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KiNESYS_29R_Jan2025\"/>
    </mc:Choice>
  </mc:AlternateContent>
  <xr:revisionPtr revIDLastSave="0" documentId="13_ncr:1_{BEE01D22-3281-4512-8D08-15AE0B7B0473}" xr6:coauthVersionLast="47" xr6:coauthVersionMax="47" xr10:uidLastSave="{00000000-0000-0000-0000-000000000000}"/>
  <bookViews>
    <workbookView xWindow="-98" yWindow="-98" windowWidth="28996" windowHeight="17475" xr2:uid="{D3E3067E-5191-434A-9D10-0E1E0C00A76D}"/>
  </bookViews>
  <sheets>
    <sheet name="IND Balance" sheetId="1" r:id="rId1"/>
    <sheet name="Service shares" sheetId="11" r:id="rId2"/>
    <sheet name="Service PJ" sheetId="13" r:id="rId3"/>
    <sheet name="Tech assumptions" sheetId="14" r:id="rId4"/>
    <sheet name="EPA_US9RT techs" sheetId="12" r:id="rId5"/>
    <sheet name="Veda input Agg" sheetId="8" r:id="rId6"/>
    <sheet name="Industrial production" sheetId="6" r:id="rId7"/>
    <sheet name="MECS_Table 5.4" sheetId="10" r:id="rId8"/>
  </sheets>
  <definedNames>
    <definedName name="_xlnm._FilterDatabase" localSheetId="4" hidden="1">'EPA_US9RT techs'!$B$1:$L$1722</definedName>
    <definedName name="_xlnm._FilterDatabase" localSheetId="0" hidden="1">'IND Balance'!$AK$4:$AO$19</definedName>
    <definedName name="_xlnm._FilterDatabase" localSheetId="7" hidden="1">'MECS_Table 5.4'!$AD$17:$AE$33</definedName>
    <definedName name="_xlnm._FilterDatabase" localSheetId="2" hidden="1">'Service PJ'!$AU$2:$AV$1114</definedName>
    <definedName name="_xlnm._FilterDatabase" localSheetId="1" hidden="1">'Service shares'!$A$2:$D$271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46" i="1" l="1"/>
  <c r="BR129" i="8"/>
  <c r="BR128" i="8"/>
  <c r="BR127" i="8"/>
  <c r="AK127" i="8" s="1"/>
  <c r="BR126" i="8"/>
  <c r="BR125" i="8"/>
  <c r="BR124" i="8"/>
  <c r="AK124" i="8" s="1"/>
  <c r="BR123" i="8"/>
  <c r="BR122" i="8"/>
  <c r="BR121" i="8"/>
  <c r="AK121" i="8" s="1"/>
  <c r="BR120" i="8"/>
  <c r="AK120" i="8" s="1"/>
  <c r="BR119" i="8"/>
  <c r="BR118" i="8"/>
  <c r="AK118" i="8" s="1"/>
  <c r="BR117" i="8"/>
  <c r="AK117" i="8" s="1"/>
  <c r="BR116" i="8"/>
  <c r="BR115" i="8"/>
  <c r="AK115" i="8" s="1"/>
  <c r="BR114" i="8"/>
  <c r="BR113" i="8"/>
  <c r="BR112" i="8"/>
  <c r="BR111" i="8"/>
  <c r="A129" i="1"/>
  <c r="A128" i="1"/>
  <c r="A127" i="1"/>
  <c r="A126" i="1"/>
  <c r="C7" i="8"/>
  <c r="C6" i="8"/>
  <c r="C20" i="8" s="1"/>
  <c r="C5" i="8"/>
  <c r="C4" i="8"/>
  <c r="C18" i="8" s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AG145" i="1"/>
  <c r="AF145" i="1"/>
  <c r="AE145" i="1"/>
  <c r="AD145" i="1"/>
  <c r="AC145" i="1"/>
  <c r="AB145" i="1"/>
  <c r="AA145" i="1"/>
  <c r="AA154" i="1" s="1"/>
  <c r="BK146" i="1" s="1"/>
  <c r="Z145" i="1"/>
  <c r="Y145" i="1"/>
  <c r="X145" i="1"/>
  <c r="W145" i="1"/>
  <c r="W154" i="1" s="1"/>
  <c r="BG146" i="1" s="1"/>
  <c r="V145" i="1"/>
  <c r="V154" i="1" s="1"/>
  <c r="BF146" i="1" s="1"/>
  <c r="U145" i="1"/>
  <c r="U154" i="1" s="1"/>
  <c r="BE146" i="1" s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Z154" i="1"/>
  <c r="BJ146" i="1" s="1"/>
  <c r="E154" i="1"/>
  <c r="AO146" i="1" s="1"/>
  <c r="G154" i="1"/>
  <c r="AQ146" i="1" s="1"/>
  <c r="H154" i="1"/>
  <c r="AR146" i="1" s="1"/>
  <c r="K154" i="1"/>
  <c r="AU146" i="1" s="1"/>
  <c r="AC154" i="1"/>
  <c r="BM146" i="1" s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C25" i="8"/>
  <c r="C24" i="8"/>
  <c r="C23" i="8"/>
  <c r="C22" i="8"/>
  <c r="C17" i="8"/>
  <c r="C21" i="8"/>
  <c r="C19" i="8"/>
  <c r="A27" i="1"/>
  <c r="A26" i="1"/>
  <c r="A25" i="1"/>
  <c r="A24" i="1"/>
  <c r="A23" i="1"/>
  <c r="A22" i="1"/>
  <c r="A21" i="1"/>
  <c r="A20" i="1"/>
  <c r="BY558" i="13"/>
  <c r="BX558" i="13"/>
  <c r="BW558" i="13"/>
  <c r="BV558" i="13"/>
  <c r="BU558" i="13"/>
  <c r="BT558" i="13"/>
  <c r="BS558" i="13"/>
  <c r="BR558" i="13"/>
  <c r="BQ558" i="13"/>
  <c r="BP558" i="13"/>
  <c r="BO558" i="13"/>
  <c r="BN558" i="13"/>
  <c r="BM558" i="13"/>
  <c r="BL558" i="13"/>
  <c r="BK558" i="13"/>
  <c r="BJ558" i="13"/>
  <c r="BI558" i="13"/>
  <c r="BH558" i="13"/>
  <c r="BG558" i="13"/>
  <c r="BF558" i="13"/>
  <c r="BE558" i="13"/>
  <c r="BD558" i="13"/>
  <c r="BC558" i="13"/>
  <c r="BB558" i="13"/>
  <c r="BA558" i="13"/>
  <c r="AZ558" i="13"/>
  <c r="AY558" i="13"/>
  <c r="AX558" i="13"/>
  <c r="AW558" i="13"/>
  <c r="AV558" i="13"/>
  <c r="BY556" i="13"/>
  <c r="BX556" i="13"/>
  <c r="BW556" i="13"/>
  <c r="BV556" i="13"/>
  <c r="BU556" i="13"/>
  <c r="BT556" i="13"/>
  <c r="BS556" i="13"/>
  <c r="BR556" i="13"/>
  <c r="BQ556" i="13"/>
  <c r="BP556" i="13"/>
  <c r="BO556" i="13"/>
  <c r="BN556" i="13"/>
  <c r="BM556" i="13"/>
  <c r="BL556" i="13"/>
  <c r="BK556" i="13"/>
  <c r="BJ556" i="13"/>
  <c r="BI556" i="13"/>
  <c r="BH556" i="13"/>
  <c r="BG556" i="13"/>
  <c r="BF556" i="13"/>
  <c r="BE556" i="13"/>
  <c r="BD556" i="13"/>
  <c r="BC556" i="13"/>
  <c r="BB556" i="13"/>
  <c r="BA556" i="13"/>
  <c r="AZ556" i="13"/>
  <c r="AY556" i="13"/>
  <c r="AX556" i="13"/>
  <c r="AW556" i="13"/>
  <c r="AV556" i="13"/>
  <c r="BY555" i="13"/>
  <c r="BX555" i="13"/>
  <c r="BW555" i="13"/>
  <c r="BV555" i="13"/>
  <c r="BU555" i="13"/>
  <c r="BT555" i="13"/>
  <c r="BS555" i="13"/>
  <c r="BR555" i="13"/>
  <c r="BQ555" i="13"/>
  <c r="BP555" i="13"/>
  <c r="BO555" i="13"/>
  <c r="BN555" i="13"/>
  <c r="BM555" i="13"/>
  <c r="BL555" i="13"/>
  <c r="BK555" i="13"/>
  <c r="BJ555" i="13"/>
  <c r="BI555" i="13"/>
  <c r="BH555" i="13"/>
  <c r="BG555" i="13"/>
  <c r="BF555" i="13"/>
  <c r="BE555" i="13"/>
  <c r="BD555" i="13"/>
  <c r="BC555" i="13"/>
  <c r="BB555" i="13"/>
  <c r="BA555" i="13"/>
  <c r="AZ555" i="13"/>
  <c r="AY555" i="13"/>
  <c r="AX555" i="13"/>
  <c r="AW555" i="13"/>
  <c r="AV555" i="13"/>
  <c r="BY554" i="13"/>
  <c r="BX554" i="13"/>
  <c r="BW554" i="13"/>
  <c r="BV554" i="13"/>
  <c r="BU554" i="13"/>
  <c r="BT554" i="13"/>
  <c r="BS554" i="13"/>
  <c r="BR554" i="13"/>
  <c r="BQ554" i="13"/>
  <c r="BP554" i="13"/>
  <c r="BO554" i="13"/>
  <c r="BN554" i="13"/>
  <c r="BM554" i="13"/>
  <c r="BL554" i="13"/>
  <c r="BK554" i="13"/>
  <c r="BJ554" i="13"/>
  <c r="BI554" i="13"/>
  <c r="BH554" i="13"/>
  <c r="BG554" i="13"/>
  <c r="BF554" i="13"/>
  <c r="BE554" i="13"/>
  <c r="BD554" i="13"/>
  <c r="BC554" i="13"/>
  <c r="BB554" i="13"/>
  <c r="BA554" i="13"/>
  <c r="AZ554" i="13"/>
  <c r="AY554" i="13"/>
  <c r="AX554" i="13"/>
  <c r="AW554" i="13"/>
  <c r="AV554" i="13"/>
  <c r="BY553" i="13"/>
  <c r="BX553" i="13"/>
  <c r="BW553" i="13"/>
  <c r="BV553" i="13"/>
  <c r="BU553" i="13"/>
  <c r="BT553" i="13"/>
  <c r="BS553" i="13"/>
  <c r="BR553" i="13"/>
  <c r="BQ553" i="13"/>
  <c r="BP553" i="13"/>
  <c r="BO553" i="13"/>
  <c r="BN553" i="13"/>
  <c r="BM553" i="13"/>
  <c r="BL553" i="13"/>
  <c r="BK553" i="13"/>
  <c r="BJ553" i="13"/>
  <c r="BI553" i="13"/>
  <c r="BH553" i="13"/>
  <c r="BG553" i="13"/>
  <c r="BF553" i="13"/>
  <c r="BE553" i="13"/>
  <c r="BD553" i="13"/>
  <c r="BC553" i="13"/>
  <c r="BB553" i="13"/>
  <c r="BA553" i="13"/>
  <c r="AZ553" i="13"/>
  <c r="AY553" i="13"/>
  <c r="AX553" i="13"/>
  <c r="AW553" i="13"/>
  <c r="AV553" i="13"/>
  <c r="BY552" i="13"/>
  <c r="BX552" i="13"/>
  <c r="BW552" i="13"/>
  <c r="BV552" i="13"/>
  <c r="BU552" i="13"/>
  <c r="BT552" i="13"/>
  <c r="BS552" i="13"/>
  <c r="BR552" i="13"/>
  <c r="BQ552" i="13"/>
  <c r="BP552" i="13"/>
  <c r="BO552" i="13"/>
  <c r="BN552" i="13"/>
  <c r="BM552" i="13"/>
  <c r="BL552" i="13"/>
  <c r="BK552" i="13"/>
  <c r="BJ552" i="13"/>
  <c r="BI552" i="13"/>
  <c r="BH552" i="13"/>
  <c r="BG552" i="13"/>
  <c r="BF552" i="13"/>
  <c r="BE552" i="13"/>
  <c r="BD552" i="13"/>
  <c r="BC552" i="13"/>
  <c r="BB552" i="13"/>
  <c r="BA552" i="13"/>
  <c r="AZ552" i="13"/>
  <c r="AY552" i="13"/>
  <c r="AX552" i="13"/>
  <c r="AW552" i="13"/>
  <c r="AV552" i="13"/>
  <c r="BY551" i="13"/>
  <c r="BX551" i="13"/>
  <c r="BW551" i="13"/>
  <c r="BV551" i="13"/>
  <c r="BU551" i="13"/>
  <c r="BT551" i="13"/>
  <c r="BS551" i="13"/>
  <c r="BR551" i="13"/>
  <c r="BQ551" i="13"/>
  <c r="BP551" i="13"/>
  <c r="BO551" i="13"/>
  <c r="BN551" i="13"/>
  <c r="BM551" i="13"/>
  <c r="BL551" i="13"/>
  <c r="BK551" i="13"/>
  <c r="BJ551" i="13"/>
  <c r="BI551" i="13"/>
  <c r="BH551" i="13"/>
  <c r="BG551" i="13"/>
  <c r="BF551" i="13"/>
  <c r="BE551" i="13"/>
  <c r="BD551" i="13"/>
  <c r="BC551" i="13"/>
  <c r="BB551" i="13"/>
  <c r="BA551" i="13"/>
  <c r="AZ551" i="13"/>
  <c r="AY551" i="13"/>
  <c r="AX551" i="13"/>
  <c r="AW551" i="13"/>
  <c r="AV551" i="13"/>
  <c r="BY550" i="13"/>
  <c r="BX550" i="13"/>
  <c r="BW550" i="13"/>
  <c r="BV550" i="13"/>
  <c r="BU550" i="13"/>
  <c r="BT550" i="13"/>
  <c r="BS550" i="13"/>
  <c r="BR550" i="13"/>
  <c r="BQ550" i="13"/>
  <c r="BP550" i="13"/>
  <c r="BO550" i="13"/>
  <c r="BN550" i="13"/>
  <c r="BM550" i="13"/>
  <c r="BL550" i="13"/>
  <c r="BK550" i="13"/>
  <c r="BJ550" i="13"/>
  <c r="BI550" i="13"/>
  <c r="BH550" i="13"/>
  <c r="BG550" i="13"/>
  <c r="BF550" i="13"/>
  <c r="BE550" i="13"/>
  <c r="BD550" i="13"/>
  <c r="BC550" i="13"/>
  <c r="BB550" i="13"/>
  <c r="BA550" i="13"/>
  <c r="AZ550" i="13"/>
  <c r="AY550" i="13"/>
  <c r="AX550" i="13"/>
  <c r="AW550" i="13"/>
  <c r="AV550" i="13"/>
  <c r="BY549" i="13"/>
  <c r="BX549" i="13"/>
  <c r="BW549" i="13"/>
  <c r="BV549" i="13"/>
  <c r="BU549" i="13"/>
  <c r="BT549" i="13"/>
  <c r="BS549" i="13"/>
  <c r="BR549" i="13"/>
  <c r="BQ549" i="13"/>
  <c r="BP549" i="13"/>
  <c r="BO549" i="13"/>
  <c r="BN549" i="13"/>
  <c r="BM549" i="13"/>
  <c r="BL549" i="13"/>
  <c r="BK549" i="13"/>
  <c r="BJ549" i="13"/>
  <c r="BI549" i="13"/>
  <c r="BH549" i="13"/>
  <c r="BG549" i="13"/>
  <c r="BF549" i="13"/>
  <c r="BE549" i="13"/>
  <c r="BD549" i="13"/>
  <c r="BC549" i="13"/>
  <c r="BB549" i="13"/>
  <c r="BA549" i="13"/>
  <c r="AZ549" i="13"/>
  <c r="AY549" i="13"/>
  <c r="AX549" i="13"/>
  <c r="AW549" i="13"/>
  <c r="AV549" i="13"/>
  <c r="BY548" i="13"/>
  <c r="BX548" i="13"/>
  <c r="BW548" i="13"/>
  <c r="BV548" i="13"/>
  <c r="BU548" i="13"/>
  <c r="BT548" i="13"/>
  <c r="BS548" i="13"/>
  <c r="BR548" i="13"/>
  <c r="BQ548" i="13"/>
  <c r="BP548" i="13"/>
  <c r="BO548" i="13"/>
  <c r="BN548" i="13"/>
  <c r="BM548" i="13"/>
  <c r="BL548" i="13"/>
  <c r="BK548" i="13"/>
  <c r="BJ548" i="13"/>
  <c r="BI548" i="13"/>
  <c r="BH548" i="13"/>
  <c r="BG548" i="13"/>
  <c r="BF548" i="13"/>
  <c r="BE548" i="13"/>
  <c r="BD548" i="13"/>
  <c r="BC548" i="13"/>
  <c r="BB548" i="13"/>
  <c r="BA548" i="13"/>
  <c r="AZ548" i="13"/>
  <c r="AY548" i="13"/>
  <c r="AX548" i="13"/>
  <c r="AW548" i="13"/>
  <c r="AV548" i="13"/>
  <c r="BY547" i="13"/>
  <c r="BX547" i="13"/>
  <c r="BW547" i="13"/>
  <c r="BV547" i="13"/>
  <c r="BU547" i="13"/>
  <c r="BT547" i="13"/>
  <c r="BS547" i="13"/>
  <c r="BR547" i="13"/>
  <c r="BQ547" i="13"/>
  <c r="BP547" i="13"/>
  <c r="BO547" i="13"/>
  <c r="BN547" i="13"/>
  <c r="BM547" i="13"/>
  <c r="BL547" i="13"/>
  <c r="BK547" i="13"/>
  <c r="BJ547" i="13"/>
  <c r="BI547" i="13"/>
  <c r="BH547" i="13"/>
  <c r="BG547" i="13"/>
  <c r="BF547" i="13"/>
  <c r="BE547" i="13"/>
  <c r="BD547" i="13"/>
  <c r="BC547" i="13"/>
  <c r="BB547" i="13"/>
  <c r="BA547" i="13"/>
  <c r="AZ547" i="13"/>
  <c r="AY547" i="13"/>
  <c r="AX547" i="13"/>
  <c r="AW547" i="13"/>
  <c r="AV547" i="13"/>
  <c r="BY546" i="13"/>
  <c r="BX546" i="13"/>
  <c r="BW546" i="13"/>
  <c r="BV546" i="13"/>
  <c r="BU546" i="13"/>
  <c r="BT546" i="13"/>
  <c r="BS546" i="13"/>
  <c r="BR546" i="13"/>
  <c r="BQ546" i="13"/>
  <c r="BP546" i="13"/>
  <c r="BO546" i="13"/>
  <c r="BN546" i="13"/>
  <c r="BM546" i="13"/>
  <c r="BL546" i="13"/>
  <c r="BK546" i="13"/>
  <c r="BJ546" i="13"/>
  <c r="BI546" i="13"/>
  <c r="BH546" i="13"/>
  <c r="BG546" i="13"/>
  <c r="BF546" i="13"/>
  <c r="BE546" i="13"/>
  <c r="BD546" i="13"/>
  <c r="BC546" i="13"/>
  <c r="BB546" i="13"/>
  <c r="BA546" i="13"/>
  <c r="AZ546" i="13"/>
  <c r="AY546" i="13"/>
  <c r="AX546" i="13"/>
  <c r="AW546" i="13"/>
  <c r="AV546" i="13"/>
  <c r="BY545" i="13"/>
  <c r="BX545" i="13"/>
  <c r="BW545" i="13"/>
  <c r="BV545" i="13"/>
  <c r="BU545" i="13"/>
  <c r="BT545" i="13"/>
  <c r="BS545" i="13"/>
  <c r="BR545" i="13"/>
  <c r="BQ545" i="13"/>
  <c r="BP545" i="13"/>
  <c r="BO545" i="13"/>
  <c r="BN545" i="13"/>
  <c r="BM545" i="13"/>
  <c r="BL545" i="13"/>
  <c r="BK545" i="13"/>
  <c r="BJ545" i="13"/>
  <c r="BI545" i="13"/>
  <c r="BH545" i="13"/>
  <c r="BG545" i="13"/>
  <c r="BF545" i="13"/>
  <c r="BE545" i="13"/>
  <c r="BD545" i="13"/>
  <c r="BC545" i="13"/>
  <c r="BB545" i="13"/>
  <c r="BA545" i="13"/>
  <c r="AZ545" i="13"/>
  <c r="AY545" i="13"/>
  <c r="AX545" i="13"/>
  <c r="AW545" i="13"/>
  <c r="AV545" i="13"/>
  <c r="BY544" i="13"/>
  <c r="BX544" i="13"/>
  <c r="BW544" i="13"/>
  <c r="BV544" i="13"/>
  <c r="BU544" i="13"/>
  <c r="BT544" i="13"/>
  <c r="BS544" i="13"/>
  <c r="BR544" i="13"/>
  <c r="BQ544" i="13"/>
  <c r="BP544" i="13"/>
  <c r="BO544" i="13"/>
  <c r="BN544" i="13"/>
  <c r="BM544" i="13"/>
  <c r="BL544" i="13"/>
  <c r="BK544" i="13"/>
  <c r="BJ544" i="13"/>
  <c r="BI544" i="13"/>
  <c r="BH544" i="13"/>
  <c r="BG544" i="13"/>
  <c r="BF544" i="13"/>
  <c r="BE544" i="13"/>
  <c r="BD544" i="13"/>
  <c r="BC544" i="13"/>
  <c r="BB544" i="13"/>
  <c r="BA544" i="13"/>
  <c r="AZ544" i="13"/>
  <c r="AY544" i="13"/>
  <c r="AX544" i="13"/>
  <c r="AW544" i="13"/>
  <c r="AV544" i="13"/>
  <c r="BY536" i="13"/>
  <c r="BX536" i="13"/>
  <c r="BW536" i="13"/>
  <c r="BV536" i="13"/>
  <c r="BU536" i="13"/>
  <c r="BT536" i="13"/>
  <c r="BS536" i="13"/>
  <c r="BR536" i="13"/>
  <c r="BQ536" i="13"/>
  <c r="BP536" i="13"/>
  <c r="BO536" i="13"/>
  <c r="BN536" i="13"/>
  <c r="BM536" i="13"/>
  <c r="BL536" i="13"/>
  <c r="BK536" i="13"/>
  <c r="BJ536" i="13"/>
  <c r="BI536" i="13"/>
  <c r="BH536" i="13"/>
  <c r="BG536" i="13"/>
  <c r="BF536" i="13"/>
  <c r="BE536" i="13"/>
  <c r="BD536" i="13"/>
  <c r="BC536" i="13"/>
  <c r="BB536" i="13"/>
  <c r="BA536" i="13"/>
  <c r="AZ536" i="13"/>
  <c r="AY536" i="13"/>
  <c r="AX536" i="13"/>
  <c r="AW536" i="13"/>
  <c r="AV536" i="13"/>
  <c r="BY535" i="13"/>
  <c r="BX535" i="13"/>
  <c r="BW535" i="13"/>
  <c r="BV535" i="13"/>
  <c r="BU535" i="13"/>
  <c r="BT535" i="13"/>
  <c r="BS535" i="13"/>
  <c r="BR535" i="13"/>
  <c r="BQ535" i="13"/>
  <c r="BP535" i="13"/>
  <c r="BO535" i="13"/>
  <c r="BN535" i="13"/>
  <c r="BM535" i="13"/>
  <c r="BL535" i="13"/>
  <c r="BK535" i="13"/>
  <c r="BJ535" i="13"/>
  <c r="BI535" i="13"/>
  <c r="BH535" i="13"/>
  <c r="BG535" i="13"/>
  <c r="BF535" i="13"/>
  <c r="BE535" i="13"/>
  <c r="BD535" i="13"/>
  <c r="BC535" i="13"/>
  <c r="BB535" i="13"/>
  <c r="BA535" i="13"/>
  <c r="AZ535" i="13"/>
  <c r="AY535" i="13"/>
  <c r="AX535" i="13"/>
  <c r="AW535" i="13"/>
  <c r="AV535" i="13"/>
  <c r="BY534" i="13"/>
  <c r="BX534" i="13"/>
  <c r="BW534" i="13"/>
  <c r="BV534" i="13"/>
  <c r="BU534" i="13"/>
  <c r="BT534" i="13"/>
  <c r="BS534" i="13"/>
  <c r="BR534" i="13"/>
  <c r="BQ534" i="13"/>
  <c r="BP534" i="13"/>
  <c r="BO534" i="13"/>
  <c r="BN534" i="13"/>
  <c r="BM534" i="13"/>
  <c r="BL534" i="13"/>
  <c r="BK534" i="13"/>
  <c r="BJ534" i="13"/>
  <c r="BI534" i="13"/>
  <c r="BH534" i="13"/>
  <c r="BG534" i="13"/>
  <c r="BF534" i="13"/>
  <c r="BE534" i="13"/>
  <c r="BD534" i="13"/>
  <c r="BC534" i="13"/>
  <c r="BB534" i="13"/>
  <c r="BA534" i="13"/>
  <c r="AZ534" i="13"/>
  <c r="AY534" i="13"/>
  <c r="AX534" i="13"/>
  <c r="AW534" i="13"/>
  <c r="AV534" i="13"/>
  <c r="BY533" i="13"/>
  <c r="BX533" i="13"/>
  <c r="BW533" i="13"/>
  <c r="BV533" i="13"/>
  <c r="BU533" i="13"/>
  <c r="BT533" i="13"/>
  <c r="BS533" i="13"/>
  <c r="BR533" i="13"/>
  <c r="BQ533" i="13"/>
  <c r="BP533" i="13"/>
  <c r="BO533" i="13"/>
  <c r="BN533" i="13"/>
  <c r="BM533" i="13"/>
  <c r="BL533" i="13"/>
  <c r="BK533" i="13"/>
  <c r="BJ533" i="13"/>
  <c r="BI533" i="13"/>
  <c r="BH533" i="13"/>
  <c r="BG533" i="13"/>
  <c r="BF533" i="13"/>
  <c r="BE533" i="13"/>
  <c r="BD533" i="13"/>
  <c r="BC533" i="13"/>
  <c r="BB533" i="13"/>
  <c r="BA533" i="13"/>
  <c r="AZ533" i="13"/>
  <c r="AY533" i="13"/>
  <c r="AX533" i="13"/>
  <c r="AW533" i="13"/>
  <c r="AV533" i="13"/>
  <c r="BY532" i="13"/>
  <c r="BX532" i="13"/>
  <c r="BW532" i="13"/>
  <c r="BV532" i="13"/>
  <c r="BU532" i="13"/>
  <c r="BT532" i="13"/>
  <c r="BS532" i="13"/>
  <c r="BR532" i="13"/>
  <c r="BQ532" i="13"/>
  <c r="BP532" i="13"/>
  <c r="BO532" i="13"/>
  <c r="BN532" i="13"/>
  <c r="BM532" i="13"/>
  <c r="BL532" i="13"/>
  <c r="BK532" i="13"/>
  <c r="BJ532" i="13"/>
  <c r="BI532" i="13"/>
  <c r="BH532" i="13"/>
  <c r="BG532" i="13"/>
  <c r="BF532" i="13"/>
  <c r="BE532" i="13"/>
  <c r="BD532" i="13"/>
  <c r="BC532" i="13"/>
  <c r="BB532" i="13"/>
  <c r="BA532" i="13"/>
  <c r="AZ532" i="13"/>
  <c r="AY532" i="13"/>
  <c r="AX532" i="13"/>
  <c r="AW532" i="13"/>
  <c r="AV532" i="13"/>
  <c r="BY531" i="13"/>
  <c r="BX531" i="13"/>
  <c r="BW531" i="13"/>
  <c r="BV531" i="13"/>
  <c r="BU531" i="13"/>
  <c r="BT531" i="13"/>
  <c r="BS531" i="13"/>
  <c r="BR531" i="13"/>
  <c r="BQ531" i="13"/>
  <c r="BP531" i="13"/>
  <c r="BO531" i="13"/>
  <c r="BN531" i="13"/>
  <c r="BM531" i="13"/>
  <c r="BL531" i="13"/>
  <c r="BK531" i="13"/>
  <c r="BJ531" i="13"/>
  <c r="BI531" i="13"/>
  <c r="BH531" i="13"/>
  <c r="BG531" i="13"/>
  <c r="BF531" i="13"/>
  <c r="BE531" i="13"/>
  <c r="BD531" i="13"/>
  <c r="BC531" i="13"/>
  <c r="BB531" i="13"/>
  <c r="BA531" i="13"/>
  <c r="AZ531" i="13"/>
  <c r="AY531" i="13"/>
  <c r="AX531" i="13"/>
  <c r="AW531" i="13"/>
  <c r="AV531" i="13"/>
  <c r="BY530" i="13"/>
  <c r="BX530" i="13"/>
  <c r="BW530" i="13"/>
  <c r="BV530" i="13"/>
  <c r="BU530" i="13"/>
  <c r="BT530" i="13"/>
  <c r="BS530" i="13"/>
  <c r="BR530" i="13"/>
  <c r="BQ530" i="13"/>
  <c r="BP530" i="13"/>
  <c r="BO530" i="13"/>
  <c r="BN530" i="13"/>
  <c r="BM530" i="13"/>
  <c r="BL530" i="13"/>
  <c r="BK530" i="13"/>
  <c r="BJ530" i="13"/>
  <c r="BI530" i="13"/>
  <c r="BH530" i="13"/>
  <c r="BG530" i="13"/>
  <c r="BF530" i="13"/>
  <c r="BE530" i="13"/>
  <c r="BD530" i="13"/>
  <c r="BC530" i="13"/>
  <c r="BB530" i="13"/>
  <c r="BA530" i="13"/>
  <c r="AZ530" i="13"/>
  <c r="AY530" i="13"/>
  <c r="AX530" i="13"/>
  <c r="AW530" i="13"/>
  <c r="AV530" i="13"/>
  <c r="BY529" i="13"/>
  <c r="BX529" i="13"/>
  <c r="BW529" i="13"/>
  <c r="BV529" i="13"/>
  <c r="BU529" i="13"/>
  <c r="BT529" i="13"/>
  <c r="BS529" i="13"/>
  <c r="BR529" i="13"/>
  <c r="BQ529" i="13"/>
  <c r="BP529" i="13"/>
  <c r="BO529" i="13"/>
  <c r="BN529" i="13"/>
  <c r="BM529" i="13"/>
  <c r="BL529" i="13"/>
  <c r="BK529" i="13"/>
  <c r="BJ529" i="13"/>
  <c r="BI529" i="13"/>
  <c r="BH529" i="13"/>
  <c r="BG529" i="13"/>
  <c r="BF529" i="13"/>
  <c r="BE529" i="13"/>
  <c r="BD529" i="13"/>
  <c r="BC529" i="13"/>
  <c r="BB529" i="13"/>
  <c r="BA529" i="13"/>
  <c r="AZ529" i="13"/>
  <c r="AY529" i="13"/>
  <c r="AX529" i="13"/>
  <c r="AW529" i="13"/>
  <c r="AV529" i="13"/>
  <c r="BY528" i="13"/>
  <c r="BX528" i="13"/>
  <c r="BW528" i="13"/>
  <c r="BV528" i="13"/>
  <c r="BU528" i="13"/>
  <c r="BT528" i="13"/>
  <c r="BS528" i="13"/>
  <c r="BR528" i="13"/>
  <c r="BQ528" i="13"/>
  <c r="BP528" i="13"/>
  <c r="BO528" i="13"/>
  <c r="BN528" i="13"/>
  <c r="BM528" i="13"/>
  <c r="BL528" i="13"/>
  <c r="BK528" i="13"/>
  <c r="BJ528" i="13"/>
  <c r="BI528" i="13"/>
  <c r="BH528" i="13"/>
  <c r="BG528" i="13"/>
  <c r="BF528" i="13"/>
  <c r="BE528" i="13"/>
  <c r="BD528" i="13"/>
  <c r="BC528" i="13"/>
  <c r="BB528" i="13"/>
  <c r="BA528" i="13"/>
  <c r="AZ528" i="13"/>
  <c r="AY528" i="13"/>
  <c r="AX528" i="13"/>
  <c r="AW528" i="13"/>
  <c r="AV528" i="13"/>
  <c r="BY527" i="13"/>
  <c r="BX527" i="13"/>
  <c r="BW527" i="13"/>
  <c r="BV527" i="13"/>
  <c r="BU527" i="13"/>
  <c r="BT527" i="13"/>
  <c r="BS527" i="13"/>
  <c r="BR527" i="13"/>
  <c r="BQ527" i="13"/>
  <c r="BP527" i="13"/>
  <c r="BO527" i="13"/>
  <c r="BN527" i="13"/>
  <c r="BM527" i="13"/>
  <c r="BL527" i="13"/>
  <c r="BK527" i="13"/>
  <c r="BJ527" i="13"/>
  <c r="BI527" i="13"/>
  <c r="BH527" i="13"/>
  <c r="BG527" i="13"/>
  <c r="BF527" i="13"/>
  <c r="BE527" i="13"/>
  <c r="BD527" i="13"/>
  <c r="BC527" i="13"/>
  <c r="BB527" i="13"/>
  <c r="BA527" i="13"/>
  <c r="AZ527" i="13"/>
  <c r="AY527" i="13"/>
  <c r="AX527" i="13"/>
  <c r="AW527" i="13"/>
  <c r="AV527" i="13"/>
  <c r="BY526" i="13"/>
  <c r="BX526" i="13"/>
  <c r="BW526" i="13"/>
  <c r="BV526" i="13"/>
  <c r="BU526" i="13"/>
  <c r="BT526" i="13"/>
  <c r="BS526" i="13"/>
  <c r="BR526" i="13"/>
  <c r="BQ526" i="13"/>
  <c r="BP526" i="13"/>
  <c r="BO526" i="13"/>
  <c r="BN526" i="13"/>
  <c r="BM526" i="13"/>
  <c r="BL526" i="13"/>
  <c r="BK526" i="13"/>
  <c r="BJ526" i="13"/>
  <c r="BI526" i="13"/>
  <c r="BH526" i="13"/>
  <c r="BG526" i="13"/>
  <c r="BF526" i="13"/>
  <c r="BE526" i="13"/>
  <c r="BD526" i="13"/>
  <c r="BC526" i="13"/>
  <c r="BB526" i="13"/>
  <c r="BA526" i="13"/>
  <c r="AZ526" i="13"/>
  <c r="AY526" i="13"/>
  <c r="AX526" i="13"/>
  <c r="AW526" i="13"/>
  <c r="AV526" i="13"/>
  <c r="BY525" i="13"/>
  <c r="BX525" i="13"/>
  <c r="BW525" i="13"/>
  <c r="BV525" i="13"/>
  <c r="BU525" i="13"/>
  <c r="BT525" i="13"/>
  <c r="BS525" i="13"/>
  <c r="BR525" i="13"/>
  <c r="BQ525" i="13"/>
  <c r="BP525" i="13"/>
  <c r="BO525" i="13"/>
  <c r="BN525" i="13"/>
  <c r="BM525" i="13"/>
  <c r="BL525" i="13"/>
  <c r="BK525" i="13"/>
  <c r="BJ525" i="13"/>
  <c r="BI525" i="13"/>
  <c r="BH525" i="13"/>
  <c r="BG525" i="13"/>
  <c r="BF525" i="13"/>
  <c r="BE525" i="13"/>
  <c r="BD525" i="13"/>
  <c r="BC525" i="13"/>
  <c r="BB525" i="13"/>
  <c r="BA525" i="13"/>
  <c r="AZ525" i="13"/>
  <c r="AY525" i="13"/>
  <c r="AX525" i="13"/>
  <c r="AW525" i="13"/>
  <c r="AV525" i="13"/>
  <c r="BY524" i="13"/>
  <c r="BX524" i="13"/>
  <c r="BW524" i="13"/>
  <c r="BV524" i="13"/>
  <c r="BU524" i="13"/>
  <c r="BT524" i="13"/>
  <c r="BS524" i="13"/>
  <c r="BR524" i="13"/>
  <c r="BQ524" i="13"/>
  <c r="BP524" i="13"/>
  <c r="BO524" i="13"/>
  <c r="BN524" i="13"/>
  <c r="BM524" i="13"/>
  <c r="BL524" i="13"/>
  <c r="BK524" i="13"/>
  <c r="BJ524" i="13"/>
  <c r="BI524" i="13"/>
  <c r="BH524" i="13"/>
  <c r="BG524" i="13"/>
  <c r="BF524" i="13"/>
  <c r="BE524" i="13"/>
  <c r="BD524" i="13"/>
  <c r="BC524" i="13"/>
  <c r="BB524" i="13"/>
  <c r="BA524" i="13"/>
  <c r="AZ524" i="13"/>
  <c r="AY524" i="13"/>
  <c r="AX524" i="13"/>
  <c r="AW524" i="13"/>
  <c r="AV524" i="13"/>
  <c r="BY523" i="13"/>
  <c r="BX523" i="13"/>
  <c r="BW523" i="13"/>
  <c r="BV523" i="13"/>
  <c r="BU523" i="13"/>
  <c r="BT523" i="13"/>
  <c r="BS523" i="13"/>
  <c r="BR523" i="13"/>
  <c r="BQ523" i="13"/>
  <c r="BP523" i="13"/>
  <c r="BO523" i="13"/>
  <c r="BN523" i="13"/>
  <c r="BM523" i="13"/>
  <c r="BL523" i="13"/>
  <c r="BK523" i="13"/>
  <c r="BJ523" i="13"/>
  <c r="BI523" i="13"/>
  <c r="BH523" i="13"/>
  <c r="BG523" i="13"/>
  <c r="BF523" i="13"/>
  <c r="BE523" i="13"/>
  <c r="BD523" i="13"/>
  <c r="BC523" i="13"/>
  <c r="BB523" i="13"/>
  <c r="BA523" i="13"/>
  <c r="AZ523" i="13"/>
  <c r="AY523" i="13"/>
  <c r="AX523" i="13"/>
  <c r="AW523" i="13"/>
  <c r="AV523" i="13"/>
  <c r="BY522" i="13"/>
  <c r="BX522" i="13"/>
  <c r="BW522" i="13"/>
  <c r="BV522" i="13"/>
  <c r="BU522" i="13"/>
  <c r="BT522" i="13"/>
  <c r="BS522" i="13"/>
  <c r="BR522" i="13"/>
  <c r="BQ522" i="13"/>
  <c r="BP522" i="13"/>
  <c r="BO522" i="13"/>
  <c r="BN522" i="13"/>
  <c r="BM522" i="13"/>
  <c r="BL522" i="13"/>
  <c r="BK522" i="13"/>
  <c r="BJ522" i="13"/>
  <c r="BI522" i="13"/>
  <c r="BH522" i="13"/>
  <c r="BG522" i="13"/>
  <c r="BF522" i="13"/>
  <c r="BE522" i="13"/>
  <c r="BD522" i="13"/>
  <c r="BC522" i="13"/>
  <c r="BB522" i="13"/>
  <c r="BA522" i="13"/>
  <c r="AZ522" i="13"/>
  <c r="AY522" i="13"/>
  <c r="AX522" i="13"/>
  <c r="AW522" i="13"/>
  <c r="AV522" i="13"/>
  <c r="BY521" i="13"/>
  <c r="BX521" i="13"/>
  <c r="BW521" i="13"/>
  <c r="BV521" i="13"/>
  <c r="BU521" i="13"/>
  <c r="BT521" i="13"/>
  <c r="BS521" i="13"/>
  <c r="BR521" i="13"/>
  <c r="BQ521" i="13"/>
  <c r="BP521" i="13"/>
  <c r="BO521" i="13"/>
  <c r="BN521" i="13"/>
  <c r="BM521" i="13"/>
  <c r="BL521" i="13"/>
  <c r="BK521" i="13"/>
  <c r="BJ521" i="13"/>
  <c r="BI521" i="13"/>
  <c r="BH521" i="13"/>
  <c r="BG521" i="13"/>
  <c r="BF521" i="13"/>
  <c r="BE521" i="13"/>
  <c r="BD521" i="13"/>
  <c r="BC521" i="13"/>
  <c r="BB521" i="13"/>
  <c r="BA521" i="13"/>
  <c r="AZ521" i="13"/>
  <c r="AY521" i="13"/>
  <c r="AX521" i="13"/>
  <c r="AW521" i="13"/>
  <c r="AV521" i="13"/>
  <c r="BY520" i="13"/>
  <c r="BX520" i="13"/>
  <c r="BW520" i="13"/>
  <c r="BV520" i="13"/>
  <c r="BU520" i="13"/>
  <c r="BT520" i="13"/>
  <c r="BS520" i="13"/>
  <c r="BR520" i="13"/>
  <c r="BQ520" i="13"/>
  <c r="BP520" i="13"/>
  <c r="BO520" i="13"/>
  <c r="BN520" i="13"/>
  <c r="BM520" i="13"/>
  <c r="BL520" i="13"/>
  <c r="BK520" i="13"/>
  <c r="BJ520" i="13"/>
  <c r="BI520" i="13"/>
  <c r="BH520" i="13"/>
  <c r="BG520" i="13"/>
  <c r="BF520" i="13"/>
  <c r="BE520" i="13"/>
  <c r="BD520" i="13"/>
  <c r="BC520" i="13"/>
  <c r="BB520" i="13"/>
  <c r="BA520" i="13"/>
  <c r="AZ520" i="13"/>
  <c r="AY520" i="13"/>
  <c r="AX520" i="13"/>
  <c r="AW520" i="13"/>
  <c r="AV520" i="13"/>
  <c r="BY519" i="13"/>
  <c r="BX519" i="13"/>
  <c r="BW519" i="13"/>
  <c r="BV519" i="13"/>
  <c r="BU519" i="13"/>
  <c r="BT519" i="13"/>
  <c r="BS519" i="13"/>
  <c r="BR519" i="13"/>
  <c r="BQ519" i="13"/>
  <c r="BP519" i="13"/>
  <c r="BO519" i="13"/>
  <c r="BN519" i="13"/>
  <c r="BM519" i="13"/>
  <c r="BL519" i="13"/>
  <c r="BK519" i="13"/>
  <c r="BJ519" i="13"/>
  <c r="BI519" i="13"/>
  <c r="BH519" i="13"/>
  <c r="BG519" i="13"/>
  <c r="BF519" i="13"/>
  <c r="BE519" i="13"/>
  <c r="BD519" i="13"/>
  <c r="BC519" i="13"/>
  <c r="BB519" i="13"/>
  <c r="BA519" i="13"/>
  <c r="AZ519" i="13"/>
  <c r="AY519" i="13"/>
  <c r="AX519" i="13"/>
  <c r="AW519" i="13"/>
  <c r="AV519" i="13"/>
  <c r="BY518" i="13"/>
  <c r="BX518" i="13"/>
  <c r="BW518" i="13"/>
  <c r="BV518" i="13"/>
  <c r="BU518" i="13"/>
  <c r="BT518" i="13"/>
  <c r="BS518" i="13"/>
  <c r="BR518" i="13"/>
  <c r="BQ518" i="13"/>
  <c r="BP518" i="13"/>
  <c r="BO518" i="13"/>
  <c r="BN518" i="13"/>
  <c r="BM518" i="13"/>
  <c r="BL518" i="13"/>
  <c r="BK518" i="13"/>
  <c r="BJ518" i="13"/>
  <c r="BI518" i="13"/>
  <c r="BH518" i="13"/>
  <c r="BG518" i="13"/>
  <c r="BF518" i="13"/>
  <c r="BE518" i="13"/>
  <c r="BD518" i="13"/>
  <c r="BC518" i="13"/>
  <c r="BB518" i="13"/>
  <c r="BA518" i="13"/>
  <c r="AZ518" i="13"/>
  <c r="AY518" i="13"/>
  <c r="AX518" i="13"/>
  <c r="AW518" i="13"/>
  <c r="AV518" i="13"/>
  <c r="BY517" i="13"/>
  <c r="BX517" i="13"/>
  <c r="BW517" i="13"/>
  <c r="BV517" i="13"/>
  <c r="BU517" i="13"/>
  <c r="BT517" i="13"/>
  <c r="BS517" i="13"/>
  <c r="BR517" i="13"/>
  <c r="BQ517" i="13"/>
  <c r="BP517" i="13"/>
  <c r="BO517" i="13"/>
  <c r="BN517" i="13"/>
  <c r="BM517" i="13"/>
  <c r="BL517" i="13"/>
  <c r="BK517" i="13"/>
  <c r="BJ517" i="13"/>
  <c r="BI517" i="13"/>
  <c r="BH517" i="13"/>
  <c r="BG517" i="13"/>
  <c r="BF517" i="13"/>
  <c r="BE517" i="13"/>
  <c r="BD517" i="13"/>
  <c r="BC517" i="13"/>
  <c r="BB517" i="13"/>
  <c r="BA517" i="13"/>
  <c r="AZ517" i="13"/>
  <c r="AY517" i="13"/>
  <c r="AX517" i="13"/>
  <c r="AW517" i="13"/>
  <c r="AV517" i="13"/>
  <c r="BY516" i="13"/>
  <c r="BX516" i="13"/>
  <c r="BW516" i="13"/>
  <c r="BV516" i="13"/>
  <c r="BU516" i="13"/>
  <c r="BT516" i="13"/>
  <c r="BS516" i="13"/>
  <c r="BR516" i="13"/>
  <c r="BQ516" i="13"/>
  <c r="BP516" i="13"/>
  <c r="BO516" i="13"/>
  <c r="BN516" i="13"/>
  <c r="BM516" i="13"/>
  <c r="BL516" i="13"/>
  <c r="BK516" i="13"/>
  <c r="BJ516" i="13"/>
  <c r="BI516" i="13"/>
  <c r="BH516" i="13"/>
  <c r="BG516" i="13"/>
  <c r="BF516" i="13"/>
  <c r="BE516" i="13"/>
  <c r="BD516" i="13"/>
  <c r="BC516" i="13"/>
  <c r="BB516" i="13"/>
  <c r="BA516" i="13"/>
  <c r="AZ516" i="13"/>
  <c r="AY516" i="13"/>
  <c r="AX516" i="13"/>
  <c r="AW516" i="13"/>
  <c r="AV516" i="13"/>
  <c r="BY515" i="13"/>
  <c r="BX515" i="13"/>
  <c r="BW515" i="13"/>
  <c r="BV515" i="13"/>
  <c r="BU515" i="13"/>
  <c r="BT515" i="13"/>
  <c r="BS515" i="13"/>
  <c r="BR515" i="13"/>
  <c r="BQ515" i="13"/>
  <c r="BP515" i="13"/>
  <c r="BO515" i="13"/>
  <c r="BN515" i="13"/>
  <c r="BM515" i="13"/>
  <c r="BL515" i="13"/>
  <c r="BK515" i="13"/>
  <c r="BJ515" i="13"/>
  <c r="BI515" i="13"/>
  <c r="BH515" i="13"/>
  <c r="BG515" i="13"/>
  <c r="BF515" i="13"/>
  <c r="BE515" i="13"/>
  <c r="BD515" i="13"/>
  <c r="BC515" i="13"/>
  <c r="BB515" i="13"/>
  <c r="BA515" i="13"/>
  <c r="AZ515" i="13"/>
  <c r="AY515" i="13"/>
  <c r="AX515" i="13"/>
  <c r="AW515" i="13"/>
  <c r="AV515" i="13"/>
  <c r="BY514" i="13"/>
  <c r="BX514" i="13"/>
  <c r="BW514" i="13"/>
  <c r="BV514" i="13"/>
  <c r="BU514" i="13"/>
  <c r="BT514" i="13"/>
  <c r="BS514" i="13"/>
  <c r="BR514" i="13"/>
  <c r="BQ514" i="13"/>
  <c r="BP514" i="13"/>
  <c r="BO514" i="13"/>
  <c r="BN514" i="13"/>
  <c r="BM514" i="13"/>
  <c r="BL514" i="13"/>
  <c r="BK514" i="13"/>
  <c r="BJ514" i="13"/>
  <c r="BI514" i="13"/>
  <c r="BH514" i="13"/>
  <c r="BG514" i="13"/>
  <c r="BF514" i="13"/>
  <c r="BE514" i="13"/>
  <c r="BD514" i="13"/>
  <c r="BC514" i="13"/>
  <c r="BB514" i="13"/>
  <c r="BA514" i="13"/>
  <c r="AZ514" i="13"/>
  <c r="AY514" i="13"/>
  <c r="AX514" i="13"/>
  <c r="AW514" i="13"/>
  <c r="AV514" i="13"/>
  <c r="BY513" i="13"/>
  <c r="BX513" i="13"/>
  <c r="BW513" i="13"/>
  <c r="BV513" i="13"/>
  <c r="BU513" i="13"/>
  <c r="BT513" i="13"/>
  <c r="BS513" i="13"/>
  <c r="BR513" i="13"/>
  <c r="BQ513" i="13"/>
  <c r="BP513" i="13"/>
  <c r="BO513" i="13"/>
  <c r="BN513" i="13"/>
  <c r="BM513" i="13"/>
  <c r="BL513" i="13"/>
  <c r="BK513" i="13"/>
  <c r="BJ513" i="13"/>
  <c r="BI513" i="13"/>
  <c r="BH513" i="13"/>
  <c r="BG513" i="13"/>
  <c r="BF513" i="13"/>
  <c r="BE513" i="13"/>
  <c r="BD513" i="13"/>
  <c r="BC513" i="13"/>
  <c r="BB513" i="13"/>
  <c r="BA513" i="13"/>
  <c r="AZ513" i="13"/>
  <c r="AY513" i="13"/>
  <c r="AX513" i="13"/>
  <c r="AW513" i="13"/>
  <c r="AV513" i="13"/>
  <c r="BY512" i="13"/>
  <c r="BX512" i="13"/>
  <c r="BW512" i="13"/>
  <c r="BV512" i="13"/>
  <c r="BU512" i="13"/>
  <c r="BT512" i="13"/>
  <c r="BS512" i="13"/>
  <c r="BR512" i="13"/>
  <c r="BQ512" i="13"/>
  <c r="BP512" i="13"/>
  <c r="BO512" i="13"/>
  <c r="BN512" i="13"/>
  <c r="BM512" i="13"/>
  <c r="BL512" i="13"/>
  <c r="BK512" i="13"/>
  <c r="BJ512" i="13"/>
  <c r="BI512" i="13"/>
  <c r="BH512" i="13"/>
  <c r="BG512" i="13"/>
  <c r="BF512" i="13"/>
  <c r="BE512" i="13"/>
  <c r="BD512" i="13"/>
  <c r="BC512" i="13"/>
  <c r="BB512" i="13"/>
  <c r="BA512" i="13"/>
  <c r="AZ512" i="13"/>
  <c r="AY512" i="13"/>
  <c r="AX512" i="13"/>
  <c r="AW512" i="13"/>
  <c r="AV512" i="13"/>
  <c r="BY511" i="13"/>
  <c r="BX511" i="13"/>
  <c r="BW511" i="13"/>
  <c r="BV511" i="13"/>
  <c r="BU511" i="13"/>
  <c r="BT511" i="13"/>
  <c r="BS511" i="13"/>
  <c r="BR511" i="13"/>
  <c r="BQ511" i="13"/>
  <c r="BP511" i="13"/>
  <c r="BO511" i="13"/>
  <c r="BN511" i="13"/>
  <c r="BM511" i="13"/>
  <c r="BL511" i="13"/>
  <c r="BK511" i="13"/>
  <c r="BJ511" i="13"/>
  <c r="BI511" i="13"/>
  <c r="BH511" i="13"/>
  <c r="BG511" i="13"/>
  <c r="BF511" i="13"/>
  <c r="BE511" i="13"/>
  <c r="BD511" i="13"/>
  <c r="BC511" i="13"/>
  <c r="BB511" i="13"/>
  <c r="BA511" i="13"/>
  <c r="AZ511" i="13"/>
  <c r="AY511" i="13"/>
  <c r="AX511" i="13"/>
  <c r="AW511" i="13"/>
  <c r="AV511" i="13"/>
  <c r="BY510" i="13"/>
  <c r="BX510" i="13"/>
  <c r="BW510" i="13"/>
  <c r="BV510" i="13"/>
  <c r="BU510" i="13"/>
  <c r="BT510" i="13"/>
  <c r="BS510" i="13"/>
  <c r="BR510" i="13"/>
  <c r="BQ510" i="13"/>
  <c r="BP510" i="13"/>
  <c r="BO510" i="13"/>
  <c r="BN510" i="13"/>
  <c r="BM510" i="13"/>
  <c r="BL510" i="13"/>
  <c r="BK510" i="13"/>
  <c r="BJ510" i="13"/>
  <c r="BI510" i="13"/>
  <c r="BH510" i="13"/>
  <c r="BG510" i="13"/>
  <c r="BF510" i="13"/>
  <c r="BE510" i="13"/>
  <c r="BD510" i="13"/>
  <c r="BC510" i="13"/>
  <c r="BB510" i="13"/>
  <c r="BA510" i="13"/>
  <c r="AZ510" i="13"/>
  <c r="AY510" i="13"/>
  <c r="AX510" i="13"/>
  <c r="AW510" i="13"/>
  <c r="AV510" i="13"/>
  <c r="BY509" i="13"/>
  <c r="BX509" i="13"/>
  <c r="BW509" i="13"/>
  <c r="BV509" i="13"/>
  <c r="BU509" i="13"/>
  <c r="BT509" i="13"/>
  <c r="BS509" i="13"/>
  <c r="BR509" i="13"/>
  <c r="BQ509" i="13"/>
  <c r="BP509" i="13"/>
  <c r="BO509" i="13"/>
  <c r="BN509" i="13"/>
  <c r="BM509" i="13"/>
  <c r="BL509" i="13"/>
  <c r="BK509" i="13"/>
  <c r="BJ509" i="13"/>
  <c r="BI509" i="13"/>
  <c r="BH509" i="13"/>
  <c r="BG509" i="13"/>
  <c r="BF509" i="13"/>
  <c r="BE509" i="13"/>
  <c r="BD509" i="13"/>
  <c r="BC509" i="13"/>
  <c r="BB509" i="13"/>
  <c r="BA509" i="13"/>
  <c r="AZ509" i="13"/>
  <c r="AY509" i="13"/>
  <c r="AX509" i="13"/>
  <c r="AW509" i="13"/>
  <c r="AV509" i="13"/>
  <c r="BY508" i="13"/>
  <c r="BX508" i="13"/>
  <c r="BW508" i="13"/>
  <c r="BV508" i="13"/>
  <c r="BU508" i="13"/>
  <c r="BT508" i="13"/>
  <c r="BS508" i="13"/>
  <c r="BR508" i="13"/>
  <c r="BQ508" i="13"/>
  <c r="BP508" i="13"/>
  <c r="BO508" i="13"/>
  <c r="BN508" i="13"/>
  <c r="BM508" i="13"/>
  <c r="BL508" i="13"/>
  <c r="BK508" i="13"/>
  <c r="BJ508" i="13"/>
  <c r="BI508" i="13"/>
  <c r="BH508" i="13"/>
  <c r="BG508" i="13"/>
  <c r="BF508" i="13"/>
  <c r="BE508" i="13"/>
  <c r="BD508" i="13"/>
  <c r="BC508" i="13"/>
  <c r="BB508" i="13"/>
  <c r="BA508" i="13"/>
  <c r="AZ508" i="13"/>
  <c r="AY508" i="13"/>
  <c r="AX508" i="13"/>
  <c r="AW508" i="13"/>
  <c r="AV508" i="13"/>
  <c r="BY507" i="13"/>
  <c r="BX507" i="13"/>
  <c r="BW507" i="13"/>
  <c r="BV507" i="13"/>
  <c r="BU507" i="13"/>
  <c r="BT507" i="13"/>
  <c r="BS507" i="13"/>
  <c r="BR507" i="13"/>
  <c r="BQ507" i="13"/>
  <c r="BP507" i="13"/>
  <c r="BO507" i="13"/>
  <c r="BN507" i="13"/>
  <c r="BM507" i="13"/>
  <c r="BL507" i="13"/>
  <c r="BK507" i="13"/>
  <c r="BJ507" i="13"/>
  <c r="BI507" i="13"/>
  <c r="BH507" i="13"/>
  <c r="BG507" i="13"/>
  <c r="BF507" i="13"/>
  <c r="BE507" i="13"/>
  <c r="BD507" i="13"/>
  <c r="BC507" i="13"/>
  <c r="BB507" i="13"/>
  <c r="BA507" i="13"/>
  <c r="AZ507" i="13"/>
  <c r="AY507" i="13"/>
  <c r="AX507" i="13"/>
  <c r="AW507" i="13"/>
  <c r="AV507" i="13"/>
  <c r="BY506" i="13"/>
  <c r="BX506" i="13"/>
  <c r="BW506" i="13"/>
  <c r="BV506" i="13"/>
  <c r="BU506" i="13"/>
  <c r="BT506" i="13"/>
  <c r="BS506" i="13"/>
  <c r="BR506" i="13"/>
  <c r="BQ506" i="13"/>
  <c r="BP506" i="13"/>
  <c r="BO506" i="13"/>
  <c r="BN506" i="13"/>
  <c r="BM506" i="13"/>
  <c r="BL506" i="13"/>
  <c r="BK506" i="13"/>
  <c r="BJ506" i="13"/>
  <c r="BI506" i="13"/>
  <c r="BH506" i="13"/>
  <c r="BG506" i="13"/>
  <c r="BF506" i="13"/>
  <c r="BE506" i="13"/>
  <c r="BD506" i="13"/>
  <c r="BC506" i="13"/>
  <c r="BB506" i="13"/>
  <c r="BA506" i="13"/>
  <c r="AZ506" i="13"/>
  <c r="AY506" i="13"/>
  <c r="AX506" i="13"/>
  <c r="AW506" i="13"/>
  <c r="AV506" i="13"/>
  <c r="BY505" i="13"/>
  <c r="BX505" i="13"/>
  <c r="BW505" i="13"/>
  <c r="BV505" i="13"/>
  <c r="BU505" i="13"/>
  <c r="BT505" i="13"/>
  <c r="BS505" i="13"/>
  <c r="BR505" i="13"/>
  <c r="BQ505" i="13"/>
  <c r="BP505" i="13"/>
  <c r="BO505" i="13"/>
  <c r="BN505" i="13"/>
  <c r="BM505" i="13"/>
  <c r="BL505" i="13"/>
  <c r="BK505" i="13"/>
  <c r="BJ505" i="13"/>
  <c r="BI505" i="13"/>
  <c r="BH505" i="13"/>
  <c r="BG505" i="13"/>
  <c r="BF505" i="13"/>
  <c r="BE505" i="13"/>
  <c r="BD505" i="13"/>
  <c r="BC505" i="13"/>
  <c r="BB505" i="13"/>
  <c r="BA505" i="13"/>
  <c r="AZ505" i="13"/>
  <c r="AY505" i="13"/>
  <c r="AX505" i="13"/>
  <c r="AW505" i="13"/>
  <c r="AV505" i="13"/>
  <c r="BY504" i="13"/>
  <c r="BX504" i="13"/>
  <c r="BW504" i="13"/>
  <c r="BV504" i="13"/>
  <c r="BU504" i="13"/>
  <c r="BT504" i="13"/>
  <c r="BS504" i="13"/>
  <c r="BR504" i="13"/>
  <c r="BQ504" i="13"/>
  <c r="BP504" i="13"/>
  <c r="BO504" i="13"/>
  <c r="BN504" i="13"/>
  <c r="BM504" i="13"/>
  <c r="BL504" i="13"/>
  <c r="BK504" i="13"/>
  <c r="BJ504" i="13"/>
  <c r="BI504" i="13"/>
  <c r="BH504" i="13"/>
  <c r="BG504" i="13"/>
  <c r="BF504" i="13"/>
  <c r="BE504" i="13"/>
  <c r="BD504" i="13"/>
  <c r="BC504" i="13"/>
  <c r="BB504" i="13"/>
  <c r="BA504" i="13"/>
  <c r="AZ504" i="13"/>
  <c r="AY504" i="13"/>
  <c r="AX504" i="13"/>
  <c r="AW504" i="13"/>
  <c r="AV504" i="13"/>
  <c r="BY503" i="13"/>
  <c r="BX503" i="13"/>
  <c r="BW503" i="13"/>
  <c r="BV503" i="13"/>
  <c r="BU503" i="13"/>
  <c r="BT503" i="13"/>
  <c r="BS503" i="13"/>
  <c r="BR503" i="13"/>
  <c r="BQ503" i="13"/>
  <c r="BP503" i="13"/>
  <c r="BO503" i="13"/>
  <c r="BN503" i="13"/>
  <c r="BM503" i="13"/>
  <c r="BL503" i="13"/>
  <c r="BK503" i="13"/>
  <c r="BJ503" i="13"/>
  <c r="BI503" i="13"/>
  <c r="BH503" i="13"/>
  <c r="BG503" i="13"/>
  <c r="BF503" i="13"/>
  <c r="BE503" i="13"/>
  <c r="BD503" i="13"/>
  <c r="BC503" i="13"/>
  <c r="BB503" i="13"/>
  <c r="BA503" i="13"/>
  <c r="AZ503" i="13"/>
  <c r="AY503" i="13"/>
  <c r="AX503" i="13"/>
  <c r="AW503" i="13"/>
  <c r="AV503" i="13"/>
  <c r="BY502" i="13"/>
  <c r="BX502" i="13"/>
  <c r="BW502" i="13"/>
  <c r="BV502" i="13"/>
  <c r="BU502" i="13"/>
  <c r="BT502" i="13"/>
  <c r="BS502" i="13"/>
  <c r="BR502" i="13"/>
  <c r="BQ502" i="13"/>
  <c r="BP502" i="13"/>
  <c r="BO502" i="13"/>
  <c r="BN502" i="13"/>
  <c r="BM502" i="13"/>
  <c r="BL502" i="13"/>
  <c r="BK502" i="13"/>
  <c r="BJ502" i="13"/>
  <c r="BI502" i="13"/>
  <c r="BH502" i="13"/>
  <c r="BG502" i="13"/>
  <c r="BF502" i="13"/>
  <c r="BE502" i="13"/>
  <c r="BD502" i="13"/>
  <c r="BC502" i="13"/>
  <c r="BB502" i="13"/>
  <c r="BA502" i="13"/>
  <c r="AZ502" i="13"/>
  <c r="AY502" i="13"/>
  <c r="AX502" i="13"/>
  <c r="AW502" i="13"/>
  <c r="AV502" i="13"/>
  <c r="BY501" i="13"/>
  <c r="BX501" i="13"/>
  <c r="BW501" i="13"/>
  <c r="BV501" i="13"/>
  <c r="BU501" i="13"/>
  <c r="BT501" i="13"/>
  <c r="BS501" i="13"/>
  <c r="BR501" i="13"/>
  <c r="BQ501" i="13"/>
  <c r="BP501" i="13"/>
  <c r="BO501" i="13"/>
  <c r="BN501" i="13"/>
  <c r="BM501" i="13"/>
  <c r="BL501" i="13"/>
  <c r="BK501" i="13"/>
  <c r="BJ501" i="13"/>
  <c r="BI501" i="13"/>
  <c r="BH501" i="13"/>
  <c r="BG501" i="13"/>
  <c r="BF501" i="13"/>
  <c r="BE501" i="13"/>
  <c r="BD501" i="13"/>
  <c r="BC501" i="13"/>
  <c r="BB501" i="13"/>
  <c r="BA501" i="13"/>
  <c r="AZ501" i="13"/>
  <c r="AY501" i="13"/>
  <c r="AX501" i="13"/>
  <c r="AW501" i="13"/>
  <c r="AV501" i="13"/>
  <c r="BY500" i="13"/>
  <c r="BX500" i="13"/>
  <c r="BW500" i="13"/>
  <c r="BV500" i="13"/>
  <c r="BU500" i="13"/>
  <c r="BT500" i="13"/>
  <c r="BS500" i="13"/>
  <c r="BR500" i="13"/>
  <c r="BQ500" i="13"/>
  <c r="BP500" i="13"/>
  <c r="BO500" i="13"/>
  <c r="BN500" i="13"/>
  <c r="BM500" i="13"/>
  <c r="BL500" i="13"/>
  <c r="BK500" i="13"/>
  <c r="BJ500" i="13"/>
  <c r="BI500" i="13"/>
  <c r="BH500" i="13"/>
  <c r="BG500" i="13"/>
  <c r="BF500" i="13"/>
  <c r="BE500" i="13"/>
  <c r="BD500" i="13"/>
  <c r="BC500" i="13"/>
  <c r="BB500" i="13"/>
  <c r="BA500" i="13"/>
  <c r="AZ500" i="13"/>
  <c r="AY500" i="13"/>
  <c r="AX500" i="13"/>
  <c r="AW500" i="13"/>
  <c r="AV500" i="13"/>
  <c r="BY499" i="13"/>
  <c r="BX499" i="13"/>
  <c r="BW499" i="13"/>
  <c r="BV499" i="13"/>
  <c r="BU499" i="13"/>
  <c r="BT499" i="13"/>
  <c r="BS499" i="13"/>
  <c r="BR499" i="13"/>
  <c r="BQ499" i="13"/>
  <c r="BP499" i="13"/>
  <c r="BO499" i="13"/>
  <c r="BN499" i="13"/>
  <c r="BM499" i="13"/>
  <c r="BL499" i="13"/>
  <c r="BK499" i="13"/>
  <c r="BJ499" i="13"/>
  <c r="BI499" i="13"/>
  <c r="BH499" i="13"/>
  <c r="BG499" i="13"/>
  <c r="BF499" i="13"/>
  <c r="BE499" i="13"/>
  <c r="BD499" i="13"/>
  <c r="BC499" i="13"/>
  <c r="BB499" i="13"/>
  <c r="BA499" i="13"/>
  <c r="AZ499" i="13"/>
  <c r="AY499" i="13"/>
  <c r="AX499" i="13"/>
  <c r="AW499" i="13"/>
  <c r="AV499" i="13"/>
  <c r="BY498" i="13"/>
  <c r="BX498" i="13"/>
  <c r="BW498" i="13"/>
  <c r="BV498" i="13"/>
  <c r="BU498" i="13"/>
  <c r="BT498" i="13"/>
  <c r="BS498" i="13"/>
  <c r="BR498" i="13"/>
  <c r="BQ498" i="13"/>
  <c r="BP498" i="13"/>
  <c r="BO498" i="13"/>
  <c r="BN498" i="13"/>
  <c r="BM498" i="13"/>
  <c r="BL498" i="13"/>
  <c r="BK498" i="13"/>
  <c r="BJ498" i="13"/>
  <c r="BI498" i="13"/>
  <c r="BH498" i="13"/>
  <c r="BG498" i="13"/>
  <c r="BF498" i="13"/>
  <c r="BE498" i="13"/>
  <c r="BD498" i="13"/>
  <c r="BC498" i="13"/>
  <c r="BB498" i="13"/>
  <c r="BA498" i="13"/>
  <c r="AZ498" i="13"/>
  <c r="AY498" i="13"/>
  <c r="AX498" i="13"/>
  <c r="AW498" i="13"/>
  <c r="AV498" i="13"/>
  <c r="BY497" i="13"/>
  <c r="BX497" i="13"/>
  <c r="BW497" i="13"/>
  <c r="BV497" i="13"/>
  <c r="BU497" i="13"/>
  <c r="BT497" i="13"/>
  <c r="BS497" i="13"/>
  <c r="BR497" i="13"/>
  <c r="BQ497" i="13"/>
  <c r="BP497" i="13"/>
  <c r="BO497" i="13"/>
  <c r="BN497" i="13"/>
  <c r="BM497" i="13"/>
  <c r="BL497" i="13"/>
  <c r="BK497" i="13"/>
  <c r="BJ497" i="13"/>
  <c r="BI497" i="13"/>
  <c r="BH497" i="13"/>
  <c r="BG497" i="13"/>
  <c r="BF497" i="13"/>
  <c r="BE497" i="13"/>
  <c r="BD497" i="13"/>
  <c r="BC497" i="13"/>
  <c r="BB497" i="13"/>
  <c r="BA497" i="13"/>
  <c r="AZ497" i="13"/>
  <c r="AY497" i="13"/>
  <c r="AX497" i="13"/>
  <c r="AW497" i="13"/>
  <c r="AV497" i="13"/>
  <c r="BY496" i="13"/>
  <c r="BX496" i="13"/>
  <c r="BW496" i="13"/>
  <c r="BV496" i="13"/>
  <c r="BU496" i="13"/>
  <c r="BT496" i="13"/>
  <c r="BS496" i="13"/>
  <c r="BR496" i="13"/>
  <c r="BQ496" i="13"/>
  <c r="BP496" i="13"/>
  <c r="BO496" i="13"/>
  <c r="BN496" i="13"/>
  <c r="BM496" i="13"/>
  <c r="BL496" i="13"/>
  <c r="BK496" i="13"/>
  <c r="BJ496" i="13"/>
  <c r="BI496" i="13"/>
  <c r="BH496" i="13"/>
  <c r="BG496" i="13"/>
  <c r="BF496" i="13"/>
  <c r="BE496" i="13"/>
  <c r="BD496" i="13"/>
  <c r="BC496" i="13"/>
  <c r="BB496" i="13"/>
  <c r="BA496" i="13"/>
  <c r="AZ496" i="13"/>
  <c r="AY496" i="13"/>
  <c r="AX496" i="13"/>
  <c r="AW496" i="13"/>
  <c r="AV496" i="13"/>
  <c r="BY495" i="13"/>
  <c r="BX495" i="13"/>
  <c r="BW495" i="13"/>
  <c r="BV495" i="13"/>
  <c r="BU495" i="13"/>
  <c r="BT495" i="13"/>
  <c r="BS495" i="13"/>
  <c r="BR495" i="13"/>
  <c r="BQ495" i="13"/>
  <c r="BP495" i="13"/>
  <c r="BO495" i="13"/>
  <c r="BN495" i="13"/>
  <c r="BM495" i="13"/>
  <c r="BL495" i="13"/>
  <c r="BK495" i="13"/>
  <c r="BJ495" i="13"/>
  <c r="BI495" i="13"/>
  <c r="BH495" i="13"/>
  <c r="BG495" i="13"/>
  <c r="BF495" i="13"/>
  <c r="BE495" i="13"/>
  <c r="BD495" i="13"/>
  <c r="BC495" i="13"/>
  <c r="BB495" i="13"/>
  <c r="BA495" i="13"/>
  <c r="AZ495" i="13"/>
  <c r="AY495" i="13"/>
  <c r="AX495" i="13"/>
  <c r="AW495" i="13"/>
  <c r="AV495" i="13"/>
  <c r="BY494" i="13"/>
  <c r="BX494" i="13"/>
  <c r="BW494" i="13"/>
  <c r="BV494" i="13"/>
  <c r="BU494" i="13"/>
  <c r="BT494" i="13"/>
  <c r="BS494" i="13"/>
  <c r="BR494" i="13"/>
  <c r="BQ494" i="13"/>
  <c r="BP494" i="13"/>
  <c r="BO494" i="13"/>
  <c r="BN494" i="13"/>
  <c r="BM494" i="13"/>
  <c r="BL494" i="13"/>
  <c r="BK494" i="13"/>
  <c r="BJ494" i="13"/>
  <c r="BI494" i="13"/>
  <c r="BH494" i="13"/>
  <c r="BG494" i="13"/>
  <c r="BF494" i="13"/>
  <c r="BE494" i="13"/>
  <c r="BD494" i="13"/>
  <c r="BC494" i="13"/>
  <c r="BB494" i="13"/>
  <c r="BA494" i="13"/>
  <c r="AZ494" i="13"/>
  <c r="AY494" i="13"/>
  <c r="AX494" i="13"/>
  <c r="AW494" i="13"/>
  <c r="AV494" i="13"/>
  <c r="BY493" i="13"/>
  <c r="BX493" i="13"/>
  <c r="BW493" i="13"/>
  <c r="BV493" i="13"/>
  <c r="BU493" i="13"/>
  <c r="BT493" i="13"/>
  <c r="BS493" i="13"/>
  <c r="BR493" i="13"/>
  <c r="BQ493" i="13"/>
  <c r="BP493" i="13"/>
  <c r="BO493" i="13"/>
  <c r="BN493" i="13"/>
  <c r="BM493" i="13"/>
  <c r="BL493" i="13"/>
  <c r="BK493" i="13"/>
  <c r="BJ493" i="13"/>
  <c r="BI493" i="13"/>
  <c r="BH493" i="13"/>
  <c r="BG493" i="13"/>
  <c r="BF493" i="13"/>
  <c r="BE493" i="13"/>
  <c r="BD493" i="13"/>
  <c r="BC493" i="13"/>
  <c r="BB493" i="13"/>
  <c r="BA493" i="13"/>
  <c r="AZ493" i="13"/>
  <c r="AY493" i="13"/>
  <c r="AX493" i="13"/>
  <c r="AW493" i="13"/>
  <c r="AV493" i="13"/>
  <c r="BY492" i="13"/>
  <c r="BX492" i="13"/>
  <c r="BW492" i="13"/>
  <c r="BV492" i="13"/>
  <c r="BU492" i="13"/>
  <c r="BT492" i="13"/>
  <c r="BS492" i="13"/>
  <c r="BR492" i="13"/>
  <c r="BQ492" i="13"/>
  <c r="BP492" i="13"/>
  <c r="BO492" i="13"/>
  <c r="BN492" i="13"/>
  <c r="BM492" i="13"/>
  <c r="BL492" i="13"/>
  <c r="BK492" i="13"/>
  <c r="BJ492" i="13"/>
  <c r="BI492" i="13"/>
  <c r="BH492" i="13"/>
  <c r="BG492" i="13"/>
  <c r="BF492" i="13"/>
  <c r="BE492" i="13"/>
  <c r="BD492" i="13"/>
  <c r="BC492" i="13"/>
  <c r="BB492" i="13"/>
  <c r="BA492" i="13"/>
  <c r="AZ492" i="13"/>
  <c r="AY492" i="13"/>
  <c r="AX492" i="13"/>
  <c r="AW492" i="13"/>
  <c r="AV492" i="13"/>
  <c r="BY491" i="13"/>
  <c r="BX491" i="13"/>
  <c r="BW491" i="13"/>
  <c r="BV491" i="13"/>
  <c r="BU491" i="13"/>
  <c r="BT491" i="13"/>
  <c r="BS491" i="13"/>
  <c r="BR491" i="13"/>
  <c r="BQ491" i="13"/>
  <c r="BP491" i="13"/>
  <c r="BO491" i="13"/>
  <c r="BN491" i="13"/>
  <c r="BM491" i="13"/>
  <c r="BL491" i="13"/>
  <c r="BK491" i="13"/>
  <c r="BJ491" i="13"/>
  <c r="BI491" i="13"/>
  <c r="BH491" i="13"/>
  <c r="BG491" i="13"/>
  <c r="BF491" i="13"/>
  <c r="BE491" i="13"/>
  <c r="BD491" i="13"/>
  <c r="BC491" i="13"/>
  <c r="BB491" i="13"/>
  <c r="BA491" i="13"/>
  <c r="AZ491" i="13"/>
  <c r="AY491" i="13"/>
  <c r="AX491" i="13"/>
  <c r="AW491" i="13"/>
  <c r="AV491" i="13"/>
  <c r="BY490" i="13"/>
  <c r="BX490" i="13"/>
  <c r="BW490" i="13"/>
  <c r="BV490" i="13"/>
  <c r="BU490" i="13"/>
  <c r="BT490" i="13"/>
  <c r="BS490" i="13"/>
  <c r="BR490" i="13"/>
  <c r="BQ490" i="13"/>
  <c r="BP490" i="13"/>
  <c r="BO490" i="13"/>
  <c r="BN490" i="13"/>
  <c r="BM490" i="13"/>
  <c r="BL490" i="13"/>
  <c r="BK490" i="13"/>
  <c r="BJ490" i="13"/>
  <c r="BI490" i="13"/>
  <c r="BH490" i="13"/>
  <c r="BG490" i="13"/>
  <c r="BF490" i="13"/>
  <c r="BE490" i="13"/>
  <c r="BD490" i="13"/>
  <c r="BC490" i="13"/>
  <c r="BB490" i="13"/>
  <c r="BA490" i="13"/>
  <c r="AZ490" i="13"/>
  <c r="AY490" i="13"/>
  <c r="AX490" i="13"/>
  <c r="AW490" i="13"/>
  <c r="AV490" i="13"/>
  <c r="BY489" i="13"/>
  <c r="BX489" i="13"/>
  <c r="BW489" i="13"/>
  <c r="BV489" i="13"/>
  <c r="BU489" i="13"/>
  <c r="BT489" i="13"/>
  <c r="BS489" i="13"/>
  <c r="BR489" i="13"/>
  <c r="BQ489" i="13"/>
  <c r="BP489" i="13"/>
  <c r="BO489" i="13"/>
  <c r="BN489" i="13"/>
  <c r="BM489" i="13"/>
  <c r="BL489" i="13"/>
  <c r="BK489" i="13"/>
  <c r="BJ489" i="13"/>
  <c r="BI489" i="13"/>
  <c r="BH489" i="13"/>
  <c r="BG489" i="13"/>
  <c r="BF489" i="13"/>
  <c r="BE489" i="13"/>
  <c r="BD489" i="13"/>
  <c r="BC489" i="13"/>
  <c r="BB489" i="13"/>
  <c r="BA489" i="13"/>
  <c r="AZ489" i="13"/>
  <c r="AY489" i="13"/>
  <c r="AX489" i="13"/>
  <c r="AW489" i="13"/>
  <c r="AV489" i="13"/>
  <c r="BY488" i="13"/>
  <c r="BX488" i="13"/>
  <c r="BW488" i="13"/>
  <c r="BV488" i="13"/>
  <c r="BU488" i="13"/>
  <c r="BT488" i="13"/>
  <c r="BS488" i="13"/>
  <c r="BR488" i="13"/>
  <c r="BQ488" i="13"/>
  <c r="BP488" i="13"/>
  <c r="BO488" i="13"/>
  <c r="BN488" i="13"/>
  <c r="BM488" i="13"/>
  <c r="BL488" i="13"/>
  <c r="BK488" i="13"/>
  <c r="BJ488" i="13"/>
  <c r="BI488" i="13"/>
  <c r="BH488" i="13"/>
  <c r="BG488" i="13"/>
  <c r="BF488" i="13"/>
  <c r="BE488" i="13"/>
  <c r="BD488" i="13"/>
  <c r="BC488" i="13"/>
  <c r="BB488" i="13"/>
  <c r="BA488" i="13"/>
  <c r="AZ488" i="13"/>
  <c r="AY488" i="13"/>
  <c r="AX488" i="13"/>
  <c r="AW488" i="13"/>
  <c r="AV488" i="13"/>
  <c r="BY485" i="13"/>
  <c r="BX485" i="13"/>
  <c r="BW485" i="13"/>
  <c r="BV485" i="13"/>
  <c r="BU485" i="13"/>
  <c r="BT485" i="13"/>
  <c r="BS485" i="13"/>
  <c r="BR485" i="13"/>
  <c r="BQ485" i="13"/>
  <c r="BP485" i="13"/>
  <c r="BO485" i="13"/>
  <c r="BN485" i="13"/>
  <c r="BM485" i="13"/>
  <c r="BL485" i="13"/>
  <c r="BK485" i="13"/>
  <c r="BJ485" i="13"/>
  <c r="BI485" i="13"/>
  <c r="BH485" i="13"/>
  <c r="BG485" i="13"/>
  <c r="BF485" i="13"/>
  <c r="BE485" i="13"/>
  <c r="BD485" i="13"/>
  <c r="BC485" i="13"/>
  <c r="BB485" i="13"/>
  <c r="BA485" i="13"/>
  <c r="AZ485" i="13"/>
  <c r="AY485" i="13"/>
  <c r="AX485" i="13"/>
  <c r="AW485" i="13"/>
  <c r="AV485" i="13"/>
  <c r="BY484" i="13"/>
  <c r="BX484" i="13"/>
  <c r="BW484" i="13"/>
  <c r="BV484" i="13"/>
  <c r="BU484" i="13"/>
  <c r="BT484" i="13"/>
  <c r="BS484" i="13"/>
  <c r="BR484" i="13"/>
  <c r="BQ484" i="13"/>
  <c r="BP484" i="13"/>
  <c r="BO484" i="13"/>
  <c r="BN484" i="13"/>
  <c r="BM484" i="13"/>
  <c r="BL484" i="13"/>
  <c r="BK484" i="13"/>
  <c r="BJ484" i="13"/>
  <c r="BI484" i="13"/>
  <c r="BH484" i="13"/>
  <c r="BG484" i="13"/>
  <c r="BF484" i="13"/>
  <c r="BE484" i="13"/>
  <c r="BD484" i="13"/>
  <c r="BC484" i="13"/>
  <c r="BB484" i="13"/>
  <c r="BA484" i="13"/>
  <c r="AZ484" i="13"/>
  <c r="AY484" i="13"/>
  <c r="AX484" i="13"/>
  <c r="AW484" i="13"/>
  <c r="AV484" i="13"/>
  <c r="BY483" i="13"/>
  <c r="BX483" i="13"/>
  <c r="BW483" i="13"/>
  <c r="BV483" i="13"/>
  <c r="BU483" i="13"/>
  <c r="BT483" i="13"/>
  <c r="BS483" i="13"/>
  <c r="BR483" i="13"/>
  <c r="BQ483" i="13"/>
  <c r="BP483" i="13"/>
  <c r="BO483" i="13"/>
  <c r="BN483" i="13"/>
  <c r="BM483" i="13"/>
  <c r="BL483" i="13"/>
  <c r="BK483" i="13"/>
  <c r="BJ483" i="13"/>
  <c r="BI483" i="13"/>
  <c r="BH483" i="13"/>
  <c r="BG483" i="13"/>
  <c r="BF483" i="13"/>
  <c r="BE483" i="13"/>
  <c r="BD483" i="13"/>
  <c r="BC483" i="13"/>
  <c r="BB483" i="13"/>
  <c r="BA483" i="13"/>
  <c r="AZ483" i="13"/>
  <c r="AY483" i="13"/>
  <c r="AX483" i="13"/>
  <c r="AW483" i="13"/>
  <c r="AV483" i="13"/>
  <c r="BY482" i="13"/>
  <c r="BX482" i="13"/>
  <c r="BW482" i="13"/>
  <c r="BV482" i="13"/>
  <c r="BU482" i="13"/>
  <c r="BT482" i="13"/>
  <c r="BS482" i="13"/>
  <c r="BR482" i="13"/>
  <c r="BQ482" i="13"/>
  <c r="BP482" i="13"/>
  <c r="BO482" i="13"/>
  <c r="BN482" i="13"/>
  <c r="BM482" i="13"/>
  <c r="BL482" i="13"/>
  <c r="BK482" i="13"/>
  <c r="BJ482" i="13"/>
  <c r="BI482" i="13"/>
  <c r="BH482" i="13"/>
  <c r="BG482" i="13"/>
  <c r="BF482" i="13"/>
  <c r="BE482" i="13"/>
  <c r="BD482" i="13"/>
  <c r="BC482" i="13"/>
  <c r="BB482" i="13"/>
  <c r="BA482" i="13"/>
  <c r="AZ482" i="13"/>
  <c r="AY482" i="13"/>
  <c r="AX482" i="13"/>
  <c r="AW482" i="13"/>
  <c r="AV482" i="13"/>
  <c r="BY481" i="13"/>
  <c r="BX481" i="13"/>
  <c r="BW481" i="13"/>
  <c r="BV481" i="13"/>
  <c r="BU481" i="13"/>
  <c r="BT481" i="13"/>
  <c r="BS481" i="13"/>
  <c r="BR481" i="13"/>
  <c r="BQ481" i="13"/>
  <c r="BP481" i="13"/>
  <c r="BO481" i="13"/>
  <c r="BN481" i="13"/>
  <c r="BM481" i="13"/>
  <c r="BL481" i="13"/>
  <c r="BK481" i="13"/>
  <c r="BJ481" i="13"/>
  <c r="BI481" i="13"/>
  <c r="BH481" i="13"/>
  <c r="BG481" i="13"/>
  <c r="BF481" i="13"/>
  <c r="BE481" i="13"/>
  <c r="BD481" i="13"/>
  <c r="BC481" i="13"/>
  <c r="BB481" i="13"/>
  <c r="BA481" i="13"/>
  <c r="AZ481" i="13"/>
  <c r="AY481" i="13"/>
  <c r="AX481" i="13"/>
  <c r="AW481" i="13"/>
  <c r="AV481" i="13"/>
  <c r="BY480" i="13"/>
  <c r="BX480" i="13"/>
  <c r="BW480" i="13"/>
  <c r="BV480" i="13"/>
  <c r="BU480" i="13"/>
  <c r="BT480" i="13"/>
  <c r="BS480" i="13"/>
  <c r="BR480" i="13"/>
  <c r="BQ480" i="13"/>
  <c r="BP480" i="13"/>
  <c r="BO480" i="13"/>
  <c r="BN480" i="13"/>
  <c r="BM480" i="13"/>
  <c r="BL480" i="13"/>
  <c r="BK480" i="13"/>
  <c r="BJ480" i="13"/>
  <c r="BI480" i="13"/>
  <c r="BH480" i="13"/>
  <c r="BG480" i="13"/>
  <c r="BF480" i="13"/>
  <c r="BE480" i="13"/>
  <c r="BD480" i="13"/>
  <c r="BC480" i="13"/>
  <c r="BB480" i="13"/>
  <c r="BA480" i="13"/>
  <c r="AZ480" i="13"/>
  <c r="AY480" i="13"/>
  <c r="AX480" i="13"/>
  <c r="AW480" i="13"/>
  <c r="AV480" i="13"/>
  <c r="BY479" i="13"/>
  <c r="BX479" i="13"/>
  <c r="BW479" i="13"/>
  <c r="BV479" i="13"/>
  <c r="BU479" i="13"/>
  <c r="BT479" i="13"/>
  <c r="BS479" i="13"/>
  <c r="BR479" i="13"/>
  <c r="BQ479" i="13"/>
  <c r="BP479" i="13"/>
  <c r="BO479" i="13"/>
  <c r="BN479" i="13"/>
  <c r="BM479" i="13"/>
  <c r="BL479" i="13"/>
  <c r="BK479" i="13"/>
  <c r="BJ479" i="13"/>
  <c r="BI479" i="13"/>
  <c r="BH479" i="13"/>
  <c r="BG479" i="13"/>
  <c r="BF479" i="13"/>
  <c r="BE479" i="13"/>
  <c r="BD479" i="13"/>
  <c r="BC479" i="13"/>
  <c r="BB479" i="13"/>
  <c r="BA479" i="13"/>
  <c r="AZ479" i="13"/>
  <c r="AY479" i="13"/>
  <c r="AX479" i="13"/>
  <c r="AW479" i="13"/>
  <c r="AV479" i="13"/>
  <c r="BY478" i="13"/>
  <c r="BX478" i="13"/>
  <c r="BW478" i="13"/>
  <c r="BV478" i="13"/>
  <c r="BU478" i="13"/>
  <c r="BT478" i="13"/>
  <c r="BS478" i="13"/>
  <c r="BR478" i="13"/>
  <c r="BQ478" i="13"/>
  <c r="BP478" i="13"/>
  <c r="BO478" i="13"/>
  <c r="BN478" i="13"/>
  <c r="BM478" i="13"/>
  <c r="BL478" i="13"/>
  <c r="BK478" i="13"/>
  <c r="BJ478" i="13"/>
  <c r="BI478" i="13"/>
  <c r="BH478" i="13"/>
  <c r="BG478" i="13"/>
  <c r="BF478" i="13"/>
  <c r="BE478" i="13"/>
  <c r="BD478" i="13"/>
  <c r="BC478" i="13"/>
  <c r="BB478" i="13"/>
  <c r="BA478" i="13"/>
  <c r="AZ478" i="13"/>
  <c r="AY478" i="13"/>
  <c r="AX478" i="13"/>
  <c r="AW478" i="13"/>
  <c r="AV478" i="13"/>
  <c r="BY477" i="13"/>
  <c r="BX477" i="13"/>
  <c r="BW477" i="13"/>
  <c r="BV477" i="13"/>
  <c r="BU477" i="13"/>
  <c r="BT477" i="13"/>
  <c r="BS477" i="13"/>
  <c r="BR477" i="13"/>
  <c r="BQ477" i="13"/>
  <c r="BP477" i="13"/>
  <c r="BO477" i="13"/>
  <c r="BN477" i="13"/>
  <c r="BM477" i="13"/>
  <c r="BL477" i="13"/>
  <c r="BK477" i="13"/>
  <c r="BJ477" i="13"/>
  <c r="BI477" i="13"/>
  <c r="BH477" i="13"/>
  <c r="BG477" i="13"/>
  <c r="BF477" i="13"/>
  <c r="BE477" i="13"/>
  <c r="BD477" i="13"/>
  <c r="BC477" i="13"/>
  <c r="BB477" i="13"/>
  <c r="BA477" i="13"/>
  <c r="AZ477" i="13"/>
  <c r="AY477" i="13"/>
  <c r="AX477" i="13"/>
  <c r="AW477" i="13"/>
  <c r="AV477" i="13"/>
  <c r="BY476" i="13"/>
  <c r="BX476" i="13"/>
  <c r="BW476" i="13"/>
  <c r="BV476" i="13"/>
  <c r="BU476" i="13"/>
  <c r="BT476" i="13"/>
  <c r="BS476" i="13"/>
  <c r="BR476" i="13"/>
  <c r="BQ476" i="13"/>
  <c r="BP476" i="13"/>
  <c r="BO476" i="13"/>
  <c r="BN476" i="13"/>
  <c r="BM476" i="13"/>
  <c r="BL476" i="13"/>
  <c r="BK476" i="13"/>
  <c r="BJ476" i="13"/>
  <c r="BI476" i="13"/>
  <c r="BH476" i="13"/>
  <c r="BG476" i="13"/>
  <c r="BF476" i="13"/>
  <c r="BE476" i="13"/>
  <c r="BD476" i="13"/>
  <c r="BC476" i="13"/>
  <c r="BB476" i="13"/>
  <c r="BA476" i="13"/>
  <c r="AZ476" i="13"/>
  <c r="AY476" i="13"/>
  <c r="AX476" i="13"/>
  <c r="AW476" i="13"/>
  <c r="AV476" i="13"/>
  <c r="BY475" i="13"/>
  <c r="BX475" i="13"/>
  <c r="BW475" i="13"/>
  <c r="BV475" i="13"/>
  <c r="BU475" i="13"/>
  <c r="BT475" i="13"/>
  <c r="BS475" i="13"/>
  <c r="BR475" i="13"/>
  <c r="BQ475" i="13"/>
  <c r="BP475" i="13"/>
  <c r="BO475" i="13"/>
  <c r="BN475" i="13"/>
  <c r="BM475" i="13"/>
  <c r="BL475" i="13"/>
  <c r="BK475" i="13"/>
  <c r="BJ475" i="13"/>
  <c r="BI475" i="13"/>
  <c r="BH475" i="13"/>
  <c r="BG475" i="13"/>
  <c r="BF475" i="13"/>
  <c r="BE475" i="13"/>
  <c r="BD475" i="13"/>
  <c r="BC475" i="13"/>
  <c r="BB475" i="13"/>
  <c r="BA475" i="13"/>
  <c r="AZ475" i="13"/>
  <c r="AY475" i="13"/>
  <c r="AX475" i="13"/>
  <c r="AW475" i="13"/>
  <c r="AV475" i="13"/>
  <c r="BY474" i="13"/>
  <c r="BX474" i="13"/>
  <c r="BW474" i="13"/>
  <c r="BV474" i="13"/>
  <c r="BU474" i="13"/>
  <c r="BT474" i="13"/>
  <c r="BS474" i="13"/>
  <c r="BR474" i="13"/>
  <c r="BQ474" i="13"/>
  <c r="BP474" i="13"/>
  <c r="BO474" i="13"/>
  <c r="BN474" i="13"/>
  <c r="BM474" i="13"/>
  <c r="BL474" i="13"/>
  <c r="BK474" i="13"/>
  <c r="BJ474" i="13"/>
  <c r="BI474" i="13"/>
  <c r="BH474" i="13"/>
  <c r="BG474" i="13"/>
  <c r="BF474" i="13"/>
  <c r="BE474" i="13"/>
  <c r="BD474" i="13"/>
  <c r="BC474" i="13"/>
  <c r="BB474" i="13"/>
  <c r="BA474" i="13"/>
  <c r="AZ474" i="13"/>
  <c r="AY474" i="13"/>
  <c r="AX474" i="13"/>
  <c r="AW474" i="13"/>
  <c r="AV474" i="13"/>
  <c r="BY473" i="13"/>
  <c r="BX473" i="13"/>
  <c r="BW473" i="13"/>
  <c r="BV473" i="13"/>
  <c r="BU473" i="13"/>
  <c r="BT473" i="13"/>
  <c r="BS473" i="13"/>
  <c r="BR473" i="13"/>
  <c r="BQ473" i="13"/>
  <c r="BP473" i="13"/>
  <c r="BO473" i="13"/>
  <c r="BN473" i="13"/>
  <c r="BM473" i="13"/>
  <c r="BL473" i="13"/>
  <c r="BK473" i="13"/>
  <c r="BJ473" i="13"/>
  <c r="BI473" i="13"/>
  <c r="BH473" i="13"/>
  <c r="BG473" i="13"/>
  <c r="BF473" i="13"/>
  <c r="BE473" i="13"/>
  <c r="BD473" i="13"/>
  <c r="BC473" i="13"/>
  <c r="BB473" i="13"/>
  <c r="BA473" i="13"/>
  <c r="AZ473" i="13"/>
  <c r="AY473" i="13"/>
  <c r="AX473" i="13"/>
  <c r="AW473" i="13"/>
  <c r="AV473" i="13"/>
  <c r="BY472" i="13"/>
  <c r="BX472" i="13"/>
  <c r="BW472" i="13"/>
  <c r="BV472" i="13"/>
  <c r="BU472" i="13"/>
  <c r="BT472" i="13"/>
  <c r="BS472" i="13"/>
  <c r="BR472" i="13"/>
  <c r="BQ472" i="13"/>
  <c r="BP472" i="13"/>
  <c r="BO472" i="13"/>
  <c r="BN472" i="13"/>
  <c r="BM472" i="13"/>
  <c r="BL472" i="13"/>
  <c r="BK472" i="13"/>
  <c r="BJ472" i="13"/>
  <c r="BI472" i="13"/>
  <c r="BH472" i="13"/>
  <c r="BG472" i="13"/>
  <c r="BF472" i="13"/>
  <c r="BE472" i="13"/>
  <c r="BD472" i="13"/>
  <c r="BC472" i="13"/>
  <c r="BB472" i="13"/>
  <c r="BA472" i="13"/>
  <c r="AZ472" i="13"/>
  <c r="AY472" i="13"/>
  <c r="AX472" i="13"/>
  <c r="AW472" i="13"/>
  <c r="AV472" i="13"/>
  <c r="BY469" i="13"/>
  <c r="BX469" i="13"/>
  <c r="BW469" i="13"/>
  <c r="BV469" i="13"/>
  <c r="BU469" i="13"/>
  <c r="BT469" i="13"/>
  <c r="BS469" i="13"/>
  <c r="BR469" i="13"/>
  <c r="BQ469" i="13"/>
  <c r="BP469" i="13"/>
  <c r="BO469" i="13"/>
  <c r="BN469" i="13"/>
  <c r="BM469" i="13"/>
  <c r="BL469" i="13"/>
  <c r="BK469" i="13"/>
  <c r="BJ469" i="13"/>
  <c r="BI469" i="13"/>
  <c r="BH469" i="13"/>
  <c r="BG469" i="13"/>
  <c r="BF469" i="13"/>
  <c r="BE469" i="13"/>
  <c r="BD469" i="13"/>
  <c r="BC469" i="13"/>
  <c r="BB469" i="13"/>
  <c r="BA469" i="13"/>
  <c r="AZ469" i="13"/>
  <c r="AY469" i="13"/>
  <c r="AX469" i="13"/>
  <c r="AW469" i="13"/>
  <c r="AV469" i="13"/>
  <c r="BY468" i="13"/>
  <c r="BX468" i="13"/>
  <c r="BW468" i="13"/>
  <c r="BV468" i="13"/>
  <c r="BU468" i="13"/>
  <c r="BT468" i="13"/>
  <c r="BS468" i="13"/>
  <c r="BR468" i="13"/>
  <c r="BQ468" i="13"/>
  <c r="BP468" i="13"/>
  <c r="BO468" i="13"/>
  <c r="BN468" i="13"/>
  <c r="BM468" i="13"/>
  <c r="BL468" i="13"/>
  <c r="BK468" i="13"/>
  <c r="BJ468" i="13"/>
  <c r="BI468" i="13"/>
  <c r="BH468" i="13"/>
  <c r="BG468" i="13"/>
  <c r="BF468" i="13"/>
  <c r="BE468" i="13"/>
  <c r="BD468" i="13"/>
  <c r="BC468" i="13"/>
  <c r="BB468" i="13"/>
  <c r="BA468" i="13"/>
  <c r="AZ468" i="13"/>
  <c r="AY468" i="13"/>
  <c r="AX468" i="13"/>
  <c r="AW468" i="13"/>
  <c r="AV468" i="13"/>
  <c r="BY467" i="13"/>
  <c r="BX467" i="13"/>
  <c r="BW467" i="13"/>
  <c r="BV467" i="13"/>
  <c r="BU467" i="13"/>
  <c r="BT467" i="13"/>
  <c r="BS467" i="13"/>
  <c r="BR467" i="13"/>
  <c r="BQ467" i="13"/>
  <c r="BP467" i="13"/>
  <c r="BO467" i="13"/>
  <c r="BN467" i="13"/>
  <c r="BM467" i="13"/>
  <c r="BL467" i="13"/>
  <c r="BK467" i="13"/>
  <c r="BJ467" i="13"/>
  <c r="BI467" i="13"/>
  <c r="BH467" i="13"/>
  <c r="BG467" i="13"/>
  <c r="BF467" i="13"/>
  <c r="BE467" i="13"/>
  <c r="BD467" i="13"/>
  <c r="BC467" i="13"/>
  <c r="BB467" i="13"/>
  <c r="BA467" i="13"/>
  <c r="AZ467" i="13"/>
  <c r="AY467" i="13"/>
  <c r="AX467" i="13"/>
  <c r="AW467" i="13"/>
  <c r="AV467" i="13"/>
  <c r="BY466" i="13"/>
  <c r="BX466" i="13"/>
  <c r="BW466" i="13"/>
  <c r="BV466" i="13"/>
  <c r="BU466" i="13"/>
  <c r="BT466" i="13"/>
  <c r="BS466" i="13"/>
  <c r="BR466" i="13"/>
  <c r="BQ466" i="13"/>
  <c r="BP466" i="13"/>
  <c r="BO466" i="13"/>
  <c r="BN466" i="13"/>
  <c r="BM466" i="13"/>
  <c r="BL466" i="13"/>
  <c r="BK466" i="13"/>
  <c r="BJ466" i="13"/>
  <c r="BI466" i="13"/>
  <c r="BH466" i="13"/>
  <c r="BG466" i="13"/>
  <c r="BF466" i="13"/>
  <c r="BE466" i="13"/>
  <c r="BD466" i="13"/>
  <c r="BC466" i="13"/>
  <c r="BB466" i="13"/>
  <c r="BA466" i="13"/>
  <c r="AZ466" i="13"/>
  <c r="AY466" i="13"/>
  <c r="AX466" i="13"/>
  <c r="AW466" i="13"/>
  <c r="AV466" i="13"/>
  <c r="BY465" i="13"/>
  <c r="BX465" i="13"/>
  <c r="BW465" i="13"/>
  <c r="BV465" i="13"/>
  <c r="BU465" i="13"/>
  <c r="BT465" i="13"/>
  <c r="BS465" i="13"/>
  <c r="BR465" i="13"/>
  <c r="BQ465" i="13"/>
  <c r="BP465" i="13"/>
  <c r="BO465" i="13"/>
  <c r="BN465" i="13"/>
  <c r="BM465" i="13"/>
  <c r="BL465" i="13"/>
  <c r="BK465" i="13"/>
  <c r="BJ465" i="13"/>
  <c r="BI465" i="13"/>
  <c r="BH465" i="13"/>
  <c r="BG465" i="13"/>
  <c r="BF465" i="13"/>
  <c r="BE465" i="13"/>
  <c r="BD465" i="13"/>
  <c r="BC465" i="13"/>
  <c r="BB465" i="13"/>
  <c r="BA465" i="13"/>
  <c r="AZ465" i="13"/>
  <c r="AY465" i="13"/>
  <c r="AX465" i="13"/>
  <c r="AW465" i="13"/>
  <c r="AV465" i="13"/>
  <c r="BY464" i="13"/>
  <c r="BX464" i="13"/>
  <c r="BW464" i="13"/>
  <c r="BV464" i="13"/>
  <c r="BU464" i="13"/>
  <c r="BT464" i="13"/>
  <c r="BS464" i="13"/>
  <c r="BR464" i="13"/>
  <c r="BQ464" i="13"/>
  <c r="BP464" i="13"/>
  <c r="BO464" i="13"/>
  <c r="BN464" i="13"/>
  <c r="BM464" i="13"/>
  <c r="BL464" i="13"/>
  <c r="BK464" i="13"/>
  <c r="BJ464" i="13"/>
  <c r="BI464" i="13"/>
  <c r="BH464" i="13"/>
  <c r="BG464" i="13"/>
  <c r="BF464" i="13"/>
  <c r="BE464" i="13"/>
  <c r="BD464" i="13"/>
  <c r="BC464" i="13"/>
  <c r="BB464" i="13"/>
  <c r="BA464" i="13"/>
  <c r="AZ464" i="13"/>
  <c r="AY464" i="13"/>
  <c r="AX464" i="13"/>
  <c r="AW464" i="13"/>
  <c r="AV464" i="13"/>
  <c r="BY463" i="13"/>
  <c r="BX463" i="13"/>
  <c r="BW463" i="13"/>
  <c r="BV463" i="13"/>
  <c r="BU463" i="13"/>
  <c r="BT463" i="13"/>
  <c r="BS463" i="13"/>
  <c r="BR463" i="13"/>
  <c r="BQ463" i="13"/>
  <c r="BP463" i="13"/>
  <c r="BO463" i="13"/>
  <c r="BN463" i="13"/>
  <c r="BM463" i="13"/>
  <c r="BL463" i="13"/>
  <c r="BK463" i="13"/>
  <c r="BJ463" i="13"/>
  <c r="BI463" i="13"/>
  <c r="BH463" i="13"/>
  <c r="BG463" i="13"/>
  <c r="BF463" i="13"/>
  <c r="BE463" i="13"/>
  <c r="BD463" i="13"/>
  <c r="BC463" i="13"/>
  <c r="BB463" i="13"/>
  <c r="BA463" i="13"/>
  <c r="AZ463" i="13"/>
  <c r="AY463" i="13"/>
  <c r="AX463" i="13"/>
  <c r="AW463" i="13"/>
  <c r="AV463" i="13"/>
  <c r="BY462" i="13"/>
  <c r="BX462" i="13"/>
  <c r="BW462" i="13"/>
  <c r="BV462" i="13"/>
  <c r="BU462" i="13"/>
  <c r="BT462" i="13"/>
  <c r="BS462" i="13"/>
  <c r="BR462" i="13"/>
  <c r="BQ462" i="13"/>
  <c r="BP462" i="13"/>
  <c r="BO462" i="13"/>
  <c r="BN462" i="13"/>
  <c r="BM462" i="13"/>
  <c r="BL462" i="13"/>
  <c r="BK462" i="13"/>
  <c r="BJ462" i="13"/>
  <c r="BI462" i="13"/>
  <c r="BH462" i="13"/>
  <c r="BG462" i="13"/>
  <c r="BF462" i="13"/>
  <c r="BE462" i="13"/>
  <c r="BD462" i="13"/>
  <c r="BC462" i="13"/>
  <c r="BB462" i="13"/>
  <c r="BA462" i="13"/>
  <c r="AZ462" i="13"/>
  <c r="AY462" i="13"/>
  <c r="AX462" i="13"/>
  <c r="AW462" i="13"/>
  <c r="AV462" i="13"/>
  <c r="BY461" i="13"/>
  <c r="BX461" i="13"/>
  <c r="BW461" i="13"/>
  <c r="BV461" i="13"/>
  <c r="BU461" i="13"/>
  <c r="BT461" i="13"/>
  <c r="BS461" i="13"/>
  <c r="BR461" i="13"/>
  <c r="BQ461" i="13"/>
  <c r="BP461" i="13"/>
  <c r="BO461" i="13"/>
  <c r="BN461" i="13"/>
  <c r="BM461" i="13"/>
  <c r="BL461" i="13"/>
  <c r="BK461" i="13"/>
  <c r="BJ461" i="13"/>
  <c r="BI461" i="13"/>
  <c r="BH461" i="13"/>
  <c r="BG461" i="13"/>
  <c r="BF461" i="13"/>
  <c r="BE461" i="13"/>
  <c r="BD461" i="13"/>
  <c r="BC461" i="13"/>
  <c r="BB461" i="13"/>
  <c r="BA461" i="13"/>
  <c r="AZ461" i="13"/>
  <c r="AY461" i="13"/>
  <c r="AX461" i="13"/>
  <c r="AW461" i="13"/>
  <c r="AV461" i="13"/>
  <c r="BY460" i="13"/>
  <c r="BX460" i="13"/>
  <c r="BW460" i="13"/>
  <c r="BV460" i="13"/>
  <c r="BU460" i="13"/>
  <c r="BT460" i="13"/>
  <c r="BS460" i="13"/>
  <c r="BR460" i="13"/>
  <c r="BQ460" i="13"/>
  <c r="BP460" i="13"/>
  <c r="BO460" i="13"/>
  <c r="BN460" i="13"/>
  <c r="BM460" i="13"/>
  <c r="BL460" i="13"/>
  <c r="BK460" i="13"/>
  <c r="BJ460" i="13"/>
  <c r="BI460" i="13"/>
  <c r="BH460" i="13"/>
  <c r="BG460" i="13"/>
  <c r="BF460" i="13"/>
  <c r="BE460" i="13"/>
  <c r="BD460" i="13"/>
  <c r="BC460" i="13"/>
  <c r="BB460" i="13"/>
  <c r="BA460" i="13"/>
  <c r="AZ460" i="13"/>
  <c r="AY460" i="13"/>
  <c r="AX460" i="13"/>
  <c r="AW460" i="13"/>
  <c r="AV460" i="13"/>
  <c r="BY459" i="13"/>
  <c r="BX459" i="13"/>
  <c r="BW459" i="13"/>
  <c r="BV459" i="13"/>
  <c r="BU459" i="13"/>
  <c r="BT459" i="13"/>
  <c r="BS459" i="13"/>
  <c r="BR459" i="13"/>
  <c r="BQ459" i="13"/>
  <c r="BP459" i="13"/>
  <c r="BO459" i="13"/>
  <c r="BN459" i="13"/>
  <c r="BM459" i="13"/>
  <c r="BL459" i="13"/>
  <c r="BK459" i="13"/>
  <c r="BJ459" i="13"/>
  <c r="BI459" i="13"/>
  <c r="BH459" i="13"/>
  <c r="BG459" i="13"/>
  <c r="BF459" i="13"/>
  <c r="BE459" i="13"/>
  <c r="BD459" i="13"/>
  <c r="BC459" i="13"/>
  <c r="BB459" i="13"/>
  <c r="BA459" i="13"/>
  <c r="AZ459" i="13"/>
  <c r="AY459" i="13"/>
  <c r="AX459" i="13"/>
  <c r="AW459" i="13"/>
  <c r="AV459" i="13"/>
  <c r="BY458" i="13"/>
  <c r="BX458" i="13"/>
  <c r="BW458" i="13"/>
  <c r="BV458" i="13"/>
  <c r="BU458" i="13"/>
  <c r="BT458" i="13"/>
  <c r="BS458" i="13"/>
  <c r="BR458" i="13"/>
  <c r="BQ458" i="13"/>
  <c r="BP458" i="13"/>
  <c r="BO458" i="13"/>
  <c r="BN458" i="13"/>
  <c r="BM458" i="13"/>
  <c r="BL458" i="13"/>
  <c r="BK458" i="13"/>
  <c r="BJ458" i="13"/>
  <c r="BI458" i="13"/>
  <c r="BH458" i="13"/>
  <c r="BG458" i="13"/>
  <c r="BF458" i="13"/>
  <c r="BE458" i="13"/>
  <c r="BD458" i="13"/>
  <c r="BC458" i="13"/>
  <c r="BB458" i="13"/>
  <c r="BA458" i="13"/>
  <c r="AZ458" i="13"/>
  <c r="AY458" i="13"/>
  <c r="AX458" i="13"/>
  <c r="AW458" i="13"/>
  <c r="AV458" i="13"/>
  <c r="BY456" i="13"/>
  <c r="BX456" i="13"/>
  <c r="BW456" i="13"/>
  <c r="BV456" i="13"/>
  <c r="BU456" i="13"/>
  <c r="BT456" i="13"/>
  <c r="BS456" i="13"/>
  <c r="BR456" i="13"/>
  <c r="BQ456" i="13"/>
  <c r="BP456" i="13"/>
  <c r="BO456" i="13"/>
  <c r="BN456" i="13"/>
  <c r="BM456" i="13"/>
  <c r="BL456" i="13"/>
  <c r="BK456" i="13"/>
  <c r="BJ456" i="13"/>
  <c r="BI456" i="13"/>
  <c r="BH456" i="13"/>
  <c r="BG456" i="13"/>
  <c r="BF456" i="13"/>
  <c r="BE456" i="13"/>
  <c r="BD456" i="13"/>
  <c r="BC456" i="13"/>
  <c r="BB456" i="13"/>
  <c r="BA456" i="13"/>
  <c r="AZ456" i="13"/>
  <c r="AY456" i="13"/>
  <c r="AX456" i="13"/>
  <c r="AW456" i="13"/>
  <c r="AV456" i="13"/>
  <c r="BY455" i="13"/>
  <c r="BX455" i="13"/>
  <c r="BW455" i="13"/>
  <c r="BV455" i="13"/>
  <c r="BU455" i="13"/>
  <c r="BT455" i="13"/>
  <c r="BS455" i="13"/>
  <c r="BR455" i="13"/>
  <c r="BQ455" i="13"/>
  <c r="BP455" i="13"/>
  <c r="BO455" i="13"/>
  <c r="BN455" i="13"/>
  <c r="BM455" i="13"/>
  <c r="BL455" i="13"/>
  <c r="BK455" i="13"/>
  <c r="BJ455" i="13"/>
  <c r="BI455" i="13"/>
  <c r="BH455" i="13"/>
  <c r="BG455" i="13"/>
  <c r="BF455" i="13"/>
  <c r="BE455" i="13"/>
  <c r="BD455" i="13"/>
  <c r="BC455" i="13"/>
  <c r="BB455" i="13"/>
  <c r="BA455" i="13"/>
  <c r="AZ455" i="13"/>
  <c r="AY455" i="13"/>
  <c r="AX455" i="13"/>
  <c r="AW455" i="13"/>
  <c r="AV455" i="13"/>
  <c r="BY454" i="13"/>
  <c r="BX454" i="13"/>
  <c r="BW454" i="13"/>
  <c r="BV454" i="13"/>
  <c r="BU454" i="13"/>
  <c r="BT454" i="13"/>
  <c r="BS454" i="13"/>
  <c r="BR454" i="13"/>
  <c r="BQ454" i="13"/>
  <c r="BP454" i="13"/>
  <c r="BO454" i="13"/>
  <c r="BN454" i="13"/>
  <c r="BM454" i="13"/>
  <c r="BL454" i="13"/>
  <c r="BK454" i="13"/>
  <c r="BJ454" i="13"/>
  <c r="BI454" i="13"/>
  <c r="BH454" i="13"/>
  <c r="BG454" i="13"/>
  <c r="BF454" i="13"/>
  <c r="BE454" i="13"/>
  <c r="BD454" i="13"/>
  <c r="BC454" i="13"/>
  <c r="BB454" i="13"/>
  <c r="BA454" i="13"/>
  <c r="AZ454" i="13"/>
  <c r="AY454" i="13"/>
  <c r="AX454" i="13"/>
  <c r="AW454" i="13"/>
  <c r="AV454" i="13"/>
  <c r="BY453" i="13"/>
  <c r="BX453" i="13"/>
  <c r="BW453" i="13"/>
  <c r="BV453" i="13"/>
  <c r="BU453" i="13"/>
  <c r="BT453" i="13"/>
  <c r="BS453" i="13"/>
  <c r="BR453" i="13"/>
  <c r="BQ453" i="13"/>
  <c r="BP453" i="13"/>
  <c r="BO453" i="13"/>
  <c r="BN453" i="13"/>
  <c r="BM453" i="13"/>
  <c r="BL453" i="13"/>
  <c r="BK453" i="13"/>
  <c r="BJ453" i="13"/>
  <c r="BI453" i="13"/>
  <c r="BH453" i="13"/>
  <c r="BG453" i="13"/>
  <c r="BF453" i="13"/>
  <c r="BE453" i="13"/>
  <c r="BD453" i="13"/>
  <c r="BC453" i="13"/>
  <c r="BB453" i="13"/>
  <c r="BA453" i="13"/>
  <c r="AZ453" i="13"/>
  <c r="AY453" i="13"/>
  <c r="AX453" i="13"/>
  <c r="AW453" i="13"/>
  <c r="AV453" i="13"/>
  <c r="BY452" i="13"/>
  <c r="BX452" i="13"/>
  <c r="BW452" i="13"/>
  <c r="BV452" i="13"/>
  <c r="BU452" i="13"/>
  <c r="BT452" i="13"/>
  <c r="BS452" i="13"/>
  <c r="BR452" i="13"/>
  <c r="BQ452" i="13"/>
  <c r="BP452" i="13"/>
  <c r="BO452" i="13"/>
  <c r="BN452" i="13"/>
  <c r="BM452" i="13"/>
  <c r="BL452" i="13"/>
  <c r="BK452" i="13"/>
  <c r="BJ452" i="13"/>
  <c r="BI452" i="13"/>
  <c r="BH452" i="13"/>
  <c r="BG452" i="13"/>
  <c r="BF452" i="13"/>
  <c r="BE452" i="13"/>
  <c r="BD452" i="13"/>
  <c r="BC452" i="13"/>
  <c r="BB452" i="13"/>
  <c r="BA452" i="13"/>
  <c r="AZ452" i="13"/>
  <c r="AY452" i="13"/>
  <c r="AX452" i="13"/>
  <c r="AW452" i="13"/>
  <c r="AV452" i="13"/>
  <c r="BY451" i="13"/>
  <c r="BX451" i="13"/>
  <c r="BW451" i="13"/>
  <c r="BV451" i="13"/>
  <c r="BU451" i="13"/>
  <c r="BT451" i="13"/>
  <c r="BS451" i="13"/>
  <c r="BR451" i="13"/>
  <c r="BQ451" i="13"/>
  <c r="BP451" i="13"/>
  <c r="BO451" i="13"/>
  <c r="BN451" i="13"/>
  <c r="BM451" i="13"/>
  <c r="BL451" i="13"/>
  <c r="BK451" i="13"/>
  <c r="BJ451" i="13"/>
  <c r="BI451" i="13"/>
  <c r="BH451" i="13"/>
  <c r="BG451" i="13"/>
  <c r="BF451" i="13"/>
  <c r="BE451" i="13"/>
  <c r="BD451" i="13"/>
  <c r="BC451" i="13"/>
  <c r="BB451" i="13"/>
  <c r="BA451" i="13"/>
  <c r="AZ451" i="13"/>
  <c r="AY451" i="13"/>
  <c r="AX451" i="13"/>
  <c r="AW451" i="13"/>
  <c r="AV451" i="13"/>
  <c r="BY450" i="13"/>
  <c r="BX450" i="13"/>
  <c r="BW450" i="13"/>
  <c r="BV450" i="13"/>
  <c r="BU450" i="13"/>
  <c r="BT450" i="13"/>
  <c r="BS450" i="13"/>
  <c r="BR450" i="13"/>
  <c r="BQ450" i="13"/>
  <c r="BP450" i="13"/>
  <c r="BO450" i="13"/>
  <c r="BN450" i="13"/>
  <c r="BM450" i="13"/>
  <c r="BL450" i="13"/>
  <c r="BK450" i="13"/>
  <c r="BJ450" i="13"/>
  <c r="BI450" i="13"/>
  <c r="BH450" i="13"/>
  <c r="BG450" i="13"/>
  <c r="BF450" i="13"/>
  <c r="BE450" i="13"/>
  <c r="BD450" i="13"/>
  <c r="BC450" i="13"/>
  <c r="BB450" i="13"/>
  <c r="BA450" i="13"/>
  <c r="AZ450" i="13"/>
  <c r="AY450" i="13"/>
  <c r="AX450" i="13"/>
  <c r="AW450" i="13"/>
  <c r="AV450" i="13"/>
  <c r="BY449" i="13"/>
  <c r="BX449" i="13"/>
  <c r="BW449" i="13"/>
  <c r="BV449" i="13"/>
  <c r="BU449" i="13"/>
  <c r="BT449" i="13"/>
  <c r="BS449" i="13"/>
  <c r="BR449" i="13"/>
  <c r="BQ449" i="13"/>
  <c r="BP449" i="13"/>
  <c r="BO449" i="13"/>
  <c r="BN449" i="13"/>
  <c r="BM449" i="13"/>
  <c r="BL449" i="13"/>
  <c r="BK449" i="13"/>
  <c r="BJ449" i="13"/>
  <c r="BI449" i="13"/>
  <c r="BH449" i="13"/>
  <c r="BG449" i="13"/>
  <c r="BF449" i="13"/>
  <c r="BE449" i="13"/>
  <c r="BD449" i="13"/>
  <c r="BC449" i="13"/>
  <c r="BB449" i="13"/>
  <c r="BA449" i="13"/>
  <c r="AZ449" i="13"/>
  <c r="AY449" i="13"/>
  <c r="AX449" i="13"/>
  <c r="AW449" i="13"/>
  <c r="AV449" i="13"/>
  <c r="BY448" i="13"/>
  <c r="BX448" i="13"/>
  <c r="BW448" i="13"/>
  <c r="BV448" i="13"/>
  <c r="BU448" i="13"/>
  <c r="BT448" i="13"/>
  <c r="BS448" i="13"/>
  <c r="BR448" i="13"/>
  <c r="BQ448" i="13"/>
  <c r="BP448" i="13"/>
  <c r="BO448" i="13"/>
  <c r="BN448" i="13"/>
  <c r="BM448" i="13"/>
  <c r="BL448" i="13"/>
  <c r="BK448" i="13"/>
  <c r="BJ448" i="13"/>
  <c r="BI448" i="13"/>
  <c r="BH448" i="13"/>
  <c r="BG448" i="13"/>
  <c r="BF448" i="13"/>
  <c r="BE448" i="13"/>
  <c r="BD448" i="13"/>
  <c r="BC448" i="13"/>
  <c r="BB448" i="13"/>
  <c r="BA448" i="13"/>
  <c r="AZ448" i="13"/>
  <c r="AY448" i="13"/>
  <c r="AX448" i="13"/>
  <c r="AW448" i="13"/>
  <c r="AV448" i="13"/>
  <c r="BY447" i="13"/>
  <c r="BX447" i="13"/>
  <c r="BW447" i="13"/>
  <c r="BV447" i="13"/>
  <c r="BU447" i="13"/>
  <c r="BT447" i="13"/>
  <c r="BS447" i="13"/>
  <c r="BR447" i="13"/>
  <c r="BQ447" i="13"/>
  <c r="BP447" i="13"/>
  <c r="BO447" i="13"/>
  <c r="BN447" i="13"/>
  <c r="BM447" i="13"/>
  <c r="BL447" i="13"/>
  <c r="BK447" i="13"/>
  <c r="BJ447" i="13"/>
  <c r="BI447" i="13"/>
  <c r="BH447" i="13"/>
  <c r="BG447" i="13"/>
  <c r="BF447" i="13"/>
  <c r="BE447" i="13"/>
  <c r="BD447" i="13"/>
  <c r="BC447" i="13"/>
  <c r="BB447" i="13"/>
  <c r="BA447" i="13"/>
  <c r="AZ447" i="13"/>
  <c r="AY447" i="13"/>
  <c r="AX447" i="13"/>
  <c r="AW447" i="13"/>
  <c r="AV447" i="13"/>
  <c r="BY446" i="13"/>
  <c r="BX446" i="13"/>
  <c r="BW446" i="13"/>
  <c r="BV446" i="13"/>
  <c r="BU446" i="13"/>
  <c r="BT446" i="13"/>
  <c r="BS446" i="13"/>
  <c r="BR446" i="13"/>
  <c r="BQ446" i="13"/>
  <c r="BP446" i="13"/>
  <c r="BO446" i="13"/>
  <c r="BN446" i="13"/>
  <c r="BM446" i="13"/>
  <c r="BL446" i="13"/>
  <c r="BK446" i="13"/>
  <c r="BJ446" i="13"/>
  <c r="BI446" i="13"/>
  <c r="BH446" i="13"/>
  <c r="BG446" i="13"/>
  <c r="BF446" i="13"/>
  <c r="BE446" i="13"/>
  <c r="BD446" i="13"/>
  <c r="BC446" i="13"/>
  <c r="BB446" i="13"/>
  <c r="BA446" i="13"/>
  <c r="AZ446" i="13"/>
  <c r="AY446" i="13"/>
  <c r="AX446" i="13"/>
  <c r="AW446" i="13"/>
  <c r="AV446" i="13"/>
  <c r="BY445" i="13"/>
  <c r="BX445" i="13"/>
  <c r="BW445" i="13"/>
  <c r="BV445" i="13"/>
  <c r="BU445" i="13"/>
  <c r="BT445" i="13"/>
  <c r="BS445" i="13"/>
  <c r="BR445" i="13"/>
  <c r="BQ445" i="13"/>
  <c r="BP445" i="13"/>
  <c r="BO445" i="13"/>
  <c r="BN445" i="13"/>
  <c r="BM445" i="13"/>
  <c r="BL445" i="13"/>
  <c r="BK445" i="13"/>
  <c r="BJ445" i="13"/>
  <c r="BI445" i="13"/>
  <c r="BH445" i="13"/>
  <c r="BG445" i="13"/>
  <c r="BF445" i="13"/>
  <c r="BE445" i="13"/>
  <c r="BD445" i="13"/>
  <c r="BC445" i="13"/>
  <c r="BB445" i="13"/>
  <c r="BA445" i="13"/>
  <c r="AZ445" i="13"/>
  <c r="AY445" i="13"/>
  <c r="AX445" i="13"/>
  <c r="AW445" i="13"/>
  <c r="AV445" i="13"/>
  <c r="BY444" i="13"/>
  <c r="BX444" i="13"/>
  <c r="BW444" i="13"/>
  <c r="BV444" i="13"/>
  <c r="BU444" i="13"/>
  <c r="BT444" i="13"/>
  <c r="BS444" i="13"/>
  <c r="BR444" i="13"/>
  <c r="BQ444" i="13"/>
  <c r="BP444" i="13"/>
  <c r="BO444" i="13"/>
  <c r="BN444" i="13"/>
  <c r="BM444" i="13"/>
  <c r="BL444" i="13"/>
  <c r="BK444" i="13"/>
  <c r="BJ444" i="13"/>
  <c r="BI444" i="13"/>
  <c r="BH444" i="13"/>
  <c r="BG444" i="13"/>
  <c r="BF444" i="13"/>
  <c r="BE444" i="13"/>
  <c r="BD444" i="13"/>
  <c r="BC444" i="13"/>
  <c r="BB444" i="13"/>
  <c r="BA444" i="13"/>
  <c r="AZ444" i="13"/>
  <c r="AY444" i="13"/>
  <c r="AX444" i="13"/>
  <c r="AW444" i="13"/>
  <c r="AV444" i="13"/>
  <c r="BY443" i="13"/>
  <c r="BX443" i="13"/>
  <c r="BW443" i="13"/>
  <c r="BV443" i="13"/>
  <c r="BU443" i="13"/>
  <c r="BT443" i="13"/>
  <c r="BS443" i="13"/>
  <c r="BR443" i="13"/>
  <c r="BQ443" i="13"/>
  <c r="BP443" i="13"/>
  <c r="BO443" i="13"/>
  <c r="BN443" i="13"/>
  <c r="BM443" i="13"/>
  <c r="BL443" i="13"/>
  <c r="BK443" i="13"/>
  <c r="BJ443" i="13"/>
  <c r="BI443" i="13"/>
  <c r="BH443" i="13"/>
  <c r="BG443" i="13"/>
  <c r="BF443" i="13"/>
  <c r="BE443" i="13"/>
  <c r="BD443" i="13"/>
  <c r="BC443" i="13"/>
  <c r="BB443" i="13"/>
  <c r="BA443" i="13"/>
  <c r="AZ443" i="13"/>
  <c r="AY443" i="13"/>
  <c r="AX443" i="13"/>
  <c r="AW443" i="13"/>
  <c r="AV443" i="13"/>
  <c r="BY442" i="13"/>
  <c r="BX442" i="13"/>
  <c r="BW442" i="13"/>
  <c r="BV442" i="13"/>
  <c r="BU442" i="13"/>
  <c r="BT442" i="13"/>
  <c r="BS442" i="13"/>
  <c r="BR442" i="13"/>
  <c r="BQ442" i="13"/>
  <c r="BP442" i="13"/>
  <c r="BO442" i="13"/>
  <c r="BN442" i="13"/>
  <c r="BM442" i="13"/>
  <c r="BL442" i="13"/>
  <c r="BK442" i="13"/>
  <c r="BJ442" i="13"/>
  <c r="BI442" i="13"/>
  <c r="BH442" i="13"/>
  <c r="BG442" i="13"/>
  <c r="BF442" i="13"/>
  <c r="BE442" i="13"/>
  <c r="BD442" i="13"/>
  <c r="BC442" i="13"/>
  <c r="BB442" i="13"/>
  <c r="BA442" i="13"/>
  <c r="AZ442" i="13"/>
  <c r="AY442" i="13"/>
  <c r="AX442" i="13"/>
  <c r="AW442" i="13"/>
  <c r="AV442" i="13"/>
  <c r="BY441" i="13"/>
  <c r="BX441" i="13"/>
  <c r="BW441" i="13"/>
  <c r="BV441" i="13"/>
  <c r="BU441" i="13"/>
  <c r="BT441" i="13"/>
  <c r="BS441" i="13"/>
  <c r="BR441" i="13"/>
  <c r="BQ441" i="13"/>
  <c r="BP441" i="13"/>
  <c r="BO441" i="13"/>
  <c r="BN441" i="13"/>
  <c r="BM441" i="13"/>
  <c r="BL441" i="13"/>
  <c r="BK441" i="13"/>
  <c r="BJ441" i="13"/>
  <c r="BI441" i="13"/>
  <c r="BH441" i="13"/>
  <c r="BG441" i="13"/>
  <c r="BF441" i="13"/>
  <c r="BE441" i="13"/>
  <c r="BD441" i="13"/>
  <c r="BC441" i="13"/>
  <c r="BB441" i="13"/>
  <c r="BA441" i="13"/>
  <c r="AZ441" i="13"/>
  <c r="AY441" i="13"/>
  <c r="AX441" i="13"/>
  <c r="AW441" i="13"/>
  <c r="AV441" i="13"/>
  <c r="BY440" i="13"/>
  <c r="BX440" i="13"/>
  <c r="BW440" i="13"/>
  <c r="BV440" i="13"/>
  <c r="BU440" i="13"/>
  <c r="BT440" i="13"/>
  <c r="BS440" i="13"/>
  <c r="BR440" i="13"/>
  <c r="BQ440" i="13"/>
  <c r="BP440" i="13"/>
  <c r="BO440" i="13"/>
  <c r="BN440" i="13"/>
  <c r="BM440" i="13"/>
  <c r="BL440" i="13"/>
  <c r="BK440" i="13"/>
  <c r="BJ440" i="13"/>
  <c r="BI440" i="13"/>
  <c r="BH440" i="13"/>
  <c r="BG440" i="13"/>
  <c r="BF440" i="13"/>
  <c r="BE440" i="13"/>
  <c r="BD440" i="13"/>
  <c r="BC440" i="13"/>
  <c r="BB440" i="13"/>
  <c r="BA440" i="13"/>
  <c r="AZ440" i="13"/>
  <c r="AY440" i="13"/>
  <c r="AX440" i="13"/>
  <c r="AW440" i="13"/>
  <c r="AV440" i="13"/>
  <c r="BY439" i="13"/>
  <c r="BX439" i="13"/>
  <c r="BW439" i="13"/>
  <c r="BV439" i="13"/>
  <c r="BU439" i="13"/>
  <c r="BT439" i="13"/>
  <c r="BS439" i="13"/>
  <c r="BR439" i="13"/>
  <c r="BQ439" i="13"/>
  <c r="BP439" i="13"/>
  <c r="BO439" i="13"/>
  <c r="BN439" i="13"/>
  <c r="BM439" i="13"/>
  <c r="BL439" i="13"/>
  <c r="BK439" i="13"/>
  <c r="BJ439" i="13"/>
  <c r="BI439" i="13"/>
  <c r="BH439" i="13"/>
  <c r="BG439" i="13"/>
  <c r="BF439" i="13"/>
  <c r="BE439" i="13"/>
  <c r="BD439" i="13"/>
  <c r="BC439" i="13"/>
  <c r="BB439" i="13"/>
  <c r="BA439" i="13"/>
  <c r="AZ439" i="13"/>
  <c r="AY439" i="13"/>
  <c r="AX439" i="13"/>
  <c r="AW439" i="13"/>
  <c r="AV439" i="13"/>
  <c r="BY438" i="13"/>
  <c r="BX438" i="13"/>
  <c r="BW438" i="13"/>
  <c r="BV438" i="13"/>
  <c r="BU438" i="13"/>
  <c r="BT438" i="13"/>
  <c r="BS438" i="13"/>
  <c r="BR438" i="13"/>
  <c r="BQ438" i="13"/>
  <c r="BP438" i="13"/>
  <c r="BO438" i="13"/>
  <c r="BN438" i="13"/>
  <c r="BM438" i="13"/>
  <c r="BL438" i="13"/>
  <c r="BK438" i="13"/>
  <c r="BJ438" i="13"/>
  <c r="BI438" i="13"/>
  <c r="BH438" i="13"/>
  <c r="BG438" i="13"/>
  <c r="BF438" i="13"/>
  <c r="BE438" i="13"/>
  <c r="BD438" i="13"/>
  <c r="BC438" i="13"/>
  <c r="BB438" i="13"/>
  <c r="BA438" i="13"/>
  <c r="AZ438" i="13"/>
  <c r="AY438" i="13"/>
  <c r="AX438" i="13"/>
  <c r="AW438" i="13"/>
  <c r="AV438" i="13"/>
  <c r="BY437" i="13"/>
  <c r="BX437" i="13"/>
  <c r="BW437" i="13"/>
  <c r="BV437" i="13"/>
  <c r="BU437" i="13"/>
  <c r="BT437" i="13"/>
  <c r="BS437" i="13"/>
  <c r="BR437" i="13"/>
  <c r="BQ437" i="13"/>
  <c r="BP437" i="13"/>
  <c r="BO437" i="13"/>
  <c r="BN437" i="13"/>
  <c r="BM437" i="13"/>
  <c r="BL437" i="13"/>
  <c r="BK437" i="13"/>
  <c r="BJ437" i="13"/>
  <c r="BI437" i="13"/>
  <c r="BH437" i="13"/>
  <c r="BG437" i="13"/>
  <c r="BF437" i="13"/>
  <c r="BE437" i="13"/>
  <c r="BD437" i="13"/>
  <c r="BC437" i="13"/>
  <c r="BB437" i="13"/>
  <c r="BA437" i="13"/>
  <c r="AZ437" i="13"/>
  <c r="AY437" i="13"/>
  <c r="AX437" i="13"/>
  <c r="AW437" i="13"/>
  <c r="AV437" i="13"/>
  <c r="BY436" i="13"/>
  <c r="BX436" i="13"/>
  <c r="BW436" i="13"/>
  <c r="BV436" i="13"/>
  <c r="BU436" i="13"/>
  <c r="BT436" i="13"/>
  <c r="BS436" i="13"/>
  <c r="BR436" i="13"/>
  <c r="BQ436" i="13"/>
  <c r="BP436" i="13"/>
  <c r="BO436" i="13"/>
  <c r="BN436" i="13"/>
  <c r="BM436" i="13"/>
  <c r="BL436" i="13"/>
  <c r="BK436" i="13"/>
  <c r="BJ436" i="13"/>
  <c r="BI436" i="13"/>
  <c r="BH436" i="13"/>
  <c r="BG436" i="13"/>
  <c r="BF436" i="13"/>
  <c r="BE436" i="13"/>
  <c r="BD436" i="13"/>
  <c r="BC436" i="13"/>
  <c r="BB436" i="13"/>
  <c r="BA436" i="13"/>
  <c r="AZ436" i="13"/>
  <c r="AY436" i="13"/>
  <c r="AX436" i="13"/>
  <c r="AW436" i="13"/>
  <c r="AV436" i="13"/>
  <c r="BY435" i="13"/>
  <c r="BX435" i="13"/>
  <c r="BW435" i="13"/>
  <c r="BV435" i="13"/>
  <c r="BU435" i="13"/>
  <c r="BT435" i="13"/>
  <c r="BS435" i="13"/>
  <c r="BR435" i="13"/>
  <c r="BQ435" i="13"/>
  <c r="BP435" i="13"/>
  <c r="BO435" i="13"/>
  <c r="BN435" i="13"/>
  <c r="BM435" i="13"/>
  <c r="BL435" i="13"/>
  <c r="BK435" i="13"/>
  <c r="BJ435" i="13"/>
  <c r="BI435" i="13"/>
  <c r="BH435" i="13"/>
  <c r="BG435" i="13"/>
  <c r="BF435" i="13"/>
  <c r="BE435" i="13"/>
  <c r="BD435" i="13"/>
  <c r="BC435" i="13"/>
  <c r="BB435" i="13"/>
  <c r="BA435" i="13"/>
  <c r="AZ435" i="13"/>
  <c r="AY435" i="13"/>
  <c r="AX435" i="13"/>
  <c r="AW435" i="13"/>
  <c r="AV435" i="13"/>
  <c r="BY434" i="13"/>
  <c r="BX434" i="13"/>
  <c r="BW434" i="13"/>
  <c r="BV434" i="13"/>
  <c r="BU434" i="13"/>
  <c r="BT434" i="13"/>
  <c r="BS434" i="13"/>
  <c r="BR434" i="13"/>
  <c r="BQ434" i="13"/>
  <c r="BP434" i="13"/>
  <c r="BO434" i="13"/>
  <c r="BN434" i="13"/>
  <c r="BM434" i="13"/>
  <c r="BL434" i="13"/>
  <c r="BK434" i="13"/>
  <c r="BJ434" i="13"/>
  <c r="BI434" i="13"/>
  <c r="BH434" i="13"/>
  <c r="BG434" i="13"/>
  <c r="BF434" i="13"/>
  <c r="BE434" i="13"/>
  <c r="BD434" i="13"/>
  <c r="BC434" i="13"/>
  <c r="BB434" i="13"/>
  <c r="BA434" i="13"/>
  <c r="AZ434" i="13"/>
  <c r="AY434" i="13"/>
  <c r="AX434" i="13"/>
  <c r="AW434" i="13"/>
  <c r="AV434" i="13"/>
  <c r="BY433" i="13"/>
  <c r="BX433" i="13"/>
  <c r="BW433" i="13"/>
  <c r="BV433" i="13"/>
  <c r="BU433" i="13"/>
  <c r="BT433" i="13"/>
  <c r="BS433" i="13"/>
  <c r="BR433" i="13"/>
  <c r="BQ433" i="13"/>
  <c r="BP433" i="13"/>
  <c r="BO433" i="13"/>
  <c r="BN433" i="13"/>
  <c r="BM433" i="13"/>
  <c r="BL433" i="13"/>
  <c r="BK433" i="13"/>
  <c r="BJ433" i="13"/>
  <c r="BI433" i="13"/>
  <c r="BH433" i="13"/>
  <c r="BG433" i="13"/>
  <c r="BF433" i="13"/>
  <c r="BE433" i="13"/>
  <c r="BD433" i="13"/>
  <c r="BC433" i="13"/>
  <c r="BB433" i="13"/>
  <c r="BA433" i="13"/>
  <c r="AZ433" i="13"/>
  <c r="AY433" i="13"/>
  <c r="AX433" i="13"/>
  <c r="AW433" i="13"/>
  <c r="AV433" i="13"/>
  <c r="BY432" i="13"/>
  <c r="BX432" i="13"/>
  <c r="BW432" i="13"/>
  <c r="BV432" i="13"/>
  <c r="BU432" i="13"/>
  <c r="BT432" i="13"/>
  <c r="BS432" i="13"/>
  <c r="BR432" i="13"/>
  <c r="BQ432" i="13"/>
  <c r="BP432" i="13"/>
  <c r="BO432" i="13"/>
  <c r="BN432" i="13"/>
  <c r="BM432" i="13"/>
  <c r="BL432" i="13"/>
  <c r="BK432" i="13"/>
  <c r="BJ432" i="13"/>
  <c r="BI432" i="13"/>
  <c r="BH432" i="13"/>
  <c r="BG432" i="13"/>
  <c r="BF432" i="13"/>
  <c r="BE432" i="13"/>
  <c r="BD432" i="13"/>
  <c r="BC432" i="13"/>
  <c r="BB432" i="13"/>
  <c r="BA432" i="13"/>
  <c r="AZ432" i="13"/>
  <c r="AY432" i="13"/>
  <c r="AX432" i="13"/>
  <c r="AW432" i="13"/>
  <c r="AV432" i="13"/>
  <c r="BY429" i="13"/>
  <c r="BX429" i="13"/>
  <c r="BW429" i="13"/>
  <c r="BV429" i="13"/>
  <c r="BU429" i="13"/>
  <c r="BT429" i="13"/>
  <c r="BS429" i="13"/>
  <c r="BR429" i="13"/>
  <c r="BQ429" i="13"/>
  <c r="BP429" i="13"/>
  <c r="BO429" i="13"/>
  <c r="BN429" i="13"/>
  <c r="BM429" i="13"/>
  <c r="BL429" i="13"/>
  <c r="BK429" i="13"/>
  <c r="BJ429" i="13"/>
  <c r="BI429" i="13"/>
  <c r="BH429" i="13"/>
  <c r="BG429" i="13"/>
  <c r="BF429" i="13"/>
  <c r="BE429" i="13"/>
  <c r="BD429" i="13"/>
  <c r="BC429" i="13"/>
  <c r="BB429" i="13"/>
  <c r="BA429" i="13"/>
  <c r="AZ429" i="13"/>
  <c r="AY429" i="13"/>
  <c r="AX429" i="13"/>
  <c r="AW429" i="13"/>
  <c r="AV429" i="13"/>
  <c r="BY428" i="13"/>
  <c r="BX428" i="13"/>
  <c r="BW428" i="13"/>
  <c r="BV428" i="13"/>
  <c r="BU428" i="13"/>
  <c r="BT428" i="13"/>
  <c r="BS428" i="13"/>
  <c r="BR428" i="13"/>
  <c r="BQ428" i="13"/>
  <c r="BP428" i="13"/>
  <c r="BO428" i="13"/>
  <c r="BN428" i="13"/>
  <c r="BM428" i="13"/>
  <c r="BL428" i="13"/>
  <c r="BK428" i="13"/>
  <c r="BJ428" i="13"/>
  <c r="BI428" i="13"/>
  <c r="BH428" i="13"/>
  <c r="BG428" i="13"/>
  <c r="BF428" i="13"/>
  <c r="BE428" i="13"/>
  <c r="BD428" i="13"/>
  <c r="BC428" i="13"/>
  <c r="BB428" i="13"/>
  <c r="BA428" i="13"/>
  <c r="AZ428" i="13"/>
  <c r="AY428" i="13"/>
  <c r="AX428" i="13"/>
  <c r="AW428" i="13"/>
  <c r="AV428" i="13"/>
  <c r="BY427" i="13"/>
  <c r="BX427" i="13"/>
  <c r="BW427" i="13"/>
  <c r="BV427" i="13"/>
  <c r="BU427" i="13"/>
  <c r="BT427" i="13"/>
  <c r="BS427" i="13"/>
  <c r="BR427" i="13"/>
  <c r="BQ427" i="13"/>
  <c r="BP427" i="13"/>
  <c r="BO427" i="13"/>
  <c r="BN427" i="13"/>
  <c r="BM427" i="13"/>
  <c r="BL427" i="13"/>
  <c r="BK427" i="13"/>
  <c r="BJ427" i="13"/>
  <c r="BI427" i="13"/>
  <c r="BH427" i="13"/>
  <c r="BG427" i="13"/>
  <c r="BF427" i="13"/>
  <c r="BE427" i="13"/>
  <c r="BD427" i="13"/>
  <c r="BC427" i="13"/>
  <c r="BB427" i="13"/>
  <c r="BA427" i="13"/>
  <c r="AZ427" i="13"/>
  <c r="AY427" i="13"/>
  <c r="AX427" i="13"/>
  <c r="AW427" i="13"/>
  <c r="AV427" i="13"/>
  <c r="BY426" i="13"/>
  <c r="BX426" i="13"/>
  <c r="BW426" i="13"/>
  <c r="BV426" i="13"/>
  <c r="BU426" i="13"/>
  <c r="BT426" i="13"/>
  <c r="BS426" i="13"/>
  <c r="BR426" i="13"/>
  <c r="BQ426" i="13"/>
  <c r="BP426" i="13"/>
  <c r="BO426" i="13"/>
  <c r="BN426" i="13"/>
  <c r="BM426" i="13"/>
  <c r="BL426" i="13"/>
  <c r="BK426" i="13"/>
  <c r="BJ426" i="13"/>
  <c r="BI426" i="13"/>
  <c r="BH426" i="13"/>
  <c r="BG426" i="13"/>
  <c r="BF426" i="13"/>
  <c r="BE426" i="13"/>
  <c r="BD426" i="13"/>
  <c r="BC426" i="13"/>
  <c r="BB426" i="13"/>
  <c r="BA426" i="13"/>
  <c r="AZ426" i="13"/>
  <c r="AY426" i="13"/>
  <c r="AX426" i="13"/>
  <c r="AW426" i="13"/>
  <c r="AV426" i="13"/>
  <c r="BY425" i="13"/>
  <c r="BX425" i="13"/>
  <c r="BW425" i="13"/>
  <c r="BV425" i="13"/>
  <c r="BU425" i="13"/>
  <c r="BT425" i="13"/>
  <c r="BS425" i="13"/>
  <c r="BR425" i="13"/>
  <c r="BQ425" i="13"/>
  <c r="BP425" i="13"/>
  <c r="BO425" i="13"/>
  <c r="BN425" i="13"/>
  <c r="BM425" i="13"/>
  <c r="BL425" i="13"/>
  <c r="BK425" i="13"/>
  <c r="BJ425" i="13"/>
  <c r="BI425" i="13"/>
  <c r="BH425" i="13"/>
  <c r="BG425" i="13"/>
  <c r="BF425" i="13"/>
  <c r="BE425" i="13"/>
  <c r="BD425" i="13"/>
  <c r="BC425" i="13"/>
  <c r="BB425" i="13"/>
  <c r="BA425" i="13"/>
  <c r="AZ425" i="13"/>
  <c r="AY425" i="13"/>
  <c r="AX425" i="13"/>
  <c r="AW425" i="13"/>
  <c r="AV425" i="13"/>
  <c r="BY424" i="13"/>
  <c r="BX424" i="13"/>
  <c r="BW424" i="13"/>
  <c r="BV424" i="13"/>
  <c r="BU424" i="13"/>
  <c r="BT424" i="13"/>
  <c r="BS424" i="13"/>
  <c r="BR424" i="13"/>
  <c r="BQ424" i="13"/>
  <c r="BP424" i="13"/>
  <c r="BO424" i="13"/>
  <c r="BN424" i="13"/>
  <c r="BM424" i="13"/>
  <c r="BL424" i="13"/>
  <c r="BK424" i="13"/>
  <c r="BJ424" i="13"/>
  <c r="BI424" i="13"/>
  <c r="BH424" i="13"/>
  <c r="BG424" i="13"/>
  <c r="BF424" i="13"/>
  <c r="BE424" i="13"/>
  <c r="BD424" i="13"/>
  <c r="BC424" i="13"/>
  <c r="BB424" i="13"/>
  <c r="BA424" i="13"/>
  <c r="AZ424" i="13"/>
  <c r="AY424" i="13"/>
  <c r="AX424" i="13"/>
  <c r="AW424" i="13"/>
  <c r="AV424" i="13"/>
  <c r="BY423" i="13"/>
  <c r="BX423" i="13"/>
  <c r="BW423" i="13"/>
  <c r="BV423" i="13"/>
  <c r="BU423" i="13"/>
  <c r="BT423" i="13"/>
  <c r="BS423" i="13"/>
  <c r="BR423" i="13"/>
  <c r="BQ423" i="13"/>
  <c r="BP423" i="13"/>
  <c r="BO423" i="13"/>
  <c r="BN423" i="13"/>
  <c r="BM423" i="13"/>
  <c r="BL423" i="13"/>
  <c r="BK423" i="13"/>
  <c r="BJ423" i="13"/>
  <c r="BI423" i="13"/>
  <c r="BH423" i="13"/>
  <c r="BG423" i="13"/>
  <c r="BF423" i="13"/>
  <c r="BE423" i="13"/>
  <c r="BD423" i="13"/>
  <c r="BC423" i="13"/>
  <c r="BB423" i="13"/>
  <c r="BA423" i="13"/>
  <c r="AZ423" i="13"/>
  <c r="AY423" i="13"/>
  <c r="AX423" i="13"/>
  <c r="AW423" i="13"/>
  <c r="AV423" i="13"/>
  <c r="BY422" i="13"/>
  <c r="BX422" i="13"/>
  <c r="BW422" i="13"/>
  <c r="BV422" i="13"/>
  <c r="BU422" i="13"/>
  <c r="BT422" i="13"/>
  <c r="BS422" i="13"/>
  <c r="BR422" i="13"/>
  <c r="BQ422" i="13"/>
  <c r="BP422" i="13"/>
  <c r="BO422" i="13"/>
  <c r="BN422" i="13"/>
  <c r="BM422" i="13"/>
  <c r="BL422" i="13"/>
  <c r="BK422" i="13"/>
  <c r="BJ422" i="13"/>
  <c r="BI422" i="13"/>
  <c r="BH422" i="13"/>
  <c r="BG422" i="13"/>
  <c r="BF422" i="13"/>
  <c r="BE422" i="13"/>
  <c r="BD422" i="13"/>
  <c r="BC422" i="13"/>
  <c r="BB422" i="13"/>
  <c r="BA422" i="13"/>
  <c r="AZ422" i="13"/>
  <c r="AY422" i="13"/>
  <c r="AX422" i="13"/>
  <c r="AW422" i="13"/>
  <c r="AV422" i="13"/>
  <c r="BY421" i="13"/>
  <c r="BX421" i="13"/>
  <c r="BW421" i="13"/>
  <c r="BV421" i="13"/>
  <c r="BU421" i="13"/>
  <c r="BT421" i="13"/>
  <c r="BS421" i="13"/>
  <c r="BR421" i="13"/>
  <c r="BQ421" i="13"/>
  <c r="BP421" i="13"/>
  <c r="BO421" i="13"/>
  <c r="BN421" i="13"/>
  <c r="BM421" i="13"/>
  <c r="BL421" i="13"/>
  <c r="BK421" i="13"/>
  <c r="BJ421" i="13"/>
  <c r="BI421" i="13"/>
  <c r="BH421" i="13"/>
  <c r="BG421" i="13"/>
  <c r="BF421" i="13"/>
  <c r="BE421" i="13"/>
  <c r="BD421" i="13"/>
  <c r="BC421" i="13"/>
  <c r="BB421" i="13"/>
  <c r="BA421" i="13"/>
  <c r="AZ421" i="13"/>
  <c r="AY421" i="13"/>
  <c r="AX421" i="13"/>
  <c r="AW421" i="13"/>
  <c r="AV421" i="13"/>
  <c r="BY420" i="13"/>
  <c r="BX420" i="13"/>
  <c r="BW420" i="13"/>
  <c r="BV420" i="13"/>
  <c r="BU420" i="13"/>
  <c r="BT420" i="13"/>
  <c r="BS420" i="13"/>
  <c r="BR420" i="13"/>
  <c r="BQ420" i="13"/>
  <c r="BP420" i="13"/>
  <c r="BO420" i="13"/>
  <c r="BN420" i="13"/>
  <c r="BM420" i="13"/>
  <c r="BL420" i="13"/>
  <c r="BK420" i="13"/>
  <c r="BJ420" i="13"/>
  <c r="BI420" i="13"/>
  <c r="BH420" i="13"/>
  <c r="BG420" i="13"/>
  <c r="BF420" i="13"/>
  <c r="BE420" i="13"/>
  <c r="BD420" i="13"/>
  <c r="BC420" i="13"/>
  <c r="BB420" i="13"/>
  <c r="BA420" i="13"/>
  <c r="AZ420" i="13"/>
  <c r="AY420" i="13"/>
  <c r="AX420" i="13"/>
  <c r="AW420" i="13"/>
  <c r="AV420" i="13"/>
  <c r="BY419" i="13"/>
  <c r="BX419" i="13"/>
  <c r="BW419" i="13"/>
  <c r="BV419" i="13"/>
  <c r="BU419" i="13"/>
  <c r="BT419" i="13"/>
  <c r="BS419" i="13"/>
  <c r="BR419" i="13"/>
  <c r="BQ419" i="13"/>
  <c r="BP419" i="13"/>
  <c r="BO419" i="13"/>
  <c r="BN419" i="13"/>
  <c r="BM419" i="13"/>
  <c r="BL419" i="13"/>
  <c r="BK419" i="13"/>
  <c r="BJ419" i="13"/>
  <c r="BI419" i="13"/>
  <c r="BH419" i="13"/>
  <c r="BG419" i="13"/>
  <c r="BF419" i="13"/>
  <c r="BE419" i="13"/>
  <c r="BD419" i="13"/>
  <c r="BC419" i="13"/>
  <c r="BB419" i="13"/>
  <c r="BA419" i="13"/>
  <c r="AZ419" i="13"/>
  <c r="AY419" i="13"/>
  <c r="AX419" i="13"/>
  <c r="AW419" i="13"/>
  <c r="AV419" i="13"/>
  <c r="BY418" i="13"/>
  <c r="BX418" i="13"/>
  <c r="BW418" i="13"/>
  <c r="BV418" i="13"/>
  <c r="BU418" i="13"/>
  <c r="BT418" i="13"/>
  <c r="BS418" i="13"/>
  <c r="BR418" i="13"/>
  <c r="BQ418" i="13"/>
  <c r="BP418" i="13"/>
  <c r="BO418" i="13"/>
  <c r="BN418" i="13"/>
  <c r="BM418" i="13"/>
  <c r="BL418" i="13"/>
  <c r="BK418" i="13"/>
  <c r="BJ418" i="13"/>
  <c r="BI418" i="13"/>
  <c r="BH418" i="13"/>
  <c r="BG418" i="13"/>
  <c r="BF418" i="13"/>
  <c r="BE418" i="13"/>
  <c r="BD418" i="13"/>
  <c r="BC418" i="13"/>
  <c r="BB418" i="13"/>
  <c r="BA418" i="13"/>
  <c r="AZ418" i="13"/>
  <c r="AY418" i="13"/>
  <c r="AX418" i="13"/>
  <c r="AW418" i="13"/>
  <c r="AV418" i="13"/>
  <c r="BY417" i="13"/>
  <c r="BX417" i="13"/>
  <c r="BW417" i="13"/>
  <c r="BV417" i="13"/>
  <c r="BU417" i="13"/>
  <c r="BT417" i="13"/>
  <c r="BS417" i="13"/>
  <c r="BR417" i="13"/>
  <c r="BQ417" i="13"/>
  <c r="BP417" i="13"/>
  <c r="BO417" i="13"/>
  <c r="BN417" i="13"/>
  <c r="BM417" i="13"/>
  <c r="BL417" i="13"/>
  <c r="BK417" i="13"/>
  <c r="BJ417" i="13"/>
  <c r="BI417" i="13"/>
  <c r="BH417" i="13"/>
  <c r="BG417" i="13"/>
  <c r="BF417" i="13"/>
  <c r="BE417" i="13"/>
  <c r="BD417" i="13"/>
  <c r="BC417" i="13"/>
  <c r="BB417" i="13"/>
  <c r="BA417" i="13"/>
  <c r="AZ417" i="13"/>
  <c r="AY417" i="13"/>
  <c r="AX417" i="13"/>
  <c r="AW417" i="13"/>
  <c r="AV417" i="13"/>
  <c r="BY416" i="13"/>
  <c r="BX416" i="13"/>
  <c r="BW416" i="13"/>
  <c r="BV416" i="13"/>
  <c r="BU416" i="13"/>
  <c r="BT416" i="13"/>
  <c r="BS416" i="13"/>
  <c r="BR416" i="13"/>
  <c r="BQ416" i="13"/>
  <c r="BP416" i="13"/>
  <c r="BO416" i="13"/>
  <c r="BN416" i="13"/>
  <c r="BM416" i="13"/>
  <c r="BL416" i="13"/>
  <c r="BK416" i="13"/>
  <c r="BJ416" i="13"/>
  <c r="BI416" i="13"/>
  <c r="BH416" i="13"/>
  <c r="BG416" i="13"/>
  <c r="BF416" i="13"/>
  <c r="BE416" i="13"/>
  <c r="BD416" i="13"/>
  <c r="BC416" i="13"/>
  <c r="BB416" i="13"/>
  <c r="BA416" i="13"/>
  <c r="AZ416" i="13"/>
  <c r="AY416" i="13"/>
  <c r="AX416" i="13"/>
  <c r="AW416" i="13"/>
  <c r="AV416" i="13"/>
  <c r="BY415" i="13"/>
  <c r="BX415" i="13"/>
  <c r="BW415" i="13"/>
  <c r="BV415" i="13"/>
  <c r="BU415" i="13"/>
  <c r="BT415" i="13"/>
  <c r="BS415" i="13"/>
  <c r="BR415" i="13"/>
  <c r="BQ415" i="13"/>
  <c r="BP415" i="13"/>
  <c r="BO415" i="13"/>
  <c r="BN415" i="13"/>
  <c r="BM415" i="13"/>
  <c r="BL415" i="13"/>
  <c r="BK415" i="13"/>
  <c r="BJ415" i="13"/>
  <c r="BI415" i="13"/>
  <c r="BH415" i="13"/>
  <c r="BG415" i="13"/>
  <c r="BF415" i="13"/>
  <c r="BE415" i="13"/>
  <c r="BD415" i="13"/>
  <c r="BC415" i="13"/>
  <c r="BB415" i="13"/>
  <c r="BA415" i="13"/>
  <c r="AZ415" i="13"/>
  <c r="AY415" i="13"/>
  <c r="AX415" i="13"/>
  <c r="AW415" i="13"/>
  <c r="AV415" i="13"/>
  <c r="BY414" i="13"/>
  <c r="BX414" i="13"/>
  <c r="BW414" i="13"/>
  <c r="BV414" i="13"/>
  <c r="BU414" i="13"/>
  <c r="BT414" i="13"/>
  <c r="BS414" i="13"/>
  <c r="BR414" i="13"/>
  <c r="BQ414" i="13"/>
  <c r="BP414" i="13"/>
  <c r="BO414" i="13"/>
  <c r="BN414" i="13"/>
  <c r="BM414" i="13"/>
  <c r="BL414" i="13"/>
  <c r="BK414" i="13"/>
  <c r="BJ414" i="13"/>
  <c r="BI414" i="13"/>
  <c r="BH414" i="13"/>
  <c r="BG414" i="13"/>
  <c r="BF414" i="13"/>
  <c r="BE414" i="13"/>
  <c r="BD414" i="13"/>
  <c r="BC414" i="13"/>
  <c r="BB414" i="13"/>
  <c r="BA414" i="13"/>
  <c r="AZ414" i="13"/>
  <c r="AY414" i="13"/>
  <c r="AX414" i="13"/>
  <c r="AW414" i="13"/>
  <c r="AV414" i="13"/>
  <c r="BY413" i="13"/>
  <c r="BX413" i="13"/>
  <c r="BW413" i="13"/>
  <c r="BV413" i="13"/>
  <c r="BU413" i="13"/>
  <c r="BT413" i="13"/>
  <c r="BS413" i="13"/>
  <c r="BR413" i="13"/>
  <c r="BQ413" i="13"/>
  <c r="BP413" i="13"/>
  <c r="BO413" i="13"/>
  <c r="BN413" i="13"/>
  <c r="BM413" i="13"/>
  <c r="BL413" i="13"/>
  <c r="BK413" i="13"/>
  <c r="BJ413" i="13"/>
  <c r="BI413" i="13"/>
  <c r="BH413" i="13"/>
  <c r="BG413" i="13"/>
  <c r="BF413" i="13"/>
  <c r="BE413" i="13"/>
  <c r="BD413" i="13"/>
  <c r="BC413" i="13"/>
  <c r="BB413" i="13"/>
  <c r="BA413" i="13"/>
  <c r="AZ413" i="13"/>
  <c r="AY413" i="13"/>
  <c r="AX413" i="13"/>
  <c r="AW413" i="13"/>
  <c r="AV413" i="13"/>
  <c r="BY405" i="13"/>
  <c r="BX405" i="13"/>
  <c r="BW405" i="13"/>
  <c r="BV405" i="13"/>
  <c r="BU405" i="13"/>
  <c r="BT405" i="13"/>
  <c r="BS405" i="13"/>
  <c r="BR405" i="13"/>
  <c r="BQ405" i="13"/>
  <c r="BP405" i="13"/>
  <c r="BO405" i="13"/>
  <c r="BN405" i="13"/>
  <c r="BM405" i="13"/>
  <c r="BL405" i="13"/>
  <c r="BK405" i="13"/>
  <c r="BJ405" i="13"/>
  <c r="BI405" i="13"/>
  <c r="BH405" i="13"/>
  <c r="BG405" i="13"/>
  <c r="BF405" i="13"/>
  <c r="BE405" i="13"/>
  <c r="BD405" i="13"/>
  <c r="BC405" i="13"/>
  <c r="BB405" i="13"/>
  <c r="BA405" i="13"/>
  <c r="AZ405" i="13"/>
  <c r="AY405" i="13"/>
  <c r="AX405" i="13"/>
  <c r="AW405" i="13"/>
  <c r="AV405" i="13"/>
  <c r="BY404" i="13"/>
  <c r="BX404" i="13"/>
  <c r="BW404" i="13"/>
  <c r="BV404" i="13"/>
  <c r="BU404" i="13"/>
  <c r="BT404" i="13"/>
  <c r="BS404" i="13"/>
  <c r="BR404" i="13"/>
  <c r="BQ404" i="13"/>
  <c r="BP404" i="13"/>
  <c r="BO404" i="13"/>
  <c r="BN404" i="13"/>
  <c r="BM404" i="13"/>
  <c r="BL404" i="13"/>
  <c r="BK404" i="13"/>
  <c r="BJ404" i="13"/>
  <c r="BI404" i="13"/>
  <c r="BH404" i="13"/>
  <c r="BG404" i="13"/>
  <c r="BF404" i="13"/>
  <c r="BE404" i="13"/>
  <c r="BD404" i="13"/>
  <c r="BC404" i="13"/>
  <c r="BB404" i="13"/>
  <c r="BA404" i="13"/>
  <c r="AZ404" i="13"/>
  <c r="AY404" i="13"/>
  <c r="AX404" i="13"/>
  <c r="AW404" i="13"/>
  <c r="AV404" i="13"/>
  <c r="BY403" i="13"/>
  <c r="BX403" i="13"/>
  <c r="BW403" i="13"/>
  <c r="BV403" i="13"/>
  <c r="BU403" i="13"/>
  <c r="BT403" i="13"/>
  <c r="BS403" i="13"/>
  <c r="BR403" i="13"/>
  <c r="BQ403" i="13"/>
  <c r="BP403" i="13"/>
  <c r="BO403" i="13"/>
  <c r="BN403" i="13"/>
  <c r="BM403" i="13"/>
  <c r="BL403" i="13"/>
  <c r="BK403" i="13"/>
  <c r="BJ403" i="13"/>
  <c r="BI403" i="13"/>
  <c r="BH403" i="13"/>
  <c r="BG403" i="13"/>
  <c r="BF403" i="13"/>
  <c r="BE403" i="13"/>
  <c r="BD403" i="13"/>
  <c r="BC403" i="13"/>
  <c r="BB403" i="13"/>
  <c r="BA403" i="13"/>
  <c r="AZ403" i="13"/>
  <c r="AY403" i="13"/>
  <c r="AX403" i="13"/>
  <c r="AW403" i="13"/>
  <c r="AV403" i="13"/>
  <c r="BY402" i="13"/>
  <c r="BX402" i="13"/>
  <c r="BW402" i="13"/>
  <c r="BV402" i="13"/>
  <c r="BU402" i="13"/>
  <c r="BT402" i="13"/>
  <c r="BS402" i="13"/>
  <c r="BR402" i="13"/>
  <c r="BQ402" i="13"/>
  <c r="BP402" i="13"/>
  <c r="BO402" i="13"/>
  <c r="BN402" i="13"/>
  <c r="BM402" i="13"/>
  <c r="BL402" i="13"/>
  <c r="BK402" i="13"/>
  <c r="BJ402" i="13"/>
  <c r="BI402" i="13"/>
  <c r="BH402" i="13"/>
  <c r="BG402" i="13"/>
  <c r="BF402" i="13"/>
  <c r="BE402" i="13"/>
  <c r="BD402" i="13"/>
  <c r="BC402" i="13"/>
  <c r="BB402" i="13"/>
  <c r="BA402" i="13"/>
  <c r="AZ402" i="13"/>
  <c r="AY402" i="13"/>
  <c r="AX402" i="13"/>
  <c r="AW402" i="13"/>
  <c r="AV402" i="13"/>
  <c r="BY401" i="13"/>
  <c r="BX401" i="13"/>
  <c r="BW401" i="13"/>
  <c r="BV401" i="13"/>
  <c r="BU401" i="13"/>
  <c r="BT401" i="13"/>
  <c r="BS401" i="13"/>
  <c r="BR401" i="13"/>
  <c r="BQ401" i="13"/>
  <c r="BP401" i="13"/>
  <c r="BO401" i="13"/>
  <c r="BN401" i="13"/>
  <c r="BM401" i="13"/>
  <c r="BL401" i="13"/>
  <c r="BK401" i="13"/>
  <c r="BJ401" i="13"/>
  <c r="BI401" i="13"/>
  <c r="BH401" i="13"/>
  <c r="BG401" i="13"/>
  <c r="BF401" i="13"/>
  <c r="BE401" i="13"/>
  <c r="BD401" i="13"/>
  <c r="BC401" i="13"/>
  <c r="BB401" i="13"/>
  <c r="BA401" i="13"/>
  <c r="AZ401" i="13"/>
  <c r="AY401" i="13"/>
  <c r="AX401" i="13"/>
  <c r="AW401" i="13"/>
  <c r="AV401" i="13"/>
  <c r="BY400" i="13"/>
  <c r="BX400" i="13"/>
  <c r="BW400" i="13"/>
  <c r="BV400" i="13"/>
  <c r="BU400" i="13"/>
  <c r="BT400" i="13"/>
  <c r="BS400" i="13"/>
  <c r="BR400" i="13"/>
  <c r="BQ400" i="13"/>
  <c r="BP400" i="13"/>
  <c r="BO400" i="13"/>
  <c r="BN400" i="13"/>
  <c r="BM400" i="13"/>
  <c r="BL400" i="13"/>
  <c r="BK400" i="13"/>
  <c r="BJ400" i="13"/>
  <c r="BI400" i="13"/>
  <c r="BH400" i="13"/>
  <c r="BG400" i="13"/>
  <c r="BF400" i="13"/>
  <c r="BE400" i="13"/>
  <c r="BD400" i="13"/>
  <c r="BC400" i="13"/>
  <c r="BB400" i="13"/>
  <c r="BA400" i="13"/>
  <c r="AZ400" i="13"/>
  <c r="AY400" i="13"/>
  <c r="AX400" i="13"/>
  <c r="AW400" i="13"/>
  <c r="AV400" i="13"/>
  <c r="BY399" i="13"/>
  <c r="BX399" i="13"/>
  <c r="BW399" i="13"/>
  <c r="BV399" i="13"/>
  <c r="BU399" i="13"/>
  <c r="BT399" i="13"/>
  <c r="BS399" i="13"/>
  <c r="BR399" i="13"/>
  <c r="BQ399" i="13"/>
  <c r="BP399" i="13"/>
  <c r="BO399" i="13"/>
  <c r="BN399" i="13"/>
  <c r="BM399" i="13"/>
  <c r="BL399" i="13"/>
  <c r="BK399" i="13"/>
  <c r="BJ399" i="13"/>
  <c r="BI399" i="13"/>
  <c r="BH399" i="13"/>
  <c r="BG399" i="13"/>
  <c r="BF399" i="13"/>
  <c r="BE399" i="13"/>
  <c r="BD399" i="13"/>
  <c r="BC399" i="13"/>
  <c r="BB399" i="13"/>
  <c r="BA399" i="13"/>
  <c r="AZ399" i="13"/>
  <c r="AY399" i="13"/>
  <c r="AX399" i="13"/>
  <c r="AW399" i="13"/>
  <c r="AV399" i="13"/>
  <c r="BY398" i="13"/>
  <c r="BX398" i="13"/>
  <c r="BW398" i="13"/>
  <c r="BV398" i="13"/>
  <c r="BU398" i="13"/>
  <c r="BT398" i="13"/>
  <c r="BS398" i="13"/>
  <c r="BR398" i="13"/>
  <c r="BQ398" i="13"/>
  <c r="BP398" i="13"/>
  <c r="BO398" i="13"/>
  <c r="BN398" i="13"/>
  <c r="BM398" i="13"/>
  <c r="BL398" i="13"/>
  <c r="BK398" i="13"/>
  <c r="BJ398" i="13"/>
  <c r="BI398" i="13"/>
  <c r="BH398" i="13"/>
  <c r="BG398" i="13"/>
  <c r="BF398" i="13"/>
  <c r="BE398" i="13"/>
  <c r="BD398" i="13"/>
  <c r="BC398" i="13"/>
  <c r="BB398" i="13"/>
  <c r="BA398" i="13"/>
  <c r="AZ398" i="13"/>
  <c r="AY398" i="13"/>
  <c r="AX398" i="13"/>
  <c r="AW398" i="13"/>
  <c r="AV398" i="13"/>
  <c r="BY397" i="13"/>
  <c r="BX397" i="13"/>
  <c r="BW397" i="13"/>
  <c r="BV397" i="13"/>
  <c r="BU397" i="13"/>
  <c r="BT397" i="13"/>
  <c r="BS397" i="13"/>
  <c r="BR397" i="13"/>
  <c r="BQ397" i="13"/>
  <c r="BP397" i="13"/>
  <c r="BO397" i="13"/>
  <c r="BN397" i="13"/>
  <c r="BM397" i="13"/>
  <c r="BL397" i="13"/>
  <c r="BK397" i="13"/>
  <c r="BJ397" i="13"/>
  <c r="BI397" i="13"/>
  <c r="BH397" i="13"/>
  <c r="BG397" i="13"/>
  <c r="BF397" i="13"/>
  <c r="BE397" i="13"/>
  <c r="BD397" i="13"/>
  <c r="BC397" i="13"/>
  <c r="BB397" i="13"/>
  <c r="BA397" i="13"/>
  <c r="AZ397" i="13"/>
  <c r="AY397" i="13"/>
  <c r="AX397" i="13"/>
  <c r="AW397" i="13"/>
  <c r="AV397" i="13"/>
  <c r="BY396" i="13"/>
  <c r="BX396" i="13"/>
  <c r="BW396" i="13"/>
  <c r="BV396" i="13"/>
  <c r="BU396" i="13"/>
  <c r="BT396" i="13"/>
  <c r="BS396" i="13"/>
  <c r="BR396" i="13"/>
  <c r="BQ396" i="13"/>
  <c r="BP396" i="13"/>
  <c r="BO396" i="13"/>
  <c r="BN396" i="13"/>
  <c r="BM396" i="13"/>
  <c r="BL396" i="13"/>
  <c r="BK396" i="13"/>
  <c r="BJ396" i="13"/>
  <c r="BI396" i="13"/>
  <c r="BH396" i="13"/>
  <c r="BG396" i="13"/>
  <c r="BF396" i="13"/>
  <c r="BE396" i="13"/>
  <c r="BD396" i="13"/>
  <c r="BC396" i="13"/>
  <c r="BB396" i="13"/>
  <c r="BA396" i="13"/>
  <c r="AZ396" i="13"/>
  <c r="AY396" i="13"/>
  <c r="AX396" i="13"/>
  <c r="AW396" i="13"/>
  <c r="AV396" i="13"/>
  <c r="BY395" i="13"/>
  <c r="BX395" i="13"/>
  <c r="BW395" i="13"/>
  <c r="BV395" i="13"/>
  <c r="BU395" i="13"/>
  <c r="BT395" i="13"/>
  <c r="BS395" i="13"/>
  <c r="BR395" i="13"/>
  <c r="BQ395" i="13"/>
  <c r="BP395" i="13"/>
  <c r="BO395" i="13"/>
  <c r="BN395" i="13"/>
  <c r="BM395" i="13"/>
  <c r="BL395" i="13"/>
  <c r="BK395" i="13"/>
  <c r="BJ395" i="13"/>
  <c r="BI395" i="13"/>
  <c r="BH395" i="13"/>
  <c r="BG395" i="13"/>
  <c r="BF395" i="13"/>
  <c r="BE395" i="13"/>
  <c r="BD395" i="13"/>
  <c r="BC395" i="13"/>
  <c r="BB395" i="13"/>
  <c r="BA395" i="13"/>
  <c r="AZ395" i="13"/>
  <c r="AY395" i="13"/>
  <c r="AX395" i="13"/>
  <c r="AW395" i="13"/>
  <c r="AV395" i="13"/>
  <c r="BY394" i="13"/>
  <c r="BX394" i="13"/>
  <c r="BW394" i="13"/>
  <c r="BV394" i="13"/>
  <c r="BU394" i="13"/>
  <c r="BT394" i="13"/>
  <c r="BS394" i="13"/>
  <c r="BR394" i="13"/>
  <c r="BQ394" i="13"/>
  <c r="BP394" i="13"/>
  <c r="BO394" i="13"/>
  <c r="BN394" i="13"/>
  <c r="BM394" i="13"/>
  <c r="BL394" i="13"/>
  <c r="BK394" i="13"/>
  <c r="BJ394" i="13"/>
  <c r="BI394" i="13"/>
  <c r="BH394" i="13"/>
  <c r="BG394" i="13"/>
  <c r="BF394" i="13"/>
  <c r="BE394" i="13"/>
  <c r="BD394" i="13"/>
  <c r="BC394" i="13"/>
  <c r="BB394" i="13"/>
  <c r="BA394" i="13"/>
  <c r="AZ394" i="13"/>
  <c r="AY394" i="13"/>
  <c r="AX394" i="13"/>
  <c r="AW394" i="13"/>
  <c r="AV394" i="13"/>
  <c r="BY393" i="13"/>
  <c r="BX393" i="13"/>
  <c r="BW393" i="13"/>
  <c r="BV393" i="13"/>
  <c r="BU393" i="13"/>
  <c r="BT393" i="13"/>
  <c r="BS393" i="13"/>
  <c r="BR393" i="13"/>
  <c r="BQ393" i="13"/>
  <c r="BP393" i="13"/>
  <c r="BO393" i="13"/>
  <c r="BN393" i="13"/>
  <c r="BM393" i="13"/>
  <c r="BL393" i="13"/>
  <c r="BK393" i="13"/>
  <c r="BJ393" i="13"/>
  <c r="BI393" i="13"/>
  <c r="BH393" i="13"/>
  <c r="BG393" i="13"/>
  <c r="BF393" i="13"/>
  <c r="BE393" i="13"/>
  <c r="BD393" i="13"/>
  <c r="BC393" i="13"/>
  <c r="BB393" i="13"/>
  <c r="BA393" i="13"/>
  <c r="AZ393" i="13"/>
  <c r="AY393" i="13"/>
  <c r="AX393" i="13"/>
  <c r="AW393" i="13"/>
  <c r="AV393" i="13"/>
  <c r="BY392" i="13"/>
  <c r="BX392" i="13"/>
  <c r="BW392" i="13"/>
  <c r="BV392" i="13"/>
  <c r="BU392" i="13"/>
  <c r="BT392" i="13"/>
  <c r="BS392" i="13"/>
  <c r="BR392" i="13"/>
  <c r="BQ392" i="13"/>
  <c r="BP392" i="13"/>
  <c r="BO392" i="13"/>
  <c r="BN392" i="13"/>
  <c r="BM392" i="13"/>
  <c r="BL392" i="13"/>
  <c r="BK392" i="13"/>
  <c r="BJ392" i="13"/>
  <c r="BI392" i="13"/>
  <c r="BH392" i="13"/>
  <c r="BG392" i="13"/>
  <c r="BF392" i="13"/>
  <c r="BE392" i="13"/>
  <c r="BD392" i="13"/>
  <c r="BC392" i="13"/>
  <c r="BB392" i="13"/>
  <c r="BA392" i="13"/>
  <c r="AZ392" i="13"/>
  <c r="AY392" i="13"/>
  <c r="AX392" i="13"/>
  <c r="AW392" i="13"/>
  <c r="AV392" i="13"/>
  <c r="BY391" i="13"/>
  <c r="BX391" i="13"/>
  <c r="BW391" i="13"/>
  <c r="BV391" i="13"/>
  <c r="BU391" i="13"/>
  <c r="BT391" i="13"/>
  <c r="BS391" i="13"/>
  <c r="BR391" i="13"/>
  <c r="BQ391" i="13"/>
  <c r="BP391" i="13"/>
  <c r="BO391" i="13"/>
  <c r="BN391" i="13"/>
  <c r="BM391" i="13"/>
  <c r="BL391" i="13"/>
  <c r="BK391" i="13"/>
  <c r="BJ391" i="13"/>
  <c r="BI391" i="13"/>
  <c r="BH391" i="13"/>
  <c r="BG391" i="13"/>
  <c r="BF391" i="13"/>
  <c r="BE391" i="13"/>
  <c r="BD391" i="13"/>
  <c r="BC391" i="13"/>
  <c r="BB391" i="13"/>
  <c r="BA391" i="13"/>
  <c r="AZ391" i="13"/>
  <c r="AY391" i="13"/>
  <c r="AX391" i="13"/>
  <c r="AW391" i="13"/>
  <c r="AV391" i="13"/>
  <c r="BY390" i="13"/>
  <c r="BX390" i="13"/>
  <c r="BW390" i="13"/>
  <c r="BV390" i="13"/>
  <c r="BU390" i="13"/>
  <c r="BT390" i="13"/>
  <c r="BS390" i="13"/>
  <c r="BR390" i="13"/>
  <c r="BQ390" i="13"/>
  <c r="BP390" i="13"/>
  <c r="BO390" i="13"/>
  <c r="BN390" i="13"/>
  <c r="BM390" i="13"/>
  <c r="BL390" i="13"/>
  <c r="BK390" i="13"/>
  <c r="BJ390" i="13"/>
  <c r="BI390" i="13"/>
  <c r="BH390" i="13"/>
  <c r="BG390" i="13"/>
  <c r="BF390" i="13"/>
  <c r="BE390" i="13"/>
  <c r="BD390" i="13"/>
  <c r="BC390" i="13"/>
  <c r="BB390" i="13"/>
  <c r="BA390" i="13"/>
  <c r="AZ390" i="13"/>
  <c r="AY390" i="13"/>
  <c r="AX390" i="13"/>
  <c r="AW390" i="13"/>
  <c r="AV390" i="13"/>
  <c r="BY389" i="13"/>
  <c r="BX389" i="13"/>
  <c r="BW389" i="13"/>
  <c r="BV389" i="13"/>
  <c r="BU389" i="13"/>
  <c r="BT389" i="13"/>
  <c r="BS389" i="13"/>
  <c r="BR389" i="13"/>
  <c r="BQ389" i="13"/>
  <c r="BP389" i="13"/>
  <c r="BO389" i="13"/>
  <c r="BN389" i="13"/>
  <c r="BM389" i="13"/>
  <c r="BL389" i="13"/>
  <c r="BK389" i="13"/>
  <c r="BJ389" i="13"/>
  <c r="BI389" i="13"/>
  <c r="BH389" i="13"/>
  <c r="BG389" i="13"/>
  <c r="BF389" i="13"/>
  <c r="BE389" i="13"/>
  <c r="BD389" i="13"/>
  <c r="BC389" i="13"/>
  <c r="BB389" i="13"/>
  <c r="BA389" i="13"/>
  <c r="AZ389" i="13"/>
  <c r="AY389" i="13"/>
  <c r="AX389" i="13"/>
  <c r="AW389" i="13"/>
  <c r="AV389" i="13"/>
  <c r="BY388" i="13"/>
  <c r="BX388" i="13"/>
  <c r="BW388" i="13"/>
  <c r="BV388" i="13"/>
  <c r="BU388" i="13"/>
  <c r="BT388" i="13"/>
  <c r="BS388" i="13"/>
  <c r="BR388" i="13"/>
  <c r="BQ388" i="13"/>
  <c r="BP388" i="13"/>
  <c r="BO388" i="13"/>
  <c r="BN388" i="13"/>
  <c r="BM388" i="13"/>
  <c r="BL388" i="13"/>
  <c r="BK388" i="13"/>
  <c r="BJ388" i="13"/>
  <c r="BI388" i="13"/>
  <c r="BH388" i="13"/>
  <c r="BG388" i="13"/>
  <c r="BF388" i="13"/>
  <c r="BE388" i="13"/>
  <c r="BD388" i="13"/>
  <c r="BC388" i="13"/>
  <c r="BB388" i="13"/>
  <c r="BA388" i="13"/>
  <c r="AZ388" i="13"/>
  <c r="AY388" i="13"/>
  <c r="AX388" i="13"/>
  <c r="AW388" i="13"/>
  <c r="AV388" i="13"/>
  <c r="BY387" i="13"/>
  <c r="BX387" i="13"/>
  <c r="BW387" i="13"/>
  <c r="BV387" i="13"/>
  <c r="BU387" i="13"/>
  <c r="BT387" i="13"/>
  <c r="BS387" i="13"/>
  <c r="BR387" i="13"/>
  <c r="BQ387" i="13"/>
  <c r="BP387" i="13"/>
  <c r="BO387" i="13"/>
  <c r="BN387" i="13"/>
  <c r="BM387" i="13"/>
  <c r="BL387" i="13"/>
  <c r="BK387" i="13"/>
  <c r="BJ387" i="13"/>
  <c r="BI387" i="13"/>
  <c r="BH387" i="13"/>
  <c r="BG387" i="13"/>
  <c r="BF387" i="13"/>
  <c r="BE387" i="13"/>
  <c r="BD387" i="13"/>
  <c r="BC387" i="13"/>
  <c r="BB387" i="13"/>
  <c r="BA387" i="13"/>
  <c r="AZ387" i="13"/>
  <c r="AY387" i="13"/>
  <c r="AX387" i="13"/>
  <c r="AW387" i="13"/>
  <c r="AV387" i="13"/>
  <c r="BY386" i="13"/>
  <c r="BX386" i="13"/>
  <c r="BW386" i="13"/>
  <c r="BV386" i="13"/>
  <c r="BU386" i="13"/>
  <c r="BT386" i="13"/>
  <c r="BS386" i="13"/>
  <c r="BR386" i="13"/>
  <c r="BQ386" i="13"/>
  <c r="BP386" i="13"/>
  <c r="BO386" i="13"/>
  <c r="BN386" i="13"/>
  <c r="BM386" i="13"/>
  <c r="BL386" i="13"/>
  <c r="BK386" i="13"/>
  <c r="BJ386" i="13"/>
  <c r="BI386" i="13"/>
  <c r="BH386" i="13"/>
  <c r="BG386" i="13"/>
  <c r="BF386" i="13"/>
  <c r="BE386" i="13"/>
  <c r="BD386" i="13"/>
  <c r="BC386" i="13"/>
  <c r="BB386" i="13"/>
  <c r="BA386" i="13"/>
  <c r="AZ386" i="13"/>
  <c r="AY386" i="13"/>
  <c r="AX386" i="13"/>
  <c r="AW386" i="13"/>
  <c r="AV386" i="13"/>
  <c r="BY385" i="13"/>
  <c r="BX385" i="13"/>
  <c r="BW385" i="13"/>
  <c r="BV385" i="13"/>
  <c r="BU385" i="13"/>
  <c r="BT385" i="13"/>
  <c r="BS385" i="13"/>
  <c r="BR385" i="13"/>
  <c r="BQ385" i="13"/>
  <c r="BP385" i="13"/>
  <c r="BO385" i="13"/>
  <c r="BN385" i="13"/>
  <c r="BM385" i="13"/>
  <c r="BL385" i="13"/>
  <c r="BK385" i="13"/>
  <c r="BJ385" i="13"/>
  <c r="BI385" i="13"/>
  <c r="BH385" i="13"/>
  <c r="BG385" i="13"/>
  <c r="BF385" i="13"/>
  <c r="BE385" i="13"/>
  <c r="BD385" i="13"/>
  <c r="BC385" i="13"/>
  <c r="BB385" i="13"/>
  <c r="BA385" i="13"/>
  <c r="AZ385" i="13"/>
  <c r="AY385" i="13"/>
  <c r="AX385" i="13"/>
  <c r="AW385" i="13"/>
  <c r="AV385" i="13"/>
  <c r="BY384" i="13"/>
  <c r="BX384" i="13"/>
  <c r="BW384" i="13"/>
  <c r="BV384" i="13"/>
  <c r="BU384" i="13"/>
  <c r="BT384" i="13"/>
  <c r="BS384" i="13"/>
  <c r="BR384" i="13"/>
  <c r="BQ384" i="13"/>
  <c r="BP384" i="13"/>
  <c r="BO384" i="13"/>
  <c r="BN384" i="13"/>
  <c r="BM384" i="13"/>
  <c r="BL384" i="13"/>
  <c r="BK384" i="13"/>
  <c r="BJ384" i="13"/>
  <c r="BI384" i="13"/>
  <c r="BH384" i="13"/>
  <c r="BG384" i="13"/>
  <c r="BF384" i="13"/>
  <c r="BE384" i="13"/>
  <c r="BD384" i="13"/>
  <c r="BC384" i="13"/>
  <c r="BB384" i="13"/>
  <c r="BA384" i="13"/>
  <c r="AZ384" i="13"/>
  <c r="AY384" i="13"/>
  <c r="AX384" i="13"/>
  <c r="AW384" i="13"/>
  <c r="AV384" i="13"/>
  <c r="BY383" i="13"/>
  <c r="BX383" i="13"/>
  <c r="BW383" i="13"/>
  <c r="BV383" i="13"/>
  <c r="BU383" i="13"/>
  <c r="BT383" i="13"/>
  <c r="BS383" i="13"/>
  <c r="BR383" i="13"/>
  <c r="BQ383" i="13"/>
  <c r="BP383" i="13"/>
  <c r="BO383" i="13"/>
  <c r="BN383" i="13"/>
  <c r="BM383" i="13"/>
  <c r="BL383" i="13"/>
  <c r="BK383" i="13"/>
  <c r="BJ383" i="13"/>
  <c r="BI383" i="13"/>
  <c r="BH383" i="13"/>
  <c r="BG383" i="13"/>
  <c r="BF383" i="13"/>
  <c r="BE383" i="13"/>
  <c r="BD383" i="13"/>
  <c r="BC383" i="13"/>
  <c r="BB383" i="13"/>
  <c r="BA383" i="13"/>
  <c r="AZ383" i="13"/>
  <c r="AY383" i="13"/>
  <c r="AX383" i="13"/>
  <c r="AW383" i="13"/>
  <c r="AV383" i="13"/>
  <c r="BY382" i="13"/>
  <c r="BX382" i="13"/>
  <c r="BW382" i="13"/>
  <c r="BV382" i="13"/>
  <c r="BU382" i="13"/>
  <c r="BT382" i="13"/>
  <c r="BS382" i="13"/>
  <c r="BR382" i="13"/>
  <c r="BQ382" i="13"/>
  <c r="BP382" i="13"/>
  <c r="BO382" i="13"/>
  <c r="BN382" i="13"/>
  <c r="BM382" i="13"/>
  <c r="BL382" i="13"/>
  <c r="BK382" i="13"/>
  <c r="BJ382" i="13"/>
  <c r="BI382" i="13"/>
  <c r="BH382" i="13"/>
  <c r="BG382" i="13"/>
  <c r="BF382" i="13"/>
  <c r="BE382" i="13"/>
  <c r="BD382" i="13"/>
  <c r="BC382" i="13"/>
  <c r="BB382" i="13"/>
  <c r="BA382" i="13"/>
  <c r="AZ382" i="13"/>
  <c r="AY382" i="13"/>
  <c r="AX382" i="13"/>
  <c r="AW382" i="13"/>
  <c r="AV382" i="13"/>
  <c r="BY381" i="13"/>
  <c r="BX381" i="13"/>
  <c r="BW381" i="13"/>
  <c r="BV381" i="13"/>
  <c r="BU381" i="13"/>
  <c r="BT381" i="13"/>
  <c r="BS381" i="13"/>
  <c r="BR381" i="13"/>
  <c r="BQ381" i="13"/>
  <c r="BP381" i="13"/>
  <c r="BO381" i="13"/>
  <c r="BN381" i="13"/>
  <c r="BM381" i="13"/>
  <c r="BL381" i="13"/>
  <c r="BK381" i="13"/>
  <c r="BJ381" i="13"/>
  <c r="BI381" i="13"/>
  <c r="BH381" i="13"/>
  <c r="BG381" i="13"/>
  <c r="BF381" i="13"/>
  <c r="BE381" i="13"/>
  <c r="BD381" i="13"/>
  <c r="BC381" i="13"/>
  <c r="BB381" i="13"/>
  <c r="BA381" i="13"/>
  <c r="AZ381" i="13"/>
  <c r="AY381" i="13"/>
  <c r="AX381" i="13"/>
  <c r="AW381" i="13"/>
  <c r="AV381" i="13"/>
  <c r="BY380" i="13"/>
  <c r="BX380" i="13"/>
  <c r="BW380" i="13"/>
  <c r="BV380" i="13"/>
  <c r="BU380" i="13"/>
  <c r="BT380" i="13"/>
  <c r="BS380" i="13"/>
  <c r="BR380" i="13"/>
  <c r="BQ380" i="13"/>
  <c r="BP380" i="13"/>
  <c r="BO380" i="13"/>
  <c r="BN380" i="13"/>
  <c r="BM380" i="13"/>
  <c r="BL380" i="13"/>
  <c r="BK380" i="13"/>
  <c r="BJ380" i="13"/>
  <c r="BI380" i="13"/>
  <c r="BH380" i="13"/>
  <c r="BG380" i="13"/>
  <c r="BF380" i="13"/>
  <c r="BE380" i="13"/>
  <c r="BD380" i="13"/>
  <c r="BC380" i="13"/>
  <c r="BB380" i="13"/>
  <c r="BA380" i="13"/>
  <c r="AZ380" i="13"/>
  <c r="AY380" i="13"/>
  <c r="AX380" i="13"/>
  <c r="AW380" i="13"/>
  <c r="AV380" i="13"/>
  <c r="BY379" i="13"/>
  <c r="BX379" i="13"/>
  <c r="BW379" i="13"/>
  <c r="BV379" i="13"/>
  <c r="BU379" i="13"/>
  <c r="BT379" i="13"/>
  <c r="BS379" i="13"/>
  <c r="BR379" i="13"/>
  <c r="BQ379" i="13"/>
  <c r="BP379" i="13"/>
  <c r="BO379" i="13"/>
  <c r="BN379" i="13"/>
  <c r="BM379" i="13"/>
  <c r="BL379" i="13"/>
  <c r="BK379" i="13"/>
  <c r="BJ379" i="13"/>
  <c r="BI379" i="13"/>
  <c r="BH379" i="13"/>
  <c r="BG379" i="13"/>
  <c r="BF379" i="13"/>
  <c r="BE379" i="13"/>
  <c r="BD379" i="13"/>
  <c r="BC379" i="13"/>
  <c r="BB379" i="13"/>
  <c r="BA379" i="13"/>
  <c r="AZ379" i="13"/>
  <c r="AY379" i="13"/>
  <c r="AX379" i="13"/>
  <c r="AW379" i="13"/>
  <c r="AV379" i="13"/>
  <c r="BY378" i="13"/>
  <c r="BX378" i="13"/>
  <c r="BW378" i="13"/>
  <c r="BV378" i="13"/>
  <c r="BU378" i="13"/>
  <c r="BT378" i="13"/>
  <c r="BS378" i="13"/>
  <c r="BR378" i="13"/>
  <c r="BQ378" i="13"/>
  <c r="BP378" i="13"/>
  <c r="BO378" i="13"/>
  <c r="BN378" i="13"/>
  <c r="BM378" i="13"/>
  <c r="BL378" i="13"/>
  <c r="BK378" i="13"/>
  <c r="BJ378" i="13"/>
  <c r="BI378" i="13"/>
  <c r="BH378" i="13"/>
  <c r="BG378" i="13"/>
  <c r="BF378" i="13"/>
  <c r="BE378" i="13"/>
  <c r="BD378" i="13"/>
  <c r="BC378" i="13"/>
  <c r="BB378" i="13"/>
  <c r="BA378" i="13"/>
  <c r="AZ378" i="13"/>
  <c r="AY378" i="13"/>
  <c r="AX378" i="13"/>
  <c r="AW378" i="13"/>
  <c r="AV378" i="13"/>
  <c r="BY377" i="13"/>
  <c r="BX377" i="13"/>
  <c r="BW377" i="13"/>
  <c r="BV377" i="13"/>
  <c r="BU377" i="13"/>
  <c r="BT377" i="13"/>
  <c r="BS377" i="13"/>
  <c r="BR377" i="13"/>
  <c r="BQ377" i="13"/>
  <c r="BP377" i="13"/>
  <c r="BO377" i="13"/>
  <c r="BN377" i="13"/>
  <c r="BM377" i="13"/>
  <c r="BL377" i="13"/>
  <c r="BK377" i="13"/>
  <c r="BJ377" i="13"/>
  <c r="BI377" i="13"/>
  <c r="BH377" i="13"/>
  <c r="BG377" i="13"/>
  <c r="BF377" i="13"/>
  <c r="BE377" i="13"/>
  <c r="BD377" i="13"/>
  <c r="BC377" i="13"/>
  <c r="BB377" i="13"/>
  <c r="BA377" i="13"/>
  <c r="AZ377" i="13"/>
  <c r="AY377" i="13"/>
  <c r="AX377" i="13"/>
  <c r="AW377" i="13"/>
  <c r="AV377" i="13"/>
  <c r="BY376" i="13"/>
  <c r="BX376" i="13"/>
  <c r="BW376" i="13"/>
  <c r="BV376" i="13"/>
  <c r="BU376" i="13"/>
  <c r="BT376" i="13"/>
  <c r="BS376" i="13"/>
  <c r="BR376" i="13"/>
  <c r="BQ376" i="13"/>
  <c r="BP376" i="13"/>
  <c r="BO376" i="13"/>
  <c r="BN376" i="13"/>
  <c r="BM376" i="13"/>
  <c r="BL376" i="13"/>
  <c r="BK376" i="13"/>
  <c r="BJ376" i="13"/>
  <c r="BI376" i="13"/>
  <c r="BH376" i="13"/>
  <c r="BG376" i="13"/>
  <c r="BF376" i="13"/>
  <c r="BE376" i="13"/>
  <c r="BD376" i="13"/>
  <c r="BC376" i="13"/>
  <c r="BB376" i="13"/>
  <c r="BA376" i="13"/>
  <c r="AZ376" i="13"/>
  <c r="AY376" i="13"/>
  <c r="AX376" i="13"/>
  <c r="AW376" i="13"/>
  <c r="AV376" i="13"/>
  <c r="BY375" i="13"/>
  <c r="BX375" i="13"/>
  <c r="BW375" i="13"/>
  <c r="BV375" i="13"/>
  <c r="BU375" i="13"/>
  <c r="BT375" i="13"/>
  <c r="BS375" i="13"/>
  <c r="BR375" i="13"/>
  <c r="BQ375" i="13"/>
  <c r="BP375" i="13"/>
  <c r="BO375" i="13"/>
  <c r="BN375" i="13"/>
  <c r="BM375" i="13"/>
  <c r="BL375" i="13"/>
  <c r="BK375" i="13"/>
  <c r="BJ375" i="13"/>
  <c r="BI375" i="13"/>
  <c r="BH375" i="13"/>
  <c r="BG375" i="13"/>
  <c r="BF375" i="13"/>
  <c r="BE375" i="13"/>
  <c r="BD375" i="13"/>
  <c r="BC375" i="13"/>
  <c r="BB375" i="13"/>
  <c r="BA375" i="13"/>
  <c r="AZ375" i="13"/>
  <c r="AY375" i="13"/>
  <c r="AX375" i="13"/>
  <c r="AW375" i="13"/>
  <c r="AV375" i="13"/>
  <c r="BY374" i="13"/>
  <c r="BX374" i="13"/>
  <c r="BW374" i="13"/>
  <c r="BV374" i="13"/>
  <c r="BU374" i="13"/>
  <c r="BT374" i="13"/>
  <c r="BS374" i="13"/>
  <c r="BR374" i="13"/>
  <c r="BQ374" i="13"/>
  <c r="BP374" i="13"/>
  <c r="BO374" i="13"/>
  <c r="BN374" i="13"/>
  <c r="BM374" i="13"/>
  <c r="BL374" i="13"/>
  <c r="BK374" i="13"/>
  <c r="BJ374" i="13"/>
  <c r="BI374" i="13"/>
  <c r="BH374" i="13"/>
  <c r="BG374" i="13"/>
  <c r="BF374" i="13"/>
  <c r="BE374" i="13"/>
  <c r="BD374" i="13"/>
  <c r="BC374" i="13"/>
  <c r="BB374" i="13"/>
  <c r="BA374" i="13"/>
  <c r="AZ374" i="13"/>
  <c r="AY374" i="13"/>
  <c r="AX374" i="13"/>
  <c r="AW374" i="13"/>
  <c r="AV374" i="13"/>
  <c r="BY373" i="13"/>
  <c r="BX373" i="13"/>
  <c r="BW373" i="13"/>
  <c r="BV373" i="13"/>
  <c r="BU373" i="13"/>
  <c r="BT373" i="13"/>
  <c r="BS373" i="13"/>
  <c r="BR373" i="13"/>
  <c r="BQ373" i="13"/>
  <c r="BP373" i="13"/>
  <c r="BO373" i="13"/>
  <c r="BN373" i="13"/>
  <c r="BM373" i="13"/>
  <c r="BL373" i="13"/>
  <c r="BK373" i="13"/>
  <c r="BJ373" i="13"/>
  <c r="BI373" i="13"/>
  <c r="BH373" i="13"/>
  <c r="BG373" i="13"/>
  <c r="BF373" i="13"/>
  <c r="BE373" i="13"/>
  <c r="BD373" i="13"/>
  <c r="BC373" i="13"/>
  <c r="BB373" i="13"/>
  <c r="BA373" i="13"/>
  <c r="AZ373" i="13"/>
  <c r="AY373" i="13"/>
  <c r="AX373" i="13"/>
  <c r="AW373" i="13"/>
  <c r="AV373" i="13"/>
  <c r="BY372" i="13"/>
  <c r="BX372" i="13"/>
  <c r="BW372" i="13"/>
  <c r="BV372" i="13"/>
  <c r="BU372" i="13"/>
  <c r="BT372" i="13"/>
  <c r="BS372" i="13"/>
  <c r="BR372" i="13"/>
  <c r="BQ372" i="13"/>
  <c r="BP372" i="13"/>
  <c r="BO372" i="13"/>
  <c r="BN372" i="13"/>
  <c r="BM372" i="13"/>
  <c r="BL372" i="13"/>
  <c r="BK372" i="13"/>
  <c r="BJ372" i="13"/>
  <c r="BI372" i="13"/>
  <c r="BH372" i="13"/>
  <c r="BG372" i="13"/>
  <c r="BF372" i="13"/>
  <c r="BE372" i="13"/>
  <c r="BD372" i="13"/>
  <c r="BC372" i="13"/>
  <c r="BB372" i="13"/>
  <c r="BA372" i="13"/>
  <c r="AZ372" i="13"/>
  <c r="AY372" i="13"/>
  <c r="AX372" i="13"/>
  <c r="AW372" i="13"/>
  <c r="AV372" i="13"/>
  <c r="BY371" i="13"/>
  <c r="BX371" i="13"/>
  <c r="BW371" i="13"/>
  <c r="BV371" i="13"/>
  <c r="BU371" i="13"/>
  <c r="BT371" i="13"/>
  <c r="BS371" i="13"/>
  <c r="BR371" i="13"/>
  <c r="BQ371" i="13"/>
  <c r="BP371" i="13"/>
  <c r="BO371" i="13"/>
  <c r="BN371" i="13"/>
  <c r="BM371" i="13"/>
  <c r="BL371" i="13"/>
  <c r="BK371" i="13"/>
  <c r="BJ371" i="13"/>
  <c r="BI371" i="13"/>
  <c r="BH371" i="13"/>
  <c r="BG371" i="13"/>
  <c r="BF371" i="13"/>
  <c r="BE371" i="13"/>
  <c r="BD371" i="13"/>
  <c r="BC371" i="13"/>
  <c r="BB371" i="13"/>
  <c r="BA371" i="13"/>
  <c r="AZ371" i="13"/>
  <c r="AY371" i="13"/>
  <c r="AX371" i="13"/>
  <c r="AW371" i="13"/>
  <c r="AV371" i="13"/>
  <c r="BY370" i="13"/>
  <c r="BX370" i="13"/>
  <c r="BW370" i="13"/>
  <c r="BV370" i="13"/>
  <c r="BU370" i="13"/>
  <c r="BT370" i="13"/>
  <c r="BS370" i="13"/>
  <c r="BR370" i="13"/>
  <c r="BQ370" i="13"/>
  <c r="BP370" i="13"/>
  <c r="BO370" i="13"/>
  <c r="BN370" i="13"/>
  <c r="BM370" i="13"/>
  <c r="BL370" i="13"/>
  <c r="BK370" i="13"/>
  <c r="BJ370" i="13"/>
  <c r="BI370" i="13"/>
  <c r="BH370" i="13"/>
  <c r="BG370" i="13"/>
  <c r="BF370" i="13"/>
  <c r="BE370" i="13"/>
  <c r="BD370" i="13"/>
  <c r="BC370" i="13"/>
  <c r="BB370" i="13"/>
  <c r="BA370" i="13"/>
  <c r="AZ370" i="13"/>
  <c r="AY370" i="13"/>
  <c r="AX370" i="13"/>
  <c r="AW370" i="13"/>
  <c r="AV370" i="13"/>
  <c r="BY369" i="13"/>
  <c r="BX369" i="13"/>
  <c r="BW369" i="13"/>
  <c r="BV369" i="13"/>
  <c r="BU369" i="13"/>
  <c r="BT369" i="13"/>
  <c r="BS369" i="13"/>
  <c r="BR369" i="13"/>
  <c r="BQ369" i="13"/>
  <c r="BP369" i="13"/>
  <c r="BO369" i="13"/>
  <c r="BN369" i="13"/>
  <c r="BM369" i="13"/>
  <c r="BL369" i="13"/>
  <c r="BK369" i="13"/>
  <c r="BJ369" i="13"/>
  <c r="BI369" i="13"/>
  <c r="BH369" i="13"/>
  <c r="BG369" i="13"/>
  <c r="BF369" i="13"/>
  <c r="BE369" i="13"/>
  <c r="BD369" i="13"/>
  <c r="BC369" i="13"/>
  <c r="BB369" i="13"/>
  <c r="BA369" i="13"/>
  <c r="AZ369" i="13"/>
  <c r="AY369" i="13"/>
  <c r="AX369" i="13"/>
  <c r="AW369" i="13"/>
  <c r="AV369" i="13"/>
  <c r="BY368" i="13"/>
  <c r="BX368" i="13"/>
  <c r="BW368" i="13"/>
  <c r="BV368" i="13"/>
  <c r="BU368" i="13"/>
  <c r="BT368" i="13"/>
  <c r="BS368" i="13"/>
  <c r="BR368" i="13"/>
  <c r="BQ368" i="13"/>
  <c r="BP368" i="13"/>
  <c r="BO368" i="13"/>
  <c r="BN368" i="13"/>
  <c r="BM368" i="13"/>
  <c r="BL368" i="13"/>
  <c r="BK368" i="13"/>
  <c r="BJ368" i="13"/>
  <c r="BI368" i="13"/>
  <c r="BH368" i="13"/>
  <c r="BG368" i="13"/>
  <c r="BF368" i="13"/>
  <c r="BE368" i="13"/>
  <c r="BD368" i="13"/>
  <c r="BC368" i="13"/>
  <c r="BB368" i="13"/>
  <c r="BA368" i="13"/>
  <c r="AZ368" i="13"/>
  <c r="AY368" i="13"/>
  <c r="AX368" i="13"/>
  <c r="AW368" i="13"/>
  <c r="AV368" i="13"/>
  <c r="BY367" i="13"/>
  <c r="BX367" i="13"/>
  <c r="BW367" i="13"/>
  <c r="BV367" i="13"/>
  <c r="BU367" i="13"/>
  <c r="BT367" i="13"/>
  <c r="BS367" i="13"/>
  <c r="BR367" i="13"/>
  <c r="BQ367" i="13"/>
  <c r="BP367" i="13"/>
  <c r="BO367" i="13"/>
  <c r="BN367" i="13"/>
  <c r="BM367" i="13"/>
  <c r="BL367" i="13"/>
  <c r="BK367" i="13"/>
  <c r="BJ367" i="13"/>
  <c r="BI367" i="13"/>
  <c r="BH367" i="13"/>
  <c r="BG367" i="13"/>
  <c r="BF367" i="13"/>
  <c r="BE367" i="13"/>
  <c r="BD367" i="13"/>
  <c r="BC367" i="13"/>
  <c r="BB367" i="13"/>
  <c r="BA367" i="13"/>
  <c r="AZ367" i="13"/>
  <c r="AY367" i="13"/>
  <c r="AX367" i="13"/>
  <c r="AW367" i="13"/>
  <c r="AV367" i="13"/>
  <c r="BY366" i="13"/>
  <c r="BX366" i="13"/>
  <c r="BW366" i="13"/>
  <c r="BV366" i="13"/>
  <c r="BU366" i="13"/>
  <c r="BT366" i="13"/>
  <c r="BS366" i="13"/>
  <c r="BR366" i="13"/>
  <c r="BQ366" i="13"/>
  <c r="BP366" i="13"/>
  <c r="BO366" i="13"/>
  <c r="BN366" i="13"/>
  <c r="BM366" i="13"/>
  <c r="BL366" i="13"/>
  <c r="BK366" i="13"/>
  <c r="BJ366" i="13"/>
  <c r="BI366" i="13"/>
  <c r="BH366" i="13"/>
  <c r="BG366" i="13"/>
  <c r="BF366" i="13"/>
  <c r="BE366" i="13"/>
  <c r="BD366" i="13"/>
  <c r="BC366" i="13"/>
  <c r="BB366" i="13"/>
  <c r="BA366" i="13"/>
  <c r="AZ366" i="13"/>
  <c r="AY366" i="13"/>
  <c r="AX366" i="13"/>
  <c r="AW366" i="13"/>
  <c r="AV366" i="13"/>
  <c r="BY365" i="13"/>
  <c r="BX365" i="13"/>
  <c r="BW365" i="13"/>
  <c r="BV365" i="13"/>
  <c r="BU365" i="13"/>
  <c r="BT365" i="13"/>
  <c r="BS365" i="13"/>
  <c r="BR365" i="13"/>
  <c r="BQ365" i="13"/>
  <c r="BP365" i="13"/>
  <c r="BO365" i="13"/>
  <c r="BN365" i="13"/>
  <c r="BM365" i="13"/>
  <c r="BL365" i="13"/>
  <c r="BK365" i="13"/>
  <c r="BJ365" i="13"/>
  <c r="BI365" i="13"/>
  <c r="BH365" i="13"/>
  <c r="BG365" i="13"/>
  <c r="BF365" i="13"/>
  <c r="BE365" i="13"/>
  <c r="BD365" i="13"/>
  <c r="BC365" i="13"/>
  <c r="BB365" i="13"/>
  <c r="BA365" i="13"/>
  <c r="AZ365" i="13"/>
  <c r="AY365" i="13"/>
  <c r="AX365" i="13"/>
  <c r="AW365" i="13"/>
  <c r="AV365" i="13"/>
  <c r="BY364" i="13"/>
  <c r="BX364" i="13"/>
  <c r="BW364" i="13"/>
  <c r="BV364" i="13"/>
  <c r="BU364" i="13"/>
  <c r="BT364" i="13"/>
  <c r="BS364" i="13"/>
  <c r="BR364" i="13"/>
  <c r="BQ364" i="13"/>
  <c r="BP364" i="13"/>
  <c r="BO364" i="13"/>
  <c r="BN364" i="13"/>
  <c r="BM364" i="13"/>
  <c r="BL364" i="13"/>
  <c r="BK364" i="13"/>
  <c r="BJ364" i="13"/>
  <c r="BI364" i="13"/>
  <c r="BH364" i="13"/>
  <c r="BG364" i="13"/>
  <c r="BF364" i="13"/>
  <c r="BE364" i="13"/>
  <c r="BD364" i="13"/>
  <c r="BC364" i="13"/>
  <c r="BB364" i="13"/>
  <c r="BA364" i="13"/>
  <c r="AZ364" i="13"/>
  <c r="AY364" i="13"/>
  <c r="AX364" i="13"/>
  <c r="AW364" i="13"/>
  <c r="AV364" i="13"/>
  <c r="BY363" i="13"/>
  <c r="BX363" i="13"/>
  <c r="BW363" i="13"/>
  <c r="BV363" i="13"/>
  <c r="BU363" i="13"/>
  <c r="BT363" i="13"/>
  <c r="BS363" i="13"/>
  <c r="BR363" i="13"/>
  <c r="BQ363" i="13"/>
  <c r="BP363" i="13"/>
  <c r="BO363" i="13"/>
  <c r="BN363" i="13"/>
  <c r="BM363" i="13"/>
  <c r="BL363" i="13"/>
  <c r="BK363" i="13"/>
  <c r="BJ363" i="13"/>
  <c r="BI363" i="13"/>
  <c r="BH363" i="13"/>
  <c r="BG363" i="13"/>
  <c r="BF363" i="13"/>
  <c r="BE363" i="13"/>
  <c r="BD363" i="13"/>
  <c r="BC363" i="13"/>
  <c r="BB363" i="13"/>
  <c r="BA363" i="13"/>
  <c r="AZ363" i="13"/>
  <c r="AY363" i="13"/>
  <c r="AX363" i="13"/>
  <c r="AW363" i="13"/>
  <c r="AV363" i="13"/>
  <c r="BY362" i="13"/>
  <c r="BX362" i="13"/>
  <c r="BW362" i="13"/>
  <c r="BV362" i="13"/>
  <c r="BU362" i="13"/>
  <c r="BT362" i="13"/>
  <c r="BS362" i="13"/>
  <c r="BR362" i="13"/>
  <c r="BQ362" i="13"/>
  <c r="BP362" i="13"/>
  <c r="BO362" i="13"/>
  <c r="BN362" i="13"/>
  <c r="BM362" i="13"/>
  <c r="BL362" i="13"/>
  <c r="BK362" i="13"/>
  <c r="BJ362" i="13"/>
  <c r="BI362" i="13"/>
  <c r="BH362" i="13"/>
  <c r="BG362" i="13"/>
  <c r="BF362" i="13"/>
  <c r="BE362" i="13"/>
  <c r="BD362" i="13"/>
  <c r="BC362" i="13"/>
  <c r="BB362" i="13"/>
  <c r="BA362" i="13"/>
  <c r="AZ362" i="13"/>
  <c r="AY362" i="13"/>
  <c r="AX362" i="13"/>
  <c r="AW362" i="13"/>
  <c r="AV362" i="13"/>
  <c r="BY361" i="13"/>
  <c r="BX361" i="13"/>
  <c r="BW361" i="13"/>
  <c r="BV361" i="13"/>
  <c r="BU361" i="13"/>
  <c r="BT361" i="13"/>
  <c r="BS361" i="13"/>
  <c r="BR361" i="13"/>
  <c r="BQ361" i="13"/>
  <c r="BP361" i="13"/>
  <c r="BO361" i="13"/>
  <c r="BN361" i="13"/>
  <c r="BM361" i="13"/>
  <c r="BL361" i="13"/>
  <c r="BK361" i="13"/>
  <c r="BJ361" i="13"/>
  <c r="BI361" i="13"/>
  <c r="BH361" i="13"/>
  <c r="BG361" i="13"/>
  <c r="BF361" i="13"/>
  <c r="BE361" i="13"/>
  <c r="BD361" i="13"/>
  <c r="BC361" i="13"/>
  <c r="BB361" i="13"/>
  <c r="BA361" i="13"/>
  <c r="AZ361" i="13"/>
  <c r="AY361" i="13"/>
  <c r="AX361" i="13"/>
  <c r="AW361" i="13"/>
  <c r="AV361" i="13"/>
  <c r="BY360" i="13"/>
  <c r="BX360" i="13"/>
  <c r="BW360" i="13"/>
  <c r="BV360" i="13"/>
  <c r="BU360" i="13"/>
  <c r="BT360" i="13"/>
  <c r="BS360" i="13"/>
  <c r="BR360" i="13"/>
  <c r="BQ360" i="13"/>
  <c r="BP360" i="13"/>
  <c r="BO360" i="13"/>
  <c r="BN360" i="13"/>
  <c r="BM360" i="13"/>
  <c r="BL360" i="13"/>
  <c r="BK360" i="13"/>
  <c r="BJ360" i="13"/>
  <c r="BI360" i="13"/>
  <c r="BH360" i="13"/>
  <c r="BG360" i="13"/>
  <c r="BF360" i="13"/>
  <c r="BE360" i="13"/>
  <c r="BD360" i="13"/>
  <c r="BC360" i="13"/>
  <c r="BB360" i="13"/>
  <c r="BA360" i="13"/>
  <c r="AZ360" i="13"/>
  <c r="AY360" i="13"/>
  <c r="AX360" i="13"/>
  <c r="AW360" i="13"/>
  <c r="AV360" i="13"/>
  <c r="BY359" i="13"/>
  <c r="BX359" i="13"/>
  <c r="BW359" i="13"/>
  <c r="BV359" i="13"/>
  <c r="BU359" i="13"/>
  <c r="BT359" i="13"/>
  <c r="BS359" i="13"/>
  <c r="BR359" i="13"/>
  <c r="BQ359" i="13"/>
  <c r="BP359" i="13"/>
  <c r="BO359" i="13"/>
  <c r="BN359" i="13"/>
  <c r="BM359" i="13"/>
  <c r="BL359" i="13"/>
  <c r="BK359" i="13"/>
  <c r="BJ359" i="13"/>
  <c r="BI359" i="13"/>
  <c r="BH359" i="13"/>
  <c r="BG359" i="13"/>
  <c r="BF359" i="13"/>
  <c r="BE359" i="13"/>
  <c r="BD359" i="13"/>
  <c r="BC359" i="13"/>
  <c r="BB359" i="13"/>
  <c r="BA359" i="13"/>
  <c r="AZ359" i="13"/>
  <c r="AY359" i="13"/>
  <c r="AX359" i="13"/>
  <c r="AW359" i="13"/>
  <c r="AV359" i="13"/>
  <c r="BY358" i="13"/>
  <c r="BX358" i="13"/>
  <c r="BW358" i="13"/>
  <c r="BV358" i="13"/>
  <c r="BU358" i="13"/>
  <c r="BT358" i="13"/>
  <c r="BS358" i="13"/>
  <c r="BR358" i="13"/>
  <c r="BQ358" i="13"/>
  <c r="BP358" i="13"/>
  <c r="BO358" i="13"/>
  <c r="BN358" i="13"/>
  <c r="BM358" i="13"/>
  <c r="BL358" i="13"/>
  <c r="BK358" i="13"/>
  <c r="BJ358" i="13"/>
  <c r="BI358" i="13"/>
  <c r="BH358" i="13"/>
  <c r="BG358" i="13"/>
  <c r="BF358" i="13"/>
  <c r="BE358" i="13"/>
  <c r="BD358" i="13"/>
  <c r="BC358" i="13"/>
  <c r="BB358" i="13"/>
  <c r="BA358" i="13"/>
  <c r="AZ358" i="13"/>
  <c r="AY358" i="13"/>
  <c r="AX358" i="13"/>
  <c r="AW358" i="13"/>
  <c r="AV358" i="13"/>
  <c r="BY357" i="13"/>
  <c r="BX357" i="13"/>
  <c r="BW357" i="13"/>
  <c r="BV357" i="13"/>
  <c r="BU357" i="13"/>
  <c r="BT357" i="13"/>
  <c r="BS357" i="13"/>
  <c r="BR357" i="13"/>
  <c r="BQ357" i="13"/>
  <c r="BP357" i="13"/>
  <c r="BO357" i="13"/>
  <c r="BN357" i="13"/>
  <c r="BM357" i="13"/>
  <c r="BL357" i="13"/>
  <c r="BK357" i="13"/>
  <c r="BJ357" i="13"/>
  <c r="BI357" i="13"/>
  <c r="BH357" i="13"/>
  <c r="BG357" i="13"/>
  <c r="BF357" i="13"/>
  <c r="BE357" i="13"/>
  <c r="BD357" i="13"/>
  <c r="BC357" i="13"/>
  <c r="BB357" i="13"/>
  <c r="BA357" i="13"/>
  <c r="AZ357" i="13"/>
  <c r="AY357" i="13"/>
  <c r="AX357" i="13"/>
  <c r="AW357" i="13"/>
  <c r="AV357" i="13"/>
  <c r="BY356" i="13"/>
  <c r="BX356" i="13"/>
  <c r="BW356" i="13"/>
  <c r="BV356" i="13"/>
  <c r="BU356" i="13"/>
  <c r="BT356" i="13"/>
  <c r="BS356" i="13"/>
  <c r="BR356" i="13"/>
  <c r="BQ356" i="13"/>
  <c r="BP356" i="13"/>
  <c r="BO356" i="13"/>
  <c r="BN356" i="13"/>
  <c r="BM356" i="13"/>
  <c r="BL356" i="13"/>
  <c r="BK356" i="13"/>
  <c r="BJ356" i="13"/>
  <c r="BI356" i="13"/>
  <c r="BH356" i="13"/>
  <c r="BG356" i="13"/>
  <c r="BF356" i="13"/>
  <c r="BE356" i="13"/>
  <c r="BD356" i="13"/>
  <c r="BC356" i="13"/>
  <c r="BB356" i="13"/>
  <c r="BA356" i="13"/>
  <c r="AZ356" i="13"/>
  <c r="AY356" i="13"/>
  <c r="AX356" i="13"/>
  <c r="AW356" i="13"/>
  <c r="AV356" i="13"/>
  <c r="BY355" i="13"/>
  <c r="BX355" i="13"/>
  <c r="BW355" i="13"/>
  <c r="BV355" i="13"/>
  <c r="BU355" i="13"/>
  <c r="BT355" i="13"/>
  <c r="BS355" i="13"/>
  <c r="BR355" i="13"/>
  <c r="BQ355" i="13"/>
  <c r="BP355" i="13"/>
  <c r="BO355" i="13"/>
  <c r="BN355" i="13"/>
  <c r="BM355" i="13"/>
  <c r="BL355" i="13"/>
  <c r="BK355" i="13"/>
  <c r="BJ355" i="13"/>
  <c r="BI355" i="13"/>
  <c r="BH355" i="13"/>
  <c r="BG355" i="13"/>
  <c r="BF355" i="13"/>
  <c r="BE355" i="13"/>
  <c r="BD355" i="13"/>
  <c r="BC355" i="13"/>
  <c r="BB355" i="13"/>
  <c r="BA355" i="13"/>
  <c r="AZ355" i="13"/>
  <c r="AY355" i="13"/>
  <c r="AX355" i="13"/>
  <c r="AW355" i="13"/>
  <c r="AV355" i="13"/>
  <c r="BY354" i="13"/>
  <c r="BX354" i="13"/>
  <c r="BW354" i="13"/>
  <c r="BV354" i="13"/>
  <c r="BU354" i="13"/>
  <c r="BT354" i="13"/>
  <c r="BS354" i="13"/>
  <c r="BR354" i="13"/>
  <c r="BQ354" i="13"/>
  <c r="BP354" i="13"/>
  <c r="BO354" i="13"/>
  <c r="BN354" i="13"/>
  <c r="BM354" i="13"/>
  <c r="BL354" i="13"/>
  <c r="BK354" i="13"/>
  <c r="BJ354" i="13"/>
  <c r="BI354" i="13"/>
  <c r="BH354" i="13"/>
  <c r="BG354" i="13"/>
  <c r="BF354" i="13"/>
  <c r="BE354" i="13"/>
  <c r="BD354" i="13"/>
  <c r="BC354" i="13"/>
  <c r="BB354" i="13"/>
  <c r="BA354" i="13"/>
  <c r="AZ354" i="13"/>
  <c r="AY354" i="13"/>
  <c r="AX354" i="13"/>
  <c r="AW354" i="13"/>
  <c r="AV354" i="13"/>
  <c r="BY353" i="13"/>
  <c r="BX353" i="13"/>
  <c r="BW353" i="13"/>
  <c r="BV353" i="13"/>
  <c r="BU353" i="13"/>
  <c r="BT353" i="13"/>
  <c r="BS353" i="13"/>
  <c r="BR353" i="13"/>
  <c r="BQ353" i="13"/>
  <c r="BP353" i="13"/>
  <c r="BO353" i="13"/>
  <c r="BN353" i="13"/>
  <c r="BM353" i="13"/>
  <c r="BL353" i="13"/>
  <c r="BK353" i="13"/>
  <c r="BJ353" i="13"/>
  <c r="BI353" i="13"/>
  <c r="BH353" i="13"/>
  <c r="BG353" i="13"/>
  <c r="BF353" i="13"/>
  <c r="BE353" i="13"/>
  <c r="BD353" i="13"/>
  <c r="BC353" i="13"/>
  <c r="BB353" i="13"/>
  <c r="BA353" i="13"/>
  <c r="AZ353" i="13"/>
  <c r="AY353" i="13"/>
  <c r="AX353" i="13"/>
  <c r="AW353" i="13"/>
  <c r="AV353" i="13"/>
  <c r="BY352" i="13"/>
  <c r="BX352" i="13"/>
  <c r="BW352" i="13"/>
  <c r="BV352" i="13"/>
  <c r="BU352" i="13"/>
  <c r="BT352" i="13"/>
  <c r="BS352" i="13"/>
  <c r="BR352" i="13"/>
  <c r="BQ352" i="13"/>
  <c r="BP352" i="13"/>
  <c r="BO352" i="13"/>
  <c r="BN352" i="13"/>
  <c r="BM352" i="13"/>
  <c r="BL352" i="13"/>
  <c r="BK352" i="13"/>
  <c r="BJ352" i="13"/>
  <c r="BI352" i="13"/>
  <c r="BH352" i="13"/>
  <c r="BG352" i="13"/>
  <c r="BF352" i="13"/>
  <c r="BE352" i="13"/>
  <c r="BD352" i="13"/>
  <c r="BC352" i="13"/>
  <c r="BB352" i="13"/>
  <c r="BA352" i="13"/>
  <c r="AZ352" i="13"/>
  <c r="AY352" i="13"/>
  <c r="AX352" i="13"/>
  <c r="AW352" i="13"/>
  <c r="AV352" i="13"/>
  <c r="BY351" i="13"/>
  <c r="BX351" i="13"/>
  <c r="BW351" i="13"/>
  <c r="BV351" i="13"/>
  <c r="BU351" i="13"/>
  <c r="BT351" i="13"/>
  <c r="BS351" i="13"/>
  <c r="BR351" i="13"/>
  <c r="BQ351" i="13"/>
  <c r="BP351" i="13"/>
  <c r="BO351" i="13"/>
  <c r="BN351" i="13"/>
  <c r="BM351" i="13"/>
  <c r="BL351" i="13"/>
  <c r="BK351" i="13"/>
  <c r="BJ351" i="13"/>
  <c r="BI351" i="13"/>
  <c r="BH351" i="13"/>
  <c r="BG351" i="13"/>
  <c r="BF351" i="13"/>
  <c r="BE351" i="13"/>
  <c r="BD351" i="13"/>
  <c r="BC351" i="13"/>
  <c r="BB351" i="13"/>
  <c r="BA351" i="13"/>
  <c r="AZ351" i="13"/>
  <c r="AY351" i="13"/>
  <c r="AX351" i="13"/>
  <c r="AW351" i="13"/>
  <c r="AV351" i="13"/>
  <c r="BY341" i="13"/>
  <c r="BX341" i="13"/>
  <c r="BW341" i="13"/>
  <c r="BV341" i="13"/>
  <c r="BU341" i="13"/>
  <c r="BT341" i="13"/>
  <c r="BS341" i="13"/>
  <c r="BR341" i="13"/>
  <c r="BQ341" i="13"/>
  <c r="BP341" i="13"/>
  <c r="BO341" i="13"/>
  <c r="BN341" i="13"/>
  <c r="BM341" i="13"/>
  <c r="BL341" i="13"/>
  <c r="BK341" i="13"/>
  <c r="BJ341" i="13"/>
  <c r="BI341" i="13"/>
  <c r="BH341" i="13"/>
  <c r="BG341" i="13"/>
  <c r="BF341" i="13"/>
  <c r="BE341" i="13"/>
  <c r="BD341" i="13"/>
  <c r="BC341" i="13"/>
  <c r="BB341" i="13"/>
  <c r="BA341" i="13"/>
  <c r="AZ341" i="13"/>
  <c r="AY341" i="13"/>
  <c r="AX341" i="13"/>
  <c r="AW341" i="13"/>
  <c r="AV341" i="13"/>
  <c r="BY340" i="13"/>
  <c r="BX340" i="13"/>
  <c r="BW340" i="13"/>
  <c r="BV340" i="13"/>
  <c r="BU340" i="13"/>
  <c r="BT340" i="13"/>
  <c r="BS340" i="13"/>
  <c r="BR340" i="13"/>
  <c r="BQ340" i="13"/>
  <c r="BP340" i="13"/>
  <c r="BO340" i="13"/>
  <c r="BN340" i="13"/>
  <c r="BM340" i="13"/>
  <c r="BL340" i="13"/>
  <c r="BK340" i="13"/>
  <c r="BJ340" i="13"/>
  <c r="BI340" i="13"/>
  <c r="BH340" i="13"/>
  <c r="BG340" i="13"/>
  <c r="BF340" i="13"/>
  <c r="BE340" i="13"/>
  <c r="BD340" i="13"/>
  <c r="BC340" i="13"/>
  <c r="BB340" i="13"/>
  <c r="BA340" i="13"/>
  <c r="AZ340" i="13"/>
  <c r="AY340" i="13"/>
  <c r="AX340" i="13"/>
  <c r="AW340" i="13"/>
  <c r="AV340" i="13"/>
  <c r="BY339" i="13"/>
  <c r="BX339" i="13"/>
  <c r="BW339" i="13"/>
  <c r="BV339" i="13"/>
  <c r="BU339" i="13"/>
  <c r="BT339" i="13"/>
  <c r="BS339" i="13"/>
  <c r="BR339" i="13"/>
  <c r="BQ339" i="13"/>
  <c r="BP339" i="13"/>
  <c r="BO339" i="13"/>
  <c r="BN339" i="13"/>
  <c r="BM339" i="13"/>
  <c r="BL339" i="13"/>
  <c r="BK339" i="13"/>
  <c r="BJ339" i="13"/>
  <c r="BI339" i="13"/>
  <c r="BH339" i="13"/>
  <c r="BG339" i="13"/>
  <c r="BF339" i="13"/>
  <c r="BE339" i="13"/>
  <c r="BD339" i="13"/>
  <c r="BC339" i="13"/>
  <c r="BB339" i="13"/>
  <c r="BA339" i="13"/>
  <c r="AZ339" i="13"/>
  <c r="AY339" i="13"/>
  <c r="AX339" i="13"/>
  <c r="AW339" i="13"/>
  <c r="AV339" i="13"/>
  <c r="BY338" i="13"/>
  <c r="BX338" i="13"/>
  <c r="BW338" i="13"/>
  <c r="BV338" i="13"/>
  <c r="BU338" i="13"/>
  <c r="BT338" i="13"/>
  <c r="BS338" i="13"/>
  <c r="BR338" i="13"/>
  <c r="BQ338" i="13"/>
  <c r="BP338" i="13"/>
  <c r="BO338" i="13"/>
  <c r="BN338" i="13"/>
  <c r="BM338" i="13"/>
  <c r="BL338" i="13"/>
  <c r="BK338" i="13"/>
  <c r="BJ338" i="13"/>
  <c r="BI338" i="13"/>
  <c r="BH338" i="13"/>
  <c r="BG338" i="13"/>
  <c r="BF338" i="13"/>
  <c r="BE338" i="13"/>
  <c r="BD338" i="13"/>
  <c r="BC338" i="13"/>
  <c r="BB338" i="13"/>
  <c r="BA338" i="13"/>
  <c r="AZ338" i="13"/>
  <c r="AY338" i="13"/>
  <c r="AX338" i="13"/>
  <c r="AW338" i="13"/>
  <c r="AV338" i="13"/>
  <c r="BY337" i="13"/>
  <c r="BX337" i="13"/>
  <c r="BW337" i="13"/>
  <c r="BV337" i="13"/>
  <c r="BU337" i="13"/>
  <c r="BT337" i="13"/>
  <c r="BS337" i="13"/>
  <c r="BR337" i="13"/>
  <c r="BQ337" i="13"/>
  <c r="BP337" i="13"/>
  <c r="BO337" i="13"/>
  <c r="BN337" i="13"/>
  <c r="BM337" i="13"/>
  <c r="BL337" i="13"/>
  <c r="BK337" i="13"/>
  <c r="BJ337" i="13"/>
  <c r="BI337" i="13"/>
  <c r="BH337" i="13"/>
  <c r="BG337" i="13"/>
  <c r="BF337" i="13"/>
  <c r="BE337" i="13"/>
  <c r="BD337" i="13"/>
  <c r="BC337" i="13"/>
  <c r="BB337" i="13"/>
  <c r="BA337" i="13"/>
  <c r="AZ337" i="13"/>
  <c r="AY337" i="13"/>
  <c r="AX337" i="13"/>
  <c r="AW337" i="13"/>
  <c r="AV337" i="13"/>
  <c r="BY336" i="13"/>
  <c r="BX336" i="13"/>
  <c r="BW336" i="13"/>
  <c r="BV336" i="13"/>
  <c r="BU336" i="13"/>
  <c r="BT336" i="13"/>
  <c r="BS336" i="13"/>
  <c r="BR336" i="13"/>
  <c r="BQ336" i="13"/>
  <c r="BP336" i="13"/>
  <c r="BO336" i="13"/>
  <c r="BN336" i="13"/>
  <c r="BM336" i="13"/>
  <c r="BL336" i="13"/>
  <c r="BK336" i="13"/>
  <c r="BJ336" i="13"/>
  <c r="BI336" i="13"/>
  <c r="BH336" i="13"/>
  <c r="BG336" i="13"/>
  <c r="BF336" i="13"/>
  <c r="BE336" i="13"/>
  <c r="BD336" i="13"/>
  <c r="BC336" i="13"/>
  <c r="BB336" i="13"/>
  <c r="BA336" i="13"/>
  <c r="AZ336" i="13"/>
  <c r="AY336" i="13"/>
  <c r="AX336" i="13"/>
  <c r="AW336" i="13"/>
  <c r="AV336" i="13"/>
  <c r="BY335" i="13"/>
  <c r="BX335" i="13"/>
  <c r="BW335" i="13"/>
  <c r="BV335" i="13"/>
  <c r="BU335" i="13"/>
  <c r="BT335" i="13"/>
  <c r="BS335" i="13"/>
  <c r="BR335" i="13"/>
  <c r="BQ335" i="13"/>
  <c r="BP335" i="13"/>
  <c r="BO335" i="13"/>
  <c r="BN335" i="13"/>
  <c r="BM335" i="13"/>
  <c r="BL335" i="13"/>
  <c r="BK335" i="13"/>
  <c r="BJ335" i="13"/>
  <c r="BI335" i="13"/>
  <c r="BH335" i="13"/>
  <c r="BG335" i="13"/>
  <c r="BF335" i="13"/>
  <c r="BE335" i="13"/>
  <c r="BD335" i="13"/>
  <c r="BC335" i="13"/>
  <c r="BB335" i="13"/>
  <c r="BA335" i="13"/>
  <c r="AZ335" i="13"/>
  <c r="AY335" i="13"/>
  <c r="AX335" i="13"/>
  <c r="AW335" i="13"/>
  <c r="AV335" i="13"/>
  <c r="BY334" i="13"/>
  <c r="BX334" i="13"/>
  <c r="BW334" i="13"/>
  <c r="BV334" i="13"/>
  <c r="BU334" i="13"/>
  <c r="BT334" i="13"/>
  <c r="BS334" i="13"/>
  <c r="BR334" i="13"/>
  <c r="BQ334" i="13"/>
  <c r="BP334" i="13"/>
  <c r="BO334" i="13"/>
  <c r="BN334" i="13"/>
  <c r="BM334" i="13"/>
  <c r="BL334" i="13"/>
  <c r="BK334" i="13"/>
  <c r="BJ334" i="13"/>
  <c r="BI334" i="13"/>
  <c r="BH334" i="13"/>
  <c r="BG334" i="13"/>
  <c r="BF334" i="13"/>
  <c r="BE334" i="13"/>
  <c r="BD334" i="13"/>
  <c r="BC334" i="13"/>
  <c r="BB334" i="13"/>
  <c r="BA334" i="13"/>
  <c r="AZ334" i="13"/>
  <c r="AY334" i="13"/>
  <c r="AX334" i="13"/>
  <c r="AW334" i="13"/>
  <c r="AV334" i="13"/>
  <c r="BY333" i="13"/>
  <c r="BX333" i="13"/>
  <c r="BW333" i="13"/>
  <c r="BV333" i="13"/>
  <c r="BU333" i="13"/>
  <c r="BT333" i="13"/>
  <c r="BS333" i="13"/>
  <c r="BR333" i="13"/>
  <c r="BQ333" i="13"/>
  <c r="BP333" i="13"/>
  <c r="BO333" i="13"/>
  <c r="BN333" i="13"/>
  <c r="BM333" i="13"/>
  <c r="BL333" i="13"/>
  <c r="BK333" i="13"/>
  <c r="BJ333" i="13"/>
  <c r="BI333" i="13"/>
  <c r="BH333" i="13"/>
  <c r="BG333" i="13"/>
  <c r="BF333" i="13"/>
  <c r="BE333" i="13"/>
  <c r="BD333" i="13"/>
  <c r="BC333" i="13"/>
  <c r="BB333" i="13"/>
  <c r="BA333" i="13"/>
  <c r="AZ333" i="13"/>
  <c r="AY333" i="13"/>
  <c r="AX333" i="13"/>
  <c r="AW333" i="13"/>
  <c r="AV333" i="13"/>
  <c r="BY332" i="13"/>
  <c r="BX332" i="13"/>
  <c r="BW332" i="13"/>
  <c r="BV332" i="13"/>
  <c r="BU332" i="13"/>
  <c r="BT332" i="13"/>
  <c r="BS332" i="13"/>
  <c r="BR332" i="13"/>
  <c r="BQ332" i="13"/>
  <c r="BP332" i="13"/>
  <c r="BO332" i="13"/>
  <c r="BN332" i="13"/>
  <c r="BM332" i="13"/>
  <c r="BL332" i="13"/>
  <c r="BK332" i="13"/>
  <c r="BJ332" i="13"/>
  <c r="BI332" i="13"/>
  <c r="BH332" i="13"/>
  <c r="BG332" i="13"/>
  <c r="BF332" i="13"/>
  <c r="BE332" i="13"/>
  <c r="BD332" i="13"/>
  <c r="BC332" i="13"/>
  <c r="BB332" i="13"/>
  <c r="BA332" i="13"/>
  <c r="AZ332" i="13"/>
  <c r="AY332" i="13"/>
  <c r="AX332" i="13"/>
  <c r="AW332" i="13"/>
  <c r="AV332" i="13"/>
  <c r="BY331" i="13"/>
  <c r="BX331" i="13"/>
  <c r="BW331" i="13"/>
  <c r="BV331" i="13"/>
  <c r="BU331" i="13"/>
  <c r="BT331" i="13"/>
  <c r="BS331" i="13"/>
  <c r="BR331" i="13"/>
  <c r="BQ331" i="13"/>
  <c r="BP331" i="13"/>
  <c r="BO331" i="13"/>
  <c r="BN331" i="13"/>
  <c r="BM331" i="13"/>
  <c r="BL331" i="13"/>
  <c r="BK331" i="13"/>
  <c r="BJ331" i="13"/>
  <c r="BI331" i="13"/>
  <c r="BH331" i="13"/>
  <c r="BG331" i="13"/>
  <c r="BF331" i="13"/>
  <c r="BE331" i="13"/>
  <c r="BD331" i="13"/>
  <c r="BC331" i="13"/>
  <c r="BB331" i="13"/>
  <c r="BA331" i="13"/>
  <c r="AZ331" i="13"/>
  <c r="AY331" i="13"/>
  <c r="AX331" i="13"/>
  <c r="AW331" i="13"/>
  <c r="AV331" i="13"/>
  <c r="BY330" i="13"/>
  <c r="BX330" i="13"/>
  <c r="BW330" i="13"/>
  <c r="BV330" i="13"/>
  <c r="BU330" i="13"/>
  <c r="BT330" i="13"/>
  <c r="BS330" i="13"/>
  <c r="BR330" i="13"/>
  <c r="BQ330" i="13"/>
  <c r="BP330" i="13"/>
  <c r="BO330" i="13"/>
  <c r="BN330" i="13"/>
  <c r="BM330" i="13"/>
  <c r="BL330" i="13"/>
  <c r="BK330" i="13"/>
  <c r="BJ330" i="13"/>
  <c r="BI330" i="13"/>
  <c r="BH330" i="13"/>
  <c r="BG330" i="13"/>
  <c r="BF330" i="13"/>
  <c r="BE330" i="13"/>
  <c r="BD330" i="13"/>
  <c r="BC330" i="13"/>
  <c r="BB330" i="13"/>
  <c r="BA330" i="13"/>
  <c r="AZ330" i="13"/>
  <c r="AY330" i="13"/>
  <c r="AX330" i="13"/>
  <c r="AW330" i="13"/>
  <c r="AV330" i="13"/>
  <c r="BY329" i="13"/>
  <c r="BX329" i="13"/>
  <c r="BW329" i="13"/>
  <c r="BV329" i="13"/>
  <c r="BU329" i="13"/>
  <c r="BT329" i="13"/>
  <c r="BS329" i="13"/>
  <c r="BR329" i="13"/>
  <c r="BQ329" i="13"/>
  <c r="BP329" i="13"/>
  <c r="BO329" i="13"/>
  <c r="BN329" i="13"/>
  <c r="BM329" i="13"/>
  <c r="BL329" i="13"/>
  <c r="BK329" i="13"/>
  <c r="BJ329" i="13"/>
  <c r="BI329" i="13"/>
  <c r="BH329" i="13"/>
  <c r="BG329" i="13"/>
  <c r="BF329" i="13"/>
  <c r="BE329" i="13"/>
  <c r="BD329" i="13"/>
  <c r="BC329" i="13"/>
  <c r="BB329" i="13"/>
  <c r="BA329" i="13"/>
  <c r="AZ329" i="13"/>
  <c r="AY329" i="13"/>
  <c r="AX329" i="13"/>
  <c r="AW329" i="13"/>
  <c r="AV329" i="13"/>
  <c r="BY328" i="13"/>
  <c r="BX328" i="13"/>
  <c r="BW328" i="13"/>
  <c r="BV328" i="13"/>
  <c r="BU328" i="13"/>
  <c r="BT328" i="13"/>
  <c r="BS328" i="13"/>
  <c r="BR328" i="13"/>
  <c r="BQ328" i="13"/>
  <c r="BP328" i="13"/>
  <c r="BO328" i="13"/>
  <c r="BN328" i="13"/>
  <c r="BM328" i="13"/>
  <c r="BL328" i="13"/>
  <c r="BK328" i="13"/>
  <c r="BJ328" i="13"/>
  <c r="BI328" i="13"/>
  <c r="BH328" i="13"/>
  <c r="BG328" i="13"/>
  <c r="BF328" i="13"/>
  <c r="BE328" i="13"/>
  <c r="BD328" i="13"/>
  <c r="BC328" i="13"/>
  <c r="BB328" i="13"/>
  <c r="BA328" i="13"/>
  <c r="AZ328" i="13"/>
  <c r="AY328" i="13"/>
  <c r="AX328" i="13"/>
  <c r="AW328" i="13"/>
  <c r="AV328" i="13"/>
  <c r="BY327" i="13"/>
  <c r="BX327" i="13"/>
  <c r="BW327" i="13"/>
  <c r="BV327" i="13"/>
  <c r="BU327" i="13"/>
  <c r="BT327" i="13"/>
  <c r="BS327" i="13"/>
  <c r="BR327" i="13"/>
  <c r="BQ327" i="13"/>
  <c r="BP327" i="13"/>
  <c r="BO327" i="13"/>
  <c r="BN327" i="13"/>
  <c r="BM327" i="13"/>
  <c r="BL327" i="13"/>
  <c r="BK327" i="13"/>
  <c r="BJ327" i="13"/>
  <c r="BI327" i="13"/>
  <c r="BH327" i="13"/>
  <c r="BG327" i="13"/>
  <c r="BF327" i="13"/>
  <c r="BE327" i="13"/>
  <c r="BD327" i="13"/>
  <c r="BC327" i="13"/>
  <c r="BB327" i="13"/>
  <c r="BA327" i="13"/>
  <c r="AZ327" i="13"/>
  <c r="AY327" i="13"/>
  <c r="AX327" i="13"/>
  <c r="AW327" i="13"/>
  <c r="AV327" i="13"/>
  <c r="BY326" i="13"/>
  <c r="BX326" i="13"/>
  <c r="BW326" i="13"/>
  <c r="BV326" i="13"/>
  <c r="BU326" i="13"/>
  <c r="BT326" i="13"/>
  <c r="BS326" i="13"/>
  <c r="BR326" i="13"/>
  <c r="BQ326" i="13"/>
  <c r="BP326" i="13"/>
  <c r="BO326" i="13"/>
  <c r="BN326" i="13"/>
  <c r="BM326" i="13"/>
  <c r="BL326" i="13"/>
  <c r="BK326" i="13"/>
  <c r="BJ326" i="13"/>
  <c r="BI326" i="13"/>
  <c r="BH326" i="13"/>
  <c r="BG326" i="13"/>
  <c r="BF326" i="13"/>
  <c r="BE326" i="13"/>
  <c r="BD326" i="13"/>
  <c r="BC326" i="13"/>
  <c r="BB326" i="13"/>
  <c r="BA326" i="13"/>
  <c r="AZ326" i="13"/>
  <c r="AY326" i="13"/>
  <c r="AX326" i="13"/>
  <c r="AW326" i="13"/>
  <c r="AV326" i="13"/>
  <c r="BY325" i="13"/>
  <c r="BX325" i="13"/>
  <c r="BW325" i="13"/>
  <c r="BV325" i="13"/>
  <c r="BU325" i="13"/>
  <c r="BT325" i="13"/>
  <c r="BS325" i="13"/>
  <c r="BR325" i="13"/>
  <c r="BQ325" i="13"/>
  <c r="BP325" i="13"/>
  <c r="BO325" i="13"/>
  <c r="BN325" i="13"/>
  <c r="BM325" i="13"/>
  <c r="BL325" i="13"/>
  <c r="BK325" i="13"/>
  <c r="BJ325" i="13"/>
  <c r="BI325" i="13"/>
  <c r="BH325" i="13"/>
  <c r="BG325" i="13"/>
  <c r="BF325" i="13"/>
  <c r="BE325" i="13"/>
  <c r="BD325" i="13"/>
  <c r="BC325" i="13"/>
  <c r="BB325" i="13"/>
  <c r="BA325" i="13"/>
  <c r="AZ325" i="13"/>
  <c r="AY325" i="13"/>
  <c r="AX325" i="13"/>
  <c r="AW325" i="13"/>
  <c r="AV325" i="13"/>
  <c r="BY324" i="13"/>
  <c r="BX324" i="13"/>
  <c r="BW324" i="13"/>
  <c r="BV324" i="13"/>
  <c r="BU324" i="13"/>
  <c r="BT324" i="13"/>
  <c r="BS324" i="13"/>
  <c r="BR324" i="13"/>
  <c r="BQ324" i="13"/>
  <c r="BP324" i="13"/>
  <c r="BO324" i="13"/>
  <c r="BN324" i="13"/>
  <c r="BM324" i="13"/>
  <c r="BL324" i="13"/>
  <c r="BK324" i="13"/>
  <c r="BJ324" i="13"/>
  <c r="BI324" i="13"/>
  <c r="BH324" i="13"/>
  <c r="BG324" i="13"/>
  <c r="BF324" i="13"/>
  <c r="BE324" i="13"/>
  <c r="BD324" i="13"/>
  <c r="BC324" i="13"/>
  <c r="BB324" i="13"/>
  <c r="BA324" i="13"/>
  <c r="AZ324" i="13"/>
  <c r="AY324" i="13"/>
  <c r="AX324" i="13"/>
  <c r="AW324" i="13"/>
  <c r="AV324" i="13"/>
  <c r="BY323" i="13"/>
  <c r="BX323" i="13"/>
  <c r="BW323" i="13"/>
  <c r="BV323" i="13"/>
  <c r="BU323" i="13"/>
  <c r="BT323" i="13"/>
  <c r="BS323" i="13"/>
  <c r="BR323" i="13"/>
  <c r="BQ323" i="13"/>
  <c r="BP323" i="13"/>
  <c r="BO323" i="13"/>
  <c r="BN323" i="13"/>
  <c r="BM323" i="13"/>
  <c r="BL323" i="13"/>
  <c r="BK323" i="13"/>
  <c r="BJ323" i="13"/>
  <c r="BI323" i="13"/>
  <c r="BH323" i="13"/>
  <c r="BG323" i="13"/>
  <c r="BF323" i="13"/>
  <c r="BE323" i="13"/>
  <c r="BD323" i="13"/>
  <c r="BC323" i="13"/>
  <c r="BB323" i="13"/>
  <c r="BA323" i="13"/>
  <c r="AZ323" i="13"/>
  <c r="AY323" i="13"/>
  <c r="AX323" i="13"/>
  <c r="AW323" i="13"/>
  <c r="AV323" i="13"/>
  <c r="BY322" i="13"/>
  <c r="BX322" i="13"/>
  <c r="BW322" i="13"/>
  <c r="BV322" i="13"/>
  <c r="BU322" i="13"/>
  <c r="BT322" i="13"/>
  <c r="BS322" i="13"/>
  <c r="BR322" i="13"/>
  <c r="BQ322" i="13"/>
  <c r="BP322" i="13"/>
  <c r="BO322" i="13"/>
  <c r="BN322" i="13"/>
  <c r="BM322" i="13"/>
  <c r="BL322" i="13"/>
  <c r="BK322" i="13"/>
  <c r="BJ322" i="13"/>
  <c r="BI322" i="13"/>
  <c r="BH322" i="13"/>
  <c r="BG322" i="13"/>
  <c r="BF322" i="13"/>
  <c r="BE322" i="13"/>
  <c r="BD322" i="13"/>
  <c r="BC322" i="13"/>
  <c r="BB322" i="13"/>
  <c r="BA322" i="13"/>
  <c r="AZ322" i="13"/>
  <c r="AY322" i="13"/>
  <c r="AX322" i="13"/>
  <c r="AW322" i="13"/>
  <c r="AV322" i="13"/>
  <c r="BY321" i="13"/>
  <c r="BX321" i="13"/>
  <c r="BW321" i="13"/>
  <c r="BV321" i="13"/>
  <c r="BU321" i="13"/>
  <c r="BT321" i="13"/>
  <c r="BS321" i="13"/>
  <c r="BR321" i="13"/>
  <c r="BQ321" i="13"/>
  <c r="BP321" i="13"/>
  <c r="BO321" i="13"/>
  <c r="BN321" i="13"/>
  <c r="BM321" i="13"/>
  <c r="BL321" i="13"/>
  <c r="BK321" i="13"/>
  <c r="BJ321" i="13"/>
  <c r="BI321" i="13"/>
  <c r="BH321" i="13"/>
  <c r="BG321" i="13"/>
  <c r="BF321" i="13"/>
  <c r="BE321" i="13"/>
  <c r="BD321" i="13"/>
  <c r="BC321" i="13"/>
  <c r="BB321" i="13"/>
  <c r="BA321" i="13"/>
  <c r="AZ321" i="13"/>
  <c r="AY321" i="13"/>
  <c r="AX321" i="13"/>
  <c r="AW321" i="13"/>
  <c r="AV321" i="13"/>
  <c r="BY320" i="13"/>
  <c r="BX320" i="13"/>
  <c r="BW320" i="13"/>
  <c r="BV320" i="13"/>
  <c r="BU320" i="13"/>
  <c r="BT320" i="13"/>
  <c r="BS320" i="13"/>
  <c r="BR320" i="13"/>
  <c r="BQ320" i="13"/>
  <c r="BP320" i="13"/>
  <c r="BO320" i="13"/>
  <c r="BN320" i="13"/>
  <c r="BM320" i="13"/>
  <c r="BL320" i="13"/>
  <c r="BK320" i="13"/>
  <c r="BJ320" i="13"/>
  <c r="BI320" i="13"/>
  <c r="BH320" i="13"/>
  <c r="BG320" i="13"/>
  <c r="BF320" i="13"/>
  <c r="BE320" i="13"/>
  <c r="BD320" i="13"/>
  <c r="BC320" i="13"/>
  <c r="BB320" i="13"/>
  <c r="BA320" i="13"/>
  <c r="AZ320" i="13"/>
  <c r="AY320" i="13"/>
  <c r="AX320" i="13"/>
  <c r="AW320" i="13"/>
  <c r="AV320" i="13"/>
  <c r="BY319" i="13"/>
  <c r="BX319" i="13"/>
  <c r="BW319" i="13"/>
  <c r="BV319" i="13"/>
  <c r="BU319" i="13"/>
  <c r="BT319" i="13"/>
  <c r="BS319" i="13"/>
  <c r="BR319" i="13"/>
  <c r="BQ319" i="13"/>
  <c r="BP319" i="13"/>
  <c r="BO319" i="13"/>
  <c r="BN319" i="13"/>
  <c r="BM319" i="13"/>
  <c r="BL319" i="13"/>
  <c r="BK319" i="13"/>
  <c r="BJ319" i="13"/>
  <c r="BI319" i="13"/>
  <c r="BH319" i="13"/>
  <c r="BG319" i="13"/>
  <c r="BF319" i="13"/>
  <c r="BE319" i="13"/>
  <c r="BD319" i="13"/>
  <c r="BC319" i="13"/>
  <c r="BB319" i="13"/>
  <c r="BA319" i="13"/>
  <c r="AZ319" i="13"/>
  <c r="AY319" i="13"/>
  <c r="AX319" i="13"/>
  <c r="AW319" i="13"/>
  <c r="AV319" i="13"/>
  <c r="BY318" i="13"/>
  <c r="BX318" i="13"/>
  <c r="BW318" i="13"/>
  <c r="BV318" i="13"/>
  <c r="BU318" i="13"/>
  <c r="BT318" i="13"/>
  <c r="BS318" i="13"/>
  <c r="BR318" i="13"/>
  <c r="BQ318" i="13"/>
  <c r="BP318" i="13"/>
  <c r="BO318" i="13"/>
  <c r="BN318" i="13"/>
  <c r="BM318" i="13"/>
  <c r="BL318" i="13"/>
  <c r="BK318" i="13"/>
  <c r="BJ318" i="13"/>
  <c r="BI318" i="13"/>
  <c r="BH318" i="13"/>
  <c r="BG318" i="13"/>
  <c r="BF318" i="13"/>
  <c r="BE318" i="13"/>
  <c r="BD318" i="13"/>
  <c r="BC318" i="13"/>
  <c r="BB318" i="13"/>
  <c r="BA318" i="13"/>
  <c r="AZ318" i="13"/>
  <c r="AY318" i="13"/>
  <c r="AX318" i="13"/>
  <c r="AW318" i="13"/>
  <c r="AV318" i="13"/>
  <c r="BY317" i="13"/>
  <c r="BX317" i="13"/>
  <c r="BW317" i="13"/>
  <c r="BV317" i="13"/>
  <c r="BU317" i="13"/>
  <c r="BT317" i="13"/>
  <c r="BS317" i="13"/>
  <c r="BR317" i="13"/>
  <c r="BQ317" i="13"/>
  <c r="BP317" i="13"/>
  <c r="BO317" i="13"/>
  <c r="BN317" i="13"/>
  <c r="BM317" i="13"/>
  <c r="BL317" i="13"/>
  <c r="BK317" i="13"/>
  <c r="BJ317" i="13"/>
  <c r="BI317" i="13"/>
  <c r="BH317" i="13"/>
  <c r="BG317" i="13"/>
  <c r="BF317" i="13"/>
  <c r="BE317" i="13"/>
  <c r="BD317" i="13"/>
  <c r="BC317" i="13"/>
  <c r="BB317" i="13"/>
  <c r="BA317" i="13"/>
  <c r="AZ317" i="13"/>
  <c r="AY317" i="13"/>
  <c r="AX317" i="13"/>
  <c r="AW317" i="13"/>
  <c r="AV317" i="13"/>
  <c r="BY316" i="13"/>
  <c r="BX316" i="13"/>
  <c r="BW316" i="13"/>
  <c r="BV316" i="13"/>
  <c r="BU316" i="13"/>
  <c r="BT316" i="13"/>
  <c r="BS316" i="13"/>
  <c r="BR316" i="13"/>
  <c r="BQ316" i="13"/>
  <c r="BP316" i="13"/>
  <c r="BO316" i="13"/>
  <c r="BN316" i="13"/>
  <c r="BM316" i="13"/>
  <c r="BL316" i="13"/>
  <c r="BK316" i="13"/>
  <c r="BJ316" i="13"/>
  <c r="BI316" i="13"/>
  <c r="BH316" i="13"/>
  <c r="BG316" i="13"/>
  <c r="BF316" i="13"/>
  <c r="BE316" i="13"/>
  <c r="BD316" i="13"/>
  <c r="BC316" i="13"/>
  <c r="BB316" i="13"/>
  <c r="BA316" i="13"/>
  <c r="AZ316" i="13"/>
  <c r="AY316" i="13"/>
  <c r="AX316" i="13"/>
  <c r="AW316" i="13"/>
  <c r="AV316" i="13"/>
  <c r="BY315" i="13"/>
  <c r="BX315" i="13"/>
  <c r="BW315" i="13"/>
  <c r="BV315" i="13"/>
  <c r="BU315" i="13"/>
  <c r="BT315" i="13"/>
  <c r="BS315" i="13"/>
  <c r="BR315" i="13"/>
  <c r="BQ315" i="13"/>
  <c r="BP315" i="13"/>
  <c r="BO315" i="13"/>
  <c r="BN315" i="13"/>
  <c r="BM315" i="13"/>
  <c r="BL315" i="13"/>
  <c r="BK315" i="13"/>
  <c r="BJ315" i="13"/>
  <c r="BI315" i="13"/>
  <c r="BH315" i="13"/>
  <c r="BG315" i="13"/>
  <c r="BF315" i="13"/>
  <c r="BE315" i="13"/>
  <c r="BD315" i="13"/>
  <c r="BC315" i="13"/>
  <c r="BB315" i="13"/>
  <c r="BA315" i="13"/>
  <c r="AZ315" i="13"/>
  <c r="AY315" i="13"/>
  <c r="AX315" i="13"/>
  <c r="AW315" i="13"/>
  <c r="AV315" i="13"/>
  <c r="BY314" i="13"/>
  <c r="BX314" i="13"/>
  <c r="BW314" i="13"/>
  <c r="BV314" i="13"/>
  <c r="BU314" i="13"/>
  <c r="BT314" i="13"/>
  <c r="BS314" i="13"/>
  <c r="BR314" i="13"/>
  <c r="BQ314" i="13"/>
  <c r="BP314" i="13"/>
  <c r="BO314" i="13"/>
  <c r="BN314" i="13"/>
  <c r="BM314" i="13"/>
  <c r="BL314" i="13"/>
  <c r="BK314" i="13"/>
  <c r="BJ314" i="13"/>
  <c r="BI314" i="13"/>
  <c r="BH314" i="13"/>
  <c r="BG314" i="13"/>
  <c r="BF314" i="13"/>
  <c r="BE314" i="13"/>
  <c r="BD314" i="13"/>
  <c r="BC314" i="13"/>
  <c r="BB314" i="13"/>
  <c r="BA314" i="13"/>
  <c r="AZ314" i="13"/>
  <c r="AY314" i="13"/>
  <c r="AX314" i="13"/>
  <c r="AW314" i="13"/>
  <c r="AV314" i="13"/>
  <c r="BY313" i="13"/>
  <c r="BX313" i="13"/>
  <c r="BW313" i="13"/>
  <c r="BV313" i="13"/>
  <c r="BU313" i="13"/>
  <c r="BT313" i="13"/>
  <c r="BS313" i="13"/>
  <c r="BR313" i="13"/>
  <c r="BQ313" i="13"/>
  <c r="BP313" i="13"/>
  <c r="BO313" i="13"/>
  <c r="BN313" i="13"/>
  <c r="BM313" i="13"/>
  <c r="BL313" i="13"/>
  <c r="BK313" i="13"/>
  <c r="BJ313" i="13"/>
  <c r="BI313" i="13"/>
  <c r="BH313" i="13"/>
  <c r="BG313" i="13"/>
  <c r="BF313" i="13"/>
  <c r="BE313" i="13"/>
  <c r="BD313" i="13"/>
  <c r="BC313" i="13"/>
  <c r="BB313" i="13"/>
  <c r="BA313" i="13"/>
  <c r="AZ313" i="13"/>
  <c r="AY313" i="13"/>
  <c r="AX313" i="13"/>
  <c r="AW313" i="13"/>
  <c r="AV313" i="13"/>
  <c r="BY312" i="13"/>
  <c r="BX312" i="13"/>
  <c r="BW312" i="13"/>
  <c r="BV312" i="13"/>
  <c r="BU312" i="13"/>
  <c r="BT312" i="13"/>
  <c r="BS312" i="13"/>
  <c r="BR312" i="13"/>
  <c r="BQ312" i="13"/>
  <c r="BP312" i="13"/>
  <c r="BO312" i="13"/>
  <c r="BN312" i="13"/>
  <c r="BM312" i="13"/>
  <c r="BL312" i="13"/>
  <c r="BK312" i="13"/>
  <c r="BJ312" i="13"/>
  <c r="BI312" i="13"/>
  <c r="BH312" i="13"/>
  <c r="BG312" i="13"/>
  <c r="BF312" i="13"/>
  <c r="BE312" i="13"/>
  <c r="BD312" i="13"/>
  <c r="BC312" i="13"/>
  <c r="BB312" i="13"/>
  <c r="BA312" i="13"/>
  <c r="AZ312" i="13"/>
  <c r="AY312" i="13"/>
  <c r="AX312" i="13"/>
  <c r="AW312" i="13"/>
  <c r="AV312" i="13"/>
  <c r="BY311" i="13"/>
  <c r="BX311" i="13"/>
  <c r="BW311" i="13"/>
  <c r="BV311" i="13"/>
  <c r="BU311" i="13"/>
  <c r="BT311" i="13"/>
  <c r="BS311" i="13"/>
  <c r="BR311" i="13"/>
  <c r="BQ311" i="13"/>
  <c r="BP311" i="13"/>
  <c r="BO311" i="13"/>
  <c r="BN311" i="13"/>
  <c r="BM311" i="13"/>
  <c r="BL311" i="13"/>
  <c r="BK311" i="13"/>
  <c r="BJ311" i="13"/>
  <c r="BI311" i="13"/>
  <c r="BH311" i="13"/>
  <c r="BG311" i="13"/>
  <c r="BF311" i="13"/>
  <c r="BE311" i="13"/>
  <c r="BD311" i="13"/>
  <c r="BC311" i="13"/>
  <c r="BB311" i="13"/>
  <c r="BA311" i="13"/>
  <c r="AZ311" i="13"/>
  <c r="AY311" i="13"/>
  <c r="AX311" i="13"/>
  <c r="AW311" i="13"/>
  <c r="AV311" i="13"/>
  <c r="BY310" i="13"/>
  <c r="BX310" i="13"/>
  <c r="BW310" i="13"/>
  <c r="BV310" i="13"/>
  <c r="BU310" i="13"/>
  <c r="BT310" i="13"/>
  <c r="BS310" i="13"/>
  <c r="BR310" i="13"/>
  <c r="BQ310" i="13"/>
  <c r="BP310" i="13"/>
  <c r="BO310" i="13"/>
  <c r="BN310" i="13"/>
  <c r="BM310" i="13"/>
  <c r="BL310" i="13"/>
  <c r="BK310" i="13"/>
  <c r="BJ310" i="13"/>
  <c r="BI310" i="13"/>
  <c r="BH310" i="13"/>
  <c r="BG310" i="13"/>
  <c r="BF310" i="13"/>
  <c r="BE310" i="13"/>
  <c r="BD310" i="13"/>
  <c r="BC310" i="13"/>
  <c r="BB310" i="13"/>
  <c r="BA310" i="13"/>
  <c r="AZ310" i="13"/>
  <c r="AY310" i="13"/>
  <c r="AX310" i="13"/>
  <c r="AW310" i="13"/>
  <c r="AV310" i="13"/>
  <c r="BY309" i="13"/>
  <c r="BX309" i="13"/>
  <c r="BW309" i="13"/>
  <c r="BV309" i="13"/>
  <c r="BU309" i="13"/>
  <c r="BT309" i="13"/>
  <c r="BS309" i="13"/>
  <c r="BR309" i="13"/>
  <c r="BQ309" i="13"/>
  <c r="BP309" i="13"/>
  <c r="BO309" i="13"/>
  <c r="BN309" i="13"/>
  <c r="BM309" i="13"/>
  <c r="BL309" i="13"/>
  <c r="BK309" i="13"/>
  <c r="BJ309" i="13"/>
  <c r="BI309" i="13"/>
  <c r="BH309" i="13"/>
  <c r="BG309" i="13"/>
  <c r="BF309" i="13"/>
  <c r="BE309" i="13"/>
  <c r="BD309" i="13"/>
  <c r="BC309" i="13"/>
  <c r="BB309" i="13"/>
  <c r="BA309" i="13"/>
  <c r="AZ309" i="13"/>
  <c r="AY309" i="13"/>
  <c r="AX309" i="13"/>
  <c r="AW309" i="13"/>
  <c r="AV309" i="13"/>
  <c r="BY308" i="13"/>
  <c r="BX308" i="13"/>
  <c r="BW308" i="13"/>
  <c r="BV308" i="13"/>
  <c r="BU308" i="13"/>
  <c r="BT308" i="13"/>
  <c r="BS308" i="13"/>
  <c r="BR308" i="13"/>
  <c r="BQ308" i="13"/>
  <c r="BP308" i="13"/>
  <c r="BO308" i="13"/>
  <c r="BN308" i="13"/>
  <c r="BM308" i="13"/>
  <c r="BL308" i="13"/>
  <c r="BK308" i="13"/>
  <c r="BJ308" i="13"/>
  <c r="BI308" i="13"/>
  <c r="BH308" i="13"/>
  <c r="BG308" i="13"/>
  <c r="BF308" i="13"/>
  <c r="BE308" i="13"/>
  <c r="BD308" i="13"/>
  <c r="BC308" i="13"/>
  <c r="BB308" i="13"/>
  <c r="BA308" i="13"/>
  <c r="AZ308" i="13"/>
  <c r="AY308" i="13"/>
  <c r="AX308" i="13"/>
  <c r="AW308" i="13"/>
  <c r="AV308" i="13"/>
  <c r="BY307" i="13"/>
  <c r="BX307" i="13"/>
  <c r="BW307" i="13"/>
  <c r="BV307" i="13"/>
  <c r="BU307" i="13"/>
  <c r="BT307" i="13"/>
  <c r="BS307" i="13"/>
  <c r="BR307" i="13"/>
  <c r="BQ307" i="13"/>
  <c r="BP307" i="13"/>
  <c r="BO307" i="13"/>
  <c r="BN307" i="13"/>
  <c r="BM307" i="13"/>
  <c r="BL307" i="13"/>
  <c r="BK307" i="13"/>
  <c r="BJ307" i="13"/>
  <c r="BI307" i="13"/>
  <c r="BH307" i="13"/>
  <c r="BG307" i="13"/>
  <c r="BF307" i="13"/>
  <c r="BE307" i="13"/>
  <c r="BD307" i="13"/>
  <c r="BC307" i="13"/>
  <c r="BB307" i="13"/>
  <c r="BA307" i="13"/>
  <c r="AZ307" i="13"/>
  <c r="AY307" i="13"/>
  <c r="AX307" i="13"/>
  <c r="AW307" i="13"/>
  <c r="AV307" i="13"/>
  <c r="BY306" i="13"/>
  <c r="BX306" i="13"/>
  <c r="BW306" i="13"/>
  <c r="BV306" i="13"/>
  <c r="BU306" i="13"/>
  <c r="BT306" i="13"/>
  <c r="BS306" i="13"/>
  <c r="BR306" i="13"/>
  <c r="BQ306" i="13"/>
  <c r="BP306" i="13"/>
  <c r="BO306" i="13"/>
  <c r="BN306" i="13"/>
  <c r="BM306" i="13"/>
  <c r="BL306" i="13"/>
  <c r="BK306" i="13"/>
  <c r="BJ306" i="13"/>
  <c r="BI306" i="13"/>
  <c r="BH306" i="13"/>
  <c r="BG306" i="13"/>
  <c r="BF306" i="13"/>
  <c r="BE306" i="13"/>
  <c r="BD306" i="13"/>
  <c r="BC306" i="13"/>
  <c r="BB306" i="13"/>
  <c r="BA306" i="13"/>
  <c r="AZ306" i="13"/>
  <c r="AY306" i="13"/>
  <c r="AX306" i="13"/>
  <c r="AW306" i="13"/>
  <c r="AV306" i="13"/>
  <c r="BY305" i="13"/>
  <c r="BX305" i="13"/>
  <c r="BW305" i="13"/>
  <c r="BV305" i="13"/>
  <c r="BU305" i="13"/>
  <c r="BT305" i="13"/>
  <c r="BS305" i="13"/>
  <c r="BR305" i="13"/>
  <c r="BQ305" i="13"/>
  <c r="BP305" i="13"/>
  <c r="BO305" i="13"/>
  <c r="BN305" i="13"/>
  <c r="BM305" i="13"/>
  <c r="BL305" i="13"/>
  <c r="BK305" i="13"/>
  <c r="BJ305" i="13"/>
  <c r="BI305" i="13"/>
  <c r="BH305" i="13"/>
  <c r="BG305" i="13"/>
  <c r="BF305" i="13"/>
  <c r="BE305" i="13"/>
  <c r="BD305" i="13"/>
  <c r="BC305" i="13"/>
  <c r="BB305" i="13"/>
  <c r="BA305" i="13"/>
  <c r="AZ305" i="13"/>
  <c r="AY305" i="13"/>
  <c r="AX305" i="13"/>
  <c r="AW305" i="13"/>
  <c r="AV305" i="13"/>
  <c r="BY304" i="13"/>
  <c r="BX304" i="13"/>
  <c r="BW304" i="13"/>
  <c r="BV304" i="13"/>
  <c r="BU304" i="13"/>
  <c r="BT304" i="13"/>
  <c r="BS304" i="13"/>
  <c r="BR304" i="13"/>
  <c r="BQ304" i="13"/>
  <c r="BP304" i="13"/>
  <c r="BO304" i="13"/>
  <c r="BN304" i="13"/>
  <c r="BM304" i="13"/>
  <c r="BL304" i="13"/>
  <c r="BK304" i="13"/>
  <c r="BJ304" i="13"/>
  <c r="BI304" i="13"/>
  <c r="BH304" i="13"/>
  <c r="BG304" i="13"/>
  <c r="BF304" i="13"/>
  <c r="BE304" i="13"/>
  <c r="BD304" i="13"/>
  <c r="BC304" i="13"/>
  <c r="BB304" i="13"/>
  <c r="BA304" i="13"/>
  <c r="AZ304" i="13"/>
  <c r="AY304" i="13"/>
  <c r="AX304" i="13"/>
  <c r="AW304" i="13"/>
  <c r="AV304" i="13"/>
  <c r="BY303" i="13"/>
  <c r="BX303" i="13"/>
  <c r="BW303" i="13"/>
  <c r="BV303" i="13"/>
  <c r="BU303" i="13"/>
  <c r="BT303" i="13"/>
  <c r="BS303" i="13"/>
  <c r="BR303" i="13"/>
  <c r="BQ303" i="13"/>
  <c r="BP303" i="13"/>
  <c r="BO303" i="13"/>
  <c r="BN303" i="13"/>
  <c r="BM303" i="13"/>
  <c r="BL303" i="13"/>
  <c r="BK303" i="13"/>
  <c r="BJ303" i="13"/>
  <c r="BI303" i="13"/>
  <c r="BH303" i="13"/>
  <c r="BG303" i="13"/>
  <c r="BF303" i="13"/>
  <c r="BE303" i="13"/>
  <c r="BD303" i="13"/>
  <c r="BC303" i="13"/>
  <c r="BB303" i="13"/>
  <c r="BA303" i="13"/>
  <c r="AZ303" i="13"/>
  <c r="AY303" i="13"/>
  <c r="AX303" i="13"/>
  <c r="AW303" i="13"/>
  <c r="AV303" i="13"/>
  <c r="BY302" i="13"/>
  <c r="BX302" i="13"/>
  <c r="BW302" i="13"/>
  <c r="BV302" i="13"/>
  <c r="BU302" i="13"/>
  <c r="BT302" i="13"/>
  <c r="BS302" i="13"/>
  <c r="BR302" i="13"/>
  <c r="BQ302" i="13"/>
  <c r="BP302" i="13"/>
  <c r="BO302" i="13"/>
  <c r="BN302" i="13"/>
  <c r="BM302" i="13"/>
  <c r="BL302" i="13"/>
  <c r="BK302" i="13"/>
  <c r="BJ302" i="13"/>
  <c r="BI302" i="13"/>
  <c r="BH302" i="13"/>
  <c r="BG302" i="13"/>
  <c r="BF302" i="13"/>
  <c r="BE302" i="13"/>
  <c r="BD302" i="13"/>
  <c r="BC302" i="13"/>
  <c r="BB302" i="13"/>
  <c r="BA302" i="13"/>
  <c r="AZ302" i="13"/>
  <c r="AY302" i="13"/>
  <c r="AX302" i="13"/>
  <c r="AW302" i="13"/>
  <c r="AV302" i="13"/>
  <c r="BY301" i="13"/>
  <c r="BX301" i="13"/>
  <c r="BW301" i="13"/>
  <c r="BV301" i="13"/>
  <c r="BU301" i="13"/>
  <c r="BT301" i="13"/>
  <c r="BS301" i="13"/>
  <c r="BR301" i="13"/>
  <c r="BQ301" i="13"/>
  <c r="BP301" i="13"/>
  <c r="BO301" i="13"/>
  <c r="BN301" i="13"/>
  <c r="BM301" i="13"/>
  <c r="BL301" i="13"/>
  <c r="BK301" i="13"/>
  <c r="BJ301" i="13"/>
  <c r="BI301" i="13"/>
  <c r="BH301" i="13"/>
  <c r="BG301" i="13"/>
  <c r="BF301" i="13"/>
  <c r="BE301" i="13"/>
  <c r="BD301" i="13"/>
  <c r="BC301" i="13"/>
  <c r="BB301" i="13"/>
  <c r="BA301" i="13"/>
  <c r="AZ301" i="13"/>
  <c r="AY301" i="13"/>
  <c r="AX301" i="13"/>
  <c r="AW301" i="13"/>
  <c r="AV301" i="13"/>
  <c r="BY300" i="13"/>
  <c r="BX300" i="13"/>
  <c r="BW300" i="13"/>
  <c r="BV300" i="13"/>
  <c r="BU300" i="13"/>
  <c r="BT300" i="13"/>
  <c r="BS300" i="13"/>
  <c r="BR300" i="13"/>
  <c r="BQ300" i="13"/>
  <c r="BP300" i="13"/>
  <c r="BO300" i="13"/>
  <c r="BN300" i="13"/>
  <c r="BM300" i="13"/>
  <c r="BL300" i="13"/>
  <c r="BK300" i="13"/>
  <c r="BJ300" i="13"/>
  <c r="BI300" i="13"/>
  <c r="BH300" i="13"/>
  <c r="BG300" i="13"/>
  <c r="BF300" i="13"/>
  <c r="BE300" i="13"/>
  <c r="BD300" i="13"/>
  <c r="BC300" i="13"/>
  <c r="BB300" i="13"/>
  <c r="BA300" i="13"/>
  <c r="AZ300" i="13"/>
  <c r="AY300" i="13"/>
  <c r="AX300" i="13"/>
  <c r="AW300" i="13"/>
  <c r="AV300" i="13"/>
  <c r="BY299" i="13"/>
  <c r="BX299" i="13"/>
  <c r="BW299" i="13"/>
  <c r="BV299" i="13"/>
  <c r="BU299" i="13"/>
  <c r="BT299" i="13"/>
  <c r="BS299" i="13"/>
  <c r="BR299" i="13"/>
  <c r="BQ299" i="13"/>
  <c r="BP299" i="13"/>
  <c r="BO299" i="13"/>
  <c r="BN299" i="13"/>
  <c r="BM299" i="13"/>
  <c r="BL299" i="13"/>
  <c r="BK299" i="13"/>
  <c r="BJ299" i="13"/>
  <c r="BI299" i="13"/>
  <c r="BH299" i="13"/>
  <c r="BG299" i="13"/>
  <c r="BF299" i="13"/>
  <c r="BE299" i="13"/>
  <c r="BD299" i="13"/>
  <c r="BC299" i="13"/>
  <c r="BB299" i="13"/>
  <c r="BA299" i="13"/>
  <c r="AZ299" i="13"/>
  <c r="AY299" i="13"/>
  <c r="AX299" i="13"/>
  <c r="AW299" i="13"/>
  <c r="AV299" i="13"/>
  <c r="BY298" i="13"/>
  <c r="BX298" i="13"/>
  <c r="BW298" i="13"/>
  <c r="BV298" i="13"/>
  <c r="BU298" i="13"/>
  <c r="BT298" i="13"/>
  <c r="BS298" i="13"/>
  <c r="BR298" i="13"/>
  <c r="BQ298" i="13"/>
  <c r="BP298" i="13"/>
  <c r="BO298" i="13"/>
  <c r="BN298" i="13"/>
  <c r="BM298" i="13"/>
  <c r="BL298" i="13"/>
  <c r="BK298" i="13"/>
  <c r="BJ298" i="13"/>
  <c r="BI298" i="13"/>
  <c r="BH298" i="13"/>
  <c r="BG298" i="13"/>
  <c r="BF298" i="13"/>
  <c r="BE298" i="13"/>
  <c r="BD298" i="13"/>
  <c r="BC298" i="13"/>
  <c r="BB298" i="13"/>
  <c r="BA298" i="13"/>
  <c r="AZ298" i="13"/>
  <c r="AY298" i="13"/>
  <c r="AX298" i="13"/>
  <c r="AW298" i="13"/>
  <c r="AV298" i="13"/>
  <c r="BY297" i="13"/>
  <c r="BX297" i="13"/>
  <c r="BW297" i="13"/>
  <c r="BV297" i="13"/>
  <c r="BU297" i="13"/>
  <c r="BT297" i="13"/>
  <c r="BS297" i="13"/>
  <c r="BR297" i="13"/>
  <c r="BQ297" i="13"/>
  <c r="BP297" i="13"/>
  <c r="BO297" i="13"/>
  <c r="BN297" i="13"/>
  <c r="BM297" i="13"/>
  <c r="BL297" i="13"/>
  <c r="BK297" i="13"/>
  <c r="BJ297" i="13"/>
  <c r="BI297" i="13"/>
  <c r="BH297" i="13"/>
  <c r="BG297" i="13"/>
  <c r="BF297" i="13"/>
  <c r="BE297" i="13"/>
  <c r="BD297" i="13"/>
  <c r="BC297" i="13"/>
  <c r="BB297" i="13"/>
  <c r="BA297" i="13"/>
  <c r="AZ297" i="13"/>
  <c r="AY297" i="13"/>
  <c r="AX297" i="13"/>
  <c r="AW297" i="13"/>
  <c r="AV297" i="13"/>
  <c r="BY296" i="13"/>
  <c r="BX296" i="13"/>
  <c r="BW296" i="13"/>
  <c r="BV296" i="13"/>
  <c r="BU296" i="13"/>
  <c r="BT296" i="13"/>
  <c r="BS296" i="13"/>
  <c r="BR296" i="13"/>
  <c r="BQ296" i="13"/>
  <c r="BP296" i="13"/>
  <c r="BO296" i="13"/>
  <c r="BN296" i="13"/>
  <c r="BM296" i="13"/>
  <c r="BL296" i="13"/>
  <c r="BK296" i="13"/>
  <c r="BJ296" i="13"/>
  <c r="BI296" i="13"/>
  <c r="BH296" i="13"/>
  <c r="BG296" i="13"/>
  <c r="BF296" i="13"/>
  <c r="BE296" i="13"/>
  <c r="BD296" i="13"/>
  <c r="BC296" i="13"/>
  <c r="BB296" i="13"/>
  <c r="BA296" i="13"/>
  <c r="AZ296" i="13"/>
  <c r="AY296" i="13"/>
  <c r="AX296" i="13"/>
  <c r="AW296" i="13"/>
  <c r="AV296" i="13"/>
  <c r="BY295" i="13"/>
  <c r="BX295" i="13"/>
  <c r="BW295" i="13"/>
  <c r="BV295" i="13"/>
  <c r="BU295" i="13"/>
  <c r="BT295" i="13"/>
  <c r="BS295" i="13"/>
  <c r="BR295" i="13"/>
  <c r="BQ295" i="13"/>
  <c r="BP295" i="13"/>
  <c r="BO295" i="13"/>
  <c r="BN295" i="13"/>
  <c r="BM295" i="13"/>
  <c r="BL295" i="13"/>
  <c r="BK295" i="13"/>
  <c r="BJ295" i="13"/>
  <c r="BI295" i="13"/>
  <c r="BH295" i="13"/>
  <c r="BG295" i="13"/>
  <c r="BF295" i="13"/>
  <c r="BE295" i="13"/>
  <c r="BD295" i="13"/>
  <c r="BC295" i="13"/>
  <c r="BB295" i="13"/>
  <c r="BA295" i="13"/>
  <c r="AZ295" i="13"/>
  <c r="AY295" i="13"/>
  <c r="AX295" i="13"/>
  <c r="AW295" i="13"/>
  <c r="AV295" i="13"/>
  <c r="BY294" i="13"/>
  <c r="BX294" i="13"/>
  <c r="BW294" i="13"/>
  <c r="BV294" i="13"/>
  <c r="BU294" i="13"/>
  <c r="BT294" i="13"/>
  <c r="BS294" i="13"/>
  <c r="BR294" i="13"/>
  <c r="BQ294" i="13"/>
  <c r="BP294" i="13"/>
  <c r="BO294" i="13"/>
  <c r="BN294" i="13"/>
  <c r="BM294" i="13"/>
  <c r="BL294" i="13"/>
  <c r="BK294" i="13"/>
  <c r="BJ294" i="13"/>
  <c r="BI294" i="13"/>
  <c r="BH294" i="13"/>
  <c r="BG294" i="13"/>
  <c r="BF294" i="13"/>
  <c r="BE294" i="13"/>
  <c r="BD294" i="13"/>
  <c r="BC294" i="13"/>
  <c r="BB294" i="13"/>
  <c r="BA294" i="13"/>
  <c r="AZ294" i="13"/>
  <c r="AY294" i="13"/>
  <c r="AX294" i="13"/>
  <c r="AW294" i="13"/>
  <c r="AV294" i="13"/>
  <c r="BY293" i="13"/>
  <c r="BX293" i="13"/>
  <c r="BW293" i="13"/>
  <c r="BV293" i="13"/>
  <c r="BU293" i="13"/>
  <c r="BT293" i="13"/>
  <c r="BS293" i="13"/>
  <c r="BR293" i="13"/>
  <c r="BQ293" i="13"/>
  <c r="BP293" i="13"/>
  <c r="BO293" i="13"/>
  <c r="BN293" i="13"/>
  <c r="BM293" i="13"/>
  <c r="BL293" i="13"/>
  <c r="BK293" i="13"/>
  <c r="BJ293" i="13"/>
  <c r="BI293" i="13"/>
  <c r="BH293" i="13"/>
  <c r="BG293" i="13"/>
  <c r="BF293" i="13"/>
  <c r="BE293" i="13"/>
  <c r="BD293" i="13"/>
  <c r="BC293" i="13"/>
  <c r="BB293" i="13"/>
  <c r="BA293" i="13"/>
  <c r="AZ293" i="13"/>
  <c r="AY293" i="13"/>
  <c r="AX293" i="13"/>
  <c r="AW293" i="13"/>
  <c r="AV293" i="13"/>
  <c r="BY292" i="13"/>
  <c r="BX292" i="13"/>
  <c r="BW292" i="13"/>
  <c r="BV292" i="13"/>
  <c r="BU292" i="13"/>
  <c r="BT292" i="13"/>
  <c r="BS292" i="13"/>
  <c r="BR292" i="13"/>
  <c r="BQ292" i="13"/>
  <c r="BP292" i="13"/>
  <c r="BO292" i="13"/>
  <c r="BN292" i="13"/>
  <c r="BM292" i="13"/>
  <c r="BL292" i="13"/>
  <c r="BK292" i="13"/>
  <c r="BJ292" i="13"/>
  <c r="BI292" i="13"/>
  <c r="BH292" i="13"/>
  <c r="BG292" i="13"/>
  <c r="BF292" i="13"/>
  <c r="BE292" i="13"/>
  <c r="BD292" i="13"/>
  <c r="BC292" i="13"/>
  <c r="BB292" i="13"/>
  <c r="BA292" i="13"/>
  <c r="AZ292" i="13"/>
  <c r="AY292" i="13"/>
  <c r="AX292" i="13"/>
  <c r="AW292" i="13"/>
  <c r="AV292" i="13"/>
  <c r="BY291" i="13"/>
  <c r="BX291" i="13"/>
  <c r="BW291" i="13"/>
  <c r="BV291" i="13"/>
  <c r="BU291" i="13"/>
  <c r="BT291" i="13"/>
  <c r="BS291" i="13"/>
  <c r="BR291" i="13"/>
  <c r="BQ291" i="13"/>
  <c r="BP291" i="13"/>
  <c r="BO291" i="13"/>
  <c r="BN291" i="13"/>
  <c r="BM291" i="13"/>
  <c r="BL291" i="13"/>
  <c r="BK291" i="13"/>
  <c r="BJ291" i="13"/>
  <c r="BI291" i="13"/>
  <c r="BH291" i="13"/>
  <c r="BG291" i="13"/>
  <c r="BF291" i="13"/>
  <c r="BE291" i="13"/>
  <c r="BD291" i="13"/>
  <c r="BC291" i="13"/>
  <c r="BB291" i="13"/>
  <c r="BA291" i="13"/>
  <c r="AZ291" i="13"/>
  <c r="AY291" i="13"/>
  <c r="AX291" i="13"/>
  <c r="AW291" i="13"/>
  <c r="AV291" i="13"/>
  <c r="BY290" i="13"/>
  <c r="BX290" i="13"/>
  <c r="BW290" i="13"/>
  <c r="BV290" i="13"/>
  <c r="BU290" i="13"/>
  <c r="BT290" i="13"/>
  <c r="BS290" i="13"/>
  <c r="BR290" i="13"/>
  <c r="BQ290" i="13"/>
  <c r="BP290" i="13"/>
  <c r="BO290" i="13"/>
  <c r="BN290" i="13"/>
  <c r="BM290" i="13"/>
  <c r="BL290" i="13"/>
  <c r="BK290" i="13"/>
  <c r="BJ290" i="13"/>
  <c r="BI290" i="13"/>
  <c r="BH290" i="13"/>
  <c r="BG290" i="13"/>
  <c r="BF290" i="13"/>
  <c r="BE290" i="13"/>
  <c r="BD290" i="13"/>
  <c r="BC290" i="13"/>
  <c r="BB290" i="13"/>
  <c r="BA290" i="13"/>
  <c r="AZ290" i="13"/>
  <c r="AY290" i="13"/>
  <c r="AX290" i="13"/>
  <c r="AW290" i="13"/>
  <c r="AV290" i="13"/>
  <c r="BY289" i="13"/>
  <c r="BX289" i="13"/>
  <c r="BW289" i="13"/>
  <c r="BV289" i="13"/>
  <c r="BU289" i="13"/>
  <c r="BT289" i="13"/>
  <c r="BS289" i="13"/>
  <c r="BR289" i="13"/>
  <c r="BQ289" i="13"/>
  <c r="BP289" i="13"/>
  <c r="BO289" i="13"/>
  <c r="BN289" i="13"/>
  <c r="BM289" i="13"/>
  <c r="BL289" i="13"/>
  <c r="BK289" i="13"/>
  <c r="BJ289" i="13"/>
  <c r="BI289" i="13"/>
  <c r="BH289" i="13"/>
  <c r="BG289" i="13"/>
  <c r="BF289" i="13"/>
  <c r="BE289" i="13"/>
  <c r="BD289" i="13"/>
  <c r="BC289" i="13"/>
  <c r="BB289" i="13"/>
  <c r="BA289" i="13"/>
  <c r="AZ289" i="13"/>
  <c r="AY289" i="13"/>
  <c r="AX289" i="13"/>
  <c r="AW289" i="13"/>
  <c r="AV289" i="13"/>
  <c r="BY288" i="13"/>
  <c r="BX288" i="13"/>
  <c r="BW288" i="13"/>
  <c r="BV288" i="13"/>
  <c r="BU288" i="13"/>
  <c r="BT288" i="13"/>
  <c r="BS288" i="13"/>
  <c r="BR288" i="13"/>
  <c r="BQ288" i="13"/>
  <c r="BP288" i="13"/>
  <c r="BO288" i="13"/>
  <c r="BN288" i="13"/>
  <c r="BM288" i="13"/>
  <c r="BL288" i="13"/>
  <c r="BK288" i="13"/>
  <c r="BJ288" i="13"/>
  <c r="BI288" i="13"/>
  <c r="BH288" i="13"/>
  <c r="BG288" i="13"/>
  <c r="BF288" i="13"/>
  <c r="BE288" i="13"/>
  <c r="BD288" i="13"/>
  <c r="BC288" i="13"/>
  <c r="BB288" i="13"/>
  <c r="BA288" i="13"/>
  <c r="AZ288" i="13"/>
  <c r="AY288" i="13"/>
  <c r="AX288" i="13"/>
  <c r="AW288" i="13"/>
  <c r="AV288" i="13"/>
  <c r="BY287" i="13"/>
  <c r="BX287" i="13"/>
  <c r="BW287" i="13"/>
  <c r="BV287" i="13"/>
  <c r="BU287" i="13"/>
  <c r="BT287" i="13"/>
  <c r="BS287" i="13"/>
  <c r="BR287" i="13"/>
  <c r="BQ287" i="13"/>
  <c r="BP287" i="13"/>
  <c r="BO287" i="13"/>
  <c r="BN287" i="13"/>
  <c r="BM287" i="13"/>
  <c r="BL287" i="13"/>
  <c r="BK287" i="13"/>
  <c r="BJ287" i="13"/>
  <c r="BI287" i="13"/>
  <c r="BH287" i="13"/>
  <c r="BG287" i="13"/>
  <c r="BF287" i="13"/>
  <c r="BE287" i="13"/>
  <c r="BD287" i="13"/>
  <c r="BC287" i="13"/>
  <c r="BB287" i="13"/>
  <c r="BA287" i="13"/>
  <c r="AZ287" i="13"/>
  <c r="AY287" i="13"/>
  <c r="AX287" i="13"/>
  <c r="AW287" i="13"/>
  <c r="AV287" i="13"/>
  <c r="BY286" i="13"/>
  <c r="BX286" i="13"/>
  <c r="BW286" i="13"/>
  <c r="BV286" i="13"/>
  <c r="BU286" i="13"/>
  <c r="BT286" i="13"/>
  <c r="BS286" i="13"/>
  <c r="BR286" i="13"/>
  <c r="BQ286" i="13"/>
  <c r="BP286" i="13"/>
  <c r="BO286" i="13"/>
  <c r="BN286" i="13"/>
  <c r="BM286" i="13"/>
  <c r="BL286" i="13"/>
  <c r="BK286" i="13"/>
  <c r="BJ286" i="13"/>
  <c r="BI286" i="13"/>
  <c r="BH286" i="13"/>
  <c r="BG286" i="13"/>
  <c r="BF286" i="13"/>
  <c r="BE286" i="13"/>
  <c r="BD286" i="13"/>
  <c r="BC286" i="13"/>
  <c r="BB286" i="13"/>
  <c r="BA286" i="13"/>
  <c r="AZ286" i="13"/>
  <c r="AY286" i="13"/>
  <c r="AX286" i="13"/>
  <c r="AW286" i="13"/>
  <c r="AV286" i="13"/>
  <c r="BY285" i="13"/>
  <c r="BX285" i="13"/>
  <c r="BW285" i="13"/>
  <c r="BV285" i="13"/>
  <c r="BU285" i="13"/>
  <c r="BT285" i="13"/>
  <c r="BS285" i="13"/>
  <c r="BR285" i="13"/>
  <c r="BQ285" i="13"/>
  <c r="BP285" i="13"/>
  <c r="BO285" i="13"/>
  <c r="BN285" i="13"/>
  <c r="BM285" i="13"/>
  <c r="BL285" i="13"/>
  <c r="BK285" i="13"/>
  <c r="BJ285" i="13"/>
  <c r="BI285" i="13"/>
  <c r="BH285" i="13"/>
  <c r="BG285" i="13"/>
  <c r="BF285" i="13"/>
  <c r="BE285" i="13"/>
  <c r="BD285" i="13"/>
  <c r="BC285" i="13"/>
  <c r="BB285" i="13"/>
  <c r="BA285" i="13"/>
  <c r="AZ285" i="13"/>
  <c r="AY285" i="13"/>
  <c r="AX285" i="13"/>
  <c r="AW285" i="13"/>
  <c r="AV285" i="13"/>
  <c r="BY284" i="13"/>
  <c r="BX284" i="13"/>
  <c r="BW284" i="13"/>
  <c r="BV284" i="13"/>
  <c r="BU284" i="13"/>
  <c r="BT284" i="13"/>
  <c r="BS284" i="13"/>
  <c r="BR284" i="13"/>
  <c r="BQ284" i="13"/>
  <c r="BP284" i="13"/>
  <c r="BO284" i="13"/>
  <c r="BN284" i="13"/>
  <c r="BM284" i="13"/>
  <c r="BL284" i="13"/>
  <c r="BK284" i="13"/>
  <c r="BJ284" i="13"/>
  <c r="BI284" i="13"/>
  <c r="BH284" i="13"/>
  <c r="BG284" i="13"/>
  <c r="BF284" i="13"/>
  <c r="BE284" i="13"/>
  <c r="BD284" i="13"/>
  <c r="BC284" i="13"/>
  <c r="BB284" i="13"/>
  <c r="BA284" i="13"/>
  <c r="AZ284" i="13"/>
  <c r="AY284" i="13"/>
  <c r="AX284" i="13"/>
  <c r="AW284" i="13"/>
  <c r="AV284" i="13"/>
  <c r="BY283" i="13"/>
  <c r="BX283" i="13"/>
  <c r="BW283" i="13"/>
  <c r="BV283" i="13"/>
  <c r="BU283" i="13"/>
  <c r="BT283" i="13"/>
  <c r="BS283" i="13"/>
  <c r="BR283" i="13"/>
  <c r="BQ283" i="13"/>
  <c r="BP283" i="13"/>
  <c r="BO283" i="13"/>
  <c r="BN283" i="13"/>
  <c r="BM283" i="13"/>
  <c r="BL283" i="13"/>
  <c r="BK283" i="13"/>
  <c r="BJ283" i="13"/>
  <c r="BI283" i="13"/>
  <c r="BH283" i="13"/>
  <c r="BG283" i="13"/>
  <c r="BF283" i="13"/>
  <c r="BE283" i="13"/>
  <c r="BD283" i="13"/>
  <c r="BC283" i="13"/>
  <c r="BB283" i="13"/>
  <c r="BA283" i="13"/>
  <c r="AZ283" i="13"/>
  <c r="AY283" i="13"/>
  <c r="AX283" i="13"/>
  <c r="AW283" i="13"/>
  <c r="AV283" i="13"/>
  <c r="BY282" i="13"/>
  <c r="BX282" i="13"/>
  <c r="BW282" i="13"/>
  <c r="BV282" i="13"/>
  <c r="BU282" i="13"/>
  <c r="BT282" i="13"/>
  <c r="BS282" i="13"/>
  <c r="BR282" i="13"/>
  <c r="BQ282" i="13"/>
  <c r="BP282" i="13"/>
  <c r="BO282" i="13"/>
  <c r="BN282" i="13"/>
  <c r="BM282" i="13"/>
  <c r="BL282" i="13"/>
  <c r="BK282" i="13"/>
  <c r="BJ282" i="13"/>
  <c r="BI282" i="13"/>
  <c r="BH282" i="13"/>
  <c r="BG282" i="13"/>
  <c r="BF282" i="13"/>
  <c r="BE282" i="13"/>
  <c r="BD282" i="13"/>
  <c r="BC282" i="13"/>
  <c r="BB282" i="13"/>
  <c r="BA282" i="13"/>
  <c r="AZ282" i="13"/>
  <c r="AY282" i="13"/>
  <c r="AX282" i="13"/>
  <c r="AW282" i="13"/>
  <c r="AV282" i="13"/>
  <c r="AK119" i="8"/>
  <c r="AK111" i="8"/>
  <c r="BY837" i="13"/>
  <c r="BX837" i="13"/>
  <c r="BW837" i="13"/>
  <c r="BV837" i="13"/>
  <c r="BU837" i="13"/>
  <c r="BT837" i="13"/>
  <c r="BS837" i="13"/>
  <c r="BR837" i="13"/>
  <c r="BQ837" i="13"/>
  <c r="BP837" i="13"/>
  <c r="BO837" i="13"/>
  <c r="BN837" i="13"/>
  <c r="BM837" i="13"/>
  <c r="BL837" i="13"/>
  <c r="BK837" i="13"/>
  <c r="BJ837" i="13"/>
  <c r="BI837" i="13"/>
  <c r="BH837" i="13"/>
  <c r="BG837" i="13"/>
  <c r="BF837" i="13"/>
  <c r="BE837" i="13"/>
  <c r="BD837" i="13"/>
  <c r="BC837" i="13"/>
  <c r="BB837" i="13"/>
  <c r="BA837" i="13"/>
  <c r="AZ837" i="13"/>
  <c r="AY837" i="13"/>
  <c r="AX837" i="13"/>
  <c r="AW837" i="13"/>
  <c r="BY559" i="13"/>
  <c r="BX559" i="13"/>
  <c r="BW559" i="13"/>
  <c r="BV559" i="13"/>
  <c r="BU559" i="13"/>
  <c r="BT559" i="13"/>
  <c r="BS559" i="13"/>
  <c r="BR559" i="13"/>
  <c r="BQ559" i="13"/>
  <c r="BP559" i="13"/>
  <c r="BO559" i="13"/>
  <c r="BN559" i="13"/>
  <c r="BM559" i="13"/>
  <c r="BL559" i="13"/>
  <c r="BK559" i="13"/>
  <c r="BJ559" i="13"/>
  <c r="BI559" i="13"/>
  <c r="BH559" i="13"/>
  <c r="BG559" i="13"/>
  <c r="BF559" i="13"/>
  <c r="BE559" i="13"/>
  <c r="BD559" i="13"/>
  <c r="BC559" i="13"/>
  <c r="BB559" i="13"/>
  <c r="BA559" i="13"/>
  <c r="AZ559" i="13"/>
  <c r="AY559" i="13"/>
  <c r="AX559" i="13"/>
  <c r="AW559" i="13"/>
  <c r="AV837" i="13"/>
  <c r="AV559" i="13"/>
  <c r="AD154" i="1" l="1"/>
  <c r="BN146" i="1" s="1"/>
  <c r="X154" i="1"/>
  <c r="BH146" i="1" s="1"/>
  <c r="S154" i="1"/>
  <c r="BC146" i="1" s="1"/>
  <c r="M154" i="1"/>
  <c r="AW146" i="1" s="1"/>
  <c r="F154" i="1"/>
  <c r="AP146" i="1" s="1"/>
  <c r="T154" i="1"/>
  <c r="BD146" i="1" s="1"/>
  <c r="AB154" i="1"/>
  <c r="BL146" i="1" s="1"/>
  <c r="Q154" i="1"/>
  <c r="BA146" i="1" s="1"/>
  <c r="R154" i="1"/>
  <c r="BB146" i="1" s="1"/>
  <c r="AG154" i="1"/>
  <c r="BQ146" i="1" s="1"/>
  <c r="AF154" i="1"/>
  <c r="BP146" i="1" s="1"/>
  <c r="I154" i="1"/>
  <c r="AS146" i="1" s="1"/>
  <c r="Y154" i="1"/>
  <c r="BI146" i="1" s="1"/>
  <c r="P154" i="1"/>
  <c r="AZ146" i="1" s="1"/>
  <c r="L154" i="1"/>
  <c r="AV146" i="1" s="1"/>
  <c r="J154" i="1"/>
  <c r="AT146" i="1" s="1"/>
  <c r="AE154" i="1"/>
  <c r="BO146" i="1" s="1"/>
  <c r="N154" i="1"/>
  <c r="AX146" i="1" s="1"/>
  <c r="O154" i="1"/>
  <c r="AY146" i="1" s="1"/>
  <c r="AK122" i="8"/>
  <c r="AK129" i="8"/>
  <c r="AK125" i="8"/>
  <c r="AK128" i="8"/>
  <c r="AK113" i="8"/>
  <c r="AK123" i="8"/>
  <c r="AK114" i="8"/>
  <c r="AK130" i="8"/>
  <c r="AK112" i="8"/>
  <c r="AI132" i="1"/>
  <c r="AI131" i="1"/>
  <c r="AI130" i="1"/>
  <c r="AI129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30" i="1"/>
  <c r="A131" i="1"/>
  <c r="A132" i="1"/>
  <c r="A5" i="1"/>
  <c r="AH154" i="1"/>
  <c r="AK3" i="6"/>
  <c r="AJ3" i="6"/>
  <c r="AI3" i="6"/>
  <c r="AH3" i="6"/>
  <c r="AG3" i="6"/>
  <c r="AF3" i="6"/>
  <c r="AE3" i="6"/>
  <c r="AD3" i="6"/>
  <c r="AC3" i="6"/>
  <c r="AB3" i="6"/>
  <c r="AB21" i="6" s="1"/>
  <c r="AB22" i="6" s="1"/>
  <c r="AA3" i="6"/>
  <c r="AA21" i="6" s="1"/>
  <c r="AA22" i="6" s="1"/>
  <c r="Z3" i="6"/>
  <c r="Y3" i="6"/>
  <c r="Y21" i="6" s="1"/>
  <c r="Y22" i="6" s="1"/>
  <c r="X3" i="6"/>
  <c r="X21" i="6" s="1"/>
  <c r="X22" i="6" s="1"/>
  <c r="W3" i="6"/>
  <c r="W21" i="6" s="1"/>
  <c r="W22" i="6" s="1"/>
  <c r="V3" i="6"/>
  <c r="U3" i="6"/>
  <c r="T3" i="6"/>
  <c r="T25" i="6" s="1"/>
  <c r="S3" i="6"/>
  <c r="R3" i="6"/>
  <c r="R21" i="6" s="1"/>
  <c r="R22" i="6" s="1"/>
  <c r="Q3" i="6"/>
  <c r="Q21" i="6" s="1"/>
  <c r="Q22" i="6" s="1"/>
  <c r="P3" i="6"/>
  <c r="O3" i="6"/>
  <c r="N3" i="6"/>
  <c r="M3" i="6"/>
  <c r="L3" i="6"/>
  <c r="K3" i="6"/>
  <c r="J3" i="6"/>
  <c r="I3" i="6"/>
  <c r="I21" i="6" s="1"/>
  <c r="I22" i="6" s="1"/>
  <c r="H3" i="6"/>
  <c r="C117" i="8"/>
  <c r="C115" i="8"/>
  <c r="C114" i="8"/>
  <c r="AH156" i="1"/>
  <c r="AH153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AG2" i="8"/>
  <c r="AG30" i="8" s="1"/>
  <c r="AF2" i="8"/>
  <c r="AF30" i="8" s="1"/>
  <c r="AF112" i="8" s="1"/>
  <c r="AE2" i="8"/>
  <c r="AE16" i="8" s="1"/>
  <c r="AD2" i="8"/>
  <c r="AD16" i="8" s="1"/>
  <c r="AC2" i="8"/>
  <c r="AC30" i="8" s="1"/>
  <c r="AC112" i="8" s="1"/>
  <c r="AB2" i="8"/>
  <c r="AB16" i="8" s="1"/>
  <c r="AA2" i="8"/>
  <c r="AA30" i="8" s="1"/>
  <c r="Z2" i="8"/>
  <c r="Z30" i="8" s="1"/>
  <c r="Y2" i="8"/>
  <c r="Y16" i="8" s="1"/>
  <c r="X2" i="8"/>
  <c r="X30" i="8" s="1"/>
  <c r="X112" i="8" s="1"/>
  <c r="W2" i="8"/>
  <c r="W16" i="8" s="1"/>
  <c r="V2" i="8"/>
  <c r="V16" i="8" s="1"/>
  <c r="U2" i="8"/>
  <c r="U16" i="8" s="1"/>
  <c r="BM258" i="11"/>
  <c r="BI258" i="11"/>
  <c r="BH258" i="11"/>
  <c r="BF258" i="11"/>
  <c r="BC258" i="11"/>
  <c r="BC256" i="11"/>
  <c r="BL255" i="11"/>
  <c r="BK255" i="11"/>
  <c r="BJ255" i="11"/>
  <c r="BI255" i="11"/>
  <c r="BF255" i="11"/>
  <c r="BJ254" i="11"/>
  <c r="BI253" i="11"/>
  <c r="BF253" i="11"/>
  <c r="BE253" i="11"/>
  <c r="BC253" i="11"/>
  <c r="BB253" i="11"/>
  <c r="BL252" i="11"/>
  <c r="BI252" i="11"/>
  <c r="BI250" i="11"/>
  <c r="BH250" i="11"/>
  <c r="BE250" i="11"/>
  <c r="BB250" i="11"/>
  <c r="BL249" i="11"/>
  <c r="BC249" i="11"/>
  <c r="BB248" i="11"/>
  <c r="BL247" i="11"/>
  <c r="BK247" i="11"/>
  <c r="BI247" i="11"/>
  <c r="BH247" i="11"/>
  <c r="BG247" i="11"/>
  <c r="BF247" i="11"/>
  <c r="BE247" i="11"/>
  <c r="BD247" i="11"/>
  <c r="BC247" i="11"/>
  <c r="BB247" i="11"/>
  <c r="BH239" i="11"/>
  <c r="BF239" i="11"/>
  <c r="BD239" i="11"/>
  <c r="BK236" i="11"/>
  <c r="BI236" i="11"/>
  <c r="BH236" i="11"/>
  <c r="BG236" i="11"/>
  <c r="BE236" i="11"/>
  <c r="BD236" i="11"/>
  <c r="BB236" i="11"/>
  <c r="BE235" i="11"/>
  <c r="BN233" i="11"/>
  <c r="BM233" i="11"/>
  <c r="BL233" i="11"/>
  <c r="BK233" i="11"/>
  <c r="BJ233" i="11"/>
  <c r="BG233" i="11"/>
  <c r="BM225" i="11"/>
  <c r="BL225" i="11"/>
  <c r="BJ225" i="11"/>
  <c r="BG225" i="11"/>
  <c r="BF225" i="11"/>
  <c r="BD225" i="11"/>
  <c r="BC225" i="11"/>
  <c r="BD224" i="11"/>
  <c r="BJ223" i="11"/>
  <c r="BC223" i="11"/>
  <c r="BB223" i="11"/>
  <c r="BM222" i="11"/>
  <c r="BK222" i="11"/>
  <c r="BJ222" i="11"/>
  <c r="BI222" i="11"/>
  <c r="BH222" i="11"/>
  <c r="BG222" i="11"/>
  <c r="BF222" i="11"/>
  <c r="BE222" i="11"/>
  <c r="BG221" i="11"/>
  <c r="BK220" i="11"/>
  <c r="BE220" i="11"/>
  <c r="BC220" i="11"/>
  <c r="BN219" i="11"/>
  <c r="BK219" i="11"/>
  <c r="BJ219" i="11"/>
  <c r="BH219" i="11"/>
  <c r="BI217" i="11"/>
  <c r="BH217" i="11"/>
  <c r="BF217" i="11"/>
  <c r="BE217" i="11"/>
  <c r="BD217" i="11"/>
  <c r="BB217" i="11"/>
  <c r="BN216" i="11"/>
  <c r="BM216" i="11"/>
  <c r="BL216" i="11"/>
  <c r="BM215" i="11"/>
  <c r="BG215" i="11"/>
  <c r="BK214" i="11"/>
  <c r="BI214" i="11"/>
  <c r="BG214" i="11"/>
  <c r="BE214" i="11"/>
  <c r="BB214" i="11"/>
  <c r="BN213" i="11"/>
  <c r="BN191" i="11"/>
  <c r="BM191" i="11"/>
  <c r="BL191" i="11"/>
  <c r="BK191" i="11"/>
  <c r="BJ191" i="11"/>
  <c r="BI191" i="11"/>
  <c r="BH191" i="11"/>
  <c r="BG191" i="11"/>
  <c r="BF191" i="11"/>
  <c r="BE191" i="11"/>
  <c r="BD191" i="11"/>
  <c r="BC191" i="11"/>
  <c r="BB191" i="11"/>
  <c r="BN190" i="11"/>
  <c r="BM190" i="11"/>
  <c r="BL190" i="11"/>
  <c r="BK190" i="11"/>
  <c r="BJ190" i="11"/>
  <c r="BI190" i="11"/>
  <c r="BH190" i="11"/>
  <c r="BG190" i="11"/>
  <c r="BF190" i="11"/>
  <c r="BE190" i="11"/>
  <c r="BD190" i="11"/>
  <c r="BC190" i="11"/>
  <c r="BB19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AI258" i="11"/>
  <c r="BN258" i="11" s="1"/>
  <c r="AH258" i="11"/>
  <c r="AG258" i="11"/>
  <c r="BL258" i="11" s="1"/>
  <c r="AF258" i="11"/>
  <c r="BK258" i="11" s="1"/>
  <c r="AE258" i="11"/>
  <c r="BJ258" i="11" s="1"/>
  <c r="AD258" i="11"/>
  <c r="AC258" i="11"/>
  <c r="AB258" i="11"/>
  <c r="BG258" i="11" s="1"/>
  <c r="AA258" i="11"/>
  <c r="Z258" i="11"/>
  <c r="BE258" i="11" s="1"/>
  <c r="Y258" i="11"/>
  <c r="BD258" i="11" s="1"/>
  <c r="X258" i="11"/>
  <c r="W258" i="11"/>
  <c r="BB258" i="11" s="1"/>
  <c r="AI257" i="11"/>
  <c r="BN257" i="11" s="1"/>
  <c r="AH257" i="11"/>
  <c r="BM257" i="11" s="1"/>
  <c r="AG257" i="11"/>
  <c r="BL257" i="11" s="1"/>
  <c r="AF257" i="11"/>
  <c r="BK257" i="11" s="1"/>
  <c r="AE257" i="11"/>
  <c r="BJ257" i="11" s="1"/>
  <c r="AD257" i="11"/>
  <c r="BI257" i="11" s="1"/>
  <c r="AC257" i="11"/>
  <c r="BH257" i="11" s="1"/>
  <c r="AB257" i="11"/>
  <c r="BG257" i="11" s="1"/>
  <c r="AA257" i="11"/>
  <c r="BF257" i="11" s="1"/>
  <c r="Z257" i="11"/>
  <c r="BE257" i="11" s="1"/>
  <c r="Y257" i="11"/>
  <c r="BD257" i="11" s="1"/>
  <c r="X257" i="11"/>
  <c r="BC257" i="11" s="1"/>
  <c r="W257" i="11"/>
  <c r="BB257" i="11" s="1"/>
  <c r="AI256" i="11"/>
  <c r="BN256" i="11" s="1"/>
  <c r="AH256" i="11"/>
  <c r="BM256" i="11" s="1"/>
  <c r="AG256" i="11"/>
  <c r="BL256" i="11" s="1"/>
  <c r="AF256" i="11"/>
  <c r="BK256" i="11" s="1"/>
  <c r="AE256" i="11"/>
  <c r="BJ256" i="11" s="1"/>
  <c r="AD256" i="11"/>
  <c r="BI256" i="11" s="1"/>
  <c r="AC256" i="11"/>
  <c r="BH256" i="11" s="1"/>
  <c r="AB256" i="11"/>
  <c r="BG256" i="11" s="1"/>
  <c r="AA256" i="11"/>
  <c r="BF256" i="11" s="1"/>
  <c r="Z256" i="11"/>
  <c r="BE256" i="11" s="1"/>
  <c r="Y256" i="11"/>
  <c r="BD256" i="11" s="1"/>
  <c r="X256" i="11"/>
  <c r="W256" i="11"/>
  <c r="BB256" i="11" s="1"/>
  <c r="AI255" i="11"/>
  <c r="BN255" i="11" s="1"/>
  <c r="AH255" i="11"/>
  <c r="BM255" i="11" s="1"/>
  <c r="AG255" i="11"/>
  <c r="AF255" i="11"/>
  <c r="AE255" i="11"/>
  <c r="AD255" i="11"/>
  <c r="AC255" i="11"/>
  <c r="BH255" i="11" s="1"/>
  <c r="AB255" i="11"/>
  <c r="BG255" i="11" s="1"/>
  <c r="AA255" i="11"/>
  <c r="Z255" i="11"/>
  <c r="BE255" i="11" s="1"/>
  <c r="Y255" i="11"/>
  <c r="BD255" i="11" s="1"/>
  <c r="X255" i="11"/>
  <c r="BC255" i="11" s="1"/>
  <c r="W255" i="11"/>
  <c r="BB255" i="11" s="1"/>
  <c r="AI254" i="11"/>
  <c r="BN254" i="11" s="1"/>
  <c r="AH254" i="11"/>
  <c r="BM254" i="11" s="1"/>
  <c r="AG254" i="11"/>
  <c r="BL254" i="11" s="1"/>
  <c r="AF254" i="11"/>
  <c r="BK254" i="11" s="1"/>
  <c r="AE254" i="11"/>
  <c r="AD254" i="11"/>
  <c r="BI254" i="11" s="1"/>
  <c r="AC254" i="11"/>
  <c r="BH254" i="11" s="1"/>
  <c r="AB254" i="11"/>
  <c r="BG254" i="11" s="1"/>
  <c r="AA254" i="11"/>
  <c r="BF254" i="11" s="1"/>
  <c r="Z254" i="11"/>
  <c r="BE254" i="11" s="1"/>
  <c r="Y254" i="11"/>
  <c r="BD254" i="11" s="1"/>
  <c r="X254" i="11"/>
  <c r="BC254" i="11" s="1"/>
  <c r="W254" i="11"/>
  <c r="BB254" i="11" s="1"/>
  <c r="AI253" i="11"/>
  <c r="BN253" i="11" s="1"/>
  <c r="AH253" i="11"/>
  <c r="BM253" i="11" s="1"/>
  <c r="AG253" i="11"/>
  <c r="BL253" i="11" s="1"/>
  <c r="AF253" i="11"/>
  <c r="BK253" i="11" s="1"/>
  <c r="AE253" i="11"/>
  <c r="BJ253" i="11" s="1"/>
  <c r="AD253" i="11"/>
  <c r="AC253" i="11"/>
  <c r="BH253" i="11" s="1"/>
  <c r="AB253" i="11"/>
  <c r="BG253" i="11" s="1"/>
  <c r="AA253" i="11"/>
  <c r="Z253" i="11"/>
  <c r="Y253" i="11"/>
  <c r="BD253" i="11" s="1"/>
  <c r="X253" i="11"/>
  <c r="W253" i="11"/>
  <c r="AI252" i="11"/>
  <c r="BN252" i="11" s="1"/>
  <c r="AH252" i="11"/>
  <c r="BM252" i="11" s="1"/>
  <c r="AG252" i="11"/>
  <c r="AF252" i="11"/>
  <c r="BK252" i="11" s="1"/>
  <c r="AE252" i="11"/>
  <c r="BJ252" i="11" s="1"/>
  <c r="AD252" i="11"/>
  <c r="AC252" i="11"/>
  <c r="BH252" i="11" s="1"/>
  <c r="AB252" i="11"/>
  <c r="BG252" i="11" s="1"/>
  <c r="AA252" i="11"/>
  <c r="BF252" i="11" s="1"/>
  <c r="Z252" i="11"/>
  <c r="BE252" i="11" s="1"/>
  <c r="Y252" i="11"/>
  <c r="BD252" i="11" s="1"/>
  <c r="X252" i="11"/>
  <c r="BC252" i="11" s="1"/>
  <c r="W252" i="11"/>
  <c r="BB252" i="11" s="1"/>
  <c r="AI251" i="11"/>
  <c r="BN251" i="11" s="1"/>
  <c r="AH251" i="11"/>
  <c r="BM251" i="11" s="1"/>
  <c r="AG251" i="11"/>
  <c r="BL251" i="11" s="1"/>
  <c r="AF251" i="11"/>
  <c r="BK251" i="11" s="1"/>
  <c r="AE251" i="11"/>
  <c r="BJ251" i="11" s="1"/>
  <c r="AD251" i="11"/>
  <c r="BI251" i="11" s="1"/>
  <c r="AC251" i="11"/>
  <c r="BH251" i="11" s="1"/>
  <c r="AB251" i="11"/>
  <c r="BG251" i="11" s="1"/>
  <c r="AA251" i="11"/>
  <c r="BF251" i="11" s="1"/>
  <c r="Z251" i="11"/>
  <c r="BE251" i="11" s="1"/>
  <c r="Y251" i="11"/>
  <c r="BD251" i="11" s="1"/>
  <c r="X251" i="11"/>
  <c r="BC251" i="11" s="1"/>
  <c r="W251" i="11"/>
  <c r="BB251" i="11" s="1"/>
  <c r="AI250" i="11"/>
  <c r="BN250" i="11" s="1"/>
  <c r="AH250" i="11"/>
  <c r="BM250" i="11" s="1"/>
  <c r="AG250" i="11"/>
  <c r="BL250" i="11" s="1"/>
  <c r="AF250" i="11"/>
  <c r="BK250" i="11" s="1"/>
  <c r="AE250" i="11"/>
  <c r="BJ250" i="11" s="1"/>
  <c r="AD250" i="11"/>
  <c r="AC250" i="11"/>
  <c r="AB250" i="11"/>
  <c r="BG250" i="11" s="1"/>
  <c r="AA250" i="11"/>
  <c r="BF250" i="11" s="1"/>
  <c r="Z250" i="11"/>
  <c r="Y250" i="11"/>
  <c r="BD250" i="11" s="1"/>
  <c r="X250" i="11"/>
  <c r="BC250" i="11" s="1"/>
  <c r="W250" i="11"/>
  <c r="AI249" i="11"/>
  <c r="BN249" i="11" s="1"/>
  <c r="AH249" i="11"/>
  <c r="BM249" i="11" s="1"/>
  <c r="AG249" i="11"/>
  <c r="AF249" i="11"/>
  <c r="BK249" i="11" s="1"/>
  <c r="AE249" i="11"/>
  <c r="BJ249" i="11" s="1"/>
  <c r="AD249" i="11"/>
  <c r="BI249" i="11" s="1"/>
  <c r="AC249" i="11"/>
  <c r="BH249" i="11" s="1"/>
  <c r="AB249" i="11"/>
  <c r="BG249" i="11" s="1"/>
  <c r="AA249" i="11"/>
  <c r="BF249" i="11" s="1"/>
  <c r="Z249" i="11"/>
  <c r="BE249" i="11" s="1"/>
  <c r="Y249" i="11"/>
  <c r="BD249" i="11" s="1"/>
  <c r="X249" i="11"/>
  <c r="W249" i="11"/>
  <c r="BB249" i="11" s="1"/>
  <c r="AI248" i="11"/>
  <c r="BN248" i="11" s="1"/>
  <c r="AH248" i="11"/>
  <c r="BM248" i="11" s="1"/>
  <c r="AG248" i="11"/>
  <c r="BL248" i="11" s="1"/>
  <c r="AF248" i="11"/>
  <c r="BK248" i="11" s="1"/>
  <c r="AE248" i="11"/>
  <c r="BJ248" i="11" s="1"/>
  <c r="AD248" i="11"/>
  <c r="BI248" i="11" s="1"/>
  <c r="AC248" i="11"/>
  <c r="BH248" i="11" s="1"/>
  <c r="AB248" i="11"/>
  <c r="BG248" i="11" s="1"/>
  <c r="AA248" i="11"/>
  <c r="BF248" i="11" s="1"/>
  <c r="Z248" i="11"/>
  <c r="BE248" i="11" s="1"/>
  <c r="Y248" i="11"/>
  <c r="BD248" i="11" s="1"/>
  <c r="X248" i="11"/>
  <c r="BC248" i="11" s="1"/>
  <c r="W248" i="11"/>
  <c r="AI247" i="11"/>
  <c r="BN247" i="11" s="1"/>
  <c r="AH247" i="11"/>
  <c r="BM247" i="11" s="1"/>
  <c r="AG247" i="11"/>
  <c r="AF247" i="11"/>
  <c r="AE247" i="11"/>
  <c r="BJ247" i="11" s="1"/>
  <c r="AD247" i="11"/>
  <c r="AC247" i="11"/>
  <c r="AB247" i="11"/>
  <c r="AA247" i="11"/>
  <c r="Z247" i="11"/>
  <c r="Y247" i="11"/>
  <c r="X247" i="11"/>
  <c r="W247" i="11"/>
  <c r="AI246" i="11"/>
  <c r="BN246" i="11" s="1"/>
  <c r="AH246" i="11"/>
  <c r="BM246" i="11" s="1"/>
  <c r="AG246" i="11"/>
  <c r="BL246" i="11" s="1"/>
  <c r="AF246" i="11"/>
  <c r="BK246" i="11" s="1"/>
  <c r="AE246" i="11"/>
  <c r="BJ246" i="11" s="1"/>
  <c r="AD246" i="11"/>
  <c r="BI246" i="11" s="1"/>
  <c r="AC246" i="11"/>
  <c r="BH246" i="11" s="1"/>
  <c r="AB246" i="11"/>
  <c r="BG246" i="11" s="1"/>
  <c r="AA246" i="11"/>
  <c r="BF246" i="11" s="1"/>
  <c r="Z246" i="11"/>
  <c r="BE246" i="11" s="1"/>
  <c r="Y246" i="11"/>
  <c r="BD246" i="11" s="1"/>
  <c r="X246" i="11"/>
  <c r="BC246" i="11" s="1"/>
  <c r="W246" i="11"/>
  <c r="BB246" i="11" s="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AI239" i="11"/>
  <c r="BN239" i="11" s="1"/>
  <c r="AH239" i="11"/>
  <c r="BM239" i="11" s="1"/>
  <c r="AG239" i="11"/>
  <c r="BL239" i="11" s="1"/>
  <c r="AF239" i="11"/>
  <c r="BK239" i="11" s="1"/>
  <c r="AE239" i="11"/>
  <c r="BJ239" i="11" s="1"/>
  <c r="AD239" i="11"/>
  <c r="BI239" i="11" s="1"/>
  <c r="AC239" i="11"/>
  <c r="AB239" i="11"/>
  <c r="BG239" i="11" s="1"/>
  <c r="AA239" i="11"/>
  <c r="Z239" i="11"/>
  <c r="BE239" i="11" s="1"/>
  <c r="Y239" i="11"/>
  <c r="X239" i="11"/>
  <c r="BC239" i="11" s="1"/>
  <c r="W239" i="11"/>
  <c r="BB239" i="11" s="1"/>
  <c r="AI238" i="11"/>
  <c r="BN238" i="11" s="1"/>
  <c r="AH238" i="11"/>
  <c r="BM238" i="11" s="1"/>
  <c r="AG238" i="11"/>
  <c r="BL238" i="11" s="1"/>
  <c r="AF238" i="11"/>
  <c r="BK238" i="11" s="1"/>
  <c r="AE238" i="11"/>
  <c r="BJ238" i="11" s="1"/>
  <c r="AD238" i="11"/>
  <c r="BI238" i="11" s="1"/>
  <c r="AC238" i="11"/>
  <c r="BH238" i="11" s="1"/>
  <c r="AB238" i="11"/>
  <c r="BG238" i="11" s="1"/>
  <c r="AA238" i="11"/>
  <c r="BF238" i="11" s="1"/>
  <c r="Z238" i="11"/>
  <c r="BE238" i="11" s="1"/>
  <c r="Y238" i="11"/>
  <c r="BD238" i="11" s="1"/>
  <c r="X238" i="11"/>
  <c r="BC238" i="11" s="1"/>
  <c r="W238" i="11"/>
  <c r="BB238" i="11" s="1"/>
  <c r="AI237" i="11"/>
  <c r="BN237" i="11" s="1"/>
  <c r="AH237" i="11"/>
  <c r="BM237" i="11" s="1"/>
  <c r="AG237" i="11"/>
  <c r="BL237" i="11" s="1"/>
  <c r="AF237" i="11"/>
  <c r="BK237" i="11" s="1"/>
  <c r="AE237" i="11"/>
  <c r="BJ237" i="11" s="1"/>
  <c r="AD237" i="11"/>
  <c r="BI237" i="11" s="1"/>
  <c r="AC237" i="11"/>
  <c r="BH237" i="11" s="1"/>
  <c r="AB237" i="11"/>
  <c r="BG237" i="11" s="1"/>
  <c r="AA237" i="11"/>
  <c r="BF237" i="11" s="1"/>
  <c r="Z237" i="11"/>
  <c r="BE237" i="11" s="1"/>
  <c r="Y237" i="11"/>
  <c r="BD237" i="11" s="1"/>
  <c r="X237" i="11"/>
  <c r="BC237" i="11" s="1"/>
  <c r="W237" i="11"/>
  <c r="BB237" i="11" s="1"/>
  <c r="AI236" i="11"/>
  <c r="BN236" i="11" s="1"/>
  <c r="AH236" i="11"/>
  <c r="BM236" i="11" s="1"/>
  <c r="AG236" i="11"/>
  <c r="BL236" i="11" s="1"/>
  <c r="AF236" i="11"/>
  <c r="AE236" i="11"/>
  <c r="BJ236" i="11" s="1"/>
  <c r="AD236" i="11"/>
  <c r="AC236" i="11"/>
  <c r="AB236" i="11"/>
  <c r="AA236" i="11"/>
  <c r="BF236" i="11" s="1"/>
  <c r="Z236" i="11"/>
  <c r="Y236" i="11"/>
  <c r="X236" i="11"/>
  <c r="BC236" i="11" s="1"/>
  <c r="W236" i="11"/>
  <c r="AI235" i="11"/>
  <c r="BN235" i="11" s="1"/>
  <c r="AH235" i="11"/>
  <c r="BM235" i="11" s="1"/>
  <c r="AG235" i="11"/>
  <c r="BL235" i="11" s="1"/>
  <c r="AF235" i="11"/>
  <c r="BK235" i="11" s="1"/>
  <c r="AE235" i="11"/>
  <c r="BJ235" i="11" s="1"/>
  <c r="AD235" i="11"/>
  <c r="BI235" i="11" s="1"/>
  <c r="AC235" i="11"/>
  <c r="BH235" i="11" s="1"/>
  <c r="AB235" i="11"/>
  <c r="BG235" i="11" s="1"/>
  <c r="AA235" i="11"/>
  <c r="BF235" i="11" s="1"/>
  <c r="Z235" i="11"/>
  <c r="Y235" i="11"/>
  <c r="BD235" i="11" s="1"/>
  <c r="X235" i="11"/>
  <c r="BC235" i="11" s="1"/>
  <c r="W235" i="11"/>
  <c r="BB235" i="11" s="1"/>
  <c r="AI234" i="11"/>
  <c r="BN234" i="11" s="1"/>
  <c r="AH234" i="11"/>
  <c r="BM234" i="11" s="1"/>
  <c r="AG234" i="11"/>
  <c r="BL234" i="11" s="1"/>
  <c r="AF234" i="11"/>
  <c r="BK234" i="11" s="1"/>
  <c r="AE234" i="11"/>
  <c r="BJ234" i="11" s="1"/>
  <c r="AD234" i="11"/>
  <c r="BI234" i="11" s="1"/>
  <c r="AC234" i="11"/>
  <c r="BH234" i="11" s="1"/>
  <c r="AB234" i="11"/>
  <c r="BG234" i="11" s="1"/>
  <c r="AA234" i="11"/>
  <c r="BF234" i="11" s="1"/>
  <c r="Z234" i="11"/>
  <c r="BE234" i="11" s="1"/>
  <c r="Y234" i="11"/>
  <c r="BD234" i="11" s="1"/>
  <c r="X234" i="11"/>
  <c r="BC234" i="11" s="1"/>
  <c r="W234" i="11"/>
  <c r="BB234" i="11" s="1"/>
  <c r="AI233" i="11"/>
  <c r="AH233" i="11"/>
  <c r="AG233" i="11"/>
  <c r="AF233" i="11"/>
  <c r="AE233" i="11"/>
  <c r="AD233" i="11"/>
  <c r="BI233" i="11" s="1"/>
  <c r="AC233" i="11"/>
  <c r="BH233" i="11" s="1"/>
  <c r="AB233" i="11"/>
  <c r="AA233" i="11"/>
  <c r="BF233" i="11" s="1"/>
  <c r="Z233" i="11"/>
  <c r="BE233" i="11" s="1"/>
  <c r="Y233" i="11"/>
  <c r="BD233" i="11" s="1"/>
  <c r="X233" i="11"/>
  <c r="BC233" i="11" s="1"/>
  <c r="W233" i="11"/>
  <c r="BB233" i="11" s="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AI225" i="11"/>
  <c r="BN225" i="11" s="1"/>
  <c r="AH225" i="11"/>
  <c r="AG225" i="11"/>
  <c r="AF225" i="11"/>
  <c r="BK225" i="11" s="1"/>
  <c r="AE225" i="11"/>
  <c r="AD225" i="11"/>
  <c r="BI225" i="11" s="1"/>
  <c r="AC225" i="11"/>
  <c r="BH225" i="11" s="1"/>
  <c r="AB225" i="11"/>
  <c r="AA225" i="11"/>
  <c r="Z225" i="11"/>
  <c r="BE225" i="11" s="1"/>
  <c r="Y225" i="11"/>
  <c r="X225" i="11"/>
  <c r="W225" i="11"/>
  <c r="BB225" i="11" s="1"/>
  <c r="AI224" i="11"/>
  <c r="BN224" i="11" s="1"/>
  <c r="AH224" i="11"/>
  <c r="BM224" i="11" s="1"/>
  <c r="AG224" i="11"/>
  <c r="BL224" i="11" s="1"/>
  <c r="AF224" i="11"/>
  <c r="BK224" i="11" s="1"/>
  <c r="AE224" i="11"/>
  <c r="BJ224" i="11" s="1"/>
  <c r="AD224" i="11"/>
  <c r="BI224" i="11" s="1"/>
  <c r="AC224" i="11"/>
  <c r="BH224" i="11" s="1"/>
  <c r="AB224" i="11"/>
  <c r="BG224" i="11" s="1"/>
  <c r="AA224" i="11"/>
  <c r="BF224" i="11" s="1"/>
  <c r="Z224" i="11"/>
  <c r="BE224" i="11" s="1"/>
  <c r="Y224" i="11"/>
  <c r="X224" i="11"/>
  <c r="BC224" i="11" s="1"/>
  <c r="W224" i="11"/>
  <c r="BB224" i="11" s="1"/>
  <c r="AI223" i="11"/>
  <c r="BN223" i="11" s="1"/>
  <c r="AH223" i="11"/>
  <c r="BM223" i="11" s="1"/>
  <c r="AG223" i="11"/>
  <c r="BL223" i="11" s="1"/>
  <c r="AF223" i="11"/>
  <c r="BK223" i="11" s="1"/>
  <c r="AE223" i="11"/>
  <c r="AD223" i="11"/>
  <c r="BI223" i="11" s="1"/>
  <c r="AC223" i="11"/>
  <c r="BH223" i="11" s="1"/>
  <c r="AB223" i="11"/>
  <c r="BG223" i="11" s="1"/>
  <c r="AA223" i="11"/>
  <c r="BF223" i="11" s="1"/>
  <c r="Z223" i="11"/>
  <c r="BE223" i="11" s="1"/>
  <c r="Y223" i="11"/>
  <c r="BD223" i="11" s="1"/>
  <c r="X223" i="11"/>
  <c r="W223" i="11"/>
  <c r="AI222" i="11"/>
  <c r="BN222" i="11" s="1"/>
  <c r="AH222" i="11"/>
  <c r="AG222" i="11"/>
  <c r="BL222" i="11" s="1"/>
  <c r="AF222" i="11"/>
  <c r="AE222" i="11"/>
  <c r="AD222" i="11"/>
  <c r="AC222" i="11"/>
  <c r="AB222" i="11"/>
  <c r="AA222" i="11"/>
  <c r="Z222" i="11"/>
  <c r="Y222" i="11"/>
  <c r="BD222" i="11" s="1"/>
  <c r="X222" i="11"/>
  <c r="BC222" i="11" s="1"/>
  <c r="W222" i="11"/>
  <c r="BB222" i="11" s="1"/>
  <c r="AI221" i="11"/>
  <c r="BN221" i="11" s="1"/>
  <c r="AH221" i="11"/>
  <c r="BM221" i="11" s="1"/>
  <c r="AG221" i="11"/>
  <c r="BL221" i="11" s="1"/>
  <c r="AF221" i="11"/>
  <c r="BK221" i="11" s="1"/>
  <c r="AE221" i="11"/>
  <c r="BJ221" i="11" s="1"/>
  <c r="AD221" i="11"/>
  <c r="BI221" i="11" s="1"/>
  <c r="AC221" i="11"/>
  <c r="BH221" i="11" s="1"/>
  <c r="AB221" i="11"/>
  <c r="AA221" i="11"/>
  <c r="BF221" i="11" s="1"/>
  <c r="Z221" i="11"/>
  <c r="BE221" i="11" s="1"/>
  <c r="Y221" i="11"/>
  <c r="BD221" i="11" s="1"/>
  <c r="X221" i="11"/>
  <c r="BC221" i="11" s="1"/>
  <c r="W221" i="11"/>
  <c r="BB221" i="11" s="1"/>
  <c r="AI220" i="11"/>
  <c r="BN220" i="11" s="1"/>
  <c r="AH220" i="11"/>
  <c r="BM220" i="11" s="1"/>
  <c r="AG220" i="11"/>
  <c r="BL220" i="11" s="1"/>
  <c r="AF220" i="11"/>
  <c r="AE220" i="11"/>
  <c r="BJ220" i="11" s="1"/>
  <c r="AD220" i="11"/>
  <c r="BI220" i="11" s="1"/>
  <c r="AC220" i="11"/>
  <c r="BH220" i="11" s="1"/>
  <c r="AB220" i="11"/>
  <c r="BG220" i="11" s="1"/>
  <c r="AA220" i="11"/>
  <c r="BF220" i="11" s="1"/>
  <c r="Z220" i="11"/>
  <c r="Y220" i="11"/>
  <c r="BD220" i="11" s="1"/>
  <c r="X220" i="11"/>
  <c r="W220" i="11"/>
  <c r="BB220" i="11" s="1"/>
  <c r="AI219" i="11"/>
  <c r="AH219" i="11"/>
  <c r="BM219" i="11" s="1"/>
  <c r="AG219" i="11"/>
  <c r="BL219" i="11" s="1"/>
  <c r="AF219" i="11"/>
  <c r="AE219" i="11"/>
  <c r="AD219" i="11"/>
  <c r="BI219" i="11" s="1"/>
  <c r="AC219" i="11"/>
  <c r="AB219" i="11"/>
  <c r="BG219" i="11" s="1"/>
  <c r="AA219" i="11"/>
  <c r="BF219" i="11" s="1"/>
  <c r="Z219" i="11"/>
  <c r="BE219" i="11" s="1"/>
  <c r="Y219" i="11"/>
  <c r="BD219" i="11" s="1"/>
  <c r="X219" i="11"/>
  <c r="BC219" i="11" s="1"/>
  <c r="W219" i="11"/>
  <c r="BB219" i="11" s="1"/>
  <c r="AI218" i="11"/>
  <c r="BN218" i="11" s="1"/>
  <c r="AH218" i="11"/>
  <c r="BM218" i="11" s="1"/>
  <c r="AG218" i="11"/>
  <c r="BL218" i="11" s="1"/>
  <c r="AF218" i="11"/>
  <c r="BK218" i="11" s="1"/>
  <c r="AE218" i="11"/>
  <c r="BJ218" i="11" s="1"/>
  <c r="AD218" i="11"/>
  <c r="BI218" i="11" s="1"/>
  <c r="AC218" i="11"/>
  <c r="BH218" i="11" s="1"/>
  <c r="AB218" i="11"/>
  <c r="BG218" i="11" s="1"/>
  <c r="AA218" i="11"/>
  <c r="BF218" i="11" s="1"/>
  <c r="Z218" i="11"/>
  <c r="BE218" i="11" s="1"/>
  <c r="Y218" i="11"/>
  <c r="BD218" i="11" s="1"/>
  <c r="X218" i="11"/>
  <c r="BC218" i="11" s="1"/>
  <c r="W218" i="11"/>
  <c r="BB218" i="11" s="1"/>
  <c r="AI217" i="11"/>
  <c r="BN217" i="11" s="1"/>
  <c r="AH217" i="11"/>
  <c r="BM217" i="11" s="1"/>
  <c r="AG217" i="11"/>
  <c r="BL217" i="11" s="1"/>
  <c r="AF217" i="11"/>
  <c r="BK217" i="11" s="1"/>
  <c r="AE217" i="11"/>
  <c r="BJ217" i="11" s="1"/>
  <c r="AD217" i="11"/>
  <c r="AC217" i="11"/>
  <c r="AB217" i="11"/>
  <c r="BG217" i="11" s="1"/>
  <c r="AA217" i="11"/>
  <c r="Z217" i="11"/>
  <c r="Y217" i="11"/>
  <c r="X217" i="11"/>
  <c r="BC217" i="11" s="1"/>
  <c r="W217" i="11"/>
  <c r="AI216" i="11"/>
  <c r="AH216" i="11"/>
  <c r="AG216" i="11"/>
  <c r="AF216" i="11"/>
  <c r="BK216" i="11" s="1"/>
  <c r="AE216" i="11"/>
  <c r="BJ216" i="11" s="1"/>
  <c r="AD216" i="11"/>
  <c r="BI216" i="11" s="1"/>
  <c r="AC216" i="11"/>
  <c r="BH216" i="11" s="1"/>
  <c r="AB216" i="11"/>
  <c r="BG216" i="11" s="1"/>
  <c r="AA216" i="11"/>
  <c r="BF216" i="11" s="1"/>
  <c r="Z216" i="11"/>
  <c r="BE216" i="11" s="1"/>
  <c r="Y216" i="11"/>
  <c r="BD216" i="11" s="1"/>
  <c r="X216" i="11"/>
  <c r="BC216" i="11" s="1"/>
  <c r="W216" i="11"/>
  <c r="BB216" i="11" s="1"/>
  <c r="AI215" i="11"/>
  <c r="BN215" i="11" s="1"/>
  <c r="AH215" i="11"/>
  <c r="AG215" i="11"/>
  <c r="BL215" i="11" s="1"/>
  <c r="AF215" i="11"/>
  <c r="BK215" i="11" s="1"/>
  <c r="AE215" i="11"/>
  <c r="BJ215" i="11" s="1"/>
  <c r="AD215" i="11"/>
  <c r="BI215" i="11" s="1"/>
  <c r="AC215" i="11"/>
  <c r="BH215" i="11" s="1"/>
  <c r="AB215" i="11"/>
  <c r="AA215" i="11"/>
  <c r="BF215" i="11" s="1"/>
  <c r="Z215" i="11"/>
  <c r="BE215" i="11" s="1"/>
  <c r="Y215" i="11"/>
  <c r="BD215" i="11" s="1"/>
  <c r="X215" i="11"/>
  <c r="BC215" i="11" s="1"/>
  <c r="W215" i="11"/>
  <c r="BB215" i="11" s="1"/>
  <c r="AI214" i="11"/>
  <c r="BN214" i="11" s="1"/>
  <c r="AH214" i="11"/>
  <c r="BM214" i="11" s="1"/>
  <c r="AG214" i="11"/>
  <c r="BL214" i="11" s="1"/>
  <c r="AF214" i="11"/>
  <c r="AE214" i="11"/>
  <c r="BJ214" i="11" s="1"/>
  <c r="AD214" i="11"/>
  <c r="AC214" i="11"/>
  <c r="BH214" i="11" s="1"/>
  <c r="AB214" i="11"/>
  <c r="AA214" i="11"/>
  <c r="BF214" i="11" s="1"/>
  <c r="Z214" i="11"/>
  <c r="Y214" i="11"/>
  <c r="BD214" i="11" s="1"/>
  <c r="X214" i="11"/>
  <c r="BC214" i="11" s="1"/>
  <c r="W214" i="11"/>
  <c r="AI213" i="11"/>
  <c r="AH213" i="11"/>
  <c r="BM213" i="11" s="1"/>
  <c r="AG213" i="11"/>
  <c r="BL213" i="11" s="1"/>
  <c r="AF213" i="11"/>
  <c r="BK213" i="11" s="1"/>
  <c r="AE213" i="11"/>
  <c r="BJ213" i="11" s="1"/>
  <c r="AD213" i="11"/>
  <c r="BI213" i="11" s="1"/>
  <c r="AC213" i="11"/>
  <c r="BH213" i="11" s="1"/>
  <c r="AB213" i="11"/>
  <c r="BG213" i="11" s="1"/>
  <c r="AA213" i="11"/>
  <c r="BF213" i="11" s="1"/>
  <c r="Z213" i="11"/>
  <c r="BE213" i="11" s="1"/>
  <c r="Y213" i="11"/>
  <c r="BD213" i="11" s="1"/>
  <c r="X213" i="11"/>
  <c r="BC213" i="11" s="1"/>
  <c r="W213" i="11"/>
  <c r="BB213" i="11" s="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AI2" i="11"/>
  <c r="AR2" i="13" s="1"/>
  <c r="AH2" i="11"/>
  <c r="AQ2" i="13" s="1"/>
  <c r="AG2" i="11"/>
  <c r="AP2" i="13" s="1"/>
  <c r="AF2" i="11"/>
  <c r="AO2" i="13" s="1"/>
  <c r="AE2" i="11"/>
  <c r="AN2" i="13" s="1"/>
  <c r="AD2" i="11"/>
  <c r="BI2" i="11" s="1"/>
  <c r="AC2" i="11"/>
  <c r="BH2" i="11" s="1"/>
  <c r="AB2" i="11"/>
  <c r="BG2" i="11" s="1"/>
  <c r="AA2" i="11"/>
  <c r="BF2" i="11" s="1"/>
  <c r="Z2" i="11"/>
  <c r="BE2" i="11" s="1"/>
  <c r="Y2" i="11"/>
  <c r="AH2" i="13" s="1"/>
  <c r="X2" i="11"/>
  <c r="AG2" i="13" s="1"/>
  <c r="W2" i="11"/>
  <c r="AF2" i="13" s="1"/>
  <c r="AH18" i="10"/>
  <c r="AF29" i="10"/>
  <c r="AD29" i="10" s="1"/>
  <c r="AF28" i="10"/>
  <c r="AF27" i="10"/>
  <c r="AF26" i="10"/>
  <c r="AF25" i="10"/>
  <c r="AF24" i="10"/>
  <c r="AF23" i="10"/>
  <c r="AF22" i="10"/>
  <c r="AD22" i="10" s="1"/>
  <c r="AF21" i="10"/>
  <c r="AF20" i="10"/>
  <c r="AF19" i="10"/>
  <c r="AF18" i="10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5" i="1"/>
  <c r="AO6" i="1"/>
  <c r="AO7" i="1"/>
  <c r="AO8" i="1"/>
  <c r="AO9" i="1"/>
  <c r="AO10" i="1" s="1"/>
  <c r="AO11" i="1"/>
  <c r="AO12" i="1"/>
  <c r="AO13" i="1"/>
  <c r="AO14" i="1" s="1"/>
  <c r="AO15" i="1" s="1"/>
  <c r="AO16" i="1"/>
  <c r="AO17" i="1" s="1"/>
  <c r="AO18" i="1"/>
  <c r="AO19" i="1"/>
  <c r="AO5" i="1"/>
  <c r="AL111" i="8"/>
  <c r="AJ111" i="8"/>
  <c r="AJ140" i="8" s="1"/>
  <c r="T2" i="8"/>
  <c r="T30" i="8" s="1"/>
  <c r="S2" i="8"/>
  <c r="S30" i="8" s="1"/>
  <c r="R2" i="8"/>
  <c r="R30" i="8" s="1"/>
  <c r="R112" i="8" s="1"/>
  <c r="Q2" i="8"/>
  <c r="Q30" i="8" s="1"/>
  <c r="Q112" i="8" s="1"/>
  <c r="P2" i="8"/>
  <c r="P30" i="8" s="1"/>
  <c r="P112" i="8" s="1"/>
  <c r="O2" i="8"/>
  <c r="O30" i="8" s="1"/>
  <c r="O112" i="8" s="1"/>
  <c r="N2" i="8"/>
  <c r="N30" i="8" s="1"/>
  <c r="N112" i="8" s="1"/>
  <c r="M2" i="8"/>
  <c r="M30" i="8" s="1"/>
  <c r="M112" i="8" s="1"/>
  <c r="L2" i="8"/>
  <c r="L30" i="8" s="1"/>
  <c r="L112" i="8" s="1"/>
  <c r="K2" i="8"/>
  <c r="K30" i="8" s="1"/>
  <c r="K112" i="8" s="1"/>
  <c r="J2" i="8"/>
  <c r="J30" i="8" s="1"/>
  <c r="J112" i="8" s="1"/>
  <c r="I2" i="8"/>
  <c r="I30" i="8" s="1"/>
  <c r="I112" i="8" s="1"/>
  <c r="H2" i="8"/>
  <c r="H30" i="8" s="1"/>
  <c r="H112" i="8" s="1"/>
  <c r="G2" i="8"/>
  <c r="G30" i="8" s="1"/>
  <c r="G112" i="8" s="1"/>
  <c r="F2" i="8"/>
  <c r="F30" i="8" s="1"/>
  <c r="F112" i="8" s="1"/>
  <c r="E2" i="8"/>
  <c r="E30" i="8" s="1"/>
  <c r="E112" i="8" s="1"/>
  <c r="D2" i="8"/>
  <c r="D30" i="8" s="1"/>
  <c r="D112" i="8" s="1"/>
  <c r="AL27" i="8"/>
  <c r="AL13" i="8"/>
  <c r="AM13" i="8" s="1"/>
  <c r="AM27" i="8" s="1"/>
  <c r="AL12" i="8"/>
  <c r="AM12" i="8" s="1"/>
  <c r="AM26" i="8" s="1"/>
  <c r="AL11" i="8"/>
  <c r="AM11" i="8" s="1"/>
  <c r="AM25" i="8" s="1"/>
  <c r="AL10" i="8"/>
  <c r="AM10" i="8" s="1"/>
  <c r="AM24" i="8" s="1"/>
  <c r="AL9" i="8"/>
  <c r="AM9" i="8" s="1"/>
  <c r="AM23" i="8" s="1"/>
  <c r="AL8" i="8"/>
  <c r="AM8" i="8" s="1"/>
  <c r="AM22" i="8" s="1"/>
  <c r="C123" i="8"/>
  <c r="C122" i="8"/>
  <c r="C121" i="8"/>
  <c r="C120" i="8"/>
  <c r="C119" i="8"/>
  <c r="C118" i="8"/>
  <c r="C116" i="8"/>
  <c r="C113" i="8"/>
  <c r="AL24" i="8"/>
  <c r="AL25" i="8"/>
  <c r="AL23" i="8"/>
  <c r="AL22" i="8"/>
  <c r="AJ94" i="8"/>
  <c r="AK94" i="8"/>
  <c r="BV94" i="8" s="1"/>
  <c r="AL94" i="8"/>
  <c r="AJ95" i="8"/>
  <c r="AK95" i="8"/>
  <c r="BV95" i="8" s="1"/>
  <c r="AL95" i="8"/>
  <c r="AJ96" i="8"/>
  <c r="AK96" i="8"/>
  <c r="BV96" i="8" s="1"/>
  <c r="AL96" i="8"/>
  <c r="AJ97" i="8"/>
  <c r="AK97" i="8"/>
  <c r="BV97" i="8" s="1"/>
  <c r="AL97" i="8"/>
  <c r="AJ98" i="8"/>
  <c r="AK98" i="8"/>
  <c r="BV98" i="8" s="1"/>
  <c r="AL98" i="8"/>
  <c r="AJ99" i="8"/>
  <c r="AK99" i="8"/>
  <c r="BV99" i="8" s="1"/>
  <c r="AL99" i="8"/>
  <c r="AJ100" i="8"/>
  <c r="AK100" i="8"/>
  <c r="BV100" i="8" s="1"/>
  <c r="AL100" i="8"/>
  <c r="AJ101" i="8"/>
  <c r="AK101" i="8"/>
  <c r="BV101" i="8" s="1"/>
  <c r="AL101" i="8"/>
  <c r="AJ102" i="8"/>
  <c r="AK102" i="8"/>
  <c r="BV102" i="8" s="1"/>
  <c r="AL102" i="8"/>
  <c r="AJ103" i="8"/>
  <c r="AK103" i="8"/>
  <c r="BV103" i="8" s="1"/>
  <c r="AL103" i="8"/>
  <c r="AJ104" i="8"/>
  <c r="AK104" i="8"/>
  <c r="BV104" i="8" s="1"/>
  <c r="AL104" i="8"/>
  <c r="AJ105" i="8"/>
  <c r="AK105" i="8"/>
  <c r="BV105" i="8" s="1"/>
  <c r="AL105" i="8"/>
  <c r="AJ106" i="8"/>
  <c r="AK106" i="8"/>
  <c r="BV106" i="8" s="1"/>
  <c r="AL106" i="8"/>
  <c r="AJ107" i="8"/>
  <c r="AK107" i="8"/>
  <c r="BV107" i="8" s="1"/>
  <c r="AL107" i="8"/>
  <c r="AJ108" i="8"/>
  <c r="AK108" i="8"/>
  <c r="BV108" i="8" s="1"/>
  <c r="AL108" i="8"/>
  <c r="AJ109" i="8"/>
  <c r="AK109" i="8"/>
  <c r="BV109" i="8" s="1"/>
  <c r="AL109" i="8"/>
  <c r="AJ110" i="8"/>
  <c r="AK110" i="8"/>
  <c r="BV110" i="8" s="1"/>
  <c r="AL110" i="8"/>
  <c r="AJ59" i="8"/>
  <c r="AK59" i="8"/>
  <c r="BV59" i="8" s="1"/>
  <c r="AL59" i="8"/>
  <c r="AJ60" i="8"/>
  <c r="AK60" i="8"/>
  <c r="BV60" i="8" s="1"/>
  <c r="AL60" i="8"/>
  <c r="AJ61" i="8"/>
  <c r="AK61" i="8"/>
  <c r="BV61" i="8" s="1"/>
  <c r="AL61" i="8"/>
  <c r="AJ62" i="8"/>
  <c r="AK62" i="8"/>
  <c r="BV62" i="8" s="1"/>
  <c r="AL62" i="8"/>
  <c r="AJ63" i="8"/>
  <c r="AK63" i="8"/>
  <c r="BV63" i="8" s="1"/>
  <c r="AL63" i="8"/>
  <c r="AJ64" i="8"/>
  <c r="AK64" i="8"/>
  <c r="BV64" i="8" s="1"/>
  <c r="AL64" i="8"/>
  <c r="AJ65" i="8"/>
  <c r="AK65" i="8"/>
  <c r="BV65" i="8" s="1"/>
  <c r="AL65" i="8"/>
  <c r="AJ66" i="8"/>
  <c r="AK66" i="8"/>
  <c r="BV66" i="8" s="1"/>
  <c r="AL66" i="8"/>
  <c r="AJ67" i="8"/>
  <c r="AK67" i="8"/>
  <c r="BV67" i="8" s="1"/>
  <c r="AL67" i="8"/>
  <c r="AJ68" i="8"/>
  <c r="AK68" i="8"/>
  <c r="BV68" i="8" s="1"/>
  <c r="AL68" i="8"/>
  <c r="AJ69" i="8"/>
  <c r="AK69" i="8"/>
  <c r="BV69" i="8" s="1"/>
  <c r="AL69" i="8"/>
  <c r="AJ70" i="8"/>
  <c r="AK70" i="8"/>
  <c r="BV70" i="8" s="1"/>
  <c r="AL70" i="8"/>
  <c r="AJ71" i="8"/>
  <c r="AK71" i="8"/>
  <c r="BV71" i="8" s="1"/>
  <c r="AL71" i="8"/>
  <c r="AJ72" i="8"/>
  <c r="AK72" i="8"/>
  <c r="BV72" i="8" s="1"/>
  <c r="AL72" i="8"/>
  <c r="AJ73" i="8"/>
  <c r="AK73" i="8"/>
  <c r="BV73" i="8" s="1"/>
  <c r="AL73" i="8"/>
  <c r="AJ74" i="8"/>
  <c r="AK74" i="8"/>
  <c r="BV74" i="8" s="1"/>
  <c r="AL74" i="8"/>
  <c r="AJ75" i="8"/>
  <c r="AK75" i="8"/>
  <c r="BV75" i="8" s="1"/>
  <c r="AL75" i="8"/>
  <c r="AJ76" i="8"/>
  <c r="AK76" i="8"/>
  <c r="BV76" i="8" s="1"/>
  <c r="AL76" i="8"/>
  <c r="AJ77" i="8"/>
  <c r="AK77" i="8"/>
  <c r="BV77" i="8" s="1"/>
  <c r="AL77" i="8"/>
  <c r="AJ78" i="8"/>
  <c r="AK78" i="8"/>
  <c r="BV78" i="8" s="1"/>
  <c r="AL78" i="8"/>
  <c r="AJ79" i="8"/>
  <c r="AK79" i="8"/>
  <c r="BV79" i="8" s="1"/>
  <c r="AL79" i="8"/>
  <c r="AJ80" i="8"/>
  <c r="AK80" i="8"/>
  <c r="BV80" i="8" s="1"/>
  <c r="AL80" i="8"/>
  <c r="AJ81" i="8"/>
  <c r="AK81" i="8"/>
  <c r="BV81" i="8" s="1"/>
  <c r="AL81" i="8"/>
  <c r="AJ82" i="8"/>
  <c r="AK82" i="8"/>
  <c r="BV82" i="8" s="1"/>
  <c r="AL82" i="8"/>
  <c r="AJ83" i="8"/>
  <c r="AK83" i="8"/>
  <c r="BV83" i="8" s="1"/>
  <c r="AL83" i="8"/>
  <c r="AJ84" i="8"/>
  <c r="AK84" i="8"/>
  <c r="BV84" i="8" s="1"/>
  <c r="AL84" i="8"/>
  <c r="AJ85" i="8"/>
  <c r="AK85" i="8"/>
  <c r="BV85" i="8" s="1"/>
  <c r="AL85" i="8"/>
  <c r="AJ86" i="8"/>
  <c r="AK86" i="8"/>
  <c r="BV86" i="8" s="1"/>
  <c r="AL86" i="8"/>
  <c r="AJ87" i="8"/>
  <c r="AK87" i="8"/>
  <c r="BV87" i="8" s="1"/>
  <c r="AL87" i="8"/>
  <c r="AJ88" i="8"/>
  <c r="AK88" i="8"/>
  <c r="BV88" i="8" s="1"/>
  <c r="AL88" i="8"/>
  <c r="AJ89" i="8"/>
  <c r="AK89" i="8"/>
  <c r="BV89" i="8" s="1"/>
  <c r="AL89" i="8"/>
  <c r="AJ90" i="8"/>
  <c r="AK90" i="8"/>
  <c r="BV90" i="8" s="1"/>
  <c r="AL90" i="8"/>
  <c r="AJ91" i="8"/>
  <c r="AK91" i="8"/>
  <c r="BV91" i="8" s="1"/>
  <c r="AL91" i="8"/>
  <c r="AJ92" i="8"/>
  <c r="AK92" i="8"/>
  <c r="BV92" i="8" s="1"/>
  <c r="AL92" i="8"/>
  <c r="AJ93" i="8"/>
  <c r="AK93" i="8"/>
  <c r="BV93" i="8" s="1"/>
  <c r="AL93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31" i="8"/>
  <c r="AU2" i="13"/>
  <c r="J1717" i="12"/>
  <c r="K1717" i="12"/>
  <c r="L1717" i="12"/>
  <c r="J1718" i="12"/>
  <c r="K1718" i="12"/>
  <c r="L1718" i="12"/>
  <c r="E280" i="13"/>
  <c r="B280" i="13" s="1"/>
  <c r="D280" i="13"/>
  <c r="C280" i="13"/>
  <c r="A280" i="13" s="1"/>
  <c r="E279" i="13"/>
  <c r="B279" i="13" s="1"/>
  <c r="D279" i="13"/>
  <c r="C279" i="13"/>
  <c r="A279" i="13" s="1"/>
  <c r="E278" i="13"/>
  <c r="B278" i="13" s="1"/>
  <c r="D278" i="13"/>
  <c r="C278" i="13"/>
  <c r="A278" i="13" s="1"/>
  <c r="E277" i="13"/>
  <c r="B277" i="13" s="1"/>
  <c r="D277" i="13"/>
  <c r="C277" i="13"/>
  <c r="A277" i="13" s="1"/>
  <c r="E276" i="13"/>
  <c r="B276" i="13" s="1"/>
  <c r="D276" i="13"/>
  <c r="C276" i="13"/>
  <c r="A276" i="13" s="1"/>
  <c r="E275" i="13"/>
  <c r="B275" i="13" s="1"/>
  <c r="D275" i="13"/>
  <c r="C275" i="13"/>
  <c r="A275" i="13" s="1"/>
  <c r="E274" i="13"/>
  <c r="B274" i="13" s="1"/>
  <c r="D274" i="13"/>
  <c r="C274" i="13"/>
  <c r="A274" i="13" s="1"/>
  <c r="E273" i="13"/>
  <c r="B273" i="13" s="1"/>
  <c r="D273" i="13"/>
  <c r="C273" i="13"/>
  <c r="A273" i="13" s="1"/>
  <c r="E272" i="13"/>
  <c r="B272" i="13" s="1"/>
  <c r="D272" i="13"/>
  <c r="C272" i="13"/>
  <c r="A272" i="13" s="1"/>
  <c r="E271" i="13"/>
  <c r="B271" i="13" s="1"/>
  <c r="D271" i="13"/>
  <c r="C271" i="13"/>
  <c r="M271" i="13" s="1"/>
  <c r="E270" i="13"/>
  <c r="B270" i="13" s="1"/>
  <c r="D270" i="13"/>
  <c r="C270" i="13"/>
  <c r="M270" i="13" s="1"/>
  <c r="E269" i="13"/>
  <c r="B269" i="13" s="1"/>
  <c r="D269" i="13"/>
  <c r="C269" i="13"/>
  <c r="M269" i="13" s="1"/>
  <c r="E268" i="13"/>
  <c r="B268" i="13" s="1"/>
  <c r="D268" i="13"/>
  <c r="C268" i="13"/>
  <c r="M268" i="13" s="1"/>
  <c r="E267" i="13"/>
  <c r="B267" i="13" s="1"/>
  <c r="D267" i="13"/>
  <c r="C267" i="13"/>
  <c r="M267" i="13" s="1"/>
  <c r="E266" i="13"/>
  <c r="B266" i="13" s="1"/>
  <c r="D266" i="13"/>
  <c r="C266" i="13"/>
  <c r="M266" i="13" s="1"/>
  <c r="E265" i="13"/>
  <c r="B265" i="13" s="1"/>
  <c r="D265" i="13"/>
  <c r="C265" i="13"/>
  <c r="M265" i="13" s="1"/>
  <c r="E264" i="13"/>
  <c r="B264" i="13" s="1"/>
  <c r="D264" i="13"/>
  <c r="C264" i="13"/>
  <c r="M264" i="13" s="1"/>
  <c r="E263" i="13"/>
  <c r="B263" i="13" s="1"/>
  <c r="D263" i="13"/>
  <c r="C263" i="13"/>
  <c r="M263" i="13" s="1"/>
  <c r="E262" i="13"/>
  <c r="B262" i="13" s="1"/>
  <c r="D262" i="13"/>
  <c r="C262" i="13"/>
  <c r="M262" i="13" s="1"/>
  <c r="E261" i="13"/>
  <c r="B261" i="13" s="1"/>
  <c r="D261" i="13"/>
  <c r="C261" i="13"/>
  <c r="M261" i="13" s="1"/>
  <c r="E260" i="13"/>
  <c r="B260" i="13" s="1"/>
  <c r="D260" i="13"/>
  <c r="C260" i="13"/>
  <c r="M260" i="13" s="1"/>
  <c r="E259" i="13"/>
  <c r="B259" i="13" s="1"/>
  <c r="D259" i="13"/>
  <c r="C259" i="13"/>
  <c r="M259" i="13" s="1"/>
  <c r="E258" i="13"/>
  <c r="B258" i="13" s="1"/>
  <c r="D258" i="13"/>
  <c r="C258" i="13"/>
  <c r="M258" i="13" s="1"/>
  <c r="E257" i="13"/>
  <c r="B257" i="13" s="1"/>
  <c r="D257" i="13"/>
  <c r="C257" i="13"/>
  <c r="M257" i="13" s="1"/>
  <c r="E256" i="13"/>
  <c r="B256" i="13" s="1"/>
  <c r="D256" i="13"/>
  <c r="C256" i="13"/>
  <c r="M256" i="13" s="1"/>
  <c r="E255" i="13"/>
  <c r="B255" i="13" s="1"/>
  <c r="D255" i="13"/>
  <c r="C255" i="13"/>
  <c r="M255" i="13" s="1"/>
  <c r="E254" i="13"/>
  <c r="B254" i="13" s="1"/>
  <c r="D254" i="13"/>
  <c r="C254" i="13"/>
  <c r="M254" i="13" s="1"/>
  <c r="E253" i="13"/>
  <c r="B253" i="13" s="1"/>
  <c r="D253" i="13"/>
  <c r="C253" i="13"/>
  <c r="M253" i="13" s="1"/>
  <c r="E252" i="13"/>
  <c r="B252" i="13" s="1"/>
  <c r="D252" i="13"/>
  <c r="C252" i="13"/>
  <c r="M252" i="13" s="1"/>
  <c r="E251" i="13"/>
  <c r="B251" i="13" s="1"/>
  <c r="D251" i="13"/>
  <c r="C251" i="13"/>
  <c r="M251" i="13" s="1"/>
  <c r="E250" i="13"/>
  <c r="B250" i="13" s="1"/>
  <c r="D250" i="13"/>
  <c r="C250" i="13"/>
  <c r="M250" i="13" s="1"/>
  <c r="E249" i="13"/>
  <c r="B249" i="13" s="1"/>
  <c r="D249" i="13"/>
  <c r="C249" i="13"/>
  <c r="M249" i="13" s="1"/>
  <c r="E248" i="13"/>
  <c r="B248" i="13" s="1"/>
  <c r="D248" i="13"/>
  <c r="C248" i="13"/>
  <c r="M248" i="13" s="1"/>
  <c r="E247" i="13"/>
  <c r="B247" i="13" s="1"/>
  <c r="D247" i="13"/>
  <c r="C247" i="13"/>
  <c r="M247" i="13" s="1"/>
  <c r="E246" i="13"/>
  <c r="B246" i="13" s="1"/>
  <c r="D246" i="13"/>
  <c r="C246" i="13"/>
  <c r="M246" i="13" s="1"/>
  <c r="E245" i="13"/>
  <c r="B245" i="13" s="1"/>
  <c r="D245" i="13"/>
  <c r="C245" i="13"/>
  <c r="M245" i="13" s="1"/>
  <c r="E244" i="13"/>
  <c r="B244" i="13" s="1"/>
  <c r="D244" i="13"/>
  <c r="C244" i="13"/>
  <c r="M244" i="13" s="1"/>
  <c r="E243" i="13"/>
  <c r="B243" i="13" s="1"/>
  <c r="D243" i="13"/>
  <c r="C243" i="13"/>
  <c r="M243" i="13" s="1"/>
  <c r="E242" i="13"/>
  <c r="B242" i="13" s="1"/>
  <c r="D242" i="13"/>
  <c r="C242" i="13"/>
  <c r="M242" i="13" s="1"/>
  <c r="E241" i="13"/>
  <c r="B241" i="13" s="1"/>
  <c r="D241" i="13"/>
  <c r="C241" i="13"/>
  <c r="M241" i="13" s="1"/>
  <c r="E240" i="13"/>
  <c r="B240" i="13" s="1"/>
  <c r="D240" i="13"/>
  <c r="C240" i="13"/>
  <c r="M240" i="13" s="1"/>
  <c r="E239" i="13"/>
  <c r="B239" i="13" s="1"/>
  <c r="D239" i="13"/>
  <c r="C239" i="13"/>
  <c r="M239" i="13" s="1"/>
  <c r="E238" i="13"/>
  <c r="B238" i="13" s="1"/>
  <c r="D238" i="13"/>
  <c r="C238" i="13"/>
  <c r="M238" i="13" s="1"/>
  <c r="E237" i="13"/>
  <c r="B237" i="13" s="1"/>
  <c r="D237" i="13"/>
  <c r="C237" i="13"/>
  <c r="M237" i="13" s="1"/>
  <c r="E236" i="13"/>
  <c r="B236" i="13" s="1"/>
  <c r="D236" i="13"/>
  <c r="C236" i="13"/>
  <c r="M236" i="13" s="1"/>
  <c r="E235" i="13"/>
  <c r="B235" i="13" s="1"/>
  <c r="D235" i="13"/>
  <c r="C235" i="13"/>
  <c r="M235" i="13" s="1"/>
  <c r="E234" i="13"/>
  <c r="B234" i="13" s="1"/>
  <c r="D234" i="13"/>
  <c r="C234" i="13"/>
  <c r="M234" i="13" s="1"/>
  <c r="E233" i="13"/>
  <c r="B233" i="13" s="1"/>
  <c r="D233" i="13"/>
  <c r="C233" i="13"/>
  <c r="M233" i="13" s="1"/>
  <c r="E232" i="13"/>
  <c r="B232" i="13" s="1"/>
  <c r="D232" i="13"/>
  <c r="C232" i="13"/>
  <c r="M232" i="13" s="1"/>
  <c r="E231" i="13"/>
  <c r="B231" i="13" s="1"/>
  <c r="D231" i="13"/>
  <c r="C231" i="13"/>
  <c r="M231" i="13" s="1"/>
  <c r="E230" i="13"/>
  <c r="B230" i="13" s="1"/>
  <c r="D230" i="13"/>
  <c r="C230" i="13"/>
  <c r="M230" i="13" s="1"/>
  <c r="E229" i="13"/>
  <c r="B229" i="13" s="1"/>
  <c r="D229" i="13"/>
  <c r="C229" i="13"/>
  <c r="M229" i="13" s="1"/>
  <c r="E228" i="13"/>
  <c r="B228" i="13" s="1"/>
  <c r="D228" i="13"/>
  <c r="C228" i="13"/>
  <c r="M228" i="13" s="1"/>
  <c r="E227" i="13"/>
  <c r="B227" i="13" s="1"/>
  <c r="D227" i="13"/>
  <c r="C227" i="13"/>
  <c r="M227" i="13" s="1"/>
  <c r="E226" i="13"/>
  <c r="B226" i="13" s="1"/>
  <c r="D226" i="13"/>
  <c r="C226" i="13"/>
  <c r="M226" i="13" s="1"/>
  <c r="E225" i="13"/>
  <c r="B225" i="13" s="1"/>
  <c r="D225" i="13"/>
  <c r="C225" i="13"/>
  <c r="M225" i="13" s="1"/>
  <c r="E224" i="13"/>
  <c r="B224" i="13" s="1"/>
  <c r="D224" i="13"/>
  <c r="C224" i="13"/>
  <c r="M224" i="13" s="1"/>
  <c r="E223" i="13"/>
  <c r="B223" i="13" s="1"/>
  <c r="D223" i="13"/>
  <c r="C223" i="13"/>
  <c r="M223" i="13" s="1"/>
  <c r="E222" i="13"/>
  <c r="B222" i="13" s="1"/>
  <c r="D222" i="13"/>
  <c r="C222" i="13"/>
  <c r="M222" i="13" s="1"/>
  <c r="E221" i="13"/>
  <c r="B221" i="13" s="1"/>
  <c r="D221" i="13"/>
  <c r="C221" i="13"/>
  <c r="M221" i="13" s="1"/>
  <c r="E220" i="13"/>
  <c r="B220" i="13" s="1"/>
  <c r="D220" i="13"/>
  <c r="C220" i="13"/>
  <c r="M220" i="13" s="1"/>
  <c r="E219" i="13"/>
  <c r="B219" i="13" s="1"/>
  <c r="D219" i="13"/>
  <c r="C219" i="13"/>
  <c r="M219" i="13" s="1"/>
  <c r="E218" i="13"/>
  <c r="B218" i="13" s="1"/>
  <c r="D218" i="13"/>
  <c r="C218" i="13"/>
  <c r="M218" i="13" s="1"/>
  <c r="E217" i="13"/>
  <c r="B217" i="13" s="1"/>
  <c r="D217" i="13"/>
  <c r="C217" i="13"/>
  <c r="M217" i="13" s="1"/>
  <c r="E216" i="13"/>
  <c r="B216" i="13" s="1"/>
  <c r="D216" i="13"/>
  <c r="C216" i="13"/>
  <c r="M216" i="13" s="1"/>
  <c r="E215" i="13"/>
  <c r="B215" i="13" s="1"/>
  <c r="D215" i="13"/>
  <c r="C215" i="13"/>
  <c r="M215" i="13" s="1"/>
  <c r="E214" i="13"/>
  <c r="B214" i="13" s="1"/>
  <c r="D214" i="13"/>
  <c r="C214" i="13"/>
  <c r="M214" i="13" s="1"/>
  <c r="E213" i="13"/>
  <c r="B213" i="13" s="1"/>
  <c r="D213" i="13"/>
  <c r="C213" i="13"/>
  <c r="M213" i="13" s="1"/>
  <c r="E212" i="13"/>
  <c r="B212" i="13" s="1"/>
  <c r="D212" i="13"/>
  <c r="E211" i="13"/>
  <c r="B211" i="13" s="1"/>
  <c r="D211" i="13"/>
  <c r="E210" i="13"/>
  <c r="B210" i="13" s="1"/>
  <c r="D210" i="13"/>
  <c r="E209" i="13"/>
  <c r="B209" i="13" s="1"/>
  <c r="D209" i="13"/>
  <c r="C209" i="13"/>
  <c r="M209" i="13" s="1"/>
  <c r="E208" i="13"/>
  <c r="B208" i="13" s="1"/>
  <c r="D208" i="13"/>
  <c r="C208" i="13"/>
  <c r="M208" i="13" s="1"/>
  <c r="E207" i="13"/>
  <c r="B207" i="13" s="1"/>
  <c r="D207" i="13"/>
  <c r="C207" i="13"/>
  <c r="M207" i="13" s="1"/>
  <c r="E206" i="13"/>
  <c r="B206" i="13" s="1"/>
  <c r="D206" i="13"/>
  <c r="C206" i="13"/>
  <c r="M206" i="13" s="1"/>
  <c r="E205" i="13"/>
  <c r="B205" i="13" s="1"/>
  <c r="D205" i="13"/>
  <c r="C205" i="13"/>
  <c r="M205" i="13" s="1"/>
  <c r="E204" i="13"/>
  <c r="B204" i="13" s="1"/>
  <c r="D204" i="13"/>
  <c r="C204" i="13"/>
  <c r="A204" i="13" s="1"/>
  <c r="E203" i="13"/>
  <c r="B203" i="13" s="1"/>
  <c r="D203" i="13"/>
  <c r="C203" i="13"/>
  <c r="M203" i="13" s="1"/>
  <c r="E202" i="13"/>
  <c r="B202" i="13" s="1"/>
  <c r="D202" i="13"/>
  <c r="C202" i="13"/>
  <c r="M202" i="13" s="1"/>
  <c r="E201" i="13"/>
  <c r="B201" i="13" s="1"/>
  <c r="D201" i="13"/>
  <c r="C201" i="13"/>
  <c r="M201" i="13" s="1"/>
  <c r="E200" i="13"/>
  <c r="B200" i="13" s="1"/>
  <c r="D200" i="13"/>
  <c r="C200" i="13"/>
  <c r="M200" i="13" s="1"/>
  <c r="E199" i="13"/>
  <c r="B199" i="13" s="1"/>
  <c r="D199" i="13"/>
  <c r="C199" i="13"/>
  <c r="M199" i="13" s="1"/>
  <c r="E198" i="13"/>
  <c r="B198" i="13" s="1"/>
  <c r="D198" i="13"/>
  <c r="C198" i="13"/>
  <c r="M198" i="13" s="1"/>
  <c r="E197" i="13"/>
  <c r="B197" i="13" s="1"/>
  <c r="D197" i="13"/>
  <c r="C197" i="13"/>
  <c r="M197" i="13" s="1"/>
  <c r="E196" i="13"/>
  <c r="B196" i="13" s="1"/>
  <c r="D196" i="13"/>
  <c r="E195" i="13"/>
  <c r="B195" i="13" s="1"/>
  <c r="D195" i="13"/>
  <c r="E194" i="13"/>
  <c r="B194" i="13" s="1"/>
  <c r="D194" i="13"/>
  <c r="E193" i="13"/>
  <c r="B193" i="13" s="1"/>
  <c r="D193" i="13"/>
  <c r="C193" i="13"/>
  <c r="M193" i="13" s="1"/>
  <c r="E192" i="13"/>
  <c r="B192" i="13" s="1"/>
  <c r="D192" i="13"/>
  <c r="C192" i="13"/>
  <c r="M192" i="13" s="1"/>
  <c r="E191" i="13"/>
  <c r="B191" i="13" s="1"/>
  <c r="D191" i="13"/>
  <c r="C191" i="13"/>
  <c r="M191" i="13" s="1"/>
  <c r="E190" i="13"/>
  <c r="B190" i="13" s="1"/>
  <c r="D190" i="13"/>
  <c r="C190" i="13"/>
  <c r="M190" i="13" s="1"/>
  <c r="E189" i="13"/>
  <c r="B189" i="13" s="1"/>
  <c r="D189" i="13"/>
  <c r="C189" i="13"/>
  <c r="M189" i="13" s="1"/>
  <c r="E188" i="13"/>
  <c r="B188" i="13" s="1"/>
  <c r="D188" i="13"/>
  <c r="C188" i="13"/>
  <c r="M188" i="13" s="1"/>
  <c r="E187" i="13"/>
  <c r="B187" i="13" s="1"/>
  <c r="D187" i="13"/>
  <c r="C187" i="13"/>
  <c r="M187" i="13" s="1"/>
  <c r="E186" i="13"/>
  <c r="B186" i="13" s="1"/>
  <c r="D186" i="13"/>
  <c r="C186" i="13"/>
  <c r="M186" i="13" s="1"/>
  <c r="E185" i="13"/>
  <c r="B185" i="13" s="1"/>
  <c r="D185" i="13"/>
  <c r="C185" i="13"/>
  <c r="M185" i="13" s="1"/>
  <c r="E184" i="13"/>
  <c r="B184" i="13" s="1"/>
  <c r="D184" i="13"/>
  <c r="C184" i="13"/>
  <c r="M184" i="13" s="1"/>
  <c r="E183" i="13"/>
  <c r="B183" i="13" s="1"/>
  <c r="D183" i="13"/>
  <c r="C183" i="13"/>
  <c r="M183" i="13" s="1"/>
  <c r="E182" i="13"/>
  <c r="B182" i="13" s="1"/>
  <c r="D182" i="13"/>
  <c r="C182" i="13"/>
  <c r="M182" i="13" s="1"/>
  <c r="E181" i="13"/>
  <c r="B181" i="13" s="1"/>
  <c r="D181" i="13"/>
  <c r="C181" i="13"/>
  <c r="M181" i="13" s="1"/>
  <c r="E180" i="13"/>
  <c r="B180" i="13" s="1"/>
  <c r="D180" i="13"/>
  <c r="C180" i="13"/>
  <c r="A180" i="13" s="1"/>
  <c r="E179" i="13"/>
  <c r="B179" i="13" s="1"/>
  <c r="D179" i="13"/>
  <c r="C179" i="13"/>
  <c r="A179" i="13" s="1"/>
  <c r="E178" i="13"/>
  <c r="B178" i="13" s="1"/>
  <c r="D178" i="13"/>
  <c r="C178" i="13"/>
  <c r="A178" i="13" s="1"/>
  <c r="E177" i="13"/>
  <c r="B177" i="13" s="1"/>
  <c r="D177" i="13"/>
  <c r="C177" i="13"/>
  <c r="A177" i="13" s="1"/>
  <c r="E176" i="13"/>
  <c r="B176" i="13" s="1"/>
  <c r="D176" i="13"/>
  <c r="C176" i="13"/>
  <c r="A176" i="13" s="1"/>
  <c r="E175" i="13"/>
  <c r="B175" i="13" s="1"/>
  <c r="D175" i="13"/>
  <c r="C175" i="13"/>
  <c r="A175" i="13" s="1"/>
  <c r="E174" i="13"/>
  <c r="B174" i="13" s="1"/>
  <c r="D174" i="13"/>
  <c r="C174" i="13"/>
  <c r="A174" i="13" s="1"/>
  <c r="E173" i="13"/>
  <c r="B173" i="13" s="1"/>
  <c r="D173" i="13"/>
  <c r="C173" i="13"/>
  <c r="M173" i="13" s="1"/>
  <c r="E172" i="13"/>
  <c r="B172" i="13" s="1"/>
  <c r="D172" i="13"/>
  <c r="C172" i="13"/>
  <c r="A172" i="13" s="1"/>
  <c r="E171" i="13"/>
  <c r="B171" i="13" s="1"/>
  <c r="D171" i="13"/>
  <c r="C171" i="13"/>
  <c r="A171" i="13" s="1"/>
  <c r="E170" i="13"/>
  <c r="B170" i="13" s="1"/>
  <c r="D170" i="13"/>
  <c r="C170" i="13"/>
  <c r="A170" i="13" s="1"/>
  <c r="E169" i="13"/>
  <c r="B169" i="13" s="1"/>
  <c r="D169" i="13"/>
  <c r="C169" i="13"/>
  <c r="A169" i="13" s="1"/>
  <c r="E168" i="13"/>
  <c r="B168" i="13" s="1"/>
  <c r="D168" i="13"/>
  <c r="C168" i="13"/>
  <c r="A168" i="13" s="1"/>
  <c r="E167" i="13"/>
  <c r="B167" i="13" s="1"/>
  <c r="D167" i="13"/>
  <c r="C167" i="13"/>
  <c r="A167" i="13" s="1"/>
  <c r="E166" i="13"/>
  <c r="B166" i="13" s="1"/>
  <c r="D166" i="13"/>
  <c r="C166" i="13"/>
  <c r="A166" i="13" s="1"/>
  <c r="E165" i="13"/>
  <c r="B165" i="13" s="1"/>
  <c r="D165" i="13"/>
  <c r="C165" i="13"/>
  <c r="A165" i="13" s="1"/>
  <c r="E164" i="13"/>
  <c r="B164" i="13" s="1"/>
  <c r="D164" i="13"/>
  <c r="C164" i="13"/>
  <c r="A164" i="13" s="1"/>
  <c r="E163" i="13"/>
  <c r="B163" i="13" s="1"/>
  <c r="D163" i="13"/>
  <c r="C163" i="13"/>
  <c r="A163" i="13" s="1"/>
  <c r="E162" i="13"/>
  <c r="B162" i="13" s="1"/>
  <c r="D162" i="13"/>
  <c r="C162" i="13"/>
  <c r="A162" i="13" s="1"/>
  <c r="E161" i="13"/>
  <c r="B161" i="13" s="1"/>
  <c r="D161" i="13"/>
  <c r="C161" i="13"/>
  <c r="A161" i="13" s="1"/>
  <c r="E160" i="13"/>
  <c r="B160" i="13" s="1"/>
  <c r="D160" i="13"/>
  <c r="C160" i="13"/>
  <c r="A160" i="13" s="1"/>
  <c r="E159" i="13"/>
  <c r="B159" i="13" s="1"/>
  <c r="D159" i="13"/>
  <c r="C159" i="13"/>
  <c r="A159" i="13" s="1"/>
  <c r="E158" i="13"/>
  <c r="B158" i="13" s="1"/>
  <c r="D158" i="13"/>
  <c r="C158" i="13"/>
  <c r="A158" i="13" s="1"/>
  <c r="E157" i="13"/>
  <c r="B157" i="13" s="1"/>
  <c r="D157" i="13"/>
  <c r="C157" i="13"/>
  <c r="M157" i="13" s="1"/>
  <c r="E156" i="13"/>
  <c r="B156" i="13" s="1"/>
  <c r="D156" i="13"/>
  <c r="E155" i="13"/>
  <c r="B155" i="13" s="1"/>
  <c r="D155" i="13"/>
  <c r="E154" i="13"/>
  <c r="B154" i="13" s="1"/>
  <c r="D154" i="13"/>
  <c r="E153" i="13"/>
  <c r="B153" i="13" s="1"/>
  <c r="D153" i="13"/>
  <c r="C153" i="13"/>
  <c r="A153" i="13" s="1"/>
  <c r="E152" i="13"/>
  <c r="B152" i="13" s="1"/>
  <c r="D152" i="13"/>
  <c r="C152" i="13"/>
  <c r="A152" i="13" s="1"/>
  <c r="E151" i="13"/>
  <c r="B151" i="13" s="1"/>
  <c r="D151" i="13"/>
  <c r="C151" i="13"/>
  <c r="A151" i="13" s="1"/>
  <c r="E150" i="13"/>
  <c r="B150" i="13" s="1"/>
  <c r="D150" i="13"/>
  <c r="C150" i="13"/>
  <c r="A150" i="13" s="1"/>
  <c r="E149" i="13"/>
  <c r="B149" i="13" s="1"/>
  <c r="D149" i="13"/>
  <c r="C149" i="13"/>
  <c r="A149" i="13" s="1"/>
  <c r="E148" i="13"/>
  <c r="B148" i="13" s="1"/>
  <c r="D148" i="13"/>
  <c r="C148" i="13"/>
  <c r="A148" i="13" s="1"/>
  <c r="E147" i="13"/>
  <c r="B147" i="13" s="1"/>
  <c r="D147" i="13"/>
  <c r="C147" i="13"/>
  <c r="A147" i="13" s="1"/>
  <c r="E146" i="13"/>
  <c r="B146" i="13" s="1"/>
  <c r="D146" i="13"/>
  <c r="C146" i="13"/>
  <c r="A146" i="13" s="1"/>
  <c r="E145" i="13"/>
  <c r="B145" i="13" s="1"/>
  <c r="D145" i="13"/>
  <c r="C145" i="13"/>
  <c r="A145" i="13" s="1"/>
  <c r="E144" i="13"/>
  <c r="B144" i="13" s="1"/>
  <c r="D144" i="13"/>
  <c r="C144" i="13"/>
  <c r="A144" i="13" s="1"/>
  <c r="E143" i="13"/>
  <c r="B143" i="13" s="1"/>
  <c r="D143" i="13"/>
  <c r="C143" i="13"/>
  <c r="A143" i="13" s="1"/>
  <c r="E142" i="13"/>
  <c r="B142" i="13" s="1"/>
  <c r="D142" i="13"/>
  <c r="C142" i="13"/>
  <c r="A142" i="13" s="1"/>
  <c r="E141" i="13"/>
  <c r="B141" i="13" s="1"/>
  <c r="D141" i="13"/>
  <c r="C141" i="13"/>
  <c r="A141" i="13" s="1"/>
  <c r="E140" i="13"/>
  <c r="B140" i="13" s="1"/>
  <c r="D140" i="13"/>
  <c r="C140" i="13"/>
  <c r="A140" i="13" s="1"/>
  <c r="E139" i="13"/>
  <c r="B139" i="13" s="1"/>
  <c r="D139" i="13"/>
  <c r="C139" i="13"/>
  <c r="A139" i="13" s="1"/>
  <c r="E138" i="13"/>
  <c r="B138" i="13" s="1"/>
  <c r="D138" i="13"/>
  <c r="C138" i="13"/>
  <c r="A138" i="13" s="1"/>
  <c r="E137" i="13"/>
  <c r="B137" i="13" s="1"/>
  <c r="D137" i="13"/>
  <c r="C137" i="13"/>
  <c r="A137" i="13" s="1"/>
  <c r="E136" i="13"/>
  <c r="B136" i="13" s="1"/>
  <c r="D136" i="13"/>
  <c r="C136" i="13"/>
  <c r="A136" i="13" s="1"/>
  <c r="E135" i="13"/>
  <c r="B135" i="13" s="1"/>
  <c r="D135" i="13"/>
  <c r="C135" i="13"/>
  <c r="A135" i="13" s="1"/>
  <c r="E134" i="13"/>
  <c r="B134" i="13" s="1"/>
  <c r="D134" i="13"/>
  <c r="C134" i="13"/>
  <c r="A134" i="13" s="1"/>
  <c r="E133" i="13"/>
  <c r="B133" i="13" s="1"/>
  <c r="D133" i="13"/>
  <c r="C133" i="13"/>
  <c r="A133" i="13" s="1"/>
  <c r="E132" i="13"/>
  <c r="B132" i="13" s="1"/>
  <c r="D132" i="13"/>
  <c r="C132" i="13"/>
  <c r="A132" i="13" s="1"/>
  <c r="E131" i="13"/>
  <c r="B131" i="13" s="1"/>
  <c r="D131" i="13"/>
  <c r="C131" i="13"/>
  <c r="A131" i="13" s="1"/>
  <c r="E130" i="13"/>
  <c r="B130" i="13" s="1"/>
  <c r="D130" i="13"/>
  <c r="C130" i="13"/>
  <c r="A130" i="13" s="1"/>
  <c r="E129" i="13"/>
  <c r="B129" i="13" s="1"/>
  <c r="D129" i="13"/>
  <c r="C129" i="13"/>
  <c r="A129" i="13" s="1"/>
  <c r="E128" i="13"/>
  <c r="B128" i="13" s="1"/>
  <c r="D128" i="13"/>
  <c r="C128" i="13"/>
  <c r="A128" i="13" s="1"/>
  <c r="E127" i="13"/>
  <c r="B127" i="13" s="1"/>
  <c r="D127" i="13"/>
  <c r="C127" i="13"/>
  <c r="A127" i="13" s="1"/>
  <c r="E126" i="13"/>
  <c r="B126" i="13" s="1"/>
  <c r="D126" i="13"/>
  <c r="C126" i="13"/>
  <c r="A126" i="13" s="1"/>
  <c r="E125" i="13"/>
  <c r="B125" i="13" s="1"/>
  <c r="D125" i="13"/>
  <c r="C125" i="13"/>
  <c r="A125" i="13" s="1"/>
  <c r="E124" i="13"/>
  <c r="B124" i="13" s="1"/>
  <c r="D124" i="13"/>
  <c r="C124" i="13"/>
  <c r="A124" i="13" s="1"/>
  <c r="E123" i="13"/>
  <c r="B123" i="13" s="1"/>
  <c r="D123" i="13"/>
  <c r="C123" i="13"/>
  <c r="A123" i="13" s="1"/>
  <c r="E122" i="13"/>
  <c r="B122" i="13" s="1"/>
  <c r="D122" i="13"/>
  <c r="C122" i="13"/>
  <c r="A122" i="13" s="1"/>
  <c r="E121" i="13"/>
  <c r="B121" i="13" s="1"/>
  <c r="D121" i="13"/>
  <c r="C121" i="13"/>
  <c r="A121" i="13" s="1"/>
  <c r="E120" i="13"/>
  <c r="B120" i="13" s="1"/>
  <c r="D120" i="13"/>
  <c r="C120" i="13"/>
  <c r="A120" i="13" s="1"/>
  <c r="E119" i="13"/>
  <c r="B119" i="13" s="1"/>
  <c r="D119" i="13"/>
  <c r="C119" i="13"/>
  <c r="A119" i="13" s="1"/>
  <c r="E118" i="13"/>
  <c r="B118" i="13" s="1"/>
  <c r="D118" i="13"/>
  <c r="C118" i="13"/>
  <c r="A118" i="13" s="1"/>
  <c r="E117" i="13"/>
  <c r="B117" i="13" s="1"/>
  <c r="D117" i="13"/>
  <c r="C117" i="13"/>
  <c r="A117" i="13" s="1"/>
  <c r="E116" i="13"/>
  <c r="B116" i="13" s="1"/>
  <c r="D116" i="13"/>
  <c r="C116" i="13"/>
  <c r="A116" i="13" s="1"/>
  <c r="E115" i="13"/>
  <c r="B115" i="13" s="1"/>
  <c r="D115" i="13"/>
  <c r="C115" i="13"/>
  <c r="A115" i="13" s="1"/>
  <c r="E114" i="13"/>
  <c r="B114" i="13" s="1"/>
  <c r="D114" i="13"/>
  <c r="C114" i="13"/>
  <c r="A114" i="13" s="1"/>
  <c r="E113" i="13"/>
  <c r="B113" i="13" s="1"/>
  <c r="D113" i="13"/>
  <c r="C113" i="13"/>
  <c r="A113" i="13" s="1"/>
  <c r="E112" i="13"/>
  <c r="B112" i="13" s="1"/>
  <c r="D112" i="13"/>
  <c r="C112" i="13"/>
  <c r="A112" i="13" s="1"/>
  <c r="E111" i="13"/>
  <c r="B111" i="13" s="1"/>
  <c r="D111" i="13"/>
  <c r="C111" i="13"/>
  <c r="A111" i="13" s="1"/>
  <c r="E110" i="13"/>
  <c r="B110" i="13" s="1"/>
  <c r="D110" i="13"/>
  <c r="C110" i="13"/>
  <c r="A110" i="13" s="1"/>
  <c r="E109" i="13"/>
  <c r="B109" i="13" s="1"/>
  <c r="D109" i="13"/>
  <c r="C109" i="13"/>
  <c r="M109" i="13" s="1"/>
  <c r="E108" i="13"/>
  <c r="B108" i="13" s="1"/>
  <c r="D108" i="13"/>
  <c r="C108" i="13"/>
  <c r="A108" i="13" s="1"/>
  <c r="E107" i="13"/>
  <c r="B107" i="13" s="1"/>
  <c r="D107" i="13"/>
  <c r="C107" i="13"/>
  <c r="A107" i="13" s="1"/>
  <c r="E106" i="13"/>
  <c r="B106" i="13" s="1"/>
  <c r="D106" i="13"/>
  <c r="C106" i="13"/>
  <c r="A106" i="13" s="1"/>
  <c r="E105" i="13"/>
  <c r="B105" i="13" s="1"/>
  <c r="D105" i="13"/>
  <c r="C105" i="13"/>
  <c r="A105" i="13" s="1"/>
  <c r="E104" i="13"/>
  <c r="B104" i="13" s="1"/>
  <c r="D104" i="13"/>
  <c r="C104" i="13"/>
  <c r="A104" i="13" s="1"/>
  <c r="E103" i="13"/>
  <c r="B103" i="13" s="1"/>
  <c r="D103" i="13"/>
  <c r="C103" i="13"/>
  <c r="A103" i="13" s="1"/>
  <c r="E102" i="13"/>
  <c r="B102" i="13" s="1"/>
  <c r="D102" i="13"/>
  <c r="C102" i="13"/>
  <c r="A102" i="13" s="1"/>
  <c r="E101" i="13"/>
  <c r="B101" i="13" s="1"/>
  <c r="D101" i="13"/>
  <c r="C101" i="13"/>
  <c r="A101" i="13" s="1"/>
  <c r="E100" i="13"/>
  <c r="B100" i="13" s="1"/>
  <c r="D100" i="13"/>
  <c r="C100" i="13"/>
  <c r="A100" i="13" s="1"/>
  <c r="E99" i="13"/>
  <c r="B99" i="13" s="1"/>
  <c r="D99" i="13"/>
  <c r="C99" i="13"/>
  <c r="A99" i="13" s="1"/>
  <c r="E98" i="13"/>
  <c r="B98" i="13" s="1"/>
  <c r="D98" i="13"/>
  <c r="C98" i="13"/>
  <c r="A98" i="13" s="1"/>
  <c r="E97" i="13"/>
  <c r="B97" i="13" s="1"/>
  <c r="D97" i="13"/>
  <c r="C97" i="13"/>
  <c r="A97" i="13" s="1"/>
  <c r="E96" i="13"/>
  <c r="B96" i="13" s="1"/>
  <c r="D96" i="13"/>
  <c r="C96" i="13"/>
  <c r="A96" i="13" s="1"/>
  <c r="E95" i="13"/>
  <c r="B95" i="13" s="1"/>
  <c r="D95" i="13"/>
  <c r="C95" i="13"/>
  <c r="A95" i="13" s="1"/>
  <c r="E94" i="13"/>
  <c r="B94" i="13" s="1"/>
  <c r="D94" i="13"/>
  <c r="C94" i="13"/>
  <c r="A94" i="13" s="1"/>
  <c r="E93" i="13"/>
  <c r="B93" i="13" s="1"/>
  <c r="D93" i="13"/>
  <c r="C93" i="13"/>
  <c r="A93" i="13" s="1"/>
  <c r="E92" i="13"/>
  <c r="B92" i="13" s="1"/>
  <c r="D92" i="13"/>
  <c r="C92" i="13"/>
  <c r="A92" i="13" s="1"/>
  <c r="E91" i="13"/>
  <c r="B91" i="13" s="1"/>
  <c r="D91" i="13"/>
  <c r="C91" i="13"/>
  <c r="A91" i="13" s="1"/>
  <c r="E90" i="13"/>
  <c r="B90" i="13" s="1"/>
  <c r="D90" i="13"/>
  <c r="C90" i="13"/>
  <c r="A90" i="13" s="1"/>
  <c r="E89" i="13"/>
  <c r="B89" i="13" s="1"/>
  <c r="D89" i="13"/>
  <c r="C89" i="13"/>
  <c r="A89" i="13" s="1"/>
  <c r="E88" i="13"/>
  <c r="B88" i="13" s="1"/>
  <c r="D88" i="13"/>
  <c r="C88" i="13"/>
  <c r="A88" i="13" s="1"/>
  <c r="E87" i="13"/>
  <c r="B87" i="13" s="1"/>
  <c r="D87" i="13"/>
  <c r="C87" i="13"/>
  <c r="A87" i="13" s="1"/>
  <c r="E86" i="13"/>
  <c r="B86" i="13" s="1"/>
  <c r="D86" i="13"/>
  <c r="C86" i="13"/>
  <c r="A86" i="13" s="1"/>
  <c r="E85" i="13"/>
  <c r="B85" i="13" s="1"/>
  <c r="D85" i="13"/>
  <c r="C85" i="13"/>
  <c r="A85" i="13" s="1"/>
  <c r="E84" i="13"/>
  <c r="B84" i="13" s="1"/>
  <c r="D84" i="13"/>
  <c r="C84" i="13"/>
  <c r="A84" i="13" s="1"/>
  <c r="E83" i="13"/>
  <c r="B83" i="13" s="1"/>
  <c r="D83" i="13"/>
  <c r="C83" i="13"/>
  <c r="A83" i="13" s="1"/>
  <c r="E82" i="13"/>
  <c r="B82" i="13" s="1"/>
  <c r="D82" i="13"/>
  <c r="C82" i="13"/>
  <c r="A82" i="13" s="1"/>
  <c r="E81" i="13"/>
  <c r="B81" i="13" s="1"/>
  <c r="D81" i="13"/>
  <c r="C81" i="13"/>
  <c r="A81" i="13" s="1"/>
  <c r="E80" i="13"/>
  <c r="B80" i="13" s="1"/>
  <c r="D80" i="13"/>
  <c r="C80" i="13"/>
  <c r="A80" i="13" s="1"/>
  <c r="E79" i="13"/>
  <c r="B79" i="13" s="1"/>
  <c r="D79" i="13"/>
  <c r="C79" i="13"/>
  <c r="A79" i="13" s="1"/>
  <c r="E78" i="13"/>
  <c r="B78" i="13" s="1"/>
  <c r="D78" i="13"/>
  <c r="C78" i="13"/>
  <c r="A78" i="13" s="1"/>
  <c r="E77" i="13"/>
  <c r="B77" i="13" s="1"/>
  <c r="D77" i="13"/>
  <c r="C77" i="13"/>
  <c r="M77" i="13" s="1"/>
  <c r="E76" i="13"/>
  <c r="B76" i="13" s="1"/>
  <c r="D76" i="13"/>
  <c r="C76" i="13"/>
  <c r="A76" i="13" s="1"/>
  <c r="E75" i="13"/>
  <c r="B75" i="13" s="1"/>
  <c r="D75" i="13"/>
  <c r="C75" i="13"/>
  <c r="A75" i="13" s="1"/>
  <c r="E74" i="13"/>
  <c r="B74" i="13" s="1"/>
  <c r="D74" i="13"/>
  <c r="C74" i="13"/>
  <c r="A74" i="13" s="1"/>
  <c r="E73" i="13"/>
  <c r="B73" i="13" s="1"/>
  <c r="D73" i="13"/>
  <c r="C73" i="13"/>
  <c r="A73" i="13" s="1"/>
  <c r="E72" i="13"/>
  <c r="B72" i="13" s="1"/>
  <c r="D72" i="13"/>
  <c r="C72" i="13"/>
  <c r="A72" i="13" s="1"/>
  <c r="E71" i="13"/>
  <c r="B71" i="13" s="1"/>
  <c r="D71" i="13"/>
  <c r="C71" i="13"/>
  <c r="A71" i="13" s="1"/>
  <c r="E70" i="13"/>
  <c r="B70" i="13" s="1"/>
  <c r="D70" i="13"/>
  <c r="C70" i="13"/>
  <c r="A70" i="13" s="1"/>
  <c r="E69" i="13"/>
  <c r="B69" i="13" s="1"/>
  <c r="D69" i="13"/>
  <c r="C69" i="13"/>
  <c r="A69" i="13" s="1"/>
  <c r="E68" i="13"/>
  <c r="B68" i="13" s="1"/>
  <c r="D68" i="13"/>
  <c r="C68" i="13"/>
  <c r="A68" i="13" s="1"/>
  <c r="E67" i="13"/>
  <c r="B67" i="13" s="1"/>
  <c r="D67" i="13"/>
  <c r="C67" i="13"/>
  <c r="A67" i="13" s="1"/>
  <c r="E66" i="13"/>
  <c r="B66" i="13" s="1"/>
  <c r="D66" i="13"/>
  <c r="C66" i="13"/>
  <c r="A66" i="13" s="1"/>
  <c r="E65" i="13"/>
  <c r="B65" i="13" s="1"/>
  <c r="D65" i="13"/>
  <c r="C65" i="13"/>
  <c r="A65" i="13" s="1"/>
  <c r="E64" i="13"/>
  <c r="B64" i="13" s="1"/>
  <c r="D64" i="13"/>
  <c r="C64" i="13"/>
  <c r="A64" i="13" s="1"/>
  <c r="E63" i="13"/>
  <c r="B63" i="13" s="1"/>
  <c r="D63" i="13"/>
  <c r="C63" i="13"/>
  <c r="A63" i="13" s="1"/>
  <c r="E62" i="13"/>
  <c r="B62" i="13" s="1"/>
  <c r="D62" i="13"/>
  <c r="C62" i="13"/>
  <c r="A62" i="13" s="1"/>
  <c r="E61" i="13"/>
  <c r="B61" i="13" s="1"/>
  <c r="D61" i="13"/>
  <c r="C61" i="13"/>
  <c r="A61" i="13" s="1"/>
  <c r="E60" i="13"/>
  <c r="B60" i="13" s="1"/>
  <c r="D60" i="13"/>
  <c r="C60" i="13"/>
  <c r="A60" i="13" s="1"/>
  <c r="E59" i="13"/>
  <c r="B59" i="13" s="1"/>
  <c r="D59" i="13"/>
  <c r="C59" i="13"/>
  <c r="A59" i="13" s="1"/>
  <c r="E58" i="13"/>
  <c r="B58" i="13" s="1"/>
  <c r="D58" i="13"/>
  <c r="C58" i="13"/>
  <c r="A58" i="13" s="1"/>
  <c r="E57" i="13"/>
  <c r="B57" i="13" s="1"/>
  <c r="D57" i="13"/>
  <c r="C57" i="13"/>
  <c r="A57" i="13" s="1"/>
  <c r="E56" i="13"/>
  <c r="B56" i="13" s="1"/>
  <c r="D56" i="13"/>
  <c r="C56" i="13"/>
  <c r="A56" i="13" s="1"/>
  <c r="E55" i="13"/>
  <c r="B55" i="13" s="1"/>
  <c r="D55" i="13"/>
  <c r="C55" i="13"/>
  <c r="A55" i="13" s="1"/>
  <c r="E54" i="13"/>
  <c r="B54" i="13" s="1"/>
  <c r="D54" i="13"/>
  <c r="C54" i="13"/>
  <c r="A54" i="13" s="1"/>
  <c r="E53" i="13"/>
  <c r="B53" i="13" s="1"/>
  <c r="D53" i="13"/>
  <c r="C53" i="13"/>
  <c r="A53" i="13" s="1"/>
  <c r="E52" i="13"/>
  <c r="B52" i="13" s="1"/>
  <c r="D52" i="13"/>
  <c r="C52" i="13"/>
  <c r="A52" i="13" s="1"/>
  <c r="E51" i="13"/>
  <c r="B51" i="13" s="1"/>
  <c r="D51" i="13"/>
  <c r="C51" i="13"/>
  <c r="A51" i="13" s="1"/>
  <c r="E50" i="13"/>
  <c r="B50" i="13" s="1"/>
  <c r="D50" i="13"/>
  <c r="C50" i="13"/>
  <c r="A50" i="13" s="1"/>
  <c r="E49" i="13"/>
  <c r="B49" i="13" s="1"/>
  <c r="D49" i="13"/>
  <c r="C49" i="13"/>
  <c r="A49" i="13" s="1"/>
  <c r="E48" i="13"/>
  <c r="B48" i="13" s="1"/>
  <c r="D48" i="13"/>
  <c r="C48" i="13"/>
  <c r="A48" i="13" s="1"/>
  <c r="E47" i="13"/>
  <c r="B47" i="13" s="1"/>
  <c r="D47" i="13"/>
  <c r="C47" i="13"/>
  <c r="A47" i="13" s="1"/>
  <c r="E46" i="13"/>
  <c r="B46" i="13" s="1"/>
  <c r="D46" i="13"/>
  <c r="C46" i="13"/>
  <c r="A46" i="13" s="1"/>
  <c r="E45" i="13"/>
  <c r="B45" i="13" s="1"/>
  <c r="D45" i="13"/>
  <c r="C45" i="13"/>
  <c r="A45" i="13" s="1"/>
  <c r="E44" i="13"/>
  <c r="B44" i="13" s="1"/>
  <c r="D44" i="13"/>
  <c r="C44" i="13"/>
  <c r="A44" i="13" s="1"/>
  <c r="E43" i="13"/>
  <c r="B43" i="13" s="1"/>
  <c r="D43" i="13"/>
  <c r="C43" i="13"/>
  <c r="A43" i="13" s="1"/>
  <c r="E42" i="13"/>
  <c r="B42" i="13" s="1"/>
  <c r="D42" i="13"/>
  <c r="C42" i="13"/>
  <c r="A42" i="13" s="1"/>
  <c r="E41" i="13"/>
  <c r="B41" i="13" s="1"/>
  <c r="D41" i="13"/>
  <c r="C41" i="13"/>
  <c r="A41" i="13" s="1"/>
  <c r="E40" i="13"/>
  <c r="B40" i="13" s="1"/>
  <c r="D40" i="13"/>
  <c r="C40" i="13"/>
  <c r="A40" i="13" s="1"/>
  <c r="E39" i="13"/>
  <c r="B39" i="13" s="1"/>
  <c r="D39" i="13"/>
  <c r="C39" i="13"/>
  <c r="A39" i="13" s="1"/>
  <c r="E38" i="13"/>
  <c r="B38" i="13" s="1"/>
  <c r="D38" i="13"/>
  <c r="C38" i="13"/>
  <c r="A38" i="13" s="1"/>
  <c r="E37" i="13"/>
  <c r="B37" i="13" s="1"/>
  <c r="D37" i="13"/>
  <c r="C37" i="13"/>
  <c r="A37" i="13" s="1"/>
  <c r="E36" i="13"/>
  <c r="B36" i="13" s="1"/>
  <c r="D36" i="13"/>
  <c r="C36" i="13"/>
  <c r="A36" i="13" s="1"/>
  <c r="E35" i="13"/>
  <c r="B35" i="13" s="1"/>
  <c r="D35" i="13"/>
  <c r="C35" i="13"/>
  <c r="A35" i="13" s="1"/>
  <c r="E34" i="13"/>
  <c r="B34" i="13" s="1"/>
  <c r="D34" i="13"/>
  <c r="C34" i="13"/>
  <c r="A34" i="13" s="1"/>
  <c r="E33" i="13"/>
  <c r="B33" i="13" s="1"/>
  <c r="D33" i="13"/>
  <c r="C33" i="13"/>
  <c r="A33" i="13" s="1"/>
  <c r="E32" i="13"/>
  <c r="B32" i="13" s="1"/>
  <c r="D32" i="13"/>
  <c r="C32" i="13"/>
  <c r="A32" i="13" s="1"/>
  <c r="E31" i="13"/>
  <c r="B31" i="13" s="1"/>
  <c r="D31" i="13"/>
  <c r="C31" i="13"/>
  <c r="A31" i="13" s="1"/>
  <c r="E30" i="13"/>
  <c r="B30" i="13" s="1"/>
  <c r="D30" i="13"/>
  <c r="C30" i="13"/>
  <c r="A30" i="13" s="1"/>
  <c r="E29" i="13"/>
  <c r="B29" i="13" s="1"/>
  <c r="D29" i="13"/>
  <c r="C29" i="13"/>
  <c r="M29" i="13" s="1"/>
  <c r="E28" i="13"/>
  <c r="B28" i="13" s="1"/>
  <c r="D28" i="13"/>
  <c r="C28" i="13"/>
  <c r="A28" i="13" s="1"/>
  <c r="E27" i="13"/>
  <c r="B27" i="13" s="1"/>
  <c r="D27" i="13"/>
  <c r="C27" i="13"/>
  <c r="A27" i="13" s="1"/>
  <c r="E26" i="13"/>
  <c r="B26" i="13" s="1"/>
  <c r="D26" i="13"/>
  <c r="C26" i="13"/>
  <c r="A26" i="13" s="1"/>
  <c r="E25" i="13"/>
  <c r="B25" i="13" s="1"/>
  <c r="D25" i="13"/>
  <c r="C25" i="13"/>
  <c r="A25" i="13" s="1"/>
  <c r="E24" i="13"/>
  <c r="B24" i="13" s="1"/>
  <c r="D24" i="13"/>
  <c r="C24" i="13"/>
  <c r="A24" i="13" s="1"/>
  <c r="E23" i="13"/>
  <c r="B23" i="13" s="1"/>
  <c r="D23" i="13"/>
  <c r="C23" i="13"/>
  <c r="A23" i="13" s="1"/>
  <c r="E22" i="13"/>
  <c r="B22" i="13" s="1"/>
  <c r="D22" i="13"/>
  <c r="C22" i="13"/>
  <c r="A22" i="13" s="1"/>
  <c r="E21" i="13"/>
  <c r="B21" i="13" s="1"/>
  <c r="D21" i="13"/>
  <c r="C21" i="13"/>
  <c r="A21" i="13" s="1"/>
  <c r="E20" i="13"/>
  <c r="B20" i="13" s="1"/>
  <c r="D20" i="13"/>
  <c r="C20" i="13"/>
  <c r="A20" i="13" s="1"/>
  <c r="E19" i="13"/>
  <c r="B19" i="13" s="1"/>
  <c r="D19" i="13"/>
  <c r="C19" i="13"/>
  <c r="A19" i="13" s="1"/>
  <c r="E18" i="13"/>
  <c r="B18" i="13" s="1"/>
  <c r="D18" i="13"/>
  <c r="C18" i="13"/>
  <c r="A18" i="13" s="1"/>
  <c r="E17" i="13"/>
  <c r="B17" i="13" s="1"/>
  <c r="D17" i="13"/>
  <c r="C17" i="13"/>
  <c r="A17" i="13" s="1"/>
  <c r="E16" i="13"/>
  <c r="B16" i="13" s="1"/>
  <c r="D16" i="13"/>
  <c r="C16" i="13"/>
  <c r="A16" i="13" s="1"/>
  <c r="E15" i="13"/>
  <c r="B15" i="13" s="1"/>
  <c r="D15" i="13"/>
  <c r="C15" i="13"/>
  <c r="A15" i="13" s="1"/>
  <c r="E14" i="13"/>
  <c r="B14" i="13" s="1"/>
  <c r="D14" i="13"/>
  <c r="C14" i="13"/>
  <c r="A14" i="13" s="1"/>
  <c r="E13" i="13"/>
  <c r="B13" i="13" s="1"/>
  <c r="D13" i="13"/>
  <c r="C13" i="13"/>
  <c r="M13" i="13" s="1"/>
  <c r="E12" i="13"/>
  <c r="B12" i="13" s="1"/>
  <c r="D12" i="13"/>
  <c r="C12" i="13"/>
  <c r="A12" i="13" s="1"/>
  <c r="E11" i="13"/>
  <c r="B11" i="13" s="1"/>
  <c r="D11" i="13"/>
  <c r="C11" i="13"/>
  <c r="A11" i="13" s="1"/>
  <c r="E10" i="13"/>
  <c r="B10" i="13" s="1"/>
  <c r="D10" i="13"/>
  <c r="C10" i="13"/>
  <c r="A10" i="13" s="1"/>
  <c r="E9" i="13"/>
  <c r="B9" i="13" s="1"/>
  <c r="D9" i="13"/>
  <c r="C9" i="13"/>
  <c r="A9" i="13" s="1"/>
  <c r="E8" i="13"/>
  <c r="B8" i="13" s="1"/>
  <c r="D8" i="13"/>
  <c r="C8" i="13"/>
  <c r="A8" i="13" s="1"/>
  <c r="E7" i="13"/>
  <c r="B7" i="13" s="1"/>
  <c r="D7" i="13"/>
  <c r="C7" i="13"/>
  <c r="A7" i="13" s="1"/>
  <c r="E6" i="13"/>
  <c r="B6" i="13" s="1"/>
  <c r="D6" i="13"/>
  <c r="C6" i="13"/>
  <c r="A6" i="13" s="1"/>
  <c r="E5" i="13"/>
  <c r="B5" i="13" s="1"/>
  <c r="D5" i="13"/>
  <c r="C5" i="13"/>
  <c r="A5" i="13" s="1"/>
  <c r="E4" i="13"/>
  <c r="B4" i="13" s="1"/>
  <c r="D4" i="13"/>
  <c r="C4" i="13"/>
  <c r="A4" i="13" s="1"/>
  <c r="E3" i="13"/>
  <c r="B3" i="13" s="1"/>
  <c r="D3" i="13"/>
  <c r="C3" i="13"/>
  <c r="A3" i="13" s="1"/>
  <c r="E2" i="13"/>
  <c r="D2" i="13"/>
  <c r="C2" i="13"/>
  <c r="J3" i="12"/>
  <c r="K3" i="12"/>
  <c r="L3" i="12"/>
  <c r="J4" i="12"/>
  <c r="K4" i="12"/>
  <c r="L4" i="12"/>
  <c r="J5" i="12"/>
  <c r="K5" i="12"/>
  <c r="L5" i="12"/>
  <c r="J6" i="12"/>
  <c r="K6" i="12"/>
  <c r="L6" i="12"/>
  <c r="J7" i="12"/>
  <c r="K7" i="12"/>
  <c r="L7" i="12"/>
  <c r="J8" i="12"/>
  <c r="K8" i="12"/>
  <c r="L8" i="12"/>
  <c r="J9" i="12"/>
  <c r="K9" i="12"/>
  <c r="L9" i="12"/>
  <c r="J10" i="12"/>
  <c r="K10" i="12"/>
  <c r="L10" i="12"/>
  <c r="J11" i="12"/>
  <c r="K11" i="12"/>
  <c r="L11" i="12"/>
  <c r="J12" i="12"/>
  <c r="K12" i="12"/>
  <c r="L12" i="12"/>
  <c r="J13" i="12"/>
  <c r="K13" i="12"/>
  <c r="L13" i="12"/>
  <c r="J14" i="12"/>
  <c r="K14" i="12"/>
  <c r="L14" i="12"/>
  <c r="J15" i="12"/>
  <c r="K15" i="12"/>
  <c r="L15" i="12"/>
  <c r="J16" i="12"/>
  <c r="K16" i="12"/>
  <c r="L16" i="12"/>
  <c r="J17" i="12"/>
  <c r="K17" i="12"/>
  <c r="L17" i="12"/>
  <c r="J18" i="12"/>
  <c r="K18" i="12"/>
  <c r="L18" i="12"/>
  <c r="J19" i="12"/>
  <c r="K19" i="12"/>
  <c r="L19" i="12"/>
  <c r="J20" i="12"/>
  <c r="K20" i="12"/>
  <c r="L20" i="12"/>
  <c r="J21" i="12"/>
  <c r="K21" i="12"/>
  <c r="L21" i="12"/>
  <c r="J22" i="12"/>
  <c r="K22" i="12"/>
  <c r="L22" i="12"/>
  <c r="J23" i="12"/>
  <c r="K23" i="12"/>
  <c r="L23" i="12"/>
  <c r="J24" i="12"/>
  <c r="K24" i="12"/>
  <c r="L24" i="12"/>
  <c r="J25" i="12"/>
  <c r="K25" i="12"/>
  <c r="L25" i="12"/>
  <c r="J26" i="12"/>
  <c r="K26" i="12"/>
  <c r="L26" i="12"/>
  <c r="J27" i="12"/>
  <c r="K27" i="12"/>
  <c r="L27" i="12"/>
  <c r="J28" i="12"/>
  <c r="K28" i="12"/>
  <c r="L28" i="12"/>
  <c r="J29" i="12"/>
  <c r="K29" i="12"/>
  <c r="L29" i="12"/>
  <c r="J30" i="12"/>
  <c r="K30" i="12"/>
  <c r="L30" i="12"/>
  <c r="J31" i="12"/>
  <c r="K31" i="12"/>
  <c r="L31" i="12"/>
  <c r="J32" i="12"/>
  <c r="K32" i="12"/>
  <c r="L32" i="12"/>
  <c r="J33" i="12"/>
  <c r="K33" i="12"/>
  <c r="L33" i="12"/>
  <c r="J34" i="12"/>
  <c r="K34" i="12"/>
  <c r="L34" i="12"/>
  <c r="J35" i="12"/>
  <c r="K35" i="12"/>
  <c r="L35" i="12"/>
  <c r="J36" i="12"/>
  <c r="K36" i="12"/>
  <c r="L36" i="12"/>
  <c r="J37" i="12"/>
  <c r="K37" i="12"/>
  <c r="L37" i="12"/>
  <c r="J38" i="12"/>
  <c r="K38" i="12"/>
  <c r="L38" i="12"/>
  <c r="J39" i="12"/>
  <c r="K39" i="12"/>
  <c r="L39" i="12"/>
  <c r="J40" i="12"/>
  <c r="K40" i="12"/>
  <c r="L40" i="12"/>
  <c r="J41" i="12"/>
  <c r="K41" i="12"/>
  <c r="L41" i="12"/>
  <c r="J42" i="12"/>
  <c r="K42" i="12"/>
  <c r="L42" i="12"/>
  <c r="J43" i="12"/>
  <c r="K43" i="12"/>
  <c r="L43" i="12"/>
  <c r="J44" i="12"/>
  <c r="K44" i="12"/>
  <c r="L44" i="12"/>
  <c r="J45" i="12"/>
  <c r="K45" i="12"/>
  <c r="L45" i="12"/>
  <c r="J46" i="12"/>
  <c r="K46" i="12"/>
  <c r="L46" i="12"/>
  <c r="J47" i="12"/>
  <c r="K47" i="12"/>
  <c r="L47" i="12"/>
  <c r="J48" i="12"/>
  <c r="K48" i="12"/>
  <c r="L48" i="12"/>
  <c r="J49" i="12"/>
  <c r="K49" i="12"/>
  <c r="L49" i="12"/>
  <c r="J50" i="12"/>
  <c r="K50" i="12"/>
  <c r="L50" i="12"/>
  <c r="J51" i="12"/>
  <c r="K51" i="12"/>
  <c r="L51" i="12"/>
  <c r="J52" i="12"/>
  <c r="K52" i="12"/>
  <c r="L52" i="12"/>
  <c r="J53" i="12"/>
  <c r="K53" i="12"/>
  <c r="L53" i="12"/>
  <c r="J54" i="12"/>
  <c r="K54" i="12"/>
  <c r="L54" i="12"/>
  <c r="J55" i="12"/>
  <c r="K55" i="12"/>
  <c r="L55" i="12"/>
  <c r="J56" i="12"/>
  <c r="K56" i="12"/>
  <c r="L56" i="12"/>
  <c r="J57" i="12"/>
  <c r="K57" i="12"/>
  <c r="L57" i="12"/>
  <c r="J58" i="12"/>
  <c r="K58" i="12"/>
  <c r="L58" i="12"/>
  <c r="J59" i="12"/>
  <c r="K59" i="12"/>
  <c r="L59" i="12"/>
  <c r="J60" i="12"/>
  <c r="K60" i="12"/>
  <c r="L60" i="12"/>
  <c r="J61" i="12"/>
  <c r="K61" i="12"/>
  <c r="L61" i="12"/>
  <c r="J62" i="12"/>
  <c r="K62" i="12"/>
  <c r="L62" i="12"/>
  <c r="J63" i="12"/>
  <c r="K63" i="12"/>
  <c r="L63" i="12"/>
  <c r="J64" i="12"/>
  <c r="K64" i="12"/>
  <c r="L64" i="12"/>
  <c r="J65" i="12"/>
  <c r="K65" i="12"/>
  <c r="L65" i="12"/>
  <c r="J66" i="12"/>
  <c r="K66" i="12"/>
  <c r="L66" i="12"/>
  <c r="J67" i="12"/>
  <c r="K67" i="12"/>
  <c r="L67" i="12"/>
  <c r="J68" i="12"/>
  <c r="K68" i="12"/>
  <c r="L68" i="12"/>
  <c r="J69" i="12"/>
  <c r="K69" i="12"/>
  <c r="L69" i="12"/>
  <c r="J70" i="12"/>
  <c r="K70" i="12"/>
  <c r="L70" i="12"/>
  <c r="J71" i="12"/>
  <c r="K71" i="12"/>
  <c r="L71" i="12"/>
  <c r="J72" i="12"/>
  <c r="K72" i="12"/>
  <c r="L72" i="12"/>
  <c r="J73" i="12"/>
  <c r="K73" i="12"/>
  <c r="L73" i="12"/>
  <c r="J74" i="12"/>
  <c r="K74" i="12"/>
  <c r="L74" i="12"/>
  <c r="J75" i="12"/>
  <c r="K75" i="12"/>
  <c r="L75" i="12"/>
  <c r="J76" i="12"/>
  <c r="K76" i="12"/>
  <c r="L76" i="12"/>
  <c r="J77" i="12"/>
  <c r="K77" i="12"/>
  <c r="L77" i="12"/>
  <c r="J78" i="12"/>
  <c r="K78" i="12"/>
  <c r="L78" i="12"/>
  <c r="J79" i="12"/>
  <c r="K79" i="12"/>
  <c r="L79" i="12"/>
  <c r="J80" i="12"/>
  <c r="K80" i="12"/>
  <c r="L80" i="12"/>
  <c r="J81" i="12"/>
  <c r="K81" i="12"/>
  <c r="L81" i="12"/>
  <c r="J82" i="12"/>
  <c r="K82" i="12"/>
  <c r="L82" i="12"/>
  <c r="J83" i="12"/>
  <c r="K83" i="12"/>
  <c r="L83" i="12"/>
  <c r="J84" i="12"/>
  <c r="K84" i="12"/>
  <c r="L84" i="12"/>
  <c r="J85" i="12"/>
  <c r="K85" i="12"/>
  <c r="L85" i="12"/>
  <c r="J86" i="12"/>
  <c r="K86" i="12"/>
  <c r="L86" i="12"/>
  <c r="J87" i="12"/>
  <c r="K87" i="12"/>
  <c r="L87" i="12"/>
  <c r="J88" i="12"/>
  <c r="K88" i="12"/>
  <c r="L88" i="12"/>
  <c r="J89" i="12"/>
  <c r="K89" i="12"/>
  <c r="L89" i="12"/>
  <c r="J90" i="12"/>
  <c r="K90" i="12"/>
  <c r="L90" i="12"/>
  <c r="J91" i="12"/>
  <c r="K91" i="12"/>
  <c r="L91" i="12"/>
  <c r="J92" i="12"/>
  <c r="K92" i="12"/>
  <c r="L92" i="12"/>
  <c r="J93" i="12"/>
  <c r="K93" i="12"/>
  <c r="L93" i="12"/>
  <c r="J94" i="12"/>
  <c r="K94" i="12"/>
  <c r="L94" i="12"/>
  <c r="J95" i="12"/>
  <c r="K95" i="12"/>
  <c r="L95" i="12"/>
  <c r="J96" i="12"/>
  <c r="K96" i="12"/>
  <c r="L96" i="12"/>
  <c r="J97" i="12"/>
  <c r="K97" i="12"/>
  <c r="L97" i="12"/>
  <c r="J98" i="12"/>
  <c r="K98" i="12"/>
  <c r="L98" i="12"/>
  <c r="J99" i="12"/>
  <c r="K99" i="12"/>
  <c r="L99" i="12"/>
  <c r="J100" i="12"/>
  <c r="K100" i="12"/>
  <c r="L100" i="12"/>
  <c r="J101" i="12"/>
  <c r="K101" i="12"/>
  <c r="L101" i="12"/>
  <c r="J102" i="12"/>
  <c r="K102" i="12"/>
  <c r="L102" i="12"/>
  <c r="J103" i="12"/>
  <c r="K103" i="12"/>
  <c r="L103" i="12"/>
  <c r="J104" i="12"/>
  <c r="K104" i="12"/>
  <c r="L104" i="12"/>
  <c r="J105" i="12"/>
  <c r="K105" i="12"/>
  <c r="L105" i="12"/>
  <c r="J106" i="12"/>
  <c r="K106" i="12"/>
  <c r="L106" i="12"/>
  <c r="J107" i="12"/>
  <c r="K107" i="12"/>
  <c r="L107" i="12"/>
  <c r="J108" i="12"/>
  <c r="K108" i="12"/>
  <c r="L108" i="12"/>
  <c r="J109" i="12"/>
  <c r="K109" i="12"/>
  <c r="L109" i="12"/>
  <c r="J110" i="12"/>
  <c r="K110" i="12"/>
  <c r="L110" i="12"/>
  <c r="J111" i="12"/>
  <c r="K111" i="12"/>
  <c r="L111" i="12"/>
  <c r="J112" i="12"/>
  <c r="K112" i="12"/>
  <c r="L112" i="12"/>
  <c r="J113" i="12"/>
  <c r="K113" i="12"/>
  <c r="L113" i="12"/>
  <c r="J114" i="12"/>
  <c r="K114" i="12"/>
  <c r="L114" i="12"/>
  <c r="J115" i="12"/>
  <c r="K115" i="12"/>
  <c r="L115" i="12"/>
  <c r="J116" i="12"/>
  <c r="K116" i="12"/>
  <c r="L116" i="12"/>
  <c r="J117" i="12"/>
  <c r="K117" i="12"/>
  <c r="L117" i="12"/>
  <c r="J118" i="12"/>
  <c r="K118" i="12"/>
  <c r="L118" i="12"/>
  <c r="J119" i="12"/>
  <c r="K119" i="12"/>
  <c r="L119" i="12"/>
  <c r="J120" i="12"/>
  <c r="K120" i="12"/>
  <c r="L120" i="12"/>
  <c r="J121" i="12"/>
  <c r="K121" i="12"/>
  <c r="L121" i="12"/>
  <c r="J122" i="12"/>
  <c r="K122" i="12"/>
  <c r="L122" i="12"/>
  <c r="J123" i="12"/>
  <c r="K123" i="12"/>
  <c r="L123" i="12"/>
  <c r="J124" i="12"/>
  <c r="K124" i="12"/>
  <c r="L124" i="12"/>
  <c r="J125" i="12"/>
  <c r="K125" i="12"/>
  <c r="L125" i="12"/>
  <c r="J126" i="12"/>
  <c r="K126" i="12"/>
  <c r="L126" i="12"/>
  <c r="J127" i="12"/>
  <c r="K127" i="12"/>
  <c r="L127" i="12"/>
  <c r="J128" i="12"/>
  <c r="K128" i="12"/>
  <c r="L128" i="12"/>
  <c r="J129" i="12"/>
  <c r="K129" i="12"/>
  <c r="L129" i="12"/>
  <c r="J130" i="12"/>
  <c r="K130" i="12"/>
  <c r="L130" i="12"/>
  <c r="J131" i="12"/>
  <c r="K131" i="12"/>
  <c r="L131" i="12"/>
  <c r="J132" i="12"/>
  <c r="K132" i="12"/>
  <c r="L132" i="12"/>
  <c r="J133" i="12"/>
  <c r="K133" i="12"/>
  <c r="L133" i="12"/>
  <c r="J134" i="12"/>
  <c r="K134" i="12"/>
  <c r="L134" i="12"/>
  <c r="J135" i="12"/>
  <c r="K135" i="12"/>
  <c r="L135" i="12"/>
  <c r="J136" i="12"/>
  <c r="K136" i="12"/>
  <c r="L136" i="12"/>
  <c r="J137" i="12"/>
  <c r="K137" i="12"/>
  <c r="L137" i="12"/>
  <c r="J138" i="12"/>
  <c r="K138" i="12"/>
  <c r="L138" i="12"/>
  <c r="J139" i="12"/>
  <c r="K139" i="12"/>
  <c r="L139" i="12"/>
  <c r="J140" i="12"/>
  <c r="K140" i="12"/>
  <c r="L140" i="12"/>
  <c r="J141" i="12"/>
  <c r="K141" i="12"/>
  <c r="L141" i="12"/>
  <c r="J142" i="12"/>
  <c r="K142" i="12"/>
  <c r="L142" i="12"/>
  <c r="J143" i="12"/>
  <c r="K143" i="12"/>
  <c r="L143" i="12"/>
  <c r="J144" i="12"/>
  <c r="K144" i="12"/>
  <c r="L144" i="12"/>
  <c r="J145" i="12"/>
  <c r="K145" i="12"/>
  <c r="L145" i="12"/>
  <c r="J146" i="12"/>
  <c r="K146" i="12"/>
  <c r="L146" i="12"/>
  <c r="J147" i="12"/>
  <c r="K147" i="12"/>
  <c r="L147" i="12"/>
  <c r="J148" i="12"/>
  <c r="K148" i="12"/>
  <c r="L148" i="12"/>
  <c r="J149" i="12"/>
  <c r="K149" i="12"/>
  <c r="L149" i="12"/>
  <c r="J150" i="12"/>
  <c r="K150" i="12"/>
  <c r="L150" i="12"/>
  <c r="J151" i="12"/>
  <c r="K151" i="12"/>
  <c r="L151" i="12"/>
  <c r="J152" i="12"/>
  <c r="K152" i="12"/>
  <c r="L152" i="12"/>
  <c r="J153" i="12"/>
  <c r="K153" i="12"/>
  <c r="L153" i="12"/>
  <c r="J154" i="12"/>
  <c r="K154" i="12"/>
  <c r="L154" i="12"/>
  <c r="J155" i="12"/>
  <c r="K155" i="12"/>
  <c r="L155" i="12"/>
  <c r="J156" i="12"/>
  <c r="K156" i="12"/>
  <c r="L156" i="12"/>
  <c r="J157" i="12"/>
  <c r="K157" i="12"/>
  <c r="L157" i="12"/>
  <c r="J158" i="12"/>
  <c r="K158" i="12"/>
  <c r="L158" i="12"/>
  <c r="J159" i="12"/>
  <c r="K159" i="12"/>
  <c r="L159" i="12"/>
  <c r="J160" i="12"/>
  <c r="K160" i="12"/>
  <c r="L160" i="12"/>
  <c r="J161" i="12"/>
  <c r="K161" i="12"/>
  <c r="L161" i="12"/>
  <c r="J162" i="12"/>
  <c r="K162" i="12"/>
  <c r="L162" i="12"/>
  <c r="J163" i="12"/>
  <c r="K163" i="12"/>
  <c r="L163" i="12"/>
  <c r="J164" i="12"/>
  <c r="K164" i="12"/>
  <c r="L164" i="12"/>
  <c r="J165" i="12"/>
  <c r="K165" i="12"/>
  <c r="L165" i="12"/>
  <c r="J166" i="12"/>
  <c r="K166" i="12"/>
  <c r="L166" i="12"/>
  <c r="J167" i="12"/>
  <c r="K167" i="12"/>
  <c r="L167" i="12"/>
  <c r="J168" i="12"/>
  <c r="K168" i="12"/>
  <c r="L168" i="12"/>
  <c r="J169" i="12"/>
  <c r="K169" i="12"/>
  <c r="L169" i="12"/>
  <c r="J170" i="12"/>
  <c r="K170" i="12"/>
  <c r="L170" i="12"/>
  <c r="J171" i="12"/>
  <c r="K171" i="12"/>
  <c r="L171" i="12"/>
  <c r="J172" i="12"/>
  <c r="K172" i="12"/>
  <c r="L172" i="12"/>
  <c r="J173" i="12"/>
  <c r="K173" i="12"/>
  <c r="L173" i="12"/>
  <c r="J174" i="12"/>
  <c r="K174" i="12"/>
  <c r="L174" i="12"/>
  <c r="J175" i="12"/>
  <c r="K175" i="12"/>
  <c r="L175" i="12"/>
  <c r="J176" i="12"/>
  <c r="K176" i="12"/>
  <c r="L176" i="12"/>
  <c r="J177" i="12"/>
  <c r="K177" i="12"/>
  <c r="L177" i="12"/>
  <c r="J178" i="12"/>
  <c r="K178" i="12"/>
  <c r="L178" i="12"/>
  <c r="J179" i="12"/>
  <c r="K179" i="12"/>
  <c r="L179" i="12"/>
  <c r="J180" i="12"/>
  <c r="K180" i="12"/>
  <c r="L180" i="12"/>
  <c r="J181" i="12"/>
  <c r="K181" i="12"/>
  <c r="L181" i="12"/>
  <c r="J182" i="12"/>
  <c r="K182" i="12"/>
  <c r="L182" i="12"/>
  <c r="J183" i="12"/>
  <c r="K183" i="12"/>
  <c r="L183" i="12"/>
  <c r="J184" i="12"/>
  <c r="K184" i="12"/>
  <c r="L184" i="12"/>
  <c r="J185" i="12"/>
  <c r="K185" i="12"/>
  <c r="L185" i="12"/>
  <c r="J186" i="12"/>
  <c r="K186" i="12"/>
  <c r="L186" i="12"/>
  <c r="J187" i="12"/>
  <c r="K187" i="12"/>
  <c r="L187" i="12"/>
  <c r="J188" i="12"/>
  <c r="K188" i="12"/>
  <c r="L188" i="12"/>
  <c r="J189" i="12"/>
  <c r="K189" i="12"/>
  <c r="L189" i="12"/>
  <c r="J190" i="12"/>
  <c r="K190" i="12"/>
  <c r="L190" i="12"/>
  <c r="J191" i="12"/>
  <c r="K191" i="12"/>
  <c r="L191" i="12"/>
  <c r="J192" i="12"/>
  <c r="K192" i="12"/>
  <c r="L192" i="12"/>
  <c r="J193" i="12"/>
  <c r="K193" i="12"/>
  <c r="L193" i="12"/>
  <c r="J194" i="12"/>
  <c r="K194" i="12"/>
  <c r="L194" i="12"/>
  <c r="J195" i="12"/>
  <c r="K195" i="12"/>
  <c r="L195" i="12"/>
  <c r="J196" i="12"/>
  <c r="K196" i="12"/>
  <c r="L196" i="12"/>
  <c r="J197" i="12"/>
  <c r="K197" i="12"/>
  <c r="L197" i="12"/>
  <c r="J198" i="12"/>
  <c r="K198" i="12"/>
  <c r="L198" i="12"/>
  <c r="J199" i="12"/>
  <c r="K199" i="12"/>
  <c r="L199" i="12"/>
  <c r="J200" i="12"/>
  <c r="K200" i="12"/>
  <c r="L200" i="12"/>
  <c r="J201" i="12"/>
  <c r="K201" i="12"/>
  <c r="L201" i="12"/>
  <c r="J202" i="12"/>
  <c r="K202" i="12"/>
  <c r="L202" i="12"/>
  <c r="J203" i="12"/>
  <c r="K203" i="12"/>
  <c r="L203" i="12"/>
  <c r="J204" i="12"/>
  <c r="K204" i="12"/>
  <c r="L204" i="12"/>
  <c r="J205" i="12"/>
  <c r="K205" i="12"/>
  <c r="L205" i="12"/>
  <c r="J206" i="12"/>
  <c r="K206" i="12"/>
  <c r="L206" i="12"/>
  <c r="J207" i="12"/>
  <c r="K207" i="12"/>
  <c r="L207" i="12"/>
  <c r="J208" i="12"/>
  <c r="K208" i="12"/>
  <c r="L208" i="12"/>
  <c r="J209" i="12"/>
  <c r="K209" i="12"/>
  <c r="L209" i="12"/>
  <c r="J210" i="12"/>
  <c r="K210" i="12"/>
  <c r="L210" i="12"/>
  <c r="J211" i="12"/>
  <c r="K211" i="12"/>
  <c r="L211" i="12"/>
  <c r="J212" i="12"/>
  <c r="K212" i="12"/>
  <c r="L212" i="12"/>
  <c r="J213" i="12"/>
  <c r="K213" i="12"/>
  <c r="L213" i="12"/>
  <c r="J214" i="12"/>
  <c r="K214" i="12"/>
  <c r="L214" i="12"/>
  <c r="J215" i="12"/>
  <c r="K215" i="12"/>
  <c r="L215" i="12"/>
  <c r="J216" i="12"/>
  <c r="K216" i="12"/>
  <c r="L216" i="12"/>
  <c r="J217" i="12"/>
  <c r="K217" i="12"/>
  <c r="L217" i="12"/>
  <c r="J218" i="12"/>
  <c r="K218" i="12"/>
  <c r="L218" i="12"/>
  <c r="J219" i="12"/>
  <c r="K219" i="12"/>
  <c r="L219" i="12"/>
  <c r="J220" i="12"/>
  <c r="K220" i="12"/>
  <c r="L220" i="12"/>
  <c r="J221" i="12"/>
  <c r="K221" i="12"/>
  <c r="L221" i="12"/>
  <c r="J222" i="12"/>
  <c r="K222" i="12"/>
  <c r="L222" i="12"/>
  <c r="J223" i="12"/>
  <c r="K223" i="12"/>
  <c r="L223" i="12"/>
  <c r="J224" i="12"/>
  <c r="K224" i="12"/>
  <c r="L224" i="12"/>
  <c r="J225" i="12"/>
  <c r="K225" i="12"/>
  <c r="L225" i="12"/>
  <c r="J226" i="12"/>
  <c r="K226" i="12"/>
  <c r="L226" i="12"/>
  <c r="J227" i="12"/>
  <c r="K227" i="12"/>
  <c r="L227" i="12"/>
  <c r="J228" i="12"/>
  <c r="K228" i="12"/>
  <c r="L228" i="12"/>
  <c r="J229" i="12"/>
  <c r="K229" i="12"/>
  <c r="L229" i="12"/>
  <c r="J230" i="12"/>
  <c r="K230" i="12"/>
  <c r="L230" i="12"/>
  <c r="J231" i="12"/>
  <c r="K231" i="12"/>
  <c r="L231" i="12"/>
  <c r="J232" i="12"/>
  <c r="K232" i="12"/>
  <c r="L232" i="12"/>
  <c r="J233" i="12"/>
  <c r="K233" i="12"/>
  <c r="L233" i="12"/>
  <c r="J234" i="12"/>
  <c r="K234" i="12"/>
  <c r="L234" i="12"/>
  <c r="J235" i="12"/>
  <c r="K235" i="12"/>
  <c r="L235" i="12"/>
  <c r="J236" i="12"/>
  <c r="K236" i="12"/>
  <c r="L236" i="12"/>
  <c r="J237" i="12"/>
  <c r="K237" i="12"/>
  <c r="L237" i="12"/>
  <c r="J238" i="12"/>
  <c r="K238" i="12"/>
  <c r="L238" i="12"/>
  <c r="J239" i="12"/>
  <c r="K239" i="12"/>
  <c r="L239" i="12"/>
  <c r="J240" i="12"/>
  <c r="K240" i="12"/>
  <c r="L240" i="12"/>
  <c r="J241" i="12"/>
  <c r="K241" i="12"/>
  <c r="L241" i="12"/>
  <c r="J242" i="12"/>
  <c r="K242" i="12"/>
  <c r="L242" i="12"/>
  <c r="J243" i="12"/>
  <c r="K243" i="12"/>
  <c r="L243" i="12"/>
  <c r="J244" i="12"/>
  <c r="K244" i="12"/>
  <c r="L244" i="12"/>
  <c r="J245" i="12"/>
  <c r="K245" i="12"/>
  <c r="L245" i="12"/>
  <c r="J246" i="12"/>
  <c r="K246" i="12"/>
  <c r="L246" i="12"/>
  <c r="J247" i="12"/>
  <c r="K247" i="12"/>
  <c r="L247" i="12"/>
  <c r="J248" i="12"/>
  <c r="K248" i="12"/>
  <c r="L248" i="12"/>
  <c r="J249" i="12"/>
  <c r="K249" i="12"/>
  <c r="L249" i="12"/>
  <c r="J250" i="12"/>
  <c r="K250" i="12"/>
  <c r="L250" i="12"/>
  <c r="J251" i="12"/>
  <c r="K251" i="12"/>
  <c r="L251" i="12"/>
  <c r="J252" i="12"/>
  <c r="K252" i="12"/>
  <c r="L252" i="12"/>
  <c r="J253" i="12"/>
  <c r="K253" i="12"/>
  <c r="L253" i="12"/>
  <c r="J254" i="12"/>
  <c r="K254" i="12"/>
  <c r="L254" i="12"/>
  <c r="J255" i="12"/>
  <c r="K255" i="12"/>
  <c r="L255" i="12"/>
  <c r="J256" i="12"/>
  <c r="K256" i="12"/>
  <c r="L256" i="12"/>
  <c r="J257" i="12"/>
  <c r="K257" i="12"/>
  <c r="L257" i="12"/>
  <c r="J258" i="12"/>
  <c r="K258" i="12"/>
  <c r="L258" i="12"/>
  <c r="J259" i="12"/>
  <c r="K259" i="12"/>
  <c r="L259" i="12"/>
  <c r="J260" i="12"/>
  <c r="K260" i="12"/>
  <c r="L260" i="12"/>
  <c r="J261" i="12"/>
  <c r="K261" i="12"/>
  <c r="L261" i="12"/>
  <c r="J262" i="12"/>
  <c r="K262" i="12"/>
  <c r="L262" i="12"/>
  <c r="J263" i="12"/>
  <c r="K263" i="12"/>
  <c r="L263" i="12"/>
  <c r="J264" i="12"/>
  <c r="K264" i="12"/>
  <c r="L264" i="12"/>
  <c r="J265" i="12"/>
  <c r="K265" i="12"/>
  <c r="L265" i="12"/>
  <c r="J266" i="12"/>
  <c r="K266" i="12"/>
  <c r="L266" i="12"/>
  <c r="J267" i="12"/>
  <c r="K267" i="12"/>
  <c r="L267" i="12"/>
  <c r="J268" i="12"/>
  <c r="K268" i="12"/>
  <c r="L268" i="12"/>
  <c r="J269" i="12"/>
  <c r="K269" i="12"/>
  <c r="L269" i="12"/>
  <c r="J270" i="12"/>
  <c r="K270" i="12"/>
  <c r="L270" i="12"/>
  <c r="J271" i="12"/>
  <c r="K271" i="12"/>
  <c r="L271" i="12"/>
  <c r="J272" i="12"/>
  <c r="K272" i="12"/>
  <c r="L272" i="12"/>
  <c r="J273" i="12"/>
  <c r="K273" i="12"/>
  <c r="L273" i="12"/>
  <c r="J274" i="12"/>
  <c r="K274" i="12"/>
  <c r="L274" i="12"/>
  <c r="J275" i="12"/>
  <c r="K275" i="12"/>
  <c r="L275" i="12"/>
  <c r="J276" i="12"/>
  <c r="K276" i="12"/>
  <c r="L276" i="12"/>
  <c r="J277" i="12"/>
  <c r="K277" i="12"/>
  <c r="L277" i="12"/>
  <c r="J278" i="12"/>
  <c r="K278" i="12"/>
  <c r="L278" i="12"/>
  <c r="J279" i="12"/>
  <c r="K279" i="12"/>
  <c r="L279" i="12"/>
  <c r="J280" i="12"/>
  <c r="K280" i="12"/>
  <c r="L280" i="12"/>
  <c r="J281" i="12"/>
  <c r="K281" i="12"/>
  <c r="L281" i="12"/>
  <c r="J282" i="12"/>
  <c r="K282" i="12"/>
  <c r="L282" i="12"/>
  <c r="J283" i="12"/>
  <c r="K283" i="12"/>
  <c r="L283" i="12"/>
  <c r="J284" i="12"/>
  <c r="K284" i="12"/>
  <c r="L284" i="12"/>
  <c r="J285" i="12"/>
  <c r="K285" i="12"/>
  <c r="L285" i="12"/>
  <c r="J286" i="12"/>
  <c r="K286" i="12"/>
  <c r="L286" i="12"/>
  <c r="J287" i="12"/>
  <c r="K287" i="12"/>
  <c r="L287" i="12"/>
  <c r="J288" i="12"/>
  <c r="K288" i="12"/>
  <c r="L288" i="12"/>
  <c r="J289" i="12"/>
  <c r="K289" i="12"/>
  <c r="L289" i="12"/>
  <c r="J290" i="12"/>
  <c r="K290" i="12"/>
  <c r="L290" i="12"/>
  <c r="J291" i="12"/>
  <c r="K291" i="12"/>
  <c r="L291" i="12"/>
  <c r="J292" i="12"/>
  <c r="K292" i="12"/>
  <c r="L292" i="12"/>
  <c r="J293" i="12"/>
  <c r="K293" i="12"/>
  <c r="L293" i="12"/>
  <c r="J294" i="12"/>
  <c r="K294" i="12"/>
  <c r="L294" i="12"/>
  <c r="J295" i="12"/>
  <c r="K295" i="12"/>
  <c r="L295" i="12"/>
  <c r="J296" i="12"/>
  <c r="K296" i="12"/>
  <c r="L296" i="12"/>
  <c r="J297" i="12"/>
  <c r="K297" i="12"/>
  <c r="L297" i="12"/>
  <c r="J298" i="12"/>
  <c r="K298" i="12"/>
  <c r="L298" i="12"/>
  <c r="J299" i="12"/>
  <c r="K299" i="12"/>
  <c r="L299" i="12"/>
  <c r="J300" i="12"/>
  <c r="K300" i="12"/>
  <c r="L300" i="12"/>
  <c r="J301" i="12"/>
  <c r="K301" i="12"/>
  <c r="L301" i="12"/>
  <c r="J302" i="12"/>
  <c r="K302" i="12"/>
  <c r="L302" i="12"/>
  <c r="J303" i="12"/>
  <c r="K303" i="12"/>
  <c r="L303" i="12"/>
  <c r="J304" i="12"/>
  <c r="K304" i="12"/>
  <c r="L304" i="12"/>
  <c r="J305" i="12"/>
  <c r="K305" i="12"/>
  <c r="L305" i="12"/>
  <c r="J306" i="12"/>
  <c r="K306" i="12"/>
  <c r="L306" i="12"/>
  <c r="J307" i="12"/>
  <c r="K307" i="12"/>
  <c r="L307" i="12"/>
  <c r="J308" i="12"/>
  <c r="K308" i="12"/>
  <c r="L308" i="12"/>
  <c r="J309" i="12"/>
  <c r="K309" i="12"/>
  <c r="L309" i="12"/>
  <c r="J310" i="12"/>
  <c r="K310" i="12"/>
  <c r="L310" i="12"/>
  <c r="J311" i="12"/>
  <c r="K311" i="12"/>
  <c r="L311" i="12"/>
  <c r="J312" i="12"/>
  <c r="K312" i="12"/>
  <c r="L312" i="12"/>
  <c r="J313" i="12"/>
  <c r="K313" i="12"/>
  <c r="L313" i="12"/>
  <c r="J314" i="12"/>
  <c r="K314" i="12"/>
  <c r="L314" i="12"/>
  <c r="J315" i="12"/>
  <c r="K315" i="12"/>
  <c r="L315" i="12"/>
  <c r="J316" i="12"/>
  <c r="K316" i="12"/>
  <c r="L316" i="12"/>
  <c r="J317" i="12"/>
  <c r="K317" i="12"/>
  <c r="L317" i="12"/>
  <c r="J318" i="12"/>
  <c r="K318" i="12"/>
  <c r="L318" i="12"/>
  <c r="J319" i="12"/>
  <c r="K319" i="12"/>
  <c r="L319" i="12"/>
  <c r="J320" i="12"/>
  <c r="K320" i="12"/>
  <c r="L320" i="12"/>
  <c r="J321" i="12"/>
  <c r="K321" i="12"/>
  <c r="L321" i="12"/>
  <c r="J322" i="12"/>
  <c r="K322" i="12"/>
  <c r="L322" i="12"/>
  <c r="J323" i="12"/>
  <c r="K323" i="12"/>
  <c r="L323" i="12"/>
  <c r="J324" i="12"/>
  <c r="K324" i="12"/>
  <c r="L324" i="12"/>
  <c r="J325" i="12"/>
  <c r="K325" i="12"/>
  <c r="L325" i="12"/>
  <c r="J326" i="12"/>
  <c r="K326" i="12"/>
  <c r="L326" i="12"/>
  <c r="J327" i="12"/>
  <c r="K327" i="12"/>
  <c r="L327" i="12"/>
  <c r="J328" i="12"/>
  <c r="K328" i="12"/>
  <c r="L328" i="12"/>
  <c r="J329" i="12"/>
  <c r="K329" i="12"/>
  <c r="L329" i="12"/>
  <c r="J330" i="12"/>
  <c r="K330" i="12"/>
  <c r="L330" i="12"/>
  <c r="J331" i="12"/>
  <c r="K331" i="12"/>
  <c r="L331" i="12"/>
  <c r="J332" i="12"/>
  <c r="K332" i="12"/>
  <c r="L332" i="12"/>
  <c r="J333" i="12"/>
  <c r="K333" i="12"/>
  <c r="L333" i="12"/>
  <c r="J334" i="12"/>
  <c r="K334" i="12"/>
  <c r="L334" i="12"/>
  <c r="J335" i="12"/>
  <c r="K335" i="12"/>
  <c r="L335" i="12"/>
  <c r="J336" i="12"/>
  <c r="K336" i="12"/>
  <c r="L336" i="12"/>
  <c r="J337" i="12"/>
  <c r="K337" i="12"/>
  <c r="L337" i="12"/>
  <c r="J338" i="12"/>
  <c r="K338" i="12"/>
  <c r="L338" i="12"/>
  <c r="J339" i="12"/>
  <c r="K339" i="12"/>
  <c r="L339" i="12"/>
  <c r="J340" i="12"/>
  <c r="K340" i="12"/>
  <c r="L340" i="12"/>
  <c r="J341" i="12"/>
  <c r="K341" i="12"/>
  <c r="L341" i="12"/>
  <c r="J342" i="12"/>
  <c r="K342" i="12"/>
  <c r="L342" i="12"/>
  <c r="J343" i="12"/>
  <c r="K343" i="12"/>
  <c r="L343" i="12"/>
  <c r="J344" i="12"/>
  <c r="K344" i="12"/>
  <c r="L344" i="12"/>
  <c r="J345" i="12"/>
  <c r="K345" i="12"/>
  <c r="L345" i="12"/>
  <c r="J346" i="12"/>
  <c r="K346" i="12"/>
  <c r="L346" i="12"/>
  <c r="J347" i="12"/>
  <c r="K347" i="12"/>
  <c r="L347" i="12"/>
  <c r="J348" i="12"/>
  <c r="K348" i="12"/>
  <c r="L348" i="12"/>
  <c r="J349" i="12"/>
  <c r="K349" i="12"/>
  <c r="L349" i="12"/>
  <c r="J350" i="12"/>
  <c r="K350" i="12"/>
  <c r="L350" i="12"/>
  <c r="J351" i="12"/>
  <c r="K351" i="12"/>
  <c r="L351" i="12"/>
  <c r="J352" i="12"/>
  <c r="K352" i="12"/>
  <c r="L352" i="12"/>
  <c r="J353" i="12"/>
  <c r="K353" i="12"/>
  <c r="L353" i="12"/>
  <c r="J354" i="12"/>
  <c r="K354" i="12"/>
  <c r="L354" i="12"/>
  <c r="J355" i="12"/>
  <c r="K355" i="12"/>
  <c r="L355" i="12"/>
  <c r="J356" i="12"/>
  <c r="K356" i="12"/>
  <c r="L356" i="12"/>
  <c r="J357" i="12"/>
  <c r="K357" i="12"/>
  <c r="L357" i="12"/>
  <c r="J358" i="12"/>
  <c r="K358" i="12"/>
  <c r="L358" i="12"/>
  <c r="J359" i="12"/>
  <c r="K359" i="12"/>
  <c r="L359" i="12"/>
  <c r="J360" i="12"/>
  <c r="K360" i="12"/>
  <c r="L360" i="12"/>
  <c r="J361" i="12"/>
  <c r="K361" i="12"/>
  <c r="L361" i="12"/>
  <c r="J362" i="12"/>
  <c r="K362" i="12"/>
  <c r="L362" i="12"/>
  <c r="J363" i="12"/>
  <c r="K363" i="12"/>
  <c r="L363" i="12"/>
  <c r="J364" i="12"/>
  <c r="K364" i="12"/>
  <c r="L364" i="12"/>
  <c r="J365" i="12"/>
  <c r="K365" i="12"/>
  <c r="L365" i="12"/>
  <c r="J366" i="12"/>
  <c r="K366" i="12"/>
  <c r="L366" i="12"/>
  <c r="J367" i="12"/>
  <c r="K367" i="12"/>
  <c r="L367" i="12"/>
  <c r="J368" i="12"/>
  <c r="K368" i="12"/>
  <c r="L368" i="12"/>
  <c r="J369" i="12"/>
  <c r="K369" i="12"/>
  <c r="L369" i="12"/>
  <c r="J370" i="12"/>
  <c r="K370" i="12"/>
  <c r="L370" i="12"/>
  <c r="J371" i="12"/>
  <c r="K371" i="12"/>
  <c r="L371" i="12"/>
  <c r="J372" i="12"/>
  <c r="K372" i="12"/>
  <c r="L372" i="12"/>
  <c r="J373" i="12"/>
  <c r="K373" i="12"/>
  <c r="L373" i="12"/>
  <c r="J374" i="12"/>
  <c r="K374" i="12"/>
  <c r="L374" i="12"/>
  <c r="J375" i="12"/>
  <c r="K375" i="12"/>
  <c r="L375" i="12"/>
  <c r="J376" i="12"/>
  <c r="K376" i="12"/>
  <c r="L376" i="12"/>
  <c r="J377" i="12"/>
  <c r="K377" i="12"/>
  <c r="L377" i="12"/>
  <c r="J378" i="12"/>
  <c r="K378" i="12"/>
  <c r="L378" i="12"/>
  <c r="J379" i="12"/>
  <c r="K379" i="12"/>
  <c r="L379" i="12"/>
  <c r="J380" i="12"/>
  <c r="K380" i="12"/>
  <c r="L380" i="12"/>
  <c r="J381" i="12"/>
  <c r="K381" i="12"/>
  <c r="L381" i="12"/>
  <c r="J382" i="12"/>
  <c r="K382" i="12"/>
  <c r="L382" i="12"/>
  <c r="J383" i="12"/>
  <c r="K383" i="12"/>
  <c r="L383" i="12"/>
  <c r="J384" i="12"/>
  <c r="K384" i="12"/>
  <c r="L384" i="12"/>
  <c r="J385" i="12"/>
  <c r="K385" i="12"/>
  <c r="L385" i="12"/>
  <c r="J386" i="12"/>
  <c r="K386" i="12"/>
  <c r="L386" i="12"/>
  <c r="J387" i="12"/>
  <c r="K387" i="12"/>
  <c r="L387" i="12"/>
  <c r="J388" i="12"/>
  <c r="K388" i="12"/>
  <c r="L388" i="12"/>
  <c r="J389" i="12"/>
  <c r="K389" i="12"/>
  <c r="L389" i="12"/>
  <c r="J390" i="12"/>
  <c r="K390" i="12"/>
  <c r="L390" i="12"/>
  <c r="J391" i="12"/>
  <c r="K391" i="12"/>
  <c r="L391" i="12"/>
  <c r="J392" i="12"/>
  <c r="K392" i="12"/>
  <c r="L392" i="12"/>
  <c r="J393" i="12"/>
  <c r="K393" i="12"/>
  <c r="L393" i="12"/>
  <c r="J394" i="12"/>
  <c r="K394" i="12"/>
  <c r="L394" i="12"/>
  <c r="J395" i="12"/>
  <c r="K395" i="12"/>
  <c r="L395" i="12"/>
  <c r="J396" i="12"/>
  <c r="K396" i="12"/>
  <c r="L396" i="12"/>
  <c r="J397" i="12"/>
  <c r="K397" i="12"/>
  <c r="L397" i="12"/>
  <c r="J398" i="12"/>
  <c r="K398" i="12"/>
  <c r="L398" i="12"/>
  <c r="J399" i="12"/>
  <c r="K399" i="12"/>
  <c r="L399" i="12"/>
  <c r="J400" i="12"/>
  <c r="K400" i="12"/>
  <c r="L400" i="12"/>
  <c r="J401" i="12"/>
  <c r="K401" i="12"/>
  <c r="L401" i="12"/>
  <c r="J402" i="12"/>
  <c r="K402" i="12"/>
  <c r="L402" i="12"/>
  <c r="J403" i="12"/>
  <c r="K403" i="12"/>
  <c r="L403" i="12"/>
  <c r="J404" i="12"/>
  <c r="K404" i="12"/>
  <c r="L404" i="12"/>
  <c r="J405" i="12"/>
  <c r="K405" i="12"/>
  <c r="L405" i="12"/>
  <c r="J406" i="12"/>
  <c r="K406" i="12"/>
  <c r="L406" i="12"/>
  <c r="J407" i="12"/>
  <c r="K407" i="12"/>
  <c r="L407" i="12"/>
  <c r="J408" i="12"/>
  <c r="K408" i="12"/>
  <c r="L408" i="12"/>
  <c r="J409" i="12"/>
  <c r="K409" i="12"/>
  <c r="L409" i="12"/>
  <c r="J410" i="12"/>
  <c r="K410" i="12"/>
  <c r="L410" i="12"/>
  <c r="J411" i="12"/>
  <c r="K411" i="12"/>
  <c r="L411" i="12"/>
  <c r="J412" i="12"/>
  <c r="K412" i="12"/>
  <c r="L412" i="12"/>
  <c r="J413" i="12"/>
  <c r="K413" i="12"/>
  <c r="L413" i="12"/>
  <c r="J414" i="12"/>
  <c r="K414" i="12"/>
  <c r="L414" i="12"/>
  <c r="J415" i="12"/>
  <c r="K415" i="12"/>
  <c r="L415" i="12"/>
  <c r="J416" i="12"/>
  <c r="K416" i="12"/>
  <c r="L416" i="12"/>
  <c r="J417" i="12"/>
  <c r="K417" i="12"/>
  <c r="L417" i="12"/>
  <c r="J418" i="12"/>
  <c r="K418" i="12"/>
  <c r="L418" i="12"/>
  <c r="J419" i="12"/>
  <c r="K419" i="12"/>
  <c r="L419" i="12"/>
  <c r="J420" i="12"/>
  <c r="K420" i="12"/>
  <c r="L420" i="12"/>
  <c r="J421" i="12"/>
  <c r="K421" i="12"/>
  <c r="L421" i="12"/>
  <c r="J422" i="12"/>
  <c r="K422" i="12"/>
  <c r="L422" i="12"/>
  <c r="J423" i="12"/>
  <c r="K423" i="12"/>
  <c r="L423" i="12"/>
  <c r="J424" i="12"/>
  <c r="K424" i="12"/>
  <c r="L424" i="12"/>
  <c r="J425" i="12"/>
  <c r="K425" i="12"/>
  <c r="L425" i="12"/>
  <c r="J426" i="12"/>
  <c r="K426" i="12"/>
  <c r="L426" i="12"/>
  <c r="J427" i="12"/>
  <c r="K427" i="12"/>
  <c r="L427" i="12"/>
  <c r="J428" i="12"/>
  <c r="K428" i="12"/>
  <c r="L428" i="12"/>
  <c r="J429" i="12"/>
  <c r="K429" i="12"/>
  <c r="L429" i="12"/>
  <c r="J430" i="12"/>
  <c r="K430" i="12"/>
  <c r="L430" i="12"/>
  <c r="J431" i="12"/>
  <c r="K431" i="12"/>
  <c r="L431" i="12"/>
  <c r="J432" i="12"/>
  <c r="K432" i="12"/>
  <c r="L432" i="12"/>
  <c r="J433" i="12"/>
  <c r="K433" i="12"/>
  <c r="L433" i="12"/>
  <c r="J434" i="12"/>
  <c r="K434" i="12"/>
  <c r="L434" i="12"/>
  <c r="J435" i="12"/>
  <c r="K435" i="12"/>
  <c r="L435" i="12"/>
  <c r="J436" i="12"/>
  <c r="K436" i="12"/>
  <c r="L436" i="12"/>
  <c r="J437" i="12"/>
  <c r="K437" i="12"/>
  <c r="L437" i="12"/>
  <c r="J438" i="12"/>
  <c r="K438" i="12"/>
  <c r="L438" i="12"/>
  <c r="J439" i="12"/>
  <c r="K439" i="12"/>
  <c r="L439" i="12"/>
  <c r="J440" i="12"/>
  <c r="K440" i="12"/>
  <c r="L440" i="12"/>
  <c r="J441" i="12"/>
  <c r="K441" i="12"/>
  <c r="L441" i="12"/>
  <c r="J442" i="12"/>
  <c r="K442" i="12"/>
  <c r="L442" i="12"/>
  <c r="J443" i="12"/>
  <c r="K443" i="12"/>
  <c r="L443" i="12"/>
  <c r="J444" i="12"/>
  <c r="K444" i="12"/>
  <c r="L444" i="12"/>
  <c r="J445" i="12"/>
  <c r="K445" i="12"/>
  <c r="L445" i="12"/>
  <c r="J446" i="12"/>
  <c r="K446" i="12"/>
  <c r="L446" i="12"/>
  <c r="J447" i="12"/>
  <c r="K447" i="12"/>
  <c r="L447" i="12"/>
  <c r="J448" i="12"/>
  <c r="K448" i="12"/>
  <c r="L448" i="12"/>
  <c r="J449" i="12"/>
  <c r="K449" i="12"/>
  <c r="L449" i="12"/>
  <c r="J450" i="12"/>
  <c r="K450" i="12"/>
  <c r="L450" i="12"/>
  <c r="J451" i="12"/>
  <c r="K451" i="12"/>
  <c r="L451" i="12"/>
  <c r="J452" i="12"/>
  <c r="K452" i="12"/>
  <c r="L452" i="12"/>
  <c r="J453" i="12"/>
  <c r="K453" i="12"/>
  <c r="L453" i="12"/>
  <c r="J454" i="12"/>
  <c r="K454" i="12"/>
  <c r="L454" i="12"/>
  <c r="J455" i="12"/>
  <c r="K455" i="12"/>
  <c r="L455" i="12"/>
  <c r="J456" i="12"/>
  <c r="K456" i="12"/>
  <c r="L456" i="12"/>
  <c r="J457" i="12"/>
  <c r="K457" i="12"/>
  <c r="L457" i="12"/>
  <c r="J458" i="12"/>
  <c r="K458" i="12"/>
  <c r="L458" i="12"/>
  <c r="J459" i="12"/>
  <c r="K459" i="12"/>
  <c r="L459" i="12"/>
  <c r="J460" i="12"/>
  <c r="K460" i="12"/>
  <c r="L460" i="12"/>
  <c r="J461" i="12"/>
  <c r="K461" i="12"/>
  <c r="L461" i="12"/>
  <c r="J462" i="12"/>
  <c r="K462" i="12"/>
  <c r="L462" i="12"/>
  <c r="J463" i="12"/>
  <c r="K463" i="12"/>
  <c r="L463" i="12"/>
  <c r="J464" i="12"/>
  <c r="K464" i="12"/>
  <c r="L464" i="12"/>
  <c r="J465" i="12"/>
  <c r="K465" i="12"/>
  <c r="L465" i="12"/>
  <c r="J466" i="12"/>
  <c r="K466" i="12"/>
  <c r="L466" i="12"/>
  <c r="J467" i="12"/>
  <c r="K467" i="12"/>
  <c r="L467" i="12"/>
  <c r="J468" i="12"/>
  <c r="K468" i="12"/>
  <c r="L468" i="12"/>
  <c r="J469" i="12"/>
  <c r="K469" i="12"/>
  <c r="L469" i="12"/>
  <c r="J470" i="12"/>
  <c r="K470" i="12"/>
  <c r="L470" i="12"/>
  <c r="J471" i="12"/>
  <c r="K471" i="12"/>
  <c r="L471" i="12"/>
  <c r="J472" i="12"/>
  <c r="K472" i="12"/>
  <c r="L472" i="12"/>
  <c r="J473" i="12"/>
  <c r="K473" i="12"/>
  <c r="L473" i="12"/>
  <c r="J474" i="12"/>
  <c r="K474" i="12"/>
  <c r="L474" i="12"/>
  <c r="J475" i="12"/>
  <c r="K475" i="12"/>
  <c r="L475" i="12"/>
  <c r="J476" i="12"/>
  <c r="K476" i="12"/>
  <c r="L476" i="12"/>
  <c r="J477" i="12"/>
  <c r="K477" i="12"/>
  <c r="L477" i="12"/>
  <c r="J478" i="12"/>
  <c r="K478" i="12"/>
  <c r="L478" i="12"/>
  <c r="J479" i="12"/>
  <c r="K479" i="12"/>
  <c r="L479" i="12"/>
  <c r="J480" i="12"/>
  <c r="K480" i="12"/>
  <c r="L480" i="12"/>
  <c r="J481" i="12"/>
  <c r="K481" i="12"/>
  <c r="L481" i="12"/>
  <c r="J482" i="12"/>
  <c r="K482" i="12"/>
  <c r="L482" i="12"/>
  <c r="J483" i="12"/>
  <c r="K483" i="12"/>
  <c r="L483" i="12"/>
  <c r="J484" i="12"/>
  <c r="K484" i="12"/>
  <c r="L484" i="12"/>
  <c r="J485" i="12"/>
  <c r="K485" i="12"/>
  <c r="L485" i="12"/>
  <c r="J486" i="12"/>
  <c r="K486" i="12"/>
  <c r="L486" i="12"/>
  <c r="J487" i="12"/>
  <c r="K487" i="12"/>
  <c r="L487" i="12"/>
  <c r="J488" i="12"/>
  <c r="K488" i="12"/>
  <c r="L488" i="12"/>
  <c r="J489" i="12"/>
  <c r="K489" i="12"/>
  <c r="L489" i="12"/>
  <c r="J490" i="12"/>
  <c r="K490" i="12"/>
  <c r="L490" i="12"/>
  <c r="J491" i="12"/>
  <c r="K491" i="12"/>
  <c r="L491" i="12"/>
  <c r="J492" i="12"/>
  <c r="K492" i="12"/>
  <c r="L492" i="12"/>
  <c r="J493" i="12"/>
  <c r="K493" i="12"/>
  <c r="L493" i="12"/>
  <c r="J494" i="12"/>
  <c r="K494" i="12"/>
  <c r="L494" i="12"/>
  <c r="J495" i="12"/>
  <c r="K495" i="12"/>
  <c r="L495" i="12"/>
  <c r="J496" i="12"/>
  <c r="K496" i="12"/>
  <c r="L496" i="12"/>
  <c r="J497" i="12"/>
  <c r="K497" i="12"/>
  <c r="L497" i="12"/>
  <c r="J498" i="12"/>
  <c r="K498" i="12"/>
  <c r="L498" i="12"/>
  <c r="J499" i="12"/>
  <c r="K499" i="12"/>
  <c r="L499" i="12"/>
  <c r="J500" i="12"/>
  <c r="K500" i="12"/>
  <c r="L500" i="12"/>
  <c r="J501" i="12"/>
  <c r="K501" i="12"/>
  <c r="L501" i="12"/>
  <c r="J502" i="12"/>
  <c r="K502" i="12"/>
  <c r="L502" i="12"/>
  <c r="J503" i="12"/>
  <c r="K503" i="12"/>
  <c r="L503" i="12"/>
  <c r="J504" i="12"/>
  <c r="K504" i="12"/>
  <c r="L504" i="12"/>
  <c r="J505" i="12"/>
  <c r="K505" i="12"/>
  <c r="L505" i="12"/>
  <c r="J506" i="12"/>
  <c r="K506" i="12"/>
  <c r="L506" i="12"/>
  <c r="J507" i="12"/>
  <c r="K507" i="12"/>
  <c r="L507" i="12"/>
  <c r="J508" i="12"/>
  <c r="K508" i="12"/>
  <c r="L508" i="12"/>
  <c r="J509" i="12"/>
  <c r="K509" i="12"/>
  <c r="L509" i="12"/>
  <c r="J510" i="12"/>
  <c r="K510" i="12"/>
  <c r="L510" i="12"/>
  <c r="J511" i="12"/>
  <c r="K511" i="12"/>
  <c r="L511" i="12"/>
  <c r="J512" i="12"/>
  <c r="K512" i="12"/>
  <c r="L512" i="12"/>
  <c r="J513" i="12"/>
  <c r="K513" i="12"/>
  <c r="L513" i="12"/>
  <c r="J514" i="12"/>
  <c r="K514" i="12"/>
  <c r="L514" i="12"/>
  <c r="J515" i="12"/>
  <c r="K515" i="12"/>
  <c r="L515" i="12"/>
  <c r="J516" i="12"/>
  <c r="K516" i="12"/>
  <c r="L516" i="12"/>
  <c r="J517" i="12"/>
  <c r="K517" i="12"/>
  <c r="L517" i="12"/>
  <c r="J518" i="12"/>
  <c r="K518" i="12"/>
  <c r="L518" i="12"/>
  <c r="J519" i="12"/>
  <c r="K519" i="12"/>
  <c r="L519" i="12"/>
  <c r="J520" i="12"/>
  <c r="K520" i="12"/>
  <c r="L520" i="12"/>
  <c r="J521" i="12"/>
  <c r="K521" i="12"/>
  <c r="L521" i="12"/>
  <c r="J522" i="12"/>
  <c r="K522" i="12"/>
  <c r="L522" i="12"/>
  <c r="J523" i="12"/>
  <c r="K523" i="12"/>
  <c r="L523" i="12"/>
  <c r="J524" i="12"/>
  <c r="K524" i="12"/>
  <c r="L524" i="12"/>
  <c r="J525" i="12"/>
  <c r="K525" i="12"/>
  <c r="L525" i="12"/>
  <c r="J526" i="12"/>
  <c r="K526" i="12"/>
  <c r="L526" i="12"/>
  <c r="J527" i="12"/>
  <c r="K527" i="12"/>
  <c r="L527" i="12"/>
  <c r="J528" i="12"/>
  <c r="K528" i="12"/>
  <c r="L528" i="12"/>
  <c r="J529" i="12"/>
  <c r="K529" i="12"/>
  <c r="L529" i="12"/>
  <c r="J530" i="12"/>
  <c r="K530" i="12"/>
  <c r="L530" i="12"/>
  <c r="J531" i="12"/>
  <c r="K531" i="12"/>
  <c r="L531" i="12"/>
  <c r="J532" i="12"/>
  <c r="K532" i="12"/>
  <c r="L532" i="12"/>
  <c r="J533" i="12"/>
  <c r="K533" i="12"/>
  <c r="L533" i="12"/>
  <c r="J534" i="12"/>
  <c r="K534" i="12"/>
  <c r="L534" i="12"/>
  <c r="J535" i="12"/>
  <c r="K535" i="12"/>
  <c r="L535" i="12"/>
  <c r="J536" i="12"/>
  <c r="K536" i="12"/>
  <c r="L536" i="12"/>
  <c r="J537" i="12"/>
  <c r="K537" i="12"/>
  <c r="L537" i="12"/>
  <c r="J538" i="12"/>
  <c r="K538" i="12"/>
  <c r="L538" i="12"/>
  <c r="J539" i="12"/>
  <c r="K539" i="12"/>
  <c r="L539" i="12"/>
  <c r="J540" i="12"/>
  <c r="K540" i="12"/>
  <c r="L540" i="12"/>
  <c r="J541" i="12"/>
  <c r="K541" i="12"/>
  <c r="L541" i="12"/>
  <c r="J542" i="12"/>
  <c r="K542" i="12"/>
  <c r="L542" i="12"/>
  <c r="J543" i="12"/>
  <c r="K543" i="12"/>
  <c r="L543" i="12"/>
  <c r="J544" i="12"/>
  <c r="K544" i="12"/>
  <c r="L544" i="12"/>
  <c r="J545" i="12"/>
  <c r="K545" i="12"/>
  <c r="L545" i="12"/>
  <c r="J546" i="12"/>
  <c r="K546" i="12"/>
  <c r="L546" i="12"/>
  <c r="J547" i="12"/>
  <c r="K547" i="12"/>
  <c r="L547" i="12"/>
  <c r="J548" i="12"/>
  <c r="K548" i="12"/>
  <c r="L548" i="12"/>
  <c r="J549" i="12"/>
  <c r="K549" i="12"/>
  <c r="L549" i="12"/>
  <c r="J550" i="12"/>
  <c r="K550" i="12"/>
  <c r="L550" i="12"/>
  <c r="J551" i="12"/>
  <c r="K551" i="12"/>
  <c r="L551" i="12"/>
  <c r="J552" i="12"/>
  <c r="K552" i="12"/>
  <c r="L552" i="12"/>
  <c r="J553" i="12"/>
  <c r="K553" i="12"/>
  <c r="L553" i="12"/>
  <c r="J554" i="12"/>
  <c r="K554" i="12"/>
  <c r="L554" i="12"/>
  <c r="J555" i="12"/>
  <c r="K555" i="12"/>
  <c r="L555" i="12"/>
  <c r="J556" i="12"/>
  <c r="K556" i="12"/>
  <c r="L556" i="12"/>
  <c r="J557" i="12"/>
  <c r="K557" i="12"/>
  <c r="L557" i="12"/>
  <c r="J558" i="12"/>
  <c r="K558" i="12"/>
  <c r="L558" i="12"/>
  <c r="J559" i="12"/>
  <c r="K559" i="12"/>
  <c r="L559" i="12"/>
  <c r="J560" i="12"/>
  <c r="K560" i="12"/>
  <c r="L560" i="12"/>
  <c r="J561" i="12"/>
  <c r="K561" i="12"/>
  <c r="L561" i="12"/>
  <c r="J562" i="12"/>
  <c r="K562" i="12"/>
  <c r="L562" i="12"/>
  <c r="J563" i="12"/>
  <c r="K563" i="12"/>
  <c r="L563" i="12"/>
  <c r="J564" i="12"/>
  <c r="K564" i="12"/>
  <c r="L564" i="12"/>
  <c r="J565" i="12"/>
  <c r="K565" i="12"/>
  <c r="L565" i="12"/>
  <c r="J566" i="12"/>
  <c r="K566" i="12"/>
  <c r="L566" i="12"/>
  <c r="J567" i="12"/>
  <c r="K567" i="12"/>
  <c r="L567" i="12"/>
  <c r="J568" i="12"/>
  <c r="K568" i="12"/>
  <c r="L568" i="12"/>
  <c r="J569" i="12"/>
  <c r="K569" i="12"/>
  <c r="L569" i="12"/>
  <c r="J570" i="12"/>
  <c r="K570" i="12"/>
  <c r="L570" i="12"/>
  <c r="J571" i="12"/>
  <c r="K571" i="12"/>
  <c r="L571" i="12"/>
  <c r="J572" i="12"/>
  <c r="K572" i="12"/>
  <c r="L572" i="12"/>
  <c r="J573" i="12"/>
  <c r="K573" i="12"/>
  <c r="L573" i="12"/>
  <c r="J574" i="12"/>
  <c r="K574" i="12"/>
  <c r="L574" i="12"/>
  <c r="J575" i="12"/>
  <c r="K575" i="12"/>
  <c r="L575" i="12"/>
  <c r="J576" i="12"/>
  <c r="K576" i="12"/>
  <c r="L576" i="12"/>
  <c r="J577" i="12"/>
  <c r="K577" i="12"/>
  <c r="L577" i="12"/>
  <c r="J578" i="12"/>
  <c r="K578" i="12"/>
  <c r="L578" i="12"/>
  <c r="J579" i="12"/>
  <c r="K579" i="12"/>
  <c r="L579" i="12"/>
  <c r="J580" i="12"/>
  <c r="K580" i="12"/>
  <c r="L580" i="12"/>
  <c r="J581" i="12"/>
  <c r="K581" i="12"/>
  <c r="L581" i="12"/>
  <c r="J582" i="12"/>
  <c r="K582" i="12"/>
  <c r="L582" i="12"/>
  <c r="J583" i="12"/>
  <c r="K583" i="12"/>
  <c r="L583" i="12"/>
  <c r="J584" i="12"/>
  <c r="K584" i="12"/>
  <c r="L584" i="12"/>
  <c r="J585" i="12"/>
  <c r="K585" i="12"/>
  <c r="L585" i="12"/>
  <c r="J586" i="12"/>
  <c r="K586" i="12"/>
  <c r="L586" i="12"/>
  <c r="J587" i="12"/>
  <c r="K587" i="12"/>
  <c r="L587" i="12"/>
  <c r="J588" i="12"/>
  <c r="K588" i="12"/>
  <c r="L588" i="12"/>
  <c r="J589" i="12"/>
  <c r="K589" i="12"/>
  <c r="L589" i="12"/>
  <c r="J590" i="12"/>
  <c r="K590" i="12"/>
  <c r="L590" i="12"/>
  <c r="J591" i="12"/>
  <c r="K591" i="12"/>
  <c r="L591" i="12"/>
  <c r="J592" i="12"/>
  <c r="K592" i="12"/>
  <c r="L592" i="12"/>
  <c r="J593" i="12"/>
  <c r="K593" i="12"/>
  <c r="L593" i="12"/>
  <c r="J594" i="12"/>
  <c r="K594" i="12"/>
  <c r="L594" i="12"/>
  <c r="J595" i="12"/>
  <c r="K595" i="12"/>
  <c r="L595" i="12"/>
  <c r="J596" i="12"/>
  <c r="K596" i="12"/>
  <c r="L596" i="12"/>
  <c r="J597" i="12"/>
  <c r="K597" i="12"/>
  <c r="L597" i="12"/>
  <c r="J598" i="12"/>
  <c r="K598" i="12"/>
  <c r="L598" i="12"/>
  <c r="J599" i="12"/>
  <c r="K599" i="12"/>
  <c r="L599" i="12"/>
  <c r="J600" i="12"/>
  <c r="K600" i="12"/>
  <c r="L600" i="12"/>
  <c r="J601" i="12"/>
  <c r="K601" i="12"/>
  <c r="L601" i="12"/>
  <c r="J602" i="12"/>
  <c r="K602" i="12"/>
  <c r="L602" i="12"/>
  <c r="J603" i="12"/>
  <c r="K603" i="12"/>
  <c r="L603" i="12"/>
  <c r="J604" i="12"/>
  <c r="K604" i="12"/>
  <c r="L604" i="12"/>
  <c r="J605" i="12"/>
  <c r="K605" i="12"/>
  <c r="L605" i="12"/>
  <c r="J606" i="12"/>
  <c r="K606" i="12"/>
  <c r="L606" i="12"/>
  <c r="J607" i="12"/>
  <c r="K607" i="12"/>
  <c r="L607" i="12"/>
  <c r="J608" i="12"/>
  <c r="K608" i="12"/>
  <c r="L608" i="12"/>
  <c r="J609" i="12"/>
  <c r="K609" i="12"/>
  <c r="L609" i="12"/>
  <c r="J610" i="12"/>
  <c r="K610" i="12"/>
  <c r="L610" i="12"/>
  <c r="J611" i="12"/>
  <c r="K611" i="12"/>
  <c r="L611" i="12"/>
  <c r="J612" i="12"/>
  <c r="K612" i="12"/>
  <c r="L612" i="12"/>
  <c r="J613" i="12"/>
  <c r="K613" i="12"/>
  <c r="L613" i="12"/>
  <c r="J614" i="12"/>
  <c r="K614" i="12"/>
  <c r="L614" i="12"/>
  <c r="J615" i="12"/>
  <c r="K615" i="12"/>
  <c r="L615" i="12"/>
  <c r="J616" i="12"/>
  <c r="K616" i="12"/>
  <c r="L616" i="12"/>
  <c r="J617" i="12"/>
  <c r="K617" i="12"/>
  <c r="L617" i="12"/>
  <c r="J618" i="12"/>
  <c r="K618" i="12"/>
  <c r="L618" i="12"/>
  <c r="J619" i="12"/>
  <c r="K619" i="12"/>
  <c r="L619" i="12"/>
  <c r="J620" i="12"/>
  <c r="K620" i="12"/>
  <c r="L620" i="12"/>
  <c r="J621" i="12"/>
  <c r="K621" i="12"/>
  <c r="L621" i="12"/>
  <c r="J622" i="12"/>
  <c r="K622" i="12"/>
  <c r="L622" i="12"/>
  <c r="J623" i="12"/>
  <c r="K623" i="12"/>
  <c r="L623" i="12"/>
  <c r="J624" i="12"/>
  <c r="K624" i="12"/>
  <c r="L624" i="12"/>
  <c r="J625" i="12"/>
  <c r="K625" i="12"/>
  <c r="L625" i="12"/>
  <c r="J626" i="12"/>
  <c r="K626" i="12"/>
  <c r="L626" i="12"/>
  <c r="J627" i="12"/>
  <c r="K627" i="12"/>
  <c r="L627" i="12"/>
  <c r="J628" i="12"/>
  <c r="K628" i="12"/>
  <c r="L628" i="12"/>
  <c r="J629" i="12"/>
  <c r="K629" i="12"/>
  <c r="L629" i="12"/>
  <c r="J630" i="12"/>
  <c r="K630" i="12"/>
  <c r="L630" i="12"/>
  <c r="J631" i="12"/>
  <c r="K631" i="12"/>
  <c r="L631" i="12"/>
  <c r="J632" i="12"/>
  <c r="K632" i="12"/>
  <c r="L632" i="12"/>
  <c r="J633" i="12"/>
  <c r="K633" i="12"/>
  <c r="L633" i="12"/>
  <c r="J634" i="12"/>
  <c r="K634" i="12"/>
  <c r="L634" i="12"/>
  <c r="J635" i="12"/>
  <c r="K635" i="12"/>
  <c r="L635" i="12"/>
  <c r="J636" i="12"/>
  <c r="K636" i="12"/>
  <c r="L636" i="12"/>
  <c r="J637" i="12"/>
  <c r="K637" i="12"/>
  <c r="L637" i="12"/>
  <c r="J638" i="12"/>
  <c r="K638" i="12"/>
  <c r="L638" i="12"/>
  <c r="J639" i="12"/>
  <c r="K639" i="12"/>
  <c r="L639" i="12"/>
  <c r="J640" i="12"/>
  <c r="K640" i="12"/>
  <c r="L640" i="12"/>
  <c r="J641" i="12"/>
  <c r="K641" i="12"/>
  <c r="L641" i="12"/>
  <c r="J642" i="12"/>
  <c r="K642" i="12"/>
  <c r="L642" i="12"/>
  <c r="J643" i="12"/>
  <c r="K643" i="12"/>
  <c r="L643" i="12"/>
  <c r="J644" i="12"/>
  <c r="K644" i="12"/>
  <c r="L644" i="12"/>
  <c r="J645" i="12"/>
  <c r="K645" i="12"/>
  <c r="L645" i="12"/>
  <c r="J646" i="12"/>
  <c r="K646" i="12"/>
  <c r="L646" i="12"/>
  <c r="J647" i="12"/>
  <c r="K647" i="12"/>
  <c r="L647" i="12"/>
  <c r="J648" i="12"/>
  <c r="K648" i="12"/>
  <c r="L648" i="12"/>
  <c r="J649" i="12"/>
  <c r="K649" i="12"/>
  <c r="L649" i="12"/>
  <c r="J650" i="12"/>
  <c r="K650" i="12"/>
  <c r="L650" i="12"/>
  <c r="J651" i="12"/>
  <c r="K651" i="12"/>
  <c r="L651" i="12"/>
  <c r="J652" i="12"/>
  <c r="K652" i="12"/>
  <c r="L652" i="12"/>
  <c r="J653" i="12"/>
  <c r="K653" i="12"/>
  <c r="L653" i="12"/>
  <c r="J654" i="12"/>
  <c r="K654" i="12"/>
  <c r="L654" i="12"/>
  <c r="J655" i="12"/>
  <c r="K655" i="12"/>
  <c r="L655" i="12"/>
  <c r="J656" i="12"/>
  <c r="K656" i="12"/>
  <c r="L656" i="12"/>
  <c r="J657" i="12"/>
  <c r="K657" i="12"/>
  <c r="L657" i="12"/>
  <c r="J658" i="12"/>
  <c r="K658" i="12"/>
  <c r="L658" i="12"/>
  <c r="J659" i="12"/>
  <c r="K659" i="12"/>
  <c r="L659" i="12"/>
  <c r="J660" i="12"/>
  <c r="K660" i="12"/>
  <c r="L660" i="12"/>
  <c r="J661" i="12"/>
  <c r="K661" i="12"/>
  <c r="L661" i="12"/>
  <c r="J662" i="12"/>
  <c r="K662" i="12"/>
  <c r="L662" i="12"/>
  <c r="J663" i="12"/>
  <c r="K663" i="12"/>
  <c r="L663" i="12"/>
  <c r="J664" i="12"/>
  <c r="K664" i="12"/>
  <c r="L664" i="12"/>
  <c r="J665" i="12"/>
  <c r="K665" i="12"/>
  <c r="L665" i="12"/>
  <c r="J666" i="12"/>
  <c r="K666" i="12"/>
  <c r="L666" i="12"/>
  <c r="J667" i="12"/>
  <c r="K667" i="12"/>
  <c r="L667" i="12"/>
  <c r="J668" i="12"/>
  <c r="K668" i="12"/>
  <c r="L668" i="12"/>
  <c r="J669" i="12"/>
  <c r="K669" i="12"/>
  <c r="L669" i="12"/>
  <c r="J670" i="12"/>
  <c r="K670" i="12"/>
  <c r="L670" i="12"/>
  <c r="J671" i="12"/>
  <c r="K671" i="12"/>
  <c r="L671" i="12"/>
  <c r="J672" i="12"/>
  <c r="K672" i="12"/>
  <c r="L672" i="12"/>
  <c r="J673" i="12"/>
  <c r="K673" i="12"/>
  <c r="L673" i="12"/>
  <c r="J674" i="12"/>
  <c r="K674" i="12"/>
  <c r="L674" i="12"/>
  <c r="J675" i="12"/>
  <c r="K675" i="12"/>
  <c r="L675" i="12"/>
  <c r="J676" i="12"/>
  <c r="K676" i="12"/>
  <c r="L676" i="12"/>
  <c r="J677" i="12"/>
  <c r="K677" i="12"/>
  <c r="L677" i="12"/>
  <c r="J678" i="12"/>
  <c r="K678" i="12"/>
  <c r="L678" i="12"/>
  <c r="J679" i="12"/>
  <c r="K679" i="12"/>
  <c r="L679" i="12"/>
  <c r="J680" i="12"/>
  <c r="K680" i="12"/>
  <c r="L680" i="12"/>
  <c r="J681" i="12"/>
  <c r="K681" i="12"/>
  <c r="L681" i="12"/>
  <c r="J682" i="12"/>
  <c r="K682" i="12"/>
  <c r="L682" i="12"/>
  <c r="J683" i="12"/>
  <c r="K683" i="12"/>
  <c r="L683" i="12"/>
  <c r="J684" i="12"/>
  <c r="K684" i="12"/>
  <c r="L684" i="12"/>
  <c r="J685" i="12"/>
  <c r="K685" i="12"/>
  <c r="L685" i="12"/>
  <c r="J686" i="12"/>
  <c r="K686" i="12"/>
  <c r="L686" i="12"/>
  <c r="J687" i="12"/>
  <c r="K687" i="12"/>
  <c r="L687" i="12"/>
  <c r="J688" i="12"/>
  <c r="K688" i="12"/>
  <c r="L688" i="12"/>
  <c r="J689" i="12"/>
  <c r="K689" i="12"/>
  <c r="L689" i="12"/>
  <c r="J690" i="12"/>
  <c r="K690" i="12"/>
  <c r="L690" i="12"/>
  <c r="J691" i="12"/>
  <c r="K691" i="12"/>
  <c r="L691" i="12"/>
  <c r="J692" i="12"/>
  <c r="K692" i="12"/>
  <c r="L692" i="12"/>
  <c r="J693" i="12"/>
  <c r="K693" i="12"/>
  <c r="L693" i="12"/>
  <c r="J694" i="12"/>
  <c r="K694" i="12"/>
  <c r="L694" i="12"/>
  <c r="J695" i="12"/>
  <c r="K695" i="12"/>
  <c r="L695" i="12"/>
  <c r="J696" i="12"/>
  <c r="K696" i="12"/>
  <c r="L696" i="12"/>
  <c r="J697" i="12"/>
  <c r="K697" i="12"/>
  <c r="L697" i="12"/>
  <c r="J698" i="12"/>
  <c r="K698" i="12"/>
  <c r="L698" i="12"/>
  <c r="J699" i="12"/>
  <c r="K699" i="12"/>
  <c r="L699" i="12"/>
  <c r="J700" i="12"/>
  <c r="K700" i="12"/>
  <c r="L700" i="12"/>
  <c r="J701" i="12"/>
  <c r="K701" i="12"/>
  <c r="L701" i="12"/>
  <c r="J702" i="12"/>
  <c r="K702" i="12"/>
  <c r="L702" i="12"/>
  <c r="J703" i="12"/>
  <c r="K703" i="12"/>
  <c r="L703" i="12"/>
  <c r="J704" i="12"/>
  <c r="K704" i="12"/>
  <c r="L704" i="12"/>
  <c r="J705" i="12"/>
  <c r="K705" i="12"/>
  <c r="L705" i="12"/>
  <c r="J706" i="12"/>
  <c r="K706" i="12"/>
  <c r="L706" i="12"/>
  <c r="J707" i="12"/>
  <c r="K707" i="12"/>
  <c r="L707" i="12"/>
  <c r="J708" i="12"/>
  <c r="K708" i="12"/>
  <c r="L708" i="12"/>
  <c r="J709" i="12"/>
  <c r="K709" i="12"/>
  <c r="L709" i="12"/>
  <c r="J710" i="12"/>
  <c r="K710" i="12"/>
  <c r="L710" i="12"/>
  <c r="J711" i="12"/>
  <c r="K711" i="12"/>
  <c r="L711" i="12"/>
  <c r="J712" i="12"/>
  <c r="K712" i="12"/>
  <c r="L712" i="12"/>
  <c r="J713" i="12"/>
  <c r="K713" i="12"/>
  <c r="L713" i="12"/>
  <c r="J714" i="12"/>
  <c r="K714" i="12"/>
  <c r="L714" i="12"/>
  <c r="J715" i="12"/>
  <c r="K715" i="12"/>
  <c r="L715" i="12"/>
  <c r="J716" i="12"/>
  <c r="K716" i="12"/>
  <c r="L716" i="12"/>
  <c r="J717" i="12"/>
  <c r="K717" i="12"/>
  <c r="L717" i="12"/>
  <c r="J718" i="12"/>
  <c r="K718" i="12"/>
  <c r="L718" i="12"/>
  <c r="J719" i="12"/>
  <c r="K719" i="12"/>
  <c r="L719" i="12"/>
  <c r="J720" i="12"/>
  <c r="K720" i="12"/>
  <c r="L720" i="12"/>
  <c r="J721" i="12"/>
  <c r="K721" i="12"/>
  <c r="L721" i="12"/>
  <c r="J722" i="12"/>
  <c r="K722" i="12"/>
  <c r="L722" i="12"/>
  <c r="J723" i="12"/>
  <c r="K723" i="12"/>
  <c r="L723" i="12"/>
  <c r="J724" i="12"/>
  <c r="K724" i="12"/>
  <c r="L724" i="12"/>
  <c r="J725" i="12"/>
  <c r="K725" i="12"/>
  <c r="L725" i="12"/>
  <c r="J726" i="12"/>
  <c r="K726" i="12"/>
  <c r="L726" i="12"/>
  <c r="J727" i="12"/>
  <c r="K727" i="12"/>
  <c r="L727" i="12"/>
  <c r="J728" i="12"/>
  <c r="K728" i="12"/>
  <c r="L728" i="12"/>
  <c r="J729" i="12"/>
  <c r="K729" i="12"/>
  <c r="L729" i="12"/>
  <c r="J730" i="12"/>
  <c r="K730" i="12"/>
  <c r="L730" i="12"/>
  <c r="J731" i="12"/>
  <c r="K731" i="12"/>
  <c r="L731" i="12"/>
  <c r="J732" i="12"/>
  <c r="K732" i="12"/>
  <c r="L732" i="12"/>
  <c r="J733" i="12"/>
  <c r="K733" i="12"/>
  <c r="L733" i="12"/>
  <c r="J734" i="12"/>
  <c r="K734" i="12"/>
  <c r="L734" i="12"/>
  <c r="J735" i="12"/>
  <c r="K735" i="12"/>
  <c r="L735" i="12"/>
  <c r="J736" i="12"/>
  <c r="K736" i="12"/>
  <c r="L736" i="12"/>
  <c r="J737" i="12"/>
  <c r="K737" i="12"/>
  <c r="L737" i="12"/>
  <c r="J738" i="12"/>
  <c r="K738" i="12"/>
  <c r="L738" i="12"/>
  <c r="J739" i="12"/>
  <c r="K739" i="12"/>
  <c r="L739" i="12"/>
  <c r="J740" i="12"/>
  <c r="K740" i="12"/>
  <c r="L740" i="12"/>
  <c r="J741" i="12"/>
  <c r="K741" i="12"/>
  <c r="L741" i="12"/>
  <c r="J742" i="12"/>
  <c r="K742" i="12"/>
  <c r="L742" i="12"/>
  <c r="J743" i="12"/>
  <c r="K743" i="12"/>
  <c r="L743" i="12"/>
  <c r="J744" i="12"/>
  <c r="K744" i="12"/>
  <c r="L744" i="12"/>
  <c r="J745" i="12"/>
  <c r="K745" i="12"/>
  <c r="L745" i="12"/>
  <c r="J746" i="12"/>
  <c r="K746" i="12"/>
  <c r="L746" i="12"/>
  <c r="J747" i="12"/>
  <c r="K747" i="12"/>
  <c r="L747" i="12"/>
  <c r="J748" i="12"/>
  <c r="K748" i="12"/>
  <c r="L748" i="12"/>
  <c r="J749" i="12"/>
  <c r="K749" i="12"/>
  <c r="L749" i="12"/>
  <c r="J750" i="12"/>
  <c r="K750" i="12"/>
  <c r="L750" i="12"/>
  <c r="J751" i="12"/>
  <c r="K751" i="12"/>
  <c r="L751" i="12"/>
  <c r="J752" i="12"/>
  <c r="K752" i="12"/>
  <c r="L752" i="12"/>
  <c r="J753" i="12"/>
  <c r="K753" i="12"/>
  <c r="L753" i="12"/>
  <c r="J754" i="12"/>
  <c r="K754" i="12"/>
  <c r="L754" i="12"/>
  <c r="J755" i="12"/>
  <c r="K755" i="12"/>
  <c r="L755" i="12"/>
  <c r="J756" i="12"/>
  <c r="K756" i="12"/>
  <c r="L756" i="12"/>
  <c r="J757" i="12"/>
  <c r="K757" i="12"/>
  <c r="L757" i="12"/>
  <c r="J758" i="12"/>
  <c r="K758" i="12"/>
  <c r="L758" i="12"/>
  <c r="J759" i="12"/>
  <c r="K759" i="12"/>
  <c r="L759" i="12"/>
  <c r="J760" i="12"/>
  <c r="K760" i="12"/>
  <c r="L760" i="12"/>
  <c r="J761" i="12"/>
  <c r="K761" i="12"/>
  <c r="L761" i="12"/>
  <c r="J762" i="12"/>
  <c r="K762" i="12"/>
  <c r="L762" i="12"/>
  <c r="J763" i="12"/>
  <c r="K763" i="12"/>
  <c r="L763" i="12"/>
  <c r="J764" i="12"/>
  <c r="K764" i="12"/>
  <c r="L764" i="12"/>
  <c r="J765" i="12"/>
  <c r="K765" i="12"/>
  <c r="L765" i="12"/>
  <c r="J766" i="12"/>
  <c r="K766" i="12"/>
  <c r="L766" i="12"/>
  <c r="J767" i="12"/>
  <c r="K767" i="12"/>
  <c r="L767" i="12"/>
  <c r="J768" i="12"/>
  <c r="K768" i="12"/>
  <c r="L768" i="12"/>
  <c r="J769" i="12"/>
  <c r="K769" i="12"/>
  <c r="L769" i="12"/>
  <c r="J770" i="12"/>
  <c r="K770" i="12"/>
  <c r="L770" i="12"/>
  <c r="J771" i="12"/>
  <c r="K771" i="12"/>
  <c r="L771" i="12"/>
  <c r="J772" i="12"/>
  <c r="K772" i="12"/>
  <c r="L772" i="12"/>
  <c r="J773" i="12"/>
  <c r="K773" i="12"/>
  <c r="L773" i="12"/>
  <c r="J774" i="12"/>
  <c r="K774" i="12"/>
  <c r="L774" i="12"/>
  <c r="J775" i="12"/>
  <c r="K775" i="12"/>
  <c r="L775" i="12"/>
  <c r="J776" i="12"/>
  <c r="K776" i="12"/>
  <c r="L776" i="12"/>
  <c r="J777" i="12"/>
  <c r="K777" i="12"/>
  <c r="L777" i="12"/>
  <c r="J778" i="12"/>
  <c r="K778" i="12"/>
  <c r="L778" i="12"/>
  <c r="J779" i="12"/>
  <c r="K779" i="12"/>
  <c r="L779" i="12"/>
  <c r="J780" i="12"/>
  <c r="K780" i="12"/>
  <c r="L780" i="12"/>
  <c r="J781" i="12"/>
  <c r="K781" i="12"/>
  <c r="L781" i="12"/>
  <c r="J782" i="12"/>
  <c r="K782" i="12"/>
  <c r="L782" i="12"/>
  <c r="J783" i="12"/>
  <c r="K783" i="12"/>
  <c r="L783" i="12"/>
  <c r="J784" i="12"/>
  <c r="K784" i="12"/>
  <c r="L784" i="12"/>
  <c r="J785" i="12"/>
  <c r="K785" i="12"/>
  <c r="L785" i="12"/>
  <c r="J786" i="12"/>
  <c r="K786" i="12"/>
  <c r="L786" i="12"/>
  <c r="J787" i="12"/>
  <c r="K787" i="12"/>
  <c r="L787" i="12"/>
  <c r="J788" i="12"/>
  <c r="K788" i="12"/>
  <c r="L788" i="12"/>
  <c r="J789" i="12"/>
  <c r="K789" i="12"/>
  <c r="L789" i="12"/>
  <c r="J790" i="12"/>
  <c r="K790" i="12"/>
  <c r="L790" i="12"/>
  <c r="J791" i="12"/>
  <c r="K791" i="12"/>
  <c r="L791" i="12"/>
  <c r="J792" i="12"/>
  <c r="K792" i="12"/>
  <c r="L792" i="12"/>
  <c r="J793" i="12"/>
  <c r="K793" i="12"/>
  <c r="L793" i="12"/>
  <c r="J794" i="12"/>
  <c r="K794" i="12"/>
  <c r="L794" i="12"/>
  <c r="J795" i="12"/>
  <c r="K795" i="12"/>
  <c r="L795" i="12"/>
  <c r="J796" i="12"/>
  <c r="K796" i="12"/>
  <c r="L796" i="12"/>
  <c r="J797" i="12"/>
  <c r="K797" i="12"/>
  <c r="L797" i="12"/>
  <c r="J798" i="12"/>
  <c r="K798" i="12"/>
  <c r="L798" i="12"/>
  <c r="J799" i="12"/>
  <c r="K799" i="12"/>
  <c r="L799" i="12"/>
  <c r="J800" i="12"/>
  <c r="K800" i="12"/>
  <c r="L800" i="12"/>
  <c r="J801" i="12"/>
  <c r="K801" i="12"/>
  <c r="L801" i="12"/>
  <c r="J802" i="12"/>
  <c r="K802" i="12"/>
  <c r="L802" i="12"/>
  <c r="J803" i="12"/>
  <c r="K803" i="12"/>
  <c r="L803" i="12"/>
  <c r="J804" i="12"/>
  <c r="K804" i="12"/>
  <c r="L804" i="12"/>
  <c r="J805" i="12"/>
  <c r="K805" i="12"/>
  <c r="L805" i="12"/>
  <c r="J806" i="12"/>
  <c r="K806" i="12"/>
  <c r="L806" i="12"/>
  <c r="J807" i="12"/>
  <c r="K807" i="12"/>
  <c r="L807" i="12"/>
  <c r="J808" i="12"/>
  <c r="K808" i="12"/>
  <c r="L808" i="12"/>
  <c r="J809" i="12"/>
  <c r="K809" i="12"/>
  <c r="L809" i="12"/>
  <c r="J810" i="12"/>
  <c r="K810" i="12"/>
  <c r="L810" i="12"/>
  <c r="J811" i="12"/>
  <c r="K811" i="12"/>
  <c r="L811" i="12"/>
  <c r="J812" i="12"/>
  <c r="K812" i="12"/>
  <c r="L812" i="12"/>
  <c r="J813" i="12"/>
  <c r="K813" i="12"/>
  <c r="L813" i="12"/>
  <c r="J814" i="12"/>
  <c r="K814" i="12"/>
  <c r="L814" i="12"/>
  <c r="J815" i="12"/>
  <c r="K815" i="12"/>
  <c r="L815" i="12"/>
  <c r="J816" i="12"/>
  <c r="K816" i="12"/>
  <c r="L816" i="12"/>
  <c r="J817" i="12"/>
  <c r="K817" i="12"/>
  <c r="L817" i="12"/>
  <c r="J818" i="12"/>
  <c r="K818" i="12"/>
  <c r="L818" i="12"/>
  <c r="J819" i="12"/>
  <c r="K819" i="12"/>
  <c r="L819" i="12"/>
  <c r="J820" i="12"/>
  <c r="K820" i="12"/>
  <c r="L820" i="12"/>
  <c r="J821" i="12"/>
  <c r="K821" i="12"/>
  <c r="L821" i="12"/>
  <c r="J822" i="12"/>
  <c r="K822" i="12"/>
  <c r="L822" i="12"/>
  <c r="J823" i="12"/>
  <c r="K823" i="12"/>
  <c r="L823" i="12"/>
  <c r="J824" i="12"/>
  <c r="K824" i="12"/>
  <c r="L824" i="12"/>
  <c r="J825" i="12"/>
  <c r="K825" i="12"/>
  <c r="L825" i="12"/>
  <c r="J826" i="12"/>
  <c r="K826" i="12"/>
  <c r="L826" i="12"/>
  <c r="J827" i="12"/>
  <c r="K827" i="12"/>
  <c r="L827" i="12"/>
  <c r="J828" i="12"/>
  <c r="K828" i="12"/>
  <c r="L828" i="12"/>
  <c r="J829" i="12"/>
  <c r="K829" i="12"/>
  <c r="L829" i="12"/>
  <c r="J830" i="12"/>
  <c r="K830" i="12"/>
  <c r="L830" i="12"/>
  <c r="J831" i="12"/>
  <c r="K831" i="12"/>
  <c r="L831" i="12"/>
  <c r="J832" i="12"/>
  <c r="K832" i="12"/>
  <c r="L832" i="12"/>
  <c r="J833" i="12"/>
  <c r="K833" i="12"/>
  <c r="L833" i="12"/>
  <c r="J834" i="12"/>
  <c r="K834" i="12"/>
  <c r="L834" i="12"/>
  <c r="J835" i="12"/>
  <c r="K835" i="12"/>
  <c r="L835" i="12"/>
  <c r="J836" i="12"/>
  <c r="K836" i="12"/>
  <c r="L836" i="12"/>
  <c r="J837" i="12"/>
  <c r="K837" i="12"/>
  <c r="L837" i="12"/>
  <c r="J838" i="12"/>
  <c r="K838" i="12"/>
  <c r="L838" i="12"/>
  <c r="J839" i="12"/>
  <c r="K839" i="12"/>
  <c r="L839" i="12"/>
  <c r="J840" i="12"/>
  <c r="K840" i="12"/>
  <c r="L840" i="12"/>
  <c r="J841" i="12"/>
  <c r="K841" i="12"/>
  <c r="L841" i="12"/>
  <c r="J842" i="12"/>
  <c r="K842" i="12"/>
  <c r="L842" i="12"/>
  <c r="J843" i="12"/>
  <c r="K843" i="12"/>
  <c r="L843" i="12"/>
  <c r="J844" i="12"/>
  <c r="K844" i="12"/>
  <c r="L844" i="12"/>
  <c r="J845" i="12"/>
  <c r="K845" i="12"/>
  <c r="L845" i="12"/>
  <c r="J846" i="12"/>
  <c r="K846" i="12"/>
  <c r="L846" i="12"/>
  <c r="J847" i="12"/>
  <c r="K847" i="12"/>
  <c r="L847" i="12"/>
  <c r="J848" i="12"/>
  <c r="K848" i="12"/>
  <c r="L848" i="12"/>
  <c r="J849" i="12"/>
  <c r="K849" i="12"/>
  <c r="L849" i="12"/>
  <c r="J850" i="12"/>
  <c r="K850" i="12"/>
  <c r="L850" i="12"/>
  <c r="J851" i="12"/>
  <c r="K851" i="12"/>
  <c r="L851" i="12"/>
  <c r="J852" i="12"/>
  <c r="K852" i="12"/>
  <c r="L852" i="12"/>
  <c r="J853" i="12"/>
  <c r="K853" i="12"/>
  <c r="L853" i="12"/>
  <c r="J854" i="12"/>
  <c r="K854" i="12"/>
  <c r="L854" i="12"/>
  <c r="J855" i="12"/>
  <c r="K855" i="12"/>
  <c r="L855" i="12"/>
  <c r="J856" i="12"/>
  <c r="K856" i="12"/>
  <c r="L856" i="12"/>
  <c r="J857" i="12"/>
  <c r="K857" i="12"/>
  <c r="L857" i="12"/>
  <c r="J858" i="12"/>
  <c r="K858" i="12"/>
  <c r="L858" i="12"/>
  <c r="J859" i="12"/>
  <c r="K859" i="12"/>
  <c r="L859" i="12"/>
  <c r="J860" i="12"/>
  <c r="K860" i="12"/>
  <c r="L860" i="12"/>
  <c r="J861" i="12"/>
  <c r="K861" i="12"/>
  <c r="L861" i="12"/>
  <c r="J862" i="12"/>
  <c r="K862" i="12"/>
  <c r="L862" i="12"/>
  <c r="J863" i="12"/>
  <c r="K863" i="12"/>
  <c r="L863" i="12"/>
  <c r="J864" i="12"/>
  <c r="K864" i="12"/>
  <c r="L864" i="12"/>
  <c r="J865" i="12"/>
  <c r="K865" i="12"/>
  <c r="L865" i="12"/>
  <c r="J866" i="12"/>
  <c r="K866" i="12"/>
  <c r="L866" i="12"/>
  <c r="J867" i="12"/>
  <c r="K867" i="12"/>
  <c r="L867" i="12"/>
  <c r="J868" i="12"/>
  <c r="K868" i="12"/>
  <c r="L868" i="12"/>
  <c r="J869" i="12"/>
  <c r="K869" i="12"/>
  <c r="L869" i="12"/>
  <c r="J870" i="12"/>
  <c r="K870" i="12"/>
  <c r="L870" i="12"/>
  <c r="J871" i="12"/>
  <c r="K871" i="12"/>
  <c r="L871" i="12"/>
  <c r="J872" i="12"/>
  <c r="K872" i="12"/>
  <c r="L872" i="12"/>
  <c r="J873" i="12"/>
  <c r="K873" i="12"/>
  <c r="L873" i="12"/>
  <c r="J874" i="12"/>
  <c r="K874" i="12"/>
  <c r="L874" i="12"/>
  <c r="J875" i="12"/>
  <c r="K875" i="12"/>
  <c r="L875" i="12"/>
  <c r="J876" i="12"/>
  <c r="K876" i="12"/>
  <c r="L876" i="12"/>
  <c r="J877" i="12"/>
  <c r="K877" i="12"/>
  <c r="L877" i="12"/>
  <c r="J878" i="12"/>
  <c r="K878" i="12"/>
  <c r="L878" i="12"/>
  <c r="J879" i="12"/>
  <c r="K879" i="12"/>
  <c r="L879" i="12"/>
  <c r="J880" i="12"/>
  <c r="K880" i="12"/>
  <c r="L880" i="12"/>
  <c r="J881" i="12"/>
  <c r="K881" i="12"/>
  <c r="L881" i="12"/>
  <c r="J882" i="12"/>
  <c r="K882" i="12"/>
  <c r="L882" i="12"/>
  <c r="J883" i="12"/>
  <c r="K883" i="12"/>
  <c r="L883" i="12"/>
  <c r="J884" i="12"/>
  <c r="K884" i="12"/>
  <c r="L884" i="12"/>
  <c r="J885" i="12"/>
  <c r="K885" i="12"/>
  <c r="L885" i="12"/>
  <c r="J886" i="12"/>
  <c r="K886" i="12"/>
  <c r="L886" i="12"/>
  <c r="J887" i="12"/>
  <c r="K887" i="12"/>
  <c r="L887" i="12"/>
  <c r="J888" i="12"/>
  <c r="K888" i="12"/>
  <c r="L888" i="12"/>
  <c r="J889" i="12"/>
  <c r="K889" i="12"/>
  <c r="L889" i="12"/>
  <c r="J890" i="12"/>
  <c r="K890" i="12"/>
  <c r="L890" i="12"/>
  <c r="J891" i="12"/>
  <c r="K891" i="12"/>
  <c r="L891" i="12"/>
  <c r="J892" i="12"/>
  <c r="K892" i="12"/>
  <c r="L892" i="12"/>
  <c r="J893" i="12"/>
  <c r="K893" i="12"/>
  <c r="L893" i="12"/>
  <c r="J894" i="12"/>
  <c r="K894" i="12"/>
  <c r="L894" i="12"/>
  <c r="J895" i="12"/>
  <c r="K895" i="12"/>
  <c r="L895" i="12"/>
  <c r="J896" i="12"/>
  <c r="K896" i="12"/>
  <c r="L896" i="12"/>
  <c r="J897" i="12"/>
  <c r="K897" i="12"/>
  <c r="L897" i="12"/>
  <c r="J898" i="12"/>
  <c r="K898" i="12"/>
  <c r="L898" i="12"/>
  <c r="J899" i="12"/>
  <c r="K899" i="12"/>
  <c r="L899" i="12"/>
  <c r="J900" i="12"/>
  <c r="K900" i="12"/>
  <c r="L900" i="12"/>
  <c r="J901" i="12"/>
  <c r="K901" i="12"/>
  <c r="L901" i="12"/>
  <c r="J902" i="12"/>
  <c r="K902" i="12"/>
  <c r="L902" i="12"/>
  <c r="J903" i="12"/>
  <c r="K903" i="12"/>
  <c r="L903" i="12"/>
  <c r="J904" i="12"/>
  <c r="K904" i="12"/>
  <c r="L904" i="12"/>
  <c r="J905" i="12"/>
  <c r="K905" i="12"/>
  <c r="L905" i="12"/>
  <c r="J906" i="12"/>
  <c r="K906" i="12"/>
  <c r="L906" i="12"/>
  <c r="J907" i="12"/>
  <c r="K907" i="12"/>
  <c r="L907" i="12"/>
  <c r="J908" i="12"/>
  <c r="K908" i="12"/>
  <c r="L908" i="12"/>
  <c r="J909" i="12"/>
  <c r="K909" i="12"/>
  <c r="L909" i="12"/>
  <c r="J910" i="12"/>
  <c r="K910" i="12"/>
  <c r="L910" i="12"/>
  <c r="J911" i="12"/>
  <c r="K911" i="12"/>
  <c r="L911" i="12"/>
  <c r="J912" i="12"/>
  <c r="K912" i="12"/>
  <c r="L912" i="12"/>
  <c r="J913" i="12"/>
  <c r="K913" i="12"/>
  <c r="L913" i="12"/>
  <c r="J914" i="12"/>
  <c r="K914" i="12"/>
  <c r="L914" i="12"/>
  <c r="J915" i="12"/>
  <c r="K915" i="12"/>
  <c r="L915" i="12"/>
  <c r="J916" i="12"/>
  <c r="K916" i="12"/>
  <c r="L916" i="12"/>
  <c r="J917" i="12"/>
  <c r="K917" i="12"/>
  <c r="L917" i="12"/>
  <c r="J918" i="12"/>
  <c r="K918" i="12"/>
  <c r="L918" i="12"/>
  <c r="J919" i="12"/>
  <c r="K919" i="12"/>
  <c r="L919" i="12"/>
  <c r="J920" i="12"/>
  <c r="K920" i="12"/>
  <c r="L920" i="12"/>
  <c r="J921" i="12"/>
  <c r="K921" i="12"/>
  <c r="L921" i="12"/>
  <c r="J922" i="12"/>
  <c r="K922" i="12"/>
  <c r="L922" i="12"/>
  <c r="J923" i="12"/>
  <c r="K923" i="12"/>
  <c r="L923" i="12"/>
  <c r="J924" i="12"/>
  <c r="K924" i="12"/>
  <c r="L924" i="12"/>
  <c r="J925" i="12"/>
  <c r="K925" i="12"/>
  <c r="L925" i="12"/>
  <c r="J926" i="12"/>
  <c r="K926" i="12"/>
  <c r="L926" i="12"/>
  <c r="J927" i="12"/>
  <c r="K927" i="12"/>
  <c r="L927" i="12"/>
  <c r="J928" i="12"/>
  <c r="K928" i="12"/>
  <c r="L928" i="12"/>
  <c r="J929" i="12"/>
  <c r="K929" i="12"/>
  <c r="L929" i="12"/>
  <c r="J930" i="12"/>
  <c r="K930" i="12"/>
  <c r="L930" i="12"/>
  <c r="J931" i="12"/>
  <c r="K931" i="12"/>
  <c r="L931" i="12"/>
  <c r="J932" i="12"/>
  <c r="K932" i="12"/>
  <c r="L932" i="12"/>
  <c r="J933" i="12"/>
  <c r="K933" i="12"/>
  <c r="L933" i="12"/>
  <c r="J934" i="12"/>
  <c r="K934" i="12"/>
  <c r="L934" i="12"/>
  <c r="J935" i="12"/>
  <c r="K935" i="12"/>
  <c r="L935" i="12"/>
  <c r="J936" i="12"/>
  <c r="K936" i="12"/>
  <c r="L936" i="12"/>
  <c r="J937" i="12"/>
  <c r="K937" i="12"/>
  <c r="L937" i="12"/>
  <c r="J938" i="12"/>
  <c r="K938" i="12"/>
  <c r="L938" i="12"/>
  <c r="J939" i="12"/>
  <c r="K939" i="12"/>
  <c r="L939" i="12"/>
  <c r="J940" i="12"/>
  <c r="K940" i="12"/>
  <c r="L940" i="12"/>
  <c r="J941" i="12"/>
  <c r="K941" i="12"/>
  <c r="L941" i="12"/>
  <c r="J942" i="12"/>
  <c r="K942" i="12"/>
  <c r="L942" i="12"/>
  <c r="J943" i="12"/>
  <c r="K943" i="12"/>
  <c r="L943" i="12"/>
  <c r="J944" i="12"/>
  <c r="K944" i="12"/>
  <c r="L944" i="12"/>
  <c r="J945" i="12"/>
  <c r="K945" i="12"/>
  <c r="L945" i="12"/>
  <c r="J946" i="12"/>
  <c r="K946" i="12"/>
  <c r="L946" i="12"/>
  <c r="J947" i="12"/>
  <c r="K947" i="12"/>
  <c r="L947" i="12"/>
  <c r="J948" i="12"/>
  <c r="K948" i="12"/>
  <c r="L948" i="12"/>
  <c r="J949" i="12"/>
  <c r="K949" i="12"/>
  <c r="L949" i="12"/>
  <c r="J950" i="12"/>
  <c r="K950" i="12"/>
  <c r="L950" i="12"/>
  <c r="J951" i="12"/>
  <c r="K951" i="12"/>
  <c r="L951" i="12"/>
  <c r="J952" i="12"/>
  <c r="K952" i="12"/>
  <c r="L952" i="12"/>
  <c r="J953" i="12"/>
  <c r="K953" i="12"/>
  <c r="L953" i="12"/>
  <c r="J954" i="12"/>
  <c r="K954" i="12"/>
  <c r="L954" i="12"/>
  <c r="J955" i="12"/>
  <c r="K955" i="12"/>
  <c r="L955" i="12"/>
  <c r="J956" i="12"/>
  <c r="K956" i="12"/>
  <c r="L956" i="12"/>
  <c r="J957" i="12"/>
  <c r="K957" i="12"/>
  <c r="L957" i="12"/>
  <c r="J958" i="12"/>
  <c r="K958" i="12"/>
  <c r="L958" i="12"/>
  <c r="J959" i="12"/>
  <c r="K959" i="12"/>
  <c r="L959" i="12"/>
  <c r="J960" i="12"/>
  <c r="K960" i="12"/>
  <c r="L960" i="12"/>
  <c r="J961" i="12"/>
  <c r="K961" i="12"/>
  <c r="L961" i="12"/>
  <c r="J962" i="12"/>
  <c r="K962" i="12"/>
  <c r="L962" i="12"/>
  <c r="J963" i="12"/>
  <c r="K963" i="12"/>
  <c r="L963" i="12"/>
  <c r="J964" i="12"/>
  <c r="K964" i="12"/>
  <c r="L964" i="12"/>
  <c r="J965" i="12"/>
  <c r="K965" i="12"/>
  <c r="L965" i="12"/>
  <c r="J966" i="12"/>
  <c r="K966" i="12"/>
  <c r="L966" i="12"/>
  <c r="J967" i="12"/>
  <c r="K967" i="12"/>
  <c r="L967" i="12"/>
  <c r="J968" i="12"/>
  <c r="K968" i="12"/>
  <c r="L968" i="12"/>
  <c r="J969" i="12"/>
  <c r="K969" i="12"/>
  <c r="L969" i="12"/>
  <c r="J970" i="12"/>
  <c r="K970" i="12"/>
  <c r="L970" i="12"/>
  <c r="J971" i="12"/>
  <c r="K971" i="12"/>
  <c r="L971" i="12"/>
  <c r="J972" i="12"/>
  <c r="K972" i="12"/>
  <c r="L972" i="12"/>
  <c r="J973" i="12"/>
  <c r="K973" i="12"/>
  <c r="L973" i="12"/>
  <c r="J974" i="12"/>
  <c r="K974" i="12"/>
  <c r="L974" i="12"/>
  <c r="J975" i="12"/>
  <c r="K975" i="12"/>
  <c r="L975" i="12"/>
  <c r="J976" i="12"/>
  <c r="K976" i="12"/>
  <c r="L976" i="12"/>
  <c r="J977" i="12"/>
  <c r="K977" i="12"/>
  <c r="L977" i="12"/>
  <c r="J978" i="12"/>
  <c r="K978" i="12"/>
  <c r="L978" i="12"/>
  <c r="J979" i="12"/>
  <c r="K979" i="12"/>
  <c r="L979" i="12"/>
  <c r="J980" i="12"/>
  <c r="K980" i="12"/>
  <c r="L980" i="12"/>
  <c r="J981" i="12"/>
  <c r="K981" i="12"/>
  <c r="L981" i="12"/>
  <c r="J982" i="12"/>
  <c r="K982" i="12"/>
  <c r="L982" i="12"/>
  <c r="J983" i="12"/>
  <c r="K983" i="12"/>
  <c r="L983" i="12"/>
  <c r="J984" i="12"/>
  <c r="K984" i="12"/>
  <c r="L984" i="12"/>
  <c r="J985" i="12"/>
  <c r="K985" i="12"/>
  <c r="L985" i="12"/>
  <c r="J986" i="12"/>
  <c r="K986" i="12"/>
  <c r="L986" i="12"/>
  <c r="J987" i="12"/>
  <c r="K987" i="12"/>
  <c r="L987" i="12"/>
  <c r="J988" i="12"/>
  <c r="K988" i="12"/>
  <c r="L988" i="12"/>
  <c r="J989" i="12"/>
  <c r="K989" i="12"/>
  <c r="L989" i="12"/>
  <c r="J990" i="12"/>
  <c r="K990" i="12"/>
  <c r="L990" i="12"/>
  <c r="J991" i="12"/>
  <c r="K991" i="12"/>
  <c r="L991" i="12"/>
  <c r="J992" i="12"/>
  <c r="K992" i="12"/>
  <c r="L992" i="12"/>
  <c r="J993" i="12"/>
  <c r="K993" i="12"/>
  <c r="L993" i="12"/>
  <c r="J994" i="12"/>
  <c r="K994" i="12"/>
  <c r="L994" i="12"/>
  <c r="J995" i="12"/>
  <c r="K995" i="12"/>
  <c r="L995" i="12"/>
  <c r="J996" i="12"/>
  <c r="K996" i="12"/>
  <c r="L996" i="12"/>
  <c r="J997" i="12"/>
  <c r="K997" i="12"/>
  <c r="L997" i="12"/>
  <c r="J998" i="12"/>
  <c r="K998" i="12"/>
  <c r="L998" i="12"/>
  <c r="J999" i="12"/>
  <c r="K999" i="12"/>
  <c r="L999" i="12"/>
  <c r="J1000" i="12"/>
  <c r="K1000" i="12"/>
  <c r="L1000" i="12"/>
  <c r="J1001" i="12"/>
  <c r="K1001" i="12"/>
  <c r="L1001" i="12"/>
  <c r="J1002" i="12"/>
  <c r="K1002" i="12"/>
  <c r="L1002" i="12"/>
  <c r="J1003" i="12"/>
  <c r="K1003" i="12"/>
  <c r="L1003" i="12"/>
  <c r="J1004" i="12"/>
  <c r="K1004" i="12"/>
  <c r="L1004" i="12"/>
  <c r="J1005" i="12"/>
  <c r="K1005" i="12"/>
  <c r="L1005" i="12"/>
  <c r="J1006" i="12"/>
  <c r="K1006" i="12"/>
  <c r="L1006" i="12"/>
  <c r="J1007" i="12"/>
  <c r="K1007" i="12"/>
  <c r="L1007" i="12"/>
  <c r="J1008" i="12"/>
  <c r="K1008" i="12"/>
  <c r="L1008" i="12"/>
  <c r="J1009" i="12"/>
  <c r="K1009" i="12"/>
  <c r="L1009" i="12"/>
  <c r="J1010" i="12"/>
  <c r="K1010" i="12"/>
  <c r="L1010" i="12"/>
  <c r="J1011" i="12"/>
  <c r="K1011" i="12"/>
  <c r="L1011" i="12"/>
  <c r="J1012" i="12"/>
  <c r="K1012" i="12"/>
  <c r="L1012" i="12"/>
  <c r="J1013" i="12"/>
  <c r="K1013" i="12"/>
  <c r="L1013" i="12"/>
  <c r="J1014" i="12"/>
  <c r="K1014" i="12"/>
  <c r="L1014" i="12"/>
  <c r="J1015" i="12"/>
  <c r="K1015" i="12"/>
  <c r="L1015" i="12"/>
  <c r="J1016" i="12"/>
  <c r="K1016" i="12"/>
  <c r="L1016" i="12"/>
  <c r="J1017" i="12"/>
  <c r="K1017" i="12"/>
  <c r="L1017" i="12"/>
  <c r="J1018" i="12"/>
  <c r="K1018" i="12"/>
  <c r="L1018" i="12"/>
  <c r="J1019" i="12"/>
  <c r="K1019" i="12"/>
  <c r="L1019" i="12"/>
  <c r="J1020" i="12"/>
  <c r="K1020" i="12"/>
  <c r="L1020" i="12"/>
  <c r="J1021" i="12"/>
  <c r="K1021" i="12"/>
  <c r="L1021" i="12"/>
  <c r="J1022" i="12"/>
  <c r="K1022" i="12"/>
  <c r="L1022" i="12"/>
  <c r="J1023" i="12"/>
  <c r="K1023" i="12"/>
  <c r="L1023" i="12"/>
  <c r="J1024" i="12"/>
  <c r="K1024" i="12"/>
  <c r="L1024" i="12"/>
  <c r="J1025" i="12"/>
  <c r="K1025" i="12"/>
  <c r="L1025" i="12"/>
  <c r="J1026" i="12"/>
  <c r="K1026" i="12"/>
  <c r="L1026" i="12"/>
  <c r="J1027" i="12"/>
  <c r="K1027" i="12"/>
  <c r="L1027" i="12"/>
  <c r="J1028" i="12"/>
  <c r="K1028" i="12"/>
  <c r="L1028" i="12"/>
  <c r="J1029" i="12"/>
  <c r="K1029" i="12"/>
  <c r="L1029" i="12"/>
  <c r="J1030" i="12"/>
  <c r="K1030" i="12"/>
  <c r="L1030" i="12"/>
  <c r="J1031" i="12"/>
  <c r="K1031" i="12"/>
  <c r="L1031" i="12"/>
  <c r="J1032" i="12"/>
  <c r="K1032" i="12"/>
  <c r="L1032" i="12"/>
  <c r="J1033" i="12"/>
  <c r="K1033" i="12"/>
  <c r="L1033" i="12"/>
  <c r="J1034" i="12"/>
  <c r="K1034" i="12"/>
  <c r="L1034" i="12"/>
  <c r="J1035" i="12"/>
  <c r="K1035" i="12"/>
  <c r="L1035" i="12"/>
  <c r="J1036" i="12"/>
  <c r="K1036" i="12"/>
  <c r="L1036" i="12"/>
  <c r="J1037" i="12"/>
  <c r="K1037" i="12"/>
  <c r="L1037" i="12"/>
  <c r="J1038" i="12"/>
  <c r="K1038" i="12"/>
  <c r="L1038" i="12"/>
  <c r="J1039" i="12"/>
  <c r="K1039" i="12"/>
  <c r="L1039" i="12"/>
  <c r="J1040" i="12"/>
  <c r="K1040" i="12"/>
  <c r="L1040" i="12"/>
  <c r="J1041" i="12"/>
  <c r="K1041" i="12"/>
  <c r="L1041" i="12"/>
  <c r="J1042" i="12"/>
  <c r="K1042" i="12"/>
  <c r="L1042" i="12"/>
  <c r="J1043" i="12"/>
  <c r="K1043" i="12"/>
  <c r="L1043" i="12"/>
  <c r="J1044" i="12"/>
  <c r="K1044" i="12"/>
  <c r="L1044" i="12"/>
  <c r="J1045" i="12"/>
  <c r="K1045" i="12"/>
  <c r="L1045" i="12"/>
  <c r="J1046" i="12"/>
  <c r="K1046" i="12"/>
  <c r="L1046" i="12"/>
  <c r="J1047" i="12"/>
  <c r="K1047" i="12"/>
  <c r="L1047" i="12"/>
  <c r="J1048" i="12"/>
  <c r="K1048" i="12"/>
  <c r="L1048" i="12"/>
  <c r="J1049" i="12"/>
  <c r="K1049" i="12"/>
  <c r="L1049" i="12"/>
  <c r="J1050" i="12"/>
  <c r="K1050" i="12"/>
  <c r="L1050" i="12"/>
  <c r="J1051" i="12"/>
  <c r="K1051" i="12"/>
  <c r="L1051" i="12"/>
  <c r="J1052" i="12"/>
  <c r="K1052" i="12"/>
  <c r="L1052" i="12"/>
  <c r="J1053" i="12"/>
  <c r="K1053" i="12"/>
  <c r="L1053" i="12"/>
  <c r="J1054" i="12"/>
  <c r="K1054" i="12"/>
  <c r="L1054" i="12"/>
  <c r="J1055" i="12"/>
  <c r="K1055" i="12"/>
  <c r="L1055" i="12"/>
  <c r="J1056" i="12"/>
  <c r="K1056" i="12"/>
  <c r="L1056" i="12"/>
  <c r="J1057" i="12"/>
  <c r="K1057" i="12"/>
  <c r="L1057" i="12"/>
  <c r="J1058" i="12"/>
  <c r="K1058" i="12"/>
  <c r="L1058" i="12"/>
  <c r="J1059" i="12"/>
  <c r="K1059" i="12"/>
  <c r="L1059" i="12"/>
  <c r="J1060" i="12"/>
  <c r="K1060" i="12"/>
  <c r="L1060" i="12"/>
  <c r="J1061" i="12"/>
  <c r="K1061" i="12"/>
  <c r="L1061" i="12"/>
  <c r="J1062" i="12"/>
  <c r="K1062" i="12"/>
  <c r="L1062" i="12"/>
  <c r="J1063" i="12"/>
  <c r="K1063" i="12"/>
  <c r="L1063" i="12"/>
  <c r="J1064" i="12"/>
  <c r="K1064" i="12"/>
  <c r="L1064" i="12"/>
  <c r="J1065" i="12"/>
  <c r="K1065" i="12"/>
  <c r="L1065" i="12"/>
  <c r="J1066" i="12"/>
  <c r="K1066" i="12"/>
  <c r="L1066" i="12"/>
  <c r="J1067" i="12"/>
  <c r="K1067" i="12"/>
  <c r="L1067" i="12"/>
  <c r="J1068" i="12"/>
  <c r="K1068" i="12"/>
  <c r="L1068" i="12"/>
  <c r="J1069" i="12"/>
  <c r="K1069" i="12"/>
  <c r="L1069" i="12"/>
  <c r="J1070" i="12"/>
  <c r="K1070" i="12"/>
  <c r="L1070" i="12"/>
  <c r="J1071" i="12"/>
  <c r="K1071" i="12"/>
  <c r="L1071" i="12"/>
  <c r="J1072" i="12"/>
  <c r="K1072" i="12"/>
  <c r="L1072" i="12"/>
  <c r="J1073" i="12"/>
  <c r="K1073" i="12"/>
  <c r="L1073" i="12"/>
  <c r="J1074" i="12"/>
  <c r="K1074" i="12"/>
  <c r="L1074" i="12"/>
  <c r="J1075" i="12"/>
  <c r="K1075" i="12"/>
  <c r="L1075" i="12"/>
  <c r="J1076" i="12"/>
  <c r="K1076" i="12"/>
  <c r="L1076" i="12"/>
  <c r="J1077" i="12"/>
  <c r="K1077" i="12"/>
  <c r="L1077" i="12"/>
  <c r="J1078" i="12"/>
  <c r="K1078" i="12"/>
  <c r="L1078" i="12"/>
  <c r="J1079" i="12"/>
  <c r="K1079" i="12"/>
  <c r="L1079" i="12"/>
  <c r="J1080" i="12"/>
  <c r="K1080" i="12"/>
  <c r="L1080" i="12"/>
  <c r="J1081" i="12"/>
  <c r="K1081" i="12"/>
  <c r="L1081" i="12"/>
  <c r="J1082" i="12"/>
  <c r="K1082" i="12"/>
  <c r="L1082" i="12"/>
  <c r="J1083" i="12"/>
  <c r="K1083" i="12"/>
  <c r="L1083" i="12"/>
  <c r="J1084" i="12"/>
  <c r="K1084" i="12"/>
  <c r="L1084" i="12"/>
  <c r="J1085" i="12"/>
  <c r="K1085" i="12"/>
  <c r="L1085" i="12"/>
  <c r="J1086" i="12"/>
  <c r="K1086" i="12"/>
  <c r="L1086" i="12"/>
  <c r="J1087" i="12"/>
  <c r="K1087" i="12"/>
  <c r="L1087" i="12"/>
  <c r="J1088" i="12"/>
  <c r="K1088" i="12"/>
  <c r="L1088" i="12"/>
  <c r="J1089" i="12"/>
  <c r="K1089" i="12"/>
  <c r="L1089" i="12"/>
  <c r="J1090" i="12"/>
  <c r="K1090" i="12"/>
  <c r="L1090" i="12"/>
  <c r="J1091" i="12"/>
  <c r="K1091" i="12"/>
  <c r="L1091" i="12"/>
  <c r="J1092" i="12"/>
  <c r="K1092" i="12"/>
  <c r="L1092" i="12"/>
  <c r="J1093" i="12"/>
  <c r="K1093" i="12"/>
  <c r="L1093" i="12"/>
  <c r="J1094" i="12"/>
  <c r="K1094" i="12"/>
  <c r="L1094" i="12"/>
  <c r="J1095" i="12"/>
  <c r="K1095" i="12"/>
  <c r="L1095" i="12"/>
  <c r="J1096" i="12"/>
  <c r="K1096" i="12"/>
  <c r="L1096" i="12"/>
  <c r="J1097" i="12"/>
  <c r="K1097" i="12"/>
  <c r="L1097" i="12"/>
  <c r="J1098" i="12"/>
  <c r="K1098" i="12"/>
  <c r="L1098" i="12"/>
  <c r="J1099" i="12"/>
  <c r="K1099" i="12"/>
  <c r="L1099" i="12"/>
  <c r="J1100" i="12"/>
  <c r="K1100" i="12"/>
  <c r="L1100" i="12"/>
  <c r="J1101" i="12"/>
  <c r="K1101" i="12"/>
  <c r="L1101" i="12"/>
  <c r="J1102" i="12"/>
  <c r="K1102" i="12"/>
  <c r="L1102" i="12"/>
  <c r="J1103" i="12"/>
  <c r="K1103" i="12"/>
  <c r="L1103" i="12"/>
  <c r="J1104" i="12"/>
  <c r="K1104" i="12"/>
  <c r="L1104" i="12"/>
  <c r="J1105" i="12"/>
  <c r="K1105" i="12"/>
  <c r="L1105" i="12"/>
  <c r="J1106" i="12"/>
  <c r="K1106" i="12"/>
  <c r="L1106" i="12"/>
  <c r="J1107" i="12"/>
  <c r="K1107" i="12"/>
  <c r="L1107" i="12"/>
  <c r="J1108" i="12"/>
  <c r="K1108" i="12"/>
  <c r="L1108" i="12"/>
  <c r="J1109" i="12"/>
  <c r="K1109" i="12"/>
  <c r="L1109" i="12"/>
  <c r="J1110" i="12"/>
  <c r="K1110" i="12"/>
  <c r="L1110" i="12"/>
  <c r="J1111" i="12"/>
  <c r="K1111" i="12"/>
  <c r="L1111" i="12"/>
  <c r="J1112" i="12"/>
  <c r="K1112" i="12"/>
  <c r="L1112" i="12"/>
  <c r="J1113" i="12"/>
  <c r="K1113" i="12"/>
  <c r="L1113" i="12"/>
  <c r="J1114" i="12"/>
  <c r="K1114" i="12"/>
  <c r="L1114" i="12"/>
  <c r="J1115" i="12"/>
  <c r="K1115" i="12"/>
  <c r="L1115" i="12"/>
  <c r="J1116" i="12"/>
  <c r="K1116" i="12"/>
  <c r="L1116" i="12"/>
  <c r="J1117" i="12"/>
  <c r="K1117" i="12"/>
  <c r="L1117" i="12"/>
  <c r="J1118" i="12"/>
  <c r="K1118" i="12"/>
  <c r="L1118" i="12"/>
  <c r="J1119" i="12"/>
  <c r="K1119" i="12"/>
  <c r="L1119" i="12"/>
  <c r="J1120" i="12"/>
  <c r="K1120" i="12"/>
  <c r="L1120" i="12"/>
  <c r="J1121" i="12"/>
  <c r="K1121" i="12"/>
  <c r="L1121" i="12"/>
  <c r="J1122" i="12"/>
  <c r="K1122" i="12"/>
  <c r="L1122" i="12"/>
  <c r="J1123" i="12"/>
  <c r="K1123" i="12"/>
  <c r="L1123" i="12"/>
  <c r="J1124" i="12"/>
  <c r="K1124" i="12"/>
  <c r="L1124" i="12"/>
  <c r="J1125" i="12"/>
  <c r="K1125" i="12"/>
  <c r="L1125" i="12"/>
  <c r="J1126" i="12"/>
  <c r="K1126" i="12"/>
  <c r="L1126" i="12"/>
  <c r="J1127" i="12"/>
  <c r="K1127" i="12"/>
  <c r="L1127" i="12"/>
  <c r="J1128" i="12"/>
  <c r="K1128" i="12"/>
  <c r="L1128" i="12"/>
  <c r="J1129" i="12"/>
  <c r="K1129" i="12"/>
  <c r="L1129" i="12"/>
  <c r="J1130" i="12"/>
  <c r="K1130" i="12"/>
  <c r="L1130" i="12"/>
  <c r="J1131" i="12"/>
  <c r="K1131" i="12"/>
  <c r="L1131" i="12"/>
  <c r="J1132" i="12"/>
  <c r="K1132" i="12"/>
  <c r="L1132" i="12"/>
  <c r="J1133" i="12"/>
  <c r="K1133" i="12"/>
  <c r="L1133" i="12"/>
  <c r="J1134" i="12"/>
  <c r="K1134" i="12"/>
  <c r="L1134" i="12"/>
  <c r="J1135" i="12"/>
  <c r="K1135" i="12"/>
  <c r="L1135" i="12"/>
  <c r="J1136" i="12"/>
  <c r="K1136" i="12"/>
  <c r="L1136" i="12"/>
  <c r="J1137" i="12"/>
  <c r="K1137" i="12"/>
  <c r="L1137" i="12"/>
  <c r="J1138" i="12"/>
  <c r="K1138" i="12"/>
  <c r="L1138" i="12"/>
  <c r="J1139" i="12"/>
  <c r="K1139" i="12"/>
  <c r="L1139" i="12"/>
  <c r="J1140" i="12"/>
  <c r="K1140" i="12"/>
  <c r="L1140" i="12"/>
  <c r="J1141" i="12"/>
  <c r="K1141" i="12"/>
  <c r="L1141" i="12"/>
  <c r="J1142" i="12"/>
  <c r="K1142" i="12"/>
  <c r="L1142" i="12"/>
  <c r="J1143" i="12"/>
  <c r="K1143" i="12"/>
  <c r="L1143" i="12"/>
  <c r="J1144" i="12"/>
  <c r="K1144" i="12"/>
  <c r="L1144" i="12"/>
  <c r="J1145" i="12"/>
  <c r="K1145" i="12"/>
  <c r="L1145" i="12"/>
  <c r="J1146" i="12"/>
  <c r="K1146" i="12"/>
  <c r="L1146" i="12"/>
  <c r="J1147" i="12"/>
  <c r="K1147" i="12"/>
  <c r="L1147" i="12"/>
  <c r="J1148" i="12"/>
  <c r="K1148" i="12"/>
  <c r="L1148" i="12"/>
  <c r="J1149" i="12"/>
  <c r="K1149" i="12"/>
  <c r="L1149" i="12"/>
  <c r="J1150" i="12"/>
  <c r="K1150" i="12"/>
  <c r="L1150" i="12"/>
  <c r="J1151" i="12"/>
  <c r="K1151" i="12"/>
  <c r="L1151" i="12"/>
  <c r="J1152" i="12"/>
  <c r="K1152" i="12"/>
  <c r="L1152" i="12"/>
  <c r="J1153" i="12"/>
  <c r="K1153" i="12"/>
  <c r="L1153" i="12"/>
  <c r="J1154" i="12"/>
  <c r="K1154" i="12"/>
  <c r="L1154" i="12"/>
  <c r="J1155" i="12"/>
  <c r="K1155" i="12"/>
  <c r="L1155" i="12"/>
  <c r="J1156" i="12"/>
  <c r="K1156" i="12"/>
  <c r="L1156" i="12"/>
  <c r="J1157" i="12"/>
  <c r="K1157" i="12"/>
  <c r="L1157" i="12"/>
  <c r="J1158" i="12"/>
  <c r="K1158" i="12"/>
  <c r="L1158" i="12"/>
  <c r="J1159" i="12"/>
  <c r="K1159" i="12"/>
  <c r="L1159" i="12"/>
  <c r="J1160" i="12"/>
  <c r="K1160" i="12"/>
  <c r="L1160" i="12"/>
  <c r="J1161" i="12"/>
  <c r="K1161" i="12"/>
  <c r="L1161" i="12"/>
  <c r="J1162" i="12"/>
  <c r="K1162" i="12"/>
  <c r="L1162" i="12"/>
  <c r="J1163" i="12"/>
  <c r="K1163" i="12"/>
  <c r="L1163" i="12"/>
  <c r="J1164" i="12"/>
  <c r="K1164" i="12"/>
  <c r="L1164" i="12"/>
  <c r="J1165" i="12"/>
  <c r="K1165" i="12"/>
  <c r="L1165" i="12"/>
  <c r="J1166" i="12"/>
  <c r="K1166" i="12"/>
  <c r="L1166" i="12"/>
  <c r="J1167" i="12"/>
  <c r="K1167" i="12"/>
  <c r="L1167" i="12"/>
  <c r="J1168" i="12"/>
  <c r="K1168" i="12"/>
  <c r="L1168" i="12"/>
  <c r="J1169" i="12"/>
  <c r="K1169" i="12"/>
  <c r="L1169" i="12"/>
  <c r="J1170" i="12"/>
  <c r="K1170" i="12"/>
  <c r="L1170" i="12"/>
  <c r="J1171" i="12"/>
  <c r="K1171" i="12"/>
  <c r="L1171" i="12"/>
  <c r="J1172" i="12"/>
  <c r="K1172" i="12"/>
  <c r="L1172" i="12"/>
  <c r="J1173" i="12"/>
  <c r="K1173" i="12"/>
  <c r="L1173" i="12"/>
  <c r="J1174" i="12"/>
  <c r="K1174" i="12"/>
  <c r="L1174" i="12"/>
  <c r="J1175" i="12"/>
  <c r="K1175" i="12"/>
  <c r="L1175" i="12"/>
  <c r="J1176" i="12"/>
  <c r="K1176" i="12"/>
  <c r="L1176" i="12"/>
  <c r="J1177" i="12"/>
  <c r="K1177" i="12"/>
  <c r="L1177" i="12"/>
  <c r="J1178" i="12"/>
  <c r="K1178" i="12"/>
  <c r="L1178" i="12"/>
  <c r="J1179" i="12"/>
  <c r="K1179" i="12"/>
  <c r="L1179" i="12"/>
  <c r="J1180" i="12"/>
  <c r="K1180" i="12"/>
  <c r="L1180" i="12"/>
  <c r="J1181" i="12"/>
  <c r="K1181" i="12"/>
  <c r="L1181" i="12"/>
  <c r="J1182" i="12"/>
  <c r="K1182" i="12"/>
  <c r="L1182" i="12"/>
  <c r="J1183" i="12"/>
  <c r="K1183" i="12"/>
  <c r="L1183" i="12"/>
  <c r="J1184" i="12"/>
  <c r="K1184" i="12"/>
  <c r="L1184" i="12"/>
  <c r="J1185" i="12"/>
  <c r="K1185" i="12"/>
  <c r="L1185" i="12"/>
  <c r="J1186" i="12"/>
  <c r="K1186" i="12"/>
  <c r="L1186" i="12"/>
  <c r="J1187" i="12"/>
  <c r="K1187" i="12"/>
  <c r="L1187" i="12"/>
  <c r="J1188" i="12"/>
  <c r="K1188" i="12"/>
  <c r="L1188" i="12"/>
  <c r="J1189" i="12"/>
  <c r="K1189" i="12"/>
  <c r="L1189" i="12"/>
  <c r="J1190" i="12"/>
  <c r="K1190" i="12"/>
  <c r="L1190" i="12"/>
  <c r="J1191" i="12"/>
  <c r="K1191" i="12"/>
  <c r="L1191" i="12"/>
  <c r="J1192" i="12"/>
  <c r="K1192" i="12"/>
  <c r="L1192" i="12"/>
  <c r="J1193" i="12"/>
  <c r="K1193" i="12"/>
  <c r="L1193" i="12"/>
  <c r="J1194" i="12"/>
  <c r="K1194" i="12"/>
  <c r="L1194" i="12"/>
  <c r="J1195" i="12"/>
  <c r="K1195" i="12"/>
  <c r="L1195" i="12"/>
  <c r="J1196" i="12"/>
  <c r="K1196" i="12"/>
  <c r="L1196" i="12"/>
  <c r="J1197" i="12"/>
  <c r="K1197" i="12"/>
  <c r="L1197" i="12"/>
  <c r="J1198" i="12"/>
  <c r="K1198" i="12"/>
  <c r="L1198" i="12"/>
  <c r="J1199" i="12"/>
  <c r="K1199" i="12"/>
  <c r="L1199" i="12"/>
  <c r="J1200" i="12"/>
  <c r="K1200" i="12"/>
  <c r="L1200" i="12"/>
  <c r="J1201" i="12"/>
  <c r="K1201" i="12"/>
  <c r="L1201" i="12"/>
  <c r="J1202" i="12"/>
  <c r="K1202" i="12"/>
  <c r="L1202" i="12"/>
  <c r="J1203" i="12"/>
  <c r="K1203" i="12"/>
  <c r="L1203" i="12"/>
  <c r="J1204" i="12"/>
  <c r="K1204" i="12"/>
  <c r="L1204" i="12"/>
  <c r="J1205" i="12"/>
  <c r="K1205" i="12"/>
  <c r="L1205" i="12"/>
  <c r="J1206" i="12"/>
  <c r="K1206" i="12"/>
  <c r="L1206" i="12"/>
  <c r="J1207" i="12"/>
  <c r="K1207" i="12"/>
  <c r="L1207" i="12"/>
  <c r="J1208" i="12"/>
  <c r="K1208" i="12"/>
  <c r="L1208" i="12"/>
  <c r="J1209" i="12"/>
  <c r="K1209" i="12"/>
  <c r="L1209" i="12"/>
  <c r="J1210" i="12"/>
  <c r="K1210" i="12"/>
  <c r="L1210" i="12"/>
  <c r="J1211" i="12"/>
  <c r="K1211" i="12"/>
  <c r="L1211" i="12"/>
  <c r="J1212" i="12"/>
  <c r="K1212" i="12"/>
  <c r="L1212" i="12"/>
  <c r="J1213" i="12"/>
  <c r="K1213" i="12"/>
  <c r="L1213" i="12"/>
  <c r="J1214" i="12"/>
  <c r="K1214" i="12"/>
  <c r="L1214" i="12"/>
  <c r="J1215" i="12"/>
  <c r="K1215" i="12"/>
  <c r="L1215" i="12"/>
  <c r="J1216" i="12"/>
  <c r="K1216" i="12"/>
  <c r="L1216" i="12"/>
  <c r="J1217" i="12"/>
  <c r="K1217" i="12"/>
  <c r="L1217" i="12"/>
  <c r="J1218" i="12"/>
  <c r="K1218" i="12"/>
  <c r="L1218" i="12"/>
  <c r="J1219" i="12"/>
  <c r="K1219" i="12"/>
  <c r="L1219" i="12"/>
  <c r="J1220" i="12"/>
  <c r="K1220" i="12"/>
  <c r="L1220" i="12"/>
  <c r="J1221" i="12"/>
  <c r="K1221" i="12"/>
  <c r="L1221" i="12"/>
  <c r="J1222" i="12"/>
  <c r="K1222" i="12"/>
  <c r="L1222" i="12"/>
  <c r="J1223" i="12"/>
  <c r="K1223" i="12"/>
  <c r="L1223" i="12"/>
  <c r="J1224" i="12"/>
  <c r="K1224" i="12"/>
  <c r="L1224" i="12"/>
  <c r="J1225" i="12"/>
  <c r="K1225" i="12"/>
  <c r="L1225" i="12"/>
  <c r="J1226" i="12"/>
  <c r="K1226" i="12"/>
  <c r="L1226" i="12"/>
  <c r="J1227" i="12"/>
  <c r="K1227" i="12"/>
  <c r="L1227" i="12"/>
  <c r="J1228" i="12"/>
  <c r="K1228" i="12"/>
  <c r="L1228" i="12"/>
  <c r="J1229" i="12"/>
  <c r="K1229" i="12"/>
  <c r="L1229" i="12"/>
  <c r="J1230" i="12"/>
  <c r="K1230" i="12"/>
  <c r="L1230" i="12"/>
  <c r="J1231" i="12"/>
  <c r="K1231" i="12"/>
  <c r="L1231" i="12"/>
  <c r="J1232" i="12"/>
  <c r="K1232" i="12"/>
  <c r="L1232" i="12"/>
  <c r="J1233" i="12"/>
  <c r="K1233" i="12"/>
  <c r="L1233" i="12"/>
  <c r="J1234" i="12"/>
  <c r="K1234" i="12"/>
  <c r="L1234" i="12"/>
  <c r="J1235" i="12"/>
  <c r="K1235" i="12"/>
  <c r="L1235" i="12"/>
  <c r="J1236" i="12"/>
  <c r="K1236" i="12"/>
  <c r="L1236" i="12"/>
  <c r="J1237" i="12"/>
  <c r="K1237" i="12"/>
  <c r="L1237" i="12"/>
  <c r="J1238" i="12"/>
  <c r="K1238" i="12"/>
  <c r="L1238" i="12"/>
  <c r="J1239" i="12"/>
  <c r="K1239" i="12"/>
  <c r="L1239" i="12"/>
  <c r="J1240" i="12"/>
  <c r="K1240" i="12"/>
  <c r="L1240" i="12"/>
  <c r="J1241" i="12"/>
  <c r="K1241" i="12"/>
  <c r="L1241" i="12"/>
  <c r="J1242" i="12"/>
  <c r="K1242" i="12"/>
  <c r="L1242" i="12"/>
  <c r="J1243" i="12"/>
  <c r="K1243" i="12"/>
  <c r="L1243" i="12"/>
  <c r="J1244" i="12"/>
  <c r="K1244" i="12"/>
  <c r="L1244" i="12"/>
  <c r="J1245" i="12"/>
  <c r="K1245" i="12"/>
  <c r="L1245" i="12"/>
  <c r="J1246" i="12"/>
  <c r="K1246" i="12"/>
  <c r="L1246" i="12"/>
  <c r="J1247" i="12"/>
  <c r="K1247" i="12"/>
  <c r="L1247" i="12"/>
  <c r="J1248" i="12"/>
  <c r="K1248" i="12"/>
  <c r="L1248" i="12"/>
  <c r="J1249" i="12"/>
  <c r="K1249" i="12"/>
  <c r="L1249" i="12"/>
  <c r="J1250" i="12"/>
  <c r="K1250" i="12"/>
  <c r="L1250" i="12"/>
  <c r="J1251" i="12"/>
  <c r="K1251" i="12"/>
  <c r="L1251" i="12"/>
  <c r="J1252" i="12"/>
  <c r="K1252" i="12"/>
  <c r="L1252" i="12"/>
  <c r="J1253" i="12"/>
  <c r="K1253" i="12"/>
  <c r="L1253" i="12"/>
  <c r="J1254" i="12"/>
  <c r="K1254" i="12"/>
  <c r="L1254" i="12"/>
  <c r="J1255" i="12"/>
  <c r="K1255" i="12"/>
  <c r="L1255" i="12"/>
  <c r="J1256" i="12"/>
  <c r="K1256" i="12"/>
  <c r="L1256" i="12"/>
  <c r="J1257" i="12"/>
  <c r="K1257" i="12"/>
  <c r="L1257" i="12"/>
  <c r="J1258" i="12"/>
  <c r="K1258" i="12"/>
  <c r="L1258" i="12"/>
  <c r="J1259" i="12"/>
  <c r="K1259" i="12"/>
  <c r="L1259" i="12"/>
  <c r="J1260" i="12"/>
  <c r="K1260" i="12"/>
  <c r="L1260" i="12"/>
  <c r="J1261" i="12"/>
  <c r="K1261" i="12"/>
  <c r="L1261" i="12"/>
  <c r="J1262" i="12"/>
  <c r="K1262" i="12"/>
  <c r="L1262" i="12"/>
  <c r="J1263" i="12"/>
  <c r="K1263" i="12"/>
  <c r="L1263" i="12"/>
  <c r="J1264" i="12"/>
  <c r="K1264" i="12"/>
  <c r="L1264" i="12"/>
  <c r="J1265" i="12"/>
  <c r="K1265" i="12"/>
  <c r="L1265" i="12"/>
  <c r="J1266" i="12"/>
  <c r="K1266" i="12"/>
  <c r="L1266" i="12"/>
  <c r="J1267" i="12"/>
  <c r="K1267" i="12"/>
  <c r="L1267" i="12"/>
  <c r="J1268" i="12"/>
  <c r="K1268" i="12"/>
  <c r="L1268" i="12"/>
  <c r="J1269" i="12"/>
  <c r="K1269" i="12"/>
  <c r="L1269" i="12"/>
  <c r="J1270" i="12"/>
  <c r="K1270" i="12"/>
  <c r="L1270" i="12"/>
  <c r="J1271" i="12"/>
  <c r="K1271" i="12"/>
  <c r="L1271" i="12"/>
  <c r="J1272" i="12"/>
  <c r="K1272" i="12"/>
  <c r="L1272" i="12"/>
  <c r="J1273" i="12"/>
  <c r="K1273" i="12"/>
  <c r="L1273" i="12"/>
  <c r="J1274" i="12"/>
  <c r="K1274" i="12"/>
  <c r="L1274" i="12"/>
  <c r="J1275" i="12"/>
  <c r="K1275" i="12"/>
  <c r="L1275" i="12"/>
  <c r="J1276" i="12"/>
  <c r="K1276" i="12"/>
  <c r="L1276" i="12"/>
  <c r="J1277" i="12"/>
  <c r="K1277" i="12"/>
  <c r="L1277" i="12"/>
  <c r="J1278" i="12"/>
  <c r="K1278" i="12"/>
  <c r="L1278" i="12"/>
  <c r="J1279" i="12"/>
  <c r="K1279" i="12"/>
  <c r="L1279" i="12"/>
  <c r="J1280" i="12"/>
  <c r="K1280" i="12"/>
  <c r="L1280" i="12"/>
  <c r="J1281" i="12"/>
  <c r="K1281" i="12"/>
  <c r="L1281" i="12"/>
  <c r="J1282" i="12"/>
  <c r="K1282" i="12"/>
  <c r="L1282" i="12"/>
  <c r="J1283" i="12"/>
  <c r="K1283" i="12"/>
  <c r="L1283" i="12"/>
  <c r="J1284" i="12"/>
  <c r="K1284" i="12"/>
  <c r="L1284" i="12"/>
  <c r="J1285" i="12"/>
  <c r="K1285" i="12"/>
  <c r="L1285" i="12"/>
  <c r="J1286" i="12"/>
  <c r="K1286" i="12"/>
  <c r="L1286" i="12"/>
  <c r="J1287" i="12"/>
  <c r="K1287" i="12"/>
  <c r="L1287" i="12"/>
  <c r="J1288" i="12"/>
  <c r="K1288" i="12"/>
  <c r="L1288" i="12"/>
  <c r="J1289" i="12"/>
  <c r="K1289" i="12"/>
  <c r="L1289" i="12"/>
  <c r="J1290" i="12"/>
  <c r="K1290" i="12"/>
  <c r="L1290" i="12"/>
  <c r="J1291" i="12"/>
  <c r="K1291" i="12"/>
  <c r="L1291" i="12"/>
  <c r="J1292" i="12"/>
  <c r="K1292" i="12"/>
  <c r="L1292" i="12"/>
  <c r="J1293" i="12"/>
  <c r="K1293" i="12"/>
  <c r="L1293" i="12"/>
  <c r="J1294" i="12"/>
  <c r="K1294" i="12"/>
  <c r="L1294" i="12"/>
  <c r="J1295" i="12"/>
  <c r="K1295" i="12"/>
  <c r="L1295" i="12"/>
  <c r="J1296" i="12"/>
  <c r="K1296" i="12"/>
  <c r="L1296" i="12"/>
  <c r="J1297" i="12"/>
  <c r="K1297" i="12"/>
  <c r="L1297" i="12"/>
  <c r="J1298" i="12"/>
  <c r="K1298" i="12"/>
  <c r="L1298" i="12"/>
  <c r="J1299" i="12"/>
  <c r="K1299" i="12"/>
  <c r="L1299" i="12"/>
  <c r="J1300" i="12"/>
  <c r="K1300" i="12"/>
  <c r="L1300" i="12"/>
  <c r="J1301" i="12"/>
  <c r="K1301" i="12"/>
  <c r="L1301" i="12"/>
  <c r="J1302" i="12"/>
  <c r="K1302" i="12"/>
  <c r="L1302" i="12"/>
  <c r="J1303" i="12"/>
  <c r="K1303" i="12"/>
  <c r="L1303" i="12"/>
  <c r="J1304" i="12"/>
  <c r="K1304" i="12"/>
  <c r="L1304" i="12"/>
  <c r="J1305" i="12"/>
  <c r="K1305" i="12"/>
  <c r="L1305" i="12"/>
  <c r="J1306" i="12"/>
  <c r="K1306" i="12"/>
  <c r="L1306" i="12"/>
  <c r="J1307" i="12"/>
  <c r="K1307" i="12"/>
  <c r="L1307" i="12"/>
  <c r="J1308" i="12"/>
  <c r="K1308" i="12"/>
  <c r="L1308" i="12"/>
  <c r="J1309" i="12"/>
  <c r="K1309" i="12"/>
  <c r="L1309" i="12"/>
  <c r="J1310" i="12"/>
  <c r="K1310" i="12"/>
  <c r="L1310" i="12"/>
  <c r="J1311" i="12"/>
  <c r="K1311" i="12"/>
  <c r="L1311" i="12"/>
  <c r="J1312" i="12"/>
  <c r="K1312" i="12"/>
  <c r="L1312" i="12"/>
  <c r="J1313" i="12"/>
  <c r="K1313" i="12"/>
  <c r="L1313" i="12"/>
  <c r="J1314" i="12"/>
  <c r="K1314" i="12"/>
  <c r="L1314" i="12"/>
  <c r="J1315" i="12"/>
  <c r="K1315" i="12"/>
  <c r="L1315" i="12"/>
  <c r="J1316" i="12"/>
  <c r="K1316" i="12"/>
  <c r="L1316" i="12"/>
  <c r="J1317" i="12"/>
  <c r="K1317" i="12"/>
  <c r="L1317" i="12"/>
  <c r="J1318" i="12"/>
  <c r="K1318" i="12"/>
  <c r="L1318" i="12"/>
  <c r="J1319" i="12"/>
  <c r="K1319" i="12"/>
  <c r="L1319" i="12"/>
  <c r="J1320" i="12"/>
  <c r="K1320" i="12"/>
  <c r="L1320" i="12"/>
  <c r="J1321" i="12"/>
  <c r="K1321" i="12"/>
  <c r="L1321" i="12"/>
  <c r="J1322" i="12"/>
  <c r="K1322" i="12"/>
  <c r="L1322" i="12"/>
  <c r="J1323" i="12"/>
  <c r="K1323" i="12"/>
  <c r="L1323" i="12"/>
  <c r="J1324" i="12"/>
  <c r="K1324" i="12"/>
  <c r="L1324" i="12"/>
  <c r="J1325" i="12"/>
  <c r="K1325" i="12"/>
  <c r="L1325" i="12"/>
  <c r="J1326" i="12"/>
  <c r="K1326" i="12"/>
  <c r="L1326" i="12"/>
  <c r="J1327" i="12"/>
  <c r="K1327" i="12"/>
  <c r="L1327" i="12"/>
  <c r="J1328" i="12"/>
  <c r="K1328" i="12"/>
  <c r="L1328" i="12"/>
  <c r="J1329" i="12"/>
  <c r="K1329" i="12"/>
  <c r="L1329" i="12"/>
  <c r="J1330" i="12"/>
  <c r="K1330" i="12"/>
  <c r="L1330" i="12"/>
  <c r="J1331" i="12"/>
  <c r="K1331" i="12"/>
  <c r="L1331" i="12"/>
  <c r="J1332" i="12"/>
  <c r="K1332" i="12"/>
  <c r="L1332" i="12"/>
  <c r="J1333" i="12"/>
  <c r="K1333" i="12"/>
  <c r="L1333" i="12"/>
  <c r="J1334" i="12"/>
  <c r="K1334" i="12"/>
  <c r="L1334" i="12"/>
  <c r="J1335" i="12"/>
  <c r="K1335" i="12"/>
  <c r="L1335" i="12"/>
  <c r="J1336" i="12"/>
  <c r="K1336" i="12"/>
  <c r="L1336" i="12"/>
  <c r="J1337" i="12"/>
  <c r="K1337" i="12"/>
  <c r="L1337" i="12"/>
  <c r="J1338" i="12"/>
  <c r="K1338" i="12"/>
  <c r="L1338" i="12"/>
  <c r="J1339" i="12"/>
  <c r="K1339" i="12"/>
  <c r="L1339" i="12"/>
  <c r="J1340" i="12"/>
  <c r="K1340" i="12"/>
  <c r="L1340" i="12"/>
  <c r="J1341" i="12"/>
  <c r="K1341" i="12"/>
  <c r="L1341" i="12"/>
  <c r="J1342" i="12"/>
  <c r="K1342" i="12"/>
  <c r="L1342" i="12"/>
  <c r="J1343" i="12"/>
  <c r="K1343" i="12"/>
  <c r="L1343" i="12"/>
  <c r="J1344" i="12"/>
  <c r="K1344" i="12"/>
  <c r="L1344" i="12"/>
  <c r="J1345" i="12"/>
  <c r="K1345" i="12"/>
  <c r="L1345" i="12"/>
  <c r="J1346" i="12"/>
  <c r="K1346" i="12"/>
  <c r="L1346" i="12"/>
  <c r="J1347" i="12"/>
  <c r="K1347" i="12"/>
  <c r="L1347" i="12"/>
  <c r="J1348" i="12"/>
  <c r="K1348" i="12"/>
  <c r="L1348" i="12"/>
  <c r="J1349" i="12"/>
  <c r="K1349" i="12"/>
  <c r="L1349" i="12"/>
  <c r="J1350" i="12"/>
  <c r="K1350" i="12"/>
  <c r="L1350" i="12"/>
  <c r="J1351" i="12"/>
  <c r="K1351" i="12"/>
  <c r="L1351" i="12"/>
  <c r="J1352" i="12"/>
  <c r="K1352" i="12"/>
  <c r="L1352" i="12"/>
  <c r="J1353" i="12"/>
  <c r="K1353" i="12"/>
  <c r="L1353" i="12"/>
  <c r="J1354" i="12"/>
  <c r="K1354" i="12"/>
  <c r="L1354" i="12"/>
  <c r="J1355" i="12"/>
  <c r="K1355" i="12"/>
  <c r="L1355" i="12"/>
  <c r="J1356" i="12"/>
  <c r="K1356" i="12"/>
  <c r="L1356" i="12"/>
  <c r="J1357" i="12"/>
  <c r="K1357" i="12"/>
  <c r="L1357" i="12"/>
  <c r="J1358" i="12"/>
  <c r="K1358" i="12"/>
  <c r="L1358" i="12"/>
  <c r="J1359" i="12"/>
  <c r="K1359" i="12"/>
  <c r="L1359" i="12"/>
  <c r="J1360" i="12"/>
  <c r="K1360" i="12"/>
  <c r="L1360" i="12"/>
  <c r="J1361" i="12"/>
  <c r="K1361" i="12"/>
  <c r="L1361" i="12"/>
  <c r="J1362" i="12"/>
  <c r="K1362" i="12"/>
  <c r="L1362" i="12"/>
  <c r="J1363" i="12"/>
  <c r="K1363" i="12"/>
  <c r="L1363" i="12"/>
  <c r="J1364" i="12"/>
  <c r="K1364" i="12"/>
  <c r="L1364" i="12"/>
  <c r="J1365" i="12"/>
  <c r="K1365" i="12"/>
  <c r="L1365" i="12"/>
  <c r="J1366" i="12"/>
  <c r="K1366" i="12"/>
  <c r="L1366" i="12"/>
  <c r="J1367" i="12"/>
  <c r="K1367" i="12"/>
  <c r="L1367" i="12"/>
  <c r="J1368" i="12"/>
  <c r="K1368" i="12"/>
  <c r="L1368" i="12"/>
  <c r="J1369" i="12"/>
  <c r="K1369" i="12"/>
  <c r="L1369" i="12"/>
  <c r="J1370" i="12"/>
  <c r="K1370" i="12"/>
  <c r="L1370" i="12"/>
  <c r="J1371" i="12"/>
  <c r="K1371" i="12"/>
  <c r="L1371" i="12"/>
  <c r="J1372" i="12"/>
  <c r="K1372" i="12"/>
  <c r="L1372" i="12"/>
  <c r="J1373" i="12"/>
  <c r="K1373" i="12"/>
  <c r="L1373" i="12"/>
  <c r="J1374" i="12"/>
  <c r="K1374" i="12"/>
  <c r="L1374" i="12"/>
  <c r="J1375" i="12"/>
  <c r="K1375" i="12"/>
  <c r="L1375" i="12"/>
  <c r="J1376" i="12"/>
  <c r="K1376" i="12"/>
  <c r="L1376" i="12"/>
  <c r="J1377" i="12"/>
  <c r="K1377" i="12"/>
  <c r="L1377" i="12"/>
  <c r="J1378" i="12"/>
  <c r="K1378" i="12"/>
  <c r="L1378" i="12"/>
  <c r="J1379" i="12"/>
  <c r="K1379" i="12"/>
  <c r="L1379" i="12"/>
  <c r="J1380" i="12"/>
  <c r="K1380" i="12"/>
  <c r="L1380" i="12"/>
  <c r="J1381" i="12"/>
  <c r="K1381" i="12"/>
  <c r="L1381" i="12"/>
  <c r="J1382" i="12"/>
  <c r="K1382" i="12"/>
  <c r="L1382" i="12"/>
  <c r="J1383" i="12"/>
  <c r="K1383" i="12"/>
  <c r="L1383" i="12"/>
  <c r="J1384" i="12"/>
  <c r="K1384" i="12"/>
  <c r="L1384" i="12"/>
  <c r="J1385" i="12"/>
  <c r="K1385" i="12"/>
  <c r="L1385" i="12"/>
  <c r="J1386" i="12"/>
  <c r="K1386" i="12"/>
  <c r="L1386" i="12"/>
  <c r="J1387" i="12"/>
  <c r="K1387" i="12"/>
  <c r="L1387" i="12"/>
  <c r="J1388" i="12"/>
  <c r="K1388" i="12"/>
  <c r="L1388" i="12"/>
  <c r="J1389" i="12"/>
  <c r="K1389" i="12"/>
  <c r="L1389" i="12"/>
  <c r="J1390" i="12"/>
  <c r="K1390" i="12"/>
  <c r="L1390" i="12"/>
  <c r="J1391" i="12"/>
  <c r="K1391" i="12"/>
  <c r="L1391" i="12"/>
  <c r="J1392" i="12"/>
  <c r="K1392" i="12"/>
  <c r="L1392" i="12"/>
  <c r="J1393" i="12"/>
  <c r="K1393" i="12"/>
  <c r="L1393" i="12"/>
  <c r="J1394" i="12"/>
  <c r="K1394" i="12"/>
  <c r="L1394" i="12"/>
  <c r="J1395" i="12"/>
  <c r="K1395" i="12"/>
  <c r="L1395" i="12"/>
  <c r="J1396" i="12"/>
  <c r="K1396" i="12"/>
  <c r="L1396" i="12"/>
  <c r="J1397" i="12"/>
  <c r="K1397" i="12"/>
  <c r="L1397" i="12"/>
  <c r="J1398" i="12"/>
  <c r="K1398" i="12"/>
  <c r="L1398" i="12"/>
  <c r="J1399" i="12"/>
  <c r="K1399" i="12"/>
  <c r="L1399" i="12"/>
  <c r="J1400" i="12"/>
  <c r="K1400" i="12"/>
  <c r="L1400" i="12"/>
  <c r="J1401" i="12"/>
  <c r="K1401" i="12"/>
  <c r="L1401" i="12"/>
  <c r="J1402" i="12"/>
  <c r="K1402" i="12"/>
  <c r="L1402" i="12"/>
  <c r="J1403" i="12"/>
  <c r="K1403" i="12"/>
  <c r="L1403" i="12"/>
  <c r="J1404" i="12"/>
  <c r="K1404" i="12"/>
  <c r="L1404" i="12"/>
  <c r="J1405" i="12"/>
  <c r="K1405" i="12"/>
  <c r="L1405" i="12"/>
  <c r="J1406" i="12"/>
  <c r="K1406" i="12"/>
  <c r="L1406" i="12"/>
  <c r="J1407" i="12"/>
  <c r="K1407" i="12"/>
  <c r="L1407" i="12"/>
  <c r="J1408" i="12"/>
  <c r="K1408" i="12"/>
  <c r="L1408" i="12"/>
  <c r="J1409" i="12"/>
  <c r="K1409" i="12"/>
  <c r="L1409" i="12"/>
  <c r="J1410" i="12"/>
  <c r="K1410" i="12"/>
  <c r="L1410" i="12"/>
  <c r="J1411" i="12"/>
  <c r="K1411" i="12"/>
  <c r="L1411" i="12"/>
  <c r="J1412" i="12"/>
  <c r="K1412" i="12"/>
  <c r="L1412" i="12"/>
  <c r="J1413" i="12"/>
  <c r="K1413" i="12"/>
  <c r="L1413" i="12"/>
  <c r="J1414" i="12"/>
  <c r="K1414" i="12"/>
  <c r="L1414" i="12"/>
  <c r="J1415" i="12"/>
  <c r="K1415" i="12"/>
  <c r="L1415" i="12"/>
  <c r="J1416" i="12"/>
  <c r="K1416" i="12"/>
  <c r="L1416" i="12"/>
  <c r="J1417" i="12"/>
  <c r="K1417" i="12"/>
  <c r="L1417" i="12"/>
  <c r="J1418" i="12"/>
  <c r="K1418" i="12"/>
  <c r="L1418" i="12"/>
  <c r="J1419" i="12"/>
  <c r="K1419" i="12"/>
  <c r="L1419" i="12"/>
  <c r="J1420" i="12"/>
  <c r="K1420" i="12"/>
  <c r="L1420" i="12"/>
  <c r="J1421" i="12"/>
  <c r="K1421" i="12"/>
  <c r="L1421" i="12"/>
  <c r="J1422" i="12"/>
  <c r="K1422" i="12"/>
  <c r="L1422" i="12"/>
  <c r="J1423" i="12"/>
  <c r="K1423" i="12"/>
  <c r="L1423" i="12"/>
  <c r="J1424" i="12"/>
  <c r="K1424" i="12"/>
  <c r="L1424" i="12"/>
  <c r="J1425" i="12"/>
  <c r="K1425" i="12"/>
  <c r="L1425" i="12"/>
  <c r="J1426" i="12"/>
  <c r="K1426" i="12"/>
  <c r="L1426" i="12"/>
  <c r="J1427" i="12"/>
  <c r="K1427" i="12"/>
  <c r="L1427" i="12"/>
  <c r="J1428" i="12"/>
  <c r="K1428" i="12"/>
  <c r="L1428" i="12"/>
  <c r="J1429" i="12"/>
  <c r="K1429" i="12"/>
  <c r="L1429" i="12"/>
  <c r="J1430" i="12"/>
  <c r="K1430" i="12"/>
  <c r="L1430" i="12"/>
  <c r="J1431" i="12"/>
  <c r="K1431" i="12"/>
  <c r="L1431" i="12"/>
  <c r="J1432" i="12"/>
  <c r="K1432" i="12"/>
  <c r="L1432" i="12"/>
  <c r="J1433" i="12"/>
  <c r="K1433" i="12"/>
  <c r="L1433" i="12"/>
  <c r="J1434" i="12"/>
  <c r="K1434" i="12"/>
  <c r="L1434" i="12"/>
  <c r="J1435" i="12"/>
  <c r="K1435" i="12"/>
  <c r="L1435" i="12"/>
  <c r="J1436" i="12"/>
  <c r="K1436" i="12"/>
  <c r="L1436" i="12"/>
  <c r="J1437" i="12"/>
  <c r="K1437" i="12"/>
  <c r="L1437" i="12"/>
  <c r="J1438" i="12"/>
  <c r="K1438" i="12"/>
  <c r="L1438" i="12"/>
  <c r="J1439" i="12"/>
  <c r="K1439" i="12"/>
  <c r="L1439" i="12"/>
  <c r="J1440" i="12"/>
  <c r="K1440" i="12"/>
  <c r="L1440" i="12"/>
  <c r="J1441" i="12"/>
  <c r="K1441" i="12"/>
  <c r="L1441" i="12"/>
  <c r="J1442" i="12"/>
  <c r="K1442" i="12"/>
  <c r="L1442" i="12"/>
  <c r="J1443" i="12"/>
  <c r="K1443" i="12"/>
  <c r="L1443" i="12"/>
  <c r="J1444" i="12"/>
  <c r="K1444" i="12"/>
  <c r="L1444" i="12"/>
  <c r="J1445" i="12"/>
  <c r="K1445" i="12"/>
  <c r="L1445" i="12"/>
  <c r="J1446" i="12"/>
  <c r="K1446" i="12"/>
  <c r="L1446" i="12"/>
  <c r="J1447" i="12"/>
  <c r="K1447" i="12"/>
  <c r="L1447" i="12"/>
  <c r="J1448" i="12"/>
  <c r="K1448" i="12"/>
  <c r="L1448" i="12"/>
  <c r="J1449" i="12"/>
  <c r="K1449" i="12"/>
  <c r="L1449" i="12"/>
  <c r="J1450" i="12"/>
  <c r="K1450" i="12"/>
  <c r="L1450" i="12"/>
  <c r="J1451" i="12"/>
  <c r="K1451" i="12"/>
  <c r="L1451" i="12"/>
  <c r="J1452" i="12"/>
  <c r="K1452" i="12"/>
  <c r="L1452" i="12"/>
  <c r="J1453" i="12"/>
  <c r="K1453" i="12"/>
  <c r="L1453" i="12"/>
  <c r="J1454" i="12"/>
  <c r="K1454" i="12"/>
  <c r="L1454" i="12"/>
  <c r="J1455" i="12"/>
  <c r="K1455" i="12"/>
  <c r="L1455" i="12"/>
  <c r="J1456" i="12"/>
  <c r="K1456" i="12"/>
  <c r="L1456" i="12"/>
  <c r="J1457" i="12"/>
  <c r="K1457" i="12"/>
  <c r="L1457" i="12"/>
  <c r="J1458" i="12"/>
  <c r="K1458" i="12"/>
  <c r="L1458" i="12"/>
  <c r="J1459" i="12"/>
  <c r="K1459" i="12"/>
  <c r="L1459" i="12"/>
  <c r="J1460" i="12"/>
  <c r="K1460" i="12"/>
  <c r="L1460" i="12"/>
  <c r="J1461" i="12"/>
  <c r="K1461" i="12"/>
  <c r="L1461" i="12"/>
  <c r="J1462" i="12"/>
  <c r="K1462" i="12"/>
  <c r="L1462" i="12"/>
  <c r="J1463" i="12"/>
  <c r="K1463" i="12"/>
  <c r="L1463" i="12"/>
  <c r="J1464" i="12"/>
  <c r="K1464" i="12"/>
  <c r="L1464" i="12"/>
  <c r="J1465" i="12"/>
  <c r="K1465" i="12"/>
  <c r="L1465" i="12"/>
  <c r="J1466" i="12"/>
  <c r="K1466" i="12"/>
  <c r="L1466" i="12"/>
  <c r="J1467" i="12"/>
  <c r="K1467" i="12"/>
  <c r="L1467" i="12"/>
  <c r="J1468" i="12"/>
  <c r="K1468" i="12"/>
  <c r="L1468" i="12"/>
  <c r="J1469" i="12"/>
  <c r="K1469" i="12"/>
  <c r="L1469" i="12"/>
  <c r="J1470" i="12"/>
  <c r="K1470" i="12"/>
  <c r="L1470" i="12"/>
  <c r="J1471" i="12"/>
  <c r="K1471" i="12"/>
  <c r="L1471" i="12"/>
  <c r="J1472" i="12"/>
  <c r="K1472" i="12"/>
  <c r="L1472" i="12"/>
  <c r="J1473" i="12"/>
  <c r="K1473" i="12"/>
  <c r="L1473" i="12"/>
  <c r="J1474" i="12"/>
  <c r="K1474" i="12"/>
  <c r="L1474" i="12"/>
  <c r="J1475" i="12"/>
  <c r="K1475" i="12"/>
  <c r="L1475" i="12"/>
  <c r="J1476" i="12"/>
  <c r="K1476" i="12"/>
  <c r="L1476" i="12"/>
  <c r="J1477" i="12"/>
  <c r="K1477" i="12"/>
  <c r="L1477" i="12"/>
  <c r="J1478" i="12"/>
  <c r="K1478" i="12"/>
  <c r="L1478" i="12"/>
  <c r="J1479" i="12"/>
  <c r="K1479" i="12"/>
  <c r="L1479" i="12"/>
  <c r="J1480" i="12"/>
  <c r="K1480" i="12"/>
  <c r="L1480" i="12"/>
  <c r="J1481" i="12"/>
  <c r="K1481" i="12"/>
  <c r="L1481" i="12"/>
  <c r="J1482" i="12"/>
  <c r="K1482" i="12"/>
  <c r="L1482" i="12"/>
  <c r="J1483" i="12"/>
  <c r="K1483" i="12"/>
  <c r="L1483" i="12"/>
  <c r="J1484" i="12"/>
  <c r="K1484" i="12"/>
  <c r="L1484" i="12"/>
  <c r="J1485" i="12"/>
  <c r="K1485" i="12"/>
  <c r="L1485" i="12"/>
  <c r="J1486" i="12"/>
  <c r="K1486" i="12"/>
  <c r="L1486" i="12"/>
  <c r="J1487" i="12"/>
  <c r="K1487" i="12"/>
  <c r="L1487" i="12"/>
  <c r="J1488" i="12"/>
  <c r="K1488" i="12"/>
  <c r="L1488" i="12"/>
  <c r="J1489" i="12"/>
  <c r="K1489" i="12"/>
  <c r="L1489" i="12"/>
  <c r="J1490" i="12"/>
  <c r="K1490" i="12"/>
  <c r="L1490" i="12"/>
  <c r="J1491" i="12"/>
  <c r="K1491" i="12"/>
  <c r="L1491" i="12"/>
  <c r="J1492" i="12"/>
  <c r="K1492" i="12"/>
  <c r="L1492" i="12"/>
  <c r="J1493" i="12"/>
  <c r="K1493" i="12"/>
  <c r="L1493" i="12"/>
  <c r="J1494" i="12"/>
  <c r="K1494" i="12"/>
  <c r="L1494" i="12"/>
  <c r="J1495" i="12"/>
  <c r="K1495" i="12"/>
  <c r="L1495" i="12"/>
  <c r="J1496" i="12"/>
  <c r="K1496" i="12"/>
  <c r="L1496" i="12"/>
  <c r="J1497" i="12"/>
  <c r="K1497" i="12"/>
  <c r="L1497" i="12"/>
  <c r="J1498" i="12"/>
  <c r="K1498" i="12"/>
  <c r="L1498" i="12"/>
  <c r="J1499" i="12"/>
  <c r="K1499" i="12"/>
  <c r="L1499" i="12"/>
  <c r="J1500" i="12"/>
  <c r="K1500" i="12"/>
  <c r="L1500" i="12"/>
  <c r="J1501" i="12"/>
  <c r="K1501" i="12"/>
  <c r="L1501" i="12"/>
  <c r="J1502" i="12"/>
  <c r="K1502" i="12"/>
  <c r="L1502" i="12"/>
  <c r="J1503" i="12"/>
  <c r="K1503" i="12"/>
  <c r="L1503" i="12"/>
  <c r="J1504" i="12"/>
  <c r="K1504" i="12"/>
  <c r="L1504" i="12"/>
  <c r="J1505" i="12"/>
  <c r="K1505" i="12"/>
  <c r="L1505" i="12"/>
  <c r="J1506" i="12"/>
  <c r="K1506" i="12"/>
  <c r="L1506" i="12"/>
  <c r="J1507" i="12"/>
  <c r="K1507" i="12"/>
  <c r="L1507" i="12"/>
  <c r="J1508" i="12"/>
  <c r="K1508" i="12"/>
  <c r="L1508" i="12"/>
  <c r="J1509" i="12"/>
  <c r="K1509" i="12"/>
  <c r="L1509" i="12"/>
  <c r="J1510" i="12"/>
  <c r="K1510" i="12"/>
  <c r="L1510" i="12"/>
  <c r="J1511" i="12"/>
  <c r="K1511" i="12"/>
  <c r="L1511" i="12"/>
  <c r="J1512" i="12"/>
  <c r="K1512" i="12"/>
  <c r="L1512" i="12"/>
  <c r="J1513" i="12"/>
  <c r="K1513" i="12"/>
  <c r="L1513" i="12"/>
  <c r="J1514" i="12"/>
  <c r="K1514" i="12"/>
  <c r="L1514" i="12"/>
  <c r="J1515" i="12"/>
  <c r="K1515" i="12"/>
  <c r="L1515" i="12"/>
  <c r="J1516" i="12"/>
  <c r="K1516" i="12"/>
  <c r="L1516" i="12"/>
  <c r="J1517" i="12"/>
  <c r="K1517" i="12"/>
  <c r="L1517" i="12"/>
  <c r="J1518" i="12"/>
  <c r="K1518" i="12"/>
  <c r="L1518" i="12"/>
  <c r="J1519" i="12"/>
  <c r="K1519" i="12"/>
  <c r="L1519" i="12"/>
  <c r="J1520" i="12"/>
  <c r="K1520" i="12"/>
  <c r="L1520" i="12"/>
  <c r="J1521" i="12"/>
  <c r="K1521" i="12"/>
  <c r="L1521" i="12"/>
  <c r="J1522" i="12"/>
  <c r="K1522" i="12"/>
  <c r="L1522" i="12"/>
  <c r="J1523" i="12"/>
  <c r="K1523" i="12"/>
  <c r="L1523" i="12"/>
  <c r="J1524" i="12"/>
  <c r="K1524" i="12"/>
  <c r="L1524" i="12"/>
  <c r="J1525" i="12"/>
  <c r="K1525" i="12"/>
  <c r="L1525" i="12"/>
  <c r="J1526" i="12"/>
  <c r="K1526" i="12"/>
  <c r="L1526" i="12"/>
  <c r="J1527" i="12"/>
  <c r="K1527" i="12"/>
  <c r="L1527" i="12"/>
  <c r="J1528" i="12"/>
  <c r="K1528" i="12"/>
  <c r="L1528" i="12"/>
  <c r="J1529" i="12"/>
  <c r="K1529" i="12"/>
  <c r="L1529" i="12"/>
  <c r="J1530" i="12"/>
  <c r="K1530" i="12"/>
  <c r="L1530" i="12"/>
  <c r="J1531" i="12"/>
  <c r="K1531" i="12"/>
  <c r="L1531" i="12"/>
  <c r="J1532" i="12"/>
  <c r="K1532" i="12"/>
  <c r="L1532" i="12"/>
  <c r="J1533" i="12"/>
  <c r="K1533" i="12"/>
  <c r="L1533" i="12"/>
  <c r="J1534" i="12"/>
  <c r="K1534" i="12"/>
  <c r="L1534" i="12"/>
  <c r="J1535" i="12"/>
  <c r="K1535" i="12"/>
  <c r="L1535" i="12"/>
  <c r="J1536" i="12"/>
  <c r="K1536" i="12"/>
  <c r="L1536" i="12"/>
  <c r="J1537" i="12"/>
  <c r="K1537" i="12"/>
  <c r="L1537" i="12"/>
  <c r="J1538" i="12"/>
  <c r="K1538" i="12"/>
  <c r="L1538" i="12"/>
  <c r="J1539" i="12"/>
  <c r="K1539" i="12"/>
  <c r="L1539" i="12"/>
  <c r="J1540" i="12"/>
  <c r="K1540" i="12"/>
  <c r="L1540" i="12"/>
  <c r="J1541" i="12"/>
  <c r="K1541" i="12"/>
  <c r="L1541" i="12"/>
  <c r="J1542" i="12"/>
  <c r="K1542" i="12"/>
  <c r="L1542" i="12"/>
  <c r="J1543" i="12"/>
  <c r="K1543" i="12"/>
  <c r="L1543" i="12"/>
  <c r="J1544" i="12"/>
  <c r="K1544" i="12"/>
  <c r="L1544" i="12"/>
  <c r="J1545" i="12"/>
  <c r="K1545" i="12"/>
  <c r="L1545" i="12"/>
  <c r="J1546" i="12"/>
  <c r="K1546" i="12"/>
  <c r="L1546" i="12"/>
  <c r="J1547" i="12"/>
  <c r="K1547" i="12"/>
  <c r="L1547" i="12"/>
  <c r="J1548" i="12"/>
  <c r="K1548" i="12"/>
  <c r="L1548" i="12"/>
  <c r="J1549" i="12"/>
  <c r="K1549" i="12"/>
  <c r="L1549" i="12"/>
  <c r="J1550" i="12"/>
  <c r="K1550" i="12"/>
  <c r="L1550" i="12"/>
  <c r="J1551" i="12"/>
  <c r="K1551" i="12"/>
  <c r="L1551" i="12"/>
  <c r="J1552" i="12"/>
  <c r="K1552" i="12"/>
  <c r="L1552" i="12"/>
  <c r="J1553" i="12"/>
  <c r="K1553" i="12"/>
  <c r="L1553" i="12"/>
  <c r="J1554" i="12"/>
  <c r="K1554" i="12"/>
  <c r="L1554" i="12"/>
  <c r="J1555" i="12"/>
  <c r="K1555" i="12"/>
  <c r="L1555" i="12"/>
  <c r="J1556" i="12"/>
  <c r="K1556" i="12"/>
  <c r="L1556" i="12"/>
  <c r="J1557" i="12"/>
  <c r="K1557" i="12"/>
  <c r="L1557" i="12"/>
  <c r="J1558" i="12"/>
  <c r="K1558" i="12"/>
  <c r="L1558" i="12"/>
  <c r="J1559" i="12"/>
  <c r="K1559" i="12"/>
  <c r="L1559" i="12"/>
  <c r="J1560" i="12"/>
  <c r="K1560" i="12"/>
  <c r="L1560" i="12"/>
  <c r="J1561" i="12"/>
  <c r="K1561" i="12"/>
  <c r="L1561" i="12"/>
  <c r="J1562" i="12"/>
  <c r="K1562" i="12"/>
  <c r="L1562" i="12"/>
  <c r="J1563" i="12"/>
  <c r="K1563" i="12"/>
  <c r="L1563" i="12"/>
  <c r="J1564" i="12"/>
  <c r="K1564" i="12"/>
  <c r="L1564" i="12"/>
  <c r="J1565" i="12"/>
  <c r="K1565" i="12"/>
  <c r="L1565" i="12"/>
  <c r="J1566" i="12"/>
  <c r="K1566" i="12"/>
  <c r="L1566" i="12"/>
  <c r="J1567" i="12"/>
  <c r="K1567" i="12"/>
  <c r="L1567" i="12"/>
  <c r="J1568" i="12"/>
  <c r="K1568" i="12"/>
  <c r="L1568" i="12"/>
  <c r="J1569" i="12"/>
  <c r="K1569" i="12"/>
  <c r="L1569" i="12"/>
  <c r="J1570" i="12"/>
  <c r="K1570" i="12"/>
  <c r="L1570" i="12"/>
  <c r="J1571" i="12"/>
  <c r="K1571" i="12"/>
  <c r="L1571" i="12"/>
  <c r="J1572" i="12"/>
  <c r="K1572" i="12"/>
  <c r="L1572" i="12"/>
  <c r="J1573" i="12"/>
  <c r="K1573" i="12"/>
  <c r="L1573" i="12"/>
  <c r="J1574" i="12"/>
  <c r="K1574" i="12"/>
  <c r="L1574" i="12"/>
  <c r="J1575" i="12"/>
  <c r="K1575" i="12"/>
  <c r="L1575" i="12"/>
  <c r="J1576" i="12"/>
  <c r="K1576" i="12"/>
  <c r="L1576" i="12"/>
  <c r="J1577" i="12"/>
  <c r="K1577" i="12"/>
  <c r="L1577" i="12"/>
  <c r="J1578" i="12"/>
  <c r="K1578" i="12"/>
  <c r="L1578" i="12"/>
  <c r="J1579" i="12"/>
  <c r="K1579" i="12"/>
  <c r="L1579" i="12"/>
  <c r="J1580" i="12"/>
  <c r="K1580" i="12"/>
  <c r="L1580" i="12"/>
  <c r="J1581" i="12"/>
  <c r="K1581" i="12"/>
  <c r="L1581" i="12"/>
  <c r="J1582" i="12"/>
  <c r="K1582" i="12"/>
  <c r="L1582" i="12"/>
  <c r="J1583" i="12"/>
  <c r="K1583" i="12"/>
  <c r="L1583" i="12"/>
  <c r="J1584" i="12"/>
  <c r="K1584" i="12"/>
  <c r="L1584" i="12"/>
  <c r="J1585" i="12"/>
  <c r="K1585" i="12"/>
  <c r="L1585" i="12"/>
  <c r="J1586" i="12"/>
  <c r="K1586" i="12"/>
  <c r="L1586" i="12"/>
  <c r="J1587" i="12"/>
  <c r="K1587" i="12"/>
  <c r="L1587" i="12"/>
  <c r="J1588" i="12"/>
  <c r="K1588" i="12"/>
  <c r="L1588" i="12"/>
  <c r="J1589" i="12"/>
  <c r="K1589" i="12"/>
  <c r="L1589" i="12"/>
  <c r="J1590" i="12"/>
  <c r="K1590" i="12"/>
  <c r="L1590" i="12"/>
  <c r="J1591" i="12"/>
  <c r="K1591" i="12"/>
  <c r="L1591" i="12"/>
  <c r="J1592" i="12"/>
  <c r="K1592" i="12"/>
  <c r="L1592" i="12"/>
  <c r="J1593" i="12"/>
  <c r="K1593" i="12"/>
  <c r="L1593" i="12"/>
  <c r="J1594" i="12"/>
  <c r="K1594" i="12"/>
  <c r="L1594" i="12"/>
  <c r="J1595" i="12"/>
  <c r="K1595" i="12"/>
  <c r="L1595" i="12"/>
  <c r="J1596" i="12"/>
  <c r="K1596" i="12"/>
  <c r="L1596" i="12"/>
  <c r="J1597" i="12"/>
  <c r="K1597" i="12"/>
  <c r="L1597" i="12"/>
  <c r="J1598" i="12"/>
  <c r="K1598" i="12"/>
  <c r="L1598" i="12"/>
  <c r="J1599" i="12"/>
  <c r="K1599" i="12"/>
  <c r="L1599" i="12"/>
  <c r="J1600" i="12"/>
  <c r="K1600" i="12"/>
  <c r="L1600" i="12"/>
  <c r="J1601" i="12"/>
  <c r="K1601" i="12"/>
  <c r="L1601" i="12"/>
  <c r="J1602" i="12"/>
  <c r="K1602" i="12"/>
  <c r="L1602" i="12"/>
  <c r="J1603" i="12"/>
  <c r="K1603" i="12"/>
  <c r="L1603" i="12"/>
  <c r="J1604" i="12"/>
  <c r="K1604" i="12"/>
  <c r="L1604" i="12"/>
  <c r="J1605" i="12"/>
  <c r="K1605" i="12"/>
  <c r="L1605" i="12"/>
  <c r="J1606" i="12"/>
  <c r="K1606" i="12"/>
  <c r="L1606" i="12"/>
  <c r="J1607" i="12"/>
  <c r="K1607" i="12"/>
  <c r="L1607" i="12"/>
  <c r="J1608" i="12"/>
  <c r="K1608" i="12"/>
  <c r="L1608" i="12"/>
  <c r="J1609" i="12"/>
  <c r="K1609" i="12"/>
  <c r="L1609" i="12"/>
  <c r="J1610" i="12"/>
  <c r="K1610" i="12"/>
  <c r="L1610" i="12"/>
  <c r="J1611" i="12"/>
  <c r="K1611" i="12"/>
  <c r="L1611" i="12"/>
  <c r="J1612" i="12"/>
  <c r="K1612" i="12"/>
  <c r="L1612" i="12"/>
  <c r="J1613" i="12"/>
  <c r="K1613" i="12"/>
  <c r="L1613" i="12"/>
  <c r="J1614" i="12"/>
  <c r="K1614" i="12"/>
  <c r="L1614" i="12"/>
  <c r="J1615" i="12"/>
  <c r="K1615" i="12"/>
  <c r="L1615" i="12"/>
  <c r="J1616" i="12"/>
  <c r="K1616" i="12"/>
  <c r="L1616" i="12"/>
  <c r="J1617" i="12"/>
  <c r="K1617" i="12"/>
  <c r="L1617" i="12"/>
  <c r="J1618" i="12"/>
  <c r="K1618" i="12"/>
  <c r="L1618" i="12"/>
  <c r="J1619" i="12"/>
  <c r="K1619" i="12"/>
  <c r="L1619" i="12"/>
  <c r="J1620" i="12"/>
  <c r="K1620" i="12"/>
  <c r="L1620" i="12"/>
  <c r="J1621" i="12"/>
  <c r="K1621" i="12"/>
  <c r="L1621" i="12"/>
  <c r="J1622" i="12"/>
  <c r="K1622" i="12"/>
  <c r="L1622" i="12"/>
  <c r="J1623" i="12"/>
  <c r="K1623" i="12"/>
  <c r="L1623" i="12"/>
  <c r="J1624" i="12"/>
  <c r="K1624" i="12"/>
  <c r="L1624" i="12"/>
  <c r="J1625" i="12"/>
  <c r="K1625" i="12"/>
  <c r="L1625" i="12"/>
  <c r="J1626" i="12"/>
  <c r="K1626" i="12"/>
  <c r="L1626" i="12"/>
  <c r="J1627" i="12"/>
  <c r="K1627" i="12"/>
  <c r="L1627" i="12"/>
  <c r="J1628" i="12"/>
  <c r="K1628" i="12"/>
  <c r="L1628" i="12"/>
  <c r="J1629" i="12"/>
  <c r="K1629" i="12"/>
  <c r="L1629" i="12"/>
  <c r="J1630" i="12"/>
  <c r="K1630" i="12"/>
  <c r="L1630" i="12"/>
  <c r="J1631" i="12"/>
  <c r="K1631" i="12"/>
  <c r="L1631" i="12"/>
  <c r="J1632" i="12"/>
  <c r="K1632" i="12"/>
  <c r="L1632" i="12"/>
  <c r="J1633" i="12"/>
  <c r="K1633" i="12"/>
  <c r="L1633" i="12"/>
  <c r="J1634" i="12"/>
  <c r="K1634" i="12"/>
  <c r="L1634" i="12"/>
  <c r="J1635" i="12"/>
  <c r="K1635" i="12"/>
  <c r="L1635" i="12"/>
  <c r="J1636" i="12"/>
  <c r="K1636" i="12"/>
  <c r="L1636" i="12"/>
  <c r="J1637" i="12"/>
  <c r="K1637" i="12"/>
  <c r="L1637" i="12"/>
  <c r="J1638" i="12"/>
  <c r="K1638" i="12"/>
  <c r="L1638" i="12"/>
  <c r="J1639" i="12"/>
  <c r="K1639" i="12"/>
  <c r="L1639" i="12"/>
  <c r="J1640" i="12"/>
  <c r="K1640" i="12"/>
  <c r="L1640" i="12"/>
  <c r="J1641" i="12"/>
  <c r="K1641" i="12"/>
  <c r="L1641" i="12"/>
  <c r="J1642" i="12"/>
  <c r="K1642" i="12"/>
  <c r="L1642" i="12"/>
  <c r="J1643" i="12"/>
  <c r="K1643" i="12"/>
  <c r="L1643" i="12"/>
  <c r="J1644" i="12"/>
  <c r="K1644" i="12"/>
  <c r="L1644" i="12"/>
  <c r="J1645" i="12"/>
  <c r="K1645" i="12"/>
  <c r="L1645" i="12"/>
  <c r="J1646" i="12"/>
  <c r="K1646" i="12"/>
  <c r="L1646" i="12"/>
  <c r="J1647" i="12"/>
  <c r="K1647" i="12"/>
  <c r="L1647" i="12"/>
  <c r="J1648" i="12"/>
  <c r="K1648" i="12"/>
  <c r="L1648" i="12"/>
  <c r="J1649" i="12"/>
  <c r="K1649" i="12"/>
  <c r="L1649" i="12"/>
  <c r="J1650" i="12"/>
  <c r="K1650" i="12"/>
  <c r="L1650" i="12"/>
  <c r="J1651" i="12"/>
  <c r="K1651" i="12"/>
  <c r="L1651" i="12"/>
  <c r="J1652" i="12"/>
  <c r="K1652" i="12"/>
  <c r="L1652" i="12"/>
  <c r="J1653" i="12"/>
  <c r="K1653" i="12"/>
  <c r="L1653" i="12"/>
  <c r="J1654" i="12"/>
  <c r="K1654" i="12"/>
  <c r="L1654" i="12"/>
  <c r="J1655" i="12"/>
  <c r="K1655" i="12"/>
  <c r="L1655" i="12"/>
  <c r="J1656" i="12"/>
  <c r="K1656" i="12"/>
  <c r="L1656" i="12"/>
  <c r="J1657" i="12"/>
  <c r="K1657" i="12"/>
  <c r="L1657" i="12"/>
  <c r="J1658" i="12"/>
  <c r="K1658" i="12"/>
  <c r="L1658" i="12"/>
  <c r="J1659" i="12"/>
  <c r="K1659" i="12"/>
  <c r="L1659" i="12"/>
  <c r="J1660" i="12"/>
  <c r="K1660" i="12"/>
  <c r="L1660" i="12"/>
  <c r="J1661" i="12"/>
  <c r="K1661" i="12"/>
  <c r="L1661" i="12"/>
  <c r="J1662" i="12"/>
  <c r="K1662" i="12"/>
  <c r="L1662" i="12"/>
  <c r="J1663" i="12"/>
  <c r="K1663" i="12"/>
  <c r="L1663" i="12"/>
  <c r="J1664" i="12"/>
  <c r="K1664" i="12"/>
  <c r="L1664" i="12"/>
  <c r="J1665" i="12"/>
  <c r="K1665" i="12"/>
  <c r="L1665" i="12"/>
  <c r="J1666" i="12"/>
  <c r="K1666" i="12"/>
  <c r="L1666" i="12"/>
  <c r="J1667" i="12"/>
  <c r="K1667" i="12"/>
  <c r="L1667" i="12"/>
  <c r="J1668" i="12"/>
  <c r="K1668" i="12"/>
  <c r="L1668" i="12"/>
  <c r="J1669" i="12"/>
  <c r="K1669" i="12"/>
  <c r="L1669" i="12"/>
  <c r="J1670" i="12"/>
  <c r="K1670" i="12"/>
  <c r="L1670" i="12"/>
  <c r="J1671" i="12"/>
  <c r="K1671" i="12"/>
  <c r="L1671" i="12"/>
  <c r="J1672" i="12"/>
  <c r="K1672" i="12"/>
  <c r="L1672" i="12"/>
  <c r="J1673" i="12"/>
  <c r="K1673" i="12"/>
  <c r="L1673" i="12"/>
  <c r="J1674" i="12"/>
  <c r="K1674" i="12"/>
  <c r="L1674" i="12"/>
  <c r="J1675" i="12"/>
  <c r="K1675" i="12"/>
  <c r="L1675" i="12"/>
  <c r="J1676" i="12"/>
  <c r="K1676" i="12"/>
  <c r="L1676" i="12"/>
  <c r="J1677" i="12"/>
  <c r="K1677" i="12"/>
  <c r="L1677" i="12"/>
  <c r="J1678" i="12"/>
  <c r="K1678" i="12"/>
  <c r="L1678" i="12"/>
  <c r="J1679" i="12"/>
  <c r="K1679" i="12"/>
  <c r="L1679" i="12"/>
  <c r="J1680" i="12"/>
  <c r="K1680" i="12"/>
  <c r="L1680" i="12"/>
  <c r="J1681" i="12"/>
  <c r="K1681" i="12"/>
  <c r="L1681" i="12"/>
  <c r="J1682" i="12"/>
  <c r="K1682" i="12"/>
  <c r="L1682" i="12"/>
  <c r="J1683" i="12"/>
  <c r="K1683" i="12"/>
  <c r="L1683" i="12"/>
  <c r="J1684" i="12"/>
  <c r="K1684" i="12"/>
  <c r="L1684" i="12"/>
  <c r="J1685" i="12"/>
  <c r="K1685" i="12"/>
  <c r="L1685" i="12"/>
  <c r="J1686" i="12"/>
  <c r="K1686" i="12"/>
  <c r="L1686" i="12"/>
  <c r="J1687" i="12"/>
  <c r="K1687" i="12"/>
  <c r="L1687" i="12"/>
  <c r="J1688" i="12"/>
  <c r="K1688" i="12"/>
  <c r="L1688" i="12"/>
  <c r="J1689" i="12"/>
  <c r="K1689" i="12"/>
  <c r="L1689" i="12"/>
  <c r="J1690" i="12"/>
  <c r="K1690" i="12"/>
  <c r="L1690" i="12"/>
  <c r="J1691" i="12"/>
  <c r="K1691" i="12"/>
  <c r="L1691" i="12"/>
  <c r="J1692" i="12"/>
  <c r="K1692" i="12"/>
  <c r="L1692" i="12"/>
  <c r="J1693" i="12"/>
  <c r="K1693" i="12"/>
  <c r="L1693" i="12"/>
  <c r="J1694" i="12"/>
  <c r="K1694" i="12"/>
  <c r="L1694" i="12"/>
  <c r="J1695" i="12"/>
  <c r="K1695" i="12"/>
  <c r="L1695" i="12"/>
  <c r="J1696" i="12"/>
  <c r="K1696" i="12"/>
  <c r="L1696" i="12"/>
  <c r="J1697" i="12"/>
  <c r="K1697" i="12"/>
  <c r="L1697" i="12"/>
  <c r="J1698" i="12"/>
  <c r="K1698" i="12"/>
  <c r="L1698" i="12"/>
  <c r="J1699" i="12"/>
  <c r="K1699" i="12"/>
  <c r="L1699" i="12"/>
  <c r="J1700" i="12"/>
  <c r="K1700" i="12"/>
  <c r="L1700" i="12"/>
  <c r="J1701" i="12"/>
  <c r="K1701" i="12"/>
  <c r="L1701" i="12"/>
  <c r="J1702" i="12"/>
  <c r="K1702" i="12"/>
  <c r="L1702" i="12"/>
  <c r="J1703" i="12"/>
  <c r="K1703" i="12"/>
  <c r="L1703" i="12"/>
  <c r="J1704" i="12"/>
  <c r="K1704" i="12"/>
  <c r="L1704" i="12"/>
  <c r="J1705" i="12"/>
  <c r="K1705" i="12"/>
  <c r="L1705" i="12"/>
  <c r="J1706" i="12"/>
  <c r="K1706" i="12"/>
  <c r="L1706" i="12"/>
  <c r="J1707" i="12"/>
  <c r="K1707" i="12"/>
  <c r="L1707" i="12"/>
  <c r="J1708" i="12"/>
  <c r="K1708" i="12"/>
  <c r="L1708" i="12"/>
  <c r="J1709" i="12"/>
  <c r="K1709" i="12"/>
  <c r="L1709" i="12"/>
  <c r="J1710" i="12"/>
  <c r="K1710" i="12"/>
  <c r="L1710" i="12"/>
  <c r="J1711" i="12"/>
  <c r="K1711" i="12"/>
  <c r="L1711" i="12"/>
  <c r="J1712" i="12"/>
  <c r="K1712" i="12"/>
  <c r="L1712" i="12"/>
  <c r="J1713" i="12"/>
  <c r="K1713" i="12"/>
  <c r="L1713" i="12"/>
  <c r="J1714" i="12"/>
  <c r="K1714" i="12"/>
  <c r="L1714" i="12"/>
  <c r="J1715" i="12"/>
  <c r="K1715" i="12"/>
  <c r="L1715" i="12"/>
  <c r="J1716" i="12"/>
  <c r="K1716" i="12"/>
  <c r="L1716" i="12"/>
  <c r="A1720" i="12"/>
  <c r="A1721" i="12"/>
  <c r="L2" i="12"/>
  <c r="K2" i="12"/>
  <c r="J2" i="12"/>
  <c r="A210" i="11"/>
  <c r="C210" i="13" s="1"/>
  <c r="M210" i="13" s="1"/>
  <c r="A194" i="11"/>
  <c r="C194" i="13" s="1"/>
  <c r="M194" i="13" s="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A154" i="11"/>
  <c r="C154" i="13" s="1"/>
  <c r="A154" i="13" s="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BA191" i="11"/>
  <c r="AZ191" i="11"/>
  <c r="AY191" i="11"/>
  <c r="AX191" i="11"/>
  <c r="AW191" i="11"/>
  <c r="AV191" i="11"/>
  <c r="AU191" i="11"/>
  <c r="AT191" i="11"/>
  <c r="AS191" i="11"/>
  <c r="AR191" i="11"/>
  <c r="AQ191" i="11"/>
  <c r="AP191" i="11"/>
  <c r="AO191" i="11"/>
  <c r="AN191" i="11"/>
  <c r="AM191" i="11"/>
  <c r="AL191" i="11"/>
  <c r="BA190" i="11"/>
  <c r="AZ190" i="11"/>
  <c r="AY190" i="11"/>
  <c r="AX190" i="11"/>
  <c r="AW190" i="11"/>
  <c r="AV190" i="11"/>
  <c r="AU190" i="11"/>
  <c r="AT190" i="11"/>
  <c r="AS190" i="11"/>
  <c r="AR190" i="11"/>
  <c r="AQ190" i="11"/>
  <c r="AP190" i="11"/>
  <c r="AO190" i="11"/>
  <c r="AN190" i="11"/>
  <c r="AM190" i="11"/>
  <c r="AL190" i="11"/>
  <c r="AK191" i="11"/>
  <c r="AK190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V258" i="11"/>
  <c r="BA258" i="11" s="1"/>
  <c r="U258" i="11"/>
  <c r="AZ258" i="11" s="1"/>
  <c r="T258" i="11"/>
  <c r="AY258" i="11" s="1"/>
  <c r="S258" i="11"/>
  <c r="AX258" i="11" s="1"/>
  <c r="R258" i="11"/>
  <c r="AW258" i="11" s="1"/>
  <c r="Q258" i="11"/>
  <c r="AV258" i="11" s="1"/>
  <c r="P258" i="11"/>
  <c r="AU258" i="11" s="1"/>
  <c r="O258" i="11"/>
  <c r="AT258" i="11" s="1"/>
  <c r="N258" i="11"/>
  <c r="AS258" i="11" s="1"/>
  <c r="M258" i="11"/>
  <c r="AR258" i="11" s="1"/>
  <c r="L258" i="11"/>
  <c r="AQ258" i="11" s="1"/>
  <c r="K258" i="11"/>
  <c r="AP258" i="11" s="1"/>
  <c r="J258" i="11"/>
  <c r="AO258" i="11" s="1"/>
  <c r="I258" i="11"/>
  <c r="AN258" i="11" s="1"/>
  <c r="H258" i="11"/>
  <c r="AM258" i="11" s="1"/>
  <c r="G258" i="11"/>
  <c r="AL258" i="11" s="1"/>
  <c r="F258" i="11"/>
  <c r="AK258" i="11" s="1"/>
  <c r="V257" i="11"/>
  <c r="BA257" i="11" s="1"/>
  <c r="U257" i="11"/>
  <c r="AZ257" i="11" s="1"/>
  <c r="T257" i="11"/>
  <c r="AY257" i="11" s="1"/>
  <c r="S257" i="11"/>
  <c r="AX257" i="11" s="1"/>
  <c r="R257" i="11"/>
  <c r="AW257" i="11" s="1"/>
  <c r="Q257" i="11"/>
  <c r="AV257" i="11" s="1"/>
  <c r="P257" i="11"/>
  <c r="AU257" i="11" s="1"/>
  <c r="O257" i="11"/>
  <c r="AT257" i="11" s="1"/>
  <c r="N257" i="11"/>
  <c r="AS257" i="11" s="1"/>
  <c r="M257" i="11"/>
  <c r="AR257" i="11" s="1"/>
  <c r="L257" i="11"/>
  <c r="AQ257" i="11" s="1"/>
  <c r="K257" i="11"/>
  <c r="AP257" i="11" s="1"/>
  <c r="J257" i="11"/>
  <c r="AO257" i="11" s="1"/>
  <c r="I257" i="11"/>
  <c r="AN257" i="11" s="1"/>
  <c r="H257" i="11"/>
  <c r="AM257" i="11" s="1"/>
  <c r="G257" i="11"/>
  <c r="AL257" i="11" s="1"/>
  <c r="F257" i="11"/>
  <c r="AK257" i="11" s="1"/>
  <c r="V256" i="11"/>
  <c r="BA256" i="11" s="1"/>
  <c r="U256" i="11"/>
  <c r="AZ256" i="11" s="1"/>
  <c r="T256" i="11"/>
  <c r="AY256" i="11" s="1"/>
  <c r="S256" i="11"/>
  <c r="AX256" i="11" s="1"/>
  <c r="R256" i="11"/>
  <c r="AW256" i="11" s="1"/>
  <c r="Q256" i="11"/>
  <c r="AV256" i="11" s="1"/>
  <c r="P256" i="11"/>
  <c r="AU256" i="11" s="1"/>
  <c r="O256" i="11"/>
  <c r="AT256" i="11" s="1"/>
  <c r="N256" i="11"/>
  <c r="AS256" i="11" s="1"/>
  <c r="M256" i="11"/>
  <c r="AR256" i="11" s="1"/>
  <c r="L256" i="11"/>
  <c r="AQ256" i="11" s="1"/>
  <c r="K256" i="11"/>
  <c r="AP256" i="11" s="1"/>
  <c r="J256" i="11"/>
  <c r="AO256" i="11" s="1"/>
  <c r="I256" i="11"/>
  <c r="AN256" i="11" s="1"/>
  <c r="H256" i="11"/>
  <c r="AM256" i="11" s="1"/>
  <c r="G256" i="11"/>
  <c r="AL256" i="11" s="1"/>
  <c r="F256" i="11"/>
  <c r="AK256" i="11" s="1"/>
  <c r="V255" i="11"/>
  <c r="BA255" i="11" s="1"/>
  <c r="U255" i="11"/>
  <c r="AZ255" i="11" s="1"/>
  <c r="T255" i="11"/>
  <c r="AY255" i="11" s="1"/>
  <c r="S255" i="11"/>
  <c r="AX255" i="11" s="1"/>
  <c r="R255" i="11"/>
  <c r="AW255" i="11" s="1"/>
  <c r="Q255" i="11"/>
  <c r="AV255" i="11" s="1"/>
  <c r="P255" i="11"/>
  <c r="AU255" i="11" s="1"/>
  <c r="O255" i="11"/>
  <c r="AT255" i="11" s="1"/>
  <c r="N255" i="11"/>
  <c r="AS255" i="11" s="1"/>
  <c r="M255" i="11"/>
  <c r="AR255" i="11" s="1"/>
  <c r="L255" i="11"/>
  <c r="AQ255" i="11" s="1"/>
  <c r="K255" i="11"/>
  <c r="AP255" i="11" s="1"/>
  <c r="J255" i="11"/>
  <c r="AO255" i="11" s="1"/>
  <c r="I255" i="11"/>
  <c r="AN255" i="11" s="1"/>
  <c r="H255" i="11"/>
  <c r="AM255" i="11" s="1"/>
  <c r="G255" i="11"/>
  <c r="AL255" i="11" s="1"/>
  <c r="F255" i="11"/>
  <c r="AK255" i="11" s="1"/>
  <c r="V254" i="11"/>
  <c r="BA254" i="11" s="1"/>
  <c r="U254" i="11"/>
  <c r="AZ254" i="11" s="1"/>
  <c r="T254" i="11"/>
  <c r="AY254" i="11" s="1"/>
  <c r="S254" i="11"/>
  <c r="AX254" i="11" s="1"/>
  <c r="R254" i="11"/>
  <c r="AW254" i="11" s="1"/>
  <c r="Q254" i="11"/>
  <c r="AV254" i="11" s="1"/>
  <c r="P254" i="11"/>
  <c r="AU254" i="11" s="1"/>
  <c r="O254" i="11"/>
  <c r="AT254" i="11" s="1"/>
  <c r="N254" i="11"/>
  <c r="AS254" i="11" s="1"/>
  <c r="M254" i="11"/>
  <c r="AR254" i="11" s="1"/>
  <c r="L254" i="11"/>
  <c r="AQ254" i="11" s="1"/>
  <c r="K254" i="11"/>
  <c r="AP254" i="11" s="1"/>
  <c r="J254" i="11"/>
  <c r="AO254" i="11" s="1"/>
  <c r="I254" i="11"/>
  <c r="AN254" i="11" s="1"/>
  <c r="H254" i="11"/>
  <c r="AM254" i="11" s="1"/>
  <c r="G254" i="11"/>
  <c r="AL254" i="11" s="1"/>
  <c r="F254" i="11"/>
  <c r="AK254" i="11" s="1"/>
  <c r="V253" i="11"/>
  <c r="BA253" i="11" s="1"/>
  <c r="U253" i="11"/>
  <c r="AZ253" i="11" s="1"/>
  <c r="T253" i="11"/>
  <c r="AY253" i="11" s="1"/>
  <c r="S253" i="11"/>
  <c r="AX253" i="11" s="1"/>
  <c r="R253" i="11"/>
  <c r="AW253" i="11" s="1"/>
  <c r="Q253" i="11"/>
  <c r="AV253" i="11" s="1"/>
  <c r="P253" i="11"/>
  <c r="AU253" i="11" s="1"/>
  <c r="O253" i="11"/>
  <c r="AT253" i="11" s="1"/>
  <c r="N253" i="11"/>
  <c r="AS253" i="11" s="1"/>
  <c r="M253" i="11"/>
  <c r="AR253" i="11" s="1"/>
  <c r="L253" i="11"/>
  <c r="AQ253" i="11" s="1"/>
  <c r="K253" i="11"/>
  <c r="AP253" i="11" s="1"/>
  <c r="J253" i="11"/>
  <c r="AO253" i="11" s="1"/>
  <c r="I253" i="11"/>
  <c r="AN253" i="11" s="1"/>
  <c r="H253" i="11"/>
  <c r="AM253" i="11" s="1"/>
  <c r="G253" i="11"/>
  <c r="AL253" i="11" s="1"/>
  <c r="F253" i="11"/>
  <c r="AK253" i="11" s="1"/>
  <c r="V252" i="11"/>
  <c r="BA252" i="11" s="1"/>
  <c r="U252" i="11"/>
  <c r="AZ252" i="11" s="1"/>
  <c r="T252" i="11"/>
  <c r="AY252" i="11" s="1"/>
  <c r="S252" i="11"/>
  <c r="AX252" i="11" s="1"/>
  <c r="R252" i="11"/>
  <c r="AW252" i="11" s="1"/>
  <c r="Q252" i="11"/>
  <c r="AV252" i="11" s="1"/>
  <c r="P252" i="11"/>
  <c r="AU252" i="11" s="1"/>
  <c r="O252" i="11"/>
  <c r="AT252" i="11" s="1"/>
  <c r="N252" i="11"/>
  <c r="AS252" i="11" s="1"/>
  <c r="M252" i="11"/>
  <c r="AR252" i="11" s="1"/>
  <c r="L252" i="11"/>
  <c r="AQ252" i="11" s="1"/>
  <c r="K252" i="11"/>
  <c r="AP252" i="11" s="1"/>
  <c r="J252" i="11"/>
  <c r="AO252" i="11" s="1"/>
  <c r="I252" i="11"/>
  <c r="AN252" i="11" s="1"/>
  <c r="H252" i="11"/>
  <c r="AM252" i="11" s="1"/>
  <c r="G252" i="11"/>
  <c r="AL252" i="11" s="1"/>
  <c r="F252" i="11"/>
  <c r="AK252" i="11" s="1"/>
  <c r="V251" i="11"/>
  <c r="BA251" i="11" s="1"/>
  <c r="U251" i="11"/>
  <c r="AZ251" i="11" s="1"/>
  <c r="T251" i="11"/>
  <c r="AY251" i="11" s="1"/>
  <c r="S251" i="11"/>
  <c r="AX251" i="11" s="1"/>
  <c r="R251" i="11"/>
  <c r="AW251" i="11" s="1"/>
  <c r="Q251" i="11"/>
  <c r="AV251" i="11" s="1"/>
  <c r="P251" i="11"/>
  <c r="AU251" i="11" s="1"/>
  <c r="O251" i="11"/>
  <c r="AT251" i="11" s="1"/>
  <c r="N251" i="11"/>
  <c r="AS251" i="11" s="1"/>
  <c r="M251" i="11"/>
  <c r="AR251" i="11" s="1"/>
  <c r="L251" i="11"/>
  <c r="AQ251" i="11" s="1"/>
  <c r="K251" i="11"/>
  <c r="AP251" i="11" s="1"/>
  <c r="J251" i="11"/>
  <c r="AO251" i="11" s="1"/>
  <c r="I251" i="11"/>
  <c r="AN251" i="11" s="1"/>
  <c r="H251" i="11"/>
  <c r="AM251" i="11" s="1"/>
  <c r="G251" i="11"/>
  <c r="AL251" i="11" s="1"/>
  <c r="F251" i="11"/>
  <c r="AK251" i="11" s="1"/>
  <c r="V250" i="11"/>
  <c r="BA250" i="11" s="1"/>
  <c r="U250" i="11"/>
  <c r="AZ250" i="11" s="1"/>
  <c r="T250" i="11"/>
  <c r="AY250" i="11" s="1"/>
  <c r="S250" i="11"/>
  <c r="AX250" i="11" s="1"/>
  <c r="R250" i="11"/>
  <c r="AW250" i="11" s="1"/>
  <c r="Q250" i="11"/>
  <c r="AV250" i="11" s="1"/>
  <c r="P250" i="11"/>
  <c r="AU250" i="11" s="1"/>
  <c r="O250" i="11"/>
  <c r="AT250" i="11" s="1"/>
  <c r="N250" i="11"/>
  <c r="AS250" i="11" s="1"/>
  <c r="M250" i="11"/>
  <c r="AR250" i="11" s="1"/>
  <c r="L250" i="11"/>
  <c r="AQ250" i="11" s="1"/>
  <c r="K250" i="11"/>
  <c r="AP250" i="11" s="1"/>
  <c r="J250" i="11"/>
  <c r="AO250" i="11" s="1"/>
  <c r="I250" i="11"/>
  <c r="AN250" i="11" s="1"/>
  <c r="H250" i="11"/>
  <c r="AM250" i="11" s="1"/>
  <c r="G250" i="11"/>
  <c r="AL250" i="11" s="1"/>
  <c r="F250" i="11"/>
  <c r="AK250" i="11" s="1"/>
  <c r="V249" i="11"/>
  <c r="BA249" i="11" s="1"/>
  <c r="U249" i="11"/>
  <c r="AZ249" i="11" s="1"/>
  <c r="T249" i="11"/>
  <c r="AY249" i="11" s="1"/>
  <c r="S249" i="11"/>
  <c r="AX249" i="11" s="1"/>
  <c r="R249" i="11"/>
  <c r="AW249" i="11" s="1"/>
  <c r="Q249" i="11"/>
  <c r="AV249" i="11" s="1"/>
  <c r="P249" i="11"/>
  <c r="AU249" i="11" s="1"/>
  <c r="O249" i="11"/>
  <c r="AT249" i="11" s="1"/>
  <c r="N249" i="11"/>
  <c r="AS249" i="11" s="1"/>
  <c r="M249" i="11"/>
  <c r="AR249" i="11" s="1"/>
  <c r="L249" i="11"/>
  <c r="AQ249" i="11" s="1"/>
  <c r="K249" i="11"/>
  <c r="AP249" i="11" s="1"/>
  <c r="J249" i="11"/>
  <c r="AO249" i="11" s="1"/>
  <c r="I249" i="11"/>
  <c r="AN249" i="11" s="1"/>
  <c r="H249" i="11"/>
  <c r="AM249" i="11" s="1"/>
  <c r="G249" i="11"/>
  <c r="AL249" i="11" s="1"/>
  <c r="F249" i="11"/>
  <c r="AK249" i="11" s="1"/>
  <c r="V248" i="11"/>
  <c r="BA248" i="11" s="1"/>
  <c r="U248" i="11"/>
  <c r="AZ248" i="11" s="1"/>
  <c r="T248" i="11"/>
  <c r="AY248" i="11" s="1"/>
  <c r="S248" i="11"/>
  <c r="AX248" i="11" s="1"/>
  <c r="R248" i="11"/>
  <c r="AW248" i="11" s="1"/>
  <c r="Q248" i="11"/>
  <c r="AV248" i="11" s="1"/>
  <c r="P248" i="11"/>
  <c r="AU248" i="11" s="1"/>
  <c r="O248" i="11"/>
  <c r="AT248" i="11" s="1"/>
  <c r="N248" i="11"/>
  <c r="AS248" i="11" s="1"/>
  <c r="M248" i="11"/>
  <c r="AR248" i="11" s="1"/>
  <c r="L248" i="11"/>
  <c r="AQ248" i="11" s="1"/>
  <c r="K248" i="11"/>
  <c r="AP248" i="11" s="1"/>
  <c r="J248" i="11"/>
  <c r="AO248" i="11" s="1"/>
  <c r="I248" i="11"/>
  <c r="AN248" i="11" s="1"/>
  <c r="H248" i="11"/>
  <c r="AM248" i="11" s="1"/>
  <c r="G248" i="11"/>
  <c r="AL248" i="11" s="1"/>
  <c r="F248" i="11"/>
  <c r="AK248" i="11" s="1"/>
  <c r="V247" i="11"/>
  <c r="BA247" i="11" s="1"/>
  <c r="U247" i="11"/>
  <c r="AZ247" i="11" s="1"/>
  <c r="T247" i="11"/>
  <c r="AY247" i="11" s="1"/>
  <c r="S247" i="11"/>
  <c r="AX247" i="11" s="1"/>
  <c r="R247" i="11"/>
  <c r="AW247" i="11" s="1"/>
  <c r="Q247" i="11"/>
  <c r="AV247" i="11" s="1"/>
  <c r="P247" i="11"/>
  <c r="AU247" i="11" s="1"/>
  <c r="O247" i="11"/>
  <c r="AT247" i="11" s="1"/>
  <c r="N247" i="11"/>
  <c r="AS247" i="11" s="1"/>
  <c r="M247" i="11"/>
  <c r="AR247" i="11" s="1"/>
  <c r="L247" i="11"/>
  <c r="AQ247" i="11" s="1"/>
  <c r="K247" i="11"/>
  <c r="AP247" i="11" s="1"/>
  <c r="J247" i="11"/>
  <c r="AO247" i="11" s="1"/>
  <c r="I247" i="11"/>
  <c r="AN247" i="11" s="1"/>
  <c r="H247" i="11"/>
  <c r="AM247" i="11" s="1"/>
  <c r="G247" i="11"/>
  <c r="AL247" i="11" s="1"/>
  <c r="F247" i="11"/>
  <c r="AK247" i="11" s="1"/>
  <c r="V246" i="11"/>
  <c r="BA246" i="11" s="1"/>
  <c r="U246" i="11"/>
  <c r="AZ246" i="11" s="1"/>
  <c r="T246" i="11"/>
  <c r="AY246" i="11" s="1"/>
  <c r="S246" i="11"/>
  <c r="AX246" i="11" s="1"/>
  <c r="R246" i="11"/>
  <c r="AW246" i="11" s="1"/>
  <c r="Q246" i="11"/>
  <c r="AV246" i="11" s="1"/>
  <c r="P246" i="11"/>
  <c r="AU246" i="11" s="1"/>
  <c r="O246" i="11"/>
  <c r="AT246" i="11" s="1"/>
  <c r="N246" i="11"/>
  <c r="AS246" i="11" s="1"/>
  <c r="M246" i="11"/>
  <c r="AR246" i="11" s="1"/>
  <c r="L246" i="11"/>
  <c r="AQ246" i="11" s="1"/>
  <c r="K246" i="11"/>
  <c r="AP246" i="11" s="1"/>
  <c r="J246" i="11"/>
  <c r="AO246" i="11" s="1"/>
  <c r="I246" i="11"/>
  <c r="AN246" i="11" s="1"/>
  <c r="H246" i="11"/>
  <c r="AM246" i="11" s="1"/>
  <c r="G246" i="11"/>
  <c r="AL246" i="11" s="1"/>
  <c r="F246" i="11"/>
  <c r="AK246" i="11" s="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V239" i="11"/>
  <c r="BA239" i="11" s="1"/>
  <c r="U239" i="11"/>
  <c r="AZ239" i="11" s="1"/>
  <c r="T239" i="11"/>
  <c r="AY239" i="11" s="1"/>
  <c r="S239" i="11"/>
  <c r="AX239" i="11" s="1"/>
  <c r="R239" i="11"/>
  <c r="AW239" i="11" s="1"/>
  <c r="Q239" i="11"/>
  <c r="AV239" i="11" s="1"/>
  <c r="P239" i="11"/>
  <c r="AU239" i="11" s="1"/>
  <c r="O239" i="11"/>
  <c r="AT239" i="11" s="1"/>
  <c r="N239" i="11"/>
  <c r="AS239" i="11" s="1"/>
  <c r="M239" i="11"/>
  <c r="AR239" i="11" s="1"/>
  <c r="L239" i="11"/>
  <c r="AQ239" i="11" s="1"/>
  <c r="K239" i="11"/>
  <c r="AP239" i="11" s="1"/>
  <c r="J239" i="11"/>
  <c r="AO239" i="11" s="1"/>
  <c r="I239" i="11"/>
  <c r="AN239" i="11" s="1"/>
  <c r="H239" i="11"/>
  <c r="AM239" i="11" s="1"/>
  <c r="G239" i="11"/>
  <c r="AL239" i="11" s="1"/>
  <c r="F239" i="11"/>
  <c r="AK239" i="11" s="1"/>
  <c r="V238" i="11"/>
  <c r="BA238" i="11" s="1"/>
  <c r="U238" i="11"/>
  <c r="AZ238" i="11" s="1"/>
  <c r="T238" i="11"/>
  <c r="AY238" i="11" s="1"/>
  <c r="S238" i="11"/>
  <c r="AX238" i="11" s="1"/>
  <c r="R238" i="11"/>
  <c r="AW238" i="11" s="1"/>
  <c r="Q238" i="11"/>
  <c r="AV238" i="11" s="1"/>
  <c r="P238" i="11"/>
  <c r="AU238" i="11" s="1"/>
  <c r="O238" i="11"/>
  <c r="AT238" i="11" s="1"/>
  <c r="N238" i="11"/>
  <c r="AS238" i="11" s="1"/>
  <c r="M238" i="11"/>
  <c r="AR238" i="11" s="1"/>
  <c r="L238" i="11"/>
  <c r="AQ238" i="11" s="1"/>
  <c r="K238" i="11"/>
  <c r="AP238" i="11" s="1"/>
  <c r="J238" i="11"/>
  <c r="AO238" i="11" s="1"/>
  <c r="I238" i="11"/>
  <c r="AN238" i="11" s="1"/>
  <c r="H238" i="11"/>
  <c r="AM238" i="11" s="1"/>
  <c r="G238" i="11"/>
  <c r="AL238" i="11" s="1"/>
  <c r="F238" i="11"/>
  <c r="AK238" i="11" s="1"/>
  <c r="V237" i="11"/>
  <c r="BA237" i="11" s="1"/>
  <c r="U237" i="11"/>
  <c r="AZ237" i="11" s="1"/>
  <c r="T237" i="11"/>
  <c r="AY237" i="11" s="1"/>
  <c r="S237" i="11"/>
  <c r="AX237" i="11" s="1"/>
  <c r="R237" i="11"/>
  <c r="AW237" i="11" s="1"/>
  <c r="Q237" i="11"/>
  <c r="AV237" i="11" s="1"/>
  <c r="P237" i="11"/>
  <c r="AU237" i="11" s="1"/>
  <c r="O237" i="11"/>
  <c r="AT237" i="11" s="1"/>
  <c r="N237" i="11"/>
  <c r="AS237" i="11" s="1"/>
  <c r="M237" i="11"/>
  <c r="AR237" i="11" s="1"/>
  <c r="L237" i="11"/>
  <c r="AQ237" i="11" s="1"/>
  <c r="K237" i="11"/>
  <c r="AP237" i="11" s="1"/>
  <c r="J237" i="11"/>
  <c r="AO237" i="11" s="1"/>
  <c r="I237" i="11"/>
  <c r="AN237" i="11" s="1"/>
  <c r="H237" i="11"/>
  <c r="AM237" i="11" s="1"/>
  <c r="G237" i="11"/>
  <c r="AL237" i="11" s="1"/>
  <c r="F237" i="11"/>
  <c r="AK237" i="11" s="1"/>
  <c r="V236" i="11"/>
  <c r="BA236" i="11" s="1"/>
  <c r="U236" i="11"/>
  <c r="AZ236" i="11" s="1"/>
  <c r="T236" i="11"/>
  <c r="AY236" i="11" s="1"/>
  <c r="S236" i="11"/>
  <c r="AX236" i="11" s="1"/>
  <c r="R236" i="11"/>
  <c r="AW236" i="11" s="1"/>
  <c r="Q236" i="11"/>
  <c r="AV236" i="11" s="1"/>
  <c r="P236" i="11"/>
  <c r="AU236" i="11" s="1"/>
  <c r="O236" i="11"/>
  <c r="AT236" i="11" s="1"/>
  <c r="N236" i="11"/>
  <c r="AS236" i="11" s="1"/>
  <c r="M236" i="11"/>
  <c r="AR236" i="11" s="1"/>
  <c r="L236" i="11"/>
  <c r="AQ236" i="11" s="1"/>
  <c r="K236" i="11"/>
  <c r="AP236" i="11" s="1"/>
  <c r="J236" i="11"/>
  <c r="AO236" i="11" s="1"/>
  <c r="I236" i="11"/>
  <c r="AN236" i="11" s="1"/>
  <c r="H236" i="11"/>
  <c r="AM236" i="11" s="1"/>
  <c r="G236" i="11"/>
  <c r="AL236" i="11" s="1"/>
  <c r="F236" i="11"/>
  <c r="AK236" i="11" s="1"/>
  <c r="V235" i="11"/>
  <c r="BA235" i="11" s="1"/>
  <c r="U235" i="11"/>
  <c r="AZ235" i="11" s="1"/>
  <c r="T235" i="11"/>
  <c r="AY235" i="11" s="1"/>
  <c r="S235" i="11"/>
  <c r="AX235" i="11" s="1"/>
  <c r="R235" i="11"/>
  <c r="AW235" i="11" s="1"/>
  <c r="Q235" i="11"/>
  <c r="AV235" i="11" s="1"/>
  <c r="P235" i="11"/>
  <c r="AU235" i="11" s="1"/>
  <c r="O235" i="11"/>
  <c r="AT235" i="11" s="1"/>
  <c r="N235" i="11"/>
  <c r="AS235" i="11" s="1"/>
  <c r="M235" i="11"/>
  <c r="AR235" i="11" s="1"/>
  <c r="L235" i="11"/>
  <c r="AQ235" i="11" s="1"/>
  <c r="K235" i="11"/>
  <c r="AP235" i="11" s="1"/>
  <c r="J235" i="11"/>
  <c r="AO235" i="11" s="1"/>
  <c r="I235" i="11"/>
  <c r="AN235" i="11" s="1"/>
  <c r="H235" i="11"/>
  <c r="AM235" i="11" s="1"/>
  <c r="G235" i="11"/>
  <c r="AL235" i="11" s="1"/>
  <c r="F235" i="11"/>
  <c r="AK235" i="11" s="1"/>
  <c r="V234" i="11"/>
  <c r="BA234" i="11" s="1"/>
  <c r="U234" i="11"/>
  <c r="AZ234" i="11" s="1"/>
  <c r="T234" i="11"/>
  <c r="AY234" i="11" s="1"/>
  <c r="S234" i="11"/>
  <c r="AX234" i="11" s="1"/>
  <c r="R234" i="11"/>
  <c r="AW234" i="11" s="1"/>
  <c r="Q234" i="11"/>
  <c r="AV234" i="11" s="1"/>
  <c r="P234" i="11"/>
  <c r="AU234" i="11" s="1"/>
  <c r="O234" i="11"/>
  <c r="AT234" i="11" s="1"/>
  <c r="N234" i="11"/>
  <c r="AS234" i="11" s="1"/>
  <c r="M234" i="11"/>
  <c r="AR234" i="11" s="1"/>
  <c r="L234" i="11"/>
  <c r="AQ234" i="11" s="1"/>
  <c r="K234" i="11"/>
  <c r="AP234" i="11" s="1"/>
  <c r="J234" i="11"/>
  <c r="AO234" i="11" s="1"/>
  <c r="I234" i="11"/>
  <c r="AN234" i="11" s="1"/>
  <c r="H234" i="11"/>
  <c r="AM234" i="11" s="1"/>
  <c r="G234" i="11"/>
  <c r="AL234" i="11" s="1"/>
  <c r="F234" i="11"/>
  <c r="AK234" i="11" s="1"/>
  <c r="V233" i="11"/>
  <c r="BA233" i="11" s="1"/>
  <c r="U233" i="11"/>
  <c r="AZ233" i="11" s="1"/>
  <c r="T233" i="11"/>
  <c r="AY233" i="11" s="1"/>
  <c r="S233" i="11"/>
  <c r="AX233" i="11" s="1"/>
  <c r="R233" i="11"/>
  <c r="AW233" i="11" s="1"/>
  <c r="Q233" i="11"/>
  <c r="AV233" i="11" s="1"/>
  <c r="P233" i="11"/>
  <c r="AU233" i="11" s="1"/>
  <c r="O233" i="11"/>
  <c r="AT233" i="11" s="1"/>
  <c r="N233" i="11"/>
  <c r="AS233" i="11" s="1"/>
  <c r="M233" i="11"/>
  <c r="AR233" i="11" s="1"/>
  <c r="L233" i="11"/>
  <c r="AQ233" i="11" s="1"/>
  <c r="K233" i="11"/>
  <c r="AP233" i="11" s="1"/>
  <c r="J233" i="11"/>
  <c r="AO233" i="11" s="1"/>
  <c r="I233" i="11"/>
  <c r="AN233" i="11" s="1"/>
  <c r="H233" i="11"/>
  <c r="AM233" i="11" s="1"/>
  <c r="G233" i="11"/>
  <c r="AL233" i="11" s="1"/>
  <c r="F233" i="11"/>
  <c r="AK233" i="11" s="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V225" i="11"/>
  <c r="BA225" i="11" s="1"/>
  <c r="U225" i="11"/>
  <c r="AZ225" i="11" s="1"/>
  <c r="T225" i="11"/>
  <c r="AY225" i="11" s="1"/>
  <c r="S225" i="11"/>
  <c r="AX225" i="11" s="1"/>
  <c r="R225" i="11"/>
  <c r="AW225" i="11" s="1"/>
  <c r="Q225" i="11"/>
  <c r="AV225" i="11" s="1"/>
  <c r="P225" i="11"/>
  <c r="AU225" i="11" s="1"/>
  <c r="O225" i="11"/>
  <c r="AT225" i="11" s="1"/>
  <c r="N225" i="11"/>
  <c r="AS225" i="11" s="1"/>
  <c r="M225" i="11"/>
  <c r="AR225" i="11" s="1"/>
  <c r="L225" i="11"/>
  <c r="AQ225" i="11" s="1"/>
  <c r="K225" i="11"/>
  <c r="AP225" i="11" s="1"/>
  <c r="J225" i="11"/>
  <c r="AO225" i="11" s="1"/>
  <c r="I225" i="11"/>
  <c r="AN225" i="11" s="1"/>
  <c r="H225" i="11"/>
  <c r="AM225" i="11" s="1"/>
  <c r="G225" i="11"/>
  <c r="AL225" i="11" s="1"/>
  <c r="F225" i="11"/>
  <c r="AK225" i="11" s="1"/>
  <c r="V224" i="11"/>
  <c r="BA224" i="11" s="1"/>
  <c r="U224" i="11"/>
  <c r="AZ224" i="11" s="1"/>
  <c r="T224" i="11"/>
  <c r="AY224" i="11" s="1"/>
  <c r="S224" i="11"/>
  <c r="AX224" i="11" s="1"/>
  <c r="R224" i="11"/>
  <c r="AW224" i="11" s="1"/>
  <c r="Q224" i="11"/>
  <c r="AV224" i="11" s="1"/>
  <c r="P224" i="11"/>
  <c r="AU224" i="11" s="1"/>
  <c r="O224" i="11"/>
  <c r="AT224" i="11" s="1"/>
  <c r="N224" i="11"/>
  <c r="AS224" i="11" s="1"/>
  <c r="M224" i="11"/>
  <c r="AR224" i="11" s="1"/>
  <c r="L224" i="11"/>
  <c r="AQ224" i="11" s="1"/>
  <c r="K224" i="11"/>
  <c r="AP224" i="11" s="1"/>
  <c r="J224" i="11"/>
  <c r="AO224" i="11" s="1"/>
  <c r="I224" i="11"/>
  <c r="AN224" i="11" s="1"/>
  <c r="H224" i="11"/>
  <c r="AM224" i="11" s="1"/>
  <c r="G224" i="11"/>
  <c r="AL224" i="11" s="1"/>
  <c r="F224" i="11"/>
  <c r="AK224" i="11" s="1"/>
  <c r="V223" i="11"/>
  <c r="BA223" i="11" s="1"/>
  <c r="U223" i="11"/>
  <c r="AZ223" i="11" s="1"/>
  <c r="T223" i="11"/>
  <c r="AY223" i="11" s="1"/>
  <c r="S223" i="11"/>
  <c r="AX223" i="11" s="1"/>
  <c r="R223" i="11"/>
  <c r="AW223" i="11" s="1"/>
  <c r="Q223" i="11"/>
  <c r="AV223" i="11" s="1"/>
  <c r="P223" i="11"/>
  <c r="AU223" i="11" s="1"/>
  <c r="O223" i="11"/>
  <c r="AT223" i="11" s="1"/>
  <c r="N223" i="11"/>
  <c r="AS223" i="11" s="1"/>
  <c r="M223" i="11"/>
  <c r="AR223" i="11" s="1"/>
  <c r="L223" i="11"/>
  <c r="AQ223" i="11" s="1"/>
  <c r="K223" i="11"/>
  <c r="AP223" i="11" s="1"/>
  <c r="J223" i="11"/>
  <c r="AO223" i="11" s="1"/>
  <c r="I223" i="11"/>
  <c r="AN223" i="11" s="1"/>
  <c r="H223" i="11"/>
  <c r="AM223" i="11" s="1"/>
  <c r="G223" i="11"/>
  <c r="AL223" i="11" s="1"/>
  <c r="F223" i="11"/>
  <c r="AK223" i="11" s="1"/>
  <c r="V222" i="11"/>
  <c r="BA222" i="11" s="1"/>
  <c r="U222" i="11"/>
  <c r="AZ222" i="11" s="1"/>
  <c r="T222" i="11"/>
  <c r="AY222" i="11" s="1"/>
  <c r="S222" i="11"/>
  <c r="AX222" i="11" s="1"/>
  <c r="R222" i="11"/>
  <c r="AW222" i="11" s="1"/>
  <c r="Q222" i="11"/>
  <c r="AV222" i="11" s="1"/>
  <c r="P222" i="11"/>
  <c r="AU222" i="11" s="1"/>
  <c r="O222" i="11"/>
  <c r="AT222" i="11" s="1"/>
  <c r="N222" i="11"/>
  <c r="AS222" i="11" s="1"/>
  <c r="M222" i="11"/>
  <c r="AR222" i="11" s="1"/>
  <c r="L222" i="11"/>
  <c r="AQ222" i="11" s="1"/>
  <c r="K222" i="11"/>
  <c r="AP222" i="11" s="1"/>
  <c r="J222" i="11"/>
  <c r="AO222" i="11" s="1"/>
  <c r="I222" i="11"/>
  <c r="AN222" i="11" s="1"/>
  <c r="H222" i="11"/>
  <c r="AM222" i="11" s="1"/>
  <c r="G222" i="11"/>
  <c r="AL222" i="11" s="1"/>
  <c r="F222" i="11"/>
  <c r="AK222" i="11" s="1"/>
  <c r="V221" i="11"/>
  <c r="BA221" i="11" s="1"/>
  <c r="U221" i="11"/>
  <c r="AZ221" i="11" s="1"/>
  <c r="T221" i="11"/>
  <c r="AY221" i="11" s="1"/>
  <c r="S221" i="11"/>
  <c r="AX221" i="11" s="1"/>
  <c r="R221" i="11"/>
  <c r="AW221" i="11" s="1"/>
  <c r="Q221" i="11"/>
  <c r="AV221" i="11" s="1"/>
  <c r="P221" i="11"/>
  <c r="AU221" i="11" s="1"/>
  <c r="O221" i="11"/>
  <c r="AT221" i="11" s="1"/>
  <c r="N221" i="11"/>
  <c r="AS221" i="11" s="1"/>
  <c r="M221" i="11"/>
  <c r="AR221" i="11" s="1"/>
  <c r="L221" i="11"/>
  <c r="AQ221" i="11" s="1"/>
  <c r="K221" i="11"/>
  <c r="AP221" i="11" s="1"/>
  <c r="J221" i="11"/>
  <c r="AO221" i="11" s="1"/>
  <c r="I221" i="11"/>
  <c r="AN221" i="11" s="1"/>
  <c r="H221" i="11"/>
  <c r="AM221" i="11" s="1"/>
  <c r="G221" i="11"/>
  <c r="AL221" i="11" s="1"/>
  <c r="F221" i="11"/>
  <c r="AK221" i="11" s="1"/>
  <c r="V220" i="11"/>
  <c r="BA220" i="11" s="1"/>
  <c r="U220" i="11"/>
  <c r="AZ220" i="11" s="1"/>
  <c r="T220" i="11"/>
  <c r="AY220" i="11" s="1"/>
  <c r="S220" i="11"/>
  <c r="AX220" i="11" s="1"/>
  <c r="R220" i="11"/>
  <c r="AW220" i="11" s="1"/>
  <c r="Q220" i="11"/>
  <c r="AV220" i="11" s="1"/>
  <c r="P220" i="11"/>
  <c r="AU220" i="11" s="1"/>
  <c r="O220" i="11"/>
  <c r="AT220" i="11" s="1"/>
  <c r="N220" i="11"/>
  <c r="AS220" i="11" s="1"/>
  <c r="M220" i="11"/>
  <c r="AR220" i="11" s="1"/>
  <c r="L220" i="11"/>
  <c r="AQ220" i="11" s="1"/>
  <c r="K220" i="11"/>
  <c r="AP220" i="11" s="1"/>
  <c r="J220" i="11"/>
  <c r="AO220" i="11" s="1"/>
  <c r="I220" i="11"/>
  <c r="AN220" i="11" s="1"/>
  <c r="H220" i="11"/>
  <c r="AM220" i="11" s="1"/>
  <c r="G220" i="11"/>
  <c r="AL220" i="11" s="1"/>
  <c r="F220" i="11"/>
  <c r="AK220" i="11" s="1"/>
  <c r="V219" i="11"/>
  <c r="BA219" i="11" s="1"/>
  <c r="U219" i="11"/>
  <c r="AZ219" i="11" s="1"/>
  <c r="T219" i="11"/>
  <c r="AY219" i="11" s="1"/>
  <c r="S219" i="11"/>
  <c r="AX219" i="11" s="1"/>
  <c r="R219" i="11"/>
  <c r="AW219" i="11" s="1"/>
  <c r="Q219" i="11"/>
  <c r="AV219" i="11" s="1"/>
  <c r="P219" i="11"/>
  <c r="AU219" i="11" s="1"/>
  <c r="O219" i="11"/>
  <c r="AT219" i="11" s="1"/>
  <c r="N219" i="11"/>
  <c r="AS219" i="11" s="1"/>
  <c r="M219" i="11"/>
  <c r="AR219" i="11" s="1"/>
  <c r="L219" i="11"/>
  <c r="AQ219" i="11" s="1"/>
  <c r="K219" i="11"/>
  <c r="AP219" i="11" s="1"/>
  <c r="J219" i="11"/>
  <c r="AO219" i="11" s="1"/>
  <c r="I219" i="11"/>
  <c r="AN219" i="11" s="1"/>
  <c r="H219" i="11"/>
  <c r="AM219" i="11" s="1"/>
  <c r="G219" i="11"/>
  <c r="AL219" i="11" s="1"/>
  <c r="F219" i="11"/>
  <c r="AK219" i="11" s="1"/>
  <c r="V218" i="11"/>
  <c r="BA218" i="11" s="1"/>
  <c r="U218" i="11"/>
  <c r="AZ218" i="11" s="1"/>
  <c r="T218" i="11"/>
  <c r="AY218" i="11" s="1"/>
  <c r="S218" i="11"/>
  <c r="AX218" i="11" s="1"/>
  <c r="R218" i="11"/>
  <c r="AW218" i="11" s="1"/>
  <c r="Q218" i="11"/>
  <c r="AV218" i="11" s="1"/>
  <c r="P218" i="11"/>
  <c r="AU218" i="11" s="1"/>
  <c r="O218" i="11"/>
  <c r="AT218" i="11" s="1"/>
  <c r="N218" i="11"/>
  <c r="AS218" i="11" s="1"/>
  <c r="M218" i="11"/>
  <c r="AR218" i="11" s="1"/>
  <c r="L218" i="11"/>
  <c r="AQ218" i="11" s="1"/>
  <c r="K218" i="11"/>
  <c r="AP218" i="11" s="1"/>
  <c r="J218" i="11"/>
  <c r="AO218" i="11" s="1"/>
  <c r="I218" i="11"/>
  <c r="AN218" i="11" s="1"/>
  <c r="H218" i="11"/>
  <c r="AM218" i="11" s="1"/>
  <c r="G218" i="11"/>
  <c r="AL218" i="11" s="1"/>
  <c r="F218" i="11"/>
  <c r="AK218" i="11" s="1"/>
  <c r="V217" i="11"/>
  <c r="BA217" i="11" s="1"/>
  <c r="U217" i="11"/>
  <c r="AZ217" i="11" s="1"/>
  <c r="T217" i="11"/>
  <c r="AY217" i="11" s="1"/>
  <c r="S217" i="11"/>
  <c r="AX217" i="11" s="1"/>
  <c r="R217" i="11"/>
  <c r="AW217" i="11" s="1"/>
  <c r="Q217" i="11"/>
  <c r="AV217" i="11" s="1"/>
  <c r="P217" i="11"/>
  <c r="AU217" i="11" s="1"/>
  <c r="O217" i="11"/>
  <c r="AT217" i="11" s="1"/>
  <c r="N217" i="11"/>
  <c r="AS217" i="11" s="1"/>
  <c r="M217" i="11"/>
  <c r="AR217" i="11" s="1"/>
  <c r="L217" i="11"/>
  <c r="AQ217" i="11" s="1"/>
  <c r="K217" i="11"/>
  <c r="AP217" i="11" s="1"/>
  <c r="J217" i="11"/>
  <c r="AO217" i="11" s="1"/>
  <c r="I217" i="11"/>
  <c r="AN217" i="11" s="1"/>
  <c r="H217" i="11"/>
  <c r="AM217" i="11" s="1"/>
  <c r="G217" i="11"/>
  <c r="AL217" i="11" s="1"/>
  <c r="F217" i="11"/>
  <c r="AK217" i="11" s="1"/>
  <c r="V216" i="11"/>
  <c r="BA216" i="11" s="1"/>
  <c r="U216" i="11"/>
  <c r="AZ216" i="11" s="1"/>
  <c r="T216" i="11"/>
  <c r="AY216" i="11" s="1"/>
  <c r="S216" i="11"/>
  <c r="AX216" i="11" s="1"/>
  <c r="R216" i="11"/>
  <c r="AW216" i="11" s="1"/>
  <c r="Q216" i="11"/>
  <c r="AV216" i="11" s="1"/>
  <c r="P216" i="11"/>
  <c r="AU216" i="11" s="1"/>
  <c r="O216" i="11"/>
  <c r="AT216" i="11" s="1"/>
  <c r="N216" i="11"/>
  <c r="AS216" i="11" s="1"/>
  <c r="M216" i="11"/>
  <c r="AR216" i="11" s="1"/>
  <c r="L216" i="11"/>
  <c r="AQ216" i="11" s="1"/>
  <c r="K216" i="11"/>
  <c r="AP216" i="11" s="1"/>
  <c r="J216" i="11"/>
  <c r="AO216" i="11" s="1"/>
  <c r="I216" i="11"/>
  <c r="AN216" i="11" s="1"/>
  <c r="H216" i="11"/>
  <c r="AM216" i="11" s="1"/>
  <c r="G216" i="11"/>
  <c r="AL216" i="11" s="1"/>
  <c r="F216" i="11"/>
  <c r="AK216" i="11" s="1"/>
  <c r="V215" i="11"/>
  <c r="BA215" i="11" s="1"/>
  <c r="U215" i="11"/>
  <c r="AZ215" i="11" s="1"/>
  <c r="T215" i="11"/>
  <c r="AY215" i="11" s="1"/>
  <c r="S215" i="11"/>
  <c r="AX215" i="11" s="1"/>
  <c r="R215" i="11"/>
  <c r="AW215" i="11" s="1"/>
  <c r="Q215" i="11"/>
  <c r="AV215" i="11" s="1"/>
  <c r="P215" i="11"/>
  <c r="AU215" i="11" s="1"/>
  <c r="O215" i="11"/>
  <c r="AT215" i="11" s="1"/>
  <c r="N215" i="11"/>
  <c r="AS215" i="11" s="1"/>
  <c r="M215" i="11"/>
  <c r="AR215" i="11" s="1"/>
  <c r="L215" i="11"/>
  <c r="AQ215" i="11" s="1"/>
  <c r="K215" i="11"/>
  <c r="AP215" i="11" s="1"/>
  <c r="J215" i="11"/>
  <c r="AO215" i="11" s="1"/>
  <c r="I215" i="11"/>
  <c r="AN215" i="11" s="1"/>
  <c r="H215" i="11"/>
  <c r="AM215" i="11" s="1"/>
  <c r="G215" i="11"/>
  <c r="AL215" i="11" s="1"/>
  <c r="F215" i="11"/>
  <c r="AK215" i="11" s="1"/>
  <c r="V214" i="11"/>
  <c r="BA214" i="11" s="1"/>
  <c r="U214" i="11"/>
  <c r="AZ214" i="11" s="1"/>
  <c r="T214" i="11"/>
  <c r="AY214" i="11" s="1"/>
  <c r="S214" i="11"/>
  <c r="AX214" i="11" s="1"/>
  <c r="R214" i="11"/>
  <c r="AW214" i="11" s="1"/>
  <c r="Q214" i="11"/>
  <c r="AV214" i="11" s="1"/>
  <c r="P214" i="11"/>
  <c r="AU214" i="11" s="1"/>
  <c r="O214" i="11"/>
  <c r="AT214" i="11" s="1"/>
  <c r="N214" i="11"/>
  <c r="AS214" i="11" s="1"/>
  <c r="M214" i="11"/>
  <c r="AR214" i="11" s="1"/>
  <c r="L214" i="11"/>
  <c r="AQ214" i="11" s="1"/>
  <c r="K214" i="11"/>
  <c r="AP214" i="11" s="1"/>
  <c r="J214" i="11"/>
  <c r="AO214" i="11" s="1"/>
  <c r="I214" i="11"/>
  <c r="AN214" i="11" s="1"/>
  <c r="H214" i="11"/>
  <c r="AM214" i="11" s="1"/>
  <c r="G214" i="11"/>
  <c r="AL214" i="11" s="1"/>
  <c r="F214" i="11"/>
  <c r="AK214" i="11" s="1"/>
  <c r="V213" i="11"/>
  <c r="BA213" i="11" s="1"/>
  <c r="U213" i="11"/>
  <c r="AZ213" i="11" s="1"/>
  <c r="T213" i="11"/>
  <c r="AY213" i="11" s="1"/>
  <c r="S213" i="11"/>
  <c r="AX213" i="11" s="1"/>
  <c r="R213" i="11"/>
  <c r="AW213" i="11" s="1"/>
  <c r="Q213" i="11"/>
  <c r="AV213" i="11" s="1"/>
  <c r="P213" i="11"/>
  <c r="AU213" i="11" s="1"/>
  <c r="O213" i="11"/>
  <c r="AT213" i="11" s="1"/>
  <c r="N213" i="11"/>
  <c r="AS213" i="11" s="1"/>
  <c r="M213" i="11"/>
  <c r="AR213" i="11" s="1"/>
  <c r="L213" i="11"/>
  <c r="AQ213" i="11" s="1"/>
  <c r="K213" i="11"/>
  <c r="AP213" i="11" s="1"/>
  <c r="J213" i="11"/>
  <c r="AO213" i="11" s="1"/>
  <c r="I213" i="11"/>
  <c r="AN213" i="11" s="1"/>
  <c r="H213" i="11"/>
  <c r="AM213" i="11" s="1"/>
  <c r="G213" i="11"/>
  <c r="AL213" i="11" s="1"/>
  <c r="F213" i="11"/>
  <c r="AK213" i="11" s="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V2" i="11"/>
  <c r="BA2" i="11" s="1"/>
  <c r="U2" i="11"/>
  <c r="AZ2" i="11" s="1"/>
  <c r="T2" i="11"/>
  <c r="AY2" i="11" s="1"/>
  <c r="S2" i="11"/>
  <c r="AX2" i="11" s="1"/>
  <c r="R2" i="11"/>
  <c r="AW2" i="11" s="1"/>
  <c r="Q2" i="11"/>
  <c r="AV2" i="11" s="1"/>
  <c r="P2" i="11"/>
  <c r="AU2" i="11" s="1"/>
  <c r="O2" i="11"/>
  <c r="AT2" i="11" s="1"/>
  <c r="N2" i="11"/>
  <c r="AS2" i="11" s="1"/>
  <c r="M2" i="11"/>
  <c r="AR2" i="11" s="1"/>
  <c r="L2" i="11"/>
  <c r="AQ2" i="11" s="1"/>
  <c r="K2" i="11"/>
  <c r="AP2" i="11" s="1"/>
  <c r="J2" i="11"/>
  <c r="AO2" i="11" s="1"/>
  <c r="I2" i="11"/>
  <c r="AN2" i="11" s="1"/>
  <c r="H2" i="11"/>
  <c r="AM2" i="11" s="1"/>
  <c r="G2" i="11"/>
  <c r="AL2" i="11" s="1"/>
  <c r="F2" i="11"/>
  <c r="AK2" i="11" s="1"/>
  <c r="M1841" i="10"/>
  <c r="I1841" i="10"/>
  <c r="M1840" i="10"/>
  <c r="I1840" i="10"/>
  <c r="M1839" i="10"/>
  <c r="I1839" i="10"/>
  <c r="M1838" i="10"/>
  <c r="I1838" i="10"/>
  <c r="M1837" i="10"/>
  <c r="I1837" i="10"/>
  <c r="M1836" i="10"/>
  <c r="I1836" i="10"/>
  <c r="M1835" i="10"/>
  <c r="I1835" i="10"/>
  <c r="M1834" i="10"/>
  <c r="I1834" i="10"/>
  <c r="M1833" i="10"/>
  <c r="I1833" i="10"/>
  <c r="M1832" i="10"/>
  <c r="I1832" i="10"/>
  <c r="M1831" i="10"/>
  <c r="I1831" i="10"/>
  <c r="M1830" i="10"/>
  <c r="I1830" i="10"/>
  <c r="M1829" i="10"/>
  <c r="I1829" i="10"/>
  <c r="M1828" i="10"/>
  <c r="I1828" i="10"/>
  <c r="M1827" i="10"/>
  <c r="I1827" i="10"/>
  <c r="M1826" i="10"/>
  <c r="I1826" i="10"/>
  <c r="M1825" i="10"/>
  <c r="I1825" i="10"/>
  <c r="M1824" i="10"/>
  <c r="I1824" i="10"/>
  <c r="M1823" i="10"/>
  <c r="I1823" i="10"/>
  <c r="M1822" i="10"/>
  <c r="I1822" i="10"/>
  <c r="M1821" i="10"/>
  <c r="K1821" i="10"/>
  <c r="K1822" i="10" s="1"/>
  <c r="I1821" i="10"/>
  <c r="M1820" i="10"/>
  <c r="I1820" i="10"/>
  <c r="M1819" i="10"/>
  <c r="I1819" i="10"/>
  <c r="M1818" i="10"/>
  <c r="I1818" i="10"/>
  <c r="M1817" i="10"/>
  <c r="I1817" i="10"/>
  <c r="M1816" i="10"/>
  <c r="I1816" i="10"/>
  <c r="M1815" i="10"/>
  <c r="I1815" i="10"/>
  <c r="M1814" i="10"/>
  <c r="I1814" i="10"/>
  <c r="M1813" i="10"/>
  <c r="I1813" i="10"/>
  <c r="M1812" i="10"/>
  <c r="I1812" i="10"/>
  <c r="M1811" i="10"/>
  <c r="I1811" i="10"/>
  <c r="M1810" i="10"/>
  <c r="I1810" i="10"/>
  <c r="M1809" i="10"/>
  <c r="I1809" i="10"/>
  <c r="M1808" i="10"/>
  <c r="I1808" i="10"/>
  <c r="M1807" i="10"/>
  <c r="I1807" i="10"/>
  <c r="M1806" i="10"/>
  <c r="I1806" i="10"/>
  <c r="M1805" i="10"/>
  <c r="I1805" i="10"/>
  <c r="M1804" i="10"/>
  <c r="I1804" i="10"/>
  <c r="M1803" i="10"/>
  <c r="I1803" i="10"/>
  <c r="M1802" i="10"/>
  <c r="I1802" i="10"/>
  <c r="M1801" i="10"/>
  <c r="I1801" i="10"/>
  <c r="M1800" i="10"/>
  <c r="I1800" i="10"/>
  <c r="M1799" i="10"/>
  <c r="L1799" i="10"/>
  <c r="K1799" i="10"/>
  <c r="K1800" i="10" s="1"/>
  <c r="I1799" i="10"/>
  <c r="M1798" i="10"/>
  <c r="I1798" i="10"/>
  <c r="M1797" i="10"/>
  <c r="I1797" i="10"/>
  <c r="M1796" i="10"/>
  <c r="I1796" i="10"/>
  <c r="M1795" i="10"/>
  <c r="I1795" i="10"/>
  <c r="M1794" i="10"/>
  <c r="I1794" i="10"/>
  <c r="M1793" i="10"/>
  <c r="I1793" i="10"/>
  <c r="M1792" i="10"/>
  <c r="I1792" i="10"/>
  <c r="M1791" i="10"/>
  <c r="I1791" i="10"/>
  <c r="M1790" i="10"/>
  <c r="I1790" i="10"/>
  <c r="M1789" i="10"/>
  <c r="I1789" i="10"/>
  <c r="M1788" i="10"/>
  <c r="I1788" i="10"/>
  <c r="M1787" i="10"/>
  <c r="I1787" i="10"/>
  <c r="M1786" i="10"/>
  <c r="I1786" i="10"/>
  <c r="M1785" i="10"/>
  <c r="I1785" i="10"/>
  <c r="M1784" i="10"/>
  <c r="I1784" i="10"/>
  <c r="M1783" i="10"/>
  <c r="I1783" i="10"/>
  <c r="M1782" i="10"/>
  <c r="I1782" i="10"/>
  <c r="M1781" i="10"/>
  <c r="I1781" i="10"/>
  <c r="M1780" i="10"/>
  <c r="I1780" i="10"/>
  <c r="M1779" i="10"/>
  <c r="I1779" i="10"/>
  <c r="M1778" i="10"/>
  <c r="I1778" i="10"/>
  <c r="M1777" i="10"/>
  <c r="L1777" i="10"/>
  <c r="K1777" i="10"/>
  <c r="K1778" i="10" s="1"/>
  <c r="I1777" i="10"/>
  <c r="M1776" i="10"/>
  <c r="I1776" i="10"/>
  <c r="M1775" i="10"/>
  <c r="I1775" i="10"/>
  <c r="M1774" i="10"/>
  <c r="I1774" i="10"/>
  <c r="M1773" i="10"/>
  <c r="I1773" i="10"/>
  <c r="M1772" i="10"/>
  <c r="I1772" i="10"/>
  <c r="M1771" i="10"/>
  <c r="I1771" i="10"/>
  <c r="M1770" i="10"/>
  <c r="I1770" i="10"/>
  <c r="M1769" i="10"/>
  <c r="I1769" i="10"/>
  <c r="M1768" i="10"/>
  <c r="I1768" i="10"/>
  <c r="M1767" i="10"/>
  <c r="I1767" i="10"/>
  <c r="M1766" i="10"/>
  <c r="I1766" i="10"/>
  <c r="M1765" i="10"/>
  <c r="I1765" i="10"/>
  <c r="M1764" i="10"/>
  <c r="I1764" i="10"/>
  <c r="M1763" i="10"/>
  <c r="I1763" i="10"/>
  <c r="M1762" i="10"/>
  <c r="I1762" i="10"/>
  <c r="M1761" i="10"/>
  <c r="I1761" i="10"/>
  <c r="M1760" i="10"/>
  <c r="I1760" i="10"/>
  <c r="M1759" i="10"/>
  <c r="I1759" i="10"/>
  <c r="M1758" i="10"/>
  <c r="I1758" i="10"/>
  <c r="M1757" i="10"/>
  <c r="I1757" i="10"/>
  <c r="M1756" i="10"/>
  <c r="I1756" i="10"/>
  <c r="M1755" i="10"/>
  <c r="K1755" i="10"/>
  <c r="K1756" i="10" s="1"/>
  <c r="I1755" i="10"/>
  <c r="M1754" i="10"/>
  <c r="I1754" i="10"/>
  <c r="M1753" i="10"/>
  <c r="I1753" i="10"/>
  <c r="M1752" i="10"/>
  <c r="I1752" i="10"/>
  <c r="M1751" i="10"/>
  <c r="I1751" i="10"/>
  <c r="M1750" i="10"/>
  <c r="I1750" i="10"/>
  <c r="M1749" i="10"/>
  <c r="I1749" i="10"/>
  <c r="M1748" i="10"/>
  <c r="I1748" i="10"/>
  <c r="M1747" i="10"/>
  <c r="I1747" i="10"/>
  <c r="M1746" i="10"/>
  <c r="I1746" i="10"/>
  <c r="M1745" i="10"/>
  <c r="I1745" i="10"/>
  <c r="M1744" i="10"/>
  <c r="I1744" i="10"/>
  <c r="M1743" i="10"/>
  <c r="I1743" i="10"/>
  <c r="M1742" i="10"/>
  <c r="I1742" i="10"/>
  <c r="M1741" i="10"/>
  <c r="I1741" i="10"/>
  <c r="M1740" i="10"/>
  <c r="I1740" i="10"/>
  <c r="M1739" i="10"/>
  <c r="I1739" i="10"/>
  <c r="M1738" i="10"/>
  <c r="I1738" i="10"/>
  <c r="M1737" i="10"/>
  <c r="I1737" i="10"/>
  <c r="M1736" i="10"/>
  <c r="I1736" i="10"/>
  <c r="M1735" i="10"/>
  <c r="I1735" i="10"/>
  <c r="M1734" i="10"/>
  <c r="I1734" i="10"/>
  <c r="M1733" i="10"/>
  <c r="K1733" i="10"/>
  <c r="L1733" i="10" s="1"/>
  <c r="I1733" i="10"/>
  <c r="M1732" i="10"/>
  <c r="I1732" i="10"/>
  <c r="M1731" i="10"/>
  <c r="I1731" i="10"/>
  <c r="M1730" i="10"/>
  <c r="I1730" i="10"/>
  <c r="M1729" i="10"/>
  <c r="I1729" i="10"/>
  <c r="M1728" i="10"/>
  <c r="I1728" i="10"/>
  <c r="M1727" i="10"/>
  <c r="I1727" i="10"/>
  <c r="M1726" i="10"/>
  <c r="I1726" i="10"/>
  <c r="M1725" i="10"/>
  <c r="I1725" i="10"/>
  <c r="M1724" i="10"/>
  <c r="I1724" i="10"/>
  <c r="M1723" i="10"/>
  <c r="I1723" i="10"/>
  <c r="M1722" i="10"/>
  <c r="I1722" i="10"/>
  <c r="M1721" i="10"/>
  <c r="I1721" i="10"/>
  <c r="M1720" i="10"/>
  <c r="I1720" i="10"/>
  <c r="M1719" i="10"/>
  <c r="I1719" i="10"/>
  <c r="M1718" i="10"/>
  <c r="I1718" i="10"/>
  <c r="M1717" i="10"/>
  <c r="I1717" i="10"/>
  <c r="M1716" i="10"/>
  <c r="I1716" i="10"/>
  <c r="M1715" i="10"/>
  <c r="I1715" i="10"/>
  <c r="M1714" i="10"/>
  <c r="I1714" i="10"/>
  <c r="M1713" i="10"/>
  <c r="I1713" i="10"/>
  <c r="M1712" i="10"/>
  <c r="I1712" i="10"/>
  <c r="M1711" i="10"/>
  <c r="K1711" i="10"/>
  <c r="K1712" i="10" s="1"/>
  <c r="I1711" i="10"/>
  <c r="M1710" i="10"/>
  <c r="I1710" i="10"/>
  <c r="M1709" i="10"/>
  <c r="I1709" i="10"/>
  <c r="M1708" i="10"/>
  <c r="I1708" i="10"/>
  <c r="M1707" i="10"/>
  <c r="I1707" i="10"/>
  <c r="M1706" i="10"/>
  <c r="I1706" i="10"/>
  <c r="M1705" i="10"/>
  <c r="I1705" i="10"/>
  <c r="M1704" i="10"/>
  <c r="I1704" i="10"/>
  <c r="M1703" i="10"/>
  <c r="I1703" i="10"/>
  <c r="M1702" i="10"/>
  <c r="I1702" i="10"/>
  <c r="M1701" i="10"/>
  <c r="I1701" i="10"/>
  <c r="M1700" i="10"/>
  <c r="I1700" i="10"/>
  <c r="M1699" i="10"/>
  <c r="I1699" i="10"/>
  <c r="M1698" i="10"/>
  <c r="I1698" i="10"/>
  <c r="M1697" i="10"/>
  <c r="I1697" i="10"/>
  <c r="M1696" i="10"/>
  <c r="I1696" i="10"/>
  <c r="M1695" i="10"/>
  <c r="I1695" i="10"/>
  <c r="M1694" i="10"/>
  <c r="I1694" i="10"/>
  <c r="M1693" i="10"/>
  <c r="I1693" i="10"/>
  <c r="M1692" i="10"/>
  <c r="I1692" i="10"/>
  <c r="M1691" i="10"/>
  <c r="I1691" i="10"/>
  <c r="M1690" i="10"/>
  <c r="I1690" i="10"/>
  <c r="M1689" i="10"/>
  <c r="K1689" i="10"/>
  <c r="L1689" i="10" s="1"/>
  <c r="I1689" i="10"/>
  <c r="M1688" i="10"/>
  <c r="I1688" i="10"/>
  <c r="M1687" i="10"/>
  <c r="I1687" i="10"/>
  <c r="M1686" i="10"/>
  <c r="I1686" i="10"/>
  <c r="M1685" i="10"/>
  <c r="I1685" i="10"/>
  <c r="M1684" i="10"/>
  <c r="I1684" i="10"/>
  <c r="M1683" i="10"/>
  <c r="I1683" i="10"/>
  <c r="M1682" i="10"/>
  <c r="I1682" i="10"/>
  <c r="M1681" i="10"/>
  <c r="I1681" i="10"/>
  <c r="M1680" i="10"/>
  <c r="I1680" i="10"/>
  <c r="M1679" i="10"/>
  <c r="I1679" i="10"/>
  <c r="M1678" i="10"/>
  <c r="I1678" i="10"/>
  <c r="M1677" i="10"/>
  <c r="I1677" i="10"/>
  <c r="M1676" i="10"/>
  <c r="I1676" i="10"/>
  <c r="M1675" i="10"/>
  <c r="I1675" i="10"/>
  <c r="M1674" i="10"/>
  <c r="I1674" i="10"/>
  <c r="M1673" i="10"/>
  <c r="I1673" i="10"/>
  <c r="M1672" i="10"/>
  <c r="I1672" i="10"/>
  <c r="M1671" i="10"/>
  <c r="I1671" i="10"/>
  <c r="M1670" i="10"/>
  <c r="I1670" i="10"/>
  <c r="M1669" i="10"/>
  <c r="I1669" i="10"/>
  <c r="M1668" i="10"/>
  <c r="I1668" i="10"/>
  <c r="M1667" i="10"/>
  <c r="K1667" i="10"/>
  <c r="K1668" i="10" s="1"/>
  <c r="I1667" i="10"/>
  <c r="M1666" i="10"/>
  <c r="I1666" i="10"/>
  <c r="M1665" i="10"/>
  <c r="I1665" i="10"/>
  <c r="M1664" i="10"/>
  <c r="I1664" i="10"/>
  <c r="M1663" i="10"/>
  <c r="I1663" i="10"/>
  <c r="M1662" i="10"/>
  <c r="I1662" i="10"/>
  <c r="M1661" i="10"/>
  <c r="I1661" i="10"/>
  <c r="M1660" i="10"/>
  <c r="I1660" i="10"/>
  <c r="M1659" i="10"/>
  <c r="I1659" i="10"/>
  <c r="M1658" i="10"/>
  <c r="I1658" i="10"/>
  <c r="M1657" i="10"/>
  <c r="I1657" i="10"/>
  <c r="M1656" i="10"/>
  <c r="I1656" i="10"/>
  <c r="M1655" i="10"/>
  <c r="I1655" i="10"/>
  <c r="M1654" i="10"/>
  <c r="I1654" i="10"/>
  <c r="M1653" i="10"/>
  <c r="I1653" i="10"/>
  <c r="M1652" i="10"/>
  <c r="I1652" i="10"/>
  <c r="M1651" i="10"/>
  <c r="I1651" i="10"/>
  <c r="M1650" i="10"/>
  <c r="I1650" i="10"/>
  <c r="M1649" i="10"/>
  <c r="I1649" i="10"/>
  <c r="M1648" i="10"/>
  <c r="I1648" i="10"/>
  <c r="M1647" i="10"/>
  <c r="I1647" i="10"/>
  <c r="M1646" i="10"/>
  <c r="I1646" i="10"/>
  <c r="M1645" i="10"/>
  <c r="K1645" i="10"/>
  <c r="L1645" i="10" s="1"/>
  <c r="I1645" i="10"/>
  <c r="M1644" i="10"/>
  <c r="I1644" i="10"/>
  <c r="M1643" i="10"/>
  <c r="I1643" i="10"/>
  <c r="M1642" i="10"/>
  <c r="I1642" i="10"/>
  <c r="M1641" i="10"/>
  <c r="I1641" i="10"/>
  <c r="M1640" i="10"/>
  <c r="I1640" i="10"/>
  <c r="M1639" i="10"/>
  <c r="I1639" i="10"/>
  <c r="M1638" i="10"/>
  <c r="I1638" i="10"/>
  <c r="M1637" i="10"/>
  <c r="I1637" i="10"/>
  <c r="M1636" i="10"/>
  <c r="I1636" i="10"/>
  <c r="M1635" i="10"/>
  <c r="I1635" i="10"/>
  <c r="M1634" i="10"/>
  <c r="I1634" i="10"/>
  <c r="M1633" i="10"/>
  <c r="I1633" i="10"/>
  <c r="M1632" i="10"/>
  <c r="I1632" i="10"/>
  <c r="M1631" i="10"/>
  <c r="I1631" i="10"/>
  <c r="M1630" i="10"/>
  <c r="I1630" i="10"/>
  <c r="M1629" i="10"/>
  <c r="I1629" i="10"/>
  <c r="M1628" i="10"/>
  <c r="I1628" i="10"/>
  <c r="M1627" i="10"/>
  <c r="I1627" i="10"/>
  <c r="M1626" i="10"/>
  <c r="I1626" i="10"/>
  <c r="M1625" i="10"/>
  <c r="I1625" i="10"/>
  <c r="M1624" i="10"/>
  <c r="I1624" i="10"/>
  <c r="M1623" i="10"/>
  <c r="K1623" i="10"/>
  <c r="K1624" i="10" s="1"/>
  <c r="I1623" i="10"/>
  <c r="M1622" i="10"/>
  <c r="I1622" i="10"/>
  <c r="M1621" i="10"/>
  <c r="I1621" i="10"/>
  <c r="M1620" i="10"/>
  <c r="I1620" i="10"/>
  <c r="M1619" i="10"/>
  <c r="I1619" i="10"/>
  <c r="M1618" i="10"/>
  <c r="I1618" i="10"/>
  <c r="M1617" i="10"/>
  <c r="I1617" i="10"/>
  <c r="M1616" i="10"/>
  <c r="I1616" i="10"/>
  <c r="M1615" i="10"/>
  <c r="I1615" i="10"/>
  <c r="M1614" i="10"/>
  <c r="I1614" i="10"/>
  <c r="M1613" i="10"/>
  <c r="I1613" i="10"/>
  <c r="M1612" i="10"/>
  <c r="I1612" i="10"/>
  <c r="M1611" i="10"/>
  <c r="I1611" i="10"/>
  <c r="M1610" i="10"/>
  <c r="I1610" i="10"/>
  <c r="M1609" i="10"/>
  <c r="I1609" i="10"/>
  <c r="M1608" i="10"/>
  <c r="I1608" i="10"/>
  <c r="M1607" i="10"/>
  <c r="I1607" i="10"/>
  <c r="M1606" i="10"/>
  <c r="I1606" i="10"/>
  <c r="M1605" i="10"/>
  <c r="I1605" i="10"/>
  <c r="M1604" i="10"/>
  <c r="I1604" i="10"/>
  <c r="M1603" i="10"/>
  <c r="I1603" i="10"/>
  <c r="M1602" i="10"/>
  <c r="I1602" i="10"/>
  <c r="M1601" i="10"/>
  <c r="K1601" i="10"/>
  <c r="L1601" i="10" s="1"/>
  <c r="I1601" i="10"/>
  <c r="M1600" i="10"/>
  <c r="I1600" i="10"/>
  <c r="M1599" i="10"/>
  <c r="I1599" i="10"/>
  <c r="M1598" i="10"/>
  <c r="I1598" i="10"/>
  <c r="M1597" i="10"/>
  <c r="I1597" i="10"/>
  <c r="M1596" i="10"/>
  <c r="I1596" i="10"/>
  <c r="M1595" i="10"/>
  <c r="I1595" i="10"/>
  <c r="M1594" i="10"/>
  <c r="I1594" i="10"/>
  <c r="M1593" i="10"/>
  <c r="I1593" i="10"/>
  <c r="M1592" i="10"/>
  <c r="I1592" i="10"/>
  <c r="M1591" i="10"/>
  <c r="I1591" i="10"/>
  <c r="M1590" i="10"/>
  <c r="I1590" i="10"/>
  <c r="M1589" i="10"/>
  <c r="I1589" i="10"/>
  <c r="M1588" i="10"/>
  <c r="I1588" i="10"/>
  <c r="M1587" i="10"/>
  <c r="I1587" i="10"/>
  <c r="M1586" i="10"/>
  <c r="I1586" i="10"/>
  <c r="M1585" i="10"/>
  <c r="I1585" i="10"/>
  <c r="M1584" i="10"/>
  <c r="I1584" i="10"/>
  <c r="M1583" i="10"/>
  <c r="I1583" i="10"/>
  <c r="M1582" i="10"/>
  <c r="I1582" i="10"/>
  <c r="M1581" i="10"/>
  <c r="I1581" i="10"/>
  <c r="M1580" i="10"/>
  <c r="I1580" i="10"/>
  <c r="M1579" i="10"/>
  <c r="K1579" i="10"/>
  <c r="K1580" i="10" s="1"/>
  <c r="I1579" i="10"/>
  <c r="M1578" i="10"/>
  <c r="L1578" i="10"/>
  <c r="I1578" i="10"/>
  <c r="M1577" i="10"/>
  <c r="L1577" i="10"/>
  <c r="I1577" i="10"/>
  <c r="M1576" i="10"/>
  <c r="L1576" i="10"/>
  <c r="I1576" i="10"/>
  <c r="M1575" i="10"/>
  <c r="L1575" i="10"/>
  <c r="I1575" i="10"/>
  <c r="M1574" i="10"/>
  <c r="L1574" i="10"/>
  <c r="I1574" i="10"/>
  <c r="M1573" i="10"/>
  <c r="L1573" i="10"/>
  <c r="I1573" i="10"/>
  <c r="M1572" i="10"/>
  <c r="L1572" i="10"/>
  <c r="I1572" i="10"/>
  <c r="M1571" i="10"/>
  <c r="L1571" i="10"/>
  <c r="I1571" i="10"/>
  <c r="M1570" i="10"/>
  <c r="L1570" i="10"/>
  <c r="I1570" i="10"/>
  <c r="M1569" i="10"/>
  <c r="L1569" i="10"/>
  <c r="I1569" i="10"/>
  <c r="M1568" i="10"/>
  <c r="L1568" i="10"/>
  <c r="I1568" i="10"/>
  <c r="M1567" i="10"/>
  <c r="L1567" i="10"/>
  <c r="I1567" i="10"/>
  <c r="M1566" i="10"/>
  <c r="L1566" i="10"/>
  <c r="I1566" i="10"/>
  <c r="M1565" i="10"/>
  <c r="L1565" i="10"/>
  <c r="I1565" i="10"/>
  <c r="M1564" i="10"/>
  <c r="L1564" i="10"/>
  <c r="I1564" i="10"/>
  <c r="M1563" i="10"/>
  <c r="L1563" i="10"/>
  <c r="I1563" i="10"/>
  <c r="M1562" i="10"/>
  <c r="L1562" i="10"/>
  <c r="I1562" i="10"/>
  <c r="M1561" i="10"/>
  <c r="L1561" i="10"/>
  <c r="I1561" i="10"/>
  <c r="M1560" i="10"/>
  <c r="L1560" i="10"/>
  <c r="I1560" i="10"/>
  <c r="M1559" i="10"/>
  <c r="L1559" i="10"/>
  <c r="I1559" i="10"/>
  <c r="M1558" i="10"/>
  <c r="L1558" i="10"/>
  <c r="I1558" i="10"/>
  <c r="M1557" i="10"/>
  <c r="L1557" i="10"/>
  <c r="I1557" i="10"/>
  <c r="M1556" i="10"/>
  <c r="L1556" i="10"/>
  <c r="I1556" i="10"/>
  <c r="M1555" i="10"/>
  <c r="L1555" i="10"/>
  <c r="I1555" i="10"/>
  <c r="M1554" i="10"/>
  <c r="L1554" i="10"/>
  <c r="I1554" i="10"/>
  <c r="M1553" i="10"/>
  <c r="L1553" i="10"/>
  <c r="I1553" i="10"/>
  <c r="M1552" i="10"/>
  <c r="L1552" i="10"/>
  <c r="I1552" i="10"/>
  <c r="M1551" i="10"/>
  <c r="L1551" i="10"/>
  <c r="I1551" i="10"/>
  <c r="M1550" i="10"/>
  <c r="L1550" i="10"/>
  <c r="I1550" i="10"/>
  <c r="M1549" i="10"/>
  <c r="L1549" i="10"/>
  <c r="I1549" i="10"/>
  <c r="M1548" i="10"/>
  <c r="L1548" i="10"/>
  <c r="I1548" i="10"/>
  <c r="M1547" i="10"/>
  <c r="L1547" i="10"/>
  <c r="I1547" i="10"/>
  <c r="M1546" i="10"/>
  <c r="L1546" i="10"/>
  <c r="I1546" i="10"/>
  <c r="M1545" i="10"/>
  <c r="L1545" i="10"/>
  <c r="I1545" i="10"/>
  <c r="M1544" i="10"/>
  <c r="L1544" i="10"/>
  <c r="I1544" i="10"/>
  <c r="M1543" i="10"/>
  <c r="L1543" i="10"/>
  <c r="I1543" i="10"/>
  <c r="M1542" i="10"/>
  <c r="L1542" i="10"/>
  <c r="I1542" i="10"/>
  <c r="M1541" i="10"/>
  <c r="L1541" i="10"/>
  <c r="I1541" i="10"/>
  <c r="M1540" i="10"/>
  <c r="L1540" i="10"/>
  <c r="I1540" i="10"/>
  <c r="M1539" i="10"/>
  <c r="L1539" i="10"/>
  <c r="I1539" i="10"/>
  <c r="M1538" i="10"/>
  <c r="L1538" i="10"/>
  <c r="I1538" i="10"/>
  <c r="M1537" i="10"/>
  <c r="L1537" i="10"/>
  <c r="I1537" i="10"/>
  <c r="M1536" i="10"/>
  <c r="L1536" i="10"/>
  <c r="I1536" i="10"/>
  <c r="M1535" i="10"/>
  <c r="L1535" i="10"/>
  <c r="I1535" i="10"/>
  <c r="M1534" i="10"/>
  <c r="L1534" i="10"/>
  <c r="I1534" i="10"/>
  <c r="M1533" i="10"/>
  <c r="L1533" i="10"/>
  <c r="I1533" i="10"/>
  <c r="M1532" i="10"/>
  <c r="L1532" i="10"/>
  <c r="I1532" i="10"/>
  <c r="M1531" i="10"/>
  <c r="L1531" i="10"/>
  <c r="I1531" i="10"/>
  <c r="M1530" i="10"/>
  <c r="L1530" i="10"/>
  <c r="I1530" i="10"/>
  <c r="M1529" i="10"/>
  <c r="L1529" i="10"/>
  <c r="I1529" i="10"/>
  <c r="M1528" i="10"/>
  <c r="L1528" i="10"/>
  <c r="I1528" i="10"/>
  <c r="M1527" i="10"/>
  <c r="L1527" i="10"/>
  <c r="I1527" i="10"/>
  <c r="M1526" i="10"/>
  <c r="L1526" i="10"/>
  <c r="I1526" i="10"/>
  <c r="M1525" i="10"/>
  <c r="L1525" i="10"/>
  <c r="I1525" i="10"/>
  <c r="M1524" i="10"/>
  <c r="L1524" i="10"/>
  <c r="I1524" i="10"/>
  <c r="M1523" i="10"/>
  <c r="L1523" i="10"/>
  <c r="I1523" i="10"/>
  <c r="M1522" i="10"/>
  <c r="L1522" i="10"/>
  <c r="I1522" i="10"/>
  <c r="M1521" i="10"/>
  <c r="L1521" i="10"/>
  <c r="I1521" i="10"/>
  <c r="M1520" i="10"/>
  <c r="L1520" i="10"/>
  <c r="I1520" i="10"/>
  <c r="M1519" i="10"/>
  <c r="L1519" i="10"/>
  <c r="I1519" i="10"/>
  <c r="M1518" i="10"/>
  <c r="L1518" i="10"/>
  <c r="I1518" i="10"/>
  <c r="M1517" i="10"/>
  <c r="L1517" i="10"/>
  <c r="I1517" i="10"/>
  <c r="M1516" i="10"/>
  <c r="L1516" i="10"/>
  <c r="I1516" i="10"/>
  <c r="M1515" i="10"/>
  <c r="L1515" i="10"/>
  <c r="I1515" i="10"/>
  <c r="M1514" i="10"/>
  <c r="L1514" i="10"/>
  <c r="I1514" i="10"/>
  <c r="M1513" i="10"/>
  <c r="L1513" i="10"/>
  <c r="I1513" i="10"/>
  <c r="M1512" i="10"/>
  <c r="L1512" i="10"/>
  <c r="I1512" i="10"/>
  <c r="M1511" i="10"/>
  <c r="L1511" i="10"/>
  <c r="I1511" i="10"/>
  <c r="M1510" i="10"/>
  <c r="L1510" i="10"/>
  <c r="I1510" i="10"/>
  <c r="M1509" i="10"/>
  <c r="L1509" i="10"/>
  <c r="I1509" i="10"/>
  <c r="M1508" i="10"/>
  <c r="L1508" i="10"/>
  <c r="I1508" i="10"/>
  <c r="M1507" i="10"/>
  <c r="L1507" i="10"/>
  <c r="I1507" i="10"/>
  <c r="M1506" i="10"/>
  <c r="L1506" i="10"/>
  <c r="I1506" i="10"/>
  <c r="M1505" i="10"/>
  <c r="L1505" i="10"/>
  <c r="I1505" i="10"/>
  <c r="M1504" i="10"/>
  <c r="L1504" i="10"/>
  <c r="I1504" i="10"/>
  <c r="M1503" i="10"/>
  <c r="L1503" i="10"/>
  <c r="I1503" i="10"/>
  <c r="M1502" i="10"/>
  <c r="L1502" i="10"/>
  <c r="I1502" i="10"/>
  <c r="M1501" i="10"/>
  <c r="L1501" i="10"/>
  <c r="I1501" i="10"/>
  <c r="M1500" i="10"/>
  <c r="L1500" i="10"/>
  <c r="I1500" i="10"/>
  <c r="M1499" i="10"/>
  <c r="L1499" i="10"/>
  <c r="I1499" i="10"/>
  <c r="M1498" i="10"/>
  <c r="L1498" i="10"/>
  <c r="I1498" i="10"/>
  <c r="M1497" i="10"/>
  <c r="L1497" i="10"/>
  <c r="I1497" i="10"/>
  <c r="M1496" i="10"/>
  <c r="L1496" i="10"/>
  <c r="I1496" i="10"/>
  <c r="M1495" i="10"/>
  <c r="L1495" i="10"/>
  <c r="I1495" i="10"/>
  <c r="M1494" i="10"/>
  <c r="L1494" i="10"/>
  <c r="I1494" i="10"/>
  <c r="M1493" i="10"/>
  <c r="L1493" i="10"/>
  <c r="I1493" i="10"/>
  <c r="M1492" i="10"/>
  <c r="L1492" i="10"/>
  <c r="I1492" i="10"/>
  <c r="M1491" i="10"/>
  <c r="L1491" i="10"/>
  <c r="I1491" i="10"/>
  <c r="M1490" i="10"/>
  <c r="L1490" i="10"/>
  <c r="I1490" i="10"/>
  <c r="M1489" i="10"/>
  <c r="L1489" i="10"/>
  <c r="I1489" i="10"/>
  <c r="M1488" i="10"/>
  <c r="L1488" i="10"/>
  <c r="I1488" i="10"/>
  <c r="M1487" i="10"/>
  <c r="L1487" i="10"/>
  <c r="I1487" i="10"/>
  <c r="M1486" i="10"/>
  <c r="L1486" i="10"/>
  <c r="I1486" i="10"/>
  <c r="M1485" i="10"/>
  <c r="L1485" i="10"/>
  <c r="I1485" i="10"/>
  <c r="M1484" i="10"/>
  <c r="L1484" i="10"/>
  <c r="I1484" i="10"/>
  <c r="M1483" i="10"/>
  <c r="L1483" i="10"/>
  <c r="I1483" i="10"/>
  <c r="M1482" i="10"/>
  <c r="L1482" i="10"/>
  <c r="I1482" i="10"/>
  <c r="M1481" i="10"/>
  <c r="L1481" i="10"/>
  <c r="I1481" i="10"/>
  <c r="M1480" i="10"/>
  <c r="L1480" i="10"/>
  <c r="I1480" i="10"/>
  <c r="M1479" i="10"/>
  <c r="L1479" i="10"/>
  <c r="I1479" i="10"/>
  <c r="M1478" i="10"/>
  <c r="L1478" i="10"/>
  <c r="I1478" i="10"/>
  <c r="M1477" i="10"/>
  <c r="L1477" i="10"/>
  <c r="I1477" i="10"/>
  <c r="M1476" i="10"/>
  <c r="L1476" i="10"/>
  <c r="I1476" i="10"/>
  <c r="M1475" i="10"/>
  <c r="L1475" i="10"/>
  <c r="I1475" i="10"/>
  <c r="M1474" i="10"/>
  <c r="L1474" i="10"/>
  <c r="I1474" i="10"/>
  <c r="M1473" i="10"/>
  <c r="L1473" i="10"/>
  <c r="I1473" i="10"/>
  <c r="M1472" i="10"/>
  <c r="L1472" i="10"/>
  <c r="I1472" i="10"/>
  <c r="M1471" i="10"/>
  <c r="L1471" i="10"/>
  <c r="I1471" i="10"/>
  <c r="M1470" i="10"/>
  <c r="L1470" i="10"/>
  <c r="I1470" i="10"/>
  <c r="M1469" i="10"/>
  <c r="L1469" i="10"/>
  <c r="I1469" i="10"/>
  <c r="M1468" i="10"/>
  <c r="L1468" i="10"/>
  <c r="I1468" i="10"/>
  <c r="M1467" i="10"/>
  <c r="L1467" i="10"/>
  <c r="I1467" i="10"/>
  <c r="M1466" i="10"/>
  <c r="L1466" i="10"/>
  <c r="I1466" i="10"/>
  <c r="M1465" i="10"/>
  <c r="L1465" i="10"/>
  <c r="I1465" i="10"/>
  <c r="M1464" i="10"/>
  <c r="L1464" i="10"/>
  <c r="I1464" i="10"/>
  <c r="M1463" i="10"/>
  <c r="L1463" i="10"/>
  <c r="I1463" i="10"/>
  <c r="M1462" i="10"/>
  <c r="L1462" i="10"/>
  <c r="I1462" i="10"/>
  <c r="M1461" i="10"/>
  <c r="L1461" i="10"/>
  <c r="I1461" i="10"/>
  <c r="M1460" i="10"/>
  <c r="L1460" i="10"/>
  <c r="I1460" i="10"/>
  <c r="M1459" i="10"/>
  <c r="L1459" i="10"/>
  <c r="I1459" i="10"/>
  <c r="M1458" i="10"/>
  <c r="L1458" i="10"/>
  <c r="I1458" i="10"/>
  <c r="M1457" i="10"/>
  <c r="L1457" i="10"/>
  <c r="I1457" i="10"/>
  <c r="M1456" i="10"/>
  <c r="L1456" i="10"/>
  <c r="I1456" i="10"/>
  <c r="M1455" i="10"/>
  <c r="L1455" i="10"/>
  <c r="I1455" i="10"/>
  <c r="M1454" i="10"/>
  <c r="L1454" i="10"/>
  <c r="I1454" i="10"/>
  <c r="M1453" i="10"/>
  <c r="L1453" i="10"/>
  <c r="I1453" i="10"/>
  <c r="M1452" i="10"/>
  <c r="L1452" i="10"/>
  <c r="I1452" i="10"/>
  <c r="M1451" i="10"/>
  <c r="L1451" i="10"/>
  <c r="I1451" i="10"/>
  <c r="M1450" i="10"/>
  <c r="L1450" i="10"/>
  <c r="I1450" i="10"/>
  <c r="M1449" i="10"/>
  <c r="L1449" i="10"/>
  <c r="I1449" i="10"/>
  <c r="M1448" i="10"/>
  <c r="L1448" i="10"/>
  <c r="I1448" i="10"/>
  <c r="M1447" i="10"/>
  <c r="L1447" i="10"/>
  <c r="I1447" i="10"/>
  <c r="M1446" i="10"/>
  <c r="L1446" i="10"/>
  <c r="I1446" i="10"/>
  <c r="M1445" i="10"/>
  <c r="L1445" i="10"/>
  <c r="I1445" i="10"/>
  <c r="M1444" i="10"/>
  <c r="L1444" i="10"/>
  <c r="I1444" i="10"/>
  <c r="M1443" i="10"/>
  <c r="L1443" i="10"/>
  <c r="I1443" i="10"/>
  <c r="M1442" i="10"/>
  <c r="L1442" i="10"/>
  <c r="I1442" i="10"/>
  <c r="M1441" i="10"/>
  <c r="L1441" i="10"/>
  <c r="I1441" i="10"/>
  <c r="M1440" i="10"/>
  <c r="L1440" i="10"/>
  <c r="I1440" i="10"/>
  <c r="M1439" i="10"/>
  <c r="L1439" i="10"/>
  <c r="I1439" i="10"/>
  <c r="M1438" i="10"/>
  <c r="L1438" i="10"/>
  <c r="I1438" i="10"/>
  <c r="M1437" i="10"/>
  <c r="L1437" i="10"/>
  <c r="I1437" i="10"/>
  <c r="M1436" i="10"/>
  <c r="L1436" i="10"/>
  <c r="I1436" i="10"/>
  <c r="M1435" i="10"/>
  <c r="L1435" i="10"/>
  <c r="I1435" i="10"/>
  <c r="M1434" i="10"/>
  <c r="L1434" i="10"/>
  <c r="I1434" i="10"/>
  <c r="M1433" i="10"/>
  <c r="L1433" i="10"/>
  <c r="I1433" i="10"/>
  <c r="M1432" i="10"/>
  <c r="L1432" i="10"/>
  <c r="I1432" i="10"/>
  <c r="M1431" i="10"/>
  <c r="L1431" i="10"/>
  <c r="I1431" i="10"/>
  <c r="M1430" i="10"/>
  <c r="L1430" i="10"/>
  <c r="I1430" i="10"/>
  <c r="M1429" i="10"/>
  <c r="L1429" i="10"/>
  <c r="I1429" i="10"/>
  <c r="M1428" i="10"/>
  <c r="L1428" i="10"/>
  <c r="I1428" i="10"/>
  <c r="M1427" i="10"/>
  <c r="L1427" i="10"/>
  <c r="I1427" i="10"/>
  <c r="M1426" i="10"/>
  <c r="L1426" i="10"/>
  <c r="I1426" i="10"/>
  <c r="M1425" i="10"/>
  <c r="L1425" i="10"/>
  <c r="I1425" i="10"/>
  <c r="M1424" i="10"/>
  <c r="L1424" i="10"/>
  <c r="I1424" i="10"/>
  <c r="M1423" i="10"/>
  <c r="L1423" i="10"/>
  <c r="I1423" i="10"/>
  <c r="M1422" i="10"/>
  <c r="L1422" i="10"/>
  <c r="I1422" i="10"/>
  <c r="M1421" i="10"/>
  <c r="L1421" i="10"/>
  <c r="I1421" i="10"/>
  <c r="M1420" i="10"/>
  <c r="L1420" i="10"/>
  <c r="I1420" i="10"/>
  <c r="M1419" i="10"/>
  <c r="L1419" i="10"/>
  <c r="I1419" i="10"/>
  <c r="M1418" i="10"/>
  <c r="L1418" i="10"/>
  <c r="I1418" i="10"/>
  <c r="M1417" i="10"/>
  <c r="L1417" i="10"/>
  <c r="I1417" i="10"/>
  <c r="M1416" i="10"/>
  <c r="L1416" i="10"/>
  <c r="I1416" i="10"/>
  <c r="M1415" i="10"/>
  <c r="L1415" i="10"/>
  <c r="I1415" i="10"/>
  <c r="M1414" i="10"/>
  <c r="L1414" i="10"/>
  <c r="I1414" i="10"/>
  <c r="M1413" i="10"/>
  <c r="L1413" i="10"/>
  <c r="I1413" i="10"/>
  <c r="M1412" i="10"/>
  <c r="L1412" i="10"/>
  <c r="I1412" i="10"/>
  <c r="M1411" i="10"/>
  <c r="L1411" i="10"/>
  <c r="I1411" i="10"/>
  <c r="M1410" i="10"/>
  <c r="L1410" i="10"/>
  <c r="I1410" i="10"/>
  <c r="M1409" i="10"/>
  <c r="L1409" i="10"/>
  <c r="I1409" i="10"/>
  <c r="M1408" i="10"/>
  <c r="L1408" i="10"/>
  <c r="I1408" i="10"/>
  <c r="M1407" i="10"/>
  <c r="L1407" i="10"/>
  <c r="I1407" i="10"/>
  <c r="M1406" i="10"/>
  <c r="L1406" i="10"/>
  <c r="I1406" i="10"/>
  <c r="M1405" i="10"/>
  <c r="L1405" i="10"/>
  <c r="I1405" i="10"/>
  <c r="M1404" i="10"/>
  <c r="L1404" i="10"/>
  <c r="I1404" i="10"/>
  <c r="M1403" i="10"/>
  <c r="L1403" i="10"/>
  <c r="I1403" i="10"/>
  <c r="M1402" i="10"/>
  <c r="L1402" i="10"/>
  <c r="I1402" i="10"/>
  <c r="M1401" i="10"/>
  <c r="L1401" i="10"/>
  <c r="I1401" i="10"/>
  <c r="M1400" i="10"/>
  <c r="L1400" i="10"/>
  <c r="I1400" i="10"/>
  <c r="M1399" i="10"/>
  <c r="L1399" i="10"/>
  <c r="I1399" i="10"/>
  <c r="M1398" i="10"/>
  <c r="L1398" i="10"/>
  <c r="I1398" i="10"/>
  <c r="M1397" i="10"/>
  <c r="L1397" i="10"/>
  <c r="I1397" i="10"/>
  <c r="M1396" i="10"/>
  <c r="L1396" i="10"/>
  <c r="I1396" i="10"/>
  <c r="M1395" i="10"/>
  <c r="L1395" i="10"/>
  <c r="I1395" i="10"/>
  <c r="M1394" i="10"/>
  <c r="L1394" i="10"/>
  <c r="I1394" i="10"/>
  <c r="M1393" i="10"/>
  <c r="L1393" i="10"/>
  <c r="I1393" i="10"/>
  <c r="M1392" i="10"/>
  <c r="L1392" i="10"/>
  <c r="I1392" i="10"/>
  <c r="M1391" i="10"/>
  <c r="L1391" i="10"/>
  <c r="I1391" i="10"/>
  <c r="M1390" i="10"/>
  <c r="L1390" i="10"/>
  <c r="I1390" i="10"/>
  <c r="M1389" i="10"/>
  <c r="L1389" i="10"/>
  <c r="I1389" i="10"/>
  <c r="M1388" i="10"/>
  <c r="L1388" i="10"/>
  <c r="I1388" i="10"/>
  <c r="M1387" i="10"/>
  <c r="L1387" i="10"/>
  <c r="I1387" i="10"/>
  <c r="M1386" i="10"/>
  <c r="L1386" i="10"/>
  <c r="I1386" i="10"/>
  <c r="M1385" i="10"/>
  <c r="L1385" i="10"/>
  <c r="I1385" i="10"/>
  <c r="M1384" i="10"/>
  <c r="L1384" i="10"/>
  <c r="I1384" i="10"/>
  <c r="M1383" i="10"/>
  <c r="L1383" i="10"/>
  <c r="I1383" i="10"/>
  <c r="M1382" i="10"/>
  <c r="L1382" i="10"/>
  <c r="I1382" i="10"/>
  <c r="M1381" i="10"/>
  <c r="L1381" i="10"/>
  <c r="I1381" i="10"/>
  <c r="M1380" i="10"/>
  <c r="L1380" i="10"/>
  <c r="I1380" i="10"/>
  <c r="M1379" i="10"/>
  <c r="L1379" i="10"/>
  <c r="I1379" i="10"/>
  <c r="M1378" i="10"/>
  <c r="L1378" i="10"/>
  <c r="I1378" i="10"/>
  <c r="M1377" i="10"/>
  <c r="L1377" i="10"/>
  <c r="I1377" i="10"/>
  <c r="M1376" i="10"/>
  <c r="L1376" i="10"/>
  <c r="I1376" i="10"/>
  <c r="M1375" i="10"/>
  <c r="L1375" i="10"/>
  <c r="I1375" i="10"/>
  <c r="M1374" i="10"/>
  <c r="L1374" i="10"/>
  <c r="I1374" i="10"/>
  <c r="M1373" i="10"/>
  <c r="L1373" i="10"/>
  <c r="I1373" i="10"/>
  <c r="M1372" i="10"/>
  <c r="L1372" i="10"/>
  <c r="I1372" i="10"/>
  <c r="M1371" i="10"/>
  <c r="L1371" i="10"/>
  <c r="I1371" i="10"/>
  <c r="M1370" i="10"/>
  <c r="L1370" i="10"/>
  <c r="I1370" i="10"/>
  <c r="M1369" i="10"/>
  <c r="L1369" i="10"/>
  <c r="I1369" i="10"/>
  <c r="M1368" i="10"/>
  <c r="L1368" i="10"/>
  <c r="I1368" i="10"/>
  <c r="M1367" i="10"/>
  <c r="L1367" i="10"/>
  <c r="I1367" i="10"/>
  <c r="M1366" i="10"/>
  <c r="L1366" i="10"/>
  <c r="I1366" i="10"/>
  <c r="M1365" i="10"/>
  <c r="L1365" i="10"/>
  <c r="I1365" i="10"/>
  <c r="M1364" i="10"/>
  <c r="L1364" i="10"/>
  <c r="I1364" i="10"/>
  <c r="M1363" i="10"/>
  <c r="L1363" i="10"/>
  <c r="I1363" i="10"/>
  <c r="M1362" i="10"/>
  <c r="L1362" i="10"/>
  <c r="I1362" i="10"/>
  <c r="M1361" i="10"/>
  <c r="L1361" i="10"/>
  <c r="I1361" i="10"/>
  <c r="M1360" i="10"/>
  <c r="L1360" i="10"/>
  <c r="I1360" i="10"/>
  <c r="M1359" i="10"/>
  <c r="L1359" i="10"/>
  <c r="I1359" i="10"/>
  <c r="M1358" i="10"/>
  <c r="L1358" i="10"/>
  <c r="I1358" i="10"/>
  <c r="M1357" i="10"/>
  <c r="L1357" i="10"/>
  <c r="I1357" i="10"/>
  <c r="M1356" i="10"/>
  <c r="L1356" i="10"/>
  <c r="I1356" i="10"/>
  <c r="M1355" i="10"/>
  <c r="L1355" i="10"/>
  <c r="I1355" i="10"/>
  <c r="M1354" i="10"/>
  <c r="L1354" i="10"/>
  <c r="I1354" i="10"/>
  <c r="M1353" i="10"/>
  <c r="L1353" i="10"/>
  <c r="I1353" i="10"/>
  <c r="M1352" i="10"/>
  <c r="L1352" i="10"/>
  <c r="I1352" i="10"/>
  <c r="M1351" i="10"/>
  <c r="L1351" i="10"/>
  <c r="I1351" i="10"/>
  <c r="M1350" i="10"/>
  <c r="L1350" i="10"/>
  <c r="I1350" i="10"/>
  <c r="M1349" i="10"/>
  <c r="L1349" i="10"/>
  <c r="I1349" i="10"/>
  <c r="M1348" i="10"/>
  <c r="L1348" i="10"/>
  <c r="I1348" i="10"/>
  <c r="M1347" i="10"/>
  <c r="L1347" i="10"/>
  <c r="I1347" i="10"/>
  <c r="M1346" i="10"/>
  <c r="L1346" i="10"/>
  <c r="I1346" i="10"/>
  <c r="M1345" i="10"/>
  <c r="L1345" i="10"/>
  <c r="I1345" i="10"/>
  <c r="M1344" i="10"/>
  <c r="L1344" i="10"/>
  <c r="I1344" i="10"/>
  <c r="M1343" i="10"/>
  <c r="L1343" i="10"/>
  <c r="I1343" i="10"/>
  <c r="M1342" i="10"/>
  <c r="L1342" i="10"/>
  <c r="I1342" i="10"/>
  <c r="M1341" i="10"/>
  <c r="L1341" i="10"/>
  <c r="I1341" i="10"/>
  <c r="M1340" i="10"/>
  <c r="L1340" i="10"/>
  <c r="I1340" i="10"/>
  <c r="M1339" i="10"/>
  <c r="L1339" i="10"/>
  <c r="I1339" i="10"/>
  <c r="M1338" i="10"/>
  <c r="L1338" i="10"/>
  <c r="I1338" i="10"/>
  <c r="M1337" i="10"/>
  <c r="L1337" i="10"/>
  <c r="I1337" i="10"/>
  <c r="M1336" i="10"/>
  <c r="L1336" i="10"/>
  <c r="I1336" i="10"/>
  <c r="M1335" i="10"/>
  <c r="L1335" i="10"/>
  <c r="I1335" i="10"/>
  <c r="M1334" i="10"/>
  <c r="L1334" i="10"/>
  <c r="I1334" i="10"/>
  <c r="M1333" i="10"/>
  <c r="L1333" i="10"/>
  <c r="I1333" i="10"/>
  <c r="M1332" i="10"/>
  <c r="L1332" i="10"/>
  <c r="I1332" i="10"/>
  <c r="M1331" i="10"/>
  <c r="L1331" i="10"/>
  <c r="I1331" i="10"/>
  <c r="M1330" i="10"/>
  <c r="L1330" i="10"/>
  <c r="I1330" i="10"/>
  <c r="M1329" i="10"/>
  <c r="L1329" i="10"/>
  <c r="I1329" i="10"/>
  <c r="M1328" i="10"/>
  <c r="L1328" i="10"/>
  <c r="I1328" i="10"/>
  <c r="M1327" i="10"/>
  <c r="L1327" i="10"/>
  <c r="I1327" i="10"/>
  <c r="M1326" i="10"/>
  <c r="L1326" i="10"/>
  <c r="I1326" i="10"/>
  <c r="M1325" i="10"/>
  <c r="L1325" i="10"/>
  <c r="I1325" i="10"/>
  <c r="M1324" i="10"/>
  <c r="L1324" i="10"/>
  <c r="I1324" i="10"/>
  <c r="M1323" i="10"/>
  <c r="L1323" i="10"/>
  <c r="I1323" i="10"/>
  <c r="M1322" i="10"/>
  <c r="L1322" i="10"/>
  <c r="I1322" i="10"/>
  <c r="M1321" i="10"/>
  <c r="L1321" i="10"/>
  <c r="I1321" i="10"/>
  <c r="M1320" i="10"/>
  <c r="L1320" i="10"/>
  <c r="I1320" i="10"/>
  <c r="M1319" i="10"/>
  <c r="L1319" i="10"/>
  <c r="I1319" i="10"/>
  <c r="M1318" i="10"/>
  <c r="L1318" i="10"/>
  <c r="I1318" i="10"/>
  <c r="M1317" i="10"/>
  <c r="L1317" i="10"/>
  <c r="I1317" i="10"/>
  <c r="M1316" i="10"/>
  <c r="L1316" i="10"/>
  <c r="I1316" i="10"/>
  <c r="M1315" i="10"/>
  <c r="L1315" i="10"/>
  <c r="I1315" i="10"/>
  <c r="M1314" i="10"/>
  <c r="I1314" i="10"/>
  <c r="M1313" i="10"/>
  <c r="I1313" i="10"/>
  <c r="M1312" i="10"/>
  <c r="I1312" i="10"/>
  <c r="M1311" i="10"/>
  <c r="I1311" i="10"/>
  <c r="M1310" i="10"/>
  <c r="I1310" i="10"/>
  <c r="M1309" i="10"/>
  <c r="I1309" i="10"/>
  <c r="M1308" i="10"/>
  <c r="I1308" i="10"/>
  <c r="M1307" i="10"/>
  <c r="I1307" i="10"/>
  <c r="M1306" i="10"/>
  <c r="I1306" i="10"/>
  <c r="M1305" i="10"/>
  <c r="I1305" i="10"/>
  <c r="M1304" i="10"/>
  <c r="I1304" i="10"/>
  <c r="M1303" i="10"/>
  <c r="I1303" i="10"/>
  <c r="M1302" i="10"/>
  <c r="I1302" i="10"/>
  <c r="M1301" i="10"/>
  <c r="I1301" i="10"/>
  <c r="M1300" i="10"/>
  <c r="I1300" i="10"/>
  <c r="M1299" i="10"/>
  <c r="I1299" i="10"/>
  <c r="M1298" i="10"/>
  <c r="I1298" i="10"/>
  <c r="M1297" i="10"/>
  <c r="I1297" i="10"/>
  <c r="M1296" i="10"/>
  <c r="I1296" i="10"/>
  <c r="M1295" i="10"/>
  <c r="I1295" i="10"/>
  <c r="M1294" i="10"/>
  <c r="K1294" i="10"/>
  <c r="K1295" i="10" s="1"/>
  <c r="I1294" i="10"/>
  <c r="M1293" i="10"/>
  <c r="L1293" i="10"/>
  <c r="I1293" i="10"/>
  <c r="M1292" i="10"/>
  <c r="I1292" i="10"/>
  <c r="M1291" i="10"/>
  <c r="I1291" i="10"/>
  <c r="M1290" i="10"/>
  <c r="I1290" i="10"/>
  <c r="M1289" i="10"/>
  <c r="I1289" i="10"/>
  <c r="M1288" i="10"/>
  <c r="I1288" i="10"/>
  <c r="M1287" i="10"/>
  <c r="I1287" i="10"/>
  <c r="M1286" i="10"/>
  <c r="I1286" i="10"/>
  <c r="M1285" i="10"/>
  <c r="I1285" i="10"/>
  <c r="M1284" i="10"/>
  <c r="I1284" i="10"/>
  <c r="M1283" i="10"/>
  <c r="I1283" i="10"/>
  <c r="M1282" i="10"/>
  <c r="I1282" i="10"/>
  <c r="M1281" i="10"/>
  <c r="I1281" i="10"/>
  <c r="M1280" i="10"/>
  <c r="I1280" i="10"/>
  <c r="M1279" i="10"/>
  <c r="I1279" i="10"/>
  <c r="M1278" i="10"/>
  <c r="I1278" i="10"/>
  <c r="M1277" i="10"/>
  <c r="I1277" i="10"/>
  <c r="M1276" i="10"/>
  <c r="I1276" i="10"/>
  <c r="M1275" i="10"/>
  <c r="I1275" i="10"/>
  <c r="M1274" i="10"/>
  <c r="I1274" i="10"/>
  <c r="M1273" i="10"/>
  <c r="I1273" i="10"/>
  <c r="M1272" i="10"/>
  <c r="I1272" i="10"/>
  <c r="M1271" i="10"/>
  <c r="K1271" i="10"/>
  <c r="K1272" i="10" s="1"/>
  <c r="K1273" i="10" s="1"/>
  <c r="I1271" i="10"/>
  <c r="M1270" i="10"/>
  <c r="I1270" i="10"/>
  <c r="M1269" i="10"/>
  <c r="I1269" i="10"/>
  <c r="M1268" i="10"/>
  <c r="I1268" i="10"/>
  <c r="M1267" i="10"/>
  <c r="I1267" i="10"/>
  <c r="M1266" i="10"/>
  <c r="I1266" i="10"/>
  <c r="M1265" i="10"/>
  <c r="I1265" i="10"/>
  <c r="M1264" i="10"/>
  <c r="I1264" i="10"/>
  <c r="M1263" i="10"/>
  <c r="I1263" i="10"/>
  <c r="M1262" i="10"/>
  <c r="I1262" i="10"/>
  <c r="M1261" i="10"/>
  <c r="I1261" i="10"/>
  <c r="M1260" i="10"/>
  <c r="I1260" i="10"/>
  <c r="M1259" i="10"/>
  <c r="I1259" i="10"/>
  <c r="M1258" i="10"/>
  <c r="I1258" i="10"/>
  <c r="M1257" i="10"/>
  <c r="I1257" i="10"/>
  <c r="M1256" i="10"/>
  <c r="I1256" i="10"/>
  <c r="M1255" i="10"/>
  <c r="I1255" i="10"/>
  <c r="M1254" i="10"/>
  <c r="I1254" i="10"/>
  <c r="M1253" i="10"/>
  <c r="I1253" i="10"/>
  <c r="M1252" i="10"/>
  <c r="I1252" i="10"/>
  <c r="M1251" i="10"/>
  <c r="I1251" i="10"/>
  <c r="M1250" i="10"/>
  <c r="I1250" i="10"/>
  <c r="M1249" i="10"/>
  <c r="K1249" i="10"/>
  <c r="K1250" i="10" s="1"/>
  <c r="I1249" i="10"/>
  <c r="M1248" i="10"/>
  <c r="I1248" i="10"/>
  <c r="M1247" i="10"/>
  <c r="I1247" i="10"/>
  <c r="M1246" i="10"/>
  <c r="I1246" i="10"/>
  <c r="M1245" i="10"/>
  <c r="I1245" i="10"/>
  <c r="M1244" i="10"/>
  <c r="I1244" i="10"/>
  <c r="M1243" i="10"/>
  <c r="I1243" i="10"/>
  <c r="M1242" i="10"/>
  <c r="I1242" i="10"/>
  <c r="M1241" i="10"/>
  <c r="I1241" i="10"/>
  <c r="M1240" i="10"/>
  <c r="I1240" i="10"/>
  <c r="M1239" i="10"/>
  <c r="I1239" i="10"/>
  <c r="M1238" i="10"/>
  <c r="I1238" i="10"/>
  <c r="M1237" i="10"/>
  <c r="I1237" i="10"/>
  <c r="M1236" i="10"/>
  <c r="I1236" i="10"/>
  <c r="M1235" i="10"/>
  <c r="I1235" i="10"/>
  <c r="M1234" i="10"/>
  <c r="I1234" i="10"/>
  <c r="M1233" i="10"/>
  <c r="I1233" i="10"/>
  <c r="M1232" i="10"/>
  <c r="I1232" i="10"/>
  <c r="M1231" i="10"/>
  <c r="I1231" i="10"/>
  <c r="M1230" i="10"/>
  <c r="I1230" i="10"/>
  <c r="M1229" i="10"/>
  <c r="I1229" i="10"/>
  <c r="M1228" i="10"/>
  <c r="I1228" i="10"/>
  <c r="M1227" i="10"/>
  <c r="K1227" i="10"/>
  <c r="L1227" i="10" s="1"/>
  <c r="I1227" i="10"/>
  <c r="M1226" i="10"/>
  <c r="I1226" i="10"/>
  <c r="M1225" i="10"/>
  <c r="I1225" i="10"/>
  <c r="M1224" i="10"/>
  <c r="I1224" i="10"/>
  <c r="M1223" i="10"/>
  <c r="I1223" i="10"/>
  <c r="M1222" i="10"/>
  <c r="I1222" i="10"/>
  <c r="M1221" i="10"/>
  <c r="I1221" i="10"/>
  <c r="M1220" i="10"/>
  <c r="I1220" i="10"/>
  <c r="M1219" i="10"/>
  <c r="I1219" i="10"/>
  <c r="M1218" i="10"/>
  <c r="I1218" i="10"/>
  <c r="M1217" i="10"/>
  <c r="I1217" i="10"/>
  <c r="M1216" i="10"/>
  <c r="I1216" i="10"/>
  <c r="M1215" i="10"/>
  <c r="I1215" i="10"/>
  <c r="M1214" i="10"/>
  <c r="I1214" i="10"/>
  <c r="M1213" i="10"/>
  <c r="I1213" i="10"/>
  <c r="M1212" i="10"/>
  <c r="I1212" i="10"/>
  <c r="M1211" i="10"/>
  <c r="I1211" i="10"/>
  <c r="M1210" i="10"/>
  <c r="I1210" i="10"/>
  <c r="M1209" i="10"/>
  <c r="I1209" i="10"/>
  <c r="M1208" i="10"/>
  <c r="I1208" i="10"/>
  <c r="M1207" i="10"/>
  <c r="I1207" i="10"/>
  <c r="M1206" i="10"/>
  <c r="I1206" i="10"/>
  <c r="M1205" i="10"/>
  <c r="K1205" i="10"/>
  <c r="K1206" i="10" s="1"/>
  <c r="K1207" i="10" s="1"/>
  <c r="L1207" i="10" s="1"/>
  <c r="I1205" i="10"/>
  <c r="M1204" i="10"/>
  <c r="I1204" i="10"/>
  <c r="M1203" i="10"/>
  <c r="I1203" i="10"/>
  <c r="M1202" i="10"/>
  <c r="I1202" i="10"/>
  <c r="M1201" i="10"/>
  <c r="I1201" i="10"/>
  <c r="M1200" i="10"/>
  <c r="I1200" i="10"/>
  <c r="M1199" i="10"/>
  <c r="I1199" i="10"/>
  <c r="M1198" i="10"/>
  <c r="I1198" i="10"/>
  <c r="M1197" i="10"/>
  <c r="I1197" i="10"/>
  <c r="M1196" i="10"/>
  <c r="I1196" i="10"/>
  <c r="M1195" i="10"/>
  <c r="I1195" i="10"/>
  <c r="M1194" i="10"/>
  <c r="I1194" i="10"/>
  <c r="M1193" i="10"/>
  <c r="I1193" i="10"/>
  <c r="M1192" i="10"/>
  <c r="I1192" i="10"/>
  <c r="M1191" i="10"/>
  <c r="I1191" i="10"/>
  <c r="M1190" i="10"/>
  <c r="I1190" i="10"/>
  <c r="M1189" i="10"/>
  <c r="I1189" i="10"/>
  <c r="M1188" i="10"/>
  <c r="I1188" i="10"/>
  <c r="M1187" i="10"/>
  <c r="I1187" i="10"/>
  <c r="M1186" i="10"/>
  <c r="I1186" i="10"/>
  <c r="M1185" i="10"/>
  <c r="I1185" i="10"/>
  <c r="M1184" i="10"/>
  <c r="I1184" i="10"/>
  <c r="M1183" i="10"/>
  <c r="K1183" i="10"/>
  <c r="L1183" i="10" s="1"/>
  <c r="I1183" i="10"/>
  <c r="M1182" i="10"/>
  <c r="I1182" i="10"/>
  <c r="M1181" i="10"/>
  <c r="I1181" i="10"/>
  <c r="M1180" i="10"/>
  <c r="I1180" i="10"/>
  <c r="M1179" i="10"/>
  <c r="I1179" i="10"/>
  <c r="M1178" i="10"/>
  <c r="I1178" i="10"/>
  <c r="M1177" i="10"/>
  <c r="I1177" i="10"/>
  <c r="M1176" i="10"/>
  <c r="I1176" i="10"/>
  <c r="M1175" i="10"/>
  <c r="I1175" i="10"/>
  <c r="M1174" i="10"/>
  <c r="I1174" i="10"/>
  <c r="M1173" i="10"/>
  <c r="I1173" i="10"/>
  <c r="M1172" i="10"/>
  <c r="I1172" i="10"/>
  <c r="M1171" i="10"/>
  <c r="I1171" i="10"/>
  <c r="M1170" i="10"/>
  <c r="I1170" i="10"/>
  <c r="M1169" i="10"/>
  <c r="I1169" i="10"/>
  <c r="M1168" i="10"/>
  <c r="I1168" i="10"/>
  <c r="M1167" i="10"/>
  <c r="I1167" i="10"/>
  <c r="M1166" i="10"/>
  <c r="I1166" i="10"/>
  <c r="M1165" i="10"/>
  <c r="I1165" i="10"/>
  <c r="M1164" i="10"/>
  <c r="I1164" i="10"/>
  <c r="M1163" i="10"/>
  <c r="I1163" i="10"/>
  <c r="M1162" i="10"/>
  <c r="I1162" i="10"/>
  <c r="M1161" i="10"/>
  <c r="K1161" i="10"/>
  <c r="I1161" i="10"/>
  <c r="M1160" i="10"/>
  <c r="I1160" i="10"/>
  <c r="M1159" i="10"/>
  <c r="I1159" i="10"/>
  <c r="M1158" i="10"/>
  <c r="I1158" i="10"/>
  <c r="M1157" i="10"/>
  <c r="I1157" i="10"/>
  <c r="M1156" i="10"/>
  <c r="I1156" i="10"/>
  <c r="M1155" i="10"/>
  <c r="I1155" i="10"/>
  <c r="M1154" i="10"/>
  <c r="I1154" i="10"/>
  <c r="M1153" i="10"/>
  <c r="I1153" i="10"/>
  <c r="M1152" i="10"/>
  <c r="I1152" i="10"/>
  <c r="M1151" i="10"/>
  <c r="I1151" i="10"/>
  <c r="M1150" i="10"/>
  <c r="I1150" i="10"/>
  <c r="M1149" i="10"/>
  <c r="I1149" i="10"/>
  <c r="M1148" i="10"/>
  <c r="I1148" i="10"/>
  <c r="M1147" i="10"/>
  <c r="I1147" i="10"/>
  <c r="M1146" i="10"/>
  <c r="I1146" i="10"/>
  <c r="M1145" i="10"/>
  <c r="I1145" i="10"/>
  <c r="M1144" i="10"/>
  <c r="I1144" i="10"/>
  <c r="M1143" i="10"/>
  <c r="I1143" i="10"/>
  <c r="M1142" i="10"/>
  <c r="I1142" i="10"/>
  <c r="M1141" i="10"/>
  <c r="I1141" i="10"/>
  <c r="M1140" i="10"/>
  <c r="I1140" i="10"/>
  <c r="M1139" i="10"/>
  <c r="K1139" i="10"/>
  <c r="I1139" i="10"/>
  <c r="M1138" i="10"/>
  <c r="I1138" i="10"/>
  <c r="M1137" i="10"/>
  <c r="I1137" i="10"/>
  <c r="M1136" i="10"/>
  <c r="I1136" i="10"/>
  <c r="M1135" i="10"/>
  <c r="I1135" i="10"/>
  <c r="M1134" i="10"/>
  <c r="I1134" i="10"/>
  <c r="M1133" i="10"/>
  <c r="I1133" i="10"/>
  <c r="M1132" i="10"/>
  <c r="I1132" i="10"/>
  <c r="M1131" i="10"/>
  <c r="I1131" i="10"/>
  <c r="M1130" i="10"/>
  <c r="I1130" i="10"/>
  <c r="M1129" i="10"/>
  <c r="I1129" i="10"/>
  <c r="M1128" i="10"/>
  <c r="I1128" i="10"/>
  <c r="M1127" i="10"/>
  <c r="I1127" i="10"/>
  <c r="M1126" i="10"/>
  <c r="I1126" i="10"/>
  <c r="M1125" i="10"/>
  <c r="I1125" i="10"/>
  <c r="M1124" i="10"/>
  <c r="I1124" i="10"/>
  <c r="M1123" i="10"/>
  <c r="I1123" i="10"/>
  <c r="M1122" i="10"/>
  <c r="I1122" i="10"/>
  <c r="M1121" i="10"/>
  <c r="I1121" i="10"/>
  <c r="M1120" i="10"/>
  <c r="I1120" i="10"/>
  <c r="M1119" i="10"/>
  <c r="I1119" i="10"/>
  <c r="M1118" i="10"/>
  <c r="I1118" i="10"/>
  <c r="M1117" i="10"/>
  <c r="K1117" i="10"/>
  <c r="I1117" i="10"/>
  <c r="M1116" i="10"/>
  <c r="I1116" i="10"/>
  <c r="M1115" i="10"/>
  <c r="I1115" i="10"/>
  <c r="M1114" i="10"/>
  <c r="I1114" i="10"/>
  <c r="M1113" i="10"/>
  <c r="I1113" i="10"/>
  <c r="M1112" i="10"/>
  <c r="I1112" i="10"/>
  <c r="M1111" i="10"/>
  <c r="I1111" i="10"/>
  <c r="M1110" i="10"/>
  <c r="I1110" i="10"/>
  <c r="M1109" i="10"/>
  <c r="I1109" i="10"/>
  <c r="M1108" i="10"/>
  <c r="I1108" i="10"/>
  <c r="M1107" i="10"/>
  <c r="I1107" i="10"/>
  <c r="M1106" i="10"/>
  <c r="I1106" i="10"/>
  <c r="M1105" i="10"/>
  <c r="I1105" i="10"/>
  <c r="M1104" i="10"/>
  <c r="I1104" i="10"/>
  <c r="M1103" i="10"/>
  <c r="I1103" i="10"/>
  <c r="M1102" i="10"/>
  <c r="I1102" i="10"/>
  <c r="M1101" i="10"/>
  <c r="I1101" i="10"/>
  <c r="M1100" i="10"/>
  <c r="I1100" i="10"/>
  <c r="M1099" i="10"/>
  <c r="I1099" i="10"/>
  <c r="M1098" i="10"/>
  <c r="I1098" i="10"/>
  <c r="M1097" i="10"/>
  <c r="I1097" i="10"/>
  <c r="M1096" i="10"/>
  <c r="I1096" i="10"/>
  <c r="M1095" i="10"/>
  <c r="K1095" i="10"/>
  <c r="L1095" i="10" s="1"/>
  <c r="I1095" i="10"/>
  <c r="M1094" i="10"/>
  <c r="I1094" i="10"/>
  <c r="M1093" i="10"/>
  <c r="I1093" i="10"/>
  <c r="M1092" i="10"/>
  <c r="I1092" i="10"/>
  <c r="M1091" i="10"/>
  <c r="I1091" i="10"/>
  <c r="M1090" i="10"/>
  <c r="I1090" i="10"/>
  <c r="M1089" i="10"/>
  <c r="I1089" i="10"/>
  <c r="M1088" i="10"/>
  <c r="I1088" i="10"/>
  <c r="M1087" i="10"/>
  <c r="I1087" i="10"/>
  <c r="M1086" i="10"/>
  <c r="I1086" i="10"/>
  <c r="M1085" i="10"/>
  <c r="I1085" i="10"/>
  <c r="M1084" i="10"/>
  <c r="I1084" i="10"/>
  <c r="M1083" i="10"/>
  <c r="I1083" i="10"/>
  <c r="M1082" i="10"/>
  <c r="I1082" i="10"/>
  <c r="M1081" i="10"/>
  <c r="I1081" i="10"/>
  <c r="M1080" i="10"/>
  <c r="I1080" i="10"/>
  <c r="M1079" i="10"/>
  <c r="I1079" i="10"/>
  <c r="M1078" i="10"/>
  <c r="I1078" i="10"/>
  <c r="M1077" i="10"/>
  <c r="I1077" i="10"/>
  <c r="M1076" i="10"/>
  <c r="I1076" i="10"/>
  <c r="M1075" i="10"/>
  <c r="I1075" i="10"/>
  <c r="M1074" i="10"/>
  <c r="I1074" i="10"/>
  <c r="M1073" i="10"/>
  <c r="K1073" i="10"/>
  <c r="I1073" i="10"/>
  <c r="M1072" i="10"/>
  <c r="I1072" i="10"/>
  <c r="M1071" i="10"/>
  <c r="I1071" i="10"/>
  <c r="M1070" i="10"/>
  <c r="I1070" i="10"/>
  <c r="M1069" i="10"/>
  <c r="I1069" i="10"/>
  <c r="M1068" i="10"/>
  <c r="I1068" i="10"/>
  <c r="M1067" i="10"/>
  <c r="I1067" i="10"/>
  <c r="M1066" i="10"/>
  <c r="I1066" i="10"/>
  <c r="M1065" i="10"/>
  <c r="I1065" i="10"/>
  <c r="M1064" i="10"/>
  <c r="I1064" i="10"/>
  <c r="M1063" i="10"/>
  <c r="I1063" i="10"/>
  <c r="M1062" i="10"/>
  <c r="I1062" i="10"/>
  <c r="M1061" i="10"/>
  <c r="I1061" i="10"/>
  <c r="M1060" i="10"/>
  <c r="I1060" i="10"/>
  <c r="M1059" i="10"/>
  <c r="I1059" i="10"/>
  <c r="M1058" i="10"/>
  <c r="I1058" i="10"/>
  <c r="M1057" i="10"/>
  <c r="I1057" i="10"/>
  <c r="M1056" i="10"/>
  <c r="I1056" i="10"/>
  <c r="M1055" i="10"/>
  <c r="I1055" i="10"/>
  <c r="M1054" i="10"/>
  <c r="I1054" i="10"/>
  <c r="M1053" i="10"/>
  <c r="I1053" i="10"/>
  <c r="M1052" i="10"/>
  <c r="I1052" i="10"/>
  <c r="M1051" i="10"/>
  <c r="K1051" i="10"/>
  <c r="I1051" i="10"/>
  <c r="M1050" i="10"/>
  <c r="I1050" i="10"/>
  <c r="M1049" i="10"/>
  <c r="I1049" i="10"/>
  <c r="M1048" i="10"/>
  <c r="I1048" i="10"/>
  <c r="M1047" i="10"/>
  <c r="I1047" i="10"/>
  <c r="M1046" i="10"/>
  <c r="I1046" i="10"/>
  <c r="M1045" i="10"/>
  <c r="I1045" i="10"/>
  <c r="M1044" i="10"/>
  <c r="I1044" i="10"/>
  <c r="M1043" i="10"/>
  <c r="I1043" i="10"/>
  <c r="M1042" i="10"/>
  <c r="I1042" i="10"/>
  <c r="M1041" i="10"/>
  <c r="I1041" i="10"/>
  <c r="M1040" i="10"/>
  <c r="I1040" i="10"/>
  <c r="M1039" i="10"/>
  <c r="I1039" i="10"/>
  <c r="M1038" i="10"/>
  <c r="I1038" i="10"/>
  <c r="M1037" i="10"/>
  <c r="I1037" i="10"/>
  <c r="M1036" i="10"/>
  <c r="I1036" i="10"/>
  <c r="M1035" i="10"/>
  <c r="I1035" i="10"/>
  <c r="M1034" i="10"/>
  <c r="I1034" i="10"/>
  <c r="M1033" i="10"/>
  <c r="I1033" i="10"/>
  <c r="M1032" i="10"/>
  <c r="I1032" i="10"/>
  <c r="M1031" i="10"/>
  <c r="I1031" i="10"/>
  <c r="M1030" i="10"/>
  <c r="I1030" i="10"/>
  <c r="M1029" i="10"/>
  <c r="K1029" i="10"/>
  <c r="K1030" i="10" s="1"/>
  <c r="K1031" i="10" s="1"/>
  <c r="I1029" i="10"/>
  <c r="M1028" i="10"/>
  <c r="I1028" i="10"/>
  <c r="M1027" i="10"/>
  <c r="I1027" i="10"/>
  <c r="M1026" i="10"/>
  <c r="I1026" i="10"/>
  <c r="M1025" i="10"/>
  <c r="I1025" i="10"/>
  <c r="M1024" i="10"/>
  <c r="I1024" i="10"/>
  <c r="M1023" i="10"/>
  <c r="I1023" i="10"/>
  <c r="M1022" i="10"/>
  <c r="I1022" i="10"/>
  <c r="M1021" i="10"/>
  <c r="I1021" i="10"/>
  <c r="M1020" i="10"/>
  <c r="I1020" i="10"/>
  <c r="M1019" i="10"/>
  <c r="I1019" i="10"/>
  <c r="M1018" i="10"/>
  <c r="I1018" i="10"/>
  <c r="M1017" i="10"/>
  <c r="I1017" i="10"/>
  <c r="M1016" i="10"/>
  <c r="I1016" i="10"/>
  <c r="M1015" i="10"/>
  <c r="I1015" i="10"/>
  <c r="M1014" i="10"/>
  <c r="I1014" i="10"/>
  <c r="M1013" i="10"/>
  <c r="I1013" i="10"/>
  <c r="M1012" i="10"/>
  <c r="I1012" i="10"/>
  <c r="M1011" i="10"/>
  <c r="I1011" i="10"/>
  <c r="M1010" i="10"/>
  <c r="I1010" i="10"/>
  <c r="M1009" i="10"/>
  <c r="I1009" i="10"/>
  <c r="M1008" i="10"/>
  <c r="I1008" i="10"/>
  <c r="M1007" i="10"/>
  <c r="K1007" i="10"/>
  <c r="L1007" i="10" s="1"/>
  <c r="I1007" i="10"/>
  <c r="M1006" i="10"/>
  <c r="I1006" i="10"/>
  <c r="M1005" i="10"/>
  <c r="I1005" i="10"/>
  <c r="M1004" i="10"/>
  <c r="I1004" i="10"/>
  <c r="M1003" i="10"/>
  <c r="I1003" i="10"/>
  <c r="M1002" i="10"/>
  <c r="I1002" i="10"/>
  <c r="M1001" i="10"/>
  <c r="I1001" i="10"/>
  <c r="M1000" i="10"/>
  <c r="I1000" i="10"/>
  <c r="M999" i="10"/>
  <c r="I999" i="10"/>
  <c r="M998" i="10"/>
  <c r="I998" i="10"/>
  <c r="M997" i="10"/>
  <c r="I997" i="10"/>
  <c r="M996" i="10"/>
  <c r="I996" i="10"/>
  <c r="M995" i="10"/>
  <c r="I995" i="10"/>
  <c r="M994" i="10"/>
  <c r="I994" i="10"/>
  <c r="M993" i="10"/>
  <c r="I993" i="10"/>
  <c r="M992" i="10"/>
  <c r="I992" i="10"/>
  <c r="M991" i="10"/>
  <c r="I991" i="10"/>
  <c r="M990" i="10"/>
  <c r="I990" i="10"/>
  <c r="M989" i="10"/>
  <c r="I989" i="10"/>
  <c r="M988" i="10"/>
  <c r="I988" i="10"/>
  <c r="M987" i="10"/>
  <c r="I987" i="10"/>
  <c r="M986" i="10"/>
  <c r="I986" i="10"/>
  <c r="M985" i="10"/>
  <c r="K985" i="10"/>
  <c r="K986" i="10" s="1"/>
  <c r="I985" i="10"/>
  <c r="M984" i="10"/>
  <c r="I984" i="10"/>
  <c r="M983" i="10"/>
  <c r="I983" i="10"/>
  <c r="M982" i="10"/>
  <c r="I982" i="10"/>
  <c r="M981" i="10"/>
  <c r="I981" i="10"/>
  <c r="M980" i="10"/>
  <c r="I980" i="10"/>
  <c r="M979" i="10"/>
  <c r="I979" i="10"/>
  <c r="M978" i="10"/>
  <c r="I978" i="10"/>
  <c r="M977" i="10"/>
  <c r="I977" i="10"/>
  <c r="M976" i="10"/>
  <c r="I976" i="10"/>
  <c r="M975" i="10"/>
  <c r="I975" i="10"/>
  <c r="M974" i="10"/>
  <c r="I974" i="10"/>
  <c r="M973" i="10"/>
  <c r="I973" i="10"/>
  <c r="M972" i="10"/>
  <c r="I972" i="10"/>
  <c r="M971" i="10"/>
  <c r="I971" i="10"/>
  <c r="M970" i="10"/>
  <c r="I970" i="10"/>
  <c r="M969" i="10"/>
  <c r="I969" i="10"/>
  <c r="M968" i="10"/>
  <c r="I968" i="10"/>
  <c r="M967" i="10"/>
  <c r="I967" i="10"/>
  <c r="M966" i="10"/>
  <c r="I966" i="10"/>
  <c r="M965" i="10"/>
  <c r="I965" i="10"/>
  <c r="M964" i="10"/>
  <c r="I964" i="10"/>
  <c r="M963" i="10"/>
  <c r="K963" i="10"/>
  <c r="L963" i="10" s="1"/>
  <c r="I963" i="10"/>
  <c r="M962" i="10"/>
  <c r="I962" i="10"/>
  <c r="M961" i="10"/>
  <c r="I961" i="10"/>
  <c r="M960" i="10"/>
  <c r="I960" i="10"/>
  <c r="M959" i="10"/>
  <c r="I959" i="10"/>
  <c r="M958" i="10"/>
  <c r="I958" i="10"/>
  <c r="M957" i="10"/>
  <c r="I957" i="10"/>
  <c r="M956" i="10"/>
  <c r="I956" i="10"/>
  <c r="M955" i="10"/>
  <c r="I955" i="10"/>
  <c r="M954" i="10"/>
  <c r="I954" i="10"/>
  <c r="M953" i="10"/>
  <c r="I953" i="10"/>
  <c r="M952" i="10"/>
  <c r="I952" i="10"/>
  <c r="M951" i="10"/>
  <c r="I951" i="10"/>
  <c r="M950" i="10"/>
  <c r="I950" i="10"/>
  <c r="M949" i="10"/>
  <c r="I949" i="10"/>
  <c r="M948" i="10"/>
  <c r="I948" i="10"/>
  <c r="M947" i="10"/>
  <c r="I947" i="10"/>
  <c r="M946" i="10"/>
  <c r="I946" i="10"/>
  <c r="M945" i="10"/>
  <c r="I945" i="10"/>
  <c r="M944" i="10"/>
  <c r="I944" i="10"/>
  <c r="M943" i="10"/>
  <c r="I943" i="10"/>
  <c r="M942" i="10"/>
  <c r="I942" i="10"/>
  <c r="M941" i="10"/>
  <c r="K941" i="10"/>
  <c r="L941" i="10" s="1"/>
  <c r="I941" i="10"/>
  <c r="M940" i="10"/>
  <c r="I940" i="10"/>
  <c r="M939" i="10"/>
  <c r="I939" i="10"/>
  <c r="M938" i="10"/>
  <c r="I938" i="10"/>
  <c r="M937" i="10"/>
  <c r="I937" i="10"/>
  <c r="M936" i="10"/>
  <c r="I936" i="10"/>
  <c r="M935" i="10"/>
  <c r="I935" i="10"/>
  <c r="M934" i="10"/>
  <c r="I934" i="10"/>
  <c r="M933" i="10"/>
  <c r="I933" i="10"/>
  <c r="M932" i="10"/>
  <c r="I932" i="10"/>
  <c r="M931" i="10"/>
  <c r="I931" i="10"/>
  <c r="M930" i="10"/>
  <c r="I930" i="10"/>
  <c r="M929" i="10"/>
  <c r="I929" i="10"/>
  <c r="M928" i="10"/>
  <c r="I928" i="10"/>
  <c r="M927" i="10"/>
  <c r="I927" i="10"/>
  <c r="M926" i="10"/>
  <c r="I926" i="10"/>
  <c r="M925" i="10"/>
  <c r="I925" i="10"/>
  <c r="M924" i="10"/>
  <c r="I924" i="10"/>
  <c r="M923" i="10"/>
  <c r="I923" i="10"/>
  <c r="M922" i="10"/>
  <c r="I922" i="10"/>
  <c r="M921" i="10"/>
  <c r="I921" i="10"/>
  <c r="M920" i="10"/>
  <c r="I920" i="10"/>
  <c r="M919" i="10"/>
  <c r="K919" i="10"/>
  <c r="K920" i="10" s="1"/>
  <c r="L920" i="10" s="1"/>
  <c r="I919" i="10"/>
  <c r="M918" i="10"/>
  <c r="I918" i="10"/>
  <c r="M917" i="10"/>
  <c r="I917" i="10"/>
  <c r="M916" i="10"/>
  <c r="I916" i="10"/>
  <c r="M915" i="10"/>
  <c r="I915" i="10"/>
  <c r="M914" i="10"/>
  <c r="I914" i="10"/>
  <c r="M913" i="10"/>
  <c r="I913" i="10"/>
  <c r="M912" i="10"/>
  <c r="I912" i="10"/>
  <c r="M911" i="10"/>
  <c r="I911" i="10"/>
  <c r="M910" i="10"/>
  <c r="I910" i="10"/>
  <c r="M909" i="10"/>
  <c r="I909" i="10"/>
  <c r="M908" i="10"/>
  <c r="I908" i="10"/>
  <c r="M907" i="10"/>
  <c r="I907" i="10"/>
  <c r="M906" i="10"/>
  <c r="I906" i="10"/>
  <c r="M905" i="10"/>
  <c r="I905" i="10"/>
  <c r="M904" i="10"/>
  <c r="I904" i="10"/>
  <c r="M903" i="10"/>
  <c r="I903" i="10"/>
  <c r="M902" i="10"/>
  <c r="I902" i="10"/>
  <c r="M901" i="10"/>
  <c r="I901" i="10"/>
  <c r="M900" i="10"/>
  <c r="I900" i="10"/>
  <c r="M899" i="10"/>
  <c r="I899" i="10"/>
  <c r="M898" i="10"/>
  <c r="I898" i="10"/>
  <c r="M897" i="10"/>
  <c r="K897" i="10"/>
  <c r="L897" i="10" s="1"/>
  <c r="I897" i="10"/>
  <c r="M896" i="10"/>
  <c r="I896" i="10"/>
  <c r="M895" i="10"/>
  <c r="I895" i="10"/>
  <c r="M894" i="10"/>
  <c r="I894" i="10"/>
  <c r="M893" i="10"/>
  <c r="I893" i="10"/>
  <c r="M892" i="10"/>
  <c r="I892" i="10"/>
  <c r="M891" i="10"/>
  <c r="I891" i="10"/>
  <c r="M890" i="10"/>
  <c r="I890" i="10"/>
  <c r="M889" i="10"/>
  <c r="I889" i="10"/>
  <c r="M888" i="10"/>
  <c r="I888" i="10"/>
  <c r="M887" i="10"/>
  <c r="I887" i="10"/>
  <c r="M886" i="10"/>
  <c r="I886" i="10"/>
  <c r="M885" i="10"/>
  <c r="I885" i="10"/>
  <c r="M884" i="10"/>
  <c r="I884" i="10"/>
  <c r="M883" i="10"/>
  <c r="I883" i="10"/>
  <c r="M882" i="10"/>
  <c r="I882" i="10"/>
  <c r="M881" i="10"/>
  <c r="I881" i="10"/>
  <c r="M880" i="10"/>
  <c r="I880" i="10"/>
  <c r="M879" i="10"/>
  <c r="I879" i="10"/>
  <c r="M878" i="10"/>
  <c r="I878" i="10"/>
  <c r="M877" i="10"/>
  <c r="I877" i="10"/>
  <c r="M876" i="10"/>
  <c r="I876" i="10"/>
  <c r="M875" i="10"/>
  <c r="K875" i="10"/>
  <c r="K876" i="10" s="1"/>
  <c r="L876" i="10" s="1"/>
  <c r="I875" i="10"/>
  <c r="M874" i="10"/>
  <c r="I874" i="10"/>
  <c r="M873" i="10"/>
  <c r="I873" i="10"/>
  <c r="M872" i="10"/>
  <c r="I872" i="10"/>
  <c r="M871" i="10"/>
  <c r="I871" i="10"/>
  <c r="M870" i="10"/>
  <c r="I870" i="10"/>
  <c r="M869" i="10"/>
  <c r="I869" i="10"/>
  <c r="M868" i="10"/>
  <c r="I868" i="10"/>
  <c r="M867" i="10"/>
  <c r="I867" i="10"/>
  <c r="M866" i="10"/>
  <c r="I866" i="10"/>
  <c r="M865" i="10"/>
  <c r="I865" i="10"/>
  <c r="M864" i="10"/>
  <c r="I864" i="10"/>
  <c r="M863" i="10"/>
  <c r="I863" i="10"/>
  <c r="M862" i="10"/>
  <c r="I862" i="10"/>
  <c r="M861" i="10"/>
  <c r="I861" i="10"/>
  <c r="M860" i="10"/>
  <c r="I860" i="10"/>
  <c r="M859" i="10"/>
  <c r="I859" i="10"/>
  <c r="M858" i="10"/>
  <c r="I858" i="10"/>
  <c r="M857" i="10"/>
  <c r="I857" i="10"/>
  <c r="M856" i="10"/>
  <c r="I856" i="10"/>
  <c r="M855" i="10"/>
  <c r="I855" i="10"/>
  <c r="M854" i="10"/>
  <c r="I854" i="10"/>
  <c r="M853" i="10"/>
  <c r="K853" i="10"/>
  <c r="L853" i="10" s="1"/>
  <c r="I853" i="10"/>
  <c r="M852" i="10"/>
  <c r="I852" i="10"/>
  <c r="M851" i="10"/>
  <c r="I851" i="10"/>
  <c r="M850" i="10"/>
  <c r="I850" i="10"/>
  <c r="M849" i="10"/>
  <c r="I849" i="10"/>
  <c r="M848" i="10"/>
  <c r="I848" i="10"/>
  <c r="M847" i="10"/>
  <c r="I847" i="10"/>
  <c r="M846" i="10"/>
  <c r="I846" i="10"/>
  <c r="M845" i="10"/>
  <c r="I845" i="10"/>
  <c r="M844" i="10"/>
  <c r="I844" i="10"/>
  <c r="M843" i="10"/>
  <c r="I843" i="10"/>
  <c r="M842" i="10"/>
  <c r="I842" i="10"/>
  <c r="M841" i="10"/>
  <c r="I841" i="10"/>
  <c r="M840" i="10"/>
  <c r="I840" i="10"/>
  <c r="M839" i="10"/>
  <c r="I839" i="10"/>
  <c r="M838" i="10"/>
  <c r="I838" i="10"/>
  <c r="M837" i="10"/>
  <c r="I837" i="10"/>
  <c r="M836" i="10"/>
  <c r="I836" i="10"/>
  <c r="M835" i="10"/>
  <c r="I835" i="10"/>
  <c r="M834" i="10"/>
  <c r="I834" i="10"/>
  <c r="M833" i="10"/>
  <c r="I833" i="10"/>
  <c r="M832" i="10"/>
  <c r="I832" i="10"/>
  <c r="M831" i="10"/>
  <c r="K831" i="10"/>
  <c r="K832" i="10" s="1"/>
  <c r="L832" i="10" s="1"/>
  <c r="I831" i="10"/>
  <c r="M830" i="10"/>
  <c r="I830" i="10"/>
  <c r="M829" i="10"/>
  <c r="I829" i="10"/>
  <c r="M828" i="10"/>
  <c r="I828" i="10"/>
  <c r="M827" i="10"/>
  <c r="I827" i="10"/>
  <c r="M826" i="10"/>
  <c r="I826" i="10"/>
  <c r="M825" i="10"/>
  <c r="I825" i="10"/>
  <c r="M824" i="10"/>
  <c r="I824" i="10"/>
  <c r="M823" i="10"/>
  <c r="I823" i="10"/>
  <c r="M822" i="10"/>
  <c r="I822" i="10"/>
  <c r="M821" i="10"/>
  <c r="I821" i="10"/>
  <c r="M820" i="10"/>
  <c r="I820" i="10"/>
  <c r="M819" i="10"/>
  <c r="I819" i="10"/>
  <c r="M818" i="10"/>
  <c r="I818" i="10"/>
  <c r="M817" i="10"/>
  <c r="I817" i="10"/>
  <c r="M816" i="10"/>
  <c r="I816" i="10"/>
  <c r="M815" i="10"/>
  <c r="I815" i="10"/>
  <c r="M814" i="10"/>
  <c r="I814" i="10"/>
  <c r="M813" i="10"/>
  <c r="I813" i="10"/>
  <c r="M812" i="10"/>
  <c r="I812" i="10"/>
  <c r="M811" i="10"/>
  <c r="I811" i="10"/>
  <c r="M810" i="10"/>
  <c r="I810" i="10"/>
  <c r="M809" i="10"/>
  <c r="K809" i="10"/>
  <c r="L809" i="10" s="1"/>
  <c r="I809" i="10"/>
  <c r="M808" i="10"/>
  <c r="I808" i="10"/>
  <c r="M807" i="10"/>
  <c r="I807" i="10"/>
  <c r="M806" i="10"/>
  <c r="I806" i="10"/>
  <c r="M805" i="10"/>
  <c r="I805" i="10"/>
  <c r="M804" i="10"/>
  <c r="I804" i="10"/>
  <c r="M803" i="10"/>
  <c r="I803" i="10"/>
  <c r="M802" i="10"/>
  <c r="I802" i="10"/>
  <c r="M801" i="10"/>
  <c r="I801" i="10"/>
  <c r="M800" i="10"/>
  <c r="I800" i="10"/>
  <c r="M799" i="10"/>
  <c r="I799" i="10"/>
  <c r="M798" i="10"/>
  <c r="I798" i="10"/>
  <c r="M797" i="10"/>
  <c r="I797" i="10"/>
  <c r="M796" i="10"/>
  <c r="I796" i="10"/>
  <c r="M795" i="10"/>
  <c r="I795" i="10"/>
  <c r="M794" i="10"/>
  <c r="I794" i="10"/>
  <c r="M793" i="10"/>
  <c r="I793" i="10"/>
  <c r="M792" i="10"/>
  <c r="I792" i="10"/>
  <c r="M791" i="10"/>
  <c r="I791" i="10"/>
  <c r="M790" i="10"/>
  <c r="I790" i="10"/>
  <c r="M789" i="10"/>
  <c r="I789" i="10"/>
  <c r="M788" i="10"/>
  <c r="I788" i="10"/>
  <c r="M787" i="10"/>
  <c r="K787" i="10"/>
  <c r="L787" i="10" s="1"/>
  <c r="I787" i="10"/>
  <c r="M786" i="10"/>
  <c r="I786" i="10"/>
  <c r="M785" i="10"/>
  <c r="I785" i="10"/>
  <c r="M784" i="10"/>
  <c r="I784" i="10"/>
  <c r="M783" i="10"/>
  <c r="I783" i="10"/>
  <c r="M782" i="10"/>
  <c r="I782" i="10"/>
  <c r="M781" i="10"/>
  <c r="I781" i="10"/>
  <c r="M780" i="10"/>
  <c r="I780" i="10"/>
  <c r="M779" i="10"/>
  <c r="I779" i="10"/>
  <c r="M778" i="10"/>
  <c r="I778" i="10"/>
  <c r="M777" i="10"/>
  <c r="I777" i="10"/>
  <c r="M776" i="10"/>
  <c r="I776" i="10"/>
  <c r="M775" i="10"/>
  <c r="I775" i="10"/>
  <c r="M774" i="10"/>
  <c r="I774" i="10"/>
  <c r="M773" i="10"/>
  <c r="I773" i="10"/>
  <c r="M772" i="10"/>
  <c r="I772" i="10"/>
  <c r="M771" i="10"/>
  <c r="I771" i="10"/>
  <c r="M770" i="10"/>
  <c r="I770" i="10"/>
  <c r="M769" i="10"/>
  <c r="I769" i="10"/>
  <c r="M768" i="10"/>
  <c r="I768" i="10"/>
  <c r="M767" i="10"/>
  <c r="I767" i="10"/>
  <c r="M766" i="10"/>
  <c r="I766" i="10"/>
  <c r="M765" i="10"/>
  <c r="K765" i="10"/>
  <c r="L765" i="10" s="1"/>
  <c r="I765" i="10"/>
  <c r="M764" i="10"/>
  <c r="I764" i="10"/>
  <c r="M763" i="10"/>
  <c r="I763" i="10"/>
  <c r="M762" i="10"/>
  <c r="I762" i="10"/>
  <c r="M761" i="10"/>
  <c r="I761" i="10"/>
  <c r="M760" i="10"/>
  <c r="I760" i="10"/>
  <c r="M759" i="10"/>
  <c r="I759" i="10"/>
  <c r="M758" i="10"/>
  <c r="I758" i="10"/>
  <c r="M757" i="10"/>
  <c r="I757" i="10"/>
  <c r="M756" i="10"/>
  <c r="I756" i="10"/>
  <c r="M755" i="10"/>
  <c r="I755" i="10"/>
  <c r="M754" i="10"/>
  <c r="I754" i="10"/>
  <c r="M753" i="10"/>
  <c r="I753" i="10"/>
  <c r="M752" i="10"/>
  <c r="I752" i="10"/>
  <c r="M751" i="10"/>
  <c r="I751" i="10"/>
  <c r="M750" i="10"/>
  <c r="I750" i="10"/>
  <c r="M749" i="10"/>
  <c r="I749" i="10"/>
  <c r="M748" i="10"/>
  <c r="I748" i="10"/>
  <c r="M747" i="10"/>
  <c r="I747" i="10"/>
  <c r="M746" i="10"/>
  <c r="I746" i="10"/>
  <c r="M745" i="10"/>
  <c r="I745" i="10"/>
  <c r="M744" i="10"/>
  <c r="I744" i="10"/>
  <c r="M743" i="10"/>
  <c r="K743" i="10"/>
  <c r="L743" i="10" s="1"/>
  <c r="I743" i="10"/>
  <c r="M742" i="10"/>
  <c r="I742" i="10"/>
  <c r="M741" i="10"/>
  <c r="I741" i="10"/>
  <c r="M740" i="10"/>
  <c r="I740" i="10"/>
  <c r="M739" i="10"/>
  <c r="I739" i="10"/>
  <c r="M738" i="10"/>
  <c r="I738" i="10"/>
  <c r="M737" i="10"/>
  <c r="I737" i="10"/>
  <c r="M736" i="10"/>
  <c r="I736" i="10"/>
  <c r="M735" i="10"/>
  <c r="I735" i="10"/>
  <c r="M734" i="10"/>
  <c r="I734" i="10"/>
  <c r="M733" i="10"/>
  <c r="I733" i="10"/>
  <c r="M732" i="10"/>
  <c r="I732" i="10"/>
  <c r="M731" i="10"/>
  <c r="I731" i="10"/>
  <c r="M730" i="10"/>
  <c r="I730" i="10"/>
  <c r="M729" i="10"/>
  <c r="I729" i="10"/>
  <c r="M728" i="10"/>
  <c r="I728" i="10"/>
  <c r="M727" i="10"/>
  <c r="I727" i="10"/>
  <c r="M726" i="10"/>
  <c r="I726" i="10"/>
  <c r="M725" i="10"/>
  <c r="I725" i="10"/>
  <c r="M724" i="10"/>
  <c r="I724" i="10"/>
  <c r="M723" i="10"/>
  <c r="I723" i="10"/>
  <c r="M722" i="10"/>
  <c r="I722" i="10"/>
  <c r="M721" i="10"/>
  <c r="K721" i="10"/>
  <c r="L721" i="10" s="1"/>
  <c r="I721" i="10"/>
  <c r="M720" i="10"/>
  <c r="I720" i="10"/>
  <c r="M719" i="10"/>
  <c r="I719" i="10"/>
  <c r="M718" i="10"/>
  <c r="I718" i="10"/>
  <c r="M717" i="10"/>
  <c r="I717" i="10"/>
  <c r="M716" i="10"/>
  <c r="I716" i="10"/>
  <c r="M715" i="10"/>
  <c r="I715" i="10"/>
  <c r="M714" i="10"/>
  <c r="I714" i="10"/>
  <c r="M713" i="10"/>
  <c r="I713" i="10"/>
  <c r="M712" i="10"/>
  <c r="I712" i="10"/>
  <c r="M711" i="10"/>
  <c r="I711" i="10"/>
  <c r="M710" i="10"/>
  <c r="I710" i="10"/>
  <c r="M709" i="10"/>
  <c r="I709" i="10"/>
  <c r="M708" i="10"/>
  <c r="I708" i="10"/>
  <c r="M707" i="10"/>
  <c r="I707" i="10"/>
  <c r="M706" i="10"/>
  <c r="I706" i="10"/>
  <c r="M705" i="10"/>
  <c r="I705" i="10"/>
  <c r="M704" i="10"/>
  <c r="I704" i="10"/>
  <c r="M703" i="10"/>
  <c r="I703" i="10"/>
  <c r="M702" i="10"/>
  <c r="I702" i="10"/>
  <c r="M701" i="10"/>
  <c r="I701" i="10"/>
  <c r="M700" i="10"/>
  <c r="I700" i="10"/>
  <c r="M699" i="10"/>
  <c r="K699" i="10"/>
  <c r="L699" i="10" s="1"/>
  <c r="I699" i="10"/>
  <c r="M698" i="10"/>
  <c r="I698" i="10"/>
  <c r="M697" i="10"/>
  <c r="I697" i="10"/>
  <c r="M696" i="10"/>
  <c r="I696" i="10"/>
  <c r="M695" i="10"/>
  <c r="I695" i="10"/>
  <c r="M694" i="10"/>
  <c r="I694" i="10"/>
  <c r="M693" i="10"/>
  <c r="I693" i="10"/>
  <c r="M692" i="10"/>
  <c r="I692" i="10"/>
  <c r="M691" i="10"/>
  <c r="I691" i="10"/>
  <c r="M690" i="10"/>
  <c r="I690" i="10"/>
  <c r="M689" i="10"/>
  <c r="I689" i="10"/>
  <c r="M688" i="10"/>
  <c r="I688" i="10"/>
  <c r="M687" i="10"/>
  <c r="I687" i="10"/>
  <c r="M686" i="10"/>
  <c r="I686" i="10"/>
  <c r="M685" i="10"/>
  <c r="I685" i="10"/>
  <c r="M684" i="10"/>
  <c r="I684" i="10"/>
  <c r="M683" i="10"/>
  <c r="I683" i="10"/>
  <c r="M682" i="10"/>
  <c r="I682" i="10"/>
  <c r="M681" i="10"/>
  <c r="I681" i="10"/>
  <c r="M680" i="10"/>
  <c r="I680" i="10"/>
  <c r="M679" i="10"/>
  <c r="I679" i="10"/>
  <c r="M678" i="10"/>
  <c r="I678" i="10"/>
  <c r="M677" i="10"/>
  <c r="K677" i="10"/>
  <c r="K678" i="10" s="1"/>
  <c r="I677" i="10"/>
  <c r="M676" i="10"/>
  <c r="I676" i="10"/>
  <c r="M675" i="10"/>
  <c r="I675" i="10"/>
  <c r="M674" i="10"/>
  <c r="I674" i="10"/>
  <c r="M673" i="10"/>
  <c r="I673" i="10"/>
  <c r="M672" i="10"/>
  <c r="I672" i="10"/>
  <c r="M671" i="10"/>
  <c r="I671" i="10"/>
  <c r="M670" i="10"/>
  <c r="I670" i="10"/>
  <c r="M669" i="10"/>
  <c r="I669" i="10"/>
  <c r="M668" i="10"/>
  <c r="I668" i="10"/>
  <c r="M667" i="10"/>
  <c r="I667" i="10"/>
  <c r="M666" i="10"/>
  <c r="I666" i="10"/>
  <c r="M665" i="10"/>
  <c r="I665" i="10"/>
  <c r="M664" i="10"/>
  <c r="I664" i="10"/>
  <c r="M663" i="10"/>
  <c r="I663" i="10"/>
  <c r="M662" i="10"/>
  <c r="I662" i="10"/>
  <c r="M661" i="10"/>
  <c r="I661" i="10"/>
  <c r="M660" i="10"/>
  <c r="I660" i="10"/>
  <c r="M659" i="10"/>
  <c r="I659" i="10"/>
  <c r="M658" i="10"/>
  <c r="I658" i="10"/>
  <c r="M657" i="10"/>
  <c r="I657" i="10"/>
  <c r="M656" i="10"/>
  <c r="I656" i="10"/>
  <c r="M655" i="10"/>
  <c r="K655" i="10"/>
  <c r="L655" i="10" s="1"/>
  <c r="I655" i="10"/>
  <c r="M654" i="10"/>
  <c r="I654" i="10"/>
  <c r="M653" i="10"/>
  <c r="I653" i="10"/>
  <c r="M652" i="10"/>
  <c r="I652" i="10"/>
  <c r="M651" i="10"/>
  <c r="I651" i="10"/>
  <c r="M650" i="10"/>
  <c r="I650" i="10"/>
  <c r="M649" i="10"/>
  <c r="I649" i="10"/>
  <c r="M648" i="10"/>
  <c r="I648" i="10"/>
  <c r="M647" i="10"/>
  <c r="I647" i="10"/>
  <c r="M646" i="10"/>
  <c r="I646" i="10"/>
  <c r="M645" i="10"/>
  <c r="I645" i="10"/>
  <c r="M644" i="10"/>
  <c r="I644" i="10"/>
  <c r="M643" i="10"/>
  <c r="I643" i="10"/>
  <c r="M642" i="10"/>
  <c r="I642" i="10"/>
  <c r="M641" i="10"/>
  <c r="I641" i="10"/>
  <c r="M640" i="10"/>
  <c r="I640" i="10"/>
  <c r="M639" i="10"/>
  <c r="I639" i="10"/>
  <c r="M638" i="10"/>
  <c r="I638" i="10"/>
  <c r="M637" i="10"/>
  <c r="I637" i="10"/>
  <c r="M636" i="10"/>
  <c r="I636" i="10"/>
  <c r="M635" i="10"/>
  <c r="I635" i="10"/>
  <c r="M634" i="10"/>
  <c r="I634" i="10"/>
  <c r="M633" i="10"/>
  <c r="K633" i="10"/>
  <c r="I633" i="10"/>
  <c r="M632" i="10"/>
  <c r="I632" i="10"/>
  <c r="M631" i="10"/>
  <c r="I631" i="10"/>
  <c r="M630" i="10"/>
  <c r="I630" i="10"/>
  <c r="M629" i="10"/>
  <c r="I629" i="10"/>
  <c r="M628" i="10"/>
  <c r="I628" i="10"/>
  <c r="M627" i="10"/>
  <c r="I627" i="10"/>
  <c r="M626" i="10"/>
  <c r="I626" i="10"/>
  <c r="M625" i="10"/>
  <c r="I625" i="10"/>
  <c r="M624" i="10"/>
  <c r="I624" i="10"/>
  <c r="M623" i="10"/>
  <c r="I623" i="10"/>
  <c r="M622" i="10"/>
  <c r="I622" i="10"/>
  <c r="M621" i="10"/>
  <c r="I621" i="10"/>
  <c r="M620" i="10"/>
  <c r="I620" i="10"/>
  <c r="M619" i="10"/>
  <c r="I619" i="10"/>
  <c r="M618" i="10"/>
  <c r="I618" i="10"/>
  <c r="M617" i="10"/>
  <c r="I617" i="10"/>
  <c r="M616" i="10"/>
  <c r="I616" i="10"/>
  <c r="M615" i="10"/>
  <c r="I615" i="10"/>
  <c r="M614" i="10"/>
  <c r="I614" i="10"/>
  <c r="M613" i="10"/>
  <c r="I613" i="10"/>
  <c r="M612" i="10"/>
  <c r="I612" i="10"/>
  <c r="M611" i="10"/>
  <c r="K611" i="10"/>
  <c r="I611" i="10"/>
  <c r="M610" i="10"/>
  <c r="I610" i="10"/>
  <c r="M609" i="10"/>
  <c r="I609" i="10"/>
  <c r="M608" i="10"/>
  <c r="I608" i="10"/>
  <c r="M607" i="10"/>
  <c r="I607" i="10"/>
  <c r="M606" i="10"/>
  <c r="I606" i="10"/>
  <c r="M605" i="10"/>
  <c r="I605" i="10"/>
  <c r="M604" i="10"/>
  <c r="I604" i="10"/>
  <c r="M603" i="10"/>
  <c r="I603" i="10"/>
  <c r="M602" i="10"/>
  <c r="I602" i="10"/>
  <c r="M601" i="10"/>
  <c r="I601" i="10"/>
  <c r="M600" i="10"/>
  <c r="I600" i="10"/>
  <c r="M599" i="10"/>
  <c r="I599" i="10"/>
  <c r="M598" i="10"/>
  <c r="I598" i="10"/>
  <c r="M597" i="10"/>
  <c r="I597" i="10"/>
  <c r="M596" i="10"/>
  <c r="I596" i="10"/>
  <c r="M595" i="10"/>
  <c r="I595" i="10"/>
  <c r="M594" i="10"/>
  <c r="I594" i="10"/>
  <c r="M593" i="10"/>
  <c r="I593" i="10"/>
  <c r="M592" i="10"/>
  <c r="I592" i="10"/>
  <c r="M591" i="10"/>
  <c r="I591" i="10"/>
  <c r="M590" i="10"/>
  <c r="I590" i="10"/>
  <c r="M589" i="10"/>
  <c r="K589" i="10"/>
  <c r="K590" i="10" s="1"/>
  <c r="K591" i="10" s="1"/>
  <c r="I589" i="10"/>
  <c r="M588" i="10"/>
  <c r="I588" i="10"/>
  <c r="M587" i="10"/>
  <c r="I587" i="10"/>
  <c r="M586" i="10"/>
  <c r="I586" i="10"/>
  <c r="M585" i="10"/>
  <c r="I585" i="10"/>
  <c r="M584" i="10"/>
  <c r="I584" i="10"/>
  <c r="M583" i="10"/>
  <c r="I583" i="10"/>
  <c r="M582" i="10"/>
  <c r="I582" i="10"/>
  <c r="M581" i="10"/>
  <c r="I581" i="10"/>
  <c r="M580" i="10"/>
  <c r="I580" i="10"/>
  <c r="M579" i="10"/>
  <c r="I579" i="10"/>
  <c r="M578" i="10"/>
  <c r="I578" i="10"/>
  <c r="M577" i="10"/>
  <c r="I577" i="10"/>
  <c r="M576" i="10"/>
  <c r="I576" i="10"/>
  <c r="M575" i="10"/>
  <c r="I575" i="10"/>
  <c r="M574" i="10"/>
  <c r="I574" i="10"/>
  <c r="M573" i="10"/>
  <c r="I573" i="10"/>
  <c r="M572" i="10"/>
  <c r="I572" i="10"/>
  <c r="M571" i="10"/>
  <c r="I571" i="10"/>
  <c r="M570" i="10"/>
  <c r="I570" i="10"/>
  <c r="M569" i="10"/>
  <c r="I569" i="10"/>
  <c r="M568" i="10"/>
  <c r="I568" i="10"/>
  <c r="M567" i="10"/>
  <c r="K567" i="10"/>
  <c r="K568" i="10" s="1"/>
  <c r="L568" i="10" s="1"/>
  <c r="I567" i="10"/>
  <c r="M566" i="10"/>
  <c r="I566" i="10"/>
  <c r="M565" i="10"/>
  <c r="I565" i="10"/>
  <c r="M564" i="10"/>
  <c r="I564" i="10"/>
  <c r="M563" i="10"/>
  <c r="I563" i="10"/>
  <c r="M562" i="10"/>
  <c r="I562" i="10"/>
  <c r="M561" i="10"/>
  <c r="I561" i="10"/>
  <c r="M560" i="10"/>
  <c r="I560" i="10"/>
  <c r="M559" i="10"/>
  <c r="I559" i="10"/>
  <c r="M558" i="10"/>
  <c r="I558" i="10"/>
  <c r="M557" i="10"/>
  <c r="I557" i="10"/>
  <c r="M556" i="10"/>
  <c r="I556" i="10"/>
  <c r="M555" i="10"/>
  <c r="I555" i="10"/>
  <c r="M554" i="10"/>
  <c r="I554" i="10"/>
  <c r="M553" i="10"/>
  <c r="I553" i="10"/>
  <c r="M552" i="10"/>
  <c r="I552" i="10"/>
  <c r="M551" i="10"/>
  <c r="I551" i="10"/>
  <c r="M550" i="10"/>
  <c r="I550" i="10"/>
  <c r="M549" i="10"/>
  <c r="I549" i="10"/>
  <c r="M548" i="10"/>
  <c r="I548" i="10"/>
  <c r="M547" i="10"/>
  <c r="I547" i="10"/>
  <c r="M546" i="10"/>
  <c r="I546" i="10"/>
  <c r="M545" i="10"/>
  <c r="K545" i="10"/>
  <c r="I545" i="10"/>
  <c r="M544" i="10"/>
  <c r="I544" i="10"/>
  <c r="M543" i="10"/>
  <c r="I543" i="10"/>
  <c r="M542" i="10"/>
  <c r="I542" i="10"/>
  <c r="M541" i="10"/>
  <c r="I541" i="10"/>
  <c r="M540" i="10"/>
  <c r="I540" i="10"/>
  <c r="M539" i="10"/>
  <c r="I539" i="10"/>
  <c r="M538" i="10"/>
  <c r="I538" i="10"/>
  <c r="M537" i="10"/>
  <c r="I537" i="10"/>
  <c r="M536" i="10"/>
  <c r="I536" i="10"/>
  <c r="M535" i="10"/>
  <c r="I535" i="10"/>
  <c r="M534" i="10"/>
  <c r="I534" i="10"/>
  <c r="M533" i="10"/>
  <c r="I533" i="10"/>
  <c r="M532" i="10"/>
  <c r="I532" i="10"/>
  <c r="M531" i="10"/>
  <c r="I531" i="10"/>
  <c r="M530" i="10"/>
  <c r="I530" i="10"/>
  <c r="M529" i="10"/>
  <c r="I529" i="10"/>
  <c r="M528" i="10"/>
  <c r="I528" i="10"/>
  <c r="M527" i="10"/>
  <c r="I527" i="10"/>
  <c r="M526" i="10"/>
  <c r="I526" i="10"/>
  <c r="M525" i="10"/>
  <c r="I525" i="10"/>
  <c r="M524" i="10"/>
  <c r="I524" i="10"/>
  <c r="M523" i="10"/>
  <c r="K523" i="10"/>
  <c r="I523" i="10"/>
  <c r="M522" i="10"/>
  <c r="I522" i="10"/>
  <c r="M521" i="10"/>
  <c r="I521" i="10"/>
  <c r="M520" i="10"/>
  <c r="I520" i="10"/>
  <c r="M519" i="10"/>
  <c r="I519" i="10"/>
  <c r="M518" i="10"/>
  <c r="I518" i="10"/>
  <c r="M517" i="10"/>
  <c r="I517" i="10"/>
  <c r="M516" i="10"/>
  <c r="I516" i="10"/>
  <c r="M515" i="10"/>
  <c r="I515" i="10"/>
  <c r="M514" i="10"/>
  <c r="I514" i="10"/>
  <c r="M513" i="10"/>
  <c r="I513" i="10"/>
  <c r="M512" i="10"/>
  <c r="I512" i="10"/>
  <c r="M511" i="10"/>
  <c r="I511" i="10"/>
  <c r="M510" i="10"/>
  <c r="I510" i="10"/>
  <c r="M509" i="10"/>
  <c r="I509" i="10"/>
  <c r="M508" i="10"/>
  <c r="I508" i="10"/>
  <c r="M507" i="10"/>
  <c r="I507" i="10"/>
  <c r="M506" i="10"/>
  <c r="I506" i="10"/>
  <c r="M505" i="10"/>
  <c r="I505" i="10"/>
  <c r="M504" i="10"/>
  <c r="I504" i="10"/>
  <c r="M503" i="10"/>
  <c r="I503" i="10"/>
  <c r="M502" i="10"/>
  <c r="I502" i="10"/>
  <c r="M501" i="10"/>
  <c r="K501" i="10"/>
  <c r="K502" i="10" s="1"/>
  <c r="I501" i="10"/>
  <c r="M500" i="10"/>
  <c r="I500" i="10"/>
  <c r="M499" i="10"/>
  <c r="I499" i="10"/>
  <c r="M498" i="10"/>
  <c r="I498" i="10"/>
  <c r="M497" i="10"/>
  <c r="I497" i="10"/>
  <c r="M496" i="10"/>
  <c r="I496" i="10"/>
  <c r="M495" i="10"/>
  <c r="I495" i="10"/>
  <c r="M494" i="10"/>
  <c r="I494" i="10"/>
  <c r="M493" i="10"/>
  <c r="I493" i="10"/>
  <c r="M492" i="10"/>
  <c r="I492" i="10"/>
  <c r="M491" i="10"/>
  <c r="I491" i="10"/>
  <c r="M490" i="10"/>
  <c r="I490" i="10"/>
  <c r="M489" i="10"/>
  <c r="I489" i="10"/>
  <c r="M488" i="10"/>
  <c r="I488" i="10"/>
  <c r="M487" i="10"/>
  <c r="I487" i="10"/>
  <c r="M486" i="10"/>
  <c r="I486" i="10"/>
  <c r="M485" i="10"/>
  <c r="I485" i="10"/>
  <c r="M484" i="10"/>
  <c r="I484" i="10"/>
  <c r="M483" i="10"/>
  <c r="I483" i="10"/>
  <c r="M482" i="10"/>
  <c r="I482" i="10"/>
  <c r="M481" i="10"/>
  <c r="I481" i="10"/>
  <c r="M480" i="10"/>
  <c r="I480" i="10"/>
  <c r="M479" i="10"/>
  <c r="K479" i="10"/>
  <c r="L479" i="10" s="1"/>
  <c r="I479" i="10"/>
  <c r="M478" i="10"/>
  <c r="I478" i="10"/>
  <c r="M477" i="10"/>
  <c r="I477" i="10"/>
  <c r="M476" i="10"/>
  <c r="I476" i="10"/>
  <c r="M475" i="10"/>
  <c r="I475" i="10"/>
  <c r="M474" i="10"/>
  <c r="I474" i="10"/>
  <c r="M473" i="10"/>
  <c r="I473" i="10"/>
  <c r="M472" i="10"/>
  <c r="I472" i="10"/>
  <c r="M471" i="10"/>
  <c r="I471" i="10"/>
  <c r="M470" i="10"/>
  <c r="I470" i="10"/>
  <c r="M469" i="10"/>
  <c r="I469" i="10"/>
  <c r="M468" i="10"/>
  <c r="I468" i="10"/>
  <c r="M467" i="10"/>
  <c r="I467" i="10"/>
  <c r="M466" i="10"/>
  <c r="I466" i="10"/>
  <c r="M465" i="10"/>
  <c r="I465" i="10"/>
  <c r="M464" i="10"/>
  <c r="I464" i="10"/>
  <c r="M463" i="10"/>
  <c r="I463" i="10"/>
  <c r="M462" i="10"/>
  <c r="I462" i="10"/>
  <c r="M461" i="10"/>
  <c r="I461" i="10"/>
  <c r="M460" i="10"/>
  <c r="I460" i="10"/>
  <c r="M459" i="10"/>
  <c r="I459" i="10"/>
  <c r="M458" i="10"/>
  <c r="I458" i="10"/>
  <c r="M457" i="10"/>
  <c r="K457" i="10"/>
  <c r="I457" i="10"/>
  <c r="M456" i="10"/>
  <c r="I456" i="10"/>
  <c r="M455" i="10"/>
  <c r="I455" i="10"/>
  <c r="M454" i="10"/>
  <c r="I454" i="10"/>
  <c r="M453" i="10"/>
  <c r="I453" i="10"/>
  <c r="M452" i="10"/>
  <c r="I452" i="10"/>
  <c r="M451" i="10"/>
  <c r="I451" i="10"/>
  <c r="M450" i="10"/>
  <c r="I450" i="10"/>
  <c r="M449" i="10"/>
  <c r="I449" i="10"/>
  <c r="M448" i="10"/>
  <c r="I448" i="10"/>
  <c r="M447" i="10"/>
  <c r="I447" i="10"/>
  <c r="M446" i="10"/>
  <c r="I446" i="10"/>
  <c r="M445" i="10"/>
  <c r="I445" i="10"/>
  <c r="M444" i="10"/>
  <c r="I444" i="10"/>
  <c r="M443" i="10"/>
  <c r="I443" i="10"/>
  <c r="M442" i="10"/>
  <c r="I442" i="10"/>
  <c r="M441" i="10"/>
  <c r="I441" i="10"/>
  <c r="M440" i="10"/>
  <c r="I440" i="10"/>
  <c r="M439" i="10"/>
  <c r="I439" i="10"/>
  <c r="M438" i="10"/>
  <c r="I438" i="10"/>
  <c r="M437" i="10"/>
  <c r="I437" i="10"/>
  <c r="M436" i="10"/>
  <c r="I436" i="10"/>
  <c r="M435" i="10"/>
  <c r="K435" i="10"/>
  <c r="K436" i="10" s="1"/>
  <c r="K437" i="10" s="1"/>
  <c r="I435" i="10"/>
  <c r="M434" i="10"/>
  <c r="I434" i="10"/>
  <c r="M433" i="10"/>
  <c r="I433" i="10"/>
  <c r="M432" i="10"/>
  <c r="I432" i="10"/>
  <c r="M431" i="10"/>
  <c r="I431" i="10"/>
  <c r="M430" i="10"/>
  <c r="I430" i="10"/>
  <c r="M429" i="10"/>
  <c r="I429" i="10"/>
  <c r="M428" i="10"/>
  <c r="I428" i="10"/>
  <c r="M427" i="10"/>
  <c r="I427" i="10"/>
  <c r="M426" i="10"/>
  <c r="I426" i="10"/>
  <c r="M425" i="10"/>
  <c r="I425" i="10"/>
  <c r="M424" i="10"/>
  <c r="I424" i="10"/>
  <c r="M423" i="10"/>
  <c r="I423" i="10"/>
  <c r="M422" i="10"/>
  <c r="I422" i="10"/>
  <c r="M421" i="10"/>
  <c r="I421" i="10"/>
  <c r="M420" i="10"/>
  <c r="I420" i="10"/>
  <c r="M419" i="10"/>
  <c r="I419" i="10"/>
  <c r="M418" i="10"/>
  <c r="I418" i="10"/>
  <c r="M417" i="10"/>
  <c r="I417" i="10"/>
  <c r="M416" i="10"/>
  <c r="I416" i="10"/>
  <c r="M415" i="10"/>
  <c r="I415" i="10"/>
  <c r="M414" i="10"/>
  <c r="I414" i="10"/>
  <c r="M413" i="10"/>
  <c r="K413" i="10"/>
  <c r="I413" i="10"/>
  <c r="M412" i="10"/>
  <c r="I412" i="10"/>
  <c r="M411" i="10"/>
  <c r="I411" i="10"/>
  <c r="M410" i="10"/>
  <c r="I410" i="10"/>
  <c r="M409" i="10"/>
  <c r="I409" i="10"/>
  <c r="M408" i="10"/>
  <c r="I408" i="10"/>
  <c r="M407" i="10"/>
  <c r="I407" i="10"/>
  <c r="M406" i="10"/>
  <c r="I406" i="10"/>
  <c r="M405" i="10"/>
  <c r="I405" i="10"/>
  <c r="M404" i="10"/>
  <c r="I404" i="10"/>
  <c r="M403" i="10"/>
  <c r="I403" i="10"/>
  <c r="M402" i="10"/>
  <c r="I402" i="10"/>
  <c r="M401" i="10"/>
  <c r="I401" i="10"/>
  <c r="M400" i="10"/>
  <c r="I400" i="10"/>
  <c r="M399" i="10"/>
  <c r="I399" i="10"/>
  <c r="M398" i="10"/>
  <c r="I398" i="10"/>
  <c r="M397" i="10"/>
  <c r="I397" i="10"/>
  <c r="M396" i="10"/>
  <c r="I396" i="10"/>
  <c r="M395" i="10"/>
  <c r="I395" i="10"/>
  <c r="M394" i="10"/>
  <c r="I394" i="10"/>
  <c r="M393" i="10"/>
  <c r="I393" i="10"/>
  <c r="M392" i="10"/>
  <c r="I392" i="10"/>
  <c r="M391" i="10"/>
  <c r="K391" i="10"/>
  <c r="K392" i="10" s="1"/>
  <c r="I391" i="10"/>
  <c r="M390" i="10"/>
  <c r="I390" i="10"/>
  <c r="M389" i="10"/>
  <c r="I389" i="10"/>
  <c r="M388" i="10"/>
  <c r="I388" i="10"/>
  <c r="M387" i="10"/>
  <c r="I387" i="10"/>
  <c r="M386" i="10"/>
  <c r="I386" i="10"/>
  <c r="M385" i="10"/>
  <c r="I385" i="10"/>
  <c r="M384" i="10"/>
  <c r="I384" i="10"/>
  <c r="M383" i="10"/>
  <c r="I383" i="10"/>
  <c r="M382" i="10"/>
  <c r="I382" i="10"/>
  <c r="M381" i="10"/>
  <c r="I381" i="10"/>
  <c r="M380" i="10"/>
  <c r="I380" i="10"/>
  <c r="M379" i="10"/>
  <c r="I379" i="10"/>
  <c r="M378" i="10"/>
  <c r="I378" i="10"/>
  <c r="M377" i="10"/>
  <c r="I377" i="10"/>
  <c r="M376" i="10"/>
  <c r="I376" i="10"/>
  <c r="M375" i="10"/>
  <c r="I375" i="10"/>
  <c r="M374" i="10"/>
  <c r="I374" i="10"/>
  <c r="M373" i="10"/>
  <c r="I373" i="10"/>
  <c r="M372" i="10"/>
  <c r="I372" i="10"/>
  <c r="M371" i="10"/>
  <c r="I371" i="10"/>
  <c r="M370" i="10"/>
  <c r="I370" i="10"/>
  <c r="M369" i="10"/>
  <c r="K369" i="10"/>
  <c r="L369" i="10" s="1"/>
  <c r="I369" i="10"/>
  <c r="M368" i="10"/>
  <c r="I368" i="10"/>
  <c r="M367" i="10"/>
  <c r="I367" i="10"/>
  <c r="M366" i="10"/>
  <c r="I366" i="10"/>
  <c r="M365" i="10"/>
  <c r="I365" i="10"/>
  <c r="M364" i="10"/>
  <c r="I364" i="10"/>
  <c r="M363" i="10"/>
  <c r="I363" i="10"/>
  <c r="M362" i="10"/>
  <c r="I362" i="10"/>
  <c r="M361" i="10"/>
  <c r="I361" i="10"/>
  <c r="M360" i="10"/>
  <c r="I360" i="10"/>
  <c r="M359" i="10"/>
  <c r="I359" i="10"/>
  <c r="M358" i="10"/>
  <c r="I358" i="10"/>
  <c r="M357" i="10"/>
  <c r="I357" i="10"/>
  <c r="M356" i="10"/>
  <c r="I356" i="10"/>
  <c r="M355" i="10"/>
  <c r="I355" i="10"/>
  <c r="M354" i="10"/>
  <c r="I354" i="10"/>
  <c r="M353" i="10"/>
  <c r="I353" i="10"/>
  <c r="M352" i="10"/>
  <c r="I352" i="10"/>
  <c r="M351" i="10"/>
  <c r="I351" i="10"/>
  <c r="M350" i="10"/>
  <c r="I350" i="10"/>
  <c r="M349" i="10"/>
  <c r="I349" i="10"/>
  <c r="M348" i="10"/>
  <c r="I348" i="10"/>
  <c r="M347" i="10"/>
  <c r="K347" i="10"/>
  <c r="K348" i="10" s="1"/>
  <c r="I347" i="10"/>
  <c r="M346" i="10"/>
  <c r="I346" i="10"/>
  <c r="M345" i="10"/>
  <c r="I345" i="10"/>
  <c r="M344" i="10"/>
  <c r="I344" i="10"/>
  <c r="M343" i="10"/>
  <c r="I343" i="10"/>
  <c r="M342" i="10"/>
  <c r="I342" i="10"/>
  <c r="M341" i="10"/>
  <c r="I341" i="10"/>
  <c r="M340" i="10"/>
  <c r="I340" i="10"/>
  <c r="M339" i="10"/>
  <c r="I339" i="10"/>
  <c r="M338" i="10"/>
  <c r="I338" i="10"/>
  <c r="M337" i="10"/>
  <c r="I337" i="10"/>
  <c r="M336" i="10"/>
  <c r="I336" i="10"/>
  <c r="M335" i="10"/>
  <c r="I335" i="10"/>
  <c r="M334" i="10"/>
  <c r="I334" i="10"/>
  <c r="M333" i="10"/>
  <c r="I333" i="10"/>
  <c r="M332" i="10"/>
  <c r="I332" i="10"/>
  <c r="M331" i="10"/>
  <c r="I331" i="10"/>
  <c r="M330" i="10"/>
  <c r="I330" i="10"/>
  <c r="M329" i="10"/>
  <c r="I329" i="10"/>
  <c r="M328" i="10"/>
  <c r="I328" i="10"/>
  <c r="M327" i="10"/>
  <c r="I327" i="10"/>
  <c r="M326" i="10"/>
  <c r="I326" i="10"/>
  <c r="M325" i="10"/>
  <c r="K325" i="10"/>
  <c r="K326" i="10" s="1"/>
  <c r="L326" i="10" s="1"/>
  <c r="I325" i="10"/>
  <c r="M324" i="10"/>
  <c r="I324" i="10"/>
  <c r="M323" i="10"/>
  <c r="I323" i="10"/>
  <c r="M322" i="10"/>
  <c r="I322" i="10"/>
  <c r="M321" i="10"/>
  <c r="I321" i="10"/>
  <c r="M320" i="10"/>
  <c r="I320" i="10"/>
  <c r="M319" i="10"/>
  <c r="I319" i="10"/>
  <c r="M318" i="10"/>
  <c r="I318" i="10"/>
  <c r="M317" i="10"/>
  <c r="I317" i="10"/>
  <c r="M316" i="10"/>
  <c r="I316" i="10"/>
  <c r="M315" i="10"/>
  <c r="I315" i="10"/>
  <c r="M314" i="10"/>
  <c r="I314" i="10"/>
  <c r="M313" i="10"/>
  <c r="I313" i="10"/>
  <c r="M312" i="10"/>
  <c r="I312" i="10"/>
  <c r="M311" i="10"/>
  <c r="I311" i="10"/>
  <c r="M310" i="10"/>
  <c r="I310" i="10"/>
  <c r="M309" i="10"/>
  <c r="I309" i="10"/>
  <c r="M308" i="10"/>
  <c r="I308" i="10"/>
  <c r="M307" i="10"/>
  <c r="I307" i="10"/>
  <c r="M306" i="10"/>
  <c r="I306" i="10"/>
  <c r="M305" i="10"/>
  <c r="I305" i="10"/>
  <c r="M304" i="10"/>
  <c r="I304" i="10"/>
  <c r="M303" i="10"/>
  <c r="K303" i="10"/>
  <c r="K304" i="10" s="1"/>
  <c r="K305" i="10" s="1"/>
  <c r="I303" i="10"/>
  <c r="M302" i="10"/>
  <c r="I302" i="10"/>
  <c r="M301" i="10"/>
  <c r="I301" i="10"/>
  <c r="M300" i="10"/>
  <c r="I300" i="10"/>
  <c r="M299" i="10"/>
  <c r="I299" i="10"/>
  <c r="M298" i="10"/>
  <c r="I298" i="10"/>
  <c r="M297" i="10"/>
  <c r="I297" i="10"/>
  <c r="M296" i="10"/>
  <c r="I296" i="10"/>
  <c r="M295" i="10"/>
  <c r="I295" i="10"/>
  <c r="M294" i="10"/>
  <c r="I294" i="10"/>
  <c r="M293" i="10"/>
  <c r="I293" i="10"/>
  <c r="M292" i="10"/>
  <c r="I292" i="10"/>
  <c r="M291" i="10"/>
  <c r="I291" i="10"/>
  <c r="M290" i="10"/>
  <c r="I290" i="10"/>
  <c r="M289" i="10"/>
  <c r="I289" i="10"/>
  <c r="M288" i="10"/>
  <c r="I288" i="10"/>
  <c r="M287" i="10"/>
  <c r="I287" i="10"/>
  <c r="M286" i="10"/>
  <c r="I286" i="10"/>
  <c r="M285" i="10"/>
  <c r="I285" i="10"/>
  <c r="M284" i="10"/>
  <c r="I284" i="10"/>
  <c r="M283" i="10"/>
  <c r="I283" i="10"/>
  <c r="M282" i="10"/>
  <c r="I282" i="10"/>
  <c r="M281" i="10"/>
  <c r="K281" i="10"/>
  <c r="K282" i="10" s="1"/>
  <c r="I281" i="10"/>
  <c r="M280" i="10"/>
  <c r="I280" i="10"/>
  <c r="M279" i="10"/>
  <c r="I279" i="10"/>
  <c r="M278" i="10"/>
  <c r="I278" i="10"/>
  <c r="M277" i="10"/>
  <c r="I277" i="10"/>
  <c r="M276" i="10"/>
  <c r="I276" i="10"/>
  <c r="M275" i="10"/>
  <c r="I275" i="10"/>
  <c r="M274" i="10"/>
  <c r="I274" i="10"/>
  <c r="M273" i="10"/>
  <c r="I273" i="10"/>
  <c r="M272" i="10"/>
  <c r="I272" i="10"/>
  <c r="M271" i="10"/>
  <c r="I271" i="10"/>
  <c r="M270" i="10"/>
  <c r="I270" i="10"/>
  <c r="M269" i="10"/>
  <c r="I269" i="10"/>
  <c r="M268" i="10"/>
  <c r="I268" i="10"/>
  <c r="M267" i="10"/>
  <c r="I267" i="10"/>
  <c r="M266" i="10"/>
  <c r="I266" i="10"/>
  <c r="M265" i="10"/>
  <c r="I265" i="10"/>
  <c r="M264" i="10"/>
  <c r="I264" i="10"/>
  <c r="M263" i="10"/>
  <c r="I263" i="10"/>
  <c r="M262" i="10"/>
  <c r="I262" i="10"/>
  <c r="M261" i="10"/>
  <c r="I261" i="10"/>
  <c r="M260" i="10"/>
  <c r="I260" i="10"/>
  <c r="M259" i="10"/>
  <c r="K259" i="10"/>
  <c r="I259" i="10"/>
  <c r="M258" i="10"/>
  <c r="I258" i="10"/>
  <c r="M257" i="10"/>
  <c r="I257" i="10"/>
  <c r="M256" i="10"/>
  <c r="I256" i="10"/>
  <c r="M255" i="10"/>
  <c r="I255" i="10"/>
  <c r="M254" i="10"/>
  <c r="I254" i="10"/>
  <c r="M253" i="10"/>
  <c r="I253" i="10"/>
  <c r="M252" i="10"/>
  <c r="I252" i="10"/>
  <c r="M251" i="10"/>
  <c r="I251" i="10"/>
  <c r="M250" i="10"/>
  <c r="I250" i="10"/>
  <c r="M249" i="10"/>
  <c r="I249" i="10"/>
  <c r="M248" i="10"/>
  <c r="I248" i="10"/>
  <c r="M247" i="10"/>
  <c r="I247" i="10"/>
  <c r="M246" i="10"/>
  <c r="I246" i="10"/>
  <c r="M245" i="10"/>
  <c r="I245" i="10"/>
  <c r="M244" i="10"/>
  <c r="I244" i="10"/>
  <c r="M243" i="10"/>
  <c r="I243" i="10"/>
  <c r="M242" i="10"/>
  <c r="I242" i="10"/>
  <c r="M241" i="10"/>
  <c r="I241" i="10"/>
  <c r="M240" i="10"/>
  <c r="I240" i="10"/>
  <c r="M239" i="10"/>
  <c r="I239" i="10"/>
  <c r="M238" i="10"/>
  <c r="I238" i="10"/>
  <c r="M237" i="10"/>
  <c r="K237" i="10"/>
  <c r="L237" i="10" s="1"/>
  <c r="I237" i="10"/>
  <c r="M236" i="10"/>
  <c r="I236" i="10"/>
  <c r="M235" i="10"/>
  <c r="I235" i="10"/>
  <c r="M234" i="10"/>
  <c r="I234" i="10"/>
  <c r="M233" i="10"/>
  <c r="I233" i="10"/>
  <c r="M232" i="10"/>
  <c r="I232" i="10"/>
  <c r="M231" i="10"/>
  <c r="I231" i="10"/>
  <c r="M230" i="10"/>
  <c r="I230" i="10"/>
  <c r="M229" i="10"/>
  <c r="I229" i="10"/>
  <c r="M228" i="10"/>
  <c r="I228" i="10"/>
  <c r="M227" i="10"/>
  <c r="I227" i="10"/>
  <c r="M226" i="10"/>
  <c r="I226" i="10"/>
  <c r="M225" i="10"/>
  <c r="I225" i="10"/>
  <c r="M224" i="10"/>
  <c r="I224" i="10"/>
  <c r="M223" i="10"/>
  <c r="I223" i="10"/>
  <c r="M222" i="10"/>
  <c r="I222" i="10"/>
  <c r="M221" i="10"/>
  <c r="I221" i="10"/>
  <c r="M220" i="10"/>
  <c r="I220" i="10"/>
  <c r="M219" i="10"/>
  <c r="I219" i="10"/>
  <c r="M218" i="10"/>
  <c r="I218" i="10"/>
  <c r="M217" i="10"/>
  <c r="I217" i="10"/>
  <c r="M216" i="10"/>
  <c r="I216" i="10"/>
  <c r="M215" i="10"/>
  <c r="K215" i="10"/>
  <c r="K216" i="10" s="1"/>
  <c r="L216" i="10" s="1"/>
  <c r="I215" i="10"/>
  <c r="M214" i="10"/>
  <c r="I214" i="10"/>
  <c r="M213" i="10"/>
  <c r="I213" i="10"/>
  <c r="M212" i="10"/>
  <c r="I212" i="10"/>
  <c r="M211" i="10"/>
  <c r="I211" i="10"/>
  <c r="M210" i="10"/>
  <c r="I210" i="10"/>
  <c r="M209" i="10"/>
  <c r="I209" i="10"/>
  <c r="M208" i="10"/>
  <c r="I208" i="10"/>
  <c r="M207" i="10"/>
  <c r="I207" i="10"/>
  <c r="M206" i="10"/>
  <c r="I206" i="10"/>
  <c r="M205" i="10"/>
  <c r="I205" i="10"/>
  <c r="M204" i="10"/>
  <c r="I204" i="10"/>
  <c r="M203" i="10"/>
  <c r="I203" i="10"/>
  <c r="V202" i="10"/>
  <c r="AG202" i="10" s="1"/>
  <c r="M202" i="10"/>
  <c r="I202" i="10"/>
  <c r="V201" i="10"/>
  <c r="V282" i="10" s="1"/>
  <c r="M201" i="10"/>
  <c r="I201" i="10"/>
  <c r="V200" i="10"/>
  <c r="V281" i="10" s="1"/>
  <c r="M200" i="10"/>
  <c r="I200" i="10"/>
  <c r="V199" i="10"/>
  <c r="V280" i="10" s="1"/>
  <c r="M199" i="10"/>
  <c r="I199" i="10"/>
  <c r="V198" i="10"/>
  <c r="AG198" i="10" s="1"/>
  <c r="M198" i="10"/>
  <c r="I198" i="10"/>
  <c r="V197" i="10"/>
  <c r="M197" i="10"/>
  <c r="I197" i="10"/>
  <c r="V196" i="10"/>
  <c r="V277" i="10" s="1"/>
  <c r="M196" i="10"/>
  <c r="I196" i="10"/>
  <c r="V195" i="10"/>
  <c r="V276" i="10" s="1"/>
  <c r="M195" i="10"/>
  <c r="I195" i="10"/>
  <c r="V194" i="10"/>
  <c r="V275" i="10" s="1"/>
  <c r="M194" i="10"/>
  <c r="I194" i="10"/>
  <c r="V193" i="10"/>
  <c r="M193" i="10"/>
  <c r="K193" i="10"/>
  <c r="L193" i="10" s="1"/>
  <c r="I193" i="10"/>
  <c r="V192" i="10"/>
  <c r="V273" i="10" s="1"/>
  <c r="M192" i="10"/>
  <c r="I192" i="10"/>
  <c r="V191" i="10"/>
  <c r="M191" i="10"/>
  <c r="I191" i="10"/>
  <c r="V190" i="10"/>
  <c r="AG190" i="10" s="1"/>
  <c r="M190" i="10"/>
  <c r="I190" i="10"/>
  <c r="V189" i="10"/>
  <c r="M189" i="10"/>
  <c r="I189" i="10"/>
  <c r="V188" i="10"/>
  <c r="V269" i="10" s="1"/>
  <c r="M188" i="10"/>
  <c r="I188" i="10"/>
  <c r="V187" i="10"/>
  <c r="V268" i="10" s="1"/>
  <c r="M187" i="10"/>
  <c r="I187" i="10"/>
  <c r="V186" i="10"/>
  <c r="V267" i="10" s="1"/>
  <c r="M186" i="10"/>
  <c r="I186" i="10"/>
  <c r="V185" i="10"/>
  <c r="M185" i="10"/>
  <c r="I185" i="10"/>
  <c r="V184" i="10"/>
  <c r="V265" i="10" s="1"/>
  <c r="M184" i="10"/>
  <c r="I184" i="10"/>
  <c r="V183" i="10"/>
  <c r="V264" i="10" s="1"/>
  <c r="M183" i="10"/>
  <c r="I183" i="10"/>
  <c r="V182" i="10"/>
  <c r="M182" i="10"/>
  <c r="I182" i="10"/>
  <c r="V181" i="10"/>
  <c r="M181" i="10"/>
  <c r="I181" i="10"/>
  <c r="V180" i="10"/>
  <c r="V261" i="10" s="1"/>
  <c r="M180" i="10"/>
  <c r="I180" i="10"/>
  <c r="V179" i="10"/>
  <c r="V260" i="10" s="1"/>
  <c r="M179" i="10"/>
  <c r="I179" i="10"/>
  <c r="V178" i="10"/>
  <c r="V259" i="10" s="1"/>
  <c r="M178" i="10"/>
  <c r="I178" i="10"/>
  <c r="V177" i="10"/>
  <c r="V258" i="10" s="1"/>
  <c r="V339" i="10" s="1"/>
  <c r="M177" i="10"/>
  <c r="I177" i="10"/>
  <c r="V176" i="10"/>
  <c r="M176" i="10"/>
  <c r="I176" i="10"/>
  <c r="V175" i="10"/>
  <c r="M175" i="10"/>
  <c r="I175" i="10"/>
  <c r="V174" i="10"/>
  <c r="M174" i="10"/>
  <c r="I174" i="10"/>
  <c r="V173" i="10"/>
  <c r="AG173" i="10" s="1"/>
  <c r="M173" i="10"/>
  <c r="I173" i="10"/>
  <c r="V172" i="10"/>
  <c r="V253" i="10" s="1"/>
  <c r="M172" i="10"/>
  <c r="I172" i="10"/>
  <c r="V171" i="10"/>
  <c r="V252" i="10" s="1"/>
  <c r="M171" i="10"/>
  <c r="K171" i="10"/>
  <c r="I171" i="10"/>
  <c r="V170" i="10"/>
  <c r="V251" i="10" s="1"/>
  <c r="M170" i="10"/>
  <c r="I170" i="10"/>
  <c r="V169" i="10"/>
  <c r="V250" i="10" s="1"/>
  <c r="M169" i="10"/>
  <c r="I169" i="10"/>
  <c r="V168" i="10"/>
  <c r="M168" i="10"/>
  <c r="I168" i="10"/>
  <c r="V167" i="10"/>
  <c r="M167" i="10"/>
  <c r="I167" i="10"/>
  <c r="V166" i="10"/>
  <c r="M166" i="10"/>
  <c r="I166" i="10"/>
  <c r="V165" i="10"/>
  <c r="M165" i="10"/>
  <c r="I165" i="10"/>
  <c r="AG164" i="10"/>
  <c r="V164" i="10"/>
  <c r="V245" i="10" s="1"/>
  <c r="M164" i="10"/>
  <c r="I164" i="10"/>
  <c r="V163" i="10"/>
  <c r="V244" i="10" s="1"/>
  <c r="M163" i="10"/>
  <c r="I163" i="10"/>
  <c r="V162" i="10"/>
  <c r="V243" i="10" s="1"/>
  <c r="M162" i="10"/>
  <c r="I162" i="10"/>
  <c r="V161" i="10"/>
  <c r="V242" i="10" s="1"/>
  <c r="AG242" i="10" s="1"/>
  <c r="M161" i="10"/>
  <c r="I161" i="10"/>
  <c r="V160" i="10"/>
  <c r="V241" i="10" s="1"/>
  <c r="M160" i="10"/>
  <c r="I160" i="10"/>
  <c r="V159" i="10"/>
  <c r="V240" i="10" s="1"/>
  <c r="M159" i="10"/>
  <c r="I159" i="10"/>
  <c r="V158" i="10"/>
  <c r="V239" i="10" s="1"/>
  <c r="M158" i="10"/>
  <c r="I158" i="10"/>
  <c r="V157" i="10"/>
  <c r="V238" i="10" s="1"/>
  <c r="M157" i="10"/>
  <c r="I157" i="10"/>
  <c r="V156" i="10"/>
  <c r="M156" i="10"/>
  <c r="I156" i="10"/>
  <c r="V155" i="10"/>
  <c r="V236" i="10" s="1"/>
  <c r="M155" i="10"/>
  <c r="I155" i="10"/>
  <c r="V154" i="10"/>
  <c r="V235" i="10" s="1"/>
  <c r="M154" i="10"/>
  <c r="I154" i="10"/>
  <c r="V153" i="10"/>
  <c r="V234" i="10" s="1"/>
  <c r="M153" i="10"/>
  <c r="I153" i="10"/>
  <c r="V152" i="10"/>
  <c r="AG152" i="10" s="1"/>
  <c r="M152" i="10"/>
  <c r="I152" i="10"/>
  <c r="AG151" i="10"/>
  <c r="V151" i="10"/>
  <c r="V232" i="10" s="1"/>
  <c r="M151" i="10"/>
  <c r="I151" i="10"/>
  <c r="V150" i="10"/>
  <c r="V231" i="10" s="1"/>
  <c r="M150" i="10"/>
  <c r="I150" i="10"/>
  <c r="V149" i="10"/>
  <c r="V230" i="10" s="1"/>
  <c r="AG230" i="10" s="1"/>
  <c r="M149" i="10"/>
  <c r="K149" i="10"/>
  <c r="L149" i="10" s="1"/>
  <c r="I149" i="10"/>
  <c r="V148" i="10"/>
  <c r="M148" i="10"/>
  <c r="I148" i="10"/>
  <c r="V147" i="10"/>
  <c r="V228" i="10" s="1"/>
  <c r="M147" i="10"/>
  <c r="I147" i="10"/>
  <c r="V146" i="10"/>
  <c r="M146" i="10"/>
  <c r="I146" i="10"/>
  <c r="V145" i="10"/>
  <c r="V226" i="10" s="1"/>
  <c r="M145" i="10"/>
  <c r="I145" i="10"/>
  <c r="V144" i="10"/>
  <c r="AG144" i="10" s="1"/>
  <c r="M144" i="10"/>
  <c r="I144" i="10"/>
  <c r="V143" i="10"/>
  <c r="V224" i="10" s="1"/>
  <c r="AG224" i="10" s="1"/>
  <c r="M143" i="10"/>
  <c r="I143" i="10"/>
  <c r="V142" i="10"/>
  <c r="V223" i="10" s="1"/>
  <c r="M142" i="10"/>
  <c r="I142" i="10"/>
  <c r="V141" i="10"/>
  <c r="V222" i="10" s="1"/>
  <c r="M141" i="10"/>
  <c r="I141" i="10"/>
  <c r="V140" i="10"/>
  <c r="V221" i="10" s="1"/>
  <c r="M140" i="10"/>
  <c r="I140" i="10"/>
  <c r="V139" i="10"/>
  <c r="M139" i="10"/>
  <c r="I139" i="10"/>
  <c r="V138" i="10"/>
  <c r="M138" i="10"/>
  <c r="I138" i="10"/>
  <c r="V137" i="10"/>
  <c r="M137" i="10"/>
  <c r="I137" i="10"/>
  <c r="V136" i="10"/>
  <c r="V217" i="10" s="1"/>
  <c r="M136" i="10"/>
  <c r="I136" i="10"/>
  <c r="V135" i="10"/>
  <c r="V216" i="10" s="1"/>
  <c r="M135" i="10"/>
  <c r="I135" i="10"/>
  <c r="V134" i="10"/>
  <c r="V215" i="10" s="1"/>
  <c r="M134" i="10"/>
  <c r="I134" i="10"/>
  <c r="V133" i="10"/>
  <c r="AG133" i="10" s="1"/>
  <c r="M133" i="10"/>
  <c r="I133" i="10"/>
  <c r="V132" i="10"/>
  <c r="M132" i="10"/>
  <c r="I132" i="10"/>
  <c r="V131" i="10"/>
  <c r="M131" i="10"/>
  <c r="I131" i="10"/>
  <c r="X130" i="10"/>
  <c r="X211" i="10" s="1"/>
  <c r="X292" i="10" s="1"/>
  <c r="Z292" i="10" s="1"/>
  <c r="AI292" i="10" s="1"/>
  <c r="W130" i="10"/>
  <c r="V130" i="10"/>
  <c r="AG130" i="10" s="1"/>
  <c r="M130" i="10"/>
  <c r="I130" i="10"/>
  <c r="X129" i="10"/>
  <c r="W129" i="10"/>
  <c r="W210" i="10" s="1"/>
  <c r="V129" i="10"/>
  <c r="V210" i="10" s="1"/>
  <c r="M129" i="10"/>
  <c r="I129" i="10"/>
  <c r="X128" i="10"/>
  <c r="X209" i="10" s="1"/>
  <c r="W128" i="10"/>
  <c r="V128" i="10"/>
  <c r="M128" i="10"/>
  <c r="I128" i="10"/>
  <c r="X127" i="10"/>
  <c r="W127" i="10"/>
  <c r="W208" i="10" s="1"/>
  <c r="W289" i="10" s="1"/>
  <c r="Y289" i="10" s="1"/>
  <c r="AH289" i="10" s="1"/>
  <c r="V127" i="10"/>
  <c r="V208" i="10" s="1"/>
  <c r="M127" i="10"/>
  <c r="K127" i="10"/>
  <c r="I127" i="10"/>
  <c r="X126" i="10"/>
  <c r="X207" i="10" s="1"/>
  <c r="W126" i="10"/>
  <c r="W207" i="10" s="1"/>
  <c r="V126" i="10"/>
  <c r="V207" i="10" s="1"/>
  <c r="M126" i="10"/>
  <c r="I126" i="10"/>
  <c r="X125" i="10"/>
  <c r="X206" i="10" s="1"/>
  <c r="W125" i="10"/>
  <c r="V125" i="10"/>
  <c r="V206" i="10" s="1"/>
  <c r="M125" i="10"/>
  <c r="I125" i="10"/>
  <c r="X124" i="10"/>
  <c r="X205" i="10" s="1"/>
  <c r="W124" i="10"/>
  <c r="W205" i="10" s="1"/>
  <c r="V124" i="10"/>
  <c r="V205" i="10" s="1"/>
  <c r="M124" i="10"/>
  <c r="I124" i="10"/>
  <c r="X123" i="10"/>
  <c r="X204" i="10" s="1"/>
  <c r="W123" i="10"/>
  <c r="Y123" i="10" s="1"/>
  <c r="AH123" i="10" s="1"/>
  <c r="V123" i="10"/>
  <c r="V204" i="10" s="1"/>
  <c r="M123" i="10"/>
  <c r="I123" i="10"/>
  <c r="X122" i="10"/>
  <c r="X203" i="10" s="1"/>
  <c r="W122" i="10"/>
  <c r="W203" i="10" s="1"/>
  <c r="V122" i="10"/>
  <c r="M122" i="10"/>
  <c r="I122" i="10"/>
  <c r="AG121" i="10"/>
  <c r="M121" i="10"/>
  <c r="I121" i="10"/>
  <c r="AG120" i="10"/>
  <c r="M120" i="10"/>
  <c r="I120" i="10"/>
  <c r="AG119" i="10"/>
  <c r="M119" i="10"/>
  <c r="I119" i="10"/>
  <c r="AG118" i="10"/>
  <c r="M118" i="10"/>
  <c r="I118" i="10"/>
  <c r="AG117" i="10"/>
  <c r="M117" i="10"/>
  <c r="I117" i="10"/>
  <c r="AG116" i="10"/>
  <c r="M116" i="10"/>
  <c r="I116" i="10"/>
  <c r="AG115" i="10"/>
  <c r="M115" i="10"/>
  <c r="I115" i="10"/>
  <c r="AG114" i="10"/>
  <c r="M114" i="10"/>
  <c r="I114" i="10"/>
  <c r="AG113" i="10"/>
  <c r="M113" i="10"/>
  <c r="I113" i="10"/>
  <c r="AG112" i="10"/>
  <c r="M112" i="10"/>
  <c r="I112" i="10"/>
  <c r="AG111" i="10"/>
  <c r="M111" i="10"/>
  <c r="I111" i="10"/>
  <c r="AG110" i="10"/>
  <c r="M110" i="10"/>
  <c r="I110" i="10"/>
  <c r="AG109" i="10"/>
  <c r="M109" i="10"/>
  <c r="I109" i="10"/>
  <c r="AG108" i="10"/>
  <c r="M108" i="10"/>
  <c r="I108" i="10"/>
  <c r="AG107" i="10"/>
  <c r="M107" i="10"/>
  <c r="I107" i="10"/>
  <c r="AG106" i="10"/>
  <c r="M106" i="10"/>
  <c r="I106" i="10"/>
  <c r="AG105" i="10"/>
  <c r="M105" i="10"/>
  <c r="K105" i="10"/>
  <c r="L105" i="10" s="1"/>
  <c r="I105" i="10"/>
  <c r="AG104" i="10"/>
  <c r="M104" i="10"/>
  <c r="I104" i="10"/>
  <c r="AG103" i="10"/>
  <c r="M103" i="10"/>
  <c r="I103" i="10"/>
  <c r="AG102" i="10"/>
  <c r="M102" i="10"/>
  <c r="I102" i="10"/>
  <c r="AG101" i="10"/>
  <c r="M101" i="10"/>
  <c r="I101" i="10"/>
  <c r="AG100" i="10"/>
  <c r="M100" i="10"/>
  <c r="I100" i="10"/>
  <c r="AG99" i="10"/>
  <c r="M99" i="10"/>
  <c r="I99" i="10"/>
  <c r="AG98" i="10"/>
  <c r="M98" i="10"/>
  <c r="I98" i="10"/>
  <c r="AG97" i="10"/>
  <c r="M97" i="10"/>
  <c r="I97" i="10"/>
  <c r="AG96" i="10"/>
  <c r="M96" i="10"/>
  <c r="I96" i="10"/>
  <c r="AG95" i="10"/>
  <c r="M95" i="10"/>
  <c r="I95" i="10"/>
  <c r="AG94" i="10"/>
  <c r="M94" i="10"/>
  <c r="I94" i="10"/>
  <c r="AG93" i="10"/>
  <c r="M93" i="10"/>
  <c r="I93" i="10"/>
  <c r="AG92" i="10"/>
  <c r="M92" i="10"/>
  <c r="I92" i="10"/>
  <c r="AG91" i="10"/>
  <c r="M91" i="10"/>
  <c r="I91" i="10"/>
  <c r="AG90" i="10"/>
  <c r="M90" i="10"/>
  <c r="I90" i="10"/>
  <c r="AG89" i="10"/>
  <c r="M89" i="10"/>
  <c r="I89" i="10"/>
  <c r="AG88" i="10"/>
  <c r="M88" i="10"/>
  <c r="I88" i="10"/>
  <c r="AG87" i="10"/>
  <c r="M87" i="10"/>
  <c r="I87" i="10"/>
  <c r="AG86" i="10"/>
  <c r="M86" i="10"/>
  <c r="I86" i="10"/>
  <c r="AG85" i="10"/>
  <c r="M85" i="10"/>
  <c r="I85" i="10"/>
  <c r="AG84" i="10"/>
  <c r="M84" i="10"/>
  <c r="I84" i="10"/>
  <c r="AG83" i="10"/>
  <c r="M83" i="10"/>
  <c r="K83" i="10"/>
  <c r="K84" i="10" s="1"/>
  <c r="I83" i="10"/>
  <c r="AG82" i="10"/>
  <c r="M82" i="10"/>
  <c r="I82" i="10"/>
  <c r="AG81" i="10"/>
  <c r="M81" i="10"/>
  <c r="I81" i="10"/>
  <c r="AG80" i="10"/>
  <c r="M80" i="10"/>
  <c r="I80" i="10"/>
  <c r="AG79" i="10"/>
  <c r="M79" i="10"/>
  <c r="I79" i="10"/>
  <c r="AG78" i="10"/>
  <c r="M78" i="10"/>
  <c r="I78" i="10"/>
  <c r="AG77" i="10"/>
  <c r="M77" i="10"/>
  <c r="I77" i="10"/>
  <c r="AG76" i="10"/>
  <c r="M76" i="10"/>
  <c r="I76" i="10"/>
  <c r="AG75" i="10"/>
  <c r="M75" i="10"/>
  <c r="I75" i="10"/>
  <c r="AG74" i="10"/>
  <c r="M74" i="10"/>
  <c r="I74" i="10"/>
  <c r="AG73" i="10"/>
  <c r="M73" i="10"/>
  <c r="I73" i="10"/>
  <c r="AG72" i="10"/>
  <c r="M72" i="10"/>
  <c r="I72" i="10"/>
  <c r="AG71" i="10"/>
  <c r="M71" i="10"/>
  <c r="I71" i="10"/>
  <c r="AG70" i="10"/>
  <c r="M70" i="10"/>
  <c r="I70" i="10"/>
  <c r="AG69" i="10"/>
  <c r="M69" i="10"/>
  <c r="I69" i="10"/>
  <c r="AG68" i="10"/>
  <c r="M68" i="10"/>
  <c r="I68" i="10"/>
  <c r="AG67" i="10"/>
  <c r="M67" i="10"/>
  <c r="I67" i="10"/>
  <c r="AG66" i="10"/>
  <c r="M66" i="10"/>
  <c r="I66" i="10"/>
  <c r="AG65" i="10"/>
  <c r="M65" i="10"/>
  <c r="I65" i="10"/>
  <c r="AG64" i="10"/>
  <c r="M64" i="10"/>
  <c r="I64" i="10"/>
  <c r="AG63" i="10"/>
  <c r="M63" i="10"/>
  <c r="I63" i="10"/>
  <c r="AG62" i="10"/>
  <c r="M62" i="10"/>
  <c r="I62" i="10"/>
  <c r="AG61" i="10"/>
  <c r="M61" i="10"/>
  <c r="K61" i="10"/>
  <c r="K62" i="10" s="1"/>
  <c r="L62" i="10" s="1"/>
  <c r="I61" i="10"/>
  <c r="AG60" i="10"/>
  <c r="M60" i="10"/>
  <c r="I60" i="10"/>
  <c r="AG59" i="10"/>
  <c r="M59" i="10"/>
  <c r="I59" i="10"/>
  <c r="AG58" i="10"/>
  <c r="X58" i="10"/>
  <c r="X139" i="10" s="1"/>
  <c r="X220" i="10" s="1"/>
  <c r="W58" i="10"/>
  <c r="W67" i="10" s="1"/>
  <c r="M58" i="10"/>
  <c r="I58" i="10"/>
  <c r="AG57" i="10"/>
  <c r="X57" i="10"/>
  <c r="X138" i="10" s="1"/>
  <c r="W57" i="10"/>
  <c r="W138" i="10" s="1"/>
  <c r="W219" i="10" s="1"/>
  <c r="M57" i="10"/>
  <c r="I57" i="10"/>
  <c r="AG56" i="10"/>
  <c r="X56" i="10"/>
  <c r="X137" i="10" s="1"/>
  <c r="W56" i="10"/>
  <c r="W65" i="10" s="1"/>
  <c r="M56" i="10"/>
  <c r="I56" i="10"/>
  <c r="AG55" i="10"/>
  <c r="X55" i="10"/>
  <c r="X136" i="10" s="1"/>
  <c r="X217" i="10" s="1"/>
  <c r="W55" i="10"/>
  <c r="W64" i="10" s="1"/>
  <c r="M55" i="10"/>
  <c r="I55" i="10"/>
  <c r="AG54" i="10"/>
  <c r="X54" i="10"/>
  <c r="X135" i="10" s="1"/>
  <c r="X216" i="10" s="1"/>
  <c r="W54" i="10"/>
  <c r="W63" i="10" s="1"/>
  <c r="M54" i="10"/>
  <c r="I54" i="10"/>
  <c r="AG53" i="10"/>
  <c r="X53" i="10"/>
  <c r="X134" i="10" s="1"/>
  <c r="X215" i="10" s="1"/>
  <c r="W53" i="10"/>
  <c r="W134" i="10" s="1"/>
  <c r="M53" i="10"/>
  <c r="I53" i="10"/>
  <c r="AG52" i="10"/>
  <c r="X52" i="10"/>
  <c r="X133" i="10" s="1"/>
  <c r="W52" i="10"/>
  <c r="W133" i="10" s="1"/>
  <c r="W214" i="10" s="1"/>
  <c r="M52" i="10"/>
  <c r="I52" i="10"/>
  <c r="AG51" i="10"/>
  <c r="X51" i="10"/>
  <c r="X132" i="10" s="1"/>
  <c r="W51" i="10"/>
  <c r="W132" i="10" s="1"/>
  <c r="W213" i="10" s="1"/>
  <c r="M51" i="10"/>
  <c r="I51" i="10"/>
  <c r="AG50" i="10"/>
  <c r="X50" i="10"/>
  <c r="X131" i="10" s="1"/>
  <c r="W50" i="10"/>
  <c r="W131" i="10" s="1"/>
  <c r="W212" i="10" s="1"/>
  <c r="M50" i="10"/>
  <c r="I50" i="10"/>
  <c r="AG49" i="10"/>
  <c r="Z49" i="10"/>
  <c r="AI49" i="10" s="1"/>
  <c r="Y49" i="10"/>
  <c r="AH49" i="10" s="1"/>
  <c r="M49" i="10"/>
  <c r="I49" i="10"/>
  <c r="AG48" i="10"/>
  <c r="Z48" i="10"/>
  <c r="AI48" i="10" s="1"/>
  <c r="Y48" i="10"/>
  <c r="AH48" i="10" s="1"/>
  <c r="M48" i="10"/>
  <c r="I48" i="10"/>
  <c r="AG47" i="10"/>
  <c r="Z47" i="10"/>
  <c r="AI47" i="10" s="1"/>
  <c r="Y47" i="10"/>
  <c r="AH47" i="10" s="1"/>
  <c r="M47" i="10"/>
  <c r="I47" i="10"/>
  <c r="AH46" i="10"/>
  <c r="AG46" i="10"/>
  <c r="Z46" i="10"/>
  <c r="AI46" i="10" s="1"/>
  <c r="Y46" i="10"/>
  <c r="M46" i="10"/>
  <c r="I46" i="10"/>
  <c r="AG45" i="10"/>
  <c r="Z45" i="10"/>
  <c r="AI45" i="10" s="1"/>
  <c r="Y45" i="10"/>
  <c r="AH45" i="10" s="1"/>
  <c r="M45" i="10"/>
  <c r="I45" i="10"/>
  <c r="AG44" i="10"/>
  <c r="Z44" i="10"/>
  <c r="AI44" i="10" s="1"/>
  <c r="Y44" i="10"/>
  <c r="AH44" i="10" s="1"/>
  <c r="M44" i="10"/>
  <c r="I44" i="10"/>
  <c r="AG43" i="10"/>
  <c r="Z43" i="10"/>
  <c r="AI43" i="10" s="1"/>
  <c r="Y43" i="10"/>
  <c r="AH43" i="10" s="1"/>
  <c r="M43" i="10"/>
  <c r="I43" i="10"/>
  <c r="AG42" i="10"/>
  <c r="Z42" i="10"/>
  <c r="AI42" i="10" s="1"/>
  <c r="Y42" i="10"/>
  <c r="AH42" i="10" s="1"/>
  <c r="M42" i="10"/>
  <c r="I42" i="10"/>
  <c r="AG41" i="10"/>
  <c r="Z41" i="10"/>
  <c r="AI41" i="10" s="1"/>
  <c r="Y41" i="10"/>
  <c r="AH41" i="10" s="1"/>
  <c r="M41" i="10"/>
  <c r="I41" i="10"/>
  <c r="M40" i="10"/>
  <c r="I40" i="10"/>
  <c r="M39" i="10"/>
  <c r="K39" i="10"/>
  <c r="L39" i="10" s="1"/>
  <c r="I39" i="10"/>
  <c r="M38" i="10"/>
  <c r="I38" i="10"/>
  <c r="M37" i="10"/>
  <c r="I37" i="10"/>
  <c r="M36" i="10"/>
  <c r="I36" i="10"/>
  <c r="M35" i="10"/>
  <c r="I35" i="10"/>
  <c r="M34" i="10"/>
  <c r="I34" i="10"/>
  <c r="M33" i="10"/>
  <c r="I33" i="10"/>
  <c r="M32" i="10"/>
  <c r="I32" i="10"/>
  <c r="M31" i="10"/>
  <c r="I31" i="10"/>
  <c r="M30" i="10"/>
  <c r="I30" i="10"/>
  <c r="M29" i="10"/>
  <c r="I29" i="10"/>
  <c r="M28" i="10"/>
  <c r="I28" i="10"/>
  <c r="M27" i="10"/>
  <c r="I27" i="10"/>
  <c r="M26" i="10"/>
  <c r="I26" i="10"/>
  <c r="M25" i="10"/>
  <c r="I25" i="10"/>
  <c r="M24" i="10"/>
  <c r="I24" i="10"/>
  <c r="M23" i="10"/>
  <c r="I23" i="10"/>
  <c r="M22" i="10"/>
  <c r="I22" i="10"/>
  <c r="M21" i="10"/>
  <c r="I21" i="10"/>
  <c r="M20" i="10"/>
  <c r="I20" i="10"/>
  <c r="M19" i="10"/>
  <c r="M18" i="10"/>
  <c r="M17" i="10"/>
  <c r="K17" i="10"/>
  <c r="L17" i="10" s="1"/>
  <c r="AI156" i="1"/>
  <c r="BE145" i="1"/>
  <c r="BD145" i="1"/>
  <c r="AK21" i="6" l="1"/>
  <c r="AK22" i="6" s="1"/>
  <c r="AK12" i="6"/>
  <c r="AK26" i="6" s="1"/>
  <c r="AK15" i="6"/>
  <c r="AK28" i="6" s="1"/>
  <c r="AK5" i="6"/>
  <c r="AK9" i="6"/>
  <c r="AK13" i="6"/>
  <c r="AK27" i="6" s="1"/>
  <c r="AK10" i="6"/>
  <c r="AK14" i="6"/>
  <c r="AK8" i="6"/>
  <c r="AK7" i="6"/>
  <c r="AJ25" i="6"/>
  <c r="AJ9" i="6"/>
  <c r="AI21" i="6"/>
  <c r="AI22" i="6" s="1"/>
  <c r="AI10" i="6"/>
  <c r="AI12" i="6"/>
  <c r="AI9" i="6"/>
  <c r="AI13" i="6"/>
  <c r="AH21" i="6"/>
  <c r="AH22" i="6" s="1"/>
  <c r="AH9" i="6"/>
  <c r="AH7" i="6"/>
  <c r="AH14" i="6"/>
  <c r="AH15" i="6"/>
  <c r="AH28" i="6" s="1"/>
  <c r="AH12" i="6"/>
  <c r="AG21" i="6"/>
  <c r="AG22" i="6" s="1"/>
  <c r="AG8" i="6"/>
  <c r="AG15" i="6"/>
  <c r="AG28" i="6" s="1"/>
  <c r="AG12" i="6"/>
  <c r="AG26" i="6" s="1"/>
  <c r="AG10" i="6"/>
  <c r="AG9" i="6"/>
  <c r="AG7" i="6"/>
  <c r="AF21" i="6"/>
  <c r="AF22" i="6" s="1"/>
  <c r="AF7" i="6"/>
  <c r="AF14" i="6"/>
  <c r="AF9" i="6"/>
  <c r="AE21" i="6"/>
  <c r="AE22" i="6" s="1"/>
  <c r="AE13" i="6"/>
  <c r="AE7" i="6"/>
  <c r="AE12" i="6"/>
  <c r="AE8" i="6"/>
  <c r="AE5" i="6"/>
  <c r="AD21" i="6"/>
  <c r="AD22" i="6" s="1"/>
  <c r="AD14" i="6"/>
  <c r="AD9" i="6"/>
  <c r="AD13" i="6"/>
  <c r="AD27" i="6" s="1"/>
  <c r="AD8" i="6"/>
  <c r="AD10" i="6"/>
  <c r="AD15" i="6"/>
  <c r="AD28" i="6" s="1"/>
  <c r="AC21" i="6"/>
  <c r="AC22" i="6" s="1"/>
  <c r="AC9" i="6"/>
  <c r="AC13" i="6"/>
  <c r="Z21" i="6"/>
  <c r="Z22" i="6" s="1"/>
  <c r="Z9" i="6"/>
  <c r="Z8" i="6"/>
  <c r="Z14" i="6"/>
  <c r="Z12" i="6"/>
  <c r="Z15" i="6"/>
  <c r="Z28" i="6" s="1"/>
  <c r="V25" i="6"/>
  <c r="V7" i="6"/>
  <c r="V13" i="6"/>
  <c r="V8" i="6"/>
  <c r="V12" i="6"/>
  <c r="V5" i="6"/>
  <c r="V15" i="6"/>
  <c r="V9" i="6"/>
  <c r="U21" i="6"/>
  <c r="U22" i="6" s="1"/>
  <c r="U15" i="6"/>
  <c r="U13" i="6"/>
  <c r="U5" i="6"/>
  <c r="U14" i="6"/>
  <c r="U8" i="6"/>
  <c r="S21" i="6"/>
  <c r="S22" i="6" s="1"/>
  <c r="S15" i="6"/>
  <c r="S10" i="6"/>
  <c r="P21" i="6"/>
  <c r="P22" i="6" s="1"/>
  <c r="P7" i="6"/>
  <c r="P13" i="6"/>
  <c r="P10" i="6"/>
  <c r="P14" i="6"/>
  <c r="P8" i="6"/>
  <c r="P9" i="6"/>
  <c r="P15" i="6"/>
  <c r="O21" i="6"/>
  <c r="O22" i="6" s="1"/>
  <c r="O15" i="6"/>
  <c r="O8" i="6"/>
  <c r="O12" i="6"/>
  <c r="O26" i="6" s="1"/>
  <c r="O5" i="6"/>
  <c r="O10" i="6"/>
  <c r="O9" i="6"/>
  <c r="O13" i="6"/>
  <c r="O14" i="6"/>
  <c r="O7" i="6"/>
  <c r="N21" i="6"/>
  <c r="N22" i="6" s="1"/>
  <c r="N5" i="6"/>
  <c r="N12" i="6"/>
  <c r="N8" i="6"/>
  <c r="N10" i="6"/>
  <c r="N14" i="6"/>
  <c r="N13" i="6"/>
  <c r="N7" i="6"/>
  <c r="M21" i="6"/>
  <c r="M22" i="6" s="1"/>
  <c r="M13" i="6"/>
  <c r="M15" i="6"/>
  <c r="M9" i="6"/>
  <c r="L21" i="6"/>
  <c r="L22" i="6" s="1"/>
  <c r="L7" i="6"/>
  <c r="L25" i="6"/>
  <c r="L12" i="6"/>
  <c r="L10" i="6"/>
  <c r="L13" i="6"/>
  <c r="L5" i="6"/>
  <c r="K21" i="6"/>
  <c r="K22" i="6" s="1"/>
  <c r="K5" i="6"/>
  <c r="K25" i="6"/>
  <c r="K15" i="6"/>
  <c r="K10" i="6"/>
  <c r="K7" i="6"/>
  <c r="K8" i="6"/>
  <c r="J21" i="6"/>
  <c r="J22" i="6" s="1"/>
  <c r="J12" i="6"/>
  <c r="J25" i="6"/>
  <c r="H21" i="6"/>
  <c r="H22" i="6" s="1"/>
  <c r="H15" i="6"/>
  <c r="H13" i="6"/>
  <c r="O25" i="6"/>
  <c r="N25" i="6"/>
  <c r="N157" i="1"/>
  <c r="O157" i="1"/>
  <c r="Y157" i="1"/>
  <c r="P157" i="1"/>
  <c r="X157" i="1"/>
  <c r="M157" i="1"/>
  <c r="Q157" i="1"/>
  <c r="R157" i="1"/>
  <c r="K157" i="1"/>
  <c r="S157" i="1"/>
  <c r="T157" i="1"/>
  <c r="U157" i="1"/>
  <c r="V157" i="1"/>
  <c r="W157" i="1"/>
  <c r="Z157" i="1"/>
  <c r="E157" i="1"/>
  <c r="AA157" i="1"/>
  <c r="J157" i="1"/>
  <c r="AG157" i="1"/>
  <c r="F157" i="1"/>
  <c r="AB157" i="1"/>
  <c r="AF157" i="1"/>
  <c r="G157" i="1"/>
  <c r="AC157" i="1"/>
  <c r="H157" i="1"/>
  <c r="AD157" i="1"/>
  <c r="I157" i="1"/>
  <c r="AE157" i="1"/>
  <c r="L157" i="1"/>
  <c r="M25" i="6"/>
  <c r="P25" i="6"/>
  <c r="S25" i="6"/>
  <c r="U25" i="6"/>
  <c r="AF25" i="6"/>
  <c r="CE173" i="13"/>
  <c r="AD18" i="10"/>
  <c r="CE205" i="13"/>
  <c r="K656" i="10"/>
  <c r="L656" i="10" s="1"/>
  <c r="CE157" i="13"/>
  <c r="AG155" i="10"/>
  <c r="CE13" i="13"/>
  <c r="CE220" i="13"/>
  <c r="CE268" i="13"/>
  <c r="L1821" i="10"/>
  <c r="AG135" i="10"/>
  <c r="CE29" i="13"/>
  <c r="CE77" i="13"/>
  <c r="CE236" i="13"/>
  <c r="AG171" i="10"/>
  <c r="AG194" i="10"/>
  <c r="Z128" i="10"/>
  <c r="AI128" i="10" s="1"/>
  <c r="CE188" i="13"/>
  <c r="CE189" i="13"/>
  <c r="CE109" i="13"/>
  <c r="CE252" i="13"/>
  <c r="CE202" i="13"/>
  <c r="CE215" i="13"/>
  <c r="CE251" i="13"/>
  <c r="CE263" i="13"/>
  <c r="V283" i="10"/>
  <c r="AG283" i="10" s="1"/>
  <c r="CE203" i="13"/>
  <c r="CE216" i="13"/>
  <c r="Y124" i="10"/>
  <c r="AH124" i="10" s="1"/>
  <c r="AH19" i="10"/>
  <c r="Z58" i="10"/>
  <c r="AI58" i="10" s="1"/>
  <c r="CE192" i="13"/>
  <c r="CE218" i="13"/>
  <c r="CE230" i="13"/>
  <c r="CE242" i="13"/>
  <c r="CE266" i="13"/>
  <c r="AD20" i="10"/>
  <c r="AD21" i="10"/>
  <c r="AG134" i="10"/>
  <c r="CE181" i="13"/>
  <c r="CE219" i="13"/>
  <c r="CE231" i="13"/>
  <c r="CE267" i="13"/>
  <c r="AH23" i="10"/>
  <c r="AH25" i="10"/>
  <c r="CE182" i="13"/>
  <c r="AH26" i="10"/>
  <c r="AG169" i="10"/>
  <c r="L1294" i="10"/>
  <c r="CE184" i="13"/>
  <c r="CE197" i="13"/>
  <c r="CE209" i="13"/>
  <c r="CE234" i="13"/>
  <c r="CE246" i="13"/>
  <c r="CE258" i="13"/>
  <c r="CE210" i="13"/>
  <c r="CE185" i="13"/>
  <c r="CE198" i="13"/>
  <c r="CE235" i="13"/>
  <c r="CE247" i="13"/>
  <c r="AE25" i="6"/>
  <c r="Y54" i="10"/>
  <c r="AH54" i="10" s="1"/>
  <c r="K150" i="10"/>
  <c r="L150" i="10" s="1"/>
  <c r="AI25" i="6"/>
  <c r="AG161" i="10"/>
  <c r="L1755" i="10"/>
  <c r="CE186" i="13"/>
  <c r="CE248" i="13"/>
  <c r="AK25" i="6"/>
  <c r="Y122" i="10"/>
  <c r="AH122" i="10" s="1"/>
  <c r="CE187" i="13"/>
  <c r="CE201" i="13"/>
  <c r="CE214" i="13"/>
  <c r="CE226" i="13"/>
  <c r="CE250" i="13"/>
  <c r="CE262" i="13"/>
  <c r="Z56" i="10"/>
  <c r="AI56" i="10" s="1"/>
  <c r="Z25" i="6"/>
  <c r="AH25" i="6"/>
  <c r="AB25" i="6"/>
  <c r="AC25" i="6"/>
  <c r="CE265" i="13"/>
  <c r="CE249" i="13"/>
  <c r="CE233" i="13"/>
  <c r="CE217" i="13"/>
  <c r="CE237" i="13"/>
  <c r="CE264" i="13"/>
  <c r="CE232" i="13"/>
  <c r="CE200" i="13"/>
  <c r="CE199" i="13"/>
  <c r="CE183" i="13"/>
  <c r="CE261" i="13"/>
  <c r="CE245" i="13"/>
  <c r="CE229" i="13"/>
  <c r="CE213" i="13"/>
  <c r="CE260" i="13"/>
  <c r="CE244" i="13"/>
  <c r="CE228" i="13"/>
  <c r="J202" i="13"/>
  <c r="CE259" i="13"/>
  <c r="CE243" i="13"/>
  <c r="CE227" i="13"/>
  <c r="CE269" i="13"/>
  <c r="CE253" i="13"/>
  <c r="CE221" i="13"/>
  <c r="CE194" i="13"/>
  <c r="CE257" i="13"/>
  <c r="CE241" i="13"/>
  <c r="CE225" i="13"/>
  <c r="CE193" i="13"/>
  <c r="CE256" i="13"/>
  <c r="CE240" i="13"/>
  <c r="CE224" i="13"/>
  <c r="CE208" i="13"/>
  <c r="CE271" i="13"/>
  <c r="CE255" i="13"/>
  <c r="CE239" i="13"/>
  <c r="CE223" i="13"/>
  <c r="CE207" i="13"/>
  <c r="CE191" i="13"/>
  <c r="CE270" i="13"/>
  <c r="CE254" i="13"/>
  <c r="CE238" i="13"/>
  <c r="CE222" i="13"/>
  <c r="CE206" i="13"/>
  <c r="CE190" i="13"/>
  <c r="I25" i="6"/>
  <c r="Y25" i="6"/>
  <c r="AA25" i="6"/>
  <c r="AD25" i="6"/>
  <c r="AG25" i="6"/>
  <c r="Q25" i="6"/>
  <c r="H25" i="6"/>
  <c r="X25" i="6"/>
  <c r="AI145" i="1"/>
  <c r="AI146" i="1"/>
  <c r="R25" i="6"/>
  <c r="W25" i="6"/>
  <c r="V21" i="6"/>
  <c r="T21" i="6"/>
  <c r="T22" i="6" s="1"/>
  <c r="AJ21" i="6"/>
  <c r="AJ22" i="6" s="1"/>
  <c r="AJ2" i="13"/>
  <c r="DI2" i="13" s="1"/>
  <c r="AL2" i="13"/>
  <c r="BN2" i="13"/>
  <c r="BP2" i="13"/>
  <c r="BC2" i="11"/>
  <c r="DN2" i="13"/>
  <c r="AB4" i="14"/>
  <c r="BH4" i="14" s="1"/>
  <c r="CN4" i="14" s="1"/>
  <c r="DT4" i="14" s="1"/>
  <c r="DO2" i="13"/>
  <c r="AC4" i="14"/>
  <c r="BI4" i="14" s="1"/>
  <c r="CO4" i="14" s="1"/>
  <c r="DU4" i="14" s="1"/>
  <c r="DP2" i="13"/>
  <c r="AD4" i="14"/>
  <c r="BJ4" i="14" s="1"/>
  <c r="CP4" i="14" s="1"/>
  <c r="DV4" i="14" s="1"/>
  <c r="DQ2" i="13"/>
  <c r="AE4" i="14"/>
  <c r="BK4" i="14" s="1"/>
  <c r="CQ4" i="14" s="1"/>
  <c r="DW4" i="14" s="1"/>
  <c r="AG112" i="8"/>
  <c r="BP30" i="8"/>
  <c r="DM2" i="13"/>
  <c r="AA4" i="14"/>
  <c r="BG4" i="14" s="1"/>
  <c r="CM4" i="14" s="1"/>
  <c r="DS4" i="14" s="1"/>
  <c r="BJ2" i="11"/>
  <c r="BK2" i="11"/>
  <c r="BL2" i="11"/>
  <c r="BU2" i="13"/>
  <c r="BM2" i="11"/>
  <c r="BV2" i="13"/>
  <c r="BN2" i="11"/>
  <c r="BW2" i="13"/>
  <c r="BX2" i="13"/>
  <c r="BY2" i="13"/>
  <c r="BL30" i="8"/>
  <c r="AC16" i="8"/>
  <c r="AD30" i="8"/>
  <c r="AF16" i="8"/>
  <c r="AE30" i="8"/>
  <c r="AG16" i="8"/>
  <c r="BO30" i="8"/>
  <c r="Z112" i="8"/>
  <c r="BI30" i="8"/>
  <c r="AA112" i="8"/>
  <c r="BJ30" i="8"/>
  <c r="S4" i="14"/>
  <c r="AY4" i="14" s="1"/>
  <c r="CE4" i="14" s="1"/>
  <c r="DK4" i="14" s="1"/>
  <c r="DE2" i="13"/>
  <c r="DF2" i="13"/>
  <c r="T4" i="14"/>
  <c r="AZ4" i="14" s="1"/>
  <c r="CF4" i="14" s="1"/>
  <c r="DL4" i="14" s="1"/>
  <c r="DG2" i="13"/>
  <c r="U4" i="14"/>
  <c r="BA4" i="14" s="1"/>
  <c r="CG4" i="14" s="1"/>
  <c r="DM4" i="14" s="1"/>
  <c r="AI2" i="13"/>
  <c r="BM2" i="13"/>
  <c r="BB2" i="11"/>
  <c r="AK2" i="13"/>
  <c r="BO2" i="13"/>
  <c r="BD2" i="11"/>
  <c r="AM2" i="13"/>
  <c r="BQ2" i="13"/>
  <c r="X16" i="8"/>
  <c r="BR2" i="13"/>
  <c r="Z16" i="8"/>
  <c r="BS2" i="13"/>
  <c r="AA16" i="8"/>
  <c r="BT2" i="13"/>
  <c r="AB30" i="8"/>
  <c r="BG30" i="8"/>
  <c r="U30" i="8"/>
  <c r="W30" i="8"/>
  <c r="V30" i="8"/>
  <c r="Y30" i="8"/>
  <c r="J186" i="13"/>
  <c r="J96" i="13"/>
  <c r="J128" i="13"/>
  <c r="J218" i="13"/>
  <c r="J234" i="13"/>
  <c r="J250" i="13"/>
  <c r="J266" i="13"/>
  <c r="J64" i="13"/>
  <c r="J32" i="13"/>
  <c r="J236" i="13"/>
  <c r="A155" i="11"/>
  <c r="J160" i="13"/>
  <c r="J192" i="13"/>
  <c r="J224" i="13"/>
  <c r="J256" i="13"/>
  <c r="J16" i="13"/>
  <c r="J48" i="13"/>
  <c r="J80" i="13"/>
  <c r="J112" i="13"/>
  <c r="J144" i="13"/>
  <c r="J176" i="13"/>
  <c r="J208" i="13"/>
  <c r="J240" i="13"/>
  <c r="J189" i="13"/>
  <c r="J221" i="13"/>
  <c r="J253" i="13"/>
  <c r="J268" i="13"/>
  <c r="J205" i="13"/>
  <c r="J237" i="13"/>
  <c r="J272" i="13"/>
  <c r="J188" i="13"/>
  <c r="J220" i="13"/>
  <c r="J252" i="13"/>
  <c r="AW2" i="13"/>
  <c r="T16" i="8"/>
  <c r="AH24" i="10"/>
  <c r="L567" i="10"/>
  <c r="AH21" i="10"/>
  <c r="AH20" i="10"/>
  <c r="AD19" i="10"/>
  <c r="AH27" i="10"/>
  <c r="AH28" i="10" s="1"/>
  <c r="AH29" i="10" s="1"/>
  <c r="AH22" i="10"/>
  <c r="L215" i="10"/>
  <c r="K238" i="10"/>
  <c r="AD28" i="10"/>
  <c r="AD27" i="10"/>
  <c r="AD26" i="10"/>
  <c r="K942" i="10"/>
  <c r="L942" i="10" s="1"/>
  <c r="AD25" i="10"/>
  <c r="AD24" i="10"/>
  <c r="AD23" i="10"/>
  <c r="L986" i="10"/>
  <c r="K987" i="10"/>
  <c r="L987" i="10" s="1"/>
  <c r="Z55" i="10"/>
  <c r="AI55" i="10" s="1"/>
  <c r="Z125" i="10"/>
  <c r="AI125" i="10" s="1"/>
  <c r="AG141" i="10"/>
  <c r="K1096" i="10"/>
  <c r="K1097" i="10" s="1"/>
  <c r="L1097" i="10" s="1"/>
  <c r="L919" i="10"/>
  <c r="Y58" i="10"/>
  <c r="K480" i="10"/>
  <c r="K766" i="10"/>
  <c r="Z123" i="10"/>
  <c r="AI123" i="10" s="1"/>
  <c r="AG160" i="10"/>
  <c r="AG188" i="10"/>
  <c r="L61" i="10"/>
  <c r="Y50" i="10"/>
  <c r="AH50" i="10" s="1"/>
  <c r="AG179" i="10"/>
  <c r="L590" i="10"/>
  <c r="L1029" i="10"/>
  <c r="W59" i="10"/>
  <c r="W140" i="10" s="1"/>
  <c r="W221" i="10" s="1"/>
  <c r="Y126" i="10"/>
  <c r="AH126" i="10" s="1"/>
  <c r="K1208" i="10"/>
  <c r="AG143" i="10"/>
  <c r="K722" i="10"/>
  <c r="K723" i="10" s="1"/>
  <c r="L723" i="10" s="1"/>
  <c r="K877" i="10"/>
  <c r="L877" i="10" s="1"/>
  <c r="AG157" i="10"/>
  <c r="L985" i="10"/>
  <c r="AG187" i="10"/>
  <c r="AG180" i="10"/>
  <c r="K569" i="10"/>
  <c r="K570" i="10" s="1"/>
  <c r="L677" i="10"/>
  <c r="K700" i="10"/>
  <c r="L700" i="10" s="1"/>
  <c r="AG177" i="10"/>
  <c r="X60" i="10"/>
  <c r="X141" i="10" s="1"/>
  <c r="AG124" i="10"/>
  <c r="AG162" i="10"/>
  <c r="AG196" i="10"/>
  <c r="AG149" i="10"/>
  <c r="AG158" i="10"/>
  <c r="AX2" i="13"/>
  <c r="O2" i="13"/>
  <c r="P2" i="13"/>
  <c r="AE2" i="13"/>
  <c r="AV2" i="13"/>
  <c r="BL2" i="13"/>
  <c r="AD2" i="13"/>
  <c r="AY2" i="13"/>
  <c r="Q2" i="13"/>
  <c r="AZ2" i="13"/>
  <c r="R2" i="13"/>
  <c r="BA2" i="13"/>
  <c r="S2" i="13"/>
  <c r="BB2" i="13"/>
  <c r="T2" i="13"/>
  <c r="BC2" i="13"/>
  <c r="U2" i="13"/>
  <c r="BD2" i="13"/>
  <c r="V2" i="13"/>
  <c r="BE2" i="13"/>
  <c r="W2" i="13"/>
  <c r="BF2" i="13"/>
  <c r="X2" i="13"/>
  <c r="S16" i="8"/>
  <c r="BG2" i="13"/>
  <c r="Y2" i="13"/>
  <c r="BH2" i="13"/>
  <c r="Z2" i="13"/>
  <c r="BI2" i="13"/>
  <c r="AA2" i="13"/>
  <c r="BJ2" i="13"/>
  <c r="AB2" i="13"/>
  <c r="BK2" i="13"/>
  <c r="AC2" i="13"/>
  <c r="BB30" i="8"/>
  <c r="S112" i="8"/>
  <c r="BC30" i="8"/>
  <c r="T112" i="8"/>
  <c r="J44" i="13"/>
  <c r="J60" i="13"/>
  <c r="J92" i="13"/>
  <c r="J204" i="13"/>
  <c r="J269" i="13"/>
  <c r="J12" i="13"/>
  <c r="J124" i="13"/>
  <c r="J140" i="13"/>
  <c r="J3" i="13"/>
  <c r="J19" i="13"/>
  <c r="J35" i="13"/>
  <c r="J83" i="13"/>
  <c r="J99" i="13"/>
  <c r="J115" i="13"/>
  <c r="J163" i="13"/>
  <c r="J179" i="13"/>
  <c r="J195" i="13"/>
  <c r="J243" i="13"/>
  <c r="J259" i="13"/>
  <c r="J275" i="13"/>
  <c r="J28" i="13"/>
  <c r="J76" i="13"/>
  <c r="J108" i="13"/>
  <c r="J172" i="13"/>
  <c r="H9" i="13"/>
  <c r="H25" i="13"/>
  <c r="H41" i="13"/>
  <c r="H73" i="13"/>
  <c r="H89" i="13"/>
  <c r="H105" i="13"/>
  <c r="H121" i="13"/>
  <c r="H137" i="13"/>
  <c r="H153" i="13"/>
  <c r="H169" i="13"/>
  <c r="J185" i="13"/>
  <c r="J201" i="13"/>
  <c r="J217" i="13"/>
  <c r="J233" i="13"/>
  <c r="J249" i="13"/>
  <c r="J265" i="13"/>
  <c r="J15" i="13"/>
  <c r="J31" i="13"/>
  <c r="J47" i="13"/>
  <c r="J63" i="13"/>
  <c r="J79" i="13"/>
  <c r="J95" i="13"/>
  <c r="J111" i="13"/>
  <c r="J127" i="13"/>
  <c r="J143" i="13"/>
  <c r="J159" i="13"/>
  <c r="J175" i="13"/>
  <c r="J191" i="13"/>
  <c r="J207" i="13"/>
  <c r="J223" i="13"/>
  <c r="J239" i="13"/>
  <c r="J255" i="13"/>
  <c r="J271" i="13"/>
  <c r="J6" i="13"/>
  <c r="J22" i="13"/>
  <c r="J38" i="13"/>
  <c r="J54" i="13"/>
  <c r="J70" i="13"/>
  <c r="J86" i="13"/>
  <c r="J102" i="13"/>
  <c r="J118" i="13"/>
  <c r="J134" i="13"/>
  <c r="J150" i="13"/>
  <c r="J166" i="13"/>
  <c r="J182" i="13"/>
  <c r="J198" i="13"/>
  <c r="J214" i="13"/>
  <c r="J230" i="13"/>
  <c r="J246" i="13"/>
  <c r="J262" i="13"/>
  <c r="J278" i="13"/>
  <c r="J18" i="13"/>
  <c r="J34" i="13"/>
  <c r="J50" i="13"/>
  <c r="J66" i="13"/>
  <c r="J82" i="13"/>
  <c r="J98" i="13"/>
  <c r="J114" i="13"/>
  <c r="J130" i="13"/>
  <c r="J146" i="13"/>
  <c r="J162" i="13"/>
  <c r="J178" i="13"/>
  <c r="J194" i="13"/>
  <c r="J210" i="13"/>
  <c r="J226" i="13"/>
  <c r="J242" i="13"/>
  <c r="J258" i="13"/>
  <c r="J274" i="13"/>
  <c r="H14" i="13"/>
  <c r="H30" i="13"/>
  <c r="H46" i="13"/>
  <c r="H62" i="13"/>
  <c r="J67" i="13"/>
  <c r="H78" i="13"/>
  <c r="H94" i="13"/>
  <c r="H110" i="13"/>
  <c r="H126" i="13"/>
  <c r="H142" i="13"/>
  <c r="J147" i="13"/>
  <c r="H158" i="13"/>
  <c r="H174" i="13"/>
  <c r="H190" i="13"/>
  <c r="H206" i="13"/>
  <c r="H222" i="13"/>
  <c r="H238" i="13"/>
  <c r="H254" i="13"/>
  <c r="H270" i="13"/>
  <c r="H233" i="13"/>
  <c r="I62" i="13"/>
  <c r="J10" i="13"/>
  <c r="J26" i="13"/>
  <c r="J42" i="13"/>
  <c r="J58" i="13"/>
  <c r="J74" i="13"/>
  <c r="J90" i="13"/>
  <c r="J106" i="13"/>
  <c r="J122" i="13"/>
  <c r="J138" i="13"/>
  <c r="J154" i="13"/>
  <c r="J170" i="13"/>
  <c r="I238" i="13"/>
  <c r="J5" i="13"/>
  <c r="J21" i="13"/>
  <c r="J37" i="13"/>
  <c r="J53" i="13"/>
  <c r="J69" i="13"/>
  <c r="J85" i="13"/>
  <c r="J101" i="13"/>
  <c r="J117" i="13"/>
  <c r="J133" i="13"/>
  <c r="J149" i="13"/>
  <c r="J165" i="13"/>
  <c r="J181" i="13"/>
  <c r="J197" i="13"/>
  <c r="J213" i="13"/>
  <c r="J229" i="13"/>
  <c r="J245" i="13"/>
  <c r="J261" i="13"/>
  <c r="J277" i="13"/>
  <c r="I158" i="13"/>
  <c r="I78" i="13"/>
  <c r="H249" i="13"/>
  <c r="J11" i="13"/>
  <c r="J27" i="13"/>
  <c r="J43" i="13"/>
  <c r="J59" i="13"/>
  <c r="J75" i="13"/>
  <c r="J91" i="13"/>
  <c r="J107" i="13"/>
  <c r="J123" i="13"/>
  <c r="J139" i="13"/>
  <c r="J171" i="13"/>
  <c r="J187" i="13"/>
  <c r="J203" i="13"/>
  <c r="J219" i="13"/>
  <c r="J235" i="13"/>
  <c r="J251" i="13"/>
  <c r="J267" i="13"/>
  <c r="I254" i="13"/>
  <c r="I174" i="13"/>
  <c r="J17" i="13"/>
  <c r="J33" i="13"/>
  <c r="J49" i="13"/>
  <c r="J65" i="13"/>
  <c r="J81" i="13"/>
  <c r="J97" i="13"/>
  <c r="J113" i="13"/>
  <c r="J129" i="13"/>
  <c r="J145" i="13"/>
  <c r="J161" i="13"/>
  <c r="J177" i="13"/>
  <c r="J193" i="13"/>
  <c r="J209" i="13"/>
  <c r="J225" i="13"/>
  <c r="J241" i="13"/>
  <c r="J257" i="13"/>
  <c r="J273" i="13"/>
  <c r="I94" i="13"/>
  <c r="H265" i="13"/>
  <c r="I14" i="13"/>
  <c r="H185" i="13"/>
  <c r="I270" i="13"/>
  <c r="J7" i="13"/>
  <c r="J23" i="13"/>
  <c r="J39" i="13"/>
  <c r="J55" i="13"/>
  <c r="J71" i="13"/>
  <c r="J87" i="13"/>
  <c r="J103" i="13"/>
  <c r="J119" i="13"/>
  <c r="J135" i="13"/>
  <c r="J151" i="13"/>
  <c r="J167" i="13"/>
  <c r="J183" i="13"/>
  <c r="J199" i="13"/>
  <c r="J215" i="13"/>
  <c r="J231" i="13"/>
  <c r="J247" i="13"/>
  <c r="J263" i="13"/>
  <c r="J279" i="13"/>
  <c r="I190" i="13"/>
  <c r="I110" i="13"/>
  <c r="J45" i="13"/>
  <c r="J61" i="13"/>
  <c r="J125" i="13"/>
  <c r="I30" i="13"/>
  <c r="H201" i="13"/>
  <c r="J93" i="13"/>
  <c r="J141" i="13"/>
  <c r="J8" i="13"/>
  <c r="J24" i="13"/>
  <c r="J40" i="13"/>
  <c r="J56" i="13"/>
  <c r="J72" i="13"/>
  <c r="J88" i="13"/>
  <c r="J104" i="13"/>
  <c r="J120" i="13"/>
  <c r="J136" i="13"/>
  <c r="J152" i="13"/>
  <c r="J168" i="13"/>
  <c r="J184" i="13"/>
  <c r="J200" i="13"/>
  <c r="J216" i="13"/>
  <c r="J232" i="13"/>
  <c r="J248" i="13"/>
  <c r="J264" i="13"/>
  <c r="J280" i="13"/>
  <c r="I206" i="13"/>
  <c r="I3" i="13"/>
  <c r="I19" i="13"/>
  <c r="I35" i="13"/>
  <c r="I51" i="13"/>
  <c r="I67" i="13"/>
  <c r="I83" i="13"/>
  <c r="I99" i="13"/>
  <c r="I115" i="13"/>
  <c r="I131" i="13"/>
  <c r="I147" i="13"/>
  <c r="I163" i="13"/>
  <c r="I179" i="13"/>
  <c r="I195" i="13"/>
  <c r="I211" i="13"/>
  <c r="I227" i="13"/>
  <c r="I243" i="13"/>
  <c r="I259" i="13"/>
  <c r="I275" i="13"/>
  <c r="I126" i="13"/>
  <c r="J211" i="13"/>
  <c r="I46" i="13"/>
  <c r="J131" i="13"/>
  <c r="H217" i="13"/>
  <c r="J57" i="13"/>
  <c r="J73" i="13"/>
  <c r="J89" i="13"/>
  <c r="J121" i="13"/>
  <c r="J51" i="13"/>
  <c r="I222" i="13"/>
  <c r="J9" i="13"/>
  <c r="J25" i="13"/>
  <c r="J41" i="13"/>
  <c r="J105" i="13"/>
  <c r="J137" i="13"/>
  <c r="J153" i="13"/>
  <c r="J169" i="13"/>
  <c r="J4" i="13"/>
  <c r="J20" i="13"/>
  <c r="J36" i="13"/>
  <c r="J52" i="13"/>
  <c r="J68" i="13"/>
  <c r="J84" i="13"/>
  <c r="J100" i="13"/>
  <c r="J116" i="13"/>
  <c r="J132" i="13"/>
  <c r="J148" i="13"/>
  <c r="J164" i="13"/>
  <c r="J180" i="13"/>
  <c r="J196" i="13"/>
  <c r="J212" i="13"/>
  <c r="J228" i="13"/>
  <c r="J244" i="13"/>
  <c r="J260" i="13"/>
  <c r="J276" i="13"/>
  <c r="H57" i="13"/>
  <c r="I142" i="13"/>
  <c r="J227" i="13"/>
  <c r="H4" i="13"/>
  <c r="I9" i="13"/>
  <c r="J14" i="13"/>
  <c r="H20" i="13"/>
  <c r="I25" i="13"/>
  <c r="J30" i="13"/>
  <c r="H36" i="13"/>
  <c r="I41" i="13"/>
  <c r="J46" i="13"/>
  <c r="H52" i="13"/>
  <c r="I57" i="13"/>
  <c r="J62" i="13"/>
  <c r="H68" i="13"/>
  <c r="I73" i="13"/>
  <c r="J78" i="13"/>
  <c r="H84" i="13"/>
  <c r="I89" i="13"/>
  <c r="J94" i="13"/>
  <c r="H100" i="13"/>
  <c r="I105" i="13"/>
  <c r="J110" i="13"/>
  <c r="H116" i="13"/>
  <c r="I121" i="13"/>
  <c r="J126" i="13"/>
  <c r="H132" i="13"/>
  <c r="I137" i="13"/>
  <c r="J142" i="13"/>
  <c r="H148" i="13"/>
  <c r="I153" i="13"/>
  <c r="J158" i="13"/>
  <c r="H164" i="13"/>
  <c r="I169" i="13"/>
  <c r="J174" i="13"/>
  <c r="H180" i="13"/>
  <c r="I185" i="13"/>
  <c r="J190" i="13"/>
  <c r="H196" i="13"/>
  <c r="I201" i="13"/>
  <c r="J206" i="13"/>
  <c r="H212" i="13"/>
  <c r="I217" i="13"/>
  <c r="J222" i="13"/>
  <c r="H228" i="13"/>
  <c r="I233" i="13"/>
  <c r="J238" i="13"/>
  <c r="H244" i="13"/>
  <c r="I249" i="13"/>
  <c r="J254" i="13"/>
  <c r="H260" i="13"/>
  <c r="I265" i="13"/>
  <c r="J270" i="13"/>
  <c r="H276" i="13"/>
  <c r="I4" i="13"/>
  <c r="H15" i="13"/>
  <c r="I20" i="13"/>
  <c r="H31" i="13"/>
  <c r="I36" i="13"/>
  <c r="H47" i="13"/>
  <c r="I52" i="13"/>
  <c r="H63" i="13"/>
  <c r="I68" i="13"/>
  <c r="H79" i="13"/>
  <c r="I84" i="13"/>
  <c r="H95" i="13"/>
  <c r="I100" i="13"/>
  <c r="H111" i="13"/>
  <c r="I116" i="13"/>
  <c r="H127" i="13"/>
  <c r="I132" i="13"/>
  <c r="H143" i="13"/>
  <c r="I148" i="13"/>
  <c r="H159" i="13"/>
  <c r="I164" i="13"/>
  <c r="H175" i="13"/>
  <c r="I180" i="13"/>
  <c r="H191" i="13"/>
  <c r="I196" i="13"/>
  <c r="H207" i="13"/>
  <c r="I212" i="13"/>
  <c r="H223" i="13"/>
  <c r="I228" i="13"/>
  <c r="H239" i="13"/>
  <c r="I244" i="13"/>
  <c r="H255" i="13"/>
  <c r="I260" i="13"/>
  <c r="H271" i="13"/>
  <c r="I276" i="13"/>
  <c r="H10" i="13"/>
  <c r="I15" i="13"/>
  <c r="H26" i="13"/>
  <c r="I31" i="13"/>
  <c r="H42" i="13"/>
  <c r="I47" i="13"/>
  <c r="H58" i="13"/>
  <c r="I63" i="13"/>
  <c r="H74" i="13"/>
  <c r="I79" i="13"/>
  <c r="H90" i="13"/>
  <c r="I95" i="13"/>
  <c r="H106" i="13"/>
  <c r="I111" i="13"/>
  <c r="H122" i="13"/>
  <c r="I127" i="13"/>
  <c r="H138" i="13"/>
  <c r="I143" i="13"/>
  <c r="H154" i="13"/>
  <c r="I159" i="13"/>
  <c r="H170" i="13"/>
  <c r="I175" i="13"/>
  <c r="H186" i="13"/>
  <c r="I191" i="13"/>
  <c r="H202" i="13"/>
  <c r="I207" i="13"/>
  <c r="H218" i="13"/>
  <c r="I223" i="13"/>
  <c r="H234" i="13"/>
  <c r="I239" i="13"/>
  <c r="H250" i="13"/>
  <c r="I255" i="13"/>
  <c r="H266" i="13"/>
  <c r="I271" i="13"/>
  <c r="H5" i="13"/>
  <c r="I10" i="13"/>
  <c r="H21" i="13"/>
  <c r="I26" i="13"/>
  <c r="H37" i="13"/>
  <c r="I42" i="13"/>
  <c r="H53" i="13"/>
  <c r="I58" i="13"/>
  <c r="H69" i="13"/>
  <c r="I74" i="13"/>
  <c r="H85" i="13"/>
  <c r="I90" i="13"/>
  <c r="H101" i="13"/>
  <c r="I106" i="13"/>
  <c r="H117" i="13"/>
  <c r="I122" i="13"/>
  <c r="H133" i="13"/>
  <c r="I138" i="13"/>
  <c r="H149" i="13"/>
  <c r="I154" i="13"/>
  <c r="H165" i="13"/>
  <c r="I170" i="13"/>
  <c r="H181" i="13"/>
  <c r="I186" i="13"/>
  <c r="H197" i="13"/>
  <c r="I202" i="13"/>
  <c r="H213" i="13"/>
  <c r="I218" i="13"/>
  <c r="H229" i="13"/>
  <c r="I234" i="13"/>
  <c r="H245" i="13"/>
  <c r="I250" i="13"/>
  <c r="H261" i="13"/>
  <c r="I266" i="13"/>
  <c r="H277" i="13"/>
  <c r="I5" i="13"/>
  <c r="H16" i="13"/>
  <c r="I21" i="13"/>
  <c r="H32" i="13"/>
  <c r="I37" i="13"/>
  <c r="H48" i="13"/>
  <c r="I53" i="13"/>
  <c r="H64" i="13"/>
  <c r="I69" i="13"/>
  <c r="H80" i="13"/>
  <c r="I85" i="13"/>
  <c r="H96" i="13"/>
  <c r="I101" i="13"/>
  <c r="H112" i="13"/>
  <c r="I117" i="13"/>
  <c r="H128" i="13"/>
  <c r="I133" i="13"/>
  <c r="H144" i="13"/>
  <c r="I149" i="13"/>
  <c r="H160" i="13"/>
  <c r="I165" i="13"/>
  <c r="H176" i="13"/>
  <c r="I181" i="13"/>
  <c r="H192" i="13"/>
  <c r="I197" i="13"/>
  <c r="H208" i="13"/>
  <c r="I213" i="13"/>
  <c r="H224" i="13"/>
  <c r="I229" i="13"/>
  <c r="H240" i="13"/>
  <c r="I245" i="13"/>
  <c r="H256" i="13"/>
  <c r="I261" i="13"/>
  <c r="H272" i="13"/>
  <c r="I277" i="13"/>
  <c r="M154" i="13"/>
  <c r="CE154" i="13" s="1"/>
  <c r="H11" i="13"/>
  <c r="I16" i="13"/>
  <c r="H27" i="13"/>
  <c r="I32" i="13"/>
  <c r="H43" i="13"/>
  <c r="I48" i="13"/>
  <c r="H59" i="13"/>
  <c r="I64" i="13"/>
  <c r="H75" i="13"/>
  <c r="I80" i="13"/>
  <c r="H91" i="13"/>
  <c r="I96" i="13"/>
  <c r="H107" i="13"/>
  <c r="I112" i="13"/>
  <c r="H123" i="13"/>
  <c r="I128" i="13"/>
  <c r="H139" i="13"/>
  <c r="I144" i="13"/>
  <c r="I160" i="13"/>
  <c r="H171" i="13"/>
  <c r="I176" i="13"/>
  <c r="H187" i="13"/>
  <c r="I192" i="13"/>
  <c r="H203" i="13"/>
  <c r="I208" i="13"/>
  <c r="H219" i="13"/>
  <c r="I224" i="13"/>
  <c r="H235" i="13"/>
  <c r="I240" i="13"/>
  <c r="H251" i="13"/>
  <c r="I256" i="13"/>
  <c r="H267" i="13"/>
  <c r="I272" i="13"/>
  <c r="M139" i="13"/>
  <c r="CE139" i="13" s="1"/>
  <c r="H6" i="13"/>
  <c r="I11" i="13"/>
  <c r="H22" i="13"/>
  <c r="I27" i="13"/>
  <c r="H38" i="13"/>
  <c r="I43" i="13"/>
  <c r="H54" i="13"/>
  <c r="I59" i="13"/>
  <c r="H70" i="13"/>
  <c r="I75" i="13"/>
  <c r="H86" i="13"/>
  <c r="I91" i="13"/>
  <c r="H102" i="13"/>
  <c r="I107" i="13"/>
  <c r="H118" i="13"/>
  <c r="I123" i="13"/>
  <c r="H134" i="13"/>
  <c r="I139" i="13"/>
  <c r="H150" i="13"/>
  <c r="H166" i="13"/>
  <c r="I171" i="13"/>
  <c r="H182" i="13"/>
  <c r="I187" i="13"/>
  <c r="H198" i="13"/>
  <c r="I203" i="13"/>
  <c r="H214" i="13"/>
  <c r="I219" i="13"/>
  <c r="H230" i="13"/>
  <c r="I235" i="13"/>
  <c r="H246" i="13"/>
  <c r="I251" i="13"/>
  <c r="H262" i="13"/>
  <c r="I267" i="13"/>
  <c r="H278" i="13"/>
  <c r="I6" i="13"/>
  <c r="H17" i="13"/>
  <c r="I22" i="13"/>
  <c r="H33" i="13"/>
  <c r="I38" i="13"/>
  <c r="H49" i="13"/>
  <c r="I54" i="13"/>
  <c r="H65" i="13"/>
  <c r="I70" i="13"/>
  <c r="H81" i="13"/>
  <c r="I86" i="13"/>
  <c r="H97" i="13"/>
  <c r="I102" i="13"/>
  <c r="H113" i="13"/>
  <c r="I118" i="13"/>
  <c r="H129" i="13"/>
  <c r="I134" i="13"/>
  <c r="H145" i="13"/>
  <c r="I150" i="13"/>
  <c r="H161" i="13"/>
  <c r="I166" i="13"/>
  <c r="H177" i="13"/>
  <c r="I182" i="13"/>
  <c r="H193" i="13"/>
  <c r="I198" i="13"/>
  <c r="H209" i="13"/>
  <c r="I214" i="13"/>
  <c r="H225" i="13"/>
  <c r="I230" i="13"/>
  <c r="H241" i="13"/>
  <c r="I246" i="13"/>
  <c r="H257" i="13"/>
  <c r="I262" i="13"/>
  <c r="H273" i="13"/>
  <c r="I278" i="13"/>
  <c r="H12" i="13"/>
  <c r="I17" i="13"/>
  <c r="H28" i="13"/>
  <c r="I33" i="13"/>
  <c r="H44" i="13"/>
  <c r="I49" i="13"/>
  <c r="H60" i="13"/>
  <c r="I65" i="13"/>
  <c r="H76" i="13"/>
  <c r="I81" i="13"/>
  <c r="H92" i="13"/>
  <c r="I97" i="13"/>
  <c r="H108" i="13"/>
  <c r="I113" i="13"/>
  <c r="H124" i="13"/>
  <c r="I129" i="13"/>
  <c r="H140" i="13"/>
  <c r="I145" i="13"/>
  <c r="I161" i="13"/>
  <c r="H172" i="13"/>
  <c r="I177" i="13"/>
  <c r="H188" i="13"/>
  <c r="I193" i="13"/>
  <c r="H204" i="13"/>
  <c r="I209" i="13"/>
  <c r="H220" i="13"/>
  <c r="I225" i="13"/>
  <c r="H236" i="13"/>
  <c r="I241" i="13"/>
  <c r="H252" i="13"/>
  <c r="I257" i="13"/>
  <c r="H268" i="13"/>
  <c r="I273" i="13"/>
  <c r="H7" i="13"/>
  <c r="I12" i="13"/>
  <c r="H23" i="13"/>
  <c r="I28" i="13"/>
  <c r="H39" i="13"/>
  <c r="I44" i="13"/>
  <c r="H55" i="13"/>
  <c r="I60" i="13"/>
  <c r="H71" i="13"/>
  <c r="I76" i="13"/>
  <c r="H87" i="13"/>
  <c r="I92" i="13"/>
  <c r="H103" i="13"/>
  <c r="I108" i="13"/>
  <c r="H119" i="13"/>
  <c r="I124" i="13"/>
  <c r="H135" i="13"/>
  <c r="I140" i="13"/>
  <c r="H151" i="13"/>
  <c r="H167" i="13"/>
  <c r="I172" i="13"/>
  <c r="H183" i="13"/>
  <c r="I188" i="13"/>
  <c r="H199" i="13"/>
  <c r="I204" i="13"/>
  <c r="H215" i="13"/>
  <c r="I220" i="13"/>
  <c r="H231" i="13"/>
  <c r="I236" i="13"/>
  <c r="H247" i="13"/>
  <c r="I252" i="13"/>
  <c r="H263" i="13"/>
  <c r="I268" i="13"/>
  <c r="H279" i="13"/>
  <c r="I7" i="13"/>
  <c r="H18" i="13"/>
  <c r="I23" i="13"/>
  <c r="H34" i="13"/>
  <c r="I39" i="13"/>
  <c r="H50" i="13"/>
  <c r="I55" i="13"/>
  <c r="H66" i="13"/>
  <c r="I71" i="13"/>
  <c r="H82" i="13"/>
  <c r="I87" i="13"/>
  <c r="H98" i="13"/>
  <c r="I103" i="13"/>
  <c r="H114" i="13"/>
  <c r="I119" i="13"/>
  <c r="H130" i="13"/>
  <c r="I135" i="13"/>
  <c r="H146" i="13"/>
  <c r="I151" i="13"/>
  <c r="H162" i="13"/>
  <c r="I167" i="13"/>
  <c r="H178" i="13"/>
  <c r="I183" i="13"/>
  <c r="H194" i="13"/>
  <c r="I199" i="13"/>
  <c r="H210" i="13"/>
  <c r="I215" i="13"/>
  <c r="H226" i="13"/>
  <c r="I231" i="13"/>
  <c r="H242" i="13"/>
  <c r="I247" i="13"/>
  <c r="H258" i="13"/>
  <c r="I263" i="13"/>
  <c r="H274" i="13"/>
  <c r="I279" i="13"/>
  <c r="I18" i="13"/>
  <c r="I34" i="13"/>
  <c r="H45" i="13"/>
  <c r="I50" i="13"/>
  <c r="H61" i="13"/>
  <c r="I66" i="13"/>
  <c r="I82" i="13"/>
  <c r="H93" i="13"/>
  <c r="I98" i="13"/>
  <c r="I114" i="13"/>
  <c r="H125" i="13"/>
  <c r="I130" i="13"/>
  <c r="H141" i="13"/>
  <c r="I146" i="13"/>
  <c r="I162" i="13"/>
  <c r="I178" i="13"/>
  <c r="H189" i="13"/>
  <c r="I194" i="13"/>
  <c r="H205" i="13"/>
  <c r="I210" i="13"/>
  <c r="H221" i="13"/>
  <c r="I226" i="13"/>
  <c r="H237" i="13"/>
  <c r="I242" i="13"/>
  <c r="H253" i="13"/>
  <c r="I258" i="13"/>
  <c r="H269" i="13"/>
  <c r="I274" i="13"/>
  <c r="H8" i="13"/>
  <c r="H24" i="13"/>
  <c r="H40" i="13"/>
  <c r="I45" i="13"/>
  <c r="H56" i="13"/>
  <c r="I61" i="13"/>
  <c r="H72" i="13"/>
  <c r="H88" i="13"/>
  <c r="I93" i="13"/>
  <c r="H104" i="13"/>
  <c r="H120" i="13"/>
  <c r="I125" i="13"/>
  <c r="H136" i="13"/>
  <c r="I141" i="13"/>
  <c r="H152" i="13"/>
  <c r="H168" i="13"/>
  <c r="H184" i="13"/>
  <c r="I189" i="13"/>
  <c r="H200" i="13"/>
  <c r="I205" i="13"/>
  <c r="H216" i="13"/>
  <c r="I221" i="13"/>
  <c r="H232" i="13"/>
  <c r="I237" i="13"/>
  <c r="H248" i="13"/>
  <c r="I253" i="13"/>
  <c r="H264" i="13"/>
  <c r="I269" i="13"/>
  <c r="H280" i="13"/>
  <c r="H3" i="13"/>
  <c r="I8" i="13"/>
  <c r="H19" i="13"/>
  <c r="I24" i="13"/>
  <c r="H35" i="13"/>
  <c r="I40" i="13"/>
  <c r="H51" i="13"/>
  <c r="I56" i="13"/>
  <c r="H67" i="13"/>
  <c r="I72" i="13"/>
  <c r="H83" i="13"/>
  <c r="I88" i="13"/>
  <c r="H99" i="13"/>
  <c r="I104" i="13"/>
  <c r="H115" i="13"/>
  <c r="I120" i="13"/>
  <c r="H131" i="13"/>
  <c r="I136" i="13"/>
  <c r="H147" i="13"/>
  <c r="I152" i="13"/>
  <c r="H163" i="13"/>
  <c r="I168" i="13"/>
  <c r="H179" i="13"/>
  <c r="I184" i="13"/>
  <c r="H195" i="13"/>
  <c r="I200" i="13"/>
  <c r="H211" i="13"/>
  <c r="I216" i="13"/>
  <c r="H227" i="13"/>
  <c r="I232" i="13"/>
  <c r="H243" i="13"/>
  <c r="I248" i="13"/>
  <c r="H259" i="13"/>
  <c r="I264" i="13"/>
  <c r="H275" i="13"/>
  <c r="I280" i="13"/>
  <c r="M123" i="13"/>
  <c r="CE123" i="13" s="1"/>
  <c r="M280" i="13"/>
  <c r="CE280" i="13" s="1"/>
  <c r="M107" i="13"/>
  <c r="CE107" i="13" s="1"/>
  <c r="M91" i="13"/>
  <c r="CE91" i="13" s="1"/>
  <c r="M75" i="13"/>
  <c r="CE75" i="13" s="1"/>
  <c r="M59" i="13"/>
  <c r="CE59" i="13" s="1"/>
  <c r="M43" i="13"/>
  <c r="CE43" i="13" s="1"/>
  <c r="M27" i="13"/>
  <c r="CE27" i="13" s="1"/>
  <c r="M11" i="13"/>
  <c r="CE11" i="13" s="1"/>
  <c r="M171" i="13"/>
  <c r="CE171" i="13" s="1"/>
  <c r="M170" i="13"/>
  <c r="CE170" i="13" s="1"/>
  <c r="G5" i="13"/>
  <c r="G21" i="13"/>
  <c r="G37" i="13"/>
  <c r="G53" i="13"/>
  <c r="G69" i="13"/>
  <c r="G85" i="13"/>
  <c r="G101" i="13"/>
  <c r="G117" i="13"/>
  <c r="G133" i="13"/>
  <c r="G149" i="13"/>
  <c r="G165" i="13"/>
  <c r="G181" i="13"/>
  <c r="G197" i="13"/>
  <c r="G213" i="13"/>
  <c r="G229" i="13"/>
  <c r="G245" i="13"/>
  <c r="G261" i="13"/>
  <c r="G277" i="13"/>
  <c r="F48" i="13"/>
  <c r="F144" i="13"/>
  <c r="F208" i="13"/>
  <c r="F224" i="13"/>
  <c r="F256" i="13"/>
  <c r="F272" i="13"/>
  <c r="F32" i="13"/>
  <c r="F128" i="13"/>
  <c r="F176" i="13"/>
  <c r="G11" i="13"/>
  <c r="G27" i="13"/>
  <c r="G43" i="13"/>
  <c r="G59" i="13"/>
  <c r="G75" i="13"/>
  <c r="G91" i="13"/>
  <c r="G107" i="13"/>
  <c r="G123" i="13"/>
  <c r="G139" i="13"/>
  <c r="G171" i="13"/>
  <c r="G187" i="13"/>
  <c r="G203" i="13"/>
  <c r="G219" i="13"/>
  <c r="G235" i="13"/>
  <c r="G251" i="13"/>
  <c r="G267" i="13"/>
  <c r="F16" i="13"/>
  <c r="F112" i="13"/>
  <c r="F192" i="13"/>
  <c r="G6" i="13"/>
  <c r="G22" i="13"/>
  <c r="G38" i="13"/>
  <c r="G54" i="13"/>
  <c r="G70" i="13"/>
  <c r="G86" i="13"/>
  <c r="G102" i="13"/>
  <c r="G118" i="13"/>
  <c r="G134" i="13"/>
  <c r="G150" i="13"/>
  <c r="G166" i="13"/>
  <c r="G182" i="13"/>
  <c r="G198" i="13"/>
  <c r="G214" i="13"/>
  <c r="G230" i="13"/>
  <c r="G246" i="13"/>
  <c r="G262" i="13"/>
  <c r="G278" i="13"/>
  <c r="F64" i="13"/>
  <c r="F96" i="13"/>
  <c r="F240" i="13"/>
  <c r="F17" i="13"/>
  <c r="F33" i="13"/>
  <c r="F49" i="13"/>
  <c r="F65" i="13"/>
  <c r="F81" i="13"/>
  <c r="F97" i="13"/>
  <c r="F113" i="13"/>
  <c r="F129" i="13"/>
  <c r="F145" i="13"/>
  <c r="F161" i="13"/>
  <c r="F177" i="13"/>
  <c r="F193" i="13"/>
  <c r="F209" i="13"/>
  <c r="F225" i="13"/>
  <c r="F241" i="13"/>
  <c r="F257" i="13"/>
  <c r="F273" i="13"/>
  <c r="F80" i="13"/>
  <c r="F160" i="13"/>
  <c r="G12" i="13"/>
  <c r="G28" i="13"/>
  <c r="G44" i="13"/>
  <c r="G60" i="13"/>
  <c r="G76" i="13"/>
  <c r="G92" i="13"/>
  <c r="G108" i="13"/>
  <c r="G124" i="13"/>
  <c r="G140" i="13"/>
  <c r="G172" i="13"/>
  <c r="G188" i="13"/>
  <c r="G204" i="13"/>
  <c r="G220" i="13"/>
  <c r="G236" i="13"/>
  <c r="G252" i="13"/>
  <c r="G268" i="13"/>
  <c r="F268" i="13"/>
  <c r="G7" i="13"/>
  <c r="G23" i="13"/>
  <c r="G39" i="13"/>
  <c r="G55" i="13"/>
  <c r="G71" i="13"/>
  <c r="G87" i="13"/>
  <c r="G103" i="13"/>
  <c r="G119" i="13"/>
  <c r="G135" i="13"/>
  <c r="G151" i="13"/>
  <c r="G167" i="13"/>
  <c r="G183" i="13"/>
  <c r="G199" i="13"/>
  <c r="G215" i="13"/>
  <c r="G231" i="13"/>
  <c r="G247" i="13"/>
  <c r="G263" i="13"/>
  <c r="G279" i="13"/>
  <c r="F18" i="13"/>
  <c r="F66" i="13"/>
  <c r="F82" i="13"/>
  <c r="F98" i="13"/>
  <c r="F114" i="13"/>
  <c r="F130" i="13"/>
  <c r="F146" i="13"/>
  <c r="F162" i="13"/>
  <c r="F178" i="13"/>
  <c r="F194" i="13"/>
  <c r="F210" i="13"/>
  <c r="F226" i="13"/>
  <c r="F242" i="13"/>
  <c r="F258" i="13"/>
  <c r="F274" i="13"/>
  <c r="F50" i="13"/>
  <c r="G61" i="13"/>
  <c r="G221" i="13"/>
  <c r="G237" i="13"/>
  <c r="G253" i="13"/>
  <c r="G269" i="13"/>
  <c r="G125" i="13"/>
  <c r="G8" i="13"/>
  <c r="G24" i="13"/>
  <c r="G40" i="13"/>
  <c r="G56" i="13"/>
  <c r="G72" i="13"/>
  <c r="G88" i="13"/>
  <c r="G104" i="13"/>
  <c r="G120" i="13"/>
  <c r="G136" i="13"/>
  <c r="G152" i="13"/>
  <c r="G168" i="13"/>
  <c r="G184" i="13"/>
  <c r="G200" i="13"/>
  <c r="G216" i="13"/>
  <c r="G232" i="13"/>
  <c r="G248" i="13"/>
  <c r="G264" i="13"/>
  <c r="G280" i="13"/>
  <c r="F34" i="13"/>
  <c r="G45" i="13"/>
  <c r="F12" i="13"/>
  <c r="G3" i="13"/>
  <c r="F19" i="13"/>
  <c r="F35" i="13"/>
  <c r="F51" i="13"/>
  <c r="F67" i="13"/>
  <c r="F83" i="13"/>
  <c r="F99" i="13"/>
  <c r="F115" i="13"/>
  <c r="F131" i="13"/>
  <c r="F147" i="13"/>
  <c r="F163" i="13"/>
  <c r="F179" i="13"/>
  <c r="F195" i="13"/>
  <c r="F211" i="13"/>
  <c r="F227" i="13"/>
  <c r="F243" i="13"/>
  <c r="F259" i="13"/>
  <c r="F275" i="13"/>
  <c r="F269" i="13"/>
  <c r="F14" i="13"/>
  <c r="F30" i="13"/>
  <c r="F46" i="13"/>
  <c r="F62" i="13"/>
  <c r="F78" i="13"/>
  <c r="F94" i="13"/>
  <c r="F110" i="13"/>
  <c r="F126" i="13"/>
  <c r="F142" i="13"/>
  <c r="F158" i="13"/>
  <c r="F174" i="13"/>
  <c r="F190" i="13"/>
  <c r="F206" i="13"/>
  <c r="F222" i="13"/>
  <c r="F238" i="13"/>
  <c r="F254" i="13"/>
  <c r="F270" i="13"/>
  <c r="F253" i="13"/>
  <c r="G205" i="13"/>
  <c r="G9" i="13"/>
  <c r="G25" i="13"/>
  <c r="G41" i="13"/>
  <c r="G57" i="13"/>
  <c r="G73" i="13"/>
  <c r="G89" i="13"/>
  <c r="G105" i="13"/>
  <c r="G121" i="13"/>
  <c r="G137" i="13"/>
  <c r="G153" i="13"/>
  <c r="G169" i="13"/>
  <c r="G185" i="13"/>
  <c r="G201" i="13"/>
  <c r="G217" i="13"/>
  <c r="G233" i="13"/>
  <c r="G249" i="13"/>
  <c r="G265" i="13"/>
  <c r="F237" i="13"/>
  <c r="G141" i="13"/>
  <c r="G4" i="13"/>
  <c r="G20" i="13"/>
  <c r="G36" i="13"/>
  <c r="G52" i="13"/>
  <c r="G68" i="13"/>
  <c r="G84" i="13"/>
  <c r="G100" i="13"/>
  <c r="G116" i="13"/>
  <c r="G132" i="13"/>
  <c r="G148" i="13"/>
  <c r="G164" i="13"/>
  <c r="G180" i="13"/>
  <c r="G196" i="13"/>
  <c r="G212" i="13"/>
  <c r="G228" i="13"/>
  <c r="G244" i="13"/>
  <c r="G260" i="13"/>
  <c r="G276" i="13"/>
  <c r="F204" i="13"/>
  <c r="G189" i="13"/>
  <c r="F15" i="13"/>
  <c r="F31" i="13"/>
  <c r="F47" i="13"/>
  <c r="F63" i="13"/>
  <c r="F79" i="13"/>
  <c r="F95" i="13"/>
  <c r="F111" i="13"/>
  <c r="F127" i="13"/>
  <c r="F143" i="13"/>
  <c r="F159" i="13"/>
  <c r="F175" i="13"/>
  <c r="F191" i="13"/>
  <c r="F207" i="13"/>
  <c r="F223" i="13"/>
  <c r="F239" i="13"/>
  <c r="F255" i="13"/>
  <c r="F271" i="13"/>
  <c r="F189" i="13"/>
  <c r="G93" i="13"/>
  <c r="G10" i="13"/>
  <c r="G26" i="13"/>
  <c r="G42" i="13"/>
  <c r="G58" i="13"/>
  <c r="G74" i="13"/>
  <c r="G90" i="13"/>
  <c r="G106" i="13"/>
  <c r="G122" i="13"/>
  <c r="G138" i="13"/>
  <c r="G154" i="13"/>
  <c r="G170" i="13"/>
  <c r="G186" i="13"/>
  <c r="G202" i="13"/>
  <c r="G218" i="13"/>
  <c r="G234" i="13"/>
  <c r="G250" i="13"/>
  <c r="G266" i="13"/>
  <c r="G211" i="13"/>
  <c r="F188" i="13"/>
  <c r="F172" i="13"/>
  <c r="F140" i="13"/>
  <c r="F124" i="13"/>
  <c r="F108" i="13"/>
  <c r="F92" i="13"/>
  <c r="F76" i="13"/>
  <c r="F60" i="13"/>
  <c r="F44" i="13"/>
  <c r="F28" i="13"/>
  <c r="G274" i="13"/>
  <c r="G258" i="13"/>
  <c r="G242" i="13"/>
  <c r="G226" i="13"/>
  <c r="G210" i="13"/>
  <c r="G194" i="13"/>
  <c r="G178" i="13"/>
  <c r="G162" i="13"/>
  <c r="G146" i="13"/>
  <c r="G130" i="13"/>
  <c r="G114" i="13"/>
  <c r="G98" i="13"/>
  <c r="G82" i="13"/>
  <c r="G66" i="13"/>
  <c r="G50" i="13"/>
  <c r="G34" i="13"/>
  <c r="G18" i="13"/>
  <c r="F267" i="13"/>
  <c r="F251" i="13"/>
  <c r="F235" i="13"/>
  <c r="F219" i="13"/>
  <c r="F203" i="13"/>
  <c r="F187" i="13"/>
  <c r="F171" i="13"/>
  <c r="F139" i="13"/>
  <c r="F123" i="13"/>
  <c r="F107" i="13"/>
  <c r="F91" i="13"/>
  <c r="F75" i="13"/>
  <c r="F59" i="13"/>
  <c r="F43" i="13"/>
  <c r="F27" i="13"/>
  <c r="F11" i="13"/>
  <c r="G273" i="13"/>
  <c r="G257" i="13"/>
  <c r="G241" i="13"/>
  <c r="G225" i="13"/>
  <c r="G209" i="13"/>
  <c r="G193" i="13"/>
  <c r="G177" i="13"/>
  <c r="G161" i="13"/>
  <c r="G145" i="13"/>
  <c r="G129" i="13"/>
  <c r="G113" i="13"/>
  <c r="G97" i="13"/>
  <c r="G81" i="13"/>
  <c r="G65" i="13"/>
  <c r="G49" i="13"/>
  <c r="G33" i="13"/>
  <c r="G17" i="13"/>
  <c r="F141" i="13"/>
  <c r="G259" i="13"/>
  <c r="G115" i="13"/>
  <c r="F236" i="13"/>
  <c r="F266" i="13"/>
  <c r="F250" i="13"/>
  <c r="F234" i="13"/>
  <c r="F218" i="13"/>
  <c r="F202" i="13"/>
  <c r="F186" i="13"/>
  <c r="F170" i="13"/>
  <c r="F154" i="13"/>
  <c r="F138" i="13"/>
  <c r="F122" i="13"/>
  <c r="F106" i="13"/>
  <c r="F90" i="13"/>
  <c r="F74" i="13"/>
  <c r="F58" i="13"/>
  <c r="F42" i="13"/>
  <c r="F26" i="13"/>
  <c r="F10" i="13"/>
  <c r="G272" i="13"/>
  <c r="G256" i="13"/>
  <c r="G240" i="13"/>
  <c r="G224" i="13"/>
  <c r="G208" i="13"/>
  <c r="G192" i="13"/>
  <c r="G176" i="13"/>
  <c r="G160" i="13"/>
  <c r="G144" i="13"/>
  <c r="G128" i="13"/>
  <c r="G112" i="13"/>
  <c r="G96" i="13"/>
  <c r="G80" i="13"/>
  <c r="G64" i="13"/>
  <c r="G48" i="13"/>
  <c r="G32" i="13"/>
  <c r="G16" i="13"/>
  <c r="G179" i="13"/>
  <c r="F252" i="13"/>
  <c r="F3" i="13"/>
  <c r="F265" i="13"/>
  <c r="F249" i="13"/>
  <c r="F233" i="13"/>
  <c r="F217" i="13"/>
  <c r="F201" i="13"/>
  <c r="F185" i="13"/>
  <c r="F169" i="13"/>
  <c r="F153" i="13"/>
  <c r="F137" i="13"/>
  <c r="F121" i="13"/>
  <c r="F105" i="13"/>
  <c r="F89" i="13"/>
  <c r="F73" i="13"/>
  <c r="F57" i="13"/>
  <c r="F41" i="13"/>
  <c r="F25" i="13"/>
  <c r="F9" i="13"/>
  <c r="G271" i="13"/>
  <c r="G255" i="13"/>
  <c r="G239" i="13"/>
  <c r="G223" i="13"/>
  <c r="G207" i="13"/>
  <c r="G191" i="13"/>
  <c r="G175" i="13"/>
  <c r="G159" i="13"/>
  <c r="G143" i="13"/>
  <c r="G127" i="13"/>
  <c r="G111" i="13"/>
  <c r="G95" i="13"/>
  <c r="G79" i="13"/>
  <c r="G63" i="13"/>
  <c r="G47" i="13"/>
  <c r="G31" i="13"/>
  <c r="G15" i="13"/>
  <c r="F221" i="13"/>
  <c r="G163" i="13"/>
  <c r="F220" i="13"/>
  <c r="F280" i="13"/>
  <c r="F264" i="13"/>
  <c r="F248" i="13"/>
  <c r="F232" i="13"/>
  <c r="F216" i="13"/>
  <c r="F200" i="13"/>
  <c r="F184" i="13"/>
  <c r="F168" i="13"/>
  <c r="F152" i="13"/>
  <c r="F136" i="13"/>
  <c r="F120" i="13"/>
  <c r="F104" i="13"/>
  <c r="F88" i="13"/>
  <c r="F72" i="13"/>
  <c r="F56" i="13"/>
  <c r="F40" i="13"/>
  <c r="F24" i="13"/>
  <c r="F8" i="13"/>
  <c r="G270" i="13"/>
  <c r="G254" i="13"/>
  <c r="G238" i="13"/>
  <c r="G222" i="13"/>
  <c r="G206" i="13"/>
  <c r="G190" i="13"/>
  <c r="G174" i="13"/>
  <c r="G158" i="13"/>
  <c r="G142" i="13"/>
  <c r="G126" i="13"/>
  <c r="G110" i="13"/>
  <c r="G94" i="13"/>
  <c r="G78" i="13"/>
  <c r="G62" i="13"/>
  <c r="G46" i="13"/>
  <c r="G30" i="13"/>
  <c r="G14" i="13"/>
  <c r="F279" i="13"/>
  <c r="F263" i="13"/>
  <c r="F247" i="13"/>
  <c r="F231" i="13"/>
  <c r="F215" i="13"/>
  <c r="F199" i="13"/>
  <c r="F183" i="13"/>
  <c r="F167" i="13"/>
  <c r="F151" i="13"/>
  <c r="F135" i="13"/>
  <c r="F119" i="13"/>
  <c r="F103" i="13"/>
  <c r="F87" i="13"/>
  <c r="F71" i="13"/>
  <c r="F55" i="13"/>
  <c r="F39" i="13"/>
  <c r="F23" i="13"/>
  <c r="F7" i="13"/>
  <c r="F93" i="13"/>
  <c r="G99" i="13"/>
  <c r="F278" i="13"/>
  <c r="F262" i="13"/>
  <c r="F246" i="13"/>
  <c r="F230" i="13"/>
  <c r="F214" i="13"/>
  <c r="F198" i="13"/>
  <c r="F182" i="13"/>
  <c r="F166" i="13"/>
  <c r="F150" i="13"/>
  <c r="F134" i="13"/>
  <c r="F118" i="13"/>
  <c r="F102" i="13"/>
  <c r="F86" i="13"/>
  <c r="F70" i="13"/>
  <c r="F54" i="13"/>
  <c r="F38" i="13"/>
  <c r="F22" i="13"/>
  <c r="F6" i="13"/>
  <c r="G147" i="13"/>
  <c r="F277" i="13"/>
  <c r="F261" i="13"/>
  <c r="F245" i="13"/>
  <c r="F229" i="13"/>
  <c r="F213" i="13"/>
  <c r="F197" i="13"/>
  <c r="F181" i="13"/>
  <c r="F165" i="13"/>
  <c r="F149" i="13"/>
  <c r="F133" i="13"/>
  <c r="F117" i="13"/>
  <c r="F101" i="13"/>
  <c r="F85" i="13"/>
  <c r="F69" i="13"/>
  <c r="F53" i="13"/>
  <c r="F37" i="13"/>
  <c r="F21" i="13"/>
  <c r="F5" i="13"/>
  <c r="F205" i="13"/>
  <c r="F61" i="13"/>
  <c r="G19" i="13"/>
  <c r="F276" i="13"/>
  <c r="F260" i="13"/>
  <c r="F244" i="13"/>
  <c r="F228" i="13"/>
  <c r="F212" i="13"/>
  <c r="F196" i="13"/>
  <c r="F180" i="13"/>
  <c r="F164" i="13"/>
  <c r="F148" i="13"/>
  <c r="F132" i="13"/>
  <c r="F116" i="13"/>
  <c r="F100" i="13"/>
  <c r="F84" i="13"/>
  <c r="F68" i="13"/>
  <c r="F52" i="13"/>
  <c r="F36" i="13"/>
  <c r="F20" i="13"/>
  <c r="F4" i="13"/>
  <c r="F45" i="13"/>
  <c r="G67" i="13"/>
  <c r="G83" i="13"/>
  <c r="G195" i="13"/>
  <c r="G275" i="13"/>
  <c r="G35" i="13"/>
  <c r="G227" i="13"/>
  <c r="G51" i="13"/>
  <c r="F125" i="13"/>
  <c r="G243" i="13"/>
  <c r="G131" i="13"/>
  <c r="M10" i="13"/>
  <c r="CE10" i="13" s="1"/>
  <c r="M3" i="13"/>
  <c r="CE3" i="13" s="1"/>
  <c r="M169" i="13"/>
  <c r="CE169" i="13" s="1"/>
  <c r="M153" i="13"/>
  <c r="CE153" i="13" s="1"/>
  <c r="M137" i="13"/>
  <c r="CE137" i="13" s="1"/>
  <c r="M121" i="13"/>
  <c r="CE121" i="13" s="1"/>
  <c r="M105" i="13"/>
  <c r="CE105" i="13" s="1"/>
  <c r="M89" i="13"/>
  <c r="CE89" i="13" s="1"/>
  <c r="M73" i="13"/>
  <c r="CE73" i="13" s="1"/>
  <c r="M57" i="13"/>
  <c r="CE57" i="13" s="1"/>
  <c r="M41" i="13"/>
  <c r="CE41" i="13" s="1"/>
  <c r="M25" i="13"/>
  <c r="CE25" i="13" s="1"/>
  <c r="M9" i="13"/>
  <c r="CE9" i="13" s="1"/>
  <c r="M26" i="13"/>
  <c r="CE26" i="13" s="1"/>
  <c r="M168" i="13"/>
  <c r="CE168" i="13" s="1"/>
  <c r="M152" i="13"/>
  <c r="CE152" i="13" s="1"/>
  <c r="M136" i="13"/>
  <c r="CE136" i="13" s="1"/>
  <c r="M120" i="13"/>
  <c r="CE120" i="13" s="1"/>
  <c r="M104" i="13"/>
  <c r="CE104" i="13" s="1"/>
  <c r="M88" i="13"/>
  <c r="CE88" i="13" s="1"/>
  <c r="M72" i="13"/>
  <c r="CE72" i="13" s="1"/>
  <c r="M56" i="13"/>
  <c r="CE56" i="13" s="1"/>
  <c r="M40" i="13"/>
  <c r="CE40" i="13" s="1"/>
  <c r="M24" i="13"/>
  <c r="CE24" i="13" s="1"/>
  <c r="M8" i="13"/>
  <c r="CE8" i="13" s="1"/>
  <c r="M42" i="13"/>
  <c r="CE42" i="13" s="1"/>
  <c r="M279" i="13"/>
  <c r="CE279" i="13" s="1"/>
  <c r="M167" i="13"/>
  <c r="CE167" i="13" s="1"/>
  <c r="M151" i="13"/>
  <c r="CE151" i="13" s="1"/>
  <c r="M135" i="13"/>
  <c r="CE135" i="13" s="1"/>
  <c r="M119" i="13"/>
  <c r="CE119" i="13" s="1"/>
  <c r="M103" i="13"/>
  <c r="CE103" i="13" s="1"/>
  <c r="M87" i="13"/>
  <c r="CE87" i="13" s="1"/>
  <c r="M71" i="13"/>
  <c r="CE71" i="13" s="1"/>
  <c r="M55" i="13"/>
  <c r="CE55" i="13" s="1"/>
  <c r="M39" i="13"/>
  <c r="CE39" i="13" s="1"/>
  <c r="M23" i="13"/>
  <c r="CE23" i="13" s="1"/>
  <c r="M7" i="13"/>
  <c r="CE7" i="13" s="1"/>
  <c r="M58" i="13"/>
  <c r="CE58" i="13" s="1"/>
  <c r="M278" i="13"/>
  <c r="CE278" i="13" s="1"/>
  <c r="M166" i="13"/>
  <c r="CE166" i="13" s="1"/>
  <c r="M150" i="13"/>
  <c r="CE150" i="13" s="1"/>
  <c r="M134" i="13"/>
  <c r="CE134" i="13" s="1"/>
  <c r="M118" i="13"/>
  <c r="CE118" i="13" s="1"/>
  <c r="M102" i="13"/>
  <c r="CE102" i="13" s="1"/>
  <c r="M86" i="13"/>
  <c r="CE86" i="13" s="1"/>
  <c r="M70" i="13"/>
  <c r="CE70" i="13" s="1"/>
  <c r="M54" i="13"/>
  <c r="CE54" i="13" s="1"/>
  <c r="M38" i="13"/>
  <c r="CE38" i="13" s="1"/>
  <c r="M22" i="13"/>
  <c r="CE22" i="13" s="1"/>
  <c r="M6" i="13"/>
  <c r="CE6" i="13" s="1"/>
  <c r="M74" i="13"/>
  <c r="CE74" i="13" s="1"/>
  <c r="M277" i="13"/>
  <c r="CE277" i="13" s="1"/>
  <c r="M165" i="13"/>
  <c r="CE165" i="13" s="1"/>
  <c r="M149" i="13"/>
  <c r="CE149" i="13" s="1"/>
  <c r="M133" i="13"/>
  <c r="CE133" i="13" s="1"/>
  <c r="M117" i="13"/>
  <c r="CE117" i="13" s="1"/>
  <c r="M101" i="13"/>
  <c r="CE101" i="13" s="1"/>
  <c r="M85" i="13"/>
  <c r="CE85" i="13" s="1"/>
  <c r="M69" i="13"/>
  <c r="CE69" i="13" s="1"/>
  <c r="M53" i="13"/>
  <c r="CE53" i="13" s="1"/>
  <c r="M37" i="13"/>
  <c r="CE37" i="13" s="1"/>
  <c r="M21" i="13"/>
  <c r="CE21" i="13" s="1"/>
  <c r="M5" i="13"/>
  <c r="CE5" i="13" s="1"/>
  <c r="M90" i="13"/>
  <c r="CE90" i="13" s="1"/>
  <c r="M276" i="13"/>
  <c r="CE276" i="13" s="1"/>
  <c r="M180" i="13"/>
  <c r="CE180" i="13" s="1"/>
  <c r="M164" i="13"/>
  <c r="CE164" i="13" s="1"/>
  <c r="M148" i="13"/>
  <c r="CE148" i="13" s="1"/>
  <c r="M132" i="13"/>
  <c r="CE132" i="13" s="1"/>
  <c r="M116" i="13"/>
  <c r="CE116" i="13" s="1"/>
  <c r="M100" i="13"/>
  <c r="CE100" i="13" s="1"/>
  <c r="M84" i="13"/>
  <c r="CE84" i="13" s="1"/>
  <c r="M68" i="13"/>
  <c r="CE68" i="13" s="1"/>
  <c r="M52" i="13"/>
  <c r="CE52" i="13" s="1"/>
  <c r="M36" i="13"/>
  <c r="CE36" i="13" s="1"/>
  <c r="M20" i="13"/>
  <c r="CE20" i="13" s="1"/>
  <c r="M4" i="13"/>
  <c r="CE4" i="13" s="1"/>
  <c r="M122" i="13"/>
  <c r="CE122" i="13" s="1"/>
  <c r="M275" i="13"/>
  <c r="CE275" i="13" s="1"/>
  <c r="M179" i="13"/>
  <c r="CE179" i="13" s="1"/>
  <c r="M163" i="13"/>
  <c r="CE163" i="13" s="1"/>
  <c r="M147" i="13"/>
  <c r="CE147" i="13" s="1"/>
  <c r="M131" i="13"/>
  <c r="CE131" i="13" s="1"/>
  <c r="M115" i="13"/>
  <c r="CE115" i="13" s="1"/>
  <c r="M99" i="13"/>
  <c r="CE99" i="13" s="1"/>
  <c r="M83" i="13"/>
  <c r="CE83" i="13" s="1"/>
  <c r="M67" i="13"/>
  <c r="CE67" i="13" s="1"/>
  <c r="M51" i="13"/>
  <c r="CE51" i="13" s="1"/>
  <c r="M35" i="13"/>
  <c r="CE35" i="13" s="1"/>
  <c r="M19" i="13"/>
  <c r="CE19" i="13" s="1"/>
  <c r="M138" i="13"/>
  <c r="CE138" i="13" s="1"/>
  <c r="M274" i="13"/>
  <c r="CE274" i="13" s="1"/>
  <c r="M178" i="13"/>
  <c r="CE178" i="13" s="1"/>
  <c r="M162" i="13"/>
  <c r="CE162" i="13" s="1"/>
  <c r="M146" i="13"/>
  <c r="CE146" i="13" s="1"/>
  <c r="M130" i="13"/>
  <c r="CE130" i="13" s="1"/>
  <c r="M114" i="13"/>
  <c r="CE114" i="13" s="1"/>
  <c r="M98" i="13"/>
  <c r="CE98" i="13" s="1"/>
  <c r="M82" i="13"/>
  <c r="CE82" i="13" s="1"/>
  <c r="M66" i="13"/>
  <c r="CE66" i="13" s="1"/>
  <c r="M50" i="13"/>
  <c r="CE50" i="13" s="1"/>
  <c r="M34" i="13"/>
  <c r="CE34" i="13" s="1"/>
  <c r="M18" i="13"/>
  <c r="CE18" i="13" s="1"/>
  <c r="M106" i="13"/>
  <c r="CE106" i="13" s="1"/>
  <c r="M273" i="13"/>
  <c r="CE273" i="13" s="1"/>
  <c r="M177" i="13"/>
  <c r="CE177" i="13" s="1"/>
  <c r="M161" i="13"/>
  <c r="CE161" i="13" s="1"/>
  <c r="M145" i="13"/>
  <c r="CE145" i="13" s="1"/>
  <c r="M129" i="13"/>
  <c r="CE129" i="13" s="1"/>
  <c r="M113" i="13"/>
  <c r="CE113" i="13" s="1"/>
  <c r="M97" i="13"/>
  <c r="CE97" i="13" s="1"/>
  <c r="M81" i="13"/>
  <c r="CE81" i="13" s="1"/>
  <c r="M65" i="13"/>
  <c r="CE65" i="13" s="1"/>
  <c r="M49" i="13"/>
  <c r="CE49" i="13" s="1"/>
  <c r="M33" i="13"/>
  <c r="CE33" i="13" s="1"/>
  <c r="M17" i="13"/>
  <c r="CE17" i="13" s="1"/>
  <c r="M272" i="13"/>
  <c r="CE272" i="13" s="1"/>
  <c r="M176" i="13"/>
  <c r="CE176" i="13" s="1"/>
  <c r="M160" i="13"/>
  <c r="CE160" i="13" s="1"/>
  <c r="M144" i="13"/>
  <c r="CE144" i="13" s="1"/>
  <c r="M128" i="13"/>
  <c r="CE128" i="13" s="1"/>
  <c r="M112" i="13"/>
  <c r="CE112" i="13" s="1"/>
  <c r="M96" i="13"/>
  <c r="CE96" i="13" s="1"/>
  <c r="M80" i="13"/>
  <c r="CE80" i="13" s="1"/>
  <c r="M64" i="13"/>
  <c r="CE64" i="13" s="1"/>
  <c r="M48" i="13"/>
  <c r="CE48" i="13" s="1"/>
  <c r="M32" i="13"/>
  <c r="CE32" i="13" s="1"/>
  <c r="M16" i="13"/>
  <c r="CE16" i="13" s="1"/>
  <c r="M175" i="13"/>
  <c r="CE175" i="13" s="1"/>
  <c r="M159" i="13"/>
  <c r="CE159" i="13" s="1"/>
  <c r="M143" i="13"/>
  <c r="CE143" i="13" s="1"/>
  <c r="M127" i="13"/>
  <c r="CE127" i="13" s="1"/>
  <c r="M111" i="13"/>
  <c r="CE111" i="13" s="1"/>
  <c r="M95" i="13"/>
  <c r="CE95" i="13" s="1"/>
  <c r="M79" i="13"/>
  <c r="CE79" i="13" s="1"/>
  <c r="M63" i="13"/>
  <c r="CE63" i="13" s="1"/>
  <c r="M47" i="13"/>
  <c r="CE47" i="13" s="1"/>
  <c r="M31" i="13"/>
  <c r="CE31" i="13" s="1"/>
  <c r="M15" i="13"/>
  <c r="CE15" i="13" s="1"/>
  <c r="M174" i="13"/>
  <c r="CE174" i="13" s="1"/>
  <c r="M158" i="13"/>
  <c r="CE158" i="13" s="1"/>
  <c r="M142" i="13"/>
  <c r="CE142" i="13" s="1"/>
  <c r="M126" i="13"/>
  <c r="CE126" i="13" s="1"/>
  <c r="M110" i="13"/>
  <c r="CE110" i="13" s="1"/>
  <c r="M94" i="13"/>
  <c r="CE94" i="13" s="1"/>
  <c r="M78" i="13"/>
  <c r="CE78" i="13" s="1"/>
  <c r="M62" i="13"/>
  <c r="CE62" i="13" s="1"/>
  <c r="M46" i="13"/>
  <c r="CE46" i="13" s="1"/>
  <c r="M30" i="13"/>
  <c r="CE30" i="13" s="1"/>
  <c r="M14" i="13"/>
  <c r="CE14" i="13" s="1"/>
  <c r="M141" i="13"/>
  <c r="CE141" i="13" s="1"/>
  <c r="M125" i="13"/>
  <c r="CE125" i="13" s="1"/>
  <c r="M93" i="13"/>
  <c r="CE93" i="13" s="1"/>
  <c r="M61" i="13"/>
  <c r="CE61" i="13" s="1"/>
  <c r="M45" i="13"/>
  <c r="CE45" i="13" s="1"/>
  <c r="M204" i="13"/>
  <c r="CE204" i="13" s="1"/>
  <c r="M172" i="13"/>
  <c r="CE172" i="13" s="1"/>
  <c r="M140" i="13"/>
  <c r="CE140" i="13" s="1"/>
  <c r="M124" i="13"/>
  <c r="CE124" i="13" s="1"/>
  <c r="M108" i="13"/>
  <c r="CE108" i="13" s="1"/>
  <c r="M92" i="13"/>
  <c r="CE92" i="13" s="1"/>
  <c r="M76" i="13"/>
  <c r="CE76" i="13" s="1"/>
  <c r="M60" i="13"/>
  <c r="CE60" i="13" s="1"/>
  <c r="M44" i="13"/>
  <c r="CE44" i="13" s="1"/>
  <c r="M28" i="13"/>
  <c r="CE28" i="13" s="1"/>
  <c r="M12" i="13"/>
  <c r="CE12" i="13" s="1"/>
  <c r="A1705" i="12"/>
  <c r="A1689" i="12"/>
  <c r="A1673" i="12"/>
  <c r="A1657" i="12"/>
  <c r="A1641" i="12"/>
  <c r="A1625" i="12"/>
  <c r="A1609" i="12"/>
  <c r="A1593" i="12"/>
  <c r="A1577" i="12"/>
  <c r="A1561" i="12"/>
  <c r="A1545" i="12"/>
  <c r="A1529" i="12"/>
  <c r="A1513" i="12"/>
  <c r="A1497" i="12"/>
  <c r="A1481" i="12"/>
  <c r="A1465" i="12"/>
  <c r="A1449" i="12"/>
  <c r="A1433" i="12"/>
  <c r="A1417" i="12"/>
  <c r="A1401" i="12"/>
  <c r="A1385" i="12"/>
  <c r="A1369" i="12"/>
  <c r="A1353" i="12"/>
  <c r="A1337" i="12"/>
  <c r="A1321" i="12"/>
  <c r="A1305" i="12"/>
  <c r="A1289" i="12"/>
  <c r="A1273" i="12"/>
  <c r="A1257" i="12"/>
  <c r="A1241" i="12"/>
  <c r="A1225" i="12"/>
  <c r="A1209" i="12"/>
  <c r="A1193" i="12"/>
  <c r="A1177" i="12"/>
  <c r="A1161" i="12"/>
  <c r="A1208" i="12"/>
  <c r="A1145" i="12"/>
  <c r="A1129" i="12"/>
  <c r="A1113" i="12"/>
  <c r="A1097" i="12"/>
  <c r="A1081" i="12"/>
  <c r="A1656" i="12"/>
  <c r="A1480" i="12"/>
  <c r="A1400" i="12"/>
  <c r="A1352" i="12"/>
  <c r="A1336" i="12"/>
  <c r="A1320" i="12"/>
  <c r="A1304" i="12"/>
  <c r="A1288" i="12"/>
  <c r="A1272" i="12"/>
  <c r="A1256" i="12"/>
  <c r="A1240" i="12"/>
  <c r="A1176" i="12"/>
  <c r="A1160" i="12"/>
  <c r="A1144" i="12"/>
  <c r="A1128" i="12"/>
  <c r="A1112" i="12"/>
  <c r="A1096" i="12"/>
  <c r="A1080" i="12"/>
  <c r="A1064" i="12"/>
  <c r="A1048" i="12"/>
  <c r="A1032" i="12"/>
  <c r="A1016" i="12"/>
  <c r="A1000" i="12"/>
  <c r="A984" i="12"/>
  <c r="A968" i="12"/>
  <c r="A952" i="12"/>
  <c r="A936" i="12"/>
  <c r="A920" i="12"/>
  <c r="A904" i="12"/>
  <c r="A888" i="12"/>
  <c r="A872" i="12"/>
  <c r="A856" i="12"/>
  <c r="A840" i="12"/>
  <c r="A1688" i="12"/>
  <c r="A1640" i="12"/>
  <c r="A1608" i="12"/>
  <c r="A1192" i="12"/>
  <c r="A1624" i="12"/>
  <c r="A1496" i="12"/>
  <c r="A1704" i="12"/>
  <c r="A1544" i="12"/>
  <c r="A1512" i="12"/>
  <c r="A1464" i="12"/>
  <c r="A1416" i="12"/>
  <c r="A1368" i="12"/>
  <c r="A1592" i="12"/>
  <c r="A1432" i="12"/>
  <c r="A1560" i="12"/>
  <c r="A1672" i="12"/>
  <c r="A1576" i="12"/>
  <c r="A1528" i="12"/>
  <c r="A1448" i="12"/>
  <c r="A1384" i="12"/>
  <c r="A1224" i="12"/>
  <c r="A1065" i="12"/>
  <c r="A1049" i="12"/>
  <c r="A1033" i="12"/>
  <c r="A1017" i="12"/>
  <c r="A875" i="12"/>
  <c r="A859" i="12"/>
  <c r="A843" i="12"/>
  <c r="A827" i="12"/>
  <c r="A811" i="12"/>
  <c r="A795" i="12"/>
  <c r="A779" i="12"/>
  <c r="A763" i="12"/>
  <c r="A747" i="12"/>
  <c r="A731" i="12"/>
  <c r="A715" i="12"/>
  <c r="A699" i="12"/>
  <c r="A683" i="12"/>
  <c r="A667" i="12"/>
  <c r="A651" i="12"/>
  <c r="A635" i="12"/>
  <c r="A619" i="12"/>
  <c r="A603" i="12"/>
  <c r="A587" i="12"/>
  <c r="A571" i="12"/>
  <c r="A555" i="12"/>
  <c r="A539" i="12"/>
  <c r="A523" i="12"/>
  <c r="A507" i="12"/>
  <c r="A491" i="12"/>
  <c r="A475" i="12"/>
  <c r="A459" i="12"/>
  <c r="A443" i="12"/>
  <c r="A427" i="12"/>
  <c r="A411" i="12"/>
  <c r="A395" i="12"/>
  <c r="A379" i="12"/>
  <c r="A363" i="12"/>
  <c r="A347" i="12"/>
  <c r="A331" i="12"/>
  <c r="A315" i="12"/>
  <c r="A299" i="12"/>
  <c r="A283" i="12"/>
  <c r="A267" i="12"/>
  <c r="A251" i="12"/>
  <c r="A235" i="12"/>
  <c r="A219" i="12"/>
  <c r="A203" i="12"/>
  <c r="A187" i="12"/>
  <c r="A171" i="12"/>
  <c r="A155" i="12"/>
  <c r="A139" i="12"/>
  <c r="A123" i="12"/>
  <c r="A107" i="12"/>
  <c r="A91" i="12"/>
  <c r="A75" i="12"/>
  <c r="A59" i="12"/>
  <c r="A43" i="12"/>
  <c r="A27" i="12"/>
  <c r="A11" i="12"/>
  <c r="A1722" i="12"/>
  <c r="A1706" i="12"/>
  <c r="A1690" i="12"/>
  <c r="A1674" i="12"/>
  <c r="A1658" i="12"/>
  <c r="A1642" i="12"/>
  <c r="A1626" i="12"/>
  <c r="A1610" i="12"/>
  <c r="A1594" i="12"/>
  <c r="A1578" i="12"/>
  <c r="A1562" i="12"/>
  <c r="A1546" i="12"/>
  <c r="A1530" i="12"/>
  <c r="A1514" i="12"/>
  <c r="A1498" i="12"/>
  <c r="A1482" i="12"/>
  <c r="A1466" i="12"/>
  <c r="A1450" i="12"/>
  <c r="A1001" i="12"/>
  <c r="A985" i="12"/>
  <c r="A969" i="12"/>
  <c r="A953" i="12"/>
  <c r="A937" i="12"/>
  <c r="A921" i="12"/>
  <c r="A905" i="12"/>
  <c r="A889" i="12"/>
  <c r="A873" i="12"/>
  <c r="A857" i="12"/>
  <c r="A841" i="12"/>
  <c r="A825" i="12"/>
  <c r="A809" i="12"/>
  <c r="A793" i="12"/>
  <c r="A777" i="12"/>
  <c r="A761" i="12"/>
  <c r="A745" i="12"/>
  <c r="A729" i="12"/>
  <c r="A713" i="12"/>
  <c r="A697" i="12"/>
  <c r="A681" i="12"/>
  <c r="A665" i="12"/>
  <c r="A649" i="12"/>
  <c r="A633" i="12"/>
  <c r="A617" i="12"/>
  <c r="A601" i="12"/>
  <c r="A585" i="12"/>
  <c r="A569" i="12"/>
  <c r="A553" i="12"/>
  <c r="A3" i="12"/>
  <c r="A2" i="12"/>
  <c r="A870" i="12"/>
  <c r="A854" i="12"/>
  <c r="A838" i="12"/>
  <c r="A822" i="12"/>
  <c r="A806" i="12"/>
  <c r="A790" i="12"/>
  <c r="A1133" i="12"/>
  <c r="A1117" i="12"/>
  <c r="A1101" i="12"/>
  <c r="A1085" i="12"/>
  <c r="A1069" i="12"/>
  <c r="A1053" i="12"/>
  <c r="A1037" i="12"/>
  <c r="A1021" i="12"/>
  <c r="A1005" i="12"/>
  <c r="A989" i="12"/>
  <c r="A973" i="12"/>
  <c r="A957" i="12"/>
  <c r="A941" i="12"/>
  <c r="A925" i="12"/>
  <c r="A909" i="12"/>
  <c r="A893" i="12"/>
  <c r="A877" i="12"/>
  <c r="A861" i="12"/>
  <c r="A845" i="12"/>
  <c r="A829" i="12"/>
  <c r="A813" i="12"/>
  <c r="A797" i="12"/>
  <c r="A781" i="12"/>
  <c r="A765" i="12"/>
  <c r="A749" i="12"/>
  <c r="A733" i="12"/>
  <c r="A717" i="12"/>
  <c r="A701" i="12"/>
  <c r="A685" i="12"/>
  <c r="A669" i="12"/>
  <c r="A653" i="12"/>
  <c r="A637" i="12"/>
  <c r="A621" i="12"/>
  <c r="A1713" i="12"/>
  <c r="A1697" i="12"/>
  <c r="A1681" i="12"/>
  <c r="A1665" i="12"/>
  <c r="A1649" i="12"/>
  <c r="A1633" i="12"/>
  <c r="A1617" i="12"/>
  <c r="A1601" i="12"/>
  <c r="A1585" i="12"/>
  <c r="A1569" i="12"/>
  <c r="A1553" i="12"/>
  <c r="A1537" i="12"/>
  <c r="A1521" i="12"/>
  <c r="A1505" i="12"/>
  <c r="A1489" i="12"/>
  <c r="A1473" i="12"/>
  <c r="A1457" i="12"/>
  <c r="A1441" i="12"/>
  <c r="A1425" i="12"/>
  <c r="A1409" i="12"/>
  <c r="A1393" i="12"/>
  <c r="A1377" i="12"/>
  <c r="A1361" i="12"/>
  <c r="A1345" i="12"/>
  <c r="A1329" i="12"/>
  <c r="A1313" i="12"/>
  <c r="A1297" i="12"/>
  <c r="A1281" i="12"/>
  <c r="A1265" i="12"/>
  <c r="A1249" i="12"/>
  <c r="A1233" i="12"/>
  <c r="A1217" i="12"/>
  <c r="A1201" i="12"/>
  <c r="A1185" i="12"/>
  <c r="A1169" i="12"/>
  <c r="A1153" i="12"/>
  <c r="A1137" i="12"/>
  <c r="A1121" i="12"/>
  <c r="A1105" i="12"/>
  <c r="A1089" i="12"/>
  <c r="A1073" i="12"/>
  <c r="A1057" i="12"/>
  <c r="A1041" i="12"/>
  <c r="A1025" i="12"/>
  <c r="A1009" i="12"/>
  <c r="A993" i="12"/>
  <c r="A977" i="12"/>
  <c r="A961" i="12"/>
  <c r="A945" i="12"/>
  <c r="A929" i="12"/>
  <c r="A913" i="12"/>
  <c r="A897" i="12"/>
  <c r="A881" i="12"/>
  <c r="A753" i="12"/>
  <c r="A513" i="12"/>
  <c r="A257" i="12"/>
  <c r="A213" i="12"/>
  <c r="A197" i="12"/>
  <c r="A181" i="12"/>
  <c r="A165" i="12"/>
  <c r="A149" i="12"/>
  <c r="A117" i="12"/>
  <c r="A101" i="12"/>
  <c r="A85" i="12"/>
  <c r="A69" i="12"/>
  <c r="A53" i="12"/>
  <c r="A37" i="12"/>
  <c r="A21" i="12"/>
  <c r="A5" i="12"/>
  <c r="A1434" i="12"/>
  <c r="A1418" i="12"/>
  <c r="A1402" i="12"/>
  <c r="A1386" i="12"/>
  <c r="A1370" i="12"/>
  <c r="A1354" i="12"/>
  <c r="A1338" i="12"/>
  <c r="A1322" i="12"/>
  <c r="A1306" i="12"/>
  <c r="A1290" i="12"/>
  <c r="A1274" i="12"/>
  <c r="A1258" i="12"/>
  <c r="A1242" i="12"/>
  <c r="A1226" i="12"/>
  <c r="A1210" i="12"/>
  <c r="A308" i="12"/>
  <c r="A537" i="12"/>
  <c r="A227" i="12"/>
  <c r="A211" i="12"/>
  <c r="A195" i="12"/>
  <c r="A179" i="12"/>
  <c r="A163" i="12"/>
  <c r="A147" i="12"/>
  <c r="A131" i="12"/>
  <c r="A115" i="12"/>
  <c r="A99" i="12"/>
  <c r="A83" i="12"/>
  <c r="A67" i="12"/>
  <c r="A51" i="12"/>
  <c r="A35" i="12"/>
  <c r="A19" i="12"/>
  <c r="A1325" i="12"/>
  <c r="A1229" i="12"/>
  <c r="A594" i="12"/>
  <c r="A578" i="12"/>
  <c r="A562" i="12"/>
  <c r="A546" i="12"/>
  <c r="A530" i="12"/>
  <c r="A514" i="12"/>
  <c r="A498" i="12"/>
  <c r="A482" i="12"/>
  <c r="A466" i="12"/>
  <c r="A450" i="12"/>
  <c r="A434" i="12"/>
  <c r="A418" i="12"/>
  <c r="A402" i="12"/>
  <c r="A386" i="12"/>
  <c r="A370" i="12"/>
  <c r="A354" i="12"/>
  <c r="A338" i="12"/>
  <c r="A322" i="12"/>
  <c r="A306" i="12"/>
  <c r="A290" i="12"/>
  <c r="A274" i="12"/>
  <c r="A258" i="12"/>
  <c r="A242" i="12"/>
  <c r="A226" i="12"/>
  <c r="A210" i="12"/>
  <c r="A194" i="12"/>
  <c r="A178" i="12"/>
  <c r="A162" i="12"/>
  <c r="A146" i="12"/>
  <c r="A130" i="12"/>
  <c r="A114" i="12"/>
  <c r="A98" i="12"/>
  <c r="A82" i="12"/>
  <c r="A66" i="12"/>
  <c r="A50" i="12"/>
  <c r="A34" i="12"/>
  <c r="A18" i="12"/>
  <c r="A1245" i="12"/>
  <c r="A668" i="12"/>
  <c r="A620" i="12"/>
  <c r="A412" i="12"/>
  <c r="A364" i="12"/>
  <c r="A156" i="12"/>
  <c r="A108" i="12"/>
  <c r="A1181" i="12"/>
  <c r="A465" i="12"/>
  <c r="A209" i="12"/>
  <c r="A1709" i="12"/>
  <c r="A1549" i="12"/>
  <c r="A1453" i="12"/>
  <c r="A774" i="12"/>
  <c r="A758" i="12"/>
  <c r="A742" i="12"/>
  <c r="A726" i="12"/>
  <c r="A710" i="12"/>
  <c r="A694" i="12"/>
  <c r="A1469" i="12"/>
  <c r="A1149" i="12"/>
  <c r="A1675" i="12"/>
  <c r="A1547" i="12"/>
  <c r="A1419" i="12"/>
  <c r="A1437" i="12"/>
  <c r="A1357" i="12"/>
  <c r="A1165" i="12"/>
  <c r="A464" i="12"/>
  <c r="A416" i="12"/>
  <c r="A208" i="12"/>
  <c r="A160" i="12"/>
  <c r="A1629" i="12"/>
  <c r="A1373" i="12"/>
  <c r="A725" i="12"/>
  <c r="A709" i="12"/>
  <c r="A693" i="12"/>
  <c r="A677" i="12"/>
  <c r="A661" i="12"/>
  <c r="A645" i="12"/>
  <c r="A629" i="12"/>
  <c r="A613" i="12"/>
  <c r="A597" i="12"/>
  <c r="A581" i="12"/>
  <c r="A565" i="12"/>
  <c r="A549" i="12"/>
  <c r="A533" i="12"/>
  <c r="A517" i="12"/>
  <c r="A501" i="12"/>
  <c r="A485" i="12"/>
  <c r="A469" i="12"/>
  <c r="A453" i="12"/>
  <c r="A437" i="12"/>
  <c r="A421" i="12"/>
  <c r="A405" i="12"/>
  <c r="A389" i="12"/>
  <c r="A373" i="12"/>
  <c r="A357" i="12"/>
  <c r="A341" i="12"/>
  <c r="A325" i="12"/>
  <c r="A309" i="12"/>
  <c r="A293" i="12"/>
  <c r="A277" i="12"/>
  <c r="A261" i="12"/>
  <c r="A245" i="12"/>
  <c r="A229" i="12"/>
  <c r="A133" i="12"/>
  <c r="A1597" i="12"/>
  <c r="A1517" i="12"/>
  <c r="A1277" i="12"/>
  <c r="A1194" i="12"/>
  <c r="A1178" i="12"/>
  <c r="A1162" i="12"/>
  <c r="A1146" i="12"/>
  <c r="A1130" i="12"/>
  <c r="A1114" i="12"/>
  <c r="A1098" i="12"/>
  <c r="A1082" i="12"/>
  <c r="A1066" i="12"/>
  <c r="A1050" i="12"/>
  <c r="A1034" i="12"/>
  <c r="A1018" i="12"/>
  <c r="A1002" i="12"/>
  <c r="A986" i="12"/>
  <c r="A970" i="12"/>
  <c r="A954" i="12"/>
  <c r="A938" i="12"/>
  <c r="A922" i="12"/>
  <c r="A906" i="12"/>
  <c r="A890" i="12"/>
  <c r="A874" i="12"/>
  <c r="A858" i="12"/>
  <c r="A842" i="12"/>
  <c r="A826" i="12"/>
  <c r="A810" i="12"/>
  <c r="A794" i="12"/>
  <c r="A778" i="12"/>
  <c r="A762" i="12"/>
  <c r="A746" i="12"/>
  <c r="A730" i="12"/>
  <c r="A714" i="12"/>
  <c r="A698" i="12"/>
  <c r="A682" i="12"/>
  <c r="A666" i="12"/>
  <c r="A650" i="12"/>
  <c r="A634" i="12"/>
  <c r="A618" i="12"/>
  <c r="A602" i="12"/>
  <c r="A586" i="12"/>
  <c r="A570" i="12"/>
  <c r="A554" i="12"/>
  <c r="A538" i="12"/>
  <c r="A522" i="12"/>
  <c r="A506" i="12"/>
  <c r="A490" i="12"/>
  <c r="A474" i="12"/>
  <c r="A458" i="12"/>
  <c r="A442" i="12"/>
  <c r="A426" i="12"/>
  <c r="A410" i="12"/>
  <c r="A394" i="12"/>
  <c r="A378" i="12"/>
  <c r="A362" i="12"/>
  <c r="A346" i="12"/>
  <c r="A330" i="12"/>
  <c r="A314" i="12"/>
  <c r="A298" i="12"/>
  <c r="A282" i="12"/>
  <c r="A266" i="12"/>
  <c r="A250" i="12"/>
  <c r="A234" i="12"/>
  <c r="A218" i="12"/>
  <c r="A202" i="12"/>
  <c r="A186" i="12"/>
  <c r="A170" i="12"/>
  <c r="A154" i="12"/>
  <c r="A138" i="12"/>
  <c r="A122" i="12"/>
  <c r="A106" i="12"/>
  <c r="A90" i="12"/>
  <c r="A74" i="12"/>
  <c r="A58" i="12"/>
  <c r="A42" i="12"/>
  <c r="A26" i="12"/>
  <c r="A10" i="12"/>
  <c r="A1645" i="12"/>
  <c r="A1565" i="12"/>
  <c r="A1485" i="12"/>
  <c r="A1405" i="12"/>
  <c r="A1261" i="12"/>
  <c r="A1661" i="12"/>
  <c r="A1501" i="12"/>
  <c r="A1421" i="12"/>
  <c r="A1293" i="12"/>
  <c r="A708" i="12"/>
  <c r="A1693" i="12"/>
  <c r="A1533" i="12"/>
  <c r="A1389" i="12"/>
  <c r="A1309" i="12"/>
  <c r="A1213" i="12"/>
  <c r="A521" i="12"/>
  <c r="A505" i="12"/>
  <c r="A489" i="12"/>
  <c r="A473" i="12"/>
  <c r="A457" i="12"/>
  <c r="A441" i="12"/>
  <c r="A425" i="12"/>
  <c r="A409" i="12"/>
  <c r="A393" i="12"/>
  <c r="A377" i="12"/>
  <c r="A361" i="12"/>
  <c r="A345" i="12"/>
  <c r="A329" i="12"/>
  <c r="A313" i="12"/>
  <c r="A297" i="12"/>
  <c r="A281" i="12"/>
  <c r="A265" i="12"/>
  <c r="A1677" i="12"/>
  <c r="A1613" i="12"/>
  <c r="A1341" i="12"/>
  <c r="A1581" i="12"/>
  <c r="A1197" i="12"/>
  <c r="A1106" i="12"/>
  <c r="A962" i="12"/>
  <c r="A818" i="12"/>
  <c r="A1719" i="12"/>
  <c r="A1591" i="12"/>
  <c r="A1463" i="12"/>
  <c r="A1714" i="12"/>
  <c r="A1586" i="12"/>
  <c r="A1522" i="12"/>
  <c r="A1394" i="12"/>
  <c r="A1170" i="12"/>
  <c r="A882" i="12"/>
  <c r="A1474" i="12"/>
  <c r="A1298" i="12"/>
  <c r="A1666" i="12"/>
  <c r="A1618" i="12"/>
  <c r="A1506" i="12"/>
  <c r="A1282" i="12"/>
  <c r="A1218" i="12"/>
  <c r="A1042" i="12"/>
  <c r="A914" i="12"/>
  <c r="A898" i="12"/>
  <c r="A834" i="12"/>
  <c r="A1330" i="12"/>
  <c r="A1138" i="12"/>
  <c r="A1682" i="12"/>
  <c r="A1458" i="12"/>
  <c r="A1410" i="12"/>
  <c r="A1250" i="12"/>
  <c r="A1186" i="12"/>
  <c r="A930" i="12"/>
  <c r="A1650" i="12"/>
  <c r="A1570" i="12"/>
  <c r="A1314" i="12"/>
  <c r="A1202" i="12"/>
  <c r="A1074" i="12"/>
  <c r="A1010" i="12"/>
  <c r="A946" i="12"/>
  <c r="A1602" i="12"/>
  <c r="A1554" i="12"/>
  <c r="A1346" i="12"/>
  <c r="A1698" i="12"/>
  <c r="A1634" i="12"/>
  <c r="A1442" i="12"/>
  <c r="A1362" i="12"/>
  <c r="A1266" i="12"/>
  <c r="A1090" i="12"/>
  <c r="A994" i="12"/>
  <c r="A1711" i="12"/>
  <c r="A1695" i="12"/>
  <c r="A1679" i="12"/>
  <c r="A1663" i="12"/>
  <c r="A1631" i="12"/>
  <c r="A1503" i="12"/>
  <c r="A1538" i="12"/>
  <c r="A1426" i="12"/>
  <c r="A1234" i="12"/>
  <c r="A1122" i="12"/>
  <c r="A1058" i="12"/>
  <c r="A866" i="12"/>
  <c r="A1490" i="12"/>
  <c r="A1154" i="12"/>
  <c r="A1026" i="12"/>
  <c r="A850" i="12"/>
  <c r="A1378" i="12"/>
  <c r="A978" i="12"/>
  <c r="A1715" i="12"/>
  <c r="A1699" i="12"/>
  <c r="A1683" i="12"/>
  <c r="A1667" i="12"/>
  <c r="A1651" i="12"/>
  <c r="A1635" i="12"/>
  <c r="A1619" i="12"/>
  <c r="A1603" i="12"/>
  <c r="A1587" i="12"/>
  <c r="A1571" i="12"/>
  <c r="A1555" i="12"/>
  <c r="A1539" i="12"/>
  <c r="A1523" i="12"/>
  <c r="A1507" i="12"/>
  <c r="A1491" i="12"/>
  <c r="A1475" i="12"/>
  <c r="A1459" i="12"/>
  <c r="A1443" i="12"/>
  <c r="A1427" i="12"/>
  <c r="A1411" i="12"/>
  <c r="A1395" i="12"/>
  <c r="A1379" i="12"/>
  <c r="A1363" i="12"/>
  <c r="A1347" i="12"/>
  <c r="A1331" i="12"/>
  <c r="A1315" i="12"/>
  <c r="A1299" i="12"/>
  <c r="A1283" i="12"/>
  <c r="A1267" i="12"/>
  <c r="A1251" i="12"/>
  <c r="A1235" i="12"/>
  <c r="A1219" i="12"/>
  <c r="A1203" i="12"/>
  <c r="A1187" i="12"/>
  <c r="A1171" i="12"/>
  <c r="A1155" i="12"/>
  <c r="A1139" i="12"/>
  <c r="A1123" i="12"/>
  <c r="A1107" i="12"/>
  <c r="A1091" i="12"/>
  <c r="A1075" i="12"/>
  <c r="A1059" i="12"/>
  <c r="A1043" i="12"/>
  <c r="A1027" i="12"/>
  <c r="A1011" i="12"/>
  <c r="A995" i="12"/>
  <c r="A979" i="12"/>
  <c r="A963" i="12"/>
  <c r="A947" i="12"/>
  <c r="A931" i="12"/>
  <c r="A915" i="12"/>
  <c r="A899" i="12"/>
  <c r="A883" i="12"/>
  <c r="A867" i="12"/>
  <c r="A851" i="12"/>
  <c r="A835" i="12"/>
  <c r="A819" i="12"/>
  <c r="A803" i="12"/>
  <c r="A787" i="12"/>
  <c r="A771" i="12"/>
  <c r="A755" i="12"/>
  <c r="A739" i="12"/>
  <c r="A723" i="12"/>
  <c r="A707" i="12"/>
  <c r="A691" i="12"/>
  <c r="A802" i="12"/>
  <c r="A786" i="12"/>
  <c r="A770" i="12"/>
  <c r="A754" i="12"/>
  <c r="A738" i="12"/>
  <c r="A722" i="12"/>
  <c r="A706" i="12"/>
  <c r="A690" i="12"/>
  <c r="A674" i="12"/>
  <c r="A1703" i="12"/>
  <c r="A1687" i="12"/>
  <c r="A1671" i="12"/>
  <c r="A1655" i="12"/>
  <c r="A1639" i="12"/>
  <c r="A1623" i="12"/>
  <c r="A1607" i="12"/>
  <c r="A1575" i="12"/>
  <c r="A1559" i="12"/>
  <c r="A1543" i="12"/>
  <c r="A1527" i="12"/>
  <c r="A1511" i="12"/>
  <c r="A1495" i="12"/>
  <c r="A1479" i="12"/>
  <c r="A1447" i="12"/>
  <c r="A1431" i="12"/>
  <c r="A1415" i="12"/>
  <c r="A1399" i="12"/>
  <c r="A1383" i="12"/>
  <c r="A1367" i="12"/>
  <c r="A1351" i="12"/>
  <c r="A1335" i="12"/>
  <c r="A1319" i="12"/>
  <c r="A1303" i="12"/>
  <c r="A1287" i="12"/>
  <c r="A1271" i="12"/>
  <c r="A1255" i="12"/>
  <c r="A1239" i="12"/>
  <c r="A1223" i="12"/>
  <c r="A1207" i="12"/>
  <c r="A1191" i="12"/>
  <c r="A1175" i="12"/>
  <c r="A1159" i="12"/>
  <c r="A1143" i="12"/>
  <c r="A1127" i="12"/>
  <c r="A1111" i="12"/>
  <c r="A1095" i="12"/>
  <c r="A1079" i="12"/>
  <c r="A1063" i="12"/>
  <c r="A1047" i="12"/>
  <c r="A1031" i="12"/>
  <c r="A1015" i="12"/>
  <c r="A999" i="12"/>
  <c r="A983" i="12"/>
  <c r="A967" i="12"/>
  <c r="A951" i="12"/>
  <c r="A935" i="12"/>
  <c r="A919" i="12"/>
  <c r="A903" i="12"/>
  <c r="A887" i="12"/>
  <c r="A871" i="12"/>
  <c r="A1708" i="12"/>
  <c r="A1692" i="12"/>
  <c r="A1676" i="12"/>
  <c r="A1660" i="12"/>
  <c r="A1644" i="12"/>
  <c r="A1628" i="12"/>
  <c r="A1612" i="12"/>
  <c r="A1596" i="12"/>
  <c r="A1580" i="12"/>
  <c r="A1564" i="12"/>
  <c r="A1548" i="12"/>
  <c r="A1532" i="12"/>
  <c r="A1516" i="12"/>
  <c r="A1500" i="12"/>
  <c r="A1484" i="12"/>
  <c r="A1468" i="12"/>
  <c r="A1452" i="12"/>
  <c r="A1436" i="12"/>
  <c r="A1420" i="12"/>
  <c r="A1404" i="12"/>
  <c r="A1388" i="12"/>
  <c r="A1372" i="12"/>
  <c r="A1356" i="12"/>
  <c r="A1340" i="12"/>
  <c r="A1324" i="12"/>
  <c r="A1308" i="12"/>
  <c r="A1292" i="12"/>
  <c r="A1276" i="12"/>
  <c r="A1260" i="12"/>
  <c r="A1244" i="12"/>
  <c r="A1228" i="12"/>
  <c r="A1212" i="12"/>
  <c r="A1196" i="12"/>
  <c r="A1180" i="12"/>
  <c r="A1164" i="12"/>
  <c r="A1148" i="12"/>
  <c r="A1132" i="12"/>
  <c r="A1116" i="12"/>
  <c r="A1100" i="12"/>
  <c r="A1084" i="12"/>
  <c r="A1068" i="12"/>
  <c r="A1052" i="12"/>
  <c r="A1036" i="12"/>
  <c r="A1020" i="12"/>
  <c r="A1004" i="12"/>
  <c r="A988" i="12"/>
  <c r="A972" i="12"/>
  <c r="A956" i="12"/>
  <c r="A940" i="12"/>
  <c r="A924" i="12"/>
  <c r="A908" i="12"/>
  <c r="A892" i="12"/>
  <c r="A876" i="12"/>
  <c r="A796" i="12"/>
  <c r="A1718" i="12"/>
  <c r="A1702" i="12"/>
  <c r="A1686" i="12"/>
  <c r="A1670" i="12"/>
  <c r="A1654" i="12"/>
  <c r="A1638" i="12"/>
  <c r="A1622" i="12"/>
  <c r="A1606" i="12"/>
  <c r="A1590" i="12"/>
  <c r="A1574" i="12"/>
  <c r="A1558" i="12"/>
  <c r="A1542" i="12"/>
  <c r="A1526" i="12"/>
  <c r="A1510" i="12"/>
  <c r="A1494" i="12"/>
  <c r="A1478" i="12"/>
  <c r="A1462" i="12"/>
  <c r="A1446" i="12"/>
  <c r="A1430" i="12"/>
  <c r="A1414" i="12"/>
  <c r="A1398" i="12"/>
  <c r="A1382" i="12"/>
  <c r="A1366" i="12"/>
  <c r="A1350" i="12"/>
  <c r="A1334" i="12"/>
  <c r="A1318" i="12"/>
  <c r="A1302" i="12"/>
  <c r="A1286" i="12"/>
  <c r="A1270" i="12"/>
  <c r="A1254" i="12"/>
  <c r="A1238" i="12"/>
  <c r="A1222" i="12"/>
  <c r="A1206" i="12"/>
  <c r="A1190" i="12"/>
  <c r="A1174" i="12"/>
  <c r="A1158" i="12"/>
  <c r="A1142" i="12"/>
  <c r="A1126" i="12"/>
  <c r="A1110" i="12"/>
  <c r="A1094" i="12"/>
  <c r="A1078" i="12"/>
  <c r="A1062" i="12"/>
  <c r="A1046" i="12"/>
  <c r="A1030" i="12"/>
  <c r="A1014" i="12"/>
  <c r="A998" i="12"/>
  <c r="A982" i="12"/>
  <c r="A966" i="12"/>
  <c r="A950" i="12"/>
  <c r="A934" i="12"/>
  <c r="A918" i="12"/>
  <c r="A902" i="12"/>
  <c r="A886" i="12"/>
  <c r="A1707" i="12"/>
  <c r="A1691" i="12"/>
  <c r="A1659" i="12"/>
  <c r="A1643" i="12"/>
  <c r="A1627" i="12"/>
  <c r="A1611" i="12"/>
  <c r="A1595" i="12"/>
  <c r="A1579" i="12"/>
  <c r="A1563" i="12"/>
  <c r="A1531" i="12"/>
  <c r="A1515" i="12"/>
  <c r="A1499" i="12"/>
  <c r="A1483" i="12"/>
  <c r="A1467" i="12"/>
  <c r="A1451" i="12"/>
  <c r="A1435" i="12"/>
  <c r="A1403" i="12"/>
  <c r="A1387" i="12"/>
  <c r="A1371" i="12"/>
  <c r="A1355" i="12"/>
  <c r="A1339" i="12"/>
  <c r="A1323" i="12"/>
  <c r="A1307" i="12"/>
  <c r="A1291" i="12"/>
  <c r="A1275" i="12"/>
  <c r="A1259" i="12"/>
  <c r="A1243" i="12"/>
  <c r="A1227" i="12"/>
  <c r="A1211" i="12"/>
  <c r="A1195" i="12"/>
  <c r="A1179" i="12"/>
  <c r="A1163" i="12"/>
  <c r="A1147" i="12"/>
  <c r="A1131" i="12"/>
  <c r="A1115" i="12"/>
  <c r="A1099" i="12"/>
  <c r="A1083" i="12"/>
  <c r="A1067" i="12"/>
  <c r="A1051" i="12"/>
  <c r="A1035" i="12"/>
  <c r="A1019" i="12"/>
  <c r="A1003" i="12"/>
  <c r="A987" i="12"/>
  <c r="A971" i="12"/>
  <c r="A955" i="12"/>
  <c r="A939" i="12"/>
  <c r="A923" i="12"/>
  <c r="A907" i="12"/>
  <c r="A891" i="12"/>
  <c r="A1712" i="12"/>
  <c r="A1696" i="12"/>
  <c r="A1680" i="12"/>
  <c r="A1664" i="12"/>
  <c r="A1648" i="12"/>
  <c r="A1632" i="12"/>
  <c r="A1616" i="12"/>
  <c r="A1600" i="12"/>
  <c r="A1584" i="12"/>
  <c r="A1568" i="12"/>
  <c r="A1552" i="12"/>
  <c r="A1536" i="12"/>
  <c r="A1520" i="12"/>
  <c r="A1504" i="12"/>
  <c r="A1488" i="12"/>
  <c r="A1472" i="12"/>
  <c r="A1456" i="12"/>
  <c r="A1440" i="12"/>
  <c r="A1424" i="12"/>
  <c r="A1408" i="12"/>
  <c r="A1392" i="12"/>
  <c r="A1376" i="12"/>
  <c r="A1360" i="12"/>
  <c r="A1344" i="12"/>
  <c r="A1328" i="12"/>
  <c r="A1312" i="12"/>
  <c r="A1296" i="12"/>
  <c r="A1280" i="12"/>
  <c r="A1264" i="12"/>
  <c r="A1248" i="12"/>
  <c r="A1232" i="12"/>
  <c r="A1216" i="12"/>
  <c r="A1200" i="12"/>
  <c r="A1184" i="12"/>
  <c r="A1168" i="12"/>
  <c r="A1152" i="12"/>
  <c r="A1136" i="12"/>
  <c r="A1120" i="12"/>
  <c r="A1104" i="12"/>
  <c r="A1088" i="12"/>
  <c r="A1072" i="12"/>
  <c r="A1056" i="12"/>
  <c r="A1040" i="12"/>
  <c r="A1024" i="12"/>
  <c r="A1008" i="12"/>
  <c r="A992" i="12"/>
  <c r="A976" i="12"/>
  <c r="A960" i="12"/>
  <c r="A944" i="12"/>
  <c r="A928" i="12"/>
  <c r="A912" i="12"/>
  <c r="A896" i="12"/>
  <c r="A880" i="12"/>
  <c r="A864" i="12"/>
  <c r="A752" i="12"/>
  <c r="A1717" i="12"/>
  <c r="A1701" i="12"/>
  <c r="A1685" i="12"/>
  <c r="A1669" i="12"/>
  <c r="A1653" i="12"/>
  <c r="A1637" i="12"/>
  <c r="A1621" i="12"/>
  <c r="A1605" i="12"/>
  <c r="A1589" i="12"/>
  <c r="A1573" i="12"/>
  <c r="A1557" i="12"/>
  <c r="A1541" i="12"/>
  <c r="A1525" i="12"/>
  <c r="A1509" i="12"/>
  <c r="A1493" i="12"/>
  <c r="A1477" i="12"/>
  <c r="A1461" i="12"/>
  <c r="A1445" i="12"/>
  <c r="A1429" i="12"/>
  <c r="A1413" i="12"/>
  <c r="A1397" i="12"/>
  <c r="A1381" i="12"/>
  <c r="A1365" i="12"/>
  <c r="A1349" i="12"/>
  <c r="A1333" i="12"/>
  <c r="A1317" i="12"/>
  <c r="A1301" i="12"/>
  <c r="A1285" i="12"/>
  <c r="A1269" i="12"/>
  <c r="A1253" i="12"/>
  <c r="A1237" i="12"/>
  <c r="A1221" i="12"/>
  <c r="A1205" i="12"/>
  <c r="A1189" i="12"/>
  <c r="A1173" i="12"/>
  <c r="A1157" i="12"/>
  <c r="A1141" i="12"/>
  <c r="A1125" i="12"/>
  <c r="A1109" i="12"/>
  <c r="A1093" i="12"/>
  <c r="A1077" i="12"/>
  <c r="A1061" i="12"/>
  <c r="A1045" i="12"/>
  <c r="A1029" i="12"/>
  <c r="A1013" i="12"/>
  <c r="A997" i="12"/>
  <c r="A981" i="12"/>
  <c r="A965" i="12"/>
  <c r="A949" i="12"/>
  <c r="A933" i="12"/>
  <c r="A917" i="12"/>
  <c r="A901" i="12"/>
  <c r="A885" i="12"/>
  <c r="A869" i="12"/>
  <c r="A853" i="12"/>
  <c r="A837" i="12"/>
  <c r="A821" i="12"/>
  <c r="A805" i="12"/>
  <c r="A789" i="12"/>
  <c r="A773" i="12"/>
  <c r="A757" i="12"/>
  <c r="A741" i="12"/>
  <c r="A1647" i="12"/>
  <c r="A1615" i="12"/>
  <c r="A1599" i="12"/>
  <c r="A1583" i="12"/>
  <c r="A1567" i="12"/>
  <c r="A1551" i="12"/>
  <c r="A1535" i="12"/>
  <c r="A1519" i="12"/>
  <c r="A1487" i="12"/>
  <c r="A1471" i="12"/>
  <c r="A1455" i="12"/>
  <c r="A1439" i="12"/>
  <c r="A1423" i="12"/>
  <c r="A1407" i="12"/>
  <c r="A1391" i="12"/>
  <c r="A1375" i="12"/>
  <c r="A1359" i="12"/>
  <c r="A1343" i="12"/>
  <c r="A1327" i="12"/>
  <c r="A1311" i="12"/>
  <c r="A1295" i="12"/>
  <c r="A1279" i="12"/>
  <c r="A1263" i="12"/>
  <c r="A1247" i="12"/>
  <c r="A1231" i="12"/>
  <c r="A1215" i="12"/>
  <c r="A1199" i="12"/>
  <c r="A1183" i="12"/>
  <c r="A1167" i="12"/>
  <c r="A1151" i="12"/>
  <c r="A1135" i="12"/>
  <c r="A1119" i="12"/>
  <c r="A1103" i="12"/>
  <c r="A1087" i="12"/>
  <c r="A1071" i="12"/>
  <c r="A1055" i="12"/>
  <c r="A1039" i="12"/>
  <c r="A1023" i="12"/>
  <c r="A1007" i="12"/>
  <c r="A991" i="12"/>
  <c r="A975" i="12"/>
  <c r="A959" i="12"/>
  <c r="A943" i="12"/>
  <c r="A927" i="12"/>
  <c r="A911" i="12"/>
  <c r="A895" i="12"/>
  <c r="A879" i="12"/>
  <c r="A863" i="12"/>
  <c r="A847" i="12"/>
  <c r="A831" i="12"/>
  <c r="A815" i="12"/>
  <c r="A799" i="12"/>
  <c r="A783" i="12"/>
  <c r="A767" i="12"/>
  <c r="A751" i="12"/>
  <c r="A735" i="12"/>
  <c r="A719" i="12"/>
  <c r="A703" i="12"/>
  <c r="A687" i="12"/>
  <c r="A671" i="12"/>
  <c r="A655" i="12"/>
  <c r="A639" i="12"/>
  <c r="A623" i="12"/>
  <c r="A607" i="12"/>
  <c r="A591" i="12"/>
  <c r="A575" i="12"/>
  <c r="A559" i="12"/>
  <c r="A543" i="12"/>
  <c r="A527" i="12"/>
  <c r="A511" i="12"/>
  <c r="A495" i="12"/>
  <c r="A479" i="12"/>
  <c r="A463" i="12"/>
  <c r="A447" i="12"/>
  <c r="A431" i="12"/>
  <c r="A415" i="12"/>
  <c r="A399" i="12"/>
  <c r="A383" i="12"/>
  <c r="A367" i="12"/>
  <c r="A351" i="12"/>
  <c r="A335" i="12"/>
  <c r="A319" i="12"/>
  <c r="A303" i="12"/>
  <c r="A287" i="12"/>
  <c r="A1716" i="12"/>
  <c r="A1700" i="12"/>
  <c r="A1684" i="12"/>
  <c r="A1668" i="12"/>
  <c r="A1652" i="12"/>
  <c r="A1636" i="12"/>
  <c r="A1620" i="12"/>
  <c r="A1604" i="12"/>
  <c r="A1588" i="12"/>
  <c r="A1572" i="12"/>
  <c r="A1556" i="12"/>
  <c r="A1540" i="12"/>
  <c r="A1524" i="12"/>
  <c r="A1508" i="12"/>
  <c r="A1492" i="12"/>
  <c r="A1476" i="12"/>
  <c r="A1460" i="12"/>
  <c r="A1444" i="12"/>
  <c r="A1428" i="12"/>
  <c r="A1412" i="12"/>
  <c r="A1396" i="12"/>
  <c r="A1380" i="12"/>
  <c r="A1364" i="12"/>
  <c r="A1348" i="12"/>
  <c r="A1332" i="12"/>
  <c r="A1316" i="12"/>
  <c r="A1300" i="12"/>
  <c r="A1284" i="12"/>
  <c r="A1268" i="12"/>
  <c r="A1252" i="12"/>
  <c r="A1236" i="12"/>
  <c r="A1220" i="12"/>
  <c r="A1204" i="12"/>
  <c r="A1188" i="12"/>
  <c r="A1172" i="12"/>
  <c r="A1156" i="12"/>
  <c r="A1140" i="12"/>
  <c r="A1124" i="12"/>
  <c r="A1108" i="12"/>
  <c r="A1092" i="12"/>
  <c r="A1076" i="12"/>
  <c r="A1060" i="12"/>
  <c r="A1044" i="12"/>
  <c r="A1028" i="12"/>
  <c r="A1012" i="12"/>
  <c r="A996" i="12"/>
  <c r="A980" i="12"/>
  <c r="A964" i="12"/>
  <c r="A948" i="12"/>
  <c r="A932" i="12"/>
  <c r="A916" i="12"/>
  <c r="A900" i="12"/>
  <c r="A884" i="12"/>
  <c r="A868" i="12"/>
  <c r="A852" i="12"/>
  <c r="A836" i="12"/>
  <c r="A820" i="12"/>
  <c r="A804" i="12"/>
  <c r="A788" i="12"/>
  <c r="A772" i="12"/>
  <c r="A756" i="12"/>
  <c r="A740" i="12"/>
  <c r="A724" i="12"/>
  <c r="A692" i="12"/>
  <c r="A676" i="12"/>
  <c r="A564" i="12"/>
  <c r="A516" i="12"/>
  <c r="A260" i="12"/>
  <c r="A52" i="12"/>
  <c r="A1710" i="12"/>
  <c r="A1694" i="12"/>
  <c r="A1678" i="12"/>
  <c r="A1662" i="12"/>
  <c r="A1646" i="12"/>
  <c r="A1630" i="12"/>
  <c r="A1614" i="12"/>
  <c r="A1598" i="12"/>
  <c r="A1582" i="12"/>
  <c r="A1566" i="12"/>
  <c r="A1550" i="12"/>
  <c r="A1534" i="12"/>
  <c r="A1518" i="12"/>
  <c r="A1502" i="12"/>
  <c r="A1486" i="12"/>
  <c r="A1470" i="12"/>
  <c r="A1454" i="12"/>
  <c r="A1438" i="12"/>
  <c r="A1422" i="12"/>
  <c r="A1406" i="12"/>
  <c r="A1390" i="12"/>
  <c r="A1374" i="12"/>
  <c r="A1358" i="12"/>
  <c r="A1342" i="12"/>
  <c r="A1326" i="12"/>
  <c r="A1310" i="12"/>
  <c r="A1294" i="12"/>
  <c r="A1278" i="12"/>
  <c r="A1262" i="12"/>
  <c r="A1246" i="12"/>
  <c r="A1230" i="12"/>
  <c r="A1214" i="12"/>
  <c r="A1198" i="12"/>
  <c r="A1182" i="12"/>
  <c r="A1166" i="12"/>
  <c r="A1150" i="12"/>
  <c r="A1134" i="12"/>
  <c r="A1118" i="12"/>
  <c r="A1102" i="12"/>
  <c r="A1086" i="12"/>
  <c r="A1070" i="12"/>
  <c r="A1054" i="12"/>
  <c r="A1038" i="12"/>
  <c r="A1022" i="12"/>
  <c r="A1006" i="12"/>
  <c r="A990" i="12"/>
  <c r="A974" i="12"/>
  <c r="A958" i="12"/>
  <c r="A942" i="12"/>
  <c r="A926" i="12"/>
  <c r="A910" i="12"/>
  <c r="A894" i="12"/>
  <c r="A878" i="12"/>
  <c r="A862" i="12"/>
  <c r="A846" i="12"/>
  <c r="A830" i="12"/>
  <c r="A271" i="12"/>
  <c r="A255" i="12"/>
  <c r="A239" i="12"/>
  <c r="A223" i="12"/>
  <c r="A207" i="12"/>
  <c r="A191" i="12"/>
  <c r="A175" i="12"/>
  <c r="A159" i="12"/>
  <c r="A143" i="12"/>
  <c r="A127" i="12"/>
  <c r="A111" i="12"/>
  <c r="A95" i="12"/>
  <c r="A79" i="12"/>
  <c r="A63" i="12"/>
  <c r="A47" i="12"/>
  <c r="A31" i="12"/>
  <c r="A15" i="12"/>
  <c r="A660" i="12"/>
  <c r="A644" i="12"/>
  <c r="A628" i="12"/>
  <c r="A612" i="12"/>
  <c r="A596" i="12"/>
  <c r="A580" i="12"/>
  <c r="A548" i="12"/>
  <c r="A532" i="12"/>
  <c r="A500" i="12"/>
  <c r="A484" i="12"/>
  <c r="A468" i="12"/>
  <c r="A452" i="12"/>
  <c r="A436" i="12"/>
  <c r="A420" i="12"/>
  <c r="A404" i="12"/>
  <c r="A388" i="12"/>
  <c r="A372" i="12"/>
  <c r="A356" i="12"/>
  <c r="A340" i="12"/>
  <c r="A324" i="12"/>
  <c r="A292" i="12"/>
  <c r="A276" i="12"/>
  <c r="A244" i="12"/>
  <c r="A228" i="12"/>
  <c r="A212" i="12"/>
  <c r="A196" i="12"/>
  <c r="A180" i="12"/>
  <c r="A164" i="12"/>
  <c r="A148" i="12"/>
  <c r="A132" i="12"/>
  <c r="A116" i="12"/>
  <c r="A100" i="12"/>
  <c r="A84" i="12"/>
  <c r="A68" i="12"/>
  <c r="A36" i="12"/>
  <c r="A20" i="12"/>
  <c r="A4" i="12"/>
  <c r="A249" i="12"/>
  <c r="A233" i="12"/>
  <c r="A217" i="12"/>
  <c r="A201" i="12"/>
  <c r="A185" i="12"/>
  <c r="A169" i="12"/>
  <c r="A153" i="12"/>
  <c r="A137" i="12"/>
  <c r="A121" i="12"/>
  <c r="A105" i="12"/>
  <c r="A89" i="12"/>
  <c r="A73" i="12"/>
  <c r="A57" i="12"/>
  <c r="A41" i="12"/>
  <c r="A25" i="12"/>
  <c r="A9" i="12"/>
  <c r="A814" i="12"/>
  <c r="A798" i="12"/>
  <c r="A782" i="12"/>
  <c r="A766" i="12"/>
  <c r="A750" i="12"/>
  <c r="A734" i="12"/>
  <c r="A718" i="12"/>
  <c r="A702" i="12"/>
  <c r="A686" i="12"/>
  <c r="A670" i="12"/>
  <c r="A654" i="12"/>
  <c r="A638" i="12"/>
  <c r="A622" i="12"/>
  <c r="A606" i="12"/>
  <c r="A590" i="12"/>
  <c r="A574" i="12"/>
  <c r="A558" i="12"/>
  <c r="A542" i="12"/>
  <c r="A526" i="12"/>
  <c r="A510" i="12"/>
  <c r="A494" i="12"/>
  <c r="A478" i="12"/>
  <c r="A462" i="12"/>
  <c r="A446" i="12"/>
  <c r="A430" i="12"/>
  <c r="A414" i="12"/>
  <c r="A398" i="12"/>
  <c r="A382" i="12"/>
  <c r="A366" i="12"/>
  <c r="A350" i="12"/>
  <c r="A334" i="12"/>
  <c r="A318" i="12"/>
  <c r="A302" i="12"/>
  <c r="A286" i="12"/>
  <c r="A270" i="12"/>
  <c r="A254" i="12"/>
  <c r="A238" i="12"/>
  <c r="A222" i="12"/>
  <c r="A206" i="12"/>
  <c r="A190" i="12"/>
  <c r="A174" i="12"/>
  <c r="A158" i="12"/>
  <c r="A142" i="12"/>
  <c r="A126" i="12"/>
  <c r="A110" i="12"/>
  <c r="A94" i="12"/>
  <c r="A78" i="12"/>
  <c r="A62" i="12"/>
  <c r="A46" i="12"/>
  <c r="A30" i="12"/>
  <c r="A14" i="12"/>
  <c r="A675" i="12"/>
  <c r="A659" i="12"/>
  <c r="A643" i="12"/>
  <c r="A627" i="12"/>
  <c r="A611" i="12"/>
  <c r="A595" i="12"/>
  <c r="A579" i="12"/>
  <c r="A563" i="12"/>
  <c r="A547" i="12"/>
  <c r="A531" i="12"/>
  <c r="A515" i="12"/>
  <c r="A499" i="12"/>
  <c r="A483" i="12"/>
  <c r="A467" i="12"/>
  <c r="A451" i="12"/>
  <c r="A435" i="12"/>
  <c r="A419" i="12"/>
  <c r="A403" i="12"/>
  <c r="A387" i="12"/>
  <c r="A371" i="12"/>
  <c r="A355" i="12"/>
  <c r="A339" i="12"/>
  <c r="A323" i="12"/>
  <c r="A307" i="12"/>
  <c r="A291" i="12"/>
  <c r="A275" i="12"/>
  <c r="A259" i="12"/>
  <c r="A243" i="12"/>
  <c r="A824" i="12"/>
  <c r="A808" i="12"/>
  <c r="A792" i="12"/>
  <c r="A776" i="12"/>
  <c r="A760" i="12"/>
  <c r="A744" i="12"/>
  <c r="A728" i="12"/>
  <c r="A712" i="12"/>
  <c r="A696" i="12"/>
  <c r="A680" i="12"/>
  <c r="A664" i="12"/>
  <c r="A648" i="12"/>
  <c r="A632" i="12"/>
  <c r="A616" i="12"/>
  <c r="A600" i="12"/>
  <c r="A584" i="12"/>
  <c r="A568" i="12"/>
  <c r="A552" i="12"/>
  <c r="A536" i="12"/>
  <c r="A520" i="12"/>
  <c r="A504" i="12"/>
  <c r="A488" i="12"/>
  <c r="A472" i="12"/>
  <c r="A456" i="12"/>
  <c r="A440" i="12"/>
  <c r="A424" i="12"/>
  <c r="A408" i="12"/>
  <c r="A392" i="12"/>
  <c r="A376" i="12"/>
  <c r="A360" i="12"/>
  <c r="A344" i="12"/>
  <c r="A328" i="12"/>
  <c r="A312" i="12"/>
  <c r="A296" i="12"/>
  <c r="A280" i="12"/>
  <c r="A264" i="12"/>
  <c r="A248" i="12"/>
  <c r="A232" i="12"/>
  <c r="A216" i="12"/>
  <c r="A200" i="12"/>
  <c r="A184" i="12"/>
  <c r="A168" i="12"/>
  <c r="A152" i="12"/>
  <c r="A136" i="12"/>
  <c r="A120" i="12"/>
  <c r="A104" i="12"/>
  <c r="A88" i="12"/>
  <c r="A72" i="12"/>
  <c r="A56" i="12"/>
  <c r="A40" i="12"/>
  <c r="A24" i="12"/>
  <c r="A8" i="12"/>
  <c r="A605" i="12"/>
  <c r="A589" i="12"/>
  <c r="A573" i="12"/>
  <c r="A557" i="12"/>
  <c r="A541" i="12"/>
  <c r="A525" i="12"/>
  <c r="A509" i="12"/>
  <c r="A493" i="12"/>
  <c r="A477" i="12"/>
  <c r="A461" i="12"/>
  <c r="A445" i="12"/>
  <c r="A429" i="12"/>
  <c r="A413" i="12"/>
  <c r="A397" i="12"/>
  <c r="A381" i="12"/>
  <c r="A365" i="12"/>
  <c r="A349" i="12"/>
  <c r="A333" i="12"/>
  <c r="A317" i="12"/>
  <c r="A301" i="12"/>
  <c r="A285" i="12"/>
  <c r="A269" i="12"/>
  <c r="A253" i="12"/>
  <c r="A237" i="12"/>
  <c r="A221" i="12"/>
  <c r="A205" i="12"/>
  <c r="A189" i="12"/>
  <c r="A173" i="12"/>
  <c r="A157" i="12"/>
  <c r="A141" i="12"/>
  <c r="A125" i="12"/>
  <c r="A109" i="12"/>
  <c r="A93" i="12"/>
  <c r="A77" i="12"/>
  <c r="A61" i="12"/>
  <c r="A45" i="12"/>
  <c r="A29" i="12"/>
  <c r="A13" i="12"/>
  <c r="A658" i="12"/>
  <c r="A642" i="12"/>
  <c r="A626" i="12"/>
  <c r="A610" i="12"/>
  <c r="A855" i="12"/>
  <c r="A839" i="12"/>
  <c r="A823" i="12"/>
  <c r="A807" i="12"/>
  <c r="A791" i="12"/>
  <c r="A775" i="12"/>
  <c r="A759" i="12"/>
  <c r="A743" i="12"/>
  <c r="A727" i="12"/>
  <c r="A711" i="12"/>
  <c r="A695" i="12"/>
  <c r="A679" i="12"/>
  <c r="A663" i="12"/>
  <c r="A647" i="12"/>
  <c r="A631" i="12"/>
  <c r="A615" i="12"/>
  <c r="A599" i="12"/>
  <c r="A583" i="12"/>
  <c r="A567" i="12"/>
  <c r="A551" i="12"/>
  <c r="A535" i="12"/>
  <c r="A519" i="12"/>
  <c r="A503" i="12"/>
  <c r="A487" i="12"/>
  <c r="A471" i="12"/>
  <c r="A455" i="12"/>
  <c r="A439" i="12"/>
  <c r="A423" i="12"/>
  <c r="A407" i="12"/>
  <c r="A391" i="12"/>
  <c r="A375" i="12"/>
  <c r="A359" i="12"/>
  <c r="A343" i="12"/>
  <c r="A327" i="12"/>
  <c r="A311" i="12"/>
  <c r="A295" i="12"/>
  <c r="A279" i="12"/>
  <c r="A263" i="12"/>
  <c r="A247" i="12"/>
  <c r="A231" i="12"/>
  <c r="A215" i="12"/>
  <c r="A199" i="12"/>
  <c r="A183" i="12"/>
  <c r="A167" i="12"/>
  <c r="A151" i="12"/>
  <c r="A135" i="12"/>
  <c r="A119" i="12"/>
  <c r="A103" i="12"/>
  <c r="A87" i="12"/>
  <c r="A71" i="12"/>
  <c r="A55" i="12"/>
  <c r="A39" i="12"/>
  <c r="A23" i="12"/>
  <c r="A7" i="12"/>
  <c r="A860" i="12"/>
  <c r="A844" i="12"/>
  <c r="A828" i="12"/>
  <c r="A812" i="12"/>
  <c r="A780" i="12"/>
  <c r="A764" i="12"/>
  <c r="A748" i="12"/>
  <c r="A732" i="12"/>
  <c r="A716" i="12"/>
  <c r="A700" i="12"/>
  <c r="A684" i="12"/>
  <c r="A652" i="12"/>
  <c r="A636" i="12"/>
  <c r="A604" i="12"/>
  <c r="A588" i="12"/>
  <c r="A572" i="12"/>
  <c r="A556" i="12"/>
  <c r="A540" i="12"/>
  <c r="A524" i="12"/>
  <c r="A508" i="12"/>
  <c r="A492" i="12"/>
  <c r="A476" i="12"/>
  <c r="A460" i="12"/>
  <c r="A444" i="12"/>
  <c r="A428" i="12"/>
  <c r="A396" i="12"/>
  <c r="A380" i="12"/>
  <c r="A348" i="12"/>
  <c r="A332" i="12"/>
  <c r="A316" i="12"/>
  <c r="A300" i="12"/>
  <c r="A284" i="12"/>
  <c r="A268" i="12"/>
  <c r="A252" i="12"/>
  <c r="A236" i="12"/>
  <c r="A220" i="12"/>
  <c r="A204" i="12"/>
  <c r="A188" i="12"/>
  <c r="A172" i="12"/>
  <c r="A140" i="12"/>
  <c r="A124" i="12"/>
  <c r="A92" i="12"/>
  <c r="A76" i="12"/>
  <c r="A60" i="12"/>
  <c r="A44" i="12"/>
  <c r="A28" i="12"/>
  <c r="A12" i="12"/>
  <c r="A865" i="12"/>
  <c r="A849" i="12"/>
  <c r="A833" i="12"/>
  <c r="A817" i="12"/>
  <c r="A801" i="12"/>
  <c r="A785" i="12"/>
  <c r="A769" i="12"/>
  <c r="A737" i="12"/>
  <c r="A721" i="12"/>
  <c r="A705" i="12"/>
  <c r="A689" i="12"/>
  <c r="A673" i="12"/>
  <c r="A657" i="12"/>
  <c r="A641" i="12"/>
  <c r="A625" i="12"/>
  <c r="A609" i="12"/>
  <c r="A593" i="12"/>
  <c r="A577" i="12"/>
  <c r="A561" i="12"/>
  <c r="A545" i="12"/>
  <c r="A529" i="12"/>
  <c r="A497" i="12"/>
  <c r="A481" i="12"/>
  <c r="A449" i="12"/>
  <c r="A433" i="12"/>
  <c r="A417" i="12"/>
  <c r="A401" i="12"/>
  <c r="A385" i="12"/>
  <c r="A369" i="12"/>
  <c r="A353" i="12"/>
  <c r="A337" i="12"/>
  <c r="A321" i="12"/>
  <c r="A305" i="12"/>
  <c r="A289" i="12"/>
  <c r="A273" i="12"/>
  <c r="A241" i="12"/>
  <c r="A225" i="12"/>
  <c r="A193" i="12"/>
  <c r="A177" i="12"/>
  <c r="A161" i="12"/>
  <c r="A145" i="12"/>
  <c r="A129" i="12"/>
  <c r="A113" i="12"/>
  <c r="A97" i="12"/>
  <c r="A81" i="12"/>
  <c r="A65" i="12"/>
  <c r="A49" i="12"/>
  <c r="A33" i="12"/>
  <c r="A17" i="12"/>
  <c r="A678" i="12"/>
  <c r="A662" i="12"/>
  <c r="A646" i="12"/>
  <c r="A630" i="12"/>
  <c r="A614" i="12"/>
  <c r="A598" i="12"/>
  <c r="A582" i="12"/>
  <c r="A566" i="12"/>
  <c r="A550" i="12"/>
  <c r="A534" i="12"/>
  <c r="A518" i="12"/>
  <c r="A502" i="12"/>
  <c r="A486" i="12"/>
  <c r="A470" i="12"/>
  <c r="A454" i="12"/>
  <c r="A438" i="12"/>
  <c r="A422" i="12"/>
  <c r="A406" i="12"/>
  <c r="A390" i="12"/>
  <c r="A374" i="12"/>
  <c r="A358" i="12"/>
  <c r="A342" i="12"/>
  <c r="A326" i="12"/>
  <c r="A310" i="12"/>
  <c r="A294" i="12"/>
  <c r="A278" i="12"/>
  <c r="A262" i="12"/>
  <c r="A246" i="12"/>
  <c r="A230" i="12"/>
  <c r="A214" i="12"/>
  <c r="A198" i="12"/>
  <c r="A182" i="12"/>
  <c r="A166" i="12"/>
  <c r="A150" i="12"/>
  <c r="A134" i="12"/>
  <c r="A118" i="12"/>
  <c r="A102" i="12"/>
  <c r="A86" i="12"/>
  <c r="A70" i="12"/>
  <c r="A54" i="12"/>
  <c r="A38" i="12"/>
  <c r="A22" i="12"/>
  <c r="A6" i="12"/>
  <c r="A848" i="12"/>
  <c r="A832" i="12"/>
  <c r="A816" i="12"/>
  <c r="A800" i="12"/>
  <c r="A784" i="12"/>
  <c r="A768" i="12"/>
  <c r="A736" i="12"/>
  <c r="A720" i="12"/>
  <c r="A704" i="12"/>
  <c r="A688" i="12"/>
  <c r="A672" i="12"/>
  <c r="A656" i="12"/>
  <c r="A640" i="12"/>
  <c r="A624" i="12"/>
  <c r="A608" i="12"/>
  <c r="A592" i="12"/>
  <c r="A576" i="12"/>
  <c r="A560" i="12"/>
  <c r="A544" i="12"/>
  <c r="A528" i="12"/>
  <c r="A512" i="12"/>
  <c r="A496" i="12"/>
  <c r="A480" i="12"/>
  <c r="A448" i="12"/>
  <c r="A432" i="12"/>
  <c r="A400" i="12"/>
  <c r="A384" i="12"/>
  <c r="A368" i="12"/>
  <c r="A352" i="12"/>
  <c r="A336" i="12"/>
  <c r="A320" i="12"/>
  <c r="A304" i="12"/>
  <c r="A288" i="12"/>
  <c r="A272" i="12"/>
  <c r="A256" i="12"/>
  <c r="A240" i="12"/>
  <c r="A224" i="12"/>
  <c r="A192" i="12"/>
  <c r="A176" i="12"/>
  <c r="A144" i="12"/>
  <c r="A128" i="12"/>
  <c r="A112" i="12"/>
  <c r="A96" i="12"/>
  <c r="A80" i="12"/>
  <c r="A64" i="12"/>
  <c r="A48" i="12"/>
  <c r="A32" i="12"/>
  <c r="A16" i="12"/>
  <c r="A173" i="13"/>
  <c r="A77" i="13"/>
  <c r="A13" i="13"/>
  <c r="A157" i="13"/>
  <c r="A109" i="13"/>
  <c r="A29" i="13"/>
  <c r="A211" i="11"/>
  <c r="C211" i="13" s="1"/>
  <c r="M211" i="13" s="1"/>
  <c r="CE211" i="13" s="1"/>
  <c r="A195" i="11"/>
  <c r="C195" i="13" s="1"/>
  <c r="M195" i="13" s="1"/>
  <c r="CE195" i="13" s="1"/>
  <c r="K679" i="10"/>
  <c r="L678" i="10"/>
  <c r="K503" i="10"/>
  <c r="L502" i="10"/>
  <c r="Y57" i="10"/>
  <c r="AH57" i="10" s="1"/>
  <c r="W139" i="10"/>
  <c r="W220" i="10" s="1"/>
  <c r="AG192" i="10"/>
  <c r="L435" i="10"/>
  <c r="Z57" i="10"/>
  <c r="AI57" i="10" s="1"/>
  <c r="K63" i="10"/>
  <c r="K64" i="10" s="1"/>
  <c r="K65" i="10" s="1"/>
  <c r="W60" i="10"/>
  <c r="Y60" i="10" s="1"/>
  <c r="AG123" i="10"/>
  <c r="Z130" i="10"/>
  <c r="AI130" i="10" s="1"/>
  <c r="AG201" i="10"/>
  <c r="V271" i="10"/>
  <c r="AG271" i="10" s="1"/>
  <c r="Y53" i="10"/>
  <c r="AH53" i="10" s="1"/>
  <c r="AG125" i="10"/>
  <c r="AG184" i="10"/>
  <c r="L391" i="10"/>
  <c r="K657" i="10"/>
  <c r="K724" i="10"/>
  <c r="L724" i="10" s="1"/>
  <c r="L831" i="10"/>
  <c r="L1096" i="10"/>
  <c r="Z53" i="10"/>
  <c r="AI53" i="10" s="1"/>
  <c r="K106" i="10"/>
  <c r="K107" i="10" s="1"/>
  <c r="V279" i="10"/>
  <c r="AG279" i="10" s="1"/>
  <c r="K194" i="10"/>
  <c r="L194" i="10" s="1"/>
  <c r="L589" i="10"/>
  <c r="K1228" i="10"/>
  <c r="L1228" i="10" s="1"/>
  <c r="K370" i="10"/>
  <c r="K371" i="10" s="1"/>
  <c r="K810" i="10"/>
  <c r="K811" i="10" s="1"/>
  <c r="K812" i="10" s="1"/>
  <c r="Y56" i="10"/>
  <c r="AH56" i="10" s="1"/>
  <c r="W61" i="10"/>
  <c r="W142" i="10" s="1"/>
  <c r="W223" i="10" s="1"/>
  <c r="K833" i="10"/>
  <c r="AG150" i="10"/>
  <c r="V211" i="10"/>
  <c r="V292" i="10" s="1"/>
  <c r="L281" i="10"/>
  <c r="K1184" i="10"/>
  <c r="K1185" i="10" s="1"/>
  <c r="Z124" i="10"/>
  <c r="AI124" i="10" s="1"/>
  <c r="Z126" i="10"/>
  <c r="AI126" i="10" s="1"/>
  <c r="AG142" i="10"/>
  <c r="AG159" i="10"/>
  <c r="AG163" i="10"/>
  <c r="AG172" i="10"/>
  <c r="AG186" i="10"/>
  <c r="L303" i="10"/>
  <c r="L501" i="10"/>
  <c r="K1008" i="10"/>
  <c r="L1008" i="10" s="1"/>
  <c r="L1030" i="10"/>
  <c r="X59" i="10"/>
  <c r="Z59" i="10" s="1"/>
  <c r="AI59" i="10" s="1"/>
  <c r="AG147" i="10"/>
  <c r="AG195" i="10"/>
  <c r="K964" i="10"/>
  <c r="K965" i="10" s="1"/>
  <c r="K966" i="10" s="1"/>
  <c r="L966" i="10" s="1"/>
  <c r="Z52" i="10"/>
  <c r="AI52" i="10" s="1"/>
  <c r="Y59" i="10"/>
  <c r="K327" i="10"/>
  <c r="K744" i="10"/>
  <c r="L744" i="10" s="1"/>
  <c r="W145" i="10"/>
  <c r="Y64" i="10"/>
  <c r="W73" i="10"/>
  <c r="AH60" i="10"/>
  <c r="W148" i="10"/>
  <c r="W76" i="10"/>
  <c r="Y67" i="10"/>
  <c r="W146" i="10"/>
  <c r="Y65" i="10"/>
  <c r="W74" i="10"/>
  <c r="W144" i="10"/>
  <c r="Y63" i="10"/>
  <c r="W72" i="10"/>
  <c r="K85" i="10"/>
  <c r="L84" i="10"/>
  <c r="K40" i="10"/>
  <c r="X213" i="10"/>
  <c r="Z132" i="10"/>
  <c r="AI132" i="10" s="1"/>
  <c r="W295" i="10"/>
  <c r="Y295" i="10" s="1"/>
  <c r="AH295" i="10" s="1"/>
  <c r="Y214" i="10"/>
  <c r="AH214" i="10" s="1"/>
  <c r="AH58" i="10"/>
  <c r="X67" i="10"/>
  <c r="W68" i="10"/>
  <c r="V209" i="10"/>
  <c r="AG128" i="10"/>
  <c r="V262" i="10"/>
  <c r="AG181" i="10"/>
  <c r="Y208" i="10"/>
  <c r="AH208" i="10" s="1"/>
  <c r="Z50" i="10"/>
  <c r="Y51" i="10"/>
  <c r="Z133" i="10"/>
  <c r="AI133" i="10" s="1"/>
  <c r="X214" i="10"/>
  <c r="W215" i="10"/>
  <c r="Y134" i="10"/>
  <c r="AH134" i="10" s="1"/>
  <c r="AH59" i="10"/>
  <c r="W69" i="10"/>
  <c r="V287" i="10"/>
  <c r="AG206" i="10"/>
  <c r="W209" i="10"/>
  <c r="Y128" i="10"/>
  <c r="AH128" i="10" s="1"/>
  <c r="Y140" i="10"/>
  <c r="AH140" i="10" s="1"/>
  <c r="V316" i="10"/>
  <c r="AG235" i="10"/>
  <c r="Z51" i="10"/>
  <c r="AI51" i="10" s="1"/>
  <c r="Y52" i="10"/>
  <c r="X296" i="10"/>
  <c r="Z296" i="10" s="1"/>
  <c r="AI296" i="10" s="1"/>
  <c r="Z215" i="10"/>
  <c r="AI215" i="10" s="1"/>
  <c r="X69" i="10"/>
  <c r="W206" i="10"/>
  <c r="Y125" i="10"/>
  <c r="AH125" i="10" s="1"/>
  <c r="Z134" i="10"/>
  <c r="AI134" i="10" s="1"/>
  <c r="W204" i="10"/>
  <c r="V345" i="10"/>
  <c r="AG264" i="10"/>
  <c r="Z216" i="10"/>
  <c r="AI216" i="10" s="1"/>
  <c r="X297" i="10"/>
  <c r="Z297" i="10" s="1"/>
  <c r="AI297" i="10" s="1"/>
  <c r="V213" i="10"/>
  <c r="AG132" i="10"/>
  <c r="W136" i="10"/>
  <c r="Y138" i="10"/>
  <c r="AH138" i="10" s="1"/>
  <c r="V233" i="10"/>
  <c r="V254" i="10"/>
  <c r="V257" i="10"/>
  <c r="AG176" i="10"/>
  <c r="X298" i="10"/>
  <c r="Z298" i="10" s="1"/>
  <c r="AI298" i="10" s="1"/>
  <c r="Z217" i="10"/>
  <c r="AI217" i="10" s="1"/>
  <c r="W211" i="10"/>
  <c r="Y130" i="10"/>
  <c r="AH130" i="10" s="1"/>
  <c r="Y132" i="10"/>
  <c r="AH132" i="10" s="1"/>
  <c r="Z136" i="10"/>
  <c r="AI136" i="10" s="1"/>
  <c r="K172" i="10"/>
  <c r="L171" i="10"/>
  <c r="V214" i="10"/>
  <c r="V317" i="10"/>
  <c r="AG236" i="10"/>
  <c r="Z54" i="10"/>
  <c r="Y55" i="10"/>
  <c r="Z137" i="10"/>
  <c r="AI137" i="10" s="1"/>
  <c r="X218" i="10"/>
  <c r="W300" i="10"/>
  <c r="Y300" i="10" s="1"/>
  <c r="AH300" i="10" s="1"/>
  <c r="Y219" i="10"/>
  <c r="AH219" i="10" s="1"/>
  <c r="K128" i="10"/>
  <c r="L127" i="10"/>
  <c r="Y205" i="10"/>
  <c r="AH205" i="10" s="1"/>
  <c r="W286" i="10"/>
  <c r="Y286" i="10" s="1"/>
  <c r="AH286" i="10" s="1"/>
  <c r="K18" i="10"/>
  <c r="X219" i="10"/>
  <c r="Z138" i="10"/>
  <c r="AI138" i="10" s="1"/>
  <c r="X301" i="10"/>
  <c r="Z301" i="10" s="1"/>
  <c r="AI301" i="10" s="1"/>
  <c r="Z220" i="10"/>
  <c r="AI220" i="10" s="1"/>
  <c r="W302" i="10"/>
  <c r="Y302" i="10" s="1"/>
  <c r="AH302" i="10" s="1"/>
  <c r="Y221" i="10"/>
  <c r="AH221" i="10" s="1"/>
  <c r="V229" i="10"/>
  <c r="AG148" i="10"/>
  <c r="AG339" i="10"/>
  <c r="V220" i="10"/>
  <c r="AG139" i="10"/>
  <c r="W141" i="10"/>
  <c r="X222" i="10"/>
  <c r="Z141" i="10"/>
  <c r="AI141" i="10" s="1"/>
  <c r="V285" i="10"/>
  <c r="AG204" i="10"/>
  <c r="X208" i="10"/>
  <c r="Z127" i="10"/>
  <c r="AI127" i="10" s="1"/>
  <c r="V302" i="10"/>
  <c r="AG221" i="10"/>
  <c r="X61" i="10"/>
  <c r="W62" i="10"/>
  <c r="Y127" i="10"/>
  <c r="AH127" i="10" s="1"/>
  <c r="W135" i="10"/>
  <c r="Z139" i="10"/>
  <c r="AI139" i="10" s="1"/>
  <c r="K151" i="10"/>
  <c r="Z60" i="10"/>
  <c r="AI60" i="10" s="1"/>
  <c r="X62" i="10"/>
  <c r="Y133" i="10"/>
  <c r="AH133" i="10" s="1"/>
  <c r="Z135" i="10"/>
  <c r="AI135" i="10" s="1"/>
  <c r="W137" i="10"/>
  <c r="X63" i="10"/>
  <c r="X210" i="10"/>
  <c r="Z129" i="10"/>
  <c r="AI129" i="10" s="1"/>
  <c r="V212" i="10"/>
  <c r="AG131" i="10"/>
  <c r="V248" i="10"/>
  <c r="AG167" i="10"/>
  <c r="V274" i="10"/>
  <c r="AG193" i="10"/>
  <c r="X64" i="10"/>
  <c r="L83" i="10"/>
  <c r="Y131" i="10"/>
  <c r="AH131" i="10" s="1"/>
  <c r="V225" i="10"/>
  <c r="W293" i="10"/>
  <c r="Y293" i="10" s="1"/>
  <c r="AH293" i="10" s="1"/>
  <c r="Y212" i="10"/>
  <c r="AH212" i="10" s="1"/>
  <c r="X65" i="10"/>
  <c r="W66" i="10"/>
  <c r="V203" i="10"/>
  <c r="AG122" i="10"/>
  <c r="X212" i="10"/>
  <c r="Z131" i="10"/>
  <c r="AI131" i="10" s="1"/>
  <c r="Y213" i="10"/>
  <c r="AH213" i="10" s="1"/>
  <c r="W294" i="10"/>
  <c r="Y294" i="10" s="1"/>
  <c r="AH294" i="10" s="1"/>
  <c r="X66" i="10"/>
  <c r="W284" i="10"/>
  <c r="Y284" i="10" s="1"/>
  <c r="AH284" i="10" s="1"/>
  <c r="Y203" i="10"/>
  <c r="AH203" i="10" s="1"/>
  <c r="V304" i="10"/>
  <c r="AG223" i="10"/>
  <c r="Z122" i="10"/>
  <c r="AI122" i="10" s="1"/>
  <c r="X285" i="10"/>
  <c r="Z285" i="10" s="1"/>
  <c r="AI285" i="10" s="1"/>
  <c r="Z204" i="10"/>
  <c r="AI204" i="10" s="1"/>
  <c r="V286" i="10"/>
  <c r="AG205" i="10"/>
  <c r="AG127" i="10"/>
  <c r="V227" i="10"/>
  <c r="AG146" i="10"/>
  <c r="V249" i="10"/>
  <c r="AG168" i="10"/>
  <c r="V340" i="10"/>
  <c r="AG259" i="10"/>
  <c r="X286" i="10"/>
  <c r="Z286" i="10" s="1"/>
  <c r="AI286" i="10" s="1"/>
  <c r="Z205" i="10"/>
  <c r="AI205" i="10" s="1"/>
  <c r="V303" i="10"/>
  <c r="V237" i="10"/>
  <c r="AG156" i="10"/>
  <c r="Z206" i="10"/>
  <c r="AI206" i="10" s="1"/>
  <c r="X287" i="10"/>
  <c r="Z287" i="10" s="1"/>
  <c r="AI287" i="10" s="1"/>
  <c r="V288" i="10"/>
  <c r="AG129" i="10"/>
  <c r="AG136" i="10"/>
  <c r="V311" i="10"/>
  <c r="V246" i="10"/>
  <c r="AG165" i="10"/>
  <c r="AG178" i="10"/>
  <c r="V263" i="10"/>
  <c r="AG182" i="10"/>
  <c r="W288" i="10"/>
  <c r="Y288" i="10" s="1"/>
  <c r="AH288" i="10" s="1"/>
  <c r="Y207" i="10"/>
  <c r="AH207" i="10" s="1"/>
  <c r="AG140" i="10"/>
  <c r="AG207" i="10"/>
  <c r="X288" i="10"/>
  <c r="Z288" i="10" s="1"/>
  <c r="AI288" i="10" s="1"/>
  <c r="Z207" i="10"/>
  <c r="AI207" i="10" s="1"/>
  <c r="V289" i="10"/>
  <c r="V256" i="10"/>
  <c r="AG175" i="10"/>
  <c r="X290" i="10"/>
  <c r="Z290" i="10" s="1"/>
  <c r="AI290" i="10" s="1"/>
  <c r="Z209" i="10"/>
  <c r="AI209" i="10" s="1"/>
  <c r="V291" i="10"/>
  <c r="AG210" i="10"/>
  <c r="AG138" i="10"/>
  <c r="V219" i="10"/>
  <c r="AG208" i="10"/>
  <c r="Z211" i="10"/>
  <c r="AI211" i="10" s="1"/>
  <c r="W291" i="10"/>
  <c r="Y291" i="10" s="1"/>
  <c r="AH291" i="10" s="1"/>
  <c r="Y210" i="10"/>
  <c r="AH210" i="10" s="1"/>
  <c r="V298" i="10"/>
  <c r="AG217" i="10"/>
  <c r="V218" i="10"/>
  <c r="AG137" i="10"/>
  <c r="K283" i="10"/>
  <c r="L282" i="10"/>
  <c r="Y129" i="10"/>
  <c r="AH129" i="10" s="1"/>
  <c r="V309" i="10"/>
  <c r="AG228" i="10"/>
  <c r="AG154" i="10"/>
  <c r="V319" i="10"/>
  <c r="AG238" i="10"/>
  <c r="V322" i="10"/>
  <c r="AG241" i="10"/>
  <c r="V247" i="10"/>
  <c r="AG166" i="10"/>
  <c r="V255" i="10"/>
  <c r="AG174" i="10"/>
  <c r="V270" i="10"/>
  <c r="AG189" i="10"/>
  <c r="V296" i="10"/>
  <c r="AG215" i="10"/>
  <c r="X284" i="10"/>
  <c r="Z284" i="10" s="1"/>
  <c r="AI284" i="10" s="1"/>
  <c r="Z203" i="10"/>
  <c r="AI203" i="10" s="1"/>
  <c r="AG126" i="10"/>
  <c r="V325" i="10"/>
  <c r="AG244" i="10"/>
  <c r="V333" i="10"/>
  <c r="AG252" i="10"/>
  <c r="V266" i="10"/>
  <c r="AG185" i="10"/>
  <c r="AG222" i="10"/>
  <c r="L259" i="10"/>
  <c r="K260" i="10"/>
  <c r="AG277" i="10"/>
  <c r="V358" i="10"/>
  <c r="V307" i="10"/>
  <c r="AG226" i="10"/>
  <c r="V315" i="10"/>
  <c r="V323" i="10"/>
  <c r="V272" i="10"/>
  <c r="AG191" i="10"/>
  <c r="V324" i="10"/>
  <c r="AG243" i="10"/>
  <c r="V356" i="10"/>
  <c r="AG275" i="10"/>
  <c r="V278" i="10"/>
  <c r="AG197" i="10"/>
  <c r="AG253" i="10"/>
  <c r="V334" i="10"/>
  <c r="K393" i="10"/>
  <c r="L392" i="10"/>
  <c r="V326" i="10"/>
  <c r="AG245" i="10"/>
  <c r="AG170" i="10"/>
  <c r="K217" i="10"/>
  <c r="AG183" i="10"/>
  <c r="AG234" i="10"/>
  <c r="V352" i="10"/>
  <c r="V331" i="10"/>
  <c r="AG250" i="10"/>
  <c r="V342" i="10"/>
  <c r="AG261" i="10"/>
  <c r="AG282" i="10"/>
  <c r="V363" i="10"/>
  <c r="K239" i="10"/>
  <c r="L238" i="10"/>
  <c r="AG145" i="10"/>
  <c r="V312" i="10"/>
  <c r="AG231" i="10"/>
  <c r="AG153" i="10"/>
  <c r="V320" i="10"/>
  <c r="AG239" i="10"/>
  <c r="V332" i="10"/>
  <c r="AG251" i="10"/>
  <c r="V341" i="10"/>
  <c r="AG260" i="10"/>
  <c r="AG267" i="10"/>
  <c r="V348" i="10"/>
  <c r="AG276" i="10"/>
  <c r="V357" i="10"/>
  <c r="V297" i="10"/>
  <c r="AG216" i="10"/>
  <c r="V305" i="10"/>
  <c r="V313" i="10"/>
  <c r="AG232" i="10"/>
  <c r="V321" i="10"/>
  <c r="AG240" i="10"/>
  <c r="AG258" i="10"/>
  <c r="V361" i="10"/>
  <c r="AG281" i="10"/>
  <c r="V362" i="10"/>
  <c r="AG280" i="10"/>
  <c r="V364" i="10"/>
  <c r="V346" i="10"/>
  <c r="AG265" i="10"/>
  <c r="V354" i="10"/>
  <c r="AG273" i="10"/>
  <c r="L591" i="10"/>
  <c r="K592" i="10"/>
  <c r="AG199" i="10"/>
  <c r="AG268" i="10"/>
  <c r="V349" i="10"/>
  <c r="AG200" i="10"/>
  <c r="AG269" i="10"/>
  <c r="V350" i="10"/>
  <c r="K438" i="10"/>
  <c r="L437" i="10"/>
  <c r="K612" i="10"/>
  <c r="L611" i="10"/>
  <c r="K306" i="10"/>
  <c r="L305" i="10"/>
  <c r="L436" i="10"/>
  <c r="L304" i="10"/>
  <c r="L480" i="10"/>
  <c r="K481" i="10"/>
  <c r="K349" i="10"/>
  <c r="L348" i="10"/>
  <c r="K546" i="10"/>
  <c r="L545" i="10"/>
  <c r="K634" i="10"/>
  <c r="L633" i="10"/>
  <c r="L325" i="10"/>
  <c r="L347" i="10"/>
  <c r="L523" i="10"/>
  <c r="K524" i="10"/>
  <c r="K414" i="10"/>
  <c r="L413" i="10"/>
  <c r="K458" i="10"/>
  <c r="L457" i="10"/>
  <c r="K680" i="10"/>
  <c r="L679" i="10"/>
  <c r="K788" i="10"/>
  <c r="K1118" i="10"/>
  <c r="L1117" i="10"/>
  <c r="L1051" i="10"/>
  <c r="K1052" i="10"/>
  <c r="K898" i="10"/>
  <c r="L1031" i="10"/>
  <c r="K1032" i="10"/>
  <c r="K1074" i="10"/>
  <c r="L1073" i="10"/>
  <c r="K1162" i="10"/>
  <c r="L1161" i="10"/>
  <c r="K878" i="10"/>
  <c r="K1209" i="10"/>
  <c r="L1208" i="10"/>
  <c r="L722" i="10"/>
  <c r="K854" i="10"/>
  <c r="K1251" i="10"/>
  <c r="L1250" i="10"/>
  <c r="L1273" i="10"/>
  <c r="K1274" i="10"/>
  <c r="K921" i="10"/>
  <c r="L1139" i="10"/>
  <c r="K1140" i="10"/>
  <c r="L1295" i="10"/>
  <c r="K1296" i="10"/>
  <c r="L875" i="10"/>
  <c r="K1098" i="10"/>
  <c r="L1206" i="10"/>
  <c r="K1229" i="10"/>
  <c r="L1271" i="10"/>
  <c r="L1249" i="10"/>
  <c r="L1272" i="10"/>
  <c r="L1205" i="10"/>
  <c r="K1713" i="10"/>
  <c r="L1712" i="10"/>
  <c r="K1581" i="10"/>
  <c r="L1580" i="10"/>
  <c r="K1823" i="10"/>
  <c r="L1822" i="10"/>
  <c r="K1669" i="10"/>
  <c r="L1668" i="10"/>
  <c r="K1801" i="10"/>
  <c r="L1800" i="10"/>
  <c r="K1779" i="10"/>
  <c r="L1778" i="10"/>
  <c r="K1757" i="10"/>
  <c r="L1756" i="10"/>
  <c r="K1625" i="10"/>
  <c r="L1624" i="10"/>
  <c r="K1602" i="10"/>
  <c r="K1646" i="10"/>
  <c r="K1690" i="10"/>
  <c r="K1734" i="10"/>
  <c r="L1579" i="10"/>
  <c r="L1623" i="10"/>
  <c r="L1667" i="10"/>
  <c r="L1711" i="10"/>
  <c r="AF8" i="6"/>
  <c r="AB7" i="6"/>
  <c r="R12" i="6"/>
  <c r="AA9" i="6"/>
  <c r="T9" i="6"/>
  <c r="AD5" i="6"/>
  <c r="J5" i="6"/>
  <c r="Q14" i="6"/>
  <c r="R8" i="6"/>
  <c r="AI8" i="6"/>
  <c r="S12" i="6"/>
  <c r="W9" i="6"/>
  <c r="X13" i="6"/>
  <c r="J13" i="6"/>
  <c r="R14" i="6"/>
  <c r="AH10" i="6"/>
  <c r="X9" i="6"/>
  <c r="Q13" i="6"/>
  <c r="AC10" i="6"/>
  <c r="AH8" i="6"/>
  <c r="T8" i="6"/>
  <c r="I7" i="6"/>
  <c r="J9" i="6"/>
  <c r="X8" i="6"/>
  <c r="H8" i="6"/>
  <c r="AA15" i="6"/>
  <c r="AF13" i="6"/>
  <c r="AA14" i="6"/>
  <c r="AJ15" i="6"/>
  <c r="L9" i="6"/>
  <c r="I14" i="6"/>
  <c r="S5" i="6"/>
  <c r="AJ14" i="6"/>
  <c r="AA13" i="6"/>
  <c r="S7" i="6"/>
  <c r="X5" i="6"/>
  <c r="AA5" i="6"/>
  <c r="W10" i="6"/>
  <c r="X7" i="6"/>
  <c r="U7" i="6"/>
  <c r="AF5" i="6"/>
  <c r="I9" i="6"/>
  <c r="I13" i="6"/>
  <c r="P12" i="6"/>
  <c r="AB10" i="6"/>
  <c r="AE14" i="6"/>
  <c r="W12" i="6"/>
  <c r="AE10" i="6"/>
  <c r="L15" i="6"/>
  <c r="AB14" i="6"/>
  <c r="AJ8" i="6"/>
  <c r="Y9" i="6"/>
  <c r="M5" i="6"/>
  <c r="J15" i="6"/>
  <c r="S9" i="6"/>
  <c r="N15" i="6"/>
  <c r="R13" i="6"/>
  <c r="H14" i="6"/>
  <c r="AG5" i="6"/>
  <c r="X12" i="6"/>
  <c r="T15" i="6"/>
  <c r="R10" i="6"/>
  <c r="AB13" i="6"/>
  <c r="AH5" i="6"/>
  <c r="AJ12" i="6"/>
  <c r="AB8" i="6"/>
  <c r="J14" i="6"/>
  <c r="H7" i="6"/>
  <c r="Y12" i="6"/>
  <c r="Y5" i="6"/>
  <c r="R15" i="6"/>
  <c r="AE15" i="6"/>
  <c r="N9" i="6"/>
  <c r="K13" i="6"/>
  <c r="AH13" i="6"/>
  <c r="Z5" i="6"/>
  <c r="I12" i="6"/>
  <c r="Y13" i="6"/>
  <c r="H10" i="6"/>
  <c r="AI14" i="6"/>
  <c r="AC12" i="6"/>
  <c r="Z10" i="6"/>
  <c r="P5" i="6"/>
  <c r="M14" i="6"/>
  <c r="X15" i="6"/>
  <c r="AF15" i="6"/>
  <c r="AF12" i="6"/>
  <c r="M8" i="6"/>
  <c r="Q7" i="6"/>
  <c r="T14" i="6"/>
  <c r="W5" i="6"/>
  <c r="L14" i="6"/>
  <c r="Q15" i="6"/>
  <c r="AC7" i="6"/>
  <c r="AC15" i="6"/>
  <c r="K9" i="6"/>
  <c r="AA8" i="6"/>
  <c r="W15" i="6"/>
  <c r="H9" i="6"/>
  <c r="AA10" i="6"/>
  <c r="Y15" i="6"/>
  <c r="L8" i="6"/>
  <c r="AI15" i="6"/>
  <c r="M12" i="6"/>
  <c r="V10" i="6"/>
  <c r="W13" i="6"/>
  <c r="T5" i="6"/>
  <c r="T10" i="6"/>
  <c r="T7" i="6"/>
  <c r="Y10" i="6"/>
  <c r="H5" i="6"/>
  <c r="AG13" i="6"/>
  <c r="K14" i="6"/>
  <c r="AD7" i="6"/>
  <c r="X10" i="6"/>
  <c r="K12" i="6"/>
  <c r="AD12" i="6"/>
  <c r="M7" i="6"/>
  <c r="J7" i="6"/>
  <c r="R5" i="6"/>
  <c r="Q10" i="6"/>
  <c r="AF10" i="6"/>
  <c r="Z7" i="6"/>
  <c r="AC8" i="6"/>
  <c r="Y7" i="6"/>
  <c r="AJ13" i="6"/>
  <c r="AA12" i="6"/>
  <c r="H12" i="6"/>
  <c r="AB15" i="6"/>
  <c r="S8" i="6"/>
  <c r="AG14" i="6"/>
  <c r="T13" i="6"/>
  <c r="U10" i="6"/>
  <c r="AB5" i="6"/>
  <c r="X14" i="6"/>
  <c r="AB9" i="6"/>
  <c r="AE9" i="6"/>
  <c r="AA7" i="6"/>
  <c r="J10" i="6"/>
  <c r="Y8" i="6"/>
  <c r="Y14" i="6"/>
  <c r="AJ7" i="6"/>
  <c r="Q8" i="6"/>
  <c r="I8" i="6"/>
  <c r="Q12" i="6"/>
  <c r="R9" i="6"/>
  <c r="W7" i="6"/>
  <c r="R7" i="6"/>
  <c r="T12" i="6"/>
  <c r="I10" i="6"/>
  <c r="U9" i="6"/>
  <c r="V14" i="6"/>
  <c r="M10" i="6"/>
  <c r="Q9" i="6"/>
  <c r="AI7" i="6"/>
  <c r="U12" i="6"/>
  <c r="I5" i="6"/>
  <c r="S14" i="6"/>
  <c r="AJ5" i="6"/>
  <c r="J8" i="6"/>
  <c r="S13" i="6"/>
  <c r="W8" i="6"/>
  <c r="W14" i="6"/>
  <c r="Q5" i="6"/>
  <c r="AI5" i="6"/>
  <c r="AC5" i="6"/>
  <c r="I15" i="6"/>
  <c r="AJ10" i="6"/>
  <c r="AC14" i="6"/>
  <c r="Z13" i="6"/>
  <c r="AB12" i="6"/>
  <c r="BV540" i="13" l="1"/>
  <c r="AZ540" i="13"/>
  <c r="BL540" i="13"/>
  <c r="BU540" i="13"/>
  <c r="AY540" i="13"/>
  <c r="BT540" i="13"/>
  <c r="AX540" i="13"/>
  <c r="BS540" i="13"/>
  <c r="AW540" i="13"/>
  <c r="BR540" i="13"/>
  <c r="AV540" i="13"/>
  <c r="BQ540" i="13"/>
  <c r="BM540" i="13"/>
  <c r="BP540" i="13"/>
  <c r="BO540" i="13"/>
  <c r="BN540" i="13"/>
  <c r="BJ540" i="13"/>
  <c r="BI540" i="13"/>
  <c r="BH540" i="13"/>
  <c r="BG540" i="13"/>
  <c r="BB540" i="13"/>
  <c r="BA540" i="13"/>
  <c r="BC540" i="13"/>
  <c r="BY540" i="13"/>
  <c r="BX540" i="13"/>
  <c r="BW540" i="13"/>
  <c r="BK540" i="13"/>
  <c r="BF540" i="13"/>
  <c r="BE540" i="13"/>
  <c r="BD540" i="13"/>
  <c r="BD457" i="13"/>
  <c r="BA457" i="13"/>
  <c r="BY457" i="13"/>
  <c r="BC457" i="13"/>
  <c r="BW457" i="13"/>
  <c r="BU457" i="13"/>
  <c r="BQ457" i="13"/>
  <c r="BX457" i="13"/>
  <c r="BB457" i="13"/>
  <c r="BV457" i="13"/>
  <c r="AZ457" i="13"/>
  <c r="AY457" i="13"/>
  <c r="BT457" i="13"/>
  <c r="AX457" i="13"/>
  <c r="BS457" i="13"/>
  <c r="AW457" i="13"/>
  <c r="BR457" i="13"/>
  <c r="AV457" i="13"/>
  <c r="BN457" i="13"/>
  <c r="BM457" i="13"/>
  <c r="BL457" i="13"/>
  <c r="BK457" i="13"/>
  <c r="BJ457" i="13"/>
  <c r="BP457" i="13"/>
  <c r="BO457" i="13"/>
  <c r="BI457" i="13"/>
  <c r="BH457" i="13"/>
  <c r="BG457" i="13"/>
  <c r="BF457" i="13"/>
  <c r="BE457" i="13"/>
  <c r="BR348" i="13"/>
  <c r="AV348" i="13"/>
  <c r="BI348" i="13"/>
  <c r="BQ348" i="13"/>
  <c r="BO348" i="13"/>
  <c r="BM348" i="13"/>
  <c r="BP348" i="13"/>
  <c r="BJ348" i="13"/>
  <c r="BN348" i="13"/>
  <c r="BL348" i="13"/>
  <c r="BK348" i="13"/>
  <c r="BF348" i="13"/>
  <c r="BD348" i="13"/>
  <c r="BY348" i="13"/>
  <c r="BC348" i="13"/>
  <c r="BT348" i="13"/>
  <c r="BS348" i="13"/>
  <c r="BX348" i="13"/>
  <c r="AZ348" i="13"/>
  <c r="AW348" i="13"/>
  <c r="AY348" i="13"/>
  <c r="BW348" i="13"/>
  <c r="BV348" i="13"/>
  <c r="BU348" i="13"/>
  <c r="BA348" i="13"/>
  <c r="BH348" i="13"/>
  <c r="BG348" i="13"/>
  <c r="BE348" i="13"/>
  <c r="BB348" i="13"/>
  <c r="AX348" i="13"/>
  <c r="BX350" i="13"/>
  <c r="BB350" i="13"/>
  <c r="BP350" i="13"/>
  <c r="BW350" i="13"/>
  <c r="BA350" i="13"/>
  <c r="BU350" i="13"/>
  <c r="BS350" i="13"/>
  <c r="BV350" i="13"/>
  <c r="AZ350" i="13"/>
  <c r="AY350" i="13"/>
  <c r="BT350" i="13"/>
  <c r="AX350" i="13"/>
  <c r="AW350" i="13"/>
  <c r="BR350" i="13"/>
  <c r="AV350" i="13"/>
  <c r="BQ350" i="13"/>
  <c r="BO350" i="13"/>
  <c r="BL350" i="13"/>
  <c r="BJ350" i="13"/>
  <c r="BI350" i="13"/>
  <c r="BY350" i="13"/>
  <c r="BN350" i="13"/>
  <c r="BM350" i="13"/>
  <c r="BK350" i="13"/>
  <c r="BH350" i="13"/>
  <c r="BG350" i="13"/>
  <c r="BF350" i="13"/>
  <c r="BE350" i="13"/>
  <c r="BD350" i="13"/>
  <c r="BC350" i="13"/>
  <c r="BL346" i="13"/>
  <c r="BK346" i="13"/>
  <c r="BG346" i="13"/>
  <c r="BD346" i="13"/>
  <c r="BJ346" i="13"/>
  <c r="BI346" i="13"/>
  <c r="BC346" i="13"/>
  <c r="BH346" i="13"/>
  <c r="BY346" i="13"/>
  <c r="BF346" i="13"/>
  <c r="BE346" i="13"/>
  <c r="BV346" i="13"/>
  <c r="AZ346" i="13"/>
  <c r="BT346" i="13"/>
  <c r="AX346" i="13"/>
  <c r="BS346" i="13"/>
  <c r="AW346" i="13"/>
  <c r="BM346" i="13"/>
  <c r="BB346" i="13"/>
  <c r="BU346" i="13"/>
  <c r="BR346" i="13"/>
  <c r="AY346" i="13"/>
  <c r="BX346" i="13"/>
  <c r="BW346" i="13"/>
  <c r="AV346" i="13"/>
  <c r="BQ346" i="13"/>
  <c r="BP346" i="13"/>
  <c r="BO346" i="13"/>
  <c r="BN346" i="13"/>
  <c r="BA346" i="13"/>
  <c r="BF542" i="13"/>
  <c r="BR542" i="13"/>
  <c r="BE542" i="13"/>
  <c r="BA542" i="13"/>
  <c r="AW542" i="13"/>
  <c r="AV542" i="13"/>
  <c r="BD542" i="13"/>
  <c r="BS542" i="13"/>
  <c r="BY542" i="13"/>
  <c r="BC542" i="13"/>
  <c r="BX542" i="13"/>
  <c r="BB542" i="13"/>
  <c r="BW542" i="13"/>
  <c r="BV542" i="13"/>
  <c r="AZ542" i="13"/>
  <c r="BU542" i="13"/>
  <c r="AY542" i="13"/>
  <c r="BT542" i="13"/>
  <c r="AX542" i="13"/>
  <c r="BP542" i="13"/>
  <c r="BO542" i="13"/>
  <c r="BN542" i="13"/>
  <c r="BM542" i="13"/>
  <c r="BJ542" i="13"/>
  <c r="BI542" i="13"/>
  <c r="BH542" i="13"/>
  <c r="BQ542" i="13"/>
  <c r="BL542" i="13"/>
  <c r="BK542" i="13"/>
  <c r="BG542" i="13"/>
  <c r="BH407" i="13"/>
  <c r="BU407" i="13"/>
  <c r="BG407" i="13"/>
  <c r="BE407" i="13"/>
  <c r="BF407" i="13"/>
  <c r="BY407" i="13"/>
  <c r="BD407" i="13"/>
  <c r="BC407" i="13"/>
  <c r="AY407" i="13"/>
  <c r="BX407" i="13"/>
  <c r="BB407" i="13"/>
  <c r="BW407" i="13"/>
  <c r="BA407" i="13"/>
  <c r="BV407" i="13"/>
  <c r="AZ407" i="13"/>
  <c r="BR407" i="13"/>
  <c r="AV407" i="13"/>
  <c r="BP407" i="13"/>
  <c r="BO407" i="13"/>
  <c r="BQ407" i="13"/>
  <c r="BN407" i="13"/>
  <c r="BM407" i="13"/>
  <c r="BI407" i="13"/>
  <c r="BL407" i="13"/>
  <c r="BK407" i="13"/>
  <c r="BJ407" i="13"/>
  <c r="AX407" i="13"/>
  <c r="AW407" i="13"/>
  <c r="BT407" i="13"/>
  <c r="BS407" i="13"/>
  <c r="BR557" i="13"/>
  <c r="AV557" i="13"/>
  <c r="BH557" i="13"/>
  <c r="BQ557" i="13"/>
  <c r="BP557" i="13"/>
  <c r="BI557" i="13"/>
  <c r="BO557" i="13"/>
  <c r="BN557" i="13"/>
  <c r="BM557" i="13"/>
  <c r="BL557" i="13"/>
  <c r="BK557" i="13"/>
  <c r="BJ557" i="13"/>
  <c r="BF557" i="13"/>
  <c r="BE557" i="13"/>
  <c r="BD557" i="13"/>
  <c r="BY557" i="13"/>
  <c r="BC557" i="13"/>
  <c r="BB557" i="13"/>
  <c r="BA557" i="13"/>
  <c r="AZ557" i="13"/>
  <c r="AY557" i="13"/>
  <c r="AX557" i="13"/>
  <c r="AW557" i="13"/>
  <c r="BV557" i="13"/>
  <c r="BX557" i="13"/>
  <c r="BW557" i="13"/>
  <c r="BT557" i="13"/>
  <c r="BS557" i="13"/>
  <c r="BU557" i="13"/>
  <c r="BG557" i="13"/>
  <c r="BV342" i="13"/>
  <c r="AZ342" i="13"/>
  <c r="BS342" i="13"/>
  <c r="BN342" i="13"/>
  <c r="BU342" i="13"/>
  <c r="AY342" i="13"/>
  <c r="AW342" i="13"/>
  <c r="BT342" i="13"/>
  <c r="AX342" i="13"/>
  <c r="BQ342" i="13"/>
  <c r="BR342" i="13"/>
  <c r="AV342" i="13"/>
  <c r="BM342" i="13"/>
  <c r="BP342" i="13"/>
  <c r="BO342" i="13"/>
  <c r="BJ342" i="13"/>
  <c r="BH342" i="13"/>
  <c r="BG342" i="13"/>
  <c r="BA342" i="13"/>
  <c r="BI342" i="13"/>
  <c r="BX342" i="13"/>
  <c r="BK342" i="13"/>
  <c r="BY342" i="13"/>
  <c r="BW342" i="13"/>
  <c r="BL342" i="13"/>
  <c r="BD342" i="13"/>
  <c r="BC342" i="13"/>
  <c r="BF342" i="13"/>
  <c r="BE342" i="13"/>
  <c r="BB342" i="13"/>
  <c r="BN541" i="13"/>
  <c r="BI541" i="13"/>
  <c r="BE541" i="13"/>
  <c r="BM541" i="13"/>
  <c r="BL541" i="13"/>
  <c r="BD541" i="13"/>
  <c r="BK541" i="13"/>
  <c r="BJ541" i="13"/>
  <c r="BH541" i="13"/>
  <c r="BG541" i="13"/>
  <c r="BF541" i="13"/>
  <c r="BX541" i="13"/>
  <c r="BB541" i="13"/>
  <c r="BW541" i="13"/>
  <c r="BA541" i="13"/>
  <c r="BV541" i="13"/>
  <c r="AZ541" i="13"/>
  <c r="BU541" i="13"/>
  <c r="AY541" i="13"/>
  <c r="BR541" i="13"/>
  <c r="BP541" i="13"/>
  <c r="BQ541" i="13"/>
  <c r="BO541" i="13"/>
  <c r="BC541" i="13"/>
  <c r="AX541" i="13"/>
  <c r="AW541" i="13"/>
  <c r="AV541" i="13"/>
  <c r="BY541" i="13"/>
  <c r="BT541" i="13"/>
  <c r="BS541" i="13"/>
  <c r="BN431" i="13"/>
  <c r="BM431" i="13"/>
  <c r="BK431" i="13"/>
  <c r="BL431" i="13"/>
  <c r="BI431" i="13"/>
  <c r="BE431" i="13"/>
  <c r="BJ431" i="13"/>
  <c r="BH431" i="13"/>
  <c r="BG431" i="13"/>
  <c r="BF431" i="13"/>
  <c r="BX431" i="13"/>
  <c r="BB431" i="13"/>
  <c r="BV431" i="13"/>
  <c r="AZ431" i="13"/>
  <c r="BU431" i="13"/>
  <c r="AY431" i="13"/>
  <c r="BO431" i="13"/>
  <c r="BW431" i="13"/>
  <c r="BD431" i="13"/>
  <c r="BC431" i="13"/>
  <c r="BA431" i="13"/>
  <c r="AX431" i="13"/>
  <c r="AW431" i="13"/>
  <c r="AV431" i="13"/>
  <c r="BY431" i="13"/>
  <c r="BR431" i="13"/>
  <c r="BQ431" i="13"/>
  <c r="BT431" i="13"/>
  <c r="BS431" i="13"/>
  <c r="BP431" i="13"/>
  <c r="BJ349" i="13"/>
  <c r="BG349" i="13"/>
  <c r="BI349" i="13"/>
  <c r="BB349" i="13"/>
  <c r="BA349" i="13"/>
  <c r="BH349" i="13"/>
  <c r="BE349" i="13"/>
  <c r="BF349" i="13"/>
  <c r="BD349" i="13"/>
  <c r="BY349" i="13"/>
  <c r="BC349" i="13"/>
  <c r="BX349" i="13"/>
  <c r="BW349" i="13"/>
  <c r="BT349" i="13"/>
  <c r="AX349" i="13"/>
  <c r="BR349" i="13"/>
  <c r="AV349" i="13"/>
  <c r="BQ349" i="13"/>
  <c r="AY349" i="13"/>
  <c r="BU349" i="13"/>
  <c r="BP349" i="13"/>
  <c r="AW349" i="13"/>
  <c r="BV349" i="13"/>
  <c r="BO349" i="13"/>
  <c r="BS349" i="13"/>
  <c r="BL349" i="13"/>
  <c r="BK349" i="13"/>
  <c r="BN349" i="13"/>
  <c r="BM349" i="13"/>
  <c r="AZ349" i="13"/>
  <c r="BN486" i="13"/>
  <c r="BM486" i="13"/>
  <c r="BK486" i="13"/>
  <c r="BL486" i="13"/>
  <c r="BJ486" i="13"/>
  <c r="BI486" i="13"/>
  <c r="BE486" i="13"/>
  <c r="BH486" i="13"/>
  <c r="BG486" i="13"/>
  <c r="BF486" i="13"/>
  <c r="BX486" i="13"/>
  <c r="BB486" i="13"/>
  <c r="BW486" i="13"/>
  <c r="BA486" i="13"/>
  <c r="BV486" i="13"/>
  <c r="AZ486" i="13"/>
  <c r="BU486" i="13"/>
  <c r="AY486" i="13"/>
  <c r="BC486" i="13"/>
  <c r="BY486" i="13"/>
  <c r="BT486" i="13"/>
  <c r="BS486" i="13"/>
  <c r="BR486" i="13"/>
  <c r="BQ486" i="13"/>
  <c r="BD486" i="13"/>
  <c r="AX486" i="13"/>
  <c r="BP486" i="13"/>
  <c r="BO486" i="13"/>
  <c r="AV486" i="13"/>
  <c r="AW486" i="13"/>
  <c r="BT411" i="13"/>
  <c r="AX411" i="13"/>
  <c r="BS411" i="13"/>
  <c r="AW411" i="13"/>
  <c r="BR411" i="13"/>
  <c r="AV411" i="13"/>
  <c r="BQ411" i="13"/>
  <c r="BP411" i="13"/>
  <c r="BO411" i="13"/>
  <c r="BK411" i="13"/>
  <c r="BN411" i="13"/>
  <c r="BM411" i="13"/>
  <c r="BL411" i="13"/>
  <c r="BH411" i="13"/>
  <c r="BF411" i="13"/>
  <c r="BE411" i="13"/>
  <c r="BD411" i="13"/>
  <c r="BC411" i="13"/>
  <c r="BB411" i="13"/>
  <c r="BX411" i="13"/>
  <c r="BA411" i="13"/>
  <c r="AZ411" i="13"/>
  <c r="AY411" i="13"/>
  <c r="BW411" i="13"/>
  <c r="BY411" i="13"/>
  <c r="BJ411" i="13"/>
  <c r="BI411" i="13"/>
  <c r="BV411" i="13"/>
  <c r="BU411" i="13"/>
  <c r="BG411" i="13"/>
  <c r="BP538" i="13"/>
  <c r="BK538" i="13"/>
  <c r="BG538" i="13"/>
  <c r="BF538" i="13"/>
  <c r="BO538" i="13"/>
  <c r="BN538" i="13"/>
  <c r="BM538" i="13"/>
  <c r="BL538" i="13"/>
  <c r="BJ538" i="13"/>
  <c r="BI538" i="13"/>
  <c r="BH538" i="13"/>
  <c r="BD538" i="13"/>
  <c r="BY538" i="13"/>
  <c r="BC538" i="13"/>
  <c r="BX538" i="13"/>
  <c r="BB538" i="13"/>
  <c r="BW538" i="13"/>
  <c r="BA538" i="13"/>
  <c r="BT538" i="13"/>
  <c r="BV538" i="13"/>
  <c r="BU538" i="13"/>
  <c r="BS538" i="13"/>
  <c r="BR538" i="13"/>
  <c r="BQ538" i="13"/>
  <c r="BE538" i="13"/>
  <c r="AZ538" i="13"/>
  <c r="AW538" i="13"/>
  <c r="AV538" i="13"/>
  <c r="AY538" i="13"/>
  <c r="AX538" i="13"/>
  <c r="BV408" i="13"/>
  <c r="AZ408" i="13"/>
  <c r="AW408" i="13"/>
  <c r="BU408" i="13"/>
  <c r="AY408" i="13"/>
  <c r="BS408" i="13"/>
  <c r="BQ408" i="13"/>
  <c r="BM408" i="13"/>
  <c r="BT408" i="13"/>
  <c r="AX408" i="13"/>
  <c r="BR408" i="13"/>
  <c r="AV408" i="13"/>
  <c r="BP408" i="13"/>
  <c r="BO408" i="13"/>
  <c r="BN408" i="13"/>
  <c r="BJ408" i="13"/>
  <c r="BH408" i="13"/>
  <c r="BG408" i="13"/>
  <c r="BD408" i="13"/>
  <c r="BE408" i="13"/>
  <c r="BY408" i="13"/>
  <c r="BX408" i="13"/>
  <c r="BW408" i="13"/>
  <c r="BL408" i="13"/>
  <c r="BK408" i="13"/>
  <c r="BI408" i="13"/>
  <c r="BF408" i="13"/>
  <c r="BA408" i="13"/>
  <c r="BC408" i="13"/>
  <c r="BB408" i="13"/>
  <c r="BN343" i="13"/>
  <c r="BM343" i="13"/>
  <c r="BI343" i="13"/>
  <c r="BE343" i="13"/>
  <c r="BL343" i="13"/>
  <c r="BK343" i="13"/>
  <c r="BF343" i="13"/>
  <c r="BJ343" i="13"/>
  <c r="BH343" i="13"/>
  <c r="BG343" i="13"/>
  <c r="BX343" i="13"/>
  <c r="BB343" i="13"/>
  <c r="BV343" i="13"/>
  <c r="AZ343" i="13"/>
  <c r="BU343" i="13"/>
  <c r="AY343" i="13"/>
  <c r="BS343" i="13"/>
  <c r="BC343" i="13"/>
  <c r="BR343" i="13"/>
  <c r="BQ343" i="13"/>
  <c r="BA343" i="13"/>
  <c r="BP343" i="13"/>
  <c r="BO343" i="13"/>
  <c r="BD343" i="13"/>
  <c r="AX343" i="13"/>
  <c r="AW343" i="13"/>
  <c r="AV343" i="13"/>
  <c r="BY343" i="13"/>
  <c r="BW343" i="13"/>
  <c r="BT343" i="13"/>
  <c r="BJ470" i="13"/>
  <c r="BE470" i="13"/>
  <c r="BI470" i="13"/>
  <c r="BW470" i="13"/>
  <c r="BH470" i="13"/>
  <c r="BG470" i="13"/>
  <c r="BA470" i="13"/>
  <c r="BF470" i="13"/>
  <c r="BD470" i="13"/>
  <c r="BY470" i="13"/>
  <c r="BC470" i="13"/>
  <c r="BX470" i="13"/>
  <c r="BB470" i="13"/>
  <c r="BT470" i="13"/>
  <c r="AX470" i="13"/>
  <c r="BS470" i="13"/>
  <c r="AW470" i="13"/>
  <c r="BR470" i="13"/>
  <c r="AV470" i="13"/>
  <c r="BQ470" i="13"/>
  <c r="BL470" i="13"/>
  <c r="BV470" i="13"/>
  <c r="BU470" i="13"/>
  <c r="BP470" i="13"/>
  <c r="BO470" i="13"/>
  <c r="BK470" i="13"/>
  <c r="BN470" i="13"/>
  <c r="BM470" i="13"/>
  <c r="AZ470" i="13"/>
  <c r="AY470" i="13"/>
  <c r="BT543" i="13"/>
  <c r="AX543" i="13"/>
  <c r="BS543" i="13"/>
  <c r="AW543" i="13"/>
  <c r="BK543" i="13"/>
  <c r="BR543" i="13"/>
  <c r="AV543" i="13"/>
  <c r="BJ543" i="13"/>
  <c r="BQ543" i="13"/>
  <c r="BP543" i="13"/>
  <c r="BO543" i="13"/>
  <c r="BN543" i="13"/>
  <c r="BM543" i="13"/>
  <c r="BL543" i="13"/>
  <c r="BH543" i="13"/>
  <c r="BG543" i="13"/>
  <c r="BF543" i="13"/>
  <c r="BE543" i="13"/>
  <c r="BY543" i="13"/>
  <c r="BX543" i="13"/>
  <c r="BW543" i="13"/>
  <c r="BV543" i="13"/>
  <c r="BU543" i="13"/>
  <c r="BI543" i="13"/>
  <c r="BD543" i="13"/>
  <c r="BC543" i="13"/>
  <c r="BB543" i="13"/>
  <c r="BA543" i="13"/>
  <c r="AZ543" i="13"/>
  <c r="AY543" i="13"/>
  <c r="BX537" i="13"/>
  <c r="BB537" i="13"/>
  <c r="BW537" i="13"/>
  <c r="BA537" i="13"/>
  <c r="AW537" i="13"/>
  <c r="BV537" i="13"/>
  <c r="AZ537" i="13"/>
  <c r="BO537" i="13"/>
  <c r="BN537" i="13"/>
  <c r="BU537" i="13"/>
  <c r="AY537" i="13"/>
  <c r="BT537" i="13"/>
  <c r="AX537" i="13"/>
  <c r="BS537" i="13"/>
  <c r="BR537" i="13"/>
  <c r="AV537" i="13"/>
  <c r="BQ537" i="13"/>
  <c r="BP537" i="13"/>
  <c r="BL537" i="13"/>
  <c r="BK537" i="13"/>
  <c r="BJ537" i="13"/>
  <c r="BI537" i="13"/>
  <c r="BE537" i="13"/>
  <c r="BC537" i="13"/>
  <c r="BD537" i="13"/>
  <c r="BY537" i="13"/>
  <c r="BH537" i="13"/>
  <c r="BG537" i="13"/>
  <c r="BM537" i="13"/>
  <c r="BF537" i="13"/>
  <c r="BF410" i="13"/>
  <c r="BC410" i="13"/>
  <c r="BE410" i="13"/>
  <c r="BY410" i="13"/>
  <c r="BW410" i="13"/>
  <c r="BS410" i="13"/>
  <c r="BD410" i="13"/>
  <c r="BA410" i="13"/>
  <c r="AW410" i="13"/>
  <c r="BX410" i="13"/>
  <c r="BB410" i="13"/>
  <c r="BV410" i="13"/>
  <c r="AZ410" i="13"/>
  <c r="BU410" i="13"/>
  <c r="AY410" i="13"/>
  <c r="BT410" i="13"/>
  <c r="AX410" i="13"/>
  <c r="BP410" i="13"/>
  <c r="BN410" i="13"/>
  <c r="BM410" i="13"/>
  <c r="BQ410" i="13"/>
  <c r="BR410" i="13"/>
  <c r="BI410" i="13"/>
  <c r="BO410" i="13"/>
  <c r="BL410" i="13"/>
  <c r="BK410" i="13"/>
  <c r="BJ410" i="13"/>
  <c r="AV410" i="13"/>
  <c r="BH410" i="13"/>
  <c r="BG410" i="13"/>
  <c r="BN409" i="13"/>
  <c r="BI409" i="13"/>
  <c r="BM409" i="13"/>
  <c r="BL409" i="13"/>
  <c r="BK409" i="13"/>
  <c r="BJ409" i="13"/>
  <c r="BH409" i="13"/>
  <c r="BG409" i="13"/>
  <c r="BF409" i="13"/>
  <c r="BE409" i="13"/>
  <c r="BX409" i="13"/>
  <c r="BB409" i="13"/>
  <c r="BV409" i="13"/>
  <c r="AZ409" i="13"/>
  <c r="BU409" i="13"/>
  <c r="AY409" i="13"/>
  <c r="BP409" i="13"/>
  <c r="BD409" i="13"/>
  <c r="AW409" i="13"/>
  <c r="AV409" i="13"/>
  <c r="BO409" i="13"/>
  <c r="BC409" i="13"/>
  <c r="BA409" i="13"/>
  <c r="AX409" i="13"/>
  <c r="BY409" i="13"/>
  <c r="BS409" i="13"/>
  <c r="BR409" i="13"/>
  <c r="BQ409" i="13"/>
  <c r="BW409" i="13"/>
  <c r="BT409" i="13"/>
  <c r="BT345" i="13"/>
  <c r="AX345" i="13"/>
  <c r="BO345" i="13"/>
  <c r="BS345" i="13"/>
  <c r="AW345" i="13"/>
  <c r="BQ345" i="13"/>
  <c r="BK345" i="13"/>
  <c r="BR345" i="13"/>
  <c r="AV345" i="13"/>
  <c r="BL345" i="13"/>
  <c r="BP345" i="13"/>
  <c r="BN345" i="13"/>
  <c r="BM345" i="13"/>
  <c r="BH345" i="13"/>
  <c r="BF345" i="13"/>
  <c r="BE345" i="13"/>
  <c r="BJ345" i="13"/>
  <c r="BI345" i="13"/>
  <c r="BG345" i="13"/>
  <c r="BD345" i="13"/>
  <c r="BC345" i="13"/>
  <c r="BB345" i="13"/>
  <c r="BA345" i="13"/>
  <c r="AZ345" i="13"/>
  <c r="AY345" i="13"/>
  <c r="BW345" i="13"/>
  <c r="BV345" i="13"/>
  <c r="BY345" i="13"/>
  <c r="BX345" i="13"/>
  <c r="BU345" i="13"/>
  <c r="BL412" i="13"/>
  <c r="BG412" i="13"/>
  <c r="BK412" i="13"/>
  <c r="BI412" i="13"/>
  <c r="BY412" i="13"/>
  <c r="BJ412" i="13"/>
  <c r="BC412" i="13"/>
  <c r="BH412" i="13"/>
  <c r="BF412" i="13"/>
  <c r="BE412" i="13"/>
  <c r="BD412" i="13"/>
  <c r="BV412" i="13"/>
  <c r="AZ412" i="13"/>
  <c r="BT412" i="13"/>
  <c r="AX412" i="13"/>
  <c r="BS412" i="13"/>
  <c r="AW412" i="13"/>
  <c r="BX412" i="13"/>
  <c r="BW412" i="13"/>
  <c r="BP412" i="13"/>
  <c r="AY412" i="13"/>
  <c r="BU412" i="13"/>
  <c r="BR412" i="13"/>
  <c r="BQ412" i="13"/>
  <c r="BO412" i="13"/>
  <c r="BN412" i="13"/>
  <c r="BM412" i="13"/>
  <c r="BB412" i="13"/>
  <c r="BA412" i="13"/>
  <c r="AV412" i="13"/>
  <c r="BV430" i="13"/>
  <c r="AZ430" i="13"/>
  <c r="BU430" i="13"/>
  <c r="AY430" i="13"/>
  <c r="AW430" i="13"/>
  <c r="BQ430" i="13"/>
  <c r="BT430" i="13"/>
  <c r="AX430" i="13"/>
  <c r="BS430" i="13"/>
  <c r="BR430" i="13"/>
  <c r="AV430" i="13"/>
  <c r="BM430" i="13"/>
  <c r="BP430" i="13"/>
  <c r="BO430" i="13"/>
  <c r="BN430" i="13"/>
  <c r="BJ430" i="13"/>
  <c r="BH430" i="13"/>
  <c r="BG430" i="13"/>
  <c r="BY430" i="13"/>
  <c r="BD430" i="13"/>
  <c r="BX430" i="13"/>
  <c r="BW430" i="13"/>
  <c r="BL430" i="13"/>
  <c r="BK430" i="13"/>
  <c r="BI430" i="13"/>
  <c r="BC430" i="13"/>
  <c r="BF430" i="13"/>
  <c r="BE430" i="13"/>
  <c r="BB430" i="13"/>
  <c r="BA430" i="13"/>
  <c r="BF487" i="13"/>
  <c r="BC487" i="13"/>
  <c r="BW487" i="13"/>
  <c r="BE487" i="13"/>
  <c r="BA487" i="13"/>
  <c r="AW487" i="13"/>
  <c r="BD487" i="13"/>
  <c r="BS487" i="13"/>
  <c r="BY487" i="13"/>
  <c r="BX487" i="13"/>
  <c r="BB487" i="13"/>
  <c r="BV487" i="13"/>
  <c r="AZ487" i="13"/>
  <c r="BU487" i="13"/>
  <c r="AY487" i="13"/>
  <c r="BT487" i="13"/>
  <c r="AX487" i="13"/>
  <c r="BP487" i="13"/>
  <c r="BO487" i="13"/>
  <c r="BN487" i="13"/>
  <c r="BM487" i="13"/>
  <c r="BQ487" i="13"/>
  <c r="BL487" i="13"/>
  <c r="BK487" i="13"/>
  <c r="BG487" i="13"/>
  <c r="BJ487" i="13"/>
  <c r="BI487" i="13"/>
  <c r="BH487" i="13"/>
  <c r="AV487" i="13"/>
  <c r="BR487" i="13"/>
  <c r="BH539" i="13"/>
  <c r="BG539" i="13"/>
  <c r="BC539" i="13"/>
  <c r="AY539" i="13"/>
  <c r="BF539" i="13"/>
  <c r="BY539" i="13"/>
  <c r="BU539" i="13"/>
  <c r="AX539" i="13"/>
  <c r="BE539" i="13"/>
  <c r="BD539" i="13"/>
  <c r="BX539" i="13"/>
  <c r="BB539" i="13"/>
  <c r="BW539" i="13"/>
  <c r="BA539" i="13"/>
  <c r="BV539" i="13"/>
  <c r="AZ539" i="13"/>
  <c r="BR539" i="13"/>
  <c r="AV539" i="13"/>
  <c r="BQ539" i="13"/>
  <c r="BP539" i="13"/>
  <c r="BO539" i="13"/>
  <c r="BL539" i="13"/>
  <c r="BK539" i="13"/>
  <c r="BJ539" i="13"/>
  <c r="BI539" i="13"/>
  <c r="AW539" i="13"/>
  <c r="BS539" i="13"/>
  <c r="BN539" i="13"/>
  <c r="BT539" i="13"/>
  <c r="BM539" i="13"/>
  <c r="BX471" i="13"/>
  <c r="BB471" i="13"/>
  <c r="BO471" i="13"/>
  <c r="BW471" i="13"/>
  <c r="BA471" i="13"/>
  <c r="BU471" i="13"/>
  <c r="AW471" i="13"/>
  <c r="BV471" i="13"/>
  <c r="AZ471" i="13"/>
  <c r="AY471" i="13"/>
  <c r="BS471" i="13"/>
  <c r="BT471" i="13"/>
  <c r="AX471" i="13"/>
  <c r="BR471" i="13"/>
  <c r="AV471" i="13"/>
  <c r="BQ471" i="13"/>
  <c r="BP471" i="13"/>
  <c r="BL471" i="13"/>
  <c r="BK471" i="13"/>
  <c r="BJ471" i="13"/>
  <c r="BI471" i="13"/>
  <c r="BY471" i="13"/>
  <c r="BM471" i="13"/>
  <c r="BE471" i="13"/>
  <c r="BD471" i="13"/>
  <c r="BN471" i="13"/>
  <c r="BH471" i="13"/>
  <c r="BG471" i="13"/>
  <c r="BF471" i="13"/>
  <c r="BC471" i="13"/>
  <c r="BD347" i="13"/>
  <c r="BW347" i="13"/>
  <c r="BU347" i="13"/>
  <c r="AV347" i="13"/>
  <c r="BY347" i="13"/>
  <c r="BC347" i="13"/>
  <c r="BX347" i="13"/>
  <c r="BB347" i="13"/>
  <c r="AY347" i="13"/>
  <c r="BR347" i="13"/>
  <c r="BA347" i="13"/>
  <c r="BV347" i="13"/>
  <c r="AZ347" i="13"/>
  <c r="BT347" i="13"/>
  <c r="AX347" i="13"/>
  <c r="BQ347" i="13"/>
  <c r="BS347" i="13"/>
  <c r="AW347" i="13"/>
  <c r="BN347" i="13"/>
  <c r="BL347" i="13"/>
  <c r="BK347" i="13"/>
  <c r="BH347" i="13"/>
  <c r="BF347" i="13"/>
  <c r="BG347" i="13"/>
  <c r="BE347" i="13"/>
  <c r="BM347" i="13"/>
  <c r="BJ347" i="13"/>
  <c r="BO347" i="13"/>
  <c r="BI347" i="13"/>
  <c r="BP347" i="13"/>
  <c r="BF344" i="13"/>
  <c r="BY344" i="13"/>
  <c r="BS344" i="13"/>
  <c r="BE344" i="13"/>
  <c r="BC344" i="13"/>
  <c r="BD344" i="13"/>
  <c r="BA344" i="13"/>
  <c r="AW344" i="13"/>
  <c r="BX344" i="13"/>
  <c r="BB344" i="13"/>
  <c r="BW344" i="13"/>
  <c r="BT344" i="13"/>
  <c r="BV344" i="13"/>
  <c r="AZ344" i="13"/>
  <c r="BU344" i="13"/>
  <c r="AY344" i="13"/>
  <c r="AX344" i="13"/>
  <c r="BP344" i="13"/>
  <c r="BN344" i="13"/>
  <c r="BM344" i="13"/>
  <c r="BJ344" i="13"/>
  <c r="BI344" i="13"/>
  <c r="BH344" i="13"/>
  <c r="BR344" i="13"/>
  <c r="BQ344" i="13"/>
  <c r="BO344" i="13"/>
  <c r="BL344" i="13"/>
  <c r="BK344" i="13"/>
  <c r="BG344" i="13"/>
  <c r="AV344" i="13"/>
  <c r="BP406" i="13"/>
  <c r="BK406" i="13"/>
  <c r="BO406" i="13"/>
  <c r="BN406" i="13"/>
  <c r="BM406" i="13"/>
  <c r="BG406" i="13"/>
  <c r="BL406" i="13"/>
  <c r="BJ406" i="13"/>
  <c r="BI406" i="13"/>
  <c r="BH406" i="13"/>
  <c r="BD406" i="13"/>
  <c r="BX406" i="13"/>
  <c r="BB406" i="13"/>
  <c r="BW406" i="13"/>
  <c r="BA406" i="13"/>
  <c r="AW406" i="13"/>
  <c r="BQ406" i="13"/>
  <c r="BF406" i="13"/>
  <c r="AV406" i="13"/>
  <c r="BT406" i="13"/>
  <c r="BY406" i="13"/>
  <c r="BV406" i="13"/>
  <c r="BU406" i="13"/>
  <c r="BS406" i="13"/>
  <c r="BR406" i="13"/>
  <c r="AZ406" i="13"/>
  <c r="AY406" i="13"/>
  <c r="BE406" i="13"/>
  <c r="BC406" i="13"/>
  <c r="AX406" i="13"/>
  <c r="AI26" i="6"/>
  <c r="AB28" i="6"/>
  <c r="AI28" i="6"/>
  <c r="AC28" i="6"/>
  <c r="AF28" i="6"/>
  <c r="AI27" i="6"/>
  <c r="P26" i="6"/>
  <c r="AF27" i="6"/>
  <c r="AC26" i="6"/>
  <c r="AG27" i="6"/>
  <c r="Z27" i="6"/>
  <c r="AE26" i="6"/>
  <c r="AD26" i="6"/>
  <c r="L26" i="6"/>
  <c r="AC27" i="6"/>
  <c r="Z26" i="6"/>
  <c r="K26" i="6"/>
  <c r="AH27" i="6"/>
  <c r="J26" i="6"/>
  <c r="AH26" i="6"/>
  <c r="N26" i="6"/>
  <c r="AE28" i="6"/>
  <c r="AB26" i="6"/>
  <c r="AF26" i="6"/>
  <c r="AB27" i="6"/>
  <c r="U26" i="6"/>
  <c r="M26" i="6"/>
  <c r="V26" i="6"/>
  <c r="AE27" i="6"/>
  <c r="S26" i="6"/>
  <c r="R26" i="6"/>
  <c r="AJ29" i="6"/>
  <c r="AA27" i="6"/>
  <c r="AA26" i="6"/>
  <c r="AA28" i="6"/>
  <c r="Q26" i="6"/>
  <c r="K745" i="10"/>
  <c r="CW111" i="14"/>
  <c r="K1009" i="10"/>
  <c r="DJ14" i="14"/>
  <c r="CB277" i="14"/>
  <c r="CC261" i="14"/>
  <c r="BN245" i="14"/>
  <c r="BP229" i="14"/>
  <c r="BV213" i="14"/>
  <c r="DI197" i="14"/>
  <c r="DD181" i="14"/>
  <c r="BW149" i="14"/>
  <c r="AS117" i="14"/>
  <c r="AL85" i="14"/>
  <c r="AU53" i="14"/>
  <c r="AH5" i="14"/>
  <c r="DA266" i="14"/>
  <c r="BU186" i="14"/>
  <c r="CY74" i="14"/>
  <c r="AH95" i="14"/>
  <c r="AT116" i="14"/>
  <c r="AM153" i="14"/>
  <c r="W70" i="10"/>
  <c r="CC277" i="14"/>
  <c r="CA261" i="14"/>
  <c r="CD245" i="14"/>
  <c r="BR229" i="14"/>
  <c r="BW213" i="14"/>
  <c r="CT197" i="14"/>
  <c r="CZ181" i="14"/>
  <c r="BX149" i="14"/>
  <c r="AK117" i="14"/>
  <c r="AM85" i="14"/>
  <c r="BV53" i="14"/>
  <c r="AI5" i="14"/>
  <c r="AP250" i="14"/>
  <c r="CU186" i="14"/>
  <c r="CX74" i="14"/>
  <c r="CX95" i="14"/>
  <c r="DG116" i="14"/>
  <c r="BY137" i="14"/>
  <c r="L370" i="10"/>
  <c r="CA277" i="14"/>
  <c r="BN261" i="14"/>
  <c r="BO245" i="14"/>
  <c r="BS229" i="14"/>
  <c r="BX213" i="14"/>
  <c r="CW197" i="14"/>
  <c r="CY181" i="14"/>
  <c r="BY149" i="14"/>
  <c r="AL117" i="14"/>
  <c r="AR85" i="14"/>
  <c r="BX53" i="14"/>
  <c r="AO5" i="14"/>
  <c r="AN250" i="14"/>
  <c r="DJ186" i="14"/>
  <c r="BZ58" i="14"/>
  <c r="CW95" i="14"/>
  <c r="DF116" i="14"/>
  <c r="BZ137" i="14"/>
  <c r="Y61" i="10"/>
  <c r="BN277" i="14"/>
  <c r="CD261" i="14"/>
  <c r="BP245" i="14"/>
  <c r="BT229" i="14"/>
  <c r="BY213" i="14"/>
  <c r="DH197" i="14"/>
  <c r="CX181" i="14"/>
  <c r="BN149" i="14"/>
  <c r="BT117" i="14"/>
  <c r="BX85" i="14"/>
  <c r="BO53" i="14"/>
  <c r="AQ5" i="14"/>
  <c r="BP250" i="14"/>
  <c r="BW170" i="14"/>
  <c r="CA58" i="14"/>
  <c r="BQ63" i="14"/>
  <c r="BP100" i="14"/>
  <c r="CV121" i="14"/>
  <c r="DE31" i="14"/>
  <c r="BP277" i="14"/>
  <c r="BO261" i="14"/>
  <c r="BQ245" i="14"/>
  <c r="BU229" i="14"/>
  <c r="BZ213" i="14"/>
  <c r="DB197" i="14"/>
  <c r="AS165" i="14"/>
  <c r="CD149" i="14"/>
  <c r="BU117" i="14"/>
  <c r="BY85" i="14"/>
  <c r="BP53" i="14"/>
  <c r="BR5" i="14"/>
  <c r="CB250" i="14"/>
  <c r="BY170" i="14"/>
  <c r="AS42" i="14"/>
  <c r="BR63" i="14"/>
  <c r="BR100" i="14"/>
  <c r="CU121" i="14"/>
  <c r="BQ277" i="14"/>
  <c r="BP261" i="14"/>
  <c r="BR245" i="14"/>
  <c r="BV229" i="14"/>
  <c r="CY213" i="14"/>
  <c r="DA197" i="14"/>
  <c r="AT165" i="14"/>
  <c r="BO149" i="14"/>
  <c r="BX117" i="14"/>
  <c r="CB85" i="14"/>
  <c r="BS53" i="14"/>
  <c r="BS5" i="14"/>
  <c r="BS250" i="14"/>
  <c r="BU170" i="14"/>
  <c r="AT42" i="14"/>
  <c r="AO47" i="14"/>
  <c r="BU84" i="14"/>
  <c r="BZ89" i="14"/>
  <c r="DH159" i="14"/>
  <c r="DC277" i="14"/>
  <c r="BW261" i="14"/>
  <c r="BS245" i="14"/>
  <c r="BW229" i="14"/>
  <c r="CX213" i="14"/>
  <c r="CZ197" i="14"/>
  <c r="AU165" i="14"/>
  <c r="BR149" i="14"/>
  <c r="BW117" i="14"/>
  <c r="CC85" i="14"/>
  <c r="DH53" i="14"/>
  <c r="BV5" i="14"/>
  <c r="BT250" i="14"/>
  <c r="DG170" i="14"/>
  <c r="DF42" i="14"/>
  <c r="AP47" i="14"/>
  <c r="BV84" i="14"/>
  <c r="CA89" i="14"/>
  <c r="W15" i="14"/>
  <c r="BS277" i="14"/>
  <c r="BX261" i="14"/>
  <c r="CW245" i="14"/>
  <c r="BX229" i="14"/>
  <c r="CW213" i="14"/>
  <c r="CY197" i="14"/>
  <c r="AH165" i="14"/>
  <c r="BS149" i="14"/>
  <c r="CD117" i="14"/>
  <c r="CD85" i="14"/>
  <c r="DE53" i="14"/>
  <c r="BW5" i="14"/>
  <c r="CT250" i="14"/>
  <c r="AR154" i="14"/>
  <c r="AW26" i="14"/>
  <c r="DD47" i="14"/>
  <c r="AH68" i="14"/>
  <c r="BW57" i="14"/>
  <c r="BT277" i="14"/>
  <c r="BY261" i="14"/>
  <c r="BX245" i="14"/>
  <c r="BY229" i="14"/>
  <c r="DJ213" i="14"/>
  <c r="AO181" i="14"/>
  <c r="AI165" i="14"/>
  <c r="DH149" i="14"/>
  <c r="BO117" i="14"/>
  <c r="BO85" i="14"/>
  <c r="DF53" i="14"/>
  <c r="CA5" i="14"/>
  <c r="AP234" i="14"/>
  <c r="AS154" i="14"/>
  <c r="DB26" i="14"/>
  <c r="DC47" i="14"/>
  <c r="AI68" i="14"/>
  <c r="BZ57" i="14"/>
  <c r="CZ79" i="14"/>
  <c r="BV277" i="14"/>
  <c r="BZ261" i="14"/>
  <c r="BY245" i="14"/>
  <c r="CV229" i="14"/>
  <c r="CT213" i="14"/>
  <c r="AP181" i="14"/>
  <c r="AJ165" i="14"/>
  <c r="DG149" i="14"/>
  <c r="DI117" i="14"/>
  <c r="DH85" i="14"/>
  <c r="DA53" i="14"/>
  <c r="CT5" i="14"/>
  <c r="AQ234" i="14"/>
  <c r="BQ154" i="14"/>
  <c r="DA26" i="14"/>
  <c r="BY276" i="14"/>
  <c r="CU68" i="14"/>
  <c r="CX25" i="14"/>
  <c r="DF175" i="14"/>
  <c r="BW277" i="14"/>
  <c r="DC261" i="14"/>
  <c r="BZ245" i="14"/>
  <c r="CU229" i="14"/>
  <c r="DI213" i="14"/>
  <c r="AQ181" i="14"/>
  <c r="BT165" i="14"/>
  <c r="DF149" i="14"/>
  <c r="CW117" i="14"/>
  <c r="DG85" i="14"/>
  <c r="CZ53" i="14"/>
  <c r="DJ5" i="14"/>
  <c r="AH234" i="14"/>
  <c r="BR154" i="14"/>
  <c r="CC10" i="14"/>
  <c r="BZ276" i="14"/>
  <c r="DE68" i="14"/>
  <c r="CW25" i="14"/>
  <c r="BX277" i="14"/>
  <c r="CY261" i="14"/>
  <c r="CY245" i="14"/>
  <c r="DJ229" i="14"/>
  <c r="DF213" i="14"/>
  <c r="AR181" i="14"/>
  <c r="BV165" i="14"/>
  <c r="DC149" i="14"/>
  <c r="CV117" i="14"/>
  <c r="DD85" i="14"/>
  <c r="AP37" i="14"/>
  <c r="CZ5" i="14"/>
  <c r="BN234" i="14"/>
  <c r="DB154" i="14"/>
  <c r="BN10" i="14"/>
  <c r="CC260" i="14"/>
  <c r="BO52" i="14"/>
  <c r="CC222" i="14"/>
  <c r="BY277" i="14"/>
  <c r="CX261" i="14"/>
  <c r="CV245" i="14"/>
  <c r="CT229" i="14"/>
  <c r="DD213" i="14"/>
  <c r="AS181" i="14"/>
  <c r="BW165" i="14"/>
  <c r="DB149" i="14"/>
  <c r="DH117" i="14"/>
  <c r="DC85" i="14"/>
  <c r="AV37" i="14"/>
  <c r="DB5" i="14"/>
  <c r="BP234" i="14"/>
  <c r="DA154" i="14"/>
  <c r="CD260" i="14"/>
  <c r="BP52" i="14"/>
  <c r="BN222" i="14"/>
  <c r="BZ277" i="14"/>
  <c r="CW261" i="14"/>
  <c r="CU245" i="14"/>
  <c r="DH229" i="14"/>
  <c r="DC213" i="14"/>
  <c r="AT181" i="14"/>
  <c r="BX165" i="14"/>
  <c r="CZ149" i="14"/>
  <c r="DG117" i="14"/>
  <c r="DA85" i="14"/>
  <c r="AT37" i="14"/>
  <c r="BX234" i="14"/>
  <c r="AS138" i="14"/>
  <c r="AO271" i="14"/>
  <c r="AS244" i="14"/>
  <c r="AT36" i="14"/>
  <c r="CU14" i="14"/>
  <c r="DD277" i="14"/>
  <c r="CZ261" i="14"/>
  <c r="DJ245" i="14"/>
  <c r="DG229" i="14"/>
  <c r="DB213" i="14"/>
  <c r="AU181" i="14"/>
  <c r="BZ165" i="14"/>
  <c r="CY149" i="14"/>
  <c r="CY117" i="14"/>
  <c r="CW85" i="14"/>
  <c r="AU37" i="14"/>
  <c r="AP282" i="14"/>
  <c r="CU234" i="14"/>
  <c r="AT138" i="14"/>
  <c r="AP271" i="14"/>
  <c r="AT244" i="14"/>
  <c r="AU36" i="14"/>
  <c r="AX48" i="14"/>
  <c r="BG14" i="14"/>
  <c r="AZ7" i="14"/>
  <c r="T223" i="14"/>
  <c r="AZ223" i="14"/>
  <c r="Z34" i="14"/>
  <c r="BH34" i="14"/>
  <c r="AZ50" i="14"/>
  <c r="N66" i="14"/>
  <c r="Z82" i="14"/>
  <c r="P98" i="14"/>
  <c r="AA114" i="14"/>
  <c r="AZ114" i="14"/>
  <c r="BG130" i="14"/>
  <c r="AA146" i="14"/>
  <c r="AC163" i="14"/>
  <c r="G179" i="14"/>
  <c r="AB195" i="14"/>
  <c r="F229" i="14"/>
  <c r="BI229" i="14"/>
  <c r="BB245" i="14"/>
  <c r="AC261" i="14"/>
  <c r="K277" i="14"/>
  <c r="AZ18" i="14"/>
  <c r="Q29" i="14"/>
  <c r="AZ29" i="14"/>
  <c r="BF45" i="14"/>
  <c r="O61" i="14"/>
  <c r="L77" i="14"/>
  <c r="R93" i="14"/>
  <c r="AB109" i="14"/>
  <c r="Q125" i="14"/>
  <c r="BK125" i="14"/>
  <c r="BE141" i="14"/>
  <c r="K174" i="14"/>
  <c r="W190" i="14"/>
  <c r="R207" i="14"/>
  <c r="I213" i="14"/>
  <c r="BF213" i="14"/>
  <c r="BH224" i="14"/>
  <c r="K240" i="14"/>
  <c r="AB256" i="14"/>
  <c r="C272" i="14"/>
  <c r="BK7" i="14"/>
  <c r="AD108" i="14"/>
  <c r="AC234" i="14"/>
  <c r="R266" i="14"/>
  <c r="BH266" i="14"/>
  <c r="N24" i="14"/>
  <c r="AB40" i="14"/>
  <c r="BD40" i="14"/>
  <c r="BJ56" i="14"/>
  <c r="O72" i="14"/>
  <c r="N88" i="14"/>
  <c r="D104" i="14"/>
  <c r="AC120" i="14"/>
  <c r="BI120" i="14"/>
  <c r="BE136" i="14"/>
  <c r="V152" i="14"/>
  <c r="K169" i="14"/>
  <c r="Y185" i="14"/>
  <c r="P196" i="14"/>
  <c r="BA196" i="14"/>
  <c r="BD202" i="14"/>
  <c r="J219" i="14"/>
  <c r="AC235" i="14"/>
  <c r="AD251" i="14"/>
  <c r="U267" i="14"/>
  <c r="BD267" i="14"/>
  <c r="N239" i="14"/>
  <c r="P19" i="14"/>
  <c r="H35" i="14"/>
  <c r="L51" i="14"/>
  <c r="BE51" i="14"/>
  <c r="BK67" i="14"/>
  <c r="BC83" i="14"/>
  <c r="M99" i="14"/>
  <c r="U115" i="14"/>
  <c r="AB131" i="14"/>
  <c r="R147" i="14"/>
  <c r="BD147" i="14"/>
  <c r="AY164" i="14"/>
  <c r="U180" i="14"/>
  <c r="AE214" i="14"/>
  <c r="D230" i="14"/>
  <c r="G246" i="14"/>
  <c r="BF84" i="14"/>
  <c r="BD19" i="14"/>
  <c r="D223" i="14"/>
  <c r="AY223" i="14"/>
  <c r="Y34" i="14"/>
  <c r="BG34" i="14"/>
  <c r="AY50" i="14"/>
  <c r="AC66" i="14"/>
  <c r="J82" i="14"/>
  <c r="AD98" i="14"/>
  <c r="K114" i="14"/>
  <c r="P130" i="14"/>
  <c r="BF130" i="14"/>
  <c r="AY146" i="14"/>
  <c r="X163" i="14"/>
  <c r="V179" i="14"/>
  <c r="L195" i="14"/>
  <c r="U229" i="14"/>
  <c r="BH229" i="14"/>
  <c r="BA245" i="14"/>
  <c r="AA261" i="14"/>
  <c r="AE277" i="14"/>
  <c r="BB19" i="14"/>
  <c r="P29" i="14"/>
  <c r="AY29" i="14"/>
  <c r="BE45" i="14"/>
  <c r="AD61" i="14"/>
  <c r="AA77" i="14"/>
  <c r="Q93" i="14"/>
  <c r="L109" i="14"/>
  <c r="AE125" i="14"/>
  <c r="BJ125" i="14"/>
  <c r="BD141" i="14"/>
  <c r="Z174" i="14"/>
  <c r="G190" i="14"/>
  <c r="Q207" i="14"/>
  <c r="W213" i="14"/>
  <c r="BK213" i="14"/>
  <c r="BG224" i="14"/>
  <c r="Z240" i="14"/>
  <c r="AA256" i="14"/>
  <c r="R272" i="14"/>
  <c r="AY9" i="14"/>
  <c r="AC108" i="14"/>
  <c r="M234" i="14"/>
  <c r="Q266" i="14"/>
  <c r="R8" i="14"/>
  <c r="AC24" i="14"/>
  <c r="L40" i="14"/>
  <c r="BC40" i="14"/>
  <c r="BI56" i="14"/>
  <c r="K72" i="14"/>
  <c r="AC88" i="14"/>
  <c r="S104" i="14"/>
  <c r="M120" i="14"/>
  <c r="AY120" i="14"/>
  <c r="BD136" i="14"/>
  <c r="U152" i="14"/>
  <c r="O169" i="14"/>
  <c r="I185" i="14"/>
  <c r="AE196" i="14"/>
  <c r="X202" i="14"/>
  <c r="BC202" i="14"/>
  <c r="AY219" i="14"/>
  <c r="M235" i="14"/>
  <c r="N251" i="14"/>
  <c r="E267" i="14"/>
  <c r="BH85" i="14"/>
  <c r="BE16" i="14"/>
  <c r="BD43" i="14"/>
  <c r="S223" i="14"/>
  <c r="AX223" i="14"/>
  <c r="X34" i="14"/>
  <c r="BF34" i="14"/>
  <c r="AX50" i="14"/>
  <c r="AB66" i="14"/>
  <c r="AE82" i="14"/>
  <c r="N98" i="14"/>
  <c r="Z114" i="14"/>
  <c r="AD130" i="14"/>
  <c r="BE130" i="14"/>
  <c r="AX146" i="14"/>
  <c r="W163" i="14"/>
  <c r="F179" i="14"/>
  <c r="Y195" i="14"/>
  <c r="E229" i="14"/>
  <c r="BG229" i="14"/>
  <c r="AZ245" i="14"/>
  <c r="Z261" i="14"/>
  <c r="AD277" i="14"/>
  <c r="BD20" i="14"/>
  <c r="AE29" i="14"/>
  <c r="AX29" i="14"/>
  <c r="BD45" i="14"/>
  <c r="AC61" i="14"/>
  <c r="K77" i="14"/>
  <c r="AE93" i="14"/>
  <c r="AA109" i="14"/>
  <c r="O125" i="14"/>
  <c r="BH125" i="14"/>
  <c r="BB141" i="14"/>
  <c r="J174" i="14"/>
  <c r="V190" i="14"/>
  <c r="P207" i="14"/>
  <c r="G213" i="14"/>
  <c r="BG213" i="14"/>
  <c r="BF224" i="14"/>
  <c r="X240" i="14"/>
  <c r="Z256" i="14"/>
  <c r="Q272" i="14"/>
  <c r="BA10" i="14"/>
  <c r="V108" i="14"/>
  <c r="AB234" i="14"/>
  <c r="P266" i="14"/>
  <c r="Q8" i="14"/>
  <c r="M24" i="14"/>
  <c r="AA40" i="14"/>
  <c r="BB40" i="14"/>
  <c r="BH56" i="14"/>
  <c r="J72" i="14"/>
  <c r="M88" i="14"/>
  <c r="C104" i="14"/>
  <c r="AB120" i="14"/>
  <c r="R136" i="14"/>
  <c r="BC136" i="14"/>
  <c r="BK152" i="14"/>
  <c r="J169" i="14"/>
  <c r="X185" i="14"/>
  <c r="O196" i="14"/>
  <c r="H202" i="14"/>
  <c r="BB202" i="14"/>
  <c r="AX219" i="14"/>
  <c r="AB235" i="14"/>
  <c r="Q251" i="14"/>
  <c r="T267" i="14"/>
  <c r="BJ16" i="14"/>
  <c r="BF13" i="14"/>
  <c r="BF52" i="14"/>
  <c r="BD91" i="14"/>
  <c r="C223" i="14"/>
  <c r="BK223" i="14"/>
  <c r="W34" i="14"/>
  <c r="BE34" i="14"/>
  <c r="BK50" i="14"/>
  <c r="M66" i="14"/>
  <c r="Y82" i="14"/>
  <c r="AC98" i="14"/>
  <c r="J114" i="14"/>
  <c r="N130" i="14"/>
  <c r="BD130" i="14"/>
  <c r="BK146" i="14"/>
  <c r="U163" i="14"/>
  <c r="U179" i="14"/>
  <c r="I195" i="14"/>
  <c r="T229" i="14"/>
  <c r="BF229" i="14"/>
  <c r="AY245" i="14"/>
  <c r="Y261" i="14"/>
  <c r="Z277" i="14"/>
  <c r="BF21" i="14"/>
  <c r="O29" i="14"/>
  <c r="BK29" i="14"/>
  <c r="BC45" i="14"/>
  <c r="N61" i="14"/>
  <c r="Z77" i="14"/>
  <c r="O93" i="14"/>
  <c r="K109" i="14"/>
  <c r="AD125" i="14"/>
  <c r="BI125" i="14"/>
  <c r="BA141" i="14"/>
  <c r="I174" i="14"/>
  <c r="F190" i="14"/>
  <c r="AE207" i="14"/>
  <c r="V213" i="14"/>
  <c r="BE213" i="14"/>
  <c r="BE224" i="14"/>
  <c r="P240" i="14"/>
  <c r="Y256" i="14"/>
  <c r="AD272" i="14"/>
  <c r="BC11" i="14"/>
  <c r="U108" i="14"/>
  <c r="L234" i="14"/>
  <c r="AE266" i="14"/>
  <c r="P8" i="14"/>
  <c r="AB24" i="14"/>
  <c r="K40" i="14"/>
  <c r="BA40" i="14"/>
  <c r="BG56" i="14"/>
  <c r="I72" i="14"/>
  <c r="AB88" i="14"/>
  <c r="R104" i="14"/>
  <c r="L120" i="14"/>
  <c r="P136" i="14"/>
  <c r="BB136" i="14"/>
  <c r="BJ152" i="14"/>
  <c r="I169" i="14"/>
  <c r="H185" i="14"/>
  <c r="AB196" i="14"/>
  <c r="V202" i="14"/>
  <c r="AZ202" i="14"/>
  <c r="BK219" i="14"/>
  <c r="L235" i="14"/>
  <c r="P251" i="14"/>
  <c r="D267" i="14"/>
  <c r="BE5" i="14"/>
  <c r="AZ73" i="14"/>
  <c r="BF76" i="14"/>
  <c r="R223" i="14"/>
  <c r="BJ223" i="14"/>
  <c r="V34" i="14"/>
  <c r="BD34" i="14"/>
  <c r="BJ50" i="14"/>
  <c r="L66" i="14"/>
  <c r="X82" i="14"/>
  <c r="M98" i="14"/>
  <c r="Y114" i="14"/>
  <c r="AC130" i="14"/>
  <c r="BB130" i="14"/>
  <c r="BJ146" i="14"/>
  <c r="M163" i="14"/>
  <c r="E179" i="14"/>
  <c r="X195" i="14"/>
  <c r="D229" i="14"/>
  <c r="BE229" i="14"/>
  <c r="AX245" i="14"/>
  <c r="X261" i="14"/>
  <c r="Y277" i="14"/>
  <c r="BH22" i="14"/>
  <c r="AD29" i="14"/>
  <c r="BJ29" i="14"/>
  <c r="BB45" i="14"/>
  <c r="M61" i="14"/>
  <c r="Y77" i="14"/>
  <c r="AD93" i="14"/>
  <c r="Z109" i="14"/>
  <c r="N125" i="14"/>
  <c r="BG125" i="14"/>
  <c r="AZ141" i="14"/>
  <c r="H174" i="14"/>
  <c r="AA190" i="14"/>
  <c r="O207" i="14"/>
  <c r="F213" i="14"/>
  <c r="BD213" i="14"/>
  <c r="BD224" i="14"/>
  <c r="J240" i="14"/>
  <c r="W256" i="14"/>
  <c r="N272" i="14"/>
  <c r="BE12" i="14"/>
  <c r="R108" i="14"/>
  <c r="AA234" i="14"/>
  <c r="O266" i="14"/>
  <c r="AE8" i="14"/>
  <c r="L24" i="14"/>
  <c r="Z40" i="14"/>
  <c r="AZ40" i="14"/>
  <c r="BF56" i="14"/>
  <c r="C72" i="14"/>
  <c r="L88" i="14"/>
  <c r="P104" i="14"/>
  <c r="AA120" i="14"/>
  <c r="BH29" i="14"/>
  <c r="BI109" i="14"/>
  <c r="AX88" i="14"/>
  <c r="Q223" i="14"/>
  <c r="BI223" i="14"/>
  <c r="U34" i="14"/>
  <c r="BC34" i="14"/>
  <c r="BI50" i="14"/>
  <c r="BA66" i="14"/>
  <c r="W82" i="14"/>
  <c r="AB98" i="14"/>
  <c r="I114" i="14"/>
  <c r="M130" i="14"/>
  <c r="BC130" i="14"/>
  <c r="BI146" i="14"/>
  <c r="H163" i="14"/>
  <c r="AA179" i="14"/>
  <c r="H195" i="14"/>
  <c r="S229" i="14"/>
  <c r="BD229" i="14"/>
  <c r="BK245" i="14"/>
  <c r="V261" i="14"/>
  <c r="X277" i="14"/>
  <c r="BB50" i="14"/>
  <c r="N29" i="14"/>
  <c r="BI29" i="14"/>
  <c r="BA45" i="14"/>
  <c r="BG61" i="14"/>
  <c r="X77" i="14"/>
  <c r="N93" i="14"/>
  <c r="J109" i="14"/>
  <c r="AC125" i="14"/>
  <c r="BF125" i="14"/>
  <c r="AY141" i="14"/>
  <c r="Y174" i="14"/>
  <c r="U190" i="14"/>
  <c r="AC207" i="14"/>
  <c r="U213" i="14"/>
  <c r="BC213" i="14"/>
  <c r="BC224" i="14"/>
  <c r="H240" i="14"/>
  <c r="P256" i="14"/>
  <c r="AC272" i="14"/>
  <c r="BG13" i="14"/>
  <c r="P108" i="14"/>
  <c r="K234" i="14"/>
  <c r="AB266" i="14"/>
  <c r="O8" i="14"/>
  <c r="AA24" i="14"/>
  <c r="J40" i="14"/>
  <c r="AY40" i="14"/>
  <c r="BE56" i="14"/>
  <c r="BK72" i="14"/>
  <c r="AA88" i="14"/>
  <c r="AE104" i="14"/>
  <c r="K120" i="14"/>
  <c r="O136" i="14"/>
  <c r="AZ136" i="14"/>
  <c r="BH152" i="14"/>
  <c r="AE169" i="14"/>
  <c r="G185" i="14"/>
  <c r="BG6" i="14"/>
  <c r="BK16" i="14"/>
  <c r="P223" i="14"/>
  <c r="BH223" i="14"/>
  <c r="T34" i="14"/>
  <c r="AA50" i="14"/>
  <c r="BH50" i="14"/>
  <c r="AZ66" i="14"/>
  <c r="P82" i="14"/>
  <c r="L98" i="14"/>
  <c r="V114" i="14"/>
  <c r="AB130" i="14"/>
  <c r="BA130" i="14"/>
  <c r="BH146" i="14"/>
  <c r="G163" i="14"/>
  <c r="Z179" i="14"/>
  <c r="W195" i="14"/>
  <c r="C229" i="14"/>
  <c r="X245" i="14"/>
  <c r="BJ245" i="14"/>
  <c r="BC261" i="14"/>
  <c r="V277" i="14"/>
  <c r="BJ86" i="14"/>
  <c r="AC29" i="14"/>
  <c r="AA45" i="14"/>
  <c r="AZ45" i="14"/>
  <c r="BF61" i="14"/>
  <c r="Q77" i="14"/>
  <c r="AC93" i="14"/>
  <c r="W109" i="14"/>
  <c r="M125" i="14"/>
  <c r="BC125" i="14"/>
  <c r="AX141" i="14"/>
  <c r="X174" i="14"/>
  <c r="T190" i="14"/>
  <c r="M207" i="14"/>
  <c r="E213" i="14"/>
  <c r="W224" i="14"/>
  <c r="BB224" i="14"/>
  <c r="BI240" i="14"/>
  <c r="O256" i="14"/>
  <c r="M272" i="14"/>
  <c r="BI14" i="14"/>
  <c r="O108" i="14"/>
  <c r="Z234" i="14"/>
  <c r="L266" i="14"/>
  <c r="AD8" i="14"/>
  <c r="K24" i="14"/>
  <c r="Y40" i="14"/>
  <c r="AC56" i="14"/>
  <c r="BD56" i="14"/>
  <c r="BJ72" i="14"/>
  <c r="Y88" i="14"/>
  <c r="O104" i="14"/>
  <c r="AX18" i="14"/>
  <c r="BG22" i="14"/>
  <c r="AE223" i="14"/>
  <c r="P18" i="14"/>
  <c r="R34" i="14"/>
  <c r="K50" i="14"/>
  <c r="BG50" i="14"/>
  <c r="AY66" i="14"/>
  <c r="O82" i="14"/>
  <c r="AA98" i="14"/>
  <c r="F114" i="14"/>
  <c r="L130" i="14"/>
  <c r="AZ130" i="14"/>
  <c r="BG146" i="14"/>
  <c r="E163" i="14"/>
  <c r="T179" i="14"/>
  <c r="G195" i="14"/>
  <c r="R229" i="14"/>
  <c r="H245" i="14"/>
  <c r="BI245" i="14"/>
  <c r="BB261" i="14"/>
  <c r="O277" i="14"/>
  <c r="Q13" i="14"/>
  <c r="M29" i="14"/>
  <c r="K45" i="14"/>
  <c r="AY45" i="14"/>
  <c r="BE61" i="14"/>
  <c r="P77" i="14"/>
  <c r="M93" i="14"/>
  <c r="G109" i="14"/>
  <c r="AB125" i="14"/>
  <c r="R141" i="14"/>
  <c r="BK141" i="14"/>
  <c r="BG174" i="14"/>
  <c r="S190" i="14"/>
  <c r="AB207" i="14"/>
  <c r="T213" i="14"/>
  <c r="G224" i="14"/>
  <c r="BA224" i="14"/>
  <c r="BH240" i="14"/>
  <c r="N256" i="14"/>
  <c r="AB272" i="14"/>
  <c r="AY17" i="14"/>
  <c r="N108" i="14"/>
  <c r="J234" i="14"/>
  <c r="AA266" i="14"/>
  <c r="N8" i="14"/>
  <c r="Z24" i="14"/>
  <c r="I40" i="14"/>
  <c r="M56" i="14"/>
  <c r="BC56" i="14"/>
  <c r="BI72" i="14"/>
  <c r="R88" i="14"/>
  <c r="AD104" i="14"/>
  <c r="H120" i="14"/>
  <c r="BJ30" i="14"/>
  <c r="AZ19" i="14"/>
  <c r="O223" i="14"/>
  <c r="AE18" i="14"/>
  <c r="Q34" i="14"/>
  <c r="Z50" i="14"/>
  <c r="BF50" i="14"/>
  <c r="AX66" i="14"/>
  <c r="I82" i="14"/>
  <c r="K98" i="14"/>
  <c r="U114" i="14"/>
  <c r="AA130" i="14"/>
  <c r="Q146" i="14"/>
  <c r="BF146" i="14"/>
  <c r="BA163" i="14"/>
  <c r="S179" i="14"/>
  <c r="V195" i="14"/>
  <c r="Q229" i="14"/>
  <c r="V245" i="14"/>
  <c r="BH245" i="14"/>
  <c r="BA261" i="14"/>
  <c r="N277" i="14"/>
  <c r="P13" i="14"/>
  <c r="AB29" i="14"/>
  <c r="Z45" i="14"/>
  <c r="AX45" i="14"/>
  <c r="BD61" i="14"/>
  <c r="J77" i="14"/>
  <c r="AB93" i="14"/>
  <c r="V109" i="14"/>
  <c r="L125" i="14"/>
  <c r="Q141" i="14"/>
  <c r="BJ141" i="14"/>
  <c r="BF174" i="14"/>
  <c r="L190" i="14"/>
  <c r="L207" i="14"/>
  <c r="D213" i="14"/>
  <c r="V224" i="14"/>
  <c r="AZ224" i="14"/>
  <c r="BG240" i="14"/>
  <c r="L256" i="14"/>
  <c r="L272" i="14"/>
  <c r="BA18" i="14"/>
  <c r="M108" i="14"/>
  <c r="Y234" i="14"/>
  <c r="K266" i="14"/>
  <c r="AC8" i="14"/>
  <c r="J24" i="14"/>
  <c r="X40" i="14"/>
  <c r="AB56" i="14"/>
  <c r="BB56" i="14"/>
  <c r="BH72" i="14"/>
  <c r="Q88" i="14"/>
  <c r="N104" i="14"/>
  <c r="W120" i="14"/>
  <c r="AC136" i="14"/>
  <c r="AY136" i="14"/>
  <c r="BB66" i="14"/>
  <c r="AX5" i="14"/>
  <c r="AB223" i="14"/>
  <c r="O18" i="14"/>
  <c r="AE34" i="14"/>
  <c r="J50" i="14"/>
  <c r="BE50" i="14"/>
  <c r="BK66" i="14"/>
  <c r="H82" i="14"/>
  <c r="Z98" i="14"/>
  <c r="E114" i="14"/>
  <c r="K130" i="14"/>
  <c r="P146" i="14"/>
  <c r="BE146" i="14"/>
  <c r="AZ163" i="14"/>
  <c r="R179" i="14"/>
  <c r="F195" i="14"/>
  <c r="AD229" i="14"/>
  <c r="F245" i="14"/>
  <c r="BG245" i="14"/>
  <c r="AZ261" i="14"/>
  <c r="J277" i="14"/>
  <c r="AE13" i="14"/>
  <c r="L29" i="14"/>
  <c r="J45" i="14"/>
  <c r="BK45" i="14"/>
  <c r="BC61" i="14"/>
  <c r="I77" i="14"/>
  <c r="L93" i="14"/>
  <c r="F109" i="14"/>
  <c r="AA125" i="14"/>
  <c r="P141" i="14"/>
  <c r="BH141" i="14"/>
  <c r="BE174" i="14"/>
  <c r="K190" i="14"/>
  <c r="AA207" i="14"/>
  <c r="S213" i="14"/>
  <c r="F224" i="14"/>
  <c r="AY224" i="14"/>
  <c r="BF240" i="14"/>
  <c r="K256" i="14"/>
  <c r="P272" i="14"/>
  <c r="BC19" i="14"/>
  <c r="BC108" i="14"/>
  <c r="I234" i="14"/>
  <c r="Z266" i="14"/>
  <c r="M8" i="14"/>
  <c r="Y24" i="14"/>
  <c r="H40" i="14"/>
  <c r="L56" i="14"/>
  <c r="BA56" i="14"/>
  <c r="BG72" i="14"/>
  <c r="K88" i="14"/>
  <c r="AC104" i="14"/>
  <c r="G120" i="14"/>
  <c r="M136" i="14"/>
  <c r="S152" i="14"/>
  <c r="BD152" i="14"/>
  <c r="BK169" i="14"/>
  <c r="F185" i="14"/>
  <c r="Y196" i="14"/>
  <c r="S202" i="14"/>
  <c r="H219" i="14"/>
  <c r="BA19" i="14"/>
  <c r="BJ17" i="14"/>
  <c r="L223" i="14"/>
  <c r="AD18" i="14"/>
  <c r="O34" i="14"/>
  <c r="Y50" i="14"/>
  <c r="BD50" i="14"/>
  <c r="BJ66" i="14"/>
  <c r="G82" i="14"/>
  <c r="J98" i="14"/>
  <c r="S114" i="14"/>
  <c r="Z130" i="14"/>
  <c r="AE146" i="14"/>
  <c r="BD146" i="14"/>
  <c r="AY163" i="14"/>
  <c r="K179" i="14"/>
  <c r="U195" i="14"/>
  <c r="N229" i="14"/>
  <c r="U245" i="14"/>
  <c r="BF245" i="14"/>
  <c r="AY261" i="14"/>
  <c r="I277" i="14"/>
  <c r="O13" i="14"/>
  <c r="AA29" i="14"/>
  <c r="Y45" i="14"/>
  <c r="BJ45" i="14"/>
  <c r="BB61" i="14"/>
  <c r="H77" i="14"/>
  <c r="AA93" i="14"/>
  <c r="T109" i="14"/>
  <c r="K125" i="14"/>
  <c r="AE141" i="14"/>
  <c r="BI141" i="14"/>
  <c r="BD174" i="14"/>
  <c r="E190" i="14"/>
  <c r="K207" i="14"/>
  <c r="C213" i="14"/>
  <c r="U224" i="14"/>
  <c r="AX224" i="14"/>
  <c r="BE240" i="14"/>
  <c r="J256" i="14"/>
  <c r="O272" i="14"/>
  <c r="BE20" i="14"/>
  <c r="BB108" i="14"/>
  <c r="AD234" i="14"/>
  <c r="J266" i="14"/>
  <c r="AB8" i="14"/>
  <c r="I24" i="14"/>
  <c r="W40" i="14"/>
  <c r="AA56" i="14"/>
  <c r="AZ56" i="14"/>
  <c r="BF72" i="14"/>
  <c r="BD67" i="14"/>
  <c r="BI20" i="14"/>
  <c r="AA223" i="14"/>
  <c r="N18" i="14"/>
  <c r="AD34" i="14"/>
  <c r="I50" i="14"/>
  <c r="BC50" i="14"/>
  <c r="BI66" i="14"/>
  <c r="BA82" i="14"/>
  <c r="AE98" i="14"/>
  <c r="C114" i="14"/>
  <c r="J130" i="14"/>
  <c r="O146" i="14"/>
  <c r="BC146" i="14"/>
  <c r="AX163" i="14"/>
  <c r="J179" i="14"/>
  <c r="E195" i="14"/>
  <c r="AC229" i="14"/>
  <c r="E245" i="14"/>
  <c r="BE245" i="14"/>
  <c r="AX261" i="14"/>
  <c r="H277" i="14"/>
  <c r="AD13" i="14"/>
  <c r="K29" i="14"/>
  <c r="I45" i="14"/>
  <c r="BI45" i="14"/>
  <c r="BA61" i="14"/>
  <c r="BG77" i="14"/>
  <c r="K93" i="14"/>
  <c r="D109" i="14"/>
  <c r="Z125" i="14"/>
  <c r="O141" i="14"/>
  <c r="BG141" i="14"/>
  <c r="BC174" i="14"/>
  <c r="D190" i="14"/>
  <c r="Z207" i="14"/>
  <c r="R213" i="14"/>
  <c r="E224" i="14"/>
  <c r="BK224" i="14"/>
  <c r="BD240" i="14"/>
  <c r="I256" i="14"/>
  <c r="K272" i="14"/>
  <c r="BG21" i="14"/>
  <c r="AZ108" i="14"/>
  <c r="X234" i="14"/>
  <c r="W266" i="14"/>
  <c r="L8" i="14"/>
  <c r="X24" i="14"/>
  <c r="G40" i="14"/>
  <c r="K56" i="14"/>
  <c r="AY56" i="14"/>
  <c r="BE72" i="14"/>
  <c r="BK88" i="14"/>
  <c r="AB104" i="14"/>
  <c r="U120" i="14"/>
  <c r="BK8" i="14"/>
  <c r="AX10" i="14"/>
  <c r="AX32" i="14"/>
  <c r="K223" i="14"/>
  <c r="AC18" i="14"/>
  <c r="N34" i="14"/>
  <c r="X50" i="14"/>
  <c r="AA66" i="14"/>
  <c r="BH66" i="14"/>
  <c r="AZ82" i="14"/>
  <c r="Y98" i="14"/>
  <c r="Q114" i="14"/>
  <c r="Y130" i="14"/>
  <c r="AD146" i="14"/>
  <c r="BB146" i="14"/>
  <c r="BK163" i="14"/>
  <c r="D179" i="14"/>
  <c r="AA195" i="14"/>
  <c r="M229" i="14"/>
  <c r="T245" i="14"/>
  <c r="BD245" i="14"/>
  <c r="BK261" i="14"/>
  <c r="F277" i="14"/>
  <c r="N13" i="14"/>
  <c r="Z29" i="14"/>
  <c r="X45" i="14"/>
  <c r="AB61" i="14"/>
  <c r="AZ61" i="14"/>
  <c r="BF77" i="14"/>
  <c r="Z93" i="14"/>
  <c r="Q109" i="14"/>
  <c r="J125" i="14"/>
  <c r="AC141" i="14"/>
  <c r="BF141" i="14"/>
  <c r="BB174" i="14"/>
  <c r="C190" i="14"/>
  <c r="J207" i="14"/>
  <c r="Q213" i="14"/>
  <c r="T224" i="14"/>
  <c r="BJ224" i="14"/>
  <c r="BC240" i="14"/>
  <c r="G256" i="14"/>
  <c r="J272" i="14"/>
  <c r="BI22" i="14"/>
  <c r="AY108" i="14"/>
  <c r="V234" i="14"/>
  <c r="U266" i="14"/>
  <c r="AA8" i="14"/>
  <c r="H24" i="14"/>
  <c r="V40" i="14"/>
  <c r="Z56" i="14"/>
  <c r="X72" i="14"/>
  <c r="BD72" i="14"/>
  <c r="BJ88" i="14"/>
  <c r="L104" i="14"/>
  <c r="E120" i="14"/>
  <c r="BC20" i="14"/>
  <c r="AZ49" i="14"/>
  <c r="BF44" i="14"/>
  <c r="Z223" i="14"/>
  <c r="M18" i="14"/>
  <c r="AA34" i="14"/>
  <c r="H50" i="14"/>
  <c r="K66" i="14"/>
  <c r="BG66" i="14"/>
  <c r="AY82" i="14"/>
  <c r="W98" i="14"/>
  <c r="P114" i="14"/>
  <c r="I130" i="14"/>
  <c r="N146" i="14"/>
  <c r="BA146" i="14"/>
  <c r="BJ163" i="14"/>
  <c r="C179" i="14"/>
  <c r="Z195" i="14"/>
  <c r="AB229" i="14"/>
  <c r="D245" i="14"/>
  <c r="W261" i="14"/>
  <c r="BJ261" i="14"/>
  <c r="BG277" i="14"/>
  <c r="AC13" i="14"/>
  <c r="J29" i="14"/>
  <c r="H45" i="14"/>
  <c r="L61" i="14"/>
  <c r="AY61" i="14"/>
  <c r="BE77" i="14"/>
  <c r="X93" i="14"/>
  <c r="P109" i="14"/>
  <c r="Y125" i="14"/>
  <c r="M141" i="14"/>
  <c r="BC141" i="14"/>
  <c r="BA174" i="14"/>
  <c r="AB190" i="14"/>
  <c r="Y207" i="14"/>
  <c r="AE213" i="14"/>
  <c r="D224" i="14"/>
  <c r="Y240" i="14"/>
  <c r="BB240" i="14"/>
  <c r="BI256" i="14"/>
  <c r="I272" i="14"/>
  <c r="AZ33" i="14"/>
  <c r="AX108" i="14"/>
  <c r="N234" i="14"/>
  <c r="N266" i="14"/>
  <c r="K8" i="14"/>
  <c r="W24" i="14"/>
  <c r="F40" i="14"/>
  <c r="J56" i="14"/>
  <c r="H72" i="14"/>
  <c r="BC72" i="14"/>
  <c r="BI88" i="14"/>
  <c r="AA104" i="14"/>
  <c r="Z120" i="14"/>
  <c r="K136" i="14"/>
  <c r="P152" i="14"/>
  <c r="AZ152" i="14"/>
  <c r="BG169" i="14"/>
  <c r="AB185" i="14"/>
  <c r="F196" i="14"/>
  <c r="P202" i="14"/>
  <c r="F219" i="14"/>
  <c r="BA219" i="14"/>
  <c r="BI235" i="14"/>
  <c r="AA251" i="14"/>
  <c r="AB267" i="14"/>
  <c r="BJ14" i="14"/>
  <c r="U239" i="14"/>
  <c r="Y19" i="14"/>
  <c r="P35" i="14"/>
  <c r="BE21" i="14"/>
  <c r="BF68" i="14"/>
  <c r="J223" i="14"/>
  <c r="AB18" i="14"/>
  <c r="S34" i="14"/>
  <c r="W50" i="14"/>
  <c r="Z66" i="14"/>
  <c r="BF66" i="14"/>
  <c r="AX82" i="14"/>
  <c r="O98" i="14"/>
  <c r="O114" i="14"/>
  <c r="X130" i="14"/>
  <c r="AC146" i="14"/>
  <c r="AZ146" i="14"/>
  <c r="BI163" i="14"/>
  <c r="BA179" i="14"/>
  <c r="T195" i="14"/>
  <c r="L229" i="14"/>
  <c r="S245" i="14"/>
  <c r="G261" i="14"/>
  <c r="BI261" i="14"/>
  <c r="BF277" i="14"/>
  <c r="M13" i="14"/>
  <c r="Y29" i="14"/>
  <c r="W45" i="14"/>
  <c r="AA61" i="14"/>
  <c r="AX61" i="14"/>
  <c r="BD77" i="14"/>
  <c r="P93" i="14"/>
  <c r="I109" i="14"/>
  <c r="I125" i="14"/>
  <c r="Z141" i="14"/>
  <c r="W174" i="14"/>
  <c r="AZ174" i="14"/>
  <c r="BD190" i="14"/>
  <c r="I207" i="14"/>
  <c r="O213" i="14"/>
  <c r="S224" i="14"/>
  <c r="I240" i="14"/>
  <c r="BA240" i="14"/>
  <c r="BH256" i="14"/>
  <c r="G272" i="14"/>
  <c r="BH69" i="14"/>
  <c r="BK108" i="14"/>
  <c r="H234" i="14"/>
  <c r="M266" i="14"/>
  <c r="Z8" i="14"/>
  <c r="G24" i="14"/>
  <c r="T40" i="14"/>
  <c r="Y56" i="14"/>
  <c r="W72" i="14"/>
  <c r="BB72" i="14"/>
  <c r="BH88" i="14"/>
  <c r="Q104" i="14"/>
  <c r="Y120" i="14"/>
  <c r="Z136" i="14"/>
  <c r="AE152" i="14"/>
  <c r="AY152" i="14"/>
  <c r="BF169" i="14"/>
  <c r="V185" i="14"/>
  <c r="E196" i="14"/>
  <c r="AD202" i="14"/>
  <c r="BE106" i="14"/>
  <c r="AY10" i="14"/>
  <c r="BE140" i="14"/>
  <c r="Y223" i="14"/>
  <c r="L18" i="14"/>
  <c r="P34" i="14"/>
  <c r="G50" i="14"/>
  <c r="J66" i="14"/>
  <c r="BE66" i="14"/>
  <c r="BK82" i="14"/>
  <c r="I98" i="14"/>
  <c r="H114" i="14"/>
  <c r="H130" i="14"/>
  <c r="M146" i="14"/>
  <c r="V163" i="14"/>
  <c r="BH163" i="14"/>
  <c r="AZ179" i="14"/>
  <c r="S195" i="14"/>
  <c r="AA229" i="14"/>
  <c r="C245" i="14"/>
  <c r="U261" i="14"/>
  <c r="BH261" i="14"/>
  <c r="BE277" i="14"/>
  <c r="AB13" i="14"/>
  <c r="I29" i="14"/>
  <c r="G45" i="14"/>
  <c r="K61" i="14"/>
  <c r="BK61" i="14"/>
  <c r="BC77" i="14"/>
  <c r="J93" i="14"/>
  <c r="H109" i="14"/>
  <c r="W125" i="14"/>
  <c r="J141" i="14"/>
  <c r="G174" i="14"/>
  <c r="AY174" i="14"/>
  <c r="BC190" i="14"/>
  <c r="AD207" i="14"/>
  <c r="AD213" i="14"/>
  <c r="C224" i="14"/>
  <c r="W240" i="14"/>
  <c r="AZ240" i="14"/>
  <c r="BG256" i="14"/>
  <c r="AE272" i="14"/>
  <c r="BB113" i="14"/>
  <c r="BJ108" i="14"/>
  <c r="F234" i="14"/>
  <c r="I266" i="14"/>
  <c r="J8" i="14"/>
  <c r="V24" i="14"/>
  <c r="D40" i="14"/>
  <c r="I56" i="14"/>
  <c r="G72" i="14"/>
  <c r="BA72" i="14"/>
  <c r="BG88" i="14"/>
  <c r="K104" i="14"/>
  <c r="T120" i="14"/>
  <c r="J136" i="14"/>
  <c r="O152" i="14"/>
  <c r="AX152" i="14"/>
  <c r="BE169" i="14"/>
  <c r="U185" i="14"/>
  <c r="AD196" i="14"/>
  <c r="N202" i="14"/>
  <c r="E219" i="14"/>
  <c r="CP224" i="14"/>
  <c r="BG235" i="14"/>
  <c r="BG10" i="14"/>
  <c r="AZ11" i="14"/>
  <c r="I223" i="14"/>
  <c r="AA18" i="14"/>
  <c r="M34" i="14"/>
  <c r="V50" i="14"/>
  <c r="Y66" i="14"/>
  <c r="BD66" i="14"/>
  <c r="BJ82" i="14"/>
  <c r="G98" i="14"/>
  <c r="G114" i="14"/>
  <c r="V130" i="14"/>
  <c r="AB146" i="14"/>
  <c r="F163" i="14"/>
  <c r="BG163" i="14"/>
  <c r="AY179" i="14"/>
  <c r="R195" i="14"/>
  <c r="K229" i="14"/>
  <c r="R245" i="14"/>
  <c r="E261" i="14"/>
  <c r="BG261" i="14"/>
  <c r="BD277" i="14"/>
  <c r="L13" i="14"/>
  <c r="X29" i="14"/>
  <c r="V45" i="14"/>
  <c r="Z61" i="14"/>
  <c r="BJ61" i="14"/>
  <c r="BB77" i="14"/>
  <c r="H93" i="14"/>
  <c r="E109" i="14"/>
  <c r="G125" i="14"/>
  <c r="Y141" i="14"/>
  <c r="V174" i="14"/>
  <c r="AX174" i="14"/>
  <c r="BB190" i="14"/>
  <c r="X207" i="14"/>
  <c r="N213" i="14"/>
  <c r="R224" i="14"/>
  <c r="G240" i="14"/>
  <c r="AY240" i="14"/>
  <c r="BF256" i="14"/>
  <c r="AA272" i="14"/>
  <c r="AB108" i="14"/>
  <c r="BF108" i="14"/>
  <c r="BK234" i="14"/>
  <c r="H266" i="14"/>
  <c r="Y8" i="14"/>
  <c r="F24" i="14"/>
  <c r="S40" i="14"/>
  <c r="X56" i="14"/>
  <c r="V72" i="14"/>
  <c r="AZ72" i="14"/>
  <c r="BF88" i="14"/>
  <c r="I104" i="14"/>
  <c r="S120" i="14"/>
  <c r="X136" i="14"/>
  <c r="AD152" i="14"/>
  <c r="X169" i="14"/>
  <c r="BD169" i="14"/>
  <c r="BJ185" i="14"/>
  <c r="AC196" i="14"/>
  <c r="AC202" i="14"/>
  <c r="T219" i="14"/>
  <c r="Z235" i="14"/>
  <c r="BF235" i="14"/>
  <c r="BC22" i="14"/>
  <c r="BB20" i="14"/>
  <c r="BB9" i="14"/>
  <c r="X223" i="14"/>
  <c r="K18" i="14"/>
  <c r="L34" i="14"/>
  <c r="F50" i="14"/>
  <c r="I66" i="14"/>
  <c r="BC66" i="14"/>
  <c r="BI82" i="14"/>
  <c r="BA98" i="14"/>
  <c r="D114" i="14"/>
  <c r="F130" i="14"/>
  <c r="L146" i="14"/>
  <c r="T163" i="14"/>
  <c r="BF163" i="14"/>
  <c r="AX179" i="14"/>
  <c r="K195" i="14"/>
  <c r="Z229" i="14"/>
  <c r="Q245" i="14"/>
  <c r="T261" i="14"/>
  <c r="BF261" i="14"/>
  <c r="BC277" i="14"/>
  <c r="AA13" i="14"/>
  <c r="H29" i="14"/>
  <c r="F45" i="14"/>
  <c r="J61" i="14"/>
  <c r="BI61" i="14"/>
  <c r="BA77" i="14"/>
  <c r="BG93" i="14"/>
  <c r="C109" i="14"/>
  <c r="V125" i="14"/>
  <c r="I141" i="14"/>
  <c r="F174" i="14"/>
  <c r="BK174" i="14"/>
  <c r="BA190" i="14"/>
  <c r="V207" i="14"/>
  <c r="AC213" i="14"/>
  <c r="AE224" i="14"/>
  <c r="V240" i="14"/>
  <c r="AX240" i="14"/>
  <c r="BE256" i="14"/>
  <c r="Z272" i="14"/>
  <c r="L108" i="14"/>
  <c r="BI108" i="14"/>
  <c r="BJ234" i="14"/>
  <c r="G266" i="14"/>
  <c r="I8" i="14"/>
  <c r="U24" i="14"/>
  <c r="C40" i="14"/>
  <c r="H56" i="14"/>
  <c r="F72" i="14"/>
  <c r="AY72" i="14"/>
  <c r="BE88" i="14"/>
  <c r="BK104" i="14"/>
  <c r="R120" i="14"/>
  <c r="H136" i="14"/>
  <c r="N152" i="14"/>
  <c r="H169" i="14"/>
  <c r="BC169" i="14"/>
  <c r="BI185" i="14"/>
  <c r="W196" i="14"/>
  <c r="M202" i="14"/>
  <c r="D219" i="14"/>
  <c r="J235" i="14"/>
  <c r="BE235" i="14"/>
  <c r="AX251" i="14"/>
  <c r="Q267" i="14"/>
  <c r="BF20" i="14"/>
  <c r="BG239" i="14"/>
  <c r="W19" i="14"/>
  <c r="C35" i="14"/>
  <c r="S51" i="14"/>
  <c r="V67" i="14"/>
  <c r="T83" i="14"/>
  <c r="X99" i="14"/>
  <c r="BF99" i="14"/>
  <c r="BI115" i="14"/>
  <c r="E131" i="14"/>
  <c r="U147" i="14"/>
  <c r="AE164" i="14"/>
  <c r="AE180" i="14"/>
  <c r="AB214" i="14"/>
  <c r="BK214" i="14"/>
  <c r="BE230" i="14"/>
  <c r="BB58" i="14"/>
  <c r="BK14" i="14"/>
  <c r="AY18" i="14"/>
  <c r="AX21" i="14"/>
  <c r="H223" i="14"/>
  <c r="Z18" i="14"/>
  <c r="K34" i="14"/>
  <c r="U50" i="14"/>
  <c r="X66" i="14"/>
  <c r="V82" i="14"/>
  <c r="BH82" i="14"/>
  <c r="AZ98" i="14"/>
  <c r="AE114" i="14"/>
  <c r="U130" i="14"/>
  <c r="Y146" i="14"/>
  <c r="D163" i="14"/>
  <c r="BE163" i="14"/>
  <c r="BK179" i="14"/>
  <c r="J195" i="14"/>
  <c r="J229" i="14"/>
  <c r="P245" i="14"/>
  <c r="D261" i="14"/>
  <c r="BE261" i="14"/>
  <c r="BB277" i="14"/>
  <c r="K13" i="14"/>
  <c r="W29" i="14"/>
  <c r="U45" i="14"/>
  <c r="Y61" i="14"/>
  <c r="W77" i="14"/>
  <c r="AZ77" i="14"/>
  <c r="BF93" i="14"/>
  <c r="Y109" i="14"/>
  <c r="F125" i="14"/>
  <c r="W141" i="14"/>
  <c r="U174" i="14"/>
  <c r="BJ174" i="14"/>
  <c r="AZ190" i="14"/>
  <c r="N207" i="14"/>
  <c r="M213" i="14"/>
  <c r="O224" i="14"/>
  <c r="F240" i="14"/>
  <c r="BK240" i="14"/>
  <c r="BD256" i="14"/>
  <c r="Y272" i="14"/>
  <c r="AA108" i="14"/>
  <c r="BH108" i="14"/>
  <c r="BI234" i="14"/>
  <c r="E266" i="14"/>
  <c r="X8" i="14"/>
  <c r="E24" i="14"/>
  <c r="R40" i="14"/>
  <c r="W56" i="14"/>
  <c r="U72" i="14"/>
  <c r="Z88" i="14"/>
  <c r="BD88" i="14"/>
  <c r="BJ104" i="14"/>
  <c r="Q120" i="14"/>
  <c r="W136" i="14"/>
  <c r="AA152" i="14"/>
  <c r="V169" i="14"/>
  <c r="BB169" i="14"/>
  <c r="BH185" i="14"/>
  <c r="V196" i="14"/>
  <c r="AB202" i="14"/>
  <c r="S219" i="14"/>
  <c r="X235" i="14"/>
  <c r="BD235" i="14"/>
  <c r="BK251" i="14"/>
  <c r="P267" i="14"/>
  <c r="BH21" i="14"/>
  <c r="BF239" i="14"/>
  <c r="G19" i="14"/>
  <c r="BC35" i="14"/>
  <c r="C51" i="14"/>
  <c r="F67" i="14"/>
  <c r="D83" i="14"/>
  <c r="H99" i="14"/>
  <c r="BE99" i="14"/>
  <c r="BH115" i="14"/>
  <c r="D131" i="14"/>
  <c r="N147" i="14"/>
  <c r="O164" i="14"/>
  <c r="O180" i="14"/>
  <c r="L214" i="14"/>
  <c r="BB74" i="14"/>
  <c r="AD223" i="14"/>
  <c r="J18" i="14"/>
  <c r="J34" i="14"/>
  <c r="E50" i="14"/>
  <c r="H66" i="14"/>
  <c r="F82" i="14"/>
  <c r="BG82" i="14"/>
  <c r="AY98" i="14"/>
  <c r="X114" i="14"/>
  <c r="E130" i="14"/>
  <c r="I146" i="14"/>
  <c r="S163" i="14"/>
  <c r="BD163" i="14"/>
  <c r="BJ179" i="14"/>
  <c r="D195" i="14"/>
  <c r="X229" i="14"/>
  <c r="AD245" i="14"/>
  <c r="S261" i="14"/>
  <c r="BD261" i="14"/>
  <c r="BA277" i="14"/>
  <c r="Z13" i="14"/>
  <c r="G29" i="14"/>
  <c r="E45" i="14"/>
  <c r="I61" i="14"/>
  <c r="G77" i="14"/>
  <c r="AY77" i="14"/>
  <c r="BE93" i="14"/>
  <c r="X109" i="14"/>
  <c r="U125" i="14"/>
  <c r="G141" i="14"/>
  <c r="E174" i="14"/>
  <c r="BI174" i="14"/>
  <c r="AY190" i="14"/>
  <c r="H207" i="14"/>
  <c r="AB213" i="14"/>
  <c r="AD224" i="14"/>
  <c r="U240" i="14"/>
  <c r="BJ240" i="14"/>
  <c r="BC256" i="14"/>
  <c r="W272" i="14"/>
  <c r="K108" i="14"/>
  <c r="BG108" i="14"/>
  <c r="BH234" i="14"/>
  <c r="BA122" i="14"/>
  <c r="BC6" i="14"/>
  <c r="AC223" i="14"/>
  <c r="Y18" i="14"/>
  <c r="I34" i="14"/>
  <c r="T50" i="14"/>
  <c r="W66" i="14"/>
  <c r="U82" i="14"/>
  <c r="BF82" i="14"/>
  <c r="AX98" i="14"/>
  <c r="W114" i="14"/>
  <c r="T130" i="14"/>
  <c r="X146" i="14"/>
  <c r="C163" i="14"/>
  <c r="BC163" i="14"/>
  <c r="BI179" i="14"/>
  <c r="C195" i="14"/>
  <c r="W229" i="14"/>
  <c r="N245" i="14"/>
  <c r="C261" i="14"/>
  <c r="W277" i="14"/>
  <c r="AY277" i="14"/>
  <c r="J13" i="14"/>
  <c r="V29" i="14"/>
  <c r="S45" i="14"/>
  <c r="X61" i="14"/>
  <c r="V77" i="14"/>
  <c r="AX77" i="14"/>
  <c r="BD93" i="14"/>
  <c r="U109" i="14"/>
  <c r="E125" i="14"/>
  <c r="D141" i="14"/>
  <c r="T174" i="14"/>
  <c r="BH174" i="14"/>
  <c r="AX190" i="14"/>
  <c r="F207" i="14"/>
  <c r="L213" i="14"/>
  <c r="N224" i="14"/>
  <c r="E240" i="14"/>
  <c r="X256" i="14"/>
  <c r="BB256" i="14"/>
  <c r="BK272" i="14"/>
  <c r="Z108" i="14"/>
  <c r="BE108" i="14"/>
  <c r="BG234" i="14"/>
  <c r="AC266" i="14"/>
  <c r="W8" i="14"/>
  <c r="C24" i="14"/>
  <c r="P40" i="14"/>
  <c r="V56" i="14"/>
  <c r="T72" i="14"/>
  <c r="X88" i="14"/>
  <c r="BB88" i="14"/>
  <c r="BG104" i="14"/>
  <c r="I120" i="14"/>
  <c r="V136" i="14"/>
  <c r="Z152" i="14"/>
  <c r="U169" i="14"/>
  <c r="AZ169" i="14"/>
  <c r="BF185" i="14"/>
  <c r="N196" i="14"/>
  <c r="AA202" i="14"/>
  <c r="P219" i="14"/>
  <c r="W235" i="14"/>
  <c r="BB235" i="14"/>
  <c r="BI251" i="14"/>
  <c r="K267" i="14"/>
  <c r="BB34" i="14"/>
  <c r="BD239" i="14"/>
  <c r="BB90" i="14"/>
  <c r="W223" i="14"/>
  <c r="I18" i="14"/>
  <c r="H34" i="14"/>
  <c r="D50" i="14"/>
  <c r="G66" i="14"/>
  <c r="E82" i="14"/>
  <c r="BE82" i="14"/>
  <c r="BK98" i="14"/>
  <c r="T114" i="14"/>
  <c r="D130" i="14"/>
  <c r="H146" i="14"/>
  <c r="R163" i="14"/>
  <c r="Q179" i="14"/>
  <c r="BH179" i="14"/>
  <c r="AX195" i="14"/>
  <c r="P229" i="14"/>
  <c r="AC245" i="14"/>
  <c r="R261" i="14"/>
  <c r="G277" i="14"/>
  <c r="AX277" i="14"/>
  <c r="Y13" i="14"/>
  <c r="F29" i="14"/>
  <c r="C45" i="14"/>
  <c r="H61" i="14"/>
  <c r="F77" i="14"/>
  <c r="BK77" i="14"/>
  <c r="BC93" i="14"/>
  <c r="S109" i="14"/>
  <c r="T125" i="14"/>
  <c r="C141" i="14"/>
  <c r="D174" i="14"/>
  <c r="R190" i="14"/>
  <c r="BK190" i="14"/>
  <c r="BF207" i="14"/>
  <c r="AA213" i="14"/>
  <c r="AC224" i="14"/>
  <c r="T240" i="14"/>
  <c r="H256" i="14"/>
  <c r="BA256" i="14"/>
  <c r="BJ272" i="14"/>
  <c r="J108" i="14"/>
  <c r="BD108" i="14"/>
  <c r="BF234" i="14"/>
  <c r="Y266" i="14"/>
  <c r="G8" i="14"/>
  <c r="T24" i="14"/>
  <c r="AE40" i="14"/>
  <c r="F56" i="14"/>
  <c r="D72" i="14"/>
  <c r="H88" i="14"/>
  <c r="BA88" i="14"/>
  <c r="BF104" i="14"/>
  <c r="F120" i="14"/>
  <c r="F136" i="14"/>
  <c r="J152" i="14"/>
  <c r="E169" i="14"/>
  <c r="AY169" i="14"/>
  <c r="BE185" i="14"/>
  <c r="M196" i="14"/>
  <c r="K202" i="14"/>
  <c r="AE219" i="14"/>
  <c r="G235" i="14"/>
  <c r="V223" i="14"/>
  <c r="X18" i="14"/>
  <c r="G34" i="14"/>
  <c r="S50" i="14"/>
  <c r="V66" i="14"/>
  <c r="T82" i="14"/>
  <c r="BD82" i="14"/>
  <c r="BJ98" i="14"/>
  <c r="R114" i="14"/>
  <c r="S130" i="14"/>
  <c r="V146" i="14"/>
  <c r="Q163" i="14"/>
  <c r="P179" i="14"/>
  <c r="BG179" i="14"/>
  <c r="BK195" i="14"/>
  <c r="O229" i="14"/>
  <c r="M245" i="14"/>
  <c r="Q261" i="14"/>
  <c r="U277" i="14"/>
  <c r="BK277" i="14"/>
  <c r="I13" i="14"/>
  <c r="U29" i="14"/>
  <c r="R45" i="14"/>
  <c r="W61" i="14"/>
  <c r="U77" i="14"/>
  <c r="BJ77" i="14"/>
  <c r="BB93" i="14"/>
  <c r="R109" i="14"/>
  <c r="D125" i="14"/>
  <c r="AD141" i="14"/>
  <c r="S174" i="14"/>
  <c r="Q190" i="14"/>
  <c r="BJ190" i="14"/>
  <c r="BE207" i="14"/>
  <c r="K213" i="14"/>
  <c r="M224" i="14"/>
  <c r="D240" i="14"/>
  <c r="V256" i="14"/>
  <c r="AZ256" i="14"/>
  <c r="BI272" i="14"/>
  <c r="Y108" i="14"/>
  <c r="BA108" i="14"/>
  <c r="BE234" i="14"/>
  <c r="X266" i="14"/>
  <c r="V8" i="14"/>
  <c r="S24" i="14"/>
  <c r="AD40" i="14"/>
  <c r="U56" i="14"/>
  <c r="S72" i="14"/>
  <c r="W88" i="14"/>
  <c r="AZ88" i="14"/>
  <c r="BE104" i="14"/>
  <c r="D120" i="14"/>
  <c r="U136" i="14"/>
  <c r="U223" i="14"/>
  <c r="H18" i="14"/>
  <c r="F34" i="14"/>
  <c r="R50" i="14"/>
  <c r="F66" i="14"/>
  <c r="D82" i="14"/>
  <c r="BC82" i="14"/>
  <c r="BI98" i="14"/>
  <c r="AY114" i="14"/>
  <c r="C130" i="14"/>
  <c r="F146" i="14"/>
  <c r="P163" i="14"/>
  <c r="AE179" i="14"/>
  <c r="BF179" i="14"/>
  <c r="BJ195" i="14"/>
  <c r="I229" i="14"/>
  <c r="AB245" i="14"/>
  <c r="P261" i="14"/>
  <c r="E277" i="14"/>
  <c r="BI277" i="14"/>
  <c r="X13" i="14"/>
  <c r="E29" i="14"/>
  <c r="Q45" i="14"/>
  <c r="G61" i="14"/>
  <c r="E77" i="14"/>
  <c r="BI77" i="14"/>
  <c r="BA93" i="14"/>
  <c r="BE109" i="14"/>
  <c r="X125" i="14"/>
  <c r="AB141" i="14"/>
  <c r="C174" i="14"/>
  <c r="P190" i="14"/>
  <c r="BH190" i="14"/>
  <c r="BD207" i="14"/>
  <c r="Z213" i="14"/>
  <c r="AB224" i="14"/>
  <c r="S240" i="14"/>
  <c r="F256" i="14"/>
  <c r="AY256" i="14"/>
  <c r="BH272" i="14"/>
  <c r="I108" i="14"/>
  <c r="W234" i="14"/>
  <c r="BD234" i="14"/>
  <c r="BA266" i="14"/>
  <c r="F8" i="14"/>
  <c r="BK24" i="14"/>
  <c r="AC40" i="14"/>
  <c r="E56" i="14"/>
  <c r="P72" i="14"/>
  <c r="G88" i="14"/>
  <c r="AY88" i="14"/>
  <c r="BD104" i="14"/>
  <c r="C120" i="14"/>
  <c r="E136" i="14"/>
  <c r="I152" i="14"/>
  <c r="D169" i="14"/>
  <c r="S185" i="14"/>
  <c r="BB185" i="14"/>
  <c r="AZ196" i="14"/>
  <c r="J202" i="14"/>
  <c r="BK11" i="14"/>
  <c r="N223" i="14"/>
  <c r="W18" i="14"/>
  <c r="E34" i="14"/>
  <c r="Q50" i="14"/>
  <c r="U66" i="14"/>
  <c r="S82" i="14"/>
  <c r="X98" i="14"/>
  <c r="BH98" i="14"/>
  <c r="AX114" i="14"/>
  <c r="O130" i="14"/>
  <c r="Z146" i="14"/>
  <c r="AE163" i="14"/>
  <c r="O179" i="14"/>
  <c r="BE179" i="14"/>
  <c r="BI195" i="14"/>
  <c r="H229" i="14"/>
  <c r="L245" i="14"/>
  <c r="AB261" i="14"/>
  <c r="T277" i="14"/>
  <c r="BH277" i="14"/>
  <c r="H13" i="14"/>
  <c r="T29" i="14"/>
  <c r="P45" i="14"/>
  <c r="V61" i="14"/>
  <c r="T77" i="14"/>
  <c r="Y93" i="14"/>
  <c r="AZ93" i="14"/>
  <c r="BD109" i="14"/>
  <c r="S125" i="14"/>
  <c r="AA141" i="14"/>
  <c r="R174" i="14"/>
  <c r="AE190" i="14"/>
  <c r="BI190" i="14"/>
  <c r="BC207" i="14"/>
  <c r="X213" i="14"/>
  <c r="L224" i="14"/>
  <c r="C240" i="14"/>
  <c r="U256" i="14"/>
  <c r="AX256" i="14"/>
  <c r="BG272" i="14"/>
  <c r="X108" i="14"/>
  <c r="G234" i="14"/>
  <c r="BC234" i="14"/>
  <c r="AZ266" i="14"/>
  <c r="U8" i="14"/>
  <c r="BJ24" i="14"/>
  <c r="U40" i="14"/>
  <c r="T56" i="14"/>
  <c r="AE72" i="14"/>
  <c r="V88" i="14"/>
  <c r="Z104" i="14"/>
  <c r="BC104" i="14"/>
  <c r="BC23" i="14"/>
  <c r="M223" i="14"/>
  <c r="G18" i="14"/>
  <c r="D34" i="14"/>
  <c r="P50" i="14"/>
  <c r="E66" i="14"/>
  <c r="C82" i="14"/>
  <c r="H98" i="14"/>
  <c r="BG98" i="14"/>
  <c r="BK114" i="14"/>
  <c r="G130" i="14"/>
  <c r="W146" i="14"/>
  <c r="O163" i="14"/>
  <c r="AD179" i="14"/>
  <c r="BD179" i="14"/>
  <c r="BH195" i="14"/>
  <c r="G229" i="14"/>
  <c r="AA245" i="14"/>
  <c r="L261" i="14"/>
  <c r="D277" i="14"/>
  <c r="AZ277" i="14"/>
  <c r="W13" i="14"/>
  <c r="D29" i="14"/>
  <c r="AE45" i="14"/>
  <c r="F61" i="14"/>
  <c r="D77" i="14"/>
  <c r="I93" i="14"/>
  <c r="AY93" i="14"/>
  <c r="BB109" i="14"/>
  <c r="R125" i="14"/>
  <c r="X141" i="14"/>
  <c r="Q174" i="14"/>
  <c r="O190" i="14"/>
  <c r="BG190" i="14"/>
  <c r="BB207" i="14"/>
  <c r="P213" i="14"/>
  <c r="AA224" i="14"/>
  <c r="R240" i="14"/>
  <c r="E256" i="14"/>
  <c r="BK256" i="14"/>
  <c r="BE272" i="14"/>
  <c r="H108" i="14"/>
  <c r="U234" i="14"/>
  <c r="BB234" i="14"/>
  <c r="AY266" i="14"/>
  <c r="E8" i="14"/>
  <c r="BI24" i="14"/>
  <c r="O40" i="14"/>
  <c r="D56" i="14"/>
  <c r="AD72" i="14"/>
  <c r="F88" i="14"/>
  <c r="J104" i="14"/>
  <c r="BB104" i="14"/>
  <c r="BJ120" i="14"/>
  <c r="BD59" i="14"/>
  <c r="BA11" i="14"/>
  <c r="G223" i="14"/>
  <c r="V18" i="14"/>
  <c r="C34" i="14"/>
  <c r="AE50" i="14"/>
  <c r="T66" i="14"/>
  <c r="R82" i="14"/>
  <c r="V98" i="14"/>
  <c r="BF98" i="14"/>
  <c r="BJ114" i="14"/>
  <c r="AE130" i="14"/>
  <c r="U146" i="14"/>
  <c r="AD163" i="14"/>
  <c r="N179" i="14"/>
  <c r="BC179" i="14"/>
  <c r="BF195" i="14"/>
  <c r="AE229" i="14"/>
  <c r="K245" i="14"/>
  <c r="O261" i="14"/>
  <c r="S277" i="14"/>
  <c r="BJ277" i="14"/>
  <c r="G13" i="14"/>
  <c r="S29" i="14"/>
  <c r="O45" i="14"/>
  <c r="U61" i="14"/>
  <c r="S77" i="14"/>
  <c r="W93" i="14"/>
  <c r="AX93" i="14"/>
  <c r="BA109" i="14"/>
  <c r="P125" i="14"/>
  <c r="V141" i="14"/>
  <c r="P174" i="14"/>
  <c r="AD190" i="14"/>
  <c r="BF190" i="14"/>
  <c r="BA207" i="14"/>
  <c r="J213" i="14"/>
  <c r="K224" i="14"/>
  <c r="Q240" i="14"/>
  <c r="T256" i="14"/>
  <c r="BJ256" i="14"/>
  <c r="BC272" i="14"/>
  <c r="W108" i="14"/>
  <c r="E234" i="14"/>
  <c r="BA234" i="14"/>
  <c r="AX266" i="14"/>
  <c r="T8" i="14"/>
  <c r="BH24" i="14"/>
  <c r="BD13" i="14"/>
  <c r="BD21" i="14"/>
  <c r="F223" i="14"/>
  <c r="F18" i="14"/>
  <c r="AC34" i="14"/>
  <c r="O50" i="14"/>
  <c r="D66" i="14"/>
  <c r="Q82" i="14"/>
  <c r="F98" i="14"/>
  <c r="BE98" i="14"/>
  <c r="BI114" i="14"/>
  <c r="W130" i="14"/>
  <c r="T146" i="14"/>
  <c r="N163" i="14"/>
  <c r="AC179" i="14"/>
  <c r="BB179" i="14"/>
  <c r="BE195" i="14"/>
  <c r="Y229" i="14"/>
  <c r="Z245" i="14"/>
  <c r="N261" i="14"/>
  <c r="C277" i="14"/>
  <c r="BF5" i="14"/>
  <c r="V13" i="14"/>
  <c r="R29" i="14"/>
  <c r="T45" i="14"/>
  <c r="E61" i="14"/>
  <c r="C77" i="14"/>
  <c r="G93" i="14"/>
  <c r="BK93" i="14"/>
  <c r="AZ109" i="14"/>
  <c r="H125" i="14"/>
  <c r="U141" i="14"/>
  <c r="AE174" i="14"/>
  <c r="N190" i="14"/>
  <c r="BE190" i="14"/>
  <c r="AZ207" i="14"/>
  <c r="H213" i="14"/>
  <c r="P224" i="14"/>
  <c r="AE240" i="14"/>
  <c r="D256" i="14"/>
  <c r="X272" i="14"/>
  <c r="BB272" i="14"/>
  <c r="G108" i="14"/>
  <c r="T234" i="14"/>
  <c r="AZ234" i="14"/>
  <c r="BK266" i="14"/>
  <c r="S8" i="14"/>
  <c r="BG24" i="14"/>
  <c r="M40" i="14"/>
  <c r="C56" i="14"/>
  <c r="AC72" i="14"/>
  <c r="E88" i="14"/>
  <c r="X104" i="14"/>
  <c r="BI104" i="14"/>
  <c r="BG120" i="14"/>
  <c r="Q136" i="14"/>
  <c r="M152" i="14"/>
  <c r="Q169" i="14"/>
  <c r="P185" i="14"/>
  <c r="BC185" i="14"/>
  <c r="BJ196" i="14"/>
  <c r="O202" i="14"/>
  <c r="E223" i="14"/>
  <c r="U18" i="14"/>
  <c r="AB34" i="14"/>
  <c r="AD50" i="14"/>
  <c r="S66" i="14"/>
  <c r="AD82" i="14"/>
  <c r="U98" i="14"/>
  <c r="BD98" i="14"/>
  <c r="BH114" i="14"/>
  <c r="R130" i="14"/>
  <c r="S146" i="14"/>
  <c r="AB163" i="14"/>
  <c r="M179" i="14"/>
  <c r="Q195" i="14"/>
  <c r="BD195" i="14"/>
  <c r="BC229" i="14"/>
  <c r="J245" i="14"/>
  <c r="M261" i="14"/>
  <c r="R277" i="14"/>
  <c r="BH6" i="14"/>
  <c r="F13" i="14"/>
  <c r="C29" i="14"/>
  <c r="N45" i="14"/>
  <c r="T61" i="14"/>
  <c r="R77" i="14"/>
  <c r="V93" i="14"/>
  <c r="BJ93" i="14"/>
  <c r="AY109" i="14"/>
  <c r="C125" i="14"/>
  <c r="T141" i="14"/>
  <c r="O174" i="14"/>
  <c r="AC190" i="14"/>
  <c r="W207" i="14"/>
  <c r="AX207" i="14"/>
  <c r="BB213" i="14"/>
  <c r="J224" i="14"/>
  <c r="O240" i="14"/>
  <c r="S256" i="14"/>
  <c r="H272" i="14"/>
  <c r="BA272" i="14"/>
  <c r="T108" i="14"/>
  <c r="D234" i="14"/>
  <c r="AY234" i="14"/>
  <c r="BI266" i="14"/>
  <c r="D8" i="14"/>
  <c r="BF24" i="14"/>
  <c r="E40" i="14"/>
  <c r="R56" i="14"/>
  <c r="M72" i="14"/>
  <c r="T88" i="14"/>
  <c r="H104" i="14"/>
  <c r="BA104" i="14"/>
  <c r="BF120" i="14"/>
  <c r="I136" i="14"/>
  <c r="L152" i="14"/>
  <c r="P169" i="14"/>
  <c r="AE185" i="14"/>
  <c r="BA185" i="14"/>
  <c r="BH196" i="14"/>
  <c r="I202" i="14"/>
  <c r="BD5" i="14"/>
  <c r="BE13" i="14"/>
  <c r="BG223" i="14"/>
  <c r="E18" i="14"/>
  <c r="BA34" i="14"/>
  <c r="N50" i="14"/>
  <c r="C66" i="14"/>
  <c r="N82" i="14"/>
  <c r="E98" i="14"/>
  <c r="BC98" i="14"/>
  <c r="BG114" i="14"/>
  <c r="Q130" i="14"/>
  <c r="R146" i="14"/>
  <c r="L163" i="14"/>
  <c r="AB179" i="14"/>
  <c r="P195" i="14"/>
  <c r="BB195" i="14"/>
  <c r="BB229" i="14"/>
  <c r="AE245" i="14"/>
  <c r="K261" i="14"/>
  <c r="Q277" i="14"/>
  <c r="BJ7" i="14"/>
  <c r="U13" i="14"/>
  <c r="BG29" i="14"/>
  <c r="M45" i="14"/>
  <c r="D61" i="14"/>
  <c r="AE77" i="14"/>
  <c r="F93" i="14"/>
  <c r="BI93" i="14"/>
  <c r="AX109" i="14"/>
  <c r="BE125" i="14"/>
  <c r="S141" i="14"/>
  <c r="AD174" i="14"/>
  <c r="M190" i="14"/>
  <c r="G207" i="14"/>
  <c r="BJ207" i="14"/>
  <c r="BA213" i="14"/>
  <c r="I224" i="14"/>
  <c r="AD240" i="14"/>
  <c r="C256" i="14"/>
  <c r="V272" i="14"/>
  <c r="BF272" i="14"/>
  <c r="D108" i="14"/>
  <c r="S234" i="14"/>
  <c r="AX234" i="14"/>
  <c r="BG266" i="14"/>
  <c r="C8" i="14"/>
  <c r="BE24" i="14"/>
  <c r="BK40" i="14"/>
  <c r="Q56" i="14"/>
  <c r="AB72" i="14"/>
  <c r="D88" i="14"/>
  <c r="W104" i="14"/>
  <c r="AZ104" i="14"/>
  <c r="BE120" i="14"/>
  <c r="BD51" i="14"/>
  <c r="BH7" i="14"/>
  <c r="BF223" i="14"/>
  <c r="T18" i="14"/>
  <c r="AZ34" i="14"/>
  <c r="C50" i="14"/>
  <c r="R66" i="14"/>
  <c r="AC82" i="14"/>
  <c r="T98" i="14"/>
  <c r="AD114" i="14"/>
  <c r="BF114" i="14"/>
  <c r="AY130" i="14"/>
  <c r="K146" i="14"/>
  <c r="AA163" i="14"/>
  <c r="L179" i="14"/>
  <c r="AE195" i="14"/>
  <c r="BG195" i="14"/>
  <c r="BA229" i="14"/>
  <c r="Y245" i="14"/>
  <c r="J261" i="14"/>
  <c r="P277" i="14"/>
  <c r="AX9" i="14"/>
  <c r="E13" i="14"/>
  <c r="BF29" i="14"/>
  <c r="L45" i="14"/>
  <c r="S61" i="14"/>
  <c r="O77" i="14"/>
  <c r="U93" i="14"/>
  <c r="AE109" i="14"/>
  <c r="BK109" i="14"/>
  <c r="BD125" i="14"/>
  <c r="N141" i="14"/>
  <c r="N174" i="14"/>
  <c r="Z190" i="14"/>
  <c r="U207" i="14"/>
  <c r="BI207" i="14"/>
  <c r="AZ213" i="14"/>
  <c r="H224" i="14"/>
  <c r="N240" i="14"/>
  <c r="R256" i="14"/>
  <c r="F272" i="14"/>
  <c r="BD272" i="14"/>
  <c r="S108" i="14"/>
  <c r="C234" i="14"/>
  <c r="V266" i="14"/>
  <c r="BF266" i="14"/>
  <c r="R24" i="14"/>
  <c r="BD24" i="14"/>
  <c r="BJ40" i="14"/>
  <c r="P56" i="14"/>
  <c r="L72" i="14"/>
  <c r="S88" i="14"/>
  <c r="G104" i="14"/>
  <c r="AY104" i="14"/>
  <c r="BD120" i="14"/>
  <c r="BF6" i="14"/>
  <c r="BD75" i="14"/>
  <c r="BJ103" i="14"/>
  <c r="BE223" i="14"/>
  <c r="D18" i="14"/>
  <c r="AY34" i="14"/>
  <c r="AC50" i="14"/>
  <c r="Q66" i="14"/>
  <c r="M82" i="14"/>
  <c r="D98" i="14"/>
  <c r="N114" i="14"/>
  <c r="BE114" i="14"/>
  <c r="AX130" i="14"/>
  <c r="J146" i="14"/>
  <c r="K163" i="14"/>
  <c r="Y179" i="14"/>
  <c r="O195" i="14"/>
  <c r="BC195" i="14"/>
  <c r="AZ229" i="14"/>
  <c r="W245" i="14"/>
  <c r="I261" i="14"/>
  <c r="AC277" i="14"/>
  <c r="AZ10" i="14"/>
  <c r="T13" i="14"/>
  <c r="BE29" i="14"/>
  <c r="D45" i="14"/>
  <c r="C61" i="14"/>
  <c r="AD77" i="14"/>
  <c r="E93" i="14"/>
  <c r="O109" i="14"/>
  <c r="BH109" i="14"/>
  <c r="BB125" i="14"/>
  <c r="L141" i="14"/>
  <c r="AC174" i="14"/>
  <c r="J190" i="14"/>
  <c r="E207" i="14"/>
  <c r="BH207" i="14"/>
  <c r="AY213" i="14"/>
  <c r="Z224" i="14"/>
  <c r="AC240" i="14"/>
  <c r="Q256" i="14"/>
  <c r="U272" i="14"/>
  <c r="AZ272" i="14"/>
  <c r="C108" i="14"/>
  <c r="R234" i="14"/>
  <c r="F266" i="14"/>
  <c r="BE266" i="14"/>
  <c r="Q24" i="14"/>
  <c r="BC24" i="14"/>
  <c r="BI40" i="14"/>
  <c r="AE56" i="14"/>
  <c r="AA72" i="14"/>
  <c r="C88" i="14"/>
  <c r="V104" i="14"/>
  <c r="P120" i="14"/>
  <c r="BC120" i="14"/>
  <c r="BK136" i="14"/>
  <c r="E152" i="14"/>
  <c r="AC169" i="14"/>
  <c r="N185" i="14"/>
  <c r="D196" i="14"/>
  <c r="BD196" i="14"/>
  <c r="BJ202" i="14"/>
  <c r="Z219" i="14"/>
  <c r="P235" i="14"/>
  <c r="T251" i="14"/>
  <c r="I267" i="14"/>
  <c r="BH267" i="14"/>
  <c r="Q239" i="14"/>
  <c r="AZ12" i="14"/>
  <c r="BK135" i="14"/>
  <c r="BD223" i="14"/>
  <c r="S18" i="14"/>
  <c r="AX34" i="14"/>
  <c r="AB50" i="14"/>
  <c r="P66" i="14"/>
  <c r="AB82" i="14"/>
  <c r="S98" i="14"/>
  <c r="AC114" i="14"/>
  <c r="BB114" i="14"/>
  <c r="BK130" i="14"/>
  <c r="G146" i="14"/>
  <c r="Z163" i="14"/>
  <c r="I179" i="14"/>
  <c r="AD195" i="14"/>
  <c r="BA195" i="14"/>
  <c r="AY229" i="14"/>
  <c r="O245" i="14"/>
  <c r="H261" i="14"/>
  <c r="M277" i="14"/>
  <c r="BB11" i="14"/>
  <c r="D13" i="14"/>
  <c r="BD29" i="14"/>
  <c r="AD45" i="14"/>
  <c r="R61" i="14"/>
  <c r="N77" i="14"/>
  <c r="T93" i="14"/>
  <c r="AD109" i="14"/>
  <c r="BG109" i="14"/>
  <c r="BA125" i="14"/>
  <c r="K141" i="14"/>
  <c r="M174" i="14"/>
  <c r="Y190" i="14"/>
  <c r="T207" i="14"/>
  <c r="BG207" i="14"/>
  <c r="AX213" i="14"/>
  <c r="Y224" i="14"/>
  <c r="M240" i="14"/>
  <c r="AC256" i="14"/>
  <c r="E272" i="14"/>
  <c r="AY272" i="14"/>
  <c r="Q108" i="14"/>
  <c r="Q234" i="14"/>
  <c r="T266" i="14"/>
  <c r="BD266" i="14"/>
  <c r="P24" i="14"/>
  <c r="BB24" i="14"/>
  <c r="BH40" i="14"/>
  <c r="AD56" i="14"/>
  <c r="Z72" i="14"/>
  <c r="P88" i="14"/>
  <c r="F104" i="14"/>
  <c r="AE120" i="14"/>
  <c r="BB120" i="14"/>
  <c r="BJ136" i="14"/>
  <c r="D152" i="14"/>
  <c r="M169" i="14"/>
  <c r="AA185" i="14"/>
  <c r="S196" i="14"/>
  <c r="BI196" i="14"/>
  <c r="BF36" i="14"/>
  <c r="BF22" i="14"/>
  <c r="BC223" i="14"/>
  <c r="C18" i="14"/>
  <c r="BK34" i="14"/>
  <c r="M50" i="14"/>
  <c r="AE66" i="14"/>
  <c r="L82" i="14"/>
  <c r="C98" i="14"/>
  <c r="M114" i="14"/>
  <c r="BD114" i="14"/>
  <c r="BJ130" i="14"/>
  <c r="E146" i="14"/>
  <c r="J163" i="14"/>
  <c r="X179" i="14"/>
  <c r="N195" i="14"/>
  <c r="AZ195" i="14"/>
  <c r="AX229" i="14"/>
  <c r="I245" i="14"/>
  <c r="F261" i="14"/>
  <c r="AB277" i="14"/>
  <c r="BD12" i="14"/>
  <c r="S13" i="14"/>
  <c r="BC29" i="14"/>
  <c r="AC45" i="14"/>
  <c r="Q61" i="14"/>
  <c r="AC77" i="14"/>
  <c r="D93" i="14"/>
  <c r="N109" i="14"/>
  <c r="BF109" i="14"/>
  <c r="AZ125" i="14"/>
  <c r="H141" i="14"/>
  <c r="AB174" i="14"/>
  <c r="I190" i="14"/>
  <c r="D207" i="14"/>
  <c r="AY207" i="14"/>
  <c r="BJ213" i="14"/>
  <c r="X224" i="14"/>
  <c r="AB240" i="14"/>
  <c r="M256" i="14"/>
  <c r="T272" i="14"/>
  <c r="AX272" i="14"/>
  <c r="F108" i="14"/>
  <c r="P234" i="14"/>
  <c r="D266" i="14"/>
  <c r="BC266" i="14"/>
  <c r="AE24" i="14"/>
  <c r="BA24" i="14"/>
  <c r="BG40" i="14"/>
  <c r="O56" i="14"/>
  <c r="Y72" i="14"/>
  <c r="AE88" i="14"/>
  <c r="U104" i="14"/>
  <c r="O120" i="14"/>
  <c r="BA120" i="14"/>
  <c r="BH136" i="14"/>
  <c r="AC152" i="14"/>
  <c r="AB169" i="14"/>
  <c r="K185" i="14"/>
  <c r="C196" i="14"/>
  <c r="BE196" i="14"/>
  <c r="BH202" i="14"/>
  <c r="R219" i="14"/>
  <c r="O235" i="14"/>
  <c r="AX96" i="14"/>
  <c r="BB223" i="14"/>
  <c r="R18" i="14"/>
  <c r="BJ34" i="14"/>
  <c r="L50" i="14"/>
  <c r="O66" i="14"/>
  <c r="AA82" i="14"/>
  <c r="R98" i="14"/>
  <c r="AB114" i="14"/>
  <c r="BC114" i="14"/>
  <c r="BI130" i="14"/>
  <c r="D146" i="14"/>
  <c r="Y163" i="14"/>
  <c r="H179" i="14"/>
  <c r="AC195" i="14"/>
  <c r="AY195" i="14"/>
  <c r="BK229" i="14"/>
  <c r="G245" i="14"/>
  <c r="AE261" i="14"/>
  <c r="L277" i="14"/>
  <c r="BH14" i="14"/>
  <c r="R13" i="14"/>
  <c r="BB29" i="14"/>
  <c r="AB45" i="14"/>
  <c r="P61" i="14"/>
  <c r="M77" i="14"/>
  <c r="S93" i="14"/>
  <c r="AC109" i="14"/>
  <c r="BC109" i="14"/>
  <c r="AY125" i="14"/>
  <c r="F141" i="14"/>
  <c r="L174" i="14"/>
  <c r="X190" i="14"/>
  <c r="S207" i="14"/>
  <c r="BK207" i="14"/>
  <c r="BI213" i="14"/>
  <c r="Q224" i="14"/>
  <c r="L240" i="14"/>
  <c r="AE256" i="14"/>
  <c r="D272" i="14"/>
  <c r="BG5" i="14"/>
  <c r="E108" i="14"/>
  <c r="AE234" i="14"/>
  <c r="S266" i="14"/>
  <c r="BB266" i="14"/>
  <c r="O24" i="14"/>
  <c r="AZ24" i="14"/>
  <c r="BF40" i="14"/>
  <c r="N56" i="14"/>
  <c r="R72" i="14"/>
  <c r="O88" i="14"/>
  <c r="E104" i="14"/>
  <c r="AD120" i="14"/>
  <c r="AZ120" i="14"/>
  <c r="BG136" i="14"/>
  <c r="AB152" i="14"/>
  <c r="L169" i="14"/>
  <c r="Z185" i="14"/>
  <c r="R196" i="14"/>
  <c r="BC196" i="14"/>
  <c r="BJ8" i="14"/>
  <c r="BF14" i="14"/>
  <c r="BA223" i="14"/>
  <c r="Q18" i="14"/>
  <c r="BI34" i="14"/>
  <c r="BA50" i="14"/>
  <c r="AD66" i="14"/>
  <c r="K82" i="14"/>
  <c r="Q98" i="14"/>
  <c r="L114" i="14"/>
  <c r="BA114" i="14"/>
  <c r="BH130" i="14"/>
  <c r="C146" i="14"/>
  <c r="I163" i="14"/>
  <c r="W179" i="14"/>
  <c r="M195" i="14"/>
  <c r="V229" i="14"/>
  <c r="BJ229" i="14"/>
  <c r="BC245" i="14"/>
  <c r="AD261" i="14"/>
  <c r="AA277" i="14"/>
  <c r="AX17" i="14"/>
  <c r="C13" i="14"/>
  <c r="BA29" i="14"/>
  <c r="BG45" i="14"/>
  <c r="AE61" i="14"/>
  <c r="AB77" i="14"/>
  <c r="C93" i="14"/>
  <c r="M109" i="14"/>
  <c r="BJ109" i="14"/>
  <c r="AX125" i="14"/>
  <c r="E141" i="14"/>
  <c r="AA174" i="14"/>
  <c r="H190" i="14"/>
  <c r="C207" i="14"/>
  <c r="Y213" i="14"/>
  <c r="BH213" i="14"/>
  <c r="BI224" i="14"/>
  <c r="AA240" i="14"/>
  <c r="AD256" i="14"/>
  <c r="S272" i="14"/>
  <c r="BI6" i="14"/>
  <c r="AE108" i="14"/>
  <c r="O234" i="14"/>
  <c r="C266" i="14"/>
  <c r="BJ266" i="14"/>
  <c r="AD24" i="14"/>
  <c r="AY24" i="14"/>
  <c r="BE40" i="14"/>
  <c r="BK56" i="14"/>
  <c r="Q72" i="14"/>
  <c r="AD88" i="14"/>
  <c r="T104" i="14"/>
  <c r="N120" i="14"/>
  <c r="AX120" i="14"/>
  <c r="BF136" i="14"/>
  <c r="W152" i="14"/>
  <c r="AA169" i="14"/>
  <c r="J185" i="14"/>
  <c r="Q196" i="14"/>
  <c r="BB196" i="14"/>
  <c r="BF202" i="14"/>
  <c r="K219" i="14"/>
  <c r="N235" i="14"/>
  <c r="R251" i="14"/>
  <c r="F267" i="14"/>
  <c r="BE267" i="14"/>
  <c r="AD239" i="14"/>
  <c r="Q19" i="14"/>
  <c r="X35" i="14"/>
  <c r="AB51" i="14"/>
  <c r="BF51" i="14"/>
  <c r="AX67" i="14"/>
  <c r="Z83" i="14"/>
  <c r="AC99" i="14"/>
  <c r="W115" i="14"/>
  <c r="M131" i="14"/>
  <c r="C147" i="14"/>
  <c r="BE147" i="14"/>
  <c r="AZ164" i="14"/>
  <c r="V180" i="14"/>
  <c r="P214" i="14"/>
  <c r="T230" i="14"/>
  <c r="D24" i="14"/>
  <c r="R152" i="14"/>
  <c r="AD185" i="14"/>
  <c r="R202" i="14"/>
  <c r="BF219" i="14"/>
  <c r="F251" i="14"/>
  <c r="O267" i="14"/>
  <c r="BB18" i="14"/>
  <c r="AX239" i="14"/>
  <c r="Z35" i="14"/>
  <c r="K51" i="14"/>
  <c r="L67" i="14"/>
  <c r="H83" i="14"/>
  <c r="K99" i="14"/>
  <c r="P115" i="14"/>
  <c r="BB115" i="14"/>
  <c r="BD131" i="14"/>
  <c r="BH147" i="14"/>
  <c r="BK164" i="14"/>
  <c r="BC180" i="14"/>
  <c r="BD214" i="14"/>
  <c r="L230" i="14"/>
  <c r="K246" i="14"/>
  <c r="C262" i="14"/>
  <c r="V278" i="14"/>
  <c r="BB278" i="14"/>
  <c r="R60" i="14"/>
  <c r="P92" i="14"/>
  <c r="L124" i="14"/>
  <c r="BF124" i="14"/>
  <c r="BE255" i="14"/>
  <c r="R151" i="14"/>
  <c r="Y201" i="14"/>
  <c r="M218" i="14"/>
  <c r="D250" i="14"/>
  <c r="BA250" i="14"/>
  <c r="AX282" i="14"/>
  <c r="V14" i="14"/>
  <c r="BF30" i="14"/>
  <c r="P46" i="14"/>
  <c r="U62" i="14"/>
  <c r="P78" i="14"/>
  <c r="W94" i="14"/>
  <c r="P110" i="14"/>
  <c r="BJ110" i="14"/>
  <c r="BD126" i="14"/>
  <c r="N142" i="14"/>
  <c r="I191" i="14"/>
  <c r="AE197" i="14"/>
  <c r="W208" i="14"/>
  <c r="BJ208" i="14"/>
  <c r="BG225" i="14"/>
  <c r="S241" i="14"/>
  <c r="AB257" i="14"/>
  <c r="T273" i="14"/>
  <c r="BD10" i="14"/>
  <c r="X9" i="14"/>
  <c r="AX25" i="14"/>
  <c r="H41" i="14"/>
  <c r="G57" i="14"/>
  <c r="S73" i="14"/>
  <c r="Y89" i="14"/>
  <c r="AC105" i="14"/>
  <c r="AZ105" i="14"/>
  <c r="BJ121" i="14"/>
  <c r="AB137" i="14"/>
  <c r="L153" i="14"/>
  <c r="V170" i="14"/>
  <c r="F186" i="14"/>
  <c r="AZ186" i="14"/>
  <c r="BK203" i="14"/>
  <c r="N220" i="14"/>
  <c r="S236" i="14"/>
  <c r="G252" i="14"/>
  <c r="Z268" i="14"/>
  <c r="BI268" i="14"/>
  <c r="AD20" i="14"/>
  <c r="E36" i="14"/>
  <c r="Y52" i="14"/>
  <c r="AB68" i="14"/>
  <c r="AA84" i="14"/>
  <c r="BJ84" i="14"/>
  <c r="BB100" i="14"/>
  <c r="G116" i="14"/>
  <c r="Y132" i="14"/>
  <c r="O148" i="14"/>
  <c r="I165" i="14"/>
  <c r="BG165" i="14"/>
  <c r="BJ181" i="14"/>
  <c r="K198" i="14"/>
  <c r="T215" i="14"/>
  <c r="Q40" i="14"/>
  <c r="Q152" i="14"/>
  <c r="W185" i="14"/>
  <c r="Q202" i="14"/>
  <c r="BE219" i="14"/>
  <c r="U251" i="14"/>
  <c r="AD267" i="14"/>
  <c r="BJ22" i="14"/>
  <c r="BK239" i="14"/>
  <c r="J35" i="14"/>
  <c r="Z51" i="14"/>
  <c r="AA67" i="14"/>
  <c r="W83" i="14"/>
  <c r="Y99" i="14"/>
  <c r="AE115" i="14"/>
  <c r="AY115" i="14"/>
  <c r="BB131" i="14"/>
  <c r="BG147" i="14"/>
  <c r="BJ164" i="14"/>
  <c r="BB180" i="14"/>
  <c r="BC214" i="14"/>
  <c r="K230" i="14"/>
  <c r="I246" i="14"/>
  <c r="AE262" i="14"/>
  <c r="F278" i="14"/>
  <c r="Q60" i="14"/>
  <c r="AE92" i="14"/>
  <c r="AA124" i="14"/>
  <c r="BG124" i="14"/>
  <c r="BD255" i="14"/>
  <c r="Q151" i="14"/>
  <c r="I201" i="14"/>
  <c r="AB218" i="14"/>
  <c r="S250" i="14"/>
  <c r="AZ250" i="14"/>
  <c r="BK282" i="14"/>
  <c r="U14" i="14"/>
  <c r="BE30" i="14"/>
  <c r="O46" i="14"/>
  <c r="E62" i="14"/>
  <c r="AE78" i="14"/>
  <c r="G94" i="14"/>
  <c r="AE110" i="14"/>
  <c r="BK110" i="14"/>
  <c r="BC126" i="14"/>
  <c r="K142" i="14"/>
  <c r="AE191" i="14"/>
  <c r="O197" i="14"/>
  <c r="G208" i="14"/>
  <c r="BI208" i="14"/>
  <c r="BF225" i="14"/>
  <c r="M241" i="14"/>
  <c r="Z257" i="14"/>
  <c r="D273" i="14"/>
  <c r="BF11" i="14"/>
  <c r="H9" i="14"/>
  <c r="BK25" i="14"/>
  <c r="X41" i="14"/>
  <c r="V57" i="14"/>
  <c r="C73" i="14"/>
  <c r="I89" i="14"/>
  <c r="M105" i="14"/>
  <c r="BK105" i="14"/>
  <c r="BI121" i="14"/>
  <c r="W137" i="14"/>
  <c r="AA153" i="14"/>
  <c r="F170" i="14"/>
  <c r="U186" i="14"/>
  <c r="AY186" i="14"/>
  <c r="BJ203" i="14"/>
  <c r="M220" i="14"/>
  <c r="C236" i="14"/>
  <c r="V252" i="14"/>
  <c r="J268" i="14"/>
  <c r="BH268" i="14"/>
  <c r="N20" i="14"/>
  <c r="T36" i="14"/>
  <c r="I52" i="14"/>
  <c r="L68" i="14"/>
  <c r="K84" i="14"/>
  <c r="BI84" i="14"/>
  <c r="BA100" i="14"/>
  <c r="F116" i="14"/>
  <c r="N40" i="14"/>
  <c r="K152" i="14"/>
  <c r="T185" i="14"/>
  <c r="L202" i="14"/>
  <c r="BD219" i="14"/>
  <c r="E251" i="14"/>
  <c r="N267" i="14"/>
  <c r="BJ70" i="14"/>
  <c r="BJ239" i="14"/>
  <c r="Y35" i="14"/>
  <c r="J51" i="14"/>
  <c r="K67" i="14"/>
  <c r="G83" i="14"/>
  <c r="I99" i="14"/>
  <c r="O115" i="14"/>
  <c r="S131" i="14"/>
  <c r="AY131" i="14"/>
  <c r="BF147" i="14"/>
  <c r="BI164" i="14"/>
  <c r="BA180" i="14"/>
  <c r="BB214" i="14"/>
  <c r="J230" i="14"/>
  <c r="AE246" i="14"/>
  <c r="O262" i="14"/>
  <c r="U278" i="14"/>
  <c r="P60" i="14"/>
  <c r="O92" i="14"/>
  <c r="K124" i="14"/>
  <c r="BE124" i="14"/>
  <c r="BC255" i="14"/>
  <c r="J151" i="14"/>
  <c r="X201" i="14"/>
  <c r="L218" i="14"/>
  <c r="C250" i="14"/>
  <c r="AY250" i="14"/>
  <c r="BI282" i="14"/>
  <c r="F14" i="14"/>
  <c r="BD30" i="14"/>
  <c r="G46" i="14"/>
  <c r="T62" i="14"/>
  <c r="O78" i="14"/>
  <c r="V94" i="14"/>
  <c r="O110" i="14"/>
  <c r="BI110" i="14"/>
  <c r="BB126" i="14"/>
  <c r="I142" i="14"/>
  <c r="AD191" i="14"/>
  <c r="AD197" i="14"/>
  <c r="V208" i="14"/>
  <c r="BA208" i="14"/>
  <c r="BE225" i="14"/>
  <c r="K241" i="14"/>
  <c r="S257" i="14"/>
  <c r="Q273" i="14"/>
  <c r="BH12" i="14"/>
  <c r="W9" i="14"/>
  <c r="BJ25" i="14"/>
  <c r="R41" i="14"/>
  <c r="F57" i="14"/>
  <c r="R73" i="14"/>
  <c r="X89" i="14"/>
  <c r="AB105" i="14"/>
  <c r="BC105" i="14"/>
  <c r="BH121" i="14"/>
  <c r="V137" i="14"/>
  <c r="K153" i="14"/>
  <c r="U170" i="14"/>
  <c r="E186" i="14"/>
  <c r="AX186" i="14"/>
  <c r="BI203" i="14"/>
  <c r="L220" i="14"/>
  <c r="R236" i="14"/>
  <c r="F252" i="14"/>
  <c r="Y268" i="14"/>
  <c r="BG268" i="14"/>
  <c r="AC20" i="14"/>
  <c r="D36" i="14"/>
  <c r="X52" i="14"/>
  <c r="AA68" i="14"/>
  <c r="Z84" i="14"/>
  <c r="BH84" i="14"/>
  <c r="AZ100" i="14"/>
  <c r="E116" i="14"/>
  <c r="G56" i="14"/>
  <c r="Y152" i="14"/>
  <c r="M185" i="14"/>
  <c r="Z202" i="14"/>
  <c r="BC219" i="14"/>
  <c r="D251" i="14"/>
  <c r="AC267" i="14"/>
  <c r="AZ89" i="14"/>
  <c r="BI239" i="14"/>
  <c r="I35" i="14"/>
  <c r="Y51" i="14"/>
  <c r="Z67" i="14"/>
  <c r="V83" i="14"/>
  <c r="W99" i="14"/>
  <c r="AD115" i="14"/>
  <c r="C131" i="14"/>
  <c r="BE131" i="14"/>
  <c r="BC147" i="14"/>
  <c r="BH164" i="14"/>
  <c r="AZ180" i="14"/>
  <c r="BA214" i="14"/>
  <c r="C230" i="14"/>
  <c r="AD246" i="14"/>
  <c r="R262" i="14"/>
  <c r="E278" i="14"/>
  <c r="AE60" i="14"/>
  <c r="AD92" i="14"/>
  <c r="Z124" i="14"/>
  <c r="BD124" i="14"/>
  <c r="BB255" i="14"/>
  <c r="I151" i="14"/>
  <c r="H201" i="14"/>
  <c r="AA218" i="14"/>
  <c r="R250" i="14"/>
  <c r="AX250" i="14"/>
  <c r="BH282" i="14"/>
  <c r="E14" i="14"/>
  <c r="BC30" i="14"/>
  <c r="BI46" i="14"/>
  <c r="D62" i="14"/>
  <c r="AD78" i="14"/>
  <c r="F94" i="14"/>
  <c r="AD110" i="14"/>
  <c r="BH110" i="14"/>
  <c r="BA126" i="14"/>
  <c r="H142" i="14"/>
  <c r="X191" i="14"/>
  <c r="N197" i="14"/>
  <c r="F208" i="14"/>
  <c r="Z225" i="14"/>
  <c r="BD225" i="14"/>
  <c r="BK241" i="14"/>
  <c r="R257" i="14"/>
  <c r="P273" i="14"/>
  <c r="BJ13" i="14"/>
  <c r="V9" i="14"/>
  <c r="BI25" i="14"/>
  <c r="Q41" i="14"/>
  <c r="U57" i="14"/>
  <c r="Q73" i="14"/>
  <c r="H89" i="14"/>
  <c r="L105" i="14"/>
  <c r="BB105" i="14"/>
  <c r="BG121" i="14"/>
  <c r="T137" i="14"/>
  <c r="AE153" i="14"/>
  <c r="E170" i="14"/>
  <c r="T186" i="14"/>
  <c r="BE186" i="14"/>
  <c r="BH203" i="14"/>
  <c r="E220" i="14"/>
  <c r="Q236" i="14"/>
  <c r="U252" i="14"/>
  <c r="I268" i="14"/>
  <c r="BF268" i="14"/>
  <c r="M20" i="14"/>
  <c r="Y36" i="14"/>
  <c r="H52" i="14"/>
  <c r="K68" i="14"/>
  <c r="J84" i="14"/>
  <c r="BG84" i="14"/>
  <c r="AY100" i="14"/>
  <c r="BC116" i="14"/>
  <c r="M132" i="14"/>
  <c r="S56" i="14"/>
  <c r="X152" i="14"/>
  <c r="L185" i="14"/>
  <c r="AE202" i="14"/>
  <c r="BB219" i="14"/>
  <c r="S251" i="14"/>
  <c r="M267" i="14"/>
  <c r="BG117" i="14"/>
  <c r="BH239" i="14"/>
  <c r="W35" i="14"/>
  <c r="I51" i="14"/>
  <c r="J67" i="14"/>
  <c r="F83" i="14"/>
  <c r="G99" i="14"/>
  <c r="N115" i="14"/>
  <c r="Q131" i="14"/>
  <c r="T147" i="14"/>
  <c r="BB147" i="14"/>
  <c r="BG164" i="14"/>
  <c r="AY180" i="14"/>
  <c r="AZ214" i="14"/>
  <c r="BD230" i="14"/>
  <c r="AC246" i="14"/>
  <c r="Q262" i="14"/>
  <c r="T278" i="14"/>
  <c r="BI5" i="14"/>
  <c r="O60" i="14"/>
  <c r="N92" i="14"/>
  <c r="J124" i="14"/>
  <c r="BA124" i="14"/>
  <c r="BA255" i="14"/>
  <c r="D151" i="14"/>
  <c r="W201" i="14"/>
  <c r="K218" i="14"/>
  <c r="Q250" i="14"/>
  <c r="V282" i="14"/>
  <c r="BG282" i="14"/>
  <c r="T30" i="14"/>
  <c r="BB30" i="14"/>
  <c r="BH46" i="14"/>
  <c r="S62" i="14"/>
  <c r="N78" i="14"/>
  <c r="U94" i="14"/>
  <c r="N110" i="14"/>
  <c r="BE110" i="14"/>
  <c r="AZ126" i="14"/>
  <c r="BG142" i="14"/>
  <c r="W191" i="14"/>
  <c r="AC197" i="14"/>
  <c r="U208" i="14"/>
  <c r="J225" i="14"/>
  <c r="BC225" i="14"/>
  <c r="BJ241" i="14"/>
  <c r="Q257" i="14"/>
  <c r="AE273" i="14"/>
  <c r="AZ16" i="14"/>
  <c r="G9" i="14"/>
  <c r="BH25" i="14"/>
  <c r="P41" i="14"/>
  <c r="E57" i="14"/>
  <c r="P73" i="14"/>
  <c r="W89" i="14"/>
  <c r="AA105" i="14"/>
  <c r="BA105" i="14"/>
  <c r="BF121" i="14"/>
  <c r="L137" i="14"/>
  <c r="Z153" i="14"/>
  <c r="T170" i="14"/>
  <c r="D186" i="14"/>
  <c r="BC186" i="14"/>
  <c r="BF203" i="14"/>
  <c r="D220" i="14"/>
  <c r="P236" i="14"/>
  <c r="E252" i="14"/>
  <c r="X268" i="14"/>
  <c r="AX268" i="14"/>
  <c r="AB20" i="14"/>
  <c r="S36" i="14"/>
  <c r="W52" i="14"/>
  <c r="Z68" i="14"/>
  <c r="Y84" i="14"/>
  <c r="AD100" i="14"/>
  <c r="AX100" i="14"/>
  <c r="E72" i="14"/>
  <c r="H152" i="14"/>
  <c r="E185" i="14"/>
  <c r="Y202" i="14"/>
  <c r="AZ219" i="14"/>
  <c r="C251" i="14"/>
  <c r="AA267" i="14"/>
  <c r="V239" i="14"/>
  <c r="G35" i="14"/>
  <c r="X51" i="14"/>
  <c r="Y67" i="14"/>
  <c r="U83" i="14"/>
  <c r="V99" i="14"/>
  <c r="AC115" i="14"/>
  <c r="P131" i="14"/>
  <c r="D147" i="14"/>
  <c r="Y164" i="14"/>
  <c r="BF164" i="14"/>
  <c r="AX180" i="14"/>
  <c r="AY214" i="14"/>
  <c r="BC230" i="14"/>
  <c r="AB246" i="14"/>
  <c r="P262" i="14"/>
  <c r="D278" i="14"/>
  <c r="BK6" i="14"/>
  <c r="AD60" i="14"/>
  <c r="AB92" i="14"/>
  <c r="Y124" i="14"/>
  <c r="U255" i="14"/>
  <c r="AZ255" i="14"/>
  <c r="BI151" i="14"/>
  <c r="G201" i="14"/>
  <c r="Z218" i="14"/>
  <c r="P250" i="14"/>
  <c r="F282" i="14"/>
  <c r="BF282" i="14"/>
  <c r="D30" i="14"/>
  <c r="BA30" i="14"/>
  <c r="BG46" i="14"/>
  <c r="C62" i="14"/>
  <c r="L78" i="14"/>
  <c r="E94" i="14"/>
  <c r="AC110" i="14"/>
  <c r="T126" i="14"/>
  <c r="AY126" i="14"/>
  <c r="BF142" i="14"/>
  <c r="V191" i="14"/>
  <c r="M197" i="14"/>
  <c r="E208" i="14"/>
  <c r="Y225" i="14"/>
  <c r="BB225" i="14"/>
  <c r="BI241" i="14"/>
  <c r="O257" i="14"/>
  <c r="O273" i="14"/>
  <c r="BB17" i="14"/>
  <c r="F9" i="14"/>
  <c r="BG25" i="14"/>
  <c r="AY41" i="14"/>
  <c r="T57" i="14"/>
  <c r="AE73" i="14"/>
  <c r="G89" i="14"/>
  <c r="K105" i="14"/>
  <c r="AY105" i="14"/>
  <c r="BE121" i="14"/>
  <c r="G137" i="14"/>
  <c r="Y153" i="14"/>
  <c r="D170" i="14"/>
  <c r="S186" i="14"/>
  <c r="BA186" i="14"/>
  <c r="BE203" i="14"/>
  <c r="AD220" i="14"/>
  <c r="AE236" i="14"/>
  <c r="Q252" i="14"/>
  <c r="H268" i="14"/>
  <c r="BK5" i="14"/>
  <c r="L20" i="14"/>
  <c r="R36" i="14"/>
  <c r="G52" i="14"/>
  <c r="J68" i="14"/>
  <c r="I84" i="14"/>
  <c r="N72" i="14"/>
  <c r="T152" i="14"/>
  <c r="D185" i="14"/>
  <c r="W202" i="14"/>
  <c r="H235" i="14"/>
  <c r="O251" i="14"/>
  <c r="Z267" i="14"/>
  <c r="F239" i="14"/>
  <c r="S19" i="14"/>
  <c r="U35" i="14"/>
  <c r="H51" i="14"/>
  <c r="I67" i="14"/>
  <c r="E83" i="14"/>
  <c r="F99" i="14"/>
  <c r="M115" i="14"/>
  <c r="AE131" i="14"/>
  <c r="S147" i="14"/>
  <c r="I164" i="14"/>
  <c r="BE164" i="14"/>
  <c r="BI180" i="14"/>
  <c r="AX214" i="14"/>
  <c r="BB230" i="14"/>
  <c r="AA246" i="14"/>
  <c r="N262" i="14"/>
  <c r="S278" i="14"/>
  <c r="AY8" i="14"/>
  <c r="N60" i="14"/>
  <c r="L92" i="14"/>
  <c r="I124" i="14"/>
  <c r="E255" i="14"/>
  <c r="AY255" i="14"/>
  <c r="BH151" i="14"/>
  <c r="AB201" i="14"/>
  <c r="J218" i="14"/>
  <c r="AE250" i="14"/>
  <c r="U282" i="14"/>
  <c r="BE282" i="14"/>
  <c r="S30" i="14"/>
  <c r="AZ30" i="14"/>
  <c r="BF46" i="14"/>
  <c r="R62" i="14"/>
  <c r="K78" i="14"/>
  <c r="T94" i="14"/>
  <c r="M110" i="14"/>
  <c r="D126" i="14"/>
  <c r="AX126" i="14"/>
  <c r="BD142" i="14"/>
  <c r="O191" i="14"/>
  <c r="AB197" i="14"/>
  <c r="T208" i="14"/>
  <c r="I225" i="14"/>
  <c r="BA225" i="14"/>
  <c r="BH241" i="14"/>
  <c r="N257" i="14"/>
  <c r="AD273" i="14"/>
  <c r="BD18" i="14"/>
  <c r="U25" i="14"/>
  <c r="BF25" i="14"/>
  <c r="AX41" i="14"/>
  <c r="D57" i="14"/>
  <c r="O73" i="14"/>
  <c r="V89" i="14"/>
  <c r="Z105" i="14"/>
  <c r="AX105" i="14"/>
  <c r="BD121" i="14"/>
  <c r="F137" i="14"/>
  <c r="X153" i="14"/>
  <c r="S170" i="14"/>
  <c r="C186" i="14"/>
  <c r="AA203" i="14"/>
  <c r="BD203" i="14"/>
  <c r="BA220" i="14"/>
  <c r="O236" i="14"/>
  <c r="T252" i="14"/>
  <c r="W268" i="14"/>
  <c r="AY7" i="14"/>
  <c r="AA20" i="14"/>
  <c r="Q36" i="14"/>
  <c r="V52" i="14"/>
  <c r="Y68" i="14"/>
  <c r="J88" i="14"/>
  <c r="G152" i="14"/>
  <c r="AC185" i="14"/>
  <c r="G202" i="14"/>
  <c r="V235" i="14"/>
  <c r="M251" i="14"/>
  <c r="X267" i="14"/>
  <c r="T239" i="14"/>
  <c r="C19" i="14"/>
  <c r="E35" i="14"/>
  <c r="W51" i="14"/>
  <c r="X67" i="14"/>
  <c r="Q83" i="14"/>
  <c r="U99" i="14"/>
  <c r="AB115" i="14"/>
  <c r="O131" i="14"/>
  <c r="Q147" i="14"/>
  <c r="W164" i="14"/>
  <c r="BD164" i="14"/>
  <c r="BG180" i="14"/>
  <c r="BJ214" i="14"/>
  <c r="BA230" i="14"/>
  <c r="Y246" i="14"/>
  <c r="M262" i="14"/>
  <c r="C278" i="14"/>
  <c r="BA9" i="14"/>
  <c r="AC60" i="14"/>
  <c r="AA92" i="14"/>
  <c r="X124" i="14"/>
  <c r="S255" i="14"/>
  <c r="AX255" i="14"/>
  <c r="BG151" i="14"/>
  <c r="V201" i="14"/>
  <c r="Y218" i="14"/>
  <c r="O250" i="14"/>
  <c r="E282" i="14"/>
  <c r="BC282" i="14"/>
  <c r="C30" i="14"/>
  <c r="AY30" i="14"/>
  <c r="BE46" i="14"/>
  <c r="Q62" i="14"/>
  <c r="D78" i="14"/>
  <c r="D94" i="14"/>
  <c r="Z110" i="14"/>
  <c r="R126" i="14"/>
  <c r="BJ126" i="14"/>
  <c r="BC142" i="14"/>
  <c r="N191" i="14"/>
  <c r="L197" i="14"/>
  <c r="D208" i="14"/>
  <c r="X225" i="14"/>
  <c r="AZ225" i="14"/>
  <c r="BG241" i="14"/>
  <c r="M257" i="14"/>
  <c r="AC273" i="14"/>
  <c r="BF19" i="14"/>
  <c r="E25" i="14"/>
  <c r="BE25" i="14"/>
  <c r="BK41" i="14"/>
  <c r="S57" i="14"/>
  <c r="D73" i="14"/>
  <c r="F89" i="14"/>
  <c r="J105" i="14"/>
  <c r="S121" i="14"/>
  <c r="BC121" i="14"/>
  <c r="BJ137" i="14"/>
  <c r="W153" i="14"/>
  <c r="C170" i="14"/>
  <c r="R186" i="14"/>
  <c r="K203" i="14"/>
  <c r="BB203" i="14"/>
  <c r="AZ220" i="14"/>
  <c r="AD236" i="14"/>
  <c r="S252" i="14"/>
  <c r="G268" i="14"/>
  <c r="BA8" i="14"/>
  <c r="U88" i="14"/>
  <c r="F152" i="14"/>
  <c r="BG185" i="14"/>
  <c r="BK202" i="14"/>
  <c r="F235" i="14"/>
  <c r="L251" i="14"/>
  <c r="L267" i="14"/>
  <c r="D239" i="14"/>
  <c r="R19" i="14"/>
  <c r="T35" i="14"/>
  <c r="G51" i="14"/>
  <c r="H67" i="14"/>
  <c r="P83" i="14"/>
  <c r="E99" i="14"/>
  <c r="L115" i="14"/>
  <c r="AD131" i="14"/>
  <c r="P147" i="14"/>
  <c r="G164" i="14"/>
  <c r="T180" i="14"/>
  <c r="BF180" i="14"/>
  <c r="BH214" i="14"/>
  <c r="AZ230" i="14"/>
  <c r="Q246" i="14"/>
  <c r="L262" i="14"/>
  <c r="P278" i="14"/>
  <c r="BC10" i="14"/>
  <c r="M60" i="14"/>
  <c r="K92" i="14"/>
  <c r="H124" i="14"/>
  <c r="C255" i="14"/>
  <c r="BK255" i="14"/>
  <c r="BF151" i="14"/>
  <c r="T201" i="14"/>
  <c r="I218" i="14"/>
  <c r="U250" i="14"/>
  <c r="T282" i="14"/>
  <c r="BB282" i="14"/>
  <c r="R30" i="14"/>
  <c r="AX30" i="14"/>
  <c r="BD46" i="14"/>
  <c r="P62" i="14"/>
  <c r="C78" i="14"/>
  <c r="R94" i="14"/>
  <c r="J110" i="14"/>
  <c r="Q126" i="14"/>
  <c r="BH126" i="14"/>
  <c r="BB142" i="14"/>
  <c r="H191" i="14"/>
  <c r="AA197" i="14"/>
  <c r="S208" i="14"/>
  <c r="H225" i="14"/>
  <c r="AY225" i="14"/>
  <c r="BF241" i="14"/>
  <c r="L257" i="14"/>
  <c r="AB273" i="14"/>
  <c r="BH20" i="14"/>
  <c r="T25" i="14"/>
  <c r="BD25" i="14"/>
  <c r="BJ41" i="14"/>
  <c r="C57" i="14"/>
  <c r="AD73" i="14"/>
  <c r="S89" i="14"/>
  <c r="Y105" i="14"/>
  <c r="C121" i="14"/>
  <c r="BB121" i="14"/>
  <c r="BI137" i="14"/>
  <c r="P153" i="14"/>
  <c r="Q170" i="14"/>
  <c r="Q186" i="14"/>
  <c r="Y203" i="14"/>
  <c r="BG203" i="14"/>
  <c r="AY220" i="14"/>
  <c r="AB236" i="14"/>
  <c r="R252" i="14"/>
  <c r="V268" i="14"/>
  <c r="BC9" i="14"/>
  <c r="Z20" i="14"/>
  <c r="C36" i="14"/>
  <c r="U52" i="14"/>
  <c r="X68" i="14"/>
  <c r="I88" i="14"/>
  <c r="BI152" i="14"/>
  <c r="BD185" i="14"/>
  <c r="BI202" i="14"/>
  <c r="U235" i="14"/>
  <c r="K251" i="14"/>
  <c r="J267" i="14"/>
  <c r="S239" i="14"/>
  <c r="AE19" i="14"/>
  <c r="D35" i="14"/>
  <c r="V51" i="14"/>
  <c r="W67" i="14"/>
  <c r="AE83" i="14"/>
  <c r="T99" i="14"/>
  <c r="Y115" i="14"/>
  <c r="N131" i="14"/>
  <c r="AE147" i="14"/>
  <c r="V164" i="14"/>
  <c r="D180" i="14"/>
  <c r="BE180" i="14"/>
  <c r="BI214" i="14"/>
  <c r="AY230" i="14"/>
  <c r="BE246" i="14"/>
  <c r="K262" i="14"/>
  <c r="AE278" i="14"/>
  <c r="BE11" i="14"/>
  <c r="AB60" i="14"/>
  <c r="Z92" i="14"/>
  <c r="W124" i="14"/>
  <c r="R255" i="14"/>
  <c r="BJ255" i="14"/>
  <c r="BE151" i="14"/>
  <c r="L201" i="14"/>
  <c r="AE218" i="14"/>
  <c r="N250" i="14"/>
  <c r="D282" i="14"/>
  <c r="BJ282" i="14"/>
  <c r="Q30" i="14"/>
  <c r="BK30" i="14"/>
  <c r="BC46" i="14"/>
  <c r="BI62" i="14"/>
  <c r="AC78" i="14"/>
  <c r="Q94" i="14"/>
  <c r="Y110" i="14"/>
  <c r="P126" i="14"/>
  <c r="BE126" i="14"/>
  <c r="BA142" i="14"/>
  <c r="G191" i="14"/>
  <c r="K197" i="14"/>
  <c r="C208" i="14"/>
  <c r="W225" i="14"/>
  <c r="AX225" i="14"/>
  <c r="BE241" i="14"/>
  <c r="J257" i="14"/>
  <c r="Z273" i="14"/>
  <c r="BJ21" i="14"/>
  <c r="D25" i="14"/>
  <c r="BC25" i="14"/>
  <c r="BI41" i="14"/>
  <c r="R57" i="14"/>
  <c r="AC73" i="14"/>
  <c r="C89" i="14"/>
  <c r="I105" i="14"/>
  <c r="R121" i="14"/>
  <c r="AZ121" i="14"/>
  <c r="BH137" i="14"/>
  <c r="O153" i="14"/>
  <c r="P170" i="14"/>
  <c r="AD186" i="14"/>
  <c r="I203" i="14"/>
  <c r="BC203" i="14"/>
  <c r="AX220" i="14"/>
  <c r="T236" i="14"/>
  <c r="P252" i="14"/>
  <c r="F268" i="14"/>
  <c r="BE10" i="14"/>
  <c r="J20" i="14"/>
  <c r="BE36" i="14"/>
  <c r="E52" i="14"/>
  <c r="H68" i="14"/>
  <c r="G84" i="14"/>
  <c r="BC88" i="14"/>
  <c r="BG152" i="14"/>
  <c r="AZ185" i="14"/>
  <c r="BG202" i="14"/>
  <c r="E235" i="14"/>
  <c r="J251" i="14"/>
  <c r="H267" i="14"/>
  <c r="C239" i="14"/>
  <c r="O19" i="14"/>
  <c r="S35" i="14"/>
  <c r="F51" i="14"/>
  <c r="G67" i="14"/>
  <c r="O83" i="14"/>
  <c r="D99" i="14"/>
  <c r="I115" i="14"/>
  <c r="AC131" i="14"/>
  <c r="O147" i="14"/>
  <c r="F164" i="14"/>
  <c r="S180" i="14"/>
  <c r="BD180" i="14"/>
  <c r="BG214" i="14"/>
  <c r="AX230" i="14"/>
  <c r="BD246" i="14"/>
  <c r="I262" i="14"/>
  <c r="O278" i="14"/>
  <c r="BG12" i="14"/>
  <c r="L60" i="14"/>
  <c r="J92" i="14"/>
  <c r="G124" i="14"/>
  <c r="Q255" i="14"/>
  <c r="BI255" i="14"/>
  <c r="BD151" i="14"/>
  <c r="F201" i="14"/>
  <c r="AD218" i="14"/>
  <c r="M250" i="14"/>
  <c r="S282" i="14"/>
  <c r="BD282" i="14"/>
  <c r="P30" i="14"/>
  <c r="AD46" i="14"/>
  <c r="BB46" i="14"/>
  <c r="BH62" i="14"/>
  <c r="AB78" i="14"/>
  <c r="P94" i="14"/>
  <c r="I110" i="14"/>
  <c r="AE126" i="14"/>
  <c r="BK126" i="14"/>
  <c r="AZ142" i="14"/>
  <c r="F191" i="14"/>
  <c r="Z197" i="14"/>
  <c r="R208" i="14"/>
  <c r="G225" i="14"/>
  <c r="AB241" i="14"/>
  <c r="BD241" i="14"/>
  <c r="BK257" i="14"/>
  <c r="S273" i="14"/>
  <c r="AX23" i="14"/>
  <c r="S25" i="14"/>
  <c r="BB25" i="14"/>
  <c r="BH41" i="14"/>
  <c r="Q57" i="14"/>
  <c r="AB73" i="14"/>
  <c r="R89" i="14"/>
  <c r="X105" i="14"/>
  <c r="Q121" i="14"/>
  <c r="BK121" i="14"/>
  <c r="BG137" i="14"/>
  <c r="J153" i="14"/>
  <c r="AE170" i="14"/>
  <c r="N186" i="14"/>
  <c r="X203" i="14"/>
  <c r="BA203" i="14"/>
  <c r="Y104" i="14"/>
  <c r="BF152" i="14"/>
  <c r="AX185" i="14"/>
  <c r="BE202" i="14"/>
  <c r="T235" i="14"/>
  <c r="H251" i="14"/>
  <c r="BC267" i="14"/>
  <c r="R239" i="14"/>
  <c r="AD19" i="14"/>
  <c r="R35" i="14"/>
  <c r="U51" i="14"/>
  <c r="U67" i="14"/>
  <c r="AD83" i="14"/>
  <c r="S99" i="14"/>
  <c r="X115" i="14"/>
  <c r="L131" i="14"/>
  <c r="AB147" i="14"/>
  <c r="U164" i="14"/>
  <c r="C180" i="14"/>
  <c r="Z214" i="14"/>
  <c r="BF214" i="14"/>
  <c r="BK230" i="14"/>
  <c r="BC246" i="14"/>
  <c r="AD262" i="14"/>
  <c r="AD278" i="14"/>
  <c r="BI13" i="14"/>
  <c r="AA60" i="14"/>
  <c r="Y92" i="14"/>
  <c r="V124" i="14"/>
  <c r="P255" i="14"/>
  <c r="BH255" i="14"/>
  <c r="BC151" i="14"/>
  <c r="D201" i="14"/>
  <c r="X218" i="14"/>
  <c r="L250" i="14"/>
  <c r="C282" i="14"/>
  <c r="T14" i="14"/>
  <c r="AE30" i="14"/>
  <c r="N46" i="14"/>
  <c r="BA46" i="14"/>
  <c r="BG62" i="14"/>
  <c r="AA78" i="14"/>
  <c r="AE94" i="14"/>
  <c r="W110" i="14"/>
  <c r="O126" i="14"/>
  <c r="U142" i="14"/>
  <c r="AY142" i="14"/>
  <c r="BF191" i="14"/>
  <c r="Y197" i="14"/>
  <c r="P208" i="14"/>
  <c r="V225" i="14"/>
  <c r="L241" i="14"/>
  <c r="BC241" i="14"/>
  <c r="BJ257" i="14"/>
  <c r="R273" i="14"/>
  <c r="BJ54" i="14"/>
  <c r="C25" i="14"/>
  <c r="BA25" i="14"/>
  <c r="BG41" i="14"/>
  <c r="AY57" i="14"/>
  <c r="U73" i="14"/>
  <c r="Q89" i="14"/>
  <c r="H105" i="14"/>
  <c r="P121" i="14"/>
  <c r="BA121" i="14"/>
  <c r="BF137" i="14"/>
  <c r="I153" i="14"/>
  <c r="O170" i="14"/>
  <c r="AC186" i="14"/>
  <c r="H203" i="14"/>
  <c r="AZ203" i="14"/>
  <c r="BJ220" i="14"/>
  <c r="M104" i="14"/>
  <c r="BE152" i="14"/>
  <c r="BK185" i="14"/>
  <c r="BA202" i="14"/>
  <c r="D235" i="14"/>
  <c r="AE251" i="14"/>
  <c r="BB267" i="14"/>
  <c r="P239" i="14"/>
  <c r="N19" i="14"/>
  <c r="Q35" i="14"/>
  <c r="E51" i="14"/>
  <c r="E67" i="14"/>
  <c r="N83" i="14"/>
  <c r="C99" i="14"/>
  <c r="H115" i="14"/>
  <c r="AA131" i="14"/>
  <c r="L147" i="14"/>
  <c r="E164" i="14"/>
  <c r="R180" i="14"/>
  <c r="J214" i="14"/>
  <c r="BE214" i="14"/>
  <c r="BJ230" i="14"/>
  <c r="BB246" i="14"/>
  <c r="AC262" i="14"/>
  <c r="N278" i="14"/>
  <c r="AY16" i="14"/>
  <c r="Z60" i="14"/>
  <c r="I92" i="14"/>
  <c r="F124" i="14"/>
  <c r="AE255" i="14"/>
  <c r="P151" i="14"/>
  <c r="BB151" i="14"/>
  <c r="BJ201" i="14"/>
  <c r="W218" i="14"/>
  <c r="K250" i="14"/>
  <c r="R282" i="14"/>
  <c r="D14" i="14"/>
  <c r="O30" i="14"/>
  <c r="AC46" i="14"/>
  <c r="AZ46" i="14"/>
  <c r="BF62" i="14"/>
  <c r="T78" i="14"/>
  <c r="O94" i="14"/>
  <c r="G110" i="14"/>
  <c r="AD126" i="14"/>
  <c r="E142" i="14"/>
  <c r="AX142" i="14"/>
  <c r="BE191" i="14"/>
  <c r="X197" i="14"/>
  <c r="AE208" i="14"/>
  <c r="F225" i="14"/>
  <c r="Z241" i="14"/>
  <c r="BB241" i="14"/>
  <c r="BI257" i="14"/>
  <c r="N273" i="14"/>
  <c r="BI126" i="14"/>
  <c r="R25" i="14"/>
  <c r="AE41" i="14"/>
  <c r="BF41" i="14"/>
  <c r="AX57" i="14"/>
  <c r="T73" i="14"/>
  <c r="P89" i="14"/>
  <c r="W105" i="14"/>
  <c r="AE121" i="14"/>
  <c r="AY121" i="14"/>
  <c r="BE137" i="14"/>
  <c r="H153" i="14"/>
  <c r="AD170" i="14"/>
  <c r="M186" i="14"/>
  <c r="BH104" i="14"/>
  <c r="BC152" i="14"/>
  <c r="AY185" i="14"/>
  <c r="AY202" i="14"/>
  <c r="S235" i="14"/>
  <c r="AC251" i="14"/>
  <c r="BA267" i="14"/>
  <c r="AE239" i="14"/>
  <c r="AC19" i="14"/>
  <c r="AE35" i="14"/>
  <c r="T51" i="14"/>
  <c r="T67" i="14"/>
  <c r="AC83" i="14"/>
  <c r="Q99" i="14"/>
  <c r="V115" i="14"/>
  <c r="K131" i="14"/>
  <c r="AA147" i="14"/>
  <c r="T164" i="14"/>
  <c r="Q180" i="14"/>
  <c r="Y214" i="14"/>
  <c r="AA230" i="14"/>
  <c r="BI230" i="14"/>
  <c r="BA246" i="14"/>
  <c r="AB262" i="14"/>
  <c r="M278" i="14"/>
  <c r="BA17" i="14"/>
  <c r="K60" i="14"/>
  <c r="X92" i="14"/>
  <c r="T124" i="14"/>
  <c r="O255" i="14"/>
  <c r="AE151" i="14"/>
  <c r="BA151" i="14"/>
  <c r="BI201" i="14"/>
  <c r="V218" i="14"/>
  <c r="J250" i="14"/>
  <c r="Q282" i="14"/>
  <c r="S14" i="14"/>
  <c r="AD30" i="14"/>
  <c r="M46" i="14"/>
  <c r="AY46" i="14"/>
  <c r="BE62" i="14"/>
  <c r="S78" i="14"/>
  <c r="AD94" i="14"/>
  <c r="V110" i="14"/>
  <c r="N126" i="14"/>
  <c r="T142" i="14"/>
  <c r="BJ142" i="14"/>
  <c r="BD191" i="14"/>
  <c r="Q197" i="14"/>
  <c r="O208" i="14"/>
  <c r="U225" i="14"/>
  <c r="J241" i="14"/>
  <c r="BA241" i="14"/>
  <c r="BH257" i="14"/>
  <c r="M273" i="14"/>
  <c r="U9" i="14"/>
  <c r="Q25" i="14"/>
  <c r="O41" i="14"/>
  <c r="BE41" i="14"/>
  <c r="BK57" i="14"/>
  <c r="N73" i="14"/>
  <c r="AE89" i="14"/>
  <c r="G105" i="14"/>
  <c r="O121" i="14"/>
  <c r="AX121" i="14"/>
  <c r="BD137" i="14"/>
  <c r="G153" i="14"/>
  <c r="N170" i="14"/>
  <c r="AB186" i="14"/>
  <c r="G203" i="14"/>
  <c r="AA220" i="14"/>
  <c r="BH220" i="14"/>
  <c r="BA236" i="14"/>
  <c r="K252" i="14"/>
  <c r="Q268" i="14"/>
  <c r="BA16" i="14"/>
  <c r="W20" i="14"/>
  <c r="BA36" i="14"/>
  <c r="R52" i="14"/>
  <c r="F68" i="14"/>
  <c r="C84" i="14"/>
  <c r="I100" i="14"/>
  <c r="C116" i="14"/>
  <c r="AX104" i="14"/>
  <c r="BB152" i="14"/>
  <c r="T196" i="14"/>
  <c r="AX202" i="14"/>
  <c r="C235" i="14"/>
  <c r="AB251" i="14"/>
  <c r="AZ267" i="14"/>
  <c r="O239" i="14"/>
  <c r="M19" i="14"/>
  <c r="AD35" i="14"/>
  <c r="D51" i="14"/>
  <c r="D67" i="14"/>
  <c r="M83" i="14"/>
  <c r="P99" i="14"/>
  <c r="F115" i="14"/>
  <c r="Y131" i="14"/>
  <c r="K147" i="14"/>
  <c r="D164" i="14"/>
  <c r="P180" i="14"/>
  <c r="I214" i="14"/>
  <c r="Y230" i="14"/>
  <c r="BH230" i="14"/>
  <c r="AZ246" i="14"/>
  <c r="AA262" i="14"/>
  <c r="L278" i="14"/>
  <c r="BC18" i="14"/>
  <c r="J60" i="14"/>
  <c r="H92" i="14"/>
  <c r="D124" i="14"/>
  <c r="AD255" i="14"/>
  <c r="O151" i="14"/>
  <c r="AZ151" i="14"/>
  <c r="BH201" i="14"/>
  <c r="O218" i="14"/>
  <c r="I250" i="14"/>
  <c r="P282" i="14"/>
  <c r="C14" i="14"/>
  <c r="N30" i="14"/>
  <c r="AB46" i="14"/>
  <c r="AX46" i="14"/>
  <c r="BD62" i="14"/>
  <c r="M78" i="14"/>
  <c r="N94" i="14"/>
  <c r="U110" i="14"/>
  <c r="AC126" i="14"/>
  <c r="D142" i="14"/>
  <c r="BK142" i="14"/>
  <c r="BC191" i="14"/>
  <c r="P197" i="14"/>
  <c r="AD208" i="14"/>
  <c r="E225" i="14"/>
  <c r="Y241" i="14"/>
  <c r="AZ241" i="14"/>
  <c r="BG257" i="14"/>
  <c r="L273" i="14"/>
  <c r="E9" i="14"/>
  <c r="P25" i="14"/>
  <c r="AD41" i="14"/>
  <c r="BD41" i="14"/>
  <c r="BJ57" i="14"/>
  <c r="M73" i="14"/>
  <c r="O89" i="14"/>
  <c r="V105" i="14"/>
  <c r="AD121" i="14"/>
  <c r="U137" i="14"/>
  <c r="BC137" i="14"/>
  <c r="BK153" i="14"/>
  <c r="AC170" i="14"/>
  <c r="L186" i="14"/>
  <c r="V203" i="14"/>
  <c r="K220" i="14"/>
  <c r="BG220" i="14"/>
  <c r="AZ236" i="14"/>
  <c r="D252" i="14"/>
  <c r="P268" i="14"/>
  <c r="BC17" i="14"/>
  <c r="H20" i="14"/>
  <c r="AZ36" i="14"/>
  <c r="X120" i="14"/>
  <c r="BA152" i="14"/>
  <c r="L196" i="14"/>
  <c r="X219" i="14"/>
  <c r="R235" i="14"/>
  <c r="Z251" i="14"/>
  <c r="AY267" i="14"/>
  <c r="AB239" i="14"/>
  <c r="AB19" i="14"/>
  <c r="V35" i="14"/>
  <c r="R51" i="14"/>
  <c r="S67" i="14"/>
  <c r="S83" i="14"/>
  <c r="AE99" i="14"/>
  <c r="T115" i="14"/>
  <c r="I131" i="14"/>
  <c r="Y147" i="14"/>
  <c r="S164" i="14"/>
  <c r="AB180" i="14"/>
  <c r="X214" i="14"/>
  <c r="I230" i="14"/>
  <c r="BG230" i="14"/>
  <c r="AY246" i="14"/>
  <c r="Y262" i="14"/>
  <c r="K278" i="14"/>
  <c r="BE19" i="14"/>
  <c r="BE60" i="14"/>
  <c r="AC92" i="14"/>
  <c r="S124" i="14"/>
  <c r="N255" i="14"/>
  <c r="AD151" i="14"/>
  <c r="AY151" i="14"/>
  <c r="BG201" i="14"/>
  <c r="N218" i="14"/>
  <c r="H250" i="14"/>
  <c r="AE282" i="14"/>
  <c r="R14" i="14"/>
  <c r="AC30" i="14"/>
  <c r="L46" i="14"/>
  <c r="BK46" i="14"/>
  <c r="BC62" i="14"/>
  <c r="BI78" i="14"/>
  <c r="S94" i="14"/>
  <c r="T110" i="14"/>
  <c r="M126" i="14"/>
  <c r="S142" i="14"/>
  <c r="BI142" i="14"/>
  <c r="BB191" i="14"/>
  <c r="J197" i="14"/>
  <c r="N208" i="14"/>
  <c r="R225" i="14"/>
  <c r="I241" i="14"/>
  <c r="AY241" i="14"/>
  <c r="BF257" i="14"/>
  <c r="J273" i="14"/>
  <c r="T9" i="14"/>
  <c r="AE25" i="14"/>
  <c r="N41" i="14"/>
  <c r="BC41" i="14"/>
  <c r="BI57" i="14"/>
  <c r="L73" i="14"/>
  <c r="L89" i="14"/>
  <c r="F105" i="14"/>
  <c r="N121" i="14"/>
  <c r="E137" i="14"/>
  <c r="BB137" i="14"/>
  <c r="BJ153" i="14"/>
  <c r="AB170" i="14"/>
  <c r="AA186" i="14"/>
  <c r="F203" i="14"/>
  <c r="Z220" i="14"/>
  <c r="BF220" i="14"/>
  <c r="AY236" i="14"/>
  <c r="C252" i="14"/>
  <c r="D268" i="14"/>
  <c r="BE18" i="14"/>
  <c r="G20" i="14"/>
  <c r="AY36" i="14"/>
  <c r="BE52" i="14"/>
  <c r="E68" i="14"/>
  <c r="Q84" i="14"/>
  <c r="H100" i="14"/>
  <c r="Q116" i="14"/>
  <c r="BD116" i="14"/>
  <c r="BK132" i="14"/>
  <c r="V120" i="14"/>
  <c r="F169" i="14"/>
  <c r="AA196" i="14"/>
  <c r="W219" i="14"/>
  <c r="AE235" i="14"/>
  <c r="X251" i="14"/>
  <c r="AX267" i="14"/>
  <c r="L239" i="14"/>
  <c r="L19" i="14"/>
  <c r="O35" i="14"/>
  <c r="Q51" i="14"/>
  <c r="C67" i="14"/>
  <c r="R83" i="14"/>
  <c r="O99" i="14"/>
  <c r="S115" i="14"/>
  <c r="X131" i="14"/>
  <c r="I147" i="14"/>
  <c r="C164" i="14"/>
  <c r="L180" i="14"/>
  <c r="H214" i="14"/>
  <c r="X230" i="14"/>
  <c r="BF230" i="14"/>
  <c r="AX246" i="14"/>
  <c r="BI262" i="14"/>
  <c r="I278" i="14"/>
  <c r="BG20" i="14"/>
  <c r="BD60" i="14"/>
  <c r="W92" i="14"/>
  <c r="C124" i="14"/>
  <c r="Z255" i="14"/>
  <c r="N151" i="14"/>
  <c r="AX151" i="14"/>
  <c r="BF201" i="14"/>
  <c r="H218" i="14"/>
  <c r="AD250" i="14"/>
  <c r="O282" i="14"/>
  <c r="Q14" i="14"/>
  <c r="M30" i="14"/>
  <c r="AA46" i="14"/>
  <c r="AE62" i="14"/>
  <c r="BB62" i="14"/>
  <c r="BH78" i="14"/>
  <c r="M94" i="14"/>
  <c r="S110" i="14"/>
  <c r="AB126" i="14"/>
  <c r="C142" i="14"/>
  <c r="BH142" i="14"/>
  <c r="BA191" i="14"/>
  <c r="I197" i="14"/>
  <c r="AC208" i="14"/>
  <c r="Q225" i="14"/>
  <c r="X241" i="14"/>
  <c r="AX241" i="14"/>
  <c r="BE257" i="14"/>
  <c r="C273" i="14"/>
  <c r="D9" i="14"/>
  <c r="O25" i="14"/>
  <c r="AC41" i="14"/>
  <c r="BB41" i="14"/>
  <c r="BH57" i="14"/>
  <c r="E73" i="14"/>
  <c r="E89" i="14"/>
  <c r="U105" i="14"/>
  <c r="AA121" i="14"/>
  <c r="S137" i="14"/>
  <c r="AZ137" i="14"/>
  <c r="BI153" i="14"/>
  <c r="Z170" i="14"/>
  <c r="K186" i="14"/>
  <c r="U203" i="14"/>
  <c r="J220" i="14"/>
  <c r="BE220" i="14"/>
  <c r="AX236" i="14"/>
  <c r="AE252" i="14"/>
  <c r="C268" i="14"/>
  <c r="BG19" i="14"/>
  <c r="P36" i="14"/>
  <c r="AX36" i="14"/>
  <c r="BD52" i="14"/>
  <c r="T68" i="14"/>
  <c r="P84" i="14"/>
  <c r="W100" i="14"/>
  <c r="P116" i="14"/>
  <c r="J120" i="14"/>
  <c r="T169" i="14"/>
  <c r="K196" i="14"/>
  <c r="G219" i="14"/>
  <c r="AD235" i="14"/>
  <c r="AY251" i="14"/>
  <c r="BK267" i="14"/>
  <c r="AA239" i="14"/>
  <c r="AA19" i="14"/>
  <c r="N35" i="14"/>
  <c r="AE51" i="14"/>
  <c r="R67" i="14"/>
  <c r="L83" i="14"/>
  <c r="AD99" i="14"/>
  <c r="R115" i="14"/>
  <c r="H131" i="14"/>
  <c r="AD147" i="14"/>
  <c r="R164" i="14"/>
  <c r="AA180" i="14"/>
  <c r="W214" i="14"/>
  <c r="H230" i="14"/>
  <c r="Z246" i="14"/>
  <c r="BK246" i="14"/>
  <c r="BG262" i="14"/>
  <c r="AC278" i="14"/>
  <c r="BI21" i="14"/>
  <c r="BC60" i="14"/>
  <c r="U92" i="14"/>
  <c r="R124" i="14"/>
  <c r="J255" i="14"/>
  <c r="AC151" i="14"/>
  <c r="BK151" i="14"/>
  <c r="BE201" i="14"/>
  <c r="G218" i="14"/>
  <c r="G250" i="14"/>
  <c r="AD282" i="14"/>
  <c r="P14" i="14"/>
  <c r="AB30" i="14"/>
  <c r="K46" i="14"/>
  <c r="O62" i="14"/>
  <c r="BA62" i="14"/>
  <c r="BG78" i="14"/>
  <c r="K94" i="14"/>
  <c r="L110" i="14"/>
  <c r="L126" i="14"/>
  <c r="R142" i="14"/>
  <c r="BE142" i="14"/>
  <c r="AZ191" i="14"/>
  <c r="H197" i="14"/>
  <c r="M208" i="14"/>
  <c r="P225" i="14"/>
  <c r="H241" i="14"/>
  <c r="AA257" i="14"/>
  <c r="BD257" i="14"/>
  <c r="AY273" i="14"/>
  <c r="S9" i="14"/>
  <c r="AD25" i="14"/>
  <c r="M41" i="14"/>
  <c r="BA41" i="14"/>
  <c r="BG57" i="14"/>
  <c r="AY73" i="14"/>
  <c r="D89" i="14"/>
  <c r="E105" i="14"/>
  <c r="K121" i="14"/>
  <c r="C137" i="14"/>
  <c r="BK137" i="14"/>
  <c r="BH153" i="14"/>
  <c r="R170" i="14"/>
  <c r="Z186" i="14"/>
  <c r="E203" i="14"/>
  <c r="Y220" i="14"/>
  <c r="BD220" i="14"/>
  <c r="BK236" i="14"/>
  <c r="AD252" i="14"/>
  <c r="AE268" i="14"/>
  <c r="BK21" i="14"/>
  <c r="AE36" i="14"/>
  <c r="BK36" i="14"/>
  <c r="BC52" i="14"/>
  <c r="D68" i="14"/>
  <c r="AE84" i="14"/>
  <c r="G100" i="14"/>
  <c r="AE116" i="14"/>
  <c r="V132" i="14"/>
  <c r="BI132" i="14"/>
  <c r="BK120" i="14"/>
  <c r="S169" i="14"/>
  <c r="Z196" i="14"/>
  <c r="V219" i="14"/>
  <c r="I235" i="14"/>
  <c r="BJ251" i="14"/>
  <c r="BI267" i="14"/>
  <c r="K239" i="14"/>
  <c r="K19" i="14"/>
  <c r="F35" i="14"/>
  <c r="P51" i="14"/>
  <c r="Q67" i="14"/>
  <c r="K83" i="14"/>
  <c r="N99" i="14"/>
  <c r="K115" i="14"/>
  <c r="W131" i="14"/>
  <c r="AC147" i="14"/>
  <c r="Q164" i="14"/>
  <c r="K180" i="14"/>
  <c r="G214" i="14"/>
  <c r="W230" i="14"/>
  <c r="J246" i="14"/>
  <c r="BJ246" i="14"/>
  <c r="BF262" i="14"/>
  <c r="AB278" i="14"/>
  <c r="BK22" i="14"/>
  <c r="BB60" i="14"/>
  <c r="M92" i="14"/>
  <c r="Q124" i="14"/>
  <c r="AC255" i="14"/>
  <c r="M151" i="14"/>
  <c r="BJ151" i="14"/>
  <c r="BD201" i="14"/>
  <c r="F218" i="14"/>
  <c r="AC250" i="14"/>
  <c r="N282" i="14"/>
  <c r="AE14" i="14"/>
  <c r="L30" i="14"/>
  <c r="Z46" i="14"/>
  <c r="AD62" i="14"/>
  <c r="AZ62" i="14"/>
  <c r="BF78" i="14"/>
  <c r="C94" i="14"/>
  <c r="K110" i="14"/>
  <c r="Z126" i="14"/>
  <c r="P142" i="14"/>
  <c r="U191" i="14"/>
  <c r="AX191" i="14"/>
  <c r="BB197" i="14"/>
  <c r="AB208" i="14"/>
  <c r="AE225" i="14"/>
  <c r="W241" i="14"/>
  <c r="K257" i="14"/>
  <c r="BC257" i="14"/>
  <c r="AX273" i="14"/>
  <c r="C9" i="14"/>
  <c r="N25" i="14"/>
  <c r="AB41" i="14"/>
  <c r="P57" i="14"/>
  <c r="BF57" i="14"/>
  <c r="AX73" i="14"/>
  <c r="AD89" i="14"/>
  <c r="T105" i="14"/>
  <c r="Z121" i="14"/>
  <c r="R137" i="14"/>
  <c r="BA137" i="14"/>
  <c r="BH120" i="14"/>
  <c r="C169" i="14"/>
  <c r="J196" i="14"/>
  <c r="U219" i="14"/>
  <c r="AA235" i="14"/>
  <c r="BH251" i="14"/>
  <c r="BG267" i="14"/>
  <c r="Z239" i="14"/>
  <c r="Z19" i="14"/>
  <c r="BB35" i="14"/>
  <c r="O51" i="14"/>
  <c r="P67" i="14"/>
  <c r="J83" i="14"/>
  <c r="AB99" i="14"/>
  <c r="J115" i="14"/>
  <c r="G131" i="14"/>
  <c r="Z147" i="14"/>
  <c r="AD164" i="14"/>
  <c r="Z180" i="14"/>
  <c r="V214" i="14"/>
  <c r="G230" i="14"/>
  <c r="X246" i="14"/>
  <c r="BI246" i="14"/>
  <c r="BE262" i="14"/>
  <c r="AA278" i="14"/>
  <c r="BD35" i="14"/>
  <c r="BA60" i="14"/>
  <c r="G92" i="14"/>
  <c r="AE124" i="14"/>
  <c r="AB255" i="14"/>
  <c r="AB151" i="14"/>
  <c r="U201" i="14"/>
  <c r="BB201" i="14"/>
  <c r="BK218" i="14"/>
  <c r="E250" i="14"/>
  <c r="AC282" i="14"/>
  <c r="O14" i="14"/>
  <c r="AA30" i="14"/>
  <c r="J46" i="14"/>
  <c r="N62" i="14"/>
  <c r="AY62" i="14"/>
  <c r="BE78" i="14"/>
  <c r="AC94" i="14"/>
  <c r="H110" i="14"/>
  <c r="J126" i="14"/>
  <c r="AC142" i="14"/>
  <c r="E191" i="14"/>
  <c r="BJ191" i="14"/>
  <c r="BA197" i="14"/>
  <c r="L208" i="14"/>
  <c r="O225" i="14"/>
  <c r="G241" i="14"/>
  <c r="Y257" i="14"/>
  <c r="BB257" i="14"/>
  <c r="BK273" i="14"/>
  <c r="R9" i="14"/>
  <c r="AC25" i="14"/>
  <c r="L41" i="14"/>
  <c r="AE57" i="14"/>
  <c r="BE57" i="14"/>
  <c r="BK73" i="14"/>
  <c r="AB89" i="14"/>
  <c r="D105" i="14"/>
  <c r="AE136" i="14"/>
  <c r="R169" i="14"/>
  <c r="I196" i="14"/>
  <c r="C219" i="14"/>
  <c r="Y235" i="14"/>
  <c r="BG251" i="14"/>
  <c r="BJ267" i="14"/>
  <c r="J239" i="14"/>
  <c r="J19" i="14"/>
  <c r="BA35" i="14"/>
  <c r="BC51" i="14"/>
  <c r="O67" i="14"/>
  <c r="C83" i="14"/>
  <c r="Z99" i="14"/>
  <c r="G115" i="14"/>
  <c r="V131" i="14"/>
  <c r="X147" i="14"/>
  <c r="N164" i="14"/>
  <c r="J180" i="14"/>
  <c r="F214" i="14"/>
  <c r="V230" i="14"/>
  <c r="H246" i="14"/>
  <c r="BH246" i="14"/>
  <c r="BD262" i="14"/>
  <c r="Y278" i="14"/>
  <c r="BH53" i="14"/>
  <c r="AZ60" i="14"/>
  <c r="E92" i="14"/>
  <c r="AC124" i="14"/>
  <c r="AA255" i="14"/>
  <c r="L151" i="14"/>
  <c r="E201" i="14"/>
  <c r="BA201" i="14"/>
  <c r="BJ218" i="14"/>
  <c r="AB250" i="14"/>
  <c r="M282" i="14"/>
  <c r="AD14" i="14"/>
  <c r="K30" i="14"/>
  <c r="Y46" i="14"/>
  <c r="AC62" i="14"/>
  <c r="AX62" i="14"/>
  <c r="BD78" i="14"/>
  <c r="AA94" i="14"/>
  <c r="F110" i="14"/>
  <c r="Y126" i="14"/>
  <c r="M142" i="14"/>
  <c r="T191" i="14"/>
  <c r="BK191" i="14"/>
  <c r="AZ197" i="14"/>
  <c r="AA208" i="14"/>
  <c r="AD225" i="14"/>
  <c r="V241" i="14"/>
  <c r="I257" i="14"/>
  <c r="BA257" i="14"/>
  <c r="BJ273" i="14"/>
  <c r="Q9" i="14"/>
  <c r="M25" i="14"/>
  <c r="AA41" i="14"/>
  <c r="O57" i="14"/>
  <c r="BD57" i="14"/>
  <c r="BJ73" i="14"/>
  <c r="U89" i="14"/>
  <c r="S105" i="14"/>
  <c r="Y121" i="14"/>
  <c r="P137" i="14"/>
  <c r="AX137" i="14"/>
  <c r="BE153" i="14"/>
  <c r="J170" i="14"/>
  <c r="Y186" i="14"/>
  <c r="S203" i="14"/>
  <c r="H220" i="14"/>
  <c r="AC236" i="14"/>
  <c r="BH236" i="14"/>
  <c r="BA252" i="14"/>
  <c r="AA268" i="14"/>
  <c r="AX56" i="14"/>
  <c r="N36" i="14"/>
  <c r="BH36" i="14"/>
  <c r="AZ52" i="14"/>
  <c r="C68" i="14"/>
  <c r="AD136" i="14"/>
  <c r="AD169" i="14"/>
  <c r="X196" i="14"/>
  <c r="O219" i="14"/>
  <c r="Q235" i="14"/>
  <c r="BF251" i="14"/>
  <c r="BF267" i="14"/>
  <c r="Y239" i="14"/>
  <c r="I19" i="14"/>
  <c r="AZ35" i="14"/>
  <c r="BB51" i="14"/>
  <c r="AE67" i="14"/>
  <c r="AB83" i="14"/>
  <c r="R99" i="14"/>
  <c r="E115" i="14"/>
  <c r="F131" i="14"/>
  <c r="W147" i="14"/>
  <c r="AC164" i="14"/>
  <c r="Y180" i="14"/>
  <c r="U214" i="14"/>
  <c r="F230" i="14"/>
  <c r="W246" i="14"/>
  <c r="BG246" i="14"/>
  <c r="BC262" i="14"/>
  <c r="R278" i="14"/>
  <c r="AX72" i="14"/>
  <c r="AY60" i="14"/>
  <c r="BE92" i="14"/>
  <c r="U124" i="14"/>
  <c r="Y255" i="14"/>
  <c r="AA151" i="14"/>
  <c r="S201" i="14"/>
  <c r="AZ201" i="14"/>
  <c r="BI218" i="14"/>
  <c r="AA250" i="14"/>
  <c r="AB282" i="14"/>
  <c r="N14" i="14"/>
  <c r="Z30" i="14"/>
  <c r="I46" i="14"/>
  <c r="M62" i="14"/>
  <c r="BK62" i="14"/>
  <c r="BC78" i="14"/>
  <c r="BI94" i="14"/>
  <c r="E110" i="14"/>
  <c r="I126" i="14"/>
  <c r="AB142" i="14"/>
  <c r="D191" i="14"/>
  <c r="BI191" i="14"/>
  <c r="AY197" i="14"/>
  <c r="Y208" i="14"/>
  <c r="N225" i="14"/>
  <c r="F241" i="14"/>
  <c r="X257" i="14"/>
  <c r="AZ257" i="14"/>
  <c r="BI273" i="14"/>
  <c r="P9" i="14"/>
  <c r="AB25" i="14"/>
  <c r="K41" i="14"/>
  <c r="AD57" i="14"/>
  <c r="BC57" i="14"/>
  <c r="BI73" i="14"/>
  <c r="T89" i="14"/>
  <c r="C105" i="14"/>
  <c r="I121" i="14"/>
  <c r="AE137" i="14"/>
  <c r="V153" i="14"/>
  <c r="BD153" i="14"/>
  <c r="AY170" i="14"/>
  <c r="X186" i="14"/>
  <c r="C203" i="14"/>
  <c r="W220" i="14"/>
  <c r="M236" i="14"/>
  <c r="BG236" i="14"/>
  <c r="AZ252" i="14"/>
  <c r="T268" i="14"/>
  <c r="BF92" i="14"/>
  <c r="AC36" i="14"/>
  <c r="BG36" i="14"/>
  <c r="AY52" i="14"/>
  <c r="BE68" i="14"/>
  <c r="U84" i="14"/>
  <c r="D100" i="14"/>
  <c r="AA116" i="14"/>
  <c r="S132" i="14"/>
  <c r="BE132" i="14"/>
  <c r="N136" i="14"/>
  <c r="N169" i="14"/>
  <c r="H196" i="14"/>
  <c r="AD219" i="14"/>
  <c r="K235" i="14"/>
  <c r="BE251" i="14"/>
  <c r="I239" i="14"/>
  <c r="X19" i="14"/>
  <c r="AY35" i="14"/>
  <c r="BA51" i="14"/>
  <c r="BC67" i="14"/>
  <c r="AA83" i="14"/>
  <c r="L99" i="14"/>
  <c r="D115" i="14"/>
  <c r="Z131" i="14"/>
  <c r="V147" i="14"/>
  <c r="M164" i="14"/>
  <c r="I180" i="14"/>
  <c r="E214" i="14"/>
  <c r="U230" i="14"/>
  <c r="V246" i="14"/>
  <c r="BF246" i="14"/>
  <c r="BK262" i="14"/>
  <c r="Q278" i="14"/>
  <c r="Y60" i="14"/>
  <c r="AX60" i="14"/>
  <c r="BD92" i="14"/>
  <c r="P124" i="14"/>
  <c r="X255" i="14"/>
  <c r="K151" i="14"/>
  <c r="C201" i="14"/>
  <c r="AX201" i="14"/>
  <c r="BH218" i="14"/>
  <c r="Z250" i="14"/>
  <c r="L282" i="14"/>
  <c r="AC14" i="14"/>
  <c r="J30" i="14"/>
  <c r="X46" i="14"/>
  <c r="AB62" i="14"/>
  <c r="Z78" i="14"/>
  <c r="BB78" i="14"/>
  <c r="BH94" i="14"/>
  <c r="D110" i="14"/>
  <c r="X126" i="14"/>
  <c r="L142" i="14"/>
  <c r="S191" i="14"/>
  <c r="BH191" i="14"/>
  <c r="AX197" i="14"/>
  <c r="Q208" i="14"/>
  <c r="AC225" i="14"/>
  <c r="U241" i="14"/>
  <c r="H257" i="14"/>
  <c r="AY257" i="14"/>
  <c r="BG273" i="14"/>
  <c r="AE9" i="14"/>
  <c r="L25" i="14"/>
  <c r="Z41" i="14"/>
  <c r="N57" i="14"/>
  <c r="BB57" i="14"/>
  <c r="BH73" i="14"/>
  <c r="N89" i="14"/>
  <c r="R105" i="14"/>
  <c r="X121" i="14"/>
  <c r="O137" i="14"/>
  <c r="F153" i="14"/>
  <c r="BC153" i="14"/>
  <c r="AX170" i="14"/>
  <c r="W186" i="14"/>
  <c r="Q203" i="14"/>
  <c r="G220" i="14"/>
  <c r="AA236" i="14"/>
  <c r="BF236" i="14"/>
  <c r="AY252" i="14"/>
  <c r="S268" i="14"/>
  <c r="BC131" i="14"/>
  <c r="M36" i="14"/>
  <c r="Q52" i="14"/>
  <c r="AX52" i="14"/>
  <c r="BD68" i="14"/>
  <c r="O84" i="14"/>
  <c r="S100" i="14"/>
  <c r="K116" i="14"/>
  <c r="AB136" i="14"/>
  <c r="G169" i="14"/>
  <c r="U196" i="14"/>
  <c r="N219" i="14"/>
  <c r="AY235" i="14"/>
  <c r="BD251" i="14"/>
  <c r="X239" i="14"/>
  <c r="H19" i="14"/>
  <c r="AX35" i="14"/>
  <c r="AZ51" i="14"/>
  <c r="BB67" i="14"/>
  <c r="BB83" i="14"/>
  <c r="J99" i="14"/>
  <c r="C115" i="14"/>
  <c r="U131" i="14"/>
  <c r="M147" i="14"/>
  <c r="AB164" i="14"/>
  <c r="X180" i="14"/>
  <c r="T214" i="14"/>
  <c r="E230" i="14"/>
  <c r="F246" i="14"/>
  <c r="Z262" i="14"/>
  <c r="BJ262" i="14"/>
  <c r="BI278" i="14"/>
  <c r="I60" i="14"/>
  <c r="BK60" i="14"/>
  <c r="BC92" i="14"/>
  <c r="O124" i="14"/>
  <c r="W255" i="14"/>
  <c r="X151" i="14"/>
  <c r="R201" i="14"/>
  <c r="BK201" i="14"/>
  <c r="BG218" i="14"/>
  <c r="Y250" i="14"/>
  <c r="AA282" i="14"/>
  <c r="M14" i="14"/>
  <c r="Y30" i="14"/>
  <c r="H46" i="14"/>
  <c r="L62" i="14"/>
  <c r="J78" i="14"/>
  <c r="BA78" i="14"/>
  <c r="BG94" i="14"/>
  <c r="C110" i="14"/>
  <c r="H126" i="14"/>
  <c r="Z142" i="14"/>
  <c r="C191" i="14"/>
  <c r="BG191" i="14"/>
  <c r="BJ197" i="14"/>
  <c r="K208" i="14"/>
  <c r="AB225" i="14"/>
  <c r="E241" i="14"/>
  <c r="W257" i="14"/>
  <c r="AX257" i="14"/>
  <c r="BE273" i="14"/>
  <c r="O9" i="14"/>
  <c r="AA25" i="14"/>
  <c r="J41" i="14"/>
  <c r="AC57" i="14"/>
  <c r="BA57" i="14"/>
  <c r="BG73" i="14"/>
  <c r="AY89" i="14"/>
  <c r="Q105" i="14"/>
  <c r="H121" i="14"/>
  <c r="AD137" i="14"/>
  <c r="U153" i="14"/>
  <c r="BB153" i="14"/>
  <c r="BK170" i="14"/>
  <c r="P186" i="14"/>
  <c r="P203" i="14"/>
  <c r="V220" i="14"/>
  <c r="K236" i="14"/>
  <c r="BE236" i="14"/>
  <c r="AX252" i="14"/>
  <c r="O268" i="14"/>
  <c r="V20" i="14"/>
  <c r="AB36" i="14"/>
  <c r="P52" i="14"/>
  <c r="BK52" i="14"/>
  <c r="BC68" i="14"/>
  <c r="N84" i="14"/>
  <c r="C100" i="14"/>
  <c r="Y116" i="14"/>
  <c r="L136" i="14"/>
  <c r="Z169" i="14"/>
  <c r="G196" i="14"/>
  <c r="AC219" i="14"/>
  <c r="AX235" i="14"/>
  <c r="BC251" i="14"/>
  <c r="H239" i="14"/>
  <c r="V19" i="14"/>
  <c r="BK35" i="14"/>
  <c r="AY51" i="14"/>
  <c r="BA67" i="14"/>
  <c r="BA83" i="14"/>
  <c r="BC99" i="14"/>
  <c r="AA115" i="14"/>
  <c r="T131" i="14"/>
  <c r="J147" i="14"/>
  <c r="L164" i="14"/>
  <c r="H180" i="14"/>
  <c r="D214" i="14"/>
  <c r="S230" i="14"/>
  <c r="U246" i="14"/>
  <c r="J262" i="14"/>
  <c r="BH262" i="14"/>
  <c r="BH278" i="14"/>
  <c r="X60" i="14"/>
  <c r="BJ60" i="14"/>
  <c r="BB92" i="14"/>
  <c r="N124" i="14"/>
  <c r="V255" i="14"/>
  <c r="H151" i="14"/>
  <c r="Q201" i="14"/>
  <c r="BC201" i="14"/>
  <c r="BF218" i="14"/>
  <c r="X250" i="14"/>
  <c r="K282" i="14"/>
  <c r="AB14" i="14"/>
  <c r="I30" i="14"/>
  <c r="V46" i="14"/>
  <c r="AA62" i="14"/>
  <c r="Y78" i="14"/>
  <c r="AZ78" i="14"/>
  <c r="BF94" i="14"/>
  <c r="AB110" i="14"/>
  <c r="W126" i="14"/>
  <c r="J142" i="14"/>
  <c r="R191" i="14"/>
  <c r="AY191" i="14"/>
  <c r="BI197" i="14"/>
  <c r="I208" i="14"/>
  <c r="AA225" i="14"/>
  <c r="T241" i="14"/>
  <c r="G257" i="14"/>
  <c r="AA273" i="14"/>
  <c r="BD273" i="14"/>
  <c r="AD9" i="14"/>
  <c r="K25" i="14"/>
  <c r="Y41" i="14"/>
  <c r="M57" i="14"/>
  <c r="AA73" i="14"/>
  <c r="BF73" i="14"/>
  <c r="AX89" i="14"/>
  <c r="P105" i="14"/>
  <c r="AC121" i="14"/>
  <c r="N137" i="14"/>
  <c r="E153" i="14"/>
  <c r="BA153" i="14"/>
  <c r="BJ170" i="14"/>
  <c r="O186" i="14"/>
  <c r="AE203" i="14"/>
  <c r="F220" i="14"/>
  <c r="Z236" i="14"/>
  <c r="BD236" i="14"/>
  <c r="BK252" i="14"/>
  <c r="N268" i="14"/>
  <c r="F20" i="14"/>
  <c r="L36" i="14"/>
  <c r="AE52" i="14"/>
  <c r="BJ52" i="14"/>
  <c r="BB68" i="14"/>
  <c r="AA136" i="14"/>
  <c r="Y169" i="14"/>
  <c r="AY196" i="14"/>
  <c r="M219" i="14"/>
  <c r="BK235" i="14"/>
  <c r="BB251" i="14"/>
  <c r="AC239" i="14"/>
  <c r="F19" i="14"/>
  <c r="BJ35" i="14"/>
  <c r="AX51" i="14"/>
  <c r="AZ67" i="14"/>
  <c r="AZ83" i="14"/>
  <c r="BB99" i="14"/>
  <c r="Z115" i="14"/>
  <c r="R131" i="14"/>
  <c r="H147" i="14"/>
  <c r="AA164" i="14"/>
  <c r="G180" i="14"/>
  <c r="R214" i="14"/>
  <c r="Q230" i="14"/>
  <c r="E246" i="14"/>
  <c r="X262" i="14"/>
  <c r="BB262" i="14"/>
  <c r="BG278" i="14"/>
  <c r="H60" i="14"/>
  <c r="BI60" i="14"/>
  <c r="BA92" i="14"/>
  <c r="M124" i="14"/>
  <c r="T255" i="14"/>
  <c r="W151" i="14"/>
  <c r="P201" i="14"/>
  <c r="AY201" i="14"/>
  <c r="BE218" i="14"/>
  <c r="W250" i="14"/>
  <c r="Z282" i="14"/>
  <c r="L14" i="14"/>
  <c r="X30" i="14"/>
  <c r="F46" i="14"/>
  <c r="K62" i="14"/>
  <c r="I78" i="14"/>
  <c r="AY78" i="14"/>
  <c r="BE94" i="14"/>
  <c r="AA110" i="14"/>
  <c r="G126" i="14"/>
  <c r="G142" i="14"/>
  <c r="Q191" i="14"/>
  <c r="W197" i="14"/>
  <c r="BH197" i="14"/>
  <c r="BH208" i="14"/>
  <c r="T225" i="14"/>
  <c r="D241" i="14"/>
  <c r="V257" i="14"/>
  <c r="K273" i="14"/>
  <c r="BC273" i="14"/>
  <c r="N9" i="14"/>
  <c r="Z25" i="14"/>
  <c r="I41" i="14"/>
  <c r="AB57" i="14"/>
  <c r="K73" i="14"/>
  <c r="BE73" i="14"/>
  <c r="BK89" i="14"/>
  <c r="AE105" i="14"/>
  <c r="AB121" i="14"/>
  <c r="AC137" i="14"/>
  <c r="T153" i="14"/>
  <c r="AZ153" i="14"/>
  <c r="BI170" i="14"/>
  <c r="I186" i="14"/>
  <c r="O203" i="14"/>
  <c r="S220" i="14"/>
  <c r="J236" i="14"/>
  <c r="BC236" i="14"/>
  <c r="BJ252" i="14"/>
  <c r="M268" i="14"/>
  <c r="U20" i="14"/>
  <c r="G136" i="14"/>
  <c r="W169" i="14"/>
  <c r="AX196" i="14"/>
  <c r="AB219" i="14"/>
  <c r="BJ235" i="14"/>
  <c r="BA251" i="14"/>
  <c r="BH5" i="14"/>
  <c r="W239" i="14"/>
  <c r="U19" i="14"/>
  <c r="BI35" i="14"/>
  <c r="BK51" i="14"/>
  <c r="AY67" i="14"/>
  <c r="AY83" i="14"/>
  <c r="BA99" i="14"/>
  <c r="BA115" i="14"/>
  <c r="J131" i="14"/>
  <c r="G147" i="14"/>
  <c r="Z164" i="14"/>
  <c r="F180" i="14"/>
  <c r="Q214" i="14"/>
  <c r="P230" i="14"/>
  <c r="T246" i="14"/>
  <c r="H262" i="14"/>
  <c r="BA262" i="14"/>
  <c r="BF278" i="14"/>
  <c r="W60" i="14"/>
  <c r="BH60" i="14"/>
  <c r="AZ92" i="14"/>
  <c r="E124" i="14"/>
  <c r="M255" i="14"/>
  <c r="G151" i="14"/>
  <c r="AE201" i="14"/>
  <c r="U218" i="14"/>
  <c r="BD218" i="14"/>
  <c r="BK250" i="14"/>
  <c r="J282" i="14"/>
  <c r="AA14" i="14"/>
  <c r="H30" i="14"/>
  <c r="U46" i="14"/>
  <c r="Z62" i="14"/>
  <c r="X78" i="14"/>
  <c r="AX78" i="14"/>
  <c r="BD94" i="14"/>
  <c r="X110" i="14"/>
  <c r="C126" i="14"/>
  <c r="F142" i="14"/>
  <c r="P191" i="14"/>
  <c r="G197" i="14"/>
  <c r="BF197" i="14"/>
  <c r="BG208" i="14"/>
  <c r="S225" i="14"/>
  <c r="R241" i="14"/>
  <c r="F257" i="14"/>
  <c r="Y273" i="14"/>
  <c r="BH273" i="14"/>
  <c r="AC9" i="14"/>
  <c r="J25" i="14"/>
  <c r="W41" i="14"/>
  <c r="L57" i="14"/>
  <c r="Z73" i="14"/>
  <c r="BD73" i="14"/>
  <c r="BJ89" i="14"/>
  <c r="O105" i="14"/>
  <c r="Y136" i="14"/>
  <c r="BJ169" i="14"/>
  <c r="BK196" i="14"/>
  <c r="L219" i="14"/>
  <c r="BH235" i="14"/>
  <c r="AZ251" i="14"/>
  <c r="BJ6" i="14"/>
  <c r="M239" i="14"/>
  <c r="T19" i="14"/>
  <c r="BH35" i="14"/>
  <c r="BJ51" i="14"/>
  <c r="BJ67" i="14"/>
  <c r="AX83" i="14"/>
  <c r="AZ99" i="14"/>
  <c r="AZ115" i="14"/>
  <c r="BA131" i="14"/>
  <c r="F147" i="14"/>
  <c r="X164" i="14"/>
  <c r="E180" i="14"/>
  <c r="O214" i="14"/>
  <c r="AE230" i="14"/>
  <c r="D246" i="14"/>
  <c r="W262" i="14"/>
  <c r="AZ262" i="14"/>
  <c r="BE278" i="14"/>
  <c r="G60" i="14"/>
  <c r="BG60" i="14"/>
  <c r="AY92" i="14"/>
  <c r="BC124" i="14"/>
  <c r="L255" i="14"/>
  <c r="V151" i="14"/>
  <c r="O201" i="14"/>
  <c r="E218" i="14"/>
  <c r="BC218" i="14"/>
  <c r="BJ250" i="14"/>
  <c r="W282" i="14"/>
  <c r="K14" i="14"/>
  <c r="W30" i="14"/>
  <c r="E46" i="14"/>
  <c r="J62" i="14"/>
  <c r="H78" i="14"/>
  <c r="BK78" i="14"/>
  <c r="BC94" i="14"/>
  <c r="BG110" i="14"/>
  <c r="AA126" i="14"/>
  <c r="AE142" i="14"/>
  <c r="AC191" i="14"/>
  <c r="V197" i="14"/>
  <c r="BK197" i="14"/>
  <c r="BF208" i="14"/>
  <c r="M225" i="14"/>
  <c r="Q241" i="14"/>
  <c r="U257" i="14"/>
  <c r="I273" i="14"/>
  <c r="BF273" i="14"/>
  <c r="M9" i="14"/>
  <c r="Y25" i="14"/>
  <c r="G41" i="14"/>
  <c r="AA57" i="14"/>
  <c r="J73" i="14"/>
  <c r="BC73" i="14"/>
  <c r="BI89" i="14"/>
  <c r="AD105" i="14"/>
  <c r="V121" i="14"/>
  <c r="AA137" i="14"/>
  <c r="S153" i="14"/>
  <c r="AX153" i="14"/>
  <c r="BG170" i="14"/>
  <c r="G186" i="14"/>
  <c r="N203" i="14"/>
  <c r="R220" i="14"/>
  <c r="I236" i="14"/>
  <c r="AB252" i="14"/>
  <c r="BH252" i="14"/>
  <c r="T136" i="14"/>
  <c r="BI169" i="14"/>
  <c r="BG196" i="14"/>
  <c r="I219" i="14"/>
  <c r="BC235" i="14"/>
  <c r="Y267" i="14"/>
  <c r="AX8" i="14"/>
  <c r="G239" i="14"/>
  <c r="E19" i="14"/>
  <c r="BG35" i="14"/>
  <c r="BI51" i="14"/>
  <c r="BI67" i="14"/>
  <c r="BK83" i="14"/>
  <c r="AY99" i="14"/>
  <c r="AX115" i="14"/>
  <c r="AZ131" i="14"/>
  <c r="E147" i="14"/>
  <c r="P164" i="14"/>
  <c r="AD180" i="14"/>
  <c r="AD214" i="14"/>
  <c r="O230" i="14"/>
  <c r="S246" i="14"/>
  <c r="G262" i="14"/>
  <c r="AY262" i="14"/>
  <c r="BD278" i="14"/>
  <c r="V60" i="14"/>
  <c r="V92" i="14"/>
  <c r="AX92" i="14"/>
  <c r="BB124" i="14"/>
  <c r="K255" i="14"/>
  <c r="F151" i="14"/>
  <c r="AD201" i="14"/>
  <c r="T218" i="14"/>
  <c r="BB218" i="14"/>
  <c r="BI250" i="14"/>
  <c r="G282" i="14"/>
  <c r="Z14" i="14"/>
  <c r="G30" i="14"/>
  <c r="T46" i="14"/>
  <c r="Y62" i="14"/>
  <c r="W78" i="14"/>
  <c r="AB94" i="14"/>
  <c r="BB94" i="14"/>
  <c r="BF110" i="14"/>
  <c r="V126" i="14"/>
  <c r="AD142" i="14"/>
  <c r="M191" i="14"/>
  <c r="F197" i="14"/>
  <c r="BG197" i="14"/>
  <c r="BE208" i="14"/>
  <c r="L225" i="14"/>
  <c r="P241" i="14"/>
  <c r="E257" i="14"/>
  <c r="X273" i="14"/>
  <c r="BB273" i="14"/>
  <c r="AB9" i="14"/>
  <c r="I25" i="14"/>
  <c r="V41" i="14"/>
  <c r="K57" i="14"/>
  <c r="Y73" i="14"/>
  <c r="BB73" i="14"/>
  <c r="BH89" i="14"/>
  <c r="N105" i="14"/>
  <c r="U121" i="14"/>
  <c r="K137" i="14"/>
  <c r="C153" i="14"/>
  <c r="AA170" i="14"/>
  <c r="BF170" i="14"/>
  <c r="BK186" i="14"/>
  <c r="AC203" i="14"/>
  <c r="Q220" i="14"/>
  <c r="X236" i="14"/>
  <c r="L252" i="14"/>
  <c r="BG252" i="14"/>
  <c r="BD268" i="14"/>
  <c r="D20" i="14"/>
  <c r="J36" i="14"/>
  <c r="AC52" i="14"/>
  <c r="S136" i="14"/>
  <c r="BH169" i="14"/>
  <c r="BF196" i="14"/>
  <c r="AA219" i="14"/>
  <c r="BA235" i="14"/>
  <c r="W267" i="14"/>
  <c r="AZ9" i="14"/>
  <c r="E239" i="14"/>
  <c r="D19" i="14"/>
  <c r="BF35" i="14"/>
  <c r="BH51" i="14"/>
  <c r="BH67" i="14"/>
  <c r="BJ83" i="14"/>
  <c r="AX99" i="14"/>
  <c r="BK115" i="14"/>
  <c r="AX131" i="14"/>
  <c r="BA147" i="14"/>
  <c r="K164" i="14"/>
  <c r="AC180" i="14"/>
  <c r="N214" i="14"/>
  <c r="AD230" i="14"/>
  <c r="C246" i="14"/>
  <c r="V262" i="14"/>
  <c r="AX262" i="14"/>
  <c r="BC278" i="14"/>
  <c r="F60" i="14"/>
  <c r="F92" i="14"/>
  <c r="BK92" i="14"/>
  <c r="AZ124" i="14"/>
  <c r="I255" i="14"/>
  <c r="U151" i="14"/>
  <c r="N201" i="14"/>
  <c r="D218" i="14"/>
  <c r="AZ218" i="14"/>
  <c r="BH250" i="14"/>
  <c r="Y282" i="14"/>
  <c r="J14" i="14"/>
  <c r="V30" i="14"/>
  <c r="D46" i="14"/>
  <c r="I62" i="14"/>
  <c r="G78" i="14"/>
  <c r="L94" i="14"/>
  <c r="BA94" i="14"/>
  <c r="BD110" i="14"/>
  <c r="U126" i="14"/>
  <c r="AA142" i="14"/>
  <c r="AB191" i="14"/>
  <c r="U197" i="14"/>
  <c r="BE197" i="14"/>
  <c r="BD208" i="14"/>
  <c r="K225" i="14"/>
  <c r="AE241" i="14"/>
  <c r="T257" i="14"/>
  <c r="H273" i="14"/>
  <c r="BA273" i="14"/>
  <c r="L9" i="14"/>
  <c r="X25" i="14"/>
  <c r="F41" i="14"/>
  <c r="Z57" i="14"/>
  <c r="I73" i="14"/>
  <c r="BA73" i="14"/>
  <c r="BG89" i="14"/>
  <c r="BJ105" i="14"/>
  <c r="T121" i="14"/>
  <c r="Z137" i="14"/>
  <c r="R153" i="14"/>
  <c r="K170" i="14"/>
  <c r="BE170" i="14"/>
  <c r="BJ186" i="14"/>
  <c r="D136" i="14"/>
  <c r="BA169" i="14"/>
  <c r="F202" i="14"/>
  <c r="Y219" i="14"/>
  <c r="AZ235" i="14"/>
  <c r="G267" i="14"/>
  <c r="BB10" i="14"/>
  <c r="BE239" i="14"/>
  <c r="AC35" i="14"/>
  <c r="BE35" i="14"/>
  <c r="BG51" i="14"/>
  <c r="BG67" i="14"/>
  <c r="BI83" i="14"/>
  <c r="BK99" i="14"/>
  <c r="BJ115" i="14"/>
  <c r="BK131" i="14"/>
  <c r="AZ147" i="14"/>
  <c r="J164" i="14"/>
  <c r="W180" i="14"/>
  <c r="AC214" i="14"/>
  <c r="N230" i="14"/>
  <c r="R246" i="14"/>
  <c r="F262" i="14"/>
  <c r="Z278" i="14"/>
  <c r="BA278" i="14"/>
  <c r="U60" i="14"/>
  <c r="T92" i="14"/>
  <c r="BJ92" i="14"/>
  <c r="AY124" i="14"/>
  <c r="H255" i="14"/>
  <c r="E151" i="14"/>
  <c r="AC201" i="14"/>
  <c r="S218" i="14"/>
  <c r="BA218" i="14"/>
  <c r="BG250" i="14"/>
  <c r="X282" i="14"/>
  <c r="Y14" i="14"/>
  <c r="U30" i="14"/>
  <c r="S46" i="14"/>
  <c r="X62" i="14"/>
  <c r="V78" i="14"/>
  <c r="Z94" i="14"/>
  <c r="AZ94" i="14"/>
  <c r="BC110" i="14"/>
  <c r="S126" i="14"/>
  <c r="Y142" i="14"/>
  <c r="L191" i="14"/>
  <c r="E197" i="14"/>
  <c r="BD197" i="14"/>
  <c r="BC208" i="14"/>
  <c r="D225" i="14"/>
  <c r="O241" i="14"/>
  <c r="D257" i="14"/>
  <c r="W273" i="14"/>
  <c r="AZ273" i="14"/>
  <c r="AA9" i="14"/>
  <c r="H25" i="14"/>
  <c r="U41" i="14"/>
  <c r="J57" i="14"/>
  <c r="X73" i="14"/>
  <c r="AC89" i="14"/>
  <c r="BF89" i="14"/>
  <c r="BI105" i="14"/>
  <c r="M121" i="14"/>
  <c r="J137" i="14"/>
  <c r="Q153" i="14"/>
  <c r="Y170" i="14"/>
  <c r="BD170" i="14"/>
  <c r="C136" i="14"/>
  <c r="AX169" i="14"/>
  <c r="U202" i="14"/>
  <c r="Q219" i="14"/>
  <c r="Y251" i="14"/>
  <c r="V267" i="14"/>
  <c r="BD11" i="14"/>
  <c r="BC239" i="14"/>
  <c r="M35" i="14"/>
  <c r="AD51" i="14"/>
  <c r="AD67" i="14"/>
  <c r="BF67" i="14"/>
  <c r="BH83" i="14"/>
  <c r="BJ99" i="14"/>
  <c r="BG115" i="14"/>
  <c r="BJ131" i="14"/>
  <c r="AY147" i="14"/>
  <c r="H164" i="14"/>
  <c r="N180" i="14"/>
  <c r="AA214" i="14"/>
  <c r="AC230" i="14"/>
  <c r="P246" i="14"/>
  <c r="U262" i="14"/>
  <c r="J278" i="14"/>
  <c r="AZ278" i="14"/>
  <c r="E60" i="14"/>
  <c r="D92" i="14"/>
  <c r="BI92" i="14"/>
  <c r="AX124" i="14"/>
  <c r="G255" i="14"/>
  <c r="C151" i="14"/>
  <c r="M201" i="14"/>
  <c r="C218" i="14"/>
  <c r="AY218" i="14"/>
  <c r="BF250" i="14"/>
  <c r="I282" i="14"/>
  <c r="I14" i="14"/>
  <c r="F30" i="14"/>
  <c r="C46" i="14"/>
  <c r="H62" i="14"/>
  <c r="F78" i="14"/>
  <c r="J94" i="14"/>
  <c r="AY94" i="14"/>
  <c r="BB110" i="14"/>
  <c r="K126" i="14"/>
  <c r="X142" i="14"/>
  <c r="AA191" i="14"/>
  <c r="T197" i="14"/>
  <c r="BC197" i="14"/>
  <c r="BB208" i="14"/>
  <c r="C225" i="14"/>
  <c r="AD241" i="14"/>
  <c r="P257" i="14"/>
  <c r="G273" i="14"/>
  <c r="K9" i="14"/>
  <c r="W25" i="14"/>
  <c r="E41" i="14"/>
  <c r="Y57" i="14"/>
  <c r="H73" i="14"/>
  <c r="M89" i="14"/>
  <c r="BE89" i="14"/>
  <c r="BH105" i="14"/>
  <c r="L121" i="14"/>
  <c r="Y137" i="14"/>
  <c r="AD153" i="14"/>
  <c r="I170" i="14"/>
  <c r="BC170" i="14"/>
  <c r="BH186" i="14"/>
  <c r="R203" i="14"/>
  <c r="O220" i="14"/>
  <c r="G236" i="14"/>
  <c r="Y252" i="14"/>
  <c r="BD252" i="14"/>
  <c r="BA268" i="14"/>
  <c r="R20" i="14"/>
  <c r="W36" i="14"/>
  <c r="L52" i="14"/>
  <c r="O68" i="14"/>
  <c r="BI68" i="14"/>
  <c r="BA84" i="14"/>
  <c r="AC100" i="14"/>
  <c r="U116" i="14"/>
  <c r="BA136" i="14"/>
  <c r="C185" i="14"/>
  <c r="E202" i="14"/>
  <c r="BJ219" i="14"/>
  <c r="I251" i="14"/>
  <c r="S267" i="14"/>
  <c r="BF12" i="14"/>
  <c r="BB239" i="14"/>
  <c r="AB35" i="14"/>
  <c r="N51" i="14"/>
  <c r="N67" i="14"/>
  <c r="BE67" i="14"/>
  <c r="BG83" i="14"/>
  <c r="BI99" i="14"/>
  <c r="BF115" i="14"/>
  <c r="BI131" i="14"/>
  <c r="AX147" i="14"/>
  <c r="BC164" i="14"/>
  <c r="M180" i="14"/>
  <c r="S214" i="14"/>
  <c r="M230" i="14"/>
  <c r="O246" i="14"/>
  <c r="E262" i="14"/>
  <c r="X278" i="14"/>
  <c r="AY278" i="14"/>
  <c r="T60" i="14"/>
  <c r="S92" i="14"/>
  <c r="BH92" i="14"/>
  <c r="BK124" i="14"/>
  <c r="F255" i="14"/>
  <c r="Z151" i="14"/>
  <c r="AA201" i="14"/>
  <c r="R218" i="14"/>
  <c r="AX218" i="14"/>
  <c r="BE250" i="14"/>
  <c r="H282" i="14"/>
  <c r="X14" i="14"/>
  <c r="E30" i="14"/>
  <c r="R46" i="14"/>
  <c r="W62" i="14"/>
  <c r="U78" i="14"/>
  <c r="Y94" i="14"/>
  <c r="AX94" i="14"/>
  <c r="BA110" i="14"/>
  <c r="F126" i="14"/>
  <c r="W142" i="14"/>
  <c r="K191" i="14"/>
  <c r="D197" i="14"/>
  <c r="Z208" i="14"/>
  <c r="AZ208" i="14"/>
  <c r="BK225" i="14"/>
  <c r="N241" i="14"/>
  <c r="C257" i="14"/>
  <c r="V273" i="14"/>
  <c r="Z9" i="14"/>
  <c r="V25" i="14"/>
  <c r="T41" i="14"/>
  <c r="I57" i="14"/>
  <c r="W73" i="14"/>
  <c r="AA89" i="14"/>
  <c r="BD89" i="14"/>
  <c r="BG105" i="14"/>
  <c r="G121" i="14"/>
  <c r="I137" i="14"/>
  <c r="N153" i="14"/>
  <c r="X170" i="14"/>
  <c r="BB170" i="14"/>
  <c r="BG186" i="14"/>
  <c r="L203" i="14"/>
  <c r="AC220" i="14"/>
  <c r="V236" i="14"/>
  <c r="I252" i="14"/>
  <c r="AX136" i="14"/>
  <c r="R185" i="14"/>
  <c r="T202" i="14"/>
  <c r="BI219" i="14"/>
  <c r="W251" i="14"/>
  <c r="C267" i="14"/>
  <c r="BH13" i="14"/>
  <c r="BA239" i="14"/>
  <c r="L35" i="14"/>
  <c r="AC51" i="14"/>
  <c r="AC67" i="14"/>
  <c r="Y83" i="14"/>
  <c r="BF83" i="14"/>
  <c r="BH99" i="14"/>
  <c r="BD115" i="14"/>
  <c r="BH131" i="14"/>
  <c r="BK147" i="14"/>
  <c r="BB164" i="14"/>
  <c r="BK180" i="14"/>
  <c r="M214" i="14"/>
  <c r="AB230" i="14"/>
  <c r="N246" i="14"/>
  <c r="T262" i="14"/>
  <c r="H278" i="14"/>
  <c r="AX278" i="14"/>
  <c r="D60" i="14"/>
  <c r="C92" i="14"/>
  <c r="BG92" i="14"/>
  <c r="BJ124" i="14"/>
  <c r="D255" i="14"/>
  <c r="Y151" i="14"/>
  <c r="K201" i="14"/>
  <c r="Q218" i="14"/>
  <c r="V250" i="14"/>
  <c r="BD250" i="14"/>
  <c r="BA282" i="14"/>
  <c r="H14" i="14"/>
  <c r="BI30" i="14"/>
  <c r="AE46" i="14"/>
  <c r="G62" i="14"/>
  <c r="E78" i="14"/>
  <c r="I94" i="14"/>
  <c r="BK94" i="14"/>
  <c r="AZ110" i="14"/>
  <c r="E126" i="14"/>
  <c r="V142" i="14"/>
  <c r="Z191" i="14"/>
  <c r="S197" i="14"/>
  <c r="J208" i="14"/>
  <c r="AY208" i="14"/>
  <c r="BJ225" i="14"/>
  <c r="C241" i="14"/>
  <c r="AE257" i="14"/>
  <c r="F273" i="14"/>
  <c r="BJ5" i="14"/>
  <c r="J9" i="14"/>
  <c r="G25" i="14"/>
  <c r="D41" i="14"/>
  <c r="X57" i="14"/>
  <c r="G73" i="14"/>
  <c r="K89" i="14"/>
  <c r="BC89" i="14"/>
  <c r="BF105" i="14"/>
  <c r="F121" i="14"/>
  <c r="X137" i="14"/>
  <c r="AC153" i="14"/>
  <c r="H170" i="14"/>
  <c r="BA170" i="14"/>
  <c r="BF186" i="14"/>
  <c r="J203" i="14"/>
  <c r="AB220" i="14"/>
  <c r="F236" i="14"/>
  <c r="X252" i="14"/>
  <c r="BB252" i="14"/>
  <c r="AD266" i="14"/>
  <c r="BI136" i="14"/>
  <c r="Q185" i="14"/>
  <c r="D202" i="14"/>
  <c r="BH219" i="14"/>
  <c r="G251" i="14"/>
  <c r="R267" i="14"/>
  <c r="AX16" i="14"/>
  <c r="AZ239" i="14"/>
  <c r="AA35" i="14"/>
  <c r="M51" i="14"/>
  <c r="M67" i="14"/>
  <c r="I83" i="14"/>
  <c r="BE83" i="14"/>
  <c r="BG99" i="14"/>
  <c r="BE115" i="14"/>
  <c r="BG131" i="14"/>
  <c r="BJ147" i="14"/>
  <c r="BA164" i="14"/>
  <c r="BJ180" i="14"/>
  <c r="K214" i="14"/>
  <c r="Z230" i="14"/>
  <c r="M246" i="14"/>
  <c r="D262" i="14"/>
  <c r="W278" i="14"/>
  <c r="BK278" i="14"/>
  <c r="S60" i="14"/>
  <c r="R92" i="14"/>
  <c r="AD124" i="14"/>
  <c r="BI124" i="14"/>
  <c r="BG255" i="14"/>
  <c r="T151" i="14"/>
  <c r="Z201" i="14"/>
  <c r="P218" i="14"/>
  <c r="F250" i="14"/>
  <c r="BC250" i="14"/>
  <c r="AZ282" i="14"/>
  <c r="W14" i="14"/>
  <c r="BH30" i="14"/>
  <c r="W46" i="14"/>
  <c r="V62" i="14"/>
  <c r="R78" i="14"/>
  <c r="X94" i="14"/>
  <c r="R110" i="14"/>
  <c r="AY110" i="14"/>
  <c r="BG126" i="14"/>
  <c r="Q142" i="14"/>
  <c r="J191" i="14"/>
  <c r="C197" i="14"/>
  <c r="X208" i="14"/>
  <c r="AX208" i="14"/>
  <c r="BI225" i="14"/>
  <c r="AC241" i="14"/>
  <c r="AD257" i="14"/>
  <c r="U273" i="14"/>
  <c r="AX7" i="14"/>
  <c r="Y9" i="14"/>
  <c r="F25" i="14"/>
  <c r="S41" i="14"/>
  <c r="H57" i="14"/>
  <c r="V73" i="14"/>
  <c r="Z89" i="14"/>
  <c r="BB89" i="14"/>
  <c r="BE105" i="14"/>
  <c r="E121" i="14"/>
  <c r="H137" i="14"/>
  <c r="M153" i="14"/>
  <c r="W170" i="14"/>
  <c r="AZ170" i="14"/>
  <c r="BD186" i="14"/>
  <c r="AB203" i="14"/>
  <c r="U220" i="14"/>
  <c r="H8" i="14"/>
  <c r="C152" i="14"/>
  <c r="O185" i="14"/>
  <c r="C202" i="14"/>
  <c r="BG219" i="14"/>
  <c r="V251" i="14"/>
  <c r="AE267" i="14"/>
  <c r="AZ17" i="14"/>
  <c r="AY239" i="14"/>
  <c r="K35" i="14"/>
  <c r="AA51" i="14"/>
  <c r="AB67" i="14"/>
  <c r="X83" i="14"/>
  <c r="AA99" i="14"/>
  <c r="Q115" i="14"/>
  <c r="BC115" i="14"/>
  <c r="BF131" i="14"/>
  <c r="BI147" i="14"/>
  <c r="AX164" i="14"/>
  <c r="BH180" i="14"/>
  <c r="C214" i="14"/>
  <c r="R230" i="14"/>
  <c r="L246" i="14"/>
  <c r="S262" i="14"/>
  <c r="G278" i="14"/>
  <c r="BJ278" i="14"/>
  <c r="C60" i="14"/>
  <c r="Q92" i="14"/>
  <c r="AB124" i="14"/>
  <c r="BH124" i="14"/>
  <c r="BF255" i="14"/>
  <c r="S151" i="14"/>
  <c r="J201" i="14"/>
  <c r="AC218" i="14"/>
  <c r="T250" i="14"/>
  <c r="BB250" i="14"/>
  <c r="AY282" i="14"/>
  <c r="G14" i="14"/>
  <c r="BG30" i="14"/>
  <c r="Q46" i="14"/>
  <c r="F62" i="14"/>
  <c r="Q78" i="14"/>
  <c r="H94" i="14"/>
  <c r="Q110" i="14"/>
  <c r="AX110" i="14"/>
  <c r="BF126" i="14"/>
  <c r="O142" i="14"/>
  <c r="Y191" i="14"/>
  <c r="R197" i="14"/>
  <c r="H208" i="14"/>
  <c r="BK208" i="14"/>
  <c r="BH225" i="14"/>
  <c r="AA241" i="14"/>
  <c r="AC257" i="14"/>
  <c r="E273" i="14"/>
  <c r="AZ8" i="14"/>
  <c r="I9" i="14"/>
  <c r="AY25" i="14"/>
  <c r="C41" i="14"/>
  <c r="W57" i="14"/>
  <c r="F73" i="14"/>
  <c r="J89" i="14"/>
  <c r="BA89" i="14"/>
  <c r="BD105" i="14"/>
  <c r="D121" i="14"/>
  <c r="D137" i="14"/>
  <c r="AB153" i="14"/>
  <c r="G170" i="14"/>
  <c r="V186" i="14"/>
  <c r="BB186" i="14"/>
  <c r="AX203" i="14"/>
  <c r="T220" i="14"/>
  <c r="E236" i="14"/>
  <c r="W252" i="14"/>
  <c r="L268" i="14"/>
  <c r="BJ268" i="14"/>
  <c r="O20" i="14"/>
  <c r="U36" i="14"/>
  <c r="J52" i="14"/>
  <c r="M68" i="14"/>
  <c r="L84" i="14"/>
  <c r="BK84" i="14"/>
  <c r="BC100" i="14"/>
  <c r="H116" i="14"/>
  <c r="J132" i="14"/>
  <c r="BK220" i="14"/>
  <c r="AZ268" i="14"/>
  <c r="AD52" i="14"/>
  <c r="BH68" i="14"/>
  <c r="Q100" i="14"/>
  <c r="BJ116" i="14"/>
  <c r="BJ132" i="14"/>
  <c r="BA148" i="14"/>
  <c r="S165" i="14"/>
  <c r="AA181" i="14"/>
  <c r="E198" i="14"/>
  <c r="AA215" i="14"/>
  <c r="N231" i="14"/>
  <c r="AY231" i="14"/>
  <c r="BF247" i="14"/>
  <c r="E263" i="14"/>
  <c r="C279" i="14"/>
  <c r="BJ12" i="14"/>
  <c r="C7" i="14"/>
  <c r="BI39" i="14"/>
  <c r="M55" i="14"/>
  <c r="Y168" i="14"/>
  <c r="AA47" i="14"/>
  <c r="AE63" i="14"/>
  <c r="BA63" i="14"/>
  <c r="BH95" i="14"/>
  <c r="N127" i="14"/>
  <c r="AD143" i="14"/>
  <c r="G160" i="14"/>
  <c r="AA176" i="14"/>
  <c r="AZ176" i="14"/>
  <c r="BD192" i="14"/>
  <c r="D209" i="14"/>
  <c r="Q226" i="14"/>
  <c r="X242" i="14"/>
  <c r="K258" i="14"/>
  <c r="AY258" i="14"/>
  <c r="BI274" i="14"/>
  <c r="O271" i="14"/>
  <c r="G103" i="14"/>
  <c r="AZ103" i="14"/>
  <c r="H26" i="14"/>
  <c r="BG26" i="14"/>
  <c r="AY42" i="14"/>
  <c r="U58" i="14"/>
  <c r="C74" i="14"/>
  <c r="V90" i="14"/>
  <c r="C106" i="14"/>
  <c r="F122" i="14"/>
  <c r="BE122" i="14"/>
  <c r="BK138" i="14"/>
  <c r="Z154" i="14"/>
  <c r="S171" i="14"/>
  <c r="D187" i="14"/>
  <c r="L204" i="14"/>
  <c r="BA204" i="14"/>
  <c r="AZ221" i="14"/>
  <c r="W237" i="14"/>
  <c r="U253" i="14"/>
  <c r="I269" i="14"/>
  <c r="BB7" i="14"/>
  <c r="M76" i="14"/>
  <c r="Z173" i="14"/>
  <c r="AA189" i="14"/>
  <c r="G21" i="14"/>
  <c r="K37" i="14"/>
  <c r="P53" i="14"/>
  <c r="T69" i="14"/>
  <c r="AZ69" i="14"/>
  <c r="BF85" i="14"/>
  <c r="C101" i="14"/>
  <c r="AA117" i="14"/>
  <c r="R133" i="14"/>
  <c r="H149" i="14"/>
  <c r="BG149" i="14"/>
  <c r="BB166" i="14"/>
  <c r="K182" i="14"/>
  <c r="S199" i="14"/>
  <c r="G216" i="14"/>
  <c r="M232" i="14"/>
  <c r="BJ232" i="14"/>
  <c r="BC248" i="14"/>
  <c r="C264" i="14"/>
  <c r="T280" i="14"/>
  <c r="AX24" i="14"/>
  <c r="BI220" i="14"/>
  <c r="AY268" i="14"/>
  <c r="N52" i="14"/>
  <c r="BG68" i="14"/>
  <c r="P100" i="14"/>
  <c r="BI116" i="14"/>
  <c r="BH132" i="14"/>
  <c r="AZ148" i="14"/>
  <c r="N165" i="14"/>
  <c r="K181" i="14"/>
  <c r="T198" i="14"/>
  <c r="K215" i="14"/>
  <c r="AB231" i="14"/>
  <c r="AX231" i="14"/>
  <c r="BE247" i="14"/>
  <c r="D263" i="14"/>
  <c r="R279" i="14"/>
  <c r="AX14" i="14"/>
  <c r="R7" i="14"/>
  <c r="BH39" i="14"/>
  <c r="AB55" i="14"/>
  <c r="I168" i="14"/>
  <c r="K47" i="14"/>
  <c r="O63" i="14"/>
  <c r="AZ63" i="14"/>
  <c r="BG95" i="14"/>
  <c r="I127" i="14"/>
  <c r="AB143" i="14"/>
  <c r="V160" i="14"/>
  <c r="K176" i="14"/>
  <c r="AY176" i="14"/>
  <c r="BC192" i="14"/>
  <c r="AD209" i="14"/>
  <c r="G226" i="14"/>
  <c r="H242" i="14"/>
  <c r="Z258" i="14"/>
  <c r="AX258" i="14"/>
  <c r="BG274" i="14"/>
  <c r="AD271" i="14"/>
  <c r="U103" i="14"/>
  <c r="BG103" i="14"/>
  <c r="W26" i="14"/>
  <c r="BF26" i="14"/>
  <c r="AX42" i="14"/>
  <c r="T58" i="14"/>
  <c r="R74" i="14"/>
  <c r="F90" i="14"/>
  <c r="R106" i="14"/>
  <c r="U122" i="14"/>
  <c r="BD122" i="14"/>
  <c r="BJ138" i="14"/>
  <c r="R154" i="14"/>
  <c r="C171" i="14"/>
  <c r="Q187" i="14"/>
  <c r="AA204" i="14"/>
  <c r="BI204" i="14"/>
  <c r="AY221" i="14"/>
  <c r="Q237" i="14"/>
  <c r="S253" i="14"/>
  <c r="X269" i="14"/>
  <c r="BD8" i="14"/>
  <c r="G76" i="14"/>
  <c r="J173" i="14"/>
  <c r="K189" i="14"/>
  <c r="V21" i="14"/>
  <c r="Z37" i="14"/>
  <c r="AE53" i="14"/>
  <c r="D69" i="14"/>
  <c r="AY69" i="14"/>
  <c r="BE85" i="14"/>
  <c r="X101" i="14"/>
  <c r="Z117" i="14"/>
  <c r="Q133" i="14"/>
  <c r="W149" i="14"/>
  <c r="BF149" i="14"/>
  <c r="BA166" i="14"/>
  <c r="D182" i="14"/>
  <c r="C199" i="14"/>
  <c r="V216" i="14"/>
  <c r="AB232" i="14"/>
  <c r="P248" i="14"/>
  <c r="BB248" i="14"/>
  <c r="BC220" i="14"/>
  <c r="BK268" i="14"/>
  <c r="M52" i="14"/>
  <c r="AB84" i="14"/>
  <c r="O100" i="14"/>
  <c r="BH116" i="14"/>
  <c r="BF132" i="14"/>
  <c r="AY148" i="14"/>
  <c r="M165" i="14"/>
  <c r="Z181" i="14"/>
  <c r="D198" i="14"/>
  <c r="Z215" i="14"/>
  <c r="L231" i="14"/>
  <c r="BK231" i="14"/>
  <c r="BD247" i="14"/>
  <c r="C263" i="14"/>
  <c r="Q279" i="14"/>
  <c r="BB16" i="14"/>
  <c r="Q7" i="14"/>
  <c r="BG39" i="14"/>
  <c r="AA55" i="14"/>
  <c r="X168" i="14"/>
  <c r="Y47" i="14"/>
  <c r="AD63" i="14"/>
  <c r="AY63" i="14"/>
  <c r="BF95" i="14"/>
  <c r="H127" i="14"/>
  <c r="AA143" i="14"/>
  <c r="F160" i="14"/>
  <c r="Z176" i="14"/>
  <c r="AX176" i="14"/>
  <c r="BB192" i="14"/>
  <c r="AB209" i="14"/>
  <c r="F226" i="14"/>
  <c r="W242" i="14"/>
  <c r="J258" i="14"/>
  <c r="AD274" i="14"/>
  <c r="BF274" i="14"/>
  <c r="N271" i="14"/>
  <c r="E103" i="14"/>
  <c r="AY103" i="14"/>
  <c r="G26" i="14"/>
  <c r="BE26" i="14"/>
  <c r="BK42" i="14"/>
  <c r="E58" i="14"/>
  <c r="X74" i="14"/>
  <c r="U90" i="14"/>
  <c r="Q106" i="14"/>
  <c r="E122" i="14"/>
  <c r="BB122" i="14"/>
  <c r="BI138" i="14"/>
  <c r="M154" i="14"/>
  <c r="R171" i="14"/>
  <c r="P187" i="14"/>
  <c r="K204" i="14"/>
  <c r="BE204" i="14"/>
  <c r="AX221" i="14"/>
  <c r="O237" i="14"/>
  <c r="R253" i="14"/>
  <c r="H269" i="14"/>
  <c r="BF9" i="14"/>
  <c r="F76" i="14"/>
  <c r="Y173" i="14"/>
  <c r="Z189" i="14"/>
  <c r="X5" i="14"/>
  <c r="F21" i="14"/>
  <c r="J37" i="14"/>
  <c r="O53" i="14"/>
  <c r="S69" i="14"/>
  <c r="AX69" i="14"/>
  <c r="BD85" i="14"/>
  <c r="R101" i="14"/>
  <c r="Y117" i="14"/>
  <c r="AE133" i="14"/>
  <c r="G149" i="14"/>
  <c r="AE166" i="14"/>
  <c r="AZ166" i="14"/>
  <c r="BD182" i="14"/>
  <c r="R199" i="14"/>
  <c r="U216" i="14"/>
  <c r="L232" i="14"/>
  <c r="AD248" i="14"/>
  <c r="BA248" i="14"/>
  <c r="BJ264" i="14"/>
  <c r="BB220" i="14"/>
  <c r="BG11" i="14"/>
  <c r="AB52" i="14"/>
  <c r="X84" i="14"/>
  <c r="M100" i="14"/>
  <c r="BF116" i="14"/>
  <c r="BG132" i="14"/>
  <c r="AX148" i="14"/>
  <c r="K165" i="14"/>
  <c r="Y181" i="14"/>
  <c r="R198" i="14"/>
  <c r="J215" i="14"/>
  <c r="AA231" i="14"/>
  <c r="BJ231" i="14"/>
  <c r="BC247" i="14"/>
  <c r="AE263" i="14"/>
  <c r="AE279" i="14"/>
  <c r="BD17" i="14"/>
  <c r="P7" i="14"/>
  <c r="BF39" i="14"/>
  <c r="L55" i="14"/>
  <c r="H168" i="14"/>
  <c r="I47" i="14"/>
  <c r="N63" i="14"/>
  <c r="AX63" i="14"/>
  <c r="BE95" i="14"/>
  <c r="F127" i="14"/>
  <c r="Z143" i="14"/>
  <c r="U160" i="14"/>
  <c r="J176" i="14"/>
  <c r="X192" i="14"/>
  <c r="AZ192" i="14"/>
  <c r="BJ209" i="14"/>
  <c r="AE226" i="14"/>
  <c r="G242" i="14"/>
  <c r="Y258" i="14"/>
  <c r="N274" i="14"/>
  <c r="BE274" i="14"/>
  <c r="AA271" i="14"/>
  <c r="T103" i="14"/>
  <c r="AX103" i="14"/>
  <c r="V26" i="14"/>
  <c r="BD26" i="14"/>
  <c r="BJ42" i="14"/>
  <c r="D58" i="14"/>
  <c r="W74" i="14"/>
  <c r="E90" i="14"/>
  <c r="AD106" i="14"/>
  <c r="T122" i="14"/>
  <c r="AZ122" i="14"/>
  <c r="BH138" i="14"/>
  <c r="L154" i="14"/>
  <c r="Q171" i="14"/>
  <c r="AE187" i="14"/>
  <c r="Z204" i="14"/>
  <c r="BC204" i="14"/>
  <c r="BK221" i="14"/>
  <c r="G237" i="14"/>
  <c r="Q253" i="14"/>
  <c r="U269" i="14"/>
  <c r="BH10" i="14"/>
  <c r="E76" i="14"/>
  <c r="I173" i="14"/>
  <c r="J189" i="14"/>
  <c r="H5" i="14"/>
  <c r="U21" i="14"/>
  <c r="Y37" i="14"/>
  <c r="AD53" i="14"/>
  <c r="C69" i="14"/>
  <c r="BK69" i="14"/>
  <c r="BC85" i="14"/>
  <c r="P101" i="14"/>
  <c r="X117" i="14"/>
  <c r="O133" i="14"/>
  <c r="V149" i="14"/>
  <c r="O166" i="14"/>
  <c r="AY166" i="14"/>
  <c r="BC182" i="14"/>
  <c r="Q199" i="14"/>
  <c r="E216" i="14"/>
  <c r="AA232" i="14"/>
  <c r="N248" i="14"/>
  <c r="AZ248" i="14"/>
  <c r="BI264" i="14"/>
  <c r="S280" i="14"/>
  <c r="Y236" i="14"/>
  <c r="BI12" i="14"/>
  <c r="AA52" i="14"/>
  <c r="H84" i="14"/>
  <c r="E100" i="14"/>
  <c r="BG116" i="14"/>
  <c r="BD132" i="14"/>
  <c r="BK148" i="14"/>
  <c r="BE165" i="14"/>
  <c r="X181" i="14"/>
  <c r="Q198" i="14"/>
  <c r="Y215" i="14"/>
  <c r="K231" i="14"/>
  <c r="BI231" i="14"/>
  <c r="BB247" i="14"/>
  <c r="AD263" i="14"/>
  <c r="AD279" i="14"/>
  <c r="BF18" i="14"/>
  <c r="G7" i="14"/>
  <c r="BE39" i="14"/>
  <c r="K55" i="14"/>
  <c r="AB168" i="14"/>
  <c r="X47" i="14"/>
  <c r="AC63" i="14"/>
  <c r="AE95" i="14"/>
  <c r="BD95" i="14"/>
  <c r="BI127" i="14"/>
  <c r="Y143" i="14"/>
  <c r="E160" i="14"/>
  <c r="Y176" i="14"/>
  <c r="H192" i="14"/>
  <c r="AY192" i="14"/>
  <c r="BI209" i="14"/>
  <c r="AD226" i="14"/>
  <c r="U242" i="14"/>
  <c r="I258" i="14"/>
  <c r="AB274" i="14"/>
  <c r="BJ274" i="14"/>
  <c r="K271" i="14"/>
  <c r="D103" i="14"/>
  <c r="BK103" i="14"/>
  <c r="F26" i="14"/>
  <c r="BC26" i="14"/>
  <c r="BI42" i="14"/>
  <c r="BA58" i="14"/>
  <c r="Q74" i="14"/>
  <c r="T90" i="14"/>
  <c r="N106" i="14"/>
  <c r="D122" i="14"/>
  <c r="BC122" i="14"/>
  <c r="BG138" i="14"/>
  <c r="J154" i="14"/>
  <c r="U171" i="14"/>
  <c r="O187" i="14"/>
  <c r="J204" i="14"/>
  <c r="AD221" i="14"/>
  <c r="BJ221" i="14"/>
  <c r="BC237" i="14"/>
  <c r="P253" i="14"/>
  <c r="E269" i="14"/>
  <c r="BJ11" i="14"/>
  <c r="AD76" i="14"/>
  <c r="X173" i="14"/>
  <c r="W189" i="14"/>
  <c r="W5" i="14"/>
  <c r="E21" i="14"/>
  <c r="I37" i="14"/>
  <c r="N53" i="14"/>
  <c r="R69" i="14"/>
  <c r="BJ69" i="14"/>
  <c r="BB85" i="14"/>
  <c r="H101" i="14"/>
  <c r="Q117" i="14"/>
  <c r="AD133" i="14"/>
  <c r="F149" i="14"/>
  <c r="AC166" i="14"/>
  <c r="AX166" i="14"/>
  <c r="BB182" i="14"/>
  <c r="AD199" i="14"/>
  <c r="S216" i="14"/>
  <c r="K232" i="14"/>
  <c r="AC248" i="14"/>
  <c r="AY248" i="14"/>
  <c r="H236" i="14"/>
  <c r="BK13" i="14"/>
  <c r="K52" i="14"/>
  <c r="W84" i="14"/>
  <c r="AE100" i="14"/>
  <c r="BE116" i="14"/>
  <c r="BA132" i="14"/>
  <c r="BJ148" i="14"/>
  <c r="BD165" i="14"/>
  <c r="Q181" i="14"/>
  <c r="P198" i="14"/>
  <c r="I215" i="14"/>
  <c r="Z231" i="14"/>
  <c r="BH231" i="14"/>
  <c r="BA247" i="14"/>
  <c r="AB263" i="14"/>
  <c r="U279" i="14"/>
  <c r="BH19" i="14"/>
  <c r="Y39" i="14"/>
  <c r="BD39" i="14"/>
  <c r="BK55" i="14"/>
  <c r="W168" i="14"/>
  <c r="H47" i="14"/>
  <c r="M63" i="14"/>
  <c r="O95" i="14"/>
  <c r="BC95" i="14"/>
  <c r="BH127" i="14"/>
  <c r="T143" i="14"/>
  <c r="S160" i="14"/>
  <c r="I176" i="14"/>
  <c r="W192" i="14"/>
  <c r="AX192" i="14"/>
  <c r="BH209" i="14"/>
  <c r="W226" i="14"/>
  <c r="E242" i="14"/>
  <c r="X258" i="14"/>
  <c r="L274" i="14"/>
  <c r="BH274" i="14"/>
  <c r="Z271" i="14"/>
  <c r="S103" i="14"/>
  <c r="BI7" i="14"/>
  <c r="U26" i="14"/>
  <c r="R42" i="14"/>
  <c r="BH42" i="14"/>
  <c r="AZ58" i="14"/>
  <c r="P74" i="14"/>
  <c r="D90" i="14"/>
  <c r="AA106" i="14"/>
  <c r="S122" i="14"/>
  <c r="X138" i="14"/>
  <c r="BF138" i="14"/>
  <c r="AY154" i="14"/>
  <c r="P171" i="14"/>
  <c r="AD187" i="14"/>
  <c r="Y204" i="14"/>
  <c r="N221" i="14"/>
  <c r="BI221" i="14"/>
  <c r="BB237" i="14"/>
  <c r="N253" i="14"/>
  <c r="T269" i="14"/>
  <c r="AX13" i="14"/>
  <c r="AC76" i="14"/>
  <c r="H173" i="14"/>
  <c r="G189" i="14"/>
  <c r="G5" i="14"/>
  <c r="T21" i="14"/>
  <c r="X37" i="14"/>
  <c r="AC53" i="14"/>
  <c r="Q69" i="14"/>
  <c r="BI69" i="14"/>
  <c r="BA85" i="14"/>
  <c r="BG101" i="14"/>
  <c r="P117" i="14"/>
  <c r="N133" i="14"/>
  <c r="U149" i="14"/>
  <c r="M166" i="14"/>
  <c r="BK166" i="14"/>
  <c r="BA182" i="14"/>
  <c r="V199" i="14"/>
  <c r="C216" i="14"/>
  <c r="Z232" i="14"/>
  <c r="M248" i="14"/>
  <c r="AX248" i="14"/>
  <c r="W236" i="14"/>
  <c r="AY23" i="14"/>
  <c r="Z52" i="14"/>
  <c r="T84" i="14"/>
  <c r="U100" i="14"/>
  <c r="BA116" i="14"/>
  <c r="W148" i="14"/>
  <c r="BI148" i="14"/>
  <c r="BC165" i="14"/>
  <c r="P181" i="14"/>
  <c r="AE198" i="14"/>
  <c r="X215" i="14"/>
  <c r="J231" i="14"/>
  <c r="AC247" i="14"/>
  <c r="AZ247" i="14"/>
  <c r="BK263" i="14"/>
  <c r="T279" i="14"/>
  <c r="BJ20" i="14"/>
  <c r="I39" i="14"/>
  <c r="BC39" i="14"/>
  <c r="BJ55" i="14"/>
  <c r="V168" i="14"/>
  <c r="W47" i="14"/>
  <c r="AB63" i="14"/>
  <c r="AC95" i="14"/>
  <c r="BB95" i="14"/>
  <c r="BF127" i="14"/>
  <c r="R143" i="14"/>
  <c r="C160" i="14"/>
  <c r="X176" i="14"/>
  <c r="G192" i="14"/>
  <c r="BK192" i="14"/>
  <c r="BG209" i="14"/>
  <c r="V226" i="14"/>
  <c r="T242" i="14"/>
  <c r="H258" i="14"/>
  <c r="AA274" i="14"/>
  <c r="BD274" i="14"/>
  <c r="J271" i="14"/>
  <c r="C103" i="14"/>
  <c r="X10" i="14"/>
  <c r="E26" i="14"/>
  <c r="Q42" i="14"/>
  <c r="BG42" i="14"/>
  <c r="AY58" i="14"/>
  <c r="O74" i="14"/>
  <c r="S90" i="14"/>
  <c r="K106" i="14"/>
  <c r="C122" i="14"/>
  <c r="H138" i="14"/>
  <c r="BE138" i="14"/>
  <c r="AX154" i="14"/>
  <c r="O171" i="14"/>
  <c r="N187" i="14"/>
  <c r="I204" i="14"/>
  <c r="AC221" i="14"/>
  <c r="BH221" i="14"/>
  <c r="BA237" i="14"/>
  <c r="G253" i="14"/>
  <c r="D269" i="14"/>
  <c r="AZ14" i="14"/>
  <c r="W76" i="14"/>
  <c r="W173" i="14"/>
  <c r="V189" i="14"/>
  <c r="V5" i="14"/>
  <c r="D21" i="14"/>
  <c r="H37" i="14"/>
  <c r="M53" i="14"/>
  <c r="P69" i="14"/>
  <c r="AE85" i="14"/>
  <c r="AZ85" i="14"/>
  <c r="BF101" i="14"/>
  <c r="M117" i="14"/>
  <c r="AC133" i="14"/>
  <c r="E149" i="14"/>
  <c r="AB166" i="14"/>
  <c r="BJ166" i="14"/>
  <c r="AZ182" i="14"/>
  <c r="U236" i="14"/>
  <c r="BH37" i="14"/>
  <c r="F52" i="14"/>
  <c r="D84" i="14"/>
  <c r="BE100" i="14"/>
  <c r="F132" i="14"/>
  <c r="G148" i="14"/>
  <c r="BH148" i="14"/>
  <c r="BB165" i="14"/>
  <c r="J181" i="14"/>
  <c r="O198" i="14"/>
  <c r="H215" i="14"/>
  <c r="Y231" i="14"/>
  <c r="M247" i="14"/>
  <c r="AY247" i="14"/>
  <c r="BJ263" i="14"/>
  <c r="P279" i="14"/>
  <c r="AX22" i="14"/>
  <c r="X39" i="14"/>
  <c r="BB39" i="14"/>
  <c r="BI55" i="14"/>
  <c r="T168" i="14"/>
  <c r="G47" i="14"/>
  <c r="L63" i="14"/>
  <c r="M95" i="14"/>
  <c r="BA95" i="14"/>
  <c r="BE127" i="14"/>
  <c r="Q143" i="14"/>
  <c r="R160" i="14"/>
  <c r="H176" i="14"/>
  <c r="V192" i="14"/>
  <c r="BJ192" i="14"/>
  <c r="BF209" i="14"/>
  <c r="P226" i="14"/>
  <c r="D242" i="14"/>
  <c r="W258" i="14"/>
  <c r="K274" i="14"/>
  <c r="BC274" i="14"/>
  <c r="Y271" i="14"/>
  <c r="R103" i="14"/>
  <c r="H10" i="14"/>
  <c r="T26" i="14"/>
  <c r="P42" i="14"/>
  <c r="BF42" i="14"/>
  <c r="AX58" i="14"/>
  <c r="H74" i="14"/>
  <c r="C90" i="14"/>
  <c r="AC106" i="14"/>
  <c r="R122" i="14"/>
  <c r="V138" i="14"/>
  <c r="BD138" i="14"/>
  <c r="BK154" i="14"/>
  <c r="M171" i="14"/>
  <c r="AC187" i="14"/>
  <c r="X204" i="14"/>
  <c r="M221" i="14"/>
  <c r="BG221" i="14"/>
  <c r="AZ237" i="14"/>
  <c r="F253" i="14"/>
  <c r="S269" i="14"/>
  <c r="BD16" i="14"/>
  <c r="V76" i="14"/>
  <c r="G173" i="14"/>
  <c r="F189" i="14"/>
  <c r="F5" i="14"/>
  <c r="S21" i="14"/>
  <c r="W37" i="14"/>
  <c r="AB53" i="14"/>
  <c r="AE69" i="14"/>
  <c r="O85" i="14"/>
  <c r="AY85" i="14"/>
  <c r="BE101" i="14"/>
  <c r="K117" i="14"/>
  <c r="M133" i="14"/>
  <c r="R149" i="14"/>
  <c r="L166" i="14"/>
  <c r="J121" i="14"/>
  <c r="N236" i="14"/>
  <c r="E20" i="14"/>
  <c r="T52" i="14"/>
  <c r="S84" i="14"/>
  <c r="BD100" i="14"/>
  <c r="T132" i="14"/>
  <c r="V148" i="14"/>
  <c r="BG148" i="14"/>
  <c r="BA165" i="14"/>
  <c r="I181" i="14"/>
  <c r="AD198" i="14"/>
  <c r="W215" i="14"/>
  <c r="I231" i="14"/>
  <c r="AA247" i="14"/>
  <c r="AX247" i="14"/>
  <c r="BI263" i="14"/>
  <c r="O279" i="14"/>
  <c r="BA23" i="14"/>
  <c r="H39" i="14"/>
  <c r="BA39" i="14"/>
  <c r="BH55" i="14"/>
  <c r="L168" i="14"/>
  <c r="V47" i="14"/>
  <c r="AA63" i="14"/>
  <c r="AB95" i="14"/>
  <c r="AZ95" i="14"/>
  <c r="BD127" i="14"/>
  <c r="N143" i="14"/>
  <c r="Q160" i="14"/>
  <c r="W176" i="14"/>
  <c r="F192" i="14"/>
  <c r="BI192" i="14"/>
  <c r="BE209" i="14"/>
  <c r="O226" i="14"/>
  <c r="S242" i="14"/>
  <c r="G258" i="14"/>
  <c r="Z274" i="14"/>
  <c r="BB274" i="14"/>
  <c r="I271" i="14"/>
  <c r="Q103" i="14"/>
  <c r="W10" i="14"/>
  <c r="D26" i="14"/>
  <c r="AE42" i="14"/>
  <c r="BE42" i="14"/>
  <c r="BK58" i="14"/>
  <c r="G74" i="14"/>
  <c r="R90" i="14"/>
  <c r="AB106" i="14"/>
  <c r="Q122" i="14"/>
  <c r="F138" i="14"/>
  <c r="BB138" i="14"/>
  <c r="BJ154" i="14"/>
  <c r="E171" i="14"/>
  <c r="M187" i="14"/>
  <c r="H204" i="14"/>
  <c r="AB221" i="14"/>
  <c r="BF221" i="14"/>
  <c r="AY237" i="14"/>
  <c r="E253" i="14"/>
  <c r="C269" i="14"/>
  <c r="BF17" i="14"/>
  <c r="BE76" i="14"/>
  <c r="V173" i="14"/>
  <c r="U189" i="14"/>
  <c r="U5" i="14"/>
  <c r="C21" i="14"/>
  <c r="G37" i="14"/>
  <c r="L53" i="14"/>
  <c r="O69" i="14"/>
  <c r="AD85" i="14"/>
  <c r="AX85" i="14"/>
  <c r="BD101" i="14"/>
  <c r="J117" i="14"/>
  <c r="AB133" i="14"/>
  <c r="Q149" i="14"/>
  <c r="AA166" i="14"/>
  <c r="BH166" i="14"/>
  <c r="AX182" i="14"/>
  <c r="F199" i="14"/>
  <c r="T216" i="14"/>
  <c r="I232" i="14"/>
  <c r="W121" i="14"/>
  <c r="L236" i="14"/>
  <c r="T20" i="14"/>
  <c r="D52" i="14"/>
  <c r="R84" i="14"/>
  <c r="BK100" i="14"/>
  <c r="D132" i="14"/>
  <c r="F148" i="14"/>
  <c r="BF148" i="14"/>
  <c r="AZ165" i="14"/>
  <c r="H181" i="14"/>
  <c r="N198" i="14"/>
  <c r="G215" i="14"/>
  <c r="X231" i="14"/>
  <c r="K247" i="14"/>
  <c r="BK247" i="14"/>
  <c r="BH263" i="14"/>
  <c r="N279" i="14"/>
  <c r="BJ38" i="14"/>
  <c r="W39" i="14"/>
  <c r="AZ39" i="14"/>
  <c r="BG55" i="14"/>
  <c r="G168" i="14"/>
  <c r="F47" i="14"/>
  <c r="K63" i="14"/>
  <c r="L95" i="14"/>
  <c r="AY95" i="14"/>
  <c r="BC127" i="14"/>
  <c r="L143" i="14"/>
  <c r="P160" i="14"/>
  <c r="G176" i="14"/>
  <c r="U192" i="14"/>
  <c r="BA192" i="14"/>
  <c r="BD209" i="14"/>
  <c r="N226" i="14"/>
  <c r="C242" i="14"/>
  <c r="S258" i="14"/>
  <c r="J274" i="14"/>
  <c r="F271" i="14"/>
  <c r="P103" i="14"/>
  <c r="G10" i="14"/>
  <c r="S26" i="14"/>
  <c r="O42" i="14"/>
  <c r="BD42" i="14"/>
  <c r="BJ58" i="14"/>
  <c r="AE74" i="14"/>
  <c r="AE90" i="14"/>
  <c r="Z106" i="14"/>
  <c r="AD122" i="14"/>
  <c r="U138" i="14"/>
  <c r="BC138" i="14"/>
  <c r="BI154" i="14"/>
  <c r="AE171" i="14"/>
  <c r="K187" i="14"/>
  <c r="W204" i="14"/>
  <c r="L221" i="14"/>
  <c r="BE221" i="14"/>
  <c r="AX237" i="14"/>
  <c r="C253" i="14"/>
  <c r="R269" i="14"/>
  <c r="BH18" i="14"/>
  <c r="BD76" i="14"/>
  <c r="U173" i="14"/>
  <c r="E189" i="14"/>
  <c r="E5" i="14"/>
  <c r="R21" i="14"/>
  <c r="AB37" i="14"/>
  <c r="AA53" i="14"/>
  <c r="AD69" i="14"/>
  <c r="N85" i="14"/>
  <c r="BK85" i="14"/>
  <c r="BC101" i="14"/>
  <c r="I117" i="14"/>
  <c r="L133" i="14"/>
  <c r="P149" i="14"/>
  <c r="K166" i="14"/>
  <c r="Z182" i="14"/>
  <c r="BJ182" i="14"/>
  <c r="BF199" i="14"/>
  <c r="R216" i="14"/>
  <c r="W232" i="14"/>
  <c r="Q137" i="14"/>
  <c r="D236" i="14"/>
  <c r="S20" i="14"/>
  <c r="S52" i="14"/>
  <c r="AD84" i="14"/>
  <c r="BJ100" i="14"/>
  <c r="C132" i="14"/>
  <c r="U148" i="14"/>
  <c r="BE148" i="14"/>
  <c r="AY165" i="14"/>
  <c r="BB181" i="14"/>
  <c r="AC198" i="14"/>
  <c r="V215" i="14"/>
  <c r="H231" i="14"/>
  <c r="Z247" i="14"/>
  <c r="BJ247" i="14"/>
  <c r="BG263" i="14"/>
  <c r="L279" i="14"/>
  <c r="AZ57" i="14"/>
  <c r="G39" i="14"/>
  <c r="AY39" i="14"/>
  <c r="BF55" i="14"/>
  <c r="F168" i="14"/>
  <c r="U47" i="14"/>
  <c r="Z63" i="14"/>
  <c r="AA95" i="14"/>
  <c r="AX95" i="14"/>
  <c r="BB127" i="14"/>
  <c r="K143" i="14"/>
  <c r="T160" i="14"/>
  <c r="V176" i="14"/>
  <c r="E192" i="14"/>
  <c r="AC209" i="14"/>
  <c r="BB209" i="14"/>
  <c r="BK226" i="14"/>
  <c r="R242" i="14"/>
  <c r="C258" i="14"/>
  <c r="Y274" i="14"/>
  <c r="D271" i="14"/>
  <c r="AE103" i="14"/>
  <c r="V10" i="14"/>
  <c r="C26" i="14"/>
  <c r="AD42" i="14"/>
  <c r="BC42" i="14"/>
  <c r="BI58" i="14"/>
  <c r="BA74" i="14"/>
  <c r="X90" i="14"/>
  <c r="Y106" i="14"/>
  <c r="N122" i="14"/>
  <c r="E138" i="14"/>
  <c r="BA138" i="14"/>
  <c r="BH154" i="14"/>
  <c r="AC171" i="14"/>
  <c r="J187" i="14"/>
  <c r="G204" i="14"/>
  <c r="AA221" i="14"/>
  <c r="BD221" i="14"/>
  <c r="BK237" i="14"/>
  <c r="AD253" i="14"/>
  <c r="Q269" i="14"/>
  <c r="BJ19" i="14"/>
  <c r="BC76" i="14"/>
  <c r="K173" i="14"/>
  <c r="T189" i="14"/>
  <c r="T5" i="14"/>
  <c r="Q21" i="14"/>
  <c r="V37" i="14"/>
  <c r="K53" i="14"/>
  <c r="M137" i="14"/>
  <c r="BJ236" i="14"/>
  <c r="C20" i="14"/>
  <c r="C52" i="14"/>
  <c r="AC84" i="14"/>
  <c r="BI100" i="14"/>
  <c r="R132" i="14"/>
  <c r="E148" i="14"/>
  <c r="BD148" i="14"/>
  <c r="AX165" i="14"/>
  <c r="BA181" i="14"/>
  <c r="AA198" i="14"/>
  <c r="U215" i="14"/>
  <c r="W231" i="14"/>
  <c r="J247" i="14"/>
  <c r="BI247" i="14"/>
  <c r="BF263" i="14"/>
  <c r="E279" i="14"/>
  <c r="BH93" i="14"/>
  <c r="V39" i="14"/>
  <c r="AX39" i="14"/>
  <c r="BE55" i="14"/>
  <c r="D168" i="14"/>
  <c r="E47" i="14"/>
  <c r="J63" i="14"/>
  <c r="K95" i="14"/>
  <c r="W127" i="14"/>
  <c r="BA127" i="14"/>
  <c r="BI143" i="14"/>
  <c r="O160" i="14"/>
  <c r="F176" i="14"/>
  <c r="T192" i="14"/>
  <c r="M209" i="14"/>
  <c r="BA209" i="14"/>
  <c r="BJ226" i="14"/>
  <c r="Q242" i="14"/>
  <c r="F258" i="14"/>
  <c r="I274" i="14"/>
  <c r="AC271" i="14"/>
  <c r="O103" i="14"/>
  <c r="F10" i="14"/>
  <c r="R26" i="14"/>
  <c r="N42" i="14"/>
  <c r="S58" i="14"/>
  <c r="BH58" i="14"/>
  <c r="AZ74" i="14"/>
  <c r="W90" i="14"/>
  <c r="X106" i="14"/>
  <c r="AC122" i="14"/>
  <c r="T138" i="14"/>
  <c r="AZ138" i="14"/>
  <c r="BG154" i="14"/>
  <c r="BA171" i="14"/>
  <c r="C187" i="14"/>
  <c r="V204" i="14"/>
  <c r="K221" i="14"/>
  <c r="P237" i="14"/>
  <c r="BJ237" i="14"/>
  <c r="BC253" i="14"/>
  <c r="P269" i="14"/>
  <c r="AZ22" i="14"/>
  <c r="BB76" i="14"/>
  <c r="F173" i="14"/>
  <c r="D189" i="14"/>
  <c r="D5" i="14"/>
  <c r="P21" i="14"/>
  <c r="U37" i="14"/>
  <c r="Z53" i="14"/>
  <c r="AC69" i="14"/>
  <c r="M85" i="14"/>
  <c r="BI85" i="14"/>
  <c r="AY137" i="14"/>
  <c r="BI236" i="14"/>
  <c r="Q20" i="14"/>
  <c r="BB52" i="14"/>
  <c r="V84" i="14"/>
  <c r="BH100" i="14"/>
  <c r="Q132" i="14"/>
  <c r="T148" i="14"/>
  <c r="AB165" i="14"/>
  <c r="BK165" i="14"/>
  <c r="AZ181" i="14"/>
  <c r="S198" i="14"/>
  <c r="E215" i="14"/>
  <c r="G231" i="14"/>
  <c r="Y247" i="14"/>
  <c r="BH247" i="14"/>
  <c r="BE263" i="14"/>
  <c r="D279" i="14"/>
  <c r="AE7" i="14"/>
  <c r="F39" i="14"/>
  <c r="Z55" i="14"/>
  <c r="BD55" i="14"/>
  <c r="BK168" i="14"/>
  <c r="Z47" i="14"/>
  <c r="Y63" i="14"/>
  <c r="Z95" i="14"/>
  <c r="G127" i="14"/>
  <c r="AZ127" i="14"/>
  <c r="BH143" i="14"/>
  <c r="N160" i="14"/>
  <c r="U176" i="14"/>
  <c r="D192" i="14"/>
  <c r="AA209" i="14"/>
  <c r="AZ209" i="14"/>
  <c r="BI226" i="14"/>
  <c r="AD242" i="14"/>
  <c r="E258" i="14"/>
  <c r="X274" i="14"/>
  <c r="AY6" i="14"/>
  <c r="AB271" i="14"/>
  <c r="AC103" i="14"/>
  <c r="U10" i="14"/>
  <c r="Q26" i="14"/>
  <c r="AC42" i="14"/>
  <c r="C58" i="14"/>
  <c r="BG58" i="14"/>
  <c r="AY74" i="14"/>
  <c r="Q90" i="14"/>
  <c r="W106" i="14"/>
  <c r="M122" i="14"/>
  <c r="D138" i="14"/>
  <c r="AA154" i="14"/>
  <c r="BF154" i="14"/>
  <c r="AZ171" i="14"/>
  <c r="AB187" i="14"/>
  <c r="F204" i="14"/>
  <c r="Z221" i="14"/>
  <c r="AD237" i="14"/>
  <c r="BI237" i="14"/>
  <c r="BB253" i="14"/>
  <c r="N269" i="14"/>
  <c r="AZ41" i="14"/>
  <c r="BA76" i="14"/>
  <c r="E173" i="14"/>
  <c r="S189" i="14"/>
  <c r="S5" i="14"/>
  <c r="AE21" i="14"/>
  <c r="T37" i="14"/>
  <c r="D153" i="14"/>
  <c r="BB236" i="14"/>
  <c r="P20" i="14"/>
  <c r="BA52" i="14"/>
  <c r="M84" i="14"/>
  <c r="BG100" i="14"/>
  <c r="P132" i="14"/>
  <c r="D148" i="14"/>
  <c r="L165" i="14"/>
  <c r="BJ165" i="14"/>
  <c r="AY181" i="14"/>
  <c r="M198" i="14"/>
  <c r="D215" i="14"/>
  <c r="V231" i="14"/>
  <c r="I247" i="14"/>
  <c r="AC263" i="14"/>
  <c r="BC263" i="14"/>
  <c r="BK279" i="14"/>
  <c r="O7" i="14"/>
  <c r="U39" i="14"/>
  <c r="J55" i="14"/>
  <c r="BC55" i="14"/>
  <c r="BJ168" i="14"/>
  <c r="T47" i="14"/>
  <c r="I63" i="14"/>
  <c r="J95" i="14"/>
  <c r="U127" i="14"/>
  <c r="AY127" i="14"/>
  <c r="BF143" i="14"/>
  <c r="L160" i="14"/>
  <c r="E176" i="14"/>
  <c r="S192" i="14"/>
  <c r="K209" i="14"/>
  <c r="AX209" i="14"/>
  <c r="BH226" i="14"/>
  <c r="V242" i="14"/>
  <c r="D258" i="14"/>
  <c r="H274" i="14"/>
  <c r="BA7" i="14"/>
  <c r="X271" i="14"/>
  <c r="M103" i="14"/>
  <c r="E10" i="14"/>
  <c r="P26" i="14"/>
  <c r="M42" i="14"/>
  <c r="R58" i="14"/>
  <c r="BF58" i="14"/>
  <c r="AX74" i="14"/>
  <c r="O90" i="14"/>
  <c r="P106" i="14"/>
  <c r="AB122" i="14"/>
  <c r="S138" i="14"/>
  <c r="K154" i="14"/>
  <c r="BE154" i="14"/>
  <c r="AY171" i="14"/>
  <c r="AA187" i="14"/>
  <c r="T204" i="14"/>
  <c r="J221" i="14"/>
  <c r="N237" i="14"/>
  <c r="BH237" i="14"/>
  <c r="BA253" i="14"/>
  <c r="G269" i="14"/>
  <c r="BH77" i="14"/>
  <c r="AZ76" i="14"/>
  <c r="C173" i="14"/>
  <c r="C189" i="14"/>
  <c r="C5" i="14"/>
  <c r="O21" i="14"/>
  <c r="L37" i="14"/>
  <c r="Y53" i="14"/>
  <c r="AB69" i="14"/>
  <c r="L85" i="14"/>
  <c r="AE101" i="14"/>
  <c r="AY101" i="14"/>
  <c r="BB117" i="14"/>
  <c r="P133" i="14"/>
  <c r="N149" i="14"/>
  <c r="I166" i="14"/>
  <c r="X182" i="14"/>
  <c r="BG182" i="14"/>
  <c r="BB199" i="14"/>
  <c r="H216" i="14"/>
  <c r="U232" i="14"/>
  <c r="I248" i="14"/>
  <c r="BG153" i="14"/>
  <c r="Z252" i="14"/>
  <c r="AE20" i="14"/>
  <c r="BI52" i="14"/>
  <c r="F84" i="14"/>
  <c r="T116" i="14"/>
  <c r="AE132" i="14"/>
  <c r="S148" i="14"/>
  <c r="Z165" i="14"/>
  <c r="BI165" i="14"/>
  <c r="AX181" i="14"/>
  <c r="C198" i="14"/>
  <c r="S215" i="14"/>
  <c r="F231" i="14"/>
  <c r="X247" i="14"/>
  <c r="M263" i="14"/>
  <c r="BA263" i="14"/>
  <c r="BJ279" i="14"/>
  <c r="AD7" i="14"/>
  <c r="E39" i="14"/>
  <c r="Y55" i="14"/>
  <c r="BB55" i="14"/>
  <c r="BI168" i="14"/>
  <c r="S47" i="14"/>
  <c r="X63" i="14"/>
  <c r="Y95" i="14"/>
  <c r="E127" i="14"/>
  <c r="AX127" i="14"/>
  <c r="BE143" i="14"/>
  <c r="D160" i="14"/>
  <c r="T176" i="14"/>
  <c r="C192" i="14"/>
  <c r="Z209" i="14"/>
  <c r="BK209" i="14"/>
  <c r="BG226" i="14"/>
  <c r="P242" i="14"/>
  <c r="AE258" i="14"/>
  <c r="W274" i="14"/>
  <c r="BC8" i="14"/>
  <c r="W271" i="14"/>
  <c r="AB103" i="14"/>
  <c r="T10" i="14"/>
  <c r="AE26" i="14"/>
  <c r="AB42" i="14"/>
  <c r="Q58" i="14"/>
  <c r="BE58" i="14"/>
  <c r="BK74" i="14"/>
  <c r="H90" i="14"/>
  <c r="O106" i="14"/>
  <c r="L122" i="14"/>
  <c r="C138" i="14"/>
  <c r="Y154" i="14"/>
  <c r="BD154" i="14"/>
  <c r="AX171" i="14"/>
  <c r="Z187" i="14"/>
  <c r="D204" i="14"/>
  <c r="Y221" i="14"/>
  <c r="AC237" i="14"/>
  <c r="BG237" i="14"/>
  <c r="AZ253" i="14"/>
  <c r="F269" i="14"/>
  <c r="AY145" i="14"/>
  <c r="AY76" i="14"/>
  <c r="BE173" i="14"/>
  <c r="Y189" i="14"/>
  <c r="R5" i="14"/>
  <c r="AD21" i="14"/>
  <c r="F37" i="14"/>
  <c r="I53" i="14"/>
  <c r="L69" i="14"/>
  <c r="AA85" i="14"/>
  <c r="O101" i="14"/>
  <c r="AX101" i="14"/>
  <c r="BA117" i="14"/>
  <c r="K133" i="14"/>
  <c r="M149" i="14"/>
  <c r="X166" i="14"/>
  <c r="H182" i="14"/>
  <c r="BF182" i="14"/>
  <c r="BF153" i="14"/>
  <c r="J252" i="14"/>
  <c r="K20" i="14"/>
  <c r="BH52" i="14"/>
  <c r="E84" i="14"/>
  <c r="D116" i="14"/>
  <c r="O132" i="14"/>
  <c r="C148" i="14"/>
  <c r="J165" i="14"/>
  <c r="BH165" i="14"/>
  <c r="BH181" i="14"/>
  <c r="BD198" i="14"/>
  <c r="C215" i="14"/>
  <c r="T231" i="14"/>
  <c r="H247" i="14"/>
  <c r="AA263" i="14"/>
  <c r="AZ263" i="14"/>
  <c r="BI279" i="14"/>
  <c r="N7" i="14"/>
  <c r="T39" i="14"/>
  <c r="I55" i="14"/>
  <c r="BA55" i="14"/>
  <c r="BH168" i="14"/>
  <c r="R47" i="14"/>
  <c r="H63" i="14"/>
  <c r="I95" i="14"/>
  <c r="T127" i="14"/>
  <c r="BK127" i="14"/>
  <c r="BD143" i="14"/>
  <c r="AE160" i="14"/>
  <c r="D176" i="14"/>
  <c r="P192" i="14"/>
  <c r="J209" i="14"/>
  <c r="BC209" i="14"/>
  <c r="BF226" i="14"/>
  <c r="N242" i="14"/>
  <c r="AC258" i="14"/>
  <c r="G274" i="14"/>
  <c r="BE9" i="14"/>
  <c r="V271" i="14"/>
  <c r="L103" i="14"/>
  <c r="D10" i="14"/>
  <c r="O26" i="14"/>
  <c r="L42" i="14"/>
  <c r="P58" i="14"/>
  <c r="BD58" i="14"/>
  <c r="BJ74" i="14"/>
  <c r="G90" i="14"/>
  <c r="M106" i="14"/>
  <c r="AA122" i="14"/>
  <c r="R138" i="14"/>
  <c r="I154" i="14"/>
  <c r="BC154" i="14"/>
  <c r="BK171" i="14"/>
  <c r="S187" i="14"/>
  <c r="S204" i="14"/>
  <c r="I221" i="14"/>
  <c r="M237" i="14"/>
  <c r="BF237" i="14"/>
  <c r="AY253" i="14"/>
  <c r="AD269" i="14"/>
  <c r="T76" i="14"/>
  <c r="AX76" i="14"/>
  <c r="BD173" i="14"/>
  <c r="X189" i="14"/>
  <c r="P5" i="14"/>
  <c r="N21" i="14"/>
  <c r="E37" i="14"/>
  <c r="X53" i="14"/>
  <c r="AA69" i="14"/>
  <c r="K85" i="14"/>
  <c r="AD101" i="14"/>
  <c r="BK101" i="14"/>
  <c r="AZ117" i="14"/>
  <c r="J133" i="14"/>
  <c r="L149" i="14"/>
  <c r="H166" i="14"/>
  <c r="W182" i="14"/>
  <c r="BE182" i="14"/>
  <c r="AZ199" i="14"/>
  <c r="D216" i="14"/>
  <c r="T232" i="14"/>
  <c r="R248" i="14"/>
  <c r="AA264" i="14"/>
  <c r="P280" i="14"/>
  <c r="AY153" i="14"/>
  <c r="H252" i="14"/>
  <c r="Y20" i="14"/>
  <c r="BG52" i="14"/>
  <c r="BE84" i="14"/>
  <c r="S116" i="14"/>
  <c r="AD132" i="14"/>
  <c r="R148" i="14"/>
  <c r="Y165" i="14"/>
  <c r="BF165" i="14"/>
  <c r="BF181" i="14"/>
  <c r="BC198" i="14"/>
  <c r="R215" i="14"/>
  <c r="D231" i="14"/>
  <c r="W247" i="14"/>
  <c r="K263" i="14"/>
  <c r="AY263" i="14"/>
  <c r="BH279" i="14"/>
  <c r="AC7" i="14"/>
  <c r="D39" i="14"/>
  <c r="X55" i="14"/>
  <c r="AZ55" i="14"/>
  <c r="BG168" i="14"/>
  <c r="J47" i="14"/>
  <c r="W63" i="14"/>
  <c r="X95" i="14"/>
  <c r="D127" i="14"/>
  <c r="BJ127" i="14"/>
  <c r="BC143" i="14"/>
  <c r="AD160" i="14"/>
  <c r="S176" i="14"/>
  <c r="AE192" i="14"/>
  <c r="Y209" i="14"/>
  <c r="AY209" i="14"/>
  <c r="BE226" i="14"/>
  <c r="F242" i="14"/>
  <c r="V258" i="14"/>
  <c r="T274" i="14"/>
  <c r="BI11" i="14"/>
  <c r="T271" i="14"/>
  <c r="AA103" i="14"/>
  <c r="S10" i="14"/>
  <c r="AD26" i="14"/>
  <c r="Z42" i="14"/>
  <c r="AE58" i="14"/>
  <c r="BC58" i="14"/>
  <c r="BI74" i="14"/>
  <c r="BA90" i="14"/>
  <c r="L106" i="14"/>
  <c r="K122" i="14"/>
  <c r="Q138" i="14"/>
  <c r="X154" i="14"/>
  <c r="BB154" i="14"/>
  <c r="BJ171" i="14"/>
  <c r="R187" i="14"/>
  <c r="C204" i="14"/>
  <c r="V221" i="14"/>
  <c r="AB237" i="14"/>
  <c r="BE237" i="14"/>
  <c r="AX253" i="14"/>
  <c r="W269" i="14"/>
  <c r="D76" i="14"/>
  <c r="BK76" i="14"/>
  <c r="BC173" i="14"/>
  <c r="R189" i="14"/>
  <c r="AE5" i="14"/>
  <c r="AC21" i="14"/>
  <c r="D37" i="14"/>
  <c r="H53" i="14"/>
  <c r="K69" i="14"/>
  <c r="Z85" i="14"/>
  <c r="N101" i="14"/>
  <c r="BJ101" i="14"/>
  <c r="AY117" i="14"/>
  <c r="H133" i="14"/>
  <c r="K149" i="14"/>
  <c r="W166" i="14"/>
  <c r="G182" i="14"/>
  <c r="AE199" i="14"/>
  <c r="AX199" i="14"/>
  <c r="BI216" i="14"/>
  <c r="D232" i="14"/>
  <c r="Q248" i="14"/>
  <c r="K264" i="14"/>
  <c r="AE280" i="14"/>
  <c r="M170" i="14"/>
  <c r="O252" i="14"/>
  <c r="I20" i="14"/>
  <c r="Q68" i="14"/>
  <c r="BD84" i="14"/>
  <c r="R116" i="14"/>
  <c r="N132" i="14"/>
  <c r="AE148" i="14"/>
  <c r="X165" i="14"/>
  <c r="W181" i="14"/>
  <c r="BK181" i="14"/>
  <c r="BB198" i="14"/>
  <c r="Q215" i="14"/>
  <c r="S231" i="14"/>
  <c r="G247" i="14"/>
  <c r="Z263" i="14"/>
  <c r="BD263" i="14"/>
  <c r="BG279" i="14"/>
  <c r="M7" i="14"/>
  <c r="S39" i="14"/>
  <c r="H55" i="14"/>
  <c r="AY55" i="14"/>
  <c r="BF168" i="14"/>
  <c r="D47" i="14"/>
  <c r="G63" i="14"/>
  <c r="H95" i="14"/>
  <c r="S127" i="14"/>
  <c r="BG127" i="14"/>
  <c r="BB143" i="14"/>
  <c r="AB160" i="14"/>
  <c r="C176" i="14"/>
  <c r="O192" i="14"/>
  <c r="I209" i="14"/>
  <c r="AC226" i="14"/>
  <c r="BD226" i="14"/>
  <c r="BK242" i="14"/>
  <c r="U258" i="14"/>
  <c r="D274" i="14"/>
  <c r="BK12" i="14"/>
  <c r="M271" i="14"/>
  <c r="K103" i="14"/>
  <c r="C10" i="14"/>
  <c r="N26" i="14"/>
  <c r="J42" i="14"/>
  <c r="O58" i="14"/>
  <c r="AD74" i="14"/>
  <c r="BH74" i="14"/>
  <c r="AZ90" i="14"/>
  <c r="J106" i="14"/>
  <c r="J122" i="14"/>
  <c r="P138" i="14"/>
  <c r="H154" i="14"/>
  <c r="BA154" i="14"/>
  <c r="BI171" i="14"/>
  <c r="L187" i="14"/>
  <c r="R204" i="14"/>
  <c r="F221" i="14"/>
  <c r="L237" i="14"/>
  <c r="BD237" i="14"/>
  <c r="BK253" i="14"/>
  <c r="V269" i="14"/>
  <c r="S76" i="14"/>
  <c r="BJ76" i="14"/>
  <c r="BB173" i="14"/>
  <c r="Q189" i="14"/>
  <c r="O5" i="14"/>
  <c r="M21" i="14"/>
  <c r="BG37" i="14"/>
  <c r="W53" i="14"/>
  <c r="Z69" i="14"/>
  <c r="J85" i="14"/>
  <c r="AC101" i="14"/>
  <c r="BI101" i="14"/>
  <c r="AX117" i="14"/>
  <c r="BE133" i="14"/>
  <c r="D149" i="14"/>
  <c r="G166" i="14"/>
  <c r="V182" i="14"/>
  <c r="O199" i="14"/>
  <c r="BJ199" i="14"/>
  <c r="BH216" i="14"/>
  <c r="S232" i="14"/>
  <c r="O248" i="14"/>
  <c r="Z264" i="14"/>
  <c r="O280" i="14"/>
  <c r="BA280" i="14"/>
  <c r="L170" i="14"/>
  <c r="N252" i="14"/>
  <c r="X20" i="14"/>
  <c r="P68" i="14"/>
  <c r="BC84" i="14"/>
  <c r="O116" i="14"/>
  <c r="AB132" i="14"/>
  <c r="AD148" i="14"/>
  <c r="H165" i="14"/>
  <c r="G181" i="14"/>
  <c r="BI181" i="14"/>
  <c r="BA198" i="14"/>
  <c r="P215" i="14"/>
  <c r="C231" i="14"/>
  <c r="V247" i="14"/>
  <c r="J263" i="14"/>
  <c r="BB263" i="14"/>
  <c r="BF279" i="14"/>
  <c r="AB7" i="14"/>
  <c r="C39" i="14"/>
  <c r="W55" i="14"/>
  <c r="AX55" i="14"/>
  <c r="BE168" i="14"/>
  <c r="C47" i="14"/>
  <c r="V63" i="14"/>
  <c r="W95" i="14"/>
  <c r="C127" i="14"/>
  <c r="X143" i="14"/>
  <c r="BA143" i="14"/>
  <c r="BK160" i="14"/>
  <c r="R176" i="14"/>
  <c r="AD192" i="14"/>
  <c r="X209" i="14"/>
  <c r="M226" i="14"/>
  <c r="BC226" i="14"/>
  <c r="BJ242" i="14"/>
  <c r="T258" i="14"/>
  <c r="S274" i="14"/>
  <c r="AY14" i="14"/>
  <c r="L271" i="14"/>
  <c r="Z103" i="14"/>
  <c r="R10" i="14"/>
  <c r="AC26" i="14"/>
  <c r="Y42" i="14"/>
  <c r="AD58" i="14"/>
  <c r="N74" i="14"/>
  <c r="BG74" i="14"/>
  <c r="AY90" i="14"/>
  <c r="I106" i="14"/>
  <c r="I122" i="14"/>
  <c r="AE138" i="14"/>
  <c r="W154" i="14"/>
  <c r="AD171" i="14"/>
  <c r="BH171" i="14"/>
  <c r="AX187" i="14"/>
  <c r="Q204" i="14"/>
  <c r="U221" i="14"/>
  <c r="AA237" i="14"/>
  <c r="AE253" i="14"/>
  <c r="BJ253" i="14"/>
  <c r="BG269" i="14"/>
  <c r="C76" i="14"/>
  <c r="BI76" i="14"/>
  <c r="BA173" i="14"/>
  <c r="P189" i="14"/>
  <c r="BH170" i="14"/>
  <c r="M252" i="14"/>
  <c r="O36" i="14"/>
  <c r="AE68" i="14"/>
  <c r="BB84" i="14"/>
  <c r="AB116" i="14"/>
  <c r="L132" i="14"/>
  <c r="N148" i="14"/>
  <c r="W165" i="14"/>
  <c r="V181" i="14"/>
  <c r="BG181" i="14"/>
  <c r="AZ198" i="14"/>
  <c r="N215" i="14"/>
  <c r="R231" i="14"/>
  <c r="F247" i="14"/>
  <c r="Y263" i="14"/>
  <c r="AX263" i="14"/>
  <c r="BE279" i="14"/>
  <c r="L7" i="14"/>
  <c r="Q39" i="14"/>
  <c r="G55" i="14"/>
  <c r="U168" i="14"/>
  <c r="BD168" i="14"/>
  <c r="BK47" i="14"/>
  <c r="F63" i="14"/>
  <c r="G95" i="14"/>
  <c r="R127" i="14"/>
  <c r="H143" i="14"/>
  <c r="AZ143" i="14"/>
  <c r="BJ160" i="14"/>
  <c r="Q176" i="14"/>
  <c r="N192" i="14"/>
  <c r="H209" i="14"/>
  <c r="AB226" i="14"/>
  <c r="BB226" i="14"/>
  <c r="BI242" i="14"/>
  <c r="R258" i="14"/>
  <c r="C274" i="14"/>
  <c r="BC16" i="14"/>
  <c r="H271" i="14"/>
  <c r="J103" i="14"/>
  <c r="Q10" i="14"/>
  <c r="M26" i="14"/>
  <c r="I42" i="14"/>
  <c r="N58" i="14"/>
  <c r="AC74" i="14"/>
  <c r="BF74" i="14"/>
  <c r="AX90" i="14"/>
  <c r="H106" i="14"/>
  <c r="H122" i="14"/>
  <c r="AD138" i="14"/>
  <c r="G154" i="14"/>
  <c r="N171" i="14"/>
  <c r="BG171" i="14"/>
  <c r="BK187" i="14"/>
  <c r="P204" i="14"/>
  <c r="E221" i="14"/>
  <c r="K237" i="14"/>
  <c r="O253" i="14"/>
  <c r="BI253" i="14"/>
  <c r="BF269" i="14"/>
  <c r="R76" i="14"/>
  <c r="J186" i="14"/>
  <c r="AC252" i="14"/>
  <c r="AD36" i="14"/>
  <c r="AD68" i="14"/>
  <c r="AZ84" i="14"/>
  <c r="L116" i="14"/>
  <c r="AA132" i="14"/>
  <c r="AC148" i="14"/>
  <c r="G165" i="14"/>
  <c r="F181" i="14"/>
  <c r="BE181" i="14"/>
  <c r="AY198" i="14"/>
  <c r="F215" i="14"/>
  <c r="Q231" i="14"/>
  <c r="S247" i="14"/>
  <c r="I263" i="14"/>
  <c r="AC279" i="14"/>
  <c r="BC279" i="14"/>
  <c r="AA7" i="14"/>
  <c r="P39" i="14"/>
  <c r="V55" i="14"/>
  <c r="E168" i="14"/>
  <c r="BC168" i="14"/>
  <c r="BJ47" i="14"/>
  <c r="U63" i="14"/>
  <c r="U95" i="14"/>
  <c r="Q127" i="14"/>
  <c r="W143" i="14"/>
  <c r="AY143" i="14"/>
  <c r="BI160" i="14"/>
  <c r="P176" i="14"/>
  <c r="AC192" i="14"/>
  <c r="W209" i="14"/>
  <c r="L226" i="14"/>
  <c r="BA226" i="14"/>
  <c r="BH242" i="14"/>
  <c r="Q258" i="14"/>
  <c r="R274" i="14"/>
  <c r="BE17" i="14"/>
  <c r="G271" i="14"/>
  <c r="Y103" i="14"/>
  <c r="P10" i="14"/>
  <c r="AB26" i="14"/>
  <c r="X42" i="14"/>
  <c r="AC58" i="14"/>
  <c r="M74" i="14"/>
  <c r="BE74" i="14"/>
  <c r="BK90" i="14"/>
  <c r="G106" i="14"/>
  <c r="G122" i="14"/>
  <c r="N138" i="14"/>
  <c r="V154" i="14"/>
  <c r="AB171" i="14"/>
  <c r="BF171" i="14"/>
  <c r="BJ187" i="14"/>
  <c r="AE204" i="14"/>
  <c r="T221" i="14"/>
  <c r="Z237" i="14"/>
  <c r="AC253" i="14"/>
  <c r="BH253" i="14"/>
  <c r="BE269" i="14"/>
  <c r="Q76" i="14"/>
  <c r="BG76" i="14"/>
  <c r="AY173" i="14"/>
  <c r="H189" i="14"/>
  <c r="AC5" i="14"/>
  <c r="AA21" i="14"/>
  <c r="BD37" i="14"/>
  <c r="U53" i="14"/>
  <c r="I69" i="14"/>
  <c r="V85" i="14"/>
  <c r="L101" i="14"/>
  <c r="V117" i="14"/>
  <c r="BH117" i="14"/>
  <c r="BA133" i="14"/>
  <c r="AC149" i="14"/>
  <c r="T166" i="14"/>
  <c r="E182" i="14"/>
  <c r="AB199" i="14"/>
  <c r="BH199" i="14"/>
  <c r="BE216" i="14"/>
  <c r="X232" i="14"/>
  <c r="AE186" i="14"/>
  <c r="AA252" i="14"/>
  <c r="AA36" i="14"/>
  <c r="N68" i="14"/>
  <c r="AY84" i="14"/>
  <c r="I116" i="14"/>
  <c r="K132" i="14"/>
  <c r="M148" i="14"/>
  <c r="V165" i="14"/>
  <c r="U181" i="14"/>
  <c r="BD181" i="14"/>
  <c r="AX198" i="14"/>
  <c r="BG215" i="14"/>
  <c r="P231" i="14"/>
  <c r="Q247" i="14"/>
  <c r="X263" i="14"/>
  <c r="M279" i="14"/>
  <c r="BB279" i="14"/>
  <c r="K7" i="14"/>
  <c r="AE39" i="14"/>
  <c r="F55" i="14"/>
  <c r="S168" i="14"/>
  <c r="BB168" i="14"/>
  <c r="BI47" i="14"/>
  <c r="E63" i="14"/>
  <c r="E95" i="14"/>
  <c r="P127" i="14"/>
  <c r="G143" i="14"/>
  <c r="AX143" i="14"/>
  <c r="BH160" i="14"/>
  <c r="AE176" i="14"/>
  <c r="M192" i="14"/>
  <c r="G209" i="14"/>
  <c r="AA226" i="14"/>
  <c r="AZ226" i="14"/>
  <c r="BG242" i="14"/>
  <c r="P258" i="14"/>
  <c r="AE274" i="14"/>
  <c r="BG18" i="14"/>
  <c r="BK271" i="14"/>
  <c r="I103" i="14"/>
  <c r="AE10" i="14"/>
  <c r="L26" i="14"/>
  <c r="H42" i="14"/>
  <c r="M58" i="14"/>
  <c r="AB74" i="14"/>
  <c r="BD74" i="14"/>
  <c r="BJ90" i="14"/>
  <c r="AE106" i="14"/>
  <c r="AE122" i="14"/>
  <c r="AC138" i="14"/>
  <c r="F154" i="14"/>
  <c r="L171" i="14"/>
  <c r="BE171" i="14"/>
  <c r="BI187" i="14"/>
  <c r="AC204" i="14"/>
  <c r="D221" i="14"/>
  <c r="J237" i="14"/>
  <c r="M253" i="14"/>
  <c r="BG253" i="14"/>
  <c r="BD269" i="14"/>
  <c r="P76" i="14"/>
  <c r="T173" i="14"/>
  <c r="AX173" i="14"/>
  <c r="BB189" i="14"/>
  <c r="M5" i="14"/>
  <c r="Z21" i="14"/>
  <c r="BC37" i="14"/>
  <c r="F53" i="14"/>
  <c r="X69" i="14"/>
  <c r="F85" i="14"/>
  <c r="AA101" i="14"/>
  <c r="F117" i="14"/>
  <c r="BF117" i="14"/>
  <c r="AZ133" i="14"/>
  <c r="AB149" i="14"/>
  <c r="D166" i="14"/>
  <c r="R182" i="14"/>
  <c r="L199" i="14"/>
  <c r="BG199" i="14"/>
  <c r="BD216" i="14"/>
  <c r="R232" i="14"/>
  <c r="E248" i="14"/>
  <c r="V264" i="14"/>
  <c r="M280" i="14"/>
  <c r="H186" i="14"/>
  <c r="BI252" i="14"/>
  <c r="K36" i="14"/>
  <c r="AC68" i="14"/>
  <c r="AX84" i="14"/>
  <c r="AD116" i="14"/>
  <c r="Z132" i="14"/>
  <c r="AB148" i="14"/>
  <c r="F165" i="14"/>
  <c r="E181" i="14"/>
  <c r="BC181" i="14"/>
  <c r="BK198" i="14"/>
  <c r="BF215" i="14"/>
  <c r="AE231" i="14"/>
  <c r="P247" i="14"/>
  <c r="H263" i="14"/>
  <c r="AB279" i="14"/>
  <c r="BA279" i="14"/>
  <c r="Z7" i="14"/>
  <c r="O39" i="14"/>
  <c r="U55" i="14"/>
  <c r="C168" i="14"/>
  <c r="BA168" i="14"/>
  <c r="BH47" i="14"/>
  <c r="D63" i="14"/>
  <c r="T95" i="14"/>
  <c r="AE127" i="14"/>
  <c r="V143" i="14"/>
  <c r="BK143" i="14"/>
  <c r="BG160" i="14"/>
  <c r="AD176" i="14"/>
  <c r="AB192" i="14"/>
  <c r="V209" i="14"/>
  <c r="K226" i="14"/>
  <c r="AY226" i="14"/>
  <c r="BF242" i="14"/>
  <c r="O258" i="14"/>
  <c r="AC274" i="14"/>
  <c r="BI19" i="14"/>
  <c r="BJ271" i="14"/>
  <c r="N103" i="14"/>
  <c r="O10" i="14"/>
  <c r="AA26" i="14"/>
  <c r="W42" i="14"/>
  <c r="AB58" i="14"/>
  <c r="L74" i="14"/>
  <c r="BC74" i="14"/>
  <c r="BI90" i="14"/>
  <c r="AY106" i="14"/>
  <c r="Z122" i="14"/>
  <c r="M138" i="14"/>
  <c r="U154" i="14"/>
  <c r="AA171" i="14"/>
  <c r="BD171" i="14"/>
  <c r="BH187" i="14"/>
  <c r="U204" i="14"/>
  <c r="S221" i="14"/>
  <c r="Y237" i="14"/>
  <c r="AB253" i="14"/>
  <c r="BF253" i="14"/>
  <c r="BC269" i="14"/>
  <c r="AE76" i="14"/>
  <c r="D173" i="14"/>
  <c r="BK173" i="14"/>
  <c r="BA189" i="14"/>
  <c r="AB5" i="14"/>
  <c r="K21" i="14"/>
  <c r="BB37" i="14"/>
  <c r="E53" i="14"/>
  <c r="H69" i="14"/>
  <c r="U85" i="14"/>
  <c r="K101" i="14"/>
  <c r="U117" i="14"/>
  <c r="BC117" i="14"/>
  <c r="AY133" i="14"/>
  <c r="AA149" i="14"/>
  <c r="S166" i="14"/>
  <c r="Q182" i="14"/>
  <c r="AA199" i="14"/>
  <c r="AY199" i="14"/>
  <c r="BC216" i="14"/>
  <c r="P232" i="14"/>
  <c r="C248" i="14"/>
  <c r="F264" i="14"/>
  <c r="BI186" i="14"/>
  <c r="BF252" i="14"/>
  <c r="Z36" i="14"/>
  <c r="I68" i="14"/>
  <c r="N100" i="14"/>
  <c r="AC116" i="14"/>
  <c r="I132" i="14"/>
  <c r="L148" i="14"/>
  <c r="U165" i="14"/>
  <c r="T181" i="14"/>
  <c r="AB198" i="14"/>
  <c r="BJ198" i="14"/>
  <c r="BE215" i="14"/>
  <c r="AC231" i="14"/>
  <c r="O247" i="14"/>
  <c r="W263" i="14"/>
  <c r="AA279" i="14"/>
  <c r="AZ279" i="14"/>
  <c r="J7" i="14"/>
  <c r="AD39" i="14"/>
  <c r="E55" i="14"/>
  <c r="R168" i="14"/>
  <c r="AZ168" i="14"/>
  <c r="BG47" i="14"/>
  <c r="C63" i="14"/>
  <c r="D95" i="14"/>
  <c r="O127" i="14"/>
  <c r="F143" i="14"/>
  <c r="BJ143" i="14"/>
  <c r="BF160" i="14"/>
  <c r="O176" i="14"/>
  <c r="L192" i="14"/>
  <c r="F209" i="14"/>
  <c r="Z226" i="14"/>
  <c r="AX226" i="14"/>
  <c r="BE242" i="14"/>
  <c r="M258" i="14"/>
  <c r="V274" i="14"/>
  <c r="BK20" i="14"/>
  <c r="BI271" i="14"/>
  <c r="H103" i="14"/>
  <c r="AD10" i="14"/>
  <c r="K26" i="14"/>
  <c r="G42" i="14"/>
  <c r="L58" i="14"/>
  <c r="AA74" i="14"/>
  <c r="P90" i="14"/>
  <c r="BH90" i="14"/>
  <c r="AX106" i="14"/>
  <c r="Y122" i="14"/>
  <c r="AB138" i="14"/>
  <c r="E154" i="14"/>
  <c r="K171" i="14"/>
  <c r="BC171" i="14"/>
  <c r="BF187" i="14"/>
  <c r="O204" i="14"/>
  <c r="C221" i="14"/>
  <c r="I237" i="14"/>
  <c r="L253" i="14"/>
  <c r="BE253" i="14"/>
  <c r="BB269" i="14"/>
  <c r="O76" i="14"/>
  <c r="S173" i="14"/>
  <c r="BJ173" i="14"/>
  <c r="AZ189" i="14"/>
  <c r="L5" i="14"/>
  <c r="J21" i="14"/>
  <c r="BA37" i="14"/>
  <c r="BG53" i="14"/>
  <c r="W69" i="14"/>
  <c r="E85" i="14"/>
  <c r="Z101" i="14"/>
  <c r="E117" i="14"/>
  <c r="BI117" i="14"/>
  <c r="AX133" i="14"/>
  <c r="T149" i="14"/>
  <c r="C166" i="14"/>
  <c r="P182" i="14"/>
  <c r="K199" i="14"/>
  <c r="AE216" i="14"/>
  <c r="BB216" i="14"/>
  <c r="BI232" i="14"/>
  <c r="AE248" i="14"/>
  <c r="U264" i="14"/>
  <c r="L280" i="14"/>
  <c r="W203" i="14"/>
  <c r="BE252" i="14"/>
  <c r="X36" i="14"/>
  <c r="W68" i="14"/>
  <c r="AB100" i="14"/>
  <c r="Z116" i="14"/>
  <c r="U132" i="14"/>
  <c r="H148" i="14"/>
  <c r="E165" i="14"/>
  <c r="D181" i="14"/>
  <c r="L198" i="14"/>
  <c r="BH198" i="14"/>
  <c r="BD215" i="14"/>
  <c r="U231" i="14"/>
  <c r="N247" i="14"/>
  <c r="G263" i="14"/>
  <c r="K279" i="14"/>
  <c r="AY279" i="14"/>
  <c r="Y7" i="14"/>
  <c r="N39" i="14"/>
  <c r="T55" i="14"/>
  <c r="Q168" i="14"/>
  <c r="AY168" i="14"/>
  <c r="BF47" i="14"/>
  <c r="T63" i="14"/>
  <c r="S95" i="14"/>
  <c r="AC127" i="14"/>
  <c r="U143" i="14"/>
  <c r="BG143" i="14"/>
  <c r="BE160" i="14"/>
  <c r="N176" i="14"/>
  <c r="R192" i="14"/>
  <c r="U209" i="14"/>
  <c r="J226" i="14"/>
  <c r="AE242" i="14"/>
  <c r="BD242" i="14"/>
  <c r="BK258" i="14"/>
  <c r="U274" i="14"/>
  <c r="AY22" i="14"/>
  <c r="BH271" i="14"/>
  <c r="F103" i="14"/>
  <c r="N10" i="14"/>
  <c r="Z26" i="14"/>
  <c r="V42" i="14"/>
  <c r="AA58" i="14"/>
  <c r="K74" i="14"/>
  <c r="AD90" i="14"/>
  <c r="BG90" i="14"/>
  <c r="BK106" i="14"/>
  <c r="X122" i="14"/>
  <c r="L138" i="14"/>
  <c r="T154" i="14"/>
  <c r="Z171" i="14"/>
  <c r="BB171" i="14"/>
  <c r="BE187" i="14"/>
  <c r="M204" i="14"/>
  <c r="R221" i="14"/>
  <c r="X237" i="14"/>
  <c r="AA253" i="14"/>
  <c r="BD253" i="14"/>
  <c r="BA269" i="14"/>
  <c r="AB76" i="14"/>
  <c r="R173" i="14"/>
  <c r="BI173" i="14"/>
  <c r="AY189" i="14"/>
  <c r="AA5" i="14"/>
  <c r="S37" i="14"/>
  <c r="AZ37" i="14"/>
  <c r="BF53" i="14"/>
  <c r="G69" i="14"/>
  <c r="T85" i="14"/>
  <c r="J101" i="14"/>
  <c r="T117" i="14"/>
  <c r="Y133" i="14"/>
  <c r="BK133" i="14"/>
  <c r="BE149" i="14"/>
  <c r="R166" i="14"/>
  <c r="AE182" i="14"/>
  <c r="Z199" i="14"/>
  <c r="O216" i="14"/>
  <c r="T203" i="14"/>
  <c r="BC252" i="14"/>
  <c r="H36" i="14"/>
  <c r="G68" i="14"/>
  <c r="L100" i="14"/>
  <c r="X116" i="14"/>
  <c r="H132" i="14"/>
  <c r="AA148" i="14"/>
  <c r="T165" i="14"/>
  <c r="S181" i="14"/>
  <c r="Z198" i="14"/>
  <c r="BI198" i="14"/>
  <c r="BC215" i="14"/>
  <c r="O231" i="14"/>
  <c r="L247" i="14"/>
  <c r="V263" i="14"/>
  <c r="Z279" i="14"/>
  <c r="BD279" i="14"/>
  <c r="I7" i="14"/>
  <c r="AC39" i="14"/>
  <c r="D55" i="14"/>
  <c r="P168" i="14"/>
  <c r="AX168" i="14"/>
  <c r="BE47" i="14"/>
  <c r="S63" i="14"/>
  <c r="C95" i="14"/>
  <c r="M127" i="14"/>
  <c r="E143" i="14"/>
  <c r="AC160" i="14"/>
  <c r="BD160" i="14"/>
  <c r="BK176" i="14"/>
  <c r="Q192" i="14"/>
  <c r="E209" i="14"/>
  <c r="Y226" i="14"/>
  <c r="O242" i="14"/>
  <c r="BC242" i="14"/>
  <c r="BJ258" i="14"/>
  <c r="Q274" i="14"/>
  <c r="BB23" i="14"/>
  <c r="BG271" i="14"/>
  <c r="AD103" i="14"/>
  <c r="AC10" i="14"/>
  <c r="Y26" i="14"/>
  <c r="F42" i="14"/>
  <c r="K58" i="14"/>
  <c r="Z74" i="14"/>
  <c r="N90" i="14"/>
  <c r="BF90" i="14"/>
  <c r="BJ106" i="14"/>
  <c r="W122" i="14"/>
  <c r="AA138" i="14"/>
  <c r="D154" i="14"/>
  <c r="J171" i="14"/>
  <c r="Y187" i="14"/>
  <c r="BD187" i="14"/>
  <c r="E204" i="14"/>
  <c r="AE221" i="14"/>
  <c r="H237" i="14"/>
  <c r="K253" i="14"/>
  <c r="AE269" i="14"/>
  <c r="AY269" i="14"/>
  <c r="L76" i="14"/>
  <c r="Q173" i="14"/>
  <c r="BH173" i="14"/>
  <c r="AX189" i="14"/>
  <c r="Z5" i="14"/>
  <c r="C37" i="14"/>
  <c r="AY37" i="14"/>
  <c r="BE53" i="14"/>
  <c r="V69" i="14"/>
  <c r="D85" i="14"/>
  <c r="Y101" i="14"/>
  <c r="D117" i="14"/>
  <c r="I133" i="14"/>
  <c r="BJ133" i="14"/>
  <c r="BD149" i="14"/>
  <c r="AD166" i="14"/>
  <c r="O182" i="14"/>
  <c r="D203" i="14"/>
  <c r="AB268" i="14"/>
  <c r="G36" i="14"/>
  <c r="V68" i="14"/>
  <c r="AA100" i="14"/>
  <c r="W116" i="14"/>
  <c r="G132" i="14"/>
  <c r="Z148" i="14"/>
  <c r="D165" i="14"/>
  <c r="C181" i="14"/>
  <c r="J198" i="14"/>
  <c r="BG198" i="14"/>
  <c r="BB215" i="14"/>
  <c r="M231" i="14"/>
  <c r="E247" i="14"/>
  <c r="F263" i="14"/>
  <c r="J279" i="14"/>
  <c r="AX279" i="14"/>
  <c r="X7" i="14"/>
  <c r="M39" i="14"/>
  <c r="S55" i="14"/>
  <c r="AE168" i="14"/>
  <c r="Q47" i="14"/>
  <c r="BD47" i="14"/>
  <c r="BK63" i="14"/>
  <c r="R95" i="14"/>
  <c r="AB127" i="14"/>
  <c r="S143" i="14"/>
  <c r="M160" i="14"/>
  <c r="BC160" i="14"/>
  <c r="BJ176" i="14"/>
  <c r="K192" i="14"/>
  <c r="S209" i="14"/>
  <c r="I226" i="14"/>
  <c r="AC242" i="14"/>
  <c r="BB242" i="14"/>
  <c r="BI258" i="14"/>
  <c r="P274" i="14"/>
  <c r="AX40" i="14"/>
  <c r="BF271" i="14"/>
  <c r="X103" i="14"/>
  <c r="M10" i="14"/>
  <c r="J26" i="14"/>
  <c r="AA42" i="14"/>
  <c r="Z58" i="14"/>
  <c r="J74" i="14"/>
  <c r="AC90" i="14"/>
  <c r="BE90" i="14"/>
  <c r="BI106" i="14"/>
  <c r="P122" i="14"/>
  <c r="K138" i="14"/>
  <c r="S154" i="14"/>
  <c r="Y171" i="14"/>
  <c r="I187" i="14"/>
  <c r="BB187" i="14"/>
  <c r="AZ204" i="14"/>
  <c r="X221" i="14"/>
  <c r="V237" i="14"/>
  <c r="Z253" i="14"/>
  <c r="O269" i="14"/>
  <c r="BK269" i="14"/>
  <c r="AA76" i="14"/>
  <c r="AD203" i="14"/>
  <c r="U268" i="14"/>
  <c r="V36" i="14"/>
  <c r="U68" i="14"/>
  <c r="K100" i="14"/>
  <c r="V116" i="14"/>
  <c r="E132" i="14"/>
  <c r="Y148" i="14"/>
  <c r="R165" i="14"/>
  <c r="R181" i="14"/>
  <c r="Y198" i="14"/>
  <c r="BF198" i="14"/>
  <c r="BA215" i="14"/>
  <c r="E231" i="14"/>
  <c r="D247" i="14"/>
  <c r="R263" i="14"/>
  <c r="Y279" i="14"/>
  <c r="H7" i="14"/>
  <c r="AB39" i="14"/>
  <c r="C55" i="14"/>
  <c r="O168" i="14"/>
  <c r="P47" i="14"/>
  <c r="BC47" i="14"/>
  <c r="BJ63" i="14"/>
  <c r="Q95" i="14"/>
  <c r="L127" i="14"/>
  <c r="C143" i="14"/>
  <c r="AA160" i="14"/>
  <c r="BB160" i="14"/>
  <c r="BI176" i="14"/>
  <c r="J192" i="14"/>
  <c r="C209" i="14"/>
  <c r="X226" i="14"/>
  <c r="M242" i="14"/>
  <c r="BA242" i="14"/>
  <c r="BH258" i="14"/>
  <c r="O274" i="14"/>
  <c r="BJ94" i="14"/>
  <c r="BE271" i="14"/>
  <c r="V103" i="14"/>
  <c r="AB10" i="14"/>
  <c r="I26" i="14"/>
  <c r="U42" i="14"/>
  <c r="J58" i="14"/>
  <c r="Y74" i="14"/>
  <c r="M90" i="14"/>
  <c r="BD90" i="14"/>
  <c r="BH106" i="14"/>
  <c r="O122" i="14"/>
  <c r="Z138" i="14"/>
  <c r="C154" i="14"/>
  <c r="I171" i="14"/>
  <c r="X187" i="14"/>
  <c r="BG187" i="14"/>
  <c r="AY204" i="14"/>
  <c r="W221" i="14"/>
  <c r="F237" i="14"/>
  <c r="J253" i="14"/>
  <c r="AC269" i="14"/>
  <c r="BJ269" i="14"/>
  <c r="K76" i="14"/>
  <c r="AE173" i="14"/>
  <c r="BF173" i="14"/>
  <c r="BI189" i="14"/>
  <c r="Q5" i="14"/>
  <c r="Q37" i="14"/>
  <c r="BK37" i="14"/>
  <c r="BC53" i="14"/>
  <c r="F69" i="14"/>
  <c r="C85" i="14"/>
  <c r="W101" i="14"/>
  <c r="C117" i="14"/>
  <c r="G133" i="14"/>
  <c r="M203" i="14"/>
  <c r="E268" i="14"/>
  <c r="F36" i="14"/>
  <c r="S68" i="14"/>
  <c r="Z100" i="14"/>
  <c r="N116" i="14"/>
  <c r="AC132" i="14"/>
  <c r="X148" i="14"/>
  <c r="Q165" i="14"/>
  <c r="AE181" i="14"/>
  <c r="I198" i="14"/>
  <c r="BE198" i="14"/>
  <c r="AZ215" i="14"/>
  <c r="BG231" i="14"/>
  <c r="AE247" i="14"/>
  <c r="U263" i="14"/>
  <c r="I279" i="14"/>
  <c r="W7" i="14"/>
  <c r="AA39" i="14"/>
  <c r="R55" i="14"/>
  <c r="AD168" i="14"/>
  <c r="AE47" i="14"/>
  <c r="BB47" i="14"/>
  <c r="BI63" i="14"/>
  <c r="AD95" i="14"/>
  <c r="AA127" i="14"/>
  <c r="P143" i="14"/>
  <c r="K160" i="14"/>
  <c r="BA160" i="14"/>
  <c r="BH176" i="14"/>
  <c r="I192" i="14"/>
  <c r="R209" i="14"/>
  <c r="H226" i="14"/>
  <c r="AB242" i="14"/>
  <c r="AZ242" i="14"/>
  <c r="BG258" i="14"/>
  <c r="M274" i="14"/>
  <c r="U271" i="14"/>
  <c r="BC271" i="14"/>
  <c r="BI103" i="14"/>
  <c r="L10" i="14"/>
  <c r="BA26" i="14"/>
  <c r="T42" i="14"/>
  <c r="Y58" i="14"/>
  <c r="I74" i="14"/>
  <c r="AB90" i="14"/>
  <c r="BC90" i="14"/>
  <c r="BG106" i="14"/>
  <c r="AY122" i="14"/>
  <c r="Y138" i="14"/>
  <c r="Q154" i="14"/>
  <c r="X171" i="14"/>
  <c r="H187" i="14"/>
  <c r="BC187" i="14"/>
  <c r="AX204" i="14"/>
  <c r="Q221" i="14"/>
  <c r="U237" i="14"/>
  <c r="Y253" i="14"/>
  <c r="M269" i="14"/>
  <c r="BI269" i="14"/>
  <c r="Z76" i="14"/>
  <c r="O173" i="14"/>
  <c r="AE189" i="14"/>
  <c r="BH189" i="14"/>
  <c r="K5" i="14"/>
  <c r="P37" i="14"/>
  <c r="BJ37" i="14"/>
  <c r="BB53" i="14"/>
  <c r="E69" i="14"/>
  <c r="P85" i="14"/>
  <c r="G101" i="14"/>
  <c r="R117" i="14"/>
  <c r="V133" i="14"/>
  <c r="BG133" i="14"/>
  <c r="BA149" i="14"/>
  <c r="P166" i="14"/>
  <c r="Z203" i="14"/>
  <c r="R268" i="14"/>
  <c r="I36" i="14"/>
  <c r="R68" i="14"/>
  <c r="J100" i="14"/>
  <c r="M116" i="14"/>
  <c r="X132" i="14"/>
  <c r="Q148" i="14"/>
  <c r="P165" i="14"/>
  <c r="O181" i="14"/>
  <c r="X198" i="14"/>
  <c r="AE215" i="14"/>
  <c r="AY215" i="14"/>
  <c r="BF231" i="14"/>
  <c r="AD247" i="14"/>
  <c r="T263" i="14"/>
  <c r="X279" i="14"/>
  <c r="V7" i="14"/>
  <c r="Z39" i="14"/>
  <c r="Q55" i="14"/>
  <c r="N168" i="14"/>
  <c r="O47" i="14"/>
  <c r="BA47" i="14"/>
  <c r="BH63" i="14"/>
  <c r="V95" i="14"/>
  <c r="K127" i="14"/>
  <c r="AE143" i="14"/>
  <c r="Z160" i="14"/>
  <c r="AZ160" i="14"/>
  <c r="BG176" i="14"/>
  <c r="AA192" i="14"/>
  <c r="Q209" i="14"/>
  <c r="U226" i="14"/>
  <c r="L242" i="14"/>
  <c r="AY242" i="14"/>
  <c r="BF258" i="14"/>
  <c r="F274" i="14"/>
  <c r="E271" i="14"/>
  <c r="BA271" i="14"/>
  <c r="BH103" i="14"/>
  <c r="AA10" i="14"/>
  <c r="AZ26" i="14"/>
  <c r="S42" i="14"/>
  <c r="I58" i="14"/>
  <c r="V74" i="14"/>
  <c r="L90" i="14"/>
  <c r="V106" i="14"/>
  <c r="BF106" i="14"/>
  <c r="AX122" i="14"/>
  <c r="W138" i="14"/>
  <c r="P154" i="14"/>
  <c r="H171" i="14"/>
  <c r="W187" i="14"/>
  <c r="BA187" i="14"/>
  <c r="BK204" i="14"/>
  <c r="P221" i="14"/>
  <c r="E237" i="14"/>
  <c r="I253" i="14"/>
  <c r="AB269" i="14"/>
  <c r="BH269" i="14"/>
  <c r="J76" i="14"/>
  <c r="AD173" i="14"/>
  <c r="O189" i="14"/>
  <c r="BF189" i="14"/>
  <c r="J5" i="14"/>
  <c r="AY203" i="14"/>
  <c r="AD268" i="14"/>
  <c r="BD36" i="14"/>
  <c r="BA68" i="14"/>
  <c r="Y100" i="14"/>
  <c r="J116" i="14"/>
  <c r="W132" i="14"/>
  <c r="P148" i="14"/>
  <c r="AE165" i="14"/>
  <c r="AD181" i="14"/>
  <c r="H198" i="14"/>
  <c r="O215" i="14"/>
  <c r="AX215" i="14"/>
  <c r="BE231" i="14"/>
  <c r="AB247" i="14"/>
  <c r="S263" i="14"/>
  <c r="H279" i="14"/>
  <c r="F7" i="14"/>
  <c r="R39" i="14"/>
  <c r="P55" i="14"/>
  <c r="AC168" i="14"/>
  <c r="AD47" i="14"/>
  <c r="AZ47" i="14"/>
  <c r="BG63" i="14"/>
  <c r="P95" i="14"/>
  <c r="Z127" i="14"/>
  <c r="O143" i="14"/>
  <c r="J160" i="14"/>
  <c r="AY160" i="14"/>
  <c r="BF176" i="14"/>
  <c r="Z192" i="14"/>
  <c r="P209" i="14"/>
  <c r="E226" i="14"/>
  <c r="AA242" i="14"/>
  <c r="AX242" i="14"/>
  <c r="BE258" i="14"/>
  <c r="E274" i="14"/>
  <c r="S271" i="14"/>
  <c r="AZ271" i="14"/>
  <c r="BF103" i="14"/>
  <c r="K10" i="14"/>
  <c r="AY26" i="14"/>
  <c r="K42" i="14"/>
  <c r="X58" i="14"/>
  <c r="F74" i="14"/>
  <c r="AA90" i="14"/>
  <c r="F106" i="14"/>
  <c r="BB106" i="14"/>
  <c r="BK122" i="14"/>
  <c r="O138" i="14"/>
  <c r="AE154" i="14"/>
  <c r="W171" i="14"/>
  <c r="G187" i="14"/>
  <c r="AZ187" i="14"/>
  <c r="BJ204" i="14"/>
  <c r="O221" i="14"/>
  <c r="T237" i="14"/>
  <c r="X253" i="14"/>
  <c r="L269" i="14"/>
  <c r="AZ269" i="14"/>
  <c r="Y76" i="14"/>
  <c r="I220" i="14"/>
  <c r="AC268" i="14"/>
  <c r="BC36" i="14"/>
  <c r="AZ68" i="14"/>
  <c r="X100" i="14"/>
  <c r="BB116" i="14"/>
  <c r="BC132" i="14"/>
  <c r="K148" i="14"/>
  <c r="O165" i="14"/>
  <c r="N181" i="14"/>
  <c r="W198" i="14"/>
  <c r="AD215" i="14"/>
  <c r="BJ215" i="14"/>
  <c r="BD231" i="14"/>
  <c r="U247" i="14"/>
  <c r="Q263" i="14"/>
  <c r="W279" i="14"/>
  <c r="AX6" i="14"/>
  <c r="U7" i="14"/>
  <c r="L39" i="14"/>
  <c r="AE55" i="14"/>
  <c r="M168" i="14"/>
  <c r="N47" i="14"/>
  <c r="AY47" i="14"/>
  <c r="BF63" i="14"/>
  <c r="N95" i="14"/>
  <c r="J127" i="14"/>
  <c r="AC143" i="14"/>
  <c r="Y160" i="14"/>
  <c r="AX160" i="14"/>
  <c r="BE176" i="14"/>
  <c r="Y192" i="14"/>
  <c r="AE209" i="14"/>
  <c r="T226" i="14"/>
  <c r="K242" i="14"/>
  <c r="AD258" i="14"/>
  <c r="BD258" i="14"/>
  <c r="BA274" i="14"/>
  <c r="C271" i="14"/>
  <c r="AY271" i="14"/>
  <c r="BE103" i="14"/>
  <c r="Z10" i="14"/>
  <c r="AX26" i="14"/>
  <c r="E42" i="14"/>
  <c r="H58" i="14"/>
  <c r="U74" i="14"/>
  <c r="K90" i="14"/>
  <c r="U106" i="14"/>
  <c r="BD106" i="14"/>
  <c r="BJ122" i="14"/>
  <c r="J138" i="14"/>
  <c r="O154" i="14"/>
  <c r="G171" i="14"/>
  <c r="V187" i="14"/>
  <c r="AY187" i="14"/>
  <c r="BH204" i="14"/>
  <c r="H221" i="14"/>
  <c r="D237" i="14"/>
  <c r="H253" i="14"/>
  <c r="AA269" i="14"/>
  <c r="AX269" i="14"/>
  <c r="I76" i="14"/>
  <c r="AC173" i="14"/>
  <c r="N189" i="14"/>
  <c r="BD189" i="14"/>
  <c r="Y21" i="14"/>
  <c r="AD37" i="14"/>
  <c r="D53" i="14"/>
  <c r="AY53" i="14"/>
  <c r="BE69" i="14"/>
  <c r="Y85" i="14"/>
  <c r="U101" i="14"/>
  <c r="AD117" i="14"/>
  <c r="E133" i="14"/>
  <c r="Z149" i="14"/>
  <c r="AX149" i="14"/>
  <c r="BG166" i="14"/>
  <c r="AA182" i="14"/>
  <c r="G199" i="14"/>
  <c r="AA216" i="14"/>
  <c r="AE232" i="14"/>
  <c r="BA232" i="14"/>
  <c r="BH248" i="14"/>
  <c r="R264" i="14"/>
  <c r="G280" i="14"/>
  <c r="X220" i="14"/>
  <c r="K268" i="14"/>
  <c r="BB36" i="14"/>
  <c r="AY68" i="14"/>
  <c r="V100" i="14"/>
  <c r="AZ116" i="14"/>
  <c r="BB132" i="14"/>
  <c r="J148" i="14"/>
  <c r="C165" i="14"/>
  <c r="AC181" i="14"/>
  <c r="G198" i="14"/>
  <c r="AC215" i="14"/>
  <c r="BH215" i="14"/>
  <c r="BC231" i="14"/>
  <c r="T247" i="14"/>
  <c r="P263" i="14"/>
  <c r="G279" i="14"/>
  <c r="BB8" i="14"/>
  <c r="E7" i="14"/>
  <c r="K39" i="14"/>
  <c r="O55" i="14"/>
  <c r="AA168" i="14"/>
  <c r="AC47" i="14"/>
  <c r="AX47" i="14"/>
  <c r="BE63" i="14"/>
  <c r="F95" i="14"/>
  <c r="AD127" i="14"/>
  <c r="M143" i="14"/>
  <c r="I160" i="14"/>
  <c r="AC176" i="14"/>
  <c r="BD176" i="14"/>
  <c r="BH192" i="14"/>
  <c r="O209" i="14"/>
  <c r="D226" i="14"/>
  <c r="Z242" i="14"/>
  <c r="N258" i="14"/>
  <c r="BC258" i="14"/>
  <c r="AZ274" i="14"/>
  <c r="R271" i="14"/>
  <c r="BD271" i="14"/>
  <c r="BD103" i="14"/>
  <c r="Y10" i="14"/>
  <c r="BK26" i="14"/>
  <c r="D42" i="14"/>
  <c r="W58" i="14"/>
  <c r="E74" i="14"/>
  <c r="Z90" i="14"/>
  <c r="E106" i="14"/>
  <c r="BC106" i="14"/>
  <c r="BI122" i="14"/>
  <c r="I138" i="14"/>
  <c r="AD154" i="14"/>
  <c r="V171" i="14"/>
  <c r="F187" i="14"/>
  <c r="C220" i="14"/>
  <c r="BE268" i="14"/>
  <c r="BJ36" i="14"/>
  <c r="AX68" i="14"/>
  <c r="F100" i="14"/>
  <c r="AY116" i="14"/>
  <c r="AZ132" i="14"/>
  <c r="I148" i="14"/>
  <c r="AD165" i="14"/>
  <c r="M181" i="14"/>
  <c r="V198" i="14"/>
  <c r="M215" i="14"/>
  <c r="BK215" i="14"/>
  <c r="BB231" i="14"/>
  <c r="R247" i="14"/>
  <c r="O263" i="14"/>
  <c r="V279" i="14"/>
  <c r="BD9" i="14"/>
  <c r="T7" i="14"/>
  <c r="J39" i="14"/>
  <c r="AD55" i="14"/>
  <c r="K168" i="14"/>
  <c r="M47" i="14"/>
  <c r="R63" i="14"/>
  <c r="BD63" i="14"/>
  <c r="BK95" i="14"/>
  <c r="Y127" i="14"/>
  <c r="J143" i="14"/>
  <c r="X160" i="14"/>
  <c r="M176" i="14"/>
  <c r="BC176" i="14"/>
  <c r="BG192" i="14"/>
  <c r="T209" i="14"/>
  <c r="S226" i="14"/>
  <c r="J242" i="14"/>
  <c r="AB258" i="14"/>
  <c r="BB258" i="14"/>
  <c r="AY274" i="14"/>
  <c r="Q271" i="14"/>
  <c r="BB271" i="14"/>
  <c r="BC103" i="14"/>
  <c r="J10" i="14"/>
  <c r="BJ26" i="14"/>
  <c r="C42" i="14"/>
  <c r="G58" i="14"/>
  <c r="T74" i="14"/>
  <c r="J90" i="14"/>
  <c r="T106" i="14"/>
  <c r="BA106" i="14"/>
  <c r="BH122" i="14"/>
  <c r="G138" i="14"/>
  <c r="N154" i="14"/>
  <c r="F171" i="14"/>
  <c r="U187" i="14"/>
  <c r="AD204" i="14"/>
  <c r="BF204" i="14"/>
  <c r="BC221" i="14"/>
  <c r="C237" i="14"/>
  <c r="D253" i="14"/>
  <c r="Z269" i="14"/>
  <c r="H76" i="14"/>
  <c r="AB173" i="14"/>
  <c r="M189" i="14"/>
  <c r="BK189" i="14"/>
  <c r="X21" i="14"/>
  <c r="AC37" i="14"/>
  <c r="C53" i="14"/>
  <c r="BK53" i="14"/>
  <c r="BC69" i="14"/>
  <c r="R85" i="14"/>
  <c r="T101" i="14"/>
  <c r="AB117" i="14"/>
  <c r="D133" i="14"/>
  <c r="P220" i="14"/>
  <c r="BC268" i="14"/>
  <c r="BI36" i="14"/>
  <c r="BK68" i="14"/>
  <c r="T100" i="14"/>
  <c r="AX116" i="14"/>
  <c r="AY132" i="14"/>
  <c r="BC148" i="14"/>
  <c r="AC165" i="14"/>
  <c r="AB181" i="14"/>
  <c r="F198" i="14"/>
  <c r="AB215" i="14"/>
  <c r="BI215" i="14"/>
  <c r="BA231" i="14"/>
  <c r="C247" i="14"/>
  <c r="N263" i="14"/>
  <c r="F279" i="14"/>
  <c r="BF10" i="14"/>
  <c r="D7" i="14"/>
  <c r="BK39" i="14"/>
  <c r="N55" i="14"/>
  <c r="Z168" i="14"/>
  <c r="AB47" i="14"/>
  <c r="Q63" i="14"/>
  <c r="BC63" i="14"/>
  <c r="BJ95" i="14"/>
  <c r="X127" i="14"/>
  <c r="I143" i="14"/>
  <c r="H160" i="14"/>
  <c r="AB176" i="14"/>
  <c r="BB176" i="14"/>
  <c r="BF192" i="14"/>
  <c r="N209" i="14"/>
  <c r="C226" i="14"/>
  <c r="Y242" i="14"/>
  <c r="L258" i="14"/>
  <c r="BA258" i="14"/>
  <c r="AX274" i="14"/>
  <c r="P271" i="14"/>
  <c r="AX271" i="14"/>
  <c r="BB103" i="14"/>
  <c r="I10" i="14"/>
  <c r="BI26" i="14"/>
  <c r="BA42" i="14"/>
  <c r="V58" i="14"/>
  <c r="D74" i="14"/>
  <c r="Y90" i="14"/>
  <c r="D106" i="14"/>
  <c r="AZ106" i="14"/>
  <c r="BG122" i="14"/>
  <c r="AY138" i="14"/>
  <c r="AC154" i="14"/>
  <c r="T171" i="14"/>
  <c r="E187" i="14"/>
  <c r="N204" i="14"/>
  <c r="BD204" i="14"/>
  <c r="BB221" i="14"/>
  <c r="R237" i="14"/>
  <c r="W253" i="14"/>
  <c r="J269" i="14"/>
  <c r="U76" i="14"/>
  <c r="L173" i="14"/>
  <c r="AB189" i="14"/>
  <c r="BG189" i="14"/>
  <c r="H21" i="14"/>
  <c r="M37" i="14"/>
  <c r="R53" i="14"/>
  <c r="BJ53" i="14"/>
  <c r="BB69" i="14"/>
  <c r="AE220" i="14"/>
  <c r="BB268" i="14"/>
  <c r="O52" i="14"/>
  <c r="BJ68" i="14"/>
  <c r="R100" i="14"/>
  <c r="BK116" i="14"/>
  <c r="AX132" i="14"/>
  <c r="BB148" i="14"/>
  <c r="AA165" i="14"/>
  <c r="L181" i="14"/>
  <c r="U198" i="14"/>
  <c r="L215" i="14"/>
  <c r="AD231" i="14"/>
  <c r="AZ231" i="14"/>
  <c r="BG247" i="14"/>
  <c r="L263" i="14"/>
  <c r="S279" i="14"/>
  <c r="BH11" i="14"/>
  <c r="S7" i="14"/>
  <c r="BJ39" i="14"/>
  <c r="AC55" i="14"/>
  <c r="J168" i="14"/>
  <c r="L47" i="14"/>
  <c r="P63" i="14"/>
  <c r="BB63" i="14"/>
  <c r="BI95" i="14"/>
  <c r="V127" i="14"/>
  <c r="D143" i="14"/>
  <c r="W160" i="14"/>
  <c r="L176" i="14"/>
  <c r="BA176" i="14"/>
  <c r="BE192" i="14"/>
  <c r="L209" i="14"/>
  <c r="R226" i="14"/>
  <c r="I242" i="14"/>
  <c r="AA258" i="14"/>
  <c r="AZ258" i="14"/>
  <c r="BK274" i="14"/>
  <c r="AE271" i="14"/>
  <c r="W103" i="14"/>
  <c r="BA103" i="14"/>
  <c r="X26" i="14"/>
  <c r="BH26" i="14"/>
  <c r="AZ42" i="14"/>
  <c r="F58" i="14"/>
  <c r="S74" i="14"/>
  <c r="I90" i="14"/>
  <c r="S106" i="14"/>
  <c r="V122" i="14"/>
  <c r="BF122" i="14"/>
  <c r="AX138" i="14"/>
  <c r="AB154" i="14"/>
  <c r="D171" i="14"/>
  <c r="T187" i="14"/>
  <c r="AB204" i="14"/>
  <c r="BB204" i="14"/>
  <c r="BA221" i="14"/>
  <c r="AE237" i="14"/>
  <c r="V253" i="14"/>
  <c r="Y269" i="14"/>
  <c r="AZ6" i="14"/>
  <c r="N76" i="14"/>
  <c r="AA173" i="14"/>
  <c r="L189" i="14"/>
  <c r="W21" i="14"/>
  <c r="AA37" i="14"/>
  <c r="Q53" i="14"/>
  <c r="BI53" i="14"/>
  <c r="BA69" i="14"/>
  <c r="BG85" i="14"/>
  <c r="S101" i="14"/>
  <c r="AC117" i="14"/>
  <c r="C133" i="14"/>
  <c r="X149" i="14"/>
  <c r="BH149" i="14"/>
  <c r="BC166" i="14"/>
  <c r="L182" i="14"/>
  <c r="D199" i="14"/>
  <c r="W216" i="14"/>
  <c r="AC232" i="14"/>
  <c r="BK232" i="14"/>
  <c r="BD248" i="14"/>
  <c r="G264" i="14"/>
  <c r="E280" i="14"/>
  <c r="BA22" i="14"/>
  <c r="BC189" i="14"/>
  <c r="AC85" i="14"/>
  <c r="T133" i="14"/>
  <c r="BE166" i="14"/>
  <c r="BA199" i="14"/>
  <c r="C232" i="14"/>
  <c r="AD264" i="14"/>
  <c r="K280" i="14"/>
  <c r="BA14" i="14"/>
  <c r="R23" i="14"/>
  <c r="AE119" i="14"/>
  <c r="Q16" i="14"/>
  <c r="M32" i="14"/>
  <c r="I48" i="14"/>
  <c r="N64" i="14"/>
  <c r="M80" i="14"/>
  <c r="R96" i="14"/>
  <c r="BD96" i="14"/>
  <c r="BJ112" i="14"/>
  <c r="AB128" i="14"/>
  <c r="L144" i="14"/>
  <c r="Z161" i="14"/>
  <c r="AE177" i="14"/>
  <c r="BB177" i="14"/>
  <c r="BH193" i="14"/>
  <c r="AE210" i="14"/>
  <c r="U227" i="14"/>
  <c r="AA243" i="14"/>
  <c r="AD259" i="14"/>
  <c r="BC259" i="14"/>
  <c r="AZ275" i="14"/>
  <c r="K11" i="14"/>
  <c r="W27" i="14"/>
  <c r="T43" i="14"/>
  <c r="BH43" i="14"/>
  <c r="AZ59" i="14"/>
  <c r="J75" i="14"/>
  <c r="V91" i="14"/>
  <c r="AD107" i="14"/>
  <c r="F123" i="14"/>
  <c r="AA139" i="14"/>
  <c r="BG139" i="14"/>
  <c r="BA155" i="14"/>
  <c r="D172" i="14"/>
  <c r="R188" i="14"/>
  <c r="AA205" i="14"/>
  <c r="AE222" i="14"/>
  <c r="BJ222" i="14"/>
  <c r="BC238" i="14"/>
  <c r="H254" i="14"/>
  <c r="F270" i="14"/>
  <c r="BA13" i="14"/>
  <c r="R28" i="14"/>
  <c r="AC44" i="14"/>
  <c r="I140" i="14"/>
  <c r="O206" i="14"/>
  <c r="BE206" i="14"/>
  <c r="J22" i="14"/>
  <c r="N38" i="14"/>
  <c r="T54" i="14"/>
  <c r="W70" i="14"/>
  <c r="BB70" i="14"/>
  <c r="BH86" i="14"/>
  <c r="U102" i="14"/>
  <c r="K118" i="14"/>
  <c r="V134" i="14"/>
  <c r="L150" i="14"/>
  <c r="BK150" i="14"/>
  <c r="BF167" i="14"/>
  <c r="G183" i="14"/>
  <c r="F200" i="14"/>
  <c r="I217" i="14"/>
  <c r="AE233" i="14"/>
  <c r="AY233" i="14"/>
  <c r="BF249" i="14"/>
  <c r="K265" i="14"/>
  <c r="H281" i="14"/>
  <c r="BD14" i="14"/>
  <c r="R12" i="14"/>
  <c r="BI71" i="14"/>
  <c r="X87" i="14"/>
  <c r="E135" i="14"/>
  <c r="X184" i="14"/>
  <c r="S212" i="14"/>
  <c r="BC212" i="14"/>
  <c r="L33" i="14"/>
  <c r="BC33" i="14"/>
  <c r="BI49" i="14"/>
  <c r="J65" i="14"/>
  <c r="U81" i="14"/>
  <c r="Z97" i="14"/>
  <c r="G113" i="14"/>
  <c r="K129" i="14"/>
  <c r="BK129" i="14"/>
  <c r="AB85" i="14"/>
  <c r="S133" i="14"/>
  <c r="BD166" i="14"/>
  <c r="BK199" i="14"/>
  <c r="H232" i="14"/>
  <c r="N264" i="14"/>
  <c r="Z280" i="14"/>
  <c r="BG17" i="14"/>
  <c r="Q23" i="14"/>
  <c r="AD119" i="14"/>
  <c r="P16" i="14"/>
  <c r="AB32" i="14"/>
  <c r="X48" i="14"/>
  <c r="AC64" i="14"/>
  <c r="AB80" i="14"/>
  <c r="P96" i="14"/>
  <c r="BC96" i="14"/>
  <c r="BH112" i="14"/>
  <c r="AA128" i="14"/>
  <c r="G144" i="14"/>
  <c r="J161" i="14"/>
  <c r="P177" i="14"/>
  <c r="BA177" i="14"/>
  <c r="BG193" i="14"/>
  <c r="W210" i="14"/>
  <c r="E227" i="14"/>
  <c r="K243" i="14"/>
  <c r="N259" i="14"/>
  <c r="BB259" i="14"/>
  <c r="AY275" i="14"/>
  <c r="Z11" i="14"/>
  <c r="G27" i="14"/>
  <c r="D43" i="14"/>
  <c r="BG43" i="14"/>
  <c r="AY59" i="14"/>
  <c r="D75" i="14"/>
  <c r="F91" i="14"/>
  <c r="N107" i="14"/>
  <c r="U123" i="14"/>
  <c r="K139" i="14"/>
  <c r="BF139" i="14"/>
  <c r="AZ155" i="14"/>
  <c r="X172" i="14"/>
  <c r="Q188" i="14"/>
  <c r="K205" i="14"/>
  <c r="O222" i="14"/>
  <c r="BI222" i="14"/>
  <c r="BB238" i="14"/>
  <c r="F254" i="14"/>
  <c r="Z270" i="14"/>
  <c r="BC14" i="14"/>
  <c r="Q28" i="14"/>
  <c r="M44" i="14"/>
  <c r="X140" i="14"/>
  <c r="AD206" i="14"/>
  <c r="BB12" i="14"/>
  <c r="Y22" i="14"/>
  <c r="AC38" i="14"/>
  <c r="D54" i="14"/>
  <c r="G70" i="14"/>
  <c r="BA70" i="14"/>
  <c r="BG86" i="14"/>
  <c r="S102" i="14"/>
  <c r="D118" i="14"/>
  <c r="F134" i="14"/>
  <c r="AA150" i="14"/>
  <c r="BJ150" i="14"/>
  <c r="BE167" i="14"/>
  <c r="F183" i="14"/>
  <c r="U200" i="14"/>
  <c r="X217" i="14"/>
  <c r="O233" i="14"/>
  <c r="AX233" i="14"/>
  <c r="BE249" i="14"/>
  <c r="J265" i="14"/>
  <c r="W281" i="14"/>
  <c r="BH16" i="14"/>
  <c r="Q12" i="14"/>
  <c r="BH71" i="14"/>
  <c r="V87" i="14"/>
  <c r="T135" i="14"/>
  <c r="H184" i="14"/>
  <c r="C212" i="14"/>
  <c r="BB212" i="14"/>
  <c r="AA33" i="14"/>
  <c r="BB33" i="14"/>
  <c r="W85" i="14"/>
  <c r="AA133" i="14"/>
  <c r="BI166" i="14"/>
  <c r="BI199" i="14"/>
  <c r="BH232" i="14"/>
  <c r="AC264" i="14"/>
  <c r="J280" i="14"/>
  <c r="BI18" i="14"/>
  <c r="P23" i="14"/>
  <c r="W119" i="14"/>
  <c r="AE16" i="14"/>
  <c r="AA32" i="14"/>
  <c r="H48" i="14"/>
  <c r="M64" i="14"/>
  <c r="L80" i="14"/>
  <c r="AE96" i="14"/>
  <c r="BB96" i="14"/>
  <c r="BG112" i="14"/>
  <c r="Y128" i="14"/>
  <c r="E144" i="14"/>
  <c r="Y161" i="14"/>
  <c r="O177" i="14"/>
  <c r="AZ177" i="14"/>
  <c r="BF193" i="14"/>
  <c r="Q210" i="14"/>
  <c r="T227" i="14"/>
  <c r="Z243" i="14"/>
  <c r="AC259" i="14"/>
  <c r="BA259" i="14"/>
  <c r="AX275" i="14"/>
  <c r="J11" i="14"/>
  <c r="V27" i="14"/>
  <c r="S43" i="14"/>
  <c r="BF43" i="14"/>
  <c r="AX59" i="14"/>
  <c r="C75" i="14"/>
  <c r="U91" i="14"/>
  <c r="AE107" i="14"/>
  <c r="E123" i="14"/>
  <c r="Z139" i="14"/>
  <c r="BD139" i="14"/>
  <c r="AY155" i="14"/>
  <c r="S172" i="14"/>
  <c r="P188" i="14"/>
  <c r="Z205" i="14"/>
  <c r="AD222" i="14"/>
  <c r="BH222" i="14"/>
  <c r="BA238" i="14"/>
  <c r="E254" i="14"/>
  <c r="Y270" i="14"/>
  <c r="BG16" i="14"/>
  <c r="P28" i="14"/>
  <c r="AB44" i="14"/>
  <c r="H140" i="14"/>
  <c r="N206" i="14"/>
  <c r="AA6" i="14"/>
  <c r="I22" i="14"/>
  <c r="M38" i="14"/>
  <c r="S54" i="14"/>
  <c r="V70" i="14"/>
  <c r="AZ70" i="14"/>
  <c r="BF86" i="14"/>
  <c r="K102" i="14"/>
  <c r="C118" i="14"/>
  <c r="U134" i="14"/>
  <c r="K150" i="14"/>
  <c r="BI150" i="14"/>
  <c r="BD167" i="14"/>
  <c r="AE183" i="14"/>
  <c r="E200" i="14"/>
  <c r="H217" i="14"/>
  <c r="AD233" i="14"/>
  <c r="S249" i="14"/>
  <c r="BD249" i="14"/>
  <c r="AY265" i="14"/>
  <c r="G281" i="14"/>
  <c r="AX19" i="14"/>
  <c r="AE12" i="14"/>
  <c r="BG71" i="14"/>
  <c r="O87" i="14"/>
  <c r="D135" i="14"/>
  <c r="W184" i="14"/>
  <c r="R212" i="14"/>
  <c r="BA212" i="14"/>
  <c r="K33" i="14"/>
  <c r="BA33" i="14"/>
  <c r="G85" i="14"/>
  <c r="Z133" i="14"/>
  <c r="J182" i="14"/>
  <c r="AD216" i="14"/>
  <c r="BG232" i="14"/>
  <c r="M264" i="14"/>
  <c r="Y280" i="14"/>
  <c r="BK19" i="14"/>
  <c r="BK23" i="14"/>
  <c r="V119" i="14"/>
  <c r="O16" i="14"/>
  <c r="L32" i="14"/>
  <c r="AC48" i="14"/>
  <c r="AB64" i="14"/>
  <c r="AA80" i="14"/>
  <c r="O96" i="14"/>
  <c r="BA96" i="14"/>
  <c r="BF112" i="14"/>
  <c r="Q128" i="14"/>
  <c r="D144" i="14"/>
  <c r="I161" i="14"/>
  <c r="N177" i="14"/>
  <c r="AY177" i="14"/>
  <c r="BE193" i="14"/>
  <c r="O210" i="14"/>
  <c r="D227" i="14"/>
  <c r="J243" i="14"/>
  <c r="M259" i="14"/>
  <c r="AZ259" i="14"/>
  <c r="BK275" i="14"/>
  <c r="Y11" i="14"/>
  <c r="F27" i="14"/>
  <c r="C43" i="14"/>
  <c r="BE43" i="14"/>
  <c r="BK59" i="14"/>
  <c r="BC75" i="14"/>
  <c r="E91" i="14"/>
  <c r="AC107" i="14"/>
  <c r="T123" i="14"/>
  <c r="J139" i="14"/>
  <c r="BE139" i="14"/>
  <c r="AX155" i="14"/>
  <c r="R172" i="14"/>
  <c r="AE188" i="14"/>
  <c r="J205" i="14"/>
  <c r="N222" i="14"/>
  <c r="BG222" i="14"/>
  <c r="AZ238" i="14"/>
  <c r="D254" i="14"/>
  <c r="U270" i="14"/>
  <c r="BI17" i="14"/>
  <c r="O28" i="14"/>
  <c r="L44" i="14"/>
  <c r="W140" i="14"/>
  <c r="AC206" i="14"/>
  <c r="K6" i="14"/>
  <c r="X22" i="14"/>
  <c r="AB38" i="14"/>
  <c r="C54" i="14"/>
  <c r="F70" i="14"/>
  <c r="AY70" i="14"/>
  <c r="BE86" i="14"/>
  <c r="E102" i="14"/>
  <c r="AD118" i="14"/>
  <c r="E134" i="14"/>
  <c r="Z150" i="14"/>
  <c r="BH150" i="14"/>
  <c r="BC167" i="14"/>
  <c r="AD183" i="14"/>
  <c r="T200" i="14"/>
  <c r="W217" i="14"/>
  <c r="N233" i="14"/>
  <c r="C249" i="14"/>
  <c r="BC249" i="14"/>
  <c r="AX265" i="14"/>
  <c r="T281" i="14"/>
  <c r="AZ20" i="14"/>
  <c r="P12" i="14"/>
  <c r="BF71" i="14"/>
  <c r="N87" i="14"/>
  <c r="S135" i="14"/>
  <c r="G184" i="14"/>
  <c r="Q212" i="14"/>
  <c r="BC12" i="14"/>
  <c r="Z33" i="14"/>
  <c r="W49" i="14"/>
  <c r="AD5" i="14"/>
  <c r="S85" i="14"/>
  <c r="X133" i="14"/>
  <c r="Y182" i="14"/>
  <c r="N216" i="14"/>
  <c r="BF232" i="14"/>
  <c r="AB264" i="14"/>
  <c r="I280" i="14"/>
  <c r="AY21" i="14"/>
  <c r="BJ23" i="14"/>
  <c r="S119" i="14"/>
  <c r="AD16" i="14"/>
  <c r="K32" i="14"/>
  <c r="W48" i="14"/>
  <c r="L64" i="14"/>
  <c r="K80" i="14"/>
  <c r="AD96" i="14"/>
  <c r="AZ96" i="14"/>
  <c r="BE112" i="14"/>
  <c r="L128" i="14"/>
  <c r="AE144" i="14"/>
  <c r="X161" i="14"/>
  <c r="M177" i="14"/>
  <c r="AX177" i="14"/>
  <c r="BD193" i="14"/>
  <c r="G210" i="14"/>
  <c r="Z227" i="14"/>
  <c r="X243" i="14"/>
  <c r="AB259" i="14"/>
  <c r="Q275" i="14"/>
  <c r="BI275" i="14"/>
  <c r="I11" i="14"/>
  <c r="U27" i="14"/>
  <c r="R43" i="14"/>
  <c r="V59" i="14"/>
  <c r="BJ59" i="14"/>
  <c r="BB75" i="14"/>
  <c r="T91" i="14"/>
  <c r="AB107" i="14"/>
  <c r="D123" i="14"/>
  <c r="Y139" i="14"/>
  <c r="BC139" i="14"/>
  <c r="BK155" i="14"/>
  <c r="P172" i="14"/>
  <c r="AD188" i="14"/>
  <c r="Y205" i="14"/>
  <c r="AC222" i="14"/>
  <c r="BF222" i="14"/>
  <c r="AY238" i="14"/>
  <c r="C254" i="14"/>
  <c r="T270" i="14"/>
  <c r="BK18" i="14"/>
  <c r="AE28" i="14"/>
  <c r="AA44" i="14"/>
  <c r="G140" i="14"/>
  <c r="M206" i="14"/>
  <c r="Z6" i="14"/>
  <c r="H22" i="14"/>
  <c r="L38" i="14"/>
  <c r="R54" i="14"/>
  <c r="U70" i="14"/>
  <c r="AX70" i="14"/>
  <c r="BD86" i="14"/>
  <c r="C102" i="14"/>
  <c r="AC118" i="14"/>
  <c r="T134" i="14"/>
  <c r="J150" i="14"/>
  <c r="R167" i="14"/>
  <c r="BB167" i="14"/>
  <c r="BF183" i="14"/>
  <c r="D200" i="14"/>
  <c r="V217" i="14"/>
  <c r="AC233" i="14"/>
  <c r="Q249" i="14"/>
  <c r="BB249" i="14"/>
  <c r="BK265" i="14"/>
  <c r="D281" i="14"/>
  <c r="BB21" i="14"/>
  <c r="O12" i="14"/>
  <c r="BE71" i="14"/>
  <c r="H87" i="14"/>
  <c r="C135" i="14"/>
  <c r="V184" i="14"/>
  <c r="P212" i="14"/>
  <c r="AC17" i="14"/>
  <c r="J33" i="14"/>
  <c r="N5" i="14"/>
  <c r="I85" i="14"/>
  <c r="BD133" i="14"/>
  <c r="I182" i="14"/>
  <c r="AC216" i="14"/>
  <c r="BE232" i="14"/>
  <c r="L264" i="14"/>
  <c r="W280" i="14"/>
  <c r="BB42" i="14"/>
  <c r="BI23" i="14"/>
  <c r="BI119" i="14"/>
  <c r="N16" i="14"/>
  <c r="BK32" i="14"/>
  <c r="V48" i="14"/>
  <c r="AA64" i="14"/>
  <c r="X80" i="14"/>
  <c r="N96" i="14"/>
  <c r="AY96" i="14"/>
  <c r="BD112" i="14"/>
  <c r="K128" i="14"/>
  <c r="AD144" i="14"/>
  <c r="H161" i="14"/>
  <c r="AD177" i="14"/>
  <c r="AA193" i="14"/>
  <c r="BB193" i="14"/>
  <c r="BK210" i="14"/>
  <c r="Y227" i="14"/>
  <c r="H243" i="14"/>
  <c r="L259" i="14"/>
  <c r="AE275" i="14"/>
  <c r="BH275" i="14"/>
  <c r="X11" i="14"/>
  <c r="E27" i="14"/>
  <c r="Q43" i="14"/>
  <c r="F59" i="14"/>
  <c r="BI59" i="14"/>
  <c r="BA75" i="14"/>
  <c r="R91" i="14"/>
  <c r="AA107" i="14"/>
  <c r="S123" i="14"/>
  <c r="I139" i="14"/>
  <c r="BB139" i="14"/>
  <c r="BJ155" i="14"/>
  <c r="H172" i="14"/>
  <c r="AC188" i="14"/>
  <c r="I205" i="14"/>
  <c r="M222" i="14"/>
  <c r="S238" i="14"/>
  <c r="AX238" i="14"/>
  <c r="BE254" i="14"/>
  <c r="S270" i="14"/>
  <c r="AY20" i="14"/>
  <c r="BE28" i="14"/>
  <c r="Z44" i="14"/>
  <c r="V140" i="14"/>
  <c r="AB206" i="14"/>
  <c r="J6" i="14"/>
  <c r="W22" i="14"/>
  <c r="AA38" i="14"/>
  <c r="Q54" i="14"/>
  <c r="E70" i="14"/>
  <c r="BK70" i="14"/>
  <c r="BC86" i="14"/>
  <c r="BG102" i="14"/>
  <c r="AB118" i="14"/>
  <c r="D134" i="14"/>
  <c r="Y150" i="14"/>
  <c r="P167" i="14"/>
  <c r="BA167" i="14"/>
  <c r="BE183" i="14"/>
  <c r="Y200" i="14"/>
  <c r="F217" i="14"/>
  <c r="M233" i="14"/>
  <c r="P249" i="14"/>
  <c r="BA249" i="14"/>
  <c r="BJ265" i="14"/>
  <c r="V281" i="14"/>
  <c r="BD22" i="14"/>
  <c r="Z71" i="14"/>
  <c r="BD71" i="14"/>
  <c r="BK87" i="14"/>
  <c r="R135" i="14"/>
  <c r="F184" i="14"/>
  <c r="AE212" i="14"/>
  <c r="Y5" i="14"/>
  <c r="H85" i="14"/>
  <c r="BB133" i="14"/>
  <c r="F182" i="14"/>
  <c r="M216" i="14"/>
  <c r="BD232" i="14"/>
  <c r="J264" i="14"/>
  <c r="V280" i="14"/>
  <c r="BF60" i="14"/>
  <c r="BH23" i="14"/>
  <c r="BH119" i="14"/>
  <c r="AC16" i="14"/>
  <c r="BJ32" i="14"/>
  <c r="U48" i="14"/>
  <c r="K64" i="14"/>
  <c r="H80" i="14"/>
  <c r="AC96" i="14"/>
  <c r="X112" i="14"/>
  <c r="BC112" i="14"/>
  <c r="BK128" i="14"/>
  <c r="AC144" i="14"/>
  <c r="V161" i="14"/>
  <c r="L177" i="14"/>
  <c r="K193" i="14"/>
  <c r="BA193" i="14"/>
  <c r="BJ210" i="14"/>
  <c r="S227" i="14"/>
  <c r="W243" i="14"/>
  <c r="AA259" i="14"/>
  <c r="O275" i="14"/>
  <c r="BG275" i="14"/>
  <c r="H11" i="14"/>
  <c r="T27" i="14"/>
  <c r="P43" i="14"/>
  <c r="U59" i="14"/>
  <c r="BH59" i="14"/>
  <c r="AZ75" i="14"/>
  <c r="J91" i="14"/>
  <c r="Z107" i="14"/>
  <c r="Q123" i="14"/>
  <c r="X139" i="14"/>
  <c r="AY139" i="14"/>
  <c r="BI155" i="14"/>
  <c r="C172" i="14"/>
  <c r="V188" i="14"/>
  <c r="W205" i="14"/>
  <c r="AB222" i="14"/>
  <c r="C238" i="14"/>
  <c r="BK238" i="14"/>
  <c r="BD254" i="14"/>
  <c r="Q270" i="14"/>
  <c r="BA21" i="14"/>
  <c r="BD28" i="14"/>
  <c r="Y44" i="14"/>
  <c r="F140" i="14"/>
  <c r="L206" i="14"/>
  <c r="Y6" i="14"/>
  <c r="G22" i="14"/>
  <c r="K38" i="14"/>
  <c r="P54" i="14"/>
  <c r="T70" i="14"/>
  <c r="R86" i="14"/>
  <c r="BB86" i="14"/>
  <c r="BF102" i="14"/>
  <c r="AA118" i="14"/>
  <c r="R134" i="14"/>
  <c r="I150" i="14"/>
  <c r="AE167" i="14"/>
  <c r="AZ167" i="14"/>
  <c r="BD183" i="14"/>
  <c r="S200" i="14"/>
  <c r="L217" i="14"/>
  <c r="AB233" i="14"/>
  <c r="AE249" i="14"/>
  <c r="AZ249" i="14"/>
  <c r="BI265" i="14"/>
  <c r="U281" i="14"/>
  <c r="BD27" i="14"/>
  <c r="J71" i="14"/>
  <c r="BC71" i="14"/>
  <c r="BJ87" i="14"/>
  <c r="I5" i="14"/>
  <c r="X85" i="14"/>
  <c r="BH133" i="14"/>
  <c r="U182" i="14"/>
  <c r="AB216" i="14"/>
  <c r="BC232" i="14"/>
  <c r="Y264" i="14"/>
  <c r="F280" i="14"/>
  <c r="BJ78" i="14"/>
  <c r="BG23" i="14"/>
  <c r="BF119" i="14"/>
  <c r="M16" i="14"/>
  <c r="BI32" i="14"/>
  <c r="M48" i="14"/>
  <c r="Z64" i="14"/>
  <c r="W80" i="14"/>
  <c r="M96" i="14"/>
  <c r="H112" i="14"/>
  <c r="BB112" i="14"/>
  <c r="BJ128" i="14"/>
  <c r="AB144" i="14"/>
  <c r="F161" i="14"/>
  <c r="AC177" i="14"/>
  <c r="Z193" i="14"/>
  <c r="AZ193" i="14"/>
  <c r="BI210" i="14"/>
  <c r="R227" i="14"/>
  <c r="G243" i="14"/>
  <c r="K259" i="14"/>
  <c r="AD275" i="14"/>
  <c r="BJ275" i="14"/>
  <c r="W11" i="14"/>
  <c r="D27" i="14"/>
  <c r="AE43" i="14"/>
  <c r="E59" i="14"/>
  <c r="BG59" i="14"/>
  <c r="AY75" i="14"/>
  <c r="D91" i="14"/>
  <c r="S107" i="14"/>
  <c r="P123" i="14"/>
  <c r="H139" i="14"/>
  <c r="AD155" i="14"/>
  <c r="BH155" i="14"/>
  <c r="BC172" i="14"/>
  <c r="U188" i="14"/>
  <c r="G205" i="14"/>
  <c r="L222" i="14"/>
  <c r="Q238" i="14"/>
  <c r="BJ238" i="14"/>
  <c r="BC254" i="14"/>
  <c r="J270" i="14"/>
  <c r="BB26" i="14"/>
  <c r="BC28" i="14"/>
  <c r="Q44" i="14"/>
  <c r="U140" i="14"/>
  <c r="Z206" i="14"/>
  <c r="I6" i="14"/>
  <c r="V22" i="14"/>
  <c r="Z38" i="14"/>
  <c r="AE54" i="14"/>
  <c r="D70" i="14"/>
  <c r="Q86" i="14"/>
  <c r="BA86" i="14"/>
  <c r="BD102" i="14"/>
  <c r="T118" i="14"/>
  <c r="Q134" i="14"/>
  <c r="X150" i="14"/>
  <c r="O167" i="14"/>
  <c r="AY167" i="14"/>
  <c r="BC183" i="14"/>
  <c r="Q200" i="14"/>
  <c r="K217" i="14"/>
  <c r="L233" i="14"/>
  <c r="O249" i="14"/>
  <c r="AY249" i="14"/>
  <c r="BG265" i="14"/>
  <c r="F281" i="14"/>
  <c r="BH45" i="14"/>
  <c r="I21" i="14"/>
  <c r="Q85" i="14"/>
  <c r="BI133" i="14"/>
  <c r="AD182" i="14"/>
  <c r="L216" i="14"/>
  <c r="BB232" i="14"/>
  <c r="I264" i="14"/>
  <c r="U280" i="14"/>
  <c r="AZ97" i="14"/>
  <c r="BF23" i="14"/>
  <c r="BE119" i="14"/>
  <c r="AB16" i="14"/>
  <c r="BH32" i="14"/>
  <c r="G48" i="14"/>
  <c r="J64" i="14"/>
  <c r="G80" i="14"/>
  <c r="AB96" i="14"/>
  <c r="W112" i="14"/>
  <c r="BA112" i="14"/>
  <c r="BH128" i="14"/>
  <c r="U144" i="14"/>
  <c r="U161" i="14"/>
  <c r="K177" i="14"/>
  <c r="J193" i="14"/>
  <c r="AX193" i="14"/>
  <c r="BH210" i="14"/>
  <c r="Q227" i="14"/>
  <c r="V243" i="14"/>
  <c r="Z259" i="14"/>
  <c r="N275" i="14"/>
  <c r="BF275" i="14"/>
  <c r="G11" i="14"/>
  <c r="S27" i="14"/>
  <c r="O43" i="14"/>
  <c r="T59" i="14"/>
  <c r="BF59" i="14"/>
  <c r="AX75" i="14"/>
  <c r="Z91" i="14"/>
  <c r="R107" i="14"/>
  <c r="AE123" i="14"/>
  <c r="W139" i="14"/>
  <c r="N155" i="14"/>
  <c r="BG155" i="14"/>
  <c r="BB172" i="14"/>
  <c r="O188" i="14"/>
  <c r="V205" i="14"/>
  <c r="Y222" i="14"/>
  <c r="P238" i="14"/>
  <c r="BI238" i="14"/>
  <c r="BB254" i="14"/>
  <c r="I270" i="14"/>
  <c r="BJ62" i="14"/>
  <c r="BB28" i="14"/>
  <c r="K44" i="14"/>
  <c r="E140" i="14"/>
  <c r="J206" i="14"/>
  <c r="X6" i="14"/>
  <c r="F22" i="14"/>
  <c r="J38" i="14"/>
  <c r="O54" i="14"/>
  <c r="S70" i="14"/>
  <c r="P86" i="14"/>
  <c r="AZ86" i="14"/>
  <c r="BC102" i="14"/>
  <c r="S118" i="14"/>
  <c r="P134" i="14"/>
  <c r="H150" i="14"/>
  <c r="AD167" i="14"/>
  <c r="AX167" i="14"/>
  <c r="BB183" i="14"/>
  <c r="I200" i="14"/>
  <c r="G217" i="14"/>
  <c r="Z233" i="14"/>
  <c r="AD249" i="14"/>
  <c r="AX249" i="14"/>
  <c r="BE265" i="14"/>
  <c r="E281" i="14"/>
  <c r="AX64" i="14"/>
  <c r="I71" i="14"/>
  <c r="BA71" i="14"/>
  <c r="BH87" i="14"/>
  <c r="Q135" i="14"/>
  <c r="T184" i="14"/>
  <c r="AB21" i="14"/>
  <c r="BJ85" i="14"/>
  <c r="BF133" i="14"/>
  <c r="N182" i="14"/>
  <c r="K216" i="14"/>
  <c r="AZ232" i="14"/>
  <c r="E264" i="14"/>
  <c r="D280" i="14"/>
  <c r="AZ154" i="14"/>
  <c r="BE23" i="14"/>
  <c r="BD119" i="14"/>
  <c r="AA16" i="14"/>
  <c r="BG32" i="14"/>
  <c r="F48" i="14"/>
  <c r="Y64" i="14"/>
  <c r="V80" i="14"/>
  <c r="L96" i="14"/>
  <c r="G112" i="14"/>
  <c r="AX112" i="14"/>
  <c r="BG128" i="14"/>
  <c r="T144" i="14"/>
  <c r="E161" i="14"/>
  <c r="AB177" i="14"/>
  <c r="Y193" i="14"/>
  <c r="AY193" i="14"/>
  <c r="BG210" i="14"/>
  <c r="J227" i="14"/>
  <c r="F243" i="14"/>
  <c r="J259" i="14"/>
  <c r="AC275" i="14"/>
  <c r="BE275" i="14"/>
  <c r="V11" i="14"/>
  <c r="C27" i="14"/>
  <c r="AC43" i="14"/>
  <c r="D59" i="14"/>
  <c r="BE59" i="14"/>
  <c r="BK75" i="14"/>
  <c r="BC91" i="14"/>
  <c r="O107" i="14"/>
  <c r="O123" i="14"/>
  <c r="G139" i="14"/>
  <c r="AB155" i="14"/>
  <c r="BF155" i="14"/>
  <c r="BA172" i="14"/>
  <c r="N188" i="14"/>
  <c r="F205" i="14"/>
  <c r="I222" i="14"/>
  <c r="AE238" i="14"/>
  <c r="BH238" i="14"/>
  <c r="BA254" i="14"/>
  <c r="E270" i="14"/>
  <c r="AZ81" i="14"/>
  <c r="BA28" i="14"/>
  <c r="J44" i="14"/>
  <c r="T140" i="14"/>
  <c r="Y206" i="14"/>
  <c r="H6" i="14"/>
  <c r="U22" i="14"/>
  <c r="AE38" i="14"/>
  <c r="AD54" i="14"/>
  <c r="C70" i="14"/>
  <c r="AE86" i="14"/>
  <c r="AY86" i="14"/>
  <c r="BJ102" i="14"/>
  <c r="P118" i="14"/>
  <c r="AE134" i="14"/>
  <c r="U150" i="14"/>
  <c r="N167" i="14"/>
  <c r="BK167" i="14"/>
  <c r="BA183" i="14"/>
  <c r="C200" i="14"/>
  <c r="E217" i="14"/>
  <c r="J233" i="14"/>
  <c r="N249" i="14"/>
  <c r="S265" i="14"/>
  <c r="BD265" i="14"/>
  <c r="AY281" i="14"/>
  <c r="BB82" i="14"/>
  <c r="X71" i="14"/>
  <c r="AZ71" i="14"/>
  <c r="BG87" i="14"/>
  <c r="P135" i="14"/>
  <c r="D184" i="14"/>
  <c r="AB212" i="14"/>
  <c r="K17" i="14"/>
  <c r="L21" i="14"/>
  <c r="Q101" i="14"/>
  <c r="BC133" i="14"/>
  <c r="C182" i="14"/>
  <c r="Z216" i="14"/>
  <c r="AY232" i="14"/>
  <c r="T264" i="14"/>
  <c r="X280" i="14"/>
  <c r="AE23" i="14"/>
  <c r="BD23" i="14"/>
  <c r="BC119" i="14"/>
  <c r="L16" i="14"/>
  <c r="BF32" i="14"/>
  <c r="E48" i="14"/>
  <c r="I64" i="14"/>
  <c r="F80" i="14"/>
  <c r="AA96" i="14"/>
  <c r="V112" i="14"/>
  <c r="BI112" i="14"/>
  <c r="BF128" i="14"/>
  <c r="Q144" i="14"/>
  <c r="T161" i="14"/>
  <c r="J177" i="14"/>
  <c r="I193" i="14"/>
  <c r="BK193" i="14"/>
  <c r="BF210" i="14"/>
  <c r="I227" i="14"/>
  <c r="U243" i="14"/>
  <c r="V259" i="14"/>
  <c r="M275" i="14"/>
  <c r="BD275" i="14"/>
  <c r="F11" i="14"/>
  <c r="R27" i="14"/>
  <c r="M43" i="14"/>
  <c r="S59" i="14"/>
  <c r="Q75" i="14"/>
  <c r="BJ75" i="14"/>
  <c r="BB91" i="14"/>
  <c r="M107" i="14"/>
  <c r="AD123" i="14"/>
  <c r="V139" i="14"/>
  <c r="L155" i="14"/>
  <c r="BE155" i="14"/>
  <c r="AZ172" i="14"/>
  <c r="M188" i="14"/>
  <c r="U205" i="14"/>
  <c r="X222" i="14"/>
  <c r="O238" i="14"/>
  <c r="BG238" i="14"/>
  <c r="AZ254" i="14"/>
  <c r="D270" i="14"/>
  <c r="BD99" i="14"/>
  <c r="AZ28" i="14"/>
  <c r="I44" i="14"/>
  <c r="D140" i="14"/>
  <c r="I206" i="14"/>
  <c r="W6" i="14"/>
  <c r="E22" i="14"/>
  <c r="Y38" i="14"/>
  <c r="N54" i="14"/>
  <c r="R70" i="14"/>
  <c r="O86" i="14"/>
  <c r="AX86" i="14"/>
  <c r="BK102" i="14"/>
  <c r="N118" i="14"/>
  <c r="O134" i="14"/>
  <c r="E150" i="14"/>
  <c r="AC167" i="14"/>
  <c r="BJ167" i="14"/>
  <c r="AZ183" i="14"/>
  <c r="BH200" i="14"/>
  <c r="D217" i="14"/>
  <c r="Y233" i="14"/>
  <c r="AC249" i="14"/>
  <c r="C265" i="14"/>
  <c r="R37" i="14"/>
  <c r="M101" i="14"/>
  <c r="J149" i="14"/>
  <c r="AC182" i="14"/>
  <c r="J216" i="14"/>
  <c r="AX232" i="14"/>
  <c r="D264" i="14"/>
  <c r="R280" i="14"/>
  <c r="O23" i="14"/>
  <c r="AZ23" i="14"/>
  <c r="BB119" i="14"/>
  <c r="K16" i="14"/>
  <c r="BE32" i="14"/>
  <c r="BK48" i="14"/>
  <c r="X64" i="14"/>
  <c r="U80" i="14"/>
  <c r="K96" i="14"/>
  <c r="F112" i="14"/>
  <c r="AZ112" i="14"/>
  <c r="BE128" i="14"/>
  <c r="O144" i="14"/>
  <c r="D161" i="14"/>
  <c r="Z177" i="14"/>
  <c r="X193" i="14"/>
  <c r="BC193" i="14"/>
  <c r="BD210" i="14"/>
  <c r="C227" i="14"/>
  <c r="E243" i="14"/>
  <c r="F259" i="14"/>
  <c r="AB275" i="14"/>
  <c r="U11" i="14"/>
  <c r="Q27" i="14"/>
  <c r="AB43" i="14"/>
  <c r="C59" i="14"/>
  <c r="P75" i="14"/>
  <c r="BI75" i="14"/>
  <c r="BA91" i="14"/>
  <c r="L107" i="14"/>
  <c r="N123" i="14"/>
  <c r="F139" i="14"/>
  <c r="AA155" i="14"/>
  <c r="BD155" i="14"/>
  <c r="AY172" i="14"/>
  <c r="F188" i="14"/>
  <c r="E205" i="14"/>
  <c r="H222" i="14"/>
  <c r="AD238" i="14"/>
  <c r="BF238" i="14"/>
  <c r="AY254" i="14"/>
  <c r="C270" i="14"/>
  <c r="BD172" i="14"/>
  <c r="AY28" i="14"/>
  <c r="BE44" i="14"/>
  <c r="S140" i="14"/>
  <c r="X206" i="14"/>
  <c r="G6" i="14"/>
  <c r="T22" i="14"/>
  <c r="X38" i="14"/>
  <c r="AC54" i="14"/>
  <c r="Q70" i="14"/>
  <c r="AD86" i="14"/>
  <c r="BK86" i="14"/>
  <c r="BI102" i="14"/>
  <c r="M118" i="14"/>
  <c r="AA134" i="14"/>
  <c r="T150" i="14"/>
  <c r="M167" i="14"/>
  <c r="AC183" i="14"/>
  <c r="AX183" i="14"/>
  <c r="BG200" i="14"/>
  <c r="C217" i="14"/>
  <c r="I233" i="14"/>
  <c r="AE37" i="14"/>
  <c r="AB101" i="14"/>
  <c r="Y149" i="14"/>
  <c r="AB182" i="14"/>
  <c r="Y216" i="14"/>
  <c r="AB248" i="14"/>
  <c r="AE264" i="14"/>
  <c r="Q280" i="14"/>
  <c r="AD23" i="14"/>
  <c r="AC119" i="14"/>
  <c r="BA119" i="14"/>
  <c r="Z32" i="14"/>
  <c r="BD32" i="14"/>
  <c r="BJ48" i="14"/>
  <c r="H64" i="14"/>
  <c r="E80" i="14"/>
  <c r="Z96" i="14"/>
  <c r="U112" i="14"/>
  <c r="AY112" i="14"/>
  <c r="BD128" i="14"/>
  <c r="N144" i="14"/>
  <c r="S161" i="14"/>
  <c r="I177" i="14"/>
  <c r="H193" i="14"/>
  <c r="P210" i="14"/>
  <c r="BC210" i="14"/>
  <c r="AY227" i="14"/>
  <c r="T243" i="14"/>
  <c r="I259" i="14"/>
  <c r="L275" i="14"/>
  <c r="E11" i="14"/>
  <c r="P27" i="14"/>
  <c r="L43" i="14"/>
  <c r="R59" i="14"/>
  <c r="AE75" i="14"/>
  <c r="BH75" i="14"/>
  <c r="AZ91" i="14"/>
  <c r="K107" i="14"/>
  <c r="AB123" i="14"/>
  <c r="U139" i="14"/>
  <c r="K155" i="14"/>
  <c r="BC155" i="14"/>
  <c r="AX172" i="14"/>
  <c r="E188" i="14"/>
  <c r="T205" i="14"/>
  <c r="W222" i="14"/>
  <c r="N238" i="14"/>
  <c r="R254" i="14"/>
  <c r="AX254" i="14"/>
  <c r="BI270" i="14"/>
  <c r="AD28" i="14"/>
  <c r="AX28" i="14"/>
  <c r="BD44" i="14"/>
  <c r="C140" i="14"/>
  <c r="H206" i="14"/>
  <c r="V6" i="14"/>
  <c r="D22" i="14"/>
  <c r="W38" i="14"/>
  <c r="M54" i="14"/>
  <c r="P70" i="14"/>
  <c r="N86" i="14"/>
  <c r="T102" i="14"/>
  <c r="BH102" i="14"/>
  <c r="BG118" i="14"/>
  <c r="S134" i="14"/>
  <c r="D150" i="14"/>
  <c r="AB167" i="14"/>
  <c r="O37" i="14"/>
  <c r="I101" i="14"/>
  <c r="I149" i="14"/>
  <c r="T182" i="14"/>
  <c r="X216" i="14"/>
  <c r="L248" i="14"/>
  <c r="X264" i="14"/>
  <c r="H280" i="14"/>
  <c r="N23" i="14"/>
  <c r="M119" i="14"/>
  <c r="AZ119" i="14"/>
  <c r="J32" i="14"/>
  <c r="BC32" i="14"/>
  <c r="BI48" i="14"/>
  <c r="W64" i="14"/>
  <c r="T80" i="14"/>
  <c r="J96" i="14"/>
  <c r="E112" i="14"/>
  <c r="Z128" i="14"/>
  <c r="BC128" i="14"/>
  <c r="BK144" i="14"/>
  <c r="C161" i="14"/>
  <c r="X177" i="14"/>
  <c r="W193" i="14"/>
  <c r="AD210" i="14"/>
  <c r="BB210" i="14"/>
  <c r="AX227" i="14"/>
  <c r="D243" i="14"/>
  <c r="H259" i="14"/>
  <c r="AA275" i="14"/>
  <c r="T11" i="14"/>
  <c r="AE27" i="14"/>
  <c r="AA43" i="14"/>
  <c r="Q59" i="14"/>
  <c r="O75" i="14"/>
  <c r="BG75" i="14"/>
  <c r="AY91" i="14"/>
  <c r="J107" i="14"/>
  <c r="AA123" i="14"/>
  <c r="E139" i="14"/>
  <c r="Z155" i="14"/>
  <c r="BB155" i="14"/>
  <c r="BK172" i="14"/>
  <c r="AZ188" i="14"/>
  <c r="D205" i="14"/>
  <c r="G222" i="14"/>
  <c r="AC238" i="14"/>
  <c r="P254" i="14"/>
  <c r="BK254" i="14"/>
  <c r="BH270" i="14"/>
  <c r="N28" i="14"/>
  <c r="BK28" i="14"/>
  <c r="BC44" i="14"/>
  <c r="R140" i="14"/>
  <c r="W206" i="14"/>
  <c r="F6" i="14"/>
  <c r="S22" i="14"/>
  <c r="O38" i="14"/>
  <c r="AB54" i="14"/>
  <c r="AE70" i="14"/>
  <c r="AC86" i="14"/>
  <c r="D102" i="14"/>
  <c r="BE102" i="14"/>
  <c r="BF118" i="14"/>
  <c r="N134" i="14"/>
  <c r="S150" i="14"/>
  <c r="L167" i="14"/>
  <c r="AB183" i="14"/>
  <c r="BK183" i="14"/>
  <c r="BE200" i="14"/>
  <c r="AA217" i="14"/>
  <c r="H233" i="14"/>
  <c r="L249" i="14"/>
  <c r="AE265" i="14"/>
  <c r="BB265" i="14"/>
  <c r="BI281" i="14"/>
  <c r="N12" i="14"/>
  <c r="V71" i="14"/>
  <c r="U87" i="14"/>
  <c r="BC87" i="14"/>
  <c r="BH135" i="14"/>
  <c r="R184" i="14"/>
  <c r="Z212" i="14"/>
  <c r="I17" i="14"/>
  <c r="N37" i="14"/>
  <c r="V101" i="14"/>
  <c r="AE149" i="14"/>
  <c r="S182" i="14"/>
  <c r="Q216" i="14"/>
  <c r="AA248" i="14"/>
  <c r="W264" i="14"/>
  <c r="C280" i="14"/>
  <c r="AC23" i="14"/>
  <c r="AB119" i="14"/>
  <c r="AY119" i="14"/>
  <c r="Y32" i="14"/>
  <c r="BB32" i="14"/>
  <c r="BH48" i="14"/>
  <c r="V64" i="14"/>
  <c r="D80" i="14"/>
  <c r="X96" i="14"/>
  <c r="T112" i="14"/>
  <c r="J128" i="14"/>
  <c r="BB128" i="14"/>
  <c r="BJ144" i="14"/>
  <c r="AE161" i="14"/>
  <c r="H177" i="14"/>
  <c r="G193" i="14"/>
  <c r="N210" i="14"/>
  <c r="AZ210" i="14"/>
  <c r="BK227" i="14"/>
  <c r="Y243" i="14"/>
  <c r="G259" i="14"/>
  <c r="K275" i="14"/>
  <c r="D11" i="14"/>
  <c r="O27" i="14"/>
  <c r="K43" i="14"/>
  <c r="P59" i="14"/>
  <c r="AD75" i="14"/>
  <c r="BF75" i="14"/>
  <c r="AX91" i="14"/>
  <c r="C107" i="14"/>
  <c r="Z123" i="14"/>
  <c r="T139" i="14"/>
  <c r="J155" i="14"/>
  <c r="Q172" i="14"/>
  <c r="BJ172" i="14"/>
  <c r="AY188" i="14"/>
  <c r="S205" i="14"/>
  <c r="V222" i="14"/>
  <c r="M238" i="14"/>
  <c r="AE254" i="14"/>
  <c r="BJ254" i="14"/>
  <c r="BG270" i="14"/>
  <c r="AC28" i="14"/>
  <c r="BJ28" i="14"/>
  <c r="BB44" i="14"/>
  <c r="Q140" i="14"/>
  <c r="G206" i="14"/>
  <c r="U6" i="14"/>
  <c r="C22" i="14"/>
  <c r="I38" i="14"/>
  <c r="L54" i="14"/>
  <c r="O70" i="14"/>
  <c r="M86" i="14"/>
  <c r="R102" i="14"/>
  <c r="BB102" i="14"/>
  <c r="BD118" i="14"/>
  <c r="M134" i="14"/>
  <c r="C150" i="14"/>
  <c r="AA167" i="14"/>
  <c r="L183" i="14"/>
  <c r="BI183" i="14"/>
  <c r="BD200" i="14"/>
  <c r="U217" i="14"/>
  <c r="W233" i="14"/>
  <c r="U249" i="14"/>
  <c r="O265" i="14"/>
  <c r="BA265" i="14"/>
  <c r="BG281" i="14"/>
  <c r="AC12" i="14"/>
  <c r="F71" i="14"/>
  <c r="BF37" i="14"/>
  <c r="F101" i="14"/>
  <c r="O149" i="14"/>
  <c r="M182" i="14"/>
  <c r="P216" i="14"/>
  <c r="K248" i="14"/>
  <c r="S264" i="14"/>
  <c r="BK280" i="14"/>
  <c r="M23" i="14"/>
  <c r="L119" i="14"/>
  <c r="AX119" i="14"/>
  <c r="I32" i="14"/>
  <c r="BA32" i="14"/>
  <c r="BG48" i="14"/>
  <c r="G64" i="14"/>
  <c r="C80" i="14"/>
  <c r="H96" i="14"/>
  <c r="D112" i="14"/>
  <c r="X128" i="14"/>
  <c r="BA128" i="14"/>
  <c r="BH144" i="14"/>
  <c r="W161" i="14"/>
  <c r="W177" i="14"/>
  <c r="V193" i="14"/>
  <c r="AC210" i="14"/>
  <c r="BE210" i="14"/>
  <c r="BJ227" i="14"/>
  <c r="S243" i="14"/>
  <c r="E259" i="14"/>
  <c r="Z275" i="14"/>
  <c r="AZ5" i="14"/>
  <c r="S11" i="14"/>
  <c r="AD27" i="14"/>
  <c r="Z43" i="14"/>
  <c r="AE59" i="14"/>
  <c r="N75" i="14"/>
  <c r="BE75" i="14"/>
  <c r="BK91" i="14"/>
  <c r="BA107" i="14"/>
  <c r="R123" i="14"/>
  <c r="D139" i="14"/>
  <c r="Y155" i="14"/>
  <c r="AE172" i="14"/>
  <c r="BI172" i="14"/>
  <c r="AX188" i="14"/>
  <c r="C205" i="14"/>
  <c r="F222" i="14"/>
  <c r="AB238" i="14"/>
  <c r="O254" i="14"/>
  <c r="BI254" i="14"/>
  <c r="BF270" i="14"/>
  <c r="M28" i="14"/>
  <c r="BI28" i="14"/>
  <c r="BA44" i="14"/>
  <c r="P140" i="14"/>
  <c r="V206" i="14"/>
  <c r="E6" i="14"/>
  <c r="R22" i="14"/>
  <c r="H38" i="14"/>
  <c r="AA54" i="14"/>
  <c r="AD70" i="14"/>
  <c r="Z86" i="14"/>
  <c r="Q102" i="14"/>
  <c r="BA102" i="14"/>
  <c r="BC118" i="14"/>
  <c r="K134" i="14"/>
  <c r="R150" i="14"/>
  <c r="K167" i="14"/>
  <c r="AA183" i="14"/>
  <c r="BH183" i="14"/>
  <c r="BC200" i="14"/>
  <c r="T217" i="14"/>
  <c r="G233" i="14"/>
  <c r="R249" i="14"/>
  <c r="AD265" i="14"/>
  <c r="AZ265" i="14"/>
  <c r="BF281" i="14"/>
  <c r="M12" i="14"/>
  <c r="U71" i="14"/>
  <c r="T87" i="14"/>
  <c r="BA87" i="14"/>
  <c r="BE135" i="14"/>
  <c r="J184" i="14"/>
  <c r="Y212" i="14"/>
  <c r="H17" i="14"/>
  <c r="T33" i="14"/>
  <c r="BG204" i="14"/>
  <c r="BE37" i="14"/>
  <c r="E101" i="14"/>
  <c r="S149" i="14"/>
  <c r="AY182" i="14"/>
  <c r="I216" i="14"/>
  <c r="Z248" i="14"/>
  <c r="Q264" i="14"/>
  <c r="BJ280" i="14"/>
  <c r="AB23" i="14"/>
  <c r="AA119" i="14"/>
  <c r="BK119" i="14"/>
  <c r="X32" i="14"/>
  <c r="AZ32" i="14"/>
  <c r="BF48" i="14"/>
  <c r="F64" i="14"/>
  <c r="Z80" i="14"/>
  <c r="W96" i="14"/>
  <c r="S112" i="14"/>
  <c r="H128" i="14"/>
  <c r="AZ128" i="14"/>
  <c r="BG144" i="14"/>
  <c r="R161" i="14"/>
  <c r="G177" i="14"/>
  <c r="F193" i="14"/>
  <c r="M210" i="14"/>
  <c r="BA210" i="14"/>
  <c r="BI227" i="14"/>
  <c r="Q243" i="14"/>
  <c r="D259" i="14"/>
  <c r="J275" i="14"/>
  <c r="BB6" i="14"/>
  <c r="C11" i="14"/>
  <c r="N27" i="14"/>
  <c r="J43" i="14"/>
  <c r="O59" i="14"/>
  <c r="AC75" i="14"/>
  <c r="S91" i="14"/>
  <c r="BJ91" i="14"/>
  <c r="AZ107" i="14"/>
  <c r="M123" i="14"/>
  <c r="S139" i="14"/>
  <c r="I155" i="14"/>
  <c r="O172" i="14"/>
  <c r="BH172" i="14"/>
  <c r="BK188" i="14"/>
  <c r="X205" i="14"/>
  <c r="U222" i="14"/>
  <c r="L238" i="14"/>
  <c r="AD254" i="14"/>
  <c r="BH254" i="14"/>
  <c r="BE270" i="14"/>
  <c r="AB28" i="14"/>
  <c r="BH28" i="14"/>
  <c r="AZ44" i="14"/>
  <c r="O140" i="14"/>
  <c r="F206" i="14"/>
  <c r="S6" i="14"/>
  <c r="Q22" i="14"/>
  <c r="G38" i="14"/>
  <c r="K54" i="14"/>
  <c r="N70" i="14"/>
  <c r="J86" i="14"/>
  <c r="P102" i="14"/>
  <c r="AZ102" i="14"/>
  <c r="BB118" i="14"/>
  <c r="C134" i="14"/>
  <c r="AE150" i="14"/>
  <c r="Z167" i="14"/>
  <c r="K183" i="14"/>
  <c r="BG183" i="14"/>
  <c r="BB200" i="14"/>
  <c r="S217" i="14"/>
  <c r="V233" i="14"/>
  <c r="K249" i="14"/>
  <c r="N265" i="14"/>
  <c r="S281" i="14"/>
  <c r="BE281" i="14"/>
  <c r="AB12" i="14"/>
  <c r="E71" i="14"/>
  <c r="D87" i="14"/>
  <c r="AZ87" i="14"/>
  <c r="BD135" i="14"/>
  <c r="I184" i="14"/>
  <c r="I212" i="14"/>
  <c r="W17" i="14"/>
  <c r="D33" i="14"/>
  <c r="G221" i="14"/>
  <c r="AX37" i="14"/>
  <c r="D101" i="14"/>
  <c r="C149" i="14"/>
  <c r="BH182" i="14"/>
  <c r="F216" i="14"/>
  <c r="J248" i="14"/>
  <c r="O264" i="14"/>
  <c r="BI280" i="14"/>
  <c r="L23" i="14"/>
  <c r="K119" i="14"/>
  <c r="BJ119" i="14"/>
  <c r="H32" i="14"/>
  <c r="AY32" i="14"/>
  <c r="BE48" i="14"/>
  <c r="BK64" i="14"/>
  <c r="Y80" i="14"/>
  <c r="G96" i="14"/>
  <c r="C112" i="14"/>
  <c r="W128" i="14"/>
  <c r="AX128" i="14"/>
  <c r="BF144" i="14"/>
  <c r="Q161" i="14"/>
  <c r="V177" i="14"/>
  <c r="S193" i="14"/>
  <c r="AB210" i="14"/>
  <c r="AY210" i="14"/>
  <c r="BH227" i="14"/>
  <c r="I243" i="14"/>
  <c r="C259" i="14"/>
  <c r="W275" i="14"/>
  <c r="BD7" i="14"/>
  <c r="R11" i="14"/>
  <c r="AC27" i="14"/>
  <c r="Y43" i="14"/>
  <c r="AD59" i="14"/>
  <c r="M75" i="14"/>
  <c r="C91" i="14"/>
  <c r="BI91" i="14"/>
  <c r="AX107" i="14"/>
  <c r="L123" i="14"/>
  <c r="C139" i="14"/>
  <c r="X155" i="14"/>
  <c r="AD172" i="14"/>
  <c r="BG172" i="14"/>
  <c r="BJ188" i="14"/>
  <c r="R205" i="14"/>
  <c r="E222" i="14"/>
  <c r="AA238" i="14"/>
  <c r="N254" i="14"/>
  <c r="BG254" i="14"/>
  <c r="BD270" i="14"/>
  <c r="L28" i="14"/>
  <c r="BG28" i="14"/>
  <c r="AY44" i="14"/>
  <c r="BC140" i="14"/>
  <c r="U206" i="14"/>
  <c r="C6" i="14"/>
  <c r="P22" i="14"/>
  <c r="BI38" i="14"/>
  <c r="Z54" i="14"/>
  <c r="AC70" i="14"/>
  <c r="Y86" i="14"/>
  <c r="AE102" i="14"/>
  <c r="AY102" i="14"/>
  <c r="BA118" i="14"/>
  <c r="AD134" i="14"/>
  <c r="AD150" i="14"/>
  <c r="J167" i="14"/>
  <c r="Z183" i="14"/>
  <c r="R200" i="14"/>
  <c r="AZ200" i="14"/>
  <c r="BK217" i="14"/>
  <c r="F233" i="14"/>
  <c r="J249" i="14"/>
  <c r="AC265" i="14"/>
  <c r="C281" i="14"/>
  <c r="BD281" i="14"/>
  <c r="L12" i="14"/>
  <c r="T71" i="14"/>
  <c r="S87" i="14"/>
  <c r="AY87" i="14"/>
  <c r="BC135" i="14"/>
  <c r="C184" i="14"/>
  <c r="X212" i="14"/>
  <c r="G17" i="14"/>
  <c r="S33" i="14"/>
  <c r="AD49" i="14"/>
  <c r="T65" i="14"/>
  <c r="R81" i="14"/>
  <c r="BD81" i="14"/>
  <c r="BJ97" i="14"/>
  <c r="O113" i="14"/>
  <c r="P129" i="14"/>
  <c r="S237" i="14"/>
  <c r="BI37" i="14"/>
  <c r="BB101" i="14"/>
  <c r="AD149" i="14"/>
  <c r="BK182" i="14"/>
  <c r="BG216" i="14"/>
  <c r="Y248" i="14"/>
  <c r="H264" i="14"/>
  <c r="BH280" i="14"/>
  <c r="AA23" i="14"/>
  <c r="Z119" i="14"/>
  <c r="BG119" i="14"/>
  <c r="W32" i="14"/>
  <c r="T48" i="14"/>
  <c r="BD48" i="14"/>
  <c r="BJ64" i="14"/>
  <c r="S80" i="14"/>
  <c r="V96" i="14"/>
  <c r="P112" i="14"/>
  <c r="G128" i="14"/>
  <c r="BI128" i="14"/>
  <c r="BE144" i="14"/>
  <c r="O161" i="14"/>
  <c r="F177" i="14"/>
  <c r="C193" i="14"/>
  <c r="L210" i="14"/>
  <c r="AX210" i="14"/>
  <c r="BG227" i="14"/>
  <c r="C243" i="14"/>
  <c r="Y259" i="14"/>
  <c r="G275" i="14"/>
  <c r="BF8" i="14"/>
  <c r="Q11" i="14"/>
  <c r="AB27" i="14"/>
  <c r="I43" i="14"/>
  <c r="N59" i="14"/>
  <c r="AB75" i="14"/>
  <c r="Q91" i="14"/>
  <c r="BH91" i="14"/>
  <c r="BK107" i="14"/>
  <c r="K123" i="14"/>
  <c r="R139" i="14"/>
  <c r="H155" i="14"/>
  <c r="N172" i="14"/>
  <c r="BF172" i="14"/>
  <c r="BH188" i="14"/>
  <c r="P205" i="14"/>
  <c r="T222" i="14"/>
  <c r="K238" i="14"/>
  <c r="AC254" i="14"/>
  <c r="BF254" i="14"/>
  <c r="BC270" i="14"/>
  <c r="AA28" i="14"/>
  <c r="X44" i="14"/>
  <c r="AX44" i="14"/>
  <c r="BB140" i="14"/>
  <c r="S206" i="14"/>
  <c r="R6" i="14"/>
  <c r="AE22" i="14"/>
  <c r="BH38" i="14"/>
  <c r="J54" i="14"/>
  <c r="M70" i="14"/>
  <c r="I86" i="14"/>
  <c r="O102" i="14"/>
  <c r="T253" i="14"/>
  <c r="T53" i="14"/>
  <c r="BA101" i="14"/>
  <c r="BC149" i="14"/>
  <c r="BI182" i="14"/>
  <c r="BF216" i="14"/>
  <c r="T248" i="14"/>
  <c r="BK264" i="14"/>
  <c r="BG280" i="14"/>
  <c r="K23" i="14"/>
  <c r="J119" i="14"/>
  <c r="Z16" i="14"/>
  <c r="G32" i="14"/>
  <c r="D48" i="14"/>
  <c r="BC48" i="14"/>
  <c r="BI64" i="14"/>
  <c r="R80" i="14"/>
  <c r="F96" i="14"/>
  <c r="AE112" i="14"/>
  <c r="V128" i="14"/>
  <c r="AY128" i="14"/>
  <c r="BD144" i="14"/>
  <c r="G161" i="14"/>
  <c r="U177" i="14"/>
  <c r="R193" i="14"/>
  <c r="AA210" i="14"/>
  <c r="P227" i="14"/>
  <c r="BF227" i="14"/>
  <c r="AY243" i="14"/>
  <c r="X259" i="14"/>
  <c r="V275" i="14"/>
  <c r="BH9" i="14"/>
  <c r="P11" i="14"/>
  <c r="M27" i="14"/>
  <c r="N43" i="14"/>
  <c r="AC59" i="14"/>
  <c r="L75" i="14"/>
  <c r="P91" i="14"/>
  <c r="BG91" i="14"/>
  <c r="BJ107" i="14"/>
  <c r="J123" i="14"/>
  <c r="Q139" i="14"/>
  <c r="W155" i="14"/>
  <c r="AC172" i="14"/>
  <c r="BE172" i="14"/>
  <c r="BG188" i="14"/>
  <c r="H205" i="14"/>
  <c r="S222" i="14"/>
  <c r="Y238" i="14"/>
  <c r="M254" i="14"/>
  <c r="R270" i="14"/>
  <c r="BA270" i="14"/>
  <c r="K28" i="14"/>
  <c r="H44" i="14"/>
  <c r="BK44" i="14"/>
  <c r="AZ140" i="14"/>
  <c r="K206" i="14"/>
  <c r="Q6" i="14"/>
  <c r="O22" i="14"/>
  <c r="BG38" i="14"/>
  <c r="I54" i="14"/>
  <c r="K269" i="14"/>
  <c r="S53" i="14"/>
  <c r="AZ101" i="14"/>
  <c r="BB149" i="14"/>
  <c r="AC199" i="14"/>
  <c r="BA216" i="14"/>
  <c r="H248" i="14"/>
  <c r="BH264" i="14"/>
  <c r="BE280" i="14"/>
  <c r="Z23" i="14"/>
  <c r="Y119" i="14"/>
  <c r="J16" i="14"/>
  <c r="V32" i="14"/>
  <c r="S48" i="14"/>
  <c r="BB48" i="14"/>
  <c r="BH64" i="14"/>
  <c r="Q80" i="14"/>
  <c r="U96" i="14"/>
  <c r="O112" i="14"/>
  <c r="F128" i="14"/>
  <c r="AA144" i="14"/>
  <c r="BC144" i="14"/>
  <c r="BK161" i="14"/>
  <c r="E177" i="14"/>
  <c r="Q193" i="14"/>
  <c r="K210" i="14"/>
  <c r="AE227" i="14"/>
  <c r="BE227" i="14"/>
  <c r="AX243" i="14"/>
  <c r="W259" i="14"/>
  <c r="F275" i="14"/>
  <c r="BJ10" i="14"/>
  <c r="AE11" i="14"/>
  <c r="L27" i="14"/>
  <c r="H43" i="14"/>
  <c r="M59" i="14"/>
  <c r="Y75" i="14"/>
  <c r="AE91" i="14"/>
  <c r="BF91" i="14"/>
  <c r="BI107" i="14"/>
  <c r="C123" i="14"/>
  <c r="P139" i="14"/>
  <c r="G155" i="14"/>
  <c r="M172" i="14"/>
  <c r="AB188" i="14"/>
  <c r="BF188" i="14"/>
  <c r="BB205" i="14"/>
  <c r="R222" i="14"/>
  <c r="I238" i="14"/>
  <c r="AB254" i="14"/>
  <c r="P270" i="14"/>
  <c r="AY270" i="14"/>
  <c r="Z28" i="14"/>
  <c r="W44" i="14"/>
  <c r="BJ44" i="14"/>
  <c r="AY140" i="14"/>
  <c r="E206" i="14"/>
  <c r="P6" i="14"/>
  <c r="AD22" i="14"/>
  <c r="BF38" i="14"/>
  <c r="H54" i="14"/>
  <c r="L70" i="14"/>
  <c r="H86" i="14"/>
  <c r="N102" i="14"/>
  <c r="J118" i="14"/>
  <c r="AX118" i="14"/>
  <c r="BF134" i="14"/>
  <c r="Q150" i="14"/>
  <c r="W167" i="14"/>
  <c r="I183" i="14"/>
  <c r="O200" i="14"/>
  <c r="BI200" i="14"/>
  <c r="BH217" i="14"/>
  <c r="S233" i="14"/>
  <c r="G249" i="14"/>
  <c r="L265" i="14"/>
  <c r="P281" i="14"/>
  <c r="BB281" i="14"/>
  <c r="Z12" i="14"/>
  <c r="C71" i="14"/>
  <c r="Q87" i="14"/>
  <c r="O135" i="14"/>
  <c r="AZ135" i="14"/>
  <c r="BF184" i="14"/>
  <c r="M212" i="14"/>
  <c r="J53" i="14"/>
  <c r="W117" i="14"/>
  <c r="AZ149" i="14"/>
  <c r="M199" i="14"/>
  <c r="AZ216" i="14"/>
  <c r="G248" i="14"/>
  <c r="BG264" i="14"/>
  <c r="BD280" i="14"/>
  <c r="J23" i="14"/>
  <c r="I119" i="14"/>
  <c r="Y16" i="14"/>
  <c r="F32" i="14"/>
  <c r="C48" i="14"/>
  <c r="BA48" i="14"/>
  <c r="BG64" i="14"/>
  <c r="J80" i="14"/>
  <c r="E96" i="14"/>
  <c r="AC112" i="14"/>
  <c r="U128" i="14"/>
  <c r="K144" i="14"/>
  <c r="BB144" i="14"/>
  <c r="BJ161" i="14"/>
  <c r="T177" i="14"/>
  <c r="P193" i="14"/>
  <c r="Z210" i="14"/>
  <c r="O227" i="14"/>
  <c r="BD227" i="14"/>
  <c r="BK243" i="14"/>
  <c r="U259" i="14"/>
  <c r="U275" i="14"/>
  <c r="AX12" i="14"/>
  <c r="O11" i="14"/>
  <c r="BC27" i="14"/>
  <c r="G43" i="14"/>
  <c r="AB59" i="14"/>
  <c r="I75" i="14"/>
  <c r="O91" i="14"/>
  <c r="BE91" i="14"/>
  <c r="BH107" i="14"/>
  <c r="AC123" i="14"/>
  <c r="AE139" i="14"/>
  <c r="V155" i="14"/>
  <c r="AB172" i="14"/>
  <c r="L188" i="14"/>
  <c r="BD188" i="14"/>
  <c r="BA205" i="14"/>
  <c r="K222" i="14"/>
  <c r="X238" i="14"/>
  <c r="L254" i="14"/>
  <c r="AE270" i="14"/>
  <c r="AX270" i="14"/>
  <c r="J28" i="14"/>
  <c r="G44" i="14"/>
  <c r="BI44" i="14"/>
  <c r="AX140" i="14"/>
  <c r="C206" i="14"/>
  <c r="AE6" i="14"/>
  <c r="AC22" i="14"/>
  <c r="BE38" i="14"/>
  <c r="Y54" i="14"/>
  <c r="AA70" i="14"/>
  <c r="W86" i="14"/>
  <c r="AC102" i="14"/>
  <c r="Y118" i="14"/>
  <c r="BJ118" i="14"/>
  <c r="BD134" i="14"/>
  <c r="P150" i="14"/>
  <c r="G167" i="14"/>
  <c r="X183" i="14"/>
  <c r="AD200" i="14"/>
  <c r="BA200" i="14"/>
  <c r="BG217" i="14"/>
  <c r="K233" i="14"/>
  <c r="F249" i="14"/>
  <c r="Y265" i="14"/>
  <c r="AE281" i="14"/>
  <c r="BA281" i="14"/>
  <c r="J12" i="14"/>
  <c r="R71" i="14"/>
  <c r="P87" i="14"/>
  <c r="AC135" i="14"/>
  <c r="AY135" i="14"/>
  <c r="BE184" i="14"/>
  <c r="G212" i="14"/>
  <c r="G53" i="14"/>
  <c r="G117" i="14"/>
  <c r="AY149" i="14"/>
  <c r="J199" i="14"/>
  <c r="AY216" i="14"/>
  <c r="F248" i="14"/>
  <c r="BE264" i="14"/>
  <c r="BC280" i="14"/>
  <c r="Y23" i="14"/>
  <c r="X119" i="14"/>
  <c r="I16" i="14"/>
  <c r="U32" i="14"/>
  <c r="R48" i="14"/>
  <c r="AZ48" i="14"/>
  <c r="BF64" i="14"/>
  <c r="I80" i="14"/>
  <c r="T96" i="14"/>
  <c r="M112" i="14"/>
  <c r="E128" i="14"/>
  <c r="Z144" i="14"/>
  <c r="BA144" i="14"/>
  <c r="BI161" i="14"/>
  <c r="D177" i="14"/>
  <c r="AE193" i="14"/>
  <c r="J210" i="14"/>
  <c r="AD227" i="14"/>
  <c r="BC227" i="14"/>
  <c r="BJ243" i="14"/>
  <c r="T259" i="14"/>
  <c r="E275" i="14"/>
  <c r="AZ13" i="14"/>
  <c r="AD11" i="14"/>
  <c r="BB27" i="14"/>
  <c r="F43" i="14"/>
  <c r="L59" i="14"/>
  <c r="X75" i="14"/>
  <c r="AD91" i="14"/>
  <c r="Y107" i="14"/>
  <c r="BD107" i="14"/>
  <c r="BA123" i="14"/>
  <c r="O139" i="14"/>
  <c r="F155" i="14"/>
  <c r="L172" i="14"/>
  <c r="AA188" i="14"/>
  <c r="BI188" i="14"/>
  <c r="AZ205" i="14"/>
  <c r="J222" i="14"/>
  <c r="H238" i="14"/>
  <c r="AA254" i="14"/>
  <c r="O270" i="14"/>
  <c r="AZ270" i="14"/>
  <c r="Y28" i="14"/>
  <c r="V44" i="14"/>
  <c r="BH44" i="14"/>
  <c r="BK140" i="14"/>
  <c r="AA206" i="14"/>
  <c r="O6" i="14"/>
  <c r="N22" i="14"/>
  <c r="BD38" i="14"/>
  <c r="X54" i="14"/>
  <c r="K70" i="14"/>
  <c r="G86" i="14"/>
  <c r="M102" i="14"/>
  <c r="I118" i="14"/>
  <c r="BK118" i="14"/>
  <c r="BC134" i="14"/>
  <c r="O150" i="14"/>
  <c r="V167" i="14"/>
  <c r="H183" i="14"/>
  <c r="N200" i="14"/>
  <c r="BK200" i="14"/>
  <c r="BF217" i="14"/>
  <c r="E233" i="14"/>
  <c r="AA249" i="14"/>
  <c r="I265" i="14"/>
  <c r="O281" i="14"/>
  <c r="AZ281" i="14"/>
  <c r="Y12" i="14"/>
  <c r="Q71" i="14"/>
  <c r="AC87" i="14"/>
  <c r="M135" i="14"/>
  <c r="AX135" i="14"/>
  <c r="BD184" i="14"/>
  <c r="E212" i="14"/>
  <c r="T17" i="14"/>
  <c r="V53" i="14"/>
  <c r="S117" i="14"/>
  <c r="BK149" i="14"/>
  <c r="Y199" i="14"/>
  <c r="AX216" i="14"/>
  <c r="X248" i="14"/>
  <c r="BC264" i="14"/>
  <c r="BB280" i="14"/>
  <c r="I23" i="14"/>
  <c r="H119" i="14"/>
  <c r="X16" i="14"/>
  <c r="E32" i="14"/>
  <c r="Q48" i="14"/>
  <c r="AY48" i="14"/>
  <c r="BE64" i="14"/>
  <c r="BK80" i="14"/>
  <c r="D96" i="14"/>
  <c r="AD112" i="14"/>
  <c r="T128" i="14"/>
  <c r="J144" i="14"/>
  <c r="AZ144" i="14"/>
  <c r="BH161" i="14"/>
  <c r="S177" i="14"/>
  <c r="O193" i="14"/>
  <c r="Y210" i="14"/>
  <c r="N227" i="14"/>
  <c r="BB227" i="14"/>
  <c r="BI243" i="14"/>
  <c r="S259" i="14"/>
  <c r="R275" i="14"/>
  <c r="BB14" i="14"/>
  <c r="N11" i="14"/>
  <c r="BA27" i="14"/>
  <c r="AD43" i="14"/>
  <c r="AA59" i="14"/>
  <c r="H75" i="14"/>
  <c r="N91" i="14"/>
  <c r="I107" i="14"/>
  <c r="BG107" i="14"/>
  <c r="AZ123" i="14"/>
  <c r="AD139" i="14"/>
  <c r="T155" i="14"/>
  <c r="AA172" i="14"/>
  <c r="K188" i="14"/>
  <c r="BE188" i="14"/>
  <c r="AY205" i="14"/>
  <c r="D222" i="14"/>
  <c r="W238" i="14"/>
  <c r="K254" i="14"/>
  <c r="AD270" i="14"/>
  <c r="BK270" i="14"/>
  <c r="I28" i="14"/>
  <c r="F44" i="14"/>
  <c r="BG44" i="14"/>
  <c r="BJ140" i="14"/>
  <c r="BD206" i="14"/>
  <c r="AC6" i="14"/>
  <c r="M22" i="14"/>
  <c r="BC38" i="14"/>
  <c r="BI54" i="14"/>
  <c r="Z70" i="14"/>
  <c r="V86" i="14"/>
  <c r="AB102" i="14"/>
  <c r="X118" i="14"/>
  <c r="BI118" i="14"/>
  <c r="BB134" i="14"/>
  <c r="N150" i="14"/>
  <c r="F167" i="14"/>
  <c r="U183" i="14"/>
  <c r="AC200" i="14"/>
  <c r="BJ200" i="14"/>
  <c r="BE217" i="14"/>
  <c r="C233" i="14"/>
  <c r="D249" i="14"/>
  <c r="X265" i="14"/>
  <c r="AD281" i="14"/>
  <c r="I12" i="14"/>
  <c r="P71" i="14"/>
  <c r="M87" i="14"/>
  <c r="AB135" i="14"/>
  <c r="BJ135" i="14"/>
  <c r="BC184" i="14"/>
  <c r="AC212" i="14"/>
  <c r="X76" i="14"/>
  <c r="BD53" i="14"/>
  <c r="AE117" i="14"/>
  <c r="BJ149" i="14"/>
  <c r="I199" i="14"/>
  <c r="BK216" i="14"/>
  <c r="W248" i="14"/>
  <c r="BB264" i="14"/>
  <c r="BF280" i="14"/>
  <c r="X23" i="14"/>
  <c r="U119" i="14"/>
  <c r="H16" i="14"/>
  <c r="T32" i="14"/>
  <c r="P48" i="14"/>
  <c r="U64" i="14"/>
  <c r="BD64" i="14"/>
  <c r="BJ80" i="14"/>
  <c r="Y96" i="14"/>
  <c r="AB112" i="14"/>
  <c r="D128" i="14"/>
  <c r="Y144" i="14"/>
  <c r="AX144" i="14"/>
  <c r="BG161" i="14"/>
  <c r="C177" i="14"/>
  <c r="AD193" i="14"/>
  <c r="I210" i="14"/>
  <c r="AC227" i="14"/>
  <c r="BA227" i="14"/>
  <c r="BH243" i="14"/>
  <c r="R259" i="14"/>
  <c r="P275" i="14"/>
  <c r="BF16" i="14"/>
  <c r="AC11" i="14"/>
  <c r="AZ27" i="14"/>
  <c r="X43" i="14"/>
  <c r="K59" i="14"/>
  <c r="W75" i="14"/>
  <c r="AC91" i="14"/>
  <c r="X107" i="14"/>
  <c r="BF107" i="14"/>
  <c r="AX123" i="14"/>
  <c r="N139" i="14"/>
  <c r="D155" i="14"/>
  <c r="K172" i="14"/>
  <c r="Z188" i="14"/>
  <c r="BC188" i="14"/>
  <c r="AX205" i="14"/>
  <c r="C222" i="14"/>
  <c r="G238" i="14"/>
  <c r="W254" i="14"/>
  <c r="N270" i="14"/>
  <c r="BJ270" i="14"/>
  <c r="X28" i="14"/>
  <c r="U44" i="14"/>
  <c r="AE140" i="14"/>
  <c r="BI140" i="14"/>
  <c r="BC206" i="14"/>
  <c r="AB6" i="14"/>
  <c r="V38" i="14"/>
  <c r="BB38" i="14"/>
  <c r="BH54" i="14"/>
  <c r="J70" i="14"/>
  <c r="F86" i="14"/>
  <c r="L102" i="14"/>
  <c r="H118" i="14"/>
  <c r="BH118" i="14"/>
  <c r="BA134" i="14"/>
  <c r="G150" i="14"/>
  <c r="U167" i="14"/>
  <c r="E183" i="14"/>
  <c r="M200" i="14"/>
  <c r="R217" i="14"/>
  <c r="BD217" i="14"/>
  <c r="BK233" i="14"/>
  <c r="Z249" i="14"/>
  <c r="H265" i="14"/>
  <c r="N281" i="14"/>
  <c r="X12" i="14"/>
  <c r="AE71" i="14"/>
  <c r="AB87" i="14"/>
  <c r="BH76" i="14"/>
  <c r="BA53" i="14"/>
  <c r="O117" i="14"/>
  <c r="BI149" i="14"/>
  <c r="X199" i="14"/>
  <c r="BJ216" i="14"/>
  <c r="V248" i="14"/>
  <c r="BA264" i="14"/>
  <c r="AZ280" i="14"/>
  <c r="H23" i="14"/>
  <c r="E119" i="14"/>
  <c r="W16" i="14"/>
  <c r="D32" i="14"/>
  <c r="AE48" i="14"/>
  <c r="E64" i="14"/>
  <c r="BC64" i="14"/>
  <c r="BI80" i="14"/>
  <c r="S96" i="14"/>
  <c r="AA112" i="14"/>
  <c r="S128" i="14"/>
  <c r="I144" i="14"/>
  <c r="BI144" i="14"/>
  <c r="BF161" i="14"/>
  <c r="R177" i="14"/>
  <c r="AC193" i="14"/>
  <c r="X210" i="14"/>
  <c r="M227" i="14"/>
  <c r="AZ227" i="14"/>
  <c r="BG243" i="14"/>
  <c r="P259" i="14"/>
  <c r="I275" i="14"/>
  <c r="BH17" i="14"/>
  <c r="AB11" i="14"/>
  <c r="AY27" i="14"/>
  <c r="W43" i="14"/>
  <c r="Z59" i="14"/>
  <c r="G75" i="14"/>
  <c r="M91" i="14"/>
  <c r="H107" i="14"/>
  <c r="BE107" i="14"/>
  <c r="BK123" i="14"/>
  <c r="M139" i="14"/>
  <c r="S155" i="14"/>
  <c r="Z172" i="14"/>
  <c r="J188" i="14"/>
  <c r="BB188" i="14"/>
  <c r="BJ205" i="14"/>
  <c r="AA222" i="14"/>
  <c r="V238" i="14"/>
  <c r="G254" i="14"/>
  <c r="AC270" i="14"/>
  <c r="BB270" i="14"/>
  <c r="H28" i="14"/>
  <c r="E44" i="14"/>
  <c r="AD140" i="14"/>
  <c r="BH140" i="14"/>
  <c r="BB206" i="14"/>
  <c r="T6" i="14"/>
  <c r="F38" i="14"/>
  <c r="BA38" i="14"/>
  <c r="BG54" i="14"/>
  <c r="Y70" i="14"/>
  <c r="AB86" i="14"/>
  <c r="Z102" i="14"/>
  <c r="W118" i="14"/>
  <c r="BE118" i="14"/>
  <c r="AZ134" i="14"/>
  <c r="F150" i="14"/>
  <c r="E167" i="14"/>
  <c r="T183" i="14"/>
  <c r="AB200" i="14"/>
  <c r="Q217" i="14"/>
  <c r="BC217" i="14"/>
  <c r="BJ233" i="14"/>
  <c r="Y249" i="14"/>
  <c r="W265" i="14"/>
  <c r="AC281" i="14"/>
  <c r="P173" i="14"/>
  <c r="AZ53" i="14"/>
  <c r="N117" i="14"/>
  <c r="Z166" i="14"/>
  <c r="H199" i="14"/>
  <c r="Q232" i="14"/>
  <c r="U248" i="14"/>
  <c r="BF264" i="14"/>
  <c r="AY280" i="14"/>
  <c r="W23" i="14"/>
  <c r="T119" i="14"/>
  <c r="G16" i="14"/>
  <c r="S32" i="14"/>
  <c r="O48" i="14"/>
  <c r="T64" i="14"/>
  <c r="BB64" i="14"/>
  <c r="BH80" i="14"/>
  <c r="Q96" i="14"/>
  <c r="Z112" i="14"/>
  <c r="C128" i="14"/>
  <c r="X144" i="14"/>
  <c r="AY144" i="14"/>
  <c r="BE161" i="14"/>
  <c r="Q177" i="14"/>
  <c r="AB193" i="14"/>
  <c r="H210" i="14"/>
  <c r="AB227" i="14"/>
  <c r="R243" i="14"/>
  <c r="BF243" i="14"/>
  <c r="AY259" i="14"/>
  <c r="H275" i="14"/>
  <c r="BJ18" i="14"/>
  <c r="M11" i="14"/>
  <c r="AX27" i="14"/>
  <c r="V43" i="14"/>
  <c r="J59" i="14"/>
  <c r="V75" i="14"/>
  <c r="AB91" i="14"/>
  <c r="W107" i="14"/>
  <c r="BC107" i="14"/>
  <c r="BJ123" i="14"/>
  <c r="L139" i="14"/>
  <c r="C155" i="14"/>
  <c r="J172" i="14"/>
  <c r="Y188" i="14"/>
  <c r="BA188" i="14"/>
  <c r="BI205" i="14"/>
  <c r="Z222" i="14"/>
  <c r="F238" i="14"/>
  <c r="Z254" i="14"/>
  <c r="M270" i="14"/>
  <c r="W28" i="14"/>
  <c r="T44" i="14"/>
  <c r="AC140" i="14"/>
  <c r="BF140" i="14"/>
  <c r="BA206" i="14"/>
  <c r="N6" i="14"/>
  <c r="U38" i="14"/>
  <c r="N173" i="14"/>
  <c r="AX53" i="14"/>
  <c r="L117" i="14"/>
  <c r="J166" i="14"/>
  <c r="W199" i="14"/>
  <c r="O232" i="14"/>
  <c r="S248" i="14"/>
  <c r="BD264" i="14"/>
  <c r="AX280" i="14"/>
  <c r="G23" i="14"/>
  <c r="D119" i="14"/>
  <c r="V16" i="14"/>
  <c r="C32" i="14"/>
  <c r="AD48" i="14"/>
  <c r="D64" i="14"/>
  <c r="BA64" i="14"/>
  <c r="BG80" i="14"/>
  <c r="I96" i="14"/>
  <c r="Y112" i="14"/>
  <c r="R128" i="14"/>
  <c r="H144" i="14"/>
  <c r="P161" i="14"/>
  <c r="BD161" i="14"/>
  <c r="BK177" i="14"/>
  <c r="U193" i="14"/>
  <c r="V210" i="14"/>
  <c r="L227" i="14"/>
  <c r="P243" i="14"/>
  <c r="BE243" i="14"/>
  <c r="AX259" i="14"/>
  <c r="D275" i="14"/>
  <c r="AX20" i="14"/>
  <c r="L11" i="14"/>
  <c r="BK27" i="14"/>
  <c r="BC43" i="14"/>
  <c r="Y59" i="14"/>
  <c r="F75" i="14"/>
  <c r="L91" i="14"/>
  <c r="G107" i="14"/>
  <c r="BB107" i="14"/>
  <c r="BI123" i="14"/>
  <c r="AC139" i="14"/>
  <c r="R155" i="14"/>
  <c r="Y172" i="14"/>
  <c r="I188" i="14"/>
  <c r="Q205" i="14"/>
  <c r="BH205" i="14"/>
  <c r="BE222" i="14"/>
  <c r="U238" i="14"/>
  <c r="Y254" i="14"/>
  <c r="AB270" i="14"/>
  <c r="G28" i="14"/>
  <c r="D44" i="14"/>
  <c r="N140" i="14"/>
  <c r="BD140" i="14"/>
  <c r="AZ206" i="14"/>
  <c r="M6" i="14"/>
  <c r="E38" i="14"/>
  <c r="AY38" i="14"/>
  <c r="BE54" i="14"/>
  <c r="I70" i="14"/>
  <c r="U86" i="14"/>
  <c r="Y102" i="14"/>
  <c r="V118" i="14"/>
  <c r="L134" i="14"/>
  <c r="AX134" i="14"/>
  <c r="BF150" i="14"/>
  <c r="D167" i="14"/>
  <c r="S183" i="14"/>
  <c r="AA200" i="14"/>
  <c r="AE217" i="14"/>
  <c r="M173" i="14"/>
  <c r="N69" i="14"/>
  <c r="H117" i="14"/>
  <c r="Y166" i="14"/>
  <c r="U199" i="14"/>
  <c r="AD232" i="14"/>
  <c r="D248" i="14"/>
  <c r="AZ264" i="14"/>
  <c r="V23" i="14"/>
  <c r="R119" i="14"/>
  <c r="F16" i="14"/>
  <c r="R32" i="14"/>
  <c r="N48" i="14"/>
  <c r="S64" i="14"/>
  <c r="AZ64" i="14"/>
  <c r="BF80" i="14"/>
  <c r="C96" i="14"/>
  <c r="R112" i="14"/>
  <c r="P128" i="14"/>
  <c r="W144" i="14"/>
  <c r="AD161" i="14"/>
  <c r="BC161" i="14"/>
  <c r="BJ177" i="14"/>
  <c r="T193" i="14"/>
  <c r="F210" i="14"/>
  <c r="AA227" i="14"/>
  <c r="AE243" i="14"/>
  <c r="BD243" i="14"/>
  <c r="BK259" i="14"/>
  <c r="C275" i="14"/>
  <c r="AZ21" i="14"/>
  <c r="AA27" i="14"/>
  <c r="BJ27" i="14"/>
  <c r="BB43" i="14"/>
  <c r="I59" i="14"/>
  <c r="U75" i="14"/>
  <c r="AA91" i="14"/>
  <c r="V107" i="14"/>
  <c r="AY107" i="14"/>
  <c r="BH123" i="14"/>
  <c r="AB139" i="14"/>
  <c r="Q155" i="14"/>
  <c r="I172" i="14"/>
  <c r="X188" i="14"/>
  <c r="AE205" i="14"/>
  <c r="BF205" i="14"/>
  <c r="BD222" i="14"/>
  <c r="E238" i="14"/>
  <c r="X254" i="14"/>
  <c r="L270" i="14"/>
  <c r="V28" i="14"/>
  <c r="S44" i="14"/>
  <c r="M140" i="14"/>
  <c r="BA140" i="14"/>
  <c r="AY206" i="14"/>
  <c r="L6" i="14"/>
  <c r="T38" i="14"/>
  <c r="AX38" i="14"/>
  <c r="BD54" i="14"/>
  <c r="H70" i="14"/>
  <c r="T86" i="14"/>
  <c r="I102" i="14"/>
  <c r="F118" i="14"/>
  <c r="Z134" i="14"/>
  <c r="BJ134" i="14"/>
  <c r="BE150" i="14"/>
  <c r="C167" i="14"/>
  <c r="C183" i="14"/>
  <c r="K200" i="14"/>
  <c r="O217" i="14"/>
  <c r="AZ217" i="14"/>
  <c r="BG233" i="14"/>
  <c r="V249" i="14"/>
  <c r="E265" i="14"/>
  <c r="L281" i="14"/>
  <c r="V12" i="14"/>
  <c r="AZ173" i="14"/>
  <c r="M69" i="14"/>
  <c r="BE117" i="14"/>
  <c r="U166" i="14"/>
  <c r="E199" i="14"/>
  <c r="N232" i="14"/>
  <c r="BI248" i="14"/>
  <c r="AY264" i="14"/>
  <c r="AY5" i="14"/>
  <c r="F23" i="14"/>
  <c r="Q119" i="14"/>
  <c r="U16" i="14"/>
  <c r="Q32" i="14"/>
  <c r="AB48" i="14"/>
  <c r="C64" i="14"/>
  <c r="AY64" i="14"/>
  <c r="BE80" i="14"/>
  <c r="BK96" i="14"/>
  <c r="Q112" i="14"/>
  <c r="AE128" i="14"/>
  <c r="V144" i="14"/>
  <c r="N161" i="14"/>
  <c r="BB161" i="14"/>
  <c r="BI177" i="14"/>
  <c r="N193" i="14"/>
  <c r="U210" i="14"/>
  <c r="K227" i="14"/>
  <c r="O243" i="14"/>
  <c r="BC243" i="14"/>
  <c r="BJ259" i="14"/>
  <c r="Y275" i="14"/>
  <c r="BB22" i="14"/>
  <c r="K27" i="14"/>
  <c r="BI27" i="14"/>
  <c r="BA43" i="14"/>
  <c r="X59" i="14"/>
  <c r="E75" i="14"/>
  <c r="K91" i="14"/>
  <c r="F107" i="14"/>
  <c r="Y123" i="14"/>
  <c r="BG123" i="14"/>
  <c r="BA139" i="14"/>
  <c r="AE155" i="14"/>
  <c r="W172" i="14"/>
  <c r="H188" i="14"/>
  <c r="O205" i="14"/>
  <c r="BK205" i="14"/>
  <c r="BC222" i="14"/>
  <c r="D238" i="14"/>
  <c r="V254" i="14"/>
  <c r="AA270" i="14"/>
  <c r="F28" i="14"/>
  <c r="C44" i="14"/>
  <c r="AB140" i="14"/>
  <c r="BG140" i="14"/>
  <c r="AX206" i="14"/>
  <c r="D6" i="14"/>
  <c r="D38" i="14"/>
  <c r="BK38" i="14"/>
  <c r="BC54" i="14"/>
  <c r="BI70" i="14"/>
  <c r="BG173" i="14"/>
  <c r="J69" i="14"/>
  <c r="BD117" i="14"/>
  <c r="E166" i="14"/>
  <c r="T199" i="14"/>
  <c r="J232" i="14"/>
  <c r="BG248" i="14"/>
  <c r="AX264" i="14"/>
  <c r="BA6" i="14"/>
  <c r="U23" i="14"/>
  <c r="P119" i="14"/>
  <c r="E16" i="14"/>
  <c r="P32" i="14"/>
  <c r="L48" i="14"/>
  <c r="R64" i="14"/>
  <c r="P80" i="14"/>
  <c r="BD80" i="14"/>
  <c r="BJ96" i="14"/>
  <c r="N112" i="14"/>
  <c r="O128" i="14"/>
  <c r="F144" i="14"/>
  <c r="AC161" i="14"/>
  <c r="BA161" i="14"/>
  <c r="BH177" i="14"/>
  <c r="M193" i="14"/>
  <c r="E210" i="14"/>
  <c r="X227" i="14"/>
  <c r="AD243" i="14"/>
  <c r="BB243" i="14"/>
  <c r="BI259" i="14"/>
  <c r="X275" i="14"/>
  <c r="AZ25" i="14"/>
  <c r="Z27" i="14"/>
  <c r="BH27" i="14"/>
  <c r="AZ43" i="14"/>
  <c r="W59" i="14"/>
  <c r="AA75" i="14"/>
  <c r="Y91" i="14"/>
  <c r="U107" i="14"/>
  <c r="I123" i="14"/>
  <c r="BF123" i="14"/>
  <c r="AZ139" i="14"/>
  <c r="AC155" i="14"/>
  <c r="G172" i="14"/>
  <c r="W188" i="14"/>
  <c r="AD205" i="14"/>
  <c r="BG205" i="14"/>
  <c r="BB222" i="14"/>
  <c r="Z238" i="14"/>
  <c r="U254" i="14"/>
  <c r="K270" i="14"/>
  <c r="BA5" i="14"/>
  <c r="U28" i="14"/>
  <c r="R44" i="14"/>
  <c r="L140" i="14"/>
  <c r="T206" i="14"/>
  <c r="BK206" i="14"/>
  <c r="AD6" i="14"/>
  <c r="S38" i="14"/>
  <c r="W54" i="14"/>
  <c r="BB54" i="14"/>
  <c r="BH70" i="14"/>
  <c r="L86" i="14"/>
  <c r="H102" i="14"/>
  <c r="E118" i="14"/>
  <c r="Y134" i="14"/>
  <c r="BI134" i="14"/>
  <c r="AD189" i="14"/>
  <c r="Y69" i="14"/>
  <c r="BK117" i="14"/>
  <c r="V166" i="14"/>
  <c r="P199" i="14"/>
  <c r="Y232" i="14"/>
  <c r="BF248" i="14"/>
  <c r="AD280" i="14"/>
  <c r="BC7" i="14"/>
  <c r="E23" i="14"/>
  <c r="O119" i="14"/>
  <c r="T16" i="14"/>
  <c r="AE32" i="14"/>
  <c r="AA48" i="14"/>
  <c r="Q64" i="14"/>
  <c r="AE80" i="14"/>
  <c r="BC80" i="14"/>
  <c r="BI96" i="14"/>
  <c r="L112" i="14"/>
  <c r="AD128" i="14"/>
  <c r="S144" i="14"/>
  <c r="M161" i="14"/>
  <c r="AZ161" i="14"/>
  <c r="BG177" i="14"/>
  <c r="L193" i="14"/>
  <c r="T210" i="14"/>
  <c r="H227" i="14"/>
  <c r="N243" i="14"/>
  <c r="BA243" i="14"/>
  <c r="BH259" i="14"/>
  <c r="T275" i="14"/>
  <c r="BH61" i="14"/>
  <c r="J27" i="14"/>
  <c r="BG27" i="14"/>
  <c r="AY43" i="14"/>
  <c r="H59" i="14"/>
  <c r="Z75" i="14"/>
  <c r="I91" i="14"/>
  <c r="E107" i="14"/>
  <c r="X123" i="14"/>
  <c r="BD123" i="14"/>
  <c r="AX139" i="14"/>
  <c r="U155" i="14"/>
  <c r="V172" i="14"/>
  <c r="G188" i="14"/>
  <c r="N205" i="14"/>
  <c r="BE205" i="14"/>
  <c r="BA222" i="14"/>
  <c r="T238" i="14"/>
  <c r="T254" i="14"/>
  <c r="X270" i="14"/>
  <c r="BE7" i="14"/>
  <c r="E28" i="14"/>
  <c r="P44" i="14"/>
  <c r="AA140" i="14"/>
  <c r="D206" i="14"/>
  <c r="BJ206" i="14"/>
  <c r="AB22" i="14"/>
  <c r="C38" i="14"/>
  <c r="G54" i="14"/>
  <c r="BA54" i="14"/>
  <c r="BG70" i="14"/>
  <c r="K86" i="14"/>
  <c r="W102" i="14"/>
  <c r="R118" i="14"/>
  <c r="I134" i="14"/>
  <c r="BH134" i="14"/>
  <c r="BB150" i="14"/>
  <c r="S167" i="14"/>
  <c r="W183" i="14"/>
  <c r="X200" i="14"/>
  <c r="AC217" i="14"/>
  <c r="T233" i="14"/>
  <c r="BD233" i="14"/>
  <c r="BK249" i="14"/>
  <c r="Z265" i="14"/>
  <c r="Z281" i="14"/>
  <c r="BF7" i="14"/>
  <c r="E12" i="14"/>
  <c r="AA71" i="14"/>
  <c r="I87" i="14"/>
  <c r="X135" i="14"/>
  <c r="M184" i="14"/>
  <c r="AY184" i="14"/>
  <c r="BG212" i="14"/>
  <c r="O17" i="14"/>
  <c r="BH33" i="14"/>
  <c r="AC189" i="14"/>
  <c r="U69" i="14"/>
  <c r="BJ117" i="14"/>
  <c r="Q166" i="14"/>
  <c r="N199" i="14"/>
  <c r="G232" i="14"/>
  <c r="BE248" i="14"/>
  <c r="N280" i="14"/>
  <c r="BE8" i="14"/>
  <c r="T23" i="14"/>
  <c r="N119" i="14"/>
  <c r="D16" i="14"/>
  <c r="O32" i="14"/>
  <c r="K48" i="14"/>
  <c r="P64" i="14"/>
  <c r="O80" i="14"/>
  <c r="BB80" i="14"/>
  <c r="BH96" i="14"/>
  <c r="K112" i="14"/>
  <c r="N128" i="14"/>
  <c r="C144" i="14"/>
  <c r="AB161" i="14"/>
  <c r="AY161" i="14"/>
  <c r="BF177" i="14"/>
  <c r="E193" i="14"/>
  <c r="D210" i="14"/>
  <c r="W227" i="14"/>
  <c r="AC243" i="14"/>
  <c r="AZ243" i="14"/>
  <c r="BG259" i="14"/>
  <c r="S275" i="14"/>
  <c r="AX80" i="14"/>
  <c r="Y27" i="14"/>
  <c r="BF27" i="14"/>
  <c r="AX43" i="14"/>
  <c r="G59" i="14"/>
  <c r="T75" i="14"/>
  <c r="X91" i="14"/>
  <c r="T107" i="14"/>
  <c r="H123" i="14"/>
  <c r="BE123" i="14"/>
  <c r="BK139" i="14"/>
  <c r="P155" i="14"/>
  <c r="F172" i="14"/>
  <c r="T188" i="14"/>
  <c r="AC205" i="14"/>
  <c r="BD205" i="14"/>
  <c r="AZ222" i="14"/>
  <c r="R238" i="14"/>
  <c r="S254" i="14"/>
  <c r="H270" i="14"/>
  <c r="BG8" i="14"/>
  <c r="T28" i="14"/>
  <c r="AE44" i="14"/>
  <c r="K140" i="14"/>
  <c r="R206" i="14"/>
  <c r="BH206" i="14"/>
  <c r="L22" i="14"/>
  <c r="R38" i="14"/>
  <c r="V54" i="14"/>
  <c r="AZ54" i="14"/>
  <c r="BF70" i="14"/>
  <c r="E86" i="14"/>
  <c r="G102" i="14"/>
  <c r="Q118" i="14"/>
  <c r="X134" i="14"/>
  <c r="BE134" i="14"/>
  <c r="BA150" i="14"/>
  <c r="Q167" i="14"/>
  <c r="V183" i="14"/>
  <c r="H200" i="14"/>
  <c r="M217" i="14"/>
  <c r="D233" i="14"/>
  <c r="BC233" i="14"/>
  <c r="BJ249" i="14"/>
  <c r="I189" i="14"/>
  <c r="BG69" i="14"/>
  <c r="W133" i="14"/>
  <c r="N166" i="14"/>
  <c r="BE199" i="14"/>
  <c r="V232" i="14"/>
  <c r="BK248" i="14"/>
  <c r="AC280" i="14"/>
  <c r="BG9" i="14"/>
  <c r="D23" i="14"/>
  <c r="G119" i="14"/>
  <c r="S16" i="14"/>
  <c r="AD32" i="14"/>
  <c r="Z48" i="14"/>
  <c r="AE64" i="14"/>
  <c r="AD80" i="14"/>
  <c r="BA80" i="14"/>
  <c r="BG96" i="14"/>
  <c r="J112" i="14"/>
  <c r="AC128" i="14"/>
  <c r="R144" i="14"/>
  <c r="L161" i="14"/>
  <c r="AX161" i="14"/>
  <c r="BE177" i="14"/>
  <c r="D193" i="14"/>
  <c r="S210" i="14"/>
  <c r="G227" i="14"/>
  <c r="M243" i="14"/>
  <c r="Q259" i="14"/>
  <c r="BF259" i="14"/>
  <c r="BC275" i="14"/>
  <c r="BB98" i="14"/>
  <c r="I27" i="14"/>
  <c r="BE27" i="14"/>
  <c r="BK43" i="14"/>
  <c r="BC59" i="14"/>
  <c r="S75" i="14"/>
  <c r="H91" i="14"/>
  <c r="D107" i="14"/>
  <c r="W123" i="14"/>
  <c r="BC123" i="14"/>
  <c r="BJ139" i="14"/>
  <c r="O155" i="14"/>
  <c r="U172" i="14"/>
  <c r="D188" i="14"/>
  <c r="M205" i="14"/>
  <c r="BC205" i="14"/>
  <c r="AY222" i="14"/>
  <c r="J238" i="14"/>
  <c r="Q254" i="14"/>
  <c r="W270" i="14"/>
  <c r="BI9" i="14"/>
  <c r="D28" i="14"/>
  <c r="O44" i="14"/>
  <c r="Z140" i="14"/>
  <c r="Q206" i="14"/>
  <c r="BI206" i="14"/>
  <c r="AA22" i="14"/>
  <c r="Q38" i="14"/>
  <c r="F54" i="14"/>
  <c r="AY54" i="14"/>
  <c r="BE70" i="14"/>
  <c r="D86" i="14"/>
  <c r="V102" i="14"/>
  <c r="AE118" i="14"/>
  <c r="H134" i="14"/>
  <c r="AC150" i="14"/>
  <c r="AZ150" i="14"/>
  <c r="BI167" i="14"/>
  <c r="P183" i="14"/>
  <c r="W200" i="14"/>
  <c r="Z217" i="14"/>
  <c r="R233" i="14"/>
  <c r="BB233" i="14"/>
  <c r="BJ189" i="14"/>
  <c r="BF69" i="14"/>
  <c r="F133" i="14"/>
  <c r="F166" i="14"/>
  <c r="BD199" i="14"/>
  <c r="F232" i="14"/>
  <c r="BJ248" i="14"/>
  <c r="AB280" i="14"/>
  <c r="BI10" i="14"/>
  <c r="S23" i="14"/>
  <c r="F119" i="14"/>
  <c r="C16" i="14"/>
  <c r="N32" i="14"/>
  <c r="J48" i="14"/>
  <c r="O64" i="14"/>
  <c r="N80" i="14"/>
  <c r="AZ80" i="14"/>
  <c r="BF96" i="14"/>
  <c r="I112" i="14"/>
  <c r="M128" i="14"/>
  <c r="P144" i="14"/>
  <c r="AA161" i="14"/>
  <c r="AA177" i="14"/>
  <c r="BD177" i="14"/>
  <c r="BJ193" i="14"/>
  <c r="C210" i="14"/>
  <c r="V227" i="14"/>
  <c r="AB243" i="14"/>
  <c r="AE259" i="14"/>
  <c r="BE259" i="14"/>
  <c r="BB275" i="14"/>
  <c r="BB163" i="14"/>
  <c r="X27" i="14"/>
  <c r="U43" i="14"/>
  <c r="BJ43" i="14"/>
  <c r="BB59" i="14"/>
  <c r="R75" i="14"/>
  <c r="W91" i="14"/>
  <c r="Q107" i="14"/>
  <c r="G123" i="14"/>
  <c r="BB123" i="14"/>
  <c r="BI139" i="14"/>
  <c r="M155" i="14"/>
  <c r="E172" i="14"/>
  <c r="S188" i="14"/>
  <c r="AB205" i="14"/>
  <c r="Q222" i="14"/>
  <c r="AX222" i="14"/>
  <c r="BE238" i="14"/>
  <c r="J254" i="14"/>
  <c r="G270" i="14"/>
  <c r="BK10" i="14"/>
  <c r="S28" i="14"/>
  <c r="AD44" i="14"/>
  <c r="J140" i="14"/>
  <c r="P206" i="14"/>
  <c r="BG206" i="14"/>
  <c r="K22" i="14"/>
  <c r="P38" i="14"/>
  <c r="U54" i="14"/>
  <c r="AX54" i="14"/>
  <c r="BD70" i="14"/>
  <c r="C86" i="14"/>
  <c r="F102" i="14"/>
  <c r="O118" i="14"/>
  <c r="W134" i="14"/>
  <c r="M150" i="14"/>
  <c r="AY150" i="14"/>
  <c r="BH167" i="14"/>
  <c r="O183" i="14"/>
  <c r="G200" i="14"/>
  <c r="J217" i="14"/>
  <c r="BE189" i="14"/>
  <c r="BD69" i="14"/>
  <c r="U133" i="14"/>
  <c r="BF166" i="14"/>
  <c r="BC199" i="14"/>
  <c r="E232" i="14"/>
  <c r="P264" i="14"/>
  <c r="AA280" i="14"/>
  <c r="AY13" i="14"/>
  <c r="C23" i="14"/>
  <c r="C119" i="14"/>
  <c r="R16" i="14"/>
  <c r="AC32" i="14"/>
  <c r="Y48" i="14"/>
  <c r="AD64" i="14"/>
  <c r="AC80" i="14"/>
  <c r="AY80" i="14"/>
  <c r="BE96" i="14"/>
  <c r="BK112" i="14"/>
  <c r="I128" i="14"/>
  <c r="M144" i="14"/>
  <c r="K161" i="14"/>
  <c r="Y177" i="14"/>
  <c r="BC177" i="14"/>
  <c r="BI193" i="14"/>
  <c r="R210" i="14"/>
  <c r="F227" i="14"/>
  <c r="L243" i="14"/>
  <c r="O259" i="14"/>
  <c r="BD259" i="14"/>
  <c r="BA275" i="14"/>
  <c r="AA11" i="14"/>
  <c r="H27" i="14"/>
  <c r="E43" i="14"/>
  <c r="BI43" i="14"/>
  <c r="BA59" i="14"/>
  <c r="K75" i="14"/>
  <c r="G91" i="14"/>
  <c r="P107" i="14"/>
  <c r="V123" i="14"/>
  <c r="AY123" i="14"/>
  <c r="BH139" i="14"/>
  <c r="E155" i="14"/>
  <c r="T172" i="14"/>
  <c r="C188" i="14"/>
  <c r="L205" i="14"/>
  <c r="P222" i="14"/>
  <c r="BK222" i="14"/>
  <c r="BD238" i="14"/>
  <c r="I254" i="14"/>
  <c r="V270" i="14"/>
  <c r="AY12" i="14"/>
  <c r="C28" i="14"/>
  <c r="N44" i="14"/>
  <c r="Y140" i="14"/>
  <c r="AE206" i="14"/>
  <c r="BF206" i="14"/>
  <c r="Z22" i="14"/>
  <c r="AD38" i="14"/>
  <c r="E54" i="14"/>
  <c r="BK54" i="14"/>
  <c r="BC70" i="14"/>
  <c r="BI86" i="14"/>
  <c r="AA102" i="14"/>
  <c r="L118" i="14"/>
  <c r="G134" i="14"/>
  <c r="AB150" i="14"/>
  <c r="AX150" i="14"/>
  <c r="BG167" i="14"/>
  <c r="N183" i="14"/>
  <c r="V200" i="14"/>
  <c r="Y217" i="14"/>
  <c r="P233" i="14"/>
  <c r="AZ233" i="14"/>
  <c r="BG249" i="14"/>
  <c r="R265" i="14"/>
  <c r="AA86" i="14"/>
  <c r="L200" i="14"/>
  <c r="P265" i="14"/>
  <c r="BH8" i="14"/>
  <c r="AX71" i="14"/>
  <c r="F135" i="14"/>
  <c r="AD212" i="14"/>
  <c r="P17" i="14"/>
  <c r="F49" i="14"/>
  <c r="BA49" i="14"/>
  <c r="BE65" i="14"/>
  <c r="BI81" i="14"/>
  <c r="AY97" i="14"/>
  <c r="Q113" i="14"/>
  <c r="AD129" i="14"/>
  <c r="S145" i="14"/>
  <c r="K156" i="14"/>
  <c r="P162" i="14"/>
  <c r="BC162" i="14"/>
  <c r="BJ178" i="14"/>
  <c r="X194" i="14"/>
  <c r="W211" i="14"/>
  <c r="J228" i="14"/>
  <c r="Q244" i="14"/>
  <c r="BC244" i="14"/>
  <c r="BJ260" i="14"/>
  <c r="E276" i="14"/>
  <c r="BE22" i="14"/>
  <c r="CI95" i="14"/>
  <c r="DL32" i="14"/>
  <c r="CP48" i="14"/>
  <c r="DS80" i="14"/>
  <c r="CK96" i="14"/>
  <c r="CL112" i="14"/>
  <c r="DP144" i="14"/>
  <c r="CH161" i="14"/>
  <c r="DU193" i="14"/>
  <c r="DV210" i="14"/>
  <c r="CJ227" i="14"/>
  <c r="DU259" i="14"/>
  <c r="CP275" i="14"/>
  <c r="CI63" i="14"/>
  <c r="DM27" i="14"/>
  <c r="CQ43" i="14"/>
  <c r="DT75" i="14"/>
  <c r="CL91" i="14"/>
  <c r="CN107" i="14"/>
  <c r="DP139" i="14"/>
  <c r="CF155" i="14"/>
  <c r="DP188" i="14"/>
  <c r="DK205" i="14"/>
  <c r="CK222" i="14"/>
  <c r="DV254" i="14"/>
  <c r="CQ270" i="14"/>
  <c r="CJ176" i="14"/>
  <c r="DL22" i="14"/>
  <c r="CE38" i="14"/>
  <c r="DS70" i="14"/>
  <c r="CM86" i="14"/>
  <c r="CP102" i="14"/>
  <c r="DP134" i="14"/>
  <c r="CG150" i="14"/>
  <c r="DQ183" i="14"/>
  <c r="DL200" i="14"/>
  <c r="CL217" i="14"/>
  <c r="DV249" i="14"/>
  <c r="CE265" i="14"/>
  <c r="CH281" i="14"/>
  <c r="DQ244" i="14"/>
  <c r="CK12" i="14"/>
  <c r="DK44" i="14"/>
  <c r="CO60" i="14"/>
  <c r="CE76" i="14"/>
  <c r="DQ108" i="14"/>
  <c r="CH124" i="14"/>
  <c r="DV173" i="14"/>
  <c r="DL189" i="14"/>
  <c r="CK206" i="14"/>
  <c r="DO239" i="14"/>
  <c r="CG255" i="14"/>
  <c r="CJ271" i="14"/>
  <c r="DN23" i="14"/>
  <c r="CH39" i="14"/>
  <c r="DM71" i="14"/>
  <c r="CP87" i="14"/>
  <c r="CF103" i="14"/>
  <c r="DM135" i="14"/>
  <c r="CJ151" i="14"/>
  <c r="DV184" i="14"/>
  <c r="DP201" i="14"/>
  <c r="CM212" i="14"/>
  <c r="DQ234" i="14"/>
  <c r="S86" i="14"/>
  <c r="Z200" i="14"/>
  <c r="M265" i="14"/>
  <c r="BJ9" i="14"/>
  <c r="W87" i="14"/>
  <c r="BI135" i="14"/>
  <c r="N212" i="14"/>
  <c r="AE17" i="14"/>
  <c r="U49" i="14"/>
  <c r="X65" i="14"/>
  <c r="BD65" i="14"/>
  <c r="BH81" i="14"/>
  <c r="AX97" i="14"/>
  <c r="N113" i="14"/>
  <c r="AB129" i="14"/>
  <c r="C145" i="14"/>
  <c r="Z156" i="14"/>
  <c r="AE162" i="14"/>
  <c r="BB162" i="14"/>
  <c r="BI178" i="14"/>
  <c r="W194" i="14"/>
  <c r="G211" i="14"/>
  <c r="Y228" i="14"/>
  <c r="P244" i="14"/>
  <c r="BB244" i="14"/>
  <c r="BI260" i="14"/>
  <c r="C276" i="14"/>
  <c r="BF28" i="14"/>
  <c r="DW16" i="14"/>
  <c r="DK32" i="14"/>
  <c r="CO48" i="14"/>
  <c r="DR80" i="14"/>
  <c r="CJ96" i="14"/>
  <c r="CK112" i="14"/>
  <c r="DO144" i="14"/>
  <c r="CG161" i="14"/>
  <c r="DN193" i="14"/>
  <c r="DU210" i="14"/>
  <c r="CH227" i="14"/>
  <c r="DT259" i="14"/>
  <c r="CO275" i="14"/>
  <c r="DW11" i="14"/>
  <c r="DK27" i="14"/>
  <c r="CP43" i="14"/>
  <c r="DS75" i="14"/>
  <c r="CK91" i="14"/>
  <c r="CM107" i="14"/>
  <c r="DO139" i="14"/>
  <c r="CE155" i="14"/>
  <c r="DO188" i="14"/>
  <c r="DU205" i="14"/>
  <c r="CI222" i="14"/>
  <c r="DU254" i="14"/>
  <c r="CP270" i="14"/>
  <c r="DW6" i="14"/>
  <c r="DT22" i="14"/>
  <c r="CQ38" i="14"/>
  <c r="DR70" i="14"/>
  <c r="CL86" i="14"/>
  <c r="CO102" i="14"/>
  <c r="DO134" i="14"/>
  <c r="CF150" i="14"/>
  <c r="DP183" i="14"/>
  <c r="DK200" i="14"/>
  <c r="CJ217" i="14"/>
  <c r="DL249" i="14"/>
  <c r="CQ265" i="14"/>
  <c r="DV81" i="14"/>
  <c r="DP244" i="14"/>
  <c r="CJ12" i="14"/>
  <c r="DT44" i="14"/>
  <c r="CN60" i="14"/>
  <c r="CQ76" i="14"/>
  <c r="DP108" i="14"/>
  <c r="DO124" i="14"/>
  <c r="DU173" i="14"/>
  <c r="DK189" i="14"/>
  <c r="CI206" i="14"/>
  <c r="DN239" i="14"/>
  <c r="CF255" i="14"/>
  <c r="DW7" i="14"/>
  <c r="DT23" i="14"/>
  <c r="CG39" i="14"/>
  <c r="DL71" i="14"/>
  <c r="CO87" i="14"/>
  <c r="CE103" i="14"/>
  <c r="DL135" i="14"/>
  <c r="CI151" i="14"/>
  <c r="DU184" i="14"/>
  <c r="DO201" i="14"/>
  <c r="CK212" i="14"/>
  <c r="AD102" i="14"/>
  <c r="J200" i="14"/>
  <c r="AB265" i="14"/>
  <c r="AX11" i="14"/>
  <c r="E87" i="14"/>
  <c r="BF135" i="14"/>
  <c r="L212" i="14"/>
  <c r="AD17" i="14"/>
  <c r="E49" i="14"/>
  <c r="H65" i="14"/>
  <c r="BC65" i="14"/>
  <c r="BG81" i="14"/>
  <c r="BK97" i="14"/>
  <c r="M113" i="14"/>
  <c r="T129" i="14"/>
  <c r="R145" i="14"/>
  <c r="J156" i="14"/>
  <c r="O162" i="14"/>
  <c r="BA162" i="14"/>
  <c r="BH178" i="14"/>
  <c r="Q194" i="14"/>
  <c r="V211" i="14"/>
  <c r="I228" i="14"/>
  <c r="AE244" i="14"/>
  <c r="T260" i="14"/>
  <c r="BH260" i="14"/>
  <c r="BE276" i="14"/>
  <c r="BJ46" i="14"/>
  <c r="DV16" i="14"/>
  <c r="DT32" i="14"/>
  <c r="CN48" i="14"/>
  <c r="DQ80" i="14"/>
  <c r="CI96" i="14"/>
  <c r="CJ112" i="14"/>
  <c r="DN144" i="14"/>
  <c r="CF161" i="14"/>
  <c r="DM193" i="14"/>
  <c r="CQ210" i="14"/>
  <c r="CG227" i="14"/>
  <c r="DL259" i="14"/>
  <c r="CN275" i="14"/>
  <c r="DV11" i="14"/>
  <c r="DL27" i="14"/>
  <c r="CO43" i="14"/>
  <c r="DR75" i="14"/>
  <c r="CJ91" i="14"/>
  <c r="CO107" i="14"/>
  <c r="DN139" i="14"/>
  <c r="CQ155" i="14"/>
  <c r="DN188" i="14"/>
  <c r="CQ205" i="14"/>
  <c r="CH222" i="14"/>
  <c r="DT254" i="14"/>
  <c r="CO270" i="14"/>
  <c r="DV6" i="14"/>
  <c r="DN22" i="14"/>
  <c r="CK38" i="14"/>
  <c r="DQ70" i="14"/>
  <c r="CK86" i="14"/>
  <c r="CN102" i="14"/>
  <c r="DN134" i="14"/>
  <c r="CE150" i="14"/>
  <c r="DO183" i="14"/>
  <c r="CQ200" i="14"/>
  <c r="CI217" i="14"/>
  <c r="DU249" i="14"/>
  <c r="CP265" i="14"/>
  <c r="DU81" i="14"/>
  <c r="DS244" i="14"/>
  <c r="CI12" i="14"/>
  <c r="DS44" i="14"/>
  <c r="CL60" i="14"/>
  <c r="CP76" i="14"/>
  <c r="DN108" i="14"/>
  <c r="CG124" i="14"/>
  <c r="DT173" i="14"/>
  <c r="CP189" i="14"/>
  <c r="CH206" i="14"/>
  <c r="DM239" i="14"/>
  <c r="CE255" i="14"/>
  <c r="DV7" i="14"/>
  <c r="DQ23" i="14"/>
  <c r="CF39" i="14"/>
  <c r="DK71" i="14"/>
  <c r="CN87" i="14"/>
  <c r="CQ103" i="14"/>
  <c r="DK135" i="14"/>
  <c r="CH151" i="14"/>
  <c r="DT184" i="14"/>
  <c r="CG201" i="14"/>
  <c r="CJ212" i="14"/>
  <c r="J102" i="14"/>
  <c r="BF200" i="14"/>
  <c r="G265" i="14"/>
  <c r="BB13" i="14"/>
  <c r="C87" i="14"/>
  <c r="BB135" i="14"/>
  <c r="AA212" i="14"/>
  <c r="N17" i="14"/>
  <c r="T49" i="14"/>
  <c r="W65" i="14"/>
  <c r="BB65" i="14"/>
  <c r="BF81" i="14"/>
  <c r="BI97" i="14"/>
  <c r="BJ113" i="14"/>
  <c r="O129" i="14"/>
  <c r="Q145" i="14"/>
  <c r="Y156" i="14"/>
  <c r="AD162" i="14"/>
  <c r="AZ162" i="14"/>
  <c r="BG178" i="14"/>
  <c r="P194" i="14"/>
  <c r="F211" i="14"/>
  <c r="X228" i="14"/>
  <c r="O244" i="14"/>
  <c r="D260" i="14"/>
  <c r="BG260" i="14"/>
  <c r="BD276" i="14"/>
  <c r="AZ65" i="14"/>
  <c r="DU16" i="14"/>
  <c r="DP32" i="14"/>
  <c r="CM48" i="14"/>
  <c r="DP80" i="14"/>
  <c r="CH96" i="14"/>
  <c r="DW128" i="14"/>
  <c r="DM144" i="14"/>
  <c r="CE161" i="14"/>
  <c r="DL193" i="14"/>
  <c r="CP210" i="14"/>
  <c r="CI227" i="14"/>
  <c r="DK259" i="14"/>
  <c r="CM275" i="14"/>
  <c r="DT11" i="14"/>
  <c r="DR27" i="14"/>
  <c r="CN43" i="14"/>
  <c r="DQ75" i="14"/>
  <c r="CI91" i="14"/>
  <c r="DW123" i="14"/>
  <c r="DM139" i="14"/>
  <c r="CP155" i="14"/>
  <c r="DM188" i="14"/>
  <c r="CP205" i="14"/>
  <c r="CJ222" i="14"/>
  <c r="DS254" i="14"/>
  <c r="CN270" i="14"/>
  <c r="DU6" i="14"/>
  <c r="DK22" i="14"/>
  <c r="CH38" i="14"/>
  <c r="DP70" i="14"/>
  <c r="CJ86" i="14"/>
  <c r="DW118" i="14"/>
  <c r="DM134" i="14"/>
  <c r="CQ150" i="14"/>
  <c r="DN183" i="14"/>
  <c r="CP200" i="14"/>
  <c r="CK217" i="14"/>
  <c r="DK249" i="14"/>
  <c r="CO265" i="14"/>
  <c r="DW81" i="14"/>
  <c r="DR244" i="14"/>
  <c r="CH12" i="14"/>
  <c r="DQ44" i="14"/>
  <c r="CK60" i="14"/>
  <c r="DU92" i="14"/>
  <c r="DL108" i="14"/>
  <c r="CF124" i="14"/>
  <c r="DS173" i="14"/>
  <c r="CO189" i="14"/>
  <c r="CJ206" i="14"/>
  <c r="DL239" i="14"/>
  <c r="CQ255" i="14"/>
  <c r="DU7" i="14"/>
  <c r="DO23" i="14"/>
  <c r="CE39" i="14"/>
  <c r="DT71" i="14"/>
  <c r="CM87" i="14"/>
  <c r="DU119" i="14"/>
  <c r="DS135" i="14"/>
  <c r="CG151" i="14"/>
  <c r="DS184" i="14"/>
  <c r="CF201" i="14"/>
  <c r="X102" i="14"/>
  <c r="AY200" i="14"/>
  <c r="F265" i="14"/>
  <c r="BF100" i="14"/>
  <c r="R87" i="14"/>
  <c r="BA135" i="14"/>
  <c r="K212" i="14"/>
  <c r="AC33" i="14"/>
  <c r="D49" i="14"/>
  <c r="G65" i="14"/>
  <c r="BA65" i="14"/>
  <c r="BE81" i="14"/>
  <c r="BH97" i="14"/>
  <c r="BI113" i="14"/>
  <c r="N129" i="14"/>
  <c r="P145" i="14"/>
  <c r="I156" i="14"/>
  <c r="N162" i="14"/>
  <c r="AD178" i="14"/>
  <c r="BF178" i="14"/>
  <c r="BK194" i="14"/>
  <c r="U211" i="14"/>
  <c r="H228" i="14"/>
  <c r="AD244" i="14"/>
  <c r="R260" i="14"/>
  <c r="BF260" i="14"/>
  <c r="BC276" i="14"/>
  <c r="BD83" i="14"/>
  <c r="DS16" i="14"/>
  <c r="CK32" i="14"/>
  <c r="CL48" i="14"/>
  <c r="DO80" i="14"/>
  <c r="CG96" i="14"/>
  <c r="DV128" i="14"/>
  <c r="DL144" i="14"/>
  <c r="CQ161" i="14"/>
  <c r="DK193" i="14"/>
  <c r="CO210" i="14"/>
  <c r="CF227" i="14"/>
  <c r="DS259" i="14"/>
  <c r="CL275" i="14"/>
  <c r="DS11" i="14"/>
  <c r="CL27" i="14"/>
  <c r="CM43" i="14"/>
  <c r="DP75" i="14"/>
  <c r="CH91" i="14"/>
  <c r="DV123" i="14"/>
  <c r="DL139" i="14"/>
  <c r="CO155" i="14"/>
  <c r="DL188" i="14"/>
  <c r="CO205" i="14"/>
  <c r="CG222" i="14"/>
  <c r="DO254" i="14"/>
  <c r="CM270" i="14"/>
  <c r="DO6" i="14"/>
  <c r="CM22" i="14"/>
  <c r="CP38" i="14"/>
  <c r="DO70" i="14"/>
  <c r="CI86" i="14"/>
  <c r="DV118" i="14"/>
  <c r="DL134" i="14"/>
  <c r="CP150" i="14"/>
  <c r="DM183" i="14"/>
  <c r="CO200" i="14"/>
  <c r="CH217" i="14"/>
  <c r="DQ249" i="14"/>
  <c r="CN265" i="14"/>
  <c r="DT81" i="14"/>
  <c r="CH244" i="14"/>
  <c r="CG12" i="14"/>
  <c r="DP44" i="14"/>
  <c r="CI60" i="14"/>
  <c r="DW92" i="14"/>
  <c r="DO108" i="14"/>
  <c r="CE124" i="14"/>
  <c r="DR173" i="14"/>
  <c r="CN189" i="14"/>
  <c r="CG206" i="14"/>
  <c r="DT239" i="14"/>
  <c r="CP255" i="14"/>
  <c r="DT7" i="14"/>
  <c r="CP23" i="14"/>
  <c r="CQ39" i="14"/>
  <c r="AX102" i="14"/>
  <c r="AX200" i="14"/>
  <c r="D265" i="14"/>
  <c r="AY183" i="14"/>
  <c r="L87" i="14"/>
  <c r="BG135" i="14"/>
  <c r="J212" i="14"/>
  <c r="M33" i="14"/>
  <c r="S49" i="14"/>
  <c r="V65" i="14"/>
  <c r="S81" i="14"/>
  <c r="BC81" i="14"/>
  <c r="BG97" i="14"/>
  <c r="BH113" i="14"/>
  <c r="L129" i="14"/>
  <c r="O145" i="14"/>
  <c r="W156" i="14"/>
  <c r="AC162" i="14"/>
  <c r="N178" i="14"/>
  <c r="BE178" i="14"/>
  <c r="BJ194" i="14"/>
  <c r="E211" i="14"/>
  <c r="W228" i="14"/>
  <c r="N244" i="14"/>
  <c r="Q260" i="14"/>
  <c r="BE260" i="14"/>
  <c r="BB276" i="14"/>
  <c r="BH101" i="14"/>
  <c r="DR16" i="14"/>
  <c r="CJ32" i="14"/>
  <c r="CI48" i="14"/>
  <c r="DN80" i="14"/>
  <c r="CF96" i="14"/>
  <c r="DU128" i="14"/>
  <c r="DK144" i="14"/>
  <c r="CP161" i="14"/>
  <c r="DW193" i="14"/>
  <c r="CN210" i="14"/>
  <c r="DP243" i="14"/>
  <c r="DR259" i="14"/>
  <c r="CK275" i="14"/>
  <c r="DQ11" i="14"/>
  <c r="CK27" i="14"/>
  <c r="CJ43" i="14"/>
  <c r="DO75" i="14"/>
  <c r="CG91" i="14"/>
  <c r="DU123" i="14"/>
  <c r="DK139" i="14"/>
  <c r="CN155" i="14"/>
  <c r="DK188" i="14"/>
  <c r="CN205" i="14"/>
  <c r="DR238" i="14"/>
  <c r="DN254" i="14"/>
  <c r="CL270" i="14"/>
  <c r="DN6" i="14"/>
  <c r="CL22" i="14"/>
  <c r="CO38" i="14"/>
  <c r="DM70" i="14"/>
  <c r="CH86" i="14"/>
  <c r="DU118" i="14"/>
  <c r="DK134" i="14"/>
  <c r="CO150" i="14"/>
  <c r="DL183" i="14"/>
  <c r="CN200" i="14"/>
  <c r="DT233" i="14"/>
  <c r="DP249" i="14"/>
  <c r="CM265" i="14"/>
  <c r="DS81" i="14"/>
  <c r="CG244" i="14"/>
  <c r="CF12" i="14"/>
  <c r="DN44" i="14"/>
  <c r="CH60" i="14"/>
  <c r="DK92" i="14"/>
  <c r="DM108" i="14"/>
  <c r="CQ124" i="14"/>
  <c r="DQ173" i="14"/>
  <c r="CM189" i="14"/>
  <c r="DW223" i="14"/>
  <c r="DS239" i="14"/>
  <c r="CO255" i="14"/>
  <c r="DS7" i="14"/>
  <c r="CO23" i="14"/>
  <c r="CN39" i="14"/>
  <c r="DR71" i="14"/>
  <c r="Z118" i="14"/>
  <c r="P217" i="14"/>
  <c r="AA265" i="14"/>
  <c r="AD12" i="14"/>
  <c r="AA87" i="14"/>
  <c r="P184" i="14"/>
  <c r="H212" i="14"/>
  <c r="AB33" i="14"/>
  <c r="C49" i="14"/>
  <c r="F65" i="14"/>
  <c r="C81" i="14"/>
  <c r="BB81" i="14"/>
  <c r="BF97" i="14"/>
  <c r="BG113" i="14"/>
  <c r="D129" i="14"/>
  <c r="H145" i="14"/>
  <c r="G156" i="14"/>
  <c r="M162" i="14"/>
  <c r="AC178" i="14"/>
  <c r="BD178" i="14"/>
  <c r="BI194" i="14"/>
  <c r="Z211" i="14"/>
  <c r="G228" i="14"/>
  <c r="AC244" i="14"/>
  <c r="P260" i="14"/>
  <c r="BD260" i="14"/>
  <c r="BA276" i="14"/>
  <c r="BG211" i="14"/>
  <c r="DQ16" i="14"/>
  <c r="CH32" i="14"/>
  <c r="CF48" i="14"/>
  <c r="DM80" i="14"/>
  <c r="CE96" i="14"/>
  <c r="DS128" i="14"/>
  <c r="CI144" i="14"/>
  <c r="CO161" i="14"/>
  <c r="DT193" i="14"/>
  <c r="CM210" i="14"/>
  <c r="DO243" i="14"/>
  <c r="DQ259" i="14"/>
  <c r="CJ275" i="14"/>
  <c r="DP11" i="14"/>
  <c r="CI27" i="14"/>
  <c r="CG43" i="14"/>
  <c r="DN75" i="14"/>
  <c r="CF91" i="14"/>
  <c r="DT123" i="14"/>
  <c r="CJ139" i="14"/>
  <c r="CM155" i="14"/>
  <c r="DW188" i="14"/>
  <c r="CM205" i="14"/>
  <c r="DQ238" i="14"/>
  <c r="DM254" i="14"/>
  <c r="CK270" i="14"/>
  <c r="DM6" i="14"/>
  <c r="CJ22" i="14"/>
  <c r="CN38" i="14"/>
  <c r="DL70" i="14"/>
  <c r="CG86" i="14"/>
  <c r="DT118" i="14"/>
  <c r="CK134" i="14"/>
  <c r="CN150" i="14"/>
  <c r="DK183" i="14"/>
  <c r="CM200" i="14"/>
  <c r="DS233" i="14"/>
  <c r="DO249" i="14"/>
  <c r="CL265" i="14"/>
  <c r="DR81" i="14"/>
  <c r="CF244" i="14"/>
  <c r="CE12" i="14"/>
  <c r="DL44" i="14"/>
  <c r="CG60" i="14"/>
  <c r="DT92" i="14"/>
  <c r="CO108" i="14"/>
  <c r="CP124" i="14"/>
  <c r="DP173" i="14"/>
  <c r="CL189" i="14"/>
  <c r="DV223" i="14"/>
  <c r="DR239" i="14"/>
  <c r="CN255" i="14"/>
  <c r="G118" i="14"/>
  <c r="AD217" i="14"/>
  <c r="V265" i="14"/>
  <c r="AA12" i="14"/>
  <c r="K87" i="14"/>
  <c r="AE184" i="14"/>
  <c r="U212" i="14"/>
  <c r="Y33" i="14"/>
  <c r="R49" i="14"/>
  <c r="U65" i="14"/>
  <c r="Q81" i="14"/>
  <c r="BA81" i="14"/>
  <c r="BE97" i="14"/>
  <c r="BF113" i="14"/>
  <c r="BJ129" i="14"/>
  <c r="G145" i="14"/>
  <c r="V156" i="14"/>
  <c r="AB162" i="14"/>
  <c r="M178" i="14"/>
  <c r="BC178" i="14"/>
  <c r="BH194" i="14"/>
  <c r="T211" i="14"/>
  <c r="D228" i="14"/>
  <c r="M244" i="14"/>
  <c r="AE260" i="14"/>
  <c r="BC260" i="14"/>
  <c r="AZ276" i="14"/>
  <c r="DO16" i="14"/>
  <c r="CG32" i="14"/>
  <c r="DW64" i="14"/>
  <c r="DL80" i="14"/>
  <c r="CQ96" i="14"/>
  <c r="DR128" i="14"/>
  <c r="CH144" i="14"/>
  <c r="CN161" i="14"/>
  <c r="DS193" i="14"/>
  <c r="CL210" i="14"/>
  <c r="DN243" i="14"/>
  <c r="DM259" i="14"/>
  <c r="CH275" i="14"/>
  <c r="DO11" i="14"/>
  <c r="CH27" i="14"/>
  <c r="DW59" i="14"/>
  <c r="DM75" i="14"/>
  <c r="CE91" i="14"/>
  <c r="DS123" i="14"/>
  <c r="CI139" i="14"/>
  <c r="CL155" i="14"/>
  <c r="DV188" i="14"/>
  <c r="CL205" i="14"/>
  <c r="DP238" i="14"/>
  <c r="DL254" i="14"/>
  <c r="CI270" i="14"/>
  <c r="DL6" i="14"/>
  <c r="CI22" i="14"/>
  <c r="DW54" i="14"/>
  <c r="DT70" i="14"/>
  <c r="CF86" i="14"/>
  <c r="DS118" i="14"/>
  <c r="CJ134" i="14"/>
  <c r="CM150" i="14"/>
  <c r="DW183" i="14"/>
  <c r="CL200" i="14"/>
  <c r="DR233" i="14"/>
  <c r="DN249" i="14"/>
  <c r="CJ265" i="14"/>
  <c r="DQ81" i="14"/>
  <c r="CE244" i="14"/>
  <c r="DU28" i="14"/>
  <c r="DR44" i="14"/>
  <c r="CF60" i="14"/>
  <c r="DS92" i="14"/>
  <c r="CN108" i="14"/>
  <c r="CO124" i="14"/>
  <c r="U118" i="14"/>
  <c r="N217" i="14"/>
  <c r="U265" i="14"/>
  <c r="K12" i="14"/>
  <c r="Z87" i="14"/>
  <c r="O184" i="14"/>
  <c r="W212" i="14"/>
  <c r="I33" i="14"/>
  <c r="Q49" i="14"/>
  <c r="E65" i="14"/>
  <c r="P81" i="14"/>
  <c r="U97" i="14"/>
  <c r="BD97" i="14"/>
  <c r="BE113" i="14"/>
  <c r="BI129" i="14"/>
  <c r="D145" i="14"/>
  <c r="F156" i="14"/>
  <c r="L162" i="14"/>
  <c r="AB178" i="14"/>
  <c r="BB178" i="14"/>
  <c r="BG194" i="14"/>
  <c r="R211" i="14"/>
  <c r="AC228" i="14"/>
  <c r="AA244" i="14"/>
  <c r="O260" i="14"/>
  <c r="BB260" i="14"/>
  <c r="AY276" i="14"/>
  <c r="DN16" i="14"/>
  <c r="CE32" i="14"/>
  <c r="DV64" i="14"/>
  <c r="DK80" i="14"/>
  <c r="CP96" i="14"/>
  <c r="DQ128" i="14"/>
  <c r="CG144" i="14"/>
  <c r="CM161" i="14"/>
  <c r="DR193" i="14"/>
  <c r="CK210" i="14"/>
  <c r="DW243" i="14"/>
  <c r="CE259" i="14"/>
  <c r="CG275" i="14"/>
  <c r="DN11" i="14"/>
  <c r="CF27" i="14"/>
  <c r="DV59" i="14"/>
  <c r="DL75" i="14"/>
  <c r="CQ91" i="14"/>
  <c r="DR123" i="14"/>
  <c r="CH139" i="14"/>
  <c r="CK155" i="14"/>
  <c r="DT188" i="14"/>
  <c r="CK205" i="14"/>
  <c r="DK238" i="14"/>
  <c r="CF254" i="14"/>
  <c r="CH270" i="14"/>
  <c r="DK6" i="14"/>
  <c r="CG22" i="14"/>
  <c r="DV54" i="14"/>
  <c r="DN70" i="14"/>
  <c r="CE86" i="14"/>
  <c r="DR118" i="14"/>
  <c r="CI134" i="14"/>
  <c r="CL150" i="14"/>
  <c r="DV183" i="14"/>
  <c r="CJ200" i="14"/>
  <c r="DW233" i="14"/>
  <c r="CG249" i="14"/>
  <c r="CI265" i="14"/>
  <c r="DP81" i="14"/>
  <c r="CQ244" i="14"/>
  <c r="DW28" i="14"/>
  <c r="DO44" i="14"/>
  <c r="CE60" i="14"/>
  <c r="DR92" i="14"/>
  <c r="CM108" i="14"/>
  <c r="CN124" i="14"/>
  <c r="DN173" i="14"/>
  <c r="CJ189" i="14"/>
  <c r="DR223" i="14"/>
  <c r="CI239" i="14"/>
  <c r="CK255" i="14"/>
  <c r="DP7" i="14"/>
  <c r="CJ23" i="14"/>
  <c r="DV55" i="14"/>
  <c r="DQ71" i="14"/>
  <c r="CH87" i="14"/>
  <c r="DV119" i="14"/>
  <c r="CK135" i="14"/>
  <c r="CO151" i="14"/>
  <c r="AZ118" i="14"/>
  <c r="AB217" i="14"/>
  <c r="T265" i="14"/>
  <c r="H12" i="14"/>
  <c r="J87" i="14"/>
  <c r="AD184" i="14"/>
  <c r="AZ212" i="14"/>
  <c r="X33" i="14"/>
  <c r="AE49" i="14"/>
  <c r="D65" i="14"/>
  <c r="AE81" i="14"/>
  <c r="E97" i="14"/>
  <c r="BC97" i="14"/>
  <c r="BD113" i="14"/>
  <c r="BH129" i="14"/>
  <c r="AE145" i="14"/>
  <c r="U156" i="14"/>
  <c r="AA162" i="14"/>
  <c r="L178" i="14"/>
  <c r="BA178" i="14"/>
  <c r="BF194" i="14"/>
  <c r="J211" i="14"/>
  <c r="AB228" i="14"/>
  <c r="K244" i="14"/>
  <c r="AD260" i="14"/>
  <c r="T276" i="14"/>
  <c r="BK276" i="14"/>
  <c r="DM16" i="14"/>
  <c r="CQ32" i="14"/>
  <c r="DU64" i="14"/>
  <c r="DT80" i="14"/>
  <c r="CO96" i="14"/>
  <c r="DP128" i="14"/>
  <c r="CF144" i="14"/>
  <c r="DV177" i="14"/>
  <c r="DQ193" i="14"/>
  <c r="CJ210" i="14"/>
  <c r="DV243" i="14"/>
  <c r="CQ259" i="14"/>
  <c r="CI275" i="14"/>
  <c r="DM11" i="14"/>
  <c r="CE27" i="14"/>
  <c r="DU59" i="14"/>
  <c r="DK75" i="14"/>
  <c r="CP91" i="14"/>
  <c r="DQ123" i="14"/>
  <c r="CG139" i="14"/>
  <c r="DU172" i="14"/>
  <c r="DS188" i="14"/>
  <c r="CJ205" i="14"/>
  <c r="DW238" i="14"/>
  <c r="CE254" i="14"/>
  <c r="CJ270" i="14"/>
  <c r="DT6" i="14"/>
  <c r="CF22" i="14"/>
  <c r="DU54" i="14"/>
  <c r="DK70" i="14"/>
  <c r="CQ86" i="14"/>
  <c r="DQ118" i="14"/>
  <c r="CH134" i="14"/>
  <c r="DR167" i="14"/>
  <c r="DU183" i="14"/>
  <c r="CK200" i="14"/>
  <c r="DM233" i="14"/>
  <c r="CF249" i="14"/>
  <c r="CK265" i="14"/>
  <c r="DO81" i="14"/>
  <c r="CP244" i="14"/>
  <c r="DV28" i="14"/>
  <c r="DM44" i="14"/>
  <c r="CQ60" i="14"/>
  <c r="DV92" i="14"/>
  <c r="CL108" i="14"/>
  <c r="DU140" i="14"/>
  <c r="DM173" i="14"/>
  <c r="CI189" i="14"/>
  <c r="DQ223" i="14"/>
  <c r="CH239" i="14"/>
  <c r="CM255" i="14"/>
  <c r="DO7" i="14"/>
  <c r="CI23" i="14"/>
  <c r="DU55" i="14"/>
  <c r="CP71" i="14"/>
  <c r="CG87" i="14"/>
  <c r="DT119" i="14"/>
  <c r="CJ135" i="14"/>
  <c r="DW168" i="14"/>
  <c r="AY118" i="14"/>
  <c r="BJ217" i="14"/>
  <c r="BC265" i="14"/>
  <c r="W12" i="14"/>
  <c r="Y87" i="14"/>
  <c r="N184" i="14"/>
  <c r="AY212" i="14"/>
  <c r="H33" i="14"/>
  <c r="O49" i="14"/>
  <c r="S65" i="14"/>
  <c r="O81" i="14"/>
  <c r="S97" i="14"/>
  <c r="BB97" i="14"/>
  <c r="BC113" i="14"/>
  <c r="BG129" i="14"/>
  <c r="X145" i="14"/>
  <c r="E156" i="14"/>
  <c r="K162" i="14"/>
  <c r="AA178" i="14"/>
  <c r="AZ178" i="14"/>
  <c r="BD194" i="14"/>
  <c r="D211" i="14"/>
  <c r="V228" i="14"/>
  <c r="Z244" i="14"/>
  <c r="N260" i="14"/>
  <c r="D276" i="14"/>
  <c r="BJ276" i="14"/>
  <c r="DL16" i="14"/>
  <c r="CP32" i="14"/>
  <c r="DS64" i="14"/>
  <c r="CK80" i="14"/>
  <c r="CN96" i="14"/>
  <c r="DO128" i="14"/>
  <c r="CE144" i="14"/>
  <c r="DU177" i="14"/>
  <c r="DP193" i="14"/>
  <c r="CI210" i="14"/>
  <c r="DU243" i="14"/>
  <c r="CP259" i="14"/>
  <c r="CF275" i="14"/>
  <c r="DK11" i="14"/>
  <c r="CQ27" i="14"/>
  <c r="DT59" i="14"/>
  <c r="CL75" i="14"/>
  <c r="CO91" i="14"/>
  <c r="DP123" i="14"/>
  <c r="CF139" i="14"/>
  <c r="DP172" i="14"/>
  <c r="DR188" i="14"/>
  <c r="CI205" i="14"/>
  <c r="DV238" i="14"/>
  <c r="CQ254" i="14"/>
  <c r="CG270" i="14"/>
  <c r="DR6" i="14"/>
  <c r="CE22" i="14"/>
  <c r="DS54" i="14"/>
  <c r="CM70" i="14"/>
  <c r="CP86" i="14"/>
  <c r="DP118" i="14"/>
  <c r="CG134" i="14"/>
  <c r="DQ167" i="14"/>
  <c r="DT183" i="14"/>
  <c r="CI200" i="14"/>
  <c r="DV233" i="14"/>
  <c r="CE249" i="14"/>
  <c r="CH265" i="14"/>
  <c r="DN81" i="14"/>
  <c r="CO244" i="14"/>
  <c r="DK28" i="14"/>
  <c r="CO44" i="14"/>
  <c r="CP60" i="14"/>
  <c r="AB134" i="14"/>
  <c r="BI217" i="14"/>
  <c r="BH265" i="14"/>
  <c r="G12" i="14"/>
  <c r="G87" i="14"/>
  <c r="AC184" i="14"/>
  <c r="AX212" i="14"/>
  <c r="W33" i="14"/>
  <c r="N49" i="14"/>
  <c r="C65" i="14"/>
  <c r="AD81" i="14"/>
  <c r="C97" i="14"/>
  <c r="BA97" i="14"/>
  <c r="AZ113" i="14"/>
  <c r="BF129" i="14"/>
  <c r="W145" i="14"/>
  <c r="T156" i="14"/>
  <c r="Y162" i="14"/>
  <c r="K178" i="14"/>
  <c r="AD194" i="14"/>
  <c r="BC194" i="14"/>
  <c r="AX211" i="14"/>
  <c r="U228" i="14"/>
  <c r="J244" i="14"/>
  <c r="AC260" i="14"/>
  <c r="R276" i="14"/>
  <c r="BI276" i="14"/>
  <c r="DW95" i="14"/>
  <c r="DK16" i="14"/>
  <c r="CO32" i="14"/>
  <c r="DR64" i="14"/>
  <c r="CJ80" i="14"/>
  <c r="CM96" i="14"/>
  <c r="DN128" i="14"/>
  <c r="CQ144" i="14"/>
  <c r="DN177" i="14"/>
  <c r="DO193" i="14"/>
  <c r="CH210" i="14"/>
  <c r="DT243" i="14"/>
  <c r="CO259" i="14"/>
  <c r="DW63" i="14"/>
  <c r="DR11" i="14"/>
  <c r="CP27" i="14"/>
  <c r="DS59" i="14"/>
  <c r="CK75" i="14"/>
  <c r="CN91" i="14"/>
  <c r="DO123" i="14"/>
  <c r="CE139" i="14"/>
  <c r="DW172" i="14"/>
  <c r="DQ188" i="14"/>
  <c r="CH205" i="14"/>
  <c r="DU238" i="14"/>
  <c r="CP254" i="14"/>
  <c r="DW176" i="14"/>
  <c r="DQ6" i="14"/>
  <c r="CQ22" i="14"/>
  <c r="DR54" i="14"/>
  <c r="CL70" i="14"/>
  <c r="CO86" i="14"/>
  <c r="DO118" i="14"/>
  <c r="CF134" i="14"/>
  <c r="DP167" i="14"/>
  <c r="DS183" i="14"/>
  <c r="CH200" i="14"/>
  <c r="DL233" i="14"/>
  <c r="CQ249" i="14"/>
  <c r="DT281" i="14"/>
  <c r="DL81" i="14"/>
  <c r="CN244" i="14"/>
  <c r="DT28" i="14"/>
  <c r="CN44" i="14"/>
  <c r="CM60" i="14"/>
  <c r="DP92" i="14"/>
  <c r="CJ108" i="14"/>
  <c r="DN140" i="14"/>
  <c r="J134" i="14"/>
  <c r="BB217" i="14"/>
  <c r="BF265" i="14"/>
  <c r="F12" i="14"/>
  <c r="F87" i="14"/>
  <c r="AB184" i="14"/>
  <c r="BK212" i="14"/>
  <c r="G33" i="14"/>
  <c r="AC49" i="14"/>
  <c r="R65" i="14"/>
  <c r="N81" i="14"/>
  <c r="R97" i="14"/>
  <c r="AA113" i="14"/>
  <c r="BA113" i="14"/>
  <c r="BE129" i="14"/>
  <c r="T145" i="14"/>
  <c r="D156" i="14"/>
  <c r="I162" i="14"/>
  <c r="Z178" i="14"/>
  <c r="N194" i="14"/>
  <c r="BB194" i="14"/>
  <c r="BK211" i="14"/>
  <c r="T228" i="14"/>
  <c r="Y244" i="14"/>
  <c r="M260" i="14"/>
  <c r="Q276" i="14"/>
  <c r="BH276" i="14"/>
  <c r="DV95" i="14"/>
  <c r="DT16" i="14"/>
  <c r="CN32" i="14"/>
  <c r="DQ64" i="14"/>
  <c r="CI80" i="14"/>
  <c r="CL96" i="14"/>
  <c r="DM128" i="14"/>
  <c r="CP144" i="14"/>
  <c r="DM177" i="14"/>
  <c r="CL193" i="14"/>
  <c r="CG210" i="14"/>
  <c r="DS243" i="14"/>
  <c r="CN259" i="14"/>
  <c r="DV63" i="14"/>
  <c r="DU11" i="14"/>
  <c r="CO27" i="14"/>
  <c r="DQ59" i="14"/>
  <c r="CJ75" i="14"/>
  <c r="CM91" i="14"/>
  <c r="DN123" i="14"/>
  <c r="CQ139" i="14"/>
  <c r="DO172" i="14"/>
  <c r="CM188" i="14"/>
  <c r="CF205" i="14"/>
  <c r="DT238" i="14"/>
  <c r="CO254" i="14"/>
  <c r="DV176" i="14"/>
  <c r="DS6" i="14"/>
  <c r="CN22" i="14"/>
  <c r="DQ54" i="14"/>
  <c r="CK70" i="14"/>
  <c r="CN86" i="14"/>
  <c r="DN118" i="14"/>
  <c r="CE134" i="14"/>
  <c r="DW167" i="14"/>
  <c r="CN183" i="14"/>
  <c r="CG200" i="14"/>
  <c r="DU233" i="14"/>
  <c r="CP249" i="14"/>
  <c r="DS281" i="14"/>
  <c r="DM81" i="14"/>
  <c r="AC134" i="14"/>
  <c r="BA217" i="14"/>
  <c r="R281" i="14"/>
  <c r="U12" i="14"/>
  <c r="AE87" i="14"/>
  <c r="L184" i="14"/>
  <c r="BJ212" i="14"/>
  <c r="V33" i="14"/>
  <c r="M49" i="14"/>
  <c r="Q65" i="14"/>
  <c r="AA81" i="14"/>
  <c r="Q97" i="14"/>
  <c r="K113" i="14"/>
  <c r="AY113" i="14"/>
  <c r="BD129" i="14"/>
  <c r="BK145" i="14"/>
  <c r="H156" i="14"/>
  <c r="X162" i="14"/>
  <c r="J178" i="14"/>
  <c r="AC194" i="14"/>
  <c r="AZ194" i="14"/>
  <c r="BJ211" i="14"/>
  <c r="M228" i="14"/>
  <c r="I244" i="14"/>
  <c r="Y260" i="14"/>
  <c r="P276" i="14"/>
  <c r="BG276" i="14"/>
  <c r="DU95" i="14"/>
  <c r="DP16" i="14"/>
  <c r="CM32" i="14"/>
  <c r="DO64" i="14"/>
  <c r="CH80" i="14"/>
  <c r="DW112" i="14"/>
  <c r="DL128" i="14"/>
  <c r="CO144" i="14"/>
  <c r="DL177" i="14"/>
  <c r="CK193" i="14"/>
  <c r="CE210" i="14"/>
  <c r="DR243" i="14"/>
  <c r="CM259" i="14"/>
  <c r="DU63" i="14"/>
  <c r="DL11" i="14"/>
  <c r="CN27" i="14"/>
  <c r="DP59" i="14"/>
  <c r="CI75" i="14"/>
  <c r="DW107" i="14"/>
  <c r="DM123" i="14"/>
  <c r="CP139" i="14"/>
  <c r="DV172" i="14"/>
  <c r="CL188" i="14"/>
  <c r="CE205" i="14"/>
  <c r="DS238" i="14"/>
  <c r="CN254" i="14"/>
  <c r="DU176" i="14"/>
  <c r="DP6" i="14"/>
  <c r="CK22" i="14"/>
  <c r="DP54" i="14"/>
  <c r="CJ70" i="14"/>
  <c r="DW102" i="14"/>
  <c r="DM118" i="14"/>
  <c r="CQ134" i="14"/>
  <c r="DO167" i="14"/>
  <c r="CM183" i="14"/>
  <c r="CF200" i="14"/>
  <c r="DK233" i="14"/>
  <c r="CO249" i="14"/>
  <c r="DR281" i="14"/>
  <c r="DK81" i="14"/>
  <c r="CK244" i="14"/>
  <c r="DQ28" i="14"/>
  <c r="CK44" i="14"/>
  <c r="DU76" i="14"/>
  <c r="DL92" i="14"/>
  <c r="CH108" i="14"/>
  <c r="DM140" i="14"/>
  <c r="CO173" i="14"/>
  <c r="CE189" i="14"/>
  <c r="DM223" i="14"/>
  <c r="CQ239" i="14"/>
  <c r="DU271" i="14"/>
  <c r="DK7" i="14"/>
  <c r="CE23" i="14"/>
  <c r="DS55" i="14"/>
  <c r="CL71" i="14"/>
  <c r="DW103" i="14"/>
  <c r="BG134" i="14"/>
  <c r="AX217" i="14"/>
  <c r="Q281" i="14"/>
  <c r="T12" i="14"/>
  <c r="AD87" i="14"/>
  <c r="AA184" i="14"/>
  <c r="BH212" i="14"/>
  <c r="F33" i="14"/>
  <c r="AB49" i="14"/>
  <c r="P65" i="14"/>
  <c r="K81" i="14"/>
  <c r="P97" i="14"/>
  <c r="Z113" i="14"/>
  <c r="AX113" i="14"/>
  <c r="BC129" i="14"/>
  <c r="BJ145" i="14"/>
  <c r="C156" i="14"/>
  <c r="H162" i="14"/>
  <c r="Y178" i="14"/>
  <c r="M194" i="14"/>
  <c r="BE194" i="14"/>
  <c r="BI211" i="14"/>
  <c r="L228" i="14"/>
  <c r="X244" i="14"/>
  <c r="I260" i="14"/>
  <c r="AE276" i="14"/>
  <c r="BF276" i="14"/>
  <c r="DM95" i="14"/>
  <c r="CN16" i="14"/>
  <c r="CL32" i="14"/>
  <c r="DN64" i="14"/>
  <c r="CG80" i="14"/>
  <c r="DV112" i="14"/>
  <c r="DK128" i="14"/>
  <c r="CN144" i="14"/>
  <c r="DK177" i="14"/>
  <c r="CJ193" i="14"/>
  <c r="CF210" i="14"/>
  <c r="DQ243" i="14"/>
  <c r="CL259" i="14"/>
  <c r="DM63" i="14"/>
  <c r="CO11" i="14"/>
  <c r="CM27" i="14"/>
  <c r="DO59" i="14"/>
  <c r="CH75" i="14"/>
  <c r="DV107" i="14"/>
  <c r="DL123" i="14"/>
  <c r="CO139" i="14"/>
  <c r="DN172" i="14"/>
  <c r="CK188" i="14"/>
  <c r="CG205" i="14"/>
  <c r="DO238" i="14"/>
  <c r="CM254" i="14"/>
  <c r="DT176" i="14"/>
  <c r="CP6" i="14"/>
  <c r="CH22" i="14"/>
  <c r="DO54" i="14"/>
  <c r="CI70" i="14"/>
  <c r="DV102" i="14"/>
  <c r="DL118" i="14"/>
  <c r="CP134" i="14"/>
  <c r="DV167" i="14"/>
  <c r="CL183" i="14"/>
  <c r="CE200" i="14"/>
  <c r="DP233" i="14"/>
  <c r="CN249" i="14"/>
  <c r="DW281" i="14"/>
  <c r="CN81" i="14"/>
  <c r="CJ244" i="14"/>
  <c r="DP28" i="14"/>
  <c r="CI44" i="14"/>
  <c r="DW76" i="14"/>
  <c r="DO92" i="14"/>
  <c r="CG108" i="14"/>
  <c r="DV140" i="14"/>
  <c r="CN173" i="14"/>
  <c r="CQ189" i="14"/>
  <c r="DL223" i="14"/>
  <c r="CP239" i="14"/>
  <c r="DQ271" i="14"/>
  <c r="CQ7" i="14"/>
  <c r="CQ23" i="14"/>
  <c r="AY134" i="14"/>
  <c r="AY217" i="14"/>
  <c r="M281" i="14"/>
  <c r="D12" i="14"/>
  <c r="BI87" i="14"/>
  <c r="K184" i="14"/>
  <c r="BF212" i="14"/>
  <c r="U33" i="14"/>
  <c r="L49" i="14"/>
  <c r="AE65" i="14"/>
  <c r="Z81" i="14"/>
  <c r="AE97" i="14"/>
  <c r="J113" i="14"/>
  <c r="BK113" i="14"/>
  <c r="BB129" i="14"/>
  <c r="BI145" i="14"/>
  <c r="X156" i="14"/>
  <c r="W162" i="14"/>
  <c r="I178" i="14"/>
  <c r="AB194" i="14"/>
  <c r="BA194" i="14"/>
  <c r="BH211" i="14"/>
  <c r="F228" i="14"/>
  <c r="H244" i="14"/>
  <c r="L260" i="14"/>
  <c r="O276" i="14"/>
  <c r="AX276" i="14"/>
  <c r="DL95" i="14"/>
  <c r="CM16" i="14"/>
  <c r="CI32" i="14"/>
  <c r="DM64" i="14"/>
  <c r="CF80" i="14"/>
  <c r="DU112" i="14"/>
  <c r="DT128" i="14"/>
  <c r="CM144" i="14"/>
  <c r="DT177" i="14"/>
  <c r="CI193" i="14"/>
  <c r="DW227" i="14"/>
  <c r="DM243" i="14"/>
  <c r="CK259" i="14"/>
  <c r="DL63" i="14"/>
  <c r="CN11" i="14"/>
  <c r="CJ27" i="14"/>
  <c r="DN59" i="14"/>
  <c r="CG75" i="14"/>
  <c r="DU107" i="14"/>
  <c r="DK123" i="14"/>
  <c r="CN139" i="14"/>
  <c r="DM172" i="14"/>
  <c r="CJ188" i="14"/>
  <c r="DW222" i="14"/>
  <c r="DN238" i="14"/>
  <c r="CL254" i="14"/>
  <c r="DS176" i="14"/>
  <c r="CO6" i="14"/>
  <c r="CP22" i="14"/>
  <c r="DM54" i="14"/>
  <c r="CH70" i="14"/>
  <c r="DU102" i="14"/>
  <c r="DK118" i="14"/>
  <c r="CO134" i="14"/>
  <c r="DN167" i="14"/>
  <c r="CK183" i="14"/>
  <c r="DW217" i="14"/>
  <c r="DO233" i="14"/>
  <c r="CM249" i="14"/>
  <c r="DM281" i="14"/>
  <c r="CM81" i="14"/>
  <c r="CI244" i="14"/>
  <c r="DN28" i="14"/>
  <c r="CH44" i="14"/>
  <c r="DV76" i="14"/>
  <c r="DM92" i="14"/>
  <c r="CF108" i="14"/>
  <c r="DL140" i="14"/>
  <c r="CM173" i="14"/>
  <c r="DW206" i="14"/>
  <c r="DK223" i="14"/>
  <c r="CO239" i="14"/>
  <c r="DP271" i="14"/>
  <c r="CP7" i="14"/>
  <c r="CN23" i="14"/>
  <c r="DP55" i="14"/>
  <c r="CK71" i="14"/>
  <c r="DU103" i="14"/>
  <c r="DO119" i="14"/>
  <c r="CE135" i="14"/>
  <c r="DQ168" i="14"/>
  <c r="CN184" i="14"/>
  <c r="DW212" i="14"/>
  <c r="BK134" i="14"/>
  <c r="Q233" i="14"/>
  <c r="AB281" i="14"/>
  <c r="S12" i="14"/>
  <c r="BF87" i="14"/>
  <c r="U184" i="14"/>
  <c r="BD212" i="14"/>
  <c r="E33" i="14"/>
  <c r="AA49" i="14"/>
  <c r="O65" i="14"/>
  <c r="J81" i="14"/>
  <c r="O97" i="14"/>
  <c r="Y113" i="14"/>
  <c r="AC129" i="14"/>
  <c r="AZ129" i="14"/>
  <c r="BH145" i="14"/>
  <c r="S156" i="14"/>
  <c r="G162" i="14"/>
  <c r="V178" i="14"/>
  <c r="L194" i="14"/>
  <c r="AY194" i="14"/>
  <c r="BF211" i="14"/>
  <c r="E228" i="14"/>
  <c r="W244" i="14"/>
  <c r="K260" i="14"/>
  <c r="AD276" i="14"/>
  <c r="DK95" i="14"/>
  <c r="CL16" i="14"/>
  <c r="CF32" i="14"/>
  <c r="DL64" i="14"/>
  <c r="CE80" i="14"/>
  <c r="DS112" i="14"/>
  <c r="CI128" i="14"/>
  <c r="CL144" i="14"/>
  <c r="DS177" i="14"/>
  <c r="CH193" i="14"/>
  <c r="DV227" i="14"/>
  <c r="DL243" i="14"/>
  <c r="CJ259" i="14"/>
  <c r="DK63" i="14"/>
  <c r="CM11" i="14"/>
  <c r="CG27" i="14"/>
  <c r="DM59" i="14"/>
  <c r="CF75" i="14"/>
  <c r="DT107" i="14"/>
  <c r="CJ123" i="14"/>
  <c r="CM139" i="14"/>
  <c r="DL172" i="14"/>
  <c r="CI188" i="14"/>
  <c r="DV222" i="14"/>
  <c r="DM238" i="14"/>
  <c r="CK254" i="14"/>
  <c r="DR176" i="14"/>
  <c r="CN6" i="14"/>
  <c r="CO22" i="14"/>
  <c r="DL54" i="14"/>
  <c r="CG70" i="14"/>
  <c r="DT102" i="14"/>
  <c r="CK118" i="14"/>
  <c r="CN134" i="14"/>
  <c r="DU167" i="14"/>
  <c r="CJ183" i="14"/>
  <c r="DV217" i="14"/>
  <c r="DN233" i="14"/>
  <c r="CL249" i="14"/>
  <c r="DV281" i="14"/>
  <c r="CL81" i="14"/>
  <c r="CL244" i="14"/>
  <c r="DL28" i="14"/>
  <c r="CG44" i="14"/>
  <c r="DK76" i="14"/>
  <c r="CO92" i="14"/>
  <c r="CE108" i="14"/>
  <c r="DK140" i="14"/>
  <c r="CL173" i="14"/>
  <c r="DV206" i="14"/>
  <c r="DT223" i="14"/>
  <c r="CN239" i="14"/>
  <c r="DO271" i="14"/>
  <c r="CO7" i="14"/>
  <c r="CK23" i="14"/>
  <c r="DN55" i="14"/>
  <c r="CJ71" i="14"/>
  <c r="DM103" i="14"/>
  <c r="CN119" i="14"/>
  <c r="CQ135" i="14"/>
  <c r="DP168" i="14"/>
  <c r="CM184" i="14"/>
  <c r="DV212" i="14"/>
  <c r="W150" i="14"/>
  <c r="X233" i="14"/>
  <c r="AA281" i="14"/>
  <c r="C12" i="14"/>
  <c r="BE87" i="14"/>
  <c r="E184" i="14"/>
  <c r="BI212" i="14"/>
  <c r="C33" i="14"/>
  <c r="K49" i="14"/>
  <c r="AD65" i="14"/>
  <c r="Y81" i="14"/>
  <c r="AD97" i="14"/>
  <c r="I113" i="14"/>
  <c r="M129" i="14"/>
  <c r="BA129" i="14"/>
  <c r="BG145" i="14"/>
  <c r="R156" i="14"/>
  <c r="V162" i="14"/>
  <c r="F178" i="14"/>
  <c r="AA194" i="14"/>
  <c r="AX194" i="14"/>
  <c r="BE211" i="14"/>
  <c r="BA228" i="14"/>
  <c r="G244" i="14"/>
  <c r="J260" i="14"/>
  <c r="N276" i="14"/>
  <c r="DT95" i="14"/>
  <c r="CK16" i="14"/>
  <c r="DW48" i="14"/>
  <c r="DK64" i="14"/>
  <c r="CQ80" i="14"/>
  <c r="DR112" i="14"/>
  <c r="CH128" i="14"/>
  <c r="CK144" i="14"/>
  <c r="DR177" i="14"/>
  <c r="CG193" i="14"/>
  <c r="DU227" i="14"/>
  <c r="DK243" i="14"/>
  <c r="CH259" i="14"/>
  <c r="DS63" i="14"/>
  <c r="CL11" i="14"/>
  <c r="DW43" i="14"/>
  <c r="DK59" i="14"/>
  <c r="CE75" i="14"/>
  <c r="DS107" i="14"/>
  <c r="CI123" i="14"/>
  <c r="CL139" i="14"/>
  <c r="DK172" i="14"/>
  <c r="CH188" i="14"/>
  <c r="DU222" i="14"/>
  <c r="DL238" i="14"/>
  <c r="CI254" i="14"/>
  <c r="DQ176" i="14"/>
  <c r="CM6" i="14"/>
  <c r="DW38" i="14"/>
  <c r="DT54" i="14"/>
  <c r="CF70" i="14"/>
  <c r="DS102" i="14"/>
  <c r="CJ118" i="14"/>
  <c r="CM134" i="14"/>
  <c r="DM167" i="14"/>
  <c r="CI183" i="14"/>
  <c r="DU217" i="14"/>
  <c r="CG233" i="14"/>
  <c r="CJ249" i="14"/>
  <c r="DL281" i="14"/>
  <c r="CK81" i="14"/>
  <c r="DU12" i="14"/>
  <c r="DR28" i="14"/>
  <c r="CF44" i="14"/>
  <c r="DT76" i="14"/>
  <c r="CN92" i="14"/>
  <c r="CQ108" i="14"/>
  <c r="DT140" i="14"/>
  <c r="CK173" i="14"/>
  <c r="DU206" i="14"/>
  <c r="DS223" i="14"/>
  <c r="CL239" i="14"/>
  <c r="DN271" i="14"/>
  <c r="CN7" i="14"/>
  <c r="DW39" i="14"/>
  <c r="DT55" i="14"/>
  <c r="CI71" i="14"/>
  <c r="DL103" i="14"/>
  <c r="CM119" i="14"/>
  <c r="CP135" i="14"/>
  <c r="V150" i="14"/>
  <c r="AA233" i="14"/>
  <c r="K281" i="14"/>
  <c r="Y71" i="14"/>
  <c r="BD87" i="14"/>
  <c r="Z184" i="14"/>
  <c r="BE212" i="14"/>
  <c r="R33" i="14"/>
  <c r="Z49" i="14"/>
  <c r="N65" i="14"/>
  <c r="I81" i="14"/>
  <c r="N97" i="14"/>
  <c r="X113" i="14"/>
  <c r="AA129" i="14"/>
  <c r="AY129" i="14"/>
  <c r="BF145" i="14"/>
  <c r="P156" i="14"/>
  <c r="F162" i="14"/>
  <c r="U178" i="14"/>
  <c r="K194" i="14"/>
  <c r="S211" i="14"/>
  <c r="BD211" i="14"/>
  <c r="AZ228" i="14"/>
  <c r="D244" i="14"/>
  <c r="H260" i="14"/>
  <c r="AC276" i="14"/>
  <c r="DS95" i="14"/>
  <c r="CJ16" i="14"/>
  <c r="DV48" i="14"/>
  <c r="DT64" i="14"/>
  <c r="CP80" i="14"/>
  <c r="DQ112" i="14"/>
  <c r="CG128" i="14"/>
  <c r="CJ144" i="14"/>
  <c r="DQ177" i="14"/>
  <c r="CF193" i="14"/>
  <c r="DT227" i="14"/>
  <c r="CE243" i="14"/>
  <c r="CG259" i="14"/>
  <c r="DR63" i="14"/>
  <c r="CK11" i="14"/>
  <c r="DV43" i="14"/>
  <c r="DL59" i="14"/>
  <c r="CQ75" i="14"/>
  <c r="DR107" i="14"/>
  <c r="CH123" i="14"/>
  <c r="CK139" i="14"/>
  <c r="DT172" i="14"/>
  <c r="CG188" i="14"/>
  <c r="DL222" i="14"/>
  <c r="CF238" i="14"/>
  <c r="CH254" i="14"/>
  <c r="DP176" i="14"/>
  <c r="CL6" i="14"/>
  <c r="DV38" i="14"/>
  <c r="DN54" i="14"/>
  <c r="CE70" i="14"/>
  <c r="DR102" i="14"/>
  <c r="CI118" i="14"/>
  <c r="CL134" i="14"/>
  <c r="BG150" i="14"/>
  <c r="U233" i="14"/>
  <c r="J281" i="14"/>
  <c r="H71" i="14"/>
  <c r="BB87" i="14"/>
  <c r="Y184" i="14"/>
  <c r="M17" i="14"/>
  <c r="Q33" i="14"/>
  <c r="Y49" i="14"/>
  <c r="AC65" i="14"/>
  <c r="X81" i="14"/>
  <c r="AC97" i="14"/>
  <c r="H113" i="14"/>
  <c r="Z129" i="14"/>
  <c r="AX129" i="14"/>
  <c r="BE145" i="14"/>
  <c r="BC156" i="14"/>
  <c r="Z162" i="14"/>
  <c r="E178" i="14"/>
  <c r="Z194" i="14"/>
  <c r="C211" i="14"/>
  <c r="BB211" i="14"/>
  <c r="AY228" i="14"/>
  <c r="AB244" i="14"/>
  <c r="G260" i="14"/>
  <c r="M276" i="14"/>
  <c r="DR95" i="14"/>
  <c r="CI16" i="14"/>
  <c r="DU48" i="14"/>
  <c r="DP64" i="14"/>
  <c r="CO80" i="14"/>
  <c r="DP112" i="14"/>
  <c r="CF128" i="14"/>
  <c r="DV161" i="14"/>
  <c r="DP177" i="14"/>
  <c r="CE193" i="14"/>
  <c r="DS227" i="14"/>
  <c r="CQ243" i="14"/>
  <c r="CI259" i="14"/>
  <c r="DP63" i="14"/>
  <c r="CJ11" i="14"/>
  <c r="DU43" i="14"/>
  <c r="DR59" i="14"/>
  <c r="CP75" i="14"/>
  <c r="DQ107" i="14"/>
  <c r="CG123" i="14"/>
  <c r="DW155" i="14"/>
  <c r="DS172" i="14"/>
  <c r="CF188" i="14"/>
  <c r="DK222" i="14"/>
  <c r="CE238" i="14"/>
  <c r="CG254" i="14"/>
  <c r="DO176" i="14"/>
  <c r="CK6" i="14"/>
  <c r="DU38" i="14"/>
  <c r="DK54" i="14"/>
  <c r="CQ70" i="14"/>
  <c r="DQ102" i="14"/>
  <c r="CH118" i="14"/>
  <c r="BD150" i="14"/>
  <c r="BI233" i="14"/>
  <c r="Y281" i="14"/>
  <c r="W71" i="14"/>
  <c r="AX87" i="14"/>
  <c r="S184" i="14"/>
  <c r="AB17" i="14"/>
  <c r="P33" i="14"/>
  <c r="X49" i="14"/>
  <c r="M65" i="14"/>
  <c r="H81" i="14"/>
  <c r="M97" i="14"/>
  <c r="W113" i="14"/>
  <c r="J129" i="14"/>
  <c r="AD145" i="14"/>
  <c r="BD145" i="14"/>
  <c r="BB156" i="14"/>
  <c r="U162" i="14"/>
  <c r="T178" i="14"/>
  <c r="J194" i="14"/>
  <c r="Q211" i="14"/>
  <c r="BC211" i="14"/>
  <c r="AX228" i="14"/>
  <c r="V244" i="14"/>
  <c r="F260" i="14"/>
  <c r="Z276" i="14"/>
  <c r="DP95" i="14"/>
  <c r="CH16" i="14"/>
  <c r="DS48" i="14"/>
  <c r="CK64" i="14"/>
  <c r="CN80" i="14"/>
  <c r="DO112" i="14"/>
  <c r="CE128" i="14"/>
  <c r="DU161" i="14"/>
  <c r="DW177" i="14"/>
  <c r="CQ193" i="14"/>
  <c r="DR227" i="14"/>
  <c r="CP243" i="14"/>
  <c r="CF259" i="14"/>
  <c r="DN63" i="14"/>
  <c r="CI11" i="14"/>
  <c r="DT43" i="14"/>
  <c r="CL59" i="14"/>
  <c r="CO75" i="14"/>
  <c r="DP107" i="14"/>
  <c r="CF123" i="14"/>
  <c r="DV155" i="14"/>
  <c r="DR172" i="14"/>
  <c r="CE188" i="14"/>
  <c r="DT222" i="14"/>
  <c r="CQ238" i="14"/>
  <c r="CJ254" i="14"/>
  <c r="DN176" i="14"/>
  <c r="CJ6" i="14"/>
  <c r="DS38" i="14"/>
  <c r="CM54" i="14"/>
  <c r="CP70" i="14"/>
  <c r="DP102" i="14"/>
  <c r="CG118" i="14"/>
  <c r="DV150" i="14"/>
  <c r="DT167" i="14"/>
  <c r="CF183" i="14"/>
  <c r="DL217" i="14"/>
  <c r="DQ233" i="14"/>
  <c r="CH249" i="14"/>
  <c r="DN281" i="14"/>
  <c r="CH81" i="14"/>
  <c r="DK12" i="14"/>
  <c r="CO28" i="14"/>
  <c r="CP44" i="14"/>
  <c r="DQ76" i="14"/>
  <c r="CK92" i="14"/>
  <c r="DW124" i="14"/>
  <c r="DQ140" i="14"/>
  <c r="CH173" i="14"/>
  <c r="DT206" i="14"/>
  <c r="CG223" i="14"/>
  <c r="CJ239" i="14"/>
  <c r="DT271" i="14"/>
  <c r="CK7" i="14"/>
  <c r="DM39" i="14"/>
  <c r="BC150" i="14"/>
  <c r="BH233" i="14"/>
  <c r="I281" i="14"/>
  <c r="G71" i="14"/>
  <c r="AE135" i="14"/>
  <c r="Q184" i="14"/>
  <c r="L17" i="14"/>
  <c r="AE33" i="14"/>
  <c r="P49" i="14"/>
  <c r="AB65" i="14"/>
  <c r="W81" i="14"/>
  <c r="AA97" i="14"/>
  <c r="V113" i="14"/>
  <c r="Y129" i="14"/>
  <c r="N145" i="14"/>
  <c r="BC145" i="14"/>
  <c r="BA156" i="14"/>
  <c r="T162" i="14"/>
  <c r="D178" i="14"/>
  <c r="Y194" i="14"/>
  <c r="P211" i="14"/>
  <c r="BA211" i="14"/>
  <c r="BK228" i="14"/>
  <c r="T244" i="14"/>
  <c r="E260" i="14"/>
  <c r="J276" i="14"/>
  <c r="DN95" i="14"/>
  <c r="CG16" i="14"/>
  <c r="DR48" i="14"/>
  <c r="CJ64" i="14"/>
  <c r="CM80" i="14"/>
  <c r="DN112" i="14"/>
  <c r="CQ128" i="14"/>
  <c r="DN161" i="14"/>
  <c r="DO177" i="14"/>
  <c r="CP193" i="14"/>
  <c r="DQ227" i="14"/>
  <c r="CO243" i="14"/>
  <c r="DP275" i="14"/>
  <c r="DT63" i="14"/>
  <c r="CH11" i="14"/>
  <c r="DS43" i="14"/>
  <c r="CK59" i="14"/>
  <c r="CN75" i="14"/>
  <c r="DO107" i="14"/>
  <c r="CE123" i="14"/>
  <c r="DU155" i="14"/>
  <c r="DQ172" i="14"/>
  <c r="CQ188" i="14"/>
  <c r="DS222" i="14"/>
  <c r="CP238" i="14"/>
  <c r="DR270" i="14"/>
  <c r="DM176" i="14"/>
  <c r="CI6" i="14"/>
  <c r="DR38" i="14"/>
  <c r="CL54" i="14"/>
  <c r="CO70" i="14"/>
  <c r="DO102" i="14"/>
  <c r="CF118" i="14"/>
  <c r="DU150" i="14"/>
  <c r="DS167" i="14"/>
  <c r="CE183" i="14"/>
  <c r="DK217" i="14"/>
  <c r="CQ233" i="14"/>
  <c r="DT265" i="14"/>
  <c r="DQ281" i="14"/>
  <c r="CG81" i="14"/>
  <c r="DT12" i="14"/>
  <c r="CN28" i="14"/>
  <c r="CM44" i="14"/>
  <c r="DP76" i="14"/>
  <c r="CJ92" i="14"/>
  <c r="DV124" i="14"/>
  <c r="DO140" i="14"/>
  <c r="CG173" i="14"/>
  <c r="DS206" i="14"/>
  <c r="CF223" i="14"/>
  <c r="DW255" i="14"/>
  <c r="DS271" i="14"/>
  <c r="CJ7" i="14"/>
  <c r="DL39" i="14"/>
  <c r="CO55" i="14"/>
  <c r="CE71" i="14"/>
  <c r="X167" i="14"/>
  <c r="BF233" i="14"/>
  <c r="X281" i="14"/>
  <c r="D71" i="14"/>
  <c r="L135" i="14"/>
  <c r="BH184" i="14"/>
  <c r="AA17" i="14"/>
  <c r="AD33" i="14"/>
  <c r="J49" i="14"/>
  <c r="L65" i="14"/>
  <c r="G81" i="14"/>
  <c r="K97" i="14"/>
  <c r="F113" i="14"/>
  <c r="I129" i="14"/>
  <c r="AC145" i="14"/>
  <c r="BB145" i="14"/>
  <c r="AZ156" i="14"/>
  <c r="R162" i="14"/>
  <c r="S178" i="14"/>
  <c r="I194" i="14"/>
  <c r="AE211" i="14"/>
  <c r="AZ211" i="14"/>
  <c r="BJ228" i="14"/>
  <c r="L244" i="14"/>
  <c r="C260" i="14"/>
  <c r="Y276" i="14"/>
  <c r="BC5" i="14"/>
  <c r="DQ95" i="14"/>
  <c r="CF16" i="14"/>
  <c r="DQ48" i="14"/>
  <c r="CI64" i="14"/>
  <c r="CL80" i="14"/>
  <c r="DM112" i="14"/>
  <c r="CP128" i="14"/>
  <c r="DM161" i="14"/>
  <c r="CL177" i="14"/>
  <c r="CO193" i="14"/>
  <c r="DP227" i="14"/>
  <c r="CN243" i="14"/>
  <c r="DO275" i="14"/>
  <c r="DQ63" i="14"/>
  <c r="CG11" i="14"/>
  <c r="DQ43" i="14"/>
  <c r="CI59" i="14"/>
  <c r="CM75" i="14"/>
  <c r="DN107" i="14"/>
  <c r="CQ123" i="14"/>
  <c r="DT155" i="14"/>
  <c r="CM172" i="14"/>
  <c r="CP188" i="14"/>
  <c r="DR222" i="14"/>
  <c r="CO238" i="14"/>
  <c r="DQ270" i="14"/>
  <c r="DL176" i="14"/>
  <c r="CH6" i="14"/>
  <c r="DQ38" i="14"/>
  <c r="CJ54" i="14"/>
  <c r="CN70" i="14"/>
  <c r="DN102" i="14"/>
  <c r="CE118" i="14"/>
  <c r="DL150" i="14"/>
  <c r="CN167" i="14"/>
  <c r="CQ183" i="14"/>
  <c r="DT217" i="14"/>
  <c r="CP233" i="14"/>
  <c r="DS265" i="14"/>
  <c r="DP281" i="14"/>
  <c r="CF81" i="14"/>
  <c r="DS12" i="14"/>
  <c r="CL28" i="14"/>
  <c r="CJ44" i="14"/>
  <c r="DN76" i="14"/>
  <c r="CI92" i="14"/>
  <c r="DK124" i="14"/>
  <c r="CM140" i="14"/>
  <c r="CF173" i="14"/>
  <c r="DR206" i="14"/>
  <c r="CE223" i="14"/>
  <c r="DV255" i="14"/>
  <c r="DR271" i="14"/>
  <c r="CI7" i="14"/>
  <c r="DK39" i="14"/>
  <c r="CM55" i="14"/>
  <c r="CQ71" i="14"/>
  <c r="DP103" i="14"/>
  <c r="CH119" i="14"/>
  <c r="DO151" i="14"/>
  <c r="H167" i="14"/>
  <c r="BE233" i="14"/>
  <c r="AX281" i="14"/>
  <c r="S71" i="14"/>
  <c r="AA135" i="14"/>
  <c r="BG184" i="14"/>
  <c r="Z17" i="14"/>
  <c r="O33" i="14"/>
  <c r="I49" i="14"/>
  <c r="AA65" i="14"/>
  <c r="AB81" i="14"/>
  <c r="J97" i="14"/>
  <c r="S113" i="14"/>
  <c r="X129" i="14"/>
  <c r="M145" i="14"/>
  <c r="AZ145" i="14"/>
  <c r="AY156" i="14"/>
  <c r="J162" i="14"/>
  <c r="C178" i="14"/>
  <c r="V194" i="14"/>
  <c r="O211" i="14"/>
  <c r="AY211" i="14"/>
  <c r="BI228" i="14"/>
  <c r="F244" i="14"/>
  <c r="AB260" i="14"/>
  <c r="I276" i="14"/>
  <c r="BE6" i="14"/>
  <c r="DO95" i="14"/>
  <c r="CE16" i="14"/>
  <c r="DO48" i="14"/>
  <c r="CH64" i="14"/>
  <c r="DW96" i="14"/>
  <c r="DL112" i="14"/>
  <c r="CO128" i="14"/>
  <c r="DL161" i="14"/>
  <c r="CK177" i="14"/>
  <c r="CN193" i="14"/>
  <c r="DO227" i="14"/>
  <c r="CM243" i="14"/>
  <c r="DN275" i="14"/>
  <c r="DO63" i="14"/>
  <c r="CF11" i="14"/>
  <c r="DP43" i="14"/>
  <c r="CH59" i="14"/>
  <c r="DW91" i="14"/>
  <c r="DM107" i="14"/>
  <c r="CP123" i="14"/>
  <c r="DS155" i="14"/>
  <c r="CL172" i="14"/>
  <c r="CO188" i="14"/>
  <c r="DQ222" i="14"/>
  <c r="CN238" i="14"/>
  <c r="DP270" i="14"/>
  <c r="DK176" i="14"/>
  <c r="CG6" i="14"/>
  <c r="DP38" i="14"/>
  <c r="CI54" i="14"/>
  <c r="DW86" i="14"/>
  <c r="DM102" i="14"/>
  <c r="CQ118" i="14"/>
  <c r="DK150" i="14"/>
  <c r="CM167" i="14"/>
  <c r="CP183" i="14"/>
  <c r="DS217" i="14"/>
  <c r="CO233" i="14"/>
  <c r="DR265" i="14"/>
  <c r="DO281" i="14"/>
  <c r="CE81" i="14"/>
  <c r="DQ12" i="14"/>
  <c r="CK28" i="14"/>
  <c r="DU60" i="14"/>
  <c r="DL76" i="14"/>
  <c r="CH92" i="14"/>
  <c r="DT124" i="14"/>
  <c r="CL140" i="14"/>
  <c r="CE173" i="14"/>
  <c r="DQ206" i="14"/>
  <c r="CQ223" i="14"/>
  <c r="DU255" i="14"/>
  <c r="DK271" i="14"/>
  <c r="CH7" i="14"/>
  <c r="DS39" i="14"/>
  <c r="CL55" i="14"/>
  <c r="DW87" i="14"/>
  <c r="DN103" i="14"/>
  <c r="CG119" i="14"/>
  <c r="DN151" i="14"/>
  <c r="CP168" i="14"/>
  <c r="CF184" i="14"/>
  <c r="DK212" i="14"/>
  <c r="I167" i="14"/>
  <c r="BA233" i="14"/>
  <c r="BK281" i="14"/>
  <c r="O71" i="14"/>
  <c r="K135" i="14"/>
  <c r="BB184" i="14"/>
  <c r="J17" i="14"/>
  <c r="N33" i="14"/>
  <c r="H49" i="14"/>
  <c r="K65" i="14"/>
  <c r="V81" i="14"/>
  <c r="Y97" i="14"/>
  <c r="C113" i="14"/>
  <c r="H129" i="14"/>
  <c r="AB145" i="14"/>
  <c r="AX145" i="14"/>
  <c r="AX156" i="14"/>
  <c r="E162" i="14"/>
  <c r="R178" i="14"/>
  <c r="F194" i="14"/>
  <c r="AD211" i="14"/>
  <c r="S228" i="14"/>
  <c r="BH228" i="14"/>
  <c r="BA244" i="14"/>
  <c r="AA260" i="14"/>
  <c r="X276" i="14"/>
  <c r="BG7" i="14"/>
  <c r="CH95" i="14"/>
  <c r="CQ16" i="14"/>
  <c r="DN48" i="14"/>
  <c r="CG64" i="14"/>
  <c r="DV96" i="14"/>
  <c r="DK112" i="14"/>
  <c r="CN128" i="14"/>
  <c r="DK161" i="14"/>
  <c r="CJ177" i="14"/>
  <c r="CM193" i="14"/>
  <c r="DN227" i="14"/>
  <c r="CL243" i="14"/>
  <c r="DW275" i="14"/>
  <c r="CH63" i="14"/>
  <c r="CE11" i="14"/>
  <c r="DO43" i="14"/>
  <c r="CF59" i="14"/>
  <c r="DV91" i="14"/>
  <c r="DL107" i="14"/>
  <c r="CO123" i="14"/>
  <c r="DR155" i="14"/>
  <c r="CK172" i="14"/>
  <c r="CN188" i="14"/>
  <c r="DP222" i="14"/>
  <c r="CM238" i="14"/>
  <c r="DK270" i="14"/>
  <c r="CI176" i="14"/>
  <c r="CF6" i="14"/>
  <c r="DO38" i="14"/>
  <c r="CG54" i="14"/>
  <c r="DV86" i="14"/>
  <c r="DL102" i="14"/>
  <c r="CP118" i="14"/>
  <c r="DT150" i="14"/>
  <c r="CL167" i="14"/>
  <c r="CO183" i="14"/>
  <c r="DR217" i="14"/>
  <c r="CN233" i="14"/>
  <c r="DW265" i="14"/>
  <c r="CG281" i="14"/>
  <c r="CO81" i="14"/>
  <c r="DP12" i="14"/>
  <c r="CI28" i="14"/>
  <c r="DW60" i="14"/>
  <c r="DO76" i="14"/>
  <c r="CG92" i="14"/>
  <c r="DS124" i="14"/>
  <c r="CK140" i="14"/>
  <c r="CQ173" i="14"/>
  <c r="DP206" i="14"/>
  <c r="CP223" i="14"/>
  <c r="DQ255" i="14"/>
  <c r="CI271" i="14"/>
  <c r="Y167" i="14"/>
  <c r="M249" i="14"/>
  <c r="BJ281" i="14"/>
  <c r="AD71" i="14"/>
  <c r="Z135" i="14"/>
  <c r="AZ184" i="14"/>
  <c r="Y17" i="14"/>
  <c r="AY33" i="14"/>
  <c r="AY49" i="14"/>
  <c r="Z65" i="14"/>
  <c r="T81" i="14"/>
  <c r="I97" i="14"/>
  <c r="R113" i="14"/>
  <c r="W129" i="14"/>
  <c r="L145" i="14"/>
  <c r="BA145" i="14"/>
  <c r="BK156" i="14"/>
  <c r="D162" i="14"/>
  <c r="P178" i="14"/>
  <c r="U194" i="14"/>
  <c r="N211" i="14"/>
  <c r="C228" i="14"/>
  <c r="BG228" i="14"/>
  <c r="AZ244" i="14"/>
  <c r="Z260" i="14"/>
  <c r="H276" i="14"/>
  <c r="BI8" i="14"/>
  <c r="CG95" i="14"/>
  <c r="CP16" i="14"/>
  <c r="DM48" i="14"/>
  <c r="CF64" i="14"/>
  <c r="DU96" i="14"/>
  <c r="DT112" i="14"/>
  <c r="CM128" i="14"/>
  <c r="DW161" i="14"/>
  <c r="CI177" i="14"/>
  <c r="DW210" i="14"/>
  <c r="DM227" i="14"/>
  <c r="CK243" i="14"/>
  <c r="DV275" i="14"/>
  <c r="CG63" i="14"/>
  <c r="CQ11" i="14"/>
  <c r="DN43" i="14"/>
  <c r="CE59" i="14"/>
  <c r="DU91" i="14"/>
  <c r="DK107" i="14"/>
  <c r="CN123" i="14"/>
  <c r="DQ155" i="14"/>
  <c r="CJ172" i="14"/>
  <c r="DW205" i="14"/>
  <c r="DO222" i="14"/>
  <c r="CL238" i="14"/>
  <c r="DW270" i="14"/>
  <c r="CH176" i="14"/>
  <c r="CE6" i="14"/>
  <c r="DM38" i="14"/>
  <c r="CF54" i="14"/>
  <c r="DU86" i="14"/>
  <c r="DK102" i="14"/>
  <c r="CO118" i="14"/>
  <c r="DS150" i="14"/>
  <c r="CK167" i="14"/>
  <c r="DW200" i="14"/>
  <c r="DQ217" i="14"/>
  <c r="CM233" i="14"/>
  <c r="DM265" i="14"/>
  <c r="CF281" i="14"/>
  <c r="CQ81" i="14"/>
  <c r="DN12" i="14"/>
  <c r="CH28" i="14"/>
  <c r="DV60" i="14"/>
  <c r="DM76" i="14"/>
  <c r="CF92" i="14"/>
  <c r="DR124" i="14"/>
  <c r="CJ140" i="14"/>
  <c r="DW189" i="14"/>
  <c r="DO206" i="14"/>
  <c r="CO223" i="14"/>
  <c r="T167" i="14"/>
  <c r="AB249" i="14"/>
  <c r="BC281" i="14"/>
  <c r="N71" i="14"/>
  <c r="J135" i="14"/>
  <c r="AX184" i="14"/>
  <c r="X17" i="14"/>
  <c r="AX33" i="14"/>
  <c r="AX49" i="14"/>
  <c r="Y65" i="14"/>
  <c r="M81" i="14"/>
  <c r="X97" i="14"/>
  <c r="P113" i="14"/>
  <c r="G129" i="14"/>
  <c r="AA145" i="14"/>
  <c r="Q156" i="14"/>
  <c r="BJ156" i="14"/>
  <c r="AY162" i="14"/>
  <c r="O178" i="14"/>
  <c r="E194" i="14"/>
  <c r="AC211" i="14"/>
  <c r="R228" i="14"/>
  <c r="BF228" i="14"/>
  <c r="AY244" i="14"/>
  <c r="X260" i="14"/>
  <c r="AB276" i="14"/>
  <c r="BK9" i="14"/>
  <c r="CF95" i="14"/>
  <c r="CO16" i="14"/>
  <c r="DL48" i="14"/>
  <c r="CE64" i="14"/>
  <c r="DS96" i="14"/>
  <c r="CI112" i="14"/>
  <c r="CL128" i="14"/>
  <c r="DT161" i="14"/>
  <c r="CH177" i="14"/>
  <c r="DT210" i="14"/>
  <c r="DL227" i="14"/>
  <c r="CJ243" i="14"/>
  <c r="DU275" i="14"/>
  <c r="CF63" i="14"/>
  <c r="CP11" i="14"/>
  <c r="DM43" i="14"/>
  <c r="CQ59" i="14"/>
  <c r="DT91" i="14"/>
  <c r="CL107" i="14"/>
  <c r="CM123" i="14"/>
  <c r="DP155" i="14"/>
  <c r="CI172" i="14"/>
  <c r="DV205" i="14"/>
  <c r="DN222" i="14"/>
  <c r="CK238" i="14"/>
  <c r="DV270" i="14"/>
  <c r="CG176" i="14"/>
  <c r="CQ6" i="14"/>
  <c r="DL38" i="14"/>
  <c r="CE54" i="14"/>
  <c r="DT86" i="14"/>
  <c r="CM102" i="14"/>
  <c r="CN118" i="14"/>
  <c r="DR150" i="14"/>
  <c r="CJ167" i="14"/>
  <c r="M183" i="14"/>
  <c r="I249" i="14"/>
  <c r="BH281" i="14"/>
  <c r="AC71" i="14"/>
  <c r="Y135" i="14"/>
  <c r="BK184" i="14"/>
  <c r="V17" i="14"/>
  <c r="BK33" i="14"/>
  <c r="BK49" i="14"/>
  <c r="I65" i="14"/>
  <c r="L81" i="14"/>
  <c r="H97" i="14"/>
  <c r="L113" i="14"/>
  <c r="V129" i="14"/>
  <c r="K145" i="14"/>
  <c r="AE156" i="14"/>
  <c r="BI156" i="14"/>
  <c r="AX162" i="14"/>
  <c r="H178" i="14"/>
  <c r="T194" i="14"/>
  <c r="M211" i="14"/>
  <c r="Q228" i="14"/>
  <c r="BE228" i="14"/>
  <c r="AX244" i="14"/>
  <c r="W260" i="14"/>
  <c r="AA276" i="14"/>
  <c r="AY11" i="14"/>
  <c r="CE95" i="14"/>
  <c r="DW32" i="14"/>
  <c r="DK48" i="14"/>
  <c r="CQ64" i="14"/>
  <c r="DR96" i="14"/>
  <c r="CH112" i="14"/>
  <c r="CK128" i="14"/>
  <c r="DS161" i="14"/>
  <c r="CG177" i="14"/>
  <c r="DS210" i="14"/>
  <c r="DK227" i="14"/>
  <c r="CH243" i="14"/>
  <c r="DT275" i="14"/>
  <c r="CE63" i="14"/>
  <c r="DW27" i="14"/>
  <c r="DK43" i="14"/>
  <c r="CP59" i="14"/>
  <c r="DS91" i="14"/>
  <c r="CK107" i="14"/>
  <c r="CL123" i="14"/>
  <c r="DO155" i="14"/>
  <c r="CH172" i="14"/>
  <c r="DT205" i="14"/>
  <c r="DM222" i="14"/>
  <c r="CI238" i="14"/>
  <c r="DU270" i="14"/>
  <c r="CF176" i="14"/>
  <c r="DW22" i="14"/>
  <c r="DT38" i="14"/>
  <c r="CQ54" i="14"/>
  <c r="DS86" i="14"/>
  <c r="CL102" i="14"/>
  <c r="CM118" i="14"/>
  <c r="DQ150" i="14"/>
  <c r="CI167" i="14"/>
  <c r="DU200" i="14"/>
  <c r="DO217" i="14"/>
  <c r="CJ233" i="14"/>
  <c r="DL265" i="14"/>
  <c r="CQ281" i="14"/>
  <c r="DT244" i="14"/>
  <c r="DR12" i="14"/>
  <c r="CF28" i="14"/>
  <c r="DT60" i="14"/>
  <c r="CN76" i="14"/>
  <c r="CQ92" i="14"/>
  <c r="DP124" i="14"/>
  <c r="CH140" i="14"/>
  <c r="J183" i="14"/>
  <c r="H249" i="14"/>
  <c r="M71" i="14"/>
  <c r="I135" i="14"/>
  <c r="BJ184" i="14"/>
  <c r="F17" i="14"/>
  <c r="BJ33" i="14"/>
  <c r="BJ49" i="14"/>
  <c r="AY65" i="14"/>
  <c r="F81" i="14"/>
  <c r="W97" i="14"/>
  <c r="E113" i="14"/>
  <c r="F129" i="14"/>
  <c r="Z145" i="14"/>
  <c r="O156" i="14"/>
  <c r="BH156" i="14"/>
  <c r="BK162" i="14"/>
  <c r="G178" i="14"/>
  <c r="D194" i="14"/>
  <c r="AB211" i="14"/>
  <c r="P228" i="14"/>
  <c r="BD228" i="14"/>
  <c r="BK244" i="14"/>
  <c r="V260" i="14"/>
  <c r="W276" i="14"/>
  <c r="BA12" i="14"/>
  <c r="CQ95" i="14"/>
  <c r="DV32" i="14"/>
  <c r="DT48" i="14"/>
  <c r="CP64" i="14"/>
  <c r="DQ96" i="14"/>
  <c r="CG112" i="14"/>
  <c r="CJ128" i="14"/>
  <c r="DR161" i="14"/>
  <c r="CF177" i="14"/>
  <c r="DR210" i="14"/>
  <c r="CE227" i="14"/>
  <c r="CG243" i="14"/>
  <c r="DS275" i="14"/>
  <c r="CQ63" i="14"/>
  <c r="DV27" i="14"/>
  <c r="DR43" i="14"/>
  <c r="CO59" i="14"/>
  <c r="DR91" i="14"/>
  <c r="CJ107" i="14"/>
  <c r="CK123" i="14"/>
  <c r="DN155" i="14"/>
  <c r="CG172" i="14"/>
  <c r="DS205" i="14"/>
  <c r="CF222" i="14"/>
  <c r="CH238" i="14"/>
  <c r="DM270" i="14"/>
  <c r="CE176" i="14"/>
  <c r="DV22" i="14"/>
  <c r="DN38" i="14"/>
  <c r="CH54" i="14"/>
  <c r="DR86" i="14"/>
  <c r="CK102" i="14"/>
  <c r="CL118" i="14"/>
  <c r="DP150" i="14"/>
  <c r="CH167" i="14"/>
  <c r="DT200" i="14"/>
  <c r="CG217" i="14"/>
  <c r="CI233" i="14"/>
  <c r="DU265" i="14"/>
  <c r="CP281" i="14"/>
  <c r="DW244" i="14"/>
  <c r="DO12" i="14"/>
  <c r="CE28" i="14"/>
  <c r="DS60" i="14"/>
  <c r="CM76" i="14"/>
  <c r="CP92" i="14"/>
  <c r="DN124" i="14"/>
  <c r="CG140" i="14"/>
  <c r="DS189" i="14"/>
  <c r="CE206" i="14"/>
  <c r="CK223" i="14"/>
  <c r="DM255" i="14"/>
  <c r="CE271" i="14"/>
  <c r="DW23" i="14"/>
  <c r="DQ39" i="14"/>
  <c r="CF55" i="14"/>
  <c r="Y183" i="14"/>
  <c r="X249" i="14"/>
  <c r="AB71" i="14"/>
  <c r="H135" i="14"/>
  <c r="BI184" i="14"/>
  <c r="U17" i="14"/>
  <c r="BI33" i="14"/>
  <c r="BH49" i="14"/>
  <c r="AX65" i="14"/>
  <c r="E81" i="14"/>
  <c r="G97" i="14"/>
  <c r="D113" i="14"/>
  <c r="U129" i="14"/>
  <c r="J145" i="14"/>
  <c r="AD156" i="14"/>
  <c r="BG156" i="14"/>
  <c r="BJ162" i="14"/>
  <c r="AE178" i="14"/>
  <c r="S194" i="14"/>
  <c r="L211" i="14"/>
  <c r="AE228" i="14"/>
  <c r="BC228" i="14"/>
  <c r="BJ244" i="14"/>
  <c r="U260" i="14"/>
  <c r="V276" i="14"/>
  <c r="BC13" i="14"/>
  <c r="CP95" i="14"/>
  <c r="DU32" i="14"/>
  <c r="DP48" i="14"/>
  <c r="CO64" i="14"/>
  <c r="DP96" i="14"/>
  <c r="CF112" i="14"/>
  <c r="DW144" i="14"/>
  <c r="DQ161" i="14"/>
  <c r="CE177" i="14"/>
  <c r="DQ210" i="14"/>
  <c r="CQ227" i="14"/>
  <c r="CI243" i="14"/>
  <c r="DR275" i="14"/>
  <c r="CP63" i="14"/>
  <c r="DU27" i="14"/>
  <c r="DL43" i="14"/>
  <c r="CN59" i="14"/>
  <c r="DQ91" i="14"/>
  <c r="CI107" i="14"/>
  <c r="DW139" i="14"/>
  <c r="DM155" i="14"/>
  <c r="CF172" i="14"/>
  <c r="DR205" i="14"/>
  <c r="CE222" i="14"/>
  <c r="CJ238" i="14"/>
  <c r="DL270" i="14"/>
  <c r="CQ176" i="14"/>
  <c r="DU22" i="14"/>
  <c r="DK38" i="14"/>
  <c r="CP54" i="14"/>
  <c r="DQ86" i="14"/>
  <c r="CJ102" i="14"/>
  <c r="DW134" i="14"/>
  <c r="DO150" i="14"/>
  <c r="CG167" i="14"/>
  <c r="DS200" i="14"/>
  <c r="CF217" i="14"/>
  <c r="CK233" i="14"/>
  <c r="DK265" i="14"/>
  <c r="CO281" i="14"/>
  <c r="DV244" i="14"/>
  <c r="DM12" i="14"/>
  <c r="CQ28" i="14"/>
  <c r="D183" i="14"/>
  <c r="W249" i="14"/>
  <c r="L71" i="14"/>
  <c r="W135" i="14"/>
  <c r="BA184" i="14"/>
  <c r="E17" i="14"/>
  <c r="BG33" i="14"/>
  <c r="BG49" i="14"/>
  <c r="BK65" i="14"/>
  <c r="D81" i="14"/>
  <c r="T97" i="14"/>
  <c r="AE113" i="14"/>
  <c r="E129" i="14"/>
  <c r="Y145" i="14"/>
  <c r="N156" i="14"/>
  <c r="BF156" i="14"/>
  <c r="BI162" i="14"/>
  <c r="X178" i="14"/>
  <c r="C194" i="14"/>
  <c r="AA211" i="14"/>
  <c r="O228" i="14"/>
  <c r="BB228" i="14"/>
  <c r="BI244" i="14"/>
  <c r="S260" i="14"/>
  <c r="U276" i="14"/>
  <c r="BE14" i="14"/>
  <c r="CO95" i="14"/>
  <c r="DS32" i="14"/>
  <c r="CK48" i="14"/>
  <c r="CN64" i="14"/>
  <c r="DO96" i="14"/>
  <c r="CE112" i="14"/>
  <c r="DV144" i="14"/>
  <c r="DP161" i="14"/>
  <c r="CQ177" i="14"/>
  <c r="DP210" i="14"/>
  <c r="CP227" i="14"/>
  <c r="CF243" i="14"/>
  <c r="DQ275" i="14"/>
  <c r="CO63" i="14"/>
  <c r="DT27" i="14"/>
  <c r="CL43" i="14"/>
  <c r="CM59" i="14"/>
  <c r="DP91" i="14"/>
  <c r="CH107" i="14"/>
  <c r="DV139" i="14"/>
  <c r="DL155" i="14"/>
  <c r="CE172" i="14"/>
  <c r="DQ205" i="14"/>
  <c r="CQ222" i="14"/>
  <c r="CG238" i="14"/>
  <c r="DT270" i="14"/>
  <c r="CP176" i="14"/>
  <c r="DS22" i="14"/>
  <c r="CM38" i="14"/>
  <c r="CO54" i="14"/>
  <c r="DP86" i="14"/>
  <c r="CI102" i="14"/>
  <c r="DV134" i="14"/>
  <c r="DN150" i="14"/>
  <c r="CF167" i="14"/>
  <c r="DR200" i="14"/>
  <c r="CE217" i="14"/>
  <c r="CH233" i="14"/>
  <c r="DQ265" i="14"/>
  <c r="CN281" i="14"/>
  <c r="DO244" i="14"/>
  <c r="AZ38" i="14"/>
  <c r="R183" i="14"/>
  <c r="T249" i="14"/>
  <c r="K71" i="14"/>
  <c r="G135" i="14"/>
  <c r="V212" i="14"/>
  <c r="D17" i="14"/>
  <c r="BF33" i="14"/>
  <c r="BF49" i="14"/>
  <c r="BJ65" i="14"/>
  <c r="AC81" i="14"/>
  <c r="L97" i="14"/>
  <c r="AD113" i="14"/>
  <c r="S129" i="14"/>
  <c r="I145" i="14"/>
  <c r="AC156" i="14"/>
  <c r="BE156" i="14"/>
  <c r="BH162" i="14"/>
  <c r="W178" i="14"/>
  <c r="R194" i="14"/>
  <c r="K211" i="14"/>
  <c r="AD228" i="14"/>
  <c r="U244" i="14"/>
  <c r="BH244" i="14"/>
  <c r="BA260" i="14"/>
  <c r="S276" i="14"/>
  <c r="BI16" i="14"/>
  <c r="CN95" i="14"/>
  <c r="DR32" i="14"/>
  <c r="CJ48" i="14"/>
  <c r="CM64" i="14"/>
  <c r="DN96" i="14"/>
  <c r="CQ112" i="14"/>
  <c r="DU144" i="14"/>
  <c r="DO161" i="14"/>
  <c r="CP177" i="14"/>
  <c r="DO210" i="14"/>
  <c r="CO227" i="14"/>
  <c r="DP259" i="14"/>
  <c r="DM275" i="14"/>
  <c r="CN63" i="14"/>
  <c r="DS27" i="14"/>
  <c r="CK43" i="14"/>
  <c r="CJ59" i="14"/>
  <c r="DO91" i="14"/>
  <c r="CG107" i="14"/>
  <c r="DU139" i="14"/>
  <c r="CJ155" i="14"/>
  <c r="CQ172" i="14"/>
  <c r="DP205" i="14"/>
  <c r="CP222" i="14"/>
  <c r="DR254" i="14"/>
  <c r="DS270" i="14"/>
  <c r="CO176" i="14"/>
  <c r="DR22" i="14"/>
  <c r="CL38" i="14"/>
  <c r="CN54" i="14"/>
  <c r="DO86" i="14"/>
  <c r="CH102" i="14"/>
  <c r="DU134" i="14"/>
  <c r="DM150" i="14"/>
  <c r="CE167" i="14"/>
  <c r="DQ200" i="14"/>
  <c r="CQ217" i="14"/>
  <c r="DT249" i="14"/>
  <c r="DP265" i="14"/>
  <c r="CM281" i="14"/>
  <c r="DU244" i="14"/>
  <c r="CP12" i="14"/>
  <c r="CM28" i="14"/>
  <c r="DN60" i="14"/>
  <c r="CJ76" i="14"/>
  <c r="DV108" i="14"/>
  <c r="CM124" i="14"/>
  <c r="CQ140" i="14"/>
  <c r="DP189" i="14"/>
  <c r="CO206" i="14"/>
  <c r="DW239" i="14"/>
  <c r="DK255" i="14"/>
  <c r="CO271" i="14"/>
  <c r="DK23" i="14"/>
  <c r="CO39" i="14"/>
  <c r="CN55" i="14"/>
  <c r="DR87" i="14"/>
  <c r="CK103" i="14"/>
  <c r="DO135" i="14"/>
  <c r="DS151" i="14"/>
  <c r="CH168" i="14"/>
  <c r="DK201" i="14"/>
  <c r="BF54" i="14"/>
  <c r="Q183" i="14"/>
  <c r="E249" i="14"/>
  <c r="BK71" i="14"/>
  <c r="U135" i="14"/>
  <c r="F212" i="14"/>
  <c r="S17" i="14"/>
  <c r="BE33" i="14"/>
  <c r="BE49" i="14"/>
  <c r="BI65" i="14"/>
  <c r="AY81" i="14"/>
  <c r="F97" i="14"/>
  <c r="AC113" i="14"/>
  <c r="C129" i="14"/>
  <c r="V145" i="14"/>
  <c r="M156" i="14"/>
  <c r="BD156" i="14"/>
  <c r="BG162" i="14"/>
  <c r="Q178" i="14"/>
  <c r="O194" i="14"/>
  <c r="Y211" i="14"/>
  <c r="N228" i="14"/>
  <c r="E244" i="14"/>
  <c r="BG244" i="14"/>
  <c r="AZ260" i="14"/>
  <c r="L276" i="14"/>
  <c r="BK17" i="14"/>
  <c r="CM95" i="14"/>
  <c r="DQ32" i="14"/>
  <c r="CH48" i="14"/>
  <c r="CL64" i="14"/>
  <c r="DM96" i="14"/>
  <c r="CP112" i="14"/>
  <c r="DT144" i="14"/>
  <c r="CL161" i="14"/>
  <c r="CO177" i="14"/>
  <c r="DN210" i="14"/>
  <c r="CN227" i="14"/>
  <c r="DO259" i="14"/>
  <c r="DL275" i="14"/>
  <c r="CM63" i="14"/>
  <c r="DQ27" i="14"/>
  <c r="CI43" i="14"/>
  <c r="CG59" i="14"/>
  <c r="DN91" i="14"/>
  <c r="CF107" i="14"/>
  <c r="DT139" i="14"/>
  <c r="CI155" i="14"/>
  <c r="CP172" i="14"/>
  <c r="DO205" i="14"/>
  <c r="CO222" i="14"/>
  <c r="DQ254" i="14"/>
  <c r="DO270" i="14"/>
  <c r="CN176" i="14"/>
  <c r="DQ22" i="14"/>
  <c r="CJ38" i="14"/>
  <c r="CK54" i="14"/>
  <c r="DN86" i="14"/>
  <c r="CG102" i="14"/>
  <c r="DT134" i="14"/>
  <c r="CK150" i="14"/>
  <c r="CQ167" i="14"/>
  <c r="DP200" i="14"/>
  <c r="CP217" i="14"/>
  <c r="DS249" i="14"/>
  <c r="DO265" i="14"/>
  <c r="CL281" i="14"/>
  <c r="DN244" i="14"/>
  <c r="CO12" i="14"/>
  <c r="CJ28" i="14"/>
  <c r="DL60" i="14"/>
  <c r="CI76" i="14"/>
  <c r="DK108" i="14"/>
  <c r="AB70" i="14"/>
  <c r="BJ183" i="14"/>
  <c r="BI249" i="14"/>
  <c r="BJ71" i="14"/>
  <c r="AD135" i="14"/>
  <c r="T212" i="14"/>
  <c r="C17" i="14"/>
  <c r="BD33" i="14"/>
  <c r="BD49" i="14"/>
  <c r="BH65" i="14"/>
  <c r="AX81" i="14"/>
  <c r="D97" i="14"/>
  <c r="AB113" i="14"/>
  <c r="R129" i="14"/>
  <c r="F145" i="14"/>
  <c r="AB156" i="14"/>
  <c r="S162" i="14"/>
  <c r="BF162" i="14"/>
  <c r="AY178" i="14"/>
  <c r="H194" i="14"/>
  <c r="I211" i="14"/>
  <c r="AA228" i="14"/>
  <c r="S244" i="14"/>
  <c r="BF244" i="14"/>
  <c r="AY260" i="14"/>
  <c r="K276" i="14"/>
  <c r="AY19" i="14"/>
  <c r="CL95" i="14"/>
  <c r="DO32" i="14"/>
  <c r="CG48" i="14"/>
  <c r="DW80" i="14"/>
  <c r="DL96" i="14"/>
  <c r="CO112" i="14"/>
  <c r="DS144" i="14"/>
  <c r="CK161" i="14"/>
  <c r="CN177" i="14"/>
  <c r="DM210" i="14"/>
  <c r="CM227" i="14"/>
  <c r="DN259" i="14"/>
  <c r="DK275" i="14"/>
  <c r="CL63" i="14"/>
  <c r="DP27" i="14"/>
  <c r="CH43" i="14"/>
  <c r="DW75" i="14"/>
  <c r="DM91" i="14"/>
  <c r="CE107" i="14"/>
  <c r="DS139" i="14"/>
  <c r="CH155" i="14"/>
  <c r="CO172" i="14"/>
  <c r="DN205" i="14"/>
  <c r="CN222" i="14"/>
  <c r="DP254" i="14"/>
  <c r="DN270" i="14"/>
  <c r="CM176" i="14"/>
  <c r="DP22" i="14"/>
  <c r="CI38" i="14"/>
  <c r="DW70" i="14"/>
  <c r="DM86" i="14"/>
  <c r="CF102" i="14"/>
  <c r="DS134" i="14"/>
  <c r="CJ150" i="14"/>
  <c r="CP167" i="14"/>
  <c r="DO200" i="14"/>
  <c r="CO217" i="14"/>
  <c r="DR249" i="14"/>
  <c r="DN265" i="14"/>
  <c r="CJ281" i="14"/>
  <c r="DM244" i="14"/>
  <c r="CN12" i="14"/>
  <c r="DU44" i="14"/>
  <c r="DR60" i="14"/>
  <c r="CH76" i="14"/>
  <c r="DT108" i="14"/>
  <c r="CK124" i="14"/>
  <c r="CO140" i="14"/>
  <c r="DO189" i="14"/>
  <c r="X70" i="14"/>
  <c r="P200" i="14"/>
  <c r="BH249" i="14"/>
  <c r="BB5" i="14"/>
  <c r="BB71" i="14"/>
  <c r="V135" i="14"/>
  <c r="D212" i="14"/>
  <c r="R17" i="14"/>
  <c r="G49" i="14"/>
  <c r="BC49" i="14"/>
  <c r="BG65" i="14"/>
  <c r="BK81" i="14"/>
  <c r="AB97" i="14"/>
  <c r="U113" i="14"/>
  <c r="Q129" i="14"/>
  <c r="U145" i="14"/>
  <c r="L156" i="14"/>
  <c r="C162" i="14"/>
  <c r="BE162" i="14"/>
  <c r="AX178" i="14"/>
  <c r="G194" i="14"/>
  <c r="X211" i="14"/>
  <c r="K228" i="14"/>
  <c r="C244" i="14"/>
  <c r="BE244" i="14"/>
  <c r="AX260" i="14"/>
  <c r="G276" i="14"/>
  <c r="BA20" i="14"/>
  <c r="CK95" i="14"/>
  <c r="DN32" i="14"/>
  <c r="CE48" i="14"/>
  <c r="DV80" i="14"/>
  <c r="DK96" i="14"/>
  <c r="CN112" i="14"/>
  <c r="DR144" i="14"/>
  <c r="CJ161" i="14"/>
  <c r="CM177" i="14"/>
  <c r="DL210" i="14"/>
  <c r="CL227" i="14"/>
  <c r="DW259" i="14"/>
  <c r="CE275" i="14"/>
  <c r="CK63" i="14"/>
  <c r="DO27" i="14"/>
  <c r="CF43" i="14"/>
  <c r="DV75" i="14"/>
  <c r="DL91" i="14"/>
  <c r="CQ107" i="14"/>
  <c r="DR139" i="14"/>
  <c r="CG155" i="14"/>
  <c r="CN172" i="14"/>
  <c r="DM205" i="14"/>
  <c r="CM222" i="14"/>
  <c r="DK254" i="14"/>
  <c r="CF270" i="14"/>
  <c r="CL176" i="14"/>
  <c r="DO22" i="14"/>
  <c r="CG38" i="14"/>
  <c r="DV70" i="14"/>
  <c r="DL86" i="14"/>
  <c r="CE102" i="14"/>
  <c r="DR134" i="14"/>
  <c r="CI150" i="14"/>
  <c r="CO167" i="14"/>
  <c r="DN200" i="14"/>
  <c r="CN217" i="14"/>
  <c r="DW249" i="14"/>
  <c r="CG265" i="14"/>
  <c r="CI281" i="14"/>
  <c r="DL244" i="14"/>
  <c r="CM12" i="14"/>
  <c r="DW44" i="14"/>
  <c r="DO60" i="14"/>
  <c r="CG76" i="14"/>
  <c r="DS108" i="14"/>
  <c r="X86" i="14"/>
  <c r="AE200" i="14"/>
  <c r="Q265" i="14"/>
  <c r="BD6" i="14"/>
  <c r="AY71" i="14"/>
  <c r="N135" i="14"/>
  <c r="O212" i="14"/>
  <c r="Q17" i="14"/>
  <c r="V49" i="14"/>
  <c r="BB49" i="14"/>
  <c r="BF65" i="14"/>
  <c r="BJ81" i="14"/>
  <c r="V97" i="14"/>
  <c r="T113" i="14"/>
  <c r="AE129" i="14"/>
  <c r="E145" i="14"/>
  <c r="AA156" i="14"/>
  <c r="Q162" i="14"/>
  <c r="BD162" i="14"/>
  <c r="BK178" i="14"/>
  <c r="AE194" i="14"/>
  <c r="H211" i="14"/>
  <c r="Z228" i="14"/>
  <c r="R244" i="14"/>
  <c r="BD244" i="14"/>
  <c r="BK260" i="14"/>
  <c r="F276" i="14"/>
  <c r="BC21" i="14"/>
  <c r="CJ95" i="14"/>
  <c r="DM32" i="14"/>
  <c r="CQ48" i="14"/>
  <c r="DU80" i="14"/>
  <c r="DT96" i="14"/>
  <c r="CM112" i="14"/>
  <c r="DQ144" i="14"/>
  <c r="CI161" i="14"/>
  <c r="DV193" i="14"/>
  <c r="DK210" i="14"/>
  <c r="CK227" i="14"/>
  <c r="DV259" i="14"/>
  <c r="CQ275" i="14"/>
  <c r="CJ63" i="14"/>
  <c r="DN27" i="14"/>
  <c r="CE43" i="14"/>
  <c r="DU75" i="14"/>
  <c r="DK91" i="14"/>
  <c r="CP107" i="14"/>
  <c r="DQ139" i="14"/>
  <c r="DK155" i="14"/>
  <c r="DU188" i="14"/>
  <c r="DL205" i="14"/>
  <c r="CL222" i="14"/>
  <c r="DW254" i="14"/>
  <c r="CE270" i="14"/>
  <c r="CK176" i="14"/>
  <c r="DM22" i="14"/>
  <c r="CF38" i="14"/>
  <c r="DU70" i="14"/>
  <c r="DK86" i="14"/>
  <c r="CQ102" i="14"/>
  <c r="DQ134" i="14"/>
  <c r="CH150" i="14"/>
  <c r="DR183" i="14"/>
  <c r="DM200" i="14"/>
  <c r="CM217" i="14"/>
  <c r="DM249" i="14"/>
  <c r="CF265" i="14"/>
  <c r="CK281" i="14"/>
  <c r="DK244" i="14"/>
  <c r="CL12" i="14"/>
  <c r="DV44" i="14"/>
  <c r="DM60" i="14"/>
  <c r="CF76" i="14"/>
  <c r="DR108" i="14"/>
  <c r="CI124" i="14"/>
  <c r="DW173" i="14"/>
  <c r="DM189" i="14"/>
  <c r="CL206" i="14"/>
  <c r="DP239" i="14"/>
  <c r="CH255" i="14"/>
  <c r="CM271" i="14"/>
  <c r="DP23" i="14"/>
  <c r="CI39" i="14"/>
  <c r="DU71" i="14"/>
  <c r="DO87" i="14"/>
  <c r="CG103" i="14"/>
  <c r="DT135" i="14"/>
  <c r="CK151" i="14"/>
  <c r="DW184" i="14"/>
  <c r="DQ201" i="14"/>
  <c r="CN212" i="14"/>
  <c r="CQ12" i="14"/>
  <c r="DS140" i="14"/>
  <c r="CI223" i="14"/>
  <c r="CK271" i="14"/>
  <c r="DL55" i="14"/>
  <c r="CK87" i="14"/>
  <c r="CQ119" i="14"/>
  <c r="DU168" i="14"/>
  <c r="CG184" i="14"/>
  <c r="CQ212" i="14"/>
  <c r="DP234" i="14"/>
  <c r="CG250" i="14"/>
  <c r="DW282" i="14"/>
  <c r="DS156" i="14"/>
  <c r="CH18" i="14"/>
  <c r="DN50" i="14"/>
  <c r="CP66" i="14"/>
  <c r="CF82" i="14"/>
  <c r="DT114" i="14"/>
  <c r="CJ130" i="14"/>
  <c r="DU163" i="14"/>
  <c r="DK179" i="14"/>
  <c r="CH195" i="14"/>
  <c r="DS245" i="14"/>
  <c r="CH261" i="14"/>
  <c r="DW178" i="14"/>
  <c r="DR13" i="14"/>
  <c r="CH29" i="14"/>
  <c r="DO61" i="14"/>
  <c r="CP77" i="14"/>
  <c r="CF93" i="14"/>
  <c r="DL125" i="14"/>
  <c r="CK141" i="14"/>
  <c r="DU190" i="14"/>
  <c r="DS207" i="14"/>
  <c r="CN213" i="14"/>
  <c r="DS240" i="14"/>
  <c r="CH256" i="14"/>
  <c r="DU17" i="14"/>
  <c r="DM49" i="14"/>
  <c r="CF97" i="14"/>
  <c r="DV194" i="14"/>
  <c r="CE228" i="14"/>
  <c r="CI260" i="14"/>
  <c r="DL24" i="14"/>
  <c r="CI40" i="14"/>
  <c r="DS72" i="14"/>
  <c r="CQ88" i="14"/>
  <c r="CG104" i="14"/>
  <c r="DP136" i="14"/>
  <c r="CM152" i="14"/>
  <c r="DV185" i="14"/>
  <c r="DR196" i="14"/>
  <c r="CO202" i="14"/>
  <c r="DU235" i="14"/>
  <c r="CK251" i="14"/>
  <c r="CN267" i="14"/>
  <c r="DN211" i="14"/>
  <c r="CO276" i="14"/>
  <c r="DT35" i="14"/>
  <c r="CQ51" i="14"/>
  <c r="CG67" i="14"/>
  <c r="DP99" i="14"/>
  <c r="CM115" i="14"/>
  <c r="DV147" i="14"/>
  <c r="DR164" i="14"/>
  <c r="CJ180" i="14"/>
  <c r="DP230" i="14"/>
  <c r="CL246" i="14"/>
  <c r="CO262" i="14"/>
  <c r="DN113" i="14"/>
  <c r="CO14" i="14"/>
  <c r="DS46" i="14"/>
  <c r="CE62" i="14"/>
  <c r="CH78" i="14"/>
  <c r="DP110" i="14"/>
  <c r="CM126" i="14"/>
  <c r="DV191" i="14"/>
  <c r="DL197" i="14"/>
  <c r="CQ208" i="14"/>
  <c r="DM241" i="14"/>
  <c r="CM257" i="14"/>
  <c r="CP273" i="14"/>
  <c r="DL9" i="14"/>
  <c r="CL25" i="14"/>
  <c r="DT57" i="14"/>
  <c r="CE73" i="14"/>
  <c r="CI89" i="14"/>
  <c r="DP121" i="14"/>
  <c r="CM137" i="14"/>
  <c r="DV170" i="14"/>
  <c r="DL186" i="14"/>
  <c r="DK203" i="14"/>
  <c r="DL236" i="14"/>
  <c r="CN252" i="14"/>
  <c r="CQ268" i="14"/>
  <c r="DR145" i="14"/>
  <c r="CM20" i="14"/>
  <c r="DK52" i="14"/>
  <c r="CG68" i="14"/>
  <c r="CJ84" i="14"/>
  <c r="DQ116" i="14"/>
  <c r="DS28" i="14"/>
  <c r="DR140" i="14"/>
  <c r="CH223" i="14"/>
  <c r="DR7" i="14"/>
  <c r="DK55" i="14"/>
  <c r="CJ87" i="14"/>
  <c r="CP119" i="14"/>
  <c r="DT168" i="14"/>
  <c r="CE184" i="14"/>
  <c r="CP212" i="14"/>
  <c r="DO234" i="14"/>
  <c r="CF250" i="14"/>
  <c r="DV282" i="14"/>
  <c r="DR156" i="14"/>
  <c r="CG18" i="14"/>
  <c r="DM50" i="14"/>
  <c r="CO66" i="14"/>
  <c r="CE82" i="14"/>
  <c r="DR114" i="14"/>
  <c r="CI130" i="14"/>
  <c r="DT163" i="14"/>
  <c r="CQ179" i="14"/>
  <c r="CG195" i="14"/>
  <c r="DR245" i="14"/>
  <c r="CG261" i="14"/>
  <c r="DT178" i="14"/>
  <c r="DN13" i="14"/>
  <c r="CG29" i="14"/>
  <c r="DM61" i="14"/>
  <c r="CO77" i="14"/>
  <c r="CE93" i="14"/>
  <c r="DK125" i="14"/>
  <c r="CJ141" i="14"/>
  <c r="DL190" i="14"/>
  <c r="CI207" i="14"/>
  <c r="CM213" i="14"/>
  <c r="DR240" i="14"/>
  <c r="CG256" i="14"/>
  <c r="DW17" i="14"/>
  <c r="DK49" i="14"/>
  <c r="CE97" i="14"/>
  <c r="DP194" i="14"/>
  <c r="DQ228" i="14"/>
  <c r="DW8" i="14"/>
  <c r="DK24" i="14"/>
  <c r="CH40" i="14"/>
  <c r="DR72" i="14"/>
  <c r="CP88" i="14"/>
  <c r="CF104" i="14"/>
  <c r="DO136" i="14"/>
  <c r="CL152" i="14"/>
  <c r="DU185" i="14"/>
  <c r="DQ196" i="14"/>
  <c r="CM202" i="14"/>
  <c r="DT235" i="14"/>
  <c r="CJ251" i="14"/>
  <c r="DV65" i="14"/>
  <c r="DM211" i="14"/>
  <c r="CN276" i="14"/>
  <c r="DS35" i="14"/>
  <c r="CP51" i="14"/>
  <c r="CF67" i="14"/>
  <c r="DO99" i="14"/>
  <c r="CL115" i="14"/>
  <c r="DU147" i="14"/>
  <c r="DQ164" i="14"/>
  <c r="CI180" i="14"/>
  <c r="DL230" i="14"/>
  <c r="CK246" i="14"/>
  <c r="DW278" i="14"/>
  <c r="DL113" i="14"/>
  <c r="CN14" i="14"/>
  <c r="DR46" i="14"/>
  <c r="CQ62" i="14"/>
  <c r="CG78" i="14"/>
  <c r="DO110" i="14"/>
  <c r="CL126" i="14"/>
  <c r="DU191" i="14"/>
  <c r="DK197" i="14"/>
  <c r="CO208" i="14"/>
  <c r="DL241" i="14"/>
  <c r="CL257" i="14"/>
  <c r="DV129" i="14"/>
  <c r="DP9" i="14"/>
  <c r="CK25" i="14"/>
  <c r="DS57" i="14"/>
  <c r="DM73" i="14"/>
  <c r="CH89" i="14"/>
  <c r="DO121" i="14"/>
  <c r="CL137" i="14"/>
  <c r="DU170" i="14"/>
  <c r="DK186" i="14"/>
  <c r="CP203" i="14"/>
  <c r="DK236" i="14"/>
  <c r="CM252" i="14"/>
  <c r="DO28" i="14"/>
  <c r="CI140" i="14"/>
  <c r="CN223" i="14"/>
  <c r="DQ7" i="14"/>
  <c r="DR55" i="14"/>
  <c r="CI87" i="14"/>
  <c r="CO119" i="14"/>
  <c r="DS168" i="14"/>
  <c r="DW201" i="14"/>
  <c r="CO212" i="14"/>
  <c r="DN234" i="14"/>
  <c r="CE250" i="14"/>
  <c r="DU282" i="14"/>
  <c r="DQ156" i="14"/>
  <c r="CF18" i="14"/>
  <c r="DK50" i="14"/>
  <c r="CN66" i="14"/>
  <c r="DW98" i="14"/>
  <c r="DP114" i="14"/>
  <c r="CH130" i="14"/>
  <c r="DS163" i="14"/>
  <c r="CP179" i="14"/>
  <c r="CF195" i="14"/>
  <c r="DQ245" i="14"/>
  <c r="CF261" i="14"/>
  <c r="DS178" i="14"/>
  <c r="DS13" i="14"/>
  <c r="CF29" i="14"/>
  <c r="DL61" i="14"/>
  <c r="CN77" i="14"/>
  <c r="DW109" i="14"/>
  <c r="DT125" i="14"/>
  <c r="CI141" i="14"/>
  <c r="DK190" i="14"/>
  <c r="CH207" i="14"/>
  <c r="CO213" i="14"/>
  <c r="DQ240" i="14"/>
  <c r="CF256" i="14"/>
  <c r="DT17" i="14"/>
  <c r="CN49" i="14"/>
  <c r="CQ97" i="14"/>
  <c r="DU194" i="14"/>
  <c r="CQ228" i="14"/>
  <c r="DV8" i="14"/>
  <c r="DT24" i="14"/>
  <c r="CG40" i="14"/>
  <c r="DQ72" i="14"/>
  <c r="CO88" i="14"/>
  <c r="CE104" i="14"/>
  <c r="DN136" i="14"/>
  <c r="CK152" i="14"/>
  <c r="DN185" i="14"/>
  <c r="CE196" i="14"/>
  <c r="CL202" i="14"/>
  <c r="DS235" i="14"/>
  <c r="CI251" i="14"/>
  <c r="DU65" i="14"/>
  <c r="DL211" i="14"/>
  <c r="CM276" i="14"/>
  <c r="DQ35" i="14"/>
  <c r="CN51" i="14"/>
  <c r="CE67" i="14"/>
  <c r="DN99" i="14"/>
  <c r="CK115" i="14"/>
  <c r="DT147" i="14"/>
  <c r="CE164" i="14"/>
  <c r="CH180" i="14"/>
  <c r="DK230" i="14"/>
  <c r="CJ246" i="14"/>
  <c r="DR278" i="14"/>
  <c r="DM113" i="14"/>
  <c r="CM14" i="14"/>
  <c r="DQ46" i="14"/>
  <c r="CP62" i="14"/>
  <c r="CF78" i="14"/>
  <c r="DN110" i="14"/>
  <c r="CK126" i="14"/>
  <c r="DR191" i="14"/>
  <c r="CH197" i="14"/>
  <c r="CN208" i="14"/>
  <c r="DK241" i="14"/>
  <c r="CK257" i="14"/>
  <c r="DU129" i="14"/>
  <c r="DM9" i="14"/>
  <c r="CJ25" i="14"/>
  <c r="DR57" i="14"/>
  <c r="CQ73" i="14"/>
  <c r="CG89" i="14"/>
  <c r="DN121" i="14"/>
  <c r="CK137" i="14"/>
  <c r="DT170" i="14"/>
  <c r="CG186" i="14"/>
  <c r="CO203" i="14"/>
  <c r="DS236" i="14"/>
  <c r="CL252" i="14"/>
  <c r="DM28" i="14"/>
  <c r="CF140" i="14"/>
  <c r="CL223" i="14"/>
  <c r="DN7" i="14"/>
  <c r="DQ55" i="14"/>
  <c r="CF87" i="14"/>
  <c r="DR135" i="14"/>
  <c r="DR168" i="14"/>
  <c r="DV201" i="14"/>
  <c r="CL212" i="14"/>
  <c r="DT234" i="14"/>
  <c r="CQ250" i="14"/>
  <c r="DS282" i="14"/>
  <c r="CM156" i="14"/>
  <c r="CE18" i="14"/>
  <c r="DT50" i="14"/>
  <c r="CM66" i="14"/>
  <c r="DV98" i="14"/>
  <c r="DS114" i="14"/>
  <c r="CG130" i="14"/>
  <c r="DR163" i="14"/>
  <c r="CO179" i="14"/>
  <c r="CE195" i="14"/>
  <c r="DP245" i="14"/>
  <c r="CE261" i="14"/>
  <c r="DR178" i="14"/>
  <c r="CE13" i="14"/>
  <c r="CP29" i="14"/>
  <c r="DK61" i="14"/>
  <c r="CM77" i="14"/>
  <c r="DV109" i="14"/>
  <c r="DR125" i="14"/>
  <c r="CH141" i="14"/>
  <c r="DT190" i="14"/>
  <c r="CG207" i="14"/>
  <c r="CL213" i="14"/>
  <c r="DP240" i="14"/>
  <c r="CE256" i="14"/>
  <c r="DS17" i="14"/>
  <c r="CM49" i="14"/>
  <c r="CP97" i="14"/>
  <c r="DO194" i="14"/>
  <c r="CP228" i="14"/>
  <c r="DU8" i="14"/>
  <c r="DP24" i="14"/>
  <c r="CQ40" i="14"/>
  <c r="DP72" i="14"/>
  <c r="CN88" i="14"/>
  <c r="DW120" i="14"/>
  <c r="DM136" i="14"/>
  <c r="CJ152" i="14"/>
  <c r="DM185" i="14"/>
  <c r="CQ196" i="14"/>
  <c r="CN202" i="14"/>
  <c r="DR235" i="14"/>
  <c r="CH251" i="14"/>
  <c r="DW65" i="14"/>
  <c r="DK211" i="14"/>
  <c r="CK276" i="14"/>
  <c r="DP35" i="14"/>
  <c r="CM51" i="14"/>
  <c r="DW83" i="14"/>
  <c r="DM99" i="14"/>
  <c r="CJ115" i="14"/>
  <c r="DS147" i="14"/>
  <c r="CQ164" i="14"/>
  <c r="CG180" i="14"/>
  <c r="DT230" i="14"/>
  <c r="CI246" i="14"/>
  <c r="DV278" i="14"/>
  <c r="DK113" i="14"/>
  <c r="CL14" i="14"/>
  <c r="DP46" i="14"/>
  <c r="CO62" i="14"/>
  <c r="DW94" i="14"/>
  <c r="DM110" i="14"/>
  <c r="CJ126" i="14"/>
  <c r="DQ191" i="14"/>
  <c r="CG197" i="14"/>
  <c r="CP208" i="14"/>
  <c r="DW241" i="14"/>
  <c r="CJ257" i="14"/>
  <c r="DW129" i="14"/>
  <c r="DK9" i="14"/>
  <c r="CQ25" i="14"/>
  <c r="DQ57" i="14"/>
  <c r="CP73" i="14"/>
  <c r="DW105" i="14"/>
  <c r="DL121" i="14"/>
  <c r="CJ137" i="14"/>
  <c r="DS170" i="14"/>
  <c r="CF186" i="14"/>
  <c r="CQ203" i="14"/>
  <c r="DR236" i="14"/>
  <c r="CK252" i="14"/>
  <c r="CG28" i="14"/>
  <c r="CE140" i="14"/>
  <c r="CM223" i="14"/>
  <c r="DM7" i="14"/>
  <c r="DO55" i="14"/>
  <c r="CE87" i="14"/>
  <c r="DP135" i="14"/>
  <c r="DO168" i="14"/>
  <c r="DU201" i="14"/>
  <c r="CI212" i="14"/>
  <c r="DM234" i="14"/>
  <c r="CP250" i="14"/>
  <c r="DR282" i="14"/>
  <c r="CL156" i="14"/>
  <c r="CO18" i="14"/>
  <c r="DR50" i="14"/>
  <c r="CL66" i="14"/>
  <c r="DU98" i="14"/>
  <c r="DQ114" i="14"/>
  <c r="CF130" i="14"/>
  <c r="DQ163" i="14"/>
  <c r="CN179" i="14"/>
  <c r="DW229" i="14"/>
  <c r="DO245" i="14"/>
  <c r="CQ261" i="14"/>
  <c r="DQ178" i="14"/>
  <c r="CQ13" i="14"/>
  <c r="CM29" i="14"/>
  <c r="DU61" i="14"/>
  <c r="CL77" i="14"/>
  <c r="DU109" i="14"/>
  <c r="DS125" i="14"/>
  <c r="CG141" i="14"/>
  <c r="DS190" i="14"/>
  <c r="CF207" i="14"/>
  <c r="DW224" i="14"/>
  <c r="DO240" i="14"/>
  <c r="CQ256" i="14"/>
  <c r="DR17" i="14"/>
  <c r="CK49" i="14"/>
  <c r="CO97" i="14"/>
  <c r="DN194" i="14"/>
  <c r="CO228" i="14"/>
  <c r="DS8" i="14"/>
  <c r="CP24" i="14"/>
  <c r="CN40" i="14"/>
  <c r="DO72" i="14"/>
  <c r="CM88" i="14"/>
  <c r="DV120" i="14"/>
  <c r="DL136" i="14"/>
  <c r="CI152" i="14"/>
  <c r="DL185" i="14"/>
  <c r="CP196" i="14"/>
  <c r="CK202" i="14"/>
  <c r="DQ235" i="14"/>
  <c r="CG251" i="14"/>
  <c r="DT65" i="14"/>
  <c r="CE211" i="14"/>
  <c r="CJ276" i="14"/>
  <c r="DO35" i="14"/>
  <c r="CL51" i="14"/>
  <c r="DV83" i="14"/>
  <c r="DL99" i="14"/>
  <c r="CI115" i="14"/>
  <c r="DR147" i="14"/>
  <c r="CP164" i="14"/>
  <c r="CF180" i="14"/>
  <c r="DS230" i="14"/>
  <c r="CH246" i="14"/>
  <c r="DQ278" i="14"/>
  <c r="CL113" i="14"/>
  <c r="CK14" i="14"/>
  <c r="DO46" i="14"/>
  <c r="CN62" i="14"/>
  <c r="DV94" i="14"/>
  <c r="DL110" i="14"/>
  <c r="CI126" i="14"/>
  <c r="DP191" i="14"/>
  <c r="CF197" i="14"/>
  <c r="CM208" i="14"/>
  <c r="DQ241" i="14"/>
  <c r="CI257" i="14"/>
  <c r="DT129" i="14"/>
  <c r="CI9" i="14"/>
  <c r="CI25" i="14"/>
  <c r="DO57" i="14"/>
  <c r="CO73" i="14"/>
  <c r="DV105" i="14"/>
  <c r="DM121" i="14"/>
  <c r="CP28" i="14"/>
  <c r="CP140" i="14"/>
  <c r="CJ223" i="14"/>
  <c r="DL7" i="14"/>
  <c r="CP55" i="14"/>
  <c r="CQ87" i="14"/>
  <c r="DW135" i="14"/>
  <c r="DN168" i="14"/>
  <c r="DN201" i="14"/>
  <c r="DW218" i="14"/>
  <c r="DL234" i="14"/>
  <c r="CO250" i="14"/>
  <c r="DQ282" i="14"/>
  <c r="CK156" i="14"/>
  <c r="CL18" i="14"/>
  <c r="DP50" i="14"/>
  <c r="CK66" i="14"/>
  <c r="DO98" i="14"/>
  <c r="CO114" i="14"/>
  <c r="CE130" i="14"/>
  <c r="DP163" i="14"/>
  <c r="CM179" i="14"/>
  <c r="DV229" i="14"/>
  <c r="DN245" i="14"/>
  <c r="CP261" i="14"/>
  <c r="DP178" i="14"/>
  <c r="CP13" i="14"/>
  <c r="CE29" i="14"/>
  <c r="DT61" i="14"/>
  <c r="CK77" i="14"/>
  <c r="DQ109" i="14"/>
  <c r="CP125" i="14"/>
  <c r="CF141" i="14"/>
  <c r="DR190" i="14"/>
  <c r="CE207" i="14"/>
  <c r="DV224" i="14"/>
  <c r="DK240" i="14"/>
  <c r="CO256" i="14"/>
  <c r="DQ17" i="14"/>
  <c r="CJ49" i="14"/>
  <c r="DW162" i="14"/>
  <c r="DM194" i="14"/>
  <c r="CN228" i="14"/>
  <c r="DR8" i="14"/>
  <c r="CO24" i="14"/>
  <c r="CF40" i="14"/>
  <c r="DN72" i="14"/>
  <c r="CL88" i="14"/>
  <c r="DU120" i="14"/>
  <c r="DK136" i="14"/>
  <c r="CH152" i="14"/>
  <c r="DK185" i="14"/>
  <c r="CO196" i="14"/>
  <c r="DW219" i="14"/>
  <c r="DM235" i="14"/>
  <c r="CF251" i="14"/>
  <c r="DS65" i="14"/>
  <c r="CQ211" i="14"/>
  <c r="CL276" i="14"/>
  <c r="DN35" i="14"/>
  <c r="CK51" i="14"/>
  <c r="DU83" i="14"/>
  <c r="DK99" i="14"/>
  <c r="CH115" i="14"/>
  <c r="DQ147" i="14"/>
  <c r="CO164" i="14"/>
  <c r="DW214" i="14"/>
  <c r="DO230" i="14"/>
  <c r="CG246" i="14"/>
  <c r="DU278" i="14"/>
  <c r="CK113" i="14"/>
  <c r="CJ14" i="14"/>
  <c r="DM46" i="14"/>
  <c r="CM62" i="14"/>
  <c r="DU94" i="14"/>
  <c r="DK110" i="14"/>
  <c r="CH126" i="14"/>
  <c r="DO191" i="14"/>
  <c r="CE197" i="14"/>
  <c r="DV225" i="14"/>
  <c r="DP241" i="14"/>
  <c r="CH257" i="14"/>
  <c r="DS129" i="14"/>
  <c r="CH9" i="14"/>
  <c r="CH25" i="14"/>
  <c r="DN57" i="14"/>
  <c r="CN73" i="14"/>
  <c r="DU105" i="14"/>
  <c r="CL44" i="14"/>
  <c r="CN140" i="14"/>
  <c r="DV239" i="14"/>
  <c r="CM7" i="14"/>
  <c r="CJ55" i="14"/>
  <c r="DV103" i="14"/>
  <c r="DV135" i="14"/>
  <c r="DM168" i="14"/>
  <c r="DM201" i="14"/>
  <c r="DV218" i="14"/>
  <c r="DK234" i="14"/>
  <c r="CM250" i="14"/>
  <c r="DP282" i="14"/>
  <c r="CJ156" i="14"/>
  <c r="DW34" i="14"/>
  <c r="DS50" i="14"/>
  <c r="CJ66" i="14"/>
  <c r="DN98" i="14"/>
  <c r="CN114" i="14"/>
  <c r="CQ130" i="14"/>
  <c r="DO163" i="14"/>
  <c r="CL179" i="14"/>
  <c r="DU229" i="14"/>
  <c r="DM245" i="14"/>
  <c r="CN261" i="14"/>
  <c r="DO178" i="14"/>
  <c r="CO13" i="14"/>
  <c r="DW45" i="14"/>
  <c r="DR61" i="14"/>
  <c r="CJ77" i="14"/>
  <c r="DP109" i="14"/>
  <c r="CO125" i="14"/>
  <c r="CE141" i="14"/>
  <c r="DQ190" i="14"/>
  <c r="CQ207" i="14"/>
  <c r="DU224" i="14"/>
  <c r="CL240" i="14"/>
  <c r="CN256" i="14"/>
  <c r="DO17" i="14"/>
  <c r="CH49" i="14"/>
  <c r="DT162" i="14"/>
  <c r="DL194" i="14"/>
  <c r="CM228" i="14"/>
  <c r="DQ8" i="14"/>
  <c r="CM24" i="14"/>
  <c r="CE40" i="14"/>
  <c r="DM72" i="14"/>
  <c r="CK88" i="14"/>
  <c r="DS120" i="14"/>
  <c r="CQ136" i="14"/>
  <c r="CG152" i="14"/>
  <c r="DT185" i="14"/>
  <c r="CN196" i="14"/>
  <c r="DV219" i="14"/>
  <c r="DL235" i="14"/>
  <c r="CE251" i="14"/>
  <c r="DR65" i="14"/>
  <c r="CP211" i="14"/>
  <c r="CI276" i="14"/>
  <c r="DM35" i="14"/>
  <c r="CJ51" i="14"/>
  <c r="DT83" i="14"/>
  <c r="CQ99" i="14"/>
  <c r="CG115" i="14"/>
  <c r="DP147" i="14"/>
  <c r="CN164" i="14"/>
  <c r="DV214" i="14"/>
  <c r="DN230" i="14"/>
  <c r="CF246" i="14"/>
  <c r="DP278" i="14"/>
  <c r="CJ113" i="14"/>
  <c r="CI14" i="14"/>
  <c r="DL46" i="14"/>
  <c r="CL62" i="14"/>
  <c r="DT94" i="14"/>
  <c r="CQ110" i="14"/>
  <c r="CG126" i="14"/>
  <c r="DN191" i="14"/>
  <c r="CQ197" i="14"/>
  <c r="DU225" i="14"/>
  <c r="DO241" i="14"/>
  <c r="CG257" i="14"/>
  <c r="DR129" i="14"/>
  <c r="CE44" i="14"/>
  <c r="DO173" i="14"/>
  <c r="DU239" i="14"/>
  <c r="CL7" i="14"/>
  <c r="CI55" i="14"/>
  <c r="DK103" i="14"/>
  <c r="DU135" i="14"/>
  <c r="DL168" i="14"/>
  <c r="DL201" i="14"/>
  <c r="DU218" i="14"/>
  <c r="CJ234" i="14"/>
  <c r="CL250" i="14"/>
  <c r="DO282" i="14"/>
  <c r="CI156" i="14"/>
  <c r="DV34" i="14"/>
  <c r="DQ50" i="14"/>
  <c r="CI66" i="14"/>
  <c r="DM98" i="14"/>
  <c r="CM114" i="14"/>
  <c r="CP130" i="14"/>
  <c r="DN163" i="14"/>
  <c r="CK179" i="14"/>
  <c r="DT229" i="14"/>
  <c r="CK245" i="14"/>
  <c r="CM261" i="14"/>
  <c r="DN178" i="14"/>
  <c r="CN13" i="14"/>
  <c r="DV45" i="14"/>
  <c r="DS61" i="14"/>
  <c r="CI77" i="14"/>
  <c r="DO109" i="14"/>
  <c r="CN125" i="14"/>
  <c r="CQ141" i="14"/>
  <c r="DP190" i="14"/>
  <c r="CP207" i="14"/>
  <c r="DT224" i="14"/>
  <c r="CK240" i="14"/>
  <c r="CP256" i="14"/>
  <c r="DN17" i="14"/>
  <c r="CG49" i="14"/>
  <c r="DS162" i="14"/>
  <c r="DK194" i="14"/>
  <c r="CK228" i="14"/>
  <c r="DO8" i="14"/>
  <c r="CL24" i="14"/>
  <c r="DW56" i="14"/>
  <c r="DL72" i="14"/>
  <c r="CJ88" i="14"/>
  <c r="DR120" i="14"/>
  <c r="CP136" i="14"/>
  <c r="CF152" i="14"/>
  <c r="DS185" i="14"/>
  <c r="CM196" i="14"/>
  <c r="DU219" i="14"/>
  <c r="DK235" i="14"/>
  <c r="CP251" i="14"/>
  <c r="DQ65" i="14"/>
  <c r="CO211" i="14"/>
  <c r="DW19" i="14"/>
  <c r="DK35" i="14"/>
  <c r="CI51" i="14"/>
  <c r="DS83" i="14"/>
  <c r="CP99" i="14"/>
  <c r="CF115" i="14"/>
  <c r="DO147" i="14"/>
  <c r="CM164" i="14"/>
  <c r="DU214" i="14"/>
  <c r="DM230" i="14"/>
  <c r="CE246" i="14"/>
  <c r="DK278" i="14"/>
  <c r="CI113" i="14"/>
  <c r="DW30" i="14"/>
  <c r="DN46" i="14"/>
  <c r="CK62" i="14"/>
  <c r="DS94" i="14"/>
  <c r="CP110" i="14"/>
  <c r="CF126" i="14"/>
  <c r="DM191" i="14"/>
  <c r="CP197" i="14"/>
  <c r="DN225" i="14"/>
  <c r="DN241" i="14"/>
  <c r="CQ44" i="14"/>
  <c r="DL173" i="14"/>
  <c r="DQ239" i="14"/>
  <c r="CG7" i="14"/>
  <c r="CH55" i="14"/>
  <c r="DT103" i="14"/>
  <c r="DN135" i="14"/>
  <c r="DK168" i="14"/>
  <c r="DT201" i="14"/>
  <c r="DT218" i="14"/>
  <c r="CI234" i="14"/>
  <c r="CN250" i="14"/>
  <c r="DN282" i="14"/>
  <c r="CH156" i="14"/>
  <c r="DU34" i="14"/>
  <c r="DL50" i="14"/>
  <c r="CH66" i="14"/>
  <c r="DL98" i="14"/>
  <c r="CL114" i="14"/>
  <c r="DW146" i="14"/>
  <c r="DM163" i="14"/>
  <c r="CJ179" i="14"/>
  <c r="DS229" i="14"/>
  <c r="CJ245" i="14"/>
  <c r="CO261" i="14"/>
  <c r="DM178" i="14"/>
  <c r="CM13" i="14"/>
  <c r="DU45" i="14"/>
  <c r="DN61" i="14"/>
  <c r="CH77" i="14"/>
  <c r="DN109" i="14"/>
  <c r="CM125" i="14"/>
  <c r="DW174" i="14"/>
  <c r="DO190" i="14"/>
  <c r="CO207" i="14"/>
  <c r="DS224" i="14"/>
  <c r="CJ240" i="14"/>
  <c r="CM256" i="14"/>
  <c r="DL17" i="14"/>
  <c r="CF49" i="14"/>
  <c r="DR162" i="14"/>
  <c r="CO194" i="14"/>
  <c r="CJ228" i="14"/>
  <c r="DT8" i="14"/>
  <c r="CK24" i="14"/>
  <c r="DV56" i="14"/>
  <c r="DK72" i="14"/>
  <c r="CI88" i="14"/>
  <c r="DQ120" i="14"/>
  <c r="CO136" i="14"/>
  <c r="CE152" i="14"/>
  <c r="DR185" i="14"/>
  <c r="CL196" i="14"/>
  <c r="DT219" i="14"/>
  <c r="CM235" i="14"/>
  <c r="CO251" i="14"/>
  <c r="DO65" i="14"/>
  <c r="CN211" i="14"/>
  <c r="DV19" i="14"/>
  <c r="DR35" i="14"/>
  <c r="CH51" i="14"/>
  <c r="DR83" i="14"/>
  <c r="CO99" i="14"/>
  <c r="CE115" i="14"/>
  <c r="DN147" i="14"/>
  <c r="CL164" i="14"/>
  <c r="DL214" i="14"/>
  <c r="CN230" i="14"/>
  <c r="CQ246" i="14"/>
  <c r="DT278" i="14"/>
  <c r="CH113" i="14"/>
  <c r="DV30" i="14"/>
  <c r="DK46" i="14"/>
  <c r="CJ62" i="14"/>
  <c r="DR94" i="14"/>
  <c r="CO110" i="14"/>
  <c r="CE126" i="14"/>
  <c r="DL191" i="14"/>
  <c r="CO197" i="14"/>
  <c r="DM225" i="14"/>
  <c r="CO241" i="14"/>
  <c r="CE257" i="14"/>
  <c r="DP129" i="14"/>
  <c r="CE9" i="14"/>
  <c r="DV41" i="14"/>
  <c r="DM57" i="14"/>
  <c r="CK73" i="14"/>
  <c r="DR105" i="14"/>
  <c r="CO121" i="14"/>
  <c r="CE137" i="14"/>
  <c r="DN170" i="14"/>
  <c r="DK60" i="14"/>
  <c r="DK173" i="14"/>
  <c r="DK239" i="14"/>
  <c r="CF7" i="14"/>
  <c r="CG55" i="14"/>
  <c r="DS103" i="14"/>
  <c r="CN135" i="14"/>
  <c r="CQ168" i="14"/>
  <c r="DS201" i="14"/>
  <c r="DS218" i="14"/>
  <c r="CH234" i="14"/>
  <c r="CK250" i="14"/>
  <c r="DT282" i="14"/>
  <c r="CG156" i="14"/>
  <c r="DO34" i="14"/>
  <c r="CQ50" i="14"/>
  <c r="CG66" i="14"/>
  <c r="DK98" i="14"/>
  <c r="CK114" i="14"/>
  <c r="DU146" i="14"/>
  <c r="DL163" i="14"/>
  <c r="CI179" i="14"/>
  <c r="DR229" i="14"/>
  <c r="CI245" i="14"/>
  <c r="CL261" i="14"/>
  <c r="DL178" i="14"/>
  <c r="CL13" i="14"/>
  <c r="DQ45" i="14"/>
  <c r="CQ61" i="14"/>
  <c r="CG77" i="14"/>
  <c r="DM109" i="14"/>
  <c r="CL125" i="14"/>
  <c r="DV174" i="14"/>
  <c r="DN190" i="14"/>
  <c r="CN207" i="14"/>
  <c r="DR224" i="14"/>
  <c r="CI240" i="14"/>
  <c r="DN272" i="14"/>
  <c r="DP17" i="14"/>
  <c r="CE49" i="14"/>
  <c r="DQ162" i="14"/>
  <c r="CN194" i="14"/>
  <c r="CL228" i="14"/>
  <c r="DK8" i="14"/>
  <c r="CJ24" i="14"/>
  <c r="DU56" i="14"/>
  <c r="DT72" i="14"/>
  <c r="CH88" i="14"/>
  <c r="DP120" i="14"/>
  <c r="CN136" i="14"/>
  <c r="DW169" i="14"/>
  <c r="DQ185" i="14"/>
  <c r="CK196" i="14"/>
  <c r="DS219" i="14"/>
  <c r="CL235" i="14"/>
  <c r="CQ251" i="14"/>
  <c r="DN65" i="14"/>
  <c r="CM211" i="14"/>
  <c r="DU19" i="14"/>
  <c r="DL35" i="14"/>
  <c r="CO51" i="14"/>
  <c r="DQ83" i="14"/>
  <c r="CN99" i="14"/>
  <c r="DW131" i="14"/>
  <c r="DM147" i="14"/>
  <c r="CK164" i="14"/>
  <c r="DK214" i="14"/>
  <c r="CM230" i="14"/>
  <c r="CP246" i="14"/>
  <c r="DS278" i="14"/>
  <c r="CG113" i="14"/>
  <c r="DU30" i="14"/>
  <c r="DT46" i="14"/>
  <c r="CI62" i="14"/>
  <c r="DQ94" i="14"/>
  <c r="CN110" i="14"/>
  <c r="DW142" i="14"/>
  <c r="DK191" i="14"/>
  <c r="CN197" i="14"/>
  <c r="DL225" i="14"/>
  <c r="CN241" i="14"/>
  <c r="CQ257" i="14"/>
  <c r="DO129" i="14"/>
  <c r="CQ9" i="14"/>
  <c r="DU41" i="14"/>
  <c r="DK57" i="14"/>
  <c r="CJ73" i="14"/>
  <c r="DQ105" i="14"/>
  <c r="CN121" i="14"/>
  <c r="DW153" i="14"/>
  <c r="DM170" i="14"/>
  <c r="CM186" i="14"/>
  <c r="DQ60" i="14"/>
  <c r="CP173" i="14"/>
  <c r="CG239" i="14"/>
  <c r="CE7" i="14"/>
  <c r="CE55" i="14"/>
  <c r="DR103" i="14"/>
  <c r="CM135" i="14"/>
  <c r="CO168" i="14"/>
  <c r="DR201" i="14"/>
  <c r="DR218" i="14"/>
  <c r="CG234" i="14"/>
  <c r="DW266" i="14"/>
  <c r="DM282" i="14"/>
  <c r="CF156" i="14"/>
  <c r="DN34" i="14"/>
  <c r="CP50" i="14"/>
  <c r="CF66" i="14"/>
  <c r="DT98" i="14"/>
  <c r="CJ114" i="14"/>
  <c r="DT146" i="14"/>
  <c r="DK163" i="14"/>
  <c r="CH179" i="14"/>
  <c r="DQ229" i="14"/>
  <c r="CH245" i="14"/>
  <c r="DL277" i="14"/>
  <c r="DK178" i="14"/>
  <c r="CK13" i="14"/>
  <c r="DP45" i="14"/>
  <c r="CO61" i="14"/>
  <c r="CF77" i="14"/>
  <c r="DL109" i="14"/>
  <c r="CK125" i="14"/>
  <c r="DU174" i="14"/>
  <c r="DM190" i="14"/>
  <c r="CL207" i="14"/>
  <c r="DQ224" i="14"/>
  <c r="CH240" i="14"/>
  <c r="DM272" i="14"/>
  <c r="DM17" i="14"/>
  <c r="CQ49" i="14"/>
  <c r="DP162" i="14"/>
  <c r="CM194" i="14"/>
  <c r="CI228" i="14"/>
  <c r="DN8" i="14"/>
  <c r="CI24" i="14"/>
  <c r="DS56" i="14"/>
  <c r="CQ72" i="14"/>
  <c r="CG88" i="14"/>
  <c r="DO120" i="14"/>
  <c r="CM136" i="14"/>
  <c r="DV169" i="14"/>
  <c r="DP185" i="14"/>
  <c r="CJ196" i="14"/>
  <c r="DR219" i="14"/>
  <c r="CK235" i="14"/>
  <c r="CN251" i="14"/>
  <c r="DL65" i="14"/>
  <c r="CL211" i="14"/>
  <c r="DT19" i="14"/>
  <c r="CQ35" i="14"/>
  <c r="CG51" i="14"/>
  <c r="DP83" i="14"/>
  <c r="CM99" i="14"/>
  <c r="DV131" i="14"/>
  <c r="DL147" i="14"/>
  <c r="CJ164" i="14"/>
  <c r="DT214" i="14"/>
  <c r="CL230" i="14"/>
  <c r="CO246" i="14"/>
  <c r="DO278" i="14"/>
  <c r="CF113" i="14"/>
  <c r="DS30" i="14"/>
  <c r="CE46" i="14"/>
  <c r="CF62" i="14"/>
  <c r="DP94" i="14"/>
  <c r="DW150" i="14"/>
  <c r="DP60" i="14"/>
  <c r="CJ173" i="14"/>
  <c r="CF239" i="14"/>
  <c r="DU23" i="14"/>
  <c r="CQ55" i="14"/>
  <c r="DQ103" i="14"/>
  <c r="CL135" i="14"/>
  <c r="CN168" i="14"/>
  <c r="CE201" i="14"/>
  <c r="DQ218" i="14"/>
  <c r="CF234" i="14"/>
  <c r="DV266" i="14"/>
  <c r="DL282" i="14"/>
  <c r="CE156" i="14"/>
  <c r="DM34" i="14"/>
  <c r="CN50" i="14"/>
  <c r="CE66" i="14"/>
  <c r="DR98" i="14"/>
  <c r="CI114" i="14"/>
  <c r="DS146" i="14"/>
  <c r="CQ163" i="14"/>
  <c r="CG179" i="14"/>
  <c r="DP229" i="14"/>
  <c r="CG245" i="14"/>
  <c r="DK277" i="14"/>
  <c r="DV178" i="14"/>
  <c r="CJ13" i="14"/>
  <c r="DO45" i="14"/>
  <c r="CN61" i="14"/>
  <c r="CE77" i="14"/>
  <c r="DK109" i="14"/>
  <c r="CJ125" i="14"/>
  <c r="DL174" i="14"/>
  <c r="CQ190" i="14"/>
  <c r="CK207" i="14"/>
  <c r="DP224" i="14"/>
  <c r="CG240" i="14"/>
  <c r="DW272" i="14"/>
  <c r="DK17" i="14"/>
  <c r="CP49" i="14"/>
  <c r="DO162" i="14"/>
  <c r="CL194" i="14"/>
  <c r="DT260" i="14"/>
  <c r="DM8" i="14"/>
  <c r="CH24" i="14"/>
  <c r="DR56" i="14"/>
  <c r="CP72" i="14"/>
  <c r="CE88" i="14"/>
  <c r="DN120" i="14"/>
  <c r="CL136" i="14"/>
  <c r="DU169" i="14"/>
  <c r="DO185" i="14"/>
  <c r="CI196" i="14"/>
  <c r="DQ219" i="14"/>
  <c r="CJ235" i="14"/>
  <c r="DP267" i="14"/>
  <c r="DP65" i="14"/>
  <c r="CK211" i="14"/>
  <c r="DS19" i="14"/>
  <c r="CP35" i="14"/>
  <c r="CF51" i="14"/>
  <c r="DO83" i="14"/>
  <c r="CL99" i="14"/>
  <c r="DU131" i="14"/>
  <c r="DK147" i="14"/>
  <c r="CI164" i="14"/>
  <c r="DS214" i="14"/>
  <c r="CK230" i="14"/>
  <c r="DW262" i="14"/>
  <c r="DN278" i="14"/>
  <c r="CE113" i="14"/>
  <c r="DR30" i="14"/>
  <c r="CQ46" i="14"/>
  <c r="CH62" i="14"/>
  <c r="DO94" i="14"/>
  <c r="CL110" i="14"/>
  <c r="DU142" i="14"/>
  <c r="DL167" i="14"/>
  <c r="CJ60" i="14"/>
  <c r="CI173" i="14"/>
  <c r="CE239" i="14"/>
  <c r="DM23" i="14"/>
  <c r="CK55" i="14"/>
  <c r="DO103" i="14"/>
  <c r="DQ135" i="14"/>
  <c r="CM168" i="14"/>
  <c r="CQ201" i="14"/>
  <c r="DP218" i="14"/>
  <c r="CE234" i="14"/>
  <c r="DU266" i="14"/>
  <c r="DK282" i="14"/>
  <c r="CQ156" i="14"/>
  <c r="DK34" i="14"/>
  <c r="CM50" i="14"/>
  <c r="DW82" i="14"/>
  <c r="DP98" i="14"/>
  <c r="CH114" i="14"/>
  <c r="DR146" i="14"/>
  <c r="CP163" i="14"/>
  <c r="CF179" i="14"/>
  <c r="DO229" i="14"/>
  <c r="CF245" i="14"/>
  <c r="DW277" i="14"/>
  <c r="DU178" i="14"/>
  <c r="CI13" i="14"/>
  <c r="DM45" i="14"/>
  <c r="CL61" i="14"/>
  <c r="DW93" i="14"/>
  <c r="DT109" i="14"/>
  <c r="CI125" i="14"/>
  <c r="DK174" i="14"/>
  <c r="CP190" i="14"/>
  <c r="CM207" i="14"/>
  <c r="DO224" i="14"/>
  <c r="CF240" i="14"/>
  <c r="DL272" i="14"/>
  <c r="CN17" i="14"/>
  <c r="CO49" i="14"/>
  <c r="DV162" i="14"/>
  <c r="CK194" i="14"/>
  <c r="DW260" i="14"/>
  <c r="DP8" i="14"/>
  <c r="CG24" i="14"/>
  <c r="DQ56" i="14"/>
  <c r="CO72" i="14"/>
  <c r="CF88" i="14"/>
  <c r="DM120" i="14"/>
  <c r="CK136" i="14"/>
  <c r="DN169" i="14"/>
  <c r="CQ185" i="14"/>
  <c r="CH196" i="14"/>
  <c r="DP219" i="14"/>
  <c r="CI235" i="14"/>
  <c r="DW267" i="14"/>
  <c r="DM65" i="14"/>
  <c r="CJ211" i="14"/>
  <c r="DQ19" i="14"/>
  <c r="CN35" i="14"/>
  <c r="CE51" i="14"/>
  <c r="DN83" i="14"/>
  <c r="CK99" i="14"/>
  <c r="DT131" i="14"/>
  <c r="CQ147" i="14"/>
  <c r="CH164" i="14"/>
  <c r="DR214" i="14"/>
  <c r="CJ230" i="14"/>
  <c r="DR262" i="14"/>
  <c r="DM278" i="14"/>
  <c r="CQ113" i="14"/>
  <c r="DK167" i="14"/>
  <c r="DS76" i="14"/>
  <c r="DV189" i="14"/>
  <c r="CK239" i="14"/>
  <c r="DL23" i="14"/>
  <c r="DW71" i="14"/>
  <c r="CP103" i="14"/>
  <c r="CI135" i="14"/>
  <c r="CL168" i="14"/>
  <c r="CP201" i="14"/>
  <c r="DO218" i="14"/>
  <c r="CQ234" i="14"/>
  <c r="DS266" i="14"/>
  <c r="CJ282" i="14"/>
  <c r="CP156" i="14"/>
  <c r="DT34" i="14"/>
  <c r="CK50" i="14"/>
  <c r="DV82" i="14"/>
  <c r="DQ98" i="14"/>
  <c r="CG114" i="14"/>
  <c r="DQ146" i="14"/>
  <c r="CO163" i="14"/>
  <c r="CE179" i="14"/>
  <c r="DN229" i="14"/>
  <c r="CE245" i="14"/>
  <c r="DV277" i="14"/>
  <c r="CO178" i="14"/>
  <c r="CH13" i="14"/>
  <c r="DL45" i="14"/>
  <c r="CK61" i="14"/>
  <c r="DV93" i="14"/>
  <c r="DR109" i="14"/>
  <c r="CH125" i="14"/>
  <c r="DT174" i="14"/>
  <c r="CO190" i="14"/>
  <c r="CJ207" i="14"/>
  <c r="DN224" i="14"/>
  <c r="CE240" i="14"/>
  <c r="DV272" i="14"/>
  <c r="CM17" i="14"/>
  <c r="CL49" i="14"/>
  <c r="DN162" i="14"/>
  <c r="CJ194" i="14"/>
  <c r="DV260" i="14"/>
  <c r="DL8" i="14"/>
  <c r="CQ24" i="14"/>
  <c r="DO56" i="14"/>
  <c r="CN72" i="14"/>
  <c r="DW104" i="14"/>
  <c r="DL120" i="14"/>
  <c r="CJ136" i="14"/>
  <c r="DM169" i="14"/>
  <c r="CP185" i="14"/>
  <c r="CG196" i="14"/>
  <c r="DO219" i="14"/>
  <c r="CH235" i="14"/>
  <c r="DO267" i="14"/>
  <c r="DK65" i="14"/>
  <c r="CH211" i="14"/>
  <c r="DP19" i="14"/>
  <c r="CM35" i="14"/>
  <c r="DW67" i="14"/>
  <c r="DM83" i="14"/>
  <c r="CJ99" i="14"/>
  <c r="DS131" i="14"/>
  <c r="CP147" i="14"/>
  <c r="CG164" i="14"/>
  <c r="DQ214" i="14"/>
  <c r="CI230" i="14"/>
  <c r="DV262" i="14"/>
  <c r="DL278" i="14"/>
  <c r="CP113" i="14"/>
  <c r="DP30" i="14"/>
  <c r="CN46" i="14"/>
  <c r="DW78" i="14"/>
  <c r="DM94" i="14"/>
  <c r="CJ110" i="14"/>
  <c r="DT142" i="14"/>
  <c r="CE191" i="14"/>
  <c r="CJ197" i="14"/>
  <c r="DS225" i="14"/>
  <c r="CJ241" i="14"/>
  <c r="DU273" i="14"/>
  <c r="DK129" i="14"/>
  <c r="CM9" i="14"/>
  <c r="DQ41" i="14"/>
  <c r="CO57" i="14"/>
  <c r="DW89" i="14"/>
  <c r="DL105" i="14"/>
  <c r="CH183" i="14"/>
  <c r="DR76" i="14"/>
  <c r="DT189" i="14"/>
  <c r="CM239" i="14"/>
  <c r="DS23" i="14"/>
  <c r="DV71" i="14"/>
  <c r="CO103" i="14"/>
  <c r="CH135" i="14"/>
  <c r="CK168" i="14"/>
  <c r="CO201" i="14"/>
  <c r="DN218" i="14"/>
  <c r="CP234" i="14"/>
  <c r="DR266" i="14"/>
  <c r="CI282" i="14"/>
  <c r="CO156" i="14"/>
  <c r="DR34" i="14"/>
  <c r="CJ50" i="14"/>
  <c r="DU82" i="14"/>
  <c r="DS98" i="14"/>
  <c r="CF114" i="14"/>
  <c r="DP146" i="14"/>
  <c r="CN163" i="14"/>
  <c r="DW195" i="14"/>
  <c r="DM229" i="14"/>
  <c r="CQ245" i="14"/>
  <c r="DU277" i="14"/>
  <c r="CN178" i="14"/>
  <c r="CG13" i="14"/>
  <c r="DK45" i="14"/>
  <c r="CJ61" i="14"/>
  <c r="DU93" i="14"/>
  <c r="CP109" i="14"/>
  <c r="CG125" i="14"/>
  <c r="DS174" i="14"/>
  <c r="CN190" i="14"/>
  <c r="DW213" i="14"/>
  <c r="DM224" i="14"/>
  <c r="CQ240" i="14"/>
  <c r="DU272" i="14"/>
  <c r="CQ17" i="14"/>
  <c r="CI49" i="14"/>
  <c r="DU162" i="14"/>
  <c r="CI194" i="14"/>
  <c r="DO260" i="14"/>
  <c r="CF8" i="14"/>
  <c r="CN24" i="14"/>
  <c r="DN56" i="14"/>
  <c r="CM72" i="14"/>
  <c r="DV104" i="14"/>
  <c r="DK120" i="14"/>
  <c r="CI136" i="14"/>
  <c r="DL169" i="14"/>
  <c r="CO185" i="14"/>
  <c r="CF196" i="14"/>
  <c r="DN219" i="14"/>
  <c r="CG235" i="14"/>
  <c r="DV267" i="14"/>
  <c r="CN65" i="14"/>
  <c r="CG211" i="14"/>
  <c r="DO19" i="14"/>
  <c r="CL35" i="14"/>
  <c r="DV67" i="14"/>
  <c r="DL83" i="14"/>
  <c r="CI99" i="14"/>
  <c r="DR131" i="14"/>
  <c r="CO147" i="14"/>
  <c r="CF164" i="14"/>
  <c r="DP214" i="14"/>
  <c r="CH230" i="14"/>
  <c r="DQ262" i="14"/>
  <c r="CN278" i="14"/>
  <c r="CO113" i="14"/>
  <c r="DO30" i="14"/>
  <c r="CM46" i="14"/>
  <c r="DV78" i="14"/>
  <c r="DL94" i="14"/>
  <c r="CI110" i="14"/>
  <c r="DS142" i="14"/>
  <c r="CQ191" i="14"/>
  <c r="CI197" i="14"/>
  <c r="DR225" i="14"/>
  <c r="CI241" i="14"/>
  <c r="DS273" i="14"/>
  <c r="CL129" i="14"/>
  <c r="CL9" i="14"/>
  <c r="CG183" i="14"/>
  <c r="CO76" i="14"/>
  <c r="DR189" i="14"/>
  <c r="DP255" i="14"/>
  <c r="DR23" i="14"/>
  <c r="DS71" i="14"/>
  <c r="CN103" i="14"/>
  <c r="CG135" i="14"/>
  <c r="CJ168" i="14"/>
  <c r="CN201" i="14"/>
  <c r="DM218" i="14"/>
  <c r="CO234" i="14"/>
  <c r="DQ266" i="14"/>
  <c r="CH282" i="14"/>
  <c r="CN156" i="14"/>
  <c r="DP34" i="14"/>
  <c r="CI50" i="14"/>
  <c r="DO82" i="14"/>
  <c r="CQ98" i="14"/>
  <c r="CE114" i="14"/>
  <c r="DO146" i="14"/>
  <c r="CM163" i="14"/>
  <c r="DV195" i="14"/>
  <c r="DL229" i="14"/>
  <c r="CP245" i="14"/>
  <c r="DT277" i="14"/>
  <c r="CM178" i="14"/>
  <c r="CF13" i="14"/>
  <c r="DT45" i="14"/>
  <c r="CI61" i="14"/>
  <c r="DQ93" i="14"/>
  <c r="CO109" i="14"/>
  <c r="CF125" i="14"/>
  <c r="DR174" i="14"/>
  <c r="CM190" i="14"/>
  <c r="DV213" i="14"/>
  <c r="DL224" i="14"/>
  <c r="CO240" i="14"/>
  <c r="DT272" i="14"/>
  <c r="CP17" i="14"/>
  <c r="DV97" i="14"/>
  <c r="DM162" i="14"/>
  <c r="CH194" i="14"/>
  <c r="DU260" i="14"/>
  <c r="CE8" i="14"/>
  <c r="CF24" i="14"/>
  <c r="DM56" i="14"/>
  <c r="CL72" i="14"/>
  <c r="DU104" i="14"/>
  <c r="DT120" i="14"/>
  <c r="CH136" i="14"/>
  <c r="DK169" i="14"/>
  <c r="CN185" i="14"/>
  <c r="DW202" i="14"/>
  <c r="DM219" i="14"/>
  <c r="CF235" i="14"/>
  <c r="DN267" i="14"/>
  <c r="CM65" i="14"/>
  <c r="CI211" i="14"/>
  <c r="DN19" i="14"/>
  <c r="CK35" i="14"/>
  <c r="DU67" i="14"/>
  <c r="DK83" i="14"/>
  <c r="CH99" i="14"/>
  <c r="DQ131" i="14"/>
  <c r="CN147" i="14"/>
  <c r="DW180" i="14"/>
  <c r="DO214" i="14"/>
  <c r="CG230" i="14"/>
  <c r="DU262" i="14"/>
  <c r="CM278" i="14"/>
  <c r="CN113" i="14"/>
  <c r="DM30" i="14"/>
  <c r="CL46" i="14"/>
  <c r="DU78" i="14"/>
  <c r="DK94" i="14"/>
  <c r="CH110" i="14"/>
  <c r="DR142" i="14"/>
  <c r="CP191" i="14"/>
  <c r="DW208" i="14"/>
  <c r="DQ225" i="14"/>
  <c r="CH241" i="14"/>
  <c r="DR273" i="14"/>
  <c r="CK129" i="14"/>
  <c r="CK9" i="14"/>
  <c r="DN41" i="14"/>
  <c r="CM57" i="14"/>
  <c r="DU89" i="14"/>
  <c r="DK105" i="14"/>
  <c r="CH121" i="14"/>
  <c r="DK153" i="14"/>
  <c r="CQ170" i="14"/>
  <c r="DW203" i="14"/>
  <c r="DS220" i="14"/>
  <c r="CI236" i="14"/>
  <c r="DV200" i="14"/>
  <c r="CL76" i="14"/>
  <c r="DQ189" i="14"/>
  <c r="DO255" i="14"/>
  <c r="DV23" i="14"/>
  <c r="DP71" i="14"/>
  <c r="CM103" i="14"/>
  <c r="CF135" i="14"/>
  <c r="CI168" i="14"/>
  <c r="CM201" i="14"/>
  <c r="DL218" i="14"/>
  <c r="CM234" i="14"/>
  <c r="DP266" i="14"/>
  <c r="CG282" i="14"/>
  <c r="DW18" i="14"/>
  <c r="DS34" i="14"/>
  <c r="CH50" i="14"/>
  <c r="DN82" i="14"/>
  <c r="CP98" i="14"/>
  <c r="CQ114" i="14"/>
  <c r="DN146" i="14"/>
  <c r="CL163" i="14"/>
  <c r="DU195" i="14"/>
  <c r="DK229" i="14"/>
  <c r="CN245" i="14"/>
  <c r="DS277" i="14"/>
  <c r="CL178" i="14"/>
  <c r="DW29" i="14"/>
  <c r="DR45" i="14"/>
  <c r="CH61" i="14"/>
  <c r="DP93" i="14"/>
  <c r="CN109" i="14"/>
  <c r="CE125" i="14"/>
  <c r="DQ174" i="14"/>
  <c r="CL190" i="14"/>
  <c r="DU213" i="14"/>
  <c r="DK224" i="14"/>
  <c r="CN240" i="14"/>
  <c r="DS272" i="14"/>
  <c r="CO17" i="14"/>
  <c r="DU97" i="14"/>
  <c r="DL162" i="14"/>
  <c r="CG194" i="14"/>
  <c r="DN260" i="14"/>
  <c r="CQ8" i="14"/>
  <c r="CE24" i="14"/>
  <c r="DL56" i="14"/>
  <c r="CK72" i="14"/>
  <c r="DS104" i="14"/>
  <c r="CQ120" i="14"/>
  <c r="CG136" i="14"/>
  <c r="DT169" i="14"/>
  <c r="CM185" i="14"/>
  <c r="DV202" i="14"/>
  <c r="DL219" i="14"/>
  <c r="CE235" i="14"/>
  <c r="DU267" i="14"/>
  <c r="CL65" i="14"/>
  <c r="CF211" i="14"/>
  <c r="DM19" i="14"/>
  <c r="CJ35" i="14"/>
  <c r="DT67" i="14"/>
  <c r="CQ83" i="14"/>
  <c r="CG99" i="14"/>
  <c r="DP131" i="14"/>
  <c r="CM147" i="14"/>
  <c r="DV180" i="14"/>
  <c r="DN214" i="14"/>
  <c r="CF230" i="14"/>
  <c r="DP262" i="14"/>
  <c r="CL278" i="14"/>
  <c r="CM113" i="14"/>
  <c r="DL30" i="14"/>
  <c r="CK46" i="14"/>
  <c r="DT78" i="14"/>
  <c r="CE94" i="14"/>
  <c r="CG110" i="14"/>
  <c r="DQ142" i="14"/>
  <c r="CO191" i="14"/>
  <c r="DV208" i="14"/>
  <c r="DP225" i="14"/>
  <c r="CG241" i="14"/>
  <c r="DM273" i="14"/>
  <c r="CJ129" i="14"/>
  <c r="CJ9" i="14"/>
  <c r="DL41" i="14"/>
  <c r="CL57" i="14"/>
  <c r="DT89" i="14"/>
  <c r="CF105" i="14"/>
  <c r="CG121" i="14"/>
  <c r="DT153" i="14"/>
  <c r="CP170" i="14"/>
  <c r="DV203" i="14"/>
  <c r="DR220" i="14"/>
  <c r="CH236" i="14"/>
  <c r="DN217" i="14"/>
  <c r="CK76" i="14"/>
  <c r="DU189" i="14"/>
  <c r="DN255" i="14"/>
  <c r="CM23" i="14"/>
  <c r="DN71" i="14"/>
  <c r="CL103" i="14"/>
  <c r="CO135" i="14"/>
  <c r="CG168" i="14"/>
  <c r="CL201" i="14"/>
  <c r="DK218" i="14"/>
  <c r="CL234" i="14"/>
  <c r="DO266" i="14"/>
  <c r="CF282" i="14"/>
  <c r="DV18" i="14"/>
  <c r="DQ34" i="14"/>
  <c r="CG50" i="14"/>
  <c r="DM82" i="14"/>
  <c r="CO98" i="14"/>
  <c r="CP114" i="14"/>
  <c r="DM146" i="14"/>
  <c r="CK163" i="14"/>
  <c r="DT195" i="14"/>
  <c r="CK229" i="14"/>
  <c r="CM245" i="14"/>
  <c r="DR277" i="14"/>
  <c r="CK178" i="14"/>
  <c r="DV29" i="14"/>
  <c r="DN45" i="14"/>
  <c r="CG61" i="14"/>
  <c r="DO93" i="14"/>
  <c r="CM109" i="14"/>
  <c r="CQ125" i="14"/>
  <c r="DP174" i="14"/>
  <c r="CK190" i="14"/>
  <c r="DT213" i="14"/>
  <c r="CL224" i="14"/>
  <c r="CP240" i="14"/>
  <c r="DR272" i="14"/>
  <c r="CL17" i="14"/>
  <c r="DW97" i="14"/>
  <c r="DK162" i="14"/>
  <c r="CF194" i="14"/>
  <c r="DM260" i="14"/>
  <c r="CP8" i="14"/>
  <c r="DW40" i="14"/>
  <c r="DK56" i="14"/>
  <c r="CJ72" i="14"/>
  <c r="DR104" i="14"/>
  <c r="CP120" i="14"/>
  <c r="CF136" i="14"/>
  <c r="DS169" i="14"/>
  <c r="CL185" i="14"/>
  <c r="DU202" i="14"/>
  <c r="DK219" i="14"/>
  <c r="CP235" i="14"/>
  <c r="DT267" i="14"/>
  <c r="CK65" i="14"/>
  <c r="DT276" i="14"/>
  <c r="DK19" i="14"/>
  <c r="CI35" i="14"/>
  <c r="DS67" i="14"/>
  <c r="CP83" i="14"/>
  <c r="CF99" i="14"/>
  <c r="DO131" i="14"/>
  <c r="CL147" i="14"/>
  <c r="DU180" i="14"/>
  <c r="DM214" i="14"/>
  <c r="CE230" i="14"/>
  <c r="DK262" i="14"/>
  <c r="CK278" i="14"/>
  <c r="DW14" i="14"/>
  <c r="DT30" i="14"/>
  <c r="CJ46" i="14"/>
  <c r="DS78" i="14"/>
  <c r="CQ94" i="14"/>
  <c r="CF110" i="14"/>
  <c r="DP142" i="14"/>
  <c r="CN191" i="14"/>
  <c r="DU208" i="14"/>
  <c r="DO225" i="14"/>
  <c r="CF241" i="14"/>
  <c r="DL273" i="14"/>
  <c r="CI129" i="14"/>
  <c r="DW25" i="14"/>
  <c r="DP41" i="14"/>
  <c r="CK57" i="14"/>
  <c r="DS89" i="14"/>
  <c r="CE105" i="14"/>
  <c r="CF121" i="14"/>
  <c r="DS153" i="14"/>
  <c r="CO170" i="14"/>
  <c r="DU203" i="14"/>
  <c r="DQ220" i="14"/>
  <c r="CG236" i="14"/>
  <c r="DM217" i="14"/>
  <c r="DQ92" i="14"/>
  <c r="DN189" i="14"/>
  <c r="DL255" i="14"/>
  <c r="CL23" i="14"/>
  <c r="CO71" i="14"/>
  <c r="CJ103" i="14"/>
  <c r="DR151" i="14"/>
  <c r="CF168" i="14"/>
  <c r="CJ201" i="14"/>
  <c r="CJ218" i="14"/>
  <c r="CK234" i="14"/>
  <c r="DN266" i="14"/>
  <c r="CE282" i="14"/>
  <c r="DU18" i="14"/>
  <c r="DL34" i="14"/>
  <c r="CF50" i="14"/>
  <c r="DL82" i="14"/>
  <c r="CN98" i="14"/>
  <c r="DW130" i="14"/>
  <c r="DL146" i="14"/>
  <c r="CJ163" i="14"/>
  <c r="DS195" i="14"/>
  <c r="CJ229" i="14"/>
  <c r="CO245" i="14"/>
  <c r="DQ277" i="14"/>
  <c r="CJ178" i="14"/>
  <c r="DU29" i="14"/>
  <c r="DS45" i="14"/>
  <c r="CF61" i="14"/>
  <c r="DN93" i="14"/>
  <c r="DS109" i="14"/>
  <c r="DW141" i="14"/>
  <c r="DO174" i="14"/>
  <c r="CJ190" i="14"/>
  <c r="DS213" i="14"/>
  <c r="CK224" i="14"/>
  <c r="CM240" i="14"/>
  <c r="DQ272" i="14"/>
  <c r="CK17" i="14"/>
  <c r="DT97" i="14"/>
  <c r="CO162" i="14"/>
  <c r="CE194" i="14"/>
  <c r="DL260" i="14"/>
  <c r="CO8" i="14"/>
  <c r="DV40" i="14"/>
  <c r="DT56" i="14"/>
  <c r="CI72" i="14"/>
  <c r="DQ104" i="14"/>
  <c r="CO120" i="14"/>
  <c r="CE136" i="14"/>
  <c r="DR169" i="14"/>
  <c r="CK185" i="14"/>
  <c r="DT202" i="14"/>
  <c r="CM219" i="14"/>
  <c r="CO235" i="14"/>
  <c r="DS267" i="14"/>
  <c r="CJ65" i="14"/>
  <c r="DW276" i="14"/>
  <c r="DR19" i="14"/>
  <c r="CH35" i="14"/>
  <c r="DQ67" i="14"/>
  <c r="CO83" i="14"/>
  <c r="CE99" i="14"/>
  <c r="DN131" i="14"/>
  <c r="CK147" i="14"/>
  <c r="DP217" i="14"/>
  <c r="DN92" i="14"/>
  <c r="CK189" i="14"/>
  <c r="DR255" i="14"/>
  <c r="CH23" i="14"/>
  <c r="CN71" i="14"/>
  <c r="CI103" i="14"/>
  <c r="DQ151" i="14"/>
  <c r="CE168" i="14"/>
  <c r="CI201" i="14"/>
  <c r="CI218" i="14"/>
  <c r="CN234" i="14"/>
  <c r="DM266" i="14"/>
  <c r="CQ282" i="14"/>
  <c r="DO18" i="14"/>
  <c r="CQ34" i="14"/>
  <c r="CE50" i="14"/>
  <c r="DK82" i="14"/>
  <c r="CM98" i="14"/>
  <c r="DV130" i="14"/>
  <c r="DK146" i="14"/>
  <c r="CI163" i="14"/>
  <c r="DR195" i="14"/>
  <c r="CI229" i="14"/>
  <c r="CL245" i="14"/>
  <c r="DP277" i="14"/>
  <c r="CI178" i="14"/>
  <c r="DQ29" i="14"/>
  <c r="CQ45" i="14"/>
  <c r="CP61" i="14"/>
  <c r="DM93" i="14"/>
  <c r="CQ109" i="14"/>
  <c r="DV141" i="14"/>
  <c r="DN174" i="14"/>
  <c r="CI190" i="14"/>
  <c r="DR213" i="14"/>
  <c r="CJ224" i="14"/>
  <c r="DN256" i="14"/>
  <c r="DP272" i="14"/>
  <c r="CJ17" i="14"/>
  <c r="DS97" i="14"/>
  <c r="CN162" i="14"/>
  <c r="CQ194" i="14"/>
  <c r="DK260" i="14"/>
  <c r="CN8" i="14"/>
  <c r="DU40" i="14"/>
  <c r="DP56" i="14"/>
  <c r="CH72" i="14"/>
  <c r="DP104" i="14"/>
  <c r="CN120" i="14"/>
  <c r="DW152" i="14"/>
  <c r="DQ169" i="14"/>
  <c r="CJ185" i="14"/>
  <c r="DS202" i="14"/>
  <c r="CL219" i="14"/>
  <c r="CQ235" i="14"/>
  <c r="DR267" i="14"/>
  <c r="CI65" i="14"/>
  <c r="DV276" i="14"/>
  <c r="DL19" i="14"/>
  <c r="CO35" i="14"/>
  <c r="DP67" i="14"/>
  <c r="CN83" i="14"/>
  <c r="DW115" i="14"/>
  <c r="DM131" i="14"/>
  <c r="CJ147" i="14"/>
  <c r="DO180" i="14"/>
  <c r="CF233" i="14"/>
  <c r="CM92" i="14"/>
  <c r="CH189" i="14"/>
  <c r="DT255" i="14"/>
  <c r="CG23" i="14"/>
  <c r="CM71" i="14"/>
  <c r="CH103" i="14"/>
  <c r="DP151" i="14"/>
  <c r="DR184" i="14"/>
  <c r="CK201" i="14"/>
  <c r="CH218" i="14"/>
  <c r="DW250" i="14"/>
  <c r="DL266" i="14"/>
  <c r="CP282" i="14"/>
  <c r="DN18" i="14"/>
  <c r="CP34" i="14"/>
  <c r="CO50" i="14"/>
  <c r="DT82" i="14"/>
  <c r="CL98" i="14"/>
  <c r="DU130" i="14"/>
  <c r="DV146" i="14"/>
  <c r="CH163" i="14"/>
  <c r="DQ195" i="14"/>
  <c r="CH229" i="14"/>
  <c r="DL261" i="14"/>
  <c r="DN277" i="14"/>
  <c r="CH178" i="14"/>
  <c r="DP29" i="14"/>
  <c r="CO45" i="14"/>
  <c r="CM61" i="14"/>
  <c r="DL93" i="14"/>
  <c r="CL109" i="14"/>
  <c r="DU141" i="14"/>
  <c r="DM174" i="14"/>
  <c r="CH190" i="14"/>
  <c r="DQ213" i="14"/>
  <c r="CI224" i="14"/>
  <c r="DM256" i="14"/>
  <c r="DO272" i="14"/>
  <c r="CI17" i="14"/>
  <c r="DR97" i="14"/>
  <c r="CM162" i="14"/>
  <c r="CP194" i="14"/>
  <c r="DS260" i="14"/>
  <c r="CM8" i="14"/>
  <c r="DS40" i="14"/>
  <c r="CP56" i="14"/>
  <c r="CG72" i="14"/>
  <c r="DO104" i="14"/>
  <c r="CM120" i="14"/>
  <c r="DV152" i="14"/>
  <c r="DP169" i="14"/>
  <c r="CI185" i="14"/>
  <c r="DR202" i="14"/>
  <c r="CK219" i="14"/>
  <c r="CN235" i="14"/>
  <c r="DQ267" i="14"/>
  <c r="CH65" i="14"/>
  <c r="DO276" i="14"/>
  <c r="CQ19" i="14"/>
  <c r="CG35" i="14"/>
  <c r="DO67" i="14"/>
  <c r="CM83" i="14"/>
  <c r="DV115" i="14"/>
  <c r="DL131" i="14"/>
  <c r="CI147" i="14"/>
  <c r="DN180" i="14"/>
  <c r="CL214" i="14"/>
  <c r="CO230" i="14"/>
  <c r="DN262" i="14"/>
  <c r="CH278" i="14"/>
  <c r="DS14" i="14"/>
  <c r="CE30" i="14"/>
  <c r="CF46" i="14"/>
  <c r="DP78" i="14"/>
  <c r="CN94" i="14"/>
  <c r="DV126" i="14"/>
  <c r="DM142" i="14"/>
  <c r="CK191" i="14"/>
  <c r="DR208" i="14"/>
  <c r="CM225" i="14"/>
  <c r="CP241" i="14"/>
  <c r="DP273" i="14"/>
  <c r="CF129" i="14"/>
  <c r="DT25" i="14"/>
  <c r="CF41" i="14"/>
  <c r="CI57" i="14"/>
  <c r="DP89" i="14"/>
  <c r="CE233" i="14"/>
  <c r="CL92" i="14"/>
  <c r="CG189" i="14"/>
  <c r="DS255" i="14"/>
  <c r="CF23" i="14"/>
  <c r="DO71" i="14"/>
  <c r="DW119" i="14"/>
  <c r="DM151" i="14"/>
  <c r="DQ184" i="14"/>
  <c r="CH201" i="14"/>
  <c r="CG218" i="14"/>
  <c r="DV250" i="14"/>
  <c r="DK266" i="14"/>
  <c r="CO282" i="14"/>
  <c r="DM18" i="14"/>
  <c r="CN34" i="14"/>
  <c r="CL50" i="14"/>
  <c r="DR82" i="14"/>
  <c r="CK98" i="14"/>
  <c r="DO130" i="14"/>
  <c r="CO146" i="14"/>
  <c r="CG163" i="14"/>
  <c r="DP195" i="14"/>
  <c r="CG229" i="14"/>
  <c r="DK261" i="14"/>
  <c r="DM277" i="14"/>
  <c r="CG178" i="14"/>
  <c r="DO29" i="14"/>
  <c r="CN45" i="14"/>
  <c r="CE61" i="14"/>
  <c r="DK93" i="14"/>
  <c r="CK109" i="14"/>
  <c r="DT141" i="14"/>
  <c r="CQ174" i="14"/>
  <c r="CG190" i="14"/>
  <c r="DP213" i="14"/>
  <c r="CH224" i="14"/>
  <c r="DW256" i="14"/>
  <c r="DK272" i="14"/>
  <c r="CH17" i="14"/>
  <c r="DQ97" i="14"/>
  <c r="CL162" i="14"/>
  <c r="DW228" i="14"/>
  <c r="DR260" i="14"/>
  <c r="CL8" i="14"/>
  <c r="DR40" i="14"/>
  <c r="CO56" i="14"/>
  <c r="CF72" i="14"/>
  <c r="DN104" i="14"/>
  <c r="CL120" i="14"/>
  <c r="DU152" i="14"/>
  <c r="DO169" i="14"/>
  <c r="CH185" i="14"/>
  <c r="DQ202" i="14"/>
  <c r="CJ219" i="14"/>
  <c r="DP251" i="14"/>
  <c r="DM267" i="14"/>
  <c r="CG65" i="14"/>
  <c r="DU276" i="14"/>
  <c r="CP19" i="14"/>
  <c r="CF35" i="14"/>
  <c r="DN67" i="14"/>
  <c r="CL83" i="14"/>
  <c r="DU115" i="14"/>
  <c r="DK131" i="14"/>
  <c r="CH147" i="14"/>
  <c r="DM180" i="14"/>
  <c r="CK214" i="14"/>
  <c r="DW246" i="14"/>
  <c r="DM262" i="14"/>
  <c r="CG278" i="14"/>
  <c r="DR14" i="14"/>
  <c r="CQ30" i="14"/>
  <c r="CP46" i="14"/>
  <c r="DO78" i="14"/>
  <c r="CM94" i="14"/>
  <c r="DU126" i="14"/>
  <c r="DK142" i="14"/>
  <c r="CJ191" i="14"/>
  <c r="DQ208" i="14"/>
  <c r="CL225" i="14"/>
  <c r="DV257" i="14"/>
  <c r="DO273" i="14"/>
  <c r="CE129" i="14"/>
  <c r="DS25" i="14"/>
  <c r="CE41" i="14"/>
  <c r="CH57" i="14"/>
  <c r="DO89" i="14"/>
  <c r="CN105" i="14"/>
  <c r="CL233" i="14"/>
  <c r="CE92" i="14"/>
  <c r="CF189" i="14"/>
  <c r="CI255" i="14"/>
  <c r="DV39" i="14"/>
  <c r="CH71" i="14"/>
  <c r="DM119" i="14"/>
  <c r="DL151" i="14"/>
  <c r="DP184" i="14"/>
  <c r="DU212" i="14"/>
  <c r="CF218" i="14"/>
  <c r="DU250" i="14"/>
  <c r="DT266" i="14"/>
  <c r="CM282" i="14"/>
  <c r="DK18" i="14"/>
  <c r="CM34" i="14"/>
  <c r="DW66" i="14"/>
  <c r="DP82" i="14"/>
  <c r="CJ98" i="14"/>
  <c r="DN130" i="14"/>
  <c r="CN146" i="14"/>
  <c r="CF163" i="14"/>
  <c r="DO195" i="14"/>
  <c r="CF229" i="14"/>
  <c r="DW261" i="14"/>
  <c r="DO277" i="14"/>
  <c r="CF178" i="14"/>
  <c r="DM29" i="14"/>
  <c r="CL45" i="14"/>
  <c r="DW77" i="14"/>
  <c r="DT93" i="14"/>
  <c r="CJ109" i="14"/>
  <c r="DS141" i="14"/>
  <c r="CP174" i="14"/>
  <c r="CF190" i="14"/>
  <c r="DO213" i="14"/>
  <c r="CG224" i="14"/>
  <c r="DL256" i="14"/>
  <c r="CL272" i="14"/>
  <c r="CG17" i="14"/>
  <c r="DP97" i="14"/>
  <c r="CK162" i="14"/>
  <c r="DV228" i="14"/>
  <c r="DQ260" i="14"/>
  <c r="CK8" i="14"/>
  <c r="DQ40" i="14"/>
  <c r="CM56" i="14"/>
  <c r="CE72" i="14"/>
  <c r="DM104" i="14"/>
  <c r="CK120" i="14"/>
  <c r="DT152" i="14"/>
  <c r="CQ169" i="14"/>
  <c r="CG185" i="14"/>
  <c r="DP202" i="14"/>
  <c r="CI219" i="14"/>
  <c r="DW251" i="14"/>
  <c r="DL267" i="14"/>
  <c r="CF65" i="14"/>
  <c r="DN276" i="14"/>
  <c r="CN19" i="14"/>
  <c r="CE35" i="14"/>
  <c r="DM67" i="14"/>
  <c r="CK83" i="14"/>
  <c r="DT115" i="14"/>
  <c r="CQ131" i="14"/>
  <c r="CG147" i="14"/>
  <c r="DL180" i="14"/>
  <c r="CJ214" i="14"/>
  <c r="DR246" i="14"/>
  <c r="DL262" i="14"/>
  <c r="CF278" i="14"/>
  <c r="DQ14" i="14"/>
  <c r="CO30" i="14"/>
  <c r="CH46" i="14"/>
  <c r="DN78" i="14"/>
  <c r="CL94" i="14"/>
  <c r="DT126" i="14"/>
  <c r="CQ142" i="14"/>
  <c r="CI191" i="14"/>
  <c r="DP208" i="14"/>
  <c r="CK225" i="14"/>
  <c r="DT257" i="14"/>
  <c r="DN273" i="14"/>
  <c r="CQ129" i="14"/>
  <c r="DR25" i="14"/>
  <c r="CP41" i="14"/>
  <c r="CG57" i="14"/>
  <c r="DN89" i="14"/>
  <c r="CM105" i="14"/>
  <c r="DN137" i="14"/>
  <c r="CQ153" i="14"/>
  <c r="CI249" i="14"/>
  <c r="DU108" i="14"/>
  <c r="DL206" i="14"/>
  <c r="CL255" i="14"/>
  <c r="DU39" i="14"/>
  <c r="CG71" i="14"/>
  <c r="DL119" i="14"/>
  <c r="DK151" i="14"/>
  <c r="DO184" i="14"/>
  <c r="DP212" i="14"/>
  <c r="CE218" i="14"/>
  <c r="DS250" i="14"/>
  <c r="CJ266" i="14"/>
  <c r="CL282" i="14"/>
  <c r="DT18" i="14"/>
  <c r="CK34" i="14"/>
  <c r="DV66" i="14"/>
  <c r="DS82" i="14"/>
  <c r="CI98" i="14"/>
  <c r="DM130" i="14"/>
  <c r="CM146" i="14"/>
  <c r="CE163" i="14"/>
  <c r="DN195" i="14"/>
  <c r="CE229" i="14"/>
  <c r="DV261" i="14"/>
  <c r="CK277" i="14"/>
  <c r="CE178" i="14"/>
  <c r="DL29" i="14"/>
  <c r="CK45" i="14"/>
  <c r="DV77" i="14"/>
  <c r="DR93" i="14"/>
  <c r="CI109" i="14"/>
  <c r="DR141" i="14"/>
  <c r="CO174" i="14"/>
  <c r="CE190" i="14"/>
  <c r="DN213" i="14"/>
  <c r="CF224" i="14"/>
  <c r="DV256" i="14"/>
  <c r="CK272" i="14"/>
  <c r="CF17" i="14"/>
  <c r="DO97" i="14"/>
  <c r="CJ162" i="14"/>
  <c r="DU228" i="14"/>
  <c r="DP260" i="14"/>
  <c r="CJ8" i="14"/>
  <c r="DO40" i="14"/>
  <c r="CL56" i="14"/>
  <c r="DW88" i="14"/>
  <c r="DL104" i="14"/>
  <c r="CJ120" i="14"/>
  <c r="DS152" i="14"/>
  <c r="CP169" i="14"/>
  <c r="CF185" i="14"/>
  <c r="DO202" i="14"/>
  <c r="CH219" i="14"/>
  <c r="DO251" i="14"/>
  <c r="DK267" i="14"/>
  <c r="CE65" i="14"/>
  <c r="DM276" i="14"/>
  <c r="CM19" i="14"/>
  <c r="DW51" i="14"/>
  <c r="DK67" i="14"/>
  <c r="CJ83" i="14"/>
  <c r="DS115" i="14"/>
  <c r="CP131" i="14"/>
  <c r="CF147" i="14"/>
  <c r="DK180" i="14"/>
  <c r="CI214" i="14"/>
  <c r="DV246" i="14"/>
  <c r="DT262" i="14"/>
  <c r="CE278" i="14"/>
  <c r="DP14" i="14"/>
  <c r="CN30" i="14"/>
  <c r="DW62" i="14"/>
  <c r="DM78" i="14"/>
  <c r="CK94" i="14"/>
  <c r="DS126" i="14"/>
  <c r="CP142" i="14"/>
  <c r="CH191" i="14"/>
  <c r="DO208" i="14"/>
  <c r="CJ225" i="14"/>
  <c r="DU257" i="14"/>
  <c r="DW273" i="14"/>
  <c r="CP129" i="14"/>
  <c r="DQ25" i="14"/>
  <c r="CO41" i="14"/>
  <c r="DW73" i="14"/>
  <c r="DL89" i="14"/>
  <c r="CL105" i="14"/>
  <c r="DL137" i="14"/>
  <c r="CP153" i="14"/>
  <c r="CI170" i="14"/>
  <c r="DO203" i="14"/>
  <c r="CK220" i="14"/>
  <c r="DO252" i="14"/>
  <c r="CK249" i="14"/>
  <c r="DW108" i="14"/>
  <c r="DK206" i="14"/>
  <c r="CJ255" i="14"/>
  <c r="DR39" i="14"/>
  <c r="CF71" i="14"/>
  <c r="DK119" i="14"/>
  <c r="DW151" i="14"/>
  <c r="DN184" i="14"/>
  <c r="DO212" i="14"/>
  <c r="CQ218" i="14"/>
  <c r="DR250" i="14"/>
  <c r="CI266" i="14"/>
  <c r="CN282" i="14"/>
  <c r="DR18" i="14"/>
  <c r="CJ34" i="14"/>
  <c r="DU66" i="14"/>
  <c r="DQ82" i="14"/>
  <c r="CH98" i="14"/>
  <c r="DL130" i="14"/>
  <c r="CL146" i="14"/>
  <c r="DW179" i="14"/>
  <c r="DM195" i="14"/>
  <c r="CQ229" i="14"/>
  <c r="DU261" i="14"/>
  <c r="CJ277" i="14"/>
  <c r="CQ178" i="14"/>
  <c r="DK29" i="14"/>
  <c r="CJ45" i="14"/>
  <c r="DU77" i="14"/>
  <c r="DS93" i="14"/>
  <c r="CH109" i="14"/>
  <c r="DQ141" i="14"/>
  <c r="CN174" i="14"/>
  <c r="DW207" i="14"/>
  <c r="DM213" i="14"/>
  <c r="CE224" i="14"/>
  <c r="DU256" i="14"/>
  <c r="CJ272" i="14"/>
  <c r="CE17" i="14"/>
  <c r="DN97" i="14"/>
  <c r="CI162" i="14"/>
  <c r="DP228" i="14"/>
  <c r="CH260" i="14"/>
  <c r="CI8" i="14"/>
  <c r="DN40" i="14"/>
  <c r="CK56" i="14"/>
  <c r="DV88" i="14"/>
  <c r="DK104" i="14"/>
  <c r="CI120" i="14"/>
  <c r="DR152" i="14"/>
  <c r="CO169" i="14"/>
  <c r="CE185" i="14"/>
  <c r="DN202" i="14"/>
  <c r="CG219" i="14"/>
  <c r="DV251" i="14"/>
  <c r="CM267" i="14"/>
  <c r="CQ65" i="14"/>
  <c r="DL276" i="14"/>
  <c r="CL19" i="14"/>
  <c r="DV51" i="14"/>
  <c r="DR67" i="14"/>
  <c r="CI83" i="14"/>
  <c r="DR115" i="14"/>
  <c r="CO131" i="14"/>
  <c r="CE147" i="14"/>
  <c r="DT180" i="14"/>
  <c r="CH214" i="14"/>
  <c r="DQ246" i="14"/>
  <c r="CN262" i="14"/>
  <c r="CQ278" i="14"/>
  <c r="DO14" i="14"/>
  <c r="CM30" i="14"/>
  <c r="DV62" i="14"/>
  <c r="DL78" i="14"/>
  <c r="CJ94" i="14"/>
  <c r="DR126" i="14"/>
  <c r="CO142" i="14"/>
  <c r="CG191" i="14"/>
  <c r="DN208" i="14"/>
  <c r="CI225" i="14"/>
  <c r="DS257" i="14"/>
  <c r="CO273" i="14"/>
  <c r="CO129" i="14"/>
  <c r="DV265" i="14"/>
  <c r="CK108" i="14"/>
  <c r="DN206" i="14"/>
  <c r="DW271" i="14"/>
  <c r="DP39" i="14"/>
  <c r="DV87" i="14"/>
  <c r="DS119" i="14"/>
  <c r="DV151" i="14"/>
  <c r="DM184" i="14"/>
  <c r="DN212" i="14"/>
  <c r="CP218" i="14"/>
  <c r="DQ250" i="14"/>
  <c r="CH266" i="14"/>
  <c r="CK282" i="14"/>
  <c r="DP18" i="14"/>
  <c r="CI34" i="14"/>
  <c r="DO66" i="14"/>
  <c r="CQ82" i="14"/>
  <c r="CG98" i="14"/>
  <c r="DK130" i="14"/>
  <c r="CK146" i="14"/>
  <c r="DV179" i="14"/>
  <c r="DL195" i="14"/>
  <c r="CP229" i="14"/>
  <c r="DT261" i="14"/>
  <c r="CI277" i="14"/>
  <c r="CP178" i="14"/>
  <c r="DT29" i="14"/>
  <c r="CI45" i="14"/>
  <c r="DQ77" i="14"/>
  <c r="CQ93" i="14"/>
  <c r="CG109" i="14"/>
  <c r="DP141" i="14"/>
  <c r="CM174" i="14"/>
  <c r="DV207" i="14"/>
  <c r="DL213" i="14"/>
  <c r="CQ224" i="14"/>
  <c r="DT256" i="14"/>
  <c r="CI272" i="14"/>
  <c r="DV49" i="14"/>
  <c r="DL97" i="14"/>
  <c r="CH162" i="14"/>
  <c r="DO228" i="14"/>
  <c r="CG260" i="14"/>
  <c r="CH8" i="14"/>
  <c r="DM40" i="14"/>
  <c r="CJ56" i="14"/>
  <c r="DU88" i="14"/>
  <c r="DT104" i="14"/>
  <c r="CH120" i="14"/>
  <c r="DQ152" i="14"/>
  <c r="CN169" i="14"/>
  <c r="DW196" i="14"/>
  <c r="DM202" i="14"/>
  <c r="CF219" i="14"/>
  <c r="DN251" i="14"/>
  <c r="CL267" i="14"/>
  <c r="CP65" i="14"/>
  <c r="DK276" i="14"/>
  <c r="CK19" i="14"/>
  <c r="DU51" i="14"/>
  <c r="DL67" i="14"/>
  <c r="CH83" i="14"/>
  <c r="DQ115" i="14"/>
  <c r="CN131" i="14"/>
  <c r="DW164" i="14"/>
  <c r="DS180" i="14"/>
  <c r="CG214" i="14"/>
  <c r="DU246" i="14"/>
  <c r="CM262" i="14"/>
  <c r="CP278" i="14"/>
  <c r="DM14" i="14"/>
  <c r="CL30" i="14"/>
  <c r="DU62" i="14"/>
  <c r="DK78" i="14"/>
  <c r="CI94" i="14"/>
  <c r="DQ126" i="14"/>
  <c r="CN142" i="14"/>
  <c r="DW197" i="14"/>
  <c r="DM208" i="14"/>
  <c r="CH225" i="14"/>
  <c r="DR257" i="14"/>
  <c r="DU281" i="14"/>
  <c r="CI108" i="14"/>
  <c r="CF206" i="14"/>
  <c r="DV271" i="14"/>
  <c r="DN39" i="14"/>
  <c r="DU87" i="14"/>
  <c r="DR119" i="14"/>
  <c r="DU151" i="14"/>
  <c r="DL184" i="14"/>
  <c r="DM212" i="14"/>
  <c r="CO218" i="14"/>
  <c r="DP250" i="14"/>
  <c r="CG266" i="14"/>
  <c r="DU156" i="14"/>
  <c r="DS18" i="14"/>
  <c r="CH34" i="14"/>
  <c r="DN66" i="14"/>
  <c r="CP82" i="14"/>
  <c r="CF98" i="14"/>
  <c r="DT130" i="14"/>
  <c r="CJ146" i="14"/>
  <c r="DU179" i="14"/>
  <c r="DK195" i="14"/>
  <c r="CN229" i="14"/>
  <c r="DS261" i="14"/>
  <c r="CH277" i="14"/>
  <c r="DW13" i="14"/>
  <c r="DR29" i="14"/>
  <c r="CH45" i="14"/>
  <c r="DP77" i="14"/>
  <c r="CP93" i="14"/>
  <c r="CF109" i="14"/>
  <c r="DO141" i="14"/>
  <c r="CL174" i="14"/>
  <c r="DU207" i="14"/>
  <c r="DK213" i="14"/>
  <c r="CO224" i="14"/>
  <c r="DS256" i="14"/>
  <c r="CH272" i="14"/>
  <c r="DU49" i="14"/>
  <c r="DM97" i="14"/>
  <c r="CG162" i="14"/>
  <c r="DN228" i="14"/>
  <c r="CF260" i="14"/>
  <c r="CG8" i="14"/>
  <c r="DL40" i="14"/>
  <c r="CI56" i="14"/>
  <c r="DS88" i="14"/>
  <c r="CQ104" i="14"/>
  <c r="CG120" i="14"/>
  <c r="DP152" i="14"/>
  <c r="CM169" i="14"/>
  <c r="DV196" i="14"/>
  <c r="DL202" i="14"/>
  <c r="CE219" i="14"/>
  <c r="DU251" i="14"/>
  <c r="CK267" i="14"/>
  <c r="CO65" i="14"/>
  <c r="DS276" i="14"/>
  <c r="CJ19" i="14"/>
  <c r="DT51" i="14"/>
  <c r="CQ67" i="14"/>
  <c r="CG83" i="14"/>
  <c r="DP115" i="14"/>
  <c r="DK281" i="14"/>
  <c r="CP108" i="14"/>
  <c r="CQ206" i="14"/>
  <c r="DM271" i="14"/>
  <c r="DT39" i="14"/>
  <c r="DM87" i="14"/>
  <c r="DP119" i="14"/>
  <c r="DT151" i="14"/>
  <c r="DK184" i="14"/>
  <c r="DL212" i="14"/>
  <c r="CM218" i="14"/>
  <c r="DO250" i="14"/>
  <c r="CF266" i="14"/>
  <c r="DP156" i="14"/>
  <c r="DQ18" i="14"/>
  <c r="CG34" i="14"/>
  <c r="DM66" i="14"/>
  <c r="CO82" i="14"/>
  <c r="CE98" i="14"/>
  <c r="DR130" i="14"/>
  <c r="CI146" i="14"/>
  <c r="DT179" i="14"/>
  <c r="CQ195" i="14"/>
  <c r="CM229" i="14"/>
  <c r="DR261" i="14"/>
  <c r="CG277" i="14"/>
  <c r="DV13" i="14"/>
  <c r="DS29" i="14"/>
  <c r="CG45" i="14"/>
  <c r="DO77" i="14"/>
  <c r="CO93" i="14"/>
  <c r="CE109" i="14"/>
  <c r="DN141" i="14"/>
  <c r="CK174" i="14"/>
  <c r="DR207" i="14"/>
  <c r="CK213" i="14"/>
  <c r="CN224" i="14"/>
  <c r="DR256" i="14"/>
  <c r="CG272" i="14"/>
  <c r="DW49" i="14"/>
  <c r="DK97" i="14"/>
  <c r="CF162" i="14"/>
  <c r="DM228" i="14"/>
  <c r="CE260" i="14"/>
  <c r="DW24" i="14"/>
  <c r="DK40" i="14"/>
  <c r="CH56" i="14"/>
  <c r="DR88" i="14"/>
  <c r="CP104" i="14"/>
  <c r="CF120" i="14"/>
  <c r="DO152" i="14"/>
  <c r="CL169" i="14"/>
  <c r="DU196" i="14"/>
  <c r="DK202" i="14"/>
  <c r="CP219" i="14"/>
  <c r="DT251" i="14"/>
  <c r="CJ267" i="14"/>
  <c r="DW211" i="14"/>
  <c r="DR276" i="14"/>
  <c r="CI19" i="14"/>
  <c r="DS51" i="14"/>
  <c r="CP67" i="14"/>
  <c r="CF83" i="14"/>
  <c r="DO115" i="14"/>
  <c r="CL131" i="14"/>
  <c r="DU164" i="14"/>
  <c r="DQ180" i="14"/>
  <c r="CE214" i="14"/>
  <c r="DK246" i="14"/>
  <c r="CK262" i="14"/>
  <c r="DV113" i="14"/>
  <c r="DN14" i="14"/>
  <c r="CJ30" i="14"/>
  <c r="DR62" i="14"/>
  <c r="CQ78" i="14"/>
  <c r="CG94" i="14"/>
  <c r="DO126" i="14"/>
  <c r="CL142" i="14"/>
  <c r="DU197" i="14"/>
  <c r="CE281" i="14"/>
  <c r="DU124" i="14"/>
  <c r="CP206" i="14"/>
  <c r="DL271" i="14"/>
  <c r="DO39" i="14"/>
  <c r="DL87" i="14"/>
  <c r="DN119" i="14"/>
  <c r="CN151" i="14"/>
  <c r="CQ184" i="14"/>
  <c r="DT212" i="14"/>
  <c r="CL218" i="14"/>
  <c r="DN250" i="14"/>
  <c r="CE266" i="14"/>
  <c r="DO156" i="14"/>
  <c r="DL18" i="14"/>
  <c r="CF34" i="14"/>
  <c r="DK66" i="14"/>
  <c r="CN82" i="14"/>
  <c r="DW114" i="14"/>
  <c r="DP130" i="14"/>
  <c r="CH146" i="14"/>
  <c r="DS179" i="14"/>
  <c r="CP195" i="14"/>
  <c r="CO229" i="14"/>
  <c r="DQ261" i="14"/>
  <c r="CF277" i="14"/>
  <c r="DU13" i="14"/>
  <c r="DN29" i="14"/>
  <c r="CF45" i="14"/>
  <c r="DN77" i="14"/>
  <c r="CN93" i="14"/>
  <c r="DW125" i="14"/>
  <c r="DM141" i="14"/>
  <c r="CJ174" i="14"/>
  <c r="DQ207" i="14"/>
  <c r="CJ213" i="14"/>
  <c r="CM224" i="14"/>
  <c r="DQ256" i="14"/>
  <c r="CF272" i="14"/>
  <c r="DT49" i="14"/>
  <c r="CN97" i="14"/>
  <c r="CE162" i="14"/>
  <c r="DL228" i="14"/>
  <c r="CQ260" i="14"/>
  <c r="DV24" i="14"/>
  <c r="DT40" i="14"/>
  <c r="CG56" i="14"/>
  <c r="DQ88" i="14"/>
  <c r="CO104" i="14"/>
  <c r="CE120" i="14"/>
  <c r="DN152" i="14"/>
  <c r="CK169" i="14"/>
  <c r="DP196" i="14"/>
  <c r="CJ202" i="14"/>
  <c r="CO219" i="14"/>
  <c r="DR251" i="14"/>
  <c r="CI267" i="14"/>
  <c r="DV211" i="14"/>
  <c r="DQ276" i="14"/>
  <c r="CH19" i="14"/>
  <c r="DQ51" i="14"/>
  <c r="CO67" i="14"/>
  <c r="CE83" i="14"/>
  <c r="DN115" i="14"/>
  <c r="CK131" i="14"/>
  <c r="DP164" i="14"/>
  <c r="CE180" i="14"/>
  <c r="CQ214" i="14"/>
  <c r="DT246" i="14"/>
  <c r="CJ262" i="14"/>
  <c r="DU113" i="14"/>
  <c r="DK14" i="14"/>
  <c r="CI30" i="14"/>
  <c r="DQ62" i="14"/>
  <c r="CP78" i="14"/>
  <c r="CF94" i="14"/>
  <c r="DN126" i="14"/>
  <c r="CK142" i="14"/>
  <c r="DT197" i="14"/>
  <c r="CL208" i="14"/>
  <c r="CE225" i="14"/>
  <c r="DK257" i="14"/>
  <c r="CK273" i="14"/>
  <c r="DV9" i="14"/>
  <c r="DM25" i="14"/>
  <c r="CJ81" i="14"/>
  <c r="DQ124" i="14"/>
  <c r="DM206" i="14"/>
  <c r="CH271" i="14"/>
  <c r="CP39" i="14"/>
  <c r="DK87" i="14"/>
  <c r="DQ119" i="14"/>
  <c r="CM151" i="14"/>
  <c r="CP184" i="14"/>
  <c r="DS212" i="14"/>
  <c r="CN218" i="14"/>
  <c r="DT250" i="14"/>
  <c r="CQ266" i="14"/>
  <c r="DN156" i="14"/>
  <c r="CQ18" i="14"/>
  <c r="CE34" i="14"/>
  <c r="DT66" i="14"/>
  <c r="CM82" i="14"/>
  <c r="DV114" i="14"/>
  <c r="DS130" i="14"/>
  <c r="CG146" i="14"/>
  <c r="DR179" i="14"/>
  <c r="CO195" i="14"/>
  <c r="CL229" i="14"/>
  <c r="DP261" i="14"/>
  <c r="CE277" i="14"/>
  <c r="DQ13" i="14"/>
  <c r="CQ29" i="14"/>
  <c r="CP45" i="14"/>
  <c r="DM77" i="14"/>
  <c r="CM93" i="14"/>
  <c r="DV125" i="14"/>
  <c r="DL141" i="14"/>
  <c r="CI174" i="14"/>
  <c r="DP207" i="14"/>
  <c r="CI213" i="14"/>
  <c r="DN240" i="14"/>
  <c r="DP256" i="14"/>
  <c r="CE272" i="14"/>
  <c r="DS49" i="14"/>
  <c r="CM97" i="14"/>
  <c r="CQ162" i="14"/>
  <c r="DK228" i="14"/>
  <c r="CP260" i="14"/>
  <c r="DU24" i="14"/>
  <c r="DP40" i="14"/>
  <c r="CQ56" i="14"/>
  <c r="DP88" i="14"/>
  <c r="CN104" i="14"/>
  <c r="DW136" i="14"/>
  <c r="DM152" i="14"/>
  <c r="CJ169" i="14"/>
  <c r="DO196" i="14"/>
  <c r="CI202" i="14"/>
  <c r="CQ219" i="14"/>
  <c r="DQ251" i="14"/>
  <c r="CH267" i="14"/>
  <c r="DU211" i="14"/>
  <c r="DP276" i="14"/>
  <c r="CO19" i="14"/>
  <c r="DP51" i="14"/>
  <c r="CN67" i="14"/>
  <c r="DW99" i="14"/>
  <c r="DM115" i="14"/>
  <c r="CJ131" i="14"/>
  <c r="DO164" i="14"/>
  <c r="CQ180" i="14"/>
  <c r="CP214" i="14"/>
  <c r="DS246" i="14"/>
  <c r="CI81" i="14"/>
  <c r="DL124" i="14"/>
  <c r="CN206" i="14"/>
  <c r="CG271" i="14"/>
  <c r="CM39" i="14"/>
  <c r="DT87" i="14"/>
  <c r="CL119" i="14"/>
  <c r="CL151" i="14"/>
  <c r="CO184" i="14"/>
  <c r="DR212" i="14"/>
  <c r="CK218" i="14"/>
  <c r="DM250" i="14"/>
  <c r="CP266" i="14"/>
  <c r="DM156" i="14"/>
  <c r="CP18" i="14"/>
  <c r="CL34" i="14"/>
  <c r="DR66" i="14"/>
  <c r="CL82" i="14"/>
  <c r="DU114" i="14"/>
  <c r="DQ130" i="14"/>
  <c r="CF146" i="14"/>
  <c r="DQ179" i="14"/>
  <c r="CN195" i="14"/>
  <c r="DL245" i="14"/>
  <c r="DO261" i="14"/>
  <c r="CQ277" i="14"/>
  <c r="DP13" i="14"/>
  <c r="CO29" i="14"/>
  <c r="CM45" i="14"/>
  <c r="DL77" i="14"/>
  <c r="CL93" i="14"/>
  <c r="DU125" i="14"/>
  <c r="DK141" i="14"/>
  <c r="CH174" i="14"/>
  <c r="DO207" i="14"/>
  <c r="CH213" i="14"/>
  <c r="DM240" i="14"/>
  <c r="DO256" i="14"/>
  <c r="CQ272" i="14"/>
  <c r="DR49" i="14"/>
  <c r="CL97" i="14"/>
  <c r="CP162" i="14"/>
  <c r="DT228" i="14"/>
  <c r="CO260" i="14"/>
  <c r="DS24" i="14"/>
  <c r="CP40" i="14"/>
  <c r="CN56" i="14"/>
  <c r="DO88" i="14"/>
  <c r="CM104" i="14"/>
  <c r="DV136" i="14"/>
  <c r="DL152" i="14"/>
  <c r="CI169" i="14"/>
  <c r="DN196" i="14"/>
  <c r="CH202" i="14"/>
  <c r="CN219" i="14"/>
  <c r="DM251" i="14"/>
  <c r="CG267" i="14"/>
  <c r="DT211" i="14"/>
  <c r="CH276" i="14"/>
  <c r="CG19" i="14"/>
  <c r="DO51" i="14"/>
  <c r="CM67" i="14"/>
  <c r="DV99" i="14"/>
  <c r="DL115" i="14"/>
  <c r="CI131" i="14"/>
  <c r="DN164" i="14"/>
  <c r="CP180" i="14"/>
  <c r="CP81" i="14"/>
  <c r="DM124" i="14"/>
  <c r="CM206" i="14"/>
  <c r="CF271" i="14"/>
  <c r="CL39" i="14"/>
  <c r="DS87" i="14"/>
  <c r="CK119" i="14"/>
  <c r="CF151" i="14"/>
  <c r="CL184" i="14"/>
  <c r="DQ212" i="14"/>
  <c r="DW234" i="14"/>
  <c r="DL250" i="14"/>
  <c r="CO266" i="14"/>
  <c r="DL156" i="14"/>
  <c r="CN18" i="14"/>
  <c r="CO34" i="14"/>
  <c r="DP66" i="14"/>
  <c r="CK82" i="14"/>
  <c r="DO114" i="14"/>
  <c r="CO130" i="14"/>
  <c r="CE146" i="14"/>
  <c r="DP179" i="14"/>
  <c r="CM195" i="14"/>
  <c r="DK245" i="14"/>
  <c r="DN261" i="14"/>
  <c r="CP277" i="14"/>
  <c r="DO13" i="14"/>
  <c r="CN29" i="14"/>
  <c r="CE45" i="14"/>
  <c r="DK77" i="14"/>
  <c r="CK93" i="14"/>
  <c r="DQ125" i="14"/>
  <c r="CP141" i="14"/>
  <c r="CG174" i="14"/>
  <c r="DN207" i="14"/>
  <c r="CG213" i="14"/>
  <c r="DW240" i="14"/>
  <c r="DK256" i="14"/>
  <c r="CO272" i="14"/>
  <c r="DQ49" i="14"/>
  <c r="CK97" i="14"/>
  <c r="DW194" i="14"/>
  <c r="DS228" i="14"/>
  <c r="CN260" i="14"/>
  <c r="DR24" i="14"/>
  <c r="CO40" i="14"/>
  <c r="CF56" i="14"/>
  <c r="DN88" i="14"/>
  <c r="CL104" i="14"/>
  <c r="DU136" i="14"/>
  <c r="DK152" i="14"/>
  <c r="CH169" i="14"/>
  <c r="DM196" i="14"/>
  <c r="CG202" i="14"/>
  <c r="DP235" i="14"/>
  <c r="DL251" i="14"/>
  <c r="CF267" i="14"/>
  <c r="DS211" i="14"/>
  <c r="CG276" i="14"/>
  <c r="CF19" i="14"/>
  <c r="DN51" i="14"/>
  <c r="CL67" i="14"/>
  <c r="DU99" i="14"/>
  <c r="DK115" i="14"/>
  <c r="CH131" i="14"/>
  <c r="DM164" i="14"/>
  <c r="CO180" i="14"/>
  <c r="DW230" i="14"/>
  <c r="DN246" i="14"/>
  <c r="CG262" i="14"/>
  <c r="DS113" i="14"/>
  <c r="CG14" i="14"/>
  <c r="CF30" i="14"/>
  <c r="DM62" i="14"/>
  <c r="CM78" i="14"/>
  <c r="DU110" i="14"/>
  <c r="DK126" i="14"/>
  <c r="CH142" i="14"/>
  <c r="DQ197" i="14"/>
  <c r="CI208" i="14"/>
  <c r="DV241" i="14"/>
  <c r="DP257" i="14"/>
  <c r="CH273" i="14"/>
  <c r="DS9" i="14"/>
  <c r="CE25" i="14"/>
  <c r="CH41" i="14"/>
  <c r="DO73" i="14"/>
  <c r="CN89" i="14"/>
  <c r="DU121" i="14"/>
  <c r="DM137" i="14"/>
  <c r="CH153" i="14"/>
  <c r="DQ186" i="14"/>
  <c r="CI203" i="14"/>
  <c r="DU236" i="14"/>
  <c r="DR252" i="14"/>
  <c r="CM244" i="14"/>
  <c r="CL124" i="14"/>
  <c r="DU223" i="14"/>
  <c r="CQ271" i="14"/>
  <c r="CJ39" i="14"/>
  <c r="DP87" i="14"/>
  <c r="CJ119" i="14"/>
  <c r="CE151" i="14"/>
  <c r="CK184" i="14"/>
  <c r="CH212" i="14"/>
  <c r="DV234" i="14"/>
  <c r="DK250" i="14"/>
  <c r="CM266" i="14"/>
  <c r="DK156" i="14"/>
  <c r="CM18" i="14"/>
  <c r="DW50" i="14"/>
  <c r="DS66" i="14"/>
  <c r="CJ82" i="14"/>
  <c r="DN114" i="14"/>
  <c r="CN130" i="14"/>
  <c r="CQ146" i="14"/>
  <c r="DO179" i="14"/>
  <c r="CL195" i="14"/>
  <c r="DW245" i="14"/>
  <c r="DM261" i="14"/>
  <c r="CN277" i="14"/>
  <c r="DM13" i="14"/>
  <c r="CL29" i="14"/>
  <c r="DW61" i="14"/>
  <c r="DT77" i="14"/>
  <c r="CJ93" i="14"/>
  <c r="DP125" i="14"/>
  <c r="CO141" i="14"/>
  <c r="CF174" i="14"/>
  <c r="DM207" i="14"/>
  <c r="CF213" i="14"/>
  <c r="DL240" i="14"/>
  <c r="CL256" i="14"/>
  <c r="CN272" i="14"/>
  <c r="DO49" i="14"/>
  <c r="CJ97" i="14"/>
  <c r="DT194" i="14"/>
  <c r="DR228" i="14"/>
  <c r="CM260" i="14"/>
  <c r="DQ24" i="14"/>
  <c r="CM40" i="14"/>
  <c r="CE56" i="14"/>
  <c r="DM88" i="14"/>
  <c r="CK104" i="14"/>
  <c r="DT136" i="14"/>
  <c r="CQ152" i="14"/>
  <c r="CG169" i="14"/>
  <c r="DL196" i="14"/>
  <c r="CF202" i="14"/>
  <c r="DW235" i="14"/>
  <c r="DK251" i="14"/>
  <c r="CE267" i="14"/>
  <c r="DR211" i="14"/>
  <c r="CF276" i="14"/>
  <c r="CE19" i="14"/>
  <c r="DM51" i="14"/>
  <c r="CK67" i="14"/>
  <c r="DT99" i="14"/>
  <c r="CQ115" i="14"/>
  <c r="CG131" i="14"/>
  <c r="DL164" i="14"/>
  <c r="CN180" i="14"/>
  <c r="DR230" i="14"/>
  <c r="DM246" i="14"/>
  <c r="CF262" i="14"/>
  <c r="DR113" i="14"/>
  <c r="CF14" i="14"/>
  <c r="CP30" i="14"/>
  <c r="DL62" i="14"/>
  <c r="CL78" i="14"/>
  <c r="DT110" i="14"/>
  <c r="CQ126" i="14"/>
  <c r="CG142" i="14"/>
  <c r="DP197" i="14"/>
  <c r="DW12" i="14"/>
  <c r="CJ124" i="14"/>
  <c r="DP223" i="14"/>
  <c r="CP271" i="14"/>
  <c r="CK39" i="14"/>
  <c r="DN87" i="14"/>
  <c r="CI119" i="14"/>
  <c r="CQ151" i="14"/>
  <c r="CJ184" i="14"/>
  <c r="CG212" i="14"/>
  <c r="DU234" i="14"/>
  <c r="CJ250" i="14"/>
  <c r="CL266" i="14"/>
  <c r="DW156" i="14"/>
  <c r="CK18" i="14"/>
  <c r="DV50" i="14"/>
  <c r="DQ66" i="14"/>
  <c r="CI82" i="14"/>
  <c r="DM114" i="14"/>
  <c r="CM130" i="14"/>
  <c r="CP146" i="14"/>
  <c r="DN179" i="14"/>
  <c r="CK195" i="14"/>
  <c r="DV245" i="14"/>
  <c r="CK261" i="14"/>
  <c r="CM277" i="14"/>
  <c r="DL13" i="14"/>
  <c r="CK29" i="14"/>
  <c r="DV61" i="14"/>
  <c r="DR77" i="14"/>
  <c r="CI93" i="14"/>
  <c r="DO125" i="14"/>
  <c r="CN141" i="14"/>
  <c r="CE174" i="14"/>
  <c r="DL207" i="14"/>
  <c r="CE213" i="14"/>
  <c r="DV240" i="14"/>
  <c r="CK256" i="14"/>
  <c r="CP272" i="14"/>
  <c r="DN49" i="14"/>
  <c r="CI97" i="14"/>
  <c r="DS194" i="14"/>
  <c r="CH228" i="14"/>
  <c r="CK260" i="14"/>
  <c r="DO24" i="14"/>
  <c r="CL40" i="14"/>
  <c r="DW72" i="14"/>
  <c r="DL88" i="14"/>
  <c r="CJ104" i="14"/>
  <c r="DS136" i="14"/>
  <c r="CP152" i="14"/>
  <c r="CF169" i="14"/>
  <c r="DK196" i="14"/>
  <c r="CE202" i="14"/>
  <c r="DO235" i="14"/>
  <c r="DS251" i="14"/>
  <c r="CP267" i="14"/>
  <c r="DQ211" i="14"/>
  <c r="CE276" i="14"/>
  <c r="DW35" i="14"/>
  <c r="DK51" i="14"/>
  <c r="CJ67" i="14"/>
  <c r="DS99" i="14"/>
  <c r="CP115" i="14"/>
  <c r="CF131" i="14"/>
  <c r="DK164" i="14"/>
  <c r="CM180" i="14"/>
  <c r="DV230" i="14"/>
  <c r="DL246" i="14"/>
  <c r="CE262" i="14"/>
  <c r="DQ113" i="14"/>
  <c r="CE14" i="14"/>
  <c r="DW46" i="14"/>
  <c r="DT62" i="14"/>
  <c r="CK78" i="14"/>
  <c r="DS110" i="14"/>
  <c r="CP126" i="14"/>
  <c r="CF142" i="14"/>
  <c r="DV12" i="14"/>
  <c r="DP140" i="14"/>
  <c r="DO223" i="14"/>
  <c r="CN271" i="14"/>
  <c r="DW55" i="14"/>
  <c r="DQ87" i="14"/>
  <c r="CF119" i="14"/>
  <c r="CP151" i="14"/>
  <c r="CI184" i="14"/>
  <c r="CF212" i="14"/>
  <c r="DS234" i="14"/>
  <c r="CI250" i="14"/>
  <c r="CN266" i="14"/>
  <c r="DV156" i="14"/>
  <c r="CJ18" i="14"/>
  <c r="DU50" i="14"/>
  <c r="DL66" i="14"/>
  <c r="CH82" i="14"/>
  <c r="DL114" i="14"/>
  <c r="CL130" i="14"/>
  <c r="DW163" i="14"/>
  <c r="DM179" i="14"/>
  <c r="CJ195" i="14"/>
  <c r="DU245" i="14"/>
  <c r="CJ261" i="14"/>
  <c r="CO277" i="14"/>
  <c r="DK13" i="14"/>
  <c r="CJ29" i="14"/>
  <c r="DQ61" i="14"/>
  <c r="DS77" i="14"/>
  <c r="CH93" i="14"/>
  <c r="DN125" i="14"/>
  <c r="CM141" i="14"/>
  <c r="DW190" i="14"/>
  <c r="DK207" i="14"/>
  <c r="CQ213" i="14"/>
  <c r="DU240" i="14"/>
  <c r="CJ256" i="14"/>
  <c r="CM272" i="14"/>
  <c r="DL49" i="14"/>
  <c r="CH97" i="14"/>
  <c r="DR194" i="14"/>
  <c r="CG228" i="14"/>
  <c r="CJ260" i="14"/>
  <c r="DN24" i="14"/>
  <c r="CK40" i="14"/>
  <c r="DV72" i="14"/>
  <c r="DK88" i="14"/>
  <c r="CI104" i="14"/>
  <c r="DR136" i="14"/>
  <c r="CO152" i="14"/>
  <c r="CE169" i="14"/>
  <c r="DT196" i="14"/>
  <c r="CQ202" i="14"/>
  <c r="DV235" i="14"/>
  <c r="CM251" i="14"/>
  <c r="CO267" i="14"/>
  <c r="DP211" i="14"/>
  <c r="CQ276" i="14"/>
  <c r="DV35" i="14"/>
  <c r="DR51" i="14"/>
  <c r="CI67" i="14"/>
  <c r="DR99" i="14"/>
  <c r="CO115" i="14"/>
  <c r="CE131" i="14"/>
  <c r="DT164" i="14"/>
  <c r="CL180" i="14"/>
  <c r="DQ230" i="14"/>
  <c r="CN246" i="14"/>
  <c r="CQ262" i="14"/>
  <c r="DP113" i="14"/>
  <c r="CQ14" i="14"/>
  <c r="DV46" i="14"/>
  <c r="DN62" i="14"/>
  <c r="CJ78" i="14"/>
  <c r="DR110" i="14"/>
  <c r="CO126" i="14"/>
  <c r="CE142" i="14"/>
  <c r="DN197" i="14"/>
  <c r="DL12" i="14"/>
  <c r="DW140" i="14"/>
  <c r="DN223" i="14"/>
  <c r="CL271" i="14"/>
  <c r="DM55" i="14"/>
  <c r="CL87" i="14"/>
  <c r="CE119" i="14"/>
  <c r="DV168" i="14"/>
  <c r="CH184" i="14"/>
  <c r="CE212" i="14"/>
  <c r="DR234" i="14"/>
  <c r="CH250" i="14"/>
  <c r="CK266" i="14"/>
  <c r="DT156" i="14"/>
  <c r="CI18" i="14"/>
  <c r="DO50" i="14"/>
  <c r="CQ66" i="14"/>
  <c r="CG82" i="14"/>
  <c r="DK114" i="14"/>
  <c r="CK130" i="14"/>
  <c r="DV163" i="14"/>
  <c r="DL179" i="14"/>
  <c r="CI195" i="14"/>
  <c r="DT245" i="14"/>
  <c r="CI261" i="14"/>
  <c r="CL277" i="14"/>
  <c r="DT13" i="14"/>
  <c r="CI29" i="14"/>
  <c r="DP61" i="14"/>
  <c r="CQ77" i="14"/>
  <c r="CG93" i="14"/>
  <c r="DM125" i="14"/>
  <c r="CL141" i="14"/>
  <c r="DV190" i="14"/>
  <c r="DT207" i="14"/>
  <c r="CP213" i="14"/>
  <c r="DT240" i="14"/>
  <c r="CI256" i="14"/>
  <c r="DV17" i="14"/>
  <c r="DP49" i="14"/>
  <c r="CG97" i="14"/>
  <c r="DQ194" i="14"/>
  <c r="CF228" i="14"/>
  <c r="CL260" i="14"/>
  <c r="DM24" i="14"/>
  <c r="CJ40" i="14"/>
  <c r="DU72" i="14"/>
  <c r="DT88" i="14"/>
  <c r="CH104" i="14"/>
  <c r="DQ136" i="14"/>
  <c r="CN152" i="14"/>
  <c r="DW185" i="14"/>
  <c r="DS196" i="14"/>
  <c r="CP202" i="14"/>
  <c r="DN235" i="14"/>
  <c r="CL251" i="14"/>
  <c r="CQ267" i="14"/>
  <c r="DO211" i="14"/>
  <c r="CP276" i="14"/>
  <c r="DU35" i="14"/>
  <c r="DL51" i="14"/>
  <c r="CH67" i="14"/>
  <c r="DQ99" i="14"/>
  <c r="CN115" i="14"/>
  <c r="DW147" i="14"/>
  <c r="DS164" i="14"/>
  <c r="CK180" i="14"/>
  <c r="DU230" i="14"/>
  <c r="CM246" i="14"/>
  <c r="CP262" i="14"/>
  <c r="DO113" i="14"/>
  <c r="CP14" i="14"/>
  <c r="DU46" i="14"/>
  <c r="DK62" i="14"/>
  <c r="CI78" i="14"/>
  <c r="DQ110" i="14"/>
  <c r="CN126" i="14"/>
  <c r="DW191" i="14"/>
  <c r="DM197" i="14"/>
  <c r="CE208" i="14"/>
  <c r="DR241" i="14"/>
  <c r="CN257" i="14"/>
  <c r="CQ273" i="14"/>
  <c r="DN9" i="14"/>
  <c r="CM25" i="14"/>
  <c r="DU57" i="14"/>
  <c r="CF73" i="14"/>
  <c r="CJ89" i="14"/>
  <c r="DQ121" i="14"/>
  <c r="CN137" i="14"/>
  <c r="DW170" i="14"/>
  <c r="DM186" i="14"/>
  <c r="CE203" i="14"/>
  <c r="DM236" i="14"/>
  <c r="CO252" i="14"/>
  <c r="DT14" i="14"/>
  <c r="DN142" i="14"/>
  <c r="DS241" i="14"/>
  <c r="DU9" i="14"/>
  <c r="CG41" i="14"/>
  <c r="CM89" i="14"/>
  <c r="DS137" i="14"/>
  <c r="DK170" i="14"/>
  <c r="DL203" i="14"/>
  <c r="DW236" i="14"/>
  <c r="DL268" i="14"/>
  <c r="CJ33" i="14"/>
  <c r="DU20" i="14"/>
  <c r="DM36" i="14"/>
  <c r="CI52" i="14"/>
  <c r="DP84" i="14"/>
  <c r="CN100" i="14"/>
  <c r="DT132" i="14"/>
  <c r="CQ148" i="14"/>
  <c r="CJ165" i="14"/>
  <c r="DQ198" i="14"/>
  <c r="CL215" i="14"/>
  <c r="DO247" i="14"/>
  <c r="DU263" i="14"/>
  <c r="CH279" i="14"/>
  <c r="DN143" i="14"/>
  <c r="CF160" i="14"/>
  <c r="DW226" i="14"/>
  <c r="DU242" i="14"/>
  <c r="CJ258" i="14"/>
  <c r="DL47" i="14"/>
  <c r="CK10" i="14"/>
  <c r="CG26" i="14"/>
  <c r="DR58" i="14"/>
  <c r="CQ74" i="14"/>
  <c r="DU106" i="14"/>
  <c r="CG122" i="14"/>
  <c r="CK138" i="14"/>
  <c r="DQ171" i="14"/>
  <c r="CG187" i="14"/>
  <c r="DW221" i="14"/>
  <c r="DU237" i="14"/>
  <c r="CJ253" i="14"/>
  <c r="DS192" i="14"/>
  <c r="CL5" i="14"/>
  <c r="CH21" i="14"/>
  <c r="DK53" i="14"/>
  <c r="CE69" i="14"/>
  <c r="DU101" i="14"/>
  <c r="DS117" i="14"/>
  <c r="CL133" i="14"/>
  <c r="DS166" i="14"/>
  <c r="CH182" i="14"/>
  <c r="DW216" i="14"/>
  <c r="DP232" i="14"/>
  <c r="CJ248" i="14"/>
  <c r="DT280" i="14"/>
  <c r="CH14" i="14"/>
  <c r="CM142" i="14"/>
  <c r="CM241" i="14"/>
  <c r="DT9" i="14"/>
  <c r="DW57" i="14"/>
  <c r="CL89" i="14"/>
  <c r="DR137" i="14"/>
  <c r="CG170" i="14"/>
  <c r="CM203" i="14"/>
  <c r="DV236" i="14"/>
  <c r="DK268" i="14"/>
  <c r="CH33" i="14"/>
  <c r="DW20" i="14"/>
  <c r="CG36" i="14"/>
  <c r="CH52" i="14"/>
  <c r="DN84" i="14"/>
  <c r="CM100" i="14"/>
  <c r="DS132" i="14"/>
  <c r="CP148" i="14"/>
  <c r="CI165" i="14"/>
  <c r="DP198" i="14"/>
  <c r="CK215" i="14"/>
  <c r="DN247" i="14"/>
  <c r="CQ263" i="14"/>
  <c r="CG279" i="14"/>
  <c r="DM143" i="14"/>
  <c r="CE160" i="14"/>
  <c r="DT226" i="14"/>
  <c r="DL242" i="14"/>
  <c r="CI258" i="14"/>
  <c r="DK47" i="14"/>
  <c r="CJ10" i="14"/>
  <c r="CL26" i="14"/>
  <c r="DP58" i="14"/>
  <c r="CP74" i="14"/>
  <c r="DO106" i="14"/>
  <c r="CF122" i="14"/>
  <c r="CJ138" i="14"/>
  <c r="DP171" i="14"/>
  <c r="CF187" i="14"/>
  <c r="DV221" i="14"/>
  <c r="DO237" i="14"/>
  <c r="CI253" i="14"/>
  <c r="DR192" i="14"/>
  <c r="CK5" i="14"/>
  <c r="CE21" i="14"/>
  <c r="DT53" i="14"/>
  <c r="CQ69" i="14"/>
  <c r="DQ101" i="14"/>
  <c r="CH117" i="14"/>
  <c r="CK133" i="14"/>
  <c r="DR166" i="14"/>
  <c r="CG182" i="14"/>
  <c r="DV216" i="14"/>
  <c r="DO232" i="14"/>
  <c r="CI248" i="14"/>
  <c r="DV280" i="14"/>
  <c r="DQ30" i="14"/>
  <c r="CJ142" i="14"/>
  <c r="CL241" i="14"/>
  <c r="DR9" i="14"/>
  <c r="DV57" i="14"/>
  <c r="CK89" i="14"/>
  <c r="DQ137" i="14"/>
  <c r="CF170" i="14"/>
  <c r="CL203" i="14"/>
  <c r="CP236" i="14"/>
  <c r="DS268" i="14"/>
  <c r="CG33" i="14"/>
  <c r="DK20" i="14"/>
  <c r="CF36" i="14"/>
  <c r="CE52" i="14"/>
  <c r="DL84" i="14"/>
  <c r="CL100" i="14"/>
  <c r="DR132" i="14"/>
  <c r="CO148" i="14"/>
  <c r="DW181" i="14"/>
  <c r="DO198" i="14"/>
  <c r="CJ215" i="14"/>
  <c r="DM247" i="14"/>
  <c r="CP263" i="14"/>
  <c r="CF279" i="14"/>
  <c r="DL143" i="14"/>
  <c r="CQ160" i="14"/>
  <c r="DS226" i="14"/>
  <c r="DK242" i="14"/>
  <c r="CH258" i="14"/>
  <c r="DS47" i="14"/>
  <c r="CI10" i="14"/>
  <c r="DW42" i="14"/>
  <c r="DL58" i="14"/>
  <c r="CO74" i="14"/>
  <c r="DN106" i="14"/>
  <c r="CE122" i="14"/>
  <c r="CI138" i="14"/>
  <c r="DO171" i="14"/>
  <c r="CE187" i="14"/>
  <c r="DT221" i="14"/>
  <c r="DN237" i="14"/>
  <c r="CH253" i="14"/>
  <c r="DQ192" i="14"/>
  <c r="CJ5" i="14"/>
  <c r="DW37" i="14"/>
  <c r="DR53" i="14"/>
  <c r="CP69" i="14"/>
  <c r="DP101" i="14"/>
  <c r="CG117" i="14"/>
  <c r="CJ133" i="14"/>
  <c r="DQ166" i="14"/>
  <c r="CF182" i="14"/>
  <c r="DU216" i="14"/>
  <c r="DK232" i="14"/>
  <c r="CG248" i="14"/>
  <c r="DS280" i="14"/>
  <c r="DN30" i="14"/>
  <c r="CI142" i="14"/>
  <c r="CK241" i="14"/>
  <c r="DQ9" i="14"/>
  <c r="DL57" i="14"/>
  <c r="DT105" i="14"/>
  <c r="DP137" i="14"/>
  <c r="CE170" i="14"/>
  <c r="CK203" i="14"/>
  <c r="CO236" i="14"/>
  <c r="DR268" i="14"/>
  <c r="CF33" i="14"/>
  <c r="DT20" i="14"/>
  <c r="CQ36" i="14"/>
  <c r="DW68" i="14"/>
  <c r="DO84" i="14"/>
  <c r="CK100" i="14"/>
  <c r="DQ132" i="14"/>
  <c r="CN148" i="14"/>
  <c r="DV181" i="14"/>
  <c r="DN198" i="14"/>
  <c r="CI215" i="14"/>
  <c r="DL247" i="14"/>
  <c r="CO263" i="14"/>
  <c r="CE279" i="14"/>
  <c r="DK143" i="14"/>
  <c r="CP160" i="14"/>
  <c r="DV226" i="14"/>
  <c r="CQ242" i="14"/>
  <c r="CG258" i="14"/>
  <c r="DR47" i="14"/>
  <c r="CH10" i="14"/>
  <c r="DV42" i="14"/>
  <c r="DS58" i="14"/>
  <c r="CN74" i="14"/>
  <c r="DM106" i="14"/>
  <c r="CQ122" i="14"/>
  <c r="CH138" i="14"/>
  <c r="DN171" i="14"/>
  <c r="CQ187" i="14"/>
  <c r="DS221" i="14"/>
  <c r="CQ237" i="14"/>
  <c r="CF253" i="14"/>
  <c r="DP192" i="14"/>
  <c r="CI5" i="14"/>
  <c r="DU37" i="14"/>
  <c r="DS53" i="14"/>
  <c r="CO69" i="14"/>
  <c r="DO101" i="14"/>
  <c r="CF117" i="14"/>
  <c r="CI133" i="14"/>
  <c r="DP166" i="14"/>
  <c r="CE182" i="14"/>
  <c r="DT216" i="14"/>
  <c r="CQ232" i="14"/>
  <c r="CF248" i="14"/>
  <c r="DU280" i="14"/>
  <c r="DK30" i="14"/>
  <c r="DT191" i="14"/>
  <c r="CE241" i="14"/>
  <c r="DO9" i="14"/>
  <c r="DP57" i="14"/>
  <c r="DS105" i="14"/>
  <c r="DO137" i="14"/>
  <c r="CN170" i="14"/>
  <c r="CJ203" i="14"/>
  <c r="CN236" i="14"/>
  <c r="DQ268" i="14"/>
  <c r="CE33" i="14"/>
  <c r="DS20" i="14"/>
  <c r="CP36" i="14"/>
  <c r="DV68" i="14"/>
  <c r="DM84" i="14"/>
  <c r="CJ100" i="14"/>
  <c r="DP132" i="14"/>
  <c r="CM148" i="14"/>
  <c r="DU181" i="14"/>
  <c r="DM198" i="14"/>
  <c r="CH215" i="14"/>
  <c r="DT247" i="14"/>
  <c r="CN263" i="14"/>
  <c r="DW127" i="14"/>
  <c r="DT143" i="14"/>
  <c r="CO160" i="14"/>
  <c r="DR226" i="14"/>
  <c r="CP242" i="14"/>
  <c r="CE258" i="14"/>
  <c r="DP47" i="14"/>
  <c r="CG10" i="14"/>
  <c r="DU42" i="14"/>
  <c r="DQ58" i="14"/>
  <c r="CM74" i="14"/>
  <c r="DL106" i="14"/>
  <c r="DQ122" i="14"/>
  <c r="DW154" i="14"/>
  <c r="DM171" i="14"/>
  <c r="CP187" i="14"/>
  <c r="DR221" i="14"/>
  <c r="CP237" i="14"/>
  <c r="CE253" i="14"/>
  <c r="DO192" i="14"/>
  <c r="CH5" i="14"/>
  <c r="DV37" i="14"/>
  <c r="DN53" i="14"/>
  <c r="CN69" i="14"/>
  <c r="DN101" i="14"/>
  <c r="CE117" i="14"/>
  <c r="DW149" i="14"/>
  <c r="DO166" i="14"/>
  <c r="CQ182" i="14"/>
  <c r="DS216" i="14"/>
  <c r="CP232" i="14"/>
  <c r="CH248" i="14"/>
  <c r="DR280" i="14"/>
  <c r="CK30" i="14"/>
  <c r="DS191" i="14"/>
  <c r="CQ241" i="14"/>
  <c r="CG9" i="14"/>
  <c r="CF57" i="14"/>
  <c r="DP105" i="14"/>
  <c r="CQ137" i="14"/>
  <c r="CM170" i="14"/>
  <c r="CH203" i="14"/>
  <c r="CM236" i="14"/>
  <c r="DP268" i="14"/>
  <c r="CQ33" i="14"/>
  <c r="DQ20" i="14"/>
  <c r="CO36" i="14"/>
  <c r="DU68" i="14"/>
  <c r="CG84" i="14"/>
  <c r="CI100" i="14"/>
  <c r="DN132" i="14"/>
  <c r="CL148" i="14"/>
  <c r="DT181" i="14"/>
  <c r="CK198" i="14"/>
  <c r="CG215" i="14"/>
  <c r="DS247" i="14"/>
  <c r="CM263" i="14"/>
  <c r="DV127" i="14"/>
  <c r="DS143" i="14"/>
  <c r="CN160" i="14"/>
  <c r="DU226" i="14"/>
  <c r="CO242" i="14"/>
  <c r="CF258" i="14"/>
  <c r="DN47" i="14"/>
  <c r="CF10" i="14"/>
  <c r="DO42" i="14"/>
  <c r="CI58" i="14"/>
  <c r="CL74" i="14"/>
  <c r="DK106" i="14"/>
  <c r="CP122" i="14"/>
  <c r="DV154" i="14"/>
  <c r="DL171" i="14"/>
  <c r="CO187" i="14"/>
  <c r="DU221" i="14"/>
  <c r="CO237" i="14"/>
  <c r="CG253" i="14"/>
  <c r="DN192" i="14"/>
  <c r="CG5" i="14"/>
  <c r="DQ37" i="14"/>
  <c r="CJ53" i="14"/>
  <c r="CM69" i="14"/>
  <c r="DM101" i="14"/>
  <c r="CQ117" i="14"/>
  <c r="DV149" i="14"/>
  <c r="DN166" i="14"/>
  <c r="CP182" i="14"/>
  <c r="DR216" i="14"/>
  <c r="CO232" i="14"/>
  <c r="CE248" i="14"/>
  <c r="DQ280" i="14"/>
  <c r="CH30" i="14"/>
  <c r="CF191" i="14"/>
  <c r="DM257" i="14"/>
  <c r="CF9" i="14"/>
  <c r="CE57" i="14"/>
  <c r="DO105" i="14"/>
  <c r="CP137" i="14"/>
  <c r="CL170" i="14"/>
  <c r="CG203" i="14"/>
  <c r="CL236" i="14"/>
  <c r="DW268" i="14"/>
  <c r="CP33" i="14"/>
  <c r="DP20" i="14"/>
  <c r="CN36" i="14"/>
  <c r="DK68" i="14"/>
  <c r="CF84" i="14"/>
  <c r="CH100" i="14"/>
  <c r="DL132" i="14"/>
  <c r="CK148" i="14"/>
  <c r="DS181" i="14"/>
  <c r="CJ198" i="14"/>
  <c r="CF215" i="14"/>
  <c r="DR247" i="14"/>
  <c r="CL263" i="14"/>
  <c r="DU127" i="14"/>
  <c r="DQ143" i="14"/>
  <c r="CM160" i="14"/>
  <c r="DQ226" i="14"/>
  <c r="CN242" i="14"/>
  <c r="DS274" i="14"/>
  <c r="DT47" i="14"/>
  <c r="CE10" i="14"/>
  <c r="DN42" i="14"/>
  <c r="CH58" i="14"/>
  <c r="CK74" i="14"/>
  <c r="DT106" i="14"/>
  <c r="CO122" i="14"/>
  <c r="DU154" i="14"/>
  <c r="DK171" i="14"/>
  <c r="CN187" i="14"/>
  <c r="DQ221" i="14"/>
  <c r="CN237" i="14"/>
  <c r="DL269" i="14"/>
  <c r="DM192" i="14"/>
  <c r="CF5" i="14"/>
  <c r="DP37" i="14"/>
  <c r="CI53" i="14"/>
  <c r="CL69" i="14"/>
  <c r="DL101" i="14"/>
  <c r="CP117" i="14"/>
  <c r="DU149" i="14"/>
  <c r="DM166" i="14"/>
  <c r="CO182" i="14"/>
  <c r="DQ216" i="14"/>
  <c r="CN232" i="14"/>
  <c r="DN264" i="14"/>
  <c r="DP280" i="14"/>
  <c r="CG30" i="14"/>
  <c r="CM191" i="14"/>
  <c r="DL257" i="14"/>
  <c r="CP9" i="14"/>
  <c r="CP57" i="14"/>
  <c r="DN105" i="14"/>
  <c r="CO137" i="14"/>
  <c r="CK170" i="14"/>
  <c r="CF203" i="14"/>
  <c r="CK236" i="14"/>
  <c r="DV268" i="14"/>
  <c r="CO33" i="14"/>
  <c r="DN20" i="14"/>
  <c r="CM36" i="14"/>
  <c r="DT68" i="14"/>
  <c r="CE84" i="14"/>
  <c r="DW116" i="14"/>
  <c r="DO132" i="14"/>
  <c r="CJ148" i="14"/>
  <c r="DR181" i="14"/>
  <c r="CI198" i="14"/>
  <c r="CE215" i="14"/>
  <c r="DK247" i="14"/>
  <c r="CK263" i="14"/>
  <c r="DM127" i="14"/>
  <c r="CF143" i="14"/>
  <c r="CL160" i="14"/>
  <c r="DP226" i="14"/>
  <c r="CM242" i="14"/>
  <c r="DR274" i="14"/>
  <c r="DQ47" i="14"/>
  <c r="CQ10" i="14"/>
  <c r="DM42" i="14"/>
  <c r="CF58" i="14"/>
  <c r="CJ74" i="14"/>
  <c r="DR106" i="14"/>
  <c r="CN122" i="14"/>
  <c r="DT154" i="14"/>
  <c r="CJ171" i="14"/>
  <c r="CM187" i="14"/>
  <c r="DP221" i="14"/>
  <c r="CM237" i="14"/>
  <c r="DK269" i="14"/>
  <c r="DL192" i="14"/>
  <c r="CE5" i="14"/>
  <c r="DO37" i="14"/>
  <c r="CG53" i="14"/>
  <c r="CK69" i="14"/>
  <c r="DK101" i="14"/>
  <c r="CO117" i="14"/>
  <c r="DT149" i="14"/>
  <c r="CK166" i="14"/>
  <c r="CN182" i="14"/>
  <c r="DP216" i="14"/>
  <c r="CM232" i="14"/>
  <c r="DM264" i="14"/>
  <c r="DO280" i="14"/>
  <c r="CO46" i="14"/>
  <c r="CL191" i="14"/>
  <c r="DW257" i="14"/>
  <c r="CO9" i="14"/>
  <c r="CN57" i="14"/>
  <c r="DM105" i="14"/>
  <c r="CI137" i="14"/>
  <c r="CJ170" i="14"/>
  <c r="CN203" i="14"/>
  <c r="CJ236" i="14"/>
  <c r="CP268" i="14"/>
  <c r="CL33" i="14"/>
  <c r="DL20" i="14"/>
  <c r="CL36" i="14"/>
  <c r="DS68" i="14"/>
  <c r="CQ84" i="14"/>
  <c r="DV116" i="14"/>
  <c r="DM132" i="14"/>
  <c r="CI148" i="14"/>
  <c r="DQ181" i="14"/>
  <c r="CH198" i="14"/>
  <c r="DQ231" i="14"/>
  <c r="DW247" i="14"/>
  <c r="CJ263" i="14"/>
  <c r="DL127" i="14"/>
  <c r="CE143" i="14"/>
  <c r="CK160" i="14"/>
  <c r="DO226" i="14"/>
  <c r="CL242" i="14"/>
  <c r="DQ274" i="14"/>
  <c r="DO47" i="14"/>
  <c r="CP10" i="14"/>
  <c r="DK42" i="14"/>
  <c r="CE58" i="14"/>
  <c r="DW90" i="14"/>
  <c r="DP106" i="14"/>
  <c r="CM122" i="14"/>
  <c r="DS154" i="14"/>
  <c r="CI171" i="14"/>
  <c r="CL187" i="14"/>
  <c r="DO221" i="14"/>
  <c r="CL237" i="14"/>
  <c r="DT269" i="14"/>
  <c r="DK192" i="14"/>
  <c r="CQ5" i="14"/>
  <c r="DM37" i="14"/>
  <c r="CF53" i="14"/>
  <c r="DW85" i="14"/>
  <c r="DT101" i="14"/>
  <c r="CN117" i="14"/>
  <c r="DS149" i="14"/>
  <c r="CJ166" i="14"/>
  <c r="CM182" i="14"/>
  <c r="DO216" i="14"/>
  <c r="CL232" i="14"/>
  <c r="DL264" i="14"/>
  <c r="DK280" i="14"/>
  <c r="CI46" i="14"/>
  <c r="DV197" i="14"/>
  <c r="DQ257" i="14"/>
  <c r="CN9" i="14"/>
  <c r="CJ57" i="14"/>
  <c r="CQ105" i="14"/>
  <c r="CH137" i="14"/>
  <c r="CH170" i="14"/>
  <c r="DU220" i="14"/>
  <c r="CF236" i="14"/>
  <c r="CO268" i="14"/>
  <c r="CI33" i="14"/>
  <c r="DR20" i="14"/>
  <c r="CK36" i="14"/>
  <c r="DQ68" i="14"/>
  <c r="CP84" i="14"/>
  <c r="DU116" i="14"/>
  <c r="CE132" i="14"/>
  <c r="CH148" i="14"/>
  <c r="DP181" i="14"/>
  <c r="CG198" i="14"/>
  <c r="DP231" i="14"/>
  <c r="DV247" i="14"/>
  <c r="CI263" i="14"/>
  <c r="DK127" i="14"/>
  <c r="CQ143" i="14"/>
  <c r="CJ160" i="14"/>
  <c r="DN226" i="14"/>
  <c r="CK242" i="14"/>
  <c r="DP274" i="14"/>
  <c r="CH47" i="14"/>
  <c r="CO10" i="14"/>
  <c r="DT42" i="14"/>
  <c r="CQ58" i="14"/>
  <c r="DV90" i="14"/>
  <c r="DS106" i="14"/>
  <c r="CL122" i="14"/>
  <c r="DR154" i="14"/>
  <c r="CH171" i="14"/>
  <c r="CK187" i="14"/>
  <c r="DN221" i="14"/>
  <c r="CK237" i="14"/>
  <c r="DS269" i="14"/>
  <c r="CI192" i="14"/>
  <c r="CP5" i="14"/>
  <c r="DL37" i="14"/>
  <c r="CQ53" i="14"/>
  <c r="DV85" i="14"/>
  <c r="DR101" i="14"/>
  <c r="CM117" i="14"/>
  <c r="DR149" i="14"/>
  <c r="CI166" i="14"/>
  <c r="CL182" i="14"/>
  <c r="DN216" i="14"/>
  <c r="CK232" i="14"/>
  <c r="DW264" i="14"/>
  <c r="CQ280" i="14"/>
  <c r="CG46" i="14"/>
  <c r="DS197" i="14"/>
  <c r="DO257" i="14"/>
  <c r="DV25" i="14"/>
  <c r="CQ57" i="14"/>
  <c r="CP105" i="14"/>
  <c r="CG137" i="14"/>
  <c r="DW186" i="14"/>
  <c r="DP220" i="14"/>
  <c r="CE236" i="14"/>
  <c r="CN268" i="14"/>
  <c r="DV145" i="14"/>
  <c r="DO20" i="14"/>
  <c r="CJ36" i="14"/>
  <c r="DP68" i="14"/>
  <c r="CO84" i="14"/>
  <c r="DK116" i="14"/>
  <c r="CQ132" i="14"/>
  <c r="CG148" i="14"/>
  <c r="DO181" i="14"/>
  <c r="CF198" i="14"/>
  <c r="DO231" i="14"/>
  <c r="DU247" i="14"/>
  <c r="CH263" i="14"/>
  <c r="DT127" i="14"/>
  <c r="CP143" i="14"/>
  <c r="DV209" i="14"/>
  <c r="DM226" i="14"/>
  <c r="CJ242" i="14"/>
  <c r="DO274" i="14"/>
  <c r="CG47" i="14"/>
  <c r="CN10" i="14"/>
  <c r="DR42" i="14"/>
  <c r="CP58" i="14"/>
  <c r="DU90" i="14"/>
  <c r="DQ106" i="14"/>
  <c r="CK122" i="14"/>
  <c r="DQ154" i="14"/>
  <c r="CG171" i="14"/>
  <c r="DU204" i="14"/>
  <c r="DM221" i="14"/>
  <c r="CJ237" i="14"/>
  <c r="DR269" i="14"/>
  <c r="CH192" i="14"/>
  <c r="CO5" i="14"/>
  <c r="DK37" i="14"/>
  <c r="CP53" i="14"/>
  <c r="DU85" i="14"/>
  <c r="DS101" i="14"/>
  <c r="CL117" i="14"/>
  <c r="DQ149" i="14"/>
  <c r="CH166" i="14"/>
  <c r="DR199" i="14"/>
  <c r="DM216" i="14"/>
  <c r="CJ232" i="14"/>
  <c r="DT264" i="14"/>
  <c r="CP280" i="14"/>
  <c r="CM131" i="14"/>
  <c r="DS62" i="14"/>
  <c r="DR197" i="14"/>
  <c r="DN257" i="14"/>
  <c r="DU25" i="14"/>
  <c r="DV73" i="14"/>
  <c r="CO105" i="14"/>
  <c r="CF137" i="14"/>
  <c r="DV186" i="14"/>
  <c r="DO220" i="14"/>
  <c r="CQ236" i="14"/>
  <c r="CM268" i="14"/>
  <c r="DU145" i="14"/>
  <c r="CG20" i="14"/>
  <c r="CI36" i="14"/>
  <c r="DN68" i="14"/>
  <c r="CN84" i="14"/>
  <c r="DT116" i="14"/>
  <c r="CP132" i="14"/>
  <c r="CF148" i="14"/>
  <c r="DN181" i="14"/>
  <c r="CE198" i="14"/>
  <c r="DN231" i="14"/>
  <c r="CQ247" i="14"/>
  <c r="CG263" i="14"/>
  <c r="DS127" i="14"/>
  <c r="CO143" i="14"/>
  <c r="DU209" i="14"/>
  <c r="DL226" i="14"/>
  <c r="CI242" i="14"/>
  <c r="DW274" i="14"/>
  <c r="CE47" i="14"/>
  <c r="CM10" i="14"/>
  <c r="DP42" i="14"/>
  <c r="CO58" i="14"/>
  <c r="DO90" i="14"/>
  <c r="CI106" i="14"/>
  <c r="CJ122" i="14"/>
  <c r="DP154" i="14"/>
  <c r="CF171" i="14"/>
  <c r="DV204" i="14"/>
  <c r="DL221" i="14"/>
  <c r="CI237" i="14"/>
  <c r="DW269" i="14"/>
  <c r="CG192" i="14"/>
  <c r="CN5" i="14"/>
  <c r="DT37" i="14"/>
  <c r="CO53" i="14"/>
  <c r="DQ85" i="14"/>
  <c r="CJ101" i="14"/>
  <c r="CK117" i="14"/>
  <c r="DP149" i="14"/>
  <c r="CG166" i="14"/>
  <c r="DW199" i="14"/>
  <c r="DL216" i="14"/>
  <c r="CI232" i="14"/>
  <c r="DV264" i="14"/>
  <c r="CO280" i="14"/>
  <c r="DV164" i="14"/>
  <c r="DP62" i="14"/>
  <c r="DO197" i="14"/>
  <c r="CO257" i="14"/>
  <c r="DO25" i="14"/>
  <c r="DU73" i="14"/>
  <c r="CK105" i="14"/>
  <c r="DV153" i="14"/>
  <c r="DU186" i="14"/>
  <c r="DN220" i="14"/>
  <c r="DU252" i="14"/>
  <c r="CL268" i="14"/>
  <c r="DN145" i="14"/>
  <c r="CF20" i="14"/>
  <c r="CH36" i="14"/>
  <c r="DL68" i="14"/>
  <c r="CM84" i="14"/>
  <c r="DS116" i="14"/>
  <c r="CO132" i="14"/>
  <c r="DW165" i="14"/>
  <c r="DM181" i="14"/>
  <c r="CQ198" i="14"/>
  <c r="DM231" i="14"/>
  <c r="CP247" i="14"/>
  <c r="CF263" i="14"/>
  <c r="DR127" i="14"/>
  <c r="CN143" i="14"/>
  <c r="DN209" i="14"/>
  <c r="DK226" i="14"/>
  <c r="CH242" i="14"/>
  <c r="DN274" i="14"/>
  <c r="CQ47" i="14"/>
  <c r="DW26" i="14"/>
  <c r="DS42" i="14"/>
  <c r="CN58" i="14"/>
  <c r="DN90" i="14"/>
  <c r="CH106" i="14"/>
  <c r="CI122" i="14"/>
  <c r="DO154" i="14"/>
  <c r="CE171" i="14"/>
  <c r="DP204" i="14"/>
  <c r="DK221" i="14"/>
  <c r="CH237" i="14"/>
  <c r="DQ269" i="14"/>
  <c r="CF192" i="14"/>
  <c r="DW21" i="14"/>
  <c r="DR37" i="14"/>
  <c r="CN53" i="14"/>
  <c r="DP85" i="14"/>
  <c r="CI101" i="14"/>
  <c r="CJ117" i="14"/>
  <c r="DO149" i="14"/>
  <c r="CF166" i="14"/>
  <c r="DQ199" i="14"/>
  <c r="DK216" i="14"/>
  <c r="CG232" i="14"/>
  <c r="DS264" i="14"/>
  <c r="CN280" i="14"/>
  <c r="DP180" i="14"/>
  <c r="DO62" i="14"/>
  <c r="CM197" i="14"/>
  <c r="CF257" i="14"/>
  <c r="DN25" i="14"/>
  <c r="DT73" i="14"/>
  <c r="CJ105" i="14"/>
  <c r="DU153" i="14"/>
  <c r="DT186" i="14"/>
  <c r="DM220" i="14"/>
  <c r="DT252" i="14"/>
  <c r="CK268" i="14"/>
  <c r="DW145" i="14"/>
  <c r="CQ20" i="14"/>
  <c r="CE36" i="14"/>
  <c r="DR68" i="14"/>
  <c r="CL84" i="14"/>
  <c r="DR116" i="14"/>
  <c r="CN132" i="14"/>
  <c r="DV165" i="14"/>
  <c r="DL181" i="14"/>
  <c r="CP198" i="14"/>
  <c r="DL231" i="14"/>
  <c r="CO247" i="14"/>
  <c r="CE263" i="14"/>
  <c r="DP127" i="14"/>
  <c r="CM143" i="14"/>
  <c r="DM209" i="14"/>
  <c r="CQ226" i="14"/>
  <c r="CG242" i="14"/>
  <c r="DV274" i="14"/>
  <c r="CP47" i="14"/>
  <c r="DV26" i="14"/>
  <c r="DQ42" i="14"/>
  <c r="CM58" i="14"/>
  <c r="DM90" i="14"/>
  <c r="CG106" i="14"/>
  <c r="CH122" i="14"/>
  <c r="DN154" i="14"/>
  <c r="CQ171" i="14"/>
  <c r="DO204" i="14"/>
  <c r="CQ221" i="14"/>
  <c r="CF237" i="14"/>
  <c r="DV269" i="14"/>
  <c r="CE192" i="14"/>
  <c r="DV21" i="14"/>
  <c r="DS37" i="14"/>
  <c r="CM53" i="14"/>
  <c r="DO85" i="14"/>
  <c r="CH101" i="14"/>
  <c r="CI117" i="14"/>
  <c r="DN149" i="14"/>
  <c r="CE166" i="14"/>
  <c r="DV199" i="14"/>
  <c r="CQ216" i="14"/>
  <c r="CF232" i="14"/>
  <c r="DU264" i="14"/>
  <c r="CM280" i="14"/>
  <c r="DR180" i="14"/>
  <c r="CG62" i="14"/>
  <c r="CL197" i="14"/>
  <c r="CP257" i="14"/>
  <c r="DL25" i="14"/>
  <c r="DS73" i="14"/>
  <c r="CI105" i="14"/>
  <c r="DN153" i="14"/>
  <c r="DS186" i="14"/>
  <c r="DL220" i="14"/>
  <c r="DN252" i="14"/>
  <c r="CJ268" i="14"/>
  <c r="DM145" i="14"/>
  <c r="DM20" i="14"/>
  <c r="DW52" i="14"/>
  <c r="DO68" i="14"/>
  <c r="CK84" i="14"/>
  <c r="DP116" i="14"/>
  <c r="CM132" i="14"/>
  <c r="DU165" i="14"/>
  <c r="DK181" i="14"/>
  <c r="CO198" i="14"/>
  <c r="DV231" i="14"/>
  <c r="CN247" i="14"/>
  <c r="DQ279" i="14"/>
  <c r="DN127" i="14"/>
  <c r="CL143" i="14"/>
  <c r="DL209" i="14"/>
  <c r="CP226" i="14"/>
  <c r="CE242" i="14"/>
  <c r="DU274" i="14"/>
  <c r="CO47" i="14"/>
  <c r="DU26" i="14"/>
  <c r="DL42" i="14"/>
  <c r="CG58" i="14"/>
  <c r="DL90" i="14"/>
  <c r="CF106" i="14"/>
  <c r="DW138" i="14"/>
  <c r="DM154" i="14"/>
  <c r="CP171" i="14"/>
  <c r="DN204" i="14"/>
  <c r="CP221" i="14"/>
  <c r="CE237" i="14"/>
  <c r="DP269" i="14"/>
  <c r="CQ192" i="14"/>
  <c r="DU21" i="14"/>
  <c r="DN37" i="14"/>
  <c r="CL53" i="14"/>
  <c r="DN85" i="14"/>
  <c r="CG101" i="14"/>
  <c r="DW133" i="14"/>
  <c r="DM149" i="14"/>
  <c r="CQ166" i="14"/>
  <c r="DP199" i="14"/>
  <c r="CP216" i="14"/>
  <c r="CH232" i="14"/>
  <c r="DR264" i="14"/>
  <c r="CL280" i="14"/>
  <c r="CN214" i="14"/>
  <c r="DR78" i="14"/>
  <c r="CK197" i="14"/>
  <c r="DV273" i="14"/>
  <c r="DP25" i="14"/>
  <c r="DR73" i="14"/>
  <c r="CH105" i="14"/>
  <c r="DM153" i="14"/>
  <c r="DR186" i="14"/>
  <c r="DK220" i="14"/>
  <c r="DM252" i="14"/>
  <c r="CI268" i="14"/>
  <c r="DL145" i="14"/>
  <c r="CP20" i="14"/>
  <c r="DV52" i="14"/>
  <c r="DM68" i="14"/>
  <c r="CI84" i="14"/>
  <c r="DN116" i="14"/>
  <c r="CL132" i="14"/>
  <c r="DT165" i="14"/>
  <c r="CH181" i="14"/>
  <c r="CN198" i="14"/>
  <c r="DU231" i="14"/>
  <c r="CM247" i="14"/>
  <c r="DP279" i="14"/>
  <c r="DQ127" i="14"/>
  <c r="CK143" i="14"/>
  <c r="DK209" i="14"/>
  <c r="CO226" i="14"/>
  <c r="CF242" i="14"/>
  <c r="DT274" i="14"/>
  <c r="CN47" i="14"/>
  <c r="DO26" i="14"/>
  <c r="CI42" i="14"/>
  <c r="CL58" i="14"/>
  <c r="DK90" i="14"/>
  <c r="CE106" i="14"/>
  <c r="DV138" i="14"/>
  <c r="DL154" i="14"/>
  <c r="CO171" i="14"/>
  <c r="DM204" i="14"/>
  <c r="CO221" i="14"/>
  <c r="CG237" i="14"/>
  <c r="DO269" i="14"/>
  <c r="CP192" i="14"/>
  <c r="DQ21" i="14"/>
  <c r="CJ37" i="14"/>
  <c r="CK53" i="14"/>
  <c r="DM85" i="14"/>
  <c r="CF101" i="14"/>
  <c r="DV133" i="14"/>
  <c r="DL149" i="14"/>
  <c r="CP166" i="14"/>
  <c r="DU199" i="14"/>
  <c r="CO216" i="14"/>
  <c r="CE232" i="14"/>
  <c r="DQ264" i="14"/>
  <c r="CK280" i="14"/>
  <c r="CM214" i="14"/>
  <c r="DQ78" i="14"/>
  <c r="DT208" i="14"/>
  <c r="DT273" i="14"/>
  <c r="DK25" i="14"/>
  <c r="DQ73" i="14"/>
  <c r="CG105" i="14"/>
  <c r="DL153" i="14"/>
  <c r="DP186" i="14"/>
  <c r="DW220" i="14"/>
  <c r="DL252" i="14"/>
  <c r="CH268" i="14"/>
  <c r="DK145" i="14"/>
  <c r="CO20" i="14"/>
  <c r="DU52" i="14"/>
  <c r="CF68" i="14"/>
  <c r="CH84" i="14"/>
  <c r="DL116" i="14"/>
  <c r="CK132" i="14"/>
  <c r="DS165" i="14"/>
  <c r="CG181" i="14"/>
  <c r="CM198" i="14"/>
  <c r="DT231" i="14"/>
  <c r="CL247" i="14"/>
  <c r="DO279" i="14"/>
  <c r="DO127" i="14"/>
  <c r="CJ143" i="14"/>
  <c r="DT209" i="14"/>
  <c r="CN226" i="14"/>
  <c r="DS258" i="14"/>
  <c r="DM274" i="14"/>
  <c r="CM47" i="14"/>
  <c r="DN26" i="14"/>
  <c r="CH42" i="14"/>
  <c r="CK58" i="14"/>
  <c r="DT90" i="14"/>
  <c r="CQ106" i="14"/>
  <c r="DU138" i="14"/>
  <c r="DK154" i="14"/>
  <c r="CN171" i="14"/>
  <c r="DL204" i="14"/>
  <c r="CN221" i="14"/>
  <c r="DL253" i="14"/>
  <c r="DN269" i="14"/>
  <c r="CO192" i="14"/>
  <c r="DP21" i="14"/>
  <c r="CI37" i="14"/>
  <c r="CH53" i="14"/>
  <c r="DL85" i="14"/>
  <c r="CE101" i="14"/>
  <c r="DU133" i="14"/>
  <c r="DK149" i="14"/>
  <c r="CO166" i="14"/>
  <c r="DO199" i="14"/>
  <c r="CN216" i="14"/>
  <c r="DN248" i="14"/>
  <c r="DP264" i="14"/>
  <c r="CJ280" i="14"/>
  <c r="CF214" i="14"/>
  <c r="CE78" i="14"/>
  <c r="DS208" i="14"/>
  <c r="DK273" i="14"/>
  <c r="CF25" i="14"/>
  <c r="DP73" i="14"/>
  <c r="DW121" i="14"/>
  <c r="DR153" i="14"/>
  <c r="DO186" i="14"/>
  <c r="DV220" i="14"/>
  <c r="DK252" i="14"/>
  <c r="CG268" i="14"/>
  <c r="DT145" i="14"/>
  <c r="CN20" i="14"/>
  <c r="DT52" i="14"/>
  <c r="CE68" i="14"/>
  <c r="DW100" i="14"/>
  <c r="DO116" i="14"/>
  <c r="CJ132" i="14"/>
  <c r="DR165" i="14"/>
  <c r="CF181" i="14"/>
  <c r="CL198" i="14"/>
  <c r="DS231" i="14"/>
  <c r="CK247" i="14"/>
  <c r="DN279" i="14"/>
  <c r="CF127" i="14"/>
  <c r="CI143" i="14"/>
  <c r="DS209" i="14"/>
  <c r="CM226" i="14"/>
  <c r="DR258" i="14"/>
  <c r="DL274" i="14"/>
  <c r="CL47" i="14"/>
  <c r="DM26" i="14"/>
  <c r="CF42" i="14"/>
  <c r="CJ58" i="14"/>
  <c r="DR90" i="14"/>
  <c r="CP106" i="14"/>
  <c r="DT138" i="14"/>
  <c r="CG154" i="14"/>
  <c r="CM171" i="14"/>
  <c r="DK204" i="14"/>
  <c r="CM221" i="14"/>
  <c r="DK253" i="14"/>
  <c r="DM269" i="14"/>
  <c r="CN192" i="14"/>
  <c r="DO21" i="14"/>
  <c r="CG37" i="14"/>
  <c r="CE53" i="14"/>
  <c r="DK85" i="14"/>
  <c r="CQ101" i="14"/>
  <c r="DQ133" i="14"/>
  <c r="CH149" i="14"/>
  <c r="CN166" i="14"/>
  <c r="DN199" i="14"/>
  <c r="CM216" i="14"/>
  <c r="DM248" i="14"/>
  <c r="DO264" i="14"/>
  <c r="CI280" i="14"/>
  <c r="BS16" i="14"/>
  <c r="BQ32" i="14"/>
  <c r="DD48" i="14"/>
  <c r="AN48" i="14"/>
  <c r="BO64" i="14"/>
  <c r="CX80" i="14"/>
  <c r="AV80" i="14"/>
  <c r="AU96" i="14"/>
  <c r="BU112" i="14"/>
  <c r="DI128" i="14"/>
  <c r="AV128" i="14"/>
  <c r="BN144" i="14"/>
  <c r="CY160" i="14"/>
  <c r="DC176" i="14"/>
  <c r="AL176" i="14"/>
  <c r="CA192" i="14"/>
  <c r="CW208" i="14"/>
  <c r="AT208" i="14"/>
  <c r="BT224" i="14"/>
  <c r="BO240" i="14"/>
  <c r="DI256" i="14"/>
  <c r="AS256" i="14"/>
  <c r="BV272" i="14"/>
  <c r="CX11" i="14"/>
  <c r="AJ11" i="14"/>
  <c r="BX27" i="14"/>
  <c r="CB43" i="14"/>
  <c r="CT59" i="14"/>
  <c r="AN59" i="14"/>
  <c r="BT75" i="14"/>
  <c r="DC91" i="14"/>
  <c r="AQ91" i="14"/>
  <c r="AU107" i="14"/>
  <c r="BZ123" i="14"/>
  <c r="CW139" i="14"/>
  <c r="AV139" i="14"/>
  <c r="BR155" i="14"/>
  <c r="DD171" i="14"/>
  <c r="DH187" i="14"/>
  <c r="AL187" i="14"/>
  <c r="BO203" i="14"/>
  <c r="DC219" i="14"/>
  <c r="AT219" i="14"/>
  <c r="BV235" i="14"/>
  <c r="BT251" i="14"/>
  <c r="CY267" i="14"/>
  <c r="AT267" i="14"/>
  <c r="BT6" i="14"/>
  <c r="DC22" i="14"/>
  <c r="AJ22" i="14"/>
  <c r="BZ38" i="14"/>
  <c r="BQ54" i="14"/>
  <c r="CX70" i="14"/>
  <c r="AN70" i="14"/>
  <c r="BZ86" i="14"/>
  <c r="DJ102" i="14"/>
  <c r="AW102" i="14"/>
  <c r="AN118" i="14"/>
  <c r="BO134" i="14"/>
  <c r="DC150" i="14"/>
  <c r="AV150" i="14"/>
  <c r="BX166" i="14"/>
  <c r="DH182" i="14"/>
  <c r="CW198" i="14"/>
  <c r="AL198" i="14"/>
  <c r="BT214" i="14"/>
  <c r="DH230" i="14"/>
  <c r="AT230" i="14"/>
  <c r="BZ246" i="14"/>
  <c r="DB262" i="14"/>
  <c r="DF278" i="14"/>
  <c r="AT278" i="14"/>
  <c r="BZ17" i="14"/>
  <c r="DH33" i="14"/>
  <c r="AP33" i="14"/>
  <c r="BZ49" i="14"/>
  <c r="BW65" i="14"/>
  <c r="DC81" i="14"/>
  <c r="AO81" i="14"/>
  <c r="BO97" i="14"/>
  <c r="CV113" i="14"/>
  <c r="AR113" i="14"/>
  <c r="BY129" i="14"/>
  <c r="BU145" i="14"/>
  <c r="DG161" i="14"/>
  <c r="AW161" i="14"/>
  <c r="BU177" i="14"/>
  <c r="CW193" i="14"/>
  <c r="AO193" i="14"/>
  <c r="AM209" i="14"/>
  <c r="CA225" i="14"/>
  <c r="CV241" i="14"/>
  <c r="AU241" i="14"/>
  <c r="BR257" i="14"/>
  <c r="DE273" i="14"/>
  <c r="AU12" i="14"/>
  <c r="BQ28" i="14"/>
  <c r="DJ44" i="14"/>
  <c r="AK44" i="14"/>
  <c r="BP60" i="14"/>
  <c r="DE76" i="14"/>
  <c r="DH92" i="14"/>
  <c r="AR92" i="14"/>
  <c r="BZ108" i="14"/>
  <c r="CY124" i="14"/>
  <c r="AS124" i="14"/>
  <c r="CO214" i="14"/>
  <c r="CO78" i="14"/>
  <c r="DL208" i="14"/>
  <c r="DQ273" i="14"/>
  <c r="CP25" i="14"/>
  <c r="DN73" i="14"/>
  <c r="DV121" i="14"/>
  <c r="DQ153" i="14"/>
  <c r="DN186" i="14"/>
  <c r="DT220" i="14"/>
  <c r="DW252" i="14"/>
  <c r="CF268" i="14"/>
  <c r="DS145" i="14"/>
  <c r="CL20" i="14"/>
  <c r="DS52" i="14"/>
  <c r="CQ68" i="14"/>
  <c r="DV100" i="14"/>
  <c r="DM116" i="14"/>
  <c r="CI132" i="14"/>
  <c r="DQ165" i="14"/>
  <c r="CE181" i="14"/>
  <c r="DR215" i="14"/>
  <c r="DR231" i="14"/>
  <c r="CJ247" i="14"/>
  <c r="DM279" i="14"/>
  <c r="CE127" i="14"/>
  <c r="CH143" i="14"/>
  <c r="DR209" i="14"/>
  <c r="CL226" i="14"/>
  <c r="DQ258" i="14"/>
  <c r="DK274" i="14"/>
  <c r="CK47" i="14"/>
  <c r="DK26" i="14"/>
  <c r="CE42" i="14"/>
  <c r="DW74" i="14"/>
  <c r="DP90" i="14"/>
  <c r="CO106" i="14"/>
  <c r="DR138" i="14"/>
  <c r="CF154" i="14"/>
  <c r="CL171" i="14"/>
  <c r="DT204" i="14"/>
  <c r="CL221" i="14"/>
  <c r="DT253" i="14"/>
  <c r="DU269" i="14"/>
  <c r="CM192" i="14"/>
  <c r="DM21" i="14"/>
  <c r="CF37" i="14"/>
  <c r="DW69" i="14"/>
  <c r="DT85" i="14"/>
  <c r="CP101" i="14"/>
  <c r="DP133" i="14"/>
  <c r="CG149" i="14"/>
  <c r="CM166" i="14"/>
  <c r="DM199" i="14"/>
  <c r="CL216" i="14"/>
  <c r="DL248" i="14"/>
  <c r="DK264" i="14"/>
  <c r="CG280" i="14"/>
  <c r="CQ230" i="14"/>
  <c r="CN78" i="14"/>
  <c r="DK208" i="14"/>
  <c r="CN273" i="14"/>
  <c r="CO25" i="14"/>
  <c r="DL73" i="14"/>
  <c r="DT121" i="14"/>
  <c r="DP153" i="14"/>
  <c r="CE186" i="14"/>
  <c r="CP220" i="14"/>
  <c r="DV252" i="14"/>
  <c r="CE268" i="14"/>
  <c r="DQ145" i="14"/>
  <c r="CK20" i="14"/>
  <c r="DQ52" i="14"/>
  <c r="CP68" i="14"/>
  <c r="DU100" i="14"/>
  <c r="CE116" i="14"/>
  <c r="CH132" i="14"/>
  <c r="DP165" i="14"/>
  <c r="CQ181" i="14"/>
  <c r="DQ215" i="14"/>
  <c r="DK231" i="14"/>
  <c r="CI247" i="14"/>
  <c r="DL279" i="14"/>
  <c r="CQ127" i="14"/>
  <c r="CG143" i="14"/>
  <c r="DW209" i="14"/>
  <c r="CK226" i="14"/>
  <c r="DP258" i="14"/>
  <c r="CQ274" i="14"/>
  <c r="CJ47" i="14"/>
  <c r="DT26" i="14"/>
  <c r="CQ42" i="14"/>
  <c r="DV74" i="14"/>
  <c r="DS90" i="14"/>
  <c r="CN106" i="14"/>
  <c r="DQ138" i="14"/>
  <c r="CE154" i="14"/>
  <c r="CK171" i="14"/>
  <c r="DS204" i="14"/>
  <c r="CK221" i="14"/>
  <c r="DS253" i="14"/>
  <c r="CQ269" i="14"/>
  <c r="CL192" i="14"/>
  <c r="DL21" i="14"/>
  <c r="CQ37" i="14"/>
  <c r="DV69" i="14"/>
  <c r="DR85" i="14"/>
  <c r="CO101" i="14"/>
  <c r="DO133" i="14"/>
  <c r="CF149" i="14"/>
  <c r="CL166" i="14"/>
  <c r="DL199" i="14"/>
  <c r="CK216" i="14"/>
  <c r="DW248" i="14"/>
  <c r="CQ264" i="14"/>
  <c r="CF280" i="14"/>
  <c r="CP230" i="14"/>
  <c r="DN94" i="14"/>
  <c r="CK208" i="14"/>
  <c r="CM273" i="14"/>
  <c r="CN25" i="14"/>
  <c r="DK73" i="14"/>
  <c r="DS121" i="14"/>
  <c r="DO153" i="14"/>
  <c r="CQ186" i="14"/>
  <c r="CO220" i="14"/>
  <c r="DS252" i="14"/>
  <c r="DV33" i="14"/>
  <c r="DP145" i="14"/>
  <c r="CJ20" i="14"/>
  <c r="DP52" i="14"/>
  <c r="CO68" i="14"/>
  <c r="DK100" i="14"/>
  <c r="CQ116" i="14"/>
  <c r="CG132" i="14"/>
  <c r="DO165" i="14"/>
  <c r="CP181" i="14"/>
  <c r="DP215" i="14"/>
  <c r="DW231" i="14"/>
  <c r="CH247" i="14"/>
  <c r="DW279" i="14"/>
  <c r="CP127" i="14"/>
  <c r="DW160" i="14"/>
  <c r="DQ209" i="14"/>
  <c r="CJ226" i="14"/>
  <c r="DO258" i="14"/>
  <c r="CP274" i="14"/>
  <c r="CI47" i="14"/>
  <c r="DR26" i="14"/>
  <c r="CP42" i="14"/>
  <c r="DU74" i="14"/>
  <c r="DQ90" i="14"/>
  <c r="CM106" i="14"/>
  <c r="DP138" i="14"/>
  <c r="CQ154" i="14"/>
  <c r="DW187" i="14"/>
  <c r="DR204" i="14"/>
  <c r="CJ221" i="14"/>
  <c r="DR253" i="14"/>
  <c r="CP269" i="14"/>
  <c r="CK192" i="14"/>
  <c r="DK21" i="14"/>
  <c r="CP37" i="14"/>
  <c r="DU69" i="14"/>
  <c r="DS85" i="14"/>
  <c r="CN101" i="14"/>
  <c r="DN133" i="14"/>
  <c r="CE149" i="14"/>
  <c r="DW182" i="14"/>
  <c r="DK199" i="14"/>
  <c r="CJ216" i="14"/>
  <c r="DT248" i="14"/>
  <c r="CP264" i="14"/>
  <c r="CH280" i="14"/>
  <c r="DP246" i="14"/>
  <c r="CP94" i="14"/>
  <c r="CJ208" i="14"/>
  <c r="CL273" i="14"/>
  <c r="CG25" i="14"/>
  <c r="CM73" i="14"/>
  <c r="DR121" i="14"/>
  <c r="CO153" i="14"/>
  <c r="CP186" i="14"/>
  <c r="CN220" i="14"/>
  <c r="DQ252" i="14"/>
  <c r="DU33" i="14"/>
  <c r="DO145" i="14"/>
  <c r="CI20" i="14"/>
  <c r="DN52" i="14"/>
  <c r="CN68" i="14"/>
  <c r="DT100" i="14"/>
  <c r="CP116" i="14"/>
  <c r="CF132" i="14"/>
  <c r="DN165" i="14"/>
  <c r="CO181" i="14"/>
  <c r="DO215" i="14"/>
  <c r="CQ231" i="14"/>
  <c r="CG247" i="14"/>
  <c r="DV279" i="14"/>
  <c r="CO127" i="14"/>
  <c r="DV160" i="14"/>
  <c r="DP209" i="14"/>
  <c r="CI226" i="14"/>
  <c r="DW258" i="14"/>
  <c r="CO274" i="14"/>
  <c r="CF47" i="14"/>
  <c r="DP26" i="14"/>
  <c r="CO42" i="14"/>
  <c r="DO74" i="14"/>
  <c r="CI90" i="14"/>
  <c r="CL106" i="14"/>
  <c r="DO138" i="14"/>
  <c r="CP154" i="14"/>
  <c r="DV187" i="14"/>
  <c r="DW204" i="14"/>
  <c r="CI221" i="14"/>
  <c r="DW253" i="14"/>
  <c r="CO269" i="14"/>
  <c r="CJ192" i="14"/>
  <c r="DT21" i="14"/>
  <c r="CO37" i="14"/>
  <c r="DQ69" i="14"/>
  <c r="CJ85" i="14"/>
  <c r="CK101" i="14"/>
  <c r="DM133" i="14"/>
  <c r="CQ149" i="14"/>
  <c r="DV182" i="14"/>
  <c r="DT199" i="14"/>
  <c r="CI216" i="14"/>
  <c r="DV248" i="14"/>
  <c r="CO264" i="14"/>
  <c r="CE280" i="14"/>
  <c r="DO246" i="14"/>
  <c r="CO94" i="14"/>
  <c r="CH208" i="14"/>
  <c r="CJ273" i="14"/>
  <c r="DW41" i="14"/>
  <c r="CL73" i="14"/>
  <c r="DK121" i="14"/>
  <c r="CN153" i="14"/>
  <c r="CO186" i="14"/>
  <c r="CM220" i="14"/>
  <c r="DP252" i="14"/>
  <c r="DW33" i="14"/>
  <c r="CL145" i="14"/>
  <c r="CH20" i="14"/>
  <c r="DL52" i="14"/>
  <c r="CM68" i="14"/>
  <c r="DS100" i="14"/>
  <c r="CO116" i="14"/>
  <c r="DW148" i="14"/>
  <c r="DM165" i="14"/>
  <c r="CN181" i="14"/>
  <c r="DN215" i="14"/>
  <c r="CP231" i="14"/>
  <c r="CF247" i="14"/>
  <c r="DT279" i="14"/>
  <c r="CN127" i="14"/>
  <c r="DU160" i="14"/>
  <c r="DO209" i="14"/>
  <c r="CH226" i="14"/>
  <c r="DN258" i="14"/>
  <c r="CN274" i="14"/>
  <c r="DW10" i="14"/>
  <c r="DL26" i="14"/>
  <c r="CN42" i="14"/>
  <c r="DN74" i="14"/>
  <c r="CH90" i="14"/>
  <c r="CK106" i="14"/>
  <c r="DN138" i="14"/>
  <c r="CO154" i="14"/>
  <c r="DU187" i="14"/>
  <c r="DQ204" i="14"/>
  <c r="CH221" i="14"/>
  <c r="DQ253" i="14"/>
  <c r="CN269" i="14"/>
  <c r="DW5" i="14"/>
  <c r="DR21" i="14"/>
  <c r="CN37" i="14"/>
  <c r="DP69" i="14"/>
  <c r="CI85" i="14"/>
  <c r="CM101" i="14"/>
  <c r="DL133" i="14"/>
  <c r="CP149" i="14"/>
  <c r="DU182" i="14"/>
  <c r="DS199" i="14"/>
  <c r="CG216" i="14"/>
  <c r="DS248" i="14"/>
  <c r="CN264" i="14"/>
  <c r="DS262" i="14"/>
  <c r="CH94" i="14"/>
  <c r="CG208" i="14"/>
  <c r="CI273" i="14"/>
  <c r="DT41" i="14"/>
  <c r="CI73" i="14"/>
  <c r="CQ121" i="14"/>
  <c r="CM153" i="14"/>
  <c r="CN186" i="14"/>
  <c r="CL220" i="14"/>
  <c r="CP252" i="14"/>
  <c r="DT33" i="14"/>
  <c r="CK145" i="14"/>
  <c r="CE20" i="14"/>
  <c r="DR52" i="14"/>
  <c r="CL68" i="14"/>
  <c r="DR100" i="14"/>
  <c r="CN116" i="14"/>
  <c r="DV148" i="14"/>
  <c r="DL165" i="14"/>
  <c r="CM181" i="14"/>
  <c r="DM215" i="14"/>
  <c r="CO231" i="14"/>
  <c r="CE247" i="14"/>
  <c r="DU279" i="14"/>
  <c r="CM127" i="14"/>
  <c r="DT160" i="14"/>
  <c r="CO209" i="14"/>
  <c r="CG226" i="14"/>
  <c r="DV258" i="14"/>
  <c r="CM274" i="14"/>
  <c r="DV10" i="14"/>
  <c r="DS26" i="14"/>
  <c r="CM42" i="14"/>
  <c r="DM74" i="14"/>
  <c r="CG90" i="14"/>
  <c r="CJ106" i="14"/>
  <c r="DM138" i="14"/>
  <c r="CN154" i="14"/>
  <c r="DT187" i="14"/>
  <c r="CP204" i="14"/>
  <c r="CF221" i="14"/>
  <c r="DV253" i="14"/>
  <c r="CM269" i="14"/>
  <c r="DV5" i="14"/>
  <c r="DS21" i="14"/>
  <c r="CM37" i="14"/>
  <c r="DO69" i="14"/>
  <c r="CH85" i="14"/>
  <c r="CL101" i="14"/>
  <c r="DK133" i="14"/>
  <c r="CO149" i="14"/>
  <c r="DL182" i="14"/>
  <c r="CN199" i="14"/>
  <c r="CF216" i="14"/>
  <c r="DU248" i="14"/>
  <c r="CM264" i="14"/>
  <c r="DO262" i="14"/>
  <c r="DW110" i="14"/>
  <c r="CF208" i="14"/>
  <c r="CG273" i="14"/>
  <c r="DS41" i="14"/>
  <c r="CH73" i="14"/>
  <c r="CP121" i="14"/>
  <c r="CL153" i="14"/>
  <c r="CL186" i="14"/>
  <c r="CJ220" i="14"/>
  <c r="CJ252" i="14"/>
  <c r="DS33" i="14"/>
  <c r="CJ145" i="14"/>
  <c r="DV36" i="14"/>
  <c r="DO52" i="14"/>
  <c r="CK68" i="14"/>
  <c r="DQ100" i="14"/>
  <c r="CM116" i="14"/>
  <c r="DU148" i="14"/>
  <c r="DK165" i="14"/>
  <c r="CL181" i="14"/>
  <c r="DL215" i="14"/>
  <c r="CN231" i="14"/>
  <c r="DQ263" i="14"/>
  <c r="DS279" i="14"/>
  <c r="CL127" i="14"/>
  <c r="DS160" i="14"/>
  <c r="CN209" i="14"/>
  <c r="CE226" i="14"/>
  <c r="DU258" i="14"/>
  <c r="CL274" i="14"/>
  <c r="DU10" i="14"/>
  <c r="DQ26" i="14"/>
  <c r="CJ42" i="14"/>
  <c r="DL74" i="14"/>
  <c r="CF90" i="14"/>
  <c r="DW122" i="14"/>
  <c r="DL138" i="14"/>
  <c r="CM154" i="14"/>
  <c r="DS187" i="14"/>
  <c r="CO204" i="14"/>
  <c r="CE221" i="14"/>
  <c r="DP253" i="14"/>
  <c r="CL269" i="14"/>
  <c r="DU5" i="14"/>
  <c r="CJ21" i="14"/>
  <c r="CL37" i="14"/>
  <c r="DM69" i="14"/>
  <c r="CG85" i="14"/>
  <c r="DW117" i="14"/>
  <c r="DT133" i="14"/>
  <c r="CN149" i="14"/>
  <c r="DK182" i="14"/>
  <c r="CM199" i="14"/>
  <c r="CH216" i="14"/>
  <c r="DR248" i="14"/>
  <c r="CL264" i="14"/>
  <c r="CL262" i="14"/>
  <c r="DV110" i="14"/>
  <c r="DK225" i="14"/>
  <c r="CF273" i="14"/>
  <c r="DR41" i="14"/>
  <c r="CG73" i="14"/>
  <c r="CM121" i="14"/>
  <c r="CK153" i="14"/>
  <c r="CK186" i="14"/>
  <c r="CI220" i="14"/>
  <c r="CI252" i="14"/>
  <c r="DR33" i="14"/>
  <c r="CI145" i="14"/>
  <c r="DU36" i="14"/>
  <c r="DM52" i="14"/>
  <c r="CI68" i="14"/>
  <c r="DP100" i="14"/>
  <c r="CL116" i="14"/>
  <c r="DP148" i="14"/>
  <c r="CH165" i="14"/>
  <c r="CK181" i="14"/>
  <c r="DK215" i="14"/>
  <c r="CM231" i="14"/>
  <c r="DP263" i="14"/>
  <c r="DR279" i="14"/>
  <c r="CK127" i="14"/>
  <c r="DR160" i="14"/>
  <c r="CM209" i="14"/>
  <c r="CF226" i="14"/>
  <c r="DT258" i="14"/>
  <c r="CK274" i="14"/>
  <c r="DO10" i="14"/>
  <c r="CI26" i="14"/>
  <c r="CG42" i="14"/>
  <c r="DK74" i="14"/>
  <c r="CE90" i="14"/>
  <c r="DV122" i="14"/>
  <c r="DK138" i="14"/>
  <c r="CL154" i="14"/>
  <c r="DR187" i="14"/>
  <c r="CN204" i="14"/>
  <c r="CG221" i="14"/>
  <c r="DU253" i="14"/>
  <c r="CK269" i="14"/>
  <c r="DT5" i="14"/>
  <c r="CI21" i="14"/>
  <c r="CK37" i="14"/>
  <c r="DL69" i="14"/>
  <c r="CF85" i="14"/>
  <c r="DV117" i="14"/>
  <c r="DR133" i="14"/>
  <c r="CM149" i="14"/>
  <c r="DT182" i="14"/>
  <c r="CL199" i="14"/>
  <c r="CE216" i="14"/>
  <c r="DK248" i="14"/>
  <c r="CK264" i="14"/>
  <c r="CI262" i="14"/>
  <c r="CM110" i="14"/>
  <c r="DW225" i="14"/>
  <c r="CE273" i="14"/>
  <c r="DO41" i="14"/>
  <c r="DV89" i="14"/>
  <c r="CL121" i="14"/>
  <c r="CJ153" i="14"/>
  <c r="CJ186" i="14"/>
  <c r="CH220" i="14"/>
  <c r="CH252" i="14"/>
  <c r="DQ33" i="14"/>
  <c r="CH145" i="14"/>
  <c r="DK36" i="14"/>
  <c r="CG52" i="14"/>
  <c r="CH68" i="14"/>
  <c r="DN100" i="14"/>
  <c r="CK116" i="14"/>
  <c r="DO148" i="14"/>
  <c r="CG165" i="14"/>
  <c r="CJ181" i="14"/>
  <c r="DW215" i="14"/>
  <c r="CL231" i="14"/>
  <c r="DO263" i="14"/>
  <c r="DK279" i="14"/>
  <c r="CJ127" i="14"/>
  <c r="DQ160" i="14"/>
  <c r="CL209" i="14"/>
  <c r="DS242" i="14"/>
  <c r="DM258" i="14"/>
  <c r="CJ274" i="14"/>
  <c r="DN10" i="14"/>
  <c r="CH26" i="14"/>
  <c r="CL42" i="14"/>
  <c r="DT74" i="14"/>
  <c r="CQ90" i="14"/>
  <c r="DU122" i="14"/>
  <c r="DS138" i="14"/>
  <c r="CK154" i="14"/>
  <c r="DQ187" i="14"/>
  <c r="CM204" i="14"/>
  <c r="DL237" i="14"/>
  <c r="DO253" i="14"/>
  <c r="CJ269" i="14"/>
  <c r="DS5" i="14"/>
  <c r="CG21" i="14"/>
  <c r="CH37" i="14"/>
  <c r="DK69" i="14"/>
  <c r="CE85" i="14"/>
  <c r="DU117" i="14"/>
  <c r="DS133" i="14"/>
  <c r="CL149" i="14"/>
  <c r="DS182" i="14"/>
  <c r="CK199" i="14"/>
  <c r="DN232" i="14"/>
  <c r="DQ248" i="14"/>
  <c r="CJ264" i="14"/>
  <c r="CH262" i="14"/>
  <c r="CK110" i="14"/>
  <c r="DT225" i="14"/>
  <c r="DQ129" i="14"/>
  <c r="DM41" i="14"/>
  <c r="DR89" i="14"/>
  <c r="CK121" i="14"/>
  <c r="CI153" i="14"/>
  <c r="CI186" i="14"/>
  <c r="CG220" i="14"/>
  <c r="CG252" i="14"/>
  <c r="DO33" i="14"/>
  <c r="CG145" i="14"/>
  <c r="DT36" i="14"/>
  <c r="CF52" i="14"/>
  <c r="CJ68" i="14"/>
  <c r="DL100" i="14"/>
  <c r="CJ116" i="14"/>
  <c r="DN148" i="14"/>
  <c r="CF165" i="14"/>
  <c r="CI181" i="14"/>
  <c r="DV215" i="14"/>
  <c r="CK231" i="14"/>
  <c r="DN263" i="14"/>
  <c r="CQ279" i="14"/>
  <c r="CI127" i="14"/>
  <c r="DP160" i="14"/>
  <c r="CK209" i="14"/>
  <c r="DR242" i="14"/>
  <c r="DL258" i="14"/>
  <c r="CI274" i="14"/>
  <c r="DM10" i="14"/>
  <c r="CF26" i="14"/>
  <c r="CK42" i="14"/>
  <c r="DR74" i="14"/>
  <c r="CP90" i="14"/>
  <c r="DO122" i="14"/>
  <c r="CG138" i="14"/>
  <c r="CJ154" i="14"/>
  <c r="DP187" i="14"/>
  <c r="CL204" i="14"/>
  <c r="DK237" i="14"/>
  <c r="DN253" i="14"/>
  <c r="CI269" i="14"/>
  <c r="DR5" i="14"/>
  <c r="CF21" i="14"/>
  <c r="CE37" i="14"/>
  <c r="DT69" i="14"/>
  <c r="CQ85" i="14"/>
  <c r="DQ117" i="14"/>
  <c r="CH133" i="14"/>
  <c r="CK149" i="14"/>
  <c r="DR182" i="14"/>
  <c r="CJ199" i="14"/>
  <c r="DM232" i="14"/>
  <c r="DP248" i="14"/>
  <c r="CI264" i="14"/>
  <c r="CJ278" i="14"/>
  <c r="CE110" i="14"/>
  <c r="CO225" i="14"/>
  <c r="DN129" i="14"/>
  <c r="DK41" i="14"/>
  <c r="DQ89" i="14"/>
  <c r="CJ121" i="14"/>
  <c r="CG153" i="14"/>
  <c r="CH186" i="14"/>
  <c r="CF220" i="14"/>
  <c r="CF252" i="14"/>
  <c r="DN33" i="14"/>
  <c r="CF145" i="14"/>
  <c r="DS36" i="14"/>
  <c r="CQ52" i="14"/>
  <c r="DW84" i="14"/>
  <c r="DO100" i="14"/>
  <c r="CI116" i="14"/>
  <c r="DM148" i="14"/>
  <c r="CE165" i="14"/>
  <c r="DW198" i="14"/>
  <c r="DU215" i="14"/>
  <c r="CJ231" i="14"/>
  <c r="DM263" i="14"/>
  <c r="CP279" i="14"/>
  <c r="CH127" i="14"/>
  <c r="DO160" i="14"/>
  <c r="CJ209" i="14"/>
  <c r="DQ242" i="14"/>
  <c r="DK258" i="14"/>
  <c r="CH274" i="14"/>
  <c r="DK10" i="14"/>
  <c r="CE26" i="14"/>
  <c r="DW58" i="14"/>
  <c r="DP74" i="14"/>
  <c r="CO90" i="14"/>
  <c r="DN122" i="14"/>
  <c r="CF138" i="14"/>
  <c r="CI154" i="14"/>
  <c r="DO187" i="14"/>
  <c r="CK204" i="14"/>
  <c r="DT237" i="14"/>
  <c r="DM253" i="14"/>
  <c r="CH269" i="14"/>
  <c r="DQ5" i="14"/>
  <c r="DN21" i="14"/>
  <c r="DW53" i="14"/>
  <c r="DR69" i="14"/>
  <c r="CP85" i="14"/>
  <c r="DP117" i="14"/>
  <c r="CG133" i="14"/>
  <c r="CJ149" i="14"/>
  <c r="DQ182" i="14"/>
  <c r="CI199" i="14"/>
  <c r="DL232" i="14"/>
  <c r="DO248" i="14"/>
  <c r="CG264" i="14"/>
  <c r="CI278" i="14"/>
  <c r="DW126" i="14"/>
  <c r="CN225" i="14"/>
  <c r="DL129" i="14"/>
  <c r="CN41" i="14"/>
  <c r="DM89" i="14"/>
  <c r="CI121" i="14"/>
  <c r="CF153" i="14"/>
  <c r="DT203" i="14"/>
  <c r="CE220" i="14"/>
  <c r="CE252" i="14"/>
  <c r="DL33" i="14"/>
  <c r="CE145" i="14"/>
  <c r="DQ36" i="14"/>
  <c r="CP52" i="14"/>
  <c r="DV84" i="14"/>
  <c r="DM100" i="14"/>
  <c r="CH116" i="14"/>
  <c r="DL148" i="14"/>
  <c r="CQ165" i="14"/>
  <c r="DV198" i="14"/>
  <c r="DT215" i="14"/>
  <c r="CI231" i="14"/>
  <c r="DL263" i="14"/>
  <c r="CO279" i="14"/>
  <c r="CG127" i="14"/>
  <c r="DN160" i="14"/>
  <c r="CI209" i="14"/>
  <c r="DP242" i="14"/>
  <c r="CQ258" i="14"/>
  <c r="CG274" i="14"/>
  <c r="DT10" i="14"/>
  <c r="CQ26" i="14"/>
  <c r="DV58" i="14"/>
  <c r="DS74" i="14"/>
  <c r="CN90" i="14"/>
  <c r="DM122" i="14"/>
  <c r="CE138" i="14"/>
  <c r="CH154" i="14"/>
  <c r="DN187" i="14"/>
  <c r="CJ204" i="14"/>
  <c r="DS237" i="14"/>
  <c r="CQ253" i="14"/>
  <c r="CF269" i="14"/>
  <c r="DP5" i="14"/>
  <c r="CQ21" i="14"/>
  <c r="DV53" i="14"/>
  <c r="DS69" i="14"/>
  <c r="CO85" i="14"/>
  <c r="DO117" i="14"/>
  <c r="CF133" i="14"/>
  <c r="CI149" i="14"/>
  <c r="DP182" i="14"/>
  <c r="CH199" i="14"/>
  <c r="DW232" i="14"/>
  <c r="CQ248" i="14"/>
  <c r="CF264" i="14"/>
  <c r="CO278" i="14"/>
  <c r="DP126" i="14"/>
  <c r="CG225" i="14"/>
  <c r="DM129" i="14"/>
  <c r="CM41" i="14"/>
  <c r="DK89" i="14"/>
  <c r="CE121" i="14"/>
  <c r="CE153" i="14"/>
  <c r="DS203" i="14"/>
  <c r="CQ220" i="14"/>
  <c r="CQ252" i="14"/>
  <c r="DP33" i="14"/>
  <c r="CQ145" i="14"/>
  <c r="DP36" i="14"/>
  <c r="CO52" i="14"/>
  <c r="DU84" i="14"/>
  <c r="CG100" i="14"/>
  <c r="CG116" i="14"/>
  <c r="DK148" i="14"/>
  <c r="CP165" i="14"/>
  <c r="DU198" i="14"/>
  <c r="DS215" i="14"/>
  <c r="CH231" i="14"/>
  <c r="DT263" i="14"/>
  <c r="CN279" i="14"/>
  <c r="DW143" i="14"/>
  <c r="DM160" i="14"/>
  <c r="CH209" i="14"/>
  <c r="DO242" i="14"/>
  <c r="CP258" i="14"/>
  <c r="CE274" i="14"/>
  <c r="DR10" i="14"/>
  <c r="CP26" i="14"/>
  <c r="DU58" i="14"/>
  <c r="DQ74" i="14"/>
  <c r="CM90" i="14"/>
  <c r="DL122" i="14"/>
  <c r="CQ138" i="14"/>
  <c r="DW171" i="14"/>
  <c r="DM187" i="14"/>
  <c r="CI204" i="14"/>
  <c r="DR237" i="14"/>
  <c r="CP253" i="14"/>
  <c r="CE269" i="14"/>
  <c r="DO5" i="14"/>
  <c r="CP21" i="14"/>
  <c r="DU53" i="14"/>
  <c r="DN69" i="14"/>
  <c r="CN85" i="14"/>
  <c r="DN117" i="14"/>
  <c r="CE133" i="14"/>
  <c r="DW166" i="14"/>
  <c r="DO182" i="14"/>
  <c r="CG199" i="14"/>
  <c r="DT232" i="14"/>
  <c r="CP248" i="14"/>
  <c r="CE264" i="14"/>
  <c r="DW113" i="14"/>
  <c r="DM126" i="14"/>
  <c r="CF225" i="14"/>
  <c r="CH129" i="14"/>
  <c r="CL41" i="14"/>
  <c r="CF89" i="14"/>
  <c r="DW137" i="14"/>
  <c r="DR170" i="14"/>
  <c r="DR203" i="14"/>
  <c r="DT236" i="14"/>
  <c r="DU268" i="14"/>
  <c r="DM33" i="14"/>
  <c r="CP145" i="14"/>
  <c r="DN36" i="14"/>
  <c r="CN52" i="14"/>
  <c r="DK84" i="14"/>
  <c r="CF100" i="14"/>
  <c r="CF116" i="14"/>
  <c r="DT148" i="14"/>
  <c r="CO165" i="14"/>
  <c r="DL198" i="14"/>
  <c r="CQ215" i="14"/>
  <c r="CG231" i="14"/>
  <c r="DS263" i="14"/>
  <c r="CM279" i="14"/>
  <c r="DV143" i="14"/>
  <c r="DL160" i="14"/>
  <c r="CG209" i="14"/>
  <c r="DW242" i="14"/>
  <c r="CO258" i="14"/>
  <c r="CF274" i="14"/>
  <c r="DP10" i="14"/>
  <c r="CO26" i="14"/>
  <c r="DO58" i="14"/>
  <c r="CI74" i="14"/>
  <c r="CL90" i="14"/>
  <c r="DK122" i="14"/>
  <c r="CP138" i="14"/>
  <c r="DV171" i="14"/>
  <c r="DL187" i="14"/>
  <c r="CH204" i="14"/>
  <c r="DW237" i="14"/>
  <c r="CO253" i="14"/>
  <c r="CG269" i="14"/>
  <c r="DN5" i="14"/>
  <c r="CO21" i="14"/>
  <c r="DQ53" i="14"/>
  <c r="CJ69" i="14"/>
  <c r="CM85" i="14"/>
  <c r="DM117" i="14"/>
  <c r="CQ133" i="14"/>
  <c r="DV166" i="14"/>
  <c r="DN182" i="14"/>
  <c r="CF199" i="14"/>
  <c r="DV232" i="14"/>
  <c r="CO248" i="14"/>
  <c r="CH264" i="14"/>
  <c r="DT113" i="14"/>
  <c r="DL126" i="14"/>
  <c r="CQ225" i="14"/>
  <c r="CG129" i="14"/>
  <c r="CK41" i="14"/>
  <c r="CE89" i="14"/>
  <c r="DV137" i="14"/>
  <c r="DQ170" i="14"/>
  <c r="DQ203" i="14"/>
  <c r="DO236" i="14"/>
  <c r="DT268" i="14"/>
  <c r="DK33" i="14"/>
  <c r="CO145" i="14"/>
  <c r="DL36" i="14"/>
  <c r="CM52" i="14"/>
  <c r="DT84" i="14"/>
  <c r="CE100" i="14"/>
  <c r="DW132" i="14"/>
  <c r="DS148" i="14"/>
  <c r="CN165" i="14"/>
  <c r="DK198" i="14"/>
  <c r="CP215" i="14"/>
  <c r="CF231" i="14"/>
  <c r="DW263" i="14"/>
  <c r="CL279" i="14"/>
  <c r="DU143" i="14"/>
  <c r="DK160" i="14"/>
  <c r="CF209" i="14"/>
  <c r="DN242" i="14"/>
  <c r="CN258" i="14"/>
  <c r="DW47" i="14"/>
  <c r="DS10" i="14"/>
  <c r="CN26" i="14"/>
  <c r="DN58" i="14"/>
  <c r="CH74" i="14"/>
  <c r="CK90" i="14"/>
  <c r="DT122" i="14"/>
  <c r="CO138" i="14"/>
  <c r="DU171" i="14"/>
  <c r="DK187" i="14"/>
  <c r="CG204" i="14"/>
  <c r="DQ237" i="14"/>
  <c r="CN253" i="14"/>
  <c r="DW192" i="14"/>
  <c r="DL5" i="14"/>
  <c r="CN21" i="14"/>
  <c r="DP53" i="14"/>
  <c r="CI69" i="14"/>
  <c r="CL85" i="14"/>
  <c r="DL117" i="14"/>
  <c r="CP133" i="14"/>
  <c r="DU166" i="14"/>
  <c r="DM182" i="14"/>
  <c r="CE199" i="14"/>
  <c r="DS232" i="14"/>
  <c r="CN248" i="14"/>
  <c r="DN280" i="14"/>
  <c r="DV14" i="14"/>
  <c r="DV142" i="14"/>
  <c r="CP225" i="14"/>
  <c r="CN129" i="14"/>
  <c r="CJ41" i="14"/>
  <c r="CQ89" i="14"/>
  <c r="DU137" i="14"/>
  <c r="DP170" i="14"/>
  <c r="DP203" i="14"/>
  <c r="DN236" i="14"/>
  <c r="DO268" i="14"/>
  <c r="CN33" i="14"/>
  <c r="CN145" i="14"/>
  <c r="DW36" i="14"/>
  <c r="CL52" i="14"/>
  <c r="DS84" i="14"/>
  <c r="CQ100" i="14"/>
  <c r="DV132" i="14"/>
  <c r="DR148" i="14"/>
  <c r="CM165" i="14"/>
  <c r="DT198" i="14"/>
  <c r="CO215" i="14"/>
  <c r="CE231" i="14"/>
  <c r="DR263" i="14"/>
  <c r="CK279" i="14"/>
  <c r="DR143" i="14"/>
  <c r="CI160" i="14"/>
  <c r="CE209" i="14"/>
  <c r="DT242" i="14"/>
  <c r="CM258" i="14"/>
  <c r="DV47" i="14"/>
  <c r="DQ10" i="14"/>
  <c r="CM26" i="14"/>
  <c r="DM58" i="14"/>
  <c r="CG74" i="14"/>
  <c r="CJ90" i="14"/>
  <c r="DR122" i="14"/>
  <c r="CN138" i="14"/>
  <c r="DT171" i="14"/>
  <c r="CJ187" i="14"/>
  <c r="CF204" i="14"/>
  <c r="DV237" i="14"/>
  <c r="CM253" i="14"/>
  <c r="DV192" i="14"/>
  <c r="DK5" i="14"/>
  <c r="CM21" i="14"/>
  <c r="DO53" i="14"/>
  <c r="CH69" i="14"/>
  <c r="CK85" i="14"/>
  <c r="DK117" i="14"/>
  <c r="CO133" i="14"/>
  <c r="DL166" i="14"/>
  <c r="CK182" i="14"/>
  <c r="CQ199" i="14"/>
  <c r="DU232" i="14"/>
  <c r="CM248" i="14"/>
  <c r="DM280" i="14"/>
  <c r="DU14" i="14"/>
  <c r="DL142" i="14"/>
  <c r="DT241" i="14"/>
  <c r="CM129" i="14"/>
  <c r="CQ41" i="14"/>
  <c r="CP89" i="14"/>
  <c r="DK137" i="14"/>
  <c r="DO170" i="14"/>
  <c r="DN203" i="14"/>
  <c r="DQ236" i="14"/>
  <c r="DN268" i="14"/>
  <c r="CM33" i="14"/>
  <c r="CM145" i="14"/>
  <c r="DR36" i="14"/>
  <c r="CK52" i="14"/>
  <c r="DR84" i="14"/>
  <c r="CP100" i="14"/>
  <c r="DU132" i="14"/>
  <c r="DQ148" i="14"/>
  <c r="CL165" i="14"/>
  <c r="DS198" i="14"/>
  <c r="CN215" i="14"/>
  <c r="DQ247" i="14"/>
  <c r="DV263" i="14"/>
  <c r="CJ279" i="14"/>
  <c r="DP143" i="14"/>
  <c r="CH160" i="14"/>
  <c r="CQ209" i="14"/>
  <c r="DV242" i="14"/>
  <c r="CL258" i="14"/>
  <c r="DU47" i="14"/>
  <c r="DL10" i="14"/>
  <c r="CK26" i="14"/>
  <c r="DK58" i="14"/>
  <c r="CF74" i="14"/>
  <c r="DW106" i="14"/>
  <c r="DP122" i="14"/>
  <c r="CM138" i="14"/>
  <c r="DS171" i="14"/>
  <c r="CI187" i="14"/>
  <c r="CE204" i="14"/>
  <c r="DP237" i="14"/>
  <c r="CL253" i="14"/>
  <c r="DU192" i="14"/>
  <c r="DM5" i="14"/>
  <c r="CL21" i="14"/>
  <c r="DM53" i="14"/>
  <c r="CG69" i="14"/>
  <c r="DW101" i="14"/>
  <c r="DT117" i="14"/>
  <c r="CN133" i="14"/>
  <c r="DK166" i="14"/>
  <c r="CJ182" i="14"/>
  <c r="CP199" i="14"/>
  <c r="DR232" i="14"/>
  <c r="CL248" i="14"/>
  <c r="DL280" i="14"/>
  <c r="DL14" i="14"/>
  <c r="DO142" i="14"/>
  <c r="DU241" i="14"/>
  <c r="DW9" i="14"/>
  <c r="CI41" i="14"/>
  <c r="CO89" i="14"/>
  <c r="DT137" i="14"/>
  <c r="DL170" i="14"/>
  <c r="DM203" i="14"/>
  <c r="DP236" i="14"/>
  <c r="DM268" i="14"/>
  <c r="CK33" i="14"/>
  <c r="DV20" i="14"/>
  <c r="DO36" i="14"/>
  <c r="CJ52" i="14"/>
  <c r="DQ84" i="14"/>
  <c r="CO100" i="14"/>
  <c r="DK132" i="14"/>
  <c r="CE148" i="14"/>
  <c r="CK165" i="14"/>
  <c r="DR198" i="14"/>
  <c r="CM215" i="14"/>
  <c r="DP247" i="14"/>
  <c r="DK263" i="14"/>
  <c r="CI279" i="14"/>
  <c r="DO143" i="14"/>
  <c r="CG160" i="14"/>
  <c r="CP209" i="14"/>
  <c r="DM242" i="14"/>
  <c r="CK258" i="14"/>
  <c r="DM47" i="14"/>
  <c r="CL10" i="14"/>
  <c r="CJ26" i="14"/>
  <c r="DT58" i="14"/>
  <c r="CE74" i="14"/>
  <c r="DV106" i="14"/>
  <c r="DS122" i="14"/>
  <c r="CL138" i="14"/>
  <c r="DR171" i="14"/>
  <c r="CH187" i="14"/>
  <c r="CQ204" i="14"/>
  <c r="DM237" i="14"/>
  <c r="CK253" i="14"/>
  <c r="DT192" i="14"/>
  <c r="CM5" i="14"/>
  <c r="CK21" i="14"/>
  <c r="DL53" i="14"/>
  <c r="CF69" i="14"/>
  <c r="DV101" i="14"/>
  <c r="DR117" i="14"/>
  <c r="CM133" i="14"/>
  <c r="DT166" i="14"/>
  <c r="CI182" i="14"/>
  <c r="CO199" i="14"/>
  <c r="DQ232" i="14"/>
  <c r="CK248" i="14"/>
  <c r="DW280" i="14"/>
  <c r="CV16" i="14"/>
  <c r="CZ32" i="14"/>
  <c r="AT32" i="14"/>
  <c r="BS48" i="14"/>
  <c r="DI64" i="14"/>
  <c r="AJ64" i="14"/>
  <c r="CB80" i="14"/>
  <c r="DB96" i="14"/>
  <c r="DE112" i="14"/>
  <c r="AJ112" i="14"/>
  <c r="BQ128" i="14"/>
  <c r="CV144" i="14"/>
  <c r="AR144" i="14"/>
  <c r="BY160" i="14"/>
  <c r="CD176" i="14"/>
  <c r="DG192" i="14"/>
  <c r="AH192" i="14"/>
  <c r="BW208" i="14"/>
  <c r="DA224" i="14"/>
  <c r="AP224" i="14"/>
  <c r="AN240" i="14"/>
  <c r="CB256" i="14"/>
  <c r="CY272" i="14"/>
  <c r="AP272" i="14"/>
  <c r="CB11" i="14"/>
  <c r="DA27" i="14"/>
  <c r="DE43" i="14"/>
  <c r="AS43" i="14"/>
  <c r="BX59" i="14"/>
  <c r="CX75" i="14"/>
  <c r="AJ75" i="14"/>
  <c r="CD91" i="14"/>
  <c r="DG107" i="14"/>
  <c r="CT123" i="14"/>
  <c r="AJ123" i="14"/>
  <c r="BV139" i="14"/>
  <c r="DA155" i="14"/>
  <c r="CS155" i="14" s="1"/>
  <c r="AR155" i="14"/>
  <c r="BV171" i="14"/>
  <c r="BS187" i="14"/>
  <c r="CY203" i="14"/>
  <c r="AH203" i="14"/>
  <c r="CB219" i="14"/>
  <c r="CT235" i="14"/>
  <c r="AP235" i="14"/>
  <c r="AN251" i="14"/>
  <c r="BQ267" i="14"/>
  <c r="CY6" i="14"/>
  <c r="AN6" i="14"/>
  <c r="BP22" i="14"/>
  <c r="DD38" i="14"/>
  <c r="CT54" i="14"/>
  <c r="AS54" i="14"/>
  <c r="BN70" i="14"/>
  <c r="DE86" i="14"/>
  <c r="AJ86" i="14"/>
  <c r="BV102" i="14"/>
  <c r="DI118" i="14"/>
  <c r="CY134" i="14"/>
  <c r="AJ134" i="14"/>
  <c r="CB150" i="14"/>
  <c r="DG166" i="14"/>
  <c r="AR166" i="14"/>
  <c r="BZ182" i="14"/>
  <c r="BX198" i="14"/>
  <c r="DD214" i="14"/>
  <c r="AH214" i="14"/>
  <c r="BP230" i="14"/>
  <c r="CY246" i="14"/>
  <c r="AP246" i="14"/>
  <c r="AI262" i="14"/>
  <c r="BR278" i="14"/>
  <c r="DD17" i="14"/>
  <c r="AO17" i="14"/>
  <c r="BV33" i="14"/>
  <c r="CV49" i="14"/>
  <c r="AQ49" i="14"/>
  <c r="AT65" i="14"/>
  <c r="BS81" i="14"/>
  <c r="DI97" i="14"/>
  <c r="AL97" i="14"/>
  <c r="CA113" i="14"/>
  <c r="CZ129" i="14"/>
  <c r="DC145" i="14"/>
  <c r="AK145" i="14"/>
  <c r="BQ161" i="14"/>
  <c r="DJ177" i="14"/>
  <c r="AS177" i="14"/>
  <c r="BR193" i="14"/>
  <c r="CD209" i="14"/>
  <c r="DH225" i="14"/>
  <c r="AI225" i="14"/>
  <c r="BV241" i="14"/>
  <c r="CZ257" i="14"/>
  <c r="AL257" i="14"/>
  <c r="BY273" i="14"/>
  <c r="BV12" i="14"/>
  <c r="DG28" i="14"/>
  <c r="AQ28" i="14"/>
  <c r="BT44" i="14"/>
  <c r="CX60" i="14"/>
  <c r="AW60" i="14"/>
  <c r="BN76" i="14"/>
  <c r="BZ92" i="14"/>
  <c r="CU108" i="14"/>
  <c r="AR108" i="14"/>
  <c r="BR124" i="14"/>
  <c r="DC140" i="14"/>
  <c r="AV16" i="14"/>
  <c r="CC32" i="14"/>
  <c r="CY48" i="14"/>
  <c r="AV48" i="14"/>
  <c r="AS64" i="14"/>
  <c r="BQ80" i="14"/>
  <c r="CZ96" i="14"/>
  <c r="DC112" i="14"/>
  <c r="AI112" i="14"/>
  <c r="CD128" i="14"/>
  <c r="DA144" i="14"/>
  <c r="DF160" i="14"/>
  <c r="AW160" i="14"/>
  <c r="BR176" i="14"/>
  <c r="BO192" i="14"/>
  <c r="DJ208" i="14"/>
  <c r="AU208" i="14"/>
  <c r="BQ224" i="14"/>
  <c r="DD240" i="14"/>
  <c r="CX256" i="14"/>
  <c r="AK256" i="14"/>
  <c r="AI272" i="14"/>
  <c r="BQ11" i="14"/>
  <c r="CX27" i="14"/>
  <c r="AH27" i="14"/>
  <c r="AR43" i="14"/>
  <c r="BU59" i="14"/>
  <c r="DD75" i="14"/>
  <c r="DI91" i="14"/>
  <c r="AO91" i="14"/>
  <c r="BS107" i="14"/>
  <c r="DD123" i="14"/>
  <c r="DJ139" i="14"/>
  <c r="AW139" i="14"/>
  <c r="BP155" i="14"/>
  <c r="BS171" i="14"/>
  <c r="CW187" i="14"/>
  <c r="AT187" i="14"/>
  <c r="BU203" i="14"/>
  <c r="BQ219" i="14"/>
  <c r="DC235" i="14"/>
  <c r="AR235" i="14"/>
  <c r="AM251" i="14"/>
  <c r="BN267" i="14"/>
  <c r="DD6" i="14"/>
  <c r="AW6" i="14"/>
  <c r="AS22" i="14"/>
  <c r="BT38" i="14"/>
  <c r="DE54" i="14"/>
  <c r="DJ70" i="14"/>
  <c r="AO70" i="14"/>
  <c r="BX86" i="14"/>
  <c r="DI102" i="14"/>
  <c r="DA118" i="14"/>
  <c r="AV118" i="14"/>
  <c r="BS134" i="14"/>
  <c r="BQ150" i="14"/>
  <c r="DC166" i="14"/>
  <c r="AT166" i="14"/>
  <c r="BN182" i="14"/>
  <c r="BU198" i="14"/>
  <c r="DI214" i="14"/>
  <c r="AQ214" i="14"/>
  <c r="AM230" i="14"/>
  <c r="BR246" i="14"/>
  <c r="CU262" i="14"/>
  <c r="AJ262" i="14"/>
  <c r="AU278" i="14"/>
  <c r="BX17" i="14"/>
  <c r="CU33" i="14"/>
  <c r="CZ49" i="14"/>
  <c r="AO49" i="14"/>
  <c r="BN65" i="14"/>
  <c r="DI81" i="14"/>
  <c r="DE97" i="14"/>
  <c r="AN97" i="14"/>
  <c r="CB113" i="14"/>
  <c r="BV129" i="14"/>
  <c r="DH145" i="14"/>
  <c r="AT145" i="14"/>
  <c r="BX161" i="14"/>
  <c r="CB177" i="14"/>
  <c r="CT193" i="14"/>
  <c r="AR193" i="14"/>
  <c r="AN209" i="14"/>
  <c r="AT16" i="14"/>
  <c r="CA32" i="14"/>
  <c r="CW48" i="14"/>
  <c r="CZ64" i="14"/>
  <c r="AP64" i="14"/>
  <c r="BO80" i="14"/>
  <c r="CY96" i="14"/>
  <c r="DF112" i="14"/>
  <c r="AW112" i="14"/>
  <c r="CB128" i="14"/>
  <c r="BX144" i="14"/>
  <c r="DH160" i="14"/>
  <c r="AU160" i="14"/>
  <c r="BS176" i="14"/>
  <c r="BN192" i="14"/>
  <c r="CV208" i="14"/>
  <c r="AR208" i="14"/>
  <c r="AN224" i="14"/>
  <c r="BY240" i="14"/>
  <c r="CZ256" i="14"/>
  <c r="AV256" i="14"/>
  <c r="AW272" i="14"/>
  <c r="BO11" i="14"/>
  <c r="DD27" i="14"/>
  <c r="DF43" i="14"/>
  <c r="AO43" i="14"/>
  <c r="BS59" i="14"/>
  <c r="CV75" i="14"/>
  <c r="DJ91" i="14"/>
  <c r="AM91" i="14"/>
  <c r="BQ107" i="14"/>
  <c r="CC123" i="14"/>
  <c r="CV139" i="14"/>
  <c r="AT139" i="14"/>
  <c r="BN155" i="14"/>
  <c r="BM155" i="14" s="1"/>
  <c r="BQ171" i="14"/>
  <c r="CY187" i="14"/>
  <c r="AR187" i="14"/>
  <c r="AN203" i="14"/>
  <c r="BO219" i="14"/>
  <c r="DE235" i="14"/>
  <c r="AO235" i="14"/>
  <c r="AK251" i="14"/>
  <c r="CB267" i="14"/>
  <c r="DE6" i="14"/>
  <c r="DJ22" i="14"/>
  <c r="AQ22" i="14"/>
  <c r="BR38" i="14"/>
  <c r="DG54" i="14"/>
  <c r="CW70" i="14"/>
  <c r="AL70" i="14"/>
  <c r="BV86" i="14"/>
  <c r="BQ102" i="14"/>
  <c r="DC118" i="14"/>
  <c r="AT118" i="14"/>
  <c r="BU134" i="14"/>
  <c r="BO150" i="14"/>
  <c r="DE166" i="14"/>
  <c r="AQ166" i="14"/>
  <c r="AM182" i="14"/>
  <c r="BS198" i="14"/>
  <c r="DJ214" i="14"/>
  <c r="AO214" i="14"/>
  <c r="AK230" i="14"/>
  <c r="BP246" i="14"/>
  <c r="CV262" i="14"/>
  <c r="DE278" i="14"/>
  <c r="AR278" i="14"/>
  <c r="BV17" i="14"/>
  <c r="CW33" i="14"/>
  <c r="CY16" i="14"/>
  <c r="DA32" i="14"/>
  <c r="AQ32" i="14"/>
  <c r="CD48" i="14"/>
  <c r="CX64" i="14"/>
  <c r="DD80" i="14"/>
  <c r="AM80" i="14"/>
  <c r="CC96" i="14"/>
  <c r="BX112" i="14"/>
  <c r="DH128" i="14"/>
  <c r="AT128" i="14"/>
  <c r="BZ144" i="14"/>
  <c r="BU160" i="14"/>
  <c r="DJ176" i="14"/>
  <c r="AR176" i="14"/>
  <c r="AN192" i="14"/>
  <c r="CA208" i="14"/>
  <c r="CY224" i="14"/>
  <c r="AO224" i="14"/>
  <c r="AK240" i="14"/>
  <c r="BV256" i="14"/>
  <c r="DG272" i="14"/>
  <c r="DF11" i="14"/>
  <c r="AQ11" i="14"/>
  <c r="CC27" i="14"/>
  <c r="DB43" i="14"/>
  <c r="DI59" i="14"/>
  <c r="AL59" i="14"/>
  <c r="CD75" i="14"/>
  <c r="CB91" i="14"/>
  <c r="CW107" i="14"/>
  <c r="AK107" i="14"/>
  <c r="BN123" i="14"/>
  <c r="BZ139" i="14"/>
  <c r="CY155" i="14"/>
  <c r="AQ155" i="14"/>
  <c r="AM171" i="14"/>
  <c r="CD187" i="14"/>
  <c r="DF203" i="14"/>
  <c r="AO203" i="14"/>
  <c r="AK219" i="14"/>
  <c r="BZ235" i="14"/>
  <c r="CW251" i="14"/>
  <c r="CT267" i="14"/>
  <c r="AR267" i="14"/>
  <c r="BP6" i="14"/>
  <c r="DH22" i="14"/>
  <c r="CW38" i="14"/>
  <c r="AL38" i="14"/>
  <c r="BV54" i="14"/>
  <c r="BQ70" i="14"/>
  <c r="DC86" i="14"/>
  <c r="AI86" i="14"/>
  <c r="BS102" i="14"/>
  <c r="CD118" i="14"/>
  <c r="DF134" i="14"/>
  <c r="AQ134" i="14"/>
  <c r="AM150" i="14"/>
  <c r="CC166" i="14"/>
  <c r="CV182" i="14"/>
  <c r="AO182" i="14"/>
  <c r="AJ198" i="14"/>
  <c r="BP214" i="14"/>
  <c r="CV230" i="14"/>
  <c r="DC246" i="14"/>
  <c r="AH246" i="14"/>
  <c r="BN262" i="14"/>
  <c r="BW278" i="14"/>
  <c r="DB17" i="14"/>
  <c r="AN17" i="14"/>
  <c r="CD33" i="14"/>
  <c r="CW16" i="14"/>
  <c r="DC32" i="14"/>
  <c r="AO32" i="14"/>
  <c r="CC48" i="14"/>
  <c r="BX64" i="14"/>
  <c r="DF80" i="14"/>
  <c r="AK80" i="14"/>
  <c r="CA96" i="14"/>
  <c r="BV112" i="14"/>
  <c r="DJ128" i="14"/>
  <c r="AQ128" i="14"/>
  <c r="AN144" i="14"/>
  <c r="BS160" i="14"/>
  <c r="CV176" i="14"/>
  <c r="AP176" i="14"/>
  <c r="AL192" i="14"/>
  <c r="BY208" i="14"/>
  <c r="DE224" i="14"/>
  <c r="DG240" i="14"/>
  <c r="AI240" i="14"/>
  <c r="BT256" i="14"/>
  <c r="BO272" i="14"/>
  <c r="DH11" i="14"/>
  <c r="AO11" i="14"/>
  <c r="CA27" i="14"/>
  <c r="CC43" i="14"/>
  <c r="CU59" i="14"/>
  <c r="AJ59" i="14"/>
  <c r="BO75" i="14"/>
  <c r="BZ91" i="14"/>
  <c r="CY107" i="14"/>
  <c r="AI107" i="14"/>
  <c r="AN123" i="14"/>
  <c r="BX139" i="14"/>
  <c r="DB155" i="14"/>
  <c r="AP155" i="14"/>
  <c r="AK171" i="14"/>
  <c r="CC187" i="14"/>
  <c r="DJ203" i="14"/>
  <c r="CV219" i="14"/>
  <c r="AI219" i="14"/>
  <c r="BU235" i="14"/>
  <c r="DH251" i="14"/>
  <c r="DA267" i="14"/>
  <c r="AP267" i="14"/>
  <c r="CD6" i="14"/>
  <c r="CA22" i="14"/>
  <c r="CY38" i="14"/>
  <c r="AJ38" i="14"/>
  <c r="BT54" i="14"/>
  <c r="BO70" i="14"/>
  <c r="DF86" i="14"/>
  <c r="AW86" i="14"/>
  <c r="AT102" i="14"/>
  <c r="CC118" i="14"/>
  <c r="CT134" i="14"/>
  <c r="AO134" i="14"/>
  <c r="AK150" i="14"/>
  <c r="CA166" i="14"/>
  <c r="CU182" i="14"/>
  <c r="CY198" i="14"/>
  <c r="AH198" i="14"/>
  <c r="CB214" i="14"/>
  <c r="CX230" i="14"/>
  <c r="DE246" i="14"/>
  <c r="AV246" i="14"/>
  <c r="BZ262" i="14"/>
  <c r="BU278" i="14"/>
  <c r="DE17" i="14"/>
  <c r="AL17" i="14"/>
  <c r="BR33" i="14"/>
  <c r="BT49" i="14"/>
  <c r="DH65" i="14"/>
  <c r="AH65" i="14"/>
  <c r="AU81" i="14"/>
  <c r="BR97" i="14"/>
  <c r="CU113" i="14"/>
  <c r="AO113" i="14"/>
  <c r="AK129" i="14"/>
  <c r="BO145" i="14"/>
  <c r="DA161" i="14"/>
  <c r="DC177" i="14"/>
  <c r="AI177" i="14"/>
  <c r="BU193" i="14"/>
  <c r="DB209" i="14"/>
  <c r="BV16" i="14"/>
  <c r="CB32" i="14"/>
  <c r="CU48" i="14"/>
  <c r="CY64" i="14"/>
  <c r="DB80" i="14"/>
  <c r="AI80" i="14"/>
  <c r="AP96" i="14"/>
  <c r="CC112" i="14"/>
  <c r="BS128" i="14"/>
  <c r="CZ144" i="14"/>
  <c r="CU160" i="14"/>
  <c r="DE176" i="14"/>
  <c r="AT176" i="14"/>
  <c r="AJ192" i="14"/>
  <c r="BS208" i="14"/>
  <c r="BZ224" i="14"/>
  <c r="BU16" i="14"/>
  <c r="BZ32" i="14"/>
  <c r="BX48" i="14"/>
  <c r="DJ64" i="14"/>
  <c r="DC80" i="14"/>
  <c r="AH80" i="14"/>
  <c r="AO96" i="14"/>
  <c r="CA112" i="14"/>
  <c r="BR128" i="14"/>
  <c r="BW144" i="14"/>
  <c r="CV160" i="14"/>
  <c r="DF176" i="14"/>
  <c r="AS176" i="14"/>
  <c r="AI192" i="14"/>
  <c r="BQ208" i="14"/>
  <c r="BY224" i="14"/>
  <c r="CD240" i="14"/>
  <c r="DA256" i="14"/>
  <c r="CV272" i="14"/>
  <c r="AL272" i="14"/>
  <c r="AR11" i="14"/>
  <c r="BT27" i="14"/>
  <c r="BU43" i="14"/>
  <c r="CC59" i="14"/>
  <c r="DA75" i="14"/>
  <c r="CU91" i="14"/>
  <c r="AH91" i="14"/>
  <c r="AP107" i="14"/>
  <c r="BO123" i="14"/>
  <c r="BT139" i="14"/>
  <c r="CB155" i="14"/>
  <c r="DA171" i="14"/>
  <c r="DJ187" i="14"/>
  <c r="BO16" i="14"/>
  <c r="BX32" i="14"/>
  <c r="BV48" i="14"/>
  <c r="CU64" i="14"/>
  <c r="DH80" i="14"/>
  <c r="AQ80" i="14"/>
  <c r="AM96" i="14"/>
  <c r="BY112" i="14"/>
  <c r="BO128" i="14"/>
  <c r="BU144" i="14"/>
  <c r="CX160" i="14"/>
  <c r="DH176" i="14"/>
  <c r="AO176" i="14"/>
  <c r="AV192" i="14"/>
  <c r="AN208" i="14"/>
  <c r="BW224" i="14"/>
  <c r="CC240" i="14"/>
  <c r="DD256" i="14"/>
  <c r="CX272" i="14"/>
  <c r="AK272" i="14"/>
  <c r="AN11" i="14"/>
  <c r="AU27" i="14"/>
  <c r="BS43" i="14"/>
  <c r="CA59" i="14"/>
  <c r="DC75" i="14"/>
  <c r="CW91" i="14"/>
  <c r="AV91" i="14"/>
  <c r="AN107" i="14"/>
  <c r="AM123" i="14"/>
  <c r="BQ139" i="14"/>
  <c r="BZ155" i="14"/>
  <c r="DC171" i="14"/>
  <c r="CV187" i="14"/>
  <c r="AO187" i="14"/>
  <c r="AV203" i="14"/>
  <c r="AN219" i="14"/>
  <c r="BY235" i="14"/>
  <c r="CD251" i="14"/>
  <c r="DJ267" i="14"/>
  <c r="CX6" i="14"/>
  <c r="AH6" i="14"/>
  <c r="AN22" i="14"/>
  <c r="AT38" i="14"/>
  <c r="BY54" i="14"/>
  <c r="CD70" i="14"/>
  <c r="CU86" i="14"/>
  <c r="DC102" i="14"/>
  <c r="AV102" i="14"/>
  <c r="AW118" i="14"/>
  <c r="AM134" i="14"/>
  <c r="BX150" i="14"/>
  <c r="BO166" i="14"/>
  <c r="DI182" i="14"/>
  <c r="DD198" i="14"/>
  <c r="AO198" i="14"/>
  <c r="AV214" i="14"/>
  <c r="AN230" i="14"/>
  <c r="BN246" i="14"/>
  <c r="BU262" i="14"/>
  <c r="DC278" i="14"/>
  <c r="DF17" i="14"/>
  <c r="AW17" i="14"/>
  <c r="AJ33" i="14"/>
  <c r="BY49" i="14"/>
  <c r="BR65" i="14"/>
  <c r="CX81" i="14"/>
  <c r="DD97" i="14"/>
  <c r="AK97" i="14"/>
  <c r="AN113" i="14"/>
  <c r="BP129" i="14"/>
  <c r="DA145" i="14"/>
  <c r="DF161" i="14"/>
  <c r="AS161" i="14"/>
  <c r="AM177" i="14"/>
  <c r="BW193" i="14"/>
  <c r="DC209" i="14"/>
  <c r="DJ225" i="14"/>
  <c r="AT225" i="14"/>
  <c r="BQ241" i="14"/>
  <c r="CB257" i="14"/>
  <c r="CZ273" i="14"/>
  <c r="AL273" i="14"/>
  <c r="BX12" i="14"/>
  <c r="BT28" i="14"/>
  <c r="CU44" i="14"/>
  <c r="AH44" i="14"/>
  <c r="AU60" i="14"/>
  <c r="BW76" i="14"/>
  <c r="CZ92" i="14"/>
  <c r="AV92" i="14"/>
  <c r="AV108" i="14"/>
  <c r="BU124" i="14"/>
  <c r="DB140" i="14"/>
  <c r="AO140" i="14"/>
  <c r="AM156" i="14"/>
  <c r="BO172" i="14"/>
  <c r="CW188" i="14"/>
  <c r="AU16" i="14"/>
  <c r="BW32" i="14"/>
  <c r="BU48" i="14"/>
  <c r="CW64" i="14"/>
  <c r="DI80" i="14"/>
  <c r="DC96" i="14"/>
  <c r="AL96" i="14"/>
  <c r="AN112" i="14"/>
  <c r="BN128" i="14"/>
  <c r="BT144" i="14"/>
  <c r="DB160" i="14"/>
  <c r="DI176" i="14"/>
  <c r="DC192" i="14"/>
  <c r="AU192" i="14"/>
  <c r="AM208" i="14"/>
  <c r="BV224" i="14"/>
  <c r="CA240" i="14"/>
  <c r="DH256" i="14"/>
  <c r="CZ272" i="14"/>
  <c r="AJ272" i="14"/>
  <c r="AM11" i="14"/>
  <c r="AT27" i="14"/>
  <c r="BR43" i="14"/>
  <c r="BZ59" i="14"/>
  <c r="DF75" i="14"/>
  <c r="CX91" i="14"/>
  <c r="DH107" i="14"/>
  <c r="AM107" i="14"/>
  <c r="AL123" i="14"/>
  <c r="CD139" i="14"/>
  <c r="BY155" i="14"/>
  <c r="DG171" i="14"/>
  <c r="CX187" i="14"/>
  <c r="CU203" i="14"/>
  <c r="AU203" i="14"/>
  <c r="AM219" i="14"/>
  <c r="BW235" i="14"/>
  <c r="BN251" i="14"/>
  <c r="CV267" i="14"/>
  <c r="CZ6" i="14"/>
  <c r="CT22" i="14"/>
  <c r="AM22" i="14"/>
  <c r="AS38" i="14"/>
  <c r="BX54" i="14"/>
  <c r="CC70" i="14"/>
  <c r="CV86" i="14"/>
  <c r="DD102" i="14"/>
  <c r="CW118" i="14"/>
  <c r="AU118" i="14"/>
  <c r="AL134" i="14"/>
  <c r="BW150" i="14"/>
  <c r="CD166" i="14"/>
  <c r="DJ182" i="14"/>
  <c r="DE198" i="14"/>
  <c r="CZ214" i="14"/>
  <c r="AU214" i="14"/>
  <c r="AL230" i="14"/>
  <c r="CC246" i="14"/>
  <c r="BS262" i="14"/>
  <c r="BY278" i="14"/>
  <c r="DG17" i="14"/>
  <c r="CY33" i="14"/>
  <c r="AW33" i="14"/>
  <c r="BX49" i="14"/>
  <c r="BQ65" i="14"/>
  <c r="CZ81" i="14"/>
  <c r="DF97" i="14"/>
  <c r="AJ97" i="14"/>
  <c r="AM113" i="14"/>
  <c r="BO129" i="14"/>
  <c r="CY145" i="14"/>
  <c r="DH161" i="14"/>
  <c r="AR161" i="14"/>
  <c r="AL177" i="14"/>
  <c r="BV193" i="14"/>
  <c r="BN209" i="14"/>
  <c r="CU225" i="14"/>
  <c r="AS225" i="14"/>
  <c r="BP241" i="14"/>
  <c r="CA257" i="14"/>
  <c r="DA273" i="14"/>
  <c r="AV273" i="14"/>
  <c r="BW12" i="14"/>
  <c r="BR28" i="14"/>
  <c r="CV44" i="14"/>
  <c r="AW44" i="14"/>
  <c r="AT60" i="14"/>
  <c r="BV76" i="14"/>
  <c r="DA92" i="14"/>
  <c r="AQ92" i="14"/>
  <c r="AU108" i="14"/>
  <c r="BT124" i="14"/>
  <c r="DF140" i="14"/>
  <c r="DG156" i="14"/>
  <c r="AL156" i="14"/>
  <c r="CD172" i="14"/>
  <c r="CX188" i="14"/>
  <c r="AT188" i="14"/>
  <c r="BX204" i="14"/>
  <c r="DH220" i="14"/>
  <c r="CU236" i="14"/>
  <c r="AJ236" i="14"/>
  <c r="BZ252" i="14"/>
  <c r="AS16" i="14"/>
  <c r="BV32" i="14"/>
  <c r="BT48" i="14"/>
  <c r="CV64" i="14"/>
  <c r="CT80" i="14"/>
  <c r="DD96" i="14"/>
  <c r="AK96" i="14"/>
  <c r="AM112" i="14"/>
  <c r="BY128" i="14"/>
  <c r="BS144" i="14"/>
  <c r="CZ160" i="14"/>
  <c r="CT176" i="14"/>
  <c r="DD192" i="14"/>
  <c r="AT192" i="14"/>
  <c r="AL208" i="14"/>
  <c r="BU224" i="14"/>
  <c r="BX240" i="14"/>
  <c r="DC256" i="14"/>
  <c r="DA272" i="14"/>
  <c r="DE11" i="14"/>
  <c r="AL11" i="14"/>
  <c r="AS27" i="14"/>
  <c r="BQ43" i="14"/>
  <c r="BY59" i="14"/>
  <c r="CY75" i="14"/>
  <c r="CY91" i="14"/>
  <c r="AR16" i="14"/>
  <c r="BU32" i="14"/>
  <c r="BR48" i="14"/>
  <c r="DA64" i="14"/>
  <c r="CU80" i="14"/>
  <c r="DE96" i="14"/>
  <c r="AJ96" i="14"/>
  <c r="AL112" i="14"/>
  <c r="CA128" i="14"/>
  <c r="BR144" i="14"/>
  <c r="DA160" i="14"/>
  <c r="CU176" i="14"/>
  <c r="DE192" i="14"/>
  <c r="AS192" i="14"/>
  <c r="AK208" i="14"/>
  <c r="BR224" i="14"/>
  <c r="BW240" i="14"/>
  <c r="BO256" i="14"/>
  <c r="DB272" i="14"/>
  <c r="DG11" i="14"/>
  <c r="AK11" i="14"/>
  <c r="AR27" i="14"/>
  <c r="BP43" i="14"/>
  <c r="BW59" i="14"/>
  <c r="CC75" i="14"/>
  <c r="CZ91" i="14"/>
  <c r="CT107" i="14"/>
  <c r="AJ107" i="14"/>
  <c r="AI123" i="14"/>
  <c r="BR139" i="14"/>
  <c r="BW155" i="14"/>
  <c r="DF171" i="14"/>
  <c r="DA187" i="14"/>
  <c r="CW203" i="14"/>
  <c r="AS203" i="14"/>
  <c r="AJ219" i="14"/>
  <c r="BO235" i="14"/>
  <c r="CB251" i="14"/>
  <c r="BT267" i="14"/>
  <c r="DB6" i="14"/>
  <c r="CV22" i="14"/>
  <c r="AK22" i="14"/>
  <c r="AP38" i="14"/>
  <c r="BU54" i="14"/>
  <c r="CA70" i="14"/>
  <c r="BR86" i="14"/>
  <c r="DF102" i="14"/>
  <c r="CY118" i="14"/>
  <c r="AQ118" i="14"/>
  <c r="AI134" i="14"/>
  <c r="BU150" i="14"/>
  <c r="CB166" i="14"/>
  <c r="BX182" i="14"/>
  <c r="DG198" i="14"/>
  <c r="DB214" i="14"/>
  <c r="AS214" i="14"/>
  <c r="AI230" i="14"/>
  <c r="CA246" i="14"/>
  <c r="BQ262" i="14"/>
  <c r="BV278" i="14"/>
  <c r="DI17" i="14"/>
  <c r="DA33" i="14"/>
  <c r="AQ33" i="14"/>
  <c r="AT49" i="14"/>
  <c r="BO65" i="14"/>
  <c r="DJ81" i="14"/>
  <c r="DH97" i="14"/>
  <c r="AH97" i="14"/>
  <c r="AK113" i="14"/>
  <c r="BN129" i="14"/>
  <c r="BW145" i="14"/>
  <c r="CT161" i="14"/>
  <c r="AP161" i="14"/>
  <c r="AJ177" i="14"/>
  <c r="BQ193" i="14"/>
  <c r="CB209" i="14"/>
  <c r="CW225" i="14"/>
  <c r="AQ225" i="14"/>
  <c r="AM241" i="14"/>
  <c r="BX257" i="14"/>
  <c r="DC273" i="14"/>
  <c r="AJ273" i="14"/>
  <c r="AV12" i="14"/>
  <c r="BO28" i="14"/>
  <c r="DC44" i="14"/>
  <c r="AQ44" i="14"/>
  <c r="AR60" i="14"/>
  <c r="BT76" i="14"/>
  <c r="DD92" i="14"/>
  <c r="DH108" i="14"/>
  <c r="AT108" i="14"/>
  <c r="BP124" i="14"/>
  <c r="DE140" i="14"/>
  <c r="DI156" i="14"/>
  <c r="AJ156" i="14"/>
  <c r="CC172" i="14"/>
  <c r="CZ188" i="14"/>
  <c r="AR188" i="14"/>
  <c r="BU204" i="14"/>
  <c r="BR220" i="14"/>
  <c r="CW236" i="14"/>
  <c r="AH236" i="14"/>
  <c r="DF252" i="14"/>
  <c r="CU268" i="14"/>
  <c r="AJ268" i="14"/>
  <c r="AQ16" i="14"/>
  <c r="BT32" i="14"/>
  <c r="BQ48" i="14"/>
  <c r="BW64" i="14"/>
  <c r="CV80" i="14"/>
  <c r="DF96" i="14"/>
  <c r="AI96" i="14"/>
  <c r="AK112" i="14"/>
  <c r="BZ128" i="14"/>
  <c r="BQ144" i="14"/>
  <c r="BX160" i="14"/>
  <c r="CW176" i="14"/>
  <c r="DF192" i="14"/>
  <c r="AR192" i="14"/>
  <c r="AJ208" i="14"/>
  <c r="BS224" i="14"/>
  <c r="BV240" i="14"/>
  <c r="CD256" i="14"/>
  <c r="DC272" i="14"/>
  <c r="DI11" i="14"/>
  <c r="AI11" i="14"/>
  <c r="AQ27" i="14"/>
  <c r="BO43" i="14"/>
  <c r="BV59" i="14"/>
  <c r="CB75" i="14"/>
  <c r="DA91" i="14"/>
  <c r="DJ107" i="14"/>
  <c r="AH107" i="14"/>
  <c r="AH123" i="14"/>
  <c r="BP139" i="14"/>
  <c r="BV155" i="14"/>
  <c r="BT171" i="14"/>
  <c r="DB187" i="14"/>
  <c r="CX203" i="14"/>
  <c r="AR203" i="14"/>
  <c r="AH219" i="14"/>
  <c r="CB235" i="14"/>
  <c r="CA251" i="14"/>
  <c r="BS267" i="14"/>
  <c r="DC6" i="14"/>
  <c r="CW22" i="14"/>
  <c r="AI22" i="14"/>
  <c r="AO38" i="14"/>
  <c r="BS54" i="14"/>
  <c r="BZ70" i="14"/>
  <c r="BQ86" i="14"/>
  <c r="DG102" i="14"/>
  <c r="CZ118" i="14"/>
  <c r="AR118" i="14"/>
  <c r="AH134" i="14"/>
  <c r="BS150" i="14"/>
  <c r="BZ166" i="14"/>
  <c r="BW182" i="14"/>
  <c r="DJ198" i="14"/>
  <c r="DC214" i="14"/>
  <c r="AR214" i="14"/>
  <c r="AH230" i="14"/>
  <c r="BT246" i="14"/>
  <c r="BP262" i="14"/>
  <c r="BS278" i="14"/>
  <c r="CX17" i="14"/>
  <c r="DB33" i="14"/>
  <c r="AO33" i="14"/>
  <c r="AS49" i="14"/>
  <c r="CD65" i="14"/>
  <c r="BW81" i="14"/>
  <c r="CT97" i="14"/>
  <c r="AW97" i="14"/>
  <c r="AJ113" i="14"/>
  <c r="CC129" i="14"/>
  <c r="BV145" i="14"/>
  <c r="DJ161" i="14"/>
  <c r="AO161" i="14"/>
  <c r="AH177" i="14"/>
  <c r="BS193" i="14"/>
  <c r="CA209" i="14"/>
  <c r="CX225" i="14"/>
  <c r="AP225" i="14"/>
  <c r="AL241" i="14"/>
  <c r="BW257" i="14"/>
  <c r="DD273" i="14"/>
  <c r="AT12" i="14"/>
  <c r="CD28" i="14"/>
  <c r="CX44" i="14"/>
  <c r="DD60" i="14"/>
  <c r="AP60" i="14"/>
  <c r="BS76" i="14"/>
  <c r="DC92" i="14"/>
  <c r="DI108" i="14"/>
  <c r="AS108" i="14"/>
  <c r="CC124" i="14"/>
  <c r="CB140" i="14"/>
  <c r="CT156" i="14"/>
  <c r="AI156" i="14"/>
  <c r="CB172" i="14"/>
  <c r="DA188" i="14"/>
  <c r="AQ188" i="14"/>
  <c r="BT204" i="14"/>
  <c r="AP16" i="14"/>
  <c r="BS32" i="14"/>
  <c r="BP48" i="14"/>
  <c r="BV64" i="14"/>
  <c r="CW80" i="14"/>
  <c r="DG96" i="14"/>
  <c r="AH96" i="14"/>
  <c r="AH112" i="14"/>
  <c r="CC128" i="14"/>
  <c r="BP144" i="14"/>
  <c r="BW160" i="14"/>
  <c r="CX176" i="14"/>
  <c r="DH192" i="14"/>
  <c r="AQ192" i="14"/>
  <c r="AI208" i="14"/>
  <c r="BP224" i="14"/>
  <c r="BU240" i="14"/>
  <c r="BN256" i="14"/>
  <c r="DD272" i="14"/>
  <c r="CT11" i="14"/>
  <c r="AH11" i="14"/>
  <c r="AP27" i="14"/>
  <c r="BN43" i="14"/>
  <c r="BT59" i="14"/>
  <c r="CA75" i="14"/>
  <c r="DB91" i="14"/>
  <c r="CU107" i="14"/>
  <c r="AW107" i="14"/>
  <c r="AW123" i="14"/>
  <c r="BO139" i="14"/>
  <c r="BU155" i="14"/>
  <c r="BR171" i="14"/>
  <c r="DG187" i="14"/>
  <c r="CZ203" i="14"/>
  <c r="AQ203" i="14"/>
  <c r="AW219" i="14"/>
  <c r="AN235" i="14"/>
  <c r="DI251" i="14"/>
  <c r="BR267" i="14"/>
  <c r="DI6" i="14"/>
  <c r="CX22" i="14"/>
  <c r="AH22" i="14"/>
  <c r="AN38" i="14"/>
  <c r="AU54" i="14"/>
  <c r="BY70" i="14"/>
  <c r="BP86" i="14"/>
  <c r="CT102" i="14"/>
  <c r="DB118" i="14"/>
  <c r="AP118" i="14"/>
  <c r="AW134" i="14"/>
  <c r="BT150" i="14"/>
  <c r="BY166" i="14"/>
  <c r="BV182" i="14"/>
  <c r="CT198" i="14"/>
  <c r="DE214" i="14"/>
  <c r="AP214" i="14"/>
  <c r="AW230" i="14"/>
  <c r="AN246" i="14"/>
  <c r="BO262" i="14"/>
  <c r="BQ278" i="14"/>
  <c r="DJ17" i="14"/>
  <c r="DC33" i="14"/>
  <c r="AN33" i="14"/>
  <c r="AR49" i="14"/>
  <c r="CC65" i="14"/>
  <c r="BV81" i="14"/>
  <c r="DJ97" i="14"/>
  <c r="AV97" i="14"/>
  <c r="AI113" i="14"/>
  <c r="CA129" i="14"/>
  <c r="BT145" i="14"/>
  <c r="CU161" i="14"/>
  <c r="DB177" i="14"/>
  <c r="AW177" i="14"/>
  <c r="BP193" i="14"/>
  <c r="BZ209" i="14"/>
  <c r="CY225" i="14"/>
  <c r="AO225" i="14"/>
  <c r="AK241" i="14"/>
  <c r="BV257" i="14"/>
  <c r="DF273" i="14"/>
  <c r="AS12" i="14"/>
  <c r="BN28" i="14"/>
  <c r="CY44" i="14"/>
  <c r="DF60" i="14"/>
  <c r="AO60" i="14"/>
  <c r="BR76" i="14"/>
  <c r="DE92" i="14"/>
  <c r="CT108" i="14"/>
  <c r="AP108" i="14"/>
  <c r="CD124" i="14"/>
  <c r="CA140" i="14"/>
  <c r="DJ156" i="14"/>
  <c r="AH156" i="14"/>
  <c r="CA172" i="14"/>
  <c r="DF188" i="14"/>
  <c r="AP188" i="14"/>
  <c r="AN204" i="14"/>
  <c r="BP220" i="14"/>
  <c r="CY236" i="14"/>
  <c r="AV236" i="14"/>
  <c r="BW252" i="14"/>
  <c r="DB16" i="14"/>
  <c r="AL16" i="14"/>
  <c r="AS32" i="14"/>
  <c r="BY48" i="14"/>
  <c r="BR64" i="14"/>
  <c r="DJ80" i="14"/>
  <c r="DJ96" i="14"/>
  <c r="DD112" i="14"/>
  <c r="AS112" i="14"/>
  <c r="AK128" i="14"/>
  <c r="CB144" i="14"/>
  <c r="BQ160" i="14"/>
  <c r="DA176" i="14"/>
  <c r="CU192" i="14"/>
  <c r="DG208" i="14"/>
  <c r="AS208" i="14"/>
  <c r="AJ224" i="14"/>
  <c r="CB240" i="14"/>
  <c r="BX256" i="14"/>
  <c r="BN272" i="14"/>
  <c r="CW11" i="14"/>
  <c r="DG27" i="14"/>
  <c r="AL27" i="14"/>
  <c r="AP43" i="14"/>
  <c r="BP59" i="14"/>
  <c r="BW75" i="14"/>
  <c r="DG91" i="14"/>
  <c r="DA107" i="14"/>
  <c r="DJ123" i="14"/>
  <c r="AS123" i="14"/>
  <c r="AK139" i="14"/>
  <c r="CD155" i="14"/>
  <c r="BN171" i="14"/>
  <c r="BM171" i="14" s="1"/>
  <c r="DC187" i="14"/>
  <c r="DD203" i="14"/>
  <c r="CX219" i="14"/>
  <c r="AR219" i="14"/>
  <c r="AJ235" i="14"/>
  <c r="BU251" i="14"/>
  <c r="CC267" i="14"/>
  <c r="CB6" i="14"/>
  <c r="DB22" i="14"/>
  <c r="CU38" i="14"/>
  <c r="AH38" i="14"/>
  <c r="AO54" i="14"/>
  <c r="BU70" i="14"/>
  <c r="CC86" i="14"/>
  <c r="BR102" i="14"/>
  <c r="DG118" i="14"/>
  <c r="CZ134" i="14"/>
  <c r="AS134" i="14"/>
  <c r="AI150" i="14"/>
  <c r="BS166" i="14"/>
  <c r="BR182" i="14"/>
  <c r="DH198" i="14"/>
  <c r="CT214" i="14"/>
  <c r="DC230" i="14"/>
  <c r="AR230" i="14"/>
  <c r="AJ246" i="14"/>
  <c r="CA262" i="14"/>
  <c r="DA278" i="14"/>
  <c r="CW17" i="14"/>
  <c r="DG33" i="14"/>
  <c r="DA49" i="14"/>
  <c r="AL49" i="14"/>
  <c r="BY65" i="14"/>
  <c r="BQ81" i="14"/>
  <c r="CW97" i="14"/>
  <c r="DE113" i="14"/>
  <c r="AU113" i="14"/>
  <c r="DE16" i="14"/>
  <c r="AI16" i="14"/>
  <c r="AN32" i="14"/>
  <c r="AU48" i="14"/>
  <c r="CD64" i="14"/>
  <c r="BV80" i="14"/>
  <c r="CW96" i="14"/>
  <c r="DI112" i="14"/>
  <c r="AP112" i="14"/>
  <c r="AH128" i="14"/>
  <c r="AM144" i="14"/>
  <c r="CD160" i="14"/>
  <c r="CC176" i="14"/>
  <c r="DB192" i="14"/>
  <c r="CT208" i="14"/>
  <c r="AO208" i="14"/>
  <c r="AW224" i="14"/>
  <c r="BQ240" i="14"/>
  <c r="BS256" i="14"/>
  <c r="DG16" i="14"/>
  <c r="AW16" i="14"/>
  <c r="AL32" i="14"/>
  <c r="AS48" i="14"/>
  <c r="CC64" i="14"/>
  <c r="BT80" i="14"/>
  <c r="DA96" i="14"/>
  <c r="DJ112" i="14"/>
  <c r="DC128" i="14"/>
  <c r="AU128" i="14"/>
  <c r="DH16" i="14"/>
  <c r="DB32" i="14"/>
  <c r="AK32" i="14"/>
  <c r="AR48" i="14"/>
  <c r="CB64" i="14"/>
  <c r="BS80" i="14"/>
  <c r="BX96" i="14"/>
  <c r="CU112" i="14"/>
  <c r="DD128" i="14"/>
  <c r="AS128" i="14"/>
  <c r="AJ144" i="14"/>
  <c r="CB160" i="14"/>
  <c r="BZ176" i="14"/>
  <c r="CZ192" i="14"/>
  <c r="CY208" i="14"/>
  <c r="DH224" i="14"/>
  <c r="AT224" i="14"/>
  <c r="AJ240" i="14"/>
  <c r="BZ256" i="14"/>
  <c r="BW272" i="14"/>
  <c r="DC11" i="14"/>
  <c r="CV27" i="14"/>
  <c r="DH43" i="14"/>
  <c r="AI43" i="14"/>
  <c r="AR59" i="14"/>
  <c r="BP75" i="14"/>
  <c r="BV91" i="14"/>
  <c r="CC107" i="14"/>
  <c r="CZ123" i="14"/>
  <c r="DI139" i="14"/>
  <c r="AR139" i="14"/>
  <c r="AJ155" i="14"/>
  <c r="BY171" i="14"/>
  <c r="BN187" i="14"/>
  <c r="BT203" i="14"/>
  <c r="DE219" i="14"/>
  <c r="CW235" i="14"/>
  <c r="AT235" i="14"/>
  <c r="AI251" i="14"/>
  <c r="BW267" i="14"/>
  <c r="BU6" i="14"/>
  <c r="CB22" i="14"/>
  <c r="DC38" i="14"/>
  <c r="CV54" i="14"/>
  <c r="AI54" i="14"/>
  <c r="AR70" i="14"/>
  <c r="BT86" i="14"/>
  <c r="CB102" i="14"/>
  <c r="BR118" i="14"/>
  <c r="DG134" i="14"/>
  <c r="CZ150" i="14"/>
  <c r="AR150" i="14"/>
  <c r="DI16" i="14"/>
  <c r="DD32" i="14"/>
  <c r="AJ32" i="14"/>
  <c r="AP48" i="14"/>
  <c r="CA64" i="14"/>
  <c r="BR80" i="14"/>
  <c r="BW96" i="14"/>
  <c r="CV112" i="14"/>
  <c r="DE128" i="14"/>
  <c r="AR128" i="14"/>
  <c r="AI144" i="14"/>
  <c r="CA160" i="14"/>
  <c r="BY176" i="14"/>
  <c r="DA192" i="14"/>
  <c r="CZ208" i="14"/>
  <c r="DI224" i="14"/>
  <c r="AS224" i="14"/>
  <c r="AH240" i="14"/>
  <c r="BR256" i="14"/>
  <c r="BU272" i="14"/>
  <c r="BW11" i="14"/>
  <c r="CW27" i="14"/>
  <c r="DI43" i="14"/>
  <c r="AH43" i="14"/>
  <c r="AP59" i="14"/>
  <c r="BN75" i="14"/>
  <c r="BU91" i="14"/>
  <c r="CB107" i="14"/>
  <c r="DA123" i="14"/>
  <c r="CT139" i="14"/>
  <c r="AQ139" i="14"/>
  <c r="AI155" i="14"/>
  <c r="BX171" i="14"/>
  <c r="CB187" i="14"/>
  <c r="BS203" i="14"/>
  <c r="DF219" i="14"/>
  <c r="CX235" i="14"/>
  <c r="AS235" i="14"/>
  <c r="AH251" i="14"/>
  <c r="BV267" i="14"/>
  <c r="BS6" i="14"/>
  <c r="BZ22" i="14"/>
  <c r="DI38" i="14"/>
  <c r="CW54" i="14"/>
  <c r="AH54" i="14"/>
  <c r="AP70" i="14"/>
  <c r="BS86" i="14"/>
  <c r="CA102" i="14"/>
  <c r="BQ118" i="14"/>
  <c r="DJ134" i="14"/>
  <c r="DA150" i="14"/>
  <c r="AQ150" i="14"/>
  <c r="AI166" i="14"/>
  <c r="CA182" i="14"/>
  <c r="BP198" i="14"/>
  <c r="BX214" i="14"/>
  <c r="DJ230" i="14"/>
  <c r="DF246" i="14"/>
  <c r="AQ246" i="14"/>
  <c r="AQ262" i="14"/>
  <c r="CB278" i="14"/>
  <c r="BY17" i="14"/>
  <c r="BP33" i="14"/>
  <c r="DH49" i="14"/>
  <c r="CY65" i="14"/>
  <c r="AN65" i="14"/>
  <c r="CA81" i="14"/>
  <c r="BT97" i="14"/>
  <c r="CY113" i="14"/>
  <c r="DD129" i="14"/>
  <c r="AV129" i="14"/>
  <c r="BZ145" i="14"/>
  <c r="BR161" i="14"/>
  <c r="DA177" i="14"/>
  <c r="DE193" i="14"/>
  <c r="AU193" i="14"/>
  <c r="BO209" i="14"/>
  <c r="BY225" i="14"/>
  <c r="CZ241" i="14"/>
  <c r="AO241" i="14"/>
  <c r="AT257" i="14"/>
  <c r="BV273" i="14"/>
  <c r="CW12" i="14"/>
  <c r="AH12" i="14"/>
  <c r="AT28" i="14"/>
  <c r="CT16" i="14"/>
  <c r="DE32" i="14"/>
  <c r="AI32" i="14"/>
  <c r="AO48" i="14"/>
  <c r="BZ64" i="14"/>
  <c r="BP80" i="14"/>
  <c r="BV96" i="14"/>
  <c r="CW112" i="14"/>
  <c r="DF128" i="14"/>
  <c r="AP128" i="14"/>
  <c r="AH144" i="14"/>
  <c r="BZ160" i="14"/>
  <c r="BX176" i="14"/>
  <c r="CD192" i="14"/>
  <c r="DA208" i="14"/>
  <c r="CT224" i="14"/>
  <c r="AR224" i="14"/>
  <c r="AW240" i="14"/>
  <c r="BQ256" i="14"/>
  <c r="BT272" i="14"/>
  <c r="BV11" i="14"/>
  <c r="CY27" i="14"/>
  <c r="CT43" i="14"/>
  <c r="AW43" i="14"/>
  <c r="AO59" i="14"/>
  <c r="AU75" i="14"/>
  <c r="BT91" i="14"/>
  <c r="CA107" i="14"/>
  <c r="DB123" i="14"/>
  <c r="CU139" i="14"/>
  <c r="AO139" i="14"/>
  <c r="AH155" i="14"/>
  <c r="BU171" i="14"/>
  <c r="CA187" i="14"/>
  <c r="BR203" i="14"/>
  <c r="CT219" i="14"/>
  <c r="CY235" i="14"/>
  <c r="AQ235" i="14"/>
  <c r="AW251" i="14"/>
  <c r="BO267" i="14"/>
  <c r="BR6" i="14"/>
  <c r="BX22" i="14"/>
  <c r="DH38" i="14"/>
  <c r="CX54" i="14"/>
  <c r="AW54" i="14"/>
  <c r="AM70" i="14"/>
  <c r="AU86" i="14"/>
  <c r="BZ102" i="14"/>
  <c r="BP118" i="14"/>
  <c r="CU134" i="14"/>
  <c r="DB150" i="14"/>
  <c r="AP150" i="14"/>
  <c r="AH166" i="14"/>
  <c r="AN182" i="14"/>
  <c r="BO198" i="14"/>
  <c r="BW214" i="14"/>
  <c r="CU230" i="14"/>
  <c r="CU16" i="14"/>
  <c r="DG32" i="14"/>
  <c r="AW32" i="14"/>
  <c r="AL48" i="14"/>
  <c r="AU64" i="14"/>
  <c r="BN80" i="14"/>
  <c r="BT96" i="14"/>
  <c r="CX112" i="14"/>
  <c r="CT128" i="14"/>
  <c r="DC144" i="14"/>
  <c r="AV144" i="14"/>
  <c r="AM160" i="14"/>
  <c r="BV176" i="14"/>
  <c r="CB192" i="14"/>
  <c r="DB208" i="14"/>
  <c r="CU224" i="14"/>
  <c r="DF240" i="14"/>
  <c r="AU240" i="14"/>
  <c r="AH256" i="14"/>
  <c r="DH272" i="14"/>
  <c r="BS11" i="14"/>
  <c r="DB27" i="14"/>
  <c r="CU43" i="14"/>
  <c r="AV43" i="14"/>
  <c r="AK59" i="14"/>
  <c r="AS75" i="14"/>
  <c r="BR91" i="14"/>
  <c r="BY107" i="14"/>
  <c r="DC123" i="14"/>
  <c r="CY139" i="14"/>
  <c r="DH155" i="14"/>
  <c r="AV155" i="14"/>
  <c r="AL171" i="14"/>
  <c r="BW187" i="14"/>
  <c r="BP203" i="14"/>
  <c r="DG219" i="14"/>
  <c r="DA235" i="14"/>
  <c r="CV251" i="14"/>
  <c r="AU251" i="14"/>
  <c r="AH267" i="14"/>
  <c r="BO6" i="14"/>
  <c r="BV22" i="14"/>
  <c r="DF38" i="14"/>
  <c r="CZ54" i="14"/>
  <c r="AQ54" i="14"/>
  <c r="AJ70" i="14"/>
  <c r="AS86" i="14"/>
  <c r="BX102" i="14"/>
  <c r="BN118" i="14"/>
  <c r="DH134" i="14"/>
  <c r="DE150" i="14"/>
  <c r="CW166" i="14"/>
  <c r="AV166" i="14"/>
  <c r="AK182" i="14"/>
  <c r="CD198" i="14"/>
  <c r="BU214" i="14"/>
  <c r="CW230" i="14"/>
  <c r="DI246" i="14"/>
  <c r="DA262" i="14"/>
  <c r="AN262" i="14"/>
  <c r="AH278" i="14"/>
  <c r="BT17" i="14"/>
  <c r="CB33" i="14"/>
  <c r="CU49" i="14"/>
  <c r="DC65" i="14"/>
  <c r="AK65" i="14"/>
  <c r="BX81" i="14"/>
  <c r="BP97" i="14"/>
  <c r="CZ113" i="14"/>
  <c r="DG129" i="14"/>
  <c r="AS129" i="14"/>
  <c r="AM145" i="14"/>
  <c r="CD161" i="14"/>
  <c r="CZ177" i="14"/>
  <c r="DH193" i="14"/>
  <c r="AQ193" i="14"/>
  <c r="AJ209" i="14"/>
  <c r="BV225" i="14"/>
  <c r="DG241" i="14"/>
  <c r="DH257" i="14"/>
  <c r="AQ257" i="14"/>
  <c r="BS273" i="14"/>
  <c r="CY12" i="14"/>
  <c r="DE28" i="14"/>
  <c r="AP28" i="14"/>
  <c r="BQ44" i="14"/>
  <c r="DE60" i="14"/>
  <c r="DI76" i="14"/>
  <c r="AL76" i="14"/>
  <c r="BR16" i="14"/>
  <c r="DI32" i="14"/>
  <c r="DA48" i="14"/>
  <c r="AJ48" i="14"/>
  <c r="AR64" i="14"/>
  <c r="CA80" i="14"/>
  <c r="BR96" i="14"/>
  <c r="CY112" i="14"/>
  <c r="CV128" i="14"/>
  <c r="DE144" i="14"/>
  <c r="AT144" i="14"/>
  <c r="AK160" i="14"/>
  <c r="BT176" i="14"/>
  <c r="BY192" i="14"/>
  <c r="DD208" i="14"/>
  <c r="CW224" i="14"/>
  <c r="CT240" i="14"/>
  <c r="AS240" i="14"/>
  <c r="AT256" i="14"/>
  <c r="BZ272" i="14"/>
  <c r="BP11" i="14"/>
  <c r="BW27" i="14"/>
  <c r="CW43" i="14"/>
  <c r="DG59" i="14"/>
  <c r="AH59" i="14"/>
  <c r="AP75" i="14"/>
  <c r="BP91" i="14"/>
  <c r="BW107" i="14"/>
  <c r="DF123" i="14"/>
  <c r="DA139" i="14"/>
  <c r="CT155" i="14"/>
  <c r="AT155" i="14"/>
  <c r="AI171" i="14"/>
  <c r="BX187" i="14"/>
  <c r="BN203" i="14"/>
  <c r="DI219" i="14"/>
  <c r="DD235" i="14"/>
  <c r="CY251" i="14"/>
  <c r="AS251" i="14"/>
  <c r="AU267" i="14"/>
  <c r="BY6" i="14"/>
  <c r="BT22" i="14"/>
  <c r="BY38" i="14"/>
  <c r="DB54" i="14"/>
  <c r="CV70" i="14"/>
  <c r="AH70" i="14"/>
  <c r="AP86" i="14"/>
  <c r="BU102" i="14"/>
  <c r="CA118" i="14"/>
  <c r="BR134" i="14"/>
  <c r="DG150" i="14"/>
  <c r="CY166" i="14"/>
  <c r="AS166" i="14"/>
  <c r="AI182" i="14"/>
  <c r="CA198" i="14"/>
  <c r="BR214" i="14"/>
  <c r="BX230" i="14"/>
  <c r="DJ246" i="14"/>
  <c r="DD262" i="14"/>
  <c r="AL262" i="14"/>
  <c r="AS278" i="14"/>
  <c r="BS17" i="14"/>
  <c r="BZ33" i="14"/>
  <c r="DI49" i="14"/>
  <c r="DE65" i="14"/>
  <c r="AI65" i="14"/>
  <c r="AS81" i="14"/>
  <c r="BN97" i="14"/>
  <c r="BW113" i="14"/>
  <c r="DI129" i="14"/>
  <c r="AQ129" i="14"/>
  <c r="AJ145" i="14"/>
  <c r="CC161" i="14"/>
  <c r="BN177" i="14"/>
  <c r="DJ193" i="14"/>
  <c r="DE209" i="14"/>
  <c r="AH209" i="14"/>
  <c r="BT225" i="14"/>
  <c r="CD241" i="14"/>
  <c r="CT257" i="14"/>
  <c r="AO257" i="14"/>
  <c r="BO273" i="14"/>
  <c r="DA12" i="14"/>
  <c r="DH28" i="14"/>
  <c r="AN28" i="14"/>
  <c r="CD44" i="14"/>
  <c r="CA60" i="14"/>
  <c r="DJ76" i="14"/>
  <c r="AJ76" i="14"/>
  <c r="BO92" i="14"/>
  <c r="BU108" i="14"/>
  <c r="CX124" i="14"/>
  <c r="AR124" i="14"/>
  <c r="AN140" i="14"/>
  <c r="BY156" i="14"/>
  <c r="CV172" i="14"/>
  <c r="AV172" i="14"/>
  <c r="BY188" i="14"/>
  <c r="DF204" i="14"/>
  <c r="CT220" i="14"/>
  <c r="AL220" i="14"/>
  <c r="BQ16" i="14"/>
  <c r="CT32" i="14"/>
  <c r="DB48" i="14"/>
  <c r="AI48" i="14"/>
  <c r="AO64" i="14"/>
  <c r="BZ80" i="14"/>
  <c r="BQ96" i="14"/>
  <c r="DA112" i="14"/>
  <c r="CW128" i="14"/>
  <c r="DF144" i="14"/>
  <c r="AS144" i="14"/>
  <c r="AJ160" i="14"/>
  <c r="BQ176" i="14"/>
  <c r="BX192" i="14"/>
  <c r="BO208" i="14"/>
  <c r="CX224" i="14"/>
  <c r="DJ240" i="14"/>
  <c r="AR240" i="14"/>
  <c r="AR256" i="14"/>
  <c r="BR272" i="14"/>
  <c r="CD11" i="14"/>
  <c r="BV27" i="14"/>
  <c r="CX43" i="14"/>
  <c r="DH59" i="14"/>
  <c r="AW59" i="14"/>
  <c r="AO75" i="14"/>
  <c r="BO91" i="14"/>
  <c r="BV107" i="14"/>
  <c r="CB123" i="14"/>
  <c r="DB139" i="14"/>
  <c r="DJ155" i="14"/>
  <c r="AS155" i="14"/>
  <c r="AH171" i="14"/>
  <c r="BV187" i="14"/>
  <c r="CC203" i="14"/>
  <c r="BT219" i="14"/>
  <c r="DF235" i="14"/>
  <c r="CZ251" i="14"/>
  <c r="AR251" i="14"/>
  <c r="AS267" i="14"/>
  <c r="BN6" i="14"/>
  <c r="BS22" i="14"/>
  <c r="CC38" i="14"/>
  <c r="DC54" i="14"/>
  <c r="CY70" i="14"/>
  <c r="AW70" i="14"/>
  <c r="AO86" i="14"/>
  <c r="BT102" i="14"/>
  <c r="BZ118" i="14"/>
  <c r="BQ134" i="14"/>
  <c r="DH150" i="14"/>
  <c r="CZ166" i="14"/>
  <c r="AP166" i="14"/>
  <c r="AH182" i="14"/>
  <c r="BZ198" i="14"/>
  <c r="BQ214" i="14"/>
  <c r="BW230" i="14"/>
  <c r="CU246" i="14"/>
  <c r="DE262" i="14"/>
  <c r="AV262" i="14"/>
  <c r="AQ278" i="14"/>
  <c r="BR17" i="14"/>
  <c r="BY33" i="14"/>
  <c r="DJ49" i="14"/>
  <c r="DF65" i="14"/>
  <c r="AW65" i="14"/>
  <c r="AR81" i="14"/>
  <c r="CC97" i="14"/>
  <c r="BV113" i="14"/>
  <c r="CT129" i="14"/>
  <c r="AP129" i="14"/>
  <c r="AI145" i="14"/>
  <c r="CB161" i="14"/>
  <c r="CC177" i="14"/>
  <c r="CU193" i="14"/>
  <c r="DF209" i="14"/>
  <c r="AW209" i="14"/>
  <c r="BQ225" i="14"/>
  <c r="BN241" i="14"/>
  <c r="DJ257" i="14"/>
  <c r="AN257" i="14"/>
  <c r="BQ273" i="14"/>
  <c r="DB12" i="14"/>
  <c r="DI28" i="14"/>
  <c r="AM28" i="14"/>
  <c r="CC44" i="14"/>
  <c r="BZ60" i="14"/>
  <c r="CV76" i="14"/>
  <c r="AI76" i="14"/>
  <c r="BN92" i="14"/>
  <c r="CD108" i="14"/>
  <c r="CZ124" i="14"/>
  <c r="AP124" i="14"/>
  <c r="AM140" i="14"/>
  <c r="BX156" i="14"/>
  <c r="CW172" i="14"/>
  <c r="AU172" i="14"/>
  <c r="CC16" i="14"/>
  <c r="CU32" i="14"/>
  <c r="DG48" i="14"/>
  <c r="DB64" i="14"/>
  <c r="AK64" i="14"/>
  <c r="AS80" i="14"/>
  <c r="BN96" i="14"/>
  <c r="BR112" i="14"/>
  <c r="DA128" i="14"/>
  <c r="CT144" i="14"/>
  <c r="DC160" i="14"/>
  <c r="AT160" i="14"/>
  <c r="AK176" i="14"/>
  <c r="BR192" i="14"/>
  <c r="CB208" i="14"/>
  <c r="DD224" i="14"/>
  <c r="CX240" i="14"/>
  <c r="DF256" i="14"/>
  <c r="AN256" i="14"/>
  <c r="AU272" i="14"/>
  <c r="BZ11" i="14"/>
  <c r="BQ27" i="14"/>
  <c r="DA43" i="14"/>
  <c r="CX59" i="14"/>
  <c r="DG75" i="14"/>
  <c r="AK75" i="14"/>
  <c r="AS91" i="14"/>
  <c r="CD107" i="14"/>
  <c r="BW123" i="14"/>
  <c r="DE139" i="14"/>
  <c r="CX155" i="14"/>
  <c r="CT171" i="14"/>
  <c r="AT171" i="14"/>
  <c r="AK187" i="14"/>
  <c r="BW203" i="14"/>
  <c r="CD219" i="14"/>
  <c r="DI235" i="14"/>
  <c r="DD251" i="14"/>
  <c r="CU267" i="14"/>
  <c r="AM267" i="14"/>
  <c r="AS6" i="14"/>
  <c r="CD22" i="14"/>
  <c r="BW38" i="14"/>
  <c r="DH54" i="14"/>
  <c r="CU70" i="14"/>
  <c r="CX86" i="14"/>
  <c r="AK86" i="14"/>
  <c r="AQ102" i="14"/>
  <c r="BW118" i="14"/>
  <c r="CC134" i="14"/>
  <c r="CU150" i="14"/>
  <c r="DF166" i="14"/>
  <c r="CY182" i="14"/>
  <c r="AT182" i="14"/>
  <c r="AK198" i="14"/>
  <c r="CC214" i="14"/>
  <c r="BS230" i="14"/>
  <c r="DB246" i="14"/>
  <c r="DI262" i="14"/>
  <c r="DG278" i="14"/>
  <c r="AM278" i="14"/>
  <c r="AT17" i="14"/>
  <c r="BT33" i="14"/>
  <c r="BS49" i="14"/>
  <c r="CU65" i="14"/>
  <c r="DA81" i="14"/>
  <c r="AL81" i="14"/>
  <c r="BY97" i="14"/>
  <c r="BR113" i="14"/>
  <c r="CY129" i="14"/>
  <c r="DE145" i="14"/>
  <c r="AU145" i="14"/>
  <c r="AN161" i="14"/>
  <c r="BX177" i="14"/>
  <c r="CY193" i="14"/>
  <c r="CT209" i="14"/>
  <c r="AS209" i="14"/>
  <c r="BO225" i="14"/>
  <c r="BZ241" i="14"/>
  <c r="CX257" i="14"/>
  <c r="AK257" i="14"/>
  <c r="CB16" i="14"/>
  <c r="CW32" i="14"/>
  <c r="DH48" i="14"/>
  <c r="DC64" i="14"/>
  <c r="AI64" i="14"/>
  <c r="AR80" i="14"/>
  <c r="CB96" i="14"/>
  <c r="BQ112" i="14"/>
  <c r="DB128" i="14"/>
  <c r="DJ144" i="14"/>
  <c r="DD160" i="14"/>
  <c r="AS160" i="14"/>
  <c r="AJ176" i="14"/>
  <c r="BT192" i="14"/>
  <c r="BZ208" i="14"/>
  <c r="BO224" i="14"/>
  <c r="CY240" i="14"/>
  <c r="DG256" i="14"/>
  <c r="AM256" i="14"/>
  <c r="AT272" i="14"/>
  <c r="CV32" i="14"/>
  <c r="DE64" i="14"/>
  <c r="AL80" i="14"/>
  <c r="BZ112" i="14"/>
  <c r="CD144" i="14"/>
  <c r="CY176" i="14"/>
  <c r="AO192" i="14"/>
  <c r="AL224" i="14"/>
  <c r="DE256" i="14"/>
  <c r="AO272" i="14"/>
  <c r="BS27" i="14"/>
  <c r="AL43" i="14"/>
  <c r="DB75" i="14"/>
  <c r="AP91" i="14"/>
  <c r="CX123" i="14"/>
  <c r="BS139" i="14"/>
  <c r="DI171" i="14"/>
  <c r="BR187" i="14"/>
  <c r="AL203" i="14"/>
  <c r="CV235" i="14"/>
  <c r="BQ251" i="14"/>
  <c r="AQ267" i="14"/>
  <c r="CY22" i="14"/>
  <c r="BV38" i="14"/>
  <c r="AN54" i="14"/>
  <c r="DB86" i="14"/>
  <c r="BN102" i="14"/>
  <c r="AJ118" i="14"/>
  <c r="DF150" i="14"/>
  <c r="BN166" i="14"/>
  <c r="AW182" i="14"/>
  <c r="DA214" i="14"/>
  <c r="BV230" i="14"/>
  <c r="CD246" i="14"/>
  <c r="AP262" i="14"/>
  <c r="CY17" i="14"/>
  <c r="CV33" i="14"/>
  <c r="BP49" i="14"/>
  <c r="BX65" i="14"/>
  <c r="AM81" i="14"/>
  <c r="DB113" i="14"/>
  <c r="DH129" i="14"/>
  <c r="CV145" i="14"/>
  <c r="BV161" i="14"/>
  <c r="BW177" i="14"/>
  <c r="BO193" i="14"/>
  <c r="AL209" i="14"/>
  <c r="AJ225" i="14"/>
  <c r="AV241" i="14"/>
  <c r="AU257" i="14"/>
  <c r="AN273" i="14"/>
  <c r="AN12" i="14"/>
  <c r="AL28" i="14"/>
  <c r="AN44" i="14"/>
  <c r="AL60" i="14"/>
  <c r="AO76" i="14"/>
  <c r="AP92" i="14"/>
  <c r="BN108" i="14"/>
  <c r="AN124" i="14"/>
  <c r="CC140" i="14"/>
  <c r="BU156" i="14"/>
  <c r="BS172" i="14"/>
  <c r="DD188" i="14"/>
  <c r="CY204" i="14"/>
  <c r="AQ204" i="14"/>
  <c r="AJ220" i="14"/>
  <c r="BT236" i="14"/>
  <c r="BS252" i="14"/>
  <c r="DC268" i="14"/>
  <c r="AP268" i="14"/>
  <c r="BO7" i="14"/>
  <c r="DE23" i="14"/>
  <c r="DI39" i="14"/>
  <c r="AS39" i="14"/>
  <c r="CC55" i="14"/>
  <c r="DD71" i="14"/>
  <c r="AJ71" i="14"/>
  <c r="BU87" i="14"/>
  <c r="DJ103" i="14"/>
  <c r="CX119" i="14"/>
  <c r="AJ119" i="14"/>
  <c r="CA135" i="14"/>
  <c r="DF151" i="14"/>
  <c r="AR151" i="14"/>
  <c r="BR167" i="14"/>
  <c r="BW183" i="14"/>
  <c r="CZ199" i="14"/>
  <c r="AH199" i="14"/>
  <c r="BO215" i="14"/>
  <c r="DJ231" i="14"/>
  <c r="AP231" i="14"/>
  <c r="AN247" i="14"/>
  <c r="BU263" i="14"/>
  <c r="DI279" i="14"/>
  <c r="AP279" i="14"/>
  <c r="BV18" i="14"/>
  <c r="CV34" i="14"/>
  <c r="AH34" i="14"/>
  <c r="AT50" i="14"/>
  <c r="CX32" i="14"/>
  <c r="DF64" i="14"/>
  <c r="AJ80" i="14"/>
  <c r="AV112" i="14"/>
  <c r="CC144" i="14"/>
  <c r="CZ176" i="14"/>
  <c r="DF208" i="14"/>
  <c r="AK224" i="14"/>
  <c r="CC256" i="14"/>
  <c r="AN272" i="14"/>
  <c r="BR27" i="14"/>
  <c r="AK43" i="14"/>
  <c r="BZ75" i="14"/>
  <c r="AN91" i="14"/>
  <c r="CY123" i="14"/>
  <c r="BN139" i="14"/>
  <c r="DJ171" i="14"/>
  <c r="BQ187" i="14"/>
  <c r="AK203" i="14"/>
  <c r="CZ235" i="14"/>
  <c r="BP251" i="14"/>
  <c r="AO267" i="14"/>
  <c r="CZ22" i="14"/>
  <c r="BU38" i="14"/>
  <c r="AM54" i="14"/>
  <c r="DD86" i="14"/>
  <c r="CC102" i="14"/>
  <c r="AI118" i="14"/>
  <c r="DI150" i="14"/>
  <c r="BW166" i="14"/>
  <c r="AV182" i="14"/>
  <c r="DF214" i="14"/>
  <c r="BU230" i="14"/>
  <c r="CB246" i="14"/>
  <c r="AO262" i="14"/>
  <c r="CZ17" i="14"/>
  <c r="DJ33" i="14"/>
  <c r="BO49" i="14"/>
  <c r="AU65" i="14"/>
  <c r="AK81" i="14"/>
  <c r="DC113" i="14"/>
  <c r="DJ129" i="14"/>
  <c r="CW145" i="14"/>
  <c r="BU161" i="14"/>
  <c r="BV177" i="14"/>
  <c r="AN193" i="14"/>
  <c r="AK209" i="14"/>
  <c r="AH225" i="14"/>
  <c r="AT241" i="14"/>
  <c r="AM257" i="14"/>
  <c r="AM273" i="14"/>
  <c r="AM12" i="14"/>
  <c r="AK28" i="14"/>
  <c r="AM44" i="14"/>
  <c r="AK60" i="14"/>
  <c r="AN76" i="14"/>
  <c r="AO92" i="14"/>
  <c r="AN108" i="14"/>
  <c r="AM124" i="14"/>
  <c r="CD140" i="14"/>
  <c r="BT156" i="14"/>
  <c r="BR172" i="14"/>
  <c r="DE188" i="14"/>
  <c r="CZ204" i="14"/>
  <c r="AP204" i="14"/>
  <c r="AI220" i="14"/>
  <c r="CD236" i="14"/>
  <c r="BR252" i="14"/>
  <c r="DD268" i="14"/>
  <c r="AO268" i="14"/>
  <c r="CD7" i="14"/>
  <c r="DF23" i="14"/>
  <c r="CT39" i="14"/>
  <c r="AR39" i="14"/>
  <c r="CB55" i="14"/>
  <c r="DE71" i="14"/>
  <c r="AI71" i="14"/>
  <c r="BT87" i="14"/>
  <c r="BQ103" i="14"/>
  <c r="CY119" i="14"/>
  <c r="AI119" i="14"/>
  <c r="BZ135" i="14"/>
  <c r="DG151" i="14"/>
  <c r="AQ151" i="14"/>
  <c r="BS167" i="14"/>
  <c r="BV183" i="14"/>
  <c r="DA199" i="14"/>
  <c r="AW199" i="14"/>
  <c r="CD215" i="14"/>
  <c r="CX231" i="14"/>
  <c r="AO231" i="14"/>
  <c r="AM247" i="14"/>
  <c r="BT263" i="14"/>
  <c r="CT279" i="14"/>
  <c r="AO279" i="14"/>
  <c r="BR32" i="14"/>
  <c r="DG64" i="14"/>
  <c r="AW80" i="14"/>
  <c r="AU112" i="14"/>
  <c r="BY144" i="14"/>
  <c r="BO176" i="14"/>
  <c r="DH208" i="14"/>
  <c r="AI224" i="14"/>
  <c r="CA256" i="14"/>
  <c r="AM272" i="14"/>
  <c r="BP27" i="14"/>
  <c r="AJ43" i="14"/>
  <c r="BY75" i="14"/>
  <c r="AL91" i="14"/>
  <c r="DE123" i="14"/>
  <c r="AN139" i="14"/>
  <c r="CU171" i="14"/>
  <c r="BP187" i="14"/>
  <c r="AJ203" i="14"/>
  <c r="DB235" i="14"/>
  <c r="CC251" i="14"/>
  <c r="AN267" i="14"/>
  <c r="DA22" i="14"/>
  <c r="BS38" i="14"/>
  <c r="AL54" i="14"/>
  <c r="DG86" i="14"/>
  <c r="BY102" i="14"/>
  <c r="AH118" i="14"/>
  <c r="CV150" i="14"/>
  <c r="BV166" i="14"/>
  <c r="AU182" i="14"/>
  <c r="DG214" i="14"/>
  <c r="BT230" i="14"/>
  <c r="AM246" i="14"/>
  <c r="AM262" i="14"/>
  <c r="DA17" i="14"/>
  <c r="BQ33" i="14"/>
  <c r="CD49" i="14"/>
  <c r="AS65" i="14"/>
  <c r="BP32" i="14"/>
  <c r="DH64" i="14"/>
  <c r="DH96" i="14"/>
  <c r="AT112" i="14"/>
  <c r="CA144" i="14"/>
  <c r="BN176" i="14"/>
  <c r="DI208" i="14"/>
  <c r="AH224" i="14"/>
  <c r="BY256" i="14"/>
  <c r="AV272" i="14"/>
  <c r="BO27" i="14"/>
  <c r="AQ43" i="14"/>
  <c r="BX75" i="14"/>
  <c r="AK91" i="14"/>
  <c r="DG123" i="14"/>
  <c r="AM139" i="14"/>
  <c r="CV171" i="14"/>
  <c r="BO187" i="14"/>
  <c r="AI203" i="14"/>
  <c r="DJ235" i="14"/>
  <c r="BZ251" i="14"/>
  <c r="AL267" i="14"/>
  <c r="DD22" i="14"/>
  <c r="BQ38" i="14"/>
  <c r="AK54" i="14"/>
  <c r="DH86" i="14"/>
  <c r="BW102" i="14"/>
  <c r="AS118" i="14"/>
  <c r="CT150" i="14"/>
  <c r="BU166" i="14"/>
  <c r="AS182" i="14"/>
  <c r="DH214" i="14"/>
  <c r="BR230" i="14"/>
  <c r="AL246" i="14"/>
  <c r="AU262" i="14"/>
  <c r="DC17" i="14"/>
  <c r="BO33" i="14"/>
  <c r="BN49" i="14"/>
  <c r="AR65" i="14"/>
  <c r="AI81" i="14"/>
  <c r="DF113" i="14"/>
  <c r="CV129" i="14"/>
  <c r="CZ145" i="14"/>
  <c r="BS161" i="14"/>
  <c r="BQ177" i="14"/>
  <c r="AL193" i="14"/>
  <c r="AV209" i="14"/>
  <c r="AV225" i="14"/>
  <c r="AR241" i="14"/>
  <c r="DI273" i="14"/>
  <c r="AK12" i="14"/>
  <c r="AI28" i="14"/>
  <c r="AJ44" i="14"/>
  <c r="AI60" i="14"/>
  <c r="AK76" i="14"/>
  <c r="AM92" i="14"/>
  <c r="AQ108" i="14"/>
  <c r="AK124" i="14"/>
  <c r="BO140" i="14"/>
  <c r="BR156" i="14"/>
  <c r="BP172" i="14"/>
  <c r="BR188" i="14"/>
  <c r="DB204" i="14"/>
  <c r="DJ220" i="14"/>
  <c r="AW220" i="14"/>
  <c r="BP236" i="14"/>
  <c r="BP252" i="14"/>
  <c r="DF268" i="14"/>
  <c r="AM268" i="14"/>
  <c r="CC7" i="14"/>
  <c r="CA23" i="14"/>
  <c r="CU39" i="14"/>
  <c r="AO39" i="14"/>
  <c r="BZ55" i="14"/>
  <c r="DG71" i="14"/>
  <c r="AW71" i="14"/>
  <c r="BR87" i="14"/>
  <c r="BO103" i="14"/>
  <c r="DA119" i="14"/>
  <c r="AW119" i="14"/>
  <c r="BX135" i="14"/>
  <c r="CU151" i="14"/>
  <c r="AO151" i="14"/>
  <c r="AM167" i="14"/>
  <c r="BT183" i="14"/>
  <c r="DC199" i="14"/>
  <c r="AU199" i="14"/>
  <c r="CA215" i="14"/>
  <c r="CV231" i="14"/>
  <c r="CZ247" i="14"/>
  <c r="AK247" i="14"/>
  <c r="BQ263" i="14"/>
  <c r="CU279" i="14"/>
  <c r="AM279" i="14"/>
  <c r="CD32" i="14"/>
  <c r="CT64" i="14"/>
  <c r="DI96" i="14"/>
  <c r="AQ112" i="14"/>
  <c r="AL144" i="14"/>
  <c r="CB176" i="14"/>
  <c r="CU208" i="14"/>
  <c r="AV224" i="14"/>
  <c r="BW256" i="14"/>
  <c r="DJ11" i="14"/>
  <c r="CD27" i="14"/>
  <c r="DE59" i="14"/>
  <c r="BV75" i="14"/>
  <c r="AJ91" i="14"/>
  <c r="CA123" i="14"/>
  <c r="AL139" i="14"/>
  <c r="CW171" i="14"/>
  <c r="BZ187" i="14"/>
  <c r="AW203" i="14"/>
  <c r="DG235" i="14"/>
  <c r="BY251" i="14"/>
  <c r="AV267" i="14"/>
  <c r="DI22" i="14"/>
  <c r="BP38" i="14"/>
  <c r="AJ54" i="14"/>
  <c r="CT86" i="14"/>
  <c r="AU102" i="14"/>
  <c r="AO118" i="14"/>
  <c r="DJ150" i="14"/>
  <c r="BT166" i="14"/>
  <c r="AR182" i="14"/>
  <c r="CU214" i="14"/>
  <c r="BQ230" i="14"/>
  <c r="AK246" i="14"/>
  <c r="AK262" i="14"/>
  <c r="DH17" i="14"/>
  <c r="CC33" i="14"/>
  <c r="CC49" i="14"/>
  <c r="AP65" i="14"/>
  <c r="AH81" i="14"/>
  <c r="DG113" i="14"/>
  <c r="CW129" i="14"/>
  <c r="BS145" i="14"/>
  <c r="BP161" i="14"/>
  <c r="BS177" i="14"/>
  <c r="AK193" i="14"/>
  <c r="AU209" i="14"/>
  <c r="AU225" i="14"/>
  <c r="AQ241" i="14"/>
  <c r="CT273" i="14"/>
  <c r="AJ12" i="14"/>
  <c r="AH28" i="14"/>
  <c r="AI44" i="14"/>
  <c r="AH60" i="14"/>
  <c r="AH76" i="14"/>
  <c r="AL92" i="14"/>
  <c r="AO108" i="14"/>
  <c r="AJ124" i="14"/>
  <c r="BN140" i="14"/>
  <c r="BQ156" i="14"/>
  <c r="BN172" i="14"/>
  <c r="BQ188" i="14"/>
  <c r="DC204" i="14"/>
  <c r="CU220" i="14"/>
  <c r="AV220" i="14"/>
  <c r="BV236" i="14"/>
  <c r="BO252" i="14"/>
  <c r="DG268" i="14"/>
  <c r="AL268" i="14"/>
  <c r="CB7" i="14"/>
  <c r="BZ23" i="14"/>
  <c r="CV39" i="14"/>
  <c r="AN39" i="14"/>
  <c r="BY55" i="14"/>
  <c r="DH71" i="14"/>
  <c r="AV71" i="14"/>
  <c r="AU87" i="14"/>
  <c r="CD103" i="14"/>
  <c r="DB119" i="14"/>
  <c r="AV119" i="14"/>
  <c r="BW135" i="14"/>
  <c r="DJ151" i="14"/>
  <c r="CV167" i="14"/>
  <c r="AL167" i="14"/>
  <c r="BS183" i="14"/>
  <c r="DD199" i="14"/>
  <c r="AT199" i="14"/>
  <c r="CC215" i="14"/>
  <c r="CW231" i="14"/>
  <c r="DB247" i="14"/>
  <c r="AJ247" i="14"/>
  <c r="BP263" i="14"/>
  <c r="CV279" i="14"/>
  <c r="AL279" i="14"/>
  <c r="BN32" i="14"/>
  <c r="BU64" i="14"/>
  <c r="CT96" i="14"/>
  <c r="AR112" i="14"/>
  <c r="AK144" i="14"/>
  <c r="CA176" i="14"/>
  <c r="CX208" i="14"/>
  <c r="AU224" i="14"/>
  <c r="BU256" i="14"/>
  <c r="CU11" i="14"/>
  <c r="BN27" i="14"/>
  <c r="DJ59" i="14"/>
  <c r="BU75" i="14"/>
  <c r="AI91" i="14"/>
  <c r="BY123" i="14"/>
  <c r="AJ139" i="14"/>
  <c r="CX171" i="14"/>
  <c r="BY187" i="14"/>
  <c r="AT203" i="14"/>
  <c r="DH235" i="14"/>
  <c r="BX251" i="14"/>
  <c r="AK267" i="14"/>
  <c r="DE22" i="14"/>
  <c r="BO38" i="14"/>
  <c r="AV54" i="14"/>
  <c r="DJ86" i="14"/>
  <c r="AS102" i="14"/>
  <c r="CW134" i="14"/>
  <c r="BR150" i="14"/>
  <c r="AN166" i="14"/>
  <c r="AQ182" i="14"/>
  <c r="CY214" i="14"/>
  <c r="BO230" i="14"/>
  <c r="AI246" i="14"/>
  <c r="DD278" i="14"/>
  <c r="CU17" i="14"/>
  <c r="CA33" i="14"/>
  <c r="CB49" i="14"/>
  <c r="AO65" i="14"/>
  <c r="AW81" i="14"/>
  <c r="DH113" i="14"/>
  <c r="CX129" i="14"/>
  <c r="BR145" i="14"/>
  <c r="BO161" i="14"/>
  <c r="BR177" i="14"/>
  <c r="AJ193" i="14"/>
  <c r="AT209" i="14"/>
  <c r="AR225" i="14"/>
  <c r="AP241" i="14"/>
  <c r="DJ273" i="14"/>
  <c r="DD12" i="14"/>
  <c r="AI12" i="14"/>
  <c r="AW28" i="14"/>
  <c r="AV44" i="14"/>
  <c r="AV60" i="14"/>
  <c r="AW76" i="14"/>
  <c r="AK92" i="14"/>
  <c r="AM108" i="14"/>
  <c r="AI124" i="14"/>
  <c r="AL140" i="14"/>
  <c r="BP156" i="14"/>
  <c r="BZ172" i="14"/>
  <c r="BP188" i="14"/>
  <c r="DD204" i="14"/>
  <c r="CV220" i="14"/>
  <c r="AU220" i="14"/>
  <c r="BU236" i="14"/>
  <c r="CC252" i="14"/>
  <c r="DH268" i="14"/>
  <c r="AK268" i="14"/>
  <c r="BX7" i="14"/>
  <c r="BY23" i="14"/>
  <c r="CW39" i="14"/>
  <c r="AM39" i="14"/>
  <c r="BX55" i="14"/>
  <c r="DJ71" i="14"/>
  <c r="AQ71" i="14"/>
  <c r="AT87" i="14"/>
  <c r="BN103" i="14"/>
  <c r="DC119" i="14"/>
  <c r="AU119" i="14"/>
  <c r="BU135" i="14"/>
  <c r="CT151" i="14"/>
  <c r="CW167" i="14"/>
  <c r="AK167" i="14"/>
  <c r="BR183" i="14"/>
  <c r="DE199" i="14"/>
  <c r="AS199" i="14"/>
  <c r="CB215" i="14"/>
  <c r="BX231" i="14"/>
  <c r="DC247" i="14"/>
  <c r="BY32" i="14"/>
  <c r="BT64" i="14"/>
  <c r="CU96" i="14"/>
  <c r="AO112" i="14"/>
  <c r="AW144" i="14"/>
  <c r="BW176" i="14"/>
  <c r="DE208" i="14"/>
  <c r="AQ224" i="14"/>
  <c r="BP256" i="14"/>
  <c r="CV11" i="14"/>
  <c r="CB27" i="14"/>
  <c r="CV59" i="14"/>
  <c r="BS75" i="14"/>
  <c r="AW91" i="14"/>
  <c r="BX123" i="14"/>
  <c r="AI139" i="14"/>
  <c r="CY171" i="14"/>
  <c r="BU187" i="14"/>
  <c r="AP203" i="14"/>
  <c r="BT235" i="14"/>
  <c r="BW251" i="14"/>
  <c r="AJ267" i="14"/>
  <c r="DF22" i="14"/>
  <c r="CD38" i="14"/>
  <c r="CT70" i="14"/>
  <c r="DI86" i="14"/>
  <c r="AR102" i="14"/>
  <c r="CX134" i="14"/>
  <c r="BP150" i="14"/>
  <c r="AM166" i="14"/>
  <c r="AP182" i="14"/>
  <c r="CV214" i="14"/>
  <c r="CB230" i="14"/>
  <c r="AW246" i="14"/>
  <c r="DH278" i="14"/>
  <c r="CT17" i="14"/>
  <c r="BX33" i="14"/>
  <c r="CA49" i="14"/>
  <c r="AM65" i="14"/>
  <c r="AV81" i="14"/>
  <c r="DI113" i="14"/>
  <c r="DA129" i="14"/>
  <c r="BQ145" i="14"/>
  <c r="BN161" i="14"/>
  <c r="BO177" i="14"/>
  <c r="AI193" i="14"/>
  <c r="AR209" i="14"/>
  <c r="DE241" i="14"/>
  <c r="DE257" i="14"/>
  <c r="CU273" i="14"/>
  <c r="DE12" i="14"/>
  <c r="AW12" i="14"/>
  <c r="DD44" i="14"/>
  <c r="DG60" i="14"/>
  <c r="AQ60" i="14"/>
  <c r="AV76" i="14"/>
  <c r="AJ92" i="14"/>
  <c r="AL108" i="14"/>
  <c r="AH124" i="14"/>
  <c r="AK140" i="14"/>
  <c r="BO156" i="14"/>
  <c r="BY172" i="14"/>
  <c r="BO188" i="14"/>
  <c r="DE204" i="14"/>
  <c r="CW220" i="14"/>
  <c r="AT220" i="14"/>
  <c r="BN236" i="14"/>
  <c r="CB252" i="14"/>
  <c r="DI268" i="14"/>
  <c r="AV268" i="14"/>
  <c r="AV7" i="14"/>
  <c r="BW23" i="14"/>
  <c r="CX39" i="14"/>
  <c r="AL39" i="14"/>
  <c r="BW55" i="14"/>
  <c r="CT71" i="14"/>
  <c r="CV87" i="14"/>
  <c r="AS87" i="14"/>
  <c r="CC103" i="14"/>
  <c r="DD119" i="14"/>
  <c r="AT119" i="14"/>
  <c r="BR135" i="14"/>
  <c r="DI151" i="14"/>
  <c r="CX167" i="14"/>
  <c r="AJ167" i="14"/>
  <c r="BQ183" i="14"/>
  <c r="DF199" i="14"/>
  <c r="AR199" i="14"/>
  <c r="BZ215" i="14"/>
  <c r="BY231" i="14"/>
  <c r="DD247" i="14"/>
  <c r="BO32" i="14"/>
  <c r="BS64" i="14"/>
  <c r="CV96" i="14"/>
  <c r="DG128" i="14"/>
  <c r="AU144" i="14"/>
  <c r="BU176" i="14"/>
  <c r="DC208" i="14"/>
  <c r="DI240" i="14"/>
  <c r="DB256" i="14"/>
  <c r="CY11" i="14"/>
  <c r="BZ27" i="14"/>
  <c r="CW59" i="14"/>
  <c r="BR75" i="14"/>
  <c r="DI107" i="14"/>
  <c r="BV123" i="14"/>
  <c r="AH139" i="14"/>
  <c r="CZ171" i="14"/>
  <c r="AN187" i="14"/>
  <c r="CU219" i="14"/>
  <c r="BS235" i="14"/>
  <c r="BV251" i="14"/>
  <c r="CT6" i="14"/>
  <c r="DG22" i="14"/>
  <c r="BN38" i="14"/>
  <c r="CZ70" i="14"/>
  <c r="BO86" i="14"/>
  <c r="AP102" i="14"/>
  <c r="DA134" i="14"/>
  <c r="CD150" i="14"/>
  <c r="AL166" i="14"/>
  <c r="CX198" i="14"/>
  <c r="CW214" i="14"/>
  <c r="CD230" i="14"/>
  <c r="AU246" i="14"/>
  <c r="DI278" i="14"/>
  <c r="CV17" i="14"/>
  <c r="BW33" i="14"/>
  <c r="AU49" i="14"/>
  <c r="AL65" i="14"/>
  <c r="AQ81" i="14"/>
  <c r="CT113" i="14"/>
  <c r="BW129" i="14"/>
  <c r="BP145" i="14"/>
  <c r="CA161" i="14"/>
  <c r="BP177" i="14"/>
  <c r="AH193" i="14"/>
  <c r="AQ209" i="14"/>
  <c r="DF241" i="14"/>
  <c r="DF257" i="14"/>
  <c r="CV273" i="14"/>
  <c r="DF12" i="14"/>
  <c r="DD28" i="14"/>
  <c r="DE44" i="14"/>
  <c r="DH60" i="14"/>
  <c r="DD76" i="14"/>
  <c r="AQ76" i="14"/>
  <c r="AI92" i="14"/>
  <c r="AK108" i="14"/>
  <c r="AW124" i="14"/>
  <c r="AJ140" i="14"/>
  <c r="CC156" i="14"/>
  <c r="BV172" i="14"/>
  <c r="CD188" i="14"/>
  <c r="DI204" i="14"/>
  <c r="CX220" i="14"/>
  <c r="AS220" i="14"/>
  <c r="AN236" i="14"/>
  <c r="CA252" i="14"/>
  <c r="CW268" i="14"/>
  <c r="AU7" i="14"/>
  <c r="BV23" i="14"/>
  <c r="CY39" i="14"/>
  <c r="AK39" i="14"/>
  <c r="BV55" i="14"/>
  <c r="CZ71" i="14"/>
  <c r="CW87" i="14"/>
  <c r="AR87" i="14"/>
  <c r="CB103" i="14"/>
  <c r="DE119" i="14"/>
  <c r="AS119" i="14"/>
  <c r="BV135" i="14"/>
  <c r="BQ151" i="14"/>
  <c r="CY167" i="14"/>
  <c r="AI167" i="14"/>
  <c r="AV32" i="14"/>
  <c r="BQ64" i="14"/>
  <c r="CX96" i="14"/>
  <c r="CU128" i="14"/>
  <c r="AQ144" i="14"/>
  <c r="BP176" i="14"/>
  <c r="CD208" i="14"/>
  <c r="CU240" i="14"/>
  <c r="AI256" i="14"/>
  <c r="DD11" i="14"/>
  <c r="BY27" i="14"/>
  <c r="DD59" i="14"/>
  <c r="BQ75" i="14"/>
  <c r="CV107" i="14"/>
  <c r="BU123" i="14"/>
  <c r="AU139" i="14"/>
  <c r="DB171" i="14"/>
  <c r="AM187" i="14"/>
  <c r="CW219" i="14"/>
  <c r="BR235" i="14"/>
  <c r="BO251" i="14"/>
  <c r="DJ6" i="14"/>
  <c r="BW22" i="14"/>
  <c r="AU38" i="14"/>
  <c r="DB70" i="14"/>
  <c r="CD86" i="14"/>
  <c r="AO102" i="14"/>
  <c r="DB134" i="14"/>
  <c r="BN150" i="14"/>
  <c r="AK166" i="14"/>
  <c r="CZ198" i="14"/>
  <c r="CX214" i="14"/>
  <c r="CC230" i="14"/>
  <c r="AT246" i="14"/>
  <c r="CT278" i="14"/>
  <c r="BQ17" i="14"/>
  <c r="BU33" i="14"/>
  <c r="AP49" i="14"/>
  <c r="AJ65" i="14"/>
  <c r="DB97" i="14"/>
  <c r="DJ113" i="14"/>
  <c r="BU129" i="14"/>
  <c r="CD145" i="14"/>
  <c r="BZ161" i="14"/>
  <c r="AN177" i="14"/>
  <c r="AW193" i="14"/>
  <c r="AP209" i="14"/>
  <c r="DH241" i="14"/>
  <c r="DI257" i="14"/>
  <c r="CW273" i="14"/>
  <c r="DG12" i="14"/>
  <c r="DF28" i="14"/>
  <c r="DF44" i="14"/>
  <c r="DI60" i="14"/>
  <c r="DF76" i="14"/>
  <c r="DG92" i="14"/>
  <c r="AH92" i="14"/>
  <c r="AJ108" i="14"/>
  <c r="AV124" i="14"/>
  <c r="AI140" i="14"/>
  <c r="CD156" i="14"/>
  <c r="BX172" i="14"/>
  <c r="BN188" i="14"/>
  <c r="DG204" i="14"/>
  <c r="CY220" i="14"/>
  <c r="AR220" i="14"/>
  <c r="AM236" i="14"/>
  <c r="BY252" i="14"/>
  <c r="BS268" i="14"/>
  <c r="DI7" i="14"/>
  <c r="AT7" i="14"/>
  <c r="BU23" i="14"/>
  <c r="CZ39" i="14"/>
  <c r="AJ39" i="14"/>
  <c r="BU55" i="14"/>
  <c r="DC71" i="14"/>
  <c r="CX87" i="14"/>
  <c r="AP87" i="14"/>
  <c r="CA103" i="14"/>
  <c r="DF119" i="14"/>
  <c r="AQ119" i="14"/>
  <c r="BT135" i="14"/>
  <c r="BP151" i="14"/>
  <c r="CZ167" i="14"/>
  <c r="AH167" i="14"/>
  <c r="BO183" i="14"/>
  <c r="CU199" i="14"/>
  <c r="AP199" i="14"/>
  <c r="AN215" i="14"/>
  <c r="BV231" i="14"/>
  <c r="DF247" i="14"/>
  <c r="AV247" i="14"/>
  <c r="CC263" i="14"/>
  <c r="BX279" i="14"/>
  <c r="DC16" i="14"/>
  <c r="AM32" i="14"/>
  <c r="AT64" i="14"/>
  <c r="BO96" i="14"/>
  <c r="BX128" i="14"/>
  <c r="DG160" i="14"/>
  <c r="AH176" i="14"/>
  <c r="BV208" i="14"/>
  <c r="DA240" i="14"/>
  <c r="AO256" i="14"/>
  <c r="BU11" i="14"/>
  <c r="AM27" i="14"/>
  <c r="DB59" i="14"/>
  <c r="AM75" i="14"/>
  <c r="DE107" i="14"/>
  <c r="BR123" i="14"/>
  <c r="CU155" i="14"/>
  <c r="CD171" i="14"/>
  <c r="AW187" i="14"/>
  <c r="DB219" i="14"/>
  <c r="CC235" i="14"/>
  <c r="AT251" i="14"/>
  <c r="DA6" i="14"/>
  <c r="BO22" i="14"/>
  <c r="AI38" i="14"/>
  <c r="DE70" i="14"/>
  <c r="BY86" i="14"/>
  <c r="AK102" i="14"/>
  <c r="CV134" i="14"/>
  <c r="BY150" i="14"/>
  <c r="AO166" i="14"/>
  <c r="DF198" i="14"/>
  <c r="BO214" i="14"/>
  <c r="AJ230" i="14"/>
  <c r="CZ262" i="14"/>
  <c r="CW278" i="14"/>
  <c r="CB17" i="14"/>
  <c r="AT33" i="14"/>
  <c r="AJ49" i="14"/>
  <c r="DB81" i="14"/>
  <c r="CV97" i="14"/>
  <c r="BU113" i="14"/>
  <c r="BQ129" i="14"/>
  <c r="CA145" i="14"/>
  <c r="AK161" i="14"/>
  <c r="AT177" i="14"/>
  <c r="AP193" i="14"/>
  <c r="DG225" i="14"/>
  <c r="CU241" i="14"/>
  <c r="CY257" i="14"/>
  <c r="DH273" i="14"/>
  <c r="DJ12" i="14"/>
  <c r="CV28" i="14"/>
  <c r="CT44" i="14"/>
  <c r="CV60" i="14"/>
  <c r="CW76" i="14"/>
  <c r="CU92" i="14"/>
  <c r="CV108" i="14"/>
  <c r="DH124" i="14"/>
  <c r="AO124" i="14"/>
  <c r="AU140" i="14"/>
  <c r="AW156" i="14"/>
  <c r="AN172" i="14"/>
  <c r="BZ188" i="14"/>
  <c r="BQ204" i="14"/>
  <c r="DC220" i="14"/>
  <c r="CT236" i="14"/>
  <c r="AW236" i="14"/>
  <c r="BV252" i="14"/>
  <c r="CT268" i="14"/>
  <c r="CV7" i="14"/>
  <c r="AP7" i="14"/>
  <c r="BQ23" i="14"/>
  <c r="DC39" i="14"/>
  <c r="AV39" i="14"/>
  <c r="AU55" i="14"/>
  <c r="DD16" i="14"/>
  <c r="AH32" i="14"/>
  <c r="AN64" i="14"/>
  <c r="CD96" i="14"/>
  <c r="BW128" i="14"/>
  <c r="DI160" i="14"/>
  <c r="AW176" i="14"/>
  <c r="BU208" i="14"/>
  <c r="DE240" i="14"/>
  <c r="AL256" i="14"/>
  <c r="BR11" i="14"/>
  <c r="AK27" i="14"/>
  <c r="CY59" i="14"/>
  <c r="AL75" i="14"/>
  <c r="DC107" i="14"/>
  <c r="BP123" i="14"/>
  <c r="CV155" i="14"/>
  <c r="CC171" i="14"/>
  <c r="AV187" i="14"/>
  <c r="DD219" i="14"/>
  <c r="CA235" i="14"/>
  <c r="AQ251" i="14"/>
  <c r="DF6" i="14"/>
  <c r="CC22" i="14"/>
  <c r="AW38" i="14"/>
  <c r="DF70" i="14"/>
  <c r="BW86" i="14"/>
  <c r="AJ102" i="14"/>
  <c r="DI134" i="14"/>
  <c r="BV150" i="14"/>
  <c r="CW182" i="14"/>
  <c r="DI198" i="14"/>
  <c r="BN214" i="14"/>
  <c r="AV230" i="14"/>
  <c r="DC262" i="14"/>
  <c r="CX278" i="14"/>
  <c r="CA17" i="14"/>
  <c r="AS33" i="14"/>
  <c r="AI49" i="14"/>
  <c r="DD81" i="14"/>
  <c r="CY97" i="14"/>
  <c r="BT113" i="14"/>
  <c r="CD129" i="14"/>
  <c r="BX145" i="14"/>
  <c r="AJ161" i="14"/>
  <c r="AR177" i="14"/>
  <c r="DG209" i="14"/>
  <c r="DI225" i="14"/>
  <c r="CW241" i="14"/>
  <c r="DD257" i="14"/>
  <c r="CD273" i="14"/>
  <c r="CU12" i="14"/>
  <c r="CW28" i="14"/>
  <c r="CW44" i="14"/>
  <c r="CW60" i="14"/>
  <c r="CU76" i="14"/>
  <c r="CV92" i="14"/>
  <c r="CW108" i="14"/>
  <c r="DI124" i="14"/>
  <c r="DG140" i="14"/>
  <c r="AT140" i="14"/>
  <c r="AV156" i="14"/>
  <c r="AM172" i="14"/>
  <c r="BV188" i="14"/>
  <c r="BP204" i="14"/>
  <c r="DD220" i="14"/>
  <c r="DJ236" i="14"/>
  <c r="AU236" i="14"/>
  <c r="BU252" i="14"/>
  <c r="BO268" i="14"/>
  <c r="CW7" i="14"/>
  <c r="AO7" i="14"/>
  <c r="BP23" i="14"/>
  <c r="DD39" i="14"/>
  <c r="AQ39" i="14"/>
  <c r="AT55" i="14"/>
  <c r="BN71" i="14"/>
  <c r="DC87" i="14"/>
  <c r="AK87" i="14"/>
  <c r="BV103" i="14"/>
  <c r="DH119" i="14"/>
  <c r="CW135" i="14"/>
  <c r="AK135" i="14"/>
  <c r="DF16" i="14"/>
  <c r="CZ48" i="14"/>
  <c r="AM64" i="14"/>
  <c r="BZ96" i="14"/>
  <c r="BV128" i="14"/>
  <c r="CT160" i="14"/>
  <c r="AV176" i="14"/>
  <c r="BR208" i="14"/>
  <c r="DB240" i="14"/>
  <c r="AJ256" i="14"/>
  <c r="BN11" i="14"/>
  <c r="AJ27" i="14"/>
  <c r="DA59" i="14"/>
  <c r="AI75" i="14"/>
  <c r="DD107" i="14"/>
  <c r="CD123" i="14"/>
  <c r="CW155" i="14"/>
  <c r="CB171" i="14"/>
  <c r="AU187" i="14"/>
  <c r="DJ219" i="14"/>
  <c r="BX235" i="14"/>
  <c r="AP251" i="14"/>
  <c r="DG6" i="14"/>
  <c r="BY22" i="14"/>
  <c r="AV38" i="14"/>
  <c r="DG70" i="14"/>
  <c r="BU86" i="14"/>
  <c r="AI102" i="14"/>
  <c r="BP134" i="14"/>
  <c r="AN150" i="14"/>
  <c r="CX182" i="14"/>
  <c r="CU198" i="14"/>
  <c r="CD214" i="14"/>
  <c r="AU230" i="14"/>
  <c r="DF262" i="14"/>
  <c r="CY278" i="14"/>
  <c r="BW17" i="14"/>
  <c r="AR33" i="14"/>
  <c r="AH49" i="14"/>
  <c r="DE81" i="14"/>
  <c r="DA97" i="14"/>
  <c r="BS113" i="14"/>
  <c r="BX129" i="14"/>
  <c r="BY145" i="14"/>
  <c r="AI161" i="14"/>
  <c r="AQ177" i="14"/>
  <c r="DH209" i="14"/>
  <c r="CT225" i="14"/>
  <c r="CX241" i="14"/>
  <c r="DA257" i="14"/>
  <c r="DJ16" i="14"/>
  <c r="DC48" i="14"/>
  <c r="AL64" i="14"/>
  <c r="BY96" i="14"/>
  <c r="BU128" i="14"/>
  <c r="DJ160" i="14"/>
  <c r="AU176" i="14"/>
  <c r="BT208" i="14"/>
  <c r="DC240" i="14"/>
  <c r="AU256" i="14"/>
  <c r="CC11" i="14"/>
  <c r="AI27" i="14"/>
  <c r="CB59" i="14"/>
  <c r="AH75" i="14"/>
  <c r="DF107" i="14"/>
  <c r="AK123" i="14"/>
  <c r="CZ155" i="14"/>
  <c r="CA171" i="14"/>
  <c r="AS187" i="14"/>
  <c r="DH219" i="14"/>
  <c r="BQ235" i="14"/>
  <c r="AO251" i="14"/>
  <c r="DH6" i="14"/>
  <c r="BN22" i="14"/>
  <c r="AQ38" i="14"/>
  <c r="DH70" i="14"/>
  <c r="AT86" i="14"/>
  <c r="AH102" i="14"/>
  <c r="CD134" i="14"/>
  <c r="AL150" i="14"/>
  <c r="CZ182" i="14"/>
  <c r="CV198" i="14"/>
  <c r="BZ214" i="14"/>
  <c r="AS230" i="14"/>
  <c r="DG262" i="14"/>
  <c r="BX278" i="14"/>
  <c r="BU17" i="14"/>
  <c r="AM33" i="14"/>
  <c r="AW49" i="14"/>
  <c r="DG81" i="14"/>
  <c r="CX97" i="14"/>
  <c r="BQ113" i="14"/>
  <c r="CB129" i="14"/>
  <c r="AN145" i="14"/>
  <c r="AH161" i="14"/>
  <c r="AP177" i="14"/>
  <c r="DI209" i="14"/>
  <c r="CV225" i="14"/>
  <c r="CY241" i="14"/>
  <c r="DB257" i="14"/>
  <c r="DG273" i="14"/>
  <c r="CX12" i="14"/>
  <c r="DC28" i="14"/>
  <c r="DB44" i="14"/>
  <c r="CY60" i="14"/>
  <c r="CY76" i="14"/>
  <c r="CX92" i="14"/>
  <c r="CY108" i="14"/>
  <c r="DJ124" i="14"/>
  <c r="DI140" i="14"/>
  <c r="AR140" i="14"/>
  <c r="AT156" i="14"/>
  <c r="AK172" i="14"/>
  <c r="BW188" i="14"/>
  <c r="CD204" i="14"/>
  <c r="DI220" i="14"/>
  <c r="CX236" i="14"/>
  <c r="AS236" i="14"/>
  <c r="AW252" i="14"/>
  <c r="DJ268" i="14"/>
  <c r="CY7" i="14"/>
  <c r="AM7" i="14"/>
  <c r="CD23" i="14"/>
  <c r="DF39" i="14"/>
  <c r="CT55" i="14"/>
  <c r="AR55" i="14"/>
  <c r="CB71" i="14"/>
  <c r="DE87" i="14"/>
  <c r="AI87" i="14"/>
  <c r="BT103" i="14"/>
  <c r="BQ119" i="14"/>
  <c r="CY135" i="14"/>
  <c r="AI135" i="14"/>
  <c r="BZ151" i="14"/>
  <c r="DG167" i="14"/>
  <c r="AQ167" i="14"/>
  <c r="BY183" i="14"/>
  <c r="BV199" i="14"/>
  <c r="DD215" i="14"/>
  <c r="AW215" i="14"/>
  <c r="BO231" i="14"/>
  <c r="CU247" i="14"/>
  <c r="AO247" i="14"/>
  <c r="AH263" i="14"/>
  <c r="CX16" i="14"/>
  <c r="DE48" i="14"/>
  <c r="AH64" i="14"/>
  <c r="AT96" i="14"/>
  <c r="BT128" i="14"/>
  <c r="CW160" i="14"/>
  <c r="AQ176" i="14"/>
  <c r="BP208" i="14"/>
  <c r="DH240" i="14"/>
  <c r="CT272" i="14"/>
  <c r="CA11" i="14"/>
  <c r="AW27" i="14"/>
  <c r="BR59" i="14"/>
  <c r="AW75" i="14"/>
  <c r="BZ107" i="14"/>
  <c r="AV123" i="14"/>
  <c r="DC155" i="14"/>
  <c r="BW171" i="14"/>
  <c r="AQ187" i="14"/>
  <c r="BS219" i="14"/>
  <c r="AM235" i="14"/>
  <c r="CZ267" i="14"/>
  <c r="CA6" i="14"/>
  <c r="AV22" i="14"/>
  <c r="DJ54" i="14"/>
  <c r="DI70" i="14"/>
  <c r="AR86" i="14"/>
  <c r="CX118" i="14"/>
  <c r="BN134" i="14"/>
  <c r="AJ150" i="14"/>
  <c r="DA182" i="14"/>
  <c r="BY198" i="14"/>
  <c r="CA214" i="14"/>
  <c r="AQ230" i="14"/>
  <c r="DH262" i="14"/>
  <c r="BP278" i="14"/>
  <c r="CD17" i="14"/>
  <c r="AL33" i="14"/>
  <c r="AV49" i="14"/>
  <c r="DH81" i="14"/>
  <c r="CZ97" i="14"/>
  <c r="BP113" i="14"/>
  <c r="BZ129" i="14"/>
  <c r="AL145" i="14"/>
  <c r="AV161" i="14"/>
  <c r="AO177" i="14"/>
  <c r="DJ209" i="14"/>
  <c r="CZ225" i="14"/>
  <c r="DD241" i="14"/>
  <c r="DC257" i="14"/>
  <c r="CC273" i="14"/>
  <c r="DC12" i="14"/>
  <c r="CZ28" i="14"/>
  <c r="CZ44" i="14"/>
  <c r="CZ60" i="14"/>
  <c r="CZ76" i="14"/>
  <c r="CY92" i="14"/>
  <c r="CZ108" i="14"/>
  <c r="CU124" i="14"/>
  <c r="CT140" i="14"/>
  <c r="AQ140" i="14"/>
  <c r="AS156" i="14"/>
  <c r="AJ172" i="14"/>
  <c r="BT188" i="14"/>
  <c r="BN204" i="14"/>
  <c r="DF220" i="14"/>
  <c r="CZ236" i="14"/>
  <c r="AR236" i="14"/>
  <c r="AR252" i="14"/>
  <c r="CC268" i="14"/>
  <c r="CZ7" i="14"/>
  <c r="AL7" i="14"/>
  <c r="BN23" i="14"/>
  <c r="DG39" i="14"/>
  <c r="DJ55" i="14"/>
  <c r="AP55" i="14"/>
  <c r="CA71" i="14"/>
  <c r="DF87" i="14"/>
  <c r="AH87" i="14"/>
  <c r="BS103" i="14"/>
  <c r="BP119" i="14"/>
  <c r="CZ135" i="14"/>
  <c r="AH135" i="14"/>
  <c r="BY151" i="14"/>
  <c r="CU167" i="14"/>
  <c r="AP167" i="14"/>
  <c r="AW183" i="14"/>
  <c r="BU199" i="14"/>
  <c r="DE215" i="14"/>
  <c r="AV215" i="14"/>
  <c r="BN231" i="14"/>
  <c r="CV247" i="14"/>
  <c r="CY263" i="14"/>
  <c r="AW263" i="14"/>
  <c r="BO279" i="14"/>
  <c r="DE18" i="14"/>
  <c r="BP16" i="14"/>
  <c r="DF48" i="14"/>
  <c r="AW64" i="14"/>
  <c r="AS96" i="14"/>
  <c r="BP128" i="14"/>
  <c r="BV160" i="14"/>
  <c r="DI192" i="14"/>
  <c r="AH208" i="14"/>
  <c r="BN240" i="14"/>
  <c r="DJ272" i="14"/>
  <c r="BY11" i="14"/>
  <c r="DG43" i="14"/>
  <c r="BQ59" i="14"/>
  <c r="AQ75" i="14"/>
  <c r="BX107" i="14"/>
  <c r="AU123" i="14"/>
  <c r="DD155" i="14"/>
  <c r="BZ171" i="14"/>
  <c r="AP187" i="14"/>
  <c r="BR219" i="14"/>
  <c r="AL235" i="14"/>
  <c r="DB267" i="14"/>
  <c r="BZ6" i="14"/>
  <c r="AU22" i="14"/>
  <c r="CU54" i="14"/>
  <c r="BR70" i="14"/>
  <c r="AN86" i="14"/>
  <c r="DD118" i="14"/>
  <c r="CB134" i="14"/>
  <c r="AH150" i="14"/>
  <c r="DB182" i="14"/>
  <c r="BW198" i="14"/>
  <c r="AN214" i="14"/>
  <c r="AP230" i="14"/>
  <c r="CT262" i="14"/>
  <c r="CZ278" i="14"/>
  <c r="BN17" i="14"/>
  <c r="AK33" i="14"/>
  <c r="DA65" i="14"/>
  <c r="CT81" i="14"/>
  <c r="BW97" i="14"/>
  <c r="BO113" i="14"/>
  <c r="AN129" i="14"/>
  <c r="AH145" i="14"/>
  <c r="AU161" i="14"/>
  <c r="DB193" i="14"/>
  <c r="CU209" i="14"/>
  <c r="DD225" i="14"/>
  <c r="DC241" i="14"/>
  <c r="DG257" i="14"/>
  <c r="CB273" i="14"/>
  <c r="CZ12" i="14"/>
  <c r="DA28" i="14"/>
  <c r="CB44" i="14"/>
  <c r="DA60" i="14"/>
  <c r="DA76" i="14"/>
  <c r="DB92" i="14"/>
  <c r="DA108" i="14"/>
  <c r="CV124" i="14"/>
  <c r="DJ140" i="14"/>
  <c r="AP140" i="14"/>
  <c r="AR156" i="14"/>
  <c r="AI172" i="14"/>
  <c r="BU188" i="14"/>
  <c r="CC204" i="14"/>
  <c r="DG220" i="14"/>
  <c r="DA236" i="14"/>
  <c r="AQ236" i="14"/>
  <c r="AQ252" i="14"/>
  <c r="CB268" i="14"/>
  <c r="DA7" i="14"/>
  <c r="AK7" i="14"/>
  <c r="CC23" i="14"/>
  <c r="BQ39" i="14"/>
  <c r="CU55" i="14"/>
  <c r="AO55" i="14"/>
  <c r="BZ71" i="14"/>
  <c r="DG87" i="14"/>
  <c r="AW87" i="14"/>
  <c r="BR103" i="14"/>
  <c r="BO119" i="14"/>
  <c r="DA135" i="14"/>
  <c r="AW135" i="14"/>
  <c r="BX151" i="14"/>
  <c r="CT167" i="14"/>
  <c r="AO167" i="14"/>
  <c r="AU183" i="14"/>
  <c r="BT199" i="14"/>
  <c r="DF215" i="14"/>
  <c r="AU215" i="14"/>
  <c r="CD16" i="14"/>
  <c r="DI48" i="14"/>
  <c r="AV64" i="14"/>
  <c r="AR96" i="14"/>
  <c r="AN128" i="14"/>
  <c r="BT160" i="14"/>
  <c r="CT192" i="14"/>
  <c r="AW208" i="14"/>
  <c r="BT240" i="14"/>
  <c r="CU272" i="14"/>
  <c r="BX11" i="14"/>
  <c r="DJ43" i="14"/>
  <c r="CD59" i="14"/>
  <c r="AV75" i="14"/>
  <c r="BU107" i="14"/>
  <c r="AT123" i="14"/>
  <c r="DG155" i="14"/>
  <c r="AN171" i="14"/>
  <c r="CV203" i="14"/>
  <c r="BP219" i="14"/>
  <c r="AK235" i="14"/>
  <c r="DC267" i="14"/>
  <c r="BX6" i="14"/>
  <c r="AT22" i="14"/>
  <c r="CY54" i="14"/>
  <c r="BP70" i="14"/>
  <c r="AM86" i="14"/>
  <c r="DE118" i="14"/>
  <c r="CA134" i="14"/>
  <c r="AW150" i="14"/>
  <c r="DC182" i="14"/>
  <c r="BV198" i="14"/>
  <c r="AM214" i="14"/>
  <c r="AO230" i="14"/>
  <c r="DJ262" i="14"/>
  <c r="BO278" i="14"/>
  <c r="AV17" i="14"/>
  <c r="AV33" i="14"/>
  <c r="DB65" i="14"/>
  <c r="CU81" i="14"/>
  <c r="BV97" i="14"/>
  <c r="CD113" i="14"/>
  <c r="AM129" i="14"/>
  <c r="AW145" i="14"/>
  <c r="AT161" i="14"/>
  <c r="DC193" i="14"/>
  <c r="CV209" i="14"/>
  <c r="DA225" i="14"/>
  <c r="DB241" i="14"/>
  <c r="CD257" i="14"/>
  <c r="CA273" i="14"/>
  <c r="BU12" i="14"/>
  <c r="DB28" i="14"/>
  <c r="CA44" i="14"/>
  <c r="DB60" i="14"/>
  <c r="DB76" i="14"/>
  <c r="DF92" i="14"/>
  <c r="DD108" i="14"/>
  <c r="CW124" i="14"/>
  <c r="CU140" i="14"/>
  <c r="DH156" i="14"/>
  <c r="AQ156" i="14"/>
  <c r="AH172" i="14"/>
  <c r="AN188" i="14"/>
  <c r="CB204" i="14"/>
  <c r="BS220" i="14"/>
  <c r="DB236" i="14"/>
  <c r="AP236" i="14"/>
  <c r="AP252" i="14"/>
  <c r="CA268" i="14"/>
  <c r="DB7" i="14"/>
  <c r="AJ7" i="14"/>
  <c r="CB23" i="14"/>
  <c r="BO39" i="14"/>
  <c r="CV55" i="14"/>
  <c r="AN55" i="14"/>
  <c r="BY71" i="14"/>
  <c r="DI87" i="14"/>
  <c r="AV87" i="14"/>
  <c r="AU103" i="14"/>
  <c r="CD119" i="14"/>
  <c r="DB135" i="14"/>
  <c r="BN16" i="14"/>
  <c r="CV48" i="14"/>
  <c r="AQ64" i="14"/>
  <c r="AN96" i="14"/>
  <c r="AM128" i="14"/>
  <c r="BR160" i="14"/>
  <c r="DJ192" i="14"/>
  <c r="AV208" i="14"/>
  <c r="BS240" i="14"/>
  <c r="CW272" i="14"/>
  <c r="BT11" i="14"/>
  <c r="CV43" i="14"/>
  <c r="BO59" i="14"/>
  <c r="DH91" i="14"/>
  <c r="BT107" i="14"/>
  <c r="AQ123" i="14"/>
  <c r="DE155" i="14"/>
  <c r="AJ171" i="14"/>
  <c r="DA203" i="14"/>
  <c r="BN219" i="14"/>
  <c r="AI235" i="14"/>
  <c r="DD267" i="14"/>
  <c r="BW6" i="14"/>
  <c r="AR22" i="14"/>
  <c r="DA54" i="14"/>
  <c r="CB70" i="14"/>
  <c r="AL86" i="14"/>
  <c r="DF118" i="14"/>
  <c r="BZ134" i="14"/>
  <c r="AU150" i="14"/>
  <c r="DD182" i="14"/>
  <c r="BT198" i="14"/>
  <c r="AL214" i="14"/>
  <c r="CZ246" i="14"/>
  <c r="CY262" i="14"/>
  <c r="CD278" i="14"/>
  <c r="AU17" i="14"/>
  <c r="AI33" i="14"/>
  <c r="DD65" i="14"/>
  <c r="CV81" i="14"/>
  <c r="BU97" i="14"/>
  <c r="BN113" i="14"/>
  <c r="AL129" i="14"/>
  <c r="AV145" i="14"/>
  <c r="AQ161" i="14"/>
  <c r="DD193" i="14"/>
  <c r="CW209" i="14"/>
  <c r="DB225" i="14"/>
  <c r="CC241" i="14"/>
  <c r="BN257" i="14"/>
  <c r="BZ273" i="14"/>
  <c r="BT12" i="14"/>
  <c r="CY28" i="14"/>
  <c r="BZ44" i="14"/>
  <c r="CB60" i="14"/>
  <c r="DC76" i="14"/>
  <c r="CB92" i="14"/>
  <c r="DB108" i="14"/>
  <c r="DA124" i="14"/>
  <c r="CV140" i="14"/>
  <c r="CU156" i="14"/>
  <c r="AP156" i="14"/>
  <c r="AW172" i="14"/>
  <c r="AM188" i="14"/>
  <c r="CA204" i="14"/>
  <c r="BQ220" i="14"/>
  <c r="DC236" i="14"/>
  <c r="AO236" i="14"/>
  <c r="AN252" i="14"/>
  <c r="BZ268" i="14"/>
  <c r="DC7" i="14"/>
  <c r="AI7" i="14"/>
  <c r="BX23" i="14"/>
  <c r="CD39" i="14"/>
  <c r="CW55" i="14"/>
  <c r="AM55" i="14"/>
  <c r="CA16" i="14"/>
  <c r="CX48" i="14"/>
  <c r="CZ80" i="14"/>
  <c r="AW96" i="14"/>
  <c r="AL128" i="14"/>
  <c r="BP160" i="14"/>
  <c r="CV192" i="14"/>
  <c r="AQ208" i="14"/>
  <c r="BP240" i="14"/>
  <c r="DE272" i="14"/>
  <c r="AV11" i="14"/>
  <c r="DD43" i="14"/>
  <c r="BN59" i="14"/>
  <c r="CT91" i="14"/>
  <c r="BR107" i="14"/>
  <c r="AR123" i="14"/>
  <c r="DF155" i="14"/>
  <c r="AW171" i="14"/>
  <c r="DB203" i="14"/>
  <c r="CC219" i="14"/>
  <c r="AH235" i="14"/>
  <c r="DE267" i="14"/>
  <c r="BV6" i="14"/>
  <c r="AP22" i="14"/>
  <c r="DI54" i="14"/>
  <c r="BX70" i="14"/>
  <c r="AH86" i="14"/>
  <c r="CT118" i="14"/>
  <c r="BY134" i="14"/>
  <c r="AT150" i="14"/>
  <c r="DE182" i="14"/>
  <c r="BR198" i="14"/>
  <c r="AK214" i="14"/>
  <c r="DA246" i="14"/>
  <c r="CW262" i="14"/>
  <c r="BN278" i="14"/>
  <c r="AS17" i="14"/>
  <c r="AH33" i="14"/>
  <c r="DG65" i="14"/>
  <c r="CW81" i="14"/>
  <c r="BS97" i="14"/>
  <c r="CC113" i="14"/>
  <c r="AJ129" i="14"/>
  <c r="AS145" i="14"/>
  <c r="DD177" i="14"/>
  <c r="DF193" i="14"/>
  <c r="CX209" i="14"/>
  <c r="DC225" i="14"/>
  <c r="CB241" i="14"/>
  <c r="CC257" i="14"/>
  <c r="BX273" i="14"/>
  <c r="BR12" i="14"/>
  <c r="BV28" i="14"/>
  <c r="BY44" i="14"/>
  <c r="BY60" i="14"/>
  <c r="CB76" i="14"/>
  <c r="CA92" i="14"/>
  <c r="DF108" i="14"/>
  <c r="DD124" i="14"/>
  <c r="CW140" i="14"/>
  <c r="CV156" i="14"/>
  <c r="AO156" i="14"/>
  <c r="AT172" i="14"/>
  <c r="AL188" i="14"/>
  <c r="BZ204" i="14"/>
  <c r="BO220" i="14"/>
  <c r="DD236" i="14"/>
  <c r="CT252" i="14"/>
  <c r="AM252" i="14"/>
  <c r="BY268" i="14"/>
  <c r="DH7" i="14"/>
  <c r="AH7" i="14"/>
  <c r="AV23" i="14"/>
  <c r="BN39" i="14"/>
  <c r="CX55" i="14"/>
  <c r="AL55" i="14"/>
  <c r="BW71" i="14"/>
  <c r="CU87" i="14"/>
  <c r="CV103" i="14"/>
  <c r="AS103" i="14"/>
  <c r="CC119" i="14"/>
  <c r="DD135" i="14"/>
  <c r="AT135" i="14"/>
  <c r="BU151" i="14"/>
  <c r="DJ167" i="14"/>
  <c r="CX183" i="14"/>
  <c r="AM183" i="14"/>
  <c r="BQ199" i="14"/>
  <c r="DI215" i="14"/>
  <c r="AR215" i="14"/>
  <c r="CA231" i="14"/>
  <c r="BZ16" i="14"/>
  <c r="DJ48" i="14"/>
  <c r="DE80" i="14"/>
  <c r="AV96" i="14"/>
  <c r="AJ128" i="14"/>
  <c r="BO160" i="14"/>
  <c r="CW192" i="14"/>
  <c r="AP208" i="14"/>
  <c r="BZ240" i="14"/>
  <c r="DI272" i="14"/>
  <c r="AU11" i="14"/>
  <c r="CY43" i="14"/>
  <c r="AU59" i="14"/>
  <c r="CV91" i="14"/>
  <c r="BP107" i="14"/>
  <c r="AP123" i="14"/>
  <c r="CC155" i="14"/>
  <c r="AV171" i="14"/>
  <c r="DC203" i="14"/>
  <c r="CA219" i="14"/>
  <c r="AW235" i="14"/>
  <c r="DF267" i="14"/>
  <c r="BQ6" i="14"/>
  <c r="AO22" i="14"/>
  <c r="DD54" i="14"/>
  <c r="BW70" i="14"/>
  <c r="AV86" i="14"/>
  <c r="DJ118" i="14"/>
  <c r="BX134" i="14"/>
  <c r="AS150" i="14"/>
  <c r="DF182" i="14"/>
  <c r="BQ198" i="14"/>
  <c r="AJ214" i="14"/>
  <c r="DD246" i="14"/>
  <c r="CX262" i="14"/>
  <c r="DB278" i="14"/>
  <c r="AR17" i="14"/>
  <c r="CY49" i="14"/>
  <c r="CX65" i="14"/>
  <c r="DF81" i="14"/>
  <c r="BQ97" i="14"/>
  <c r="BZ113" i="14"/>
  <c r="AI129" i="14"/>
  <c r="AR145" i="14"/>
  <c r="DE177" i="14"/>
  <c r="DG193" i="14"/>
  <c r="CY209" i="14"/>
  <c r="CD225" i="14"/>
  <c r="CA241" i="14"/>
  <c r="BZ257" i="14"/>
  <c r="BW273" i="14"/>
  <c r="BQ12" i="14"/>
  <c r="BU28" i="14"/>
  <c r="BX44" i="14"/>
  <c r="BX60" i="14"/>
  <c r="CA76" i="14"/>
  <c r="BY92" i="14"/>
  <c r="DC108" i="14"/>
  <c r="DB124" i="14"/>
  <c r="CX140" i="14"/>
  <c r="CW156" i="14"/>
  <c r="DG172" i="14"/>
  <c r="AS172" i="14"/>
  <c r="AK188" i="14"/>
  <c r="BY204" i="14"/>
  <c r="CD220" i="14"/>
  <c r="DE236" i="14"/>
  <c r="DJ252" i="14"/>
  <c r="AL252" i="14"/>
  <c r="BX268" i="14"/>
  <c r="DD7" i="14"/>
  <c r="AW7" i="14"/>
  <c r="AU23" i="14"/>
  <c r="CC39" i="14"/>
  <c r="CY55" i="14"/>
  <c r="AK55" i="14"/>
  <c r="BV71" i="14"/>
  <c r="DH87" i="14"/>
  <c r="CW103" i="14"/>
  <c r="AR103" i="14"/>
  <c r="CB119" i="14"/>
  <c r="DE135" i="14"/>
  <c r="AS135" i="14"/>
  <c r="BT151" i="14"/>
  <c r="BQ167" i="14"/>
  <c r="CY183" i="14"/>
  <c r="AL183" i="14"/>
  <c r="BP199" i="14"/>
  <c r="CT215" i="14"/>
  <c r="BY16" i="14"/>
  <c r="CT48" i="14"/>
  <c r="DA80" i="14"/>
  <c r="AQ96" i="14"/>
  <c r="AI128" i="14"/>
  <c r="BN160" i="14"/>
  <c r="CX192" i="14"/>
  <c r="DF224" i="14"/>
  <c r="BR240" i="14"/>
  <c r="CD272" i="14"/>
  <c r="AT11" i="14"/>
  <c r="CZ43" i="14"/>
  <c r="AT59" i="14"/>
  <c r="DE91" i="14"/>
  <c r="BO107" i="14"/>
  <c r="AO123" i="14"/>
  <c r="CA155" i="14"/>
  <c r="AU171" i="14"/>
  <c r="DE203" i="14"/>
  <c r="BZ219" i="14"/>
  <c r="AV235" i="14"/>
  <c r="DG267" i="14"/>
  <c r="CC6" i="14"/>
  <c r="AL22" i="14"/>
  <c r="DF54" i="14"/>
  <c r="BV70" i="14"/>
  <c r="AQ86" i="14"/>
  <c r="CU118" i="14"/>
  <c r="BV134" i="14"/>
  <c r="AO150" i="14"/>
  <c r="DG182" i="14"/>
  <c r="CB198" i="14"/>
  <c r="AI214" i="14"/>
  <c r="DG246" i="14"/>
  <c r="BY262" i="14"/>
  <c r="CC278" i="14"/>
  <c r="AQ17" i="14"/>
  <c r="DB49" i="14"/>
  <c r="CT65" i="14"/>
  <c r="BU81" i="14"/>
  <c r="CD97" i="14"/>
  <c r="BY113" i="14"/>
  <c r="AH129" i="14"/>
  <c r="AQ145" i="14"/>
  <c r="DF177" i="14"/>
  <c r="DI193" i="14"/>
  <c r="CZ209" i="14"/>
  <c r="BN225" i="14"/>
  <c r="DA241" i="14"/>
  <c r="BU257" i="14"/>
  <c r="BU273" i="14"/>
  <c r="BP12" i="14"/>
  <c r="BP28" i="14"/>
  <c r="BW44" i="14"/>
  <c r="BW60" i="14"/>
  <c r="BZ76" i="14"/>
  <c r="BX92" i="14"/>
  <c r="DE108" i="14"/>
  <c r="DC124" i="14"/>
  <c r="CY140" i="14"/>
  <c r="CX156" i="14"/>
  <c r="DH172" i="14"/>
  <c r="AR172" i="14"/>
  <c r="AJ188" i="14"/>
  <c r="BV204" i="14"/>
  <c r="BN220" i="14"/>
  <c r="DI236" i="14"/>
  <c r="CU252" i="14"/>
  <c r="AK252" i="14"/>
  <c r="BW268" i="14"/>
  <c r="DE7" i="14"/>
  <c r="DI23" i="14"/>
  <c r="AT23" i="14"/>
  <c r="CB39" i="14"/>
  <c r="CZ55" i="14"/>
  <c r="AJ55" i="14"/>
  <c r="BU71" i="14"/>
  <c r="DJ87" i="14"/>
  <c r="CX103" i="14"/>
  <c r="AQ103" i="14"/>
  <c r="CA119" i="14"/>
  <c r="DF135" i="14"/>
  <c r="AR135" i="14"/>
  <c r="BR151" i="14"/>
  <c r="BP167" i="14"/>
  <c r="CZ183" i="14"/>
  <c r="AK183" i="14"/>
  <c r="BO199" i="14"/>
  <c r="DJ215" i="14"/>
  <c r="AP215" i="14"/>
  <c r="AN231" i="14"/>
  <c r="BU247" i="14"/>
  <c r="DF263" i="14"/>
  <c r="AO263" i="14"/>
  <c r="BX16" i="14"/>
  <c r="BW48" i="14"/>
  <c r="CY80" i="14"/>
  <c r="DG112" i="14"/>
  <c r="AW128" i="14"/>
  <c r="CC160" i="14"/>
  <c r="CY192" i="14"/>
  <c r="DG224" i="14"/>
  <c r="BW16" i="14"/>
  <c r="BO48" i="14"/>
  <c r="DG80" i="14"/>
  <c r="DH112" i="14"/>
  <c r="AO128" i="14"/>
  <c r="AN160" i="14"/>
  <c r="CC192" i="14"/>
  <c r="DJ224" i="14"/>
  <c r="AL240" i="14"/>
  <c r="CB272" i="14"/>
  <c r="AP11" i="14"/>
  <c r="CA43" i="14"/>
  <c r="AM59" i="14"/>
  <c r="DF91" i="14"/>
  <c r="AT107" i="14"/>
  <c r="CX139" i="14"/>
  <c r="BT155" i="14"/>
  <c r="AR171" i="14"/>
  <c r="DG203" i="14"/>
  <c r="BY219" i="14"/>
  <c r="CU251" i="14"/>
  <c r="DI267" i="14"/>
  <c r="AU6" i="14"/>
  <c r="CT38" i="14"/>
  <c r="BP54" i="14"/>
  <c r="BS70" i="14"/>
  <c r="CX102" i="14"/>
  <c r="DH118" i="14"/>
  <c r="BT134" i="14"/>
  <c r="DA166" i="14"/>
  <c r="BY182" i="14"/>
  <c r="BN198" i="14"/>
  <c r="AT214" i="14"/>
  <c r="CT246" i="14"/>
  <c r="BW262" i="14"/>
  <c r="BT278" i="14"/>
  <c r="AM17" i="14"/>
  <c r="DD49" i="14"/>
  <c r="CW65" i="14"/>
  <c r="BR81" i="14"/>
  <c r="CA97" i="14"/>
  <c r="AL113" i="14"/>
  <c r="AU129" i="14"/>
  <c r="AO145" i="14"/>
  <c r="DH177" i="14"/>
  <c r="DA193" i="14"/>
  <c r="DA209" i="14"/>
  <c r="CB225" i="14"/>
  <c r="BW241" i="14"/>
  <c r="BS257" i="14"/>
  <c r="BR273" i="14"/>
  <c r="CD12" i="14"/>
  <c r="CB28" i="14"/>
  <c r="BU44" i="14"/>
  <c r="BU60" i="14"/>
  <c r="BX76" i="14"/>
  <c r="BV92" i="14"/>
  <c r="CA108" i="14"/>
  <c r="DF124" i="14"/>
  <c r="DA140" i="14"/>
  <c r="CZ156" i="14"/>
  <c r="CT172" i="14"/>
  <c r="AP172" i="14"/>
  <c r="AH188" i="14"/>
  <c r="AM204" i="14"/>
  <c r="CB220" i="14"/>
  <c r="BS236" i="14"/>
  <c r="CX252" i="14"/>
  <c r="AI252" i="14"/>
  <c r="BU268" i="14"/>
  <c r="DG7" i="14"/>
  <c r="DJ23" i="14"/>
  <c r="AR23" i="14"/>
  <c r="BZ39" i="14"/>
  <c r="DB55" i="14"/>
  <c r="AH55" i="14"/>
  <c r="BS71" i="14"/>
  <c r="BP87" i="14"/>
  <c r="CZ103" i="14"/>
  <c r="AO103" i="14"/>
  <c r="BY119" i="14"/>
  <c r="DG135" i="14"/>
  <c r="AP135" i="14"/>
  <c r="AN151" i="14"/>
  <c r="CD167" i="14"/>
  <c r="DB183" i="14"/>
  <c r="AI183" i="14"/>
  <c r="BN199" i="14"/>
  <c r="CU215" i="14"/>
  <c r="CY231" i="14"/>
  <c r="BT16" i="14"/>
  <c r="BN48" i="14"/>
  <c r="BX80" i="14"/>
  <c r="CT112" i="14"/>
  <c r="DD144" i="14"/>
  <c r="AL160" i="14"/>
  <c r="BZ192" i="14"/>
  <c r="CV224" i="14"/>
  <c r="AV240" i="14"/>
  <c r="CA272" i="14"/>
  <c r="AW11" i="14"/>
  <c r="BZ43" i="14"/>
  <c r="AI59" i="14"/>
  <c r="CC91" i="14"/>
  <c r="AS107" i="14"/>
  <c r="CZ139" i="14"/>
  <c r="BS155" i="14"/>
  <c r="AQ171" i="14"/>
  <c r="DH203" i="14"/>
  <c r="BX219" i="14"/>
  <c r="CX251" i="14"/>
  <c r="CX267" i="14"/>
  <c r="AT6" i="14"/>
  <c r="DJ38" i="14"/>
  <c r="BO54" i="14"/>
  <c r="AU70" i="14"/>
  <c r="CY102" i="14"/>
  <c r="BO118" i="14"/>
  <c r="AN134" i="14"/>
  <c r="DB166" i="14"/>
  <c r="BU182" i="14"/>
  <c r="AN198" i="14"/>
  <c r="CZ230" i="14"/>
  <c r="CV246" i="14"/>
  <c r="BV262" i="14"/>
  <c r="CA278" i="14"/>
  <c r="AK17" i="14"/>
  <c r="DE49" i="14"/>
  <c r="CZ65" i="14"/>
  <c r="BP81" i="14"/>
  <c r="BZ97" i="14"/>
  <c r="AH113" i="14"/>
  <c r="AT129" i="14"/>
  <c r="DB161" i="14"/>
  <c r="DI177" i="14"/>
  <c r="CX193" i="14"/>
  <c r="CC209" i="14"/>
  <c r="BZ225" i="14"/>
  <c r="BU241" i="14"/>
  <c r="BO257" i="14"/>
  <c r="BP273" i="14"/>
  <c r="BN12" i="14"/>
  <c r="CA28" i="14"/>
  <c r="BS44" i="14"/>
  <c r="BT60" i="14"/>
  <c r="BU76" i="14"/>
  <c r="BU92" i="14"/>
  <c r="BY108" i="14"/>
  <c r="CB124" i="14"/>
  <c r="DD140" i="14"/>
  <c r="DA156" i="14"/>
  <c r="DJ172" i="14"/>
  <c r="AO172" i="14"/>
  <c r="AW188" i="14"/>
  <c r="AL204" i="14"/>
  <c r="CA220" i="14"/>
  <c r="BR236" i="14"/>
  <c r="CY252" i="14"/>
  <c r="AH252" i="14"/>
  <c r="BN268" i="14"/>
  <c r="CA7" i="14"/>
  <c r="CU23" i="14"/>
  <c r="AQ23" i="14"/>
  <c r="BY39" i="14"/>
  <c r="DH55" i="14"/>
  <c r="AW55" i="14"/>
  <c r="BR71" i="14"/>
  <c r="BO87" i="14"/>
  <c r="DA103" i="14"/>
  <c r="AN103" i="14"/>
  <c r="BX119" i="14"/>
  <c r="DH135" i="14"/>
  <c r="AO135" i="14"/>
  <c r="AM151" i="14"/>
  <c r="AO16" i="14"/>
  <c r="CB48" i="14"/>
  <c r="BW80" i="14"/>
  <c r="CZ112" i="14"/>
  <c r="DG144" i="14"/>
  <c r="AI160" i="14"/>
  <c r="BW192" i="14"/>
  <c r="CZ224" i="14"/>
  <c r="AT240" i="14"/>
  <c r="BY272" i="14"/>
  <c r="DE27" i="14"/>
  <c r="BY43" i="14"/>
  <c r="AQ59" i="14"/>
  <c r="CA91" i="14"/>
  <c r="AR107" i="14"/>
  <c r="DC139" i="14"/>
  <c r="BQ155" i="14"/>
  <c r="AP171" i="14"/>
  <c r="DI203" i="14"/>
  <c r="BV219" i="14"/>
  <c r="DA251" i="14"/>
  <c r="CW267" i="14"/>
  <c r="AR6" i="14"/>
  <c r="CV38" i="14"/>
  <c r="CD54" i="14"/>
  <c r="AT70" i="14"/>
  <c r="CZ102" i="14"/>
  <c r="CB118" i="14"/>
  <c r="AK134" i="14"/>
  <c r="DD166" i="14"/>
  <c r="BT182" i="14"/>
  <c r="AM198" i="14"/>
  <c r="DA230" i="14"/>
  <c r="CW246" i="14"/>
  <c r="BR262" i="14"/>
  <c r="AI278" i="14"/>
  <c r="AJ17" i="14"/>
  <c r="DF49" i="14"/>
  <c r="DI65" i="14"/>
  <c r="BO81" i="14"/>
  <c r="BX97" i="14"/>
  <c r="AW113" i="14"/>
  <c r="AR129" i="14"/>
  <c r="DC161" i="14"/>
  <c r="CT177" i="14"/>
  <c r="CZ193" i="14"/>
  <c r="BY209" i="14"/>
  <c r="BX225" i="14"/>
  <c r="AN16" i="14"/>
  <c r="CA48" i="14"/>
  <c r="BU80" i="14"/>
  <c r="DB112" i="14"/>
  <c r="DH144" i="14"/>
  <c r="AH160" i="14"/>
  <c r="BV192" i="14"/>
  <c r="DB224" i="14"/>
  <c r="AQ240" i="14"/>
  <c r="BX272" i="14"/>
  <c r="DF27" i="14"/>
  <c r="BX43" i="14"/>
  <c r="AV59" i="14"/>
  <c r="BY91" i="14"/>
  <c r="AQ107" i="14"/>
  <c r="DD139" i="14"/>
  <c r="BO155" i="14"/>
  <c r="AO171" i="14"/>
  <c r="AM16" i="14"/>
  <c r="BZ48" i="14"/>
  <c r="CD80" i="14"/>
  <c r="BW112" i="14"/>
  <c r="DI144" i="14"/>
  <c r="AV160" i="14"/>
  <c r="BU192" i="14"/>
  <c r="DC224" i="14"/>
  <c r="AP240" i="14"/>
  <c r="BS272" i="14"/>
  <c r="DH27" i="14"/>
  <c r="BW43" i="14"/>
  <c r="DE75" i="14"/>
  <c r="BX91" i="14"/>
  <c r="AO107" i="14"/>
  <c r="DG139" i="14"/>
  <c r="AN155" i="14"/>
  <c r="DI187" i="14"/>
  <c r="CD203" i="14"/>
  <c r="AL219" i="14"/>
  <c r="DC251" i="14"/>
  <c r="CD267" i="14"/>
  <c r="AP6" i="14"/>
  <c r="CZ38" i="14"/>
  <c r="CC54" i="14"/>
  <c r="AK70" i="14"/>
  <c r="DB102" i="14"/>
  <c r="BX118" i="14"/>
  <c r="AU134" i="14"/>
  <c r="CV166" i="14"/>
  <c r="BQ182" i="14"/>
  <c r="AW198" i="14"/>
  <c r="DD230" i="14"/>
  <c r="BY246" i="14"/>
  <c r="CC262" i="14"/>
  <c r="AP278" i="14"/>
  <c r="AH17" i="14"/>
  <c r="CX49" i="14"/>
  <c r="BV65" i="14"/>
  <c r="BN81" i="14"/>
  <c r="AT97" i="14"/>
  <c r="AT113" i="14"/>
  <c r="DB145" i="14"/>
  <c r="DE161" i="14"/>
  <c r="CV177" i="14"/>
  <c r="AK16" i="14"/>
  <c r="AT48" i="14"/>
  <c r="CC80" i="14"/>
  <c r="BT112" i="14"/>
  <c r="CU144" i="14"/>
  <c r="AR160" i="14"/>
  <c r="BS192" i="14"/>
  <c r="CD224" i="14"/>
  <c r="AO240" i="14"/>
  <c r="BP272" i="14"/>
  <c r="DI27" i="14"/>
  <c r="BV43" i="14"/>
  <c r="DH75" i="14"/>
  <c r="BW91" i="14"/>
  <c r="AL107" i="14"/>
  <c r="DF139" i="14"/>
  <c r="AM155" i="14"/>
  <c r="CT187" i="14"/>
  <c r="CB203" i="14"/>
  <c r="AV219" i="14"/>
  <c r="DE251" i="14"/>
  <c r="CA267" i="14"/>
  <c r="AO6" i="14"/>
  <c r="DA38" i="14"/>
  <c r="CB54" i="14"/>
  <c r="AI70" i="14"/>
  <c r="DE102" i="14"/>
  <c r="BV118" i="14"/>
  <c r="AT134" i="14"/>
  <c r="CT166" i="14"/>
  <c r="BP182" i="14"/>
  <c r="AV198" i="14"/>
  <c r="DE230" i="14"/>
  <c r="BX246" i="14"/>
  <c r="CB262" i="14"/>
  <c r="AO278" i="14"/>
  <c r="CZ33" i="14"/>
  <c r="CT49" i="14"/>
  <c r="BU65" i="14"/>
  <c r="CC81" i="14"/>
  <c r="AS97" i="14"/>
  <c r="AS113" i="14"/>
  <c r="DD145" i="14"/>
  <c r="DI161" i="14"/>
  <c r="CW177" i="14"/>
  <c r="CC193" i="14"/>
  <c r="BV209" i="14"/>
  <c r="BS225" i="14"/>
  <c r="BO241" i="14"/>
  <c r="AI257" i="14"/>
  <c r="AU273" i="14"/>
  <c r="BZ12" i="14"/>
  <c r="BW28" i="14"/>
  <c r="BN44" i="14"/>
  <c r="CD60" i="14"/>
  <c r="CC76" i="14"/>
  <c r="BQ92" i="14"/>
  <c r="BV108" i="14"/>
  <c r="BX124" i="14"/>
  <c r="BW140" i="14"/>
  <c r="DD156" i="14"/>
  <c r="CZ172" i="14"/>
  <c r="CT188" i="14"/>
  <c r="AO188" i="14"/>
  <c r="AH204" i="14"/>
  <c r="BX220" i="14"/>
  <c r="BO236" i="14"/>
  <c r="DC252" i="14"/>
  <c r="AS252" i="14"/>
  <c r="AH268" i="14"/>
  <c r="BV7" i="14"/>
  <c r="CY23" i="14"/>
  <c r="AM23" i="14"/>
  <c r="BU39" i="14"/>
  <c r="DF55" i="14"/>
  <c r="CU71" i="14"/>
  <c r="AR71" i="14"/>
  <c r="CB87" i="14"/>
  <c r="DE103" i="14"/>
  <c r="AJ103" i="14"/>
  <c r="BT119" i="14"/>
  <c r="BQ135" i="14"/>
  <c r="CY151" i="14"/>
  <c r="AI151" i="14"/>
  <c r="BZ167" i="14"/>
  <c r="AJ16" i="14"/>
  <c r="AM48" i="14"/>
  <c r="BY80" i="14"/>
  <c r="BS112" i="14"/>
  <c r="CW144" i="14"/>
  <c r="AQ160" i="14"/>
  <c r="BP192" i="14"/>
  <c r="BN224" i="14"/>
  <c r="CT256" i="14"/>
  <c r="BQ272" i="14"/>
  <c r="CT27" i="14"/>
  <c r="BT43" i="14"/>
  <c r="DI75" i="14"/>
  <c r="BS91" i="14"/>
  <c r="AV107" i="14"/>
  <c r="CC139" i="14"/>
  <c r="AL155" i="14"/>
  <c r="CU187" i="14"/>
  <c r="CA203" i="14"/>
  <c r="AU219" i="14"/>
  <c r="DF251" i="14"/>
  <c r="BZ267" i="14"/>
  <c r="AM6" i="14"/>
  <c r="DB38" i="14"/>
  <c r="CA54" i="14"/>
  <c r="AV70" i="14"/>
  <c r="CU102" i="14"/>
  <c r="BU118" i="14"/>
  <c r="AR134" i="14"/>
  <c r="CU166" i="14"/>
  <c r="BO182" i="14"/>
  <c r="AU198" i="14"/>
  <c r="DF230" i="14"/>
  <c r="BW246" i="14"/>
  <c r="BT262" i="14"/>
  <c r="AN278" i="14"/>
  <c r="DD33" i="14"/>
  <c r="CW49" i="14"/>
  <c r="BT65" i="14"/>
  <c r="CB81" i="14"/>
  <c r="AR97" i="14"/>
  <c r="AQ113" i="14"/>
  <c r="DF145" i="14"/>
  <c r="CV161" i="14"/>
  <c r="CX177" i="14"/>
  <c r="CB193" i="14"/>
  <c r="BU209" i="14"/>
  <c r="BR225" i="14"/>
  <c r="BY241" i="14"/>
  <c r="AH257" i="14"/>
  <c r="AT273" i="14"/>
  <c r="BY12" i="14"/>
  <c r="BS28" i="14"/>
  <c r="AU44" i="14"/>
  <c r="CC60" i="14"/>
  <c r="BO76" i="14"/>
  <c r="BP92" i="14"/>
  <c r="BT108" i="14"/>
  <c r="BW124" i="14"/>
  <c r="BV140" i="14"/>
  <c r="DE156" i="14"/>
  <c r="DA172" i="14"/>
  <c r="DJ188" i="14"/>
  <c r="CT204" i="14"/>
  <c r="AW204" i="14"/>
  <c r="BW220" i="14"/>
  <c r="CC236" i="14"/>
  <c r="DD252" i="14"/>
  <c r="AO252" i="14"/>
  <c r="AW268" i="14"/>
  <c r="BU7" i="14"/>
  <c r="CZ23" i="14"/>
  <c r="DF32" i="14"/>
  <c r="AH48" i="14"/>
  <c r="AT80" i="14"/>
  <c r="BO112" i="14"/>
  <c r="CY144" i="14"/>
  <c r="AO160" i="14"/>
  <c r="AM192" i="14"/>
  <c r="CB224" i="14"/>
  <c r="CU256" i="14"/>
  <c r="AH272" i="14"/>
  <c r="CU27" i="14"/>
  <c r="AU43" i="14"/>
  <c r="DJ75" i="14"/>
  <c r="BN91" i="14"/>
  <c r="DI123" i="14"/>
  <c r="CA139" i="14"/>
  <c r="AW155" i="14"/>
  <c r="DF187" i="14"/>
  <c r="BY203" i="14"/>
  <c r="AQ219" i="14"/>
  <c r="DJ251" i="14"/>
  <c r="BX267" i="14"/>
  <c r="AK6" i="14"/>
  <c r="DG38" i="14"/>
  <c r="BW54" i="14"/>
  <c r="CW86" i="14"/>
  <c r="DH102" i="14"/>
  <c r="BS118" i="14"/>
  <c r="CW150" i="14"/>
  <c r="DJ166" i="14"/>
  <c r="CD182" i="14"/>
  <c r="AS198" i="14"/>
  <c r="DI230" i="14"/>
  <c r="BU246" i="14"/>
  <c r="CY32" i="14"/>
  <c r="DD64" i="14"/>
  <c r="AN80" i="14"/>
  <c r="CB112" i="14"/>
  <c r="BO144" i="14"/>
  <c r="DB176" i="14"/>
  <c r="AP192" i="14"/>
  <c r="AM224" i="14"/>
  <c r="CY256" i="14"/>
  <c r="AQ272" i="14"/>
  <c r="BU27" i="14"/>
  <c r="AM43" i="14"/>
  <c r="CZ75" i="14"/>
  <c r="AR91" i="14"/>
  <c r="CW123" i="14"/>
  <c r="BU139" i="14"/>
  <c r="DH171" i="14"/>
  <c r="BT187" i="14"/>
  <c r="AM203" i="14"/>
  <c r="CU235" i="14"/>
  <c r="CS235" i="14" s="1"/>
  <c r="BR251" i="14"/>
  <c r="AW267" i="14"/>
  <c r="CU22" i="14"/>
  <c r="BX38" i="14"/>
  <c r="AP54" i="14"/>
  <c r="DA86" i="14"/>
  <c r="CD102" i="14"/>
  <c r="AK118" i="14"/>
  <c r="DD150" i="14"/>
  <c r="BP166" i="14"/>
  <c r="CX144" i="14"/>
  <c r="DA11" i="14"/>
  <c r="BQ123" i="14"/>
  <c r="CD235" i="14"/>
  <c r="BZ54" i="14"/>
  <c r="CA150" i="14"/>
  <c r="BN230" i="14"/>
  <c r="CT33" i="14"/>
  <c r="AU97" i="14"/>
  <c r="CY161" i="14"/>
  <c r="BR209" i="14"/>
  <c r="AS257" i="14"/>
  <c r="DJ28" i="14"/>
  <c r="BN60" i="14"/>
  <c r="CX108" i="14"/>
  <c r="BR140" i="14"/>
  <c r="DG188" i="14"/>
  <c r="AO204" i="14"/>
  <c r="DB252" i="14"/>
  <c r="CT7" i="14"/>
  <c r="AL23" i="14"/>
  <c r="CA55" i="14"/>
  <c r="DB87" i="14"/>
  <c r="AT103" i="14"/>
  <c r="DJ135" i="14"/>
  <c r="BS151" i="14"/>
  <c r="AR167" i="14"/>
  <c r="CY199" i="14"/>
  <c r="BX215" i="14"/>
  <c r="BS231" i="14"/>
  <c r="BQ247" i="14"/>
  <c r="BX263" i="14"/>
  <c r="BV279" i="14"/>
  <c r="DD18" i="14"/>
  <c r="AL18" i="14"/>
  <c r="BR34" i="14"/>
  <c r="BU50" i="14"/>
  <c r="DD66" i="14"/>
  <c r="AM66" i="14"/>
  <c r="CC82" i="14"/>
  <c r="CV98" i="14"/>
  <c r="AV98" i="14"/>
  <c r="AM114" i="14"/>
  <c r="BR130" i="14"/>
  <c r="DH146" i="14"/>
  <c r="AU146" i="14"/>
  <c r="CA162" i="14"/>
  <c r="CX178" i="14"/>
  <c r="DB194" i="14"/>
  <c r="AK194" i="14"/>
  <c r="BW210" i="14"/>
  <c r="CV226" i="14"/>
  <c r="AS226" i="14"/>
  <c r="BX242" i="14"/>
  <c r="CC258" i="14"/>
  <c r="DJ274" i="14"/>
  <c r="AS274" i="14"/>
  <c r="BN13" i="14"/>
  <c r="CV29" i="14"/>
  <c r="AJ29" i="14"/>
  <c r="CB45" i="14"/>
  <c r="BZ61" i="14"/>
  <c r="DH77" i="14"/>
  <c r="AN77" i="14"/>
  <c r="BR93" i="14"/>
  <c r="DC109" i="14"/>
  <c r="AO109" i="14"/>
  <c r="AN125" i="14"/>
  <c r="BX141" i="14"/>
  <c r="CU173" i="14"/>
  <c r="AV173" i="14"/>
  <c r="BX189" i="14"/>
  <c r="DE205" i="14"/>
  <c r="DI221" i="14"/>
  <c r="AL221" i="14"/>
  <c r="CB237" i="14"/>
  <c r="DA253" i="14"/>
  <c r="AS253" i="14"/>
  <c r="BS269" i="14"/>
  <c r="DE8" i="14"/>
  <c r="DI24" i="14"/>
  <c r="AS24" i="14"/>
  <c r="CA40" i="14"/>
  <c r="CZ56" i="14"/>
  <c r="AI56" i="14"/>
  <c r="BS72" i="14"/>
  <c r="BP88" i="14"/>
  <c r="CX104" i="14"/>
  <c r="AP104" i="14"/>
  <c r="BY120" i="14"/>
  <c r="DH136" i="14"/>
  <c r="AQ136" i="14"/>
  <c r="BR152" i="14"/>
  <c r="BP168" i="14"/>
  <c r="CZ184" i="14"/>
  <c r="AW184" i="14"/>
  <c r="BN200" i="14"/>
  <c r="CT216" i="14"/>
  <c r="AO216" i="14"/>
  <c r="AM232" i="14"/>
  <c r="BP248" i="14"/>
  <c r="DF264" i="14"/>
  <c r="AO264" i="14"/>
  <c r="CA280" i="14"/>
  <c r="DH19" i="14"/>
  <c r="CW35" i="14"/>
  <c r="AS35" i="14"/>
  <c r="BP51" i="14"/>
  <c r="DF67" i="14"/>
  <c r="AJ67" i="14"/>
  <c r="BY83" i="14"/>
  <c r="CY99" i="14"/>
  <c r="DB115" i="14"/>
  <c r="AJ115" i="14"/>
  <c r="CD131" i="14"/>
  <c r="CT147" i="14"/>
  <c r="AR147" i="14"/>
  <c r="BV163" i="14"/>
  <c r="CA179" i="14"/>
  <c r="DD195" i="14"/>
  <c r="AH195" i="14"/>
  <c r="DB144" i="14"/>
  <c r="DB11" i="14"/>
  <c r="DH139" i="14"/>
  <c r="BN235" i="14"/>
  <c r="AT54" i="14"/>
  <c r="BZ150" i="14"/>
  <c r="DH246" i="14"/>
  <c r="BS33" i="14"/>
  <c r="AQ97" i="14"/>
  <c r="CZ161" i="14"/>
  <c r="BP209" i="14"/>
  <c r="AR257" i="14"/>
  <c r="CU28" i="14"/>
  <c r="AS60" i="14"/>
  <c r="CB108" i="14"/>
  <c r="BP140" i="14"/>
  <c r="DH188" i="14"/>
  <c r="CZ220" i="14"/>
  <c r="DE252" i="14"/>
  <c r="DJ7" i="14"/>
  <c r="AK23" i="14"/>
  <c r="BT55" i="14"/>
  <c r="DD87" i="14"/>
  <c r="AP103" i="14"/>
  <c r="CU135" i="14"/>
  <c r="AL151" i="14"/>
  <c r="CV183" i="14"/>
  <c r="DB199" i="14"/>
  <c r="BW215" i="14"/>
  <c r="BR231" i="14"/>
  <c r="BP247" i="14"/>
  <c r="BW263" i="14"/>
  <c r="BU279" i="14"/>
  <c r="DF18" i="14"/>
  <c r="AK18" i="14"/>
  <c r="BQ34" i="14"/>
  <c r="BT50" i="14"/>
  <c r="DE66" i="14"/>
  <c r="AL66" i="14"/>
  <c r="CB82" i="14"/>
  <c r="CW98" i="14"/>
  <c r="DA114" i="14"/>
  <c r="AL114" i="14"/>
  <c r="BQ130" i="14"/>
  <c r="DI146" i="14"/>
  <c r="AT146" i="14"/>
  <c r="BZ162" i="14"/>
  <c r="CY178" i="14"/>
  <c r="DC194" i="14"/>
  <c r="AJ194" i="14"/>
  <c r="BV210" i="14"/>
  <c r="CW226" i="14"/>
  <c r="AR226" i="14"/>
  <c r="BP242" i="14"/>
  <c r="CB258" i="14"/>
  <c r="CU274" i="14"/>
  <c r="AR274" i="14"/>
  <c r="CC13" i="14"/>
  <c r="CW29" i="14"/>
  <c r="AI29" i="14"/>
  <c r="BN45" i="14"/>
  <c r="BY61" i="14"/>
  <c r="DI77" i="14"/>
  <c r="AM77" i="14"/>
  <c r="BQ93" i="14"/>
  <c r="DA109" i="14"/>
  <c r="AS109" i="14"/>
  <c r="AM125" i="14"/>
  <c r="BW141" i="14"/>
  <c r="CV173" i="14"/>
  <c r="AU173" i="14"/>
  <c r="BU189" i="14"/>
  <c r="DF205" i="14"/>
  <c r="CT221" i="14"/>
  <c r="AK221" i="14"/>
  <c r="CA237" i="14"/>
  <c r="DB253" i="14"/>
  <c r="AO253" i="14"/>
  <c r="BT269" i="14"/>
  <c r="DF8" i="14"/>
  <c r="CT24" i="14"/>
  <c r="AR24" i="14"/>
  <c r="BZ40" i="14"/>
  <c r="DA56" i="14"/>
  <c r="AH56" i="14"/>
  <c r="BR72" i="14"/>
  <c r="BO88" i="14"/>
  <c r="CY104" i="14"/>
  <c r="AO104" i="14"/>
  <c r="BX120" i="14"/>
  <c r="CT136" i="14"/>
  <c r="AP136" i="14"/>
  <c r="AN152" i="14"/>
  <c r="BQ168" i="14"/>
  <c r="DA184" i="14"/>
  <c r="AV184" i="14"/>
  <c r="CC200" i="14"/>
  <c r="BV144" i="14"/>
  <c r="AS11" i="14"/>
  <c r="CB139" i="14"/>
  <c r="AU235" i="14"/>
  <c r="AR54" i="14"/>
  <c r="CX166" i="14"/>
  <c r="CX246" i="14"/>
  <c r="BN33" i="14"/>
  <c r="AP97" i="14"/>
  <c r="BW161" i="14"/>
  <c r="AI209" i="14"/>
  <c r="AP257" i="14"/>
  <c r="CX28" i="14"/>
  <c r="AN60" i="14"/>
  <c r="CC108" i="14"/>
  <c r="BQ140" i="14"/>
  <c r="DI188" i="14"/>
  <c r="DA220" i="14"/>
  <c r="DI252" i="14"/>
  <c r="CU7" i="14"/>
  <c r="AJ23" i="14"/>
  <c r="BS55" i="14"/>
  <c r="CT87" i="14"/>
  <c r="AM103" i="14"/>
  <c r="CT135" i="14"/>
  <c r="AK151" i="14"/>
  <c r="CW183" i="14"/>
  <c r="CT199" i="14"/>
  <c r="BV215" i="14"/>
  <c r="BQ231" i="14"/>
  <c r="BO247" i="14"/>
  <c r="BV263" i="14"/>
  <c r="BT279" i="14"/>
  <c r="DG18" i="14"/>
  <c r="AJ18" i="14"/>
  <c r="CC34" i="14"/>
  <c r="BS50" i="14"/>
  <c r="DF66" i="14"/>
  <c r="AK66" i="14"/>
  <c r="CA82" i="14"/>
  <c r="CY98" i="14"/>
  <c r="DB114" i="14"/>
  <c r="AK114" i="14"/>
  <c r="BP130" i="14"/>
  <c r="CT146" i="14"/>
  <c r="AS146" i="14"/>
  <c r="BY162" i="14"/>
  <c r="CC178" i="14"/>
  <c r="DD194" i="14"/>
  <c r="AI194" i="14"/>
  <c r="BU210" i="14"/>
  <c r="CX226" i="14"/>
  <c r="AQ226" i="14"/>
  <c r="BO242" i="14"/>
  <c r="CA258" i="14"/>
  <c r="CV274" i="14"/>
  <c r="AQ274" i="14"/>
  <c r="CB13" i="14"/>
  <c r="DB29" i="14"/>
  <c r="AH29" i="14"/>
  <c r="AU45" i="14"/>
  <c r="BX61" i="14"/>
  <c r="CU77" i="14"/>
  <c r="AL77" i="14"/>
  <c r="BP93" i="14"/>
  <c r="DB109" i="14"/>
  <c r="DF125" i="14"/>
  <c r="AL125" i="14"/>
  <c r="BV141" i="14"/>
  <c r="CW173" i="14"/>
  <c r="AT173" i="14"/>
  <c r="BW189" i="14"/>
  <c r="DG205" i="14"/>
  <c r="DJ221" i="14"/>
  <c r="AJ221" i="14"/>
  <c r="BZ237" i="14"/>
  <c r="DC253" i="14"/>
  <c r="AM253" i="14"/>
  <c r="CC269" i="14"/>
  <c r="BZ8" i="14"/>
  <c r="DJ24" i="14"/>
  <c r="AQ24" i="14"/>
  <c r="BY40" i="14"/>
  <c r="DG56" i="14"/>
  <c r="AW56" i="14"/>
  <c r="BQ72" i="14"/>
  <c r="CD88" i="14"/>
  <c r="CZ104" i="14"/>
  <c r="AN104" i="14"/>
  <c r="BW120" i="14"/>
  <c r="DF136" i="14"/>
  <c r="AO136" i="14"/>
  <c r="AM152" i="14"/>
  <c r="BO168" i="14"/>
  <c r="DB184" i="14"/>
  <c r="AU184" i="14"/>
  <c r="AP144" i="14"/>
  <c r="DJ27" i="14"/>
  <c r="BY139" i="14"/>
  <c r="DB251" i="14"/>
  <c r="DC70" i="14"/>
  <c r="DH166" i="14"/>
  <c r="BV246" i="14"/>
  <c r="AU33" i="14"/>
  <c r="AO97" i="14"/>
  <c r="BT161" i="14"/>
  <c r="AO209" i="14"/>
  <c r="AV257" i="14"/>
  <c r="CC28" i="14"/>
  <c r="AM60" i="14"/>
  <c r="BX108" i="14"/>
  <c r="AH140" i="14"/>
  <c r="CU188" i="14"/>
  <c r="DB220" i="14"/>
  <c r="DH252" i="14"/>
  <c r="CX7" i="14"/>
  <c r="AI23" i="14"/>
  <c r="BR55" i="14"/>
  <c r="BQ87" i="14"/>
  <c r="AL103" i="14"/>
  <c r="BP135" i="14"/>
  <c r="AJ151" i="14"/>
  <c r="DA183" i="14"/>
  <c r="DG199" i="14"/>
  <c r="BU215" i="14"/>
  <c r="BP231" i="14"/>
  <c r="CD247" i="14"/>
  <c r="BR263" i="14"/>
  <c r="BR279" i="14"/>
  <c r="DH18" i="14"/>
  <c r="AI18" i="14"/>
  <c r="AU34" i="14"/>
  <c r="BR50" i="14"/>
  <c r="DG66" i="14"/>
  <c r="AJ66" i="14"/>
  <c r="BZ82" i="14"/>
  <c r="CZ98" i="14"/>
  <c r="DC114" i="14"/>
  <c r="AJ114" i="14"/>
  <c r="BO130" i="14"/>
  <c r="DJ146" i="14"/>
  <c r="AR146" i="14"/>
  <c r="BW162" i="14"/>
  <c r="CB178" i="14"/>
  <c r="DE194" i="14"/>
  <c r="AH194" i="14"/>
  <c r="BT210" i="14"/>
  <c r="CY226" i="14"/>
  <c r="AP226" i="14"/>
  <c r="AN242" i="14"/>
  <c r="BZ258" i="14"/>
  <c r="CW274" i="14"/>
  <c r="AP274" i="14"/>
  <c r="CA13" i="14"/>
  <c r="CX29" i="14"/>
  <c r="AW29" i="14"/>
  <c r="AT45" i="14"/>
  <c r="BW61" i="14"/>
  <c r="CV77" i="14"/>
  <c r="AK77" i="14"/>
  <c r="BO93" i="14"/>
  <c r="DD109" i="14"/>
  <c r="DG125" i="14"/>
  <c r="AK125" i="14"/>
  <c r="BU141" i="14"/>
  <c r="CX173" i="14"/>
  <c r="AS173" i="14"/>
  <c r="BV189" i="14"/>
  <c r="BR205" i="14"/>
  <c r="CU221" i="14"/>
  <c r="AI221" i="14"/>
  <c r="BY237" i="14"/>
  <c r="DD253" i="14"/>
  <c r="AL253" i="14"/>
  <c r="BU269" i="14"/>
  <c r="BY8" i="14"/>
  <c r="CU24" i="14"/>
  <c r="AP24" i="14"/>
  <c r="BX40" i="14"/>
  <c r="DB56" i="14"/>
  <c r="AV56" i="14"/>
  <c r="AU72" i="14"/>
  <c r="BN88" i="14"/>
  <c r="DA104" i="14"/>
  <c r="AM104" i="14"/>
  <c r="BV120" i="14"/>
  <c r="DG136" i="14"/>
  <c r="CU152" i="14"/>
  <c r="AL152" i="14"/>
  <c r="BN168" i="14"/>
  <c r="DC184" i="14"/>
  <c r="AT184" i="14"/>
  <c r="CB200" i="14"/>
  <c r="CV216" i="14"/>
  <c r="CZ232" i="14"/>
  <c r="AO144" i="14"/>
  <c r="CZ27" i="14"/>
  <c r="BW139" i="14"/>
  <c r="CT251" i="14"/>
  <c r="DA70" i="14"/>
  <c r="DI166" i="14"/>
  <c r="BS246" i="14"/>
  <c r="DC49" i="14"/>
  <c r="AM97" i="14"/>
  <c r="BY161" i="14"/>
  <c r="DE225" i="14"/>
  <c r="AJ257" i="14"/>
  <c r="BZ28" i="14"/>
  <c r="AJ60" i="14"/>
  <c r="BW108" i="14"/>
  <c r="AW140" i="14"/>
  <c r="CV188" i="14"/>
  <c r="DE220" i="14"/>
  <c r="CV252" i="14"/>
  <c r="DF7" i="14"/>
  <c r="AH23" i="14"/>
  <c r="AS55" i="14"/>
  <c r="CD87" i="14"/>
  <c r="AK103" i="14"/>
  <c r="BO135" i="14"/>
  <c r="AH151" i="14"/>
  <c r="DC183" i="14"/>
  <c r="DH199" i="14"/>
  <c r="BT215" i="14"/>
  <c r="CB231" i="14"/>
  <c r="BN247" i="14"/>
  <c r="BO263" i="14"/>
  <c r="BQ279" i="14"/>
  <c r="CW18" i="14"/>
  <c r="AH18" i="14"/>
  <c r="AT34" i="14"/>
  <c r="BQ50" i="14"/>
  <c r="CW66" i="14"/>
  <c r="AI66" i="14"/>
  <c r="BY82" i="14"/>
  <c r="BV98" i="14"/>
  <c r="DD114" i="14"/>
  <c r="AI114" i="14"/>
  <c r="CD130" i="14"/>
  <c r="CU146" i="14"/>
  <c r="AQ146" i="14"/>
  <c r="BX162" i="14"/>
  <c r="CA178" i="14"/>
  <c r="DF194" i="14"/>
  <c r="AW194" i="14"/>
  <c r="BS210" i="14"/>
  <c r="DC226" i="14"/>
  <c r="AO226" i="14"/>
  <c r="AM242" i="14"/>
  <c r="BY258" i="14"/>
  <c r="CX274" i="14"/>
  <c r="AO274" i="14"/>
  <c r="BZ13" i="14"/>
  <c r="CY29" i="14"/>
  <c r="DC45" i="14"/>
  <c r="AS45" i="14"/>
  <c r="BV61" i="14"/>
  <c r="CX77" i="14"/>
  <c r="AJ77" i="14"/>
  <c r="CB93" i="14"/>
  <c r="DE109" i="14"/>
  <c r="DH125" i="14"/>
  <c r="AJ125" i="14"/>
  <c r="BT141" i="14"/>
  <c r="CY173" i="14"/>
  <c r="AR173" i="14"/>
  <c r="BT189" i="14"/>
  <c r="BQ205" i="14"/>
  <c r="CV221" i="14"/>
  <c r="AH221" i="14"/>
  <c r="BX237" i="14"/>
  <c r="DH253" i="14"/>
  <c r="AK253" i="14"/>
  <c r="AI269" i="14"/>
  <c r="BX8" i="14"/>
  <c r="CV24" i="14"/>
  <c r="AO24" i="14"/>
  <c r="BW40" i="14"/>
  <c r="DD56" i="14"/>
  <c r="AQ56" i="14"/>
  <c r="AT72" i="14"/>
  <c r="CC88" i="14"/>
  <c r="DB104" i="14"/>
  <c r="AL104" i="14"/>
  <c r="BT120" i="14"/>
  <c r="DI136" i="14"/>
  <c r="CV152" i="14"/>
  <c r="DE160" i="14"/>
  <c r="DC27" i="14"/>
  <c r="AS139" i="14"/>
  <c r="DG251" i="14"/>
  <c r="DD70" i="14"/>
  <c r="BR166" i="14"/>
  <c r="BQ246" i="14"/>
  <c r="DG49" i="14"/>
  <c r="AI97" i="14"/>
  <c r="AM161" i="14"/>
  <c r="DF225" i="14"/>
  <c r="CX273" i="14"/>
  <c r="BY28" i="14"/>
  <c r="DG76" i="14"/>
  <c r="BS108" i="14"/>
  <c r="AV140" i="14"/>
  <c r="CY188" i="14"/>
  <c r="CC220" i="14"/>
  <c r="DG252" i="14"/>
  <c r="BZ7" i="14"/>
  <c r="AW23" i="14"/>
  <c r="AI55" i="14"/>
  <c r="BN87" i="14"/>
  <c r="AI103" i="14"/>
  <c r="CD135" i="14"/>
  <c r="AW151" i="14"/>
  <c r="DD183" i="14"/>
  <c r="DI199" i="14"/>
  <c r="BS215" i="14"/>
  <c r="CD231" i="14"/>
  <c r="CC247" i="14"/>
  <c r="CD263" i="14"/>
  <c r="BP279" i="14"/>
  <c r="CT18" i="14"/>
  <c r="AW18" i="14"/>
  <c r="AS34" i="14"/>
  <c r="BP50" i="14"/>
  <c r="CT66" i="14"/>
  <c r="AH66" i="14"/>
  <c r="BX82" i="14"/>
  <c r="BU98" i="14"/>
  <c r="DE114" i="14"/>
  <c r="AH114" i="14"/>
  <c r="BN130" i="14"/>
  <c r="CV146" i="14"/>
  <c r="AP146" i="14"/>
  <c r="AN162" i="14"/>
  <c r="BZ178" i="14"/>
  <c r="DG194" i="14"/>
  <c r="AV194" i="14"/>
  <c r="BP210" i="14"/>
  <c r="CZ226" i="14"/>
  <c r="DD242" i="14"/>
  <c r="AL242" i="14"/>
  <c r="BW258" i="14"/>
  <c r="CY274" i="14"/>
  <c r="AN274" i="14"/>
  <c r="BY13" i="14"/>
  <c r="CZ29" i="14"/>
  <c r="DD45" i="14"/>
  <c r="AR45" i="14"/>
  <c r="BU61" i="14"/>
  <c r="CY77" i="14"/>
  <c r="AI77" i="14"/>
  <c r="BN93" i="14"/>
  <c r="CA109" i="14"/>
  <c r="DI125" i="14"/>
  <c r="AI125" i="14"/>
  <c r="BS141" i="14"/>
  <c r="CZ173" i="14"/>
  <c r="AQ173" i="14"/>
  <c r="BS189" i="14"/>
  <c r="BP205" i="14"/>
  <c r="CW221" i="14"/>
  <c r="AW221" i="14"/>
  <c r="BW237" i="14"/>
  <c r="CU253" i="14"/>
  <c r="AJ253" i="14"/>
  <c r="AH269" i="14"/>
  <c r="BV8" i="14"/>
  <c r="CW24" i="14"/>
  <c r="AN24" i="14"/>
  <c r="BV40" i="14"/>
  <c r="DC56" i="14"/>
  <c r="DH72" i="14"/>
  <c r="AS72" i="14"/>
  <c r="CB88" i="14"/>
  <c r="DC104" i="14"/>
  <c r="AK104" i="14"/>
  <c r="BU120" i="14"/>
  <c r="DJ136" i="14"/>
  <c r="CW152" i="14"/>
  <c r="AP160" i="14"/>
  <c r="AV27" i="14"/>
  <c r="AP139" i="14"/>
  <c r="BS251" i="14"/>
  <c r="BT70" i="14"/>
  <c r="BQ166" i="14"/>
  <c r="BO246" i="14"/>
  <c r="BW49" i="14"/>
  <c r="DD113" i="14"/>
  <c r="AL161" i="14"/>
  <c r="CC225" i="14"/>
  <c r="CY273" i="14"/>
  <c r="BX28" i="14"/>
  <c r="DH76" i="14"/>
  <c r="BR108" i="14"/>
  <c r="AS140" i="14"/>
  <c r="DB188" i="14"/>
  <c r="BZ220" i="14"/>
  <c r="BQ252" i="14"/>
  <c r="BY7" i="14"/>
  <c r="DJ39" i="14"/>
  <c r="AV55" i="14"/>
  <c r="CC87" i="14"/>
  <c r="AH103" i="14"/>
  <c r="BN135" i="14"/>
  <c r="AV151" i="14"/>
  <c r="DE183" i="14"/>
  <c r="DJ199" i="14"/>
  <c r="BR215" i="14"/>
  <c r="CC231" i="14"/>
  <c r="CB247" i="14"/>
  <c r="BN263" i="14"/>
  <c r="BM263" i="14" s="1"/>
  <c r="CD279" i="14"/>
  <c r="CU18" i="14"/>
  <c r="CX34" i="14"/>
  <c r="AR34" i="14"/>
  <c r="BO50" i="14"/>
  <c r="CU66" i="14"/>
  <c r="AW66" i="14"/>
  <c r="BW82" i="14"/>
  <c r="BT98" i="14"/>
  <c r="DF114" i="14"/>
  <c r="AW114" i="14"/>
  <c r="CC130" i="14"/>
  <c r="CW146" i="14"/>
  <c r="AO146" i="14"/>
  <c r="AM162" i="14"/>
  <c r="BY178" i="14"/>
  <c r="DH194" i="14"/>
  <c r="AU194" i="14"/>
  <c r="BR210" i="14"/>
  <c r="DB226" i="14"/>
  <c r="DE242" i="14"/>
  <c r="AK242" i="14"/>
  <c r="BV258" i="14"/>
  <c r="CZ274" i="14"/>
  <c r="AM274" i="14"/>
  <c r="BX13" i="14"/>
  <c r="DA29" i="14"/>
  <c r="DE45" i="14"/>
  <c r="AP45" i="14"/>
  <c r="BT61" i="14"/>
  <c r="CZ77" i="14"/>
  <c r="AH77" i="14"/>
  <c r="CD93" i="14"/>
  <c r="BZ109" i="14"/>
  <c r="CT125" i="14"/>
  <c r="AH125" i="14"/>
  <c r="BR141" i="14"/>
  <c r="DA173" i="14"/>
  <c r="AP173" i="14"/>
  <c r="AN189" i="14"/>
  <c r="BO205" i="14"/>
  <c r="CX221" i="14"/>
  <c r="AV221" i="14"/>
  <c r="BV237" i="14"/>
  <c r="DE253" i="14"/>
  <c r="CW269" i="14"/>
  <c r="AW269" i="14"/>
  <c r="BU8" i="14"/>
  <c r="CX24" i="14"/>
  <c r="AM24" i="14"/>
  <c r="DD176" i="14"/>
  <c r="AO27" i="14"/>
  <c r="DI155" i="14"/>
  <c r="AL251" i="14"/>
  <c r="AS70" i="14"/>
  <c r="AJ166" i="14"/>
  <c r="AS246" i="14"/>
  <c r="BV49" i="14"/>
  <c r="CW113" i="14"/>
  <c r="DG177" i="14"/>
  <c r="BW225" i="14"/>
  <c r="DB273" i="14"/>
  <c r="AV28" i="14"/>
  <c r="CT76" i="14"/>
  <c r="BQ108" i="14"/>
  <c r="CY156" i="14"/>
  <c r="DC188" i="14"/>
  <c r="BY220" i="14"/>
  <c r="BX252" i="14"/>
  <c r="BW7" i="14"/>
  <c r="DA39" i="14"/>
  <c r="AQ55" i="14"/>
  <c r="CA87" i="14"/>
  <c r="AW103" i="14"/>
  <c r="CC135" i="14"/>
  <c r="AU151" i="14"/>
  <c r="DF183" i="14"/>
  <c r="BX199" i="14"/>
  <c r="BQ215" i="14"/>
  <c r="BZ231" i="14"/>
  <c r="BY247" i="14"/>
  <c r="CB263" i="14"/>
  <c r="BN279" i="14"/>
  <c r="CV18" i="14"/>
  <c r="CY34" i="14"/>
  <c r="AO34" i="14"/>
  <c r="CD50" i="14"/>
  <c r="CV66" i="14"/>
  <c r="AV66" i="14"/>
  <c r="AU82" i="14"/>
  <c r="BS98" i="14"/>
  <c r="DG114" i="14"/>
  <c r="AV114" i="14"/>
  <c r="CB130" i="14"/>
  <c r="CZ146" i="14"/>
  <c r="DA162" i="14"/>
  <c r="AL162" i="14"/>
  <c r="BX178" i="14"/>
  <c r="DI194" i="14"/>
  <c r="AT194" i="14"/>
  <c r="BQ210" i="14"/>
  <c r="CC226" i="14"/>
  <c r="DG242" i="14"/>
  <c r="AJ242" i="14"/>
  <c r="BU258" i="14"/>
  <c r="DA274" i="14"/>
  <c r="AL274" i="14"/>
  <c r="BW13" i="14"/>
  <c r="BU29" i="14"/>
  <c r="DF45" i="14"/>
  <c r="AO45" i="14"/>
  <c r="BS61" i="14"/>
  <c r="DA77" i="14"/>
  <c r="AW77" i="14"/>
  <c r="CC93" i="14"/>
  <c r="BY109" i="14"/>
  <c r="DJ125" i="14"/>
  <c r="AW125" i="14"/>
  <c r="BQ141" i="14"/>
  <c r="DE173" i="14"/>
  <c r="AO173" i="14"/>
  <c r="AM189" i="14"/>
  <c r="CD205" i="14"/>
  <c r="CY221" i="14"/>
  <c r="AU221" i="14"/>
  <c r="BS237" i="14"/>
  <c r="DF253" i="14"/>
  <c r="CX269" i="14"/>
  <c r="DG176" i="14"/>
  <c r="AN27" i="14"/>
  <c r="BX155" i="14"/>
  <c r="AJ251" i="14"/>
  <c r="AQ70" i="14"/>
  <c r="AW166" i="14"/>
  <c r="AR246" i="14"/>
  <c r="BU49" i="14"/>
  <c r="CX113" i="14"/>
  <c r="CU177" i="14"/>
  <c r="BU225" i="14"/>
  <c r="BN273" i="14"/>
  <c r="AU28" i="14"/>
  <c r="CX76" i="14"/>
  <c r="BP108" i="14"/>
  <c r="DB156" i="14"/>
  <c r="BS188" i="14"/>
  <c r="BV220" i="14"/>
  <c r="BT252" i="14"/>
  <c r="BT7" i="14"/>
  <c r="DB39" i="14"/>
  <c r="DI71" i="14"/>
  <c r="BZ87" i="14"/>
  <c r="AV103" i="14"/>
  <c r="CB135" i="14"/>
  <c r="AT151" i="14"/>
  <c r="CU183" i="14"/>
  <c r="BW199" i="14"/>
  <c r="BP215" i="14"/>
  <c r="AM231" i="14"/>
  <c r="CA247" i="14"/>
  <c r="BY263" i="14"/>
  <c r="CC279" i="14"/>
  <c r="DI18" i="14"/>
  <c r="CZ34" i="14"/>
  <c r="AN34" i="14"/>
  <c r="BN50" i="14"/>
  <c r="CY66" i="14"/>
  <c r="AQ66" i="14"/>
  <c r="AT82" i="14"/>
  <c r="BR98" i="14"/>
  <c r="DH114" i="14"/>
  <c r="AU114" i="14"/>
  <c r="BZ130" i="14"/>
  <c r="CX146" i="14"/>
  <c r="DB162" i="14"/>
  <c r="AK162" i="14"/>
  <c r="BW178" i="14"/>
  <c r="CT194" i="14"/>
  <c r="AS194" i="14"/>
  <c r="BO210" i="14"/>
  <c r="DA226" i="14"/>
  <c r="DH242" i="14"/>
  <c r="AI242" i="14"/>
  <c r="BT258" i="14"/>
  <c r="DB274" i="14"/>
  <c r="AV274" i="14"/>
  <c r="BV13" i="14"/>
  <c r="BT29" i="14"/>
  <c r="DG45" i="14"/>
  <c r="AN45" i="14"/>
  <c r="BR61" i="14"/>
  <c r="DB77" i="14"/>
  <c r="AV77" i="14"/>
  <c r="AU93" i="14"/>
  <c r="BX109" i="14"/>
  <c r="CU125" i="14"/>
  <c r="AV125" i="14"/>
  <c r="BP141" i="14"/>
  <c r="DB173" i="14"/>
  <c r="DF189" i="14"/>
  <c r="AL189" i="14"/>
  <c r="BN205" i="14"/>
  <c r="CZ221" i="14"/>
  <c r="AT221" i="14"/>
  <c r="CC237" i="14"/>
  <c r="DG253" i="14"/>
  <c r="CY269" i="14"/>
  <c r="AT269" i="14"/>
  <c r="BS8" i="14"/>
  <c r="CZ24" i="14"/>
  <c r="AK24" i="14"/>
  <c r="BR40" i="14"/>
  <c r="BP56" i="14"/>
  <c r="CU72" i="14"/>
  <c r="AO72" i="14"/>
  <c r="BY88" i="14"/>
  <c r="CZ16" i="14"/>
  <c r="AM176" i="14"/>
  <c r="CD43" i="14"/>
  <c r="AU155" i="14"/>
  <c r="DH267" i="14"/>
  <c r="CS267" i="14" s="1"/>
  <c r="CZ86" i="14"/>
  <c r="CT182" i="14"/>
  <c r="BX262" i="14"/>
  <c r="BQ49" i="14"/>
  <c r="BX113" i="14"/>
  <c r="CD177" i="14"/>
  <c r="AN225" i="14"/>
  <c r="AI273" i="14"/>
  <c r="AR28" i="14"/>
  <c r="BQ76" i="14"/>
  <c r="AW108" i="14"/>
  <c r="DF156" i="14"/>
  <c r="CB188" i="14"/>
  <c r="BT220" i="14"/>
  <c r="BN252" i="14"/>
  <c r="BR7" i="14"/>
  <c r="DE39" i="14"/>
  <c r="CW71" i="14"/>
  <c r="BX87" i="14"/>
  <c r="CW119" i="14"/>
  <c r="BS135" i="14"/>
  <c r="AP151" i="14"/>
  <c r="DI183" i="14"/>
  <c r="BR199" i="14"/>
  <c r="BY215" i="14"/>
  <c r="AK231" i="14"/>
  <c r="BS247" i="14"/>
  <c r="CA263" i="14"/>
  <c r="DA279" i="14"/>
  <c r="BP18" i="14"/>
  <c r="DB34" i="14"/>
  <c r="AL34" i="14"/>
  <c r="DA16" i="14"/>
  <c r="AI176" i="14"/>
  <c r="AT43" i="14"/>
  <c r="AO155" i="14"/>
  <c r="BP267" i="14"/>
  <c r="BN86" i="14"/>
  <c r="BS182" i="14"/>
  <c r="CD262" i="14"/>
  <c r="AN49" i="14"/>
  <c r="AV113" i="14"/>
  <c r="CA177" i="14"/>
  <c r="AM225" i="14"/>
  <c r="AH273" i="14"/>
  <c r="AO28" i="14"/>
  <c r="BP76" i="14"/>
  <c r="AI108" i="14"/>
  <c r="CB156" i="14"/>
  <c r="CA188" i="14"/>
  <c r="AN220" i="14"/>
  <c r="AJ252" i="14"/>
  <c r="BQ7" i="14"/>
  <c r="CA39" i="14"/>
  <c r="CX71" i="14"/>
  <c r="BW87" i="14"/>
  <c r="CZ119" i="14"/>
  <c r="AN135" i="14"/>
  <c r="DA167" i="14"/>
  <c r="CT183" i="14"/>
  <c r="CD199" i="14"/>
  <c r="AM215" i="14"/>
  <c r="AJ231" i="14"/>
  <c r="AL247" i="14"/>
  <c r="BZ263" i="14"/>
  <c r="BY279" i="14"/>
  <c r="BO18" i="14"/>
  <c r="DC34" i="14"/>
  <c r="AK34" i="14"/>
  <c r="CA50" i="14"/>
  <c r="DJ66" i="14"/>
  <c r="DA82" i="14"/>
  <c r="AP82" i="14"/>
  <c r="BO98" i="14"/>
  <c r="DJ114" i="14"/>
  <c r="AQ114" i="14"/>
  <c r="BY130" i="14"/>
  <c r="BU146" i="14"/>
  <c r="DE162" i="14"/>
  <c r="AH162" i="14"/>
  <c r="BT178" i="14"/>
  <c r="CZ194" i="14"/>
  <c r="AP194" i="14"/>
  <c r="AN210" i="14"/>
  <c r="BZ226" i="14"/>
  <c r="DJ242" i="14"/>
  <c r="AV242" i="14"/>
  <c r="BQ258" i="14"/>
  <c r="DG274" i="14"/>
  <c r="AH16" i="14"/>
  <c r="BQ192" i="14"/>
  <c r="AN43" i="14"/>
  <c r="DE171" i="14"/>
  <c r="BY267" i="14"/>
  <c r="CB86" i="14"/>
  <c r="CB182" i="14"/>
  <c r="AH262" i="14"/>
  <c r="AM49" i="14"/>
  <c r="AP113" i="14"/>
  <c r="BZ177" i="14"/>
  <c r="AL225" i="14"/>
  <c r="AW273" i="14"/>
  <c r="AJ28" i="14"/>
  <c r="CD76" i="14"/>
  <c r="AH108" i="14"/>
  <c r="CA156" i="14"/>
  <c r="BX188" i="14"/>
  <c r="AM220" i="14"/>
  <c r="AV252" i="14"/>
  <c r="BP7" i="14"/>
  <c r="BX39" i="14"/>
  <c r="CY71" i="14"/>
  <c r="BV87" i="14"/>
  <c r="DI119" i="14"/>
  <c r="AM135" i="14"/>
  <c r="DB167" i="14"/>
  <c r="DH183" i="14"/>
  <c r="CA199" i="14"/>
  <c r="AL215" i="14"/>
  <c r="AI231" i="14"/>
  <c r="AI247" i="14"/>
  <c r="AI263" i="14"/>
  <c r="CY279" i="14"/>
  <c r="CD18" i="14"/>
  <c r="DD34" i="14"/>
  <c r="AJ34" i="14"/>
  <c r="BZ50" i="14"/>
  <c r="BV66" i="14"/>
  <c r="DB82" i="14"/>
  <c r="AO82" i="14"/>
  <c r="CD98" i="14"/>
  <c r="CU114" i="14"/>
  <c r="AP114" i="14"/>
  <c r="BX130" i="14"/>
  <c r="BT146" i="14"/>
  <c r="DF162" i="14"/>
  <c r="AW162" i="14"/>
  <c r="BS178" i="14"/>
  <c r="CV194" i="14"/>
  <c r="AO194" i="14"/>
  <c r="AM210" i="14"/>
  <c r="BY226" i="14"/>
  <c r="CU242" i="14"/>
  <c r="AU242" i="14"/>
  <c r="CD258" i="14"/>
  <c r="CC274" i="14"/>
  <c r="DC13" i="14"/>
  <c r="AT13" i="14"/>
  <c r="BO29" i="14"/>
  <c r="DJ45" i="14"/>
  <c r="AJ45" i="14"/>
  <c r="CD61" i="14"/>
  <c r="CW77" i="14"/>
  <c r="DH93" i="14"/>
  <c r="AP93" i="14"/>
  <c r="BT109" i="14"/>
  <c r="CY125" i="14"/>
  <c r="AQ125" i="14"/>
  <c r="CC141" i="14"/>
  <c r="DH32" i="14"/>
  <c r="AK192" i="14"/>
  <c r="DC59" i="14"/>
  <c r="BP171" i="14"/>
  <c r="BU267" i="14"/>
  <c r="CA86" i="14"/>
  <c r="CC182" i="14"/>
  <c r="AW262" i="14"/>
  <c r="AK49" i="14"/>
  <c r="DB129" i="14"/>
  <c r="BY177" i="14"/>
  <c r="AK225" i="14"/>
  <c r="AS273" i="14"/>
  <c r="DG44" i="14"/>
  <c r="AU76" i="14"/>
  <c r="DG124" i="14"/>
  <c r="BZ156" i="14"/>
  <c r="AI188" i="14"/>
  <c r="AK220" i="14"/>
  <c r="AU252" i="14"/>
  <c r="BN7" i="14"/>
  <c r="BW39" i="14"/>
  <c r="DA71" i="14"/>
  <c r="BS87" i="14"/>
  <c r="CT119" i="14"/>
  <c r="AL135" i="14"/>
  <c r="DC167" i="14"/>
  <c r="DG183" i="14"/>
  <c r="CC199" i="14"/>
  <c r="AK215" i="14"/>
  <c r="AH231" i="14"/>
  <c r="AH247" i="14"/>
  <c r="AT263" i="14"/>
  <c r="CZ279" i="14"/>
  <c r="BN18" i="14"/>
  <c r="DE34" i="14"/>
  <c r="AI34" i="14"/>
  <c r="BY50" i="14"/>
  <c r="BU66" i="14"/>
  <c r="DC82" i="14"/>
  <c r="AN82" i="14"/>
  <c r="BN98" i="14"/>
  <c r="CX114" i="14"/>
  <c r="AO114" i="14"/>
  <c r="AN130" i="14"/>
  <c r="BS146" i="14"/>
  <c r="DG162" i="14"/>
  <c r="AV162" i="14"/>
  <c r="BP178" i="14"/>
  <c r="CW194" i="14"/>
  <c r="DD210" i="14"/>
  <c r="AL210" i="14"/>
  <c r="BX226" i="14"/>
  <c r="CV242" i="14"/>
  <c r="AT242" i="14"/>
  <c r="BN258" i="14"/>
  <c r="CB274" i="14"/>
  <c r="DD13" i="14"/>
  <c r="AS13" i="14"/>
  <c r="CD29" i="14"/>
  <c r="CU45" i="14"/>
  <c r="AI45" i="14"/>
  <c r="CC61" i="14"/>
  <c r="CA77" i="14"/>
  <c r="DI93" i="14"/>
  <c r="AO93" i="14"/>
  <c r="BS109" i="14"/>
  <c r="CZ125" i="14"/>
  <c r="AO125" i="14"/>
  <c r="BN141" i="14"/>
  <c r="BP173" i="14"/>
  <c r="DJ189" i="14"/>
  <c r="AW189" i="14"/>
  <c r="BY205" i="14"/>
  <c r="DH221" i="14"/>
  <c r="AO221" i="14"/>
  <c r="AM237" i="14"/>
  <c r="CD253" i="14"/>
  <c r="DD269" i="14"/>
  <c r="AO269" i="14"/>
  <c r="CD8" i="14"/>
  <c r="DC24" i="14"/>
  <c r="DH40" i="14"/>
  <c r="AS40" i="14"/>
  <c r="CB56" i="14"/>
  <c r="DA72" i="14"/>
  <c r="AJ72" i="14"/>
  <c r="BT88" i="14"/>
  <c r="DJ32" i="14"/>
  <c r="AW192" i="14"/>
  <c r="DF59" i="14"/>
  <c r="BO171" i="14"/>
  <c r="AI267" i="14"/>
  <c r="CW102" i="14"/>
  <c r="AL182" i="14"/>
  <c r="AT262" i="14"/>
  <c r="CV65" i="14"/>
  <c r="DC129" i="14"/>
  <c r="BT177" i="14"/>
  <c r="AW225" i="14"/>
  <c r="AR273" i="14"/>
  <c r="DH44" i="14"/>
  <c r="AT76" i="14"/>
  <c r="CT124" i="14"/>
  <c r="BW156" i="14"/>
  <c r="AV188" i="14"/>
  <c r="AH220" i="14"/>
  <c r="AT252" i="14"/>
  <c r="AS7" i="14"/>
  <c r="BV39" i="14"/>
  <c r="DB71" i="14"/>
  <c r="AO87" i="14"/>
  <c r="CU119" i="14"/>
  <c r="AJ135" i="14"/>
  <c r="DD167" i="14"/>
  <c r="BX183" i="14"/>
  <c r="CB199" i="14"/>
  <c r="AJ215" i="14"/>
  <c r="AW231" i="14"/>
  <c r="AW247" i="14"/>
  <c r="AS263" i="14"/>
  <c r="BS279" i="14"/>
  <c r="CB18" i="14"/>
  <c r="DF34" i="14"/>
  <c r="AW34" i="14"/>
  <c r="BX50" i="14"/>
  <c r="BT66" i="14"/>
  <c r="DD82" i="14"/>
  <c r="AM82" i="14"/>
  <c r="CC98" i="14"/>
  <c r="CV114" i="14"/>
  <c r="AR114" i="14"/>
  <c r="AM130" i="14"/>
  <c r="BR146" i="14"/>
  <c r="DH162" i="14"/>
  <c r="AU162" i="14"/>
  <c r="CD178" i="14"/>
  <c r="CX194" i="14"/>
  <c r="DE210" i="14"/>
  <c r="AK210" i="14"/>
  <c r="BW226" i="14"/>
  <c r="CW242" i="14"/>
  <c r="AS242" i="14"/>
  <c r="BP258" i="14"/>
  <c r="DD274" i="14"/>
  <c r="DE13" i="14"/>
  <c r="AR13" i="14"/>
  <c r="BN29" i="14"/>
  <c r="CV45" i="14"/>
  <c r="AH45" i="14"/>
  <c r="CB61" i="14"/>
  <c r="BZ77" i="14"/>
  <c r="CT93" i="14"/>
  <c r="AN93" i="14"/>
  <c r="BR109" i="14"/>
  <c r="DC125" i="14"/>
  <c r="AR125" i="14"/>
  <c r="AN141" i="14"/>
  <c r="BO173" i="14"/>
  <c r="CU189" i="14"/>
  <c r="AV189" i="14"/>
  <c r="BX205" i="14"/>
  <c r="DF221" i="14"/>
  <c r="DI237" i="14"/>
  <c r="AL237" i="14"/>
  <c r="BN253" i="14"/>
  <c r="DE269" i="14"/>
  <c r="AN269" i="14"/>
  <c r="BN8" i="14"/>
  <c r="DE24" i="14"/>
  <c r="DI40" i="14"/>
  <c r="AR40" i="14"/>
  <c r="CA56" i="14"/>
  <c r="CY72" i="14"/>
  <c r="AU32" i="14"/>
  <c r="BN208" i="14"/>
  <c r="CZ59" i="14"/>
  <c r="AS171" i="14"/>
  <c r="CU6" i="14"/>
  <c r="DA102" i="14"/>
  <c r="AJ182" i="14"/>
  <c r="AS262" i="14"/>
  <c r="DJ65" i="14"/>
  <c r="DE129" i="14"/>
  <c r="AK177" i="14"/>
  <c r="DI241" i="14"/>
  <c r="AQ273" i="14"/>
  <c r="DI44" i="14"/>
  <c r="AS76" i="14"/>
  <c r="DE124" i="14"/>
  <c r="BV156" i="14"/>
  <c r="AU188" i="14"/>
  <c r="AQ220" i="14"/>
  <c r="CX268" i="14"/>
  <c r="AR7" i="14"/>
  <c r="BT39" i="14"/>
  <c r="DF71" i="14"/>
  <c r="AN87" i="14"/>
  <c r="DG119" i="14"/>
  <c r="AV135" i="14"/>
  <c r="DE167" i="14"/>
  <c r="BU183" i="14"/>
  <c r="BY199" i="14"/>
  <c r="AI215" i="14"/>
  <c r="AV231" i="14"/>
  <c r="AU247" i="14"/>
  <c r="AR263" i="14"/>
  <c r="CA279" i="14"/>
  <c r="CA18" i="14"/>
  <c r="DG34" i="14"/>
  <c r="AV34" i="14"/>
  <c r="BW50" i="14"/>
  <c r="BS66" i="14"/>
  <c r="DF82" i="14"/>
  <c r="AL82" i="14"/>
  <c r="CB98" i="14"/>
  <c r="CW114" i="14"/>
  <c r="DA130" i="14"/>
  <c r="AL130" i="14"/>
  <c r="BQ146" i="14"/>
  <c r="DI162" i="14"/>
  <c r="AT162" i="14"/>
  <c r="BR178" i="14"/>
  <c r="CY194" i="14"/>
  <c r="DF210" i="14"/>
  <c r="AJ210" i="14"/>
  <c r="BV226" i="14"/>
  <c r="CX242" i="14"/>
  <c r="AR242" i="14"/>
  <c r="BO258" i="14"/>
  <c r="CA274" i="14"/>
  <c r="DF13" i="14"/>
  <c r="AQ13" i="14"/>
  <c r="CC29" i="14"/>
  <c r="DB45" i="14"/>
  <c r="AW45" i="14"/>
  <c r="BN61" i="14"/>
  <c r="BY77" i="14"/>
  <c r="DJ93" i="14"/>
  <c r="AM93" i="14"/>
  <c r="BO109" i="14"/>
  <c r="DA125" i="14"/>
  <c r="AP125" i="14"/>
  <c r="AM141" i="14"/>
  <c r="CD173" i="14"/>
  <c r="CV189" i="14"/>
  <c r="AU189" i="14"/>
  <c r="BU205" i="14"/>
  <c r="DE221" i="14"/>
  <c r="CT237" i="14"/>
  <c r="AK237" i="14"/>
  <c r="CB253" i="14"/>
  <c r="DF269" i="14"/>
  <c r="AM269" i="14"/>
  <c r="CC8" i="14"/>
  <c r="DF24" i="14"/>
  <c r="CT40" i="14"/>
  <c r="AP40" i="14"/>
  <c r="BZ56" i="14"/>
  <c r="DB72" i="14"/>
  <c r="AH72" i="14"/>
  <c r="BR88" i="14"/>
  <c r="BO104" i="14"/>
  <c r="CY120" i="14"/>
  <c r="AH120" i="14"/>
  <c r="BX136" i="14"/>
  <c r="DG152" i="14"/>
  <c r="AP152" i="14"/>
  <c r="AN168" i="14"/>
  <c r="BT184" i="14"/>
  <c r="DA200" i="14"/>
  <c r="AR32" i="14"/>
  <c r="CC208" i="14"/>
  <c r="AS59" i="14"/>
  <c r="CZ187" i="14"/>
  <c r="CV6" i="14"/>
  <c r="CV102" i="14"/>
  <c r="DA198" i="14"/>
  <c r="AR262" i="14"/>
  <c r="BS65" i="14"/>
  <c r="DF129" i="14"/>
  <c r="AV177" i="14"/>
  <c r="CT241" i="14"/>
  <c r="AP273" i="14"/>
  <c r="DA44" i="14"/>
  <c r="AR76" i="14"/>
  <c r="CA124" i="14"/>
  <c r="BS156" i="14"/>
  <c r="AS188" i="14"/>
  <c r="AP220" i="14"/>
  <c r="CY268" i="14"/>
  <c r="AQ7" i="14"/>
  <c r="BS39" i="14"/>
  <c r="BQ71" i="14"/>
  <c r="AM87" i="14"/>
  <c r="DJ119" i="14"/>
  <c r="AU135" i="14"/>
  <c r="DF167" i="14"/>
  <c r="BP183" i="14"/>
  <c r="BZ199" i="14"/>
  <c r="AH215" i="14"/>
  <c r="AU231" i="14"/>
  <c r="AT247" i="14"/>
  <c r="AQ263" i="14"/>
  <c r="BZ279" i="14"/>
  <c r="BZ18" i="14"/>
  <c r="CW34" i="14"/>
  <c r="AQ34" i="14"/>
  <c r="AU50" i="14"/>
  <c r="BR66" i="14"/>
  <c r="DG82" i="14"/>
  <c r="AK82" i="14"/>
  <c r="CA98" i="14"/>
  <c r="CY114" i="14"/>
  <c r="DB130" i="14"/>
  <c r="AK130" i="14"/>
  <c r="BP146" i="14"/>
  <c r="CT162" i="14"/>
  <c r="AS162" i="14"/>
  <c r="BQ178" i="14"/>
  <c r="CC194" i="14"/>
  <c r="DG210" i="14"/>
  <c r="AI210" i="14"/>
  <c r="BU226" i="14"/>
  <c r="CY242" i="14"/>
  <c r="AQ242" i="14"/>
  <c r="BX258" i="14"/>
  <c r="DF274" i="14"/>
  <c r="DG13" i="14"/>
  <c r="AP13" i="14"/>
  <c r="CB29" i="14"/>
  <c r="CX45" i="14"/>
  <c r="AV45" i="14"/>
  <c r="AU61" i="14"/>
  <c r="BX77" i="14"/>
  <c r="CU93" i="14"/>
  <c r="AL93" i="14"/>
  <c r="BN109" i="14"/>
  <c r="DB125" i="14"/>
  <c r="DF141" i="14"/>
  <c r="AL141" i="14"/>
  <c r="BN173" i="14"/>
  <c r="CW189" i="14"/>
  <c r="AT189" i="14"/>
  <c r="BW205" i="14"/>
  <c r="DG221" i="14"/>
  <c r="DJ237" i="14"/>
  <c r="AJ237" i="14"/>
  <c r="CA253" i="14"/>
  <c r="DG269" i="14"/>
  <c r="AL269" i="14"/>
  <c r="CB8" i="14"/>
  <c r="BZ24" i="14"/>
  <c r="DJ40" i="14"/>
  <c r="AO40" i="14"/>
  <c r="BY56" i="14"/>
  <c r="DC72" i="14"/>
  <c r="AW72" i="14"/>
  <c r="BQ88" i="14"/>
  <c r="CD104" i="14"/>
  <c r="CZ120" i="14"/>
  <c r="AW120" i="14"/>
  <c r="BW136" i="14"/>
  <c r="CT152" i="14"/>
  <c r="AO152" i="14"/>
  <c r="AM168" i="14"/>
  <c r="BS184" i="14"/>
  <c r="DB200" i="14"/>
  <c r="AU200" i="14"/>
  <c r="BZ216" i="14"/>
  <c r="CV232" i="14"/>
  <c r="CY248" i="14"/>
  <c r="AK248" i="14"/>
  <c r="BP264" i="14"/>
  <c r="DJ280" i="14"/>
  <c r="AM280" i="14"/>
  <c r="BR19" i="14"/>
  <c r="DI35" i="14"/>
  <c r="CY51" i="14"/>
  <c r="AP51" i="14"/>
  <c r="CD67" i="14"/>
  <c r="CV83" i="14"/>
  <c r="AH83" i="14"/>
  <c r="BW99" i="14"/>
  <c r="BT115" i="14"/>
  <c r="DD131" i="14"/>
  <c r="AH131" i="14"/>
  <c r="CC147" i="14"/>
  <c r="CU163" i="14"/>
  <c r="AO163" i="14"/>
  <c r="AN179" i="14"/>
  <c r="BY195" i="14"/>
  <c r="DI211" i="14"/>
  <c r="AP32" i="14"/>
  <c r="BX208" i="14"/>
  <c r="CT75" i="14"/>
  <c r="DE187" i="14"/>
  <c r="CW6" i="14"/>
  <c r="BP102" i="14"/>
  <c r="DB198" i="14"/>
  <c r="DJ278" i="14"/>
  <c r="BP65" i="14"/>
  <c r="CU129" i="14"/>
  <c r="AU177" i="14"/>
  <c r="DJ241" i="14"/>
  <c r="AO273" i="14"/>
  <c r="BV44" i="14"/>
  <c r="AP76" i="14"/>
  <c r="BZ124" i="14"/>
  <c r="BN156" i="14"/>
  <c r="DJ204" i="14"/>
  <c r="AO220" i="14"/>
  <c r="CZ268" i="14"/>
  <c r="AN7" i="14"/>
  <c r="BR39" i="14"/>
  <c r="BP71" i="14"/>
  <c r="AL87" i="14"/>
  <c r="BN119" i="14"/>
  <c r="AQ135" i="14"/>
  <c r="DH167" i="14"/>
  <c r="CD183" i="14"/>
  <c r="AN199" i="14"/>
  <c r="AT215" i="14"/>
  <c r="AT231" i="14"/>
  <c r="AS247" i="14"/>
  <c r="AP263" i="14"/>
  <c r="AI279" i="14"/>
  <c r="BY18" i="14"/>
  <c r="CT34" i="14"/>
  <c r="AP34" i="14"/>
  <c r="AS50" i="14"/>
  <c r="BQ66" i="14"/>
  <c r="DI82" i="14"/>
  <c r="AJ82" i="14"/>
  <c r="BZ98" i="14"/>
  <c r="CZ114" i="14"/>
  <c r="DC130" i="14"/>
  <c r="AJ130" i="14"/>
  <c r="BO146" i="14"/>
  <c r="DJ162" i="14"/>
  <c r="AR162" i="14"/>
  <c r="BO178" i="14"/>
  <c r="CB194" i="14"/>
  <c r="DH210" i="14"/>
  <c r="AH210" i="14"/>
  <c r="BT226" i="14"/>
  <c r="DC242" i="14"/>
  <c r="AP242" i="14"/>
  <c r="AI258" i="14"/>
  <c r="BZ274" i="14"/>
  <c r="DH13" i="14"/>
  <c r="AO13" i="14"/>
  <c r="CA29" i="14"/>
  <c r="CY45" i="14"/>
  <c r="AQ45" i="14"/>
  <c r="AT61" i="14"/>
  <c r="BW77" i="14"/>
  <c r="CV93" i="14"/>
  <c r="AK93" i="14"/>
  <c r="CD109" i="14"/>
  <c r="DD125" i="14"/>
  <c r="DG141" i="14"/>
  <c r="AK141" i="14"/>
  <c r="CC173" i="14"/>
  <c r="CX189" i="14"/>
  <c r="AS189" i="14"/>
  <c r="BV205" i="14"/>
  <c r="BR221" i="14"/>
  <c r="CU237" i="14"/>
  <c r="AI237" i="14"/>
  <c r="BZ253" i="14"/>
  <c r="DH269" i="14"/>
  <c r="AK48" i="14"/>
  <c r="CC224" i="14"/>
  <c r="CU75" i="14"/>
  <c r="DD187" i="14"/>
  <c r="AV6" i="14"/>
  <c r="BO102" i="14"/>
  <c r="DC198" i="14"/>
  <c r="CU278" i="14"/>
  <c r="CB65" i="14"/>
  <c r="BT129" i="14"/>
  <c r="CV193" i="14"/>
  <c r="BX241" i="14"/>
  <c r="AK273" i="14"/>
  <c r="BR44" i="14"/>
  <c r="AM76" i="14"/>
  <c r="BY124" i="14"/>
  <c r="AN156" i="14"/>
  <c r="CU204" i="14"/>
  <c r="CV236" i="14"/>
  <c r="DA268" i="14"/>
  <c r="CT23" i="14"/>
  <c r="BP39" i="14"/>
  <c r="BO71" i="14"/>
  <c r="AJ87" i="14"/>
  <c r="BZ119" i="14"/>
  <c r="CV151" i="14"/>
  <c r="DI167" i="14"/>
  <c r="BN183" i="14"/>
  <c r="AM199" i="14"/>
  <c r="AS215" i="14"/>
  <c r="AS231" i="14"/>
  <c r="AR247" i="14"/>
  <c r="AN263" i="14"/>
  <c r="AH279" i="14"/>
  <c r="BX18" i="14"/>
  <c r="CU34" i="14"/>
  <c r="CX50" i="14"/>
  <c r="AR50" i="14"/>
  <c r="BP66" i="14"/>
  <c r="DJ82" i="14"/>
  <c r="AI82" i="14"/>
  <c r="BX98" i="14"/>
  <c r="BV114" i="14"/>
  <c r="DD130" i="14"/>
  <c r="AI130" i="14"/>
  <c r="CD146" i="14"/>
  <c r="CU162" i="14"/>
  <c r="AQ162" i="14"/>
  <c r="BN178" i="14"/>
  <c r="BM178" i="14" s="1"/>
  <c r="CA194" i="14"/>
  <c r="DI210" i="14"/>
  <c r="AW210" i="14"/>
  <c r="BS226" i="14"/>
  <c r="CZ242" i="14"/>
  <c r="AO242" i="14"/>
  <c r="AH258" i="14"/>
  <c r="BY274" i="14"/>
  <c r="DI13" i="14"/>
  <c r="AN13" i="14"/>
  <c r="BZ29" i="14"/>
  <c r="CZ45" i="14"/>
  <c r="DC61" i="14"/>
  <c r="AS61" i="14"/>
  <c r="BV77" i="14"/>
  <c r="CW93" i="14"/>
  <c r="AJ93" i="14"/>
  <c r="AW48" i="14"/>
  <c r="CA224" i="14"/>
  <c r="CW75" i="14"/>
  <c r="AJ187" i="14"/>
  <c r="AQ6" i="14"/>
  <c r="AN102" i="14"/>
  <c r="CC198" i="14"/>
  <c r="CV278" i="14"/>
  <c r="CA65" i="14"/>
  <c r="BS129" i="14"/>
  <c r="CD193" i="14"/>
  <c r="BT241" i="14"/>
  <c r="BP44" i="14"/>
  <c r="DI92" i="14"/>
  <c r="BV124" i="14"/>
  <c r="AK156" i="14"/>
  <c r="CV204" i="14"/>
  <c r="DG236" i="14"/>
  <c r="DB268" i="14"/>
  <c r="CV23" i="14"/>
  <c r="AU39" i="14"/>
  <c r="CD71" i="14"/>
  <c r="AQ87" i="14"/>
  <c r="BW119" i="14"/>
  <c r="CW151" i="14"/>
  <c r="BO167" i="14"/>
  <c r="CA183" i="14"/>
  <c r="AL199" i="14"/>
  <c r="AQ215" i="14"/>
  <c r="AR231" i="14"/>
  <c r="AQ247" i="14"/>
  <c r="AM263" i="14"/>
  <c r="AW279" i="14"/>
  <c r="BW18" i="14"/>
  <c r="DH34" i="14"/>
  <c r="CY50" i="14"/>
  <c r="AP50" i="14"/>
  <c r="BO66" i="14"/>
  <c r="CT82" i="14"/>
  <c r="AH82" i="14"/>
  <c r="BW98" i="14"/>
  <c r="BU114" i="14"/>
  <c r="DE130" i="14"/>
  <c r="AH130" i="14"/>
  <c r="BN146" i="14"/>
  <c r="CV162" i="14"/>
  <c r="AP162" i="14"/>
  <c r="AN178" i="14"/>
  <c r="BZ194" i="14"/>
  <c r="CT210" i="14"/>
  <c r="AV210" i="14"/>
  <c r="BP226" i="14"/>
  <c r="DA242" i="14"/>
  <c r="DD258" i="14"/>
  <c r="AW258" i="14"/>
  <c r="BW274" i="14"/>
  <c r="CT13" i="14"/>
  <c r="AM13" i="14"/>
  <c r="BY29" i="14"/>
  <c r="DA45" i="14"/>
  <c r="DE61" i="14"/>
  <c r="AR61" i="14"/>
  <c r="BU77" i="14"/>
  <c r="CX93" i="14"/>
  <c r="AI93" i="14"/>
  <c r="BP109" i="14"/>
  <c r="CA125" i="14"/>
  <c r="DI141" i="14"/>
  <c r="AI141" i="14"/>
  <c r="CA173" i="14"/>
  <c r="AQ48" i="14"/>
  <c r="BX224" i="14"/>
  <c r="AT75" i="14"/>
  <c r="AI187" i="14"/>
  <c r="AL6" i="14"/>
  <c r="AM102" i="14"/>
  <c r="AI198" i="14"/>
  <c r="BZ278" i="14"/>
  <c r="BZ65" i="14"/>
  <c r="BR129" i="14"/>
  <c r="BN193" i="14"/>
  <c r="BS241" i="14"/>
  <c r="BO44" i="14"/>
  <c r="CT92" i="14"/>
  <c r="BS124" i="14"/>
  <c r="AU156" i="14"/>
  <c r="CW204" i="14"/>
  <c r="DF236" i="14"/>
  <c r="DE268" i="14"/>
  <c r="CW23" i="14"/>
  <c r="AT39" i="14"/>
  <c r="CC71" i="14"/>
  <c r="CY103" i="14"/>
  <c r="BU119" i="14"/>
  <c r="CX151" i="14"/>
  <c r="BN167" i="14"/>
  <c r="CC183" i="14"/>
  <c r="AK199" i="14"/>
  <c r="AO215" i="14"/>
  <c r="AQ231" i="14"/>
  <c r="AP247" i="14"/>
  <c r="AL263" i="14"/>
  <c r="AU279" i="14"/>
  <c r="BU18" i="14"/>
  <c r="DI34" i="14"/>
  <c r="CZ50" i="14"/>
  <c r="AO50" i="14"/>
  <c r="CD66" i="14"/>
  <c r="CU82" i="14"/>
  <c r="AW82" i="14"/>
  <c r="BY98" i="14"/>
  <c r="BT114" i="14"/>
  <c r="DF130" i="14"/>
  <c r="AW130" i="14"/>
  <c r="CC146" i="14"/>
  <c r="CZ162" i="14"/>
  <c r="AO162" i="14"/>
  <c r="AM178" i="14"/>
  <c r="BY194" i="14"/>
  <c r="DJ210" i="14"/>
  <c r="AU210" i="14"/>
  <c r="CD226" i="14"/>
  <c r="DB242" i="14"/>
  <c r="DE258" i="14"/>
  <c r="AT258" i="14"/>
  <c r="BV274" i="14"/>
  <c r="DJ13" i="14"/>
  <c r="AL13" i="14"/>
  <c r="BX29" i="14"/>
  <c r="CW45" i="14"/>
  <c r="DF61" i="14"/>
  <c r="AP61" i="14"/>
  <c r="BT77" i="14"/>
  <c r="CY93" i="14"/>
  <c r="AH93" i="14"/>
  <c r="CB109" i="14"/>
  <c r="BZ125" i="14"/>
  <c r="CT141" i="14"/>
  <c r="AH141" i="14"/>
  <c r="BZ173" i="14"/>
  <c r="DE189" i="14"/>
  <c r="AP189" i="14"/>
  <c r="AN205" i="14"/>
  <c r="BO221" i="14"/>
  <c r="CX237" i="14"/>
  <c r="AV237" i="14"/>
  <c r="BW253" i="14"/>
  <c r="CV269" i="14"/>
  <c r="AU8" i="14"/>
  <c r="BU24" i="14"/>
  <c r="CX40" i="14"/>
  <c r="AK40" i="14"/>
  <c r="BU56" i="14"/>
  <c r="DI72" i="14"/>
  <c r="CV88" i="14"/>
  <c r="AR88" i="14"/>
  <c r="CA104" i="14"/>
  <c r="DD120" i="14"/>
  <c r="AS120" i="14"/>
  <c r="BU136" i="14"/>
  <c r="BP152" i="14"/>
  <c r="CX168" i="14"/>
  <c r="AI168" i="14"/>
  <c r="BO184" i="14"/>
  <c r="CT200" i="14"/>
  <c r="BP64" i="14"/>
  <c r="CV240" i="14"/>
  <c r="AR75" i="14"/>
  <c r="AH187" i="14"/>
  <c r="AJ6" i="14"/>
  <c r="AL102" i="14"/>
  <c r="AT198" i="14"/>
  <c r="AW278" i="14"/>
  <c r="AV65" i="14"/>
  <c r="AW129" i="14"/>
  <c r="CA193" i="14"/>
  <c r="BR241" i="14"/>
  <c r="DH12" i="14"/>
  <c r="AT44" i="14"/>
  <c r="DJ92" i="14"/>
  <c r="BQ124" i="14"/>
  <c r="DI172" i="14"/>
  <c r="CX204" i="14"/>
  <c r="BQ236" i="14"/>
  <c r="BR268" i="14"/>
  <c r="CX23" i="14"/>
  <c r="AP39" i="14"/>
  <c r="BX71" i="14"/>
  <c r="DB103" i="14"/>
  <c r="BV119" i="14"/>
  <c r="CZ151" i="14"/>
  <c r="CC167" i="14"/>
  <c r="CB183" i="14"/>
  <c r="AJ199" i="14"/>
  <c r="CZ231" i="14"/>
  <c r="CY247" i="14"/>
  <c r="CZ263" i="14"/>
  <c r="AK263" i="14"/>
  <c r="AT279" i="14"/>
  <c r="BT18" i="14"/>
  <c r="DJ34" i="14"/>
  <c r="DA50" i="14"/>
  <c r="AN50" i="14"/>
  <c r="BN66" i="14"/>
  <c r="CV82" i="14"/>
  <c r="AV82" i="14"/>
  <c r="AU98" i="14"/>
  <c r="BS114" i="14"/>
  <c r="DG130" i="14"/>
  <c r="AV130" i="14"/>
  <c r="CB146" i="14"/>
  <c r="CW162" i="14"/>
  <c r="DA178" i="14"/>
  <c r="AL178" i="14"/>
  <c r="BX194" i="14"/>
  <c r="CU210" i="14"/>
  <c r="AT210" i="14"/>
  <c r="BR226" i="14"/>
  <c r="DF242" i="14"/>
  <c r="DG258" i="14"/>
  <c r="AS258" i="14"/>
  <c r="BU274" i="14"/>
  <c r="CU13" i="14"/>
  <c r="AK13" i="14"/>
  <c r="BV29" i="14"/>
  <c r="CA45" i="14"/>
  <c r="DG61" i="14"/>
  <c r="AO61" i="14"/>
  <c r="BS77" i="14"/>
  <c r="CZ93" i="14"/>
  <c r="AW93" i="14"/>
  <c r="BQ109" i="14"/>
  <c r="BY125" i="14"/>
  <c r="DJ141" i="14"/>
  <c r="AW141" i="14"/>
  <c r="BY173" i="14"/>
  <c r="DA189" i="14"/>
  <c r="AO189" i="14"/>
  <c r="AM205" i="14"/>
  <c r="CD221" i="14"/>
  <c r="CY237" i="14"/>
  <c r="AU237" i="14"/>
  <c r="BV253" i="14"/>
  <c r="BR269" i="14"/>
  <c r="DH8" i="14"/>
  <c r="AT8" i="14"/>
  <c r="BT24" i="14"/>
  <c r="CY40" i="14"/>
  <c r="AJ40" i="14"/>
  <c r="BT56" i="14"/>
  <c r="DG72" i="14"/>
  <c r="CW88" i="14"/>
  <c r="AP88" i="14"/>
  <c r="BZ104" i="14"/>
  <c r="DE120" i="14"/>
  <c r="AQ120" i="14"/>
  <c r="BS136" i="14"/>
  <c r="BO152" i="14"/>
  <c r="CY168" i="14"/>
  <c r="AH168" i="14"/>
  <c r="CD184" i="14"/>
  <c r="BN64" i="14"/>
  <c r="CW240" i="14"/>
  <c r="AN75" i="14"/>
  <c r="CT203" i="14"/>
  <c r="AI6" i="14"/>
  <c r="CV118" i="14"/>
  <c r="AR198" i="14"/>
  <c r="AL278" i="14"/>
  <c r="AQ65" i="14"/>
  <c r="AO129" i="14"/>
  <c r="BZ193" i="14"/>
  <c r="AN241" i="14"/>
  <c r="DI12" i="14"/>
  <c r="AS44" i="14"/>
  <c r="CW92" i="14"/>
  <c r="BO124" i="14"/>
  <c r="CU172" i="14"/>
  <c r="DA204" i="14"/>
  <c r="DH236" i="14"/>
  <c r="BQ268" i="14"/>
  <c r="DA23" i="14"/>
  <c r="AI39" i="14"/>
  <c r="BT71" i="14"/>
  <c r="DC103" i="14"/>
  <c r="BS119" i="14"/>
  <c r="DA151" i="14"/>
  <c r="CB167" i="14"/>
  <c r="BZ183" i="14"/>
  <c r="AI199" i="14"/>
  <c r="DA231" i="14"/>
  <c r="DE247" i="14"/>
  <c r="DB263" i="14"/>
  <c r="AJ263" i="14"/>
  <c r="AS279" i="14"/>
  <c r="BS18" i="14"/>
  <c r="BP34" i="14"/>
  <c r="DB50" i="14"/>
  <c r="AM50" i="14"/>
  <c r="CC66" i="14"/>
  <c r="CY82" i="14"/>
  <c r="AQ82" i="14"/>
  <c r="AT98" i="14"/>
  <c r="BR114" i="14"/>
  <c r="DH130" i="14"/>
  <c r="AU130" i="14"/>
  <c r="CA146" i="14"/>
  <c r="CX162" i="14"/>
  <c r="DB178" i="14"/>
  <c r="AK178" i="14"/>
  <c r="BW194" i="14"/>
  <c r="CV210" i="14"/>
  <c r="AS210" i="14"/>
  <c r="BQ226" i="14"/>
  <c r="CC242" i="14"/>
  <c r="DH258" i="14"/>
  <c r="AR258" i="14"/>
  <c r="BT274" i="14"/>
  <c r="CV13" i="14"/>
  <c r="AJ13" i="14"/>
  <c r="BR29" i="14"/>
  <c r="BZ45" i="14"/>
  <c r="DH61" i="14"/>
  <c r="AN61" i="14"/>
  <c r="BR77" i="14"/>
  <c r="DC93" i="14"/>
  <c r="AV93" i="14"/>
  <c r="AN109" i="14"/>
  <c r="BX125" i="14"/>
  <c r="CU141" i="14"/>
  <c r="AV141" i="14"/>
  <c r="BX173" i="14"/>
  <c r="DB189" i="14"/>
  <c r="DI205" i="14"/>
  <c r="AL205" i="14"/>
  <c r="BN221" i="14"/>
  <c r="CZ237" i="14"/>
  <c r="AT237" i="14"/>
  <c r="BS253" i="14"/>
  <c r="BQ269" i="14"/>
  <c r="DI8" i="14"/>
  <c r="AS8" i="14"/>
  <c r="BS24" i="14"/>
  <c r="CZ40" i="14"/>
  <c r="AI40" i="14"/>
  <c r="BS56" i="14"/>
  <c r="BP72" i="14"/>
  <c r="CX88" i="14"/>
  <c r="AO88" i="14"/>
  <c r="BY104" i="14"/>
  <c r="DH120" i="14"/>
  <c r="AR120" i="14"/>
  <c r="BR136" i="14"/>
  <c r="CD152" i="14"/>
  <c r="CZ168" i="14"/>
  <c r="BY64" i="14"/>
  <c r="CZ240" i="14"/>
  <c r="DD91" i="14"/>
  <c r="CS91" i="14" s="1"/>
  <c r="BQ203" i="14"/>
  <c r="BU22" i="14"/>
  <c r="BY118" i="14"/>
  <c r="AQ198" i="14"/>
  <c r="AV278" i="14"/>
  <c r="CY81" i="14"/>
  <c r="DG145" i="14"/>
  <c r="BY193" i="14"/>
  <c r="AJ241" i="14"/>
  <c r="CT12" i="14"/>
  <c r="AR44" i="14"/>
  <c r="BW92" i="14"/>
  <c r="BN124" i="14"/>
  <c r="CX172" i="14"/>
  <c r="DH204" i="14"/>
  <c r="CB236" i="14"/>
  <c r="BP268" i="14"/>
  <c r="DB23" i="14"/>
  <c r="AH39" i="14"/>
  <c r="AU71" i="14"/>
  <c r="DD103" i="14"/>
  <c r="BR119" i="14"/>
  <c r="DB151" i="14"/>
  <c r="CA167" i="14"/>
  <c r="AS183" i="14"/>
  <c r="AV199" i="14"/>
  <c r="DB231" i="14"/>
  <c r="DG247" i="14"/>
  <c r="DC263" i="14"/>
  <c r="AV263" i="14"/>
  <c r="AR279" i="14"/>
  <c r="CC18" i="14"/>
  <c r="BO34" i="14"/>
  <c r="DC50" i="14"/>
  <c r="AL50" i="14"/>
  <c r="CB66" i="14"/>
  <c r="DH82" i="14"/>
  <c r="DA98" i="14"/>
  <c r="AS98" i="14"/>
  <c r="BQ114" i="14"/>
  <c r="DI130" i="14"/>
  <c r="AT130" i="14"/>
  <c r="BZ146" i="14"/>
  <c r="CY162" i="14"/>
  <c r="DC178" i="14"/>
  <c r="AJ178" i="14"/>
  <c r="BV194" i="14"/>
  <c r="CW210" i="14"/>
  <c r="AR210" i="14"/>
  <c r="BN226" i="14"/>
  <c r="CB242" i="14"/>
  <c r="DI258" i="14"/>
  <c r="AQ258" i="14"/>
  <c r="BS274" i="14"/>
  <c r="CW13" i="14"/>
  <c r="AI13" i="14"/>
  <c r="BW29" i="14"/>
  <c r="BY45" i="14"/>
  <c r="DI61" i="14"/>
  <c r="AM61" i="14"/>
  <c r="BQ77" i="14"/>
  <c r="DA93" i="14"/>
  <c r="AQ93" i="14"/>
  <c r="AM109" i="14"/>
  <c r="BW125" i="14"/>
  <c r="CV141" i="14"/>
  <c r="AU141" i="14"/>
  <c r="BU173" i="14"/>
  <c r="DC189" i="14"/>
  <c r="CT205" i="14"/>
  <c r="AK205" i="14"/>
  <c r="CC221" i="14"/>
  <c r="DA237" i="14"/>
  <c r="AS237" i="14"/>
  <c r="BT253" i="14"/>
  <c r="BP269" i="14"/>
  <c r="CT8" i="14"/>
  <c r="AR8" i="14"/>
  <c r="BR24" i="14"/>
  <c r="DA40" i="14"/>
  <c r="AH40" i="14"/>
  <c r="BR56" i="14"/>
  <c r="BO72" i="14"/>
  <c r="CY88" i="14"/>
  <c r="AN88" i="14"/>
  <c r="BX104" i="14"/>
  <c r="DF120" i="14"/>
  <c r="AP120" i="14"/>
  <c r="AN136" i="14"/>
  <c r="BN152" i="14"/>
  <c r="DA168" i="14"/>
  <c r="AV168" i="14"/>
  <c r="CC184" i="14"/>
  <c r="DH200" i="14"/>
  <c r="CX216" i="14"/>
  <c r="AL216" i="14"/>
  <c r="AU80" i="14"/>
  <c r="AM240" i="14"/>
  <c r="BQ91" i="14"/>
  <c r="BZ203" i="14"/>
  <c r="BR22" i="14"/>
  <c r="BT118" i="14"/>
  <c r="AP198" i="14"/>
  <c r="AK278" i="14"/>
  <c r="BT81" i="14"/>
  <c r="DI145" i="14"/>
  <c r="BX193" i="14"/>
  <c r="AI241" i="14"/>
  <c r="CV12" i="14"/>
  <c r="AP44" i="14"/>
  <c r="BT92" i="14"/>
  <c r="AL124" i="14"/>
  <c r="CY172" i="14"/>
  <c r="BS204" i="14"/>
  <c r="BZ236" i="14"/>
  <c r="CV268" i="14"/>
  <c r="DC23" i="14"/>
  <c r="AW39" i="14"/>
  <c r="AT71" i="14"/>
  <c r="DF103" i="14"/>
  <c r="AN119" i="14"/>
  <c r="DC151" i="14"/>
  <c r="BY167" i="14"/>
  <c r="AN183" i="14"/>
  <c r="AQ199" i="14"/>
  <c r="DC231" i="14"/>
  <c r="DH247" i="14"/>
  <c r="DD263" i="14"/>
  <c r="AU263" i="14"/>
  <c r="AQ279" i="14"/>
  <c r="BR18" i="14"/>
  <c r="CD34" i="14"/>
  <c r="DD50" i="14"/>
  <c r="AK50" i="14"/>
  <c r="CA66" i="14"/>
  <c r="DE82" i="14"/>
  <c r="DB98" i="14"/>
  <c r="AR98" i="14"/>
  <c r="BP114" i="14"/>
  <c r="CT130" i="14"/>
  <c r="AS130" i="14"/>
  <c r="BY146" i="14"/>
  <c r="BV162" i="14"/>
  <c r="DD178" i="14"/>
  <c r="AI178" i="14"/>
  <c r="BU194" i="14"/>
  <c r="CX210" i="14"/>
  <c r="AQ210" i="14"/>
  <c r="BO226" i="14"/>
  <c r="CA242" i="14"/>
  <c r="CT258" i="14"/>
  <c r="AP258" i="14"/>
  <c r="BR274" i="14"/>
  <c r="DB13" i="14"/>
  <c r="AH13" i="14"/>
  <c r="AV29" i="14"/>
  <c r="BX45" i="14"/>
  <c r="CT61" i="14"/>
  <c r="AL61" i="14"/>
  <c r="BP77" i="14"/>
  <c r="DE93" i="14"/>
  <c r="DF109" i="14"/>
  <c r="AL109" i="14"/>
  <c r="BV125" i="14"/>
  <c r="CW141" i="14"/>
  <c r="AT141" i="14"/>
  <c r="BW173" i="14"/>
  <c r="DD189" i="14"/>
  <c r="DJ205" i="14"/>
  <c r="AJ205" i="14"/>
  <c r="CB221" i="14"/>
  <c r="DB237" i="14"/>
  <c r="AR237" i="14"/>
  <c r="CC253" i="14"/>
  <c r="BO269" i="14"/>
  <c r="DJ8" i="14"/>
  <c r="AQ8" i="14"/>
  <c r="BQ24" i="14"/>
  <c r="DG40" i="14"/>
  <c r="AW40" i="14"/>
  <c r="BQ56" i="14"/>
  <c r="CD72" i="14"/>
  <c r="CZ88" i="14"/>
  <c r="AM88" i="14"/>
  <c r="BW104" i="14"/>
  <c r="DG120" i="14"/>
  <c r="AO120" i="14"/>
  <c r="AM136" i="14"/>
  <c r="AP80" i="14"/>
  <c r="DJ256" i="14"/>
  <c r="AU91" i="14"/>
  <c r="BX203" i="14"/>
  <c r="BQ22" i="14"/>
  <c r="AM118" i="14"/>
  <c r="BY214" i="14"/>
  <c r="AJ278" i="14"/>
  <c r="CD81" i="14"/>
  <c r="CT145" i="14"/>
  <c r="BT193" i="14"/>
  <c r="AH241" i="14"/>
  <c r="BO12" i="14"/>
  <c r="AO44" i="14"/>
  <c r="BS92" i="14"/>
  <c r="AU124" i="14"/>
  <c r="DB172" i="14"/>
  <c r="BR204" i="14"/>
  <c r="BY236" i="14"/>
  <c r="BT268" i="14"/>
  <c r="DH23" i="14"/>
  <c r="DI55" i="14"/>
  <c r="AS71" i="14"/>
  <c r="DI103" i="14"/>
  <c r="AM119" i="14"/>
  <c r="DD151" i="14"/>
  <c r="BX167" i="14"/>
  <c r="AJ183" i="14"/>
  <c r="AO199" i="14"/>
  <c r="DD231" i="14"/>
  <c r="DI247" i="14"/>
  <c r="DE263" i="14"/>
  <c r="DC279" i="14"/>
  <c r="AN279" i="14"/>
  <c r="BQ18" i="14"/>
  <c r="BN34" i="14"/>
  <c r="DE50" i="14"/>
  <c r="AJ50" i="14"/>
  <c r="BZ66" i="14"/>
  <c r="CW82" i="14"/>
  <c r="DC98" i="14"/>
  <c r="AQ98" i="14"/>
  <c r="BO114" i="14"/>
  <c r="DJ130" i="14"/>
  <c r="AR130" i="14"/>
  <c r="BW146" i="14"/>
  <c r="BU162" i="14"/>
  <c r="DE178" i="14"/>
  <c r="AH178" i="14"/>
  <c r="BT194" i="14"/>
  <c r="CY210" i="14"/>
  <c r="AP210" i="14"/>
  <c r="AN226" i="14"/>
  <c r="BZ242" i="14"/>
  <c r="DJ258" i="14"/>
  <c r="AO258" i="14"/>
  <c r="BQ274" i="14"/>
  <c r="CY13" i="14"/>
  <c r="AW13" i="14"/>
  <c r="AU29" i="14"/>
  <c r="BW45" i="14"/>
  <c r="DJ61" i="14"/>
  <c r="AK61" i="14"/>
  <c r="BO77" i="14"/>
  <c r="DB93" i="14"/>
  <c r="DG109" i="14"/>
  <c r="AK109" i="14"/>
  <c r="BU125" i="14"/>
  <c r="CX141" i="14"/>
  <c r="AS141" i="14"/>
  <c r="BV173" i="14"/>
  <c r="BR189" i="14"/>
  <c r="CU205" i="14"/>
  <c r="AI205" i="14"/>
  <c r="CA221" i="14"/>
  <c r="DC237" i="14"/>
  <c r="AQ237" i="14"/>
  <c r="BU253" i="14"/>
  <c r="CD269" i="14"/>
  <c r="CU8" i="14"/>
  <c r="AP8" i="14"/>
  <c r="BP24" i="14"/>
  <c r="DB40" i="14"/>
  <c r="AV40" i="14"/>
  <c r="AU56" i="14"/>
  <c r="BN72" i="14"/>
  <c r="AO80" i="14"/>
  <c r="CV256" i="14"/>
  <c r="AT91" i="14"/>
  <c r="BV203" i="14"/>
  <c r="AW22" i="14"/>
  <c r="AL118" i="14"/>
  <c r="BV214" i="14"/>
  <c r="BZ81" i="14"/>
  <c r="DJ145" i="14"/>
  <c r="AM193" i="14"/>
  <c r="AW241" i="14"/>
  <c r="CC12" i="14"/>
  <c r="AL44" i="14"/>
  <c r="BR92" i="14"/>
  <c r="AT124" i="14"/>
  <c r="DF172" i="14"/>
  <c r="BO204" i="14"/>
  <c r="BX236" i="14"/>
  <c r="BV268" i="14"/>
  <c r="DD23" i="14"/>
  <c r="DA55" i="14"/>
  <c r="AP71" i="14"/>
  <c r="CT103" i="14"/>
  <c r="AL119" i="14"/>
  <c r="DE151" i="14"/>
  <c r="BW167" i="14"/>
  <c r="AH183" i="14"/>
  <c r="CY215" i="14"/>
  <c r="DE231" i="14"/>
  <c r="CT247" i="14"/>
  <c r="DG263" i="14"/>
  <c r="DD279" i="14"/>
  <c r="AJ279" i="14"/>
  <c r="AV18" i="14"/>
  <c r="CB34" i="14"/>
  <c r="DF50" i="14"/>
  <c r="AI50" i="14"/>
  <c r="BY66" i="14"/>
  <c r="BV82" i="14"/>
  <c r="DD98" i="14"/>
  <c r="AP98" i="14"/>
  <c r="CD114" i="14"/>
  <c r="CU130" i="14"/>
  <c r="AQ130" i="14"/>
  <c r="BX146" i="14"/>
  <c r="BT162" i="14"/>
  <c r="DF178" i="14"/>
  <c r="AW178" i="14"/>
  <c r="BS194" i="14"/>
  <c r="DC210" i="14"/>
  <c r="AO210" i="14"/>
  <c r="AM226" i="14"/>
  <c r="BY242" i="14"/>
  <c r="CU258" i="14"/>
  <c r="AN258" i="14"/>
  <c r="CD274" i="14"/>
  <c r="CX13" i="14"/>
  <c r="DC29" i="14"/>
  <c r="AT29" i="14"/>
  <c r="BV45" i="14"/>
  <c r="CU61" i="14"/>
  <c r="AJ61" i="14"/>
  <c r="CD77" i="14"/>
  <c r="DD93" i="14"/>
  <c r="DH109" i="14"/>
  <c r="AJ109" i="14"/>
  <c r="BT125" i="14"/>
  <c r="BU96" i="14"/>
  <c r="CW256" i="14"/>
  <c r="CX107" i="14"/>
  <c r="CY219" i="14"/>
  <c r="CX38" i="14"/>
  <c r="DC134" i="14"/>
  <c r="BS214" i="14"/>
  <c r="BP17" i="14"/>
  <c r="BY81" i="14"/>
  <c r="CU145" i="14"/>
  <c r="AV193" i="14"/>
  <c r="AS241" i="14"/>
  <c r="CB12" i="14"/>
  <c r="CT60" i="14"/>
  <c r="CD92" i="14"/>
  <c r="AQ124" i="14"/>
  <c r="DC172" i="14"/>
  <c r="BW204" i="14"/>
  <c r="BW236" i="14"/>
  <c r="CD268" i="14"/>
  <c r="DG23" i="14"/>
  <c r="DC55" i="14"/>
  <c r="AO71" i="14"/>
  <c r="CU103" i="14"/>
  <c r="AK119" i="14"/>
  <c r="DH151" i="14"/>
  <c r="BV167" i="14"/>
  <c r="AV183" i="14"/>
  <c r="CZ215" i="14"/>
  <c r="DF231" i="14"/>
  <c r="DJ247" i="14"/>
  <c r="DH263" i="14"/>
  <c r="DE279" i="14"/>
  <c r="AV279" i="14"/>
  <c r="AU18" i="14"/>
  <c r="CA34" i="14"/>
  <c r="DG50" i="14"/>
  <c r="AH50" i="14"/>
  <c r="BX66" i="14"/>
  <c r="BU82" i="14"/>
  <c r="DE98" i="14"/>
  <c r="AO98" i="14"/>
  <c r="BN114" i="14"/>
  <c r="CX130" i="14"/>
  <c r="AP130" i="14"/>
  <c r="AN146" i="14"/>
  <c r="BS162" i="14"/>
  <c r="DG178" i="14"/>
  <c r="AV178" i="14"/>
  <c r="BP194" i="14"/>
  <c r="CZ210" i="14"/>
  <c r="DD226" i="14"/>
  <c r="AL226" i="14"/>
  <c r="BW242" i="14"/>
  <c r="CV258" i="14"/>
  <c r="AV258" i="14"/>
  <c r="BN274" i="14"/>
  <c r="CZ13" i="14"/>
  <c r="DD29" i="14"/>
  <c r="AS29" i="14"/>
  <c r="BU45" i="14"/>
  <c r="CV61" i="14"/>
  <c r="AI61" i="14"/>
  <c r="CC77" i="14"/>
  <c r="CA93" i="14"/>
  <c r="DI109" i="14"/>
  <c r="AI109" i="14"/>
  <c r="BS125" i="14"/>
  <c r="CZ141" i="14"/>
  <c r="AQ141" i="14"/>
  <c r="BT173" i="14"/>
  <c r="BP189" i="14"/>
  <c r="CW205" i="14"/>
  <c r="AW205" i="14"/>
  <c r="BY221" i="14"/>
  <c r="DH237" i="14"/>
  <c r="AO237" i="14"/>
  <c r="AH253" i="14"/>
  <c r="BS96" i="14"/>
  <c r="AW256" i="14"/>
  <c r="CZ107" i="14"/>
  <c r="CZ219" i="14"/>
  <c r="DE38" i="14"/>
  <c r="DD134" i="14"/>
  <c r="AW214" i="14"/>
  <c r="BO17" i="14"/>
  <c r="AT81" i="14"/>
  <c r="CX145" i="14"/>
  <c r="AT193" i="14"/>
  <c r="CU257" i="14"/>
  <c r="CA12" i="14"/>
  <c r="DJ60" i="14"/>
  <c r="CC92" i="14"/>
  <c r="DH140" i="14"/>
  <c r="DD172" i="14"/>
  <c r="AK204" i="14"/>
  <c r="CA236" i="14"/>
  <c r="AI268" i="14"/>
  <c r="BT23" i="14"/>
  <c r="DD55" i="14"/>
  <c r="AN71" i="14"/>
  <c r="DG103" i="14"/>
  <c r="AH119" i="14"/>
  <c r="BO151" i="14"/>
  <c r="BU167" i="14"/>
  <c r="AT183" i="14"/>
  <c r="DA215" i="14"/>
  <c r="DG231" i="14"/>
  <c r="CX247" i="14"/>
  <c r="DI263" i="14"/>
  <c r="DF279" i="14"/>
  <c r="AK279" i="14"/>
  <c r="AT18" i="14"/>
  <c r="BZ34" i="14"/>
  <c r="CW50" i="14"/>
  <c r="AW50" i="14"/>
  <c r="BW66" i="14"/>
  <c r="BT82" i="14"/>
  <c r="DF98" i="14"/>
  <c r="AN98" i="14"/>
  <c r="CC114" i="14"/>
  <c r="CV130" i="14"/>
  <c r="CS130" i="14" s="1"/>
  <c r="AO130" i="14"/>
  <c r="AM146" i="14"/>
  <c r="BR162" i="14"/>
  <c r="DH178" i="14"/>
  <c r="AU178" i="14"/>
  <c r="CD194" i="14"/>
  <c r="DA210" i="14"/>
  <c r="DE226" i="14"/>
  <c r="AK226" i="14"/>
  <c r="BV242" i="14"/>
  <c r="CW258" i="14"/>
  <c r="AU258" i="14"/>
  <c r="BP274" i="14"/>
  <c r="DA13" i="14"/>
  <c r="DE29" i="14"/>
  <c r="AR29" i="14"/>
  <c r="BT45" i="14"/>
  <c r="DB61" i="14"/>
  <c r="AH61" i="14"/>
  <c r="CB77" i="14"/>
  <c r="BZ93" i="14"/>
  <c r="CT109" i="14"/>
  <c r="AH109" i="14"/>
  <c r="BR125" i="14"/>
  <c r="DA141" i="14"/>
  <c r="AP141" i="14"/>
  <c r="AN173" i="14"/>
  <c r="BO189" i="14"/>
  <c r="CX205" i="14"/>
  <c r="AV205" i="14"/>
  <c r="BX221" i="14"/>
  <c r="DF237" i="14"/>
  <c r="DI253" i="14"/>
  <c r="AW253" i="14"/>
  <c r="CU269" i="14"/>
  <c r="CX8" i="14"/>
  <c r="AM8" i="14"/>
  <c r="BP96" i="14"/>
  <c r="AQ256" i="14"/>
  <c r="DB107" i="14"/>
  <c r="DA219" i="14"/>
  <c r="CB38" i="14"/>
  <c r="DE134" i="14"/>
  <c r="DB230" i="14"/>
  <c r="CC17" i="14"/>
  <c r="AP81" i="14"/>
  <c r="BN145" i="14"/>
  <c r="AS193" i="14"/>
  <c r="CV257" i="14"/>
  <c r="BS12" i="14"/>
  <c r="CU60" i="14"/>
  <c r="AU92" i="14"/>
  <c r="CZ140" i="14"/>
  <c r="DE172" i="14"/>
  <c r="AJ204" i="14"/>
  <c r="AL236" i="14"/>
  <c r="AU268" i="14"/>
  <c r="BS23" i="14"/>
  <c r="DE55" i="14"/>
  <c r="AM71" i="14"/>
  <c r="DH103" i="14"/>
  <c r="AR119" i="14"/>
  <c r="CD151" i="14"/>
  <c r="BT167" i="14"/>
  <c r="AR183" i="14"/>
  <c r="DB215" i="14"/>
  <c r="DH231" i="14"/>
  <c r="CW247" i="14"/>
  <c r="CT263" i="14"/>
  <c r="DG279" i="14"/>
  <c r="AS18" i="14"/>
  <c r="BY34" i="14"/>
  <c r="CT50" i="14"/>
  <c r="AV50" i="14"/>
  <c r="AU66" i="14"/>
  <c r="BS82" i="14"/>
  <c r="DG98" i="14"/>
  <c r="AM98" i="14"/>
  <c r="CB114" i="14"/>
  <c r="CW130" i="14"/>
  <c r="DA146" i="14"/>
  <c r="AL146" i="14"/>
  <c r="BQ162" i="14"/>
  <c r="DI178" i="14"/>
  <c r="AT178" i="14"/>
  <c r="BR194" i="14"/>
  <c r="DB210" i="14"/>
  <c r="DF226" i="14"/>
  <c r="AJ226" i="14"/>
  <c r="BU242" i="14"/>
  <c r="CX258" i="14"/>
  <c r="AM258" i="14"/>
  <c r="BX274" i="14"/>
  <c r="BU13" i="14"/>
  <c r="DF29" i="14"/>
  <c r="AQ29" i="14"/>
  <c r="BS45" i="14"/>
  <c r="CW61" i="14"/>
  <c r="AW61" i="14"/>
  <c r="BN77" i="14"/>
  <c r="BM77" i="14" s="1"/>
  <c r="BY93" i="14"/>
  <c r="BP112" i="14"/>
  <c r="AP256" i="14"/>
  <c r="BN107" i="14"/>
  <c r="BW219" i="14"/>
  <c r="CA38" i="14"/>
  <c r="BW134" i="14"/>
  <c r="DG230" i="14"/>
  <c r="AP17" i="14"/>
  <c r="AN81" i="14"/>
  <c r="CC145" i="14"/>
  <c r="DD209" i="14"/>
  <c r="CW257" i="14"/>
  <c r="AR12" i="14"/>
  <c r="DC60" i="14"/>
  <c r="AT92" i="14"/>
  <c r="BZ140" i="14"/>
  <c r="BQ172" i="14"/>
  <c r="AI204" i="14"/>
  <c r="AK236" i="14"/>
  <c r="AT268" i="14"/>
  <c r="BR23" i="14"/>
  <c r="DG55" i="14"/>
  <c r="AL71" i="14"/>
  <c r="BP103" i="14"/>
  <c r="AP119" i="14"/>
  <c r="BN151" i="14"/>
  <c r="AN167" i="14"/>
  <c r="AQ183" i="14"/>
  <c r="DC215" i="14"/>
  <c r="DI231" i="14"/>
  <c r="DA247" i="14"/>
  <c r="DJ263" i="14"/>
  <c r="DH279" i="14"/>
  <c r="CX18" i="14"/>
  <c r="AR18" i="14"/>
  <c r="BX34" i="14"/>
  <c r="CU50" i="14"/>
  <c r="AQ50" i="14"/>
  <c r="AT66" i="14"/>
  <c r="BR82" i="14"/>
  <c r="DH98" i="14"/>
  <c r="AL98" i="14"/>
  <c r="BZ114" i="14"/>
  <c r="CY130" i="14"/>
  <c r="DB146" i="14"/>
  <c r="AK146" i="14"/>
  <c r="BP162" i="14"/>
  <c r="CT178" i="14"/>
  <c r="AS178" i="14"/>
  <c r="BQ194" i="14"/>
  <c r="CC210" i="14"/>
  <c r="DG226" i="14"/>
  <c r="AI226" i="14"/>
  <c r="BT242" i="14"/>
  <c r="CY258" i="14"/>
  <c r="AL258" i="14"/>
  <c r="BO274" i="14"/>
  <c r="BT13" i="14"/>
  <c r="DG29" i="14"/>
  <c r="AP29" i="14"/>
  <c r="BR45" i="14"/>
  <c r="CX61" i="14"/>
  <c r="AV61" i="14"/>
  <c r="AU77" i="14"/>
  <c r="CD112" i="14"/>
  <c r="CC272" i="14"/>
  <c r="DH123" i="14"/>
  <c r="BU219" i="14"/>
  <c r="AR38" i="14"/>
  <c r="AV134" i="14"/>
  <c r="CT230" i="14"/>
  <c r="AI17" i="14"/>
  <c r="AJ81" i="14"/>
  <c r="CB145" i="14"/>
  <c r="BX209" i="14"/>
  <c r="BT257" i="14"/>
  <c r="AQ12" i="14"/>
  <c r="BV60" i="14"/>
  <c r="AS92" i="14"/>
  <c r="BY140" i="14"/>
  <c r="BW172" i="14"/>
  <c r="AV204" i="14"/>
  <c r="AI236" i="14"/>
  <c r="AS268" i="14"/>
  <c r="BO23" i="14"/>
  <c r="BQ55" i="14"/>
  <c r="AK71" i="14"/>
  <c r="BZ103" i="14"/>
  <c r="AO119" i="14"/>
  <c r="CC151" i="14"/>
  <c r="AW167" i="14"/>
  <c r="AP183" i="14"/>
  <c r="DG215" i="14"/>
  <c r="CT231" i="14"/>
  <c r="BX247" i="14"/>
  <c r="CX263" i="14"/>
  <c r="DJ279" i="14"/>
  <c r="CY18" i="14"/>
  <c r="AQ18" i="14"/>
  <c r="BW34" i="14"/>
  <c r="DH50" i="14"/>
  <c r="CX66" i="14"/>
  <c r="AS66" i="14"/>
  <c r="BQ82" i="14"/>
  <c r="DI98" i="14"/>
  <c r="AK98" i="14"/>
  <c r="CA114" i="14"/>
  <c r="CZ130" i="14"/>
  <c r="DC146" i="14"/>
  <c r="AJ146" i="14"/>
  <c r="BO162" i="14"/>
  <c r="DJ178" i="14"/>
  <c r="AR178" i="14"/>
  <c r="BO194" i="14"/>
  <c r="CB210" i="14"/>
  <c r="DH226" i="14"/>
  <c r="AH226" i="14"/>
  <c r="BS242" i="14"/>
  <c r="DC258" i="14"/>
  <c r="AK258" i="14"/>
  <c r="AI274" i="14"/>
  <c r="BS13" i="14"/>
  <c r="DH29" i="14"/>
  <c r="AO29" i="14"/>
  <c r="BQ45" i="14"/>
  <c r="CY61" i="14"/>
  <c r="AQ61" i="14"/>
  <c r="AT77" i="14"/>
  <c r="BW93" i="14"/>
  <c r="CV109" i="14"/>
  <c r="AU109" i="14"/>
  <c r="CB125" i="14"/>
  <c r="DC141" i="14"/>
  <c r="DG173" i="14"/>
  <c r="AK173" i="14"/>
  <c r="CC189" i="14"/>
  <c r="DA205" i="14"/>
  <c r="AS205" i="14"/>
  <c r="BV221" i="14"/>
  <c r="BR237" i="14"/>
  <c r="CV253" i="14"/>
  <c r="AP253" i="14"/>
  <c r="BZ269" i="14"/>
  <c r="DA8" i="14"/>
  <c r="AJ8" i="14"/>
  <c r="CB24" i="14"/>
  <c r="BO40" i="14"/>
  <c r="CU56" i="14"/>
  <c r="AN56" i="14"/>
  <c r="BX72" i="14"/>
  <c r="DH88" i="14"/>
  <c r="AV88" i="14"/>
  <c r="AU104" i="14"/>
  <c r="BN112" i="14"/>
  <c r="BM112" i="14" s="1"/>
  <c r="DF272" i="14"/>
  <c r="CU123" i="14"/>
  <c r="AS219" i="14"/>
  <c r="AM38" i="14"/>
  <c r="AP134" i="14"/>
  <c r="CY230" i="14"/>
  <c r="DE33" i="14"/>
  <c r="DC97" i="14"/>
  <c r="AP145" i="14"/>
  <c r="BW209" i="14"/>
  <c r="BY257" i="14"/>
  <c r="AP12" i="14"/>
  <c r="BS60" i="14"/>
  <c r="AN92" i="14"/>
  <c r="BX140" i="14"/>
  <c r="BU172" i="14"/>
  <c r="AU204" i="14"/>
  <c r="AT236" i="14"/>
  <c r="AR268" i="14"/>
  <c r="AS23" i="14"/>
  <c r="BP55" i="14"/>
  <c r="AH71" i="14"/>
  <c r="BY103" i="14"/>
  <c r="CV135" i="14"/>
  <c r="CB151" i="14"/>
  <c r="AV167" i="14"/>
  <c r="AO183" i="14"/>
  <c r="DH215" i="14"/>
  <c r="CU231" i="14"/>
  <c r="BW247" i="14"/>
  <c r="CU263" i="14"/>
  <c r="CW279" i="14"/>
  <c r="CZ18" i="14"/>
  <c r="AP18" i="14"/>
  <c r="BV34" i="14"/>
  <c r="CV50" i="14"/>
  <c r="CZ66" i="14"/>
  <c r="AR66" i="14"/>
  <c r="BP82" i="14"/>
  <c r="CT98" i="14"/>
  <c r="AJ98" i="14"/>
  <c r="BY114" i="14"/>
  <c r="BV130" i="14"/>
  <c r="DD146" i="14"/>
  <c r="AI146" i="14"/>
  <c r="CD162" i="14"/>
  <c r="CU178" i="14"/>
  <c r="AQ178" i="14"/>
  <c r="BN194" i="14"/>
  <c r="CA210" i="14"/>
  <c r="DI226" i="14"/>
  <c r="AW226" i="14"/>
  <c r="BR242" i="14"/>
  <c r="CZ258" i="14"/>
  <c r="AJ258" i="14"/>
  <c r="AH274" i="14"/>
  <c r="BQ13" i="14"/>
  <c r="DI29" i="14"/>
  <c r="AN29" i="14"/>
  <c r="BP45" i="14"/>
  <c r="CZ61" i="14"/>
  <c r="DC77" i="14"/>
  <c r="AS77" i="14"/>
  <c r="BV93" i="14"/>
  <c r="CW109" i="14"/>
  <c r="AT109" i="14"/>
  <c r="CD125" i="14"/>
  <c r="DD141" i="14"/>
  <c r="DH173" i="14"/>
  <c r="AJ173" i="14"/>
  <c r="CB189" i="14"/>
  <c r="DB205" i="14"/>
  <c r="AR205" i="14"/>
  <c r="BT221" i="14"/>
  <c r="BQ237" i="14"/>
  <c r="CW253" i="14"/>
  <c r="AN253" i="14"/>
  <c r="BY269" i="14"/>
  <c r="DB8" i="14"/>
  <c r="AI8" i="14"/>
  <c r="CA24" i="14"/>
  <c r="CD40" i="14"/>
  <c r="CV56" i="14"/>
  <c r="AM56" i="14"/>
  <c r="CY128" i="14"/>
  <c r="CZ11" i="14"/>
  <c r="BS123" i="14"/>
  <c r="BP235" i="14"/>
  <c r="BN54" i="14"/>
  <c r="CC150" i="14"/>
  <c r="BZ230" i="14"/>
  <c r="CX33" i="14"/>
  <c r="CB97" i="14"/>
  <c r="CX161" i="14"/>
  <c r="BS209" i="14"/>
  <c r="AW257" i="14"/>
  <c r="CT28" i="14"/>
  <c r="BO60" i="14"/>
  <c r="DJ108" i="14"/>
  <c r="BS140" i="14"/>
  <c r="AQ172" i="14"/>
  <c r="AR204" i="14"/>
  <c r="DA252" i="14"/>
  <c r="AN23" i="14"/>
  <c r="BN55" i="14"/>
  <c r="DA87" i="14"/>
  <c r="BU103" i="14"/>
  <c r="DI135" i="14"/>
  <c r="BV151" i="14"/>
  <c r="AS167" i="14"/>
  <c r="CX199" i="14"/>
  <c r="CW215" i="14"/>
  <c r="BT231" i="14"/>
  <c r="BR247" i="14"/>
  <c r="CW263" i="14"/>
  <c r="BW279" i="14"/>
  <c r="DC18" i="14"/>
  <c r="AM18" i="14"/>
  <c r="BS34" i="14"/>
  <c r="BV50" i="14"/>
  <c r="DC66" i="14"/>
  <c r="AN66" i="14"/>
  <c r="BN82" i="14"/>
  <c r="CX98" i="14"/>
  <c r="AW98" i="14"/>
  <c r="AN114" i="14"/>
  <c r="BS130" i="14"/>
  <c r="DG146" i="14"/>
  <c r="AV146" i="14"/>
  <c r="CB162" i="14"/>
  <c r="CW178" i="14"/>
  <c r="DA194" i="14"/>
  <c r="AL194" i="14"/>
  <c r="BX210" i="14"/>
  <c r="CU226" i="14"/>
  <c r="AT226" i="14"/>
  <c r="BN242" i="14"/>
  <c r="DF258" i="14"/>
  <c r="CT274" i="14"/>
  <c r="AT274" i="14"/>
  <c r="CD13" i="14"/>
  <c r="CU29" i="14"/>
  <c r="AK29" i="14"/>
  <c r="CC45" i="14"/>
  <c r="CA61" i="14"/>
  <c r="DG77" i="14"/>
  <c r="AO77" i="14"/>
  <c r="BS93" i="14"/>
  <c r="BM93" i="14" s="1"/>
  <c r="CZ109" i="14"/>
  <c r="AP109" i="14"/>
  <c r="BN125" i="14"/>
  <c r="BY141" i="14"/>
  <c r="DJ173" i="14"/>
  <c r="AW173" i="14"/>
  <c r="BY189" i="14"/>
  <c r="DH205" i="14"/>
  <c r="AO205" i="14"/>
  <c r="AM221" i="14"/>
  <c r="BN237" i="14"/>
  <c r="CZ253" i="14"/>
  <c r="AT253" i="14"/>
  <c r="BV269" i="14"/>
  <c r="DD8" i="14"/>
  <c r="DH24" i="14"/>
  <c r="AT24" i="14"/>
  <c r="CB40" i="14"/>
  <c r="CY56" i="14"/>
  <c r="AJ56" i="14"/>
  <c r="BT72" i="14"/>
  <c r="DI88" i="14"/>
  <c r="CU97" i="14"/>
  <c r="DA263" i="14"/>
  <c r="AH98" i="14"/>
  <c r="BY210" i="14"/>
  <c r="BQ29" i="14"/>
  <c r="CY109" i="14"/>
  <c r="DD173" i="14"/>
  <c r="BS205" i="14"/>
  <c r="DJ253" i="14"/>
  <c r="CW8" i="14"/>
  <c r="AI24" i="14"/>
  <c r="BW56" i="14"/>
  <c r="DA88" i="14"/>
  <c r="DI104" i="14"/>
  <c r="CA120" i="14"/>
  <c r="BQ136" i="14"/>
  <c r="AK152" i="14"/>
  <c r="BS168" i="14"/>
  <c r="BY184" i="14"/>
  <c r="BZ200" i="14"/>
  <c r="BT216" i="14"/>
  <c r="DH232" i="14"/>
  <c r="AP232" i="14"/>
  <c r="AL248" i="14"/>
  <c r="CD264" i="14"/>
  <c r="DA280" i="14"/>
  <c r="CW19" i="14"/>
  <c r="AR19" i="14"/>
  <c r="BV35" i="14"/>
  <c r="DH51" i="14"/>
  <c r="CZ67" i="14"/>
  <c r="AN67" i="14"/>
  <c r="CA83" i="14"/>
  <c r="BU99" i="14"/>
  <c r="DE115" i="14"/>
  <c r="AU115" i="14"/>
  <c r="BZ131" i="14"/>
  <c r="BS147" i="14"/>
  <c r="DG163" i="14"/>
  <c r="AS163" i="14"/>
  <c r="BN179" i="14"/>
  <c r="BW195" i="14"/>
  <c r="CV211" i="14"/>
  <c r="AR211" i="14"/>
  <c r="BP227" i="14"/>
  <c r="CA243" i="14"/>
  <c r="DH259" i="14"/>
  <c r="AQ259" i="14"/>
  <c r="BR275" i="14"/>
  <c r="CV14" i="14"/>
  <c r="AI14" i="14"/>
  <c r="BQ30" i="14"/>
  <c r="BX46" i="14"/>
  <c r="DH62" i="14"/>
  <c r="AM62" i="14"/>
  <c r="BP78" i="14"/>
  <c r="CZ94" i="14"/>
  <c r="AQ94" i="14"/>
  <c r="AM110" i="14"/>
  <c r="BV126" i="14"/>
  <c r="CU142" i="14"/>
  <c r="AU142" i="14"/>
  <c r="BT174" i="14"/>
  <c r="DB190" i="14"/>
  <c r="DI206" i="14"/>
  <c r="AK206" i="14"/>
  <c r="CB222" i="14"/>
  <c r="DA238" i="14"/>
  <c r="DA113" i="14"/>
  <c r="BS7" i="14"/>
  <c r="BS263" i="14"/>
  <c r="DI114" i="14"/>
  <c r="BN210" i="14"/>
  <c r="BP29" i="14"/>
  <c r="BW109" i="14"/>
  <c r="BR173" i="14"/>
  <c r="AH205" i="14"/>
  <c r="CX253" i="14"/>
  <c r="CY8" i="14"/>
  <c r="AH24" i="14"/>
  <c r="BV56" i="14"/>
  <c r="DB88" i="14"/>
  <c r="BP104" i="14"/>
  <c r="BZ120" i="14"/>
  <c r="AL136" i="14"/>
  <c r="AJ152" i="14"/>
  <c r="AL168" i="14"/>
  <c r="AN184" i="14"/>
  <c r="CA200" i="14"/>
  <c r="BS216" i="14"/>
  <c r="DI232" i="14"/>
  <c r="AO232" i="14"/>
  <c r="AJ248" i="14"/>
  <c r="BN264" i="14"/>
  <c r="CX280" i="14"/>
  <c r="CX19" i="14"/>
  <c r="AQ19" i="14"/>
  <c r="BU35" i="14"/>
  <c r="DI51" i="14"/>
  <c r="DA67" i="14"/>
  <c r="AM67" i="14"/>
  <c r="BZ83" i="14"/>
  <c r="BT99" i="14"/>
  <c r="DF115" i="14"/>
  <c r="AT115" i="14"/>
  <c r="BX131" i="14"/>
  <c r="BR147" i="14"/>
  <c r="DH163" i="14"/>
  <c r="AR163" i="14"/>
  <c r="AM179" i="14"/>
  <c r="BV195" i="14"/>
  <c r="CW211" i="14"/>
  <c r="AQ211" i="14"/>
  <c r="BN227" i="14"/>
  <c r="BZ243" i="14"/>
  <c r="DI259" i="14"/>
  <c r="AP259" i="14"/>
  <c r="BQ275" i="14"/>
  <c r="DA14" i="14"/>
  <c r="AH14" i="14"/>
  <c r="AV30" i="14"/>
  <c r="BW46" i="14"/>
  <c r="DI62" i="14"/>
  <c r="AL62" i="14"/>
  <c r="BO78" i="14"/>
  <c r="DA94" i="14"/>
  <c r="DE110" i="14"/>
  <c r="AL110" i="14"/>
  <c r="BU126" i="14"/>
  <c r="CV142" i="14"/>
  <c r="AT142" i="14"/>
  <c r="BV174" i="14"/>
  <c r="DC190" i="14"/>
  <c r="CT206" i="14"/>
  <c r="AJ206" i="14"/>
  <c r="CA222" i="14"/>
  <c r="DB238" i="14"/>
  <c r="AR238" i="14"/>
  <c r="CB254" i="14"/>
  <c r="BN270" i="14"/>
  <c r="DJ9" i="14"/>
  <c r="AP9" i="14"/>
  <c r="BO25" i="14"/>
  <c r="DA41" i="14"/>
  <c r="AV41" i="14"/>
  <c r="AU57" i="14"/>
  <c r="CC73" i="14"/>
  <c r="CY89" i="14"/>
  <c r="AL89" i="14"/>
  <c r="BU105" i="14"/>
  <c r="DF121" i="14"/>
  <c r="CT137" i="14"/>
  <c r="AL137" i="14"/>
  <c r="CA153" i="14"/>
  <c r="DA169" i="14"/>
  <c r="AT169" i="14"/>
  <c r="CA185" i="14"/>
  <c r="DJ201" i="14"/>
  <c r="CY217" i="14"/>
  <c r="AJ217" i="14"/>
  <c r="BX233" i="14"/>
  <c r="DH249" i="14"/>
  <c r="AR249" i="14"/>
  <c r="BX265" i="14"/>
  <c r="DD161" i="14"/>
  <c r="AP23" i="14"/>
  <c r="CX279" i="14"/>
  <c r="CT114" i="14"/>
  <c r="CD210" i="14"/>
  <c r="AM29" i="14"/>
  <c r="BV109" i="14"/>
  <c r="BQ173" i="14"/>
  <c r="AU205" i="14"/>
  <c r="CY253" i="14"/>
  <c r="CZ8" i="14"/>
  <c r="AW24" i="14"/>
  <c r="AT56" i="14"/>
  <c r="DC88" i="14"/>
  <c r="BN104" i="14"/>
  <c r="BS120" i="14"/>
  <c r="AK136" i="14"/>
  <c r="AI152" i="14"/>
  <c r="AK168" i="14"/>
  <c r="AM184" i="14"/>
  <c r="BY200" i="14"/>
  <c r="BR216" i="14"/>
  <c r="CW232" i="14"/>
  <c r="CX248" i="14"/>
  <c r="AI248" i="14"/>
  <c r="CC264" i="14"/>
  <c r="BW280" i="14"/>
  <c r="CY19" i="14"/>
  <c r="AP19" i="14"/>
  <c r="BT35" i="14"/>
  <c r="DJ51" i="14"/>
  <c r="DB67" i="14"/>
  <c r="AL67" i="14"/>
  <c r="BW83" i="14"/>
  <c r="BS99" i="14"/>
  <c r="DG115" i="14"/>
  <c r="AS115" i="14"/>
  <c r="BW131" i="14"/>
  <c r="BQ147" i="14"/>
  <c r="DI163" i="14"/>
  <c r="AQ163" i="14"/>
  <c r="AL179" i="14"/>
  <c r="BU195" i="14"/>
  <c r="CX211" i="14"/>
  <c r="AP211" i="14"/>
  <c r="AN227" i="14"/>
  <c r="BY243" i="14"/>
  <c r="CT259" i="14"/>
  <c r="AO259" i="14"/>
  <c r="BP275" i="14"/>
  <c r="CW14" i="14"/>
  <c r="AW14" i="14"/>
  <c r="AU30" i="14"/>
  <c r="BV46" i="14"/>
  <c r="CT62" i="14"/>
  <c r="AK62" i="14"/>
  <c r="CD78" i="14"/>
  <c r="DC94" i="14"/>
  <c r="DF110" i="14"/>
  <c r="AK110" i="14"/>
  <c r="BT126" i="14"/>
  <c r="CW142" i="14"/>
  <c r="AS142" i="14"/>
  <c r="BU174" i="14"/>
  <c r="BQ190" i="14"/>
  <c r="DJ206" i="14"/>
  <c r="AI206" i="14"/>
  <c r="BZ222" i="14"/>
  <c r="DC238" i="14"/>
  <c r="AQ238" i="14"/>
  <c r="BT254" i="14"/>
  <c r="CC270" i="14"/>
  <c r="CU9" i="14"/>
  <c r="AO9" i="14"/>
  <c r="CD25" i="14"/>
  <c r="DC41" i="14"/>
  <c r="AQ41" i="14"/>
  <c r="AT57" i="14"/>
  <c r="CB73" i="14"/>
  <c r="CZ89" i="14"/>
  <c r="AK89" i="14"/>
  <c r="BT105" i="14"/>
  <c r="DH121" i="14"/>
  <c r="DJ137" i="14"/>
  <c r="AK137" i="14"/>
  <c r="BZ153" i="14"/>
  <c r="DB169" i="14"/>
  <c r="AS169" i="14"/>
  <c r="BZ185" i="14"/>
  <c r="BV201" i="14"/>
  <c r="CZ217" i="14"/>
  <c r="AI217" i="14"/>
  <c r="BW233" i="14"/>
  <c r="CV249" i="14"/>
  <c r="AQ249" i="14"/>
  <c r="BQ265" i="14"/>
  <c r="CW161" i="14"/>
  <c r="AO23" i="14"/>
  <c r="DB279" i="14"/>
  <c r="BX114" i="14"/>
  <c r="CT226" i="14"/>
  <c r="CS226" i="14" s="1"/>
  <c r="AL29" i="14"/>
  <c r="BU109" i="14"/>
  <c r="CB173" i="14"/>
  <c r="AT205" i="14"/>
  <c r="BR253" i="14"/>
  <c r="DG8" i="14"/>
  <c r="CU40" i="14"/>
  <c r="AS56" i="14"/>
  <c r="DD88" i="14"/>
  <c r="CC104" i="14"/>
  <c r="BR120" i="14"/>
  <c r="AJ136" i="14"/>
  <c r="AH152" i="14"/>
  <c r="AJ168" i="14"/>
  <c r="AL184" i="14"/>
  <c r="BX200" i="14"/>
  <c r="BQ216" i="14"/>
  <c r="DJ232" i="14"/>
  <c r="DA248" i="14"/>
  <c r="AH248" i="14"/>
  <c r="CB264" i="14"/>
  <c r="CY280" i="14"/>
  <c r="CZ19" i="14"/>
  <c r="AO19" i="14"/>
  <c r="BS35" i="14"/>
  <c r="BU51" i="14"/>
  <c r="DC67" i="14"/>
  <c r="AK67" i="14"/>
  <c r="BV83" i="14"/>
  <c r="BR99" i="14"/>
  <c r="DH115" i="14"/>
  <c r="AQ115" i="14"/>
  <c r="AN131" i="14"/>
  <c r="BP147" i="14"/>
  <c r="CT163" i="14"/>
  <c r="AP163" i="14"/>
  <c r="AK179" i="14"/>
  <c r="BT195" i="14"/>
  <c r="DB211" i="14"/>
  <c r="AO211" i="14"/>
  <c r="AM227" i="14"/>
  <c r="BX243" i="14"/>
  <c r="DJ259" i="14"/>
  <c r="AN259" i="14"/>
  <c r="CC275" i="14"/>
  <c r="CX14" i="14"/>
  <c r="DB30" i="14"/>
  <c r="AT30" i="14"/>
  <c r="BU46" i="14"/>
  <c r="DJ62" i="14"/>
  <c r="AJ62" i="14"/>
  <c r="BN78" i="14"/>
  <c r="DD94" i="14"/>
  <c r="DG110" i="14"/>
  <c r="AJ110" i="14"/>
  <c r="BS126" i="14"/>
  <c r="CX142" i="14"/>
  <c r="AR142" i="14"/>
  <c r="BS174" i="14"/>
  <c r="BP190" i="14"/>
  <c r="CU206" i="14"/>
  <c r="AH206" i="14"/>
  <c r="BY222" i="14"/>
  <c r="DG238" i="14"/>
  <c r="AP238" i="14"/>
  <c r="AI254" i="14"/>
  <c r="CA270" i="14"/>
  <c r="CV9" i="14"/>
  <c r="AN9" i="14"/>
  <c r="BN25" i="14"/>
  <c r="DB41" i="14"/>
  <c r="DG57" i="14"/>
  <c r="AS57" i="14"/>
  <c r="CA73" i="14"/>
  <c r="DA89" i="14"/>
  <c r="AJ89" i="14"/>
  <c r="BS105" i="14"/>
  <c r="DI121" i="14"/>
  <c r="CU137" i="14"/>
  <c r="AJ137" i="14"/>
  <c r="BY153" i="14"/>
  <c r="DC169" i="14"/>
  <c r="AR169" i="14"/>
  <c r="BX185" i="14"/>
  <c r="BU201" i="14"/>
  <c r="DA217" i="14"/>
  <c r="AH217" i="14"/>
  <c r="BU233" i="14"/>
  <c r="CY177" i="14"/>
  <c r="DH39" i="14"/>
  <c r="CS39" i="14" s="1"/>
  <c r="CB279" i="14"/>
  <c r="BW114" i="14"/>
  <c r="DJ226" i="14"/>
  <c r="DH45" i="14"/>
  <c r="CC109" i="14"/>
  <c r="BS173" i="14"/>
  <c r="AQ205" i="14"/>
  <c r="BQ253" i="14"/>
  <c r="DC8" i="14"/>
  <c r="CV40" i="14"/>
  <c r="AR56" i="14"/>
  <c r="DE88" i="14"/>
  <c r="CB104" i="14"/>
  <c r="BQ120" i="14"/>
  <c r="AI136" i="14"/>
  <c r="AW152" i="14"/>
  <c r="AW168" i="14"/>
  <c r="AK184" i="14"/>
  <c r="AN200" i="14"/>
  <c r="BP216" i="14"/>
  <c r="CT232" i="14"/>
  <c r="DB248" i="14"/>
  <c r="AW248" i="14"/>
  <c r="CA264" i="14"/>
  <c r="BV280" i="14"/>
  <c r="DA19" i="14"/>
  <c r="AN19" i="14"/>
  <c r="BR35" i="14"/>
  <c r="BT51" i="14"/>
  <c r="DD67" i="14"/>
  <c r="AI67" i="14"/>
  <c r="BX83" i="14"/>
  <c r="BQ99" i="14"/>
  <c r="DI115" i="14"/>
  <c r="AR115" i="14"/>
  <c r="AM131" i="14"/>
  <c r="BO147" i="14"/>
  <c r="DJ163" i="14"/>
  <c r="CZ179" i="14"/>
  <c r="AJ179" i="14"/>
  <c r="BS195" i="14"/>
  <c r="CY211" i="14"/>
  <c r="DC227" i="14"/>
  <c r="AL227" i="14"/>
  <c r="BV243" i="14"/>
  <c r="CU259" i="14"/>
  <c r="AM259" i="14"/>
  <c r="CD275" i="14"/>
  <c r="CY14" i="14"/>
  <c r="DC30" i="14"/>
  <c r="AS30" i="14"/>
  <c r="BT46" i="14"/>
  <c r="CU62" i="14"/>
  <c r="AI62" i="14"/>
  <c r="CA78" i="14"/>
  <c r="BZ94" i="14"/>
  <c r="DH110" i="14"/>
  <c r="AI110" i="14"/>
  <c r="BR126" i="14"/>
  <c r="CY142" i="14"/>
  <c r="AQ142" i="14"/>
  <c r="BR174" i="14"/>
  <c r="BO190" i="14"/>
  <c r="CV206" i="14"/>
  <c r="AW206" i="14"/>
  <c r="BX222" i="14"/>
  <c r="DD238" i="14"/>
  <c r="AO238" i="14"/>
  <c r="AH254" i="14"/>
  <c r="BZ270" i="14"/>
  <c r="CW9" i="14"/>
  <c r="AM9" i="14"/>
  <c r="CC25" i="14"/>
  <c r="DD41" i="14"/>
  <c r="DI57" i="14"/>
  <c r="AR57" i="14"/>
  <c r="BZ73" i="14"/>
  <c r="DB89" i="14"/>
  <c r="AI89" i="14"/>
  <c r="BR105" i="14"/>
  <c r="BO121" i="14"/>
  <c r="CV137" i="14"/>
  <c r="AI137" i="14"/>
  <c r="BX153" i="14"/>
  <c r="DD169" i="14"/>
  <c r="AQ169" i="14"/>
  <c r="BT209" i="14"/>
  <c r="BO55" i="14"/>
  <c r="AT114" i="14"/>
  <c r="CB226" i="14"/>
  <c r="DI45" i="14"/>
  <c r="AW109" i="14"/>
  <c r="AM173" i="14"/>
  <c r="AP205" i="14"/>
  <c r="BP253" i="14"/>
  <c r="BT8" i="14"/>
  <c r="CW40" i="14"/>
  <c r="AP56" i="14"/>
  <c r="DF88" i="14"/>
  <c r="BV104" i="14"/>
  <c r="AN120" i="14"/>
  <c r="AH136" i="14"/>
  <c r="AV152" i="14"/>
  <c r="AU168" i="14"/>
  <c r="AJ184" i="14"/>
  <c r="AM200" i="14"/>
  <c r="BO216" i="14"/>
  <c r="BW232" i="14"/>
  <c r="DC248" i="14"/>
  <c r="AV248" i="14"/>
  <c r="BX264" i="14"/>
  <c r="CZ280" i="14"/>
  <c r="DB19" i="14"/>
  <c r="AM19" i="14"/>
  <c r="CB35" i="14"/>
  <c r="BS51" i="14"/>
  <c r="DE67" i="14"/>
  <c r="AH67" i="14"/>
  <c r="AU83" i="14"/>
  <c r="BP99" i="14"/>
  <c r="CT115" i="14"/>
  <c r="AP115" i="14"/>
  <c r="AL131" i="14"/>
  <c r="CD147" i="14"/>
  <c r="CY163" i="14"/>
  <c r="DA179" i="14"/>
  <c r="AI179" i="14"/>
  <c r="BR195" i="14"/>
  <c r="DA211" i="14"/>
  <c r="DD227" i="14"/>
  <c r="AK227" i="14"/>
  <c r="BU243" i="14"/>
  <c r="CV259" i="14"/>
  <c r="AL259" i="14"/>
  <c r="BW275" i="14"/>
  <c r="CZ14" i="14"/>
  <c r="DD30" i="14"/>
  <c r="AR30" i="14"/>
  <c r="BS46" i="14"/>
  <c r="DA62" i="14"/>
  <c r="AH62" i="14"/>
  <c r="CC78" i="14"/>
  <c r="BY94" i="14"/>
  <c r="DI110" i="14"/>
  <c r="AH110" i="14"/>
  <c r="BQ126" i="14"/>
  <c r="CZ142" i="14"/>
  <c r="AP142" i="14"/>
  <c r="AN174" i="14"/>
  <c r="CD190" i="14"/>
  <c r="CW206" i="14"/>
  <c r="AV206" i="14"/>
  <c r="BW222" i="14"/>
  <c r="DE238" i="14"/>
  <c r="DH254" i="14"/>
  <c r="AW254" i="14"/>
  <c r="BY270" i="14"/>
  <c r="CX9" i="14"/>
  <c r="AL9" i="14"/>
  <c r="CB25" i="14"/>
  <c r="DE41" i="14"/>
  <c r="CT57" i="14"/>
  <c r="AP57" i="14"/>
  <c r="BY73" i="14"/>
  <c r="DC89" i="14"/>
  <c r="AH89" i="14"/>
  <c r="BQ105" i="14"/>
  <c r="CD121" i="14"/>
  <c r="BQ209" i="14"/>
  <c r="CD55" i="14"/>
  <c r="DA18" i="14"/>
  <c r="AS114" i="14"/>
  <c r="CA226" i="14"/>
  <c r="CT45" i="14"/>
  <c r="CS45" i="14" s="1"/>
  <c r="AV109" i="14"/>
  <c r="AL173" i="14"/>
  <c r="DA221" i="14"/>
  <c r="BO253" i="14"/>
  <c r="BR8" i="14"/>
  <c r="DC40" i="14"/>
  <c r="AO56" i="14"/>
  <c r="CT88" i="14"/>
  <c r="BU104" i="14"/>
  <c r="AM120" i="14"/>
  <c r="AW136" i="14"/>
  <c r="AU152" i="14"/>
  <c r="AT168" i="14"/>
  <c r="AI184" i="14"/>
  <c r="AL200" i="14"/>
  <c r="CD216" i="14"/>
  <c r="CU232" i="14"/>
  <c r="DD248" i="14"/>
  <c r="AU248" i="14"/>
  <c r="BR264" i="14"/>
  <c r="BU280" i="14"/>
  <c r="DC19" i="14"/>
  <c r="AL19" i="14"/>
  <c r="BQ35" i="14"/>
  <c r="BR51" i="14"/>
  <c r="CV67" i="14"/>
  <c r="AW67" i="14"/>
  <c r="AT83" i="14"/>
  <c r="BO99" i="14"/>
  <c r="DJ115" i="14"/>
  <c r="AO115" i="14"/>
  <c r="AK131" i="14"/>
  <c r="BN147" i="14"/>
  <c r="CV163" i="14"/>
  <c r="DB179" i="14"/>
  <c r="AH179" i="14"/>
  <c r="BO195" i="14"/>
  <c r="CZ211" i="14"/>
  <c r="DE227" i="14"/>
  <c r="AJ227" i="14"/>
  <c r="BT243" i="14"/>
  <c r="CW259" i="14"/>
  <c r="AK259" i="14"/>
  <c r="BO275" i="14"/>
  <c r="BT14" i="14"/>
  <c r="DE30" i="14"/>
  <c r="AQ30" i="14"/>
  <c r="BR46" i="14"/>
  <c r="CX62" i="14"/>
  <c r="AW62" i="14"/>
  <c r="CB78" i="14"/>
  <c r="BX94" i="14"/>
  <c r="CT110" i="14"/>
  <c r="AW110" i="14"/>
  <c r="BP126" i="14"/>
  <c r="DA142" i="14"/>
  <c r="AO142" i="14"/>
  <c r="AM174" i="14"/>
  <c r="BN190" i="14"/>
  <c r="CX206" i="14"/>
  <c r="AU206" i="14"/>
  <c r="BT222" i="14"/>
  <c r="DF238" i="14"/>
  <c r="DI254" i="14"/>
  <c r="AS254" i="14"/>
  <c r="CT270" i="14"/>
  <c r="CY9" i="14"/>
  <c r="AK9" i="14"/>
  <c r="CA25" i="14"/>
  <c r="BO41" i="14"/>
  <c r="DJ57" i="14"/>
  <c r="AO57" i="14"/>
  <c r="BX73" i="14"/>
  <c r="DD89" i="14"/>
  <c r="AW89" i="14"/>
  <c r="BP105" i="14"/>
  <c r="BP225" i="14"/>
  <c r="CV71" i="14"/>
  <c r="DB18" i="14"/>
  <c r="CS18" i="14" s="1"/>
  <c r="BU130" i="14"/>
  <c r="AV226" i="14"/>
  <c r="BO45" i="14"/>
  <c r="BM45" i="14" s="1"/>
  <c r="AQ109" i="14"/>
  <c r="AI173" i="14"/>
  <c r="DB221" i="14"/>
  <c r="BY253" i="14"/>
  <c r="BQ8" i="14"/>
  <c r="DD40" i="14"/>
  <c r="AL56" i="14"/>
  <c r="DJ88" i="14"/>
  <c r="BT104" i="14"/>
  <c r="AL120" i="14"/>
  <c r="AV136" i="14"/>
  <c r="AT152" i="14"/>
  <c r="AS168" i="14"/>
  <c r="AH184" i="14"/>
  <c r="AK200" i="14"/>
  <c r="BN216" i="14"/>
  <c r="CD232" i="14"/>
  <c r="DE248" i="14"/>
  <c r="AT248" i="14"/>
  <c r="BZ264" i="14"/>
  <c r="BT280" i="14"/>
  <c r="DD19" i="14"/>
  <c r="AK19" i="14"/>
  <c r="BP35" i="14"/>
  <c r="BQ51" i="14"/>
  <c r="CU67" i="14"/>
  <c r="AQ67" i="14"/>
  <c r="AS83" i="14"/>
  <c r="CD99" i="14"/>
  <c r="CW115" i="14"/>
  <c r="CZ131" i="14"/>
  <c r="AJ131" i="14"/>
  <c r="CB147" i="14"/>
  <c r="CW163" i="14"/>
  <c r="DC179" i="14"/>
  <c r="AW179" i="14"/>
  <c r="BQ195" i="14"/>
  <c r="CB211" i="14"/>
  <c r="DF227" i="14"/>
  <c r="AI227" i="14"/>
  <c r="BS243" i="14"/>
  <c r="CX259" i="14"/>
  <c r="AJ259" i="14"/>
  <c r="BN275" i="14"/>
  <c r="BS14" i="14"/>
  <c r="DF30" i="14"/>
  <c r="AP30" i="14"/>
  <c r="BQ46" i="14"/>
  <c r="CY62" i="14"/>
  <c r="AV62" i="14"/>
  <c r="AU78" i="14"/>
  <c r="BW94" i="14"/>
  <c r="DJ110" i="14"/>
  <c r="AV110" i="14"/>
  <c r="CD126" i="14"/>
  <c r="DD142" i="14"/>
  <c r="DE174" i="14"/>
  <c r="AL174" i="14"/>
  <c r="CC190" i="14"/>
  <c r="CY206" i="14"/>
  <c r="AT206" i="14"/>
  <c r="BV222" i="14"/>
  <c r="DJ238" i="14"/>
  <c r="CU254" i="14"/>
  <c r="AR254" i="14"/>
  <c r="BX270" i="14"/>
  <c r="CZ9" i="14"/>
  <c r="AJ9" i="14"/>
  <c r="BZ25" i="14"/>
  <c r="BQ257" i="14"/>
  <c r="CY87" i="14"/>
  <c r="DJ18" i="14"/>
  <c r="BT130" i="14"/>
  <c r="AU226" i="14"/>
  <c r="CD45" i="14"/>
  <c r="AR109" i="14"/>
  <c r="AH173" i="14"/>
  <c r="DC221" i="14"/>
  <c r="BX253" i="14"/>
  <c r="BP8" i="14"/>
  <c r="DE40" i="14"/>
  <c r="AK56" i="14"/>
  <c r="DG88" i="14"/>
  <c r="BS104" i="14"/>
  <c r="AK120" i="14"/>
  <c r="AU136" i="14"/>
  <c r="AS152" i="14"/>
  <c r="AR168" i="14"/>
  <c r="AS184" i="14"/>
  <c r="AJ200" i="14"/>
  <c r="CC216" i="14"/>
  <c r="BN232" i="14"/>
  <c r="DF248" i="14"/>
  <c r="AS248" i="14"/>
  <c r="BY264" i="14"/>
  <c r="BS280" i="14"/>
  <c r="DE19" i="14"/>
  <c r="AJ19" i="14"/>
  <c r="AU35" i="14"/>
  <c r="BO51" i="14"/>
  <c r="CX67" i="14"/>
  <c r="AV67" i="14"/>
  <c r="AR83" i="14"/>
  <c r="BN99" i="14"/>
  <c r="CU115" i="14"/>
  <c r="DA131" i="14"/>
  <c r="AI131" i="14"/>
  <c r="CA147" i="14"/>
  <c r="CX163" i="14"/>
  <c r="DD179" i="14"/>
  <c r="AV179" i="14"/>
  <c r="BP195" i="14"/>
  <c r="CA211" i="14"/>
  <c r="DG227" i="14"/>
  <c r="AH227" i="14"/>
  <c r="BR243" i="14"/>
  <c r="DB259" i="14"/>
  <c r="AV259" i="14"/>
  <c r="AI275" i="14"/>
  <c r="BR14" i="14"/>
  <c r="DG30" i="14"/>
  <c r="AO30" i="14"/>
  <c r="BP46" i="14"/>
  <c r="CZ62" i="14"/>
  <c r="AQ62" i="14"/>
  <c r="AT78" i="14"/>
  <c r="BV94" i="14"/>
  <c r="CU110" i="14"/>
  <c r="AU110" i="14"/>
  <c r="BN126" i="14"/>
  <c r="DB142" i="14"/>
  <c r="DF174" i="14"/>
  <c r="AK174" i="14"/>
  <c r="CB190" i="14"/>
  <c r="CZ206" i="14"/>
  <c r="AS206" i="14"/>
  <c r="BU222" i="14"/>
  <c r="BQ238" i="14"/>
  <c r="CV254" i="14"/>
  <c r="AQ254" i="14"/>
  <c r="DH270" i="14"/>
  <c r="DA9" i="14"/>
  <c r="AI9" i="14"/>
  <c r="BV25" i="14"/>
  <c r="BN41" i="14"/>
  <c r="CV57" i="14"/>
  <c r="AM57" i="14"/>
  <c r="BV73" i="14"/>
  <c r="DG89" i="14"/>
  <c r="AQ89" i="14"/>
  <c r="AT105" i="14"/>
  <c r="CB121" i="14"/>
  <c r="CZ137" i="14"/>
  <c r="AU137" i="14"/>
  <c r="BT153" i="14"/>
  <c r="DG169" i="14"/>
  <c r="DJ185" i="14"/>
  <c r="BP257" i="14"/>
  <c r="CZ87" i="14"/>
  <c r="AO18" i="14"/>
  <c r="BW130" i="14"/>
  <c r="DI242" i="14"/>
  <c r="AM45" i="14"/>
  <c r="CV125" i="14"/>
  <c r="DG189" i="14"/>
  <c r="DD221" i="14"/>
  <c r="AI253" i="14"/>
  <c r="BO8" i="14"/>
  <c r="DF40" i="14"/>
  <c r="CT72" i="14"/>
  <c r="CA88" i="14"/>
  <c r="BR104" i="14"/>
  <c r="AJ120" i="14"/>
  <c r="AT136" i="14"/>
  <c r="AR152" i="14"/>
  <c r="AQ168" i="14"/>
  <c r="AR184" i="14"/>
  <c r="AI200" i="14"/>
  <c r="CB216" i="14"/>
  <c r="BZ232" i="14"/>
  <c r="DG248" i="14"/>
  <c r="AR248" i="14"/>
  <c r="AI264" i="14"/>
  <c r="BQ280" i="14"/>
  <c r="DF19" i="14"/>
  <c r="AI19" i="14"/>
  <c r="AT35" i="14"/>
  <c r="CD51" i="14"/>
  <c r="DG67" i="14"/>
  <c r="CW83" i="14"/>
  <c r="AP83" i="14"/>
  <c r="CC99" i="14"/>
  <c r="CV115" i="14"/>
  <c r="DB131" i="14"/>
  <c r="AW131" i="14"/>
  <c r="BZ147" i="14"/>
  <c r="BU163" i="14"/>
  <c r="DE179" i="14"/>
  <c r="AU179" i="14"/>
  <c r="BN195" i="14"/>
  <c r="BZ211" i="14"/>
  <c r="DH227" i="14"/>
  <c r="AW227" i="14"/>
  <c r="BQ243" i="14"/>
  <c r="CY259" i="14"/>
  <c r="AU259" i="14"/>
  <c r="AH275" i="14"/>
  <c r="BP14" i="14"/>
  <c r="DH30" i="14"/>
  <c r="AN30" i="14"/>
  <c r="BO46" i="14"/>
  <c r="DC62" i="14"/>
  <c r="DB78" i="14"/>
  <c r="AS78" i="14"/>
  <c r="BU94" i="14"/>
  <c r="CV110" i="14"/>
  <c r="AT110" i="14"/>
  <c r="CA126" i="14"/>
  <c r="DC142" i="14"/>
  <c r="DG174" i="14"/>
  <c r="AJ174" i="14"/>
  <c r="CA190" i="14"/>
  <c r="DA206" i="14"/>
  <c r="AR206" i="14"/>
  <c r="BR222" i="14"/>
  <c r="BP238" i="14"/>
  <c r="CW254" i="14"/>
  <c r="AP254" i="14"/>
  <c r="BW270" i="14"/>
  <c r="DF9" i="14"/>
  <c r="AH9" i="14"/>
  <c r="AV25" i="14"/>
  <c r="CC41" i="14"/>
  <c r="CW57" i="14"/>
  <c r="AL57" i="14"/>
  <c r="BU73" i="14"/>
  <c r="DF89" i="14"/>
  <c r="CT105" i="14"/>
  <c r="AS105" i="14"/>
  <c r="CA121" i="14"/>
  <c r="DA137" i="14"/>
  <c r="AT137" i="14"/>
  <c r="BS153" i="14"/>
  <c r="DF169" i="14"/>
  <c r="CU185" i="14"/>
  <c r="AJ185" i="14"/>
  <c r="BO201" i="14"/>
  <c r="DG217" i="14"/>
  <c r="AR217" i="14"/>
  <c r="CZ128" i="14"/>
  <c r="BT273" i="14"/>
  <c r="BY87" i="14"/>
  <c r="AN18" i="14"/>
  <c r="CA130" i="14"/>
  <c r="CT242" i="14"/>
  <c r="AL45" i="14"/>
  <c r="CW125" i="14"/>
  <c r="DH189" i="14"/>
  <c r="BQ221" i="14"/>
  <c r="AR253" i="14"/>
  <c r="CA8" i="14"/>
  <c r="BP40" i="14"/>
  <c r="DJ72" i="14"/>
  <c r="BZ88" i="14"/>
  <c r="BQ104" i="14"/>
  <c r="AI120" i="14"/>
  <c r="AS136" i="14"/>
  <c r="AQ152" i="14"/>
  <c r="AP168" i="14"/>
  <c r="AQ184" i="14"/>
  <c r="AH200" i="14"/>
  <c r="CA216" i="14"/>
  <c r="BY232" i="14"/>
  <c r="DH248" i="14"/>
  <c r="AQ248" i="14"/>
  <c r="AH264" i="14"/>
  <c r="BP280" i="14"/>
  <c r="DG19" i="14"/>
  <c r="AH19" i="14"/>
  <c r="AR35" i="14"/>
  <c r="BN51" i="14"/>
  <c r="DH67" i="14"/>
  <c r="CY83" i="14"/>
  <c r="AO83" i="14"/>
  <c r="CB99" i="14"/>
  <c r="CX115" i="14"/>
  <c r="DC131" i="14"/>
  <c r="AV131" i="14"/>
  <c r="BY147" i="14"/>
  <c r="BT163" i="14"/>
  <c r="DF179" i="14"/>
  <c r="AT179" i="14"/>
  <c r="CC195" i="14"/>
  <c r="BY211" i="14"/>
  <c r="DI227" i="14"/>
  <c r="AV227" i="14"/>
  <c r="BP243" i="14"/>
  <c r="CZ259" i="14"/>
  <c r="DG275" i="14"/>
  <c r="AW275" i="14"/>
  <c r="BO14" i="14"/>
  <c r="DI30" i="14"/>
  <c r="AM30" i="14"/>
  <c r="CD46" i="14"/>
  <c r="CV62" i="14"/>
  <c r="DD78" i="14"/>
  <c r="AR78" i="14"/>
  <c r="BT94" i="14"/>
  <c r="CW110" i="14"/>
  <c r="AQ110" i="14"/>
  <c r="CC126" i="14"/>
  <c r="BZ142" i="14"/>
  <c r="DH174" i="14"/>
  <c r="AI174" i="14"/>
  <c r="BZ190" i="14"/>
  <c r="DB206" i="14"/>
  <c r="AQ206" i="14"/>
  <c r="BS222" i="14"/>
  <c r="BO238" i="14"/>
  <c r="CX254" i="14"/>
  <c r="AO254" i="14"/>
  <c r="DJ270" i="14"/>
  <c r="DC9" i="14"/>
  <c r="AW9" i="14"/>
  <c r="AU25" i="14"/>
  <c r="CB41" i="14"/>
  <c r="CX57" i="14"/>
  <c r="AK57" i="14"/>
  <c r="BT73" i="14"/>
  <c r="CX128" i="14"/>
  <c r="BX103" i="14"/>
  <c r="DA34" i="14"/>
  <c r="DE146" i="14"/>
  <c r="BQ242" i="14"/>
  <c r="AK45" i="14"/>
  <c r="CX125" i="14"/>
  <c r="DI189" i="14"/>
  <c r="BP221" i="14"/>
  <c r="AQ253" i="14"/>
  <c r="BW8" i="14"/>
  <c r="BN40" i="14"/>
  <c r="CV72" i="14"/>
  <c r="BX88" i="14"/>
  <c r="AT104" i="14"/>
  <c r="AV120" i="14"/>
  <c r="AR136" i="14"/>
  <c r="CU168" i="14"/>
  <c r="AO168" i="14"/>
  <c r="AP184" i="14"/>
  <c r="AW200" i="14"/>
  <c r="BY216" i="14"/>
  <c r="BX232" i="14"/>
  <c r="DI248" i="14"/>
  <c r="AP248" i="14"/>
  <c r="AW264" i="14"/>
  <c r="BO280" i="14"/>
  <c r="CV19" i="14"/>
  <c r="AW19" i="14"/>
  <c r="AO35" i="14"/>
  <c r="CC51" i="14"/>
  <c r="DI67" i="14"/>
  <c r="CZ83" i="14"/>
  <c r="AN83" i="14"/>
  <c r="CA99" i="14"/>
  <c r="CY115" i="14"/>
  <c r="DE131" i="14"/>
  <c r="AU131" i="14"/>
  <c r="BX147" i="14"/>
  <c r="BS163" i="14"/>
  <c r="DG179" i="14"/>
  <c r="AS179" i="14"/>
  <c r="CD195" i="14"/>
  <c r="BX211" i="14"/>
  <c r="CT227" i="14"/>
  <c r="AU227" i="14"/>
  <c r="CC243" i="14"/>
  <c r="DE259" i="14"/>
  <c r="DH275" i="14"/>
  <c r="AU275" i="14"/>
  <c r="CD14" i="14"/>
  <c r="CT30" i="14"/>
  <c r="AL30" i="14"/>
  <c r="BN46" i="14"/>
  <c r="BM46" i="14" s="1"/>
  <c r="CW62" i="14"/>
  <c r="DE78" i="14"/>
  <c r="AP78" i="14"/>
  <c r="BS94" i="14"/>
  <c r="CX110" i="14"/>
  <c r="AS110" i="14"/>
  <c r="CB126" i="14"/>
  <c r="BY142" i="14"/>
  <c r="DI174" i="14"/>
  <c r="AH174" i="14"/>
  <c r="BY190" i="14"/>
  <c r="DC206" i="14"/>
  <c r="AP206" i="14"/>
  <c r="AN222" i="14"/>
  <c r="CC238" i="14"/>
  <c r="CY254" i="14"/>
  <c r="AN254" i="14"/>
  <c r="BV270" i="14"/>
  <c r="DB9" i="14"/>
  <c r="DG25" i="14"/>
  <c r="AT25" i="14"/>
  <c r="CA41" i="14"/>
  <c r="CY57" i="14"/>
  <c r="AJ57" i="14"/>
  <c r="BS73" i="14"/>
  <c r="DI89" i="14"/>
  <c r="CU105" i="14"/>
  <c r="AQ105" i="14"/>
  <c r="BY121" i="14"/>
  <c r="DC137" i="14"/>
  <c r="AR137" i="14"/>
  <c r="AN176" i="14"/>
  <c r="BW103" i="14"/>
  <c r="BU34" i="14"/>
  <c r="DF146" i="14"/>
  <c r="CD242" i="14"/>
  <c r="DD61" i="14"/>
  <c r="DE125" i="14"/>
  <c r="CT189" i="14"/>
  <c r="BZ221" i="14"/>
  <c r="AV253" i="14"/>
  <c r="AV8" i="14"/>
  <c r="CC40" i="14"/>
  <c r="CW72" i="14"/>
  <c r="BW88" i="14"/>
  <c r="AS104" i="14"/>
  <c r="AU120" i="14"/>
  <c r="CX152" i="14"/>
  <c r="CV168" i="14"/>
  <c r="CU184" i="14"/>
  <c r="AO184" i="14"/>
  <c r="AV200" i="14"/>
  <c r="BX216" i="14"/>
  <c r="BV232" i="14"/>
  <c r="CW248" i="14"/>
  <c r="AO248" i="14"/>
  <c r="AU264" i="14"/>
  <c r="CD280" i="14"/>
  <c r="CT19" i="14"/>
  <c r="CX35" i="14"/>
  <c r="AN35" i="14"/>
  <c r="CB51" i="14"/>
  <c r="DJ67" i="14"/>
  <c r="DA83" i="14"/>
  <c r="AM83" i="14"/>
  <c r="BZ99" i="14"/>
  <c r="BU115" i="14"/>
  <c r="DF131" i="14"/>
  <c r="AT131" i="14"/>
  <c r="BV147" i="14"/>
  <c r="BR163" i="14"/>
  <c r="DH179" i="14"/>
  <c r="AR179" i="14"/>
  <c r="AN195" i="14"/>
  <c r="BW211" i="14"/>
  <c r="DJ227" i="14"/>
  <c r="AT227" i="14"/>
  <c r="BO243" i="14"/>
  <c r="CB259" i="14"/>
  <c r="DI275" i="14"/>
  <c r="AT275" i="14"/>
  <c r="BN14" i="14"/>
  <c r="DJ30" i="14"/>
  <c r="AK30" i="14"/>
  <c r="CC46" i="14"/>
  <c r="BZ62" i="14"/>
  <c r="DF78" i="14"/>
  <c r="AO78" i="14"/>
  <c r="BR94" i="14"/>
  <c r="CY110" i="14"/>
  <c r="AR110" i="14"/>
  <c r="BO126" i="14"/>
  <c r="BX142" i="14"/>
  <c r="CT174" i="14"/>
  <c r="AW174" i="14"/>
  <c r="BX190" i="14"/>
  <c r="AS272" i="14"/>
  <c r="AO12" i="14"/>
  <c r="CV119" i="14"/>
  <c r="BT34" i="14"/>
  <c r="CY146" i="14"/>
  <c r="AH242" i="14"/>
  <c r="DA61" i="14"/>
  <c r="BQ125" i="14"/>
  <c r="CY189" i="14"/>
  <c r="BU221" i="14"/>
  <c r="AU253" i="14"/>
  <c r="AO8" i="14"/>
  <c r="BT40" i="14"/>
  <c r="CX72" i="14"/>
  <c r="BV88" i="14"/>
  <c r="AR104" i="14"/>
  <c r="AT120" i="14"/>
  <c r="CY152" i="14"/>
  <c r="CW168" i="14"/>
  <c r="CV184" i="14"/>
  <c r="CU200" i="14"/>
  <c r="AT200" i="14"/>
  <c r="AN216" i="14"/>
  <c r="BU232" i="14"/>
  <c r="CT248" i="14"/>
  <c r="CX264" i="14"/>
  <c r="AT264" i="14"/>
  <c r="BN280" i="14"/>
  <c r="CU19" i="14"/>
  <c r="CY35" i="14"/>
  <c r="AM35" i="14"/>
  <c r="CA51" i="14"/>
  <c r="CT67" i="14"/>
  <c r="DB83" i="14"/>
  <c r="AL83" i="14"/>
  <c r="BY99" i="14"/>
  <c r="BS115" i="14"/>
  <c r="DG131" i="14"/>
  <c r="AS131" i="14"/>
  <c r="BW147" i="14"/>
  <c r="BQ163" i="14"/>
  <c r="DI179" i="14"/>
  <c r="AQ179" i="14"/>
  <c r="AM195" i="14"/>
  <c r="BV211" i="14"/>
  <c r="CU227" i="14"/>
  <c r="AS227" i="14"/>
  <c r="BN243" i="14"/>
  <c r="CA259" i="14"/>
  <c r="CT275" i="14"/>
  <c r="AS275" i="14"/>
  <c r="CC14" i="14"/>
  <c r="CU30" i="14"/>
  <c r="AJ30" i="14"/>
  <c r="CB46" i="14"/>
  <c r="BY62" i="14"/>
  <c r="DG78" i="14"/>
  <c r="AN78" i="14"/>
  <c r="BQ94" i="14"/>
  <c r="DB110" i="14"/>
  <c r="AP110" i="14"/>
  <c r="AN126" i="14"/>
  <c r="BW142" i="14"/>
  <c r="DJ174" i="14"/>
  <c r="AV174" i="14"/>
  <c r="BW190" i="14"/>
  <c r="DE206" i="14"/>
  <c r="DH222" i="14"/>
  <c r="AL222" i="14"/>
  <c r="BZ238" i="14"/>
  <c r="DA254" i="14"/>
  <c r="AJ254" i="14"/>
  <c r="BR270" i="14"/>
  <c r="DE9" i="14"/>
  <c r="DI25" i="14"/>
  <c r="AR25" i="14"/>
  <c r="BY41" i="14"/>
  <c r="DF57" i="14"/>
  <c r="AH57" i="14"/>
  <c r="BQ73" i="14"/>
  <c r="CD89" i="14"/>
  <c r="CW105" i="14"/>
  <c r="AO105" i="14"/>
  <c r="BW121" i="14"/>
  <c r="DG137" i="14"/>
  <c r="AP137" i="14"/>
  <c r="AN153" i="14"/>
  <c r="BR169" i="14"/>
  <c r="AR272" i="14"/>
  <c r="AL12" i="14"/>
  <c r="CX135" i="14"/>
  <c r="CS135" i="14" s="1"/>
  <c r="AM34" i="14"/>
  <c r="BV146" i="14"/>
  <c r="BM146" i="14" s="1"/>
  <c r="AW242" i="14"/>
  <c r="BQ61" i="14"/>
  <c r="BO125" i="14"/>
  <c r="CZ189" i="14"/>
  <c r="BW221" i="14"/>
  <c r="CZ269" i="14"/>
  <c r="AN8" i="14"/>
  <c r="BS40" i="14"/>
  <c r="CZ72" i="14"/>
  <c r="BU88" i="14"/>
  <c r="AQ104" i="14"/>
  <c r="CU136" i="14"/>
  <c r="CZ152" i="14"/>
  <c r="DB168" i="14"/>
  <c r="CW184" i="14"/>
  <c r="CV200" i="14"/>
  <c r="AS200" i="14"/>
  <c r="AM216" i="14"/>
  <c r="BT232" i="14"/>
  <c r="CU248" i="14"/>
  <c r="CY264" i="14"/>
  <c r="AS264" i="14"/>
  <c r="CC280" i="14"/>
  <c r="DI19" i="14"/>
  <c r="CZ35" i="14"/>
  <c r="AL35" i="14"/>
  <c r="BZ51" i="14"/>
  <c r="BU67" i="14"/>
  <c r="DC83" i="14"/>
  <c r="AK83" i="14"/>
  <c r="BX99" i="14"/>
  <c r="BR115" i="14"/>
  <c r="DH131" i="14"/>
  <c r="AR131" i="14"/>
  <c r="AN147" i="14"/>
  <c r="BP163" i="14"/>
  <c r="CT179" i="14"/>
  <c r="AP179" i="14"/>
  <c r="AL195" i="14"/>
  <c r="BU211" i="14"/>
  <c r="CV227" i="14"/>
  <c r="AR227" i="14"/>
  <c r="CD243" i="14"/>
  <c r="BZ259" i="14"/>
  <c r="DJ275" i="14"/>
  <c r="AR275" i="14"/>
  <c r="CB14" i="14"/>
  <c r="CV30" i="14"/>
  <c r="AI30" i="14"/>
  <c r="CA46" i="14"/>
  <c r="BX62" i="14"/>
  <c r="DH78" i="14"/>
  <c r="AM78" i="14"/>
  <c r="BP94" i="14"/>
  <c r="CZ110" i="14"/>
  <c r="AO110" i="14"/>
  <c r="AM126" i="14"/>
  <c r="BV142" i="14"/>
  <c r="CU174" i="14"/>
  <c r="AU174" i="14"/>
  <c r="BT190" i="14"/>
  <c r="DD206" i="14"/>
  <c r="CS206" i="14" s="1"/>
  <c r="DI222" i="14"/>
  <c r="AK222" i="14"/>
  <c r="BY238" i="14"/>
  <c r="DB254" i="14"/>
  <c r="AV254" i="14"/>
  <c r="CB270" i="14"/>
  <c r="BY9" i="14"/>
  <c r="CT25" i="14"/>
  <c r="AQ25" i="14"/>
  <c r="BX41" i="14"/>
  <c r="DA57" i="14"/>
  <c r="AW57" i="14"/>
  <c r="BP73" i="14"/>
  <c r="BN89" i="14"/>
  <c r="CX105" i="14"/>
  <c r="AN105" i="14"/>
  <c r="BV121" i="14"/>
  <c r="DC43" i="14"/>
  <c r="AS28" i="14"/>
  <c r="DC135" i="14"/>
  <c r="DI50" i="14"/>
  <c r="AH146" i="14"/>
  <c r="DA258" i="14"/>
  <c r="BP61" i="14"/>
  <c r="CC125" i="14"/>
  <c r="BQ189" i="14"/>
  <c r="BS221" i="14"/>
  <c r="DA269" i="14"/>
  <c r="AL8" i="14"/>
  <c r="BQ40" i="14"/>
  <c r="DD72" i="14"/>
  <c r="BS88" i="14"/>
  <c r="BM88" i="14" s="1"/>
  <c r="AJ104" i="14"/>
  <c r="CV136" i="14"/>
  <c r="DA152" i="14"/>
  <c r="DC168" i="14"/>
  <c r="CX184" i="14"/>
  <c r="CW200" i="14"/>
  <c r="AR200" i="14"/>
  <c r="AK216" i="14"/>
  <c r="BS232" i="14"/>
  <c r="CZ248" i="14"/>
  <c r="DA264" i="14"/>
  <c r="AR264" i="14"/>
  <c r="CB280" i="14"/>
  <c r="DJ19" i="14"/>
  <c r="DA35" i="14"/>
  <c r="AK35" i="14"/>
  <c r="BY51" i="14"/>
  <c r="BT67" i="14"/>
  <c r="DE83" i="14"/>
  <c r="AJ83" i="14"/>
  <c r="BV99" i="14"/>
  <c r="BQ115" i="14"/>
  <c r="DI131" i="14"/>
  <c r="AQ131" i="14"/>
  <c r="AM147" i="14"/>
  <c r="BO163" i="14"/>
  <c r="DJ179" i="14"/>
  <c r="AO179" i="14"/>
  <c r="AK195" i="14"/>
  <c r="BT211" i="14"/>
  <c r="CW227" i="14"/>
  <c r="AQ227" i="14"/>
  <c r="BW243" i="14"/>
  <c r="BY259" i="14"/>
  <c r="CU275" i="14"/>
  <c r="AQ275" i="14"/>
  <c r="CA14" i="14"/>
  <c r="DA30" i="14"/>
  <c r="AH30" i="14"/>
  <c r="AU46" i="14"/>
  <c r="BW62" i="14"/>
  <c r="CT78" i="14"/>
  <c r="AL78" i="14"/>
  <c r="BO94" i="14"/>
  <c r="DA110" i="14"/>
  <c r="DE126" i="14"/>
  <c r="AL126" i="14"/>
  <c r="BU142" i="14"/>
  <c r="CV174" i="14"/>
  <c r="AT174" i="14"/>
  <c r="BV190" i="14"/>
  <c r="DF206" i="14"/>
  <c r="CT222" i="14"/>
  <c r="AJ222" i="14"/>
  <c r="BX238" i="14"/>
  <c r="DC254" i="14"/>
  <c r="AU254" i="14"/>
  <c r="BT270" i="14"/>
  <c r="BX9" i="14"/>
  <c r="DJ25" i="14"/>
  <c r="AP25" i="14"/>
  <c r="BW41" i="14"/>
  <c r="DB57" i="14"/>
  <c r="AV57" i="14"/>
  <c r="AU73" i="14"/>
  <c r="CC89" i="14"/>
  <c r="CY105" i="14"/>
  <c r="AM105" i="14"/>
  <c r="BU121" i="14"/>
  <c r="DF137" i="14"/>
  <c r="CT153" i="14"/>
  <c r="AL153" i="14"/>
  <c r="BP169" i="14"/>
  <c r="DA185" i="14"/>
  <c r="AT185" i="14"/>
  <c r="CA201" i="14"/>
  <c r="CT217" i="14"/>
  <c r="CY233" i="14"/>
  <c r="AJ233" i="14"/>
  <c r="CD249" i="14"/>
  <c r="DH265" i="14"/>
  <c r="AL265" i="14"/>
  <c r="BX281" i="14"/>
  <c r="BN20" i="14"/>
  <c r="CZ36" i="14"/>
  <c r="AM36" i="14"/>
  <c r="CB52" i="14"/>
  <c r="DF68" i="14"/>
  <c r="AV68" i="14"/>
  <c r="AU84" i="14"/>
  <c r="BQ100" i="14"/>
  <c r="DE116" i="14"/>
  <c r="AV116" i="14"/>
  <c r="BZ132" i="14"/>
  <c r="CX148" i="14"/>
  <c r="CY164" i="14"/>
  <c r="AL164" i="14"/>
  <c r="CV123" i="14"/>
  <c r="BR60" i="14"/>
  <c r="BY135" i="14"/>
  <c r="DJ50" i="14"/>
  <c r="AW146" i="14"/>
  <c r="DB258" i="14"/>
  <c r="BO61" i="14"/>
  <c r="BP125" i="14"/>
  <c r="CD189" i="14"/>
  <c r="AN221" i="14"/>
  <c r="DB269" i="14"/>
  <c r="AK8" i="14"/>
  <c r="BU40" i="14"/>
  <c r="DE72" i="14"/>
  <c r="AU88" i="14"/>
  <c r="AI104" i="14"/>
  <c r="CW136" i="14"/>
  <c r="DB152" i="14"/>
  <c r="DD168" i="14"/>
  <c r="CY184" i="14"/>
  <c r="CX200" i="14"/>
  <c r="AQ200" i="14"/>
  <c r="AJ216" i="14"/>
  <c r="BR232" i="14"/>
  <c r="BW248" i="14"/>
  <c r="DB264" i="14"/>
  <c r="AQ264" i="14"/>
  <c r="BX280" i="14"/>
  <c r="BO19" i="14"/>
  <c r="DB35" i="14"/>
  <c r="AJ35" i="14"/>
  <c r="BX51" i="14"/>
  <c r="BS67" i="14"/>
  <c r="DF83" i="14"/>
  <c r="AI83" i="14"/>
  <c r="AU99" i="14"/>
  <c r="BP115" i="14"/>
  <c r="CT131" i="14"/>
  <c r="AO131" i="14"/>
  <c r="AL147" i="14"/>
  <c r="CD163" i="14"/>
  <c r="CU179" i="14"/>
  <c r="CZ195" i="14"/>
  <c r="AJ195" i="14"/>
  <c r="BS211" i="14"/>
  <c r="CX227" i="14"/>
  <c r="AP227" i="14"/>
  <c r="AN243" i="14"/>
  <c r="BX259" i="14"/>
  <c r="CV275" i="14"/>
  <c r="AP275" i="14"/>
  <c r="BZ14" i="14"/>
  <c r="CW30" i="14"/>
  <c r="AW30" i="14"/>
  <c r="AT46" i="14"/>
  <c r="BV62" i="14"/>
  <c r="DJ78" i="14"/>
  <c r="AK78" i="14"/>
  <c r="CD94" i="14"/>
  <c r="DC110" i="14"/>
  <c r="DF126" i="14"/>
  <c r="AK126" i="14"/>
  <c r="BT142" i="14"/>
  <c r="CW174" i="14"/>
  <c r="AS174" i="14"/>
  <c r="BU190" i="14"/>
  <c r="BQ206" i="14"/>
  <c r="DJ222" i="14"/>
  <c r="AI222" i="14"/>
  <c r="BW238" i="14"/>
  <c r="DG254" i="14"/>
  <c r="AT254" i="14"/>
  <c r="BS270" i="14"/>
  <c r="BW9" i="14"/>
  <c r="CU25" i="14"/>
  <c r="AO25" i="14"/>
  <c r="BV41" i="14"/>
  <c r="DC57" i="14"/>
  <c r="AQ57" i="14"/>
  <c r="AT73" i="14"/>
  <c r="CB89" i="14"/>
  <c r="CZ105" i="14"/>
  <c r="AL105" i="14"/>
  <c r="BS121" i="14"/>
  <c r="DH137" i="14"/>
  <c r="DJ153" i="14"/>
  <c r="AK153" i="14"/>
  <c r="BO169" i="14"/>
  <c r="DB185" i="14"/>
  <c r="AS185" i="14"/>
  <c r="BZ201" i="14"/>
  <c r="BV217" i="14"/>
  <c r="CZ233" i="14"/>
  <c r="AI233" i="14"/>
  <c r="BN249" i="14"/>
  <c r="BM249" i="14" s="1"/>
  <c r="CV265" i="14"/>
  <c r="AV265" i="14"/>
  <c r="BQ281" i="14"/>
  <c r="BT123" i="14"/>
  <c r="BQ60" i="14"/>
  <c r="CA151" i="14"/>
  <c r="CC50" i="14"/>
  <c r="DC162" i="14"/>
  <c r="BS258" i="14"/>
  <c r="DE77" i="14"/>
  <c r="AU125" i="14"/>
  <c r="BN189" i="14"/>
  <c r="AS221" i="14"/>
  <c r="DC269" i="14"/>
  <c r="AH8" i="14"/>
  <c r="AU40" i="14"/>
  <c r="DF72" i="14"/>
  <c r="AT88" i="14"/>
  <c r="AH104" i="14"/>
  <c r="CX136" i="14"/>
  <c r="DC152" i="14"/>
  <c r="DE168" i="14"/>
  <c r="DD184" i="14"/>
  <c r="CY200" i="14"/>
  <c r="AP200" i="14"/>
  <c r="AI216" i="14"/>
  <c r="BQ232" i="14"/>
  <c r="BV248" i="14"/>
  <c r="DC264" i="14"/>
  <c r="AP264" i="14"/>
  <c r="BZ280" i="14"/>
  <c r="CD19" i="14"/>
  <c r="DC35" i="14"/>
  <c r="AI35" i="14"/>
  <c r="BW51" i="14"/>
  <c r="BR67" i="14"/>
  <c r="CT83" i="14"/>
  <c r="AW83" i="14"/>
  <c r="AT99" i="14"/>
  <c r="BO115" i="14"/>
  <c r="DJ131" i="14"/>
  <c r="AP131" i="14"/>
  <c r="AK147" i="14"/>
  <c r="BN163" i="14"/>
  <c r="CY179" i="14"/>
  <c r="DA195" i="14"/>
  <c r="AI195" i="14"/>
  <c r="BR211" i="14"/>
  <c r="DB227" i="14"/>
  <c r="AO227" i="14"/>
  <c r="AM243" i="14"/>
  <c r="BV259" i="14"/>
  <c r="CW275" i="14"/>
  <c r="AO275" i="14"/>
  <c r="BY14" i="14"/>
  <c r="CX30" i="14"/>
  <c r="DB46" i="14"/>
  <c r="AS46" i="14"/>
  <c r="BU62" i="14"/>
  <c r="CU78" i="14"/>
  <c r="AJ78" i="14"/>
  <c r="BN94" i="14"/>
  <c r="DD110" i="14"/>
  <c r="DG126" i="14"/>
  <c r="AJ126" i="14"/>
  <c r="BS142" i="14"/>
  <c r="CX174" i="14"/>
  <c r="AR174" i="14"/>
  <c r="BS190" i="14"/>
  <c r="BP206" i="14"/>
  <c r="CU222" i="14"/>
  <c r="AH222" i="14"/>
  <c r="BV238" i="14"/>
  <c r="CT254" i="14"/>
  <c r="AM254" i="14"/>
  <c r="AI270" i="14"/>
  <c r="BU9" i="14"/>
  <c r="CV25" i="14"/>
  <c r="AK155" i="14"/>
  <c r="BY76" i="14"/>
  <c r="BW151" i="14"/>
  <c r="CB50" i="14"/>
  <c r="DD162" i="14"/>
  <c r="BR258" i="14"/>
  <c r="DF77" i="14"/>
  <c r="AT125" i="14"/>
  <c r="CA189" i="14"/>
  <c r="AR221" i="14"/>
  <c r="CT269" i="14"/>
  <c r="AW8" i="14"/>
  <c r="AT40" i="14"/>
  <c r="CC72" i="14"/>
  <c r="AS88" i="14"/>
  <c r="AW104" i="14"/>
  <c r="CY136" i="14"/>
  <c r="DD152" i="14"/>
  <c r="DF168" i="14"/>
  <c r="DE184" i="14"/>
  <c r="CZ200" i="14"/>
  <c r="AO200" i="14"/>
  <c r="AH216" i="14"/>
  <c r="BP232" i="14"/>
  <c r="BU248" i="14"/>
  <c r="DD264" i="14"/>
  <c r="AN264" i="14"/>
  <c r="BY280" i="14"/>
  <c r="BN19" i="14"/>
  <c r="DD35" i="14"/>
  <c r="AH35" i="14"/>
  <c r="BV51" i="14"/>
  <c r="BQ67" i="14"/>
  <c r="CU83" i="14"/>
  <c r="AQ83" i="14"/>
  <c r="AS99" i="14"/>
  <c r="CD115" i="14"/>
  <c r="CW131" i="14"/>
  <c r="CZ147" i="14"/>
  <c r="AJ147" i="14"/>
  <c r="CC163" i="14"/>
  <c r="CV179" i="14"/>
  <c r="DB195" i="14"/>
  <c r="AW195" i="14"/>
  <c r="BO211" i="14"/>
  <c r="DA227" i="14"/>
  <c r="DC243" i="14"/>
  <c r="AL243" i="14"/>
  <c r="BU259" i="14"/>
  <c r="CX275" i="14"/>
  <c r="AN275" i="14"/>
  <c r="BX14" i="14"/>
  <c r="CY30" i="14"/>
  <c r="DC46" i="14"/>
  <c r="AR46" i="14"/>
  <c r="BT62" i="14"/>
  <c r="CV78" i="14"/>
  <c r="AI78" i="14"/>
  <c r="CC94" i="14"/>
  <c r="BZ110" i="14"/>
  <c r="DH126" i="14"/>
  <c r="AI126" i="14"/>
  <c r="BR142" i="14"/>
  <c r="CY174" i="14"/>
  <c r="AQ174" i="14"/>
  <c r="BR190" i="14"/>
  <c r="BO206" i="14"/>
  <c r="CV222" i="14"/>
  <c r="AP219" i="14"/>
  <c r="AW92" i="14"/>
  <c r="AS151" i="14"/>
  <c r="DA66" i="14"/>
  <c r="BN162" i="14"/>
  <c r="BM162" i="14" s="1"/>
  <c r="DH274" i="14"/>
  <c r="DD77" i="14"/>
  <c r="AS125" i="14"/>
  <c r="BZ189" i="14"/>
  <c r="AQ221" i="14"/>
  <c r="DJ269" i="14"/>
  <c r="CY24" i="14"/>
  <c r="AN40" i="14"/>
  <c r="CB72" i="14"/>
  <c r="AL88" i="14"/>
  <c r="AV104" i="14"/>
  <c r="CZ136" i="14"/>
  <c r="DE152" i="14"/>
  <c r="CT168" i="14"/>
  <c r="CT184" i="14"/>
  <c r="DC200" i="14"/>
  <c r="CY216" i="14"/>
  <c r="AW216" i="14"/>
  <c r="BO232" i="14"/>
  <c r="BT248" i="14"/>
  <c r="DE264" i="14"/>
  <c r="AM264" i="14"/>
  <c r="BR280" i="14"/>
  <c r="CC19" i="14"/>
  <c r="DE35" i="14"/>
  <c r="AW35" i="14"/>
  <c r="AU51" i="14"/>
  <c r="BP67" i="14"/>
  <c r="CX83" i="14"/>
  <c r="AV83" i="14"/>
  <c r="AR99" i="14"/>
  <c r="BN115" i="14"/>
  <c r="BM115" i="14" s="1"/>
  <c r="CU131" i="14"/>
  <c r="DA147" i="14"/>
  <c r="AI147" i="14"/>
  <c r="CB163" i="14"/>
  <c r="CW179" i="14"/>
  <c r="DC195" i="14"/>
  <c r="AV195" i="14"/>
  <c r="CD211" i="14"/>
  <c r="CZ227" i="14"/>
  <c r="DD243" i="14"/>
  <c r="AK243" i="14"/>
  <c r="BT259" i="14"/>
  <c r="CY275" i="14"/>
  <c r="AM275" i="14"/>
  <c r="BW14" i="14"/>
  <c r="CZ30" i="14"/>
  <c r="DD46" i="14"/>
  <c r="AP46" i="14"/>
  <c r="BS62" i="14"/>
  <c r="CW78" i="14"/>
  <c r="AH78" i="14"/>
  <c r="CB94" i="14"/>
  <c r="BY110" i="14"/>
  <c r="DI126" i="14"/>
  <c r="AH126" i="14"/>
  <c r="BQ142" i="14"/>
  <c r="CZ174" i="14"/>
  <c r="AP174" i="14"/>
  <c r="AN190" i="14"/>
  <c r="CD206" i="14"/>
  <c r="CW222" i="14"/>
  <c r="AV222" i="14"/>
  <c r="BR238" i="14"/>
  <c r="DE254" i="14"/>
  <c r="CV270" i="14"/>
  <c r="AO219" i="14"/>
  <c r="DG108" i="14"/>
  <c r="AU167" i="14"/>
  <c r="DB66" i="14"/>
  <c r="CC162" i="14"/>
  <c r="DI274" i="14"/>
  <c r="DJ77" i="14"/>
  <c r="DH141" i="14"/>
  <c r="AK189" i="14"/>
  <c r="AP221" i="14"/>
  <c r="BN269" i="14"/>
  <c r="DA24" i="14"/>
  <c r="AM40" i="14"/>
  <c r="CA72" i="14"/>
  <c r="AK88" i="14"/>
  <c r="CU120" i="14"/>
  <c r="DA136" i="14"/>
  <c r="DF152" i="14"/>
  <c r="DJ168" i="14"/>
  <c r="DJ184" i="14"/>
  <c r="DD200" i="14"/>
  <c r="CZ216" i="14"/>
  <c r="AV216" i="14"/>
  <c r="CC232" i="14"/>
  <c r="BS248" i="14"/>
  <c r="DG264" i="14"/>
  <c r="AL264" i="14"/>
  <c r="AI280" i="14"/>
  <c r="CA19" i="14"/>
  <c r="DF35" i="14"/>
  <c r="AV35" i="14"/>
  <c r="AT51" i="14"/>
  <c r="BO67" i="14"/>
  <c r="DD83" i="14"/>
  <c r="CZ99" i="14"/>
  <c r="AQ99" i="14"/>
  <c r="CC115" i="14"/>
  <c r="CY131" i="14"/>
  <c r="DB147" i="14"/>
  <c r="AH147" i="14"/>
  <c r="CA163" i="14"/>
  <c r="CX179" i="14"/>
  <c r="DE195" i="14"/>
  <c r="AU195" i="14"/>
  <c r="CC211" i="14"/>
  <c r="CY227" i="14"/>
  <c r="DF243" i="14"/>
  <c r="AJ243" i="14"/>
  <c r="BS259" i="14"/>
  <c r="CZ275" i="14"/>
  <c r="AL275" i="14"/>
  <c r="BU14" i="14"/>
  <c r="BT30" i="14"/>
  <c r="DE46" i="14"/>
  <c r="AO46" i="14"/>
  <c r="BR62" i="14"/>
  <c r="CX78" i="14"/>
  <c r="AW78" i="14"/>
  <c r="CA94" i="14"/>
  <c r="BX110" i="14"/>
  <c r="CT126" i="14"/>
  <c r="AW126" i="14"/>
  <c r="BP142" i="14"/>
  <c r="DD174" i="14"/>
  <c r="AO174" i="14"/>
  <c r="AM190" i="14"/>
  <c r="BN206" i="14"/>
  <c r="CX222" i="14"/>
  <c r="AU222" i="14"/>
  <c r="CD238" i="14"/>
  <c r="DF254" i="14"/>
  <c r="CW270" i="14"/>
  <c r="AU270" i="14"/>
  <c r="BR9" i="14"/>
  <c r="CY25" i="14"/>
  <c r="AK25" i="14"/>
  <c r="BT41" i="14"/>
  <c r="BO57" i="14"/>
  <c r="DJ73" i="14"/>
  <c r="AO73" i="14"/>
  <c r="BX89" i="14"/>
  <c r="DD105" i="14"/>
  <c r="AH105" i="14"/>
  <c r="BP121" i="14"/>
  <c r="BN137" i="14"/>
  <c r="CX153" i="14"/>
  <c r="AW153" i="14"/>
  <c r="BZ169" i="14"/>
  <c r="DE185" i="14"/>
  <c r="AO185" i="14"/>
  <c r="AM201" i="14"/>
  <c r="BR217" i="14"/>
  <c r="DD233" i="14"/>
  <c r="AU233" i="14"/>
  <c r="BZ249" i="14"/>
  <c r="DI265" i="14"/>
  <c r="AV251" i="14"/>
  <c r="BO108" i="14"/>
  <c r="AT167" i="14"/>
  <c r="DI66" i="14"/>
  <c r="AJ162" i="14"/>
  <c r="DC274" i="14"/>
  <c r="CT77" i="14"/>
  <c r="CY141" i="14"/>
  <c r="AJ189" i="14"/>
  <c r="CV237" i="14"/>
  <c r="CB269" i="14"/>
  <c r="DB24" i="14"/>
  <c r="AL40" i="14"/>
  <c r="BZ72" i="14"/>
  <c r="AJ88" i="14"/>
  <c r="CV120" i="14"/>
  <c r="DB136" i="14"/>
  <c r="DJ152" i="14"/>
  <c r="DG168" i="14"/>
  <c r="DF184" i="14"/>
  <c r="DE200" i="14"/>
  <c r="DA216" i="14"/>
  <c r="AU216" i="14"/>
  <c r="CB232" i="14"/>
  <c r="BQ248" i="14"/>
  <c r="DH264" i="14"/>
  <c r="AV264" i="14"/>
  <c r="AH280" i="14"/>
  <c r="BZ19" i="14"/>
  <c r="CV35" i="14"/>
  <c r="AQ35" i="14"/>
  <c r="AS51" i="14"/>
  <c r="BN67" i="14"/>
  <c r="DG83" i="14"/>
  <c r="DA99" i="14"/>
  <c r="AP99" i="14"/>
  <c r="CB115" i="14"/>
  <c r="CX131" i="14"/>
  <c r="DC147" i="14"/>
  <c r="AW147" i="14"/>
  <c r="BZ163" i="14"/>
  <c r="CB179" i="14"/>
  <c r="DF195" i="14"/>
  <c r="AT195" i="14"/>
  <c r="BQ211" i="14"/>
  <c r="CB227" i="14"/>
  <c r="DG243" i="14"/>
  <c r="AI243" i="14"/>
  <c r="BR259" i="14"/>
  <c r="DA275" i="14"/>
  <c r="AV275" i="14"/>
  <c r="BQ14" i="14"/>
  <c r="BS30" i="14"/>
  <c r="DF46" i="14"/>
  <c r="AN46" i="14"/>
  <c r="BQ62" i="14"/>
  <c r="CY78" i="14"/>
  <c r="AV78" i="14"/>
  <c r="AU94" i="14"/>
  <c r="BW110" i="14"/>
  <c r="DJ126" i="14"/>
  <c r="AV126" i="14"/>
  <c r="BO142" i="14"/>
  <c r="DC174" i="14"/>
  <c r="DE190" i="14"/>
  <c r="AL190" i="14"/>
  <c r="CC206" i="14"/>
  <c r="CY222" i="14"/>
  <c r="AT222" i="14"/>
  <c r="CB238" i="14"/>
  <c r="DJ254" i="14"/>
  <c r="CX270" i="14"/>
  <c r="AT270" i="14"/>
  <c r="BQ9" i="14"/>
  <c r="CZ25" i="14"/>
  <c r="AK38" i="14"/>
  <c r="BU140" i="14"/>
  <c r="DJ183" i="14"/>
  <c r="DH66" i="14"/>
  <c r="AI162" i="14"/>
  <c r="DE274" i="14"/>
  <c r="AR77" i="14"/>
  <c r="DB141" i="14"/>
  <c r="AI189" i="14"/>
  <c r="CW237" i="14"/>
  <c r="CA269" i="14"/>
  <c r="DG24" i="14"/>
  <c r="AQ40" i="14"/>
  <c r="BY72" i="14"/>
  <c r="AI88" i="14"/>
  <c r="CW120" i="14"/>
  <c r="DC136" i="14"/>
  <c r="DH152" i="14"/>
  <c r="DH168" i="14"/>
  <c r="DG184" i="14"/>
  <c r="DF200" i="14"/>
  <c r="DB216" i="14"/>
  <c r="AT216" i="14"/>
  <c r="CA232" i="14"/>
  <c r="CV248" i="14"/>
  <c r="DI264" i="14"/>
  <c r="AK264" i="14"/>
  <c r="AW280" i="14"/>
  <c r="BY19" i="14"/>
  <c r="DJ35" i="14"/>
  <c r="AP35" i="14"/>
  <c r="AR51" i="14"/>
  <c r="CC67" i="14"/>
  <c r="DH83" i="14"/>
  <c r="DB99" i="14"/>
  <c r="AO99" i="14"/>
  <c r="CA115" i="14"/>
  <c r="CV131" i="14"/>
  <c r="DD147" i="14"/>
  <c r="AV147" i="14"/>
  <c r="BY163" i="14"/>
  <c r="BZ179" i="14"/>
  <c r="DG195" i="14"/>
  <c r="AS195" i="14"/>
  <c r="BP211" i="14"/>
  <c r="CA227" i="14"/>
  <c r="DH243" i="14"/>
  <c r="AH243" i="14"/>
  <c r="BQ259" i="14"/>
  <c r="DB275" i="14"/>
  <c r="AK275" i="14"/>
  <c r="BV14" i="14"/>
  <c r="BR30" i="14"/>
  <c r="DG46" i="14"/>
  <c r="AM46" i="14"/>
  <c r="BP62" i="14"/>
  <c r="CZ78" i="14"/>
  <c r="AQ78" i="14"/>
  <c r="AT94" i="14"/>
  <c r="BV110" i="14"/>
  <c r="CU126" i="14"/>
  <c r="AU126" i="14"/>
  <c r="CD142" i="14"/>
  <c r="DA174" i="14"/>
  <c r="DF190" i="14"/>
  <c r="AK190" i="14"/>
  <c r="CB206" i="14"/>
  <c r="CZ222" i="14"/>
  <c r="AS222" i="14"/>
  <c r="BT238" i="14"/>
  <c r="BQ254" i="14"/>
  <c r="CY270" i="14"/>
  <c r="AS270" i="14"/>
  <c r="BP9" i="14"/>
  <c r="DA25" i="14"/>
  <c r="AI25" i="14"/>
  <c r="BR41" i="14"/>
  <c r="BN57" i="14"/>
  <c r="CV73" i="14"/>
  <c r="AM73" i="14"/>
  <c r="BV89" i="14"/>
  <c r="DE105" i="14"/>
  <c r="AV105" i="14"/>
  <c r="AM121" i="14"/>
  <c r="CB137" i="14"/>
  <c r="CZ153" i="14"/>
  <c r="AU153" i="14"/>
  <c r="BX169" i="14"/>
  <c r="DG185" i="14"/>
  <c r="CX201" i="14"/>
  <c r="AK201" i="14"/>
  <c r="BP217" i="14"/>
  <c r="BR54" i="14"/>
  <c r="BT140" i="14"/>
  <c r="CV199" i="14"/>
  <c r="AP66" i="14"/>
  <c r="CV178" i="14"/>
  <c r="AW274" i="14"/>
  <c r="AP77" i="14"/>
  <c r="DE141" i="14"/>
  <c r="AH189" i="14"/>
  <c r="DD237" i="14"/>
  <c r="DI269" i="14"/>
  <c r="DD24" i="14"/>
  <c r="DH56" i="14"/>
  <c r="BW72" i="14"/>
  <c r="AH88" i="14"/>
  <c r="CX120" i="14"/>
  <c r="DD136" i="14"/>
  <c r="DI152" i="14"/>
  <c r="DI168" i="14"/>
  <c r="DH184" i="14"/>
  <c r="DG200" i="14"/>
  <c r="DC216" i="14"/>
  <c r="AS216" i="14"/>
  <c r="AN232" i="14"/>
  <c r="BO248" i="14"/>
  <c r="CW264" i="14"/>
  <c r="AJ264" i="14"/>
  <c r="AU280" i="14"/>
  <c r="BX19" i="14"/>
  <c r="CT35" i="14"/>
  <c r="CW51" i="14"/>
  <c r="AO51" i="14"/>
  <c r="CB67" i="14"/>
  <c r="DI83" i="14"/>
  <c r="DC99" i="14"/>
  <c r="AN99" i="14"/>
  <c r="BY115" i="14"/>
  <c r="BU131" i="14"/>
  <c r="DE147" i="14"/>
  <c r="AU147" i="14"/>
  <c r="BX163" i="14"/>
  <c r="BY179" i="14"/>
  <c r="DH195" i="14"/>
  <c r="AR195" i="14"/>
  <c r="BN211" i="14"/>
  <c r="BM211" i="14" s="1"/>
  <c r="BZ227" i="14"/>
  <c r="DI243" i="14"/>
  <c r="AW243" i="14"/>
  <c r="BP259" i="14"/>
  <c r="DD275" i="14"/>
  <c r="AJ275" i="14"/>
  <c r="AV14" i="14"/>
  <c r="BP30" i="14"/>
  <c r="DH46" i="14"/>
  <c r="AL46" i="14"/>
  <c r="BO62" i="14"/>
  <c r="BM62" i="14" s="1"/>
  <c r="DC78" i="14"/>
  <c r="DE94" i="14"/>
  <c r="AS94" i="14"/>
  <c r="BU110" i="14"/>
  <c r="CV126" i="14"/>
  <c r="AT126" i="14"/>
  <c r="BN142" i="14"/>
  <c r="DB174" i="14"/>
  <c r="DG190" i="14"/>
  <c r="AJ190" i="14"/>
  <c r="CA206" i="14"/>
  <c r="DA222" i="14"/>
  <c r="AR222" i="14"/>
  <c r="BS238" i="14"/>
  <c r="BP254" i="14"/>
  <c r="CZ270" i="14"/>
  <c r="AR270" i="14"/>
  <c r="BO9" i="14"/>
  <c r="DF25" i="14"/>
  <c r="AH25" i="14"/>
  <c r="AU41" i="14"/>
  <c r="CC57" i="14"/>
  <c r="CW73" i="14"/>
  <c r="AL73" i="14"/>
  <c r="BU89" i="14"/>
  <c r="DF105" i="14"/>
  <c r="CT121" i="14"/>
  <c r="AL121" i="14"/>
  <c r="CA137" i="14"/>
  <c r="DA153" i="14"/>
  <c r="AT153" i="14"/>
  <c r="BW169" i="14"/>
  <c r="DH185" i="14"/>
  <c r="CY201" i="14"/>
  <c r="AJ201" i="14"/>
  <c r="BO217" i="14"/>
  <c r="DG233" i="14"/>
  <c r="AR233" i="14"/>
  <c r="BY249" i="14"/>
  <c r="CY86" i="14"/>
  <c r="DC156" i="14"/>
  <c r="CW199" i="14"/>
  <c r="AO66" i="14"/>
  <c r="CZ178" i="14"/>
  <c r="AU274" i="14"/>
  <c r="AQ77" i="14"/>
  <c r="CA141" i="14"/>
  <c r="AR189" i="14"/>
  <c r="DG237" i="14"/>
  <c r="BX269" i="14"/>
  <c r="BY24" i="14"/>
  <c r="DI56" i="14"/>
  <c r="BV72" i="14"/>
  <c r="AW88" i="14"/>
  <c r="DA120" i="14"/>
  <c r="DE136" i="14"/>
  <c r="CC152" i="14"/>
  <c r="BW168" i="14"/>
  <c r="DI184" i="14"/>
  <c r="DI200" i="14"/>
  <c r="DD216" i="14"/>
  <c r="AR216" i="14"/>
  <c r="AL232" i="14"/>
  <c r="DJ248" i="14"/>
  <c r="CV264" i="14"/>
  <c r="DB280" i="14"/>
  <c r="AT280" i="14"/>
  <c r="BW19" i="14"/>
  <c r="DG35" i="14"/>
  <c r="CX51" i="14"/>
  <c r="AN51" i="14"/>
  <c r="CA67" i="14"/>
  <c r="DJ83" i="14"/>
  <c r="DD99" i="14"/>
  <c r="AM99" i="14"/>
  <c r="BZ115" i="14"/>
  <c r="BT131" i="14"/>
  <c r="DF147" i="14"/>
  <c r="AT147" i="14"/>
  <c r="BW163" i="14"/>
  <c r="BX179" i="14"/>
  <c r="DI195" i="14"/>
  <c r="AQ195" i="14"/>
  <c r="AN211" i="14"/>
  <c r="BY227" i="14"/>
  <c r="CT243" i="14"/>
  <c r="AV243" i="14"/>
  <c r="CC259" i="14"/>
  <c r="DF275" i="14"/>
  <c r="AU14" i="14"/>
  <c r="BO30" i="14"/>
  <c r="DI46" i="14"/>
  <c r="AK46" i="14"/>
  <c r="CD62" i="14"/>
  <c r="DA78" i="14"/>
  <c r="DF94" i="14"/>
  <c r="AR94" i="14"/>
  <c r="BT110" i="14"/>
  <c r="CW126" i="14"/>
  <c r="AS126" i="14"/>
  <c r="CA142" i="14"/>
  <c r="BQ174" i="14"/>
  <c r="DH190" i="14"/>
  <c r="AI190" i="14"/>
  <c r="BZ206" i="14"/>
  <c r="DB222" i="14"/>
  <c r="AQ222" i="14"/>
  <c r="BN238" i="14"/>
  <c r="BO254" i="14"/>
  <c r="DA270" i="14"/>
  <c r="AQ270" i="14"/>
  <c r="CD9" i="14"/>
  <c r="DB25" i="14"/>
  <c r="AW25" i="14"/>
  <c r="AT41" i="14"/>
  <c r="CB57" i="14"/>
  <c r="CY73" i="14"/>
  <c r="AK73" i="14"/>
  <c r="BT89" i="14"/>
  <c r="DH105" i="14"/>
  <c r="DJ121" i="14"/>
  <c r="AK121" i="14"/>
  <c r="CX150" i="14"/>
  <c r="CS150" i="14" s="1"/>
  <c r="BT172" i="14"/>
  <c r="BS199" i="14"/>
  <c r="CX82" i="14"/>
  <c r="BV178" i="14"/>
  <c r="AK274" i="14"/>
  <c r="DF93" i="14"/>
  <c r="BZ141" i="14"/>
  <c r="AQ189" i="14"/>
  <c r="DE237" i="14"/>
  <c r="BW269" i="14"/>
  <c r="BX24" i="14"/>
  <c r="CT56" i="14"/>
  <c r="BU72" i="14"/>
  <c r="AQ88" i="14"/>
  <c r="DB120" i="14"/>
  <c r="BP136" i="14"/>
  <c r="CB152" i="14"/>
  <c r="BV168" i="14"/>
  <c r="BW184" i="14"/>
  <c r="DJ200" i="14"/>
  <c r="DE216" i="14"/>
  <c r="AQ216" i="14"/>
  <c r="AK232" i="14"/>
  <c r="CD248" i="14"/>
  <c r="CZ264" i="14"/>
  <c r="DC280" i="14"/>
  <c r="AS280" i="14"/>
  <c r="BV19" i="14"/>
  <c r="CU35" i="14"/>
  <c r="CZ51" i="14"/>
  <c r="AM51" i="14"/>
  <c r="BZ67" i="14"/>
  <c r="BU83" i="14"/>
  <c r="DE99" i="14"/>
  <c r="AL99" i="14"/>
  <c r="BX115" i="14"/>
  <c r="BS131" i="14"/>
  <c r="DG147" i="14"/>
  <c r="AS147" i="14"/>
  <c r="AN163" i="14"/>
  <c r="BW179" i="14"/>
  <c r="CT195" i="14"/>
  <c r="AP195" i="14"/>
  <c r="AM211" i="14"/>
  <c r="BX227" i="14"/>
  <c r="DJ243" i="14"/>
  <c r="AU243" i="14"/>
  <c r="DA259" i="14"/>
  <c r="CB275" i="14"/>
  <c r="DB14" i="14"/>
  <c r="AT14" i="14"/>
  <c r="CD30" i="14"/>
  <c r="CT46" i="14"/>
  <c r="AJ46" i="14"/>
  <c r="BN62" i="14"/>
  <c r="DI78" i="14"/>
  <c r="DG94" i="14"/>
  <c r="AP94" i="14"/>
  <c r="BS110" i="14"/>
  <c r="CX126" i="14"/>
  <c r="AQ126" i="14"/>
  <c r="CC142" i="14"/>
  <c r="BP174" i="14"/>
  <c r="DI190" i="14"/>
  <c r="AH190" i="14"/>
  <c r="BY206" i="14"/>
  <c r="DC222" i="14"/>
  <c r="AP222" i="14"/>
  <c r="AN238" i="14"/>
  <c r="CD254" i="14"/>
  <c r="DB270" i="14"/>
  <c r="AP270" i="14"/>
  <c r="BN9" i="14"/>
  <c r="DC25" i="14"/>
  <c r="DG41" i="14"/>
  <c r="AS41" i="14"/>
  <c r="CA57" i="14"/>
  <c r="CZ73" i="14"/>
  <c r="AJ73" i="14"/>
  <c r="CY150" i="14"/>
  <c r="AL172" i="14"/>
  <c r="CX215" i="14"/>
  <c r="CZ82" i="14"/>
  <c r="BU178" i="14"/>
  <c r="AJ274" i="14"/>
  <c r="DG93" i="14"/>
  <c r="BO141" i="14"/>
  <c r="CV205" i="14"/>
  <c r="BP237" i="14"/>
  <c r="AU269" i="14"/>
  <c r="BV24" i="14"/>
  <c r="DJ56" i="14"/>
  <c r="AR72" i="14"/>
  <c r="CU104" i="14"/>
  <c r="DC120" i="14"/>
  <c r="BO136" i="14"/>
  <c r="CA152" i="14"/>
  <c r="CD168" i="14"/>
  <c r="BV184" i="14"/>
  <c r="BW200" i="14"/>
  <c r="DF216" i="14"/>
  <c r="CS216" i="14" s="1"/>
  <c r="AP216" i="14"/>
  <c r="AJ232" i="14"/>
  <c r="BN248" i="14"/>
  <c r="DJ264" i="14"/>
  <c r="DD280" i="14"/>
  <c r="AR280" i="14"/>
  <c r="BU19" i="14"/>
  <c r="DH35" i="14"/>
  <c r="DA51" i="14"/>
  <c r="AL51" i="14"/>
  <c r="BY67" i="14"/>
  <c r="BT83" i="14"/>
  <c r="DF99" i="14"/>
  <c r="AK99" i="14"/>
  <c r="BW115" i="14"/>
  <c r="BR131" i="14"/>
  <c r="DH147" i="14"/>
  <c r="AQ147" i="14"/>
  <c r="AM163" i="14"/>
  <c r="BV179" i="14"/>
  <c r="DJ195" i="14"/>
  <c r="AO195" i="14"/>
  <c r="AL211" i="14"/>
  <c r="BW227" i="14"/>
  <c r="CU243" i="14"/>
  <c r="AT243" i="14"/>
  <c r="BO259" i="14"/>
  <c r="CA275" i="14"/>
  <c r="DC14" i="14"/>
  <c r="AS14" i="14"/>
  <c r="BN30" i="14"/>
  <c r="DJ46" i="14"/>
  <c r="AI46" i="14"/>
  <c r="CC62" i="14"/>
  <c r="BZ78" i="14"/>
  <c r="DH94" i="14"/>
  <c r="AO94" i="14"/>
  <c r="BR110" i="14"/>
  <c r="CY126" i="14"/>
  <c r="AR126" i="14"/>
  <c r="CB142" i="14"/>
  <c r="BO174" i="14"/>
  <c r="CT190" i="14"/>
  <c r="AW190" i="14"/>
  <c r="BX206" i="14"/>
  <c r="DG222" i="14"/>
  <c r="AO222" i="14"/>
  <c r="AM238" i="14"/>
  <c r="BN254" i="14"/>
  <c r="DC270" i="14"/>
  <c r="AO270" i="14"/>
  <c r="AU166" i="14"/>
  <c r="CC188" i="14"/>
  <c r="CV215" i="14"/>
  <c r="BO82" i="14"/>
  <c r="AP178" i="14"/>
  <c r="BX93" i="14"/>
  <c r="CB141" i="14"/>
  <c r="CY205" i="14"/>
  <c r="CD237" i="14"/>
  <c r="AS269" i="14"/>
  <c r="BO24" i="14"/>
  <c r="CW56" i="14"/>
  <c r="AP72" i="14"/>
  <c r="CV104" i="14"/>
  <c r="DI120" i="14"/>
  <c r="CD136" i="14"/>
  <c r="BZ152" i="14"/>
  <c r="CC168" i="14"/>
  <c r="BU184" i="14"/>
  <c r="BV200" i="14"/>
  <c r="DG216" i="14"/>
  <c r="CX232" i="14"/>
  <c r="AI232" i="14"/>
  <c r="CC248" i="14"/>
  <c r="CU264" i="14"/>
  <c r="DE280" i="14"/>
  <c r="AQ280" i="14"/>
  <c r="BT19" i="14"/>
  <c r="BO35" i="14"/>
  <c r="DB51" i="14"/>
  <c r="AK51" i="14"/>
  <c r="BX67" i="14"/>
  <c r="BS83" i="14"/>
  <c r="DG99" i="14"/>
  <c r="AJ99" i="14"/>
  <c r="BV115" i="14"/>
  <c r="BQ131" i="14"/>
  <c r="DI147" i="14"/>
  <c r="AO147" i="14"/>
  <c r="AL163" i="14"/>
  <c r="BU179" i="14"/>
  <c r="CY195" i="14"/>
  <c r="DC211" i="14"/>
  <c r="AK211" i="14"/>
  <c r="BV227" i="14"/>
  <c r="CV243" i="14"/>
  <c r="AS243" i="14"/>
  <c r="CD259" i="14"/>
  <c r="BZ275" i="14"/>
  <c r="DD14" i="14"/>
  <c r="AR14" i="14"/>
  <c r="CC30" i="14"/>
  <c r="CU46" i="14"/>
  <c r="AH46" i="14"/>
  <c r="CB62" i="14"/>
  <c r="BY78" i="14"/>
  <c r="DI94" i="14"/>
  <c r="AN94" i="14"/>
  <c r="BQ110" i="14"/>
  <c r="DB126" i="14"/>
  <c r="AP126" i="14"/>
  <c r="AN142" i="14"/>
  <c r="CD174" i="14"/>
  <c r="DJ190" i="14"/>
  <c r="AV190" i="14"/>
  <c r="BW206" i="14"/>
  <c r="DE222" i="14"/>
  <c r="DH238" i="14"/>
  <c r="AL238" i="14"/>
  <c r="CC254" i="14"/>
  <c r="DD270" i="14"/>
  <c r="AN270" i="14"/>
  <c r="CB9" i="14"/>
  <c r="DE25" i="14"/>
  <c r="DI41" i="14"/>
  <c r="AP41" i="14"/>
  <c r="BY57" i="14"/>
  <c r="DC73" i="14"/>
  <c r="AH73" i="14"/>
  <c r="BY230" i="14"/>
  <c r="AT204" i="14"/>
  <c r="BN215" i="14"/>
  <c r="CD82" i="14"/>
  <c r="AO178" i="14"/>
  <c r="BP13" i="14"/>
  <c r="BU93" i="14"/>
  <c r="CD141" i="14"/>
  <c r="CZ205" i="14"/>
  <c r="BU237" i="14"/>
  <c r="AR269" i="14"/>
  <c r="CD24" i="14"/>
  <c r="CX56" i="14"/>
  <c r="AN72" i="14"/>
  <c r="CW104" i="14"/>
  <c r="DJ120" i="14"/>
  <c r="BN136" i="14"/>
  <c r="BY152" i="14"/>
  <c r="CB168" i="14"/>
  <c r="BR184" i="14"/>
  <c r="BU200" i="14"/>
  <c r="DH216" i="14"/>
  <c r="CY232" i="14"/>
  <c r="AH232" i="14"/>
  <c r="CB248" i="14"/>
  <c r="BW264" i="14"/>
  <c r="DF280" i="14"/>
  <c r="AP280" i="14"/>
  <c r="BS19" i="14"/>
  <c r="CD35" i="14"/>
  <c r="DC51" i="14"/>
  <c r="AJ51" i="14"/>
  <c r="BW67" i="14"/>
  <c r="BR83" i="14"/>
  <c r="DH99" i="14"/>
  <c r="AI99" i="14"/>
  <c r="AN115" i="14"/>
  <c r="BP131" i="14"/>
  <c r="DJ147" i="14"/>
  <c r="AP147" i="14"/>
  <c r="AK163" i="14"/>
  <c r="BT179" i="14"/>
  <c r="CX195" i="14"/>
  <c r="DD211" i="14"/>
  <c r="AJ211" i="14"/>
  <c r="BU227" i="14"/>
  <c r="CW243" i="14"/>
  <c r="AR243" i="14"/>
  <c r="BW259" i="14"/>
  <c r="BY275" i="14"/>
  <c r="DE14" i="14"/>
  <c r="AQ14" i="14"/>
  <c r="CB30" i="14"/>
  <c r="DA46" i="14"/>
  <c r="AW46" i="14"/>
  <c r="CA62" i="14"/>
  <c r="BX78" i="14"/>
  <c r="CT94" i="14"/>
  <c r="AM94" i="14"/>
  <c r="CD110" i="14"/>
  <c r="CZ126" i="14"/>
  <c r="AO126" i="14"/>
  <c r="AM142" i="14"/>
  <c r="BN174" i="14"/>
  <c r="CU190" i="14"/>
  <c r="AU190" i="14"/>
  <c r="BT206" i="14"/>
  <c r="DF222" i="14"/>
  <c r="DI238" i="14"/>
  <c r="AK238" i="14"/>
  <c r="CA254" i="14"/>
  <c r="DE270" i="14"/>
  <c r="AM270" i="14"/>
  <c r="BV9" i="14"/>
  <c r="BY25" i="14"/>
  <c r="CT41" i="14"/>
  <c r="AO41" i="14"/>
  <c r="BX57" i="14"/>
  <c r="DD73" i="14"/>
  <c r="AW73" i="14"/>
  <c r="BP89" i="14"/>
  <c r="BN105" i="14"/>
  <c r="CX121" i="14"/>
  <c r="AW121" i="14"/>
  <c r="BV137" i="14"/>
  <c r="DF153" i="14"/>
  <c r="CA230" i="14"/>
  <c r="AS204" i="14"/>
  <c r="BW231" i="14"/>
  <c r="AS82" i="14"/>
  <c r="DJ194" i="14"/>
  <c r="BO13" i="14"/>
  <c r="BT93" i="14"/>
  <c r="AJ141" i="14"/>
  <c r="DC205" i="14"/>
  <c r="BT237" i="14"/>
  <c r="AQ269" i="14"/>
  <c r="BN24" i="14"/>
  <c r="DE56" i="14"/>
  <c r="AM72" i="14"/>
  <c r="DD104" i="14"/>
  <c r="CT120" i="14"/>
  <c r="CC136" i="14"/>
  <c r="BX152" i="14"/>
  <c r="CA168" i="14"/>
  <c r="BQ184" i="14"/>
  <c r="BT200" i="14"/>
  <c r="DI216" i="14"/>
  <c r="DA232" i="14"/>
  <c r="AW232" i="14"/>
  <c r="CA248" i="14"/>
  <c r="CT264" i="14"/>
  <c r="DG280" i="14"/>
  <c r="AO280" i="14"/>
  <c r="BQ19" i="14"/>
  <c r="BN35" i="14"/>
  <c r="DD51" i="14"/>
  <c r="AI51" i="14"/>
  <c r="BV67" i="14"/>
  <c r="BM67" i="14" s="1"/>
  <c r="BQ83" i="14"/>
  <c r="DI99" i="14"/>
  <c r="AH99" i="14"/>
  <c r="AM115" i="14"/>
  <c r="BO131" i="14"/>
  <c r="CU147" i="14"/>
  <c r="CZ163" i="14"/>
  <c r="AJ163" i="14"/>
  <c r="BS179" i="14"/>
  <c r="CW195" i="14"/>
  <c r="DE211" i="14"/>
  <c r="AI211" i="14"/>
  <c r="BT227" i="14"/>
  <c r="CX243" i="14"/>
  <c r="AQ243" i="14"/>
  <c r="BN259" i="14"/>
  <c r="DC275" i="14"/>
  <c r="DF14" i="14"/>
  <c r="AP14" i="14"/>
  <c r="CA30" i="14"/>
  <c r="CV46" i="14"/>
  <c r="AV46" i="14"/>
  <c r="AU62" i="14"/>
  <c r="BW78" i="14"/>
  <c r="DJ94" i="14"/>
  <c r="AL94" i="14"/>
  <c r="CC110" i="14"/>
  <c r="DA126" i="14"/>
  <c r="DE142" i="14"/>
  <c r="AL142" i="14"/>
  <c r="CC174" i="14"/>
  <c r="CV190" i="14"/>
  <c r="AT190" i="14"/>
  <c r="BV206" i="14"/>
  <c r="DD222" i="14"/>
  <c r="CT238" i="14"/>
  <c r="AJ238" i="14"/>
  <c r="BZ254" i="14"/>
  <c r="DF270" i="14"/>
  <c r="AL270" i="14"/>
  <c r="AO246" i="14"/>
  <c r="BU220" i="14"/>
  <c r="BU231" i="14"/>
  <c r="AR82" i="14"/>
  <c r="CU194" i="14"/>
  <c r="BR13" i="14"/>
  <c r="AT93" i="14"/>
  <c r="AR141" i="14"/>
  <c r="DD205" i="14"/>
  <c r="BO237" i="14"/>
  <c r="AP269" i="14"/>
  <c r="CC24" i="14"/>
  <c r="DF56" i="14"/>
  <c r="AL72" i="14"/>
  <c r="DE104" i="14"/>
  <c r="BP120" i="14"/>
  <c r="CB136" i="14"/>
  <c r="BW152" i="14"/>
  <c r="BZ168" i="14"/>
  <c r="BP184" i="14"/>
  <c r="BS200" i="14"/>
  <c r="CW216" i="14"/>
  <c r="DB232" i="14"/>
  <c r="AV232" i="14"/>
  <c r="BX248" i="14"/>
  <c r="BV264" i="14"/>
  <c r="DH280" i="14"/>
  <c r="AN280" i="14"/>
  <c r="BP19" i="14"/>
  <c r="CC35" i="14"/>
  <c r="DE51" i="14"/>
  <c r="AH51" i="14"/>
  <c r="AU67" i="14"/>
  <c r="BP83" i="14"/>
  <c r="CT99" i="14"/>
  <c r="AW99" i="14"/>
  <c r="AL115" i="14"/>
  <c r="BN131" i="14"/>
  <c r="CV147" i="14"/>
  <c r="DA163" i="14"/>
  <c r="AI163" i="14"/>
  <c r="BR179" i="14"/>
  <c r="CU195" i="14"/>
  <c r="DF211" i="14"/>
  <c r="AH211" i="14"/>
  <c r="BS227" i="14"/>
  <c r="DB243" i="14"/>
  <c r="AP243" i="14"/>
  <c r="AI259" i="14"/>
  <c r="BX275" i="14"/>
  <c r="DG14" i="14"/>
  <c r="AO14" i="14"/>
  <c r="BZ30" i="14"/>
  <c r="CW46" i="14"/>
  <c r="AQ46" i="14"/>
  <c r="AT62" i="14"/>
  <c r="BV78" i="14"/>
  <c r="CU94" i="14"/>
  <c r="AK94" i="14"/>
  <c r="CB110" i="14"/>
  <c r="DC126" i="14"/>
  <c r="DF142" i="14"/>
  <c r="AK142" i="14"/>
  <c r="CB174" i="14"/>
  <c r="CW190" i="14"/>
  <c r="AS190" i="14"/>
  <c r="BU206" i="14"/>
  <c r="BQ222" i="14"/>
  <c r="CU238" i="14"/>
  <c r="AI238" i="14"/>
  <c r="BY254" i="14"/>
  <c r="DG270" i="14"/>
  <c r="AV270" i="14"/>
  <c r="BZ9" i="14"/>
  <c r="BW25" i="14"/>
  <c r="CU41" i="14"/>
  <c r="CW252" i="14"/>
  <c r="AL231" i="14"/>
  <c r="DJ98" i="14"/>
  <c r="AN194" i="14"/>
  <c r="AV13" i="14"/>
  <c r="AS93" i="14"/>
  <c r="AO141" i="14"/>
  <c r="CC205" i="14"/>
  <c r="AN237" i="14"/>
  <c r="AV269" i="14"/>
  <c r="BW24" i="14"/>
  <c r="BO56" i="14"/>
  <c r="AK72" i="14"/>
  <c r="DH104" i="14"/>
  <c r="BO120" i="14"/>
  <c r="CA136" i="14"/>
  <c r="BV152" i="14"/>
  <c r="BY168" i="14"/>
  <c r="BN184" i="14"/>
  <c r="BR200" i="14"/>
  <c r="CU216" i="14"/>
  <c r="DC232" i="14"/>
  <c r="AU232" i="14"/>
  <c r="BR248" i="14"/>
  <c r="BU264" i="14"/>
  <c r="DI280" i="14"/>
  <c r="AL280" i="14"/>
  <c r="CB19" i="14"/>
  <c r="CA35" i="14"/>
  <c r="DF51" i="14"/>
  <c r="AW51" i="14"/>
  <c r="AT67" i="14"/>
  <c r="BO83" i="14"/>
  <c r="DJ99" i="14"/>
  <c r="AV99" i="14"/>
  <c r="AK115" i="14"/>
  <c r="CC131" i="14"/>
  <c r="CY147" i="14"/>
  <c r="DB163" i="14"/>
  <c r="AH163" i="14"/>
  <c r="BO179" i="14"/>
  <c r="CV195" i="14"/>
  <c r="DG211" i="14"/>
  <c r="AW211" i="14"/>
  <c r="BR227" i="14"/>
  <c r="CY243" i="14"/>
  <c r="AO243" i="14"/>
  <c r="AH259" i="14"/>
  <c r="DE275" i="14"/>
  <c r="DH14" i="14"/>
  <c r="AN14" i="14"/>
  <c r="BY30" i="14"/>
  <c r="CX46" i="14"/>
  <c r="DB62" i="14"/>
  <c r="AS62" i="14"/>
  <c r="BU78" i="14"/>
  <c r="CV94" i="14"/>
  <c r="AJ94" i="14"/>
  <c r="CA110" i="14"/>
  <c r="DD126" i="14"/>
  <c r="DG142" i="14"/>
  <c r="AJ142" i="14"/>
  <c r="CA174" i="14"/>
  <c r="CX190" i="14"/>
  <c r="AR190" i="14"/>
  <c r="BS206" i="14"/>
  <c r="BP222" i="14"/>
  <c r="CV238" i="14"/>
  <c r="AH238" i="14"/>
  <c r="BX254" i="14"/>
  <c r="DI270" i="14"/>
  <c r="AK270" i="14"/>
  <c r="AV9" i="14"/>
  <c r="BU25" i="14"/>
  <c r="CV41" i="14"/>
  <c r="AL41" i="14"/>
  <c r="BU57" i="14"/>
  <c r="DH73" i="14"/>
  <c r="CT89" i="14"/>
  <c r="AS89" i="14"/>
  <c r="CA105" i="14"/>
  <c r="DA121" i="14"/>
  <c r="AT121" i="14"/>
  <c r="BP137" i="14"/>
  <c r="DH153" i="14"/>
  <c r="CU169" i="14"/>
  <c r="AJ169" i="14"/>
  <c r="BO185" i="14"/>
  <c r="DG201" i="14"/>
  <c r="AR201" i="14"/>
  <c r="BX217" i="14"/>
  <c r="BT233" i="14"/>
  <c r="DF33" i="14"/>
  <c r="CZ252" i="14"/>
  <c r="BV247" i="14"/>
  <c r="CU98" i="14"/>
  <c r="CS98" i="14" s="1"/>
  <c r="AM194" i="14"/>
  <c r="AU13" i="14"/>
  <c r="AR93" i="14"/>
  <c r="DF173" i="14"/>
  <c r="CB205" i="14"/>
  <c r="AH237" i="14"/>
  <c r="AK269" i="14"/>
  <c r="AV24" i="14"/>
  <c r="CD56" i="14"/>
  <c r="AI72" i="14"/>
  <c r="CT104" i="14"/>
  <c r="CD120" i="14"/>
  <c r="BZ136" i="14"/>
  <c r="BU152" i="14"/>
  <c r="BX168" i="14"/>
  <c r="BZ184" i="14"/>
  <c r="BQ200" i="14"/>
  <c r="DJ216" i="14"/>
  <c r="DD232" i="14"/>
  <c r="AT232" i="14"/>
  <c r="BY248" i="14"/>
  <c r="BT264" i="14"/>
  <c r="CT280" i="14"/>
  <c r="AV280" i="14"/>
  <c r="AV19" i="14"/>
  <c r="BZ35" i="14"/>
  <c r="CV51" i="14"/>
  <c r="AQ51" i="14"/>
  <c r="AS67" i="14"/>
  <c r="CD83" i="14"/>
  <c r="CW99" i="14"/>
  <c r="CZ115" i="14"/>
  <c r="AI115" i="14"/>
  <c r="CB131" i="14"/>
  <c r="CW147" i="14"/>
  <c r="DC163" i="14"/>
  <c r="AW163" i="14"/>
  <c r="CD179" i="14"/>
  <c r="CB195" i="14"/>
  <c r="DH211" i="14"/>
  <c r="AV211" i="14"/>
  <c r="BO227" i="14"/>
  <c r="CZ243" i="14"/>
  <c r="DC259" i="14"/>
  <c r="AW259" i="14"/>
  <c r="BV275" i="14"/>
  <c r="DI14" i="14"/>
  <c r="AM14" i="14"/>
  <c r="BX30" i="14"/>
  <c r="CY46" i="14"/>
  <c r="DD62" i="14"/>
  <c r="AR62" i="14"/>
  <c r="BT78" i="14"/>
  <c r="CW94" i="14"/>
  <c r="AI94" i="14"/>
  <c r="BP110" i="14"/>
  <c r="BZ126" i="14"/>
  <c r="DH142" i="14"/>
  <c r="AI142" i="14"/>
  <c r="BZ174" i="14"/>
  <c r="CY190" i="14"/>
  <c r="AQ190" i="14"/>
  <c r="BR206" i="14"/>
  <c r="BO222" i="14"/>
  <c r="CW238" i="14"/>
  <c r="AW238" i="14"/>
  <c r="BW254" i="14"/>
  <c r="CU270" i="14"/>
  <c r="AJ270" i="14"/>
  <c r="AU9" i="14"/>
  <c r="BT25" i="14"/>
  <c r="CW41" i="14"/>
  <c r="AK41" i="14"/>
  <c r="BT57" i="14"/>
  <c r="CX73" i="14"/>
  <c r="DJ89" i="14"/>
  <c r="AR89" i="14"/>
  <c r="BZ105" i="14"/>
  <c r="DB121" i="14"/>
  <c r="AS121" i="14"/>
  <c r="BT137" i="14"/>
  <c r="BO153" i="14"/>
  <c r="CV169" i="14"/>
  <c r="AI169" i="14"/>
  <c r="CD185" i="14"/>
  <c r="DH201" i="14"/>
  <c r="AQ201" i="14"/>
  <c r="BW217" i="14"/>
  <c r="CC233" i="14"/>
  <c r="DI33" i="14"/>
  <c r="CD252" i="14"/>
  <c r="BT247" i="14"/>
  <c r="BQ98" i="14"/>
  <c r="AR194" i="14"/>
  <c r="CT29" i="14"/>
  <c r="DJ109" i="14"/>
  <c r="DI173" i="14"/>
  <c r="CA205" i="14"/>
  <c r="AW237" i="14"/>
  <c r="AJ269" i="14"/>
  <c r="AU24" i="14"/>
  <c r="BN56" i="14"/>
  <c r="BM56" i="14" s="1"/>
  <c r="AV72" i="14"/>
  <c r="DF104" i="14"/>
  <c r="BN120" i="14"/>
  <c r="BY136" i="14"/>
  <c r="BT152" i="14"/>
  <c r="BU168" i="14"/>
  <c r="CB184" i="14"/>
  <c r="BP200" i="14"/>
  <c r="BM200" i="14" s="1"/>
  <c r="BW216" i="14"/>
  <c r="DE232" i="14"/>
  <c r="AS232" i="14"/>
  <c r="BZ248" i="14"/>
  <c r="BS264" i="14"/>
  <c r="CU280" i="14"/>
  <c r="AK280" i="14"/>
  <c r="AU19" i="14"/>
  <c r="BY35" i="14"/>
  <c r="CT51" i="14"/>
  <c r="AV51" i="14"/>
  <c r="AR67" i="14"/>
  <c r="BN83" i="14"/>
  <c r="CU99" i="14"/>
  <c r="DA115" i="14"/>
  <c r="AH115" i="14"/>
  <c r="CA131" i="14"/>
  <c r="CX147" i="14"/>
  <c r="DD163" i="14"/>
  <c r="AV163" i="14"/>
  <c r="CC179" i="14"/>
  <c r="CA195" i="14"/>
  <c r="CT211" i="14"/>
  <c r="AU211" i="14"/>
  <c r="CD227" i="14"/>
  <c r="DA243" i="14"/>
  <c r="DD259" i="14"/>
  <c r="AT259" i="14"/>
  <c r="BU275" i="14"/>
  <c r="CT14" i="14"/>
  <c r="AL14" i="14"/>
  <c r="BW30" i="14"/>
  <c r="CZ46" i="14"/>
  <c r="DE62" i="14"/>
  <c r="AP62" i="14"/>
  <c r="BS78" i="14"/>
  <c r="CX94" i="14"/>
  <c r="AH94" i="14"/>
  <c r="BO110" i="14"/>
  <c r="BY126" i="14"/>
  <c r="DI142" i="14"/>
  <c r="AH142" i="14"/>
  <c r="BY174" i="14"/>
  <c r="DD190" i="14"/>
  <c r="AP190" i="14"/>
  <c r="AN206" i="14"/>
  <c r="CD222" i="14"/>
  <c r="BM222" i="14" s="1"/>
  <c r="CX238" i="14"/>
  <c r="AV238" i="14"/>
  <c r="BV254" i="14"/>
  <c r="BQ270" i="14"/>
  <c r="DG9" i="14"/>
  <c r="AT9" i="14"/>
  <c r="BS25" i="14"/>
  <c r="CX41" i="14"/>
  <c r="DG97" i="14"/>
  <c r="AN268" i="14"/>
  <c r="CV263" i="14"/>
  <c r="AI98" i="14"/>
  <c r="BZ210" i="14"/>
  <c r="BS29" i="14"/>
  <c r="CX109" i="14"/>
  <c r="DC173" i="14"/>
  <c r="BT205" i="14"/>
  <c r="BM205" i="14" s="1"/>
  <c r="CT253" i="14"/>
  <c r="CV8" i="14"/>
  <c r="AJ24" i="14"/>
  <c r="BX56" i="14"/>
  <c r="CU88" i="14"/>
  <c r="DG104" i="14"/>
  <c r="CB120" i="14"/>
  <c r="BT136" i="14"/>
  <c r="BQ152" i="14"/>
  <c r="BR168" i="14"/>
  <c r="BX184" i="14"/>
  <c r="CD200" i="14"/>
  <c r="BU216" i="14"/>
  <c r="DG232" i="14"/>
  <c r="AQ232" i="14"/>
  <c r="AM248" i="14"/>
  <c r="BO264" i="14"/>
  <c r="CW280" i="14"/>
  <c r="AS19" i="14"/>
  <c r="BW35" i="14"/>
  <c r="DG51" i="14"/>
  <c r="CY67" i="14"/>
  <c r="AO67" i="14"/>
  <c r="CB83" i="14"/>
  <c r="CX99" i="14"/>
  <c r="DD115" i="14"/>
  <c r="AV115" i="14"/>
  <c r="BV131" i="14"/>
  <c r="BT147" i="14"/>
  <c r="DF163" i="14"/>
  <c r="AT163" i="14"/>
  <c r="BP179" i="14"/>
  <c r="BM179" i="14" s="1"/>
  <c r="BX195" i="14"/>
  <c r="CU211" i="14"/>
  <c r="AS211" i="14"/>
  <c r="BQ227" i="14"/>
  <c r="CB243" i="14"/>
  <c r="DG259" i="14"/>
  <c r="AR259" i="14"/>
  <c r="BO200" i="14"/>
  <c r="AJ14" i="14"/>
  <c r="AW222" i="14"/>
  <c r="BX25" i="14"/>
  <c r="BS57" i="14"/>
  <c r="BW89" i="14"/>
  <c r="CY121" i="14"/>
  <c r="BW137" i="14"/>
  <c r="AH153" i="14"/>
  <c r="AO169" i="14"/>
  <c r="CZ201" i="14"/>
  <c r="DB217" i="14"/>
  <c r="DB233" i="14"/>
  <c r="CZ249" i="14"/>
  <c r="AT249" i="14"/>
  <c r="AU265" i="14"/>
  <c r="BN281" i="14"/>
  <c r="DH20" i="14"/>
  <c r="CV36" i="14"/>
  <c r="AR36" i="14"/>
  <c r="BN52" i="14"/>
  <c r="CW68" i="14"/>
  <c r="AQ68" i="14"/>
  <c r="AS84" i="14"/>
  <c r="CD100" i="14"/>
  <c r="DI116" i="14"/>
  <c r="AR116" i="14"/>
  <c r="AN132" i="14"/>
  <c r="BP148" i="14"/>
  <c r="DG164" i="14"/>
  <c r="AS164" i="14"/>
  <c r="BO180" i="14"/>
  <c r="CA196" i="14"/>
  <c r="DE212" i="14"/>
  <c r="AI212" i="14"/>
  <c r="BS228" i="14"/>
  <c r="CW244" i="14"/>
  <c r="AQ244" i="14"/>
  <c r="BN260" i="14"/>
  <c r="BW276" i="14"/>
  <c r="DF47" i="14"/>
  <c r="AM47" i="14"/>
  <c r="BO63" i="14"/>
  <c r="CY95" i="14"/>
  <c r="AQ95" i="14"/>
  <c r="AM127" i="14"/>
  <c r="BU143" i="14"/>
  <c r="DJ191" i="14"/>
  <c r="AU191" i="14"/>
  <c r="BS207" i="14"/>
  <c r="DD223" i="14"/>
  <c r="DH239" i="14"/>
  <c r="AK239" i="14"/>
  <c r="BY255" i="14"/>
  <c r="DD271" i="14"/>
  <c r="AM271" i="14"/>
  <c r="CA10" i="14"/>
  <c r="DD26" i="14"/>
  <c r="DH42" i="14"/>
  <c r="AP42" i="14"/>
  <c r="BX58" i="14"/>
  <c r="CZ74" i="14"/>
  <c r="AH74" i="14"/>
  <c r="BP90" i="14"/>
  <c r="BN106" i="14"/>
  <c r="CV122" i="14"/>
  <c r="AH122" i="14"/>
  <c r="BV138" i="14"/>
  <c r="DD154" i="14"/>
  <c r="AP154" i="14"/>
  <c r="AN170" i="14"/>
  <c r="BR186" i="14"/>
  <c r="DB202" i="14"/>
  <c r="AV202" i="14"/>
  <c r="CA218" i="14"/>
  <c r="DH234" i="14"/>
  <c r="CV250" i="14"/>
  <c r="AL250" i="14"/>
  <c r="BO266" i="14"/>
  <c r="DH282" i="14"/>
  <c r="AN282" i="14"/>
  <c r="BP5" i="14"/>
  <c r="DH21" i="14"/>
  <c r="CV37" i="14"/>
  <c r="AR37" i="14"/>
  <c r="BN53" i="14"/>
  <c r="DF69" i="14"/>
  <c r="AI69" i="14"/>
  <c r="BV85" i="14"/>
  <c r="BS101" i="14"/>
  <c r="DA117" i="14"/>
  <c r="AI117" i="14"/>
  <c r="CB133" i="14"/>
  <c r="DI149" i="14"/>
  <c r="AQ149" i="14"/>
  <c r="BU165" i="14"/>
  <c r="BX181" i="14"/>
  <c r="DC197" i="14"/>
  <c r="AW197" i="14"/>
  <c r="BP213" i="14"/>
  <c r="CZ229" i="14"/>
  <c r="AO229" i="14"/>
  <c r="AM245" i="14"/>
  <c r="BV261" i="14"/>
  <c r="CU277" i="14"/>
  <c r="AO277" i="14"/>
  <c r="BV216" i="14"/>
  <c r="BV30" i="14"/>
  <c r="CY238" i="14"/>
  <c r="BR25" i="14"/>
  <c r="BR57" i="14"/>
  <c r="BS89" i="14"/>
  <c r="CZ121" i="14"/>
  <c r="BU137" i="14"/>
  <c r="AV153" i="14"/>
  <c r="CT185" i="14"/>
  <c r="DA201" i="14"/>
  <c r="DC217" i="14"/>
  <c r="DC233" i="14"/>
  <c r="DA249" i="14"/>
  <c r="AS249" i="14"/>
  <c r="AT265" i="14"/>
  <c r="CC281" i="14"/>
  <c r="DG20" i="14"/>
  <c r="CW36" i="14"/>
  <c r="AO36" i="14"/>
  <c r="CC52" i="14"/>
  <c r="DG68" i="14"/>
  <c r="CV84" i="14"/>
  <c r="AR84" i="14"/>
  <c r="BN100" i="14"/>
  <c r="CV116" i="14"/>
  <c r="AP116" i="14"/>
  <c r="AM132" i="14"/>
  <c r="BO148" i="14"/>
  <c r="DH164" i="14"/>
  <c r="AR164" i="14"/>
  <c r="CB180" i="14"/>
  <c r="BZ196" i="14"/>
  <c r="DF212" i="14"/>
  <c r="AH212" i="14"/>
  <c r="BR228" i="14"/>
  <c r="DA244" i="14"/>
  <c r="AP244" i="14"/>
  <c r="AI260" i="14"/>
  <c r="DB276" i="14"/>
  <c r="DG47" i="14"/>
  <c r="AL47" i="14"/>
  <c r="CD63" i="14"/>
  <c r="CZ95" i="14"/>
  <c r="DD127" i="14"/>
  <c r="AL127" i="14"/>
  <c r="BT143" i="14"/>
  <c r="CU191" i="14"/>
  <c r="AT191" i="14"/>
  <c r="BU207" i="14"/>
  <c r="DE223" i="14"/>
  <c r="CT239" i="14"/>
  <c r="AJ239" i="14"/>
  <c r="BX255" i="14"/>
  <c r="DE271" i="14"/>
  <c r="AL271" i="14"/>
  <c r="BZ10" i="14"/>
  <c r="BX26" i="14"/>
  <c r="DI42" i="14"/>
  <c r="AO42" i="14"/>
  <c r="BW58" i="14"/>
  <c r="DA74" i="14"/>
  <c r="AW74" i="14"/>
  <c r="BO90" i="14"/>
  <c r="CC106" i="14"/>
  <c r="CW122" i="14"/>
  <c r="AW122" i="14"/>
  <c r="BU138" i="14"/>
  <c r="DE154" i="14"/>
  <c r="AO154" i="14"/>
  <c r="AM170" i="14"/>
  <c r="BQ186" i="14"/>
  <c r="DC202" i="14"/>
  <c r="AU202" i="14"/>
  <c r="BX218" i="14"/>
  <c r="DI234" i="14"/>
  <c r="CW250" i="14"/>
  <c r="AK250" i="14"/>
  <c r="CD266" i="14"/>
  <c r="DI282" i="14"/>
  <c r="AM282" i="14"/>
  <c r="CD5" i="14"/>
  <c r="DI21" i="14"/>
  <c r="CW37" i="14"/>
  <c r="AO37" i="14"/>
  <c r="CC53" i="14"/>
  <c r="DG69" i="14"/>
  <c r="AH69" i="14"/>
  <c r="BU85" i="14"/>
  <c r="BR101" i="14"/>
  <c r="DB117" i="14"/>
  <c r="AH117" i="14"/>
  <c r="CA133" i="14"/>
  <c r="CT149" i="14"/>
  <c r="AP149" i="14"/>
  <c r="AN165" i="14"/>
  <c r="BW181" i="14"/>
  <c r="DD197" i="14"/>
  <c r="AV197" i="14"/>
  <c r="CC213" i="14"/>
  <c r="CW229" i="14"/>
  <c r="DA245" i="14"/>
  <c r="AL245" i="14"/>
  <c r="BT261" i="14"/>
  <c r="CV277" i="14"/>
  <c r="AN277" i="14"/>
  <c r="DF232" i="14"/>
  <c r="BU30" i="14"/>
  <c r="CZ238" i="14"/>
  <c r="BQ25" i="14"/>
  <c r="BQ57" i="14"/>
  <c r="BR89" i="14"/>
  <c r="DC121" i="14"/>
  <c r="BS137" i="14"/>
  <c r="AS153" i="14"/>
  <c r="CV185" i="14"/>
  <c r="DB201" i="14"/>
  <c r="DD217" i="14"/>
  <c r="DE233" i="14"/>
  <c r="DB249" i="14"/>
  <c r="AP249" i="14"/>
  <c r="AS265" i="14"/>
  <c r="CB281" i="14"/>
  <c r="DI20" i="14"/>
  <c r="CX36" i="14"/>
  <c r="AN36" i="14"/>
  <c r="CA52" i="14"/>
  <c r="DH68" i="14"/>
  <c r="CX84" i="14"/>
  <c r="AP84" i="14"/>
  <c r="CC100" i="14"/>
  <c r="DJ116" i="14"/>
  <c r="AO116" i="14"/>
  <c r="AL132" i="14"/>
  <c r="CD148" i="14"/>
  <c r="DI164" i="14"/>
  <c r="AQ164" i="14"/>
  <c r="CC180" i="14"/>
  <c r="BY196" i="14"/>
  <c r="DG212" i="14"/>
  <c r="AW212" i="14"/>
  <c r="BQ228" i="14"/>
  <c r="CX244" i="14"/>
  <c r="AO244" i="14"/>
  <c r="AH260" i="14"/>
  <c r="BU276" i="14"/>
  <c r="DH47" i="14"/>
  <c r="AK47" i="14"/>
  <c r="BN63" i="14"/>
  <c r="DB95" i="14"/>
  <c r="DE127" i="14"/>
  <c r="AK127" i="14"/>
  <c r="BS143" i="14"/>
  <c r="CV191" i="14"/>
  <c r="AS191" i="14"/>
  <c r="BT207" i="14"/>
  <c r="BP223" i="14"/>
  <c r="DJ239" i="14"/>
  <c r="AI239" i="14"/>
  <c r="BW255" i="14"/>
  <c r="DF271" i="14"/>
  <c r="AV271" i="14"/>
  <c r="BY10" i="14"/>
  <c r="BW26" i="14"/>
  <c r="CT42" i="14"/>
  <c r="AN42" i="14"/>
  <c r="BV58" i="14"/>
  <c r="DB74" i="14"/>
  <c r="AV74" i="14"/>
  <c r="AU90" i="14"/>
  <c r="CB106" i="14"/>
  <c r="CX122" i="14"/>
  <c r="AV122" i="14"/>
  <c r="BT138" i="14"/>
  <c r="DH154" i="14"/>
  <c r="DI170" i="14"/>
  <c r="AL170" i="14"/>
  <c r="BP186" i="14"/>
  <c r="DD202" i="14"/>
  <c r="AT202" i="14"/>
  <c r="BZ218" i="14"/>
  <c r="DJ234" i="14"/>
  <c r="CY250" i="14"/>
  <c r="AJ250" i="14"/>
  <c r="BN266" i="14"/>
  <c r="CT282" i="14"/>
  <c r="AL282" i="14"/>
  <c r="BZ5" i="14"/>
  <c r="CC21" i="14"/>
  <c r="CX37" i="14"/>
  <c r="AN37" i="14"/>
  <c r="CB53" i="14"/>
  <c r="DH69" i="14"/>
  <c r="AW69" i="14"/>
  <c r="BT85" i="14"/>
  <c r="BQ101" i="14"/>
  <c r="DC117" i="14"/>
  <c r="AW117" i="14"/>
  <c r="BZ133" i="14"/>
  <c r="DJ149" i="14"/>
  <c r="AO149" i="14"/>
  <c r="AM165" i="14"/>
  <c r="BV181" i="14"/>
  <c r="DE197" i="14"/>
  <c r="AU197" i="14"/>
  <c r="CD213" i="14"/>
  <c r="CX229" i="14"/>
  <c r="DB245" i="14"/>
  <c r="AK245" i="14"/>
  <c r="BS261" i="14"/>
  <c r="CW277" i="14"/>
  <c r="AM277" i="14"/>
  <c r="AR232" i="14"/>
  <c r="BZ46" i="14"/>
  <c r="CA238" i="14"/>
  <c r="BP25" i="14"/>
  <c r="BP57" i="14"/>
  <c r="BQ89" i="14"/>
  <c r="DD121" i="14"/>
  <c r="BR137" i="14"/>
  <c r="AR153" i="14"/>
  <c r="CW185" i="14"/>
  <c r="DC201" i="14"/>
  <c r="DE217" i="14"/>
  <c r="DF233" i="14"/>
  <c r="DC249" i="14"/>
  <c r="AO249" i="14"/>
  <c r="AR265" i="14"/>
  <c r="CA281" i="14"/>
  <c r="DJ20" i="14"/>
  <c r="CY36" i="14"/>
  <c r="AL36" i="14"/>
  <c r="BZ52" i="14"/>
  <c r="DI68" i="14"/>
  <c r="CY84" i="14"/>
  <c r="AO84" i="14"/>
  <c r="CB100" i="14"/>
  <c r="CT116" i="14"/>
  <c r="CY132" i="14"/>
  <c r="AK132" i="14"/>
  <c r="BN148" i="14"/>
  <c r="CT164" i="14"/>
  <c r="AP164" i="14"/>
  <c r="AN180" i="14"/>
  <c r="BX196" i="14"/>
  <c r="DH212" i="14"/>
  <c r="AV212" i="14"/>
  <c r="CD228" i="14"/>
  <c r="CY244" i="14"/>
  <c r="DB260" i="14"/>
  <c r="AW260" i="14"/>
  <c r="DD276" i="14"/>
  <c r="DI47" i="14"/>
  <c r="AJ47" i="14"/>
  <c r="CC63" i="14"/>
  <c r="DC95" i="14"/>
  <c r="DF127" i="14"/>
  <c r="AJ127" i="14"/>
  <c r="BR143" i="14"/>
  <c r="CW191" i="14"/>
  <c r="AR191" i="14"/>
  <c r="BQ207" i="14"/>
  <c r="BO223" i="14"/>
  <c r="CU239" i="14"/>
  <c r="AH239" i="14"/>
  <c r="BV255" i="14"/>
  <c r="DH271" i="14"/>
  <c r="AK271" i="14"/>
  <c r="BU10" i="14"/>
  <c r="BV26" i="14"/>
  <c r="DJ42" i="14"/>
  <c r="AM42" i="14"/>
  <c r="BU58" i="14"/>
  <c r="DC74" i="14"/>
  <c r="AQ74" i="14"/>
  <c r="AT90" i="14"/>
  <c r="CA106" i="14"/>
  <c r="CY122" i="14"/>
  <c r="AU122" i="14"/>
  <c r="BR138" i="14"/>
  <c r="DF154" i="14"/>
  <c r="CT170" i="14"/>
  <c r="AK170" i="14"/>
  <c r="BO186" i="14"/>
  <c r="DE202" i="14"/>
  <c r="AS202" i="14"/>
  <c r="BY218" i="14"/>
  <c r="BU234" i="14"/>
  <c r="CZ250" i="14"/>
  <c r="AI250" i="14"/>
  <c r="CC266" i="14"/>
  <c r="DJ282" i="14"/>
  <c r="AV282" i="14"/>
  <c r="BO5" i="14"/>
  <c r="CB21" i="14"/>
  <c r="CY37" i="14"/>
  <c r="AM37" i="14"/>
  <c r="CA53" i="14"/>
  <c r="DI69" i="14"/>
  <c r="AV69" i="14"/>
  <c r="AU85" i="14"/>
  <c r="BP101" i="14"/>
  <c r="DD117" i="14"/>
  <c r="AV117" i="14"/>
  <c r="BY133" i="14"/>
  <c r="CW149" i="14"/>
  <c r="CX165" i="14"/>
  <c r="AL165" i="14"/>
  <c r="BU181" i="14"/>
  <c r="DF197" i="14"/>
  <c r="AT197" i="14"/>
  <c r="CB213" i="14"/>
  <c r="CY229" i="14"/>
  <c r="DD245" i="14"/>
  <c r="AJ245" i="14"/>
  <c r="BR261" i="14"/>
  <c r="CX277" i="14"/>
  <c r="AL277" i="14"/>
  <c r="AN248" i="14"/>
  <c r="BY46" i="14"/>
  <c r="BU238" i="14"/>
  <c r="BM238" i="14" s="1"/>
  <c r="AS25" i="14"/>
  <c r="AN57" i="14"/>
  <c r="AU89" i="14"/>
  <c r="DG121" i="14"/>
  <c r="BQ137" i="14"/>
  <c r="AQ153" i="14"/>
  <c r="CX185" i="14"/>
  <c r="DD201" i="14"/>
  <c r="DF217" i="14"/>
  <c r="DH233" i="14"/>
  <c r="DD249" i="14"/>
  <c r="CW265" i="14"/>
  <c r="AQ265" i="14"/>
  <c r="BZ281" i="14"/>
  <c r="CD20" i="14"/>
  <c r="DA36" i="14"/>
  <c r="AK36" i="14"/>
  <c r="BY52" i="14"/>
  <c r="DJ68" i="14"/>
  <c r="CZ84" i="14"/>
  <c r="AN84" i="14"/>
  <c r="CA100" i="14"/>
  <c r="CX116" i="14"/>
  <c r="CZ132" i="14"/>
  <c r="AJ132" i="14"/>
  <c r="CC148" i="14"/>
  <c r="DJ164" i="14"/>
  <c r="AO164" i="14"/>
  <c r="AM180" i="14"/>
  <c r="BW196" i="14"/>
  <c r="DI212" i="14"/>
  <c r="AU212" i="14"/>
  <c r="BN228" i="14"/>
  <c r="DD244" i="14"/>
  <c r="DC260" i="14"/>
  <c r="AT260" i="14"/>
  <c r="BT276" i="14"/>
  <c r="CT47" i="14"/>
  <c r="AI47" i="14"/>
  <c r="BZ63" i="14"/>
  <c r="BY95" i="14"/>
  <c r="DG127" i="14"/>
  <c r="AI127" i="14"/>
  <c r="BQ143" i="14"/>
  <c r="CX191" i="14"/>
  <c r="AQ191" i="14"/>
  <c r="BR207" i="14"/>
  <c r="CD223" i="14"/>
  <c r="CV239" i="14"/>
  <c r="AW239" i="14"/>
  <c r="BU255" i="14"/>
  <c r="CT271" i="14"/>
  <c r="AJ271" i="14"/>
  <c r="AV10" i="14"/>
  <c r="BT26" i="14"/>
  <c r="CU42" i="14"/>
  <c r="AL42" i="14"/>
  <c r="BT58" i="14"/>
  <c r="DD74" i="14"/>
  <c r="DI90" i="14"/>
  <c r="AS90" i="14"/>
  <c r="BZ106" i="14"/>
  <c r="CZ122" i="14"/>
  <c r="AT122" i="14"/>
  <c r="BO138" i="14"/>
  <c r="DG154" i="14"/>
  <c r="DJ170" i="14"/>
  <c r="AJ170" i="14"/>
  <c r="CD186" i="14"/>
  <c r="DF202" i="14"/>
  <c r="AR202" i="14"/>
  <c r="BV218" i="14"/>
  <c r="BS234" i="14"/>
  <c r="DA250" i="14"/>
  <c r="AH250" i="14"/>
  <c r="CB266" i="14"/>
  <c r="CU282" i="14"/>
  <c r="AK282" i="14"/>
  <c r="BN5" i="14"/>
  <c r="CA21" i="14"/>
  <c r="CZ37" i="14"/>
  <c r="AL37" i="14"/>
  <c r="BZ53" i="14"/>
  <c r="DJ69" i="14"/>
  <c r="AQ69" i="14"/>
  <c r="AT85" i="14"/>
  <c r="BO101" i="14"/>
  <c r="DE117" i="14"/>
  <c r="AU117" i="14"/>
  <c r="BW133" i="14"/>
  <c r="CU149" i="14"/>
  <c r="CY165" i="14"/>
  <c r="AK165" i="14"/>
  <c r="BT181" i="14"/>
  <c r="DG197" i="14"/>
  <c r="AS197" i="14"/>
  <c r="CA213" i="14"/>
  <c r="BZ229" i="14"/>
  <c r="DE245" i="14"/>
  <c r="AI245" i="14"/>
  <c r="BQ261" i="14"/>
  <c r="CY277" i="14"/>
  <c r="AV277" i="14"/>
  <c r="BQ264" i="14"/>
  <c r="DF62" i="14"/>
  <c r="AU238" i="14"/>
  <c r="AN25" i="14"/>
  <c r="AI57" i="14"/>
  <c r="AT89" i="14"/>
  <c r="DE121" i="14"/>
  <c r="AN137" i="14"/>
  <c r="AP153" i="14"/>
  <c r="CY185" i="14"/>
  <c r="DE201" i="14"/>
  <c r="DH217" i="14"/>
  <c r="CV233" i="14"/>
  <c r="DE249" i="14"/>
  <c r="CX265" i="14"/>
  <c r="AP265" i="14"/>
  <c r="BW281" i="14"/>
  <c r="CC20" i="14"/>
  <c r="DB36" i="14"/>
  <c r="AJ36" i="14"/>
  <c r="BX52" i="14"/>
  <c r="BT68" i="14"/>
  <c r="DA84" i="14"/>
  <c r="AM84" i="14"/>
  <c r="BZ100" i="14"/>
  <c r="CU116" i="14"/>
  <c r="DA132" i="14"/>
  <c r="AI132" i="14"/>
  <c r="CB148" i="14"/>
  <c r="CX164" i="14"/>
  <c r="CY180" i="14"/>
  <c r="AL180" i="14"/>
  <c r="BV196" i="14"/>
  <c r="CT212" i="14"/>
  <c r="AT212" i="14"/>
  <c r="CC228" i="14"/>
  <c r="CA244" i="14"/>
  <c r="DE260" i="14"/>
  <c r="AS260" i="14"/>
  <c r="BS276" i="14"/>
  <c r="DJ47" i="14"/>
  <c r="AH47" i="14"/>
  <c r="CB63" i="14"/>
  <c r="BX95" i="14"/>
  <c r="DH127" i="14"/>
  <c r="AH127" i="14"/>
  <c r="BP143" i="14"/>
  <c r="DC191" i="14"/>
  <c r="AP191" i="14"/>
  <c r="AN207" i="14"/>
  <c r="BN223" i="14"/>
  <c r="CW239" i="14"/>
  <c r="AV239" i="14"/>
  <c r="DE255" i="14"/>
  <c r="DJ271" i="14"/>
  <c r="AU10" i="14"/>
  <c r="BS26" i="14"/>
  <c r="CV42" i="14"/>
  <c r="AK42" i="14"/>
  <c r="BS58" i="14"/>
  <c r="DG74" i="14"/>
  <c r="CT90" i="14"/>
  <c r="AR90" i="14"/>
  <c r="BY106" i="14"/>
  <c r="DA122" i="14"/>
  <c r="AS122" i="14"/>
  <c r="BQ138" i="14"/>
  <c r="CD154" i="14"/>
  <c r="CU170" i="14"/>
  <c r="AI170" i="14"/>
  <c r="BN186" i="14"/>
  <c r="DG202" i="14"/>
  <c r="AQ202" i="14"/>
  <c r="BW218" i="14"/>
  <c r="BQ234" i="14"/>
  <c r="DB250" i="14"/>
  <c r="AW250" i="14"/>
  <c r="CA266" i="14"/>
  <c r="CY282" i="14"/>
  <c r="AJ282" i="14"/>
  <c r="AV5" i="14"/>
  <c r="BY21" i="14"/>
  <c r="DA37" i="14"/>
  <c r="AK37" i="14"/>
  <c r="BY53" i="14"/>
  <c r="CV69" i="14"/>
  <c r="CU85" i="14"/>
  <c r="AS85" i="14"/>
  <c r="CD101" i="14"/>
  <c r="DF117" i="14"/>
  <c r="AT117" i="14"/>
  <c r="BT133" i="14"/>
  <c r="CV149" i="14"/>
  <c r="CZ165" i="14"/>
  <c r="CV280" i="14"/>
  <c r="DG62" i="14"/>
  <c r="AT238" i="14"/>
  <c r="AM25" i="14"/>
  <c r="DG73" i="14"/>
  <c r="AP89" i="14"/>
  <c r="BN121" i="14"/>
  <c r="AM137" i="14"/>
  <c r="AO153" i="14"/>
  <c r="CZ185" i="14"/>
  <c r="DF201" i="14"/>
  <c r="CV217" i="14"/>
  <c r="CT233" i="14"/>
  <c r="DF249" i="14"/>
  <c r="CZ265" i="14"/>
  <c r="AO265" i="14"/>
  <c r="BY281" i="14"/>
  <c r="CB20" i="14"/>
  <c r="DC36" i="14"/>
  <c r="AI36" i="14"/>
  <c r="BW52" i="14"/>
  <c r="BS68" i="14"/>
  <c r="DB84" i="14"/>
  <c r="AL84" i="14"/>
  <c r="BY100" i="14"/>
  <c r="CW116" i="14"/>
  <c r="DB132" i="14"/>
  <c r="AH132" i="14"/>
  <c r="CA148" i="14"/>
  <c r="CV164" i="14"/>
  <c r="CZ180" i="14"/>
  <c r="AK180" i="14"/>
  <c r="BU196" i="14"/>
  <c r="DJ212" i="14"/>
  <c r="AS212" i="14"/>
  <c r="CB228" i="14"/>
  <c r="BZ244" i="14"/>
  <c r="DF260" i="14"/>
  <c r="AR260" i="14"/>
  <c r="BR276" i="14"/>
  <c r="CZ47" i="14"/>
  <c r="AW47" i="14"/>
  <c r="CA63" i="14"/>
  <c r="BW95" i="14"/>
  <c r="DI127" i="14"/>
  <c r="AW127" i="14"/>
  <c r="BO143" i="14"/>
  <c r="DB191" i="14"/>
  <c r="AO191" i="14"/>
  <c r="AM207" i="14"/>
  <c r="CC223" i="14"/>
  <c r="CX239" i="14"/>
  <c r="AU239" i="14"/>
  <c r="BT255" i="14"/>
  <c r="BP271" i="14"/>
  <c r="DF10" i="14"/>
  <c r="AT10" i="14"/>
  <c r="BR26" i="14"/>
  <c r="CW42" i="14"/>
  <c r="AJ42" i="14"/>
  <c r="BR58" i="14"/>
  <c r="DE74" i="14"/>
  <c r="DJ90" i="14"/>
  <c r="AP90" i="14"/>
  <c r="BX106" i="14"/>
  <c r="DB122" i="14"/>
  <c r="AQ122" i="14"/>
  <c r="BP138" i="14"/>
  <c r="BN154" i="14"/>
  <c r="CV170" i="14"/>
  <c r="AH170" i="14"/>
  <c r="CC186" i="14"/>
  <c r="CU202" i="14"/>
  <c r="AP202" i="14"/>
  <c r="AN218" i="14"/>
  <c r="CD234" i="14"/>
  <c r="DC250" i="14"/>
  <c r="AV250" i="14"/>
  <c r="BZ266" i="14"/>
  <c r="BU282" i="14"/>
  <c r="AU5" i="14"/>
  <c r="BX21" i="14"/>
  <c r="DB37" i="14"/>
  <c r="AJ37" i="14"/>
  <c r="AJ280" i="14"/>
  <c r="AO62" i="14"/>
  <c r="AS238" i="14"/>
  <c r="AL25" i="14"/>
  <c r="DI73" i="14"/>
  <c r="AO89" i="14"/>
  <c r="CC121" i="14"/>
  <c r="AH137" i="14"/>
  <c r="CT169" i="14"/>
  <c r="DC185" i="14"/>
  <c r="CV201" i="14"/>
  <c r="DI217" i="14"/>
  <c r="CU233" i="14"/>
  <c r="DG249" i="14"/>
  <c r="DA265" i="14"/>
  <c r="AN265" i="14"/>
  <c r="AI281" i="14"/>
  <c r="BZ20" i="14"/>
  <c r="DD36" i="14"/>
  <c r="AH36" i="14"/>
  <c r="BV52" i="14"/>
  <c r="BR68" i="14"/>
  <c r="DD84" i="14"/>
  <c r="AK84" i="14"/>
  <c r="BX100" i="14"/>
  <c r="BT116" i="14"/>
  <c r="DC132" i="14"/>
  <c r="AW132" i="14"/>
  <c r="BZ148" i="14"/>
  <c r="CW164" i="14"/>
  <c r="DA180" i="14"/>
  <c r="AJ180" i="14"/>
  <c r="BT196" i="14"/>
  <c r="CU212" i="14"/>
  <c r="CS212" i="14" s="1"/>
  <c r="AR212" i="14"/>
  <c r="BP228" i="14"/>
  <c r="BY244" i="14"/>
  <c r="DG260" i="14"/>
  <c r="AQ260" i="14"/>
  <c r="BQ276" i="14"/>
  <c r="CU47" i="14"/>
  <c r="AV47" i="14"/>
  <c r="AU63" i="14"/>
  <c r="BV95" i="14"/>
  <c r="CT127" i="14"/>
  <c r="AV127" i="14"/>
  <c r="CD143" i="14"/>
  <c r="DA191" i="14"/>
  <c r="DG207" i="14"/>
  <c r="AL207" i="14"/>
  <c r="CB223" i="14"/>
  <c r="CY239" i="14"/>
  <c r="AT239" i="14"/>
  <c r="BQ255" i="14"/>
  <c r="BO271" i="14"/>
  <c r="DG10" i="14"/>
  <c r="AS10" i="14"/>
  <c r="BQ26" i="14"/>
  <c r="CX42" i="14"/>
  <c r="AI42" i="14"/>
  <c r="BQ58" i="14"/>
  <c r="CD74" i="14"/>
  <c r="CU90" i="14"/>
  <c r="AO90" i="14"/>
  <c r="BW106" i="14"/>
  <c r="DC122" i="14"/>
  <c r="AR122" i="14"/>
  <c r="BS138" i="14"/>
  <c r="CC154" i="14"/>
  <c r="CW170" i="14"/>
  <c r="AW170" i="14"/>
  <c r="CB186" i="14"/>
  <c r="DH202" i="14"/>
  <c r="AO202" i="14"/>
  <c r="AM218" i="14"/>
  <c r="CB234" i="14"/>
  <c r="DD250" i="14"/>
  <c r="AU250" i="14"/>
  <c r="BY266" i="14"/>
  <c r="BT282" i="14"/>
  <c r="DE5" i="14"/>
  <c r="AT5" i="14"/>
  <c r="BW21" i="14"/>
  <c r="DC37" i="14"/>
  <c r="AI37" i="14"/>
  <c r="BW53" i="14"/>
  <c r="DE69" i="14"/>
  <c r="CX85" i="14"/>
  <c r="AP85" i="14"/>
  <c r="AN62" i="14"/>
  <c r="CZ254" i="14"/>
  <c r="AJ25" i="14"/>
  <c r="CT73" i="14"/>
  <c r="AN89" i="14"/>
  <c r="BZ121" i="14"/>
  <c r="AW137" i="14"/>
  <c r="DJ169" i="14"/>
  <c r="DD185" i="14"/>
  <c r="CT201" i="14"/>
  <c r="DJ217" i="14"/>
  <c r="DI233" i="14"/>
  <c r="CU249" i="14"/>
  <c r="DB265" i="14"/>
  <c r="AM265" i="14"/>
  <c r="AH281" i="14"/>
  <c r="BY20" i="14"/>
  <c r="DE36" i="14"/>
  <c r="AW36" i="14"/>
  <c r="BU52" i="14"/>
  <c r="BQ68" i="14"/>
  <c r="DE84" i="14"/>
  <c r="AJ84" i="14"/>
  <c r="BW100" i="14"/>
  <c r="BS116" i="14"/>
  <c r="DD132" i="14"/>
  <c r="AV132" i="14"/>
  <c r="BY148" i="14"/>
  <c r="CU164" i="14"/>
  <c r="DB180" i="14"/>
  <c r="AI180" i="14"/>
  <c r="BS196" i="14"/>
  <c r="CV212" i="14"/>
  <c r="AQ212" i="14"/>
  <c r="BO228" i="14"/>
  <c r="BX244" i="14"/>
  <c r="DH260" i="14"/>
  <c r="AP260" i="14"/>
  <c r="BP276" i="14"/>
  <c r="CV47" i="14"/>
  <c r="AQ47" i="14"/>
  <c r="AT63" i="14"/>
  <c r="BU95" i="14"/>
  <c r="DJ127" i="14"/>
  <c r="AU127" i="14"/>
  <c r="BN143" i="14"/>
  <c r="CY191" i="14"/>
  <c r="DH207" i="14"/>
  <c r="AK207" i="14"/>
  <c r="CA223" i="14"/>
  <c r="CZ239" i="14"/>
  <c r="AS239" i="14"/>
  <c r="CA255" i="14"/>
  <c r="CD271" i="14"/>
  <c r="DH10" i="14"/>
  <c r="AR10" i="14"/>
  <c r="BP26" i="14"/>
  <c r="CY42" i="14"/>
  <c r="AH42" i="14"/>
  <c r="BP58" i="14"/>
  <c r="BN74" i="14"/>
  <c r="CV90" i="14"/>
  <c r="AN90" i="14"/>
  <c r="BV106" i="14"/>
  <c r="DF122" i="14"/>
  <c r="AP122" i="14"/>
  <c r="AN138" i="14"/>
  <c r="CB154" i="14"/>
  <c r="CX170" i="14"/>
  <c r="AV170" i="14"/>
  <c r="CA186" i="14"/>
  <c r="DI202" i="14"/>
  <c r="CV218" i="14"/>
  <c r="AL218" i="14"/>
  <c r="CA234" i="14"/>
  <c r="DE250" i="14"/>
  <c r="AT250" i="14"/>
  <c r="BV266" i="14"/>
  <c r="BS282" i="14"/>
  <c r="DD5" i="14"/>
  <c r="AS5" i="14"/>
  <c r="BV21" i="14"/>
  <c r="DD37" i="14"/>
  <c r="AH37" i="14"/>
  <c r="BU53" i="14"/>
  <c r="BS69" i="14"/>
  <c r="CY85" i="14"/>
  <c r="AO85" i="14"/>
  <c r="CB101" i="14"/>
  <c r="CU117" i="14"/>
  <c r="AR117" i="14"/>
  <c r="BV133" i="14"/>
  <c r="BQ149" i="14"/>
  <c r="DC165" i="14"/>
  <c r="AW165" i="14"/>
  <c r="BP181" i="14"/>
  <c r="CU197" i="14"/>
  <c r="AO197" i="14"/>
  <c r="AM213" i="14"/>
  <c r="AT19" i="14"/>
  <c r="BR78" i="14"/>
  <c r="DD254" i="14"/>
  <c r="DH41" i="14"/>
  <c r="CU73" i="14"/>
  <c r="AM89" i="14"/>
  <c r="BX121" i="14"/>
  <c r="AV137" i="14"/>
  <c r="CW169" i="14"/>
  <c r="DI185" i="14"/>
  <c r="DI201" i="14"/>
  <c r="CU217" i="14"/>
  <c r="DJ233" i="14"/>
  <c r="CY249" i="14"/>
  <c r="DC265" i="14"/>
  <c r="AK265" i="14"/>
  <c r="AW281" i="14"/>
  <c r="BX20" i="14"/>
  <c r="CU36" i="14"/>
  <c r="AP36" i="14"/>
  <c r="AU52" i="14"/>
  <c r="BP68" i="14"/>
  <c r="DG84" i="14"/>
  <c r="AI84" i="14"/>
  <c r="BV100" i="14"/>
  <c r="BR116" i="14"/>
  <c r="DE132" i="14"/>
  <c r="AU132" i="14"/>
  <c r="BX148" i="14"/>
  <c r="BT164" i="14"/>
  <c r="DC180" i="14"/>
  <c r="AH180" i="14"/>
  <c r="BR196" i="14"/>
  <c r="CW212" i="14"/>
  <c r="AP212" i="14"/>
  <c r="AN228" i="14"/>
  <c r="BW244" i="14"/>
  <c r="DI260" i="14"/>
  <c r="AO260" i="14"/>
  <c r="BO276" i="14"/>
  <c r="CW47" i="14"/>
  <c r="DA63" i="14"/>
  <c r="AS63" i="14"/>
  <c r="BT95" i="14"/>
  <c r="CU127" i="14"/>
  <c r="AT127" i="14"/>
  <c r="CC143" i="14"/>
  <c r="CZ191" i="14"/>
  <c r="DI207" i="14"/>
  <c r="AJ207" i="14"/>
  <c r="BZ223" i="14"/>
  <c r="DA239" i="14"/>
  <c r="AR239" i="14"/>
  <c r="BS255" i="14"/>
  <c r="BN271" i="14"/>
  <c r="DI10" i="14"/>
  <c r="AQ10" i="14"/>
  <c r="BO26" i="14"/>
  <c r="DE42" i="14"/>
  <c r="AW42" i="14"/>
  <c r="BO58" i="14"/>
  <c r="CC74" i="14"/>
  <c r="CW90" i="14"/>
  <c r="AM90" i="14"/>
  <c r="BU106" i="14"/>
  <c r="DD122" i="14"/>
  <c r="AO122" i="14"/>
  <c r="AM138" i="14"/>
  <c r="CA154" i="14"/>
  <c r="CY170" i="14"/>
  <c r="AU170" i="14"/>
  <c r="BX186" i="14"/>
  <c r="DJ202" i="14"/>
  <c r="CW218" i="14"/>
  <c r="AK218" i="14"/>
  <c r="BY234" i="14"/>
  <c r="DF250" i="14"/>
  <c r="AS250" i="14"/>
  <c r="BX266" i="14"/>
  <c r="BR282" i="14"/>
  <c r="DC5" i="14"/>
  <c r="AR5" i="14"/>
  <c r="BU21" i="14"/>
  <c r="CT37" i="14"/>
  <c r="AW37" i="14"/>
  <c r="BT53" i="14"/>
  <c r="BR69" i="14"/>
  <c r="CZ85" i="14"/>
  <c r="AN85" i="14"/>
  <c r="CA101" i="14"/>
  <c r="CT117" i="14"/>
  <c r="AP117" i="14"/>
  <c r="AN133" i="14"/>
  <c r="BP149" i="14"/>
  <c r="DD165" i="14"/>
  <c r="AV165" i="14"/>
  <c r="CC181" i="14"/>
  <c r="CV197" i="14"/>
  <c r="DA213" i="14"/>
  <c r="BX35" i="14"/>
  <c r="BQ78" i="14"/>
  <c r="BU254" i="14"/>
  <c r="DJ41" i="14"/>
  <c r="DB73" i="14"/>
  <c r="AV89" i="14"/>
  <c r="BT121" i="14"/>
  <c r="AS137" i="14"/>
  <c r="CX169" i="14"/>
  <c r="DF185" i="14"/>
  <c r="CU201" i="14"/>
  <c r="BU217" i="14"/>
  <c r="BV233" i="14"/>
  <c r="DI249" i="14"/>
  <c r="DD265" i="14"/>
  <c r="AJ265" i="14"/>
  <c r="AU281" i="14"/>
  <c r="BW20" i="14"/>
  <c r="CT36" i="14"/>
  <c r="AV36" i="14"/>
  <c r="AT52" i="14"/>
  <c r="BO68" i="14"/>
  <c r="DH84" i="14"/>
  <c r="AH84" i="14"/>
  <c r="BU100" i="14"/>
  <c r="BQ116" i="14"/>
  <c r="DF132" i="14"/>
  <c r="AT132" i="14"/>
  <c r="BW148" i="14"/>
  <c r="BS164" i="14"/>
  <c r="DD180" i="14"/>
  <c r="AW180" i="14"/>
  <c r="BQ196" i="14"/>
  <c r="DA212" i="14"/>
  <c r="AO212" i="14"/>
  <c r="AM228" i="14"/>
  <c r="CZ244" i="14"/>
  <c r="CT260" i="14"/>
  <c r="AN260" i="14"/>
  <c r="CB276" i="14"/>
  <c r="CY47" i="14"/>
  <c r="DC63" i="14"/>
  <c r="AR63" i="14"/>
  <c r="BS95" i="14"/>
  <c r="CV127" i="14"/>
  <c r="AS127" i="14"/>
  <c r="BZ143" i="14"/>
  <c r="BP191" i="14"/>
  <c r="CT207" i="14"/>
  <c r="AI207" i="14"/>
  <c r="BY223" i="14"/>
  <c r="DB239" i="14"/>
  <c r="AQ239" i="14"/>
  <c r="BR255" i="14"/>
  <c r="CC271" i="14"/>
  <c r="CT10" i="14"/>
  <c r="AP10" i="14"/>
  <c r="CD26" i="14"/>
  <c r="CZ42" i="14"/>
  <c r="AV42" i="14"/>
  <c r="AU58" i="14"/>
  <c r="CB74" i="14"/>
  <c r="CX90" i="14"/>
  <c r="AL90" i="14"/>
  <c r="BT106" i="14"/>
  <c r="DE122" i="14"/>
  <c r="CT138" i="14"/>
  <c r="AL138" i="14"/>
  <c r="BZ154" i="14"/>
  <c r="CZ170" i="14"/>
  <c r="AT170" i="14"/>
  <c r="BZ186" i="14"/>
  <c r="CT202" i="14"/>
  <c r="CX218" i="14"/>
  <c r="AJ218" i="14"/>
  <c r="CC234" i="14"/>
  <c r="DG250" i="14"/>
  <c r="AR250" i="14"/>
  <c r="BR49" i="14"/>
  <c r="BM49" i="14" s="1"/>
  <c r="CU51" i="14"/>
  <c r="CY94" i="14"/>
  <c r="BR254" i="14"/>
  <c r="BM254" i="14" s="1"/>
  <c r="CY41" i="14"/>
  <c r="CS41" i="14" s="1"/>
  <c r="DE73" i="14"/>
  <c r="DJ105" i="14"/>
  <c r="BR121" i="14"/>
  <c r="AQ137" i="14"/>
  <c r="CY169" i="14"/>
  <c r="BV185" i="14"/>
  <c r="BT201" i="14"/>
  <c r="BT217" i="14"/>
  <c r="CB233" i="14"/>
  <c r="DJ249" i="14"/>
  <c r="DE265" i="14"/>
  <c r="DA281" i="14"/>
  <c r="AT281" i="14"/>
  <c r="BV20" i="14"/>
  <c r="DF36" i="14"/>
  <c r="AQ36" i="14"/>
  <c r="AS52" i="14"/>
  <c r="CD68" i="14"/>
  <c r="DI84" i="14"/>
  <c r="AW84" i="14"/>
  <c r="AU100" i="14"/>
  <c r="BP116" i="14"/>
  <c r="DG132" i="14"/>
  <c r="AS132" i="14"/>
  <c r="BU148" i="14"/>
  <c r="BR164" i="14"/>
  <c r="DE180" i="14"/>
  <c r="AV180" i="14"/>
  <c r="CD196" i="14"/>
  <c r="CZ212" i="14"/>
  <c r="DB228" i="14"/>
  <c r="AL228" i="14"/>
  <c r="BU244" i="14"/>
  <c r="DJ260" i="14"/>
  <c r="AM260" i="14"/>
  <c r="CD276" i="14"/>
  <c r="CX47" i="14"/>
  <c r="DD63" i="14"/>
  <c r="AP63" i="14"/>
  <c r="BR95" i="14"/>
  <c r="CW127" i="14"/>
  <c r="AQ127" i="14"/>
  <c r="CB143" i="14"/>
  <c r="BO191" i="14"/>
  <c r="DJ207" i="14"/>
  <c r="AH207" i="14"/>
  <c r="BX223" i="14"/>
  <c r="DF239" i="14"/>
  <c r="AP239" i="14"/>
  <c r="AI255" i="14"/>
  <c r="CB271" i="14"/>
  <c r="DJ10" i="14"/>
  <c r="AO10" i="14"/>
  <c r="BN26" i="14"/>
  <c r="DA42" i="14"/>
  <c r="AQ42" i="14"/>
  <c r="AT58" i="14"/>
  <c r="CA74" i="14"/>
  <c r="CY90" i="14"/>
  <c r="AK90" i="14"/>
  <c r="BS106" i="14"/>
  <c r="DG122" i="14"/>
  <c r="CU138" i="14"/>
  <c r="AK138" i="14"/>
  <c r="BY154" i="14"/>
  <c r="DA170" i="14"/>
  <c r="AS170" i="14"/>
  <c r="BY186" i="14"/>
  <c r="BU202" i="14"/>
  <c r="CY218" i="14"/>
  <c r="AI218" i="14"/>
  <c r="BZ234" i="14"/>
  <c r="CU250" i="14"/>
  <c r="AQ250" i="14"/>
  <c r="BP266" i="14"/>
  <c r="CV282" i="14"/>
  <c r="DA5" i="14"/>
  <c r="AP5" i="14"/>
  <c r="BS21" i="14"/>
  <c r="DE37" i="14"/>
  <c r="AQ37" i="14"/>
  <c r="CW67" i="14"/>
  <c r="DB94" i="14"/>
  <c r="BS254" i="14"/>
  <c r="CZ41" i="14"/>
  <c r="DF73" i="14"/>
  <c r="CV105" i="14"/>
  <c r="BQ121" i="14"/>
  <c r="AO137" i="14"/>
  <c r="CZ169" i="14"/>
  <c r="BU185" i="14"/>
  <c r="BS201" i="14"/>
  <c r="BS217" i="14"/>
  <c r="CA233" i="14"/>
  <c r="CT249" i="14"/>
  <c r="DF265" i="14"/>
  <c r="DB281" i="14"/>
  <c r="AS281" i="14"/>
  <c r="BU20" i="14"/>
  <c r="DG36" i="14"/>
  <c r="CV52" i="14"/>
  <c r="AR52" i="14"/>
  <c r="BN68" i="14"/>
  <c r="DJ84" i="14"/>
  <c r="AV84" i="14"/>
  <c r="AT100" i="14"/>
  <c r="BO116" i="14"/>
  <c r="DH132" i="14"/>
  <c r="AR132" i="14"/>
  <c r="BV148" i="14"/>
  <c r="BQ164" i="14"/>
  <c r="DF180" i="14"/>
  <c r="AU180" i="14"/>
  <c r="BN196" i="14"/>
  <c r="BM196" i="14" s="1"/>
  <c r="CY212" i="14"/>
  <c r="DC228" i="14"/>
  <c r="AK228" i="14"/>
  <c r="BT244" i="14"/>
  <c r="CU260" i="14"/>
  <c r="AL260" i="14"/>
  <c r="CC276" i="14"/>
  <c r="BY47" i="14"/>
  <c r="DE63" i="14"/>
  <c r="AO63" i="14"/>
  <c r="BQ95" i="14"/>
  <c r="CX127" i="14"/>
  <c r="AR127" i="14"/>
  <c r="CA143" i="14"/>
  <c r="CD191" i="14"/>
  <c r="CU207" i="14"/>
  <c r="AW207" i="14"/>
  <c r="BW223" i="14"/>
  <c r="DC239" i="14"/>
  <c r="AO239" i="14"/>
  <c r="AH255" i="14"/>
  <c r="BZ271" i="14"/>
  <c r="CU10" i="14"/>
  <c r="AN10" i="14"/>
  <c r="CC26" i="14"/>
  <c r="DB42" i="14"/>
  <c r="DF58" i="14"/>
  <c r="AS58" i="14"/>
  <c r="BZ74" i="14"/>
  <c r="CZ90" i="14"/>
  <c r="AJ90" i="14"/>
  <c r="BR106" i="14"/>
  <c r="DH122" i="14"/>
  <c r="CV138" i="14"/>
  <c r="AJ138" i="14"/>
  <c r="BX154" i="14"/>
  <c r="DB170" i="14"/>
  <c r="AR170" i="14"/>
  <c r="BW186" i="14"/>
  <c r="AP67" i="14"/>
  <c r="AW94" i="14"/>
  <c r="AK254" i="14"/>
  <c r="DF41" i="14"/>
  <c r="DA73" i="14"/>
  <c r="DA105" i="14"/>
  <c r="AN121" i="14"/>
  <c r="CU153" i="14"/>
  <c r="DE169" i="14"/>
  <c r="BT185" i="14"/>
  <c r="BR201" i="14"/>
  <c r="BQ217" i="14"/>
  <c r="BZ233" i="14"/>
  <c r="BV249" i="14"/>
  <c r="DG265" i="14"/>
  <c r="DC281" i="14"/>
  <c r="AR281" i="14"/>
  <c r="BT20" i="14"/>
  <c r="DH36" i="14"/>
  <c r="CW52" i="14"/>
  <c r="AP52" i="14"/>
  <c r="CC68" i="14"/>
  <c r="CT84" i="14"/>
  <c r="AQ84" i="14"/>
  <c r="AS100" i="14"/>
  <c r="CD116" i="14"/>
  <c r="DI132" i="14"/>
  <c r="AQ132" i="14"/>
  <c r="AN148" i="14"/>
  <c r="BP164" i="14"/>
  <c r="DG180" i="14"/>
  <c r="AT180" i="14"/>
  <c r="CC196" i="14"/>
  <c r="CX212" i="14"/>
  <c r="DD228" i="14"/>
  <c r="AJ228" i="14"/>
  <c r="BS244" i="14"/>
  <c r="CV260" i="14"/>
  <c r="AV260" i="14"/>
  <c r="BV276" i="14"/>
  <c r="BX47" i="14"/>
  <c r="DF63" i="14"/>
  <c r="AN63" i="14"/>
  <c r="BP95" i="14"/>
  <c r="DA127" i="14"/>
  <c r="AP127" i="14"/>
  <c r="AN143" i="14"/>
  <c r="BN191" i="14"/>
  <c r="CV207" i="14"/>
  <c r="AV207" i="14"/>
  <c r="BV223" i="14"/>
  <c r="DD239" i="14"/>
  <c r="DG255" i="14"/>
  <c r="AW255" i="14"/>
  <c r="BY271" i="14"/>
  <c r="CV10" i="14"/>
  <c r="AM10" i="14"/>
  <c r="CB26" i="14"/>
  <c r="DC42" i="14"/>
  <c r="DH58" i="14"/>
  <c r="AR58" i="14"/>
  <c r="BY74" i="14"/>
  <c r="DA90" i="14"/>
  <c r="AI90" i="14"/>
  <c r="BQ106" i="14"/>
  <c r="CD122" i="14"/>
  <c r="CW138" i="14"/>
  <c r="AI138" i="14"/>
  <c r="BW154" i="14"/>
  <c r="DC170" i="14"/>
  <c r="AQ170" i="14"/>
  <c r="BV186" i="14"/>
  <c r="BS202" i="14"/>
  <c r="DA218" i="14"/>
  <c r="AW218" i="14"/>
  <c r="BW234" i="14"/>
  <c r="CX250" i="14"/>
  <c r="AO250" i="14"/>
  <c r="AH266" i="14"/>
  <c r="CW282" i="14"/>
  <c r="CY5" i="14"/>
  <c r="AN5" i="14"/>
  <c r="BQ21" i="14"/>
  <c r="DG37" i="14"/>
  <c r="CU53" i="14"/>
  <c r="AS53" i="14"/>
  <c r="CD69" i="14"/>
  <c r="CT85" i="14"/>
  <c r="AJ85" i="14"/>
  <c r="BW101" i="14"/>
  <c r="DJ117" i="14"/>
  <c r="CZ133" i="14"/>
  <c r="AJ133" i="14"/>
  <c r="CC149" i="14"/>
  <c r="DH165" i="14"/>
  <c r="AR165" i="14"/>
  <c r="BO181" i="14"/>
  <c r="BY197" i="14"/>
  <c r="DE213" i="14"/>
  <c r="AH213" i="14"/>
  <c r="BQ229" i="14"/>
  <c r="CZ245" i="14"/>
  <c r="AP245" i="14"/>
  <c r="AI261" i="14"/>
  <c r="AQ268" i="14"/>
  <c r="CC83" i="14"/>
  <c r="AV94" i="14"/>
  <c r="AL254" i="14"/>
  <c r="CD41" i="14"/>
  <c r="BO73" i="14"/>
  <c r="DB105" i="14"/>
  <c r="AJ121" i="14"/>
  <c r="CV153" i="14"/>
  <c r="DI169" i="14"/>
  <c r="BS185" i="14"/>
  <c r="BQ201" i="14"/>
  <c r="CD217" i="14"/>
  <c r="BY233" i="14"/>
  <c r="BU249" i="14"/>
  <c r="CT265" i="14"/>
  <c r="DD281" i="14"/>
  <c r="AQ281" i="14"/>
  <c r="BS20" i="14"/>
  <c r="DI36" i="14"/>
  <c r="CX52" i="14"/>
  <c r="AO52" i="14"/>
  <c r="CB68" i="14"/>
  <c r="CW84" i="14"/>
  <c r="CY100" i="14"/>
  <c r="AR100" i="14"/>
  <c r="BN116" i="14"/>
  <c r="CV132" i="14"/>
  <c r="AP132" i="14"/>
  <c r="AM148" i="14"/>
  <c r="BO164" i="14"/>
  <c r="BM164" i="14" s="1"/>
  <c r="DH180" i="14"/>
  <c r="AS180" i="14"/>
  <c r="CB196" i="14"/>
  <c r="CA212" i="14"/>
  <c r="DE228" i="14"/>
  <c r="AI228" i="14"/>
  <c r="BR244" i="14"/>
  <c r="CW260" i="14"/>
  <c r="AU260" i="14"/>
  <c r="BN276" i="14"/>
  <c r="BW47" i="14"/>
  <c r="DG63" i="14"/>
  <c r="AM63" i="14"/>
  <c r="BO95" i="14"/>
  <c r="CY127" i="14"/>
  <c r="AO127" i="14"/>
  <c r="AM143" i="14"/>
  <c r="CC191" i="14"/>
  <c r="CW207" i="14"/>
  <c r="AU207" i="14"/>
  <c r="BS223" i="14"/>
  <c r="DE239" i="14"/>
  <c r="DH255" i="14"/>
  <c r="AS255" i="14"/>
  <c r="BX271" i="14"/>
  <c r="CW10" i="14"/>
  <c r="AL10" i="14"/>
  <c r="CA26" i="14"/>
  <c r="DD42" i="14"/>
  <c r="DI58" i="14"/>
  <c r="AP58" i="14"/>
  <c r="BX74" i="14"/>
  <c r="DB90" i="14"/>
  <c r="AH90" i="14"/>
  <c r="BP106" i="14"/>
  <c r="BN122" i="14"/>
  <c r="CX138" i="14"/>
  <c r="AH138" i="14"/>
  <c r="BV154" i="14"/>
  <c r="DD170" i="14"/>
  <c r="AP170" i="14"/>
  <c r="AN186" i="14"/>
  <c r="BR202" i="14"/>
  <c r="DB218" i="14"/>
  <c r="AV218" i="14"/>
  <c r="BV234" i="14"/>
  <c r="DH250" i="14"/>
  <c r="CV266" i="14"/>
  <c r="AW266" i="14"/>
  <c r="CD282" i="14"/>
  <c r="CX5" i="14"/>
  <c r="AM5" i="14"/>
  <c r="BP21" i="14"/>
  <c r="DH37" i="14"/>
  <c r="CV53" i="14"/>
  <c r="AR53" i="14"/>
  <c r="BN69" i="14"/>
  <c r="CV85" i="14"/>
  <c r="AI85" i="14"/>
  <c r="BV101" i="14"/>
  <c r="BS117" i="14"/>
  <c r="DA133" i="14"/>
  <c r="AI133" i="14"/>
  <c r="CB149" i="14"/>
  <c r="DI165" i="14"/>
  <c r="AQ165" i="14"/>
  <c r="CV99" i="14"/>
  <c r="BN110" i="14"/>
  <c r="BP270" i="14"/>
  <c r="BZ41" i="14"/>
  <c r="CD73" i="14"/>
  <c r="DC105" i="14"/>
  <c r="AI121" i="14"/>
  <c r="CW153" i="14"/>
  <c r="DH169" i="14"/>
  <c r="BR185" i="14"/>
  <c r="BP201" i="14"/>
  <c r="BN217" i="14"/>
  <c r="BS233" i="14"/>
  <c r="BT249" i="14"/>
  <c r="CU265" i="14"/>
  <c r="DE281" i="14"/>
  <c r="AP281" i="14"/>
  <c r="BR20" i="14"/>
  <c r="DJ36" i="14"/>
  <c r="CY52" i="14"/>
  <c r="AN52" i="14"/>
  <c r="CA68" i="14"/>
  <c r="CU84" i="14"/>
  <c r="CZ100" i="14"/>
  <c r="AQ100" i="14"/>
  <c r="CC116" i="14"/>
  <c r="CT132" i="14"/>
  <c r="AO132" i="14"/>
  <c r="AL148" i="14"/>
  <c r="CD164" i="14"/>
  <c r="DI180" i="14"/>
  <c r="AR180" i="14"/>
  <c r="BP196" i="14"/>
  <c r="BZ212" i="14"/>
  <c r="DF228" i="14"/>
  <c r="AH228" i="14"/>
  <c r="BQ244" i="14"/>
  <c r="DA260" i="14"/>
  <c r="AK260" i="14"/>
  <c r="AI276" i="14"/>
  <c r="BV47" i="14"/>
  <c r="DH63" i="14"/>
  <c r="AL63" i="14"/>
  <c r="CD95" i="14"/>
  <c r="DC127" i="14"/>
  <c r="DD143" i="14"/>
  <c r="AL143" i="14"/>
  <c r="CB191" i="14"/>
  <c r="CX207" i="14"/>
  <c r="AT207" i="14"/>
  <c r="BU223" i="14"/>
  <c r="DI239" i="14"/>
  <c r="CT255" i="14"/>
  <c r="AR255" i="14"/>
  <c r="BW271" i="14"/>
  <c r="CX10" i="14"/>
  <c r="AK10" i="14"/>
  <c r="BZ26" i="14"/>
  <c r="CD42" i="14"/>
  <c r="CT58" i="14"/>
  <c r="AO58" i="14"/>
  <c r="BW74" i="14"/>
  <c r="DC90" i="14"/>
  <c r="AW90" i="14"/>
  <c r="BO106" i="14"/>
  <c r="CC122" i="14"/>
  <c r="CY138" i="14"/>
  <c r="AW138" i="14"/>
  <c r="BU154" i="14"/>
  <c r="DH170" i="14"/>
  <c r="AO170" i="14"/>
  <c r="AM186" i="14"/>
  <c r="BQ202" i="14"/>
  <c r="DC218" i="14"/>
  <c r="AU218" i="14"/>
  <c r="BT234" i="14"/>
  <c r="DI250" i="14"/>
  <c r="CW266" i="14"/>
  <c r="AU266" i="14"/>
  <c r="BN282" i="14"/>
  <c r="CW5" i="14"/>
  <c r="AL5" i="14"/>
  <c r="CD21" i="14"/>
  <c r="DI37" i="14"/>
  <c r="CW53" i="14"/>
  <c r="AP53" i="14"/>
  <c r="CC69" i="14"/>
  <c r="DB85" i="14"/>
  <c r="AH85" i="14"/>
  <c r="BU101" i="14"/>
  <c r="BR117" i="14"/>
  <c r="DB133" i="14"/>
  <c r="AH133" i="14"/>
  <c r="CA149" i="14"/>
  <c r="CW165" i="14"/>
  <c r="AP165" i="14"/>
  <c r="AN181" i="14"/>
  <c r="BW197" i="14"/>
  <c r="DG213" i="14"/>
  <c r="AV213" i="14"/>
  <c r="CC229" i="14"/>
  <c r="DC245" i="14"/>
  <c r="DA261" i="14"/>
  <c r="AW261" i="14"/>
  <c r="DA277" i="14"/>
  <c r="BZ247" i="14"/>
  <c r="DC115" i="14"/>
  <c r="AN110" i="14"/>
  <c r="BO270" i="14"/>
  <c r="BQ41" i="14"/>
  <c r="BM41" i="14" s="1"/>
  <c r="BN73" i="14"/>
  <c r="DG105" i="14"/>
  <c r="AH121" i="14"/>
  <c r="CY153" i="14"/>
  <c r="BV169" i="14"/>
  <c r="BQ185" i="14"/>
  <c r="CD201" i="14"/>
  <c r="CC217" i="14"/>
  <c r="BR233" i="14"/>
  <c r="BS249" i="14"/>
  <c r="CY265" i="14"/>
  <c r="DF281" i="14"/>
  <c r="AO281" i="14"/>
  <c r="BQ20" i="14"/>
  <c r="CD36" i="14"/>
  <c r="CZ52" i="14"/>
  <c r="AM52" i="14"/>
  <c r="BZ68" i="14"/>
  <c r="DC84" i="14"/>
  <c r="CS84" i="14" s="1"/>
  <c r="DA100" i="14"/>
  <c r="AP100" i="14"/>
  <c r="CB116" i="14"/>
  <c r="CU132" i="14"/>
  <c r="CY148" i="14"/>
  <c r="AK148" i="14"/>
  <c r="BN164" i="14"/>
  <c r="CT180" i="14"/>
  <c r="AQ180" i="14"/>
  <c r="BO196" i="14"/>
  <c r="BY212" i="14"/>
  <c r="DG228" i="14"/>
  <c r="AW228" i="14"/>
  <c r="BP244" i="14"/>
  <c r="CZ260" i="14"/>
  <c r="AJ260" i="14"/>
  <c r="AH276" i="14"/>
  <c r="BU47" i="14"/>
  <c r="DI63" i="14"/>
  <c r="AK63" i="14"/>
  <c r="BN95" i="14"/>
  <c r="BM95" i="14" s="1"/>
  <c r="CZ127" i="14"/>
  <c r="DE143" i="14"/>
  <c r="AK143" i="14"/>
  <c r="CA191" i="14"/>
  <c r="CY207" i="14"/>
  <c r="AS207" i="14"/>
  <c r="BT223" i="14"/>
  <c r="BP239" i="14"/>
  <c r="DJ255" i="14"/>
  <c r="AQ255" i="14"/>
  <c r="BV271" i="14"/>
  <c r="CY10" i="14"/>
  <c r="AJ10" i="14"/>
  <c r="BY26" i="14"/>
  <c r="BN42" i="14"/>
  <c r="DJ58" i="14"/>
  <c r="AN58" i="14"/>
  <c r="BV74" i="14"/>
  <c r="DD90" i="14"/>
  <c r="AV90" i="14"/>
  <c r="AU106" i="14"/>
  <c r="CB122" i="14"/>
  <c r="CZ138" i="14"/>
  <c r="AV138" i="14"/>
  <c r="BT154" i="14"/>
  <c r="DE170" i="14"/>
  <c r="DI186" i="14"/>
  <c r="AL186" i="14"/>
  <c r="BP202" i="14"/>
  <c r="DD218" i="14"/>
  <c r="AT218" i="14"/>
  <c r="BO234" i="14"/>
  <c r="DJ250" i="14"/>
  <c r="CY266" i="14"/>
  <c r="AT266" i="14"/>
  <c r="CX282" i="14"/>
  <c r="CV5" i="14"/>
  <c r="AK5" i="14"/>
  <c r="BZ21" i="14"/>
  <c r="CC37" i="14"/>
  <c r="CX53" i="14"/>
  <c r="CS53" i="14" s="1"/>
  <c r="AO53" i="14"/>
  <c r="CB69" i="14"/>
  <c r="DE85" i="14"/>
  <c r="AW85" i="14"/>
  <c r="BT101" i="14"/>
  <c r="BQ117" i="14"/>
  <c r="DC133" i="14"/>
  <c r="AW133" i="14"/>
  <c r="BZ149" i="14"/>
  <c r="CU165" i="14"/>
  <c r="AO165" i="14"/>
  <c r="AM181" i="14"/>
  <c r="BV197" i="14"/>
  <c r="DH213" i="14"/>
  <c r="AU213" i="14"/>
  <c r="BO229" i="14"/>
  <c r="CX245" i="14"/>
  <c r="DB261" i="14"/>
  <c r="AT261" i="14"/>
  <c r="BR277" i="14"/>
  <c r="AW115" i="14"/>
  <c r="BX126" i="14"/>
  <c r="CD270" i="14"/>
  <c r="BP41" i="14"/>
  <c r="BW73" i="14"/>
  <c r="DI105" i="14"/>
  <c r="AV121" i="14"/>
  <c r="DB153" i="14"/>
  <c r="BU169" i="14"/>
  <c r="BP185" i="14"/>
  <c r="BN201" i="14"/>
  <c r="CB217" i="14"/>
  <c r="BQ233" i="14"/>
  <c r="BR249" i="14"/>
  <c r="DJ265" i="14"/>
  <c r="DG281" i="14"/>
  <c r="AN281" i="14"/>
  <c r="CA20" i="14"/>
  <c r="BN36" i="14"/>
  <c r="DA52" i="14"/>
  <c r="AL52" i="14"/>
  <c r="BY68" i="14"/>
  <c r="DF84" i="14"/>
  <c r="DB100" i="14"/>
  <c r="AO100" i="14"/>
  <c r="CA116" i="14"/>
  <c r="CW132" i="14"/>
  <c r="CZ148" i="14"/>
  <c r="AJ148" i="14"/>
  <c r="CC164" i="14"/>
  <c r="DJ180" i="14"/>
  <c r="AP180" i="14"/>
  <c r="AN196" i="14"/>
  <c r="BX212" i="14"/>
  <c r="DH228" i="14"/>
  <c r="AV228" i="14"/>
  <c r="BO244" i="14"/>
  <c r="DD260" i="14"/>
  <c r="DF276" i="14"/>
  <c r="AW276" i="14"/>
  <c r="BT47" i="14"/>
  <c r="CT63" i="14"/>
  <c r="AJ63" i="14"/>
  <c r="CC95" i="14"/>
  <c r="DB127" i="14"/>
  <c r="DF143" i="14"/>
  <c r="AJ143" i="14"/>
  <c r="BZ191" i="14"/>
  <c r="CZ207" i="14"/>
  <c r="AR207" i="14"/>
  <c r="BR223" i="14"/>
  <c r="BM223" i="14" s="1"/>
  <c r="BO239" i="14"/>
  <c r="CU255" i="14"/>
  <c r="AP255" i="14"/>
  <c r="BU271" i="14"/>
  <c r="CZ10" i="14"/>
  <c r="AI10" i="14"/>
  <c r="BU26" i="14"/>
  <c r="CC42" i="14"/>
  <c r="CU58" i="14"/>
  <c r="AM58" i="14"/>
  <c r="BU74" i="14"/>
  <c r="DF90" i="14"/>
  <c r="AQ90" i="14"/>
  <c r="AT106" i="14"/>
  <c r="CA122" i="14"/>
  <c r="DA138" i="14"/>
  <c r="AU138" i="14"/>
  <c r="BS154" i="14"/>
  <c r="DF170" i="14"/>
  <c r="CT186" i="14"/>
  <c r="AK186" i="14"/>
  <c r="BO202" i="14"/>
  <c r="DE218" i="14"/>
  <c r="AS218" i="14"/>
  <c r="BR234" i="14"/>
  <c r="BU250" i="14"/>
  <c r="CZ266" i="14"/>
  <c r="AS266" i="14"/>
  <c r="CC282" i="14"/>
  <c r="CU5" i="14"/>
  <c r="AJ5" i="14"/>
  <c r="BO21" i="14"/>
  <c r="BM21" i="14" s="1"/>
  <c r="CB37" i="14"/>
  <c r="CY53" i="14"/>
  <c r="AN53" i="14"/>
  <c r="CA69" i="14"/>
  <c r="DF85" i="14"/>
  <c r="AV85" i="14"/>
  <c r="AU101" i="14"/>
  <c r="BP117" i="14"/>
  <c r="DD133" i="14"/>
  <c r="BP98" i="14"/>
  <c r="BY131" i="14"/>
  <c r="BW126" i="14"/>
  <c r="BU270" i="14"/>
  <c r="BU41" i="14"/>
  <c r="BR73" i="14"/>
  <c r="BO105" i="14"/>
  <c r="AU121" i="14"/>
  <c r="DC153" i="14"/>
  <c r="BT169" i="14"/>
  <c r="BN185" i="14"/>
  <c r="CC201" i="14"/>
  <c r="BY217" i="14"/>
  <c r="BP233" i="14"/>
  <c r="BP249" i="14"/>
  <c r="BV265" i="14"/>
  <c r="DH281" i="14"/>
  <c r="AM281" i="14"/>
  <c r="BP20" i="14"/>
  <c r="CC36" i="14"/>
  <c r="DB52" i="14"/>
  <c r="AK52" i="14"/>
  <c r="BX68" i="14"/>
  <c r="BT84" i="14"/>
  <c r="DC100" i="14"/>
  <c r="AN100" i="14"/>
  <c r="BZ116" i="14"/>
  <c r="CX132" i="14"/>
  <c r="DA148" i="14"/>
  <c r="AI148" i="14"/>
  <c r="CB164" i="14"/>
  <c r="CX180" i="14"/>
  <c r="AO180" i="14"/>
  <c r="AM196" i="14"/>
  <c r="BW212" i="14"/>
  <c r="DI228" i="14"/>
  <c r="AU228" i="14"/>
  <c r="CB244" i="14"/>
  <c r="CY260" i="14"/>
  <c r="DG276" i="14"/>
  <c r="AU276" i="14"/>
  <c r="BS47" i="14"/>
  <c r="DJ63" i="14"/>
  <c r="AI63" i="14"/>
  <c r="CB95" i="14"/>
  <c r="BY127" i="14"/>
  <c r="DG143" i="14"/>
  <c r="AI143" i="14"/>
  <c r="BY191" i="14"/>
  <c r="DA207" i="14"/>
  <c r="CS207" i="14" s="1"/>
  <c r="AQ207" i="14"/>
  <c r="BQ223" i="14"/>
  <c r="CD239" i="14"/>
  <c r="CV255" i="14"/>
  <c r="AO255" i="14"/>
  <c r="DG271" i="14"/>
  <c r="DE10" i="14"/>
  <c r="AH10" i="14"/>
  <c r="AV26" i="14"/>
  <c r="CB42" i="14"/>
  <c r="CV58" i="14"/>
  <c r="AL58" i="14"/>
  <c r="BT74" i="14"/>
  <c r="AQ194" i="14"/>
  <c r="BU147" i="14"/>
  <c r="CT142" i="14"/>
  <c r="AH270" i="14"/>
  <c r="BS41" i="14"/>
  <c r="AS73" i="14"/>
  <c r="CD105" i="14"/>
  <c r="AQ121" i="14"/>
  <c r="DD153" i="14"/>
  <c r="BQ169" i="14"/>
  <c r="CC185" i="14"/>
  <c r="CB201" i="14"/>
  <c r="CA217" i="14"/>
  <c r="BO233" i="14"/>
  <c r="BO249" i="14"/>
  <c r="BU265" i="14"/>
  <c r="DI281" i="14"/>
  <c r="AL281" i="14"/>
  <c r="BO20" i="14"/>
  <c r="CB36" i="14"/>
  <c r="DC52" i="14"/>
  <c r="AJ52" i="14"/>
  <c r="BV68" i="14"/>
  <c r="BS84" i="14"/>
  <c r="DD100" i="14"/>
  <c r="AM100" i="14"/>
  <c r="BX116" i="14"/>
  <c r="DJ132" i="14"/>
  <c r="DB148" i="14"/>
  <c r="AH148" i="14"/>
  <c r="CA164" i="14"/>
  <c r="CV180" i="14"/>
  <c r="CY196" i="14"/>
  <c r="AL196" i="14"/>
  <c r="BV212" i="14"/>
  <c r="CT228" i="14"/>
  <c r="AT228" i="14"/>
  <c r="CD244" i="14"/>
  <c r="CA260" i="14"/>
  <c r="DH276" i="14"/>
  <c r="AT276" i="14"/>
  <c r="BR47" i="14"/>
  <c r="CZ63" i="14"/>
  <c r="AH63" i="14"/>
  <c r="CA95" i="14"/>
  <c r="BX127" i="14"/>
  <c r="DH143" i="14"/>
  <c r="AH143" i="14"/>
  <c r="BX191" i="14"/>
  <c r="DB207" i="14"/>
  <c r="AP207" i="14"/>
  <c r="AN223" i="14"/>
  <c r="BN239" i="14"/>
  <c r="CW255" i="14"/>
  <c r="AN255" i="14"/>
  <c r="BT271" i="14"/>
  <c r="DA10" i="14"/>
  <c r="AW10" i="14"/>
  <c r="AU26" i="14"/>
  <c r="CA42" i="14"/>
  <c r="CW58" i="14"/>
  <c r="AK58" i="14"/>
  <c r="BS74" i="14"/>
  <c r="DG90" i="14"/>
  <c r="DE163" i="14"/>
  <c r="DJ142" i="14"/>
  <c r="AW270" i="14"/>
  <c r="AR41" i="14"/>
  <c r="AR73" i="14"/>
  <c r="CC105" i="14"/>
  <c r="AR121" i="14"/>
  <c r="DE153" i="14"/>
  <c r="CD169" i="14"/>
  <c r="CB185" i="14"/>
  <c r="BY201" i="14"/>
  <c r="BZ217" i="14"/>
  <c r="BN233" i="14"/>
  <c r="CC249" i="14"/>
  <c r="BT265" i="14"/>
  <c r="CT281" i="14"/>
  <c r="AV281" i="14"/>
  <c r="AV20" i="14"/>
  <c r="BZ36" i="14"/>
  <c r="DD52" i="14"/>
  <c r="AI52" i="14"/>
  <c r="BU68" i="14"/>
  <c r="BR84" i="14"/>
  <c r="DE100" i="14"/>
  <c r="AL100" i="14"/>
  <c r="BY116" i="14"/>
  <c r="BT132" i="14"/>
  <c r="DC148" i="14"/>
  <c r="AW148" i="14"/>
  <c r="BZ164" i="14"/>
  <c r="CW180" i="14"/>
  <c r="CZ196" i="14"/>
  <c r="AK196" i="14"/>
  <c r="BU212" i="14"/>
  <c r="DJ228" i="14"/>
  <c r="AS228" i="14"/>
  <c r="BN244" i="14"/>
  <c r="BM244" i="14" s="1"/>
  <c r="BZ260" i="14"/>
  <c r="DI276" i="14"/>
  <c r="AS276" i="14"/>
  <c r="BQ47" i="14"/>
  <c r="CU63" i="14"/>
  <c r="AW63" i="14"/>
  <c r="BZ95" i="14"/>
  <c r="BW127" i="14"/>
  <c r="DI143" i="14"/>
  <c r="AW143" i="14"/>
  <c r="BW191" i="14"/>
  <c r="DF207" i="14"/>
  <c r="AO207" i="14"/>
  <c r="AM223" i="14"/>
  <c r="CB239" i="14"/>
  <c r="CX255" i="14"/>
  <c r="AV255" i="14"/>
  <c r="BQ271" i="14"/>
  <c r="DB10" i="14"/>
  <c r="DF26" i="14"/>
  <c r="AT26" i="14"/>
  <c r="BZ42" i="14"/>
  <c r="CX58" i="14"/>
  <c r="AJ58" i="14"/>
  <c r="BR74" i="14"/>
  <c r="DH90" i="14"/>
  <c r="DJ106" i="14"/>
  <c r="AQ106" i="14"/>
  <c r="BX122" i="14"/>
  <c r="DF138" i="14"/>
  <c r="AR138" i="14"/>
  <c r="BO154" i="14"/>
  <c r="BT170" i="14"/>
  <c r="CV186" i="14"/>
  <c r="AH186" i="14"/>
  <c r="CC202" i="14"/>
  <c r="CU218" i="14"/>
  <c r="AP218" i="14"/>
  <c r="AN234" i="14"/>
  <c r="BR250" i="14"/>
  <c r="DC266" i="14"/>
  <c r="AP266" i="14"/>
  <c r="BZ282" i="14"/>
  <c r="DF5" i="14"/>
  <c r="AW5" i="14"/>
  <c r="AU21" i="14"/>
  <c r="BX37" i="14"/>
  <c r="DB53" i="14"/>
  <c r="AK53" i="14"/>
  <c r="BX69" i="14"/>
  <c r="DI85" i="14"/>
  <c r="CY101" i="14"/>
  <c r="AR101" i="14"/>
  <c r="BN117" i="14"/>
  <c r="DG133" i="14"/>
  <c r="AS133" i="14"/>
  <c r="BV149" i="14"/>
  <c r="BS165" i="14"/>
  <c r="DA181" i="14"/>
  <c r="AI181" i="14"/>
  <c r="BR197" i="14"/>
  <c r="CU213" i="14"/>
  <c r="AQ213" i="14"/>
  <c r="CB229" i="14"/>
  <c r="BW245" i="14"/>
  <c r="DG261" i="14"/>
  <c r="AP261" i="14"/>
  <c r="BO277" i="14"/>
  <c r="DJ29" i="14"/>
  <c r="AU163" i="14"/>
  <c r="AW142" i="14"/>
  <c r="DH9" i="14"/>
  <c r="AN41" i="14"/>
  <c r="AP73" i="14"/>
  <c r="CB105" i="14"/>
  <c r="AP121" i="14"/>
  <c r="DI153" i="14"/>
  <c r="BN169" i="14"/>
  <c r="BY185" i="14"/>
  <c r="BX201" i="14"/>
  <c r="AN217" i="14"/>
  <c r="CD233" i="14"/>
  <c r="CB249" i="14"/>
  <c r="BS265" i="14"/>
  <c r="DJ281" i="14"/>
  <c r="AK281" i="14"/>
  <c r="AU20" i="14"/>
  <c r="BY36" i="14"/>
  <c r="DE52" i="14"/>
  <c r="AH52" i="14"/>
  <c r="BW68" i="14"/>
  <c r="BQ84" i="14"/>
  <c r="DF100" i="14"/>
  <c r="AK100" i="14"/>
  <c r="BW116" i="14"/>
  <c r="BS132" i="14"/>
  <c r="DD148" i="14"/>
  <c r="AV148" i="14"/>
  <c r="BY164" i="14"/>
  <c r="CU180" i="14"/>
  <c r="DA196" i="14"/>
  <c r="AJ196" i="14"/>
  <c r="BT212" i="14"/>
  <c r="CU228" i="14"/>
  <c r="AR228" i="14"/>
  <c r="CC244" i="14"/>
  <c r="BY260" i="14"/>
  <c r="CT276" i="14"/>
  <c r="AR276" i="14"/>
  <c r="BP47" i="14"/>
  <c r="CV63" i="14"/>
  <c r="AV63" i="14"/>
  <c r="AU95" i="14"/>
  <c r="BV127" i="14"/>
  <c r="CT143" i="14"/>
  <c r="AV143" i="14"/>
  <c r="BV191" i="14"/>
  <c r="DD207" i="14"/>
  <c r="DG223" i="14"/>
  <c r="AL223" i="14"/>
  <c r="BZ239" i="14"/>
  <c r="CY255" i="14"/>
  <c r="AU255" i="14"/>
  <c r="DI271" i="14"/>
  <c r="DC10" i="14"/>
  <c r="DG26" i="14"/>
  <c r="AS26" i="14"/>
  <c r="BY42" i="14"/>
  <c r="CY58" i="14"/>
  <c r="AI58" i="14"/>
  <c r="BQ74" i="14"/>
  <c r="CD90" i="14"/>
  <c r="CU106" i="14"/>
  <c r="AP106" i="14"/>
  <c r="BW122" i="14"/>
  <c r="DI138" i="14"/>
  <c r="AQ138" i="14"/>
  <c r="BP154" i="14"/>
  <c r="BS170" i="14"/>
  <c r="CW186" i="14"/>
  <c r="AW186" i="14"/>
  <c r="CB202" i="14"/>
  <c r="CT218" i="14"/>
  <c r="AO218" i="14"/>
  <c r="AM234" i="14"/>
  <c r="BQ250" i="14"/>
  <c r="DD266" i="14"/>
  <c r="AO266" i="14"/>
  <c r="BY282" i="14"/>
  <c r="DI5" i="14"/>
  <c r="CU21" i="14"/>
  <c r="AT21" i="14"/>
  <c r="BW37" i="14"/>
  <c r="DC53" i="14"/>
  <c r="AJ53" i="14"/>
  <c r="BW69" i="14"/>
  <c r="DJ85" i="14"/>
  <c r="CZ101" i="14"/>
  <c r="AQ101" i="14"/>
  <c r="CC117" i="14"/>
  <c r="DH133" i="14"/>
  <c r="AR133" i="14"/>
  <c r="BT149" i="14"/>
  <c r="BR165" i="14"/>
  <c r="DB181" i="14"/>
  <c r="AH181" i="14"/>
  <c r="BQ197" i="14"/>
  <c r="CV213" i="14"/>
  <c r="AP213" i="14"/>
  <c r="AN229" i="14"/>
  <c r="BV245" i="14"/>
  <c r="DH261" i="14"/>
  <c r="AO261" i="14"/>
  <c r="CD277" i="14"/>
  <c r="CU109" i="14"/>
  <c r="BQ179" i="14"/>
  <c r="AV142" i="14"/>
  <c r="DI9" i="14"/>
  <c r="AM41" i="14"/>
  <c r="AN73" i="14"/>
  <c r="BY105" i="14"/>
  <c r="AO121" i="14"/>
  <c r="DG153" i="14"/>
  <c r="CC169" i="14"/>
  <c r="BW185" i="14"/>
  <c r="BW201" i="14"/>
  <c r="AM217" i="14"/>
  <c r="AN233" i="14"/>
  <c r="CA249" i="14"/>
  <c r="BR265" i="14"/>
  <c r="CU281" i="14"/>
  <c r="AJ281" i="14"/>
  <c r="AT20" i="14"/>
  <c r="BX36" i="14"/>
  <c r="CU52" i="14"/>
  <c r="AW52" i="14"/>
  <c r="AU68" i="14"/>
  <c r="BP84" i="14"/>
  <c r="DG100" i="14"/>
  <c r="AJ100" i="14"/>
  <c r="BV116" i="14"/>
  <c r="BR132" i="14"/>
  <c r="DE148" i="14"/>
  <c r="AU148" i="14"/>
  <c r="BX164" i="14"/>
  <c r="CA180" i="14"/>
  <c r="DB196" i="14"/>
  <c r="AI196" i="14"/>
  <c r="BS212" i="14"/>
  <c r="CV228" i="14"/>
  <c r="AQ228" i="14"/>
  <c r="BV244" i="14"/>
  <c r="BX260" i="14"/>
  <c r="DJ276" i="14"/>
  <c r="AQ276" i="14"/>
  <c r="BO47" i="14"/>
  <c r="CW63" i="14"/>
  <c r="AQ63" i="14"/>
  <c r="AT95" i="14"/>
  <c r="BU127" i="14"/>
  <c r="DJ143" i="14"/>
  <c r="AU143" i="14"/>
  <c r="BS191" i="14"/>
  <c r="DE207" i="14"/>
  <c r="DH223" i="14"/>
  <c r="AK223" i="14"/>
  <c r="BY239" i="14"/>
  <c r="CZ255" i="14"/>
  <c r="AT255" i="14"/>
  <c r="CA271" i="14"/>
  <c r="DD10" i="14"/>
  <c r="DH26" i="14"/>
  <c r="AR26" i="14"/>
  <c r="BX42" i="14"/>
  <c r="DE58" i="14"/>
  <c r="AH58" i="14"/>
  <c r="BP74" i="14"/>
  <c r="BN90" i="14"/>
  <c r="CV106" i="14"/>
  <c r="AO106" i="14"/>
  <c r="BV122" i="14"/>
  <c r="DJ138" i="14"/>
  <c r="AP138" i="14"/>
  <c r="AN154" i="14"/>
  <c r="BR170" i="14"/>
  <c r="CX186" i="14"/>
  <c r="AV186" i="14"/>
  <c r="CA202" i="14"/>
  <c r="DH218" i="14"/>
  <c r="CV234" i="14"/>
  <c r="AL234" i="14"/>
  <c r="BO250" i="14"/>
  <c r="DE266" i="14"/>
  <c r="AN266" i="14"/>
  <c r="BV282" i="14"/>
  <c r="DH5" i="14"/>
  <c r="CV21" i="14"/>
  <c r="AS21" i="14"/>
  <c r="BV37" i="14"/>
  <c r="DD53" i="14"/>
  <c r="AI53" i="14"/>
  <c r="BV69" i="14"/>
  <c r="BS85" i="14"/>
  <c r="DA101" i="14"/>
  <c r="AP101" i="14"/>
  <c r="CB117" i="14"/>
  <c r="CU133" i="14"/>
  <c r="AQ133" i="14"/>
  <c r="BU149" i="14"/>
  <c r="BQ165" i="14"/>
  <c r="DC181" i="14"/>
  <c r="AW181" i="14"/>
  <c r="BP197" i="14"/>
  <c r="CZ213" i="14"/>
  <c r="AO213" i="14"/>
  <c r="AM229" i="14"/>
  <c r="BT245" i="14"/>
  <c r="DI261" i="14"/>
  <c r="AN261" i="14"/>
  <c r="CT173" i="14"/>
  <c r="BZ195" i="14"/>
  <c r="BX174" i="14"/>
  <c r="CT9" i="14"/>
  <c r="AJ41" i="14"/>
  <c r="AI73" i="14"/>
  <c r="BX105" i="14"/>
  <c r="CW137" i="14"/>
  <c r="CD153" i="14"/>
  <c r="BY169" i="14"/>
  <c r="AN185" i="14"/>
  <c r="AN201" i="14"/>
  <c r="AL217" i="14"/>
  <c r="AM233" i="14"/>
  <c r="BW249" i="14"/>
  <c r="BP265" i="14"/>
  <c r="CV281" i="14"/>
  <c r="CV20" i="14"/>
  <c r="AS20" i="14"/>
  <c r="BW36" i="14"/>
  <c r="CT52" i="14"/>
  <c r="AV52" i="14"/>
  <c r="AT68" i="14"/>
  <c r="BO84" i="14"/>
  <c r="DH100" i="14"/>
  <c r="AI100" i="14"/>
  <c r="BU116" i="14"/>
  <c r="BQ132" i="14"/>
  <c r="DF148" i="14"/>
  <c r="AT148" i="14"/>
  <c r="BW164" i="14"/>
  <c r="BZ180" i="14"/>
  <c r="DC196" i="14"/>
  <c r="AH196" i="14"/>
  <c r="BR212" i="14"/>
  <c r="CW228" i="14"/>
  <c r="AP228" i="14"/>
  <c r="AN244" i="14"/>
  <c r="BW260" i="14"/>
  <c r="CU276" i="14"/>
  <c r="AP276" i="14"/>
  <c r="CD47" i="14"/>
  <c r="CX63" i="14"/>
  <c r="DD95" i="14"/>
  <c r="AS95" i="14"/>
  <c r="BT127" i="14"/>
  <c r="CU143" i="14"/>
  <c r="AT143" i="14"/>
  <c r="BU191" i="14"/>
  <c r="DC207" i="14"/>
  <c r="DI223" i="14"/>
  <c r="AJ223" i="14"/>
  <c r="BX239" i="14"/>
  <c r="DA255" i="14"/>
  <c r="AM255" i="14"/>
  <c r="BS271" i="14"/>
  <c r="BX10" i="14"/>
  <c r="DI26" i="14"/>
  <c r="AQ26" i="14"/>
  <c r="BW42" i="14"/>
  <c r="CZ58" i="14"/>
  <c r="AW58" i="14"/>
  <c r="BO74" i="14"/>
  <c r="CC90" i="14"/>
  <c r="CW106" i="14"/>
  <c r="AN106" i="14"/>
  <c r="BU122" i="14"/>
  <c r="DD138" i="14"/>
  <c r="AO138" i="14"/>
  <c r="AM154" i="14"/>
  <c r="BQ170" i="14"/>
  <c r="CY186" i="14"/>
  <c r="AU186" i="14"/>
  <c r="BX202" i="14"/>
  <c r="DI218" i="14"/>
  <c r="CW234" i="14"/>
  <c r="AK234" i="14"/>
  <c r="CD250" i="14"/>
  <c r="DF266" i="14"/>
  <c r="AM266" i="14"/>
  <c r="BX282" i="14"/>
  <c r="DG5" i="14"/>
  <c r="CW21" i="14"/>
  <c r="AR21" i="14"/>
  <c r="BU37" i="14"/>
  <c r="CT53" i="14"/>
  <c r="AH53" i="14"/>
  <c r="BU69" i="14"/>
  <c r="BR85" i="14"/>
  <c r="DB101" i="14"/>
  <c r="AO101" i="14"/>
  <c r="CA117" i="14"/>
  <c r="CT133" i="14"/>
  <c r="AP133" i="14"/>
  <c r="BZ205" i="14"/>
  <c r="DJ211" i="14"/>
  <c r="BW174" i="14"/>
  <c r="DD9" i="14"/>
  <c r="AI41" i="14"/>
  <c r="AV73" i="14"/>
  <c r="BW105" i="14"/>
  <c r="CX137" i="14"/>
  <c r="BN153" i="14"/>
  <c r="BM153" i="14" s="1"/>
  <c r="BS169" i="14"/>
  <c r="AM185" i="14"/>
  <c r="AL201" i="14"/>
  <c r="AK217" i="14"/>
  <c r="AL233" i="14"/>
  <c r="BQ249" i="14"/>
  <c r="BO265" i="14"/>
  <c r="CZ281" i="14"/>
  <c r="CW20" i="14"/>
  <c r="AR20" i="14"/>
  <c r="BV36" i="14"/>
  <c r="DF52" i="14"/>
  <c r="AQ52" i="14"/>
  <c r="AS68" i="14"/>
  <c r="CD84" i="14"/>
  <c r="DI100" i="14"/>
  <c r="AH100" i="14"/>
  <c r="AN116" i="14"/>
  <c r="BP132" i="14"/>
  <c r="DG148" i="14"/>
  <c r="AS148" i="14"/>
  <c r="BU164" i="14"/>
  <c r="BY180" i="14"/>
  <c r="DD196" i="14"/>
  <c r="AW196" i="14"/>
  <c r="BQ212" i="14"/>
  <c r="DA228" i="14"/>
  <c r="AO228" i="14"/>
  <c r="AM244" i="14"/>
  <c r="BU260" i="14"/>
  <c r="CV276" i="14"/>
  <c r="AO276" i="14"/>
  <c r="BN47" i="14"/>
  <c r="CY63" i="14"/>
  <c r="DE95" i="14"/>
  <c r="AR95" i="14"/>
  <c r="BS127" i="14"/>
  <c r="CV143" i="14"/>
  <c r="AS143" i="14"/>
  <c r="BT191" i="14"/>
  <c r="BP207" i="14"/>
  <c r="CT223" i="14"/>
  <c r="AI223" i="14"/>
  <c r="BW239" i="14"/>
  <c r="DB255" i="14"/>
  <c r="AL255" i="14"/>
  <c r="BR271" i="14"/>
  <c r="BW10" i="14"/>
  <c r="CT26" i="14"/>
  <c r="AP26" i="14"/>
  <c r="BV42" i="14"/>
  <c r="DA58" i="14"/>
  <c r="AV58" i="14"/>
  <c r="AU74" i="14"/>
  <c r="CB90" i="14"/>
  <c r="CX106" i="14"/>
  <c r="AM106" i="14"/>
  <c r="BT122" i="14"/>
  <c r="DH138" i="14"/>
  <c r="DI154" i="14"/>
  <c r="AL154" i="14"/>
  <c r="BP170" i="14"/>
  <c r="CZ186" i="14"/>
  <c r="AT186" i="14"/>
  <c r="BZ202" i="14"/>
  <c r="DJ218" i="14"/>
  <c r="CX234" i="14"/>
  <c r="AJ234" i="14"/>
  <c r="BN250" i="14"/>
  <c r="DG266" i="14"/>
  <c r="AL266" i="14"/>
  <c r="BW282" i="14"/>
  <c r="CC5" i="14"/>
  <c r="CX21" i="14"/>
  <c r="AQ21" i="14"/>
  <c r="BT37" i="14"/>
  <c r="DJ53" i="14"/>
  <c r="AW53" i="14"/>
  <c r="BT69" i="14"/>
  <c r="BQ85" i="14"/>
  <c r="DC101" i="14"/>
  <c r="AN101" i="14"/>
  <c r="BZ117" i="14"/>
  <c r="CV133" i="14"/>
  <c r="AO133" i="14"/>
  <c r="AM149" i="14"/>
  <c r="BO165" i="14"/>
  <c r="AP237" i="14"/>
  <c r="AT211" i="14"/>
  <c r="CZ190" i="14"/>
  <c r="BT9" i="14"/>
  <c r="AH41" i="14"/>
  <c r="AQ73" i="14"/>
  <c r="BV105" i="14"/>
  <c r="CY137" i="14"/>
  <c r="CC153" i="14"/>
  <c r="CA169" i="14"/>
  <c r="AL185" i="14"/>
  <c r="AI201" i="14"/>
  <c r="AW217" i="14"/>
  <c r="AK233" i="14"/>
  <c r="BX249" i="14"/>
  <c r="CD265" i="14"/>
  <c r="BV281" i="14"/>
  <c r="CX20" i="14"/>
  <c r="AQ20" i="14"/>
  <c r="BU36" i="14"/>
  <c r="DG52" i="14"/>
  <c r="CV68" i="14"/>
  <c r="AR68" i="14"/>
  <c r="BN84" i="14"/>
  <c r="CV100" i="14"/>
  <c r="AW100" i="14"/>
  <c r="AM116" i="14"/>
  <c r="BO132" i="14"/>
  <c r="DH148" i="14"/>
  <c r="AR148" i="14"/>
  <c r="BV164" i="14"/>
  <c r="BX180" i="14"/>
  <c r="DE196" i="14"/>
  <c r="AV196" i="14"/>
  <c r="CD212" i="14"/>
  <c r="CX228" i="14"/>
  <c r="DB244" i="14"/>
  <c r="AL244" i="14"/>
  <c r="BT260" i="14"/>
  <c r="CW276" i="14"/>
  <c r="AN276" i="14"/>
  <c r="CC47" i="14"/>
  <c r="DB63" i="14"/>
  <c r="DF95" i="14"/>
  <c r="AP95" i="14"/>
  <c r="BR127" i="14"/>
  <c r="CW143" i="14"/>
  <c r="AR143" i="14"/>
  <c r="BR191" i="14"/>
  <c r="BO207" i="14"/>
  <c r="DJ223" i="14"/>
  <c r="AH223" i="14"/>
  <c r="BV239" i="14"/>
  <c r="DF255" i="14"/>
  <c r="AK255" i="14"/>
  <c r="AI271" i="14"/>
  <c r="BV10" i="14"/>
  <c r="DJ26" i="14"/>
  <c r="AO26" i="14"/>
  <c r="BU42" i="14"/>
  <c r="DB58" i="14"/>
  <c r="AQ58" i="14"/>
  <c r="AT74" i="14"/>
  <c r="CA90" i="14"/>
  <c r="CY106" i="14"/>
  <c r="AL106" i="14"/>
  <c r="BR122" i="14"/>
  <c r="DE138" i="14"/>
  <c r="CT154" i="14"/>
  <c r="AK154" i="14"/>
  <c r="BO170" i="14"/>
  <c r="DA186" i="14"/>
  <c r="AS186" i="14"/>
  <c r="BY202" i="14"/>
  <c r="BU218" i="14"/>
  <c r="CY234" i="14"/>
  <c r="AI234" i="14"/>
  <c r="CC250" i="14"/>
  <c r="CU266" i="14"/>
  <c r="AV266" i="14"/>
  <c r="BP282" i="14"/>
  <c r="CB5" i="14"/>
  <c r="CY21" i="14"/>
  <c r="AP21" i="14"/>
  <c r="BS37" i="14"/>
  <c r="DI53" i="14"/>
  <c r="AV53" i="14"/>
  <c r="AU69" i="14"/>
  <c r="BP85" i="14"/>
  <c r="DD101" i="14"/>
  <c r="AM101" i="14"/>
  <c r="BY117" i="14"/>
  <c r="CW133" i="14"/>
  <c r="CX149" i="14"/>
  <c r="AL149" i="14"/>
  <c r="CD165" i="14"/>
  <c r="DF181" i="14"/>
  <c r="CC227" i="14"/>
  <c r="DA190" i="14"/>
  <c r="BS9" i="14"/>
  <c r="AW41" i="14"/>
  <c r="CU89" i="14"/>
  <c r="CS89" i="14" s="1"/>
  <c r="AU105" i="14"/>
  <c r="DB137" i="14"/>
  <c r="CB153" i="14"/>
  <c r="CB169" i="14"/>
  <c r="AK185" i="14"/>
  <c r="AH201" i="14"/>
  <c r="AV217" i="14"/>
  <c r="AH233" i="14"/>
  <c r="AN249" i="14"/>
  <c r="BN265" i="14"/>
  <c r="BU281" i="14"/>
  <c r="CY20" i="14"/>
  <c r="AP20" i="14"/>
  <c r="BT36" i="14"/>
  <c r="DH52" i="14"/>
  <c r="CX68" i="14"/>
  <c r="AP68" i="14"/>
  <c r="CC84" i="14"/>
  <c r="CT100" i="14"/>
  <c r="AV100" i="14"/>
  <c r="AL116" i="14"/>
  <c r="CD132" i="14"/>
  <c r="DI148" i="14"/>
  <c r="AQ148" i="14"/>
  <c r="AN164" i="14"/>
  <c r="BW180" i="14"/>
  <c r="DF196" i="14"/>
  <c r="AU196" i="14"/>
  <c r="BN212" i="14"/>
  <c r="CY228" i="14"/>
  <c r="DC244" i="14"/>
  <c r="AK244" i="14"/>
  <c r="BS260" i="14"/>
  <c r="CX276" i="14"/>
  <c r="AM276" i="14"/>
  <c r="CB47" i="14"/>
  <c r="BY63" i="14"/>
  <c r="DG95" i="14"/>
  <c r="AO95" i="14"/>
  <c r="BQ127" i="14"/>
  <c r="CX143" i="14"/>
  <c r="AQ143" i="14"/>
  <c r="BQ191" i="14"/>
  <c r="CD207" i="14"/>
  <c r="CU223" i="14"/>
  <c r="AW223" i="14"/>
  <c r="BU239" i="14"/>
  <c r="DC255" i="14"/>
  <c r="AJ255" i="14"/>
  <c r="AH271" i="14"/>
  <c r="BT10" i="14"/>
  <c r="CU26" i="14"/>
  <c r="AN26" i="14"/>
  <c r="BT42" i="14"/>
  <c r="DC58" i="14"/>
  <c r="DF74" i="14"/>
  <c r="AS74" i="14"/>
  <c r="BZ90" i="14"/>
  <c r="CZ106" i="14"/>
  <c r="AK106" i="14"/>
  <c r="BS122" i="14"/>
  <c r="DG138" i="14"/>
  <c r="DJ154" i="14"/>
  <c r="AJ154" i="14"/>
  <c r="CD170" i="14"/>
  <c r="DB186" i="14"/>
  <c r="AR186" i="14"/>
  <c r="BW202" i="14"/>
  <c r="AL24" i="14"/>
  <c r="DE243" i="14"/>
  <c r="AO190" i="14"/>
  <c r="CC9" i="14"/>
  <c r="CU57" i="14"/>
  <c r="CV89" i="14"/>
  <c r="AR105" i="14"/>
  <c r="DD137" i="14"/>
  <c r="BW153" i="14"/>
  <c r="AN169" i="14"/>
  <c r="AI185" i="14"/>
  <c r="AW201" i="14"/>
  <c r="AU217" i="14"/>
  <c r="AW233" i="14"/>
  <c r="AM249" i="14"/>
  <c r="CC265" i="14"/>
  <c r="BT281" i="14"/>
  <c r="CZ20" i="14"/>
  <c r="AO20" i="14"/>
  <c r="BS36" i="14"/>
  <c r="DI52" i="14"/>
  <c r="CY68" i="14"/>
  <c r="AO68" i="14"/>
  <c r="CB84" i="14"/>
  <c r="CU100" i="14"/>
  <c r="CY116" i="14"/>
  <c r="AK116" i="14"/>
  <c r="BN132" i="14"/>
  <c r="CT148" i="14"/>
  <c r="AP148" i="14"/>
  <c r="AM164" i="14"/>
  <c r="BV180" i="14"/>
  <c r="DG196" i="14"/>
  <c r="AT196" i="14"/>
  <c r="CC212" i="14"/>
  <c r="CZ228" i="14"/>
  <c r="DE244" i="14"/>
  <c r="AJ244" i="14"/>
  <c r="BR260" i="14"/>
  <c r="CY276" i="14"/>
  <c r="AL276" i="14"/>
  <c r="CA47" i="14"/>
  <c r="BX63" i="14"/>
  <c r="DH95" i="14"/>
  <c r="AN95" i="14"/>
  <c r="BP127" i="14"/>
  <c r="CY143" i="14"/>
  <c r="AP143" i="14"/>
  <c r="AN191" i="14"/>
  <c r="BN207" i="14"/>
  <c r="CV223" i="14"/>
  <c r="AV223" i="14"/>
  <c r="BT239" i="14"/>
  <c r="DD255" i="14"/>
  <c r="CU271" i="14"/>
  <c r="AW271" i="14"/>
  <c r="BS10" i="14"/>
  <c r="CV26" i="14"/>
  <c r="AM26" i="14"/>
  <c r="BS42" i="14"/>
  <c r="DD58" i="14"/>
  <c r="DH74" i="14"/>
  <c r="AR74" i="14"/>
  <c r="BY90" i="14"/>
  <c r="DA106" i="14"/>
  <c r="AJ106" i="14"/>
  <c r="BQ122" i="14"/>
  <c r="CD138" i="14"/>
  <c r="CU154" i="14"/>
  <c r="AI154" i="14"/>
  <c r="BN170" i="14"/>
  <c r="DC186" i="14"/>
  <c r="AQ186" i="14"/>
  <c r="BV202" i="14"/>
  <c r="BS218" i="14"/>
  <c r="DA234" i="14"/>
  <c r="AW234" i="14"/>
  <c r="CA250" i="14"/>
  <c r="CX266" i="14"/>
  <c r="AJ266" i="14"/>
  <c r="AH282" i="14"/>
  <c r="BY5" i="14"/>
  <c r="DA21" i="14"/>
  <c r="AN21" i="14"/>
  <c r="BQ37" i="14"/>
  <c r="CC56" i="14"/>
  <c r="DF259" i="14"/>
  <c r="DH206" i="14"/>
  <c r="CA9" i="14"/>
  <c r="CZ57" i="14"/>
  <c r="CW89" i="14"/>
  <c r="AP105" i="14"/>
  <c r="DE137" i="14"/>
  <c r="BV153" i="14"/>
  <c r="AM169" i="14"/>
  <c r="AH185" i="14"/>
  <c r="AV201" i="14"/>
  <c r="AT217" i="14"/>
  <c r="AV233" i="14"/>
  <c r="AL249" i="14"/>
  <c r="CB265" i="14"/>
  <c r="CW281" i="14"/>
  <c r="DA20" i="14"/>
  <c r="AN20" i="14"/>
  <c r="BR36" i="14"/>
  <c r="DJ52" i="14"/>
  <c r="CZ68" i="14"/>
  <c r="AN68" i="14"/>
  <c r="CA84" i="14"/>
  <c r="CW100" i="14"/>
  <c r="CZ116" i="14"/>
  <c r="AJ116" i="14"/>
  <c r="CC132" i="14"/>
  <c r="DJ148" i="14"/>
  <c r="AO148" i="14"/>
  <c r="AK164" i="14"/>
  <c r="BU180" i="14"/>
  <c r="DH196" i="14"/>
  <c r="AS196" i="14"/>
  <c r="CB212" i="14"/>
  <c r="CA228" i="14"/>
  <c r="DF244" i="14"/>
  <c r="AI244" i="14"/>
  <c r="BQ260" i="14"/>
  <c r="CZ276" i="14"/>
  <c r="AV276" i="14"/>
  <c r="BZ47" i="14"/>
  <c r="BW63" i="14"/>
  <c r="DI95" i="14"/>
  <c r="AM95" i="14"/>
  <c r="BO127" i="14"/>
  <c r="CZ143" i="14"/>
  <c r="AO143" i="14"/>
  <c r="AM191" i="14"/>
  <c r="CC207" i="14"/>
  <c r="CW223" i="14"/>
  <c r="AU223" i="14"/>
  <c r="BQ239" i="14"/>
  <c r="DI255" i="14"/>
  <c r="CV271" i="14"/>
  <c r="AU271" i="14"/>
  <c r="BR10" i="14"/>
  <c r="CW26" i="14"/>
  <c r="AL26" i="14"/>
  <c r="BR42" i="14"/>
  <c r="DG58" i="14"/>
  <c r="DI74" i="14"/>
  <c r="AP74" i="14"/>
  <c r="BX90" i="14"/>
  <c r="DB106" i="14"/>
  <c r="AI106" i="14"/>
  <c r="BP122" i="14"/>
  <c r="BN138" i="14"/>
  <c r="CV154" i="14"/>
  <c r="AH154" i="14"/>
  <c r="CC170" i="14"/>
  <c r="DH186" i="14"/>
  <c r="AP186" i="14"/>
  <c r="AN202" i="14"/>
  <c r="BR218" i="14"/>
  <c r="DB234" i="14"/>
  <c r="AV234" i="14"/>
  <c r="BZ250" i="14"/>
  <c r="DH266" i="14"/>
  <c r="CZ282" i="14"/>
  <c r="AW282" i="14"/>
  <c r="BX5" i="14"/>
  <c r="DB21" i="14"/>
  <c r="AM21" i="14"/>
  <c r="BP37" i="14"/>
  <c r="DG53" i="14"/>
  <c r="CW69" i="14"/>
  <c r="AR69" i="14"/>
  <c r="BN85" i="14"/>
  <c r="DG101" i="14"/>
  <c r="AJ101" i="14"/>
  <c r="BV117" i="14"/>
  <c r="BS133" i="14"/>
  <c r="DA149" i="14"/>
  <c r="AI149" i="14"/>
  <c r="CB165" i="14"/>
  <c r="AQ72" i="14"/>
  <c r="AS259" i="14"/>
  <c r="DG206" i="14"/>
  <c r="AS9" i="14"/>
  <c r="DD57" i="14"/>
  <c r="CX89" i="14"/>
  <c r="AK105" i="14"/>
  <c r="DI137" i="14"/>
  <c r="BU153" i="14"/>
  <c r="AL169" i="14"/>
  <c r="AW185" i="14"/>
  <c r="AU201" i="14"/>
  <c r="AS217" i="14"/>
  <c r="AT233" i="14"/>
  <c r="AK249" i="14"/>
  <c r="CA265" i="14"/>
  <c r="BS281" i="14"/>
  <c r="DB20" i="14"/>
  <c r="AM20" i="14"/>
  <c r="BQ36" i="14"/>
  <c r="BT52" i="14"/>
  <c r="DA68" i="14"/>
  <c r="AM68" i="14"/>
  <c r="BZ84" i="14"/>
  <c r="CX100" i="14"/>
  <c r="DA116" i="14"/>
  <c r="AI116" i="14"/>
  <c r="CB132" i="14"/>
  <c r="CU148" i="14"/>
  <c r="CZ164" i="14"/>
  <c r="AJ164" i="14"/>
  <c r="BT180" i="14"/>
  <c r="DI196" i="14"/>
  <c r="AR196" i="14"/>
  <c r="BP212" i="14"/>
  <c r="BZ228" i="14"/>
  <c r="DG244" i="14"/>
  <c r="AH244" i="14"/>
  <c r="BP260" i="14"/>
  <c r="DA276" i="14"/>
  <c r="AK276" i="14"/>
  <c r="AU47" i="14"/>
  <c r="BV63" i="14"/>
  <c r="CT95" i="14"/>
  <c r="AL95" i="14"/>
  <c r="CC127" i="14"/>
  <c r="DC143" i="14"/>
  <c r="DD191" i="14"/>
  <c r="AL191" i="14"/>
  <c r="CB207" i="14"/>
  <c r="CX223" i="14"/>
  <c r="AT223" i="14"/>
  <c r="CA239" i="14"/>
  <c r="BP255" i="14"/>
  <c r="CW271" i="14"/>
  <c r="AT271" i="14"/>
  <c r="BQ10" i="14"/>
  <c r="CX26" i="14"/>
  <c r="AK26" i="14"/>
  <c r="BQ42" i="14"/>
  <c r="CD58" i="14"/>
  <c r="CT74" i="14"/>
  <c r="AO74" i="14"/>
  <c r="BW90" i="14"/>
  <c r="DC106" i="14"/>
  <c r="AH106" i="14"/>
  <c r="BO122" i="14"/>
  <c r="CC138" i="14"/>
  <c r="CW154" i="14"/>
  <c r="AW154" i="14"/>
  <c r="CB170" i="14"/>
  <c r="DD186" i="14"/>
  <c r="AO186" i="14"/>
  <c r="AM202" i="14"/>
  <c r="BQ218" i="14"/>
  <c r="DC234" i="14"/>
  <c r="AU234" i="14"/>
  <c r="BY250" i="14"/>
  <c r="DI266" i="14"/>
  <c r="DJ104" i="14"/>
  <c r="BT275" i="14"/>
  <c r="AM206" i="14"/>
  <c r="AR9" i="14"/>
  <c r="DE57" i="14"/>
  <c r="DE89" i="14"/>
  <c r="AJ105" i="14"/>
  <c r="BO137" i="14"/>
  <c r="BM137" i="14" s="1"/>
  <c r="BR153" i="14"/>
  <c r="AK169" i="14"/>
  <c r="AV185" i="14"/>
  <c r="AT201" i="14"/>
  <c r="AQ217" i="14"/>
  <c r="AS233" i="14"/>
  <c r="AJ249" i="14"/>
  <c r="BZ265" i="14"/>
  <c r="CX281" i="14"/>
  <c r="DC20" i="14"/>
  <c r="AL20" i="14"/>
  <c r="CA36" i="14"/>
  <c r="BS52" i="14"/>
  <c r="DB68" i="14"/>
  <c r="AL68" i="14"/>
  <c r="BY84" i="14"/>
  <c r="DJ100" i="14"/>
  <c r="DB116" i="14"/>
  <c r="AH116" i="14"/>
  <c r="CA132" i="14"/>
  <c r="CV148" i="14"/>
  <c r="DA164" i="14"/>
  <c r="AI164" i="14"/>
  <c r="BS180" i="14"/>
  <c r="CX196" i="14"/>
  <c r="AQ196" i="14"/>
  <c r="BO212" i="14"/>
  <c r="BY228" i="14"/>
  <c r="DH244" i="14"/>
  <c r="AW244" i="14"/>
  <c r="BO260" i="14"/>
  <c r="DC276" i="14"/>
  <c r="AJ276" i="14"/>
  <c r="AT47" i="14"/>
  <c r="BU63" i="14"/>
  <c r="DJ95" i="14"/>
  <c r="AK95" i="14"/>
  <c r="BZ127" i="14"/>
  <c r="DA143" i="14"/>
  <c r="DE191" i="14"/>
  <c r="AK191" i="14"/>
  <c r="CA207" i="14"/>
  <c r="CY223" i="14"/>
  <c r="AS223" i="14"/>
  <c r="CC239" i="14"/>
  <c r="BO255" i="14"/>
  <c r="CX271" i="14"/>
  <c r="AS271" i="14"/>
  <c r="BP10" i="14"/>
  <c r="CY26" i="14"/>
  <c r="AJ26" i="14"/>
  <c r="BP42" i="14"/>
  <c r="BN58" i="14"/>
  <c r="DJ74" i="14"/>
  <c r="AN74" i="14"/>
  <c r="BV90" i="14"/>
  <c r="DF106" i="14"/>
  <c r="AW106" i="14"/>
  <c r="AN122" i="14"/>
  <c r="CB138" i="14"/>
  <c r="CX154" i="14"/>
  <c r="AV154" i="14"/>
  <c r="BX170" i="14"/>
  <c r="DE186" i="14"/>
  <c r="CV202" i="14"/>
  <c r="AL202" i="14"/>
  <c r="BP218" i="14"/>
  <c r="DD234" i="14"/>
  <c r="AT234" i="14"/>
  <c r="BV250" i="14"/>
  <c r="BU266" i="14"/>
  <c r="CC120" i="14"/>
  <c r="BS275" i="14"/>
  <c r="AL206" i="14"/>
  <c r="AQ9" i="14"/>
  <c r="DH57" i="14"/>
  <c r="DH89" i="14"/>
  <c r="AI105" i="14"/>
  <c r="CD137" i="14"/>
  <c r="BP153" i="14"/>
  <c r="AH169" i="14"/>
  <c r="AU185" i="14"/>
  <c r="AS201" i="14"/>
  <c r="AP217" i="14"/>
  <c r="AQ233" i="14"/>
  <c r="AI249" i="14"/>
  <c r="BW265" i="14"/>
  <c r="BR281" i="14"/>
  <c r="DD20" i="14"/>
  <c r="AK20" i="14"/>
  <c r="BP36" i="14"/>
  <c r="BR52" i="14"/>
  <c r="DC68" i="14"/>
  <c r="AK68" i="14"/>
  <c r="BX84" i="14"/>
  <c r="BT100" i="14"/>
  <c r="DC116" i="14"/>
  <c r="AW116" i="14"/>
  <c r="BX132" i="14"/>
  <c r="CW148" i="14"/>
  <c r="DB164" i="14"/>
  <c r="AH164" i="14"/>
  <c r="BR180" i="14"/>
  <c r="CT196" i="14"/>
  <c r="AP196" i="14"/>
  <c r="AN212" i="14"/>
  <c r="BX228" i="14"/>
  <c r="DI244" i="14"/>
  <c r="AV244" i="14"/>
  <c r="CX260" i="14"/>
  <c r="DE276" i="14"/>
  <c r="DA47" i="14"/>
  <c r="AS47" i="14"/>
  <c r="BT63" i="14"/>
  <c r="CU95" i="14"/>
  <c r="AJ95" i="14"/>
  <c r="CD127" i="14"/>
  <c r="DB143" i="14"/>
  <c r="DF191" i="14"/>
  <c r="AJ191" i="14"/>
  <c r="BZ207" i="14"/>
  <c r="CZ223" i="14"/>
  <c r="AR223" i="14"/>
  <c r="BS239" i="14"/>
  <c r="CD255" i="14"/>
  <c r="CY271" i="14"/>
  <c r="AR271" i="14"/>
  <c r="BO10" i="14"/>
  <c r="CZ26" i="14"/>
  <c r="AI26" i="14"/>
  <c r="BO42" i="14"/>
  <c r="CC58" i="14"/>
  <c r="CU74" i="14"/>
  <c r="AM74" i="14"/>
  <c r="BU90" i="14"/>
  <c r="DD106" i="14"/>
  <c r="AV106" i="14"/>
  <c r="AM122" i="14"/>
  <c r="CA138" i="14"/>
  <c r="CY154" i="14"/>
  <c r="AU154" i="14"/>
  <c r="CA170" i="14"/>
  <c r="DF186" i="14"/>
  <c r="CW202" i="14"/>
  <c r="AK202" i="14"/>
  <c r="BO218" i="14"/>
  <c r="DE234" i="14"/>
  <c r="AS234" i="14"/>
  <c r="BX250" i="14"/>
  <c r="BT266" i="14"/>
  <c r="DC282" i="14"/>
  <c r="AS282" i="14"/>
  <c r="BU5" i="14"/>
  <c r="DE21" i="14"/>
  <c r="AJ21" i="14"/>
  <c r="BO37" i="14"/>
  <c r="BR53" i="14"/>
  <c r="CZ69" i="14"/>
  <c r="AN69" i="14"/>
  <c r="CA85" i="14"/>
  <c r="DI101" i="14"/>
  <c r="AW101" i="14"/>
  <c r="AN117" i="14"/>
  <c r="BP133" i="14"/>
  <c r="DD149" i="14"/>
  <c r="AV149" i="14"/>
  <c r="BY165" i="14"/>
  <c r="CV181" i="14"/>
  <c r="CX197" i="14"/>
  <c r="AL197" i="14"/>
  <c r="BU213" i="14"/>
  <c r="DI229" i="14"/>
  <c r="BV136" i="14"/>
  <c r="AO206" i="14"/>
  <c r="DH25" i="14"/>
  <c r="CD57" i="14"/>
  <c r="BO89" i="14"/>
  <c r="AW105" i="14"/>
  <c r="CC137" i="14"/>
  <c r="BQ153" i="14"/>
  <c r="AW169" i="14"/>
  <c r="AR185" i="14"/>
  <c r="AP201" i="14"/>
  <c r="AO217" i="14"/>
  <c r="AP233" i="14"/>
  <c r="AH249" i="14"/>
  <c r="BY265" i="14"/>
  <c r="CY281" i="14"/>
  <c r="DE20" i="14"/>
  <c r="AJ20" i="14"/>
  <c r="BO36" i="14"/>
  <c r="BQ52" i="14"/>
  <c r="DD68" i="14"/>
  <c r="AJ68" i="14"/>
  <c r="BW84" i="14"/>
  <c r="BS100" i="14"/>
  <c r="DD116" i="14"/>
  <c r="AU116" i="14"/>
  <c r="BU132" i="14"/>
  <c r="BT148" i="14"/>
  <c r="DC164" i="14"/>
  <c r="AW164" i="14"/>
  <c r="BQ180" i="14"/>
  <c r="CU196" i="14"/>
  <c r="AO196" i="14"/>
  <c r="AM212" i="14"/>
  <c r="BW228" i="14"/>
  <c r="CT244" i="14"/>
  <c r="AU244" i="14"/>
  <c r="CB260" i="14"/>
  <c r="CA276" i="14"/>
  <c r="DB47" i="14"/>
  <c r="AR47" i="14"/>
  <c r="BS63" i="14"/>
  <c r="CV95" i="14"/>
  <c r="AI95" i="14"/>
  <c r="CB127" i="14"/>
  <c r="BY143" i="14"/>
  <c r="DG191" i="14"/>
  <c r="AI191" i="14"/>
  <c r="BY207" i="14"/>
  <c r="DA223" i="14"/>
  <c r="AQ223" i="14"/>
  <c r="BR239" i="14"/>
  <c r="BN255" i="14"/>
  <c r="CZ271" i="14"/>
  <c r="AQ271" i="14"/>
  <c r="CD10" i="14"/>
  <c r="DE26" i="14"/>
  <c r="AH26" i="14"/>
  <c r="AU42" i="14"/>
  <c r="CB58" i="14"/>
  <c r="CV74" i="14"/>
  <c r="AL74" i="14"/>
  <c r="BT90" i="14"/>
  <c r="DE106" i="14"/>
  <c r="DI122" i="14"/>
  <c r="AL122" i="14"/>
  <c r="BZ138" i="14"/>
  <c r="CZ154" i="14"/>
  <c r="AT154" i="14"/>
  <c r="BZ170" i="14"/>
  <c r="DG186" i="14"/>
  <c r="CX202" i="14"/>
  <c r="AJ202" i="14"/>
  <c r="CD218" i="14"/>
  <c r="DF234" i="14"/>
  <c r="AR234" i="14"/>
  <c r="BW250" i="14"/>
  <c r="DJ266" i="14"/>
  <c r="DD282" i="14"/>
  <c r="AR282" i="14"/>
  <c r="BT5" i="14"/>
  <c r="CT21" i="14"/>
  <c r="AI21" i="14"/>
  <c r="BN37" i="14"/>
  <c r="BQ53" i="14"/>
  <c r="DA69" i="14"/>
  <c r="AM69" i="14"/>
  <c r="BZ85" i="14"/>
  <c r="DJ101" i="14"/>
  <c r="AV101" i="14"/>
  <c r="AM117" i="14"/>
  <c r="BO133" i="14"/>
  <c r="DE149" i="14"/>
  <c r="CA184" i="14"/>
  <c r="AK14" i="14"/>
  <c r="AM222" i="14"/>
  <c r="DD25" i="14"/>
  <c r="BV57" i="14"/>
  <c r="BY89" i="14"/>
  <c r="CW121" i="14"/>
  <c r="BX137" i="14"/>
  <c r="AI153" i="14"/>
  <c r="AP169" i="14"/>
  <c r="CW201" i="14"/>
  <c r="CS201" i="14" s="1"/>
  <c r="CX217" i="14"/>
  <c r="DA233" i="14"/>
  <c r="CX249" i="14"/>
  <c r="AU249" i="14"/>
  <c r="AW265" i="14"/>
  <c r="CD281" i="14"/>
  <c r="CT20" i="14"/>
  <c r="AW20" i="14"/>
  <c r="AS36" i="14"/>
  <c r="CD52" i="14"/>
  <c r="CT68" i="14"/>
  <c r="AW68" i="14"/>
  <c r="AT84" i="14"/>
  <c r="BO100" i="14"/>
  <c r="DH116" i="14"/>
  <c r="AQ116" i="14"/>
  <c r="BV132" i="14"/>
  <c r="BQ148" i="14"/>
  <c r="DF164" i="14"/>
  <c r="AT164" i="14"/>
  <c r="BP180" i="14"/>
  <c r="DJ196" i="14"/>
  <c r="DD212" i="14"/>
  <c r="AJ212" i="14"/>
  <c r="BT228" i="14"/>
  <c r="CV244" i="14"/>
  <c r="AR244" i="14"/>
  <c r="BV260" i="14"/>
  <c r="BX276" i="14"/>
  <c r="DE47" i="14"/>
  <c r="AN47" i="14"/>
  <c r="BP63" i="14"/>
  <c r="DA95" i="14"/>
  <c r="AV95" i="14"/>
  <c r="AN127" i="14"/>
  <c r="BV143" i="14"/>
  <c r="CT191" i="14"/>
  <c r="AV191" i="14"/>
  <c r="BV207" i="14"/>
  <c r="DC223" i="14"/>
  <c r="DG239" i="14"/>
  <c r="AL239" i="14"/>
  <c r="BZ255" i="14"/>
  <c r="DC271" i="14"/>
  <c r="AN271" i="14"/>
  <c r="CB10" i="14"/>
  <c r="DC26" i="14"/>
  <c r="DG42" i="14"/>
  <c r="AR42" i="14"/>
  <c r="BY58" i="14"/>
  <c r="CW74" i="14"/>
  <c r="AI74" i="14"/>
  <c r="BQ90" i="14"/>
  <c r="CD106" i="14"/>
  <c r="CU122" i="14"/>
  <c r="AI122" i="14"/>
  <c r="BW138" i="14"/>
  <c r="DC154" i="14"/>
  <c r="AQ154" i="14"/>
  <c r="BV170" i="14"/>
  <c r="BS186" i="14"/>
  <c r="DA202" i="14"/>
  <c r="AW202" i="14"/>
  <c r="CB218" i="14"/>
  <c r="CT234" i="14"/>
  <c r="AO234" i="14"/>
  <c r="AM250" i="14"/>
  <c r="BQ266" i="14"/>
  <c r="DG282" i="14"/>
  <c r="AO282" i="14"/>
  <c r="BQ5" i="14"/>
  <c r="DG21" i="14"/>
  <c r="CU37" i="14"/>
  <c r="AS37" i="14"/>
  <c r="CD53" i="14"/>
  <c r="CT69" i="14"/>
  <c r="AJ69" i="14"/>
  <c r="BW85" i="14"/>
  <c r="CT101" i="14"/>
  <c r="CZ117" i="14"/>
  <c r="AJ117" i="14"/>
  <c r="X68" i="10"/>
  <c r="DB277" i="14"/>
  <c r="CV261" i="14"/>
  <c r="CT245" i="14"/>
  <c r="DF229" i="14"/>
  <c r="AP197" i="14"/>
  <c r="AV181" i="14"/>
  <c r="CA165" i="14"/>
  <c r="AT133" i="14"/>
  <c r="CX117" i="14"/>
  <c r="AK69" i="14"/>
  <c r="BZ37" i="14"/>
  <c r="AQ282" i="14"/>
  <c r="DG234" i="14"/>
  <c r="BX138" i="14"/>
  <c r="DB271" i="14"/>
  <c r="CU244" i="14"/>
  <c r="AH20" i="14"/>
  <c r="CZ277" i="14"/>
  <c r="CU261" i="14"/>
  <c r="DI245" i="14"/>
  <c r="DE229" i="14"/>
  <c r="AQ197" i="14"/>
  <c r="AJ181" i="14"/>
  <c r="CC165" i="14"/>
  <c r="AU133" i="14"/>
  <c r="AH101" i="14"/>
  <c r="AL69" i="14"/>
  <c r="CD37" i="14"/>
  <c r="AT282" i="14"/>
  <c r="CZ234" i="14"/>
  <c r="BY138" i="14"/>
  <c r="DA271" i="14"/>
  <c r="DJ244" i="14"/>
  <c r="AI20" i="14"/>
  <c r="DJ277" i="14"/>
  <c r="DJ261" i="14"/>
  <c r="DH245" i="14"/>
  <c r="DD229" i="14"/>
  <c r="AR197" i="14"/>
  <c r="AK181" i="14"/>
  <c r="BN165" i="14"/>
  <c r="AV133" i="14"/>
  <c r="AI101" i="14"/>
  <c r="AO69" i="14"/>
  <c r="BR37" i="14"/>
  <c r="AU282" i="14"/>
  <c r="AQ218" i="14"/>
  <c r="DC138" i="14"/>
  <c r="CB255" i="14"/>
  <c r="BU228" i="14"/>
  <c r="CU20" i="14"/>
  <c r="BT168" i="14"/>
  <c r="BM168" i="14" s="1"/>
  <c r="CT277" i="14"/>
  <c r="CT261" i="14"/>
  <c r="DG245" i="14"/>
  <c r="DC229" i="14"/>
  <c r="AH197" i="14"/>
  <c r="AL181" i="14"/>
  <c r="BP165" i="14"/>
  <c r="AK133" i="14"/>
  <c r="AK101" i="14"/>
  <c r="AP69" i="14"/>
  <c r="BY37" i="14"/>
  <c r="AI282" i="14"/>
  <c r="AR218" i="14"/>
  <c r="DB138" i="14"/>
  <c r="CC255" i="14"/>
  <c r="BV228" i="14"/>
  <c r="DF20" i="14"/>
  <c r="BS152" i="14"/>
  <c r="Y142" i="10"/>
  <c r="AH142" i="10" s="1"/>
  <c r="DI277" i="14"/>
  <c r="DF261" i="14"/>
  <c r="DF245" i="14"/>
  <c r="DB229" i="14"/>
  <c r="AI197" i="14"/>
  <c r="BN181" i="14"/>
  <c r="CT165" i="14"/>
  <c r="AL133" i="14"/>
  <c r="AL101" i="14"/>
  <c r="AS69" i="14"/>
  <c r="CA37" i="14"/>
  <c r="CA282" i="14"/>
  <c r="AH218" i="14"/>
  <c r="AJ122" i="14"/>
  <c r="AM239" i="14"/>
  <c r="AK212" i="14"/>
  <c r="BO281" i="14"/>
  <c r="DH277" i="14"/>
  <c r="DE261" i="14"/>
  <c r="AP229" i="14"/>
  <c r="DA229" i="14"/>
  <c r="AJ197" i="14"/>
  <c r="CA181" i="14"/>
  <c r="DJ165" i="14"/>
  <c r="AM133" i="14"/>
  <c r="AS101" i="14"/>
  <c r="AT69" i="14"/>
  <c r="DF37" i="14"/>
  <c r="CB282" i="14"/>
  <c r="CC218" i="14"/>
  <c r="AK122" i="14"/>
  <c r="AN239" i="14"/>
  <c r="AL212" i="14"/>
  <c r="BP281" i="14"/>
  <c r="DG277" i="14"/>
  <c r="DD261" i="14"/>
  <c r="AQ229" i="14"/>
  <c r="AR213" i="14"/>
  <c r="AK197" i="14"/>
  <c r="CB181" i="14"/>
  <c r="CV165" i="14"/>
  <c r="BX133" i="14"/>
  <c r="AT101" i="14"/>
  <c r="BY69" i="14"/>
  <c r="DJ37" i="14"/>
  <c r="BO282" i="14"/>
  <c r="BN218" i="14"/>
  <c r="BY122" i="14"/>
  <c r="AO223" i="14"/>
  <c r="DC212" i="14"/>
  <c r="AH265" i="14"/>
  <c r="DF277" i="14"/>
  <c r="AO245" i="14"/>
  <c r="AR229" i="14"/>
  <c r="AS213" i="14"/>
  <c r="AM197" i="14"/>
  <c r="CD181" i="14"/>
  <c r="DG165" i="14"/>
  <c r="BU133" i="14"/>
  <c r="BX101" i="14"/>
  <c r="BZ69" i="14"/>
  <c r="AW21" i="14"/>
  <c r="BQ282" i="14"/>
  <c r="BT218" i="14"/>
  <c r="BZ122" i="14"/>
  <c r="AP223" i="14"/>
  <c r="DB212" i="14"/>
  <c r="AI265" i="14"/>
  <c r="DE277" i="14"/>
  <c r="AQ245" i="14"/>
  <c r="AS229" i="14"/>
  <c r="AT213" i="14"/>
  <c r="AN197" i="14"/>
  <c r="BQ181" i="14"/>
  <c r="DF165" i="14"/>
  <c r="CC133" i="14"/>
  <c r="BY101" i="14"/>
  <c r="BO69" i="14"/>
  <c r="AH21" i="14"/>
  <c r="DF282" i="14"/>
  <c r="DG218" i="14"/>
  <c r="DJ122" i="14"/>
  <c r="DF223" i="14"/>
  <c r="CW196" i="14"/>
  <c r="AV249" i="14"/>
  <c r="AJ277" i="14"/>
  <c r="AJ261" i="14"/>
  <c r="AR245" i="14"/>
  <c r="AT229" i="14"/>
  <c r="AW213" i="14"/>
  <c r="BN197" i="14"/>
  <c r="BR181" i="14"/>
  <c r="DE165" i="14"/>
  <c r="BN133" i="14"/>
  <c r="BZ101" i="14"/>
  <c r="BP69" i="14"/>
  <c r="AK21" i="14"/>
  <c r="DE282" i="14"/>
  <c r="DF218" i="14"/>
  <c r="CT122" i="14"/>
  <c r="DB223" i="14"/>
  <c r="CV196" i="14"/>
  <c r="AW249" i="14"/>
  <c r="L106" i="10"/>
  <c r="AK277" i="14"/>
  <c r="AK261" i="14"/>
  <c r="AS245" i="14"/>
  <c r="AU229" i="14"/>
  <c r="AI213" i="14"/>
  <c r="BO197" i="14"/>
  <c r="BS181" i="14"/>
  <c r="DB165" i="14"/>
  <c r="CD133" i="14"/>
  <c r="CC101" i="14"/>
  <c r="BQ69" i="14"/>
  <c r="AL21" i="14"/>
  <c r="DB282" i="14"/>
  <c r="CZ218" i="14"/>
  <c r="CS218" i="14" s="1"/>
  <c r="AR106" i="14"/>
  <c r="BW207" i="14"/>
  <c r="BN180" i="14"/>
  <c r="CW249" i="14"/>
  <c r="X140" i="10"/>
  <c r="AP277" i="14"/>
  <c r="AU261" i="14"/>
  <c r="AT245" i="14"/>
  <c r="AV229" i="14"/>
  <c r="AJ213" i="14"/>
  <c r="CA197" i="14"/>
  <c r="BY181" i="14"/>
  <c r="DA165" i="14"/>
  <c r="BQ133" i="14"/>
  <c r="BN101" i="14"/>
  <c r="DB69" i="14"/>
  <c r="AO21" i="14"/>
  <c r="DA282" i="14"/>
  <c r="AH202" i="14"/>
  <c r="AS106" i="14"/>
  <c r="BX207" i="14"/>
  <c r="CD180" i="14"/>
  <c r="AO233" i="14"/>
  <c r="AQ277" i="14"/>
  <c r="AV261" i="14"/>
  <c r="AU245" i="14"/>
  <c r="AW229" i="14"/>
  <c r="AK213" i="14"/>
  <c r="CB197" i="14"/>
  <c r="BZ181" i="14"/>
  <c r="AR149" i="14"/>
  <c r="BR133" i="14"/>
  <c r="CV101" i="14"/>
  <c r="DD69" i="14"/>
  <c r="AV21" i="14"/>
  <c r="AK266" i="14"/>
  <c r="AI202" i="14"/>
  <c r="DH106" i="14"/>
  <c r="AW191" i="14"/>
  <c r="AU164" i="14"/>
  <c r="CX233" i="14"/>
  <c r="AR277" i="14"/>
  <c r="AL261" i="14"/>
  <c r="AV245" i="14"/>
  <c r="AH229" i="14"/>
  <c r="AL213" i="14"/>
  <c r="CD197" i="14"/>
  <c r="DJ181" i="14"/>
  <c r="AS149" i="14"/>
  <c r="DJ133" i="14"/>
  <c r="CW101" i="14"/>
  <c r="DC69" i="14"/>
  <c r="BN21" i="14"/>
  <c r="AQ266" i="14"/>
  <c r="BN202" i="14"/>
  <c r="DG106" i="14"/>
  <c r="AH191" i="14"/>
  <c r="AV164" i="14"/>
  <c r="CW233" i="14"/>
  <c r="AS277" i="14"/>
  <c r="AM261" i="14"/>
  <c r="AW245" i="14"/>
  <c r="AI229" i="14"/>
  <c r="AN213" i="14"/>
  <c r="CC197" i="14"/>
  <c r="DI181" i="14"/>
  <c r="AT149" i="14"/>
  <c r="DI133" i="14"/>
  <c r="CU101" i="14"/>
  <c r="CY69" i="14"/>
  <c r="BR21" i="14"/>
  <c r="AR266" i="14"/>
  <c r="CD202" i="14"/>
  <c r="CT106" i="14"/>
  <c r="DI191" i="14"/>
  <c r="DE164" i="14"/>
  <c r="CW217" i="14"/>
  <c r="V360" i="10"/>
  <c r="AT277" i="14"/>
  <c r="AQ261" i="14"/>
  <c r="AH245" i="14"/>
  <c r="AJ229" i="14"/>
  <c r="BN213" i="14"/>
  <c r="BS197" i="14"/>
  <c r="CU181" i="14"/>
  <c r="AU149" i="14"/>
  <c r="DF133" i="14"/>
  <c r="DH101" i="14"/>
  <c r="CX69" i="14"/>
  <c r="BT21" i="14"/>
  <c r="AI266" i="14"/>
  <c r="BT202" i="14"/>
  <c r="DI106" i="14"/>
  <c r="DH191" i="14"/>
  <c r="CS191" i="14" s="1"/>
  <c r="DD164" i="14"/>
  <c r="AO201" i="14"/>
  <c r="AU277" i="14"/>
  <c r="AR261" i="14"/>
  <c r="AN245" i="14"/>
  <c r="AK229" i="14"/>
  <c r="BO213" i="14"/>
  <c r="BT197" i="14"/>
  <c r="CT181" i="14"/>
  <c r="AW149" i="14"/>
  <c r="DE133" i="14"/>
  <c r="DF101" i="14"/>
  <c r="CU69" i="14"/>
  <c r="DF21" i="14"/>
  <c r="BW266" i="14"/>
  <c r="CZ202" i="14"/>
  <c r="BR90" i="14"/>
  <c r="BW143" i="14"/>
  <c r="BR148" i="14"/>
  <c r="AP185" i="14"/>
  <c r="AW277" i="14"/>
  <c r="AS261" i="14"/>
  <c r="BU245" i="14"/>
  <c r="AL229" i="14"/>
  <c r="BQ213" i="14"/>
  <c r="BU197" i="14"/>
  <c r="CW181" i="14"/>
  <c r="AH149" i="14"/>
  <c r="CY133" i="14"/>
  <c r="DE101" i="14"/>
  <c r="AQ53" i="14"/>
  <c r="DJ21" i="14"/>
  <c r="BR266" i="14"/>
  <c r="CY202" i="14"/>
  <c r="BS90" i="14"/>
  <c r="BX143" i="14"/>
  <c r="BS148" i="14"/>
  <c r="AQ185" i="14"/>
  <c r="AH277" i="14"/>
  <c r="AH261" i="14"/>
  <c r="CB245" i="14"/>
  <c r="CA229" i="14"/>
  <c r="BR213" i="14"/>
  <c r="BX197" i="14"/>
  <c r="DH181" i="14"/>
  <c r="AJ149" i="14"/>
  <c r="CX133" i="14"/>
  <c r="CX101" i="14"/>
  <c r="AL53" i="14"/>
  <c r="DD21" i="14"/>
  <c r="BS266" i="14"/>
  <c r="AI186" i="14"/>
  <c r="DE90" i="14"/>
  <c r="BN127" i="14"/>
  <c r="BW132" i="14"/>
  <c r="AU169" i="14"/>
  <c r="AI277" i="14"/>
  <c r="BU261" i="14"/>
  <c r="CC245" i="14"/>
  <c r="CD229" i="14"/>
  <c r="BS213" i="14"/>
  <c r="BZ197" i="14"/>
  <c r="DG181" i="14"/>
  <c r="AK149" i="14"/>
  <c r="AO117" i="14"/>
  <c r="AQ85" i="14"/>
  <c r="AM53" i="14"/>
  <c r="DC21" i="14"/>
  <c r="CT266" i="14"/>
  <c r="AJ186" i="14"/>
  <c r="AJ74" i="14"/>
  <c r="CA127" i="14"/>
  <c r="BY132" i="14"/>
  <c r="AV169" i="14"/>
  <c r="BU277" i="14"/>
  <c r="CB261" i="14"/>
  <c r="CA245" i="14"/>
  <c r="BN229" i="14"/>
  <c r="BT213" i="14"/>
  <c r="DJ197" i="14"/>
  <c r="DE181" i="14"/>
  <c r="AN149" i="14"/>
  <c r="AQ117" i="14"/>
  <c r="AK85" i="14"/>
  <c r="AT53" i="14"/>
  <c r="CZ21" i="14"/>
  <c r="DB266" i="14"/>
  <c r="BT186" i="14"/>
  <c r="AK74" i="14"/>
  <c r="AW95" i="14"/>
  <c r="AS116" i="14"/>
  <c r="AJ153" i="14"/>
  <c r="BD745" i="13"/>
  <c r="BA745" i="13"/>
  <c r="AX745" i="13"/>
  <c r="AW745" i="13"/>
  <c r="BY745" i="13"/>
  <c r="BX745" i="13"/>
  <c r="BW745" i="13"/>
  <c r="BV745" i="13"/>
  <c r="BU745" i="13"/>
  <c r="BT745" i="13"/>
  <c r="BS745" i="13"/>
  <c r="BR745" i="13"/>
  <c r="BQ745" i="13"/>
  <c r="BP745" i="13"/>
  <c r="BO745" i="13"/>
  <c r="BN745" i="13"/>
  <c r="BM745" i="13"/>
  <c r="BL745" i="13"/>
  <c r="BK745" i="13"/>
  <c r="BJ745" i="13"/>
  <c r="BI745" i="13"/>
  <c r="BH745" i="13"/>
  <c r="BG745" i="13"/>
  <c r="BF745" i="13"/>
  <c r="BE745" i="13"/>
  <c r="BC745" i="13"/>
  <c r="BB745" i="13"/>
  <c r="AZ745" i="13"/>
  <c r="AY745" i="13"/>
  <c r="AV745" i="13"/>
  <c r="BI670" i="13"/>
  <c r="BH670" i="13"/>
  <c r="BG670" i="13"/>
  <c r="BF670" i="13"/>
  <c r="BE670" i="13"/>
  <c r="BC670" i="13"/>
  <c r="BA670" i="13"/>
  <c r="AY670" i="13"/>
  <c r="BY670" i="13"/>
  <c r="BX670" i="13"/>
  <c r="BW670" i="13"/>
  <c r="BV670" i="13"/>
  <c r="BU670" i="13"/>
  <c r="BT670" i="13"/>
  <c r="BS670" i="13"/>
  <c r="BR670" i="13"/>
  <c r="BQ670" i="13"/>
  <c r="BP670" i="13"/>
  <c r="BO670" i="13"/>
  <c r="BN670" i="13"/>
  <c r="BM670" i="13"/>
  <c r="BL670" i="13"/>
  <c r="BK670" i="13"/>
  <c r="BJ670" i="13"/>
  <c r="BD670" i="13"/>
  <c r="BB670" i="13"/>
  <c r="AZ670" i="13"/>
  <c r="AX670" i="13"/>
  <c r="AW670" i="13"/>
  <c r="AV670" i="13"/>
  <c r="BB740" i="13"/>
  <c r="BY740" i="13"/>
  <c r="BX740" i="13"/>
  <c r="BW740" i="13"/>
  <c r="BV740" i="13"/>
  <c r="BU740" i="13"/>
  <c r="BT740" i="13"/>
  <c r="BS740" i="13"/>
  <c r="BR740" i="13"/>
  <c r="BQ740" i="13"/>
  <c r="BP740" i="13"/>
  <c r="BO740" i="13"/>
  <c r="BN740" i="13"/>
  <c r="BM740" i="13"/>
  <c r="BL740" i="13"/>
  <c r="BK740" i="13"/>
  <c r="BJ740" i="13"/>
  <c r="BI740" i="13"/>
  <c r="BH740" i="13"/>
  <c r="BG740" i="13"/>
  <c r="BF740" i="13"/>
  <c r="BE740" i="13"/>
  <c r="BD740" i="13"/>
  <c r="BC740" i="13"/>
  <c r="BA740" i="13"/>
  <c r="AZ740" i="13"/>
  <c r="AY740" i="13"/>
  <c r="AX740" i="13"/>
  <c r="AW740" i="13"/>
  <c r="AV740" i="13"/>
  <c r="AX564" i="13"/>
  <c r="BK564" i="13"/>
  <c r="BJ564" i="13"/>
  <c r="BI564" i="13"/>
  <c r="BH564" i="13"/>
  <c r="BG564" i="13"/>
  <c r="BF564" i="13"/>
  <c r="BE564" i="13"/>
  <c r="BD564" i="13"/>
  <c r="BC564" i="13"/>
  <c r="BB564" i="13"/>
  <c r="BA564" i="13"/>
  <c r="AZ564" i="13"/>
  <c r="AY564" i="13"/>
  <c r="AW564" i="13"/>
  <c r="BY564" i="13"/>
  <c r="BX564" i="13"/>
  <c r="BW564" i="13"/>
  <c r="BV564" i="13"/>
  <c r="BU564" i="13"/>
  <c r="BT564" i="13"/>
  <c r="BS564" i="13"/>
  <c r="BR564" i="13"/>
  <c r="BQ564" i="13"/>
  <c r="BP564" i="13"/>
  <c r="BO564" i="13"/>
  <c r="BN564" i="13"/>
  <c r="BM564" i="13"/>
  <c r="BL564" i="13"/>
  <c r="AV564" i="13"/>
  <c r="AX836" i="13"/>
  <c r="AW836" i="13"/>
  <c r="BY836" i="13"/>
  <c r="BF836" i="13"/>
  <c r="BE836" i="13"/>
  <c r="BD836" i="13"/>
  <c r="BC836" i="13"/>
  <c r="BB836" i="13"/>
  <c r="BA836" i="13"/>
  <c r="AZ836" i="13"/>
  <c r="AY836" i="13"/>
  <c r="BX836" i="13"/>
  <c r="BW836" i="13"/>
  <c r="BV836" i="13"/>
  <c r="BU836" i="13"/>
  <c r="BT836" i="13"/>
  <c r="BS836" i="13"/>
  <c r="BR836" i="13"/>
  <c r="BQ836" i="13"/>
  <c r="BP836" i="13"/>
  <c r="BO836" i="13"/>
  <c r="BN836" i="13"/>
  <c r="BM836" i="13"/>
  <c r="BL836" i="13"/>
  <c r="BK836" i="13"/>
  <c r="BJ836" i="13"/>
  <c r="BI836" i="13"/>
  <c r="BG836" i="13"/>
  <c r="BH836" i="13"/>
  <c r="AV836" i="13"/>
  <c r="BI756" i="13"/>
  <c r="BH756" i="13"/>
  <c r="BG756" i="13"/>
  <c r="BF756" i="13"/>
  <c r="BE756" i="13"/>
  <c r="BA756" i="13"/>
  <c r="AZ756" i="13"/>
  <c r="AY756" i="13"/>
  <c r="AX756" i="13"/>
  <c r="BY756" i="13"/>
  <c r="BX756" i="13"/>
  <c r="BW756" i="13"/>
  <c r="BV756" i="13"/>
  <c r="BU756" i="13"/>
  <c r="BT756" i="13"/>
  <c r="BS756" i="13"/>
  <c r="BR756" i="13"/>
  <c r="BQ756" i="13"/>
  <c r="BP756" i="13"/>
  <c r="BO756" i="13"/>
  <c r="BN756" i="13"/>
  <c r="BM756" i="13"/>
  <c r="BL756" i="13"/>
  <c r="BK756" i="13"/>
  <c r="BJ756" i="13"/>
  <c r="BD756" i="13"/>
  <c r="BC756" i="13"/>
  <c r="BB756" i="13"/>
  <c r="AW756" i="13"/>
  <c r="AV756" i="13"/>
  <c r="BB654" i="13"/>
  <c r="BY654" i="13"/>
  <c r="BX654" i="13"/>
  <c r="BW654" i="13"/>
  <c r="BV654" i="13"/>
  <c r="BU654" i="13"/>
  <c r="BT654" i="13"/>
  <c r="BS654" i="13"/>
  <c r="BR654" i="13"/>
  <c r="BQ654" i="13"/>
  <c r="BP654" i="13"/>
  <c r="BO654" i="13"/>
  <c r="BN654" i="13"/>
  <c r="BM654" i="13"/>
  <c r="BL654" i="13"/>
  <c r="BK654" i="13"/>
  <c r="BJ654" i="13"/>
  <c r="BI654" i="13"/>
  <c r="BH654" i="13"/>
  <c r="BG654" i="13"/>
  <c r="BF654" i="13"/>
  <c r="BE654" i="13"/>
  <c r="BD654" i="13"/>
  <c r="BC654" i="13"/>
  <c r="BA654" i="13"/>
  <c r="AZ654" i="13"/>
  <c r="AY654" i="13"/>
  <c r="AX654" i="13"/>
  <c r="AW654" i="13"/>
  <c r="AV654" i="13"/>
  <c r="BY724" i="13"/>
  <c r="BX724" i="13"/>
  <c r="BW724" i="13"/>
  <c r="BV724" i="13"/>
  <c r="BU724" i="13"/>
  <c r="BT724" i="13"/>
  <c r="BS724" i="13"/>
  <c r="BR724" i="13"/>
  <c r="BQ724" i="13"/>
  <c r="BP724" i="13"/>
  <c r="BO724" i="13"/>
  <c r="BN724" i="13"/>
  <c r="BM724" i="13"/>
  <c r="BL724" i="13"/>
  <c r="BK724" i="13"/>
  <c r="BJ724" i="13"/>
  <c r="BI724" i="13"/>
  <c r="BH724" i="13"/>
  <c r="BG724" i="13"/>
  <c r="BF724" i="13"/>
  <c r="BE724" i="13"/>
  <c r="BD724" i="13"/>
  <c r="BC724" i="13"/>
  <c r="BB724" i="13"/>
  <c r="BA724" i="13"/>
  <c r="AZ724" i="13"/>
  <c r="AY724" i="13"/>
  <c r="AX724" i="13"/>
  <c r="AW724" i="13"/>
  <c r="AV724" i="13"/>
  <c r="BR638" i="13"/>
  <c r="BQ638" i="13"/>
  <c r="BP638" i="13"/>
  <c r="BO638" i="13"/>
  <c r="BN638" i="13"/>
  <c r="BM638" i="13"/>
  <c r="BL638" i="13"/>
  <c r="BK638" i="13"/>
  <c r="BJ638" i="13"/>
  <c r="BI638" i="13"/>
  <c r="BH638" i="13"/>
  <c r="BG638" i="13"/>
  <c r="BF638" i="13"/>
  <c r="BE638" i="13"/>
  <c r="BD638" i="13"/>
  <c r="BC638" i="13"/>
  <c r="BB638" i="13"/>
  <c r="BA638" i="13"/>
  <c r="AZ638" i="13"/>
  <c r="AY638" i="13"/>
  <c r="AX638" i="13"/>
  <c r="AW638" i="13"/>
  <c r="BY638" i="13"/>
  <c r="BX638" i="13"/>
  <c r="BW638" i="13"/>
  <c r="BV638" i="13"/>
  <c r="BU638" i="13"/>
  <c r="BT638" i="13"/>
  <c r="BS638" i="13"/>
  <c r="AV638" i="13"/>
  <c r="BS692" i="13"/>
  <c r="BR692" i="13"/>
  <c r="BQ692" i="13"/>
  <c r="BP692" i="13"/>
  <c r="BO692" i="13"/>
  <c r="BN692" i="13"/>
  <c r="BM692" i="13"/>
  <c r="BL692" i="13"/>
  <c r="BK692" i="13"/>
  <c r="BJ692" i="13"/>
  <c r="BI692" i="13"/>
  <c r="BH692" i="13"/>
  <c r="BG692" i="13"/>
  <c r="BF692" i="13"/>
  <c r="BE692" i="13"/>
  <c r="BD692" i="13"/>
  <c r="BC692" i="13"/>
  <c r="BB692" i="13"/>
  <c r="BA692" i="13"/>
  <c r="AZ692" i="13"/>
  <c r="AY692" i="13"/>
  <c r="AX692" i="13"/>
  <c r="AW692" i="13"/>
  <c r="BY692" i="13"/>
  <c r="BX692" i="13"/>
  <c r="BW692" i="13"/>
  <c r="BV692" i="13"/>
  <c r="BU692" i="13"/>
  <c r="BT692" i="13"/>
  <c r="AV692" i="13"/>
  <c r="BH660" i="13"/>
  <c r="BG660" i="13"/>
  <c r="BC660" i="13"/>
  <c r="BA660" i="13"/>
  <c r="BD660" i="13"/>
  <c r="BB660" i="13"/>
  <c r="AZ660" i="13"/>
  <c r="AY660" i="13"/>
  <c r="AX660" i="13"/>
  <c r="AW660" i="13"/>
  <c r="BY660" i="13"/>
  <c r="BX660" i="13"/>
  <c r="BW660" i="13"/>
  <c r="BV660" i="13"/>
  <c r="BU660" i="13"/>
  <c r="BT660" i="13"/>
  <c r="BS660" i="13"/>
  <c r="BR660" i="13"/>
  <c r="BQ660" i="13"/>
  <c r="BP660" i="13"/>
  <c r="BO660" i="13"/>
  <c r="BN660" i="13"/>
  <c r="BM660" i="13"/>
  <c r="BL660" i="13"/>
  <c r="BK660" i="13"/>
  <c r="BJ660" i="13"/>
  <c r="BI660" i="13"/>
  <c r="BF660" i="13"/>
  <c r="BE660" i="13"/>
  <c r="AV660" i="13"/>
  <c r="BK782" i="13"/>
  <c r="BJ782" i="13"/>
  <c r="BI782" i="13"/>
  <c r="BH782" i="13"/>
  <c r="BG782" i="13"/>
  <c r="BF782" i="13"/>
  <c r="BE782" i="13"/>
  <c r="BD782" i="13"/>
  <c r="BC782" i="13"/>
  <c r="BB782" i="13"/>
  <c r="BA782" i="13"/>
  <c r="AZ782" i="13"/>
  <c r="AY782" i="13"/>
  <c r="AX782" i="13"/>
  <c r="AW782" i="13"/>
  <c r="BY782" i="13"/>
  <c r="BX782" i="13"/>
  <c r="BW782" i="13"/>
  <c r="BV782" i="13"/>
  <c r="BU782" i="13"/>
  <c r="BT782" i="13"/>
  <c r="BS782" i="13"/>
  <c r="BR782" i="13"/>
  <c r="BQ782" i="13"/>
  <c r="BP782" i="13"/>
  <c r="BO782" i="13"/>
  <c r="BN782" i="13"/>
  <c r="BL782" i="13"/>
  <c r="BM782" i="13"/>
  <c r="AV782" i="13"/>
  <c r="BT723" i="13"/>
  <c r="BS723" i="13"/>
  <c r="BR723" i="13"/>
  <c r="BQ723" i="13"/>
  <c r="BP723" i="13"/>
  <c r="BO723" i="13"/>
  <c r="BN723" i="13"/>
  <c r="BM723" i="13"/>
  <c r="BL723" i="13"/>
  <c r="BK723" i="13"/>
  <c r="BJ723" i="13"/>
  <c r="BI723" i="13"/>
  <c r="BH723" i="13"/>
  <c r="BG723" i="13"/>
  <c r="BF723" i="13"/>
  <c r="BE723" i="13"/>
  <c r="BD723" i="13"/>
  <c r="BC723" i="13"/>
  <c r="BB723" i="13"/>
  <c r="BA723" i="13"/>
  <c r="AZ723" i="13"/>
  <c r="AY723" i="13"/>
  <c r="AX723" i="13"/>
  <c r="AW723" i="13"/>
  <c r="BY723" i="13"/>
  <c r="BX723" i="13"/>
  <c r="BW723" i="13"/>
  <c r="BV723" i="13"/>
  <c r="BU723" i="13"/>
  <c r="AV723" i="13"/>
  <c r="BK696" i="13"/>
  <c r="BJ696" i="13"/>
  <c r="BI696" i="13"/>
  <c r="BH696" i="13"/>
  <c r="BG696" i="13"/>
  <c r="BF696" i="13"/>
  <c r="BE696" i="13"/>
  <c r="BD696" i="13"/>
  <c r="BC696" i="13"/>
  <c r="BB696" i="13"/>
  <c r="BA696" i="13"/>
  <c r="AZ696" i="13"/>
  <c r="AY696" i="13"/>
  <c r="AX696" i="13"/>
  <c r="AW696" i="13"/>
  <c r="BY696" i="13"/>
  <c r="BX696" i="13"/>
  <c r="BW696" i="13"/>
  <c r="BV696" i="13"/>
  <c r="BU696" i="13"/>
  <c r="BT696" i="13"/>
  <c r="BS696" i="13"/>
  <c r="BR696" i="13"/>
  <c r="BQ696" i="13"/>
  <c r="BP696" i="13"/>
  <c r="BO696" i="13"/>
  <c r="BN696" i="13"/>
  <c r="BM696" i="13"/>
  <c r="BL696" i="13"/>
  <c r="AV696" i="13"/>
  <c r="BL777" i="13"/>
  <c r="BK777" i="13"/>
  <c r="BJ777" i="13"/>
  <c r="BI777" i="13"/>
  <c r="BH777" i="13"/>
  <c r="BG777" i="13"/>
  <c r="BF777" i="13"/>
  <c r="BE777" i="13"/>
  <c r="BD777" i="13"/>
  <c r="BC777" i="13"/>
  <c r="BB777" i="13"/>
  <c r="BA777" i="13"/>
  <c r="AZ777" i="13"/>
  <c r="AY777" i="13"/>
  <c r="AX777" i="13"/>
  <c r="AW777" i="13"/>
  <c r="BY777" i="13"/>
  <c r="BX777" i="13"/>
  <c r="BW777" i="13"/>
  <c r="BV777" i="13"/>
  <c r="BU777" i="13"/>
  <c r="BT777" i="13"/>
  <c r="BS777" i="13"/>
  <c r="BR777" i="13"/>
  <c r="BQ777" i="13"/>
  <c r="BP777" i="13"/>
  <c r="BO777" i="13"/>
  <c r="BM777" i="13"/>
  <c r="BN777" i="13"/>
  <c r="AV777" i="13"/>
  <c r="BI611" i="13"/>
  <c r="BH611" i="13"/>
  <c r="BG611" i="13"/>
  <c r="BF611" i="13"/>
  <c r="BE611" i="13"/>
  <c r="BD611" i="13"/>
  <c r="BC611" i="13"/>
  <c r="BB611" i="13"/>
  <c r="BA611" i="13"/>
  <c r="AZ611" i="13"/>
  <c r="AY611" i="13"/>
  <c r="AX611" i="13"/>
  <c r="AW611" i="13"/>
  <c r="BY611" i="13"/>
  <c r="BX611" i="13"/>
  <c r="BW611" i="13"/>
  <c r="BV611" i="13"/>
  <c r="BU611" i="13"/>
  <c r="BT611" i="13"/>
  <c r="BS611" i="13"/>
  <c r="BR611" i="13"/>
  <c r="BQ611" i="13"/>
  <c r="BP611" i="13"/>
  <c r="BO611" i="13"/>
  <c r="BN611" i="13"/>
  <c r="BM611" i="13"/>
  <c r="BL611" i="13"/>
  <c r="BK611" i="13"/>
  <c r="BJ611" i="13"/>
  <c r="AV611" i="13"/>
  <c r="AZ584" i="13"/>
  <c r="AY584" i="13"/>
  <c r="AX584" i="13"/>
  <c r="AW584" i="13"/>
  <c r="BY584" i="13"/>
  <c r="BX584" i="13"/>
  <c r="BW584" i="13"/>
  <c r="BV584" i="13"/>
  <c r="BU584" i="13"/>
  <c r="BT584" i="13"/>
  <c r="BS584" i="13"/>
  <c r="BR584" i="13"/>
  <c r="BQ584" i="13"/>
  <c r="BP584" i="13"/>
  <c r="BO584" i="13"/>
  <c r="BN584" i="13"/>
  <c r="BM584" i="13"/>
  <c r="BL584" i="13"/>
  <c r="BK584" i="13"/>
  <c r="BJ584" i="13"/>
  <c r="BI584" i="13"/>
  <c r="BH584" i="13"/>
  <c r="BG584" i="13"/>
  <c r="BF584" i="13"/>
  <c r="BE584" i="13"/>
  <c r="BD584" i="13"/>
  <c r="BC584" i="13"/>
  <c r="BB584" i="13"/>
  <c r="BA584" i="13"/>
  <c r="AV584" i="13"/>
  <c r="BN681" i="13"/>
  <c r="BM681" i="13"/>
  <c r="BL681" i="13"/>
  <c r="BK681" i="13"/>
  <c r="BJ681" i="13"/>
  <c r="BI681" i="13"/>
  <c r="BH681" i="13"/>
  <c r="BG681" i="13"/>
  <c r="BF681" i="13"/>
  <c r="BE681" i="13"/>
  <c r="BD681" i="13"/>
  <c r="BC681" i="13"/>
  <c r="BB681" i="13"/>
  <c r="BA681" i="13"/>
  <c r="AZ681" i="13"/>
  <c r="AY681" i="13"/>
  <c r="AX681" i="13"/>
  <c r="AW681" i="13"/>
  <c r="BX681" i="13"/>
  <c r="BW681" i="13"/>
  <c r="BY681" i="13"/>
  <c r="BV681" i="13"/>
  <c r="BU681" i="13"/>
  <c r="BT681" i="13"/>
  <c r="BS681" i="13"/>
  <c r="BR681" i="13"/>
  <c r="BQ681" i="13"/>
  <c r="BP681" i="13"/>
  <c r="BO681" i="13"/>
  <c r="AV681" i="13"/>
  <c r="BJ606" i="13"/>
  <c r="BI606" i="13"/>
  <c r="BH606" i="13"/>
  <c r="BG606" i="13"/>
  <c r="BF606" i="13"/>
  <c r="BE606" i="13"/>
  <c r="BD606" i="13"/>
  <c r="BC606" i="13"/>
  <c r="BB606" i="13"/>
  <c r="BA606" i="13"/>
  <c r="AZ606" i="13"/>
  <c r="AY606" i="13"/>
  <c r="AX606" i="13"/>
  <c r="AW606" i="13"/>
  <c r="BY606" i="13"/>
  <c r="BX606" i="13"/>
  <c r="BW606" i="13"/>
  <c r="BV606" i="13"/>
  <c r="BU606" i="13"/>
  <c r="BT606" i="13"/>
  <c r="BS606" i="13"/>
  <c r="BR606" i="13"/>
  <c r="BQ606" i="13"/>
  <c r="BP606" i="13"/>
  <c r="BO606" i="13"/>
  <c r="BN606" i="13"/>
  <c r="BM606" i="13"/>
  <c r="BL606" i="13"/>
  <c r="BK606" i="13"/>
  <c r="AV606" i="13"/>
  <c r="BF590" i="13"/>
  <c r="BE590" i="13"/>
  <c r="BD590" i="13"/>
  <c r="BC590" i="13"/>
  <c r="BB590" i="13"/>
  <c r="BA590" i="13"/>
  <c r="AZ590" i="13"/>
  <c r="AY590" i="13"/>
  <c r="AX590" i="13"/>
  <c r="AW590" i="13"/>
  <c r="BX590" i="13"/>
  <c r="BT590" i="13"/>
  <c r="BS590" i="13"/>
  <c r="BQ590" i="13"/>
  <c r="BV590" i="13"/>
  <c r="BU590" i="13"/>
  <c r="BR590" i="13"/>
  <c r="BP590" i="13"/>
  <c r="BO590" i="13"/>
  <c r="BN590" i="13"/>
  <c r="BM590" i="13"/>
  <c r="BL590" i="13"/>
  <c r="BK590" i="13"/>
  <c r="BJ590" i="13"/>
  <c r="BI590" i="13"/>
  <c r="BH590" i="13"/>
  <c r="BG590" i="13"/>
  <c r="BY590" i="13"/>
  <c r="BW590" i="13"/>
  <c r="AV590" i="13"/>
  <c r="BX644" i="13"/>
  <c r="BW644" i="13"/>
  <c r="BV644" i="13"/>
  <c r="BU644" i="13"/>
  <c r="BT644" i="13"/>
  <c r="BS644" i="13"/>
  <c r="BR644" i="13"/>
  <c r="BQ644" i="13"/>
  <c r="BP644" i="13"/>
  <c r="BO644" i="13"/>
  <c r="BN644" i="13"/>
  <c r="BM644" i="13"/>
  <c r="BL644" i="13"/>
  <c r="BK644" i="13"/>
  <c r="BJ644" i="13"/>
  <c r="BI644" i="13"/>
  <c r="BH644" i="13"/>
  <c r="BG644" i="13"/>
  <c r="BF644" i="13"/>
  <c r="BE644" i="13"/>
  <c r="BD644" i="13"/>
  <c r="BC644" i="13"/>
  <c r="BB644" i="13"/>
  <c r="BA644" i="13"/>
  <c r="AZ644" i="13"/>
  <c r="AY644" i="13"/>
  <c r="AX644" i="13"/>
  <c r="AW644" i="13"/>
  <c r="BY644" i="13"/>
  <c r="AV644" i="13"/>
  <c r="BP612" i="13"/>
  <c r="BO612" i="13"/>
  <c r="BN612" i="13"/>
  <c r="BM612" i="13"/>
  <c r="BL612" i="13"/>
  <c r="BK612" i="13"/>
  <c r="BJ612" i="13"/>
  <c r="BI612" i="13"/>
  <c r="BH612" i="13"/>
  <c r="BG612" i="13"/>
  <c r="BF612" i="13"/>
  <c r="BE612" i="13"/>
  <c r="BD612" i="13"/>
  <c r="BC612" i="13"/>
  <c r="BB612" i="13"/>
  <c r="BA612" i="13"/>
  <c r="AZ612" i="13"/>
  <c r="AY612" i="13"/>
  <c r="AX612" i="13"/>
  <c r="AW612" i="13"/>
  <c r="BY612" i="13"/>
  <c r="BX612" i="13"/>
  <c r="BW612" i="13"/>
  <c r="BV612" i="13"/>
  <c r="BU612" i="13"/>
  <c r="BT612" i="13"/>
  <c r="BS612" i="13"/>
  <c r="BR612" i="13"/>
  <c r="BQ612" i="13"/>
  <c r="AV612" i="13"/>
  <c r="BV830" i="13"/>
  <c r="BX830" i="13"/>
  <c r="BW830" i="13"/>
  <c r="BU830" i="13"/>
  <c r="BT830" i="13"/>
  <c r="BS830" i="13"/>
  <c r="BR830" i="13"/>
  <c r="BQ830" i="13"/>
  <c r="BP830" i="13"/>
  <c r="BO830" i="13"/>
  <c r="BN830" i="13"/>
  <c r="BM830" i="13"/>
  <c r="BL830" i="13"/>
  <c r="BK830" i="13"/>
  <c r="BJ830" i="13"/>
  <c r="BI830" i="13"/>
  <c r="BH830" i="13"/>
  <c r="BG830" i="13"/>
  <c r="BF830" i="13"/>
  <c r="BE830" i="13"/>
  <c r="BD830" i="13"/>
  <c r="BC830" i="13"/>
  <c r="BB830" i="13"/>
  <c r="BA830" i="13"/>
  <c r="AZ830" i="13"/>
  <c r="AY830" i="13"/>
  <c r="AX830" i="13"/>
  <c r="AW830" i="13"/>
  <c r="BY830" i="13"/>
  <c r="AV830" i="13"/>
  <c r="BF771" i="13"/>
  <c r="BE771" i="13"/>
  <c r="BD771" i="13"/>
  <c r="BC771" i="13"/>
  <c r="BB771" i="13"/>
  <c r="BA771" i="13"/>
  <c r="AZ771" i="13"/>
  <c r="AY771" i="13"/>
  <c r="AX771" i="13"/>
  <c r="AW771" i="13"/>
  <c r="BY771" i="13"/>
  <c r="BX771" i="13"/>
  <c r="BW771" i="13"/>
  <c r="BV771" i="13"/>
  <c r="BU771" i="13"/>
  <c r="BT771" i="13"/>
  <c r="BS771" i="13"/>
  <c r="BR771" i="13"/>
  <c r="BQ771" i="13"/>
  <c r="BP771" i="13"/>
  <c r="BO771" i="13"/>
  <c r="BN771" i="13"/>
  <c r="BL771" i="13"/>
  <c r="BM771" i="13"/>
  <c r="BK771" i="13"/>
  <c r="BJ771" i="13"/>
  <c r="BI771" i="13"/>
  <c r="BH771" i="13"/>
  <c r="BG771" i="13"/>
  <c r="AV771" i="13"/>
  <c r="BL596" i="13"/>
  <c r="BK596" i="13"/>
  <c r="BJ596" i="13"/>
  <c r="BI596" i="13"/>
  <c r="BH596" i="13"/>
  <c r="BG596" i="13"/>
  <c r="BF596" i="13"/>
  <c r="BE596" i="13"/>
  <c r="BD596" i="13"/>
  <c r="BC596" i="13"/>
  <c r="BB596" i="13"/>
  <c r="BA596" i="13"/>
  <c r="AZ596" i="13"/>
  <c r="AY596" i="13"/>
  <c r="AX596" i="13"/>
  <c r="AW596" i="13"/>
  <c r="BY596" i="13"/>
  <c r="BX596" i="13"/>
  <c r="BW596" i="13"/>
  <c r="BV596" i="13"/>
  <c r="BU596" i="13"/>
  <c r="BT596" i="13"/>
  <c r="BR596" i="13"/>
  <c r="BQ596" i="13"/>
  <c r="BP596" i="13"/>
  <c r="BS596" i="13"/>
  <c r="BO596" i="13"/>
  <c r="BN596" i="13"/>
  <c r="BM596" i="13"/>
  <c r="AV596" i="13"/>
  <c r="BS814" i="13"/>
  <c r="BR814" i="13"/>
  <c r="BQ814" i="13"/>
  <c r="BP814" i="13"/>
  <c r="BO814" i="13"/>
  <c r="BN814" i="13"/>
  <c r="BM814" i="13"/>
  <c r="BL814" i="13"/>
  <c r="BK814" i="13"/>
  <c r="BJ814" i="13"/>
  <c r="BI814" i="13"/>
  <c r="BH814" i="13"/>
  <c r="BG814" i="13"/>
  <c r="BF814" i="13"/>
  <c r="BE814" i="13"/>
  <c r="BD814" i="13"/>
  <c r="BC814" i="13"/>
  <c r="BB814" i="13"/>
  <c r="BA814" i="13"/>
  <c r="AZ814" i="13"/>
  <c r="AY814" i="13"/>
  <c r="AX814" i="13"/>
  <c r="AW814" i="13"/>
  <c r="BY814" i="13"/>
  <c r="BX814" i="13"/>
  <c r="BW814" i="13"/>
  <c r="BV814" i="13"/>
  <c r="BT814" i="13"/>
  <c r="BU814" i="13"/>
  <c r="AV814" i="13"/>
  <c r="BB755" i="13"/>
  <c r="BA755" i="13"/>
  <c r="AZ755" i="13"/>
  <c r="AY755" i="13"/>
  <c r="AX755" i="13"/>
  <c r="BV755" i="13"/>
  <c r="BR755" i="13"/>
  <c r="BQ755" i="13"/>
  <c r="BP755" i="13"/>
  <c r="BO755" i="13"/>
  <c r="BN755" i="13"/>
  <c r="BM755" i="13"/>
  <c r="BL755" i="13"/>
  <c r="BK755" i="13"/>
  <c r="BJ755" i="13"/>
  <c r="BI755" i="13"/>
  <c r="BH755" i="13"/>
  <c r="BG755" i="13"/>
  <c r="BF755" i="13"/>
  <c r="BE755" i="13"/>
  <c r="BD755" i="13"/>
  <c r="BC755" i="13"/>
  <c r="AW755" i="13"/>
  <c r="BY755" i="13"/>
  <c r="BX755" i="13"/>
  <c r="BW755" i="13"/>
  <c r="BU755" i="13"/>
  <c r="BT755" i="13"/>
  <c r="BS755" i="13"/>
  <c r="AV755" i="13"/>
  <c r="BH580" i="13"/>
  <c r="BG580" i="13"/>
  <c r="BF580" i="13"/>
  <c r="BE580" i="13"/>
  <c r="BD580" i="13"/>
  <c r="BC580" i="13"/>
  <c r="BB580" i="13"/>
  <c r="BA580" i="13"/>
  <c r="AZ580" i="13"/>
  <c r="AY580" i="13"/>
  <c r="AX580" i="13"/>
  <c r="BY580" i="13"/>
  <c r="BX580" i="13"/>
  <c r="BW580" i="13"/>
  <c r="BV580" i="13"/>
  <c r="BU580" i="13"/>
  <c r="BT580" i="13"/>
  <c r="BS580" i="13"/>
  <c r="BR580" i="13"/>
  <c r="BQ580" i="13"/>
  <c r="BP580" i="13"/>
  <c r="BO580" i="13"/>
  <c r="BN580" i="13"/>
  <c r="BM580" i="13"/>
  <c r="BL580" i="13"/>
  <c r="BK580" i="13"/>
  <c r="BJ580" i="13"/>
  <c r="BI580" i="13"/>
  <c r="AW580" i="13"/>
  <c r="AV580" i="13"/>
  <c r="BX663" i="13"/>
  <c r="BV663" i="13"/>
  <c r="BC663" i="13"/>
  <c r="BB663" i="13"/>
  <c r="BA663" i="13"/>
  <c r="AZ663" i="13"/>
  <c r="AY663" i="13"/>
  <c r="AX663" i="13"/>
  <c r="AW663" i="13"/>
  <c r="BY663" i="13"/>
  <c r="BW663" i="13"/>
  <c r="BU663" i="13"/>
  <c r="BT663" i="13"/>
  <c r="BS663" i="13"/>
  <c r="BR663" i="13"/>
  <c r="BQ663" i="13"/>
  <c r="BP663" i="13"/>
  <c r="BO663" i="13"/>
  <c r="BN663" i="13"/>
  <c r="BM663" i="13"/>
  <c r="BL663" i="13"/>
  <c r="BK663" i="13"/>
  <c r="BJ663" i="13"/>
  <c r="BI663" i="13"/>
  <c r="BH663" i="13"/>
  <c r="BG663" i="13"/>
  <c r="BF663" i="13"/>
  <c r="BE663" i="13"/>
  <c r="BD663" i="13"/>
  <c r="AV663" i="13"/>
  <c r="BF685" i="13"/>
  <c r="BE685" i="13"/>
  <c r="BD685" i="13"/>
  <c r="BC685" i="13"/>
  <c r="BB685" i="13"/>
  <c r="BA685" i="13"/>
  <c r="AZ685" i="13"/>
  <c r="AY685" i="13"/>
  <c r="AX685" i="13"/>
  <c r="AW685" i="13"/>
  <c r="BY685" i="13"/>
  <c r="BX685" i="13"/>
  <c r="BW685" i="13"/>
  <c r="BV685" i="13"/>
  <c r="BU685" i="13"/>
  <c r="BT685" i="13"/>
  <c r="BS685" i="13"/>
  <c r="BR685" i="13"/>
  <c r="BP685" i="13"/>
  <c r="BO685" i="13"/>
  <c r="BJ685" i="13"/>
  <c r="BI685" i="13"/>
  <c r="BH685" i="13"/>
  <c r="BG685" i="13"/>
  <c r="BQ685" i="13"/>
  <c r="BN685" i="13"/>
  <c r="BM685" i="13"/>
  <c r="BL685" i="13"/>
  <c r="BK685" i="13"/>
  <c r="AV685" i="13"/>
  <c r="BA674" i="13"/>
  <c r="AZ674" i="13"/>
  <c r="AY674" i="13"/>
  <c r="AX674" i="13"/>
  <c r="AW674" i="13"/>
  <c r="BX674" i="13"/>
  <c r="BV674" i="13"/>
  <c r="BU674" i="13"/>
  <c r="BQ674" i="13"/>
  <c r="BY674" i="13"/>
  <c r="BW674" i="13"/>
  <c r="BT674" i="13"/>
  <c r="BS674" i="13"/>
  <c r="BR674" i="13"/>
  <c r="BP674" i="13"/>
  <c r="BO674" i="13"/>
  <c r="BN674" i="13"/>
  <c r="BM674" i="13"/>
  <c r="BL674" i="13"/>
  <c r="BK674" i="13"/>
  <c r="BJ674" i="13"/>
  <c r="BI674" i="13"/>
  <c r="BH674" i="13"/>
  <c r="BG674" i="13"/>
  <c r="BF674" i="13"/>
  <c r="BE674" i="13"/>
  <c r="BD674" i="13"/>
  <c r="BC674" i="13"/>
  <c r="BB674" i="13"/>
  <c r="AV674" i="13"/>
  <c r="BI647" i="13"/>
  <c r="BH647" i="13"/>
  <c r="BG647" i="13"/>
  <c r="BF647" i="13"/>
  <c r="BE647" i="13"/>
  <c r="BD647" i="13"/>
  <c r="BC647" i="13"/>
  <c r="BB647" i="13"/>
  <c r="BA647" i="13"/>
  <c r="AZ647" i="13"/>
  <c r="AY647" i="13"/>
  <c r="AX647" i="13"/>
  <c r="AW647" i="13"/>
  <c r="BY647" i="13"/>
  <c r="BX647" i="13"/>
  <c r="BW647" i="13"/>
  <c r="BV647" i="13"/>
  <c r="BU647" i="13"/>
  <c r="BT647" i="13"/>
  <c r="BS647" i="13"/>
  <c r="BR647" i="13"/>
  <c r="BQ647" i="13"/>
  <c r="BP647" i="13"/>
  <c r="BO647" i="13"/>
  <c r="BN647" i="13"/>
  <c r="BM647" i="13"/>
  <c r="BL647" i="13"/>
  <c r="BK647" i="13"/>
  <c r="BJ647" i="13"/>
  <c r="AV647" i="13"/>
  <c r="BU804" i="13"/>
  <c r="BT804" i="13"/>
  <c r="BS804" i="13"/>
  <c r="BR804" i="13"/>
  <c r="BQ804" i="13"/>
  <c r="BP804" i="13"/>
  <c r="BO804" i="13"/>
  <c r="BN804" i="13"/>
  <c r="BM804" i="13"/>
  <c r="BL804" i="13"/>
  <c r="BK804" i="13"/>
  <c r="BJ804" i="13"/>
  <c r="BI804" i="13"/>
  <c r="BH804" i="13"/>
  <c r="BG804" i="13"/>
  <c r="BF804" i="13"/>
  <c r="BE804" i="13"/>
  <c r="BD804" i="13"/>
  <c r="BC804" i="13"/>
  <c r="BB804" i="13"/>
  <c r="BA804" i="13"/>
  <c r="AZ804" i="13"/>
  <c r="AY804" i="13"/>
  <c r="AX804" i="13"/>
  <c r="AW804" i="13"/>
  <c r="BY804" i="13"/>
  <c r="BX804" i="13"/>
  <c r="BV804" i="13"/>
  <c r="BW804" i="13"/>
  <c r="AV804" i="13"/>
  <c r="BQ702" i="13"/>
  <c r="BP702" i="13"/>
  <c r="BO702" i="13"/>
  <c r="BN702" i="13"/>
  <c r="BM702" i="13"/>
  <c r="BL702" i="13"/>
  <c r="BK702" i="13"/>
  <c r="BJ702" i="13"/>
  <c r="BI702" i="13"/>
  <c r="BH702" i="13"/>
  <c r="BG702" i="13"/>
  <c r="BF702" i="13"/>
  <c r="BE702" i="13"/>
  <c r="BD702" i="13"/>
  <c r="BC702" i="13"/>
  <c r="BB702" i="13"/>
  <c r="BA702" i="13"/>
  <c r="AZ702" i="13"/>
  <c r="AY702" i="13"/>
  <c r="AX702" i="13"/>
  <c r="AW702" i="13"/>
  <c r="BY702" i="13"/>
  <c r="BX702" i="13"/>
  <c r="BW702" i="13"/>
  <c r="BV702" i="13"/>
  <c r="BU702" i="13"/>
  <c r="BT702" i="13"/>
  <c r="BS702" i="13"/>
  <c r="BR702" i="13"/>
  <c r="AV702" i="13"/>
  <c r="BA659" i="13"/>
  <c r="AZ659" i="13"/>
  <c r="BY659" i="13"/>
  <c r="BX659" i="13"/>
  <c r="BW659" i="13"/>
  <c r="BV659" i="13"/>
  <c r="BU659" i="13"/>
  <c r="BT659" i="13"/>
  <c r="BS659" i="13"/>
  <c r="BR659" i="13"/>
  <c r="BQ659" i="13"/>
  <c r="BP659" i="13"/>
  <c r="BO659" i="13"/>
  <c r="BN659" i="13"/>
  <c r="BM659" i="13"/>
  <c r="BL659" i="13"/>
  <c r="BK659" i="13"/>
  <c r="BJ659" i="13"/>
  <c r="BI659" i="13"/>
  <c r="BH659" i="13"/>
  <c r="BG659" i="13"/>
  <c r="BF659" i="13"/>
  <c r="BE659" i="13"/>
  <c r="BD659" i="13"/>
  <c r="BC659" i="13"/>
  <c r="BB659" i="13"/>
  <c r="AY659" i="13"/>
  <c r="AX659" i="13"/>
  <c r="AW659" i="13"/>
  <c r="AV659" i="13"/>
  <c r="BM772" i="13"/>
  <c r="BL772" i="13"/>
  <c r="BK772" i="13"/>
  <c r="BJ772" i="13"/>
  <c r="BI772" i="13"/>
  <c r="BH772" i="13"/>
  <c r="BG772" i="13"/>
  <c r="BF772" i="13"/>
  <c r="BE772" i="13"/>
  <c r="BD772" i="13"/>
  <c r="BC772" i="13"/>
  <c r="BB772" i="13"/>
  <c r="BA772" i="13"/>
  <c r="AZ772" i="13"/>
  <c r="AY772" i="13"/>
  <c r="AX772" i="13"/>
  <c r="AW772" i="13"/>
  <c r="BY772" i="13"/>
  <c r="BX772" i="13"/>
  <c r="BW772" i="13"/>
  <c r="BV772" i="13"/>
  <c r="BU772" i="13"/>
  <c r="BS772" i="13"/>
  <c r="BR772" i="13"/>
  <c r="BQ772" i="13"/>
  <c r="BT772" i="13"/>
  <c r="BP772" i="13"/>
  <c r="BO772" i="13"/>
  <c r="BN772" i="13"/>
  <c r="AV772" i="13"/>
  <c r="BH761" i="13"/>
  <c r="BG761" i="13"/>
  <c r="BF761" i="13"/>
  <c r="BE761" i="13"/>
  <c r="BD761" i="13"/>
  <c r="BC761" i="13"/>
  <c r="BB761" i="13"/>
  <c r="BA761" i="13"/>
  <c r="AZ761" i="13"/>
  <c r="AY761" i="13"/>
  <c r="AX761" i="13"/>
  <c r="AW761" i="13"/>
  <c r="BY761" i="13"/>
  <c r="BW761" i="13"/>
  <c r="BV761" i="13"/>
  <c r="BS761" i="13"/>
  <c r="BR761" i="13"/>
  <c r="BQ761" i="13"/>
  <c r="BP761" i="13"/>
  <c r="BO761" i="13"/>
  <c r="BN761" i="13"/>
  <c r="BM761" i="13"/>
  <c r="BL761" i="13"/>
  <c r="BK761" i="13"/>
  <c r="BJ761" i="13"/>
  <c r="BI761" i="13"/>
  <c r="BX761" i="13"/>
  <c r="BU761" i="13"/>
  <c r="BT761" i="13"/>
  <c r="AV761" i="13"/>
  <c r="BY573" i="13"/>
  <c r="BX573" i="13"/>
  <c r="BW573" i="13"/>
  <c r="BV573" i="13"/>
  <c r="BU573" i="13"/>
  <c r="BT573" i="13"/>
  <c r="BS573" i="13"/>
  <c r="BR573" i="13"/>
  <c r="BQ573" i="13"/>
  <c r="BP573" i="13"/>
  <c r="BO573" i="13"/>
  <c r="BN573" i="13"/>
  <c r="BM573" i="13"/>
  <c r="BL573" i="13"/>
  <c r="BK573" i="13"/>
  <c r="BJ573" i="13"/>
  <c r="BI573" i="13"/>
  <c r="BH573" i="13"/>
  <c r="BG573" i="13"/>
  <c r="BF573" i="13"/>
  <c r="BE573" i="13"/>
  <c r="BD573" i="13"/>
  <c r="BC573" i="13"/>
  <c r="BB573" i="13"/>
  <c r="BA573" i="13"/>
  <c r="AZ573" i="13"/>
  <c r="AY573" i="13"/>
  <c r="AX573" i="13"/>
  <c r="AW573" i="13"/>
  <c r="AV573" i="13"/>
  <c r="BR697" i="13"/>
  <c r="BQ697" i="13"/>
  <c r="BP697" i="13"/>
  <c r="BO697" i="13"/>
  <c r="BN697" i="13"/>
  <c r="BM697" i="13"/>
  <c r="BL697" i="13"/>
  <c r="BK697" i="13"/>
  <c r="BJ697" i="13"/>
  <c r="BI697" i="13"/>
  <c r="BH697" i="13"/>
  <c r="BG697" i="13"/>
  <c r="BF697" i="13"/>
  <c r="BE697" i="13"/>
  <c r="BD697" i="13"/>
  <c r="BC697" i="13"/>
  <c r="BB697" i="13"/>
  <c r="BA697" i="13"/>
  <c r="AZ697" i="13"/>
  <c r="AY697" i="13"/>
  <c r="AX697" i="13"/>
  <c r="AW697" i="13"/>
  <c r="BY697" i="13"/>
  <c r="BX697" i="13"/>
  <c r="BW697" i="13"/>
  <c r="BV697" i="13"/>
  <c r="BU697" i="13"/>
  <c r="BT697" i="13"/>
  <c r="BS697" i="13"/>
  <c r="AV697" i="13"/>
  <c r="BN622" i="13"/>
  <c r="BM622" i="13"/>
  <c r="BL622" i="13"/>
  <c r="BK622" i="13"/>
  <c r="BJ622" i="13"/>
  <c r="BI622" i="13"/>
  <c r="BH622" i="13"/>
  <c r="BG622" i="13"/>
  <c r="BF622" i="13"/>
  <c r="BE622" i="13"/>
  <c r="BD622" i="13"/>
  <c r="BC622" i="13"/>
  <c r="BB622" i="13"/>
  <c r="BA622" i="13"/>
  <c r="AZ622" i="13"/>
  <c r="AY622" i="13"/>
  <c r="AX622" i="13"/>
  <c r="AW622" i="13"/>
  <c r="BY622" i="13"/>
  <c r="BX622" i="13"/>
  <c r="BW622" i="13"/>
  <c r="BV622" i="13"/>
  <c r="BU622" i="13"/>
  <c r="BT622" i="13"/>
  <c r="BS622" i="13"/>
  <c r="BR622" i="13"/>
  <c r="BQ622" i="13"/>
  <c r="BP622" i="13"/>
  <c r="BO622" i="13"/>
  <c r="AV622" i="13"/>
  <c r="BW708" i="13"/>
  <c r="BV708" i="13"/>
  <c r="BU708" i="13"/>
  <c r="BT708" i="13"/>
  <c r="BS708" i="13"/>
  <c r="BR708" i="13"/>
  <c r="BQ708" i="13"/>
  <c r="BP708" i="13"/>
  <c r="BO708" i="13"/>
  <c r="BN708" i="13"/>
  <c r="BM708" i="13"/>
  <c r="BL708" i="13"/>
  <c r="BK708" i="13"/>
  <c r="BJ708" i="13"/>
  <c r="BI708" i="13"/>
  <c r="BH708" i="13"/>
  <c r="BG708" i="13"/>
  <c r="BF708" i="13"/>
  <c r="BE708" i="13"/>
  <c r="BD708" i="13"/>
  <c r="BC708" i="13"/>
  <c r="BB708" i="13"/>
  <c r="BA708" i="13"/>
  <c r="AZ708" i="13"/>
  <c r="AY708" i="13"/>
  <c r="AX708" i="13"/>
  <c r="AW708" i="13"/>
  <c r="BY708" i="13"/>
  <c r="BX708" i="13"/>
  <c r="AV708" i="13"/>
  <c r="BA579" i="13"/>
  <c r="AZ579" i="13"/>
  <c r="AY579" i="13"/>
  <c r="AX579" i="13"/>
  <c r="AW579" i="13"/>
  <c r="BY579" i="13"/>
  <c r="BX579" i="13"/>
  <c r="BH579" i="13"/>
  <c r="BG579" i="13"/>
  <c r="BF579" i="13"/>
  <c r="BE579" i="13"/>
  <c r="BD579" i="13"/>
  <c r="BC579" i="13"/>
  <c r="BB579" i="13"/>
  <c r="BW579" i="13"/>
  <c r="BV579" i="13"/>
  <c r="BU579" i="13"/>
  <c r="BT579" i="13"/>
  <c r="BS579" i="13"/>
  <c r="BR579" i="13"/>
  <c r="BQ579" i="13"/>
  <c r="BP579" i="13"/>
  <c r="BO579" i="13"/>
  <c r="BN579" i="13"/>
  <c r="BM579" i="13"/>
  <c r="BL579" i="13"/>
  <c r="BK579" i="13"/>
  <c r="BJ579" i="13"/>
  <c r="BI579" i="13"/>
  <c r="AV579" i="13"/>
  <c r="BP829" i="13"/>
  <c r="BO829" i="13"/>
  <c r="BN829" i="13"/>
  <c r="BM829" i="13"/>
  <c r="BL829" i="13"/>
  <c r="BK829" i="13"/>
  <c r="BJ829" i="13"/>
  <c r="BI829" i="13"/>
  <c r="BH829" i="13"/>
  <c r="BG829" i="13"/>
  <c r="BF829" i="13"/>
  <c r="BE829" i="13"/>
  <c r="BD829" i="13"/>
  <c r="BC829" i="13"/>
  <c r="BB829" i="13"/>
  <c r="BA829" i="13"/>
  <c r="AZ829" i="13"/>
  <c r="AY829" i="13"/>
  <c r="AX829" i="13"/>
  <c r="AW829" i="13"/>
  <c r="BY829" i="13"/>
  <c r="BX829" i="13"/>
  <c r="BW829" i="13"/>
  <c r="BV829" i="13"/>
  <c r="BU829" i="13"/>
  <c r="BT829" i="13"/>
  <c r="BS829" i="13"/>
  <c r="BQ829" i="13"/>
  <c r="BR829" i="13"/>
  <c r="AV829" i="13"/>
  <c r="BC563" i="13"/>
  <c r="BB563" i="13"/>
  <c r="BA563" i="13"/>
  <c r="AZ563" i="13"/>
  <c r="AY563" i="13"/>
  <c r="AX563" i="13"/>
  <c r="AW563" i="13"/>
  <c r="BY563" i="13"/>
  <c r="BX563" i="13"/>
  <c r="BW563" i="13"/>
  <c r="BV563" i="13"/>
  <c r="BU563" i="13"/>
  <c r="BT563" i="13"/>
  <c r="BS563" i="13"/>
  <c r="BR563" i="13"/>
  <c r="BQ563" i="13"/>
  <c r="BP563" i="13"/>
  <c r="BO563" i="13"/>
  <c r="BN563" i="13"/>
  <c r="BM563" i="13"/>
  <c r="BL563" i="13"/>
  <c r="BK563" i="13"/>
  <c r="BJ563" i="13"/>
  <c r="BI563" i="13"/>
  <c r="BH563" i="13"/>
  <c r="BG563" i="13"/>
  <c r="BF563" i="13"/>
  <c r="BE563" i="13"/>
  <c r="BD563" i="13"/>
  <c r="AV563" i="13"/>
  <c r="BO676" i="13"/>
  <c r="BN676" i="13"/>
  <c r="BM676" i="13"/>
  <c r="BL676" i="13"/>
  <c r="BK676" i="13"/>
  <c r="BJ676" i="13"/>
  <c r="BI676" i="13"/>
  <c r="BG676" i="13"/>
  <c r="BF676" i="13"/>
  <c r="BE676" i="13"/>
  <c r="BB676" i="13"/>
  <c r="BA676" i="13"/>
  <c r="AZ676" i="13"/>
  <c r="AY676" i="13"/>
  <c r="AW676" i="13"/>
  <c r="BY676" i="13"/>
  <c r="BX676" i="13"/>
  <c r="BW676" i="13"/>
  <c r="BV676" i="13"/>
  <c r="BU676" i="13"/>
  <c r="BT676" i="13"/>
  <c r="BS676" i="13"/>
  <c r="BR676" i="13"/>
  <c r="BQ676" i="13"/>
  <c r="BP676" i="13"/>
  <c r="BH676" i="13"/>
  <c r="BD676" i="13"/>
  <c r="BC676" i="13"/>
  <c r="AX676" i="13"/>
  <c r="AV676" i="13"/>
  <c r="BW649" i="13"/>
  <c r="BV649" i="13"/>
  <c r="BU649" i="13"/>
  <c r="BT649" i="13"/>
  <c r="BS649" i="13"/>
  <c r="BR649" i="13"/>
  <c r="BQ649" i="13"/>
  <c r="BP649" i="13"/>
  <c r="BO649" i="13"/>
  <c r="BN649" i="13"/>
  <c r="BM649" i="13"/>
  <c r="BL649" i="13"/>
  <c r="BK649" i="13"/>
  <c r="BJ649" i="13"/>
  <c r="BI649" i="13"/>
  <c r="BH649" i="13"/>
  <c r="BG649" i="13"/>
  <c r="BF649" i="13"/>
  <c r="BE649" i="13"/>
  <c r="BD649" i="13"/>
  <c r="BC649" i="13"/>
  <c r="BB649" i="13"/>
  <c r="BA649" i="13"/>
  <c r="AZ649" i="13"/>
  <c r="AY649" i="13"/>
  <c r="AX649" i="13"/>
  <c r="AW649" i="13"/>
  <c r="BY649" i="13"/>
  <c r="BX649" i="13"/>
  <c r="AV649" i="13"/>
  <c r="BH797" i="13"/>
  <c r="BG797" i="13"/>
  <c r="BF797" i="13"/>
  <c r="BE797" i="13"/>
  <c r="BD797" i="13"/>
  <c r="BC797" i="13"/>
  <c r="BB797" i="13"/>
  <c r="BA797" i="13"/>
  <c r="AZ797" i="13"/>
  <c r="AY797" i="13"/>
  <c r="AX797" i="13"/>
  <c r="AW797" i="13"/>
  <c r="BY797" i="13"/>
  <c r="BX797" i="13"/>
  <c r="BW797" i="13"/>
  <c r="BV797" i="13"/>
  <c r="BU797" i="13"/>
  <c r="BT797" i="13"/>
  <c r="BS797" i="13"/>
  <c r="BR797" i="13"/>
  <c r="BQ797" i="13"/>
  <c r="BP797" i="13"/>
  <c r="BO797" i="13"/>
  <c r="BN797" i="13"/>
  <c r="BM797" i="13"/>
  <c r="BL797" i="13"/>
  <c r="BK797" i="13"/>
  <c r="BI797" i="13"/>
  <c r="BJ797" i="13"/>
  <c r="AV797" i="13"/>
  <c r="BK601" i="13"/>
  <c r="BJ601" i="13"/>
  <c r="BI601" i="13"/>
  <c r="BH601" i="13"/>
  <c r="BG601" i="13"/>
  <c r="BF601" i="13"/>
  <c r="BE601" i="13"/>
  <c r="BD601" i="13"/>
  <c r="BC601" i="13"/>
  <c r="BB601" i="13"/>
  <c r="BA601" i="13"/>
  <c r="AZ601" i="13"/>
  <c r="AY601" i="13"/>
  <c r="AX601" i="13"/>
  <c r="AW601" i="13"/>
  <c r="BY601" i="13"/>
  <c r="BX601" i="13"/>
  <c r="BW601" i="13"/>
  <c r="BV601" i="13"/>
  <c r="BU601" i="13"/>
  <c r="BT601" i="13"/>
  <c r="BS601" i="13"/>
  <c r="BR601" i="13"/>
  <c r="BQ601" i="13"/>
  <c r="BP601" i="13"/>
  <c r="BO601" i="13"/>
  <c r="BN601" i="13"/>
  <c r="BM601" i="13"/>
  <c r="BL601" i="13"/>
  <c r="AV601" i="13"/>
  <c r="BT628" i="13"/>
  <c r="BS628" i="13"/>
  <c r="BR628" i="13"/>
  <c r="BQ628" i="13"/>
  <c r="BP628" i="13"/>
  <c r="BO628" i="13"/>
  <c r="BN628" i="13"/>
  <c r="BM628" i="13"/>
  <c r="BL628" i="13"/>
  <c r="BK628" i="13"/>
  <c r="BJ628" i="13"/>
  <c r="BI628" i="13"/>
  <c r="BH628" i="13"/>
  <c r="BG628" i="13"/>
  <c r="BF628" i="13"/>
  <c r="BE628" i="13"/>
  <c r="BD628" i="13"/>
  <c r="BC628" i="13"/>
  <c r="BB628" i="13"/>
  <c r="BA628" i="13"/>
  <c r="AZ628" i="13"/>
  <c r="AY628" i="13"/>
  <c r="AX628" i="13"/>
  <c r="AW628" i="13"/>
  <c r="BY628" i="13"/>
  <c r="BX628" i="13"/>
  <c r="BW628" i="13"/>
  <c r="BV628" i="13"/>
  <c r="BU628" i="13"/>
  <c r="AV628" i="13"/>
  <c r="BJ787" i="13"/>
  <c r="BI787" i="13"/>
  <c r="BH787" i="13"/>
  <c r="BG787" i="13"/>
  <c r="BF787" i="13"/>
  <c r="BE787" i="13"/>
  <c r="BD787" i="13"/>
  <c r="BC787" i="13"/>
  <c r="BB787" i="13"/>
  <c r="BA787" i="13"/>
  <c r="AZ787" i="13"/>
  <c r="AY787" i="13"/>
  <c r="AX787" i="13"/>
  <c r="AW787" i="13"/>
  <c r="BY787" i="13"/>
  <c r="BX787" i="13"/>
  <c r="BW787" i="13"/>
  <c r="BV787" i="13"/>
  <c r="BU787" i="13"/>
  <c r="BT787" i="13"/>
  <c r="BS787" i="13"/>
  <c r="BR787" i="13"/>
  <c r="BQ787" i="13"/>
  <c r="BP787" i="13"/>
  <c r="BO787" i="13"/>
  <c r="BN787" i="13"/>
  <c r="BM787" i="13"/>
  <c r="BK787" i="13"/>
  <c r="BL787" i="13"/>
  <c r="AV787" i="13"/>
  <c r="BA760" i="13"/>
  <c r="AZ760" i="13"/>
  <c r="AY760" i="13"/>
  <c r="AX760" i="13"/>
  <c r="AW760" i="13"/>
  <c r="BY760" i="13"/>
  <c r="BX760" i="13"/>
  <c r="BW760" i="13"/>
  <c r="BV760" i="13"/>
  <c r="BU760" i="13"/>
  <c r="BT760" i="13"/>
  <c r="BS760" i="13"/>
  <c r="BR760" i="13"/>
  <c r="BQ760" i="13"/>
  <c r="BP760" i="13"/>
  <c r="BO760" i="13"/>
  <c r="BN760" i="13"/>
  <c r="BM760" i="13"/>
  <c r="BL760" i="13"/>
  <c r="BK760" i="13"/>
  <c r="BJ760" i="13"/>
  <c r="BI760" i="13"/>
  <c r="BH760" i="13"/>
  <c r="BG760" i="13"/>
  <c r="BF760" i="13"/>
  <c r="BE760" i="13"/>
  <c r="BD760" i="13"/>
  <c r="BC760" i="13"/>
  <c r="BB760" i="13"/>
  <c r="AV760" i="13"/>
  <c r="BY744" i="13"/>
  <c r="BX744" i="13"/>
  <c r="BW744" i="13"/>
  <c r="BV744" i="13"/>
  <c r="BU744" i="13"/>
  <c r="BT744" i="13"/>
  <c r="BS744" i="13"/>
  <c r="BR744" i="13"/>
  <c r="BQ744" i="13"/>
  <c r="BP744" i="13"/>
  <c r="BO744" i="13"/>
  <c r="BN744" i="13"/>
  <c r="BM744" i="13"/>
  <c r="BL744" i="13"/>
  <c r="BK744" i="13"/>
  <c r="BJ744" i="13"/>
  <c r="BI744" i="13"/>
  <c r="BH744" i="13"/>
  <c r="BG744" i="13"/>
  <c r="BF744" i="13"/>
  <c r="BE744" i="13"/>
  <c r="BD744" i="13"/>
  <c r="BC744" i="13"/>
  <c r="BB744" i="13"/>
  <c r="BA744" i="13"/>
  <c r="AZ744" i="13"/>
  <c r="AY744" i="13"/>
  <c r="AX744" i="13"/>
  <c r="AW744" i="13"/>
  <c r="AV744" i="13"/>
  <c r="BO798" i="13"/>
  <c r="BN798" i="13"/>
  <c r="BM798" i="13"/>
  <c r="BL798" i="13"/>
  <c r="BK798" i="13"/>
  <c r="BJ798" i="13"/>
  <c r="BI798" i="13"/>
  <c r="BH798" i="13"/>
  <c r="BG798" i="13"/>
  <c r="BF798" i="13"/>
  <c r="BE798" i="13"/>
  <c r="BD798" i="13"/>
  <c r="BC798" i="13"/>
  <c r="BB798" i="13"/>
  <c r="BA798" i="13"/>
  <c r="AZ798" i="13"/>
  <c r="AY798" i="13"/>
  <c r="AX798" i="13"/>
  <c r="AW798" i="13"/>
  <c r="BY798" i="13"/>
  <c r="BX798" i="13"/>
  <c r="BW798" i="13"/>
  <c r="BV798" i="13"/>
  <c r="BU798" i="13"/>
  <c r="BT798" i="13"/>
  <c r="BS798" i="13"/>
  <c r="BR798" i="13"/>
  <c r="BP798" i="13"/>
  <c r="BQ798" i="13"/>
  <c r="AV798" i="13"/>
  <c r="BX652" i="13"/>
  <c r="BI652" i="13"/>
  <c r="BH652" i="13"/>
  <c r="BG652" i="13"/>
  <c r="BF652" i="13"/>
  <c r="BE652" i="13"/>
  <c r="BD652" i="13"/>
  <c r="BC652" i="13"/>
  <c r="BB652" i="13"/>
  <c r="BA652" i="13"/>
  <c r="AZ652" i="13"/>
  <c r="AY652" i="13"/>
  <c r="AX652" i="13"/>
  <c r="AW652" i="13"/>
  <c r="BY652" i="13"/>
  <c r="BW652" i="13"/>
  <c r="BV652" i="13"/>
  <c r="BU652" i="13"/>
  <c r="BT652" i="13"/>
  <c r="BS652" i="13"/>
  <c r="BR652" i="13"/>
  <c r="BQ652" i="13"/>
  <c r="BP652" i="13"/>
  <c r="BO652" i="13"/>
  <c r="BN652" i="13"/>
  <c r="BM652" i="13"/>
  <c r="BL652" i="13"/>
  <c r="BK652" i="13"/>
  <c r="BJ652" i="13"/>
  <c r="AV652" i="13"/>
  <c r="BC641" i="13"/>
  <c r="BB641" i="13"/>
  <c r="BA641" i="13"/>
  <c r="AZ641" i="13"/>
  <c r="AY641" i="13"/>
  <c r="AX641" i="13"/>
  <c r="AW641" i="13"/>
  <c r="BY641" i="13"/>
  <c r="BX641" i="13"/>
  <c r="BW641" i="13"/>
  <c r="BV641" i="13"/>
  <c r="BU641" i="13"/>
  <c r="BT641" i="13"/>
  <c r="BS641" i="13"/>
  <c r="BR641" i="13"/>
  <c r="BQ641" i="13"/>
  <c r="BP641" i="13"/>
  <c r="BO641" i="13"/>
  <c r="BN641" i="13"/>
  <c r="BM641" i="13"/>
  <c r="BL641" i="13"/>
  <c r="BK641" i="13"/>
  <c r="BJ641" i="13"/>
  <c r="BI641" i="13"/>
  <c r="BH641" i="13"/>
  <c r="BG641" i="13"/>
  <c r="BF641" i="13"/>
  <c r="BE641" i="13"/>
  <c r="BD641" i="13"/>
  <c r="AV641" i="13"/>
  <c r="BD636" i="13"/>
  <c r="BC636" i="13"/>
  <c r="BB636" i="13"/>
  <c r="BA636" i="13"/>
  <c r="AZ636" i="13"/>
  <c r="AY636" i="13"/>
  <c r="AX636" i="13"/>
  <c r="AW636" i="13"/>
  <c r="BY636" i="13"/>
  <c r="BX636" i="13"/>
  <c r="BW636" i="13"/>
  <c r="BV636" i="13"/>
  <c r="BU636" i="13"/>
  <c r="BT636" i="13"/>
  <c r="BS636" i="13"/>
  <c r="BR636" i="13"/>
  <c r="BQ636" i="13"/>
  <c r="BP636" i="13"/>
  <c r="BO636" i="13"/>
  <c r="BN636" i="13"/>
  <c r="BM636" i="13"/>
  <c r="BL636" i="13"/>
  <c r="BK636" i="13"/>
  <c r="BJ636" i="13"/>
  <c r="BI636" i="13"/>
  <c r="BH636" i="13"/>
  <c r="BG636" i="13"/>
  <c r="BF636" i="13"/>
  <c r="BE636" i="13"/>
  <c r="AV636" i="13"/>
  <c r="BY820" i="13"/>
  <c r="BX820" i="13"/>
  <c r="BW820" i="13"/>
  <c r="BV820" i="13"/>
  <c r="BU820" i="13"/>
  <c r="BT820" i="13"/>
  <c r="BS820" i="13"/>
  <c r="BR820" i="13"/>
  <c r="BQ820" i="13"/>
  <c r="BP820" i="13"/>
  <c r="BO820" i="13"/>
  <c r="BN820" i="13"/>
  <c r="BM820" i="13"/>
  <c r="BL820" i="13"/>
  <c r="BK820" i="13"/>
  <c r="BJ820" i="13"/>
  <c r="BI820" i="13"/>
  <c r="BH820" i="13"/>
  <c r="BG820" i="13"/>
  <c r="BF820" i="13"/>
  <c r="BE820" i="13"/>
  <c r="BD820" i="13"/>
  <c r="BC820" i="13"/>
  <c r="BB820" i="13"/>
  <c r="BA820" i="13"/>
  <c r="AZ820" i="13"/>
  <c r="AY820" i="13"/>
  <c r="AX820" i="13"/>
  <c r="AW820" i="13"/>
  <c r="AV820" i="13"/>
  <c r="BQ788" i="13"/>
  <c r="BP788" i="13"/>
  <c r="BO788" i="13"/>
  <c r="BN788" i="13"/>
  <c r="BM788" i="13"/>
  <c r="BL788" i="13"/>
  <c r="BK788" i="13"/>
  <c r="BJ788" i="13"/>
  <c r="BI788" i="13"/>
  <c r="BH788" i="13"/>
  <c r="BG788" i="13"/>
  <c r="BF788" i="13"/>
  <c r="BE788" i="13"/>
  <c r="BD788" i="13"/>
  <c r="BC788" i="13"/>
  <c r="BB788" i="13"/>
  <c r="BA788" i="13"/>
  <c r="AZ788" i="13"/>
  <c r="AY788" i="13"/>
  <c r="AX788" i="13"/>
  <c r="AW788" i="13"/>
  <c r="BY788" i="13"/>
  <c r="BX788" i="13"/>
  <c r="BW788" i="13"/>
  <c r="BV788" i="13"/>
  <c r="BU788" i="13"/>
  <c r="BT788" i="13"/>
  <c r="BR788" i="13"/>
  <c r="BS788" i="13"/>
  <c r="AV788" i="13"/>
  <c r="BG621" i="13"/>
  <c r="BF621" i="13"/>
  <c r="BE621" i="13"/>
  <c r="BD621" i="13"/>
  <c r="BC621" i="13"/>
  <c r="BB621" i="13"/>
  <c r="BA621" i="13"/>
  <c r="AZ621" i="13"/>
  <c r="AY621" i="13"/>
  <c r="AX621" i="13"/>
  <c r="AW621" i="13"/>
  <c r="BY621" i="13"/>
  <c r="BX621" i="13"/>
  <c r="BW621" i="13"/>
  <c r="BV621" i="13"/>
  <c r="BU621" i="13"/>
  <c r="BT621" i="13"/>
  <c r="BS621" i="13"/>
  <c r="BR621" i="13"/>
  <c r="BQ621" i="13"/>
  <c r="BP621" i="13"/>
  <c r="BO621" i="13"/>
  <c r="BN621" i="13"/>
  <c r="BM621" i="13"/>
  <c r="BL621" i="13"/>
  <c r="BK621" i="13"/>
  <c r="BJ621" i="13"/>
  <c r="BI621" i="13"/>
  <c r="BH621" i="13"/>
  <c r="AV621" i="13"/>
  <c r="BB610" i="13"/>
  <c r="BA610" i="13"/>
  <c r="AZ610" i="13"/>
  <c r="AY610" i="13"/>
  <c r="AX610" i="13"/>
  <c r="AW610" i="13"/>
  <c r="BY610" i="13"/>
  <c r="BX610" i="13"/>
  <c r="BW610" i="13"/>
  <c r="BV610" i="13"/>
  <c r="BU610" i="13"/>
  <c r="BT610" i="13"/>
  <c r="BS610" i="13"/>
  <c r="BR610" i="13"/>
  <c r="BQ610" i="13"/>
  <c r="BP610" i="13"/>
  <c r="BO610" i="13"/>
  <c r="BN610" i="13"/>
  <c r="BM610" i="13"/>
  <c r="BL610" i="13"/>
  <c r="BK610" i="13"/>
  <c r="BJ610" i="13"/>
  <c r="BI610" i="13"/>
  <c r="BH610" i="13"/>
  <c r="BG610" i="13"/>
  <c r="BF610" i="13"/>
  <c r="BE610" i="13"/>
  <c r="BD610" i="13"/>
  <c r="BC610" i="13"/>
  <c r="AV610" i="13"/>
  <c r="BM686" i="13"/>
  <c r="BL686" i="13"/>
  <c r="BK686" i="13"/>
  <c r="BJ686" i="13"/>
  <c r="BI686" i="13"/>
  <c r="BH686" i="13"/>
  <c r="BG686" i="13"/>
  <c r="BF686" i="13"/>
  <c r="BE686" i="13"/>
  <c r="BD686" i="13"/>
  <c r="BC686" i="13"/>
  <c r="BB686" i="13"/>
  <c r="BA686" i="13"/>
  <c r="AZ686" i="13"/>
  <c r="AY686" i="13"/>
  <c r="AX686" i="13"/>
  <c r="AW686" i="13"/>
  <c r="BY686" i="13"/>
  <c r="BW686" i="13"/>
  <c r="BV686" i="13"/>
  <c r="BU686" i="13"/>
  <c r="BS686" i="13"/>
  <c r="BX686" i="13"/>
  <c r="BT686" i="13"/>
  <c r="BR686" i="13"/>
  <c r="BQ686" i="13"/>
  <c r="BP686" i="13"/>
  <c r="BO686" i="13"/>
  <c r="BN686" i="13"/>
  <c r="AV686" i="13"/>
  <c r="BQ643" i="13"/>
  <c r="BP643" i="13"/>
  <c r="BO643" i="13"/>
  <c r="BN643" i="13"/>
  <c r="BM643" i="13"/>
  <c r="BL643" i="13"/>
  <c r="BK643" i="13"/>
  <c r="BJ643" i="13"/>
  <c r="BI643" i="13"/>
  <c r="BH643" i="13"/>
  <c r="BG643" i="13"/>
  <c r="BF643" i="13"/>
  <c r="BE643" i="13"/>
  <c r="BD643" i="13"/>
  <c r="BC643" i="13"/>
  <c r="BB643" i="13"/>
  <c r="BA643" i="13"/>
  <c r="AZ643" i="13"/>
  <c r="AY643" i="13"/>
  <c r="AX643" i="13"/>
  <c r="AW643" i="13"/>
  <c r="BY643" i="13"/>
  <c r="BX643" i="13"/>
  <c r="BW643" i="13"/>
  <c r="BV643" i="13"/>
  <c r="BU643" i="13"/>
  <c r="BT643" i="13"/>
  <c r="BS643" i="13"/>
  <c r="BR643" i="13"/>
  <c r="AV643" i="13"/>
  <c r="BU835" i="13"/>
  <c r="BS835" i="13"/>
  <c r="BR835" i="13"/>
  <c r="BY835" i="13"/>
  <c r="BX835" i="13"/>
  <c r="BW835" i="13"/>
  <c r="BV835" i="13"/>
  <c r="BT835" i="13"/>
  <c r="BQ835" i="13"/>
  <c r="BP835" i="13"/>
  <c r="BO835" i="13"/>
  <c r="BN835" i="13"/>
  <c r="BM835" i="13"/>
  <c r="BL835" i="13"/>
  <c r="BK835" i="13"/>
  <c r="BJ835" i="13"/>
  <c r="BI835" i="13"/>
  <c r="BH835" i="13"/>
  <c r="BG835" i="13"/>
  <c r="BF835" i="13"/>
  <c r="BE835" i="13"/>
  <c r="BD835" i="13"/>
  <c r="BC835" i="13"/>
  <c r="BB835" i="13"/>
  <c r="BA835" i="13"/>
  <c r="AZ835" i="13"/>
  <c r="AY835" i="13"/>
  <c r="AX835" i="13"/>
  <c r="AW835" i="13"/>
  <c r="AV835" i="13"/>
  <c r="BQ824" i="13"/>
  <c r="BP824" i="13"/>
  <c r="BO824" i="13"/>
  <c r="BN824" i="13"/>
  <c r="BM824" i="13"/>
  <c r="BL824" i="13"/>
  <c r="BK824" i="13"/>
  <c r="BJ824" i="13"/>
  <c r="BI824" i="13"/>
  <c r="BH824" i="13"/>
  <c r="BG824" i="13"/>
  <c r="BF824" i="13"/>
  <c r="BE824" i="13"/>
  <c r="BD824" i="13"/>
  <c r="BC824" i="13"/>
  <c r="BB824" i="13"/>
  <c r="BA824" i="13"/>
  <c r="AZ824" i="13"/>
  <c r="AY824" i="13"/>
  <c r="AX824" i="13"/>
  <c r="AW824" i="13"/>
  <c r="BY824" i="13"/>
  <c r="BX824" i="13"/>
  <c r="BW824" i="13"/>
  <c r="BV824" i="13"/>
  <c r="BU824" i="13"/>
  <c r="BT824" i="13"/>
  <c r="BR824" i="13"/>
  <c r="BS824" i="13"/>
  <c r="AV824" i="13"/>
  <c r="BC786" i="13"/>
  <c r="BB786" i="13"/>
  <c r="BA786" i="13"/>
  <c r="AZ786" i="13"/>
  <c r="AY786" i="13"/>
  <c r="AX786" i="13"/>
  <c r="AW786" i="13"/>
  <c r="BY786" i="13"/>
  <c r="BX786" i="13"/>
  <c r="BW786" i="13"/>
  <c r="BV786" i="13"/>
  <c r="BU786" i="13"/>
  <c r="BT786" i="13"/>
  <c r="BS786" i="13"/>
  <c r="BR786" i="13"/>
  <c r="BQ786" i="13"/>
  <c r="BP786" i="13"/>
  <c r="BO786" i="13"/>
  <c r="BN786" i="13"/>
  <c r="BM786" i="13"/>
  <c r="BL786" i="13"/>
  <c r="BK786" i="13"/>
  <c r="BJ786" i="13"/>
  <c r="BI786" i="13"/>
  <c r="BH786" i="13"/>
  <c r="BG786" i="13"/>
  <c r="BF786" i="13"/>
  <c r="BD786" i="13"/>
  <c r="BE786" i="13"/>
  <c r="AV786" i="13"/>
  <c r="AX775" i="13"/>
  <c r="AW775" i="13"/>
  <c r="BY775" i="13"/>
  <c r="BX775" i="13"/>
  <c r="BW775" i="13"/>
  <c r="BV775" i="13"/>
  <c r="BU775" i="13"/>
  <c r="BT775" i="13"/>
  <c r="BS775" i="13"/>
  <c r="BR775" i="13"/>
  <c r="BQ775" i="13"/>
  <c r="BP775" i="13"/>
  <c r="BO775" i="13"/>
  <c r="BN775" i="13"/>
  <c r="BM775" i="13"/>
  <c r="BL775" i="13"/>
  <c r="BK775" i="13"/>
  <c r="BJ775" i="13"/>
  <c r="BI775" i="13"/>
  <c r="BH775" i="13"/>
  <c r="BG775" i="13"/>
  <c r="BF775" i="13"/>
  <c r="BE775" i="13"/>
  <c r="BD775" i="13"/>
  <c r="BC775" i="13"/>
  <c r="BB775" i="13"/>
  <c r="BA775" i="13"/>
  <c r="AY775" i="13"/>
  <c r="AZ775" i="13"/>
  <c r="AV775" i="13"/>
  <c r="BY764" i="13"/>
  <c r="BX764" i="13"/>
  <c r="BW764" i="13"/>
  <c r="BV764" i="13"/>
  <c r="BU764" i="13"/>
  <c r="BT764" i="13"/>
  <c r="BS764" i="13"/>
  <c r="BR764" i="13"/>
  <c r="BQ764" i="13"/>
  <c r="BP764" i="13"/>
  <c r="BO764" i="13"/>
  <c r="BN764" i="13"/>
  <c r="BM764" i="13"/>
  <c r="BL764" i="13"/>
  <c r="BK764" i="13"/>
  <c r="BJ764" i="13"/>
  <c r="BH764" i="13"/>
  <c r="BG764" i="13"/>
  <c r="BF764" i="13"/>
  <c r="BI764" i="13"/>
  <c r="BE764" i="13"/>
  <c r="BD764" i="13"/>
  <c r="BC764" i="13"/>
  <c r="BB764" i="13"/>
  <c r="BA764" i="13"/>
  <c r="AZ764" i="13"/>
  <c r="AY764" i="13"/>
  <c r="AX764" i="13"/>
  <c r="AW764" i="13"/>
  <c r="AV764" i="13"/>
  <c r="BX753" i="13"/>
  <c r="BW753" i="13"/>
  <c r="BV753" i="13"/>
  <c r="BU753" i="13"/>
  <c r="BT753" i="13"/>
  <c r="BP753" i="13"/>
  <c r="BO753" i="13"/>
  <c r="BN753" i="13"/>
  <c r="BY753" i="13"/>
  <c r="BS753" i="13"/>
  <c r="BR753" i="13"/>
  <c r="BQ753" i="13"/>
  <c r="BM753" i="13"/>
  <c r="BL753" i="13"/>
  <c r="BK753" i="13"/>
  <c r="BJ753" i="13"/>
  <c r="BI753" i="13"/>
  <c r="BH753" i="13"/>
  <c r="BG753" i="13"/>
  <c r="BF753" i="13"/>
  <c r="BE753" i="13"/>
  <c r="BD753" i="13"/>
  <c r="BC753" i="13"/>
  <c r="BB753" i="13"/>
  <c r="BA753" i="13"/>
  <c r="AZ753" i="13"/>
  <c r="AY753" i="13"/>
  <c r="AX753" i="13"/>
  <c r="AW753" i="13"/>
  <c r="AV753" i="13"/>
  <c r="BP742" i="13"/>
  <c r="BK742" i="13"/>
  <c r="BJ742" i="13"/>
  <c r="BI742" i="13"/>
  <c r="BH742" i="13"/>
  <c r="BG742" i="13"/>
  <c r="BF742" i="13"/>
  <c r="BE742" i="13"/>
  <c r="BD742" i="13"/>
  <c r="BC742" i="13"/>
  <c r="BB742" i="13"/>
  <c r="BA742" i="13"/>
  <c r="AZ742" i="13"/>
  <c r="AY742" i="13"/>
  <c r="AX742" i="13"/>
  <c r="AW742" i="13"/>
  <c r="BY742" i="13"/>
  <c r="BX742" i="13"/>
  <c r="BW742" i="13"/>
  <c r="BV742" i="13"/>
  <c r="BU742" i="13"/>
  <c r="BT742" i="13"/>
  <c r="BS742" i="13"/>
  <c r="BR742" i="13"/>
  <c r="BQ742" i="13"/>
  <c r="BO742" i="13"/>
  <c r="BN742" i="13"/>
  <c r="BM742" i="13"/>
  <c r="BL742" i="13"/>
  <c r="AV742" i="13"/>
  <c r="BD731" i="13"/>
  <c r="BC731" i="13"/>
  <c r="BB731" i="13"/>
  <c r="BA731" i="13"/>
  <c r="AZ731" i="13"/>
  <c r="AY731" i="13"/>
  <c r="AX731" i="13"/>
  <c r="AW731" i="13"/>
  <c r="BY731" i="13"/>
  <c r="BX731" i="13"/>
  <c r="BW731" i="13"/>
  <c r="BV731" i="13"/>
  <c r="BU731" i="13"/>
  <c r="BT731" i="13"/>
  <c r="BS731" i="13"/>
  <c r="BR731" i="13"/>
  <c r="BQ731" i="13"/>
  <c r="BP731" i="13"/>
  <c r="BO731" i="13"/>
  <c r="BN731" i="13"/>
  <c r="BM731" i="13"/>
  <c r="BL731" i="13"/>
  <c r="BK731" i="13"/>
  <c r="BJ731" i="13"/>
  <c r="BI731" i="13"/>
  <c r="BH731" i="13"/>
  <c r="BG731" i="13"/>
  <c r="BF731" i="13"/>
  <c r="BE731" i="13"/>
  <c r="AV731" i="13"/>
  <c r="AY720" i="13"/>
  <c r="AX720" i="13"/>
  <c r="AW720" i="13"/>
  <c r="BY720" i="13"/>
  <c r="BX720" i="13"/>
  <c r="BW720" i="13"/>
  <c r="BV720" i="13"/>
  <c r="BU720" i="13"/>
  <c r="BT720" i="13"/>
  <c r="BS720" i="13"/>
  <c r="BR720" i="13"/>
  <c r="BQ720" i="13"/>
  <c r="BP720" i="13"/>
  <c r="BO720" i="13"/>
  <c r="BN720" i="13"/>
  <c r="BM720" i="13"/>
  <c r="BL720" i="13"/>
  <c r="BK720" i="13"/>
  <c r="BJ720" i="13"/>
  <c r="BI720" i="13"/>
  <c r="BH720" i="13"/>
  <c r="BG720" i="13"/>
  <c r="BF720" i="13"/>
  <c r="BE720" i="13"/>
  <c r="BD720" i="13"/>
  <c r="BC720" i="13"/>
  <c r="BB720" i="13"/>
  <c r="BA720" i="13"/>
  <c r="AZ720" i="13"/>
  <c r="AV720" i="13"/>
  <c r="BQ965" i="13"/>
  <c r="BP965" i="13"/>
  <c r="BO965" i="13"/>
  <c r="BN965" i="13"/>
  <c r="BM965" i="13"/>
  <c r="BL965" i="13"/>
  <c r="BK965" i="13"/>
  <c r="BJ965" i="13"/>
  <c r="BI965" i="13"/>
  <c r="BH965" i="13"/>
  <c r="BG965" i="13"/>
  <c r="BF965" i="13"/>
  <c r="BE965" i="13"/>
  <c r="BD965" i="13"/>
  <c r="BC965" i="13"/>
  <c r="BB965" i="13"/>
  <c r="BA965" i="13"/>
  <c r="AZ965" i="13"/>
  <c r="AY965" i="13"/>
  <c r="AX965" i="13"/>
  <c r="AW965" i="13"/>
  <c r="BY965" i="13"/>
  <c r="BX965" i="13"/>
  <c r="BW965" i="13"/>
  <c r="BV965" i="13"/>
  <c r="BU965" i="13"/>
  <c r="BT965" i="13"/>
  <c r="BS965" i="13"/>
  <c r="BR965" i="13"/>
  <c r="AV965" i="13"/>
  <c r="BT906" i="13"/>
  <c r="BS906" i="13"/>
  <c r="BR906" i="13"/>
  <c r="BQ906" i="13"/>
  <c r="BP906" i="13"/>
  <c r="BO906" i="13"/>
  <c r="BN906" i="13"/>
  <c r="BM906" i="13"/>
  <c r="BL906" i="13"/>
  <c r="BK906" i="13"/>
  <c r="BJ906" i="13"/>
  <c r="BI906" i="13"/>
  <c r="BH906" i="13"/>
  <c r="BG906" i="13"/>
  <c r="BF906" i="13"/>
  <c r="BE906" i="13"/>
  <c r="BD906" i="13"/>
  <c r="BC906" i="13"/>
  <c r="BB906" i="13"/>
  <c r="BA906" i="13"/>
  <c r="AZ906" i="13"/>
  <c r="AY906" i="13"/>
  <c r="AX906" i="13"/>
  <c r="AW906" i="13"/>
  <c r="BY906" i="13"/>
  <c r="BX906" i="13"/>
  <c r="BW906" i="13"/>
  <c r="BV906" i="13"/>
  <c r="BU906" i="13"/>
  <c r="AV906" i="13"/>
  <c r="BY650" i="13"/>
  <c r="BX650" i="13"/>
  <c r="BW650" i="13"/>
  <c r="BV650" i="13"/>
  <c r="BU650" i="13"/>
  <c r="BT650" i="13"/>
  <c r="BS650" i="13"/>
  <c r="BR650" i="13"/>
  <c r="BQ650" i="13"/>
  <c r="BP650" i="13"/>
  <c r="BO650" i="13"/>
  <c r="BN650" i="13"/>
  <c r="BM650" i="13"/>
  <c r="BL650" i="13"/>
  <c r="BK650" i="13"/>
  <c r="BJ650" i="13"/>
  <c r="BI650" i="13"/>
  <c r="BH650" i="13"/>
  <c r="BG650" i="13"/>
  <c r="BF650" i="13"/>
  <c r="BE650" i="13"/>
  <c r="BD650" i="13"/>
  <c r="BC650" i="13"/>
  <c r="BB650" i="13"/>
  <c r="BA650" i="13"/>
  <c r="AZ650" i="13"/>
  <c r="AY650" i="13"/>
  <c r="AX650" i="13"/>
  <c r="AW650" i="13"/>
  <c r="AV650" i="13"/>
  <c r="BG1096" i="13"/>
  <c r="BF1096" i="13"/>
  <c r="BE1096" i="13"/>
  <c r="BD1096" i="13"/>
  <c r="BC1096" i="13"/>
  <c r="BB1096" i="13"/>
  <c r="BA1096" i="13"/>
  <c r="AZ1096" i="13"/>
  <c r="AY1096" i="13"/>
  <c r="AX1096" i="13"/>
  <c r="AW1096" i="13"/>
  <c r="BY1096" i="13"/>
  <c r="BX1096" i="13"/>
  <c r="BW1096" i="13"/>
  <c r="BV1096" i="13"/>
  <c r="BU1096" i="13"/>
  <c r="BS1096" i="13"/>
  <c r="BR1096" i="13"/>
  <c r="BQ1096" i="13"/>
  <c r="BP1096" i="13"/>
  <c r="BO1096" i="13"/>
  <c r="BN1096" i="13"/>
  <c r="BM1096" i="13"/>
  <c r="BL1096" i="13"/>
  <c r="BK1096" i="13"/>
  <c r="BJ1096" i="13"/>
  <c r="BI1096" i="13"/>
  <c r="BH1096" i="13"/>
  <c r="BT1096" i="13"/>
  <c r="AV1096" i="13"/>
  <c r="BT1067" i="13"/>
  <c r="BS1067" i="13"/>
  <c r="BR1067" i="13"/>
  <c r="BQ1067" i="13"/>
  <c r="BP1067" i="13"/>
  <c r="BO1067" i="13"/>
  <c r="BN1067" i="13"/>
  <c r="BM1067" i="13"/>
  <c r="BL1067" i="13"/>
  <c r="BK1067" i="13"/>
  <c r="BJ1067" i="13"/>
  <c r="BI1067" i="13"/>
  <c r="BH1067" i="13"/>
  <c r="BG1067" i="13"/>
  <c r="BF1067" i="13"/>
  <c r="BE1067" i="13"/>
  <c r="BD1067" i="13"/>
  <c r="BC1067" i="13"/>
  <c r="BB1067" i="13"/>
  <c r="BA1067" i="13"/>
  <c r="AZ1067" i="13"/>
  <c r="AY1067" i="13"/>
  <c r="AX1067" i="13"/>
  <c r="BY1067" i="13"/>
  <c r="BX1067" i="13"/>
  <c r="BW1067" i="13"/>
  <c r="BV1067" i="13"/>
  <c r="BU1067" i="13"/>
  <c r="AW1067" i="13"/>
  <c r="AV1067" i="13"/>
  <c r="BH894" i="13"/>
  <c r="BG894" i="13"/>
  <c r="BF894" i="13"/>
  <c r="BE894" i="13"/>
  <c r="BD894" i="13"/>
  <c r="BC894" i="13"/>
  <c r="BB894" i="13"/>
  <c r="BA894" i="13"/>
  <c r="AZ894" i="13"/>
  <c r="AY894" i="13"/>
  <c r="AX894" i="13"/>
  <c r="AW894" i="13"/>
  <c r="BY894" i="13"/>
  <c r="BX894" i="13"/>
  <c r="BW894" i="13"/>
  <c r="BV894" i="13"/>
  <c r="BU894" i="13"/>
  <c r="BT894" i="13"/>
  <c r="BS894" i="13"/>
  <c r="BR894" i="13"/>
  <c r="BQ894" i="13"/>
  <c r="BP894" i="13"/>
  <c r="BO894" i="13"/>
  <c r="BN894" i="13"/>
  <c r="BM894" i="13"/>
  <c r="BL894" i="13"/>
  <c r="BK894" i="13"/>
  <c r="BJ894" i="13"/>
  <c r="BI894" i="13"/>
  <c r="AV894" i="13"/>
  <c r="BJ1010" i="13"/>
  <c r="BI1010" i="13"/>
  <c r="BH1010" i="13"/>
  <c r="BG1010" i="13"/>
  <c r="BF1010" i="13"/>
  <c r="BE1010" i="13"/>
  <c r="BD1010" i="13"/>
  <c r="BC1010" i="13"/>
  <c r="BB1010" i="13"/>
  <c r="BA1010" i="13"/>
  <c r="AZ1010" i="13"/>
  <c r="AY1010" i="13"/>
  <c r="AX1010" i="13"/>
  <c r="AW1010" i="13"/>
  <c r="BY1010" i="13"/>
  <c r="BX1010" i="13"/>
  <c r="BW1010" i="13"/>
  <c r="BV1010" i="13"/>
  <c r="BU1010" i="13"/>
  <c r="BT1010" i="13"/>
  <c r="BS1010" i="13"/>
  <c r="BR1010" i="13"/>
  <c r="BQ1010" i="13"/>
  <c r="BP1010" i="13"/>
  <c r="BO1010" i="13"/>
  <c r="BN1010" i="13"/>
  <c r="BM1010" i="13"/>
  <c r="BL1010" i="13"/>
  <c r="BK1010" i="13"/>
  <c r="AV1010" i="13"/>
  <c r="BG1024" i="13"/>
  <c r="AZ1024" i="13"/>
  <c r="AY1024" i="13"/>
  <c r="BY1024" i="13"/>
  <c r="BR1024" i="13"/>
  <c r="BQ1024" i="13"/>
  <c r="BN1024" i="13"/>
  <c r="BK1024" i="13"/>
  <c r="BX1024" i="13"/>
  <c r="BW1024" i="13"/>
  <c r="BV1024" i="13"/>
  <c r="BU1024" i="13"/>
  <c r="BT1024" i="13"/>
  <c r="BS1024" i="13"/>
  <c r="BP1024" i="13"/>
  <c r="BO1024" i="13"/>
  <c r="BM1024" i="13"/>
  <c r="BL1024" i="13"/>
  <c r="BJ1024" i="13"/>
  <c r="BI1024" i="13"/>
  <c r="BH1024" i="13"/>
  <c r="BF1024" i="13"/>
  <c r="BE1024" i="13"/>
  <c r="BD1024" i="13"/>
  <c r="BC1024" i="13"/>
  <c r="BB1024" i="13"/>
  <c r="BA1024" i="13"/>
  <c r="AX1024" i="13"/>
  <c r="AW1024" i="13"/>
  <c r="AV1024" i="13"/>
  <c r="BN1061" i="13"/>
  <c r="BM1061" i="13"/>
  <c r="BL1061" i="13"/>
  <c r="BK1061" i="13"/>
  <c r="BJ1061" i="13"/>
  <c r="BI1061" i="13"/>
  <c r="BH1061" i="13"/>
  <c r="BG1061" i="13"/>
  <c r="BF1061" i="13"/>
  <c r="BE1061" i="13"/>
  <c r="BD1061" i="13"/>
  <c r="BC1061" i="13"/>
  <c r="BB1061" i="13"/>
  <c r="BA1061" i="13"/>
  <c r="AZ1061" i="13"/>
  <c r="AY1061" i="13"/>
  <c r="AX1061" i="13"/>
  <c r="AW1061" i="13"/>
  <c r="BY1061" i="13"/>
  <c r="BX1061" i="13"/>
  <c r="BW1061" i="13"/>
  <c r="BV1061" i="13"/>
  <c r="BU1061" i="13"/>
  <c r="BT1061" i="13"/>
  <c r="BS1061" i="13"/>
  <c r="BR1061" i="13"/>
  <c r="BQ1061" i="13"/>
  <c r="BP1061" i="13"/>
  <c r="BO1061" i="13"/>
  <c r="AV1061" i="13"/>
  <c r="BR602" i="13"/>
  <c r="BQ602" i="13"/>
  <c r="BP602" i="13"/>
  <c r="BO602" i="13"/>
  <c r="BN602" i="13"/>
  <c r="BM602" i="13"/>
  <c r="BL602" i="13"/>
  <c r="BK602" i="13"/>
  <c r="BJ602" i="13"/>
  <c r="BI602" i="13"/>
  <c r="BH602" i="13"/>
  <c r="BG602" i="13"/>
  <c r="BF602" i="13"/>
  <c r="BE602" i="13"/>
  <c r="BD602" i="13"/>
  <c r="BC602" i="13"/>
  <c r="BB602" i="13"/>
  <c r="BA602" i="13"/>
  <c r="AZ602" i="13"/>
  <c r="AY602" i="13"/>
  <c r="AX602" i="13"/>
  <c r="AW602" i="13"/>
  <c r="BY602" i="13"/>
  <c r="BX602" i="13"/>
  <c r="BW602" i="13"/>
  <c r="BV602" i="13"/>
  <c r="BU602" i="13"/>
  <c r="BT602" i="13"/>
  <c r="BS602" i="13"/>
  <c r="AV602" i="13"/>
  <c r="BP890" i="13"/>
  <c r="BO890" i="13"/>
  <c r="BN890" i="13"/>
  <c r="BM890" i="13"/>
  <c r="BL890" i="13"/>
  <c r="BK890" i="13"/>
  <c r="BJ890" i="13"/>
  <c r="BI890" i="13"/>
  <c r="BH890" i="13"/>
  <c r="BG890" i="13"/>
  <c r="BF890" i="13"/>
  <c r="BE890" i="13"/>
  <c r="BD890" i="13"/>
  <c r="BC890" i="13"/>
  <c r="BB890" i="13"/>
  <c r="BA890" i="13"/>
  <c r="AZ890" i="13"/>
  <c r="AY890" i="13"/>
  <c r="AX890" i="13"/>
  <c r="AW890" i="13"/>
  <c r="BY890" i="13"/>
  <c r="BX890" i="13"/>
  <c r="BW890" i="13"/>
  <c r="BV890" i="13"/>
  <c r="BU890" i="13"/>
  <c r="BT890" i="13"/>
  <c r="BS890" i="13"/>
  <c r="BR890" i="13"/>
  <c r="BQ890" i="13"/>
  <c r="AV890" i="13"/>
  <c r="BL1107" i="13"/>
  <c r="BK1107" i="13"/>
  <c r="BJ1107" i="13"/>
  <c r="BI1107" i="13"/>
  <c r="BH1107" i="13"/>
  <c r="BG1107" i="13"/>
  <c r="BF1107" i="13"/>
  <c r="BE1107" i="13"/>
  <c r="BD1107" i="13"/>
  <c r="BC1107" i="13"/>
  <c r="BB1107" i="13"/>
  <c r="BA1107" i="13"/>
  <c r="AZ1107" i="13"/>
  <c r="AY1107" i="13"/>
  <c r="AX1107" i="13"/>
  <c r="AW1107" i="13"/>
  <c r="BX1107" i="13"/>
  <c r="BW1107" i="13"/>
  <c r="BV1107" i="13"/>
  <c r="BU1107" i="13"/>
  <c r="BT1107" i="13"/>
  <c r="BS1107" i="13"/>
  <c r="BR1107" i="13"/>
  <c r="BQ1107" i="13"/>
  <c r="BP1107" i="13"/>
  <c r="BO1107" i="13"/>
  <c r="BN1107" i="13"/>
  <c r="BM1107" i="13"/>
  <c r="BY1107" i="13"/>
  <c r="AV1107" i="13"/>
  <c r="BY634" i="13"/>
  <c r="BX634" i="13"/>
  <c r="BW634" i="13"/>
  <c r="BV634" i="13"/>
  <c r="BU634" i="13"/>
  <c r="BT634" i="13"/>
  <c r="BS634" i="13"/>
  <c r="BR634" i="13"/>
  <c r="BQ634" i="13"/>
  <c r="BP634" i="13"/>
  <c r="BO634" i="13"/>
  <c r="BN634" i="13"/>
  <c r="BM634" i="13"/>
  <c r="BL634" i="13"/>
  <c r="BK634" i="13"/>
  <c r="BJ634" i="13"/>
  <c r="BI634" i="13"/>
  <c r="BH634" i="13"/>
  <c r="BG634" i="13"/>
  <c r="BF634" i="13"/>
  <c r="BE634" i="13"/>
  <c r="BD634" i="13"/>
  <c r="BC634" i="13"/>
  <c r="BB634" i="13"/>
  <c r="BA634" i="13"/>
  <c r="AZ634" i="13"/>
  <c r="AY634" i="13"/>
  <c r="AX634" i="13"/>
  <c r="AW634" i="13"/>
  <c r="AV634" i="13"/>
  <c r="BC1080" i="13"/>
  <c r="BB1080" i="13"/>
  <c r="BA1080" i="13"/>
  <c r="AZ1080" i="13"/>
  <c r="AY1080" i="13"/>
  <c r="AX1080" i="13"/>
  <c r="AW1080" i="13"/>
  <c r="BY1080" i="13"/>
  <c r="BX1080" i="13"/>
  <c r="BW1080" i="13"/>
  <c r="BV1080" i="13"/>
  <c r="BU1080" i="13"/>
  <c r="BT1080" i="13"/>
  <c r="BS1080" i="13"/>
  <c r="BR1080" i="13"/>
  <c r="BQ1080" i="13"/>
  <c r="BO1080" i="13"/>
  <c r="BN1080" i="13"/>
  <c r="BM1080" i="13"/>
  <c r="BL1080" i="13"/>
  <c r="BK1080" i="13"/>
  <c r="BJ1080" i="13"/>
  <c r="BI1080" i="13"/>
  <c r="BH1080" i="13"/>
  <c r="BG1080" i="13"/>
  <c r="BF1080" i="13"/>
  <c r="BE1080" i="13"/>
  <c r="BD1080" i="13"/>
  <c r="BP1080" i="13"/>
  <c r="AV1080" i="13"/>
  <c r="BP1051" i="13"/>
  <c r="BO1051" i="13"/>
  <c r="BN1051" i="13"/>
  <c r="BM1051" i="13"/>
  <c r="BL1051" i="13"/>
  <c r="BK1051" i="13"/>
  <c r="BJ1051" i="13"/>
  <c r="BI1051" i="13"/>
  <c r="BH1051" i="13"/>
  <c r="BG1051" i="13"/>
  <c r="BF1051" i="13"/>
  <c r="BE1051" i="13"/>
  <c r="BD1051" i="13"/>
  <c r="BC1051" i="13"/>
  <c r="BB1051" i="13"/>
  <c r="BA1051" i="13"/>
  <c r="AZ1051" i="13"/>
  <c r="AY1051" i="13"/>
  <c r="AX1051" i="13"/>
  <c r="AW1051" i="13"/>
  <c r="BY1051" i="13"/>
  <c r="BX1051" i="13"/>
  <c r="BW1051" i="13"/>
  <c r="BV1051" i="13"/>
  <c r="BU1051" i="13"/>
  <c r="BT1051" i="13"/>
  <c r="BS1051" i="13"/>
  <c r="BR1051" i="13"/>
  <c r="BQ1051" i="13"/>
  <c r="AV1051" i="13"/>
  <c r="BD878" i="13"/>
  <c r="BC878" i="13"/>
  <c r="BB878" i="13"/>
  <c r="BA878" i="13"/>
  <c r="AZ878" i="13"/>
  <c r="AY878" i="13"/>
  <c r="AX878" i="13"/>
  <c r="AW878" i="13"/>
  <c r="BY878" i="13"/>
  <c r="BX878" i="13"/>
  <c r="BW878" i="13"/>
  <c r="BV878" i="13"/>
  <c r="BU878" i="13"/>
  <c r="BT878" i="13"/>
  <c r="BS878" i="13"/>
  <c r="BR878" i="13"/>
  <c r="BQ878" i="13"/>
  <c r="BP878" i="13"/>
  <c r="BO878" i="13"/>
  <c r="BN878" i="13"/>
  <c r="BM878" i="13"/>
  <c r="BL878" i="13"/>
  <c r="BK878" i="13"/>
  <c r="BJ878" i="13"/>
  <c r="BI878" i="13"/>
  <c r="BH878" i="13"/>
  <c r="BG878" i="13"/>
  <c r="BF878" i="13"/>
  <c r="BE878" i="13"/>
  <c r="AV878" i="13"/>
  <c r="AZ978" i="13"/>
  <c r="AY978" i="13"/>
  <c r="AX978" i="13"/>
  <c r="AW978" i="13"/>
  <c r="BY978" i="13"/>
  <c r="BX978" i="13"/>
  <c r="BW978" i="13"/>
  <c r="BV978" i="13"/>
  <c r="BU978" i="13"/>
  <c r="BT978" i="13"/>
  <c r="BS978" i="13"/>
  <c r="BR978" i="13"/>
  <c r="BQ978" i="13"/>
  <c r="BP978" i="13"/>
  <c r="BO978" i="13"/>
  <c r="BN978" i="13"/>
  <c r="BM978" i="13"/>
  <c r="BL978" i="13"/>
  <c r="BK978" i="13"/>
  <c r="BJ978" i="13"/>
  <c r="BI978" i="13"/>
  <c r="BH978" i="13"/>
  <c r="BG978" i="13"/>
  <c r="BF978" i="13"/>
  <c r="BE978" i="13"/>
  <c r="BD978" i="13"/>
  <c r="BC978" i="13"/>
  <c r="BB978" i="13"/>
  <c r="BA978" i="13"/>
  <c r="AV978" i="13"/>
  <c r="BO617" i="13"/>
  <c r="BN617" i="13"/>
  <c r="BM617" i="13"/>
  <c r="BL617" i="13"/>
  <c r="BK617" i="13"/>
  <c r="BJ617" i="13"/>
  <c r="BI617" i="13"/>
  <c r="BH617" i="13"/>
  <c r="BG617" i="13"/>
  <c r="BF617" i="13"/>
  <c r="BE617" i="13"/>
  <c r="BD617" i="13"/>
  <c r="BC617" i="13"/>
  <c r="BB617" i="13"/>
  <c r="BA617" i="13"/>
  <c r="AZ617" i="13"/>
  <c r="AY617" i="13"/>
  <c r="AX617" i="13"/>
  <c r="AW617" i="13"/>
  <c r="BY617" i="13"/>
  <c r="BX617" i="13"/>
  <c r="BW617" i="13"/>
  <c r="BV617" i="13"/>
  <c r="BU617" i="13"/>
  <c r="BT617" i="13"/>
  <c r="BS617" i="13"/>
  <c r="BR617" i="13"/>
  <c r="BQ617" i="13"/>
  <c r="BP617" i="13"/>
  <c r="AV617" i="13"/>
  <c r="BR819" i="13"/>
  <c r="BQ819" i="13"/>
  <c r="BP819" i="13"/>
  <c r="BO819" i="13"/>
  <c r="BN819" i="13"/>
  <c r="BM819" i="13"/>
  <c r="BL819" i="13"/>
  <c r="BK819" i="13"/>
  <c r="BJ819" i="13"/>
  <c r="BI819" i="13"/>
  <c r="BH819" i="13"/>
  <c r="BG819" i="13"/>
  <c r="BF819" i="13"/>
  <c r="BE819" i="13"/>
  <c r="BD819" i="13"/>
  <c r="BC819" i="13"/>
  <c r="BB819" i="13"/>
  <c r="BA819" i="13"/>
  <c r="AZ819" i="13"/>
  <c r="AY819" i="13"/>
  <c r="AX819" i="13"/>
  <c r="AW819" i="13"/>
  <c r="BY819" i="13"/>
  <c r="BX819" i="13"/>
  <c r="BW819" i="13"/>
  <c r="BV819" i="13"/>
  <c r="BU819" i="13"/>
  <c r="BS819" i="13"/>
  <c r="BT819" i="13"/>
  <c r="AV819" i="13"/>
  <c r="BM808" i="13"/>
  <c r="BL808" i="13"/>
  <c r="BK808" i="13"/>
  <c r="BJ808" i="13"/>
  <c r="BI808" i="13"/>
  <c r="BH808" i="13"/>
  <c r="BG808" i="13"/>
  <c r="BF808" i="13"/>
  <c r="BE808" i="13"/>
  <c r="BD808" i="13"/>
  <c r="BC808" i="13"/>
  <c r="BB808" i="13"/>
  <c r="BA808" i="13"/>
  <c r="AZ808" i="13"/>
  <c r="AY808" i="13"/>
  <c r="AX808" i="13"/>
  <c r="AW808" i="13"/>
  <c r="BY808" i="13"/>
  <c r="BX808" i="13"/>
  <c r="BW808" i="13"/>
  <c r="BV808" i="13"/>
  <c r="BU808" i="13"/>
  <c r="BT808" i="13"/>
  <c r="BS808" i="13"/>
  <c r="BR808" i="13"/>
  <c r="BQ808" i="13"/>
  <c r="BP808" i="13"/>
  <c r="BN808" i="13"/>
  <c r="BO808" i="13"/>
  <c r="AV808" i="13"/>
  <c r="AY770" i="13"/>
  <c r="AX770" i="13"/>
  <c r="AW770" i="13"/>
  <c r="BY770" i="13"/>
  <c r="BX770" i="13"/>
  <c r="BW770" i="13"/>
  <c r="BV770" i="13"/>
  <c r="BU770" i="13"/>
  <c r="BT770" i="13"/>
  <c r="BS770" i="13"/>
  <c r="BR770" i="13"/>
  <c r="BQ770" i="13"/>
  <c r="BP770" i="13"/>
  <c r="BO770" i="13"/>
  <c r="BN770" i="13"/>
  <c r="BM770" i="13"/>
  <c r="BL770" i="13"/>
  <c r="BK770" i="13"/>
  <c r="BJ770" i="13"/>
  <c r="BI770" i="13"/>
  <c r="BH770" i="13"/>
  <c r="BG770" i="13"/>
  <c r="BE770" i="13"/>
  <c r="BF770" i="13"/>
  <c r="BD770" i="13"/>
  <c r="BC770" i="13"/>
  <c r="BB770" i="13"/>
  <c r="BA770" i="13"/>
  <c r="AZ770" i="13"/>
  <c r="AV770" i="13"/>
  <c r="BY759" i="13"/>
  <c r="BX759" i="13"/>
  <c r="BV759" i="13"/>
  <c r="BU759" i="13"/>
  <c r="BT759" i="13"/>
  <c r="BS759" i="13"/>
  <c r="BP759" i="13"/>
  <c r="BO759" i="13"/>
  <c r="BN759" i="13"/>
  <c r="BM759" i="13"/>
  <c r="BH759" i="13"/>
  <c r="BG759" i="13"/>
  <c r="BF759" i="13"/>
  <c r="BE759" i="13"/>
  <c r="BD759" i="13"/>
  <c r="BC759" i="13"/>
  <c r="BB759" i="13"/>
  <c r="BA759" i="13"/>
  <c r="AZ759" i="13"/>
  <c r="AY759" i="13"/>
  <c r="AX759" i="13"/>
  <c r="AW759" i="13"/>
  <c r="BW759" i="13"/>
  <c r="BR759" i="13"/>
  <c r="BQ759" i="13"/>
  <c r="BL759" i="13"/>
  <c r="BK759" i="13"/>
  <c r="BJ759" i="13"/>
  <c r="BI759" i="13"/>
  <c r="AV759" i="13"/>
  <c r="BY748" i="13"/>
  <c r="BX748" i="13"/>
  <c r="BV748" i="13"/>
  <c r="BU748" i="13"/>
  <c r="BQ748" i="13"/>
  <c r="BP748" i="13"/>
  <c r="BW748" i="13"/>
  <c r="BT748" i="13"/>
  <c r="BS748" i="13"/>
  <c r="BR748" i="13"/>
  <c r="BO748" i="13"/>
  <c r="BN748" i="13"/>
  <c r="BM748" i="13"/>
  <c r="BL748" i="13"/>
  <c r="BK748" i="13"/>
  <c r="BJ748" i="13"/>
  <c r="BI748" i="13"/>
  <c r="BH748" i="13"/>
  <c r="BG748" i="13"/>
  <c r="BF748" i="13"/>
  <c r="BE748" i="13"/>
  <c r="BD748" i="13"/>
  <c r="BC748" i="13"/>
  <c r="BB748" i="13"/>
  <c r="BA748" i="13"/>
  <c r="AZ748" i="13"/>
  <c r="AY748" i="13"/>
  <c r="AX748" i="13"/>
  <c r="AW748" i="13"/>
  <c r="AV748" i="13"/>
  <c r="BJ737" i="13"/>
  <c r="BI737" i="13"/>
  <c r="BH737" i="13"/>
  <c r="BG737" i="13"/>
  <c r="BF737" i="13"/>
  <c r="BE737" i="13"/>
  <c r="BD737" i="13"/>
  <c r="BC737" i="13"/>
  <c r="BB737" i="13"/>
  <c r="BA737" i="13"/>
  <c r="AZ737" i="13"/>
  <c r="AY737" i="13"/>
  <c r="AX737" i="13"/>
  <c r="AW737" i="13"/>
  <c r="BY737" i="13"/>
  <c r="BX737" i="13"/>
  <c r="BW737" i="13"/>
  <c r="BV737" i="13"/>
  <c r="BU737" i="13"/>
  <c r="BT737" i="13"/>
  <c r="BS737" i="13"/>
  <c r="BR737" i="13"/>
  <c r="BQ737" i="13"/>
  <c r="BP737" i="13"/>
  <c r="BO737" i="13"/>
  <c r="BN737" i="13"/>
  <c r="BM737" i="13"/>
  <c r="BL737" i="13"/>
  <c r="BK737" i="13"/>
  <c r="AV737" i="13"/>
  <c r="BE726" i="13"/>
  <c r="BD726" i="13"/>
  <c r="BC726" i="13"/>
  <c r="BB726" i="13"/>
  <c r="BA726" i="13"/>
  <c r="AZ726" i="13"/>
  <c r="AY726" i="13"/>
  <c r="AX726" i="13"/>
  <c r="AW726" i="13"/>
  <c r="BY726" i="13"/>
  <c r="BX726" i="13"/>
  <c r="BW726" i="13"/>
  <c r="BV726" i="13"/>
  <c r="BU726" i="13"/>
  <c r="BT726" i="13"/>
  <c r="BS726" i="13"/>
  <c r="BR726" i="13"/>
  <c r="BQ726" i="13"/>
  <c r="BP726" i="13"/>
  <c r="BO726" i="13"/>
  <c r="BN726" i="13"/>
  <c r="BM726" i="13"/>
  <c r="BL726" i="13"/>
  <c r="BK726" i="13"/>
  <c r="BJ726" i="13"/>
  <c r="BI726" i="13"/>
  <c r="BH726" i="13"/>
  <c r="BG726" i="13"/>
  <c r="BF726" i="13"/>
  <c r="AV726" i="13"/>
  <c r="AZ715" i="13"/>
  <c r="AY715" i="13"/>
  <c r="AX715" i="13"/>
  <c r="AW715" i="13"/>
  <c r="BY715" i="13"/>
  <c r="BX715" i="13"/>
  <c r="BW715" i="13"/>
  <c r="BV715" i="13"/>
  <c r="BU715" i="13"/>
  <c r="BT715" i="13"/>
  <c r="BS715" i="13"/>
  <c r="BR715" i="13"/>
  <c r="BQ715" i="13"/>
  <c r="BP715" i="13"/>
  <c r="BO715" i="13"/>
  <c r="BN715" i="13"/>
  <c r="BM715" i="13"/>
  <c r="BL715" i="13"/>
  <c r="BK715" i="13"/>
  <c r="BJ715" i="13"/>
  <c r="BI715" i="13"/>
  <c r="BH715" i="13"/>
  <c r="BG715" i="13"/>
  <c r="BF715" i="13"/>
  <c r="BE715" i="13"/>
  <c r="BD715" i="13"/>
  <c r="BC715" i="13"/>
  <c r="BB715" i="13"/>
  <c r="BA715" i="13"/>
  <c r="AV715" i="13"/>
  <c r="BY704" i="13"/>
  <c r="BX704" i="13"/>
  <c r="BW704" i="13"/>
  <c r="BV704" i="13"/>
  <c r="BU704" i="13"/>
  <c r="BT704" i="13"/>
  <c r="BS704" i="13"/>
  <c r="BR704" i="13"/>
  <c r="BQ704" i="13"/>
  <c r="BP704" i="13"/>
  <c r="BO704" i="13"/>
  <c r="BN704" i="13"/>
  <c r="BM704" i="13"/>
  <c r="BL704" i="13"/>
  <c r="BK704" i="13"/>
  <c r="BJ704" i="13"/>
  <c r="BI704" i="13"/>
  <c r="BH704" i="13"/>
  <c r="BG704" i="13"/>
  <c r="BF704" i="13"/>
  <c r="BE704" i="13"/>
  <c r="BD704" i="13"/>
  <c r="BC704" i="13"/>
  <c r="BB704" i="13"/>
  <c r="BA704" i="13"/>
  <c r="AZ704" i="13"/>
  <c r="AY704" i="13"/>
  <c r="AX704" i="13"/>
  <c r="AW704" i="13"/>
  <c r="AV704" i="13"/>
  <c r="BI741" i="13"/>
  <c r="BC741" i="13"/>
  <c r="BB741" i="13"/>
  <c r="BA741" i="13"/>
  <c r="AZ741" i="13"/>
  <c r="AY741" i="13"/>
  <c r="AX741" i="13"/>
  <c r="AW741" i="13"/>
  <c r="BY741" i="13"/>
  <c r="BX741" i="13"/>
  <c r="BW741" i="13"/>
  <c r="BV741" i="13"/>
  <c r="BU741" i="13"/>
  <c r="BT741" i="13"/>
  <c r="BS741" i="13"/>
  <c r="BR741" i="13"/>
  <c r="BQ741" i="13"/>
  <c r="BP741" i="13"/>
  <c r="BO741" i="13"/>
  <c r="BN741" i="13"/>
  <c r="BM741" i="13"/>
  <c r="BL741" i="13"/>
  <c r="BK741" i="13"/>
  <c r="BJ741" i="13"/>
  <c r="BH741" i="13"/>
  <c r="BG741" i="13"/>
  <c r="BF741" i="13"/>
  <c r="BE741" i="13"/>
  <c r="BD741" i="13"/>
  <c r="AV741" i="13"/>
  <c r="BY698" i="13"/>
  <c r="BX698" i="13"/>
  <c r="BW698" i="13"/>
  <c r="BV698" i="13"/>
  <c r="BU698" i="13"/>
  <c r="BT698" i="13"/>
  <c r="BS698" i="13"/>
  <c r="BR698" i="13"/>
  <c r="BQ698" i="13"/>
  <c r="BP698" i="13"/>
  <c r="BO698" i="13"/>
  <c r="BN698" i="13"/>
  <c r="BM698" i="13"/>
  <c r="BL698" i="13"/>
  <c r="BK698" i="13"/>
  <c r="BJ698" i="13"/>
  <c r="BI698" i="13"/>
  <c r="BH698" i="13"/>
  <c r="BG698" i="13"/>
  <c r="BF698" i="13"/>
  <c r="BE698" i="13"/>
  <c r="BD698" i="13"/>
  <c r="BC698" i="13"/>
  <c r="BB698" i="13"/>
  <c r="BA698" i="13"/>
  <c r="AZ698" i="13"/>
  <c r="AY698" i="13"/>
  <c r="AX698" i="13"/>
  <c r="AW698" i="13"/>
  <c r="AV698" i="13"/>
  <c r="BJ1045" i="13"/>
  <c r="BI1045" i="13"/>
  <c r="BH1045" i="13"/>
  <c r="BG1045" i="13"/>
  <c r="BF1045" i="13"/>
  <c r="BE1045" i="13"/>
  <c r="BD1045" i="13"/>
  <c r="BC1045" i="13"/>
  <c r="BB1045" i="13"/>
  <c r="BA1045" i="13"/>
  <c r="AZ1045" i="13"/>
  <c r="AY1045" i="13"/>
  <c r="AX1045" i="13"/>
  <c r="AW1045" i="13"/>
  <c r="BY1045" i="13"/>
  <c r="BX1045" i="13"/>
  <c r="BV1045" i="13"/>
  <c r="BU1045" i="13"/>
  <c r="BT1045" i="13"/>
  <c r="BS1045" i="13"/>
  <c r="BR1045" i="13"/>
  <c r="BQ1045" i="13"/>
  <c r="BP1045" i="13"/>
  <c r="BO1045" i="13"/>
  <c r="BN1045" i="13"/>
  <c r="BM1045" i="13"/>
  <c r="BL1045" i="13"/>
  <c r="BK1045" i="13"/>
  <c r="BW1045" i="13"/>
  <c r="AV1045" i="13"/>
  <c r="BL874" i="13"/>
  <c r="BK874" i="13"/>
  <c r="BJ874" i="13"/>
  <c r="BI874" i="13"/>
  <c r="BH874" i="13"/>
  <c r="BG874" i="13"/>
  <c r="BF874" i="13"/>
  <c r="BE874" i="13"/>
  <c r="BD874" i="13"/>
  <c r="BC874" i="13"/>
  <c r="BB874" i="13"/>
  <c r="BA874" i="13"/>
  <c r="AZ874" i="13"/>
  <c r="AY874" i="13"/>
  <c r="AX874" i="13"/>
  <c r="AW874" i="13"/>
  <c r="BY874" i="13"/>
  <c r="BX874" i="13"/>
  <c r="BW874" i="13"/>
  <c r="BV874" i="13"/>
  <c r="BU874" i="13"/>
  <c r="BT874" i="13"/>
  <c r="BS874" i="13"/>
  <c r="BR874" i="13"/>
  <c r="BQ874" i="13"/>
  <c r="BP874" i="13"/>
  <c r="BO874" i="13"/>
  <c r="BN874" i="13"/>
  <c r="BM874" i="13"/>
  <c r="AV874" i="13"/>
  <c r="BH1091" i="13"/>
  <c r="BG1091" i="13"/>
  <c r="BF1091" i="13"/>
  <c r="BE1091" i="13"/>
  <c r="BD1091" i="13"/>
  <c r="BC1091" i="13"/>
  <c r="BB1091" i="13"/>
  <c r="BA1091" i="13"/>
  <c r="AZ1091" i="13"/>
  <c r="AY1091" i="13"/>
  <c r="AX1091" i="13"/>
  <c r="AW1091" i="13"/>
  <c r="BY1091" i="13"/>
  <c r="BX1091" i="13"/>
  <c r="BW1091" i="13"/>
  <c r="BV1091" i="13"/>
  <c r="BT1091" i="13"/>
  <c r="BS1091" i="13"/>
  <c r="BR1091" i="13"/>
  <c r="BQ1091" i="13"/>
  <c r="BP1091" i="13"/>
  <c r="BO1091" i="13"/>
  <c r="BN1091" i="13"/>
  <c r="BM1091" i="13"/>
  <c r="BL1091" i="13"/>
  <c r="BK1091" i="13"/>
  <c r="BJ1091" i="13"/>
  <c r="BI1091" i="13"/>
  <c r="BU1091" i="13"/>
  <c r="AV1091" i="13"/>
  <c r="BY714" i="13"/>
  <c r="BX714" i="13"/>
  <c r="BW714" i="13"/>
  <c r="BV714" i="13"/>
  <c r="BU714" i="13"/>
  <c r="BT714" i="13"/>
  <c r="BS714" i="13"/>
  <c r="BR714" i="13"/>
  <c r="BQ714" i="13"/>
  <c r="BP714" i="13"/>
  <c r="BO714" i="13"/>
  <c r="BN714" i="13"/>
  <c r="BM714" i="13"/>
  <c r="BL714" i="13"/>
  <c r="BK714" i="13"/>
  <c r="BJ714" i="13"/>
  <c r="BI714" i="13"/>
  <c r="BH714" i="13"/>
  <c r="BG714" i="13"/>
  <c r="BF714" i="13"/>
  <c r="BE714" i="13"/>
  <c r="BD714" i="13"/>
  <c r="BC714" i="13"/>
  <c r="BB714" i="13"/>
  <c r="BA714" i="13"/>
  <c r="AZ714" i="13"/>
  <c r="AY714" i="13"/>
  <c r="AX714" i="13"/>
  <c r="AW714" i="13"/>
  <c r="AV714" i="13"/>
  <c r="AY1064" i="13"/>
  <c r="AX1064" i="13"/>
  <c r="AW1064" i="13"/>
  <c r="BY1064" i="13"/>
  <c r="BX1064" i="13"/>
  <c r="BW1064" i="13"/>
  <c r="BV1064" i="13"/>
  <c r="BU1064" i="13"/>
  <c r="BT1064" i="13"/>
  <c r="BS1064" i="13"/>
  <c r="BR1064" i="13"/>
  <c r="BQ1064" i="13"/>
  <c r="BP1064" i="13"/>
  <c r="BO1064" i="13"/>
  <c r="BN1064" i="13"/>
  <c r="BM1064" i="13"/>
  <c r="BK1064" i="13"/>
  <c r="BJ1064" i="13"/>
  <c r="BI1064" i="13"/>
  <c r="BH1064" i="13"/>
  <c r="BG1064" i="13"/>
  <c r="BF1064" i="13"/>
  <c r="BE1064" i="13"/>
  <c r="BD1064" i="13"/>
  <c r="BC1064" i="13"/>
  <c r="BB1064" i="13"/>
  <c r="BA1064" i="13"/>
  <c r="AZ1064" i="13"/>
  <c r="BL1064" i="13"/>
  <c r="AV1064" i="13"/>
  <c r="BL1035" i="13"/>
  <c r="BJ1035" i="13"/>
  <c r="BH1035" i="13"/>
  <c r="BF1035" i="13"/>
  <c r="BE1035" i="13"/>
  <c r="BD1035" i="13"/>
  <c r="BC1035" i="13"/>
  <c r="BB1035" i="13"/>
  <c r="BA1035" i="13"/>
  <c r="AZ1035" i="13"/>
  <c r="AY1035" i="13"/>
  <c r="AX1035" i="13"/>
  <c r="AW1035" i="13"/>
  <c r="BX1035" i="13"/>
  <c r="BW1035" i="13"/>
  <c r="BV1035" i="13"/>
  <c r="BT1035" i="13"/>
  <c r="BS1035" i="13"/>
  <c r="BR1035" i="13"/>
  <c r="BQ1035" i="13"/>
  <c r="BP1035" i="13"/>
  <c r="BN1035" i="13"/>
  <c r="BY1035" i="13"/>
  <c r="BU1035" i="13"/>
  <c r="BO1035" i="13"/>
  <c r="BM1035" i="13"/>
  <c r="BK1035" i="13"/>
  <c r="BI1035" i="13"/>
  <c r="BG1035" i="13"/>
  <c r="AV1035" i="13"/>
  <c r="BY946" i="13"/>
  <c r="BX946" i="13"/>
  <c r="BW946" i="13"/>
  <c r="BV946" i="13"/>
  <c r="BU946" i="13"/>
  <c r="BT946" i="13"/>
  <c r="BS946" i="13"/>
  <c r="BR946" i="13"/>
  <c r="BQ946" i="13"/>
  <c r="BP946" i="13"/>
  <c r="BO946" i="13"/>
  <c r="BN946" i="13"/>
  <c r="BM946" i="13"/>
  <c r="BL946" i="13"/>
  <c r="BK946" i="13"/>
  <c r="BJ946" i="13"/>
  <c r="BI946" i="13"/>
  <c r="BH946" i="13"/>
  <c r="BG946" i="13"/>
  <c r="BF946" i="13"/>
  <c r="BE946" i="13"/>
  <c r="BD946" i="13"/>
  <c r="BC946" i="13"/>
  <c r="BB946" i="13"/>
  <c r="BA946" i="13"/>
  <c r="AZ946" i="13"/>
  <c r="AY946" i="13"/>
  <c r="AX946" i="13"/>
  <c r="AW946" i="13"/>
  <c r="AV946" i="13"/>
  <c r="BD781" i="13"/>
  <c r="BC781" i="13"/>
  <c r="BB781" i="13"/>
  <c r="BA781" i="13"/>
  <c r="AZ781" i="13"/>
  <c r="AY781" i="13"/>
  <c r="AX781" i="13"/>
  <c r="AW781" i="13"/>
  <c r="BY781" i="13"/>
  <c r="BX781" i="13"/>
  <c r="BW781" i="13"/>
  <c r="BV781" i="13"/>
  <c r="BU781" i="13"/>
  <c r="BT781" i="13"/>
  <c r="BS781" i="13"/>
  <c r="BR781" i="13"/>
  <c r="BQ781" i="13"/>
  <c r="BP781" i="13"/>
  <c r="BO781" i="13"/>
  <c r="BN781" i="13"/>
  <c r="BM781" i="13"/>
  <c r="BL781" i="13"/>
  <c r="BK781" i="13"/>
  <c r="BJ781" i="13"/>
  <c r="BI781" i="13"/>
  <c r="BH781" i="13"/>
  <c r="BG781" i="13"/>
  <c r="BE781" i="13"/>
  <c r="BF781" i="13"/>
  <c r="AV781" i="13"/>
  <c r="BU682" i="13"/>
  <c r="BT682" i="13"/>
  <c r="BS682" i="13"/>
  <c r="BR682" i="13"/>
  <c r="BQ682" i="13"/>
  <c r="BP682" i="13"/>
  <c r="BO682" i="13"/>
  <c r="BN682" i="13"/>
  <c r="BM682" i="13"/>
  <c r="BL682" i="13"/>
  <c r="BK682" i="13"/>
  <c r="BJ682" i="13"/>
  <c r="BI682" i="13"/>
  <c r="BH682" i="13"/>
  <c r="BG682" i="13"/>
  <c r="BF682" i="13"/>
  <c r="BE682" i="13"/>
  <c r="BD682" i="13"/>
  <c r="BC682" i="13"/>
  <c r="BB682" i="13"/>
  <c r="BA682" i="13"/>
  <c r="AZ682" i="13"/>
  <c r="AY682" i="13"/>
  <c r="AW682" i="13"/>
  <c r="BY682" i="13"/>
  <c r="BX682" i="13"/>
  <c r="BW682" i="13"/>
  <c r="BV682" i="13"/>
  <c r="AX682" i="13"/>
  <c r="AV682" i="13"/>
  <c r="BH858" i="13"/>
  <c r="BG858" i="13"/>
  <c r="BF858" i="13"/>
  <c r="BE858" i="13"/>
  <c r="BD858" i="13"/>
  <c r="BC858" i="13"/>
  <c r="BB858" i="13"/>
  <c r="BA858" i="13"/>
  <c r="AZ858" i="13"/>
  <c r="AY858" i="13"/>
  <c r="AX858" i="13"/>
  <c r="AW858" i="13"/>
  <c r="BY858" i="13"/>
  <c r="BX858" i="13"/>
  <c r="BW858" i="13"/>
  <c r="BV858" i="13"/>
  <c r="BU858" i="13"/>
  <c r="BT858" i="13"/>
  <c r="BS858" i="13"/>
  <c r="BR858" i="13"/>
  <c r="BQ858" i="13"/>
  <c r="BP858" i="13"/>
  <c r="BO858" i="13"/>
  <c r="BN858" i="13"/>
  <c r="BM858" i="13"/>
  <c r="BL858" i="13"/>
  <c r="BK858" i="13"/>
  <c r="BJ858" i="13"/>
  <c r="BI858" i="13"/>
  <c r="AV858" i="13"/>
  <c r="BD1075" i="13"/>
  <c r="BC1075" i="13"/>
  <c r="BB1075" i="13"/>
  <c r="BA1075" i="13"/>
  <c r="AZ1075" i="13"/>
  <c r="AY1075" i="13"/>
  <c r="AX1075" i="13"/>
  <c r="AW1075" i="13"/>
  <c r="BY1075" i="13"/>
  <c r="BX1075" i="13"/>
  <c r="BW1075" i="13"/>
  <c r="BV1075" i="13"/>
  <c r="BU1075" i="13"/>
  <c r="BT1075" i="13"/>
  <c r="BS1075" i="13"/>
  <c r="BR1075" i="13"/>
  <c r="BP1075" i="13"/>
  <c r="BO1075" i="13"/>
  <c r="BN1075" i="13"/>
  <c r="BM1075" i="13"/>
  <c r="BL1075" i="13"/>
  <c r="BK1075" i="13"/>
  <c r="BJ1075" i="13"/>
  <c r="BI1075" i="13"/>
  <c r="BH1075" i="13"/>
  <c r="BG1075" i="13"/>
  <c r="BF1075" i="13"/>
  <c r="BE1075" i="13"/>
  <c r="BQ1075" i="13"/>
  <c r="AV1075" i="13"/>
  <c r="BD1111" i="13"/>
  <c r="BC1111" i="13"/>
  <c r="BB1111" i="13"/>
  <c r="BA1111" i="13"/>
  <c r="AZ1111" i="13"/>
  <c r="AY1111" i="13"/>
  <c r="AX1111" i="13"/>
  <c r="AW1111" i="13"/>
  <c r="BY1111" i="13"/>
  <c r="BX1111" i="13"/>
  <c r="BW1111" i="13"/>
  <c r="BV1111" i="13"/>
  <c r="BU1111" i="13"/>
  <c r="BT1111" i="13"/>
  <c r="BS1111" i="13"/>
  <c r="BR1111" i="13"/>
  <c r="BP1111" i="13"/>
  <c r="BO1111" i="13"/>
  <c r="BN1111" i="13"/>
  <c r="BM1111" i="13"/>
  <c r="BL1111" i="13"/>
  <c r="BK1111" i="13"/>
  <c r="BJ1111" i="13"/>
  <c r="BI1111" i="13"/>
  <c r="BH1111" i="13"/>
  <c r="BG1111" i="13"/>
  <c r="BF1111" i="13"/>
  <c r="BE1111" i="13"/>
  <c r="BQ1111" i="13"/>
  <c r="AV1111" i="13"/>
  <c r="BY1048" i="13"/>
  <c r="BX1048" i="13"/>
  <c r="BW1048" i="13"/>
  <c r="BV1048" i="13"/>
  <c r="BU1048" i="13"/>
  <c r="BT1048" i="13"/>
  <c r="BS1048" i="13"/>
  <c r="BR1048" i="13"/>
  <c r="BQ1048" i="13"/>
  <c r="BP1048" i="13"/>
  <c r="BO1048" i="13"/>
  <c r="BN1048" i="13"/>
  <c r="BM1048" i="13"/>
  <c r="BL1048" i="13"/>
  <c r="BK1048" i="13"/>
  <c r="BJ1048" i="13"/>
  <c r="BI1048" i="13"/>
  <c r="BG1048" i="13"/>
  <c r="BF1048" i="13"/>
  <c r="BE1048" i="13"/>
  <c r="BD1048" i="13"/>
  <c r="BC1048" i="13"/>
  <c r="BB1048" i="13"/>
  <c r="BA1048" i="13"/>
  <c r="AZ1048" i="13"/>
  <c r="AY1048" i="13"/>
  <c r="AX1048" i="13"/>
  <c r="AW1048" i="13"/>
  <c r="BH1048" i="13"/>
  <c r="AV1048" i="13"/>
  <c r="BA1019" i="13"/>
  <c r="AW1019" i="13"/>
  <c r="BS1019" i="13"/>
  <c r="BR1019" i="13"/>
  <c r="BO1019" i="13"/>
  <c r="BL1019" i="13"/>
  <c r="BY1019" i="13"/>
  <c r="BX1019" i="13"/>
  <c r="BW1019" i="13"/>
  <c r="BV1019" i="13"/>
  <c r="BU1019" i="13"/>
  <c r="BT1019" i="13"/>
  <c r="BQ1019" i="13"/>
  <c r="BP1019" i="13"/>
  <c r="BN1019" i="13"/>
  <c r="BM1019" i="13"/>
  <c r="BK1019" i="13"/>
  <c r="BJ1019" i="13"/>
  <c r="BI1019" i="13"/>
  <c r="BH1019" i="13"/>
  <c r="BG1019" i="13"/>
  <c r="BF1019" i="13"/>
  <c r="BE1019" i="13"/>
  <c r="BD1019" i="13"/>
  <c r="BC1019" i="13"/>
  <c r="BB1019" i="13"/>
  <c r="AZ1019" i="13"/>
  <c r="AY1019" i="13"/>
  <c r="AX1019" i="13"/>
  <c r="AV1019" i="13"/>
  <c r="BD914" i="13"/>
  <c r="BC914" i="13"/>
  <c r="BB914" i="13"/>
  <c r="BA914" i="13"/>
  <c r="AZ914" i="13"/>
  <c r="AY914" i="13"/>
  <c r="AX914" i="13"/>
  <c r="AW914" i="13"/>
  <c r="BY914" i="13"/>
  <c r="BX914" i="13"/>
  <c r="BW914" i="13"/>
  <c r="BV914" i="13"/>
  <c r="BU914" i="13"/>
  <c r="BT914" i="13"/>
  <c r="BS914" i="13"/>
  <c r="BR914" i="13"/>
  <c r="BQ914" i="13"/>
  <c r="BP914" i="13"/>
  <c r="BO914" i="13"/>
  <c r="BN914" i="13"/>
  <c r="BM914" i="13"/>
  <c r="BL914" i="13"/>
  <c r="BK914" i="13"/>
  <c r="BJ914" i="13"/>
  <c r="BI914" i="13"/>
  <c r="BH914" i="13"/>
  <c r="BG914" i="13"/>
  <c r="BF914" i="13"/>
  <c r="BE914" i="13"/>
  <c r="AV914" i="13"/>
  <c r="BN803" i="13"/>
  <c r="BM803" i="13"/>
  <c r="BL803" i="13"/>
  <c r="BK803" i="13"/>
  <c r="BJ803" i="13"/>
  <c r="BI803" i="13"/>
  <c r="BH803" i="13"/>
  <c r="BG803" i="13"/>
  <c r="BF803" i="13"/>
  <c r="BE803" i="13"/>
  <c r="BD803" i="13"/>
  <c r="BC803" i="13"/>
  <c r="BB803" i="13"/>
  <c r="BA803" i="13"/>
  <c r="AZ803" i="13"/>
  <c r="AY803" i="13"/>
  <c r="AX803" i="13"/>
  <c r="AW803" i="13"/>
  <c r="BY803" i="13"/>
  <c r="BX803" i="13"/>
  <c r="BW803" i="13"/>
  <c r="BV803" i="13"/>
  <c r="BU803" i="13"/>
  <c r="BT803" i="13"/>
  <c r="BS803" i="13"/>
  <c r="BR803" i="13"/>
  <c r="BQ803" i="13"/>
  <c r="BO803" i="13"/>
  <c r="BP803" i="13"/>
  <c r="AV803" i="13"/>
  <c r="BI792" i="13"/>
  <c r="BH792" i="13"/>
  <c r="BG792" i="13"/>
  <c r="BF792" i="13"/>
  <c r="BE792" i="13"/>
  <c r="BD792" i="13"/>
  <c r="BC792" i="13"/>
  <c r="BB792" i="13"/>
  <c r="BA792" i="13"/>
  <c r="AZ792" i="13"/>
  <c r="AY792" i="13"/>
  <c r="AX792" i="13"/>
  <c r="AW792" i="13"/>
  <c r="BY792" i="13"/>
  <c r="BX792" i="13"/>
  <c r="BW792" i="13"/>
  <c r="BV792" i="13"/>
  <c r="BU792" i="13"/>
  <c r="BT792" i="13"/>
  <c r="BS792" i="13"/>
  <c r="BR792" i="13"/>
  <c r="BQ792" i="13"/>
  <c r="BP792" i="13"/>
  <c r="BO792" i="13"/>
  <c r="BN792" i="13"/>
  <c r="BM792" i="13"/>
  <c r="BL792" i="13"/>
  <c r="BJ792" i="13"/>
  <c r="BK792" i="13"/>
  <c r="AV792" i="13"/>
  <c r="BW754" i="13"/>
  <c r="BV754" i="13"/>
  <c r="BU754" i="13"/>
  <c r="BT754" i="13"/>
  <c r="BO754" i="13"/>
  <c r="BA754" i="13"/>
  <c r="AZ754" i="13"/>
  <c r="AY754" i="13"/>
  <c r="AX754" i="13"/>
  <c r="AW754" i="13"/>
  <c r="BY754" i="13"/>
  <c r="BX754" i="13"/>
  <c r="BS754" i="13"/>
  <c r="BR754" i="13"/>
  <c r="BQ754" i="13"/>
  <c r="BP754" i="13"/>
  <c r="BN754" i="13"/>
  <c r="BM754" i="13"/>
  <c r="BL754" i="13"/>
  <c r="BK754" i="13"/>
  <c r="BJ754" i="13"/>
  <c r="BI754" i="13"/>
  <c r="BH754" i="13"/>
  <c r="BG754" i="13"/>
  <c r="BF754" i="13"/>
  <c r="BE754" i="13"/>
  <c r="BD754" i="13"/>
  <c r="BC754" i="13"/>
  <c r="BB754" i="13"/>
  <c r="AV754" i="13"/>
  <c r="BW743" i="13"/>
  <c r="BS743" i="13"/>
  <c r="BR743" i="13"/>
  <c r="BQ743" i="13"/>
  <c r="BP743" i="13"/>
  <c r="BO743" i="13"/>
  <c r="BN743" i="13"/>
  <c r="BM743" i="13"/>
  <c r="BL743" i="13"/>
  <c r="BK743" i="13"/>
  <c r="BJ743" i="13"/>
  <c r="BI743" i="13"/>
  <c r="BH743" i="13"/>
  <c r="BG743" i="13"/>
  <c r="BF743" i="13"/>
  <c r="BE743" i="13"/>
  <c r="BD743" i="13"/>
  <c r="BC743" i="13"/>
  <c r="BB743" i="13"/>
  <c r="BA743" i="13"/>
  <c r="AZ743" i="13"/>
  <c r="AY743" i="13"/>
  <c r="AX743" i="13"/>
  <c r="AW743" i="13"/>
  <c r="BY743" i="13"/>
  <c r="BX743" i="13"/>
  <c r="BV743" i="13"/>
  <c r="BU743" i="13"/>
  <c r="BT743" i="13"/>
  <c r="AV743" i="13"/>
  <c r="BK732" i="13"/>
  <c r="BJ732" i="13"/>
  <c r="BI732" i="13"/>
  <c r="BH732" i="13"/>
  <c r="BG732" i="13"/>
  <c r="BF732" i="13"/>
  <c r="BE732" i="13"/>
  <c r="BD732" i="13"/>
  <c r="BC732" i="13"/>
  <c r="BB732" i="13"/>
  <c r="BA732" i="13"/>
  <c r="AZ732" i="13"/>
  <c r="AY732" i="13"/>
  <c r="AX732" i="13"/>
  <c r="AW732" i="13"/>
  <c r="BY732" i="13"/>
  <c r="BX732" i="13"/>
  <c r="BW732" i="13"/>
  <c r="BV732" i="13"/>
  <c r="BU732" i="13"/>
  <c r="BT732" i="13"/>
  <c r="BS732" i="13"/>
  <c r="BR732" i="13"/>
  <c r="BQ732" i="13"/>
  <c r="BP732" i="13"/>
  <c r="BO732" i="13"/>
  <c r="BN732" i="13"/>
  <c r="BM732" i="13"/>
  <c r="BL732" i="13"/>
  <c r="AV732" i="13"/>
  <c r="BF721" i="13"/>
  <c r="BE721" i="13"/>
  <c r="BD721" i="13"/>
  <c r="BC721" i="13"/>
  <c r="BB721" i="13"/>
  <c r="BA721" i="13"/>
  <c r="AZ721" i="13"/>
  <c r="AY721" i="13"/>
  <c r="AX721" i="13"/>
  <c r="AW721" i="13"/>
  <c r="BY721" i="13"/>
  <c r="BX721" i="13"/>
  <c r="BW721" i="13"/>
  <c r="BV721" i="13"/>
  <c r="BU721" i="13"/>
  <c r="BT721" i="13"/>
  <c r="BS721" i="13"/>
  <c r="BR721" i="13"/>
  <c r="BQ721" i="13"/>
  <c r="BP721" i="13"/>
  <c r="BO721" i="13"/>
  <c r="BN721" i="13"/>
  <c r="BM721" i="13"/>
  <c r="BL721" i="13"/>
  <c r="BK721" i="13"/>
  <c r="BJ721" i="13"/>
  <c r="BI721" i="13"/>
  <c r="BH721" i="13"/>
  <c r="BG721" i="13"/>
  <c r="AV721" i="13"/>
  <c r="BA710" i="13"/>
  <c r="AZ710" i="13"/>
  <c r="AY710" i="13"/>
  <c r="AX710" i="13"/>
  <c r="AW710" i="13"/>
  <c r="BY710" i="13"/>
  <c r="BX710" i="13"/>
  <c r="BW710" i="13"/>
  <c r="BV710" i="13"/>
  <c r="BU710" i="13"/>
  <c r="BT710" i="13"/>
  <c r="BS710" i="13"/>
  <c r="BR710" i="13"/>
  <c r="BQ710" i="13"/>
  <c r="BP710" i="13"/>
  <c r="BO710" i="13"/>
  <c r="BN710" i="13"/>
  <c r="BM710" i="13"/>
  <c r="BL710" i="13"/>
  <c r="BK710" i="13"/>
  <c r="BJ710" i="13"/>
  <c r="BI710" i="13"/>
  <c r="BH710" i="13"/>
  <c r="BG710" i="13"/>
  <c r="BF710" i="13"/>
  <c r="BE710" i="13"/>
  <c r="BD710" i="13"/>
  <c r="BC710" i="13"/>
  <c r="BB710" i="13"/>
  <c r="AV710" i="13"/>
  <c r="BY699" i="13"/>
  <c r="BX699" i="13"/>
  <c r="BW699" i="13"/>
  <c r="BV699" i="13"/>
  <c r="BU699" i="13"/>
  <c r="BT699" i="13"/>
  <c r="BS699" i="13"/>
  <c r="BR699" i="13"/>
  <c r="BQ699" i="13"/>
  <c r="BP699" i="13"/>
  <c r="BO699" i="13"/>
  <c r="BN699" i="13"/>
  <c r="BM699" i="13"/>
  <c r="BL699" i="13"/>
  <c r="BK699" i="13"/>
  <c r="BJ699" i="13"/>
  <c r="BI699" i="13"/>
  <c r="BH699" i="13"/>
  <c r="BG699" i="13"/>
  <c r="BF699" i="13"/>
  <c r="BE699" i="13"/>
  <c r="BD699" i="13"/>
  <c r="BC699" i="13"/>
  <c r="BB699" i="13"/>
  <c r="BA699" i="13"/>
  <c r="AZ699" i="13"/>
  <c r="AY699" i="13"/>
  <c r="AX699" i="13"/>
  <c r="AW699" i="13"/>
  <c r="AV699" i="13"/>
  <c r="BY688" i="13"/>
  <c r="BX688" i="13"/>
  <c r="BW688" i="13"/>
  <c r="BV688" i="13"/>
  <c r="BU688" i="13"/>
  <c r="BT688" i="13"/>
  <c r="BS688" i="13"/>
  <c r="BR688" i="13"/>
  <c r="BQ688" i="13"/>
  <c r="BP688" i="13"/>
  <c r="BO688" i="13"/>
  <c r="BN688" i="13"/>
  <c r="BM688" i="13"/>
  <c r="BL688" i="13"/>
  <c r="BK688" i="13"/>
  <c r="BJ688" i="13"/>
  <c r="BI688" i="13"/>
  <c r="BH688" i="13"/>
  <c r="BG688" i="13"/>
  <c r="BF688" i="13"/>
  <c r="BE688" i="13"/>
  <c r="BD688" i="13"/>
  <c r="BC688" i="13"/>
  <c r="BA688" i="13"/>
  <c r="AZ688" i="13"/>
  <c r="AY688" i="13"/>
  <c r="AW688" i="13"/>
  <c r="BB688" i="13"/>
  <c r="AX688" i="13"/>
  <c r="AV688" i="13"/>
  <c r="BY1008" i="13"/>
  <c r="BX1008" i="13"/>
  <c r="BW1008" i="13"/>
  <c r="BV1008" i="13"/>
  <c r="BU1008" i="13"/>
  <c r="BT1008" i="13"/>
  <c r="BS1008" i="13"/>
  <c r="BR1008" i="13"/>
  <c r="BQ1008" i="13"/>
  <c r="BP1008" i="13"/>
  <c r="BO1008" i="13"/>
  <c r="BN1008" i="13"/>
  <c r="BM1008" i="13"/>
  <c r="BL1008" i="13"/>
  <c r="BK1008" i="13"/>
  <c r="BJ1008" i="13"/>
  <c r="BI1008" i="13"/>
  <c r="BH1008" i="13"/>
  <c r="BG1008" i="13"/>
  <c r="BF1008" i="13"/>
  <c r="BE1008" i="13"/>
  <c r="BD1008" i="13"/>
  <c r="BC1008" i="13"/>
  <c r="BB1008" i="13"/>
  <c r="BA1008" i="13"/>
  <c r="AZ1008" i="13"/>
  <c r="AY1008" i="13"/>
  <c r="AX1008" i="13"/>
  <c r="AW1008" i="13"/>
  <c r="AV1008" i="13"/>
  <c r="AW1110" i="13"/>
  <c r="BY1110" i="13"/>
  <c r="BX1110" i="13"/>
  <c r="BW1110" i="13"/>
  <c r="BV1110" i="13"/>
  <c r="BU1110" i="13"/>
  <c r="BT1110" i="13"/>
  <c r="BS1110" i="13"/>
  <c r="BR1110" i="13"/>
  <c r="BQ1110" i="13"/>
  <c r="BP1110" i="13"/>
  <c r="BO1110" i="13"/>
  <c r="BN1110" i="13"/>
  <c r="BM1110" i="13"/>
  <c r="BL1110" i="13"/>
  <c r="BK1110" i="13"/>
  <c r="BI1110" i="13"/>
  <c r="BH1110" i="13"/>
  <c r="BG1110" i="13"/>
  <c r="BF1110" i="13"/>
  <c r="BE1110" i="13"/>
  <c r="BD1110" i="13"/>
  <c r="BC1110" i="13"/>
  <c r="BB1110" i="13"/>
  <c r="BA1110" i="13"/>
  <c r="AZ1110" i="13"/>
  <c r="AY1110" i="13"/>
  <c r="AX1110" i="13"/>
  <c r="BJ1110" i="13"/>
  <c r="AV1110" i="13"/>
  <c r="BY831" i="13"/>
  <c r="BX831" i="13"/>
  <c r="BW831" i="13"/>
  <c r="BV831" i="13"/>
  <c r="BU831" i="13"/>
  <c r="BT831" i="13"/>
  <c r="BS831" i="13"/>
  <c r="BR831" i="13"/>
  <c r="BQ831" i="13"/>
  <c r="BP831" i="13"/>
  <c r="BO831" i="13"/>
  <c r="BN831" i="13"/>
  <c r="BM831" i="13"/>
  <c r="BL831" i="13"/>
  <c r="BK831" i="13"/>
  <c r="BJ831" i="13"/>
  <c r="BI831" i="13"/>
  <c r="BH831" i="13"/>
  <c r="BG831" i="13"/>
  <c r="BF831" i="13"/>
  <c r="BE831" i="13"/>
  <c r="BD831" i="13"/>
  <c r="BC831" i="13"/>
  <c r="BB831" i="13"/>
  <c r="BA831" i="13"/>
  <c r="AZ831" i="13"/>
  <c r="AY831" i="13"/>
  <c r="AX831" i="13"/>
  <c r="AW831" i="13"/>
  <c r="AV831" i="13"/>
  <c r="BD842" i="13"/>
  <c r="BC842" i="13"/>
  <c r="BB842" i="13"/>
  <c r="BA842" i="13"/>
  <c r="AZ842" i="13"/>
  <c r="AY842" i="13"/>
  <c r="AX842" i="13"/>
  <c r="AW842" i="13"/>
  <c r="BY842" i="13"/>
  <c r="BX842" i="13"/>
  <c r="BT842" i="13"/>
  <c r="BW842" i="13"/>
  <c r="BV842" i="13"/>
  <c r="BU842" i="13"/>
  <c r="BS842" i="13"/>
  <c r="BR842" i="13"/>
  <c r="BQ842" i="13"/>
  <c r="BP842" i="13"/>
  <c r="BO842" i="13"/>
  <c r="BN842" i="13"/>
  <c r="BM842" i="13"/>
  <c r="BL842" i="13"/>
  <c r="BK842" i="13"/>
  <c r="BJ842" i="13"/>
  <c r="BI842" i="13"/>
  <c r="BH842" i="13"/>
  <c r="BG842" i="13"/>
  <c r="BF842" i="13"/>
  <c r="BE842" i="13"/>
  <c r="AV842" i="13"/>
  <c r="AZ1059" i="13"/>
  <c r="AY1059" i="13"/>
  <c r="AX1059" i="13"/>
  <c r="AW1059" i="13"/>
  <c r="BY1059" i="13"/>
  <c r="BX1059" i="13"/>
  <c r="BW1059" i="13"/>
  <c r="BV1059" i="13"/>
  <c r="BU1059" i="13"/>
  <c r="BT1059" i="13"/>
  <c r="BS1059" i="13"/>
  <c r="BR1059" i="13"/>
  <c r="BQ1059" i="13"/>
  <c r="BP1059" i="13"/>
  <c r="BO1059" i="13"/>
  <c r="BN1059" i="13"/>
  <c r="BL1059" i="13"/>
  <c r="BK1059" i="13"/>
  <c r="BJ1059" i="13"/>
  <c r="BI1059" i="13"/>
  <c r="BH1059" i="13"/>
  <c r="BG1059" i="13"/>
  <c r="BF1059" i="13"/>
  <c r="BE1059" i="13"/>
  <c r="BD1059" i="13"/>
  <c r="BC1059" i="13"/>
  <c r="BB1059" i="13"/>
  <c r="BA1059" i="13"/>
  <c r="BM1059" i="13"/>
  <c r="AV1059" i="13"/>
  <c r="AZ1095" i="13"/>
  <c r="AY1095" i="13"/>
  <c r="AX1095" i="13"/>
  <c r="AW1095" i="13"/>
  <c r="BY1095" i="13"/>
  <c r="BX1095" i="13"/>
  <c r="BW1095" i="13"/>
  <c r="BV1095" i="13"/>
  <c r="BU1095" i="13"/>
  <c r="BT1095" i="13"/>
  <c r="BS1095" i="13"/>
  <c r="BR1095" i="13"/>
  <c r="BQ1095" i="13"/>
  <c r="BP1095" i="13"/>
  <c r="BO1095" i="13"/>
  <c r="BN1095" i="13"/>
  <c r="BL1095" i="13"/>
  <c r="BK1095" i="13"/>
  <c r="BJ1095" i="13"/>
  <c r="BI1095" i="13"/>
  <c r="BH1095" i="13"/>
  <c r="BG1095" i="13"/>
  <c r="BF1095" i="13"/>
  <c r="BE1095" i="13"/>
  <c r="BD1095" i="13"/>
  <c r="BC1095" i="13"/>
  <c r="BB1095" i="13"/>
  <c r="BA1095" i="13"/>
  <c r="BM1095" i="13"/>
  <c r="AV1095" i="13"/>
  <c r="BU1032" i="13"/>
  <c r="BT1032" i="13"/>
  <c r="BS1032" i="13"/>
  <c r="BR1032" i="13"/>
  <c r="BQ1032" i="13"/>
  <c r="BP1032" i="13"/>
  <c r="BO1032" i="13"/>
  <c r="BN1032" i="13"/>
  <c r="BM1032" i="13"/>
  <c r="BL1032" i="13"/>
  <c r="BK1032" i="13"/>
  <c r="BJ1032" i="13"/>
  <c r="BI1032" i="13"/>
  <c r="BH1032" i="13"/>
  <c r="BC1032" i="13"/>
  <c r="BB1032" i="13"/>
  <c r="BA1032" i="13"/>
  <c r="AY1032" i="13"/>
  <c r="AX1032" i="13"/>
  <c r="AW1032" i="13"/>
  <c r="BY1032" i="13"/>
  <c r="BX1032" i="13"/>
  <c r="BW1032" i="13"/>
  <c r="BV1032" i="13"/>
  <c r="BG1032" i="13"/>
  <c r="BF1032" i="13"/>
  <c r="BE1032" i="13"/>
  <c r="BD1032" i="13"/>
  <c r="AZ1032" i="13"/>
  <c r="AV1032" i="13"/>
  <c r="BY882" i="13"/>
  <c r="BX882" i="13"/>
  <c r="BW882" i="13"/>
  <c r="BV882" i="13"/>
  <c r="BU882" i="13"/>
  <c r="BT882" i="13"/>
  <c r="BS882" i="13"/>
  <c r="BR882" i="13"/>
  <c r="BQ882" i="13"/>
  <c r="BP882" i="13"/>
  <c r="BO882" i="13"/>
  <c r="BN882" i="13"/>
  <c r="BM882" i="13"/>
  <c r="BL882" i="13"/>
  <c r="BK882" i="13"/>
  <c r="BJ882" i="13"/>
  <c r="BI882" i="13"/>
  <c r="BH882" i="13"/>
  <c r="BG882" i="13"/>
  <c r="BF882" i="13"/>
  <c r="BE882" i="13"/>
  <c r="BD882" i="13"/>
  <c r="BC882" i="13"/>
  <c r="BB882" i="13"/>
  <c r="BA882" i="13"/>
  <c r="AZ882" i="13"/>
  <c r="AY882" i="13"/>
  <c r="AX882" i="13"/>
  <c r="AW882" i="13"/>
  <c r="AV882" i="13"/>
  <c r="AZ765" i="13"/>
  <c r="AY765" i="13"/>
  <c r="AX765" i="13"/>
  <c r="AW765" i="13"/>
  <c r="BY765" i="13"/>
  <c r="BX765" i="13"/>
  <c r="BW765" i="13"/>
  <c r="BV765" i="13"/>
  <c r="BU765" i="13"/>
  <c r="BT765" i="13"/>
  <c r="BS765" i="13"/>
  <c r="BR765" i="13"/>
  <c r="BQ765" i="13"/>
  <c r="BO765" i="13"/>
  <c r="BN765" i="13"/>
  <c r="BM765" i="13"/>
  <c r="BF765" i="13"/>
  <c r="BE765" i="13"/>
  <c r="BD765" i="13"/>
  <c r="BC765" i="13"/>
  <c r="BB765" i="13"/>
  <c r="BA765" i="13"/>
  <c r="BP765" i="13"/>
  <c r="BL765" i="13"/>
  <c r="BK765" i="13"/>
  <c r="BJ765" i="13"/>
  <c r="BI765" i="13"/>
  <c r="BH765" i="13"/>
  <c r="BG765" i="13"/>
  <c r="AV765" i="13"/>
  <c r="AX725" i="13"/>
  <c r="AW725" i="13"/>
  <c r="BY725" i="13"/>
  <c r="BX725" i="13"/>
  <c r="BW725" i="13"/>
  <c r="BV725" i="13"/>
  <c r="BU725" i="13"/>
  <c r="BT725" i="13"/>
  <c r="BS725" i="13"/>
  <c r="BR725" i="13"/>
  <c r="BQ725" i="13"/>
  <c r="BP725" i="13"/>
  <c r="BO725" i="13"/>
  <c r="BN725" i="13"/>
  <c r="BM725" i="13"/>
  <c r="BL725" i="13"/>
  <c r="BK725" i="13"/>
  <c r="BJ725" i="13"/>
  <c r="BI725" i="13"/>
  <c r="BH725" i="13"/>
  <c r="BG725" i="13"/>
  <c r="BF725" i="13"/>
  <c r="BE725" i="13"/>
  <c r="BD725" i="13"/>
  <c r="BC725" i="13"/>
  <c r="BB725" i="13"/>
  <c r="BA725" i="13"/>
  <c r="AZ725" i="13"/>
  <c r="AY725" i="13"/>
  <c r="AV725" i="13"/>
  <c r="BY1094" i="13"/>
  <c r="BX1094" i="13"/>
  <c r="BW1094" i="13"/>
  <c r="BV1094" i="13"/>
  <c r="BU1094" i="13"/>
  <c r="BT1094" i="13"/>
  <c r="BS1094" i="13"/>
  <c r="BR1094" i="13"/>
  <c r="BQ1094" i="13"/>
  <c r="BP1094" i="13"/>
  <c r="BO1094" i="13"/>
  <c r="BN1094" i="13"/>
  <c r="BM1094" i="13"/>
  <c r="BL1094" i="13"/>
  <c r="BK1094" i="13"/>
  <c r="BJ1094" i="13"/>
  <c r="BI1094" i="13"/>
  <c r="BH1094" i="13"/>
  <c r="BG1094" i="13"/>
  <c r="BE1094" i="13"/>
  <c r="BD1094" i="13"/>
  <c r="BC1094" i="13"/>
  <c r="BB1094" i="13"/>
  <c r="BA1094" i="13"/>
  <c r="AZ1094" i="13"/>
  <c r="AY1094" i="13"/>
  <c r="AX1094" i="13"/>
  <c r="AW1094" i="13"/>
  <c r="BF1094" i="13"/>
  <c r="AV1094" i="13"/>
  <c r="BY815" i="13"/>
  <c r="BX815" i="13"/>
  <c r="BW815" i="13"/>
  <c r="BV815" i="13"/>
  <c r="BU815" i="13"/>
  <c r="BT815" i="13"/>
  <c r="BS815" i="13"/>
  <c r="BR815" i="13"/>
  <c r="BQ815" i="13"/>
  <c r="BP815" i="13"/>
  <c r="BO815" i="13"/>
  <c r="BN815" i="13"/>
  <c r="BM815" i="13"/>
  <c r="BL815" i="13"/>
  <c r="BK815" i="13"/>
  <c r="BJ815" i="13"/>
  <c r="BI815" i="13"/>
  <c r="BH815" i="13"/>
  <c r="BG815" i="13"/>
  <c r="BF815" i="13"/>
  <c r="BE815" i="13"/>
  <c r="BD815" i="13"/>
  <c r="BC815" i="13"/>
  <c r="BB815" i="13"/>
  <c r="BA815" i="13"/>
  <c r="AZ815" i="13"/>
  <c r="AY815" i="13"/>
  <c r="AX815" i="13"/>
  <c r="AW815" i="13"/>
  <c r="AV815" i="13"/>
  <c r="BO975" i="13"/>
  <c r="BN975" i="13"/>
  <c r="BM975" i="13"/>
  <c r="BL975" i="13"/>
  <c r="BK975" i="13"/>
  <c r="BJ975" i="13"/>
  <c r="BI975" i="13"/>
  <c r="BH975" i="13"/>
  <c r="BG975" i="13"/>
  <c r="BF975" i="13"/>
  <c r="BE975" i="13"/>
  <c r="BD975" i="13"/>
  <c r="BC975" i="13"/>
  <c r="BB975" i="13"/>
  <c r="BA975" i="13"/>
  <c r="AZ975" i="13"/>
  <c r="AY975" i="13"/>
  <c r="AX975" i="13"/>
  <c r="AW975" i="13"/>
  <c r="BY975" i="13"/>
  <c r="BX975" i="13"/>
  <c r="BW975" i="13"/>
  <c r="BV975" i="13"/>
  <c r="BU975" i="13"/>
  <c r="BT975" i="13"/>
  <c r="BS975" i="13"/>
  <c r="BR975" i="13"/>
  <c r="BQ975" i="13"/>
  <c r="BP975" i="13"/>
  <c r="AV975" i="13"/>
  <c r="BY1043" i="13"/>
  <c r="BX1043" i="13"/>
  <c r="BW1043" i="13"/>
  <c r="BV1043" i="13"/>
  <c r="BU1043" i="13"/>
  <c r="BT1043" i="13"/>
  <c r="BS1043" i="13"/>
  <c r="BR1043" i="13"/>
  <c r="BQ1043" i="13"/>
  <c r="BP1043" i="13"/>
  <c r="BO1043" i="13"/>
  <c r="BN1043" i="13"/>
  <c r="BM1043" i="13"/>
  <c r="BL1043" i="13"/>
  <c r="BK1043" i="13"/>
  <c r="BJ1043" i="13"/>
  <c r="BH1043" i="13"/>
  <c r="BG1043" i="13"/>
  <c r="BF1043" i="13"/>
  <c r="BE1043" i="13"/>
  <c r="BD1043" i="13"/>
  <c r="BC1043" i="13"/>
  <c r="BB1043" i="13"/>
  <c r="BA1043" i="13"/>
  <c r="AZ1043" i="13"/>
  <c r="AY1043" i="13"/>
  <c r="AX1043" i="13"/>
  <c r="BI1043" i="13"/>
  <c r="AW1043" i="13"/>
  <c r="AV1043" i="13"/>
  <c r="BY1079" i="13"/>
  <c r="BX1079" i="13"/>
  <c r="BW1079" i="13"/>
  <c r="BV1079" i="13"/>
  <c r="BU1079" i="13"/>
  <c r="BT1079" i="13"/>
  <c r="BS1079" i="13"/>
  <c r="BR1079" i="13"/>
  <c r="BQ1079" i="13"/>
  <c r="BP1079" i="13"/>
  <c r="BO1079" i="13"/>
  <c r="BN1079" i="13"/>
  <c r="BM1079" i="13"/>
  <c r="BL1079" i="13"/>
  <c r="BK1079" i="13"/>
  <c r="BJ1079" i="13"/>
  <c r="BH1079" i="13"/>
  <c r="BG1079" i="13"/>
  <c r="BF1079" i="13"/>
  <c r="BE1079" i="13"/>
  <c r="BD1079" i="13"/>
  <c r="BC1079" i="13"/>
  <c r="BB1079" i="13"/>
  <c r="BA1079" i="13"/>
  <c r="AZ1079" i="13"/>
  <c r="AY1079" i="13"/>
  <c r="AX1079" i="13"/>
  <c r="AW1079" i="13"/>
  <c r="BI1079" i="13"/>
  <c r="AV1079" i="13"/>
  <c r="BP1016" i="13"/>
  <c r="BI1016" i="13"/>
  <c r="AX1016" i="13"/>
  <c r="BY1016" i="13"/>
  <c r="BX1016" i="13"/>
  <c r="BW1016" i="13"/>
  <c r="BV1016" i="13"/>
  <c r="BU1016" i="13"/>
  <c r="BT1016" i="13"/>
  <c r="BS1016" i="13"/>
  <c r="BR1016" i="13"/>
  <c r="BQ1016" i="13"/>
  <c r="BO1016" i="13"/>
  <c r="BN1016" i="13"/>
  <c r="BM1016" i="13"/>
  <c r="BL1016" i="13"/>
  <c r="BK1016" i="13"/>
  <c r="BJ1016" i="13"/>
  <c r="BH1016" i="13"/>
  <c r="BG1016" i="13"/>
  <c r="BF1016" i="13"/>
  <c r="BE1016" i="13"/>
  <c r="BD1016" i="13"/>
  <c r="BC1016" i="13"/>
  <c r="BB1016" i="13"/>
  <c r="BA1016" i="13"/>
  <c r="AZ1016" i="13"/>
  <c r="AY1016" i="13"/>
  <c r="AW1016" i="13"/>
  <c r="AV1016" i="13"/>
  <c r="BX850" i="13"/>
  <c r="BW850" i="13"/>
  <c r="BV850" i="13"/>
  <c r="BU850" i="13"/>
  <c r="BT850" i="13"/>
  <c r="BS850" i="13"/>
  <c r="BR850" i="13"/>
  <c r="BQ850" i="13"/>
  <c r="BP850" i="13"/>
  <c r="BO850" i="13"/>
  <c r="BN850" i="13"/>
  <c r="BM850" i="13"/>
  <c r="BL850" i="13"/>
  <c r="BK850" i="13"/>
  <c r="BJ850" i="13"/>
  <c r="BI850" i="13"/>
  <c r="BH850" i="13"/>
  <c r="BG850" i="13"/>
  <c r="BF850" i="13"/>
  <c r="BE850" i="13"/>
  <c r="BD850" i="13"/>
  <c r="BC850" i="13"/>
  <c r="BB850" i="13"/>
  <c r="BA850" i="13"/>
  <c r="AZ850" i="13"/>
  <c r="AY850" i="13"/>
  <c r="AX850" i="13"/>
  <c r="AW850" i="13"/>
  <c r="BY850" i="13"/>
  <c r="AV850" i="13"/>
  <c r="BE776" i="13"/>
  <c r="BD776" i="13"/>
  <c r="BC776" i="13"/>
  <c r="BB776" i="13"/>
  <c r="BA776" i="13"/>
  <c r="AZ776" i="13"/>
  <c r="AY776" i="13"/>
  <c r="AX776" i="13"/>
  <c r="AW776" i="13"/>
  <c r="BY776" i="13"/>
  <c r="BX776" i="13"/>
  <c r="BW776" i="13"/>
  <c r="BV776" i="13"/>
  <c r="BU776" i="13"/>
  <c r="BT776" i="13"/>
  <c r="BS776" i="13"/>
  <c r="BR776" i="13"/>
  <c r="BQ776" i="13"/>
  <c r="BP776" i="13"/>
  <c r="BO776" i="13"/>
  <c r="BN776" i="13"/>
  <c r="BM776" i="13"/>
  <c r="BL776" i="13"/>
  <c r="BK776" i="13"/>
  <c r="BJ776" i="13"/>
  <c r="BI776" i="13"/>
  <c r="BH776" i="13"/>
  <c r="BF776" i="13"/>
  <c r="BG776" i="13"/>
  <c r="AV776" i="13"/>
  <c r="BQ738" i="13"/>
  <c r="BP738" i="13"/>
  <c r="BO738" i="13"/>
  <c r="BN738" i="13"/>
  <c r="BM738" i="13"/>
  <c r="BL738" i="13"/>
  <c r="BK738" i="13"/>
  <c r="BJ738" i="13"/>
  <c r="BI738" i="13"/>
  <c r="BH738" i="13"/>
  <c r="BG738" i="13"/>
  <c r="BF738" i="13"/>
  <c r="BE738" i="13"/>
  <c r="BD738" i="13"/>
  <c r="BC738" i="13"/>
  <c r="BB738" i="13"/>
  <c r="BA738" i="13"/>
  <c r="AZ738" i="13"/>
  <c r="AY738" i="13"/>
  <c r="AX738" i="13"/>
  <c r="AW738" i="13"/>
  <c r="BY738" i="13"/>
  <c r="BX738" i="13"/>
  <c r="BW738" i="13"/>
  <c r="BV738" i="13"/>
  <c r="BU738" i="13"/>
  <c r="BT738" i="13"/>
  <c r="BS738" i="13"/>
  <c r="BR738" i="13"/>
  <c r="AV738" i="13"/>
  <c r="BL727" i="13"/>
  <c r="BK727" i="13"/>
  <c r="BJ727" i="13"/>
  <c r="BI727" i="13"/>
  <c r="BH727" i="13"/>
  <c r="BG727" i="13"/>
  <c r="BF727" i="13"/>
  <c r="BE727" i="13"/>
  <c r="BD727" i="13"/>
  <c r="BC727" i="13"/>
  <c r="BB727" i="13"/>
  <c r="BA727" i="13"/>
  <c r="AZ727" i="13"/>
  <c r="AY727" i="13"/>
  <c r="AX727" i="13"/>
  <c r="AW727" i="13"/>
  <c r="BY727" i="13"/>
  <c r="BX727" i="13"/>
  <c r="BW727" i="13"/>
  <c r="BV727" i="13"/>
  <c r="BU727" i="13"/>
  <c r="BT727" i="13"/>
  <c r="BS727" i="13"/>
  <c r="BR727" i="13"/>
  <c r="BQ727" i="13"/>
  <c r="BP727" i="13"/>
  <c r="BO727" i="13"/>
  <c r="BN727" i="13"/>
  <c r="BM727" i="13"/>
  <c r="AV727" i="13"/>
  <c r="BG716" i="13"/>
  <c r="BF716" i="13"/>
  <c r="BE716" i="13"/>
  <c r="BD716" i="13"/>
  <c r="BC716" i="13"/>
  <c r="BB716" i="13"/>
  <c r="BA716" i="13"/>
  <c r="AZ716" i="13"/>
  <c r="AY716" i="13"/>
  <c r="AX716" i="13"/>
  <c r="AW716" i="13"/>
  <c r="BY716" i="13"/>
  <c r="BX716" i="13"/>
  <c r="BW716" i="13"/>
  <c r="BV716" i="13"/>
  <c r="BU716" i="13"/>
  <c r="BT716" i="13"/>
  <c r="BS716" i="13"/>
  <c r="BR716" i="13"/>
  <c r="BQ716" i="13"/>
  <c r="BP716" i="13"/>
  <c r="BO716" i="13"/>
  <c r="BN716" i="13"/>
  <c r="BM716" i="13"/>
  <c r="BL716" i="13"/>
  <c r="BK716" i="13"/>
  <c r="BJ716" i="13"/>
  <c r="BI716" i="13"/>
  <c r="BH716" i="13"/>
  <c r="AV716" i="13"/>
  <c r="BB705" i="13"/>
  <c r="BA705" i="13"/>
  <c r="AZ705" i="13"/>
  <c r="AY705" i="13"/>
  <c r="AX705" i="13"/>
  <c r="AW705" i="13"/>
  <c r="BY705" i="13"/>
  <c r="BX705" i="13"/>
  <c r="BW705" i="13"/>
  <c r="BV705" i="13"/>
  <c r="BU705" i="13"/>
  <c r="BT705" i="13"/>
  <c r="BS705" i="13"/>
  <c r="BR705" i="13"/>
  <c r="BQ705" i="13"/>
  <c r="BP705" i="13"/>
  <c r="BO705" i="13"/>
  <c r="BN705" i="13"/>
  <c r="BM705" i="13"/>
  <c r="BL705" i="13"/>
  <c r="BK705" i="13"/>
  <c r="BJ705" i="13"/>
  <c r="BI705" i="13"/>
  <c r="BH705" i="13"/>
  <c r="BG705" i="13"/>
  <c r="BF705" i="13"/>
  <c r="BE705" i="13"/>
  <c r="BD705" i="13"/>
  <c r="BC705" i="13"/>
  <c r="AV705" i="13"/>
  <c r="AW694" i="13"/>
  <c r="BY694" i="13"/>
  <c r="BX694" i="13"/>
  <c r="BW694" i="13"/>
  <c r="BV694" i="13"/>
  <c r="BU694" i="13"/>
  <c r="BT694" i="13"/>
  <c r="BS694" i="13"/>
  <c r="BR694" i="13"/>
  <c r="BQ694" i="13"/>
  <c r="BP694" i="13"/>
  <c r="BO694" i="13"/>
  <c r="BN694" i="13"/>
  <c r="BM694" i="13"/>
  <c r="BL694" i="13"/>
  <c r="BK694" i="13"/>
  <c r="BJ694" i="13"/>
  <c r="BI694" i="13"/>
  <c r="BH694" i="13"/>
  <c r="BG694" i="13"/>
  <c r="BF694" i="13"/>
  <c r="BE694" i="13"/>
  <c r="BD694" i="13"/>
  <c r="BC694" i="13"/>
  <c r="BB694" i="13"/>
  <c r="BA694" i="13"/>
  <c r="AZ694" i="13"/>
  <c r="AY694" i="13"/>
  <c r="AX694" i="13"/>
  <c r="AV694" i="13"/>
  <c r="BY683" i="13"/>
  <c r="BX683" i="13"/>
  <c r="BW683" i="13"/>
  <c r="BV683" i="13"/>
  <c r="BU683" i="13"/>
  <c r="BT683" i="13"/>
  <c r="BS683" i="13"/>
  <c r="BR683" i="13"/>
  <c r="BQ683" i="13"/>
  <c r="BP683" i="13"/>
  <c r="BO683" i="13"/>
  <c r="BN683" i="13"/>
  <c r="BM683" i="13"/>
  <c r="BL683" i="13"/>
  <c r="BK683" i="13"/>
  <c r="BJ683" i="13"/>
  <c r="BI683" i="13"/>
  <c r="BH683" i="13"/>
  <c r="BG683" i="13"/>
  <c r="BF683" i="13"/>
  <c r="BD683" i="13"/>
  <c r="BB683" i="13"/>
  <c r="BA683" i="13"/>
  <c r="BE683" i="13"/>
  <c r="BC683" i="13"/>
  <c r="AZ683" i="13"/>
  <c r="AY683" i="13"/>
  <c r="AX683" i="13"/>
  <c r="AW683" i="13"/>
  <c r="AV683" i="13"/>
  <c r="BW672" i="13"/>
  <c r="BV672" i="13"/>
  <c r="BU672" i="13"/>
  <c r="BT672" i="13"/>
  <c r="BS672" i="13"/>
  <c r="BR672" i="13"/>
  <c r="BQ672" i="13"/>
  <c r="BO672" i="13"/>
  <c r="BN672" i="13"/>
  <c r="BM672" i="13"/>
  <c r="BJ672" i="13"/>
  <c r="BH672" i="13"/>
  <c r="BG672" i="13"/>
  <c r="BC672" i="13"/>
  <c r="BY672" i="13"/>
  <c r="BX672" i="13"/>
  <c r="BP672" i="13"/>
  <c r="BL672" i="13"/>
  <c r="BK672" i="13"/>
  <c r="BI672" i="13"/>
  <c r="BF672" i="13"/>
  <c r="BE672" i="13"/>
  <c r="BD672" i="13"/>
  <c r="BB672" i="13"/>
  <c r="BA672" i="13"/>
  <c r="AZ672" i="13"/>
  <c r="AY672" i="13"/>
  <c r="AX672" i="13"/>
  <c r="AW672" i="13"/>
  <c r="AV672" i="13"/>
  <c r="BY1078" i="13"/>
  <c r="BX1078" i="13"/>
  <c r="BW1078" i="13"/>
  <c r="BV1078" i="13"/>
  <c r="BU1078" i="13"/>
  <c r="BT1078" i="13"/>
  <c r="BS1078" i="13"/>
  <c r="BR1078" i="13"/>
  <c r="BQ1078" i="13"/>
  <c r="BP1078" i="13"/>
  <c r="BO1078" i="13"/>
  <c r="BN1078" i="13"/>
  <c r="BM1078" i="13"/>
  <c r="BL1078" i="13"/>
  <c r="BK1078" i="13"/>
  <c r="BJ1078" i="13"/>
  <c r="BI1078" i="13"/>
  <c r="BH1078" i="13"/>
  <c r="BG1078" i="13"/>
  <c r="BF1078" i="13"/>
  <c r="BE1078" i="13"/>
  <c r="BD1078" i="13"/>
  <c r="BC1078" i="13"/>
  <c r="BA1078" i="13"/>
  <c r="AZ1078" i="13"/>
  <c r="AY1078" i="13"/>
  <c r="AX1078" i="13"/>
  <c r="AW1078" i="13"/>
  <c r="BB1078" i="13"/>
  <c r="AV1078" i="13"/>
  <c r="BV799" i="13"/>
  <c r="BU799" i="13"/>
  <c r="BT799" i="13"/>
  <c r="BS799" i="13"/>
  <c r="BR799" i="13"/>
  <c r="BQ799" i="13"/>
  <c r="BP799" i="13"/>
  <c r="BO799" i="13"/>
  <c r="BN799" i="13"/>
  <c r="BM799" i="13"/>
  <c r="BL799" i="13"/>
  <c r="BK799" i="13"/>
  <c r="BJ799" i="13"/>
  <c r="BI799" i="13"/>
  <c r="BH799" i="13"/>
  <c r="BG799" i="13"/>
  <c r="BF799" i="13"/>
  <c r="BE799" i="13"/>
  <c r="BD799" i="13"/>
  <c r="BC799" i="13"/>
  <c r="BB799" i="13"/>
  <c r="BA799" i="13"/>
  <c r="AZ799" i="13"/>
  <c r="AY799" i="13"/>
  <c r="AX799" i="13"/>
  <c r="AW799" i="13"/>
  <c r="BY799" i="13"/>
  <c r="BW799" i="13"/>
  <c r="BX799" i="13"/>
  <c r="AV799" i="13"/>
  <c r="AW927" i="13"/>
  <c r="BY927" i="13"/>
  <c r="BX927" i="13"/>
  <c r="BW927" i="13"/>
  <c r="BV927" i="13"/>
  <c r="BU927" i="13"/>
  <c r="BT927" i="13"/>
  <c r="BS927" i="13"/>
  <c r="BR927" i="13"/>
  <c r="BQ927" i="13"/>
  <c r="BP927" i="13"/>
  <c r="BO927" i="13"/>
  <c r="BN927" i="13"/>
  <c r="BM927" i="13"/>
  <c r="BL927" i="13"/>
  <c r="BK927" i="13"/>
  <c r="BJ927" i="13"/>
  <c r="BI927" i="13"/>
  <c r="BH927" i="13"/>
  <c r="BG927" i="13"/>
  <c r="BF927" i="13"/>
  <c r="BE927" i="13"/>
  <c r="BD927" i="13"/>
  <c r="BC927" i="13"/>
  <c r="BB927" i="13"/>
  <c r="BA927" i="13"/>
  <c r="AZ927" i="13"/>
  <c r="AY927" i="13"/>
  <c r="AX927" i="13"/>
  <c r="AV927" i="13"/>
  <c r="BU1027" i="13"/>
  <c r="BT1027" i="13"/>
  <c r="BR1027" i="13"/>
  <c r="BQ1027" i="13"/>
  <c r="BN1027" i="13"/>
  <c r="BL1027" i="13"/>
  <c r="BK1027" i="13"/>
  <c r="BJ1027" i="13"/>
  <c r="BI1027" i="13"/>
  <c r="BD1027" i="13"/>
  <c r="BC1027" i="13"/>
  <c r="BB1027" i="13"/>
  <c r="AZ1027" i="13"/>
  <c r="AY1027" i="13"/>
  <c r="BY1027" i="13"/>
  <c r="BX1027" i="13"/>
  <c r="BW1027" i="13"/>
  <c r="BV1027" i="13"/>
  <c r="BS1027" i="13"/>
  <c r="BP1027" i="13"/>
  <c r="BO1027" i="13"/>
  <c r="BM1027" i="13"/>
  <c r="BH1027" i="13"/>
  <c r="BG1027" i="13"/>
  <c r="BF1027" i="13"/>
  <c r="BE1027" i="13"/>
  <c r="BA1027" i="13"/>
  <c r="AX1027" i="13"/>
  <c r="AW1027" i="13"/>
  <c r="AV1027" i="13"/>
  <c r="BY1063" i="13"/>
  <c r="BX1063" i="13"/>
  <c r="BW1063" i="13"/>
  <c r="BV1063" i="13"/>
  <c r="BU1063" i="13"/>
  <c r="BT1063" i="13"/>
  <c r="BS1063" i="13"/>
  <c r="BR1063" i="13"/>
  <c r="BQ1063" i="13"/>
  <c r="BP1063" i="13"/>
  <c r="BO1063" i="13"/>
  <c r="BN1063" i="13"/>
  <c r="BM1063" i="13"/>
  <c r="BL1063" i="13"/>
  <c r="BK1063" i="13"/>
  <c r="BJ1063" i="13"/>
  <c r="BI1063" i="13"/>
  <c r="BH1063" i="13"/>
  <c r="BG1063" i="13"/>
  <c r="BF1063" i="13"/>
  <c r="BD1063" i="13"/>
  <c r="BC1063" i="13"/>
  <c r="BB1063" i="13"/>
  <c r="BA1063" i="13"/>
  <c r="AZ1063" i="13"/>
  <c r="AY1063" i="13"/>
  <c r="AX1063" i="13"/>
  <c r="AW1063" i="13"/>
  <c r="BE1063" i="13"/>
  <c r="AV1063" i="13"/>
  <c r="BJ1000" i="13"/>
  <c r="BI1000" i="13"/>
  <c r="BH1000" i="13"/>
  <c r="BG1000" i="13"/>
  <c r="BF1000" i="13"/>
  <c r="BE1000" i="13"/>
  <c r="BD1000" i="13"/>
  <c r="BC1000" i="13"/>
  <c r="BB1000" i="13"/>
  <c r="BA1000" i="13"/>
  <c r="AZ1000" i="13"/>
  <c r="AY1000" i="13"/>
  <c r="AX1000" i="13"/>
  <c r="AW1000" i="13"/>
  <c r="BY1000" i="13"/>
  <c r="BX1000" i="13"/>
  <c r="BW1000" i="13"/>
  <c r="BV1000" i="13"/>
  <c r="BU1000" i="13"/>
  <c r="BT1000" i="13"/>
  <c r="BS1000" i="13"/>
  <c r="BR1000" i="13"/>
  <c r="BQ1000" i="13"/>
  <c r="BP1000" i="13"/>
  <c r="BO1000" i="13"/>
  <c r="BN1000" i="13"/>
  <c r="BM1000" i="13"/>
  <c r="BL1000" i="13"/>
  <c r="BK1000" i="13"/>
  <c r="AV1000" i="13"/>
  <c r="BA1090" i="13"/>
  <c r="AZ1090" i="13"/>
  <c r="AY1090" i="13"/>
  <c r="AX1090" i="13"/>
  <c r="AW1090" i="13"/>
  <c r="BY1090" i="13"/>
  <c r="BX1090" i="13"/>
  <c r="BW1090" i="13"/>
  <c r="BV1090" i="13"/>
  <c r="BU1090" i="13"/>
  <c r="BT1090" i="13"/>
  <c r="BS1090" i="13"/>
  <c r="BR1090" i="13"/>
  <c r="BQ1090" i="13"/>
  <c r="BP1090" i="13"/>
  <c r="BO1090" i="13"/>
  <c r="BM1090" i="13"/>
  <c r="BL1090" i="13"/>
  <c r="BK1090" i="13"/>
  <c r="BJ1090" i="13"/>
  <c r="BI1090" i="13"/>
  <c r="BH1090" i="13"/>
  <c r="BG1090" i="13"/>
  <c r="BF1090" i="13"/>
  <c r="BE1090" i="13"/>
  <c r="BD1090" i="13"/>
  <c r="BC1090" i="13"/>
  <c r="BB1090" i="13"/>
  <c r="BN1090" i="13"/>
  <c r="AV1090" i="13"/>
  <c r="BX749" i="13"/>
  <c r="BW749" i="13"/>
  <c r="BH749" i="13"/>
  <c r="BG749" i="13"/>
  <c r="BF749" i="13"/>
  <c r="BE749" i="13"/>
  <c r="BD749" i="13"/>
  <c r="BC749" i="13"/>
  <c r="BB749" i="13"/>
  <c r="BA749" i="13"/>
  <c r="AZ749" i="13"/>
  <c r="AY749" i="13"/>
  <c r="AX749" i="13"/>
  <c r="AW749" i="13"/>
  <c r="BY749" i="13"/>
  <c r="BV749" i="13"/>
  <c r="BU749" i="13"/>
  <c r="BT749" i="13"/>
  <c r="BS749" i="13"/>
  <c r="BR749" i="13"/>
  <c r="BQ749" i="13"/>
  <c r="BP749" i="13"/>
  <c r="BO749" i="13"/>
  <c r="BN749" i="13"/>
  <c r="BM749" i="13"/>
  <c r="BL749" i="13"/>
  <c r="BK749" i="13"/>
  <c r="BJ749" i="13"/>
  <c r="BI749" i="13"/>
  <c r="AV749" i="13"/>
  <c r="BC700" i="13"/>
  <c r="BB700" i="13"/>
  <c r="BA700" i="13"/>
  <c r="AZ700" i="13"/>
  <c r="AY700" i="13"/>
  <c r="AX700" i="13"/>
  <c r="AW700" i="13"/>
  <c r="BY700" i="13"/>
  <c r="BX700" i="13"/>
  <c r="BW700" i="13"/>
  <c r="BV700" i="13"/>
  <c r="BU700" i="13"/>
  <c r="BT700" i="13"/>
  <c r="BS700" i="13"/>
  <c r="BR700" i="13"/>
  <c r="BQ700" i="13"/>
  <c r="BP700" i="13"/>
  <c r="BO700" i="13"/>
  <c r="BN700" i="13"/>
  <c r="BM700" i="13"/>
  <c r="BL700" i="13"/>
  <c r="BK700" i="13"/>
  <c r="BJ700" i="13"/>
  <c r="BI700" i="13"/>
  <c r="BH700" i="13"/>
  <c r="BG700" i="13"/>
  <c r="BF700" i="13"/>
  <c r="BE700" i="13"/>
  <c r="BD700" i="13"/>
  <c r="AV700" i="13"/>
  <c r="BY992" i="13"/>
  <c r="BX992" i="13"/>
  <c r="BW992" i="13"/>
  <c r="BV992" i="13"/>
  <c r="BU992" i="13"/>
  <c r="BT992" i="13"/>
  <c r="BS992" i="13"/>
  <c r="BR992" i="13"/>
  <c r="BQ992" i="13"/>
  <c r="BP992" i="13"/>
  <c r="BO992" i="13"/>
  <c r="BN992" i="13"/>
  <c r="BM992" i="13"/>
  <c r="BL992" i="13"/>
  <c r="BK992" i="13"/>
  <c r="BJ992" i="13"/>
  <c r="BI992" i="13"/>
  <c r="BH992" i="13"/>
  <c r="BG992" i="13"/>
  <c r="BF992" i="13"/>
  <c r="BE992" i="13"/>
  <c r="BD992" i="13"/>
  <c r="BC992" i="13"/>
  <c r="BB992" i="13"/>
  <c r="BA992" i="13"/>
  <c r="AZ992" i="13"/>
  <c r="AY992" i="13"/>
  <c r="AX992" i="13"/>
  <c r="AW992" i="13"/>
  <c r="AV992" i="13"/>
  <c r="BU1062" i="13"/>
  <c r="BT1062" i="13"/>
  <c r="BS1062" i="13"/>
  <c r="BR1062" i="13"/>
  <c r="BQ1062" i="13"/>
  <c r="BP1062" i="13"/>
  <c r="BO1062" i="13"/>
  <c r="BN1062" i="13"/>
  <c r="BM1062" i="13"/>
  <c r="BL1062" i="13"/>
  <c r="BK1062" i="13"/>
  <c r="BJ1062" i="13"/>
  <c r="BI1062" i="13"/>
  <c r="BH1062" i="13"/>
  <c r="BG1062" i="13"/>
  <c r="BF1062" i="13"/>
  <c r="BE1062" i="13"/>
  <c r="BD1062" i="13"/>
  <c r="BC1062" i="13"/>
  <c r="BB1062" i="13"/>
  <c r="BA1062" i="13"/>
  <c r="AZ1062" i="13"/>
  <c r="AY1062" i="13"/>
  <c r="AW1062" i="13"/>
  <c r="BY1062" i="13"/>
  <c r="BX1062" i="13"/>
  <c r="BW1062" i="13"/>
  <c r="BV1062" i="13"/>
  <c r="AX1062" i="13"/>
  <c r="AV1062" i="13"/>
  <c r="BR783" i="13"/>
  <c r="BQ783" i="13"/>
  <c r="BP783" i="13"/>
  <c r="BO783" i="13"/>
  <c r="BN783" i="13"/>
  <c r="BM783" i="13"/>
  <c r="BL783" i="13"/>
  <c r="BK783" i="13"/>
  <c r="BJ783" i="13"/>
  <c r="BI783" i="13"/>
  <c r="BH783" i="13"/>
  <c r="BG783" i="13"/>
  <c r="BF783" i="13"/>
  <c r="BE783" i="13"/>
  <c r="BD783" i="13"/>
  <c r="BC783" i="13"/>
  <c r="BB783" i="13"/>
  <c r="BA783" i="13"/>
  <c r="AZ783" i="13"/>
  <c r="AY783" i="13"/>
  <c r="AX783" i="13"/>
  <c r="AW783" i="13"/>
  <c r="BY783" i="13"/>
  <c r="BX783" i="13"/>
  <c r="BW783" i="13"/>
  <c r="BV783" i="13"/>
  <c r="BU783" i="13"/>
  <c r="BS783" i="13"/>
  <c r="BT783" i="13"/>
  <c r="AV783" i="13"/>
  <c r="BQ1011" i="13"/>
  <c r="AY1011" i="13"/>
  <c r="BS1011" i="13"/>
  <c r="BR1011" i="13"/>
  <c r="BP1011" i="13"/>
  <c r="BO1011" i="13"/>
  <c r="BN1011" i="13"/>
  <c r="BM1011" i="13"/>
  <c r="BL1011" i="13"/>
  <c r="BK1011" i="13"/>
  <c r="BJ1011" i="13"/>
  <c r="BI1011" i="13"/>
  <c r="BH1011" i="13"/>
  <c r="BG1011" i="13"/>
  <c r="BF1011" i="13"/>
  <c r="BE1011" i="13"/>
  <c r="BD1011" i="13"/>
  <c r="BC1011" i="13"/>
  <c r="BB1011" i="13"/>
  <c r="BA1011" i="13"/>
  <c r="AZ1011" i="13"/>
  <c r="AX1011" i="13"/>
  <c r="AW1011" i="13"/>
  <c r="BY1011" i="13"/>
  <c r="BX1011" i="13"/>
  <c r="BW1011" i="13"/>
  <c r="BV1011" i="13"/>
  <c r="BU1011" i="13"/>
  <c r="BT1011" i="13"/>
  <c r="AV1011" i="13"/>
  <c r="BX1047" i="13"/>
  <c r="BW1047" i="13"/>
  <c r="BV1047" i="13"/>
  <c r="BU1047" i="13"/>
  <c r="BT1047" i="13"/>
  <c r="BS1047" i="13"/>
  <c r="BR1047" i="13"/>
  <c r="BQ1047" i="13"/>
  <c r="BP1047" i="13"/>
  <c r="BO1047" i="13"/>
  <c r="BN1047" i="13"/>
  <c r="BM1047" i="13"/>
  <c r="BL1047" i="13"/>
  <c r="BK1047" i="13"/>
  <c r="BJ1047" i="13"/>
  <c r="BI1047" i="13"/>
  <c r="BH1047" i="13"/>
  <c r="BG1047" i="13"/>
  <c r="BF1047" i="13"/>
  <c r="BE1047" i="13"/>
  <c r="BD1047" i="13"/>
  <c r="BC1047" i="13"/>
  <c r="BB1047" i="13"/>
  <c r="AZ1047" i="13"/>
  <c r="AY1047" i="13"/>
  <c r="AX1047" i="13"/>
  <c r="AW1047" i="13"/>
  <c r="BY1047" i="13"/>
  <c r="BA1047" i="13"/>
  <c r="AV1047" i="13"/>
  <c r="BU981" i="13"/>
  <c r="BT981" i="13"/>
  <c r="BS981" i="13"/>
  <c r="BR981" i="13"/>
  <c r="BQ981" i="13"/>
  <c r="BP981" i="13"/>
  <c r="BO981" i="13"/>
  <c r="BN981" i="13"/>
  <c r="BM981" i="13"/>
  <c r="BL981" i="13"/>
  <c r="BK981" i="13"/>
  <c r="BJ981" i="13"/>
  <c r="BI981" i="13"/>
  <c r="BH981" i="13"/>
  <c r="BG981" i="13"/>
  <c r="BF981" i="13"/>
  <c r="BE981" i="13"/>
  <c r="BD981" i="13"/>
  <c r="BC981" i="13"/>
  <c r="BB981" i="13"/>
  <c r="BA981" i="13"/>
  <c r="AZ981" i="13"/>
  <c r="AY981" i="13"/>
  <c r="AX981" i="13"/>
  <c r="AW981" i="13"/>
  <c r="BY981" i="13"/>
  <c r="BX981" i="13"/>
  <c r="BW981" i="13"/>
  <c r="BV981" i="13"/>
  <c r="AV981" i="13"/>
  <c r="BF984" i="13"/>
  <c r="BE984" i="13"/>
  <c r="BD984" i="13"/>
  <c r="BC984" i="13"/>
  <c r="BB984" i="13"/>
  <c r="BA984" i="13"/>
  <c r="AZ984" i="13"/>
  <c r="AY984" i="13"/>
  <c r="AX984" i="13"/>
  <c r="AW984" i="13"/>
  <c r="BY984" i="13"/>
  <c r="BX984" i="13"/>
  <c r="BW984" i="13"/>
  <c r="BV984" i="13"/>
  <c r="BU984" i="13"/>
  <c r="BT984" i="13"/>
  <c r="BS984" i="13"/>
  <c r="BR984" i="13"/>
  <c r="BQ984" i="13"/>
  <c r="BP984" i="13"/>
  <c r="BO984" i="13"/>
  <c r="BN984" i="13"/>
  <c r="BM984" i="13"/>
  <c r="BL984" i="13"/>
  <c r="BK984" i="13"/>
  <c r="BJ984" i="13"/>
  <c r="BI984" i="13"/>
  <c r="BH984" i="13"/>
  <c r="BG984" i="13"/>
  <c r="AV984" i="13"/>
  <c r="BY1058" i="13"/>
  <c r="BX1058" i="13"/>
  <c r="BW1058" i="13"/>
  <c r="BV1058" i="13"/>
  <c r="BU1058" i="13"/>
  <c r="BT1058" i="13"/>
  <c r="BS1058" i="13"/>
  <c r="BR1058" i="13"/>
  <c r="BQ1058" i="13"/>
  <c r="BP1058" i="13"/>
  <c r="BO1058" i="13"/>
  <c r="BN1058" i="13"/>
  <c r="BM1058" i="13"/>
  <c r="BL1058" i="13"/>
  <c r="BK1058" i="13"/>
  <c r="BJ1058" i="13"/>
  <c r="BI1058" i="13"/>
  <c r="BH1058" i="13"/>
  <c r="BG1058" i="13"/>
  <c r="BE1058" i="13"/>
  <c r="BD1058" i="13"/>
  <c r="BC1058" i="13"/>
  <c r="BB1058" i="13"/>
  <c r="BA1058" i="13"/>
  <c r="AZ1058" i="13"/>
  <c r="AY1058" i="13"/>
  <c r="AX1058" i="13"/>
  <c r="AW1058" i="13"/>
  <c r="BF1058" i="13"/>
  <c r="AV1058" i="13"/>
  <c r="BM722" i="13"/>
  <c r="BL722" i="13"/>
  <c r="BK722" i="13"/>
  <c r="BJ722" i="13"/>
  <c r="BI722" i="13"/>
  <c r="BH722" i="13"/>
  <c r="BG722" i="13"/>
  <c r="BF722" i="13"/>
  <c r="BE722" i="13"/>
  <c r="BD722" i="13"/>
  <c r="BC722" i="13"/>
  <c r="BB722" i="13"/>
  <c r="BA722" i="13"/>
  <c r="AZ722" i="13"/>
  <c r="AY722" i="13"/>
  <c r="AX722" i="13"/>
  <c r="AW722" i="13"/>
  <c r="BY722" i="13"/>
  <c r="BX722" i="13"/>
  <c r="BW722" i="13"/>
  <c r="BV722" i="13"/>
  <c r="BU722" i="13"/>
  <c r="BT722" i="13"/>
  <c r="BS722" i="13"/>
  <c r="BR722" i="13"/>
  <c r="BQ722" i="13"/>
  <c r="BP722" i="13"/>
  <c r="BO722" i="13"/>
  <c r="BN722" i="13"/>
  <c r="AV722" i="13"/>
  <c r="AX689" i="13"/>
  <c r="AW689" i="13"/>
  <c r="BY689" i="13"/>
  <c r="BX689" i="13"/>
  <c r="BW689" i="13"/>
  <c r="BV689" i="13"/>
  <c r="BU689" i="13"/>
  <c r="BT689" i="13"/>
  <c r="BS689" i="13"/>
  <c r="BR689" i="13"/>
  <c r="BQ689" i="13"/>
  <c r="BP689" i="13"/>
  <c r="BO689" i="13"/>
  <c r="BN689" i="13"/>
  <c r="BM689" i="13"/>
  <c r="BL689" i="13"/>
  <c r="BK689" i="13"/>
  <c r="BJ689" i="13"/>
  <c r="BI689" i="13"/>
  <c r="BH689" i="13"/>
  <c r="BG689" i="13"/>
  <c r="BF689" i="13"/>
  <c r="BE689" i="13"/>
  <c r="BD689" i="13"/>
  <c r="BC689" i="13"/>
  <c r="BB689" i="13"/>
  <c r="BA689" i="13"/>
  <c r="AZ689" i="13"/>
  <c r="AY689" i="13"/>
  <c r="AV689" i="13"/>
  <c r="BY678" i="13"/>
  <c r="BX678" i="13"/>
  <c r="BW678" i="13"/>
  <c r="BV678" i="13"/>
  <c r="BU678" i="13"/>
  <c r="BT678" i="13"/>
  <c r="BS678" i="13"/>
  <c r="BR678" i="13"/>
  <c r="BQ678" i="13"/>
  <c r="BP678" i="13"/>
  <c r="BO678" i="13"/>
  <c r="BN678" i="13"/>
  <c r="BM678" i="13"/>
  <c r="BL678" i="13"/>
  <c r="BK678" i="13"/>
  <c r="BI678" i="13"/>
  <c r="BH678" i="13"/>
  <c r="BJ678" i="13"/>
  <c r="BG678" i="13"/>
  <c r="BF678" i="13"/>
  <c r="BE678" i="13"/>
  <c r="BD678" i="13"/>
  <c r="BC678" i="13"/>
  <c r="BB678" i="13"/>
  <c r="BA678" i="13"/>
  <c r="AZ678" i="13"/>
  <c r="AY678" i="13"/>
  <c r="AX678" i="13"/>
  <c r="AW678" i="13"/>
  <c r="AV678" i="13"/>
  <c r="BX667" i="13"/>
  <c r="BW667" i="13"/>
  <c r="BU667" i="13"/>
  <c r="BT667" i="13"/>
  <c r="BP667" i="13"/>
  <c r="BN667" i="13"/>
  <c r="BI667" i="13"/>
  <c r="BD667" i="13"/>
  <c r="BY667" i="13"/>
  <c r="BV667" i="13"/>
  <c r="BS667" i="13"/>
  <c r="BR667" i="13"/>
  <c r="BQ667" i="13"/>
  <c r="BO667" i="13"/>
  <c r="BM667" i="13"/>
  <c r="BL667" i="13"/>
  <c r="BK667" i="13"/>
  <c r="BJ667" i="13"/>
  <c r="BH667" i="13"/>
  <c r="BG667" i="13"/>
  <c r="BF667" i="13"/>
  <c r="BE667" i="13"/>
  <c r="BC667" i="13"/>
  <c r="BB667" i="13"/>
  <c r="BA667" i="13"/>
  <c r="AZ667" i="13"/>
  <c r="AY667" i="13"/>
  <c r="AX667" i="13"/>
  <c r="AW667" i="13"/>
  <c r="AV667" i="13"/>
  <c r="BP656" i="13"/>
  <c r="BD656" i="13"/>
  <c r="BC656" i="13"/>
  <c r="BB656" i="13"/>
  <c r="BA656" i="13"/>
  <c r="AZ656" i="13"/>
  <c r="AY656" i="13"/>
  <c r="AX656" i="13"/>
  <c r="AW656" i="13"/>
  <c r="BY656" i="13"/>
  <c r="BX656" i="13"/>
  <c r="BW656" i="13"/>
  <c r="BV656" i="13"/>
  <c r="BU656" i="13"/>
  <c r="BT656" i="13"/>
  <c r="BS656" i="13"/>
  <c r="BR656" i="13"/>
  <c r="BQ656" i="13"/>
  <c r="BO656" i="13"/>
  <c r="BN656" i="13"/>
  <c r="BM656" i="13"/>
  <c r="BL656" i="13"/>
  <c r="BK656" i="13"/>
  <c r="BJ656" i="13"/>
  <c r="BI656" i="13"/>
  <c r="BH656" i="13"/>
  <c r="BG656" i="13"/>
  <c r="BF656" i="13"/>
  <c r="BE656" i="13"/>
  <c r="AV656" i="13"/>
  <c r="BY709" i="13"/>
  <c r="BX709" i="13"/>
  <c r="BW709" i="13"/>
  <c r="BV709" i="13"/>
  <c r="BU709" i="13"/>
  <c r="BT709" i="13"/>
  <c r="BS709" i="13"/>
  <c r="BR709" i="13"/>
  <c r="BQ709" i="13"/>
  <c r="BP709" i="13"/>
  <c r="BO709" i="13"/>
  <c r="BN709" i="13"/>
  <c r="BM709" i="13"/>
  <c r="BL709" i="13"/>
  <c r="BK709" i="13"/>
  <c r="BJ709" i="13"/>
  <c r="BI709" i="13"/>
  <c r="BH709" i="13"/>
  <c r="BG709" i="13"/>
  <c r="BF709" i="13"/>
  <c r="BE709" i="13"/>
  <c r="BD709" i="13"/>
  <c r="BC709" i="13"/>
  <c r="BB709" i="13"/>
  <c r="BA709" i="13"/>
  <c r="AZ709" i="13"/>
  <c r="AY709" i="13"/>
  <c r="AX709" i="13"/>
  <c r="AW709" i="13"/>
  <c r="AV709" i="13"/>
  <c r="BQ1046" i="13"/>
  <c r="BP1046" i="13"/>
  <c r="BO1046" i="13"/>
  <c r="BN1046" i="13"/>
  <c r="BM1046" i="13"/>
  <c r="BL1046" i="13"/>
  <c r="BK1046" i="13"/>
  <c r="BJ1046" i="13"/>
  <c r="BI1046" i="13"/>
  <c r="BH1046" i="13"/>
  <c r="BG1046" i="13"/>
  <c r="BF1046" i="13"/>
  <c r="BE1046" i="13"/>
  <c r="BD1046" i="13"/>
  <c r="BC1046" i="13"/>
  <c r="BB1046" i="13"/>
  <c r="BA1046" i="13"/>
  <c r="AZ1046" i="13"/>
  <c r="AY1046" i="13"/>
  <c r="AX1046" i="13"/>
  <c r="AW1046" i="13"/>
  <c r="BY1046" i="13"/>
  <c r="BX1046" i="13"/>
  <c r="BW1046" i="13"/>
  <c r="BV1046" i="13"/>
  <c r="BU1046" i="13"/>
  <c r="BT1046" i="13"/>
  <c r="BS1046" i="13"/>
  <c r="BR1046" i="13"/>
  <c r="AV1046" i="13"/>
  <c r="BN767" i="13"/>
  <c r="BM767" i="13"/>
  <c r="BL767" i="13"/>
  <c r="BK767" i="13"/>
  <c r="BJ767" i="13"/>
  <c r="BI767" i="13"/>
  <c r="BH767" i="13"/>
  <c r="BG767" i="13"/>
  <c r="BF767" i="13"/>
  <c r="BE767" i="13"/>
  <c r="BD767" i="13"/>
  <c r="BC767" i="13"/>
  <c r="BB767" i="13"/>
  <c r="BA767" i="13"/>
  <c r="AZ767" i="13"/>
  <c r="AY767" i="13"/>
  <c r="AX767" i="13"/>
  <c r="AW767" i="13"/>
  <c r="BY767" i="13"/>
  <c r="BX767" i="13"/>
  <c r="BW767" i="13"/>
  <c r="BV767" i="13"/>
  <c r="BU767" i="13"/>
  <c r="BT767" i="13"/>
  <c r="BS767" i="13"/>
  <c r="BR767" i="13"/>
  <c r="BQ767" i="13"/>
  <c r="BP767" i="13"/>
  <c r="BO767" i="13"/>
  <c r="AV767" i="13"/>
  <c r="BN586" i="13"/>
  <c r="BM586" i="13"/>
  <c r="BL586" i="13"/>
  <c r="BK586" i="13"/>
  <c r="BJ586" i="13"/>
  <c r="BI586" i="13"/>
  <c r="BH586" i="13"/>
  <c r="BG586" i="13"/>
  <c r="BF586" i="13"/>
  <c r="BE586" i="13"/>
  <c r="BD586" i="13"/>
  <c r="BC586" i="13"/>
  <c r="BB586" i="13"/>
  <c r="BA586" i="13"/>
  <c r="AZ586" i="13"/>
  <c r="AY586" i="13"/>
  <c r="AX586" i="13"/>
  <c r="BY586" i="13"/>
  <c r="BX586" i="13"/>
  <c r="BW586" i="13"/>
  <c r="BV586" i="13"/>
  <c r="BU586" i="13"/>
  <c r="BT586" i="13"/>
  <c r="BS586" i="13"/>
  <c r="BR586" i="13"/>
  <c r="BQ586" i="13"/>
  <c r="BP586" i="13"/>
  <c r="BO586" i="13"/>
  <c r="AW586" i="13"/>
  <c r="AV586" i="13"/>
  <c r="BK995" i="13"/>
  <c r="BJ995" i="13"/>
  <c r="BI995" i="13"/>
  <c r="BH995" i="13"/>
  <c r="BG995" i="13"/>
  <c r="BF995" i="13"/>
  <c r="BE995" i="13"/>
  <c r="BD995" i="13"/>
  <c r="BC995" i="13"/>
  <c r="BB995" i="13"/>
  <c r="BA995" i="13"/>
  <c r="AZ995" i="13"/>
  <c r="AY995" i="13"/>
  <c r="AX995" i="13"/>
  <c r="AW995" i="13"/>
  <c r="BY995" i="13"/>
  <c r="BX995" i="13"/>
  <c r="BW995" i="13"/>
  <c r="BV995" i="13"/>
  <c r="BU995" i="13"/>
  <c r="BT995" i="13"/>
  <c r="BS995" i="13"/>
  <c r="BR995" i="13"/>
  <c r="BQ995" i="13"/>
  <c r="BP995" i="13"/>
  <c r="BO995" i="13"/>
  <c r="BN995" i="13"/>
  <c r="BM995" i="13"/>
  <c r="BL995" i="13"/>
  <c r="AV995" i="13"/>
  <c r="BT1031" i="13"/>
  <c r="BN1031" i="13"/>
  <c r="BM1031" i="13"/>
  <c r="BL1031" i="13"/>
  <c r="BJ1031" i="13"/>
  <c r="BI1031" i="13"/>
  <c r="BH1031" i="13"/>
  <c r="BG1031" i="13"/>
  <c r="BF1031" i="13"/>
  <c r="BD1031" i="13"/>
  <c r="BC1031" i="13"/>
  <c r="BB1031" i="13"/>
  <c r="BA1031" i="13"/>
  <c r="BY1031" i="13"/>
  <c r="BX1031" i="13"/>
  <c r="BV1031" i="13"/>
  <c r="BW1031" i="13"/>
  <c r="BU1031" i="13"/>
  <c r="BS1031" i="13"/>
  <c r="BR1031" i="13"/>
  <c r="BQ1031" i="13"/>
  <c r="BP1031" i="13"/>
  <c r="BO1031" i="13"/>
  <c r="BK1031" i="13"/>
  <c r="BE1031" i="13"/>
  <c r="AZ1031" i="13"/>
  <c r="AY1031" i="13"/>
  <c r="AX1031" i="13"/>
  <c r="AW1031" i="13"/>
  <c r="AV1031" i="13"/>
  <c r="BB968" i="13"/>
  <c r="BA968" i="13"/>
  <c r="AZ968" i="13"/>
  <c r="AY968" i="13"/>
  <c r="AX968" i="13"/>
  <c r="AW968" i="13"/>
  <c r="BY968" i="13"/>
  <c r="BX968" i="13"/>
  <c r="BW968" i="13"/>
  <c r="BV968" i="13"/>
  <c r="BU968" i="13"/>
  <c r="BT968" i="13"/>
  <c r="BS968" i="13"/>
  <c r="BR968" i="13"/>
  <c r="BQ968" i="13"/>
  <c r="BP968" i="13"/>
  <c r="BO968" i="13"/>
  <c r="BN968" i="13"/>
  <c r="BM968" i="13"/>
  <c r="BL968" i="13"/>
  <c r="BK968" i="13"/>
  <c r="BJ968" i="13"/>
  <c r="BI968" i="13"/>
  <c r="BH968" i="13"/>
  <c r="BG968" i="13"/>
  <c r="BF968" i="13"/>
  <c r="BE968" i="13"/>
  <c r="BD968" i="13"/>
  <c r="BC968" i="13"/>
  <c r="AV968" i="13"/>
  <c r="BU1026" i="13"/>
  <c r="BN1026" i="13"/>
  <c r="BM1026" i="13"/>
  <c r="BK1026" i="13"/>
  <c r="BJ1026" i="13"/>
  <c r="BG1026" i="13"/>
  <c r="BE1026" i="13"/>
  <c r="BD1026" i="13"/>
  <c r="BC1026" i="13"/>
  <c r="AW1026" i="13"/>
  <c r="BY1026" i="13"/>
  <c r="BX1026" i="13"/>
  <c r="BW1026" i="13"/>
  <c r="BV1026" i="13"/>
  <c r="BT1026" i="13"/>
  <c r="BS1026" i="13"/>
  <c r="BR1026" i="13"/>
  <c r="BQ1026" i="13"/>
  <c r="BP1026" i="13"/>
  <c r="BO1026" i="13"/>
  <c r="BL1026" i="13"/>
  <c r="BI1026" i="13"/>
  <c r="BH1026" i="13"/>
  <c r="BF1026" i="13"/>
  <c r="BB1026" i="13"/>
  <c r="BA1026" i="13"/>
  <c r="AZ1026" i="13"/>
  <c r="AY1026" i="13"/>
  <c r="AX1026" i="13"/>
  <c r="AV1026" i="13"/>
  <c r="BR733" i="13"/>
  <c r="BQ733" i="13"/>
  <c r="BP733" i="13"/>
  <c r="BO733" i="13"/>
  <c r="BN733" i="13"/>
  <c r="BM733" i="13"/>
  <c r="BL733" i="13"/>
  <c r="BK733" i="13"/>
  <c r="BJ733" i="13"/>
  <c r="BI733" i="13"/>
  <c r="BH733" i="13"/>
  <c r="BG733" i="13"/>
  <c r="BF733" i="13"/>
  <c r="BE733" i="13"/>
  <c r="BD733" i="13"/>
  <c r="BC733" i="13"/>
  <c r="BB733" i="13"/>
  <c r="BA733" i="13"/>
  <c r="AZ733" i="13"/>
  <c r="AY733" i="13"/>
  <c r="AX733" i="13"/>
  <c r="AW733" i="13"/>
  <c r="BY733" i="13"/>
  <c r="BX733" i="13"/>
  <c r="BW733" i="13"/>
  <c r="BV733" i="13"/>
  <c r="BU733" i="13"/>
  <c r="BT733" i="13"/>
  <c r="BS733" i="13"/>
  <c r="AV733" i="13"/>
  <c r="BD695" i="13"/>
  <c r="BC695" i="13"/>
  <c r="BB695" i="13"/>
  <c r="BA695" i="13"/>
  <c r="AZ695" i="13"/>
  <c r="AY695" i="13"/>
  <c r="AX695" i="13"/>
  <c r="AW695" i="13"/>
  <c r="BY695" i="13"/>
  <c r="BX695" i="13"/>
  <c r="BW695" i="13"/>
  <c r="BV695" i="13"/>
  <c r="BU695" i="13"/>
  <c r="BT695" i="13"/>
  <c r="BS695" i="13"/>
  <c r="BR695" i="13"/>
  <c r="BQ695" i="13"/>
  <c r="BP695" i="13"/>
  <c r="BO695" i="13"/>
  <c r="BN695" i="13"/>
  <c r="BM695" i="13"/>
  <c r="BL695" i="13"/>
  <c r="BK695" i="13"/>
  <c r="BJ695" i="13"/>
  <c r="BI695" i="13"/>
  <c r="BH695" i="13"/>
  <c r="BG695" i="13"/>
  <c r="BF695" i="13"/>
  <c r="BE695" i="13"/>
  <c r="AV695" i="13"/>
  <c r="AY684" i="13"/>
  <c r="AX684" i="13"/>
  <c r="AW684" i="13"/>
  <c r="BY684" i="13"/>
  <c r="BX684" i="13"/>
  <c r="BW684" i="13"/>
  <c r="BV684" i="13"/>
  <c r="BU684" i="13"/>
  <c r="BT684" i="13"/>
  <c r="BS684" i="13"/>
  <c r="BR684" i="13"/>
  <c r="BQ684" i="13"/>
  <c r="BP684" i="13"/>
  <c r="BO684" i="13"/>
  <c r="BN684" i="13"/>
  <c r="BM684" i="13"/>
  <c r="BL684" i="13"/>
  <c r="BK684" i="13"/>
  <c r="BI684" i="13"/>
  <c r="BH684" i="13"/>
  <c r="BJ684" i="13"/>
  <c r="BG684" i="13"/>
  <c r="BF684" i="13"/>
  <c r="BE684" i="13"/>
  <c r="BD684" i="13"/>
  <c r="BC684" i="13"/>
  <c r="BB684" i="13"/>
  <c r="BA684" i="13"/>
  <c r="AZ684" i="13"/>
  <c r="AV684" i="13"/>
  <c r="BM1030" i="13"/>
  <c r="BF1030" i="13"/>
  <c r="BE1030" i="13"/>
  <c r="BC1030" i="13"/>
  <c r="BB1030" i="13"/>
  <c r="BA1030" i="13"/>
  <c r="AZ1030" i="13"/>
  <c r="AY1030" i="13"/>
  <c r="AW1030" i="13"/>
  <c r="BY1030" i="13"/>
  <c r="BX1030" i="13"/>
  <c r="BW1030" i="13"/>
  <c r="BU1030" i="13"/>
  <c r="BT1030" i="13"/>
  <c r="BS1030" i="13"/>
  <c r="BR1030" i="13"/>
  <c r="BQ1030" i="13"/>
  <c r="BO1030" i="13"/>
  <c r="BP1030" i="13"/>
  <c r="BN1030" i="13"/>
  <c r="BL1030" i="13"/>
  <c r="BK1030" i="13"/>
  <c r="BJ1030" i="13"/>
  <c r="BI1030" i="13"/>
  <c r="BH1030" i="13"/>
  <c r="BG1030" i="13"/>
  <c r="BD1030" i="13"/>
  <c r="AX1030" i="13"/>
  <c r="BV1030" i="13"/>
  <c r="AV1030" i="13"/>
  <c r="BJ751" i="13"/>
  <c r="BI751" i="13"/>
  <c r="BH751" i="13"/>
  <c r="BG751" i="13"/>
  <c r="BF751" i="13"/>
  <c r="BB751" i="13"/>
  <c r="BA751" i="13"/>
  <c r="AZ751" i="13"/>
  <c r="BY751" i="13"/>
  <c r="BX751" i="13"/>
  <c r="BW751" i="13"/>
  <c r="BV751" i="13"/>
  <c r="BU751" i="13"/>
  <c r="BT751" i="13"/>
  <c r="BS751" i="13"/>
  <c r="BR751" i="13"/>
  <c r="BQ751" i="13"/>
  <c r="BP751" i="13"/>
  <c r="BO751" i="13"/>
  <c r="BN751" i="13"/>
  <c r="BM751" i="13"/>
  <c r="BL751" i="13"/>
  <c r="BK751" i="13"/>
  <c r="BE751" i="13"/>
  <c r="BD751" i="13"/>
  <c r="BC751" i="13"/>
  <c r="AY751" i="13"/>
  <c r="AX751" i="13"/>
  <c r="AW751" i="13"/>
  <c r="AV751" i="13"/>
  <c r="BK959" i="13"/>
  <c r="BJ959" i="13"/>
  <c r="BI959" i="13"/>
  <c r="BH959" i="13"/>
  <c r="BG959" i="13"/>
  <c r="BF959" i="13"/>
  <c r="BE959" i="13"/>
  <c r="BD959" i="13"/>
  <c r="BC959" i="13"/>
  <c r="BB959" i="13"/>
  <c r="BA959" i="13"/>
  <c r="AZ959" i="13"/>
  <c r="AY959" i="13"/>
  <c r="AX959" i="13"/>
  <c r="AW959" i="13"/>
  <c r="BY959" i="13"/>
  <c r="BX959" i="13"/>
  <c r="BW959" i="13"/>
  <c r="BV959" i="13"/>
  <c r="BU959" i="13"/>
  <c r="BT959" i="13"/>
  <c r="BS959" i="13"/>
  <c r="BR959" i="13"/>
  <c r="BQ959" i="13"/>
  <c r="BP959" i="13"/>
  <c r="BO959" i="13"/>
  <c r="BN959" i="13"/>
  <c r="BM959" i="13"/>
  <c r="BL959" i="13"/>
  <c r="AV959" i="13"/>
  <c r="BG979" i="13"/>
  <c r="BF979" i="13"/>
  <c r="BE979" i="13"/>
  <c r="BD979" i="13"/>
  <c r="BC979" i="13"/>
  <c r="BB979" i="13"/>
  <c r="BA979" i="13"/>
  <c r="AZ979" i="13"/>
  <c r="AY979" i="13"/>
  <c r="AX979" i="13"/>
  <c r="AW979" i="13"/>
  <c r="BY979" i="13"/>
  <c r="BX979" i="13"/>
  <c r="BW979" i="13"/>
  <c r="BV979" i="13"/>
  <c r="BU979" i="13"/>
  <c r="BT979" i="13"/>
  <c r="BS979" i="13"/>
  <c r="BR979" i="13"/>
  <c r="BQ979" i="13"/>
  <c r="BP979" i="13"/>
  <c r="BO979" i="13"/>
  <c r="BN979" i="13"/>
  <c r="BM979" i="13"/>
  <c r="BL979" i="13"/>
  <c r="BK979" i="13"/>
  <c r="BJ979" i="13"/>
  <c r="BI979" i="13"/>
  <c r="BH979" i="13"/>
  <c r="AV979" i="13"/>
  <c r="BI1015" i="13"/>
  <c r="BB1015" i="13"/>
  <c r="BT1015" i="13"/>
  <c r="BW1015" i="13"/>
  <c r="BV1015" i="13"/>
  <c r="BU1015" i="13"/>
  <c r="BS1015" i="13"/>
  <c r="BR1015" i="13"/>
  <c r="BQ1015" i="13"/>
  <c r="BP1015" i="13"/>
  <c r="BO1015" i="13"/>
  <c r="BN1015" i="13"/>
  <c r="BM1015" i="13"/>
  <c r="BL1015" i="13"/>
  <c r="BK1015" i="13"/>
  <c r="BJ1015" i="13"/>
  <c r="BH1015" i="13"/>
  <c r="BG1015" i="13"/>
  <c r="BF1015" i="13"/>
  <c r="BE1015" i="13"/>
  <c r="BD1015" i="13"/>
  <c r="BC1015" i="13"/>
  <c r="BA1015" i="13"/>
  <c r="AZ1015" i="13"/>
  <c r="AY1015" i="13"/>
  <c r="AX1015" i="13"/>
  <c r="AW1015" i="13"/>
  <c r="BY1015" i="13"/>
  <c r="BX1015" i="13"/>
  <c r="AV1015" i="13"/>
  <c r="AX952" i="13"/>
  <c r="AW952" i="13"/>
  <c r="BY952" i="13"/>
  <c r="BX952" i="13"/>
  <c r="BW952" i="13"/>
  <c r="BV952" i="13"/>
  <c r="BU952" i="13"/>
  <c r="BT952" i="13"/>
  <c r="BS952" i="13"/>
  <c r="BR952" i="13"/>
  <c r="BQ952" i="13"/>
  <c r="BP952" i="13"/>
  <c r="BO952" i="13"/>
  <c r="BN952" i="13"/>
  <c r="BM952" i="13"/>
  <c r="BL952" i="13"/>
  <c r="BK952" i="13"/>
  <c r="BJ952" i="13"/>
  <c r="BI952" i="13"/>
  <c r="BH952" i="13"/>
  <c r="BG952" i="13"/>
  <c r="BF952" i="13"/>
  <c r="BE952" i="13"/>
  <c r="BD952" i="13"/>
  <c r="BC952" i="13"/>
  <c r="BB952" i="13"/>
  <c r="BA952" i="13"/>
  <c r="AZ952" i="13"/>
  <c r="AY952" i="13"/>
  <c r="AV952" i="13"/>
  <c r="BD994" i="13"/>
  <c r="BC994" i="13"/>
  <c r="BB994" i="13"/>
  <c r="BA994" i="13"/>
  <c r="AZ994" i="13"/>
  <c r="AY994" i="13"/>
  <c r="AX994" i="13"/>
  <c r="AW994" i="13"/>
  <c r="BY994" i="13"/>
  <c r="BX994" i="13"/>
  <c r="BW994" i="13"/>
  <c r="BV994" i="13"/>
  <c r="BU994" i="13"/>
  <c r="BT994" i="13"/>
  <c r="BS994" i="13"/>
  <c r="BR994" i="13"/>
  <c r="BQ994" i="13"/>
  <c r="BP994" i="13"/>
  <c r="BO994" i="13"/>
  <c r="BN994" i="13"/>
  <c r="BM994" i="13"/>
  <c r="BL994" i="13"/>
  <c r="BK994" i="13"/>
  <c r="BJ994" i="13"/>
  <c r="BI994" i="13"/>
  <c r="BH994" i="13"/>
  <c r="BG994" i="13"/>
  <c r="BF994" i="13"/>
  <c r="BE994" i="13"/>
  <c r="AV994" i="13"/>
  <c r="BI706" i="13"/>
  <c r="BH706" i="13"/>
  <c r="BG706" i="13"/>
  <c r="BF706" i="13"/>
  <c r="BE706" i="13"/>
  <c r="BD706" i="13"/>
  <c r="BC706" i="13"/>
  <c r="BB706" i="13"/>
  <c r="BA706" i="13"/>
  <c r="AZ706" i="13"/>
  <c r="AY706" i="13"/>
  <c r="AX706" i="13"/>
  <c r="AW706" i="13"/>
  <c r="BY706" i="13"/>
  <c r="BX706" i="13"/>
  <c r="BW706" i="13"/>
  <c r="BV706" i="13"/>
  <c r="BU706" i="13"/>
  <c r="BT706" i="13"/>
  <c r="BS706" i="13"/>
  <c r="BR706" i="13"/>
  <c r="BQ706" i="13"/>
  <c r="BP706" i="13"/>
  <c r="BO706" i="13"/>
  <c r="BN706" i="13"/>
  <c r="BM706" i="13"/>
  <c r="BL706" i="13"/>
  <c r="BK706" i="13"/>
  <c r="BJ706" i="13"/>
  <c r="AV706" i="13"/>
  <c r="BY673" i="13"/>
  <c r="BX673" i="13"/>
  <c r="BV673" i="13"/>
  <c r="BU673" i="13"/>
  <c r="BT673" i="13"/>
  <c r="BQ673" i="13"/>
  <c r="BO673" i="13"/>
  <c r="BN673" i="13"/>
  <c r="BJ673" i="13"/>
  <c r="BD673" i="13"/>
  <c r="BC673" i="13"/>
  <c r="BB673" i="13"/>
  <c r="BA673" i="13"/>
  <c r="AZ673" i="13"/>
  <c r="AY673" i="13"/>
  <c r="AX673" i="13"/>
  <c r="AW673" i="13"/>
  <c r="BW673" i="13"/>
  <c r="BS673" i="13"/>
  <c r="BR673" i="13"/>
  <c r="BP673" i="13"/>
  <c r="BM673" i="13"/>
  <c r="BL673" i="13"/>
  <c r="BK673" i="13"/>
  <c r="BI673" i="13"/>
  <c r="BH673" i="13"/>
  <c r="BG673" i="13"/>
  <c r="BF673" i="13"/>
  <c r="BE673" i="13"/>
  <c r="AV673" i="13"/>
  <c r="BY662" i="13"/>
  <c r="BX662" i="13"/>
  <c r="BV662" i="13"/>
  <c r="BU662" i="13"/>
  <c r="BQ662" i="13"/>
  <c r="BO662" i="13"/>
  <c r="BW662" i="13"/>
  <c r="BT662" i="13"/>
  <c r="BS662" i="13"/>
  <c r="BR662" i="13"/>
  <c r="BP662" i="13"/>
  <c r="BN662" i="13"/>
  <c r="BM662" i="13"/>
  <c r="BL662" i="13"/>
  <c r="BK662" i="13"/>
  <c r="BJ662" i="13"/>
  <c r="BI662" i="13"/>
  <c r="BH662" i="13"/>
  <c r="BG662" i="13"/>
  <c r="BF662" i="13"/>
  <c r="BE662" i="13"/>
  <c r="BD662" i="13"/>
  <c r="BC662" i="13"/>
  <c r="BB662" i="13"/>
  <c r="BA662" i="13"/>
  <c r="AZ662" i="13"/>
  <c r="AY662" i="13"/>
  <c r="AX662" i="13"/>
  <c r="AW662" i="13"/>
  <c r="AV662" i="13"/>
  <c r="BQ651" i="13"/>
  <c r="BA651" i="13"/>
  <c r="AZ651" i="13"/>
  <c r="AY651" i="13"/>
  <c r="AX651" i="13"/>
  <c r="AW651" i="13"/>
  <c r="BY651" i="13"/>
  <c r="BX651" i="13"/>
  <c r="BW651" i="13"/>
  <c r="BV651" i="13"/>
  <c r="BU651" i="13"/>
  <c r="BT651" i="13"/>
  <c r="BS651" i="13"/>
  <c r="BR651" i="13"/>
  <c r="BP651" i="13"/>
  <c r="BO651" i="13"/>
  <c r="BN651" i="13"/>
  <c r="BM651" i="13"/>
  <c r="BL651" i="13"/>
  <c r="BK651" i="13"/>
  <c r="BJ651" i="13"/>
  <c r="BI651" i="13"/>
  <c r="BH651" i="13"/>
  <c r="BG651" i="13"/>
  <c r="BF651" i="13"/>
  <c r="BE651" i="13"/>
  <c r="BD651" i="13"/>
  <c r="BC651" i="13"/>
  <c r="BB651" i="13"/>
  <c r="AV651" i="13"/>
  <c r="BY640" i="13"/>
  <c r="BX640" i="13"/>
  <c r="BW640" i="13"/>
  <c r="BV640" i="13"/>
  <c r="BU640" i="13"/>
  <c r="BT640" i="13"/>
  <c r="BS640" i="13"/>
  <c r="BR640" i="13"/>
  <c r="BQ640" i="13"/>
  <c r="BP640" i="13"/>
  <c r="BO640" i="13"/>
  <c r="BN640" i="13"/>
  <c r="BM640" i="13"/>
  <c r="BL640" i="13"/>
  <c r="BK640" i="13"/>
  <c r="BJ640" i="13"/>
  <c r="BI640" i="13"/>
  <c r="BH640" i="13"/>
  <c r="BG640" i="13"/>
  <c r="BF640" i="13"/>
  <c r="BE640" i="13"/>
  <c r="BD640" i="13"/>
  <c r="BC640" i="13"/>
  <c r="BB640" i="13"/>
  <c r="BA640" i="13"/>
  <c r="AZ640" i="13"/>
  <c r="AY640" i="13"/>
  <c r="AX640" i="13"/>
  <c r="AW640" i="13"/>
  <c r="AV640" i="13"/>
  <c r="BV976" i="13"/>
  <c r="BU976" i="13"/>
  <c r="BT976" i="13"/>
  <c r="BS976" i="13"/>
  <c r="BR976" i="13"/>
  <c r="BQ976" i="13"/>
  <c r="BP976" i="13"/>
  <c r="BO976" i="13"/>
  <c r="BN976" i="13"/>
  <c r="BM976" i="13"/>
  <c r="BL976" i="13"/>
  <c r="BK976" i="13"/>
  <c r="BJ976" i="13"/>
  <c r="BI976" i="13"/>
  <c r="BH976" i="13"/>
  <c r="BG976" i="13"/>
  <c r="BF976" i="13"/>
  <c r="BE976" i="13"/>
  <c r="BD976" i="13"/>
  <c r="BC976" i="13"/>
  <c r="BB976" i="13"/>
  <c r="BA976" i="13"/>
  <c r="AZ976" i="13"/>
  <c r="AY976" i="13"/>
  <c r="AX976" i="13"/>
  <c r="AW976" i="13"/>
  <c r="BY976" i="13"/>
  <c r="BX976" i="13"/>
  <c r="BW976" i="13"/>
  <c r="AV976" i="13"/>
  <c r="BB1014" i="13"/>
  <c r="BT1014" i="13"/>
  <c r="BM1014" i="13"/>
  <c r="BK1014" i="13"/>
  <c r="BJ1014" i="13"/>
  <c r="BI1014" i="13"/>
  <c r="BH1014" i="13"/>
  <c r="BG1014" i="13"/>
  <c r="BF1014" i="13"/>
  <c r="BE1014" i="13"/>
  <c r="BD1014" i="13"/>
  <c r="BC1014" i="13"/>
  <c r="BA1014" i="13"/>
  <c r="AZ1014" i="13"/>
  <c r="AY1014" i="13"/>
  <c r="AX1014" i="13"/>
  <c r="AW1014" i="13"/>
  <c r="BY1014" i="13"/>
  <c r="BX1014" i="13"/>
  <c r="BW1014" i="13"/>
  <c r="BV1014" i="13"/>
  <c r="BU1014" i="13"/>
  <c r="BS1014" i="13"/>
  <c r="BR1014" i="13"/>
  <c r="BQ1014" i="13"/>
  <c r="BP1014" i="13"/>
  <c r="BO1014" i="13"/>
  <c r="BN1014" i="13"/>
  <c r="BL1014" i="13"/>
  <c r="AV1014" i="13"/>
  <c r="BY735" i="13"/>
  <c r="BX735" i="13"/>
  <c r="BW735" i="13"/>
  <c r="BV735" i="13"/>
  <c r="BU735" i="13"/>
  <c r="BT735" i="13"/>
  <c r="BS735" i="13"/>
  <c r="BR735" i="13"/>
  <c r="BQ735" i="13"/>
  <c r="BP735" i="13"/>
  <c r="BO735" i="13"/>
  <c r="BN735" i="13"/>
  <c r="BM735" i="13"/>
  <c r="BL735" i="13"/>
  <c r="BK735" i="13"/>
  <c r="BJ735" i="13"/>
  <c r="BI735" i="13"/>
  <c r="BH735" i="13"/>
  <c r="BG735" i="13"/>
  <c r="BF735" i="13"/>
  <c r="BE735" i="13"/>
  <c r="BD735" i="13"/>
  <c r="BC735" i="13"/>
  <c r="BB735" i="13"/>
  <c r="BA735" i="13"/>
  <c r="AZ735" i="13"/>
  <c r="AY735" i="13"/>
  <c r="AX735" i="13"/>
  <c r="AW735" i="13"/>
  <c r="AV735" i="13"/>
  <c r="BO895" i="13"/>
  <c r="BN895" i="13"/>
  <c r="BM895" i="13"/>
  <c r="BL895" i="13"/>
  <c r="BK895" i="13"/>
  <c r="BJ895" i="13"/>
  <c r="BI895" i="13"/>
  <c r="BH895" i="13"/>
  <c r="BG895" i="13"/>
  <c r="BF895" i="13"/>
  <c r="BE895" i="13"/>
  <c r="BD895" i="13"/>
  <c r="BC895" i="13"/>
  <c r="BB895" i="13"/>
  <c r="BA895" i="13"/>
  <c r="AZ895" i="13"/>
  <c r="AY895" i="13"/>
  <c r="AX895" i="13"/>
  <c r="AW895" i="13"/>
  <c r="BY895" i="13"/>
  <c r="BX895" i="13"/>
  <c r="BW895" i="13"/>
  <c r="BV895" i="13"/>
  <c r="BU895" i="13"/>
  <c r="BT895" i="13"/>
  <c r="BS895" i="13"/>
  <c r="BR895" i="13"/>
  <c r="BQ895" i="13"/>
  <c r="BP895" i="13"/>
  <c r="AV895" i="13"/>
  <c r="BC963" i="13"/>
  <c r="BB963" i="13"/>
  <c r="BA963" i="13"/>
  <c r="AZ963" i="13"/>
  <c r="AY963" i="13"/>
  <c r="AX963" i="13"/>
  <c r="AW963" i="13"/>
  <c r="BY963" i="13"/>
  <c r="BX963" i="13"/>
  <c r="BW963" i="13"/>
  <c r="BV963" i="13"/>
  <c r="BU963" i="13"/>
  <c r="BT963" i="13"/>
  <c r="BS963" i="13"/>
  <c r="BR963" i="13"/>
  <c r="BQ963" i="13"/>
  <c r="BP963" i="13"/>
  <c r="BO963" i="13"/>
  <c r="BN963" i="13"/>
  <c r="BM963" i="13"/>
  <c r="BL963" i="13"/>
  <c r="BK963" i="13"/>
  <c r="BJ963" i="13"/>
  <c r="BI963" i="13"/>
  <c r="BH963" i="13"/>
  <c r="BG963" i="13"/>
  <c r="BF963" i="13"/>
  <c r="BE963" i="13"/>
  <c r="BD963" i="13"/>
  <c r="AV963" i="13"/>
  <c r="BC999" i="13"/>
  <c r="BB999" i="13"/>
  <c r="BA999" i="13"/>
  <c r="AZ999" i="13"/>
  <c r="AY999" i="13"/>
  <c r="AX999" i="13"/>
  <c r="AW999" i="13"/>
  <c r="BY999" i="13"/>
  <c r="BX999" i="13"/>
  <c r="BW999" i="13"/>
  <c r="BV999" i="13"/>
  <c r="BU999" i="13"/>
  <c r="BT999" i="13"/>
  <c r="BS999" i="13"/>
  <c r="BR999" i="13"/>
  <c r="BQ999" i="13"/>
  <c r="BP999" i="13"/>
  <c r="BO999" i="13"/>
  <c r="BN999" i="13"/>
  <c r="BM999" i="13"/>
  <c r="BL999" i="13"/>
  <c r="BK999" i="13"/>
  <c r="BJ999" i="13"/>
  <c r="BI999" i="13"/>
  <c r="BH999" i="13"/>
  <c r="BG999" i="13"/>
  <c r="BF999" i="13"/>
  <c r="BE999" i="13"/>
  <c r="BD999" i="13"/>
  <c r="AV999" i="13"/>
  <c r="BY936" i="13"/>
  <c r="BX936" i="13"/>
  <c r="BW936" i="13"/>
  <c r="BV936" i="13"/>
  <c r="BU936" i="13"/>
  <c r="BT936" i="13"/>
  <c r="BS936" i="13"/>
  <c r="BQ936" i="13"/>
  <c r="BP936" i="13"/>
  <c r="BO936" i="13"/>
  <c r="BN936" i="13"/>
  <c r="BM936" i="13"/>
  <c r="BL936" i="13"/>
  <c r="BJ936" i="13"/>
  <c r="BH936" i="13"/>
  <c r="BR936" i="13"/>
  <c r="BK936" i="13"/>
  <c r="BI936" i="13"/>
  <c r="BG936" i="13"/>
  <c r="BF936" i="13"/>
  <c r="BE936" i="13"/>
  <c r="BD936" i="13"/>
  <c r="BC936" i="13"/>
  <c r="BB936" i="13"/>
  <c r="BA936" i="13"/>
  <c r="AZ936" i="13"/>
  <c r="AY936" i="13"/>
  <c r="AX936" i="13"/>
  <c r="AW936" i="13"/>
  <c r="AV936" i="13"/>
  <c r="BN717" i="13"/>
  <c r="BM717" i="13"/>
  <c r="BL717" i="13"/>
  <c r="BK717" i="13"/>
  <c r="BJ717" i="13"/>
  <c r="BI717" i="13"/>
  <c r="BH717" i="13"/>
  <c r="BG717" i="13"/>
  <c r="BF717" i="13"/>
  <c r="BE717" i="13"/>
  <c r="BD717" i="13"/>
  <c r="BC717" i="13"/>
  <c r="BB717" i="13"/>
  <c r="BA717" i="13"/>
  <c r="AZ717" i="13"/>
  <c r="AY717" i="13"/>
  <c r="AX717" i="13"/>
  <c r="AW717" i="13"/>
  <c r="BY717" i="13"/>
  <c r="BX717" i="13"/>
  <c r="BW717" i="13"/>
  <c r="BV717" i="13"/>
  <c r="BU717" i="13"/>
  <c r="BT717" i="13"/>
  <c r="BS717" i="13"/>
  <c r="BR717" i="13"/>
  <c r="BQ717" i="13"/>
  <c r="BP717" i="13"/>
  <c r="BO717" i="13"/>
  <c r="AV717" i="13"/>
  <c r="AZ679" i="13"/>
  <c r="AY679" i="13"/>
  <c r="AX679" i="13"/>
  <c r="AW679" i="13"/>
  <c r="BY679" i="13"/>
  <c r="BX679" i="13"/>
  <c r="BW679" i="13"/>
  <c r="BV679" i="13"/>
  <c r="BU679" i="13"/>
  <c r="BT679" i="13"/>
  <c r="BS679" i="13"/>
  <c r="BR679" i="13"/>
  <c r="BQ679" i="13"/>
  <c r="BP679" i="13"/>
  <c r="BO679" i="13"/>
  <c r="BN679" i="13"/>
  <c r="BM679" i="13"/>
  <c r="BL679" i="13"/>
  <c r="BK679" i="13"/>
  <c r="BJ679" i="13"/>
  <c r="BI679" i="13"/>
  <c r="BH679" i="13"/>
  <c r="BG679" i="13"/>
  <c r="BF679" i="13"/>
  <c r="BE679" i="13"/>
  <c r="BD679" i="13"/>
  <c r="BC679" i="13"/>
  <c r="BB679" i="13"/>
  <c r="BA679" i="13"/>
  <c r="AV679" i="13"/>
  <c r="BW668" i="13"/>
  <c r="BU668" i="13"/>
  <c r="BP668" i="13"/>
  <c r="BK668" i="13"/>
  <c r="BY668" i="13"/>
  <c r="BX668" i="13"/>
  <c r="BV668" i="13"/>
  <c r="BT668" i="13"/>
  <c r="BS668" i="13"/>
  <c r="BR668" i="13"/>
  <c r="BQ668" i="13"/>
  <c r="BO668" i="13"/>
  <c r="BN668" i="13"/>
  <c r="BM668" i="13"/>
  <c r="BL668" i="13"/>
  <c r="BJ668" i="13"/>
  <c r="BI668" i="13"/>
  <c r="BH668" i="13"/>
  <c r="BG668" i="13"/>
  <c r="BF668" i="13"/>
  <c r="BE668" i="13"/>
  <c r="BD668" i="13"/>
  <c r="BC668" i="13"/>
  <c r="BB668" i="13"/>
  <c r="BA668" i="13"/>
  <c r="AZ668" i="13"/>
  <c r="AY668" i="13"/>
  <c r="AX668" i="13"/>
  <c r="AW668" i="13"/>
  <c r="AV668" i="13"/>
  <c r="BY693" i="13"/>
  <c r="BX693" i="13"/>
  <c r="BW693" i="13"/>
  <c r="BV693" i="13"/>
  <c r="BU693" i="13"/>
  <c r="BT693" i="13"/>
  <c r="BS693" i="13"/>
  <c r="BR693" i="13"/>
  <c r="BQ693" i="13"/>
  <c r="BP693" i="13"/>
  <c r="BO693" i="13"/>
  <c r="BN693" i="13"/>
  <c r="BM693" i="13"/>
  <c r="BL693" i="13"/>
  <c r="BK693" i="13"/>
  <c r="BJ693" i="13"/>
  <c r="BI693" i="13"/>
  <c r="BH693" i="13"/>
  <c r="BG693" i="13"/>
  <c r="BF693" i="13"/>
  <c r="BE693" i="13"/>
  <c r="BD693" i="13"/>
  <c r="BC693" i="13"/>
  <c r="BB693" i="13"/>
  <c r="BA693" i="13"/>
  <c r="AZ693" i="13"/>
  <c r="AY693" i="13"/>
  <c r="AX693" i="13"/>
  <c r="AW693" i="13"/>
  <c r="AV693" i="13"/>
  <c r="BY998" i="13"/>
  <c r="BX998" i="13"/>
  <c r="BW998" i="13"/>
  <c r="BV998" i="13"/>
  <c r="BU998" i="13"/>
  <c r="BT998" i="13"/>
  <c r="BS998" i="13"/>
  <c r="BR998" i="13"/>
  <c r="BQ998" i="13"/>
  <c r="BP998" i="13"/>
  <c r="BO998" i="13"/>
  <c r="BN998" i="13"/>
  <c r="BM998" i="13"/>
  <c r="BL998" i="13"/>
  <c r="BK998" i="13"/>
  <c r="BJ998" i="13"/>
  <c r="BI998" i="13"/>
  <c r="BH998" i="13"/>
  <c r="BG998" i="13"/>
  <c r="BF998" i="13"/>
  <c r="BE998" i="13"/>
  <c r="BD998" i="13"/>
  <c r="BC998" i="13"/>
  <c r="BB998" i="13"/>
  <c r="BA998" i="13"/>
  <c r="AZ998" i="13"/>
  <c r="AY998" i="13"/>
  <c r="AX998" i="13"/>
  <c r="AW998" i="13"/>
  <c r="AV998" i="13"/>
  <c r="BY719" i="13"/>
  <c r="BX719" i="13"/>
  <c r="BW719" i="13"/>
  <c r="BV719" i="13"/>
  <c r="BU719" i="13"/>
  <c r="BT719" i="13"/>
  <c r="BS719" i="13"/>
  <c r="BR719" i="13"/>
  <c r="BQ719" i="13"/>
  <c r="BP719" i="13"/>
  <c r="BO719" i="13"/>
  <c r="BN719" i="13"/>
  <c r="BM719" i="13"/>
  <c r="BL719" i="13"/>
  <c r="BK719" i="13"/>
  <c r="BJ719" i="13"/>
  <c r="BI719" i="13"/>
  <c r="BH719" i="13"/>
  <c r="BG719" i="13"/>
  <c r="BF719" i="13"/>
  <c r="BE719" i="13"/>
  <c r="BD719" i="13"/>
  <c r="BC719" i="13"/>
  <c r="BB719" i="13"/>
  <c r="BA719" i="13"/>
  <c r="AZ719" i="13"/>
  <c r="AY719" i="13"/>
  <c r="AX719" i="13"/>
  <c r="AW719" i="13"/>
  <c r="AV719" i="13"/>
  <c r="BK879" i="13"/>
  <c r="BJ879" i="13"/>
  <c r="BI879" i="13"/>
  <c r="BH879" i="13"/>
  <c r="BG879" i="13"/>
  <c r="BF879" i="13"/>
  <c r="BE879" i="13"/>
  <c r="BD879" i="13"/>
  <c r="BC879" i="13"/>
  <c r="BB879" i="13"/>
  <c r="BA879" i="13"/>
  <c r="AZ879" i="13"/>
  <c r="AY879" i="13"/>
  <c r="AX879" i="13"/>
  <c r="AW879" i="13"/>
  <c r="BY879" i="13"/>
  <c r="BX879" i="13"/>
  <c r="BW879" i="13"/>
  <c r="BV879" i="13"/>
  <c r="BU879" i="13"/>
  <c r="BT879" i="13"/>
  <c r="BS879" i="13"/>
  <c r="BR879" i="13"/>
  <c r="BQ879" i="13"/>
  <c r="BP879" i="13"/>
  <c r="BO879" i="13"/>
  <c r="BN879" i="13"/>
  <c r="BM879" i="13"/>
  <c r="BL879" i="13"/>
  <c r="AV879" i="13"/>
  <c r="AY947" i="13"/>
  <c r="AX947" i="13"/>
  <c r="AW947" i="13"/>
  <c r="BY947" i="13"/>
  <c r="BX947" i="13"/>
  <c r="BW947" i="13"/>
  <c r="BV947" i="13"/>
  <c r="BU947" i="13"/>
  <c r="BT947" i="13"/>
  <c r="BS947" i="13"/>
  <c r="BR947" i="13"/>
  <c r="BQ947" i="13"/>
  <c r="BP947" i="13"/>
  <c r="BO947" i="13"/>
  <c r="BN947" i="13"/>
  <c r="BM947" i="13"/>
  <c r="BL947" i="13"/>
  <c r="BK947" i="13"/>
  <c r="BJ947" i="13"/>
  <c r="BI947" i="13"/>
  <c r="BH947" i="13"/>
  <c r="BG947" i="13"/>
  <c r="BF947" i="13"/>
  <c r="BE947" i="13"/>
  <c r="BD947" i="13"/>
  <c r="BC947" i="13"/>
  <c r="BB947" i="13"/>
  <c r="BA947" i="13"/>
  <c r="AZ947" i="13"/>
  <c r="AV947" i="13"/>
  <c r="AY983" i="13"/>
  <c r="AX983" i="13"/>
  <c r="AW983" i="13"/>
  <c r="BY983" i="13"/>
  <c r="BX983" i="13"/>
  <c r="BW983" i="13"/>
  <c r="BV983" i="13"/>
  <c r="BU983" i="13"/>
  <c r="BT983" i="13"/>
  <c r="BS983" i="13"/>
  <c r="BR983" i="13"/>
  <c r="BQ983" i="13"/>
  <c r="BP983" i="13"/>
  <c r="BO983" i="13"/>
  <c r="BN983" i="13"/>
  <c r="BM983" i="13"/>
  <c r="BL983" i="13"/>
  <c r="BK983" i="13"/>
  <c r="BJ983" i="13"/>
  <c r="BI983" i="13"/>
  <c r="BH983" i="13"/>
  <c r="BG983" i="13"/>
  <c r="BF983" i="13"/>
  <c r="BE983" i="13"/>
  <c r="BD983" i="13"/>
  <c r="BC983" i="13"/>
  <c r="BB983" i="13"/>
  <c r="BA983" i="13"/>
  <c r="AZ983" i="13"/>
  <c r="AV983" i="13"/>
  <c r="BJ920" i="13"/>
  <c r="BI920" i="13"/>
  <c r="BH920" i="13"/>
  <c r="BG920" i="13"/>
  <c r="BF920" i="13"/>
  <c r="BE920" i="13"/>
  <c r="BD920" i="13"/>
  <c r="BC920" i="13"/>
  <c r="BB920" i="13"/>
  <c r="BA920" i="13"/>
  <c r="AZ920" i="13"/>
  <c r="AY920" i="13"/>
  <c r="AX920" i="13"/>
  <c r="AW920" i="13"/>
  <c r="BY920" i="13"/>
  <c r="BX920" i="13"/>
  <c r="BW920" i="13"/>
  <c r="BV920" i="13"/>
  <c r="BU920" i="13"/>
  <c r="BT920" i="13"/>
  <c r="BS920" i="13"/>
  <c r="BR920" i="13"/>
  <c r="BQ920" i="13"/>
  <c r="BP920" i="13"/>
  <c r="BO920" i="13"/>
  <c r="BN920" i="13"/>
  <c r="BM920" i="13"/>
  <c r="BL920" i="13"/>
  <c r="BK920" i="13"/>
  <c r="AV920" i="13"/>
  <c r="BE1070" i="13"/>
  <c r="BD1070" i="13"/>
  <c r="BC1070" i="13"/>
  <c r="BB1070" i="13"/>
  <c r="BA1070" i="13"/>
  <c r="AZ1070" i="13"/>
  <c r="AY1070" i="13"/>
  <c r="AX1070" i="13"/>
  <c r="AW1070" i="13"/>
  <c r="BY1070" i="13"/>
  <c r="BX1070" i="13"/>
  <c r="BW1070" i="13"/>
  <c r="BV1070" i="13"/>
  <c r="BU1070" i="13"/>
  <c r="BT1070" i="13"/>
  <c r="BS1070" i="13"/>
  <c r="BQ1070" i="13"/>
  <c r="BP1070" i="13"/>
  <c r="BO1070" i="13"/>
  <c r="BN1070" i="13"/>
  <c r="BM1070" i="13"/>
  <c r="BL1070" i="13"/>
  <c r="BK1070" i="13"/>
  <c r="BJ1070" i="13"/>
  <c r="BI1070" i="13"/>
  <c r="BH1070" i="13"/>
  <c r="BG1070" i="13"/>
  <c r="BF1070" i="13"/>
  <c r="BR1070" i="13"/>
  <c r="AV1070" i="13"/>
  <c r="BX739" i="13"/>
  <c r="BW739" i="13"/>
  <c r="BV739" i="13"/>
  <c r="BU739" i="13"/>
  <c r="BT739" i="13"/>
  <c r="BS739" i="13"/>
  <c r="BR739" i="13"/>
  <c r="BQ739" i="13"/>
  <c r="BP739" i="13"/>
  <c r="BO739" i="13"/>
  <c r="BN739" i="13"/>
  <c r="BM739" i="13"/>
  <c r="BL739" i="13"/>
  <c r="BK739" i="13"/>
  <c r="BJ739" i="13"/>
  <c r="BI739" i="13"/>
  <c r="BH739" i="13"/>
  <c r="BG739" i="13"/>
  <c r="BF739" i="13"/>
  <c r="BE739" i="13"/>
  <c r="BD739" i="13"/>
  <c r="BC739" i="13"/>
  <c r="BB739" i="13"/>
  <c r="BA739" i="13"/>
  <c r="AZ739" i="13"/>
  <c r="AY739" i="13"/>
  <c r="AX739" i="13"/>
  <c r="AW739" i="13"/>
  <c r="BY739" i="13"/>
  <c r="AV739" i="13"/>
  <c r="BS728" i="13"/>
  <c r="BR728" i="13"/>
  <c r="BQ728" i="13"/>
  <c r="BP728" i="13"/>
  <c r="BO728" i="13"/>
  <c r="BN728" i="13"/>
  <c r="BM728" i="13"/>
  <c r="BL728" i="13"/>
  <c r="BK728" i="13"/>
  <c r="BJ728" i="13"/>
  <c r="BI728" i="13"/>
  <c r="BH728" i="13"/>
  <c r="BG728" i="13"/>
  <c r="BF728" i="13"/>
  <c r="BE728" i="13"/>
  <c r="BD728" i="13"/>
  <c r="BC728" i="13"/>
  <c r="BB728" i="13"/>
  <c r="BA728" i="13"/>
  <c r="AZ728" i="13"/>
  <c r="AY728" i="13"/>
  <c r="AX728" i="13"/>
  <c r="AW728" i="13"/>
  <c r="BY728" i="13"/>
  <c r="BX728" i="13"/>
  <c r="BW728" i="13"/>
  <c r="BV728" i="13"/>
  <c r="BU728" i="13"/>
  <c r="BT728" i="13"/>
  <c r="AV728" i="13"/>
  <c r="BJ701" i="13"/>
  <c r="BI701" i="13"/>
  <c r="BH701" i="13"/>
  <c r="BG701" i="13"/>
  <c r="BF701" i="13"/>
  <c r="BE701" i="13"/>
  <c r="BD701" i="13"/>
  <c r="BC701" i="13"/>
  <c r="BB701" i="13"/>
  <c r="BA701" i="13"/>
  <c r="AZ701" i="13"/>
  <c r="AY701" i="13"/>
  <c r="AX701" i="13"/>
  <c r="AW701" i="13"/>
  <c r="BY701" i="13"/>
  <c r="BX701" i="13"/>
  <c r="BW701" i="13"/>
  <c r="BV701" i="13"/>
  <c r="BU701" i="13"/>
  <c r="BT701" i="13"/>
  <c r="BS701" i="13"/>
  <c r="BR701" i="13"/>
  <c r="BQ701" i="13"/>
  <c r="BP701" i="13"/>
  <c r="BO701" i="13"/>
  <c r="BN701" i="13"/>
  <c r="BM701" i="13"/>
  <c r="BL701" i="13"/>
  <c r="BK701" i="13"/>
  <c r="AV701" i="13"/>
  <c r="BE690" i="13"/>
  <c r="BD690" i="13"/>
  <c r="BC690" i="13"/>
  <c r="BB690" i="13"/>
  <c r="BA690" i="13"/>
  <c r="AZ690" i="13"/>
  <c r="AY690" i="13"/>
  <c r="AX690" i="13"/>
  <c r="AW690" i="13"/>
  <c r="BY690" i="13"/>
  <c r="BX690" i="13"/>
  <c r="BW690" i="13"/>
  <c r="BV690" i="13"/>
  <c r="BU690" i="13"/>
  <c r="BT690" i="13"/>
  <c r="BS690" i="13"/>
  <c r="BR690" i="13"/>
  <c r="BQ690" i="13"/>
  <c r="BP690" i="13"/>
  <c r="BO690" i="13"/>
  <c r="BN690" i="13"/>
  <c r="BM690" i="13"/>
  <c r="BL690" i="13"/>
  <c r="BK690" i="13"/>
  <c r="BJ690" i="13"/>
  <c r="BI690" i="13"/>
  <c r="BH690" i="13"/>
  <c r="BG690" i="13"/>
  <c r="BF690" i="13"/>
  <c r="AV690" i="13"/>
  <c r="BW657" i="13"/>
  <c r="BR657" i="13"/>
  <c r="BL657" i="13"/>
  <c r="BK657" i="13"/>
  <c r="BJ657" i="13"/>
  <c r="BI657" i="13"/>
  <c r="BH657" i="13"/>
  <c r="BG657" i="13"/>
  <c r="BF657" i="13"/>
  <c r="BE657" i="13"/>
  <c r="BD657" i="13"/>
  <c r="BC657" i="13"/>
  <c r="BB657" i="13"/>
  <c r="BA657" i="13"/>
  <c r="AZ657" i="13"/>
  <c r="AY657" i="13"/>
  <c r="AX657" i="13"/>
  <c r="AW657" i="13"/>
  <c r="BY657" i="13"/>
  <c r="BX657" i="13"/>
  <c r="BV657" i="13"/>
  <c r="BU657" i="13"/>
  <c r="BT657" i="13"/>
  <c r="BS657" i="13"/>
  <c r="BQ657" i="13"/>
  <c r="BP657" i="13"/>
  <c r="BO657" i="13"/>
  <c r="BN657" i="13"/>
  <c r="BM657" i="13"/>
  <c r="AV657" i="13"/>
  <c r="BB646" i="13"/>
  <c r="BA646" i="13"/>
  <c r="AZ646" i="13"/>
  <c r="AY646" i="13"/>
  <c r="AX646" i="13"/>
  <c r="AW646" i="13"/>
  <c r="BY646" i="13"/>
  <c r="BX646" i="13"/>
  <c r="BW646" i="13"/>
  <c r="BV646" i="13"/>
  <c r="BU646" i="13"/>
  <c r="BT646" i="13"/>
  <c r="BS646" i="13"/>
  <c r="BR646" i="13"/>
  <c r="BQ646" i="13"/>
  <c r="BP646" i="13"/>
  <c r="BO646" i="13"/>
  <c r="BN646" i="13"/>
  <c r="BM646" i="13"/>
  <c r="BL646" i="13"/>
  <c r="BK646" i="13"/>
  <c r="BJ646" i="13"/>
  <c r="BI646" i="13"/>
  <c r="BH646" i="13"/>
  <c r="BG646" i="13"/>
  <c r="BF646" i="13"/>
  <c r="BE646" i="13"/>
  <c r="BD646" i="13"/>
  <c r="BC646" i="13"/>
  <c r="AV646" i="13"/>
  <c r="AW635" i="13"/>
  <c r="BY635" i="13"/>
  <c r="BX635" i="13"/>
  <c r="BW635" i="13"/>
  <c r="BV635" i="13"/>
  <c r="BU635" i="13"/>
  <c r="BT635" i="13"/>
  <c r="BS635" i="13"/>
  <c r="BR635" i="13"/>
  <c r="BQ635" i="13"/>
  <c r="BP635" i="13"/>
  <c r="BO635" i="13"/>
  <c r="BN635" i="13"/>
  <c r="BM635" i="13"/>
  <c r="BL635" i="13"/>
  <c r="BK635" i="13"/>
  <c r="BJ635" i="13"/>
  <c r="BI635" i="13"/>
  <c r="BH635" i="13"/>
  <c r="BG635" i="13"/>
  <c r="BF635" i="13"/>
  <c r="BE635" i="13"/>
  <c r="BD635" i="13"/>
  <c r="BC635" i="13"/>
  <c r="BB635" i="13"/>
  <c r="BA635" i="13"/>
  <c r="AZ635" i="13"/>
  <c r="AY635" i="13"/>
  <c r="AX635" i="13"/>
  <c r="AV635" i="13"/>
  <c r="BY624" i="13"/>
  <c r="BX624" i="13"/>
  <c r="BW624" i="13"/>
  <c r="BV624" i="13"/>
  <c r="BU624" i="13"/>
  <c r="BT624" i="13"/>
  <c r="BS624" i="13"/>
  <c r="BR624" i="13"/>
  <c r="BQ624" i="13"/>
  <c r="BP624" i="13"/>
  <c r="BO624" i="13"/>
  <c r="BN624" i="13"/>
  <c r="BM624" i="13"/>
  <c r="BL624" i="13"/>
  <c r="BK624" i="13"/>
  <c r="BJ624" i="13"/>
  <c r="BI624" i="13"/>
  <c r="BH624" i="13"/>
  <c r="BG624" i="13"/>
  <c r="BF624" i="13"/>
  <c r="BE624" i="13"/>
  <c r="BD624" i="13"/>
  <c r="BC624" i="13"/>
  <c r="BB624" i="13"/>
  <c r="BA624" i="13"/>
  <c r="AZ624" i="13"/>
  <c r="AY624" i="13"/>
  <c r="AX624" i="13"/>
  <c r="AW624" i="13"/>
  <c r="AV624" i="13"/>
  <c r="BY982" i="13"/>
  <c r="BX982" i="13"/>
  <c r="BW982" i="13"/>
  <c r="BV982" i="13"/>
  <c r="BU982" i="13"/>
  <c r="BT982" i="13"/>
  <c r="BS982" i="13"/>
  <c r="BR982" i="13"/>
  <c r="BQ982" i="13"/>
  <c r="BP982" i="13"/>
  <c r="BO982" i="13"/>
  <c r="BN982" i="13"/>
  <c r="BM982" i="13"/>
  <c r="BL982" i="13"/>
  <c r="BK982" i="13"/>
  <c r="BJ982" i="13"/>
  <c r="BI982" i="13"/>
  <c r="BH982" i="13"/>
  <c r="BG982" i="13"/>
  <c r="BF982" i="13"/>
  <c r="BE982" i="13"/>
  <c r="BD982" i="13"/>
  <c r="BC982" i="13"/>
  <c r="BB982" i="13"/>
  <c r="BA982" i="13"/>
  <c r="AZ982" i="13"/>
  <c r="AY982" i="13"/>
  <c r="AX982" i="13"/>
  <c r="AW982" i="13"/>
  <c r="AV982" i="13"/>
  <c r="BX703" i="13"/>
  <c r="BW703" i="13"/>
  <c r="BV703" i="13"/>
  <c r="BU703" i="13"/>
  <c r="BT703" i="13"/>
  <c r="BS703" i="13"/>
  <c r="BR703" i="13"/>
  <c r="BQ703" i="13"/>
  <c r="BP703" i="13"/>
  <c r="BO703" i="13"/>
  <c r="BN703" i="13"/>
  <c r="BM703" i="13"/>
  <c r="BL703" i="13"/>
  <c r="BK703" i="13"/>
  <c r="BJ703" i="13"/>
  <c r="BI703" i="13"/>
  <c r="BH703" i="13"/>
  <c r="BG703" i="13"/>
  <c r="BF703" i="13"/>
  <c r="BE703" i="13"/>
  <c r="BD703" i="13"/>
  <c r="BC703" i="13"/>
  <c r="BB703" i="13"/>
  <c r="BA703" i="13"/>
  <c r="AZ703" i="13"/>
  <c r="AY703" i="13"/>
  <c r="AX703" i="13"/>
  <c r="AW703" i="13"/>
  <c r="BY703" i="13"/>
  <c r="AV703" i="13"/>
  <c r="BQ666" i="13"/>
  <c r="BP666" i="13"/>
  <c r="BN666" i="13"/>
  <c r="BM666" i="13"/>
  <c r="BI666" i="13"/>
  <c r="BG666" i="13"/>
  <c r="BB666" i="13"/>
  <c r="AW666" i="13"/>
  <c r="BD666" i="13"/>
  <c r="BC666" i="13"/>
  <c r="BA666" i="13"/>
  <c r="AZ666" i="13"/>
  <c r="AY666" i="13"/>
  <c r="AX666" i="13"/>
  <c r="BY666" i="13"/>
  <c r="BX666" i="13"/>
  <c r="BW666" i="13"/>
  <c r="BV666" i="13"/>
  <c r="BU666" i="13"/>
  <c r="BT666" i="13"/>
  <c r="BS666" i="13"/>
  <c r="BR666" i="13"/>
  <c r="BO666" i="13"/>
  <c r="BL666" i="13"/>
  <c r="BK666" i="13"/>
  <c r="BJ666" i="13"/>
  <c r="BH666" i="13"/>
  <c r="BF666" i="13"/>
  <c r="BE666" i="13"/>
  <c r="AV666" i="13"/>
  <c r="BY931" i="13"/>
  <c r="BT931" i="13"/>
  <c r="BS931" i="13"/>
  <c r="BR931" i="13"/>
  <c r="BQ931" i="13"/>
  <c r="BP931" i="13"/>
  <c r="BO931" i="13"/>
  <c r="BN931" i="13"/>
  <c r="BM931" i="13"/>
  <c r="BL931" i="13"/>
  <c r="BK931" i="13"/>
  <c r="BJ931" i="13"/>
  <c r="BI931" i="13"/>
  <c r="BH931" i="13"/>
  <c r="BG931" i="13"/>
  <c r="BF931" i="13"/>
  <c r="BE931" i="13"/>
  <c r="BD931" i="13"/>
  <c r="BC931" i="13"/>
  <c r="BB931" i="13"/>
  <c r="BA931" i="13"/>
  <c r="AZ931" i="13"/>
  <c r="AY931" i="13"/>
  <c r="AX931" i="13"/>
  <c r="AW931" i="13"/>
  <c r="BX931" i="13"/>
  <c r="BW931" i="13"/>
  <c r="BV931" i="13"/>
  <c r="BU931" i="13"/>
  <c r="AV931" i="13"/>
  <c r="BY967" i="13"/>
  <c r="BX967" i="13"/>
  <c r="BW967" i="13"/>
  <c r="BV967" i="13"/>
  <c r="BU967" i="13"/>
  <c r="BT967" i="13"/>
  <c r="BS967" i="13"/>
  <c r="BR967" i="13"/>
  <c r="BQ967" i="13"/>
  <c r="BP967" i="13"/>
  <c r="BO967" i="13"/>
  <c r="BN967" i="13"/>
  <c r="BM967" i="13"/>
  <c r="BL967" i="13"/>
  <c r="BK967" i="13"/>
  <c r="BJ967" i="13"/>
  <c r="BI967" i="13"/>
  <c r="BH967" i="13"/>
  <c r="BG967" i="13"/>
  <c r="BF967" i="13"/>
  <c r="BE967" i="13"/>
  <c r="BD967" i="13"/>
  <c r="BC967" i="13"/>
  <c r="BB967" i="13"/>
  <c r="BA967" i="13"/>
  <c r="AZ967" i="13"/>
  <c r="AY967" i="13"/>
  <c r="AX967" i="13"/>
  <c r="AW967" i="13"/>
  <c r="AV967" i="13"/>
  <c r="BF904" i="13"/>
  <c r="BE904" i="13"/>
  <c r="BD904" i="13"/>
  <c r="BC904" i="13"/>
  <c r="BB904" i="13"/>
  <c r="BA904" i="13"/>
  <c r="AZ904" i="13"/>
  <c r="AY904" i="13"/>
  <c r="AX904" i="13"/>
  <c r="AW904" i="13"/>
  <c r="BY904" i="13"/>
  <c r="BX904" i="13"/>
  <c r="BW904" i="13"/>
  <c r="BV904" i="13"/>
  <c r="BU904" i="13"/>
  <c r="BT904" i="13"/>
  <c r="BS904" i="13"/>
  <c r="BR904" i="13"/>
  <c r="BQ904" i="13"/>
  <c r="BP904" i="13"/>
  <c r="BO904" i="13"/>
  <c r="BN904" i="13"/>
  <c r="BM904" i="13"/>
  <c r="BL904" i="13"/>
  <c r="BK904" i="13"/>
  <c r="BJ904" i="13"/>
  <c r="BI904" i="13"/>
  <c r="BH904" i="13"/>
  <c r="BG904" i="13"/>
  <c r="AV904" i="13"/>
  <c r="BY866" i="13"/>
  <c r="BX866" i="13"/>
  <c r="BW866" i="13"/>
  <c r="BV866" i="13"/>
  <c r="BU866" i="13"/>
  <c r="BT866" i="13"/>
  <c r="BS866" i="13"/>
  <c r="BR866" i="13"/>
  <c r="BQ866" i="13"/>
  <c r="BP866" i="13"/>
  <c r="BO866" i="13"/>
  <c r="BN866" i="13"/>
  <c r="BM866" i="13"/>
  <c r="BL866" i="13"/>
  <c r="BK866" i="13"/>
  <c r="BJ866" i="13"/>
  <c r="BI866" i="13"/>
  <c r="BH866" i="13"/>
  <c r="BG866" i="13"/>
  <c r="BF866" i="13"/>
  <c r="BE866" i="13"/>
  <c r="BD866" i="13"/>
  <c r="BC866" i="13"/>
  <c r="BB866" i="13"/>
  <c r="BA866" i="13"/>
  <c r="AZ866" i="13"/>
  <c r="AY866" i="13"/>
  <c r="AX866" i="13"/>
  <c r="AW866" i="13"/>
  <c r="AV866" i="13"/>
  <c r="BR960" i="13"/>
  <c r="BQ960" i="13"/>
  <c r="BP960" i="13"/>
  <c r="BO960" i="13"/>
  <c r="BN960" i="13"/>
  <c r="BM960" i="13"/>
  <c r="BL960" i="13"/>
  <c r="BK960" i="13"/>
  <c r="BJ960" i="13"/>
  <c r="BI960" i="13"/>
  <c r="BH960" i="13"/>
  <c r="BG960" i="13"/>
  <c r="BF960" i="13"/>
  <c r="BE960" i="13"/>
  <c r="BD960" i="13"/>
  <c r="BC960" i="13"/>
  <c r="BB960" i="13"/>
  <c r="BA960" i="13"/>
  <c r="AZ960" i="13"/>
  <c r="AY960" i="13"/>
  <c r="AX960" i="13"/>
  <c r="AW960" i="13"/>
  <c r="BY960" i="13"/>
  <c r="BX960" i="13"/>
  <c r="BW960" i="13"/>
  <c r="BV960" i="13"/>
  <c r="BU960" i="13"/>
  <c r="BT960" i="13"/>
  <c r="BS960" i="13"/>
  <c r="AV960" i="13"/>
  <c r="BX966" i="13"/>
  <c r="BW966" i="13"/>
  <c r="BV966" i="13"/>
  <c r="BU966" i="13"/>
  <c r="BT966" i="13"/>
  <c r="BS966" i="13"/>
  <c r="BR966" i="13"/>
  <c r="BQ966" i="13"/>
  <c r="BP966" i="13"/>
  <c r="BO966" i="13"/>
  <c r="BN966" i="13"/>
  <c r="BM966" i="13"/>
  <c r="BL966" i="13"/>
  <c r="BK966" i="13"/>
  <c r="BJ966" i="13"/>
  <c r="BI966" i="13"/>
  <c r="BH966" i="13"/>
  <c r="BG966" i="13"/>
  <c r="BF966" i="13"/>
  <c r="BE966" i="13"/>
  <c r="BD966" i="13"/>
  <c r="BC966" i="13"/>
  <c r="BB966" i="13"/>
  <c r="BA966" i="13"/>
  <c r="AZ966" i="13"/>
  <c r="AY966" i="13"/>
  <c r="AX966" i="13"/>
  <c r="AW966" i="13"/>
  <c r="BY966" i="13"/>
  <c r="AV966" i="13"/>
  <c r="BT687" i="13"/>
  <c r="BS687" i="13"/>
  <c r="BR687" i="13"/>
  <c r="BQ687" i="13"/>
  <c r="BP687" i="13"/>
  <c r="BO687" i="13"/>
  <c r="BN687" i="13"/>
  <c r="BM687" i="13"/>
  <c r="BL687" i="13"/>
  <c r="BK687" i="13"/>
  <c r="BJ687" i="13"/>
  <c r="BI687" i="13"/>
  <c r="BH687" i="13"/>
  <c r="BG687" i="13"/>
  <c r="BF687" i="13"/>
  <c r="BE687" i="13"/>
  <c r="BD687" i="13"/>
  <c r="BC687" i="13"/>
  <c r="BB687" i="13"/>
  <c r="BA687" i="13"/>
  <c r="AZ687" i="13"/>
  <c r="AY687" i="13"/>
  <c r="AX687" i="13"/>
  <c r="AW687" i="13"/>
  <c r="BW687" i="13"/>
  <c r="BY687" i="13"/>
  <c r="BX687" i="13"/>
  <c r="BV687" i="13"/>
  <c r="BU687" i="13"/>
  <c r="AV687" i="13"/>
  <c r="BK746" i="13"/>
  <c r="BJ746" i="13"/>
  <c r="BH746" i="13"/>
  <c r="BG746" i="13"/>
  <c r="BC746" i="13"/>
  <c r="BL746" i="13"/>
  <c r="BI746" i="13"/>
  <c r="BF746" i="13"/>
  <c r="BE746" i="13"/>
  <c r="BD746" i="13"/>
  <c r="BB746" i="13"/>
  <c r="BA746" i="13"/>
  <c r="AZ746" i="13"/>
  <c r="AY746" i="13"/>
  <c r="AX746" i="13"/>
  <c r="AW746" i="13"/>
  <c r="BY746" i="13"/>
  <c r="BX746" i="13"/>
  <c r="BW746" i="13"/>
  <c r="BV746" i="13"/>
  <c r="BU746" i="13"/>
  <c r="BT746" i="13"/>
  <c r="BS746" i="13"/>
  <c r="BR746" i="13"/>
  <c r="BQ746" i="13"/>
  <c r="BP746" i="13"/>
  <c r="BO746" i="13"/>
  <c r="BN746" i="13"/>
  <c r="BM746" i="13"/>
  <c r="AV746" i="13"/>
  <c r="BK915" i="13"/>
  <c r="BJ915" i="13"/>
  <c r="BI915" i="13"/>
  <c r="BH915" i="13"/>
  <c r="BG915" i="13"/>
  <c r="BF915" i="13"/>
  <c r="BE915" i="13"/>
  <c r="BD915" i="13"/>
  <c r="BC915" i="13"/>
  <c r="BB915" i="13"/>
  <c r="BA915" i="13"/>
  <c r="AZ915" i="13"/>
  <c r="AY915" i="13"/>
  <c r="AX915" i="13"/>
  <c r="AW915" i="13"/>
  <c r="BY915" i="13"/>
  <c r="BX915" i="13"/>
  <c r="BW915" i="13"/>
  <c r="BV915" i="13"/>
  <c r="BU915" i="13"/>
  <c r="BT915" i="13"/>
  <c r="BS915" i="13"/>
  <c r="BR915" i="13"/>
  <c r="BQ915" i="13"/>
  <c r="BP915" i="13"/>
  <c r="BO915" i="13"/>
  <c r="BN915" i="13"/>
  <c r="BM915" i="13"/>
  <c r="BL915" i="13"/>
  <c r="AV915" i="13"/>
  <c r="BY951" i="13"/>
  <c r="BX951" i="13"/>
  <c r="BW951" i="13"/>
  <c r="BV951" i="13"/>
  <c r="BU951" i="13"/>
  <c r="BT951" i="13"/>
  <c r="BS951" i="13"/>
  <c r="BR951" i="13"/>
  <c r="BQ951" i="13"/>
  <c r="BP951" i="13"/>
  <c r="BO951" i="13"/>
  <c r="BN951" i="13"/>
  <c r="BM951" i="13"/>
  <c r="BL951" i="13"/>
  <c r="BK951" i="13"/>
  <c r="BJ951" i="13"/>
  <c r="BI951" i="13"/>
  <c r="BH951" i="13"/>
  <c r="BG951" i="13"/>
  <c r="BF951" i="13"/>
  <c r="BE951" i="13"/>
  <c r="BD951" i="13"/>
  <c r="BC951" i="13"/>
  <c r="BB951" i="13"/>
  <c r="BA951" i="13"/>
  <c r="AZ951" i="13"/>
  <c r="AY951" i="13"/>
  <c r="AX951" i="13"/>
  <c r="AW951" i="13"/>
  <c r="AV951" i="13"/>
  <c r="BU901" i="13"/>
  <c r="BT901" i="13"/>
  <c r="BS901" i="13"/>
  <c r="BR901" i="13"/>
  <c r="BQ901" i="13"/>
  <c r="BP901" i="13"/>
  <c r="BO901" i="13"/>
  <c r="BN901" i="13"/>
  <c r="BM901" i="13"/>
  <c r="BL901" i="13"/>
  <c r="BK901" i="13"/>
  <c r="BJ901" i="13"/>
  <c r="BI901" i="13"/>
  <c r="BH901" i="13"/>
  <c r="BG901" i="13"/>
  <c r="BF901" i="13"/>
  <c r="BE901" i="13"/>
  <c r="BD901" i="13"/>
  <c r="BC901" i="13"/>
  <c r="BB901" i="13"/>
  <c r="BA901" i="13"/>
  <c r="AZ901" i="13"/>
  <c r="AY901" i="13"/>
  <c r="AX901" i="13"/>
  <c r="AW901" i="13"/>
  <c r="BY901" i="13"/>
  <c r="BX901" i="13"/>
  <c r="BW901" i="13"/>
  <c r="BV901" i="13"/>
  <c r="AV901" i="13"/>
  <c r="BB888" i="13"/>
  <c r="BA888" i="13"/>
  <c r="AZ888" i="13"/>
  <c r="AY888" i="13"/>
  <c r="AX888" i="13"/>
  <c r="AW888" i="13"/>
  <c r="BY888" i="13"/>
  <c r="BX888" i="13"/>
  <c r="BW888" i="13"/>
  <c r="BV888" i="13"/>
  <c r="BU888" i="13"/>
  <c r="BT888" i="13"/>
  <c r="BS888" i="13"/>
  <c r="BR888" i="13"/>
  <c r="BQ888" i="13"/>
  <c r="BP888" i="13"/>
  <c r="BO888" i="13"/>
  <c r="BN888" i="13"/>
  <c r="BM888" i="13"/>
  <c r="BL888" i="13"/>
  <c r="BK888" i="13"/>
  <c r="BJ888" i="13"/>
  <c r="BI888" i="13"/>
  <c r="BH888" i="13"/>
  <c r="BG888" i="13"/>
  <c r="BF888" i="13"/>
  <c r="BE888" i="13"/>
  <c r="BD888" i="13"/>
  <c r="BC888" i="13"/>
  <c r="AV888" i="13"/>
  <c r="AZ898" i="13"/>
  <c r="AY898" i="13"/>
  <c r="AX898" i="13"/>
  <c r="AW898" i="13"/>
  <c r="BY898" i="13"/>
  <c r="BX898" i="13"/>
  <c r="BW898" i="13"/>
  <c r="BV898" i="13"/>
  <c r="BU898" i="13"/>
  <c r="BT898" i="13"/>
  <c r="BS898" i="13"/>
  <c r="BR898" i="13"/>
  <c r="BQ898" i="13"/>
  <c r="BP898" i="13"/>
  <c r="BO898" i="13"/>
  <c r="BN898" i="13"/>
  <c r="BM898" i="13"/>
  <c r="BL898" i="13"/>
  <c r="BK898" i="13"/>
  <c r="BJ898" i="13"/>
  <c r="BI898" i="13"/>
  <c r="BH898" i="13"/>
  <c r="BG898" i="13"/>
  <c r="BF898" i="13"/>
  <c r="BE898" i="13"/>
  <c r="BD898" i="13"/>
  <c r="BC898" i="13"/>
  <c r="BB898" i="13"/>
  <c r="BA898" i="13"/>
  <c r="AV898" i="13"/>
  <c r="AX630" i="13"/>
  <c r="AW630" i="13"/>
  <c r="BY630" i="13"/>
  <c r="BX630" i="13"/>
  <c r="BW630" i="13"/>
  <c r="BV630" i="13"/>
  <c r="BU630" i="13"/>
  <c r="BT630" i="13"/>
  <c r="BS630" i="13"/>
  <c r="BR630" i="13"/>
  <c r="BQ630" i="13"/>
  <c r="BP630" i="13"/>
  <c r="BO630" i="13"/>
  <c r="BN630" i="13"/>
  <c r="BM630" i="13"/>
  <c r="BL630" i="13"/>
  <c r="BK630" i="13"/>
  <c r="BJ630" i="13"/>
  <c r="BI630" i="13"/>
  <c r="BH630" i="13"/>
  <c r="BG630" i="13"/>
  <c r="BF630" i="13"/>
  <c r="BE630" i="13"/>
  <c r="BD630" i="13"/>
  <c r="BC630" i="13"/>
  <c r="BB630" i="13"/>
  <c r="BA630" i="13"/>
  <c r="AZ630" i="13"/>
  <c r="AY630" i="13"/>
  <c r="AV630" i="13"/>
  <c r="BY619" i="13"/>
  <c r="BX619" i="13"/>
  <c r="BW619" i="13"/>
  <c r="BV619" i="13"/>
  <c r="BU619" i="13"/>
  <c r="BT619" i="13"/>
  <c r="BS619" i="13"/>
  <c r="BR619" i="13"/>
  <c r="BQ619" i="13"/>
  <c r="BP619" i="13"/>
  <c r="BO619" i="13"/>
  <c r="BN619" i="13"/>
  <c r="BM619" i="13"/>
  <c r="BL619" i="13"/>
  <c r="BK619" i="13"/>
  <c r="BJ619" i="13"/>
  <c r="BI619" i="13"/>
  <c r="BH619" i="13"/>
  <c r="BG619" i="13"/>
  <c r="BF619" i="13"/>
  <c r="BE619" i="13"/>
  <c r="BD619" i="13"/>
  <c r="BC619" i="13"/>
  <c r="BB619" i="13"/>
  <c r="BA619" i="13"/>
  <c r="AZ619" i="13"/>
  <c r="AY619" i="13"/>
  <c r="AX619" i="13"/>
  <c r="AW619" i="13"/>
  <c r="AV619" i="13"/>
  <c r="BX608" i="13"/>
  <c r="BW608" i="13"/>
  <c r="BV608" i="13"/>
  <c r="BU608" i="13"/>
  <c r="BT608" i="13"/>
  <c r="BS608" i="13"/>
  <c r="BR608" i="13"/>
  <c r="BQ608" i="13"/>
  <c r="BP608" i="13"/>
  <c r="BO608" i="13"/>
  <c r="BN608" i="13"/>
  <c r="BM608" i="13"/>
  <c r="BL608" i="13"/>
  <c r="BK608" i="13"/>
  <c r="BJ608" i="13"/>
  <c r="BI608" i="13"/>
  <c r="BH608" i="13"/>
  <c r="BG608" i="13"/>
  <c r="BF608" i="13"/>
  <c r="BE608" i="13"/>
  <c r="BD608" i="13"/>
  <c r="BC608" i="13"/>
  <c r="BB608" i="13"/>
  <c r="BA608" i="13"/>
  <c r="AZ608" i="13"/>
  <c r="AY608" i="13"/>
  <c r="AX608" i="13"/>
  <c r="AW608" i="13"/>
  <c r="BY608" i="13"/>
  <c r="AV608" i="13"/>
  <c r="BV677" i="13"/>
  <c r="BU677" i="13"/>
  <c r="BT677" i="13"/>
  <c r="BS677" i="13"/>
  <c r="BR677" i="13"/>
  <c r="BQ677" i="13"/>
  <c r="BP677" i="13"/>
  <c r="BN677" i="13"/>
  <c r="BM677" i="13"/>
  <c r="BL677" i="13"/>
  <c r="BK677" i="13"/>
  <c r="BI677" i="13"/>
  <c r="BH677" i="13"/>
  <c r="BG677" i="13"/>
  <c r="BF677" i="13"/>
  <c r="BD677" i="13"/>
  <c r="BB677" i="13"/>
  <c r="BA677" i="13"/>
  <c r="BW677" i="13"/>
  <c r="BO677" i="13"/>
  <c r="BJ677" i="13"/>
  <c r="BE677" i="13"/>
  <c r="BC677" i="13"/>
  <c r="AZ677" i="13"/>
  <c r="AY677" i="13"/>
  <c r="AX677" i="13"/>
  <c r="AW677" i="13"/>
  <c r="BY677" i="13"/>
  <c r="BX677" i="13"/>
  <c r="AV677" i="13"/>
  <c r="BT950" i="13"/>
  <c r="BS950" i="13"/>
  <c r="BR950" i="13"/>
  <c r="BQ950" i="13"/>
  <c r="BP950" i="13"/>
  <c r="BO950" i="13"/>
  <c r="BN950" i="13"/>
  <c r="BM950" i="13"/>
  <c r="BL950" i="13"/>
  <c r="BK950" i="13"/>
  <c r="BJ950" i="13"/>
  <c r="BI950" i="13"/>
  <c r="BH950" i="13"/>
  <c r="BG950" i="13"/>
  <c r="BF950" i="13"/>
  <c r="BE950" i="13"/>
  <c r="BD950" i="13"/>
  <c r="BC950" i="13"/>
  <c r="BB950" i="13"/>
  <c r="BA950" i="13"/>
  <c r="AZ950" i="13"/>
  <c r="AY950" i="13"/>
  <c r="AX950" i="13"/>
  <c r="AW950" i="13"/>
  <c r="BY950" i="13"/>
  <c r="BX950" i="13"/>
  <c r="BW950" i="13"/>
  <c r="BV950" i="13"/>
  <c r="BU950" i="13"/>
  <c r="AV950" i="13"/>
  <c r="BP671" i="13"/>
  <c r="BO671" i="13"/>
  <c r="BN671" i="13"/>
  <c r="BM671" i="13"/>
  <c r="BL671" i="13"/>
  <c r="BJ671" i="13"/>
  <c r="BH671" i="13"/>
  <c r="BG671" i="13"/>
  <c r="BF671" i="13"/>
  <c r="BC671" i="13"/>
  <c r="BA671" i="13"/>
  <c r="BB671" i="13"/>
  <c r="AZ671" i="13"/>
  <c r="AY671" i="13"/>
  <c r="AX671" i="13"/>
  <c r="AW671" i="13"/>
  <c r="BY671" i="13"/>
  <c r="BX671" i="13"/>
  <c r="BW671" i="13"/>
  <c r="BV671" i="13"/>
  <c r="BU671" i="13"/>
  <c r="BT671" i="13"/>
  <c r="BS671" i="13"/>
  <c r="BR671" i="13"/>
  <c r="BQ671" i="13"/>
  <c r="BK671" i="13"/>
  <c r="BI671" i="13"/>
  <c r="BE671" i="13"/>
  <c r="BD671" i="13"/>
  <c r="AV671" i="13"/>
  <c r="BR1113" i="13"/>
  <c r="BQ1113" i="13"/>
  <c r="BP1113" i="13"/>
  <c r="BO1113" i="13"/>
  <c r="BN1113" i="13"/>
  <c r="BM1113" i="13"/>
  <c r="BL1113" i="13"/>
  <c r="BK1113" i="13"/>
  <c r="BJ1113" i="13"/>
  <c r="BI1113" i="13"/>
  <c r="BH1113" i="13"/>
  <c r="BG1113" i="13"/>
  <c r="BF1113" i="13"/>
  <c r="BE1113" i="13"/>
  <c r="BD1113" i="13"/>
  <c r="BC1113" i="13"/>
  <c r="BB1113" i="13"/>
  <c r="BA1113" i="13"/>
  <c r="AZ1113" i="13"/>
  <c r="AY1113" i="13"/>
  <c r="AX1113" i="13"/>
  <c r="AW1113" i="13"/>
  <c r="BY1113" i="13"/>
  <c r="BX1113" i="13"/>
  <c r="BW1113" i="13"/>
  <c r="BV1113" i="13"/>
  <c r="BU1113" i="13"/>
  <c r="BT1113" i="13"/>
  <c r="BS1113" i="13"/>
  <c r="AV1113" i="13"/>
  <c r="BG899" i="13"/>
  <c r="BF899" i="13"/>
  <c r="BE899" i="13"/>
  <c r="BD899" i="13"/>
  <c r="BC899" i="13"/>
  <c r="BB899" i="13"/>
  <c r="BA899" i="13"/>
  <c r="AZ899" i="13"/>
  <c r="AY899" i="13"/>
  <c r="AX899" i="13"/>
  <c r="AW899" i="13"/>
  <c r="BY899" i="13"/>
  <c r="BX899" i="13"/>
  <c r="BW899" i="13"/>
  <c r="BV899" i="13"/>
  <c r="BU899" i="13"/>
  <c r="BT899" i="13"/>
  <c r="BS899" i="13"/>
  <c r="BR899" i="13"/>
  <c r="BQ899" i="13"/>
  <c r="BP899" i="13"/>
  <c r="BO899" i="13"/>
  <c r="BN899" i="13"/>
  <c r="BM899" i="13"/>
  <c r="BL899" i="13"/>
  <c r="BK899" i="13"/>
  <c r="BJ899" i="13"/>
  <c r="BI899" i="13"/>
  <c r="BH899" i="13"/>
  <c r="AV899" i="13"/>
  <c r="BW935" i="13"/>
  <c r="BV935" i="13"/>
  <c r="BU935" i="13"/>
  <c r="BT935" i="13"/>
  <c r="BS935" i="13"/>
  <c r="BR935" i="13"/>
  <c r="BQ935" i="13"/>
  <c r="BP935" i="13"/>
  <c r="BO935" i="13"/>
  <c r="BN935" i="13"/>
  <c r="BM935" i="13"/>
  <c r="BL935" i="13"/>
  <c r="BJ935" i="13"/>
  <c r="BI935" i="13"/>
  <c r="BH935" i="13"/>
  <c r="BG935" i="13"/>
  <c r="BF935" i="13"/>
  <c r="BC935" i="13"/>
  <c r="BA935" i="13"/>
  <c r="BY935" i="13"/>
  <c r="BX935" i="13"/>
  <c r="BK935" i="13"/>
  <c r="BE935" i="13"/>
  <c r="BD935" i="13"/>
  <c r="BB935" i="13"/>
  <c r="AZ935" i="13"/>
  <c r="AY935" i="13"/>
  <c r="AX935" i="13"/>
  <c r="AW935" i="13"/>
  <c r="AV935" i="13"/>
  <c r="AX872" i="13"/>
  <c r="AW872" i="13"/>
  <c r="BY872" i="13"/>
  <c r="BX872" i="13"/>
  <c r="BW872" i="13"/>
  <c r="BV872" i="13"/>
  <c r="BU872" i="13"/>
  <c r="BT872" i="13"/>
  <c r="BS872" i="13"/>
  <c r="BR872" i="13"/>
  <c r="BQ872" i="13"/>
  <c r="BP872" i="13"/>
  <c r="BO872" i="13"/>
  <c r="BN872" i="13"/>
  <c r="BM872" i="13"/>
  <c r="BL872" i="13"/>
  <c r="BK872" i="13"/>
  <c r="BJ872" i="13"/>
  <c r="BI872" i="13"/>
  <c r="BH872" i="13"/>
  <c r="BG872" i="13"/>
  <c r="BF872" i="13"/>
  <c r="BE872" i="13"/>
  <c r="BD872" i="13"/>
  <c r="BC872" i="13"/>
  <c r="BB872" i="13"/>
  <c r="BA872" i="13"/>
  <c r="AZ872" i="13"/>
  <c r="AY872" i="13"/>
  <c r="AV872" i="13"/>
  <c r="BP1006" i="13"/>
  <c r="BO1006" i="13"/>
  <c r="BN1006" i="13"/>
  <c r="BM1006" i="13"/>
  <c r="BL1006" i="13"/>
  <c r="BK1006" i="13"/>
  <c r="BJ1006" i="13"/>
  <c r="BI1006" i="13"/>
  <c r="BH1006" i="13"/>
  <c r="BG1006" i="13"/>
  <c r="BF1006" i="13"/>
  <c r="BE1006" i="13"/>
  <c r="BD1006" i="13"/>
  <c r="BC1006" i="13"/>
  <c r="BB1006" i="13"/>
  <c r="BA1006" i="13"/>
  <c r="AZ1006" i="13"/>
  <c r="AY1006" i="13"/>
  <c r="AX1006" i="13"/>
  <c r="AW1006" i="13"/>
  <c r="BY1006" i="13"/>
  <c r="BX1006" i="13"/>
  <c r="BW1006" i="13"/>
  <c r="BV1006" i="13"/>
  <c r="BU1006" i="13"/>
  <c r="BT1006" i="13"/>
  <c r="BS1006" i="13"/>
  <c r="BR1006" i="13"/>
  <c r="BQ1006" i="13"/>
  <c r="AV1006" i="13"/>
  <c r="AY1100" i="13"/>
  <c r="AX1100" i="13"/>
  <c r="AW1100" i="13"/>
  <c r="BY1100" i="13"/>
  <c r="BX1100" i="13"/>
  <c r="BW1100" i="13"/>
  <c r="BV1100" i="13"/>
  <c r="BU1100" i="13"/>
  <c r="BT1100" i="13"/>
  <c r="BS1100" i="13"/>
  <c r="BR1100" i="13"/>
  <c r="BQ1100" i="13"/>
  <c r="BP1100" i="13"/>
  <c r="BO1100" i="13"/>
  <c r="BN1100" i="13"/>
  <c r="BM1100" i="13"/>
  <c r="BK1100" i="13"/>
  <c r="BJ1100" i="13"/>
  <c r="BI1100" i="13"/>
  <c r="BH1100" i="13"/>
  <c r="BG1100" i="13"/>
  <c r="BF1100" i="13"/>
  <c r="BE1100" i="13"/>
  <c r="BD1100" i="13"/>
  <c r="BC1100" i="13"/>
  <c r="BB1100" i="13"/>
  <c r="BA1100" i="13"/>
  <c r="AZ1100" i="13"/>
  <c r="BL1100" i="13"/>
  <c r="AV1100" i="13"/>
  <c r="BP934" i="13"/>
  <c r="BO934" i="13"/>
  <c r="BN934" i="13"/>
  <c r="BM934" i="13"/>
  <c r="BL934" i="13"/>
  <c r="BK934" i="13"/>
  <c r="BJ934" i="13"/>
  <c r="BI934" i="13"/>
  <c r="BH934" i="13"/>
  <c r="BG934" i="13"/>
  <c r="BF934" i="13"/>
  <c r="BE934" i="13"/>
  <c r="BC934" i="13"/>
  <c r="BB934" i="13"/>
  <c r="AZ934" i="13"/>
  <c r="BY934" i="13"/>
  <c r="BX934" i="13"/>
  <c r="BW934" i="13"/>
  <c r="BV934" i="13"/>
  <c r="BU934" i="13"/>
  <c r="BT934" i="13"/>
  <c r="BS934" i="13"/>
  <c r="BR934" i="13"/>
  <c r="BQ934" i="13"/>
  <c r="BD934" i="13"/>
  <c r="BA934" i="13"/>
  <c r="AY934" i="13"/>
  <c r="AX934" i="13"/>
  <c r="AW934" i="13"/>
  <c r="AV934" i="13"/>
  <c r="BI655" i="13"/>
  <c r="BY655" i="13"/>
  <c r="BX655" i="13"/>
  <c r="BW655" i="13"/>
  <c r="BV655" i="13"/>
  <c r="BU655" i="13"/>
  <c r="BT655" i="13"/>
  <c r="BS655" i="13"/>
  <c r="BR655" i="13"/>
  <c r="BQ655" i="13"/>
  <c r="BP655" i="13"/>
  <c r="BO655" i="13"/>
  <c r="BN655" i="13"/>
  <c r="BM655" i="13"/>
  <c r="BL655" i="13"/>
  <c r="BK655" i="13"/>
  <c r="BJ655" i="13"/>
  <c r="BH655" i="13"/>
  <c r="BG655" i="13"/>
  <c r="BF655" i="13"/>
  <c r="BE655" i="13"/>
  <c r="BD655" i="13"/>
  <c r="BC655" i="13"/>
  <c r="BB655" i="13"/>
  <c r="BA655" i="13"/>
  <c r="AZ655" i="13"/>
  <c r="AY655" i="13"/>
  <c r="AX655" i="13"/>
  <c r="AW655" i="13"/>
  <c r="AV655" i="13"/>
  <c r="BN1097" i="13"/>
  <c r="BM1097" i="13"/>
  <c r="BL1097" i="13"/>
  <c r="BK1097" i="13"/>
  <c r="BJ1097" i="13"/>
  <c r="BI1097" i="13"/>
  <c r="BH1097" i="13"/>
  <c r="BG1097" i="13"/>
  <c r="BF1097" i="13"/>
  <c r="BE1097" i="13"/>
  <c r="BD1097" i="13"/>
  <c r="BC1097" i="13"/>
  <c r="BB1097" i="13"/>
  <c r="BA1097" i="13"/>
  <c r="AZ1097" i="13"/>
  <c r="AY1097" i="13"/>
  <c r="AX1097" i="13"/>
  <c r="AW1097" i="13"/>
  <c r="BY1097" i="13"/>
  <c r="BX1097" i="13"/>
  <c r="BW1097" i="13"/>
  <c r="BV1097" i="13"/>
  <c r="BU1097" i="13"/>
  <c r="BT1097" i="13"/>
  <c r="BS1097" i="13"/>
  <c r="BR1097" i="13"/>
  <c r="BQ1097" i="13"/>
  <c r="BP1097" i="13"/>
  <c r="BO1097" i="13"/>
  <c r="AV1097" i="13"/>
  <c r="BC883" i="13"/>
  <c r="BB883" i="13"/>
  <c r="BA883" i="13"/>
  <c r="AZ883" i="13"/>
  <c r="AY883" i="13"/>
  <c r="AX883" i="13"/>
  <c r="AW883" i="13"/>
  <c r="BY883" i="13"/>
  <c r="BX883" i="13"/>
  <c r="BW883" i="13"/>
  <c r="BV883" i="13"/>
  <c r="BU883" i="13"/>
  <c r="BT883" i="13"/>
  <c r="BS883" i="13"/>
  <c r="BR883" i="13"/>
  <c r="BQ883" i="13"/>
  <c r="BP883" i="13"/>
  <c r="BO883" i="13"/>
  <c r="BN883" i="13"/>
  <c r="BM883" i="13"/>
  <c r="BL883" i="13"/>
  <c r="BK883" i="13"/>
  <c r="BJ883" i="13"/>
  <c r="BI883" i="13"/>
  <c r="BH883" i="13"/>
  <c r="BG883" i="13"/>
  <c r="BF883" i="13"/>
  <c r="BE883" i="13"/>
  <c r="BD883" i="13"/>
  <c r="AV883" i="13"/>
  <c r="BC919" i="13"/>
  <c r="BB919" i="13"/>
  <c r="BA919" i="13"/>
  <c r="AZ919" i="13"/>
  <c r="AY919" i="13"/>
  <c r="AX919" i="13"/>
  <c r="AW919" i="13"/>
  <c r="BY919" i="13"/>
  <c r="BX919" i="13"/>
  <c r="BW919" i="13"/>
  <c r="BV919" i="13"/>
  <c r="BU919" i="13"/>
  <c r="BT919" i="13"/>
  <c r="BS919" i="13"/>
  <c r="BR919" i="13"/>
  <c r="BQ919" i="13"/>
  <c r="BP919" i="13"/>
  <c r="BO919" i="13"/>
  <c r="BN919" i="13"/>
  <c r="BM919" i="13"/>
  <c r="BL919" i="13"/>
  <c r="BK919" i="13"/>
  <c r="BJ919" i="13"/>
  <c r="BI919" i="13"/>
  <c r="BH919" i="13"/>
  <c r="BG919" i="13"/>
  <c r="BF919" i="13"/>
  <c r="BE919" i="13"/>
  <c r="BD919" i="13"/>
  <c r="AV919" i="13"/>
  <c r="BY856" i="13"/>
  <c r="BX856" i="13"/>
  <c r="BW856" i="13"/>
  <c r="BV856" i="13"/>
  <c r="BU856" i="13"/>
  <c r="BT856" i="13"/>
  <c r="BS856" i="13"/>
  <c r="BR856" i="13"/>
  <c r="BQ856" i="13"/>
  <c r="BP856" i="13"/>
  <c r="BO856" i="13"/>
  <c r="BN856" i="13"/>
  <c r="BM856" i="13"/>
  <c r="BL856" i="13"/>
  <c r="BK856" i="13"/>
  <c r="BJ856" i="13"/>
  <c r="BI856" i="13"/>
  <c r="BH856" i="13"/>
  <c r="BG856" i="13"/>
  <c r="BF856" i="13"/>
  <c r="BE856" i="13"/>
  <c r="BD856" i="13"/>
  <c r="BC856" i="13"/>
  <c r="BB856" i="13"/>
  <c r="BA856" i="13"/>
  <c r="AZ856" i="13"/>
  <c r="AY856" i="13"/>
  <c r="AX856" i="13"/>
  <c r="AW856" i="13"/>
  <c r="AV856" i="13"/>
  <c r="AZ942" i="13"/>
  <c r="AY942" i="13"/>
  <c r="AX942" i="13"/>
  <c r="AW942" i="13"/>
  <c r="BY942" i="13"/>
  <c r="BX942" i="13"/>
  <c r="BW942" i="13"/>
  <c r="BV942" i="13"/>
  <c r="BU942" i="13"/>
  <c r="BT942" i="13"/>
  <c r="BS942" i="13"/>
  <c r="BR942" i="13"/>
  <c r="BQ942" i="13"/>
  <c r="BP942" i="13"/>
  <c r="BO942" i="13"/>
  <c r="BN942" i="13"/>
  <c r="BM942" i="13"/>
  <c r="BL942" i="13"/>
  <c r="BK942" i="13"/>
  <c r="BJ942" i="13"/>
  <c r="BI942" i="13"/>
  <c r="BH942" i="13"/>
  <c r="BG942" i="13"/>
  <c r="BF942" i="13"/>
  <c r="BE942" i="13"/>
  <c r="BD942" i="13"/>
  <c r="BC942" i="13"/>
  <c r="BB942" i="13"/>
  <c r="BA942" i="13"/>
  <c r="AV942" i="13"/>
  <c r="BY1084" i="13"/>
  <c r="BX1084" i="13"/>
  <c r="BW1084" i="13"/>
  <c r="BV1084" i="13"/>
  <c r="BU1084" i="13"/>
  <c r="BT1084" i="13"/>
  <c r="BS1084" i="13"/>
  <c r="BR1084" i="13"/>
  <c r="BQ1084" i="13"/>
  <c r="BP1084" i="13"/>
  <c r="BO1084" i="13"/>
  <c r="BN1084" i="13"/>
  <c r="BM1084" i="13"/>
  <c r="BL1084" i="13"/>
  <c r="BK1084" i="13"/>
  <c r="BJ1084" i="13"/>
  <c r="BI1084" i="13"/>
  <c r="BG1084" i="13"/>
  <c r="BF1084" i="13"/>
  <c r="BE1084" i="13"/>
  <c r="BD1084" i="13"/>
  <c r="BC1084" i="13"/>
  <c r="BB1084" i="13"/>
  <c r="BA1084" i="13"/>
  <c r="AZ1084" i="13"/>
  <c r="AY1084" i="13"/>
  <c r="AX1084" i="13"/>
  <c r="AW1084" i="13"/>
  <c r="BH1084" i="13"/>
  <c r="AV1084" i="13"/>
  <c r="BX825" i="13"/>
  <c r="BW825" i="13"/>
  <c r="BV825" i="13"/>
  <c r="BU825" i="13"/>
  <c r="BT825" i="13"/>
  <c r="BS825" i="13"/>
  <c r="BR825" i="13"/>
  <c r="BQ825" i="13"/>
  <c r="BP825" i="13"/>
  <c r="BO825" i="13"/>
  <c r="BN825" i="13"/>
  <c r="BM825" i="13"/>
  <c r="BL825" i="13"/>
  <c r="BK825" i="13"/>
  <c r="BJ825" i="13"/>
  <c r="BI825" i="13"/>
  <c r="BH825" i="13"/>
  <c r="BG825" i="13"/>
  <c r="BF825" i="13"/>
  <c r="BE825" i="13"/>
  <c r="BD825" i="13"/>
  <c r="BC825" i="13"/>
  <c r="BB825" i="13"/>
  <c r="BA825" i="13"/>
  <c r="AZ825" i="13"/>
  <c r="AY825" i="13"/>
  <c r="AX825" i="13"/>
  <c r="AW825" i="13"/>
  <c r="BY825" i="13"/>
  <c r="AV825" i="13"/>
  <c r="BG766" i="13"/>
  <c r="BF766" i="13"/>
  <c r="BE766" i="13"/>
  <c r="BD766" i="13"/>
  <c r="BC766" i="13"/>
  <c r="BB766" i="13"/>
  <c r="BA766" i="13"/>
  <c r="AZ766" i="13"/>
  <c r="AY766" i="13"/>
  <c r="AX766" i="13"/>
  <c r="AW766" i="13"/>
  <c r="BY766" i="13"/>
  <c r="BX766" i="13"/>
  <c r="BV766" i="13"/>
  <c r="BU766" i="13"/>
  <c r="BT766" i="13"/>
  <c r="BW766" i="13"/>
  <c r="BS766" i="13"/>
  <c r="BR766" i="13"/>
  <c r="BQ766" i="13"/>
  <c r="BP766" i="13"/>
  <c r="BO766" i="13"/>
  <c r="BN766" i="13"/>
  <c r="BM766" i="13"/>
  <c r="BL766" i="13"/>
  <c r="BK766" i="13"/>
  <c r="BJ766" i="13"/>
  <c r="BI766" i="13"/>
  <c r="BH766" i="13"/>
  <c r="AV766" i="13"/>
  <c r="BP707" i="13"/>
  <c r="BO707" i="13"/>
  <c r="BN707" i="13"/>
  <c r="BM707" i="13"/>
  <c r="BL707" i="13"/>
  <c r="BK707" i="13"/>
  <c r="BJ707" i="13"/>
  <c r="BI707" i="13"/>
  <c r="BH707" i="13"/>
  <c r="BG707" i="13"/>
  <c r="BF707" i="13"/>
  <c r="BE707" i="13"/>
  <c r="BD707" i="13"/>
  <c r="BC707" i="13"/>
  <c r="BB707" i="13"/>
  <c r="BA707" i="13"/>
  <c r="AZ707" i="13"/>
  <c r="AY707" i="13"/>
  <c r="AX707" i="13"/>
  <c r="AW707" i="13"/>
  <c r="BY707" i="13"/>
  <c r="BX707" i="13"/>
  <c r="BW707" i="13"/>
  <c r="BV707" i="13"/>
  <c r="BU707" i="13"/>
  <c r="BT707" i="13"/>
  <c r="BS707" i="13"/>
  <c r="BR707" i="13"/>
  <c r="BQ707" i="13"/>
  <c r="AV707" i="13"/>
  <c r="BB669" i="13"/>
  <c r="BA669" i="13"/>
  <c r="AY669" i="13"/>
  <c r="AX669" i="13"/>
  <c r="BY669" i="13"/>
  <c r="BW669" i="13"/>
  <c r="BR669" i="13"/>
  <c r="BK669" i="13"/>
  <c r="BJ669" i="13"/>
  <c r="BI669" i="13"/>
  <c r="BH669" i="13"/>
  <c r="BG669" i="13"/>
  <c r="BF669" i="13"/>
  <c r="BE669" i="13"/>
  <c r="BD669" i="13"/>
  <c r="BC669" i="13"/>
  <c r="AZ669" i="13"/>
  <c r="AW669" i="13"/>
  <c r="BX669" i="13"/>
  <c r="BV669" i="13"/>
  <c r="BU669" i="13"/>
  <c r="BT669" i="13"/>
  <c r="BS669" i="13"/>
  <c r="BQ669" i="13"/>
  <c r="BP669" i="13"/>
  <c r="BO669" i="13"/>
  <c r="BN669" i="13"/>
  <c r="BM669" i="13"/>
  <c r="BL669" i="13"/>
  <c r="AV669" i="13"/>
  <c r="BY658" i="13"/>
  <c r="BU658" i="13"/>
  <c r="BT658" i="13"/>
  <c r="BS658" i="13"/>
  <c r="BR658" i="13"/>
  <c r="BQ658" i="13"/>
  <c r="BP658" i="13"/>
  <c r="BO658" i="13"/>
  <c r="BN658" i="13"/>
  <c r="BM658" i="13"/>
  <c r="BL658" i="13"/>
  <c r="BK658" i="13"/>
  <c r="BJ658" i="13"/>
  <c r="BI658" i="13"/>
  <c r="BH658" i="13"/>
  <c r="BG658" i="13"/>
  <c r="BF658" i="13"/>
  <c r="BE658" i="13"/>
  <c r="BD658" i="13"/>
  <c r="BC658" i="13"/>
  <c r="BB658" i="13"/>
  <c r="BA658" i="13"/>
  <c r="AZ658" i="13"/>
  <c r="AY658" i="13"/>
  <c r="AX658" i="13"/>
  <c r="AW658" i="13"/>
  <c r="BX658" i="13"/>
  <c r="BW658" i="13"/>
  <c r="BV658" i="13"/>
  <c r="AV658" i="13"/>
  <c r="AY625" i="13"/>
  <c r="AX625" i="13"/>
  <c r="AW625" i="13"/>
  <c r="BY625" i="13"/>
  <c r="BX625" i="13"/>
  <c r="BW625" i="13"/>
  <c r="BV625" i="13"/>
  <c r="BU625" i="13"/>
  <c r="BT625" i="13"/>
  <c r="BS625" i="13"/>
  <c r="BR625" i="13"/>
  <c r="BQ625" i="13"/>
  <c r="BP625" i="13"/>
  <c r="BO625" i="13"/>
  <c r="BN625" i="13"/>
  <c r="BM625" i="13"/>
  <c r="BL625" i="13"/>
  <c r="BK625" i="13"/>
  <c r="BJ625" i="13"/>
  <c r="BI625" i="13"/>
  <c r="BH625" i="13"/>
  <c r="BG625" i="13"/>
  <c r="BF625" i="13"/>
  <c r="BE625" i="13"/>
  <c r="BD625" i="13"/>
  <c r="BC625" i="13"/>
  <c r="BB625" i="13"/>
  <c r="BA625" i="13"/>
  <c r="AZ625" i="13"/>
  <c r="AV625" i="13"/>
  <c r="BY614" i="13"/>
  <c r="BX614" i="13"/>
  <c r="BW614" i="13"/>
  <c r="BV614" i="13"/>
  <c r="BU614" i="13"/>
  <c r="BT614" i="13"/>
  <c r="BS614" i="13"/>
  <c r="BR614" i="13"/>
  <c r="BQ614" i="13"/>
  <c r="BP614" i="13"/>
  <c r="BO614" i="13"/>
  <c r="BN614" i="13"/>
  <c r="BM614" i="13"/>
  <c r="BL614" i="13"/>
  <c r="BK614" i="13"/>
  <c r="BJ614" i="13"/>
  <c r="BI614" i="13"/>
  <c r="BH614" i="13"/>
  <c r="BG614" i="13"/>
  <c r="BF614" i="13"/>
  <c r="BE614" i="13"/>
  <c r="BD614" i="13"/>
  <c r="BC614" i="13"/>
  <c r="BB614" i="13"/>
  <c r="BA614" i="13"/>
  <c r="AZ614" i="13"/>
  <c r="AY614" i="13"/>
  <c r="AX614" i="13"/>
  <c r="AW614" i="13"/>
  <c r="AV614" i="13"/>
  <c r="BY603" i="13"/>
  <c r="BX603" i="13"/>
  <c r="BW603" i="13"/>
  <c r="BV603" i="13"/>
  <c r="BU603" i="13"/>
  <c r="BT603" i="13"/>
  <c r="BS603" i="13"/>
  <c r="BR603" i="13"/>
  <c r="BQ603" i="13"/>
  <c r="BP603" i="13"/>
  <c r="BO603" i="13"/>
  <c r="BN603" i="13"/>
  <c r="BM603" i="13"/>
  <c r="BL603" i="13"/>
  <c r="BK603" i="13"/>
  <c r="BJ603" i="13"/>
  <c r="BI603" i="13"/>
  <c r="BH603" i="13"/>
  <c r="BG603" i="13"/>
  <c r="BF603" i="13"/>
  <c r="BE603" i="13"/>
  <c r="BD603" i="13"/>
  <c r="BC603" i="13"/>
  <c r="BB603" i="13"/>
  <c r="BA603" i="13"/>
  <c r="AZ603" i="13"/>
  <c r="AY603" i="13"/>
  <c r="AX603" i="13"/>
  <c r="AW603" i="13"/>
  <c r="AV603" i="13"/>
  <c r="BT592" i="13"/>
  <c r="BS592" i="13"/>
  <c r="BR592" i="13"/>
  <c r="BQ592" i="13"/>
  <c r="BP592" i="13"/>
  <c r="BO592" i="13"/>
  <c r="BN592" i="13"/>
  <c r="BM592" i="13"/>
  <c r="BL592" i="13"/>
  <c r="BK592" i="13"/>
  <c r="BJ592" i="13"/>
  <c r="BI592" i="13"/>
  <c r="BH592" i="13"/>
  <c r="BG592" i="13"/>
  <c r="BF592" i="13"/>
  <c r="BE592" i="13"/>
  <c r="BD592" i="13"/>
  <c r="BB592" i="13"/>
  <c r="AZ592" i="13"/>
  <c r="AY592" i="13"/>
  <c r="AX592" i="13"/>
  <c r="AW592" i="13"/>
  <c r="BY592" i="13"/>
  <c r="BX592" i="13"/>
  <c r="BW592" i="13"/>
  <c r="BV592" i="13"/>
  <c r="BU592" i="13"/>
  <c r="BC592" i="13"/>
  <c r="BA592" i="13"/>
  <c r="AV592" i="13"/>
  <c r="BN944" i="13"/>
  <c r="BM944" i="13"/>
  <c r="BL944" i="13"/>
  <c r="BK944" i="13"/>
  <c r="BJ944" i="13"/>
  <c r="BI944" i="13"/>
  <c r="BH944" i="13"/>
  <c r="BG944" i="13"/>
  <c r="BF944" i="13"/>
  <c r="BE944" i="13"/>
  <c r="BD944" i="13"/>
  <c r="BC944" i="13"/>
  <c r="BB944" i="13"/>
  <c r="BA944" i="13"/>
  <c r="AZ944" i="13"/>
  <c r="AY944" i="13"/>
  <c r="AX944" i="13"/>
  <c r="AW944" i="13"/>
  <c r="BY944" i="13"/>
  <c r="BX944" i="13"/>
  <c r="BW944" i="13"/>
  <c r="BV944" i="13"/>
  <c r="BU944" i="13"/>
  <c r="BT944" i="13"/>
  <c r="BS944" i="13"/>
  <c r="BR944" i="13"/>
  <c r="BQ944" i="13"/>
  <c r="BP944" i="13"/>
  <c r="BO944" i="13"/>
  <c r="AV944" i="13"/>
  <c r="BY918" i="13"/>
  <c r="BX918" i="13"/>
  <c r="BW918" i="13"/>
  <c r="BV918" i="13"/>
  <c r="BU918" i="13"/>
  <c r="BT918" i="13"/>
  <c r="BS918" i="13"/>
  <c r="BR918" i="13"/>
  <c r="BQ918" i="13"/>
  <c r="BP918" i="13"/>
  <c r="BO918" i="13"/>
  <c r="BN918" i="13"/>
  <c r="BM918" i="13"/>
  <c r="BL918" i="13"/>
  <c r="BK918" i="13"/>
  <c r="BJ918" i="13"/>
  <c r="BI918" i="13"/>
  <c r="BH918" i="13"/>
  <c r="BG918" i="13"/>
  <c r="BF918" i="13"/>
  <c r="BE918" i="13"/>
  <c r="BD918" i="13"/>
  <c r="BC918" i="13"/>
  <c r="BB918" i="13"/>
  <c r="BA918" i="13"/>
  <c r="AZ918" i="13"/>
  <c r="AY918" i="13"/>
  <c r="AX918" i="13"/>
  <c r="AW918" i="13"/>
  <c r="AV918" i="13"/>
  <c r="BY639" i="13"/>
  <c r="BX639" i="13"/>
  <c r="BW639" i="13"/>
  <c r="BV639" i="13"/>
  <c r="BU639" i="13"/>
  <c r="BT639" i="13"/>
  <c r="BS639" i="13"/>
  <c r="BR639" i="13"/>
  <c r="BQ639" i="13"/>
  <c r="BP639" i="13"/>
  <c r="BO639" i="13"/>
  <c r="BN639" i="13"/>
  <c r="BM639" i="13"/>
  <c r="BL639" i="13"/>
  <c r="BK639" i="13"/>
  <c r="BJ639" i="13"/>
  <c r="BI639" i="13"/>
  <c r="BH639" i="13"/>
  <c r="BG639" i="13"/>
  <c r="BF639" i="13"/>
  <c r="BE639" i="13"/>
  <c r="BD639" i="13"/>
  <c r="BC639" i="13"/>
  <c r="BB639" i="13"/>
  <c r="BA639" i="13"/>
  <c r="AZ639" i="13"/>
  <c r="AY639" i="13"/>
  <c r="AX639" i="13"/>
  <c r="AW639" i="13"/>
  <c r="AV639" i="13"/>
  <c r="BJ1081" i="13"/>
  <c r="BI1081" i="13"/>
  <c r="BH1081" i="13"/>
  <c r="BG1081" i="13"/>
  <c r="BF1081" i="13"/>
  <c r="BE1081" i="13"/>
  <c r="BD1081" i="13"/>
  <c r="BC1081" i="13"/>
  <c r="BB1081" i="13"/>
  <c r="BA1081" i="13"/>
  <c r="AZ1081" i="13"/>
  <c r="AY1081" i="13"/>
  <c r="AX1081" i="13"/>
  <c r="AW1081" i="13"/>
  <c r="BY1081" i="13"/>
  <c r="BX1081" i="13"/>
  <c r="BV1081" i="13"/>
  <c r="BU1081" i="13"/>
  <c r="BT1081" i="13"/>
  <c r="BS1081" i="13"/>
  <c r="BR1081" i="13"/>
  <c r="BQ1081" i="13"/>
  <c r="BP1081" i="13"/>
  <c r="BO1081" i="13"/>
  <c r="BN1081" i="13"/>
  <c r="BM1081" i="13"/>
  <c r="BL1081" i="13"/>
  <c r="BK1081" i="13"/>
  <c r="BW1081" i="13"/>
  <c r="AV1081" i="13"/>
  <c r="AY867" i="13"/>
  <c r="AX867" i="13"/>
  <c r="AW867" i="13"/>
  <c r="BY867" i="13"/>
  <c r="BX867" i="13"/>
  <c r="BW867" i="13"/>
  <c r="BV867" i="13"/>
  <c r="BU867" i="13"/>
  <c r="BT867" i="13"/>
  <c r="BS867" i="13"/>
  <c r="BR867" i="13"/>
  <c r="BQ867" i="13"/>
  <c r="BP867" i="13"/>
  <c r="BO867" i="13"/>
  <c r="BN867" i="13"/>
  <c r="BM867" i="13"/>
  <c r="BL867" i="13"/>
  <c r="BK867" i="13"/>
  <c r="BJ867" i="13"/>
  <c r="BI867" i="13"/>
  <c r="BH867" i="13"/>
  <c r="BG867" i="13"/>
  <c r="BF867" i="13"/>
  <c r="BE867" i="13"/>
  <c r="BD867" i="13"/>
  <c r="BC867" i="13"/>
  <c r="BB867" i="13"/>
  <c r="BA867" i="13"/>
  <c r="AZ867" i="13"/>
  <c r="AV867" i="13"/>
  <c r="AY903" i="13"/>
  <c r="AX903" i="13"/>
  <c r="AW903" i="13"/>
  <c r="BY903" i="13"/>
  <c r="BX903" i="13"/>
  <c r="BW903" i="13"/>
  <c r="BV903" i="13"/>
  <c r="BU903" i="13"/>
  <c r="BT903" i="13"/>
  <c r="BS903" i="13"/>
  <c r="BR903" i="13"/>
  <c r="BQ903" i="13"/>
  <c r="BP903" i="13"/>
  <c r="BO903" i="13"/>
  <c r="BN903" i="13"/>
  <c r="BM903" i="13"/>
  <c r="BL903" i="13"/>
  <c r="BK903" i="13"/>
  <c r="BJ903" i="13"/>
  <c r="BI903" i="13"/>
  <c r="BH903" i="13"/>
  <c r="BG903" i="13"/>
  <c r="BF903" i="13"/>
  <c r="BE903" i="13"/>
  <c r="BD903" i="13"/>
  <c r="BC903" i="13"/>
  <c r="BB903" i="13"/>
  <c r="BA903" i="13"/>
  <c r="AZ903" i="13"/>
  <c r="AV903" i="13"/>
  <c r="BY840" i="13"/>
  <c r="BX840" i="13"/>
  <c r="BW840" i="13"/>
  <c r="BV840" i="13"/>
  <c r="BU840" i="13"/>
  <c r="BT840" i="13"/>
  <c r="BS840" i="13"/>
  <c r="BR840" i="13"/>
  <c r="BQ840" i="13"/>
  <c r="BP840" i="13"/>
  <c r="BO840" i="13"/>
  <c r="BN840" i="13"/>
  <c r="BM840" i="13"/>
  <c r="BL840" i="13"/>
  <c r="BK840" i="13"/>
  <c r="BJ840" i="13"/>
  <c r="BF840" i="13"/>
  <c r="BI840" i="13"/>
  <c r="BH840" i="13"/>
  <c r="BG840" i="13"/>
  <c r="BE840" i="13"/>
  <c r="BD840" i="13"/>
  <c r="BC840" i="13"/>
  <c r="BB840" i="13"/>
  <c r="BA840" i="13"/>
  <c r="AZ840" i="13"/>
  <c r="AY840" i="13"/>
  <c r="AX840" i="13"/>
  <c r="AW840" i="13"/>
  <c r="AV840" i="13"/>
  <c r="BL910" i="13"/>
  <c r="BK910" i="13"/>
  <c r="BJ910" i="13"/>
  <c r="BI910" i="13"/>
  <c r="BH910" i="13"/>
  <c r="BG910" i="13"/>
  <c r="BF910" i="13"/>
  <c r="BE910" i="13"/>
  <c r="BD910" i="13"/>
  <c r="BC910" i="13"/>
  <c r="BB910" i="13"/>
  <c r="BA910" i="13"/>
  <c r="AZ910" i="13"/>
  <c r="AY910" i="13"/>
  <c r="AX910" i="13"/>
  <c r="AW910" i="13"/>
  <c r="BY910" i="13"/>
  <c r="BX910" i="13"/>
  <c r="BW910" i="13"/>
  <c r="BV910" i="13"/>
  <c r="BU910" i="13"/>
  <c r="BT910" i="13"/>
  <c r="BS910" i="13"/>
  <c r="BR910" i="13"/>
  <c r="BQ910" i="13"/>
  <c r="BP910" i="13"/>
  <c r="BO910" i="13"/>
  <c r="BN910" i="13"/>
  <c r="BM910" i="13"/>
  <c r="AV910" i="13"/>
  <c r="BY1068" i="13"/>
  <c r="BX1068" i="13"/>
  <c r="BW1068" i="13"/>
  <c r="BV1068" i="13"/>
  <c r="BU1068" i="13"/>
  <c r="BT1068" i="13"/>
  <c r="BS1068" i="13"/>
  <c r="BR1068" i="13"/>
  <c r="BQ1068" i="13"/>
  <c r="BP1068" i="13"/>
  <c r="BO1068" i="13"/>
  <c r="BN1068" i="13"/>
  <c r="BM1068" i="13"/>
  <c r="BL1068" i="13"/>
  <c r="BK1068" i="13"/>
  <c r="BJ1068" i="13"/>
  <c r="BI1068" i="13"/>
  <c r="BH1068" i="13"/>
  <c r="BG1068" i="13"/>
  <c r="BF1068" i="13"/>
  <c r="BE1068" i="13"/>
  <c r="BC1068" i="13"/>
  <c r="BB1068" i="13"/>
  <c r="BA1068" i="13"/>
  <c r="AZ1068" i="13"/>
  <c r="AY1068" i="13"/>
  <c r="AX1068" i="13"/>
  <c r="AW1068" i="13"/>
  <c r="BD1068" i="13"/>
  <c r="AV1068" i="13"/>
  <c r="BG680" i="13"/>
  <c r="BF680" i="13"/>
  <c r="BE680" i="13"/>
  <c r="BD680" i="13"/>
  <c r="BC680" i="13"/>
  <c r="BB680" i="13"/>
  <c r="BA680" i="13"/>
  <c r="AZ680" i="13"/>
  <c r="AY680" i="13"/>
  <c r="AX680" i="13"/>
  <c r="AW680" i="13"/>
  <c r="BY680" i="13"/>
  <c r="BX680" i="13"/>
  <c r="BW680" i="13"/>
  <c r="BV680" i="13"/>
  <c r="BU680" i="13"/>
  <c r="BQ680" i="13"/>
  <c r="BP680" i="13"/>
  <c r="BO680" i="13"/>
  <c r="BN680" i="13"/>
  <c r="BM680" i="13"/>
  <c r="BL680" i="13"/>
  <c r="BK680" i="13"/>
  <c r="BJ680" i="13"/>
  <c r="BI680" i="13"/>
  <c r="BH680" i="13"/>
  <c r="BT680" i="13"/>
  <c r="BS680" i="13"/>
  <c r="BR680" i="13"/>
  <c r="AV680" i="13"/>
  <c r="BE631" i="13"/>
  <c r="BD631" i="13"/>
  <c r="BC631" i="13"/>
  <c r="BB631" i="13"/>
  <c r="BA631" i="13"/>
  <c r="AZ631" i="13"/>
  <c r="AY631" i="13"/>
  <c r="AX631" i="13"/>
  <c r="AW631" i="13"/>
  <c r="BY631" i="13"/>
  <c r="BX631" i="13"/>
  <c r="BW631" i="13"/>
  <c r="BV631" i="13"/>
  <c r="BU631" i="13"/>
  <c r="BT631" i="13"/>
  <c r="BS631" i="13"/>
  <c r="BR631" i="13"/>
  <c r="BQ631" i="13"/>
  <c r="BP631" i="13"/>
  <c r="BO631" i="13"/>
  <c r="BN631" i="13"/>
  <c r="BM631" i="13"/>
  <c r="BL631" i="13"/>
  <c r="BK631" i="13"/>
  <c r="BJ631" i="13"/>
  <c r="BI631" i="13"/>
  <c r="BH631" i="13"/>
  <c r="BG631" i="13"/>
  <c r="BF631" i="13"/>
  <c r="AV631" i="13"/>
  <c r="AZ620" i="13"/>
  <c r="AY620" i="13"/>
  <c r="AX620" i="13"/>
  <c r="AW620" i="13"/>
  <c r="BY620" i="13"/>
  <c r="BX620" i="13"/>
  <c r="BW620" i="13"/>
  <c r="BV620" i="13"/>
  <c r="BU620" i="13"/>
  <c r="BT620" i="13"/>
  <c r="BS620" i="13"/>
  <c r="BR620" i="13"/>
  <c r="BQ620" i="13"/>
  <c r="BP620" i="13"/>
  <c r="BO620" i="13"/>
  <c r="BN620" i="13"/>
  <c r="BM620" i="13"/>
  <c r="BL620" i="13"/>
  <c r="BK620" i="13"/>
  <c r="BJ620" i="13"/>
  <c r="BI620" i="13"/>
  <c r="BH620" i="13"/>
  <c r="BG620" i="13"/>
  <c r="BF620" i="13"/>
  <c r="BE620" i="13"/>
  <c r="BD620" i="13"/>
  <c r="BC620" i="13"/>
  <c r="BB620" i="13"/>
  <c r="BA620" i="13"/>
  <c r="AV620" i="13"/>
  <c r="BR661" i="13"/>
  <c r="BQ661" i="13"/>
  <c r="BO661" i="13"/>
  <c r="BN661" i="13"/>
  <c r="BJ661" i="13"/>
  <c r="BH661" i="13"/>
  <c r="BS661" i="13"/>
  <c r="BP661" i="13"/>
  <c r="BM661" i="13"/>
  <c r="BL661" i="13"/>
  <c r="BK661" i="13"/>
  <c r="BI661" i="13"/>
  <c r="BG661" i="13"/>
  <c r="BF661" i="13"/>
  <c r="BE661" i="13"/>
  <c r="BD661" i="13"/>
  <c r="BC661" i="13"/>
  <c r="BB661" i="13"/>
  <c r="BA661" i="13"/>
  <c r="AZ661" i="13"/>
  <c r="AY661" i="13"/>
  <c r="AX661" i="13"/>
  <c r="AW661" i="13"/>
  <c r="BY661" i="13"/>
  <c r="BX661" i="13"/>
  <c r="BW661" i="13"/>
  <c r="BV661" i="13"/>
  <c r="BU661" i="13"/>
  <c r="BT661" i="13"/>
  <c r="AV661" i="13"/>
  <c r="BY902" i="13"/>
  <c r="BX902" i="13"/>
  <c r="BW902" i="13"/>
  <c r="BV902" i="13"/>
  <c r="BU902" i="13"/>
  <c r="BT902" i="13"/>
  <c r="BS902" i="13"/>
  <c r="BR902" i="13"/>
  <c r="BQ902" i="13"/>
  <c r="BP902" i="13"/>
  <c r="BO902" i="13"/>
  <c r="BN902" i="13"/>
  <c r="BM902" i="13"/>
  <c r="BL902" i="13"/>
  <c r="BK902" i="13"/>
  <c r="BJ902" i="13"/>
  <c r="BI902" i="13"/>
  <c r="BH902" i="13"/>
  <c r="BG902" i="13"/>
  <c r="BF902" i="13"/>
  <c r="BE902" i="13"/>
  <c r="BD902" i="13"/>
  <c r="BC902" i="13"/>
  <c r="BB902" i="13"/>
  <c r="BA902" i="13"/>
  <c r="AZ902" i="13"/>
  <c r="AY902" i="13"/>
  <c r="AX902" i="13"/>
  <c r="AW902" i="13"/>
  <c r="AV902" i="13"/>
  <c r="BU623" i="13"/>
  <c r="BT623" i="13"/>
  <c r="BS623" i="13"/>
  <c r="BR623" i="13"/>
  <c r="BQ623" i="13"/>
  <c r="BP623" i="13"/>
  <c r="BO623" i="13"/>
  <c r="BN623" i="13"/>
  <c r="BM623" i="13"/>
  <c r="BL623" i="13"/>
  <c r="BK623" i="13"/>
  <c r="BJ623" i="13"/>
  <c r="BI623" i="13"/>
  <c r="BH623" i="13"/>
  <c r="BG623" i="13"/>
  <c r="BF623" i="13"/>
  <c r="BE623" i="13"/>
  <c r="BD623" i="13"/>
  <c r="BC623" i="13"/>
  <c r="BB623" i="13"/>
  <c r="BA623" i="13"/>
  <c r="AZ623" i="13"/>
  <c r="AY623" i="13"/>
  <c r="AX623" i="13"/>
  <c r="AW623" i="13"/>
  <c r="BY623" i="13"/>
  <c r="BX623" i="13"/>
  <c r="BW623" i="13"/>
  <c r="BV623" i="13"/>
  <c r="AV623" i="13"/>
  <c r="BF1065" i="13"/>
  <c r="BE1065" i="13"/>
  <c r="BD1065" i="13"/>
  <c r="BC1065" i="13"/>
  <c r="BB1065" i="13"/>
  <c r="BA1065" i="13"/>
  <c r="AZ1065" i="13"/>
  <c r="AY1065" i="13"/>
  <c r="AX1065" i="13"/>
  <c r="AW1065" i="13"/>
  <c r="BY1065" i="13"/>
  <c r="BX1065" i="13"/>
  <c r="BW1065" i="13"/>
  <c r="BV1065" i="13"/>
  <c r="BU1065" i="13"/>
  <c r="BT1065" i="13"/>
  <c r="BR1065" i="13"/>
  <c r="BQ1065" i="13"/>
  <c r="BP1065" i="13"/>
  <c r="BO1065" i="13"/>
  <c r="BN1065" i="13"/>
  <c r="BM1065" i="13"/>
  <c r="BL1065" i="13"/>
  <c r="BK1065" i="13"/>
  <c r="BJ1065" i="13"/>
  <c r="BI1065" i="13"/>
  <c r="BH1065" i="13"/>
  <c r="BG1065" i="13"/>
  <c r="BS1065" i="13"/>
  <c r="AV1065" i="13"/>
  <c r="BY851" i="13"/>
  <c r="BX851" i="13"/>
  <c r="BW851" i="13"/>
  <c r="BV851" i="13"/>
  <c r="BU851" i="13"/>
  <c r="BT851" i="13"/>
  <c r="BS851" i="13"/>
  <c r="BR851" i="13"/>
  <c r="BQ851" i="13"/>
  <c r="BP851" i="13"/>
  <c r="BO851" i="13"/>
  <c r="BN851" i="13"/>
  <c r="BM851" i="13"/>
  <c r="BL851" i="13"/>
  <c r="BK851" i="13"/>
  <c r="BJ851" i="13"/>
  <c r="BI851" i="13"/>
  <c r="BH851" i="13"/>
  <c r="BG851" i="13"/>
  <c r="BF851" i="13"/>
  <c r="BE851" i="13"/>
  <c r="BD851" i="13"/>
  <c r="BC851" i="13"/>
  <c r="BB851" i="13"/>
  <c r="AY851" i="13"/>
  <c r="BA851" i="13"/>
  <c r="AZ851" i="13"/>
  <c r="AX851" i="13"/>
  <c r="AW851" i="13"/>
  <c r="AV851" i="13"/>
  <c r="BY887" i="13"/>
  <c r="BX887" i="13"/>
  <c r="BW887" i="13"/>
  <c r="BV887" i="13"/>
  <c r="BU887" i="13"/>
  <c r="BT887" i="13"/>
  <c r="BS887" i="13"/>
  <c r="BR887" i="13"/>
  <c r="BQ887" i="13"/>
  <c r="BP887" i="13"/>
  <c r="BO887" i="13"/>
  <c r="BN887" i="13"/>
  <c r="BM887" i="13"/>
  <c r="BL887" i="13"/>
  <c r="BK887" i="13"/>
  <c r="BJ887" i="13"/>
  <c r="BI887" i="13"/>
  <c r="BH887" i="13"/>
  <c r="BG887" i="13"/>
  <c r="BF887" i="13"/>
  <c r="BE887" i="13"/>
  <c r="BD887" i="13"/>
  <c r="BC887" i="13"/>
  <c r="BB887" i="13"/>
  <c r="BA887" i="13"/>
  <c r="AZ887" i="13"/>
  <c r="AY887" i="13"/>
  <c r="AX887" i="13"/>
  <c r="AW887" i="13"/>
  <c r="AV887" i="13"/>
  <c r="AX1105" i="13"/>
  <c r="AW1105" i="13"/>
  <c r="BY1105" i="13"/>
  <c r="BX1105" i="13"/>
  <c r="BW1105" i="13"/>
  <c r="BV1105" i="13"/>
  <c r="BU1105" i="13"/>
  <c r="BT1105" i="13"/>
  <c r="BS1105" i="13"/>
  <c r="BR1105" i="13"/>
  <c r="BQ1105" i="13"/>
  <c r="BP1105" i="13"/>
  <c r="BO1105" i="13"/>
  <c r="BN1105" i="13"/>
  <c r="BM1105" i="13"/>
  <c r="BL1105" i="13"/>
  <c r="BJ1105" i="13"/>
  <c r="BI1105" i="13"/>
  <c r="BH1105" i="13"/>
  <c r="BG1105" i="13"/>
  <c r="BF1105" i="13"/>
  <c r="BE1105" i="13"/>
  <c r="BD1105" i="13"/>
  <c r="BC1105" i="13"/>
  <c r="BB1105" i="13"/>
  <c r="BA1105" i="13"/>
  <c r="AZ1105" i="13"/>
  <c r="AY1105" i="13"/>
  <c r="BK1105" i="13"/>
  <c r="AV1105" i="13"/>
  <c r="AZ862" i="13"/>
  <c r="AY862" i="13"/>
  <c r="AX862" i="13"/>
  <c r="AW862" i="13"/>
  <c r="BY862" i="13"/>
  <c r="BX862" i="13"/>
  <c r="BW862" i="13"/>
  <c r="BV862" i="13"/>
  <c r="BU862" i="13"/>
  <c r="BT862" i="13"/>
  <c r="BS862" i="13"/>
  <c r="BR862" i="13"/>
  <c r="BQ862" i="13"/>
  <c r="BP862" i="13"/>
  <c r="BO862" i="13"/>
  <c r="BN862" i="13"/>
  <c r="BM862" i="13"/>
  <c r="BL862" i="13"/>
  <c r="BK862" i="13"/>
  <c r="BJ862" i="13"/>
  <c r="BI862" i="13"/>
  <c r="BH862" i="13"/>
  <c r="BG862" i="13"/>
  <c r="BF862" i="13"/>
  <c r="BE862" i="13"/>
  <c r="BD862" i="13"/>
  <c r="BC862" i="13"/>
  <c r="BB862" i="13"/>
  <c r="BA862" i="13"/>
  <c r="AV862" i="13"/>
  <c r="BW1052" i="13"/>
  <c r="BV1052" i="13"/>
  <c r="BU1052" i="13"/>
  <c r="BT1052" i="13"/>
  <c r="BS1052" i="13"/>
  <c r="BR1052" i="13"/>
  <c r="BQ1052" i="13"/>
  <c r="BP1052" i="13"/>
  <c r="BO1052" i="13"/>
  <c r="BN1052" i="13"/>
  <c r="BM1052" i="13"/>
  <c r="BL1052" i="13"/>
  <c r="BK1052" i="13"/>
  <c r="BJ1052" i="13"/>
  <c r="BI1052" i="13"/>
  <c r="BH1052" i="13"/>
  <c r="BG1052" i="13"/>
  <c r="BF1052" i="13"/>
  <c r="BE1052" i="13"/>
  <c r="BD1052" i="13"/>
  <c r="BC1052" i="13"/>
  <c r="BB1052" i="13"/>
  <c r="BA1052" i="13"/>
  <c r="AY1052" i="13"/>
  <c r="AX1052" i="13"/>
  <c r="AW1052" i="13"/>
  <c r="BY1052" i="13"/>
  <c r="BX1052" i="13"/>
  <c r="AZ1052" i="13"/>
  <c r="AV1052" i="13"/>
  <c r="BT809" i="13"/>
  <c r="BS809" i="13"/>
  <c r="BR809" i="13"/>
  <c r="BQ809" i="13"/>
  <c r="BP809" i="13"/>
  <c r="BO809" i="13"/>
  <c r="BN809" i="13"/>
  <c r="BM809" i="13"/>
  <c r="BL809" i="13"/>
  <c r="BK809" i="13"/>
  <c r="BJ809" i="13"/>
  <c r="BI809" i="13"/>
  <c r="BH809" i="13"/>
  <c r="BG809" i="13"/>
  <c r="BF809" i="13"/>
  <c r="BE809" i="13"/>
  <c r="BD809" i="13"/>
  <c r="BC809" i="13"/>
  <c r="BB809" i="13"/>
  <c r="BA809" i="13"/>
  <c r="AZ809" i="13"/>
  <c r="AY809" i="13"/>
  <c r="AX809" i="13"/>
  <c r="AW809" i="13"/>
  <c r="BY809" i="13"/>
  <c r="BX809" i="13"/>
  <c r="BW809" i="13"/>
  <c r="BU809" i="13"/>
  <c r="BV809" i="13"/>
  <c r="AV809" i="13"/>
  <c r="BC750" i="13"/>
  <c r="BB750" i="13"/>
  <c r="AZ750" i="13"/>
  <c r="AY750" i="13"/>
  <c r="BU750" i="13"/>
  <c r="BT750" i="13"/>
  <c r="BS750" i="13"/>
  <c r="BR750" i="13"/>
  <c r="BQ750" i="13"/>
  <c r="BP750" i="13"/>
  <c r="BO750" i="13"/>
  <c r="BN750" i="13"/>
  <c r="BM750" i="13"/>
  <c r="BL750" i="13"/>
  <c r="BK750" i="13"/>
  <c r="BJ750" i="13"/>
  <c r="BI750" i="13"/>
  <c r="BH750" i="13"/>
  <c r="BG750" i="13"/>
  <c r="BF750" i="13"/>
  <c r="BE750" i="13"/>
  <c r="BD750" i="13"/>
  <c r="BA750" i="13"/>
  <c r="AX750" i="13"/>
  <c r="AW750" i="13"/>
  <c r="BY750" i="13"/>
  <c r="BX750" i="13"/>
  <c r="BW750" i="13"/>
  <c r="BV750" i="13"/>
  <c r="AV750" i="13"/>
  <c r="BL691" i="13"/>
  <c r="BK691" i="13"/>
  <c r="BJ691" i="13"/>
  <c r="BI691" i="13"/>
  <c r="BH691" i="13"/>
  <c r="BG691" i="13"/>
  <c r="BF691" i="13"/>
  <c r="BE691" i="13"/>
  <c r="BD691" i="13"/>
  <c r="BC691" i="13"/>
  <c r="BB691" i="13"/>
  <c r="BA691" i="13"/>
  <c r="AZ691" i="13"/>
  <c r="AY691" i="13"/>
  <c r="AX691" i="13"/>
  <c r="AW691" i="13"/>
  <c r="BY691" i="13"/>
  <c r="BX691" i="13"/>
  <c r="BW691" i="13"/>
  <c r="BV691" i="13"/>
  <c r="BU691" i="13"/>
  <c r="BT691" i="13"/>
  <c r="BS691" i="13"/>
  <c r="BR691" i="13"/>
  <c r="BQ691" i="13"/>
  <c r="BP691" i="13"/>
  <c r="BO691" i="13"/>
  <c r="BN691" i="13"/>
  <c r="BM691" i="13"/>
  <c r="AV691" i="13"/>
  <c r="BQ653" i="13"/>
  <c r="BP653" i="13"/>
  <c r="BO653" i="13"/>
  <c r="BN653" i="13"/>
  <c r="BM653" i="13"/>
  <c r="BL653" i="13"/>
  <c r="BK653" i="13"/>
  <c r="BJ653" i="13"/>
  <c r="BI653" i="13"/>
  <c r="BH653" i="13"/>
  <c r="BG653" i="13"/>
  <c r="BF653" i="13"/>
  <c r="BE653" i="13"/>
  <c r="BD653" i="13"/>
  <c r="BC653" i="13"/>
  <c r="BB653" i="13"/>
  <c r="BA653" i="13"/>
  <c r="AZ653" i="13"/>
  <c r="AY653" i="13"/>
  <c r="AX653" i="13"/>
  <c r="AW653" i="13"/>
  <c r="BY653" i="13"/>
  <c r="BX653" i="13"/>
  <c r="BW653" i="13"/>
  <c r="BV653" i="13"/>
  <c r="BU653" i="13"/>
  <c r="BT653" i="13"/>
  <c r="BS653" i="13"/>
  <c r="BR653" i="13"/>
  <c r="AV653" i="13"/>
  <c r="BJ642" i="13"/>
  <c r="BI642" i="13"/>
  <c r="BH642" i="13"/>
  <c r="BG642" i="13"/>
  <c r="BF642" i="13"/>
  <c r="BE642" i="13"/>
  <c r="BD642" i="13"/>
  <c r="BC642" i="13"/>
  <c r="BB642" i="13"/>
  <c r="BA642" i="13"/>
  <c r="AZ642" i="13"/>
  <c r="AY642" i="13"/>
  <c r="AX642" i="13"/>
  <c r="AW642" i="13"/>
  <c r="BY642" i="13"/>
  <c r="BX642" i="13"/>
  <c r="BW642" i="13"/>
  <c r="BV642" i="13"/>
  <c r="BU642" i="13"/>
  <c r="BT642" i="13"/>
  <c r="BS642" i="13"/>
  <c r="BR642" i="13"/>
  <c r="BQ642" i="13"/>
  <c r="BP642" i="13"/>
  <c r="BO642" i="13"/>
  <c r="BN642" i="13"/>
  <c r="BM642" i="13"/>
  <c r="BL642" i="13"/>
  <c r="BK642" i="13"/>
  <c r="AV642" i="13"/>
  <c r="BY609" i="13"/>
  <c r="BX609" i="13"/>
  <c r="BW609" i="13"/>
  <c r="BV609" i="13"/>
  <c r="BU609" i="13"/>
  <c r="BT609" i="13"/>
  <c r="BS609" i="13"/>
  <c r="BR609" i="13"/>
  <c r="BQ609" i="13"/>
  <c r="BP609" i="13"/>
  <c r="BO609" i="13"/>
  <c r="BN609" i="13"/>
  <c r="BM609" i="13"/>
  <c r="BL609" i="13"/>
  <c r="BK609" i="13"/>
  <c r="BJ609" i="13"/>
  <c r="BI609" i="13"/>
  <c r="BH609" i="13"/>
  <c r="BG609" i="13"/>
  <c r="BF609" i="13"/>
  <c r="BE609" i="13"/>
  <c r="BD609" i="13"/>
  <c r="BC609" i="13"/>
  <c r="BB609" i="13"/>
  <c r="BA609" i="13"/>
  <c r="AZ609" i="13"/>
  <c r="AY609" i="13"/>
  <c r="AX609" i="13"/>
  <c r="AW609" i="13"/>
  <c r="AV609" i="13"/>
  <c r="BY598" i="13"/>
  <c r="BX598" i="13"/>
  <c r="BW598" i="13"/>
  <c r="BV598" i="13"/>
  <c r="BU598" i="13"/>
  <c r="BT598" i="13"/>
  <c r="BS598" i="13"/>
  <c r="BR598" i="13"/>
  <c r="BQ598" i="13"/>
  <c r="BP598" i="13"/>
  <c r="BO598" i="13"/>
  <c r="BN598" i="13"/>
  <c r="BM598" i="13"/>
  <c r="BL598" i="13"/>
  <c r="BK598" i="13"/>
  <c r="BJ598" i="13"/>
  <c r="BI598" i="13"/>
  <c r="BH598" i="13"/>
  <c r="BG598" i="13"/>
  <c r="BF598" i="13"/>
  <c r="BE598" i="13"/>
  <c r="BD598" i="13"/>
  <c r="BC598" i="13"/>
  <c r="BB598" i="13"/>
  <c r="BA598" i="13"/>
  <c r="AZ598" i="13"/>
  <c r="AY598" i="13"/>
  <c r="AX598" i="13"/>
  <c r="AW598" i="13"/>
  <c r="AV598" i="13"/>
  <c r="BU587" i="13"/>
  <c r="BT587" i="13"/>
  <c r="BS587" i="13"/>
  <c r="BR587" i="13"/>
  <c r="BQ587" i="13"/>
  <c r="BP587" i="13"/>
  <c r="BO587" i="13"/>
  <c r="BN587" i="13"/>
  <c r="BM587" i="13"/>
  <c r="BL587" i="13"/>
  <c r="BK587" i="13"/>
  <c r="BJ587" i="13"/>
  <c r="BI587" i="13"/>
  <c r="BH587" i="13"/>
  <c r="BG587" i="13"/>
  <c r="BF587" i="13"/>
  <c r="BE587" i="13"/>
  <c r="AY587" i="13"/>
  <c r="AX587" i="13"/>
  <c r="BY587" i="13"/>
  <c r="BX587" i="13"/>
  <c r="BW587" i="13"/>
  <c r="BV587" i="13"/>
  <c r="BD587" i="13"/>
  <c r="BC587" i="13"/>
  <c r="BB587" i="13"/>
  <c r="BA587" i="13"/>
  <c r="AZ587" i="13"/>
  <c r="AW587" i="13"/>
  <c r="AV587" i="13"/>
  <c r="BP576" i="13"/>
  <c r="BN576" i="13"/>
  <c r="BM576" i="13"/>
  <c r="BK576" i="13"/>
  <c r="BJ576" i="13"/>
  <c r="BI576" i="13"/>
  <c r="BH576" i="13"/>
  <c r="BG576" i="13"/>
  <c r="BD576" i="13"/>
  <c r="BC576" i="13"/>
  <c r="BY576" i="13"/>
  <c r="BX576" i="13"/>
  <c r="BW576" i="13"/>
  <c r="BV576" i="13"/>
  <c r="BU576" i="13"/>
  <c r="BT576" i="13"/>
  <c r="BS576" i="13"/>
  <c r="BR576" i="13"/>
  <c r="BQ576" i="13"/>
  <c r="BO576" i="13"/>
  <c r="BL576" i="13"/>
  <c r="BF576" i="13"/>
  <c r="BE576" i="13"/>
  <c r="BB576" i="13"/>
  <c r="BA576" i="13"/>
  <c r="AZ576" i="13"/>
  <c r="AY576" i="13"/>
  <c r="AX576" i="13"/>
  <c r="AW576" i="13"/>
  <c r="AV576" i="13"/>
  <c r="BX886" i="13"/>
  <c r="BW886" i="13"/>
  <c r="BV886" i="13"/>
  <c r="BU886" i="13"/>
  <c r="BT886" i="13"/>
  <c r="BS886" i="13"/>
  <c r="BR886" i="13"/>
  <c r="BQ886" i="13"/>
  <c r="BP886" i="13"/>
  <c r="BO886" i="13"/>
  <c r="BN886" i="13"/>
  <c r="BM886" i="13"/>
  <c r="BL886" i="13"/>
  <c r="BK886" i="13"/>
  <c r="BJ886" i="13"/>
  <c r="BI886" i="13"/>
  <c r="BH886" i="13"/>
  <c r="BG886" i="13"/>
  <c r="BF886" i="13"/>
  <c r="BE886" i="13"/>
  <c r="BD886" i="13"/>
  <c r="BC886" i="13"/>
  <c r="BB886" i="13"/>
  <c r="BA886" i="13"/>
  <c r="AZ886" i="13"/>
  <c r="AY886" i="13"/>
  <c r="AX886" i="13"/>
  <c r="AW886" i="13"/>
  <c r="BY886" i="13"/>
  <c r="AV886" i="13"/>
  <c r="BQ607" i="13"/>
  <c r="BP607" i="13"/>
  <c r="BO607" i="13"/>
  <c r="BN607" i="13"/>
  <c r="BM607" i="13"/>
  <c r="BL607" i="13"/>
  <c r="BK607" i="13"/>
  <c r="BJ607" i="13"/>
  <c r="BI607" i="13"/>
  <c r="BH607" i="13"/>
  <c r="BG607" i="13"/>
  <c r="BF607" i="13"/>
  <c r="BE607" i="13"/>
  <c r="BD607" i="13"/>
  <c r="BC607" i="13"/>
  <c r="BB607" i="13"/>
  <c r="BA607" i="13"/>
  <c r="AZ607" i="13"/>
  <c r="AY607" i="13"/>
  <c r="AX607" i="13"/>
  <c r="AW607" i="13"/>
  <c r="BY607" i="13"/>
  <c r="BX607" i="13"/>
  <c r="BW607" i="13"/>
  <c r="BV607" i="13"/>
  <c r="BU607" i="13"/>
  <c r="BT607" i="13"/>
  <c r="BS607" i="13"/>
  <c r="BR607" i="13"/>
  <c r="AV607" i="13"/>
  <c r="BB1049" i="13"/>
  <c r="BA1049" i="13"/>
  <c r="AZ1049" i="13"/>
  <c r="AY1049" i="13"/>
  <c r="AX1049" i="13"/>
  <c r="AW1049" i="13"/>
  <c r="BY1049" i="13"/>
  <c r="BX1049" i="13"/>
  <c r="BW1049" i="13"/>
  <c r="BV1049" i="13"/>
  <c r="BU1049" i="13"/>
  <c r="BT1049" i="13"/>
  <c r="BS1049" i="13"/>
  <c r="BR1049" i="13"/>
  <c r="BQ1049" i="13"/>
  <c r="BP1049" i="13"/>
  <c r="BN1049" i="13"/>
  <c r="BM1049" i="13"/>
  <c r="BL1049" i="13"/>
  <c r="BK1049" i="13"/>
  <c r="BJ1049" i="13"/>
  <c r="BI1049" i="13"/>
  <c r="BH1049" i="13"/>
  <c r="BG1049" i="13"/>
  <c r="BF1049" i="13"/>
  <c r="BE1049" i="13"/>
  <c r="BD1049" i="13"/>
  <c r="BC1049" i="13"/>
  <c r="BO1049" i="13"/>
  <c r="AV1049" i="13"/>
  <c r="AW730" i="13"/>
  <c r="BY730" i="13"/>
  <c r="BX730" i="13"/>
  <c r="BW730" i="13"/>
  <c r="BV730" i="13"/>
  <c r="BU730" i="13"/>
  <c r="BT730" i="13"/>
  <c r="BS730" i="13"/>
  <c r="BR730" i="13"/>
  <c r="BQ730" i="13"/>
  <c r="BP730" i="13"/>
  <c r="BO730" i="13"/>
  <c r="BN730" i="13"/>
  <c r="BM730" i="13"/>
  <c r="BL730" i="13"/>
  <c r="BK730" i="13"/>
  <c r="BJ730" i="13"/>
  <c r="BI730" i="13"/>
  <c r="BH730" i="13"/>
  <c r="BG730" i="13"/>
  <c r="BF730" i="13"/>
  <c r="BE730" i="13"/>
  <c r="BD730" i="13"/>
  <c r="BC730" i="13"/>
  <c r="BB730" i="13"/>
  <c r="BA730" i="13"/>
  <c r="AZ730" i="13"/>
  <c r="AY730" i="13"/>
  <c r="AX730" i="13"/>
  <c r="AV730" i="13"/>
  <c r="BY871" i="13"/>
  <c r="BX871" i="13"/>
  <c r="BW871" i="13"/>
  <c r="BV871" i="13"/>
  <c r="BU871" i="13"/>
  <c r="BT871" i="13"/>
  <c r="BS871" i="13"/>
  <c r="BR871" i="13"/>
  <c r="BQ871" i="13"/>
  <c r="BP871" i="13"/>
  <c r="BO871" i="13"/>
  <c r="BN871" i="13"/>
  <c r="BM871" i="13"/>
  <c r="BL871" i="13"/>
  <c r="BK871" i="13"/>
  <c r="BJ871" i="13"/>
  <c r="BI871" i="13"/>
  <c r="BH871" i="13"/>
  <c r="BG871" i="13"/>
  <c r="BF871" i="13"/>
  <c r="BE871" i="13"/>
  <c r="BD871" i="13"/>
  <c r="BC871" i="13"/>
  <c r="BB871" i="13"/>
  <c r="BA871" i="13"/>
  <c r="AZ871" i="13"/>
  <c r="AY871" i="13"/>
  <c r="AX871" i="13"/>
  <c r="AW871" i="13"/>
  <c r="AV871" i="13"/>
  <c r="BS1108" i="13"/>
  <c r="BR1108" i="13"/>
  <c r="BQ1108" i="13"/>
  <c r="BP1108" i="13"/>
  <c r="BO1108" i="13"/>
  <c r="BN1108" i="13"/>
  <c r="BM1108" i="13"/>
  <c r="BL1108" i="13"/>
  <c r="BK1108" i="13"/>
  <c r="BJ1108" i="13"/>
  <c r="BI1108" i="13"/>
  <c r="BH1108" i="13"/>
  <c r="BG1108" i="13"/>
  <c r="BF1108" i="13"/>
  <c r="BE1108" i="13"/>
  <c r="BD1108" i="13"/>
  <c r="BC1108" i="13"/>
  <c r="BB1108" i="13"/>
  <c r="BA1108" i="13"/>
  <c r="AZ1108" i="13"/>
  <c r="AY1108" i="13"/>
  <c r="AX1108" i="13"/>
  <c r="AW1108" i="13"/>
  <c r="BY1108" i="13"/>
  <c r="BX1108" i="13"/>
  <c r="BW1108" i="13"/>
  <c r="BV1108" i="13"/>
  <c r="BU1108" i="13"/>
  <c r="BT1108" i="13"/>
  <c r="AV1108" i="13"/>
  <c r="BY1089" i="13"/>
  <c r="BX1089" i="13"/>
  <c r="BW1089" i="13"/>
  <c r="BV1089" i="13"/>
  <c r="BU1089" i="13"/>
  <c r="BT1089" i="13"/>
  <c r="BS1089" i="13"/>
  <c r="BR1089" i="13"/>
  <c r="BQ1089" i="13"/>
  <c r="BP1089" i="13"/>
  <c r="BO1089" i="13"/>
  <c r="BN1089" i="13"/>
  <c r="BM1089" i="13"/>
  <c r="BL1089" i="13"/>
  <c r="BK1089" i="13"/>
  <c r="BJ1089" i="13"/>
  <c r="BI1089" i="13"/>
  <c r="BH1089" i="13"/>
  <c r="BF1089" i="13"/>
  <c r="BE1089" i="13"/>
  <c r="BD1089" i="13"/>
  <c r="BC1089" i="13"/>
  <c r="BB1089" i="13"/>
  <c r="BA1089" i="13"/>
  <c r="AZ1089" i="13"/>
  <c r="AY1089" i="13"/>
  <c r="AX1089" i="13"/>
  <c r="AW1089" i="13"/>
  <c r="BG1089" i="13"/>
  <c r="AV1089" i="13"/>
  <c r="BY1109" i="13"/>
  <c r="BX1109" i="13"/>
  <c r="BW1109" i="13"/>
  <c r="BV1109" i="13"/>
  <c r="BU1109" i="13"/>
  <c r="BT1109" i="13"/>
  <c r="BS1109" i="13"/>
  <c r="BR1109" i="13"/>
  <c r="BQ1109" i="13"/>
  <c r="BP1109" i="13"/>
  <c r="BO1109" i="13"/>
  <c r="BN1109" i="13"/>
  <c r="BM1109" i="13"/>
  <c r="BL1109" i="13"/>
  <c r="BK1109" i="13"/>
  <c r="BJ1109" i="13"/>
  <c r="BI1109" i="13"/>
  <c r="BH1109" i="13"/>
  <c r="BG1109" i="13"/>
  <c r="BF1109" i="13"/>
  <c r="BE1109" i="13"/>
  <c r="BD1109" i="13"/>
  <c r="BB1109" i="13"/>
  <c r="BA1109" i="13"/>
  <c r="AZ1109" i="13"/>
  <c r="AY1109" i="13"/>
  <c r="AX1109" i="13"/>
  <c r="AW1109" i="13"/>
  <c r="BC1109" i="13"/>
  <c r="AV1109" i="13"/>
  <c r="BY962" i="13"/>
  <c r="BX962" i="13"/>
  <c r="BW962" i="13"/>
  <c r="BV962" i="13"/>
  <c r="BU962" i="13"/>
  <c r="BT962" i="13"/>
  <c r="BS962" i="13"/>
  <c r="BR962" i="13"/>
  <c r="BQ962" i="13"/>
  <c r="BP962" i="13"/>
  <c r="BO962" i="13"/>
  <c r="BN962" i="13"/>
  <c r="BM962" i="13"/>
  <c r="BL962" i="13"/>
  <c r="BK962" i="13"/>
  <c r="BJ962" i="13"/>
  <c r="BI962" i="13"/>
  <c r="BH962" i="13"/>
  <c r="BG962" i="13"/>
  <c r="BF962" i="13"/>
  <c r="BE962" i="13"/>
  <c r="BD962" i="13"/>
  <c r="BC962" i="13"/>
  <c r="BB962" i="13"/>
  <c r="BA962" i="13"/>
  <c r="AZ962" i="13"/>
  <c r="AY962" i="13"/>
  <c r="AX962" i="13"/>
  <c r="AW962" i="13"/>
  <c r="AV962" i="13"/>
  <c r="BC664" i="13"/>
  <c r="BB664" i="13"/>
  <c r="AZ664" i="13"/>
  <c r="AY664" i="13"/>
  <c r="BX664" i="13"/>
  <c r="BS664" i="13"/>
  <c r="BP664" i="13"/>
  <c r="BO664" i="13"/>
  <c r="BN664" i="13"/>
  <c r="BM664" i="13"/>
  <c r="BL664" i="13"/>
  <c r="BK664" i="13"/>
  <c r="BJ664" i="13"/>
  <c r="BI664" i="13"/>
  <c r="BH664" i="13"/>
  <c r="BG664" i="13"/>
  <c r="BF664" i="13"/>
  <c r="BE664" i="13"/>
  <c r="BD664" i="13"/>
  <c r="BA664" i="13"/>
  <c r="AX664" i="13"/>
  <c r="AW664" i="13"/>
  <c r="BY664" i="13"/>
  <c r="BW664" i="13"/>
  <c r="BV664" i="13"/>
  <c r="BU664" i="13"/>
  <c r="BT664" i="13"/>
  <c r="BR664" i="13"/>
  <c r="BQ664" i="13"/>
  <c r="AV664" i="13"/>
  <c r="BA615" i="13"/>
  <c r="AZ615" i="13"/>
  <c r="AY615" i="13"/>
  <c r="AX615" i="13"/>
  <c r="AW615" i="13"/>
  <c r="BY615" i="13"/>
  <c r="BX615" i="13"/>
  <c r="BW615" i="13"/>
  <c r="BV615" i="13"/>
  <c r="BU615" i="13"/>
  <c r="BT615" i="13"/>
  <c r="BS615" i="13"/>
  <c r="BR615" i="13"/>
  <c r="BQ615" i="13"/>
  <c r="BP615" i="13"/>
  <c r="BO615" i="13"/>
  <c r="BN615" i="13"/>
  <c r="BM615" i="13"/>
  <c r="BL615" i="13"/>
  <c r="BK615" i="13"/>
  <c r="BJ615" i="13"/>
  <c r="BI615" i="13"/>
  <c r="BH615" i="13"/>
  <c r="BG615" i="13"/>
  <c r="BF615" i="13"/>
  <c r="BE615" i="13"/>
  <c r="BD615" i="13"/>
  <c r="BC615" i="13"/>
  <c r="BB615" i="13"/>
  <c r="AV615" i="13"/>
  <c r="BY604" i="13"/>
  <c r="BX604" i="13"/>
  <c r="BW604" i="13"/>
  <c r="BV604" i="13"/>
  <c r="BU604" i="13"/>
  <c r="BT604" i="13"/>
  <c r="BS604" i="13"/>
  <c r="BR604" i="13"/>
  <c r="BQ604" i="13"/>
  <c r="BP604" i="13"/>
  <c r="BO604" i="13"/>
  <c r="BN604" i="13"/>
  <c r="BM604" i="13"/>
  <c r="BL604" i="13"/>
  <c r="BK604" i="13"/>
  <c r="BJ604" i="13"/>
  <c r="BI604" i="13"/>
  <c r="BH604" i="13"/>
  <c r="BG604" i="13"/>
  <c r="BF604" i="13"/>
  <c r="BE604" i="13"/>
  <c r="BD604" i="13"/>
  <c r="BC604" i="13"/>
  <c r="BB604" i="13"/>
  <c r="BA604" i="13"/>
  <c r="AZ604" i="13"/>
  <c r="AY604" i="13"/>
  <c r="AX604" i="13"/>
  <c r="AW604" i="13"/>
  <c r="AV604" i="13"/>
  <c r="BD928" i="13"/>
  <c r="BY928" i="13"/>
  <c r="BX928" i="13"/>
  <c r="BW928" i="13"/>
  <c r="BV928" i="13"/>
  <c r="BU928" i="13"/>
  <c r="BT928" i="13"/>
  <c r="BS928" i="13"/>
  <c r="BR928" i="13"/>
  <c r="BQ928" i="13"/>
  <c r="BP928" i="13"/>
  <c r="BO928" i="13"/>
  <c r="BN928" i="13"/>
  <c r="BM928" i="13"/>
  <c r="BL928" i="13"/>
  <c r="BK928" i="13"/>
  <c r="BJ928" i="13"/>
  <c r="BI928" i="13"/>
  <c r="BH928" i="13"/>
  <c r="BG928" i="13"/>
  <c r="BF928" i="13"/>
  <c r="BE928" i="13"/>
  <c r="BC928" i="13"/>
  <c r="BB928" i="13"/>
  <c r="BA928" i="13"/>
  <c r="AZ928" i="13"/>
  <c r="AY928" i="13"/>
  <c r="AX928" i="13"/>
  <c r="AW928" i="13"/>
  <c r="AV928" i="13"/>
  <c r="BT870" i="13"/>
  <c r="BS870" i="13"/>
  <c r="BR870" i="13"/>
  <c r="BQ870" i="13"/>
  <c r="BP870" i="13"/>
  <c r="BO870" i="13"/>
  <c r="BN870" i="13"/>
  <c r="BM870" i="13"/>
  <c r="BL870" i="13"/>
  <c r="BK870" i="13"/>
  <c r="BJ870" i="13"/>
  <c r="BI870" i="13"/>
  <c r="BH870" i="13"/>
  <c r="BG870" i="13"/>
  <c r="BF870" i="13"/>
  <c r="BE870" i="13"/>
  <c r="BD870" i="13"/>
  <c r="BC870" i="13"/>
  <c r="BB870" i="13"/>
  <c r="BA870" i="13"/>
  <c r="AZ870" i="13"/>
  <c r="AY870" i="13"/>
  <c r="AX870" i="13"/>
  <c r="AW870" i="13"/>
  <c r="BY870" i="13"/>
  <c r="BX870" i="13"/>
  <c r="BW870" i="13"/>
  <c r="BV870" i="13"/>
  <c r="BU870" i="13"/>
  <c r="AV870" i="13"/>
  <c r="BM591" i="13"/>
  <c r="BL591" i="13"/>
  <c r="BK591" i="13"/>
  <c r="BJ591" i="13"/>
  <c r="BI591" i="13"/>
  <c r="BH591" i="13"/>
  <c r="BG591" i="13"/>
  <c r="BF591" i="13"/>
  <c r="BE591" i="13"/>
  <c r="BD591" i="13"/>
  <c r="BC591" i="13"/>
  <c r="BB591" i="13"/>
  <c r="BA591" i="13"/>
  <c r="AZ591" i="13"/>
  <c r="AY591" i="13"/>
  <c r="AX591" i="13"/>
  <c r="AW591" i="13"/>
  <c r="BX591" i="13"/>
  <c r="BY591" i="13"/>
  <c r="BW591" i="13"/>
  <c r="BV591" i="13"/>
  <c r="BU591" i="13"/>
  <c r="BT591" i="13"/>
  <c r="BS591" i="13"/>
  <c r="BR591" i="13"/>
  <c r="BQ591" i="13"/>
  <c r="BP591" i="13"/>
  <c r="BO591" i="13"/>
  <c r="BN591" i="13"/>
  <c r="AV591" i="13"/>
  <c r="AX1033" i="13"/>
  <c r="BY1033" i="13"/>
  <c r="BX1033" i="13"/>
  <c r="BW1033" i="13"/>
  <c r="BV1033" i="13"/>
  <c r="BU1033" i="13"/>
  <c r="BT1033" i="13"/>
  <c r="BS1033" i="13"/>
  <c r="BR1033" i="13"/>
  <c r="BQ1033" i="13"/>
  <c r="BP1033" i="13"/>
  <c r="BO1033" i="13"/>
  <c r="BM1033" i="13"/>
  <c r="BJ1033" i="13"/>
  <c r="BI1033" i="13"/>
  <c r="BH1033" i="13"/>
  <c r="BF1033" i="13"/>
  <c r="BE1033" i="13"/>
  <c r="BD1033" i="13"/>
  <c r="BC1033" i="13"/>
  <c r="BB1033" i="13"/>
  <c r="AZ1033" i="13"/>
  <c r="BN1033" i="13"/>
  <c r="BL1033" i="13"/>
  <c r="BK1033" i="13"/>
  <c r="BG1033" i="13"/>
  <c r="BA1033" i="13"/>
  <c r="AY1033" i="13"/>
  <c r="AW1033" i="13"/>
  <c r="AV1033" i="13"/>
  <c r="BY810" i="13"/>
  <c r="BX810" i="13"/>
  <c r="BW810" i="13"/>
  <c r="BV810" i="13"/>
  <c r="BU810" i="13"/>
  <c r="BT810" i="13"/>
  <c r="BS810" i="13"/>
  <c r="BR810" i="13"/>
  <c r="BQ810" i="13"/>
  <c r="BP810" i="13"/>
  <c r="BO810" i="13"/>
  <c r="BN810" i="13"/>
  <c r="BM810" i="13"/>
  <c r="BL810" i="13"/>
  <c r="BK810" i="13"/>
  <c r="BJ810" i="13"/>
  <c r="BI810" i="13"/>
  <c r="BH810" i="13"/>
  <c r="BG810" i="13"/>
  <c r="BF810" i="13"/>
  <c r="BE810" i="13"/>
  <c r="BD810" i="13"/>
  <c r="BC810" i="13"/>
  <c r="BB810" i="13"/>
  <c r="BA810" i="13"/>
  <c r="AZ810" i="13"/>
  <c r="AY810" i="13"/>
  <c r="AX810" i="13"/>
  <c r="AW810" i="13"/>
  <c r="AV810" i="13"/>
  <c r="BW855" i="13"/>
  <c r="BV855" i="13"/>
  <c r="BU855" i="13"/>
  <c r="BT855" i="13"/>
  <c r="BS855" i="13"/>
  <c r="BR855" i="13"/>
  <c r="BQ855" i="13"/>
  <c r="BP855" i="13"/>
  <c r="BO855" i="13"/>
  <c r="BN855" i="13"/>
  <c r="BM855" i="13"/>
  <c r="BL855" i="13"/>
  <c r="BK855" i="13"/>
  <c r="BJ855" i="13"/>
  <c r="BI855" i="13"/>
  <c r="BH855" i="13"/>
  <c r="BG855" i="13"/>
  <c r="BF855" i="13"/>
  <c r="BE855" i="13"/>
  <c r="BD855" i="13"/>
  <c r="BC855" i="13"/>
  <c r="BB855" i="13"/>
  <c r="BA855" i="13"/>
  <c r="AZ855" i="13"/>
  <c r="AY855" i="13"/>
  <c r="AX855" i="13"/>
  <c r="AW855" i="13"/>
  <c r="BY855" i="13"/>
  <c r="BX855" i="13"/>
  <c r="AV855" i="13"/>
  <c r="BO1092" i="13"/>
  <c r="BN1092" i="13"/>
  <c r="BM1092" i="13"/>
  <c r="BL1092" i="13"/>
  <c r="BK1092" i="13"/>
  <c r="BJ1092" i="13"/>
  <c r="BI1092" i="13"/>
  <c r="BH1092" i="13"/>
  <c r="BG1092" i="13"/>
  <c r="BF1092" i="13"/>
  <c r="BE1092" i="13"/>
  <c r="BD1092" i="13"/>
  <c r="BC1092" i="13"/>
  <c r="BB1092" i="13"/>
  <c r="BA1092" i="13"/>
  <c r="AZ1092" i="13"/>
  <c r="AY1092" i="13"/>
  <c r="AX1092" i="13"/>
  <c r="AW1092" i="13"/>
  <c r="BY1092" i="13"/>
  <c r="BX1092" i="13"/>
  <c r="BW1092" i="13"/>
  <c r="BV1092" i="13"/>
  <c r="BU1092" i="13"/>
  <c r="BT1092" i="13"/>
  <c r="BS1092" i="13"/>
  <c r="BR1092" i="13"/>
  <c r="BQ1092" i="13"/>
  <c r="BP1092" i="13"/>
  <c r="AV1092" i="13"/>
  <c r="BY1073" i="13"/>
  <c r="BX1073" i="13"/>
  <c r="BW1073" i="13"/>
  <c r="BV1073" i="13"/>
  <c r="BU1073" i="13"/>
  <c r="BT1073" i="13"/>
  <c r="BS1073" i="13"/>
  <c r="BR1073" i="13"/>
  <c r="BQ1073" i="13"/>
  <c r="BP1073" i="13"/>
  <c r="BO1073" i="13"/>
  <c r="BN1073" i="13"/>
  <c r="BM1073" i="13"/>
  <c r="BL1073" i="13"/>
  <c r="BK1073" i="13"/>
  <c r="BJ1073" i="13"/>
  <c r="BI1073" i="13"/>
  <c r="BH1073" i="13"/>
  <c r="BG1073" i="13"/>
  <c r="BF1073" i="13"/>
  <c r="BE1073" i="13"/>
  <c r="BD1073" i="13"/>
  <c r="BB1073" i="13"/>
  <c r="BA1073" i="13"/>
  <c r="AZ1073" i="13"/>
  <c r="AY1073" i="13"/>
  <c r="AX1073" i="13"/>
  <c r="AW1073" i="13"/>
  <c r="BC1073" i="13"/>
  <c r="AV1073" i="13"/>
  <c r="BV1093" i="13"/>
  <c r="BU1093" i="13"/>
  <c r="BT1093" i="13"/>
  <c r="BS1093" i="13"/>
  <c r="BR1093" i="13"/>
  <c r="BQ1093" i="13"/>
  <c r="BP1093" i="13"/>
  <c r="BO1093" i="13"/>
  <c r="BN1093" i="13"/>
  <c r="BM1093" i="13"/>
  <c r="BL1093" i="13"/>
  <c r="BK1093" i="13"/>
  <c r="BJ1093" i="13"/>
  <c r="BI1093" i="13"/>
  <c r="BH1093" i="13"/>
  <c r="BG1093" i="13"/>
  <c r="BF1093" i="13"/>
  <c r="BE1093" i="13"/>
  <c r="BD1093" i="13"/>
  <c r="BC1093" i="13"/>
  <c r="BB1093" i="13"/>
  <c r="BA1093" i="13"/>
  <c r="AZ1093" i="13"/>
  <c r="AX1093" i="13"/>
  <c r="AW1093" i="13"/>
  <c r="BY1093" i="13"/>
  <c r="BX1093" i="13"/>
  <c r="BW1093" i="13"/>
  <c r="AY1093" i="13"/>
  <c r="AV1093" i="13"/>
  <c r="BR930" i="13"/>
  <c r="BL930" i="13"/>
  <c r="BK930" i="13"/>
  <c r="BJ930" i="13"/>
  <c r="BI930" i="13"/>
  <c r="BH930" i="13"/>
  <c r="BG930" i="13"/>
  <c r="BF930" i="13"/>
  <c r="BE930" i="13"/>
  <c r="BD930" i="13"/>
  <c r="BC930" i="13"/>
  <c r="BB930" i="13"/>
  <c r="BA930" i="13"/>
  <c r="AZ930" i="13"/>
  <c r="AY930" i="13"/>
  <c r="AX930" i="13"/>
  <c r="AW930" i="13"/>
  <c r="BY930" i="13"/>
  <c r="BX930" i="13"/>
  <c r="BW930" i="13"/>
  <c r="BV930" i="13"/>
  <c r="BU930" i="13"/>
  <c r="BT930" i="13"/>
  <c r="BS930" i="13"/>
  <c r="BQ930" i="13"/>
  <c r="BP930" i="13"/>
  <c r="BO930" i="13"/>
  <c r="BN930" i="13"/>
  <c r="BM930" i="13"/>
  <c r="AV930" i="13"/>
  <c r="BP793" i="13"/>
  <c r="BO793" i="13"/>
  <c r="BN793" i="13"/>
  <c r="BM793" i="13"/>
  <c r="BL793" i="13"/>
  <c r="BK793" i="13"/>
  <c r="BJ793" i="13"/>
  <c r="BI793" i="13"/>
  <c r="BH793" i="13"/>
  <c r="BG793" i="13"/>
  <c r="BF793" i="13"/>
  <c r="BE793" i="13"/>
  <c r="BD793" i="13"/>
  <c r="BC793" i="13"/>
  <c r="BB793" i="13"/>
  <c r="BA793" i="13"/>
  <c r="AZ793" i="13"/>
  <c r="AY793" i="13"/>
  <c r="AX793" i="13"/>
  <c r="AW793" i="13"/>
  <c r="BY793" i="13"/>
  <c r="BX793" i="13"/>
  <c r="BW793" i="13"/>
  <c r="BV793" i="13"/>
  <c r="BU793" i="13"/>
  <c r="BT793" i="13"/>
  <c r="BS793" i="13"/>
  <c r="BQ793" i="13"/>
  <c r="BR793" i="13"/>
  <c r="AV793" i="13"/>
  <c r="BY734" i="13"/>
  <c r="BX734" i="13"/>
  <c r="BW734" i="13"/>
  <c r="BV734" i="13"/>
  <c r="BU734" i="13"/>
  <c r="BT734" i="13"/>
  <c r="BS734" i="13"/>
  <c r="BR734" i="13"/>
  <c r="BQ734" i="13"/>
  <c r="BP734" i="13"/>
  <c r="BO734" i="13"/>
  <c r="BN734" i="13"/>
  <c r="BM734" i="13"/>
  <c r="BL734" i="13"/>
  <c r="BK734" i="13"/>
  <c r="BJ734" i="13"/>
  <c r="BI734" i="13"/>
  <c r="BH734" i="13"/>
  <c r="BG734" i="13"/>
  <c r="BF734" i="13"/>
  <c r="BE734" i="13"/>
  <c r="BD734" i="13"/>
  <c r="BC734" i="13"/>
  <c r="BB734" i="13"/>
  <c r="BA734" i="13"/>
  <c r="AZ734" i="13"/>
  <c r="AY734" i="13"/>
  <c r="AX734" i="13"/>
  <c r="AW734" i="13"/>
  <c r="AV734" i="13"/>
  <c r="BH675" i="13"/>
  <c r="BG675" i="13"/>
  <c r="BF675" i="13"/>
  <c r="BE675" i="13"/>
  <c r="BD675" i="13"/>
  <c r="BC675" i="13"/>
  <c r="BB675" i="13"/>
  <c r="AZ675" i="13"/>
  <c r="AY675" i="13"/>
  <c r="AX675" i="13"/>
  <c r="BX675" i="13"/>
  <c r="BW675" i="13"/>
  <c r="BJ675" i="13"/>
  <c r="BI675" i="13"/>
  <c r="BA675" i="13"/>
  <c r="AW675" i="13"/>
  <c r="BY675" i="13"/>
  <c r="BV675" i="13"/>
  <c r="BU675" i="13"/>
  <c r="BT675" i="13"/>
  <c r="BS675" i="13"/>
  <c r="BR675" i="13"/>
  <c r="BQ675" i="13"/>
  <c r="BP675" i="13"/>
  <c r="BO675" i="13"/>
  <c r="BN675" i="13"/>
  <c r="BM675" i="13"/>
  <c r="BL675" i="13"/>
  <c r="BK675" i="13"/>
  <c r="AV675" i="13"/>
  <c r="BK637" i="13"/>
  <c r="BJ637" i="13"/>
  <c r="BI637" i="13"/>
  <c r="BH637" i="13"/>
  <c r="BG637" i="13"/>
  <c r="BF637" i="13"/>
  <c r="BE637" i="13"/>
  <c r="BD637" i="13"/>
  <c r="BC637" i="13"/>
  <c r="BB637" i="13"/>
  <c r="BA637" i="13"/>
  <c r="AZ637" i="13"/>
  <c r="AY637" i="13"/>
  <c r="AX637" i="13"/>
  <c r="AW637" i="13"/>
  <c r="BY637" i="13"/>
  <c r="BX637" i="13"/>
  <c r="BW637" i="13"/>
  <c r="BV637" i="13"/>
  <c r="BU637" i="13"/>
  <c r="BT637" i="13"/>
  <c r="BS637" i="13"/>
  <c r="BR637" i="13"/>
  <c r="BQ637" i="13"/>
  <c r="BP637" i="13"/>
  <c r="BO637" i="13"/>
  <c r="BN637" i="13"/>
  <c r="BM637" i="13"/>
  <c r="BL637" i="13"/>
  <c r="AV637" i="13"/>
  <c r="BF626" i="13"/>
  <c r="BE626" i="13"/>
  <c r="BD626" i="13"/>
  <c r="BC626" i="13"/>
  <c r="BB626" i="13"/>
  <c r="BA626" i="13"/>
  <c r="AZ626" i="13"/>
  <c r="AY626" i="13"/>
  <c r="AX626" i="13"/>
  <c r="AW626" i="13"/>
  <c r="BY626" i="13"/>
  <c r="BX626" i="13"/>
  <c r="BW626" i="13"/>
  <c r="BV626" i="13"/>
  <c r="BU626" i="13"/>
  <c r="BT626" i="13"/>
  <c r="BS626" i="13"/>
  <c r="BR626" i="13"/>
  <c r="BQ626" i="13"/>
  <c r="BP626" i="13"/>
  <c r="BO626" i="13"/>
  <c r="BN626" i="13"/>
  <c r="BM626" i="13"/>
  <c r="BL626" i="13"/>
  <c r="BK626" i="13"/>
  <c r="BJ626" i="13"/>
  <c r="BI626" i="13"/>
  <c r="BH626" i="13"/>
  <c r="BG626" i="13"/>
  <c r="AV626" i="13"/>
  <c r="BY593" i="13"/>
  <c r="BX593" i="13"/>
  <c r="BW593" i="13"/>
  <c r="BV593" i="13"/>
  <c r="BU593" i="13"/>
  <c r="BT593" i="13"/>
  <c r="BS593" i="13"/>
  <c r="BR593" i="13"/>
  <c r="BQ593" i="13"/>
  <c r="BP593" i="13"/>
  <c r="BO593" i="13"/>
  <c r="BN593" i="13"/>
  <c r="BM593" i="13"/>
  <c r="BL593" i="13"/>
  <c r="BK593" i="13"/>
  <c r="BJ593" i="13"/>
  <c r="BI593" i="13"/>
  <c r="BH593" i="13"/>
  <c r="BG593" i="13"/>
  <c r="BF593" i="13"/>
  <c r="BE593" i="13"/>
  <c r="BD593" i="13"/>
  <c r="BB593" i="13"/>
  <c r="AZ593" i="13"/>
  <c r="BC593" i="13"/>
  <c r="BA593" i="13"/>
  <c r="AY593" i="13"/>
  <c r="AX593" i="13"/>
  <c r="AW593" i="13"/>
  <c r="AV593" i="13"/>
  <c r="BV582" i="13"/>
  <c r="BU582" i="13"/>
  <c r="BT582" i="13"/>
  <c r="BS582" i="13"/>
  <c r="BR582" i="13"/>
  <c r="BQ582" i="13"/>
  <c r="BP582" i="13"/>
  <c r="BO582" i="13"/>
  <c r="BN582" i="13"/>
  <c r="BM582" i="13"/>
  <c r="BL582" i="13"/>
  <c r="BJ582" i="13"/>
  <c r="BI582" i="13"/>
  <c r="BY582" i="13"/>
  <c r="BX582" i="13"/>
  <c r="BW582" i="13"/>
  <c r="BK582" i="13"/>
  <c r="BH582" i="13"/>
  <c r="BG582" i="13"/>
  <c r="BF582" i="13"/>
  <c r="BE582" i="13"/>
  <c r="BD582" i="13"/>
  <c r="BC582" i="13"/>
  <c r="BB582" i="13"/>
  <c r="BA582" i="13"/>
  <c r="AZ582" i="13"/>
  <c r="AY582" i="13"/>
  <c r="AX582" i="13"/>
  <c r="AW582" i="13"/>
  <c r="AV582" i="13"/>
  <c r="BQ571" i="13"/>
  <c r="BN571" i="13"/>
  <c r="BK571" i="13"/>
  <c r="BI571" i="13"/>
  <c r="AZ571" i="13"/>
  <c r="AY571" i="13"/>
  <c r="AX571" i="13"/>
  <c r="AW571" i="13"/>
  <c r="BY571" i="13"/>
  <c r="BX571" i="13"/>
  <c r="BW571" i="13"/>
  <c r="BV571" i="13"/>
  <c r="BU571" i="13"/>
  <c r="BT571" i="13"/>
  <c r="BS571" i="13"/>
  <c r="BR571" i="13"/>
  <c r="BP571" i="13"/>
  <c r="BO571" i="13"/>
  <c r="BM571" i="13"/>
  <c r="BL571" i="13"/>
  <c r="BJ571" i="13"/>
  <c r="BH571" i="13"/>
  <c r="BG571" i="13"/>
  <c r="BF571" i="13"/>
  <c r="BE571" i="13"/>
  <c r="BD571" i="13"/>
  <c r="BC571" i="13"/>
  <c r="BB571" i="13"/>
  <c r="BA571" i="13"/>
  <c r="AV571" i="13"/>
  <c r="BR560" i="13"/>
  <c r="BQ560" i="13"/>
  <c r="BP560" i="13"/>
  <c r="BO560" i="13"/>
  <c r="BN560" i="13"/>
  <c r="BM560" i="13"/>
  <c r="BL560" i="13"/>
  <c r="BK560" i="13"/>
  <c r="BJ560" i="13"/>
  <c r="BI560" i="13"/>
  <c r="BH560" i="13"/>
  <c r="BG560" i="13"/>
  <c r="BF560" i="13"/>
  <c r="BE560" i="13"/>
  <c r="BD560" i="13"/>
  <c r="BC560" i="13"/>
  <c r="BB560" i="13"/>
  <c r="BA560" i="13"/>
  <c r="AZ560" i="13"/>
  <c r="AY560" i="13"/>
  <c r="AX560" i="13"/>
  <c r="AW560" i="13"/>
  <c r="BY560" i="13"/>
  <c r="BX560" i="13"/>
  <c r="BW560" i="13"/>
  <c r="BV560" i="13"/>
  <c r="BU560" i="13"/>
  <c r="BT560" i="13"/>
  <c r="BS560" i="13"/>
  <c r="AV560" i="13"/>
  <c r="BY645" i="13"/>
  <c r="BX645" i="13"/>
  <c r="BW645" i="13"/>
  <c r="BV645" i="13"/>
  <c r="BU645" i="13"/>
  <c r="BT645" i="13"/>
  <c r="BS645" i="13"/>
  <c r="BR645" i="13"/>
  <c r="BQ645" i="13"/>
  <c r="BP645" i="13"/>
  <c r="BO645" i="13"/>
  <c r="BN645" i="13"/>
  <c r="BM645" i="13"/>
  <c r="BL645" i="13"/>
  <c r="BK645" i="13"/>
  <c r="BJ645" i="13"/>
  <c r="BI645" i="13"/>
  <c r="BH645" i="13"/>
  <c r="BG645" i="13"/>
  <c r="BF645" i="13"/>
  <c r="BE645" i="13"/>
  <c r="BD645" i="13"/>
  <c r="BC645" i="13"/>
  <c r="BB645" i="13"/>
  <c r="BA645" i="13"/>
  <c r="AZ645" i="13"/>
  <c r="AY645" i="13"/>
  <c r="AX645" i="13"/>
  <c r="AW645" i="13"/>
  <c r="AV645" i="13"/>
  <c r="BP854" i="13"/>
  <c r="BO854" i="13"/>
  <c r="BN854" i="13"/>
  <c r="BM854" i="13"/>
  <c r="BL854" i="13"/>
  <c r="BK854" i="13"/>
  <c r="BJ854" i="13"/>
  <c r="BI854" i="13"/>
  <c r="BH854" i="13"/>
  <c r="BG854" i="13"/>
  <c r="BF854" i="13"/>
  <c r="BE854" i="13"/>
  <c r="BD854" i="13"/>
  <c r="BC854" i="13"/>
  <c r="BB854" i="13"/>
  <c r="BA854" i="13"/>
  <c r="AZ854" i="13"/>
  <c r="AY854" i="13"/>
  <c r="AX854" i="13"/>
  <c r="AW854" i="13"/>
  <c r="BY854" i="13"/>
  <c r="BX854" i="13"/>
  <c r="BW854" i="13"/>
  <c r="BV854" i="13"/>
  <c r="BU854" i="13"/>
  <c r="BT854" i="13"/>
  <c r="BS854" i="13"/>
  <c r="BR854" i="13"/>
  <c r="BQ854" i="13"/>
  <c r="AV854" i="13"/>
  <c r="BI575" i="13"/>
  <c r="BF575" i="13"/>
  <c r="BD575" i="13"/>
  <c r="BC575" i="13"/>
  <c r="BB575" i="13"/>
  <c r="BA575" i="13"/>
  <c r="AZ575" i="13"/>
  <c r="AW575" i="13"/>
  <c r="BS575" i="13"/>
  <c r="BR575" i="13"/>
  <c r="BQ575" i="13"/>
  <c r="BP575" i="13"/>
  <c r="BO575" i="13"/>
  <c r="BN575" i="13"/>
  <c r="BM575" i="13"/>
  <c r="BL575" i="13"/>
  <c r="BK575" i="13"/>
  <c r="BJ575" i="13"/>
  <c r="BH575" i="13"/>
  <c r="BG575" i="13"/>
  <c r="BE575" i="13"/>
  <c r="AY575" i="13"/>
  <c r="AX575" i="13"/>
  <c r="BY575" i="13"/>
  <c r="BX575" i="13"/>
  <c r="BW575" i="13"/>
  <c r="BV575" i="13"/>
  <c r="BU575" i="13"/>
  <c r="BT575" i="13"/>
  <c r="AV575" i="13"/>
  <c r="BW1017" i="13"/>
  <c r="BS1017" i="13"/>
  <c r="BP1017" i="13"/>
  <c r="BN1017" i="13"/>
  <c r="BE1017" i="13"/>
  <c r="AX1017" i="13"/>
  <c r="BF1017" i="13"/>
  <c r="BD1017" i="13"/>
  <c r="BC1017" i="13"/>
  <c r="BB1017" i="13"/>
  <c r="BA1017" i="13"/>
  <c r="AZ1017" i="13"/>
  <c r="AY1017" i="13"/>
  <c r="AW1017" i="13"/>
  <c r="BY1017" i="13"/>
  <c r="BX1017" i="13"/>
  <c r="BV1017" i="13"/>
  <c r="BU1017" i="13"/>
  <c r="BT1017" i="13"/>
  <c r="BR1017" i="13"/>
  <c r="BQ1017" i="13"/>
  <c r="BO1017" i="13"/>
  <c r="BM1017" i="13"/>
  <c r="BL1017" i="13"/>
  <c r="BK1017" i="13"/>
  <c r="BJ1017" i="13"/>
  <c r="BI1017" i="13"/>
  <c r="BH1017" i="13"/>
  <c r="BG1017" i="13"/>
  <c r="AV1017" i="13"/>
  <c r="BF1101" i="13"/>
  <c r="BE1101" i="13"/>
  <c r="BD1101" i="13"/>
  <c r="BC1101" i="13"/>
  <c r="BB1101" i="13"/>
  <c r="BA1101" i="13"/>
  <c r="AZ1101" i="13"/>
  <c r="AY1101" i="13"/>
  <c r="AX1101" i="13"/>
  <c r="AW1101" i="13"/>
  <c r="BY1101" i="13"/>
  <c r="BX1101" i="13"/>
  <c r="BW1101" i="13"/>
  <c r="BV1101" i="13"/>
  <c r="BU1101" i="13"/>
  <c r="BT1101" i="13"/>
  <c r="BR1101" i="13"/>
  <c r="BQ1101" i="13"/>
  <c r="BP1101" i="13"/>
  <c r="BO1101" i="13"/>
  <c r="BN1101" i="13"/>
  <c r="BM1101" i="13"/>
  <c r="BL1101" i="13"/>
  <c r="BK1101" i="13"/>
  <c r="BJ1101" i="13"/>
  <c r="BI1101" i="13"/>
  <c r="BH1101" i="13"/>
  <c r="BG1101" i="13"/>
  <c r="BS1101" i="13"/>
  <c r="AV1101" i="13"/>
  <c r="BS839" i="13"/>
  <c r="BR839" i="13"/>
  <c r="BQ839" i="13"/>
  <c r="BP839" i="13"/>
  <c r="BO839" i="13"/>
  <c r="BN839" i="13"/>
  <c r="BM839" i="13"/>
  <c r="BL839" i="13"/>
  <c r="BK839" i="13"/>
  <c r="BJ839" i="13"/>
  <c r="BF839" i="13"/>
  <c r="BE839" i="13"/>
  <c r="AZ839" i="13"/>
  <c r="AY839" i="13"/>
  <c r="AX839" i="13"/>
  <c r="AW839" i="13"/>
  <c r="BY839" i="13"/>
  <c r="BX839" i="13"/>
  <c r="BW839" i="13"/>
  <c r="BV839" i="13"/>
  <c r="BU839" i="13"/>
  <c r="BT839" i="13"/>
  <c r="BI839" i="13"/>
  <c r="BH839" i="13"/>
  <c r="BG839" i="13"/>
  <c r="BD839" i="13"/>
  <c r="BC839" i="13"/>
  <c r="BA839" i="13"/>
  <c r="BB839" i="13"/>
  <c r="AV839" i="13"/>
  <c r="BK1076" i="13"/>
  <c r="BJ1076" i="13"/>
  <c r="BI1076" i="13"/>
  <c r="BH1076" i="13"/>
  <c r="BG1076" i="13"/>
  <c r="BF1076" i="13"/>
  <c r="BE1076" i="13"/>
  <c r="BD1076" i="13"/>
  <c r="BC1076" i="13"/>
  <c r="BB1076" i="13"/>
  <c r="BA1076" i="13"/>
  <c r="AZ1076" i="13"/>
  <c r="AY1076" i="13"/>
  <c r="AX1076" i="13"/>
  <c r="AW1076" i="13"/>
  <c r="BY1076" i="13"/>
  <c r="BW1076" i="13"/>
  <c r="BV1076" i="13"/>
  <c r="BU1076" i="13"/>
  <c r="BT1076" i="13"/>
  <c r="BS1076" i="13"/>
  <c r="BR1076" i="13"/>
  <c r="BQ1076" i="13"/>
  <c r="BP1076" i="13"/>
  <c r="BO1076" i="13"/>
  <c r="BN1076" i="13"/>
  <c r="BM1076" i="13"/>
  <c r="BL1076" i="13"/>
  <c r="BX1076" i="13"/>
  <c r="AV1076" i="13"/>
  <c r="BV1057" i="13"/>
  <c r="BU1057" i="13"/>
  <c r="BT1057" i="13"/>
  <c r="BS1057" i="13"/>
  <c r="BR1057" i="13"/>
  <c r="BQ1057" i="13"/>
  <c r="BP1057" i="13"/>
  <c r="BO1057" i="13"/>
  <c r="BN1057" i="13"/>
  <c r="BM1057" i="13"/>
  <c r="BL1057" i="13"/>
  <c r="BK1057" i="13"/>
  <c r="BJ1057" i="13"/>
  <c r="BI1057" i="13"/>
  <c r="BH1057" i="13"/>
  <c r="BG1057" i="13"/>
  <c r="BF1057" i="13"/>
  <c r="BE1057" i="13"/>
  <c r="BD1057" i="13"/>
  <c r="BC1057" i="13"/>
  <c r="BB1057" i="13"/>
  <c r="BA1057" i="13"/>
  <c r="AZ1057" i="13"/>
  <c r="AX1057" i="13"/>
  <c r="AW1057" i="13"/>
  <c r="BY1057" i="13"/>
  <c r="BX1057" i="13"/>
  <c r="BW1057" i="13"/>
  <c r="AY1057" i="13"/>
  <c r="AV1057" i="13"/>
  <c r="BR1077" i="13"/>
  <c r="BQ1077" i="13"/>
  <c r="BP1077" i="13"/>
  <c r="BO1077" i="13"/>
  <c r="BN1077" i="13"/>
  <c r="BM1077" i="13"/>
  <c r="BL1077" i="13"/>
  <c r="BK1077" i="13"/>
  <c r="BJ1077" i="13"/>
  <c r="BI1077" i="13"/>
  <c r="BH1077" i="13"/>
  <c r="BG1077" i="13"/>
  <c r="BF1077" i="13"/>
  <c r="BE1077" i="13"/>
  <c r="BD1077" i="13"/>
  <c r="BC1077" i="13"/>
  <c r="BB1077" i="13"/>
  <c r="BA1077" i="13"/>
  <c r="AZ1077" i="13"/>
  <c r="AY1077" i="13"/>
  <c r="AX1077" i="13"/>
  <c r="AW1077" i="13"/>
  <c r="BY1077" i="13"/>
  <c r="BX1077" i="13"/>
  <c r="BW1077" i="13"/>
  <c r="BV1077" i="13"/>
  <c r="BU1077" i="13"/>
  <c r="BT1077" i="13"/>
  <c r="BS1077" i="13"/>
  <c r="AV1077" i="13"/>
  <c r="BO1020" i="13"/>
  <c r="BH1020" i="13"/>
  <c r="BG1020" i="13"/>
  <c r="BD1020" i="13"/>
  <c r="BA1020" i="13"/>
  <c r="AY1020" i="13"/>
  <c r="BY1020" i="13"/>
  <c r="BV1020" i="13"/>
  <c r="BS1020" i="13"/>
  <c r="BK1020" i="13"/>
  <c r="BJ1020" i="13"/>
  <c r="BI1020" i="13"/>
  <c r="BF1020" i="13"/>
  <c r="BE1020" i="13"/>
  <c r="BC1020" i="13"/>
  <c r="BB1020" i="13"/>
  <c r="AZ1020" i="13"/>
  <c r="AX1020" i="13"/>
  <c r="AW1020" i="13"/>
  <c r="BX1020" i="13"/>
  <c r="BW1020" i="13"/>
  <c r="BU1020" i="13"/>
  <c r="BT1020" i="13"/>
  <c r="BR1020" i="13"/>
  <c r="BQ1020" i="13"/>
  <c r="BP1020" i="13"/>
  <c r="BN1020" i="13"/>
  <c r="BM1020" i="13"/>
  <c r="BL1020" i="13"/>
  <c r="AV1020" i="13"/>
  <c r="BU718" i="13"/>
  <c r="BT718" i="13"/>
  <c r="BS718" i="13"/>
  <c r="BR718" i="13"/>
  <c r="BQ718" i="13"/>
  <c r="BP718" i="13"/>
  <c r="BO718" i="13"/>
  <c r="BN718" i="13"/>
  <c r="BM718" i="13"/>
  <c r="BL718" i="13"/>
  <c r="BK718" i="13"/>
  <c r="BJ718" i="13"/>
  <c r="BI718" i="13"/>
  <c r="BH718" i="13"/>
  <c r="BG718" i="13"/>
  <c r="BF718" i="13"/>
  <c r="BE718" i="13"/>
  <c r="BD718" i="13"/>
  <c r="BC718" i="13"/>
  <c r="BB718" i="13"/>
  <c r="BA718" i="13"/>
  <c r="AZ718" i="13"/>
  <c r="AY718" i="13"/>
  <c r="AX718" i="13"/>
  <c r="AW718" i="13"/>
  <c r="BY718" i="13"/>
  <c r="BX718" i="13"/>
  <c r="BW718" i="13"/>
  <c r="BV718" i="13"/>
  <c r="AV718" i="13"/>
  <c r="BP648" i="13"/>
  <c r="BO648" i="13"/>
  <c r="BN648" i="13"/>
  <c r="BM648" i="13"/>
  <c r="BL648" i="13"/>
  <c r="BK648" i="13"/>
  <c r="BJ648" i="13"/>
  <c r="BI648" i="13"/>
  <c r="BH648" i="13"/>
  <c r="BG648" i="13"/>
  <c r="BF648" i="13"/>
  <c r="BE648" i="13"/>
  <c r="BD648" i="13"/>
  <c r="BC648" i="13"/>
  <c r="BB648" i="13"/>
  <c r="BA648" i="13"/>
  <c r="AZ648" i="13"/>
  <c r="AY648" i="13"/>
  <c r="AX648" i="13"/>
  <c r="AW648" i="13"/>
  <c r="BY648" i="13"/>
  <c r="BX648" i="13"/>
  <c r="BW648" i="13"/>
  <c r="BV648" i="13"/>
  <c r="BU648" i="13"/>
  <c r="BT648" i="13"/>
  <c r="BS648" i="13"/>
  <c r="BR648" i="13"/>
  <c r="BQ648" i="13"/>
  <c r="AV648" i="13"/>
  <c r="AW599" i="13"/>
  <c r="BY599" i="13"/>
  <c r="BX599" i="13"/>
  <c r="BW599" i="13"/>
  <c r="BV599" i="13"/>
  <c r="BU599" i="13"/>
  <c r="BT599" i="13"/>
  <c r="BS599" i="13"/>
  <c r="BR599" i="13"/>
  <c r="BQ599" i="13"/>
  <c r="BP599" i="13"/>
  <c r="BO599" i="13"/>
  <c r="BN599" i="13"/>
  <c r="BM599" i="13"/>
  <c r="BL599" i="13"/>
  <c r="BK599" i="13"/>
  <c r="BJ599" i="13"/>
  <c r="BI599" i="13"/>
  <c r="BH599" i="13"/>
  <c r="BG599" i="13"/>
  <c r="BF599" i="13"/>
  <c r="BE599" i="13"/>
  <c r="BC599" i="13"/>
  <c r="BB599" i="13"/>
  <c r="BA599" i="13"/>
  <c r="BD599" i="13"/>
  <c r="AZ599" i="13"/>
  <c r="AY599" i="13"/>
  <c r="AX599" i="13"/>
  <c r="AV599" i="13"/>
  <c r="BY588" i="13"/>
  <c r="BX588" i="13"/>
  <c r="BW588" i="13"/>
  <c r="BV588" i="13"/>
  <c r="BU588" i="13"/>
  <c r="BT588" i="13"/>
  <c r="BS588" i="13"/>
  <c r="BR588" i="13"/>
  <c r="BQ588" i="13"/>
  <c r="BP588" i="13"/>
  <c r="BO588" i="13"/>
  <c r="BN588" i="13"/>
  <c r="BM588" i="13"/>
  <c r="BL588" i="13"/>
  <c r="BJ588" i="13"/>
  <c r="BF588" i="13"/>
  <c r="BE588" i="13"/>
  <c r="AZ588" i="13"/>
  <c r="AY588" i="13"/>
  <c r="AX588" i="13"/>
  <c r="AW588" i="13"/>
  <c r="BK588" i="13"/>
  <c r="BI588" i="13"/>
  <c r="BH588" i="13"/>
  <c r="BG588" i="13"/>
  <c r="BD588" i="13"/>
  <c r="BC588" i="13"/>
  <c r="BB588" i="13"/>
  <c r="BA588" i="13"/>
  <c r="AV588" i="13"/>
  <c r="BL838" i="13"/>
  <c r="BK838" i="13"/>
  <c r="BJ838" i="13"/>
  <c r="BI838" i="13"/>
  <c r="BF838" i="13"/>
  <c r="BD838" i="13"/>
  <c r="BC838" i="13"/>
  <c r="AX838" i="13"/>
  <c r="BY838" i="13"/>
  <c r="BX838" i="13"/>
  <c r="BW838" i="13"/>
  <c r="BV838" i="13"/>
  <c r="BU838" i="13"/>
  <c r="BT838" i="13"/>
  <c r="BS838" i="13"/>
  <c r="BR838" i="13"/>
  <c r="BQ838" i="13"/>
  <c r="BP838" i="13"/>
  <c r="BO838" i="13"/>
  <c r="BN838" i="13"/>
  <c r="BM838" i="13"/>
  <c r="BH838" i="13"/>
  <c r="BG838" i="13"/>
  <c r="BE838" i="13"/>
  <c r="BB838" i="13"/>
  <c r="BA838" i="13"/>
  <c r="AZ838" i="13"/>
  <c r="AY838" i="13"/>
  <c r="AW838" i="13"/>
  <c r="AV838" i="13"/>
  <c r="BQ1001" i="13"/>
  <c r="BP1001" i="13"/>
  <c r="BO1001" i="13"/>
  <c r="BN1001" i="13"/>
  <c r="BM1001" i="13"/>
  <c r="BL1001" i="13"/>
  <c r="BK1001" i="13"/>
  <c r="BJ1001" i="13"/>
  <c r="BI1001" i="13"/>
  <c r="BH1001" i="13"/>
  <c r="BG1001" i="13"/>
  <c r="BF1001" i="13"/>
  <c r="BE1001" i="13"/>
  <c r="BD1001" i="13"/>
  <c r="BC1001" i="13"/>
  <c r="BB1001" i="13"/>
  <c r="BA1001" i="13"/>
  <c r="AZ1001" i="13"/>
  <c r="AY1001" i="13"/>
  <c r="AX1001" i="13"/>
  <c r="AW1001" i="13"/>
  <c r="BY1001" i="13"/>
  <c r="BX1001" i="13"/>
  <c r="BW1001" i="13"/>
  <c r="BV1001" i="13"/>
  <c r="BU1001" i="13"/>
  <c r="BT1001" i="13"/>
  <c r="BS1001" i="13"/>
  <c r="BR1001" i="13"/>
  <c r="AV1001" i="13"/>
  <c r="BB1085" i="13"/>
  <c r="BA1085" i="13"/>
  <c r="AZ1085" i="13"/>
  <c r="AY1085" i="13"/>
  <c r="AX1085" i="13"/>
  <c r="AW1085" i="13"/>
  <c r="BY1085" i="13"/>
  <c r="BX1085" i="13"/>
  <c r="BW1085" i="13"/>
  <c r="BV1085" i="13"/>
  <c r="BU1085" i="13"/>
  <c r="BT1085" i="13"/>
  <c r="BS1085" i="13"/>
  <c r="BR1085" i="13"/>
  <c r="BQ1085" i="13"/>
  <c r="BP1085" i="13"/>
  <c r="BN1085" i="13"/>
  <c r="BM1085" i="13"/>
  <c r="BL1085" i="13"/>
  <c r="BK1085" i="13"/>
  <c r="BJ1085" i="13"/>
  <c r="BI1085" i="13"/>
  <c r="BH1085" i="13"/>
  <c r="BG1085" i="13"/>
  <c r="BF1085" i="13"/>
  <c r="BE1085" i="13"/>
  <c r="BD1085" i="13"/>
  <c r="BC1085" i="13"/>
  <c r="BO1085" i="13"/>
  <c r="AV1085" i="13"/>
  <c r="BW794" i="13"/>
  <c r="BV794" i="13"/>
  <c r="BU794" i="13"/>
  <c r="BT794" i="13"/>
  <c r="BS794" i="13"/>
  <c r="BR794" i="13"/>
  <c r="BQ794" i="13"/>
  <c r="BP794" i="13"/>
  <c r="BO794" i="13"/>
  <c r="BN794" i="13"/>
  <c r="BM794" i="13"/>
  <c r="BL794" i="13"/>
  <c r="BK794" i="13"/>
  <c r="BJ794" i="13"/>
  <c r="BI794" i="13"/>
  <c r="BH794" i="13"/>
  <c r="BG794" i="13"/>
  <c r="BF794" i="13"/>
  <c r="BE794" i="13"/>
  <c r="BD794" i="13"/>
  <c r="BC794" i="13"/>
  <c r="BB794" i="13"/>
  <c r="BA794" i="13"/>
  <c r="AZ794" i="13"/>
  <c r="AY794" i="13"/>
  <c r="AX794" i="13"/>
  <c r="AW794" i="13"/>
  <c r="BX794" i="13"/>
  <c r="BY794" i="13"/>
  <c r="AV794" i="13"/>
  <c r="BG1060" i="13"/>
  <c r="BF1060" i="13"/>
  <c r="BE1060" i="13"/>
  <c r="BD1060" i="13"/>
  <c r="BC1060" i="13"/>
  <c r="BB1060" i="13"/>
  <c r="BA1060" i="13"/>
  <c r="AZ1060" i="13"/>
  <c r="AY1060" i="13"/>
  <c r="AX1060" i="13"/>
  <c r="AW1060" i="13"/>
  <c r="BY1060" i="13"/>
  <c r="BX1060" i="13"/>
  <c r="BW1060" i="13"/>
  <c r="BV1060" i="13"/>
  <c r="BU1060" i="13"/>
  <c r="BS1060" i="13"/>
  <c r="BR1060" i="13"/>
  <c r="BQ1060" i="13"/>
  <c r="BP1060" i="13"/>
  <c r="BO1060" i="13"/>
  <c r="BN1060" i="13"/>
  <c r="BM1060" i="13"/>
  <c r="BL1060" i="13"/>
  <c r="BK1060" i="13"/>
  <c r="BJ1060" i="13"/>
  <c r="BI1060" i="13"/>
  <c r="BH1060" i="13"/>
  <c r="BT1060" i="13"/>
  <c r="AV1060" i="13"/>
  <c r="BR1041" i="13"/>
  <c r="BP1041" i="13"/>
  <c r="BN1041" i="13"/>
  <c r="BL1041" i="13"/>
  <c r="BK1041" i="13"/>
  <c r="BJ1041" i="13"/>
  <c r="BI1041" i="13"/>
  <c r="BH1041" i="13"/>
  <c r="BG1041" i="13"/>
  <c r="BF1041" i="13"/>
  <c r="BE1041" i="13"/>
  <c r="BD1041" i="13"/>
  <c r="BC1041" i="13"/>
  <c r="BB1041" i="13"/>
  <c r="BA1041" i="13"/>
  <c r="AZ1041" i="13"/>
  <c r="AY1041" i="13"/>
  <c r="AW1041" i="13"/>
  <c r="BY1041" i="13"/>
  <c r="BX1041" i="13"/>
  <c r="BW1041" i="13"/>
  <c r="BV1041" i="13"/>
  <c r="BT1041" i="13"/>
  <c r="BU1041" i="13"/>
  <c r="BS1041" i="13"/>
  <c r="BQ1041" i="13"/>
  <c r="BO1041" i="13"/>
  <c r="BM1041" i="13"/>
  <c r="AX1041" i="13"/>
  <c r="AV1041" i="13"/>
  <c r="BF1029" i="13"/>
  <c r="AY1029" i="13"/>
  <c r="AX1029" i="13"/>
  <c r="BY1029" i="13"/>
  <c r="BX1029" i="13"/>
  <c r="BW1029" i="13"/>
  <c r="BR1029" i="13"/>
  <c r="BQ1029" i="13"/>
  <c r="BP1029" i="13"/>
  <c r="BN1029" i="13"/>
  <c r="BM1029" i="13"/>
  <c r="BK1029" i="13"/>
  <c r="BJ1029" i="13"/>
  <c r="BH1029" i="13"/>
  <c r="BV1029" i="13"/>
  <c r="BU1029" i="13"/>
  <c r="BT1029" i="13"/>
  <c r="BS1029" i="13"/>
  <c r="BO1029" i="13"/>
  <c r="BL1029" i="13"/>
  <c r="BI1029" i="13"/>
  <c r="BG1029" i="13"/>
  <c r="BE1029" i="13"/>
  <c r="BD1029" i="13"/>
  <c r="BC1029" i="13"/>
  <c r="BB1029" i="13"/>
  <c r="BA1029" i="13"/>
  <c r="AZ1029" i="13"/>
  <c r="AW1029" i="13"/>
  <c r="AV1029" i="13"/>
  <c r="BW577" i="13"/>
  <c r="BU577" i="13"/>
  <c r="BT577" i="13"/>
  <c r="BS577" i="13"/>
  <c r="BR577" i="13"/>
  <c r="BQ577" i="13"/>
  <c r="BP577" i="13"/>
  <c r="BO577" i="13"/>
  <c r="BN577" i="13"/>
  <c r="BK577" i="13"/>
  <c r="BJ577" i="13"/>
  <c r="BG577" i="13"/>
  <c r="BF577" i="13"/>
  <c r="BE577" i="13"/>
  <c r="BD577" i="13"/>
  <c r="BC577" i="13"/>
  <c r="BB577" i="13"/>
  <c r="BA577" i="13"/>
  <c r="AZ577" i="13"/>
  <c r="AY577" i="13"/>
  <c r="AX577" i="13"/>
  <c r="AW577" i="13"/>
  <c r="BY577" i="13"/>
  <c r="BX577" i="13"/>
  <c r="BV577" i="13"/>
  <c r="BM577" i="13"/>
  <c r="BL577" i="13"/>
  <c r="BI577" i="13"/>
  <c r="BH577" i="13"/>
  <c r="AV577" i="13"/>
  <c r="BL566" i="13"/>
  <c r="BY566" i="13"/>
  <c r="BX566" i="13"/>
  <c r="BW566" i="13"/>
  <c r="BV566" i="13"/>
  <c r="BU566" i="13"/>
  <c r="BT566" i="13"/>
  <c r="BS566" i="13"/>
  <c r="BR566" i="13"/>
  <c r="BQ566" i="13"/>
  <c r="BP566" i="13"/>
  <c r="BO566" i="13"/>
  <c r="BN566" i="13"/>
  <c r="BM566" i="13"/>
  <c r="BK566" i="13"/>
  <c r="BJ566" i="13"/>
  <c r="BI566" i="13"/>
  <c r="BH566" i="13"/>
  <c r="BG566" i="13"/>
  <c r="BF566" i="13"/>
  <c r="BE566" i="13"/>
  <c r="BD566" i="13"/>
  <c r="BC566" i="13"/>
  <c r="BB566" i="13"/>
  <c r="BA566" i="13"/>
  <c r="AZ566" i="13"/>
  <c r="AY566" i="13"/>
  <c r="AX566" i="13"/>
  <c r="AW566" i="13"/>
  <c r="AV566" i="13"/>
  <c r="AZ832" i="13"/>
  <c r="BC832" i="13"/>
  <c r="BB832" i="13"/>
  <c r="BA832" i="13"/>
  <c r="AY832" i="13"/>
  <c r="AX832" i="13"/>
  <c r="AW832" i="13"/>
  <c r="BY832" i="13"/>
  <c r="BX832" i="13"/>
  <c r="BW832" i="13"/>
  <c r="BV832" i="13"/>
  <c r="BU832" i="13"/>
  <c r="BT832" i="13"/>
  <c r="BS832" i="13"/>
  <c r="BR832" i="13"/>
  <c r="BQ832" i="13"/>
  <c r="BP832" i="13"/>
  <c r="BO832" i="13"/>
  <c r="BN832" i="13"/>
  <c r="BM832" i="13"/>
  <c r="BL832" i="13"/>
  <c r="BK832" i="13"/>
  <c r="BJ832" i="13"/>
  <c r="BI832" i="13"/>
  <c r="BH832" i="13"/>
  <c r="BG832" i="13"/>
  <c r="BF832" i="13"/>
  <c r="BD832" i="13"/>
  <c r="BE832" i="13"/>
  <c r="AV832" i="13"/>
  <c r="BY1104" i="13"/>
  <c r="BX1104" i="13"/>
  <c r="BW1104" i="13"/>
  <c r="BV1104" i="13"/>
  <c r="BU1104" i="13"/>
  <c r="BT1104" i="13"/>
  <c r="BS1104" i="13"/>
  <c r="BR1104" i="13"/>
  <c r="BQ1104" i="13"/>
  <c r="BP1104" i="13"/>
  <c r="BO1104" i="13"/>
  <c r="BN1104" i="13"/>
  <c r="BM1104" i="13"/>
  <c r="BL1104" i="13"/>
  <c r="BK1104" i="13"/>
  <c r="BJ1104" i="13"/>
  <c r="BI1104" i="13"/>
  <c r="BH1104" i="13"/>
  <c r="BG1104" i="13"/>
  <c r="BF1104" i="13"/>
  <c r="BE1104" i="13"/>
  <c r="BC1104" i="13"/>
  <c r="BB1104" i="13"/>
  <c r="BA1104" i="13"/>
  <c r="AZ1104" i="13"/>
  <c r="AY1104" i="13"/>
  <c r="AX1104" i="13"/>
  <c r="AW1104" i="13"/>
  <c r="BD1104" i="13"/>
  <c r="AV1104" i="13"/>
  <c r="BY912" i="13"/>
  <c r="BX912" i="13"/>
  <c r="BW912" i="13"/>
  <c r="BV912" i="13"/>
  <c r="BU912" i="13"/>
  <c r="BT912" i="13"/>
  <c r="BS912" i="13"/>
  <c r="BR912" i="13"/>
  <c r="BQ912" i="13"/>
  <c r="BP912" i="13"/>
  <c r="BO912" i="13"/>
  <c r="BN912" i="13"/>
  <c r="BM912" i="13"/>
  <c r="BL912" i="13"/>
  <c r="BK912" i="13"/>
  <c r="BJ912" i="13"/>
  <c r="BI912" i="13"/>
  <c r="BH912" i="13"/>
  <c r="BG912" i="13"/>
  <c r="BF912" i="13"/>
  <c r="BE912" i="13"/>
  <c r="BD912" i="13"/>
  <c r="BC912" i="13"/>
  <c r="BB912" i="13"/>
  <c r="BA912" i="13"/>
  <c r="AZ912" i="13"/>
  <c r="AY912" i="13"/>
  <c r="AX912" i="13"/>
  <c r="AW912" i="13"/>
  <c r="AV912" i="13"/>
  <c r="BY1003" i="13"/>
  <c r="BX1003" i="13"/>
  <c r="BW1003" i="13"/>
  <c r="BV1003" i="13"/>
  <c r="BU1003" i="13"/>
  <c r="BT1003" i="13"/>
  <c r="BS1003" i="13"/>
  <c r="BR1003" i="13"/>
  <c r="BQ1003" i="13"/>
  <c r="BP1003" i="13"/>
  <c r="BO1003" i="13"/>
  <c r="BN1003" i="13"/>
  <c r="BM1003" i="13"/>
  <c r="BL1003" i="13"/>
  <c r="BK1003" i="13"/>
  <c r="BJ1003" i="13"/>
  <c r="BI1003" i="13"/>
  <c r="BH1003" i="13"/>
  <c r="BG1003" i="13"/>
  <c r="BF1003" i="13"/>
  <c r="BE1003" i="13"/>
  <c r="BD1003" i="13"/>
  <c r="BC1003" i="13"/>
  <c r="BB1003" i="13"/>
  <c r="BA1003" i="13"/>
  <c r="AZ1003" i="13"/>
  <c r="AY1003" i="13"/>
  <c r="AX1003" i="13"/>
  <c r="AW1003" i="13"/>
  <c r="AV1003" i="13"/>
  <c r="BO762" i="13"/>
  <c r="BN762" i="13"/>
  <c r="BM762" i="13"/>
  <c r="BL762" i="13"/>
  <c r="BK762" i="13"/>
  <c r="BJ762" i="13"/>
  <c r="BI762" i="13"/>
  <c r="BH762" i="13"/>
  <c r="BG762" i="13"/>
  <c r="BF762" i="13"/>
  <c r="BE762" i="13"/>
  <c r="BD762" i="13"/>
  <c r="BC762" i="13"/>
  <c r="BB762" i="13"/>
  <c r="BA762" i="13"/>
  <c r="AZ762" i="13"/>
  <c r="AY762" i="13"/>
  <c r="AX762" i="13"/>
  <c r="AW762" i="13"/>
  <c r="BY762" i="13"/>
  <c r="BX762" i="13"/>
  <c r="BW762" i="13"/>
  <c r="BV762" i="13"/>
  <c r="BU762" i="13"/>
  <c r="BT762" i="13"/>
  <c r="BS762" i="13"/>
  <c r="BR762" i="13"/>
  <c r="BQ762" i="13"/>
  <c r="BP762" i="13"/>
  <c r="AV762" i="13"/>
  <c r="BM985" i="13"/>
  <c r="BL985" i="13"/>
  <c r="BK985" i="13"/>
  <c r="BJ985" i="13"/>
  <c r="BI985" i="13"/>
  <c r="BH985" i="13"/>
  <c r="BG985" i="13"/>
  <c r="BF985" i="13"/>
  <c r="BE985" i="13"/>
  <c r="BD985" i="13"/>
  <c r="BC985" i="13"/>
  <c r="BB985" i="13"/>
  <c r="BA985" i="13"/>
  <c r="AZ985" i="13"/>
  <c r="AY985" i="13"/>
  <c r="AX985" i="13"/>
  <c r="AW985" i="13"/>
  <c r="BY985" i="13"/>
  <c r="BX985" i="13"/>
  <c r="BW985" i="13"/>
  <c r="BV985" i="13"/>
  <c r="BU985" i="13"/>
  <c r="BT985" i="13"/>
  <c r="BS985" i="13"/>
  <c r="BR985" i="13"/>
  <c r="BQ985" i="13"/>
  <c r="BP985" i="13"/>
  <c r="BO985" i="13"/>
  <c r="BN985" i="13"/>
  <c r="AV985" i="13"/>
  <c r="AX1069" i="13"/>
  <c r="AW1069" i="13"/>
  <c r="BY1069" i="13"/>
  <c r="BX1069" i="13"/>
  <c r="BW1069" i="13"/>
  <c r="BV1069" i="13"/>
  <c r="BU1069" i="13"/>
  <c r="BT1069" i="13"/>
  <c r="BS1069" i="13"/>
  <c r="BR1069" i="13"/>
  <c r="BQ1069" i="13"/>
  <c r="BP1069" i="13"/>
  <c r="BO1069" i="13"/>
  <c r="BN1069" i="13"/>
  <c r="BM1069" i="13"/>
  <c r="BL1069" i="13"/>
  <c r="BJ1069" i="13"/>
  <c r="BI1069" i="13"/>
  <c r="BH1069" i="13"/>
  <c r="BG1069" i="13"/>
  <c r="BF1069" i="13"/>
  <c r="BE1069" i="13"/>
  <c r="BD1069" i="13"/>
  <c r="BC1069" i="13"/>
  <c r="BB1069" i="13"/>
  <c r="BA1069" i="13"/>
  <c r="AZ1069" i="13"/>
  <c r="AY1069" i="13"/>
  <c r="BK1069" i="13"/>
  <c r="AV1069" i="13"/>
  <c r="BB1004" i="13"/>
  <c r="BA1004" i="13"/>
  <c r="AZ1004" i="13"/>
  <c r="AY1004" i="13"/>
  <c r="AX1004" i="13"/>
  <c r="AW1004" i="13"/>
  <c r="BY1004" i="13"/>
  <c r="BX1004" i="13"/>
  <c r="BW1004" i="13"/>
  <c r="BV1004" i="13"/>
  <c r="BU1004" i="13"/>
  <c r="BT1004" i="13"/>
  <c r="BS1004" i="13"/>
  <c r="BR1004" i="13"/>
  <c r="BQ1004" i="13"/>
  <c r="BP1004" i="13"/>
  <c r="BO1004" i="13"/>
  <c r="BN1004" i="13"/>
  <c r="BM1004" i="13"/>
  <c r="BL1004" i="13"/>
  <c r="BK1004" i="13"/>
  <c r="BJ1004" i="13"/>
  <c r="BI1004" i="13"/>
  <c r="BH1004" i="13"/>
  <c r="BG1004" i="13"/>
  <c r="BF1004" i="13"/>
  <c r="BE1004" i="13"/>
  <c r="BD1004" i="13"/>
  <c r="BC1004" i="13"/>
  <c r="AV1004" i="13"/>
  <c r="BC1044" i="13"/>
  <c r="BB1044" i="13"/>
  <c r="BA1044" i="13"/>
  <c r="AZ1044" i="13"/>
  <c r="AY1044" i="13"/>
  <c r="AX1044" i="13"/>
  <c r="AW1044" i="13"/>
  <c r="BY1044" i="13"/>
  <c r="BX1044" i="13"/>
  <c r="BW1044" i="13"/>
  <c r="BV1044" i="13"/>
  <c r="BU1044" i="13"/>
  <c r="BT1044" i="13"/>
  <c r="BS1044" i="13"/>
  <c r="BR1044" i="13"/>
  <c r="BQ1044" i="13"/>
  <c r="BO1044" i="13"/>
  <c r="BN1044" i="13"/>
  <c r="BM1044" i="13"/>
  <c r="BL1044" i="13"/>
  <c r="BK1044" i="13"/>
  <c r="BJ1044" i="13"/>
  <c r="BI1044" i="13"/>
  <c r="BH1044" i="13"/>
  <c r="BG1044" i="13"/>
  <c r="BF1044" i="13"/>
  <c r="BE1044" i="13"/>
  <c r="BD1044" i="13"/>
  <c r="BP1044" i="13"/>
  <c r="AV1044" i="13"/>
  <c r="BN1025" i="13"/>
  <c r="BG1025" i="13"/>
  <c r="BF1025" i="13"/>
  <c r="BC1025" i="13"/>
  <c r="AZ1025" i="13"/>
  <c r="AX1025" i="13"/>
  <c r="AW1025" i="13"/>
  <c r="BY1025" i="13"/>
  <c r="BX1025" i="13"/>
  <c r="BV1025" i="13"/>
  <c r="BU1025" i="13"/>
  <c r="BR1025" i="13"/>
  <c r="BS1025" i="13"/>
  <c r="BQ1025" i="13"/>
  <c r="BP1025" i="13"/>
  <c r="BO1025" i="13"/>
  <c r="BM1025" i="13"/>
  <c r="BL1025" i="13"/>
  <c r="BK1025" i="13"/>
  <c r="BJ1025" i="13"/>
  <c r="BI1025" i="13"/>
  <c r="BH1025" i="13"/>
  <c r="BE1025" i="13"/>
  <c r="BD1025" i="13"/>
  <c r="BB1025" i="13"/>
  <c r="BA1025" i="13"/>
  <c r="AY1025" i="13"/>
  <c r="BW1025" i="13"/>
  <c r="BT1025" i="13"/>
  <c r="AV1025" i="13"/>
  <c r="BX1013" i="13"/>
  <c r="BM1013" i="13"/>
  <c r="BF1013" i="13"/>
  <c r="AZ1013" i="13"/>
  <c r="AY1013" i="13"/>
  <c r="AX1013" i="13"/>
  <c r="AW1013" i="13"/>
  <c r="BY1013" i="13"/>
  <c r="BW1013" i="13"/>
  <c r="BV1013" i="13"/>
  <c r="BU1013" i="13"/>
  <c r="BT1013" i="13"/>
  <c r="BS1013" i="13"/>
  <c r="BR1013" i="13"/>
  <c r="BQ1013" i="13"/>
  <c r="BP1013" i="13"/>
  <c r="BO1013" i="13"/>
  <c r="BN1013" i="13"/>
  <c r="BL1013" i="13"/>
  <c r="BK1013" i="13"/>
  <c r="BJ1013" i="13"/>
  <c r="BI1013" i="13"/>
  <c r="BH1013" i="13"/>
  <c r="BG1013" i="13"/>
  <c r="BE1013" i="13"/>
  <c r="BD1013" i="13"/>
  <c r="BC1013" i="13"/>
  <c r="BB1013" i="13"/>
  <c r="BA1013" i="13"/>
  <c r="AV1013" i="13"/>
  <c r="BL632" i="13"/>
  <c r="BK632" i="13"/>
  <c r="BJ632" i="13"/>
  <c r="BI632" i="13"/>
  <c r="BH632" i="13"/>
  <c r="BG632" i="13"/>
  <c r="BF632" i="13"/>
  <c r="BE632" i="13"/>
  <c r="BD632" i="13"/>
  <c r="BC632" i="13"/>
  <c r="BB632" i="13"/>
  <c r="BA632" i="13"/>
  <c r="AZ632" i="13"/>
  <c r="AY632" i="13"/>
  <c r="AX632" i="13"/>
  <c r="AW632" i="13"/>
  <c r="BY632" i="13"/>
  <c r="BX632" i="13"/>
  <c r="BW632" i="13"/>
  <c r="BV632" i="13"/>
  <c r="BU632" i="13"/>
  <c r="BT632" i="13"/>
  <c r="BS632" i="13"/>
  <c r="BR632" i="13"/>
  <c r="BQ632" i="13"/>
  <c r="BP632" i="13"/>
  <c r="BO632" i="13"/>
  <c r="BN632" i="13"/>
  <c r="BM632" i="13"/>
  <c r="AV632" i="13"/>
  <c r="BY583" i="13"/>
  <c r="BX583" i="13"/>
  <c r="BW583" i="13"/>
  <c r="BV583" i="13"/>
  <c r="BU583" i="13"/>
  <c r="BT583" i="13"/>
  <c r="BS583" i="13"/>
  <c r="BR583" i="13"/>
  <c r="BQ583" i="13"/>
  <c r="BP583" i="13"/>
  <c r="BO583" i="13"/>
  <c r="BN583" i="13"/>
  <c r="BM583" i="13"/>
  <c r="BC583" i="13"/>
  <c r="BB583" i="13"/>
  <c r="BA583" i="13"/>
  <c r="AZ583" i="13"/>
  <c r="AY583" i="13"/>
  <c r="AX583" i="13"/>
  <c r="AW583" i="13"/>
  <c r="BL583" i="13"/>
  <c r="BK583" i="13"/>
  <c r="BJ583" i="13"/>
  <c r="BI583" i="13"/>
  <c r="BH583" i="13"/>
  <c r="BG583" i="13"/>
  <c r="BF583" i="13"/>
  <c r="BE583" i="13"/>
  <c r="BD583" i="13"/>
  <c r="AV583" i="13"/>
  <c r="BX572" i="13"/>
  <c r="BU572" i="13"/>
  <c r="BS572" i="13"/>
  <c r="BR572" i="13"/>
  <c r="BQ572" i="13"/>
  <c r="BP572" i="13"/>
  <c r="BO572" i="13"/>
  <c r="BK572" i="13"/>
  <c r="BJ572" i="13"/>
  <c r="BI572" i="13"/>
  <c r="BH572" i="13"/>
  <c r="BG572" i="13"/>
  <c r="BF572" i="13"/>
  <c r="BE572" i="13"/>
  <c r="BD572" i="13"/>
  <c r="BC572" i="13"/>
  <c r="BB572" i="13"/>
  <c r="BA572" i="13"/>
  <c r="AZ572" i="13"/>
  <c r="AY572" i="13"/>
  <c r="AX572" i="13"/>
  <c r="AW572" i="13"/>
  <c r="BY572" i="13"/>
  <c r="BW572" i="13"/>
  <c r="BV572" i="13"/>
  <c r="BT572" i="13"/>
  <c r="BN572" i="13"/>
  <c r="BM572" i="13"/>
  <c r="BL572" i="13"/>
  <c r="AV572" i="13"/>
  <c r="BY821" i="13"/>
  <c r="BX821" i="13"/>
  <c r="BW821" i="13"/>
  <c r="BV821" i="13"/>
  <c r="BU821" i="13"/>
  <c r="BT821" i="13"/>
  <c r="BS821" i="13"/>
  <c r="BR821" i="13"/>
  <c r="BQ821" i="13"/>
  <c r="BP821" i="13"/>
  <c r="BO821" i="13"/>
  <c r="BN821" i="13"/>
  <c r="BM821" i="13"/>
  <c r="BL821" i="13"/>
  <c r="BK821" i="13"/>
  <c r="BJ821" i="13"/>
  <c r="BI821" i="13"/>
  <c r="BH821" i="13"/>
  <c r="BG821" i="13"/>
  <c r="BF821" i="13"/>
  <c r="BE821" i="13"/>
  <c r="BD821" i="13"/>
  <c r="BC821" i="13"/>
  <c r="BB821" i="13"/>
  <c r="BA821" i="13"/>
  <c r="AZ821" i="13"/>
  <c r="AY821" i="13"/>
  <c r="AW821" i="13"/>
  <c r="AX821" i="13"/>
  <c r="AV821" i="13"/>
  <c r="BY629" i="13"/>
  <c r="BX629" i="13"/>
  <c r="BW629" i="13"/>
  <c r="BV629" i="13"/>
  <c r="BU629" i="13"/>
  <c r="BT629" i="13"/>
  <c r="BS629" i="13"/>
  <c r="BR629" i="13"/>
  <c r="BQ629" i="13"/>
  <c r="BP629" i="13"/>
  <c r="BO629" i="13"/>
  <c r="BN629" i="13"/>
  <c r="BM629" i="13"/>
  <c r="BL629" i="13"/>
  <c r="BK629" i="13"/>
  <c r="BJ629" i="13"/>
  <c r="BI629" i="13"/>
  <c r="BH629" i="13"/>
  <c r="BG629" i="13"/>
  <c r="BF629" i="13"/>
  <c r="BE629" i="13"/>
  <c r="BD629" i="13"/>
  <c r="BC629" i="13"/>
  <c r="BB629" i="13"/>
  <c r="BA629" i="13"/>
  <c r="AZ629" i="13"/>
  <c r="AY629" i="13"/>
  <c r="AX629" i="13"/>
  <c r="AW629" i="13"/>
  <c r="AV629" i="13"/>
  <c r="BY987" i="13"/>
  <c r="BX987" i="13"/>
  <c r="BW987" i="13"/>
  <c r="BV987" i="13"/>
  <c r="BU987" i="13"/>
  <c r="BT987" i="13"/>
  <c r="BS987" i="13"/>
  <c r="BR987" i="13"/>
  <c r="BQ987" i="13"/>
  <c r="BP987" i="13"/>
  <c r="BO987" i="13"/>
  <c r="BN987" i="13"/>
  <c r="BM987" i="13"/>
  <c r="BL987" i="13"/>
  <c r="BK987" i="13"/>
  <c r="BJ987" i="13"/>
  <c r="BI987" i="13"/>
  <c r="BH987" i="13"/>
  <c r="BG987" i="13"/>
  <c r="BF987" i="13"/>
  <c r="BE987" i="13"/>
  <c r="BD987" i="13"/>
  <c r="BC987" i="13"/>
  <c r="BB987" i="13"/>
  <c r="BA987" i="13"/>
  <c r="AZ987" i="13"/>
  <c r="AY987" i="13"/>
  <c r="AX987" i="13"/>
  <c r="AW987" i="13"/>
  <c r="AV987" i="13"/>
  <c r="BY1114" i="13"/>
  <c r="BX1114" i="13"/>
  <c r="BW1114" i="13"/>
  <c r="BV1114" i="13"/>
  <c r="BU1114" i="13"/>
  <c r="BT1114" i="13"/>
  <c r="BS1114" i="13"/>
  <c r="BR1114" i="13"/>
  <c r="BQ1114" i="13"/>
  <c r="BP1114" i="13"/>
  <c r="BO1114" i="13"/>
  <c r="BN1114" i="13"/>
  <c r="BM1114" i="13"/>
  <c r="BL1114" i="13"/>
  <c r="BK1114" i="13"/>
  <c r="BJ1114" i="13"/>
  <c r="BI1114" i="13"/>
  <c r="BH1114" i="13"/>
  <c r="BG1114" i="13"/>
  <c r="BF1114" i="13"/>
  <c r="BE1114" i="13"/>
  <c r="BD1114" i="13"/>
  <c r="BC1114" i="13"/>
  <c r="BB1114" i="13"/>
  <c r="BA1114" i="13"/>
  <c r="AZ1114" i="13"/>
  <c r="AY1114" i="13"/>
  <c r="AX1114" i="13"/>
  <c r="AW1114" i="13"/>
  <c r="AV1114" i="13"/>
  <c r="BI969" i="13"/>
  <c r="BH969" i="13"/>
  <c r="BG969" i="13"/>
  <c r="BF969" i="13"/>
  <c r="BE969" i="13"/>
  <c r="BD969" i="13"/>
  <c r="BC969" i="13"/>
  <c r="BB969" i="13"/>
  <c r="BA969" i="13"/>
  <c r="AZ969" i="13"/>
  <c r="AY969" i="13"/>
  <c r="AX969" i="13"/>
  <c r="AW969" i="13"/>
  <c r="BY969" i="13"/>
  <c r="BX969" i="13"/>
  <c r="BW969" i="13"/>
  <c r="BV969" i="13"/>
  <c r="BU969" i="13"/>
  <c r="BT969" i="13"/>
  <c r="BS969" i="13"/>
  <c r="BR969" i="13"/>
  <c r="BQ969" i="13"/>
  <c r="BP969" i="13"/>
  <c r="BO969" i="13"/>
  <c r="BN969" i="13"/>
  <c r="BM969" i="13"/>
  <c r="BL969" i="13"/>
  <c r="BK969" i="13"/>
  <c r="BJ969" i="13"/>
  <c r="AV969" i="13"/>
  <c r="BY1053" i="13"/>
  <c r="BX1053" i="13"/>
  <c r="BW1053" i="13"/>
  <c r="BV1053" i="13"/>
  <c r="BU1053" i="13"/>
  <c r="BT1053" i="13"/>
  <c r="BS1053" i="13"/>
  <c r="BR1053" i="13"/>
  <c r="BQ1053" i="13"/>
  <c r="BP1053" i="13"/>
  <c r="BO1053" i="13"/>
  <c r="BN1053" i="13"/>
  <c r="BM1053" i="13"/>
  <c r="BL1053" i="13"/>
  <c r="BK1053" i="13"/>
  <c r="BJ1053" i="13"/>
  <c r="BI1053" i="13"/>
  <c r="BH1053" i="13"/>
  <c r="BF1053" i="13"/>
  <c r="BE1053" i="13"/>
  <c r="BD1053" i="13"/>
  <c r="BC1053" i="13"/>
  <c r="BB1053" i="13"/>
  <c r="BA1053" i="13"/>
  <c r="AZ1053" i="13"/>
  <c r="AY1053" i="13"/>
  <c r="AX1053" i="13"/>
  <c r="AW1053" i="13"/>
  <c r="BG1053" i="13"/>
  <c r="AV1053" i="13"/>
  <c r="AX988" i="13"/>
  <c r="AW988" i="13"/>
  <c r="BY988" i="13"/>
  <c r="BX988" i="13"/>
  <c r="BW988" i="13"/>
  <c r="BV988" i="13"/>
  <c r="BU988" i="13"/>
  <c r="BT988" i="13"/>
  <c r="BS988" i="13"/>
  <c r="BR988" i="13"/>
  <c r="BQ988" i="13"/>
  <c r="BP988" i="13"/>
  <c r="BO988" i="13"/>
  <c r="BN988" i="13"/>
  <c r="BM988" i="13"/>
  <c r="BL988" i="13"/>
  <c r="BK988" i="13"/>
  <c r="BJ988" i="13"/>
  <c r="BI988" i="13"/>
  <c r="BH988" i="13"/>
  <c r="BG988" i="13"/>
  <c r="BF988" i="13"/>
  <c r="BE988" i="13"/>
  <c r="BD988" i="13"/>
  <c r="BC988" i="13"/>
  <c r="BB988" i="13"/>
  <c r="BA988" i="13"/>
  <c r="AZ988" i="13"/>
  <c r="AY988" i="13"/>
  <c r="AV988" i="13"/>
  <c r="AY1028" i="13"/>
  <c r="BY1028" i="13"/>
  <c r="BX1028" i="13"/>
  <c r="BW1028" i="13"/>
  <c r="BV1028" i="13"/>
  <c r="BU1028" i="13"/>
  <c r="BS1028" i="13"/>
  <c r="BR1028" i="13"/>
  <c r="BQ1028" i="13"/>
  <c r="BP1028" i="13"/>
  <c r="BK1028" i="13"/>
  <c r="BJ1028" i="13"/>
  <c r="BI1028" i="13"/>
  <c r="BG1028" i="13"/>
  <c r="BF1028" i="13"/>
  <c r="BD1028" i="13"/>
  <c r="BC1028" i="13"/>
  <c r="AW1028" i="13"/>
  <c r="BT1028" i="13"/>
  <c r="BO1028" i="13"/>
  <c r="BN1028" i="13"/>
  <c r="BM1028" i="13"/>
  <c r="BL1028" i="13"/>
  <c r="BH1028" i="13"/>
  <c r="BE1028" i="13"/>
  <c r="BB1028" i="13"/>
  <c r="BA1028" i="13"/>
  <c r="AZ1028" i="13"/>
  <c r="AX1028" i="13"/>
  <c r="AV1028" i="13"/>
  <c r="BU1009" i="13"/>
  <c r="BA1009" i="13"/>
  <c r="AZ1009" i="13"/>
  <c r="AY1009" i="13"/>
  <c r="AX1009" i="13"/>
  <c r="AW1009" i="13"/>
  <c r="BY1009" i="13"/>
  <c r="BX1009" i="13"/>
  <c r="BW1009" i="13"/>
  <c r="BV1009" i="13"/>
  <c r="BT1009" i="13"/>
  <c r="BS1009" i="13"/>
  <c r="BR1009" i="13"/>
  <c r="BQ1009" i="13"/>
  <c r="BP1009" i="13"/>
  <c r="BO1009" i="13"/>
  <c r="BN1009" i="13"/>
  <c r="BM1009" i="13"/>
  <c r="BL1009" i="13"/>
  <c r="BK1009" i="13"/>
  <c r="BJ1009" i="13"/>
  <c r="BI1009" i="13"/>
  <c r="BH1009" i="13"/>
  <c r="BG1009" i="13"/>
  <c r="BF1009" i="13"/>
  <c r="BE1009" i="13"/>
  <c r="BD1009" i="13"/>
  <c r="BC1009" i="13"/>
  <c r="BB1009" i="13"/>
  <c r="AV1009" i="13"/>
  <c r="BY997" i="13"/>
  <c r="BX997" i="13"/>
  <c r="BW997" i="13"/>
  <c r="BV997" i="13"/>
  <c r="BU997" i="13"/>
  <c r="BT997" i="13"/>
  <c r="BS997" i="13"/>
  <c r="BR997" i="13"/>
  <c r="BQ997" i="13"/>
  <c r="BP997" i="13"/>
  <c r="BO997" i="13"/>
  <c r="BN997" i="13"/>
  <c r="BM997" i="13"/>
  <c r="BL997" i="13"/>
  <c r="BK997" i="13"/>
  <c r="BJ997" i="13"/>
  <c r="BI997" i="13"/>
  <c r="BH997" i="13"/>
  <c r="BG997" i="13"/>
  <c r="BF997" i="13"/>
  <c r="BE997" i="13"/>
  <c r="BD997" i="13"/>
  <c r="BC997" i="13"/>
  <c r="BB997" i="13"/>
  <c r="BA997" i="13"/>
  <c r="AZ997" i="13"/>
  <c r="AY997" i="13"/>
  <c r="AX997" i="13"/>
  <c r="AW997" i="13"/>
  <c r="AV997" i="13"/>
  <c r="BC605" i="13"/>
  <c r="BB605" i="13"/>
  <c r="BA605" i="13"/>
  <c r="AZ605" i="13"/>
  <c r="AY605" i="13"/>
  <c r="AX605" i="13"/>
  <c r="AW605" i="13"/>
  <c r="BY605" i="13"/>
  <c r="BX605" i="13"/>
  <c r="BW605" i="13"/>
  <c r="BV605" i="13"/>
  <c r="BU605" i="13"/>
  <c r="BT605" i="13"/>
  <c r="BS605" i="13"/>
  <c r="BR605" i="13"/>
  <c r="BQ605" i="13"/>
  <c r="BP605" i="13"/>
  <c r="BO605" i="13"/>
  <c r="BN605" i="13"/>
  <c r="BM605" i="13"/>
  <c r="BL605" i="13"/>
  <c r="BK605" i="13"/>
  <c r="BJ605" i="13"/>
  <c r="BI605" i="13"/>
  <c r="BH605" i="13"/>
  <c r="BG605" i="13"/>
  <c r="BF605" i="13"/>
  <c r="BE605" i="13"/>
  <c r="BD605" i="13"/>
  <c r="AV605" i="13"/>
  <c r="AX594" i="13"/>
  <c r="AW594" i="13"/>
  <c r="BY594" i="13"/>
  <c r="BX594" i="13"/>
  <c r="BW594" i="13"/>
  <c r="BV594" i="13"/>
  <c r="BU594" i="13"/>
  <c r="BT594" i="13"/>
  <c r="BS594" i="13"/>
  <c r="BR594" i="13"/>
  <c r="BQ594" i="13"/>
  <c r="BP594" i="13"/>
  <c r="BO594" i="13"/>
  <c r="BN594" i="13"/>
  <c r="BM594" i="13"/>
  <c r="BL594" i="13"/>
  <c r="BK594" i="13"/>
  <c r="BJ594" i="13"/>
  <c r="BI594" i="13"/>
  <c r="BH594" i="13"/>
  <c r="BG594" i="13"/>
  <c r="BF594" i="13"/>
  <c r="BD594" i="13"/>
  <c r="BE594" i="13"/>
  <c r="BC594" i="13"/>
  <c r="BB594" i="13"/>
  <c r="BA594" i="13"/>
  <c r="AZ594" i="13"/>
  <c r="AY594" i="13"/>
  <c r="AV594" i="13"/>
  <c r="BY561" i="13"/>
  <c r="BX561" i="13"/>
  <c r="BW561" i="13"/>
  <c r="BV561" i="13"/>
  <c r="BU561" i="13"/>
  <c r="BT561" i="13"/>
  <c r="BS561" i="13"/>
  <c r="BR561" i="13"/>
  <c r="BQ561" i="13"/>
  <c r="BP561" i="13"/>
  <c r="BO561" i="13"/>
  <c r="BN561" i="13"/>
  <c r="BM561" i="13"/>
  <c r="BL561" i="13"/>
  <c r="BK561" i="13"/>
  <c r="BJ561" i="13"/>
  <c r="BI561" i="13"/>
  <c r="BH561" i="13"/>
  <c r="BG561" i="13"/>
  <c r="BF561" i="13"/>
  <c r="BE561" i="13"/>
  <c r="BD561" i="13"/>
  <c r="BC561" i="13"/>
  <c r="BB561" i="13"/>
  <c r="BA561" i="13"/>
  <c r="AZ561" i="13"/>
  <c r="AY561" i="13"/>
  <c r="AX561" i="13"/>
  <c r="AW561" i="13"/>
  <c r="AV561" i="13"/>
  <c r="BB827" i="13"/>
  <c r="BA827" i="13"/>
  <c r="AZ827" i="13"/>
  <c r="AY827" i="13"/>
  <c r="AX827" i="13"/>
  <c r="AW827" i="13"/>
  <c r="BY827" i="13"/>
  <c r="BX827" i="13"/>
  <c r="BW827" i="13"/>
  <c r="BV827" i="13"/>
  <c r="BU827" i="13"/>
  <c r="BT827" i="13"/>
  <c r="BS827" i="13"/>
  <c r="BR827" i="13"/>
  <c r="BQ827" i="13"/>
  <c r="BP827" i="13"/>
  <c r="BO827" i="13"/>
  <c r="BN827" i="13"/>
  <c r="BM827" i="13"/>
  <c r="BL827" i="13"/>
  <c r="BK827" i="13"/>
  <c r="BJ827" i="13"/>
  <c r="BI827" i="13"/>
  <c r="BH827" i="13"/>
  <c r="BG827" i="13"/>
  <c r="BF827" i="13"/>
  <c r="BE827" i="13"/>
  <c r="BC827" i="13"/>
  <c r="BD827" i="13"/>
  <c r="AV827" i="13"/>
  <c r="AW816" i="13"/>
  <c r="BY816" i="13"/>
  <c r="BX816" i="13"/>
  <c r="BW816" i="13"/>
  <c r="BV816" i="13"/>
  <c r="BU816" i="13"/>
  <c r="BT816" i="13"/>
  <c r="BS816" i="13"/>
  <c r="BR816" i="13"/>
  <c r="BQ816" i="13"/>
  <c r="BP816" i="13"/>
  <c r="BO816" i="13"/>
  <c r="BN816" i="13"/>
  <c r="BM816" i="13"/>
  <c r="BL816" i="13"/>
  <c r="BK816" i="13"/>
  <c r="BJ816" i="13"/>
  <c r="BI816" i="13"/>
  <c r="BH816" i="13"/>
  <c r="BG816" i="13"/>
  <c r="BF816" i="13"/>
  <c r="BE816" i="13"/>
  <c r="BD816" i="13"/>
  <c r="BC816" i="13"/>
  <c r="BB816" i="13"/>
  <c r="BA816" i="13"/>
  <c r="AZ816" i="13"/>
  <c r="AX816" i="13"/>
  <c r="AY816" i="13"/>
  <c r="AV816" i="13"/>
  <c r="BW971" i="13"/>
  <c r="BV971" i="13"/>
  <c r="BU971" i="13"/>
  <c r="BT971" i="13"/>
  <c r="BS971" i="13"/>
  <c r="BR971" i="13"/>
  <c r="BQ971" i="13"/>
  <c r="BP971" i="13"/>
  <c r="BO971" i="13"/>
  <c r="BN971" i="13"/>
  <c r="BM971" i="13"/>
  <c r="BL971" i="13"/>
  <c r="BK971" i="13"/>
  <c r="BJ971" i="13"/>
  <c r="BI971" i="13"/>
  <c r="BH971" i="13"/>
  <c r="BG971" i="13"/>
  <c r="BF971" i="13"/>
  <c r="BE971" i="13"/>
  <c r="BD971" i="13"/>
  <c r="BC971" i="13"/>
  <c r="BB971" i="13"/>
  <c r="BA971" i="13"/>
  <c r="AZ971" i="13"/>
  <c r="AY971" i="13"/>
  <c r="AX971" i="13"/>
  <c r="AW971" i="13"/>
  <c r="BY971" i="13"/>
  <c r="BX971" i="13"/>
  <c r="AV971" i="13"/>
  <c r="BU1098" i="13"/>
  <c r="BT1098" i="13"/>
  <c r="BS1098" i="13"/>
  <c r="BR1098" i="13"/>
  <c r="BQ1098" i="13"/>
  <c r="BP1098" i="13"/>
  <c r="BO1098" i="13"/>
  <c r="BN1098" i="13"/>
  <c r="BM1098" i="13"/>
  <c r="BL1098" i="13"/>
  <c r="BK1098" i="13"/>
  <c r="BJ1098" i="13"/>
  <c r="BI1098" i="13"/>
  <c r="BH1098" i="13"/>
  <c r="BG1098" i="13"/>
  <c r="BF1098" i="13"/>
  <c r="BE1098" i="13"/>
  <c r="BD1098" i="13"/>
  <c r="BC1098" i="13"/>
  <c r="BB1098" i="13"/>
  <c r="BA1098" i="13"/>
  <c r="AZ1098" i="13"/>
  <c r="AY1098" i="13"/>
  <c r="AW1098" i="13"/>
  <c r="BY1098" i="13"/>
  <c r="BX1098" i="13"/>
  <c r="BW1098" i="13"/>
  <c r="BV1098" i="13"/>
  <c r="AX1098" i="13"/>
  <c r="AV1098" i="13"/>
  <c r="BE953" i="13"/>
  <c r="BD953" i="13"/>
  <c r="BC953" i="13"/>
  <c r="BB953" i="13"/>
  <c r="BA953" i="13"/>
  <c r="AZ953" i="13"/>
  <c r="AY953" i="13"/>
  <c r="AX953" i="13"/>
  <c r="AW953" i="13"/>
  <c r="BY953" i="13"/>
  <c r="BX953" i="13"/>
  <c r="BW953" i="13"/>
  <c r="BV953" i="13"/>
  <c r="BU953" i="13"/>
  <c r="BT953" i="13"/>
  <c r="BS953" i="13"/>
  <c r="BR953" i="13"/>
  <c r="BQ953" i="13"/>
  <c r="BP953" i="13"/>
  <c r="BO953" i="13"/>
  <c r="BN953" i="13"/>
  <c r="BM953" i="13"/>
  <c r="BL953" i="13"/>
  <c r="BK953" i="13"/>
  <c r="BJ953" i="13"/>
  <c r="BI953" i="13"/>
  <c r="BH953" i="13"/>
  <c r="BG953" i="13"/>
  <c r="BF953" i="13"/>
  <c r="AV953" i="13"/>
  <c r="BX1037" i="13"/>
  <c r="BV1037" i="13"/>
  <c r="BT1037" i="13"/>
  <c r="BS1037" i="13"/>
  <c r="BR1037" i="13"/>
  <c r="BQ1037" i="13"/>
  <c r="BP1037" i="13"/>
  <c r="BO1037" i="13"/>
  <c r="BN1037" i="13"/>
  <c r="BM1037" i="13"/>
  <c r="BL1037" i="13"/>
  <c r="BK1037" i="13"/>
  <c r="BJ1037" i="13"/>
  <c r="BI1037" i="13"/>
  <c r="BH1037" i="13"/>
  <c r="BG1037" i="13"/>
  <c r="BE1037" i="13"/>
  <c r="BD1037" i="13"/>
  <c r="BB1037" i="13"/>
  <c r="BA1037" i="13"/>
  <c r="AZ1037" i="13"/>
  <c r="AX1037" i="13"/>
  <c r="AW1037" i="13"/>
  <c r="BY1037" i="13"/>
  <c r="BW1037" i="13"/>
  <c r="BU1037" i="13"/>
  <c r="BF1037" i="13"/>
  <c r="BC1037" i="13"/>
  <c r="AY1037" i="13"/>
  <c r="AV1037" i="13"/>
  <c r="BY972" i="13"/>
  <c r="BX972" i="13"/>
  <c r="BW972" i="13"/>
  <c r="BV972" i="13"/>
  <c r="BU972" i="13"/>
  <c r="BT972" i="13"/>
  <c r="BS972" i="13"/>
  <c r="BR972" i="13"/>
  <c r="BQ972" i="13"/>
  <c r="BP972" i="13"/>
  <c r="BO972" i="13"/>
  <c r="BN972" i="13"/>
  <c r="BM972" i="13"/>
  <c r="BL972" i="13"/>
  <c r="BK972" i="13"/>
  <c r="BJ972" i="13"/>
  <c r="BI972" i="13"/>
  <c r="BH972" i="13"/>
  <c r="BG972" i="13"/>
  <c r="BF972" i="13"/>
  <c r="BE972" i="13"/>
  <c r="BD972" i="13"/>
  <c r="BC972" i="13"/>
  <c r="BB972" i="13"/>
  <c r="BA972" i="13"/>
  <c r="AZ972" i="13"/>
  <c r="AY972" i="13"/>
  <c r="AX972" i="13"/>
  <c r="AW972" i="13"/>
  <c r="AV972" i="13"/>
  <c r="BX1012" i="13"/>
  <c r="BQ1012" i="13"/>
  <c r="BF1012" i="13"/>
  <c r="BY1012" i="13"/>
  <c r="BW1012" i="13"/>
  <c r="BV1012" i="13"/>
  <c r="BU1012" i="13"/>
  <c r="BT1012" i="13"/>
  <c r="BS1012" i="13"/>
  <c r="BR1012" i="13"/>
  <c r="BP1012" i="13"/>
  <c r="BO1012" i="13"/>
  <c r="BN1012" i="13"/>
  <c r="BM1012" i="13"/>
  <c r="BL1012" i="13"/>
  <c r="BK1012" i="13"/>
  <c r="BJ1012" i="13"/>
  <c r="BI1012" i="13"/>
  <c r="BH1012" i="13"/>
  <c r="BG1012" i="13"/>
  <c r="BE1012" i="13"/>
  <c r="BD1012" i="13"/>
  <c r="BC1012" i="13"/>
  <c r="BB1012" i="13"/>
  <c r="BA1012" i="13"/>
  <c r="AZ1012" i="13"/>
  <c r="AY1012" i="13"/>
  <c r="AX1012" i="13"/>
  <c r="AW1012" i="13"/>
  <c r="AV1012" i="13"/>
  <c r="AW993" i="13"/>
  <c r="BY993" i="13"/>
  <c r="BX993" i="13"/>
  <c r="BW993" i="13"/>
  <c r="BV993" i="13"/>
  <c r="BU993" i="13"/>
  <c r="BT993" i="13"/>
  <c r="BS993" i="13"/>
  <c r="BR993" i="13"/>
  <c r="BQ993" i="13"/>
  <c r="BP993" i="13"/>
  <c r="BO993" i="13"/>
  <c r="BN993" i="13"/>
  <c r="BM993" i="13"/>
  <c r="BL993" i="13"/>
  <c r="BK993" i="13"/>
  <c r="BJ993" i="13"/>
  <c r="BI993" i="13"/>
  <c r="BH993" i="13"/>
  <c r="BG993" i="13"/>
  <c r="BF993" i="13"/>
  <c r="BE993" i="13"/>
  <c r="BD993" i="13"/>
  <c r="BC993" i="13"/>
  <c r="BB993" i="13"/>
  <c r="BA993" i="13"/>
  <c r="AZ993" i="13"/>
  <c r="AY993" i="13"/>
  <c r="AX993" i="13"/>
  <c r="AV993" i="13"/>
  <c r="BM949" i="13"/>
  <c r="BL949" i="13"/>
  <c r="BK949" i="13"/>
  <c r="BJ949" i="13"/>
  <c r="BI949" i="13"/>
  <c r="BH949" i="13"/>
  <c r="BG949" i="13"/>
  <c r="BF949" i="13"/>
  <c r="BE949" i="13"/>
  <c r="BD949" i="13"/>
  <c r="BC949" i="13"/>
  <c r="BB949" i="13"/>
  <c r="BA949" i="13"/>
  <c r="AZ949" i="13"/>
  <c r="AY949" i="13"/>
  <c r="AX949" i="13"/>
  <c r="AW949" i="13"/>
  <c r="BY949" i="13"/>
  <c r="BX949" i="13"/>
  <c r="BW949" i="13"/>
  <c r="BV949" i="13"/>
  <c r="BU949" i="13"/>
  <c r="BT949" i="13"/>
  <c r="BS949" i="13"/>
  <c r="BR949" i="13"/>
  <c r="BQ949" i="13"/>
  <c r="BP949" i="13"/>
  <c r="BO949" i="13"/>
  <c r="BN949" i="13"/>
  <c r="AV949" i="13"/>
  <c r="BI1086" i="13"/>
  <c r="BH1086" i="13"/>
  <c r="BG1086" i="13"/>
  <c r="BF1086" i="13"/>
  <c r="BE1086" i="13"/>
  <c r="BD1086" i="13"/>
  <c r="BC1086" i="13"/>
  <c r="BB1086" i="13"/>
  <c r="BA1086" i="13"/>
  <c r="AZ1086" i="13"/>
  <c r="AY1086" i="13"/>
  <c r="AX1086" i="13"/>
  <c r="AW1086" i="13"/>
  <c r="BY1086" i="13"/>
  <c r="BX1086" i="13"/>
  <c r="BW1086" i="13"/>
  <c r="BU1086" i="13"/>
  <c r="BT1086" i="13"/>
  <c r="BS1086" i="13"/>
  <c r="BR1086" i="13"/>
  <c r="BQ1086" i="13"/>
  <c r="BP1086" i="13"/>
  <c r="BO1086" i="13"/>
  <c r="BN1086" i="13"/>
  <c r="BM1086" i="13"/>
  <c r="BL1086" i="13"/>
  <c r="BK1086" i="13"/>
  <c r="BJ1086" i="13"/>
  <c r="BV1086" i="13"/>
  <c r="AV1086" i="13"/>
  <c r="BH616" i="13"/>
  <c r="BG616" i="13"/>
  <c r="BF616" i="13"/>
  <c r="BE616" i="13"/>
  <c r="BD616" i="13"/>
  <c r="BC616" i="13"/>
  <c r="BB616" i="13"/>
  <c r="BA616" i="13"/>
  <c r="AZ616" i="13"/>
  <c r="AY616" i="13"/>
  <c r="AX616" i="13"/>
  <c r="AW616" i="13"/>
  <c r="BY616" i="13"/>
  <c r="BX616" i="13"/>
  <c r="BW616" i="13"/>
  <c r="BV616" i="13"/>
  <c r="BU616" i="13"/>
  <c r="BT616" i="13"/>
  <c r="BS616" i="13"/>
  <c r="BR616" i="13"/>
  <c r="BQ616" i="13"/>
  <c r="BP616" i="13"/>
  <c r="BO616" i="13"/>
  <c r="BN616" i="13"/>
  <c r="BM616" i="13"/>
  <c r="BL616" i="13"/>
  <c r="BK616" i="13"/>
  <c r="BJ616" i="13"/>
  <c r="BI616" i="13"/>
  <c r="AV616" i="13"/>
  <c r="BV567" i="13"/>
  <c r="BS567" i="13"/>
  <c r="BQ567" i="13"/>
  <c r="AX567" i="13"/>
  <c r="AW567" i="13"/>
  <c r="BY567" i="13"/>
  <c r="BX567" i="13"/>
  <c r="BW567" i="13"/>
  <c r="BU567" i="13"/>
  <c r="BT567" i="13"/>
  <c r="BR567" i="13"/>
  <c r="BP567" i="13"/>
  <c r="BO567" i="13"/>
  <c r="BN567" i="13"/>
  <c r="BM567" i="13"/>
  <c r="BL567" i="13"/>
  <c r="BK567" i="13"/>
  <c r="BJ567" i="13"/>
  <c r="BI567" i="13"/>
  <c r="BH567" i="13"/>
  <c r="BG567" i="13"/>
  <c r="BF567" i="13"/>
  <c r="BE567" i="13"/>
  <c r="BD567" i="13"/>
  <c r="BC567" i="13"/>
  <c r="BB567" i="13"/>
  <c r="BA567" i="13"/>
  <c r="AZ567" i="13"/>
  <c r="AY567" i="13"/>
  <c r="AV567" i="13"/>
  <c r="BW1088" i="13"/>
  <c r="BV1088" i="13"/>
  <c r="BU1088" i="13"/>
  <c r="BT1088" i="13"/>
  <c r="BS1088" i="13"/>
  <c r="BR1088" i="13"/>
  <c r="BQ1088" i="13"/>
  <c r="BP1088" i="13"/>
  <c r="BO1088" i="13"/>
  <c r="BN1088" i="13"/>
  <c r="BM1088" i="13"/>
  <c r="BL1088" i="13"/>
  <c r="BK1088" i="13"/>
  <c r="BJ1088" i="13"/>
  <c r="BI1088" i="13"/>
  <c r="BH1088" i="13"/>
  <c r="BG1088" i="13"/>
  <c r="BF1088" i="13"/>
  <c r="BE1088" i="13"/>
  <c r="BD1088" i="13"/>
  <c r="BC1088" i="13"/>
  <c r="BB1088" i="13"/>
  <c r="BA1088" i="13"/>
  <c r="AY1088" i="13"/>
  <c r="AX1088" i="13"/>
  <c r="AW1088" i="13"/>
  <c r="BY1088" i="13"/>
  <c r="BX1088" i="13"/>
  <c r="AZ1088" i="13"/>
  <c r="AV1088" i="13"/>
  <c r="BV896" i="13"/>
  <c r="BU896" i="13"/>
  <c r="BT896" i="13"/>
  <c r="BS896" i="13"/>
  <c r="BR896" i="13"/>
  <c r="BQ896" i="13"/>
  <c r="BP896" i="13"/>
  <c r="BO896" i="13"/>
  <c r="BN896" i="13"/>
  <c r="BM896" i="13"/>
  <c r="BL896" i="13"/>
  <c r="BK896" i="13"/>
  <c r="BJ896" i="13"/>
  <c r="BI896" i="13"/>
  <c r="BH896" i="13"/>
  <c r="BG896" i="13"/>
  <c r="BF896" i="13"/>
  <c r="BE896" i="13"/>
  <c r="BD896" i="13"/>
  <c r="BC896" i="13"/>
  <c r="BB896" i="13"/>
  <c r="BA896" i="13"/>
  <c r="AZ896" i="13"/>
  <c r="AY896" i="13"/>
  <c r="AX896" i="13"/>
  <c r="AW896" i="13"/>
  <c r="BY896" i="13"/>
  <c r="BX896" i="13"/>
  <c r="BW896" i="13"/>
  <c r="AV896" i="13"/>
  <c r="BO939" i="13"/>
  <c r="BN939" i="13"/>
  <c r="BM939" i="13"/>
  <c r="BL939" i="13"/>
  <c r="BK939" i="13"/>
  <c r="BJ939" i="13"/>
  <c r="BI939" i="13"/>
  <c r="BH939" i="13"/>
  <c r="BG939" i="13"/>
  <c r="BF939" i="13"/>
  <c r="BE939" i="13"/>
  <c r="BD939" i="13"/>
  <c r="BB939" i="13"/>
  <c r="BA939" i="13"/>
  <c r="AZ939" i="13"/>
  <c r="AY939" i="13"/>
  <c r="AX939" i="13"/>
  <c r="AW939" i="13"/>
  <c r="BW939" i="13"/>
  <c r="BY939" i="13"/>
  <c r="BX939" i="13"/>
  <c r="BV939" i="13"/>
  <c r="BU939" i="13"/>
  <c r="BT939" i="13"/>
  <c r="BS939" i="13"/>
  <c r="BR939" i="13"/>
  <c r="BQ939" i="13"/>
  <c r="BP939" i="13"/>
  <c r="BC939" i="13"/>
  <c r="AV939" i="13"/>
  <c r="BQ1082" i="13"/>
  <c r="BP1082" i="13"/>
  <c r="BO1082" i="13"/>
  <c r="BN1082" i="13"/>
  <c r="BM1082" i="13"/>
  <c r="BL1082" i="13"/>
  <c r="BK1082" i="13"/>
  <c r="BJ1082" i="13"/>
  <c r="BI1082" i="13"/>
  <c r="BH1082" i="13"/>
  <c r="BG1082" i="13"/>
  <c r="BF1082" i="13"/>
  <c r="BE1082" i="13"/>
  <c r="BD1082" i="13"/>
  <c r="BC1082" i="13"/>
  <c r="BB1082" i="13"/>
  <c r="BA1082" i="13"/>
  <c r="AZ1082" i="13"/>
  <c r="AY1082" i="13"/>
  <c r="AX1082" i="13"/>
  <c r="AW1082" i="13"/>
  <c r="BY1082" i="13"/>
  <c r="BX1082" i="13"/>
  <c r="BW1082" i="13"/>
  <c r="BV1082" i="13"/>
  <c r="BU1082" i="13"/>
  <c r="BT1082" i="13"/>
  <c r="BS1082" i="13"/>
  <c r="BR1082" i="13"/>
  <c r="AV1082" i="13"/>
  <c r="BA937" i="13"/>
  <c r="AZ937" i="13"/>
  <c r="AY937" i="13"/>
  <c r="AX937" i="13"/>
  <c r="AW937" i="13"/>
  <c r="BX937" i="13"/>
  <c r="BW937" i="13"/>
  <c r="BV937" i="13"/>
  <c r="BU937" i="13"/>
  <c r="BT937" i="13"/>
  <c r="BS937" i="13"/>
  <c r="BQ937" i="13"/>
  <c r="BO937" i="13"/>
  <c r="BM937" i="13"/>
  <c r="BL937" i="13"/>
  <c r="BK937" i="13"/>
  <c r="BJ937" i="13"/>
  <c r="BI937" i="13"/>
  <c r="BH937" i="13"/>
  <c r="BG937" i="13"/>
  <c r="BF937" i="13"/>
  <c r="BE937" i="13"/>
  <c r="BD937" i="13"/>
  <c r="BC937" i="13"/>
  <c r="BB937" i="13"/>
  <c r="BY937" i="13"/>
  <c r="BR937" i="13"/>
  <c r="BP937" i="13"/>
  <c r="BN937" i="13"/>
  <c r="AV937" i="13"/>
  <c r="BV1021" i="13"/>
  <c r="BO1021" i="13"/>
  <c r="BN1021" i="13"/>
  <c r="BK1021" i="13"/>
  <c r="BH1021" i="13"/>
  <c r="BF1021" i="13"/>
  <c r="AW1021" i="13"/>
  <c r="BY1021" i="13"/>
  <c r="BX1021" i="13"/>
  <c r="BW1021" i="13"/>
  <c r="BU1021" i="13"/>
  <c r="BT1021" i="13"/>
  <c r="BS1021" i="13"/>
  <c r="BR1021" i="13"/>
  <c r="BQ1021" i="13"/>
  <c r="BP1021" i="13"/>
  <c r="BM1021" i="13"/>
  <c r="BL1021" i="13"/>
  <c r="BJ1021" i="13"/>
  <c r="BI1021" i="13"/>
  <c r="BG1021" i="13"/>
  <c r="BE1021" i="13"/>
  <c r="BD1021" i="13"/>
  <c r="BC1021" i="13"/>
  <c r="BB1021" i="13"/>
  <c r="BA1021" i="13"/>
  <c r="AZ1021" i="13"/>
  <c r="AY1021" i="13"/>
  <c r="AX1021" i="13"/>
  <c r="AV1021" i="13"/>
  <c r="BY956" i="13"/>
  <c r="BX956" i="13"/>
  <c r="BW956" i="13"/>
  <c r="BV956" i="13"/>
  <c r="BU956" i="13"/>
  <c r="BT956" i="13"/>
  <c r="BS956" i="13"/>
  <c r="BR956" i="13"/>
  <c r="BQ956" i="13"/>
  <c r="BP956" i="13"/>
  <c r="BO956" i="13"/>
  <c r="BN956" i="13"/>
  <c r="BM956" i="13"/>
  <c r="BL956" i="13"/>
  <c r="BK956" i="13"/>
  <c r="BJ956" i="13"/>
  <c r="BI956" i="13"/>
  <c r="BH956" i="13"/>
  <c r="BG956" i="13"/>
  <c r="BF956" i="13"/>
  <c r="BE956" i="13"/>
  <c r="BD956" i="13"/>
  <c r="BC956" i="13"/>
  <c r="BB956" i="13"/>
  <c r="BA956" i="13"/>
  <c r="AZ956" i="13"/>
  <c r="AY956" i="13"/>
  <c r="AX956" i="13"/>
  <c r="AW956" i="13"/>
  <c r="AV956" i="13"/>
  <c r="BR996" i="13"/>
  <c r="BQ996" i="13"/>
  <c r="BP996" i="13"/>
  <c r="BO996" i="13"/>
  <c r="BN996" i="13"/>
  <c r="BM996" i="13"/>
  <c r="BL996" i="13"/>
  <c r="BK996" i="13"/>
  <c r="BJ996" i="13"/>
  <c r="BI996" i="13"/>
  <c r="BH996" i="13"/>
  <c r="BG996" i="13"/>
  <c r="BF996" i="13"/>
  <c r="BE996" i="13"/>
  <c r="BD996" i="13"/>
  <c r="BC996" i="13"/>
  <c r="BB996" i="13"/>
  <c r="BA996" i="13"/>
  <c r="AZ996" i="13"/>
  <c r="AY996" i="13"/>
  <c r="AX996" i="13"/>
  <c r="AW996" i="13"/>
  <c r="BY996" i="13"/>
  <c r="BX996" i="13"/>
  <c r="BW996" i="13"/>
  <c r="BV996" i="13"/>
  <c r="BU996" i="13"/>
  <c r="BT996" i="13"/>
  <c r="BS996" i="13"/>
  <c r="AV996" i="13"/>
  <c r="BY977" i="13"/>
  <c r="BX977" i="13"/>
  <c r="BW977" i="13"/>
  <c r="BV977" i="13"/>
  <c r="BU977" i="13"/>
  <c r="BT977" i="13"/>
  <c r="BS977" i="13"/>
  <c r="BR977" i="13"/>
  <c r="BQ977" i="13"/>
  <c r="BP977" i="13"/>
  <c r="BO977" i="13"/>
  <c r="BN977" i="13"/>
  <c r="BM977" i="13"/>
  <c r="BL977" i="13"/>
  <c r="BK977" i="13"/>
  <c r="BJ977" i="13"/>
  <c r="BI977" i="13"/>
  <c r="BH977" i="13"/>
  <c r="BG977" i="13"/>
  <c r="BF977" i="13"/>
  <c r="BE977" i="13"/>
  <c r="BD977" i="13"/>
  <c r="BC977" i="13"/>
  <c r="BB977" i="13"/>
  <c r="BA977" i="13"/>
  <c r="AZ977" i="13"/>
  <c r="AY977" i="13"/>
  <c r="AX977" i="13"/>
  <c r="AW977" i="13"/>
  <c r="AV977" i="13"/>
  <c r="BG933" i="13"/>
  <c r="BE933" i="13"/>
  <c r="BC933" i="13"/>
  <c r="AZ933" i="13"/>
  <c r="AY933" i="13"/>
  <c r="AX933" i="13"/>
  <c r="AW933" i="13"/>
  <c r="BY933" i="13"/>
  <c r="BX933" i="13"/>
  <c r="BW933" i="13"/>
  <c r="BV933" i="13"/>
  <c r="BU933" i="13"/>
  <c r="BT933" i="13"/>
  <c r="BS933" i="13"/>
  <c r="BR933" i="13"/>
  <c r="BQ933" i="13"/>
  <c r="BP933" i="13"/>
  <c r="BO933" i="13"/>
  <c r="BN933" i="13"/>
  <c r="BM933" i="13"/>
  <c r="BL933" i="13"/>
  <c r="BK933" i="13"/>
  <c r="BJ933" i="13"/>
  <c r="BI933" i="13"/>
  <c r="BH933" i="13"/>
  <c r="BF933" i="13"/>
  <c r="BD933" i="13"/>
  <c r="BB933" i="13"/>
  <c r="BA933" i="13"/>
  <c r="AV933" i="13"/>
  <c r="BA1054" i="13"/>
  <c r="AZ1054" i="13"/>
  <c r="AY1054" i="13"/>
  <c r="AX1054" i="13"/>
  <c r="AW1054" i="13"/>
  <c r="BY1054" i="13"/>
  <c r="BX1054" i="13"/>
  <c r="BW1054" i="13"/>
  <c r="BV1054" i="13"/>
  <c r="BU1054" i="13"/>
  <c r="BT1054" i="13"/>
  <c r="BS1054" i="13"/>
  <c r="BR1054" i="13"/>
  <c r="BQ1054" i="13"/>
  <c r="BP1054" i="13"/>
  <c r="BO1054" i="13"/>
  <c r="BM1054" i="13"/>
  <c r="BL1054" i="13"/>
  <c r="BK1054" i="13"/>
  <c r="BJ1054" i="13"/>
  <c r="BI1054" i="13"/>
  <c r="BH1054" i="13"/>
  <c r="BG1054" i="13"/>
  <c r="BF1054" i="13"/>
  <c r="BE1054" i="13"/>
  <c r="BD1054" i="13"/>
  <c r="BC1054" i="13"/>
  <c r="BB1054" i="13"/>
  <c r="BN1054" i="13"/>
  <c r="AV1054" i="13"/>
  <c r="BM627" i="13"/>
  <c r="BL627" i="13"/>
  <c r="BK627" i="13"/>
  <c r="BJ627" i="13"/>
  <c r="BI627" i="13"/>
  <c r="BH627" i="13"/>
  <c r="BG627" i="13"/>
  <c r="BF627" i="13"/>
  <c r="BE627" i="13"/>
  <c r="BD627" i="13"/>
  <c r="BC627" i="13"/>
  <c r="BB627" i="13"/>
  <c r="BA627" i="13"/>
  <c r="AZ627" i="13"/>
  <c r="AY627" i="13"/>
  <c r="AX627" i="13"/>
  <c r="AW627" i="13"/>
  <c r="BY627" i="13"/>
  <c r="BX627" i="13"/>
  <c r="BW627" i="13"/>
  <c r="BV627" i="13"/>
  <c r="BU627" i="13"/>
  <c r="BT627" i="13"/>
  <c r="BS627" i="13"/>
  <c r="BR627" i="13"/>
  <c r="BQ627" i="13"/>
  <c r="BP627" i="13"/>
  <c r="BO627" i="13"/>
  <c r="BN627" i="13"/>
  <c r="AV627" i="13"/>
  <c r="AY589" i="13"/>
  <c r="AX589" i="13"/>
  <c r="AW589" i="13"/>
  <c r="BY589" i="13"/>
  <c r="BX589" i="13"/>
  <c r="BW589" i="13"/>
  <c r="BV589" i="13"/>
  <c r="BU589" i="13"/>
  <c r="BT589" i="13"/>
  <c r="BS589" i="13"/>
  <c r="BQ589" i="13"/>
  <c r="BM589" i="13"/>
  <c r="BL589" i="13"/>
  <c r="BJ589" i="13"/>
  <c r="BR589" i="13"/>
  <c r="BP589" i="13"/>
  <c r="BO589" i="13"/>
  <c r="BN589" i="13"/>
  <c r="BK589" i="13"/>
  <c r="BI589" i="13"/>
  <c r="BH589" i="13"/>
  <c r="BG589" i="13"/>
  <c r="BF589" i="13"/>
  <c r="BE589" i="13"/>
  <c r="BD589" i="13"/>
  <c r="BC589" i="13"/>
  <c r="BB589" i="13"/>
  <c r="BA589" i="13"/>
  <c r="AZ589" i="13"/>
  <c r="AV589" i="13"/>
  <c r="BY578" i="13"/>
  <c r="BX578" i="13"/>
  <c r="BW578" i="13"/>
  <c r="BV578" i="13"/>
  <c r="BU578" i="13"/>
  <c r="BR578" i="13"/>
  <c r="BQ578" i="13"/>
  <c r="BT578" i="13"/>
  <c r="BS578" i="13"/>
  <c r="BP578" i="13"/>
  <c r="BO578" i="13"/>
  <c r="BN578" i="13"/>
  <c r="BM578" i="13"/>
  <c r="BL578" i="13"/>
  <c r="BK578" i="13"/>
  <c r="BJ578" i="13"/>
  <c r="BI578" i="13"/>
  <c r="BH578" i="13"/>
  <c r="BG578" i="13"/>
  <c r="BF578" i="13"/>
  <c r="BE578" i="13"/>
  <c r="BD578" i="13"/>
  <c r="BC578" i="13"/>
  <c r="BB578" i="13"/>
  <c r="BA578" i="13"/>
  <c r="AZ578" i="13"/>
  <c r="AY578" i="13"/>
  <c r="AX578" i="13"/>
  <c r="AW578" i="13"/>
  <c r="AV578" i="13"/>
  <c r="BM833" i="13"/>
  <c r="BG833" i="13"/>
  <c r="BK833" i="13"/>
  <c r="BJ833" i="13"/>
  <c r="BI833" i="13"/>
  <c r="BH833" i="13"/>
  <c r="BF833" i="13"/>
  <c r="BE833" i="13"/>
  <c r="BD833" i="13"/>
  <c r="BC833" i="13"/>
  <c r="BB833" i="13"/>
  <c r="BA833" i="13"/>
  <c r="AZ833" i="13"/>
  <c r="AY833" i="13"/>
  <c r="AX833" i="13"/>
  <c r="AW833" i="13"/>
  <c r="BY833" i="13"/>
  <c r="BX833" i="13"/>
  <c r="BW833" i="13"/>
  <c r="BV833" i="13"/>
  <c r="BU833" i="13"/>
  <c r="BT833" i="13"/>
  <c r="BS833" i="13"/>
  <c r="BR833" i="13"/>
  <c r="BQ833" i="13"/>
  <c r="BP833" i="13"/>
  <c r="BO833" i="13"/>
  <c r="BL833" i="13"/>
  <c r="BN833" i="13"/>
  <c r="AV833" i="13"/>
  <c r="BC822" i="13"/>
  <c r="BB822" i="13"/>
  <c r="BA822" i="13"/>
  <c r="AZ822" i="13"/>
  <c r="AY822" i="13"/>
  <c r="AX822" i="13"/>
  <c r="AW822" i="13"/>
  <c r="BY822" i="13"/>
  <c r="BX822" i="13"/>
  <c r="BW822" i="13"/>
  <c r="BV822" i="13"/>
  <c r="BU822" i="13"/>
  <c r="BT822" i="13"/>
  <c r="BS822" i="13"/>
  <c r="BR822" i="13"/>
  <c r="BQ822" i="13"/>
  <c r="BP822" i="13"/>
  <c r="BO822" i="13"/>
  <c r="BN822" i="13"/>
  <c r="BM822" i="13"/>
  <c r="BL822" i="13"/>
  <c r="BK822" i="13"/>
  <c r="BJ822" i="13"/>
  <c r="BI822" i="13"/>
  <c r="BH822" i="13"/>
  <c r="BG822" i="13"/>
  <c r="BF822" i="13"/>
  <c r="BD822" i="13"/>
  <c r="BE822" i="13"/>
  <c r="AV822" i="13"/>
  <c r="AX811" i="13"/>
  <c r="AW811" i="13"/>
  <c r="BY811" i="13"/>
  <c r="BX811" i="13"/>
  <c r="BW811" i="13"/>
  <c r="BV811" i="13"/>
  <c r="BU811" i="13"/>
  <c r="BT811" i="13"/>
  <c r="BS811" i="13"/>
  <c r="BR811" i="13"/>
  <c r="BQ811" i="13"/>
  <c r="BP811" i="13"/>
  <c r="BO811" i="13"/>
  <c r="BN811" i="13"/>
  <c r="BM811" i="13"/>
  <c r="BL811" i="13"/>
  <c r="BK811" i="13"/>
  <c r="BJ811" i="13"/>
  <c r="BI811" i="13"/>
  <c r="BH811" i="13"/>
  <c r="BG811" i="13"/>
  <c r="BF811" i="13"/>
  <c r="BE811" i="13"/>
  <c r="BD811" i="13"/>
  <c r="BC811" i="13"/>
  <c r="BB811" i="13"/>
  <c r="BA811" i="13"/>
  <c r="AY811" i="13"/>
  <c r="AZ811" i="13"/>
  <c r="AV811" i="13"/>
  <c r="BY800" i="13"/>
  <c r="BX800" i="13"/>
  <c r="BW800" i="13"/>
  <c r="BV800" i="13"/>
  <c r="BU800" i="13"/>
  <c r="BT800" i="13"/>
  <c r="BS800" i="13"/>
  <c r="BR800" i="13"/>
  <c r="BQ800" i="13"/>
  <c r="BP800" i="13"/>
  <c r="BO800" i="13"/>
  <c r="BN800" i="13"/>
  <c r="BM800" i="13"/>
  <c r="BL800" i="13"/>
  <c r="BK800" i="13"/>
  <c r="BJ800" i="13"/>
  <c r="BI800" i="13"/>
  <c r="BH800" i="13"/>
  <c r="BG800" i="13"/>
  <c r="BF800" i="13"/>
  <c r="BE800" i="13"/>
  <c r="BD800" i="13"/>
  <c r="BC800" i="13"/>
  <c r="BB800" i="13"/>
  <c r="BA800" i="13"/>
  <c r="AZ800" i="13"/>
  <c r="AY800" i="13"/>
  <c r="AX800" i="13"/>
  <c r="AW800" i="13"/>
  <c r="AV800" i="13"/>
  <c r="BY805" i="13"/>
  <c r="BX805" i="13"/>
  <c r="BW805" i="13"/>
  <c r="BV805" i="13"/>
  <c r="BU805" i="13"/>
  <c r="BT805" i="13"/>
  <c r="BS805" i="13"/>
  <c r="BR805" i="13"/>
  <c r="BQ805" i="13"/>
  <c r="BP805" i="13"/>
  <c r="BO805" i="13"/>
  <c r="BN805" i="13"/>
  <c r="BM805" i="13"/>
  <c r="BL805" i="13"/>
  <c r="BK805" i="13"/>
  <c r="BJ805" i="13"/>
  <c r="BI805" i="13"/>
  <c r="BH805" i="13"/>
  <c r="BG805" i="13"/>
  <c r="BF805" i="13"/>
  <c r="BE805" i="13"/>
  <c r="BD805" i="13"/>
  <c r="BC805" i="13"/>
  <c r="BB805" i="13"/>
  <c r="BA805" i="13"/>
  <c r="AZ805" i="13"/>
  <c r="AY805" i="13"/>
  <c r="AX805" i="13"/>
  <c r="AW805" i="13"/>
  <c r="AV805" i="13"/>
  <c r="BW613" i="13"/>
  <c r="BV613" i="13"/>
  <c r="BU613" i="13"/>
  <c r="BT613" i="13"/>
  <c r="BS613" i="13"/>
  <c r="BR613" i="13"/>
  <c r="BQ613" i="13"/>
  <c r="BP613" i="13"/>
  <c r="BO613" i="13"/>
  <c r="BN613" i="13"/>
  <c r="BM613" i="13"/>
  <c r="BL613" i="13"/>
  <c r="BK613" i="13"/>
  <c r="BJ613" i="13"/>
  <c r="BI613" i="13"/>
  <c r="BH613" i="13"/>
  <c r="BG613" i="13"/>
  <c r="BF613" i="13"/>
  <c r="BE613" i="13"/>
  <c r="BD613" i="13"/>
  <c r="BC613" i="13"/>
  <c r="BB613" i="13"/>
  <c r="BA613" i="13"/>
  <c r="AZ613" i="13"/>
  <c r="AY613" i="13"/>
  <c r="AX613" i="13"/>
  <c r="AW613" i="13"/>
  <c r="BY613" i="13"/>
  <c r="BX613" i="13"/>
  <c r="AV613" i="13"/>
  <c r="BS875" i="13"/>
  <c r="BR875" i="13"/>
  <c r="BQ875" i="13"/>
  <c r="BP875" i="13"/>
  <c r="BO875" i="13"/>
  <c r="BN875" i="13"/>
  <c r="BM875" i="13"/>
  <c r="BL875" i="13"/>
  <c r="BK875" i="13"/>
  <c r="BJ875" i="13"/>
  <c r="BI875" i="13"/>
  <c r="BH875" i="13"/>
  <c r="BG875" i="13"/>
  <c r="BF875" i="13"/>
  <c r="BE875" i="13"/>
  <c r="BD875" i="13"/>
  <c r="BC875" i="13"/>
  <c r="BB875" i="13"/>
  <c r="BA875" i="13"/>
  <c r="AZ875" i="13"/>
  <c r="AY875" i="13"/>
  <c r="AX875" i="13"/>
  <c r="AW875" i="13"/>
  <c r="BY875" i="13"/>
  <c r="BX875" i="13"/>
  <c r="BW875" i="13"/>
  <c r="BV875" i="13"/>
  <c r="BU875" i="13"/>
  <c r="BT875" i="13"/>
  <c r="AV875" i="13"/>
  <c r="BM1066" i="13"/>
  <c r="BL1066" i="13"/>
  <c r="BK1066" i="13"/>
  <c r="BJ1066" i="13"/>
  <c r="BI1066" i="13"/>
  <c r="BH1066" i="13"/>
  <c r="BG1066" i="13"/>
  <c r="BF1066" i="13"/>
  <c r="BE1066" i="13"/>
  <c r="BD1066" i="13"/>
  <c r="BC1066" i="13"/>
  <c r="BB1066" i="13"/>
  <c r="BA1066" i="13"/>
  <c r="AZ1066" i="13"/>
  <c r="AY1066" i="13"/>
  <c r="AX1066" i="13"/>
  <c r="AW1066" i="13"/>
  <c r="BY1066" i="13"/>
  <c r="BX1066" i="13"/>
  <c r="BW1066" i="13"/>
  <c r="BV1066" i="13"/>
  <c r="BU1066" i="13"/>
  <c r="BT1066" i="13"/>
  <c r="BS1066" i="13"/>
  <c r="BR1066" i="13"/>
  <c r="BQ1066" i="13"/>
  <c r="BP1066" i="13"/>
  <c r="BO1066" i="13"/>
  <c r="BN1066" i="13"/>
  <c r="AV1066" i="13"/>
  <c r="BQ921" i="13"/>
  <c r="BP921" i="13"/>
  <c r="BO921" i="13"/>
  <c r="BN921" i="13"/>
  <c r="BM921" i="13"/>
  <c r="BL921" i="13"/>
  <c r="BK921" i="13"/>
  <c r="BJ921" i="13"/>
  <c r="BI921" i="13"/>
  <c r="BH921" i="13"/>
  <c r="BG921" i="13"/>
  <c r="BF921" i="13"/>
  <c r="BE921" i="13"/>
  <c r="BD921" i="13"/>
  <c r="BC921" i="13"/>
  <c r="BB921" i="13"/>
  <c r="BA921" i="13"/>
  <c r="AZ921" i="13"/>
  <c r="AY921" i="13"/>
  <c r="AX921" i="13"/>
  <c r="AW921" i="13"/>
  <c r="BY921" i="13"/>
  <c r="BX921" i="13"/>
  <c r="BW921" i="13"/>
  <c r="BV921" i="13"/>
  <c r="BU921" i="13"/>
  <c r="BT921" i="13"/>
  <c r="BS921" i="13"/>
  <c r="BR921" i="13"/>
  <c r="AV921" i="13"/>
  <c r="BI1005" i="13"/>
  <c r="BH1005" i="13"/>
  <c r="BG1005" i="13"/>
  <c r="BF1005" i="13"/>
  <c r="BE1005" i="13"/>
  <c r="BD1005" i="13"/>
  <c r="BC1005" i="13"/>
  <c r="BB1005" i="13"/>
  <c r="BA1005" i="13"/>
  <c r="AZ1005" i="13"/>
  <c r="AY1005" i="13"/>
  <c r="AX1005" i="13"/>
  <c r="AW1005" i="13"/>
  <c r="BY1005" i="13"/>
  <c r="BX1005" i="13"/>
  <c r="BW1005" i="13"/>
  <c r="BV1005" i="13"/>
  <c r="BU1005" i="13"/>
  <c r="BT1005" i="13"/>
  <c r="BS1005" i="13"/>
  <c r="BR1005" i="13"/>
  <c r="BQ1005" i="13"/>
  <c r="BP1005" i="13"/>
  <c r="BO1005" i="13"/>
  <c r="BN1005" i="13"/>
  <c r="BM1005" i="13"/>
  <c r="BL1005" i="13"/>
  <c r="BK1005" i="13"/>
  <c r="BJ1005" i="13"/>
  <c r="AV1005" i="13"/>
  <c r="BV940" i="13"/>
  <c r="BU940" i="13"/>
  <c r="BT940" i="13"/>
  <c r="BS940" i="13"/>
  <c r="BR940" i="13"/>
  <c r="BQ940" i="13"/>
  <c r="BP940" i="13"/>
  <c r="BO940" i="13"/>
  <c r="BN940" i="13"/>
  <c r="BM940" i="13"/>
  <c r="BL940" i="13"/>
  <c r="BK940" i="13"/>
  <c r="BI940" i="13"/>
  <c r="BH940" i="13"/>
  <c r="BG940" i="13"/>
  <c r="BF940" i="13"/>
  <c r="BE940" i="13"/>
  <c r="BD940" i="13"/>
  <c r="BB940" i="13"/>
  <c r="BA940" i="13"/>
  <c r="AZ940" i="13"/>
  <c r="AY940" i="13"/>
  <c r="BY940" i="13"/>
  <c r="BX940" i="13"/>
  <c r="BW940" i="13"/>
  <c r="BJ940" i="13"/>
  <c r="BC940" i="13"/>
  <c r="AX940" i="13"/>
  <c r="AW940" i="13"/>
  <c r="AV940" i="13"/>
  <c r="BN980" i="13"/>
  <c r="BM980" i="13"/>
  <c r="BL980" i="13"/>
  <c r="BK980" i="13"/>
  <c r="BJ980" i="13"/>
  <c r="BI980" i="13"/>
  <c r="BH980" i="13"/>
  <c r="BG980" i="13"/>
  <c r="BF980" i="13"/>
  <c r="BE980" i="13"/>
  <c r="BD980" i="13"/>
  <c r="BC980" i="13"/>
  <c r="BB980" i="13"/>
  <c r="BA980" i="13"/>
  <c r="AZ980" i="13"/>
  <c r="AY980" i="13"/>
  <c r="AX980" i="13"/>
  <c r="AW980" i="13"/>
  <c r="BY980" i="13"/>
  <c r="BX980" i="13"/>
  <c r="BW980" i="13"/>
  <c r="BV980" i="13"/>
  <c r="BU980" i="13"/>
  <c r="BT980" i="13"/>
  <c r="BS980" i="13"/>
  <c r="BR980" i="13"/>
  <c r="BQ980" i="13"/>
  <c r="BP980" i="13"/>
  <c r="BO980" i="13"/>
  <c r="AV980" i="13"/>
  <c r="BY961" i="13"/>
  <c r="BX961" i="13"/>
  <c r="BW961" i="13"/>
  <c r="BV961" i="13"/>
  <c r="BU961" i="13"/>
  <c r="BT961" i="13"/>
  <c r="BS961" i="13"/>
  <c r="BR961" i="13"/>
  <c r="BQ961" i="13"/>
  <c r="BP961" i="13"/>
  <c r="BO961" i="13"/>
  <c r="BN961" i="13"/>
  <c r="BM961" i="13"/>
  <c r="BL961" i="13"/>
  <c r="BK961" i="13"/>
  <c r="BJ961" i="13"/>
  <c r="BI961" i="13"/>
  <c r="BH961" i="13"/>
  <c r="BG961" i="13"/>
  <c r="BF961" i="13"/>
  <c r="BE961" i="13"/>
  <c r="BD961" i="13"/>
  <c r="BC961" i="13"/>
  <c r="BB961" i="13"/>
  <c r="BA961" i="13"/>
  <c r="AZ961" i="13"/>
  <c r="AY961" i="13"/>
  <c r="AX961" i="13"/>
  <c r="AW961" i="13"/>
  <c r="AV961" i="13"/>
  <c r="BY917" i="13"/>
  <c r="BX917" i="13"/>
  <c r="BW917" i="13"/>
  <c r="BV917" i="13"/>
  <c r="BU917" i="13"/>
  <c r="BT917" i="13"/>
  <c r="BS917" i="13"/>
  <c r="BR917" i="13"/>
  <c r="BQ917" i="13"/>
  <c r="BP917" i="13"/>
  <c r="BO917" i="13"/>
  <c r="BN917" i="13"/>
  <c r="BM917" i="13"/>
  <c r="BL917" i="13"/>
  <c r="BK917" i="13"/>
  <c r="BJ917" i="13"/>
  <c r="BI917" i="13"/>
  <c r="BH917" i="13"/>
  <c r="BG917" i="13"/>
  <c r="BF917" i="13"/>
  <c r="BE917" i="13"/>
  <c r="BD917" i="13"/>
  <c r="BC917" i="13"/>
  <c r="BB917" i="13"/>
  <c r="BA917" i="13"/>
  <c r="AZ917" i="13"/>
  <c r="AY917" i="13"/>
  <c r="AX917" i="13"/>
  <c r="AW917" i="13"/>
  <c r="AV917" i="13"/>
  <c r="BV1022" i="13"/>
  <c r="BU1022" i="13"/>
  <c r="BR1022" i="13"/>
  <c r="BO1022" i="13"/>
  <c r="BM1022" i="13"/>
  <c r="BD1022" i="13"/>
  <c r="BC1022" i="13"/>
  <c r="AZ1022" i="13"/>
  <c r="AW1022" i="13"/>
  <c r="BB1022" i="13"/>
  <c r="BA1022" i="13"/>
  <c r="AY1022" i="13"/>
  <c r="AX1022" i="13"/>
  <c r="BY1022" i="13"/>
  <c r="BX1022" i="13"/>
  <c r="BW1022" i="13"/>
  <c r="BT1022" i="13"/>
  <c r="BS1022" i="13"/>
  <c r="BQ1022" i="13"/>
  <c r="BP1022" i="13"/>
  <c r="BN1022" i="13"/>
  <c r="BL1022" i="13"/>
  <c r="BK1022" i="13"/>
  <c r="BJ1022" i="13"/>
  <c r="BI1022" i="13"/>
  <c r="BH1022" i="13"/>
  <c r="BG1022" i="13"/>
  <c r="BF1022" i="13"/>
  <c r="BE1022" i="13"/>
  <c r="AV1022" i="13"/>
  <c r="BD600" i="13"/>
  <c r="BC600" i="13"/>
  <c r="BB600" i="13"/>
  <c r="BA600" i="13"/>
  <c r="AZ600" i="13"/>
  <c r="AY600" i="13"/>
  <c r="AX600" i="13"/>
  <c r="AW600" i="13"/>
  <c r="BY600" i="13"/>
  <c r="BX600" i="13"/>
  <c r="BW600" i="13"/>
  <c r="BV600" i="13"/>
  <c r="BU600" i="13"/>
  <c r="BT600" i="13"/>
  <c r="BS600" i="13"/>
  <c r="BR600" i="13"/>
  <c r="BQ600" i="13"/>
  <c r="BP600" i="13"/>
  <c r="BO600" i="13"/>
  <c r="BN600" i="13"/>
  <c r="BM600" i="13"/>
  <c r="BL600" i="13"/>
  <c r="BJ600" i="13"/>
  <c r="BI600" i="13"/>
  <c r="BH600" i="13"/>
  <c r="BK600" i="13"/>
  <c r="BG600" i="13"/>
  <c r="BF600" i="13"/>
  <c r="BE600" i="13"/>
  <c r="AV600" i="13"/>
  <c r="BO859" i="13"/>
  <c r="BN859" i="13"/>
  <c r="BM859" i="13"/>
  <c r="BL859" i="13"/>
  <c r="BK859" i="13"/>
  <c r="BJ859" i="13"/>
  <c r="BI859" i="13"/>
  <c r="BH859" i="13"/>
  <c r="BG859" i="13"/>
  <c r="BF859" i="13"/>
  <c r="BE859" i="13"/>
  <c r="BD859" i="13"/>
  <c r="BC859" i="13"/>
  <c r="BB859" i="13"/>
  <c r="BA859" i="13"/>
  <c r="AZ859" i="13"/>
  <c r="AY859" i="13"/>
  <c r="AX859" i="13"/>
  <c r="AW859" i="13"/>
  <c r="BY859" i="13"/>
  <c r="BX859" i="13"/>
  <c r="BW859" i="13"/>
  <c r="BV859" i="13"/>
  <c r="BU859" i="13"/>
  <c r="BT859" i="13"/>
  <c r="BS859" i="13"/>
  <c r="BR859" i="13"/>
  <c r="BQ859" i="13"/>
  <c r="BP859" i="13"/>
  <c r="AV859" i="13"/>
  <c r="BI1050" i="13"/>
  <c r="BH1050" i="13"/>
  <c r="BG1050" i="13"/>
  <c r="BF1050" i="13"/>
  <c r="BE1050" i="13"/>
  <c r="BD1050" i="13"/>
  <c r="BC1050" i="13"/>
  <c r="BB1050" i="13"/>
  <c r="BA1050" i="13"/>
  <c r="AZ1050" i="13"/>
  <c r="AY1050" i="13"/>
  <c r="AX1050" i="13"/>
  <c r="AW1050" i="13"/>
  <c r="BY1050" i="13"/>
  <c r="BX1050" i="13"/>
  <c r="BW1050" i="13"/>
  <c r="BU1050" i="13"/>
  <c r="BT1050" i="13"/>
  <c r="BS1050" i="13"/>
  <c r="BR1050" i="13"/>
  <c r="BQ1050" i="13"/>
  <c r="BP1050" i="13"/>
  <c r="BO1050" i="13"/>
  <c r="BN1050" i="13"/>
  <c r="BM1050" i="13"/>
  <c r="BL1050" i="13"/>
  <c r="BK1050" i="13"/>
  <c r="BJ1050" i="13"/>
  <c r="BV1050" i="13"/>
  <c r="AV1050" i="13"/>
  <c r="BM905" i="13"/>
  <c r="BL905" i="13"/>
  <c r="BK905" i="13"/>
  <c r="BJ905" i="13"/>
  <c r="BI905" i="13"/>
  <c r="BH905" i="13"/>
  <c r="BG905" i="13"/>
  <c r="BF905" i="13"/>
  <c r="BE905" i="13"/>
  <c r="BD905" i="13"/>
  <c r="BC905" i="13"/>
  <c r="BB905" i="13"/>
  <c r="BA905" i="13"/>
  <c r="AZ905" i="13"/>
  <c r="AY905" i="13"/>
  <c r="AX905" i="13"/>
  <c r="AW905" i="13"/>
  <c r="BY905" i="13"/>
  <c r="BX905" i="13"/>
  <c r="BW905" i="13"/>
  <c r="BV905" i="13"/>
  <c r="BU905" i="13"/>
  <c r="BT905" i="13"/>
  <c r="BS905" i="13"/>
  <c r="BR905" i="13"/>
  <c r="BQ905" i="13"/>
  <c r="BP905" i="13"/>
  <c r="BO905" i="13"/>
  <c r="BN905" i="13"/>
  <c r="AV905" i="13"/>
  <c r="BA973" i="13"/>
  <c r="AZ973" i="13"/>
  <c r="AY973" i="13"/>
  <c r="AX973" i="13"/>
  <c r="AW973" i="13"/>
  <c r="BY973" i="13"/>
  <c r="BX973" i="13"/>
  <c r="BW973" i="13"/>
  <c r="BV973" i="13"/>
  <c r="BU973" i="13"/>
  <c r="BT973" i="13"/>
  <c r="BS973" i="13"/>
  <c r="BR973" i="13"/>
  <c r="BQ973" i="13"/>
  <c r="BP973" i="13"/>
  <c r="BO973" i="13"/>
  <c r="BN973" i="13"/>
  <c r="BM973" i="13"/>
  <c r="BL973" i="13"/>
  <c r="BK973" i="13"/>
  <c r="BJ973" i="13"/>
  <c r="BI973" i="13"/>
  <c r="BH973" i="13"/>
  <c r="BG973" i="13"/>
  <c r="BF973" i="13"/>
  <c r="BE973" i="13"/>
  <c r="BD973" i="13"/>
  <c r="BC973" i="13"/>
  <c r="BB973" i="13"/>
  <c r="AV973" i="13"/>
  <c r="BB924" i="13"/>
  <c r="BA924" i="13"/>
  <c r="AZ924" i="13"/>
  <c r="AY924" i="13"/>
  <c r="AX924" i="13"/>
  <c r="AW924" i="13"/>
  <c r="BY924" i="13"/>
  <c r="BX924" i="13"/>
  <c r="BW924" i="13"/>
  <c r="BV924" i="13"/>
  <c r="BU924" i="13"/>
  <c r="BT924" i="13"/>
  <c r="BS924" i="13"/>
  <c r="BR924" i="13"/>
  <c r="BQ924" i="13"/>
  <c r="BP924" i="13"/>
  <c r="BO924" i="13"/>
  <c r="BN924" i="13"/>
  <c r="BM924" i="13"/>
  <c r="BL924" i="13"/>
  <c r="BK924" i="13"/>
  <c r="BJ924" i="13"/>
  <c r="BI924" i="13"/>
  <c r="BH924" i="13"/>
  <c r="BG924" i="13"/>
  <c r="BF924" i="13"/>
  <c r="BE924" i="13"/>
  <c r="BD924" i="13"/>
  <c r="BC924" i="13"/>
  <c r="AV924" i="13"/>
  <c r="BJ964" i="13"/>
  <c r="BI964" i="13"/>
  <c r="BH964" i="13"/>
  <c r="BG964" i="13"/>
  <c r="BF964" i="13"/>
  <c r="BE964" i="13"/>
  <c r="BD964" i="13"/>
  <c r="BC964" i="13"/>
  <c r="BB964" i="13"/>
  <c r="BA964" i="13"/>
  <c r="AZ964" i="13"/>
  <c r="AY964" i="13"/>
  <c r="AX964" i="13"/>
  <c r="AW964" i="13"/>
  <c r="BY964" i="13"/>
  <c r="BX964" i="13"/>
  <c r="BW964" i="13"/>
  <c r="BV964" i="13"/>
  <c r="BU964" i="13"/>
  <c r="BT964" i="13"/>
  <c r="BS964" i="13"/>
  <c r="BR964" i="13"/>
  <c r="BQ964" i="13"/>
  <c r="BP964" i="13"/>
  <c r="BO964" i="13"/>
  <c r="BN964" i="13"/>
  <c r="BM964" i="13"/>
  <c r="BL964" i="13"/>
  <c r="BK964" i="13"/>
  <c r="AV964" i="13"/>
  <c r="BU945" i="13"/>
  <c r="BT945" i="13"/>
  <c r="BS945" i="13"/>
  <c r="BR945" i="13"/>
  <c r="BQ945" i="13"/>
  <c r="BP945" i="13"/>
  <c r="BO945" i="13"/>
  <c r="BN945" i="13"/>
  <c r="BM945" i="13"/>
  <c r="BL945" i="13"/>
  <c r="BK945" i="13"/>
  <c r="BJ945" i="13"/>
  <c r="BI945" i="13"/>
  <c r="BH945" i="13"/>
  <c r="BG945" i="13"/>
  <c r="BF945" i="13"/>
  <c r="BE945" i="13"/>
  <c r="BD945" i="13"/>
  <c r="BC945" i="13"/>
  <c r="BB945" i="13"/>
  <c r="BA945" i="13"/>
  <c r="AZ945" i="13"/>
  <c r="AY945" i="13"/>
  <c r="AX945" i="13"/>
  <c r="AW945" i="13"/>
  <c r="BY945" i="13"/>
  <c r="BX945" i="13"/>
  <c r="BW945" i="13"/>
  <c r="BV945" i="13"/>
  <c r="AV945" i="13"/>
  <c r="BM869" i="13"/>
  <c r="BL869" i="13"/>
  <c r="BK869" i="13"/>
  <c r="BJ869" i="13"/>
  <c r="BI869" i="13"/>
  <c r="BH869" i="13"/>
  <c r="BG869" i="13"/>
  <c r="BF869" i="13"/>
  <c r="BE869" i="13"/>
  <c r="BD869" i="13"/>
  <c r="BC869" i="13"/>
  <c r="BB869" i="13"/>
  <c r="BA869" i="13"/>
  <c r="AZ869" i="13"/>
  <c r="AY869" i="13"/>
  <c r="AX869" i="13"/>
  <c r="AW869" i="13"/>
  <c r="BY869" i="13"/>
  <c r="BX869" i="13"/>
  <c r="BW869" i="13"/>
  <c r="BV869" i="13"/>
  <c r="BU869" i="13"/>
  <c r="BT869" i="13"/>
  <c r="BS869" i="13"/>
  <c r="BR869" i="13"/>
  <c r="BQ869" i="13"/>
  <c r="BP869" i="13"/>
  <c r="BO869" i="13"/>
  <c r="BN869" i="13"/>
  <c r="AV869" i="13"/>
  <c r="BE1106" i="13"/>
  <c r="BD1106" i="13"/>
  <c r="BC1106" i="13"/>
  <c r="BB1106" i="13"/>
  <c r="BA1106" i="13"/>
  <c r="AZ1106" i="13"/>
  <c r="AY1106" i="13"/>
  <c r="AX1106" i="13"/>
  <c r="AW1106" i="13"/>
  <c r="BY1106" i="13"/>
  <c r="BX1106" i="13"/>
  <c r="BW1106" i="13"/>
  <c r="BV1106" i="13"/>
  <c r="BU1106" i="13"/>
  <c r="BT1106" i="13"/>
  <c r="BS1106" i="13"/>
  <c r="BQ1106" i="13"/>
  <c r="BP1106" i="13"/>
  <c r="BO1106" i="13"/>
  <c r="BN1106" i="13"/>
  <c r="BM1106" i="13"/>
  <c r="BL1106" i="13"/>
  <c r="BK1106" i="13"/>
  <c r="BJ1106" i="13"/>
  <c r="BI1106" i="13"/>
  <c r="BH1106" i="13"/>
  <c r="BG1106" i="13"/>
  <c r="BF1106" i="13"/>
  <c r="BR1106" i="13"/>
  <c r="AV1106" i="13"/>
  <c r="BY562" i="13"/>
  <c r="BX562" i="13"/>
  <c r="BW562" i="13"/>
  <c r="BV562" i="13"/>
  <c r="BU562" i="13"/>
  <c r="BT562" i="13"/>
  <c r="BS562" i="13"/>
  <c r="BR562" i="13"/>
  <c r="BQ562" i="13"/>
  <c r="BP562" i="13"/>
  <c r="BO562" i="13"/>
  <c r="BN562" i="13"/>
  <c r="BM562" i="13"/>
  <c r="BL562" i="13"/>
  <c r="BK562" i="13"/>
  <c r="BJ562" i="13"/>
  <c r="BI562" i="13"/>
  <c r="BH562" i="13"/>
  <c r="BG562" i="13"/>
  <c r="BF562" i="13"/>
  <c r="BE562" i="13"/>
  <c r="BD562" i="13"/>
  <c r="BC562" i="13"/>
  <c r="BB562" i="13"/>
  <c r="BA562" i="13"/>
  <c r="AZ562" i="13"/>
  <c r="AY562" i="13"/>
  <c r="AX562" i="13"/>
  <c r="AW562" i="13"/>
  <c r="AV562" i="13"/>
  <c r="BI828" i="13"/>
  <c r="BH828" i="13"/>
  <c r="BG828" i="13"/>
  <c r="BF828" i="13"/>
  <c r="BE828" i="13"/>
  <c r="BD828" i="13"/>
  <c r="BC828" i="13"/>
  <c r="BB828" i="13"/>
  <c r="BA828" i="13"/>
  <c r="AZ828" i="13"/>
  <c r="AY828" i="13"/>
  <c r="AX828" i="13"/>
  <c r="AW828" i="13"/>
  <c r="BY828" i="13"/>
  <c r="BX828" i="13"/>
  <c r="BW828" i="13"/>
  <c r="BV828" i="13"/>
  <c r="BU828" i="13"/>
  <c r="BT828" i="13"/>
  <c r="BS828" i="13"/>
  <c r="BR828" i="13"/>
  <c r="BQ828" i="13"/>
  <c r="BP828" i="13"/>
  <c r="BO828" i="13"/>
  <c r="BN828" i="13"/>
  <c r="BM828" i="13"/>
  <c r="BL828" i="13"/>
  <c r="BJ828" i="13"/>
  <c r="BK828" i="13"/>
  <c r="AV828" i="13"/>
  <c r="BD817" i="13"/>
  <c r="BC817" i="13"/>
  <c r="BB817" i="13"/>
  <c r="BA817" i="13"/>
  <c r="AZ817" i="13"/>
  <c r="AY817" i="13"/>
  <c r="AX817" i="13"/>
  <c r="AW817" i="13"/>
  <c r="BY817" i="13"/>
  <c r="BX817" i="13"/>
  <c r="BW817" i="13"/>
  <c r="BV817" i="13"/>
  <c r="BU817" i="13"/>
  <c r="BT817" i="13"/>
  <c r="BS817" i="13"/>
  <c r="BR817" i="13"/>
  <c r="BQ817" i="13"/>
  <c r="BP817" i="13"/>
  <c r="BO817" i="13"/>
  <c r="BN817" i="13"/>
  <c r="BM817" i="13"/>
  <c r="BL817" i="13"/>
  <c r="BK817" i="13"/>
  <c r="BJ817" i="13"/>
  <c r="BI817" i="13"/>
  <c r="BH817" i="13"/>
  <c r="BG817" i="13"/>
  <c r="BE817" i="13"/>
  <c r="BF817" i="13"/>
  <c r="AV817" i="13"/>
  <c r="AY806" i="13"/>
  <c r="AX806" i="13"/>
  <c r="AW806" i="13"/>
  <c r="BY806" i="13"/>
  <c r="BX806" i="13"/>
  <c r="BW806" i="13"/>
  <c r="BV806" i="13"/>
  <c r="BU806" i="13"/>
  <c r="BT806" i="13"/>
  <c r="BS806" i="13"/>
  <c r="BR806" i="13"/>
  <c r="BQ806" i="13"/>
  <c r="BP806" i="13"/>
  <c r="BO806" i="13"/>
  <c r="BN806" i="13"/>
  <c r="BM806" i="13"/>
  <c r="BL806" i="13"/>
  <c r="BK806" i="13"/>
  <c r="BJ806" i="13"/>
  <c r="BI806" i="13"/>
  <c r="BH806" i="13"/>
  <c r="BG806" i="13"/>
  <c r="BF806" i="13"/>
  <c r="BE806" i="13"/>
  <c r="BD806" i="13"/>
  <c r="BC806" i="13"/>
  <c r="BB806" i="13"/>
  <c r="AZ806" i="13"/>
  <c r="BA806" i="13"/>
  <c r="AV806" i="13"/>
  <c r="BY795" i="13"/>
  <c r="BX795" i="13"/>
  <c r="BW795" i="13"/>
  <c r="BV795" i="13"/>
  <c r="BU795" i="13"/>
  <c r="BT795" i="13"/>
  <c r="BS795" i="13"/>
  <c r="BR795" i="13"/>
  <c r="BQ795" i="13"/>
  <c r="BP795" i="13"/>
  <c r="BO795" i="13"/>
  <c r="BN795" i="13"/>
  <c r="BM795" i="13"/>
  <c r="BL795" i="13"/>
  <c r="BK795" i="13"/>
  <c r="BJ795" i="13"/>
  <c r="BI795" i="13"/>
  <c r="BH795" i="13"/>
  <c r="BG795" i="13"/>
  <c r="BF795" i="13"/>
  <c r="BE795" i="13"/>
  <c r="BD795" i="13"/>
  <c r="BC795" i="13"/>
  <c r="BB795" i="13"/>
  <c r="BA795" i="13"/>
  <c r="AZ795" i="13"/>
  <c r="AY795" i="13"/>
  <c r="AX795" i="13"/>
  <c r="AW795" i="13"/>
  <c r="AV795" i="13"/>
  <c r="BY784" i="13"/>
  <c r="BX784" i="13"/>
  <c r="BW784" i="13"/>
  <c r="BV784" i="13"/>
  <c r="BU784" i="13"/>
  <c r="BT784" i="13"/>
  <c r="BS784" i="13"/>
  <c r="BR784" i="13"/>
  <c r="BQ784" i="13"/>
  <c r="BP784" i="13"/>
  <c r="BO784" i="13"/>
  <c r="BN784" i="13"/>
  <c r="BM784" i="13"/>
  <c r="BL784" i="13"/>
  <c r="BK784" i="13"/>
  <c r="BJ784" i="13"/>
  <c r="BI784" i="13"/>
  <c r="BH784" i="13"/>
  <c r="BG784" i="13"/>
  <c r="BF784" i="13"/>
  <c r="BE784" i="13"/>
  <c r="BD784" i="13"/>
  <c r="BC784" i="13"/>
  <c r="BB784" i="13"/>
  <c r="BA784" i="13"/>
  <c r="AZ784" i="13"/>
  <c r="AY784" i="13"/>
  <c r="AX784" i="13"/>
  <c r="AW784" i="13"/>
  <c r="AV784" i="13"/>
  <c r="BS1072" i="13"/>
  <c r="BR1072" i="13"/>
  <c r="BQ1072" i="13"/>
  <c r="BP1072" i="13"/>
  <c r="BO1072" i="13"/>
  <c r="BN1072" i="13"/>
  <c r="BM1072" i="13"/>
  <c r="BL1072" i="13"/>
  <c r="BK1072" i="13"/>
  <c r="BJ1072" i="13"/>
  <c r="BI1072" i="13"/>
  <c r="BH1072" i="13"/>
  <c r="BG1072" i="13"/>
  <c r="BF1072" i="13"/>
  <c r="BE1072" i="13"/>
  <c r="BD1072" i="13"/>
  <c r="BC1072" i="13"/>
  <c r="BB1072" i="13"/>
  <c r="BA1072" i="13"/>
  <c r="AZ1072" i="13"/>
  <c r="AY1072" i="13"/>
  <c r="AX1072" i="13"/>
  <c r="AW1072" i="13"/>
  <c r="BY1072" i="13"/>
  <c r="BX1072" i="13"/>
  <c r="BW1072" i="13"/>
  <c r="BV1072" i="13"/>
  <c r="BU1072" i="13"/>
  <c r="BT1072" i="13"/>
  <c r="AV1072" i="13"/>
  <c r="BR880" i="13"/>
  <c r="BQ880" i="13"/>
  <c r="BP880" i="13"/>
  <c r="BO880" i="13"/>
  <c r="BN880" i="13"/>
  <c r="BM880" i="13"/>
  <c r="BL880" i="13"/>
  <c r="BK880" i="13"/>
  <c r="BJ880" i="13"/>
  <c r="BI880" i="13"/>
  <c r="BH880" i="13"/>
  <c r="BG880" i="13"/>
  <c r="BF880" i="13"/>
  <c r="BE880" i="13"/>
  <c r="BD880" i="13"/>
  <c r="BC880" i="13"/>
  <c r="BB880" i="13"/>
  <c r="BA880" i="13"/>
  <c r="AZ880" i="13"/>
  <c r="AY880" i="13"/>
  <c r="AX880" i="13"/>
  <c r="AW880" i="13"/>
  <c r="BY880" i="13"/>
  <c r="BX880" i="13"/>
  <c r="BW880" i="13"/>
  <c r="BV880" i="13"/>
  <c r="BU880" i="13"/>
  <c r="BT880" i="13"/>
  <c r="BS880" i="13"/>
  <c r="AV880" i="13"/>
  <c r="BK843" i="13"/>
  <c r="BJ843" i="13"/>
  <c r="BI843" i="13"/>
  <c r="BH843" i="13"/>
  <c r="BG843" i="13"/>
  <c r="BF843" i="13"/>
  <c r="BE843" i="13"/>
  <c r="BD843" i="13"/>
  <c r="BC843" i="13"/>
  <c r="BB843" i="13"/>
  <c r="BA843" i="13"/>
  <c r="AZ843" i="13"/>
  <c r="AY843" i="13"/>
  <c r="AX843" i="13"/>
  <c r="AW843" i="13"/>
  <c r="BV843" i="13"/>
  <c r="BU843" i="13"/>
  <c r="BT843" i="13"/>
  <c r="BS843" i="13"/>
  <c r="BR843" i="13"/>
  <c r="BQ843" i="13"/>
  <c r="BP843" i="13"/>
  <c r="BO843" i="13"/>
  <c r="BN843" i="13"/>
  <c r="BM843" i="13"/>
  <c r="BL843" i="13"/>
  <c r="BY843" i="13"/>
  <c r="BW843" i="13"/>
  <c r="BX843" i="13"/>
  <c r="AV843" i="13"/>
  <c r="BE1034" i="13"/>
  <c r="BC1034" i="13"/>
  <c r="BA1034" i="13"/>
  <c r="AY1034" i="13"/>
  <c r="AX1034" i="13"/>
  <c r="AW1034" i="13"/>
  <c r="BY1034" i="13"/>
  <c r="BX1034" i="13"/>
  <c r="BW1034" i="13"/>
  <c r="BV1034" i="13"/>
  <c r="BT1034" i="13"/>
  <c r="BS1034" i="13"/>
  <c r="BQ1034" i="13"/>
  <c r="BP1034" i="13"/>
  <c r="BO1034" i="13"/>
  <c r="BM1034" i="13"/>
  <c r="BL1034" i="13"/>
  <c r="BK1034" i="13"/>
  <c r="BJ1034" i="13"/>
  <c r="BI1034" i="13"/>
  <c r="BG1034" i="13"/>
  <c r="BN1034" i="13"/>
  <c r="BH1034" i="13"/>
  <c r="BF1034" i="13"/>
  <c r="BD1034" i="13"/>
  <c r="BB1034" i="13"/>
  <c r="AZ1034" i="13"/>
  <c r="BU1034" i="13"/>
  <c r="BR1034" i="13"/>
  <c r="AV1034" i="13"/>
  <c r="BI889" i="13"/>
  <c r="BH889" i="13"/>
  <c r="BG889" i="13"/>
  <c r="BF889" i="13"/>
  <c r="BE889" i="13"/>
  <c r="BD889" i="13"/>
  <c r="BC889" i="13"/>
  <c r="BB889" i="13"/>
  <c r="BA889" i="13"/>
  <c r="AZ889" i="13"/>
  <c r="AY889" i="13"/>
  <c r="AX889" i="13"/>
  <c r="AW889" i="13"/>
  <c r="BY889" i="13"/>
  <c r="BX889" i="13"/>
  <c r="BW889" i="13"/>
  <c r="BV889" i="13"/>
  <c r="BU889" i="13"/>
  <c r="BT889" i="13"/>
  <c r="BS889" i="13"/>
  <c r="BR889" i="13"/>
  <c r="BQ889" i="13"/>
  <c r="BP889" i="13"/>
  <c r="BO889" i="13"/>
  <c r="BN889" i="13"/>
  <c r="BM889" i="13"/>
  <c r="BL889" i="13"/>
  <c r="BK889" i="13"/>
  <c r="BJ889" i="13"/>
  <c r="AV889" i="13"/>
  <c r="AW957" i="13"/>
  <c r="BY957" i="13"/>
  <c r="BX957" i="13"/>
  <c r="BW957" i="13"/>
  <c r="BV957" i="13"/>
  <c r="BU957" i="13"/>
  <c r="BT957" i="13"/>
  <c r="BS957" i="13"/>
  <c r="BR957" i="13"/>
  <c r="BQ957" i="13"/>
  <c r="BP957" i="13"/>
  <c r="BO957" i="13"/>
  <c r="BN957" i="13"/>
  <c r="BM957" i="13"/>
  <c r="BL957" i="13"/>
  <c r="BK957" i="13"/>
  <c r="BJ957" i="13"/>
  <c r="BI957" i="13"/>
  <c r="BH957" i="13"/>
  <c r="BG957" i="13"/>
  <c r="BF957" i="13"/>
  <c r="BE957" i="13"/>
  <c r="BD957" i="13"/>
  <c r="BC957" i="13"/>
  <c r="BB957" i="13"/>
  <c r="BA957" i="13"/>
  <c r="AZ957" i="13"/>
  <c r="AY957" i="13"/>
  <c r="AX957" i="13"/>
  <c r="AV957" i="13"/>
  <c r="AX908" i="13"/>
  <c r="AW908" i="13"/>
  <c r="BY908" i="13"/>
  <c r="BX908" i="13"/>
  <c r="BW908" i="13"/>
  <c r="BV908" i="13"/>
  <c r="BU908" i="13"/>
  <c r="BT908" i="13"/>
  <c r="BS908" i="13"/>
  <c r="BR908" i="13"/>
  <c r="BQ908" i="13"/>
  <c r="BP908" i="13"/>
  <c r="BO908" i="13"/>
  <c r="BN908" i="13"/>
  <c r="BM908" i="13"/>
  <c r="BL908" i="13"/>
  <c r="BK908" i="13"/>
  <c r="BJ908" i="13"/>
  <c r="BI908" i="13"/>
  <c r="BH908" i="13"/>
  <c r="BG908" i="13"/>
  <c r="BF908" i="13"/>
  <c r="BE908" i="13"/>
  <c r="BD908" i="13"/>
  <c r="BC908" i="13"/>
  <c r="BB908" i="13"/>
  <c r="BA908" i="13"/>
  <c r="AZ908" i="13"/>
  <c r="AY908" i="13"/>
  <c r="AV908" i="13"/>
  <c r="BF948" i="13"/>
  <c r="BE948" i="13"/>
  <c r="BD948" i="13"/>
  <c r="BC948" i="13"/>
  <c r="BB948" i="13"/>
  <c r="BA948" i="13"/>
  <c r="AZ948" i="13"/>
  <c r="AY948" i="13"/>
  <c r="AX948" i="13"/>
  <c r="AW948" i="13"/>
  <c r="BY948" i="13"/>
  <c r="BX948" i="13"/>
  <c r="BW948" i="13"/>
  <c r="BV948" i="13"/>
  <c r="BU948" i="13"/>
  <c r="BT948" i="13"/>
  <c r="BS948" i="13"/>
  <c r="BR948" i="13"/>
  <c r="BQ948" i="13"/>
  <c r="BP948" i="13"/>
  <c r="BO948" i="13"/>
  <c r="BN948" i="13"/>
  <c r="BM948" i="13"/>
  <c r="BL948" i="13"/>
  <c r="BK948" i="13"/>
  <c r="BJ948" i="13"/>
  <c r="BI948" i="13"/>
  <c r="BH948" i="13"/>
  <c r="BG948" i="13"/>
  <c r="AV948" i="13"/>
  <c r="BK929" i="13"/>
  <c r="BD929" i="13"/>
  <c r="BC929" i="13"/>
  <c r="BB929" i="13"/>
  <c r="BA929" i="13"/>
  <c r="AZ929" i="13"/>
  <c r="AY929" i="13"/>
  <c r="AX929" i="13"/>
  <c r="AW929" i="13"/>
  <c r="BY929" i="13"/>
  <c r="BX929" i="13"/>
  <c r="BW929" i="13"/>
  <c r="BV929" i="13"/>
  <c r="BU929" i="13"/>
  <c r="BT929" i="13"/>
  <c r="BS929" i="13"/>
  <c r="BR929" i="13"/>
  <c r="BQ929" i="13"/>
  <c r="BP929" i="13"/>
  <c r="BO929" i="13"/>
  <c r="BN929" i="13"/>
  <c r="BM929" i="13"/>
  <c r="BL929" i="13"/>
  <c r="BJ929" i="13"/>
  <c r="BI929" i="13"/>
  <c r="BH929" i="13"/>
  <c r="BG929" i="13"/>
  <c r="BF929" i="13"/>
  <c r="BE929" i="13"/>
  <c r="AV929" i="13"/>
  <c r="BI853" i="13"/>
  <c r="BH853" i="13"/>
  <c r="BG853" i="13"/>
  <c r="BF853" i="13"/>
  <c r="BE853" i="13"/>
  <c r="BD853" i="13"/>
  <c r="BC853" i="13"/>
  <c r="BB853" i="13"/>
  <c r="BA853" i="13"/>
  <c r="AZ853" i="13"/>
  <c r="AY853" i="13"/>
  <c r="AX853" i="13"/>
  <c r="AW853" i="13"/>
  <c r="BY853" i="13"/>
  <c r="BX853" i="13"/>
  <c r="BW853" i="13"/>
  <c r="BV853" i="13"/>
  <c r="BU853" i="13"/>
  <c r="BT853" i="13"/>
  <c r="BS853" i="13"/>
  <c r="BR853" i="13"/>
  <c r="BQ853" i="13"/>
  <c r="BP853" i="13"/>
  <c r="BM853" i="13"/>
  <c r="BL853" i="13"/>
  <c r="BK853" i="13"/>
  <c r="BJ853" i="13"/>
  <c r="BN853" i="13"/>
  <c r="BO853" i="13"/>
  <c r="AV853" i="13"/>
  <c r="BL1071" i="13"/>
  <c r="BK1071" i="13"/>
  <c r="BJ1071" i="13"/>
  <c r="BI1071" i="13"/>
  <c r="BH1071" i="13"/>
  <c r="BG1071" i="13"/>
  <c r="BF1071" i="13"/>
  <c r="BE1071" i="13"/>
  <c r="BD1071" i="13"/>
  <c r="BC1071" i="13"/>
  <c r="BB1071" i="13"/>
  <c r="BA1071" i="13"/>
  <c r="AZ1071" i="13"/>
  <c r="AY1071" i="13"/>
  <c r="AX1071" i="13"/>
  <c r="AW1071" i="13"/>
  <c r="BX1071" i="13"/>
  <c r="BW1071" i="13"/>
  <c r="BV1071" i="13"/>
  <c r="BU1071" i="13"/>
  <c r="BT1071" i="13"/>
  <c r="BS1071" i="13"/>
  <c r="BR1071" i="13"/>
  <c r="BQ1071" i="13"/>
  <c r="BP1071" i="13"/>
  <c r="BO1071" i="13"/>
  <c r="BN1071" i="13"/>
  <c r="BM1071" i="13"/>
  <c r="BY1071" i="13"/>
  <c r="AV1071" i="13"/>
  <c r="BX789" i="13"/>
  <c r="BW789" i="13"/>
  <c r="BV789" i="13"/>
  <c r="BU789" i="13"/>
  <c r="BT789" i="13"/>
  <c r="BS789" i="13"/>
  <c r="BR789" i="13"/>
  <c r="BQ789" i="13"/>
  <c r="BP789" i="13"/>
  <c r="BO789" i="13"/>
  <c r="BN789" i="13"/>
  <c r="BM789" i="13"/>
  <c r="BL789" i="13"/>
  <c r="BK789" i="13"/>
  <c r="BJ789" i="13"/>
  <c r="BI789" i="13"/>
  <c r="BH789" i="13"/>
  <c r="BG789" i="13"/>
  <c r="BF789" i="13"/>
  <c r="BE789" i="13"/>
  <c r="BD789" i="13"/>
  <c r="BC789" i="13"/>
  <c r="BB789" i="13"/>
  <c r="BA789" i="13"/>
  <c r="AZ789" i="13"/>
  <c r="AY789" i="13"/>
  <c r="AX789" i="13"/>
  <c r="AW789" i="13"/>
  <c r="BY789" i="13"/>
  <c r="AV789" i="13"/>
  <c r="BS597" i="13"/>
  <c r="BR597" i="13"/>
  <c r="BQ597" i="13"/>
  <c r="BP597" i="13"/>
  <c r="BO597" i="13"/>
  <c r="BN597" i="13"/>
  <c r="BM597" i="13"/>
  <c r="BL597" i="13"/>
  <c r="BK597" i="13"/>
  <c r="BJ597" i="13"/>
  <c r="BI597" i="13"/>
  <c r="BH597" i="13"/>
  <c r="BG597" i="13"/>
  <c r="BF597" i="13"/>
  <c r="BE597" i="13"/>
  <c r="BD597" i="13"/>
  <c r="BC597" i="13"/>
  <c r="BB597" i="13"/>
  <c r="BA597" i="13"/>
  <c r="AZ597" i="13"/>
  <c r="AY597" i="13"/>
  <c r="AX597" i="13"/>
  <c r="AW597" i="13"/>
  <c r="BY597" i="13"/>
  <c r="BX597" i="13"/>
  <c r="BW597" i="13"/>
  <c r="BV597" i="13"/>
  <c r="BU597" i="13"/>
  <c r="BT597" i="13"/>
  <c r="AV597" i="13"/>
  <c r="BS778" i="13"/>
  <c r="BR778" i="13"/>
  <c r="BQ778" i="13"/>
  <c r="BP778" i="13"/>
  <c r="BO778" i="13"/>
  <c r="BN778" i="13"/>
  <c r="BM778" i="13"/>
  <c r="BL778" i="13"/>
  <c r="BK778" i="13"/>
  <c r="BJ778" i="13"/>
  <c r="BI778" i="13"/>
  <c r="BH778" i="13"/>
  <c r="BG778" i="13"/>
  <c r="BF778" i="13"/>
  <c r="BE778" i="13"/>
  <c r="BD778" i="13"/>
  <c r="BC778" i="13"/>
  <c r="BB778" i="13"/>
  <c r="BA778" i="13"/>
  <c r="AZ778" i="13"/>
  <c r="AY778" i="13"/>
  <c r="AX778" i="13"/>
  <c r="AW778" i="13"/>
  <c r="BY778" i="13"/>
  <c r="BX778" i="13"/>
  <c r="BW778" i="13"/>
  <c r="BV778" i="13"/>
  <c r="BT778" i="13"/>
  <c r="BU778" i="13"/>
  <c r="AV778" i="13"/>
  <c r="BW1018" i="13"/>
  <c r="BU1018" i="13"/>
  <c r="BL1018" i="13"/>
  <c r="BH1018" i="13"/>
  <c r="BE1018" i="13"/>
  <c r="BT1018" i="13"/>
  <c r="BS1018" i="13"/>
  <c r="BR1018" i="13"/>
  <c r="BQ1018" i="13"/>
  <c r="BP1018" i="13"/>
  <c r="BO1018" i="13"/>
  <c r="BN1018" i="13"/>
  <c r="BM1018" i="13"/>
  <c r="BK1018" i="13"/>
  <c r="BJ1018" i="13"/>
  <c r="BI1018" i="13"/>
  <c r="BG1018" i="13"/>
  <c r="BF1018" i="13"/>
  <c r="BD1018" i="13"/>
  <c r="BC1018" i="13"/>
  <c r="BB1018" i="13"/>
  <c r="BA1018" i="13"/>
  <c r="AZ1018" i="13"/>
  <c r="AY1018" i="13"/>
  <c r="AX1018" i="13"/>
  <c r="AW1018" i="13"/>
  <c r="BY1018" i="13"/>
  <c r="BX1018" i="13"/>
  <c r="BV1018" i="13"/>
  <c r="AV1018" i="13"/>
  <c r="BE873" i="13"/>
  <c r="BD873" i="13"/>
  <c r="BC873" i="13"/>
  <c r="BB873" i="13"/>
  <c r="BA873" i="13"/>
  <c r="AZ873" i="13"/>
  <c r="AY873" i="13"/>
  <c r="AX873" i="13"/>
  <c r="AW873" i="13"/>
  <c r="BY873" i="13"/>
  <c r="BX873" i="13"/>
  <c r="BW873" i="13"/>
  <c r="BV873" i="13"/>
  <c r="BU873" i="13"/>
  <c r="BT873" i="13"/>
  <c r="BS873" i="13"/>
  <c r="BR873" i="13"/>
  <c r="BQ873" i="13"/>
  <c r="BP873" i="13"/>
  <c r="BO873" i="13"/>
  <c r="BN873" i="13"/>
  <c r="BM873" i="13"/>
  <c r="BL873" i="13"/>
  <c r="BK873" i="13"/>
  <c r="BJ873" i="13"/>
  <c r="BI873" i="13"/>
  <c r="BH873" i="13"/>
  <c r="BG873" i="13"/>
  <c r="BF873" i="13"/>
  <c r="AV873" i="13"/>
  <c r="BY941" i="13"/>
  <c r="BX941" i="13"/>
  <c r="BW941" i="13"/>
  <c r="BV941" i="13"/>
  <c r="BU941" i="13"/>
  <c r="BT941" i="13"/>
  <c r="BS941" i="13"/>
  <c r="BR941" i="13"/>
  <c r="BQ941" i="13"/>
  <c r="BP941" i="13"/>
  <c r="BO941" i="13"/>
  <c r="BN941" i="13"/>
  <c r="BM941" i="13"/>
  <c r="BL941" i="13"/>
  <c r="BK941" i="13"/>
  <c r="BJ941" i="13"/>
  <c r="BI941" i="13"/>
  <c r="BH941" i="13"/>
  <c r="BG941" i="13"/>
  <c r="BF941" i="13"/>
  <c r="BE941" i="13"/>
  <c r="BD941" i="13"/>
  <c r="BC941" i="13"/>
  <c r="BB941" i="13"/>
  <c r="BA941" i="13"/>
  <c r="AX941" i="13"/>
  <c r="AW941" i="13"/>
  <c r="AZ941" i="13"/>
  <c r="AY941" i="13"/>
  <c r="AV941" i="13"/>
  <c r="BY892" i="13"/>
  <c r="BX892" i="13"/>
  <c r="BW892" i="13"/>
  <c r="BV892" i="13"/>
  <c r="BU892" i="13"/>
  <c r="BT892" i="13"/>
  <c r="BS892" i="13"/>
  <c r="BR892" i="13"/>
  <c r="BQ892" i="13"/>
  <c r="BP892" i="13"/>
  <c r="BO892" i="13"/>
  <c r="BN892" i="13"/>
  <c r="BM892" i="13"/>
  <c r="BL892" i="13"/>
  <c r="BK892" i="13"/>
  <c r="BJ892" i="13"/>
  <c r="BI892" i="13"/>
  <c r="BH892" i="13"/>
  <c r="BG892" i="13"/>
  <c r="BF892" i="13"/>
  <c r="BE892" i="13"/>
  <c r="BD892" i="13"/>
  <c r="BC892" i="13"/>
  <c r="BB892" i="13"/>
  <c r="BA892" i="13"/>
  <c r="AZ892" i="13"/>
  <c r="AY892" i="13"/>
  <c r="AX892" i="13"/>
  <c r="AW892" i="13"/>
  <c r="AV892" i="13"/>
  <c r="BV932" i="13"/>
  <c r="BY932" i="13"/>
  <c r="BX932" i="13"/>
  <c r="BW932" i="13"/>
  <c r="BU932" i="13"/>
  <c r="BT932" i="13"/>
  <c r="BS932" i="13"/>
  <c r="BR932" i="13"/>
  <c r="BQ932" i="13"/>
  <c r="BP932" i="13"/>
  <c r="BO932" i="13"/>
  <c r="BN932" i="13"/>
  <c r="BM932" i="13"/>
  <c r="BL932" i="13"/>
  <c r="BK932" i="13"/>
  <c r="BJ932" i="13"/>
  <c r="BI932" i="13"/>
  <c r="BH932" i="13"/>
  <c r="BG932" i="13"/>
  <c r="BF932" i="13"/>
  <c r="BE932" i="13"/>
  <c r="BD932" i="13"/>
  <c r="BC932" i="13"/>
  <c r="BB932" i="13"/>
  <c r="BA932" i="13"/>
  <c r="AZ932" i="13"/>
  <c r="AY932" i="13"/>
  <c r="AX932" i="13"/>
  <c r="AW932" i="13"/>
  <c r="AV932" i="13"/>
  <c r="AW913" i="13"/>
  <c r="BY913" i="13"/>
  <c r="BX913" i="13"/>
  <c r="BW913" i="13"/>
  <c r="BV913" i="13"/>
  <c r="BU913" i="13"/>
  <c r="BT913" i="13"/>
  <c r="BS913" i="13"/>
  <c r="BR913" i="13"/>
  <c r="BQ913" i="13"/>
  <c r="BP913" i="13"/>
  <c r="BO913" i="13"/>
  <c r="BN913" i="13"/>
  <c r="BM913" i="13"/>
  <c r="BL913" i="13"/>
  <c r="BK913" i="13"/>
  <c r="BJ913" i="13"/>
  <c r="BI913" i="13"/>
  <c r="BH913" i="13"/>
  <c r="BG913" i="13"/>
  <c r="BF913" i="13"/>
  <c r="BE913" i="13"/>
  <c r="BD913" i="13"/>
  <c r="BC913" i="13"/>
  <c r="BB913" i="13"/>
  <c r="BA913" i="13"/>
  <c r="AZ913" i="13"/>
  <c r="AY913" i="13"/>
  <c r="AX913" i="13"/>
  <c r="AV913" i="13"/>
  <c r="BD1039" i="13"/>
  <c r="BB1039" i="13"/>
  <c r="AZ1039" i="13"/>
  <c r="AX1039" i="13"/>
  <c r="AW1039" i="13"/>
  <c r="BY1039" i="13"/>
  <c r="BX1039" i="13"/>
  <c r="BW1039" i="13"/>
  <c r="BV1039" i="13"/>
  <c r="BU1039" i="13"/>
  <c r="BS1039" i="13"/>
  <c r="BR1039" i="13"/>
  <c r="BP1039" i="13"/>
  <c r="BO1039" i="13"/>
  <c r="BN1039" i="13"/>
  <c r="BM1039" i="13"/>
  <c r="BL1039" i="13"/>
  <c r="BK1039" i="13"/>
  <c r="BJ1039" i="13"/>
  <c r="BI1039" i="13"/>
  <c r="BH1039" i="13"/>
  <c r="BF1039" i="13"/>
  <c r="BT1039" i="13"/>
  <c r="BQ1039" i="13"/>
  <c r="BG1039" i="13"/>
  <c r="BE1039" i="13"/>
  <c r="BC1039" i="13"/>
  <c r="BA1039" i="13"/>
  <c r="AY1039" i="13"/>
  <c r="AV1039" i="13"/>
  <c r="BE595" i="13"/>
  <c r="BD595" i="13"/>
  <c r="BC595" i="13"/>
  <c r="BB595" i="13"/>
  <c r="BA595" i="13"/>
  <c r="AZ595" i="13"/>
  <c r="AY595" i="13"/>
  <c r="AX595" i="13"/>
  <c r="AW595" i="13"/>
  <c r="BY595" i="13"/>
  <c r="BX595" i="13"/>
  <c r="BW595" i="13"/>
  <c r="BV595" i="13"/>
  <c r="BU595" i="13"/>
  <c r="BT595" i="13"/>
  <c r="BS595" i="13"/>
  <c r="BR595" i="13"/>
  <c r="BQ595" i="13"/>
  <c r="BP595" i="13"/>
  <c r="BO595" i="13"/>
  <c r="BN595" i="13"/>
  <c r="BM595" i="13"/>
  <c r="BK595" i="13"/>
  <c r="BJ595" i="13"/>
  <c r="BI595" i="13"/>
  <c r="BH595" i="13"/>
  <c r="BG595" i="13"/>
  <c r="BF595" i="13"/>
  <c r="BL595" i="13"/>
  <c r="AV595" i="13"/>
  <c r="BT834" i="13"/>
  <c r="BN834" i="13"/>
  <c r="BL834" i="13"/>
  <c r="BK834" i="13"/>
  <c r="BW834" i="13"/>
  <c r="BV834" i="13"/>
  <c r="BU834" i="13"/>
  <c r="BS834" i="13"/>
  <c r="BR834" i="13"/>
  <c r="BQ834" i="13"/>
  <c r="BP834" i="13"/>
  <c r="BO834" i="13"/>
  <c r="BM834" i="13"/>
  <c r="BJ834" i="13"/>
  <c r="BI834" i="13"/>
  <c r="BH834" i="13"/>
  <c r="BG834" i="13"/>
  <c r="BF834" i="13"/>
  <c r="BE834" i="13"/>
  <c r="BD834" i="13"/>
  <c r="BC834" i="13"/>
  <c r="BB834" i="13"/>
  <c r="BA834" i="13"/>
  <c r="AZ834" i="13"/>
  <c r="AY834" i="13"/>
  <c r="AX834" i="13"/>
  <c r="AW834" i="13"/>
  <c r="BX834" i="13"/>
  <c r="BY834" i="13"/>
  <c r="AV834" i="13"/>
  <c r="BJ823" i="13"/>
  <c r="BI823" i="13"/>
  <c r="BH823" i="13"/>
  <c r="BG823" i="13"/>
  <c r="BF823" i="13"/>
  <c r="BE823" i="13"/>
  <c r="BD823" i="13"/>
  <c r="BC823" i="13"/>
  <c r="BB823" i="13"/>
  <c r="BA823" i="13"/>
  <c r="AZ823" i="13"/>
  <c r="AY823" i="13"/>
  <c r="AX823" i="13"/>
  <c r="AW823" i="13"/>
  <c r="BY823" i="13"/>
  <c r="BX823" i="13"/>
  <c r="BW823" i="13"/>
  <c r="BV823" i="13"/>
  <c r="BU823" i="13"/>
  <c r="BT823" i="13"/>
  <c r="BS823" i="13"/>
  <c r="BR823" i="13"/>
  <c r="BQ823" i="13"/>
  <c r="BP823" i="13"/>
  <c r="BO823" i="13"/>
  <c r="BN823" i="13"/>
  <c r="BM823" i="13"/>
  <c r="BK823" i="13"/>
  <c r="BL823" i="13"/>
  <c r="AV823" i="13"/>
  <c r="BE812" i="13"/>
  <c r="BD812" i="13"/>
  <c r="BC812" i="13"/>
  <c r="BB812" i="13"/>
  <c r="BA812" i="13"/>
  <c r="AZ812" i="13"/>
  <c r="AY812" i="13"/>
  <c r="AX812" i="13"/>
  <c r="AW812" i="13"/>
  <c r="BY812" i="13"/>
  <c r="BX812" i="13"/>
  <c r="BW812" i="13"/>
  <c r="BV812" i="13"/>
  <c r="BU812" i="13"/>
  <c r="BT812" i="13"/>
  <c r="BS812" i="13"/>
  <c r="BR812" i="13"/>
  <c r="BQ812" i="13"/>
  <c r="BP812" i="13"/>
  <c r="BO812" i="13"/>
  <c r="BN812" i="13"/>
  <c r="BM812" i="13"/>
  <c r="BL812" i="13"/>
  <c r="BK812" i="13"/>
  <c r="BJ812" i="13"/>
  <c r="BI812" i="13"/>
  <c r="BH812" i="13"/>
  <c r="BF812" i="13"/>
  <c r="BG812" i="13"/>
  <c r="AV812" i="13"/>
  <c r="AZ801" i="13"/>
  <c r="AY801" i="13"/>
  <c r="AX801" i="13"/>
  <c r="AW801" i="13"/>
  <c r="BY801" i="13"/>
  <c r="BX801" i="13"/>
  <c r="BW801" i="13"/>
  <c r="BV801" i="13"/>
  <c r="BU801" i="13"/>
  <c r="BT801" i="13"/>
  <c r="BS801" i="13"/>
  <c r="BR801" i="13"/>
  <c r="BQ801" i="13"/>
  <c r="BP801" i="13"/>
  <c r="BO801" i="13"/>
  <c r="BN801" i="13"/>
  <c r="BM801" i="13"/>
  <c r="BL801" i="13"/>
  <c r="BK801" i="13"/>
  <c r="BJ801" i="13"/>
  <c r="BI801" i="13"/>
  <c r="BH801" i="13"/>
  <c r="BG801" i="13"/>
  <c r="BF801" i="13"/>
  <c r="BE801" i="13"/>
  <c r="BD801" i="13"/>
  <c r="BC801" i="13"/>
  <c r="BA801" i="13"/>
  <c r="BB801" i="13"/>
  <c r="AV801" i="13"/>
  <c r="BY790" i="13"/>
  <c r="BX790" i="13"/>
  <c r="BW790" i="13"/>
  <c r="BV790" i="13"/>
  <c r="BU790" i="13"/>
  <c r="BT790" i="13"/>
  <c r="BS790" i="13"/>
  <c r="BR790" i="13"/>
  <c r="BQ790" i="13"/>
  <c r="BP790" i="13"/>
  <c r="BO790" i="13"/>
  <c r="BN790" i="13"/>
  <c r="BM790" i="13"/>
  <c r="BL790" i="13"/>
  <c r="BK790" i="13"/>
  <c r="BJ790" i="13"/>
  <c r="BI790" i="13"/>
  <c r="BH790" i="13"/>
  <c r="BG790" i="13"/>
  <c r="BF790" i="13"/>
  <c r="BE790" i="13"/>
  <c r="BD790" i="13"/>
  <c r="BC790" i="13"/>
  <c r="BB790" i="13"/>
  <c r="BA790" i="13"/>
  <c r="AZ790" i="13"/>
  <c r="AY790" i="13"/>
  <c r="AX790" i="13"/>
  <c r="AW790" i="13"/>
  <c r="AV790" i="13"/>
  <c r="BY779" i="13"/>
  <c r="BX779" i="13"/>
  <c r="BW779" i="13"/>
  <c r="BV779" i="13"/>
  <c r="BU779" i="13"/>
  <c r="BT779" i="13"/>
  <c r="BS779" i="13"/>
  <c r="BR779" i="13"/>
  <c r="BQ779" i="13"/>
  <c r="BP779" i="13"/>
  <c r="BO779" i="13"/>
  <c r="BN779" i="13"/>
  <c r="BM779" i="13"/>
  <c r="BL779" i="13"/>
  <c r="BK779" i="13"/>
  <c r="BJ779" i="13"/>
  <c r="BI779" i="13"/>
  <c r="BH779" i="13"/>
  <c r="BG779" i="13"/>
  <c r="BF779" i="13"/>
  <c r="BE779" i="13"/>
  <c r="BD779" i="13"/>
  <c r="BC779" i="13"/>
  <c r="BB779" i="13"/>
  <c r="BA779" i="13"/>
  <c r="AZ779" i="13"/>
  <c r="AY779" i="13"/>
  <c r="AX779" i="13"/>
  <c r="AW779" i="13"/>
  <c r="AV779" i="13"/>
  <c r="BU768" i="13"/>
  <c r="BT768" i="13"/>
  <c r="BS768" i="13"/>
  <c r="BR768" i="13"/>
  <c r="BQ768" i="13"/>
  <c r="BP768" i="13"/>
  <c r="BO768" i="13"/>
  <c r="BN768" i="13"/>
  <c r="BM768" i="13"/>
  <c r="BL768" i="13"/>
  <c r="BK768" i="13"/>
  <c r="BJ768" i="13"/>
  <c r="BI768" i="13"/>
  <c r="BH768" i="13"/>
  <c r="BG768" i="13"/>
  <c r="BF768" i="13"/>
  <c r="BE768" i="13"/>
  <c r="BD768" i="13"/>
  <c r="BC768" i="13"/>
  <c r="BB768" i="13"/>
  <c r="BA768" i="13"/>
  <c r="AZ768" i="13"/>
  <c r="AY768" i="13"/>
  <c r="AX768" i="13"/>
  <c r="BY768" i="13"/>
  <c r="BX768" i="13"/>
  <c r="BW768" i="13"/>
  <c r="BV768" i="13"/>
  <c r="AW768" i="13"/>
  <c r="AV768" i="13"/>
  <c r="BQ885" i="13"/>
  <c r="BP885" i="13"/>
  <c r="BO885" i="13"/>
  <c r="BN885" i="13"/>
  <c r="BM885" i="13"/>
  <c r="BL885" i="13"/>
  <c r="BK885" i="13"/>
  <c r="BJ885" i="13"/>
  <c r="BI885" i="13"/>
  <c r="BH885" i="13"/>
  <c r="BG885" i="13"/>
  <c r="BF885" i="13"/>
  <c r="BE885" i="13"/>
  <c r="BD885" i="13"/>
  <c r="BC885" i="13"/>
  <c r="BB885" i="13"/>
  <c r="BA885" i="13"/>
  <c r="AZ885" i="13"/>
  <c r="AY885" i="13"/>
  <c r="AX885" i="13"/>
  <c r="AW885" i="13"/>
  <c r="BY885" i="13"/>
  <c r="BX885" i="13"/>
  <c r="BW885" i="13"/>
  <c r="BV885" i="13"/>
  <c r="BU885" i="13"/>
  <c r="BT885" i="13"/>
  <c r="BS885" i="13"/>
  <c r="BR885" i="13"/>
  <c r="AV885" i="13"/>
  <c r="BX1002" i="13"/>
  <c r="BW1002" i="13"/>
  <c r="BV1002" i="13"/>
  <c r="BU1002" i="13"/>
  <c r="BT1002" i="13"/>
  <c r="BS1002" i="13"/>
  <c r="BR1002" i="13"/>
  <c r="BQ1002" i="13"/>
  <c r="BP1002" i="13"/>
  <c r="BO1002" i="13"/>
  <c r="BN1002" i="13"/>
  <c r="BM1002" i="13"/>
  <c r="BL1002" i="13"/>
  <c r="BK1002" i="13"/>
  <c r="BJ1002" i="13"/>
  <c r="BI1002" i="13"/>
  <c r="BH1002" i="13"/>
  <c r="BG1002" i="13"/>
  <c r="BF1002" i="13"/>
  <c r="BE1002" i="13"/>
  <c r="BD1002" i="13"/>
  <c r="BC1002" i="13"/>
  <c r="BB1002" i="13"/>
  <c r="BA1002" i="13"/>
  <c r="AZ1002" i="13"/>
  <c r="AY1002" i="13"/>
  <c r="AX1002" i="13"/>
  <c r="AW1002" i="13"/>
  <c r="BY1002" i="13"/>
  <c r="AV1002" i="13"/>
  <c r="BA857" i="13"/>
  <c r="AZ857" i="13"/>
  <c r="AY857" i="13"/>
  <c r="AX857" i="13"/>
  <c r="AW857" i="13"/>
  <c r="BY857" i="13"/>
  <c r="BX857" i="13"/>
  <c r="BW857" i="13"/>
  <c r="BV857" i="13"/>
  <c r="BU857" i="13"/>
  <c r="BT857" i="13"/>
  <c r="BS857" i="13"/>
  <c r="BR857" i="13"/>
  <c r="BQ857" i="13"/>
  <c r="BP857" i="13"/>
  <c r="BO857" i="13"/>
  <c r="BN857" i="13"/>
  <c r="BM857" i="13"/>
  <c r="BL857" i="13"/>
  <c r="BK857" i="13"/>
  <c r="BJ857" i="13"/>
  <c r="BI857" i="13"/>
  <c r="BH857" i="13"/>
  <c r="BG857" i="13"/>
  <c r="BF857" i="13"/>
  <c r="BE857" i="13"/>
  <c r="BD857" i="13"/>
  <c r="BC857" i="13"/>
  <c r="BB857" i="13"/>
  <c r="AV857" i="13"/>
  <c r="BS925" i="13"/>
  <c r="BI925" i="13"/>
  <c r="BH925" i="13"/>
  <c r="BG925" i="13"/>
  <c r="BF925" i="13"/>
  <c r="BE925" i="13"/>
  <c r="BD925" i="13"/>
  <c r="BC925" i="13"/>
  <c r="BB925" i="13"/>
  <c r="BA925" i="13"/>
  <c r="AZ925" i="13"/>
  <c r="AY925" i="13"/>
  <c r="AX925" i="13"/>
  <c r="AW925" i="13"/>
  <c r="BY925" i="13"/>
  <c r="BX925" i="13"/>
  <c r="BW925" i="13"/>
  <c r="BV925" i="13"/>
  <c r="BU925" i="13"/>
  <c r="BT925" i="13"/>
  <c r="BR925" i="13"/>
  <c r="BQ925" i="13"/>
  <c r="BP925" i="13"/>
  <c r="BO925" i="13"/>
  <c r="BN925" i="13"/>
  <c r="BM925" i="13"/>
  <c r="BL925" i="13"/>
  <c r="BK925" i="13"/>
  <c r="BJ925" i="13"/>
  <c r="AV925" i="13"/>
  <c r="BY876" i="13"/>
  <c r="BX876" i="13"/>
  <c r="BW876" i="13"/>
  <c r="BV876" i="13"/>
  <c r="BU876" i="13"/>
  <c r="BT876" i="13"/>
  <c r="BS876" i="13"/>
  <c r="BR876" i="13"/>
  <c r="BQ876" i="13"/>
  <c r="BP876" i="13"/>
  <c r="BO876" i="13"/>
  <c r="BN876" i="13"/>
  <c r="BM876" i="13"/>
  <c r="BL876" i="13"/>
  <c r="BK876" i="13"/>
  <c r="BJ876" i="13"/>
  <c r="BI876" i="13"/>
  <c r="BH876" i="13"/>
  <c r="BG876" i="13"/>
  <c r="BF876" i="13"/>
  <c r="BE876" i="13"/>
  <c r="BD876" i="13"/>
  <c r="BC876" i="13"/>
  <c r="BB876" i="13"/>
  <c r="BA876" i="13"/>
  <c r="AZ876" i="13"/>
  <c r="AY876" i="13"/>
  <c r="AX876" i="13"/>
  <c r="AW876" i="13"/>
  <c r="AV876" i="13"/>
  <c r="BR916" i="13"/>
  <c r="BQ916" i="13"/>
  <c r="BP916" i="13"/>
  <c r="BO916" i="13"/>
  <c r="BN916" i="13"/>
  <c r="BM916" i="13"/>
  <c r="BL916" i="13"/>
  <c r="BK916" i="13"/>
  <c r="BJ916" i="13"/>
  <c r="BI916" i="13"/>
  <c r="BH916" i="13"/>
  <c r="BG916" i="13"/>
  <c r="BF916" i="13"/>
  <c r="BE916" i="13"/>
  <c r="BD916" i="13"/>
  <c r="BC916" i="13"/>
  <c r="BB916" i="13"/>
  <c r="BA916" i="13"/>
  <c r="AZ916" i="13"/>
  <c r="AY916" i="13"/>
  <c r="AX916" i="13"/>
  <c r="AW916" i="13"/>
  <c r="BY916" i="13"/>
  <c r="BX916" i="13"/>
  <c r="BW916" i="13"/>
  <c r="BV916" i="13"/>
  <c r="BU916" i="13"/>
  <c r="BT916" i="13"/>
  <c r="BS916" i="13"/>
  <c r="AV916" i="13"/>
  <c r="BY897" i="13"/>
  <c r="BX897" i="13"/>
  <c r="BW897" i="13"/>
  <c r="BV897" i="13"/>
  <c r="BU897" i="13"/>
  <c r="BT897" i="13"/>
  <c r="BS897" i="13"/>
  <c r="BR897" i="13"/>
  <c r="BQ897" i="13"/>
  <c r="BP897" i="13"/>
  <c r="BO897" i="13"/>
  <c r="BN897" i="13"/>
  <c r="BM897" i="13"/>
  <c r="BL897" i="13"/>
  <c r="BK897" i="13"/>
  <c r="BJ897" i="13"/>
  <c r="BI897" i="13"/>
  <c r="BH897" i="13"/>
  <c r="BG897" i="13"/>
  <c r="BF897" i="13"/>
  <c r="BE897" i="13"/>
  <c r="BD897" i="13"/>
  <c r="BC897" i="13"/>
  <c r="BB897" i="13"/>
  <c r="BA897" i="13"/>
  <c r="AZ897" i="13"/>
  <c r="AY897" i="13"/>
  <c r="AX897" i="13"/>
  <c r="AW897" i="13"/>
  <c r="AV897" i="13"/>
  <c r="BH974" i="13"/>
  <c r="BG974" i="13"/>
  <c r="BF974" i="13"/>
  <c r="BE974" i="13"/>
  <c r="BD974" i="13"/>
  <c r="BC974" i="13"/>
  <c r="BB974" i="13"/>
  <c r="BA974" i="13"/>
  <c r="AZ974" i="13"/>
  <c r="AY974" i="13"/>
  <c r="AX974" i="13"/>
  <c r="AW974" i="13"/>
  <c r="BY974" i="13"/>
  <c r="BX974" i="13"/>
  <c r="BW974" i="13"/>
  <c r="BV974" i="13"/>
  <c r="BU974" i="13"/>
  <c r="BT974" i="13"/>
  <c r="BS974" i="13"/>
  <c r="BR974" i="13"/>
  <c r="BQ974" i="13"/>
  <c r="BP974" i="13"/>
  <c r="BO974" i="13"/>
  <c r="BN974" i="13"/>
  <c r="BM974" i="13"/>
  <c r="BL974" i="13"/>
  <c r="BK974" i="13"/>
  <c r="BJ974" i="13"/>
  <c r="BI974" i="13"/>
  <c r="AV974" i="13"/>
  <c r="BM1102" i="13"/>
  <c r="BL1102" i="13"/>
  <c r="BK1102" i="13"/>
  <c r="BJ1102" i="13"/>
  <c r="BI1102" i="13"/>
  <c r="BH1102" i="13"/>
  <c r="BG1102" i="13"/>
  <c r="BF1102" i="13"/>
  <c r="BE1102" i="13"/>
  <c r="BD1102" i="13"/>
  <c r="BC1102" i="13"/>
  <c r="BB1102" i="13"/>
  <c r="BA1102" i="13"/>
  <c r="AZ1102" i="13"/>
  <c r="AY1102" i="13"/>
  <c r="AX1102" i="13"/>
  <c r="AW1102" i="13"/>
  <c r="BY1102" i="13"/>
  <c r="BX1102" i="13"/>
  <c r="BW1102" i="13"/>
  <c r="BV1102" i="13"/>
  <c r="BU1102" i="13"/>
  <c r="BT1102" i="13"/>
  <c r="BS1102" i="13"/>
  <c r="BR1102" i="13"/>
  <c r="BQ1102" i="13"/>
  <c r="BP1102" i="13"/>
  <c r="BO1102" i="13"/>
  <c r="BN1102" i="13"/>
  <c r="AV1102" i="13"/>
  <c r="BX568" i="13"/>
  <c r="BH568" i="13"/>
  <c r="BG568" i="13"/>
  <c r="BF568" i="13"/>
  <c r="BE568" i="13"/>
  <c r="BD568" i="13"/>
  <c r="BC568" i="13"/>
  <c r="BB568" i="13"/>
  <c r="BA568" i="13"/>
  <c r="AZ568" i="13"/>
  <c r="AY568" i="13"/>
  <c r="AX568" i="13"/>
  <c r="AW568" i="13"/>
  <c r="BY568" i="13"/>
  <c r="BW568" i="13"/>
  <c r="BV568" i="13"/>
  <c r="BU568" i="13"/>
  <c r="BT568" i="13"/>
  <c r="BS568" i="13"/>
  <c r="BR568" i="13"/>
  <c r="BQ568" i="13"/>
  <c r="BP568" i="13"/>
  <c r="BO568" i="13"/>
  <c r="BN568" i="13"/>
  <c r="BM568" i="13"/>
  <c r="BL568" i="13"/>
  <c r="BK568" i="13"/>
  <c r="BJ568" i="13"/>
  <c r="BI568" i="13"/>
  <c r="AV568" i="13"/>
  <c r="BO1056" i="13"/>
  <c r="BN1056" i="13"/>
  <c r="BM1056" i="13"/>
  <c r="BL1056" i="13"/>
  <c r="BK1056" i="13"/>
  <c r="BJ1056" i="13"/>
  <c r="BI1056" i="13"/>
  <c r="BH1056" i="13"/>
  <c r="BG1056" i="13"/>
  <c r="BF1056" i="13"/>
  <c r="BE1056" i="13"/>
  <c r="BD1056" i="13"/>
  <c r="BC1056" i="13"/>
  <c r="BB1056" i="13"/>
  <c r="BA1056" i="13"/>
  <c r="AZ1056" i="13"/>
  <c r="AY1056" i="13"/>
  <c r="AX1056" i="13"/>
  <c r="AW1056" i="13"/>
  <c r="BY1056" i="13"/>
  <c r="BX1056" i="13"/>
  <c r="BW1056" i="13"/>
  <c r="BV1056" i="13"/>
  <c r="BU1056" i="13"/>
  <c r="BT1056" i="13"/>
  <c r="BS1056" i="13"/>
  <c r="BR1056" i="13"/>
  <c r="BQ1056" i="13"/>
  <c r="BP1056" i="13"/>
  <c r="AV1056" i="13"/>
  <c r="BN864" i="13"/>
  <c r="BM864" i="13"/>
  <c r="BL864" i="13"/>
  <c r="BK864" i="13"/>
  <c r="BJ864" i="13"/>
  <c r="BI864" i="13"/>
  <c r="BH864" i="13"/>
  <c r="BG864" i="13"/>
  <c r="BF864" i="13"/>
  <c r="BE864" i="13"/>
  <c r="BD864" i="13"/>
  <c r="BC864" i="13"/>
  <c r="BB864" i="13"/>
  <c r="BA864" i="13"/>
  <c r="AZ864" i="13"/>
  <c r="AY864" i="13"/>
  <c r="AX864" i="13"/>
  <c r="AW864" i="13"/>
  <c r="BY864" i="13"/>
  <c r="BX864" i="13"/>
  <c r="BW864" i="13"/>
  <c r="BV864" i="13"/>
  <c r="BU864" i="13"/>
  <c r="BT864" i="13"/>
  <c r="BS864" i="13"/>
  <c r="BR864" i="13"/>
  <c r="BQ864" i="13"/>
  <c r="BP864" i="13"/>
  <c r="BO864" i="13"/>
  <c r="AV864" i="13"/>
  <c r="BS955" i="13"/>
  <c r="BR955" i="13"/>
  <c r="BQ955" i="13"/>
  <c r="BP955" i="13"/>
  <c r="BO955" i="13"/>
  <c r="BN955" i="13"/>
  <c r="BM955" i="13"/>
  <c r="BL955" i="13"/>
  <c r="BK955" i="13"/>
  <c r="BJ955" i="13"/>
  <c r="BI955" i="13"/>
  <c r="BH955" i="13"/>
  <c r="BG955" i="13"/>
  <c r="BF955" i="13"/>
  <c r="BE955" i="13"/>
  <c r="BD955" i="13"/>
  <c r="BC955" i="13"/>
  <c r="BB955" i="13"/>
  <c r="BA955" i="13"/>
  <c r="AZ955" i="13"/>
  <c r="AY955" i="13"/>
  <c r="AX955" i="13"/>
  <c r="AW955" i="13"/>
  <c r="BY955" i="13"/>
  <c r="BX955" i="13"/>
  <c r="BW955" i="13"/>
  <c r="BV955" i="13"/>
  <c r="BU955" i="13"/>
  <c r="BT955" i="13"/>
  <c r="AV955" i="13"/>
  <c r="BT986" i="13"/>
  <c r="BS986" i="13"/>
  <c r="BR986" i="13"/>
  <c r="BQ986" i="13"/>
  <c r="BP986" i="13"/>
  <c r="BO986" i="13"/>
  <c r="BN986" i="13"/>
  <c r="BM986" i="13"/>
  <c r="BL986" i="13"/>
  <c r="BK986" i="13"/>
  <c r="BJ986" i="13"/>
  <c r="BI986" i="13"/>
  <c r="BH986" i="13"/>
  <c r="BG986" i="13"/>
  <c r="BF986" i="13"/>
  <c r="BE986" i="13"/>
  <c r="BD986" i="13"/>
  <c r="BC986" i="13"/>
  <c r="BB986" i="13"/>
  <c r="BA986" i="13"/>
  <c r="AZ986" i="13"/>
  <c r="AY986" i="13"/>
  <c r="AX986" i="13"/>
  <c r="AW986" i="13"/>
  <c r="BY986" i="13"/>
  <c r="BX986" i="13"/>
  <c r="BW986" i="13"/>
  <c r="BV986" i="13"/>
  <c r="BU986" i="13"/>
  <c r="AV986" i="13"/>
  <c r="AW841" i="13"/>
  <c r="BY841" i="13"/>
  <c r="BX841" i="13"/>
  <c r="BW841" i="13"/>
  <c r="BV841" i="13"/>
  <c r="BU841" i="13"/>
  <c r="BT841" i="13"/>
  <c r="BS841" i="13"/>
  <c r="BR841" i="13"/>
  <c r="BQ841" i="13"/>
  <c r="BM841" i="13"/>
  <c r="BH841" i="13"/>
  <c r="BG841" i="13"/>
  <c r="BF841" i="13"/>
  <c r="BE841" i="13"/>
  <c r="BD841" i="13"/>
  <c r="BC841" i="13"/>
  <c r="BB841" i="13"/>
  <c r="BA841" i="13"/>
  <c r="AZ841" i="13"/>
  <c r="AY841" i="13"/>
  <c r="AX841" i="13"/>
  <c r="BP841" i="13"/>
  <c r="BO841" i="13"/>
  <c r="BN841" i="13"/>
  <c r="BL841" i="13"/>
  <c r="BK841" i="13"/>
  <c r="BI841" i="13"/>
  <c r="BJ841" i="13"/>
  <c r="AV841" i="13"/>
  <c r="BE909" i="13"/>
  <c r="BD909" i="13"/>
  <c r="BC909" i="13"/>
  <c r="BB909" i="13"/>
  <c r="BA909" i="13"/>
  <c r="AZ909" i="13"/>
  <c r="AY909" i="13"/>
  <c r="AX909" i="13"/>
  <c r="AW909" i="13"/>
  <c r="BY909" i="13"/>
  <c r="BX909" i="13"/>
  <c r="BW909" i="13"/>
  <c r="BV909" i="13"/>
  <c r="BU909" i="13"/>
  <c r="BT909" i="13"/>
  <c r="BS909" i="13"/>
  <c r="BR909" i="13"/>
  <c r="BQ909" i="13"/>
  <c r="BP909" i="13"/>
  <c r="BO909" i="13"/>
  <c r="BN909" i="13"/>
  <c r="BM909" i="13"/>
  <c r="BL909" i="13"/>
  <c r="BK909" i="13"/>
  <c r="BJ909" i="13"/>
  <c r="BI909" i="13"/>
  <c r="BH909" i="13"/>
  <c r="BG909" i="13"/>
  <c r="BF909" i="13"/>
  <c r="AV909" i="13"/>
  <c r="BV860" i="13"/>
  <c r="BU860" i="13"/>
  <c r="BT860" i="13"/>
  <c r="BS860" i="13"/>
  <c r="BR860" i="13"/>
  <c r="BQ860" i="13"/>
  <c r="BP860" i="13"/>
  <c r="BO860" i="13"/>
  <c r="BN860" i="13"/>
  <c r="BM860" i="13"/>
  <c r="BL860" i="13"/>
  <c r="BK860" i="13"/>
  <c r="BJ860" i="13"/>
  <c r="BI860" i="13"/>
  <c r="BH860" i="13"/>
  <c r="BG860" i="13"/>
  <c r="BF860" i="13"/>
  <c r="BE860" i="13"/>
  <c r="BD860" i="13"/>
  <c r="BC860" i="13"/>
  <c r="BB860" i="13"/>
  <c r="BA860" i="13"/>
  <c r="AZ860" i="13"/>
  <c r="AY860" i="13"/>
  <c r="AX860" i="13"/>
  <c r="AW860" i="13"/>
  <c r="BY860" i="13"/>
  <c r="BX860" i="13"/>
  <c r="BW860" i="13"/>
  <c r="AV860" i="13"/>
  <c r="BN900" i="13"/>
  <c r="BM900" i="13"/>
  <c r="BL900" i="13"/>
  <c r="BK900" i="13"/>
  <c r="BJ900" i="13"/>
  <c r="BI900" i="13"/>
  <c r="BH900" i="13"/>
  <c r="BG900" i="13"/>
  <c r="BF900" i="13"/>
  <c r="BE900" i="13"/>
  <c r="BD900" i="13"/>
  <c r="BC900" i="13"/>
  <c r="BB900" i="13"/>
  <c r="BA900" i="13"/>
  <c r="AZ900" i="13"/>
  <c r="AY900" i="13"/>
  <c r="AX900" i="13"/>
  <c r="AW900" i="13"/>
  <c r="BY900" i="13"/>
  <c r="BX900" i="13"/>
  <c r="BW900" i="13"/>
  <c r="BV900" i="13"/>
  <c r="BU900" i="13"/>
  <c r="BT900" i="13"/>
  <c r="BS900" i="13"/>
  <c r="BR900" i="13"/>
  <c r="BQ900" i="13"/>
  <c r="BP900" i="13"/>
  <c r="BO900" i="13"/>
  <c r="AV900" i="13"/>
  <c r="BY881" i="13"/>
  <c r="BX881" i="13"/>
  <c r="BW881" i="13"/>
  <c r="BV881" i="13"/>
  <c r="BU881" i="13"/>
  <c r="BT881" i="13"/>
  <c r="BS881" i="13"/>
  <c r="BR881" i="13"/>
  <c r="BQ881" i="13"/>
  <c r="BP881" i="13"/>
  <c r="BO881" i="13"/>
  <c r="BN881" i="13"/>
  <c r="BM881" i="13"/>
  <c r="BL881" i="13"/>
  <c r="BK881" i="13"/>
  <c r="BJ881" i="13"/>
  <c r="BI881" i="13"/>
  <c r="BH881" i="13"/>
  <c r="BG881" i="13"/>
  <c r="BF881" i="13"/>
  <c r="BE881" i="13"/>
  <c r="BD881" i="13"/>
  <c r="BC881" i="13"/>
  <c r="BB881" i="13"/>
  <c r="BA881" i="13"/>
  <c r="AZ881" i="13"/>
  <c r="AY881" i="13"/>
  <c r="AX881" i="13"/>
  <c r="AW881" i="13"/>
  <c r="AV881" i="13"/>
  <c r="BD958" i="13"/>
  <c r="BC958" i="13"/>
  <c r="BB958" i="13"/>
  <c r="BA958" i="13"/>
  <c r="AZ958" i="13"/>
  <c r="AY958" i="13"/>
  <c r="AX958" i="13"/>
  <c r="AW958" i="13"/>
  <c r="BY958" i="13"/>
  <c r="BX958" i="13"/>
  <c r="BW958" i="13"/>
  <c r="BV958" i="13"/>
  <c r="BU958" i="13"/>
  <c r="BT958" i="13"/>
  <c r="BS958" i="13"/>
  <c r="BR958" i="13"/>
  <c r="BQ958" i="13"/>
  <c r="BP958" i="13"/>
  <c r="BO958" i="13"/>
  <c r="BN958" i="13"/>
  <c r="BM958" i="13"/>
  <c r="BL958" i="13"/>
  <c r="BK958" i="13"/>
  <c r="BJ958" i="13"/>
  <c r="BI958" i="13"/>
  <c r="BH958" i="13"/>
  <c r="BG958" i="13"/>
  <c r="BF958" i="13"/>
  <c r="BE958" i="13"/>
  <c r="AV958" i="13"/>
  <c r="BP1087" i="13"/>
  <c r="BO1087" i="13"/>
  <c r="BN1087" i="13"/>
  <c r="BM1087" i="13"/>
  <c r="BL1087" i="13"/>
  <c r="BK1087" i="13"/>
  <c r="BJ1087" i="13"/>
  <c r="BI1087" i="13"/>
  <c r="BH1087" i="13"/>
  <c r="BG1087" i="13"/>
  <c r="BF1087" i="13"/>
  <c r="BE1087" i="13"/>
  <c r="BD1087" i="13"/>
  <c r="BC1087" i="13"/>
  <c r="BB1087" i="13"/>
  <c r="BA1087" i="13"/>
  <c r="AZ1087" i="13"/>
  <c r="AY1087" i="13"/>
  <c r="AX1087" i="13"/>
  <c r="AW1087" i="13"/>
  <c r="BY1087" i="13"/>
  <c r="BX1087" i="13"/>
  <c r="BW1087" i="13"/>
  <c r="BV1087" i="13"/>
  <c r="BU1087" i="13"/>
  <c r="BT1087" i="13"/>
  <c r="BS1087" i="13"/>
  <c r="BR1087" i="13"/>
  <c r="BQ1087" i="13"/>
  <c r="AV1087" i="13"/>
  <c r="BK818" i="13"/>
  <c r="BJ818" i="13"/>
  <c r="BI818" i="13"/>
  <c r="BH818" i="13"/>
  <c r="BG818" i="13"/>
  <c r="BF818" i="13"/>
  <c r="BE818" i="13"/>
  <c r="BD818" i="13"/>
  <c r="BC818" i="13"/>
  <c r="BB818" i="13"/>
  <c r="BA818" i="13"/>
  <c r="AZ818" i="13"/>
  <c r="AY818" i="13"/>
  <c r="AX818" i="13"/>
  <c r="AW818" i="13"/>
  <c r="BY818" i="13"/>
  <c r="BX818" i="13"/>
  <c r="BW818" i="13"/>
  <c r="BV818" i="13"/>
  <c r="BU818" i="13"/>
  <c r="BT818" i="13"/>
  <c r="BS818" i="13"/>
  <c r="BR818" i="13"/>
  <c r="BQ818" i="13"/>
  <c r="BP818" i="13"/>
  <c r="BO818" i="13"/>
  <c r="BN818" i="13"/>
  <c r="BL818" i="13"/>
  <c r="BM818" i="13"/>
  <c r="AV818" i="13"/>
  <c r="BF807" i="13"/>
  <c r="BE807" i="13"/>
  <c r="BD807" i="13"/>
  <c r="BC807" i="13"/>
  <c r="BB807" i="13"/>
  <c r="BA807" i="13"/>
  <c r="AZ807" i="13"/>
  <c r="AY807" i="13"/>
  <c r="AX807" i="13"/>
  <c r="AW807" i="13"/>
  <c r="BY807" i="13"/>
  <c r="BX807" i="13"/>
  <c r="BW807" i="13"/>
  <c r="BV807" i="13"/>
  <c r="BU807" i="13"/>
  <c r="BT807" i="13"/>
  <c r="BS807" i="13"/>
  <c r="BR807" i="13"/>
  <c r="BQ807" i="13"/>
  <c r="BP807" i="13"/>
  <c r="BO807" i="13"/>
  <c r="BN807" i="13"/>
  <c r="BM807" i="13"/>
  <c r="BL807" i="13"/>
  <c r="BK807" i="13"/>
  <c r="BJ807" i="13"/>
  <c r="BI807" i="13"/>
  <c r="BG807" i="13"/>
  <c r="BH807" i="13"/>
  <c r="AV807" i="13"/>
  <c r="BA796" i="13"/>
  <c r="AZ796" i="13"/>
  <c r="AY796" i="13"/>
  <c r="AX796" i="13"/>
  <c r="AW796" i="13"/>
  <c r="BY796" i="13"/>
  <c r="BX796" i="13"/>
  <c r="BW796" i="13"/>
  <c r="BV796" i="13"/>
  <c r="BU796" i="13"/>
  <c r="BT796" i="13"/>
  <c r="BS796" i="13"/>
  <c r="BR796" i="13"/>
  <c r="BQ796" i="13"/>
  <c r="BP796" i="13"/>
  <c r="BO796" i="13"/>
  <c r="BN796" i="13"/>
  <c r="BM796" i="13"/>
  <c r="BL796" i="13"/>
  <c r="BK796" i="13"/>
  <c r="BJ796" i="13"/>
  <c r="BI796" i="13"/>
  <c r="BH796" i="13"/>
  <c r="BG796" i="13"/>
  <c r="BF796" i="13"/>
  <c r="BE796" i="13"/>
  <c r="BD796" i="13"/>
  <c r="BB796" i="13"/>
  <c r="BC796" i="13"/>
  <c r="AV796" i="13"/>
  <c r="BY785" i="13"/>
  <c r="BX785" i="13"/>
  <c r="BW785" i="13"/>
  <c r="BV785" i="13"/>
  <c r="BU785" i="13"/>
  <c r="BT785" i="13"/>
  <c r="BS785" i="13"/>
  <c r="BR785" i="13"/>
  <c r="BQ785" i="13"/>
  <c r="BP785" i="13"/>
  <c r="BO785" i="13"/>
  <c r="BN785" i="13"/>
  <c r="BM785" i="13"/>
  <c r="BL785" i="13"/>
  <c r="BK785" i="13"/>
  <c r="BJ785" i="13"/>
  <c r="BI785" i="13"/>
  <c r="BH785" i="13"/>
  <c r="BG785" i="13"/>
  <c r="BF785" i="13"/>
  <c r="BE785" i="13"/>
  <c r="BD785" i="13"/>
  <c r="BC785" i="13"/>
  <c r="BB785" i="13"/>
  <c r="BA785" i="13"/>
  <c r="AZ785" i="13"/>
  <c r="AY785" i="13"/>
  <c r="AW785" i="13"/>
  <c r="AX785" i="13"/>
  <c r="AV785" i="13"/>
  <c r="BY774" i="13"/>
  <c r="BX774" i="13"/>
  <c r="BW774" i="13"/>
  <c r="BV774" i="13"/>
  <c r="BU774" i="13"/>
  <c r="BT774" i="13"/>
  <c r="BS774" i="13"/>
  <c r="BR774" i="13"/>
  <c r="BQ774" i="13"/>
  <c r="BP774" i="13"/>
  <c r="BO774" i="13"/>
  <c r="BN774" i="13"/>
  <c r="BM774" i="13"/>
  <c r="BL774" i="13"/>
  <c r="BK774" i="13"/>
  <c r="BJ774" i="13"/>
  <c r="BI774" i="13"/>
  <c r="BH774" i="13"/>
  <c r="BG774" i="13"/>
  <c r="BF774" i="13"/>
  <c r="BE774" i="13"/>
  <c r="BD774" i="13"/>
  <c r="BC774" i="13"/>
  <c r="BB774" i="13"/>
  <c r="BA774" i="13"/>
  <c r="AZ774" i="13"/>
  <c r="AY774" i="13"/>
  <c r="AW774" i="13"/>
  <c r="AX774" i="13"/>
  <c r="AV774" i="13"/>
  <c r="BV763" i="13"/>
  <c r="BU763" i="13"/>
  <c r="BT763" i="13"/>
  <c r="BS763" i="13"/>
  <c r="BR763" i="13"/>
  <c r="BQ763" i="13"/>
  <c r="BP763" i="13"/>
  <c r="BO763" i="13"/>
  <c r="BN763" i="13"/>
  <c r="BM763" i="13"/>
  <c r="BL763" i="13"/>
  <c r="BK763" i="13"/>
  <c r="BJ763" i="13"/>
  <c r="BI763" i="13"/>
  <c r="BH763" i="13"/>
  <c r="BG763" i="13"/>
  <c r="BF763" i="13"/>
  <c r="BE763" i="13"/>
  <c r="BD763" i="13"/>
  <c r="BC763" i="13"/>
  <c r="BA763" i="13"/>
  <c r="AZ763" i="13"/>
  <c r="BY763" i="13"/>
  <c r="BX763" i="13"/>
  <c r="BW763" i="13"/>
  <c r="BB763" i="13"/>
  <c r="AY763" i="13"/>
  <c r="AX763" i="13"/>
  <c r="AW763" i="13"/>
  <c r="AV763" i="13"/>
  <c r="BQ752" i="13"/>
  <c r="BP752" i="13"/>
  <c r="BO752" i="13"/>
  <c r="BN752" i="13"/>
  <c r="BM752" i="13"/>
  <c r="BI752" i="13"/>
  <c r="BH752" i="13"/>
  <c r="BG752" i="13"/>
  <c r="BJ752" i="13"/>
  <c r="BF752" i="13"/>
  <c r="BE752" i="13"/>
  <c r="BD752" i="13"/>
  <c r="BC752" i="13"/>
  <c r="BB752" i="13"/>
  <c r="BA752" i="13"/>
  <c r="AZ752" i="13"/>
  <c r="AY752" i="13"/>
  <c r="AX752" i="13"/>
  <c r="AW752" i="13"/>
  <c r="BY752" i="13"/>
  <c r="BX752" i="13"/>
  <c r="BW752" i="13"/>
  <c r="BV752" i="13"/>
  <c r="BU752" i="13"/>
  <c r="BT752" i="13"/>
  <c r="BS752" i="13"/>
  <c r="BR752" i="13"/>
  <c r="BL752" i="13"/>
  <c r="BK752" i="13"/>
  <c r="AV752" i="13"/>
  <c r="BT773" i="13"/>
  <c r="BS773" i="13"/>
  <c r="BR773" i="13"/>
  <c r="BQ773" i="13"/>
  <c r="BP773" i="13"/>
  <c r="BO773" i="13"/>
  <c r="BN773" i="13"/>
  <c r="BM773" i="13"/>
  <c r="BL773" i="13"/>
  <c r="BK773" i="13"/>
  <c r="BJ773" i="13"/>
  <c r="BI773" i="13"/>
  <c r="BH773" i="13"/>
  <c r="BG773" i="13"/>
  <c r="BF773" i="13"/>
  <c r="BE773" i="13"/>
  <c r="BD773" i="13"/>
  <c r="BC773" i="13"/>
  <c r="BB773" i="13"/>
  <c r="BA773" i="13"/>
  <c r="AZ773" i="13"/>
  <c r="AY773" i="13"/>
  <c r="AX773" i="13"/>
  <c r="AW773" i="13"/>
  <c r="BY773" i="13"/>
  <c r="BX773" i="13"/>
  <c r="BW773" i="13"/>
  <c r="BV773" i="13"/>
  <c r="BU773" i="13"/>
  <c r="AV773" i="13"/>
  <c r="BO581" i="13"/>
  <c r="BN581" i="13"/>
  <c r="BM581" i="13"/>
  <c r="BL581" i="13"/>
  <c r="BK581" i="13"/>
  <c r="BJ581" i="13"/>
  <c r="BI581" i="13"/>
  <c r="BH581" i="13"/>
  <c r="BG581" i="13"/>
  <c r="BF581" i="13"/>
  <c r="BE581" i="13"/>
  <c r="BC581" i="13"/>
  <c r="BB581" i="13"/>
  <c r="AY581" i="13"/>
  <c r="AX581" i="13"/>
  <c r="AW581" i="13"/>
  <c r="BY581" i="13"/>
  <c r="BX581" i="13"/>
  <c r="BW581" i="13"/>
  <c r="BV581" i="13"/>
  <c r="BU581" i="13"/>
  <c r="BT581" i="13"/>
  <c r="BS581" i="13"/>
  <c r="BR581" i="13"/>
  <c r="BQ581" i="13"/>
  <c r="BP581" i="13"/>
  <c r="BD581" i="13"/>
  <c r="BA581" i="13"/>
  <c r="AZ581" i="13"/>
  <c r="AV581" i="13"/>
  <c r="BY923" i="13"/>
  <c r="BX923" i="13"/>
  <c r="BW923" i="13"/>
  <c r="BV923" i="13"/>
  <c r="BU923" i="13"/>
  <c r="BT923" i="13"/>
  <c r="BS923" i="13"/>
  <c r="BR923" i="13"/>
  <c r="BQ923" i="13"/>
  <c r="BP923" i="13"/>
  <c r="BO923" i="13"/>
  <c r="BN923" i="13"/>
  <c r="BM923" i="13"/>
  <c r="BL923" i="13"/>
  <c r="BK923" i="13"/>
  <c r="BJ923" i="13"/>
  <c r="BI923" i="13"/>
  <c r="BH923" i="13"/>
  <c r="BG923" i="13"/>
  <c r="BF923" i="13"/>
  <c r="BE923" i="13"/>
  <c r="BD923" i="13"/>
  <c r="BC923" i="13"/>
  <c r="BB923" i="13"/>
  <c r="BA923" i="13"/>
  <c r="AZ923" i="13"/>
  <c r="AY923" i="13"/>
  <c r="AX923" i="13"/>
  <c r="AW923" i="13"/>
  <c r="AV923" i="13"/>
  <c r="BP970" i="13"/>
  <c r="BO970" i="13"/>
  <c r="BN970" i="13"/>
  <c r="BM970" i="13"/>
  <c r="BL970" i="13"/>
  <c r="BK970" i="13"/>
  <c r="BJ970" i="13"/>
  <c r="BI970" i="13"/>
  <c r="BH970" i="13"/>
  <c r="BG970" i="13"/>
  <c r="BF970" i="13"/>
  <c r="BE970" i="13"/>
  <c r="BD970" i="13"/>
  <c r="BC970" i="13"/>
  <c r="BB970" i="13"/>
  <c r="BA970" i="13"/>
  <c r="AZ970" i="13"/>
  <c r="AY970" i="13"/>
  <c r="AX970" i="13"/>
  <c r="AW970" i="13"/>
  <c r="BY970" i="13"/>
  <c r="BX970" i="13"/>
  <c r="BW970" i="13"/>
  <c r="BV970" i="13"/>
  <c r="BU970" i="13"/>
  <c r="BT970" i="13"/>
  <c r="BS970" i="13"/>
  <c r="BR970" i="13"/>
  <c r="BQ970" i="13"/>
  <c r="AV970" i="13"/>
  <c r="BY826" i="13"/>
  <c r="BX826" i="13"/>
  <c r="BW826" i="13"/>
  <c r="BV826" i="13"/>
  <c r="BU826" i="13"/>
  <c r="BT826" i="13"/>
  <c r="BS826" i="13"/>
  <c r="BR826" i="13"/>
  <c r="BQ826" i="13"/>
  <c r="BP826" i="13"/>
  <c r="BO826" i="13"/>
  <c r="BN826" i="13"/>
  <c r="BM826" i="13"/>
  <c r="BL826" i="13"/>
  <c r="BK826" i="13"/>
  <c r="BJ826" i="13"/>
  <c r="BI826" i="13"/>
  <c r="BH826" i="13"/>
  <c r="BG826" i="13"/>
  <c r="BF826" i="13"/>
  <c r="BE826" i="13"/>
  <c r="BD826" i="13"/>
  <c r="BC826" i="13"/>
  <c r="BB826" i="13"/>
  <c r="BA826" i="13"/>
  <c r="AZ826" i="13"/>
  <c r="AY826" i="13"/>
  <c r="AX826" i="13"/>
  <c r="AW826" i="13"/>
  <c r="AV826" i="13"/>
  <c r="BA893" i="13"/>
  <c r="AZ893" i="13"/>
  <c r="AY893" i="13"/>
  <c r="AX893" i="13"/>
  <c r="AW893" i="13"/>
  <c r="BY893" i="13"/>
  <c r="BX893" i="13"/>
  <c r="BW893" i="13"/>
  <c r="BV893" i="13"/>
  <c r="BU893" i="13"/>
  <c r="BT893" i="13"/>
  <c r="BS893" i="13"/>
  <c r="BR893" i="13"/>
  <c r="BQ893" i="13"/>
  <c r="BP893" i="13"/>
  <c r="BO893" i="13"/>
  <c r="BN893" i="13"/>
  <c r="BM893" i="13"/>
  <c r="BL893" i="13"/>
  <c r="BK893" i="13"/>
  <c r="BJ893" i="13"/>
  <c r="BI893" i="13"/>
  <c r="BH893" i="13"/>
  <c r="BG893" i="13"/>
  <c r="BF893" i="13"/>
  <c r="BE893" i="13"/>
  <c r="BD893" i="13"/>
  <c r="BC893" i="13"/>
  <c r="BB893" i="13"/>
  <c r="AV893" i="13"/>
  <c r="BR844" i="13"/>
  <c r="BQ844" i="13"/>
  <c r="BP844" i="13"/>
  <c r="BO844" i="13"/>
  <c r="BN844" i="13"/>
  <c r="BM844" i="13"/>
  <c r="BL844" i="13"/>
  <c r="BK844" i="13"/>
  <c r="BJ844" i="13"/>
  <c r="BI844" i="13"/>
  <c r="BH844" i="13"/>
  <c r="BG844" i="13"/>
  <c r="BF844" i="13"/>
  <c r="BE844" i="13"/>
  <c r="BD844" i="13"/>
  <c r="BC844" i="13"/>
  <c r="BB844" i="13"/>
  <c r="AX844" i="13"/>
  <c r="BY844" i="13"/>
  <c r="BX844" i="13"/>
  <c r="BW844" i="13"/>
  <c r="BV844" i="13"/>
  <c r="BU844" i="13"/>
  <c r="BT844" i="13"/>
  <c r="BS844" i="13"/>
  <c r="BA844" i="13"/>
  <c r="AZ844" i="13"/>
  <c r="AY844" i="13"/>
  <c r="AW844" i="13"/>
  <c r="AV844" i="13"/>
  <c r="BJ884" i="13"/>
  <c r="BI884" i="13"/>
  <c r="BH884" i="13"/>
  <c r="BG884" i="13"/>
  <c r="BF884" i="13"/>
  <c r="BE884" i="13"/>
  <c r="BD884" i="13"/>
  <c r="BC884" i="13"/>
  <c r="BB884" i="13"/>
  <c r="BA884" i="13"/>
  <c r="AZ884" i="13"/>
  <c r="AY884" i="13"/>
  <c r="AX884" i="13"/>
  <c r="AW884" i="13"/>
  <c r="BY884" i="13"/>
  <c r="BX884" i="13"/>
  <c r="BW884" i="13"/>
  <c r="BV884" i="13"/>
  <c r="BU884" i="13"/>
  <c r="BT884" i="13"/>
  <c r="BS884" i="13"/>
  <c r="BR884" i="13"/>
  <c r="BQ884" i="13"/>
  <c r="BP884" i="13"/>
  <c r="BO884" i="13"/>
  <c r="BN884" i="13"/>
  <c r="BM884" i="13"/>
  <c r="BL884" i="13"/>
  <c r="BK884" i="13"/>
  <c r="AV884" i="13"/>
  <c r="BU865" i="13"/>
  <c r="BT865" i="13"/>
  <c r="BS865" i="13"/>
  <c r="BR865" i="13"/>
  <c r="BQ865" i="13"/>
  <c r="BP865" i="13"/>
  <c r="BO865" i="13"/>
  <c r="BN865" i="13"/>
  <c r="BM865" i="13"/>
  <c r="BL865" i="13"/>
  <c r="BK865" i="13"/>
  <c r="BJ865" i="13"/>
  <c r="BI865" i="13"/>
  <c r="BH865" i="13"/>
  <c r="BG865" i="13"/>
  <c r="BF865" i="13"/>
  <c r="BE865" i="13"/>
  <c r="BD865" i="13"/>
  <c r="BC865" i="13"/>
  <c r="BB865" i="13"/>
  <c r="BA865" i="13"/>
  <c r="AZ865" i="13"/>
  <c r="AY865" i="13"/>
  <c r="AX865" i="13"/>
  <c r="AW865" i="13"/>
  <c r="BY865" i="13"/>
  <c r="BX865" i="13"/>
  <c r="BW865" i="13"/>
  <c r="BV865" i="13"/>
  <c r="AV865" i="13"/>
  <c r="BY846" i="13"/>
  <c r="BX846" i="13"/>
  <c r="BW846" i="13"/>
  <c r="BV846" i="13"/>
  <c r="BU846" i="13"/>
  <c r="BT846" i="13"/>
  <c r="BS846" i="13"/>
  <c r="BR846" i="13"/>
  <c r="BQ846" i="13"/>
  <c r="BP846" i="13"/>
  <c r="BN846" i="13"/>
  <c r="BM846" i="13"/>
  <c r="BL846" i="13"/>
  <c r="BK846" i="13"/>
  <c r="BI846" i="13"/>
  <c r="BO846" i="13"/>
  <c r="BJ846" i="13"/>
  <c r="BH846" i="13"/>
  <c r="BG846" i="13"/>
  <c r="BF846" i="13"/>
  <c r="BE846" i="13"/>
  <c r="BD846" i="13"/>
  <c r="BC846" i="13"/>
  <c r="BB846" i="13"/>
  <c r="BA846" i="13"/>
  <c r="AZ846" i="13"/>
  <c r="AY846" i="13"/>
  <c r="AX846" i="13"/>
  <c r="AW846" i="13"/>
  <c r="AV846" i="13"/>
  <c r="BH1055" i="13"/>
  <c r="BG1055" i="13"/>
  <c r="BF1055" i="13"/>
  <c r="BE1055" i="13"/>
  <c r="BD1055" i="13"/>
  <c r="BC1055" i="13"/>
  <c r="BB1055" i="13"/>
  <c r="BA1055" i="13"/>
  <c r="AZ1055" i="13"/>
  <c r="AY1055" i="13"/>
  <c r="AX1055" i="13"/>
  <c r="AW1055" i="13"/>
  <c r="BY1055" i="13"/>
  <c r="BX1055" i="13"/>
  <c r="BW1055" i="13"/>
  <c r="BV1055" i="13"/>
  <c r="BT1055" i="13"/>
  <c r="BS1055" i="13"/>
  <c r="BR1055" i="13"/>
  <c r="BQ1055" i="13"/>
  <c r="BP1055" i="13"/>
  <c r="BO1055" i="13"/>
  <c r="BN1055" i="13"/>
  <c r="BM1055" i="13"/>
  <c r="BL1055" i="13"/>
  <c r="BK1055" i="13"/>
  <c r="BJ1055" i="13"/>
  <c r="BI1055" i="13"/>
  <c r="BU1055" i="13"/>
  <c r="AV1055" i="13"/>
  <c r="BY907" i="13"/>
  <c r="BX907" i="13"/>
  <c r="BW907" i="13"/>
  <c r="BV907" i="13"/>
  <c r="BU907" i="13"/>
  <c r="BT907" i="13"/>
  <c r="BS907" i="13"/>
  <c r="BR907" i="13"/>
  <c r="BQ907" i="13"/>
  <c r="BP907" i="13"/>
  <c r="BO907" i="13"/>
  <c r="BN907" i="13"/>
  <c r="BM907" i="13"/>
  <c r="BL907" i="13"/>
  <c r="BK907" i="13"/>
  <c r="BJ907" i="13"/>
  <c r="BI907" i="13"/>
  <c r="BH907" i="13"/>
  <c r="BG907" i="13"/>
  <c r="BF907" i="13"/>
  <c r="BE907" i="13"/>
  <c r="BD907" i="13"/>
  <c r="BC907" i="13"/>
  <c r="BB907" i="13"/>
  <c r="BA907" i="13"/>
  <c r="AZ907" i="13"/>
  <c r="AY907" i="13"/>
  <c r="AX907" i="13"/>
  <c r="AW907" i="13"/>
  <c r="AV907" i="13"/>
  <c r="BL954" i="13"/>
  <c r="BK954" i="13"/>
  <c r="BJ954" i="13"/>
  <c r="BI954" i="13"/>
  <c r="BH954" i="13"/>
  <c r="BG954" i="13"/>
  <c r="BF954" i="13"/>
  <c r="BE954" i="13"/>
  <c r="BD954" i="13"/>
  <c r="BC954" i="13"/>
  <c r="BB954" i="13"/>
  <c r="BA954" i="13"/>
  <c r="AZ954" i="13"/>
  <c r="AY954" i="13"/>
  <c r="AX954" i="13"/>
  <c r="AW954" i="13"/>
  <c r="BY954" i="13"/>
  <c r="BX954" i="13"/>
  <c r="BW954" i="13"/>
  <c r="BV954" i="13"/>
  <c r="BU954" i="13"/>
  <c r="BT954" i="13"/>
  <c r="BS954" i="13"/>
  <c r="BR954" i="13"/>
  <c r="BQ954" i="13"/>
  <c r="BP954" i="13"/>
  <c r="BO954" i="13"/>
  <c r="BN954" i="13"/>
  <c r="BM954" i="13"/>
  <c r="AV954" i="13"/>
  <c r="AW877" i="13"/>
  <c r="BY877" i="13"/>
  <c r="BX877" i="13"/>
  <c r="BW877" i="13"/>
  <c r="BV877" i="13"/>
  <c r="BU877" i="13"/>
  <c r="BT877" i="13"/>
  <c r="BS877" i="13"/>
  <c r="BR877" i="13"/>
  <c r="BQ877" i="13"/>
  <c r="BP877" i="13"/>
  <c r="BO877" i="13"/>
  <c r="BN877" i="13"/>
  <c r="BM877" i="13"/>
  <c r="BL877" i="13"/>
  <c r="BK877" i="13"/>
  <c r="BJ877" i="13"/>
  <c r="BI877" i="13"/>
  <c r="BH877" i="13"/>
  <c r="BG877" i="13"/>
  <c r="BF877" i="13"/>
  <c r="BE877" i="13"/>
  <c r="BD877" i="13"/>
  <c r="BC877" i="13"/>
  <c r="BB877" i="13"/>
  <c r="BA877" i="13"/>
  <c r="AZ877" i="13"/>
  <c r="AY877" i="13"/>
  <c r="AX877" i="13"/>
  <c r="AV877" i="13"/>
  <c r="BV618" i="13"/>
  <c r="BU618" i="13"/>
  <c r="BT618" i="13"/>
  <c r="BS618" i="13"/>
  <c r="BR618" i="13"/>
  <c r="BQ618" i="13"/>
  <c r="BP618" i="13"/>
  <c r="BO618" i="13"/>
  <c r="BN618" i="13"/>
  <c r="BM618" i="13"/>
  <c r="BL618" i="13"/>
  <c r="BK618" i="13"/>
  <c r="BJ618" i="13"/>
  <c r="BI618" i="13"/>
  <c r="BH618" i="13"/>
  <c r="BG618" i="13"/>
  <c r="BF618" i="13"/>
  <c r="BE618" i="13"/>
  <c r="BD618" i="13"/>
  <c r="BC618" i="13"/>
  <c r="BB618" i="13"/>
  <c r="BA618" i="13"/>
  <c r="AZ618" i="13"/>
  <c r="AY618" i="13"/>
  <c r="AX618" i="13"/>
  <c r="AW618" i="13"/>
  <c r="BY618" i="13"/>
  <c r="BX618" i="13"/>
  <c r="BW618" i="13"/>
  <c r="AV618" i="13"/>
  <c r="BF868" i="13"/>
  <c r="BE868" i="13"/>
  <c r="BD868" i="13"/>
  <c r="BC868" i="13"/>
  <c r="BB868" i="13"/>
  <c r="BA868" i="13"/>
  <c r="AZ868" i="13"/>
  <c r="AY868" i="13"/>
  <c r="AX868" i="13"/>
  <c r="AW868" i="13"/>
  <c r="BY868" i="13"/>
  <c r="BX868" i="13"/>
  <c r="BW868" i="13"/>
  <c r="BV868" i="13"/>
  <c r="BU868" i="13"/>
  <c r="BT868" i="13"/>
  <c r="BS868" i="13"/>
  <c r="BR868" i="13"/>
  <c r="BQ868" i="13"/>
  <c r="BP868" i="13"/>
  <c r="BO868" i="13"/>
  <c r="BN868" i="13"/>
  <c r="BM868" i="13"/>
  <c r="BL868" i="13"/>
  <c r="BK868" i="13"/>
  <c r="BJ868" i="13"/>
  <c r="BI868" i="13"/>
  <c r="BH868" i="13"/>
  <c r="BG868" i="13"/>
  <c r="AV868" i="13"/>
  <c r="BQ849" i="13"/>
  <c r="BP849" i="13"/>
  <c r="BO849" i="13"/>
  <c r="BN849" i="13"/>
  <c r="BM849" i="13"/>
  <c r="BL849" i="13"/>
  <c r="BK849" i="13"/>
  <c r="BJ849" i="13"/>
  <c r="BI849" i="13"/>
  <c r="BH849" i="13"/>
  <c r="BG849" i="13"/>
  <c r="BF849" i="13"/>
  <c r="BE849" i="13"/>
  <c r="BD849" i="13"/>
  <c r="BC849" i="13"/>
  <c r="BB849" i="13"/>
  <c r="BA849" i="13"/>
  <c r="AZ849" i="13"/>
  <c r="AY849" i="13"/>
  <c r="AX849" i="13"/>
  <c r="AW849" i="13"/>
  <c r="BY849" i="13"/>
  <c r="BX849" i="13"/>
  <c r="BU849" i="13"/>
  <c r="BW849" i="13"/>
  <c r="BV849" i="13"/>
  <c r="BT849" i="13"/>
  <c r="BS849" i="13"/>
  <c r="BR849" i="13"/>
  <c r="AV849" i="13"/>
  <c r="BT1103" i="13"/>
  <c r="BS1103" i="13"/>
  <c r="BR1103" i="13"/>
  <c r="BQ1103" i="13"/>
  <c r="BP1103" i="13"/>
  <c r="BO1103" i="13"/>
  <c r="BN1103" i="13"/>
  <c r="BM1103" i="13"/>
  <c r="BL1103" i="13"/>
  <c r="BK1103" i="13"/>
  <c r="BJ1103" i="13"/>
  <c r="BI1103" i="13"/>
  <c r="BH1103" i="13"/>
  <c r="BG1103" i="13"/>
  <c r="BF1103" i="13"/>
  <c r="BE1103" i="13"/>
  <c r="BD1103" i="13"/>
  <c r="BC1103" i="13"/>
  <c r="BB1103" i="13"/>
  <c r="BA1103" i="13"/>
  <c r="AZ1103" i="13"/>
  <c r="AY1103" i="13"/>
  <c r="AX1103" i="13"/>
  <c r="BY1103" i="13"/>
  <c r="BX1103" i="13"/>
  <c r="BW1103" i="13"/>
  <c r="BV1103" i="13"/>
  <c r="BU1103" i="13"/>
  <c r="AW1103" i="13"/>
  <c r="AV1103" i="13"/>
  <c r="AZ1023" i="13"/>
  <c r="BY1023" i="13"/>
  <c r="BV1023" i="13"/>
  <c r="BT1023" i="13"/>
  <c r="BR1023" i="13"/>
  <c r="BK1023" i="13"/>
  <c r="BJ1023" i="13"/>
  <c r="BG1023" i="13"/>
  <c r="BD1023" i="13"/>
  <c r="BX1023" i="13"/>
  <c r="BW1023" i="13"/>
  <c r="BU1023" i="13"/>
  <c r="BS1023" i="13"/>
  <c r="BQ1023" i="13"/>
  <c r="BP1023" i="13"/>
  <c r="BO1023" i="13"/>
  <c r="BN1023" i="13"/>
  <c r="BM1023" i="13"/>
  <c r="BL1023" i="13"/>
  <c r="BI1023" i="13"/>
  <c r="BH1023" i="13"/>
  <c r="BF1023" i="13"/>
  <c r="BE1023" i="13"/>
  <c r="BC1023" i="13"/>
  <c r="BB1023" i="13"/>
  <c r="BA1023" i="13"/>
  <c r="AY1023" i="13"/>
  <c r="AX1023" i="13"/>
  <c r="AW1023" i="13"/>
  <c r="AV1023" i="13"/>
  <c r="BG802" i="13"/>
  <c r="BF802" i="13"/>
  <c r="BE802" i="13"/>
  <c r="BD802" i="13"/>
  <c r="BC802" i="13"/>
  <c r="BB802" i="13"/>
  <c r="BA802" i="13"/>
  <c r="AZ802" i="13"/>
  <c r="AY802" i="13"/>
  <c r="AX802" i="13"/>
  <c r="AW802" i="13"/>
  <c r="BY802" i="13"/>
  <c r="BX802" i="13"/>
  <c r="BW802" i="13"/>
  <c r="BV802" i="13"/>
  <c r="BU802" i="13"/>
  <c r="BT802" i="13"/>
  <c r="BS802" i="13"/>
  <c r="BR802" i="13"/>
  <c r="BQ802" i="13"/>
  <c r="BP802" i="13"/>
  <c r="BO802" i="13"/>
  <c r="BN802" i="13"/>
  <c r="BM802" i="13"/>
  <c r="BL802" i="13"/>
  <c r="BK802" i="13"/>
  <c r="BJ802" i="13"/>
  <c r="BH802" i="13"/>
  <c r="BI802" i="13"/>
  <c r="AV802" i="13"/>
  <c r="BB791" i="13"/>
  <c r="BA791" i="13"/>
  <c r="AZ791" i="13"/>
  <c r="AY791" i="13"/>
  <c r="AX791" i="13"/>
  <c r="AW791" i="13"/>
  <c r="BY791" i="13"/>
  <c r="BX791" i="13"/>
  <c r="BW791" i="13"/>
  <c r="BV791" i="13"/>
  <c r="BU791" i="13"/>
  <c r="BT791" i="13"/>
  <c r="BS791" i="13"/>
  <c r="BR791" i="13"/>
  <c r="BQ791" i="13"/>
  <c r="BP791" i="13"/>
  <c r="BO791" i="13"/>
  <c r="BN791" i="13"/>
  <c r="BM791" i="13"/>
  <c r="BL791" i="13"/>
  <c r="BK791" i="13"/>
  <c r="BJ791" i="13"/>
  <c r="BI791" i="13"/>
  <c r="BH791" i="13"/>
  <c r="BG791" i="13"/>
  <c r="BF791" i="13"/>
  <c r="BE791" i="13"/>
  <c r="BC791" i="13"/>
  <c r="BD791" i="13"/>
  <c r="AV791" i="13"/>
  <c r="AW780" i="13"/>
  <c r="BY780" i="13"/>
  <c r="BX780" i="13"/>
  <c r="BW780" i="13"/>
  <c r="BV780" i="13"/>
  <c r="BU780" i="13"/>
  <c r="BT780" i="13"/>
  <c r="BS780" i="13"/>
  <c r="BR780" i="13"/>
  <c r="BQ780" i="13"/>
  <c r="BP780" i="13"/>
  <c r="BO780" i="13"/>
  <c r="BN780" i="13"/>
  <c r="BM780" i="13"/>
  <c r="BL780" i="13"/>
  <c r="BK780" i="13"/>
  <c r="BJ780" i="13"/>
  <c r="BI780" i="13"/>
  <c r="BH780" i="13"/>
  <c r="BG780" i="13"/>
  <c r="BF780" i="13"/>
  <c r="BE780" i="13"/>
  <c r="BD780" i="13"/>
  <c r="BC780" i="13"/>
  <c r="BB780" i="13"/>
  <c r="BA780" i="13"/>
  <c r="AZ780" i="13"/>
  <c r="AX780" i="13"/>
  <c r="AY780" i="13"/>
  <c r="AV780" i="13"/>
  <c r="BY769" i="13"/>
  <c r="BX769" i="13"/>
  <c r="BW769" i="13"/>
  <c r="BV769" i="13"/>
  <c r="BU769" i="13"/>
  <c r="BT769" i="13"/>
  <c r="BS769" i="13"/>
  <c r="BR769" i="13"/>
  <c r="BQ769" i="13"/>
  <c r="BP769" i="13"/>
  <c r="BO769" i="13"/>
  <c r="BN769" i="13"/>
  <c r="BM769" i="13"/>
  <c r="BL769" i="13"/>
  <c r="BK769" i="13"/>
  <c r="BJ769" i="13"/>
  <c r="BI769" i="13"/>
  <c r="BH769" i="13"/>
  <c r="BG769" i="13"/>
  <c r="BF769" i="13"/>
  <c r="BE769" i="13"/>
  <c r="BD769" i="13"/>
  <c r="BC769" i="13"/>
  <c r="BB769" i="13"/>
  <c r="BA769" i="13"/>
  <c r="AZ769" i="13"/>
  <c r="AY769" i="13"/>
  <c r="AX769" i="13"/>
  <c r="AW769" i="13"/>
  <c r="AV769" i="13"/>
  <c r="BW758" i="13"/>
  <c r="BV758" i="13"/>
  <c r="BU758" i="13"/>
  <c r="BT758" i="13"/>
  <c r="BS758" i="13"/>
  <c r="BR758" i="13"/>
  <c r="BQ758" i="13"/>
  <c r="BO758" i="13"/>
  <c r="BN758" i="13"/>
  <c r="BM758" i="13"/>
  <c r="BL758" i="13"/>
  <c r="BI758" i="13"/>
  <c r="BG758" i="13"/>
  <c r="BY758" i="13"/>
  <c r="BX758" i="13"/>
  <c r="BP758" i="13"/>
  <c r="BK758" i="13"/>
  <c r="BJ758" i="13"/>
  <c r="BH758" i="13"/>
  <c r="BF758" i="13"/>
  <c r="BE758" i="13"/>
  <c r="BD758" i="13"/>
  <c r="BC758" i="13"/>
  <c r="BB758" i="13"/>
  <c r="BA758" i="13"/>
  <c r="AZ758" i="13"/>
  <c r="AY758" i="13"/>
  <c r="AX758" i="13"/>
  <c r="AW758" i="13"/>
  <c r="AV758" i="13"/>
  <c r="BR747" i="13"/>
  <c r="BQ747" i="13"/>
  <c r="BO747" i="13"/>
  <c r="BN747" i="13"/>
  <c r="BJ747" i="13"/>
  <c r="BX747" i="13"/>
  <c r="BW747" i="13"/>
  <c r="BV747" i="13"/>
  <c r="BU747" i="13"/>
  <c r="BT747" i="13"/>
  <c r="BS747" i="13"/>
  <c r="BP747" i="13"/>
  <c r="BM747" i="13"/>
  <c r="BL747" i="13"/>
  <c r="BK747" i="13"/>
  <c r="BI747" i="13"/>
  <c r="BH747" i="13"/>
  <c r="BG747" i="13"/>
  <c r="BF747" i="13"/>
  <c r="BE747" i="13"/>
  <c r="BD747" i="13"/>
  <c r="BC747" i="13"/>
  <c r="BB747" i="13"/>
  <c r="BA747" i="13"/>
  <c r="AZ747" i="13"/>
  <c r="AY747" i="13"/>
  <c r="AX747" i="13"/>
  <c r="AW747" i="13"/>
  <c r="BY747" i="13"/>
  <c r="AV747" i="13"/>
  <c r="BC736" i="13"/>
  <c r="BB736" i="13"/>
  <c r="BA736" i="13"/>
  <c r="AZ736" i="13"/>
  <c r="AY736" i="13"/>
  <c r="AX736" i="13"/>
  <c r="AW736" i="13"/>
  <c r="BY736" i="13"/>
  <c r="BX736" i="13"/>
  <c r="BW736" i="13"/>
  <c r="BV736" i="13"/>
  <c r="BU736" i="13"/>
  <c r="BT736" i="13"/>
  <c r="BS736" i="13"/>
  <c r="BR736" i="13"/>
  <c r="BQ736" i="13"/>
  <c r="BP736" i="13"/>
  <c r="BO736" i="13"/>
  <c r="BN736" i="13"/>
  <c r="BM736" i="13"/>
  <c r="BL736" i="13"/>
  <c r="BK736" i="13"/>
  <c r="BJ736" i="13"/>
  <c r="BI736" i="13"/>
  <c r="BH736" i="13"/>
  <c r="BG736" i="13"/>
  <c r="BF736" i="13"/>
  <c r="BE736" i="13"/>
  <c r="BD736" i="13"/>
  <c r="AV736" i="13"/>
  <c r="BK1040" i="13"/>
  <c r="BI1040" i="13"/>
  <c r="BG1040" i="13"/>
  <c r="BE1040" i="13"/>
  <c r="BD1040" i="13"/>
  <c r="BC1040" i="13"/>
  <c r="BB1040" i="13"/>
  <c r="BA1040" i="13"/>
  <c r="AZ1040" i="13"/>
  <c r="AY1040" i="13"/>
  <c r="AX1040" i="13"/>
  <c r="AW1040" i="13"/>
  <c r="BY1040" i="13"/>
  <c r="BW1040" i="13"/>
  <c r="BV1040" i="13"/>
  <c r="BU1040" i="13"/>
  <c r="BT1040" i="13"/>
  <c r="BS1040" i="13"/>
  <c r="BR1040" i="13"/>
  <c r="BQ1040" i="13"/>
  <c r="BP1040" i="13"/>
  <c r="BO1040" i="13"/>
  <c r="BM1040" i="13"/>
  <c r="BJ1040" i="13"/>
  <c r="BH1040" i="13"/>
  <c r="BF1040" i="13"/>
  <c r="BX1040" i="13"/>
  <c r="BN1040" i="13"/>
  <c r="BL1040" i="13"/>
  <c r="AV1040" i="13"/>
  <c r="BJ848" i="13"/>
  <c r="BI848" i="13"/>
  <c r="BH848" i="13"/>
  <c r="BG848" i="13"/>
  <c r="BF848" i="13"/>
  <c r="BE848" i="13"/>
  <c r="BD848" i="13"/>
  <c r="BC848" i="13"/>
  <c r="BB848" i="13"/>
  <c r="BA848" i="13"/>
  <c r="AZ848" i="13"/>
  <c r="AY848" i="13"/>
  <c r="AX848" i="13"/>
  <c r="AW848" i="13"/>
  <c r="BY848" i="13"/>
  <c r="BX848" i="13"/>
  <c r="BW848" i="13"/>
  <c r="BV848" i="13"/>
  <c r="BU848" i="13"/>
  <c r="BT848" i="13"/>
  <c r="BS848" i="13"/>
  <c r="BN848" i="13"/>
  <c r="BR848" i="13"/>
  <c r="BQ848" i="13"/>
  <c r="BP848" i="13"/>
  <c r="BO848" i="13"/>
  <c r="BM848" i="13"/>
  <c r="BL848" i="13"/>
  <c r="BK848" i="13"/>
  <c r="AV848" i="13"/>
  <c r="BW891" i="13"/>
  <c r="BV891" i="13"/>
  <c r="BU891" i="13"/>
  <c r="BT891" i="13"/>
  <c r="BS891" i="13"/>
  <c r="BR891" i="13"/>
  <c r="BQ891" i="13"/>
  <c r="BP891" i="13"/>
  <c r="BO891" i="13"/>
  <c r="BN891" i="13"/>
  <c r="BM891" i="13"/>
  <c r="BL891" i="13"/>
  <c r="BK891" i="13"/>
  <c r="BJ891" i="13"/>
  <c r="BI891" i="13"/>
  <c r="BH891" i="13"/>
  <c r="BG891" i="13"/>
  <c r="BF891" i="13"/>
  <c r="BE891" i="13"/>
  <c r="BD891" i="13"/>
  <c r="BC891" i="13"/>
  <c r="BB891" i="13"/>
  <c r="BA891" i="13"/>
  <c r="AZ891" i="13"/>
  <c r="AY891" i="13"/>
  <c r="AX891" i="13"/>
  <c r="AW891" i="13"/>
  <c r="BY891" i="13"/>
  <c r="BX891" i="13"/>
  <c r="AV891" i="13"/>
  <c r="BH938" i="13"/>
  <c r="BG938" i="13"/>
  <c r="BF938" i="13"/>
  <c r="BE938" i="13"/>
  <c r="BD938" i="13"/>
  <c r="BC938" i="13"/>
  <c r="BB938" i="13"/>
  <c r="BA938" i="13"/>
  <c r="AZ938" i="13"/>
  <c r="AY938" i="13"/>
  <c r="AX938" i="13"/>
  <c r="AW938" i="13"/>
  <c r="BX938" i="13"/>
  <c r="BW938" i="13"/>
  <c r="BV938" i="13"/>
  <c r="BP938" i="13"/>
  <c r="BY938" i="13"/>
  <c r="BU938" i="13"/>
  <c r="BT938" i="13"/>
  <c r="BS938" i="13"/>
  <c r="BR938" i="13"/>
  <c r="BQ938" i="13"/>
  <c r="BO938" i="13"/>
  <c r="BN938" i="13"/>
  <c r="BM938" i="13"/>
  <c r="BL938" i="13"/>
  <c r="BK938" i="13"/>
  <c r="BJ938" i="13"/>
  <c r="BI938" i="13"/>
  <c r="AV938" i="13"/>
  <c r="BJ570" i="13"/>
  <c r="BG570" i="13"/>
  <c r="BD570" i="13"/>
  <c r="BB570" i="13"/>
  <c r="BY570" i="13"/>
  <c r="BX570" i="13"/>
  <c r="BW570" i="13"/>
  <c r="BV570" i="13"/>
  <c r="BU570" i="13"/>
  <c r="BT570" i="13"/>
  <c r="BS570" i="13"/>
  <c r="BR570" i="13"/>
  <c r="BQ570" i="13"/>
  <c r="BP570" i="13"/>
  <c r="BO570" i="13"/>
  <c r="BN570" i="13"/>
  <c r="BM570" i="13"/>
  <c r="BL570" i="13"/>
  <c r="BK570" i="13"/>
  <c r="BI570" i="13"/>
  <c r="BH570" i="13"/>
  <c r="BF570" i="13"/>
  <c r="BE570" i="13"/>
  <c r="BC570" i="13"/>
  <c r="BA570" i="13"/>
  <c r="AZ570" i="13"/>
  <c r="AY570" i="13"/>
  <c r="AX570" i="13"/>
  <c r="AW570" i="13"/>
  <c r="AV570" i="13"/>
  <c r="BY861" i="13"/>
  <c r="BX861" i="13"/>
  <c r="BW861" i="13"/>
  <c r="BV861" i="13"/>
  <c r="BU861" i="13"/>
  <c r="BT861" i="13"/>
  <c r="BS861" i="13"/>
  <c r="BR861" i="13"/>
  <c r="BQ861" i="13"/>
  <c r="BP861" i="13"/>
  <c r="BO861" i="13"/>
  <c r="BN861" i="13"/>
  <c r="BM861" i="13"/>
  <c r="BL861" i="13"/>
  <c r="BK861" i="13"/>
  <c r="BJ861" i="13"/>
  <c r="BI861" i="13"/>
  <c r="BH861" i="13"/>
  <c r="BG861" i="13"/>
  <c r="BF861" i="13"/>
  <c r="BE861" i="13"/>
  <c r="BD861" i="13"/>
  <c r="BC861" i="13"/>
  <c r="BB861" i="13"/>
  <c r="BA861" i="13"/>
  <c r="AZ861" i="13"/>
  <c r="AY861" i="13"/>
  <c r="AX861" i="13"/>
  <c r="AW861" i="13"/>
  <c r="AV861" i="13"/>
  <c r="BB852" i="13"/>
  <c r="BA852" i="13"/>
  <c r="AZ852" i="13"/>
  <c r="AY852" i="13"/>
  <c r="AX852" i="13"/>
  <c r="AW852" i="13"/>
  <c r="BY852" i="13"/>
  <c r="BX852" i="13"/>
  <c r="BW852" i="13"/>
  <c r="BV852" i="13"/>
  <c r="BU852" i="13"/>
  <c r="BT852" i="13"/>
  <c r="BS852" i="13"/>
  <c r="BR852" i="13"/>
  <c r="BQ852" i="13"/>
  <c r="BP852" i="13"/>
  <c r="BO852" i="13"/>
  <c r="BN852" i="13"/>
  <c r="BM852" i="13"/>
  <c r="BL852" i="13"/>
  <c r="BK852" i="13"/>
  <c r="BJ852" i="13"/>
  <c r="BI852" i="13"/>
  <c r="BF852" i="13"/>
  <c r="BH852" i="13"/>
  <c r="BG852" i="13"/>
  <c r="BE852" i="13"/>
  <c r="BD852" i="13"/>
  <c r="BC852" i="13"/>
  <c r="AV852" i="13"/>
  <c r="BY1099" i="13"/>
  <c r="BX1099" i="13"/>
  <c r="BW1099" i="13"/>
  <c r="BV1099" i="13"/>
  <c r="BU1099" i="13"/>
  <c r="BT1099" i="13"/>
  <c r="BS1099" i="13"/>
  <c r="BR1099" i="13"/>
  <c r="BQ1099" i="13"/>
  <c r="BP1099" i="13"/>
  <c r="BO1099" i="13"/>
  <c r="BN1099" i="13"/>
  <c r="BM1099" i="13"/>
  <c r="BL1099" i="13"/>
  <c r="BK1099" i="13"/>
  <c r="BJ1099" i="13"/>
  <c r="BI1099" i="13"/>
  <c r="BH1099" i="13"/>
  <c r="BG1099" i="13"/>
  <c r="BF1099" i="13"/>
  <c r="BD1099" i="13"/>
  <c r="BC1099" i="13"/>
  <c r="BB1099" i="13"/>
  <c r="BA1099" i="13"/>
  <c r="AZ1099" i="13"/>
  <c r="AY1099" i="13"/>
  <c r="AX1099" i="13"/>
  <c r="AW1099" i="13"/>
  <c r="BE1099" i="13"/>
  <c r="AV1099" i="13"/>
  <c r="AW1038" i="13"/>
  <c r="BY1038" i="13"/>
  <c r="BX1038" i="13"/>
  <c r="BW1038" i="13"/>
  <c r="BV1038" i="13"/>
  <c r="BU1038" i="13"/>
  <c r="BT1038" i="13"/>
  <c r="BS1038" i="13"/>
  <c r="BR1038" i="13"/>
  <c r="BQ1038" i="13"/>
  <c r="BP1038" i="13"/>
  <c r="BO1038" i="13"/>
  <c r="BN1038" i="13"/>
  <c r="BL1038" i="13"/>
  <c r="BK1038" i="13"/>
  <c r="BI1038" i="13"/>
  <c r="BH1038" i="13"/>
  <c r="BG1038" i="13"/>
  <c r="BE1038" i="13"/>
  <c r="BD1038" i="13"/>
  <c r="BC1038" i="13"/>
  <c r="BB1038" i="13"/>
  <c r="BA1038" i="13"/>
  <c r="AY1038" i="13"/>
  <c r="BM1038" i="13"/>
  <c r="BJ1038" i="13"/>
  <c r="BF1038" i="13"/>
  <c r="AZ1038" i="13"/>
  <c r="AX1038" i="13"/>
  <c r="AV1038" i="13"/>
  <c r="AW1074" i="13"/>
  <c r="BY1074" i="13"/>
  <c r="BX1074" i="13"/>
  <c r="BW1074" i="13"/>
  <c r="BV1074" i="13"/>
  <c r="BU1074" i="13"/>
  <c r="BT1074" i="13"/>
  <c r="BS1074" i="13"/>
  <c r="BR1074" i="13"/>
  <c r="BQ1074" i="13"/>
  <c r="BP1074" i="13"/>
  <c r="BO1074" i="13"/>
  <c r="BN1074" i="13"/>
  <c r="BM1074" i="13"/>
  <c r="BL1074" i="13"/>
  <c r="BK1074" i="13"/>
  <c r="BI1074" i="13"/>
  <c r="BH1074" i="13"/>
  <c r="BG1074" i="13"/>
  <c r="BF1074" i="13"/>
  <c r="BE1074" i="13"/>
  <c r="BD1074" i="13"/>
  <c r="BC1074" i="13"/>
  <c r="BB1074" i="13"/>
  <c r="BA1074" i="13"/>
  <c r="AZ1074" i="13"/>
  <c r="AY1074" i="13"/>
  <c r="AX1074" i="13"/>
  <c r="BJ1074" i="13"/>
  <c r="AV1074" i="13"/>
  <c r="BB574" i="13"/>
  <c r="AY574" i="13"/>
  <c r="AW574" i="13"/>
  <c r="BY574" i="13"/>
  <c r="BC574" i="13"/>
  <c r="BA574" i="13"/>
  <c r="AZ574" i="13"/>
  <c r="AX574" i="13"/>
  <c r="BX574" i="13"/>
  <c r="BW574" i="13"/>
  <c r="BV574" i="13"/>
  <c r="BU574" i="13"/>
  <c r="BT574" i="13"/>
  <c r="BS574" i="13"/>
  <c r="BR574" i="13"/>
  <c r="BQ574" i="13"/>
  <c r="BP574" i="13"/>
  <c r="BO574" i="13"/>
  <c r="BN574" i="13"/>
  <c r="BM574" i="13"/>
  <c r="BL574" i="13"/>
  <c r="BK574" i="13"/>
  <c r="BJ574" i="13"/>
  <c r="BI574" i="13"/>
  <c r="BH574" i="13"/>
  <c r="BG574" i="13"/>
  <c r="BF574" i="13"/>
  <c r="BE574" i="13"/>
  <c r="BD574" i="13"/>
  <c r="AV574" i="13"/>
  <c r="BL813" i="13"/>
  <c r="BK813" i="13"/>
  <c r="BJ813" i="13"/>
  <c r="BI813" i="13"/>
  <c r="BH813" i="13"/>
  <c r="BG813" i="13"/>
  <c r="BF813" i="13"/>
  <c r="BE813" i="13"/>
  <c r="BD813" i="13"/>
  <c r="BC813" i="13"/>
  <c r="BB813" i="13"/>
  <c r="BA813" i="13"/>
  <c r="AZ813" i="13"/>
  <c r="AY813" i="13"/>
  <c r="AX813" i="13"/>
  <c r="AW813" i="13"/>
  <c r="BY813" i="13"/>
  <c r="BX813" i="13"/>
  <c r="BW813" i="13"/>
  <c r="BV813" i="13"/>
  <c r="BU813" i="13"/>
  <c r="BT813" i="13"/>
  <c r="BS813" i="13"/>
  <c r="BR813" i="13"/>
  <c r="BQ813" i="13"/>
  <c r="BP813" i="13"/>
  <c r="BO813" i="13"/>
  <c r="BM813" i="13"/>
  <c r="BN813" i="13"/>
  <c r="AV813" i="13"/>
  <c r="BP757" i="13"/>
  <c r="BO757" i="13"/>
  <c r="BN757" i="13"/>
  <c r="BM757" i="13"/>
  <c r="BL757" i="13"/>
  <c r="BH757" i="13"/>
  <c r="BG757" i="13"/>
  <c r="BF757" i="13"/>
  <c r="BE757" i="13"/>
  <c r="BB757" i="13"/>
  <c r="AZ757" i="13"/>
  <c r="BQ757" i="13"/>
  <c r="BK757" i="13"/>
  <c r="BJ757" i="13"/>
  <c r="BI757" i="13"/>
  <c r="BD757" i="13"/>
  <c r="BC757" i="13"/>
  <c r="BA757" i="13"/>
  <c r="AY757" i="13"/>
  <c r="AX757" i="13"/>
  <c r="AW757" i="13"/>
  <c r="BY757" i="13"/>
  <c r="BX757" i="13"/>
  <c r="BW757" i="13"/>
  <c r="BV757" i="13"/>
  <c r="BU757" i="13"/>
  <c r="BT757" i="13"/>
  <c r="BS757" i="13"/>
  <c r="BR757" i="13"/>
  <c r="AV757" i="13"/>
  <c r="BE565" i="13"/>
  <c r="BS565" i="13"/>
  <c r="BR565" i="13"/>
  <c r="BQ565" i="13"/>
  <c r="BP565" i="13"/>
  <c r="BO565" i="13"/>
  <c r="BN565" i="13"/>
  <c r="BM565" i="13"/>
  <c r="BL565" i="13"/>
  <c r="BK565" i="13"/>
  <c r="BJ565" i="13"/>
  <c r="BI565" i="13"/>
  <c r="BH565" i="13"/>
  <c r="BG565" i="13"/>
  <c r="BF565" i="13"/>
  <c r="BD565" i="13"/>
  <c r="BC565" i="13"/>
  <c r="BB565" i="13"/>
  <c r="BA565" i="13"/>
  <c r="AZ565" i="13"/>
  <c r="AY565" i="13"/>
  <c r="AX565" i="13"/>
  <c r="AW565" i="13"/>
  <c r="BY565" i="13"/>
  <c r="BX565" i="13"/>
  <c r="BW565" i="13"/>
  <c r="BV565" i="13"/>
  <c r="BU565" i="13"/>
  <c r="BT565" i="13"/>
  <c r="AV565" i="13"/>
  <c r="BX922" i="13"/>
  <c r="BW922" i="13"/>
  <c r="BV922" i="13"/>
  <c r="BU922" i="13"/>
  <c r="BT922" i="13"/>
  <c r="BS922" i="13"/>
  <c r="BR922" i="13"/>
  <c r="BQ922" i="13"/>
  <c r="BP922" i="13"/>
  <c r="BO922" i="13"/>
  <c r="BN922" i="13"/>
  <c r="BM922" i="13"/>
  <c r="BL922" i="13"/>
  <c r="BK922" i="13"/>
  <c r="BJ922" i="13"/>
  <c r="BI922" i="13"/>
  <c r="BH922" i="13"/>
  <c r="BG922" i="13"/>
  <c r="BF922" i="13"/>
  <c r="BE922" i="13"/>
  <c r="BD922" i="13"/>
  <c r="BC922" i="13"/>
  <c r="BB922" i="13"/>
  <c r="BA922" i="13"/>
  <c r="AZ922" i="13"/>
  <c r="AY922" i="13"/>
  <c r="AX922" i="13"/>
  <c r="AW922" i="13"/>
  <c r="BY922" i="13"/>
  <c r="AV922" i="13"/>
  <c r="BY845" i="13"/>
  <c r="BX845" i="13"/>
  <c r="BW845" i="13"/>
  <c r="BV845" i="13"/>
  <c r="BU845" i="13"/>
  <c r="BT845" i="13"/>
  <c r="BS845" i="13"/>
  <c r="BR845" i="13"/>
  <c r="BQ845" i="13"/>
  <c r="BP845" i="13"/>
  <c r="BO845" i="13"/>
  <c r="BN845" i="13"/>
  <c r="BM845" i="13"/>
  <c r="BL845" i="13"/>
  <c r="BK845" i="13"/>
  <c r="BJ845" i="13"/>
  <c r="BI845" i="13"/>
  <c r="BG845" i="13"/>
  <c r="BF845" i="13"/>
  <c r="BE845" i="13"/>
  <c r="BD845" i="13"/>
  <c r="BB845" i="13"/>
  <c r="BH845" i="13"/>
  <c r="BC845" i="13"/>
  <c r="BA845" i="13"/>
  <c r="AZ845" i="13"/>
  <c r="AY845" i="13"/>
  <c r="AX845" i="13"/>
  <c r="AW845" i="13"/>
  <c r="AV845" i="13"/>
  <c r="BK1112" i="13"/>
  <c r="BJ1112" i="13"/>
  <c r="BI1112" i="13"/>
  <c r="BH1112" i="13"/>
  <c r="BG1112" i="13"/>
  <c r="BF1112" i="13"/>
  <c r="BE1112" i="13"/>
  <c r="BD1112" i="13"/>
  <c r="BC1112" i="13"/>
  <c r="BB1112" i="13"/>
  <c r="BA1112" i="13"/>
  <c r="AZ1112" i="13"/>
  <c r="AY1112" i="13"/>
  <c r="AX1112" i="13"/>
  <c r="AW1112" i="13"/>
  <c r="BY1112" i="13"/>
  <c r="BW1112" i="13"/>
  <c r="BV1112" i="13"/>
  <c r="BU1112" i="13"/>
  <c r="BT1112" i="13"/>
  <c r="BS1112" i="13"/>
  <c r="BR1112" i="13"/>
  <c r="BQ1112" i="13"/>
  <c r="BP1112" i="13"/>
  <c r="BO1112" i="13"/>
  <c r="BN1112" i="13"/>
  <c r="BM1112" i="13"/>
  <c r="BL1112" i="13"/>
  <c r="BX1112" i="13"/>
  <c r="AV1112" i="13"/>
  <c r="BX1083" i="13"/>
  <c r="BW1083" i="13"/>
  <c r="BV1083" i="13"/>
  <c r="BU1083" i="13"/>
  <c r="BT1083" i="13"/>
  <c r="BS1083" i="13"/>
  <c r="BR1083" i="13"/>
  <c r="BQ1083" i="13"/>
  <c r="BP1083" i="13"/>
  <c r="BO1083" i="13"/>
  <c r="BN1083" i="13"/>
  <c r="BM1083" i="13"/>
  <c r="BL1083" i="13"/>
  <c r="BK1083" i="13"/>
  <c r="BJ1083" i="13"/>
  <c r="BI1083" i="13"/>
  <c r="BH1083" i="13"/>
  <c r="BG1083" i="13"/>
  <c r="BF1083" i="13"/>
  <c r="BE1083" i="13"/>
  <c r="BD1083" i="13"/>
  <c r="BC1083" i="13"/>
  <c r="BB1083" i="13"/>
  <c r="AZ1083" i="13"/>
  <c r="AY1083" i="13"/>
  <c r="AX1083" i="13"/>
  <c r="AW1083" i="13"/>
  <c r="BY1083" i="13"/>
  <c r="BA1083" i="13"/>
  <c r="AV1083" i="13"/>
  <c r="BQ926" i="13"/>
  <c r="BP926" i="13"/>
  <c r="BO926" i="13"/>
  <c r="BN926" i="13"/>
  <c r="BM926" i="13"/>
  <c r="BL926" i="13"/>
  <c r="BK926" i="13"/>
  <c r="BJ926" i="13"/>
  <c r="BI926" i="13"/>
  <c r="BH926" i="13"/>
  <c r="BG926" i="13"/>
  <c r="BF926" i="13"/>
  <c r="BE926" i="13"/>
  <c r="BD926" i="13"/>
  <c r="BC926" i="13"/>
  <c r="BB926" i="13"/>
  <c r="BA926" i="13"/>
  <c r="AZ926" i="13"/>
  <c r="AY926" i="13"/>
  <c r="AX926" i="13"/>
  <c r="AW926" i="13"/>
  <c r="BY926" i="13"/>
  <c r="BX926" i="13"/>
  <c r="BW926" i="13"/>
  <c r="BV926" i="13"/>
  <c r="BU926" i="13"/>
  <c r="BT926" i="13"/>
  <c r="BS926" i="13"/>
  <c r="BR926" i="13"/>
  <c r="AV926" i="13"/>
  <c r="BY1042" i="13"/>
  <c r="BW1042" i="13"/>
  <c r="BU1042" i="13"/>
  <c r="BS1042" i="13"/>
  <c r="BR1042" i="13"/>
  <c r="BQ1042" i="13"/>
  <c r="BP1042" i="13"/>
  <c r="BO1042" i="13"/>
  <c r="BN1042" i="13"/>
  <c r="BM1042" i="13"/>
  <c r="BL1042" i="13"/>
  <c r="BK1042" i="13"/>
  <c r="BJ1042" i="13"/>
  <c r="BI1042" i="13"/>
  <c r="BH1042" i="13"/>
  <c r="BG1042" i="13"/>
  <c r="BF1042" i="13"/>
  <c r="BD1042" i="13"/>
  <c r="BC1042" i="13"/>
  <c r="BA1042" i="13"/>
  <c r="AZ1042" i="13"/>
  <c r="AY1042" i="13"/>
  <c r="AX1042" i="13"/>
  <c r="AW1042" i="13"/>
  <c r="BX1042" i="13"/>
  <c r="BV1042" i="13"/>
  <c r="BT1042" i="13"/>
  <c r="BE1042" i="13"/>
  <c r="BB1042" i="13"/>
  <c r="AV1042" i="13"/>
  <c r="BS1036" i="13"/>
  <c r="BQ1036" i="13"/>
  <c r="BO1036" i="13"/>
  <c r="BM1036" i="13"/>
  <c r="BL1036" i="13"/>
  <c r="BK1036" i="13"/>
  <c r="BJ1036" i="13"/>
  <c r="BI1036" i="13"/>
  <c r="BH1036" i="13"/>
  <c r="BG1036" i="13"/>
  <c r="BF1036" i="13"/>
  <c r="BE1036" i="13"/>
  <c r="BD1036" i="13"/>
  <c r="BC1036" i="13"/>
  <c r="BB1036" i="13"/>
  <c r="BA1036" i="13"/>
  <c r="AZ1036" i="13"/>
  <c r="AX1036" i="13"/>
  <c r="AW1036" i="13"/>
  <c r="BY1036" i="13"/>
  <c r="BX1036" i="13"/>
  <c r="BW1036" i="13"/>
  <c r="BU1036" i="13"/>
  <c r="BV1036" i="13"/>
  <c r="BT1036" i="13"/>
  <c r="BR1036" i="13"/>
  <c r="BP1036" i="13"/>
  <c r="BN1036" i="13"/>
  <c r="AY1036" i="13"/>
  <c r="AV1036" i="13"/>
  <c r="BA15" i="14"/>
  <c r="BJ111" i="14"/>
  <c r="I111" i="14"/>
  <c r="P111" i="14"/>
  <c r="BJ79" i="14"/>
  <c r="T79" i="14"/>
  <c r="BI31" i="14"/>
  <c r="AD31" i="14"/>
  <c r="X15" i="14"/>
  <c r="P15" i="14"/>
  <c r="BG175" i="14"/>
  <c r="C175" i="14"/>
  <c r="BJ159" i="14"/>
  <c r="L159" i="14"/>
  <c r="T159" i="14"/>
  <c r="BJ15" i="14"/>
  <c r="BK111" i="14"/>
  <c r="K111" i="14"/>
  <c r="Q111" i="14"/>
  <c r="BK79" i="14"/>
  <c r="E79" i="14"/>
  <c r="BJ31" i="14"/>
  <c r="O31" i="14"/>
  <c r="Y15" i="14"/>
  <c r="Q15" i="14"/>
  <c r="BH175" i="14"/>
  <c r="S175" i="14"/>
  <c r="BK159" i="14"/>
  <c r="Q159" i="14"/>
  <c r="E159" i="14"/>
  <c r="AY111" i="14"/>
  <c r="N111" i="14"/>
  <c r="R111" i="14"/>
  <c r="F79" i="14"/>
  <c r="U79" i="14"/>
  <c r="BK31" i="14"/>
  <c r="AE31" i="14"/>
  <c r="H15" i="14"/>
  <c r="R15" i="14"/>
  <c r="BI175" i="14"/>
  <c r="D175" i="14"/>
  <c r="AX159" i="14"/>
  <c r="Y159" i="14"/>
  <c r="U159" i="14"/>
  <c r="BE15" i="14"/>
  <c r="AZ111" i="14"/>
  <c r="O111" i="14"/>
  <c r="C111" i="14"/>
  <c r="G79" i="14"/>
  <c r="H79" i="14"/>
  <c r="H31" i="14"/>
  <c r="P31" i="14"/>
  <c r="I15" i="14"/>
  <c r="C15" i="14"/>
  <c r="K175" i="14"/>
  <c r="T175" i="14"/>
  <c r="AY159" i="14"/>
  <c r="AA159" i="14"/>
  <c r="F159" i="14"/>
  <c r="BA111" i="14"/>
  <c r="V111" i="14"/>
  <c r="S111" i="14"/>
  <c r="AX79" i="14"/>
  <c r="N79" i="14"/>
  <c r="X79" i="14"/>
  <c r="I31" i="14"/>
  <c r="Q31" i="14"/>
  <c r="J15" i="14"/>
  <c r="S15" i="14"/>
  <c r="L175" i="14"/>
  <c r="E175" i="14"/>
  <c r="AZ159" i="14"/>
  <c r="AB159" i="14"/>
  <c r="V159" i="14"/>
  <c r="BC15" i="14"/>
  <c r="BB111" i="14"/>
  <c r="W111" i="14"/>
  <c r="D111" i="14"/>
  <c r="AY79" i="14"/>
  <c r="O79" i="14"/>
  <c r="I79" i="14"/>
  <c r="AX31" i="14"/>
  <c r="X31" i="14"/>
  <c r="R31" i="14"/>
  <c r="Z15" i="14"/>
  <c r="D15" i="14"/>
  <c r="BJ175" i="14"/>
  <c r="AA175" i="14"/>
  <c r="U175" i="14"/>
  <c r="BA159" i="14"/>
  <c r="M159" i="14"/>
  <c r="G159" i="14"/>
  <c r="BC111" i="14"/>
  <c r="X111" i="14"/>
  <c r="T111" i="14"/>
  <c r="AZ79" i="14"/>
  <c r="P79" i="14"/>
  <c r="Y79" i="14"/>
  <c r="AY31" i="14"/>
  <c r="Y31" i="14"/>
  <c r="C31" i="14"/>
  <c r="K15" i="14"/>
  <c r="T15" i="14"/>
  <c r="BK175" i="14"/>
  <c r="AB175" i="14"/>
  <c r="F175" i="14"/>
  <c r="BB159" i="14"/>
  <c r="AC159" i="14"/>
  <c r="W159" i="14"/>
  <c r="BD111" i="14"/>
  <c r="Y111" i="14"/>
  <c r="E111" i="14"/>
  <c r="BA79" i="14"/>
  <c r="V79" i="14"/>
  <c r="J79" i="14"/>
  <c r="AZ31" i="14"/>
  <c r="J31" i="14"/>
  <c r="S31" i="14"/>
  <c r="AA15" i="14"/>
  <c r="E15" i="14"/>
  <c r="AY15" i="14"/>
  <c r="AX175" i="14"/>
  <c r="M175" i="14"/>
  <c r="V175" i="14"/>
  <c r="BC159" i="14"/>
  <c r="N159" i="14"/>
  <c r="H159" i="14"/>
  <c r="BF15" i="14"/>
  <c r="BE111" i="14"/>
  <c r="AA111" i="14"/>
  <c r="U111" i="14"/>
  <c r="BB79" i="14"/>
  <c r="W79" i="14"/>
  <c r="Z79" i="14"/>
  <c r="BA31" i="14"/>
  <c r="Z31" i="14"/>
  <c r="D31" i="14"/>
  <c r="L15" i="14"/>
  <c r="U15" i="14"/>
  <c r="AY175" i="14"/>
  <c r="AC175" i="14"/>
  <c r="G175" i="14"/>
  <c r="BD159" i="14"/>
  <c r="AD159" i="14"/>
  <c r="X159" i="14"/>
  <c r="BK15" i="14"/>
  <c r="BB15" i="14"/>
  <c r="BF111" i="14"/>
  <c r="AD111" i="14"/>
  <c r="BC79" i="14"/>
  <c r="AD79" i="14"/>
  <c r="K79" i="14"/>
  <c r="BB31" i="14"/>
  <c r="K31" i="14"/>
  <c r="T31" i="14"/>
  <c r="AB15" i="14"/>
  <c r="F15" i="14"/>
  <c r="AZ175" i="14"/>
  <c r="N175" i="14"/>
  <c r="W175" i="14"/>
  <c r="BE159" i="14"/>
  <c r="O159" i="14"/>
  <c r="J159" i="14"/>
  <c r="BH111" i="14"/>
  <c r="J111" i="14"/>
  <c r="BD79" i="14"/>
  <c r="AE79" i="14"/>
  <c r="AA79" i="14"/>
  <c r="BC31" i="14"/>
  <c r="AA31" i="14"/>
  <c r="E31" i="14"/>
  <c r="M15" i="14"/>
  <c r="V15" i="14"/>
  <c r="BA175" i="14"/>
  <c r="AD175" i="14"/>
  <c r="H175" i="14"/>
  <c r="BF159" i="14"/>
  <c r="AE159" i="14"/>
  <c r="Z159" i="14"/>
  <c r="BI111" i="14"/>
  <c r="Z111" i="14"/>
  <c r="BE79" i="14"/>
  <c r="Q79" i="14"/>
  <c r="L79" i="14"/>
  <c r="BD31" i="14"/>
  <c r="L31" i="14"/>
  <c r="U31" i="14"/>
  <c r="AC15" i="14"/>
  <c r="G15" i="14"/>
  <c r="AX15" i="14"/>
  <c r="BB175" i="14"/>
  <c r="O175" i="14"/>
  <c r="X175" i="14"/>
  <c r="BG159" i="14"/>
  <c r="P159" i="14"/>
  <c r="BD15" i="14"/>
  <c r="AE111" i="14"/>
  <c r="L111" i="14"/>
  <c r="BF79" i="14"/>
  <c r="R79" i="14"/>
  <c r="AB79" i="14"/>
  <c r="BE31" i="14"/>
  <c r="AB31" i="14"/>
  <c r="F31" i="14"/>
  <c r="N15" i="14"/>
  <c r="BC175" i="14"/>
  <c r="AE175" i="14"/>
  <c r="I175" i="14"/>
  <c r="BH159" i="14"/>
  <c r="R159" i="14"/>
  <c r="DF15" i="14"/>
  <c r="BH15" i="14"/>
  <c r="BI15" i="14"/>
  <c r="F111" i="14"/>
  <c r="AB111" i="14"/>
  <c r="BG79" i="14"/>
  <c r="C79" i="14"/>
  <c r="M79" i="14"/>
  <c r="BF31" i="14"/>
  <c r="M31" i="14"/>
  <c r="V31" i="14"/>
  <c r="AD15" i="14"/>
  <c r="BD175" i="14"/>
  <c r="P175" i="14"/>
  <c r="Y175" i="14"/>
  <c r="BI159" i="14"/>
  <c r="C159" i="14"/>
  <c r="BG15" i="14"/>
  <c r="AX111" i="14"/>
  <c r="G111" i="14"/>
  <c r="M111" i="14"/>
  <c r="BH79" i="14"/>
  <c r="S79" i="14"/>
  <c r="AC79" i="14"/>
  <c r="BG31" i="14"/>
  <c r="AC31" i="14"/>
  <c r="G31" i="14"/>
  <c r="O15" i="14"/>
  <c r="BE175" i="14"/>
  <c r="Q175" i="14"/>
  <c r="J175" i="14"/>
  <c r="I159" i="14"/>
  <c r="S159" i="14"/>
  <c r="BG111" i="14"/>
  <c r="H111" i="14"/>
  <c r="AC111" i="14"/>
  <c r="BI79" i="14"/>
  <c r="D79" i="14"/>
  <c r="BH31" i="14"/>
  <c r="N31" i="14"/>
  <c r="W31" i="14"/>
  <c r="AE15" i="14"/>
  <c r="BF175" i="14"/>
  <c r="R175" i="14"/>
  <c r="Z175" i="14"/>
  <c r="K159" i="14"/>
  <c r="D159" i="14"/>
  <c r="AZ15" i="14"/>
  <c r="I26" i="6"/>
  <c r="Y28" i="6"/>
  <c r="Y26" i="6"/>
  <c r="Y27" i="6"/>
  <c r="BN201" i="13"/>
  <c r="BM201" i="13"/>
  <c r="BY201" i="13"/>
  <c r="BX201" i="13"/>
  <c r="BW201" i="13"/>
  <c r="BV201" i="13"/>
  <c r="BU201" i="13"/>
  <c r="BT201" i="13"/>
  <c r="BS201" i="13"/>
  <c r="BR201" i="13"/>
  <c r="BQ201" i="13"/>
  <c r="BP201" i="13"/>
  <c r="BO201" i="13"/>
  <c r="CE175" i="14"/>
  <c r="CH159" i="14"/>
  <c r="DM159" i="14"/>
  <c r="CK79" i="14"/>
  <c r="DS79" i="14"/>
  <c r="CP31" i="14"/>
  <c r="DW31" i="14"/>
  <c r="CK111" i="14"/>
  <c r="DK111" i="14"/>
  <c r="CL15" i="14"/>
  <c r="DN15" i="14"/>
  <c r="BY178" i="13"/>
  <c r="BX178" i="13"/>
  <c r="BW178" i="13"/>
  <c r="BV178" i="13"/>
  <c r="BU178" i="13"/>
  <c r="BT178" i="13"/>
  <c r="BS178" i="13"/>
  <c r="BR178" i="13"/>
  <c r="BQ178" i="13"/>
  <c r="BP178" i="13"/>
  <c r="BO178" i="13"/>
  <c r="BN178" i="13"/>
  <c r="BM178" i="13"/>
  <c r="BY12" i="13"/>
  <c r="BX12" i="13"/>
  <c r="BW12" i="13"/>
  <c r="BV12" i="13"/>
  <c r="BM12" i="13"/>
  <c r="BU12" i="13"/>
  <c r="BT12" i="13"/>
  <c r="BS12" i="13"/>
  <c r="BR12" i="13"/>
  <c r="BQ12" i="13"/>
  <c r="BP12" i="13"/>
  <c r="BO12" i="13"/>
  <c r="BN12" i="13"/>
  <c r="BQ222" i="13"/>
  <c r="AJ222" i="13" s="1"/>
  <c r="BP222" i="13"/>
  <c r="AI222" i="13" s="1"/>
  <c r="BO222" i="13"/>
  <c r="AH222" i="13" s="1"/>
  <c r="BN222" i="13"/>
  <c r="AG222" i="13" s="1"/>
  <c r="BM222" i="13"/>
  <c r="AF222" i="13" s="1"/>
  <c r="BY222" i="13"/>
  <c r="AR222" i="13" s="1"/>
  <c r="BX222" i="13"/>
  <c r="AQ222" i="13" s="1"/>
  <c r="BW222" i="13"/>
  <c r="AP222" i="13" s="1"/>
  <c r="BV222" i="13"/>
  <c r="AO222" i="13" s="1"/>
  <c r="BU222" i="13"/>
  <c r="AN222" i="13" s="1"/>
  <c r="BT222" i="13"/>
  <c r="AM222" i="13" s="1"/>
  <c r="BS222" i="13"/>
  <c r="AL222" i="13" s="1"/>
  <c r="BR222" i="13"/>
  <c r="AK222" i="13" s="1"/>
  <c r="BP127" i="13"/>
  <c r="BO127" i="13"/>
  <c r="BN127" i="13"/>
  <c r="BM127" i="13"/>
  <c r="BY127" i="13"/>
  <c r="BX127" i="13"/>
  <c r="BW127" i="13"/>
  <c r="BV127" i="13"/>
  <c r="BU127" i="13"/>
  <c r="BT127" i="13"/>
  <c r="BS127" i="13"/>
  <c r="BR127" i="13"/>
  <c r="BQ127" i="13"/>
  <c r="BY48" i="13"/>
  <c r="BX48" i="13"/>
  <c r="BW48" i="13"/>
  <c r="BV48" i="13"/>
  <c r="BU48" i="13"/>
  <c r="BT48" i="13"/>
  <c r="BS48" i="13"/>
  <c r="BR48" i="13"/>
  <c r="BQ48" i="13"/>
  <c r="BP48" i="13"/>
  <c r="BO48" i="13"/>
  <c r="BM48" i="13"/>
  <c r="BN48" i="13"/>
  <c r="BV209" i="13"/>
  <c r="BU209" i="13"/>
  <c r="BT209" i="13"/>
  <c r="BS209" i="13"/>
  <c r="BR209" i="13"/>
  <c r="BQ209" i="13"/>
  <c r="BP209" i="13"/>
  <c r="BO209" i="13"/>
  <c r="BN209" i="13"/>
  <c r="BM209" i="13"/>
  <c r="BY209" i="13"/>
  <c r="BX209" i="13"/>
  <c r="BW209" i="13"/>
  <c r="BY194" i="13"/>
  <c r="BX194" i="13"/>
  <c r="BW194" i="13"/>
  <c r="BV194" i="13"/>
  <c r="BU194" i="13"/>
  <c r="BT194" i="13"/>
  <c r="BS194" i="13"/>
  <c r="BR194" i="13"/>
  <c r="BQ194" i="13"/>
  <c r="BP194" i="13"/>
  <c r="BO194" i="13"/>
  <c r="BN194" i="13"/>
  <c r="BM194" i="13"/>
  <c r="BY211" i="13"/>
  <c r="BX211" i="13"/>
  <c r="BW211" i="13"/>
  <c r="BV211" i="13"/>
  <c r="BU211" i="13"/>
  <c r="BT211" i="13"/>
  <c r="BS211" i="13"/>
  <c r="BR211" i="13"/>
  <c r="BQ211" i="13"/>
  <c r="BP211" i="13"/>
  <c r="BO211" i="13"/>
  <c r="BN211" i="13"/>
  <c r="BM211" i="13"/>
  <c r="BS26" i="13"/>
  <c r="BR26" i="13"/>
  <c r="BQ26" i="13"/>
  <c r="BP26" i="13"/>
  <c r="BO26" i="13"/>
  <c r="BN26" i="13"/>
  <c r="BM26" i="13"/>
  <c r="BW26" i="13"/>
  <c r="BY26" i="13"/>
  <c r="BX26" i="13"/>
  <c r="BV26" i="13"/>
  <c r="BU26" i="13"/>
  <c r="BT26" i="13"/>
  <c r="BO132" i="13"/>
  <c r="BN132" i="13"/>
  <c r="BM132" i="13"/>
  <c r="BY132" i="13"/>
  <c r="BX132" i="13"/>
  <c r="BW132" i="13"/>
  <c r="BV132" i="13"/>
  <c r="BU132" i="13"/>
  <c r="BT132" i="13"/>
  <c r="BS132" i="13"/>
  <c r="BR132" i="13"/>
  <c r="BQ132" i="13"/>
  <c r="BP132" i="13"/>
  <c r="BN185" i="13"/>
  <c r="BM185" i="13"/>
  <c r="BY185" i="13"/>
  <c r="BX185" i="13"/>
  <c r="BW185" i="13"/>
  <c r="BV185" i="13"/>
  <c r="BU185" i="13"/>
  <c r="BT185" i="13"/>
  <c r="BS185" i="13"/>
  <c r="BR185" i="13"/>
  <c r="BQ185" i="13"/>
  <c r="BO185" i="13"/>
  <c r="BP185" i="13"/>
  <c r="BR104" i="13"/>
  <c r="BQ104" i="13"/>
  <c r="BP104" i="13"/>
  <c r="BO104" i="13"/>
  <c r="BN104" i="13"/>
  <c r="BM104" i="13"/>
  <c r="BY104" i="13"/>
  <c r="BX104" i="13"/>
  <c r="BW104" i="13"/>
  <c r="BU104" i="13"/>
  <c r="BS104" i="13"/>
  <c r="BV104" i="13"/>
  <c r="BT104" i="13"/>
  <c r="BY231" i="13"/>
  <c r="BX231" i="13"/>
  <c r="BW231" i="13"/>
  <c r="BV231" i="13"/>
  <c r="BU231" i="13"/>
  <c r="BT231" i="13"/>
  <c r="BS231" i="13"/>
  <c r="BR231" i="13"/>
  <c r="BQ231" i="13"/>
  <c r="BP231" i="13"/>
  <c r="BO231" i="13"/>
  <c r="BN231" i="13"/>
  <c r="BM231" i="13"/>
  <c r="BY268" i="13"/>
  <c r="BX268" i="13"/>
  <c r="BW268" i="13"/>
  <c r="BV268" i="13"/>
  <c r="BU268" i="13"/>
  <c r="BT268" i="13"/>
  <c r="BS268" i="13"/>
  <c r="BR268" i="13"/>
  <c r="BQ268" i="13"/>
  <c r="BP268" i="13"/>
  <c r="BO268" i="13"/>
  <c r="BN268" i="13"/>
  <c r="BM268" i="13"/>
  <c r="BY118" i="13"/>
  <c r="BX118" i="13"/>
  <c r="BW118" i="13"/>
  <c r="BV118" i="13"/>
  <c r="BU118" i="13"/>
  <c r="BT118" i="13"/>
  <c r="BS118" i="13"/>
  <c r="BR118" i="13"/>
  <c r="BQ118" i="13"/>
  <c r="BO118" i="13"/>
  <c r="BM118" i="13"/>
  <c r="BP118" i="13"/>
  <c r="BN118" i="13"/>
  <c r="BT187" i="13"/>
  <c r="BS187" i="13"/>
  <c r="BR187" i="13"/>
  <c r="BQ187" i="13"/>
  <c r="BP187" i="13"/>
  <c r="BO187" i="13"/>
  <c r="BN187" i="13"/>
  <c r="BM187" i="13"/>
  <c r="BY187" i="13"/>
  <c r="BX187" i="13"/>
  <c r="BW187" i="13"/>
  <c r="BV187" i="13"/>
  <c r="BU187" i="13"/>
  <c r="BY85" i="13"/>
  <c r="BX85" i="13"/>
  <c r="BW85" i="13"/>
  <c r="BV85" i="13"/>
  <c r="BU85" i="13"/>
  <c r="BT85" i="13"/>
  <c r="BS85" i="13"/>
  <c r="BR85" i="13"/>
  <c r="BQ85" i="13"/>
  <c r="BP85" i="13"/>
  <c r="BO85" i="13"/>
  <c r="BN85" i="13"/>
  <c r="BM85" i="13"/>
  <c r="CF175" i="14"/>
  <c r="CI159" i="14"/>
  <c r="DN159" i="14"/>
  <c r="CL79" i="14"/>
  <c r="DT79" i="14"/>
  <c r="CQ31" i="14"/>
  <c r="DU31" i="14"/>
  <c r="CL111" i="14"/>
  <c r="DL111" i="14"/>
  <c r="CM15" i="14"/>
  <c r="DP15" i="14"/>
  <c r="BM206" i="13"/>
  <c r="BY206" i="13"/>
  <c r="BX206" i="13"/>
  <c r="BW206" i="13"/>
  <c r="BV206" i="13"/>
  <c r="BU206" i="13"/>
  <c r="BT206" i="13"/>
  <c r="BS206" i="13"/>
  <c r="BR206" i="13"/>
  <c r="BQ206" i="13"/>
  <c r="BP206" i="13"/>
  <c r="BO206" i="13"/>
  <c r="BN206" i="13"/>
  <c r="BR120" i="13"/>
  <c r="BQ120" i="13"/>
  <c r="BP120" i="13"/>
  <c r="BO120" i="13"/>
  <c r="BN120" i="13"/>
  <c r="BM120" i="13"/>
  <c r="BY120" i="13"/>
  <c r="BX120" i="13"/>
  <c r="BW120" i="13"/>
  <c r="BU120" i="13"/>
  <c r="BS120" i="13"/>
  <c r="BV120" i="13"/>
  <c r="BT120" i="13"/>
  <c r="BT203" i="13"/>
  <c r="BS203" i="13"/>
  <c r="BR203" i="13"/>
  <c r="BQ203" i="13"/>
  <c r="BP203" i="13"/>
  <c r="BO203" i="13"/>
  <c r="BN203" i="13"/>
  <c r="BM203" i="13"/>
  <c r="BY203" i="13"/>
  <c r="BX203" i="13"/>
  <c r="BW203" i="13"/>
  <c r="BV203" i="13"/>
  <c r="BU203" i="13"/>
  <c r="BY195" i="13"/>
  <c r="BX195" i="13"/>
  <c r="BW195" i="13"/>
  <c r="BV195" i="13"/>
  <c r="BU195" i="13"/>
  <c r="BT195" i="13"/>
  <c r="BS195" i="13"/>
  <c r="BR195" i="13"/>
  <c r="BQ195" i="13"/>
  <c r="BP195" i="13"/>
  <c r="BO195" i="13"/>
  <c r="BM195" i="13"/>
  <c r="BN195" i="13"/>
  <c r="BQ238" i="13"/>
  <c r="AJ238" i="13" s="1"/>
  <c r="BP238" i="13"/>
  <c r="AI238" i="13" s="1"/>
  <c r="BO238" i="13"/>
  <c r="AH238" i="13" s="1"/>
  <c r="BN238" i="13"/>
  <c r="AG238" i="13" s="1"/>
  <c r="BM238" i="13"/>
  <c r="AF238" i="13" s="1"/>
  <c r="BY238" i="13"/>
  <c r="AR238" i="13" s="1"/>
  <c r="BX238" i="13"/>
  <c r="AQ238" i="13" s="1"/>
  <c r="BW238" i="13"/>
  <c r="AP238" i="13" s="1"/>
  <c r="BV238" i="13"/>
  <c r="AO238" i="13" s="1"/>
  <c r="BU238" i="13"/>
  <c r="AN238" i="13" s="1"/>
  <c r="BT238" i="13"/>
  <c r="AM238" i="13" s="1"/>
  <c r="BS238" i="13"/>
  <c r="AL238" i="13" s="1"/>
  <c r="BR238" i="13"/>
  <c r="AK238" i="13" s="1"/>
  <c r="BP143" i="13"/>
  <c r="BO143" i="13"/>
  <c r="BN143" i="13"/>
  <c r="BM143" i="13"/>
  <c r="BY143" i="13"/>
  <c r="BX143" i="13"/>
  <c r="BW143" i="13"/>
  <c r="BV143" i="13"/>
  <c r="BU143" i="13"/>
  <c r="BT143" i="13"/>
  <c r="BS143" i="13"/>
  <c r="BR143" i="13"/>
  <c r="BQ143" i="13"/>
  <c r="BY64" i="13"/>
  <c r="BX64" i="13"/>
  <c r="BW64" i="13"/>
  <c r="BV64" i="13"/>
  <c r="BU64" i="13"/>
  <c r="BT64" i="13"/>
  <c r="BS64" i="13"/>
  <c r="BR64" i="13"/>
  <c r="BQ64" i="13"/>
  <c r="BP64" i="13"/>
  <c r="BO64" i="13"/>
  <c r="BM64" i="13"/>
  <c r="BN64" i="13"/>
  <c r="BS115" i="13"/>
  <c r="BR115" i="13"/>
  <c r="BQ115" i="13"/>
  <c r="BP115" i="13"/>
  <c r="BO115" i="13"/>
  <c r="BN115" i="13"/>
  <c r="BM115" i="13"/>
  <c r="BY115" i="13"/>
  <c r="BX115" i="13"/>
  <c r="BV115" i="13"/>
  <c r="BT115" i="13"/>
  <c r="BW115" i="13"/>
  <c r="BU115" i="13"/>
  <c r="BY225" i="13"/>
  <c r="AR225" i="13" s="1"/>
  <c r="BX225" i="13"/>
  <c r="AQ225" i="13" s="1"/>
  <c r="BW225" i="13"/>
  <c r="AP225" i="13" s="1"/>
  <c r="BV225" i="13"/>
  <c r="AO225" i="13" s="1"/>
  <c r="BU225" i="13"/>
  <c r="AN225" i="13" s="1"/>
  <c r="BT225" i="13"/>
  <c r="AM225" i="13" s="1"/>
  <c r="BS225" i="13"/>
  <c r="AL225" i="13" s="1"/>
  <c r="BR225" i="13"/>
  <c r="AK225" i="13" s="1"/>
  <c r="BQ225" i="13"/>
  <c r="AJ225" i="13" s="1"/>
  <c r="BP225" i="13"/>
  <c r="AI225" i="13" s="1"/>
  <c r="BO225" i="13"/>
  <c r="AH225" i="13" s="1"/>
  <c r="BN225" i="13"/>
  <c r="AG225" i="13" s="1"/>
  <c r="BM225" i="13"/>
  <c r="AF225" i="13" s="1"/>
  <c r="BY210" i="13"/>
  <c r="BX210" i="13"/>
  <c r="BW210" i="13"/>
  <c r="BV210" i="13"/>
  <c r="BU210" i="13"/>
  <c r="BT210" i="13"/>
  <c r="BS210" i="13"/>
  <c r="BR210" i="13"/>
  <c r="BQ210" i="13"/>
  <c r="BP210" i="13"/>
  <c r="BO210" i="13"/>
  <c r="BN210" i="13"/>
  <c r="BM210" i="13"/>
  <c r="BU266" i="13"/>
  <c r="BT266" i="13"/>
  <c r="BS266" i="13"/>
  <c r="BR266" i="13"/>
  <c r="BQ266" i="13"/>
  <c r="BP266" i="13"/>
  <c r="BO266" i="13"/>
  <c r="BN266" i="13"/>
  <c r="BM266" i="13"/>
  <c r="BY266" i="13"/>
  <c r="BX266" i="13"/>
  <c r="BV266" i="13"/>
  <c r="BW266" i="13"/>
  <c r="BS10" i="13"/>
  <c r="BR10" i="13"/>
  <c r="BQ10" i="13"/>
  <c r="BP10" i="13"/>
  <c r="BO10" i="13"/>
  <c r="BN10" i="13"/>
  <c r="BM10" i="13"/>
  <c r="BW10" i="13"/>
  <c r="BY10" i="13"/>
  <c r="BX10" i="13"/>
  <c r="BV10" i="13"/>
  <c r="BU10" i="13"/>
  <c r="BT10" i="13"/>
  <c r="BV116" i="13"/>
  <c r="BU116" i="13"/>
  <c r="BT116" i="13"/>
  <c r="BS116" i="13"/>
  <c r="BR116" i="13"/>
  <c r="BQ116" i="13"/>
  <c r="BP116" i="13"/>
  <c r="BO116" i="13"/>
  <c r="BN116" i="13"/>
  <c r="BM116" i="13"/>
  <c r="BY116" i="13"/>
  <c r="BW116" i="13"/>
  <c r="BX116" i="13"/>
  <c r="BN169" i="13"/>
  <c r="BM169" i="13"/>
  <c r="BY169" i="13"/>
  <c r="BX169" i="13"/>
  <c r="BW169" i="13"/>
  <c r="BV169" i="13"/>
  <c r="BU169" i="13"/>
  <c r="BT169" i="13"/>
  <c r="BS169" i="13"/>
  <c r="BR169" i="13"/>
  <c r="BQ169" i="13"/>
  <c r="BP169" i="13"/>
  <c r="BO169" i="13"/>
  <c r="BN3" i="13"/>
  <c r="BM3" i="13"/>
  <c r="BY3" i="13"/>
  <c r="BX3" i="13"/>
  <c r="BW3" i="13"/>
  <c r="BV3" i="13"/>
  <c r="BU3" i="13"/>
  <c r="BT3" i="13"/>
  <c r="BS3" i="13"/>
  <c r="BR3" i="13"/>
  <c r="BQ3" i="13"/>
  <c r="BP3" i="13"/>
  <c r="BO3" i="13"/>
  <c r="BR88" i="13"/>
  <c r="BQ88" i="13"/>
  <c r="BP88" i="13"/>
  <c r="BO88" i="13"/>
  <c r="BN88" i="13"/>
  <c r="BM88" i="13"/>
  <c r="BY88" i="13"/>
  <c r="BX88" i="13"/>
  <c r="BW88" i="13"/>
  <c r="BU88" i="13"/>
  <c r="BS88" i="13"/>
  <c r="BV88" i="13"/>
  <c r="BT88" i="13"/>
  <c r="BY215" i="13"/>
  <c r="AR215" i="13" s="1"/>
  <c r="BX215" i="13"/>
  <c r="AQ215" i="13" s="1"/>
  <c r="BW215" i="13"/>
  <c r="AP215" i="13" s="1"/>
  <c r="BV215" i="13"/>
  <c r="AO215" i="13" s="1"/>
  <c r="BU215" i="13"/>
  <c r="AN215" i="13" s="1"/>
  <c r="BT215" i="13"/>
  <c r="AM215" i="13" s="1"/>
  <c r="BS215" i="13"/>
  <c r="AL215" i="13" s="1"/>
  <c r="BR215" i="13"/>
  <c r="AK215" i="13" s="1"/>
  <c r="BQ215" i="13"/>
  <c r="AJ215" i="13" s="1"/>
  <c r="BP215" i="13"/>
  <c r="AI215" i="13" s="1"/>
  <c r="BO215" i="13"/>
  <c r="AH215" i="13" s="1"/>
  <c r="BN215" i="13"/>
  <c r="AG215" i="13" s="1"/>
  <c r="BM215" i="13"/>
  <c r="AF215" i="13" s="1"/>
  <c r="BY252" i="13"/>
  <c r="AR252" i="13" s="1"/>
  <c r="BX252" i="13"/>
  <c r="AQ252" i="13" s="1"/>
  <c r="BW252" i="13"/>
  <c r="AP252" i="13" s="1"/>
  <c r="BV252" i="13"/>
  <c r="AO252" i="13" s="1"/>
  <c r="BU252" i="13"/>
  <c r="AN252" i="13" s="1"/>
  <c r="BT252" i="13"/>
  <c r="AM252" i="13" s="1"/>
  <c r="BS252" i="13"/>
  <c r="AL252" i="13" s="1"/>
  <c r="BR252" i="13"/>
  <c r="AK252" i="13" s="1"/>
  <c r="BQ252" i="13"/>
  <c r="AJ252" i="13" s="1"/>
  <c r="BP252" i="13"/>
  <c r="AI252" i="13" s="1"/>
  <c r="BO252" i="13"/>
  <c r="AH252" i="13" s="1"/>
  <c r="BN252" i="13"/>
  <c r="AG252" i="13" s="1"/>
  <c r="BM252" i="13"/>
  <c r="AF252" i="13" s="1"/>
  <c r="BY102" i="13"/>
  <c r="BX102" i="13"/>
  <c r="BW102" i="13"/>
  <c r="BV102" i="13"/>
  <c r="BU102" i="13"/>
  <c r="BT102" i="13"/>
  <c r="BS102" i="13"/>
  <c r="BR102" i="13"/>
  <c r="BQ102" i="13"/>
  <c r="BO102" i="13"/>
  <c r="BM102" i="13"/>
  <c r="BP102" i="13"/>
  <c r="BN102" i="13"/>
  <c r="BT171" i="13"/>
  <c r="BS171" i="13"/>
  <c r="BR171" i="13"/>
  <c r="BQ171" i="13"/>
  <c r="BP171" i="13"/>
  <c r="BO171" i="13"/>
  <c r="BN171" i="13"/>
  <c r="BM171" i="13"/>
  <c r="BY171" i="13"/>
  <c r="BX171" i="13"/>
  <c r="BW171" i="13"/>
  <c r="BV171" i="13"/>
  <c r="BU171" i="13"/>
  <c r="BY69" i="13"/>
  <c r="BX69" i="13"/>
  <c r="BW69" i="13"/>
  <c r="BV69" i="13"/>
  <c r="BU69" i="13"/>
  <c r="BT69" i="13"/>
  <c r="BS69" i="13"/>
  <c r="BR69" i="13"/>
  <c r="BQ69" i="13"/>
  <c r="BP69" i="13"/>
  <c r="BO69" i="13"/>
  <c r="BN69" i="13"/>
  <c r="BM69" i="13"/>
  <c r="DS175" i="14"/>
  <c r="CJ159" i="14"/>
  <c r="DO159" i="14"/>
  <c r="CM79" i="14"/>
  <c r="DK79" i="14"/>
  <c r="CE31" i="14"/>
  <c r="CM111" i="14"/>
  <c r="DM111" i="14"/>
  <c r="CN15" i="14"/>
  <c r="DR15" i="14"/>
  <c r="BO148" i="13"/>
  <c r="BN148" i="13"/>
  <c r="BM148" i="13"/>
  <c r="BY148" i="13"/>
  <c r="BX148" i="13"/>
  <c r="BW148" i="13"/>
  <c r="BV148" i="13"/>
  <c r="BU148" i="13"/>
  <c r="BT148" i="13"/>
  <c r="BS148" i="13"/>
  <c r="BR148" i="13"/>
  <c r="BQ148" i="13"/>
  <c r="BP148" i="13"/>
  <c r="BP275" i="13"/>
  <c r="BO275" i="13"/>
  <c r="BN275" i="13"/>
  <c r="BM275" i="13"/>
  <c r="BY275" i="13"/>
  <c r="BX275" i="13"/>
  <c r="BW275" i="13"/>
  <c r="BV275" i="13"/>
  <c r="BU275" i="13"/>
  <c r="BT275" i="13"/>
  <c r="BS275" i="13"/>
  <c r="BR275" i="13"/>
  <c r="BQ275" i="13"/>
  <c r="BS83" i="13"/>
  <c r="BR83" i="13"/>
  <c r="BQ83" i="13"/>
  <c r="BP83" i="13"/>
  <c r="BO83" i="13"/>
  <c r="BN83" i="13"/>
  <c r="BM83" i="13"/>
  <c r="BY83" i="13"/>
  <c r="BX83" i="13"/>
  <c r="BV83" i="13"/>
  <c r="BT83" i="13"/>
  <c r="BW83" i="13"/>
  <c r="BU83" i="13"/>
  <c r="BQ254" i="13"/>
  <c r="AJ254" i="13" s="1"/>
  <c r="BP254" i="13"/>
  <c r="AI254" i="13" s="1"/>
  <c r="BO254" i="13"/>
  <c r="AH254" i="13" s="1"/>
  <c r="BN254" i="13"/>
  <c r="AG254" i="13" s="1"/>
  <c r="BM254" i="13"/>
  <c r="AF254" i="13" s="1"/>
  <c r="BY254" i="13"/>
  <c r="AR254" i="13" s="1"/>
  <c r="BX254" i="13"/>
  <c r="AQ254" i="13" s="1"/>
  <c r="BW254" i="13"/>
  <c r="AP254" i="13" s="1"/>
  <c r="BV254" i="13"/>
  <c r="AO254" i="13" s="1"/>
  <c r="BU254" i="13"/>
  <c r="AN254" i="13" s="1"/>
  <c r="BT254" i="13"/>
  <c r="AM254" i="13" s="1"/>
  <c r="BS254" i="13"/>
  <c r="AL254" i="13" s="1"/>
  <c r="BR254" i="13"/>
  <c r="AK254" i="13" s="1"/>
  <c r="BP159" i="13"/>
  <c r="BO159" i="13"/>
  <c r="BN159" i="13"/>
  <c r="BM159" i="13"/>
  <c r="BY159" i="13"/>
  <c r="BX159" i="13"/>
  <c r="BW159" i="13"/>
  <c r="BV159" i="13"/>
  <c r="BU159" i="13"/>
  <c r="BT159" i="13"/>
  <c r="BS159" i="13"/>
  <c r="BR159" i="13"/>
  <c r="BQ159" i="13"/>
  <c r="BY80" i="13"/>
  <c r="BX80" i="13"/>
  <c r="BW80" i="13"/>
  <c r="BV80" i="13"/>
  <c r="BU80" i="13"/>
  <c r="BT80" i="13"/>
  <c r="BS80" i="13"/>
  <c r="BR80" i="13"/>
  <c r="BQ80" i="13"/>
  <c r="BP80" i="13"/>
  <c r="BO80" i="13"/>
  <c r="BM80" i="13"/>
  <c r="BN80" i="13"/>
  <c r="BP259" i="13"/>
  <c r="BO259" i="13"/>
  <c r="BN259" i="13"/>
  <c r="BM259" i="13"/>
  <c r="BY259" i="13"/>
  <c r="BX259" i="13"/>
  <c r="BW259" i="13"/>
  <c r="BV259" i="13"/>
  <c r="BU259" i="13"/>
  <c r="BT259" i="13"/>
  <c r="BS259" i="13"/>
  <c r="BR259" i="13"/>
  <c r="BQ259" i="13"/>
  <c r="BY241" i="13"/>
  <c r="BX241" i="13"/>
  <c r="BW241" i="13"/>
  <c r="BV241" i="13"/>
  <c r="BU241" i="13"/>
  <c r="BT241" i="13"/>
  <c r="BS241" i="13"/>
  <c r="BR241" i="13"/>
  <c r="BQ241" i="13"/>
  <c r="BP241" i="13"/>
  <c r="BO241" i="13"/>
  <c r="BN241" i="13"/>
  <c r="BM241" i="13"/>
  <c r="BM226" i="13"/>
  <c r="BY226" i="13"/>
  <c r="BX226" i="13"/>
  <c r="BW226" i="13"/>
  <c r="BV226" i="13"/>
  <c r="BU226" i="13"/>
  <c r="BT226" i="13"/>
  <c r="BS226" i="13"/>
  <c r="BR226" i="13"/>
  <c r="BQ226" i="13"/>
  <c r="BP226" i="13"/>
  <c r="BO226" i="13"/>
  <c r="BN226" i="13"/>
  <c r="BU250" i="13"/>
  <c r="AN250" i="13" s="1"/>
  <c r="BT250" i="13"/>
  <c r="AM250" i="13" s="1"/>
  <c r="BS250" i="13"/>
  <c r="AL250" i="13" s="1"/>
  <c r="BR250" i="13"/>
  <c r="AK250" i="13" s="1"/>
  <c r="BQ250" i="13"/>
  <c r="AJ250" i="13" s="1"/>
  <c r="BP250" i="13"/>
  <c r="AI250" i="13" s="1"/>
  <c r="BO250" i="13"/>
  <c r="AH250" i="13" s="1"/>
  <c r="BN250" i="13"/>
  <c r="AG250" i="13" s="1"/>
  <c r="BM250" i="13"/>
  <c r="AF250" i="13" s="1"/>
  <c r="BY250" i="13"/>
  <c r="AR250" i="13" s="1"/>
  <c r="BX250" i="13"/>
  <c r="AQ250" i="13" s="1"/>
  <c r="BW250" i="13"/>
  <c r="AP250" i="13" s="1"/>
  <c r="BV250" i="13"/>
  <c r="AO250" i="13" s="1"/>
  <c r="BQ93" i="13"/>
  <c r="BP93" i="13"/>
  <c r="BO93" i="13"/>
  <c r="BN93" i="13"/>
  <c r="BM93" i="13"/>
  <c r="BY93" i="13"/>
  <c r="BX93" i="13"/>
  <c r="BW93" i="13"/>
  <c r="BV93" i="13"/>
  <c r="BT93" i="13"/>
  <c r="BR93" i="13"/>
  <c r="BU93" i="13"/>
  <c r="BS93" i="13"/>
  <c r="BV100" i="13"/>
  <c r="BU100" i="13"/>
  <c r="BT100" i="13"/>
  <c r="BS100" i="13"/>
  <c r="BR100" i="13"/>
  <c r="BQ100" i="13"/>
  <c r="BP100" i="13"/>
  <c r="BO100" i="13"/>
  <c r="BN100" i="13"/>
  <c r="BM100" i="13"/>
  <c r="BY100" i="13"/>
  <c r="BW100" i="13"/>
  <c r="BX100" i="13"/>
  <c r="BN153" i="13"/>
  <c r="BM153" i="13"/>
  <c r="BY153" i="13"/>
  <c r="BX153" i="13"/>
  <c r="BW153" i="13"/>
  <c r="BV153" i="13"/>
  <c r="BU153" i="13"/>
  <c r="BT153" i="13"/>
  <c r="BS153" i="13"/>
  <c r="BR153" i="13"/>
  <c r="BQ153" i="13"/>
  <c r="BP153" i="13"/>
  <c r="BO153" i="13"/>
  <c r="BR72" i="13"/>
  <c r="BQ72" i="13"/>
  <c r="BP72" i="13"/>
  <c r="BO72" i="13"/>
  <c r="BN72" i="13"/>
  <c r="BM72" i="13"/>
  <c r="BY72" i="13"/>
  <c r="BX72" i="13"/>
  <c r="BW72" i="13"/>
  <c r="BU72" i="13"/>
  <c r="BS72" i="13"/>
  <c r="BV72" i="13"/>
  <c r="BT72" i="13"/>
  <c r="BX199" i="13"/>
  <c r="BW199" i="13"/>
  <c r="BV199" i="13"/>
  <c r="BU199" i="13"/>
  <c r="BT199" i="13"/>
  <c r="BS199" i="13"/>
  <c r="BR199" i="13"/>
  <c r="BQ199" i="13"/>
  <c r="BP199" i="13"/>
  <c r="BO199" i="13"/>
  <c r="BN199" i="13"/>
  <c r="BM199" i="13"/>
  <c r="BY199" i="13"/>
  <c r="BY236" i="13"/>
  <c r="AR236" i="13" s="1"/>
  <c r="BX236" i="13"/>
  <c r="AQ236" i="13" s="1"/>
  <c r="BW236" i="13"/>
  <c r="AP236" i="13" s="1"/>
  <c r="BV236" i="13"/>
  <c r="AO236" i="13" s="1"/>
  <c r="BU236" i="13"/>
  <c r="AN236" i="13" s="1"/>
  <c r="BT236" i="13"/>
  <c r="AM236" i="13" s="1"/>
  <c r="BS236" i="13"/>
  <c r="AL236" i="13" s="1"/>
  <c r="BR236" i="13"/>
  <c r="AK236" i="13" s="1"/>
  <c r="BQ236" i="13"/>
  <c r="AJ236" i="13" s="1"/>
  <c r="BP236" i="13"/>
  <c r="AI236" i="13" s="1"/>
  <c r="BO236" i="13"/>
  <c r="AH236" i="13" s="1"/>
  <c r="BN236" i="13"/>
  <c r="AG236" i="13" s="1"/>
  <c r="BM236" i="13"/>
  <c r="AF236" i="13" s="1"/>
  <c r="BY86" i="13"/>
  <c r="BX86" i="13"/>
  <c r="BW86" i="13"/>
  <c r="BV86" i="13"/>
  <c r="BU86" i="13"/>
  <c r="BT86" i="13"/>
  <c r="BS86" i="13"/>
  <c r="BR86" i="13"/>
  <c r="BQ86" i="13"/>
  <c r="BO86" i="13"/>
  <c r="BM86" i="13"/>
  <c r="BP86" i="13"/>
  <c r="BN86" i="13"/>
  <c r="BT139" i="13"/>
  <c r="BS139" i="13"/>
  <c r="BR139" i="13"/>
  <c r="BQ139" i="13"/>
  <c r="BP139" i="13"/>
  <c r="BO139" i="13"/>
  <c r="BN139" i="13"/>
  <c r="BM139" i="13"/>
  <c r="BY139" i="13"/>
  <c r="BX139" i="13"/>
  <c r="BW139" i="13"/>
  <c r="BV139" i="13"/>
  <c r="BU139" i="13"/>
  <c r="BY53" i="13"/>
  <c r="BX53" i="13"/>
  <c r="BW53" i="13"/>
  <c r="BV53" i="13"/>
  <c r="BU53" i="13"/>
  <c r="BT53" i="13"/>
  <c r="BS53" i="13"/>
  <c r="BR53" i="13"/>
  <c r="BQ53" i="13"/>
  <c r="BP53" i="13"/>
  <c r="BO53" i="13"/>
  <c r="BN53" i="13"/>
  <c r="BM53" i="13"/>
  <c r="DT175" i="14"/>
  <c r="CK159" i="14"/>
  <c r="DP159" i="14"/>
  <c r="CN79" i="14"/>
  <c r="DL79" i="14"/>
  <c r="CG31" i="14"/>
  <c r="CN111" i="14"/>
  <c r="DU111" i="14"/>
  <c r="CO15" i="14"/>
  <c r="DS15" i="14"/>
  <c r="BX32" i="13"/>
  <c r="BW32" i="13"/>
  <c r="BV32" i="13"/>
  <c r="BU32" i="13"/>
  <c r="BT32" i="13"/>
  <c r="BS32" i="13"/>
  <c r="BR32" i="13"/>
  <c r="BQ32" i="13"/>
  <c r="BP32" i="13"/>
  <c r="BO32" i="13"/>
  <c r="BM32" i="13"/>
  <c r="BY32" i="13"/>
  <c r="BN32" i="13"/>
  <c r="BS67" i="13"/>
  <c r="BR67" i="13"/>
  <c r="BQ67" i="13"/>
  <c r="BP67" i="13"/>
  <c r="BO67" i="13"/>
  <c r="BN67" i="13"/>
  <c r="BM67" i="13"/>
  <c r="BY67" i="13"/>
  <c r="BX67" i="13"/>
  <c r="BV67" i="13"/>
  <c r="BT67" i="13"/>
  <c r="BW67" i="13"/>
  <c r="BU67" i="13"/>
  <c r="BO14" i="13"/>
  <c r="BN14" i="13"/>
  <c r="BM14" i="13"/>
  <c r="BS14" i="13"/>
  <c r="BY14" i="13"/>
  <c r="BX14" i="13"/>
  <c r="BW14" i="13"/>
  <c r="BV14" i="13"/>
  <c r="BU14" i="13"/>
  <c r="BT14" i="13"/>
  <c r="BR14" i="13"/>
  <c r="BQ14" i="13"/>
  <c r="BP14" i="13"/>
  <c r="BQ270" i="13"/>
  <c r="BP270" i="13"/>
  <c r="BO270" i="13"/>
  <c r="BN270" i="13"/>
  <c r="BM270" i="13"/>
  <c r="BY270" i="13"/>
  <c r="BX270" i="13"/>
  <c r="BW270" i="13"/>
  <c r="BV270" i="13"/>
  <c r="BU270" i="13"/>
  <c r="BT270" i="13"/>
  <c r="BS270" i="13"/>
  <c r="BR270" i="13"/>
  <c r="BP175" i="13"/>
  <c r="BO175" i="13"/>
  <c r="BN175" i="13"/>
  <c r="BM175" i="13"/>
  <c r="BY175" i="13"/>
  <c r="BX175" i="13"/>
  <c r="BW175" i="13"/>
  <c r="BV175" i="13"/>
  <c r="BU175" i="13"/>
  <c r="BT175" i="13"/>
  <c r="BS175" i="13"/>
  <c r="BQ175" i="13"/>
  <c r="BR175" i="13"/>
  <c r="BY96" i="13"/>
  <c r="BX96" i="13"/>
  <c r="BW96" i="13"/>
  <c r="BV96" i="13"/>
  <c r="BU96" i="13"/>
  <c r="BT96" i="13"/>
  <c r="BS96" i="13"/>
  <c r="BR96" i="13"/>
  <c r="BQ96" i="13"/>
  <c r="BP96" i="13"/>
  <c r="BO96" i="13"/>
  <c r="BM96" i="13"/>
  <c r="BN96" i="13"/>
  <c r="BY257" i="13"/>
  <c r="AR257" i="13" s="1"/>
  <c r="BX257" i="13"/>
  <c r="AQ257" i="13" s="1"/>
  <c r="BW257" i="13"/>
  <c r="AP257" i="13" s="1"/>
  <c r="BV257" i="13"/>
  <c r="AO257" i="13" s="1"/>
  <c r="BU257" i="13"/>
  <c r="AN257" i="13" s="1"/>
  <c r="BT257" i="13"/>
  <c r="AM257" i="13" s="1"/>
  <c r="BS257" i="13"/>
  <c r="AL257" i="13" s="1"/>
  <c r="BR257" i="13"/>
  <c r="AK257" i="13" s="1"/>
  <c r="BQ257" i="13"/>
  <c r="AJ257" i="13" s="1"/>
  <c r="BP257" i="13"/>
  <c r="AI257" i="13" s="1"/>
  <c r="BO257" i="13"/>
  <c r="AH257" i="13" s="1"/>
  <c r="BN257" i="13"/>
  <c r="AG257" i="13" s="1"/>
  <c r="BM257" i="13"/>
  <c r="AF257" i="13" s="1"/>
  <c r="BM242" i="13"/>
  <c r="BY242" i="13"/>
  <c r="BX242" i="13"/>
  <c r="BW242" i="13"/>
  <c r="BV242" i="13"/>
  <c r="BU242" i="13"/>
  <c r="BT242" i="13"/>
  <c r="BS242" i="13"/>
  <c r="BR242" i="13"/>
  <c r="BQ242" i="13"/>
  <c r="BP242" i="13"/>
  <c r="BO242" i="13"/>
  <c r="BN242" i="13"/>
  <c r="BU234" i="13"/>
  <c r="AN234" i="13" s="1"/>
  <c r="BT234" i="13"/>
  <c r="AM234" i="13" s="1"/>
  <c r="BS234" i="13"/>
  <c r="AL234" i="13" s="1"/>
  <c r="BR234" i="13"/>
  <c r="AK234" i="13" s="1"/>
  <c r="BQ234" i="13"/>
  <c r="AJ234" i="13" s="1"/>
  <c r="BP234" i="13"/>
  <c r="AI234" i="13" s="1"/>
  <c r="BO234" i="13"/>
  <c r="AH234" i="13" s="1"/>
  <c r="BN234" i="13"/>
  <c r="AG234" i="13" s="1"/>
  <c r="BM234" i="13"/>
  <c r="AF234" i="13" s="1"/>
  <c r="BY234" i="13"/>
  <c r="AR234" i="13" s="1"/>
  <c r="BX234" i="13"/>
  <c r="AQ234" i="13" s="1"/>
  <c r="BW234" i="13"/>
  <c r="AP234" i="13" s="1"/>
  <c r="BV234" i="13"/>
  <c r="AO234" i="13" s="1"/>
  <c r="BV84" i="13"/>
  <c r="BU84" i="13"/>
  <c r="BT84" i="13"/>
  <c r="BS84" i="13"/>
  <c r="BR84" i="13"/>
  <c r="BQ84" i="13"/>
  <c r="BP84" i="13"/>
  <c r="BO84" i="13"/>
  <c r="BN84" i="13"/>
  <c r="BM84" i="13"/>
  <c r="BY84" i="13"/>
  <c r="BW84" i="13"/>
  <c r="BX84" i="13"/>
  <c r="BN137" i="13"/>
  <c r="BM137" i="13"/>
  <c r="BY137" i="13"/>
  <c r="BX137" i="13"/>
  <c r="BW137" i="13"/>
  <c r="BV137" i="13"/>
  <c r="BU137" i="13"/>
  <c r="BT137" i="13"/>
  <c r="BS137" i="13"/>
  <c r="BR137" i="13"/>
  <c r="BQ137" i="13"/>
  <c r="BP137" i="13"/>
  <c r="BO137" i="13"/>
  <c r="BQ45" i="13"/>
  <c r="BP45" i="13"/>
  <c r="BO45" i="13"/>
  <c r="BN45" i="13"/>
  <c r="BM45" i="13"/>
  <c r="BY45" i="13"/>
  <c r="BX45" i="13"/>
  <c r="BW45" i="13"/>
  <c r="BV45" i="13"/>
  <c r="BT45" i="13"/>
  <c r="BR45" i="13"/>
  <c r="BU45" i="13"/>
  <c r="BS45" i="13"/>
  <c r="BR56" i="13"/>
  <c r="BQ56" i="13"/>
  <c r="BP56" i="13"/>
  <c r="BO56" i="13"/>
  <c r="BN56" i="13"/>
  <c r="BM56" i="13"/>
  <c r="BY56" i="13"/>
  <c r="BX56" i="13"/>
  <c r="BW56" i="13"/>
  <c r="BU56" i="13"/>
  <c r="BS56" i="13"/>
  <c r="BV56" i="13"/>
  <c r="BT56" i="13"/>
  <c r="BX183" i="13"/>
  <c r="BW183" i="13"/>
  <c r="BV183" i="13"/>
  <c r="BU183" i="13"/>
  <c r="BT183" i="13"/>
  <c r="BS183" i="13"/>
  <c r="BR183" i="13"/>
  <c r="BQ183" i="13"/>
  <c r="BP183" i="13"/>
  <c r="BO183" i="13"/>
  <c r="BN183" i="13"/>
  <c r="BM183" i="13"/>
  <c r="BY183" i="13"/>
  <c r="BY220" i="13"/>
  <c r="AR220" i="13" s="1"/>
  <c r="BX220" i="13"/>
  <c r="AQ220" i="13" s="1"/>
  <c r="BW220" i="13"/>
  <c r="AP220" i="13" s="1"/>
  <c r="BV220" i="13"/>
  <c r="AO220" i="13" s="1"/>
  <c r="BU220" i="13"/>
  <c r="AN220" i="13" s="1"/>
  <c r="BT220" i="13"/>
  <c r="AM220" i="13" s="1"/>
  <c r="BS220" i="13"/>
  <c r="AL220" i="13" s="1"/>
  <c r="BR220" i="13"/>
  <c r="AK220" i="13" s="1"/>
  <c r="BQ220" i="13"/>
  <c r="AJ220" i="13" s="1"/>
  <c r="BP220" i="13"/>
  <c r="AI220" i="13" s="1"/>
  <c r="BO220" i="13"/>
  <c r="AH220" i="13" s="1"/>
  <c r="BN220" i="13"/>
  <c r="AG220" i="13" s="1"/>
  <c r="BM220" i="13"/>
  <c r="AF220" i="13" s="1"/>
  <c r="BY70" i="13"/>
  <c r="BX70" i="13"/>
  <c r="BW70" i="13"/>
  <c r="BV70" i="13"/>
  <c r="BU70" i="13"/>
  <c r="BT70" i="13"/>
  <c r="BS70" i="13"/>
  <c r="BR70" i="13"/>
  <c r="BQ70" i="13"/>
  <c r="BO70" i="13"/>
  <c r="BM70" i="13"/>
  <c r="BP70" i="13"/>
  <c r="BN70" i="13"/>
  <c r="BT123" i="13"/>
  <c r="BS123" i="13"/>
  <c r="BR123" i="13"/>
  <c r="BQ123" i="13"/>
  <c r="BP123" i="13"/>
  <c r="BO123" i="13"/>
  <c r="BN123" i="13"/>
  <c r="BM123" i="13"/>
  <c r="BY123" i="13"/>
  <c r="BX123" i="13"/>
  <c r="BW123" i="13"/>
  <c r="BV123" i="13"/>
  <c r="BU123" i="13"/>
  <c r="BY37" i="13"/>
  <c r="BX37" i="13"/>
  <c r="BW37" i="13"/>
  <c r="BV37" i="13"/>
  <c r="BU37" i="13"/>
  <c r="BT37" i="13"/>
  <c r="BS37" i="13"/>
  <c r="BR37" i="13"/>
  <c r="BQ37" i="13"/>
  <c r="BP37" i="13"/>
  <c r="BO37" i="13"/>
  <c r="BN37" i="13"/>
  <c r="BM37" i="13"/>
  <c r="DK175" i="14"/>
  <c r="CL159" i="14"/>
  <c r="DQ159" i="14"/>
  <c r="CO79" i="14"/>
  <c r="DM79" i="14"/>
  <c r="CH31" i="14"/>
  <c r="DQ111" i="14"/>
  <c r="DV111" i="14"/>
  <c r="CP15" i="14"/>
  <c r="DK15" i="14"/>
  <c r="BY30" i="13"/>
  <c r="BW30" i="13"/>
  <c r="BO30" i="13"/>
  <c r="BN30" i="13"/>
  <c r="BM30" i="13"/>
  <c r="BS30" i="13"/>
  <c r="BX30" i="13"/>
  <c r="BV30" i="13"/>
  <c r="BU30" i="13"/>
  <c r="BT30" i="13"/>
  <c r="BR30" i="13"/>
  <c r="BQ30" i="13"/>
  <c r="BP30" i="13"/>
  <c r="BP191" i="13"/>
  <c r="AI191" i="13" s="1"/>
  <c r="BO191" i="13"/>
  <c r="AH191" i="13" s="1"/>
  <c r="BN191" i="13"/>
  <c r="AG191" i="13" s="1"/>
  <c r="BM191" i="13"/>
  <c r="AF191" i="13" s="1"/>
  <c r="BY191" i="13"/>
  <c r="AR191" i="13" s="1"/>
  <c r="BX191" i="13"/>
  <c r="AQ191" i="13" s="1"/>
  <c r="BW191" i="13"/>
  <c r="AP191" i="13" s="1"/>
  <c r="BV191" i="13"/>
  <c r="AO191" i="13" s="1"/>
  <c r="BU191" i="13"/>
  <c r="AN191" i="13" s="1"/>
  <c r="BT191" i="13"/>
  <c r="AM191" i="13" s="1"/>
  <c r="BS191" i="13"/>
  <c r="AL191" i="13" s="1"/>
  <c r="BR191" i="13"/>
  <c r="AK191" i="13" s="1"/>
  <c r="BQ191" i="13"/>
  <c r="AJ191" i="13" s="1"/>
  <c r="BY112" i="13"/>
  <c r="BX112" i="13"/>
  <c r="BW112" i="13"/>
  <c r="BV112" i="13"/>
  <c r="BU112" i="13"/>
  <c r="BT112" i="13"/>
  <c r="BS112" i="13"/>
  <c r="BR112" i="13"/>
  <c r="BQ112" i="13"/>
  <c r="BP112" i="13"/>
  <c r="BO112" i="13"/>
  <c r="BM112" i="13"/>
  <c r="BN112" i="13"/>
  <c r="BX17" i="13"/>
  <c r="BW17" i="13"/>
  <c r="BV17" i="13"/>
  <c r="BU17" i="13"/>
  <c r="BT17" i="13"/>
  <c r="BS17" i="13"/>
  <c r="BR17" i="13"/>
  <c r="BQ17" i="13"/>
  <c r="BP17" i="13"/>
  <c r="BO17" i="13"/>
  <c r="BN17" i="13"/>
  <c r="BM17" i="13"/>
  <c r="BY17" i="13"/>
  <c r="BY273" i="13"/>
  <c r="BX273" i="13"/>
  <c r="BW273" i="13"/>
  <c r="BV273" i="13"/>
  <c r="BU273" i="13"/>
  <c r="BT273" i="13"/>
  <c r="BS273" i="13"/>
  <c r="BR273" i="13"/>
  <c r="BQ273" i="13"/>
  <c r="BP273" i="13"/>
  <c r="BO273" i="13"/>
  <c r="BN273" i="13"/>
  <c r="BM273" i="13"/>
  <c r="BM258" i="13"/>
  <c r="AF258" i="13" s="1"/>
  <c r="BY258" i="13"/>
  <c r="AR258" i="13" s="1"/>
  <c r="BX258" i="13"/>
  <c r="AQ258" i="13" s="1"/>
  <c r="BW258" i="13"/>
  <c r="AP258" i="13" s="1"/>
  <c r="BV258" i="13"/>
  <c r="AO258" i="13" s="1"/>
  <c r="BU258" i="13"/>
  <c r="AN258" i="13" s="1"/>
  <c r="BT258" i="13"/>
  <c r="AM258" i="13" s="1"/>
  <c r="BS258" i="13"/>
  <c r="AL258" i="13" s="1"/>
  <c r="BR258" i="13"/>
  <c r="AK258" i="13" s="1"/>
  <c r="BQ258" i="13"/>
  <c r="AJ258" i="13" s="1"/>
  <c r="BP258" i="13"/>
  <c r="AI258" i="13" s="1"/>
  <c r="BO258" i="13"/>
  <c r="AH258" i="13" s="1"/>
  <c r="BN258" i="13"/>
  <c r="AG258" i="13" s="1"/>
  <c r="BU218" i="13"/>
  <c r="AN218" i="13" s="1"/>
  <c r="BT218" i="13"/>
  <c r="AM218" i="13" s="1"/>
  <c r="BS218" i="13"/>
  <c r="AL218" i="13" s="1"/>
  <c r="BR218" i="13"/>
  <c r="AK218" i="13" s="1"/>
  <c r="BQ218" i="13"/>
  <c r="AJ218" i="13" s="1"/>
  <c r="BP218" i="13"/>
  <c r="AI218" i="13" s="1"/>
  <c r="BO218" i="13"/>
  <c r="AH218" i="13" s="1"/>
  <c r="BN218" i="13"/>
  <c r="AG218" i="13" s="1"/>
  <c r="BM218" i="13"/>
  <c r="AF218" i="13" s="1"/>
  <c r="BY218" i="13"/>
  <c r="AR218" i="13" s="1"/>
  <c r="BX218" i="13"/>
  <c r="AQ218" i="13" s="1"/>
  <c r="BW218" i="13"/>
  <c r="AP218" i="13" s="1"/>
  <c r="BV218" i="13"/>
  <c r="AO218" i="13" s="1"/>
  <c r="BV68" i="13"/>
  <c r="BU68" i="13"/>
  <c r="BT68" i="13"/>
  <c r="BS68" i="13"/>
  <c r="BR68" i="13"/>
  <c r="BQ68" i="13"/>
  <c r="BP68" i="13"/>
  <c r="BO68" i="13"/>
  <c r="BN68" i="13"/>
  <c r="BM68" i="13"/>
  <c r="BY68" i="13"/>
  <c r="BW68" i="13"/>
  <c r="BX68" i="13"/>
  <c r="BU121" i="13"/>
  <c r="BT121" i="13"/>
  <c r="BS121" i="13"/>
  <c r="BR121" i="13"/>
  <c r="BQ121" i="13"/>
  <c r="BP121" i="13"/>
  <c r="BO121" i="13"/>
  <c r="BN121" i="13"/>
  <c r="BM121" i="13"/>
  <c r="BX121" i="13"/>
  <c r="BV121" i="13"/>
  <c r="BY121" i="13"/>
  <c r="BW121" i="13"/>
  <c r="BR40" i="13"/>
  <c r="BQ40" i="13"/>
  <c r="BP40" i="13"/>
  <c r="BO40" i="13"/>
  <c r="BN40" i="13"/>
  <c r="BM40" i="13"/>
  <c r="BY40" i="13"/>
  <c r="BX40" i="13"/>
  <c r="BW40" i="13"/>
  <c r="BU40" i="13"/>
  <c r="BS40" i="13"/>
  <c r="BV40" i="13"/>
  <c r="BT40" i="13"/>
  <c r="BX167" i="13"/>
  <c r="BW167" i="13"/>
  <c r="BV167" i="13"/>
  <c r="BU167" i="13"/>
  <c r="BT167" i="13"/>
  <c r="BS167" i="13"/>
  <c r="BR167" i="13"/>
  <c r="BQ167" i="13"/>
  <c r="BP167" i="13"/>
  <c r="BO167" i="13"/>
  <c r="BN167" i="13"/>
  <c r="BM167" i="13"/>
  <c r="BY167" i="13"/>
  <c r="BW204" i="13"/>
  <c r="BV204" i="13"/>
  <c r="BU204" i="13"/>
  <c r="BT204" i="13"/>
  <c r="BS204" i="13"/>
  <c r="BR204" i="13"/>
  <c r="BQ204" i="13"/>
  <c r="BP204" i="13"/>
  <c r="BO204" i="13"/>
  <c r="BN204" i="13"/>
  <c r="BM204" i="13"/>
  <c r="BX204" i="13"/>
  <c r="BY204" i="13"/>
  <c r="BY54" i="13"/>
  <c r="BX54" i="13"/>
  <c r="BW54" i="13"/>
  <c r="BV54" i="13"/>
  <c r="BU54" i="13"/>
  <c r="BT54" i="13"/>
  <c r="BS54" i="13"/>
  <c r="BR54" i="13"/>
  <c r="BQ54" i="13"/>
  <c r="BO54" i="13"/>
  <c r="BM54" i="13"/>
  <c r="BP54" i="13"/>
  <c r="BN54" i="13"/>
  <c r="BY107" i="13"/>
  <c r="BX107" i="13"/>
  <c r="BW107" i="13"/>
  <c r="BV107" i="13"/>
  <c r="BU107" i="13"/>
  <c r="BT107" i="13"/>
  <c r="BS107" i="13"/>
  <c r="BR107" i="13"/>
  <c r="BQ107" i="13"/>
  <c r="BP107" i="13"/>
  <c r="BN107" i="13"/>
  <c r="BO107" i="13"/>
  <c r="BM107" i="13"/>
  <c r="BV277" i="13"/>
  <c r="BU277" i="13"/>
  <c r="BT277" i="13"/>
  <c r="BS277" i="13"/>
  <c r="BR277" i="13"/>
  <c r="BQ277" i="13"/>
  <c r="BP277" i="13"/>
  <c r="BO277" i="13"/>
  <c r="BN277" i="13"/>
  <c r="BM277" i="13"/>
  <c r="BY277" i="13"/>
  <c r="BX277" i="13"/>
  <c r="BW277" i="13"/>
  <c r="BT21" i="13"/>
  <c r="BS21" i="13"/>
  <c r="BR21" i="13"/>
  <c r="BQ21" i="13"/>
  <c r="BP21" i="13"/>
  <c r="BO21" i="13"/>
  <c r="BN21" i="13"/>
  <c r="BX21" i="13"/>
  <c r="BM21" i="13"/>
  <c r="BY21" i="13"/>
  <c r="BW21" i="13"/>
  <c r="BV21" i="13"/>
  <c r="BU21" i="13"/>
  <c r="CG175" i="14"/>
  <c r="DL175" i="14"/>
  <c r="CM159" i="14"/>
  <c r="DR159" i="14"/>
  <c r="CP79" i="14"/>
  <c r="DU79" i="14"/>
  <c r="DO31" i="14"/>
  <c r="CO111" i="14"/>
  <c r="DW111" i="14"/>
  <c r="CQ15" i="14"/>
  <c r="DL15" i="14"/>
  <c r="BS99" i="13"/>
  <c r="BR99" i="13"/>
  <c r="BQ99" i="13"/>
  <c r="BP99" i="13"/>
  <c r="BO99" i="13"/>
  <c r="BN99" i="13"/>
  <c r="BM99" i="13"/>
  <c r="BY99" i="13"/>
  <c r="BX99" i="13"/>
  <c r="BV99" i="13"/>
  <c r="BT99" i="13"/>
  <c r="BW99" i="13"/>
  <c r="BU99" i="13"/>
  <c r="BV193" i="13"/>
  <c r="BU193" i="13"/>
  <c r="BT193" i="13"/>
  <c r="BS193" i="13"/>
  <c r="BR193" i="13"/>
  <c r="BQ193" i="13"/>
  <c r="BP193" i="13"/>
  <c r="BO193" i="13"/>
  <c r="BN193" i="13"/>
  <c r="BM193" i="13"/>
  <c r="BY193" i="13"/>
  <c r="BX193" i="13"/>
  <c r="BW193" i="13"/>
  <c r="BY101" i="13"/>
  <c r="BX101" i="13"/>
  <c r="BW101" i="13"/>
  <c r="BV101" i="13"/>
  <c r="BU101" i="13"/>
  <c r="BT101" i="13"/>
  <c r="BS101" i="13"/>
  <c r="BR101" i="13"/>
  <c r="BQ101" i="13"/>
  <c r="BP101" i="13"/>
  <c r="BO101" i="13"/>
  <c r="BN101" i="13"/>
  <c r="BM101" i="13"/>
  <c r="BP207" i="13"/>
  <c r="BO207" i="13"/>
  <c r="BN207" i="13"/>
  <c r="BM207" i="13"/>
  <c r="BY207" i="13"/>
  <c r="BX207" i="13"/>
  <c r="BW207" i="13"/>
  <c r="BV207" i="13"/>
  <c r="BU207" i="13"/>
  <c r="BT207" i="13"/>
  <c r="BS207" i="13"/>
  <c r="BR207" i="13"/>
  <c r="BQ207" i="13"/>
  <c r="BS128" i="13"/>
  <c r="BR128" i="13"/>
  <c r="BQ128" i="13"/>
  <c r="BP128" i="13"/>
  <c r="BO128" i="13"/>
  <c r="BN128" i="13"/>
  <c r="BM128" i="13"/>
  <c r="BY128" i="13"/>
  <c r="BX128" i="13"/>
  <c r="BW128" i="13"/>
  <c r="BV128" i="13"/>
  <c r="BU128" i="13"/>
  <c r="BT128" i="13"/>
  <c r="BM33" i="13"/>
  <c r="BY33" i="13"/>
  <c r="BX33" i="13"/>
  <c r="BW33" i="13"/>
  <c r="BV33" i="13"/>
  <c r="BU33" i="13"/>
  <c r="BT33" i="13"/>
  <c r="BS33" i="13"/>
  <c r="BR33" i="13"/>
  <c r="BP33" i="13"/>
  <c r="BN33" i="13"/>
  <c r="BQ33" i="13"/>
  <c r="BO33" i="13"/>
  <c r="BY18" i="13"/>
  <c r="BX18" i="13"/>
  <c r="BO18" i="13"/>
  <c r="BW18" i="13"/>
  <c r="BV18" i="13"/>
  <c r="BU18" i="13"/>
  <c r="BT18" i="13"/>
  <c r="BS18" i="13"/>
  <c r="BR18" i="13"/>
  <c r="BQ18" i="13"/>
  <c r="BP18" i="13"/>
  <c r="BN18" i="13"/>
  <c r="BM18" i="13"/>
  <c r="BM274" i="13"/>
  <c r="BY274" i="13"/>
  <c r="BX274" i="13"/>
  <c r="BW274" i="13"/>
  <c r="BV274" i="13"/>
  <c r="BU274" i="13"/>
  <c r="BT274" i="13"/>
  <c r="BS274" i="13"/>
  <c r="BR274" i="13"/>
  <c r="BQ274" i="13"/>
  <c r="BP274" i="13"/>
  <c r="BO274" i="13"/>
  <c r="BN274" i="13"/>
  <c r="BQ202" i="13"/>
  <c r="BP202" i="13"/>
  <c r="BO202" i="13"/>
  <c r="BN202" i="13"/>
  <c r="BM202" i="13"/>
  <c r="BY202" i="13"/>
  <c r="BX202" i="13"/>
  <c r="BW202" i="13"/>
  <c r="BV202" i="13"/>
  <c r="BU202" i="13"/>
  <c r="BT202" i="13"/>
  <c r="BS202" i="13"/>
  <c r="BR202" i="13"/>
  <c r="BY189" i="13"/>
  <c r="BX189" i="13"/>
  <c r="BW189" i="13"/>
  <c r="BV189" i="13"/>
  <c r="BU189" i="13"/>
  <c r="BT189" i="13"/>
  <c r="BS189" i="13"/>
  <c r="BR189" i="13"/>
  <c r="BQ189" i="13"/>
  <c r="BP189" i="13"/>
  <c r="BO189" i="13"/>
  <c r="BN189" i="13"/>
  <c r="BM189" i="13"/>
  <c r="BV52" i="13"/>
  <c r="BU52" i="13"/>
  <c r="BT52" i="13"/>
  <c r="BS52" i="13"/>
  <c r="BR52" i="13"/>
  <c r="BQ52" i="13"/>
  <c r="BP52" i="13"/>
  <c r="BO52" i="13"/>
  <c r="BN52" i="13"/>
  <c r="BM52" i="13"/>
  <c r="BY52" i="13"/>
  <c r="BW52" i="13"/>
  <c r="BX52" i="13"/>
  <c r="BU105" i="13"/>
  <c r="BT105" i="13"/>
  <c r="BS105" i="13"/>
  <c r="BR105" i="13"/>
  <c r="BQ105" i="13"/>
  <c r="BP105" i="13"/>
  <c r="BO105" i="13"/>
  <c r="BN105" i="13"/>
  <c r="BM105" i="13"/>
  <c r="BX105" i="13"/>
  <c r="BV105" i="13"/>
  <c r="BY105" i="13"/>
  <c r="BW105" i="13"/>
  <c r="BO280" i="13"/>
  <c r="BN280" i="13"/>
  <c r="BM280" i="13"/>
  <c r="BY280" i="13"/>
  <c r="BX280" i="13"/>
  <c r="BW280" i="13"/>
  <c r="BV280" i="13"/>
  <c r="BU280" i="13"/>
  <c r="BT280" i="13"/>
  <c r="BS280" i="13"/>
  <c r="BR280" i="13"/>
  <c r="BQ280" i="13"/>
  <c r="BP280" i="13"/>
  <c r="BM24" i="13"/>
  <c r="BY24" i="13"/>
  <c r="BX24" i="13"/>
  <c r="BW24" i="13"/>
  <c r="BV24" i="13"/>
  <c r="BQ24" i="13"/>
  <c r="BU24" i="13"/>
  <c r="BT24" i="13"/>
  <c r="BS24" i="13"/>
  <c r="BR24" i="13"/>
  <c r="BP24" i="13"/>
  <c r="BO24" i="13"/>
  <c r="BN24" i="13"/>
  <c r="BX151" i="13"/>
  <c r="BW151" i="13"/>
  <c r="BV151" i="13"/>
  <c r="BU151" i="13"/>
  <c r="BT151" i="13"/>
  <c r="BS151" i="13"/>
  <c r="BR151" i="13"/>
  <c r="BQ151" i="13"/>
  <c r="BP151" i="13"/>
  <c r="BO151" i="13"/>
  <c r="BN151" i="13"/>
  <c r="BM151" i="13"/>
  <c r="BY151" i="13"/>
  <c r="BW188" i="13"/>
  <c r="BV188" i="13"/>
  <c r="BU188" i="13"/>
  <c r="BT188" i="13"/>
  <c r="BS188" i="13"/>
  <c r="BR188" i="13"/>
  <c r="BQ188" i="13"/>
  <c r="BP188" i="13"/>
  <c r="BO188" i="13"/>
  <c r="BN188" i="13"/>
  <c r="BM188" i="13"/>
  <c r="BY188" i="13"/>
  <c r="BX188" i="13"/>
  <c r="BY38" i="13"/>
  <c r="BX38" i="13"/>
  <c r="BW38" i="13"/>
  <c r="BV38" i="13"/>
  <c r="BU38" i="13"/>
  <c r="BT38" i="13"/>
  <c r="BS38" i="13"/>
  <c r="BR38" i="13"/>
  <c r="BQ38" i="13"/>
  <c r="BO38" i="13"/>
  <c r="BM38" i="13"/>
  <c r="BP38" i="13"/>
  <c r="BN38" i="13"/>
  <c r="BY91" i="13"/>
  <c r="BX91" i="13"/>
  <c r="BW91" i="13"/>
  <c r="BV91" i="13"/>
  <c r="BU91" i="13"/>
  <c r="BT91" i="13"/>
  <c r="BS91" i="13"/>
  <c r="BR91" i="13"/>
  <c r="BQ91" i="13"/>
  <c r="BP91" i="13"/>
  <c r="BN91" i="13"/>
  <c r="BO91" i="13"/>
  <c r="BM91" i="13"/>
  <c r="BV261" i="13"/>
  <c r="BU261" i="13"/>
  <c r="BT261" i="13"/>
  <c r="BS261" i="13"/>
  <c r="BR261" i="13"/>
  <c r="BQ261" i="13"/>
  <c r="BP261" i="13"/>
  <c r="BO261" i="13"/>
  <c r="BN261" i="13"/>
  <c r="BM261" i="13"/>
  <c r="BY261" i="13"/>
  <c r="BX261" i="13"/>
  <c r="BW261" i="13"/>
  <c r="BT5" i="13"/>
  <c r="BS5" i="13"/>
  <c r="BR5" i="13"/>
  <c r="BQ5" i="13"/>
  <c r="BX5" i="13"/>
  <c r="BP5" i="13"/>
  <c r="BO5" i="13"/>
  <c r="BN5" i="13"/>
  <c r="BM5" i="13"/>
  <c r="BY5" i="13"/>
  <c r="BW5" i="13"/>
  <c r="BV5" i="13"/>
  <c r="BU5" i="13"/>
  <c r="CH175" i="14"/>
  <c r="DM175" i="14"/>
  <c r="CN159" i="14"/>
  <c r="DU159" i="14"/>
  <c r="CQ79" i="14"/>
  <c r="DV79" i="14"/>
  <c r="DQ31" i="14"/>
  <c r="CP111" i="14"/>
  <c r="CE15" i="14"/>
  <c r="DM15" i="14"/>
  <c r="BW111" i="13"/>
  <c r="BV111" i="13"/>
  <c r="BU111" i="13"/>
  <c r="BT111" i="13"/>
  <c r="BS111" i="13"/>
  <c r="BR111" i="13"/>
  <c r="BQ111" i="13"/>
  <c r="BP111" i="13"/>
  <c r="BO111" i="13"/>
  <c r="BN111" i="13"/>
  <c r="BM111" i="13"/>
  <c r="BX111" i="13"/>
  <c r="BY111" i="13"/>
  <c r="BX42" i="13"/>
  <c r="BW42" i="13"/>
  <c r="BV42" i="13"/>
  <c r="BU42" i="13"/>
  <c r="BT42" i="13"/>
  <c r="BS42" i="13"/>
  <c r="BR42" i="13"/>
  <c r="BQ42" i="13"/>
  <c r="BP42" i="13"/>
  <c r="BO42" i="13"/>
  <c r="BN42" i="13"/>
  <c r="BM42" i="13"/>
  <c r="BY42" i="13"/>
  <c r="BU134" i="13"/>
  <c r="BT134" i="13"/>
  <c r="BS134" i="13"/>
  <c r="BR134" i="13"/>
  <c r="BQ134" i="13"/>
  <c r="BP134" i="13"/>
  <c r="BO134" i="13"/>
  <c r="BN134" i="13"/>
  <c r="BM134" i="13"/>
  <c r="BY134" i="13"/>
  <c r="BX134" i="13"/>
  <c r="BW134" i="13"/>
  <c r="BV134" i="13"/>
  <c r="BT46" i="13"/>
  <c r="BS46" i="13"/>
  <c r="BR46" i="13"/>
  <c r="BQ46" i="13"/>
  <c r="BP46" i="13"/>
  <c r="BO46" i="13"/>
  <c r="BN46" i="13"/>
  <c r="BM46" i="13"/>
  <c r="BY46" i="13"/>
  <c r="BW46" i="13"/>
  <c r="BU46" i="13"/>
  <c r="BX46" i="13"/>
  <c r="BV46" i="13"/>
  <c r="BT62" i="13"/>
  <c r="BS62" i="13"/>
  <c r="BR62" i="13"/>
  <c r="BQ62" i="13"/>
  <c r="BP62" i="13"/>
  <c r="BO62" i="13"/>
  <c r="BN62" i="13"/>
  <c r="BM62" i="13"/>
  <c r="BY62" i="13"/>
  <c r="BW62" i="13"/>
  <c r="BU62" i="13"/>
  <c r="BX62" i="13"/>
  <c r="BV62" i="13"/>
  <c r="BT223" i="13"/>
  <c r="AM223" i="13" s="1"/>
  <c r="BS223" i="13"/>
  <c r="AL223" i="13" s="1"/>
  <c r="BR223" i="13"/>
  <c r="AK223" i="13" s="1"/>
  <c r="BQ223" i="13"/>
  <c r="AJ223" i="13" s="1"/>
  <c r="BP223" i="13"/>
  <c r="AI223" i="13" s="1"/>
  <c r="BO223" i="13"/>
  <c r="AH223" i="13" s="1"/>
  <c r="BN223" i="13"/>
  <c r="AG223" i="13" s="1"/>
  <c r="BM223" i="13"/>
  <c r="AF223" i="13" s="1"/>
  <c r="BY223" i="13"/>
  <c r="AR223" i="13" s="1"/>
  <c r="BX223" i="13"/>
  <c r="AQ223" i="13" s="1"/>
  <c r="BW223" i="13"/>
  <c r="AP223" i="13" s="1"/>
  <c r="BV223" i="13"/>
  <c r="AO223" i="13" s="1"/>
  <c r="BU223" i="13"/>
  <c r="AN223" i="13" s="1"/>
  <c r="BS144" i="13"/>
  <c r="BR144" i="13"/>
  <c r="BQ144" i="13"/>
  <c r="BP144" i="13"/>
  <c r="BO144" i="13"/>
  <c r="BN144" i="13"/>
  <c r="BM144" i="13"/>
  <c r="BY144" i="13"/>
  <c r="BX144" i="13"/>
  <c r="BW144" i="13"/>
  <c r="BV144" i="13"/>
  <c r="BU144" i="13"/>
  <c r="BT144" i="13"/>
  <c r="BM49" i="13"/>
  <c r="BY49" i="13"/>
  <c r="BX49" i="13"/>
  <c r="BW49" i="13"/>
  <c r="BV49" i="13"/>
  <c r="BU49" i="13"/>
  <c r="BT49" i="13"/>
  <c r="BS49" i="13"/>
  <c r="BR49" i="13"/>
  <c r="BP49" i="13"/>
  <c r="BN49" i="13"/>
  <c r="BQ49" i="13"/>
  <c r="BO49" i="13"/>
  <c r="BP34" i="13"/>
  <c r="BN34" i="13"/>
  <c r="BM34" i="13"/>
  <c r="BY34" i="13"/>
  <c r="BX34" i="13"/>
  <c r="BW34" i="13"/>
  <c r="BV34" i="13"/>
  <c r="BU34" i="13"/>
  <c r="BS34" i="13"/>
  <c r="BQ34" i="13"/>
  <c r="BR34" i="13"/>
  <c r="BO34" i="13"/>
  <c r="BT34" i="13"/>
  <c r="BQ186" i="13"/>
  <c r="BP186" i="13"/>
  <c r="BO186" i="13"/>
  <c r="BN186" i="13"/>
  <c r="BM186" i="13"/>
  <c r="BY186" i="13"/>
  <c r="BX186" i="13"/>
  <c r="BW186" i="13"/>
  <c r="BV186" i="13"/>
  <c r="BU186" i="13"/>
  <c r="BT186" i="13"/>
  <c r="BS186" i="13"/>
  <c r="BR186" i="13"/>
  <c r="BV36" i="13"/>
  <c r="BU36" i="13"/>
  <c r="BT36" i="13"/>
  <c r="BS36" i="13"/>
  <c r="BR36" i="13"/>
  <c r="BQ36" i="13"/>
  <c r="BP36" i="13"/>
  <c r="BO36" i="13"/>
  <c r="BN36" i="13"/>
  <c r="BM36" i="13"/>
  <c r="BY36" i="13"/>
  <c r="BW36" i="13"/>
  <c r="BX36" i="13"/>
  <c r="BU89" i="13"/>
  <c r="BT89" i="13"/>
  <c r="BS89" i="13"/>
  <c r="BR89" i="13"/>
  <c r="BQ89" i="13"/>
  <c r="BP89" i="13"/>
  <c r="BO89" i="13"/>
  <c r="BN89" i="13"/>
  <c r="BM89" i="13"/>
  <c r="BX89" i="13"/>
  <c r="BV89" i="13"/>
  <c r="BY89" i="13"/>
  <c r="BW89" i="13"/>
  <c r="BO264" i="13"/>
  <c r="BN264" i="13"/>
  <c r="BM264" i="13"/>
  <c r="BY264" i="13"/>
  <c r="BX264" i="13"/>
  <c r="BW264" i="13"/>
  <c r="BV264" i="13"/>
  <c r="BU264" i="13"/>
  <c r="BT264" i="13"/>
  <c r="BS264" i="13"/>
  <c r="BR264" i="13"/>
  <c r="BQ264" i="13"/>
  <c r="BP264" i="13"/>
  <c r="BM8" i="13"/>
  <c r="BY8" i="13"/>
  <c r="BX8" i="13"/>
  <c r="BW8" i="13"/>
  <c r="BQ8" i="13"/>
  <c r="BV8" i="13"/>
  <c r="BU8" i="13"/>
  <c r="BT8" i="13"/>
  <c r="BS8" i="13"/>
  <c r="BR8" i="13"/>
  <c r="BP8" i="13"/>
  <c r="BO8" i="13"/>
  <c r="BN8" i="13"/>
  <c r="BX135" i="13"/>
  <c r="BW135" i="13"/>
  <c r="BV135" i="13"/>
  <c r="BU135" i="13"/>
  <c r="BT135" i="13"/>
  <c r="BS135" i="13"/>
  <c r="BR135" i="13"/>
  <c r="BQ135" i="13"/>
  <c r="BP135" i="13"/>
  <c r="BO135" i="13"/>
  <c r="BN135" i="13"/>
  <c r="BM135" i="13"/>
  <c r="BY135" i="13"/>
  <c r="BW172" i="13"/>
  <c r="BV172" i="13"/>
  <c r="BU172" i="13"/>
  <c r="BT172" i="13"/>
  <c r="BS172" i="13"/>
  <c r="BR172" i="13"/>
  <c r="BQ172" i="13"/>
  <c r="BP172" i="13"/>
  <c r="BO172" i="13"/>
  <c r="BN172" i="13"/>
  <c r="BM172" i="13"/>
  <c r="BY172" i="13"/>
  <c r="BX172" i="13"/>
  <c r="BY278" i="13"/>
  <c r="BX278" i="13"/>
  <c r="BW278" i="13"/>
  <c r="BV278" i="13"/>
  <c r="BU278" i="13"/>
  <c r="BT278" i="13"/>
  <c r="BS278" i="13"/>
  <c r="BR278" i="13"/>
  <c r="BQ278" i="13"/>
  <c r="BP278" i="13"/>
  <c r="BO278" i="13"/>
  <c r="BN278" i="13"/>
  <c r="BM278" i="13"/>
  <c r="BW22" i="13"/>
  <c r="BV22" i="13"/>
  <c r="BU22" i="13"/>
  <c r="BT22" i="13"/>
  <c r="BS22" i="13"/>
  <c r="BR22" i="13"/>
  <c r="BQ22" i="13"/>
  <c r="BP22" i="13"/>
  <c r="BO22" i="13"/>
  <c r="BN22" i="13"/>
  <c r="BM22" i="13"/>
  <c r="BY22" i="13"/>
  <c r="BX22" i="13"/>
  <c r="BY75" i="13"/>
  <c r="BX75" i="13"/>
  <c r="BW75" i="13"/>
  <c r="BV75" i="13"/>
  <c r="BU75" i="13"/>
  <c r="BT75" i="13"/>
  <c r="BS75" i="13"/>
  <c r="BR75" i="13"/>
  <c r="BQ75" i="13"/>
  <c r="BP75" i="13"/>
  <c r="BN75" i="13"/>
  <c r="BO75" i="13"/>
  <c r="BM75" i="13"/>
  <c r="BV245" i="13"/>
  <c r="BU245" i="13"/>
  <c r="BT245" i="13"/>
  <c r="BS245" i="13"/>
  <c r="BR245" i="13"/>
  <c r="BQ245" i="13"/>
  <c r="BP245" i="13"/>
  <c r="BO245" i="13"/>
  <c r="BN245" i="13"/>
  <c r="BM245" i="13"/>
  <c r="BY245" i="13"/>
  <c r="BX245" i="13"/>
  <c r="BW245" i="13"/>
  <c r="CI175" i="14"/>
  <c r="DN175" i="14"/>
  <c r="CO159" i="14"/>
  <c r="DV159" i="14"/>
  <c r="CE79" i="14"/>
  <c r="DW79" i="14"/>
  <c r="DT31" i="14"/>
  <c r="CQ111" i="14"/>
  <c r="CF15" i="14"/>
  <c r="DV15" i="14"/>
  <c r="BN19" i="13"/>
  <c r="BM19" i="13"/>
  <c r="BY19" i="13"/>
  <c r="BX19" i="13"/>
  <c r="BW19" i="13"/>
  <c r="BV19" i="13"/>
  <c r="BU19" i="13"/>
  <c r="BR19" i="13"/>
  <c r="BT19" i="13"/>
  <c r="BS19" i="13"/>
  <c r="BQ19" i="13"/>
  <c r="BP19" i="13"/>
  <c r="BO19" i="13"/>
  <c r="BT239" i="13"/>
  <c r="AM239" i="13" s="1"/>
  <c r="BS239" i="13"/>
  <c r="AL239" i="13" s="1"/>
  <c r="BR239" i="13"/>
  <c r="AK239" i="13" s="1"/>
  <c r="BQ239" i="13"/>
  <c r="AJ239" i="13" s="1"/>
  <c r="BP239" i="13"/>
  <c r="AI239" i="13" s="1"/>
  <c r="BO239" i="13"/>
  <c r="AH239" i="13" s="1"/>
  <c r="BN239" i="13"/>
  <c r="AG239" i="13" s="1"/>
  <c r="BM239" i="13"/>
  <c r="AF239" i="13" s="1"/>
  <c r="BY239" i="13"/>
  <c r="AR239" i="13" s="1"/>
  <c r="BX239" i="13"/>
  <c r="AQ239" i="13" s="1"/>
  <c r="BW239" i="13"/>
  <c r="AP239" i="13" s="1"/>
  <c r="BV239" i="13"/>
  <c r="AO239" i="13" s="1"/>
  <c r="BU239" i="13"/>
  <c r="AN239" i="13" s="1"/>
  <c r="BM65" i="13"/>
  <c r="BY65" i="13"/>
  <c r="BX65" i="13"/>
  <c r="BW65" i="13"/>
  <c r="BV65" i="13"/>
  <c r="BU65" i="13"/>
  <c r="BT65" i="13"/>
  <c r="BS65" i="13"/>
  <c r="BR65" i="13"/>
  <c r="BP65" i="13"/>
  <c r="BN65" i="13"/>
  <c r="BQ65" i="13"/>
  <c r="BO65" i="13"/>
  <c r="BP50" i="13"/>
  <c r="BO50" i="13"/>
  <c r="BN50" i="13"/>
  <c r="BM50" i="13"/>
  <c r="BY50" i="13"/>
  <c r="BX50" i="13"/>
  <c r="BW50" i="13"/>
  <c r="BV50" i="13"/>
  <c r="BU50" i="13"/>
  <c r="BS50" i="13"/>
  <c r="BQ50" i="13"/>
  <c r="BT50" i="13"/>
  <c r="BR50" i="13"/>
  <c r="BQ170" i="13"/>
  <c r="BP170" i="13"/>
  <c r="BO170" i="13"/>
  <c r="BN170" i="13"/>
  <c r="BM170" i="13"/>
  <c r="BY170" i="13"/>
  <c r="BX170" i="13"/>
  <c r="BW170" i="13"/>
  <c r="BV170" i="13"/>
  <c r="BU170" i="13"/>
  <c r="BT170" i="13"/>
  <c r="BS170" i="13"/>
  <c r="BR170" i="13"/>
  <c r="BS276" i="13"/>
  <c r="BR276" i="13"/>
  <c r="BQ276" i="13"/>
  <c r="BP276" i="13"/>
  <c r="BO276" i="13"/>
  <c r="BN276" i="13"/>
  <c r="BM276" i="13"/>
  <c r="BY276" i="13"/>
  <c r="BX276" i="13"/>
  <c r="BW276" i="13"/>
  <c r="BV276" i="13"/>
  <c r="BT276" i="13"/>
  <c r="BU276" i="13"/>
  <c r="BQ20" i="13"/>
  <c r="BP20" i="13"/>
  <c r="BO20" i="13"/>
  <c r="BN20" i="13"/>
  <c r="BM20" i="13"/>
  <c r="BU20" i="13"/>
  <c r="BY20" i="13"/>
  <c r="BX20" i="13"/>
  <c r="BW20" i="13"/>
  <c r="BV20" i="13"/>
  <c r="BT20" i="13"/>
  <c r="BS20" i="13"/>
  <c r="BR20" i="13"/>
  <c r="BU73" i="13"/>
  <c r="BT73" i="13"/>
  <c r="BS73" i="13"/>
  <c r="BR73" i="13"/>
  <c r="BQ73" i="13"/>
  <c r="BP73" i="13"/>
  <c r="BO73" i="13"/>
  <c r="BN73" i="13"/>
  <c r="BM73" i="13"/>
  <c r="BX73" i="13"/>
  <c r="BV73" i="13"/>
  <c r="BY73" i="13"/>
  <c r="BW73" i="13"/>
  <c r="BO248" i="13"/>
  <c r="AH248" i="13" s="1"/>
  <c r="BN248" i="13"/>
  <c r="AG248" i="13" s="1"/>
  <c r="BM248" i="13"/>
  <c r="AF248" i="13" s="1"/>
  <c r="BY248" i="13"/>
  <c r="AR248" i="13" s="1"/>
  <c r="BX248" i="13"/>
  <c r="AQ248" i="13" s="1"/>
  <c r="BW248" i="13"/>
  <c r="AP248" i="13" s="1"/>
  <c r="BV248" i="13"/>
  <c r="AO248" i="13" s="1"/>
  <c r="BU248" i="13"/>
  <c r="AN248" i="13" s="1"/>
  <c r="BT248" i="13"/>
  <c r="AM248" i="13" s="1"/>
  <c r="BS248" i="13"/>
  <c r="AL248" i="13" s="1"/>
  <c r="BR248" i="13"/>
  <c r="AK248" i="13" s="1"/>
  <c r="BQ248" i="13"/>
  <c r="AJ248" i="13" s="1"/>
  <c r="BP248" i="13"/>
  <c r="AI248" i="13" s="1"/>
  <c r="BY125" i="13"/>
  <c r="BX125" i="13"/>
  <c r="BW125" i="13"/>
  <c r="BV125" i="13"/>
  <c r="BU125" i="13"/>
  <c r="BT125" i="13"/>
  <c r="BS125" i="13"/>
  <c r="BR125" i="13"/>
  <c r="BQ125" i="13"/>
  <c r="BP125" i="13"/>
  <c r="BO125" i="13"/>
  <c r="BN125" i="13"/>
  <c r="BM125" i="13"/>
  <c r="BO119" i="13"/>
  <c r="BN119" i="13"/>
  <c r="BM119" i="13"/>
  <c r="BY119" i="13"/>
  <c r="BX119" i="13"/>
  <c r="BW119" i="13"/>
  <c r="BV119" i="13"/>
  <c r="BU119" i="13"/>
  <c r="BT119" i="13"/>
  <c r="BR119" i="13"/>
  <c r="BP119" i="13"/>
  <c r="BS119" i="13"/>
  <c r="BQ119" i="13"/>
  <c r="BW140" i="13"/>
  <c r="BV140" i="13"/>
  <c r="BU140" i="13"/>
  <c r="BT140" i="13"/>
  <c r="BS140" i="13"/>
  <c r="BR140" i="13"/>
  <c r="BQ140" i="13"/>
  <c r="BP140" i="13"/>
  <c r="BO140" i="13"/>
  <c r="BN140" i="13"/>
  <c r="BM140" i="13"/>
  <c r="BY140" i="13"/>
  <c r="BX140" i="13"/>
  <c r="BY262" i="13"/>
  <c r="BX262" i="13"/>
  <c r="BW262" i="13"/>
  <c r="BV262" i="13"/>
  <c r="BU262" i="13"/>
  <c r="BT262" i="13"/>
  <c r="BS262" i="13"/>
  <c r="BR262" i="13"/>
  <c r="BQ262" i="13"/>
  <c r="BP262" i="13"/>
  <c r="BO262" i="13"/>
  <c r="BN262" i="13"/>
  <c r="BM262" i="13"/>
  <c r="BW6" i="13"/>
  <c r="BV6" i="13"/>
  <c r="BU6" i="13"/>
  <c r="BT6" i="13"/>
  <c r="BS6" i="13"/>
  <c r="BR6" i="13"/>
  <c r="BQ6" i="13"/>
  <c r="BP6" i="13"/>
  <c r="BO6" i="13"/>
  <c r="BN6" i="13"/>
  <c r="BM6" i="13"/>
  <c r="BY6" i="13"/>
  <c r="BX6" i="13"/>
  <c r="BY59" i="13"/>
  <c r="BX59" i="13"/>
  <c r="BW59" i="13"/>
  <c r="BV59" i="13"/>
  <c r="BU59" i="13"/>
  <c r="BT59" i="13"/>
  <c r="BS59" i="13"/>
  <c r="BR59" i="13"/>
  <c r="BQ59" i="13"/>
  <c r="BP59" i="13"/>
  <c r="BN59" i="13"/>
  <c r="BO59" i="13"/>
  <c r="BM59" i="13"/>
  <c r="BV229" i="13"/>
  <c r="BU229" i="13"/>
  <c r="BT229" i="13"/>
  <c r="BS229" i="13"/>
  <c r="BR229" i="13"/>
  <c r="BQ229" i="13"/>
  <c r="BP229" i="13"/>
  <c r="BO229" i="13"/>
  <c r="BN229" i="13"/>
  <c r="BM229" i="13"/>
  <c r="BY229" i="13"/>
  <c r="BX229" i="13"/>
  <c r="BW229" i="13"/>
  <c r="CJ175" i="14"/>
  <c r="DO175" i="14"/>
  <c r="CP159" i="14"/>
  <c r="DW159" i="14"/>
  <c r="CF79" i="14"/>
  <c r="CF31" i="14"/>
  <c r="DN31" i="14"/>
  <c r="CE111" i="14"/>
  <c r="CG15" i="14"/>
  <c r="DW15" i="14"/>
  <c r="BS35" i="13"/>
  <c r="BQ35" i="13"/>
  <c r="BP35" i="13"/>
  <c r="BO35" i="13"/>
  <c r="BN35" i="13"/>
  <c r="BM35" i="13"/>
  <c r="BY35" i="13"/>
  <c r="BX35" i="13"/>
  <c r="BV35" i="13"/>
  <c r="BT35" i="13"/>
  <c r="BW35" i="13"/>
  <c r="BU35" i="13"/>
  <c r="BR35" i="13"/>
  <c r="BY247" i="13"/>
  <c r="AR247" i="13" s="1"/>
  <c r="BX247" i="13"/>
  <c r="AQ247" i="13" s="1"/>
  <c r="BW247" i="13"/>
  <c r="AP247" i="13" s="1"/>
  <c r="BV247" i="13"/>
  <c r="AO247" i="13" s="1"/>
  <c r="BU247" i="13"/>
  <c r="AN247" i="13" s="1"/>
  <c r="BT247" i="13"/>
  <c r="AM247" i="13" s="1"/>
  <c r="BS247" i="13"/>
  <c r="AL247" i="13" s="1"/>
  <c r="BR247" i="13"/>
  <c r="AK247" i="13" s="1"/>
  <c r="BQ247" i="13"/>
  <c r="AJ247" i="13" s="1"/>
  <c r="BP247" i="13"/>
  <c r="AI247" i="13" s="1"/>
  <c r="BO247" i="13"/>
  <c r="AH247" i="13" s="1"/>
  <c r="BM247" i="13"/>
  <c r="AF247" i="13" s="1"/>
  <c r="BN247" i="13"/>
  <c r="AG247" i="13" s="1"/>
  <c r="BT78" i="13"/>
  <c r="BS78" i="13"/>
  <c r="BR78" i="13"/>
  <c r="BQ78" i="13"/>
  <c r="BP78" i="13"/>
  <c r="BO78" i="13"/>
  <c r="BN78" i="13"/>
  <c r="BM78" i="13"/>
  <c r="BY78" i="13"/>
  <c r="BW78" i="13"/>
  <c r="BU78" i="13"/>
  <c r="BX78" i="13"/>
  <c r="BV78" i="13"/>
  <c r="BY163" i="13"/>
  <c r="BX163" i="13"/>
  <c r="BW163" i="13"/>
  <c r="BV163" i="13"/>
  <c r="BU163" i="13"/>
  <c r="BT163" i="13"/>
  <c r="BS163" i="13"/>
  <c r="BR163" i="13"/>
  <c r="BQ163" i="13"/>
  <c r="BP163" i="13"/>
  <c r="BO163" i="13"/>
  <c r="BN163" i="13"/>
  <c r="BM163" i="13"/>
  <c r="BS160" i="13"/>
  <c r="BR160" i="13"/>
  <c r="BQ160" i="13"/>
  <c r="BP160" i="13"/>
  <c r="BO160" i="13"/>
  <c r="BN160" i="13"/>
  <c r="BM160" i="13"/>
  <c r="BY160" i="13"/>
  <c r="BX160" i="13"/>
  <c r="BW160" i="13"/>
  <c r="BV160" i="13"/>
  <c r="BU160" i="13"/>
  <c r="BT160" i="13"/>
  <c r="BT94" i="13"/>
  <c r="BS94" i="13"/>
  <c r="BR94" i="13"/>
  <c r="BQ94" i="13"/>
  <c r="BP94" i="13"/>
  <c r="BO94" i="13"/>
  <c r="BN94" i="13"/>
  <c r="BM94" i="13"/>
  <c r="BY94" i="13"/>
  <c r="BW94" i="13"/>
  <c r="BU94" i="13"/>
  <c r="BX94" i="13"/>
  <c r="BV94" i="13"/>
  <c r="BT255" i="13"/>
  <c r="AM255" i="13" s="1"/>
  <c r="BS255" i="13"/>
  <c r="AL255" i="13" s="1"/>
  <c r="BR255" i="13"/>
  <c r="AK255" i="13" s="1"/>
  <c r="BQ255" i="13"/>
  <c r="AJ255" i="13" s="1"/>
  <c r="BP255" i="13"/>
  <c r="AI255" i="13" s="1"/>
  <c r="BO255" i="13"/>
  <c r="AH255" i="13" s="1"/>
  <c r="BN255" i="13"/>
  <c r="AG255" i="13" s="1"/>
  <c r="BM255" i="13"/>
  <c r="AF255" i="13" s="1"/>
  <c r="BY255" i="13"/>
  <c r="AR255" i="13" s="1"/>
  <c r="BX255" i="13"/>
  <c r="AQ255" i="13" s="1"/>
  <c r="BW255" i="13"/>
  <c r="AP255" i="13" s="1"/>
  <c r="BV255" i="13"/>
  <c r="AO255" i="13" s="1"/>
  <c r="BU255" i="13"/>
  <c r="AN255" i="13" s="1"/>
  <c r="BS176" i="13"/>
  <c r="BR176" i="13"/>
  <c r="BQ176" i="13"/>
  <c r="BP176" i="13"/>
  <c r="BO176" i="13"/>
  <c r="BN176" i="13"/>
  <c r="BM176" i="13"/>
  <c r="BY176" i="13"/>
  <c r="BX176" i="13"/>
  <c r="BW176" i="13"/>
  <c r="BV176" i="13"/>
  <c r="BU176" i="13"/>
  <c r="BT176" i="13"/>
  <c r="BM81" i="13"/>
  <c r="BY81" i="13"/>
  <c r="BX81" i="13"/>
  <c r="BW81" i="13"/>
  <c r="BV81" i="13"/>
  <c r="BU81" i="13"/>
  <c r="BT81" i="13"/>
  <c r="BS81" i="13"/>
  <c r="BR81" i="13"/>
  <c r="BP81" i="13"/>
  <c r="BN81" i="13"/>
  <c r="BQ81" i="13"/>
  <c r="BO81" i="13"/>
  <c r="BP66" i="13"/>
  <c r="BO66" i="13"/>
  <c r="BN66" i="13"/>
  <c r="BM66" i="13"/>
  <c r="BY66" i="13"/>
  <c r="BX66" i="13"/>
  <c r="BW66" i="13"/>
  <c r="BV66" i="13"/>
  <c r="BU66" i="13"/>
  <c r="BS66" i="13"/>
  <c r="BQ66" i="13"/>
  <c r="BT66" i="13"/>
  <c r="BR66" i="13"/>
  <c r="BQ154" i="13"/>
  <c r="BP154" i="13"/>
  <c r="BO154" i="13"/>
  <c r="BN154" i="13"/>
  <c r="BM154" i="13"/>
  <c r="BY154" i="13"/>
  <c r="BX154" i="13"/>
  <c r="BW154" i="13"/>
  <c r="BV154" i="13"/>
  <c r="BU154" i="13"/>
  <c r="BT154" i="13"/>
  <c r="BS154" i="13"/>
  <c r="BR154" i="13"/>
  <c r="BS260" i="13"/>
  <c r="BR260" i="13"/>
  <c r="BQ260" i="13"/>
  <c r="BP260" i="13"/>
  <c r="BO260" i="13"/>
  <c r="BN260" i="13"/>
  <c r="BM260" i="13"/>
  <c r="BY260" i="13"/>
  <c r="BX260" i="13"/>
  <c r="BW260" i="13"/>
  <c r="BV260" i="13"/>
  <c r="BU260" i="13"/>
  <c r="BT260" i="13"/>
  <c r="BQ4" i="13"/>
  <c r="BP4" i="13"/>
  <c r="BO4" i="13"/>
  <c r="BN4" i="13"/>
  <c r="BM4" i="13"/>
  <c r="BU4" i="13"/>
  <c r="BY4" i="13"/>
  <c r="BX4" i="13"/>
  <c r="BW4" i="13"/>
  <c r="BV4" i="13"/>
  <c r="BT4" i="13"/>
  <c r="BS4" i="13"/>
  <c r="BR4" i="13"/>
  <c r="BU57" i="13"/>
  <c r="BT57" i="13"/>
  <c r="BS57" i="13"/>
  <c r="BR57" i="13"/>
  <c r="BQ57" i="13"/>
  <c r="BP57" i="13"/>
  <c r="BO57" i="13"/>
  <c r="BN57" i="13"/>
  <c r="BM57" i="13"/>
  <c r="BX57" i="13"/>
  <c r="BV57" i="13"/>
  <c r="BY57" i="13"/>
  <c r="BW57" i="13"/>
  <c r="BO232" i="13"/>
  <c r="BN232" i="13"/>
  <c r="BM232" i="13"/>
  <c r="BY232" i="13"/>
  <c r="BX232" i="13"/>
  <c r="BW232" i="13"/>
  <c r="BV232" i="13"/>
  <c r="BU232" i="13"/>
  <c r="BT232" i="13"/>
  <c r="BS232" i="13"/>
  <c r="BR232" i="13"/>
  <c r="BQ232" i="13"/>
  <c r="BP232" i="13"/>
  <c r="BN269" i="13"/>
  <c r="BM269" i="13"/>
  <c r="BY269" i="13"/>
  <c r="BX269" i="13"/>
  <c r="BW269" i="13"/>
  <c r="BV269" i="13"/>
  <c r="BU269" i="13"/>
  <c r="BT269" i="13"/>
  <c r="BS269" i="13"/>
  <c r="BR269" i="13"/>
  <c r="BQ269" i="13"/>
  <c r="BP269" i="13"/>
  <c r="BO269" i="13"/>
  <c r="BO103" i="13"/>
  <c r="BN103" i="13"/>
  <c r="BM103" i="13"/>
  <c r="BY103" i="13"/>
  <c r="BX103" i="13"/>
  <c r="BW103" i="13"/>
  <c r="BV103" i="13"/>
  <c r="BU103" i="13"/>
  <c r="BT103" i="13"/>
  <c r="BR103" i="13"/>
  <c r="BP103" i="13"/>
  <c r="BS103" i="13"/>
  <c r="BQ103" i="13"/>
  <c r="BW124" i="13"/>
  <c r="BV124" i="13"/>
  <c r="BU124" i="13"/>
  <c r="BT124" i="13"/>
  <c r="BS124" i="13"/>
  <c r="BR124" i="13"/>
  <c r="BQ124" i="13"/>
  <c r="BP124" i="13"/>
  <c r="BO124" i="13"/>
  <c r="BN124" i="13"/>
  <c r="BM124" i="13"/>
  <c r="BY124" i="13"/>
  <c r="BX124" i="13"/>
  <c r="BY246" i="13"/>
  <c r="AR246" i="13" s="1"/>
  <c r="BX246" i="13"/>
  <c r="AQ246" i="13" s="1"/>
  <c r="BW246" i="13"/>
  <c r="AP246" i="13" s="1"/>
  <c r="BV246" i="13"/>
  <c r="AO246" i="13" s="1"/>
  <c r="BU246" i="13"/>
  <c r="AN246" i="13" s="1"/>
  <c r="BT246" i="13"/>
  <c r="AM246" i="13" s="1"/>
  <c r="BS246" i="13"/>
  <c r="AL246" i="13" s="1"/>
  <c r="BR246" i="13"/>
  <c r="AK246" i="13" s="1"/>
  <c r="BQ246" i="13"/>
  <c r="AJ246" i="13" s="1"/>
  <c r="BP246" i="13"/>
  <c r="AI246" i="13" s="1"/>
  <c r="BO246" i="13"/>
  <c r="AH246" i="13" s="1"/>
  <c r="BN246" i="13"/>
  <c r="AG246" i="13" s="1"/>
  <c r="BM246" i="13"/>
  <c r="AF246" i="13" s="1"/>
  <c r="BY43" i="13"/>
  <c r="BX43" i="13"/>
  <c r="BW43" i="13"/>
  <c r="BV43" i="13"/>
  <c r="BU43" i="13"/>
  <c r="BT43" i="13"/>
  <c r="BS43" i="13"/>
  <c r="BR43" i="13"/>
  <c r="BQ43" i="13"/>
  <c r="BP43" i="13"/>
  <c r="BN43" i="13"/>
  <c r="BO43" i="13"/>
  <c r="BM43" i="13"/>
  <c r="BR213" i="13"/>
  <c r="AK213" i="13" s="1"/>
  <c r="BQ213" i="13"/>
  <c r="AJ213" i="13" s="1"/>
  <c r="BP213" i="13"/>
  <c r="AI213" i="13" s="1"/>
  <c r="BO213" i="13"/>
  <c r="AH213" i="13" s="1"/>
  <c r="BN213" i="13"/>
  <c r="AG213" i="13" s="1"/>
  <c r="BM213" i="13"/>
  <c r="AF213" i="13" s="1"/>
  <c r="BY213" i="13"/>
  <c r="AR213" i="13" s="1"/>
  <c r="BX213" i="13"/>
  <c r="AQ213" i="13" s="1"/>
  <c r="BW213" i="13"/>
  <c r="AP213" i="13" s="1"/>
  <c r="BV213" i="13"/>
  <c r="AO213" i="13" s="1"/>
  <c r="BU213" i="13"/>
  <c r="AN213" i="13" s="1"/>
  <c r="BT213" i="13"/>
  <c r="AM213" i="13" s="1"/>
  <c r="BS213" i="13"/>
  <c r="AL213" i="13" s="1"/>
  <c r="CK175" i="14"/>
  <c r="DP175" i="14"/>
  <c r="CQ159" i="14"/>
  <c r="CG79" i="14"/>
  <c r="CI31" i="14"/>
  <c r="DP31" i="14"/>
  <c r="CF111" i="14"/>
  <c r="CH15" i="14"/>
  <c r="DU15" i="14"/>
  <c r="BN253" i="13"/>
  <c r="AG253" i="13" s="1"/>
  <c r="BM253" i="13"/>
  <c r="AF253" i="13" s="1"/>
  <c r="BY253" i="13"/>
  <c r="AR253" i="13" s="1"/>
  <c r="BX253" i="13"/>
  <c r="AQ253" i="13" s="1"/>
  <c r="BW253" i="13"/>
  <c r="AP253" i="13" s="1"/>
  <c r="BV253" i="13"/>
  <c r="AO253" i="13" s="1"/>
  <c r="BU253" i="13"/>
  <c r="AN253" i="13" s="1"/>
  <c r="BT253" i="13"/>
  <c r="AM253" i="13" s="1"/>
  <c r="BS253" i="13"/>
  <c r="AL253" i="13" s="1"/>
  <c r="BR253" i="13"/>
  <c r="AK253" i="13" s="1"/>
  <c r="BQ253" i="13"/>
  <c r="AJ253" i="13" s="1"/>
  <c r="BP253" i="13"/>
  <c r="AI253" i="13" s="1"/>
  <c r="BO253" i="13"/>
  <c r="AH253" i="13" s="1"/>
  <c r="CL175" i="14"/>
  <c r="DQ175" i="14"/>
  <c r="CE159" i="14"/>
  <c r="CH79" i="14"/>
  <c r="CJ31" i="14"/>
  <c r="DR31" i="14"/>
  <c r="DO111" i="14"/>
  <c r="CI15" i="14"/>
  <c r="BR15" i="13"/>
  <c r="BQ15" i="13"/>
  <c r="BP15" i="13"/>
  <c r="BO15" i="13"/>
  <c r="BV15" i="13"/>
  <c r="BN15" i="13"/>
  <c r="BM15" i="13"/>
  <c r="BY15" i="13"/>
  <c r="BX15" i="13"/>
  <c r="BW15" i="13"/>
  <c r="BU15" i="13"/>
  <c r="BT15" i="13"/>
  <c r="BS15" i="13"/>
  <c r="BS192" i="13"/>
  <c r="BR192" i="13"/>
  <c r="BQ192" i="13"/>
  <c r="BP192" i="13"/>
  <c r="BO192" i="13"/>
  <c r="BN192" i="13"/>
  <c r="BM192" i="13"/>
  <c r="BY192" i="13"/>
  <c r="BX192" i="13"/>
  <c r="BW192" i="13"/>
  <c r="BV192" i="13"/>
  <c r="BU192" i="13"/>
  <c r="BT192" i="13"/>
  <c r="BY141" i="13"/>
  <c r="BX141" i="13"/>
  <c r="BW141" i="13"/>
  <c r="BV141" i="13"/>
  <c r="BU141" i="13"/>
  <c r="BT141" i="13"/>
  <c r="BS141" i="13"/>
  <c r="BR141" i="13"/>
  <c r="BQ141" i="13"/>
  <c r="BP141" i="13"/>
  <c r="BO141" i="13"/>
  <c r="BN141" i="13"/>
  <c r="BM141" i="13"/>
  <c r="BO216" i="13"/>
  <c r="AH216" i="13" s="1"/>
  <c r="BN216" i="13"/>
  <c r="AG216" i="13" s="1"/>
  <c r="BM216" i="13"/>
  <c r="AF216" i="13" s="1"/>
  <c r="BY216" i="13"/>
  <c r="AR216" i="13" s="1"/>
  <c r="BX216" i="13"/>
  <c r="AQ216" i="13" s="1"/>
  <c r="BW216" i="13"/>
  <c r="AP216" i="13" s="1"/>
  <c r="BV216" i="13"/>
  <c r="AO216" i="13" s="1"/>
  <c r="BU216" i="13"/>
  <c r="AN216" i="13" s="1"/>
  <c r="BT216" i="13"/>
  <c r="AM216" i="13" s="1"/>
  <c r="BS216" i="13"/>
  <c r="AL216" i="13" s="1"/>
  <c r="BR216" i="13"/>
  <c r="AK216" i="13" s="1"/>
  <c r="BQ216" i="13"/>
  <c r="AJ216" i="13" s="1"/>
  <c r="BP216" i="13"/>
  <c r="AI216" i="13" s="1"/>
  <c r="BR197" i="13"/>
  <c r="BQ197" i="13"/>
  <c r="BP197" i="13"/>
  <c r="BO197" i="13"/>
  <c r="BN197" i="13"/>
  <c r="BM197" i="13"/>
  <c r="BY197" i="13"/>
  <c r="BX197" i="13"/>
  <c r="BW197" i="13"/>
  <c r="BV197" i="13"/>
  <c r="BU197" i="13"/>
  <c r="BT197" i="13"/>
  <c r="BS197" i="13"/>
  <c r="BY131" i="13"/>
  <c r="BX131" i="13"/>
  <c r="BW131" i="13"/>
  <c r="BV131" i="13"/>
  <c r="BU131" i="13"/>
  <c r="BT131" i="13"/>
  <c r="BS131" i="13"/>
  <c r="BR131" i="13"/>
  <c r="BQ131" i="13"/>
  <c r="BP131" i="13"/>
  <c r="BO131" i="13"/>
  <c r="BN131" i="13"/>
  <c r="BM131" i="13"/>
  <c r="BM126" i="13"/>
  <c r="BY126" i="13"/>
  <c r="BX126" i="13"/>
  <c r="BW126" i="13"/>
  <c r="BV126" i="13"/>
  <c r="BU126" i="13"/>
  <c r="BT126" i="13"/>
  <c r="BS126" i="13"/>
  <c r="BR126" i="13"/>
  <c r="BQ126" i="13"/>
  <c r="BP126" i="13"/>
  <c r="BN126" i="13"/>
  <c r="BO126" i="13"/>
  <c r="BW31" i="13"/>
  <c r="BU31" i="13"/>
  <c r="BT31" i="13"/>
  <c r="BS31" i="13"/>
  <c r="BR31" i="13"/>
  <c r="BQ31" i="13"/>
  <c r="BP31" i="13"/>
  <c r="BO31" i="13"/>
  <c r="BN31" i="13"/>
  <c r="BM31" i="13"/>
  <c r="BX31" i="13"/>
  <c r="BY31" i="13"/>
  <c r="BV31" i="13"/>
  <c r="BS208" i="13"/>
  <c r="BR208" i="13"/>
  <c r="BQ208" i="13"/>
  <c r="BP208" i="13"/>
  <c r="BO208" i="13"/>
  <c r="BN208" i="13"/>
  <c r="BM208" i="13"/>
  <c r="BY208" i="13"/>
  <c r="BX208" i="13"/>
  <c r="BW208" i="13"/>
  <c r="BV208" i="13"/>
  <c r="BU208" i="13"/>
  <c r="BT208" i="13"/>
  <c r="BM113" i="13"/>
  <c r="BY113" i="13"/>
  <c r="BX113" i="13"/>
  <c r="BW113" i="13"/>
  <c r="BV113" i="13"/>
  <c r="BU113" i="13"/>
  <c r="BT113" i="13"/>
  <c r="BS113" i="13"/>
  <c r="BR113" i="13"/>
  <c r="BP113" i="13"/>
  <c r="BN113" i="13"/>
  <c r="BQ113" i="13"/>
  <c r="BO113" i="13"/>
  <c r="BP98" i="13"/>
  <c r="BO98" i="13"/>
  <c r="BN98" i="13"/>
  <c r="BM98" i="13"/>
  <c r="BY98" i="13"/>
  <c r="BX98" i="13"/>
  <c r="BW98" i="13"/>
  <c r="BV98" i="13"/>
  <c r="BU98" i="13"/>
  <c r="BS98" i="13"/>
  <c r="BQ98" i="13"/>
  <c r="BT98" i="13"/>
  <c r="BR98" i="13"/>
  <c r="BY122" i="13"/>
  <c r="BX122" i="13"/>
  <c r="BW122" i="13"/>
  <c r="BV122" i="13"/>
  <c r="BU122" i="13"/>
  <c r="BT122" i="13"/>
  <c r="BS122" i="13"/>
  <c r="BR122" i="13"/>
  <c r="BQ122" i="13"/>
  <c r="BP122" i="13"/>
  <c r="BO122" i="13"/>
  <c r="BN122" i="13"/>
  <c r="BM122" i="13"/>
  <c r="BS228" i="13"/>
  <c r="BR228" i="13"/>
  <c r="BQ228" i="13"/>
  <c r="BP228" i="13"/>
  <c r="BO228" i="13"/>
  <c r="BN228" i="13"/>
  <c r="BM228" i="13"/>
  <c r="BY228" i="13"/>
  <c r="BX228" i="13"/>
  <c r="BW228" i="13"/>
  <c r="BV228" i="13"/>
  <c r="BU228" i="13"/>
  <c r="BT228" i="13"/>
  <c r="BP25" i="13"/>
  <c r="BO25" i="13"/>
  <c r="BN25" i="13"/>
  <c r="BM25" i="13"/>
  <c r="BY25" i="13"/>
  <c r="BX25" i="13"/>
  <c r="BW25" i="13"/>
  <c r="BV25" i="13"/>
  <c r="BU25" i="13"/>
  <c r="BT25" i="13"/>
  <c r="BS25" i="13"/>
  <c r="BR25" i="13"/>
  <c r="BQ25" i="13"/>
  <c r="BY200" i="13"/>
  <c r="BX200" i="13"/>
  <c r="BW200" i="13"/>
  <c r="BV200" i="13"/>
  <c r="BU200" i="13"/>
  <c r="BT200" i="13"/>
  <c r="BS200" i="13"/>
  <c r="BR200" i="13"/>
  <c r="BQ200" i="13"/>
  <c r="BP200" i="13"/>
  <c r="BO200" i="13"/>
  <c r="BN200" i="13"/>
  <c r="BM200" i="13"/>
  <c r="BN237" i="13"/>
  <c r="AG237" i="13" s="1"/>
  <c r="BM237" i="13"/>
  <c r="AF237" i="13" s="1"/>
  <c r="BY237" i="13"/>
  <c r="AR237" i="13" s="1"/>
  <c r="BX237" i="13"/>
  <c r="AQ237" i="13" s="1"/>
  <c r="BW237" i="13"/>
  <c r="AP237" i="13" s="1"/>
  <c r="BV237" i="13"/>
  <c r="AO237" i="13" s="1"/>
  <c r="BU237" i="13"/>
  <c r="AN237" i="13" s="1"/>
  <c r="BT237" i="13"/>
  <c r="AM237" i="13" s="1"/>
  <c r="BS237" i="13"/>
  <c r="AL237" i="13" s="1"/>
  <c r="BR237" i="13"/>
  <c r="AK237" i="13" s="1"/>
  <c r="BQ237" i="13"/>
  <c r="AJ237" i="13" s="1"/>
  <c r="BO237" i="13"/>
  <c r="AH237" i="13" s="1"/>
  <c r="BP237" i="13"/>
  <c r="AI237" i="13" s="1"/>
  <c r="BO71" i="13"/>
  <c r="BN71" i="13"/>
  <c r="BM71" i="13"/>
  <c r="BY71" i="13"/>
  <c r="BX71" i="13"/>
  <c r="BW71" i="13"/>
  <c r="BV71" i="13"/>
  <c r="BU71" i="13"/>
  <c r="BT71" i="13"/>
  <c r="BR71" i="13"/>
  <c r="BP71" i="13"/>
  <c r="BS71" i="13"/>
  <c r="BQ71" i="13"/>
  <c r="BN92" i="13"/>
  <c r="BM92" i="13"/>
  <c r="BY92" i="13"/>
  <c r="BX92" i="13"/>
  <c r="BW92" i="13"/>
  <c r="BV92" i="13"/>
  <c r="BU92" i="13"/>
  <c r="BT92" i="13"/>
  <c r="BS92" i="13"/>
  <c r="BQ92" i="13"/>
  <c r="BO92" i="13"/>
  <c r="BR92" i="13"/>
  <c r="BP92" i="13"/>
  <c r="BY214" i="13"/>
  <c r="AR214" i="13" s="1"/>
  <c r="BX214" i="13"/>
  <c r="AQ214" i="13" s="1"/>
  <c r="BW214" i="13"/>
  <c r="AP214" i="13" s="1"/>
  <c r="BV214" i="13"/>
  <c r="AO214" i="13" s="1"/>
  <c r="BU214" i="13"/>
  <c r="AN214" i="13" s="1"/>
  <c r="BT214" i="13"/>
  <c r="AM214" i="13" s="1"/>
  <c r="BS214" i="13"/>
  <c r="AL214" i="13" s="1"/>
  <c r="BR214" i="13"/>
  <c r="AK214" i="13" s="1"/>
  <c r="BP214" i="13"/>
  <c r="AI214" i="13" s="1"/>
  <c r="BQ214" i="13"/>
  <c r="AJ214" i="13" s="1"/>
  <c r="BO214" i="13"/>
  <c r="AH214" i="13" s="1"/>
  <c r="BN214" i="13"/>
  <c r="AG214" i="13" s="1"/>
  <c r="BM214" i="13"/>
  <c r="AF214" i="13" s="1"/>
  <c r="BV11" i="13"/>
  <c r="BU11" i="13"/>
  <c r="BT11" i="13"/>
  <c r="BS11" i="13"/>
  <c r="BR11" i="13"/>
  <c r="BQ11" i="13"/>
  <c r="BP11" i="13"/>
  <c r="BO11" i="13"/>
  <c r="BN11" i="13"/>
  <c r="BM11" i="13"/>
  <c r="BY11" i="13"/>
  <c r="BX11" i="13"/>
  <c r="BW11" i="13"/>
  <c r="BR181" i="13"/>
  <c r="BQ181" i="13"/>
  <c r="BP181" i="13"/>
  <c r="BO181" i="13"/>
  <c r="BN181" i="13"/>
  <c r="BM181" i="13"/>
  <c r="BY181" i="13"/>
  <c r="BX181" i="13"/>
  <c r="BW181" i="13"/>
  <c r="BV181" i="13"/>
  <c r="BU181" i="13"/>
  <c r="BT181" i="13"/>
  <c r="BS181" i="13"/>
  <c r="CM175" i="14"/>
  <c r="DR175" i="14"/>
  <c r="CF159" i="14"/>
  <c r="DO79" i="14"/>
  <c r="CK31" i="14"/>
  <c r="DS31" i="14"/>
  <c r="DN111" i="14"/>
  <c r="CJ15" i="14"/>
  <c r="BP82" i="13"/>
  <c r="BO82" i="13"/>
  <c r="BN82" i="13"/>
  <c r="BM82" i="13"/>
  <c r="BY82" i="13"/>
  <c r="BX82" i="13"/>
  <c r="BW82" i="13"/>
  <c r="BV82" i="13"/>
  <c r="BU82" i="13"/>
  <c r="BS82" i="13"/>
  <c r="BQ82" i="13"/>
  <c r="BT82" i="13"/>
  <c r="BR82" i="13"/>
  <c r="BQ138" i="13"/>
  <c r="BP138" i="13"/>
  <c r="BO138" i="13"/>
  <c r="BN138" i="13"/>
  <c r="BM138" i="13"/>
  <c r="BY138" i="13"/>
  <c r="BX138" i="13"/>
  <c r="BW138" i="13"/>
  <c r="BV138" i="13"/>
  <c r="BU138" i="13"/>
  <c r="BT138" i="13"/>
  <c r="BS138" i="13"/>
  <c r="BR138" i="13"/>
  <c r="BP243" i="13"/>
  <c r="BO243" i="13"/>
  <c r="BN243" i="13"/>
  <c r="BM243" i="13"/>
  <c r="BY243" i="13"/>
  <c r="BX243" i="13"/>
  <c r="BW243" i="13"/>
  <c r="BV243" i="13"/>
  <c r="BU243" i="13"/>
  <c r="BT243" i="13"/>
  <c r="BS243" i="13"/>
  <c r="BR243" i="13"/>
  <c r="BQ243" i="13"/>
  <c r="BM142" i="13"/>
  <c r="BY142" i="13"/>
  <c r="BX142" i="13"/>
  <c r="BW142" i="13"/>
  <c r="BV142" i="13"/>
  <c r="BU142" i="13"/>
  <c r="BT142" i="13"/>
  <c r="BS142" i="13"/>
  <c r="BR142" i="13"/>
  <c r="BQ142" i="13"/>
  <c r="BP142" i="13"/>
  <c r="BO142" i="13"/>
  <c r="BN142" i="13"/>
  <c r="BW47" i="13"/>
  <c r="BV47" i="13"/>
  <c r="BU47" i="13"/>
  <c r="BT47" i="13"/>
  <c r="BS47" i="13"/>
  <c r="BR47" i="13"/>
  <c r="BQ47" i="13"/>
  <c r="BP47" i="13"/>
  <c r="BO47" i="13"/>
  <c r="BN47" i="13"/>
  <c r="BM47" i="13"/>
  <c r="BX47" i="13"/>
  <c r="BY47" i="13"/>
  <c r="BW224" i="13"/>
  <c r="AP224" i="13" s="1"/>
  <c r="BV224" i="13"/>
  <c r="AO224" i="13" s="1"/>
  <c r="BU224" i="13"/>
  <c r="AN224" i="13" s="1"/>
  <c r="BT224" i="13"/>
  <c r="AM224" i="13" s="1"/>
  <c r="BS224" i="13"/>
  <c r="AL224" i="13" s="1"/>
  <c r="BR224" i="13"/>
  <c r="AK224" i="13" s="1"/>
  <c r="BQ224" i="13"/>
  <c r="AJ224" i="13" s="1"/>
  <c r="BP224" i="13"/>
  <c r="AI224" i="13" s="1"/>
  <c r="BO224" i="13"/>
  <c r="AH224" i="13" s="1"/>
  <c r="BN224" i="13"/>
  <c r="AG224" i="13" s="1"/>
  <c r="BM224" i="13"/>
  <c r="AF224" i="13" s="1"/>
  <c r="BY224" i="13"/>
  <c r="AR224" i="13" s="1"/>
  <c r="BX224" i="13"/>
  <c r="AQ224" i="13" s="1"/>
  <c r="BV129" i="13"/>
  <c r="BU129" i="13"/>
  <c r="BT129" i="13"/>
  <c r="BS129" i="13"/>
  <c r="BR129" i="13"/>
  <c r="BQ129" i="13"/>
  <c r="BP129" i="13"/>
  <c r="BO129" i="13"/>
  <c r="BN129" i="13"/>
  <c r="BM129" i="13"/>
  <c r="BY129" i="13"/>
  <c r="BX129" i="13"/>
  <c r="BW129" i="13"/>
  <c r="BP114" i="13"/>
  <c r="BO114" i="13"/>
  <c r="BN114" i="13"/>
  <c r="BM114" i="13"/>
  <c r="BY114" i="13"/>
  <c r="BX114" i="13"/>
  <c r="BW114" i="13"/>
  <c r="BV114" i="13"/>
  <c r="BU114" i="13"/>
  <c r="BS114" i="13"/>
  <c r="BQ114" i="13"/>
  <c r="BT114" i="13"/>
  <c r="BR114" i="13"/>
  <c r="BX106" i="13"/>
  <c r="BW106" i="13"/>
  <c r="BV106" i="13"/>
  <c r="BU106" i="13"/>
  <c r="BT106" i="13"/>
  <c r="BS106" i="13"/>
  <c r="BR106" i="13"/>
  <c r="BQ106" i="13"/>
  <c r="BP106" i="13"/>
  <c r="BO106" i="13"/>
  <c r="BN106" i="13"/>
  <c r="BM106" i="13"/>
  <c r="BY106" i="13"/>
  <c r="BO212" i="13"/>
  <c r="BN212" i="13"/>
  <c r="BM212" i="13"/>
  <c r="BY212" i="13"/>
  <c r="BX212" i="13"/>
  <c r="BW212" i="13"/>
  <c r="BV212" i="13"/>
  <c r="BU212" i="13"/>
  <c r="BT212" i="13"/>
  <c r="BS212" i="13"/>
  <c r="BR212" i="13"/>
  <c r="BQ212" i="13"/>
  <c r="BP212" i="13"/>
  <c r="BR265" i="13"/>
  <c r="BQ265" i="13"/>
  <c r="BP265" i="13"/>
  <c r="BO265" i="13"/>
  <c r="BN265" i="13"/>
  <c r="BM265" i="13"/>
  <c r="BY265" i="13"/>
  <c r="BX265" i="13"/>
  <c r="BW265" i="13"/>
  <c r="BV265" i="13"/>
  <c r="BU265" i="13"/>
  <c r="BT265" i="13"/>
  <c r="BS265" i="13"/>
  <c r="BP9" i="13"/>
  <c r="BO9" i="13"/>
  <c r="BN9" i="13"/>
  <c r="BM9" i="13"/>
  <c r="BT9" i="13"/>
  <c r="BY9" i="13"/>
  <c r="BX9" i="13"/>
  <c r="BW9" i="13"/>
  <c r="BV9" i="13"/>
  <c r="BU9" i="13"/>
  <c r="BS9" i="13"/>
  <c r="BR9" i="13"/>
  <c r="BQ9" i="13"/>
  <c r="BY184" i="13"/>
  <c r="BX184" i="13"/>
  <c r="BW184" i="13"/>
  <c r="BV184" i="13"/>
  <c r="BU184" i="13"/>
  <c r="BT184" i="13"/>
  <c r="BS184" i="13"/>
  <c r="BR184" i="13"/>
  <c r="BQ184" i="13"/>
  <c r="BP184" i="13"/>
  <c r="BO184" i="13"/>
  <c r="BN184" i="13"/>
  <c r="BM184" i="13"/>
  <c r="BN221" i="13"/>
  <c r="AG221" i="13" s="1"/>
  <c r="BM221" i="13"/>
  <c r="AF221" i="13" s="1"/>
  <c r="BY221" i="13"/>
  <c r="AR221" i="13" s="1"/>
  <c r="BX221" i="13"/>
  <c r="AQ221" i="13" s="1"/>
  <c r="BW221" i="13"/>
  <c r="AP221" i="13" s="1"/>
  <c r="BV221" i="13"/>
  <c r="AO221" i="13" s="1"/>
  <c r="BU221" i="13"/>
  <c r="AN221" i="13" s="1"/>
  <c r="BT221" i="13"/>
  <c r="AM221" i="13" s="1"/>
  <c r="BS221" i="13"/>
  <c r="AL221" i="13" s="1"/>
  <c r="BR221" i="13"/>
  <c r="AK221" i="13" s="1"/>
  <c r="BQ221" i="13"/>
  <c r="AJ221" i="13" s="1"/>
  <c r="BP221" i="13"/>
  <c r="AI221" i="13" s="1"/>
  <c r="BO221" i="13"/>
  <c r="AH221" i="13" s="1"/>
  <c r="BO55" i="13"/>
  <c r="BN55" i="13"/>
  <c r="BM55" i="13"/>
  <c r="BY55" i="13"/>
  <c r="BX55" i="13"/>
  <c r="BW55" i="13"/>
  <c r="BV55" i="13"/>
  <c r="BU55" i="13"/>
  <c r="BT55" i="13"/>
  <c r="BR55" i="13"/>
  <c r="BP55" i="13"/>
  <c r="BS55" i="13"/>
  <c r="BQ55" i="13"/>
  <c r="BN76" i="13"/>
  <c r="BM76" i="13"/>
  <c r="BY76" i="13"/>
  <c r="BX76" i="13"/>
  <c r="BW76" i="13"/>
  <c r="BV76" i="13"/>
  <c r="BU76" i="13"/>
  <c r="BT76" i="13"/>
  <c r="BS76" i="13"/>
  <c r="BQ76" i="13"/>
  <c r="BO76" i="13"/>
  <c r="BR76" i="13"/>
  <c r="BP76" i="13"/>
  <c r="BU198" i="13"/>
  <c r="BT198" i="13"/>
  <c r="BS198" i="13"/>
  <c r="BR198" i="13"/>
  <c r="BQ198" i="13"/>
  <c r="BP198" i="13"/>
  <c r="BO198" i="13"/>
  <c r="BN198" i="13"/>
  <c r="BM198" i="13"/>
  <c r="BY198" i="13"/>
  <c r="BX198" i="13"/>
  <c r="BW198" i="13"/>
  <c r="BV198" i="13"/>
  <c r="BX267" i="13"/>
  <c r="BW267" i="13"/>
  <c r="BV267" i="13"/>
  <c r="BU267" i="13"/>
  <c r="BT267" i="13"/>
  <c r="BS267" i="13"/>
  <c r="BR267" i="13"/>
  <c r="BQ267" i="13"/>
  <c r="BP267" i="13"/>
  <c r="BO267" i="13"/>
  <c r="BN267" i="13"/>
  <c r="BM267" i="13"/>
  <c r="BY267" i="13"/>
  <c r="BR165" i="13"/>
  <c r="BQ165" i="13"/>
  <c r="BP165" i="13"/>
  <c r="BO165" i="13"/>
  <c r="BN165" i="13"/>
  <c r="BM165" i="13"/>
  <c r="BY165" i="13"/>
  <c r="BX165" i="13"/>
  <c r="BW165" i="13"/>
  <c r="BV165" i="13"/>
  <c r="BU165" i="13"/>
  <c r="BS165" i="13"/>
  <c r="BT165" i="13"/>
  <c r="CN175" i="14"/>
  <c r="DU175" i="14"/>
  <c r="DS159" i="14"/>
  <c r="DQ79" i="14"/>
  <c r="CL31" i="14"/>
  <c r="DK31" i="14"/>
  <c r="CG111" i="14"/>
  <c r="DP111" i="14"/>
  <c r="CK15" i="14"/>
  <c r="BT271" i="13"/>
  <c r="BS271" i="13"/>
  <c r="BR271" i="13"/>
  <c r="BQ271" i="13"/>
  <c r="BP271" i="13"/>
  <c r="BO271" i="13"/>
  <c r="BN271" i="13"/>
  <c r="BM271" i="13"/>
  <c r="BY271" i="13"/>
  <c r="BX271" i="13"/>
  <c r="BW271" i="13"/>
  <c r="BV271" i="13"/>
  <c r="BU271" i="13"/>
  <c r="BM97" i="13"/>
  <c r="BY97" i="13"/>
  <c r="BX97" i="13"/>
  <c r="BW97" i="13"/>
  <c r="BV97" i="13"/>
  <c r="BU97" i="13"/>
  <c r="BT97" i="13"/>
  <c r="BS97" i="13"/>
  <c r="BR97" i="13"/>
  <c r="BP97" i="13"/>
  <c r="BN97" i="13"/>
  <c r="BQ97" i="13"/>
  <c r="BO97" i="13"/>
  <c r="BU41" i="13"/>
  <c r="BT41" i="13"/>
  <c r="BS41" i="13"/>
  <c r="BR41" i="13"/>
  <c r="BQ41" i="13"/>
  <c r="BP41" i="13"/>
  <c r="BO41" i="13"/>
  <c r="BN41" i="13"/>
  <c r="BM41" i="13"/>
  <c r="BX41" i="13"/>
  <c r="BV41" i="13"/>
  <c r="BY41" i="13"/>
  <c r="BW41" i="13"/>
  <c r="BV27" i="13"/>
  <c r="BU27" i="13"/>
  <c r="BT27" i="13"/>
  <c r="BS27" i="13"/>
  <c r="BR27" i="13"/>
  <c r="BQ27" i="13"/>
  <c r="BP27" i="13"/>
  <c r="BO27" i="13"/>
  <c r="BN27" i="13"/>
  <c r="BM27" i="13"/>
  <c r="BY27" i="13"/>
  <c r="BX27" i="13"/>
  <c r="BW27" i="13"/>
  <c r="BY147" i="13"/>
  <c r="BX147" i="13"/>
  <c r="BW147" i="13"/>
  <c r="BV147" i="13"/>
  <c r="BU147" i="13"/>
  <c r="BT147" i="13"/>
  <c r="BS147" i="13"/>
  <c r="BR147" i="13"/>
  <c r="BQ147" i="13"/>
  <c r="BP147" i="13"/>
  <c r="BO147" i="13"/>
  <c r="BN147" i="13"/>
  <c r="BM147" i="13"/>
  <c r="BM158" i="13"/>
  <c r="BY158" i="13"/>
  <c r="BX158" i="13"/>
  <c r="BW158" i="13"/>
  <c r="BV158" i="13"/>
  <c r="BU158" i="13"/>
  <c r="BT158" i="13"/>
  <c r="BS158" i="13"/>
  <c r="BR158" i="13"/>
  <c r="BQ158" i="13"/>
  <c r="BP158" i="13"/>
  <c r="BO158" i="13"/>
  <c r="BN158" i="13"/>
  <c r="BW63" i="13"/>
  <c r="BV63" i="13"/>
  <c r="BU63" i="13"/>
  <c r="BT63" i="13"/>
  <c r="BS63" i="13"/>
  <c r="BR63" i="13"/>
  <c r="BQ63" i="13"/>
  <c r="BP63" i="13"/>
  <c r="BO63" i="13"/>
  <c r="BN63" i="13"/>
  <c r="BM63" i="13"/>
  <c r="BX63" i="13"/>
  <c r="BY63" i="13"/>
  <c r="BW240" i="13"/>
  <c r="BV240" i="13"/>
  <c r="BU240" i="13"/>
  <c r="BT240" i="13"/>
  <c r="BS240" i="13"/>
  <c r="BR240" i="13"/>
  <c r="BQ240" i="13"/>
  <c r="BP240" i="13"/>
  <c r="BO240" i="13"/>
  <c r="BN240" i="13"/>
  <c r="BM240" i="13"/>
  <c r="BY240" i="13"/>
  <c r="BX240" i="13"/>
  <c r="BV145" i="13"/>
  <c r="BU145" i="13"/>
  <c r="BT145" i="13"/>
  <c r="BS145" i="13"/>
  <c r="BR145" i="13"/>
  <c r="BQ145" i="13"/>
  <c r="BP145" i="13"/>
  <c r="BO145" i="13"/>
  <c r="BN145" i="13"/>
  <c r="BM145" i="13"/>
  <c r="BY145" i="13"/>
  <c r="BW145" i="13"/>
  <c r="BX145" i="13"/>
  <c r="BY130" i="13"/>
  <c r="BX130" i="13"/>
  <c r="BW130" i="13"/>
  <c r="BV130" i="13"/>
  <c r="BU130" i="13"/>
  <c r="BT130" i="13"/>
  <c r="BS130" i="13"/>
  <c r="BR130" i="13"/>
  <c r="BQ130" i="13"/>
  <c r="BP130" i="13"/>
  <c r="BO130" i="13"/>
  <c r="BN130" i="13"/>
  <c r="BM130" i="13"/>
  <c r="BX90" i="13"/>
  <c r="BW90" i="13"/>
  <c r="BV90" i="13"/>
  <c r="BU90" i="13"/>
  <c r="BT90" i="13"/>
  <c r="BS90" i="13"/>
  <c r="BR90" i="13"/>
  <c r="BQ90" i="13"/>
  <c r="BP90" i="13"/>
  <c r="BO90" i="13"/>
  <c r="BN90" i="13"/>
  <c r="BM90" i="13"/>
  <c r="BY90" i="13"/>
  <c r="BO196" i="13"/>
  <c r="BN196" i="13"/>
  <c r="BM196" i="13"/>
  <c r="BY196" i="13"/>
  <c r="BX196" i="13"/>
  <c r="BW196" i="13"/>
  <c r="BV196" i="13"/>
  <c r="BU196" i="13"/>
  <c r="BT196" i="13"/>
  <c r="BS196" i="13"/>
  <c r="BR196" i="13"/>
  <c r="BQ196" i="13"/>
  <c r="BP196" i="13"/>
  <c r="BR249" i="13"/>
  <c r="AK249" i="13" s="1"/>
  <c r="BQ249" i="13"/>
  <c r="AJ249" i="13" s="1"/>
  <c r="BP249" i="13"/>
  <c r="AI249" i="13" s="1"/>
  <c r="BO249" i="13"/>
  <c r="AH249" i="13" s="1"/>
  <c r="BN249" i="13"/>
  <c r="AG249" i="13" s="1"/>
  <c r="BM249" i="13"/>
  <c r="AF249" i="13" s="1"/>
  <c r="BY249" i="13"/>
  <c r="AR249" i="13" s="1"/>
  <c r="BX249" i="13"/>
  <c r="AQ249" i="13" s="1"/>
  <c r="BW249" i="13"/>
  <c r="AP249" i="13" s="1"/>
  <c r="BV249" i="13"/>
  <c r="AO249" i="13" s="1"/>
  <c r="BU249" i="13"/>
  <c r="AN249" i="13" s="1"/>
  <c r="BT249" i="13"/>
  <c r="AM249" i="13" s="1"/>
  <c r="BS249" i="13"/>
  <c r="AL249" i="13" s="1"/>
  <c r="BY205" i="13"/>
  <c r="BX205" i="13"/>
  <c r="BW205" i="13"/>
  <c r="BV205" i="13"/>
  <c r="BU205" i="13"/>
  <c r="BT205" i="13"/>
  <c r="BS205" i="13"/>
  <c r="BR205" i="13"/>
  <c r="BQ205" i="13"/>
  <c r="BP205" i="13"/>
  <c r="BO205" i="13"/>
  <c r="BN205" i="13"/>
  <c r="BM205" i="13"/>
  <c r="BY168" i="13"/>
  <c r="BX168" i="13"/>
  <c r="BW168" i="13"/>
  <c r="BV168" i="13"/>
  <c r="BU168" i="13"/>
  <c r="BT168" i="13"/>
  <c r="BS168" i="13"/>
  <c r="BR168" i="13"/>
  <c r="BQ168" i="13"/>
  <c r="BP168" i="13"/>
  <c r="BO168" i="13"/>
  <c r="BN168" i="13"/>
  <c r="BM168" i="13"/>
  <c r="BQ61" i="13"/>
  <c r="BP61" i="13"/>
  <c r="BO61" i="13"/>
  <c r="BN61" i="13"/>
  <c r="BM61" i="13"/>
  <c r="BY61" i="13"/>
  <c r="BX61" i="13"/>
  <c r="BW61" i="13"/>
  <c r="BV61" i="13"/>
  <c r="BT61" i="13"/>
  <c r="BR61" i="13"/>
  <c r="BU61" i="13"/>
  <c r="BS61" i="13"/>
  <c r="BO39" i="13"/>
  <c r="BN39" i="13"/>
  <c r="BM39" i="13"/>
  <c r="BY39" i="13"/>
  <c r="BX39" i="13"/>
  <c r="BW39" i="13"/>
  <c r="BV39" i="13"/>
  <c r="BU39" i="13"/>
  <c r="BT39" i="13"/>
  <c r="BR39" i="13"/>
  <c r="BP39" i="13"/>
  <c r="BS39" i="13"/>
  <c r="BQ39" i="13"/>
  <c r="BN60" i="13"/>
  <c r="BM60" i="13"/>
  <c r="BY60" i="13"/>
  <c r="BX60" i="13"/>
  <c r="BW60" i="13"/>
  <c r="BV60" i="13"/>
  <c r="BU60" i="13"/>
  <c r="BT60" i="13"/>
  <c r="BS60" i="13"/>
  <c r="BQ60" i="13"/>
  <c r="BO60" i="13"/>
  <c r="BR60" i="13"/>
  <c r="BP60" i="13"/>
  <c r="BU182" i="13"/>
  <c r="BT182" i="13"/>
  <c r="BS182" i="13"/>
  <c r="BR182" i="13"/>
  <c r="BQ182" i="13"/>
  <c r="BP182" i="13"/>
  <c r="BO182" i="13"/>
  <c r="BN182" i="13"/>
  <c r="BM182" i="13"/>
  <c r="BY182" i="13"/>
  <c r="BX182" i="13"/>
  <c r="BW182" i="13"/>
  <c r="BV182" i="13"/>
  <c r="BX251" i="13"/>
  <c r="AQ251" i="13" s="1"/>
  <c r="BW251" i="13"/>
  <c r="AP251" i="13" s="1"/>
  <c r="BV251" i="13"/>
  <c r="AO251" i="13" s="1"/>
  <c r="BU251" i="13"/>
  <c r="AN251" i="13" s="1"/>
  <c r="BT251" i="13"/>
  <c r="AM251" i="13" s="1"/>
  <c r="BS251" i="13"/>
  <c r="AL251" i="13" s="1"/>
  <c r="BR251" i="13"/>
  <c r="AK251" i="13" s="1"/>
  <c r="BQ251" i="13"/>
  <c r="AJ251" i="13" s="1"/>
  <c r="BP251" i="13"/>
  <c r="AI251" i="13" s="1"/>
  <c r="BO251" i="13"/>
  <c r="AH251" i="13" s="1"/>
  <c r="BN251" i="13"/>
  <c r="AG251" i="13" s="1"/>
  <c r="BM251" i="13"/>
  <c r="AF251" i="13" s="1"/>
  <c r="BY251" i="13"/>
  <c r="AR251" i="13" s="1"/>
  <c r="BR149" i="13"/>
  <c r="BQ149" i="13"/>
  <c r="BP149" i="13"/>
  <c r="BO149" i="13"/>
  <c r="BN149" i="13"/>
  <c r="BM149" i="13"/>
  <c r="BY149" i="13"/>
  <c r="BX149" i="13"/>
  <c r="BW149" i="13"/>
  <c r="BV149" i="13"/>
  <c r="BU149" i="13"/>
  <c r="BT149" i="13"/>
  <c r="BS149" i="13"/>
  <c r="CO175" i="14"/>
  <c r="DV175" i="14"/>
  <c r="DT159" i="14"/>
  <c r="DN79" i="14"/>
  <c r="CM31" i="14"/>
  <c r="DL31" i="14"/>
  <c r="CH111" i="14"/>
  <c r="DR111" i="14"/>
  <c r="DO15" i="14"/>
  <c r="BS244" i="13"/>
  <c r="BR244" i="13"/>
  <c r="BQ244" i="13"/>
  <c r="BP244" i="13"/>
  <c r="BO244" i="13"/>
  <c r="BN244" i="13"/>
  <c r="BM244" i="13"/>
  <c r="BY244" i="13"/>
  <c r="BX244" i="13"/>
  <c r="BW244" i="13"/>
  <c r="BV244" i="13"/>
  <c r="BU244" i="13"/>
  <c r="BT244" i="13"/>
  <c r="BN108" i="13"/>
  <c r="BM108" i="13"/>
  <c r="BY108" i="13"/>
  <c r="BX108" i="13"/>
  <c r="BW108" i="13"/>
  <c r="BV108" i="13"/>
  <c r="BU108" i="13"/>
  <c r="BT108" i="13"/>
  <c r="BS108" i="13"/>
  <c r="BQ108" i="13"/>
  <c r="BO108" i="13"/>
  <c r="BR108" i="13"/>
  <c r="BP108" i="13"/>
  <c r="BY230" i="13"/>
  <c r="BX230" i="13"/>
  <c r="BW230" i="13"/>
  <c r="BV230" i="13"/>
  <c r="BU230" i="13"/>
  <c r="BT230" i="13"/>
  <c r="BS230" i="13"/>
  <c r="BR230" i="13"/>
  <c r="BQ230" i="13"/>
  <c r="BP230" i="13"/>
  <c r="BO230" i="13"/>
  <c r="BN230" i="13"/>
  <c r="BM230" i="13"/>
  <c r="BS51" i="13"/>
  <c r="BR51" i="13"/>
  <c r="BQ51" i="13"/>
  <c r="BP51" i="13"/>
  <c r="BO51" i="13"/>
  <c r="BN51" i="13"/>
  <c r="BM51" i="13"/>
  <c r="BY51" i="13"/>
  <c r="BX51" i="13"/>
  <c r="BV51" i="13"/>
  <c r="BT51" i="13"/>
  <c r="BW51" i="13"/>
  <c r="BU51" i="13"/>
  <c r="BM174" i="13"/>
  <c r="BY174" i="13"/>
  <c r="BX174" i="13"/>
  <c r="BW174" i="13"/>
  <c r="BV174" i="13"/>
  <c r="BU174" i="13"/>
  <c r="BT174" i="13"/>
  <c r="BS174" i="13"/>
  <c r="BR174" i="13"/>
  <c r="BQ174" i="13"/>
  <c r="BP174" i="13"/>
  <c r="BO174" i="13"/>
  <c r="BN174" i="13"/>
  <c r="BW79" i="13"/>
  <c r="BV79" i="13"/>
  <c r="BU79" i="13"/>
  <c r="BT79" i="13"/>
  <c r="BS79" i="13"/>
  <c r="BR79" i="13"/>
  <c r="BQ79" i="13"/>
  <c r="BP79" i="13"/>
  <c r="BO79" i="13"/>
  <c r="BN79" i="13"/>
  <c r="BM79" i="13"/>
  <c r="BX79" i="13"/>
  <c r="BY79" i="13"/>
  <c r="BY179" i="13"/>
  <c r="BX179" i="13"/>
  <c r="BW179" i="13"/>
  <c r="BV179" i="13"/>
  <c r="BU179" i="13"/>
  <c r="BT179" i="13"/>
  <c r="BS179" i="13"/>
  <c r="BR179" i="13"/>
  <c r="BQ179" i="13"/>
  <c r="BP179" i="13"/>
  <c r="BO179" i="13"/>
  <c r="BN179" i="13"/>
  <c r="BM179" i="13"/>
  <c r="BW256" i="13"/>
  <c r="AP256" i="13" s="1"/>
  <c r="BV256" i="13"/>
  <c r="AO256" i="13" s="1"/>
  <c r="BU256" i="13"/>
  <c r="AN256" i="13" s="1"/>
  <c r="BT256" i="13"/>
  <c r="AM256" i="13" s="1"/>
  <c r="BS256" i="13"/>
  <c r="AL256" i="13" s="1"/>
  <c r="BR256" i="13"/>
  <c r="AK256" i="13" s="1"/>
  <c r="BQ256" i="13"/>
  <c r="AJ256" i="13" s="1"/>
  <c r="BP256" i="13"/>
  <c r="AI256" i="13" s="1"/>
  <c r="BO256" i="13"/>
  <c r="AH256" i="13" s="1"/>
  <c r="BN256" i="13"/>
  <c r="AG256" i="13" s="1"/>
  <c r="BM256" i="13"/>
  <c r="AF256" i="13" s="1"/>
  <c r="BX256" i="13"/>
  <c r="AQ256" i="13" s="1"/>
  <c r="BY256" i="13"/>
  <c r="AR256" i="13" s="1"/>
  <c r="BV161" i="13"/>
  <c r="BU161" i="13"/>
  <c r="BT161" i="13"/>
  <c r="BS161" i="13"/>
  <c r="BR161" i="13"/>
  <c r="BQ161" i="13"/>
  <c r="BP161" i="13"/>
  <c r="BO161" i="13"/>
  <c r="BN161" i="13"/>
  <c r="BM161" i="13"/>
  <c r="BY161" i="13"/>
  <c r="BX161" i="13"/>
  <c r="BW161" i="13"/>
  <c r="BY146" i="13"/>
  <c r="BX146" i="13"/>
  <c r="BW146" i="13"/>
  <c r="BV146" i="13"/>
  <c r="BU146" i="13"/>
  <c r="BT146" i="13"/>
  <c r="BS146" i="13"/>
  <c r="BR146" i="13"/>
  <c r="BQ146" i="13"/>
  <c r="BP146" i="13"/>
  <c r="BO146" i="13"/>
  <c r="BN146" i="13"/>
  <c r="BM146" i="13"/>
  <c r="BX74" i="13"/>
  <c r="BW74" i="13"/>
  <c r="BV74" i="13"/>
  <c r="BU74" i="13"/>
  <c r="BT74" i="13"/>
  <c r="BS74" i="13"/>
  <c r="BR74" i="13"/>
  <c r="BQ74" i="13"/>
  <c r="BP74" i="13"/>
  <c r="BO74" i="13"/>
  <c r="BN74" i="13"/>
  <c r="BM74" i="13"/>
  <c r="BY74" i="13"/>
  <c r="BO180" i="13"/>
  <c r="BN180" i="13"/>
  <c r="BM180" i="13"/>
  <c r="BY180" i="13"/>
  <c r="BX180" i="13"/>
  <c r="BW180" i="13"/>
  <c r="BV180" i="13"/>
  <c r="BU180" i="13"/>
  <c r="BT180" i="13"/>
  <c r="BS180" i="13"/>
  <c r="BR180" i="13"/>
  <c r="BQ180" i="13"/>
  <c r="BP180" i="13"/>
  <c r="BR233" i="13"/>
  <c r="AK233" i="13" s="1"/>
  <c r="BQ233" i="13"/>
  <c r="AJ233" i="13" s="1"/>
  <c r="BP233" i="13"/>
  <c r="AI233" i="13" s="1"/>
  <c r="BO233" i="13"/>
  <c r="AH233" i="13" s="1"/>
  <c r="BN233" i="13"/>
  <c r="AG233" i="13" s="1"/>
  <c r="BM233" i="13"/>
  <c r="AF233" i="13" s="1"/>
  <c r="BY233" i="13"/>
  <c r="AR233" i="13" s="1"/>
  <c r="BX233" i="13"/>
  <c r="AQ233" i="13" s="1"/>
  <c r="BW233" i="13"/>
  <c r="AP233" i="13" s="1"/>
  <c r="BV233" i="13"/>
  <c r="AO233" i="13" s="1"/>
  <c r="BU233" i="13"/>
  <c r="AN233" i="13" s="1"/>
  <c r="BT233" i="13"/>
  <c r="AM233" i="13" s="1"/>
  <c r="BS233" i="13"/>
  <c r="AL233" i="13" s="1"/>
  <c r="BY152" i="13"/>
  <c r="BX152" i="13"/>
  <c r="BW152" i="13"/>
  <c r="BV152" i="13"/>
  <c r="BU152" i="13"/>
  <c r="BT152" i="13"/>
  <c r="BS152" i="13"/>
  <c r="BR152" i="13"/>
  <c r="BQ152" i="13"/>
  <c r="BP152" i="13"/>
  <c r="BO152" i="13"/>
  <c r="BN152" i="13"/>
  <c r="BM152" i="13"/>
  <c r="BY279" i="13"/>
  <c r="BX279" i="13"/>
  <c r="BW279" i="13"/>
  <c r="BV279" i="13"/>
  <c r="BU279" i="13"/>
  <c r="BT279" i="13"/>
  <c r="BS279" i="13"/>
  <c r="BR279" i="13"/>
  <c r="BQ279" i="13"/>
  <c r="BP279" i="13"/>
  <c r="BO279" i="13"/>
  <c r="BN279" i="13"/>
  <c r="BM279" i="13"/>
  <c r="BY23" i="13"/>
  <c r="BX23" i="13"/>
  <c r="BW23" i="13"/>
  <c r="BN23" i="13"/>
  <c r="BV23" i="13"/>
  <c r="BU23" i="13"/>
  <c r="BT23" i="13"/>
  <c r="BS23" i="13"/>
  <c r="BR23" i="13"/>
  <c r="BQ23" i="13"/>
  <c r="BP23" i="13"/>
  <c r="BO23" i="13"/>
  <c r="BM23" i="13"/>
  <c r="BN44" i="13"/>
  <c r="BM44" i="13"/>
  <c r="BY44" i="13"/>
  <c r="BX44" i="13"/>
  <c r="BW44" i="13"/>
  <c r="BV44" i="13"/>
  <c r="BU44" i="13"/>
  <c r="BT44" i="13"/>
  <c r="BS44" i="13"/>
  <c r="BQ44" i="13"/>
  <c r="BO44" i="13"/>
  <c r="BR44" i="13"/>
  <c r="BP44" i="13"/>
  <c r="BU166" i="13"/>
  <c r="BT166" i="13"/>
  <c r="BS166" i="13"/>
  <c r="BR166" i="13"/>
  <c r="BQ166" i="13"/>
  <c r="BP166" i="13"/>
  <c r="BO166" i="13"/>
  <c r="BN166" i="13"/>
  <c r="BM166" i="13"/>
  <c r="BY166" i="13"/>
  <c r="BX166" i="13"/>
  <c r="BW166" i="13"/>
  <c r="BV166" i="13"/>
  <c r="BX235" i="13"/>
  <c r="AQ235" i="13" s="1"/>
  <c r="BW235" i="13"/>
  <c r="AP235" i="13" s="1"/>
  <c r="BV235" i="13"/>
  <c r="AO235" i="13" s="1"/>
  <c r="BU235" i="13"/>
  <c r="AN235" i="13" s="1"/>
  <c r="BT235" i="13"/>
  <c r="AM235" i="13" s="1"/>
  <c r="BS235" i="13"/>
  <c r="AL235" i="13" s="1"/>
  <c r="BR235" i="13"/>
  <c r="AK235" i="13" s="1"/>
  <c r="BQ235" i="13"/>
  <c r="AJ235" i="13" s="1"/>
  <c r="BP235" i="13"/>
  <c r="AI235" i="13" s="1"/>
  <c r="BO235" i="13"/>
  <c r="AH235" i="13" s="1"/>
  <c r="BN235" i="13"/>
  <c r="AG235" i="13" s="1"/>
  <c r="BM235" i="13"/>
  <c r="AF235" i="13" s="1"/>
  <c r="BY235" i="13"/>
  <c r="AR235" i="13" s="1"/>
  <c r="BR133" i="13"/>
  <c r="BQ133" i="13"/>
  <c r="BP133" i="13"/>
  <c r="BO133" i="13"/>
  <c r="BN133" i="13"/>
  <c r="BM133" i="13"/>
  <c r="BY133" i="13"/>
  <c r="BX133" i="13"/>
  <c r="BW133" i="13"/>
  <c r="BV133" i="13"/>
  <c r="BU133" i="13"/>
  <c r="BT133" i="13"/>
  <c r="BS133" i="13"/>
  <c r="CP175" i="14"/>
  <c r="DW175" i="14"/>
  <c r="DK159" i="14"/>
  <c r="CI79" i="14"/>
  <c r="DP79" i="14"/>
  <c r="CN31" i="14"/>
  <c r="DM31" i="14"/>
  <c r="CI111" i="14"/>
  <c r="DS111" i="14"/>
  <c r="DQ15" i="14"/>
  <c r="BT110" i="13"/>
  <c r="BS110" i="13"/>
  <c r="BR110" i="13"/>
  <c r="BQ110" i="13"/>
  <c r="BP110" i="13"/>
  <c r="BO110" i="13"/>
  <c r="BN110" i="13"/>
  <c r="BM110" i="13"/>
  <c r="BY110" i="13"/>
  <c r="BW110" i="13"/>
  <c r="BU110" i="13"/>
  <c r="BX110" i="13"/>
  <c r="BV110" i="13"/>
  <c r="BO87" i="13"/>
  <c r="BN87" i="13"/>
  <c r="BM87" i="13"/>
  <c r="BY87" i="13"/>
  <c r="BX87" i="13"/>
  <c r="BW87" i="13"/>
  <c r="BV87" i="13"/>
  <c r="BU87" i="13"/>
  <c r="BT87" i="13"/>
  <c r="BR87" i="13"/>
  <c r="BP87" i="13"/>
  <c r="BS87" i="13"/>
  <c r="BQ87" i="13"/>
  <c r="BP227" i="13"/>
  <c r="BO227" i="13"/>
  <c r="BN227" i="13"/>
  <c r="BM227" i="13"/>
  <c r="BY227" i="13"/>
  <c r="BX227" i="13"/>
  <c r="BW227" i="13"/>
  <c r="BV227" i="13"/>
  <c r="BU227" i="13"/>
  <c r="BT227" i="13"/>
  <c r="BS227" i="13"/>
  <c r="BQ227" i="13"/>
  <c r="BR227" i="13"/>
  <c r="BM190" i="13"/>
  <c r="AF190" i="13" s="1"/>
  <c r="BY190" i="13"/>
  <c r="AR190" i="13" s="1"/>
  <c r="BX190" i="13"/>
  <c r="AQ190" i="13" s="1"/>
  <c r="BW190" i="13"/>
  <c r="AP190" i="13" s="1"/>
  <c r="BV190" i="13"/>
  <c r="AO190" i="13" s="1"/>
  <c r="BU190" i="13"/>
  <c r="AN190" i="13" s="1"/>
  <c r="BT190" i="13"/>
  <c r="AM190" i="13" s="1"/>
  <c r="BS190" i="13"/>
  <c r="AL190" i="13" s="1"/>
  <c r="BR190" i="13"/>
  <c r="AK190" i="13" s="1"/>
  <c r="BQ190" i="13"/>
  <c r="AJ190" i="13" s="1"/>
  <c r="BP190" i="13"/>
  <c r="AI190" i="13" s="1"/>
  <c r="BO190" i="13"/>
  <c r="AH190" i="13" s="1"/>
  <c r="BN190" i="13"/>
  <c r="AG190" i="13" s="1"/>
  <c r="BW95" i="13"/>
  <c r="BV95" i="13"/>
  <c r="BU95" i="13"/>
  <c r="BT95" i="13"/>
  <c r="BS95" i="13"/>
  <c r="BR95" i="13"/>
  <c r="BQ95" i="13"/>
  <c r="BP95" i="13"/>
  <c r="BO95" i="13"/>
  <c r="BN95" i="13"/>
  <c r="BM95" i="13"/>
  <c r="BX95" i="13"/>
  <c r="BY95" i="13"/>
  <c r="BU16" i="13"/>
  <c r="BT16" i="13"/>
  <c r="BS16" i="13"/>
  <c r="BR16" i="13"/>
  <c r="BQ16" i="13"/>
  <c r="BP16" i="13"/>
  <c r="BO16" i="13"/>
  <c r="BN16" i="13"/>
  <c r="BY16" i="13"/>
  <c r="BM16" i="13"/>
  <c r="BX16" i="13"/>
  <c r="BW16" i="13"/>
  <c r="BV16" i="13"/>
  <c r="BW272" i="13"/>
  <c r="BV272" i="13"/>
  <c r="BU272" i="13"/>
  <c r="BT272" i="13"/>
  <c r="BS272" i="13"/>
  <c r="BR272" i="13"/>
  <c r="BQ272" i="13"/>
  <c r="BP272" i="13"/>
  <c r="BO272" i="13"/>
  <c r="BN272" i="13"/>
  <c r="BM272" i="13"/>
  <c r="BY272" i="13"/>
  <c r="BX272" i="13"/>
  <c r="BV177" i="13"/>
  <c r="BU177" i="13"/>
  <c r="BT177" i="13"/>
  <c r="BS177" i="13"/>
  <c r="BR177" i="13"/>
  <c r="BQ177" i="13"/>
  <c r="BP177" i="13"/>
  <c r="BO177" i="13"/>
  <c r="BN177" i="13"/>
  <c r="BM177" i="13"/>
  <c r="BY177" i="13"/>
  <c r="BX177" i="13"/>
  <c r="BW177" i="13"/>
  <c r="BY162" i="13"/>
  <c r="BX162" i="13"/>
  <c r="BW162" i="13"/>
  <c r="BV162" i="13"/>
  <c r="BU162" i="13"/>
  <c r="BT162" i="13"/>
  <c r="BS162" i="13"/>
  <c r="BR162" i="13"/>
  <c r="BQ162" i="13"/>
  <c r="BP162" i="13"/>
  <c r="BO162" i="13"/>
  <c r="BN162" i="13"/>
  <c r="BM162" i="13"/>
  <c r="BX58" i="13"/>
  <c r="BW58" i="13"/>
  <c r="BV58" i="13"/>
  <c r="BU58" i="13"/>
  <c r="BT58" i="13"/>
  <c r="BS58" i="13"/>
  <c r="BR58" i="13"/>
  <c r="BQ58" i="13"/>
  <c r="BP58" i="13"/>
  <c r="BO58" i="13"/>
  <c r="BN58" i="13"/>
  <c r="BM58" i="13"/>
  <c r="BY58" i="13"/>
  <c r="BO164" i="13"/>
  <c r="BN164" i="13"/>
  <c r="BM164" i="13"/>
  <c r="BY164" i="13"/>
  <c r="BX164" i="13"/>
  <c r="BW164" i="13"/>
  <c r="BV164" i="13"/>
  <c r="BU164" i="13"/>
  <c r="BT164" i="13"/>
  <c r="BS164" i="13"/>
  <c r="BR164" i="13"/>
  <c r="BQ164" i="13"/>
  <c r="BP164" i="13"/>
  <c r="BR217" i="13"/>
  <c r="AK217" i="13" s="1"/>
  <c r="BQ217" i="13"/>
  <c r="AJ217" i="13" s="1"/>
  <c r="BP217" i="13"/>
  <c r="AI217" i="13" s="1"/>
  <c r="BO217" i="13"/>
  <c r="AH217" i="13" s="1"/>
  <c r="BN217" i="13"/>
  <c r="AG217" i="13" s="1"/>
  <c r="BM217" i="13"/>
  <c r="AF217" i="13" s="1"/>
  <c r="BY217" i="13"/>
  <c r="AR217" i="13" s="1"/>
  <c r="BX217" i="13"/>
  <c r="AQ217" i="13" s="1"/>
  <c r="BW217" i="13"/>
  <c r="AP217" i="13" s="1"/>
  <c r="BV217" i="13"/>
  <c r="AO217" i="13" s="1"/>
  <c r="BU217" i="13"/>
  <c r="AN217" i="13" s="1"/>
  <c r="BS217" i="13"/>
  <c r="AL217" i="13" s="1"/>
  <c r="BT217" i="13"/>
  <c r="AM217" i="13" s="1"/>
  <c r="BY136" i="13"/>
  <c r="BX136" i="13"/>
  <c r="BW136" i="13"/>
  <c r="BV136" i="13"/>
  <c r="BU136" i="13"/>
  <c r="BT136" i="13"/>
  <c r="BS136" i="13"/>
  <c r="BR136" i="13"/>
  <c r="BQ136" i="13"/>
  <c r="BP136" i="13"/>
  <c r="BO136" i="13"/>
  <c r="BN136" i="13"/>
  <c r="BM136" i="13"/>
  <c r="BY263" i="13"/>
  <c r="BX263" i="13"/>
  <c r="BW263" i="13"/>
  <c r="BV263" i="13"/>
  <c r="BU263" i="13"/>
  <c r="BT263" i="13"/>
  <c r="BS263" i="13"/>
  <c r="BR263" i="13"/>
  <c r="BQ263" i="13"/>
  <c r="BP263" i="13"/>
  <c r="BO263" i="13"/>
  <c r="BN263" i="13"/>
  <c r="BM263" i="13"/>
  <c r="BY7" i="13"/>
  <c r="BX7" i="13"/>
  <c r="BW7" i="13"/>
  <c r="BV7" i="13"/>
  <c r="BU7" i="13"/>
  <c r="BT7" i="13"/>
  <c r="BS7" i="13"/>
  <c r="BN7" i="13"/>
  <c r="BR7" i="13"/>
  <c r="BQ7" i="13"/>
  <c r="BP7" i="13"/>
  <c r="BO7" i="13"/>
  <c r="BM7" i="13"/>
  <c r="BY28" i="13"/>
  <c r="BX28" i="13"/>
  <c r="BW28" i="13"/>
  <c r="BV28" i="13"/>
  <c r="BM28" i="13"/>
  <c r="BU28" i="13"/>
  <c r="BT28" i="13"/>
  <c r="BS28" i="13"/>
  <c r="BR28" i="13"/>
  <c r="BQ28" i="13"/>
  <c r="BP28" i="13"/>
  <c r="BO28" i="13"/>
  <c r="BN28" i="13"/>
  <c r="BU150" i="13"/>
  <c r="BT150" i="13"/>
  <c r="BS150" i="13"/>
  <c r="BR150" i="13"/>
  <c r="BQ150" i="13"/>
  <c r="BP150" i="13"/>
  <c r="BO150" i="13"/>
  <c r="BN150" i="13"/>
  <c r="BM150" i="13"/>
  <c r="BY150" i="13"/>
  <c r="BX150" i="13"/>
  <c r="BW150" i="13"/>
  <c r="BV150" i="13"/>
  <c r="BX219" i="13"/>
  <c r="AQ219" i="13" s="1"/>
  <c r="BW219" i="13"/>
  <c r="AP219" i="13" s="1"/>
  <c r="BV219" i="13"/>
  <c r="AO219" i="13" s="1"/>
  <c r="BU219" i="13"/>
  <c r="AN219" i="13" s="1"/>
  <c r="BT219" i="13"/>
  <c r="AM219" i="13" s="1"/>
  <c r="BS219" i="13"/>
  <c r="AL219" i="13" s="1"/>
  <c r="BR219" i="13"/>
  <c r="AK219" i="13" s="1"/>
  <c r="BQ219" i="13"/>
  <c r="AJ219" i="13" s="1"/>
  <c r="BP219" i="13"/>
  <c r="AI219" i="13" s="1"/>
  <c r="BO219" i="13"/>
  <c r="AH219" i="13" s="1"/>
  <c r="BN219" i="13"/>
  <c r="AG219" i="13" s="1"/>
  <c r="BM219" i="13"/>
  <c r="AF219" i="13" s="1"/>
  <c r="BY219" i="13"/>
  <c r="AR219" i="13" s="1"/>
  <c r="BY117" i="13"/>
  <c r="BX117" i="13"/>
  <c r="BW117" i="13"/>
  <c r="BV117" i="13"/>
  <c r="BU117" i="13"/>
  <c r="BT117" i="13"/>
  <c r="BS117" i="13"/>
  <c r="BR117" i="13"/>
  <c r="BQ117" i="13"/>
  <c r="BP117" i="13"/>
  <c r="BO117" i="13"/>
  <c r="BN117" i="13"/>
  <c r="BM117" i="13"/>
  <c r="CQ175" i="14"/>
  <c r="CG159" i="14"/>
  <c r="DL159" i="14"/>
  <c r="CJ79" i="14"/>
  <c r="DR79" i="14"/>
  <c r="CO31" i="14"/>
  <c r="DV31" i="14"/>
  <c r="CJ111" i="14"/>
  <c r="DT111" i="14"/>
  <c r="DT15" i="14"/>
  <c r="W28" i="6"/>
  <c r="W27" i="6"/>
  <c r="H26" i="6"/>
  <c r="W26" i="6"/>
  <c r="X26" i="6"/>
  <c r="X27" i="6"/>
  <c r="X28" i="6"/>
  <c r="AH29" i="6"/>
  <c r="AC29" i="6"/>
  <c r="N29" i="6"/>
  <c r="K29" i="6"/>
  <c r="Y29" i="6"/>
  <c r="J29" i="6"/>
  <c r="X29" i="6"/>
  <c r="W29" i="6"/>
  <c r="AF29" i="6"/>
  <c r="U29" i="6"/>
  <c r="P29" i="6"/>
  <c r="O29" i="6"/>
  <c r="AA29" i="6"/>
  <c r="AG29" i="6"/>
  <c r="AB29" i="6"/>
  <c r="L29" i="6"/>
  <c r="S29" i="6"/>
  <c r="AI29" i="6"/>
  <c r="Z29" i="6"/>
  <c r="R29" i="6"/>
  <c r="I29" i="6"/>
  <c r="Q29" i="6"/>
  <c r="H29" i="6"/>
  <c r="AE29" i="6"/>
  <c r="AD29" i="6"/>
  <c r="AK29" i="6"/>
  <c r="M29" i="6"/>
  <c r="AJ28" i="6"/>
  <c r="AJ27" i="6"/>
  <c r="AJ26" i="6"/>
  <c r="T29" i="6"/>
  <c r="T26" i="6"/>
  <c r="W4" i="14"/>
  <c r="BC4" i="14" s="1"/>
  <c r="CI4" i="14" s="1"/>
  <c r="DO4" i="14" s="1"/>
  <c r="Y4" i="14"/>
  <c r="BE4" i="14" s="1"/>
  <c r="CK4" i="14" s="1"/>
  <c r="DQ4" i="14" s="1"/>
  <c r="DK2" i="13"/>
  <c r="AE112" i="8"/>
  <c r="BN30" i="8"/>
  <c r="AD112" i="8"/>
  <c r="BM30" i="8"/>
  <c r="X4" i="14"/>
  <c r="BD4" i="14" s="1"/>
  <c r="CJ4" i="14" s="1"/>
  <c r="DP4" i="14" s="1"/>
  <c r="DJ2" i="13"/>
  <c r="DH2" i="13"/>
  <c r="V4" i="14"/>
  <c r="BB4" i="14" s="1"/>
  <c r="CH4" i="14" s="1"/>
  <c r="DN4" i="14" s="1"/>
  <c r="AB112" i="8"/>
  <c r="BK30" i="8"/>
  <c r="Y112" i="8"/>
  <c r="BH30" i="8"/>
  <c r="V112" i="8"/>
  <c r="BE30" i="8"/>
  <c r="W112" i="8"/>
  <c r="BF30" i="8"/>
  <c r="Z4" i="14"/>
  <c r="BF4" i="14" s="1"/>
  <c r="CL4" i="14" s="1"/>
  <c r="DR4" i="14" s="1"/>
  <c r="DL2" i="13"/>
  <c r="U112" i="8"/>
  <c r="BD30" i="8"/>
  <c r="A156" i="11"/>
  <c r="C156" i="13" s="1"/>
  <c r="C155" i="13"/>
  <c r="K4" i="14"/>
  <c r="AQ4" i="14" s="1"/>
  <c r="BW4" i="14" s="1"/>
  <c r="DC4" i="14" s="1"/>
  <c r="CW2" i="13"/>
  <c r="J4" i="14"/>
  <c r="AP4" i="14" s="1"/>
  <c r="BV4" i="14" s="1"/>
  <c r="DB4" i="14" s="1"/>
  <c r="CV2" i="13"/>
  <c r="I4" i="14"/>
  <c r="AO4" i="14" s="1"/>
  <c r="BU4" i="14" s="1"/>
  <c r="DA4" i="14" s="1"/>
  <c r="CU2" i="13"/>
  <c r="H4" i="14"/>
  <c r="AN4" i="14" s="1"/>
  <c r="BT4" i="14" s="1"/>
  <c r="CZ4" i="14" s="1"/>
  <c r="CT2" i="13"/>
  <c r="G4" i="14"/>
  <c r="AM4" i="14" s="1"/>
  <c r="BS4" i="14" s="1"/>
  <c r="CY4" i="14" s="1"/>
  <c r="CS2" i="13"/>
  <c r="F4" i="14"/>
  <c r="AL4" i="14" s="1"/>
  <c r="BR4" i="14" s="1"/>
  <c r="CX4" i="14" s="1"/>
  <c r="CR2" i="13"/>
  <c r="E4" i="14"/>
  <c r="AK4" i="14" s="1"/>
  <c r="BQ4" i="14" s="1"/>
  <c r="CW4" i="14" s="1"/>
  <c r="CQ2" i="13"/>
  <c r="D4" i="14"/>
  <c r="AJ4" i="14" s="1"/>
  <c r="BP4" i="14" s="1"/>
  <c r="CV4" i="14" s="1"/>
  <c r="CP2" i="13"/>
  <c r="Q4" i="14"/>
  <c r="AW4" i="14" s="1"/>
  <c r="CC4" i="14" s="1"/>
  <c r="DI4" i="14" s="1"/>
  <c r="DC2" i="13"/>
  <c r="R4" i="14"/>
  <c r="AX4" i="14" s="1"/>
  <c r="CD4" i="14" s="1"/>
  <c r="DJ4" i="14" s="1"/>
  <c r="DD2" i="13"/>
  <c r="C4" i="14"/>
  <c r="AI4" i="14" s="1"/>
  <c r="BO4" i="14" s="1"/>
  <c r="CU4" i="14" s="1"/>
  <c r="CO2" i="13"/>
  <c r="P4" i="14"/>
  <c r="AV4" i="14" s="1"/>
  <c r="CB4" i="14" s="1"/>
  <c r="DH4" i="14" s="1"/>
  <c r="DB2" i="13"/>
  <c r="B4" i="14"/>
  <c r="AH4" i="14" s="1"/>
  <c r="BN4" i="14" s="1"/>
  <c r="CT4" i="14" s="1"/>
  <c r="CN2" i="13"/>
  <c r="O4" i="14"/>
  <c r="AU4" i="14" s="1"/>
  <c r="CA4" i="14" s="1"/>
  <c r="DG4" i="14" s="1"/>
  <c r="DA2" i="13"/>
  <c r="N4" i="14"/>
  <c r="AT4" i="14" s="1"/>
  <c r="BZ4" i="14" s="1"/>
  <c r="DF4" i="14" s="1"/>
  <c r="CZ2" i="13"/>
  <c r="M4" i="14"/>
  <c r="AS4" i="14" s="1"/>
  <c r="BY4" i="14" s="1"/>
  <c r="DE4" i="14" s="1"/>
  <c r="CY2" i="13"/>
  <c r="L4" i="14"/>
  <c r="AR4" i="14" s="1"/>
  <c r="BX4" i="14" s="1"/>
  <c r="DD4" i="14" s="1"/>
  <c r="CX2" i="13"/>
  <c r="BL281" i="13"/>
  <c r="L64" i="10"/>
  <c r="L63" i="10"/>
  <c r="K988" i="10"/>
  <c r="L988" i="10" s="1"/>
  <c r="K943" i="10"/>
  <c r="L1184" i="10"/>
  <c r="K967" i="10"/>
  <c r="K968" i="10" s="1"/>
  <c r="L766" i="10"/>
  <c r="K767" i="10"/>
  <c r="Y139" i="10"/>
  <c r="AH139" i="10" s="1"/>
  <c r="L569" i="10"/>
  <c r="L964" i="10"/>
  <c r="K701" i="10"/>
  <c r="K702" i="10" s="1"/>
  <c r="AG211" i="10"/>
  <c r="G157" i="13"/>
  <c r="AV31" i="14"/>
  <c r="CS280" i="14"/>
  <c r="CS24" i="14"/>
  <c r="CS253" i="14"/>
  <c r="BM61" i="14"/>
  <c r="CS13" i="14"/>
  <c r="BM242" i="14"/>
  <c r="BM87" i="14"/>
  <c r="CS273" i="14"/>
  <c r="CS129" i="14"/>
  <c r="H77" i="13"/>
  <c r="BQ31" i="14"/>
  <c r="CS75" i="14"/>
  <c r="BM27" i="14"/>
  <c r="I173" i="13"/>
  <c r="BR31" i="14"/>
  <c r="G173" i="13"/>
  <c r="AW111" i="14"/>
  <c r="DD31" i="14"/>
  <c r="I157" i="13"/>
  <c r="I29" i="13"/>
  <c r="AH111" i="14"/>
  <c r="DC31" i="14"/>
  <c r="H173" i="13"/>
  <c r="F109" i="13"/>
  <c r="BQ111" i="14"/>
  <c r="I13" i="13"/>
  <c r="F77" i="13"/>
  <c r="BR111" i="14"/>
  <c r="H157" i="13"/>
  <c r="H29" i="13"/>
  <c r="CV111" i="14"/>
  <c r="AO175" i="14"/>
  <c r="CU111" i="14"/>
  <c r="H13" i="13"/>
  <c r="G109" i="13"/>
  <c r="BQ175" i="14"/>
  <c r="I109" i="13"/>
  <c r="BP175" i="14"/>
  <c r="J173" i="13"/>
  <c r="DE175" i="14"/>
  <c r="J157" i="13"/>
  <c r="AM159" i="14"/>
  <c r="H109" i="13"/>
  <c r="J109" i="13"/>
  <c r="BW159" i="14"/>
  <c r="I77" i="13"/>
  <c r="J77" i="13"/>
  <c r="DG159" i="14"/>
  <c r="J29" i="13"/>
  <c r="AU31" i="14"/>
  <c r="J13" i="13"/>
  <c r="AW49" i="13"/>
  <c r="BL49" i="13"/>
  <c r="AV49" i="13"/>
  <c r="BK49" i="13"/>
  <c r="BJ49" i="13"/>
  <c r="BI49" i="13"/>
  <c r="BH49" i="13"/>
  <c r="BG49" i="13"/>
  <c r="BF49" i="13"/>
  <c r="BE49" i="13"/>
  <c r="BD49" i="13"/>
  <c r="BC49" i="13"/>
  <c r="BB49" i="13"/>
  <c r="BA49" i="13"/>
  <c r="AZ49" i="13"/>
  <c r="AY49" i="13"/>
  <c r="AX49" i="13"/>
  <c r="AW65" i="13"/>
  <c r="BL65" i="13"/>
  <c r="AV65" i="13"/>
  <c r="BK65" i="13"/>
  <c r="BJ65" i="13"/>
  <c r="BI65" i="13"/>
  <c r="BH65" i="13"/>
  <c r="BG65" i="13"/>
  <c r="BF65" i="13"/>
  <c r="BE65" i="13"/>
  <c r="BD65" i="13"/>
  <c r="BC65" i="13"/>
  <c r="BB65" i="13"/>
  <c r="BA65" i="13"/>
  <c r="AZ65" i="13"/>
  <c r="AY65" i="13"/>
  <c r="AX65" i="13"/>
  <c r="AW110" i="13"/>
  <c r="BL110" i="13"/>
  <c r="AV110" i="13"/>
  <c r="BK110" i="13"/>
  <c r="BJ110" i="13"/>
  <c r="BI110" i="13"/>
  <c r="BH110" i="13"/>
  <c r="BG110" i="13"/>
  <c r="BF110" i="13"/>
  <c r="BE110" i="13"/>
  <c r="BD110" i="13"/>
  <c r="BC110" i="13"/>
  <c r="BB110" i="13"/>
  <c r="BA110" i="13"/>
  <c r="AZ110" i="13"/>
  <c r="AY110" i="13"/>
  <c r="AX110" i="13"/>
  <c r="BL50" i="13"/>
  <c r="AV50" i="13"/>
  <c r="BK50" i="13"/>
  <c r="BJ50" i="13"/>
  <c r="BI50" i="13"/>
  <c r="BH50" i="13"/>
  <c r="BG50" i="13"/>
  <c r="BF50" i="13"/>
  <c r="BE50" i="13"/>
  <c r="BD50" i="13"/>
  <c r="BC50" i="13"/>
  <c r="BB50" i="13"/>
  <c r="BA50" i="13"/>
  <c r="AZ50" i="13"/>
  <c r="AY50" i="13"/>
  <c r="AX50" i="13"/>
  <c r="AW50" i="13"/>
  <c r="BM107" i="14"/>
  <c r="CS240" i="14"/>
  <c r="AQ175" i="14"/>
  <c r="BT175" i="14"/>
  <c r="DA175" i="14"/>
  <c r="AO159" i="14"/>
  <c r="CA159" i="14"/>
  <c r="BY159" i="14"/>
  <c r="DE159" i="14"/>
  <c r="AI111" i="14"/>
  <c r="BS111" i="14"/>
  <c r="DJ111" i="14"/>
  <c r="AK79" i="14"/>
  <c r="BO79" i="14"/>
  <c r="CX79" i="14"/>
  <c r="AW31" i="14"/>
  <c r="BP31" i="14"/>
  <c r="BS31" i="14"/>
  <c r="DB31" i="14"/>
  <c r="AU15" i="14"/>
  <c r="BQ15" i="14"/>
  <c r="DD15" i="14"/>
  <c r="BM190" i="14"/>
  <c r="CS190" i="14"/>
  <c r="CS200" i="14"/>
  <c r="CS269" i="14"/>
  <c r="CS146" i="14"/>
  <c r="BM7" i="14"/>
  <c r="BM220" i="14"/>
  <c r="BM140" i="14"/>
  <c r="CS124" i="14"/>
  <c r="CS225" i="14"/>
  <c r="BM97" i="14"/>
  <c r="BM246" i="14"/>
  <c r="BM240" i="14"/>
  <c r="CS224" i="14"/>
  <c r="BM160" i="14"/>
  <c r="BC104" i="13"/>
  <c r="BB104" i="13"/>
  <c r="BA104" i="13"/>
  <c r="AZ104" i="13"/>
  <c r="AY104" i="13"/>
  <c r="AX104" i="13"/>
  <c r="AW104" i="13"/>
  <c r="BL104" i="13"/>
  <c r="AV104" i="13"/>
  <c r="BK104" i="13"/>
  <c r="BJ104" i="13"/>
  <c r="BI104" i="13"/>
  <c r="BH104" i="13"/>
  <c r="BG104" i="13"/>
  <c r="BF104" i="13"/>
  <c r="BE104" i="13"/>
  <c r="BD104" i="13"/>
  <c r="AZ219" i="13"/>
  <c r="AY219" i="13"/>
  <c r="AX219" i="13"/>
  <c r="AW219" i="13"/>
  <c r="BL219" i="13"/>
  <c r="AV219" i="13"/>
  <c r="BK219" i="13"/>
  <c r="BJ219" i="13"/>
  <c r="BI219" i="13"/>
  <c r="BH219" i="13"/>
  <c r="BG219" i="13"/>
  <c r="BF219" i="13"/>
  <c r="BE219" i="13"/>
  <c r="BD219" i="13"/>
  <c r="BC219" i="13"/>
  <c r="BA219" i="13"/>
  <c r="BB219" i="13"/>
  <c r="G13" i="13"/>
  <c r="BD231" i="13"/>
  <c r="BC231" i="13"/>
  <c r="BB231" i="13"/>
  <c r="BA231" i="13"/>
  <c r="AZ231" i="13"/>
  <c r="AY231" i="13"/>
  <c r="AX231" i="13"/>
  <c r="AW231" i="13"/>
  <c r="BL231" i="13"/>
  <c r="AV231" i="13"/>
  <c r="BK231" i="13"/>
  <c r="BJ231" i="13"/>
  <c r="BI231" i="13"/>
  <c r="BH231" i="13"/>
  <c r="BG231" i="13"/>
  <c r="BF231" i="13"/>
  <c r="BE231" i="13"/>
  <c r="CS127" i="14"/>
  <c r="AJ79" i="14"/>
  <c r="CY79" i="14"/>
  <c r="AT15" i="14"/>
  <c r="BO15" i="14"/>
  <c r="DE15" i="14"/>
  <c r="BH147" i="13"/>
  <c r="BG147" i="13"/>
  <c r="BF147" i="13"/>
  <c r="BE147" i="13"/>
  <c r="BD147" i="13"/>
  <c r="BC147" i="13"/>
  <c r="BB147" i="13"/>
  <c r="BA147" i="13"/>
  <c r="AZ147" i="13"/>
  <c r="AY147" i="13"/>
  <c r="AX147" i="13"/>
  <c r="AW147" i="13"/>
  <c r="BL147" i="13"/>
  <c r="AV147" i="13"/>
  <c r="BK147" i="13"/>
  <c r="BJ147" i="13"/>
  <c r="BI147" i="13"/>
  <c r="AW126" i="13"/>
  <c r="BL126" i="13"/>
  <c r="AV126" i="13"/>
  <c r="BK126" i="13"/>
  <c r="BJ126" i="13"/>
  <c r="BI126" i="13"/>
  <c r="BH126" i="13"/>
  <c r="BG126" i="13"/>
  <c r="BF126" i="13"/>
  <c r="BE126" i="13"/>
  <c r="BD126" i="13"/>
  <c r="BC126" i="13"/>
  <c r="BB126" i="13"/>
  <c r="BA126" i="13"/>
  <c r="AZ126" i="13"/>
  <c r="AY126" i="13"/>
  <c r="AX126" i="13"/>
  <c r="BJ97" i="13"/>
  <c r="BI97" i="13"/>
  <c r="BH97" i="13"/>
  <c r="BG97" i="13"/>
  <c r="BF97" i="13"/>
  <c r="BE97" i="13"/>
  <c r="BD97" i="13"/>
  <c r="BC97" i="13"/>
  <c r="BB97" i="13"/>
  <c r="BA97" i="13"/>
  <c r="AZ97" i="13"/>
  <c r="AY97" i="13"/>
  <c r="AX97" i="13"/>
  <c r="AW97" i="13"/>
  <c r="BL97" i="13"/>
  <c r="BK97" i="13"/>
  <c r="AV97" i="13"/>
  <c r="BA170" i="13"/>
  <c r="AZ170" i="13"/>
  <c r="AY170" i="13"/>
  <c r="AX170" i="13"/>
  <c r="AW170" i="13"/>
  <c r="BL170" i="13"/>
  <c r="AV170" i="13"/>
  <c r="BK170" i="13"/>
  <c r="BJ170" i="13"/>
  <c r="BI170" i="13"/>
  <c r="BH170" i="13"/>
  <c r="BG170" i="13"/>
  <c r="BF170" i="13"/>
  <c r="BE170" i="13"/>
  <c r="BD170" i="13"/>
  <c r="BC170" i="13"/>
  <c r="BB170" i="13"/>
  <c r="BJ36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BL36" i="13"/>
  <c r="AV36" i="13"/>
  <c r="BK36" i="13"/>
  <c r="BA45" i="13"/>
  <c r="AZ45" i="13"/>
  <c r="AY45" i="13"/>
  <c r="AX45" i="13"/>
  <c r="AW45" i="13"/>
  <c r="BL45" i="13"/>
  <c r="AV45" i="13"/>
  <c r="BK45" i="13"/>
  <c r="BJ45" i="13"/>
  <c r="BI45" i="13"/>
  <c r="BH45" i="13"/>
  <c r="BG45" i="13"/>
  <c r="BF45" i="13"/>
  <c r="BE45" i="13"/>
  <c r="BD45" i="13"/>
  <c r="BC45" i="13"/>
  <c r="BB45" i="13"/>
  <c r="BD215" i="13"/>
  <c r="BC215" i="13"/>
  <c r="BB215" i="13"/>
  <c r="BA215" i="13"/>
  <c r="AZ215" i="13"/>
  <c r="AY215" i="13"/>
  <c r="AX215" i="13"/>
  <c r="AW215" i="13"/>
  <c r="BL215" i="13"/>
  <c r="AV215" i="13"/>
  <c r="BK215" i="13"/>
  <c r="BJ215" i="13"/>
  <c r="BI215" i="13"/>
  <c r="BH215" i="13"/>
  <c r="BG215" i="13"/>
  <c r="BF215" i="13"/>
  <c r="BE215" i="13"/>
  <c r="AZ187" i="13"/>
  <c r="AY187" i="13"/>
  <c r="AX187" i="13"/>
  <c r="AW187" i="13"/>
  <c r="BL187" i="13"/>
  <c r="AV187" i="13"/>
  <c r="BK187" i="13"/>
  <c r="BJ187" i="13"/>
  <c r="BI187" i="13"/>
  <c r="BH187" i="13"/>
  <c r="BG187" i="13"/>
  <c r="BF187" i="13"/>
  <c r="BE187" i="13"/>
  <c r="BD187" i="13"/>
  <c r="BC187" i="13"/>
  <c r="BB187" i="13"/>
  <c r="BA187" i="13"/>
  <c r="BB275" i="13"/>
  <c r="BA275" i="13"/>
  <c r="AZ275" i="13"/>
  <c r="AY275" i="13"/>
  <c r="AX275" i="13"/>
  <c r="AW275" i="13"/>
  <c r="BL275" i="13"/>
  <c r="AV275" i="13"/>
  <c r="BK275" i="13"/>
  <c r="BJ275" i="13"/>
  <c r="BI275" i="13"/>
  <c r="BH275" i="13"/>
  <c r="BG275" i="13"/>
  <c r="BF275" i="13"/>
  <c r="BE275" i="13"/>
  <c r="BD275" i="13"/>
  <c r="BC275" i="13"/>
  <c r="F173" i="13"/>
  <c r="AW142" i="13"/>
  <c r="BL142" i="13"/>
  <c r="AV142" i="13"/>
  <c r="BK142" i="13"/>
  <c r="BJ142" i="13"/>
  <c r="BI142" i="13"/>
  <c r="BH142" i="13"/>
  <c r="BG142" i="13"/>
  <c r="BF142" i="13"/>
  <c r="BE142" i="13"/>
  <c r="BD142" i="13"/>
  <c r="BC142" i="13"/>
  <c r="BB142" i="13"/>
  <c r="BA142" i="13"/>
  <c r="AZ142" i="13"/>
  <c r="AY142" i="13"/>
  <c r="AX142" i="13"/>
  <c r="AY31" i="13"/>
  <c r="AX31" i="13"/>
  <c r="AW31" i="13"/>
  <c r="BL31" i="13"/>
  <c r="AV31" i="13"/>
  <c r="BK31" i="13"/>
  <c r="BJ31" i="13"/>
  <c r="BI31" i="13"/>
  <c r="BH31" i="13"/>
  <c r="BG31" i="13"/>
  <c r="BF31" i="13"/>
  <c r="BE31" i="13"/>
  <c r="BD31" i="13"/>
  <c r="BC31" i="13"/>
  <c r="BB31" i="13"/>
  <c r="BA31" i="13"/>
  <c r="AZ31" i="13"/>
  <c r="BK208" i="13"/>
  <c r="BJ208" i="13"/>
  <c r="BI208" i="13"/>
  <c r="BH208" i="13"/>
  <c r="BG208" i="13"/>
  <c r="BF208" i="13"/>
  <c r="BE208" i="13"/>
  <c r="BD208" i="13"/>
  <c r="BC208" i="13"/>
  <c r="BB208" i="13"/>
  <c r="BA208" i="13"/>
  <c r="AZ208" i="13"/>
  <c r="AY208" i="13"/>
  <c r="AX208" i="13"/>
  <c r="BL208" i="13"/>
  <c r="AW208" i="13"/>
  <c r="AV208" i="13"/>
  <c r="BJ113" i="13"/>
  <c r="BI113" i="13"/>
  <c r="BH113" i="13"/>
  <c r="BG113" i="13"/>
  <c r="BF113" i="13"/>
  <c r="BE113" i="13"/>
  <c r="BD113" i="13"/>
  <c r="BC113" i="13"/>
  <c r="BB113" i="13"/>
  <c r="BA113" i="13"/>
  <c r="AZ113" i="13"/>
  <c r="AY113" i="13"/>
  <c r="AX113" i="13"/>
  <c r="AW113" i="13"/>
  <c r="BK113" i="13"/>
  <c r="AV113" i="13"/>
  <c r="BL113" i="13"/>
  <c r="BL82" i="13"/>
  <c r="AV82" i="13"/>
  <c r="BK82" i="13"/>
  <c r="BJ82" i="13"/>
  <c r="BI82" i="13"/>
  <c r="BH82" i="13"/>
  <c r="BG82" i="13"/>
  <c r="BF82" i="13"/>
  <c r="BE82" i="13"/>
  <c r="BD82" i="13"/>
  <c r="BC82" i="13"/>
  <c r="BB82" i="13"/>
  <c r="BA82" i="13"/>
  <c r="AZ82" i="13"/>
  <c r="AY82" i="13"/>
  <c r="AX82" i="13"/>
  <c r="AW82" i="13"/>
  <c r="BA154" i="13"/>
  <c r="AZ154" i="13"/>
  <c r="AY154" i="13"/>
  <c r="AX154" i="13"/>
  <c r="AW154" i="13"/>
  <c r="BL154" i="13"/>
  <c r="AV154" i="13"/>
  <c r="BK154" i="13"/>
  <c r="BJ154" i="13"/>
  <c r="BI154" i="13"/>
  <c r="BH154" i="13"/>
  <c r="BG154" i="13"/>
  <c r="BF154" i="13"/>
  <c r="BE154" i="13"/>
  <c r="BD154" i="13"/>
  <c r="BC154" i="13"/>
  <c r="BB154" i="13"/>
  <c r="BA276" i="13"/>
  <c r="AZ276" i="13"/>
  <c r="AY276" i="13"/>
  <c r="AX276" i="13"/>
  <c r="AW276" i="13"/>
  <c r="BL276" i="13"/>
  <c r="AV276" i="13"/>
  <c r="BK276" i="13"/>
  <c r="BJ276" i="13"/>
  <c r="BI276" i="13"/>
  <c r="BH276" i="13"/>
  <c r="BG276" i="13"/>
  <c r="BF276" i="13"/>
  <c r="BE276" i="13"/>
  <c r="BD276" i="13"/>
  <c r="BC276" i="13"/>
  <c r="BB276" i="13"/>
  <c r="BJ20" i="13"/>
  <c r="BI20" i="13"/>
  <c r="BH20" i="13"/>
  <c r="BG20" i="13"/>
  <c r="BF20" i="13"/>
  <c r="BE20" i="13"/>
  <c r="BD20" i="13"/>
  <c r="BC20" i="13"/>
  <c r="BB20" i="13"/>
  <c r="BA20" i="13"/>
  <c r="AZ20" i="13"/>
  <c r="AY20" i="13"/>
  <c r="AX20" i="13"/>
  <c r="AW20" i="13"/>
  <c r="BL20" i="13"/>
  <c r="AV20" i="13"/>
  <c r="BK20" i="13"/>
  <c r="BE89" i="13"/>
  <c r="BD89" i="13"/>
  <c r="BC89" i="13"/>
  <c r="BB89" i="13"/>
  <c r="BA89" i="13"/>
  <c r="AZ89" i="13"/>
  <c r="AY89" i="13"/>
  <c r="AX89" i="13"/>
  <c r="AW89" i="13"/>
  <c r="BL89" i="13"/>
  <c r="AV89" i="13"/>
  <c r="BK89" i="13"/>
  <c r="BJ89" i="13"/>
  <c r="BI89" i="13"/>
  <c r="BH89" i="13"/>
  <c r="BG89" i="13"/>
  <c r="BF89" i="13"/>
  <c r="BF40" i="13"/>
  <c r="BE40" i="13"/>
  <c r="BD40" i="13"/>
  <c r="BC40" i="13"/>
  <c r="BB40" i="13"/>
  <c r="BA40" i="13"/>
  <c r="AZ40" i="13"/>
  <c r="AY40" i="13"/>
  <c r="AX40" i="13"/>
  <c r="AW40" i="13"/>
  <c r="BL40" i="13"/>
  <c r="AV40" i="13"/>
  <c r="BK40" i="13"/>
  <c r="BJ40" i="13"/>
  <c r="BI40" i="13"/>
  <c r="BH40" i="13"/>
  <c r="BG40" i="13"/>
  <c r="BD199" i="13"/>
  <c r="BC199" i="13"/>
  <c r="BB199" i="13"/>
  <c r="BA199" i="13"/>
  <c r="AZ199" i="13"/>
  <c r="AY199" i="13"/>
  <c r="AX199" i="13"/>
  <c r="AW199" i="13"/>
  <c r="BL199" i="13"/>
  <c r="AV199" i="13"/>
  <c r="BK199" i="13"/>
  <c r="BJ199" i="13"/>
  <c r="BI199" i="13"/>
  <c r="BH199" i="13"/>
  <c r="BG199" i="13"/>
  <c r="BF199" i="13"/>
  <c r="BE199" i="13"/>
  <c r="AY236" i="13"/>
  <c r="AX236" i="13"/>
  <c r="AW236" i="13"/>
  <c r="BL236" i="13"/>
  <c r="AV236" i="13"/>
  <c r="BK236" i="13"/>
  <c r="BJ236" i="13"/>
  <c r="BI236" i="13"/>
  <c r="BH236" i="13"/>
  <c r="BG236" i="13"/>
  <c r="BF236" i="13"/>
  <c r="BE236" i="13"/>
  <c r="BD236" i="13"/>
  <c r="BC236" i="13"/>
  <c r="BB236" i="13"/>
  <c r="BA236" i="13"/>
  <c r="AZ236" i="13"/>
  <c r="BE102" i="13"/>
  <c r="BD102" i="13"/>
  <c r="BC102" i="13"/>
  <c r="BB102" i="13"/>
  <c r="BA102" i="13"/>
  <c r="AZ102" i="13"/>
  <c r="AY102" i="13"/>
  <c r="AX102" i="13"/>
  <c r="AW102" i="13"/>
  <c r="BL102" i="13"/>
  <c r="AV102" i="13"/>
  <c r="BK102" i="13"/>
  <c r="BJ102" i="13"/>
  <c r="BI102" i="13"/>
  <c r="BH102" i="13"/>
  <c r="BG102" i="13"/>
  <c r="BF102" i="13"/>
  <c r="AZ171" i="13"/>
  <c r="AY171" i="13"/>
  <c r="AX171" i="13"/>
  <c r="AW171" i="13"/>
  <c r="BL171" i="13"/>
  <c r="AV171" i="13"/>
  <c r="BK171" i="13"/>
  <c r="BJ171" i="13"/>
  <c r="BI171" i="13"/>
  <c r="BH171" i="13"/>
  <c r="BG171" i="13"/>
  <c r="BF171" i="13"/>
  <c r="BE171" i="13"/>
  <c r="BD171" i="13"/>
  <c r="BC171" i="13"/>
  <c r="BB171" i="13"/>
  <c r="BA171" i="13"/>
  <c r="BI85" i="13"/>
  <c r="BH85" i="13"/>
  <c r="BG85" i="13"/>
  <c r="BF85" i="13"/>
  <c r="BE85" i="13"/>
  <c r="BD85" i="13"/>
  <c r="BC85" i="13"/>
  <c r="BB85" i="13"/>
  <c r="BA85" i="13"/>
  <c r="AZ85" i="13"/>
  <c r="AY85" i="13"/>
  <c r="AX85" i="13"/>
  <c r="AW85" i="13"/>
  <c r="BL85" i="13"/>
  <c r="AV85" i="13"/>
  <c r="BK85" i="13"/>
  <c r="BJ85" i="13"/>
  <c r="BM186" i="14"/>
  <c r="AR175" i="14"/>
  <c r="BU175" i="14"/>
  <c r="CZ175" i="14"/>
  <c r="AP159" i="14"/>
  <c r="BZ159" i="14"/>
  <c r="DA159" i="14"/>
  <c r="DD159" i="14"/>
  <c r="AJ111" i="14"/>
  <c r="BT111" i="14"/>
  <c r="CT111" i="14"/>
  <c r="AL79" i="14"/>
  <c r="BP79" i="14"/>
  <c r="CW79" i="14"/>
  <c r="AH31" i="14"/>
  <c r="BT31" i="14"/>
  <c r="CY31" i="14"/>
  <c r="DA31" i="14"/>
  <c r="AV15" i="14"/>
  <c r="BR15" i="14"/>
  <c r="DC15" i="14"/>
  <c r="CS30" i="14"/>
  <c r="CS221" i="14"/>
  <c r="CS113" i="14"/>
  <c r="CS262" i="14"/>
  <c r="CS118" i="14"/>
  <c r="BM224" i="14"/>
  <c r="CS192" i="14"/>
  <c r="BH163" i="13"/>
  <c r="BG163" i="13"/>
  <c r="BF163" i="13"/>
  <c r="BE163" i="13"/>
  <c r="BD163" i="13"/>
  <c r="BC163" i="13"/>
  <c r="BB163" i="13"/>
  <c r="BA163" i="13"/>
  <c r="AZ163" i="13"/>
  <c r="AY163" i="13"/>
  <c r="AX163" i="13"/>
  <c r="AW163" i="13"/>
  <c r="BL163" i="13"/>
  <c r="AV163" i="13"/>
  <c r="BK163" i="13"/>
  <c r="BJ163" i="13"/>
  <c r="BI163" i="13"/>
  <c r="BK51" i="13"/>
  <c r="BJ51" i="13"/>
  <c r="BI51" i="13"/>
  <c r="BH51" i="13"/>
  <c r="BG51" i="13"/>
  <c r="BF51" i="13"/>
  <c r="BE51" i="13"/>
  <c r="BD51" i="13"/>
  <c r="BC51" i="13"/>
  <c r="BB51" i="13"/>
  <c r="BA51" i="13"/>
  <c r="AZ51" i="13"/>
  <c r="AY51" i="13"/>
  <c r="AX51" i="13"/>
  <c r="AW51" i="13"/>
  <c r="BL51" i="13"/>
  <c r="AV51" i="13"/>
  <c r="BA186" i="13"/>
  <c r="AZ186" i="13"/>
  <c r="AY186" i="13"/>
  <c r="AX186" i="13"/>
  <c r="AW186" i="13"/>
  <c r="BL186" i="13"/>
  <c r="AV186" i="13"/>
  <c r="BK186" i="13"/>
  <c r="BJ186" i="13"/>
  <c r="BI186" i="13"/>
  <c r="BH186" i="13"/>
  <c r="BG186" i="13"/>
  <c r="BF186" i="13"/>
  <c r="BE186" i="13"/>
  <c r="BD186" i="13"/>
  <c r="BC186" i="13"/>
  <c r="BB186" i="13"/>
  <c r="BF72" i="13"/>
  <c r="BE72" i="13"/>
  <c r="BD72" i="13"/>
  <c r="BC72" i="13"/>
  <c r="BB72" i="13"/>
  <c r="BA72" i="13"/>
  <c r="AZ72" i="13"/>
  <c r="AY72" i="13"/>
  <c r="AX72" i="13"/>
  <c r="AW72" i="13"/>
  <c r="BL72" i="13"/>
  <c r="AV72" i="13"/>
  <c r="BK72" i="13"/>
  <c r="BJ72" i="13"/>
  <c r="BI72" i="13"/>
  <c r="BH72" i="13"/>
  <c r="BG72" i="13"/>
  <c r="BL66" i="13"/>
  <c r="AV66" i="13"/>
  <c r="BK66" i="13"/>
  <c r="BJ66" i="13"/>
  <c r="BI66" i="13"/>
  <c r="BH66" i="13"/>
  <c r="BG66" i="13"/>
  <c r="BF66" i="13"/>
  <c r="BE66" i="13"/>
  <c r="BD66" i="13"/>
  <c r="BC66" i="13"/>
  <c r="BB66" i="13"/>
  <c r="BA66" i="13"/>
  <c r="AZ66" i="13"/>
  <c r="AY66" i="13"/>
  <c r="AX66" i="13"/>
  <c r="AW66" i="13"/>
  <c r="BB105" i="13"/>
  <c r="BA105" i="13"/>
  <c r="AZ105" i="13"/>
  <c r="AY105" i="13"/>
  <c r="AX105" i="13"/>
  <c r="AW105" i="13"/>
  <c r="BL105" i="13"/>
  <c r="AV105" i="13"/>
  <c r="BK105" i="13"/>
  <c r="BJ105" i="13"/>
  <c r="BI105" i="13"/>
  <c r="BH105" i="13"/>
  <c r="BG105" i="13"/>
  <c r="BF105" i="13"/>
  <c r="BE105" i="13"/>
  <c r="BD105" i="13"/>
  <c r="BC105" i="13"/>
  <c r="BE118" i="13"/>
  <c r="BD118" i="13"/>
  <c r="BC118" i="13"/>
  <c r="BB118" i="13"/>
  <c r="BA118" i="13"/>
  <c r="AZ118" i="13"/>
  <c r="AY118" i="13"/>
  <c r="AX118" i="13"/>
  <c r="AW118" i="13"/>
  <c r="BL118" i="13"/>
  <c r="AV118" i="13"/>
  <c r="BK118" i="13"/>
  <c r="BJ118" i="13"/>
  <c r="BI118" i="13"/>
  <c r="BH118" i="13"/>
  <c r="BG118" i="13"/>
  <c r="BF118" i="13"/>
  <c r="BH195" i="13"/>
  <c r="BG195" i="13"/>
  <c r="BF195" i="13"/>
  <c r="BE195" i="13"/>
  <c r="BD195" i="13"/>
  <c r="BC195" i="13"/>
  <c r="BB195" i="13"/>
  <c r="BA195" i="13"/>
  <c r="AZ195" i="13"/>
  <c r="AY195" i="13"/>
  <c r="AX195" i="13"/>
  <c r="AW195" i="13"/>
  <c r="BL195" i="13"/>
  <c r="AV195" i="13"/>
  <c r="BK195" i="13"/>
  <c r="BJ195" i="13"/>
  <c r="BI195" i="13"/>
  <c r="AW158" i="13"/>
  <c r="BL158" i="13"/>
  <c r="AV158" i="13"/>
  <c r="BK158" i="13"/>
  <c r="BJ158" i="13"/>
  <c r="BI158" i="13"/>
  <c r="BH158" i="13"/>
  <c r="BG158" i="13"/>
  <c r="BF158" i="13"/>
  <c r="BE158" i="13"/>
  <c r="BD158" i="13"/>
  <c r="BC158" i="13"/>
  <c r="BB158" i="13"/>
  <c r="BA158" i="13"/>
  <c r="AZ158" i="13"/>
  <c r="AY158" i="13"/>
  <c r="AX158" i="13"/>
  <c r="AY47" i="13"/>
  <c r="AX47" i="13"/>
  <c r="AW47" i="13"/>
  <c r="BL47" i="13"/>
  <c r="AV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BK224" i="13"/>
  <c r="BJ224" i="13"/>
  <c r="BI224" i="13"/>
  <c r="BH224" i="13"/>
  <c r="BG224" i="13"/>
  <c r="BF224" i="13"/>
  <c r="BE224" i="13"/>
  <c r="BD224" i="13"/>
  <c r="BC224" i="13"/>
  <c r="BB224" i="13"/>
  <c r="BA224" i="13"/>
  <c r="AZ224" i="13"/>
  <c r="AY224" i="13"/>
  <c r="AX224" i="13"/>
  <c r="BL224" i="13"/>
  <c r="AW224" i="13"/>
  <c r="AV224" i="13"/>
  <c r="BJ129" i="13"/>
  <c r="BI129" i="13"/>
  <c r="BH129" i="13"/>
  <c r="BG129" i="13"/>
  <c r="BF129" i="13"/>
  <c r="BE129" i="13"/>
  <c r="BD129" i="13"/>
  <c r="BC129" i="13"/>
  <c r="BB129" i="13"/>
  <c r="BA129" i="13"/>
  <c r="AZ129" i="13"/>
  <c r="AY129" i="13"/>
  <c r="AX129" i="13"/>
  <c r="AW129" i="13"/>
  <c r="BL129" i="13"/>
  <c r="BK129" i="13"/>
  <c r="AV129" i="13"/>
  <c r="BI98" i="13"/>
  <c r="BH98" i="13"/>
  <c r="BG98" i="13"/>
  <c r="BF98" i="13"/>
  <c r="BE98" i="13"/>
  <c r="BD98" i="13"/>
  <c r="BC98" i="13"/>
  <c r="BB98" i="13"/>
  <c r="BA98" i="13"/>
  <c r="AZ98" i="13"/>
  <c r="AY98" i="13"/>
  <c r="AX98" i="13"/>
  <c r="AW98" i="13"/>
  <c r="BL98" i="13"/>
  <c r="AV98" i="13"/>
  <c r="BJ98" i="13"/>
  <c r="BK98" i="13"/>
  <c r="BA138" i="13"/>
  <c r="AZ138" i="13"/>
  <c r="AY138" i="13"/>
  <c r="AX138" i="13"/>
  <c r="AW138" i="13"/>
  <c r="BL138" i="13"/>
  <c r="AV138" i="13"/>
  <c r="BK138" i="13"/>
  <c r="BJ138" i="13"/>
  <c r="BI138" i="13"/>
  <c r="BH138" i="13"/>
  <c r="BG138" i="13"/>
  <c r="BF138" i="13"/>
  <c r="BE138" i="13"/>
  <c r="BD138" i="13"/>
  <c r="BC138" i="13"/>
  <c r="BB138" i="13"/>
  <c r="BA260" i="13"/>
  <c r="AZ260" i="13"/>
  <c r="AY260" i="13"/>
  <c r="AX260" i="13"/>
  <c r="AW260" i="13"/>
  <c r="BL260" i="13"/>
  <c r="AV260" i="13"/>
  <c r="BK260" i="13"/>
  <c r="BJ260" i="13"/>
  <c r="BI260" i="13"/>
  <c r="BH260" i="13"/>
  <c r="BG260" i="13"/>
  <c r="BF260" i="13"/>
  <c r="BE260" i="13"/>
  <c r="BC260" i="13"/>
  <c r="BD260" i="13"/>
  <c r="BB260" i="13"/>
  <c r="BJ4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BL4" i="13"/>
  <c r="AV4" i="13"/>
  <c r="BK4" i="13"/>
  <c r="BE73" i="13"/>
  <c r="BD73" i="13"/>
  <c r="BC73" i="13"/>
  <c r="BB73" i="13"/>
  <c r="BA73" i="13"/>
  <c r="AZ73" i="13"/>
  <c r="AY73" i="13"/>
  <c r="AX73" i="13"/>
  <c r="AW73" i="13"/>
  <c r="BL73" i="13"/>
  <c r="AV73" i="13"/>
  <c r="BK73" i="13"/>
  <c r="BJ73" i="13"/>
  <c r="BI73" i="13"/>
  <c r="BH73" i="13"/>
  <c r="BG73" i="13"/>
  <c r="BF73" i="13"/>
  <c r="AW280" i="13"/>
  <c r="BL280" i="13"/>
  <c r="AV280" i="13"/>
  <c r="BK280" i="13"/>
  <c r="BJ280" i="13"/>
  <c r="BI280" i="13"/>
  <c r="BH280" i="13"/>
  <c r="BG280" i="13"/>
  <c r="BF280" i="13"/>
  <c r="BE280" i="13"/>
  <c r="BD280" i="13"/>
  <c r="BC280" i="13"/>
  <c r="BB280" i="13"/>
  <c r="BA280" i="13"/>
  <c r="AZ280" i="13"/>
  <c r="AY280" i="13"/>
  <c r="AX280" i="13"/>
  <c r="BF24" i="13"/>
  <c r="BE24" i="13"/>
  <c r="BD24" i="13"/>
  <c r="BC24" i="13"/>
  <c r="BB24" i="13"/>
  <c r="BA24" i="13"/>
  <c r="AZ24" i="13"/>
  <c r="AY24" i="13"/>
  <c r="AX24" i="13"/>
  <c r="AW24" i="13"/>
  <c r="BL24" i="13"/>
  <c r="AV24" i="13"/>
  <c r="BK24" i="13"/>
  <c r="BJ24" i="13"/>
  <c r="BI24" i="13"/>
  <c r="BH24" i="13"/>
  <c r="BG24" i="13"/>
  <c r="BD183" i="13"/>
  <c r="BC183" i="13"/>
  <c r="BB183" i="13"/>
  <c r="BA183" i="13"/>
  <c r="AZ183" i="13"/>
  <c r="AY183" i="13"/>
  <c r="AX183" i="13"/>
  <c r="AW183" i="13"/>
  <c r="BL183" i="13"/>
  <c r="AV183" i="13"/>
  <c r="BK183" i="13"/>
  <c r="BJ183" i="13"/>
  <c r="BI183" i="13"/>
  <c r="BH183" i="13"/>
  <c r="BG183" i="13"/>
  <c r="BF183" i="13"/>
  <c r="BE183" i="13"/>
  <c r="AY220" i="13"/>
  <c r="AX220" i="13"/>
  <c r="AW220" i="13"/>
  <c r="BL220" i="13"/>
  <c r="AV220" i="13"/>
  <c r="BK220" i="13"/>
  <c r="BJ220" i="13"/>
  <c r="BI220" i="13"/>
  <c r="BH220" i="13"/>
  <c r="BG220" i="13"/>
  <c r="BF220" i="13"/>
  <c r="BE220" i="13"/>
  <c r="BD220" i="13"/>
  <c r="BC220" i="13"/>
  <c r="BB220" i="13"/>
  <c r="BA220" i="13"/>
  <c r="AZ220" i="13"/>
  <c r="BH86" i="13"/>
  <c r="BG86" i="13"/>
  <c r="BF86" i="13"/>
  <c r="BE86" i="13"/>
  <c r="BD86" i="13"/>
  <c r="BC86" i="13"/>
  <c r="BB86" i="13"/>
  <c r="BA86" i="13"/>
  <c r="AZ86" i="13"/>
  <c r="AY86" i="13"/>
  <c r="AX86" i="13"/>
  <c r="AW86" i="13"/>
  <c r="BL86" i="13"/>
  <c r="AV86" i="13"/>
  <c r="BK86" i="13"/>
  <c r="BJ86" i="13"/>
  <c r="BI86" i="13"/>
  <c r="BI69" i="13"/>
  <c r="BH69" i="13"/>
  <c r="BG69" i="13"/>
  <c r="BF69" i="13"/>
  <c r="BE69" i="13"/>
  <c r="BD69" i="13"/>
  <c r="BC69" i="13"/>
  <c r="BB69" i="13"/>
  <c r="BA69" i="13"/>
  <c r="AZ69" i="13"/>
  <c r="AY69" i="13"/>
  <c r="AX69" i="13"/>
  <c r="AW69" i="13"/>
  <c r="BL69" i="13"/>
  <c r="AV69" i="13"/>
  <c r="BK69" i="13"/>
  <c r="BJ69" i="13"/>
  <c r="AS175" i="14"/>
  <c r="BS175" i="14"/>
  <c r="DC175" i="14"/>
  <c r="AQ159" i="14"/>
  <c r="CB159" i="14"/>
  <c r="DB159" i="14"/>
  <c r="AK111" i="14"/>
  <c r="BU111" i="14"/>
  <c r="DI111" i="14"/>
  <c r="AM79" i="14"/>
  <c r="BQ79" i="14"/>
  <c r="CV79" i="14"/>
  <c r="AI31" i="14"/>
  <c r="BU31" i="14"/>
  <c r="CX31" i="14"/>
  <c r="AW15" i="14"/>
  <c r="BP15" i="14"/>
  <c r="BS15" i="14"/>
  <c r="DB15" i="14"/>
  <c r="BM174" i="14"/>
  <c r="CS174" i="14"/>
  <c r="CS184" i="14"/>
  <c r="BM269" i="14"/>
  <c r="BM194" i="14"/>
  <c r="BM268" i="14"/>
  <c r="BM252" i="14"/>
  <c r="BM204" i="14"/>
  <c r="BM124" i="14"/>
  <c r="CS108" i="14"/>
  <c r="BM81" i="14"/>
  <c r="BM33" i="14"/>
  <c r="CS278" i="14"/>
  <c r="CS59" i="14"/>
  <c r="BM11" i="14"/>
  <c r="CS208" i="14"/>
  <c r="BM144" i="14"/>
  <c r="CS32" i="14"/>
  <c r="BK3" i="13"/>
  <c r="BJ3" i="13"/>
  <c r="BI3" i="13"/>
  <c r="BH3" i="13"/>
  <c r="BG3" i="13"/>
  <c r="BF3" i="13"/>
  <c r="BE3" i="13"/>
  <c r="BD3" i="13"/>
  <c r="BC3" i="13"/>
  <c r="BB3" i="13"/>
  <c r="BA3" i="13"/>
  <c r="AZ3" i="13"/>
  <c r="AY3" i="13"/>
  <c r="AX3" i="13"/>
  <c r="AW3" i="13"/>
  <c r="BL3" i="13"/>
  <c r="AV3" i="13"/>
  <c r="AW94" i="13"/>
  <c r="BL94" i="13"/>
  <c r="AV94" i="13"/>
  <c r="BK94" i="13"/>
  <c r="BJ94" i="13"/>
  <c r="BI94" i="13"/>
  <c r="BH94" i="13"/>
  <c r="BG94" i="13"/>
  <c r="BF94" i="13"/>
  <c r="BE94" i="13"/>
  <c r="BD94" i="13"/>
  <c r="BC94" i="13"/>
  <c r="BB94" i="13"/>
  <c r="BA94" i="13"/>
  <c r="AZ94" i="13"/>
  <c r="AY94" i="13"/>
  <c r="AX94" i="13"/>
  <c r="AX189" i="13"/>
  <c r="AW189" i="13"/>
  <c r="BL189" i="13"/>
  <c r="AV189" i="13"/>
  <c r="BK189" i="13"/>
  <c r="BJ189" i="13"/>
  <c r="BI189" i="13"/>
  <c r="BH189" i="13"/>
  <c r="BG189" i="13"/>
  <c r="BF189" i="13"/>
  <c r="BE189" i="13"/>
  <c r="BD189" i="13"/>
  <c r="BC189" i="13"/>
  <c r="BB189" i="13"/>
  <c r="BA189" i="13"/>
  <c r="AY189" i="13"/>
  <c r="AZ189" i="13"/>
  <c r="BE150" i="13"/>
  <c r="BD150" i="13"/>
  <c r="BC150" i="13"/>
  <c r="BB150" i="13"/>
  <c r="BA150" i="13"/>
  <c r="AZ150" i="13"/>
  <c r="AY150" i="13"/>
  <c r="AX150" i="13"/>
  <c r="AW150" i="13"/>
  <c r="BL150" i="13"/>
  <c r="AV150" i="13"/>
  <c r="BK150" i="13"/>
  <c r="BJ150" i="13"/>
  <c r="BI150" i="13"/>
  <c r="BH150" i="13"/>
  <c r="BG150" i="13"/>
  <c r="BF150" i="13"/>
  <c r="AZ203" i="13"/>
  <c r="AY203" i="13"/>
  <c r="AX203" i="13"/>
  <c r="AW203" i="13"/>
  <c r="BL203" i="13"/>
  <c r="AV203" i="13"/>
  <c r="BK203" i="13"/>
  <c r="BJ203" i="13"/>
  <c r="BI203" i="13"/>
  <c r="BH203" i="13"/>
  <c r="BG203" i="13"/>
  <c r="BF203" i="13"/>
  <c r="BE203" i="13"/>
  <c r="BD203" i="13"/>
  <c r="BC203" i="13"/>
  <c r="BB203" i="13"/>
  <c r="BA203" i="13"/>
  <c r="CD79" i="14"/>
  <c r="BK35" i="13"/>
  <c r="BJ35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W35" i="13"/>
  <c r="BL35" i="13"/>
  <c r="AV35" i="13"/>
  <c r="AY15" i="13"/>
  <c r="AX15" i="13"/>
  <c r="AW15" i="13"/>
  <c r="BL15" i="13"/>
  <c r="AV15" i="13"/>
  <c r="BK15" i="13"/>
  <c r="BJ15" i="13"/>
  <c r="BI15" i="13"/>
  <c r="BH15" i="13"/>
  <c r="BG15" i="13"/>
  <c r="BF15" i="13"/>
  <c r="BE15" i="13"/>
  <c r="BD15" i="13"/>
  <c r="BC15" i="13"/>
  <c r="BB15" i="13"/>
  <c r="BA15" i="13"/>
  <c r="AZ15" i="13"/>
  <c r="BK192" i="13"/>
  <c r="BJ192" i="13"/>
  <c r="BI192" i="13"/>
  <c r="BH192" i="13"/>
  <c r="BG192" i="13"/>
  <c r="BF192" i="13"/>
  <c r="BE192" i="13"/>
  <c r="BD192" i="13"/>
  <c r="BC192" i="13"/>
  <c r="BB192" i="13"/>
  <c r="BA192" i="13"/>
  <c r="AZ192" i="13"/>
  <c r="AY192" i="13"/>
  <c r="AX192" i="13"/>
  <c r="BL192" i="13"/>
  <c r="AW192" i="13"/>
  <c r="AV192" i="13"/>
  <c r="BF56" i="13"/>
  <c r="BE56" i="13"/>
  <c r="BD56" i="13"/>
  <c r="BC56" i="13"/>
  <c r="BB56" i="13"/>
  <c r="BA56" i="13"/>
  <c r="AZ56" i="13"/>
  <c r="AY56" i="13"/>
  <c r="AX56" i="13"/>
  <c r="AW56" i="13"/>
  <c r="BL56" i="13"/>
  <c r="AV56" i="13"/>
  <c r="BK56" i="13"/>
  <c r="BJ56" i="13"/>
  <c r="BI56" i="13"/>
  <c r="BH56" i="13"/>
  <c r="BG56" i="13"/>
  <c r="BI252" i="13"/>
  <c r="BH252" i="13"/>
  <c r="BF252" i="13"/>
  <c r="BE252" i="13"/>
  <c r="BD252" i="13"/>
  <c r="BC252" i="13"/>
  <c r="BB252" i="13"/>
  <c r="BA252" i="13"/>
  <c r="AZ252" i="13"/>
  <c r="AY252" i="13"/>
  <c r="AX252" i="13"/>
  <c r="AW252" i="13"/>
  <c r="BK252" i="13"/>
  <c r="BL252" i="13"/>
  <c r="BJ252" i="13"/>
  <c r="BG252" i="13"/>
  <c r="AV252" i="13"/>
  <c r="BF101" i="13"/>
  <c r="BE101" i="13"/>
  <c r="BD101" i="13"/>
  <c r="BC101" i="13"/>
  <c r="BB101" i="13"/>
  <c r="BA101" i="13"/>
  <c r="AZ101" i="13"/>
  <c r="AY101" i="13"/>
  <c r="AX101" i="13"/>
  <c r="AW101" i="13"/>
  <c r="BL101" i="13"/>
  <c r="AV101" i="13"/>
  <c r="BK101" i="13"/>
  <c r="BJ101" i="13"/>
  <c r="BI101" i="13"/>
  <c r="BH101" i="13"/>
  <c r="BG101" i="13"/>
  <c r="BK83" i="13"/>
  <c r="BJ83" i="13"/>
  <c r="BI83" i="13"/>
  <c r="BH83" i="13"/>
  <c r="BG83" i="13"/>
  <c r="BF83" i="13"/>
  <c r="BE83" i="13"/>
  <c r="BD83" i="13"/>
  <c r="BC83" i="13"/>
  <c r="BB83" i="13"/>
  <c r="BA83" i="13"/>
  <c r="AZ83" i="13"/>
  <c r="AY83" i="13"/>
  <c r="AX83" i="13"/>
  <c r="AW83" i="13"/>
  <c r="BL83" i="13"/>
  <c r="AV83" i="13"/>
  <c r="AW174" i="13"/>
  <c r="BL174" i="13"/>
  <c r="AV174" i="13"/>
  <c r="BK174" i="13"/>
  <c r="BJ174" i="13"/>
  <c r="BI174" i="13"/>
  <c r="BH174" i="13"/>
  <c r="BG174" i="13"/>
  <c r="BF174" i="13"/>
  <c r="BE174" i="13"/>
  <c r="BD174" i="13"/>
  <c r="BC174" i="13"/>
  <c r="BB174" i="13"/>
  <c r="BA174" i="13"/>
  <c r="AZ174" i="13"/>
  <c r="AX174" i="13"/>
  <c r="AY174" i="13"/>
  <c r="AY63" i="13"/>
  <c r="AX63" i="13"/>
  <c r="AW63" i="13"/>
  <c r="BL63" i="13"/>
  <c r="AV63" i="13"/>
  <c r="BK63" i="13"/>
  <c r="BJ63" i="13"/>
  <c r="BI63" i="13"/>
  <c r="BH63" i="13"/>
  <c r="BG63" i="13"/>
  <c r="BF63" i="13"/>
  <c r="BE63" i="13"/>
  <c r="BD63" i="13"/>
  <c r="BC63" i="13"/>
  <c r="BB63" i="13"/>
  <c r="BA63" i="13"/>
  <c r="AZ63" i="13"/>
  <c r="BK240" i="13"/>
  <c r="BJ240" i="13"/>
  <c r="BI240" i="13"/>
  <c r="BH240" i="13"/>
  <c r="BG240" i="13"/>
  <c r="BF240" i="13"/>
  <c r="BE240" i="13"/>
  <c r="BD240" i="13"/>
  <c r="BC240" i="13"/>
  <c r="BB240" i="13"/>
  <c r="BA240" i="13"/>
  <c r="AZ240" i="13"/>
  <c r="AY240" i="13"/>
  <c r="AX240" i="13"/>
  <c r="BL240" i="13"/>
  <c r="AW240" i="13"/>
  <c r="AV240" i="13"/>
  <c r="BJ145" i="13"/>
  <c r="BI145" i="13"/>
  <c r="BH145" i="13"/>
  <c r="BG145" i="13"/>
  <c r="BF145" i="13"/>
  <c r="BE145" i="13"/>
  <c r="BD145" i="13"/>
  <c r="BC145" i="13"/>
  <c r="BB145" i="13"/>
  <c r="BA145" i="13"/>
  <c r="AZ145" i="13"/>
  <c r="AY145" i="13"/>
  <c r="AX145" i="13"/>
  <c r="AW145" i="13"/>
  <c r="BL145" i="13"/>
  <c r="BK145" i="13"/>
  <c r="AV145" i="13"/>
  <c r="BI114" i="13"/>
  <c r="BH114" i="13"/>
  <c r="BG114" i="13"/>
  <c r="BF114" i="13"/>
  <c r="BE114" i="13"/>
  <c r="BD114" i="13"/>
  <c r="BC114" i="13"/>
  <c r="BB114" i="13"/>
  <c r="BA114" i="13"/>
  <c r="AZ114" i="13"/>
  <c r="AY114" i="13"/>
  <c r="AX114" i="13"/>
  <c r="AW114" i="13"/>
  <c r="BL114" i="13"/>
  <c r="AV114" i="13"/>
  <c r="BK114" i="13"/>
  <c r="BJ114" i="13"/>
  <c r="BA122" i="13"/>
  <c r="AZ122" i="13"/>
  <c r="AY122" i="13"/>
  <c r="AX122" i="13"/>
  <c r="AW122" i="13"/>
  <c r="BL122" i="13"/>
  <c r="AV122" i="13"/>
  <c r="BK122" i="13"/>
  <c r="BJ122" i="13"/>
  <c r="BI122" i="13"/>
  <c r="BH122" i="13"/>
  <c r="BG122" i="13"/>
  <c r="BF122" i="13"/>
  <c r="BE122" i="13"/>
  <c r="BD122" i="13"/>
  <c r="BC122" i="13"/>
  <c r="BB122" i="13"/>
  <c r="BA244" i="13"/>
  <c r="AZ244" i="13"/>
  <c r="AX244" i="13"/>
  <c r="AW244" i="13"/>
  <c r="BL244" i="13"/>
  <c r="AV244" i="13"/>
  <c r="BK244" i="13"/>
  <c r="BJ244" i="13"/>
  <c r="BI244" i="13"/>
  <c r="BH244" i="13"/>
  <c r="BG244" i="13"/>
  <c r="BF244" i="13"/>
  <c r="BE244" i="13"/>
  <c r="BC244" i="13"/>
  <c r="BD244" i="13"/>
  <c r="BB244" i="13"/>
  <c r="AY244" i="13"/>
  <c r="AX141" i="13"/>
  <c r="AW141" i="13"/>
  <c r="BL141" i="13"/>
  <c r="AV141" i="13"/>
  <c r="BK141" i="13"/>
  <c r="BJ141" i="13"/>
  <c r="BI141" i="13"/>
  <c r="BH141" i="13"/>
  <c r="BG141" i="13"/>
  <c r="BF141" i="13"/>
  <c r="BE141" i="13"/>
  <c r="BD141" i="13"/>
  <c r="BC141" i="13"/>
  <c r="BB141" i="13"/>
  <c r="BA141" i="13"/>
  <c r="AZ141" i="13"/>
  <c r="AY141" i="13"/>
  <c r="BE57" i="13"/>
  <c r="BD57" i="13"/>
  <c r="BC57" i="13"/>
  <c r="BB57" i="13"/>
  <c r="BA57" i="13"/>
  <c r="AZ57" i="13"/>
  <c r="AY57" i="13"/>
  <c r="AX57" i="13"/>
  <c r="AW57" i="13"/>
  <c r="BL57" i="13"/>
  <c r="AV57" i="13"/>
  <c r="BK57" i="13"/>
  <c r="BJ57" i="13"/>
  <c r="BI57" i="13"/>
  <c r="BH57" i="13"/>
  <c r="BG57" i="13"/>
  <c r="BF57" i="13"/>
  <c r="AW264" i="13"/>
  <c r="BL264" i="13"/>
  <c r="AV264" i="13"/>
  <c r="BK264" i="13"/>
  <c r="BJ264" i="13"/>
  <c r="BI264" i="13"/>
  <c r="BH264" i="13"/>
  <c r="BG264" i="13"/>
  <c r="BF264" i="13"/>
  <c r="BE264" i="13"/>
  <c r="BD264" i="13"/>
  <c r="BC264" i="13"/>
  <c r="BB264" i="13"/>
  <c r="BA264" i="13"/>
  <c r="AY264" i="13"/>
  <c r="AZ264" i="13"/>
  <c r="AX264" i="13"/>
  <c r="BF8" i="13"/>
  <c r="BE8" i="13"/>
  <c r="BD8" i="13"/>
  <c r="BC8" i="13"/>
  <c r="BB8" i="13"/>
  <c r="BA8" i="13"/>
  <c r="AZ8" i="13"/>
  <c r="AY8" i="13"/>
  <c r="AX8" i="13"/>
  <c r="AW8" i="13"/>
  <c r="BL8" i="13"/>
  <c r="AV8" i="13"/>
  <c r="BK8" i="13"/>
  <c r="BJ8" i="13"/>
  <c r="BI8" i="13"/>
  <c r="BH8" i="13"/>
  <c r="BG8" i="13"/>
  <c r="BD167" i="13"/>
  <c r="BC167" i="13"/>
  <c r="BB167" i="13"/>
  <c r="BA167" i="13"/>
  <c r="AZ167" i="13"/>
  <c r="AY167" i="13"/>
  <c r="AX167" i="13"/>
  <c r="AW167" i="13"/>
  <c r="BL167" i="13"/>
  <c r="AV167" i="13"/>
  <c r="BK167" i="13"/>
  <c r="BJ167" i="13"/>
  <c r="BI167" i="13"/>
  <c r="BH167" i="13"/>
  <c r="BG167" i="13"/>
  <c r="BF167" i="13"/>
  <c r="BE167" i="13"/>
  <c r="AY204" i="13"/>
  <c r="AX204" i="13"/>
  <c r="AW204" i="13"/>
  <c r="BL204" i="13"/>
  <c r="AV204" i="13"/>
  <c r="BK204" i="13"/>
  <c r="BJ204" i="13"/>
  <c r="BI204" i="13"/>
  <c r="BH204" i="13"/>
  <c r="BG204" i="13"/>
  <c r="BF204" i="13"/>
  <c r="BE204" i="13"/>
  <c r="BD204" i="13"/>
  <c r="BC204" i="13"/>
  <c r="BB204" i="13"/>
  <c r="AZ204" i="13"/>
  <c r="BA204" i="13"/>
  <c r="BH70" i="13"/>
  <c r="BG70" i="13"/>
  <c r="BF70" i="13"/>
  <c r="BE70" i="13"/>
  <c r="BD70" i="13"/>
  <c r="BC70" i="13"/>
  <c r="BB70" i="13"/>
  <c r="BA70" i="13"/>
  <c r="AZ70" i="13"/>
  <c r="AY70" i="13"/>
  <c r="AX70" i="13"/>
  <c r="AW70" i="13"/>
  <c r="BL70" i="13"/>
  <c r="AV70" i="13"/>
  <c r="BK70" i="13"/>
  <c r="BJ70" i="13"/>
  <c r="BI70" i="13"/>
  <c r="AZ139" i="13"/>
  <c r="AY139" i="13"/>
  <c r="AX139" i="13"/>
  <c r="AW139" i="13"/>
  <c r="BL139" i="13"/>
  <c r="AV139" i="13"/>
  <c r="BK139" i="13"/>
  <c r="BJ139" i="13"/>
  <c r="BI139" i="13"/>
  <c r="BH139" i="13"/>
  <c r="BG139" i="13"/>
  <c r="BF139" i="13"/>
  <c r="BE139" i="13"/>
  <c r="BD139" i="13"/>
  <c r="BC139" i="13"/>
  <c r="BB139" i="13"/>
  <c r="BA139" i="13"/>
  <c r="BI53" i="13"/>
  <c r="BH53" i="13"/>
  <c r="BG53" i="13"/>
  <c r="BF53" i="13"/>
  <c r="BE53" i="13"/>
  <c r="BD53" i="13"/>
  <c r="BC53" i="13"/>
  <c r="BB53" i="13"/>
  <c r="BA53" i="13"/>
  <c r="AZ53" i="13"/>
  <c r="AY53" i="13"/>
  <c r="AX53" i="13"/>
  <c r="AW53" i="13"/>
  <c r="BL53" i="13"/>
  <c r="AV53" i="13"/>
  <c r="BK53" i="13"/>
  <c r="BJ53" i="13"/>
  <c r="AT175" i="14"/>
  <c r="BV175" i="14"/>
  <c r="CY175" i="14"/>
  <c r="AR159" i="14"/>
  <c r="CC159" i="14"/>
  <c r="DC159" i="14"/>
  <c r="AL111" i="14"/>
  <c r="BV111" i="14"/>
  <c r="DH111" i="14"/>
  <c r="AN79" i="14"/>
  <c r="BR79" i="14"/>
  <c r="DJ79" i="14"/>
  <c r="AJ31" i="14"/>
  <c r="BV31" i="14"/>
  <c r="CW31" i="14"/>
  <c r="AH15" i="14"/>
  <c r="BT15" i="14"/>
  <c r="CY15" i="14"/>
  <c r="DA15" i="14"/>
  <c r="BM94" i="14"/>
  <c r="BM227" i="14"/>
  <c r="BM163" i="14"/>
  <c r="BM104" i="14"/>
  <c r="CS205" i="14"/>
  <c r="CS274" i="14"/>
  <c r="CS242" i="14"/>
  <c r="BM34" i="14"/>
  <c r="BM55" i="14"/>
  <c r="CS246" i="14"/>
  <c r="BM182" i="14"/>
  <c r="CS102" i="14"/>
  <c r="BM75" i="14"/>
  <c r="CS43" i="14"/>
  <c r="BM208" i="14"/>
  <c r="CS176" i="14"/>
  <c r="BL34" i="13"/>
  <c r="AV34" i="13"/>
  <c r="BK34" i="13"/>
  <c r="BJ34" i="13"/>
  <c r="BI34" i="13"/>
  <c r="BH34" i="13"/>
  <c r="BG34" i="13"/>
  <c r="BF34" i="13"/>
  <c r="BE34" i="13"/>
  <c r="BD34" i="13"/>
  <c r="BC34" i="13"/>
  <c r="BB34" i="13"/>
  <c r="BA34" i="13"/>
  <c r="AZ34" i="13"/>
  <c r="AY34" i="13"/>
  <c r="AX34" i="13"/>
  <c r="AW34" i="13"/>
  <c r="BF88" i="13"/>
  <c r="BE88" i="13"/>
  <c r="BD88" i="13"/>
  <c r="BC88" i="13"/>
  <c r="BB88" i="13"/>
  <c r="BA88" i="13"/>
  <c r="AZ88" i="13"/>
  <c r="AY88" i="13"/>
  <c r="AX88" i="13"/>
  <c r="AW88" i="13"/>
  <c r="BL88" i="13"/>
  <c r="AV88" i="13"/>
  <c r="BK88" i="13"/>
  <c r="BJ88" i="13"/>
  <c r="BI88" i="13"/>
  <c r="BH88" i="13"/>
  <c r="BG88" i="13"/>
  <c r="AW81" i="13"/>
  <c r="BL81" i="13"/>
  <c r="AV81" i="13"/>
  <c r="BK81" i="13"/>
  <c r="BJ81" i="13"/>
  <c r="BI81" i="13"/>
  <c r="BH81" i="13"/>
  <c r="BG81" i="13"/>
  <c r="BF81" i="13"/>
  <c r="BE81" i="13"/>
  <c r="BD81" i="13"/>
  <c r="BC81" i="13"/>
  <c r="BB81" i="13"/>
  <c r="BA81" i="13"/>
  <c r="AZ81" i="13"/>
  <c r="AY81" i="13"/>
  <c r="AX81" i="13"/>
  <c r="AP175" i="14"/>
  <c r="BR175" i="14"/>
  <c r="DB175" i="14"/>
  <c r="DD175" i="14"/>
  <c r="AN159" i="14"/>
  <c r="BX159" i="14"/>
  <c r="DF159" i="14"/>
  <c r="BF271" i="13"/>
  <c r="BE271" i="13"/>
  <c r="BD271" i="13"/>
  <c r="BC271" i="13"/>
  <c r="BB271" i="13"/>
  <c r="BA271" i="13"/>
  <c r="AZ271" i="13"/>
  <c r="AY271" i="13"/>
  <c r="AX271" i="13"/>
  <c r="AW271" i="13"/>
  <c r="BL271" i="13"/>
  <c r="AV271" i="13"/>
  <c r="BK271" i="13"/>
  <c r="BJ271" i="13"/>
  <c r="BI271" i="13"/>
  <c r="BH271" i="13"/>
  <c r="BG271" i="13"/>
  <c r="F29" i="13"/>
  <c r="BH99" i="13"/>
  <c r="BG99" i="13"/>
  <c r="BF99" i="13"/>
  <c r="BE99" i="13"/>
  <c r="BD99" i="13"/>
  <c r="BC99" i="13"/>
  <c r="BB99" i="13"/>
  <c r="BA99" i="13"/>
  <c r="AZ99" i="13"/>
  <c r="AY99" i="13"/>
  <c r="AX99" i="13"/>
  <c r="AW99" i="13"/>
  <c r="BL99" i="13"/>
  <c r="AV99" i="13"/>
  <c r="BK99" i="13"/>
  <c r="BJ99" i="13"/>
  <c r="BI99" i="13"/>
  <c r="AW190" i="13"/>
  <c r="BL190" i="13"/>
  <c r="AV190" i="13"/>
  <c r="BK190" i="13"/>
  <c r="BJ190" i="13"/>
  <c r="BI190" i="13"/>
  <c r="BH190" i="13"/>
  <c r="BG190" i="13"/>
  <c r="BF190" i="13"/>
  <c r="BE190" i="13"/>
  <c r="BD190" i="13"/>
  <c r="BC190" i="13"/>
  <c r="BB190" i="13"/>
  <c r="BA190" i="13"/>
  <c r="AZ190" i="13"/>
  <c r="AY190" i="13"/>
  <c r="AX190" i="13"/>
  <c r="AY79" i="13"/>
  <c r="AX79" i="13"/>
  <c r="AW79" i="13"/>
  <c r="BL79" i="13"/>
  <c r="AV79" i="13"/>
  <c r="BK79" i="13"/>
  <c r="BJ79" i="13"/>
  <c r="BI79" i="13"/>
  <c r="BH79" i="13"/>
  <c r="BG79" i="13"/>
  <c r="BF79" i="13"/>
  <c r="BE79" i="13"/>
  <c r="BD79" i="13"/>
  <c r="BC79" i="13"/>
  <c r="BB79" i="13"/>
  <c r="BA79" i="13"/>
  <c r="AZ79" i="13"/>
  <c r="BH179" i="13"/>
  <c r="BG179" i="13"/>
  <c r="BF179" i="13"/>
  <c r="BE179" i="13"/>
  <c r="BD179" i="13"/>
  <c r="BC179" i="13"/>
  <c r="BB179" i="13"/>
  <c r="BA179" i="13"/>
  <c r="AZ179" i="13"/>
  <c r="AY179" i="13"/>
  <c r="AX179" i="13"/>
  <c r="AW179" i="13"/>
  <c r="BL179" i="13"/>
  <c r="AV179" i="13"/>
  <c r="BK179" i="13"/>
  <c r="BJ179" i="13"/>
  <c r="BI179" i="13"/>
  <c r="BE256" i="13"/>
  <c r="BD256" i="13"/>
  <c r="BB256" i="13"/>
  <c r="BA256" i="13"/>
  <c r="AZ256" i="13"/>
  <c r="AY256" i="13"/>
  <c r="AX256" i="13"/>
  <c r="AW256" i="13"/>
  <c r="BL256" i="13"/>
  <c r="AV256" i="13"/>
  <c r="BK256" i="13"/>
  <c r="BJ256" i="13"/>
  <c r="BI256" i="13"/>
  <c r="BG256" i="13"/>
  <c r="BH256" i="13"/>
  <c r="BF256" i="13"/>
  <c r="BC256" i="13"/>
  <c r="BJ161" i="13"/>
  <c r="BI161" i="13"/>
  <c r="BH161" i="13"/>
  <c r="BG161" i="13"/>
  <c r="BF161" i="13"/>
  <c r="BE161" i="13"/>
  <c r="BD161" i="13"/>
  <c r="BC161" i="13"/>
  <c r="BB161" i="13"/>
  <c r="BA161" i="13"/>
  <c r="AZ161" i="13"/>
  <c r="AY161" i="13"/>
  <c r="AX161" i="13"/>
  <c r="AW161" i="13"/>
  <c r="BL161" i="13"/>
  <c r="BK161" i="13"/>
  <c r="AV161" i="13"/>
  <c r="BI130" i="13"/>
  <c r="BH130" i="13"/>
  <c r="BG130" i="13"/>
  <c r="BF130" i="13"/>
  <c r="BE130" i="13"/>
  <c r="BD130" i="13"/>
  <c r="BC130" i="13"/>
  <c r="BB130" i="13"/>
  <c r="BA130" i="13"/>
  <c r="AZ130" i="13"/>
  <c r="AY130" i="13"/>
  <c r="AX130" i="13"/>
  <c r="AW130" i="13"/>
  <c r="BL130" i="13"/>
  <c r="AV130" i="13"/>
  <c r="BK130" i="13"/>
  <c r="BJ130" i="13"/>
  <c r="BA106" i="13"/>
  <c r="AZ106" i="13"/>
  <c r="AY106" i="13"/>
  <c r="AX106" i="13"/>
  <c r="AW106" i="13"/>
  <c r="BL106" i="13"/>
  <c r="AV106" i="13"/>
  <c r="BK106" i="13"/>
  <c r="BJ106" i="13"/>
  <c r="BI106" i="13"/>
  <c r="BH106" i="13"/>
  <c r="BG106" i="13"/>
  <c r="BF106" i="13"/>
  <c r="BE106" i="13"/>
  <c r="BD106" i="13"/>
  <c r="BB106" i="13"/>
  <c r="BC106" i="13"/>
  <c r="BG228" i="13"/>
  <c r="BF228" i="13"/>
  <c r="BE228" i="13"/>
  <c r="BD228" i="13"/>
  <c r="BC228" i="13"/>
  <c r="BB228" i="13"/>
  <c r="BA228" i="13"/>
  <c r="AZ228" i="13"/>
  <c r="AY228" i="13"/>
  <c r="AX228" i="13"/>
  <c r="AW228" i="13"/>
  <c r="BL228" i="13"/>
  <c r="AV228" i="13"/>
  <c r="BK228" i="13"/>
  <c r="BJ228" i="13"/>
  <c r="BI228" i="13"/>
  <c r="BH228" i="13"/>
  <c r="G29" i="13"/>
  <c r="BE41" i="13"/>
  <c r="BD41" i="13"/>
  <c r="BC41" i="13"/>
  <c r="BB41" i="13"/>
  <c r="BA41" i="13"/>
  <c r="AZ41" i="13"/>
  <c r="AY41" i="13"/>
  <c r="AX41" i="13"/>
  <c r="AW41" i="13"/>
  <c r="BL41" i="13"/>
  <c r="AV41" i="13"/>
  <c r="BK41" i="13"/>
  <c r="BJ41" i="13"/>
  <c r="BI41" i="13"/>
  <c r="BH41" i="13"/>
  <c r="BG41" i="13"/>
  <c r="BF41" i="13"/>
  <c r="AW248" i="13"/>
  <c r="BL248" i="13"/>
  <c r="AV248" i="13"/>
  <c r="BJ248" i="13"/>
  <c r="BI248" i="13"/>
  <c r="BH248" i="13"/>
  <c r="BG248" i="13"/>
  <c r="BF248" i="13"/>
  <c r="BE248" i="13"/>
  <c r="BD248" i="13"/>
  <c r="BC248" i="13"/>
  <c r="BB248" i="13"/>
  <c r="BA248" i="13"/>
  <c r="AY248" i="13"/>
  <c r="BK248" i="13"/>
  <c r="AZ248" i="13"/>
  <c r="AX248" i="13"/>
  <c r="AX125" i="13"/>
  <c r="AW125" i="13"/>
  <c r="BL125" i="13"/>
  <c r="AV125" i="13"/>
  <c r="BK125" i="13"/>
  <c r="BJ125" i="13"/>
  <c r="BI125" i="13"/>
  <c r="BH125" i="13"/>
  <c r="BG125" i="13"/>
  <c r="BF125" i="13"/>
  <c r="BE125" i="13"/>
  <c r="BD125" i="13"/>
  <c r="BC125" i="13"/>
  <c r="BB125" i="13"/>
  <c r="BA125" i="13"/>
  <c r="AZ125" i="13"/>
  <c r="AY125" i="13"/>
  <c r="BD151" i="13"/>
  <c r="BC151" i="13"/>
  <c r="BB151" i="13"/>
  <c r="BA151" i="13"/>
  <c r="AZ151" i="13"/>
  <c r="AY151" i="13"/>
  <c r="AX151" i="13"/>
  <c r="AW151" i="13"/>
  <c r="BL151" i="13"/>
  <c r="AV151" i="13"/>
  <c r="BK151" i="13"/>
  <c r="BJ151" i="13"/>
  <c r="BI151" i="13"/>
  <c r="BH151" i="13"/>
  <c r="BG151" i="13"/>
  <c r="BE151" i="13"/>
  <c r="BF151" i="13"/>
  <c r="AY188" i="13"/>
  <c r="AX188" i="13"/>
  <c r="AW188" i="13"/>
  <c r="BL188" i="13"/>
  <c r="AV188" i="13"/>
  <c r="BK188" i="13"/>
  <c r="BJ188" i="13"/>
  <c r="BI188" i="13"/>
  <c r="BH188" i="13"/>
  <c r="BG188" i="13"/>
  <c r="BF188" i="13"/>
  <c r="BE188" i="13"/>
  <c r="BD188" i="13"/>
  <c r="BC188" i="13"/>
  <c r="BB188" i="13"/>
  <c r="BA188" i="13"/>
  <c r="AZ188" i="13"/>
  <c r="BH54" i="13"/>
  <c r="BG54" i="13"/>
  <c r="BF54" i="13"/>
  <c r="BE54" i="13"/>
  <c r="BD54" i="13"/>
  <c r="BC54" i="13"/>
  <c r="BB54" i="13"/>
  <c r="BA54" i="13"/>
  <c r="AZ54" i="13"/>
  <c r="AY54" i="13"/>
  <c r="AX54" i="13"/>
  <c r="AW54" i="13"/>
  <c r="BL54" i="13"/>
  <c r="AV54" i="13"/>
  <c r="BK54" i="13"/>
  <c r="BJ54" i="13"/>
  <c r="BI54" i="13"/>
  <c r="AZ123" i="13"/>
  <c r="AY123" i="13"/>
  <c r="AX123" i="13"/>
  <c r="AW123" i="13"/>
  <c r="BL123" i="13"/>
  <c r="AV123" i="13"/>
  <c r="BK123" i="13"/>
  <c r="BJ123" i="13"/>
  <c r="BI123" i="13"/>
  <c r="BH123" i="13"/>
  <c r="BG123" i="13"/>
  <c r="BF123" i="13"/>
  <c r="BE123" i="13"/>
  <c r="BD123" i="13"/>
  <c r="BC123" i="13"/>
  <c r="BB123" i="13"/>
  <c r="BA123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BL37" i="13"/>
  <c r="AV37" i="13"/>
  <c r="BK37" i="13"/>
  <c r="BJ37" i="13"/>
  <c r="AU175" i="14"/>
  <c r="BW175" i="14"/>
  <c r="CX175" i="14"/>
  <c r="AS159" i="14"/>
  <c r="BN159" i="14"/>
  <c r="CZ159" i="14"/>
  <c r="AM111" i="14"/>
  <c r="BW111" i="14"/>
  <c r="DG111" i="14"/>
  <c r="AO79" i="14"/>
  <c r="BS79" i="14"/>
  <c r="CT79" i="14"/>
  <c r="AK31" i="14"/>
  <c r="BW31" i="14"/>
  <c r="CV31" i="14"/>
  <c r="AI15" i="14"/>
  <c r="BU15" i="14"/>
  <c r="CX15" i="14"/>
  <c r="BM232" i="14"/>
  <c r="CS152" i="14"/>
  <c r="CS125" i="14"/>
  <c r="CS119" i="14"/>
  <c r="BM236" i="14"/>
  <c r="BM108" i="14"/>
  <c r="CS92" i="14"/>
  <c r="CS76" i="14"/>
  <c r="BM273" i="14"/>
  <c r="BM65" i="14"/>
  <c r="BM17" i="14"/>
  <c r="CS230" i="14"/>
  <c r="CS54" i="14"/>
  <c r="CS187" i="14"/>
  <c r="BM128" i="14"/>
  <c r="BK176" i="13"/>
  <c r="BJ176" i="13"/>
  <c r="BI176" i="13"/>
  <c r="BH176" i="13"/>
  <c r="BG176" i="13"/>
  <c r="BF176" i="13"/>
  <c r="BE176" i="13"/>
  <c r="BD176" i="13"/>
  <c r="BC176" i="13"/>
  <c r="BB176" i="13"/>
  <c r="BA176" i="13"/>
  <c r="AZ176" i="13"/>
  <c r="AY176" i="13"/>
  <c r="AX176" i="13"/>
  <c r="BL176" i="13"/>
  <c r="AW176" i="13"/>
  <c r="AV176" i="13"/>
  <c r="BB121" i="13"/>
  <c r="BA121" i="13"/>
  <c r="AZ121" i="13"/>
  <c r="AY121" i="13"/>
  <c r="AX121" i="13"/>
  <c r="AW121" i="13"/>
  <c r="BL121" i="13"/>
  <c r="AV121" i="13"/>
  <c r="BK121" i="13"/>
  <c r="BJ121" i="13"/>
  <c r="BI121" i="13"/>
  <c r="BH121" i="13"/>
  <c r="BG121" i="13"/>
  <c r="BF121" i="13"/>
  <c r="BE121" i="13"/>
  <c r="BC121" i="13"/>
  <c r="BD121" i="13"/>
  <c r="BB12" i="13"/>
  <c r="BA12" i="13"/>
  <c r="AZ12" i="13"/>
  <c r="AY12" i="13"/>
  <c r="AX12" i="13"/>
  <c r="AW12" i="13"/>
  <c r="BL12" i="13"/>
  <c r="AV12" i="13"/>
  <c r="BK12" i="13"/>
  <c r="BJ12" i="13"/>
  <c r="BI12" i="13"/>
  <c r="BH12" i="13"/>
  <c r="BG12" i="13"/>
  <c r="BF12" i="13"/>
  <c r="BE12" i="13"/>
  <c r="BD12" i="13"/>
  <c r="BC12" i="13"/>
  <c r="BE272" i="13"/>
  <c r="BD272" i="13"/>
  <c r="BC272" i="13"/>
  <c r="BB272" i="13"/>
  <c r="BA272" i="13"/>
  <c r="AZ272" i="13"/>
  <c r="AY272" i="13"/>
  <c r="AX272" i="13"/>
  <c r="AW272" i="13"/>
  <c r="BL272" i="13"/>
  <c r="AV272" i="13"/>
  <c r="BK272" i="13"/>
  <c r="BJ272" i="13"/>
  <c r="BI272" i="13"/>
  <c r="BH272" i="13"/>
  <c r="BG272" i="13"/>
  <c r="BF272" i="13"/>
  <c r="BA90" i="13"/>
  <c r="AZ90" i="13"/>
  <c r="AW90" i="13"/>
  <c r="BK90" i="13"/>
  <c r="BJ90" i="13"/>
  <c r="BI90" i="13"/>
  <c r="BH90" i="13"/>
  <c r="BG90" i="13"/>
  <c r="BF90" i="13"/>
  <c r="BE90" i="13"/>
  <c r="BD90" i="13"/>
  <c r="BL90" i="13"/>
  <c r="BC90" i="13"/>
  <c r="BB90" i="13"/>
  <c r="AY90" i="13"/>
  <c r="AX90" i="13"/>
  <c r="AV90" i="13"/>
  <c r="BD135" i="13"/>
  <c r="BC135" i="13"/>
  <c r="BB135" i="13"/>
  <c r="BA135" i="13"/>
  <c r="AZ135" i="13"/>
  <c r="AY135" i="13"/>
  <c r="AX135" i="13"/>
  <c r="AW135" i="13"/>
  <c r="BL135" i="13"/>
  <c r="AV135" i="13"/>
  <c r="BK135" i="13"/>
  <c r="BJ135" i="13"/>
  <c r="BI135" i="13"/>
  <c r="BH135" i="13"/>
  <c r="BG135" i="13"/>
  <c r="BF135" i="13"/>
  <c r="BE135" i="13"/>
  <c r="AZ277" i="13"/>
  <c r="AY277" i="13"/>
  <c r="AX277" i="13"/>
  <c r="AW277" i="13"/>
  <c r="BL277" i="13"/>
  <c r="AV277" i="13"/>
  <c r="BK277" i="13"/>
  <c r="BJ277" i="13"/>
  <c r="BI277" i="13"/>
  <c r="BH277" i="13"/>
  <c r="BG277" i="13"/>
  <c r="BF277" i="13"/>
  <c r="BE277" i="13"/>
  <c r="BD277" i="13"/>
  <c r="BC277" i="13"/>
  <c r="BB277" i="13"/>
  <c r="BA277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BL21" i="13"/>
  <c r="AV21" i="13"/>
  <c r="BK21" i="13"/>
  <c r="BJ21" i="13"/>
  <c r="AV175" i="14"/>
  <c r="BX175" i="14"/>
  <c r="CW175" i="14"/>
  <c r="AT159" i="14"/>
  <c r="CD159" i="14"/>
  <c r="CY159" i="14"/>
  <c r="AN111" i="14"/>
  <c r="BX111" i="14"/>
  <c r="DF111" i="14"/>
  <c r="AP79" i="14"/>
  <c r="BT79" i="14"/>
  <c r="DI79" i="14"/>
  <c r="AL31" i="14"/>
  <c r="BX31" i="14"/>
  <c r="CZ31" i="14"/>
  <c r="AJ15" i="14"/>
  <c r="BV15" i="14"/>
  <c r="CW15" i="14"/>
  <c r="BM78" i="14"/>
  <c r="BM237" i="14"/>
  <c r="BM141" i="14"/>
  <c r="BM98" i="14"/>
  <c r="BM18" i="14"/>
  <c r="CS279" i="14"/>
  <c r="BM247" i="14"/>
  <c r="BM167" i="14"/>
  <c r="BM257" i="14"/>
  <c r="CS81" i="14"/>
  <c r="CS65" i="14"/>
  <c r="CS251" i="14"/>
  <c r="BM59" i="14"/>
  <c r="BM192" i="14"/>
  <c r="CS160" i="14"/>
  <c r="BJ84" i="13"/>
  <c r="BI84" i="13"/>
  <c r="BH84" i="13"/>
  <c r="BG84" i="13"/>
  <c r="BF84" i="13"/>
  <c r="BE84" i="13"/>
  <c r="BD84" i="13"/>
  <c r="BC84" i="13"/>
  <c r="BB84" i="13"/>
  <c r="BA84" i="13"/>
  <c r="AZ84" i="13"/>
  <c r="AY84" i="13"/>
  <c r="AX84" i="13"/>
  <c r="AW84" i="13"/>
  <c r="BL84" i="13"/>
  <c r="AV84" i="13"/>
  <c r="BK84" i="13"/>
  <c r="BL239" i="13"/>
  <c r="AV239" i="13"/>
  <c r="BK239" i="13"/>
  <c r="BJ239" i="13"/>
  <c r="BI239" i="13"/>
  <c r="BH239" i="13"/>
  <c r="BG239" i="13"/>
  <c r="BF239" i="13"/>
  <c r="BE239" i="13"/>
  <c r="BD239" i="13"/>
  <c r="BC239" i="13"/>
  <c r="BB239" i="13"/>
  <c r="BA239" i="13"/>
  <c r="AZ239" i="13"/>
  <c r="AY239" i="13"/>
  <c r="AX239" i="13"/>
  <c r="AW239" i="13"/>
  <c r="BA202" i="13"/>
  <c r="AZ202" i="13"/>
  <c r="AY202" i="13"/>
  <c r="AX202" i="13"/>
  <c r="AW202" i="13"/>
  <c r="BL202" i="13"/>
  <c r="AV202" i="13"/>
  <c r="BK202" i="13"/>
  <c r="BJ202" i="13"/>
  <c r="BI202" i="13"/>
  <c r="BH202" i="13"/>
  <c r="BG202" i="13"/>
  <c r="BF202" i="13"/>
  <c r="BE202" i="13"/>
  <c r="BD202" i="13"/>
  <c r="BC202" i="13"/>
  <c r="BB202" i="13"/>
  <c r="BB28" i="13"/>
  <c r="BA28" i="13"/>
  <c r="AZ28" i="13"/>
  <c r="AY28" i="13"/>
  <c r="AX28" i="13"/>
  <c r="AW28" i="13"/>
  <c r="BL28" i="13"/>
  <c r="AV28" i="13"/>
  <c r="BK28" i="13"/>
  <c r="BJ28" i="13"/>
  <c r="BI28" i="13"/>
  <c r="BH28" i="13"/>
  <c r="BG28" i="13"/>
  <c r="BF28" i="13"/>
  <c r="BE28" i="13"/>
  <c r="BD28" i="13"/>
  <c r="BC28" i="13"/>
  <c r="BH227" i="13"/>
  <c r="BG227" i="13"/>
  <c r="BF227" i="13"/>
  <c r="BE227" i="13"/>
  <c r="BD227" i="13"/>
  <c r="BC227" i="13"/>
  <c r="BB227" i="13"/>
  <c r="BA227" i="13"/>
  <c r="AZ227" i="13"/>
  <c r="AY227" i="13"/>
  <c r="AX227" i="13"/>
  <c r="AW227" i="13"/>
  <c r="BL227" i="13"/>
  <c r="AV227" i="13"/>
  <c r="BK227" i="13"/>
  <c r="BJ227" i="13"/>
  <c r="BI227" i="13"/>
  <c r="BF255" i="13"/>
  <c r="BE255" i="13"/>
  <c r="BC255" i="13"/>
  <c r="BB255" i="13"/>
  <c r="BA255" i="13"/>
  <c r="AZ255" i="13"/>
  <c r="AY255" i="13"/>
  <c r="AX255" i="13"/>
  <c r="AW255" i="13"/>
  <c r="BL255" i="13"/>
  <c r="AV255" i="13"/>
  <c r="BK255" i="13"/>
  <c r="BJ255" i="13"/>
  <c r="BH255" i="13"/>
  <c r="BI255" i="13"/>
  <c r="BG255" i="13"/>
  <c r="BD255" i="13"/>
  <c r="BE134" i="13"/>
  <c r="BD134" i="13"/>
  <c r="BC134" i="13"/>
  <c r="BB134" i="13"/>
  <c r="BA134" i="13"/>
  <c r="AZ134" i="13"/>
  <c r="AY134" i="13"/>
  <c r="AX134" i="13"/>
  <c r="AW134" i="13"/>
  <c r="BL134" i="13"/>
  <c r="AV134" i="13"/>
  <c r="BK134" i="13"/>
  <c r="BJ134" i="13"/>
  <c r="BI134" i="13"/>
  <c r="BH134" i="13"/>
  <c r="BG134" i="13"/>
  <c r="BF134" i="13"/>
  <c r="AW206" i="13"/>
  <c r="BL206" i="13"/>
  <c r="AV206" i="13"/>
  <c r="BK206" i="13"/>
  <c r="BJ206" i="13"/>
  <c r="BI206" i="13"/>
  <c r="BH206" i="13"/>
  <c r="BG206" i="13"/>
  <c r="BF206" i="13"/>
  <c r="BE206" i="13"/>
  <c r="BD206" i="13"/>
  <c r="BC206" i="13"/>
  <c r="BB206" i="13"/>
  <c r="BA206" i="13"/>
  <c r="AZ206" i="13"/>
  <c r="AY206" i="13"/>
  <c r="AX206" i="13"/>
  <c r="BJ177" i="13"/>
  <c r="BI177" i="13"/>
  <c r="BH177" i="13"/>
  <c r="BG177" i="13"/>
  <c r="BF177" i="13"/>
  <c r="BE177" i="13"/>
  <c r="BD177" i="13"/>
  <c r="BC177" i="13"/>
  <c r="BB177" i="13"/>
  <c r="BA177" i="13"/>
  <c r="AZ177" i="13"/>
  <c r="AY177" i="13"/>
  <c r="AX177" i="13"/>
  <c r="AW177" i="13"/>
  <c r="BL177" i="13"/>
  <c r="BK177" i="13"/>
  <c r="AV177" i="13"/>
  <c r="BE25" i="13"/>
  <c r="BD25" i="13"/>
  <c r="BC25" i="13"/>
  <c r="BB25" i="13"/>
  <c r="BA25" i="13"/>
  <c r="AZ25" i="13"/>
  <c r="AY25" i="13"/>
  <c r="AX25" i="13"/>
  <c r="AW25" i="13"/>
  <c r="BL25" i="13"/>
  <c r="AV25" i="13"/>
  <c r="BK25" i="13"/>
  <c r="BJ25" i="13"/>
  <c r="BI25" i="13"/>
  <c r="BH25" i="13"/>
  <c r="BG25" i="13"/>
  <c r="BF25" i="13"/>
  <c r="BC232" i="13"/>
  <c r="BB232" i="13"/>
  <c r="BA232" i="13"/>
  <c r="AZ232" i="13"/>
  <c r="AY232" i="13"/>
  <c r="AX232" i="13"/>
  <c r="AW232" i="13"/>
  <c r="BL232" i="13"/>
  <c r="AV232" i="13"/>
  <c r="BK232" i="13"/>
  <c r="BJ232" i="13"/>
  <c r="BI232" i="13"/>
  <c r="BH232" i="13"/>
  <c r="BG232" i="13"/>
  <c r="BF232" i="13"/>
  <c r="BE232" i="13"/>
  <c r="BD232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BL38" i="13"/>
  <c r="AV38" i="13"/>
  <c r="BK38" i="13"/>
  <c r="BJ38" i="13"/>
  <c r="BI38" i="13"/>
  <c r="BK67" i="13"/>
  <c r="BJ67" i="13"/>
  <c r="BI67" i="13"/>
  <c r="BH67" i="13"/>
  <c r="BG67" i="13"/>
  <c r="BF67" i="13"/>
  <c r="BE67" i="13"/>
  <c r="BD67" i="13"/>
  <c r="BC67" i="13"/>
  <c r="BB67" i="13"/>
  <c r="BA67" i="13"/>
  <c r="AZ67" i="13"/>
  <c r="AY67" i="13"/>
  <c r="AX67" i="13"/>
  <c r="AW67" i="13"/>
  <c r="BL67" i="13"/>
  <c r="AV67" i="13"/>
  <c r="BJ193" i="13"/>
  <c r="BI193" i="13"/>
  <c r="BH193" i="13"/>
  <c r="BG193" i="13"/>
  <c r="BF193" i="13"/>
  <c r="BE193" i="13"/>
  <c r="BD193" i="13"/>
  <c r="BC193" i="13"/>
  <c r="BB193" i="13"/>
  <c r="BA193" i="13"/>
  <c r="AZ193" i="13"/>
  <c r="AY193" i="13"/>
  <c r="AX193" i="13"/>
  <c r="AW193" i="13"/>
  <c r="BL193" i="13"/>
  <c r="BK193" i="13"/>
  <c r="AV193" i="13"/>
  <c r="BI162" i="13"/>
  <c r="BH162" i="13"/>
  <c r="BG162" i="13"/>
  <c r="BF162" i="13"/>
  <c r="BE162" i="13"/>
  <c r="BD162" i="13"/>
  <c r="BC162" i="13"/>
  <c r="BB162" i="13"/>
  <c r="BA162" i="13"/>
  <c r="AZ162" i="13"/>
  <c r="AY162" i="13"/>
  <c r="AX162" i="13"/>
  <c r="AW162" i="13"/>
  <c r="BL162" i="13"/>
  <c r="AV162" i="13"/>
  <c r="BK162" i="13"/>
  <c r="BJ162" i="13"/>
  <c r="BL265" i="13"/>
  <c r="AV265" i="13"/>
  <c r="BK265" i="13"/>
  <c r="BJ265" i="13"/>
  <c r="BI265" i="13"/>
  <c r="BH265" i="13"/>
  <c r="BG265" i="13"/>
  <c r="BF265" i="13"/>
  <c r="BE265" i="13"/>
  <c r="BD265" i="13"/>
  <c r="BC265" i="13"/>
  <c r="BB265" i="13"/>
  <c r="BA265" i="13"/>
  <c r="AZ265" i="13"/>
  <c r="AX265" i="13"/>
  <c r="AY265" i="13"/>
  <c r="AW265" i="13"/>
  <c r="BE9" i="13"/>
  <c r="BD9" i="13"/>
  <c r="BC9" i="13"/>
  <c r="BB9" i="13"/>
  <c r="BA9" i="13"/>
  <c r="AZ9" i="13"/>
  <c r="AY9" i="13"/>
  <c r="AX9" i="13"/>
  <c r="AW9" i="13"/>
  <c r="BL9" i="13"/>
  <c r="AV9" i="13"/>
  <c r="BK9" i="13"/>
  <c r="BJ9" i="13"/>
  <c r="BI9" i="13"/>
  <c r="BH9" i="13"/>
  <c r="BG9" i="13"/>
  <c r="BF9" i="13"/>
  <c r="BD119" i="13"/>
  <c r="BC119" i="13"/>
  <c r="BB119" i="13"/>
  <c r="BA119" i="13"/>
  <c r="AZ119" i="13"/>
  <c r="AY119" i="13"/>
  <c r="AX119" i="13"/>
  <c r="AW119" i="13"/>
  <c r="BL119" i="13"/>
  <c r="AV119" i="13"/>
  <c r="BK119" i="13"/>
  <c r="BJ119" i="13"/>
  <c r="BI119" i="13"/>
  <c r="BH119" i="13"/>
  <c r="BG119" i="13"/>
  <c r="BF119" i="13"/>
  <c r="BE119" i="13"/>
  <c r="AY278" i="13"/>
  <c r="AX278" i="13"/>
  <c r="AW278" i="13"/>
  <c r="BL278" i="13"/>
  <c r="AV278" i="13"/>
  <c r="BK278" i="13"/>
  <c r="BJ278" i="13"/>
  <c r="BI278" i="13"/>
  <c r="BH278" i="13"/>
  <c r="BG278" i="13"/>
  <c r="BF278" i="13"/>
  <c r="BE278" i="13"/>
  <c r="BD278" i="13"/>
  <c r="BC278" i="13"/>
  <c r="BB278" i="13"/>
  <c r="BA278" i="13"/>
  <c r="AZ278" i="13"/>
  <c r="AZ91" i="13"/>
  <c r="AY91" i="13"/>
  <c r="AX91" i="13"/>
  <c r="AW91" i="13"/>
  <c r="BL91" i="13"/>
  <c r="AV91" i="13"/>
  <c r="BJ91" i="13"/>
  <c r="BI91" i="13"/>
  <c r="BH91" i="13"/>
  <c r="BG91" i="13"/>
  <c r="BF91" i="13"/>
  <c r="BE91" i="13"/>
  <c r="BD91" i="13"/>
  <c r="BC91" i="13"/>
  <c r="BK91" i="13"/>
  <c r="BB91" i="13"/>
  <c r="BA91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BL5" i="13"/>
  <c r="AV5" i="13"/>
  <c r="BK5" i="13"/>
  <c r="BJ5" i="13"/>
  <c r="AW175" i="14"/>
  <c r="BY175" i="14"/>
  <c r="CV175" i="14"/>
  <c r="AU159" i="14"/>
  <c r="BO159" i="14"/>
  <c r="CX159" i="14"/>
  <c r="AO111" i="14"/>
  <c r="BN111" i="14"/>
  <c r="BY111" i="14"/>
  <c r="DE111" i="14"/>
  <c r="AR79" i="14"/>
  <c r="BU79" i="14"/>
  <c r="DG79" i="14"/>
  <c r="AM31" i="14"/>
  <c r="BY31" i="14"/>
  <c r="CU31" i="14"/>
  <c r="AK15" i="14"/>
  <c r="BW15" i="14"/>
  <c r="CV15" i="14"/>
  <c r="BM8" i="14"/>
  <c r="CS103" i="14"/>
  <c r="BM39" i="14"/>
  <c r="BM172" i="14"/>
  <c r="BM92" i="14"/>
  <c r="CS60" i="14"/>
  <c r="BM28" i="14"/>
  <c r="CS49" i="14"/>
  <c r="BM118" i="14"/>
  <c r="CS38" i="14"/>
  <c r="CS171" i="14"/>
  <c r="BB153" i="13"/>
  <c r="BA153" i="13"/>
  <c r="AZ153" i="13"/>
  <c r="AY153" i="13"/>
  <c r="AX153" i="13"/>
  <c r="AW153" i="13"/>
  <c r="BL153" i="13"/>
  <c r="AV153" i="13"/>
  <c r="BK153" i="13"/>
  <c r="BJ153" i="13"/>
  <c r="BI153" i="13"/>
  <c r="BH153" i="13"/>
  <c r="BG153" i="13"/>
  <c r="BF153" i="13"/>
  <c r="BE153" i="13"/>
  <c r="BD153" i="13"/>
  <c r="BC153" i="13"/>
  <c r="BB137" i="13"/>
  <c r="BA137" i="13"/>
  <c r="AZ137" i="13"/>
  <c r="AY137" i="13"/>
  <c r="AX137" i="13"/>
  <c r="AW137" i="13"/>
  <c r="BL137" i="13"/>
  <c r="AV137" i="13"/>
  <c r="BK137" i="13"/>
  <c r="BJ137" i="13"/>
  <c r="BI137" i="13"/>
  <c r="BH137" i="13"/>
  <c r="BG137" i="13"/>
  <c r="BF137" i="13"/>
  <c r="BE137" i="13"/>
  <c r="BD137" i="13"/>
  <c r="BC137" i="13"/>
  <c r="AX247" i="13"/>
  <c r="AW247" i="13"/>
  <c r="BK247" i="13"/>
  <c r="BJ247" i="13"/>
  <c r="BI247" i="13"/>
  <c r="BH247" i="13"/>
  <c r="BG247" i="13"/>
  <c r="BF247" i="13"/>
  <c r="BE247" i="13"/>
  <c r="BD247" i="13"/>
  <c r="BC247" i="13"/>
  <c r="BB247" i="13"/>
  <c r="AZ247" i="13"/>
  <c r="BL247" i="13"/>
  <c r="BA247" i="13"/>
  <c r="AY247" i="13"/>
  <c r="AV247" i="13"/>
  <c r="BJ52" i="13"/>
  <c r="BI52" i="13"/>
  <c r="BH52" i="13"/>
  <c r="BG52" i="13"/>
  <c r="BF52" i="13"/>
  <c r="BE52" i="13"/>
  <c r="BD52" i="13"/>
  <c r="BC52" i="13"/>
  <c r="BB52" i="13"/>
  <c r="BA52" i="13"/>
  <c r="AZ52" i="13"/>
  <c r="AY52" i="13"/>
  <c r="AX52" i="13"/>
  <c r="AW52" i="13"/>
  <c r="BL52" i="13"/>
  <c r="AV52" i="13"/>
  <c r="BK52" i="13"/>
  <c r="BI268" i="13"/>
  <c r="BH268" i="13"/>
  <c r="BG268" i="13"/>
  <c r="BF268" i="13"/>
  <c r="BE268" i="13"/>
  <c r="BD268" i="13"/>
  <c r="BC268" i="13"/>
  <c r="BB268" i="13"/>
  <c r="BA268" i="13"/>
  <c r="AZ268" i="13"/>
  <c r="AY268" i="13"/>
  <c r="AX268" i="13"/>
  <c r="AW268" i="13"/>
  <c r="BK268" i="13"/>
  <c r="BL268" i="13"/>
  <c r="BJ268" i="13"/>
  <c r="AV268" i="13"/>
  <c r="BF117" i="13"/>
  <c r="BE117" i="13"/>
  <c r="BD117" i="13"/>
  <c r="BC117" i="13"/>
  <c r="BB117" i="13"/>
  <c r="BA117" i="13"/>
  <c r="AZ117" i="13"/>
  <c r="AY117" i="13"/>
  <c r="AX117" i="13"/>
  <c r="AW117" i="13"/>
  <c r="BL117" i="13"/>
  <c r="AV117" i="13"/>
  <c r="BK117" i="13"/>
  <c r="BJ117" i="13"/>
  <c r="BI117" i="13"/>
  <c r="BH117" i="13"/>
  <c r="BG117" i="13"/>
  <c r="F13" i="13"/>
  <c r="BL95" i="13"/>
  <c r="AV95" i="13"/>
  <c r="BK95" i="13"/>
  <c r="BJ95" i="13"/>
  <c r="BI95" i="13"/>
  <c r="BH95" i="13"/>
  <c r="BG95" i="13"/>
  <c r="BF95" i="13"/>
  <c r="BE95" i="13"/>
  <c r="BD95" i="13"/>
  <c r="BC95" i="13"/>
  <c r="BB95" i="13"/>
  <c r="BA95" i="13"/>
  <c r="AZ95" i="13"/>
  <c r="AY95" i="13"/>
  <c r="AX95" i="13"/>
  <c r="AW95" i="13"/>
  <c r="AX16" i="13"/>
  <c r="AW16" i="13"/>
  <c r="BL16" i="13"/>
  <c r="AV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BI146" i="13"/>
  <c r="BH146" i="13"/>
  <c r="BG146" i="13"/>
  <c r="BF146" i="13"/>
  <c r="BE146" i="13"/>
  <c r="BD146" i="13"/>
  <c r="BC146" i="13"/>
  <c r="BB146" i="13"/>
  <c r="BA146" i="13"/>
  <c r="AZ146" i="13"/>
  <c r="AY146" i="13"/>
  <c r="AX146" i="13"/>
  <c r="AW146" i="13"/>
  <c r="BL146" i="13"/>
  <c r="AV146" i="13"/>
  <c r="BK146" i="13"/>
  <c r="BJ146" i="13"/>
  <c r="BG212" i="13"/>
  <c r="BF212" i="13"/>
  <c r="BE212" i="13"/>
  <c r="BD212" i="13"/>
  <c r="BC212" i="13"/>
  <c r="BB212" i="13"/>
  <c r="BA212" i="13"/>
  <c r="AZ212" i="13"/>
  <c r="AY212" i="13"/>
  <c r="AX212" i="13"/>
  <c r="AW212" i="13"/>
  <c r="BL212" i="13"/>
  <c r="AV212" i="13"/>
  <c r="BK212" i="13"/>
  <c r="BJ212" i="13"/>
  <c r="BI212" i="13"/>
  <c r="BH212" i="13"/>
  <c r="BH269" i="13"/>
  <c r="BG269" i="13"/>
  <c r="BF269" i="13"/>
  <c r="BE269" i="13"/>
  <c r="BD269" i="13"/>
  <c r="BC269" i="13"/>
  <c r="BB269" i="13"/>
  <c r="BA269" i="13"/>
  <c r="AZ269" i="13"/>
  <c r="AY269" i="13"/>
  <c r="AX269" i="13"/>
  <c r="AW269" i="13"/>
  <c r="BL269" i="13"/>
  <c r="AV269" i="13"/>
  <c r="BJ269" i="13"/>
  <c r="BK269" i="13"/>
  <c r="BI269" i="13"/>
  <c r="AY172" i="13"/>
  <c r="AX172" i="13"/>
  <c r="AW172" i="13"/>
  <c r="BL172" i="13"/>
  <c r="AV172" i="13"/>
  <c r="BK172" i="13"/>
  <c r="BJ172" i="13"/>
  <c r="BI172" i="13"/>
  <c r="BH172" i="13"/>
  <c r="BG172" i="13"/>
  <c r="BF172" i="13"/>
  <c r="BE172" i="13"/>
  <c r="BD172" i="13"/>
  <c r="BC172" i="13"/>
  <c r="BB172" i="13"/>
  <c r="BA172" i="13"/>
  <c r="AZ172" i="13"/>
  <c r="AZ107" i="13"/>
  <c r="AY107" i="13"/>
  <c r="AX107" i="13"/>
  <c r="AW107" i="13"/>
  <c r="BL107" i="13"/>
  <c r="AV107" i="13"/>
  <c r="BK107" i="13"/>
  <c r="BJ107" i="13"/>
  <c r="BI107" i="13"/>
  <c r="BH107" i="13"/>
  <c r="BG107" i="13"/>
  <c r="BF107" i="13"/>
  <c r="BE107" i="13"/>
  <c r="BD107" i="13"/>
  <c r="BC107" i="13"/>
  <c r="BB107" i="13"/>
  <c r="BA107" i="13"/>
  <c r="AW222" i="13"/>
  <c r="BL222" i="13"/>
  <c r="AV222" i="13"/>
  <c r="BK222" i="13"/>
  <c r="BJ222" i="13"/>
  <c r="BI222" i="13"/>
  <c r="BH222" i="13"/>
  <c r="BG222" i="13"/>
  <c r="BF222" i="13"/>
  <c r="BE222" i="13"/>
  <c r="BD222" i="13"/>
  <c r="BC222" i="13"/>
  <c r="BB222" i="13"/>
  <c r="BA222" i="13"/>
  <c r="AZ222" i="13"/>
  <c r="AY222" i="13"/>
  <c r="AX222" i="13"/>
  <c r="BL111" i="13"/>
  <c r="AV111" i="13"/>
  <c r="BK111" i="13"/>
  <c r="BJ111" i="13"/>
  <c r="BI111" i="13"/>
  <c r="BH111" i="13"/>
  <c r="BG111" i="13"/>
  <c r="BF111" i="13"/>
  <c r="BE111" i="13"/>
  <c r="BD111" i="13"/>
  <c r="BC111" i="13"/>
  <c r="BB111" i="13"/>
  <c r="BA111" i="13"/>
  <c r="AZ111" i="13"/>
  <c r="AY111" i="13"/>
  <c r="AX111" i="13"/>
  <c r="AW111" i="13"/>
  <c r="AX32" i="13"/>
  <c r="AW32" i="13"/>
  <c r="BL32" i="13"/>
  <c r="AV32" i="13"/>
  <c r="BK32" i="13"/>
  <c r="BJ32" i="13"/>
  <c r="BI32" i="13"/>
  <c r="BH32" i="13"/>
  <c r="BG32" i="13"/>
  <c r="BF32" i="13"/>
  <c r="BE32" i="13"/>
  <c r="BD32" i="13"/>
  <c r="BC32" i="13"/>
  <c r="BB32" i="13"/>
  <c r="BA32" i="13"/>
  <c r="AZ32" i="13"/>
  <c r="AY32" i="13"/>
  <c r="BD74" i="13"/>
  <c r="BC74" i="13"/>
  <c r="BB74" i="13"/>
  <c r="BA74" i="13"/>
  <c r="AZ74" i="13"/>
  <c r="AY74" i="13"/>
  <c r="AX74" i="13"/>
  <c r="AW74" i="13"/>
  <c r="BL74" i="13"/>
  <c r="AV74" i="13"/>
  <c r="BK74" i="13"/>
  <c r="BJ74" i="13"/>
  <c r="BI74" i="13"/>
  <c r="BH74" i="13"/>
  <c r="BG74" i="13"/>
  <c r="BF74" i="13"/>
  <c r="BE74" i="13"/>
  <c r="BG196" i="13"/>
  <c r="BF196" i="13"/>
  <c r="BE196" i="13"/>
  <c r="BD196" i="13"/>
  <c r="BC196" i="13"/>
  <c r="BB196" i="13"/>
  <c r="BA196" i="13"/>
  <c r="AZ196" i="13"/>
  <c r="AY196" i="13"/>
  <c r="AX196" i="13"/>
  <c r="AW196" i="13"/>
  <c r="BL196" i="13"/>
  <c r="AV196" i="13"/>
  <c r="BK196" i="13"/>
  <c r="BJ196" i="13"/>
  <c r="BH196" i="13"/>
  <c r="BI196" i="13"/>
  <c r="BC216" i="13"/>
  <c r="BB216" i="13"/>
  <c r="BA216" i="13"/>
  <c r="AZ216" i="13"/>
  <c r="AY216" i="13"/>
  <c r="AX216" i="13"/>
  <c r="AW216" i="13"/>
  <c r="BL216" i="13"/>
  <c r="AV216" i="13"/>
  <c r="BK216" i="13"/>
  <c r="BJ216" i="13"/>
  <c r="BI216" i="13"/>
  <c r="BH216" i="13"/>
  <c r="BG216" i="13"/>
  <c r="BF216" i="13"/>
  <c r="BE216" i="13"/>
  <c r="BD216" i="13"/>
  <c r="BH253" i="13"/>
  <c r="BG253" i="13"/>
  <c r="BE253" i="13"/>
  <c r="BD253" i="13"/>
  <c r="BC253" i="13"/>
  <c r="BB253" i="13"/>
  <c r="BA253" i="13"/>
  <c r="AZ253" i="13"/>
  <c r="AY253" i="13"/>
  <c r="AX253" i="13"/>
  <c r="AW253" i="13"/>
  <c r="BL253" i="13"/>
  <c r="AV253" i="13"/>
  <c r="BJ253" i="13"/>
  <c r="BI253" i="13"/>
  <c r="BF253" i="13"/>
  <c r="BK253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BL22" i="13"/>
  <c r="AV22" i="13"/>
  <c r="BK22" i="13"/>
  <c r="BJ22" i="13"/>
  <c r="BI22" i="13"/>
  <c r="AZ261" i="13"/>
  <c r="AY261" i="13"/>
  <c r="AX261" i="13"/>
  <c r="AW261" i="13"/>
  <c r="BL261" i="13"/>
  <c r="AV261" i="13"/>
  <c r="BK261" i="13"/>
  <c r="BJ261" i="13"/>
  <c r="BI261" i="13"/>
  <c r="BH261" i="13"/>
  <c r="BG261" i="13"/>
  <c r="BF261" i="13"/>
  <c r="BE261" i="13"/>
  <c r="BD261" i="13"/>
  <c r="BB261" i="13"/>
  <c r="BC261" i="13"/>
  <c r="BA261" i="13"/>
  <c r="AW238" i="13"/>
  <c r="BL238" i="13"/>
  <c r="AV238" i="13"/>
  <c r="BK238" i="13"/>
  <c r="BJ238" i="13"/>
  <c r="BI238" i="13"/>
  <c r="BH238" i="13"/>
  <c r="BG238" i="13"/>
  <c r="BF238" i="13"/>
  <c r="BE238" i="13"/>
  <c r="BD238" i="13"/>
  <c r="BC238" i="13"/>
  <c r="BB238" i="13"/>
  <c r="BA238" i="13"/>
  <c r="AZ238" i="13"/>
  <c r="AY238" i="13"/>
  <c r="AX238" i="13"/>
  <c r="BL127" i="13"/>
  <c r="AV127" i="13"/>
  <c r="BK127" i="13"/>
  <c r="BJ127" i="13"/>
  <c r="BI127" i="13"/>
  <c r="BH127" i="13"/>
  <c r="BG127" i="13"/>
  <c r="BF127" i="13"/>
  <c r="BE127" i="13"/>
  <c r="BD127" i="13"/>
  <c r="BC127" i="13"/>
  <c r="BB127" i="13"/>
  <c r="BA127" i="13"/>
  <c r="AZ127" i="13"/>
  <c r="AY127" i="13"/>
  <c r="AX127" i="13"/>
  <c r="AW127" i="13"/>
  <c r="AX48" i="13"/>
  <c r="AW48" i="13"/>
  <c r="BL48" i="13"/>
  <c r="AV48" i="13"/>
  <c r="BK48" i="13"/>
  <c r="BJ48" i="13"/>
  <c r="BI48" i="13"/>
  <c r="BH48" i="13"/>
  <c r="BG48" i="13"/>
  <c r="BF48" i="13"/>
  <c r="BE48" i="13"/>
  <c r="BD48" i="13"/>
  <c r="BC48" i="13"/>
  <c r="BB48" i="13"/>
  <c r="BA48" i="13"/>
  <c r="AZ48" i="13"/>
  <c r="AY48" i="13"/>
  <c r="BJ209" i="13"/>
  <c r="BI209" i="13"/>
  <c r="BH209" i="13"/>
  <c r="BG209" i="13"/>
  <c r="BF209" i="13"/>
  <c r="BE209" i="13"/>
  <c r="BD209" i="13"/>
  <c r="BC209" i="13"/>
  <c r="BB209" i="13"/>
  <c r="BA209" i="13"/>
  <c r="AZ209" i="13"/>
  <c r="AY209" i="13"/>
  <c r="AX209" i="13"/>
  <c r="AW209" i="13"/>
  <c r="BL209" i="13"/>
  <c r="BK209" i="13"/>
  <c r="AV209" i="13"/>
  <c r="BI178" i="13"/>
  <c r="BH178" i="13"/>
  <c r="BG178" i="13"/>
  <c r="BF178" i="13"/>
  <c r="BE178" i="13"/>
  <c r="BD178" i="13"/>
  <c r="BC178" i="13"/>
  <c r="BB178" i="13"/>
  <c r="BA178" i="13"/>
  <c r="AZ178" i="13"/>
  <c r="AY178" i="13"/>
  <c r="AX178" i="13"/>
  <c r="AW178" i="13"/>
  <c r="BL178" i="13"/>
  <c r="AV178" i="13"/>
  <c r="BK178" i="13"/>
  <c r="BJ178" i="13"/>
  <c r="BD58" i="13"/>
  <c r="BC58" i="13"/>
  <c r="BB58" i="13"/>
  <c r="BA58" i="13"/>
  <c r="AZ58" i="13"/>
  <c r="AY58" i="13"/>
  <c r="AX58" i="13"/>
  <c r="AW58" i="13"/>
  <c r="BL58" i="13"/>
  <c r="AV58" i="13"/>
  <c r="BK58" i="13"/>
  <c r="BJ58" i="13"/>
  <c r="BI58" i="13"/>
  <c r="BH58" i="13"/>
  <c r="BG58" i="13"/>
  <c r="BF58" i="13"/>
  <c r="BE58" i="13"/>
  <c r="BG180" i="13"/>
  <c r="BF180" i="13"/>
  <c r="BE180" i="13"/>
  <c r="BD180" i="13"/>
  <c r="BC180" i="13"/>
  <c r="BB180" i="13"/>
  <c r="BA180" i="13"/>
  <c r="AZ180" i="13"/>
  <c r="AY180" i="13"/>
  <c r="AX180" i="13"/>
  <c r="AW180" i="13"/>
  <c r="BL180" i="13"/>
  <c r="AV180" i="13"/>
  <c r="BK180" i="13"/>
  <c r="BJ180" i="13"/>
  <c r="BI180" i="13"/>
  <c r="BH180" i="13"/>
  <c r="BL249" i="13"/>
  <c r="AV249" i="13"/>
  <c r="BK249" i="13"/>
  <c r="BI249" i="13"/>
  <c r="BH249" i="13"/>
  <c r="BG249" i="13"/>
  <c r="BF249" i="13"/>
  <c r="BE249" i="13"/>
  <c r="BD249" i="13"/>
  <c r="BC249" i="13"/>
  <c r="BB249" i="13"/>
  <c r="BA249" i="13"/>
  <c r="AZ249" i="13"/>
  <c r="AX249" i="13"/>
  <c r="BJ249" i="13"/>
  <c r="AY249" i="13"/>
  <c r="AW249" i="13"/>
  <c r="AX205" i="13"/>
  <c r="AW205" i="13"/>
  <c r="BL205" i="13"/>
  <c r="AV205" i="13"/>
  <c r="BK205" i="13"/>
  <c r="BJ205" i="13"/>
  <c r="BI205" i="13"/>
  <c r="BH205" i="13"/>
  <c r="BG205" i="13"/>
  <c r="BF205" i="13"/>
  <c r="BE205" i="13"/>
  <c r="BD205" i="13"/>
  <c r="BC205" i="13"/>
  <c r="BB205" i="13"/>
  <c r="BA205" i="13"/>
  <c r="AZ205" i="13"/>
  <c r="AY205" i="13"/>
  <c r="BC200" i="13"/>
  <c r="BB200" i="13"/>
  <c r="BA200" i="13"/>
  <c r="AZ200" i="13"/>
  <c r="AY200" i="13"/>
  <c r="AX200" i="13"/>
  <c r="AW200" i="13"/>
  <c r="BL200" i="13"/>
  <c r="AV200" i="13"/>
  <c r="BK200" i="13"/>
  <c r="BJ200" i="13"/>
  <c r="BI200" i="13"/>
  <c r="BH200" i="13"/>
  <c r="BG200" i="13"/>
  <c r="BF200" i="13"/>
  <c r="BE200" i="13"/>
  <c r="BD200" i="13"/>
  <c r="AX237" i="13"/>
  <c r="AW237" i="13"/>
  <c r="BL237" i="13"/>
  <c r="AV237" i="13"/>
  <c r="BK237" i="13"/>
  <c r="BJ237" i="13"/>
  <c r="BI237" i="13"/>
  <c r="BH237" i="13"/>
  <c r="BG237" i="13"/>
  <c r="BF237" i="13"/>
  <c r="BE237" i="13"/>
  <c r="BD237" i="13"/>
  <c r="BC237" i="13"/>
  <c r="BB237" i="13"/>
  <c r="BA237" i="13"/>
  <c r="AZ237" i="13"/>
  <c r="AY237" i="13"/>
  <c r="BD103" i="13"/>
  <c r="BC103" i="13"/>
  <c r="BB103" i="13"/>
  <c r="BA103" i="13"/>
  <c r="AZ103" i="13"/>
  <c r="AY103" i="13"/>
  <c r="AX103" i="13"/>
  <c r="AW103" i="13"/>
  <c r="BL103" i="13"/>
  <c r="AV103" i="13"/>
  <c r="BK103" i="13"/>
  <c r="BJ103" i="13"/>
  <c r="BI103" i="13"/>
  <c r="BH103" i="13"/>
  <c r="BG103" i="13"/>
  <c r="BF103" i="13"/>
  <c r="BE103" i="13"/>
  <c r="AY140" i="13"/>
  <c r="AX140" i="13"/>
  <c r="AW140" i="13"/>
  <c r="BL140" i="13"/>
  <c r="AV140" i="13"/>
  <c r="BK140" i="13"/>
  <c r="BJ140" i="13"/>
  <c r="BI140" i="13"/>
  <c r="BH140" i="13"/>
  <c r="BG140" i="13"/>
  <c r="BF140" i="13"/>
  <c r="BE140" i="13"/>
  <c r="BD140" i="13"/>
  <c r="BC140" i="13"/>
  <c r="BB140" i="13"/>
  <c r="BA140" i="13"/>
  <c r="AZ140" i="13"/>
  <c r="AY262" i="13"/>
  <c r="AX262" i="13"/>
  <c r="AW262" i="13"/>
  <c r="BL262" i="13"/>
  <c r="AV262" i="13"/>
  <c r="BK262" i="13"/>
  <c r="BJ262" i="13"/>
  <c r="BI262" i="13"/>
  <c r="BH262" i="13"/>
  <c r="BG262" i="13"/>
  <c r="BF262" i="13"/>
  <c r="BE262" i="13"/>
  <c r="BD262" i="13"/>
  <c r="BC262" i="13"/>
  <c r="BA262" i="13"/>
  <c r="BB262" i="13"/>
  <c r="AZ262" i="13"/>
  <c r="BH6" i="13"/>
  <c r="BG6" i="13"/>
  <c r="BF6" i="13"/>
  <c r="BE6" i="13"/>
  <c r="BD6" i="13"/>
  <c r="BC6" i="13"/>
  <c r="BB6" i="13"/>
  <c r="BA6" i="13"/>
  <c r="AZ6" i="13"/>
  <c r="AY6" i="13"/>
  <c r="AX6" i="13"/>
  <c r="AW6" i="13"/>
  <c r="BL6" i="13"/>
  <c r="AV6" i="13"/>
  <c r="BK6" i="13"/>
  <c r="BJ6" i="13"/>
  <c r="BI6" i="13"/>
  <c r="BC75" i="13"/>
  <c r="BB75" i="13"/>
  <c r="BA75" i="13"/>
  <c r="AZ75" i="13"/>
  <c r="AY75" i="13"/>
  <c r="AX75" i="13"/>
  <c r="AW75" i="13"/>
  <c r="BL75" i="13"/>
  <c r="AV75" i="13"/>
  <c r="BK75" i="13"/>
  <c r="BJ75" i="13"/>
  <c r="BI75" i="13"/>
  <c r="BH75" i="13"/>
  <c r="BG75" i="13"/>
  <c r="BF75" i="13"/>
  <c r="BE75" i="13"/>
  <c r="BD75" i="13"/>
  <c r="AZ245" i="13"/>
  <c r="AY245" i="13"/>
  <c r="AW245" i="13"/>
  <c r="BL245" i="13"/>
  <c r="AV245" i="13"/>
  <c r="BK245" i="13"/>
  <c r="BJ245" i="13"/>
  <c r="BI245" i="13"/>
  <c r="BH245" i="13"/>
  <c r="BG245" i="13"/>
  <c r="BF245" i="13"/>
  <c r="BE245" i="13"/>
  <c r="BD245" i="13"/>
  <c r="BB245" i="13"/>
  <c r="BC245" i="13"/>
  <c r="BA245" i="13"/>
  <c r="AX245" i="13"/>
  <c r="AH175" i="14"/>
  <c r="BZ175" i="14"/>
  <c r="CU175" i="14"/>
  <c r="AV159" i="14"/>
  <c r="BP159" i="14"/>
  <c r="CW159" i="14"/>
  <c r="AP111" i="14"/>
  <c r="BZ111" i="14"/>
  <c r="DC111" i="14"/>
  <c r="DD111" i="14"/>
  <c r="AS79" i="14"/>
  <c r="BV79" i="14"/>
  <c r="DF79" i="14"/>
  <c r="AN31" i="14"/>
  <c r="BZ31" i="14"/>
  <c r="DJ31" i="14"/>
  <c r="AL15" i="14"/>
  <c r="BX15" i="14"/>
  <c r="CZ15" i="14"/>
  <c r="CS259" i="14"/>
  <c r="BM82" i="14"/>
  <c r="CS82" i="14"/>
  <c r="CS247" i="14"/>
  <c r="CS199" i="14"/>
  <c r="CS87" i="14"/>
  <c r="CS55" i="14"/>
  <c r="CS44" i="14"/>
  <c r="CS193" i="14"/>
  <c r="CS33" i="14"/>
  <c r="CS17" i="14"/>
  <c r="BM22" i="14"/>
  <c r="CS11" i="14"/>
  <c r="CS272" i="14"/>
  <c r="BM176" i="14"/>
  <c r="CS144" i="14"/>
  <c r="BM32" i="14"/>
  <c r="BL18" i="13"/>
  <c r="AV18" i="13"/>
  <c r="BK18" i="13"/>
  <c r="BJ18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BK160" i="13"/>
  <c r="BJ160" i="13"/>
  <c r="BI160" i="13"/>
  <c r="BH160" i="13"/>
  <c r="BG160" i="13"/>
  <c r="BF160" i="13"/>
  <c r="BE160" i="13"/>
  <c r="BD160" i="13"/>
  <c r="BC160" i="13"/>
  <c r="BB160" i="13"/>
  <c r="BA160" i="13"/>
  <c r="AZ160" i="13"/>
  <c r="AY160" i="13"/>
  <c r="AX160" i="13"/>
  <c r="BL160" i="13"/>
  <c r="AW160" i="13"/>
  <c r="AV160" i="13"/>
  <c r="BJ68" i="13"/>
  <c r="BI68" i="13"/>
  <c r="BH68" i="13"/>
  <c r="BG68" i="13"/>
  <c r="BF68" i="13"/>
  <c r="BE68" i="13"/>
  <c r="BD68" i="13"/>
  <c r="BC68" i="13"/>
  <c r="BB68" i="13"/>
  <c r="BA68" i="13"/>
  <c r="AZ68" i="13"/>
  <c r="AY68" i="13"/>
  <c r="AX68" i="13"/>
  <c r="AW68" i="13"/>
  <c r="BL68" i="13"/>
  <c r="AV68" i="13"/>
  <c r="BK68" i="13"/>
  <c r="BF133" i="13"/>
  <c r="BE133" i="13"/>
  <c r="BD133" i="13"/>
  <c r="BC133" i="13"/>
  <c r="BB133" i="13"/>
  <c r="BA133" i="13"/>
  <c r="AZ133" i="13"/>
  <c r="AY133" i="13"/>
  <c r="AX133" i="13"/>
  <c r="AW133" i="13"/>
  <c r="BL133" i="13"/>
  <c r="AV133" i="13"/>
  <c r="BK133" i="13"/>
  <c r="BJ133" i="13"/>
  <c r="BI133" i="13"/>
  <c r="BH133" i="13"/>
  <c r="BG133" i="13"/>
  <c r="F157" i="13"/>
  <c r="BG254" i="13"/>
  <c r="BF254" i="13"/>
  <c r="BD254" i="13"/>
  <c r="BC254" i="13"/>
  <c r="BB254" i="13"/>
  <c r="BA254" i="13"/>
  <c r="AZ254" i="13"/>
  <c r="AY254" i="13"/>
  <c r="AX254" i="13"/>
  <c r="AW254" i="13"/>
  <c r="BL254" i="13"/>
  <c r="AV254" i="13"/>
  <c r="BK254" i="13"/>
  <c r="BI254" i="13"/>
  <c r="BJ254" i="13"/>
  <c r="BH254" i="13"/>
  <c r="BE254" i="13"/>
  <c r="BL143" i="13"/>
  <c r="AV143" i="13"/>
  <c r="BK143" i="13"/>
  <c r="BJ143" i="13"/>
  <c r="BI143" i="13"/>
  <c r="BH143" i="13"/>
  <c r="BG143" i="13"/>
  <c r="BF143" i="13"/>
  <c r="BE143" i="13"/>
  <c r="BD143" i="13"/>
  <c r="BC143" i="13"/>
  <c r="BB143" i="13"/>
  <c r="BA143" i="13"/>
  <c r="AZ143" i="13"/>
  <c r="AY143" i="13"/>
  <c r="AX143" i="13"/>
  <c r="AW143" i="13"/>
  <c r="AX64" i="13"/>
  <c r="AW64" i="13"/>
  <c r="BL64" i="13"/>
  <c r="AV64" i="13"/>
  <c r="BK64" i="13"/>
  <c r="BJ64" i="13"/>
  <c r="BI64" i="13"/>
  <c r="BH64" i="13"/>
  <c r="BG64" i="13"/>
  <c r="BF64" i="13"/>
  <c r="BE64" i="13"/>
  <c r="BD64" i="13"/>
  <c r="BC64" i="13"/>
  <c r="BB64" i="13"/>
  <c r="BA64" i="13"/>
  <c r="AZ64" i="13"/>
  <c r="AY64" i="13"/>
  <c r="BH115" i="13"/>
  <c r="BG115" i="13"/>
  <c r="BF115" i="13"/>
  <c r="BE115" i="13"/>
  <c r="BD115" i="13"/>
  <c r="BC115" i="13"/>
  <c r="BB115" i="13"/>
  <c r="BA115" i="13"/>
  <c r="AZ115" i="13"/>
  <c r="AY115" i="13"/>
  <c r="AX115" i="13"/>
  <c r="AW115" i="13"/>
  <c r="BL115" i="13"/>
  <c r="AV115" i="13"/>
  <c r="BK115" i="13"/>
  <c r="BJ115" i="13"/>
  <c r="BI115" i="13"/>
  <c r="BJ225" i="13"/>
  <c r="BI225" i="13"/>
  <c r="BH225" i="13"/>
  <c r="BG225" i="13"/>
  <c r="BF225" i="13"/>
  <c r="BE225" i="13"/>
  <c r="BD225" i="13"/>
  <c r="BC225" i="13"/>
  <c r="BB225" i="13"/>
  <c r="BA225" i="13"/>
  <c r="AZ225" i="13"/>
  <c r="AY225" i="13"/>
  <c r="AX225" i="13"/>
  <c r="AW225" i="13"/>
  <c r="BL225" i="13"/>
  <c r="BK225" i="13"/>
  <c r="AV225" i="13"/>
  <c r="BI194" i="13"/>
  <c r="BH194" i="13"/>
  <c r="BG194" i="13"/>
  <c r="BF194" i="13"/>
  <c r="BE194" i="13"/>
  <c r="BD194" i="13"/>
  <c r="BC194" i="13"/>
  <c r="BB194" i="13"/>
  <c r="BA194" i="13"/>
  <c r="AZ194" i="13"/>
  <c r="AY194" i="13"/>
  <c r="AX194" i="13"/>
  <c r="AW194" i="13"/>
  <c r="BL194" i="13"/>
  <c r="AV194" i="13"/>
  <c r="BK194" i="13"/>
  <c r="BJ194" i="13"/>
  <c r="BD42" i="13"/>
  <c r="BC42" i="13"/>
  <c r="BB42" i="13"/>
  <c r="BA42" i="13"/>
  <c r="AZ42" i="13"/>
  <c r="AY42" i="13"/>
  <c r="AX42" i="13"/>
  <c r="AW42" i="13"/>
  <c r="BL42" i="13"/>
  <c r="AV42" i="13"/>
  <c r="BK42" i="13"/>
  <c r="BJ42" i="13"/>
  <c r="BI42" i="13"/>
  <c r="BH42" i="13"/>
  <c r="BG42" i="13"/>
  <c r="BF42" i="13"/>
  <c r="BE42" i="13"/>
  <c r="BG164" i="13"/>
  <c r="BF164" i="13"/>
  <c r="BE164" i="13"/>
  <c r="BD164" i="13"/>
  <c r="BC164" i="13"/>
  <c r="BB164" i="13"/>
  <c r="BA164" i="13"/>
  <c r="AZ164" i="13"/>
  <c r="AY164" i="13"/>
  <c r="AX164" i="13"/>
  <c r="AW164" i="13"/>
  <c r="BL164" i="13"/>
  <c r="AV164" i="13"/>
  <c r="BK164" i="13"/>
  <c r="BJ164" i="13"/>
  <c r="BI164" i="13"/>
  <c r="BH164" i="13"/>
  <c r="BB233" i="13"/>
  <c r="BA233" i="13"/>
  <c r="AZ233" i="13"/>
  <c r="AY233" i="13"/>
  <c r="AX233" i="13"/>
  <c r="AW233" i="13"/>
  <c r="BL233" i="13"/>
  <c r="AV233" i="13"/>
  <c r="BK233" i="13"/>
  <c r="BJ233" i="13"/>
  <c r="BI233" i="13"/>
  <c r="BH233" i="13"/>
  <c r="BG233" i="13"/>
  <c r="BF233" i="13"/>
  <c r="BE233" i="13"/>
  <c r="X233" i="13" s="1"/>
  <c r="BD233" i="13"/>
  <c r="BC233" i="13"/>
  <c r="BC184" i="13"/>
  <c r="BB184" i="13"/>
  <c r="BA184" i="13"/>
  <c r="AZ184" i="13"/>
  <c r="AY184" i="13"/>
  <c r="AX184" i="13"/>
  <c r="AW184" i="13"/>
  <c r="BL184" i="13"/>
  <c r="AV184" i="13"/>
  <c r="BK184" i="13"/>
  <c r="BJ184" i="13"/>
  <c r="BI184" i="13"/>
  <c r="BH184" i="13"/>
  <c r="BG184" i="13"/>
  <c r="BF184" i="13"/>
  <c r="BE184" i="13"/>
  <c r="BD184" i="13"/>
  <c r="AX221" i="13"/>
  <c r="AW221" i="13"/>
  <c r="BL221" i="13"/>
  <c r="AV221" i="13"/>
  <c r="BK221" i="13"/>
  <c r="BJ221" i="13"/>
  <c r="BI221" i="13"/>
  <c r="BH221" i="13"/>
  <c r="BG221" i="13"/>
  <c r="BF221" i="13"/>
  <c r="BE221" i="13"/>
  <c r="BD221" i="13"/>
  <c r="BC221" i="13"/>
  <c r="BB221" i="13"/>
  <c r="BA221" i="13"/>
  <c r="AZ221" i="13"/>
  <c r="AY221" i="13"/>
  <c r="BG87" i="13"/>
  <c r="BF87" i="13"/>
  <c r="BE87" i="13"/>
  <c r="BD87" i="13"/>
  <c r="BC87" i="13"/>
  <c r="BB87" i="13"/>
  <c r="BA87" i="13"/>
  <c r="AZ87" i="13"/>
  <c r="AY87" i="13"/>
  <c r="AX87" i="13"/>
  <c r="AW87" i="13"/>
  <c r="BL87" i="13"/>
  <c r="AV87" i="13"/>
  <c r="BK87" i="13"/>
  <c r="BJ87" i="13"/>
  <c r="BI87" i="13"/>
  <c r="BH87" i="13"/>
  <c r="AY124" i="13"/>
  <c r="AX124" i="13"/>
  <c r="AW124" i="13"/>
  <c r="BL124" i="13"/>
  <c r="AV124" i="13"/>
  <c r="BK124" i="13"/>
  <c r="BJ124" i="13"/>
  <c r="BI124" i="13"/>
  <c r="BH124" i="13"/>
  <c r="BG124" i="13"/>
  <c r="BF124" i="13"/>
  <c r="BE124" i="13"/>
  <c r="BD124" i="13"/>
  <c r="BC124" i="13"/>
  <c r="BB124" i="13"/>
  <c r="BA124" i="13"/>
  <c r="AZ124" i="13"/>
  <c r="AY246" i="13"/>
  <c r="AX246" i="13"/>
  <c r="BL246" i="13"/>
  <c r="AV246" i="13"/>
  <c r="BK246" i="13"/>
  <c r="BJ246" i="13"/>
  <c r="BI246" i="13"/>
  <c r="BH246" i="13"/>
  <c r="BG246" i="13"/>
  <c r="BF246" i="13"/>
  <c r="BE246" i="13"/>
  <c r="BD246" i="13"/>
  <c r="BC246" i="13"/>
  <c r="BA246" i="13"/>
  <c r="BB246" i="13"/>
  <c r="AZ246" i="13"/>
  <c r="AW246" i="13"/>
  <c r="BC59" i="13"/>
  <c r="BB59" i="13"/>
  <c r="BA59" i="13"/>
  <c r="AZ59" i="13"/>
  <c r="AY59" i="13"/>
  <c r="AX59" i="13"/>
  <c r="AW59" i="13"/>
  <c r="BL59" i="13"/>
  <c r="AV59" i="13"/>
  <c r="BK59" i="13"/>
  <c r="BJ59" i="13"/>
  <c r="BI59" i="13"/>
  <c r="BH59" i="13"/>
  <c r="BG59" i="13"/>
  <c r="BF59" i="13"/>
  <c r="BE59" i="13"/>
  <c r="BD59" i="13"/>
  <c r="BF229" i="13"/>
  <c r="BE229" i="13"/>
  <c r="BD229" i="13"/>
  <c r="BC229" i="13"/>
  <c r="BB229" i="13"/>
  <c r="BA229" i="13"/>
  <c r="AZ229" i="13"/>
  <c r="AY229" i="13"/>
  <c r="AX229" i="13"/>
  <c r="AW229" i="13"/>
  <c r="BL229" i="13"/>
  <c r="AV229" i="13"/>
  <c r="BK229" i="13"/>
  <c r="BJ229" i="13"/>
  <c r="BI229" i="13"/>
  <c r="BH229" i="13"/>
  <c r="BG229" i="13"/>
  <c r="AI175" i="14"/>
  <c r="CA175" i="14"/>
  <c r="DJ175" i="14"/>
  <c r="AW159" i="14"/>
  <c r="BQ159" i="14"/>
  <c r="CV159" i="14"/>
  <c r="AR111" i="14"/>
  <c r="CA111" i="14"/>
  <c r="DB111" i="14"/>
  <c r="AT79" i="14"/>
  <c r="BW79" i="14"/>
  <c r="DE79" i="14"/>
  <c r="AO31" i="14"/>
  <c r="CA31" i="14"/>
  <c r="CT31" i="14"/>
  <c r="AM15" i="14"/>
  <c r="BY15" i="14"/>
  <c r="CU15" i="14"/>
  <c r="CS93" i="14"/>
  <c r="CS231" i="14"/>
  <c r="BM215" i="14"/>
  <c r="CS188" i="14"/>
  <c r="BM76" i="14"/>
  <c r="BM12" i="14"/>
  <c r="CS209" i="14"/>
  <c r="BM161" i="14"/>
  <c r="CS182" i="14"/>
  <c r="BM102" i="14"/>
  <c r="CS22" i="14"/>
  <c r="BM251" i="14"/>
  <c r="CS219" i="14"/>
  <c r="BM43" i="14"/>
  <c r="BM96" i="14"/>
  <c r="BK144" i="13"/>
  <c r="BJ144" i="13"/>
  <c r="BI144" i="13"/>
  <c r="BH144" i="13"/>
  <c r="BG144" i="13"/>
  <c r="BF144" i="13"/>
  <c r="BE144" i="13"/>
  <c r="BD144" i="13"/>
  <c r="BC144" i="13"/>
  <c r="BB144" i="13"/>
  <c r="BA144" i="13"/>
  <c r="AZ144" i="13"/>
  <c r="AY144" i="13"/>
  <c r="AX144" i="13"/>
  <c r="AV144" i="13"/>
  <c r="BL144" i="13"/>
  <c r="AW144" i="13"/>
  <c r="BB259" i="13"/>
  <c r="BA259" i="13"/>
  <c r="AZ259" i="13"/>
  <c r="AY259" i="13"/>
  <c r="AX259" i="13"/>
  <c r="AW259" i="13"/>
  <c r="BL259" i="13"/>
  <c r="AV259" i="13"/>
  <c r="BK259" i="13"/>
  <c r="BJ259" i="13"/>
  <c r="BI259" i="13"/>
  <c r="BH259" i="13"/>
  <c r="BG259" i="13"/>
  <c r="BF259" i="13"/>
  <c r="BD259" i="13"/>
  <c r="BC259" i="13"/>
  <c r="BE259" i="13"/>
  <c r="BD26" i="13"/>
  <c r="BC26" i="13"/>
  <c r="BB26" i="13"/>
  <c r="BA26" i="13"/>
  <c r="AZ26" i="13"/>
  <c r="AY26" i="13"/>
  <c r="AX26" i="13"/>
  <c r="AW26" i="13"/>
  <c r="BL26" i="13"/>
  <c r="AV26" i="13"/>
  <c r="BK26" i="13"/>
  <c r="BJ26" i="13"/>
  <c r="BI26" i="13"/>
  <c r="BH26" i="13"/>
  <c r="BG26" i="13"/>
  <c r="BF26" i="13"/>
  <c r="BE26" i="13"/>
  <c r="BC168" i="13"/>
  <c r="BB168" i="13"/>
  <c r="BA168" i="13"/>
  <c r="AZ168" i="13"/>
  <c r="AY168" i="13"/>
  <c r="AX168" i="13"/>
  <c r="AW168" i="13"/>
  <c r="BL168" i="13"/>
  <c r="AV168" i="13"/>
  <c r="BK168" i="13"/>
  <c r="BJ168" i="13"/>
  <c r="BI168" i="13"/>
  <c r="BH168" i="13"/>
  <c r="BG168" i="13"/>
  <c r="BF168" i="13"/>
  <c r="BE168" i="13"/>
  <c r="BD168" i="13"/>
  <c r="BG71" i="13"/>
  <c r="BF71" i="13"/>
  <c r="BE71" i="13"/>
  <c r="BD71" i="13"/>
  <c r="BC71" i="13"/>
  <c r="BB71" i="13"/>
  <c r="BA71" i="13"/>
  <c r="AZ71" i="13"/>
  <c r="AY71" i="13"/>
  <c r="AX71" i="13"/>
  <c r="AW71" i="13"/>
  <c r="BL71" i="13"/>
  <c r="AV71" i="13"/>
  <c r="BK71" i="13"/>
  <c r="BJ71" i="13"/>
  <c r="BI71" i="13"/>
  <c r="BH71" i="13"/>
  <c r="AY108" i="13"/>
  <c r="AX108" i="13"/>
  <c r="AW108" i="13"/>
  <c r="BL108" i="13"/>
  <c r="AV108" i="13"/>
  <c r="BK108" i="13"/>
  <c r="BJ108" i="13"/>
  <c r="BI108" i="13"/>
  <c r="BH108" i="13"/>
  <c r="BG108" i="13"/>
  <c r="BF108" i="13"/>
  <c r="BE108" i="13"/>
  <c r="BD108" i="13"/>
  <c r="BC108" i="13"/>
  <c r="BB108" i="13"/>
  <c r="BA108" i="13"/>
  <c r="AZ108" i="13"/>
  <c r="BE230" i="13"/>
  <c r="BD230" i="13"/>
  <c r="BC230" i="13"/>
  <c r="BB230" i="13"/>
  <c r="BA230" i="13"/>
  <c r="AZ230" i="13"/>
  <c r="AY230" i="13"/>
  <c r="AX230" i="13"/>
  <c r="AW230" i="13"/>
  <c r="BL230" i="13"/>
  <c r="AV230" i="13"/>
  <c r="BK230" i="13"/>
  <c r="BJ230" i="13"/>
  <c r="BI230" i="13"/>
  <c r="BH230" i="13"/>
  <c r="BG230" i="13"/>
  <c r="BF230" i="13"/>
  <c r="BC43" i="13"/>
  <c r="BB43" i="13"/>
  <c r="BA43" i="13"/>
  <c r="AZ43" i="13"/>
  <c r="AY43" i="13"/>
  <c r="AX43" i="13"/>
  <c r="AW43" i="13"/>
  <c r="BL43" i="13"/>
  <c r="AV43" i="13"/>
  <c r="BK43" i="13"/>
  <c r="BJ43" i="13"/>
  <c r="BI43" i="13"/>
  <c r="BH43" i="13"/>
  <c r="BG43" i="13"/>
  <c r="BF43" i="13"/>
  <c r="BE43" i="13"/>
  <c r="BD43" i="13"/>
  <c r="BF213" i="13"/>
  <c r="BE213" i="13"/>
  <c r="BD213" i="13"/>
  <c r="BC213" i="13"/>
  <c r="BB213" i="13"/>
  <c r="BA213" i="13"/>
  <c r="AZ213" i="13"/>
  <c r="AY213" i="13"/>
  <c r="AX213" i="13"/>
  <c r="AW213" i="13"/>
  <c r="BL213" i="13"/>
  <c r="AV213" i="13"/>
  <c r="BK213" i="13"/>
  <c r="BJ213" i="13"/>
  <c r="BI213" i="13"/>
  <c r="BH213" i="13"/>
  <c r="BG213" i="13"/>
  <c r="AJ175" i="14"/>
  <c r="CB175" i="14"/>
  <c r="CT175" i="14"/>
  <c r="AH159" i="14"/>
  <c r="BR159" i="14"/>
  <c r="CU159" i="14"/>
  <c r="AQ111" i="14"/>
  <c r="CB111" i="14"/>
  <c r="CZ111" i="14"/>
  <c r="AU79" i="14"/>
  <c r="BX79" i="14"/>
  <c r="DD79" i="14"/>
  <c r="AP31" i="14"/>
  <c r="CB31" i="14"/>
  <c r="DI31" i="14"/>
  <c r="AN15" i="14"/>
  <c r="BZ15" i="14"/>
  <c r="DJ15" i="14"/>
  <c r="CS28" i="14"/>
  <c r="BM225" i="14"/>
  <c r="CS177" i="14"/>
  <c r="CS166" i="14"/>
  <c r="BM6" i="14"/>
  <c r="CS128" i="14"/>
  <c r="BM16" i="14"/>
  <c r="BL159" i="13"/>
  <c r="AV159" i="13"/>
  <c r="BK159" i="13"/>
  <c r="BJ159" i="13"/>
  <c r="BI159" i="13"/>
  <c r="BH159" i="13"/>
  <c r="BG159" i="13"/>
  <c r="BF159" i="13"/>
  <c r="BE159" i="13"/>
  <c r="BD159" i="13"/>
  <c r="BC159" i="13"/>
  <c r="BB159" i="13"/>
  <c r="BA159" i="13"/>
  <c r="AZ159" i="13"/>
  <c r="AY159" i="13"/>
  <c r="AW159" i="13"/>
  <c r="AX159" i="13"/>
  <c r="BI226" i="13"/>
  <c r="BH226" i="13"/>
  <c r="BG226" i="13"/>
  <c r="BF226" i="13"/>
  <c r="BE226" i="13"/>
  <c r="BD226" i="13"/>
  <c r="BC226" i="13"/>
  <c r="BB226" i="13"/>
  <c r="BA226" i="13"/>
  <c r="AZ226" i="13"/>
  <c r="AY226" i="13"/>
  <c r="AX226" i="13"/>
  <c r="AW226" i="13"/>
  <c r="BL226" i="13"/>
  <c r="AV226" i="13"/>
  <c r="BJ226" i="13"/>
  <c r="BK226" i="13"/>
  <c r="BD10" i="13"/>
  <c r="BC10" i="13"/>
  <c r="BB10" i="13"/>
  <c r="BA10" i="13"/>
  <c r="AZ10" i="13"/>
  <c r="AY10" i="13"/>
  <c r="AX10" i="13"/>
  <c r="AW10" i="13"/>
  <c r="BL10" i="13"/>
  <c r="AV10" i="13"/>
  <c r="BK10" i="13"/>
  <c r="BJ10" i="13"/>
  <c r="BI10" i="13"/>
  <c r="BH10" i="13"/>
  <c r="BG10" i="13"/>
  <c r="BF10" i="13"/>
  <c r="BE10" i="13"/>
  <c r="BG132" i="13"/>
  <c r="BF132" i="13"/>
  <c r="BE132" i="13"/>
  <c r="BD132" i="13"/>
  <c r="BC132" i="13"/>
  <c r="BB132" i="13"/>
  <c r="BA132" i="13"/>
  <c r="AZ132" i="13"/>
  <c r="AY132" i="13"/>
  <c r="AX132" i="13"/>
  <c r="AW132" i="13"/>
  <c r="BL132" i="13"/>
  <c r="AV132" i="13"/>
  <c r="BK132" i="13"/>
  <c r="BJ132" i="13"/>
  <c r="BI132" i="13"/>
  <c r="BH132" i="13"/>
  <c r="AY92" i="13"/>
  <c r="AX92" i="13"/>
  <c r="AW92" i="13"/>
  <c r="BL92" i="13"/>
  <c r="AV92" i="13"/>
  <c r="BK92" i="13"/>
  <c r="BI92" i="13"/>
  <c r="BH92" i="13"/>
  <c r="BG92" i="13"/>
  <c r="BF92" i="13"/>
  <c r="BE92" i="13"/>
  <c r="BD92" i="13"/>
  <c r="BC92" i="13"/>
  <c r="BB92" i="13"/>
  <c r="BJ92" i="13"/>
  <c r="BA92" i="13"/>
  <c r="AZ92" i="13"/>
  <c r="BF197" i="13"/>
  <c r="BE197" i="13"/>
  <c r="BD197" i="13"/>
  <c r="BC197" i="13"/>
  <c r="BB197" i="13"/>
  <c r="BA197" i="13"/>
  <c r="AZ197" i="13"/>
  <c r="AY197" i="13"/>
  <c r="AX197" i="13"/>
  <c r="AW197" i="13"/>
  <c r="BL197" i="13"/>
  <c r="AV197" i="13"/>
  <c r="BK197" i="13"/>
  <c r="BJ197" i="13"/>
  <c r="BI197" i="13"/>
  <c r="BH197" i="13"/>
  <c r="BG197" i="13"/>
  <c r="AK175" i="14"/>
  <c r="CC175" i="14"/>
  <c r="DI175" i="14"/>
  <c r="AI159" i="14"/>
  <c r="BS159" i="14"/>
  <c r="DJ159" i="14"/>
  <c r="AS111" i="14"/>
  <c r="CD111" i="14"/>
  <c r="CY111" i="14"/>
  <c r="AQ79" i="14"/>
  <c r="BZ79" i="14"/>
  <c r="BY79" i="14"/>
  <c r="DC79" i="14"/>
  <c r="AQ31" i="14"/>
  <c r="CC31" i="14"/>
  <c r="DH31" i="14"/>
  <c r="AO15" i="14"/>
  <c r="CA15" i="14"/>
  <c r="CT15" i="14"/>
  <c r="CS110" i="14"/>
  <c r="CS99" i="14"/>
  <c r="BM189" i="14"/>
  <c r="CS61" i="14"/>
  <c r="CS50" i="14"/>
  <c r="CS215" i="14"/>
  <c r="CS183" i="14"/>
  <c r="CS236" i="14"/>
  <c r="CS172" i="14"/>
  <c r="BM86" i="14"/>
  <c r="CS6" i="14"/>
  <c r="BM235" i="14"/>
  <c r="BM219" i="14"/>
  <c r="CS203" i="14"/>
  <c r="CS139" i="14"/>
  <c r="BM80" i="14"/>
  <c r="AZ78" i="13"/>
  <c r="AY78" i="13"/>
  <c r="AX78" i="13"/>
  <c r="AW78" i="13"/>
  <c r="BL78" i="13"/>
  <c r="AV78" i="13"/>
  <c r="BK78" i="13"/>
  <c r="BJ78" i="13"/>
  <c r="BI78" i="13"/>
  <c r="BH78" i="13"/>
  <c r="BG78" i="13"/>
  <c r="BF78" i="13"/>
  <c r="BE78" i="13"/>
  <c r="BD78" i="13"/>
  <c r="BC78" i="13"/>
  <c r="BB78" i="13"/>
  <c r="BA78" i="13"/>
  <c r="BG270" i="13"/>
  <c r="BF270" i="13"/>
  <c r="BE270" i="13"/>
  <c r="BD270" i="13"/>
  <c r="BC270" i="13"/>
  <c r="BB270" i="13"/>
  <c r="BA270" i="13"/>
  <c r="AZ270" i="13"/>
  <c r="AY270" i="13"/>
  <c r="AX270" i="13"/>
  <c r="AW270" i="13"/>
  <c r="BL270" i="13"/>
  <c r="AV270" i="13"/>
  <c r="BK270" i="13"/>
  <c r="BI270" i="13"/>
  <c r="BJ270" i="13"/>
  <c r="BH270" i="13"/>
  <c r="BJ241" i="13"/>
  <c r="BI241" i="13"/>
  <c r="BH241" i="13"/>
  <c r="BG241" i="13"/>
  <c r="BF241" i="13"/>
  <c r="BE241" i="13"/>
  <c r="BD241" i="13"/>
  <c r="BC241" i="13"/>
  <c r="BB241" i="13"/>
  <c r="BA241" i="13"/>
  <c r="AZ241" i="13"/>
  <c r="AY241" i="13"/>
  <c r="AX241" i="13"/>
  <c r="AW241" i="13"/>
  <c r="BK241" i="13"/>
  <c r="AV241" i="13"/>
  <c r="BL241" i="13"/>
  <c r="BH211" i="13"/>
  <c r="BG211" i="13"/>
  <c r="BF211" i="13"/>
  <c r="BE211" i="13"/>
  <c r="BD211" i="13"/>
  <c r="BC211" i="13"/>
  <c r="BB211" i="13"/>
  <c r="BA211" i="13"/>
  <c r="AZ211" i="13"/>
  <c r="AY211" i="13"/>
  <c r="AX211" i="13"/>
  <c r="AW211" i="13"/>
  <c r="BL211" i="13"/>
  <c r="AV211" i="13"/>
  <c r="BK211" i="13"/>
  <c r="BI211" i="13"/>
  <c r="BJ211" i="13"/>
  <c r="BB217" i="13"/>
  <c r="BA217" i="13"/>
  <c r="AZ217" i="13"/>
  <c r="AY217" i="13"/>
  <c r="AX217" i="13"/>
  <c r="AW217" i="13"/>
  <c r="BL217" i="13"/>
  <c r="AV217" i="13"/>
  <c r="BK217" i="13"/>
  <c r="BJ217" i="13"/>
  <c r="BI217" i="13"/>
  <c r="BH217" i="13"/>
  <c r="BG217" i="13"/>
  <c r="BF217" i="13"/>
  <c r="BE217" i="13"/>
  <c r="BD217" i="13"/>
  <c r="BC217" i="13"/>
  <c r="AZ30" i="13"/>
  <c r="AY30" i="13"/>
  <c r="AX30" i="13"/>
  <c r="AW30" i="13"/>
  <c r="BL30" i="13"/>
  <c r="AV30" i="13"/>
  <c r="BK30" i="13"/>
  <c r="BJ30" i="13"/>
  <c r="BI30" i="13"/>
  <c r="BH30" i="13"/>
  <c r="BG30" i="13"/>
  <c r="BF30" i="13"/>
  <c r="BE30" i="13"/>
  <c r="BD30" i="13"/>
  <c r="BC30" i="13"/>
  <c r="BB30" i="13"/>
  <c r="BA30" i="13"/>
  <c r="BL175" i="13"/>
  <c r="AV175" i="13"/>
  <c r="BK175" i="13"/>
  <c r="BJ175" i="13"/>
  <c r="BI175" i="13"/>
  <c r="BH175" i="13"/>
  <c r="BG175" i="13"/>
  <c r="BF175" i="13"/>
  <c r="BE175" i="13"/>
  <c r="BD175" i="13"/>
  <c r="BC175" i="13"/>
  <c r="BB175" i="13"/>
  <c r="BA175" i="13"/>
  <c r="AZ175" i="13"/>
  <c r="AY175" i="13"/>
  <c r="AX175" i="13"/>
  <c r="AW175" i="13"/>
  <c r="BB201" i="13"/>
  <c r="BA201" i="13"/>
  <c r="AZ201" i="13"/>
  <c r="AY201" i="13"/>
  <c r="AX201" i="13"/>
  <c r="AW201" i="13"/>
  <c r="BL201" i="13"/>
  <c r="AV201" i="13"/>
  <c r="BK201" i="13"/>
  <c r="BJ201" i="13"/>
  <c r="BI201" i="13"/>
  <c r="BH201" i="13"/>
  <c r="BG201" i="13"/>
  <c r="BF201" i="13"/>
  <c r="BE201" i="13"/>
  <c r="BD201" i="13"/>
  <c r="BC201" i="13"/>
  <c r="BC27" i="13"/>
  <c r="BB27" i="13"/>
  <c r="BA27" i="13"/>
  <c r="AZ27" i="13"/>
  <c r="AY27" i="13"/>
  <c r="AX27" i="13"/>
  <c r="AW27" i="13"/>
  <c r="BL27" i="13"/>
  <c r="AV27" i="13"/>
  <c r="BK27" i="13"/>
  <c r="BJ27" i="13"/>
  <c r="BI27" i="13"/>
  <c r="BH27" i="13"/>
  <c r="BG27" i="13"/>
  <c r="BF27" i="13"/>
  <c r="BE27" i="13"/>
  <c r="BD27" i="13"/>
  <c r="BH131" i="13"/>
  <c r="BG131" i="13"/>
  <c r="BF131" i="13"/>
  <c r="BE131" i="13"/>
  <c r="BD131" i="13"/>
  <c r="BC131" i="13"/>
  <c r="BB131" i="13"/>
  <c r="BA131" i="13"/>
  <c r="AZ131" i="13"/>
  <c r="AY131" i="13"/>
  <c r="AX131" i="13"/>
  <c r="AW131" i="13"/>
  <c r="BL131" i="13"/>
  <c r="AV131" i="13"/>
  <c r="BK131" i="13"/>
  <c r="BJ131" i="13"/>
  <c r="BI131" i="13"/>
  <c r="BK19" i="13"/>
  <c r="BJ19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BL19" i="13"/>
  <c r="AV19" i="13"/>
  <c r="AZ46" i="13"/>
  <c r="AY46" i="13"/>
  <c r="AX46" i="13"/>
  <c r="AW46" i="13"/>
  <c r="BL46" i="13"/>
  <c r="AV46" i="13"/>
  <c r="BK46" i="13"/>
  <c r="BJ46" i="13"/>
  <c r="BI46" i="13"/>
  <c r="BH46" i="13"/>
  <c r="BG46" i="13"/>
  <c r="BF46" i="13"/>
  <c r="BE46" i="13"/>
  <c r="BD46" i="13"/>
  <c r="BC46" i="13"/>
  <c r="BB46" i="13"/>
  <c r="BA46" i="13"/>
  <c r="BL191" i="13"/>
  <c r="AV191" i="13"/>
  <c r="BK191" i="13"/>
  <c r="BJ191" i="13"/>
  <c r="BI191" i="13"/>
  <c r="BH191" i="13"/>
  <c r="BG191" i="13"/>
  <c r="BF191" i="13"/>
  <c r="BE191" i="13"/>
  <c r="BD191" i="13"/>
  <c r="BC191" i="13"/>
  <c r="BB191" i="13"/>
  <c r="BA191" i="13"/>
  <c r="AZ191" i="13"/>
  <c r="AY191" i="13"/>
  <c r="AX191" i="13"/>
  <c r="AW191" i="13"/>
  <c r="BK112" i="13"/>
  <c r="BJ112" i="13"/>
  <c r="BI112" i="13"/>
  <c r="BH112" i="13"/>
  <c r="BG112" i="13"/>
  <c r="BF112" i="13"/>
  <c r="BE112" i="13"/>
  <c r="BD112" i="13"/>
  <c r="BC112" i="13"/>
  <c r="BB112" i="13"/>
  <c r="BA112" i="13"/>
  <c r="AZ112" i="13"/>
  <c r="AY112" i="13"/>
  <c r="AX112" i="13"/>
  <c r="BL112" i="13"/>
  <c r="AW112" i="13"/>
  <c r="AV112" i="13"/>
  <c r="BD273" i="13"/>
  <c r="BC273" i="13"/>
  <c r="BB273" i="13"/>
  <c r="BA273" i="13"/>
  <c r="AZ273" i="13"/>
  <c r="AY273" i="13"/>
  <c r="AX273" i="13"/>
  <c r="AW273" i="13"/>
  <c r="BL273" i="13"/>
  <c r="AV273" i="13"/>
  <c r="BK273" i="13"/>
  <c r="BJ273" i="13"/>
  <c r="BI273" i="13"/>
  <c r="BH273" i="13"/>
  <c r="BG273" i="13"/>
  <c r="BF273" i="13"/>
  <c r="BE273" i="13"/>
  <c r="BK250" i="13"/>
  <c r="BJ250" i="13"/>
  <c r="BH250" i="13"/>
  <c r="BG250" i="13"/>
  <c r="BF250" i="13"/>
  <c r="BE250" i="13"/>
  <c r="BD250" i="13"/>
  <c r="BC250" i="13"/>
  <c r="BB250" i="13"/>
  <c r="BA250" i="13"/>
  <c r="AZ250" i="13"/>
  <c r="AY250" i="13"/>
  <c r="AW250" i="13"/>
  <c r="BL250" i="13"/>
  <c r="BI250" i="13"/>
  <c r="AX250" i="13"/>
  <c r="AV250" i="13"/>
  <c r="BC136" i="13"/>
  <c r="BB136" i="13"/>
  <c r="BA136" i="13"/>
  <c r="AZ136" i="13"/>
  <c r="AY136" i="13"/>
  <c r="AX136" i="13"/>
  <c r="AW136" i="13"/>
  <c r="BL136" i="13"/>
  <c r="AV136" i="13"/>
  <c r="BK136" i="13"/>
  <c r="BJ136" i="13"/>
  <c r="BI136" i="13"/>
  <c r="BH136" i="13"/>
  <c r="BG136" i="13"/>
  <c r="BF136" i="13"/>
  <c r="BD136" i="13"/>
  <c r="BE136" i="13"/>
  <c r="BB76" i="13"/>
  <c r="BA76" i="13"/>
  <c r="AZ76" i="13"/>
  <c r="AY76" i="13"/>
  <c r="AX76" i="13"/>
  <c r="AW76" i="13"/>
  <c r="BL76" i="13"/>
  <c r="AV76" i="13"/>
  <c r="BK76" i="13"/>
  <c r="BJ76" i="13"/>
  <c r="BI76" i="13"/>
  <c r="BH76" i="13"/>
  <c r="BG76" i="13"/>
  <c r="BF76" i="13"/>
  <c r="BE76" i="13"/>
  <c r="BD76" i="13"/>
  <c r="BC76" i="13"/>
  <c r="BE198" i="13"/>
  <c r="BD198" i="13"/>
  <c r="BC198" i="13"/>
  <c r="BB198" i="13"/>
  <c r="BA198" i="13"/>
  <c r="AZ198" i="13"/>
  <c r="AY198" i="13"/>
  <c r="AX198" i="13"/>
  <c r="AW198" i="13"/>
  <c r="BL198" i="13"/>
  <c r="AV198" i="13"/>
  <c r="BK198" i="13"/>
  <c r="BJ198" i="13"/>
  <c r="BI198" i="13"/>
  <c r="BH198" i="13"/>
  <c r="BG198" i="13"/>
  <c r="BF198" i="13"/>
  <c r="BF181" i="13"/>
  <c r="BE181" i="13"/>
  <c r="BD181" i="13"/>
  <c r="BC181" i="13"/>
  <c r="BB181" i="13"/>
  <c r="BA181" i="13"/>
  <c r="AZ181" i="13"/>
  <c r="AY181" i="13"/>
  <c r="AX181" i="13"/>
  <c r="AW181" i="13"/>
  <c r="BL181" i="13"/>
  <c r="AV181" i="13"/>
  <c r="BK181" i="13"/>
  <c r="BJ181" i="13"/>
  <c r="BI181" i="13"/>
  <c r="BG181" i="13"/>
  <c r="BH181" i="13"/>
  <c r="AL175" i="14"/>
  <c r="BN175" i="14"/>
  <c r="DH175" i="14"/>
  <c r="AJ159" i="14"/>
  <c r="BT159" i="14"/>
  <c r="CT159" i="14"/>
  <c r="AT111" i="14"/>
  <c r="CC111" i="14"/>
  <c r="DA111" i="14"/>
  <c r="AV79" i="14"/>
  <c r="CA79" i="14"/>
  <c r="CU79" i="14"/>
  <c r="DA79" i="14"/>
  <c r="AR31" i="14"/>
  <c r="BN31" i="14"/>
  <c r="DG31" i="14"/>
  <c r="AP15" i="14"/>
  <c r="CB15" i="14"/>
  <c r="DI15" i="14"/>
  <c r="BM19" i="14"/>
  <c r="BM248" i="14"/>
  <c r="CS56" i="14"/>
  <c r="BM40" i="14"/>
  <c r="BM274" i="14"/>
  <c r="BM50" i="14"/>
  <c r="BM119" i="14"/>
  <c r="BM209" i="14"/>
  <c r="CS161" i="14"/>
  <c r="CS112" i="14"/>
  <c r="CS48" i="14"/>
  <c r="BL223" i="13"/>
  <c r="AV223" i="13"/>
  <c r="BK223" i="13"/>
  <c r="BJ223" i="13"/>
  <c r="BI223" i="13"/>
  <c r="BH223" i="13"/>
  <c r="BG223" i="13"/>
  <c r="BF223" i="13"/>
  <c r="BE223" i="13"/>
  <c r="BD223" i="13"/>
  <c r="BC223" i="13"/>
  <c r="BB223" i="13"/>
  <c r="BA223" i="13"/>
  <c r="AZ223" i="13"/>
  <c r="AY223" i="13"/>
  <c r="AX223" i="13"/>
  <c r="AW223" i="13"/>
  <c r="AZ14" i="13"/>
  <c r="AY14" i="13"/>
  <c r="AX14" i="13"/>
  <c r="AW14" i="13"/>
  <c r="BL14" i="13"/>
  <c r="AV14" i="13"/>
  <c r="BK14" i="13"/>
  <c r="BJ14" i="13"/>
  <c r="BI14" i="13"/>
  <c r="BH14" i="13"/>
  <c r="BG14" i="13"/>
  <c r="BF14" i="13"/>
  <c r="BE14" i="13"/>
  <c r="BD14" i="13"/>
  <c r="BC14" i="13"/>
  <c r="BB14" i="13"/>
  <c r="BA14" i="13"/>
  <c r="AX80" i="13"/>
  <c r="AW80" i="13"/>
  <c r="BL80" i="13"/>
  <c r="AV80" i="13"/>
  <c r="BK80" i="13"/>
  <c r="BJ80" i="13"/>
  <c r="BI80" i="13"/>
  <c r="BH80" i="13"/>
  <c r="BG80" i="13"/>
  <c r="BF80" i="13"/>
  <c r="BE80" i="13"/>
  <c r="BD80" i="13"/>
  <c r="BC80" i="13"/>
  <c r="BB80" i="13"/>
  <c r="BA80" i="13"/>
  <c r="AZ80" i="13"/>
  <c r="AY80" i="13"/>
  <c r="BI210" i="13"/>
  <c r="BH210" i="13"/>
  <c r="BG210" i="13"/>
  <c r="BF210" i="13"/>
  <c r="BE210" i="13"/>
  <c r="BD210" i="13"/>
  <c r="BC210" i="13"/>
  <c r="BB210" i="13"/>
  <c r="BA210" i="13"/>
  <c r="AZ210" i="13"/>
  <c r="AY210" i="13"/>
  <c r="AX210" i="13"/>
  <c r="AW210" i="13"/>
  <c r="BL210" i="13"/>
  <c r="AV210" i="13"/>
  <c r="BK210" i="13"/>
  <c r="BJ210" i="13"/>
  <c r="BG148" i="13"/>
  <c r="BF148" i="13"/>
  <c r="BE148" i="13"/>
  <c r="BD148" i="13"/>
  <c r="BC148" i="13"/>
  <c r="BB148" i="13"/>
  <c r="BA148" i="13"/>
  <c r="AZ148" i="13"/>
  <c r="AY148" i="13"/>
  <c r="AX148" i="13"/>
  <c r="AW148" i="13"/>
  <c r="BL148" i="13"/>
  <c r="AV148" i="13"/>
  <c r="BK148" i="13"/>
  <c r="BJ148" i="13"/>
  <c r="BI148" i="13"/>
  <c r="BH148" i="13"/>
  <c r="BK96" i="13"/>
  <c r="BJ96" i="13"/>
  <c r="BI96" i="13"/>
  <c r="BH96" i="13"/>
  <c r="BG96" i="13"/>
  <c r="BF96" i="13"/>
  <c r="BE96" i="13"/>
  <c r="BD96" i="13"/>
  <c r="BC96" i="13"/>
  <c r="BB96" i="13"/>
  <c r="BA96" i="13"/>
  <c r="AZ96" i="13"/>
  <c r="AY96" i="13"/>
  <c r="AX96" i="13"/>
  <c r="BL96" i="13"/>
  <c r="AW96" i="13"/>
  <c r="AV96" i="13"/>
  <c r="BD257" i="13"/>
  <c r="BC257" i="13"/>
  <c r="BA257" i="13"/>
  <c r="AZ257" i="13"/>
  <c r="AY257" i="13"/>
  <c r="AX257" i="13"/>
  <c r="AW257" i="13"/>
  <c r="BL257" i="13"/>
  <c r="AV257" i="13"/>
  <c r="BK257" i="13"/>
  <c r="BJ257" i="13"/>
  <c r="BI257" i="13"/>
  <c r="BH257" i="13"/>
  <c r="BF257" i="13"/>
  <c r="BG257" i="13"/>
  <c r="BE257" i="13"/>
  <c r="BB257" i="13"/>
  <c r="BK266" i="13"/>
  <c r="BJ266" i="13"/>
  <c r="BI266" i="13"/>
  <c r="BH266" i="13"/>
  <c r="BG266" i="13"/>
  <c r="BF266" i="13"/>
  <c r="BE266" i="13"/>
  <c r="BD266" i="13"/>
  <c r="BC266" i="13"/>
  <c r="BB266" i="13"/>
  <c r="BA266" i="13"/>
  <c r="AZ266" i="13"/>
  <c r="AY266" i="13"/>
  <c r="AW266" i="13"/>
  <c r="BL266" i="13"/>
  <c r="AX266" i="13"/>
  <c r="AV266" i="13"/>
  <c r="G77" i="13"/>
  <c r="BC152" i="13"/>
  <c r="BB152" i="13"/>
  <c r="BA152" i="13"/>
  <c r="AZ152" i="13"/>
  <c r="AY152" i="13"/>
  <c r="AX152" i="13"/>
  <c r="AW152" i="13"/>
  <c r="BL152" i="13"/>
  <c r="AV152" i="13"/>
  <c r="BK152" i="13"/>
  <c r="BJ152" i="13"/>
  <c r="BI152" i="13"/>
  <c r="BH152" i="13"/>
  <c r="BG152" i="13"/>
  <c r="BF152" i="13"/>
  <c r="BE152" i="13"/>
  <c r="BD152" i="13"/>
  <c r="BG55" i="13"/>
  <c r="BF55" i="13"/>
  <c r="BE55" i="13"/>
  <c r="BD55" i="13"/>
  <c r="BC55" i="13"/>
  <c r="BB55" i="13"/>
  <c r="BA55" i="13"/>
  <c r="AZ55" i="13"/>
  <c r="AY55" i="13"/>
  <c r="AX55" i="13"/>
  <c r="AW55" i="13"/>
  <c r="BL55" i="13"/>
  <c r="AV55" i="13"/>
  <c r="BK55" i="13"/>
  <c r="BJ55" i="13"/>
  <c r="BI55" i="13"/>
  <c r="BH55" i="13"/>
  <c r="BE214" i="13"/>
  <c r="BD214" i="13"/>
  <c r="BC214" i="13"/>
  <c r="BB214" i="13"/>
  <c r="BA214" i="13"/>
  <c r="AZ214" i="13"/>
  <c r="AY214" i="13"/>
  <c r="AX214" i="13"/>
  <c r="AW214" i="13"/>
  <c r="BL214" i="13"/>
  <c r="AV214" i="13"/>
  <c r="BK214" i="13"/>
  <c r="BJ214" i="13"/>
  <c r="BI214" i="13"/>
  <c r="BH214" i="13"/>
  <c r="BG214" i="13"/>
  <c r="BF214" i="13"/>
  <c r="AW17" i="13"/>
  <c r="BL17" i="13"/>
  <c r="AV17" i="13"/>
  <c r="BK17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BL242" i="13"/>
  <c r="BK242" i="13"/>
  <c r="BJ242" i="13"/>
  <c r="BI242" i="13"/>
  <c r="BH242" i="13"/>
  <c r="BG242" i="13"/>
  <c r="BF242" i="13"/>
  <c r="BE242" i="13"/>
  <c r="BD242" i="13"/>
  <c r="BC242" i="13"/>
  <c r="BB242" i="13"/>
  <c r="BA242" i="13"/>
  <c r="AZ242" i="13"/>
  <c r="AY242" i="13"/>
  <c r="AX242" i="13"/>
  <c r="AW242" i="13"/>
  <c r="AV242" i="13"/>
  <c r="AX93" i="13"/>
  <c r="AW93" i="13"/>
  <c r="BL93" i="13"/>
  <c r="AV93" i="13"/>
  <c r="BK93" i="13"/>
  <c r="BJ93" i="13"/>
  <c r="BI93" i="13"/>
  <c r="BH93" i="13"/>
  <c r="BG93" i="13"/>
  <c r="BF93" i="13"/>
  <c r="BE93" i="13"/>
  <c r="BD93" i="13"/>
  <c r="BC93" i="13"/>
  <c r="BB93" i="13"/>
  <c r="BA93" i="13"/>
  <c r="AZ93" i="13"/>
  <c r="AY93" i="13"/>
  <c r="BG116" i="13"/>
  <c r="BF116" i="13"/>
  <c r="BE116" i="13"/>
  <c r="BD116" i="13"/>
  <c r="BC116" i="13"/>
  <c r="BB116" i="13"/>
  <c r="BA116" i="13"/>
  <c r="AZ116" i="13"/>
  <c r="AY116" i="13"/>
  <c r="AX116" i="13"/>
  <c r="AW116" i="13"/>
  <c r="BL116" i="13"/>
  <c r="AV116" i="13"/>
  <c r="BK116" i="13"/>
  <c r="BJ116" i="13"/>
  <c r="BI116" i="13"/>
  <c r="BH116" i="13"/>
  <c r="BB185" i="13"/>
  <c r="BA185" i="13"/>
  <c r="AZ185" i="13"/>
  <c r="AY185" i="13"/>
  <c r="AX185" i="13"/>
  <c r="AW185" i="13"/>
  <c r="BL185" i="13"/>
  <c r="AV185" i="13"/>
  <c r="BK185" i="13"/>
  <c r="BJ185" i="13"/>
  <c r="BI185" i="13"/>
  <c r="BH185" i="13"/>
  <c r="BG185" i="13"/>
  <c r="BF185" i="13"/>
  <c r="BE185" i="13"/>
  <c r="BD185" i="13"/>
  <c r="BC185" i="13"/>
  <c r="BA61" i="13"/>
  <c r="AZ61" i="13"/>
  <c r="AY61" i="13"/>
  <c r="AX61" i="13"/>
  <c r="AW61" i="13"/>
  <c r="BL61" i="13"/>
  <c r="AV61" i="13"/>
  <c r="BK61" i="13"/>
  <c r="BJ61" i="13"/>
  <c r="BI61" i="13"/>
  <c r="BH61" i="13"/>
  <c r="BG61" i="13"/>
  <c r="BF61" i="13"/>
  <c r="BE61" i="13"/>
  <c r="BD61" i="13"/>
  <c r="BC61" i="13"/>
  <c r="BB61" i="13"/>
  <c r="BG39" i="13"/>
  <c r="BF39" i="13"/>
  <c r="BE39" i="13"/>
  <c r="BD39" i="13"/>
  <c r="BC39" i="13"/>
  <c r="BB39" i="13"/>
  <c r="BA39" i="13"/>
  <c r="AZ39" i="13"/>
  <c r="AY39" i="13"/>
  <c r="AX39" i="13"/>
  <c r="AW39" i="13"/>
  <c r="BL39" i="13"/>
  <c r="AV39" i="13"/>
  <c r="BK39" i="13"/>
  <c r="BJ39" i="13"/>
  <c r="BI39" i="13"/>
  <c r="BH39" i="13"/>
  <c r="BJ267" i="13"/>
  <c r="BI267" i="13"/>
  <c r="BH267" i="13"/>
  <c r="BG267" i="13"/>
  <c r="BF267" i="13"/>
  <c r="BE267" i="13"/>
  <c r="BD267" i="13"/>
  <c r="BC267" i="13"/>
  <c r="BB267" i="13"/>
  <c r="BA267" i="13"/>
  <c r="AZ267" i="13"/>
  <c r="AY267" i="13"/>
  <c r="AX267" i="13"/>
  <c r="BL267" i="13"/>
  <c r="AV267" i="13"/>
  <c r="BK267" i="13"/>
  <c r="AW267" i="13"/>
  <c r="BC11" i="13"/>
  <c r="BB11" i="13"/>
  <c r="BA11" i="13"/>
  <c r="AZ11" i="13"/>
  <c r="AY11" i="13"/>
  <c r="AX11" i="13"/>
  <c r="AW11" i="13"/>
  <c r="BL11" i="13"/>
  <c r="AV11" i="13"/>
  <c r="BK11" i="13"/>
  <c r="BJ11" i="13"/>
  <c r="BI11" i="13"/>
  <c r="BH11" i="13"/>
  <c r="BG11" i="13"/>
  <c r="BF11" i="13"/>
  <c r="BE11" i="13"/>
  <c r="BD11" i="13"/>
  <c r="BB243" i="13"/>
  <c r="BA243" i="13"/>
  <c r="AY243" i="13"/>
  <c r="AX243" i="13"/>
  <c r="AW243" i="13"/>
  <c r="BL243" i="13"/>
  <c r="AV243" i="13"/>
  <c r="BK243" i="13"/>
  <c r="BJ243" i="13"/>
  <c r="BI243" i="13"/>
  <c r="BH243" i="13"/>
  <c r="BG243" i="13"/>
  <c r="BF243" i="13"/>
  <c r="BD243" i="13"/>
  <c r="BE243" i="13"/>
  <c r="BC243" i="13"/>
  <c r="AZ243" i="13"/>
  <c r="AZ62" i="13"/>
  <c r="AY62" i="13"/>
  <c r="AX62" i="13"/>
  <c r="AW62" i="13"/>
  <c r="BL62" i="13"/>
  <c r="AV62" i="13"/>
  <c r="BK62" i="13"/>
  <c r="BJ62" i="13"/>
  <c r="BI62" i="13"/>
  <c r="BH62" i="13"/>
  <c r="BG62" i="13"/>
  <c r="BF62" i="13"/>
  <c r="BE62" i="13"/>
  <c r="BD62" i="13"/>
  <c r="BC62" i="13"/>
  <c r="BB62" i="13"/>
  <c r="BA62" i="13"/>
  <c r="BL207" i="13"/>
  <c r="AV207" i="13"/>
  <c r="BK207" i="13"/>
  <c r="BJ207" i="13"/>
  <c r="BI207" i="13"/>
  <c r="BH207" i="13"/>
  <c r="BG207" i="13"/>
  <c r="BF207" i="13"/>
  <c r="BE207" i="13"/>
  <c r="BD207" i="13"/>
  <c r="BC207" i="13"/>
  <c r="BB207" i="13"/>
  <c r="BA207" i="13"/>
  <c r="AZ207" i="13"/>
  <c r="AY207" i="13"/>
  <c r="AX207" i="13"/>
  <c r="AW207" i="13"/>
  <c r="BK128" i="13"/>
  <c r="BJ128" i="13"/>
  <c r="BI128" i="13"/>
  <c r="BH128" i="13"/>
  <c r="BG128" i="13"/>
  <c r="BF128" i="13"/>
  <c r="BE128" i="13"/>
  <c r="BD128" i="13"/>
  <c r="BC128" i="13"/>
  <c r="BB128" i="13"/>
  <c r="BA128" i="13"/>
  <c r="AZ128" i="13"/>
  <c r="AY128" i="13"/>
  <c r="AX128" i="13"/>
  <c r="BL128" i="13"/>
  <c r="AW128" i="13"/>
  <c r="AV128" i="13"/>
  <c r="AW33" i="13"/>
  <c r="BL33" i="13"/>
  <c r="AV33" i="13"/>
  <c r="BK33" i="13"/>
  <c r="BJ33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BC258" i="13"/>
  <c r="BB258" i="13"/>
  <c r="BA258" i="13"/>
  <c r="AZ258" i="13"/>
  <c r="AY258" i="13"/>
  <c r="AX258" i="13"/>
  <c r="AW258" i="13"/>
  <c r="BL258" i="13"/>
  <c r="AV258" i="13"/>
  <c r="BK258" i="13"/>
  <c r="BJ258" i="13"/>
  <c r="BI258" i="13"/>
  <c r="BH258" i="13"/>
  <c r="BG258" i="13"/>
  <c r="BE258" i="13"/>
  <c r="BF258" i="13"/>
  <c r="BD258" i="13"/>
  <c r="BA234" i="13"/>
  <c r="AZ234" i="13"/>
  <c r="AY234" i="13"/>
  <c r="AX234" i="13"/>
  <c r="AW234" i="13"/>
  <c r="BL234" i="13"/>
  <c r="AV234" i="13"/>
  <c r="BK234" i="13"/>
  <c r="BJ234" i="13"/>
  <c r="BI234" i="13"/>
  <c r="BH234" i="13"/>
  <c r="BG234" i="13"/>
  <c r="BF234" i="13"/>
  <c r="BE234" i="13"/>
  <c r="BD234" i="13"/>
  <c r="BB234" i="13"/>
  <c r="BC234" i="13"/>
  <c r="BG100" i="13"/>
  <c r="BF100" i="13"/>
  <c r="BE100" i="13"/>
  <c r="BD100" i="13"/>
  <c r="BC100" i="13"/>
  <c r="BB100" i="13"/>
  <c r="BA100" i="13"/>
  <c r="AZ100" i="13"/>
  <c r="AY100" i="13"/>
  <c r="AX100" i="13"/>
  <c r="AW100" i="13"/>
  <c r="BL100" i="13"/>
  <c r="AV100" i="13"/>
  <c r="BK100" i="13"/>
  <c r="BJ100" i="13"/>
  <c r="BI100" i="13"/>
  <c r="BH100" i="13"/>
  <c r="BB169" i="13"/>
  <c r="BA169" i="13"/>
  <c r="AZ169" i="13"/>
  <c r="AY169" i="13"/>
  <c r="AX169" i="13"/>
  <c r="AW169" i="13"/>
  <c r="BL169" i="13"/>
  <c r="AV169" i="13"/>
  <c r="BK169" i="13"/>
  <c r="BJ169" i="13"/>
  <c r="BI169" i="13"/>
  <c r="BH169" i="13"/>
  <c r="BG169" i="13"/>
  <c r="BF169" i="13"/>
  <c r="BE169" i="13"/>
  <c r="BD169" i="13"/>
  <c r="BC169" i="13"/>
  <c r="BC120" i="13"/>
  <c r="BB120" i="13"/>
  <c r="BA120" i="13"/>
  <c r="AZ120" i="13"/>
  <c r="AY120" i="13"/>
  <c r="AX120" i="13"/>
  <c r="AW120" i="13"/>
  <c r="BL120" i="13"/>
  <c r="AV120" i="13"/>
  <c r="BK120" i="13"/>
  <c r="BJ120" i="13"/>
  <c r="BI120" i="13"/>
  <c r="BH120" i="13"/>
  <c r="BG120" i="13"/>
  <c r="BF120" i="13"/>
  <c r="BE120" i="13"/>
  <c r="BD120" i="13"/>
  <c r="AX279" i="13"/>
  <c r="AW279" i="13"/>
  <c r="BL279" i="13"/>
  <c r="AV279" i="13"/>
  <c r="BK279" i="13"/>
  <c r="BJ279" i="13"/>
  <c r="BI279" i="13"/>
  <c r="BH279" i="13"/>
  <c r="BG279" i="13"/>
  <c r="BF279" i="13"/>
  <c r="BE279" i="13"/>
  <c r="BD279" i="13"/>
  <c r="BC279" i="13"/>
  <c r="BB279" i="13"/>
  <c r="BA279" i="13"/>
  <c r="AZ279" i="13"/>
  <c r="AY279" i="13"/>
  <c r="BG23" i="13"/>
  <c r="BF23" i="13"/>
  <c r="BE23" i="13"/>
  <c r="BD23" i="13"/>
  <c r="BC23" i="13"/>
  <c r="BB23" i="13"/>
  <c r="BA23" i="13"/>
  <c r="AZ23" i="13"/>
  <c r="AY23" i="13"/>
  <c r="AX23" i="13"/>
  <c r="AW23" i="13"/>
  <c r="BL23" i="13"/>
  <c r="AV23" i="13"/>
  <c r="BK23" i="13"/>
  <c r="BJ23" i="13"/>
  <c r="BI23" i="13"/>
  <c r="BH23" i="13"/>
  <c r="BB60" i="13"/>
  <c r="BA60" i="13"/>
  <c r="AZ60" i="13"/>
  <c r="AY60" i="13"/>
  <c r="AX60" i="13"/>
  <c r="AW60" i="13"/>
  <c r="BL60" i="13"/>
  <c r="AV60" i="13"/>
  <c r="BK60" i="13"/>
  <c r="BJ60" i="13"/>
  <c r="BI60" i="13"/>
  <c r="BH60" i="13"/>
  <c r="BG60" i="13"/>
  <c r="BF60" i="13"/>
  <c r="BE60" i="13"/>
  <c r="BD60" i="13"/>
  <c r="BC60" i="13"/>
  <c r="BE182" i="13"/>
  <c r="BD182" i="13"/>
  <c r="BC182" i="13"/>
  <c r="BB182" i="13"/>
  <c r="BA182" i="13"/>
  <c r="AZ182" i="13"/>
  <c r="AY182" i="13"/>
  <c r="AX182" i="13"/>
  <c r="AW182" i="13"/>
  <c r="BL182" i="13"/>
  <c r="AV182" i="13"/>
  <c r="BK182" i="13"/>
  <c r="BJ182" i="13"/>
  <c r="BI182" i="13"/>
  <c r="BH182" i="13"/>
  <c r="BG182" i="13"/>
  <c r="BF182" i="13"/>
  <c r="BJ251" i="13"/>
  <c r="BI251" i="13"/>
  <c r="BG251" i="13"/>
  <c r="BF251" i="13"/>
  <c r="BE251" i="13"/>
  <c r="BD251" i="13"/>
  <c r="BC251" i="13"/>
  <c r="BB251" i="13"/>
  <c r="BA251" i="13"/>
  <c r="AZ251" i="13"/>
  <c r="AY251" i="13"/>
  <c r="AX251" i="13"/>
  <c r="BL251" i="13"/>
  <c r="AV251" i="13"/>
  <c r="BK251" i="13"/>
  <c r="BH251" i="13"/>
  <c r="AW251" i="13"/>
  <c r="BF165" i="13"/>
  <c r="BE165" i="13"/>
  <c r="BD165" i="13"/>
  <c r="BC165" i="13"/>
  <c r="BB165" i="13"/>
  <c r="BA165" i="13"/>
  <c r="AZ165" i="13"/>
  <c r="AY165" i="13"/>
  <c r="AX165" i="13"/>
  <c r="AW165" i="13"/>
  <c r="BL165" i="13"/>
  <c r="AV165" i="13"/>
  <c r="BK165" i="13"/>
  <c r="BJ165" i="13"/>
  <c r="BI165" i="13"/>
  <c r="BH165" i="13"/>
  <c r="BG165" i="13"/>
  <c r="AM175" i="14"/>
  <c r="CD175" i="14"/>
  <c r="DG175" i="14"/>
  <c r="AK159" i="14"/>
  <c r="BU159" i="14"/>
  <c r="DI159" i="14"/>
  <c r="AU111" i="14"/>
  <c r="BO111" i="14"/>
  <c r="CX111" i="14"/>
  <c r="AW79" i="14"/>
  <c r="CB79" i="14"/>
  <c r="DH79" i="14"/>
  <c r="AS31" i="14"/>
  <c r="CD31" i="14"/>
  <c r="DF31" i="14"/>
  <c r="AQ15" i="14"/>
  <c r="CC15" i="14"/>
  <c r="DH15" i="14"/>
  <c r="CS248" i="14"/>
  <c r="CS88" i="14"/>
  <c r="CS189" i="14"/>
  <c r="BM173" i="14"/>
  <c r="BM29" i="14"/>
  <c r="CS178" i="14"/>
  <c r="CS34" i="14"/>
  <c r="CS220" i="14"/>
  <c r="CS156" i="14"/>
  <c r="BM44" i="14"/>
  <c r="BM203" i="14"/>
  <c r="CS123" i="14"/>
  <c r="BM64" i="14"/>
  <c r="BA218" i="13"/>
  <c r="AZ218" i="13"/>
  <c r="AY218" i="13"/>
  <c r="AX218" i="13"/>
  <c r="AW218" i="13"/>
  <c r="BL218" i="13"/>
  <c r="AV218" i="13"/>
  <c r="BK218" i="13"/>
  <c r="BJ218" i="13"/>
  <c r="BI218" i="13"/>
  <c r="BH218" i="13"/>
  <c r="BG218" i="13"/>
  <c r="BF218" i="13"/>
  <c r="BE218" i="13"/>
  <c r="BD218" i="13"/>
  <c r="BC218" i="13"/>
  <c r="BB218" i="13"/>
  <c r="AX263" i="13"/>
  <c r="AW263" i="13"/>
  <c r="BL263" i="13"/>
  <c r="AV263" i="13"/>
  <c r="BK263" i="13"/>
  <c r="BJ263" i="13"/>
  <c r="BI263" i="13"/>
  <c r="BH263" i="13"/>
  <c r="BG263" i="13"/>
  <c r="BF263" i="13"/>
  <c r="BE263" i="13"/>
  <c r="BD263" i="13"/>
  <c r="BC263" i="13"/>
  <c r="BB263" i="13"/>
  <c r="AZ263" i="13"/>
  <c r="BA263" i="13"/>
  <c r="AY263" i="13"/>
  <c r="BG7" i="13"/>
  <c r="BF7" i="13"/>
  <c r="BE7" i="13"/>
  <c r="BD7" i="13"/>
  <c r="BC7" i="13"/>
  <c r="BB7" i="13"/>
  <c r="BA7" i="13"/>
  <c r="AZ7" i="13"/>
  <c r="AY7" i="13"/>
  <c r="AX7" i="13"/>
  <c r="AW7" i="13"/>
  <c r="BL7" i="13"/>
  <c r="AV7" i="13"/>
  <c r="BK7" i="13"/>
  <c r="BJ7" i="13"/>
  <c r="BI7" i="13"/>
  <c r="BH7" i="13"/>
  <c r="BB44" i="13"/>
  <c r="BA44" i="13"/>
  <c r="AZ44" i="13"/>
  <c r="AY44" i="13"/>
  <c r="AX44" i="13"/>
  <c r="AW44" i="13"/>
  <c r="BL44" i="13"/>
  <c r="AV44" i="13"/>
  <c r="BK44" i="13"/>
  <c r="BJ44" i="13"/>
  <c r="BI44" i="13"/>
  <c r="BH44" i="13"/>
  <c r="BG44" i="13"/>
  <c r="BF44" i="13"/>
  <c r="BE44" i="13"/>
  <c r="BD44" i="13"/>
  <c r="BC44" i="13"/>
  <c r="BE166" i="13"/>
  <c r="BD166" i="13"/>
  <c r="BC166" i="13"/>
  <c r="BB166" i="13"/>
  <c r="BA166" i="13"/>
  <c r="AZ166" i="13"/>
  <c r="AY166" i="13"/>
  <c r="AX166" i="13"/>
  <c r="AW166" i="13"/>
  <c r="BL166" i="13"/>
  <c r="AV166" i="13"/>
  <c r="BK166" i="13"/>
  <c r="BJ166" i="13"/>
  <c r="BI166" i="13"/>
  <c r="BH166" i="13"/>
  <c r="BF166" i="13"/>
  <c r="BG166" i="13"/>
  <c r="AZ235" i="13"/>
  <c r="AY235" i="13"/>
  <c r="AX235" i="13"/>
  <c r="AW235" i="13"/>
  <c r="BL235" i="13"/>
  <c r="AV235" i="13"/>
  <c r="BK235" i="13"/>
  <c r="BJ235" i="13"/>
  <c r="BI235" i="13"/>
  <c r="BH235" i="13"/>
  <c r="BG235" i="13"/>
  <c r="BF235" i="13"/>
  <c r="BE235" i="13"/>
  <c r="BD235" i="13"/>
  <c r="BC235" i="13"/>
  <c r="BB235" i="13"/>
  <c r="BA235" i="13"/>
  <c r="BF149" i="13"/>
  <c r="BE149" i="13"/>
  <c r="BD149" i="13"/>
  <c r="BC149" i="13"/>
  <c r="BB149" i="13"/>
  <c r="BA149" i="13"/>
  <c r="AZ149" i="13"/>
  <c r="AY149" i="13"/>
  <c r="AX149" i="13"/>
  <c r="AW149" i="13"/>
  <c r="BL149" i="13"/>
  <c r="AV149" i="13"/>
  <c r="BK149" i="13"/>
  <c r="BJ149" i="13"/>
  <c r="BI149" i="13"/>
  <c r="BH149" i="13"/>
  <c r="BG149" i="13"/>
  <c r="AN175" i="14"/>
  <c r="BO175" i="14"/>
  <c r="AL159" i="14"/>
  <c r="BV159" i="14"/>
  <c r="AV111" i="14"/>
  <c r="BP111" i="14"/>
  <c r="AH79" i="14"/>
  <c r="CC79" i="14"/>
  <c r="DB79" i="14"/>
  <c r="AT31" i="14"/>
  <c r="BO31" i="14"/>
  <c r="AR15" i="14"/>
  <c r="BN15" i="14"/>
  <c r="DG15" i="14"/>
  <c r="BM9" i="14"/>
  <c r="CS40" i="14"/>
  <c r="CS167" i="14"/>
  <c r="CS151" i="14"/>
  <c r="CS7" i="14"/>
  <c r="CS268" i="14"/>
  <c r="CS257" i="14"/>
  <c r="CS145" i="14"/>
  <c r="BM278" i="14"/>
  <c r="BM230" i="14"/>
  <c r="BM272" i="14"/>
  <c r="CS256" i="14"/>
  <c r="CS96" i="14"/>
  <c r="CS64" i="14"/>
  <c r="BC274" i="13"/>
  <c r="BB274" i="13"/>
  <c r="BA274" i="13"/>
  <c r="AZ274" i="13"/>
  <c r="AY274" i="13"/>
  <c r="AX274" i="13"/>
  <c r="AW274" i="13"/>
  <c r="BL274" i="13"/>
  <c r="AV274" i="13"/>
  <c r="BK274" i="13"/>
  <c r="BJ274" i="13"/>
  <c r="BI274" i="13"/>
  <c r="BH274" i="13"/>
  <c r="BG274" i="13"/>
  <c r="BF274" i="13"/>
  <c r="BE274" i="13"/>
  <c r="BD274" i="13"/>
  <c r="AI79" i="14"/>
  <c r="BN79" i="14"/>
  <c r="AS15" i="14"/>
  <c r="CD15" i="14"/>
  <c r="CS83" i="14"/>
  <c r="BM216" i="14"/>
  <c r="CS173" i="14"/>
  <c r="BM109" i="14"/>
  <c r="BM13" i="14"/>
  <c r="CS162" i="14"/>
  <c r="BM23" i="14"/>
  <c r="CS204" i="14"/>
  <c r="CS140" i="14"/>
  <c r="BM54" i="14"/>
  <c r="BM187" i="14"/>
  <c r="CS107" i="14"/>
  <c r="BM256" i="14"/>
  <c r="CS80" i="14"/>
  <c r="BM48" i="14"/>
  <c r="B28" i="14"/>
  <c r="B30" i="14"/>
  <c r="B16" i="14"/>
  <c r="B91" i="14"/>
  <c r="B149" i="14"/>
  <c r="B239" i="14"/>
  <c r="B9" i="14"/>
  <c r="B131" i="14"/>
  <c r="B173" i="14"/>
  <c r="B257" i="14"/>
  <c r="B155" i="14"/>
  <c r="B133" i="14"/>
  <c r="B202" i="14"/>
  <c r="B223" i="14"/>
  <c r="B249" i="14"/>
  <c r="B192" i="14"/>
  <c r="B94" i="14"/>
  <c r="B115" i="14"/>
  <c r="B136" i="14"/>
  <c r="B183" i="14"/>
  <c r="B220" i="14"/>
  <c r="B241" i="14"/>
  <c r="B118" i="14"/>
  <c r="B139" i="14"/>
  <c r="B218" i="14"/>
  <c r="B265" i="14"/>
  <c r="B110" i="14"/>
  <c r="B152" i="14"/>
  <c r="B199" i="14"/>
  <c r="B236" i="14"/>
  <c r="B134" i="14"/>
  <c r="B117" i="14"/>
  <c r="B186" i="14"/>
  <c r="B207" i="14"/>
  <c r="B233" i="14"/>
  <c r="B160" i="14"/>
  <c r="B78" i="14"/>
  <c r="B99" i="14"/>
  <c r="B120" i="14"/>
  <c r="B141" i="14"/>
  <c r="B167" i="14"/>
  <c r="B204" i="14"/>
  <c r="B225" i="14"/>
  <c r="B102" i="14"/>
  <c r="B123" i="14"/>
  <c r="B101" i="14"/>
  <c r="B170" i="14"/>
  <c r="B191" i="14"/>
  <c r="B217" i="14"/>
  <c r="B128" i="14"/>
  <c r="B62" i="14"/>
  <c r="B83" i="14"/>
  <c r="B104" i="14"/>
  <c r="B125" i="14"/>
  <c r="B151" i="14"/>
  <c r="B188" i="14"/>
  <c r="B209" i="14"/>
  <c r="B86" i="14"/>
  <c r="B107" i="14"/>
  <c r="B85" i="14"/>
  <c r="B154" i="14"/>
  <c r="B175" i="14"/>
  <c r="B201" i="14"/>
  <c r="B64" i="14"/>
  <c r="B46" i="14"/>
  <c r="B67" i="14"/>
  <c r="B88" i="14"/>
  <c r="B109" i="14"/>
  <c r="B135" i="14"/>
  <c r="B172" i="14"/>
  <c r="B193" i="14"/>
  <c r="B70" i="14"/>
  <c r="B75" i="14"/>
  <c r="B54" i="14"/>
  <c r="B166" i="14"/>
  <c r="B182" i="14"/>
  <c r="B198" i="14"/>
  <c r="B214" i="14"/>
  <c r="B230" i="14"/>
  <c r="B246" i="14"/>
  <c r="B262" i="14"/>
  <c r="B278" i="14"/>
  <c r="B162" i="14"/>
  <c r="B178" i="14"/>
  <c r="B98" i="14"/>
  <c r="B18" i="14"/>
  <c r="B194" i="14"/>
  <c r="B242" i="14"/>
  <c r="B274" i="14"/>
  <c r="B66" i="14"/>
  <c r="B50" i="14"/>
  <c r="B114" i="14"/>
  <c r="B82" i="14"/>
  <c r="B224" i="14"/>
  <c r="B240" i="14"/>
  <c r="B256" i="14"/>
  <c r="B272" i="14"/>
  <c r="B34" i="14"/>
  <c r="B210" i="14"/>
  <c r="B226" i="14"/>
  <c r="B258" i="14"/>
  <c r="B130" i="14"/>
  <c r="B20" i="14"/>
  <c r="B36" i="14"/>
  <c r="B52" i="14"/>
  <c r="B68" i="14"/>
  <c r="B84" i="14"/>
  <c r="B100" i="14"/>
  <c r="B116" i="14"/>
  <c r="B132" i="14"/>
  <c r="B148" i="14"/>
  <c r="B164" i="14"/>
  <c r="B180" i="14"/>
  <c r="B196" i="14"/>
  <c r="B212" i="14"/>
  <c r="B228" i="14"/>
  <c r="B244" i="14"/>
  <c r="B260" i="14"/>
  <c r="B276" i="14"/>
  <c r="B146" i="14"/>
  <c r="B53" i="14"/>
  <c r="B122" i="14"/>
  <c r="B143" i="14"/>
  <c r="B169" i="14"/>
  <c r="B270" i="14"/>
  <c r="B14" i="14"/>
  <c r="B35" i="14"/>
  <c r="B56" i="14"/>
  <c r="B77" i="14"/>
  <c r="B103" i="14"/>
  <c r="B140" i="14"/>
  <c r="B161" i="14"/>
  <c r="B38" i="14"/>
  <c r="B59" i="14"/>
  <c r="B177" i="14"/>
  <c r="B37" i="14"/>
  <c r="B106" i="14"/>
  <c r="B127" i="14"/>
  <c r="B153" i="14"/>
  <c r="B254" i="14"/>
  <c r="B275" i="14"/>
  <c r="B19" i="14"/>
  <c r="B40" i="14"/>
  <c r="B61" i="14"/>
  <c r="B87" i="14"/>
  <c r="B124" i="14"/>
  <c r="B145" i="14"/>
  <c r="B22" i="14"/>
  <c r="B43" i="14"/>
  <c r="B138" i="14"/>
  <c r="B156" i="14"/>
  <c r="B277" i="14"/>
  <c r="B21" i="14"/>
  <c r="B90" i="14"/>
  <c r="B111" i="14"/>
  <c r="B137" i="14"/>
  <c r="B238" i="14"/>
  <c r="B259" i="14"/>
  <c r="B280" i="14"/>
  <c r="B24" i="14"/>
  <c r="B45" i="14"/>
  <c r="B71" i="14"/>
  <c r="B108" i="14"/>
  <c r="B129" i="14"/>
  <c r="B6" i="14"/>
  <c r="B27" i="14"/>
  <c r="B72" i="14"/>
  <c r="B261" i="14"/>
  <c r="B5" i="14"/>
  <c r="B74" i="14"/>
  <c r="B95" i="14"/>
  <c r="B121" i="14"/>
  <c r="B222" i="14"/>
  <c r="B243" i="14"/>
  <c r="B264" i="14"/>
  <c r="B8" i="14"/>
  <c r="B29" i="14"/>
  <c r="B55" i="14"/>
  <c r="B92" i="14"/>
  <c r="B113" i="14"/>
  <c r="B267" i="14"/>
  <c r="B11" i="14"/>
  <c r="B93" i="14"/>
  <c r="B245" i="14"/>
  <c r="B96" i="14"/>
  <c r="B58" i="14"/>
  <c r="B79" i="14"/>
  <c r="B105" i="14"/>
  <c r="B206" i="14"/>
  <c r="B227" i="14"/>
  <c r="B248" i="14"/>
  <c r="B269" i="14"/>
  <c r="B13" i="14"/>
  <c r="B39" i="14"/>
  <c r="B76" i="14"/>
  <c r="B97" i="14"/>
  <c r="B251" i="14"/>
  <c r="B208" i="14"/>
  <c r="B69" i="14"/>
  <c r="B119" i="14"/>
  <c r="B229" i="14"/>
  <c r="B48" i="14"/>
  <c r="B42" i="14"/>
  <c r="B63" i="14"/>
  <c r="B89" i="14"/>
  <c r="B190" i="14"/>
  <c r="B211" i="14"/>
  <c r="B232" i="14"/>
  <c r="B253" i="14"/>
  <c r="B279" i="14"/>
  <c r="B23" i="14"/>
  <c r="B60" i="14"/>
  <c r="B81" i="14"/>
  <c r="B235" i="14"/>
  <c r="B176" i="14"/>
  <c r="B185" i="14"/>
  <c r="B213" i="14"/>
  <c r="B282" i="14"/>
  <c r="B26" i="14"/>
  <c r="B47" i="14"/>
  <c r="B73" i="14"/>
  <c r="B174" i="14"/>
  <c r="B195" i="14"/>
  <c r="B216" i="14"/>
  <c r="B237" i="14"/>
  <c r="B263" i="14"/>
  <c r="B7" i="14"/>
  <c r="B44" i="14"/>
  <c r="B65" i="14"/>
  <c r="B219" i="14"/>
  <c r="B144" i="14"/>
  <c r="B159" i="14"/>
  <c r="B51" i="14"/>
  <c r="B197" i="14"/>
  <c r="B266" i="14"/>
  <c r="B10" i="14"/>
  <c r="B31" i="14"/>
  <c r="B57" i="14"/>
  <c r="B179" i="14"/>
  <c r="B200" i="14"/>
  <c r="B221" i="14"/>
  <c r="B247" i="14"/>
  <c r="B17" i="14"/>
  <c r="B49" i="14"/>
  <c r="B203" i="14"/>
  <c r="B112" i="14"/>
  <c r="B181" i="14"/>
  <c r="B250" i="14"/>
  <c r="B271" i="14"/>
  <c r="B15" i="14"/>
  <c r="B41" i="14"/>
  <c r="B142" i="14"/>
  <c r="B163" i="14"/>
  <c r="B184" i="14"/>
  <c r="B205" i="14"/>
  <c r="B231" i="14"/>
  <c r="B268" i="14"/>
  <c r="B12" i="14"/>
  <c r="B33" i="14"/>
  <c r="B187" i="14"/>
  <c r="B80" i="14"/>
  <c r="B165" i="14"/>
  <c r="B234" i="14"/>
  <c r="B255" i="14"/>
  <c r="B281" i="14"/>
  <c r="B25" i="14"/>
  <c r="B126" i="14"/>
  <c r="B147" i="14"/>
  <c r="B168" i="14"/>
  <c r="B189" i="14"/>
  <c r="B215" i="14"/>
  <c r="B252" i="14"/>
  <c r="B273" i="14"/>
  <c r="B150" i="14"/>
  <c r="B171" i="14"/>
  <c r="B32" i="14"/>
  <c r="A212" i="11"/>
  <c r="C212" i="13" s="1"/>
  <c r="M212" i="13" s="1"/>
  <c r="CE212" i="13" s="1"/>
  <c r="A196" i="11"/>
  <c r="C196" i="13" s="1"/>
  <c r="M196" i="13" s="1"/>
  <c r="CE196" i="13" s="1"/>
  <c r="K195" i="10"/>
  <c r="K196" i="10" s="1"/>
  <c r="L327" i="10"/>
  <c r="K328" i="10"/>
  <c r="L810" i="10"/>
  <c r="L965" i="10"/>
  <c r="L657" i="10"/>
  <c r="K658" i="10"/>
  <c r="L811" i="10"/>
  <c r="L833" i="10"/>
  <c r="K834" i="10"/>
  <c r="K504" i="10"/>
  <c r="L503" i="10"/>
  <c r="K725" i="10"/>
  <c r="K726" i="10" s="1"/>
  <c r="K1603" i="10"/>
  <c r="L1602" i="10"/>
  <c r="L1625" i="10"/>
  <c r="K1626" i="10"/>
  <c r="AG334" i="10"/>
  <c r="V330" i="10"/>
  <c r="AG249" i="10"/>
  <c r="K1075" i="10"/>
  <c r="L1074" i="10"/>
  <c r="AG320" i="10"/>
  <c r="L1757" i="10"/>
  <c r="K1758" i="10"/>
  <c r="K1033" i="10"/>
  <c r="L1032" i="10"/>
  <c r="AG333" i="10"/>
  <c r="V328" i="10"/>
  <c r="AG247" i="10"/>
  <c r="Y135" i="10"/>
  <c r="AH135" i="10" s="1"/>
  <c r="W216" i="10"/>
  <c r="AH51" i="10"/>
  <c r="AH67" i="10"/>
  <c r="X75" i="10"/>
  <c r="X147" i="10"/>
  <c r="Z66" i="10"/>
  <c r="AI66" i="10" s="1"/>
  <c r="L812" i="10"/>
  <c r="K813" i="10"/>
  <c r="AG323" i="10"/>
  <c r="K108" i="10"/>
  <c r="L107" i="10"/>
  <c r="K1230" i="10"/>
  <c r="L1229" i="10"/>
  <c r="L680" i="10"/>
  <c r="K681" i="10"/>
  <c r="L612" i="10"/>
  <c r="K613" i="10"/>
  <c r="L592" i="10"/>
  <c r="K593" i="10"/>
  <c r="AG297" i="10"/>
  <c r="AG315" i="10"/>
  <c r="V299" i="10"/>
  <c r="AG218" i="10"/>
  <c r="L371" i="10"/>
  <c r="K372" i="10"/>
  <c r="AG360" i="10"/>
  <c r="V308" i="10"/>
  <c r="AG227" i="10"/>
  <c r="V355" i="10"/>
  <c r="AG274" i="10"/>
  <c r="X143" i="10"/>
  <c r="Z62" i="10"/>
  <c r="AI62" i="10" s="1"/>
  <c r="X71" i="10"/>
  <c r="X289" i="10"/>
  <c r="Z289" i="10" s="1"/>
  <c r="AI289" i="10" s="1"/>
  <c r="Z208" i="10"/>
  <c r="AI208" i="10" s="1"/>
  <c r="AG345" i="10"/>
  <c r="AI50" i="10"/>
  <c r="W157" i="10"/>
  <c r="Y76" i="10"/>
  <c r="W85" i="10"/>
  <c r="AG305" i="10"/>
  <c r="K1275" i="10"/>
  <c r="L1274" i="10"/>
  <c r="K1780" i="10"/>
  <c r="L1779" i="10"/>
  <c r="K1252" i="10"/>
  <c r="L1251" i="10"/>
  <c r="K1010" i="10"/>
  <c r="L1009" i="10"/>
  <c r="AG361" i="10"/>
  <c r="AG357" i="10"/>
  <c r="AG352" i="10"/>
  <c r="AG278" i="10"/>
  <c r="V359" i="10"/>
  <c r="AG325" i="10"/>
  <c r="V344" i="10"/>
  <c r="AG263" i="10"/>
  <c r="X293" i="10"/>
  <c r="Z293" i="10" s="1"/>
  <c r="AI293" i="10" s="1"/>
  <c r="Z212" i="10"/>
  <c r="AI212" i="10" s="1"/>
  <c r="AH61" i="10"/>
  <c r="L18" i="10"/>
  <c r="K19" i="10"/>
  <c r="AG317" i="10"/>
  <c r="V338" i="10"/>
  <c r="AG257" i="10"/>
  <c r="W285" i="10"/>
  <c r="Y285" i="10" s="1"/>
  <c r="AH285" i="10" s="1"/>
  <c r="Y204" i="10"/>
  <c r="AH204" i="10" s="1"/>
  <c r="AG316" i="10"/>
  <c r="X294" i="10"/>
  <c r="Z294" i="10" s="1"/>
  <c r="AI294" i="10" s="1"/>
  <c r="Z213" i="10"/>
  <c r="AI213" i="10" s="1"/>
  <c r="W229" i="10"/>
  <c r="Y148" i="10"/>
  <c r="AH148" i="10" s="1"/>
  <c r="L1713" i="10"/>
  <c r="K1714" i="10"/>
  <c r="L745" i="10"/>
  <c r="K746" i="10"/>
  <c r="AG331" i="10"/>
  <c r="Y220" i="10"/>
  <c r="AH220" i="10" s="1"/>
  <c r="W301" i="10"/>
  <c r="Y301" i="10" s="1"/>
  <c r="AH301" i="10" s="1"/>
  <c r="L1098" i="10"/>
  <c r="K1099" i="10"/>
  <c r="K855" i="10"/>
  <c r="L854" i="10"/>
  <c r="K899" i="10"/>
  <c r="L898" i="10"/>
  <c r="K459" i="10"/>
  <c r="L458" i="10"/>
  <c r="L634" i="10"/>
  <c r="K635" i="10"/>
  <c r="L570" i="10"/>
  <c r="K571" i="10"/>
  <c r="AG312" i="10"/>
  <c r="AG322" i="10"/>
  <c r="W143" i="10"/>
  <c r="Y62" i="10"/>
  <c r="W71" i="10"/>
  <c r="V295" i="10"/>
  <c r="AG214" i="10"/>
  <c r="K41" i="10"/>
  <c r="L40" i="10"/>
  <c r="X142" i="10"/>
  <c r="Z61" i="10"/>
  <c r="AI61" i="10" s="1"/>
  <c r="X70" i="10"/>
  <c r="AG285" i="10"/>
  <c r="V310" i="10"/>
  <c r="AG229" i="10"/>
  <c r="V335" i="10"/>
  <c r="AG254" i="10"/>
  <c r="L1801" i="10"/>
  <c r="K1802" i="10"/>
  <c r="L1052" i="10"/>
  <c r="K1053" i="10"/>
  <c r="AG354" i="10"/>
  <c r="AG348" i="10"/>
  <c r="AG307" i="10"/>
  <c r="AG298" i="10"/>
  <c r="V337" i="10"/>
  <c r="AG256" i="10"/>
  <c r="V318" i="10"/>
  <c r="AG237" i="10"/>
  <c r="V284" i="10"/>
  <c r="AG203" i="10"/>
  <c r="V329" i="10"/>
  <c r="AG248" i="10"/>
  <c r="K415" i="10"/>
  <c r="L414" i="10"/>
  <c r="K439" i="10"/>
  <c r="L438" i="10"/>
  <c r="AG356" i="10"/>
  <c r="AG358" i="10"/>
  <c r="AG286" i="10"/>
  <c r="W147" i="10"/>
  <c r="W75" i="10"/>
  <c r="Y66" i="10"/>
  <c r="L172" i="10"/>
  <c r="K173" i="10"/>
  <c r="W290" i="10"/>
  <c r="Y290" i="10" s="1"/>
  <c r="AH290" i="10" s="1"/>
  <c r="Y209" i="10"/>
  <c r="AH209" i="10" s="1"/>
  <c r="K86" i="10"/>
  <c r="L85" i="10"/>
  <c r="L1669" i="10"/>
  <c r="K1670" i="10"/>
  <c r="L1296" i="10"/>
  <c r="K1297" i="10"/>
  <c r="K989" i="10"/>
  <c r="K240" i="10"/>
  <c r="L239" i="10"/>
  <c r="L217" i="10"/>
  <c r="K218" i="10"/>
  <c r="AG319" i="10"/>
  <c r="AG289" i="10"/>
  <c r="V327" i="10"/>
  <c r="AG246" i="10"/>
  <c r="AG303" i="10"/>
  <c r="X146" i="10"/>
  <c r="X74" i="10"/>
  <c r="Z65" i="10"/>
  <c r="AI65" i="10" s="1"/>
  <c r="V293" i="10"/>
  <c r="AG212" i="10"/>
  <c r="L128" i="10"/>
  <c r="K129" i="10"/>
  <c r="V314" i="10"/>
  <c r="AG233" i="10"/>
  <c r="W287" i="10"/>
  <c r="Y287" i="10" s="1"/>
  <c r="AH287" i="10" s="1"/>
  <c r="Y206" i="10"/>
  <c r="AH206" i="10" s="1"/>
  <c r="V343" i="10"/>
  <c r="AG262" i="10"/>
  <c r="L921" i="10"/>
  <c r="K922" i="10"/>
  <c r="L546" i="10"/>
  <c r="K547" i="10"/>
  <c r="W304" i="10"/>
  <c r="Y304" i="10" s="1"/>
  <c r="AH304" i="10" s="1"/>
  <c r="Y223" i="10"/>
  <c r="AH223" i="10" s="1"/>
  <c r="W151" i="10"/>
  <c r="W79" i="10"/>
  <c r="Y70" i="10"/>
  <c r="Z140" i="10"/>
  <c r="AI140" i="10" s="1"/>
  <c r="X221" i="10"/>
  <c r="K1824" i="10"/>
  <c r="L1823" i="10"/>
  <c r="L524" i="10"/>
  <c r="K525" i="10"/>
  <c r="AG346" i="10"/>
  <c r="AG363" i="10"/>
  <c r="AG324" i="10"/>
  <c r="L260" i="10"/>
  <c r="K261" i="10"/>
  <c r="AG296" i="10"/>
  <c r="AG311" i="10"/>
  <c r="X291" i="10"/>
  <c r="Z291" i="10" s="1"/>
  <c r="AI291" i="10" s="1"/>
  <c r="Z210" i="10"/>
  <c r="AI210" i="10" s="1"/>
  <c r="W217" i="10"/>
  <c r="Y136" i="10"/>
  <c r="AH136" i="10" s="1"/>
  <c r="X150" i="10"/>
  <c r="X78" i="10"/>
  <c r="Z69" i="10"/>
  <c r="AI69" i="10" s="1"/>
  <c r="AG287" i="10"/>
  <c r="W153" i="10"/>
  <c r="W81" i="10"/>
  <c r="Y72" i="10"/>
  <c r="L1185" i="10"/>
  <c r="K1186" i="10"/>
  <c r="L349" i="10"/>
  <c r="K350" i="10"/>
  <c r="AG350" i="10"/>
  <c r="AG321" i="10"/>
  <c r="AG341" i="10"/>
  <c r="X303" i="10"/>
  <c r="Z303" i="10" s="1"/>
  <c r="AI303" i="10" s="1"/>
  <c r="Z222" i="10"/>
  <c r="AI222" i="10" s="1"/>
  <c r="X299" i="10"/>
  <c r="Z299" i="10" s="1"/>
  <c r="AI299" i="10" s="1"/>
  <c r="Z218" i="10"/>
  <c r="AI218" i="10" s="1"/>
  <c r="W150" i="10"/>
  <c r="W78" i="10"/>
  <c r="Y69" i="10"/>
  <c r="AH63" i="10"/>
  <c r="K1691" i="10"/>
  <c r="L1690" i="10"/>
  <c r="L1581" i="10"/>
  <c r="K1582" i="10"/>
  <c r="K1141" i="10"/>
  <c r="L1140" i="10"/>
  <c r="K1210" i="10"/>
  <c r="L1209" i="10"/>
  <c r="L481" i="10"/>
  <c r="K482" i="10"/>
  <c r="AG364" i="10"/>
  <c r="AG326" i="10"/>
  <c r="V300" i="10"/>
  <c r="AG219" i="10"/>
  <c r="V306" i="10"/>
  <c r="AG225" i="10"/>
  <c r="W222" i="10"/>
  <c r="Y141" i="10"/>
  <c r="AH141" i="10" s="1"/>
  <c r="W292" i="10"/>
  <c r="Y292" i="10" s="1"/>
  <c r="AH292" i="10" s="1"/>
  <c r="Y211" i="10"/>
  <c r="AH211" i="10" s="1"/>
  <c r="X149" i="10"/>
  <c r="X77" i="10"/>
  <c r="Z68" i="10"/>
  <c r="AI68" i="10" s="1"/>
  <c r="V290" i="10"/>
  <c r="AG209" i="10"/>
  <c r="W225" i="10"/>
  <c r="Y144" i="10"/>
  <c r="AH144" i="10" s="1"/>
  <c r="K1735" i="10"/>
  <c r="L1734" i="10"/>
  <c r="X144" i="10"/>
  <c r="Z63" i="10"/>
  <c r="AI63" i="10" s="1"/>
  <c r="X72" i="10"/>
  <c r="K1647" i="10"/>
  <c r="L1646" i="10"/>
  <c r="K879" i="10"/>
  <c r="L878" i="10"/>
  <c r="K1119" i="10"/>
  <c r="L1118" i="10"/>
  <c r="AG270" i="10"/>
  <c r="V351" i="10"/>
  <c r="AG309" i="10"/>
  <c r="AG288" i="10"/>
  <c r="AG340" i="10"/>
  <c r="AG304" i="10"/>
  <c r="AH55" i="10"/>
  <c r="V294" i="10"/>
  <c r="AG213" i="10"/>
  <c r="AH52" i="10"/>
  <c r="W149" i="10"/>
  <c r="W77" i="10"/>
  <c r="Y68" i="10"/>
  <c r="K66" i="10"/>
  <c r="L65" i="10"/>
  <c r="AG292" i="10"/>
  <c r="AI54" i="10"/>
  <c r="X148" i="10"/>
  <c r="X76" i="10"/>
  <c r="Z67" i="10"/>
  <c r="AI67" i="10" s="1"/>
  <c r="L788" i="10"/>
  <c r="K789" i="10"/>
  <c r="AG362" i="10"/>
  <c r="AG313" i="10"/>
  <c r="AG332" i="10"/>
  <c r="AG342" i="10"/>
  <c r="K394" i="10"/>
  <c r="L393" i="10"/>
  <c r="V301" i="10"/>
  <c r="AG220" i="10"/>
  <c r="L1162" i="10"/>
  <c r="K1163" i="10"/>
  <c r="AG349" i="10"/>
  <c r="V353" i="10"/>
  <c r="AG272" i="10"/>
  <c r="AG266" i="10"/>
  <c r="V347" i="10"/>
  <c r="AG291" i="10"/>
  <c r="Z64" i="10"/>
  <c r="AI64" i="10" s="1"/>
  <c r="X73" i="10"/>
  <c r="X145" i="10"/>
  <c r="L151" i="10"/>
  <c r="K152" i="10"/>
  <c r="AG302" i="10"/>
  <c r="W296" i="10"/>
  <c r="Y296" i="10" s="1"/>
  <c r="AH296" i="10" s="1"/>
  <c r="Y215" i="10"/>
  <c r="AH215" i="10" s="1"/>
  <c r="W83" i="10"/>
  <c r="Y74" i="10"/>
  <c r="W155" i="10"/>
  <c r="W154" i="10"/>
  <c r="W82" i="10"/>
  <c r="Y73" i="10"/>
  <c r="W218" i="10"/>
  <c r="Y137" i="10"/>
  <c r="AH137" i="10" s="1"/>
  <c r="X300" i="10"/>
  <c r="Z300" i="10" s="1"/>
  <c r="AI300" i="10" s="1"/>
  <c r="Z219" i="10"/>
  <c r="AI219" i="10" s="1"/>
  <c r="X295" i="10"/>
  <c r="Z295" i="10" s="1"/>
  <c r="AI295" i="10" s="1"/>
  <c r="Z214" i="10"/>
  <c r="AI214" i="10" s="1"/>
  <c r="AH65" i="10"/>
  <c r="AH64" i="10"/>
  <c r="V336" i="10"/>
  <c r="AG255" i="10"/>
  <c r="L306" i="10"/>
  <c r="K307" i="10"/>
  <c r="K284" i="10"/>
  <c r="L283" i="10"/>
  <c r="W227" i="10"/>
  <c r="Y146" i="10"/>
  <c r="AH146" i="10" s="1"/>
  <c r="W226" i="10"/>
  <c r="Y145" i="10"/>
  <c r="AH145" i="10" s="1"/>
  <c r="AJ131" i="8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V22" i="6"/>
  <c r="CS211" i="14" l="1"/>
  <c r="CS131" i="14"/>
  <c r="CS72" i="14"/>
  <c r="CS66" i="14"/>
  <c r="BM135" i="14"/>
  <c r="CS70" i="14"/>
  <c r="CS134" i="14"/>
  <c r="BM267" i="14"/>
  <c r="CS71" i="14"/>
  <c r="BM66" i="14"/>
  <c r="CS194" i="14"/>
  <c r="BM262" i="14"/>
  <c r="BM70" i="14"/>
  <c r="CS67" i="14"/>
  <c r="BM195" i="14"/>
  <c r="CS265" i="14"/>
  <c r="BM69" i="14"/>
  <c r="BM71" i="14"/>
  <c r="BM73" i="14"/>
  <c r="BM210" i="14"/>
  <c r="BM136" i="14"/>
  <c r="BM130" i="14"/>
  <c r="BM131" i="14"/>
  <c r="V29" i="6"/>
  <c r="CS180" i="14"/>
  <c r="BM106" i="14"/>
  <c r="CS197" i="14"/>
  <c r="CS244" i="14"/>
  <c r="BM24" i="14"/>
  <c r="CS250" i="14"/>
  <c r="CS143" i="14"/>
  <c r="BM199" i="14"/>
  <c r="BM30" i="14"/>
  <c r="CS23" i="14"/>
  <c r="BM270" i="14"/>
  <c r="BM148" i="14"/>
  <c r="CS8" i="14"/>
  <c r="BM241" i="14"/>
  <c r="BM193" i="14"/>
  <c r="BM183" i="14"/>
  <c r="CS42" i="14"/>
  <c r="BM133" i="14"/>
  <c r="BM110" i="14"/>
  <c r="CS94" i="14"/>
  <c r="BM147" i="14"/>
  <c r="CS12" i="14"/>
  <c r="BM129" i="14"/>
  <c r="CS5" i="14"/>
  <c r="CS153" i="14"/>
  <c r="CS238" i="14"/>
  <c r="BM114" i="14"/>
  <c r="CS281" i="14"/>
  <c r="BM149" i="14"/>
  <c r="CS36" i="14"/>
  <c r="CS46" i="14"/>
  <c r="CS35" i="14"/>
  <c r="BM151" i="14"/>
  <c r="BM253" i="14"/>
  <c r="BM166" i="14"/>
  <c r="BM85" i="14"/>
  <c r="BM123" i="14"/>
  <c r="CS109" i="14"/>
  <c r="CS114" i="14"/>
  <c r="CS69" i="14"/>
  <c r="CS276" i="14"/>
  <c r="CS105" i="14"/>
  <c r="CS233" i="14"/>
  <c r="CS37" i="14"/>
  <c r="BM120" i="14"/>
  <c r="CS136" i="14"/>
  <c r="BM37" i="14"/>
  <c r="BM233" i="14"/>
  <c r="CS51" i="14"/>
  <c r="BM191" i="14"/>
  <c r="BM188" i="14"/>
  <c r="BM89" i="14"/>
  <c r="BM177" i="14"/>
  <c r="CS179" i="14"/>
  <c r="CS217" i="14"/>
  <c r="BM125" i="14"/>
  <c r="CS141" i="14"/>
  <c r="BM277" i="14"/>
  <c r="CS78" i="14"/>
  <c r="BM234" i="14"/>
  <c r="BM145" i="14"/>
  <c r="BM60" i="14"/>
  <c r="CS255" i="14"/>
  <c r="CS16" i="14"/>
  <c r="CS115" i="14"/>
  <c r="CS241" i="14"/>
  <c r="BM38" i="14"/>
  <c r="BM139" i="14"/>
  <c r="BM63" i="14"/>
  <c r="BM47" i="14"/>
  <c r="CS137" i="14"/>
  <c r="BM113" i="14"/>
  <c r="CS213" i="14"/>
  <c r="CS252" i="14"/>
  <c r="CS97" i="14"/>
  <c r="BM103" i="14"/>
  <c r="BM228" i="14"/>
  <c r="CS275" i="14"/>
  <c r="BM279" i="14"/>
  <c r="CS85" i="14"/>
  <c r="BM259" i="14"/>
  <c r="CS232" i="14"/>
  <c r="CS126" i="14"/>
  <c r="CS19" i="14"/>
  <c r="CS258" i="14"/>
  <c r="CS185" i="14"/>
  <c r="BM261" i="14"/>
  <c r="BM83" i="14"/>
  <c r="BM150" i="14"/>
  <c r="BM142" i="14"/>
  <c r="BM275" i="14"/>
  <c r="CS170" i="14"/>
  <c r="CS27" i="14"/>
  <c r="BM134" i="14"/>
  <c r="BM72" i="14"/>
  <c r="BM226" i="14"/>
  <c r="CS210" i="14"/>
  <c r="BM206" i="14"/>
  <c r="CS121" i="14"/>
  <c r="CS149" i="14"/>
  <c r="CS117" i="14"/>
  <c r="BM152" i="14"/>
  <c r="BM122" i="14"/>
  <c r="CS90" i="14"/>
  <c r="BM26" i="14"/>
  <c r="BM231" i="14"/>
  <c r="CS195" i="14"/>
  <c r="CS163" i="14"/>
  <c r="CS77" i="14"/>
  <c r="BM221" i="14"/>
  <c r="CS239" i="14"/>
  <c r="CS169" i="14"/>
  <c r="BM14" i="14"/>
  <c r="CS249" i="14"/>
  <c r="CS266" i="14"/>
  <c r="BM100" i="14"/>
  <c r="CS120" i="14"/>
  <c r="BM99" i="14"/>
  <c r="CS254" i="14"/>
  <c r="BM10" i="14"/>
  <c r="CS14" i="14"/>
  <c r="CS260" i="14"/>
  <c r="BM53" i="14"/>
  <c r="CS104" i="14"/>
  <c r="CS227" i="14"/>
  <c r="CS52" i="14"/>
  <c r="CS68" i="14"/>
  <c r="BM239" i="14"/>
  <c r="BM20" i="14"/>
  <c r="BM68" i="14"/>
  <c r="CS270" i="14"/>
  <c r="CS168" i="14"/>
  <c r="CS86" i="14"/>
  <c r="BM52" i="14"/>
  <c r="CS62" i="14"/>
  <c r="BM207" i="14"/>
  <c r="BM243" i="14"/>
  <c r="BM282" i="14"/>
  <c r="BM5" i="14"/>
  <c r="BM218" i="14"/>
  <c r="CS63" i="14"/>
  <c r="CS57" i="14"/>
  <c r="CS29" i="14"/>
  <c r="BM121" i="14"/>
  <c r="CS73" i="14"/>
  <c r="BM258" i="14"/>
  <c r="BM91" i="14"/>
  <c r="BM127" i="14"/>
  <c r="BM74" i="14"/>
  <c r="CS277" i="14"/>
  <c r="BM105" i="14"/>
  <c r="BM126" i="14"/>
  <c r="CS243" i="14"/>
  <c r="CS148" i="14"/>
  <c r="BM169" i="14"/>
  <c r="CS10" i="14"/>
  <c r="BM264" i="14"/>
  <c r="BM25" i="14"/>
  <c r="CS264" i="14"/>
  <c r="CS222" i="14"/>
  <c r="CS263" i="14"/>
  <c r="CS95" i="14"/>
  <c r="CS47" i="14"/>
  <c r="CS147" i="14"/>
  <c r="BM51" i="14"/>
  <c r="BM280" i="14"/>
  <c r="CS142" i="14"/>
  <c r="BM201" i="14"/>
  <c r="CS9" i="14"/>
  <c r="CS181" i="14"/>
  <c r="BM57" i="14"/>
  <c r="CS228" i="14"/>
  <c r="BM217" i="14"/>
  <c r="CS138" i="14"/>
  <c r="CS133" i="14"/>
  <c r="CS132" i="14"/>
  <c r="CS58" i="14"/>
  <c r="BM185" i="14"/>
  <c r="CS116" i="14"/>
  <c r="BM260" i="14"/>
  <c r="BM35" i="14"/>
  <c r="L967" i="10"/>
  <c r="L701" i="10"/>
  <c r="BM101" i="14"/>
  <c r="BM181" i="14"/>
  <c r="CS229" i="14"/>
  <c r="CS271" i="14"/>
  <c r="CS186" i="14"/>
  <c r="BM165" i="14"/>
  <c r="BM42" i="14"/>
  <c r="BM84" i="14"/>
  <c r="BM245" i="14"/>
  <c r="BM116" i="14"/>
  <c r="BM229" i="14"/>
  <c r="CS261" i="14"/>
  <c r="CS74" i="14"/>
  <c r="CS20" i="14"/>
  <c r="CS100" i="14"/>
  <c r="BM180" i="14"/>
  <c r="BM117" i="14"/>
  <c r="BM36" i="14"/>
  <c r="CS154" i="14"/>
  <c r="BM212" i="14"/>
  <c r="BM90" i="14"/>
  <c r="BM132" i="14"/>
  <c r="BM271" i="14"/>
  <c r="BM213" i="14"/>
  <c r="CS196" i="14"/>
  <c r="BM197" i="14"/>
  <c r="BM156" i="14"/>
  <c r="BM170" i="14"/>
  <c r="BM184" i="14"/>
  <c r="BM58" i="14"/>
  <c r="BM154" i="14"/>
  <c r="CS202" i="14"/>
  <c r="CS106" i="14"/>
  <c r="BM266" i="14"/>
  <c r="CS21" i="14"/>
  <c r="CS164" i="14"/>
  <c r="BM265" i="14"/>
  <c r="CS282" i="14"/>
  <c r="CS223" i="14"/>
  <c r="CS26" i="14"/>
  <c r="CS237" i="14"/>
  <c r="BM143" i="14"/>
  <c r="BM202" i="14"/>
  <c r="BK157" i="13"/>
  <c r="CS245" i="14"/>
  <c r="CS122" i="14"/>
  <c r="CS165" i="14"/>
  <c r="BM281" i="14"/>
  <c r="CS101" i="14"/>
  <c r="BM255" i="14"/>
  <c r="CS234" i="14"/>
  <c r="BM276" i="14"/>
  <c r="CS25" i="14"/>
  <c r="BM138" i="14"/>
  <c r="BM250" i="14"/>
  <c r="AZ569" i="13"/>
  <c r="AW569" i="13"/>
  <c r="BR569" i="13"/>
  <c r="BQ569" i="13"/>
  <c r="BP569" i="13"/>
  <c r="BO569" i="13"/>
  <c r="BN569" i="13"/>
  <c r="BM569" i="13"/>
  <c r="BL569" i="13"/>
  <c r="BK569" i="13"/>
  <c r="BJ569" i="13"/>
  <c r="BI569" i="13"/>
  <c r="BH569" i="13"/>
  <c r="BG569" i="13"/>
  <c r="BF569" i="13"/>
  <c r="BE569" i="13"/>
  <c r="BD569" i="13"/>
  <c r="BC569" i="13"/>
  <c r="BB569" i="13"/>
  <c r="BA569" i="13"/>
  <c r="AY569" i="13"/>
  <c r="AX569" i="13"/>
  <c r="BY569" i="13"/>
  <c r="BX569" i="13"/>
  <c r="BW569" i="13"/>
  <c r="BV569" i="13"/>
  <c r="BU569" i="13"/>
  <c r="BT569" i="13"/>
  <c r="BS569" i="13"/>
  <c r="AV569" i="13"/>
  <c r="BC847" i="13"/>
  <c r="BB847" i="13"/>
  <c r="BA847" i="13"/>
  <c r="AZ847" i="13"/>
  <c r="AY847" i="13"/>
  <c r="AX847" i="13"/>
  <c r="AW847" i="13"/>
  <c r="BY847" i="13"/>
  <c r="BX847" i="13"/>
  <c r="BW847" i="13"/>
  <c r="BV847" i="13"/>
  <c r="BU847" i="13"/>
  <c r="BT847" i="13"/>
  <c r="BS847" i="13"/>
  <c r="BR847" i="13"/>
  <c r="BP847" i="13"/>
  <c r="BG847" i="13"/>
  <c r="BD847" i="13"/>
  <c r="BQ847" i="13"/>
  <c r="BO847" i="13"/>
  <c r="BN847" i="13"/>
  <c r="BM847" i="13"/>
  <c r="BL847" i="13"/>
  <c r="BK847" i="13"/>
  <c r="BJ847" i="13"/>
  <c r="BI847" i="13"/>
  <c r="BH847" i="13"/>
  <c r="BE847" i="13"/>
  <c r="BF847" i="13"/>
  <c r="AV847" i="13"/>
  <c r="BG863" i="13"/>
  <c r="BF863" i="13"/>
  <c r="BE863" i="13"/>
  <c r="BD863" i="13"/>
  <c r="BC863" i="13"/>
  <c r="BB863" i="13"/>
  <c r="BA863" i="13"/>
  <c r="AZ863" i="13"/>
  <c r="AY863" i="13"/>
  <c r="AX863" i="13"/>
  <c r="AW863" i="13"/>
  <c r="BY863" i="13"/>
  <c r="BX863" i="13"/>
  <c r="BW863" i="13"/>
  <c r="BV863" i="13"/>
  <c r="BU863" i="13"/>
  <c r="BT863" i="13"/>
  <c r="BS863" i="13"/>
  <c r="BR863" i="13"/>
  <c r="BQ863" i="13"/>
  <c r="BP863" i="13"/>
  <c r="BO863" i="13"/>
  <c r="BN863" i="13"/>
  <c r="BM863" i="13"/>
  <c r="BL863" i="13"/>
  <c r="BK863" i="13"/>
  <c r="BJ863" i="13"/>
  <c r="BI863" i="13"/>
  <c r="BH863" i="13"/>
  <c r="AV863" i="13"/>
  <c r="BG585" i="13"/>
  <c r="BF585" i="13"/>
  <c r="BE585" i="13"/>
  <c r="BD585" i="13"/>
  <c r="BC585" i="13"/>
  <c r="BB585" i="13"/>
  <c r="BA585" i="13"/>
  <c r="AZ585" i="13"/>
  <c r="AY585" i="13"/>
  <c r="AX585" i="13"/>
  <c r="AW585" i="13"/>
  <c r="BO585" i="13"/>
  <c r="BN585" i="13"/>
  <c r="BM585" i="13"/>
  <c r="BL585" i="13"/>
  <c r="BK585" i="13"/>
  <c r="BJ585" i="13"/>
  <c r="BI585" i="13"/>
  <c r="BH585" i="13"/>
  <c r="BY585" i="13"/>
  <c r="BX585" i="13"/>
  <c r="BW585" i="13"/>
  <c r="BV585" i="13"/>
  <c r="BU585" i="13"/>
  <c r="BT585" i="13"/>
  <c r="BS585" i="13"/>
  <c r="BR585" i="13"/>
  <c r="BQ585" i="13"/>
  <c r="BP585" i="13"/>
  <c r="AV585" i="13"/>
  <c r="BV713" i="13"/>
  <c r="BU713" i="13"/>
  <c r="BT713" i="13"/>
  <c r="BS713" i="13"/>
  <c r="BR713" i="13"/>
  <c r="BQ713" i="13"/>
  <c r="BP713" i="13"/>
  <c r="BO713" i="13"/>
  <c r="BN713" i="13"/>
  <c r="BM713" i="13"/>
  <c r="BL713" i="13"/>
  <c r="BK713" i="13"/>
  <c r="BJ713" i="13"/>
  <c r="BI713" i="13"/>
  <c r="BH713" i="13"/>
  <c r="BG713" i="13"/>
  <c r="BF713" i="13"/>
  <c r="BE713" i="13"/>
  <c r="BD713" i="13"/>
  <c r="BC713" i="13"/>
  <c r="BB713" i="13"/>
  <c r="BA713" i="13"/>
  <c r="AZ713" i="13"/>
  <c r="AY713" i="13"/>
  <c r="AX713" i="13"/>
  <c r="AW713" i="13"/>
  <c r="BY713" i="13"/>
  <c r="BX713" i="13"/>
  <c r="BW713" i="13"/>
  <c r="AV713" i="13"/>
  <c r="BS633" i="13"/>
  <c r="BR633" i="13"/>
  <c r="BQ633" i="13"/>
  <c r="BP633" i="13"/>
  <c r="BO633" i="13"/>
  <c r="BN633" i="13"/>
  <c r="BM633" i="13"/>
  <c r="BL633" i="13"/>
  <c r="BK633" i="13"/>
  <c r="BJ633" i="13"/>
  <c r="BI633" i="13"/>
  <c r="BH633" i="13"/>
  <c r="BG633" i="13"/>
  <c r="BF633" i="13"/>
  <c r="BE633" i="13"/>
  <c r="BD633" i="13"/>
  <c r="BC633" i="13"/>
  <c r="BB633" i="13"/>
  <c r="BA633" i="13"/>
  <c r="AZ633" i="13"/>
  <c r="AY633" i="13"/>
  <c r="AX633" i="13"/>
  <c r="AW633" i="13"/>
  <c r="BY633" i="13"/>
  <c r="BX633" i="13"/>
  <c r="BW633" i="13"/>
  <c r="BV633" i="13"/>
  <c r="BU633" i="13"/>
  <c r="BT633" i="13"/>
  <c r="AV633" i="13"/>
  <c r="BY729" i="13"/>
  <c r="BX729" i="13"/>
  <c r="BW729" i="13"/>
  <c r="BV729" i="13"/>
  <c r="BU729" i="13"/>
  <c r="BT729" i="13"/>
  <c r="BS729" i="13"/>
  <c r="BR729" i="13"/>
  <c r="BQ729" i="13"/>
  <c r="BP729" i="13"/>
  <c r="BO729" i="13"/>
  <c r="BN729" i="13"/>
  <c r="BM729" i="13"/>
  <c r="BL729" i="13"/>
  <c r="BK729" i="13"/>
  <c r="BJ729" i="13"/>
  <c r="BI729" i="13"/>
  <c r="BH729" i="13"/>
  <c r="BG729" i="13"/>
  <c r="BF729" i="13"/>
  <c r="BE729" i="13"/>
  <c r="BD729" i="13"/>
  <c r="BC729" i="13"/>
  <c r="BB729" i="13"/>
  <c r="BA729" i="13"/>
  <c r="AZ729" i="13"/>
  <c r="AY729" i="13"/>
  <c r="AX729" i="13"/>
  <c r="AW729" i="13"/>
  <c r="AV729" i="13"/>
  <c r="BG943" i="13"/>
  <c r="BF943" i="13"/>
  <c r="BE943" i="13"/>
  <c r="BD943" i="13"/>
  <c r="BC943" i="13"/>
  <c r="BB943" i="13"/>
  <c r="BA943" i="13"/>
  <c r="AZ943" i="13"/>
  <c r="AY943" i="13"/>
  <c r="AX943" i="13"/>
  <c r="AW943" i="13"/>
  <c r="BY943" i="13"/>
  <c r="BX943" i="13"/>
  <c r="BW943" i="13"/>
  <c r="BV943" i="13"/>
  <c r="BU943" i="13"/>
  <c r="BT943" i="13"/>
  <c r="BS943" i="13"/>
  <c r="BR943" i="13"/>
  <c r="BQ943" i="13"/>
  <c r="BP943" i="13"/>
  <c r="BO943" i="13"/>
  <c r="BN943" i="13"/>
  <c r="BM943" i="13"/>
  <c r="BL943" i="13"/>
  <c r="BK943" i="13"/>
  <c r="BJ943" i="13"/>
  <c r="BI943" i="13"/>
  <c r="BH943" i="13"/>
  <c r="AV943" i="13"/>
  <c r="L725" i="10"/>
  <c r="BS991" i="13"/>
  <c r="BR991" i="13"/>
  <c r="BQ991" i="13"/>
  <c r="BP991" i="13"/>
  <c r="BO991" i="13"/>
  <c r="BN991" i="13"/>
  <c r="BM991" i="13"/>
  <c r="BL991" i="13"/>
  <c r="BK991" i="13"/>
  <c r="BJ991" i="13"/>
  <c r="BI991" i="13"/>
  <c r="BH991" i="13"/>
  <c r="BG991" i="13"/>
  <c r="BF991" i="13"/>
  <c r="BE991" i="13"/>
  <c r="BD991" i="13"/>
  <c r="BC991" i="13"/>
  <c r="BB991" i="13"/>
  <c r="BA991" i="13"/>
  <c r="AZ991" i="13"/>
  <c r="AY991" i="13"/>
  <c r="AX991" i="13"/>
  <c r="AW991" i="13"/>
  <c r="BY991" i="13"/>
  <c r="BX991" i="13"/>
  <c r="BW991" i="13"/>
  <c r="BV991" i="13"/>
  <c r="BU991" i="13"/>
  <c r="BT991" i="13"/>
  <c r="AV991" i="13"/>
  <c r="BW1007" i="13"/>
  <c r="BV1007" i="13"/>
  <c r="BU1007" i="13"/>
  <c r="BT1007" i="13"/>
  <c r="BS1007" i="13"/>
  <c r="BR1007" i="13"/>
  <c r="BQ1007" i="13"/>
  <c r="BP1007" i="13"/>
  <c r="BO1007" i="13"/>
  <c r="BN1007" i="13"/>
  <c r="BM1007" i="13"/>
  <c r="BL1007" i="13"/>
  <c r="BK1007" i="13"/>
  <c r="BJ1007" i="13"/>
  <c r="BI1007" i="13"/>
  <c r="BH1007" i="13"/>
  <c r="BG1007" i="13"/>
  <c r="BF1007" i="13"/>
  <c r="BE1007" i="13"/>
  <c r="BD1007" i="13"/>
  <c r="BC1007" i="13"/>
  <c r="BB1007" i="13"/>
  <c r="BA1007" i="13"/>
  <c r="AZ1007" i="13"/>
  <c r="AY1007" i="13"/>
  <c r="AX1007" i="13"/>
  <c r="AW1007" i="13"/>
  <c r="BY1007" i="13"/>
  <c r="BX1007" i="13"/>
  <c r="AV1007" i="13"/>
  <c r="BS911" i="13"/>
  <c r="BR911" i="13"/>
  <c r="BQ911" i="13"/>
  <c r="BP911" i="13"/>
  <c r="BO911" i="13"/>
  <c r="BN911" i="13"/>
  <c r="BM911" i="13"/>
  <c r="BL911" i="13"/>
  <c r="BK911" i="13"/>
  <c r="BJ911" i="13"/>
  <c r="BI911" i="13"/>
  <c r="BH911" i="13"/>
  <c r="BG911" i="13"/>
  <c r="BF911" i="13"/>
  <c r="BE911" i="13"/>
  <c r="BD911" i="13"/>
  <c r="BC911" i="13"/>
  <c r="BB911" i="13"/>
  <c r="BA911" i="13"/>
  <c r="AZ911" i="13"/>
  <c r="AY911" i="13"/>
  <c r="AX911" i="13"/>
  <c r="AW911" i="13"/>
  <c r="BY911" i="13"/>
  <c r="BX911" i="13"/>
  <c r="BW911" i="13"/>
  <c r="BV911" i="13"/>
  <c r="BU911" i="13"/>
  <c r="BT911" i="13"/>
  <c r="AV911" i="13"/>
  <c r="BJ665" i="13"/>
  <c r="BI665" i="13"/>
  <c r="BG665" i="13"/>
  <c r="BF665" i="13"/>
  <c r="BB665" i="13"/>
  <c r="AZ665" i="13"/>
  <c r="BY665" i="13"/>
  <c r="BX665" i="13"/>
  <c r="BW665" i="13"/>
  <c r="BV665" i="13"/>
  <c r="BU665" i="13"/>
  <c r="BT665" i="13"/>
  <c r="BS665" i="13"/>
  <c r="BR665" i="13"/>
  <c r="BQ665" i="13"/>
  <c r="BP665" i="13"/>
  <c r="BO665" i="13"/>
  <c r="BN665" i="13"/>
  <c r="BM665" i="13"/>
  <c r="BL665" i="13"/>
  <c r="BK665" i="13"/>
  <c r="BH665" i="13"/>
  <c r="BE665" i="13"/>
  <c r="BD665" i="13"/>
  <c r="BC665" i="13"/>
  <c r="BA665" i="13"/>
  <c r="AY665" i="13"/>
  <c r="AX665" i="13"/>
  <c r="AW665" i="13"/>
  <c r="AV665" i="13"/>
  <c r="L195" i="10"/>
  <c r="BQ77" i="13"/>
  <c r="BP77" i="13"/>
  <c r="BO77" i="13"/>
  <c r="BN77" i="13"/>
  <c r="BM77" i="13"/>
  <c r="BY77" i="13"/>
  <c r="BX77" i="13"/>
  <c r="BW77" i="13"/>
  <c r="BV77" i="13"/>
  <c r="BT77" i="13"/>
  <c r="BR77" i="13"/>
  <c r="BU77" i="13"/>
  <c r="BS77" i="13"/>
  <c r="BY157" i="13"/>
  <c r="BX157" i="13"/>
  <c r="BW157" i="13"/>
  <c r="BV157" i="13"/>
  <c r="BU157" i="13"/>
  <c r="BT157" i="13"/>
  <c r="BS157" i="13"/>
  <c r="BR157" i="13"/>
  <c r="BQ157" i="13"/>
  <c r="BP157" i="13"/>
  <c r="BO157" i="13"/>
  <c r="BN157" i="13"/>
  <c r="BM157" i="13"/>
  <c r="BQ109" i="13"/>
  <c r="BP109" i="13"/>
  <c r="BO109" i="13"/>
  <c r="BN109" i="13"/>
  <c r="BM109" i="13"/>
  <c r="BY109" i="13"/>
  <c r="BX109" i="13"/>
  <c r="BW109" i="13"/>
  <c r="BV109" i="13"/>
  <c r="BT109" i="13"/>
  <c r="BR109" i="13"/>
  <c r="BU109" i="13"/>
  <c r="BS109" i="13"/>
  <c r="BY13" i="13"/>
  <c r="BX13" i="13"/>
  <c r="BW13" i="13"/>
  <c r="BV13" i="13"/>
  <c r="BU13" i="13"/>
  <c r="BP13" i="13"/>
  <c r="BT13" i="13"/>
  <c r="BS13" i="13"/>
  <c r="BR13" i="13"/>
  <c r="BQ13" i="13"/>
  <c r="BO13" i="13"/>
  <c r="BN13" i="13"/>
  <c r="BM13" i="13"/>
  <c r="BY29" i="13"/>
  <c r="BX29" i="13"/>
  <c r="BW29" i="13"/>
  <c r="BV29" i="13"/>
  <c r="BU29" i="13"/>
  <c r="BP29" i="13"/>
  <c r="BT29" i="13"/>
  <c r="BS29" i="13"/>
  <c r="BR29" i="13"/>
  <c r="BQ29" i="13"/>
  <c r="BO29" i="13"/>
  <c r="BN29" i="13"/>
  <c r="BM29" i="13"/>
  <c r="BA173" i="13"/>
  <c r="BY173" i="13"/>
  <c r="BX173" i="13"/>
  <c r="BW173" i="13"/>
  <c r="BV173" i="13"/>
  <c r="BU173" i="13"/>
  <c r="BT173" i="13"/>
  <c r="BS173" i="13"/>
  <c r="BR173" i="13"/>
  <c r="BQ173" i="13"/>
  <c r="BP173" i="13"/>
  <c r="BO173" i="13"/>
  <c r="BN173" i="13"/>
  <c r="BM173" i="13"/>
  <c r="BY281" i="13"/>
  <c r="BX281" i="13"/>
  <c r="BW281" i="13"/>
  <c r="BV281" i="13"/>
  <c r="BU281" i="13"/>
  <c r="BT281" i="13"/>
  <c r="BS281" i="13"/>
  <c r="BR281" i="13"/>
  <c r="BQ281" i="13"/>
  <c r="BP281" i="13"/>
  <c r="BO281" i="13"/>
  <c r="BN281" i="13"/>
  <c r="BM281" i="13"/>
  <c r="BB173" i="13"/>
  <c r="BC173" i="13"/>
  <c r="BD173" i="13"/>
  <c r="BE173" i="13"/>
  <c r="BF173" i="13"/>
  <c r="BG173" i="13"/>
  <c r="BH173" i="13"/>
  <c r="BI173" i="13"/>
  <c r="BJ173" i="13"/>
  <c r="BK173" i="13"/>
  <c r="AV173" i="13"/>
  <c r="BL173" i="13"/>
  <c r="AW173" i="13"/>
  <c r="AY173" i="13"/>
  <c r="AX173" i="13"/>
  <c r="AZ173" i="13"/>
  <c r="CS214" i="14"/>
  <c r="CS198" i="14"/>
  <c r="BM214" i="14"/>
  <c r="BM198" i="14"/>
  <c r="A155" i="13"/>
  <c r="M155" i="13"/>
  <c r="CE155" i="13" s="1"/>
  <c r="A156" i="13"/>
  <c r="M156" i="13"/>
  <c r="CE156" i="13" s="1"/>
  <c r="AY157" i="13"/>
  <c r="AZ157" i="13"/>
  <c r="BH157" i="13"/>
  <c r="BE157" i="13"/>
  <c r="BF157" i="13"/>
  <c r="BG157" i="13"/>
  <c r="BI157" i="13"/>
  <c r="BA157" i="13"/>
  <c r="BB157" i="13"/>
  <c r="AV157" i="13"/>
  <c r="BL157" i="13"/>
  <c r="AW157" i="13"/>
  <c r="AX157" i="13"/>
  <c r="BC157" i="13"/>
  <c r="BJ281" i="13"/>
  <c r="AV281" i="13"/>
  <c r="BK281" i="13"/>
  <c r="AW281" i="13"/>
  <c r="AX281" i="13"/>
  <c r="AY281" i="13"/>
  <c r="AZ281" i="13"/>
  <c r="BA281" i="13"/>
  <c r="BB281" i="13"/>
  <c r="BC281" i="13"/>
  <c r="BD281" i="13"/>
  <c r="BE281" i="13"/>
  <c r="BF281" i="13"/>
  <c r="BG281" i="13"/>
  <c r="BH281" i="13"/>
  <c r="BI281" i="13"/>
  <c r="L943" i="10"/>
  <c r="K944" i="10"/>
  <c r="K768" i="10"/>
  <c r="L767" i="10"/>
  <c r="BE109" i="13"/>
  <c r="BD157" i="13"/>
  <c r="BD109" i="13"/>
  <c r="BF109" i="13"/>
  <c r="BG109" i="13"/>
  <c r="BL109" i="13"/>
  <c r="BJ157" i="13"/>
  <c r="BH109" i="13"/>
  <c r="BI109" i="13"/>
  <c r="BJ109" i="13"/>
  <c r="BK109" i="13"/>
  <c r="AV109" i="13"/>
  <c r="AW109" i="13"/>
  <c r="AY109" i="13"/>
  <c r="AX109" i="13"/>
  <c r="AZ109" i="13"/>
  <c r="BA109" i="13"/>
  <c r="BM15" i="14"/>
  <c r="BB109" i="13"/>
  <c r="BC109" i="13"/>
  <c r="CS175" i="14"/>
  <c r="AG80" i="14"/>
  <c r="AG203" i="14"/>
  <c r="AG219" i="14"/>
  <c r="AG235" i="14"/>
  <c r="AG208" i="14"/>
  <c r="AG11" i="14"/>
  <c r="AG27" i="14"/>
  <c r="AG138" i="14"/>
  <c r="AG59" i="14"/>
  <c r="AG260" i="14"/>
  <c r="AG130" i="14"/>
  <c r="AG18" i="14"/>
  <c r="AG172" i="14"/>
  <c r="AG125" i="14"/>
  <c r="AG99" i="14"/>
  <c r="AG241" i="14"/>
  <c r="AG9" i="14"/>
  <c r="BM31" i="14"/>
  <c r="AG78" i="14"/>
  <c r="AG33" i="14"/>
  <c r="AG44" i="14"/>
  <c r="AG60" i="14"/>
  <c r="AG97" i="14"/>
  <c r="AG113" i="14"/>
  <c r="AG129" i="14"/>
  <c r="AG22" i="14"/>
  <c r="AG161" i="14"/>
  <c r="AG228" i="14"/>
  <c r="AG226" i="14"/>
  <c r="AG178" i="14"/>
  <c r="AG109" i="14"/>
  <c r="AG83" i="14"/>
  <c r="AG160" i="14"/>
  <c r="AG183" i="14"/>
  <c r="AG149" i="14"/>
  <c r="AG65" i="14"/>
  <c r="AG239" i="14"/>
  <c r="AG171" i="14"/>
  <c r="AG17" i="14"/>
  <c r="AG150" i="14"/>
  <c r="AG12" i="14"/>
  <c r="AG247" i="14"/>
  <c r="AG7" i="14"/>
  <c r="AG23" i="14"/>
  <c r="AG76" i="14"/>
  <c r="AG92" i="14"/>
  <c r="AG108" i="14"/>
  <c r="AG145" i="14"/>
  <c r="AG140" i="14"/>
  <c r="AG212" i="14"/>
  <c r="AG210" i="14"/>
  <c r="AG162" i="14"/>
  <c r="AG88" i="14"/>
  <c r="AG62" i="14"/>
  <c r="AG233" i="14"/>
  <c r="AG91" i="14"/>
  <c r="BA29" i="13"/>
  <c r="AZ29" i="13"/>
  <c r="AY29" i="13"/>
  <c r="AX29" i="13"/>
  <c r="AW29" i="13"/>
  <c r="BL29" i="13"/>
  <c r="AV29" i="13"/>
  <c r="BK29" i="13"/>
  <c r="BJ29" i="13"/>
  <c r="BI29" i="13"/>
  <c r="BH29" i="13"/>
  <c r="BG29" i="13"/>
  <c r="BF29" i="13"/>
  <c r="BE29" i="13"/>
  <c r="BD29" i="13"/>
  <c r="BC29" i="13"/>
  <c r="BB29" i="13"/>
  <c r="AG220" i="14"/>
  <c r="AG268" i="14"/>
  <c r="AG221" i="14"/>
  <c r="AG263" i="14"/>
  <c r="AG279" i="14"/>
  <c r="AG39" i="14"/>
  <c r="AG55" i="14"/>
  <c r="AG71" i="14"/>
  <c r="AG124" i="14"/>
  <c r="AG103" i="14"/>
  <c r="AG196" i="14"/>
  <c r="AG34" i="14"/>
  <c r="AG278" i="14"/>
  <c r="AG67" i="14"/>
  <c r="AG128" i="14"/>
  <c r="AG207" i="14"/>
  <c r="AG136" i="14"/>
  <c r="AG16" i="14"/>
  <c r="BM79" i="14"/>
  <c r="CS15" i="14"/>
  <c r="CS31" i="14"/>
  <c r="AG135" i="14"/>
  <c r="AG237" i="14"/>
  <c r="AG29" i="14"/>
  <c r="AG180" i="14"/>
  <c r="AG272" i="14"/>
  <c r="AG262" i="14"/>
  <c r="AG46" i="14"/>
  <c r="AG217" i="14"/>
  <c r="AG186" i="14"/>
  <c r="AG115" i="14"/>
  <c r="AG30" i="14"/>
  <c r="AG244" i="14"/>
  <c r="AG200" i="14"/>
  <c r="AG13" i="14"/>
  <c r="AG77" i="14"/>
  <c r="AG215" i="14"/>
  <c r="AG205" i="14"/>
  <c r="AG179" i="14"/>
  <c r="AG216" i="14"/>
  <c r="AG232" i="14"/>
  <c r="AG269" i="14"/>
  <c r="AG8" i="14"/>
  <c r="AG24" i="14"/>
  <c r="AG61" i="14"/>
  <c r="AG56" i="14"/>
  <c r="AG164" i="14"/>
  <c r="AG256" i="14"/>
  <c r="AG246" i="14"/>
  <c r="AG64" i="14"/>
  <c r="AG191" i="14"/>
  <c r="AG117" i="14"/>
  <c r="AG94" i="14"/>
  <c r="AG28" i="14"/>
  <c r="AG49" i="14"/>
  <c r="AG6" i="14"/>
  <c r="AG98" i="14"/>
  <c r="AG253" i="14"/>
  <c r="AG45" i="14"/>
  <c r="AG87" i="14"/>
  <c r="AG189" i="14"/>
  <c r="AG184" i="14"/>
  <c r="AG195" i="14"/>
  <c r="AG211" i="14"/>
  <c r="AG248" i="14"/>
  <c r="AG264" i="14"/>
  <c r="AG280" i="14"/>
  <c r="AG40" i="14"/>
  <c r="AG35" i="14"/>
  <c r="AG148" i="14"/>
  <c r="AG240" i="14"/>
  <c r="AG230" i="14"/>
  <c r="AG201" i="14"/>
  <c r="AG170" i="14"/>
  <c r="AG134" i="14"/>
  <c r="AG192" i="14"/>
  <c r="CS79" i="14"/>
  <c r="AG267" i="14"/>
  <c r="AG252" i="14"/>
  <c r="AG57" i="14"/>
  <c r="AG174" i="14"/>
  <c r="AG190" i="14"/>
  <c r="AG227" i="14"/>
  <c r="AG243" i="14"/>
  <c r="AG259" i="14"/>
  <c r="AG19" i="14"/>
  <c r="AG14" i="14"/>
  <c r="AG132" i="14"/>
  <c r="AG224" i="14"/>
  <c r="AG214" i="14"/>
  <c r="AG175" i="14"/>
  <c r="AG101" i="14"/>
  <c r="AG236" i="14"/>
  <c r="AG249" i="14"/>
  <c r="CS111" i="14"/>
  <c r="AG187" i="14"/>
  <c r="AG251" i="14"/>
  <c r="AG273" i="14"/>
  <c r="AG163" i="14"/>
  <c r="AG142" i="14"/>
  <c r="AG31" i="14"/>
  <c r="AG73" i="14"/>
  <c r="AG89" i="14"/>
  <c r="AG206" i="14"/>
  <c r="AG222" i="14"/>
  <c r="AG238" i="14"/>
  <c r="AG275" i="14"/>
  <c r="AG270" i="14"/>
  <c r="AG116" i="14"/>
  <c r="AG82" i="14"/>
  <c r="AG198" i="14"/>
  <c r="AG154" i="14"/>
  <c r="AG123" i="14"/>
  <c r="AG199" i="14"/>
  <c r="AG223" i="14"/>
  <c r="AG43" i="14"/>
  <c r="AG104" i="14"/>
  <c r="AG231" i="14"/>
  <c r="AG168" i="14"/>
  <c r="AG147" i="14"/>
  <c r="AG126" i="14"/>
  <c r="AG41" i="14"/>
  <c r="AG10" i="14"/>
  <c r="AG47" i="14"/>
  <c r="AG63" i="14"/>
  <c r="AG105" i="14"/>
  <c r="AG121" i="14"/>
  <c r="AG137" i="14"/>
  <c r="AG254" i="14"/>
  <c r="AG169" i="14"/>
  <c r="AG100" i="14"/>
  <c r="AG114" i="14"/>
  <c r="AG182" i="14"/>
  <c r="AG85" i="14"/>
  <c r="AG102" i="14"/>
  <c r="AG152" i="14"/>
  <c r="AG202" i="14"/>
  <c r="BM111" i="14"/>
  <c r="AG258" i="14"/>
  <c r="AG111" i="14"/>
  <c r="AG225" i="14"/>
  <c r="AG110" i="14"/>
  <c r="AG133" i="14"/>
  <c r="CS159" i="14"/>
  <c r="AG32" i="14"/>
  <c r="AG25" i="14"/>
  <c r="AG79" i="14"/>
  <c r="AG166" i="14"/>
  <c r="AG271" i="14"/>
  <c r="AG48" i="14"/>
  <c r="AG58" i="14"/>
  <c r="AG74" i="14"/>
  <c r="AG90" i="14"/>
  <c r="AG127" i="14"/>
  <c r="AG122" i="14"/>
  <c r="AG68" i="14"/>
  <c r="AG66" i="14"/>
  <c r="AG54" i="14"/>
  <c r="AG86" i="14"/>
  <c r="AG204" i="14"/>
  <c r="AG265" i="14"/>
  <c r="AG155" i="14"/>
  <c r="BA13" i="13"/>
  <c r="AZ13" i="13"/>
  <c r="AY13" i="13"/>
  <c r="AX13" i="13"/>
  <c r="AW13" i="13"/>
  <c r="BL13" i="13"/>
  <c r="AV13" i="13"/>
  <c r="BK13" i="13"/>
  <c r="BJ13" i="13"/>
  <c r="BI13" i="13"/>
  <c r="BH13" i="13"/>
  <c r="BG13" i="13"/>
  <c r="BF13" i="13"/>
  <c r="BE13" i="13"/>
  <c r="BD13" i="13"/>
  <c r="BC13" i="13"/>
  <c r="BB13" i="13"/>
  <c r="AG81" i="14"/>
  <c r="AG26" i="14"/>
  <c r="AG153" i="14"/>
  <c r="AG84" i="14"/>
  <c r="AG107" i="14"/>
  <c r="AG282" i="14"/>
  <c r="AG255" i="14"/>
  <c r="AG250" i="14"/>
  <c r="AG51" i="14"/>
  <c r="AG213" i="14"/>
  <c r="AG229" i="14"/>
  <c r="AG96" i="14"/>
  <c r="AG5" i="14"/>
  <c r="AG21" i="14"/>
  <c r="AG106" i="14"/>
  <c r="AG53" i="14"/>
  <c r="AG52" i="14"/>
  <c r="AG274" i="14"/>
  <c r="AG75" i="14"/>
  <c r="AG209" i="14"/>
  <c r="AG167" i="14"/>
  <c r="AG218" i="14"/>
  <c r="AG257" i="14"/>
  <c r="AG38" i="14"/>
  <c r="AG15" i="14"/>
  <c r="AG42" i="14"/>
  <c r="AG50" i="14"/>
  <c r="AG197" i="14"/>
  <c r="AG234" i="14"/>
  <c r="AG181" i="14"/>
  <c r="AG159" i="14"/>
  <c r="AG185" i="14"/>
  <c r="AG119" i="14"/>
  <c r="AG245" i="14"/>
  <c r="AG261" i="14"/>
  <c r="AG277" i="14"/>
  <c r="AG37" i="14"/>
  <c r="AG146" i="14"/>
  <c r="AG36" i="14"/>
  <c r="AG242" i="14"/>
  <c r="AG70" i="14"/>
  <c r="AG188" i="14"/>
  <c r="AG141" i="14"/>
  <c r="AG139" i="14"/>
  <c r="AG173" i="14"/>
  <c r="BA77" i="13"/>
  <c r="AZ77" i="13"/>
  <c r="AY77" i="13"/>
  <c r="AX77" i="13"/>
  <c r="AW77" i="13"/>
  <c r="BL77" i="13"/>
  <c r="AV77" i="13"/>
  <c r="BK77" i="13"/>
  <c r="BJ77" i="13"/>
  <c r="BI77" i="13"/>
  <c r="BH77" i="13"/>
  <c r="BG77" i="13"/>
  <c r="BF77" i="13"/>
  <c r="BE77" i="13"/>
  <c r="BD77" i="13"/>
  <c r="BC77" i="13"/>
  <c r="BB77" i="13"/>
  <c r="AG266" i="14"/>
  <c r="AG95" i="14"/>
  <c r="AG143" i="14"/>
  <c r="AG281" i="14"/>
  <c r="AG165" i="14"/>
  <c r="AG112" i="14"/>
  <c r="AG144" i="14"/>
  <c r="AG176" i="14"/>
  <c r="AG69" i="14"/>
  <c r="AG93" i="14"/>
  <c r="AG72" i="14"/>
  <c r="AG156" i="14"/>
  <c r="AG177" i="14"/>
  <c r="AG276" i="14"/>
  <c r="AG20" i="14"/>
  <c r="AG194" i="14"/>
  <c r="AG193" i="14"/>
  <c r="AG151" i="14"/>
  <c r="AG120" i="14"/>
  <c r="AG118" i="14"/>
  <c r="AG131" i="14"/>
  <c r="BM175" i="14"/>
  <c r="BM159" i="14"/>
  <c r="S233" i="13"/>
  <c r="U233" i="13"/>
  <c r="R233" i="13"/>
  <c r="V233" i="13"/>
  <c r="T233" i="13"/>
  <c r="W233" i="13"/>
  <c r="Y233" i="13"/>
  <c r="Z233" i="13"/>
  <c r="AA233" i="13"/>
  <c r="AB233" i="13"/>
  <c r="AC233" i="13"/>
  <c r="AD233" i="13"/>
  <c r="AE233" i="13"/>
  <c r="P233" i="13"/>
  <c r="O233" i="13"/>
  <c r="Q233" i="13"/>
  <c r="Q237" i="13"/>
  <c r="P237" i="13"/>
  <c r="AE237" i="13"/>
  <c r="AD237" i="13"/>
  <c r="AC237" i="13"/>
  <c r="AB237" i="13"/>
  <c r="AA237" i="13"/>
  <c r="Z237" i="13"/>
  <c r="Y237" i="13"/>
  <c r="W237" i="13"/>
  <c r="V237" i="13"/>
  <c r="T237" i="13"/>
  <c r="R237" i="13"/>
  <c r="S237" i="13"/>
  <c r="X237" i="13"/>
  <c r="U237" i="13"/>
  <c r="O237" i="13"/>
  <c r="Q239" i="13"/>
  <c r="P239" i="13"/>
  <c r="AE239" i="13"/>
  <c r="AD239" i="13"/>
  <c r="AC239" i="13"/>
  <c r="AB239" i="13"/>
  <c r="AA239" i="13"/>
  <c r="Z239" i="13"/>
  <c r="Y239" i="13"/>
  <c r="W239" i="13"/>
  <c r="V239" i="13"/>
  <c r="T239" i="13"/>
  <c r="X239" i="13"/>
  <c r="U239" i="13"/>
  <c r="S239" i="13"/>
  <c r="R239" i="13"/>
  <c r="O239" i="13"/>
  <c r="Q234" i="13"/>
  <c r="P234" i="13"/>
  <c r="AE234" i="13"/>
  <c r="AD234" i="13"/>
  <c r="AC234" i="13"/>
  <c r="AB234" i="13"/>
  <c r="AA234" i="13"/>
  <c r="Z234" i="13"/>
  <c r="Y234" i="13"/>
  <c r="W234" i="13"/>
  <c r="V234" i="13"/>
  <c r="T234" i="13"/>
  <c r="X234" i="13"/>
  <c r="U234" i="13"/>
  <c r="S234" i="13"/>
  <c r="R234" i="13"/>
  <c r="O234" i="13"/>
  <c r="Q216" i="13"/>
  <c r="P216" i="13"/>
  <c r="AC216" i="13"/>
  <c r="AB216" i="13"/>
  <c r="AA216" i="13"/>
  <c r="Z216" i="13"/>
  <c r="Y216" i="13"/>
  <c r="T216" i="13"/>
  <c r="AE216" i="13"/>
  <c r="AD216" i="13"/>
  <c r="X216" i="13"/>
  <c r="W216" i="13"/>
  <c r="V216" i="13"/>
  <c r="U216" i="13"/>
  <c r="S216" i="13"/>
  <c r="R216" i="13"/>
  <c r="O216" i="13"/>
  <c r="Q256" i="13"/>
  <c r="P256" i="13"/>
  <c r="AE256" i="13"/>
  <c r="AD256" i="13"/>
  <c r="AC256" i="13"/>
  <c r="AB256" i="13"/>
  <c r="AA256" i="13"/>
  <c r="Z256" i="13"/>
  <c r="Y256" i="13"/>
  <c r="W256" i="13"/>
  <c r="V256" i="13"/>
  <c r="T256" i="13"/>
  <c r="X256" i="13"/>
  <c r="U256" i="13"/>
  <c r="S256" i="13"/>
  <c r="R256" i="13"/>
  <c r="O256" i="13"/>
  <c r="Q220" i="13"/>
  <c r="P220" i="13"/>
  <c r="AC220" i="13"/>
  <c r="AB220" i="13"/>
  <c r="AA220" i="13"/>
  <c r="Z220" i="13"/>
  <c r="Y220" i="13"/>
  <c r="V220" i="13"/>
  <c r="T220" i="13"/>
  <c r="AE220" i="13"/>
  <c r="AD220" i="13"/>
  <c r="X220" i="13"/>
  <c r="W220" i="13"/>
  <c r="U220" i="13"/>
  <c r="S220" i="13"/>
  <c r="R220" i="13"/>
  <c r="O220" i="13"/>
  <c r="Q218" i="13"/>
  <c r="P218" i="13"/>
  <c r="AC218" i="13"/>
  <c r="AB218" i="13"/>
  <c r="AA218" i="13"/>
  <c r="Z218" i="13"/>
  <c r="Y218" i="13"/>
  <c r="T218" i="13"/>
  <c r="AE218" i="13"/>
  <c r="AD218" i="13"/>
  <c r="X218" i="13"/>
  <c r="W218" i="13"/>
  <c r="V218" i="13"/>
  <c r="U218" i="13"/>
  <c r="S218" i="13"/>
  <c r="R218" i="13"/>
  <c r="O218" i="13"/>
  <c r="Q254" i="13"/>
  <c r="P254" i="13"/>
  <c r="AE254" i="13"/>
  <c r="AD254" i="13"/>
  <c r="AC254" i="13"/>
  <c r="AB254" i="13"/>
  <c r="AA254" i="13"/>
  <c r="Z254" i="13"/>
  <c r="Y254" i="13"/>
  <c r="W254" i="13"/>
  <c r="V254" i="13"/>
  <c r="T254" i="13"/>
  <c r="X254" i="13"/>
  <c r="U254" i="13"/>
  <c r="S254" i="13"/>
  <c r="R254" i="13"/>
  <c r="O254" i="13"/>
  <c r="Q221" i="13"/>
  <c r="P221" i="13"/>
  <c r="AC221" i="13"/>
  <c r="AB221" i="13"/>
  <c r="AA221" i="13"/>
  <c r="Z221" i="13"/>
  <c r="Y221" i="13"/>
  <c r="V221" i="13"/>
  <c r="T221" i="13"/>
  <c r="W221" i="13"/>
  <c r="U221" i="13"/>
  <c r="S221" i="13"/>
  <c r="R221" i="13"/>
  <c r="X221" i="13"/>
  <c r="AE221" i="13"/>
  <c r="AD221" i="13"/>
  <c r="O221" i="13"/>
  <c r="Q253" i="13"/>
  <c r="P253" i="13"/>
  <c r="AE253" i="13"/>
  <c r="AD253" i="13"/>
  <c r="AC253" i="13"/>
  <c r="AB253" i="13"/>
  <c r="AA253" i="13"/>
  <c r="Z253" i="13"/>
  <c r="Y253" i="13"/>
  <c r="W253" i="13"/>
  <c r="V253" i="13"/>
  <c r="T253" i="13"/>
  <c r="R253" i="13"/>
  <c r="S253" i="13"/>
  <c r="X253" i="13"/>
  <c r="U253" i="13"/>
  <c r="O253" i="13"/>
  <c r="Q223" i="13"/>
  <c r="P223" i="13"/>
  <c r="AC223" i="13"/>
  <c r="AB223" i="13"/>
  <c r="AA223" i="13"/>
  <c r="Z223" i="13"/>
  <c r="Y223" i="13"/>
  <c r="W223" i="13"/>
  <c r="V223" i="13"/>
  <c r="T223" i="13"/>
  <c r="AE223" i="13"/>
  <c r="AD223" i="13"/>
  <c r="X223" i="13"/>
  <c r="U223" i="13"/>
  <c r="S223" i="13"/>
  <c r="R223" i="13"/>
  <c r="O223" i="13"/>
  <c r="Q247" i="13"/>
  <c r="P247" i="13"/>
  <c r="AE247" i="13"/>
  <c r="AD247" i="13"/>
  <c r="AC247" i="13"/>
  <c r="AB247" i="13"/>
  <c r="AA247" i="13"/>
  <c r="Z247" i="13"/>
  <c r="Y247" i="13"/>
  <c r="W247" i="13"/>
  <c r="V247" i="13"/>
  <c r="T247" i="13"/>
  <c r="X247" i="13"/>
  <c r="U247" i="13"/>
  <c r="S247" i="13"/>
  <c r="R247" i="13"/>
  <c r="O247" i="13"/>
  <c r="Q215" i="13"/>
  <c r="P215" i="13"/>
  <c r="AC215" i="13"/>
  <c r="AB215" i="13"/>
  <c r="AA215" i="13"/>
  <c r="Z215" i="13"/>
  <c r="Y215" i="13"/>
  <c r="T215" i="13"/>
  <c r="U215" i="13"/>
  <c r="S215" i="13"/>
  <c r="R215" i="13"/>
  <c r="AE215" i="13"/>
  <c r="V215" i="13"/>
  <c r="AD215" i="13"/>
  <c r="X215" i="13"/>
  <c r="W215" i="13"/>
  <c r="O215" i="13"/>
  <c r="Q255" i="13"/>
  <c r="P255" i="13"/>
  <c r="AE255" i="13"/>
  <c r="AD255" i="13"/>
  <c r="AC255" i="13"/>
  <c r="AB255" i="13"/>
  <c r="AA255" i="13"/>
  <c r="Z255" i="13"/>
  <c r="Y255" i="13"/>
  <c r="W255" i="13"/>
  <c r="V255" i="13"/>
  <c r="T255" i="13"/>
  <c r="X255" i="13"/>
  <c r="U255" i="13"/>
  <c r="S255" i="13"/>
  <c r="R255" i="13"/>
  <c r="O255" i="13"/>
  <c r="Q252" i="13"/>
  <c r="P252" i="13"/>
  <c r="AE252" i="13"/>
  <c r="AD252" i="13"/>
  <c r="AC252" i="13"/>
  <c r="AB252" i="13"/>
  <c r="AA252" i="13"/>
  <c r="Z252" i="13"/>
  <c r="Y252" i="13"/>
  <c r="W252" i="13"/>
  <c r="V252" i="13"/>
  <c r="T252" i="13"/>
  <c r="X252" i="13"/>
  <c r="U252" i="13"/>
  <c r="S252" i="13"/>
  <c r="R252" i="13"/>
  <c r="O252" i="13"/>
  <c r="Q236" i="13"/>
  <c r="P236" i="13"/>
  <c r="AE236" i="13"/>
  <c r="AD236" i="13"/>
  <c r="AC236" i="13"/>
  <c r="AB236" i="13"/>
  <c r="AA236" i="13"/>
  <c r="Z236" i="13"/>
  <c r="Y236" i="13"/>
  <c r="W236" i="13"/>
  <c r="V236" i="13"/>
  <c r="T236" i="13"/>
  <c r="X236" i="13"/>
  <c r="U236" i="13"/>
  <c r="S236" i="13"/>
  <c r="R236" i="13"/>
  <c r="O236" i="13"/>
  <c r="Q238" i="13"/>
  <c r="P238" i="13"/>
  <c r="AE238" i="13"/>
  <c r="AD238" i="13"/>
  <c r="AC238" i="13"/>
  <c r="AB238" i="13"/>
  <c r="AA238" i="13"/>
  <c r="Z238" i="13"/>
  <c r="Y238" i="13"/>
  <c r="W238" i="13"/>
  <c r="V238" i="13"/>
  <c r="T238" i="13"/>
  <c r="X238" i="13"/>
  <c r="U238" i="13"/>
  <c r="S238" i="13"/>
  <c r="R238" i="13"/>
  <c r="O238" i="13"/>
  <c r="Q258" i="13"/>
  <c r="P258" i="13"/>
  <c r="AE258" i="13"/>
  <c r="AD258" i="13"/>
  <c r="AC258" i="13"/>
  <c r="AB258" i="13"/>
  <c r="AA258" i="13"/>
  <c r="Z258" i="13"/>
  <c r="Y258" i="13"/>
  <c r="W258" i="13"/>
  <c r="V258" i="13"/>
  <c r="U258" i="13"/>
  <c r="T258" i="13"/>
  <c r="X258" i="13"/>
  <c r="S258" i="13"/>
  <c r="R258" i="13"/>
  <c r="O258" i="13"/>
  <c r="Q217" i="13"/>
  <c r="P217" i="13"/>
  <c r="AC217" i="13"/>
  <c r="AB217" i="13"/>
  <c r="AA217" i="13"/>
  <c r="Z217" i="13"/>
  <c r="Y217" i="13"/>
  <c r="T217" i="13"/>
  <c r="U217" i="13"/>
  <c r="S217" i="13"/>
  <c r="R217" i="13"/>
  <c r="AE217" i="13"/>
  <c r="V217" i="13"/>
  <c r="AD217" i="13"/>
  <c r="X217" i="13"/>
  <c r="W217" i="13"/>
  <c r="O217" i="13"/>
  <c r="Z191" i="13"/>
  <c r="Y191" i="13"/>
  <c r="X191" i="13"/>
  <c r="W191" i="13"/>
  <c r="V191" i="13"/>
  <c r="U191" i="13"/>
  <c r="T191" i="13"/>
  <c r="S191" i="13"/>
  <c r="R191" i="13"/>
  <c r="Q191" i="13"/>
  <c r="P191" i="13"/>
  <c r="AE191" i="13"/>
  <c r="AA191" i="13"/>
  <c r="AD191" i="13"/>
  <c r="AB191" i="13"/>
  <c r="O191" i="13"/>
  <c r="AC191" i="13"/>
  <c r="Q246" i="13"/>
  <c r="P246" i="13"/>
  <c r="AE246" i="13"/>
  <c r="AD246" i="13"/>
  <c r="AC246" i="13"/>
  <c r="AB246" i="13"/>
  <c r="AA246" i="13"/>
  <c r="Z246" i="13"/>
  <c r="Y246" i="13"/>
  <c r="W246" i="13"/>
  <c r="V246" i="13"/>
  <c r="T246" i="13"/>
  <c r="X246" i="13"/>
  <c r="U246" i="13"/>
  <c r="S246" i="13"/>
  <c r="R246" i="13"/>
  <c r="O246" i="13"/>
  <c r="Q249" i="13"/>
  <c r="P249" i="13"/>
  <c r="AE249" i="13"/>
  <c r="AD249" i="13"/>
  <c r="AC249" i="13"/>
  <c r="AB249" i="13"/>
  <c r="AA249" i="13"/>
  <c r="Z249" i="13"/>
  <c r="Y249" i="13"/>
  <c r="W249" i="13"/>
  <c r="V249" i="13"/>
  <c r="T249" i="13"/>
  <c r="R249" i="13"/>
  <c r="S249" i="13"/>
  <c r="X249" i="13"/>
  <c r="U249" i="13"/>
  <c r="O249" i="13"/>
  <c r="Q222" i="13"/>
  <c r="P222" i="13"/>
  <c r="AC222" i="13"/>
  <c r="AB222" i="13"/>
  <c r="AA222" i="13"/>
  <c r="Z222" i="13"/>
  <c r="Y222" i="13"/>
  <c r="V222" i="13"/>
  <c r="T222" i="13"/>
  <c r="AE222" i="13"/>
  <c r="AD222" i="13"/>
  <c r="X222" i="13"/>
  <c r="W222" i="13"/>
  <c r="U222" i="13"/>
  <c r="S222" i="13"/>
  <c r="R222" i="13"/>
  <c r="O222" i="13"/>
  <c r="Q235" i="13"/>
  <c r="P235" i="13"/>
  <c r="AE235" i="13"/>
  <c r="AD235" i="13"/>
  <c r="AC235" i="13"/>
  <c r="AB235" i="13"/>
  <c r="AA235" i="13"/>
  <c r="Z235" i="13"/>
  <c r="Y235" i="13"/>
  <c r="W235" i="13"/>
  <c r="V235" i="13"/>
  <c r="T235" i="13"/>
  <c r="X235" i="13"/>
  <c r="U235" i="13"/>
  <c r="S235" i="13"/>
  <c r="R235" i="13"/>
  <c r="O235" i="13"/>
  <c r="Q250" i="13"/>
  <c r="P250" i="13"/>
  <c r="AE250" i="13"/>
  <c r="AD250" i="13"/>
  <c r="AC250" i="13"/>
  <c r="AB250" i="13"/>
  <c r="AA250" i="13"/>
  <c r="Z250" i="13"/>
  <c r="Y250" i="13"/>
  <c r="W250" i="13"/>
  <c r="V250" i="13"/>
  <c r="T250" i="13"/>
  <c r="X250" i="13"/>
  <c r="U250" i="13"/>
  <c r="S250" i="13"/>
  <c r="R250" i="13"/>
  <c r="O250" i="13"/>
  <c r="Q251" i="13"/>
  <c r="P251" i="13"/>
  <c r="AE251" i="13"/>
  <c r="AD251" i="13"/>
  <c r="AC251" i="13"/>
  <c r="AB251" i="13"/>
  <c r="AA251" i="13"/>
  <c r="Z251" i="13"/>
  <c r="Y251" i="13"/>
  <c r="W251" i="13"/>
  <c r="V251" i="13"/>
  <c r="T251" i="13"/>
  <c r="X251" i="13"/>
  <c r="U251" i="13"/>
  <c r="S251" i="13"/>
  <c r="R251" i="13"/>
  <c r="O251" i="13"/>
  <c r="Q224" i="13"/>
  <c r="P224" i="13"/>
  <c r="AC224" i="13"/>
  <c r="AB224" i="13"/>
  <c r="AA224" i="13"/>
  <c r="Z224" i="13"/>
  <c r="Y224" i="13"/>
  <c r="W224" i="13"/>
  <c r="V224" i="13"/>
  <c r="T224" i="13"/>
  <c r="AE224" i="13"/>
  <c r="AD224" i="13"/>
  <c r="R224" i="13"/>
  <c r="X224" i="13"/>
  <c r="U224" i="13"/>
  <c r="S224" i="13"/>
  <c r="O224" i="13"/>
  <c r="Z190" i="13"/>
  <c r="Y190" i="13"/>
  <c r="X190" i="13"/>
  <c r="W190" i="13"/>
  <c r="V190" i="13"/>
  <c r="U190" i="13"/>
  <c r="T190" i="13"/>
  <c r="S190" i="13"/>
  <c r="R190" i="13"/>
  <c r="Q190" i="13"/>
  <c r="P190" i="13"/>
  <c r="AE190" i="13"/>
  <c r="AD190" i="13"/>
  <c r="AC190" i="13"/>
  <c r="AB190" i="13"/>
  <c r="AA190" i="13"/>
  <c r="O190" i="13"/>
  <c r="Q248" i="13"/>
  <c r="P248" i="13"/>
  <c r="AE248" i="13"/>
  <c r="AD248" i="13"/>
  <c r="AC248" i="13"/>
  <c r="AB248" i="13"/>
  <c r="AA248" i="13"/>
  <c r="Z248" i="13"/>
  <c r="Y248" i="13"/>
  <c r="W248" i="13"/>
  <c r="V248" i="13"/>
  <c r="T248" i="13"/>
  <c r="X248" i="13"/>
  <c r="U248" i="13"/>
  <c r="S248" i="13"/>
  <c r="R248" i="13"/>
  <c r="O248" i="13"/>
  <c r="Q219" i="13"/>
  <c r="P219" i="13"/>
  <c r="AC219" i="13"/>
  <c r="AB219" i="13"/>
  <c r="AA219" i="13"/>
  <c r="Z219" i="13"/>
  <c r="Y219" i="13"/>
  <c r="T219" i="13"/>
  <c r="U219" i="13"/>
  <c r="S219" i="13"/>
  <c r="R219" i="13"/>
  <c r="AE219" i="13"/>
  <c r="V219" i="13"/>
  <c r="AD219" i="13"/>
  <c r="X219" i="13"/>
  <c r="W219" i="13"/>
  <c r="O219" i="13"/>
  <c r="Q257" i="13"/>
  <c r="P257" i="13"/>
  <c r="AE257" i="13"/>
  <c r="AD257" i="13"/>
  <c r="AC257" i="13"/>
  <c r="AB257" i="13"/>
  <c r="AA257" i="13"/>
  <c r="Z257" i="13"/>
  <c r="Y257" i="13"/>
  <c r="W257" i="13"/>
  <c r="V257" i="13"/>
  <c r="U257" i="13"/>
  <c r="T257" i="13"/>
  <c r="R257" i="13"/>
  <c r="S257" i="13"/>
  <c r="X257" i="13"/>
  <c r="O257" i="13"/>
  <c r="Q225" i="13"/>
  <c r="P225" i="13"/>
  <c r="AC225" i="13"/>
  <c r="AB225" i="13"/>
  <c r="AA225" i="13"/>
  <c r="Z225" i="13"/>
  <c r="Y225" i="13"/>
  <c r="W225" i="13"/>
  <c r="V225" i="13"/>
  <c r="T225" i="13"/>
  <c r="AE225" i="13"/>
  <c r="AD225" i="13"/>
  <c r="X225" i="13"/>
  <c r="U225" i="13"/>
  <c r="S225" i="13"/>
  <c r="R225" i="13"/>
  <c r="O225" i="13"/>
  <c r="Q214" i="13"/>
  <c r="P214" i="13"/>
  <c r="AC214" i="13"/>
  <c r="AB214" i="13"/>
  <c r="AA214" i="13"/>
  <c r="Z214" i="13"/>
  <c r="Y214" i="13"/>
  <c r="T214" i="13"/>
  <c r="AE214" i="13"/>
  <c r="AD214" i="13"/>
  <c r="X214" i="13"/>
  <c r="W214" i="13"/>
  <c r="V214" i="13"/>
  <c r="U214" i="13"/>
  <c r="S214" i="13"/>
  <c r="R214" i="13"/>
  <c r="O214" i="13"/>
  <c r="Q213" i="13"/>
  <c r="P213" i="13"/>
  <c r="AC213" i="13"/>
  <c r="AB213" i="13"/>
  <c r="AA213" i="13"/>
  <c r="Z213" i="13"/>
  <c r="Y213" i="13"/>
  <c r="T213" i="13"/>
  <c r="U213" i="13"/>
  <c r="S213" i="13"/>
  <c r="R213" i="13"/>
  <c r="AE213" i="13"/>
  <c r="V213" i="13"/>
  <c r="AD213" i="13"/>
  <c r="X213" i="13"/>
  <c r="W213" i="13"/>
  <c r="O213" i="13"/>
  <c r="L504" i="10"/>
  <c r="K505" i="10"/>
  <c r="K835" i="10"/>
  <c r="L834" i="10"/>
  <c r="K659" i="10"/>
  <c r="L658" i="10"/>
  <c r="K329" i="10"/>
  <c r="L328" i="10"/>
  <c r="X227" i="10"/>
  <c r="Z146" i="10"/>
  <c r="AI146" i="10" s="1"/>
  <c r="L1297" i="10"/>
  <c r="K1298" i="10"/>
  <c r="AG318" i="10"/>
  <c r="K1803" i="10"/>
  <c r="L1802" i="10"/>
  <c r="K900" i="10"/>
  <c r="L899" i="10"/>
  <c r="Y229" i="10"/>
  <c r="AH229" i="10" s="1"/>
  <c r="W310" i="10"/>
  <c r="Y310" i="10" s="1"/>
  <c r="AH310" i="10" s="1"/>
  <c r="L1033" i="10"/>
  <c r="K1034" i="10"/>
  <c r="W87" i="10"/>
  <c r="W159" i="10"/>
  <c r="Y78" i="10"/>
  <c r="AG295" i="10"/>
  <c r="K1759" i="10"/>
  <c r="L1758" i="10"/>
  <c r="L307" i="10"/>
  <c r="K308" i="10"/>
  <c r="L152" i="10"/>
  <c r="K153" i="10"/>
  <c r="L789" i="10"/>
  <c r="K790" i="10"/>
  <c r="AH68" i="10"/>
  <c r="AH72" i="10"/>
  <c r="L261" i="10"/>
  <c r="K262" i="10"/>
  <c r="W160" i="10"/>
  <c r="W88" i="10"/>
  <c r="Y79" i="10"/>
  <c r="K1671" i="10"/>
  <c r="L1670" i="10"/>
  <c r="W152" i="10"/>
  <c r="W80" i="10"/>
  <c r="Y71" i="10"/>
  <c r="K856" i="10"/>
  <c r="L855" i="10"/>
  <c r="K373" i="10"/>
  <c r="L372" i="10"/>
  <c r="K1231" i="10"/>
  <c r="L1230" i="10"/>
  <c r="K67" i="10"/>
  <c r="L66" i="10"/>
  <c r="W231" i="10"/>
  <c r="Y150" i="10"/>
  <c r="AH150" i="10" s="1"/>
  <c r="K1648" i="10"/>
  <c r="L1647" i="10"/>
  <c r="Y77" i="10"/>
  <c r="W158" i="10"/>
  <c r="W86" i="10"/>
  <c r="X153" i="10"/>
  <c r="X81" i="10"/>
  <c r="Z72" i="10"/>
  <c r="AI72" i="10" s="1"/>
  <c r="Y222" i="10"/>
  <c r="AH222" i="10" s="1"/>
  <c r="W303" i="10"/>
  <c r="Y303" i="10" s="1"/>
  <c r="AH303" i="10" s="1"/>
  <c r="K1211" i="10"/>
  <c r="L1210" i="10"/>
  <c r="W162" i="10"/>
  <c r="Y81" i="10"/>
  <c r="W90" i="10"/>
  <c r="W232" i="10"/>
  <c r="Y151" i="10"/>
  <c r="AH151" i="10" s="1"/>
  <c r="AG343" i="10"/>
  <c r="AG337" i="10"/>
  <c r="AH62" i="10"/>
  <c r="L1099" i="10"/>
  <c r="K1100" i="10"/>
  <c r="K1187" i="10"/>
  <c r="L1186" i="10"/>
  <c r="Z145" i="10"/>
  <c r="AI145" i="10" s="1"/>
  <c r="X226" i="10"/>
  <c r="W234" i="10"/>
  <c r="Y153" i="10"/>
  <c r="AH153" i="10" s="1"/>
  <c r="AG335" i="10"/>
  <c r="W224" i="10"/>
  <c r="Y143" i="10"/>
  <c r="AH143" i="10" s="1"/>
  <c r="K1011" i="10"/>
  <c r="L1010" i="10"/>
  <c r="L108" i="10"/>
  <c r="K109" i="10"/>
  <c r="W230" i="10"/>
  <c r="Y149" i="10"/>
  <c r="AH149" i="10" s="1"/>
  <c r="X154" i="10"/>
  <c r="X82" i="10"/>
  <c r="Z73" i="10"/>
  <c r="AI73" i="10" s="1"/>
  <c r="AG301" i="10"/>
  <c r="X157" i="10"/>
  <c r="Z76" i="10"/>
  <c r="AI76" i="10" s="1"/>
  <c r="X85" i="10"/>
  <c r="X225" i="10"/>
  <c r="Z144" i="10"/>
  <c r="AI144" i="10" s="1"/>
  <c r="K1142" i="10"/>
  <c r="L1141" i="10"/>
  <c r="AG327" i="10"/>
  <c r="K440" i="10"/>
  <c r="L439" i="10"/>
  <c r="AG336" i="10"/>
  <c r="W299" i="10"/>
  <c r="Y299" i="10" s="1"/>
  <c r="AH299" i="10" s="1"/>
  <c r="Y218" i="10"/>
  <c r="AH218" i="10" s="1"/>
  <c r="X229" i="10"/>
  <c r="Z148" i="10"/>
  <c r="AI148" i="10" s="1"/>
  <c r="AG306" i="10"/>
  <c r="K1583" i="10"/>
  <c r="L1582" i="10"/>
  <c r="L86" i="10"/>
  <c r="K87" i="10"/>
  <c r="K1253" i="10"/>
  <c r="L1252" i="10"/>
  <c r="AG299" i="10"/>
  <c r="W297" i="10"/>
  <c r="Y297" i="10" s="1"/>
  <c r="AH297" i="10" s="1"/>
  <c r="Y216" i="10"/>
  <c r="AH216" i="10" s="1"/>
  <c r="L1075" i="10"/>
  <c r="K1076" i="10"/>
  <c r="K1736" i="10"/>
  <c r="L1735" i="10"/>
  <c r="K416" i="10"/>
  <c r="L415" i="10"/>
  <c r="AG310" i="10"/>
  <c r="AG344" i="10"/>
  <c r="X152" i="10"/>
  <c r="X80" i="10"/>
  <c r="Z71" i="10"/>
  <c r="AI71" i="10" s="1"/>
  <c r="L813" i="10"/>
  <c r="K814" i="10"/>
  <c r="K880" i="10"/>
  <c r="L879" i="10"/>
  <c r="K285" i="10"/>
  <c r="L284" i="10"/>
  <c r="X159" i="10"/>
  <c r="Z78" i="10"/>
  <c r="AI78" i="10" s="1"/>
  <c r="X87" i="10"/>
  <c r="K548" i="10"/>
  <c r="L547" i="10"/>
  <c r="AG314" i="10"/>
  <c r="K1781" i="10"/>
  <c r="L1780" i="10"/>
  <c r="AH70" i="10"/>
  <c r="K395" i="10"/>
  <c r="L394" i="10"/>
  <c r="W163" i="10"/>
  <c r="W91" i="10"/>
  <c r="Y82" i="10"/>
  <c r="W235" i="10"/>
  <c r="Y154" i="10"/>
  <c r="AH154" i="10" s="1"/>
  <c r="W306" i="10"/>
  <c r="Y306" i="10" s="1"/>
  <c r="AH306" i="10" s="1"/>
  <c r="Y225" i="10"/>
  <c r="AH225" i="10" s="1"/>
  <c r="AG300" i="10"/>
  <c r="K1692" i="10"/>
  <c r="L1691" i="10"/>
  <c r="X231" i="10"/>
  <c r="Z150" i="10"/>
  <c r="AI150" i="10" s="1"/>
  <c r="L129" i="10"/>
  <c r="K130" i="10"/>
  <c r="L173" i="10"/>
  <c r="K174" i="10"/>
  <c r="K572" i="10"/>
  <c r="L571" i="10"/>
  <c r="AG338" i="10"/>
  <c r="X224" i="10"/>
  <c r="Z143" i="10"/>
  <c r="AI143" i="10" s="1"/>
  <c r="AG330" i="10"/>
  <c r="L1163" i="10"/>
  <c r="K1164" i="10"/>
  <c r="AH73" i="10"/>
  <c r="W236" i="10"/>
  <c r="Y155" i="10"/>
  <c r="AH155" i="10" s="1"/>
  <c r="AG347" i="10"/>
  <c r="K526" i="10"/>
  <c r="L525" i="10"/>
  <c r="K969" i="10"/>
  <c r="L968" i="10"/>
  <c r="L218" i="10"/>
  <c r="K219" i="10"/>
  <c r="AG329" i="10"/>
  <c r="X151" i="10"/>
  <c r="X79" i="10"/>
  <c r="Z70" i="10"/>
  <c r="AI70" i="10" s="1"/>
  <c r="AG359" i="10"/>
  <c r="K1276" i="10"/>
  <c r="L1275" i="10"/>
  <c r="X228" i="10"/>
  <c r="Z147" i="10"/>
  <c r="AI147" i="10" s="1"/>
  <c r="AG328" i="10"/>
  <c r="AH74" i="10"/>
  <c r="AG351" i="10"/>
  <c r="W298" i="10"/>
  <c r="Y298" i="10" s="1"/>
  <c r="AH298" i="10" s="1"/>
  <c r="Y217" i="10"/>
  <c r="AH217" i="10" s="1"/>
  <c r="AH66" i="10"/>
  <c r="K636" i="10"/>
  <c r="L635" i="10"/>
  <c r="L746" i="10"/>
  <c r="K747" i="10"/>
  <c r="L593" i="10"/>
  <c r="K594" i="10"/>
  <c r="X156" i="10"/>
  <c r="Z75" i="10"/>
  <c r="AI75" i="10" s="1"/>
  <c r="X84" i="10"/>
  <c r="W164" i="10"/>
  <c r="W92" i="10"/>
  <c r="Y83" i="10"/>
  <c r="AG294" i="10"/>
  <c r="AG290" i="10"/>
  <c r="L350" i="10"/>
  <c r="K351" i="10"/>
  <c r="W156" i="10"/>
  <c r="Y75" i="10"/>
  <c r="W84" i="10"/>
  <c r="X223" i="10"/>
  <c r="Z142" i="10"/>
  <c r="AI142" i="10" s="1"/>
  <c r="K20" i="10"/>
  <c r="L19" i="10"/>
  <c r="AG355" i="10"/>
  <c r="K1627" i="10"/>
  <c r="L1626" i="10"/>
  <c r="W308" i="10"/>
  <c r="Y308" i="10" s="1"/>
  <c r="AH308" i="10" s="1"/>
  <c r="Y227" i="10"/>
  <c r="AH227" i="10" s="1"/>
  <c r="Y226" i="10"/>
  <c r="AH226" i="10" s="1"/>
  <c r="W307" i="10"/>
  <c r="Y307" i="10" s="1"/>
  <c r="AH307" i="10" s="1"/>
  <c r="L196" i="10"/>
  <c r="K197" i="10"/>
  <c r="K1825" i="10"/>
  <c r="L1824" i="10"/>
  <c r="L702" i="10"/>
  <c r="K703" i="10"/>
  <c r="AG293" i="10"/>
  <c r="L240" i="10"/>
  <c r="K241" i="10"/>
  <c r="W228" i="10"/>
  <c r="Y147" i="10"/>
  <c r="AH147" i="10" s="1"/>
  <c r="AG284" i="10"/>
  <c r="K1715" i="10"/>
  <c r="L1714" i="10"/>
  <c r="W166" i="10"/>
  <c r="W94" i="10"/>
  <c r="Y85" i="10"/>
  <c r="K614" i="10"/>
  <c r="L613" i="10"/>
  <c r="AG353" i="10"/>
  <c r="L1119" i="10"/>
  <c r="K1120" i="10"/>
  <c r="X158" i="10"/>
  <c r="Z77" i="10"/>
  <c r="AI77" i="10" s="1"/>
  <c r="X86" i="10"/>
  <c r="L482" i="10"/>
  <c r="K483" i="10"/>
  <c r="K923" i="10"/>
  <c r="L922" i="10"/>
  <c r="L989" i="10"/>
  <c r="K990" i="10"/>
  <c r="L1053" i="10"/>
  <c r="K1054" i="10"/>
  <c r="L41" i="10"/>
  <c r="K42" i="10"/>
  <c r="K460" i="10"/>
  <c r="L459" i="10"/>
  <c r="AH76" i="10"/>
  <c r="K727" i="10"/>
  <c r="L726" i="10"/>
  <c r="X230" i="10"/>
  <c r="Z149" i="10"/>
  <c r="AI149" i="10" s="1"/>
  <c r="AH69" i="10"/>
  <c r="X302" i="10"/>
  <c r="Z302" i="10" s="1"/>
  <c r="AI302" i="10" s="1"/>
  <c r="Z221" i="10"/>
  <c r="AI221" i="10" s="1"/>
  <c r="X155" i="10"/>
  <c r="Z74" i="10"/>
  <c r="AI74" i="10" s="1"/>
  <c r="X83" i="10"/>
  <c r="W238" i="10"/>
  <c r="Y157" i="10"/>
  <c r="AH157" i="10" s="1"/>
  <c r="AG308" i="10"/>
  <c r="L681" i="10"/>
  <c r="K682" i="10"/>
  <c r="K1604" i="10"/>
  <c r="L1603" i="10"/>
  <c r="A145" i="1"/>
  <c r="AL26" i="8"/>
  <c r="AN4" i="8"/>
  <c r="AN5" i="8"/>
  <c r="AN6" i="8"/>
  <c r="AN7" i="8"/>
  <c r="AN3" i="8"/>
  <c r="AL7" i="8"/>
  <c r="AM7" i="8" s="1"/>
  <c r="AM21" i="8" s="1"/>
  <c r="AL6" i="8"/>
  <c r="AM6" i="8" s="1"/>
  <c r="AM20" i="8" s="1"/>
  <c r="AL5" i="8"/>
  <c r="AM5" i="8" s="1"/>
  <c r="AM19" i="8" s="1"/>
  <c r="AL4" i="8"/>
  <c r="AM4" i="8" s="1"/>
  <c r="AM18" i="8" s="1"/>
  <c r="AL3" i="8"/>
  <c r="AM3" i="8" s="1"/>
  <c r="AM17" i="8" s="1"/>
  <c r="L191" i="13" l="1"/>
  <c r="L217" i="13"/>
  <c r="L234" i="13"/>
  <c r="L220" i="13"/>
  <c r="L249" i="13"/>
  <c r="L246" i="13"/>
  <c r="L256" i="13"/>
  <c r="L216" i="13"/>
  <c r="L213" i="13"/>
  <c r="L258" i="13"/>
  <c r="L239" i="13"/>
  <c r="L214" i="13"/>
  <c r="L238" i="13"/>
  <c r="L237" i="13"/>
  <c r="L225" i="13"/>
  <c r="L236" i="13"/>
  <c r="L257" i="13"/>
  <c r="L252" i="13"/>
  <c r="L233" i="13"/>
  <c r="L219" i="13"/>
  <c r="L255" i="13"/>
  <c r="Q158" i="14"/>
  <c r="AD158" i="14"/>
  <c r="BI158" i="14"/>
  <c r="P158" i="14"/>
  <c r="Y158" i="14"/>
  <c r="BH158" i="14"/>
  <c r="AE158" i="14"/>
  <c r="X158" i="14"/>
  <c r="O158" i="14"/>
  <c r="V158" i="14"/>
  <c r="AC158" i="14"/>
  <c r="BG158" i="14"/>
  <c r="M158" i="14"/>
  <c r="BF158" i="14"/>
  <c r="AB158" i="14"/>
  <c r="BE158" i="14"/>
  <c r="W158" i="14"/>
  <c r="L158" i="14"/>
  <c r="BD158" i="14"/>
  <c r="G158" i="14"/>
  <c r="AA158" i="14"/>
  <c r="BC158" i="14"/>
  <c r="U158" i="14"/>
  <c r="K158" i="14"/>
  <c r="BB158" i="14"/>
  <c r="E158" i="14"/>
  <c r="Z158" i="14"/>
  <c r="BA158" i="14"/>
  <c r="T158" i="14"/>
  <c r="J158" i="14"/>
  <c r="AZ158" i="14"/>
  <c r="D158" i="14"/>
  <c r="N158" i="14"/>
  <c r="AY158" i="14"/>
  <c r="S158" i="14"/>
  <c r="I158" i="14"/>
  <c r="AX158" i="14"/>
  <c r="C158" i="14"/>
  <c r="H158" i="14"/>
  <c r="BK158" i="14"/>
  <c r="R158" i="14"/>
  <c r="F158" i="14"/>
  <c r="BJ158" i="14"/>
  <c r="L248" i="13"/>
  <c r="L215" i="13"/>
  <c r="L190" i="13"/>
  <c r="L247" i="13"/>
  <c r="AC157" i="14"/>
  <c r="K157" i="14"/>
  <c r="BG157" i="14"/>
  <c r="M157" i="14"/>
  <c r="F157" i="14"/>
  <c r="BF157" i="14"/>
  <c r="AB157" i="14"/>
  <c r="E157" i="14"/>
  <c r="L157" i="14"/>
  <c r="C157" i="14"/>
  <c r="Z157" i="14"/>
  <c r="BE157" i="14"/>
  <c r="J157" i="14"/>
  <c r="BD157" i="14"/>
  <c r="Y157" i="14"/>
  <c r="BC157" i="14"/>
  <c r="T157" i="14"/>
  <c r="I157" i="14"/>
  <c r="BB157" i="14"/>
  <c r="D157" i="14"/>
  <c r="X157" i="14"/>
  <c r="BA157" i="14"/>
  <c r="R157" i="14"/>
  <c r="H157" i="14"/>
  <c r="AZ157" i="14"/>
  <c r="Q157" i="14"/>
  <c r="W157" i="14"/>
  <c r="AY157" i="14"/>
  <c r="P157" i="14"/>
  <c r="G157" i="14"/>
  <c r="AX157" i="14"/>
  <c r="AE157" i="14"/>
  <c r="AA157" i="14"/>
  <c r="BK157" i="14"/>
  <c r="O157" i="14"/>
  <c r="V157" i="14"/>
  <c r="BJ157" i="14"/>
  <c r="AD157" i="14"/>
  <c r="U157" i="14"/>
  <c r="BI157" i="14"/>
  <c r="N157" i="14"/>
  <c r="S157" i="14"/>
  <c r="BH157" i="14"/>
  <c r="L224" i="13"/>
  <c r="L223" i="13"/>
  <c r="L251" i="13"/>
  <c r="L253" i="13"/>
  <c r="L250" i="13"/>
  <c r="L221" i="13"/>
  <c r="L235" i="13"/>
  <c r="L254" i="13"/>
  <c r="L222" i="13"/>
  <c r="L218" i="13"/>
  <c r="AU756" i="13"/>
  <c r="AU962" i="13"/>
  <c r="AU511" i="13"/>
  <c r="AU413" i="13"/>
  <c r="AU1024" i="13"/>
  <c r="AU808" i="13"/>
  <c r="AU422" i="13"/>
  <c r="AU1009" i="13"/>
  <c r="AU975" i="13"/>
  <c r="AU611" i="13"/>
  <c r="AU1034" i="13"/>
  <c r="AU1018" i="13"/>
  <c r="AU677" i="13"/>
  <c r="AU836" i="13"/>
  <c r="AU620" i="13"/>
  <c r="AU393" i="13"/>
  <c r="AU1109" i="13"/>
  <c r="AU977" i="13"/>
  <c r="AU854" i="13"/>
  <c r="AU629" i="13"/>
  <c r="AU1108" i="13"/>
  <c r="AU753" i="13"/>
  <c r="AU907" i="13"/>
  <c r="AU740" i="13"/>
  <c r="AU537" i="13"/>
  <c r="AU684" i="13"/>
  <c r="AU832" i="13"/>
  <c r="AU290" i="13"/>
  <c r="AU638" i="13"/>
  <c r="AU1031" i="13"/>
  <c r="AU889" i="13"/>
  <c r="AU459" i="13"/>
  <c r="AU440" i="13"/>
  <c r="AU955" i="13"/>
  <c r="AU477" i="13"/>
  <c r="AU776" i="13"/>
  <c r="AU524" i="13"/>
  <c r="AU898" i="13"/>
  <c r="AU298" i="13"/>
  <c r="AU789" i="13"/>
  <c r="AU462" i="13"/>
  <c r="AU923" i="13"/>
  <c r="AU880" i="13"/>
  <c r="AU999" i="13"/>
  <c r="AU550" i="13"/>
  <c r="AU421" i="13"/>
  <c r="AU822" i="13"/>
  <c r="AU1100" i="13"/>
  <c r="AU834" i="13"/>
  <c r="AU450" i="13"/>
  <c r="AU478" i="13"/>
  <c r="AU706" i="13"/>
  <c r="AU406" i="13"/>
  <c r="AU380" i="13"/>
  <c r="AU1110" i="13"/>
  <c r="AU835" i="13"/>
  <c r="AU691" i="13"/>
  <c r="AU916" i="13"/>
  <c r="AU553" i="13"/>
  <c r="AU1112" i="13"/>
  <c r="AU1114" i="13"/>
  <c r="AU645" i="13"/>
  <c r="AU718" i="13"/>
  <c r="AU1067" i="13"/>
  <c r="AU969" i="13"/>
  <c r="AU443" i="13"/>
  <c r="AU830" i="13"/>
  <c r="AU846" i="13"/>
  <c r="AU461" i="13"/>
  <c r="AU351" i="13"/>
  <c r="AU1047" i="13"/>
  <c r="AU833" i="13"/>
  <c r="AU658" i="13"/>
  <c r="AU671" i="13"/>
  <c r="AU1017" i="13"/>
  <c r="AU419" i="13"/>
  <c r="AU1086" i="13"/>
  <c r="AU558" i="13"/>
  <c r="AU737" i="13"/>
  <c r="AU762" i="13"/>
  <c r="AU700" i="13"/>
  <c r="AU333" i="13"/>
  <c r="AU1015" i="13"/>
  <c r="AU731" i="13"/>
  <c r="AU651" i="13"/>
  <c r="AU491" i="13"/>
  <c r="AU1040" i="13"/>
  <c r="AU1106" i="13"/>
  <c r="AU518" i="13"/>
  <c r="AU360" i="13"/>
  <c r="AU498" i="13"/>
  <c r="AU1080" i="13"/>
  <c r="AU342" i="13"/>
  <c r="AU782" i="13"/>
  <c r="AU551" i="13"/>
  <c r="AU324" i="13"/>
  <c r="AU829" i="13"/>
  <c r="AU936" i="13"/>
  <c r="AU755" i="13"/>
  <c r="AU484" i="13"/>
  <c r="AU815" i="13"/>
  <c r="AU557" i="13"/>
  <c r="AU1074" i="13"/>
  <c r="AU559" i="13"/>
  <c r="AU576" i="13"/>
  <c r="AU1093" i="13"/>
  <c r="AU1113" i="13"/>
  <c r="AU769" i="13"/>
  <c r="AU746" i="13"/>
  <c r="AU837" i="13"/>
  <c r="AU978" i="13"/>
  <c r="AU544" i="13"/>
  <c r="AU1054" i="13"/>
  <c r="AU929" i="13"/>
  <c r="AU556" i="13"/>
  <c r="AU984" i="13"/>
  <c r="AU428" i="13"/>
  <c r="AU1006" i="13"/>
  <c r="AU367" i="13"/>
  <c r="AU399" i="13"/>
  <c r="AU602" i="13"/>
  <c r="AU1111" i="13"/>
  <c r="AU555" i="13"/>
  <c r="AU554" i="13"/>
  <c r="AU568" i="13"/>
  <c r="AU739" i="13"/>
  <c r="AU475" i="13"/>
  <c r="AU697" i="13"/>
  <c r="AU699" i="13"/>
  <c r="AU1060" i="13"/>
  <c r="AU802" i="13"/>
  <c r="AU504" i="13"/>
  <c r="AU552" i="13"/>
  <c r="AU468" i="13"/>
  <c r="AU796" i="13"/>
  <c r="AU828" i="13"/>
  <c r="AU530" i="13"/>
  <c r="AU831" i="13"/>
  <c r="AU453" i="13"/>
  <c r="AU996" i="13"/>
  <c r="AU728" i="13"/>
  <c r="AU1107" i="13"/>
  <c r="AU1033" i="13"/>
  <c r="AU949" i="13"/>
  <c r="AU721" i="13"/>
  <c r="AU373" i="13"/>
  <c r="AU281" i="13"/>
  <c r="CQ158" i="14"/>
  <c r="CP158" i="14"/>
  <c r="CO158" i="14"/>
  <c r="DW158" i="14"/>
  <c r="CN158" i="14"/>
  <c r="DV158" i="14"/>
  <c r="CM158" i="14"/>
  <c r="DU158" i="14"/>
  <c r="CL158" i="14"/>
  <c r="DL158" i="14"/>
  <c r="CK158" i="14"/>
  <c r="DK158" i="14"/>
  <c r="CJ158" i="14"/>
  <c r="DT158" i="14"/>
  <c r="CI158" i="14"/>
  <c r="DS158" i="14"/>
  <c r="CH158" i="14"/>
  <c r="DR158" i="14"/>
  <c r="CG158" i="14"/>
  <c r="DQ158" i="14"/>
  <c r="CF158" i="14"/>
  <c r="DP158" i="14"/>
  <c r="CE158" i="14"/>
  <c r="DO158" i="14"/>
  <c r="DN158" i="14"/>
  <c r="DM158" i="14"/>
  <c r="CN157" i="14"/>
  <c r="DW157" i="14"/>
  <c r="CM157" i="14"/>
  <c r="DV157" i="14"/>
  <c r="CL157" i="14"/>
  <c r="DT157" i="14"/>
  <c r="CK157" i="14"/>
  <c r="DS157" i="14"/>
  <c r="CJ157" i="14"/>
  <c r="DR157" i="14"/>
  <c r="CI157" i="14"/>
  <c r="DQ157" i="14"/>
  <c r="CH157" i="14"/>
  <c r="DP157" i="14"/>
  <c r="CG157" i="14"/>
  <c r="DO157" i="14"/>
  <c r="CF157" i="14"/>
  <c r="DN157" i="14"/>
  <c r="CE157" i="14"/>
  <c r="DU157" i="14"/>
  <c r="CQ157" i="14"/>
  <c r="DM157" i="14"/>
  <c r="DL157" i="14"/>
  <c r="DK157" i="14"/>
  <c r="CP157" i="14"/>
  <c r="CO157" i="14"/>
  <c r="I156" i="13"/>
  <c r="CY158" i="14"/>
  <c r="BP158" i="14"/>
  <c r="AU158" i="14"/>
  <c r="CZ158" i="14"/>
  <c r="BO158" i="14"/>
  <c r="AT158" i="14"/>
  <c r="DA158" i="14"/>
  <c r="CD158" i="14"/>
  <c r="AS158" i="14"/>
  <c r="DD158" i="14"/>
  <c r="BN158" i="14"/>
  <c r="AR158" i="14"/>
  <c r="DC158" i="14"/>
  <c r="CC158" i="14"/>
  <c r="AQ158" i="14"/>
  <c r="DE158" i="14"/>
  <c r="DB158" i="14"/>
  <c r="CA158" i="14"/>
  <c r="AP158" i="14"/>
  <c r="DF158" i="14"/>
  <c r="BZ158" i="14"/>
  <c r="CB158" i="14"/>
  <c r="AO158" i="14"/>
  <c r="F156" i="13"/>
  <c r="J156" i="13"/>
  <c r="DG158" i="14"/>
  <c r="BY158" i="14"/>
  <c r="AN158" i="14"/>
  <c r="DH158" i="14"/>
  <c r="BX158" i="14"/>
  <c r="AM158" i="14"/>
  <c r="DI158" i="14"/>
  <c r="BW158" i="14"/>
  <c r="AL158" i="14"/>
  <c r="CT158" i="14"/>
  <c r="BV158" i="14"/>
  <c r="AK158" i="14"/>
  <c r="DJ158" i="14"/>
  <c r="BU158" i="14"/>
  <c r="AJ158" i="14"/>
  <c r="CU158" i="14"/>
  <c r="BT158" i="14"/>
  <c r="AI158" i="14"/>
  <c r="G156" i="13"/>
  <c r="H156" i="13"/>
  <c r="CV158" i="14"/>
  <c r="BS158" i="14"/>
  <c r="AH158" i="14"/>
  <c r="CW158" i="14"/>
  <c r="BR158" i="14"/>
  <c r="AW158" i="14"/>
  <c r="CX158" i="14"/>
  <c r="BQ158" i="14"/>
  <c r="AV158" i="14"/>
  <c r="B158" i="14"/>
  <c r="CU157" i="14"/>
  <c r="BV157" i="14"/>
  <c r="AJ157" i="14"/>
  <c r="G155" i="13"/>
  <c r="CV157" i="14"/>
  <c r="BU157" i="14"/>
  <c r="AI157" i="14"/>
  <c r="CW157" i="14"/>
  <c r="BT157" i="14"/>
  <c r="AH157" i="14"/>
  <c r="CX157" i="14"/>
  <c r="BS157" i="14"/>
  <c r="AW157" i="14"/>
  <c r="H155" i="13"/>
  <c r="CY157" i="14"/>
  <c r="BR157" i="14"/>
  <c r="AV157" i="14"/>
  <c r="CZ157" i="14"/>
  <c r="BQ157" i="14"/>
  <c r="AU157" i="14"/>
  <c r="DA157" i="14"/>
  <c r="BP157" i="14"/>
  <c r="AT157" i="14"/>
  <c r="DB157" i="14"/>
  <c r="BO157" i="14"/>
  <c r="AS157" i="14"/>
  <c r="F155" i="13"/>
  <c r="I155" i="13"/>
  <c r="DE157" i="14"/>
  <c r="CD157" i="14"/>
  <c r="AR157" i="14"/>
  <c r="DC157" i="14"/>
  <c r="BN157" i="14"/>
  <c r="AQ157" i="14"/>
  <c r="DF157" i="14"/>
  <c r="DD157" i="14"/>
  <c r="CB157" i="14"/>
  <c r="AP157" i="14"/>
  <c r="J155" i="13"/>
  <c r="DG157" i="14"/>
  <c r="CA157" i="14"/>
  <c r="CC157" i="14"/>
  <c r="AO157" i="14"/>
  <c r="DH157" i="14"/>
  <c r="BZ157" i="14"/>
  <c r="AN157" i="14"/>
  <c r="DI157" i="14"/>
  <c r="BY157" i="14"/>
  <c r="AM157" i="14"/>
  <c r="CT157" i="14"/>
  <c r="BX157" i="14"/>
  <c r="AL157" i="14"/>
  <c r="DJ157" i="14"/>
  <c r="BW157" i="14"/>
  <c r="AK157" i="14"/>
  <c r="B157" i="14"/>
  <c r="K945" i="10"/>
  <c r="L944" i="10"/>
  <c r="L768" i="10"/>
  <c r="K769" i="10"/>
  <c r="A240" i="14"/>
  <c r="A80" i="14"/>
  <c r="A62" i="14"/>
  <c r="A226" i="14"/>
  <c r="A61" i="14"/>
  <c r="A200" i="14"/>
  <c r="A222" i="14"/>
  <c r="A243" i="14"/>
  <c r="A57" i="14"/>
  <c r="A45" i="14"/>
  <c r="A137" i="14"/>
  <c r="A121" i="14"/>
  <c r="A154" i="14"/>
  <c r="A256" i="14"/>
  <c r="A141" i="14"/>
  <c r="A213" i="14"/>
  <c r="A29" i="14"/>
  <c r="A138" i="14"/>
  <c r="A74" i="14"/>
  <c r="A177" i="14"/>
  <c r="A72" i="14"/>
  <c r="A144" i="14"/>
  <c r="A197" i="14"/>
  <c r="A229" i="14"/>
  <c r="A86" i="14"/>
  <c r="A54" i="14"/>
  <c r="A48" i="14"/>
  <c r="A142" i="14"/>
  <c r="A273" i="14"/>
  <c r="A249" i="14"/>
  <c r="A248" i="14"/>
  <c r="A189" i="14"/>
  <c r="A49" i="14"/>
  <c r="A279" i="14"/>
  <c r="A210" i="14"/>
  <c r="A140" i="14"/>
  <c r="A160" i="14"/>
  <c r="A178" i="14"/>
  <c r="A188" i="14"/>
  <c r="A70" i="14"/>
  <c r="A271" i="14"/>
  <c r="A133" i="14"/>
  <c r="A105" i="14"/>
  <c r="A123" i="14"/>
  <c r="A198" i="14"/>
  <c r="A187" i="14"/>
  <c r="A224" i="14"/>
  <c r="A252" i="14"/>
  <c r="A211" i="14"/>
  <c r="A246" i="14"/>
  <c r="A263" i="14"/>
  <c r="A221" i="14"/>
  <c r="A268" i="14"/>
  <c r="A17" i="14"/>
  <c r="A60" i="14"/>
  <c r="A276" i="14"/>
  <c r="A242" i="14"/>
  <c r="A38" i="14"/>
  <c r="A250" i="14"/>
  <c r="A41" i="14"/>
  <c r="A82" i="14"/>
  <c r="A195" i="14"/>
  <c r="A56" i="14"/>
  <c r="A92" i="14"/>
  <c r="A228" i="14"/>
  <c r="A44" i="14"/>
  <c r="A125" i="14"/>
  <c r="A172" i="14"/>
  <c r="A208" i="14"/>
  <c r="A50" i="14"/>
  <c r="A218" i="14"/>
  <c r="A32" i="14"/>
  <c r="A100" i="14"/>
  <c r="A236" i="14"/>
  <c r="A14" i="14"/>
  <c r="A184" i="14"/>
  <c r="A164" i="14"/>
  <c r="A30" i="14"/>
  <c r="A12" i="14"/>
  <c r="A78" i="14"/>
  <c r="A260" i="14"/>
  <c r="A27" i="14"/>
  <c r="A11" i="14"/>
  <c r="A69" i="14"/>
  <c r="A176" i="14"/>
  <c r="A146" i="14"/>
  <c r="A51" i="14"/>
  <c r="A255" i="14"/>
  <c r="A282" i="14"/>
  <c r="A68" i="14"/>
  <c r="A58" i="14"/>
  <c r="A110" i="14"/>
  <c r="A111" i="14"/>
  <c r="A258" i="14"/>
  <c r="A270" i="14"/>
  <c r="A31" i="14"/>
  <c r="A163" i="14"/>
  <c r="A101" i="14"/>
  <c r="A244" i="14"/>
  <c r="A115" i="14"/>
  <c r="A186" i="14"/>
  <c r="A128" i="14"/>
  <c r="A233" i="14"/>
  <c r="A23" i="14"/>
  <c r="A247" i="14"/>
  <c r="A22" i="14"/>
  <c r="A129" i="14"/>
  <c r="A97" i="14"/>
  <c r="A59" i="14"/>
  <c r="A93" i="14"/>
  <c r="A37" i="14"/>
  <c r="A167" i="14"/>
  <c r="A26" i="14"/>
  <c r="A66" i="14"/>
  <c r="A90" i="14"/>
  <c r="A10" i="14"/>
  <c r="A175" i="14"/>
  <c r="A134" i="14"/>
  <c r="A87" i="14"/>
  <c r="A28" i="14"/>
  <c r="A94" i="14"/>
  <c r="A64" i="14"/>
  <c r="A24" i="14"/>
  <c r="A8" i="14"/>
  <c r="A136" i="14"/>
  <c r="A67" i="14"/>
  <c r="A7" i="14"/>
  <c r="A150" i="14"/>
  <c r="A113" i="14"/>
  <c r="A18" i="14"/>
  <c r="A96" i="14"/>
  <c r="A107" i="14"/>
  <c r="A127" i="14"/>
  <c r="A202" i="14"/>
  <c r="A275" i="14"/>
  <c r="A214" i="14"/>
  <c r="A217" i="14"/>
  <c r="A20" i="14"/>
  <c r="A165" i="14"/>
  <c r="A36" i="14"/>
  <c r="A277" i="14"/>
  <c r="A261" i="14"/>
  <c r="A84" i="14"/>
  <c r="A43" i="14"/>
  <c r="A238" i="14"/>
  <c r="A201" i="14"/>
  <c r="A253" i="14"/>
  <c r="A16" i="14"/>
  <c r="A278" i="14"/>
  <c r="A91" i="14"/>
  <c r="A130" i="14"/>
  <c r="A118" i="14"/>
  <c r="A281" i="14"/>
  <c r="A245" i="14"/>
  <c r="A15" i="14"/>
  <c r="A257" i="14"/>
  <c r="A153" i="14"/>
  <c r="A152" i="14"/>
  <c r="A147" i="14"/>
  <c r="A168" i="14"/>
  <c r="A116" i="14"/>
  <c r="A132" i="14"/>
  <c r="A191" i="14"/>
  <c r="A269" i="14"/>
  <c r="A77" i="14"/>
  <c r="A262" i="14"/>
  <c r="A272" i="14"/>
  <c r="A196" i="14"/>
  <c r="A88" i="14"/>
  <c r="A171" i="14"/>
  <c r="A239" i="14"/>
  <c r="A161" i="14"/>
  <c r="A219" i="14"/>
  <c r="A120" i="14"/>
  <c r="A266" i="14"/>
  <c r="A159" i="14"/>
  <c r="A274" i="14"/>
  <c r="A106" i="14"/>
  <c r="A122" i="14"/>
  <c r="A25" i="14"/>
  <c r="A225" i="14"/>
  <c r="A85" i="14"/>
  <c r="A126" i="14"/>
  <c r="A231" i="14"/>
  <c r="A206" i="14"/>
  <c r="A89" i="14"/>
  <c r="A174" i="14"/>
  <c r="A230" i="14"/>
  <c r="A98" i="14"/>
  <c r="A13" i="14"/>
  <c r="A162" i="14"/>
  <c r="A108" i="14"/>
  <c r="A131" i="14"/>
  <c r="A151" i="14"/>
  <c r="A95" i="14"/>
  <c r="A185" i="14"/>
  <c r="A75" i="14"/>
  <c r="A53" i="14"/>
  <c r="A166" i="14"/>
  <c r="A102" i="14"/>
  <c r="A63" i="14"/>
  <c r="A47" i="14"/>
  <c r="A73" i="14"/>
  <c r="A6" i="14"/>
  <c r="A232" i="14"/>
  <c r="A103" i="14"/>
  <c r="A235" i="14"/>
  <c r="A156" i="14"/>
  <c r="A119" i="14"/>
  <c r="A52" i="14"/>
  <c r="A182" i="14"/>
  <c r="A104" i="14"/>
  <c r="A259" i="14"/>
  <c r="A216" i="14"/>
  <c r="A179" i="14"/>
  <c r="A34" i="14"/>
  <c r="A124" i="14"/>
  <c r="A76" i="14"/>
  <c r="A149" i="14"/>
  <c r="A193" i="14"/>
  <c r="A143" i="14"/>
  <c r="A139" i="14"/>
  <c r="A21" i="14"/>
  <c r="A81" i="14"/>
  <c r="A265" i="14"/>
  <c r="A79" i="14"/>
  <c r="A251" i="14"/>
  <c r="A148" i="14"/>
  <c r="A264" i="14"/>
  <c r="A180" i="14"/>
  <c r="A71" i="14"/>
  <c r="A55" i="14"/>
  <c r="A212" i="14"/>
  <c r="A183" i="14"/>
  <c r="A109" i="14"/>
  <c r="A9" i="14"/>
  <c r="A203" i="14"/>
  <c r="A173" i="14"/>
  <c r="A181" i="14"/>
  <c r="A234" i="14"/>
  <c r="A42" i="14"/>
  <c r="A5" i="14"/>
  <c r="A169" i="14"/>
  <c r="A223" i="14"/>
  <c r="A199" i="14"/>
  <c r="A227" i="14"/>
  <c r="A192" i="14"/>
  <c r="A170" i="14"/>
  <c r="A40" i="14"/>
  <c r="A280" i="14"/>
  <c r="A117" i="14"/>
  <c r="A205" i="14"/>
  <c r="A135" i="14"/>
  <c r="A207" i="14"/>
  <c r="A145" i="14"/>
  <c r="A83" i="14"/>
  <c r="A194" i="14"/>
  <c r="A112" i="14"/>
  <c r="A209" i="14"/>
  <c r="A155" i="14"/>
  <c r="A204" i="14"/>
  <c r="A114" i="14"/>
  <c r="A254" i="14"/>
  <c r="A19" i="14"/>
  <c r="A190" i="14"/>
  <c r="A267" i="14"/>
  <c r="A35" i="14"/>
  <c r="A215" i="14"/>
  <c r="A46" i="14"/>
  <c r="A237" i="14"/>
  <c r="A39" i="14"/>
  <c r="A220" i="14"/>
  <c r="A65" i="14"/>
  <c r="A33" i="14"/>
  <c r="A241" i="14"/>
  <c r="A99" i="14"/>
  <c r="CC251" i="13"/>
  <c r="CC220" i="13"/>
  <c r="CC258" i="13"/>
  <c r="CC214" i="13"/>
  <c r="CC213" i="13"/>
  <c r="CC191" i="13"/>
  <c r="CC237" i="13"/>
  <c r="CC250" i="13"/>
  <c r="CC222" i="13"/>
  <c r="CC225" i="13"/>
  <c r="CC233" i="13"/>
  <c r="CC249" i="13"/>
  <c r="CC238" i="13"/>
  <c r="CC257" i="13"/>
  <c r="CC217" i="13"/>
  <c r="CC236" i="13"/>
  <c r="CC216" i="13"/>
  <c r="CC235" i="13"/>
  <c r="CC252" i="13"/>
  <c r="CC223" i="13"/>
  <c r="CC255" i="13"/>
  <c r="CC218" i="13"/>
  <c r="CC234" i="13"/>
  <c r="CC246" i="13"/>
  <c r="CC253" i="13"/>
  <c r="CC256" i="13"/>
  <c r="CC190" i="13"/>
  <c r="CC247" i="13"/>
  <c r="CC254" i="13"/>
  <c r="CC239" i="13"/>
  <c r="CC219" i="13"/>
  <c r="CC215" i="13"/>
  <c r="CC221" i="13"/>
  <c r="CC248" i="13"/>
  <c r="CC224" i="13"/>
  <c r="L329" i="10"/>
  <c r="K330" i="10"/>
  <c r="L659" i="10"/>
  <c r="K660" i="10"/>
  <c r="K836" i="10"/>
  <c r="L835" i="10"/>
  <c r="K506" i="10"/>
  <c r="L505" i="10"/>
  <c r="L174" i="10"/>
  <c r="K175" i="10"/>
  <c r="W100" i="10"/>
  <c r="W172" i="10"/>
  <c r="Y91" i="10"/>
  <c r="K417" i="10"/>
  <c r="L416" i="10"/>
  <c r="K1584" i="10"/>
  <c r="L1583" i="10"/>
  <c r="X306" i="10"/>
  <c r="Z306" i="10" s="1"/>
  <c r="AI306" i="10" s="1"/>
  <c r="Z225" i="10"/>
  <c r="AI225" i="10" s="1"/>
  <c r="L1011" i="10"/>
  <c r="K1012" i="10"/>
  <c r="X162" i="10"/>
  <c r="X90" i="10"/>
  <c r="Z81" i="10"/>
  <c r="AI81" i="10" s="1"/>
  <c r="L856" i="10"/>
  <c r="K857" i="10"/>
  <c r="W240" i="10"/>
  <c r="Y159" i="10"/>
  <c r="AH159" i="10" s="1"/>
  <c r="K352" i="10"/>
  <c r="L351" i="10"/>
  <c r="K220" i="10"/>
  <c r="L219" i="10"/>
  <c r="W244" i="10"/>
  <c r="Y163" i="10"/>
  <c r="AH163" i="10" s="1"/>
  <c r="X240" i="10"/>
  <c r="Z159" i="10"/>
  <c r="AI159" i="10" s="1"/>
  <c r="X166" i="10"/>
  <c r="Z85" i="10"/>
  <c r="AI85" i="10" s="1"/>
  <c r="X94" i="10"/>
  <c r="X234" i="10"/>
  <c r="Z153" i="10"/>
  <c r="AI153" i="10" s="1"/>
  <c r="AH71" i="10"/>
  <c r="W168" i="10"/>
  <c r="W96" i="10"/>
  <c r="Y87" i="10"/>
  <c r="K924" i="10"/>
  <c r="L923" i="10"/>
  <c r="X167" i="10"/>
  <c r="X95" i="10"/>
  <c r="Z86" i="10"/>
  <c r="AI86" i="10" s="1"/>
  <c r="K1165" i="10"/>
  <c r="L1164" i="10"/>
  <c r="K131" i="10"/>
  <c r="L130" i="10"/>
  <c r="W305" i="10"/>
  <c r="Y305" i="10" s="1"/>
  <c r="AH305" i="10" s="1"/>
  <c r="Y224" i="10"/>
  <c r="AH224" i="10" s="1"/>
  <c r="W167" i="10"/>
  <c r="W95" i="10"/>
  <c r="Y86" i="10"/>
  <c r="W161" i="10"/>
  <c r="Y80" i="10"/>
  <c r="W89" i="10"/>
  <c r="K1035" i="10"/>
  <c r="L1034" i="10"/>
  <c r="L636" i="10"/>
  <c r="K637" i="10"/>
  <c r="K396" i="10"/>
  <c r="L395" i="10"/>
  <c r="K286" i="10"/>
  <c r="L285" i="10"/>
  <c r="X238" i="10"/>
  <c r="Z157" i="10"/>
  <c r="AI157" i="10" s="1"/>
  <c r="W239" i="10"/>
  <c r="Y158" i="10"/>
  <c r="AH158" i="10" s="1"/>
  <c r="Y152" i="10"/>
  <c r="AH152" i="10" s="1"/>
  <c r="W233" i="10"/>
  <c r="K484" i="10"/>
  <c r="L483" i="10"/>
  <c r="X239" i="10"/>
  <c r="Z158" i="10"/>
  <c r="AI158" i="10" s="1"/>
  <c r="W309" i="10"/>
  <c r="Y309" i="10" s="1"/>
  <c r="AH309" i="10" s="1"/>
  <c r="Y228" i="10"/>
  <c r="AH228" i="10" s="1"/>
  <c r="K1628" i="10"/>
  <c r="L1627" i="10"/>
  <c r="L969" i="10"/>
  <c r="K970" i="10"/>
  <c r="K1737" i="10"/>
  <c r="L1736" i="10"/>
  <c r="X310" i="10"/>
  <c r="Z310" i="10" s="1"/>
  <c r="AI310" i="10" s="1"/>
  <c r="Z229" i="10"/>
  <c r="AI229" i="10" s="1"/>
  <c r="AH77" i="10"/>
  <c r="K1121" i="10"/>
  <c r="L1120" i="10"/>
  <c r="K242" i="10"/>
  <c r="L241" i="10"/>
  <c r="X312" i="10"/>
  <c r="Z312" i="10" s="1"/>
  <c r="AI312" i="10" s="1"/>
  <c r="Z231" i="10"/>
  <c r="AI231" i="10" s="1"/>
  <c r="L880" i="10"/>
  <c r="K881" i="10"/>
  <c r="L1076" i="10"/>
  <c r="K1077" i="10"/>
  <c r="K1672" i="10"/>
  <c r="L1671" i="10"/>
  <c r="K791" i="10"/>
  <c r="L790" i="10"/>
  <c r="K461" i="10"/>
  <c r="L460" i="10"/>
  <c r="K527" i="10"/>
  <c r="L526" i="10"/>
  <c r="K815" i="10"/>
  <c r="L814" i="10"/>
  <c r="W315" i="10"/>
  <c r="Y315" i="10" s="1"/>
  <c r="AH315" i="10" s="1"/>
  <c r="Y234" i="10"/>
  <c r="AH234" i="10" s="1"/>
  <c r="K1649" i="10"/>
  <c r="L1648" i="10"/>
  <c r="AH79" i="10"/>
  <c r="X164" i="10"/>
  <c r="X92" i="10"/>
  <c r="Z83" i="10"/>
  <c r="AI83" i="10" s="1"/>
  <c r="X309" i="10"/>
  <c r="Z309" i="10" s="1"/>
  <c r="AI309" i="10" s="1"/>
  <c r="Z228" i="10"/>
  <c r="AI228" i="10" s="1"/>
  <c r="K1693" i="10"/>
  <c r="L1692" i="10"/>
  <c r="X163" i="10"/>
  <c r="X91" i="10"/>
  <c r="Z82" i="10"/>
  <c r="AI82" i="10" s="1"/>
  <c r="X307" i="10"/>
  <c r="Z307" i="10" s="1"/>
  <c r="AI307" i="10" s="1"/>
  <c r="Z226" i="10"/>
  <c r="AI226" i="10" s="1"/>
  <c r="W313" i="10"/>
  <c r="Y313" i="10" s="1"/>
  <c r="AH313" i="10" s="1"/>
  <c r="Y232" i="10"/>
  <c r="AH232" i="10" s="1"/>
  <c r="W169" i="10"/>
  <c r="W97" i="10"/>
  <c r="Y88" i="10"/>
  <c r="K154" i="10"/>
  <c r="L153" i="10"/>
  <c r="L900" i="10"/>
  <c r="K901" i="10"/>
  <c r="W237" i="10"/>
  <c r="Y156" i="10"/>
  <c r="AH156" i="10" s="1"/>
  <c r="K683" i="10"/>
  <c r="L682" i="10"/>
  <c r="AH83" i="10"/>
  <c r="X235" i="10"/>
  <c r="Z154" i="10"/>
  <c r="AI154" i="10" s="1"/>
  <c r="W171" i="10"/>
  <c r="Y90" i="10"/>
  <c r="W99" i="10"/>
  <c r="W312" i="10"/>
  <c r="Y312" i="10" s="1"/>
  <c r="AH312" i="10" s="1"/>
  <c r="Y231" i="10"/>
  <c r="AH231" i="10" s="1"/>
  <c r="W241" i="10"/>
  <c r="Y160" i="10"/>
  <c r="AH160" i="10" s="1"/>
  <c r="K1716" i="10"/>
  <c r="L1715" i="10"/>
  <c r="K1055" i="10"/>
  <c r="L1054" i="10"/>
  <c r="K704" i="10"/>
  <c r="L703" i="10"/>
  <c r="L20" i="10"/>
  <c r="K21" i="10"/>
  <c r="W173" i="10"/>
  <c r="Y92" i="10"/>
  <c r="W101" i="10"/>
  <c r="K1277" i="10"/>
  <c r="L1276" i="10"/>
  <c r="X305" i="10"/>
  <c r="Z305" i="10" s="1"/>
  <c r="AI305" i="10" s="1"/>
  <c r="Z224" i="10"/>
  <c r="AI224" i="10" s="1"/>
  <c r="Z80" i="10"/>
  <c r="AI80" i="10" s="1"/>
  <c r="X89" i="10"/>
  <c r="X161" i="10"/>
  <c r="AH81" i="10"/>
  <c r="L262" i="10"/>
  <c r="K263" i="10"/>
  <c r="L308" i="10"/>
  <c r="K309" i="10"/>
  <c r="K1804" i="10"/>
  <c r="L1803" i="10"/>
  <c r="W247" i="10"/>
  <c r="Y166" i="10"/>
  <c r="AH166" i="10" s="1"/>
  <c r="X236" i="10"/>
  <c r="Z155" i="10"/>
  <c r="AI155" i="10" s="1"/>
  <c r="W245" i="10"/>
  <c r="Y164" i="10"/>
  <c r="AH164" i="10" s="1"/>
  <c r="L1781" i="10"/>
  <c r="K1782" i="10"/>
  <c r="X233" i="10"/>
  <c r="Z152" i="10"/>
  <c r="AI152" i="10" s="1"/>
  <c r="L440" i="10"/>
  <c r="K441" i="10"/>
  <c r="W311" i="10"/>
  <c r="Y311" i="10" s="1"/>
  <c r="AH311" i="10" s="1"/>
  <c r="Y230" i="10"/>
  <c r="AH230" i="10" s="1"/>
  <c r="L1187" i="10"/>
  <c r="K1188" i="10"/>
  <c r="W243" i="10"/>
  <c r="Y162" i="10"/>
  <c r="AH162" i="10" s="1"/>
  <c r="K68" i="10"/>
  <c r="L67" i="10"/>
  <c r="K748" i="10"/>
  <c r="L747" i="10"/>
  <c r="X311" i="10"/>
  <c r="Z311" i="10" s="1"/>
  <c r="AI311" i="10" s="1"/>
  <c r="Z230" i="10"/>
  <c r="AI230" i="10" s="1"/>
  <c r="K991" i="10"/>
  <c r="L990" i="10"/>
  <c r="K615" i="10"/>
  <c r="L614" i="10"/>
  <c r="X304" i="10"/>
  <c r="Z304" i="10" s="1"/>
  <c r="AI304" i="10" s="1"/>
  <c r="Z223" i="10"/>
  <c r="AI223" i="10" s="1"/>
  <c r="X165" i="10"/>
  <c r="X93" i="10"/>
  <c r="Z84" i="10"/>
  <c r="AI84" i="10" s="1"/>
  <c r="Y236" i="10"/>
  <c r="AH236" i="10" s="1"/>
  <c r="W317" i="10"/>
  <c r="Y317" i="10" s="1"/>
  <c r="AH317" i="10" s="1"/>
  <c r="K1101" i="10"/>
  <c r="L1100" i="10"/>
  <c r="K1605" i="10"/>
  <c r="L1604" i="10"/>
  <c r="L42" i="10"/>
  <c r="K43" i="10"/>
  <c r="AH85" i="10"/>
  <c r="L1825" i="10"/>
  <c r="K1826" i="10"/>
  <c r="K1254" i="10"/>
  <c r="L1253" i="10"/>
  <c r="L1211" i="10"/>
  <c r="K1212" i="10"/>
  <c r="L1231" i="10"/>
  <c r="K1232" i="10"/>
  <c r="K1760" i="10"/>
  <c r="L1759" i="10"/>
  <c r="L1298" i="10"/>
  <c r="K1299" i="10"/>
  <c r="W319" i="10"/>
  <c r="Y319" i="10" s="1"/>
  <c r="AH319" i="10" s="1"/>
  <c r="Y238" i="10"/>
  <c r="AH238" i="10" s="1"/>
  <c r="K728" i="10"/>
  <c r="L727" i="10"/>
  <c r="W175" i="10"/>
  <c r="Y94" i="10"/>
  <c r="W103" i="10"/>
  <c r="K198" i="10"/>
  <c r="L197" i="10"/>
  <c r="X237" i="10"/>
  <c r="Z156" i="10"/>
  <c r="AI156" i="10" s="1"/>
  <c r="X160" i="10"/>
  <c r="X88" i="10"/>
  <c r="Z79" i="10"/>
  <c r="AI79" i="10" s="1"/>
  <c r="W316" i="10"/>
  <c r="Y316" i="10" s="1"/>
  <c r="AH316" i="10" s="1"/>
  <c r="Y235" i="10"/>
  <c r="AH235" i="10" s="1"/>
  <c r="L87" i="10"/>
  <c r="K88" i="10"/>
  <c r="K110" i="10"/>
  <c r="L109" i="10"/>
  <c r="K595" i="10"/>
  <c r="L594" i="10"/>
  <c r="L548" i="10"/>
  <c r="K549" i="10"/>
  <c r="L1142" i="10"/>
  <c r="K1143" i="10"/>
  <c r="L373" i="10"/>
  <c r="K374" i="10"/>
  <c r="W165" i="10"/>
  <c r="W93" i="10"/>
  <c r="Y84" i="10"/>
  <c r="X232" i="10"/>
  <c r="Z151" i="10"/>
  <c r="AI151" i="10" s="1"/>
  <c r="AH75" i="10"/>
  <c r="L572" i="10"/>
  <c r="K573" i="10"/>
  <c r="AH82" i="10"/>
  <c r="X168" i="10"/>
  <c r="X96" i="10"/>
  <c r="Z87" i="10"/>
  <c r="AI87" i="10" s="1"/>
  <c r="AH78" i="10"/>
  <c r="X308" i="10"/>
  <c r="Z308" i="10" s="1"/>
  <c r="AI308" i="10" s="1"/>
  <c r="Z227" i="10"/>
  <c r="AI227" i="10" s="1"/>
  <c r="BH711" i="13" l="1"/>
  <c r="BG711" i="13"/>
  <c r="BF711" i="13"/>
  <c r="BE711" i="13"/>
  <c r="BD711" i="13"/>
  <c r="BC711" i="13"/>
  <c r="BB711" i="13"/>
  <c r="BA711" i="13"/>
  <c r="AZ711" i="13"/>
  <c r="AY711" i="13"/>
  <c r="AX711" i="13"/>
  <c r="AW711" i="13"/>
  <c r="BY711" i="13"/>
  <c r="BX711" i="13"/>
  <c r="BW711" i="13"/>
  <c r="BV711" i="13"/>
  <c r="BU711" i="13"/>
  <c r="BT711" i="13"/>
  <c r="BS711" i="13"/>
  <c r="BR711" i="13"/>
  <c r="BQ711" i="13"/>
  <c r="BP711" i="13"/>
  <c r="BO711" i="13"/>
  <c r="BN711" i="13"/>
  <c r="BM711" i="13"/>
  <c r="BL711" i="13"/>
  <c r="BK711" i="13"/>
  <c r="BJ711" i="13"/>
  <c r="BI711" i="13"/>
  <c r="AV711" i="13"/>
  <c r="BO712" i="13"/>
  <c r="BN712" i="13"/>
  <c r="BM712" i="13"/>
  <c r="BL712" i="13"/>
  <c r="BK712" i="13"/>
  <c r="BJ712" i="13"/>
  <c r="BI712" i="13"/>
  <c r="BH712" i="13"/>
  <c r="BG712" i="13"/>
  <c r="BF712" i="13"/>
  <c r="BE712" i="13"/>
  <c r="BD712" i="13"/>
  <c r="BC712" i="13"/>
  <c r="BB712" i="13"/>
  <c r="BA712" i="13"/>
  <c r="AZ712" i="13"/>
  <c r="AY712" i="13"/>
  <c r="AX712" i="13"/>
  <c r="AW712" i="13"/>
  <c r="BY712" i="13"/>
  <c r="BX712" i="13"/>
  <c r="BW712" i="13"/>
  <c r="BV712" i="13"/>
  <c r="BU712" i="13"/>
  <c r="BT712" i="13"/>
  <c r="BS712" i="13"/>
  <c r="BR712" i="13"/>
  <c r="BQ712" i="13"/>
  <c r="BP712" i="13"/>
  <c r="AV712" i="13"/>
  <c r="BL990" i="13"/>
  <c r="BK990" i="13"/>
  <c r="BJ990" i="13"/>
  <c r="BI990" i="13"/>
  <c r="BH990" i="13"/>
  <c r="BG990" i="13"/>
  <c r="BF990" i="13"/>
  <c r="BE990" i="13"/>
  <c r="BD990" i="13"/>
  <c r="BC990" i="13"/>
  <c r="BB990" i="13"/>
  <c r="BA990" i="13"/>
  <c r="AZ990" i="13"/>
  <c r="AY990" i="13"/>
  <c r="AX990" i="13"/>
  <c r="AW990" i="13"/>
  <c r="BY990" i="13"/>
  <c r="BX990" i="13"/>
  <c r="BW990" i="13"/>
  <c r="BV990" i="13"/>
  <c r="BU990" i="13"/>
  <c r="BT990" i="13"/>
  <c r="BS990" i="13"/>
  <c r="BR990" i="13"/>
  <c r="BQ990" i="13"/>
  <c r="BP990" i="13"/>
  <c r="BO990" i="13"/>
  <c r="BN990" i="13"/>
  <c r="BM990" i="13"/>
  <c r="AV990" i="13"/>
  <c r="BE989" i="13"/>
  <c r="BD989" i="13"/>
  <c r="BC989" i="13"/>
  <c r="BB989" i="13"/>
  <c r="BA989" i="13"/>
  <c r="AZ989" i="13"/>
  <c r="AY989" i="13"/>
  <c r="AX989" i="13"/>
  <c r="AW989" i="13"/>
  <c r="BY989" i="13"/>
  <c r="BX989" i="13"/>
  <c r="BW989" i="13"/>
  <c r="BV989" i="13"/>
  <c r="BU989" i="13"/>
  <c r="BT989" i="13"/>
  <c r="BS989" i="13"/>
  <c r="BR989" i="13"/>
  <c r="BQ989" i="13"/>
  <c r="BP989" i="13"/>
  <c r="BO989" i="13"/>
  <c r="BN989" i="13"/>
  <c r="BM989" i="13"/>
  <c r="BL989" i="13"/>
  <c r="BK989" i="13"/>
  <c r="BJ989" i="13"/>
  <c r="BI989" i="13"/>
  <c r="BH989" i="13"/>
  <c r="BG989" i="13"/>
  <c r="BF989" i="13"/>
  <c r="AV989" i="13"/>
  <c r="AU665" i="13"/>
  <c r="AU863" i="13"/>
  <c r="AU435" i="13"/>
  <c r="AU387" i="13"/>
  <c r="AU307" i="13"/>
  <c r="AU713" i="13"/>
  <c r="AU943" i="13"/>
  <c r="AU585" i="13"/>
  <c r="AU991" i="13"/>
  <c r="BW156" i="13"/>
  <c r="BV156" i="13"/>
  <c r="BU156" i="13"/>
  <c r="BT156" i="13"/>
  <c r="BS156" i="13"/>
  <c r="BR156" i="13"/>
  <c r="BQ156" i="13"/>
  <c r="BP156" i="13"/>
  <c r="BO156" i="13"/>
  <c r="BN156" i="13"/>
  <c r="BM156" i="13"/>
  <c r="BY156" i="13"/>
  <c r="BX156" i="13"/>
  <c r="BT155" i="13"/>
  <c r="BS155" i="13"/>
  <c r="BR155" i="13"/>
  <c r="BQ155" i="13"/>
  <c r="BP155" i="13"/>
  <c r="BO155" i="13"/>
  <c r="BN155" i="13"/>
  <c r="BM155" i="13"/>
  <c r="BY155" i="13"/>
  <c r="BX155" i="13"/>
  <c r="BW155" i="13"/>
  <c r="BU155" i="13"/>
  <c r="BV155" i="13"/>
  <c r="BI156" i="13"/>
  <c r="BH156" i="13"/>
  <c r="BG156" i="13"/>
  <c r="BK156" i="13"/>
  <c r="BF156" i="13"/>
  <c r="BE156" i="13"/>
  <c r="BD156" i="13"/>
  <c r="BC156" i="13"/>
  <c r="BB156" i="13"/>
  <c r="BA156" i="13"/>
  <c r="AY156" i="13"/>
  <c r="AZ156" i="13"/>
  <c r="AX156" i="13"/>
  <c r="AW156" i="13"/>
  <c r="BL156" i="13"/>
  <c r="AV156" i="13"/>
  <c r="BJ156" i="13"/>
  <c r="BD155" i="13"/>
  <c r="BC155" i="13"/>
  <c r="BB155" i="13"/>
  <c r="BF155" i="13"/>
  <c r="AZ155" i="13"/>
  <c r="BA155" i="13"/>
  <c r="AY155" i="13"/>
  <c r="AX155" i="13"/>
  <c r="AW155" i="13"/>
  <c r="BL155" i="13"/>
  <c r="AV155" i="13"/>
  <c r="BK155" i="13"/>
  <c r="BJ155" i="13"/>
  <c r="BI155" i="13"/>
  <c r="BH155" i="13"/>
  <c r="BG155" i="13"/>
  <c r="BE155" i="13"/>
  <c r="BM158" i="14"/>
  <c r="AG157" i="14"/>
  <c r="BM157" i="14"/>
  <c r="AG158" i="14"/>
  <c r="CS157" i="14"/>
  <c r="CS158" i="14"/>
  <c r="AU251" i="13"/>
  <c r="AU529" i="13" s="1"/>
  <c r="AU807" i="13" s="1"/>
  <c r="AU1085" i="13" s="1"/>
  <c r="CL251" i="13"/>
  <c r="DS251" i="13" s="1"/>
  <c r="DT251" i="13" s="1"/>
  <c r="AU220" i="13"/>
  <c r="CL220" i="13"/>
  <c r="DS220" i="13" s="1"/>
  <c r="DT220" i="13" s="1"/>
  <c r="AU224" i="13"/>
  <c r="AU502" i="13" s="1"/>
  <c r="AU780" i="13" s="1"/>
  <c r="AU1058" i="13" s="1"/>
  <c r="CL224" i="13"/>
  <c r="DS224" i="13" s="1"/>
  <c r="DT224" i="13" s="1"/>
  <c r="AU219" i="13"/>
  <c r="AU497" i="13" s="1"/>
  <c r="AU775" i="13" s="1"/>
  <c r="AU1053" i="13" s="1"/>
  <c r="CL219" i="13"/>
  <c r="DS219" i="13" s="1"/>
  <c r="DT219" i="13" s="1"/>
  <c r="AU252" i="13"/>
  <c r="CL252" i="13"/>
  <c r="DS252" i="13" s="1"/>
  <c r="DT252" i="13" s="1"/>
  <c r="AU190" i="13"/>
  <c r="CL190" i="13"/>
  <c r="DS190" i="13" s="1"/>
  <c r="DT190" i="13" s="1"/>
  <c r="AU233" i="13"/>
  <c r="CL233" i="13"/>
  <c r="DS233" i="13" s="1"/>
  <c r="DT233" i="13" s="1"/>
  <c r="AU248" i="13"/>
  <c r="AU526" i="13" s="1"/>
  <c r="AU804" i="13" s="1"/>
  <c r="AU1082" i="13" s="1"/>
  <c r="CL248" i="13"/>
  <c r="DS248" i="13" s="1"/>
  <c r="DT248" i="13" s="1"/>
  <c r="AU254" i="13"/>
  <c r="AU532" i="13" s="1"/>
  <c r="AU810" i="13" s="1"/>
  <c r="AU1088" i="13" s="1"/>
  <c r="CL254" i="13"/>
  <c r="DS254" i="13" s="1"/>
  <c r="DT254" i="13" s="1"/>
  <c r="AU225" i="13"/>
  <c r="AU503" i="13" s="1"/>
  <c r="AU781" i="13" s="1"/>
  <c r="AU1059" i="13" s="1"/>
  <c r="CL225" i="13"/>
  <c r="DS225" i="13" s="1"/>
  <c r="DT225" i="13" s="1"/>
  <c r="AU216" i="13"/>
  <c r="AU494" i="13" s="1"/>
  <c r="AU772" i="13" s="1"/>
  <c r="AU1050" i="13" s="1"/>
  <c r="CL216" i="13"/>
  <c r="DS216" i="13" s="1"/>
  <c r="DT216" i="13" s="1"/>
  <c r="AU247" i="13"/>
  <c r="AU525" i="13" s="1"/>
  <c r="AU803" i="13" s="1"/>
  <c r="AU1081" i="13" s="1"/>
  <c r="CL247" i="13"/>
  <c r="DS247" i="13" s="1"/>
  <c r="DT247" i="13" s="1"/>
  <c r="AU249" i="13"/>
  <c r="AU527" i="13" s="1"/>
  <c r="AU805" i="13" s="1"/>
  <c r="AU1083" i="13" s="1"/>
  <c r="CL249" i="13"/>
  <c r="DS249" i="13" s="1"/>
  <c r="DT249" i="13" s="1"/>
  <c r="AU235" i="13"/>
  <c r="AU513" i="13" s="1"/>
  <c r="AU791" i="13" s="1"/>
  <c r="AU1069" i="13" s="1"/>
  <c r="CL235" i="13"/>
  <c r="DS235" i="13" s="1"/>
  <c r="DT235" i="13" s="1"/>
  <c r="AU246" i="13"/>
  <c r="CL246" i="13"/>
  <c r="DS246" i="13" s="1"/>
  <c r="DT246" i="13" s="1"/>
  <c r="AU217" i="13"/>
  <c r="AU495" i="13" s="1"/>
  <c r="AU773" i="13" s="1"/>
  <c r="AU1051" i="13" s="1"/>
  <c r="CL217" i="13"/>
  <c r="DS217" i="13" s="1"/>
  <c r="DT217" i="13" s="1"/>
  <c r="AU256" i="13"/>
  <c r="AU534" i="13" s="1"/>
  <c r="AU812" i="13" s="1"/>
  <c r="AU1090" i="13" s="1"/>
  <c r="CL256" i="13"/>
  <c r="DS256" i="13" s="1"/>
  <c r="DT256" i="13" s="1"/>
  <c r="AU236" i="13"/>
  <c r="AU514" i="13" s="1"/>
  <c r="AU792" i="13" s="1"/>
  <c r="AU1070" i="13" s="1"/>
  <c r="CL236" i="13"/>
  <c r="DS236" i="13" s="1"/>
  <c r="DT236" i="13" s="1"/>
  <c r="AU239" i="13"/>
  <c r="AU517" i="13" s="1"/>
  <c r="AU795" i="13" s="1"/>
  <c r="AU1073" i="13" s="1"/>
  <c r="CL239" i="13"/>
  <c r="DS239" i="13" s="1"/>
  <c r="DT239" i="13" s="1"/>
  <c r="AU234" i="13"/>
  <c r="AU512" i="13" s="1"/>
  <c r="AU790" i="13" s="1"/>
  <c r="AU1068" i="13" s="1"/>
  <c r="CL234" i="13"/>
  <c r="DS234" i="13" s="1"/>
  <c r="DT234" i="13" s="1"/>
  <c r="AU237" i="13"/>
  <c r="AU515" i="13" s="1"/>
  <c r="AU793" i="13" s="1"/>
  <c r="AU1071" i="13" s="1"/>
  <c r="CL237" i="13"/>
  <c r="DS237" i="13" s="1"/>
  <c r="DT237" i="13" s="1"/>
  <c r="AU250" i="13"/>
  <c r="AU528" i="13" s="1"/>
  <c r="AU806" i="13" s="1"/>
  <c r="AU1084" i="13" s="1"/>
  <c r="CL250" i="13"/>
  <c r="DS250" i="13" s="1"/>
  <c r="DT250" i="13" s="1"/>
  <c r="AU253" i="13"/>
  <c r="AU531" i="13" s="1"/>
  <c r="AU809" i="13" s="1"/>
  <c r="AU1087" i="13" s="1"/>
  <c r="CL253" i="13"/>
  <c r="DS253" i="13" s="1"/>
  <c r="DT253" i="13" s="1"/>
  <c r="AU238" i="13"/>
  <c r="AU516" i="13" s="1"/>
  <c r="AU794" i="13" s="1"/>
  <c r="AU1072" i="13" s="1"/>
  <c r="CL238" i="13"/>
  <c r="DS238" i="13" s="1"/>
  <c r="DT238" i="13" s="1"/>
  <c r="AU218" i="13"/>
  <c r="AU496" i="13" s="1"/>
  <c r="AU774" i="13" s="1"/>
  <c r="AU1052" i="13" s="1"/>
  <c r="CL218" i="13"/>
  <c r="DS218" i="13" s="1"/>
  <c r="DT218" i="13" s="1"/>
  <c r="AU221" i="13"/>
  <c r="AU499" i="13" s="1"/>
  <c r="AU777" i="13" s="1"/>
  <c r="AU1055" i="13" s="1"/>
  <c r="CL221" i="13"/>
  <c r="DS221" i="13" s="1"/>
  <c r="DT221" i="13" s="1"/>
  <c r="AU222" i="13"/>
  <c r="AU500" i="13" s="1"/>
  <c r="AU778" i="13" s="1"/>
  <c r="AU1056" i="13" s="1"/>
  <c r="CL222" i="13"/>
  <c r="DS222" i="13" s="1"/>
  <c r="DT222" i="13" s="1"/>
  <c r="AU255" i="13"/>
  <c r="AU533" i="13" s="1"/>
  <c r="AU811" i="13" s="1"/>
  <c r="AU1089" i="13" s="1"/>
  <c r="CL255" i="13"/>
  <c r="DS255" i="13" s="1"/>
  <c r="DT255" i="13" s="1"/>
  <c r="AU213" i="13"/>
  <c r="CL213" i="13"/>
  <c r="DS213" i="13" s="1"/>
  <c r="DT213" i="13" s="1"/>
  <c r="AU258" i="13"/>
  <c r="AU536" i="13" s="1"/>
  <c r="AU814" i="13" s="1"/>
  <c r="AU1092" i="13" s="1"/>
  <c r="CL258" i="13"/>
  <c r="DS258" i="13" s="1"/>
  <c r="DT258" i="13" s="1"/>
  <c r="AU215" i="13"/>
  <c r="AU493" i="13" s="1"/>
  <c r="AU771" i="13" s="1"/>
  <c r="AU1049" i="13" s="1"/>
  <c r="CL215" i="13"/>
  <c r="DS215" i="13" s="1"/>
  <c r="DT215" i="13" s="1"/>
  <c r="AU191" i="13"/>
  <c r="AU469" i="13" s="1"/>
  <c r="AU747" i="13" s="1"/>
  <c r="AU1025" i="13" s="1"/>
  <c r="CL191" i="13"/>
  <c r="DS191" i="13" s="1"/>
  <c r="DT191" i="13" s="1"/>
  <c r="AU257" i="13"/>
  <c r="AU535" i="13" s="1"/>
  <c r="AU813" i="13" s="1"/>
  <c r="AU1091" i="13" s="1"/>
  <c r="CL257" i="13"/>
  <c r="DS257" i="13" s="1"/>
  <c r="DT257" i="13" s="1"/>
  <c r="AU223" i="13"/>
  <c r="AU501" i="13" s="1"/>
  <c r="AU779" i="13" s="1"/>
  <c r="AU1057" i="13" s="1"/>
  <c r="CL223" i="13"/>
  <c r="DS223" i="13" s="1"/>
  <c r="DT223" i="13" s="1"/>
  <c r="AU214" i="13"/>
  <c r="AU492" i="13" s="1"/>
  <c r="AU770" i="13" s="1"/>
  <c r="AU1048" i="13" s="1"/>
  <c r="CL214" i="13"/>
  <c r="DS214" i="13" s="1"/>
  <c r="DT214" i="13" s="1"/>
  <c r="K946" i="10"/>
  <c r="L945" i="10"/>
  <c r="K770" i="10"/>
  <c r="L769" i="10"/>
  <c r="CD248" i="13"/>
  <c r="N248" i="13"/>
  <c r="CM248" i="13" s="1"/>
  <c r="N190" i="13"/>
  <c r="CM190" i="13" s="1"/>
  <c r="CD190" i="13"/>
  <c r="N220" i="13"/>
  <c r="CM220" i="13" s="1"/>
  <c r="CD220" i="13"/>
  <c r="CD219" i="13"/>
  <c r="N219" i="13"/>
  <c r="CM219" i="13" s="1"/>
  <c r="CD239" i="13"/>
  <c r="N239" i="13"/>
  <c r="CM239" i="13" s="1"/>
  <c r="CD234" i="13"/>
  <c r="N234" i="13"/>
  <c r="CM234" i="13" s="1"/>
  <c r="CD235" i="13"/>
  <c r="N235" i="13"/>
  <c r="CM235" i="13" s="1"/>
  <c r="N237" i="13"/>
  <c r="CM237" i="13" s="1"/>
  <c r="CD237" i="13"/>
  <c r="N224" i="13"/>
  <c r="CM224" i="13" s="1"/>
  <c r="CD224" i="13"/>
  <c r="CD255" i="13"/>
  <c r="N255" i="13"/>
  <c r="CM255" i="13" s="1"/>
  <c r="N236" i="13"/>
  <c r="CM236" i="13" s="1"/>
  <c r="CD236" i="13"/>
  <c r="N213" i="13"/>
  <c r="CM213" i="13" s="1"/>
  <c r="CD213" i="13"/>
  <c r="N233" i="13"/>
  <c r="CM233" i="13" s="1"/>
  <c r="CD233" i="13"/>
  <c r="CD215" i="13"/>
  <c r="N215" i="13"/>
  <c r="CM215" i="13" s="1"/>
  <c r="CD218" i="13"/>
  <c r="N218" i="13"/>
  <c r="CM218" i="13" s="1"/>
  <c r="N223" i="13"/>
  <c r="CM223" i="13" s="1"/>
  <c r="CD223" i="13"/>
  <c r="CD216" i="13"/>
  <c r="N216" i="13"/>
  <c r="CM216" i="13" s="1"/>
  <c r="N217" i="13"/>
  <c r="CM217" i="13" s="1"/>
  <c r="CD217" i="13"/>
  <c r="N238" i="13"/>
  <c r="CM238" i="13" s="1"/>
  <c r="CD238" i="13"/>
  <c r="N253" i="13"/>
  <c r="CM253" i="13" s="1"/>
  <c r="CD253" i="13"/>
  <c r="N214" i="13"/>
  <c r="CM214" i="13" s="1"/>
  <c r="CD214" i="13"/>
  <c r="N191" i="13"/>
  <c r="CM191" i="13" s="1"/>
  <c r="CD191" i="13"/>
  <c r="CD247" i="13"/>
  <c r="N247" i="13"/>
  <c r="CM247" i="13" s="1"/>
  <c r="N252" i="13"/>
  <c r="CM252" i="13" s="1"/>
  <c r="CD252" i="13"/>
  <c r="N225" i="13"/>
  <c r="CM225" i="13" s="1"/>
  <c r="CD225" i="13"/>
  <c r="N256" i="13"/>
  <c r="CM256" i="13" s="1"/>
  <c r="CD256" i="13"/>
  <c r="N249" i="13"/>
  <c r="CM249" i="13" s="1"/>
  <c r="CD249" i="13"/>
  <c r="N221" i="13"/>
  <c r="CM221" i="13" s="1"/>
  <c r="CD221" i="13"/>
  <c r="N254" i="13"/>
  <c r="CM254" i="13" s="1"/>
  <c r="CD254" i="13"/>
  <c r="N257" i="13"/>
  <c r="CM257" i="13" s="1"/>
  <c r="CD257" i="13"/>
  <c r="N222" i="13"/>
  <c r="CM222" i="13" s="1"/>
  <c r="CD222" i="13"/>
  <c r="CD250" i="13"/>
  <c r="N250" i="13"/>
  <c r="CM250" i="13" s="1"/>
  <c r="CD258" i="13"/>
  <c r="N258" i="13"/>
  <c r="CM258" i="13" s="1"/>
  <c r="CD251" i="13"/>
  <c r="N251" i="13"/>
  <c r="CM251" i="13" s="1"/>
  <c r="N246" i="13"/>
  <c r="CM246" i="13" s="1"/>
  <c r="CD246" i="13"/>
  <c r="L506" i="10"/>
  <c r="K507" i="10"/>
  <c r="K837" i="10"/>
  <c r="L836" i="10"/>
  <c r="K661" i="10"/>
  <c r="L660" i="10"/>
  <c r="L330" i="10"/>
  <c r="K331" i="10"/>
  <c r="X313" i="10"/>
  <c r="Z313" i="10" s="1"/>
  <c r="AI313" i="10" s="1"/>
  <c r="Z232" i="10"/>
  <c r="AI232" i="10" s="1"/>
  <c r="L88" i="10"/>
  <c r="K89" i="10"/>
  <c r="K1102" i="10"/>
  <c r="L1101" i="10"/>
  <c r="L791" i="10"/>
  <c r="K792" i="10"/>
  <c r="X176" i="10"/>
  <c r="X104" i="10"/>
  <c r="Z95" i="10"/>
  <c r="AI95" i="10" s="1"/>
  <c r="Z166" i="10"/>
  <c r="AI166" i="10" s="1"/>
  <c r="X247" i="10"/>
  <c r="L1143" i="10"/>
  <c r="K1144" i="10"/>
  <c r="X246" i="10"/>
  <c r="Z165" i="10"/>
  <c r="AI165" i="10" s="1"/>
  <c r="X249" i="10"/>
  <c r="Z168" i="10"/>
  <c r="AI168" i="10" s="1"/>
  <c r="AH84" i="10"/>
  <c r="L728" i="10"/>
  <c r="K729" i="10"/>
  <c r="K1827" i="10"/>
  <c r="L1826" i="10"/>
  <c r="L748" i="10"/>
  <c r="K749" i="10"/>
  <c r="W326" i="10"/>
  <c r="Y326" i="10" s="1"/>
  <c r="AH326" i="10" s="1"/>
  <c r="Y245" i="10"/>
  <c r="AH245" i="10" s="1"/>
  <c r="Z161" i="10"/>
  <c r="AI161" i="10" s="1"/>
  <c r="X242" i="10"/>
  <c r="X320" i="10"/>
  <c r="Z320" i="10" s="1"/>
  <c r="AI320" i="10" s="1"/>
  <c r="Z239" i="10"/>
  <c r="AI239" i="10" s="1"/>
  <c r="L1035" i="10"/>
  <c r="K1036" i="10"/>
  <c r="X248" i="10"/>
  <c r="Z167" i="10"/>
  <c r="AI167" i="10" s="1"/>
  <c r="X99" i="10"/>
  <c r="Z90" i="10"/>
  <c r="AI90" i="10" s="1"/>
  <c r="X171" i="10"/>
  <c r="W174" i="10"/>
  <c r="W102" i="10"/>
  <c r="Y93" i="10"/>
  <c r="X170" i="10"/>
  <c r="Z89" i="10"/>
  <c r="AI89" i="10" s="1"/>
  <c r="X98" i="10"/>
  <c r="L704" i="10"/>
  <c r="K705" i="10"/>
  <c r="K1673" i="10"/>
  <c r="L1672" i="10"/>
  <c r="W170" i="10"/>
  <c r="W98" i="10"/>
  <c r="Y89" i="10"/>
  <c r="X243" i="10"/>
  <c r="Z162" i="10"/>
  <c r="AI162" i="10" s="1"/>
  <c r="AH94" i="10"/>
  <c r="W246" i="10"/>
  <c r="Y165" i="10"/>
  <c r="AH165" i="10" s="1"/>
  <c r="K69" i="10"/>
  <c r="L68" i="10"/>
  <c r="X317" i="10"/>
  <c r="Z317" i="10" s="1"/>
  <c r="AI317" i="10" s="1"/>
  <c r="Z236" i="10"/>
  <c r="AI236" i="10" s="1"/>
  <c r="K1078" i="10"/>
  <c r="L1077" i="10"/>
  <c r="L484" i="10"/>
  <c r="K485" i="10"/>
  <c r="AH80" i="10"/>
  <c r="L924" i="10"/>
  <c r="K925" i="10"/>
  <c r="L1012" i="10"/>
  <c r="K1013" i="10"/>
  <c r="Y103" i="10"/>
  <c r="W184" i="10"/>
  <c r="W112" i="10"/>
  <c r="L991" i="10"/>
  <c r="K992" i="10"/>
  <c r="K1255" i="10"/>
  <c r="L1254" i="10"/>
  <c r="Z96" i="10"/>
  <c r="AI96" i="10" s="1"/>
  <c r="X177" i="10"/>
  <c r="X105" i="10"/>
  <c r="L1055" i="10"/>
  <c r="K1056" i="10"/>
  <c r="Y233" i="10"/>
  <c r="AH233" i="10" s="1"/>
  <c r="W314" i="10"/>
  <c r="Y314" i="10" s="1"/>
  <c r="AH314" i="10" s="1"/>
  <c r="W242" i="10"/>
  <c r="Y161" i="10"/>
  <c r="AH161" i="10" s="1"/>
  <c r="AH87" i="10"/>
  <c r="X321" i="10"/>
  <c r="Z321" i="10" s="1"/>
  <c r="AI321" i="10" s="1"/>
  <c r="Z240" i="10"/>
  <c r="AI240" i="10" s="1"/>
  <c r="K1761" i="10"/>
  <c r="L1760" i="10"/>
  <c r="L1299" i="10"/>
  <c r="K1300" i="10"/>
  <c r="W324" i="10"/>
  <c r="Y324" i="10" s="1"/>
  <c r="AH324" i="10" s="1"/>
  <c r="Y243" i="10"/>
  <c r="AH243" i="10" s="1"/>
  <c r="W328" i="10"/>
  <c r="Y328" i="10" s="1"/>
  <c r="AH328" i="10" s="1"/>
  <c r="Y247" i="10"/>
  <c r="AH247" i="10" s="1"/>
  <c r="X172" i="10"/>
  <c r="Z91" i="10"/>
  <c r="AI91" i="10" s="1"/>
  <c r="X100" i="10"/>
  <c r="L1649" i="10"/>
  <c r="K1650" i="10"/>
  <c r="L881" i="10"/>
  <c r="K882" i="10"/>
  <c r="AH86" i="10"/>
  <c r="W105" i="10"/>
  <c r="Y96" i="10"/>
  <c r="W177" i="10"/>
  <c r="K375" i="10"/>
  <c r="L374" i="10"/>
  <c r="X169" i="10"/>
  <c r="X97" i="10"/>
  <c r="Z88" i="10"/>
  <c r="AI88" i="10" s="1"/>
  <c r="X241" i="10"/>
  <c r="Z160" i="10"/>
  <c r="AI160" i="10" s="1"/>
  <c r="X174" i="10"/>
  <c r="Z93" i="10"/>
  <c r="AI93" i="10" s="1"/>
  <c r="X102" i="10"/>
  <c r="K1189" i="10"/>
  <c r="L1188" i="10"/>
  <c r="L21" i="10"/>
  <c r="K22" i="10"/>
  <c r="K1717" i="10"/>
  <c r="L1716" i="10"/>
  <c r="K684" i="10"/>
  <c r="L683" i="10"/>
  <c r="X244" i="10"/>
  <c r="Z163" i="10"/>
  <c r="AI163" i="10" s="1"/>
  <c r="W104" i="10"/>
  <c r="W176" i="10"/>
  <c r="Y95" i="10"/>
  <c r="W249" i="10"/>
  <c r="Y168" i="10"/>
  <c r="AH168" i="10" s="1"/>
  <c r="W325" i="10"/>
  <c r="Y325" i="10" s="1"/>
  <c r="AH325" i="10" s="1"/>
  <c r="Y244" i="10"/>
  <c r="AH244" i="10" s="1"/>
  <c r="W320" i="10"/>
  <c r="Y320" i="10" s="1"/>
  <c r="AH320" i="10" s="1"/>
  <c r="Y239" i="10"/>
  <c r="AH239" i="10" s="1"/>
  <c r="Y167" i="10"/>
  <c r="AH167" i="10" s="1"/>
  <c r="W248" i="10"/>
  <c r="K1805" i="10"/>
  <c r="L1804" i="10"/>
  <c r="L1277" i="10"/>
  <c r="K1278" i="10"/>
  <c r="X318" i="10"/>
  <c r="Z318" i="10" s="1"/>
  <c r="AI318" i="10" s="1"/>
  <c r="Z237" i="10"/>
  <c r="AI237" i="10" s="1"/>
  <c r="L43" i="10"/>
  <c r="K44" i="10"/>
  <c r="K310" i="10"/>
  <c r="L309" i="10"/>
  <c r="W182" i="10"/>
  <c r="W110" i="10"/>
  <c r="Y101" i="10"/>
  <c r="W322" i="10"/>
  <c r="Y322" i="10" s="1"/>
  <c r="AH322" i="10" s="1"/>
  <c r="Y241" i="10"/>
  <c r="AH241" i="10" s="1"/>
  <c r="W318" i="10"/>
  <c r="Y318" i="10" s="1"/>
  <c r="AH318" i="10" s="1"/>
  <c r="Y237" i="10"/>
  <c r="AH237" i="10" s="1"/>
  <c r="L1737" i="10"/>
  <c r="K1738" i="10"/>
  <c r="L220" i="10"/>
  <c r="K221" i="10"/>
  <c r="K1585" i="10"/>
  <c r="L1584" i="10"/>
  <c r="K550" i="10"/>
  <c r="L549" i="10"/>
  <c r="L1232" i="10"/>
  <c r="K1233" i="10"/>
  <c r="AH92" i="10"/>
  <c r="L901" i="10"/>
  <c r="K902" i="10"/>
  <c r="L1693" i="10"/>
  <c r="K1694" i="10"/>
  <c r="K816" i="10"/>
  <c r="L815" i="10"/>
  <c r="X319" i="10"/>
  <c r="Z319" i="10" s="1"/>
  <c r="AI319" i="10" s="1"/>
  <c r="Z238" i="10"/>
  <c r="AI238" i="10" s="1"/>
  <c r="K442" i="10"/>
  <c r="L441" i="10"/>
  <c r="K264" i="10"/>
  <c r="L263" i="10"/>
  <c r="W254" i="10"/>
  <c r="Y173" i="10"/>
  <c r="AH173" i="10" s="1"/>
  <c r="K971" i="10"/>
  <c r="L970" i="10"/>
  <c r="K418" i="10"/>
  <c r="L417" i="10"/>
  <c r="K1213" i="10"/>
  <c r="L1212" i="10"/>
  <c r="L1605" i="10"/>
  <c r="K1606" i="10"/>
  <c r="K616" i="10"/>
  <c r="L615" i="10"/>
  <c r="W180" i="10"/>
  <c r="W108" i="10"/>
  <c r="Y99" i="10"/>
  <c r="L286" i="10"/>
  <c r="K287" i="10"/>
  <c r="K132" i="10"/>
  <c r="L131" i="10"/>
  <c r="L352" i="10"/>
  <c r="K353" i="10"/>
  <c r="AH91" i="10"/>
  <c r="L595" i="10"/>
  <c r="K596" i="10"/>
  <c r="K199" i="10"/>
  <c r="L198" i="10"/>
  <c r="AH90" i="10"/>
  <c r="K155" i="10"/>
  <c r="L154" i="10"/>
  <c r="L527" i="10"/>
  <c r="K528" i="10"/>
  <c r="Y172" i="10"/>
  <c r="AH172" i="10" s="1"/>
  <c r="W253" i="10"/>
  <c r="K574" i="10"/>
  <c r="L573" i="10"/>
  <c r="W252" i="10"/>
  <c r="Y171" i="10"/>
  <c r="AH171" i="10" s="1"/>
  <c r="AH88" i="10"/>
  <c r="X173" i="10"/>
  <c r="Z92" i="10"/>
  <c r="AI92" i="10" s="1"/>
  <c r="X101" i="10"/>
  <c r="L242" i="10"/>
  <c r="K243" i="10"/>
  <c r="K1629" i="10"/>
  <c r="L1628" i="10"/>
  <c r="L396" i="10"/>
  <c r="K397" i="10"/>
  <c r="K1166" i="10"/>
  <c r="L1165" i="10"/>
  <c r="X315" i="10"/>
  <c r="Z315" i="10" s="1"/>
  <c r="AI315" i="10" s="1"/>
  <c r="Z234" i="10"/>
  <c r="AI234" i="10" s="1"/>
  <c r="W321" i="10"/>
  <c r="Y321" i="10" s="1"/>
  <c r="AH321" i="10" s="1"/>
  <c r="Y240" i="10"/>
  <c r="AH240" i="10" s="1"/>
  <c r="W181" i="10"/>
  <c r="Y100" i="10"/>
  <c r="W109" i="10"/>
  <c r="K1783" i="10"/>
  <c r="L1782" i="10"/>
  <c r="W178" i="10"/>
  <c r="Y97" i="10"/>
  <c r="W106" i="10"/>
  <c r="X245" i="10"/>
  <c r="Z164" i="10"/>
  <c r="AI164" i="10" s="1"/>
  <c r="K462" i="10"/>
  <c r="L461" i="10"/>
  <c r="K638" i="10"/>
  <c r="L637" i="10"/>
  <c r="X175" i="10"/>
  <c r="X103" i="10"/>
  <c r="Z94" i="10"/>
  <c r="AI94" i="10" s="1"/>
  <c r="L857" i="10"/>
  <c r="K858" i="10"/>
  <c r="K176" i="10"/>
  <c r="L175" i="10"/>
  <c r="X314" i="10"/>
  <c r="Z314" i="10" s="1"/>
  <c r="AI314" i="10" s="1"/>
  <c r="Z233" i="10"/>
  <c r="AI233" i="10" s="1"/>
  <c r="K111" i="10"/>
  <c r="L110" i="10"/>
  <c r="W256" i="10"/>
  <c r="Y175" i="10"/>
  <c r="AH175" i="10" s="1"/>
  <c r="X316" i="10"/>
  <c r="Z316" i="10" s="1"/>
  <c r="AI316" i="10" s="1"/>
  <c r="Z235" i="10"/>
  <c r="AI235" i="10" s="1"/>
  <c r="W250" i="10"/>
  <c r="Y169" i="10"/>
  <c r="AH169" i="10" s="1"/>
  <c r="L1121" i="10"/>
  <c r="K1122" i="10"/>
  <c r="A157" i="14" l="1"/>
  <c r="A158" i="14"/>
  <c r="K947" i="10"/>
  <c r="L946" i="10"/>
  <c r="K771" i="10"/>
  <c r="L770" i="10"/>
  <c r="L661" i="10"/>
  <c r="K662" i="10"/>
  <c r="K332" i="10"/>
  <c r="L331" i="10"/>
  <c r="L507" i="10"/>
  <c r="K508" i="10"/>
  <c r="L837" i="10"/>
  <c r="K838" i="10"/>
  <c r="K1784" i="10"/>
  <c r="L1783" i="10"/>
  <c r="Z101" i="10"/>
  <c r="AI101" i="10" s="1"/>
  <c r="X182" i="10"/>
  <c r="X110" i="10"/>
  <c r="L1805" i="10"/>
  <c r="K1806" i="10"/>
  <c r="L684" i="10"/>
  <c r="K685" i="10"/>
  <c r="L375" i="10"/>
  <c r="K376" i="10"/>
  <c r="W323" i="10"/>
  <c r="Y323" i="10" s="1"/>
  <c r="AH323" i="10" s="1"/>
  <c r="Y242" i="10"/>
  <c r="AH242" i="10" s="1"/>
  <c r="K1014" i="10"/>
  <c r="L1013" i="10"/>
  <c r="W251" i="10"/>
  <c r="Y170" i="10"/>
  <c r="AH170" i="10" s="1"/>
  <c r="X328" i="10"/>
  <c r="Z328" i="10" s="1"/>
  <c r="AI328" i="10" s="1"/>
  <c r="Z247" i="10"/>
  <c r="AI247" i="10" s="1"/>
  <c r="W331" i="10"/>
  <c r="Y331" i="10" s="1"/>
  <c r="AH331" i="10" s="1"/>
  <c r="Y250" i="10"/>
  <c r="AH250" i="10" s="1"/>
  <c r="W190" i="10"/>
  <c r="Y109" i="10"/>
  <c r="W118" i="10"/>
  <c r="L616" i="10"/>
  <c r="K617" i="10"/>
  <c r="K443" i="10"/>
  <c r="L442" i="10"/>
  <c r="Y248" i="10"/>
  <c r="AH248" i="10" s="1"/>
  <c r="W329" i="10"/>
  <c r="Y329" i="10" s="1"/>
  <c r="AH329" i="10" s="1"/>
  <c r="W258" i="10"/>
  <c r="Y177" i="10"/>
  <c r="AH177" i="10" s="1"/>
  <c r="X329" i="10"/>
  <c r="Z329" i="10" s="1"/>
  <c r="AI329" i="10" s="1"/>
  <c r="Z248" i="10"/>
  <c r="AI248" i="10" s="1"/>
  <c r="L132" i="10"/>
  <c r="K133" i="10"/>
  <c r="X184" i="10"/>
  <c r="X112" i="10"/>
  <c r="Z103" i="10"/>
  <c r="AI103" i="10" s="1"/>
  <c r="AH100" i="10"/>
  <c r="Z173" i="10"/>
  <c r="AI173" i="10" s="1"/>
  <c r="X254" i="10"/>
  <c r="K156" i="10"/>
  <c r="L155" i="10"/>
  <c r="K1607" i="10"/>
  <c r="L1606" i="10"/>
  <c r="L1717" i="10"/>
  <c r="K1718" i="10"/>
  <c r="AH96" i="10"/>
  <c r="L925" i="10"/>
  <c r="K926" i="10"/>
  <c r="K70" i="10"/>
  <c r="L69" i="10"/>
  <c r="L1673" i="10"/>
  <c r="K1674" i="10"/>
  <c r="L1036" i="10"/>
  <c r="K1037" i="10"/>
  <c r="K1828" i="10"/>
  <c r="L1827" i="10"/>
  <c r="X256" i="10"/>
  <c r="Z175" i="10"/>
  <c r="AI175" i="10" s="1"/>
  <c r="W262" i="10"/>
  <c r="Y181" i="10"/>
  <c r="AH181" i="10" s="1"/>
  <c r="K23" i="10"/>
  <c r="L22" i="10"/>
  <c r="Y105" i="10"/>
  <c r="W186" i="10"/>
  <c r="W114" i="10"/>
  <c r="K1057" i="10"/>
  <c r="L1056" i="10"/>
  <c r="K706" i="10"/>
  <c r="L705" i="10"/>
  <c r="K730" i="10"/>
  <c r="L729" i="10"/>
  <c r="X185" i="10"/>
  <c r="Z104" i="10"/>
  <c r="AI104" i="10" s="1"/>
  <c r="X113" i="10"/>
  <c r="L353" i="10"/>
  <c r="K354" i="10"/>
  <c r="K1234" i="10"/>
  <c r="L1233" i="10"/>
  <c r="AH101" i="10"/>
  <c r="L1300" i="10"/>
  <c r="K1301" i="10"/>
  <c r="W327" i="10"/>
  <c r="Y327" i="10" s="1"/>
  <c r="AH327" i="10" s="1"/>
  <c r="Y246" i="10"/>
  <c r="AH246" i="10" s="1"/>
  <c r="X257" i="10"/>
  <c r="Z176" i="10"/>
  <c r="AI176" i="10" s="1"/>
  <c r="L638" i="10"/>
  <c r="K639" i="10"/>
  <c r="K1214" i="10"/>
  <c r="L1213" i="10"/>
  <c r="W191" i="10"/>
  <c r="Y110" i="10"/>
  <c r="W119" i="10"/>
  <c r="L792" i="10"/>
  <c r="K793" i="10"/>
  <c r="W263" i="10"/>
  <c r="Y182" i="10"/>
  <c r="AH182" i="10" s="1"/>
  <c r="L1189" i="10"/>
  <c r="K1190" i="10"/>
  <c r="X186" i="10"/>
  <c r="Z105" i="10"/>
  <c r="AI105" i="10" s="1"/>
  <c r="X114" i="10"/>
  <c r="K419" i="10"/>
  <c r="L418" i="10"/>
  <c r="K551" i="10"/>
  <c r="L550" i="10"/>
  <c r="X183" i="10"/>
  <c r="Z102" i="10"/>
  <c r="AI102" i="10" s="1"/>
  <c r="X111" i="10"/>
  <c r="L1761" i="10"/>
  <c r="K1762" i="10"/>
  <c r="X258" i="10"/>
  <c r="Z177" i="10"/>
  <c r="AI177" i="10" s="1"/>
  <c r="X179" i="10"/>
  <c r="X107" i="10"/>
  <c r="Z98" i="10"/>
  <c r="AI98" i="10" s="1"/>
  <c r="L816" i="10"/>
  <c r="K817" i="10"/>
  <c r="W337" i="10"/>
  <c r="Y337" i="10" s="1"/>
  <c r="AH337" i="10" s="1"/>
  <c r="Y256" i="10"/>
  <c r="AH256" i="10" s="1"/>
  <c r="K288" i="10"/>
  <c r="L287" i="10"/>
  <c r="K1695" i="10"/>
  <c r="L1694" i="10"/>
  <c r="L310" i="10"/>
  <c r="K311" i="10"/>
  <c r="X326" i="10"/>
  <c r="Z326" i="10" s="1"/>
  <c r="AI326" i="10" s="1"/>
  <c r="Z245" i="10"/>
  <c r="AI245" i="10" s="1"/>
  <c r="L1166" i="10"/>
  <c r="K1167" i="10"/>
  <c r="Y252" i="10"/>
  <c r="AH252" i="10" s="1"/>
  <c r="W333" i="10"/>
  <c r="Y333" i="10" s="1"/>
  <c r="AH333" i="10" s="1"/>
  <c r="L971" i="10"/>
  <c r="K972" i="10"/>
  <c r="L1585" i="10"/>
  <c r="K1586" i="10"/>
  <c r="L44" i="10"/>
  <c r="K45" i="10"/>
  <c r="W330" i="10"/>
  <c r="Y330" i="10" s="1"/>
  <c r="AH330" i="10" s="1"/>
  <c r="Y249" i="10"/>
  <c r="AH249" i="10" s="1"/>
  <c r="X255" i="10"/>
  <c r="Z174" i="10"/>
  <c r="AI174" i="10" s="1"/>
  <c r="K883" i="10"/>
  <c r="L882" i="10"/>
  <c r="K486" i="10"/>
  <c r="L485" i="10"/>
  <c r="X251" i="10"/>
  <c r="Z170" i="10"/>
  <c r="AI170" i="10" s="1"/>
  <c r="X323" i="10"/>
  <c r="Z323" i="10" s="1"/>
  <c r="AI323" i="10" s="1"/>
  <c r="Z242" i="10"/>
  <c r="AI242" i="10" s="1"/>
  <c r="K1103" i="10"/>
  <c r="L1102" i="10"/>
  <c r="K463" i="10"/>
  <c r="L462" i="10"/>
  <c r="K112" i="10"/>
  <c r="L111" i="10"/>
  <c r="W187" i="10"/>
  <c r="Y106" i="10"/>
  <c r="W115" i="10"/>
  <c r="K398" i="10"/>
  <c r="L397" i="10"/>
  <c r="K903" i="10"/>
  <c r="L902" i="10"/>
  <c r="K222" i="10"/>
  <c r="L221" i="10"/>
  <c r="AH95" i="10"/>
  <c r="K1256" i="10"/>
  <c r="L1255" i="10"/>
  <c r="AH93" i="10"/>
  <c r="AH97" i="10"/>
  <c r="Y176" i="10"/>
  <c r="AH176" i="10" s="1"/>
  <c r="W257" i="10"/>
  <c r="X322" i="10"/>
  <c r="Z322" i="10" s="1"/>
  <c r="AI322" i="10" s="1"/>
  <c r="Z241" i="10"/>
  <c r="AI241" i="10" s="1"/>
  <c r="K1651" i="10"/>
  <c r="L1650" i="10"/>
  <c r="K993" i="10"/>
  <c r="L992" i="10"/>
  <c r="X324" i="10"/>
  <c r="Z324" i="10" s="1"/>
  <c r="AI324" i="10" s="1"/>
  <c r="Z243" i="10"/>
  <c r="AI243" i="10" s="1"/>
  <c r="W183" i="10"/>
  <c r="Y102" i="10"/>
  <c r="W111" i="10"/>
  <c r="X330" i="10"/>
  <c r="Z330" i="10" s="1"/>
  <c r="AI330" i="10" s="1"/>
  <c r="Z249" i="10"/>
  <c r="AI249" i="10" s="1"/>
  <c r="W259" i="10"/>
  <c r="Y178" i="10"/>
  <c r="AH178" i="10" s="1"/>
  <c r="L574" i="10"/>
  <c r="K575" i="10"/>
  <c r="L199" i="10"/>
  <c r="K200" i="10"/>
  <c r="AH99" i="10"/>
  <c r="K1739" i="10"/>
  <c r="L1738" i="10"/>
  <c r="W185" i="10"/>
  <c r="Y104" i="10"/>
  <c r="W113" i="10"/>
  <c r="L1078" i="10"/>
  <c r="K1079" i="10"/>
  <c r="Y174" i="10"/>
  <c r="AH174" i="10" s="1"/>
  <c r="W255" i="10"/>
  <c r="L89" i="10"/>
  <c r="K90" i="10"/>
  <c r="K1123" i="10"/>
  <c r="L1122" i="10"/>
  <c r="L1629" i="10"/>
  <c r="K1630" i="10"/>
  <c r="W334" i="10"/>
  <c r="Y334" i="10" s="1"/>
  <c r="AH334" i="10" s="1"/>
  <c r="Y253" i="10"/>
  <c r="AH253" i="10" s="1"/>
  <c r="L596" i="10"/>
  <c r="K597" i="10"/>
  <c r="W189" i="10"/>
  <c r="Y108" i="10"/>
  <c r="W117" i="10"/>
  <c r="W335" i="10"/>
  <c r="Y335" i="10" s="1"/>
  <c r="AH335" i="10" s="1"/>
  <c r="Y254" i="10"/>
  <c r="AH254" i="10" s="1"/>
  <c r="K1279" i="10"/>
  <c r="L1278" i="10"/>
  <c r="X178" i="10"/>
  <c r="X106" i="10"/>
  <c r="Z97" i="10"/>
  <c r="AI97" i="10" s="1"/>
  <c r="X181" i="10"/>
  <c r="X109" i="10"/>
  <c r="Z100" i="10"/>
  <c r="AI100" i="10" s="1"/>
  <c r="W121" i="10"/>
  <c r="Y112" i="10"/>
  <c r="W193" i="10"/>
  <c r="X252" i="10"/>
  <c r="Z171" i="10"/>
  <c r="AI171" i="10" s="1"/>
  <c r="L749" i="10"/>
  <c r="K750" i="10"/>
  <c r="X327" i="10"/>
  <c r="Z327" i="10" s="1"/>
  <c r="AI327" i="10" s="1"/>
  <c r="Z246" i="10"/>
  <c r="AI246" i="10" s="1"/>
  <c r="K177" i="10"/>
  <c r="L176" i="10"/>
  <c r="K244" i="10"/>
  <c r="L243" i="10"/>
  <c r="W261" i="10"/>
  <c r="Y180" i="10"/>
  <c r="AH180" i="10" s="1"/>
  <c r="X325" i="10"/>
  <c r="Z325" i="10" s="1"/>
  <c r="AI325" i="10" s="1"/>
  <c r="Z244" i="10"/>
  <c r="AI244" i="10" s="1"/>
  <c r="X250" i="10"/>
  <c r="Z169" i="10"/>
  <c r="AI169" i="10" s="1"/>
  <c r="W265" i="10"/>
  <c r="Y184" i="10"/>
  <c r="AH184" i="10" s="1"/>
  <c r="AH89" i="10"/>
  <c r="L1144" i="10"/>
  <c r="K1145" i="10"/>
  <c r="K859" i="10"/>
  <c r="L858" i="10"/>
  <c r="L528" i="10"/>
  <c r="K529" i="10"/>
  <c r="K265" i="10"/>
  <c r="L264" i="10"/>
  <c r="X253" i="10"/>
  <c r="Z172" i="10"/>
  <c r="AI172" i="10" s="1"/>
  <c r="AH103" i="10"/>
  <c r="W107" i="10"/>
  <c r="W179" i="10"/>
  <c r="Y98" i="10"/>
  <c r="X180" i="10"/>
  <c r="X108" i="10"/>
  <c r="Z99" i="10"/>
  <c r="AI99" i="10" s="1"/>
  <c r="BV32" i="8"/>
  <c r="BV33" i="8"/>
  <c r="BV34" i="8"/>
  <c r="BV35" i="8"/>
  <c r="BV36" i="8"/>
  <c r="BV37" i="8"/>
  <c r="BV38" i="8"/>
  <c r="BV39" i="8"/>
  <c r="BV40" i="8"/>
  <c r="BV41" i="8"/>
  <c r="BV42" i="8"/>
  <c r="BV43" i="8"/>
  <c r="BV44" i="8"/>
  <c r="BV45" i="8"/>
  <c r="BV46" i="8"/>
  <c r="BV47" i="8"/>
  <c r="BV48" i="8"/>
  <c r="BV49" i="8"/>
  <c r="BV50" i="8"/>
  <c r="BV51" i="8"/>
  <c r="BV52" i="8"/>
  <c r="BV53" i="8"/>
  <c r="BV54" i="8"/>
  <c r="BV55" i="8"/>
  <c r="BV56" i="8"/>
  <c r="BV57" i="8"/>
  <c r="BV58" i="8"/>
  <c r="BV31" i="8"/>
  <c r="AL21" i="8"/>
  <c r="AL20" i="8"/>
  <c r="AL19" i="8"/>
  <c r="AL18" i="8"/>
  <c r="AL17" i="8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H28" i="6"/>
  <c r="H27" i="6"/>
  <c r="L947" i="10" l="1"/>
  <c r="K948" i="10"/>
  <c r="K772" i="10"/>
  <c r="L771" i="10"/>
  <c r="R16" i="8"/>
  <c r="D16" i="8"/>
  <c r="E16" i="8"/>
  <c r="F16" i="8"/>
  <c r="G16" i="8"/>
  <c r="H16" i="8"/>
  <c r="I16" i="8"/>
  <c r="J16" i="8"/>
  <c r="K16" i="8"/>
  <c r="L16" i="8"/>
  <c r="M16" i="8"/>
  <c r="Q16" i="8"/>
  <c r="N16" i="8"/>
  <c r="O16" i="8"/>
  <c r="P16" i="8"/>
  <c r="L508" i="10"/>
  <c r="K509" i="10"/>
  <c r="K333" i="10"/>
  <c r="L332" i="10"/>
  <c r="K663" i="10"/>
  <c r="L662" i="10"/>
  <c r="K839" i="10"/>
  <c r="L838" i="10"/>
  <c r="L265" i="10"/>
  <c r="K266" i="10"/>
  <c r="W274" i="10"/>
  <c r="Y193" i="10"/>
  <c r="AH193" i="10" s="1"/>
  <c r="K598" i="10"/>
  <c r="L597" i="10"/>
  <c r="Y185" i="10"/>
  <c r="AH185" i="10" s="1"/>
  <c r="W266" i="10"/>
  <c r="K464" i="10"/>
  <c r="L463" i="10"/>
  <c r="K46" i="10"/>
  <c r="L45" i="10"/>
  <c r="K1696" i="10"/>
  <c r="L1695" i="10"/>
  <c r="W200" i="10"/>
  <c r="Y119" i="10"/>
  <c r="W267" i="10"/>
  <c r="Y186" i="10"/>
  <c r="AH186" i="10" s="1"/>
  <c r="K71" i="10"/>
  <c r="L70" i="10"/>
  <c r="L156" i="10"/>
  <c r="K157" i="10"/>
  <c r="W339" i="10"/>
  <c r="Y339" i="10" s="1"/>
  <c r="AH339" i="10" s="1"/>
  <c r="Y258" i="10"/>
  <c r="AH258" i="10" s="1"/>
  <c r="W332" i="10"/>
  <c r="Y332" i="10" s="1"/>
  <c r="AH332" i="10" s="1"/>
  <c r="Y251" i="10"/>
  <c r="AH251" i="10" s="1"/>
  <c r="L529" i="10"/>
  <c r="K530" i="10"/>
  <c r="AH112" i="10"/>
  <c r="X264" i="10"/>
  <c r="Z183" i="10"/>
  <c r="AI183" i="10" s="1"/>
  <c r="AH110" i="10"/>
  <c r="AH105" i="10"/>
  <c r="K927" i="10"/>
  <c r="L926" i="10"/>
  <c r="X335" i="10"/>
  <c r="Z335" i="10" s="1"/>
  <c r="AI335" i="10" s="1"/>
  <c r="Z254" i="10"/>
  <c r="AI254" i="10" s="1"/>
  <c r="X189" i="10"/>
  <c r="Z108" i="10"/>
  <c r="AI108" i="10" s="1"/>
  <c r="X117" i="10"/>
  <c r="W202" i="10"/>
  <c r="Y121" i="10"/>
  <c r="K1740" i="10"/>
  <c r="L1739" i="10"/>
  <c r="W192" i="10"/>
  <c r="W120" i="10"/>
  <c r="Y111" i="10"/>
  <c r="L1103" i="10"/>
  <c r="K1104" i="10"/>
  <c r="K1587" i="10"/>
  <c r="L1586" i="10"/>
  <c r="L288" i="10"/>
  <c r="K289" i="10"/>
  <c r="W272" i="10"/>
  <c r="Y191" i="10"/>
  <c r="AH191" i="10" s="1"/>
  <c r="L1014" i="10"/>
  <c r="K1015" i="10"/>
  <c r="X261" i="10"/>
  <c r="Z180" i="10"/>
  <c r="AI180" i="10" s="1"/>
  <c r="W342" i="10"/>
  <c r="Y342" i="10" s="1"/>
  <c r="AH342" i="10" s="1"/>
  <c r="Y261" i="10"/>
  <c r="AH261" i="10" s="1"/>
  <c r="AH102" i="10"/>
  <c r="K223" i="10"/>
  <c r="L222" i="10"/>
  <c r="K552" i="10"/>
  <c r="L551" i="10"/>
  <c r="L1234" i="10"/>
  <c r="K1235" i="10"/>
  <c r="L23" i="10"/>
  <c r="K24" i="10"/>
  <c r="AH98" i="10"/>
  <c r="K860" i="10"/>
  <c r="L859" i="10"/>
  <c r="Z109" i="10"/>
  <c r="AI109" i="10" s="1"/>
  <c r="X118" i="10"/>
  <c r="X190" i="10"/>
  <c r="K1631" i="10"/>
  <c r="L1630" i="10"/>
  <c r="W264" i="10"/>
  <c r="Y183" i="10"/>
  <c r="AH183" i="10" s="1"/>
  <c r="L972" i="10"/>
  <c r="K973" i="10"/>
  <c r="L1214" i="10"/>
  <c r="K1215" i="10"/>
  <c r="L354" i="10"/>
  <c r="K355" i="10"/>
  <c r="Y179" i="10"/>
  <c r="AH179" i="10" s="1"/>
  <c r="W260" i="10"/>
  <c r="L1145" i="10"/>
  <c r="K1146" i="10"/>
  <c r="L244" i="10"/>
  <c r="K245" i="10"/>
  <c r="X262" i="10"/>
  <c r="Z181" i="10"/>
  <c r="AI181" i="10" s="1"/>
  <c r="K904" i="10"/>
  <c r="L903" i="10"/>
  <c r="L817" i="10"/>
  <c r="K818" i="10"/>
  <c r="K420" i="10"/>
  <c r="L419" i="10"/>
  <c r="K640" i="10"/>
  <c r="L639" i="10"/>
  <c r="K444" i="10"/>
  <c r="L443" i="10"/>
  <c r="K377" i="10"/>
  <c r="L376" i="10"/>
  <c r="W188" i="10"/>
  <c r="W116" i="10"/>
  <c r="Y107" i="10"/>
  <c r="X332" i="10"/>
  <c r="Z332" i="10" s="1"/>
  <c r="AI332" i="10" s="1"/>
  <c r="Z251" i="10"/>
  <c r="AI251" i="10" s="1"/>
  <c r="X195" i="10"/>
  <c r="Z114" i="10"/>
  <c r="AI114" i="10" s="1"/>
  <c r="X194" i="10"/>
  <c r="Z113" i="10"/>
  <c r="AI113" i="10" s="1"/>
  <c r="W343" i="10"/>
  <c r="Y343" i="10" s="1"/>
  <c r="AH343" i="10" s="1"/>
  <c r="Y262" i="10"/>
  <c r="AH262" i="10" s="1"/>
  <c r="L617" i="10"/>
  <c r="K618" i="10"/>
  <c r="L177" i="10"/>
  <c r="K178" i="10"/>
  <c r="X187" i="10"/>
  <c r="X115" i="10"/>
  <c r="Z106" i="10"/>
  <c r="AI106" i="10" s="1"/>
  <c r="L1123" i="10"/>
  <c r="K1124" i="10"/>
  <c r="L685" i="10"/>
  <c r="K686" i="10"/>
  <c r="X259" i="10"/>
  <c r="Z178" i="10"/>
  <c r="AI178" i="10" s="1"/>
  <c r="K91" i="10"/>
  <c r="L90" i="10"/>
  <c r="K201" i="10"/>
  <c r="L200" i="10"/>
  <c r="K994" i="10"/>
  <c r="L993" i="10"/>
  <c r="L1167" i="10"/>
  <c r="K1168" i="10"/>
  <c r="Z107" i="10"/>
  <c r="AI107" i="10" s="1"/>
  <c r="X116" i="10"/>
  <c r="X188" i="10"/>
  <c r="X267" i="10"/>
  <c r="Z186" i="10"/>
  <c r="AI186" i="10" s="1"/>
  <c r="Z257" i="10"/>
  <c r="AI257" i="10" s="1"/>
  <c r="X338" i="10"/>
  <c r="Z338" i="10" s="1"/>
  <c r="AI338" i="10" s="1"/>
  <c r="X266" i="10"/>
  <c r="Z185" i="10"/>
  <c r="AI185" i="10" s="1"/>
  <c r="X337" i="10"/>
  <c r="Z337" i="10" s="1"/>
  <c r="AI337" i="10" s="1"/>
  <c r="Z256" i="10"/>
  <c r="AI256" i="10" s="1"/>
  <c r="K1719" i="10"/>
  <c r="L1718" i="10"/>
  <c r="W199" i="10"/>
  <c r="Y118" i="10"/>
  <c r="K399" i="10"/>
  <c r="L398" i="10"/>
  <c r="K487" i="10"/>
  <c r="L486" i="10"/>
  <c r="X260" i="10"/>
  <c r="Z179" i="10"/>
  <c r="AI179" i="10" s="1"/>
  <c r="K1191" i="10"/>
  <c r="L1190" i="10"/>
  <c r="Z112" i="10"/>
  <c r="AI112" i="10" s="1"/>
  <c r="X193" i="10"/>
  <c r="X121" i="10"/>
  <c r="AH109" i="10"/>
  <c r="K1807" i="10"/>
  <c r="L1806" i="10"/>
  <c r="L750" i="10"/>
  <c r="K751" i="10"/>
  <c r="K1280" i="10"/>
  <c r="L1279" i="10"/>
  <c r="W336" i="10"/>
  <c r="Y336" i="10" s="1"/>
  <c r="AH336" i="10" s="1"/>
  <c r="Y255" i="10"/>
  <c r="AH255" i="10" s="1"/>
  <c r="K576" i="10"/>
  <c r="L575" i="10"/>
  <c r="K1652" i="10"/>
  <c r="L1651" i="10"/>
  <c r="W196" i="10"/>
  <c r="Y115" i="10"/>
  <c r="K731" i="10"/>
  <c r="L730" i="10"/>
  <c r="K1829" i="10"/>
  <c r="L1828" i="10"/>
  <c r="X265" i="10"/>
  <c r="Z184" i="10"/>
  <c r="AI184" i="10" s="1"/>
  <c r="W271" i="10"/>
  <c r="Y190" i="10"/>
  <c r="AH190" i="10" s="1"/>
  <c r="AH106" i="10"/>
  <c r="K884" i="10"/>
  <c r="L883" i="10"/>
  <c r="L1301" i="10"/>
  <c r="K1302" i="10"/>
  <c r="K1038" i="10"/>
  <c r="L1037" i="10"/>
  <c r="L133" i="10"/>
  <c r="K134" i="10"/>
  <c r="X191" i="10"/>
  <c r="X119" i="10"/>
  <c r="Z110" i="10"/>
  <c r="AI110" i="10" s="1"/>
  <c r="L1079" i="10"/>
  <c r="K1080" i="10"/>
  <c r="K1257" i="10"/>
  <c r="L1256" i="10"/>
  <c r="W268" i="10"/>
  <c r="Y187" i="10"/>
  <c r="AH187" i="10" s="1"/>
  <c r="X339" i="10"/>
  <c r="Z339" i="10" s="1"/>
  <c r="AI339" i="10" s="1"/>
  <c r="Z258" i="10"/>
  <c r="AI258" i="10" s="1"/>
  <c r="W344" i="10"/>
  <c r="Y344" i="10" s="1"/>
  <c r="AH344" i="10" s="1"/>
  <c r="Y263" i="10"/>
  <c r="AH263" i="10" s="1"/>
  <c r="L706" i="10"/>
  <c r="K707" i="10"/>
  <c r="X263" i="10"/>
  <c r="Z182" i="10"/>
  <c r="AI182" i="10" s="1"/>
  <c r="Z253" i="10"/>
  <c r="AI253" i="10" s="1"/>
  <c r="X334" i="10"/>
  <c r="Z334" i="10" s="1"/>
  <c r="AI334" i="10" s="1"/>
  <c r="W346" i="10"/>
  <c r="Y346" i="10" s="1"/>
  <c r="AH346" i="10" s="1"/>
  <c r="Y265" i="10"/>
  <c r="AH265" i="10" s="1"/>
  <c r="X333" i="10"/>
  <c r="Z333" i="10" s="1"/>
  <c r="AI333" i="10" s="1"/>
  <c r="Z252" i="10"/>
  <c r="AI252" i="10" s="1"/>
  <c r="W198" i="10"/>
  <c r="Y117" i="10"/>
  <c r="W340" i="10"/>
  <c r="Y340" i="10" s="1"/>
  <c r="AH340" i="10" s="1"/>
  <c r="Y259" i="10"/>
  <c r="AH259" i="10" s="1"/>
  <c r="W338" i="10"/>
  <c r="Y338" i="10" s="1"/>
  <c r="AH338" i="10" s="1"/>
  <c r="Y257" i="10"/>
  <c r="AH257" i="10" s="1"/>
  <c r="X336" i="10"/>
  <c r="Z336" i="10" s="1"/>
  <c r="AI336" i="10" s="1"/>
  <c r="Z255" i="10"/>
  <c r="AI255" i="10" s="1"/>
  <c r="K312" i="10"/>
  <c r="L311" i="10"/>
  <c r="K1763" i="10"/>
  <c r="L1762" i="10"/>
  <c r="L793" i="10"/>
  <c r="K794" i="10"/>
  <c r="K1675" i="10"/>
  <c r="L1674" i="10"/>
  <c r="AH108" i="10"/>
  <c r="W194" i="10"/>
  <c r="Y113" i="10"/>
  <c r="K113" i="10"/>
  <c r="L112" i="10"/>
  <c r="K1058" i="10"/>
  <c r="L1057" i="10"/>
  <c r="K1608" i="10"/>
  <c r="L1607" i="10"/>
  <c r="X331" i="10"/>
  <c r="Z331" i="10" s="1"/>
  <c r="AI331" i="10" s="1"/>
  <c r="Z250" i="10"/>
  <c r="AI250" i="10" s="1"/>
  <c r="W270" i="10"/>
  <c r="Y189" i="10"/>
  <c r="AH189" i="10" s="1"/>
  <c r="AH104" i="10"/>
  <c r="X120" i="10"/>
  <c r="Z111" i="10"/>
  <c r="AI111" i="10" s="1"/>
  <c r="X192" i="10"/>
  <c r="W195" i="10"/>
  <c r="Y114" i="10"/>
  <c r="K1785" i="10"/>
  <c r="L1784" i="10"/>
  <c r="AO30" i="8"/>
  <c r="AP30" i="8"/>
  <c r="AN30" i="8"/>
  <c r="AY30" i="8"/>
  <c r="AZ30" i="8"/>
  <c r="BA30" i="8"/>
  <c r="AM30" i="8"/>
  <c r="AX30" i="8"/>
  <c r="AW30" i="8"/>
  <c r="AV30" i="8"/>
  <c r="AU30" i="8"/>
  <c r="AT30" i="8"/>
  <c r="AS30" i="8"/>
  <c r="AR30" i="8"/>
  <c r="AQ30" i="8"/>
  <c r="S20" i="10" l="1"/>
  <c r="L948" i="10"/>
  <c r="K949" i="10"/>
  <c r="L772" i="10"/>
  <c r="K773" i="10"/>
  <c r="K664" i="10"/>
  <c r="L663" i="10"/>
  <c r="K334" i="10"/>
  <c r="L333" i="10"/>
  <c r="K510" i="10"/>
  <c r="L509" i="10"/>
  <c r="L839" i="10"/>
  <c r="K840" i="10"/>
  <c r="Y195" i="10"/>
  <c r="AH195" i="10" s="1"/>
  <c r="W276" i="10"/>
  <c r="AH117" i="10"/>
  <c r="AH115" i="10"/>
  <c r="K995" i="10"/>
  <c r="L994" i="10"/>
  <c r="W197" i="10"/>
  <c r="Y116" i="10"/>
  <c r="X343" i="10"/>
  <c r="Z343" i="10" s="1"/>
  <c r="AI343" i="10" s="1"/>
  <c r="Z262" i="10"/>
  <c r="AI262" i="10" s="1"/>
  <c r="K1632" i="10"/>
  <c r="L1631" i="10"/>
  <c r="W353" i="10"/>
  <c r="Y353" i="10" s="1"/>
  <c r="AH353" i="10" s="1"/>
  <c r="Y272" i="10"/>
  <c r="AH272" i="10" s="1"/>
  <c r="K531" i="10"/>
  <c r="L530" i="10"/>
  <c r="X273" i="10"/>
  <c r="Z192" i="10"/>
  <c r="AI192" i="10" s="1"/>
  <c r="W279" i="10"/>
  <c r="Y198" i="10"/>
  <c r="AH198" i="10" s="1"/>
  <c r="W349" i="10"/>
  <c r="Y349" i="10" s="1"/>
  <c r="AH349" i="10" s="1"/>
  <c r="Y268" i="10"/>
  <c r="AH268" i="10" s="1"/>
  <c r="W277" i="10"/>
  <c r="Y196" i="10"/>
  <c r="AH196" i="10" s="1"/>
  <c r="K1720" i="10"/>
  <c r="L1719" i="10"/>
  <c r="K619" i="10"/>
  <c r="L618" i="10"/>
  <c r="W269" i="10"/>
  <c r="Y188" i="10"/>
  <c r="AH188" i="10" s="1"/>
  <c r="L245" i="10"/>
  <c r="K246" i="10"/>
  <c r="X271" i="10"/>
  <c r="Z190" i="10"/>
  <c r="AI190" i="10" s="1"/>
  <c r="L552" i="10"/>
  <c r="K553" i="10"/>
  <c r="L289" i="10"/>
  <c r="K290" i="10"/>
  <c r="X270" i="10"/>
  <c r="Z189" i="10"/>
  <c r="AI189" i="10" s="1"/>
  <c r="X345" i="10"/>
  <c r="Z345" i="10" s="1"/>
  <c r="AI345" i="10" s="1"/>
  <c r="Z264" i="10"/>
  <c r="AI264" i="10" s="1"/>
  <c r="K47" i="10"/>
  <c r="L46" i="10"/>
  <c r="K1609" i="10"/>
  <c r="L1608" i="10"/>
  <c r="K1676" i="10"/>
  <c r="L1675" i="10"/>
  <c r="L884" i="10"/>
  <c r="K885" i="10"/>
  <c r="K202" i="10"/>
  <c r="L201" i="10"/>
  <c r="Z118" i="10"/>
  <c r="AI118" i="10" s="1"/>
  <c r="X199" i="10"/>
  <c r="X201" i="10"/>
  <c r="Z120" i="10"/>
  <c r="AI120" i="10" s="1"/>
  <c r="K795" i="10"/>
  <c r="L794" i="10"/>
  <c r="K1258" i="10"/>
  <c r="L1257" i="10"/>
  <c r="K1653" i="10"/>
  <c r="L1652" i="10"/>
  <c r="X202" i="10"/>
  <c r="Z121" i="10"/>
  <c r="AI121" i="10" s="1"/>
  <c r="L377" i="10"/>
  <c r="K378" i="10"/>
  <c r="K1147" i="10"/>
  <c r="L1146" i="10"/>
  <c r="K224" i="10"/>
  <c r="L223" i="10"/>
  <c r="L464" i="10"/>
  <c r="K465" i="10"/>
  <c r="K1059" i="10"/>
  <c r="L1058" i="10"/>
  <c r="L1080" i="10"/>
  <c r="K1081" i="10"/>
  <c r="X274" i="10"/>
  <c r="Z193" i="10"/>
  <c r="AI193" i="10" s="1"/>
  <c r="K92" i="10"/>
  <c r="L91" i="10"/>
  <c r="K1588" i="10"/>
  <c r="L1587" i="10"/>
  <c r="L576" i="10"/>
  <c r="K577" i="10"/>
  <c r="X347" i="10"/>
  <c r="Z347" i="10" s="1"/>
  <c r="AI347" i="10" s="1"/>
  <c r="Z266" i="10"/>
  <c r="AI266" i="10" s="1"/>
  <c r="K445" i="10"/>
  <c r="L444" i="10"/>
  <c r="W341" i="10"/>
  <c r="Y341" i="10" s="1"/>
  <c r="AH341" i="10" s="1"/>
  <c r="Y260" i="10"/>
  <c r="AH260" i="10" s="1"/>
  <c r="L860" i="10"/>
  <c r="K861" i="10"/>
  <c r="L1104" i="10"/>
  <c r="K1105" i="10"/>
  <c r="L927" i="10"/>
  <c r="K928" i="10"/>
  <c r="W347" i="10"/>
  <c r="Y347" i="10" s="1"/>
  <c r="AH347" i="10" s="1"/>
  <c r="Y266" i="10"/>
  <c r="AH266" i="10" s="1"/>
  <c r="K114" i="10"/>
  <c r="L113" i="10"/>
  <c r="K1764" i="10"/>
  <c r="L1763" i="10"/>
  <c r="X340" i="10"/>
  <c r="Z340" i="10" s="1"/>
  <c r="AI340" i="10" s="1"/>
  <c r="Z259" i="10"/>
  <c r="AI259" i="10" s="1"/>
  <c r="L157" i="10"/>
  <c r="K158" i="10"/>
  <c r="X200" i="10"/>
  <c r="Z119" i="10"/>
  <c r="AI119" i="10" s="1"/>
  <c r="L1191" i="10"/>
  <c r="K1192" i="10"/>
  <c r="K687" i="10"/>
  <c r="L686" i="10"/>
  <c r="Z194" i="10"/>
  <c r="AI194" i="10" s="1"/>
  <c r="X275" i="10"/>
  <c r="L355" i="10"/>
  <c r="K356" i="10"/>
  <c r="K313" i="10"/>
  <c r="L312" i="10"/>
  <c r="X272" i="10"/>
  <c r="Z191" i="10"/>
  <c r="AI191" i="10" s="1"/>
  <c r="L640" i="10"/>
  <c r="K641" i="10"/>
  <c r="AH111" i="10"/>
  <c r="K599" i="10"/>
  <c r="L598" i="10"/>
  <c r="X344" i="10"/>
  <c r="Z344" i="10" s="1"/>
  <c r="AI344" i="10" s="1"/>
  <c r="Z263" i="10"/>
  <c r="AI263" i="10" s="1"/>
  <c r="L134" i="10"/>
  <c r="K135" i="10"/>
  <c r="W352" i="10"/>
  <c r="Y352" i="10" s="1"/>
  <c r="AH352" i="10" s="1"/>
  <c r="Y271" i="10"/>
  <c r="AH271" i="10" s="1"/>
  <c r="K1281" i="10"/>
  <c r="L1280" i="10"/>
  <c r="X341" i="10"/>
  <c r="Z341" i="10" s="1"/>
  <c r="AI341" i="10" s="1"/>
  <c r="Z260" i="10"/>
  <c r="AI260" i="10" s="1"/>
  <c r="X348" i="10"/>
  <c r="Z348" i="10" s="1"/>
  <c r="AI348" i="10" s="1"/>
  <c r="Z267" i="10"/>
  <c r="AI267" i="10" s="1"/>
  <c r="X276" i="10"/>
  <c r="Z195" i="10"/>
  <c r="AI195" i="10" s="1"/>
  <c r="L1215" i="10"/>
  <c r="K1216" i="10"/>
  <c r="W201" i="10"/>
  <c r="Y120" i="10"/>
  <c r="K72" i="10"/>
  <c r="L71" i="10"/>
  <c r="AH113" i="10"/>
  <c r="K708" i="10"/>
  <c r="L707" i="10"/>
  <c r="K752" i="10"/>
  <c r="L751" i="10"/>
  <c r="X269" i="10"/>
  <c r="Z188" i="10"/>
  <c r="AI188" i="10" s="1"/>
  <c r="K1125" i="10"/>
  <c r="L1124" i="10"/>
  <c r="L420" i="10"/>
  <c r="K421" i="10"/>
  <c r="W273" i="10"/>
  <c r="Y192" i="10"/>
  <c r="AH192" i="10" s="1"/>
  <c r="W355" i="10"/>
  <c r="Y355" i="10" s="1"/>
  <c r="AH355" i="10" s="1"/>
  <c r="Y274" i="10"/>
  <c r="AH274" i="10" s="1"/>
  <c r="W275" i="10"/>
  <c r="Y194" i="10"/>
  <c r="AH194" i="10" s="1"/>
  <c r="Z265" i="10"/>
  <c r="AI265" i="10" s="1"/>
  <c r="X346" i="10"/>
  <c r="Z346" i="10" s="1"/>
  <c r="AI346" i="10" s="1"/>
  <c r="K488" i="10"/>
  <c r="L487" i="10"/>
  <c r="X197" i="10"/>
  <c r="Z116" i="10"/>
  <c r="AI116" i="10" s="1"/>
  <c r="K819" i="10"/>
  <c r="L818" i="10"/>
  <c r="K974" i="10"/>
  <c r="L973" i="10"/>
  <c r="W348" i="10"/>
  <c r="Y348" i="10" s="1"/>
  <c r="AH348" i="10" s="1"/>
  <c r="Y267" i="10"/>
  <c r="AH267" i="10" s="1"/>
  <c r="L266" i="10"/>
  <c r="K267" i="10"/>
  <c r="W351" i="10"/>
  <c r="Y351" i="10" s="1"/>
  <c r="AH351" i="10" s="1"/>
  <c r="Y270" i="10"/>
  <c r="AH270" i="10" s="1"/>
  <c r="L24" i="10"/>
  <c r="K25" i="10"/>
  <c r="V36" i="10" s="1"/>
  <c r="X342" i="10"/>
  <c r="Z342" i="10" s="1"/>
  <c r="AI342" i="10" s="1"/>
  <c r="Z261" i="10"/>
  <c r="AI261" i="10" s="1"/>
  <c r="K1741" i="10"/>
  <c r="L1740" i="10"/>
  <c r="AH119" i="10"/>
  <c r="L1829" i="10"/>
  <c r="K1830" i="10"/>
  <c r="K1808" i="10"/>
  <c r="L1807" i="10"/>
  <c r="K400" i="10"/>
  <c r="L399" i="10"/>
  <c r="L1168" i="10"/>
  <c r="K1169" i="10"/>
  <c r="X196" i="10"/>
  <c r="Z115" i="10"/>
  <c r="AI115" i="10" s="1"/>
  <c r="L1015" i="10"/>
  <c r="K1016" i="10"/>
  <c r="AH121" i="10"/>
  <c r="W281" i="10"/>
  <c r="Y200" i="10"/>
  <c r="AH200" i="10" s="1"/>
  <c r="L1785" i="10"/>
  <c r="K1786" i="10"/>
  <c r="K1039" i="10"/>
  <c r="L1038" i="10"/>
  <c r="AH118" i="10"/>
  <c r="X268" i="10"/>
  <c r="Z187" i="10"/>
  <c r="AI187" i="10" s="1"/>
  <c r="L904" i="10"/>
  <c r="K905" i="10"/>
  <c r="W345" i="10"/>
  <c r="Y345" i="10" s="1"/>
  <c r="AH345" i="10" s="1"/>
  <c r="Y264" i="10"/>
  <c r="AH264" i="10" s="1"/>
  <c r="K1236" i="10"/>
  <c r="L1235" i="10"/>
  <c r="W283" i="10"/>
  <c r="Y202" i="10"/>
  <c r="AH202" i="10" s="1"/>
  <c r="AH114" i="10"/>
  <c r="K1303" i="10"/>
  <c r="L1302" i="10"/>
  <c r="K732" i="10"/>
  <c r="L731" i="10"/>
  <c r="W280" i="10"/>
  <c r="Y199" i="10"/>
  <c r="AH199" i="10" s="1"/>
  <c r="L178" i="10"/>
  <c r="K179" i="10"/>
  <c r="AH107" i="10"/>
  <c r="X198" i="10"/>
  <c r="Z117" i="10"/>
  <c r="AI117" i="10" s="1"/>
  <c r="K1697" i="10"/>
  <c r="L1696" i="10"/>
  <c r="Q23" i="10" l="1"/>
  <c r="Q24" i="10"/>
  <c r="T30" i="10"/>
  <c r="S37" i="10"/>
  <c r="T36" i="10"/>
  <c r="U37" i="10"/>
  <c r="Q21" i="10"/>
  <c r="T26" i="10"/>
  <c r="T22" i="10"/>
  <c r="R18" i="10"/>
  <c r="U17" i="10"/>
  <c r="S17" i="10"/>
  <c r="T33" i="10"/>
  <c r="S25" i="10"/>
  <c r="S33" i="10"/>
  <c r="V37" i="10"/>
  <c r="V32" i="10"/>
  <c r="Q17" i="10"/>
  <c r="R27" i="10"/>
  <c r="Q34" i="10"/>
  <c r="U36" i="10"/>
  <c r="Q36" i="10"/>
  <c r="R35" i="10"/>
  <c r="S29" i="10"/>
  <c r="S28" i="10"/>
  <c r="Q26" i="10"/>
  <c r="U26" i="10"/>
  <c r="S36" i="10"/>
  <c r="V20" i="10"/>
  <c r="V33" i="10"/>
  <c r="Q28" i="10"/>
  <c r="T31" i="10"/>
  <c r="U29" i="10"/>
  <c r="T19" i="10"/>
  <c r="S19" i="10"/>
  <c r="T27" i="10"/>
  <c r="T28" i="10"/>
  <c r="T32" i="10"/>
  <c r="U20" i="10"/>
  <c r="U35" i="10"/>
  <c r="V23" i="10"/>
  <c r="U23" i="10"/>
  <c r="Q38" i="10"/>
  <c r="R30" i="10"/>
  <c r="V17" i="10"/>
  <c r="U32" i="10"/>
  <c r="V26" i="10"/>
  <c r="U21" i="10"/>
  <c r="V21" i="10"/>
  <c r="V30" i="10"/>
  <c r="U28" i="10"/>
  <c r="S34" i="10"/>
  <c r="R17" i="10"/>
  <c r="Q19" i="10"/>
  <c r="T25" i="10"/>
  <c r="U34" i="10"/>
  <c r="U24" i="10"/>
  <c r="T18" i="10"/>
  <c r="T20" i="10"/>
  <c r="V18" i="10"/>
  <c r="S27" i="10"/>
  <c r="Q32" i="10"/>
  <c r="S30" i="10"/>
  <c r="R33" i="10"/>
  <c r="R28" i="10"/>
  <c r="R24" i="10"/>
  <c r="S26" i="10"/>
  <c r="V29" i="10"/>
  <c r="U27" i="10"/>
  <c r="S24" i="10"/>
  <c r="T34" i="10"/>
  <c r="Q37" i="10"/>
  <c r="T23" i="10"/>
  <c r="R20" i="10"/>
  <c r="R36" i="10"/>
  <c r="T37" i="10"/>
  <c r="R21" i="10"/>
  <c r="R34" i="10"/>
  <c r="Q25" i="10"/>
  <c r="U22" i="10"/>
  <c r="U33" i="10"/>
  <c r="Q20" i="10"/>
  <c r="V31" i="10"/>
  <c r="Q33" i="10"/>
  <c r="S32" i="10"/>
  <c r="T38" i="10"/>
  <c r="S35" i="10"/>
  <c r="S38" i="10"/>
  <c r="S21" i="10"/>
  <c r="T29" i="10"/>
  <c r="R38" i="10"/>
  <c r="V34" i="10"/>
  <c r="T21" i="10"/>
  <c r="S18" i="10"/>
  <c r="U18" i="10"/>
  <c r="T24" i="10"/>
  <c r="R23" i="10"/>
  <c r="U25" i="10"/>
  <c r="R31" i="10"/>
  <c r="L949" i="10"/>
  <c r="K950" i="10"/>
  <c r="L773" i="10"/>
  <c r="K774" i="10"/>
  <c r="L840" i="10"/>
  <c r="K841" i="10"/>
  <c r="K511" i="10"/>
  <c r="L510" i="10"/>
  <c r="L334" i="10"/>
  <c r="K335" i="10"/>
  <c r="L664" i="10"/>
  <c r="K665" i="10"/>
  <c r="W362" i="10"/>
  <c r="Y362" i="10" s="1"/>
  <c r="AH362" i="10" s="1"/>
  <c r="Y281" i="10"/>
  <c r="AH281" i="10" s="1"/>
  <c r="W282" i="10"/>
  <c r="Y201" i="10"/>
  <c r="AH201" i="10" s="1"/>
  <c r="K357" i="10"/>
  <c r="L356" i="10"/>
  <c r="K578" i="10"/>
  <c r="L577" i="10"/>
  <c r="X280" i="10"/>
  <c r="Z199" i="10"/>
  <c r="AI199" i="10" s="1"/>
  <c r="L290" i="10"/>
  <c r="K291" i="10"/>
  <c r="W358" i="10"/>
  <c r="Y358" i="10" s="1"/>
  <c r="AH358" i="10" s="1"/>
  <c r="Y277" i="10"/>
  <c r="AH277" i="10" s="1"/>
  <c r="W278" i="10"/>
  <c r="Y197" i="10"/>
  <c r="AH197" i="10" s="1"/>
  <c r="L1697" i="10"/>
  <c r="K1698" i="10"/>
  <c r="L1303" i="10"/>
  <c r="K1304" i="10"/>
  <c r="L905" i="10"/>
  <c r="K906" i="10"/>
  <c r="K1809" i="10"/>
  <c r="L1808" i="10"/>
  <c r="K26" i="10"/>
  <c r="L25" i="10"/>
  <c r="K820" i="10"/>
  <c r="L819" i="10"/>
  <c r="L1125" i="10"/>
  <c r="K1126" i="10"/>
  <c r="L1216" i="10"/>
  <c r="K1217" i="10"/>
  <c r="K115" i="10"/>
  <c r="L114" i="10"/>
  <c r="K225" i="10"/>
  <c r="L224" i="10"/>
  <c r="K1831" i="10"/>
  <c r="L1830" i="10"/>
  <c r="K600" i="10"/>
  <c r="L599" i="10"/>
  <c r="X356" i="10"/>
  <c r="Z356" i="10" s="1"/>
  <c r="AI356" i="10" s="1"/>
  <c r="Z275" i="10"/>
  <c r="AI275" i="10" s="1"/>
  <c r="L553" i="10"/>
  <c r="K554" i="10"/>
  <c r="L995" i="10"/>
  <c r="K996" i="10"/>
  <c r="X278" i="10"/>
  <c r="Z197" i="10"/>
  <c r="AI197" i="10" s="1"/>
  <c r="X350" i="10"/>
  <c r="Z350" i="10" s="1"/>
  <c r="AI350" i="10" s="1"/>
  <c r="Z269" i="10"/>
  <c r="AI269" i="10" s="1"/>
  <c r="L1147" i="10"/>
  <c r="K1148" i="10"/>
  <c r="L202" i="10"/>
  <c r="K203" i="10"/>
  <c r="X279" i="10"/>
  <c r="Z198" i="10"/>
  <c r="AI198" i="10" s="1"/>
  <c r="X349" i="10"/>
  <c r="Z349" i="10" s="1"/>
  <c r="AI349" i="10" s="1"/>
  <c r="Z268" i="10"/>
  <c r="AI268" i="10" s="1"/>
  <c r="X357" i="10"/>
  <c r="Z357" i="10" s="1"/>
  <c r="AI357" i="10" s="1"/>
  <c r="Z276" i="10"/>
  <c r="AI276" i="10" s="1"/>
  <c r="K929" i="10"/>
  <c r="L928" i="10"/>
  <c r="K379" i="10"/>
  <c r="L378" i="10"/>
  <c r="L885" i="10"/>
  <c r="K886" i="10"/>
  <c r="W360" i="10"/>
  <c r="Y360" i="10" s="1"/>
  <c r="AH360" i="10" s="1"/>
  <c r="Y279" i="10"/>
  <c r="AH279" i="10" s="1"/>
  <c r="L488" i="10"/>
  <c r="K489" i="10"/>
  <c r="L752" i="10"/>
  <c r="K753" i="10"/>
  <c r="K688" i="10"/>
  <c r="L687" i="10"/>
  <c r="K1589" i="10"/>
  <c r="L1588" i="10"/>
  <c r="X352" i="10"/>
  <c r="Z352" i="10" s="1"/>
  <c r="AI352" i="10" s="1"/>
  <c r="Z271" i="10"/>
  <c r="AI271" i="10" s="1"/>
  <c r="L1192" i="10"/>
  <c r="K1193" i="10"/>
  <c r="L1105" i="10"/>
  <c r="K1106" i="10"/>
  <c r="K247" i="10"/>
  <c r="L246" i="10"/>
  <c r="X354" i="10"/>
  <c r="Z354" i="10" s="1"/>
  <c r="AI354" i="10" s="1"/>
  <c r="Z273" i="10"/>
  <c r="AI273" i="10" s="1"/>
  <c r="L708" i="10"/>
  <c r="K709" i="10"/>
  <c r="L92" i="10"/>
  <c r="K93" i="10"/>
  <c r="X283" i="10"/>
  <c r="Z202" i="10"/>
  <c r="AI202" i="10" s="1"/>
  <c r="K1677" i="10"/>
  <c r="L1676" i="10"/>
  <c r="L1016" i="10"/>
  <c r="K1017" i="10"/>
  <c r="K642" i="10"/>
  <c r="L641" i="10"/>
  <c r="L861" i="10"/>
  <c r="K862" i="10"/>
  <c r="K532" i="10"/>
  <c r="L531" i="10"/>
  <c r="L267" i="10"/>
  <c r="K268" i="10"/>
  <c r="W356" i="10"/>
  <c r="Y356" i="10" s="1"/>
  <c r="AH356" i="10" s="1"/>
  <c r="Y275" i="10"/>
  <c r="AH275" i="10" s="1"/>
  <c r="X281" i="10"/>
  <c r="Z200" i="10"/>
  <c r="AI200" i="10" s="1"/>
  <c r="X355" i="10"/>
  <c r="Z355" i="10" s="1"/>
  <c r="AI355" i="10" s="1"/>
  <c r="Z274" i="10"/>
  <c r="AI274" i="10" s="1"/>
  <c r="L1653" i="10"/>
  <c r="K1654" i="10"/>
  <c r="L1609" i="10"/>
  <c r="K1610" i="10"/>
  <c r="W350" i="10"/>
  <c r="Y350" i="10" s="1"/>
  <c r="AH350" i="10" s="1"/>
  <c r="Y269" i="10"/>
  <c r="AH269" i="10" s="1"/>
  <c r="K180" i="10"/>
  <c r="L179" i="10"/>
  <c r="K1282" i="10"/>
  <c r="L1281" i="10"/>
  <c r="K159" i="10"/>
  <c r="L158" i="10"/>
  <c r="K1082" i="10"/>
  <c r="L1081" i="10"/>
  <c r="X277" i="10"/>
  <c r="Z196" i="10"/>
  <c r="AI196" i="10" s="1"/>
  <c r="X353" i="10"/>
  <c r="Z353" i="10" s="1"/>
  <c r="AI353" i="10" s="1"/>
  <c r="Z272" i="10"/>
  <c r="AI272" i="10" s="1"/>
  <c r="K1259" i="10"/>
  <c r="L1258" i="10"/>
  <c r="L47" i="10"/>
  <c r="K48" i="10"/>
  <c r="L619" i="10"/>
  <c r="K620" i="10"/>
  <c r="W364" i="10"/>
  <c r="Y364" i="10" s="1"/>
  <c r="AH364" i="10" s="1"/>
  <c r="Y283" i="10"/>
  <c r="AH283" i="10" s="1"/>
  <c r="L1039" i="10"/>
  <c r="K1040" i="10"/>
  <c r="K1170" i="10"/>
  <c r="L1169" i="10"/>
  <c r="K1633" i="10"/>
  <c r="L1632" i="10"/>
  <c r="Y280" i="10"/>
  <c r="AH280" i="10" s="1"/>
  <c r="W361" i="10"/>
  <c r="Y361" i="10" s="1"/>
  <c r="AH361" i="10" s="1"/>
  <c r="K1787" i="10"/>
  <c r="L1786" i="10"/>
  <c r="W354" i="10"/>
  <c r="Y354" i="10" s="1"/>
  <c r="AH354" i="10" s="1"/>
  <c r="Y273" i="10"/>
  <c r="AH273" i="10" s="1"/>
  <c r="L135" i="10"/>
  <c r="K136" i="10"/>
  <c r="K314" i="10"/>
  <c r="L313" i="10"/>
  <c r="K446" i="10"/>
  <c r="L445" i="10"/>
  <c r="L1059" i="10"/>
  <c r="K1060" i="10"/>
  <c r="K796" i="10"/>
  <c r="L795" i="10"/>
  <c r="K1721" i="10"/>
  <c r="L1720" i="10"/>
  <c r="K1237" i="10"/>
  <c r="L1236" i="10"/>
  <c r="L1741" i="10"/>
  <c r="K1742" i="10"/>
  <c r="K422" i="10"/>
  <c r="L421" i="10"/>
  <c r="K73" i="10"/>
  <c r="L72" i="10"/>
  <c r="K466" i="10"/>
  <c r="L465" i="10"/>
  <c r="W357" i="10"/>
  <c r="Y357" i="10" s="1"/>
  <c r="AH357" i="10" s="1"/>
  <c r="Y276" i="10"/>
  <c r="AH276" i="10" s="1"/>
  <c r="L732" i="10"/>
  <c r="K733" i="10"/>
  <c r="K401" i="10"/>
  <c r="L400" i="10"/>
  <c r="K975" i="10"/>
  <c r="L974" i="10"/>
  <c r="AH120" i="10"/>
  <c r="K1765" i="10"/>
  <c r="L1764" i="10"/>
  <c r="X282" i="10"/>
  <c r="Z201" i="10"/>
  <c r="AI201" i="10" s="1"/>
  <c r="X351" i="10"/>
  <c r="Z351" i="10" s="1"/>
  <c r="AI351" i="10" s="1"/>
  <c r="Z270" i="10"/>
  <c r="AI270" i="10" s="1"/>
  <c r="AH116" i="10"/>
  <c r="U30" i="10" l="1"/>
  <c r="U19" i="10"/>
  <c r="R26" i="10"/>
  <c r="U38" i="10"/>
  <c r="V38" i="10"/>
  <c r="Q18" i="10"/>
  <c r="S31" i="10"/>
  <c r="Q30" i="10"/>
  <c r="X30" i="10" s="1"/>
  <c r="R37" i="10"/>
  <c r="R22" i="10"/>
  <c r="V19" i="10"/>
  <c r="U31" i="10"/>
  <c r="V25" i="10"/>
  <c r="V24" i="10"/>
  <c r="X24" i="10" s="1"/>
  <c r="Q22" i="10"/>
  <c r="Q31" i="10"/>
  <c r="X31" i="10" s="1"/>
  <c r="R32" i="10"/>
  <c r="X32" i="10" s="1"/>
  <c r="V27" i="10"/>
  <c r="R19" i="10"/>
  <c r="X19" i="10" s="1"/>
  <c r="T35" i="10"/>
  <c r="V22" i="10"/>
  <c r="Q29" i="10"/>
  <c r="X29" i="10" s="1"/>
  <c r="S23" i="10"/>
  <c r="X23" i="10" s="1"/>
  <c r="R25" i="10"/>
  <c r="X25" i="10" s="1"/>
  <c r="Q27" i="10"/>
  <c r="X27" i="10" s="1"/>
  <c r="S22" i="10"/>
  <c r="X22" i="10" s="1"/>
  <c r="R29" i="10"/>
  <c r="Q35" i="10"/>
  <c r="X35" i="10" s="1"/>
  <c r="T17" i="10"/>
  <c r="X34" i="10" s="1"/>
  <c r="V28" i="10"/>
  <c r="X28" i="10" s="1"/>
  <c r="V35" i="10"/>
  <c r="L950" i="10"/>
  <c r="K951" i="10"/>
  <c r="K775" i="10"/>
  <c r="L774" i="10"/>
  <c r="L665" i="10"/>
  <c r="K666" i="10"/>
  <c r="L335" i="10"/>
  <c r="K336" i="10"/>
  <c r="K512" i="10"/>
  <c r="L511" i="10"/>
  <c r="L841" i="10"/>
  <c r="K842" i="10"/>
  <c r="L733" i="10"/>
  <c r="K734" i="10"/>
  <c r="K1611" i="10"/>
  <c r="L1610" i="10"/>
  <c r="K1218" i="10"/>
  <c r="L1217" i="10"/>
  <c r="L975" i="10"/>
  <c r="K976" i="10"/>
  <c r="L1721" i="10"/>
  <c r="K1722" i="10"/>
  <c r="L753" i="10"/>
  <c r="K754" i="10"/>
  <c r="W359" i="10"/>
  <c r="Y359" i="10" s="1"/>
  <c r="AH359" i="10" s="1"/>
  <c r="Y278" i="10"/>
  <c r="AH278" i="10" s="1"/>
  <c r="X363" i="10"/>
  <c r="Z363" i="10" s="1"/>
  <c r="AI363" i="10" s="1"/>
  <c r="Z282" i="10"/>
  <c r="AI282" i="10" s="1"/>
  <c r="L796" i="10"/>
  <c r="K797" i="10"/>
  <c r="K1655" i="10"/>
  <c r="L1654" i="10"/>
  <c r="L642" i="10"/>
  <c r="K643" i="10"/>
  <c r="K997" i="10"/>
  <c r="L996" i="10"/>
  <c r="K1127" i="10"/>
  <c r="L1126" i="10"/>
  <c r="L688" i="10"/>
  <c r="K689" i="10"/>
  <c r="K1061" i="10"/>
  <c r="L1060" i="10"/>
  <c r="L1633" i="10"/>
  <c r="K1634" i="10"/>
  <c r="K1018" i="10"/>
  <c r="L1017" i="10"/>
  <c r="L247" i="10"/>
  <c r="K248" i="10"/>
  <c r="L489" i="10"/>
  <c r="K490" i="10"/>
  <c r="K94" i="10"/>
  <c r="L93" i="10"/>
  <c r="L48" i="10"/>
  <c r="K49" i="10"/>
  <c r="K1260" i="10"/>
  <c r="L1259" i="10"/>
  <c r="L1765" i="10"/>
  <c r="K1766" i="10"/>
  <c r="X358" i="10"/>
  <c r="Z358" i="10" s="1"/>
  <c r="AI358" i="10" s="1"/>
  <c r="Z277" i="10"/>
  <c r="AI277" i="10" s="1"/>
  <c r="L1106" i="10"/>
  <c r="K1107" i="10"/>
  <c r="K555" i="10"/>
  <c r="L554" i="10"/>
  <c r="K292" i="10"/>
  <c r="L291" i="10"/>
  <c r="L180" i="10"/>
  <c r="K181" i="10"/>
  <c r="L1237" i="10"/>
  <c r="K1238" i="10"/>
  <c r="K467" i="10"/>
  <c r="L466" i="10"/>
  <c r="L1170" i="10"/>
  <c r="K1171" i="10"/>
  <c r="X360" i="10"/>
  <c r="Z360" i="10" s="1"/>
  <c r="AI360" i="10" s="1"/>
  <c r="Z279" i="10"/>
  <c r="AI279" i="10" s="1"/>
  <c r="L820" i="10"/>
  <c r="K821" i="10"/>
  <c r="K447" i="10"/>
  <c r="L446" i="10"/>
  <c r="K1041" i="10"/>
  <c r="L1040" i="10"/>
  <c r="K1083" i="10"/>
  <c r="L1082" i="10"/>
  <c r="K1194" i="10"/>
  <c r="L1193" i="10"/>
  <c r="L203" i="10"/>
  <c r="K204" i="10"/>
  <c r="K74" i="10"/>
  <c r="L73" i="10"/>
  <c r="X362" i="10"/>
  <c r="Z362" i="10" s="1"/>
  <c r="AI362" i="10" s="1"/>
  <c r="Z281" i="10"/>
  <c r="AI281" i="10" s="1"/>
  <c r="L26" i="10"/>
  <c r="K27" i="10"/>
  <c r="X361" i="10"/>
  <c r="Z361" i="10" s="1"/>
  <c r="AI361" i="10" s="1"/>
  <c r="Z280" i="10"/>
  <c r="AI280" i="10" s="1"/>
  <c r="L314" i="10"/>
  <c r="K315" i="10"/>
  <c r="L159" i="10"/>
  <c r="K160" i="10"/>
  <c r="K887" i="10"/>
  <c r="L886" i="10"/>
  <c r="K1149" i="10"/>
  <c r="L1148" i="10"/>
  <c r="K423" i="10"/>
  <c r="L422" i="10"/>
  <c r="L136" i="10"/>
  <c r="K137" i="10"/>
  <c r="L1677" i="10"/>
  <c r="K1678" i="10"/>
  <c r="L600" i="10"/>
  <c r="K601" i="10"/>
  <c r="L1809" i="10"/>
  <c r="K1810" i="10"/>
  <c r="L578" i="10"/>
  <c r="K579" i="10"/>
  <c r="K1743" i="10"/>
  <c r="L1742" i="10"/>
  <c r="K1283" i="10"/>
  <c r="L1282" i="10"/>
  <c r="K269" i="10"/>
  <c r="L268" i="10"/>
  <c r="K907" i="10"/>
  <c r="L906" i="10"/>
  <c r="L620" i="10"/>
  <c r="K621" i="10"/>
  <c r="X364" i="10"/>
  <c r="Z364" i="10" s="1"/>
  <c r="AI364" i="10" s="1"/>
  <c r="Z283" i="10"/>
  <c r="AI283" i="10" s="1"/>
  <c r="K380" i="10"/>
  <c r="L379" i="10"/>
  <c r="K1832" i="10"/>
  <c r="L1831" i="10"/>
  <c r="L357" i="10"/>
  <c r="K358" i="10"/>
  <c r="L1304" i="10"/>
  <c r="K1305" i="10"/>
  <c r="K930" i="10"/>
  <c r="L929" i="10"/>
  <c r="K226" i="10"/>
  <c r="L225" i="10"/>
  <c r="W363" i="10"/>
  <c r="Y363" i="10" s="1"/>
  <c r="AH363" i="10" s="1"/>
  <c r="Y282" i="10"/>
  <c r="AH282" i="10" s="1"/>
  <c r="L532" i="10"/>
  <c r="K533" i="10"/>
  <c r="K710" i="10"/>
  <c r="L709" i="10"/>
  <c r="L1589" i="10"/>
  <c r="K1590" i="10"/>
  <c r="K1699" i="10"/>
  <c r="L1698" i="10"/>
  <c r="K1788" i="10"/>
  <c r="L1787" i="10"/>
  <c r="K402" i="10"/>
  <c r="L401" i="10"/>
  <c r="K863" i="10"/>
  <c r="L862" i="10"/>
  <c r="X359" i="10"/>
  <c r="Z359" i="10" s="1"/>
  <c r="AI359" i="10" s="1"/>
  <c r="Z278" i="10"/>
  <c r="AI278" i="10" s="1"/>
  <c r="K116" i="10"/>
  <c r="L115" i="10"/>
  <c r="X37" i="10" l="1"/>
  <c r="X17" i="10"/>
  <c r="X26" i="10"/>
  <c r="X36" i="10"/>
  <c r="X20" i="10"/>
  <c r="X38" i="10"/>
  <c r="X33" i="10"/>
  <c r="X18" i="10"/>
  <c r="X21" i="10"/>
  <c r="BC272" i="11"/>
  <c r="AG272" i="13" s="1"/>
  <c r="BN275" i="11"/>
  <c r="AR275" i="13" s="1"/>
  <c r="BH212" i="11"/>
  <c r="AL212" i="13" s="1"/>
  <c r="BI278" i="11"/>
  <c r="AM278" i="13" s="1"/>
  <c r="BC211" i="11"/>
  <c r="AG211" i="13" s="1"/>
  <c r="BJ195" i="11"/>
  <c r="AN195" i="13" s="1"/>
  <c r="BG155" i="11"/>
  <c r="AK155" i="13" s="1"/>
  <c r="BK183" i="11"/>
  <c r="AO183" i="13" s="1"/>
  <c r="BB273" i="11"/>
  <c r="AF273" i="13" s="1"/>
  <c r="BI199" i="11"/>
  <c r="AM199" i="13" s="1"/>
  <c r="BH180" i="11"/>
  <c r="AL180" i="13" s="1"/>
  <c r="BE280" i="11"/>
  <c r="AI280" i="13" s="1"/>
  <c r="BK279" i="11"/>
  <c r="AO279" i="13" s="1"/>
  <c r="BC274" i="11"/>
  <c r="AG274" i="13" s="1"/>
  <c r="BB272" i="11"/>
  <c r="AF272" i="13" s="1"/>
  <c r="BM275" i="11"/>
  <c r="AQ275" i="13" s="1"/>
  <c r="BG212" i="11"/>
  <c r="AK212" i="13" s="1"/>
  <c r="BN196" i="11"/>
  <c r="AR196" i="13" s="1"/>
  <c r="BK156" i="11"/>
  <c r="AO156" i="13" s="1"/>
  <c r="BH278" i="11"/>
  <c r="AL278" i="13" s="1"/>
  <c r="BB211" i="11"/>
  <c r="AF211" i="13" s="1"/>
  <c r="BI195" i="11"/>
  <c r="AM195" i="13" s="1"/>
  <c r="BF155" i="11"/>
  <c r="AJ155" i="13" s="1"/>
  <c r="BJ183" i="11"/>
  <c r="AN183" i="13" s="1"/>
  <c r="BK143" i="11"/>
  <c r="AO143" i="13" s="1"/>
  <c r="BH199" i="11"/>
  <c r="AL199" i="13" s="1"/>
  <c r="BM194" i="11"/>
  <c r="AQ194" i="13" s="1"/>
  <c r="BG180" i="11"/>
  <c r="AK180" i="13" s="1"/>
  <c r="BD280" i="11"/>
  <c r="AH280" i="13" s="1"/>
  <c r="BK210" i="11"/>
  <c r="AO210" i="13" s="1"/>
  <c r="BJ279" i="11"/>
  <c r="AN279" i="13" s="1"/>
  <c r="BB274" i="11"/>
  <c r="AF274" i="13" s="1"/>
  <c r="BF212" i="11"/>
  <c r="AJ212" i="13" s="1"/>
  <c r="BM196" i="11"/>
  <c r="AQ196" i="13" s="1"/>
  <c r="BJ156" i="11"/>
  <c r="AN156" i="13" s="1"/>
  <c r="BG278" i="11"/>
  <c r="AK278" i="13" s="1"/>
  <c r="BH195" i="11"/>
  <c r="AL195" i="13" s="1"/>
  <c r="BE155" i="11"/>
  <c r="AI155" i="13" s="1"/>
  <c r="BI183" i="11"/>
  <c r="AM183" i="13" s="1"/>
  <c r="BJ143" i="11"/>
  <c r="AN143" i="13" s="1"/>
  <c r="BG199" i="11"/>
  <c r="AK199" i="13" s="1"/>
  <c r="BK276" i="11"/>
  <c r="AO276" i="13" s="1"/>
  <c r="BK275" i="11"/>
  <c r="AO275" i="13" s="1"/>
  <c r="BE212" i="11"/>
  <c r="AI212" i="13" s="1"/>
  <c r="BI156" i="11"/>
  <c r="AM156" i="13" s="1"/>
  <c r="BF278" i="11"/>
  <c r="AJ278" i="13" s="1"/>
  <c r="BG195" i="11"/>
  <c r="AK195" i="13" s="1"/>
  <c r="BD155" i="11"/>
  <c r="AH155" i="13" s="1"/>
  <c r="BH183" i="11"/>
  <c r="AL183" i="13" s="1"/>
  <c r="BI143" i="11"/>
  <c r="AM143" i="13" s="1"/>
  <c r="BF199" i="11"/>
  <c r="AJ199" i="13" s="1"/>
  <c r="BJ276" i="11"/>
  <c r="AN276" i="13" s="1"/>
  <c r="BK194" i="11"/>
  <c r="AO194" i="13" s="1"/>
  <c r="BE180" i="11"/>
  <c r="AI180" i="13" s="1"/>
  <c r="BB280" i="11"/>
  <c r="AF280" i="13" s="1"/>
  <c r="BI210" i="11"/>
  <c r="AM210" i="13" s="1"/>
  <c r="BK179" i="11"/>
  <c r="AO179" i="13" s="1"/>
  <c r="BH279" i="11"/>
  <c r="AL279" i="13" s="1"/>
  <c r="BJ275" i="11"/>
  <c r="AN275" i="13" s="1"/>
  <c r="BD212" i="11"/>
  <c r="AH212" i="13" s="1"/>
  <c r="BK196" i="11"/>
  <c r="AO196" i="13" s="1"/>
  <c r="BH156" i="11"/>
  <c r="AL156" i="13" s="1"/>
  <c r="BE278" i="11"/>
  <c r="AI278" i="13" s="1"/>
  <c r="BF195" i="11"/>
  <c r="AJ195" i="13" s="1"/>
  <c r="BC155" i="11"/>
  <c r="AG155" i="13" s="1"/>
  <c r="BG183" i="11"/>
  <c r="AK183" i="13" s="1"/>
  <c r="BH143" i="11"/>
  <c r="AL143" i="13" s="1"/>
  <c r="BE199" i="11"/>
  <c r="AI199" i="13" s="1"/>
  <c r="BI276" i="11"/>
  <c r="AM276" i="13" s="1"/>
  <c r="BJ194" i="11"/>
  <c r="AN194" i="13" s="1"/>
  <c r="BD180" i="11"/>
  <c r="AH180" i="13" s="1"/>
  <c r="BK154" i="11"/>
  <c r="AO154" i="13" s="1"/>
  <c r="BH210" i="11"/>
  <c r="AL210" i="13" s="1"/>
  <c r="BJ179" i="11"/>
  <c r="AN179" i="13" s="1"/>
  <c r="BG279" i="11"/>
  <c r="AK279" i="13" s="1"/>
  <c r="BI275" i="11"/>
  <c r="AM275" i="13" s="1"/>
  <c r="BC212" i="11"/>
  <c r="AG212" i="13" s="1"/>
  <c r="BJ196" i="11"/>
  <c r="AN196" i="13" s="1"/>
  <c r="BG156" i="11"/>
  <c r="AK156" i="13" s="1"/>
  <c r="BD278" i="11"/>
  <c r="AH278" i="13" s="1"/>
  <c r="BN211" i="11"/>
  <c r="AR211" i="13" s="1"/>
  <c r="BE195" i="11"/>
  <c r="AI195" i="13" s="1"/>
  <c r="BB155" i="11"/>
  <c r="AF155" i="13" s="1"/>
  <c r="BF183" i="11"/>
  <c r="AJ183" i="13" s="1"/>
  <c r="BG143" i="11"/>
  <c r="AK143" i="13" s="1"/>
  <c r="BD199" i="11"/>
  <c r="AH199" i="13" s="1"/>
  <c r="BH276" i="11"/>
  <c r="AL276" i="13" s="1"/>
  <c r="BI194" i="11"/>
  <c r="AM194" i="13" s="1"/>
  <c r="BC180" i="11"/>
  <c r="AG180" i="13" s="1"/>
  <c r="BJ154" i="11"/>
  <c r="AN154" i="13" s="1"/>
  <c r="BG210" i="11"/>
  <c r="AK210" i="13" s="1"/>
  <c r="BK277" i="11"/>
  <c r="AO277" i="13" s="1"/>
  <c r="AI94" i="1"/>
  <c r="BH275" i="11"/>
  <c r="AL275" i="13" s="1"/>
  <c r="BB212" i="11"/>
  <c r="AF212" i="13" s="1"/>
  <c r="BI196" i="11"/>
  <c r="AM196" i="13" s="1"/>
  <c r="BF156" i="11"/>
  <c r="AJ156" i="13" s="1"/>
  <c r="BC278" i="11"/>
  <c r="AG278" i="13" s="1"/>
  <c r="BD195" i="11"/>
  <c r="AH195" i="13" s="1"/>
  <c r="BE183" i="11"/>
  <c r="AI183" i="13" s="1"/>
  <c r="BF143" i="11"/>
  <c r="AJ143" i="13" s="1"/>
  <c r="BC199" i="11"/>
  <c r="AG199" i="13" s="1"/>
  <c r="BG276" i="11"/>
  <c r="AK276" i="13" s="1"/>
  <c r="BH194" i="11"/>
  <c r="AL194" i="13" s="1"/>
  <c r="BB180" i="11"/>
  <c r="AF180" i="13" s="1"/>
  <c r="BI154" i="11"/>
  <c r="AM154" i="13" s="1"/>
  <c r="BF210" i="11"/>
  <c r="AJ210" i="13" s="1"/>
  <c r="BJ277" i="11"/>
  <c r="AN277" i="13" s="1"/>
  <c r="BH179" i="11"/>
  <c r="AL179" i="13" s="1"/>
  <c r="BE279" i="11"/>
  <c r="AI279" i="13" s="1"/>
  <c r="BM274" i="11"/>
  <c r="AQ274" i="13" s="1"/>
  <c r="BG275" i="11"/>
  <c r="AK275" i="13" s="1"/>
  <c r="BH196" i="11"/>
  <c r="AL196" i="13" s="1"/>
  <c r="BE156" i="11"/>
  <c r="AI156" i="13" s="1"/>
  <c r="BB278" i="11"/>
  <c r="AF278" i="13" s="1"/>
  <c r="BC195" i="11"/>
  <c r="AG195" i="13" s="1"/>
  <c r="BD183" i="11"/>
  <c r="AH183" i="13" s="1"/>
  <c r="BK273" i="11"/>
  <c r="AO273" i="13" s="1"/>
  <c r="BE143" i="11"/>
  <c r="AI143" i="13" s="1"/>
  <c r="BB199" i="11"/>
  <c r="AF199" i="13" s="1"/>
  <c r="BF276" i="11"/>
  <c r="AJ276" i="13" s="1"/>
  <c r="BG194" i="11"/>
  <c r="AK194" i="13" s="1"/>
  <c r="BH154" i="11"/>
  <c r="AL154" i="13" s="1"/>
  <c r="BE210" i="11"/>
  <c r="AI210" i="13" s="1"/>
  <c r="BI277" i="11"/>
  <c r="AM277" i="13" s="1"/>
  <c r="BG179" i="11"/>
  <c r="AK179" i="13" s="1"/>
  <c r="BD279" i="11"/>
  <c r="AH279" i="13" s="1"/>
  <c r="BK272" i="11"/>
  <c r="AO272" i="13" s="1"/>
  <c r="BF275" i="11"/>
  <c r="AJ275" i="13" s="1"/>
  <c r="BG196" i="11"/>
  <c r="AK196" i="13" s="1"/>
  <c r="BD156" i="11"/>
  <c r="AH156" i="13" s="1"/>
  <c r="BK211" i="11"/>
  <c r="AO211" i="13" s="1"/>
  <c r="BB195" i="11"/>
  <c r="AF195" i="13" s="1"/>
  <c r="BC183" i="11"/>
  <c r="AG183" i="13" s="1"/>
  <c r="BJ273" i="11"/>
  <c r="AN273" i="13" s="1"/>
  <c r="BD143" i="11"/>
  <c r="AH143" i="13" s="1"/>
  <c r="BE276" i="11"/>
  <c r="AI276" i="13" s="1"/>
  <c r="BJ272" i="11"/>
  <c r="AN272" i="13" s="1"/>
  <c r="BE275" i="11"/>
  <c r="AI275" i="13" s="1"/>
  <c r="BF196" i="11"/>
  <c r="AJ196" i="13" s="1"/>
  <c r="BC156" i="11"/>
  <c r="AG156" i="13" s="1"/>
  <c r="BJ211" i="11"/>
  <c r="AN211" i="13" s="1"/>
  <c r="BN155" i="11"/>
  <c r="AR155" i="13" s="1"/>
  <c r="BB183" i="11"/>
  <c r="AF183" i="13" s="1"/>
  <c r="BI273" i="11"/>
  <c r="AM273" i="13" s="1"/>
  <c r="BC143" i="11"/>
  <c r="AG143" i="13" s="1"/>
  <c r="BD276" i="11"/>
  <c r="AH276" i="13" s="1"/>
  <c r="BE194" i="11"/>
  <c r="AI194" i="13" s="1"/>
  <c r="BF154" i="11"/>
  <c r="AJ154" i="13" s="1"/>
  <c r="BC210" i="11"/>
  <c r="AG210" i="13" s="1"/>
  <c r="BG277" i="11"/>
  <c r="AK277" i="13" s="1"/>
  <c r="AI90" i="1"/>
  <c r="BI272" i="11"/>
  <c r="AM272" i="13" s="1"/>
  <c r="BD275" i="11"/>
  <c r="AH275" i="13" s="1"/>
  <c r="BN212" i="11"/>
  <c r="AR212" i="13" s="1"/>
  <c r="BE196" i="11"/>
  <c r="AI196" i="13" s="1"/>
  <c r="BB156" i="11"/>
  <c r="AF156" i="13" s="1"/>
  <c r="BI211" i="11"/>
  <c r="AM211" i="13" s="1"/>
  <c r="BM155" i="11"/>
  <c r="AQ155" i="13" s="1"/>
  <c r="BH273" i="11"/>
  <c r="AL273" i="13" s="1"/>
  <c r="BB143" i="11"/>
  <c r="AF143" i="13" s="1"/>
  <c r="AI42" i="1"/>
  <c r="BC276" i="11"/>
  <c r="AG276" i="13" s="1"/>
  <c r="BD194" i="11"/>
  <c r="AH194" i="13" s="1"/>
  <c r="BK280" i="11"/>
  <c r="AO280" i="13" s="1"/>
  <c r="BE154" i="11"/>
  <c r="AI154" i="13" s="1"/>
  <c r="BB210" i="11"/>
  <c r="AF210" i="13" s="1"/>
  <c r="BF277" i="11"/>
  <c r="AJ277" i="13" s="1"/>
  <c r="BD179" i="11"/>
  <c r="AH179" i="13" s="1"/>
  <c r="BI274" i="11"/>
  <c r="AM274" i="13" s="1"/>
  <c r="BH272" i="11"/>
  <c r="AL272" i="13" s="1"/>
  <c r="BC275" i="11"/>
  <c r="AG275" i="13" s="1"/>
  <c r="BM212" i="11"/>
  <c r="AQ212" i="13" s="1"/>
  <c r="BD196" i="11"/>
  <c r="AH196" i="13" s="1"/>
  <c r="BH211" i="11"/>
  <c r="AL211" i="13" s="1"/>
  <c r="BG273" i="11"/>
  <c r="AK273" i="13" s="1"/>
  <c r="BN199" i="11"/>
  <c r="AR199" i="13" s="1"/>
  <c r="BB276" i="11"/>
  <c r="AF276" i="13" s="1"/>
  <c r="BC194" i="11"/>
  <c r="AG194" i="13" s="1"/>
  <c r="BJ280" i="11"/>
  <c r="AN280" i="13" s="1"/>
  <c r="BD154" i="11"/>
  <c r="AH154" i="13" s="1"/>
  <c r="BE277" i="11"/>
  <c r="AI277" i="13" s="1"/>
  <c r="BC179" i="11"/>
  <c r="AG179" i="13" s="1"/>
  <c r="BH274" i="11"/>
  <c r="AL274" i="13" s="1"/>
  <c r="BG272" i="11"/>
  <c r="AK272" i="13" s="1"/>
  <c r="BB275" i="11"/>
  <c r="AF275" i="13" s="1"/>
  <c r="BC196" i="11"/>
  <c r="AG196" i="13" s="1"/>
  <c r="BG211" i="11"/>
  <c r="AK211" i="13" s="1"/>
  <c r="BK155" i="11"/>
  <c r="AO155" i="13" s="1"/>
  <c r="BF273" i="11"/>
  <c r="AJ273" i="13" s="1"/>
  <c r="BB194" i="11"/>
  <c r="AF194" i="13" s="1"/>
  <c r="BI280" i="11"/>
  <c r="AM280" i="13" s="1"/>
  <c r="BC154" i="11"/>
  <c r="AG154" i="13" s="1"/>
  <c r="BD277" i="11"/>
  <c r="AH277" i="13" s="1"/>
  <c r="BB179" i="11"/>
  <c r="AF179" i="13" s="1"/>
  <c r="BG274" i="11"/>
  <c r="AK274" i="13" s="1"/>
  <c r="AI91" i="1"/>
  <c r="BF272" i="11"/>
  <c r="AJ272" i="13" s="1"/>
  <c r="BK212" i="11"/>
  <c r="AO212" i="13" s="1"/>
  <c r="BB196" i="11"/>
  <c r="AF196" i="13" s="1"/>
  <c r="BF211" i="11"/>
  <c r="AJ211" i="13" s="1"/>
  <c r="BM195" i="11"/>
  <c r="AQ195" i="13" s="1"/>
  <c r="BJ155" i="11"/>
  <c r="AN155" i="13" s="1"/>
  <c r="BE273" i="11"/>
  <c r="AI273" i="13" s="1"/>
  <c r="AI43" i="1"/>
  <c r="BK180" i="11"/>
  <c r="AO180" i="13" s="1"/>
  <c r="BH280" i="11"/>
  <c r="AL280" i="13" s="1"/>
  <c r="BB154" i="11"/>
  <c r="AF154" i="13" s="1"/>
  <c r="AI27" i="1"/>
  <c r="BC277" i="11"/>
  <c r="AG277" i="13" s="1"/>
  <c r="BF274" i="11"/>
  <c r="AJ274" i="13" s="1"/>
  <c r="BE272" i="11"/>
  <c r="AI272" i="13" s="1"/>
  <c r="AI86" i="1"/>
  <c r="BJ212" i="11"/>
  <c r="AN212" i="13" s="1"/>
  <c r="BN156" i="11"/>
  <c r="AR156" i="13" s="1"/>
  <c r="BK278" i="11"/>
  <c r="AO278" i="13" s="1"/>
  <c r="BE211" i="11"/>
  <c r="AI211" i="13" s="1"/>
  <c r="BI155" i="11"/>
  <c r="AM155" i="13" s="1"/>
  <c r="BD273" i="11"/>
  <c r="AH273" i="13" s="1"/>
  <c r="BK199" i="11"/>
  <c r="AO199" i="13" s="1"/>
  <c r="BJ180" i="11"/>
  <c r="AN180" i="13" s="1"/>
  <c r="BG280" i="11"/>
  <c r="AK280" i="13" s="1"/>
  <c r="BN210" i="11"/>
  <c r="AR210" i="13" s="1"/>
  <c r="BB277" i="11"/>
  <c r="AF277" i="13" s="1"/>
  <c r="BD272" i="11"/>
  <c r="AH272" i="13" s="1"/>
  <c r="BI212" i="11"/>
  <c r="AM212" i="13" s="1"/>
  <c r="BM156" i="11"/>
  <c r="AQ156" i="13" s="1"/>
  <c r="BJ278" i="11"/>
  <c r="AN278" i="13" s="1"/>
  <c r="BD211" i="11"/>
  <c r="AH211" i="13" s="1"/>
  <c r="BK195" i="11"/>
  <c r="AO195" i="13" s="1"/>
  <c r="BH155" i="11"/>
  <c r="AL155" i="13" s="1"/>
  <c r="BC273" i="11"/>
  <c r="AG273" i="13" s="1"/>
  <c r="BM143" i="11"/>
  <c r="AQ143" i="13" s="1"/>
  <c r="BJ199" i="11"/>
  <c r="AN199" i="13" s="1"/>
  <c r="BN276" i="11"/>
  <c r="AR276" i="13" s="1"/>
  <c r="AI33" i="1"/>
  <c r="BI180" i="11"/>
  <c r="AM180" i="13" s="1"/>
  <c r="BF280" i="11"/>
  <c r="AJ280" i="13" s="1"/>
  <c r="BM210" i="11"/>
  <c r="AQ210" i="13" s="1"/>
  <c r="BF194" i="11"/>
  <c r="AJ194" i="13" s="1"/>
  <c r="BH277" i="11"/>
  <c r="AL277" i="13" s="1"/>
  <c r="BI179" i="11"/>
  <c r="AM179" i="13" s="1"/>
  <c r="BF179" i="11"/>
  <c r="AJ179" i="13" s="1"/>
  <c r="BE179" i="11"/>
  <c r="AI179" i="13" s="1"/>
  <c r="BF180" i="11"/>
  <c r="AJ180" i="13" s="1"/>
  <c r="BM280" i="11"/>
  <c r="AQ280" i="13" s="1"/>
  <c r="BI279" i="11"/>
  <c r="AM279" i="13" s="1"/>
  <c r="BC280" i="11"/>
  <c r="AG280" i="13" s="1"/>
  <c r="BF279" i="11"/>
  <c r="AJ279" i="13" s="1"/>
  <c r="BC279" i="11"/>
  <c r="AG279" i="13" s="1"/>
  <c r="BM154" i="11"/>
  <c r="AQ154" i="13" s="1"/>
  <c r="BB279" i="11"/>
  <c r="AF279" i="13" s="1"/>
  <c r="BG154" i="11"/>
  <c r="AK154" i="13" s="1"/>
  <c r="BJ210" i="11"/>
  <c r="AN210" i="13" s="1"/>
  <c r="BD210" i="11"/>
  <c r="AH210" i="13" s="1"/>
  <c r="BK274" i="11"/>
  <c r="AO274" i="13" s="1"/>
  <c r="BJ274" i="11"/>
  <c r="AN274" i="13" s="1"/>
  <c r="BE274" i="11"/>
  <c r="AI274" i="13" s="1"/>
  <c r="BD274" i="11"/>
  <c r="AH274" i="13" s="1"/>
  <c r="BN274" i="11"/>
  <c r="AR274" i="13" s="1"/>
  <c r="L951" i="10"/>
  <c r="K952" i="10"/>
  <c r="K776" i="10"/>
  <c r="L775" i="10"/>
  <c r="AZ272" i="11"/>
  <c r="AD272" i="13" s="1"/>
  <c r="AZ212" i="11"/>
  <c r="AD212" i="13" s="1"/>
  <c r="AZ179" i="11"/>
  <c r="AD179" i="13" s="1"/>
  <c r="BA211" i="11"/>
  <c r="AE211" i="13" s="1"/>
  <c r="AZ156" i="11"/>
  <c r="AD156" i="13" s="1"/>
  <c r="AZ211" i="11"/>
  <c r="AD211" i="13" s="1"/>
  <c r="AZ180" i="11"/>
  <c r="AD180" i="13" s="1"/>
  <c r="BA155" i="11"/>
  <c r="AE155" i="13" s="1"/>
  <c r="AZ195" i="11"/>
  <c r="AD195" i="13" s="1"/>
  <c r="BA195" i="11"/>
  <c r="AE195" i="13" s="1"/>
  <c r="BA179" i="11"/>
  <c r="AE179" i="13" s="1"/>
  <c r="AZ275" i="11"/>
  <c r="AD275" i="13" s="1"/>
  <c r="BA212" i="11"/>
  <c r="AE212" i="13" s="1"/>
  <c r="AZ196" i="11"/>
  <c r="AD196" i="13" s="1"/>
  <c r="BA278" i="11"/>
  <c r="AE278" i="13" s="1"/>
  <c r="BA272" i="11"/>
  <c r="AE272" i="13" s="1"/>
  <c r="BA180" i="11"/>
  <c r="AE180" i="13" s="1"/>
  <c r="BA156" i="11"/>
  <c r="AE156" i="13" s="1"/>
  <c r="BA275" i="11"/>
  <c r="AE275" i="13" s="1"/>
  <c r="BA196" i="11"/>
  <c r="AE196" i="13" s="1"/>
  <c r="AZ278" i="11"/>
  <c r="AD278" i="13" s="1"/>
  <c r="AZ155" i="11"/>
  <c r="AD155" i="13" s="1"/>
  <c r="K843" i="10"/>
  <c r="L842" i="10"/>
  <c r="L512" i="10"/>
  <c r="K513" i="10"/>
  <c r="L336" i="10"/>
  <c r="K337" i="10"/>
  <c r="K667" i="10"/>
  <c r="L666" i="10"/>
  <c r="K534" i="10"/>
  <c r="L533" i="10"/>
  <c r="K1811" i="10"/>
  <c r="L1810" i="10"/>
  <c r="L160" i="10"/>
  <c r="K161" i="10"/>
  <c r="L689" i="10"/>
  <c r="K690" i="10"/>
  <c r="L380" i="10"/>
  <c r="K381" i="10"/>
  <c r="L1083" i="10"/>
  <c r="K1084" i="10"/>
  <c r="L467" i="10"/>
  <c r="K468" i="10"/>
  <c r="K1261" i="10"/>
  <c r="L1260" i="10"/>
  <c r="K602" i="10"/>
  <c r="L601" i="10"/>
  <c r="K316" i="10"/>
  <c r="L315" i="10"/>
  <c r="L1238" i="10"/>
  <c r="K1239" i="10"/>
  <c r="L49" i="10"/>
  <c r="K50" i="10"/>
  <c r="K755" i="10"/>
  <c r="L754" i="10"/>
  <c r="K1042" i="10"/>
  <c r="L1041" i="10"/>
  <c r="L1127" i="10"/>
  <c r="K1128" i="10"/>
  <c r="L621" i="10"/>
  <c r="K622" i="10"/>
  <c r="K1679" i="10"/>
  <c r="L1678" i="10"/>
  <c r="L181" i="10"/>
  <c r="K182" i="10"/>
  <c r="K1723" i="10"/>
  <c r="L1722" i="10"/>
  <c r="L226" i="10"/>
  <c r="K227" i="10"/>
  <c r="L447" i="10"/>
  <c r="K448" i="10"/>
  <c r="K95" i="10"/>
  <c r="L94" i="10"/>
  <c r="L997" i="10"/>
  <c r="K998" i="10"/>
  <c r="K138" i="10"/>
  <c r="L137" i="10"/>
  <c r="L27" i="10"/>
  <c r="K28" i="10"/>
  <c r="L490" i="10"/>
  <c r="K491" i="10"/>
  <c r="L643" i="10"/>
  <c r="K644" i="10"/>
  <c r="K977" i="10"/>
  <c r="L976" i="10"/>
  <c r="K931" i="10"/>
  <c r="L930" i="10"/>
  <c r="K908" i="10"/>
  <c r="L907" i="10"/>
  <c r="K293" i="10"/>
  <c r="L292" i="10"/>
  <c r="L1305" i="10"/>
  <c r="K1306" i="10"/>
  <c r="L821" i="10"/>
  <c r="K822" i="10"/>
  <c r="L248" i="10"/>
  <c r="K249" i="10"/>
  <c r="K117" i="10"/>
  <c r="L116" i="10"/>
  <c r="K1789" i="10"/>
  <c r="L1788" i="10"/>
  <c r="K270" i="10"/>
  <c r="L269" i="10"/>
  <c r="L423" i="10"/>
  <c r="K424" i="10"/>
  <c r="L555" i="10"/>
  <c r="K556" i="10"/>
  <c r="K1656" i="10"/>
  <c r="L1655" i="10"/>
  <c r="K1219" i="10"/>
  <c r="L1218" i="10"/>
  <c r="K359" i="10"/>
  <c r="L358" i="10"/>
  <c r="L1107" i="10"/>
  <c r="K1108" i="10"/>
  <c r="L797" i="10"/>
  <c r="K798" i="10"/>
  <c r="K1700" i="10"/>
  <c r="L1699" i="10"/>
  <c r="K1284" i="10"/>
  <c r="L1283" i="10"/>
  <c r="K1150" i="10"/>
  <c r="L1149" i="10"/>
  <c r="K75" i="10"/>
  <c r="L74" i="10"/>
  <c r="K1019" i="10"/>
  <c r="L1018" i="10"/>
  <c r="K1591" i="10"/>
  <c r="L1590" i="10"/>
  <c r="K205" i="10"/>
  <c r="L204" i="10"/>
  <c r="K1635" i="10"/>
  <c r="L1634" i="10"/>
  <c r="K864" i="10"/>
  <c r="L863" i="10"/>
  <c r="K1833" i="10"/>
  <c r="L1832" i="10"/>
  <c r="K1744" i="10"/>
  <c r="L1743" i="10"/>
  <c r="K888" i="10"/>
  <c r="L887" i="10"/>
  <c r="K1612" i="10"/>
  <c r="L1611" i="10"/>
  <c r="L579" i="10"/>
  <c r="K580" i="10"/>
  <c r="L1171" i="10"/>
  <c r="K1172" i="10"/>
  <c r="K1767" i="10"/>
  <c r="L1766" i="10"/>
  <c r="K735" i="10"/>
  <c r="L734" i="10"/>
  <c r="K403" i="10"/>
  <c r="L402" i="10"/>
  <c r="K711" i="10"/>
  <c r="L710" i="10"/>
  <c r="K1195" i="10"/>
  <c r="L1194" i="10"/>
  <c r="L1061" i="10"/>
  <c r="K1062" i="10"/>
  <c r="AX155" i="11"/>
  <c r="AB155" i="13" s="1"/>
  <c r="AY195" i="11"/>
  <c r="AC195" i="13" s="1"/>
  <c r="AP211" i="11"/>
  <c r="T211" i="13" s="1"/>
  <c r="AR278" i="11"/>
  <c r="V278" i="13" s="1"/>
  <c r="AS156" i="11"/>
  <c r="W156" i="13" s="1"/>
  <c r="AT196" i="11"/>
  <c r="X196" i="13" s="1"/>
  <c r="AL275" i="11"/>
  <c r="P275" i="13" s="1"/>
  <c r="AK272" i="11"/>
  <c r="O272" i="13" s="1"/>
  <c r="AO272" i="11"/>
  <c r="S272" i="13" s="1"/>
  <c r="AO212" i="11"/>
  <c r="S212" i="13" s="1"/>
  <c r="AY155" i="11"/>
  <c r="AC155" i="13" s="1"/>
  <c r="AQ211" i="11"/>
  <c r="U211" i="13" s="1"/>
  <c r="AS278" i="11"/>
  <c r="W278" i="13" s="1"/>
  <c r="AT156" i="11"/>
  <c r="X156" i="13" s="1"/>
  <c r="AU196" i="11"/>
  <c r="Y196" i="13" s="1"/>
  <c r="AK212" i="11"/>
  <c r="O212" i="13" s="1"/>
  <c r="AM275" i="11"/>
  <c r="Q275" i="13" s="1"/>
  <c r="AL272" i="11"/>
  <c r="P272" i="13" s="1"/>
  <c r="AM272" i="11"/>
  <c r="Q272" i="13" s="1"/>
  <c r="AM212" i="11"/>
  <c r="Q212" i="13" s="1"/>
  <c r="AO275" i="11"/>
  <c r="S275" i="13" s="1"/>
  <c r="AQ275" i="11"/>
  <c r="U275" i="13" s="1"/>
  <c r="AK195" i="11"/>
  <c r="O195" i="13" s="1"/>
  <c r="AR211" i="11"/>
  <c r="V211" i="13" s="1"/>
  <c r="AT278" i="11"/>
  <c r="X278" i="13" s="1"/>
  <c r="AU156" i="11"/>
  <c r="Y156" i="13" s="1"/>
  <c r="AV196" i="11"/>
  <c r="Z196" i="13" s="1"/>
  <c r="AL212" i="11"/>
  <c r="P212" i="13" s="1"/>
  <c r="AN275" i="11"/>
  <c r="R275" i="13" s="1"/>
  <c r="AY196" i="11"/>
  <c r="AC196" i="13" s="1"/>
  <c r="AK155" i="11"/>
  <c r="O155" i="13" s="1"/>
  <c r="AL195" i="11"/>
  <c r="P195" i="13" s="1"/>
  <c r="AS211" i="11"/>
  <c r="W211" i="13" s="1"/>
  <c r="AU278" i="11"/>
  <c r="Y278" i="13" s="1"/>
  <c r="AV156" i="11"/>
  <c r="Z156" i="13" s="1"/>
  <c r="AW196" i="11"/>
  <c r="AA196" i="13" s="1"/>
  <c r="AN272" i="11"/>
  <c r="R272" i="13" s="1"/>
  <c r="AN195" i="11"/>
  <c r="R195" i="13" s="1"/>
  <c r="AW278" i="11"/>
  <c r="AA278" i="13" s="1"/>
  <c r="AL155" i="11"/>
  <c r="P155" i="13" s="1"/>
  <c r="AM195" i="11"/>
  <c r="Q195" i="13" s="1"/>
  <c r="AT211" i="11"/>
  <c r="X211" i="13" s="1"/>
  <c r="AV278" i="11"/>
  <c r="Z278" i="13" s="1"/>
  <c r="AW156" i="11"/>
  <c r="AA156" i="13" s="1"/>
  <c r="AX196" i="11"/>
  <c r="AB196" i="13" s="1"/>
  <c r="AN212" i="11"/>
  <c r="R212" i="13" s="1"/>
  <c r="AP275" i="11"/>
  <c r="T275" i="13" s="1"/>
  <c r="AP272" i="11"/>
  <c r="T272" i="13" s="1"/>
  <c r="AM155" i="11"/>
  <c r="Q155" i="13" s="1"/>
  <c r="AU211" i="11"/>
  <c r="Y211" i="13" s="1"/>
  <c r="AX156" i="11"/>
  <c r="AB156" i="13" s="1"/>
  <c r="AW212" i="11"/>
  <c r="AA212" i="13" s="1"/>
  <c r="AN155" i="11"/>
  <c r="R155" i="13" s="1"/>
  <c r="AO195" i="11"/>
  <c r="S195" i="13" s="1"/>
  <c r="AV211" i="11"/>
  <c r="Z211" i="13" s="1"/>
  <c r="AX278" i="11"/>
  <c r="AB278" i="13" s="1"/>
  <c r="AY156" i="11"/>
  <c r="AC156" i="13" s="1"/>
  <c r="AP212" i="11"/>
  <c r="T212" i="13" s="1"/>
  <c r="AR275" i="11"/>
  <c r="V275" i="13" s="1"/>
  <c r="AU272" i="11"/>
  <c r="Y272" i="13" s="1"/>
  <c r="AO155" i="11"/>
  <c r="S155" i="13" s="1"/>
  <c r="AP195" i="11"/>
  <c r="T195" i="13" s="1"/>
  <c r="AW211" i="11"/>
  <c r="AA211" i="13" s="1"/>
  <c r="AY278" i="11"/>
  <c r="AC278" i="13" s="1"/>
  <c r="AK196" i="11"/>
  <c r="O196" i="13" s="1"/>
  <c r="AQ212" i="11"/>
  <c r="U212" i="13" s="1"/>
  <c r="AS275" i="11"/>
  <c r="W275" i="13" s="1"/>
  <c r="AR272" i="11"/>
  <c r="V272" i="13" s="1"/>
  <c r="AS272" i="11"/>
  <c r="W272" i="13" s="1"/>
  <c r="AP155" i="11"/>
  <c r="T155" i="13" s="1"/>
  <c r="AQ195" i="11"/>
  <c r="U195" i="13" s="1"/>
  <c r="AX211" i="11"/>
  <c r="AB211" i="13" s="1"/>
  <c r="AK156" i="11"/>
  <c r="O156" i="13" s="1"/>
  <c r="AL196" i="11"/>
  <c r="P196" i="13" s="1"/>
  <c r="AR212" i="11"/>
  <c r="V212" i="13" s="1"/>
  <c r="AT275" i="11"/>
  <c r="X275" i="13" s="1"/>
  <c r="AT272" i="11"/>
  <c r="X272" i="13" s="1"/>
  <c r="AQ155" i="11"/>
  <c r="U155" i="13" s="1"/>
  <c r="AR195" i="11"/>
  <c r="V195" i="13" s="1"/>
  <c r="AY211" i="11"/>
  <c r="AC211" i="13" s="1"/>
  <c r="AK278" i="11"/>
  <c r="O278" i="13" s="1"/>
  <c r="AL156" i="11"/>
  <c r="P156" i="13" s="1"/>
  <c r="AM196" i="11"/>
  <c r="Q196" i="13" s="1"/>
  <c r="AS212" i="11"/>
  <c r="W212" i="13" s="1"/>
  <c r="AU275" i="11"/>
  <c r="Y275" i="13" s="1"/>
  <c r="AR155" i="11"/>
  <c r="V155" i="13" s="1"/>
  <c r="AS195" i="11"/>
  <c r="W195" i="13" s="1"/>
  <c r="AL278" i="11"/>
  <c r="P278" i="13" s="1"/>
  <c r="AM156" i="11"/>
  <c r="Q156" i="13" s="1"/>
  <c r="AN196" i="11"/>
  <c r="R196" i="13" s="1"/>
  <c r="AT212" i="11"/>
  <c r="X212" i="13" s="1"/>
  <c r="AV275" i="11"/>
  <c r="Z275" i="13" s="1"/>
  <c r="AS155" i="11"/>
  <c r="W155" i="13" s="1"/>
  <c r="AT195" i="11"/>
  <c r="X195" i="13" s="1"/>
  <c r="AK211" i="11"/>
  <c r="O211" i="13" s="1"/>
  <c r="AM278" i="11"/>
  <c r="Q278" i="13" s="1"/>
  <c r="AN156" i="11"/>
  <c r="R156" i="13" s="1"/>
  <c r="AO196" i="11"/>
  <c r="S196" i="13" s="1"/>
  <c r="AU212" i="11"/>
  <c r="Y212" i="13" s="1"/>
  <c r="AW275" i="11"/>
  <c r="AA275" i="13" s="1"/>
  <c r="AV272" i="11"/>
  <c r="Z272" i="13" s="1"/>
  <c r="AO156" i="11"/>
  <c r="S156" i="13" s="1"/>
  <c r="AW272" i="11"/>
  <c r="AA272" i="13" s="1"/>
  <c r="AO278" i="11"/>
  <c r="S278" i="13" s="1"/>
  <c r="AQ196" i="11"/>
  <c r="U196" i="13" s="1"/>
  <c r="AT155" i="11"/>
  <c r="X155" i="13" s="1"/>
  <c r="AU195" i="11"/>
  <c r="Y195" i="13" s="1"/>
  <c r="AL211" i="11"/>
  <c r="P211" i="13" s="1"/>
  <c r="AN278" i="11"/>
  <c r="R278" i="13" s="1"/>
  <c r="AP196" i="11"/>
  <c r="T196" i="13" s="1"/>
  <c r="AV212" i="11"/>
  <c r="Z212" i="13" s="1"/>
  <c r="AX275" i="11"/>
  <c r="AB275" i="13" s="1"/>
  <c r="AP156" i="11"/>
  <c r="T156" i="13" s="1"/>
  <c r="AY275" i="11"/>
  <c r="AC275" i="13" s="1"/>
  <c r="AX272" i="11"/>
  <c r="AB272" i="13" s="1"/>
  <c r="AU155" i="11"/>
  <c r="Y155" i="13" s="1"/>
  <c r="AV195" i="11"/>
  <c r="Z195" i="13" s="1"/>
  <c r="AM211" i="11"/>
  <c r="Q211" i="13" s="1"/>
  <c r="AV155" i="11"/>
  <c r="Z155" i="13" s="1"/>
  <c r="AW195" i="11"/>
  <c r="AA195" i="13" s="1"/>
  <c r="AN211" i="11"/>
  <c r="R211" i="13" s="1"/>
  <c r="AP278" i="11"/>
  <c r="T278" i="13" s="1"/>
  <c r="AQ156" i="11"/>
  <c r="U156" i="13" s="1"/>
  <c r="AR196" i="11"/>
  <c r="V196" i="13" s="1"/>
  <c r="AX212" i="11"/>
  <c r="AB212" i="13" s="1"/>
  <c r="AY272" i="11"/>
  <c r="AC272" i="13" s="1"/>
  <c r="AW155" i="11"/>
  <c r="AA155" i="13" s="1"/>
  <c r="AX195" i="11"/>
  <c r="AB195" i="13" s="1"/>
  <c r="AO211" i="11"/>
  <c r="S211" i="13" s="1"/>
  <c r="AQ278" i="11"/>
  <c r="U278" i="13" s="1"/>
  <c r="AR156" i="11"/>
  <c r="V156" i="13" s="1"/>
  <c r="AS196" i="11"/>
  <c r="W196" i="13" s="1"/>
  <c r="AY212" i="11"/>
  <c r="AC212" i="13" s="1"/>
  <c r="AK275" i="11"/>
  <c r="O275" i="13" s="1"/>
  <c r="AQ272" i="11"/>
  <c r="U272" i="13" s="1"/>
  <c r="AT183" i="11"/>
  <c r="X183" i="13" s="1"/>
  <c r="AO273" i="11"/>
  <c r="S273" i="13" s="1"/>
  <c r="AK143" i="11"/>
  <c r="O143" i="13" s="1"/>
  <c r="AS276" i="11"/>
  <c r="W276" i="13" s="1"/>
  <c r="AK194" i="11"/>
  <c r="O194" i="13" s="1"/>
  <c r="AW180" i="11"/>
  <c r="AA180" i="13" s="1"/>
  <c r="AV280" i="11"/>
  <c r="Z280" i="13" s="1"/>
  <c r="AR154" i="11"/>
  <c r="V154" i="13" s="1"/>
  <c r="AQ210" i="11"/>
  <c r="U210" i="13" s="1"/>
  <c r="AY277" i="11"/>
  <c r="AC277" i="13" s="1"/>
  <c r="AS183" i="11"/>
  <c r="W183" i="13" s="1"/>
  <c r="AN273" i="11"/>
  <c r="R273" i="13" s="1"/>
  <c r="AY199" i="11"/>
  <c r="AC199" i="13" s="1"/>
  <c r="AR276" i="11"/>
  <c r="V276" i="13" s="1"/>
  <c r="AV180" i="11"/>
  <c r="Z180" i="13" s="1"/>
  <c r="AU280" i="11"/>
  <c r="Y280" i="13" s="1"/>
  <c r="AQ154" i="11"/>
  <c r="U154" i="13" s="1"/>
  <c r="AP210" i="11"/>
  <c r="T210" i="13" s="1"/>
  <c r="AX277" i="11"/>
  <c r="AB277" i="13" s="1"/>
  <c r="AO179" i="11"/>
  <c r="S179" i="13" s="1"/>
  <c r="AN279" i="11"/>
  <c r="R279" i="13" s="1"/>
  <c r="AQ183" i="11"/>
  <c r="U183" i="13" s="1"/>
  <c r="AL273" i="11"/>
  <c r="P273" i="13" s="1"/>
  <c r="AX143" i="11"/>
  <c r="AB143" i="13" s="1"/>
  <c r="AW199" i="11"/>
  <c r="AA199" i="13" s="1"/>
  <c r="AP276" i="11"/>
  <c r="T276" i="13" s="1"/>
  <c r="AP183" i="11"/>
  <c r="T183" i="13" s="1"/>
  <c r="AK273" i="11"/>
  <c r="O273" i="13" s="1"/>
  <c r="AW143" i="11"/>
  <c r="AA143" i="13" s="1"/>
  <c r="AV199" i="11"/>
  <c r="Z199" i="13" s="1"/>
  <c r="AO276" i="11"/>
  <c r="S276" i="13" s="1"/>
  <c r="AW194" i="11"/>
  <c r="AA194" i="13" s="1"/>
  <c r="AS180" i="11"/>
  <c r="W180" i="13" s="1"/>
  <c r="AR280" i="11"/>
  <c r="V280" i="13" s="1"/>
  <c r="AN154" i="11"/>
  <c r="R154" i="13" s="1"/>
  <c r="AM210" i="11"/>
  <c r="Q210" i="13" s="1"/>
  <c r="AU277" i="11"/>
  <c r="Y277" i="13" s="1"/>
  <c r="AL179" i="11"/>
  <c r="P179" i="13" s="1"/>
  <c r="AK279" i="11"/>
  <c r="O279" i="13" s="1"/>
  <c r="AO183" i="11"/>
  <c r="S183" i="13" s="1"/>
  <c r="AV143" i="11"/>
  <c r="Z143" i="13" s="1"/>
  <c r="AU199" i="11"/>
  <c r="Y199" i="13" s="1"/>
  <c r="AN276" i="11"/>
  <c r="R276" i="13" s="1"/>
  <c r="AN183" i="11"/>
  <c r="R183" i="13" s="1"/>
  <c r="AY273" i="11"/>
  <c r="AC273" i="13" s="1"/>
  <c r="AU143" i="11"/>
  <c r="Y143" i="13" s="1"/>
  <c r="AT199" i="11"/>
  <c r="X199" i="13" s="1"/>
  <c r="AM276" i="11"/>
  <c r="Q276" i="13" s="1"/>
  <c r="AU194" i="11"/>
  <c r="Y194" i="13" s="1"/>
  <c r="AM183" i="11"/>
  <c r="Q183" i="13" s="1"/>
  <c r="AX273" i="11"/>
  <c r="AB273" i="13" s="1"/>
  <c r="AT143" i="11"/>
  <c r="X143" i="13" s="1"/>
  <c r="AS199" i="11"/>
  <c r="W199" i="13" s="1"/>
  <c r="AL276" i="11"/>
  <c r="P276" i="13" s="1"/>
  <c r="AL183" i="11"/>
  <c r="P183" i="13" s="1"/>
  <c r="AW273" i="11"/>
  <c r="AA273" i="13" s="1"/>
  <c r="AS143" i="11"/>
  <c r="W143" i="13" s="1"/>
  <c r="AR199" i="11"/>
  <c r="V199" i="13" s="1"/>
  <c r="AK276" i="11"/>
  <c r="O276" i="13" s="1"/>
  <c r="AS194" i="11"/>
  <c r="W194" i="13" s="1"/>
  <c r="AO180" i="11"/>
  <c r="S180" i="13" s="1"/>
  <c r="AN280" i="11"/>
  <c r="R280" i="13" s="1"/>
  <c r="AY210" i="11"/>
  <c r="AC210" i="13" s="1"/>
  <c r="AQ277" i="11"/>
  <c r="U277" i="13" s="1"/>
  <c r="AX179" i="11"/>
  <c r="AB179" i="13" s="1"/>
  <c r="AW279" i="11"/>
  <c r="AA279" i="13" s="1"/>
  <c r="AK183" i="11"/>
  <c r="O183" i="13" s="1"/>
  <c r="AV273" i="11"/>
  <c r="Z273" i="13" s="1"/>
  <c r="AR143" i="11"/>
  <c r="V143" i="13" s="1"/>
  <c r="AQ199" i="11"/>
  <c r="U199" i="13" s="1"/>
  <c r="AR194" i="11"/>
  <c r="V194" i="13" s="1"/>
  <c r="AN180" i="11"/>
  <c r="R180" i="13" s="1"/>
  <c r="AM280" i="11"/>
  <c r="Q280" i="13" s="1"/>
  <c r="AY154" i="11"/>
  <c r="AC154" i="13" s="1"/>
  <c r="AX210" i="11"/>
  <c r="AB210" i="13" s="1"/>
  <c r="AP277" i="11"/>
  <c r="T277" i="13" s="1"/>
  <c r="AW179" i="11"/>
  <c r="AA179" i="13" s="1"/>
  <c r="AV279" i="11"/>
  <c r="Z279" i="13" s="1"/>
  <c r="AU273" i="11"/>
  <c r="Y273" i="13" s="1"/>
  <c r="AQ143" i="11"/>
  <c r="U143" i="13" s="1"/>
  <c r="AP199" i="11"/>
  <c r="T199" i="13" s="1"/>
  <c r="AY276" i="11"/>
  <c r="AC276" i="13" s="1"/>
  <c r="AQ194" i="11"/>
  <c r="U194" i="13" s="1"/>
  <c r="AY183" i="11"/>
  <c r="AC183" i="13" s="1"/>
  <c r="AT273" i="11"/>
  <c r="X273" i="13" s="1"/>
  <c r="AP143" i="11"/>
  <c r="T143" i="13" s="1"/>
  <c r="AO199" i="11"/>
  <c r="S199" i="13" s="1"/>
  <c r="AX276" i="11"/>
  <c r="AB276" i="13" s="1"/>
  <c r="AP194" i="11"/>
  <c r="T194" i="13" s="1"/>
  <c r="AL180" i="11"/>
  <c r="P180" i="13" s="1"/>
  <c r="AK280" i="11"/>
  <c r="O280" i="13" s="1"/>
  <c r="AX183" i="11"/>
  <c r="AB183" i="13" s="1"/>
  <c r="AS273" i="11"/>
  <c r="W273" i="13" s="1"/>
  <c r="AO143" i="11"/>
  <c r="S143" i="13" s="1"/>
  <c r="AN199" i="11"/>
  <c r="R199" i="13" s="1"/>
  <c r="AW276" i="11"/>
  <c r="AA276" i="13" s="1"/>
  <c r="AO194" i="11"/>
  <c r="S194" i="13" s="1"/>
  <c r="AW183" i="11"/>
  <c r="AA183" i="13" s="1"/>
  <c r="AR273" i="11"/>
  <c r="V273" i="13" s="1"/>
  <c r="AN143" i="11"/>
  <c r="R143" i="13" s="1"/>
  <c r="AM199" i="11"/>
  <c r="Q199" i="13" s="1"/>
  <c r="AV276" i="11"/>
  <c r="Z276" i="13" s="1"/>
  <c r="AN194" i="11"/>
  <c r="R194" i="13" s="1"/>
  <c r="AY280" i="11"/>
  <c r="AC280" i="13" s="1"/>
  <c r="AU154" i="11"/>
  <c r="Y154" i="13" s="1"/>
  <c r="AT210" i="11"/>
  <c r="X210" i="13" s="1"/>
  <c r="AL277" i="11"/>
  <c r="P277" i="13" s="1"/>
  <c r="AV183" i="11"/>
  <c r="Z183" i="13" s="1"/>
  <c r="AQ273" i="11"/>
  <c r="U273" i="13" s="1"/>
  <c r="AM143" i="11"/>
  <c r="Q143" i="13" s="1"/>
  <c r="AL199" i="11"/>
  <c r="P199" i="13" s="1"/>
  <c r="AU276" i="11"/>
  <c r="Y276" i="13" s="1"/>
  <c r="AM194" i="11"/>
  <c r="Q194" i="13" s="1"/>
  <c r="AY180" i="11"/>
  <c r="AC180" i="13" s="1"/>
  <c r="AU183" i="11"/>
  <c r="Y183" i="13" s="1"/>
  <c r="AP273" i="11"/>
  <c r="T273" i="13" s="1"/>
  <c r="AL143" i="11"/>
  <c r="P143" i="13" s="1"/>
  <c r="AK199" i="11"/>
  <c r="O199" i="13" s="1"/>
  <c r="AT276" i="11"/>
  <c r="X276" i="13" s="1"/>
  <c r="AL194" i="11"/>
  <c r="P194" i="13" s="1"/>
  <c r="AX180" i="11"/>
  <c r="AB180" i="13" s="1"/>
  <c r="AW280" i="11"/>
  <c r="AA280" i="13" s="1"/>
  <c r="AS154" i="11"/>
  <c r="W154" i="13" s="1"/>
  <c r="AR210" i="11"/>
  <c r="V210" i="13" s="1"/>
  <c r="AM180" i="11"/>
  <c r="Q180" i="13" s="1"/>
  <c r="AL210" i="11"/>
  <c r="P210" i="13" s="1"/>
  <c r="AS277" i="11"/>
  <c r="W277" i="13" s="1"/>
  <c r="AK180" i="11"/>
  <c r="O180" i="13" s="1"/>
  <c r="AX154" i="11"/>
  <c r="AB154" i="13" s="1"/>
  <c r="AK210" i="11"/>
  <c r="O210" i="13" s="1"/>
  <c r="AR277" i="11"/>
  <c r="V277" i="13" s="1"/>
  <c r="AT179" i="11"/>
  <c r="X179" i="13" s="1"/>
  <c r="AO279" i="11"/>
  <c r="S279" i="13" s="1"/>
  <c r="AX280" i="11"/>
  <c r="AB280" i="13" s="1"/>
  <c r="AW154" i="11"/>
  <c r="AA154" i="13" s="1"/>
  <c r="AO277" i="11"/>
  <c r="S277" i="13" s="1"/>
  <c r="AS179" i="11"/>
  <c r="W179" i="13" s="1"/>
  <c r="AM279" i="11"/>
  <c r="Q279" i="13" s="1"/>
  <c r="AT280" i="11"/>
  <c r="X280" i="13" s="1"/>
  <c r="AV154" i="11"/>
  <c r="Z154" i="13" s="1"/>
  <c r="AN277" i="11"/>
  <c r="R277" i="13" s="1"/>
  <c r="AR179" i="11"/>
  <c r="V179" i="13" s="1"/>
  <c r="AL279" i="11"/>
  <c r="P279" i="13" s="1"/>
  <c r="AX274" i="11"/>
  <c r="AB274" i="13" s="1"/>
  <c r="AR274" i="11"/>
  <c r="V274" i="13" s="1"/>
  <c r="AR183" i="11"/>
  <c r="V183" i="13" s="1"/>
  <c r="AQ276" i="11"/>
  <c r="U276" i="13" s="1"/>
  <c r="AS280" i="11"/>
  <c r="W280" i="13" s="1"/>
  <c r="AT154" i="11"/>
  <c r="X154" i="13" s="1"/>
  <c r="AM277" i="11"/>
  <c r="Q277" i="13" s="1"/>
  <c r="AQ179" i="11"/>
  <c r="U179" i="13" s="1"/>
  <c r="AW274" i="11"/>
  <c r="AA274" i="13" s="1"/>
  <c r="AV274" i="11"/>
  <c r="Z274" i="13" s="1"/>
  <c r="AY194" i="11"/>
  <c r="AC194" i="13" s="1"/>
  <c r="AQ280" i="11"/>
  <c r="U280" i="13" s="1"/>
  <c r="AP154" i="11"/>
  <c r="T154" i="13" s="1"/>
  <c r="AK277" i="11"/>
  <c r="O277" i="13" s="1"/>
  <c r="AP179" i="11"/>
  <c r="T179" i="13" s="1"/>
  <c r="AX194" i="11"/>
  <c r="AB194" i="13" s="1"/>
  <c r="AP280" i="11"/>
  <c r="T280" i="13" s="1"/>
  <c r="AO154" i="11"/>
  <c r="S154" i="13" s="1"/>
  <c r="AN179" i="11"/>
  <c r="R179" i="13" s="1"/>
  <c r="AU274" i="11"/>
  <c r="Y274" i="13" s="1"/>
  <c r="AT274" i="11"/>
  <c r="X274" i="13" s="1"/>
  <c r="AV194" i="11"/>
  <c r="Z194" i="13" s="1"/>
  <c r="AO280" i="11"/>
  <c r="S280" i="13" s="1"/>
  <c r="AM154" i="11"/>
  <c r="Q154" i="13" s="1"/>
  <c r="AM179" i="11"/>
  <c r="Q179" i="13" s="1"/>
  <c r="AT194" i="11"/>
  <c r="X194" i="13" s="1"/>
  <c r="AL280" i="11"/>
  <c r="P280" i="13" s="1"/>
  <c r="AL154" i="11"/>
  <c r="P154" i="13" s="1"/>
  <c r="AK179" i="11"/>
  <c r="O179" i="13" s="1"/>
  <c r="AS274" i="11"/>
  <c r="W274" i="13" s="1"/>
  <c r="AM273" i="11"/>
  <c r="Q273" i="13" s="1"/>
  <c r="AK154" i="11"/>
  <c r="O154" i="13" s="1"/>
  <c r="AY279" i="11"/>
  <c r="AC279" i="13" s="1"/>
  <c r="AW210" i="11"/>
  <c r="AA210" i="13" s="1"/>
  <c r="AX279" i="11"/>
  <c r="AB279" i="13" s="1"/>
  <c r="AQ274" i="11"/>
  <c r="U274" i="13" s="1"/>
  <c r="AP274" i="11"/>
  <c r="T274" i="13" s="1"/>
  <c r="AT277" i="11"/>
  <c r="X277" i="13" s="1"/>
  <c r="AL274" i="11"/>
  <c r="P274" i="13" s="1"/>
  <c r="AU179" i="11"/>
  <c r="Y179" i="13" s="1"/>
  <c r="AK274" i="11"/>
  <c r="O274" i="13" s="1"/>
  <c r="AY274" i="11"/>
  <c r="AC274" i="13" s="1"/>
  <c r="AU180" i="11"/>
  <c r="Y180" i="13" s="1"/>
  <c r="AV210" i="11"/>
  <c r="Z210" i="13" s="1"/>
  <c r="AU279" i="11"/>
  <c r="Y279" i="13" s="1"/>
  <c r="AN274" i="11"/>
  <c r="R274" i="13" s="1"/>
  <c r="AY143" i="11"/>
  <c r="AC143" i="13" s="1"/>
  <c r="AT180" i="11"/>
  <c r="X180" i="13" s="1"/>
  <c r="AU210" i="11"/>
  <c r="Y210" i="13" s="1"/>
  <c r="AT279" i="11"/>
  <c r="X279" i="13" s="1"/>
  <c r="AO274" i="11"/>
  <c r="S274" i="13" s="1"/>
  <c r="AQ279" i="11"/>
  <c r="U279" i="13" s="1"/>
  <c r="AX199" i="11"/>
  <c r="AB199" i="13" s="1"/>
  <c r="AR180" i="11"/>
  <c r="V180" i="13" s="1"/>
  <c r="AS210" i="11"/>
  <c r="W210" i="13" s="1"/>
  <c r="AW277" i="11"/>
  <c r="AA277" i="13" s="1"/>
  <c r="AS279" i="11"/>
  <c r="W279" i="13" s="1"/>
  <c r="AV179" i="11"/>
  <c r="Z179" i="13" s="1"/>
  <c r="AQ180" i="11"/>
  <c r="U180" i="13" s="1"/>
  <c r="AO210" i="11"/>
  <c r="S210" i="13" s="1"/>
  <c r="AV277" i="11"/>
  <c r="Z277" i="13" s="1"/>
  <c r="AY179" i="11"/>
  <c r="AC179" i="13" s="1"/>
  <c r="AR279" i="11"/>
  <c r="V279" i="13" s="1"/>
  <c r="AM274" i="11"/>
  <c r="Q274" i="13" s="1"/>
  <c r="AP180" i="11"/>
  <c r="T180" i="13" s="1"/>
  <c r="AN210" i="11"/>
  <c r="R210" i="13" s="1"/>
  <c r="AP279" i="11"/>
  <c r="T279" i="13" s="1"/>
  <c r="BM279" i="11" l="1"/>
  <c r="AQ279" i="13" s="1"/>
  <c r="AI54" i="1"/>
  <c r="AI53" i="1"/>
  <c r="AI58" i="1"/>
  <c r="AI36" i="1"/>
  <c r="AI19" i="1"/>
  <c r="AI95" i="1"/>
  <c r="AI47" i="1"/>
  <c r="AI45" i="1"/>
  <c r="AI93" i="1"/>
  <c r="BN279" i="11"/>
  <c r="AR279" i="13" s="1"/>
  <c r="BN278" i="11"/>
  <c r="AR278" i="13" s="1"/>
  <c r="AI35" i="1"/>
  <c r="AI61" i="1"/>
  <c r="AI5" i="1"/>
  <c r="AI83" i="1"/>
  <c r="AI46" i="1"/>
  <c r="AI51" i="1"/>
  <c r="AI25" i="1"/>
  <c r="AI62" i="1"/>
  <c r="BL212" i="11"/>
  <c r="AP212" i="13" s="1"/>
  <c r="L212" i="13" s="1"/>
  <c r="CL212" i="13" s="1"/>
  <c r="AI80" i="1"/>
  <c r="AI14" i="1"/>
  <c r="AI71" i="1"/>
  <c r="AI12" i="1"/>
  <c r="AI63" i="1"/>
  <c r="AI38" i="1"/>
  <c r="BL180" i="11"/>
  <c r="AP180" i="13" s="1"/>
  <c r="AI32" i="1"/>
  <c r="AI84" i="1"/>
  <c r="AI73" i="1"/>
  <c r="AI26" i="1"/>
  <c r="AI81" i="1"/>
  <c r="AI85" i="1"/>
  <c r="AI74" i="1"/>
  <c r="AI40" i="1"/>
  <c r="AI29" i="1"/>
  <c r="AI28" i="1"/>
  <c r="BL275" i="11"/>
  <c r="AP275" i="13" s="1"/>
  <c r="L275" i="13" s="1"/>
  <c r="CL275" i="13" s="1"/>
  <c r="DS275" i="13" s="1"/>
  <c r="DT275" i="13" s="1"/>
  <c r="AI82" i="1"/>
  <c r="BL179" i="11"/>
  <c r="AP179" i="13" s="1"/>
  <c r="AI18" i="1"/>
  <c r="BN277" i="11"/>
  <c r="AR277" i="13" s="1"/>
  <c r="AI39" i="1"/>
  <c r="BL194" i="11"/>
  <c r="AP194" i="13" s="1"/>
  <c r="AI34" i="1"/>
  <c r="BN183" i="11"/>
  <c r="AR183" i="13" s="1"/>
  <c r="AI37" i="1"/>
  <c r="BL280" i="11"/>
  <c r="AP280" i="13" s="1"/>
  <c r="AI31" i="1"/>
  <c r="AI67" i="1"/>
  <c r="AI76" i="1"/>
  <c r="AI6" i="1"/>
  <c r="AI20" i="1"/>
  <c r="AI22" i="1"/>
  <c r="AI48" i="1"/>
  <c r="BN180" i="11"/>
  <c r="AR180" i="13" s="1"/>
  <c r="AI79" i="1"/>
  <c r="AI52" i="1"/>
  <c r="AI41" i="1"/>
  <c r="BM211" i="11"/>
  <c r="AQ211" i="13" s="1"/>
  <c r="AI8" i="1"/>
  <c r="BN273" i="11"/>
  <c r="AR273" i="13" s="1"/>
  <c r="AI88" i="1"/>
  <c r="AI87" i="1"/>
  <c r="AI59" i="1"/>
  <c r="AI30" i="1"/>
  <c r="BL196" i="11"/>
  <c r="AP196" i="13" s="1"/>
  <c r="L196" i="13" s="1"/>
  <c r="CL196" i="13" s="1"/>
  <c r="DS196" i="13" s="1"/>
  <c r="DT196" i="13" s="1"/>
  <c r="AI77" i="1"/>
  <c r="AI50" i="1"/>
  <c r="BM276" i="11"/>
  <c r="AQ276" i="13" s="1"/>
  <c r="BL272" i="11"/>
  <c r="AP272" i="13" s="1"/>
  <c r="AI89" i="1"/>
  <c r="BL183" i="11"/>
  <c r="AP183" i="13" s="1"/>
  <c r="AI49" i="1"/>
  <c r="AI15" i="1"/>
  <c r="AI11" i="1"/>
  <c r="AI64" i="1"/>
  <c r="AI68" i="1"/>
  <c r="BL274" i="11"/>
  <c r="AP274" i="13" s="1"/>
  <c r="AI9" i="1"/>
  <c r="AI56" i="1"/>
  <c r="AI7" i="1"/>
  <c r="AI44" i="1"/>
  <c r="AI16" i="1"/>
  <c r="AI78" i="1"/>
  <c r="AI66" i="1"/>
  <c r="AI55" i="1"/>
  <c r="AI92" i="1"/>
  <c r="BL195" i="11"/>
  <c r="AP195" i="13" s="1"/>
  <c r="AI70" i="1"/>
  <c r="AI65" i="1"/>
  <c r="BN195" i="11"/>
  <c r="AR195" i="13" s="1"/>
  <c r="BL277" i="11"/>
  <c r="AP277" i="13" s="1"/>
  <c r="AI24" i="1"/>
  <c r="BL278" i="11"/>
  <c r="AP278" i="13" s="1"/>
  <c r="AI75" i="1"/>
  <c r="BL155" i="11"/>
  <c r="AP155" i="13" s="1"/>
  <c r="L155" i="13" s="1"/>
  <c r="CL155" i="13" s="1"/>
  <c r="DS155" i="13" s="1"/>
  <c r="DT155" i="13" s="1"/>
  <c r="AI69" i="1"/>
  <c r="AI57" i="1"/>
  <c r="AI13" i="1"/>
  <c r="BM179" i="11"/>
  <c r="AQ179" i="13" s="1"/>
  <c r="AI10" i="1"/>
  <c r="BL279" i="11"/>
  <c r="AP279" i="13" s="1"/>
  <c r="AI17" i="1"/>
  <c r="AI21" i="1"/>
  <c r="AI72" i="1"/>
  <c r="AI23" i="1"/>
  <c r="AI60" i="1"/>
  <c r="BL273" i="11"/>
  <c r="AP273" i="13" s="1"/>
  <c r="BM273" i="11"/>
  <c r="AQ273" i="13" s="1"/>
  <c r="BN272" i="11"/>
  <c r="AR272" i="13" s="1"/>
  <c r="BN154" i="11"/>
  <c r="AR154" i="13" s="1"/>
  <c r="BL211" i="11"/>
  <c r="AP211" i="13" s="1"/>
  <c r="BM277" i="11"/>
  <c r="AQ277" i="13" s="1"/>
  <c r="BN179" i="11"/>
  <c r="AR179" i="13" s="1"/>
  <c r="BN280" i="11"/>
  <c r="AR280" i="13" s="1"/>
  <c r="BN143" i="11"/>
  <c r="AR143" i="13" s="1"/>
  <c r="BL199" i="11"/>
  <c r="AP199" i="13" s="1"/>
  <c r="BM180" i="11"/>
  <c r="AQ180" i="13" s="1"/>
  <c r="BL154" i="11"/>
  <c r="AP154" i="13" s="1"/>
  <c r="BL210" i="11"/>
  <c r="AP210" i="13" s="1"/>
  <c r="BM199" i="11"/>
  <c r="AQ199" i="13" s="1"/>
  <c r="BL276" i="11"/>
  <c r="AP276" i="13" s="1"/>
  <c r="BM183" i="11"/>
  <c r="AQ183" i="13" s="1"/>
  <c r="BL156" i="11"/>
  <c r="AP156" i="13" s="1"/>
  <c r="L156" i="13" s="1"/>
  <c r="CL156" i="13" s="1"/>
  <c r="DS156" i="13" s="1"/>
  <c r="DT156" i="13" s="1"/>
  <c r="BN194" i="11"/>
  <c r="AR194" i="13" s="1"/>
  <c r="BL143" i="11"/>
  <c r="AP143" i="13" s="1"/>
  <c r="BM278" i="11"/>
  <c r="AQ278" i="13" s="1"/>
  <c r="BM272" i="11"/>
  <c r="AQ272" i="13" s="1"/>
  <c r="AF13" i="8"/>
  <c r="G13" i="8"/>
  <c r="AP139" i="8" s="1"/>
  <c r="J13" i="8"/>
  <c r="AS139" i="8" s="1"/>
  <c r="M13" i="8"/>
  <c r="AV139" i="8" s="1"/>
  <c r="T13" i="8"/>
  <c r="BC139" i="8" s="1"/>
  <c r="X12" i="8"/>
  <c r="V13" i="8"/>
  <c r="BE139" i="8" s="1"/>
  <c r="G12" i="8"/>
  <c r="J12" i="8"/>
  <c r="P12" i="8"/>
  <c r="W12" i="8"/>
  <c r="AE12" i="8"/>
  <c r="AF12" i="8"/>
  <c r="AG12" i="8"/>
  <c r="BP118" i="8" s="1"/>
  <c r="F13" i="8"/>
  <c r="S13" i="8"/>
  <c r="BB139" i="8" s="1"/>
  <c r="U12" i="8"/>
  <c r="AB12" i="8"/>
  <c r="BK125" i="8" s="1"/>
  <c r="Z13" i="8"/>
  <c r="BI139" i="8" s="1"/>
  <c r="AA13" i="8"/>
  <c r="AB13" i="8"/>
  <c r="Q13" i="8"/>
  <c r="AZ139" i="8" s="1"/>
  <c r="E13" i="8"/>
  <c r="AN139" i="8" s="1"/>
  <c r="V12" i="8"/>
  <c r="W13" i="8"/>
  <c r="BF134" i="8" s="1"/>
  <c r="L13" i="8"/>
  <c r="AU139" i="8" s="1"/>
  <c r="O13" i="8"/>
  <c r="AX139" i="8" s="1"/>
  <c r="F12" i="8"/>
  <c r="I12" i="8"/>
  <c r="AG13" i="8"/>
  <c r="N12" i="8"/>
  <c r="H13" i="8"/>
  <c r="AQ139" i="8" s="1"/>
  <c r="K12" i="8"/>
  <c r="M12" i="8"/>
  <c r="K13" i="8"/>
  <c r="AT139" i="8" s="1"/>
  <c r="N13" i="8"/>
  <c r="AW139" i="8" s="1"/>
  <c r="O12" i="8"/>
  <c r="AC13" i="8"/>
  <c r="BL139" i="8" s="1"/>
  <c r="AD13" i="8"/>
  <c r="BM134" i="8" s="1"/>
  <c r="AE13" i="8"/>
  <c r="BN135" i="8" s="1"/>
  <c r="P13" i="8"/>
  <c r="AY139" i="8" s="1"/>
  <c r="R13" i="8"/>
  <c r="BA139" i="8" s="1"/>
  <c r="Z12" i="8"/>
  <c r="E12" i="8"/>
  <c r="H12" i="8"/>
  <c r="D13" i="8"/>
  <c r="AM139" i="8" s="1"/>
  <c r="Y12" i="8"/>
  <c r="U13" i="8"/>
  <c r="R12" i="8"/>
  <c r="D12" i="8"/>
  <c r="T12" i="8"/>
  <c r="AA12" i="8"/>
  <c r="S12" i="8"/>
  <c r="AD12" i="8"/>
  <c r="BM127" i="8" s="1"/>
  <c r="AC12" i="8"/>
  <c r="Y13" i="8"/>
  <c r="BH139" i="8" s="1"/>
  <c r="Q12" i="8"/>
  <c r="I13" i="8"/>
  <c r="AR139" i="8" s="1"/>
  <c r="L12" i="8"/>
  <c r="X13" i="8"/>
  <c r="BF153" i="11"/>
  <c r="AJ153" i="13" s="1"/>
  <c r="BF152" i="11"/>
  <c r="AJ152" i="13" s="1"/>
  <c r="BB203" i="11"/>
  <c r="AF203" i="13" s="1"/>
  <c r="BB204" i="11"/>
  <c r="AF204" i="13" s="1"/>
  <c r="BB205" i="11"/>
  <c r="AF205" i="13" s="1"/>
  <c r="BD144" i="11"/>
  <c r="AH144" i="13" s="1"/>
  <c r="BD146" i="11"/>
  <c r="AH146" i="13" s="1"/>
  <c r="BD145" i="11"/>
  <c r="AH145" i="13" s="1"/>
  <c r="BH26" i="11"/>
  <c r="AL26" i="13" s="1"/>
  <c r="BH21" i="11"/>
  <c r="AL21" i="13" s="1"/>
  <c r="BH24" i="11"/>
  <c r="AL24" i="13" s="1"/>
  <c r="AA31" i="8" s="1"/>
  <c r="BH27" i="11"/>
  <c r="AL27" i="13" s="1"/>
  <c r="AA32" i="8" s="1"/>
  <c r="BH22" i="11"/>
  <c r="AL22" i="13" s="1"/>
  <c r="BH25" i="11"/>
  <c r="AL25" i="13" s="1"/>
  <c r="BH28" i="11"/>
  <c r="AL28" i="13" s="1"/>
  <c r="BH23" i="11"/>
  <c r="AL23" i="13" s="1"/>
  <c r="BH20" i="11"/>
  <c r="AL20" i="13" s="1"/>
  <c r="BC77" i="11"/>
  <c r="AG77" i="13" s="1"/>
  <c r="V76" i="8" s="1"/>
  <c r="BC78" i="11"/>
  <c r="AG78" i="13" s="1"/>
  <c r="BC73" i="11"/>
  <c r="AG73" i="13" s="1"/>
  <c r="BC79" i="11"/>
  <c r="AG79" i="13" s="1"/>
  <c r="BC74" i="11"/>
  <c r="AG74" i="13" s="1"/>
  <c r="BC80" i="11"/>
  <c r="AG80" i="13" s="1"/>
  <c r="V77" i="8" s="1"/>
  <c r="BC75" i="11"/>
  <c r="AG75" i="13" s="1"/>
  <c r="V81" i="8" s="1"/>
  <c r="BC76" i="11"/>
  <c r="AG76" i="13" s="1"/>
  <c r="BC81" i="11"/>
  <c r="AG81" i="13" s="1"/>
  <c r="BJ90" i="11"/>
  <c r="AN90" i="13" s="1"/>
  <c r="BJ91" i="11"/>
  <c r="AN91" i="13" s="1"/>
  <c r="BJ92" i="11"/>
  <c r="AN92" i="13" s="1"/>
  <c r="BJ93" i="11"/>
  <c r="AN93" i="13" s="1"/>
  <c r="BJ89" i="11"/>
  <c r="AN89" i="13" s="1"/>
  <c r="BJ94" i="11"/>
  <c r="AN94" i="13" s="1"/>
  <c r="BB8" i="11"/>
  <c r="BB3" i="11"/>
  <c r="AF3" i="13" s="1"/>
  <c r="BB9" i="11"/>
  <c r="AF9" i="13" s="1"/>
  <c r="BB4" i="11"/>
  <c r="AF4" i="13" s="1"/>
  <c r="BB10" i="11"/>
  <c r="AF10" i="13" s="1"/>
  <c r="U41" i="8" s="1"/>
  <c r="BB5" i="11"/>
  <c r="AF5" i="13" s="1"/>
  <c r="BB11" i="11"/>
  <c r="AF11" i="13" s="1"/>
  <c r="BB6" i="11"/>
  <c r="AF6" i="13" s="1"/>
  <c r="BB7" i="11"/>
  <c r="AF7" i="13" s="1"/>
  <c r="U40" i="8" s="1"/>
  <c r="BL95" i="11"/>
  <c r="AP95" i="13" s="1"/>
  <c r="BL100" i="11"/>
  <c r="AP100" i="13" s="1"/>
  <c r="BL98" i="11"/>
  <c r="AP98" i="13" s="1"/>
  <c r="BL96" i="11"/>
  <c r="AP96" i="13" s="1"/>
  <c r="BL101" i="11"/>
  <c r="AP101" i="13" s="1"/>
  <c r="BL97" i="11"/>
  <c r="AP97" i="13" s="1"/>
  <c r="BL99" i="11"/>
  <c r="AP99" i="13" s="1"/>
  <c r="W122" i="8"/>
  <c r="BI152" i="11"/>
  <c r="AM152" i="13" s="1"/>
  <c r="BI153" i="11"/>
  <c r="AM153" i="13" s="1"/>
  <c r="BE242" i="11"/>
  <c r="AI242" i="13" s="1"/>
  <c r="BE243" i="11"/>
  <c r="AI243" i="13" s="1"/>
  <c r="BE244" i="11"/>
  <c r="AI244" i="13" s="1"/>
  <c r="BE245" i="11"/>
  <c r="AI245" i="13" s="1"/>
  <c r="BE240" i="11"/>
  <c r="AI240" i="13" s="1"/>
  <c r="BE241" i="11"/>
  <c r="AI241" i="13" s="1"/>
  <c r="BJ61" i="11"/>
  <c r="AN61" i="13" s="1"/>
  <c r="BJ56" i="11"/>
  <c r="AN56" i="13" s="1"/>
  <c r="BJ62" i="11"/>
  <c r="AN62" i="13" s="1"/>
  <c r="AC68" i="8" s="1"/>
  <c r="BJ57" i="11"/>
  <c r="AN57" i="13" s="1"/>
  <c r="BJ63" i="11"/>
  <c r="AN63" i="13" s="1"/>
  <c r="BJ58" i="11"/>
  <c r="AN58" i="13" s="1"/>
  <c r="BJ59" i="11"/>
  <c r="AN59" i="13" s="1"/>
  <c r="AC67" i="8" s="1"/>
  <c r="BJ55" i="11"/>
  <c r="AN55" i="13" s="1"/>
  <c r="BJ60" i="11"/>
  <c r="AN60" i="13" s="1"/>
  <c r="BF133" i="11"/>
  <c r="AJ133" i="13" s="1"/>
  <c r="BF129" i="11"/>
  <c r="AJ129" i="13" s="1"/>
  <c r="BF134" i="11"/>
  <c r="AJ134" i="13" s="1"/>
  <c r="BF130" i="11"/>
  <c r="AJ130" i="13" s="1"/>
  <c r="BF131" i="11"/>
  <c r="AJ131" i="13" s="1"/>
  <c r="BF132" i="11"/>
  <c r="AJ132" i="13" s="1"/>
  <c r="BF128" i="11"/>
  <c r="AJ128" i="13" s="1"/>
  <c r="BG106" i="11"/>
  <c r="AK106" i="13" s="1"/>
  <c r="BG107" i="11"/>
  <c r="AK107" i="13" s="1"/>
  <c r="BG105" i="11"/>
  <c r="AK105" i="13" s="1"/>
  <c r="BG102" i="11"/>
  <c r="AK102" i="13" s="1"/>
  <c r="BG108" i="11"/>
  <c r="AK108" i="13" s="1"/>
  <c r="BG103" i="11"/>
  <c r="AK103" i="13" s="1"/>
  <c r="BG104" i="11"/>
  <c r="AK104" i="13" s="1"/>
  <c r="BJ192" i="11"/>
  <c r="AN192" i="13" s="1"/>
  <c r="BJ193" i="11"/>
  <c r="AN193" i="13" s="1"/>
  <c r="BF171" i="11"/>
  <c r="AJ171" i="13" s="1"/>
  <c r="BF170" i="11"/>
  <c r="AJ170" i="13" s="1"/>
  <c r="BK167" i="11"/>
  <c r="AO167" i="13" s="1"/>
  <c r="BK168" i="11"/>
  <c r="AO168" i="13" s="1"/>
  <c r="BK165" i="11"/>
  <c r="AO165" i="13" s="1"/>
  <c r="BK169" i="11"/>
  <c r="AO169" i="13" s="1"/>
  <c r="BK166" i="11"/>
  <c r="AO166" i="13" s="1"/>
  <c r="BK203" i="11"/>
  <c r="AO203" i="13" s="1"/>
  <c r="BK205" i="11"/>
  <c r="AO205" i="13" s="1"/>
  <c r="BK204" i="11"/>
  <c r="AO204" i="13" s="1"/>
  <c r="BK208" i="11"/>
  <c r="AO208" i="13" s="1"/>
  <c r="BK209" i="11"/>
  <c r="AO209" i="13" s="1"/>
  <c r="BB72" i="11"/>
  <c r="AF72" i="13" s="1"/>
  <c r="BB68" i="11"/>
  <c r="AF68" i="13" s="1"/>
  <c r="U49" i="8" s="1"/>
  <c r="BB64" i="11"/>
  <c r="AF64" i="13" s="1"/>
  <c r="BB70" i="11"/>
  <c r="AF70" i="13" s="1"/>
  <c r="BB66" i="11"/>
  <c r="AF66" i="13" s="1"/>
  <c r="BB69" i="11"/>
  <c r="AF69" i="13" s="1"/>
  <c r="BB67" i="11"/>
  <c r="AF67" i="13" s="1"/>
  <c r="BB71" i="11"/>
  <c r="AF71" i="13" s="1"/>
  <c r="U50" i="8" s="1"/>
  <c r="BB65" i="11"/>
  <c r="AF65" i="13" s="1"/>
  <c r="BK244" i="11"/>
  <c r="AO244" i="13" s="1"/>
  <c r="BK245" i="11"/>
  <c r="AO245" i="13" s="1"/>
  <c r="BK241" i="11"/>
  <c r="AO241" i="13" s="1"/>
  <c r="BK242" i="11"/>
  <c r="AO242" i="13" s="1"/>
  <c r="BK243" i="11"/>
  <c r="AO243" i="13" s="1"/>
  <c r="BK240" i="11"/>
  <c r="AO240" i="13" s="1"/>
  <c r="AE122" i="8"/>
  <c r="BH125" i="11"/>
  <c r="AL125" i="13" s="1"/>
  <c r="BH126" i="11"/>
  <c r="AL126" i="13" s="1"/>
  <c r="BH121" i="11"/>
  <c r="AL121" i="13" s="1"/>
  <c r="BH127" i="11"/>
  <c r="AL127" i="13" s="1"/>
  <c r="BH124" i="11"/>
  <c r="AL124" i="13" s="1"/>
  <c r="BH123" i="11"/>
  <c r="AL123" i="13" s="1"/>
  <c r="BH122" i="11"/>
  <c r="AL122" i="13" s="1"/>
  <c r="BH185" i="11"/>
  <c r="AL185" i="13" s="1"/>
  <c r="BH186" i="11"/>
  <c r="AL186" i="13" s="1"/>
  <c r="BH184" i="11"/>
  <c r="AL184" i="13" s="1"/>
  <c r="AF122" i="8"/>
  <c r="BI125" i="11"/>
  <c r="AM125" i="13" s="1"/>
  <c r="BI126" i="11"/>
  <c r="AM126" i="13" s="1"/>
  <c r="BI121" i="11"/>
  <c r="AM121" i="13" s="1"/>
  <c r="BI127" i="11"/>
  <c r="AM127" i="13" s="1"/>
  <c r="BI122" i="11"/>
  <c r="AM122" i="13" s="1"/>
  <c r="BI124" i="11"/>
  <c r="AM124" i="13" s="1"/>
  <c r="BI123" i="11"/>
  <c r="AM123" i="13" s="1"/>
  <c r="BI186" i="11"/>
  <c r="AM186" i="13" s="1"/>
  <c r="BI185" i="11"/>
  <c r="AM185" i="13" s="1"/>
  <c r="BI184" i="11"/>
  <c r="AM184" i="13" s="1"/>
  <c r="AG122" i="8"/>
  <c r="BJ125" i="11"/>
  <c r="AN125" i="13" s="1"/>
  <c r="BJ126" i="11"/>
  <c r="AN126" i="13" s="1"/>
  <c r="BJ121" i="11"/>
  <c r="AN121" i="13" s="1"/>
  <c r="BJ127" i="11"/>
  <c r="AN127" i="13" s="1"/>
  <c r="BJ122" i="11"/>
  <c r="AN122" i="13" s="1"/>
  <c r="BJ123" i="11"/>
  <c r="AN123" i="13" s="1"/>
  <c r="BJ124" i="11"/>
  <c r="AN124" i="13" s="1"/>
  <c r="BB181" i="11"/>
  <c r="AF181" i="13" s="1"/>
  <c r="BB182" i="11"/>
  <c r="AF182" i="13" s="1"/>
  <c r="BF229" i="11"/>
  <c r="AJ229" i="13" s="1"/>
  <c r="BF226" i="11"/>
  <c r="AJ226" i="13" s="1"/>
  <c r="BF232" i="11"/>
  <c r="AJ232" i="13" s="1"/>
  <c r="BF228" i="11"/>
  <c r="AJ228" i="13" s="1"/>
  <c r="BF227" i="11"/>
  <c r="AJ227" i="13" s="1"/>
  <c r="BF231" i="11"/>
  <c r="AJ231" i="13" s="1"/>
  <c r="BF230" i="11"/>
  <c r="AJ230" i="13" s="1"/>
  <c r="BB173" i="11"/>
  <c r="AF173" i="13" s="1"/>
  <c r="BB174" i="11"/>
  <c r="AF174" i="13" s="1"/>
  <c r="BB172" i="11"/>
  <c r="AF172" i="13" s="1"/>
  <c r="BC182" i="11"/>
  <c r="AG182" i="13" s="1"/>
  <c r="BC181" i="11"/>
  <c r="AG181" i="13" s="1"/>
  <c r="BG226" i="11"/>
  <c r="AK226" i="13" s="1"/>
  <c r="BG227" i="11"/>
  <c r="AK227" i="13" s="1"/>
  <c r="BG232" i="11"/>
  <c r="AK232" i="13" s="1"/>
  <c r="BG230" i="11"/>
  <c r="AK230" i="13" s="1"/>
  <c r="BG228" i="11"/>
  <c r="AK228" i="13" s="1"/>
  <c r="BG231" i="11"/>
  <c r="AK231" i="13" s="1"/>
  <c r="BG229" i="11"/>
  <c r="AK229" i="13" s="1"/>
  <c r="BC172" i="11"/>
  <c r="AG172" i="13" s="1"/>
  <c r="BC173" i="11"/>
  <c r="AG173" i="13" s="1"/>
  <c r="BC174" i="11"/>
  <c r="AG174" i="13" s="1"/>
  <c r="BD181" i="11"/>
  <c r="AH181" i="13" s="1"/>
  <c r="BD182" i="11"/>
  <c r="AH182" i="13" s="1"/>
  <c r="BN201" i="11"/>
  <c r="AR201" i="13" s="1"/>
  <c r="BN200" i="11"/>
  <c r="AR200" i="13" s="1"/>
  <c r="BN202" i="11"/>
  <c r="AR202" i="13" s="1"/>
  <c r="BJ231" i="11"/>
  <c r="AN231" i="13" s="1"/>
  <c r="BJ229" i="11"/>
  <c r="AN229" i="13" s="1"/>
  <c r="BJ232" i="11"/>
  <c r="AN232" i="13" s="1"/>
  <c r="BJ230" i="11"/>
  <c r="AN230" i="13" s="1"/>
  <c r="BJ228" i="11"/>
  <c r="AN228" i="13" s="1"/>
  <c r="BJ227" i="11"/>
  <c r="AN227" i="13" s="1"/>
  <c r="BJ226" i="11"/>
  <c r="AN226" i="13" s="1"/>
  <c r="BB150" i="11"/>
  <c r="AF150" i="13" s="1"/>
  <c r="BB151" i="11"/>
  <c r="AF151" i="13" s="1"/>
  <c r="BC200" i="11"/>
  <c r="AG200" i="13" s="1"/>
  <c r="BC201" i="11"/>
  <c r="AG201" i="13" s="1"/>
  <c r="BC202" i="11"/>
  <c r="AG202" i="13" s="1"/>
  <c r="BK97" i="11"/>
  <c r="AO97" i="13" s="1"/>
  <c r="BK95" i="11"/>
  <c r="AO95" i="13" s="1"/>
  <c r="BK100" i="11"/>
  <c r="AO100" i="13" s="1"/>
  <c r="BK98" i="11"/>
  <c r="AO98" i="13" s="1"/>
  <c r="BK96" i="11"/>
  <c r="AO96" i="13" s="1"/>
  <c r="BK101" i="11"/>
  <c r="AO101" i="13" s="1"/>
  <c r="BK99" i="11"/>
  <c r="AO99" i="13" s="1"/>
  <c r="U122" i="8"/>
  <c r="BD77" i="11"/>
  <c r="AH77" i="13" s="1"/>
  <c r="W76" i="8" s="1"/>
  <c r="BD78" i="11"/>
  <c r="AH78" i="13" s="1"/>
  <c r="BD73" i="11"/>
  <c r="AH73" i="13" s="1"/>
  <c r="BD74" i="11"/>
  <c r="AH74" i="13" s="1"/>
  <c r="BD80" i="11"/>
  <c r="AH80" i="13" s="1"/>
  <c r="W77" i="8" s="1"/>
  <c r="BD75" i="11"/>
  <c r="AH75" i="13" s="1"/>
  <c r="W81" i="8" s="1"/>
  <c r="BD79" i="11"/>
  <c r="AH79" i="13" s="1"/>
  <c r="BD81" i="11"/>
  <c r="AH81" i="13" s="1"/>
  <c r="BD76" i="11"/>
  <c r="AH76" i="13" s="1"/>
  <c r="BB261" i="11"/>
  <c r="AF261" i="13" s="1"/>
  <c r="BB265" i="11"/>
  <c r="AF265" i="13" s="1"/>
  <c r="BB259" i="11"/>
  <c r="AF259" i="13" s="1"/>
  <c r="BB263" i="11"/>
  <c r="AF263" i="13" s="1"/>
  <c r="BB260" i="11"/>
  <c r="AF260" i="13" s="1"/>
  <c r="BB264" i="11"/>
  <c r="AF264" i="13" s="1"/>
  <c r="BB262" i="11"/>
  <c r="AF262" i="13" s="1"/>
  <c r="BC175" i="11"/>
  <c r="AG175" i="13" s="1"/>
  <c r="BC178" i="11"/>
  <c r="AG178" i="13" s="1"/>
  <c r="BC176" i="11"/>
  <c r="AG176" i="13" s="1"/>
  <c r="BC177" i="11"/>
  <c r="AG177" i="13" s="1"/>
  <c r="BL70" i="11"/>
  <c r="AP70" i="13" s="1"/>
  <c r="BL66" i="11"/>
  <c r="AP66" i="13" s="1"/>
  <c r="BL71" i="11"/>
  <c r="AP71" i="13" s="1"/>
  <c r="AE50" i="8" s="1"/>
  <c r="BL67" i="11"/>
  <c r="AP67" i="13" s="1"/>
  <c r="BL72" i="11"/>
  <c r="AP72" i="13" s="1"/>
  <c r="BL68" i="11"/>
  <c r="AP68" i="13" s="1"/>
  <c r="AE49" i="8" s="1"/>
  <c r="BL64" i="11"/>
  <c r="AP64" i="13" s="1"/>
  <c r="BL65" i="11"/>
  <c r="AP65" i="13" s="1"/>
  <c r="BL69" i="11"/>
  <c r="AP69" i="13" s="1"/>
  <c r="BH205" i="11"/>
  <c r="AL205" i="13" s="1"/>
  <c r="BH204" i="11"/>
  <c r="AL204" i="13" s="1"/>
  <c r="BH203" i="11"/>
  <c r="AL203" i="13" s="1"/>
  <c r="BI193" i="11"/>
  <c r="AM193" i="13" s="1"/>
  <c r="BI192" i="11"/>
  <c r="AM192" i="13" s="1"/>
  <c r="BE170" i="11"/>
  <c r="AI170" i="13" s="1"/>
  <c r="BE171" i="11"/>
  <c r="AI171" i="13" s="1"/>
  <c r="BJ167" i="11"/>
  <c r="AN167" i="13" s="1"/>
  <c r="BJ168" i="11"/>
  <c r="AN168" i="13" s="1"/>
  <c r="BJ165" i="11"/>
  <c r="AN165" i="13" s="1"/>
  <c r="BJ169" i="11"/>
  <c r="AN169" i="13" s="1"/>
  <c r="BJ166" i="11"/>
  <c r="AN166" i="13" s="1"/>
  <c r="BM206" i="11"/>
  <c r="AQ206" i="13" s="1"/>
  <c r="BM207" i="11"/>
  <c r="AQ207" i="13" s="1"/>
  <c r="BI112" i="11"/>
  <c r="AM112" i="13" s="1"/>
  <c r="BI110" i="11"/>
  <c r="AM110" i="13" s="1"/>
  <c r="BI113" i="11"/>
  <c r="AM113" i="13" s="1"/>
  <c r="BI111" i="11"/>
  <c r="AM111" i="13" s="1"/>
  <c r="BI114" i="11"/>
  <c r="AM114" i="13" s="1"/>
  <c r="BI109" i="11"/>
  <c r="AM109" i="13" s="1"/>
  <c r="BN148" i="11"/>
  <c r="AR148" i="13" s="1"/>
  <c r="BN149" i="11"/>
  <c r="AR149" i="13" s="1"/>
  <c r="BN147" i="11"/>
  <c r="AR147" i="13" s="1"/>
  <c r="AB122" i="8"/>
  <c r="BE124" i="11"/>
  <c r="AI124" i="13" s="1"/>
  <c r="BE125" i="11"/>
  <c r="AI125" i="13" s="1"/>
  <c r="BE126" i="11"/>
  <c r="AI126" i="13" s="1"/>
  <c r="BE121" i="11"/>
  <c r="AI121" i="13" s="1"/>
  <c r="BE123" i="11"/>
  <c r="AI123" i="13" s="1"/>
  <c r="BE127" i="11"/>
  <c r="AI127" i="13" s="1"/>
  <c r="BE122" i="11"/>
  <c r="AI122" i="13" s="1"/>
  <c r="BN152" i="11"/>
  <c r="AR152" i="13" s="1"/>
  <c r="BN153" i="11"/>
  <c r="AR153" i="13" s="1"/>
  <c r="BJ242" i="11"/>
  <c r="AN242" i="13" s="1"/>
  <c r="BJ243" i="11"/>
  <c r="AN243" i="13" s="1"/>
  <c r="BJ245" i="11"/>
  <c r="AN245" i="13" s="1"/>
  <c r="BJ241" i="11"/>
  <c r="AN241" i="13" s="1"/>
  <c r="BJ244" i="11"/>
  <c r="AN244" i="13" s="1"/>
  <c r="BJ240" i="11"/>
  <c r="AN240" i="13" s="1"/>
  <c r="BN203" i="11"/>
  <c r="AR203" i="13" s="1"/>
  <c r="BN204" i="11"/>
  <c r="AR204" i="13" s="1"/>
  <c r="BN205" i="11"/>
  <c r="AR205" i="13" s="1"/>
  <c r="BF138" i="11"/>
  <c r="AJ138" i="13" s="1"/>
  <c r="BF139" i="11"/>
  <c r="AJ139" i="13" s="1"/>
  <c r="BF140" i="11"/>
  <c r="AJ140" i="13" s="1"/>
  <c r="BF135" i="11"/>
  <c r="AJ135" i="13" s="1"/>
  <c r="BF137" i="11"/>
  <c r="AJ137" i="13" s="1"/>
  <c r="BF136" i="11"/>
  <c r="AJ136" i="13" s="1"/>
  <c r="BK178" i="11"/>
  <c r="AO178" i="13" s="1"/>
  <c r="BK176" i="11"/>
  <c r="AO176" i="13" s="1"/>
  <c r="BK177" i="11"/>
  <c r="AO177" i="13" s="1"/>
  <c r="BK175" i="11"/>
  <c r="AO175" i="13" s="1"/>
  <c r="Z123" i="8"/>
  <c r="BK263" i="11"/>
  <c r="AO263" i="13" s="1"/>
  <c r="BK260" i="11"/>
  <c r="AO260" i="13" s="1"/>
  <c r="BK264" i="11"/>
  <c r="AO264" i="13" s="1"/>
  <c r="BK261" i="11"/>
  <c r="AO261" i="13" s="1"/>
  <c r="BK265" i="11"/>
  <c r="AO265" i="13" s="1"/>
  <c r="BK259" i="11"/>
  <c r="AO259" i="13" s="1"/>
  <c r="BK262" i="11"/>
  <c r="AO262" i="13" s="1"/>
  <c r="BG138" i="11"/>
  <c r="AK138" i="13" s="1"/>
  <c r="BG139" i="11"/>
  <c r="AK139" i="13" s="1"/>
  <c r="BG140" i="11"/>
  <c r="AK140" i="13" s="1"/>
  <c r="BG135" i="11"/>
  <c r="AK135" i="13" s="1"/>
  <c r="BG137" i="11"/>
  <c r="AK137" i="13" s="1"/>
  <c r="BG136" i="11"/>
  <c r="AK136" i="13" s="1"/>
  <c r="BL178" i="11"/>
  <c r="AP178" i="13" s="1"/>
  <c r="BL177" i="11"/>
  <c r="AP177" i="13" s="1"/>
  <c r="BL175" i="11"/>
  <c r="AP175" i="13" s="1"/>
  <c r="BL176" i="11"/>
  <c r="AP176" i="13" s="1"/>
  <c r="AA123" i="8"/>
  <c r="BL262" i="11"/>
  <c r="AP262" i="13" s="1"/>
  <c r="BL264" i="11"/>
  <c r="AP264" i="13" s="1"/>
  <c r="BL265" i="11"/>
  <c r="AP265" i="13" s="1"/>
  <c r="BL263" i="11"/>
  <c r="AP263" i="13" s="1"/>
  <c r="BL259" i="11"/>
  <c r="AP259" i="13" s="1"/>
  <c r="BL260" i="11"/>
  <c r="AP260" i="13" s="1"/>
  <c r="BL261" i="11"/>
  <c r="AP261" i="13" s="1"/>
  <c r="BH139" i="11"/>
  <c r="AL139" i="13" s="1"/>
  <c r="BH140" i="11"/>
  <c r="AL140" i="13" s="1"/>
  <c r="BH135" i="11"/>
  <c r="AL135" i="13" s="1"/>
  <c r="BH138" i="11"/>
  <c r="AL138" i="13" s="1"/>
  <c r="BH137" i="11"/>
  <c r="AL137" i="13" s="1"/>
  <c r="BH136" i="11"/>
  <c r="AL136" i="13" s="1"/>
  <c r="BM177" i="11"/>
  <c r="AQ177" i="13" s="1"/>
  <c r="BM175" i="11"/>
  <c r="AQ175" i="13" s="1"/>
  <c r="BM178" i="11"/>
  <c r="AQ178" i="13" s="1"/>
  <c r="BM176" i="11"/>
  <c r="AQ176" i="13" s="1"/>
  <c r="AB123" i="8"/>
  <c r="BM17" i="11"/>
  <c r="AQ17" i="13" s="1"/>
  <c r="BM12" i="11"/>
  <c r="AQ12" i="13" s="1"/>
  <c r="BM18" i="11"/>
  <c r="AQ18" i="13" s="1"/>
  <c r="AF94" i="8" s="1"/>
  <c r="BM13" i="11"/>
  <c r="AQ13" i="13" s="1"/>
  <c r="BM19" i="11"/>
  <c r="AQ19" i="13" s="1"/>
  <c r="BM14" i="11"/>
  <c r="AQ14" i="13" s="1"/>
  <c r="AF98" i="8" s="1"/>
  <c r="BM15" i="11"/>
  <c r="AQ15" i="13" s="1"/>
  <c r="BM16" i="11"/>
  <c r="AQ16" i="13" s="1"/>
  <c r="BE88" i="11"/>
  <c r="AI88" i="13" s="1"/>
  <c r="BE83" i="11"/>
  <c r="AI83" i="13" s="1"/>
  <c r="BE84" i="11"/>
  <c r="AI84" i="13" s="1"/>
  <c r="BE85" i="11"/>
  <c r="AI85" i="13" s="1"/>
  <c r="BE86" i="11"/>
  <c r="AI86" i="13" s="1"/>
  <c r="BE87" i="11"/>
  <c r="AI87" i="13" s="1"/>
  <c r="BE82" i="11"/>
  <c r="AI82" i="13" s="1"/>
  <c r="BI202" i="11"/>
  <c r="AM202" i="13" s="1"/>
  <c r="BI200" i="11"/>
  <c r="AM200" i="13" s="1"/>
  <c r="BI201" i="11"/>
  <c r="AM201" i="13" s="1"/>
  <c r="BE120" i="11"/>
  <c r="AI120" i="13" s="1"/>
  <c r="BE116" i="11"/>
  <c r="AI116" i="13" s="1"/>
  <c r="BE119" i="11"/>
  <c r="AI119" i="13" s="1"/>
  <c r="BE117" i="11"/>
  <c r="AI117" i="13" s="1"/>
  <c r="BE115" i="11"/>
  <c r="AI115" i="13" s="1"/>
  <c r="BE118" i="11"/>
  <c r="AI118" i="13" s="1"/>
  <c r="BN12" i="11"/>
  <c r="AR12" i="13" s="1"/>
  <c r="BN18" i="11"/>
  <c r="AR18" i="13" s="1"/>
  <c r="AG94" i="8" s="1"/>
  <c r="BN13" i="11"/>
  <c r="AR13" i="13" s="1"/>
  <c r="BN19" i="11"/>
  <c r="AR19" i="13" s="1"/>
  <c r="BN14" i="11"/>
  <c r="AR14" i="13" s="1"/>
  <c r="AG98" i="8" s="1"/>
  <c r="BN15" i="11"/>
  <c r="AR15" i="13" s="1"/>
  <c r="BN16" i="11"/>
  <c r="AR16" i="13" s="1"/>
  <c r="BN17" i="11"/>
  <c r="AR17" i="13" s="1"/>
  <c r="BF83" i="11"/>
  <c r="AJ83" i="13" s="1"/>
  <c r="BF84" i="11"/>
  <c r="AJ84" i="13" s="1"/>
  <c r="BF86" i="11"/>
  <c r="AJ86" i="13" s="1"/>
  <c r="BF88" i="11"/>
  <c r="AJ88" i="13" s="1"/>
  <c r="BF87" i="11"/>
  <c r="AJ87" i="13" s="1"/>
  <c r="BF82" i="11"/>
  <c r="AJ82" i="13" s="1"/>
  <c r="BF85" i="11"/>
  <c r="AJ85" i="13" s="1"/>
  <c r="BJ202" i="11"/>
  <c r="AN202" i="13" s="1"/>
  <c r="BJ201" i="11"/>
  <c r="AN201" i="13" s="1"/>
  <c r="BJ200" i="11"/>
  <c r="AN200" i="13" s="1"/>
  <c r="BF119" i="11"/>
  <c r="AJ119" i="13" s="1"/>
  <c r="BF115" i="11"/>
  <c r="AJ115" i="13" s="1"/>
  <c r="BF117" i="11"/>
  <c r="AJ117" i="13" s="1"/>
  <c r="BF120" i="11"/>
  <c r="AJ120" i="13" s="1"/>
  <c r="BF118" i="11"/>
  <c r="AJ118" i="13" s="1"/>
  <c r="BF116" i="11"/>
  <c r="AJ116" i="13" s="1"/>
  <c r="BG84" i="11"/>
  <c r="AK84" i="13" s="1"/>
  <c r="BG85" i="11"/>
  <c r="AK85" i="13" s="1"/>
  <c r="BG86" i="11"/>
  <c r="AK86" i="13" s="1"/>
  <c r="BG87" i="11"/>
  <c r="AK87" i="13" s="1"/>
  <c r="BG83" i="11"/>
  <c r="AK83" i="13" s="1"/>
  <c r="BG88" i="11"/>
  <c r="AK88" i="13" s="1"/>
  <c r="BG82" i="11"/>
  <c r="AK82" i="13" s="1"/>
  <c r="BN184" i="11"/>
  <c r="AR184" i="13" s="1"/>
  <c r="BN186" i="11"/>
  <c r="AR186" i="13" s="1"/>
  <c r="BN185" i="11"/>
  <c r="AR185" i="13" s="1"/>
  <c r="BH146" i="11"/>
  <c r="AL146" i="13" s="1"/>
  <c r="BH144" i="11"/>
  <c r="AL144" i="13" s="1"/>
  <c r="BH145" i="11"/>
  <c r="AL145" i="13" s="1"/>
  <c r="BE23" i="11"/>
  <c r="AI23" i="13" s="1"/>
  <c r="BE20" i="11"/>
  <c r="AI20" i="13" s="1"/>
  <c r="BE26" i="11"/>
  <c r="AI26" i="13" s="1"/>
  <c r="BE24" i="11"/>
  <c r="AI24" i="13" s="1"/>
  <c r="X31" i="8" s="1"/>
  <c r="BE21" i="11"/>
  <c r="AI21" i="13" s="1"/>
  <c r="BE27" i="11"/>
  <c r="AI27" i="13" s="1"/>
  <c r="X32" i="8" s="1"/>
  <c r="BE22" i="11"/>
  <c r="AI22" i="13" s="1"/>
  <c r="BE25" i="11"/>
  <c r="AI25" i="13" s="1"/>
  <c r="BE28" i="11"/>
  <c r="AI28" i="13" s="1"/>
  <c r="BC153" i="11"/>
  <c r="AG153" i="13" s="1"/>
  <c r="BC152" i="11"/>
  <c r="AG152" i="13" s="1"/>
  <c r="BN121" i="11"/>
  <c r="AR121" i="13" s="1"/>
  <c r="BN127" i="11"/>
  <c r="AR127" i="13" s="1"/>
  <c r="BN122" i="11"/>
  <c r="AR122" i="13" s="1"/>
  <c r="BN123" i="11"/>
  <c r="AR123" i="13" s="1"/>
  <c r="BN126" i="11"/>
  <c r="AR126" i="13" s="1"/>
  <c r="BN125" i="11"/>
  <c r="AR125" i="13" s="1"/>
  <c r="BN124" i="11"/>
  <c r="AR124" i="13" s="1"/>
  <c r="V122" i="8"/>
  <c r="BE208" i="11"/>
  <c r="AI208" i="13" s="1"/>
  <c r="BE209" i="11"/>
  <c r="AI209" i="13" s="1"/>
  <c r="BN135" i="11"/>
  <c r="AR135" i="13" s="1"/>
  <c r="BN136" i="11"/>
  <c r="AR136" i="13" s="1"/>
  <c r="BN137" i="11"/>
  <c r="AR137" i="13" s="1"/>
  <c r="BN140" i="11"/>
  <c r="AR140" i="13" s="1"/>
  <c r="BN138" i="11"/>
  <c r="AR138" i="13" s="1"/>
  <c r="BN139" i="11"/>
  <c r="AR139" i="13" s="1"/>
  <c r="BK147" i="11"/>
  <c r="AO147" i="13" s="1"/>
  <c r="BK148" i="11"/>
  <c r="AO148" i="13" s="1"/>
  <c r="BK149" i="11"/>
  <c r="AO149" i="13" s="1"/>
  <c r="BL207" i="11"/>
  <c r="AP207" i="13" s="1"/>
  <c r="BL206" i="11"/>
  <c r="AP206" i="13" s="1"/>
  <c r="BH110" i="11"/>
  <c r="AL110" i="13" s="1"/>
  <c r="BH111" i="11"/>
  <c r="AL111" i="13" s="1"/>
  <c r="BH113" i="11"/>
  <c r="AL113" i="13" s="1"/>
  <c r="BH114" i="11"/>
  <c r="AL114" i="13" s="1"/>
  <c r="BH112" i="11"/>
  <c r="AL112" i="13" s="1"/>
  <c r="BH109" i="11"/>
  <c r="AL109" i="13" s="1"/>
  <c r="BC49" i="11"/>
  <c r="AG49" i="13" s="1"/>
  <c r="BC54" i="11"/>
  <c r="AG54" i="13" s="1"/>
  <c r="BC50" i="11"/>
  <c r="AG50" i="13" s="1"/>
  <c r="V58" i="8" s="1"/>
  <c r="BC51" i="11"/>
  <c r="AG51" i="13" s="1"/>
  <c r="BC47" i="11"/>
  <c r="AG47" i="13" s="1"/>
  <c r="BC53" i="11"/>
  <c r="AG53" i="13" s="1"/>
  <c r="V59" i="8" s="1"/>
  <c r="BC52" i="11"/>
  <c r="AG52" i="13" s="1"/>
  <c r="BC46" i="11"/>
  <c r="AG46" i="13" s="1"/>
  <c r="BC48" i="11"/>
  <c r="AG48" i="13" s="1"/>
  <c r="V63" i="8" s="1"/>
  <c r="BL189" i="11"/>
  <c r="AP189" i="13" s="1"/>
  <c r="BL187" i="11"/>
  <c r="AP187" i="13" s="1"/>
  <c r="BL188" i="11"/>
  <c r="AP188" i="13" s="1"/>
  <c r="BI105" i="11"/>
  <c r="AM105" i="13" s="1"/>
  <c r="BI102" i="11"/>
  <c r="AM102" i="13" s="1"/>
  <c r="BI108" i="11"/>
  <c r="AM108" i="13" s="1"/>
  <c r="BI106" i="11"/>
  <c r="AM106" i="13" s="1"/>
  <c r="BI103" i="11"/>
  <c r="AM103" i="13" s="1"/>
  <c r="BI104" i="11"/>
  <c r="AM104" i="13" s="1"/>
  <c r="BI107" i="11"/>
  <c r="AM107" i="13" s="1"/>
  <c r="BH177" i="11"/>
  <c r="AL177" i="13" s="1"/>
  <c r="BH178" i="11"/>
  <c r="AL178" i="13" s="1"/>
  <c r="BH176" i="11"/>
  <c r="AL176" i="13" s="1"/>
  <c r="BH175" i="11"/>
  <c r="AL175" i="13" s="1"/>
  <c r="W123" i="8"/>
  <c r="BM203" i="11"/>
  <c r="AQ203" i="13" s="1"/>
  <c r="BM204" i="11"/>
  <c r="AQ204" i="13" s="1"/>
  <c r="BM205" i="11"/>
  <c r="AQ205" i="13" s="1"/>
  <c r="BD44" i="11"/>
  <c r="AH44" i="13" s="1"/>
  <c r="W86" i="8" s="1"/>
  <c r="BD39" i="11"/>
  <c r="AH39" i="13" s="1"/>
  <c r="BD45" i="11"/>
  <c r="AH45" i="13" s="1"/>
  <c r="BD40" i="11"/>
  <c r="AH40" i="13" s="1"/>
  <c r="BD42" i="11"/>
  <c r="AH42" i="13" s="1"/>
  <c r="W89" i="8" s="1"/>
  <c r="BD41" i="11"/>
  <c r="AH41" i="13" s="1"/>
  <c r="W85" i="8" s="1"/>
  <c r="BD43" i="11"/>
  <c r="AH43" i="13" s="1"/>
  <c r="BD38" i="11"/>
  <c r="AH38" i="13" s="1"/>
  <c r="BN208" i="11"/>
  <c r="AR208" i="13" s="1"/>
  <c r="BN209" i="11"/>
  <c r="AR209" i="13" s="1"/>
  <c r="BB58" i="11"/>
  <c r="AF58" i="13" s="1"/>
  <c r="BB59" i="11"/>
  <c r="AF59" i="13" s="1"/>
  <c r="U67" i="8" s="1"/>
  <c r="BB56" i="11"/>
  <c r="AF56" i="13" s="1"/>
  <c r="BB63" i="11"/>
  <c r="AF63" i="13" s="1"/>
  <c r="BB57" i="11"/>
  <c r="AF57" i="13" s="1"/>
  <c r="BB55" i="11"/>
  <c r="AF55" i="13" s="1"/>
  <c r="BB62" i="11"/>
  <c r="AF62" i="13" s="1"/>
  <c r="U68" i="8" s="1"/>
  <c r="BB61" i="11"/>
  <c r="AF61" i="13" s="1"/>
  <c r="BB60" i="11"/>
  <c r="AF60" i="13" s="1"/>
  <c r="BB153" i="11"/>
  <c r="AF153" i="13" s="1"/>
  <c r="BB152" i="11"/>
  <c r="AF152" i="13" s="1"/>
  <c r="BC59" i="11"/>
  <c r="AG59" i="13" s="1"/>
  <c r="V67" i="8" s="1"/>
  <c r="BC60" i="11"/>
  <c r="AG60" i="13" s="1"/>
  <c r="BC61" i="11"/>
  <c r="AG61" i="13" s="1"/>
  <c r="BC62" i="11"/>
  <c r="AG62" i="13" s="1"/>
  <c r="V68" i="8" s="1"/>
  <c r="BC58" i="11"/>
  <c r="AG58" i="13" s="1"/>
  <c r="BC56" i="11"/>
  <c r="AG56" i="13" s="1"/>
  <c r="BC63" i="11"/>
  <c r="AG63" i="13" s="1"/>
  <c r="BC55" i="11"/>
  <c r="AG55" i="13" s="1"/>
  <c r="BC57" i="11"/>
  <c r="AG57" i="13" s="1"/>
  <c r="BC160" i="11"/>
  <c r="AG160" i="13" s="1"/>
  <c r="BC161" i="11"/>
  <c r="AG161" i="13" s="1"/>
  <c r="BH159" i="11"/>
  <c r="AL159" i="13" s="1"/>
  <c r="BH157" i="11"/>
  <c r="AL157" i="13" s="1"/>
  <c r="BH158" i="11"/>
  <c r="AL158" i="13" s="1"/>
  <c r="BL146" i="11"/>
  <c r="AP146" i="13" s="1"/>
  <c r="BL144" i="11"/>
  <c r="AP144" i="13" s="1"/>
  <c r="BL145" i="11"/>
  <c r="AP145" i="13" s="1"/>
  <c r="BH270" i="11"/>
  <c r="AL270" i="13" s="1"/>
  <c r="BH266" i="11"/>
  <c r="AL266" i="13" s="1"/>
  <c r="BH267" i="11"/>
  <c r="AL267" i="13" s="1"/>
  <c r="BH268" i="11"/>
  <c r="AL268" i="13" s="1"/>
  <c r="BH269" i="11"/>
  <c r="AL269" i="13" s="1"/>
  <c r="BH271" i="11"/>
  <c r="AL271" i="13" s="1"/>
  <c r="BD160" i="11"/>
  <c r="AH160" i="13" s="1"/>
  <c r="BD161" i="11"/>
  <c r="AH161" i="13" s="1"/>
  <c r="BI157" i="11"/>
  <c r="AM157" i="13" s="1"/>
  <c r="BI159" i="11"/>
  <c r="AM159" i="13" s="1"/>
  <c r="BI158" i="11"/>
  <c r="AM158" i="13" s="1"/>
  <c r="BM144" i="11"/>
  <c r="AQ144" i="13" s="1"/>
  <c r="BM145" i="11"/>
  <c r="AQ145" i="13" s="1"/>
  <c r="BM146" i="11"/>
  <c r="AQ146" i="13" s="1"/>
  <c r="BI270" i="11"/>
  <c r="AM270" i="13" s="1"/>
  <c r="BI266" i="11"/>
  <c r="AM266" i="13" s="1"/>
  <c r="BI271" i="11"/>
  <c r="AM271" i="13" s="1"/>
  <c r="BI269" i="11"/>
  <c r="AM269" i="13" s="1"/>
  <c r="BI268" i="11"/>
  <c r="AM268" i="13" s="1"/>
  <c r="BI267" i="11"/>
  <c r="AM267" i="13" s="1"/>
  <c r="BE161" i="11"/>
  <c r="AI161" i="13" s="1"/>
  <c r="BE160" i="11"/>
  <c r="AI160" i="13" s="1"/>
  <c r="BJ157" i="11"/>
  <c r="AN157" i="13" s="1"/>
  <c r="BJ158" i="11"/>
  <c r="AN158" i="13" s="1"/>
  <c r="BJ159" i="11"/>
  <c r="AN159" i="13" s="1"/>
  <c r="BJ186" i="11"/>
  <c r="AN186" i="13" s="1"/>
  <c r="BJ184" i="11"/>
  <c r="AN184" i="13" s="1"/>
  <c r="BJ185" i="11"/>
  <c r="AN185" i="13" s="1"/>
  <c r="BF69" i="11"/>
  <c r="AJ69" i="13" s="1"/>
  <c r="BF65" i="11"/>
  <c r="AJ65" i="13" s="1"/>
  <c r="BF70" i="11"/>
  <c r="AJ70" i="13" s="1"/>
  <c r="BF66" i="11"/>
  <c r="AJ66" i="13" s="1"/>
  <c r="BF71" i="11"/>
  <c r="AJ71" i="13" s="1"/>
  <c r="Y50" i="8" s="1"/>
  <c r="BF67" i="11"/>
  <c r="AJ67" i="13" s="1"/>
  <c r="BF72" i="11"/>
  <c r="AJ72" i="13" s="1"/>
  <c r="BF68" i="11"/>
  <c r="AJ68" i="13" s="1"/>
  <c r="Y49" i="8" s="1"/>
  <c r="BF64" i="11"/>
  <c r="AJ64" i="13" s="1"/>
  <c r="BG163" i="11"/>
  <c r="AK163" i="13" s="1"/>
  <c r="BG164" i="11"/>
  <c r="AK164" i="13" s="1"/>
  <c r="BG162" i="11"/>
  <c r="AK162" i="13" s="1"/>
  <c r="BN229" i="11"/>
  <c r="AR229" i="13" s="1"/>
  <c r="BN226" i="11"/>
  <c r="AR226" i="13" s="1"/>
  <c r="AH157" i="1"/>
  <c r="BN231" i="11"/>
  <c r="AR231" i="13" s="1"/>
  <c r="BN232" i="11"/>
  <c r="AR232" i="13" s="1"/>
  <c r="BN227" i="11"/>
  <c r="AR227" i="13" s="1"/>
  <c r="BN230" i="11"/>
  <c r="AR230" i="13" s="1"/>
  <c r="BN228" i="11"/>
  <c r="AR228" i="13" s="1"/>
  <c r="BG99" i="11"/>
  <c r="AK99" i="13" s="1"/>
  <c r="BG97" i="11"/>
  <c r="AK97" i="13" s="1"/>
  <c r="BG95" i="11"/>
  <c r="AK95" i="13" s="1"/>
  <c r="BG100" i="11"/>
  <c r="AK100" i="13" s="1"/>
  <c r="BG98" i="11"/>
  <c r="AK98" i="13" s="1"/>
  <c r="BG96" i="11"/>
  <c r="AK96" i="13" s="1"/>
  <c r="BG101" i="11"/>
  <c r="AK101" i="13" s="1"/>
  <c r="BL139" i="11"/>
  <c r="AP139" i="13" s="1"/>
  <c r="BL140" i="11"/>
  <c r="AP140" i="13" s="1"/>
  <c r="BL135" i="11"/>
  <c r="AP135" i="13" s="1"/>
  <c r="BL136" i="11"/>
  <c r="AP136" i="13" s="1"/>
  <c r="BL137" i="11"/>
  <c r="AP137" i="13" s="1"/>
  <c r="BL138" i="11"/>
  <c r="AP138" i="13" s="1"/>
  <c r="AF123" i="8"/>
  <c r="BB175" i="11"/>
  <c r="AF175" i="13" s="1"/>
  <c r="BB176" i="11"/>
  <c r="AF176" i="13" s="1"/>
  <c r="BB178" i="11"/>
  <c r="AF178" i="13" s="1"/>
  <c r="BB177" i="11"/>
  <c r="AF177" i="13" s="1"/>
  <c r="BH152" i="11"/>
  <c r="AL152" i="13" s="1"/>
  <c r="BH153" i="11"/>
  <c r="AL153" i="13" s="1"/>
  <c r="BD244" i="11"/>
  <c r="AH244" i="13" s="1"/>
  <c r="BD245" i="11"/>
  <c r="AH245" i="13" s="1"/>
  <c r="BD240" i="11"/>
  <c r="AH240" i="13" s="1"/>
  <c r="BD241" i="11"/>
  <c r="AH241" i="13" s="1"/>
  <c r="BD243" i="11"/>
  <c r="AH243" i="13" s="1"/>
  <c r="BD242" i="11"/>
  <c r="AH242" i="13" s="1"/>
  <c r="BI55" i="11"/>
  <c r="AM55" i="13" s="1"/>
  <c r="BI61" i="11"/>
  <c r="AM61" i="13" s="1"/>
  <c r="BI56" i="11"/>
  <c r="AM56" i="13" s="1"/>
  <c r="BI62" i="11"/>
  <c r="AM62" i="13" s="1"/>
  <c r="AB68" i="8" s="1"/>
  <c r="BI63" i="11"/>
  <c r="AM63" i="13" s="1"/>
  <c r="BI60" i="11"/>
  <c r="AM60" i="13" s="1"/>
  <c r="BI59" i="11"/>
  <c r="AM59" i="13" s="1"/>
  <c r="AB67" i="8" s="1"/>
  <c r="BI58" i="11"/>
  <c r="AM58" i="13" s="1"/>
  <c r="BI57" i="11"/>
  <c r="AM57" i="13" s="1"/>
  <c r="BE133" i="11"/>
  <c r="AI133" i="13" s="1"/>
  <c r="BE129" i="11"/>
  <c r="AI129" i="13" s="1"/>
  <c r="BE134" i="11"/>
  <c r="AI134" i="13" s="1"/>
  <c r="BE130" i="11"/>
  <c r="AI130" i="13" s="1"/>
  <c r="BE132" i="11"/>
  <c r="AI132" i="13" s="1"/>
  <c r="BE131" i="11"/>
  <c r="AI131" i="13" s="1"/>
  <c r="BE128" i="11"/>
  <c r="AI128" i="13" s="1"/>
  <c r="BN42" i="11"/>
  <c r="AR42" i="13" s="1"/>
  <c r="AG89" i="8" s="1"/>
  <c r="BN43" i="11"/>
  <c r="AR43" i="13" s="1"/>
  <c r="BN40" i="11"/>
  <c r="AR40" i="13" s="1"/>
  <c r="BN45" i="11"/>
  <c r="AR45" i="13" s="1"/>
  <c r="BN39" i="11"/>
  <c r="AR39" i="13" s="1"/>
  <c r="BN44" i="11"/>
  <c r="AR44" i="13" s="1"/>
  <c r="AG86" i="8" s="1"/>
  <c r="BN41" i="11"/>
  <c r="AR41" i="13" s="1"/>
  <c r="AG85" i="8" s="1"/>
  <c r="BN38" i="11"/>
  <c r="AR38" i="13" s="1"/>
  <c r="BF104" i="11"/>
  <c r="AJ104" i="13" s="1"/>
  <c r="BF107" i="11"/>
  <c r="AJ107" i="13" s="1"/>
  <c r="BF105" i="11"/>
  <c r="AJ105" i="13" s="1"/>
  <c r="BF102" i="11"/>
  <c r="AJ102" i="13" s="1"/>
  <c r="BF108" i="11"/>
  <c r="AJ108" i="13" s="1"/>
  <c r="BF106" i="11"/>
  <c r="AJ106" i="13" s="1"/>
  <c r="BF103" i="11"/>
  <c r="AJ103" i="13" s="1"/>
  <c r="BB53" i="11"/>
  <c r="AF53" i="13" s="1"/>
  <c r="U59" i="8" s="1"/>
  <c r="BB54" i="11"/>
  <c r="AF54" i="13" s="1"/>
  <c r="BB50" i="11"/>
  <c r="AF50" i="13" s="1"/>
  <c r="U58" i="8" s="1"/>
  <c r="BB46" i="11"/>
  <c r="AF46" i="13" s="1"/>
  <c r="BB47" i="11"/>
  <c r="AF47" i="13" s="1"/>
  <c r="BB48" i="11"/>
  <c r="AF48" i="13" s="1"/>
  <c r="U63" i="8" s="1"/>
  <c r="BB52" i="11"/>
  <c r="AF52" i="13" s="1"/>
  <c r="BB49" i="11"/>
  <c r="AF49" i="13" s="1"/>
  <c r="BB51" i="11"/>
  <c r="AF51" i="13" s="1"/>
  <c r="BK187" i="11"/>
  <c r="AO187" i="13" s="1"/>
  <c r="BK188" i="11"/>
  <c r="AO188" i="13" s="1"/>
  <c r="BK189" i="11"/>
  <c r="AO189" i="13" s="1"/>
  <c r="BG142" i="11"/>
  <c r="AK142" i="13" s="1"/>
  <c r="BG141" i="11"/>
  <c r="AK141" i="13" s="1"/>
  <c r="BK192" i="11"/>
  <c r="AO192" i="13" s="1"/>
  <c r="BK193" i="11"/>
  <c r="AO193" i="13" s="1"/>
  <c r="BG170" i="11"/>
  <c r="AK170" i="13" s="1"/>
  <c r="BG171" i="11"/>
  <c r="AK171" i="13" s="1"/>
  <c r="BL166" i="11"/>
  <c r="AP166" i="13" s="1"/>
  <c r="BL168" i="11"/>
  <c r="AP168" i="13" s="1"/>
  <c r="BL165" i="11"/>
  <c r="AP165" i="13" s="1"/>
  <c r="BL169" i="11"/>
  <c r="AP169" i="13" s="1"/>
  <c r="BL167" i="11"/>
  <c r="AP167" i="13" s="1"/>
  <c r="BC44" i="11"/>
  <c r="AG44" i="13" s="1"/>
  <c r="V86" i="8" s="1"/>
  <c r="BC45" i="11"/>
  <c r="AG45" i="13" s="1"/>
  <c r="BC40" i="11"/>
  <c r="AG40" i="13" s="1"/>
  <c r="BC41" i="11"/>
  <c r="AG41" i="13" s="1"/>
  <c r="V85" i="8" s="1"/>
  <c r="BC42" i="11"/>
  <c r="AG42" i="13" s="1"/>
  <c r="V89" i="8" s="1"/>
  <c r="BC38" i="11"/>
  <c r="AG38" i="13" s="1"/>
  <c r="BC43" i="11"/>
  <c r="AG43" i="13" s="1"/>
  <c r="BC39" i="11"/>
  <c r="AG39" i="13" s="1"/>
  <c r="BK131" i="11"/>
  <c r="AO131" i="13" s="1"/>
  <c r="BK132" i="11"/>
  <c r="AO132" i="13" s="1"/>
  <c r="BK128" i="11"/>
  <c r="AO128" i="13" s="1"/>
  <c r="BK129" i="11"/>
  <c r="AO129" i="13" s="1"/>
  <c r="BK134" i="11"/>
  <c r="AO134" i="13" s="1"/>
  <c r="BK133" i="11"/>
  <c r="AO133" i="13" s="1"/>
  <c r="BK130" i="11"/>
  <c r="AO130" i="13" s="1"/>
  <c r="BL106" i="11"/>
  <c r="AP106" i="13" s="1"/>
  <c r="BL102" i="11"/>
  <c r="AP102" i="13" s="1"/>
  <c r="BL105" i="11"/>
  <c r="AP105" i="13" s="1"/>
  <c r="BL108" i="11"/>
  <c r="AP108" i="13" s="1"/>
  <c r="BL103" i="11"/>
  <c r="AP103" i="13" s="1"/>
  <c r="BL104" i="11"/>
  <c r="AP104" i="13" s="1"/>
  <c r="BL107" i="11"/>
  <c r="AP107" i="13" s="1"/>
  <c r="BL244" i="11"/>
  <c r="AP244" i="13" s="1"/>
  <c r="BL245" i="11"/>
  <c r="AP245" i="13" s="1"/>
  <c r="BL240" i="11"/>
  <c r="AP240" i="13" s="1"/>
  <c r="BL241" i="11"/>
  <c r="AP241" i="13" s="1"/>
  <c r="BL242" i="11"/>
  <c r="AP242" i="13" s="1"/>
  <c r="BL243" i="11"/>
  <c r="AP243" i="13" s="1"/>
  <c r="BD72" i="11"/>
  <c r="AH72" i="13" s="1"/>
  <c r="BD68" i="11"/>
  <c r="AH68" i="13" s="1"/>
  <c r="W49" i="8" s="1"/>
  <c r="BD64" i="11"/>
  <c r="AH64" i="13" s="1"/>
  <c r="BD69" i="11"/>
  <c r="AH69" i="13" s="1"/>
  <c r="BD65" i="11"/>
  <c r="AH65" i="13" s="1"/>
  <c r="BD70" i="11"/>
  <c r="AH70" i="13" s="1"/>
  <c r="BD66" i="11"/>
  <c r="AH66" i="13" s="1"/>
  <c r="BD67" i="11"/>
  <c r="AH67" i="13" s="1"/>
  <c r="BD71" i="11"/>
  <c r="AH71" i="13" s="1"/>
  <c r="W50" i="8" s="1"/>
  <c r="BM240" i="11"/>
  <c r="AQ240" i="13" s="1"/>
  <c r="BM243" i="11"/>
  <c r="AQ243" i="13" s="1"/>
  <c r="BM244" i="11"/>
  <c r="AQ244" i="13" s="1"/>
  <c r="BM242" i="11"/>
  <c r="AQ242" i="13" s="1"/>
  <c r="BM245" i="11"/>
  <c r="AQ245" i="13" s="1"/>
  <c r="BM241" i="11"/>
  <c r="AQ241" i="13" s="1"/>
  <c r="BE66" i="11"/>
  <c r="AI66" i="13" s="1"/>
  <c r="BE69" i="11"/>
  <c r="AI69" i="13" s="1"/>
  <c r="BE72" i="11"/>
  <c r="AI72" i="13" s="1"/>
  <c r="BE68" i="11"/>
  <c r="AI68" i="13" s="1"/>
  <c r="X49" i="8" s="1"/>
  <c r="BE71" i="11"/>
  <c r="AI71" i="13" s="1"/>
  <c r="X50" i="8" s="1"/>
  <c r="BE67" i="11"/>
  <c r="AI67" i="13" s="1"/>
  <c r="BE65" i="11"/>
  <c r="AI65" i="13" s="1"/>
  <c r="BE70" i="11"/>
  <c r="AI70" i="13" s="1"/>
  <c r="BE64" i="11"/>
  <c r="AI64" i="13" s="1"/>
  <c r="BN245" i="11"/>
  <c r="AR245" i="13" s="1"/>
  <c r="BN242" i="11"/>
  <c r="AR242" i="13" s="1"/>
  <c r="BN243" i="11"/>
  <c r="AR243" i="13" s="1"/>
  <c r="BN244" i="11"/>
  <c r="AR244" i="13" s="1"/>
  <c r="BN241" i="11"/>
  <c r="AR241" i="13" s="1"/>
  <c r="BN240" i="11"/>
  <c r="AR240" i="13" s="1"/>
  <c r="BF94" i="11"/>
  <c r="AJ94" i="13" s="1"/>
  <c r="BF89" i="11"/>
  <c r="AJ89" i="13" s="1"/>
  <c r="BF90" i="11"/>
  <c r="AJ90" i="13" s="1"/>
  <c r="BF91" i="11"/>
  <c r="AJ91" i="13" s="1"/>
  <c r="BF92" i="11"/>
  <c r="AJ92" i="13" s="1"/>
  <c r="BF93" i="11"/>
  <c r="AJ93" i="13" s="1"/>
  <c r="BK197" i="11"/>
  <c r="AO197" i="13" s="1"/>
  <c r="BK198" i="11"/>
  <c r="AO198" i="13" s="1"/>
  <c r="BG94" i="11"/>
  <c r="AK94" i="13" s="1"/>
  <c r="BG89" i="11"/>
  <c r="AK89" i="13" s="1"/>
  <c r="BG90" i="11"/>
  <c r="AK90" i="13" s="1"/>
  <c r="BG91" i="11"/>
  <c r="AK91" i="13" s="1"/>
  <c r="BG92" i="11"/>
  <c r="AK92" i="13" s="1"/>
  <c r="BG93" i="11"/>
  <c r="AK93" i="13" s="1"/>
  <c r="BL198" i="11"/>
  <c r="AP198" i="13" s="1"/>
  <c r="BL197" i="11"/>
  <c r="AP197" i="13" s="1"/>
  <c r="BH89" i="11"/>
  <c r="AL89" i="13" s="1"/>
  <c r="BH90" i="11"/>
  <c r="AL90" i="13" s="1"/>
  <c r="BH91" i="11"/>
  <c r="AL91" i="13" s="1"/>
  <c r="BH92" i="11"/>
  <c r="AL92" i="13" s="1"/>
  <c r="BH94" i="11"/>
  <c r="AL94" i="13" s="1"/>
  <c r="BH93" i="11"/>
  <c r="AL93" i="13" s="1"/>
  <c r="BM197" i="11"/>
  <c r="AQ197" i="13" s="1"/>
  <c r="BM198" i="11"/>
  <c r="AQ198" i="13" s="1"/>
  <c r="BL200" i="11"/>
  <c r="AP200" i="13" s="1"/>
  <c r="BL202" i="11"/>
  <c r="AP202" i="13" s="1"/>
  <c r="BL201" i="11"/>
  <c r="AP201" i="13" s="1"/>
  <c r="BM152" i="11"/>
  <c r="AQ152" i="13" s="1"/>
  <c r="BM153" i="11"/>
  <c r="AQ153" i="13" s="1"/>
  <c r="BB193" i="11"/>
  <c r="AF193" i="13" s="1"/>
  <c r="BB192" i="11"/>
  <c r="AF192" i="13" s="1"/>
  <c r="BJ263" i="11"/>
  <c r="AN263" i="13" s="1"/>
  <c r="BJ260" i="11"/>
  <c r="AN260" i="13" s="1"/>
  <c r="BJ264" i="11"/>
  <c r="AN264" i="13" s="1"/>
  <c r="BJ262" i="11"/>
  <c r="AN262" i="13" s="1"/>
  <c r="BJ259" i="11"/>
  <c r="AN259" i="13" s="1"/>
  <c r="BJ261" i="11"/>
  <c r="AN261" i="13" s="1"/>
  <c r="BJ265" i="11"/>
  <c r="AN265" i="13" s="1"/>
  <c r="BB25" i="11"/>
  <c r="AF25" i="13" s="1"/>
  <c r="BB28" i="11"/>
  <c r="AF28" i="13" s="1"/>
  <c r="BB23" i="11"/>
  <c r="AF23" i="13" s="1"/>
  <c r="BB27" i="11"/>
  <c r="AF27" i="13" s="1"/>
  <c r="U32" i="8" s="1"/>
  <c r="BB20" i="11"/>
  <c r="AF20" i="13" s="1"/>
  <c r="BB26" i="11"/>
  <c r="AF26" i="13" s="1"/>
  <c r="BB24" i="11"/>
  <c r="AF24" i="13" s="1"/>
  <c r="U31" i="8" s="1"/>
  <c r="BB21" i="11"/>
  <c r="AF21" i="13" s="1"/>
  <c r="BB22" i="11"/>
  <c r="AF22" i="13" s="1"/>
  <c r="BJ209" i="11"/>
  <c r="AN209" i="13" s="1"/>
  <c r="BJ208" i="11"/>
  <c r="AN208" i="13" s="1"/>
  <c r="BB241" i="11"/>
  <c r="AF241" i="13" s="1"/>
  <c r="BB242" i="11"/>
  <c r="AF242" i="13" s="1"/>
  <c r="BB243" i="11"/>
  <c r="AF243" i="13" s="1"/>
  <c r="BB244" i="11"/>
  <c r="AF244" i="13" s="1"/>
  <c r="BB240" i="11"/>
  <c r="AF240" i="13" s="1"/>
  <c r="BB245" i="11"/>
  <c r="AF245" i="13" s="1"/>
  <c r="BG60" i="11"/>
  <c r="AK60" i="13" s="1"/>
  <c r="BG55" i="11"/>
  <c r="AK55" i="13" s="1"/>
  <c r="BG61" i="11"/>
  <c r="AK61" i="13" s="1"/>
  <c r="BG56" i="11"/>
  <c r="AK56" i="13" s="1"/>
  <c r="BG62" i="11"/>
  <c r="AK62" i="13" s="1"/>
  <c r="Z68" i="8" s="1"/>
  <c r="BG57" i="11"/>
  <c r="AK57" i="13" s="1"/>
  <c r="BG63" i="11"/>
  <c r="AK63" i="13" s="1"/>
  <c r="BG58" i="11"/>
  <c r="AK58" i="13" s="1"/>
  <c r="BG59" i="11"/>
  <c r="AK59" i="13" s="1"/>
  <c r="Z67" i="8" s="1"/>
  <c r="BM140" i="11"/>
  <c r="AQ140" i="13" s="1"/>
  <c r="BM135" i="11"/>
  <c r="AQ135" i="13" s="1"/>
  <c r="BM136" i="11"/>
  <c r="AQ136" i="13" s="1"/>
  <c r="BM137" i="11"/>
  <c r="AQ137" i="13" s="1"/>
  <c r="BM138" i="11"/>
  <c r="AQ138" i="13" s="1"/>
  <c r="BM139" i="11"/>
  <c r="AQ139" i="13" s="1"/>
  <c r="AG123" i="8"/>
  <c r="BK70" i="11"/>
  <c r="AO70" i="13" s="1"/>
  <c r="BK66" i="11"/>
  <c r="AO66" i="13" s="1"/>
  <c r="BK72" i="11"/>
  <c r="AO72" i="13" s="1"/>
  <c r="BK68" i="11"/>
  <c r="AO68" i="13" s="1"/>
  <c r="AD49" i="8" s="1"/>
  <c r="BK64" i="11"/>
  <c r="AO64" i="13" s="1"/>
  <c r="BK69" i="11"/>
  <c r="AO69" i="13" s="1"/>
  <c r="BK67" i="11"/>
  <c r="AO67" i="13" s="1"/>
  <c r="BK71" i="11"/>
  <c r="AO71" i="13" s="1"/>
  <c r="AD50" i="8" s="1"/>
  <c r="BK65" i="11"/>
  <c r="AO65" i="13" s="1"/>
  <c r="BG203" i="11"/>
  <c r="AK203" i="13" s="1"/>
  <c r="BG204" i="11"/>
  <c r="AK204" i="13" s="1"/>
  <c r="BG205" i="11"/>
  <c r="AK205" i="13" s="1"/>
  <c r="BH193" i="11"/>
  <c r="AL193" i="13" s="1"/>
  <c r="BH192" i="11"/>
  <c r="AL192" i="13" s="1"/>
  <c r="BD170" i="11"/>
  <c r="AH170" i="13" s="1"/>
  <c r="BD171" i="11"/>
  <c r="AH171" i="13" s="1"/>
  <c r="BI165" i="11"/>
  <c r="AM165" i="13" s="1"/>
  <c r="BI166" i="11"/>
  <c r="AM166" i="13" s="1"/>
  <c r="BI167" i="11"/>
  <c r="AM167" i="13" s="1"/>
  <c r="BI168" i="11"/>
  <c r="AM168" i="13" s="1"/>
  <c r="BI169" i="11"/>
  <c r="AM169" i="13" s="1"/>
  <c r="BF142" i="11"/>
  <c r="AJ142" i="13" s="1"/>
  <c r="BF141" i="11"/>
  <c r="AJ141" i="13" s="1"/>
  <c r="BM227" i="11"/>
  <c r="AQ227" i="13" s="1"/>
  <c r="BM228" i="11"/>
  <c r="AQ228" i="13" s="1"/>
  <c r="BM226" i="11"/>
  <c r="AQ226" i="13" s="1"/>
  <c r="BM232" i="11"/>
  <c r="AQ232" i="13" s="1"/>
  <c r="BM229" i="11"/>
  <c r="AQ229" i="13" s="1"/>
  <c r="BM230" i="11"/>
  <c r="AQ230" i="13" s="1"/>
  <c r="BM231" i="11"/>
  <c r="AQ231" i="13" s="1"/>
  <c r="BI172" i="11"/>
  <c r="AM172" i="13" s="1"/>
  <c r="BI173" i="11"/>
  <c r="AM173" i="13" s="1"/>
  <c r="BI174" i="11"/>
  <c r="AM174" i="13" s="1"/>
  <c r="BE15" i="11"/>
  <c r="AI15" i="13" s="1"/>
  <c r="BE16" i="11"/>
  <c r="AI16" i="13" s="1"/>
  <c r="BE19" i="11"/>
  <c r="AI19" i="13" s="1"/>
  <c r="BE17" i="11"/>
  <c r="AI17" i="13" s="1"/>
  <c r="BE12" i="11"/>
  <c r="AI12" i="13" s="1"/>
  <c r="BE18" i="11"/>
  <c r="AI18" i="13" s="1"/>
  <c r="X94" i="8" s="1"/>
  <c r="BE13" i="11"/>
  <c r="AI13" i="13" s="1"/>
  <c r="BE14" i="11"/>
  <c r="AI14" i="13" s="1"/>
  <c r="X98" i="8" s="1"/>
  <c r="BJ181" i="11"/>
  <c r="AN181" i="13" s="1"/>
  <c r="BJ182" i="11"/>
  <c r="AN182" i="13" s="1"/>
  <c r="BN206" i="11"/>
  <c r="AR206" i="13" s="1"/>
  <c r="BN207" i="11"/>
  <c r="AR207" i="13" s="1"/>
  <c r="BJ110" i="11"/>
  <c r="AN110" i="13" s="1"/>
  <c r="BJ111" i="11"/>
  <c r="AN111" i="13" s="1"/>
  <c r="BJ113" i="11"/>
  <c r="AN113" i="13" s="1"/>
  <c r="BJ109" i="11"/>
  <c r="AN109" i="13" s="1"/>
  <c r="BJ114" i="11"/>
  <c r="AN114" i="13" s="1"/>
  <c r="BJ112" i="11"/>
  <c r="AN112" i="13" s="1"/>
  <c r="BB37" i="11"/>
  <c r="AF37" i="13" s="1"/>
  <c r="BB30" i="11"/>
  <c r="AF30" i="13" s="1"/>
  <c r="BB32" i="11"/>
  <c r="AF32" i="13" s="1"/>
  <c r="BB33" i="11"/>
  <c r="AF33" i="13" s="1"/>
  <c r="U102" i="8" s="1"/>
  <c r="BB34" i="11"/>
  <c r="AF34" i="13" s="1"/>
  <c r="BB29" i="11"/>
  <c r="AF29" i="13" s="1"/>
  <c r="BB35" i="11"/>
  <c r="AF35" i="13" s="1"/>
  <c r="BB36" i="11"/>
  <c r="AF36" i="13" s="1"/>
  <c r="U103" i="8" s="1"/>
  <c r="BB31" i="11"/>
  <c r="AF31" i="13" s="1"/>
  <c r="BN62" i="11"/>
  <c r="AR62" i="13" s="1"/>
  <c r="AG68" i="8" s="1"/>
  <c r="BN57" i="11"/>
  <c r="AR57" i="13" s="1"/>
  <c r="BN63" i="11"/>
  <c r="AR63" i="13" s="1"/>
  <c r="BN58" i="11"/>
  <c r="AR58" i="13" s="1"/>
  <c r="BN59" i="11"/>
  <c r="AR59" i="13" s="1"/>
  <c r="AG67" i="8" s="1"/>
  <c r="BN60" i="11"/>
  <c r="AR60" i="13" s="1"/>
  <c r="BN55" i="11"/>
  <c r="AR55" i="13" s="1"/>
  <c r="BN61" i="11"/>
  <c r="AR61" i="13" s="1"/>
  <c r="AG74" i="8" s="1"/>
  <c r="BN56" i="11"/>
  <c r="AR56" i="13" s="1"/>
  <c r="BJ134" i="11"/>
  <c r="AN134" i="13" s="1"/>
  <c r="BJ130" i="11"/>
  <c r="AN130" i="13" s="1"/>
  <c r="BJ131" i="11"/>
  <c r="AN131" i="13" s="1"/>
  <c r="BJ132" i="11"/>
  <c r="AN132" i="13" s="1"/>
  <c r="BJ129" i="11"/>
  <c r="AN129" i="13" s="1"/>
  <c r="BJ128" i="11"/>
  <c r="AN128" i="13" s="1"/>
  <c r="BJ133" i="11"/>
  <c r="AN133" i="13" s="1"/>
  <c r="BK105" i="11"/>
  <c r="AO105" i="13" s="1"/>
  <c r="BK106" i="11"/>
  <c r="AO106" i="13" s="1"/>
  <c r="BK102" i="11"/>
  <c r="AO102" i="13" s="1"/>
  <c r="BK108" i="11"/>
  <c r="AO108" i="13" s="1"/>
  <c r="BK103" i="11"/>
  <c r="AO103" i="13" s="1"/>
  <c r="BK104" i="11"/>
  <c r="AO104" i="13" s="1"/>
  <c r="BK107" i="11"/>
  <c r="AO107" i="13" s="1"/>
  <c r="BN192" i="11"/>
  <c r="AR192" i="13" s="1"/>
  <c r="BN193" i="11"/>
  <c r="AR193" i="13" s="1"/>
  <c r="BJ171" i="11"/>
  <c r="AN171" i="13" s="1"/>
  <c r="BJ170" i="11"/>
  <c r="AN170" i="13" s="1"/>
  <c r="BB148" i="11"/>
  <c r="AF148" i="13" s="1"/>
  <c r="BB149" i="11"/>
  <c r="AF149" i="13" s="1"/>
  <c r="BB147" i="11"/>
  <c r="AF147" i="13" s="1"/>
  <c r="BC149" i="11"/>
  <c r="AG149" i="13" s="1"/>
  <c r="BC148" i="11"/>
  <c r="AG148" i="13" s="1"/>
  <c r="BC147" i="11"/>
  <c r="AG147" i="13" s="1"/>
  <c r="BD149" i="11"/>
  <c r="AH149" i="13" s="1"/>
  <c r="BD148" i="11"/>
  <c r="AH148" i="13" s="1"/>
  <c r="BD147" i="11"/>
  <c r="AH147" i="13" s="1"/>
  <c r="BN7" i="11"/>
  <c r="AR7" i="13" s="1"/>
  <c r="AG40" i="8" s="1"/>
  <c r="BN8" i="11"/>
  <c r="BN3" i="11"/>
  <c r="AR3" i="13" s="1"/>
  <c r="BN9" i="11"/>
  <c r="AR9" i="13" s="1"/>
  <c r="BN4" i="11"/>
  <c r="AR4" i="13" s="1"/>
  <c r="BN10" i="11"/>
  <c r="AR10" i="13" s="1"/>
  <c r="AG41" i="8" s="1"/>
  <c r="BN5" i="11"/>
  <c r="AR5" i="13" s="1"/>
  <c r="BN11" i="11"/>
  <c r="AR11" i="13" s="1"/>
  <c r="BN6" i="11"/>
  <c r="AR6" i="13" s="1"/>
  <c r="BE163" i="11"/>
  <c r="AI163" i="13" s="1"/>
  <c r="BE164" i="11"/>
  <c r="AI164" i="13" s="1"/>
  <c r="BE162" i="11"/>
  <c r="AI162" i="13" s="1"/>
  <c r="BF164" i="11"/>
  <c r="AJ164" i="13" s="1"/>
  <c r="BF163" i="11"/>
  <c r="AJ163" i="13" s="1"/>
  <c r="BF162" i="11"/>
  <c r="AJ162" i="13" s="1"/>
  <c r="BB77" i="11"/>
  <c r="AF77" i="13" s="1"/>
  <c r="U76" i="8" s="1"/>
  <c r="BB78" i="11"/>
  <c r="AF78" i="13" s="1"/>
  <c r="BB79" i="11"/>
  <c r="AF79" i="13" s="1"/>
  <c r="BB74" i="11"/>
  <c r="AF74" i="13" s="1"/>
  <c r="BB80" i="11"/>
  <c r="AF80" i="13" s="1"/>
  <c r="U77" i="8" s="1"/>
  <c r="BB76" i="11"/>
  <c r="AF76" i="13" s="1"/>
  <c r="BB81" i="11"/>
  <c r="AF81" i="13" s="1"/>
  <c r="BB73" i="11"/>
  <c r="AF73" i="13" s="1"/>
  <c r="BB75" i="11"/>
  <c r="AF75" i="13" s="1"/>
  <c r="U81" i="8" s="1"/>
  <c r="BN24" i="11"/>
  <c r="AR24" i="13" s="1"/>
  <c r="AG31" i="8" s="1"/>
  <c r="BN27" i="11"/>
  <c r="AR27" i="13" s="1"/>
  <c r="AG32" i="8" s="1"/>
  <c r="BN22" i="11"/>
  <c r="AR22" i="13" s="1"/>
  <c r="BN25" i="11"/>
  <c r="AR25" i="13" s="1"/>
  <c r="BN28" i="11"/>
  <c r="AR28" i="13" s="1"/>
  <c r="BN23" i="11"/>
  <c r="AR23" i="13" s="1"/>
  <c r="BN20" i="11"/>
  <c r="AR20" i="13" s="1"/>
  <c r="BN26" i="11"/>
  <c r="AR26" i="13" s="1"/>
  <c r="BN21" i="11"/>
  <c r="AR21" i="13" s="1"/>
  <c r="BI134" i="11"/>
  <c r="AM134" i="13" s="1"/>
  <c r="BI130" i="11"/>
  <c r="AM130" i="13" s="1"/>
  <c r="BI131" i="11"/>
  <c r="AM131" i="13" s="1"/>
  <c r="BI132" i="11"/>
  <c r="AM132" i="13" s="1"/>
  <c r="BI129" i="11"/>
  <c r="AM129" i="13" s="1"/>
  <c r="BI128" i="11"/>
  <c r="AM128" i="13" s="1"/>
  <c r="BI133" i="11"/>
  <c r="AM133" i="13" s="1"/>
  <c r="BN162" i="11"/>
  <c r="AR162" i="13" s="1"/>
  <c r="BN164" i="11"/>
  <c r="AR164" i="13" s="1"/>
  <c r="BN163" i="11"/>
  <c r="AR163" i="13" s="1"/>
  <c r="BE204" i="11"/>
  <c r="AI204" i="13" s="1"/>
  <c r="BE205" i="11"/>
  <c r="AI205" i="13" s="1"/>
  <c r="BE203" i="11"/>
  <c r="AI203" i="13" s="1"/>
  <c r="BC241" i="11"/>
  <c r="AG241" i="13" s="1"/>
  <c r="BC242" i="11"/>
  <c r="AG242" i="13" s="1"/>
  <c r="BC245" i="11"/>
  <c r="AG245" i="13" s="1"/>
  <c r="BC244" i="11"/>
  <c r="AG244" i="13" s="1"/>
  <c r="BC240" i="11"/>
  <c r="AG240" i="13" s="1"/>
  <c r="BC243" i="11"/>
  <c r="AG243" i="13" s="1"/>
  <c r="BH60" i="11"/>
  <c r="AL60" i="13" s="1"/>
  <c r="BH55" i="11"/>
  <c r="AL55" i="13" s="1"/>
  <c r="BH61" i="11"/>
  <c r="AL61" i="13" s="1"/>
  <c r="BH56" i="11"/>
  <c r="AL56" i="13" s="1"/>
  <c r="AA73" i="8" s="1"/>
  <c r="BH57" i="11"/>
  <c r="AL57" i="13" s="1"/>
  <c r="BH63" i="11"/>
  <c r="AL63" i="13" s="1"/>
  <c r="BH58" i="11"/>
  <c r="AL58" i="13" s="1"/>
  <c r="BH59" i="11"/>
  <c r="AL59" i="13" s="1"/>
  <c r="AA67" i="8" s="1"/>
  <c r="BH62" i="11"/>
  <c r="AL62" i="13" s="1"/>
  <c r="AA68" i="8" s="1"/>
  <c r="BJ147" i="11"/>
  <c r="AN147" i="13" s="1"/>
  <c r="BJ148" i="11"/>
  <c r="AN148" i="13" s="1"/>
  <c r="BJ149" i="11"/>
  <c r="AN149" i="13" s="1"/>
  <c r="BK207" i="11"/>
  <c r="AO207" i="13" s="1"/>
  <c r="BK206" i="11"/>
  <c r="AO206" i="13" s="1"/>
  <c r="BG109" i="11"/>
  <c r="AK109" i="13" s="1"/>
  <c r="BG110" i="11"/>
  <c r="AK110" i="13" s="1"/>
  <c r="BG114" i="11"/>
  <c r="AK114" i="13" s="1"/>
  <c r="BG112" i="11"/>
  <c r="AK112" i="13" s="1"/>
  <c r="BG113" i="11"/>
  <c r="AK113" i="13" s="1"/>
  <c r="BG111" i="11"/>
  <c r="AK111" i="13" s="1"/>
  <c r="BH173" i="11"/>
  <c r="AL173" i="13" s="1"/>
  <c r="BH174" i="11"/>
  <c r="AL174" i="13" s="1"/>
  <c r="BH172" i="11"/>
  <c r="AL172" i="13" s="1"/>
  <c r="BD14" i="11"/>
  <c r="AH14" i="13" s="1"/>
  <c r="W98" i="8" s="1"/>
  <c r="BD15" i="11"/>
  <c r="AH15" i="13" s="1"/>
  <c r="BD18" i="11"/>
  <c r="AH18" i="13" s="1"/>
  <c r="W94" i="8" s="1"/>
  <c r="BD16" i="11"/>
  <c r="AH16" i="13" s="1"/>
  <c r="BD17" i="11"/>
  <c r="AH17" i="13" s="1"/>
  <c r="BD12" i="11"/>
  <c r="AH12" i="13" s="1"/>
  <c r="BD13" i="11"/>
  <c r="AH13" i="13" s="1"/>
  <c r="BD19" i="11"/>
  <c r="AH19" i="13" s="1"/>
  <c r="BI181" i="11"/>
  <c r="AM181" i="13" s="1"/>
  <c r="BI182" i="11"/>
  <c r="AM182" i="13" s="1"/>
  <c r="BC146" i="11"/>
  <c r="AG146" i="13" s="1"/>
  <c r="BC144" i="11"/>
  <c r="AG144" i="13" s="1"/>
  <c r="BC145" i="11"/>
  <c r="AG145" i="13" s="1"/>
  <c r="BL116" i="11"/>
  <c r="AP116" i="13" s="1"/>
  <c r="BL118" i="11"/>
  <c r="AP118" i="13" s="1"/>
  <c r="BL117" i="11"/>
  <c r="AP117" i="13" s="1"/>
  <c r="BL115" i="11"/>
  <c r="AP115" i="13" s="1"/>
  <c r="BL120" i="11"/>
  <c r="AP120" i="13" s="1"/>
  <c r="BL119" i="11"/>
  <c r="AP119" i="13" s="1"/>
  <c r="BM86" i="11"/>
  <c r="AQ86" i="13" s="1"/>
  <c r="BM87" i="11"/>
  <c r="AQ87" i="13" s="1"/>
  <c r="BM88" i="11"/>
  <c r="AQ88" i="13" s="1"/>
  <c r="BM83" i="11"/>
  <c r="AQ83" i="13" s="1"/>
  <c r="BM85" i="11"/>
  <c r="AQ85" i="13" s="1"/>
  <c r="BM82" i="11"/>
  <c r="AQ82" i="13" s="1"/>
  <c r="BM84" i="11"/>
  <c r="AQ84" i="13" s="1"/>
  <c r="BD49" i="11"/>
  <c r="AH49" i="13" s="1"/>
  <c r="BD54" i="11"/>
  <c r="AH54" i="13" s="1"/>
  <c r="BD50" i="11"/>
  <c r="AH50" i="13" s="1"/>
  <c r="W58" i="8" s="1"/>
  <c r="BD52" i="11"/>
  <c r="AH52" i="13" s="1"/>
  <c r="BD46" i="11"/>
  <c r="AH46" i="13" s="1"/>
  <c r="BD51" i="11"/>
  <c r="AH51" i="13" s="1"/>
  <c r="BD48" i="11"/>
  <c r="AH48" i="13" s="1"/>
  <c r="W63" i="8" s="1"/>
  <c r="BD53" i="11"/>
  <c r="AH53" i="13" s="1"/>
  <c r="W59" i="8" s="1"/>
  <c r="BD47" i="11"/>
  <c r="AH47" i="13" s="1"/>
  <c r="BM187" i="11"/>
  <c r="AQ187" i="13" s="1"/>
  <c r="BM188" i="11"/>
  <c r="AQ188" i="13" s="1"/>
  <c r="BM189" i="11"/>
  <c r="AQ189" i="13" s="1"/>
  <c r="BM193" i="11"/>
  <c r="AQ193" i="13" s="1"/>
  <c r="BM192" i="11"/>
  <c r="AQ192" i="13" s="1"/>
  <c r="BI170" i="11"/>
  <c r="AM170" i="13" s="1"/>
  <c r="BI171" i="11"/>
  <c r="AM171" i="13" s="1"/>
  <c r="BN167" i="11"/>
  <c r="AR167" i="13" s="1"/>
  <c r="BN168" i="11"/>
  <c r="AR168" i="13" s="1"/>
  <c r="BN165" i="11"/>
  <c r="AR165" i="13" s="1"/>
  <c r="BN169" i="11"/>
  <c r="AR169" i="13" s="1"/>
  <c r="BN166" i="11"/>
  <c r="AR166" i="13" s="1"/>
  <c r="BD150" i="11"/>
  <c r="AH150" i="13" s="1"/>
  <c r="BD151" i="11"/>
  <c r="AH151" i="13" s="1"/>
  <c r="BM111" i="11"/>
  <c r="AQ111" i="13" s="1"/>
  <c r="BM112" i="11"/>
  <c r="AQ112" i="13" s="1"/>
  <c r="BM113" i="11"/>
  <c r="AQ113" i="13" s="1"/>
  <c r="BM109" i="11"/>
  <c r="AQ109" i="13" s="1"/>
  <c r="BM114" i="11"/>
  <c r="AQ114" i="13" s="1"/>
  <c r="BM110" i="11"/>
  <c r="AQ110" i="13" s="1"/>
  <c r="BE33" i="11"/>
  <c r="AI33" i="13" s="1"/>
  <c r="X102" i="8" s="1"/>
  <c r="BE34" i="11"/>
  <c r="AI34" i="13" s="1"/>
  <c r="BE29" i="11"/>
  <c r="AI29" i="13" s="1"/>
  <c r="BE31" i="11"/>
  <c r="AI31" i="13" s="1"/>
  <c r="BE35" i="11"/>
  <c r="AI35" i="13" s="1"/>
  <c r="BE30" i="11"/>
  <c r="AI30" i="13" s="1"/>
  <c r="BE36" i="11"/>
  <c r="AI36" i="13" s="1"/>
  <c r="X103" i="8" s="1"/>
  <c r="BE37" i="11"/>
  <c r="AI37" i="13" s="1"/>
  <c r="BE32" i="11"/>
  <c r="AI32" i="13" s="1"/>
  <c r="BE39" i="11"/>
  <c r="AI39" i="13" s="1"/>
  <c r="BE40" i="11"/>
  <c r="AI40" i="13" s="1"/>
  <c r="BE44" i="11"/>
  <c r="AI44" i="13" s="1"/>
  <c r="X86" i="8" s="1"/>
  <c r="BE41" i="11"/>
  <c r="AI41" i="13" s="1"/>
  <c r="X85" i="8" s="1"/>
  <c r="BE43" i="11"/>
  <c r="AI43" i="13" s="1"/>
  <c r="BE38" i="11"/>
  <c r="AI38" i="13" s="1"/>
  <c r="BE45" i="11"/>
  <c r="AI45" i="13" s="1"/>
  <c r="BE42" i="11"/>
  <c r="AI42" i="13" s="1"/>
  <c r="X89" i="8" s="1"/>
  <c r="BF45" i="11"/>
  <c r="AJ45" i="13" s="1"/>
  <c r="BF41" i="11"/>
  <c r="AJ41" i="13" s="1"/>
  <c r="Y85" i="8" s="1"/>
  <c r="BF42" i="11"/>
  <c r="AJ42" i="13" s="1"/>
  <c r="Y89" i="8" s="1"/>
  <c r="BF43" i="11"/>
  <c r="AJ43" i="13" s="1"/>
  <c r="BF39" i="11"/>
  <c r="AJ39" i="13" s="1"/>
  <c r="BF44" i="11"/>
  <c r="AJ44" i="13" s="1"/>
  <c r="Y86" i="8" s="1"/>
  <c r="BF38" i="11"/>
  <c r="AJ38" i="13" s="1"/>
  <c r="BF40" i="11"/>
  <c r="AJ40" i="13" s="1"/>
  <c r="BG45" i="11"/>
  <c r="AK45" i="13" s="1"/>
  <c r="BG40" i="11"/>
  <c r="AK40" i="13" s="1"/>
  <c r="BG41" i="11"/>
  <c r="AK41" i="13" s="1"/>
  <c r="Z85" i="8" s="1"/>
  <c r="BG43" i="11"/>
  <c r="AK43" i="13" s="1"/>
  <c r="BG38" i="11"/>
  <c r="AK38" i="13" s="1"/>
  <c r="BG42" i="11"/>
  <c r="AK42" i="13" s="1"/>
  <c r="Z89" i="8" s="1"/>
  <c r="BG39" i="11"/>
  <c r="AK39" i="13" s="1"/>
  <c r="BG44" i="11"/>
  <c r="AK44" i="13" s="1"/>
  <c r="Z86" i="8" s="1"/>
  <c r="BH100" i="11"/>
  <c r="AL100" i="13" s="1"/>
  <c r="BH101" i="11"/>
  <c r="AL101" i="13" s="1"/>
  <c r="BH99" i="11"/>
  <c r="AL99" i="13" s="1"/>
  <c r="BH97" i="11"/>
  <c r="AL97" i="13" s="1"/>
  <c r="BH95" i="11"/>
  <c r="AL95" i="13" s="1"/>
  <c r="BH98" i="11"/>
  <c r="AL98" i="13" s="1"/>
  <c r="BH96" i="11"/>
  <c r="AL96" i="13" s="1"/>
  <c r="BI97" i="11"/>
  <c r="AM97" i="13" s="1"/>
  <c r="BI98" i="11"/>
  <c r="AM98" i="13" s="1"/>
  <c r="BI95" i="11"/>
  <c r="AM95" i="13" s="1"/>
  <c r="BI100" i="11"/>
  <c r="AM100" i="13" s="1"/>
  <c r="BI96" i="11"/>
  <c r="AM96" i="13" s="1"/>
  <c r="BI99" i="11"/>
  <c r="AM99" i="13" s="1"/>
  <c r="BI101" i="11"/>
  <c r="AM101" i="13" s="1"/>
  <c r="BK144" i="11"/>
  <c r="AO144" i="13" s="1"/>
  <c r="BK146" i="11"/>
  <c r="AO146" i="13" s="1"/>
  <c r="BK145" i="11"/>
  <c r="AO145" i="13" s="1"/>
  <c r="BD185" i="11"/>
  <c r="AH185" i="13" s="1"/>
  <c r="BD186" i="11"/>
  <c r="AH186" i="13" s="1"/>
  <c r="BD184" i="11"/>
  <c r="AH184" i="13" s="1"/>
  <c r="BN117" i="11"/>
  <c r="AR117" i="13" s="1"/>
  <c r="BN118" i="11"/>
  <c r="AR118" i="13" s="1"/>
  <c r="BN115" i="11"/>
  <c r="AR115" i="13" s="1"/>
  <c r="BN120" i="11"/>
  <c r="AR120" i="13" s="1"/>
  <c r="BN116" i="11"/>
  <c r="AR116" i="13" s="1"/>
  <c r="BN119" i="11"/>
  <c r="AR119" i="13" s="1"/>
  <c r="BF265" i="11"/>
  <c r="AJ265" i="13" s="1"/>
  <c r="BF262" i="11"/>
  <c r="AJ262" i="13" s="1"/>
  <c r="BF259" i="11"/>
  <c r="AJ259" i="13" s="1"/>
  <c r="BF260" i="11"/>
  <c r="AJ260" i="13" s="1"/>
  <c r="BF264" i="11"/>
  <c r="AJ264" i="13" s="1"/>
  <c r="BF261" i="11"/>
  <c r="AJ261" i="13" s="1"/>
  <c r="BF263" i="11"/>
  <c r="AJ263" i="13" s="1"/>
  <c r="BE206" i="11"/>
  <c r="AI206" i="13" s="1"/>
  <c r="BE207" i="11"/>
  <c r="AI207" i="13" s="1"/>
  <c r="BD208" i="11"/>
  <c r="AH208" i="13" s="1"/>
  <c r="BD209" i="11"/>
  <c r="AH209" i="13" s="1"/>
  <c r="BE54" i="11"/>
  <c r="AI54" i="13" s="1"/>
  <c r="BE46" i="11"/>
  <c r="AI46" i="13" s="1"/>
  <c r="BE47" i="11"/>
  <c r="AI47" i="13" s="1"/>
  <c r="BE52" i="11"/>
  <c r="AI52" i="13" s="1"/>
  <c r="BE49" i="11"/>
  <c r="AI49" i="13" s="1"/>
  <c r="BE51" i="11"/>
  <c r="AI51" i="13" s="1"/>
  <c r="BE48" i="11"/>
  <c r="AI48" i="13" s="1"/>
  <c r="X63" i="8" s="1"/>
  <c r="BE53" i="11"/>
  <c r="AI53" i="13" s="1"/>
  <c r="X59" i="8" s="1"/>
  <c r="BE50" i="11"/>
  <c r="AI50" i="13" s="1"/>
  <c r="X58" i="8" s="1"/>
  <c r="BH147" i="11"/>
  <c r="AL147" i="13" s="1"/>
  <c r="BH148" i="11"/>
  <c r="AL148" i="13" s="1"/>
  <c r="BH149" i="11"/>
  <c r="AL149" i="13" s="1"/>
  <c r="BF203" i="11"/>
  <c r="AJ203" i="13" s="1"/>
  <c r="BF204" i="11"/>
  <c r="AJ204" i="13" s="1"/>
  <c r="BF205" i="11"/>
  <c r="AJ205" i="13" s="1"/>
  <c r="BD133" i="11"/>
  <c r="AH133" i="13" s="1"/>
  <c r="BD129" i="11"/>
  <c r="AH129" i="13" s="1"/>
  <c r="BD134" i="11"/>
  <c r="AH134" i="13" s="1"/>
  <c r="BD130" i="11"/>
  <c r="AH130" i="13" s="1"/>
  <c r="BD132" i="11"/>
  <c r="AH132" i="13" s="1"/>
  <c r="BD131" i="11"/>
  <c r="AH131" i="13" s="1"/>
  <c r="BD128" i="11"/>
  <c r="AH128" i="13" s="1"/>
  <c r="BM42" i="11"/>
  <c r="AQ42" i="13" s="1"/>
  <c r="AF89" i="8" s="1"/>
  <c r="BM43" i="11"/>
  <c r="AQ43" i="13" s="1"/>
  <c r="BM38" i="11"/>
  <c r="AQ38" i="13" s="1"/>
  <c r="BM39" i="11"/>
  <c r="AQ39" i="13" s="1"/>
  <c r="BM45" i="11"/>
  <c r="AQ45" i="13" s="1"/>
  <c r="BM40" i="11"/>
  <c r="AQ40" i="13" s="1"/>
  <c r="BM41" i="11"/>
  <c r="AQ41" i="13" s="1"/>
  <c r="AF85" i="8" s="1"/>
  <c r="BM44" i="11"/>
  <c r="AQ44" i="13" s="1"/>
  <c r="AF86" i="8" s="1"/>
  <c r="BK118" i="8"/>
  <c r="BE103" i="11"/>
  <c r="AI103" i="13" s="1"/>
  <c r="BE104" i="11"/>
  <c r="AI104" i="13" s="1"/>
  <c r="BE107" i="11"/>
  <c r="AI107" i="13" s="1"/>
  <c r="BE105" i="11"/>
  <c r="AI105" i="13" s="1"/>
  <c r="BE102" i="11"/>
  <c r="AI102" i="13" s="1"/>
  <c r="BE108" i="11"/>
  <c r="AI108" i="13" s="1"/>
  <c r="BE106" i="11"/>
  <c r="AI106" i="13" s="1"/>
  <c r="BN151" i="11"/>
  <c r="AR151" i="13" s="1"/>
  <c r="BN150" i="11"/>
  <c r="AR150" i="13" s="1"/>
  <c r="BJ189" i="11"/>
  <c r="AN189" i="13" s="1"/>
  <c r="BJ188" i="11"/>
  <c r="AN188" i="13" s="1"/>
  <c r="BJ187" i="11"/>
  <c r="AN187" i="13" s="1"/>
  <c r="BK117" i="11"/>
  <c r="AO117" i="13" s="1"/>
  <c r="BK119" i="11"/>
  <c r="AO119" i="13" s="1"/>
  <c r="BK115" i="11"/>
  <c r="AO115" i="13" s="1"/>
  <c r="BK118" i="11"/>
  <c r="AO118" i="13" s="1"/>
  <c r="BK120" i="11"/>
  <c r="AO120" i="13" s="1"/>
  <c r="BK116" i="11"/>
  <c r="AO116" i="13" s="1"/>
  <c r="BL85" i="11"/>
  <c r="AP85" i="13" s="1"/>
  <c r="BL86" i="11"/>
  <c r="AP86" i="13" s="1"/>
  <c r="BL82" i="11"/>
  <c r="AP82" i="13" s="1"/>
  <c r="BL88" i="11"/>
  <c r="AP88" i="13" s="1"/>
  <c r="BL83" i="11"/>
  <c r="AP83" i="13" s="1"/>
  <c r="BL87" i="11"/>
  <c r="AP87" i="13" s="1"/>
  <c r="BL84" i="11"/>
  <c r="AP84" i="13" s="1"/>
  <c r="BF25" i="11"/>
  <c r="AJ25" i="13" s="1"/>
  <c r="BF20" i="11"/>
  <c r="AJ20" i="13" s="1"/>
  <c r="BF26" i="11"/>
  <c r="AJ26" i="13" s="1"/>
  <c r="BF24" i="11"/>
  <c r="AJ24" i="13" s="1"/>
  <c r="Y31" i="8" s="1"/>
  <c r="BF21" i="11"/>
  <c r="AJ21" i="13" s="1"/>
  <c r="BF22" i="11"/>
  <c r="AJ22" i="13" s="1"/>
  <c r="BF27" i="11"/>
  <c r="AJ27" i="13" s="1"/>
  <c r="Y32" i="8" s="1"/>
  <c r="BF23" i="11"/>
  <c r="AJ23" i="13" s="1"/>
  <c r="BF28" i="11"/>
  <c r="AJ28" i="13" s="1"/>
  <c r="BK160" i="11"/>
  <c r="AO160" i="13" s="1"/>
  <c r="BK161" i="11"/>
  <c r="AO161" i="13" s="1"/>
  <c r="BC198" i="11"/>
  <c r="AG198" i="13" s="1"/>
  <c r="BC197" i="11"/>
  <c r="AG197" i="13" s="1"/>
  <c r="BH141" i="11"/>
  <c r="AL141" i="13" s="1"/>
  <c r="BH142" i="11"/>
  <c r="AL142" i="13" s="1"/>
  <c r="BB38" i="11"/>
  <c r="AF38" i="13" s="1"/>
  <c r="BB39" i="11"/>
  <c r="AF39" i="13" s="1"/>
  <c r="BB45" i="11"/>
  <c r="AF45" i="13" s="1"/>
  <c r="BB43" i="11"/>
  <c r="AF43" i="13" s="1"/>
  <c r="BB44" i="11"/>
  <c r="AF44" i="13" s="1"/>
  <c r="U86" i="8" s="1"/>
  <c r="BB41" i="11"/>
  <c r="AF41" i="13" s="1"/>
  <c r="U85" i="8" s="1"/>
  <c r="BB40" i="11"/>
  <c r="AF40" i="13" s="1"/>
  <c r="BB42" i="11"/>
  <c r="AF42" i="13" s="1"/>
  <c r="U89" i="8" s="1"/>
  <c r="BC150" i="11"/>
  <c r="AG150" i="13" s="1"/>
  <c r="BC151" i="11"/>
  <c r="AG151" i="13" s="1"/>
  <c r="BL113" i="11"/>
  <c r="AP113" i="13" s="1"/>
  <c r="BL110" i="11"/>
  <c r="AP110" i="13" s="1"/>
  <c r="BL111" i="11"/>
  <c r="AP111" i="13" s="1"/>
  <c r="BL109" i="11"/>
  <c r="AP109" i="13" s="1"/>
  <c r="BL114" i="11"/>
  <c r="AP114" i="13" s="1"/>
  <c r="BL112" i="11"/>
  <c r="AP112" i="13" s="1"/>
  <c r="BD32" i="11"/>
  <c r="AH32" i="13" s="1"/>
  <c r="BD36" i="11"/>
  <c r="AH36" i="13" s="1"/>
  <c r="W103" i="8" s="1"/>
  <c r="BD33" i="11"/>
  <c r="AH33" i="13" s="1"/>
  <c r="W102" i="8" s="1"/>
  <c r="BD34" i="11"/>
  <c r="AH34" i="13" s="1"/>
  <c r="BD29" i="11"/>
  <c r="AH29" i="13" s="1"/>
  <c r="BD35" i="11"/>
  <c r="AH35" i="13" s="1"/>
  <c r="BD30" i="11"/>
  <c r="AH30" i="13" s="1"/>
  <c r="BD31" i="11"/>
  <c r="AH31" i="13" s="1"/>
  <c r="BD37" i="11"/>
  <c r="AH37" i="13" s="1"/>
  <c r="BG50" i="11"/>
  <c r="AK50" i="13" s="1"/>
  <c r="Z58" i="8" s="1"/>
  <c r="BG46" i="11"/>
  <c r="AK46" i="13" s="1"/>
  <c r="BG51" i="11"/>
  <c r="AK51" i="13" s="1"/>
  <c r="BG52" i="11"/>
  <c r="AK52" i="13" s="1"/>
  <c r="BG48" i="11"/>
  <c r="AK48" i="13" s="1"/>
  <c r="Z63" i="8" s="1"/>
  <c r="BG53" i="11"/>
  <c r="AK53" i="13" s="1"/>
  <c r="Z59" i="8" s="1"/>
  <c r="BG54" i="11"/>
  <c r="AK54" i="13" s="1"/>
  <c r="BG49" i="11"/>
  <c r="AK49" i="13" s="1"/>
  <c r="BG47" i="11"/>
  <c r="AK47" i="13" s="1"/>
  <c r="BM108" i="11"/>
  <c r="AQ108" i="13" s="1"/>
  <c r="BM105" i="11"/>
  <c r="AQ105" i="13" s="1"/>
  <c r="BM103" i="11"/>
  <c r="AQ103" i="13" s="1"/>
  <c r="BM106" i="11"/>
  <c r="AQ106" i="13" s="1"/>
  <c r="BM104" i="11"/>
  <c r="AQ104" i="13" s="1"/>
  <c r="BM107" i="11"/>
  <c r="AQ107" i="13" s="1"/>
  <c r="BM102" i="11"/>
  <c r="AQ102" i="13" s="1"/>
  <c r="BM131" i="11"/>
  <c r="AQ131" i="13" s="1"/>
  <c r="BM132" i="11"/>
  <c r="AQ132" i="13" s="1"/>
  <c r="BM128" i="11"/>
  <c r="AQ128" i="13" s="1"/>
  <c r="BM134" i="11"/>
  <c r="AQ134" i="13" s="1"/>
  <c r="BM133" i="11"/>
  <c r="AQ133" i="13" s="1"/>
  <c r="BM129" i="11"/>
  <c r="AQ129" i="13" s="1"/>
  <c r="BM130" i="11"/>
  <c r="AQ130" i="13" s="1"/>
  <c r="BN106" i="11"/>
  <c r="AR106" i="13" s="1"/>
  <c r="BN107" i="11"/>
  <c r="AR107" i="13" s="1"/>
  <c r="BN103" i="11"/>
  <c r="AR103" i="13" s="1"/>
  <c r="BN108" i="11"/>
  <c r="AR108" i="13" s="1"/>
  <c r="BN104" i="11"/>
  <c r="AR104" i="13" s="1"/>
  <c r="BN105" i="11"/>
  <c r="AR105" i="13" s="1"/>
  <c r="BN102" i="11"/>
  <c r="AR102" i="13" s="1"/>
  <c r="BN133" i="11"/>
  <c r="AR133" i="13" s="1"/>
  <c r="BN128" i="11"/>
  <c r="AR128" i="13" s="1"/>
  <c r="BN130" i="11"/>
  <c r="AR130" i="13" s="1"/>
  <c r="BN131" i="11"/>
  <c r="AR131" i="13" s="1"/>
  <c r="BN129" i="11"/>
  <c r="AR129" i="13" s="1"/>
  <c r="BN134" i="11"/>
  <c r="AR134" i="13" s="1"/>
  <c r="BN132" i="11"/>
  <c r="AR132" i="13" s="1"/>
  <c r="BB168" i="11"/>
  <c r="AF168" i="13" s="1"/>
  <c r="BB165" i="11"/>
  <c r="AF165" i="13" s="1"/>
  <c r="BB169" i="11"/>
  <c r="AF169" i="13" s="1"/>
  <c r="BB166" i="11"/>
  <c r="AF166" i="13" s="1"/>
  <c r="BB167" i="11"/>
  <c r="AF167" i="13" s="1"/>
  <c r="BK126" i="11"/>
  <c r="AO126" i="13" s="1"/>
  <c r="BK121" i="11"/>
  <c r="AO121" i="13" s="1"/>
  <c r="BK127" i="11"/>
  <c r="AO127" i="13" s="1"/>
  <c r="BK122" i="11"/>
  <c r="AO122" i="13" s="1"/>
  <c r="BK123" i="11"/>
  <c r="AO123" i="13" s="1"/>
  <c r="BK125" i="11"/>
  <c r="AO125" i="13" s="1"/>
  <c r="BK124" i="11"/>
  <c r="AO124" i="13" s="1"/>
  <c r="BK184" i="11"/>
  <c r="AO184" i="13" s="1"/>
  <c r="BK186" i="11"/>
  <c r="AO186" i="13" s="1"/>
  <c r="BK185" i="11"/>
  <c r="AO185" i="13" s="1"/>
  <c r="BL126" i="11"/>
  <c r="AP126" i="13" s="1"/>
  <c r="BL127" i="11"/>
  <c r="AP127" i="13" s="1"/>
  <c r="BL122" i="11"/>
  <c r="AP122" i="13" s="1"/>
  <c r="BL123" i="11"/>
  <c r="AP123" i="13" s="1"/>
  <c r="BL121" i="11"/>
  <c r="AP121" i="13" s="1"/>
  <c r="BL125" i="11"/>
  <c r="AP125" i="13" s="1"/>
  <c r="BL124" i="11"/>
  <c r="AP124" i="13" s="1"/>
  <c r="BL186" i="11"/>
  <c r="AP186" i="13" s="1"/>
  <c r="BL184" i="11"/>
  <c r="AP184" i="13" s="1"/>
  <c r="BL185" i="11"/>
  <c r="AP185" i="13" s="1"/>
  <c r="BM126" i="11"/>
  <c r="AQ126" i="13" s="1"/>
  <c r="BM121" i="11"/>
  <c r="AQ121" i="13" s="1"/>
  <c r="BM127" i="11"/>
  <c r="AQ127" i="13" s="1"/>
  <c r="BM122" i="11"/>
  <c r="AQ122" i="13" s="1"/>
  <c r="BM123" i="11"/>
  <c r="AQ123" i="13" s="1"/>
  <c r="BM125" i="11"/>
  <c r="AQ125" i="13" s="1"/>
  <c r="BM124" i="11"/>
  <c r="AQ124" i="13" s="1"/>
  <c r="BG152" i="11"/>
  <c r="AK152" i="13" s="1"/>
  <c r="BG153" i="11"/>
  <c r="AK153" i="13" s="1"/>
  <c r="BL205" i="11"/>
  <c r="AP205" i="13" s="1"/>
  <c r="BL204" i="11"/>
  <c r="AP204" i="13" s="1"/>
  <c r="BL203" i="11"/>
  <c r="AP203" i="13" s="1"/>
  <c r="BI69" i="11"/>
  <c r="AM69" i="13" s="1"/>
  <c r="BI65" i="11"/>
  <c r="AM65" i="13" s="1"/>
  <c r="BI70" i="11"/>
  <c r="AM70" i="13" s="1"/>
  <c r="BI66" i="11"/>
  <c r="AM66" i="13" s="1"/>
  <c r="BI71" i="11"/>
  <c r="AM71" i="13" s="1"/>
  <c r="AB50" i="8" s="1"/>
  <c r="BI67" i="11"/>
  <c r="AM67" i="13" s="1"/>
  <c r="BI68" i="11"/>
  <c r="AM68" i="13" s="1"/>
  <c r="AB49" i="8" s="1"/>
  <c r="BI72" i="11"/>
  <c r="AM72" i="13" s="1"/>
  <c r="BI64" i="11"/>
  <c r="AM64" i="13" s="1"/>
  <c r="BC137" i="11"/>
  <c r="AG137" i="13" s="1"/>
  <c r="BC138" i="11"/>
  <c r="AG138" i="13" s="1"/>
  <c r="BC139" i="11"/>
  <c r="AG139" i="13" s="1"/>
  <c r="BC136" i="11"/>
  <c r="AG136" i="13" s="1"/>
  <c r="BC135" i="11"/>
  <c r="AG135" i="13" s="1"/>
  <c r="BC140" i="11"/>
  <c r="AG140" i="13" s="1"/>
  <c r="BB132" i="11"/>
  <c r="AF132" i="13" s="1"/>
  <c r="BB128" i="11"/>
  <c r="AF128" i="13" s="1"/>
  <c r="BB133" i="11"/>
  <c r="AF133" i="13" s="1"/>
  <c r="BB129" i="11"/>
  <c r="AF129" i="13" s="1"/>
  <c r="BB134" i="11"/>
  <c r="AF134" i="13" s="1"/>
  <c r="BB130" i="11"/>
  <c r="AF130" i="13" s="1"/>
  <c r="BB131" i="11"/>
  <c r="AF131" i="13" s="1"/>
  <c r="BK41" i="11"/>
  <c r="AO41" i="13" s="1"/>
  <c r="AD85" i="8" s="1"/>
  <c r="BK42" i="11"/>
  <c r="AO42" i="13" s="1"/>
  <c r="AD89" i="8" s="1"/>
  <c r="BK38" i="11"/>
  <c r="AO38" i="13" s="1"/>
  <c r="BK43" i="11"/>
  <c r="AO43" i="13" s="1"/>
  <c r="BK40" i="11"/>
  <c r="AO40" i="13" s="1"/>
  <c r="BK45" i="11"/>
  <c r="AO45" i="13" s="1"/>
  <c r="BK39" i="11"/>
  <c r="AO39" i="13" s="1"/>
  <c r="BK44" i="11"/>
  <c r="AO44" i="13" s="1"/>
  <c r="AD86" i="8" s="1"/>
  <c r="BC103" i="11"/>
  <c r="AG103" i="13" s="1"/>
  <c r="BC104" i="11"/>
  <c r="AG104" i="13" s="1"/>
  <c r="BC107" i="11"/>
  <c r="AG107" i="13" s="1"/>
  <c r="BC105" i="11"/>
  <c r="AG105" i="13" s="1"/>
  <c r="BC102" i="11"/>
  <c r="AG102" i="13" s="1"/>
  <c r="BC108" i="11"/>
  <c r="AG108" i="13" s="1"/>
  <c r="BC106" i="11"/>
  <c r="AG106" i="13" s="1"/>
  <c r="BI147" i="11"/>
  <c r="AM147" i="13" s="1"/>
  <c r="BI148" i="11"/>
  <c r="AM148" i="13" s="1"/>
  <c r="BI149" i="11"/>
  <c r="AM149" i="13" s="1"/>
  <c r="BG192" i="11"/>
  <c r="AK192" i="13" s="1"/>
  <c r="BG193" i="11"/>
  <c r="AK193" i="13" s="1"/>
  <c r="BC170" i="11"/>
  <c r="AG170" i="13" s="1"/>
  <c r="BC171" i="11"/>
  <c r="AG171" i="13" s="1"/>
  <c r="BH166" i="11"/>
  <c r="AL166" i="13" s="1"/>
  <c r="BH167" i="11"/>
  <c r="AL167" i="13" s="1"/>
  <c r="BH168" i="11"/>
  <c r="AL168" i="13" s="1"/>
  <c r="BH169" i="11"/>
  <c r="AL169" i="13" s="1"/>
  <c r="BH165" i="11"/>
  <c r="AL165" i="13" s="1"/>
  <c r="BE142" i="11"/>
  <c r="AI142" i="13" s="1"/>
  <c r="BE141" i="11"/>
  <c r="AI141" i="13" s="1"/>
  <c r="BN267" i="11"/>
  <c r="AR267" i="13" s="1"/>
  <c r="BN268" i="11"/>
  <c r="AR268" i="13" s="1"/>
  <c r="BN269" i="11"/>
  <c r="AR269" i="13" s="1"/>
  <c r="BN270" i="11"/>
  <c r="AR270" i="13" s="1"/>
  <c r="BN271" i="11"/>
  <c r="AR271" i="13" s="1"/>
  <c r="BN266" i="11"/>
  <c r="AR266" i="13" s="1"/>
  <c r="BJ161" i="11"/>
  <c r="AN161" i="13" s="1"/>
  <c r="BJ160" i="11"/>
  <c r="AN160" i="13" s="1"/>
  <c r="BB197" i="11"/>
  <c r="AF197" i="13" s="1"/>
  <c r="BB198" i="11"/>
  <c r="AF198" i="13" s="1"/>
  <c r="BN91" i="11"/>
  <c r="AR91" i="13" s="1"/>
  <c r="BN92" i="11"/>
  <c r="AR92" i="13" s="1"/>
  <c r="BN93" i="11"/>
  <c r="AR93" i="13" s="1"/>
  <c r="BN94" i="11"/>
  <c r="AR94" i="13" s="1"/>
  <c r="BN89" i="11"/>
  <c r="AR89" i="13" s="1"/>
  <c r="BN90" i="11"/>
  <c r="AR90" i="13" s="1"/>
  <c r="BF4" i="11"/>
  <c r="AJ4" i="13" s="1"/>
  <c r="BF10" i="11"/>
  <c r="AJ10" i="13" s="1"/>
  <c r="Y41" i="8" s="1"/>
  <c r="BF5" i="11"/>
  <c r="AJ5" i="13" s="1"/>
  <c r="BF8" i="11"/>
  <c r="BF11" i="11"/>
  <c r="AJ11" i="13" s="1"/>
  <c r="BF6" i="11"/>
  <c r="AJ6" i="13" s="1"/>
  <c r="BF7" i="11"/>
  <c r="AJ7" i="13" s="1"/>
  <c r="Y40" i="8" s="1"/>
  <c r="BF3" i="11"/>
  <c r="AJ3" i="13" s="1"/>
  <c r="BF9" i="11"/>
  <c r="AJ9" i="13" s="1"/>
  <c r="BJ174" i="11"/>
  <c r="AN174" i="13" s="1"/>
  <c r="BJ172" i="11"/>
  <c r="AN172" i="13" s="1"/>
  <c r="BJ173" i="11"/>
  <c r="AN173" i="13" s="1"/>
  <c r="BF15" i="11"/>
  <c r="AJ15" i="13" s="1"/>
  <c r="BF16" i="11"/>
  <c r="AJ16" i="13" s="1"/>
  <c r="BF14" i="11"/>
  <c r="AJ14" i="13" s="1"/>
  <c r="Y98" i="8" s="1"/>
  <c r="BF17" i="11"/>
  <c r="AJ17" i="13" s="1"/>
  <c r="BF12" i="11"/>
  <c r="AJ12" i="13" s="1"/>
  <c r="BF18" i="11"/>
  <c r="AJ18" i="13" s="1"/>
  <c r="Y94" i="8" s="1"/>
  <c r="BF13" i="11"/>
  <c r="AJ13" i="13" s="1"/>
  <c r="BF19" i="11"/>
  <c r="AJ19" i="13" s="1"/>
  <c r="BK182" i="11"/>
  <c r="AO182" i="13" s="1"/>
  <c r="BK181" i="11"/>
  <c r="AO181" i="13" s="1"/>
  <c r="BJ107" i="11"/>
  <c r="AN107" i="13" s="1"/>
  <c r="BJ102" i="11"/>
  <c r="AN102" i="13" s="1"/>
  <c r="BJ105" i="11"/>
  <c r="AN105" i="13" s="1"/>
  <c r="BJ108" i="11"/>
  <c r="AN108" i="13" s="1"/>
  <c r="BJ106" i="11"/>
  <c r="AN106" i="13" s="1"/>
  <c r="BJ103" i="11"/>
  <c r="AN103" i="13" s="1"/>
  <c r="BJ104" i="11"/>
  <c r="AN104" i="13" s="1"/>
  <c r="BF54" i="11"/>
  <c r="AJ54" i="13" s="1"/>
  <c r="BF50" i="11"/>
  <c r="AJ50" i="13" s="1"/>
  <c r="Y58" i="8" s="1"/>
  <c r="BF46" i="11"/>
  <c r="AJ46" i="13" s="1"/>
  <c r="BF51" i="11"/>
  <c r="AJ51" i="13" s="1"/>
  <c r="BF48" i="11"/>
  <c r="AJ48" i="13" s="1"/>
  <c r="Y63" i="8" s="1"/>
  <c r="BF52" i="11"/>
  <c r="AJ52" i="13" s="1"/>
  <c r="BF49" i="11"/>
  <c r="AJ49" i="13" s="1"/>
  <c r="BF53" i="11"/>
  <c r="AJ53" i="13" s="1"/>
  <c r="Y59" i="8" s="1"/>
  <c r="BF47" i="11"/>
  <c r="AJ47" i="13" s="1"/>
  <c r="BK141" i="11"/>
  <c r="AO141" i="13" s="1"/>
  <c r="BK142" i="11"/>
  <c r="AO142" i="13" s="1"/>
  <c r="BB206" i="11"/>
  <c r="AF206" i="13" s="1"/>
  <c r="BB207" i="11"/>
  <c r="AF207" i="13" s="1"/>
  <c r="BK171" i="11"/>
  <c r="AO171" i="13" s="1"/>
  <c r="BK170" i="11"/>
  <c r="AO170" i="13" s="1"/>
  <c r="BC206" i="11"/>
  <c r="AG206" i="13" s="1"/>
  <c r="BC207" i="11"/>
  <c r="AG207" i="13" s="1"/>
  <c r="BL170" i="11"/>
  <c r="AP170" i="13" s="1"/>
  <c r="BL171" i="11"/>
  <c r="AP171" i="13" s="1"/>
  <c r="BD206" i="11"/>
  <c r="AH206" i="13" s="1"/>
  <c r="BD207" i="11"/>
  <c r="AH207" i="13" s="1"/>
  <c r="BM171" i="11"/>
  <c r="AQ171" i="13" s="1"/>
  <c r="BM170" i="11"/>
  <c r="AQ170" i="13" s="1"/>
  <c r="BN177" i="11"/>
  <c r="AR177" i="13" s="1"/>
  <c r="BN175" i="11"/>
  <c r="AR175" i="13" s="1"/>
  <c r="BN178" i="11"/>
  <c r="AR178" i="13" s="1"/>
  <c r="BN176" i="11"/>
  <c r="AR176" i="13" s="1"/>
  <c r="AC123" i="8"/>
  <c r="BN263" i="11"/>
  <c r="AR263" i="13" s="1"/>
  <c r="BN260" i="11"/>
  <c r="AR260" i="13" s="1"/>
  <c r="BN265" i="11"/>
  <c r="AR265" i="13" s="1"/>
  <c r="BN262" i="11"/>
  <c r="AR262" i="13" s="1"/>
  <c r="BN259" i="11"/>
  <c r="AR259" i="13" s="1"/>
  <c r="BN261" i="11"/>
  <c r="AR261" i="13" s="1"/>
  <c r="BN264" i="11"/>
  <c r="AR264" i="13" s="1"/>
  <c r="BJ139" i="11"/>
  <c r="AN139" i="13" s="1"/>
  <c r="BJ140" i="11"/>
  <c r="AN140" i="13" s="1"/>
  <c r="BJ135" i="11"/>
  <c r="AN135" i="13" s="1"/>
  <c r="BJ136" i="11"/>
  <c r="AN136" i="13" s="1"/>
  <c r="BJ138" i="11"/>
  <c r="AN138" i="13" s="1"/>
  <c r="BJ137" i="11"/>
  <c r="AN137" i="13" s="1"/>
  <c r="AD123" i="8"/>
  <c r="BB209" i="11"/>
  <c r="AF209" i="13" s="1"/>
  <c r="BB208" i="11"/>
  <c r="AF208" i="13" s="1"/>
  <c r="BK140" i="11"/>
  <c r="AO140" i="13" s="1"/>
  <c r="BK135" i="11"/>
  <c r="AO135" i="13" s="1"/>
  <c r="BK136" i="11"/>
  <c r="AO136" i="13" s="1"/>
  <c r="BK138" i="11"/>
  <c r="AO138" i="13" s="1"/>
  <c r="BK137" i="11"/>
  <c r="AO137" i="13" s="1"/>
  <c r="BK139" i="11"/>
  <c r="AO139" i="13" s="1"/>
  <c r="AE123" i="8"/>
  <c r="BE146" i="11"/>
  <c r="AI146" i="13" s="1"/>
  <c r="BE144" i="11"/>
  <c r="AI144" i="13" s="1"/>
  <c r="BE145" i="11"/>
  <c r="AI145" i="13" s="1"/>
  <c r="BC128" i="11"/>
  <c r="AG128" i="13" s="1"/>
  <c r="BC133" i="11"/>
  <c r="AG133" i="13" s="1"/>
  <c r="BC129" i="11"/>
  <c r="AG129" i="13" s="1"/>
  <c r="BC134" i="11"/>
  <c r="AG134" i="13" s="1"/>
  <c r="BC130" i="11"/>
  <c r="AG130" i="13" s="1"/>
  <c r="BC132" i="11"/>
  <c r="AG132" i="13" s="1"/>
  <c r="BC131" i="11"/>
  <c r="AG131" i="13" s="1"/>
  <c r="BB232" i="11"/>
  <c r="AF232" i="13" s="1"/>
  <c r="BB230" i="11"/>
  <c r="AF230" i="13" s="1"/>
  <c r="BB226" i="11"/>
  <c r="AF226" i="13" s="1"/>
  <c r="BB227" i="11"/>
  <c r="AF227" i="13" s="1"/>
  <c r="BB231" i="11"/>
  <c r="AF231" i="13" s="1"/>
  <c r="BB229" i="11"/>
  <c r="AF229" i="13" s="1"/>
  <c r="BB228" i="11"/>
  <c r="AF228" i="13" s="1"/>
  <c r="BF193" i="11"/>
  <c r="AJ193" i="13" s="1"/>
  <c r="BF192" i="11"/>
  <c r="AJ192" i="13" s="1"/>
  <c r="BM263" i="11"/>
  <c r="AQ263" i="13" s="1"/>
  <c r="BM260" i="11"/>
  <c r="AQ260" i="13" s="1"/>
  <c r="BM261" i="11"/>
  <c r="AQ261" i="13" s="1"/>
  <c r="BM265" i="11"/>
  <c r="AQ265" i="13" s="1"/>
  <c r="BM262" i="11"/>
  <c r="AQ262" i="13" s="1"/>
  <c r="BM264" i="11"/>
  <c r="AQ264" i="13" s="1"/>
  <c r="BM259" i="11"/>
  <c r="AQ259" i="13" s="1"/>
  <c r="BH151" i="11"/>
  <c r="AL151" i="13" s="1"/>
  <c r="BH150" i="11"/>
  <c r="AL150" i="13" s="1"/>
  <c r="BE202" i="11"/>
  <c r="AI202" i="13" s="1"/>
  <c r="BE200" i="11"/>
  <c r="AI200" i="13" s="1"/>
  <c r="BE201" i="11"/>
  <c r="AI201" i="13" s="1"/>
  <c r="BE192" i="11"/>
  <c r="AI192" i="13" s="1"/>
  <c r="BE193" i="11"/>
  <c r="AI193" i="13" s="1"/>
  <c r="BF169" i="11"/>
  <c r="AJ169" i="13" s="1"/>
  <c r="BF167" i="11"/>
  <c r="AJ167" i="13" s="1"/>
  <c r="BF165" i="11"/>
  <c r="AJ165" i="13" s="1"/>
  <c r="BF168" i="11"/>
  <c r="AJ168" i="13" s="1"/>
  <c r="BF166" i="11"/>
  <c r="AJ166" i="13" s="1"/>
  <c r="BL43" i="11"/>
  <c r="AP43" i="13" s="1"/>
  <c r="BL44" i="11"/>
  <c r="AP44" i="13" s="1"/>
  <c r="AE86" i="8" s="1"/>
  <c r="BL45" i="11"/>
  <c r="AP45" i="13" s="1"/>
  <c r="BL41" i="11"/>
  <c r="AP41" i="13" s="1"/>
  <c r="AE85" i="8" s="1"/>
  <c r="BL38" i="11"/>
  <c r="AP38" i="13" s="1"/>
  <c r="BL40" i="11"/>
  <c r="AP40" i="13" s="1"/>
  <c r="BL42" i="11"/>
  <c r="AP42" i="13" s="1"/>
  <c r="AE89" i="8" s="1"/>
  <c r="BL39" i="11"/>
  <c r="AP39" i="13" s="1"/>
  <c r="BD108" i="11"/>
  <c r="AH108" i="13" s="1"/>
  <c r="BD105" i="11"/>
  <c r="AH105" i="13" s="1"/>
  <c r="BD104" i="11"/>
  <c r="AH104" i="13" s="1"/>
  <c r="BD107" i="11"/>
  <c r="AH107" i="13" s="1"/>
  <c r="BD102" i="11"/>
  <c r="AH102" i="13" s="1"/>
  <c r="BD103" i="11"/>
  <c r="AH103" i="13" s="1"/>
  <c r="BD106" i="11"/>
  <c r="AH106" i="13" s="1"/>
  <c r="BJ206" i="11"/>
  <c r="AN206" i="13" s="1"/>
  <c r="BJ207" i="11"/>
  <c r="AN207" i="13" s="1"/>
  <c r="BF114" i="11"/>
  <c r="AJ114" i="13" s="1"/>
  <c r="BF111" i="11"/>
  <c r="AJ111" i="13" s="1"/>
  <c r="BF112" i="11"/>
  <c r="AJ112" i="13" s="1"/>
  <c r="BF110" i="11"/>
  <c r="AJ110" i="13" s="1"/>
  <c r="BF113" i="11"/>
  <c r="AJ113" i="13" s="1"/>
  <c r="BF109" i="11"/>
  <c r="AJ109" i="13" s="1"/>
  <c r="BG174" i="11"/>
  <c r="AK174" i="13" s="1"/>
  <c r="BG173" i="11"/>
  <c r="AK173" i="13" s="1"/>
  <c r="BG172" i="11"/>
  <c r="AK172" i="13" s="1"/>
  <c r="BC19" i="11"/>
  <c r="AG19" i="13" s="1"/>
  <c r="BC14" i="11"/>
  <c r="AG14" i="13" s="1"/>
  <c r="V98" i="8" s="1"/>
  <c r="BC15" i="11"/>
  <c r="AG15" i="13" s="1"/>
  <c r="BC16" i="11"/>
  <c r="AG16" i="13" s="1"/>
  <c r="BC17" i="11"/>
  <c r="AG17" i="13" s="1"/>
  <c r="BC12" i="11"/>
  <c r="AG12" i="13" s="1"/>
  <c r="BC18" i="11"/>
  <c r="AG18" i="13" s="1"/>
  <c r="V94" i="8" s="1"/>
  <c r="BC13" i="11"/>
  <c r="AG13" i="13" s="1"/>
  <c r="BH182" i="11"/>
  <c r="AL182" i="13" s="1"/>
  <c r="BH181" i="11"/>
  <c r="AL181" i="13" s="1"/>
  <c r="BM91" i="11"/>
  <c r="AQ91" i="13" s="1"/>
  <c r="BM92" i="11"/>
  <c r="AQ92" i="13" s="1"/>
  <c r="BM93" i="11"/>
  <c r="AQ93" i="13" s="1"/>
  <c r="BM94" i="11"/>
  <c r="AQ94" i="13" s="1"/>
  <c r="BM89" i="11"/>
  <c r="AQ89" i="13" s="1"/>
  <c r="BM90" i="11"/>
  <c r="AQ90" i="13" s="1"/>
  <c r="BE9" i="11"/>
  <c r="AI9" i="13" s="1"/>
  <c r="BE4" i="11"/>
  <c r="AI4" i="13" s="1"/>
  <c r="BE10" i="11"/>
  <c r="AI10" i="13" s="1"/>
  <c r="X41" i="8" s="1"/>
  <c r="BE5" i="11"/>
  <c r="AI5" i="13" s="1"/>
  <c r="X45" i="8" s="1"/>
  <c r="BE11" i="11"/>
  <c r="AI11" i="13" s="1"/>
  <c r="BE6" i="11"/>
  <c r="AI6" i="13" s="1"/>
  <c r="BE7" i="11"/>
  <c r="AI7" i="13" s="1"/>
  <c r="X40" i="8" s="1"/>
  <c r="BE8" i="11"/>
  <c r="BE3" i="11"/>
  <c r="AI3" i="13" s="1"/>
  <c r="BL164" i="11"/>
  <c r="AP164" i="13" s="1"/>
  <c r="BL162" i="11"/>
  <c r="AP162" i="13" s="1"/>
  <c r="BL163" i="11"/>
  <c r="AP163" i="13" s="1"/>
  <c r="BH73" i="11"/>
  <c r="AL73" i="13" s="1"/>
  <c r="BH79" i="11"/>
  <c r="AL79" i="13" s="1"/>
  <c r="BH74" i="11"/>
  <c r="AL74" i="13" s="1"/>
  <c r="BH80" i="11"/>
  <c r="AL80" i="13" s="1"/>
  <c r="AA77" i="8" s="1"/>
  <c r="BH81" i="11"/>
  <c r="AL81" i="13" s="1"/>
  <c r="BH76" i="11"/>
  <c r="AL76" i="13" s="1"/>
  <c r="BH78" i="11"/>
  <c r="AL78" i="13" s="1"/>
  <c r="BH77" i="11"/>
  <c r="AL77" i="13" s="1"/>
  <c r="AA76" i="8" s="1"/>
  <c r="BH75" i="11"/>
  <c r="AL75" i="13" s="1"/>
  <c r="AA81" i="8" s="1"/>
  <c r="BM117" i="11"/>
  <c r="AQ117" i="13" s="1"/>
  <c r="BM115" i="11"/>
  <c r="AQ115" i="13" s="1"/>
  <c r="BM120" i="11"/>
  <c r="AQ120" i="13" s="1"/>
  <c r="BM118" i="11"/>
  <c r="AQ118" i="13" s="1"/>
  <c r="BM116" i="11"/>
  <c r="AQ116" i="13" s="1"/>
  <c r="BM119" i="11"/>
  <c r="AQ119" i="13" s="1"/>
  <c r="BN86" i="11"/>
  <c r="AR86" i="13" s="1"/>
  <c r="BN87" i="11"/>
  <c r="AR87" i="13" s="1"/>
  <c r="BN82" i="11"/>
  <c r="AR82" i="13" s="1"/>
  <c r="BN88" i="11"/>
  <c r="AR88" i="13" s="1"/>
  <c r="BN83" i="11"/>
  <c r="AR83" i="13" s="1"/>
  <c r="BN84" i="11"/>
  <c r="AR84" i="13" s="1"/>
  <c r="BN85" i="11"/>
  <c r="AR85" i="13" s="1"/>
  <c r="BH170" i="11"/>
  <c r="AL170" i="13" s="1"/>
  <c r="BH171" i="11"/>
  <c r="AL171" i="13" s="1"/>
  <c r="BM168" i="11"/>
  <c r="AQ168" i="13" s="1"/>
  <c r="BM167" i="11"/>
  <c r="AQ167" i="13" s="1"/>
  <c r="BM165" i="11"/>
  <c r="AQ165" i="13" s="1"/>
  <c r="BM169" i="11"/>
  <c r="AQ169" i="13" s="1"/>
  <c r="BM166" i="11"/>
  <c r="AQ166" i="13" s="1"/>
  <c r="BJ141" i="11"/>
  <c r="AN141" i="13" s="1"/>
  <c r="BJ142" i="11"/>
  <c r="AN142" i="13" s="1"/>
  <c r="BD201" i="11"/>
  <c r="AH201" i="13" s="1"/>
  <c r="BD200" i="11"/>
  <c r="AH200" i="13" s="1"/>
  <c r="BD202" i="11"/>
  <c r="AH202" i="13" s="1"/>
  <c r="BM173" i="11"/>
  <c r="AQ173" i="13" s="1"/>
  <c r="BM172" i="11"/>
  <c r="AQ172" i="13" s="1"/>
  <c r="BM174" i="11"/>
  <c r="AQ174" i="13" s="1"/>
  <c r="BI16" i="11"/>
  <c r="AM16" i="13" s="1"/>
  <c r="BI15" i="11"/>
  <c r="AM15" i="13" s="1"/>
  <c r="BI17" i="11"/>
  <c r="AM17" i="13" s="1"/>
  <c r="BI12" i="11"/>
  <c r="AM12" i="13" s="1"/>
  <c r="BI18" i="11"/>
  <c r="AM18" i="13" s="1"/>
  <c r="AB94" i="8" s="1"/>
  <c r="BI13" i="11"/>
  <c r="AM13" i="13" s="1"/>
  <c r="BI19" i="11"/>
  <c r="AM19" i="13" s="1"/>
  <c r="BI14" i="11"/>
  <c r="AM14" i="13" s="1"/>
  <c r="AB98" i="8" s="1"/>
  <c r="BN182" i="11"/>
  <c r="AR182" i="13" s="1"/>
  <c r="BN181" i="11"/>
  <c r="AR181" i="13" s="1"/>
  <c r="BE150" i="11"/>
  <c r="AI150" i="13" s="1"/>
  <c r="BE151" i="11"/>
  <c r="AI151" i="13" s="1"/>
  <c r="BN112" i="11"/>
  <c r="AR112" i="13" s="1"/>
  <c r="BN113" i="11"/>
  <c r="AR113" i="13" s="1"/>
  <c r="BN111" i="11"/>
  <c r="AR111" i="13" s="1"/>
  <c r="BN109" i="11"/>
  <c r="AR109" i="13" s="1"/>
  <c r="BN114" i="11"/>
  <c r="AR114" i="13" s="1"/>
  <c r="BN110" i="11"/>
  <c r="AR110" i="13" s="1"/>
  <c r="BF33" i="11"/>
  <c r="AJ33" i="13" s="1"/>
  <c r="Y102" i="8" s="1"/>
  <c r="BF34" i="11"/>
  <c r="AJ34" i="13" s="1"/>
  <c r="BF29" i="11"/>
  <c r="AJ29" i="13" s="1"/>
  <c r="BF35" i="11"/>
  <c r="AJ35" i="13" s="1"/>
  <c r="BF30" i="11"/>
  <c r="AJ30" i="13" s="1"/>
  <c r="BF36" i="11"/>
  <c r="AJ36" i="13" s="1"/>
  <c r="Y103" i="8" s="1"/>
  <c r="BF31" i="11"/>
  <c r="AJ31" i="13" s="1"/>
  <c r="BF37" i="11"/>
  <c r="AJ37" i="13" s="1"/>
  <c r="BF32" i="11"/>
  <c r="AJ32" i="13" s="1"/>
  <c r="BF150" i="11"/>
  <c r="AJ150" i="13" s="1"/>
  <c r="BF151" i="11"/>
  <c r="AJ151" i="13" s="1"/>
  <c r="BB188" i="11"/>
  <c r="AF188" i="13" s="1"/>
  <c r="BB189" i="11"/>
  <c r="AF189" i="13" s="1"/>
  <c r="BB187" i="11"/>
  <c r="AF187" i="13" s="1"/>
  <c r="BG37" i="11"/>
  <c r="AK37" i="13" s="1"/>
  <c r="BG33" i="11"/>
  <c r="AK33" i="13" s="1"/>
  <c r="Z102" i="8" s="1"/>
  <c r="BG34" i="11"/>
  <c r="AK34" i="13" s="1"/>
  <c r="BG29" i="11"/>
  <c r="AK29" i="13" s="1"/>
  <c r="BG35" i="11"/>
  <c r="AK35" i="13" s="1"/>
  <c r="BG30" i="11"/>
  <c r="AK30" i="13" s="1"/>
  <c r="BG36" i="11"/>
  <c r="AK36" i="13" s="1"/>
  <c r="Z103" i="8" s="1"/>
  <c r="BG31" i="11"/>
  <c r="AK31" i="13" s="1"/>
  <c r="BG32" i="11"/>
  <c r="AK32" i="13" s="1"/>
  <c r="BG150" i="11"/>
  <c r="AK150" i="13" s="1"/>
  <c r="BG151" i="11"/>
  <c r="AK151" i="13" s="1"/>
  <c r="BC188" i="11"/>
  <c r="AG188" i="13" s="1"/>
  <c r="BC189" i="11"/>
  <c r="AG189" i="13" s="1"/>
  <c r="BC187" i="11"/>
  <c r="AG187" i="13" s="1"/>
  <c r="BH34" i="11"/>
  <c r="AL34" i="13" s="1"/>
  <c r="BH29" i="11"/>
  <c r="AL29" i="13" s="1"/>
  <c r="BH35" i="11"/>
  <c r="AL35" i="13" s="1"/>
  <c r="BH30" i="11"/>
  <c r="AL30" i="13" s="1"/>
  <c r="BH36" i="11"/>
  <c r="AL36" i="13" s="1"/>
  <c r="AA103" i="8" s="1"/>
  <c r="BH31" i="11"/>
  <c r="AL31" i="13" s="1"/>
  <c r="BH32" i="11"/>
  <c r="AL32" i="13" s="1"/>
  <c r="BH37" i="11"/>
  <c r="AL37" i="13" s="1"/>
  <c r="BH33" i="11"/>
  <c r="AL33" i="13" s="1"/>
  <c r="AA102" i="8" s="1"/>
  <c r="BD59" i="11"/>
  <c r="AH59" i="13" s="1"/>
  <c r="W67" i="8" s="1"/>
  <c r="BD60" i="11"/>
  <c r="AH60" i="13" s="1"/>
  <c r="BD55" i="11"/>
  <c r="AH55" i="13" s="1"/>
  <c r="BD61" i="11"/>
  <c r="AH61" i="13" s="1"/>
  <c r="BD56" i="11"/>
  <c r="AH56" i="13" s="1"/>
  <c r="BD62" i="11"/>
  <c r="AH62" i="13" s="1"/>
  <c r="W68" i="8" s="1"/>
  <c r="BD57" i="11"/>
  <c r="AH57" i="13" s="1"/>
  <c r="BD63" i="11"/>
  <c r="AH63" i="13" s="1"/>
  <c r="BD58" i="11"/>
  <c r="AH58" i="13" s="1"/>
  <c r="BD153" i="11"/>
  <c r="AH153" i="13" s="1"/>
  <c r="BD152" i="11"/>
  <c r="AH152" i="13" s="1"/>
  <c r="BE59" i="11"/>
  <c r="AI59" i="13" s="1"/>
  <c r="X67" i="8" s="1"/>
  <c r="BE60" i="11"/>
  <c r="AI60" i="13" s="1"/>
  <c r="BE55" i="11"/>
  <c r="AI55" i="13" s="1"/>
  <c r="BE57" i="11"/>
  <c r="AI57" i="13" s="1"/>
  <c r="BE63" i="11"/>
  <c r="AI63" i="13" s="1"/>
  <c r="BE62" i="11"/>
  <c r="AI62" i="13" s="1"/>
  <c r="X68" i="8" s="1"/>
  <c r="BE58" i="11"/>
  <c r="AI58" i="13" s="1"/>
  <c r="BE61" i="11"/>
  <c r="AI61" i="13" s="1"/>
  <c r="BE56" i="11"/>
  <c r="AI56" i="13" s="1"/>
  <c r="BE153" i="11"/>
  <c r="AI153" i="13" s="1"/>
  <c r="BE152" i="11"/>
  <c r="AI152" i="13" s="1"/>
  <c r="BF60" i="11"/>
  <c r="AJ60" i="13" s="1"/>
  <c r="BF55" i="11"/>
  <c r="AJ55" i="13" s="1"/>
  <c r="BF61" i="11"/>
  <c r="AJ61" i="13" s="1"/>
  <c r="BF62" i="11"/>
  <c r="AJ62" i="13" s="1"/>
  <c r="Y68" i="8" s="1"/>
  <c r="BF63" i="11"/>
  <c r="AJ63" i="13" s="1"/>
  <c r="BF59" i="11"/>
  <c r="AJ59" i="13" s="1"/>
  <c r="Y67" i="8" s="1"/>
  <c r="BF58" i="11"/>
  <c r="AJ58" i="13" s="1"/>
  <c r="BF57" i="11"/>
  <c r="AJ57" i="13" s="1"/>
  <c r="BF56" i="11"/>
  <c r="AJ56" i="13" s="1"/>
  <c r="BH164" i="11"/>
  <c r="AL164" i="13" s="1"/>
  <c r="BH163" i="11"/>
  <c r="AL163" i="13" s="1"/>
  <c r="BH162" i="11"/>
  <c r="AL162" i="13" s="1"/>
  <c r="BK174" i="11"/>
  <c r="AO174" i="13" s="1"/>
  <c r="BK172" i="11"/>
  <c r="AO172" i="13" s="1"/>
  <c r="BK173" i="11"/>
  <c r="AO173" i="13" s="1"/>
  <c r="BB145" i="11"/>
  <c r="AF145" i="13" s="1"/>
  <c r="BB146" i="11"/>
  <c r="AF146" i="13" s="1"/>
  <c r="BB144" i="11"/>
  <c r="AF144" i="13" s="1"/>
  <c r="BG24" i="11"/>
  <c r="AK24" i="13" s="1"/>
  <c r="Z31" i="8" s="1"/>
  <c r="BG21" i="11"/>
  <c r="AK21" i="13" s="1"/>
  <c r="BG22" i="11"/>
  <c r="AK22" i="13" s="1"/>
  <c r="BG26" i="11"/>
  <c r="AK26" i="13" s="1"/>
  <c r="BG27" i="11"/>
  <c r="AK27" i="13" s="1"/>
  <c r="Z32" i="8" s="1"/>
  <c r="BG20" i="11"/>
  <c r="AK20" i="13" s="1"/>
  <c r="BG23" i="11"/>
  <c r="AK23" i="13" s="1"/>
  <c r="BG28" i="11"/>
  <c r="AK28" i="13" s="1"/>
  <c r="BG25" i="11"/>
  <c r="AK25" i="13" s="1"/>
  <c r="BH206" i="11"/>
  <c r="AL206" i="13" s="1"/>
  <c r="BH207" i="11"/>
  <c r="AL207" i="13" s="1"/>
  <c r="BD114" i="11"/>
  <c r="AH114" i="13" s="1"/>
  <c r="BD109" i="11"/>
  <c r="AH109" i="13" s="1"/>
  <c r="W93" i="8" s="1"/>
  <c r="BD112" i="11"/>
  <c r="AH112" i="13" s="1"/>
  <c r="BD110" i="11"/>
  <c r="AH110" i="13" s="1"/>
  <c r="BD113" i="11"/>
  <c r="AH113" i="13" s="1"/>
  <c r="BD111" i="11"/>
  <c r="AH111" i="13" s="1"/>
  <c r="BB170" i="11"/>
  <c r="AF170" i="13" s="1"/>
  <c r="BB171" i="11"/>
  <c r="AF171" i="13" s="1"/>
  <c r="BG166" i="11"/>
  <c r="AK166" i="13" s="1"/>
  <c r="BG169" i="11"/>
  <c r="AK169" i="13" s="1"/>
  <c r="BG167" i="11"/>
  <c r="AK167" i="13" s="1"/>
  <c r="BG168" i="11"/>
  <c r="AK168" i="13" s="1"/>
  <c r="BG165" i="11"/>
  <c r="AK165" i="13" s="1"/>
  <c r="BM151" i="11"/>
  <c r="AQ151" i="13" s="1"/>
  <c r="BM150" i="11"/>
  <c r="AQ150" i="13" s="1"/>
  <c r="BI188" i="11"/>
  <c r="AM188" i="13" s="1"/>
  <c r="BI189" i="11"/>
  <c r="AM189" i="13" s="1"/>
  <c r="BI187" i="11"/>
  <c r="AM187" i="13" s="1"/>
  <c r="BN30" i="11"/>
  <c r="AR30" i="13" s="1"/>
  <c r="BN36" i="11"/>
  <c r="AR36" i="13" s="1"/>
  <c r="AG103" i="8" s="1"/>
  <c r="BN31" i="11"/>
  <c r="AR31" i="13" s="1"/>
  <c r="BN34" i="11"/>
  <c r="AR34" i="13" s="1"/>
  <c r="BN32" i="11"/>
  <c r="AR32" i="13" s="1"/>
  <c r="BN37" i="11"/>
  <c r="AR37" i="13" s="1"/>
  <c r="BN33" i="11"/>
  <c r="AR33" i="13" s="1"/>
  <c r="AG102" i="8" s="1"/>
  <c r="BN29" i="11"/>
  <c r="AR29" i="13" s="1"/>
  <c r="BN35" i="11"/>
  <c r="AR35" i="13" s="1"/>
  <c r="BJ120" i="11"/>
  <c r="AN120" i="13" s="1"/>
  <c r="BJ116" i="11"/>
  <c r="AN116" i="13" s="1"/>
  <c r="BJ119" i="11"/>
  <c r="AN119" i="13" s="1"/>
  <c r="BJ117" i="11"/>
  <c r="AN117" i="13" s="1"/>
  <c r="BJ115" i="11"/>
  <c r="AN115" i="13" s="1"/>
  <c r="BJ118" i="11"/>
  <c r="AN118" i="13" s="1"/>
  <c r="BK85" i="11"/>
  <c r="AO85" i="13" s="1"/>
  <c r="BK86" i="11"/>
  <c r="AO86" i="13" s="1"/>
  <c r="BK87" i="11"/>
  <c r="AO87" i="13" s="1"/>
  <c r="BK82" i="11"/>
  <c r="AO82" i="13" s="1"/>
  <c r="BK88" i="11"/>
  <c r="AO88" i="13" s="1"/>
  <c r="BK83" i="11"/>
  <c r="AO83" i="13" s="1"/>
  <c r="BK84" i="11"/>
  <c r="AO84" i="13" s="1"/>
  <c r="BK164" i="11"/>
  <c r="AO164" i="13" s="1"/>
  <c r="BK162" i="11"/>
  <c r="AO162" i="13" s="1"/>
  <c r="BK163" i="11"/>
  <c r="AO163" i="13" s="1"/>
  <c r="BG78" i="11"/>
  <c r="AK78" i="13" s="1"/>
  <c r="BG73" i="11"/>
  <c r="AK73" i="13" s="1"/>
  <c r="BG79" i="11"/>
  <c r="AK79" i="13" s="1"/>
  <c r="BG74" i="11"/>
  <c r="AK74" i="13" s="1"/>
  <c r="BG75" i="11"/>
  <c r="AK75" i="13" s="1"/>
  <c r="Z81" i="8" s="1"/>
  <c r="BG81" i="11"/>
  <c r="AK81" i="13" s="1"/>
  <c r="BG76" i="11"/>
  <c r="AK76" i="13" s="1"/>
  <c r="BG77" i="11"/>
  <c r="AK77" i="13" s="1"/>
  <c r="Z76" i="8" s="1"/>
  <c r="BG80" i="11"/>
  <c r="AK80" i="13" s="1"/>
  <c r="Z77" i="8" s="1"/>
  <c r="BB184" i="11"/>
  <c r="AF184" i="13" s="1"/>
  <c r="BB185" i="11"/>
  <c r="AF185" i="13" s="1"/>
  <c r="BB186" i="11"/>
  <c r="AF186" i="13" s="1"/>
  <c r="Z122" i="8"/>
  <c r="BC123" i="11"/>
  <c r="AG123" i="13" s="1"/>
  <c r="BC124" i="11"/>
  <c r="AG124" i="13" s="1"/>
  <c r="BC125" i="11"/>
  <c r="AG125" i="13" s="1"/>
  <c r="BC127" i="11"/>
  <c r="AG127" i="13" s="1"/>
  <c r="BC121" i="11"/>
  <c r="AG121" i="13" s="1"/>
  <c r="BC126" i="11"/>
  <c r="AG126" i="13" s="1"/>
  <c r="BC122" i="11"/>
  <c r="AG122" i="13" s="1"/>
  <c r="BL161" i="11"/>
  <c r="AP161" i="13" s="1"/>
  <c r="BL160" i="11"/>
  <c r="AP160" i="13" s="1"/>
  <c r="BD197" i="11"/>
  <c r="AH197" i="13" s="1"/>
  <c r="BD198" i="11"/>
  <c r="AH198" i="13" s="1"/>
  <c r="BK111" i="11"/>
  <c r="AO111" i="13" s="1"/>
  <c r="BK112" i="11"/>
  <c r="AO112" i="13" s="1"/>
  <c r="BK110" i="11"/>
  <c r="AO110" i="13" s="1"/>
  <c r="BK113" i="11"/>
  <c r="AO113" i="13" s="1"/>
  <c r="BK109" i="11"/>
  <c r="AO109" i="13" s="1"/>
  <c r="BK114" i="11"/>
  <c r="AO114" i="13" s="1"/>
  <c r="BC37" i="11"/>
  <c r="AG37" i="13" s="1"/>
  <c r="BC32" i="11"/>
  <c r="AG32" i="13" s="1"/>
  <c r="BC33" i="11"/>
  <c r="AG33" i="13" s="1"/>
  <c r="V102" i="8" s="1"/>
  <c r="BC34" i="11"/>
  <c r="AG34" i="13" s="1"/>
  <c r="BC29" i="11"/>
  <c r="AG29" i="13" s="1"/>
  <c r="BC35" i="11"/>
  <c r="AG35" i="13" s="1"/>
  <c r="BC30" i="11"/>
  <c r="AG30" i="13" s="1"/>
  <c r="BC36" i="11"/>
  <c r="AG36" i="13" s="1"/>
  <c r="V103" i="8" s="1"/>
  <c r="BC31" i="11"/>
  <c r="AG31" i="13" s="1"/>
  <c r="BL173" i="11"/>
  <c r="AP173" i="13" s="1"/>
  <c r="BL174" i="11"/>
  <c r="AP174" i="13" s="1"/>
  <c r="BL172" i="11"/>
  <c r="AP172" i="13" s="1"/>
  <c r="BH16" i="11"/>
  <c r="AL16" i="13" s="1"/>
  <c r="BH17" i="11"/>
  <c r="AL17" i="13" s="1"/>
  <c r="BH12" i="11"/>
  <c r="AL12" i="13" s="1"/>
  <c r="BH14" i="11"/>
  <c r="AL14" i="13" s="1"/>
  <c r="AA98" i="8" s="1"/>
  <c r="BH18" i="11"/>
  <c r="AL18" i="13" s="1"/>
  <c r="AA94" i="8" s="1"/>
  <c r="BH13" i="11"/>
  <c r="AL13" i="13" s="1"/>
  <c r="BH19" i="11"/>
  <c r="AL19" i="13" s="1"/>
  <c r="BH15" i="11"/>
  <c r="AL15" i="13" s="1"/>
  <c r="BM182" i="11"/>
  <c r="AQ182" i="13" s="1"/>
  <c r="BM181" i="11"/>
  <c r="AQ181" i="13" s="1"/>
  <c r="BG146" i="11"/>
  <c r="AK146" i="13" s="1"/>
  <c r="BG144" i="11"/>
  <c r="AK144" i="13" s="1"/>
  <c r="BG145" i="11"/>
  <c r="AK145" i="13" s="1"/>
  <c r="BC269" i="11"/>
  <c r="AG269" i="13" s="1"/>
  <c r="BC266" i="11"/>
  <c r="AG266" i="13" s="1"/>
  <c r="BC267" i="11"/>
  <c r="AG267" i="13" s="1"/>
  <c r="BC268" i="11"/>
  <c r="AG268" i="13" s="1"/>
  <c r="BC271" i="11"/>
  <c r="AG271" i="13" s="1"/>
  <c r="BC270" i="11"/>
  <c r="AG270" i="13" s="1"/>
  <c r="BD158" i="11"/>
  <c r="AH158" i="13" s="1"/>
  <c r="BD159" i="11"/>
  <c r="AH159" i="13" s="1"/>
  <c r="BD157" i="11"/>
  <c r="AH157" i="13" s="1"/>
  <c r="BH51" i="11"/>
  <c r="AL51" i="13" s="1"/>
  <c r="BH47" i="11"/>
  <c r="AL47" i="13" s="1"/>
  <c r="BH53" i="11"/>
  <c r="AL53" i="13" s="1"/>
  <c r="AA59" i="8" s="1"/>
  <c r="BH50" i="11"/>
  <c r="AL50" i="13" s="1"/>
  <c r="AA58" i="8" s="1"/>
  <c r="BH52" i="11"/>
  <c r="AL52" i="13" s="1"/>
  <c r="BH49" i="11"/>
  <c r="AL49" i="13" s="1"/>
  <c r="BH46" i="11"/>
  <c r="AL46" i="13" s="1"/>
  <c r="BH48" i="11"/>
  <c r="AL48" i="13" s="1"/>
  <c r="AA63" i="8" s="1"/>
  <c r="BH54" i="11"/>
  <c r="AL54" i="13" s="1"/>
  <c r="BI46" i="11"/>
  <c r="AM46" i="13" s="1"/>
  <c r="BI47" i="11"/>
  <c r="AM47" i="13" s="1"/>
  <c r="BI48" i="11"/>
  <c r="AM48" i="13" s="1"/>
  <c r="AB63" i="8" s="1"/>
  <c r="BI49" i="11"/>
  <c r="AM49" i="13" s="1"/>
  <c r="BI52" i="11"/>
  <c r="AM52" i="13" s="1"/>
  <c r="BI51" i="11"/>
  <c r="AM51" i="13" s="1"/>
  <c r="BI53" i="11"/>
  <c r="AM53" i="13" s="1"/>
  <c r="AB59" i="8" s="1"/>
  <c r="BI54" i="11"/>
  <c r="AM54" i="13" s="1"/>
  <c r="BI50" i="11"/>
  <c r="AM50" i="13" s="1"/>
  <c r="AB58" i="8" s="1"/>
  <c r="BJ47" i="11"/>
  <c r="AN47" i="13" s="1"/>
  <c r="BJ46" i="11"/>
  <c r="AN46" i="13" s="1"/>
  <c r="BJ52" i="11"/>
  <c r="AN52" i="13" s="1"/>
  <c r="BJ49" i="11"/>
  <c r="AN49" i="13" s="1"/>
  <c r="BJ54" i="11"/>
  <c r="AN54" i="13" s="1"/>
  <c r="BJ48" i="11"/>
  <c r="AN48" i="13" s="1"/>
  <c r="AC63" i="8" s="1"/>
  <c r="BJ53" i="11"/>
  <c r="AN53" i="13" s="1"/>
  <c r="AC59" i="8" s="1"/>
  <c r="BJ50" i="11"/>
  <c r="AN50" i="13" s="1"/>
  <c r="AC58" i="8" s="1"/>
  <c r="BJ51" i="11"/>
  <c r="AN51" i="13" s="1"/>
  <c r="BG69" i="11"/>
  <c r="AK69" i="13" s="1"/>
  <c r="BG65" i="11"/>
  <c r="AK65" i="13" s="1"/>
  <c r="BG71" i="11"/>
  <c r="AK71" i="13" s="1"/>
  <c r="Z50" i="8" s="1"/>
  <c r="BG67" i="11"/>
  <c r="AK67" i="13" s="1"/>
  <c r="BG64" i="11"/>
  <c r="AK64" i="13" s="1"/>
  <c r="BG68" i="11"/>
  <c r="AK68" i="13" s="1"/>
  <c r="Z49" i="8" s="1"/>
  <c r="BG72" i="11"/>
  <c r="AK72" i="13" s="1"/>
  <c r="BG66" i="11"/>
  <c r="AK66" i="13" s="1"/>
  <c r="BG70" i="11"/>
  <c r="AK70" i="13" s="1"/>
  <c r="BC205" i="11"/>
  <c r="AG205" i="13" s="1"/>
  <c r="BC203" i="11"/>
  <c r="AG203" i="13" s="1"/>
  <c r="BC204" i="11"/>
  <c r="AG204" i="13" s="1"/>
  <c r="BH69" i="11"/>
  <c r="AL69" i="13" s="1"/>
  <c r="BH65" i="11"/>
  <c r="AL65" i="13" s="1"/>
  <c r="BH70" i="11"/>
  <c r="AL70" i="13" s="1"/>
  <c r="BH66" i="11"/>
  <c r="AL66" i="13" s="1"/>
  <c r="BH71" i="11"/>
  <c r="AL71" i="13" s="1"/>
  <c r="AA50" i="8" s="1"/>
  <c r="BH67" i="11"/>
  <c r="AL67" i="13" s="1"/>
  <c r="BH68" i="11"/>
  <c r="AL68" i="13" s="1"/>
  <c r="AA49" i="8" s="1"/>
  <c r="BH72" i="11"/>
  <c r="AL72" i="13" s="1"/>
  <c r="BH64" i="11"/>
  <c r="AL64" i="13" s="1"/>
  <c r="BD205" i="11"/>
  <c r="AH205" i="13" s="1"/>
  <c r="BD203" i="11"/>
  <c r="AH203" i="13" s="1"/>
  <c r="BD204" i="11"/>
  <c r="AH204" i="13" s="1"/>
  <c r="BH227" i="11"/>
  <c r="AL227" i="13" s="1"/>
  <c r="BH228" i="11"/>
  <c r="AL228" i="13" s="1"/>
  <c r="BH226" i="11"/>
  <c r="AL226" i="13" s="1"/>
  <c r="BH230" i="11"/>
  <c r="AL230" i="13" s="1"/>
  <c r="BH229" i="11"/>
  <c r="AL229" i="13" s="1"/>
  <c r="BH232" i="11"/>
  <c r="AL232" i="13" s="1"/>
  <c r="BH231" i="11"/>
  <c r="AL231" i="13" s="1"/>
  <c r="BI243" i="11"/>
  <c r="AM243" i="13" s="1"/>
  <c r="BI244" i="11"/>
  <c r="AM244" i="13" s="1"/>
  <c r="BI240" i="11"/>
  <c r="AM240" i="13" s="1"/>
  <c r="BI241" i="11"/>
  <c r="AM241" i="13" s="1"/>
  <c r="BI242" i="11"/>
  <c r="AM242" i="13" s="1"/>
  <c r="BI245" i="11"/>
  <c r="AM245" i="13" s="1"/>
  <c r="BI231" i="11"/>
  <c r="AM231" i="13" s="1"/>
  <c r="BI229" i="11"/>
  <c r="AM229" i="13" s="1"/>
  <c r="BI232" i="11"/>
  <c r="AM232" i="13" s="1"/>
  <c r="BI230" i="11"/>
  <c r="AM230" i="13" s="1"/>
  <c r="BI226" i="11"/>
  <c r="AM226" i="13" s="1"/>
  <c r="BI228" i="11"/>
  <c r="AM228" i="13" s="1"/>
  <c r="BI227" i="11"/>
  <c r="AM227" i="13" s="1"/>
  <c r="BI207" i="11"/>
  <c r="AM207" i="13" s="1"/>
  <c r="BI206" i="11"/>
  <c r="AM206" i="13" s="1"/>
  <c r="BB201" i="11"/>
  <c r="AF201" i="13" s="1"/>
  <c r="BB200" i="11"/>
  <c r="AF200" i="13" s="1"/>
  <c r="BB202" i="11"/>
  <c r="AF202" i="13" s="1"/>
  <c r="BJ100" i="11"/>
  <c r="AN100" i="13" s="1"/>
  <c r="BJ97" i="11"/>
  <c r="AN97" i="13" s="1"/>
  <c r="BJ95" i="11"/>
  <c r="AN95" i="13" s="1"/>
  <c r="BJ98" i="11"/>
  <c r="AN98" i="13" s="1"/>
  <c r="BJ96" i="11"/>
  <c r="AN96" i="13" s="1"/>
  <c r="BJ101" i="11"/>
  <c r="AN101" i="13" s="1"/>
  <c r="BJ99" i="11"/>
  <c r="AN99" i="13" s="1"/>
  <c r="BK151" i="11"/>
  <c r="AO151" i="13" s="1"/>
  <c r="BK150" i="11"/>
  <c r="AO150" i="13" s="1"/>
  <c r="BG188" i="11"/>
  <c r="AK188" i="13" s="1"/>
  <c r="BG187" i="11"/>
  <c r="AK187" i="13" s="1"/>
  <c r="BG189" i="11"/>
  <c r="AK189" i="13" s="1"/>
  <c r="BL35" i="11"/>
  <c r="AP35" i="13" s="1"/>
  <c r="BL30" i="11"/>
  <c r="AP30" i="13" s="1"/>
  <c r="BL36" i="11"/>
  <c r="AP36" i="13" s="1"/>
  <c r="AE103" i="8" s="1"/>
  <c r="BL31" i="11"/>
  <c r="AP31" i="13" s="1"/>
  <c r="BL32" i="11"/>
  <c r="AP32" i="13" s="1"/>
  <c r="BL37" i="11"/>
  <c r="AP37" i="13" s="1"/>
  <c r="BL33" i="11"/>
  <c r="AP33" i="13" s="1"/>
  <c r="AE102" i="8" s="1"/>
  <c r="BL34" i="11"/>
  <c r="AP34" i="13" s="1"/>
  <c r="BL29" i="11"/>
  <c r="AP29" i="13" s="1"/>
  <c r="BE109" i="11"/>
  <c r="AI109" i="13" s="1"/>
  <c r="BE114" i="11"/>
  <c r="AI114" i="13" s="1"/>
  <c r="BE112" i="11"/>
  <c r="AI112" i="13" s="1"/>
  <c r="BE110" i="11"/>
  <c r="AI110" i="13" s="1"/>
  <c r="BE113" i="11"/>
  <c r="AI113" i="13" s="1"/>
  <c r="BE111" i="11"/>
  <c r="AI111" i="13" s="1"/>
  <c r="BD142" i="11"/>
  <c r="AH142" i="13" s="1"/>
  <c r="BD141" i="11"/>
  <c r="AH141" i="13" s="1"/>
  <c r="BM271" i="11"/>
  <c r="AQ271" i="13" s="1"/>
  <c r="BM267" i="11"/>
  <c r="AQ267" i="13" s="1"/>
  <c r="BM269" i="11"/>
  <c r="AQ269" i="13" s="1"/>
  <c r="BM270" i="11"/>
  <c r="AQ270" i="13" s="1"/>
  <c r="BM266" i="11"/>
  <c r="AQ266" i="13" s="1"/>
  <c r="BM268" i="11"/>
  <c r="AQ268" i="13" s="1"/>
  <c r="BI161" i="11"/>
  <c r="AM161" i="13" s="1"/>
  <c r="BI160" i="11"/>
  <c r="AM160" i="13" s="1"/>
  <c r="BN157" i="11"/>
  <c r="AR157" i="13" s="1"/>
  <c r="BN158" i="11"/>
  <c r="AR158" i="13" s="1"/>
  <c r="BN159" i="11"/>
  <c r="AR159" i="13" s="1"/>
  <c r="BN98" i="11"/>
  <c r="AR98" i="13" s="1"/>
  <c r="BN99" i="11"/>
  <c r="AR99" i="13" s="1"/>
  <c r="BN100" i="11"/>
  <c r="AR100" i="13" s="1"/>
  <c r="BN96" i="11"/>
  <c r="AR96" i="13" s="1"/>
  <c r="BN101" i="11"/>
  <c r="AR101" i="13" s="1"/>
  <c r="BN95" i="11"/>
  <c r="AR95" i="13" s="1"/>
  <c r="BN97" i="11"/>
  <c r="AR97" i="13" s="1"/>
  <c r="Y122" i="8"/>
  <c r="BB123" i="11"/>
  <c r="AF123" i="13" s="1"/>
  <c r="BB124" i="11"/>
  <c r="AF124" i="13" s="1"/>
  <c r="BB125" i="11"/>
  <c r="AF125" i="13" s="1"/>
  <c r="BB127" i="11"/>
  <c r="AF127" i="13" s="1"/>
  <c r="BB121" i="11"/>
  <c r="AF121" i="13" s="1"/>
  <c r="BB126" i="11"/>
  <c r="AF126" i="13" s="1"/>
  <c r="BB122" i="11"/>
  <c r="AF122" i="13" s="1"/>
  <c r="BE265" i="11"/>
  <c r="AI265" i="13" s="1"/>
  <c r="BE262" i="11"/>
  <c r="AI262" i="13" s="1"/>
  <c r="BE259" i="11"/>
  <c r="AI259" i="13" s="1"/>
  <c r="BE263" i="11"/>
  <c r="AI263" i="13" s="1"/>
  <c r="BE260" i="11"/>
  <c r="AI260" i="13" s="1"/>
  <c r="BE264" i="11"/>
  <c r="AI264" i="13" s="1"/>
  <c r="BE261" i="11"/>
  <c r="AI261" i="13" s="1"/>
  <c r="BF176" i="11"/>
  <c r="AJ176" i="13" s="1"/>
  <c r="BF177" i="11"/>
  <c r="AJ177" i="13" s="1"/>
  <c r="BF178" i="11"/>
  <c r="AJ178" i="13" s="1"/>
  <c r="BF175" i="11"/>
  <c r="AJ175" i="13" s="1"/>
  <c r="U123" i="8"/>
  <c r="BG10" i="11"/>
  <c r="AK10" i="13" s="1"/>
  <c r="Z41" i="8" s="1"/>
  <c r="BG3" i="11"/>
  <c r="AK3" i="13" s="1"/>
  <c r="BG5" i="11"/>
  <c r="AK5" i="13" s="1"/>
  <c r="BG11" i="11"/>
  <c r="AK11" i="13" s="1"/>
  <c r="BG6" i="11"/>
  <c r="AK6" i="13" s="1"/>
  <c r="BG7" i="11"/>
  <c r="AK7" i="13" s="1"/>
  <c r="Z40" i="8" s="1"/>
  <c r="BG8" i="11"/>
  <c r="BG9" i="11"/>
  <c r="AK9" i="13" s="1"/>
  <c r="BG4" i="11"/>
  <c r="AK4" i="13" s="1"/>
  <c r="BN188" i="11"/>
  <c r="AR188" i="13" s="1"/>
  <c r="BN189" i="11"/>
  <c r="AR189" i="13" s="1"/>
  <c r="BN187" i="11"/>
  <c r="AR187" i="13" s="1"/>
  <c r="BB268" i="11"/>
  <c r="AF268" i="13" s="1"/>
  <c r="BB269" i="11"/>
  <c r="AF269" i="13" s="1"/>
  <c r="BB271" i="11"/>
  <c r="AF271" i="13" s="1"/>
  <c r="BB267" i="11"/>
  <c r="AF267" i="13" s="1"/>
  <c r="BB266" i="11"/>
  <c r="AF266" i="13" s="1"/>
  <c r="BB270" i="11"/>
  <c r="AF270" i="13" s="1"/>
  <c r="BC159" i="11"/>
  <c r="AG159" i="13" s="1"/>
  <c r="BC157" i="11"/>
  <c r="AG157" i="13" s="1"/>
  <c r="BC158" i="11"/>
  <c r="AG158" i="13" s="1"/>
  <c r="BJ26" i="11"/>
  <c r="AN26" i="13" s="1"/>
  <c r="BJ21" i="11"/>
  <c r="AN21" i="13" s="1"/>
  <c r="BJ20" i="11"/>
  <c r="AN20" i="13" s="1"/>
  <c r="BJ24" i="11"/>
  <c r="AN24" i="13" s="1"/>
  <c r="AC31" i="8" s="1"/>
  <c r="BJ27" i="11"/>
  <c r="AN27" i="13" s="1"/>
  <c r="AC32" i="8" s="1"/>
  <c r="BJ22" i="11"/>
  <c r="AN22" i="13" s="1"/>
  <c r="BJ25" i="11"/>
  <c r="AN25" i="13" s="1"/>
  <c r="BJ28" i="11"/>
  <c r="AN28" i="13" s="1"/>
  <c r="BJ23" i="11"/>
  <c r="AN23" i="13" s="1"/>
  <c r="BB93" i="11"/>
  <c r="AF93" i="13" s="1"/>
  <c r="BB94" i="11"/>
  <c r="AF94" i="13" s="1"/>
  <c r="BB89" i="11"/>
  <c r="AF89" i="13" s="1"/>
  <c r="BB90" i="11"/>
  <c r="AF90" i="13" s="1"/>
  <c r="BB92" i="11"/>
  <c r="AF92" i="13" s="1"/>
  <c r="BB91" i="11"/>
  <c r="AF91" i="13" s="1"/>
  <c r="BG198" i="11"/>
  <c r="AK198" i="13" s="1"/>
  <c r="BG197" i="11"/>
  <c r="AK197" i="13" s="1"/>
  <c r="BL141" i="11"/>
  <c r="AP141" i="13" s="1"/>
  <c r="BL142" i="11"/>
  <c r="AP142" i="13" s="1"/>
  <c r="BC232" i="11"/>
  <c r="AG232" i="13" s="1"/>
  <c r="BC230" i="11"/>
  <c r="AG230" i="13" s="1"/>
  <c r="BC228" i="11"/>
  <c r="AG228" i="13" s="1"/>
  <c r="BC231" i="11"/>
  <c r="AG231" i="13" s="1"/>
  <c r="BC229" i="11"/>
  <c r="AG229" i="13" s="1"/>
  <c r="BC227" i="11"/>
  <c r="AG227" i="13" s="1"/>
  <c r="BC226" i="11"/>
  <c r="AG226" i="13" s="1"/>
  <c r="BM141" i="11"/>
  <c r="AQ141" i="13" s="1"/>
  <c r="BM142" i="11"/>
  <c r="AQ142" i="13" s="1"/>
  <c r="BD231" i="11"/>
  <c r="AH231" i="13" s="1"/>
  <c r="BD230" i="11"/>
  <c r="AH230" i="13" s="1"/>
  <c r="BD228" i="11"/>
  <c r="AH228" i="13" s="1"/>
  <c r="BD229" i="11"/>
  <c r="AH229" i="13" s="1"/>
  <c r="BD226" i="11"/>
  <c r="AH226" i="13" s="1"/>
  <c r="BD232" i="11"/>
  <c r="AH232" i="13" s="1"/>
  <c r="BD227" i="11"/>
  <c r="AH227" i="13" s="1"/>
  <c r="BN141" i="11"/>
  <c r="AR141" i="13" s="1"/>
  <c r="BN142" i="11"/>
  <c r="AR142" i="13" s="1"/>
  <c r="BE149" i="11"/>
  <c r="AI149" i="13" s="1"/>
  <c r="BE147" i="11"/>
  <c r="AI147" i="13" s="1"/>
  <c r="BE148" i="11"/>
  <c r="AI148" i="13" s="1"/>
  <c r="BF147" i="11"/>
  <c r="AJ147" i="13" s="1"/>
  <c r="BF149" i="11"/>
  <c r="AJ149" i="13" s="1"/>
  <c r="BF148" i="11"/>
  <c r="AJ148" i="13" s="1"/>
  <c r="BG147" i="11"/>
  <c r="AK147" i="13" s="1"/>
  <c r="BG149" i="11"/>
  <c r="AK149" i="13" s="1"/>
  <c r="BG148" i="11"/>
  <c r="AK148" i="13" s="1"/>
  <c r="BK228" i="11"/>
  <c r="AO228" i="13" s="1"/>
  <c r="BK230" i="11"/>
  <c r="AO230" i="13" s="1"/>
  <c r="BK231" i="11"/>
  <c r="AO231" i="13" s="1"/>
  <c r="BK226" i="11"/>
  <c r="AO226" i="13" s="1"/>
  <c r="BK232" i="11"/>
  <c r="AO232" i="13" s="1"/>
  <c r="BK229" i="11"/>
  <c r="AO229" i="13" s="1"/>
  <c r="BK227" i="11"/>
  <c r="AO227" i="13" s="1"/>
  <c r="BM185" i="11"/>
  <c r="AQ185" i="13" s="1"/>
  <c r="BM186" i="11"/>
  <c r="AQ186" i="13" s="1"/>
  <c r="BM184" i="11"/>
  <c r="AQ184" i="13" s="1"/>
  <c r="BF144" i="11"/>
  <c r="AJ144" i="13" s="1"/>
  <c r="BF145" i="11"/>
  <c r="AJ145" i="13" s="1"/>
  <c r="BF146" i="11"/>
  <c r="AJ146" i="13" s="1"/>
  <c r="BJ79" i="11"/>
  <c r="AN79" i="13" s="1"/>
  <c r="BJ74" i="11"/>
  <c r="AN74" i="13" s="1"/>
  <c r="BJ80" i="11"/>
  <c r="AN80" i="13" s="1"/>
  <c r="AC77" i="8" s="1"/>
  <c r="BJ75" i="11"/>
  <c r="AN75" i="13" s="1"/>
  <c r="AC81" i="8" s="1"/>
  <c r="BJ76" i="11"/>
  <c r="AN76" i="13" s="1"/>
  <c r="BJ77" i="11"/>
  <c r="AN77" i="13" s="1"/>
  <c r="AC76" i="8" s="1"/>
  <c r="BJ78" i="11"/>
  <c r="AN78" i="13" s="1"/>
  <c r="BJ73" i="11"/>
  <c r="AN73" i="13" s="1"/>
  <c r="BJ81" i="11"/>
  <c r="AN81" i="13" s="1"/>
  <c r="BD28" i="11"/>
  <c r="AH28" i="13" s="1"/>
  <c r="BD22" i="11"/>
  <c r="AH22" i="13" s="1"/>
  <c r="BD23" i="11"/>
  <c r="AH23" i="13" s="1"/>
  <c r="BD20" i="11"/>
  <c r="AH20" i="13" s="1"/>
  <c r="BD26" i="11"/>
  <c r="AH26" i="13" s="1"/>
  <c r="BD25" i="11"/>
  <c r="AH25" i="13" s="1"/>
  <c r="BD24" i="11"/>
  <c r="AH24" i="13" s="1"/>
  <c r="W31" i="8" s="1"/>
  <c r="BD21" i="11"/>
  <c r="AH21" i="13" s="1"/>
  <c r="BD27" i="11"/>
  <c r="AH27" i="13" s="1"/>
  <c r="W32" i="8" s="1"/>
  <c r="BM209" i="11"/>
  <c r="AQ209" i="13" s="1"/>
  <c r="BM208" i="11"/>
  <c r="AQ208" i="13" s="1"/>
  <c r="BN47" i="11"/>
  <c r="AR47" i="13" s="1"/>
  <c r="BN52" i="11"/>
  <c r="AR52" i="13" s="1"/>
  <c r="BN48" i="11"/>
  <c r="AR48" i="13" s="1"/>
  <c r="AG63" i="8" s="1"/>
  <c r="BN53" i="11"/>
  <c r="AR53" i="13" s="1"/>
  <c r="AG59" i="8" s="1"/>
  <c r="BN54" i="11"/>
  <c r="AR54" i="13" s="1"/>
  <c r="BN50" i="11"/>
  <c r="AR50" i="13" s="1"/>
  <c r="AG58" i="8" s="1"/>
  <c r="BN46" i="11"/>
  <c r="AR46" i="13" s="1"/>
  <c r="BN51" i="11"/>
  <c r="AR51" i="13" s="1"/>
  <c r="BN49" i="11"/>
  <c r="AR49" i="13" s="1"/>
  <c r="BB141" i="11"/>
  <c r="AF141" i="13" s="1"/>
  <c r="BB142" i="11"/>
  <c r="AF142" i="13" s="1"/>
  <c r="BH189" i="11"/>
  <c r="AL189" i="13" s="1"/>
  <c r="BH188" i="11"/>
  <c r="AL188" i="13" s="1"/>
  <c r="BH187" i="11"/>
  <c r="AL187" i="13" s="1"/>
  <c r="BM35" i="11"/>
  <c r="AQ35" i="13" s="1"/>
  <c r="BM30" i="11"/>
  <c r="AQ30" i="13" s="1"/>
  <c r="BM36" i="11"/>
  <c r="AQ36" i="13" s="1"/>
  <c r="AF103" i="8" s="1"/>
  <c r="BM31" i="11"/>
  <c r="AQ31" i="13" s="1"/>
  <c r="BM29" i="11"/>
  <c r="AQ29" i="13" s="1"/>
  <c r="BM32" i="11"/>
  <c r="AQ32" i="13" s="1"/>
  <c r="BM37" i="11"/>
  <c r="AQ37" i="13" s="1"/>
  <c r="BM33" i="11"/>
  <c r="AQ33" i="13" s="1"/>
  <c r="AF102" i="8" s="1"/>
  <c r="BM34" i="11"/>
  <c r="AQ34" i="13" s="1"/>
  <c r="BF173" i="11"/>
  <c r="AJ173" i="13" s="1"/>
  <c r="BF174" i="11"/>
  <c r="AJ174" i="13" s="1"/>
  <c r="BF172" i="11"/>
  <c r="AJ172" i="13" s="1"/>
  <c r="BB19" i="11"/>
  <c r="AF19" i="13" s="1"/>
  <c r="BB14" i="11"/>
  <c r="AF14" i="13" s="1"/>
  <c r="U98" i="8" s="1"/>
  <c r="BB12" i="11"/>
  <c r="AF12" i="13" s="1"/>
  <c r="BB15" i="11"/>
  <c r="AF15" i="13" s="1"/>
  <c r="BB16" i="11"/>
  <c r="AF16" i="13" s="1"/>
  <c r="BB18" i="11"/>
  <c r="AF18" i="13" s="1"/>
  <c r="U94" i="8" s="1"/>
  <c r="BB17" i="11"/>
  <c r="AF17" i="13" s="1"/>
  <c r="BB13" i="11"/>
  <c r="AF13" i="13" s="1"/>
  <c r="BG181" i="11"/>
  <c r="AK181" i="13" s="1"/>
  <c r="BG182" i="11"/>
  <c r="AK182" i="13" s="1"/>
  <c r="BL91" i="11"/>
  <c r="AP91" i="13" s="1"/>
  <c r="BL92" i="11"/>
  <c r="AP92" i="13" s="1"/>
  <c r="BL93" i="11"/>
  <c r="AP93" i="13" s="1"/>
  <c r="BL94" i="11"/>
  <c r="AP94" i="13" s="1"/>
  <c r="BL90" i="11"/>
  <c r="AP90" i="13" s="1"/>
  <c r="BL89" i="11"/>
  <c r="AP89" i="13" s="1"/>
  <c r="BD9" i="11"/>
  <c r="AH9" i="13" s="1"/>
  <c r="BD4" i="11"/>
  <c r="AH4" i="13" s="1"/>
  <c r="BD10" i="11"/>
  <c r="AH10" i="13" s="1"/>
  <c r="W41" i="8" s="1"/>
  <c r="BD5" i="11"/>
  <c r="AH5" i="13" s="1"/>
  <c r="BD11" i="11"/>
  <c r="AH11" i="13" s="1"/>
  <c r="BD6" i="11"/>
  <c r="AH6" i="13" s="1"/>
  <c r="BD7" i="11"/>
  <c r="AH7" i="13" s="1"/>
  <c r="W40" i="8" s="1"/>
  <c r="BD8" i="11"/>
  <c r="BD3" i="11"/>
  <c r="AH3" i="13" s="1"/>
  <c r="BD265" i="11"/>
  <c r="AH265" i="13" s="1"/>
  <c r="BD262" i="11"/>
  <c r="AH262" i="13" s="1"/>
  <c r="BD263" i="11"/>
  <c r="AH263" i="13" s="1"/>
  <c r="BD261" i="11"/>
  <c r="AH261" i="13" s="1"/>
  <c r="BD264" i="11"/>
  <c r="AH264" i="13" s="1"/>
  <c r="BD260" i="11"/>
  <c r="AH260" i="13" s="1"/>
  <c r="BD259" i="11"/>
  <c r="AH259" i="13" s="1"/>
  <c r="BE176" i="11"/>
  <c r="AI176" i="13" s="1"/>
  <c r="BE177" i="11"/>
  <c r="AI177" i="13" s="1"/>
  <c r="BE178" i="11"/>
  <c r="AI178" i="13" s="1"/>
  <c r="BE175" i="11"/>
  <c r="AI175" i="13" s="1"/>
  <c r="BH208" i="11"/>
  <c r="AL208" i="13" s="1"/>
  <c r="BH209" i="11"/>
  <c r="AL209" i="13" s="1"/>
  <c r="BI79" i="11"/>
  <c r="AM79" i="13" s="1"/>
  <c r="BI74" i="11"/>
  <c r="AM74" i="13" s="1"/>
  <c r="BI80" i="11"/>
  <c r="AM80" i="13" s="1"/>
  <c r="AB77" i="8" s="1"/>
  <c r="BI75" i="11"/>
  <c r="AM75" i="13" s="1"/>
  <c r="AB81" i="8" s="1"/>
  <c r="BI81" i="11"/>
  <c r="AM81" i="13" s="1"/>
  <c r="BI76" i="11"/>
  <c r="AM76" i="13" s="1"/>
  <c r="BI77" i="11"/>
  <c r="AM77" i="13" s="1"/>
  <c r="AB76" i="8" s="1"/>
  <c r="BI73" i="11"/>
  <c r="AM73" i="13" s="1"/>
  <c r="BI78" i="11"/>
  <c r="AM78" i="13" s="1"/>
  <c r="BI141" i="11"/>
  <c r="AM141" i="13" s="1"/>
  <c r="BI142" i="11"/>
  <c r="AM142" i="13" s="1"/>
  <c r="BI20" i="11"/>
  <c r="AM20" i="13" s="1"/>
  <c r="BI21" i="11"/>
  <c r="AM21" i="13" s="1"/>
  <c r="BI27" i="11"/>
  <c r="AM27" i="13" s="1"/>
  <c r="AB32" i="8" s="1"/>
  <c r="BI22" i="11"/>
  <c r="AM22" i="13" s="1"/>
  <c r="BI25" i="11"/>
  <c r="AM25" i="13" s="1"/>
  <c r="BI23" i="11"/>
  <c r="AM23" i="13" s="1"/>
  <c r="BI28" i="11"/>
  <c r="AM28" i="13" s="1"/>
  <c r="BI24" i="11"/>
  <c r="AM24" i="13" s="1"/>
  <c r="AB31" i="8" s="1"/>
  <c r="BI26" i="11"/>
  <c r="AM26" i="13" s="1"/>
  <c r="BN160" i="11"/>
  <c r="AR160" i="13" s="1"/>
  <c r="BN161" i="11"/>
  <c r="AR161" i="13" s="1"/>
  <c r="BF197" i="11"/>
  <c r="AJ197" i="13" s="1"/>
  <c r="BF198" i="11"/>
  <c r="AJ198" i="13" s="1"/>
  <c r="BJ11" i="11"/>
  <c r="AN11" i="13" s="1"/>
  <c r="BJ6" i="11"/>
  <c r="AN6" i="13" s="1"/>
  <c r="BJ7" i="11"/>
  <c r="AN7" i="13" s="1"/>
  <c r="AC40" i="8" s="1"/>
  <c r="BJ4" i="11"/>
  <c r="AN4" i="13" s="1"/>
  <c r="BJ8" i="11"/>
  <c r="BJ3" i="11"/>
  <c r="AN3" i="13" s="1"/>
  <c r="BJ9" i="11"/>
  <c r="AN9" i="13" s="1"/>
  <c r="BJ10" i="11"/>
  <c r="AN10" i="13" s="1"/>
  <c r="AC41" i="8" s="1"/>
  <c r="BJ5" i="11"/>
  <c r="AN5" i="13" s="1"/>
  <c r="BN172" i="11"/>
  <c r="AR172" i="13" s="1"/>
  <c r="BN174" i="11"/>
  <c r="AR174" i="13" s="1"/>
  <c r="BN173" i="11"/>
  <c r="AR173" i="13" s="1"/>
  <c r="BJ16" i="11"/>
  <c r="AN16" i="13" s="1"/>
  <c r="BJ17" i="11"/>
  <c r="AN17" i="13" s="1"/>
  <c r="BJ12" i="11"/>
  <c r="AN12" i="13" s="1"/>
  <c r="BJ18" i="11"/>
  <c r="AN18" i="13" s="1"/>
  <c r="AC94" i="8" s="1"/>
  <c r="BJ13" i="11"/>
  <c r="AN13" i="13" s="1"/>
  <c r="BJ19" i="11"/>
  <c r="AN19" i="13" s="1"/>
  <c r="BJ14" i="11"/>
  <c r="AN14" i="13" s="1"/>
  <c r="AC98" i="8" s="1"/>
  <c r="BJ15" i="11"/>
  <c r="AN15" i="13" s="1"/>
  <c r="BB87" i="11"/>
  <c r="AF87" i="13" s="1"/>
  <c r="BB82" i="11"/>
  <c r="AF82" i="13" s="1"/>
  <c r="BB88" i="11"/>
  <c r="AF88" i="13" s="1"/>
  <c r="BB83" i="11"/>
  <c r="AF83" i="13" s="1"/>
  <c r="BB84" i="11"/>
  <c r="AF84" i="13" s="1"/>
  <c r="BB85" i="11"/>
  <c r="AF85" i="13" s="1"/>
  <c r="BB86" i="11"/>
  <c r="AF86" i="13" s="1"/>
  <c r="BF202" i="11"/>
  <c r="AJ202" i="13" s="1"/>
  <c r="BF201" i="11"/>
  <c r="AJ201" i="13" s="1"/>
  <c r="BF200" i="11"/>
  <c r="AJ200" i="13" s="1"/>
  <c r="BB120" i="11"/>
  <c r="AF120" i="13" s="1"/>
  <c r="BB115" i="11"/>
  <c r="AF115" i="13" s="1"/>
  <c r="BB118" i="11"/>
  <c r="AF118" i="13" s="1"/>
  <c r="BB116" i="11"/>
  <c r="AF116" i="13" s="1"/>
  <c r="BB119" i="11"/>
  <c r="AF119" i="13" s="1"/>
  <c r="BB117" i="11"/>
  <c r="AF117" i="13" s="1"/>
  <c r="BK15" i="11"/>
  <c r="AO15" i="13" s="1"/>
  <c r="BK17" i="11"/>
  <c r="AO17" i="13" s="1"/>
  <c r="BK12" i="11"/>
  <c r="AO12" i="13" s="1"/>
  <c r="BK18" i="11"/>
  <c r="AO18" i="13" s="1"/>
  <c r="AD94" i="8" s="1"/>
  <c r="BK13" i="11"/>
  <c r="AO13" i="13" s="1"/>
  <c r="BK19" i="11"/>
  <c r="AO19" i="13" s="1"/>
  <c r="BK14" i="11"/>
  <c r="AO14" i="13" s="1"/>
  <c r="AD98" i="8" s="1"/>
  <c r="BK16" i="11"/>
  <c r="AO16" i="13" s="1"/>
  <c r="BC82" i="11"/>
  <c r="AG82" i="13" s="1"/>
  <c r="BC88" i="11"/>
  <c r="AG88" i="13" s="1"/>
  <c r="BC83" i="11"/>
  <c r="AG83" i="13" s="1"/>
  <c r="BC85" i="11"/>
  <c r="AG85" i="13" s="1"/>
  <c r="BC87" i="11"/>
  <c r="AG87" i="13" s="1"/>
  <c r="BC84" i="11"/>
  <c r="AG84" i="13" s="1"/>
  <c r="BC86" i="11"/>
  <c r="AG86" i="13" s="1"/>
  <c r="BG200" i="11"/>
  <c r="AK200" i="13" s="1"/>
  <c r="BG202" i="11"/>
  <c r="AK202" i="13" s="1"/>
  <c r="BG201" i="11"/>
  <c r="AK201" i="13" s="1"/>
  <c r="BC120" i="11"/>
  <c r="AG120" i="13" s="1"/>
  <c r="BC118" i="11"/>
  <c r="AG118" i="13" s="1"/>
  <c r="BC119" i="11"/>
  <c r="AG119" i="13" s="1"/>
  <c r="BC115" i="11"/>
  <c r="AG115" i="13" s="1"/>
  <c r="BC116" i="11"/>
  <c r="AG116" i="13" s="1"/>
  <c r="BC117" i="11"/>
  <c r="AG117" i="13" s="1"/>
  <c r="BL17" i="11"/>
  <c r="AP17" i="13" s="1"/>
  <c r="BL12" i="11"/>
  <c r="AP12" i="13" s="1"/>
  <c r="BL16" i="11"/>
  <c r="AP16" i="13" s="1"/>
  <c r="BL18" i="11"/>
  <c r="AP18" i="13" s="1"/>
  <c r="AE94" i="8" s="1"/>
  <c r="BL13" i="11"/>
  <c r="AP13" i="13" s="1"/>
  <c r="BL19" i="11"/>
  <c r="AP19" i="13" s="1"/>
  <c r="BL14" i="11"/>
  <c r="AP14" i="13" s="1"/>
  <c r="AE98" i="8" s="1"/>
  <c r="BL15" i="11"/>
  <c r="AP15" i="13" s="1"/>
  <c r="BD88" i="11"/>
  <c r="AH88" i="13" s="1"/>
  <c r="BD83" i="11"/>
  <c r="AH83" i="13" s="1"/>
  <c r="BD84" i="11"/>
  <c r="AH84" i="13" s="1"/>
  <c r="BD85" i="11"/>
  <c r="AH85" i="13" s="1"/>
  <c r="BD86" i="11"/>
  <c r="AH86" i="13" s="1"/>
  <c r="BD82" i="11"/>
  <c r="AH82" i="13" s="1"/>
  <c r="BD87" i="11"/>
  <c r="AH87" i="13" s="1"/>
  <c r="BH40" i="11"/>
  <c r="AL40" i="13" s="1"/>
  <c r="BH41" i="11"/>
  <c r="AL41" i="13" s="1"/>
  <c r="AA85" i="8" s="1"/>
  <c r="BH45" i="11"/>
  <c r="AL45" i="13" s="1"/>
  <c r="BH38" i="11"/>
  <c r="AL38" i="13" s="1"/>
  <c r="BH43" i="11"/>
  <c r="AL43" i="13" s="1"/>
  <c r="BH39" i="11"/>
  <c r="AL39" i="13" s="1"/>
  <c r="BH42" i="11"/>
  <c r="AL42" i="13" s="1"/>
  <c r="AA89" i="8" s="1"/>
  <c r="BH44" i="11"/>
  <c r="AL44" i="13" s="1"/>
  <c r="AA86" i="8" s="1"/>
  <c r="BI42" i="11"/>
  <c r="AM42" i="13" s="1"/>
  <c r="AB89" i="8" s="1"/>
  <c r="BI43" i="11"/>
  <c r="AM43" i="13" s="1"/>
  <c r="BI44" i="11"/>
  <c r="AM44" i="13" s="1"/>
  <c r="AB86" i="8" s="1"/>
  <c r="BI40" i="11"/>
  <c r="AM40" i="13" s="1"/>
  <c r="BI38" i="11"/>
  <c r="AM38" i="13" s="1"/>
  <c r="BI45" i="11"/>
  <c r="AM45" i="13" s="1"/>
  <c r="BI39" i="11"/>
  <c r="AM39" i="13" s="1"/>
  <c r="BI41" i="11"/>
  <c r="AM41" i="13" s="1"/>
  <c r="AB85" i="8" s="1"/>
  <c r="BJ41" i="11"/>
  <c r="AN41" i="13" s="1"/>
  <c r="AC85" i="8" s="1"/>
  <c r="BJ42" i="11"/>
  <c r="AN42" i="13" s="1"/>
  <c r="AC89" i="8" s="1"/>
  <c r="BJ38" i="11"/>
  <c r="AN38" i="13" s="1"/>
  <c r="BJ44" i="11"/>
  <c r="AN44" i="13" s="1"/>
  <c r="AC86" i="8" s="1"/>
  <c r="BJ39" i="11"/>
  <c r="AN39" i="13" s="1"/>
  <c r="BJ43" i="11"/>
  <c r="AN43" i="13" s="1"/>
  <c r="BJ40" i="11"/>
  <c r="AN40" i="13" s="1"/>
  <c r="BJ45" i="11"/>
  <c r="AN45" i="13" s="1"/>
  <c r="BB102" i="11"/>
  <c r="AF102" i="13" s="1"/>
  <c r="BB108" i="11"/>
  <c r="AF108" i="13" s="1"/>
  <c r="BB104" i="11"/>
  <c r="AF104" i="13" s="1"/>
  <c r="BB107" i="11"/>
  <c r="AF107" i="13" s="1"/>
  <c r="BB105" i="11"/>
  <c r="AF105" i="13" s="1"/>
  <c r="BB106" i="11"/>
  <c r="AF106" i="13" s="1"/>
  <c r="BB103" i="11"/>
  <c r="AF103" i="13" s="1"/>
  <c r="BM200" i="11"/>
  <c r="AQ200" i="13" s="1"/>
  <c r="BM201" i="11"/>
  <c r="AQ201" i="13" s="1"/>
  <c r="BM202" i="11"/>
  <c r="AQ202" i="13" s="1"/>
  <c r="BG185" i="11"/>
  <c r="AK185" i="13" s="1"/>
  <c r="BG186" i="11"/>
  <c r="AK186" i="13" s="1"/>
  <c r="BG184" i="11"/>
  <c r="AK184" i="13" s="1"/>
  <c r="BC72" i="11"/>
  <c r="AG72" i="13" s="1"/>
  <c r="BC68" i="11"/>
  <c r="AG68" i="13" s="1"/>
  <c r="V49" i="8" s="1"/>
  <c r="BC64" i="11"/>
  <c r="AG64" i="13" s="1"/>
  <c r="BC69" i="11"/>
  <c r="AG69" i="13" s="1"/>
  <c r="BC65" i="11"/>
  <c r="AG65" i="13" s="1"/>
  <c r="BC70" i="11"/>
  <c r="AG70" i="13" s="1"/>
  <c r="BC66" i="11"/>
  <c r="AG66" i="13" s="1"/>
  <c r="BC67" i="11"/>
  <c r="AG67" i="13" s="1"/>
  <c r="BC71" i="11"/>
  <c r="AG71" i="13" s="1"/>
  <c r="V50" i="8" s="1"/>
  <c r="BD162" i="11"/>
  <c r="AH162" i="13" s="1"/>
  <c r="BD163" i="11"/>
  <c r="AH163" i="13" s="1"/>
  <c r="BD164" i="11"/>
  <c r="AH164" i="13" s="1"/>
  <c r="BL227" i="11"/>
  <c r="AP227" i="13" s="1"/>
  <c r="BL232" i="11"/>
  <c r="AP232" i="13" s="1"/>
  <c r="BL230" i="11"/>
  <c r="AP230" i="13" s="1"/>
  <c r="BL228" i="11"/>
  <c r="AP228" i="13" s="1"/>
  <c r="BL226" i="11"/>
  <c r="AP226" i="13" s="1"/>
  <c r="BL229" i="11"/>
  <c r="AP229" i="13" s="1"/>
  <c r="BL231" i="11"/>
  <c r="AP231" i="13" s="1"/>
  <c r="BD99" i="11"/>
  <c r="AH99" i="13" s="1"/>
  <c r="BD101" i="11"/>
  <c r="AH101" i="13" s="1"/>
  <c r="BD97" i="11"/>
  <c r="AH97" i="13" s="1"/>
  <c r="BD95" i="11"/>
  <c r="AH95" i="13" s="1"/>
  <c r="BD100" i="11"/>
  <c r="AH100" i="13" s="1"/>
  <c r="BD98" i="11"/>
  <c r="AH98" i="13" s="1"/>
  <c r="BD96" i="11"/>
  <c r="AH96" i="13" s="1"/>
  <c r="BD174" i="11"/>
  <c r="AH174" i="13" s="1"/>
  <c r="BD172" i="11"/>
  <c r="AH172" i="13" s="1"/>
  <c r="BD173" i="11"/>
  <c r="AH173" i="13" s="1"/>
  <c r="BE181" i="11"/>
  <c r="AI181" i="13" s="1"/>
  <c r="BE182" i="11"/>
  <c r="AI182" i="13" s="1"/>
  <c r="BC142" i="11"/>
  <c r="AG142" i="13" s="1"/>
  <c r="BC141" i="11"/>
  <c r="AG141" i="13" s="1"/>
  <c r="BI115" i="11"/>
  <c r="AM115" i="13" s="1"/>
  <c r="BI116" i="11"/>
  <c r="AM116" i="13" s="1"/>
  <c r="BI117" i="11"/>
  <c r="AM117" i="13" s="1"/>
  <c r="BI119" i="11"/>
  <c r="AM119" i="13" s="1"/>
  <c r="BI120" i="11"/>
  <c r="AM120" i="13" s="1"/>
  <c r="BI118" i="11"/>
  <c r="AM118" i="13" s="1"/>
  <c r="BJ85" i="11"/>
  <c r="AN85" i="13" s="1"/>
  <c r="BJ86" i="11"/>
  <c r="AN86" i="13" s="1"/>
  <c r="BJ87" i="11"/>
  <c r="AN87" i="13" s="1"/>
  <c r="BJ82" i="11"/>
  <c r="AN82" i="13" s="1"/>
  <c r="BJ88" i="11"/>
  <c r="AN88" i="13" s="1"/>
  <c r="BJ84" i="11"/>
  <c r="AN84" i="13" s="1"/>
  <c r="BJ83" i="11"/>
  <c r="AN83" i="13" s="1"/>
  <c r="BJ163" i="11"/>
  <c r="AN163" i="13" s="1"/>
  <c r="BJ164" i="11"/>
  <c r="AN164" i="13" s="1"/>
  <c r="BJ162" i="11"/>
  <c r="AN162" i="13" s="1"/>
  <c r="BF78" i="11"/>
  <c r="AJ78" i="13" s="1"/>
  <c r="BF73" i="11"/>
  <c r="AJ73" i="13" s="1"/>
  <c r="BF79" i="11"/>
  <c r="AJ79" i="13" s="1"/>
  <c r="BF74" i="11"/>
  <c r="AJ74" i="13" s="1"/>
  <c r="BF80" i="11"/>
  <c r="AJ80" i="13" s="1"/>
  <c r="Y77" i="8" s="1"/>
  <c r="BF75" i="11"/>
  <c r="AJ75" i="13" s="1"/>
  <c r="Y81" i="8" s="1"/>
  <c r="BF81" i="11"/>
  <c r="AJ81" i="13" s="1"/>
  <c r="BF76" i="11"/>
  <c r="AJ76" i="13" s="1"/>
  <c r="BF77" i="11"/>
  <c r="AJ77" i="13" s="1"/>
  <c r="Y76" i="8" s="1"/>
  <c r="BG208" i="11"/>
  <c r="AK208" i="13" s="1"/>
  <c r="BG209" i="11"/>
  <c r="AK209" i="13" s="1"/>
  <c r="BK152" i="11"/>
  <c r="AO152" i="13" s="1"/>
  <c r="BK153" i="11"/>
  <c r="AO153" i="13" s="1"/>
  <c r="BG245" i="11"/>
  <c r="AK245" i="13" s="1"/>
  <c r="BG241" i="11"/>
  <c r="AK241" i="13" s="1"/>
  <c r="BG242" i="11"/>
  <c r="AK242" i="13" s="1"/>
  <c r="BG240" i="11"/>
  <c r="AK240" i="13" s="1"/>
  <c r="BG243" i="11"/>
  <c r="AK243" i="13" s="1"/>
  <c r="BG244" i="11"/>
  <c r="AK244" i="13" s="1"/>
  <c r="BL56" i="11"/>
  <c r="AP56" i="13" s="1"/>
  <c r="BL62" i="11"/>
  <c r="AP62" i="13" s="1"/>
  <c r="AE68" i="8" s="1"/>
  <c r="BL57" i="11"/>
  <c r="AP57" i="13" s="1"/>
  <c r="BL63" i="11"/>
  <c r="AP63" i="13" s="1"/>
  <c r="BL61" i="11"/>
  <c r="AP61" i="13" s="1"/>
  <c r="BL59" i="11"/>
  <c r="AP59" i="13" s="1"/>
  <c r="AE67" i="8" s="1"/>
  <c r="BL55" i="11"/>
  <c r="AP55" i="13" s="1"/>
  <c r="BL58" i="11"/>
  <c r="AP58" i="13" s="1"/>
  <c r="BL60" i="11"/>
  <c r="AP60" i="13" s="1"/>
  <c r="AA122" i="8"/>
  <c r="BD123" i="11"/>
  <c r="AH123" i="13" s="1"/>
  <c r="BD124" i="11"/>
  <c r="AH124" i="13" s="1"/>
  <c r="BD125" i="11"/>
  <c r="AH125" i="13" s="1"/>
  <c r="BD127" i="11"/>
  <c r="AH127" i="13" s="1"/>
  <c r="BD121" i="11"/>
  <c r="AH121" i="13" s="1"/>
  <c r="BD126" i="11"/>
  <c r="AH126" i="13" s="1"/>
  <c r="BD122" i="11"/>
  <c r="AH122" i="13" s="1"/>
  <c r="BG15" i="11"/>
  <c r="AK15" i="13" s="1"/>
  <c r="BG16" i="11"/>
  <c r="AK16" i="13" s="1"/>
  <c r="BG17" i="11"/>
  <c r="AK17" i="13" s="1"/>
  <c r="BG12" i="11"/>
  <c r="AK12" i="13" s="1"/>
  <c r="BG18" i="11"/>
  <c r="AK18" i="13" s="1"/>
  <c r="Z94" i="8" s="1"/>
  <c r="BG13" i="11"/>
  <c r="AK13" i="13" s="1"/>
  <c r="BG14" i="11"/>
  <c r="AK14" i="13" s="1"/>
  <c r="Z98" i="8" s="1"/>
  <c r="BG19" i="11"/>
  <c r="AK19" i="13" s="1"/>
  <c r="BL182" i="11"/>
  <c r="AP182" i="13" s="1"/>
  <c r="BL181" i="11"/>
  <c r="AP181" i="13" s="1"/>
  <c r="BI5" i="11"/>
  <c r="AM5" i="13" s="1"/>
  <c r="BI11" i="11"/>
  <c r="AM11" i="13" s="1"/>
  <c r="BI6" i="11"/>
  <c r="AM6" i="13" s="1"/>
  <c r="BI7" i="11"/>
  <c r="AM7" i="13" s="1"/>
  <c r="AB40" i="8" s="1"/>
  <c r="BI9" i="11"/>
  <c r="AM9" i="13" s="1"/>
  <c r="BI8" i="11"/>
  <c r="BI3" i="11"/>
  <c r="AM3" i="13" s="1"/>
  <c r="BI4" i="11"/>
  <c r="AM4" i="13" s="1"/>
  <c r="BI10" i="11"/>
  <c r="AM10" i="13" s="1"/>
  <c r="AB41" i="8" s="1"/>
  <c r="BC96" i="11"/>
  <c r="AG96" i="13" s="1"/>
  <c r="BC97" i="11"/>
  <c r="AG97" i="13" s="1"/>
  <c r="BC101" i="11"/>
  <c r="AG101" i="13" s="1"/>
  <c r="BC99" i="11"/>
  <c r="AG99" i="13" s="1"/>
  <c r="BC95" i="11"/>
  <c r="AG95" i="13" s="1"/>
  <c r="BC100" i="11"/>
  <c r="AG100" i="13" s="1"/>
  <c r="BC98" i="11"/>
  <c r="AG98" i="13" s="1"/>
  <c r="BL80" i="11"/>
  <c r="AP80" i="13" s="1"/>
  <c r="AE77" i="8" s="1"/>
  <c r="BL75" i="11"/>
  <c r="AP75" i="13" s="1"/>
  <c r="AE81" i="8" s="1"/>
  <c r="BL81" i="11"/>
  <c r="AP81" i="13" s="1"/>
  <c r="BL76" i="11"/>
  <c r="AP76" i="13" s="1"/>
  <c r="BL77" i="11"/>
  <c r="AP77" i="13" s="1"/>
  <c r="AE76" i="8" s="1"/>
  <c r="BL78" i="11"/>
  <c r="AP78" i="13" s="1"/>
  <c r="BL74" i="11"/>
  <c r="AP74" i="13" s="1"/>
  <c r="BL79" i="11"/>
  <c r="AP79" i="13" s="1"/>
  <c r="BL73" i="11"/>
  <c r="AP73" i="13" s="1"/>
  <c r="BD269" i="11"/>
  <c r="AH269" i="13" s="1"/>
  <c r="BD270" i="11"/>
  <c r="AH270" i="13" s="1"/>
  <c r="BD266" i="11"/>
  <c r="AH266" i="13" s="1"/>
  <c r="BD271" i="11"/>
  <c r="AH271" i="13" s="1"/>
  <c r="BD267" i="11"/>
  <c r="AH267" i="13" s="1"/>
  <c r="BD268" i="11"/>
  <c r="AH268" i="13" s="1"/>
  <c r="BE158" i="11"/>
  <c r="AI158" i="13" s="1"/>
  <c r="BE159" i="11"/>
  <c r="AI159" i="13" s="1"/>
  <c r="BE157" i="11"/>
  <c r="AI157" i="13" s="1"/>
  <c r="BI146" i="11"/>
  <c r="AM146" i="13" s="1"/>
  <c r="BI144" i="11"/>
  <c r="AM144" i="13" s="1"/>
  <c r="BI145" i="11"/>
  <c r="AM145" i="13" s="1"/>
  <c r="BE269" i="11"/>
  <c r="AI269" i="13" s="1"/>
  <c r="BE270" i="11"/>
  <c r="AI270" i="13" s="1"/>
  <c r="BE271" i="11"/>
  <c r="AI271" i="13" s="1"/>
  <c r="BE268" i="11"/>
  <c r="AI268" i="13" s="1"/>
  <c r="BE267" i="11"/>
  <c r="AI267" i="13" s="1"/>
  <c r="BE266" i="11"/>
  <c r="AI266" i="13" s="1"/>
  <c r="BF159" i="11"/>
  <c r="AJ159" i="13" s="1"/>
  <c r="BF158" i="11"/>
  <c r="AJ158" i="13" s="1"/>
  <c r="BF157" i="11"/>
  <c r="AJ157" i="13" s="1"/>
  <c r="BJ145" i="11"/>
  <c r="AN145" i="13" s="1"/>
  <c r="BJ144" i="11"/>
  <c r="AN144" i="13" s="1"/>
  <c r="BJ146" i="11"/>
  <c r="AN146" i="13" s="1"/>
  <c r="BF271" i="11"/>
  <c r="AJ271" i="13" s="1"/>
  <c r="BF268" i="11"/>
  <c r="AJ268" i="13" s="1"/>
  <c r="BF269" i="11"/>
  <c r="AJ269" i="13" s="1"/>
  <c r="BF266" i="11"/>
  <c r="AJ266" i="13" s="1"/>
  <c r="BF270" i="11"/>
  <c r="AJ270" i="13" s="1"/>
  <c r="BF267" i="11"/>
  <c r="AJ267" i="13" s="1"/>
  <c r="BB160" i="11"/>
  <c r="AF160" i="13" s="1"/>
  <c r="BB161" i="11"/>
  <c r="AF161" i="13" s="1"/>
  <c r="BG159" i="11"/>
  <c r="AK159" i="13" s="1"/>
  <c r="BG157" i="11"/>
  <c r="AK157" i="13" s="1"/>
  <c r="BG158" i="11"/>
  <c r="AK158" i="13" s="1"/>
  <c r="BC165" i="11"/>
  <c r="AG165" i="13" s="1"/>
  <c r="BC169" i="11"/>
  <c r="AG169" i="13" s="1"/>
  <c r="BC166" i="11"/>
  <c r="AG166" i="13" s="1"/>
  <c r="BC167" i="11"/>
  <c r="AG167" i="13" s="1"/>
  <c r="BC168" i="11"/>
  <c r="AG168" i="13" s="1"/>
  <c r="BC192" i="11"/>
  <c r="AG192" i="13" s="1"/>
  <c r="BC193" i="11"/>
  <c r="AG193" i="13" s="1"/>
  <c r="BD165" i="11"/>
  <c r="AH165" i="13" s="1"/>
  <c r="BD166" i="11"/>
  <c r="AH166" i="13" s="1"/>
  <c r="BD167" i="11"/>
  <c r="AH167" i="13" s="1"/>
  <c r="BD169" i="11"/>
  <c r="AH169" i="13" s="1"/>
  <c r="BD168" i="11"/>
  <c r="AH168" i="13" s="1"/>
  <c r="BD192" i="11"/>
  <c r="AH192" i="13" s="1"/>
  <c r="BD193" i="11"/>
  <c r="AH193" i="13" s="1"/>
  <c r="BE169" i="11"/>
  <c r="AI169" i="13" s="1"/>
  <c r="BE166" i="11"/>
  <c r="AI166" i="13" s="1"/>
  <c r="BE167" i="11"/>
  <c r="AI167" i="13" s="1"/>
  <c r="BE165" i="11"/>
  <c r="AI165" i="13" s="1"/>
  <c r="BE168" i="11"/>
  <c r="AI168" i="13" s="1"/>
  <c r="BK202" i="11"/>
  <c r="AO202" i="13" s="1"/>
  <c r="BK201" i="11"/>
  <c r="AO201" i="13" s="1"/>
  <c r="BK200" i="11"/>
  <c r="AO200" i="13" s="1"/>
  <c r="BL152" i="11"/>
  <c r="AP152" i="13" s="1"/>
  <c r="BL153" i="11"/>
  <c r="AP153" i="13" s="1"/>
  <c r="BL131" i="11"/>
  <c r="AP131" i="13" s="1"/>
  <c r="BL132" i="11"/>
  <c r="AP132" i="13" s="1"/>
  <c r="BL128" i="11"/>
  <c r="AP128" i="13" s="1"/>
  <c r="BL129" i="11"/>
  <c r="AP129" i="13" s="1"/>
  <c r="BL134" i="11"/>
  <c r="AP134" i="13" s="1"/>
  <c r="BL133" i="11"/>
  <c r="AP133" i="13" s="1"/>
  <c r="BL130" i="11"/>
  <c r="AP130" i="13" s="1"/>
  <c r="BG262" i="11"/>
  <c r="AK262" i="13" s="1"/>
  <c r="BG259" i="11"/>
  <c r="AK259" i="13" s="1"/>
  <c r="BG264" i="11"/>
  <c r="AK264" i="13" s="1"/>
  <c r="BG261" i="11"/>
  <c r="AK261" i="13" s="1"/>
  <c r="BG265" i="11"/>
  <c r="AK265" i="13" s="1"/>
  <c r="BG263" i="11"/>
  <c r="AK263" i="13" s="1"/>
  <c r="BG260" i="11"/>
  <c r="AK260" i="13" s="1"/>
  <c r="BN145" i="11"/>
  <c r="AR145" i="13" s="1"/>
  <c r="BN144" i="11"/>
  <c r="AR144" i="13" s="1"/>
  <c r="BN146" i="11"/>
  <c r="AR146" i="13" s="1"/>
  <c r="BI209" i="11"/>
  <c r="AM209" i="13" s="1"/>
  <c r="BI208" i="11"/>
  <c r="AM208" i="13" s="1"/>
  <c r="BK51" i="11"/>
  <c r="AO51" i="13" s="1"/>
  <c r="BK47" i="11"/>
  <c r="AO47" i="13" s="1"/>
  <c r="BK52" i="11"/>
  <c r="AO52" i="13" s="1"/>
  <c r="BK53" i="11"/>
  <c r="AO53" i="13" s="1"/>
  <c r="AD59" i="8" s="1"/>
  <c r="BK54" i="11"/>
  <c r="AO54" i="13" s="1"/>
  <c r="BK46" i="11"/>
  <c r="AO46" i="13" s="1"/>
  <c r="BK50" i="11"/>
  <c r="AO50" i="13" s="1"/>
  <c r="AD58" i="8" s="1"/>
  <c r="BK49" i="11"/>
  <c r="AO49" i="13" s="1"/>
  <c r="BK48" i="11"/>
  <c r="AO48" i="13" s="1"/>
  <c r="AD63" i="8" s="1"/>
  <c r="BG115" i="11"/>
  <c r="AK115" i="13" s="1"/>
  <c r="BG120" i="11"/>
  <c r="AK120" i="13" s="1"/>
  <c r="BG116" i="11"/>
  <c r="AK116" i="13" s="1"/>
  <c r="BG119" i="11"/>
  <c r="AK119" i="13" s="1"/>
  <c r="BG117" i="11"/>
  <c r="AK117" i="13" s="1"/>
  <c r="BG118" i="11"/>
  <c r="AK118" i="13" s="1"/>
  <c r="BH84" i="11"/>
  <c r="AL84" i="13" s="1"/>
  <c r="BH85" i="11"/>
  <c r="AL85" i="13" s="1"/>
  <c r="BH86" i="11"/>
  <c r="AL86" i="13" s="1"/>
  <c r="BH87" i="11"/>
  <c r="AL87" i="13" s="1"/>
  <c r="BH82" i="11"/>
  <c r="AL82" i="13" s="1"/>
  <c r="BH88" i="11"/>
  <c r="AL88" i="13" s="1"/>
  <c r="BH83" i="11"/>
  <c r="AL83" i="13" s="1"/>
  <c r="BE173" i="11"/>
  <c r="AI173" i="13" s="1"/>
  <c r="BE174" i="11"/>
  <c r="AI174" i="13" s="1"/>
  <c r="BE172" i="11"/>
  <c r="AI172" i="13" s="1"/>
  <c r="BF181" i="11"/>
  <c r="AJ181" i="13" s="1"/>
  <c r="BF182" i="11"/>
  <c r="AJ182" i="13" s="1"/>
  <c r="BC28" i="11"/>
  <c r="AG28" i="13" s="1"/>
  <c r="BC23" i="11"/>
  <c r="AG23" i="13" s="1"/>
  <c r="BC20" i="11"/>
  <c r="AG20" i="13" s="1"/>
  <c r="BC26" i="11"/>
  <c r="AG26" i="13" s="1"/>
  <c r="BC24" i="11"/>
  <c r="AG24" i="13" s="1"/>
  <c r="V31" i="8" s="1"/>
  <c r="BC21" i="11"/>
  <c r="AG21" i="13" s="1"/>
  <c r="BC27" i="11"/>
  <c r="AG27" i="13" s="1"/>
  <c r="V32" i="8" s="1"/>
  <c r="BC22" i="11"/>
  <c r="AG22" i="13" s="1"/>
  <c r="BC25" i="11"/>
  <c r="AG25" i="13" s="1"/>
  <c r="BL271" i="11"/>
  <c r="AP271" i="13" s="1"/>
  <c r="BL267" i="11"/>
  <c r="AP267" i="13" s="1"/>
  <c r="BL266" i="11"/>
  <c r="AP266" i="13" s="1"/>
  <c r="BL269" i="11"/>
  <c r="AP269" i="13" s="1"/>
  <c r="BL268" i="11"/>
  <c r="AP268" i="13" s="1"/>
  <c r="BL270" i="11"/>
  <c r="AP270" i="13" s="1"/>
  <c r="BH160" i="11"/>
  <c r="AL160" i="13" s="1"/>
  <c r="BH161" i="11"/>
  <c r="AL161" i="13" s="1"/>
  <c r="BM157" i="11"/>
  <c r="AQ157" i="13" s="1"/>
  <c r="BM158" i="11"/>
  <c r="AQ158" i="13" s="1"/>
  <c r="BM159" i="11"/>
  <c r="AQ159" i="13" s="1"/>
  <c r="BM101" i="11"/>
  <c r="AQ101" i="13" s="1"/>
  <c r="BM100" i="11"/>
  <c r="AQ100" i="13" s="1"/>
  <c r="BM98" i="11"/>
  <c r="AQ98" i="13" s="1"/>
  <c r="BM96" i="11"/>
  <c r="AQ96" i="13" s="1"/>
  <c r="BM99" i="11"/>
  <c r="AQ99" i="13" s="1"/>
  <c r="BM95" i="11"/>
  <c r="AQ95" i="13" s="1"/>
  <c r="BM97" i="11"/>
  <c r="AQ97" i="13" s="1"/>
  <c r="X122" i="8"/>
  <c r="BJ152" i="11"/>
  <c r="AN152" i="13" s="1"/>
  <c r="BJ153" i="11"/>
  <c r="AN153" i="13" s="1"/>
  <c r="BF242" i="11"/>
  <c r="AJ242" i="13" s="1"/>
  <c r="BF243" i="11"/>
  <c r="AJ243" i="13" s="1"/>
  <c r="BF240" i="11"/>
  <c r="AJ240" i="13" s="1"/>
  <c r="BF244" i="11"/>
  <c r="AJ244" i="13" s="1"/>
  <c r="BF245" i="11"/>
  <c r="AJ245" i="13" s="1"/>
  <c r="BF241" i="11"/>
  <c r="AJ241" i="13" s="1"/>
  <c r="BK61" i="11"/>
  <c r="AO61" i="13" s="1"/>
  <c r="BK56" i="11"/>
  <c r="AO56" i="13" s="1"/>
  <c r="BK62" i="11"/>
  <c r="AO62" i="13" s="1"/>
  <c r="AD68" i="8" s="1"/>
  <c r="BK57" i="11"/>
  <c r="AO57" i="13" s="1"/>
  <c r="BK58" i="11"/>
  <c r="AO58" i="13" s="1"/>
  <c r="BK59" i="11"/>
  <c r="AO59" i="13" s="1"/>
  <c r="AD67" i="8" s="1"/>
  <c r="BK63" i="11"/>
  <c r="AO63" i="13" s="1"/>
  <c r="BK55" i="11"/>
  <c r="AO55" i="13" s="1"/>
  <c r="BK60" i="11"/>
  <c r="AO60" i="13" s="1"/>
  <c r="BN71" i="11"/>
  <c r="AR71" i="13" s="1"/>
  <c r="AG50" i="8" s="1"/>
  <c r="BN67" i="11"/>
  <c r="AR67" i="13" s="1"/>
  <c r="BN72" i="11"/>
  <c r="AR72" i="13" s="1"/>
  <c r="BN68" i="11"/>
  <c r="AR68" i="13" s="1"/>
  <c r="AG49" i="8" s="1"/>
  <c r="BN64" i="11"/>
  <c r="AR64" i="13" s="1"/>
  <c r="BN69" i="11"/>
  <c r="AR69" i="13" s="1"/>
  <c r="BN65" i="11"/>
  <c r="AR65" i="13" s="1"/>
  <c r="BN70" i="11"/>
  <c r="AR70" i="13" s="1"/>
  <c r="BN66" i="11"/>
  <c r="AR66" i="13" s="1"/>
  <c r="BJ203" i="11"/>
  <c r="AN203" i="13" s="1"/>
  <c r="BJ204" i="11"/>
  <c r="AN204" i="13" s="1"/>
  <c r="BJ205" i="11"/>
  <c r="AN205" i="13" s="1"/>
  <c r="BB137" i="11"/>
  <c r="AF137" i="13" s="1"/>
  <c r="BB138" i="11"/>
  <c r="AF138" i="13" s="1"/>
  <c r="BB139" i="11"/>
  <c r="AF139" i="13" s="1"/>
  <c r="BB136" i="11"/>
  <c r="AF136" i="13" s="1"/>
  <c r="BB135" i="11"/>
  <c r="AF135" i="13" s="1"/>
  <c r="BB140" i="11"/>
  <c r="AF140" i="13" s="1"/>
  <c r="BG175" i="11"/>
  <c r="AK175" i="13" s="1"/>
  <c r="BG176" i="11"/>
  <c r="AK176" i="13" s="1"/>
  <c r="BG177" i="11"/>
  <c r="AK177" i="13" s="1"/>
  <c r="BG178" i="11"/>
  <c r="AK178" i="13" s="1"/>
  <c r="V123" i="8"/>
  <c r="BB157" i="11"/>
  <c r="AF157" i="13" s="1"/>
  <c r="BB158" i="11"/>
  <c r="AF158" i="13" s="1"/>
  <c r="BB159" i="11"/>
  <c r="AF159" i="13" s="1"/>
  <c r="BB97" i="11"/>
  <c r="AF97" i="13" s="1"/>
  <c r="BB95" i="11"/>
  <c r="AF95" i="13" s="1"/>
  <c r="BB100" i="11"/>
  <c r="AF100" i="13" s="1"/>
  <c r="BB99" i="11"/>
  <c r="AF99" i="13" s="1"/>
  <c r="BB98" i="11"/>
  <c r="AF98" i="13" s="1"/>
  <c r="BB96" i="11"/>
  <c r="AF96" i="13" s="1"/>
  <c r="BB101" i="11"/>
  <c r="AF101" i="13" s="1"/>
  <c r="BK74" i="11"/>
  <c r="AO74" i="13" s="1"/>
  <c r="BK80" i="11"/>
  <c r="AO80" i="13" s="1"/>
  <c r="AD77" i="8" s="1"/>
  <c r="BK75" i="11"/>
  <c r="AO75" i="13" s="1"/>
  <c r="AD81" i="8" s="1"/>
  <c r="BK81" i="11"/>
  <c r="AO81" i="13" s="1"/>
  <c r="BK77" i="11"/>
  <c r="AO77" i="13" s="1"/>
  <c r="AD76" i="8" s="1"/>
  <c r="BK79" i="11"/>
  <c r="AO79" i="13" s="1"/>
  <c r="BK78" i="11"/>
  <c r="AO78" i="13" s="1"/>
  <c r="BK73" i="11"/>
  <c r="AO73" i="13" s="1"/>
  <c r="BK76" i="11"/>
  <c r="AO76" i="13" s="1"/>
  <c r="BF186" i="11"/>
  <c r="AJ186" i="13" s="1"/>
  <c r="BF184" i="11"/>
  <c r="AJ184" i="13" s="1"/>
  <c r="BF185" i="11"/>
  <c r="AJ185" i="13" s="1"/>
  <c r="AD122" i="8"/>
  <c r="BG124" i="11"/>
  <c r="AK124" i="13" s="1"/>
  <c r="BG125" i="11"/>
  <c r="AK125" i="13" s="1"/>
  <c r="BG126" i="11"/>
  <c r="AK126" i="13" s="1"/>
  <c r="BG121" i="11"/>
  <c r="AK121" i="13" s="1"/>
  <c r="BG123" i="11"/>
  <c r="AK123" i="13" s="1"/>
  <c r="BG122" i="11"/>
  <c r="AK122" i="13" s="1"/>
  <c r="BG127" i="11"/>
  <c r="AK127" i="13" s="1"/>
  <c r="BC93" i="11"/>
  <c r="AG93" i="13" s="1"/>
  <c r="BC94" i="11"/>
  <c r="AG94" i="13" s="1"/>
  <c r="BC89" i="11"/>
  <c r="AG89" i="13" s="1"/>
  <c r="BC90" i="11"/>
  <c r="AG90" i="13" s="1"/>
  <c r="BC91" i="11"/>
  <c r="AG91" i="13" s="1"/>
  <c r="BC92" i="11"/>
  <c r="AG92" i="13" s="1"/>
  <c r="BH198" i="11"/>
  <c r="AL198" i="13" s="1"/>
  <c r="BH197" i="11"/>
  <c r="AL197" i="13" s="1"/>
  <c r="BL21" i="11"/>
  <c r="AP21" i="13" s="1"/>
  <c r="BL26" i="11"/>
  <c r="AP26" i="13" s="1"/>
  <c r="BL24" i="11"/>
  <c r="AP24" i="13" s="1"/>
  <c r="AE31" i="8" s="1"/>
  <c r="BL20" i="11"/>
  <c r="AP20" i="13" s="1"/>
  <c r="BL27" i="11"/>
  <c r="AP27" i="13" s="1"/>
  <c r="AE32" i="8" s="1"/>
  <c r="BL22" i="11"/>
  <c r="AP22" i="13" s="1"/>
  <c r="BL23" i="11"/>
  <c r="AP23" i="13" s="1"/>
  <c r="BL25" i="11"/>
  <c r="AP25" i="13" s="1"/>
  <c r="BL28" i="11"/>
  <c r="AP28" i="13" s="1"/>
  <c r="BD93" i="11"/>
  <c r="AH93" i="13" s="1"/>
  <c r="BD94" i="11"/>
  <c r="AH94" i="13" s="1"/>
  <c r="BD89" i="11"/>
  <c r="AH89" i="13" s="1"/>
  <c r="BD90" i="11"/>
  <c r="AH90" i="13" s="1"/>
  <c r="BD91" i="11"/>
  <c r="AH91" i="13" s="1"/>
  <c r="BD92" i="11"/>
  <c r="AH92" i="13" s="1"/>
  <c r="BI197" i="11"/>
  <c r="AM197" i="13" s="1"/>
  <c r="BI198" i="11"/>
  <c r="AM198" i="13" s="1"/>
  <c r="BM26" i="11"/>
  <c r="AQ26" i="13" s="1"/>
  <c r="BM24" i="11"/>
  <c r="AQ24" i="13" s="1"/>
  <c r="AF31" i="8" s="1"/>
  <c r="BM28" i="11"/>
  <c r="AQ28" i="13" s="1"/>
  <c r="BM20" i="11"/>
  <c r="AQ20" i="13" s="1"/>
  <c r="BM22" i="11"/>
  <c r="AQ22" i="13" s="1"/>
  <c r="BM25" i="11"/>
  <c r="AQ25" i="13" s="1"/>
  <c r="BM23" i="11"/>
  <c r="AQ23" i="13" s="1"/>
  <c r="BM27" i="11"/>
  <c r="AQ27" i="13" s="1"/>
  <c r="AF32" i="8" s="1"/>
  <c r="BM21" i="11"/>
  <c r="AQ21" i="13" s="1"/>
  <c r="BE94" i="11"/>
  <c r="AI94" i="13" s="1"/>
  <c r="BE89" i="11"/>
  <c r="AI89" i="13" s="1"/>
  <c r="BE90" i="11"/>
  <c r="AI90" i="13" s="1"/>
  <c r="BE91" i="11"/>
  <c r="AI91" i="13" s="1"/>
  <c r="BE93" i="11"/>
  <c r="AI93" i="13" s="1"/>
  <c r="BE92" i="11"/>
  <c r="AI92" i="13" s="1"/>
  <c r="BJ197" i="11"/>
  <c r="AN197" i="13" s="1"/>
  <c r="BJ198" i="11"/>
  <c r="AN198" i="13" s="1"/>
  <c r="BN171" i="11"/>
  <c r="AR171" i="13" s="1"/>
  <c r="BN170" i="11"/>
  <c r="AR170" i="13" s="1"/>
  <c r="BF206" i="11"/>
  <c r="AJ206" i="13" s="1"/>
  <c r="BF207" i="11"/>
  <c r="AJ207" i="13" s="1"/>
  <c r="BB109" i="11"/>
  <c r="AF109" i="13" s="1"/>
  <c r="BB114" i="11"/>
  <c r="AF114" i="13" s="1"/>
  <c r="BB112" i="11"/>
  <c r="AF112" i="13" s="1"/>
  <c r="BB110" i="11"/>
  <c r="AF110" i="13" s="1"/>
  <c r="BB113" i="11"/>
  <c r="AF113" i="13" s="1"/>
  <c r="BB111" i="11"/>
  <c r="AF111" i="13" s="1"/>
  <c r="BG206" i="11"/>
  <c r="AK206" i="13" s="1"/>
  <c r="BG207" i="11"/>
  <c r="AK207" i="13" s="1"/>
  <c r="BC113" i="11"/>
  <c r="AG113" i="13" s="1"/>
  <c r="BC114" i="11"/>
  <c r="AG114" i="13" s="1"/>
  <c r="BC110" i="11"/>
  <c r="AG110" i="13" s="1"/>
  <c r="BC112" i="11"/>
  <c r="AG112" i="13" s="1"/>
  <c r="BC109" i="11"/>
  <c r="AG109" i="13" s="1"/>
  <c r="BC111" i="11"/>
  <c r="AG111" i="13" s="1"/>
  <c r="BK21" i="11"/>
  <c r="AO21" i="13" s="1"/>
  <c r="BK24" i="11"/>
  <c r="AO24" i="13" s="1"/>
  <c r="AD31" i="8" s="1"/>
  <c r="BK27" i="11"/>
  <c r="AO27" i="13" s="1"/>
  <c r="AD32" i="8" s="1"/>
  <c r="BK22" i="11"/>
  <c r="AO22" i="13" s="1"/>
  <c r="BK28" i="11"/>
  <c r="AO28" i="13" s="1"/>
  <c r="BK25" i="11"/>
  <c r="AO25" i="13" s="1"/>
  <c r="BK23" i="11"/>
  <c r="AO23" i="13" s="1"/>
  <c r="BK20" i="11"/>
  <c r="AO20" i="13" s="1"/>
  <c r="BK26" i="11"/>
  <c r="AO26" i="13" s="1"/>
  <c r="BH134" i="11"/>
  <c r="AL134" i="13" s="1"/>
  <c r="BH130" i="11"/>
  <c r="AL130" i="13" s="1"/>
  <c r="BH131" i="11"/>
  <c r="AL131" i="13" s="1"/>
  <c r="BH132" i="11"/>
  <c r="AL132" i="13" s="1"/>
  <c r="BH129" i="11"/>
  <c r="AL129" i="13" s="1"/>
  <c r="BH128" i="11"/>
  <c r="AL128" i="13" s="1"/>
  <c r="BH133" i="11"/>
  <c r="AL133" i="13" s="1"/>
  <c r="BG270" i="11"/>
  <c r="AK270" i="13" s="1"/>
  <c r="BG266" i="11"/>
  <c r="AK266" i="13" s="1"/>
  <c r="BG267" i="11"/>
  <c r="AK267" i="13" s="1"/>
  <c r="BG268" i="11"/>
  <c r="AK268" i="13" s="1"/>
  <c r="BG269" i="11"/>
  <c r="AK269" i="13" s="1"/>
  <c r="BG271" i="11"/>
  <c r="AK271" i="13" s="1"/>
  <c r="BJ70" i="11"/>
  <c r="AN70" i="13" s="1"/>
  <c r="BJ66" i="11"/>
  <c r="AN66" i="13" s="1"/>
  <c r="BJ71" i="11"/>
  <c r="AN71" i="13" s="1"/>
  <c r="AC50" i="8" s="1"/>
  <c r="BJ67" i="11"/>
  <c r="AN67" i="13" s="1"/>
  <c r="BJ72" i="11"/>
  <c r="AN72" i="13" s="1"/>
  <c r="BJ68" i="11"/>
  <c r="AN68" i="13" s="1"/>
  <c r="AC49" i="8" s="1"/>
  <c r="BJ64" i="11"/>
  <c r="AN64" i="13" s="1"/>
  <c r="BJ69" i="11"/>
  <c r="AN69" i="13" s="1"/>
  <c r="BJ65" i="11"/>
  <c r="AN65" i="13" s="1"/>
  <c r="BM163" i="11"/>
  <c r="AQ163" i="13" s="1"/>
  <c r="BM164" i="11"/>
  <c r="AQ164" i="13" s="1"/>
  <c r="BM162" i="11"/>
  <c r="AQ162" i="13" s="1"/>
  <c r="BI138" i="11"/>
  <c r="AM138" i="13" s="1"/>
  <c r="BI139" i="11"/>
  <c r="AM139" i="13" s="1"/>
  <c r="BI140" i="11"/>
  <c r="AM140" i="13" s="1"/>
  <c r="BI135" i="11"/>
  <c r="AM135" i="13" s="1"/>
  <c r="BI136" i="11"/>
  <c r="AM136" i="13" s="1"/>
  <c r="BI137" i="11"/>
  <c r="AM137" i="13" s="1"/>
  <c r="BJ266" i="11"/>
  <c r="AN266" i="13" s="1"/>
  <c r="BJ271" i="11"/>
  <c r="AN271" i="13" s="1"/>
  <c r="BJ268" i="11"/>
  <c r="AN268" i="13" s="1"/>
  <c r="BJ269" i="11"/>
  <c r="AN269" i="13" s="1"/>
  <c r="BJ270" i="11"/>
  <c r="AN270" i="13" s="1"/>
  <c r="BJ267" i="11"/>
  <c r="AN267" i="13" s="1"/>
  <c r="BF160" i="11"/>
  <c r="AJ160" i="13" s="1"/>
  <c r="BF161" i="11"/>
  <c r="AJ161" i="13" s="1"/>
  <c r="BK157" i="11"/>
  <c r="AO157" i="13" s="1"/>
  <c r="BK158" i="11"/>
  <c r="AO158" i="13" s="1"/>
  <c r="BK159" i="11"/>
  <c r="AO159" i="13" s="1"/>
  <c r="BH120" i="11"/>
  <c r="AL120" i="13" s="1"/>
  <c r="BH119" i="11"/>
  <c r="AL119" i="13" s="1"/>
  <c r="BH117" i="11"/>
  <c r="AL117" i="13" s="1"/>
  <c r="BH115" i="11"/>
  <c r="AL115" i="13" s="1"/>
  <c r="BH118" i="11"/>
  <c r="AL118" i="13" s="1"/>
  <c r="BH116" i="11"/>
  <c r="AL116" i="13" s="1"/>
  <c r="BI84" i="11"/>
  <c r="AM84" i="13" s="1"/>
  <c r="BI85" i="11"/>
  <c r="AM85" i="13" s="1"/>
  <c r="BI87" i="11"/>
  <c r="AM87" i="13" s="1"/>
  <c r="BI82" i="11"/>
  <c r="AM82" i="13" s="1"/>
  <c r="BI88" i="11"/>
  <c r="AM88" i="13" s="1"/>
  <c r="BI83" i="11"/>
  <c r="AM83" i="13" s="1"/>
  <c r="BI86" i="11"/>
  <c r="AM86" i="13" s="1"/>
  <c r="BK90" i="11"/>
  <c r="AO90" i="13" s="1"/>
  <c r="BK91" i="11"/>
  <c r="AO91" i="13" s="1"/>
  <c r="BK92" i="11"/>
  <c r="AO92" i="13" s="1"/>
  <c r="BK93" i="11"/>
  <c r="AO93" i="13" s="1"/>
  <c r="BK89" i="11"/>
  <c r="AO89" i="13" s="1"/>
  <c r="BK94" i="11"/>
  <c r="AO94" i="13" s="1"/>
  <c r="BC3" i="11"/>
  <c r="AG3" i="13" s="1"/>
  <c r="BC9" i="11"/>
  <c r="AG9" i="13" s="1"/>
  <c r="BC4" i="11"/>
  <c r="AG4" i="13" s="1"/>
  <c r="BC10" i="11"/>
  <c r="AG10" i="13" s="1"/>
  <c r="V41" i="8" s="1"/>
  <c r="BC5" i="11"/>
  <c r="AG5" i="13" s="1"/>
  <c r="BC11" i="11"/>
  <c r="AG11" i="13" s="1"/>
  <c r="BC6" i="11"/>
  <c r="AG6" i="13" s="1"/>
  <c r="BC7" i="11"/>
  <c r="AG7" i="13" s="1"/>
  <c r="V40" i="8" s="1"/>
  <c r="BC8" i="11"/>
  <c r="BC265" i="11"/>
  <c r="AG265" i="13" s="1"/>
  <c r="BC262" i="11"/>
  <c r="AG262" i="13" s="1"/>
  <c r="BC260" i="11"/>
  <c r="AG260" i="13" s="1"/>
  <c r="BC264" i="11"/>
  <c r="AG264" i="13" s="1"/>
  <c r="BC261" i="11"/>
  <c r="AG261" i="13" s="1"/>
  <c r="BC263" i="11"/>
  <c r="AG263" i="13" s="1"/>
  <c r="BC259" i="11"/>
  <c r="AG259" i="13" s="1"/>
  <c r="BD178" i="11"/>
  <c r="AH178" i="13" s="1"/>
  <c r="BD175" i="11"/>
  <c r="AH175" i="13" s="1"/>
  <c r="BD176" i="11"/>
  <c r="AH176" i="13" s="1"/>
  <c r="BD177" i="11"/>
  <c r="AH177" i="13" s="1"/>
  <c r="BM70" i="11"/>
  <c r="AQ70" i="13" s="1"/>
  <c r="BM66" i="11"/>
  <c r="AQ66" i="13" s="1"/>
  <c r="BM71" i="11"/>
  <c r="AQ71" i="13" s="1"/>
  <c r="AF50" i="8" s="1"/>
  <c r="BM67" i="11"/>
  <c r="AQ67" i="13" s="1"/>
  <c r="BM72" i="11"/>
  <c r="AQ72" i="13" s="1"/>
  <c r="BM68" i="11"/>
  <c r="AQ68" i="13" s="1"/>
  <c r="AF49" i="8" s="1"/>
  <c r="BM64" i="11"/>
  <c r="AQ64" i="13" s="1"/>
  <c r="BM65" i="11"/>
  <c r="AQ65" i="13" s="1"/>
  <c r="BM69" i="11"/>
  <c r="AQ69" i="13" s="1"/>
  <c r="BI204" i="11"/>
  <c r="AM204" i="13" s="1"/>
  <c r="BI205" i="11"/>
  <c r="AM205" i="13" s="1"/>
  <c r="BI203" i="11"/>
  <c r="AM203" i="13" s="1"/>
  <c r="BM147" i="11"/>
  <c r="AQ147" i="13" s="1"/>
  <c r="BM148" i="11"/>
  <c r="AQ148" i="13" s="1"/>
  <c r="BM149" i="11"/>
  <c r="AQ149" i="13" s="1"/>
  <c r="BM161" i="11"/>
  <c r="AQ161" i="13" s="1"/>
  <c r="BM160" i="11"/>
  <c r="AQ160" i="13" s="1"/>
  <c r="BE198" i="11"/>
  <c r="AI198" i="13" s="1"/>
  <c r="BE197" i="11"/>
  <c r="AI197" i="13" s="1"/>
  <c r="BE184" i="11"/>
  <c r="AI184" i="13" s="1"/>
  <c r="BE185" i="11"/>
  <c r="AI185" i="13" s="1"/>
  <c r="BE186" i="11"/>
  <c r="AI186" i="13" s="1"/>
  <c r="AC122" i="8"/>
  <c r="BF124" i="11"/>
  <c r="AJ124" i="13" s="1"/>
  <c r="BF125" i="11"/>
  <c r="AJ125" i="13" s="1"/>
  <c r="BF126" i="11"/>
  <c r="AJ126" i="13" s="1"/>
  <c r="BF121" i="11"/>
  <c r="AJ121" i="13" s="1"/>
  <c r="BF123" i="11"/>
  <c r="AJ123" i="13" s="1"/>
  <c r="BF122" i="11"/>
  <c r="AJ122" i="13" s="1"/>
  <c r="BF127" i="11"/>
  <c r="AJ127" i="13" s="1"/>
  <c r="BI259" i="11"/>
  <c r="AM259" i="13" s="1"/>
  <c r="BI263" i="11"/>
  <c r="AM263" i="13" s="1"/>
  <c r="BI261" i="11"/>
  <c r="AM261" i="13" s="1"/>
  <c r="BI265" i="11"/>
  <c r="AM265" i="13" s="1"/>
  <c r="BI262" i="11"/>
  <c r="AM262" i="13" s="1"/>
  <c r="BI264" i="11"/>
  <c r="AM264" i="13" s="1"/>
  <c r="BI260" i="11"/>
  <c r="AM260" i="13" s="1"/>
  <c r="BE138" i="11"/>
  <c r="AI138" i="13" s="1"/>
  <c r="BE139" i="11"/>
  <c r="AI139" i="13" s="1"/>
  <c r="BE140" i="11"/>
  <c r="AI140" i="13" s="1"/>
  <c r="BE135" i="11"/>
  <c r="AI135" i="13" s="1"/>
  <c r="BE137" i="11"/>
  <c r="AI137" i="13" s="1"/>
  <c r="BE136" i="11"/>
  <c r="AI136" i="13" s="1"/>
  <c r="BJ176" i="11"/>
  <c r="AN176" i="13" s="1"/>
  <c r="BJ177" i="11"/>
  <c r="AN177" i="13" s="1"/>
  <c r="BJ178" i="11"/>
  <c r="AN178" i="13" s="1"/>
  <c r="BJ175" i="11"/>
  <c r="AN175" i="13" s="1"/>
  <c r="Y123" i="8"/>
  <c r="BK11" i="11"/>
  <c r="AO11" i="13" s="1"/>
  <c r="BK6" i="11"/>
  <c r="AO6" i="13" s="1"/>
  <c r="BK7" i="11"/>
  <c r="AO7" i="13" s="1"/>
  <c r="AD40" i="8" s="1"/>
  <c r="BK8" i="11"/>
  <c r="BK3" i="11"/>
  <c r="AO3" i="13" s="1"/>
  <c r="BK9" i="11"/>
  <c r="AO9" i="13" s="1"/>
  <c r="BK4" i="11"/>
  <c r="AO4" i="13" s="1"/>
  <c r="BK10" i="11"/>
  <c r="AO10" i="13" s="1"/>
  <c r="AD41" i="8" s="1"/>
  <c r="BK5" i="11"/>
  <c r="AO5" i="13" s="1"/>
  <c r="BB162" i="11"/>
  <c r="AF162" i="13" s="1"/>
  <c r="BB163" i="11"/>
  <c r="AF163" i="13" s="1"/>
  <c r="BB164" i="11"/>
  <c r="AF164" i="13" s="1"/>
  <c r="BL6" i="11"/>
  <c r="AP6" i="13" s="1"/>
  <c r="BL10" i="11"/>
  <c r="AP10" i="13" s="1"/>
  <c r="AE41" i="8" s="1"/>
  <c r="BL7" i="11"/>
  <c r="AP7" i="13" s="1"/>
  <c r="AE40" i="8" s="1"/>
  <c r="BL8" i="11"/>
  <c r="BL3" i="11"/>
  <c r="AP3" i="13" s="1"/>
  <c r="BL9" i="11"/>
  <c r="AP9" i="13" s="1"/>
  <c r="BL4" i="11"/>
  <c r="AP4" i="13" s="1"/>
  <c r="BL5" i="11"/>
  <c r="AP5" i="13" s="1"/>
  <c r="BL11" i="11"/>
  <c r="AP11" i="13" s="1"/>
  <c r="BC162" i="11"/>
  <c r="AG162" i="13" s="1"/>
  <c r="BC163" i="11"/>
  <c r="AG163" i="13" s="1"/>
  <c r="BC164" i="11"/>
  <c r="AG164" i="13" s="1"/>
  <c r="BM7" i="11"/>
  <c r="AQ7" i="13" s="1"/>
  <c r="AF40" i="8" s="1"/>
  <c r="BM8" i="11"/>
  <c r="BM3" i="11"/>
  <c r="AQ3" i="13" s="1"/>
  <c r="BM9" i="11"/>
  <c r="AQ9" i="13" s="1"/>
  <c r="BM11" i="11"/>
  <c r="AQ11" i="13" s="1"/>
  <c r="BM4" i="11"/>
  <c r="AQ4" i="13" s="1"/>
  <c r="BM10" i="11"/>
  <c r="AQ10" i="13" s="1"/>
  <c r="AF41" i="8" s="1"/>
  <c r="BM6" i="11"/>
  <c r="AQ6" i="13" s="1"/>
  <c r="BM5" i="11"/>
  <c r="AQ5" i="13" s="1"/>
  <c r="BD187" i="11"/>
  <c r="AH187" i="13" s="1"/>
  <c r="BD189" i="11"/>
  <c r="AH189" i="13" s="1"/>
  <c r="BD188" i="11"/>
  <c r="AH188" i="13" s="1"/>
  <c r="BI34" i="11"/>
  <c r="AM34" i="13" s="1"/>
  <c r="BI29" i="11"/>
  <c r="AM29" i="13" s="1"/>
  <c r="BI35" i="11"/>
  <c r="AM35" i="13" s="1"/>
  <c r="BI30" i="11"/>
  <c r="AM30" i="13" s="1"/>
  <c r="BI36" i="11"/>
  <c r="AM36" i="13" s="1"/>
  <c r="AB103" i="8" s="1"/>
  <c r="BI31" i="11"/>
  <c r="AM31" i="13" s="1"/>
  <c r="BI37" i="11"/>
  <c r="AM37" i="13" s="1"/>
  <c r="BI32" i="11"/>
  <c r="AM32" i="13" s="1"/>
  <c r="BI33" i="11"/>
  <c r="AM33" i="13" s="1"/>
  <c r="AB102" i="8" s="1"/>
  <c r="BI150" i="11"/>
  <c r="AM150" i="13" s="1"/>
  <c r="BI151" i="11"/>
  <c r="AM151" i="13" s="1"/>
  <c r="BE189" i="11"/>
  <c r="AI189" i="13" s="1"/>
  <c r="BE187" i="11"/>
  <c r="AI187" i="13" s="1"/>
  <c r="BE188" i="11"/>
  <c r="AI188" i="13" s="1"/>
  <c r="BJ37" i="11"/>
  <c r="AN37" i="13" s="1"/>
  <c r="BJ34" i="11"/>
  <c r="AN34" i="13" s="1"/>
  <c r="BJ29" i="11"/>
  <c r="AN29" i="13" s="1"/>
  <c r="BJ35" i="11"/>
  <c r="AN35" i="13" s="1"/>
  <c r="BJ30" i="11"/>
  <c r="AN30" i="13" s="1"/>
  <c r="BJ36" i="11"/>
  <c r="AN36" i="13" s="1"/>
  <c r="AC103" i="8" s="1"/>
  <c r="BJ31" i="11"/>
  <c r="AN31" i="13" s="1"/>
  <c r="BJ32" i="11"/>
  <c r="AN32" i="13" s="1"/>
  <c r="BJ33" i="11"/>
  <c r="AN33" i="13" s="1"/>
  <c r="AC102" i="8" s="1"/>
  <c r="BJ151" i="11"/>
  <c r="AN151" i="13" s="1"/>
  <c r="BJ150" i="11"/>
  <c r="AN150" i="13" s="1"/>
  <c r="BF187" i="11"/>
  <c r="AJ187" i="13" s="1"/>
  <c r="BF189" i="11"/>
  <c r="AJ189" i="13" s="1"/>
  <c r="BF188" i="11"/>
  <c r="AJ188" i="13" s="1"/>
  <c r="BK29" i="11"/>
  <c r="AO29" i="13" s="1"/>
  <c r="BK35" i="11"/>
  <c r="AO35" i="13" s="1"/>
  <c r="BK30" i="11"/>
  <c r="AO30" i="13" s="1"/>
  <c r="BK36" i="11"/>
  <c r="AO36" i="13" s="1"/>
  <c r="AD103" i="8" s="1"/>
  <c r="BK31" i="11"/>
  <c r="AO31" i="13" s="1"/>
  <c r="BK32" i="11"/>
  <c r="AO32" i="13" s="1"/>
  <c r="BK37" i="11"/>
  <c r="AO37" i="13" s="1"/>
  <c r="BK34" i="11"/>
  <c r="AO34" i="13" s="1"/>
  <c r="BK33" i="11"/>
  <c r="AO33" i="13" s="1"/>
  <c r="AD102" i="8" s="1"/>
  <c r="BC184" i="11"/>
  <c r="AG184" i="13" s="1"/>
  <c r="BC185" i="11"/>
  <c r="AG185" i="13" s="1"/>
  <c r="BC186" i="11"/>
  <c r="AG186" i="13" s="1"/>
  <c r="BD119" i="11"/>
  <c r="AH119" i="13" s="1"/>
  <c r="BD115" i="11"/>
  <c r="AH115" i="13" s="1"/>
  <c r="BD117" i="11"/>
  <c r="AH117" i="13" s="1"/>
  <c r="BD118" i="11"/>
  <c r="AH118" i="13" s="1"/>
  <c r="BD120" i="11"/>
  <c r="AH120" i="13" s="1"/>
  <c r="BD116" i="11"/>
  <c r="AH116" i="13" s="1"/>
  <c r="BE228" i="11"/>
  <c r="AI228" i="13" s="1"/>
  <c r="BE226" i="11"/>
  <c r="AI226" i="13" s="1"/>
  <c r="BE231" i="11"/>
  <c r="AI231" i="13" s="1"/>
  <c r="BE229" i="11"/>
  <c r="AI229" i="13" s="1"/>
  <c r="BE232" i="11"/>
  <c r="AI232" i="13" s="1"/>
  <c r="BE230" i="11"/>
  <c r="AI230" i="13" s="1"/>
  <c r="BE227" i="11"/>
  <c r="AI227" i="13" s="1"/>
  <c r="BL192" i="11"/>
  <c r="AP192" i="13" s="1"/>
  <c r="BL193" i="11"/>
  <c r="AP193" i="13" s="1"/>
  <c r="BC208" i="11"/>
  <c r="AG208" i="13" s="1"/>
  <c r="BC209" i="11"/>
  <c r="AG209" i="13" s="1"/>
  <c r="BL151" i="11"/>
  <c r="AP151" i="13" s="1"/>
  <c r="BL150" i="11"/>
  <c r="AP150" i="13" s="1"/>
  <c r="BH200" i="11"/>
  <c r="AL200" i="13" s="1"/>
  <c r="BH202" i="11"/>
  <c r="AL202" i="13" s="1"/>
  <c r="BH201" i="11"/>
  <c r="AL201" i="13" s="1"/>
  <c r="BI90" i="11"/>
  <c r="AM90" i="13" s="1"/>
  <c r="BI91" i="11"/>
  <c r="AM91" i="13" s="1"/>
  <c r="BI92" i="11"/>
  <c r="AM92" i="13" s="1"/>
  <c r="BI93" i="11"/>
  <c r="AM93" i="13" s="1"/>
  <c r="BI89" i="11"/>
  <c r="AM89" i="13" s="1"/>
  <c r="BI94" i="11"/>
  <c r="AM94" i="13" s="1"/>
  <c r="BN197" i="11"/>
  <c r="AR197" i="13" s="1"/>
  <c r="BN198" i="11"/>
  <c r="AR198" i="13" s="1"/>
  <c r="BK266" i="11"/>
  <c r="AO266" i="13" s="1"/>
  <c r="BK271" i="11"/>
  <c r="AO271" i="13" s="1"/>
  <c r="BK267" i="11"/>
  <c r="AO267" i="13" s="1"/>
  <c r="BK268" i="11"/>
  <c r="AO268" i="13" s="1"/>
  <c r="BK269" i="11"/>
  <c r="AO269" i="13" s="1"/>
  <c r="BK270" i="11"/>
  <c r="AO270" i="13" s="1"/>
  <c r="BG160" i="11"/>
  <c r="AK160" i="13" s="1"/>
  <c r="BG161" i="11"/>
  <c r="AK161" i="13" s="1"/>
  <c r="BL157" i="11"/>
  <c r="AP157" i="13" s="1"/>
  <c r="BL158" i="11"/>
  <c r="AP158" i="13" s="1"/>
  <c r="BL159" i="11"/>
  <c r="AP159" i="13" s="1"/>
  <c r="BI162" i="11"/>
  <c r="AM162" i="13" s="1"/>
  <c r="BI163" i="11"/>
  <c r="AM163" i="13" s="1"/>
  <c r="BI164" i="11"/>
  <c r="AM164" i="13" s="1"/>
  <c r="BE78" i="11"/>
  <c r="AI78" i="13" s="1"/>
  <c r="BE73" i="11"/>
  <c r="AI73" i="13" s="1"/>
  <c r="BE79" i="11"/>
  <c r="AI79" i="13" s="1"/>
  <c r="BE80" i="11"/>
  <c r="AI80" i="13" s="1"/>
  <c r="X77" i="8" s="1"/>
  <c r="BE75" i="11"/>
  <c r="AI75" i="13" s="1"/>
  <c r="X81" i="8" s="1"/>
  <c r="BE81" i="11"/>
  <c r="AI81" i="13" s="1"/>
  <c r="BE77" i="11"/>
  <c r="AI77" i="13" s="1"/>
  <c r="X76" i="8" s="1"/>
  <c r="BE74" i="11"/>
  <c r="AI74" i="13" s="1"/>
  <c r="BE76" i="11"/>
  <c r="AI76" i="13" s="1"/>
  <c r="BF209" i="11"/>
  <c r="AJ209" i="13" s="1"/>
  <c r="BF208" i="11"/>
  <c r="AJ208" i="13" s="1"/>
  <c r="BL147" i="11"/>
  <c r="AP147" i="13" s="1"/>
  <c r="BL148" i="11"/>
  <c r="AP148" i="13" s="1"/>
  <c r="BL149" i="11"/>
  <c r="AP149" i="13" s="1"/>
  <c r="BG134" i="11"/>
  <c r="AK134" i="13" s="1"/>
  <c r="BG130" i="11"/>
  <c r="AK130" i="13" s="1"/>
  <c r="BG131" i="11"/>
  <c r="AK131" i="13" s="1"/>
  <c r="BG133" i="11"/>
  <c r="AK133" i="13" s="1"/>
  <c r="BG132" i="11"/>
  <c r="AK132" i="13" s="1"/>
  <c r="BG129" i="11"/>
  <c r="AK129" i="13" s="1"/>
  <c r="BG128" i="11"/>
  <c r="AK128" i="13" s="1"/>
  <c r="BH104" i="11"/>
  <c r="AL104" i="13" s="1"/>
  <c r="BH105" i="11"/>
  <c r="AL105" i="13" s="1"/>
  <c r="BH102" i="11"/>
  <c r="AL102" i="13" s="1"/>
  <c r="BH108" i="11"/>
  <c r="AL108" i="13" s="1"/>
  <c r="BH106" i="11"/>
  <c r="AL106" i="13" s="1"/>
  <c r="BH103" i="11"/>
  <c r="AL103" i="13" s="1"/>
  <c r="BH107" i="11"/>
  <c r="AL107" i="13" s="1"/>
  <c r="BH243" i="11"/>
  <c r="AL243" i="13" s="1"/>
  <c r="BH244" i="11"/>
  <c r="AL244" i="13" s="1"/>
  <c r="BH245" i="11"/>
  <c r="AL245" i="13" s="1"/>
  <c r="BH240" i="11"/>
  <c r="AL240" i="13" s="1"/>
  <c r="BH241" i="11"/>
  <c r="AL241" i="13" s="1"/>
  <c r="BH242" i="11"/>
  <c r="AL242" i="13" s="1"/>
  <c r="BM62" i="11"/>
  <c r="AQ62" i="13" s="1"/>
  <c r="AF68" i="8" s="1"/>
  <c r="BM57" i="11"/>
  <c r="AQ57" i="13" s="1"/>
  <c r="BM63" i="11"/>
  <c r="AQ63" i="13" s="1"/>
  <c r="BM58" i="11"/>
  <c r="AQ58" i="13" s="1"/>
  <c r="BM59" i="11"/>
  <c r="AQ59" i="13" s="1"/>
  <c r="AF67" i="8" s="1"/>
  <c r="BM60" i="11"/>
  <c r="AQ60" i="13" s="1"/>
  <c r="BM56" i="11"/>
  <c r="AQ56" i="13" s="1"/>
  <c r="BM55" i="11"/>
  <c r="AQ55" i="13" s="1"/>
  <c r="BM61" i="11"/>
  <c r="AQ61" i="13" s="1"/>
  <c r="BH10" i="11"/>
  <c r="AL10" i="13" s="1"/>
  <c r="AA41" i="8" s="1"/>
  <c r="BH5" i="11"/>
  <c r="AL5" i="13" s="1"/>
  <c r="BH11" i="11"/>
  <c r="AL11" i="13" s="1"/>
  <c r="BH6" i="11"/>
  <c r="AL6" i="13" s="1"/>
  <c r="BH7" i="11"/>
  <c r="AL7" i="13" s="1"/>
  <c r="AA40" i="8" s="1"/>
  <c r="BH8" i="11"/>
  <c r="BH4" i="11"/>
  <c r="AL4" i="13" s="1"/>
  <c r="BH3" i="11"/>
  <c r="AL3" i="13" s="1"/>
  <c r="BH9" i="11"/>
  <c r="AL9" i="13" s="1"/>
  <c r="BH261" i="11"/>
  <c r="AL261" i="13" s="1"/>
  <c r="BH259" i="11"/>
  <c r="AL259" i="13" s="1"/>
  <c r="BH260" i="11"/>
  <c r="AL260" i="13" s="1"/>
  <c r="BH265" i="11"/>
  <c r="AL265" i="13" s="1"/>
  <c r="BH264" i="11"/>
  <c r="AL264" i="13" s="1"/>
  <c r="BH263" i="11"/>
  <c r="AL263" i="13" s="1"/>
  <c r="BH262" i="11"/>
  <c r="AL262" i="13" s="1"/>
  <c r="BD137" i="11"/>
  <c r="AH137" i="13" s="1"/>
  <c r="BD138" i="11"/>
  <c r="AH138" i="13" s="1"/>
  <c r="BD139" i="11"/>
  <c r="AH139" i="13" s="1"/>
  <c r="BD136" i="11"/>
  <c r="AH136" i="13" s="1"/>
  <c r="BD135" i="11"/>
  <c r="AH135" i="13" s="1"/>
  <c r="BD140" i="11"/>
  <c r="AH140" i="13" s="1"/>
  <c r="BI177" i="11"/>
  <c r="AM177" i="13" s="1"/>
  <c r="BI176" i="11"/>
  <c r="AM176" i="13" s="1"/>
  <c r="BI178" i="11"/>
  <c r="AM178" i="13" s="1"/>
  <c r="BI175" i="11"/>
  <c r="AM175" i="13" s="1"/>
  <c r="X123" i="8"/>
  <c r="BL208" i="11"/>
  <c r="AP208" i="13" s="1"/>
  <c r="BL209" i="11"/>
  <c r="AP209" i="13" s="1"/>
  <c r="BM80" i="11"/>
  <c r="AQ80" i="13" s="1"/>
  <c r="AF77" i="8" s="1"/>
  <c r="BM75" i="11"/>
  <c r="AQ75" i="13" s="1"/>
  <c r="AF81" i="8" s="1"/>
  <c r="BM81" i="11"/>
  <c r="AQ81" i="13" s="1"/>
  <c r="BM76" i="11"/>
  <c r="AQ76" i="13" s="1"/>
  <c r="BM77" i="11"/>
  <c r="AQ77" i="13" s="1"/>
  <c r="AF76" i="8" s="1"/>
  <c r="BM78" i="11"/>
  <c r="AQ78" i="13" s="1"/>
  <c r="BM73" i="11"/>
  <c r="AQ73" i="13" s="1"/>
  <c r="BM74" i="11"/>
  <c r="AQ74" i="13" s="1"/>
  <c r="BM79" i="11"/>
  <c r="AQ79" i="13" s="1"/>
  <c r="BE96" i="11"/>
  <c r="AI96" i="13" s="1"/>
  <c r="BE99" i="11"/>
  <c r="AI99" i="13" s="1"/>
  <c r="BE97" i="11"/>
  <c r="AI97" i="13" s="1"/>
  <c r="BE95" i="11"/>
  <c r="AI95" i="13" s="1"/>
  <c r="BE100" i="11"/>
  <c r="AI100" i="13" s="1"/>
  <c r="BE98" i="11"/>
  <c r="AI98" i="13" s="1"/>
  <c r="BE101" i="11"/>
  <c r="AI101" i="13" s="1"/>
  <c r="BN75" i="11"/>
  <c r="AR75" i="13" s="1"/>
  <c r="AG81" i="8" s="1"/>
  <c r="BN81" i="11"/>
  <c r="AR81" i="13" s="1"/>
  <c r="BN76" i="11"/>
  <c r="AR76" i="13" s="1"/>
  <c r="BN78" i="11"/>
  <c r="AR78" i="13" s="1"/>
  <c r="BN73" i="11"/>
  <c r="AR73" i="13" s="1"/>
  <c r="BN80" i="11"/>
  <c r="AR80" i="13" s="1"/>
  <c r="AG77" i="8" s="1"/>
  <c r="BN77" i="11"/>
  <c r="AR77" i="13" s="1"/>
  <c r="AG76" i="8" s="1"/>
  <c r="BN79" i="11"/>
  <c r="AR79" i="13" s="1"/>
  <c r="BN74" i="11"/>
  <c r="AR74" i="13" s="1"/>
  <c r="BF99" i="11"/>
  <c r="AJ99" i="13" s="1"/>
  <c r="BF100" i="11"/>
  <c r="AJ100" i="13" s="1"/>
  <c r="BF96" i="11"/>
  <c r="AJ96" i="13" s="1"/>
  <c r="BF98" i="11"/>
  <c r="AJ98" i="13" s="1"/>
  <c r="BF95" i="11"/>
  <c r="AJ95" i="13" s="1"/>
  <c r="BF97" i="11"/>
  <c r="AJ97" i="13" s="1"/>
  <c r="BF101" i="11"/>
  <c r="AJ101" i="13" s="1"/>
  <c r="BL51" i="11"/>
  <c r="AP51" i="13" s="1"/>
  <c r="BL52" i="11"/>
  <c r="AP52" i="13" s="1"/>
  <c r="BL48" i="11"/>
  <c r="AP48" i="13" s="1"/>
  <c r="AE63" i="8" s="1"/>
  <c r="BL49" i="11"/>
  <c r="AP49" i="13" s="1"/>
  <c r="BL54" i="11"/>
  <c r="AP54" i="13" s="1"/>
  <c r="BL46" i="11"/>
  <c r="AP46" i="13" s="1"/>
  <c r="BL47" i="11"/>
  <c r="AP47" i="13" s="1"/>
  <c r="BL53" i="11"/>
  <c r="AP53" i="13" s="1"/>
  <c r="AE59" i="8" s="1"/>
  <c r="BL50" i="11"/>
  <c r="AP50" i="13" s="1"/>
  <c r="AE58" i="8" s="1"/>
  <c r="BM47" i="11"/>
  <c r="AQ47" i="13" s="1"/>
  <c r="BM48" i="11"/>
  <c r="AQ48" i="13" s="1"/>
  <c r="AF63" i="8" s="1"/>
  <c r="BM50" i="11"/>
  <c r="AQ50" i="13" s="1"/>
  <c r="AF58" i="8" s="1"/>
  <c r="BM51" i="11"/>
  <c r="AQ51" i="13" s="1"/>
  <c r="BM52" i="11"/>
  <c r="AQ52" i="13" s="1"/>
  <c r="BM49" i="11"/>
  <c r="AQ49" i="13" s="1"/>
  <c r="BM46" i="11"/>
  <c r="AQ46" i="13" s="1"/>
  <c r="BM54" i="11"/>
  <c r="AQ54" i="13" s="1"/>
  <c r="BM53" i="11"/>
  <c r="AQ53" i="13" s="1"/>
  <c r="AF59" i="8" s="1"/>
  <c r="L952" i="10"/>
  <c r="K953" i="10"/>
  <c r="L776" i="10"/>
  <c r="K777" i="10"/>
  <c r="M122" i="8"/>
  <c r="K123" i="8"/>
  <c r="N123" i="8"/>
  <c r="O122" i="8"/>
  <c r="CC212" i="13"/>
  <c r="P123" i="8"/>
  <c r="CC155" i="13"/>
  <c r="R123" i="8"/>
  <c r="CC278" i="13"/>
  <c r="E122" i="8"/>
  <c r="H122" i="8"/>
  <c r="D123" i="8"/>
  <c r="CC195" i="13"/>
  <c r="R122" i="8"/>
  <c r="CC211" i="13"/>
  <c r="CC196" i="13"/>
  <c r="D122" i="8"/>
  <c r="CC272" i="13"/>
  <c r="G123" i="8"/>
  <c r="J123" i="8"/>
  <c r="M123" i="8"/>
  <c r="CC179" i="13"/>
  <c r="Q122" i="8"/>
  <c r="I123" i="8"/>
  <c r="L122" i="8"/>
  <c r="G122" i="8"/>
  <c r="J122" i="8"/>
  <c r="P122" i="8"/>
  <c r="CC275" i="13"/>
  <c r="T122" i="8"/>
  <c r="CC180" i="13"/>
  <c r="F123" i="8"/>
  <c r="T123" i="8"/>
  <c r="S122" i="8"/>
  <c r="Q123" i="8"/>
  <c r="E123" i="8"/>
  <c r="CC156" i="13"/>
  <c r="L123" i="8"/>
  <c r="O123" i="8"/>
  <c r="F122" i="8"/>
  <c r="I122" i="8"/>
  <c r="N122" i="8"/>
  <c r="H123" i="8"/>
  <c r="K122" i="8"/>
  <c r="S123" i="8"/>
  <c r="AZ271" i="11"/>
  <c r="AD271" i="13" s="1"/>
  <c r="AZ270" i="11"/>
  <c r="AD270" i="13" s="1"/>
  <c r="AZ269" i="11"/>
  <c r="AD269" i="13" s="1"/>
  <c r="AZ268" i="11"/>
  <c r="AD268" i="13" s="1"/>
  <c r="AZ267" i="11"/>
  <c r="AD267" i="13" s="1"/>
  <c r="AZ266" i="11"/>
  <c r="AD266" i="13" s="1"/>
  <c r="AZ54" i="11"/>
  <c r="AD54" i="13" s="1"/>
  <c r="AZ53" i="11"/>
  <c r="AD53" i="13" s="1"/>
  <c r="AZ52" i="11"/>
  <c r="AD52" i="13" s="1"/>
  <c r="AZ51" i="11"/>
  <c r="AD51" i="13" s="1"/>
  <c r="AZ50" i="11"/>
  <c r="AD50" i="13" s="1"/>
  <c r="AZ49" i="11"/>
  <c r="AD49" i="13" s="1"/>
  <c r="AZ48" i="11"/>
  <c r="AD48" i="13" s="1"/>
  <c r="AZ47" i="11"/>
  <c r="AD47" i="13" s="1"/>
  <c r="AZ46" i="11"/>
  <c r="AD46" i="13" s="1"/>
  <c r="AZ19" i="11"/>
  <c r="AD19" i="13" s="1"/>
  <c r="AZ18" i="11"/>
  <c r="AD18" i="13" s="1"/>
  <c r="AZ17" i="11"/>
  <c r="AD17" i="13" s="1"/>
  <c r="AZ16" i="11"/>
  <c r="AD16" i="13" s="1"/>
  <c r="AZ15" i="11"/>
  <c r="AD15" i="13" s="1"/>
  <c r="AZ14" i="11"/>
  <c r="AD14" i="13" s="1"/>
  <c r="AZ13" i="11"/>
  <c r="AD13" i="13" s="1"/>
  <c r="AZ12" i="11"/>
  <c r="AD12" i="13" s="1"/>
  <c r="BA66" i="11"/>
  <c r="AE66" i="13" s="1"/>
  <c r="BA65" i="11"/>
  <c r="AE65" i="13" s="1"/>
  <c r="BA64" i="11"/>
  <c r="AE64" i="13" s="1"/>
  <c r="BA67" i="11"/>
  <c r="AE67" i="13" s="1"/>
  <c r="BA68" i="11"/>
  <c r="AE68" i="13" s="1"/>
  <c r="BA69" i="11"/>
  <c r="AE69" i="13" s="1"/>
  <c r="BA70" i="11"/>
  <c r="AE70" i="13" s="1"/>
  <c r="BA71" i="11"/>
  <c r="AE71" i="13" s="1"/>
  <c r="BA72" i="11"/>
  <c r="AE72" i="13" s="1"/>
  <c r="BA28" i="11"/>
  <c r="AE28" i="13" s="1"/>
  <c r="BA27" i="11"/>
  <c r="AE27" i="13" s="1"/>
  <c r="BA26" i="11"/>
  <c r="AE26" i="13" s="1"/>
  <c r="BA25" i="11"/>
  <c r="AE25" i="13" s="1"/>
  <c r="BA24" i="11"/>
  <c r="AE24" i="13" s="1"/>
  <c r="BA23" i="11"/>
  <c r="AE23" i="13" s="1"/>
  <c r="BA22" i="11"/>
  <c r="AE22" i="13" s="1"/>
  <c r="BA21" i="11"/>
  <c r="AE21" i="13" s="1"/>
  <c r="BA20" i="11"/>
  <c r="AE20" i="13" s="1"/>
  <c r="AZ193" i="11"/>
  <c r="AD193" i="13" s="1"/>
  <c r="AZ192" i="11"/>
  <c r="AD192" i="13" s="1"/>
  <c r="BA109" i="11"/>
  <c r="AE109" i="13" s="1"/>
  <c r="BA114" i="11"/>
  <c r="AE114" i="13" s="1"/>
  <c r="BA113" i="11"/>
  <c r="AE113" i="13" s="1"/>
  <c r="BA112" i="11"/>
  <c r="AE112" i="13" s="1"/>
  <c r="BA111" i="11"/>
  <c r="AE111" i="13" s="1"/>
  <c r="BA110" i="11"/>
  <c r="AE110" i="13" s="1"/>
  <c r="BA198" i="11"/>
  <c r="AE198" i="13" s="1"/>
  <c r="BA197" i="11"/>
  <c r="AE197" i="13" s="1"/>
  <c r="BA145" i="11"/>
  <c r="AE145" i="13" s="1"/>
  <c r="BA146" i="11"/>
  <c r="AE146" i="13" s="1"/>
  <c r="BA144" i="11"/>
  <c r="AE144" i="13" s="1"/>
  <c r="AZ186" i="11"/>
  <c r="AD186" i="13" s="1"/>
  <c r="AZ185" i="11"/>
  <c r="AD185" i="13" s="1"/>
  <c r="AZ184" i="11"/>
  <c r="AD184" i="13" s="1"/>
  <c r="AZ274" i="11"/>
  <c r="AD274" i="13" s="1"/>
  <c r="BA279" i="11"/>
  <c r="AE279" i="13" s="1"/>
  <c r="AZ42" i="11"/>
  <c r="AD42" i="13" s="1"/>
  <c r="AZ41" i="11"/>
  <c r="AD41" i="13" s="1"/>
  <c r="AZ40" i="11"/>
  <c r="AD40" i="13" s="1"/>
  <c r="AZ39" i="11"/>
  <c r="AD39" i="13" s="1"/>
  <c r="AZ38" i="11"/>
  <c r="AD38" i="13" s="1"/>
  <c r="AZ45" i="11"/>
  <c r="AD45" i="13" s="1"/>
  <c r="AZ44" i="11"/>
  <c r="AD44" i="13" s="1"/>
  <c r="AZ43" i="11"/>
  <c r="AD43" i="13" s="1"/>
  <c r="BA199" i="11"/>
  <c r="AE199" i="13" s="1"/>
  <c r="AZ23" i="11"/>
  <c r="AD23" i="13" s="1"/>
  <c r="AZ22" i="11"/>
  <c r="AD22" i="13" s="1"/>
  <c r="AZ21" i="11"/>
  <c r="AD21" i="13" s="1"/>
  <c r="AZ20" i="11"/>
  <c r="AD20" i="13" s="1"/>
  <c r="AZ28" i="11"/>
  <c r="AD28" i="13" s="1"/>
  <c r="AZ27" i="11"/>
  <c r="AD27" i="13" s="1"/>
  <c r="AZ26" i="11"/>
  <c r="AD26" i="13" s="1"/>
  <c r="AZ25" i="11"/>
  <c r="AD25" i="13" s="1"/>
  <c r="AZ24" i="11"/>
  <c r="AD24" i="13" s="1"/>
  <c r="AZ159" i="11"/>
  <c r="AD159" i="13" s="1"/>
  <c r="AZ158" i="11"/>
  <c r="AD158" i="13" s="1"/>
  <c r="AZ157" i="11"/>
  <c r="AD157" i="13" s="1"/>
  <c r="AZ173" i="11"/>
  <c r="AD173" i="13" s="1"/>
  <c r="AZ172" i="11"/>
  <c r="AD172" i="13" s="1"/>
  <c r="AZ174" i="11"/>
  <c r="AD174" i="13" s="1"/>
  <c r="BA209" i="11"/>
  <c r="AE209" i="13" s="1"/>
  <c r="BA208" i="11"/>
  <c r="AE208" i="13" s="1"/>
  <c r="BA149" i="11"/>
  <c r="AE149" i="13" s="1"/>
  <c r="BA148" i="11"/>
  <c r="AE148" i="13" s="1"/>
  <c r="BA147" i="11"/>
  <c r="AE147" i="13" s="1"/>
  <c r="AZ142" i="11"/>
  <c r="AD142" i="13" s="1"/>
  <c r="AZ141" i="11"/>
  <c r="AD141" i="13" s="1"/>
  <c r="BA193" i="11"/>
  <c r="AE193" i="13" s="1"/>
  <c r="BA192" i="11"/>
  <c r="AE192" i="13" s="1"/>
  <c r="AZ63" i="11"/>
  <c r="AD63" i="13" s="1"/>
  <c r="AZ62" i="11"/>
  <c r="AD62" i="13" s="1"/>
  <c r="AZ61" i="11"/>
  <c r="AD61" i="13" s="1"/>
  <c r="AZ60" i="11"/>
  <c r="AD60" i="13" s="1"/>
  <c r="AZ59" i="11"/>
  <c r="AD59" i="13" s="1"/>
  <c r="AZ58" i="11"/>
  <c r="AD58" i="13" s="1"/>
  <c r="AZ57" i="11"/>
  <c r="AD57" i="13" s="1"/>
  <c r="AZ56" i="11"/>
  <c r="AD56" i="13" s="1"/>
  <c r="AZ55" i="11"/>
  <c r="AD55" i="13" s="1"/>
  <c r="AZ11" i="11"/>
  <c r="AD11" i="13" s="1"/>
  <c r="AZ10" i="11"/>
  <c r="AD10" i="13" s="1"/>
  <c r="AZ9" i="11"/>
  <c r="AD9" i="13" s="1"/>
  <c r="AZ8" i="11"/>
  <c r="AZ7" i="11"/>
  <c r="AD7" i="13" s="1"/>
  <c r="AZ6" i="11"/>
  <c r="AD6" i="13" s="1"/>
  <c r="AZ5" i="11"/>
  <c r="AD5" i="13" s="1"/>
  <c r="AZ4" i="11"/>
  <c r="AD4" i="13" s="1"/>
  <c r="AZ3" i="11"/>
  <c r="AD3" i="13" s="1"/>
  <c r="AZ153" i="11"/>
  <c r="AD153" i="13" s="1"/>
  <c r="AZ152" i="11"/>
  <c r="AD152" i="13" s="1"/>
  <c r="BA186" i="11"/>
  <c r="AE186" i="13" s="1"/>
  <c r="BA185" i="11"/>
  <c r="AE185" i="13" s="1"/>
  <c r="BA184" i="11"/>
  <c r="AE184" i="13" s="1"/>
  <c r="AZ37" i="11"/>
  <c r="AD37" i="13" s="1"/>
  <c r="AZ36" i="11"/>
  <c r="AD36" i="13" s="1"/>
  <c r="AZ35" i="11"/>
  <c r="AD35" i="13" s="1"/>
  <c r="AZ34" i="11"/>
  <c r="AD34" i="13" s="1"/>
  <c r="AZ33" i="11"/>
  <c r="AD33" i="13" s="1"/>
  <c r="AZ32" i="11"/>
  <c r="AD32" i="13" s="1"/>
  <c r="AZ31" i="11"/>
  <c r="AD31" i="13" s="1"/>
  <c r="AZ30" i="11"/>
  <c r="AD30" i="13" s="1"/>
  <c r="AZ29" i="11"/>
  <c r="AD29" i="13" s="1"/>
  <c r="AZ207" i="11"/>
  <c r="AD207" i="13" s="1"/>
  <c r="AZ206" i="11"/>
  <c r="AD206" i="13" s="1"/>
  <c r="AZ106" i="11"/>
  <c r="AD106" i="13" s="1"/>
  <c r="AZ105" i="11"/>
  <c r="AD105" i="13" s="1"/>
  <c r="AZ104" i="11"/>
  <c r="AD104" i="13" s="1"/>
  <c r="AZ103" i="11"/>
  <c r="AD103" i="13" s="1"/>
  <c r="AZ102" i="11"/>
  <c r="AD102" i="13" s="1"/>
  <c r="AZ108" i="11"/>
  <c r="AD108" i="13" s="1"/>
  <c r="AZ107" i="11"/>
  <c r="AD107" i="13" s="1"/>
  <c r="AZ202" i="11"/>
  <c r="AD202" i="13" s="1"/>
  <c r="AZ201" i="11"/>
  <c r="AD201" i="13" s="1"/>
  <c r="AZ200" i="11"/>
  <c r="AD200" i="13" s="1"/>
  <c r="AZ259" i="11"/>
  <c r="AD259" i="13" s="1"/>
  <c r="AZ265" i="11"/>
  <c r="AD265" i="13" s="1"/>
  <c r="AZ264" i="11"/>
  <c r="AD264" i="13" s="1"/>
  <c r="AZ263" i="11"/>
  <c r="AD263" i="13" s="1"/>
  <c r="AZ262" i="11"/>
  <c r="AD262" i="13" s="1"/>
  <c r="AZ261" i="11"/>
  <c r="AD261" i="13" s="1"/>
  <c r="AZ260" i="11"/>
  <c r="AD260" i="13" s="1"/>
  <c r="BA45" i="11"/>
  <c r="AE45" i="13" s="1"/>
  <c r="BA44" i="11"/>
  <c r="AE44" i="13" s="1"/>
  <c r="BA43" i="11"/>
  <c r="AE43" i="13" s="1"/>
  <c r="BA42" i="11"/>
  <c r="AE42" i="13" s="1"/>
  <c r="BA41" i="11"/>
  <c r="AE41" i="13" s="1"/>
  <c r="BA40" i="11"/>
  <c r="AE40" i="13" s="1"/>
  <c r="BA39" i="11"/>
  <c r="AE39" i="13" s="1"/>
  <c r="BA38" i="11"/>
  <c r="AE38" i="13" s="1"/>
  <c r="AZ189" i="11"/>
  <c r="AD189" i="13" s="1"/>
  <c r="AZ188" i="11"/>
  <c r="AD188" i="13" s="1"/>
  <c r="AZ187" i="11"/>
  <c r="AD187" i="13" s="1"/>
  <c r="AZ183" i="11"/>
  <c r="AD183" i="13" s="1"/>
  <c r="AZ150" i="11"/>
  <c r="AD150" i="13" s="1"/>
  <c r="AZ151" i="11"/>
  <c r="AD151" i="13" s="1"/>
  <c r="AZ168" i="11"/>
  <c r="AD168" i="13" s="1"/>
  <c r="AZ167" i="11"/>
  <c r="AD167" i="13" s="1"/>
  <c r="AZ166" i="11"/>
  <c r="AD166" i="13" s="1"/>
  <c r="AZ165" i="11"/>
  <c r="AD165" i="13" s="1"/>
  <c r="AZ169" i="11"/>
  <c r="AD169" i="13" s="1"/>
  <c r="AZ178" i="11"/>
  <c r="AD178" i="13" s="1"/>
  <c r="AZ177" i="11"/>
  <c r="AD177" i="13" s="1"/>
  <c r="AZ176" i="11"/>
  <c r="AD176" i="13" s="1"/>
  <c r="AZ175" i="11"/>
  <c r="AD175" i="13" s="1"/>
  <c r="BA274" i="11"/>
  <c r="AE274" i="13" s="1"/>
  <c r="AZ154" i="11"/>
  <c r="AD154" i="13" s="1"/>
  <c r="BA143" i="11"/>
  <c r="AE143" i="13" s="1"/>
  <c r="AZ135" i="11"/>
  <c r="AD135" i="13" s="1"/>
  <c r="AZ140" i="11"/>
  <c r="AD140" i="13" s="1"/>
  <c r="AZ139" i="11"/>
  <c r="AD139" i="13" s="1"/>
  <c r="AZ138" i="11"/>
  <c r="AD138" i="13" s="1"/>
  <c r="AZ137" i="11"/>
  <c r="AD137" i="13" s="1"/>
  <c r="AZ136" i="11"/>
  <c r="AD136" i="13" s="1"/>
  <c r="AZ245" i="11"/>
  <c r="AD245" i="13" s="1"/>
  <c r="AZ244" i="11"/>
  <c r="AD244" i="13" s="1"/>
  <c r="AZ243" i="11"/>
  <c r="AD243" i="13" s="1"/>
  <c r="AZ242" i="11"/>
  <c r="AD242" i="13" s="1"/>
  <c r="AZ241" i="11"/>
  <c r="AD241" i="13" s="1"/>
  <c r="AZ240" i="11"/>
  <c r="AD240" i="13" s="1"/>
  <c r="AZ127" i="11"/>
  <c r="AD127" i="13" s="1"/>
  <c r="AZ126" i="11"/>
  <c r="AD126" i="13" s="1"/>
  <c r="AZ125" i="11"/>
  <c r="AD125" i="13" s="1"/>
  <c r="AZ124" i="11"/>
  <c r="AD124" i="13" s="1"/>
  <c r="AZ123" i="11"/>
  <c r="AD123" i="13" s="1"/>
  <c r="AZ122" i="11"/>
  <c r="AD122" i="13" s="1"/>
  <c r="AZ121" i="11"/>
  <c r="AD121" i="13" s="1"/>
  <c r="AZ273" i="11"/>
  <c r="AD273" i="13" s="1"/>
  <c r="BA160" i="11"/>
  <c r="AE160" i="13" s="1"/>
  <c r="BA161" i="11"/>
  <c r="AE161" i="13" s="1"/>
  <c r="BA232" i="11"/>
  <c r="AE232" i="13" s="1"/>
  <c r="BA231" i="11"/>
  <c r="AE231" i="13" s="1"/>
  <c r="BA230" i="11"/>
  <c r="AE230" i="13" s="1"/>
  <c r="BA229" i="11"/>
  <c r="AE229" i="13" s="1"/>
  <c r="BA228" i="11"/>
  <c r="AE228" i="13" s="1"/>
  <c r="BA227" i="11"/>
  <c r="AE227" i="13" s="1"/>
  <c r="BA226" i="11"/>
  <c r="AE226" i="13" s="1"/>
  <c r="AZ194" i="11"/>
  <c r="AD194" i="13" s="1"/>
  <c r="AZ94" i="11"/>
  <c r="AD94" i="13" s="1"/>
  <c r="AZ93" i="11"/>
  <c r="AD93" i="13" s="1"/>
  <c r="AZ92" i="11"/>
  <c r="AD92" i="13" s="1"/>
  <c r="AZ91" i="11"/>
  <c r="AD91" i="13" s="1"/>
  <c r="AZ90" i="11"/>
  <c r="AD90" i="13" s="1"/>
  <c r="AZ89" i="11"/>
  <c r="AD89" i="13" s="1"/>
  <c r="AZ279" i="11"/>
  <c r="AD279" i="13" s="1"/>
  <c r="BA277" i="11"/>
  <c r="AE277" i="13" s="1"/>
  <c r="BA142" i="11"/>
  <c r="AE142" i="13" s="1"/>
  <c r="BA141" i="11"/>
  <c r="AE141" i="13" s="1"/>
  <c r="BA134" i="11"/>
  <c r="AE134" i="13" s="1"/>
  <c r="BA133" i="11"/>
  <c r="AE133" i="13" s="1"/>
  <c r="BA132" i="11"/>
  <c r="AE132" i="13" s="1"/>
  <c r="BA131" i="11"/>
  <c r="AE131" i="13" s="1"/>
  <c r="BA130" i="11"/>
  <c r="AE130" i="13" s="1"/>
  <c r="BA129" i="11"/>
  <c r="AE129" i="13" s="1"/>
  <c r="BA128" i="11"/>
  <c r="AE128" i="13" s="1"/>
  <c r="BA183" i="11"/>
  <c r="AE183" i="13" s="1"/>
  <c r="BA151" i="11"/>
  <c r="AE151" i="13" s="1"/>
  <c r="BA150" i="11"/>
  <c r="AE150" i="13" s="1"/>
  <c r="AZ101" i="11"/>
  <c r="AD101" i="13" s="1"/>
  <c r="AZ100" i="11"/>
  <c r="AD100" i="13" s="1"/>
  <c r="AZ99" i="11"/>
  <c r="AD99" i="13" s="1"/>
  <c r="AZ98" i="11"/>
  <c r="AD98" i="13" s="1"/>
  <c r="AZ97" i="11"/>
  <c r="AD97" i="13" s="1"/>
  <c r="AZ96" i="11"/>
  <c r="AD96" i="13" s="1"/>
  <c r="AZ95" i="11"/>
  <c r="AD95" i="13" s="1"/>
  <c r="AZ171" i="11"/>
  <c r="AD171" i="13" s="1"/>
  <c r="AZ170" i="11"/>
  <c r="AD170" i="13" s="1"/>
  <c r="AZ147" i="11"/>
  <c r="AD147" i="13" s="1"/>
  <c r="AZ149" i="11"/>
  <c r="AD149" i="13" s="1"/>
  <c r="AZ148" i="11"/>
  <c r="AD148" i="13" s="1"/>
  <c r="AZ86" i="11"/>
  <c r="AD86" i="13" s="1"/>
  <c r="AZ85" i="11"/>
  <c r="AD85" i="13" s="1"/>
  <c r="AZ84" i="11"/>
  <c r="AD84" i="13" s="1"/>
  <c r="AZ88" i="11"/>
  <c r="AD88" i="13" s="1"/>
  <c r="AZ83" i="11"/>
  <c r="AD83" i="13" s="1"/>
  <c r="AZ87" i="11"/>
  <c r="AD87" i="13" s="1"/>
  <c r="AZ82" i="11"/>
  <c r="AD82" i="13" s="1"/>
  <c r="BA164" i="11"/>
  <c r="AE164" i="13" s="1"/>
  <c r="BA163" i="11"/>
  <c r="AE163" i="13" s="1"/>
  <c r="BA162" i="11"/>
  <c r="AE162" i="13" s="1"/>
  <c r="BA171" i="11"/>
  <c r="AE171" i="13" s="1"/>
  <c r="BA170" i="11"/>
  <c r="AE170" i="13" s="1"/>
  <c r="BA178" i="11"/>
  <c r="AE178" i="13" s="1"/>
  <c r="BA177" i="11"/>
  <c r="AE177" i="13" s="1"/>
  <c r="BA176" i="11"/>
  <c r="AE176" i="13" s="1"/>
  <c r="BA175" i="11"/>
  <c r="AE175" i="13" s="1"/>
  <c r="AZ205" i="11"/>
  <c r="AD205" i="13" s="1"/>
  <c r="AZ204" i="11"/>
  <c r="AD204" i="13" s="1"/>
  <c r="AZ203" i="11"/>
  <c r="AD203" i="13" s="1"/>
  <c r="AZ70" i="11"/>
  <c r="AD70" i="13" s="1"/>
  <c r="AZ71" i="11"/>
  <c r="AD71" i="13" s="1"/>
  <c r="AZ72" i="11"/>
  <c r="AD72" i="13" s="1"/>
  <c r="AZ66" i="11"/>
  <c r="AD66" i="13" s="1"/>
  <c r="AZ65" i="11"/>
  <c r="AD65" i="13" s="1"/>
  <c r="AZ64" i="11"/>
  <c r="AD64" i="13" s="1"/>
  <c r="AZ67" i="11"/>
  <c r="AD67" i="13" s="1"/>
  <c r="AZ68" i="11"/>
  <c r="AD68" i="13" s="1"/>
  <c r="AZ69" i="11"/>
  <c r="AD69" i="13" s="1"/>
  <c r="AZ79" i="11"/>
  <c r="AD79" i="13" s="1"/>
  <c r="AZ77" i="11"/>
  <c r="AD77" i="13" s="1"/>
  <c r="AZ81" i="11"/>
  <c r="AD81" i="13" s="1"/>
  <c r="AZ78" i="11"/>
  <c r="AD78" i="13" s="1"/>
  <c r="AZ80" i="11"/>
  <c r="AD80" i="13" s="1"/>
  <c r="AZ73" i="11"/>
  <c r="AD73" i="13" s="1"/>
  <c r="AZ76" i="11"/>
  <c r="AD76" i="13" s="1"/>
  <c r="AZ75" i="11"/>
  <c r="AD75" i="13" s="1"/>
  <c r="AZ74" i="11"/>
  <c r="AD74" i="13" s="1"/>
  <c r="BA264" i="11"/>
  <c r="AE264" i="13" s="1"/>
  <c r="BA263" i="11"/>
  <c r="AE263" i="13" s="1"/>
  <c r="BA262" i="11"/>
  <c r="AE262" i="13" s="1"/>
  <c r="BA261" i="11"/>
  <c r="AE261" i="13" s="1"/>
  <c r="BA260" i="11"/>
  <c r="AE260" i="13" s="1"/>
  <c r="BA259" i="11"/>
  <c r="AE259" i="13" s="1"/>
  <c r="BA265" i="11"/>
  <c r="AE265" i="13" s="1"/>
  <c r="BA57" i="11"/>
  <c r="AE57" i="13" s="1"/>
  <c r="BA56" i="11"/>
  <c r="AE56" i="13" s="1"/>
  <c r="BA55" i="11"/>
  <c r="AE55" i="13" s="1"/>
  <c r="BA63" i="11"/>
  <c r="AE63" i="13" s="1"/>
  <c r="BA62" i="11"/>
  <c r="AE62" i="13" s="1"/>
  <c r="BA61" i="11"/>
  <c r="AE61" i="13" s="1"/>
  <c r="BA60" i="11"/>
  <c r="AE60" i="13" s="1"/>
  <c r="BA59" i="11"/>
  <c r="AE59" i="13" s="1"/>
  <c r="BA58" i="11"/>
  <c r="AE58" i="13" s="1"/>
  <c r="BA120" i="11"/>
  <c r="AE120" i="13" s="1"/>
  <c r="BA119" i="11"/>
  <c r="AE119" i="13" s="1"/>
  <c r="BA118" i="11"/>
  <c r="AE118" i="13" s="1"/>
  <c r="BA117" i="11"/>
  <c r="AE117" i="13" s="1"/>
  <c r="BA116" i="11"/>
  <c r="AE116" i="13" s="1"/>
  <c r="BA115" i="11"/>
  <c r="AE115" i="13" s="1"/>
  <c r="BA157" i="11"/>
  <c r="AE157" i="13" s="1"/>
  <c r="BA159" i="11"/>
  <c r="AE159" i="13" s="1"/>
  <c r="BA158" i="11"/>
  <c r="AE158" i="13" s="1"/>
  <c r="BA174" i="11"/>
  <c r="AE174" i="13" s="1"/>
  <c r="BA173" i="11"/>
  <c r="AE173" i="13" s="1"/>
  <c r="BA172" i="11"/>
  <c r="AE172" i="13" s="1"/>
  <c r="AZ210" i="11"/>
  <c r="AD210" i="13" s="1"/>
  <c r="BA138" i="11"/>
  <c r="AE138" i="13" s="1"/>
  <c r="BA137" i="11"/>
  <c r="AE137" i="13" s="1"/>
  <c r="BA136" i="11"/>
  <c r="AE136" i="13" s="1"/>
  <c r="BA135" i="11"/>
  <c r="AE135" i="13" s="1"/>
  <c r="BA140" i="11"/>
  <c r="AE140" i="13" s="1"/>
  <c r="BA139" i="11"/>
  <c r="AE139" i="13" s="1"/>
  <c r="BA241" i="11"/>
  <c r="AE241" i="13" s="1"/>
  <c r="BA240" i="11"/>
  <c r="AE240" i="13" s="1"/>
  <c r="BA245" i="11"/>
  <c r="AE245" i="13" s="1"/>
  <c r="BA244" i="11"/>
  <c r="AE244" i="13" s="1"/>
  <c r="BA243" i="11"/>
  <c r="AE243" i="13" s="1"/>
  <c r="BA242" i="11"/>
  <c r="AE242" i="13" s="1"/>
  <c r="BA194" i="11"/>
  <c r="AE194" i="13" s="1"/>
  <c r="AZ199" i="11"/>
  <c r="AD199" i="13" s="1"/>
  <c r="BA205" i="11"/>
  <c r="AE205" i="13" s="1"/>
  <c r="BA204" i="11"/>
  <c r="AE204" i="13" s="1"/>
  <c r="BA203" i="11"/>
  <c r="AE203" i="13" s="1"/>
  <c r="BA189" i="11"/>
  <c r="AE189" i="13" s="1"/>
  <c r="BA188" i="11"/>
  <c r="AE188" i="13" s="1"/>
  <c r="BA187" i="11"/>
  <c r="AE187" i="13" s="1"/>
  <c r="AZ134" i="11"/>
  <c r="AD134" i="13" s="1"/>
  <c r="AZ133" i="11"/>
  <c r="AD133" i="13" s="1"/>
  <c r="AZ132" i="11"/>
  <c r="AD132" i="13" s="1"/>
  <c r="AZ131" i="11"/>
  <c r="AD131" i="13" s="1"/>
  <c r="AZ130" i="11"/>
  <c r="AD130" i="13" s="1"/>
  <c r="AZ129" i="11"/>
  <c r="AD129" i="13" s="1"/>
  <c r="AZ128" i="11"/>
  <c r="AD128" i="13" s="1"/>
  <c r="AZ143" i="11"/>
  <c r="AD143" i="13" s="1"/>
  <c r="BA11" i="11"/>
  <c r="AE11" i="13" s="1"/>
  <c r="BA10" i="11"/>
  <c r="AE10" i="13" s="1"/>
  <c r="BA9" i="11"/>
  <c r="AE9" i="13" s="1"/>
  <c r="BA8" i="11"/>
  <c r="BA7" i="11"/>
  <c r="AE7" i="13" s="1"/>
  <c r="BA6" i="11"/>
  <c r="AE6" i="13" s="1"/>
  <c r="BA5" i="11"/>
  <c r="AE5" i="13" s="1"/>
  <c r="BA4" i="11"/>
  <c r="AE4" i="13" s="1"/>
  <c r="BA3" i="11"/>
  <c r="AE3" i="13" s="1"/>
  <c r="BA107" i="11"/>
  <c r="AE107" i="13" s="1"/>
  <c r="BA106" i="11"/>
  <c r="AE106" i="13" s="1"/>
  <c r="BA105" i="11"/>
  <c r="AE105" i="13" s="1"/>
  <c r="BA104" i="11"/>
  <c r="AE104" i="13" s="1"/>
  <c r="BA103" i="11"/>
  <c r="AE103" i="13" s="1"/>
  <c r="BA102" i="11"/>
  <c r="AE102" i="13" s="1"/>
  <c r="BA108" i="11"/>
  <c r="AE108" i="13" s="1"/>
  <c r="BA182" i="11"/>
  <c r="AE182" i="13" s="1"/>
  <c r="BA181" i="11"/>
  <c r="AE181" i="13" s="1"/>
  <c r="AZ182" i="11"/>
  <c r="AD182" i="13" s="1"/>
  <c r="AZ181" i="11"/>
  <c r="AD181" i="13" s="1"/>
  <c r="BA35" i="11"/>
  <c r="AE35" i="13" s="1"/>
  <c r="BA34" i="11"/>
  <c r="AE34" i="13" s="1"/>
  <c r="BA33" i="11"/>
  <c r="AE33" i="13" s="1"/>
  <c r="BA32" i="11"/>
  <c r="AE32" i="13" s="1"/>
  <c r="BA31" i="11"/>
  <c r="AE31" i="13" s="1"/>
  <c r="BA30" i="11"/>
  <c r="AE30" i="13" s="1"/>
  <c r="BA29" i="11"/>
  <c r="AE29" i="13" s="1"/>
  <c r="BA37" i="11"/>
  <c r="AE37" i="13" s="1"/>
  <c r="BA36" i="11"/>
  <c r="AE36" i="13" s="1"/>
  <c r="BA154" i="11"/>
  <c r="AE154" i="13" s="1"/>
  <c r="AZ118" i="11"/>
  <c r="AD118" i="13" s="1"/>
  <c r="AZ117" i="11"/>
  <c r="AD117" i="13" s="1"/>
  <c r="AZ116" i="11"/>
  <c r="AD116" i="13" s="1"/>
  <c r="AZ115" i="11"/>
  <c r="AD115" i="13" s="1"/>
  <c r="AZ120" i="11"/>
  <c r="AD120" i="13" s="1"/>
  <c r="AZ119" i="11"/>
  <c r="AD119" i="13" s="1"/>
  <c r="BA94" i="11"/>
  <c r="AE94" i="13" s="1"/>
  <c r="BA93" i="11"/>
  <c r="AE93" i="13" s="1"/>
  <c r="BA92" i="11"/>
  <c r="AE92" i="13" s="1"/>
  <c r="BA91" i="11"/>
  <c r="AE91" i="13" s="1"/>
  <c r="BA90" i="11"/>
  <c r="AE90" i="13" s="1"/>
  <c r="BA89" i="11"/>
  <c r="AE89" i="13" s="1"/>
  <c r="BA280" i="11"/>
  <c r="AE280" i="13" s="1"/>
  <c r="BA210" i="11"/>
  <c r="AE210" i="13" s="1"/>
  <c r="BA202" i="11"/>
  <c r="AE202" i="13" s="1"/>
  <c r="BA201" i="11"/>
  <c r="AE201" i="13" s="1"/>
  <c r="BA200" i="11"/>
  <c r="AE200" i="13" s="1"/>
  <c r="BA271" i="11"/>
  <c r="AE271" i="13" s="1"/>
  <c r="BA270" i="11"/>
  <c r="AE270" i="13" s="1"/>
  <c r="BA269" i="11"/>
  <c r="AE269" i="13" s="1"/>
  <c r="BA268" i="11"/>
  <c r="AE268" i="13" s="1"/>
  <c r="BA267" i="11"/>
  <c r="AE267" i="13" s="1"/>
  <c r="BA266" i="11"/>
  <c r="AE266" i="13" s="1"/>
  <c r="AZ198" i="11"/>
  <c r="AD198" i="13" s="1"/>
  <c r="AZ197" i="11"/>
  <c r="AD197" i="13" s="1"/>
  <c r="AZ114" i="11"/>
  <c r="AD114" i="13" s="1"/>
  <c r="AZ113" i="11"/>
  <c r="AD113" i="13" s="1"/>
  <c r="AZ112" i="11"/>
  <c r="AD112" i="13" s="1"/>
  <c r="AZ111" i="11"/>
  <c r="AD111" i="13" s="1"/>
  <c r="AZ110" i="11"/>
  <c r="AD110" i="13" s="1"/>
  <c r="AZ109" i="11"/>
  <c r="AD109" i="13" s="1"/>
  <c r="BA276" i="11"/>
  <c r="AE276" i="13" s="1"/>
  <c r="AZ144" i="11"/>
  <c r="AD144" i="13" s="1"/>
  <c r="AZ145" i="11"/>
  <c r="AD145" i="13" s="1"/>
  <c r="AZ146" i="11"/>
  <c r="AD146" i="13" s="1"/>
  <c r="AZ277" i="11"/>
  <c r="AD277" i="13" s="1"/>
  <c r="BA12" i="11"/>
  <c r="AE12" i="13" s="1"/>
  <c r="BA19" i="11"/>
  <c r="AE19" i="13" s="1"/>
  <c r="BA18" i="11"/>
  <c r="AE18" i="13" s="1"/>
  <c r="BA17" i="11"/>
  <c r="AE17" i="13" s="1"/>
  <c r="BA16" i="11"/>
  <c r="AE16" i="13" s="1"/>
  <c r="BA15" i="11"/>
  <c r="AE15" i="13" s="1"/>
  <c r="BA14" i="11"/>
  <c r="AE14" i="13" s="1"/>
  <c r="BA13" i="11"/>
  <c r="AE13" i="13" s="1"/>
  <c r="BA101" i="11"/>
  <c r="AE101" i="13" s="1"/>
  <c r="BA100" i="11"/>
  <c r="AE100" i="13" s="1"/>
  <c r="BA99" i="11"/>
  <c r="AE99" i="13" s="1"/>
  <c r="BA98" i="11"/>
  <c r="AE98" i="13" s="1"/>
  <c r="BA97" i="11"/>
  <c r="AE97" i="13" s="1"/>
  <c r="BA96" i="11"/>
  <c r="AE96" i="13" s="1"/>
  <c r="BA95" i="11"/>
  <c r="AE95" i="13" s="1"/>
  <c r="AZ209" i="11"/>
  <c r="AD209" i="13" s="1"/>
  <c r="AZ208" i="11"/>
  <c r="AD208" i="13" s="1"/>
  <c r="AZ161" i="11"/>
  <c r="AD161" i="13" s="1"/>
  <c r="AZ160" i="11"/>
  <c r="AD160" i="13" s="1"/>
  <c r="BA122" i="11"/>
  <c r="AE122" i="13" s="1"/>
  <c r="BA121" i="11"/>
  <c r="AE121" i="13" s="1"/>
  <c r="BA127" i="11"/>
  <c r="AE127" i="13" s="1"/>
  <c r="BA126" i="11"/>
  <c r="AE126" i="13" s="1"/>
  <c r="BA125" i="11"/>
  <c r="AE125" i="13" s="1"/>
  <c r="BA124" i="11"/>
  <c r="AE124" i="13" s="1"/>
  <c r="BA123" i="11"/>
  <c r="AE123" i="13" s="1"/>
  <c r="BA88" i="11"/>
  <c r="AE88" i="13" s="1"/>
  <c r="BA87" i="11"/>
  <c r="AE87" i="13" s="1"/>
  <c r="BA86" i="11"/>
  <c r="AE86" i="13" s="1"/>
  <c r="BA85" i="11"/>
  <c r="AE85" i="13" s="1"/>
  <c r="BA84" i="11"/>
  <c r="AE84" i="13" s="1"/>
  <c r="BA82" i="11"/>
  <c r="AE82" i="13" s="1"/>
  <c r="BA83" i="11"/>
  <c r="AE83" i="13" s="1"/>
  <c r="AZ276" i="11"/>
  <c r="AD276" i="13" s="1"/>
  <c r="BA169" i="11"/>
  <c r="AE169" i="13" s="1"/>
  <c r="BA168" i="11"/>
  <c r="AE168" i="13" s="1"/>
  <c r="BA167" i="11"/>
  <c r="AE167" i="13" s="1"/>
  <c r="BA166" i="11"/>
  <c r="AE166" i="13" s="1"/>
  <c r="BA165" i="11"/>
  <c r="AE165" i="13" s="1"/>
  <c r="BA52" i="11"/>
  <c r="AE52" i="13" s="1"/>
  <c r="BA51" i="11"/>
  <c r="AE51" i="13" s="1"/>
  <c r="BA50" i="11"/>
  <c r="AE50" i="13" s="1"/>
  <c r="BA49" i="11"/>
  <c r="AE49" i="13" s="1"/>
  <c r="BA48" i="11"/>
  <c r="AE48" i="13" s="1"/>
  <c r="BA47" i="11"/>
  <c r="AE47" i="13" s="1"/>
  <c r="BA46" i="11"/>
  <c r="AE46" i="13" s="1"/>
  <c r="BA54" i="11"/>
  <c r="AE54" i="13" s="1"/>
  <c r="BA53" i="11"/>
  <c r="AE53" i="13" s="1"/>
  <c r="BA79" i="11"/>
  <c r="AE79" i="13" s="1"/>
  <c r="BA77" i="11"/>
  <c r="AE77" i="13" s="1"/>
  <c r="BA81" i="11"/>
  <c r="AE81" i="13" s="1"/>
  <c r="BA75" i="11"/>
  <c r="AE75" i="13" s="1"/>
  <c r="BA78" i="11"/>
  <c r="AE78" i="13" s="1"/>
  <c r="BA80" i="11"/>
  <c r="AE80" i="13" s="1"/>
  <c r="BA73" i="11"/>
  <c r="AE73" i="13" s="1"/>
  <c r="BA76" i="11"/>
  <c r="AE76" i="13" s="1"/>
  <c r="BA74" i="11"/>
  <c r="AE74" i="13" s="1"/>
  <c r="AZ164" i="11"/>
  <c r="AD164" i="13" s="1"/>
  <c r="AZ163" i="11"/>
  <c r="AD163" i="13" s="1"/>
  <c r="AZ162" i="11"/>
  <c r="AD162" i="13" s="1"/>
  <c r="AZ280" i="11"/>
  <c r="AD280" i="13" s="1"/>
  <c r="BA153" i="11"/>
  <c r="AE153" i="13" s="1"/>
  <c r="BA152" i="11"/>
  <c r="AE152" i="13" s="1"/>
  <c r="AZ228" i="11"/>
  <c r="AD228" i="13" s="1"/>
  <c r="AZ227" i="11"/>
  <c r="AD227" i="13" s="1"/>
  <c r="AZ226" i="11"/>
  <c r="AD226" i="13" s="1"/>
  <c r="AZ232" i="11"/>
  <c r="AD232" i="13" s="1"/>
  <c r="AZ231" i="11"/>
  <c r="AD231" i="13" s="1"/>
  <c r="AZ230" i="11"/>
  <c r="AD230" i="13" s="1"/>
  <c r="AZ229" i="11"/>
  <c r="AD229" i="13" s="1"/>
  <c r="BA273" i="11"/>
  <c r="AE273" i="13" s="1"/>
  <c r="BA207" i="11"/>
  <c r="AE207" i="13" s="1"/>
  <c r="BA206" i="11"/>
  <c r="AE206" i="13" s="1"/>
  <c r="AO193" i="11"/>
  <c r="S193" i="13" s="1"/>
  <c r="AO192" i="11"/>
  <c r="S192" i="13" s="1"/>
  <c r="AT209" i="11"/>
  <c r="X209" i="13" s="1"/>
  <c r="AT208" i="11"/>
  <c r="X208" i="13" s="1"/>
  <c r="AO202" i="11"/>
  <c r="S202" i="13" s="1"/>
  <c r="AO201" i="11"/>
  <c r="S201" i="13" s="1"/>
  <c r="AO200" i="11"/>
  <c r="S200" i="13" s="1"/>
  <c r="AW202" i="11"/>
  <c r="AA202" i="13" s="1"/>
  <c r="AW201" i="11"/>
  <c r="AA201" i="13" s="1"/>
  <c r="AW200" i="11"/>
  <c r="AA200" i="13" s="1"/>
  <c r="AY151" i="11"/>
  <c r="AC151" i="13" s="1"/>
  <c r="AY150" i="11"/>
  <c r="AC150" i="13" s="1"/>
  <c r="AS186" i="11"/>
  <c r="W186" i="13" s="1"/>
  <c r="AS185" i="11"/>
  <c r="W185" i="13" s="1"/>
  <c r="AS184" i="11"/>
  <c r="W184" i="13" s="1"/>
  <c r="AP164" i="11"/>
  <c r="T164" i="13" s="1"/>
  <c r="AP163" i="11"/>
  <c r="T163" i="13" s="1"/>
  <c r="AP162" i="11"/>
  <c r="T162" i="13" s="1"/>
  <c r="AL149" i="11"/>
  <c r="P149" i="13" s="1"/>
  <c r="AL148" i="11"/>
  <c r="P148" i="13" s="1"/>
  <c r="AL147" i="11"/>
  <c r="P147" i="13" s="1"/>
  <c r="AU186" i="11"/>
  <c r="Y186" i="13" s="1"/>
  <c r="AU185" i="11"/>
  <c r="Y185" i="13" s="1"/>
  <c r="AU184" i="11"/>
  <c r="Y184" i="13" s="1"/>
  <c r="AR164" i="11"/>
  <c r="V164" i="13" s="1"/>
  <c r="AR163" i="11"/>
  <c r="V163" i="13" s="1"/>
  <c r="AR162" i="11"/>
  <c r="V162" i="13" s="1"/>
  <c r="AM201" i="11"/>
  <c r="Q201" i="13" s="1"/>
  <c r="AM200" i="11"/>
  <c r="Q200" i="13" s="1"/>
  <c r="AM202" i="11"/>
  <c r="Q202" i="13" s="1"/>
  <c r="AM232" i="11"/>
  <c r="Q232" i="13" s="1"/>
  <c r="AM231" i="11"/>
  <c r="Q231" i="13" s="1"/>
  <c r="AM230" i="11"/>
  <c r="Q230" i="13" s="1"/>
  <c r="AM229" i="11"/>
  <c r="Q229" i="13" s="1"/>
  <c r="AM228" i="11"/>
  <c r="Q228" i="13" s="1"/>
  <c r="AM227" i="11"/>
  <c r="Q227" i="13" s="1"/>
  <c r="AM226" i="11"/>
  <c r="Q226" i="13" s="1"/>
  <c r="AS174" i="11"/>
  <c r="W174" i="13" s="1"/>
  <c r="AS173" i="11"/>
  <c r="W173" i="13" s="1"/>
  <c r="AS172" i="11"/>
  <c r="W172" i="13" s="1"/>
  <c r="AR120" i="11"/>
  <c r="V120" i="13" s="1"/>
  <c r="AR119" i="11"/>
  <c r="V119" i="13" s="1"/>
  <c r="AR118" i="11"/>
  <c r="V118" i="13" s="1"/>
  <c r="AR117" i="11"/>
  <c r="V117" i="13" s="1"/>
  <c r="AR116" i="11"/>
  <c r="V116" i="13" s="1"/>
  <c r="AR115" i="11"/>
  <c r="V115" i="13" s="1"/>
  <c r="AN209" i="11"/>
  <c r="R209" i="13" s="1"/>
  <c r="AN208" i="11"/>
  <c r="R208" i="13" s="1"/>
  <c r="AX72" i="11"/>
  <c r="AB72" i="13" s="1"/>
  <c r="AX71" i="11"/>
  <c r="AB71" i="13" s="1"/>
  <c r="AX70" i="11"/>
  <c r="AB70" i="13" s="1"/>
  <c r="AX69" i="11"/>
  <c r="AB69" i="13" s="1"/>
  <c r="AX68" i="11"/>
  <c r="AB68" i="13" s="1"/>
  <c r="AX67" i="11"/>
  <c r="AB67" i="13" s="1"/>
  <c r="AX66" i="11"/>
  <c r="AB66" i="13" s="1"/>
  <c r="AX65" i="11"/>
  <c r="AB65" i="13" s="1"/>
  <c r="AX64" i="11"/>
  <c r="AB64" i="13" s="1"/>
  <c r="AR202" i="11"/>
  <c r="V202" i="13" s="1"/>
  <c r="AR201" i="11"/>
  <c r="V201" i="13" s="1"/>
  <c r="AR200" i="11"/>
  <c r="V200" i="13" s="1"/>
  <c r="AQ209" i="11"/>
  <c r="U209" i="13" s="1"/>
  <c r="AQ208" i="11"/>
  <c r="U208" i="13" s="1"/>
  <c r="AY28" i="11"/>
  <c r="AC28" i="13" s="1"/>
  <c r="AY27" i="11"/>
  <c r="AC27" i="13" s="1"/>
  <c r="AY26" i="11"/>
  <c r="AC26" i="13" s="1"/>
  <c r="AY25" i="11"/>
  <c r="AC25" i="13" s="1"/>
  <c r="AY24" i="11"/>
  <c r="AC24" i="13" s="1"/>
  <c r="AY23" i="11"/>
  <c r="AC23" i="13" s="1"/>
  <c r="AY22" i="11"/>
  <c r="AC22" i="13" s="1"/>
  <c r="AY21" i="11"/>
  <c r="AC21" i="13" s="1"/>
  <c r="AY20" i="11"/>
  <c r="AC20" i="13" s="1"/>
  <c r="AK245" i="11"/>
  <c r="O245" i="13" s="1"/>
  <c r="AK244" i="11"/>
  <c r="O244" i="13" s="1"/>
  <c r="AK242" i="11"/>
  <c r="O242" i="13" s="1"/>
  <c r="AK240" i="11"/>
  <c r="O240" i="13" s="1"/>
  <c r="AK241" i="11"/>
  <c r="O241" i="13" s="1"/>
  <c r="AK243" i="11"/>
  <c r="O243" i="13" s="1"/>
  <c r="AW207" i="11"/>
  <c r="AA207" i="13" s="1"/>
  <c r="AW206" i="11"/>
  <c r="AA206" i="13" s="1"/>
  <c r="AX114" i="11"/>
  <c r="AB114" i="13" s="1"/>
  <c r="AX113" i="11"/>
  <c r="AB113" i="13" s="1"/>
  <c r="AX112" i="11"/>
  <c r="AB112" i="13" s="1"/>
  <c r="AX111" i="11"/>
  <c r="AB111" i="13" s="1"/>
  <c r="AX110" i="11"/>
  <c r="AB110" i="13" s="1"/>
  <c r="AX109" i="11"/>
  <c r="AB109" i="13" s="1"/>
  <c r="AX94" i="11"/>
  <c r="AB94" i="13" s="1"/>
  <c r="AX93" i="11"/>
  <c r="AB93" i="13" s="1"/>
  <c r="AX92" i="11"/>
  <c r="AB92" i="13" s="1"/>
  <c r="AX91" i="11"/>
  <c r="AB91" i="13" s="1"/>
  <c r="AX90" i="11"/>
  <c r="AB90" i="13" s="1"/>
  <c r="AX89" i="11"/>
  <c r="AB89" i="13" s="1"/>
  <c r="AK193" i="11"/>
  <c r="O193" i="13" s="1"/>
  <c r="AK192" i="11"/>
  <c r="O192" i="13" s="1"/>
  <c r="AU205" i="11"/>
  <c r="Y205" i="13" s="1"/>
  <c r="AU204" i="11"/>
  <c r="Y204" i="13" s="1"/>
  <c r="AU203" i="11"/>
  <c r="Y203" i="13" s="1"/>
  <c r="AP189" i="11"/>
  <c r="T189" i="13" s="1"/>
  <c r="AP188" i="11"/>
  <c r="T188" i="13" s="1"/>
  <c r="AP187" i="11"/>
  <c r="T187" i="13" s="1"/>
  <c r="AX205" i="11"/>
  <c r="AB205" i="13" s="1"/>
  <c r="AX204" i="11"/>
  <c r="AB204" i="13" s="1"/>
  <c r="AX203" i="11"/>
  <c r="AB203" i="13" s="1"/>
  <c r="AM94" i="11"/>
  <c r="Q94" i="13" s="1"/>
  <c r="AM93" i="11"/>
  <c r="Q93" i="13" s="1"/>
  <c r="AM92" i="11"/>
  <c r="Q92" i="13" s="1"/>
  <c r="AM91" i="11"/>
  <c r="Q91" i="13" s="1"/>
  <c r="AM90" i="11"/>
  <c r="Q90" i="13" s="1"/>
  <c r="AM89" i="11"/>
  <c r="Q89" i="13" s="1"/>
  <c r="AP193" i="11"/>
  <c r="T193" i="13" s="1"/>
  <c r="AP192" i="11"/>
  <c r="T192" i="13" s="1"/>
  <c r="AK149" i="11"/>
  <c r="O149" i="13" s="1"/>
  <c r="AK148" i="11"/>
  <c r="O148" i="13" s="1"/>
  <c r="AK147" i="11"/>
  <c r="O147" i="13" s="1"/>
  <c r="AM161" i="11"/>
  <c r="Q161" i="13" s="1"/>
  <c r="AM160" i="11"/>
  <c r="Q160" i="13" s="1"/>
  <c r="AR134" i="11"/>
  <c r="V134" i="13" s="1"/>
  <c r="AR133" i="11"/>
  <c r="V133" i="13" s="1"/>
  <c r="AR132" i="11"/>
  <c r="V132" i="13" s="1"/>
  <c r="AR131" i="11"/>
  <c r="V131" i="13" s="1"/>
  <c r="AR130" i="11"/>
  <c r="V130" i="13" s="1"/>
  <c r="AR129" i="11"/>
  <c r="V129" i="13" s="1"/>
  <c r="AR128" i="11"/>
  <c r="V128" i="13" s="1"/>
  <c r="AN205" i="11"/>
  <c r="R205" i="13" s="1"/>
  <c r="AN204" i="11"/>
  <c r="R204" i="13" s="1"/>
  <c r="AN203" i="11"/>
  <c r="R203" i="13" s="1"/>
  <c r="AX169" i="11"/>
  <c r="AB169" i="13" s="1"/>
  <c r="AX168" i="11"/>
  <c r="AB168" i="13" s="1"/>
  <c r="AX167" i="11"/>
  <c r="AB167" i="13" s="1"/>
  <c r="AX166" i="11"/>
  <c r="AB166" i="13" s="1"/>
  <c r="AX165" i="11"/>
  <c r="AB165" i="13" s="1"/>
  <c r="AW127" i="11"/>
  <c r="AA127" i="13" s="1"/>
  <c r="AW126" i="11"/>
  <c r="AA126" i="13" s="1"/>
  <c r="AW125" i="11"/>
  <c r="AA125" i="13" s="1"/>
  <c r="AW124" i="11"/>
  <c r="AA124" i="13" s="1"/>
  <c r="AW123" i="11"/>
  <c r="AA123" i="13" s="1"/>
  <c r="AW122" i="11"/>
  <c r="AA122" i="13" s="1"/>
  <c r="AW121" i="11"/>
  <c r="AA121" i="13" s="1"/>
  <c r="AT198" i="11"/>
  <c r="X198" i="13" s="1"/>
  <c r="AT197" i="11"/>
  <c r="X197" i="13" s="1"/>
  <c r="AK159" i="11"/>
  <c r="O159" i="13" s="1"/>
  <c r="AK158" i="11"/>
  <c r="O158" i="13" s="1"/>
  <c r="AK157" i="11"/>
  <c r="O157" i="13" s="1"/>
  <c r="AX159" i="11"/>
  <c r="AB159" i="13" s="1"/>
  <c r="AX158" i="11"/>
  <c r="AB158" i="13" s="1"/>
  <c r="AX157" i="11"/>
  <c r="AB157" i="13" s="1"/>
  <c r="AW87" i="11"/>
  <c r="AA87" i="13" s="1"/>
  <c r="AW82" i="11"/>
  <c r="AA82" i="13" s="1"/>
  <c r="AW86" i="11"/>
  <c r="AA86" i="13" s="1"/>
  <c r="AW85" i="11"/>
  <c r="AA85" i="13" s="1"/>
  <c r="AW84" i="11"/>
  <c r="AA84" i="13" s="1"/>
  <c r="AW88" i="11"/>
  <c r="AA88" i="13" s="1"/>
  <c r="AW83" i="11"/>
  <c r="AA83" i="13" s="1"/>
  <c r="AW108" i="11"/>
  <c r="AA108" i="13" s="1"/>
  <c r="AW107" i="11"/>
  <c r="AA107" i="13" s="1"/>
  <c r="AW106" i="11"/>
  <c r="AA106" i="13" s="1"/>
  <c r="AW105" i="11"/>
  <c r="AA105" i="13" s="1"/>
  <c r="AW104" i="11"/>
  <c r="AA104" i="13" s="1"/>
  <c r="AW103" i="11"/>
  <c r="AA103" i="13" s="1"/>
  <c r="AW102" i="11"/>
  <c r="AA102" i="13" s="1"/>
  <c r="AW11" i="11"/>
  <c r="AA11" i="13" s="1"/>
  <c r="AW10" i="11"/>
  <c r="AA10" i="13" s="1"/>
  <c r="AW9" i="11"/>
  <c r="AA9" i="13" s="1"/>
  <c r="AW8" i="11"/>
  <c r="AW7" i="11"/>
  <c r="AA7" i="13" s="1"/>
  <c r="AW6" i="11"/>
  <c r="AA6" i="13" s="1"/>
  <c r="AW5" i="11"/>
  <c r="AA5" i="13" s="1"/>
  <c r="AW4" i="11"/>
  <c r="AA4" i="13" s="1"/>
  <c r="AW3" i="11"/>
  <c r="AA3" i="13" s="1"/>
  <c r="AS88" i="11"/>
  <c r="W88" i="13" s="1"/>
  <c r="AS87" i="11"/>
  <c r="W87" i="13" s="1"/>
  <c r="AS86" i="11"/>
  <c r="W86" i="13" s="1"/>
  <c r="AS85" i="11"/>
  <c r="W85" i="13" s="1"/>
  <c r="AS84" i="11"/>
  <c r="W84" i="13" s="1"/>
  <c r="AS83" i="11"/>
  <c r="W83" i="13" s="1"/>
  <c r="AS82" i="11"/>
  <c r="W82" i="13" s="1"/>
  <c r="AU28" i="11"/>
  <c r="Y28" i="13" s="1"/>
  <c r="AU27" i="11"/>
  <c r="Y27" i="13" s="1"/>
  <c r="AU26" i="11"/>
  <c r="Y26" i="13" s="1"/>
  <c r="AU25" i="11"/>
  <c r="Y25" i="13" s="1"/>
  <c r="AU24" i="11"/>
  <c r="Y24" i="13" s="1"/>
  <c r="AU23" i="11"/>
  <c r="Y23" i="13" s="1"/>
  <c r="AU22" i="11"/>
  <c r="Y22" i="13" s="1"/>
  <c r="AU21" i="11"/>
  <c r="Y21" i="13" s="1"/>
  <c r="AU20" i="11"/>
  <c r="Y20" i="13" s="1"/>
  <c r="AT265" i="11"/>
  <c r="X265" i="13" s="1"/>
  <c r="AT264" i="11"/>
  <c r="X264" i="13" s="1"/>
  <c r="AT263" i="11"/>
  <c r="X263" i="13" s="1"/>
  <c r="AT262" i="11"/>
  <c r="X262" i="13" s="1"/>
  <c r="AT261" i="11"/>
  <c r="X261" i="13" s="1"/>
  <c r="AT260" i="11"/>
  <c r="X260" i="13" s="1"/>
  <c r="AT259" i="11"/>
  <c r="X259" i="13" s="1"/>
  <c r="AV265" i="11"/>
  <c r="Z265" i="13" s="1"/>
  <c r="AV264" i="11"/>
  <c r="Z264" i="13" s="1"/>
  <c r="AV263" i="11"/>
  <c r="Z263" i="13" s="1"/>
  <c r="AV262" i="11"/>
  <c r="Z262" i="13" s="1"/>
  <c r="AV261" i="11"/>
  <c r="Z261" i="13" s="1"/>
  <c r="AV260" i="11"/>
  <c r="Z260" i="13" s="1"/>
  <c r="AV259" i="11"/>
  <c r="Z259" i="13" s="1"/>
  <c r="AN146" i="11"/>
  <c r="R146" i="13" s="1"/>
  <c r="AN145" i="11"/>
  <c r="R145" i="13" s="1"/>
  <c r="AN144" i="11"/>
  <c r="R144" i="13" s="1"/>
  <c r="AR101" i="11"/>
  <c r="V101" i="13" s="1"/>
  <c r="AR100" i="11"/>
  <c r="V100" i="13" s="1"/>
  <c r="AR99" i="11"/>
  <c r="V99" i="13" s="1"/>
  <c r="AR98" i="11"/>
  <c r="V98" i="13" s="1"/>
  <c r="AR97" i="11"/>
  <c r="V97" i="13" s="1"/>
  <c r="AR96" i="11"/>
  <c r="V96" i="13" s="1"/>
  <c r="AR95" i="11"/>
  <c r="V95" i="13" s="1"/>
  <c r="AX265" i="11"/>
  <c r="AB265" i="13" s="1"/>
  <c r="AX264" i="11"/>
  <c r="AB264" i="13" s="1"/>
  <c r="AX263" i="11"/>
  <c r="AB263" i="13" s="1"/>
  <c r="AX262" i="11"/>
  <c r="AB262" i="13" s="1"/>
  <c r="AX261" i="11"/>
  <c r="AB261" i="13" s="1"/>
  <c r="AX260" i="11"/>
  <c r="AB260" i="13" s="1"/>
  <c r="AX259" i="11"/>
  <c r="AB259" i="13" s="1"/>
  <c r="AT101" i="11"/>
  <c r="X101" i="13" s="1"/>
  <c r="AT100" i="11"/>
  <c r="X100" i="13" s="1"/>
  <c r="AT99" i="11"/>
  <c r="X99" i="13" s="1"/>
  <c r="AT98" i="11"/>
  <c r="X98" i="13" s="1"/>
  <c r="AT97" i="11"/>
  <c r="X97" i="13" s="1"/>
  <c r="AT96" i="11"/>
  <c r="X96" i="13" s="1"/>
  <c r="AT95" i="11"/>
  <c r="X95" i="13" s="1"/>
  <c r="AU101" i="11"/>
  <c r="Y101" i="13" s="1"/>
  <c r="AU100" i="11"/>
  <c r="Y100" i="13" s="1"/>
  <c r="AU99" i="11"/>
  <c r="Y99" i="13" s="1"/>
  <c r="AU98" i="11"/>
  <c r="Y98" i="13" s="1"/>
  <c r="AU97" i="11"/>
  <c r="Y97" i="13" s="1"/>
  <c r="AU96" i="11"/>
  <c r="Y96" i="13" s="1"/>
  <c r="AU95" i="11"/>
  <c r="Y95" i="13" s="1"/>
  <c r="AN202" i="11"/>
  <c r="R202" i="13" s="1"/>
  <c r="AN201" i="11"/>
  <c r="R201" i="13" s="1"/>
  <c r="AN200" i="11"/>
  <c r="R200" i="13" s="1"/>
  <c r="AQ119" i="11"/>
  <c r="U119" i="13" s="1"/>
  <c r="AQ118" i="11"/>
  <c r="U118" i="13" s="1"/>
  <c r="AQ117" i="11"/>
  <c r="U117" i="13" s="1"/>
  <c r="AQ116" i="11"/>
  <c r="U116" i="13" s="1"/>
  <c r="AQ115" i="11"/>
  <c r="U115" i="13" s="1"/>
  <c r="AQ120" i="11"/>
  <c r="U120" i="13" s="1"/>
  <c r="AN271" i="11"/>
  <c r="R271" i="13" s="1"/>
  <c r="AN270" i="11"/>
  <c r="R270" i="13" s="1"/>
  <c r="AN269" i="11"/>
  <c r="R269" i="13" s="1"/>
  <c r="AN268" i="11"/>
  <c r="R268" i="13" s="1"/>
  <c r="AN267" i="11"/>
  <c r="R267" i="13" s="1"/>
  <c r="AN266" i="11"/>
  <c r="R266" i="13" s="1"/>
  <c r="AO153" i="11"/>
  <c r="S153" i="13" s="1"/>
  <c r="AO152" i="11"/>
  <c r="S152" i="13" s="1"/>
  <c r="AS146" i="11"/>
  <c r="W146" i="13" s="1"/>
  <c r="AS145" i="11"/>
  <c r="W145" i="13" s="1"/>
  <c r="AS144" i="11"/>
  <c r="W144" i="13" s="1"/>
  <c r="AR153" i="11"/>
  <c r="V153" i="13" s="1"/>
  <c r="AR152" i="11"/>
  <c r="V152" i="13" s="1"/>
  <c r="AK162" i="11"/>
  <c r="O162" i="13" s="1"/>
  <c r="AK163" i="11"/>
  <c r="O163" i="13" s="1"/>
  <c r="AK164" i="11"/>
  <c r="O164" i="13" s="1"/>
  <c r="AT114" i="11"/>
  <c r="X114" i="13" s="1"/>
  <c r="AT113" i="11"/>
  <c r="X113" i="13" s="1"/>
  <c r="AT112" i="11"/>
  <c r="X112" i="13" s="1"/>
  <c r="AT111" i="11"/>
  <c r="X111" i="13" s="1"/>
  <c r="AT110" i="11"/>
  <c r="X110" i="13" s="1"/>
  <c r="AT109" i="11"/>
  <c r="X109" i="13" s="1"/>
  <c r="AX150" i="11"/>
  <c r="AB150" i="13" s="1"/>
  <c r="AX151" i="11"/>
  <c r="AB151" i="13" s="1"/>
  <c r="AU171" i="11"/>
  <c r="Y171" i="13" s="1"/>
  <c r="AU170" i="11"/>
  <c r="Y170" i="13" s="1"/>
  <c r="AP245" i="11"/>
  <c r="T245" i="13" s="1"/>
  <c r="AP244" i="11"/>
  <c r="T244" i="13" s="1"/>
  <c r="AP243" i="11"/>
  <c r="T243" i="13" s="1"/>
  <c r="AP242" i="11"/>
  <c r="T242" i="13" s="1"/>
  <c r="AP241" i="11"/>
  <c r="T241" i="13" s="1"/>
  <c r="AP240" i="11"/>
  <c r="T240" i="13" s="1"/>
  <c r="AX171" i="11"/>
  <c r="AB171" i="13" s="1"/>
  <c r="AX170" i="11"/>
  <c r="AB170" i="13" s="1"/>
  <c r="AM207" i="11"/>
  <c r="Q207" i="13" s="1"/>
  <c r="AM206" i="11"/>
  <c r="Q206" i="13" s="1"/>
  <c r="AV149" i="11"/>
  <c r="Z149" i="13" s="1"/>
  <c r="AV148" i="11"/>
  <c r="Z148" i="13" s="1"/>
  <c r="AV147" i="11"/>
  <c r="Z147" i="13" s="1"/>
  <c r="AR174" i="11"/>
  <c r="V174" i="13" s="1"/>
  <c r="AR173" i="11"/>
  <c r="V173" i="13" s="1"/>
  <c r="AR172" i="11"/>
  <c r="V172" i="13" s="1"/>
  <c r="AY148" i="11"/>
  <c r="AC148" i="13" s="1"/>
  <c r="AY147" i="11"/>
  <c r="AC147" i="13" s="1"/>
  <c r="AY149" i="11"/>
  <c r="AC149" i="13" s="1"/>
  <c r="AR207" i="11"/>
  <c r="V207" i="13" s="1"/>
  <c r="AR206" i="11"/>
  <c r="V206" i="13" s="1"/>
  <c r="AN45" i="11"/>
  <c r="R45" i="13" s="1"/>
  <c r="AN44" i="11"/>
  <c r="R44" i="13" s="1"/>
  <c r="AN43" i="11"/>
  <c r="R43" i="13" s="1"/>
  <c r="AN42" i="11"/>
  <c r="R42" i="13" s="1"/>
  <c r="AN41" i="11"/>
  <c r="R41" i="13" s="1"/>
  <c r="AN40" i="11"/>
  <c r="R40" i="13" s="1"/>
  <c r="AN39" i="11"/>
  <c r="R39" i="13" s="1"/>
  <c r="AN38" i="11"/>
  <c r="R38" i="13" s="1"/>
  <c r="AO94" i="11"/>
  <c r="S94" i="13" s="1"/>
  <c r="AO93" i="11"/>
  <c r="S93" i="13" s="1"/>
  <c r="AO92" i="11"/>
  <c r="S92" i="13" s="1"/>
  <c r="AO91" i="11"/>
  <c r="S91" i="13" s="1"/>
  <c r="AO90" i="11"/>
  <c r="S90" i="13" s="1"/>
  <c r="AO89" i="11"/>
  <c r="S89" i="13" s="1"/>
  <c r="AO161" i="11"/>
  <c r="S161" i="13" s="1"/>
  <c r="AO160" i="11"/>
  <c r="S160" i="13" s="1"/>
  <c r="AT193" i="11"/>
  <c r="X193" i="13" s="1"/>
  <c r="AT192" i="11"/>
  <c r="X192" i="13" s="1"/>
  <c r="AO148" i="11"/>
  <c r="S148" i="13" s="1"/>
  <c r="AO147" i="11"/>
  <c r="S147" i="13" s="1"/>
  <c r="AO149" i="11"/>
  <c r="S149" i="13" s="1"/>
  <c r="AT108" i="11"/>
  <c r="X108" i="13" s="1"/>
  <c r="AT107" i="11"/>
  <c r="X107" i="13" s="1"/>
  <c r="AT106" i="11"/>
  <c r="X106" i="13" s="1"/>
  <c r="AT105" i="11"/>
  <c r="X105" i="13" s="1"/>
  <c r="AT104" i="11"/>
  <c r="X104" i="13" s="1"/>
  <c r="AT103" i="11"/>
  <c r="X103" i="13" s="1"/>
  <c r="AT102" i="11"/>
  <c r="X102" i="13" s="1"/>
  <c r="AO88" i="11"/>
  <c r="S88" i="13" s="1"/>
  <c r="AO87" i="11"/>
  <c r="S87" i="13" s="1"/>
  <c r="AO86" i="11"/>
  <c r="S86" i="13" s="1"/>
  <c r="AO85" i="11"/>
  <c r="S85" i="13" s="1"/>
  <c r="AO84" i="11"/>
  <c r="S84" i="13" s="1"/>
  <c r="AO83" i="11"/>
  <c r="S83" i="13" s="1"/>
  <c r="AO82" i="11"/>
  <c r="S82" i="13" s="1"/>
  <c r="AP159" i="11"/>
  <c r="T159" i="13" s="1"/>
  <c r="AP158" i="11"/>
  <c r="T158" i="13" s="1"/>
  <c r="AP157" i="11"/>
  <c r="T157" i="13" s="1"/>
  <c r="AV37" i="11"/>
  <c r="Z37" i="13" s="1"/>
  <c r="AV36" i="11"/>
  <c r="Z36" i="13" s="1"/>
  <c r="AV35" i="11"/>
  <c r="Z35" i="13" s="1"/>
  <c r="AV34" i="11"/>
  <c r="Z34" i="13" s="1"/>
  <c r="AV33" i="11"/>
  <c r="Z33" i="13" s="1"/>
  <c r="AV32" i="11"/>
  <c r="Z32" i="13" s="1"/>
  <c r="AV31" i="11"/>
  <c r="Z31" i="13" s="1"/>
  <c r="AV30" i="11"/>
  <c r="Z30" i="13" s="1"/>
  <c r="AV29" i="11"/>
  <c r="Z29" i="13" s="1"/>
  <c r="AT37" i="11"/>
  <c r="X37" i="13" s="1"/>
  <c r="AT36" i="11"/>
  <c r="X36" i="13" s="1"/>
  <c r="AT35" i="11"/>
  <c r="X35" i="13" s="1"/>
  <c r="AT34" i="11"/>
  <c r="X34" i="13" s="1"/>
  <c r="AT33" i="11"/>
  <c r="X33" i="13" s="1"/>
  <c r="AT32" i="11"/>
  <c r="X32" i="13" s="1"/>
  <c r="AT31" i="11"/>
  <c r="X31" i="13" s="1"/>
  <c r="AT30" i="11"/>
  <c r="X30" i="13" s="1"/>
  <c r="AT29" i="11"/>
  <c r="X29" i="13" s="1"/>
  <c r="AY63" i="11"/>
  <c r="AC63" i="13" s="1"/>
  <c r="AY62" i="11"/>
  <c r="AC62" i="13" s="1"/>
  <c r="AY61" i="11"/>
  <c r="AC61" i="13" s="1"/>
  <c r="AY60" i="11"/>
  <c r="AC60" i="13" s="1"/>
  <c r="AY59" i="11"/>
  <c r="AC59" i="13" s="1"/>
  <c r="AY58" i="11"/>
  <c r="AC58" i="13" s="1"/>
  <c r="AY57" i="11"/>
  <c r="AC57" i="13" s="1"/>
  <c r="AY56" i="11"/>
  <c r="AC56" i="13" s="1"/>
  <c r="AY55" i="11"/>
  <c r="AC55" i="13" s="1"/>
  <c r="AY88" i="11"/>
  <c r="AC88" i="13" s="1"/>
  <c r="AY87" i="11"/>
  <c r="AC87" i="13" s="1"/>
  <c r="AY86" i="11"/>
  <c r="AC86" i="13" s="1"/>
  <c r="AY85" i="11"/>
  <c r="AC85" i="13" s="1"/>
  <c r="AY84" i="11"/>
  <c r="AC84" i="13" s="1"/>
  <c r="AY83" i="11"/>
  <c r="AC83" i="13" s="1"/>
  <c r="AY82" i="11"/>
  <c r="AC82" i="13" s="1"/>
  <c r="AO169" i="11"/>
  <c r="S169" i="13" s="1"/>
  <c r="AO168" i="11"/>
  <c r="S168" i="13" s="1"/>
  <c r="AO167" i="11"/>
  <c r="S167" i="13" s="1"/>
  <c r="AO166" i="11"/>
  <c r="S166" i="13" s="1"/>
  <c r="AO165" i="11"/>
  <c r="S165" i="13" s="1"/>
  <c r="AP11" i="11"/>
  <c r="T11" i="13" s="1"/>
  <c r="AP10" i="11"/>
  <c r="T10" i="13" s="1"/>
  <c r="AP9" i="11"/>
  <c r="T9" i="13" s="1"/>
  <c r="AP8" i="11"/>
  <c r="AP7" i="11"/>
  <c r="T7" i="13" s="1"/>
  <c r="AP6" i="11"/>
  <c r="T6" i="13" s="1"/>
  <c r="AP5" i="11"/>
  <c r="T5" i="13" s="1"/>
  <c r="AP4" i="11"/>
  <c r="T4" i="13" s="1"/>
  <c r="AP3" i="11"/>
  <c r="T3" i="13" s="1"/>
  <c r="AV88" i="11"/>
  <c r="Z88" i="13" s="1"/>
  <c r="AV87" i="11"/>
  <c r="Z87" i="13" s="1"/>
  <c r="AV86" i="11"/>
  <c r="Z86" i="13" s="1"/>
  <c r="AV85" i="11"/>
  <c r="Z85" i="13" s="1"/>
  <c r="AV84" i="11"/>
  <c r="Z84" i="13" s="1"/>
  <c r="AV83" i="11"/>
  <c r="Z83" i="13" s="1"/>
  <c r="AV82" i="11"/>
  <c r="Z82" i="13" s="1"/>
  <c r="AT63" i="11"/>
  <c r="X63" i="13" s="1"/>
  <c r="AT62" i="11"/>
  <c r="X62" i="13" s="1"/>
  <c r="AT61" i="11"/>
  <c r="X61" i="13" s="1"/>
  <c r="AT60" i="11"/>
  <c r="X60" i="13" s="1"/>
  <c r="AT59" i="11"/>
  <c r="X59" i="13" s="1"/>
  <c r="AT58" i="11"/>
  <c r="X58" i="13" s="1"/>
  <c r="AT57" i="11"/>
  <c r="X57" i="13" s="1"/>
  <c r="AT56" i="11"/>
  <c r="X56" i="13" s="1"/>
  <c r="AT55" i="11"/>
  <c r="X55" i="13" s="1"/>
  <c r="AP37" i="11"/>
  <c r="T37" i="13" s="1"/>
  <c r="AP36" i="11"/>
  <c r="T36" i="13" s="1"/>
  <c r="AP35" i="11"/>
  <c r="T35" i="13" s="1"/>
  <c r="AP34" i="11"/>
  <c r="T34" i="13" s="1"/>
  <c r="AP33" i="11"/>
  <c r="T33" i="13" s="1"/>
  <c r="AP32" i="11"/>
  <c r="T32" i="13" s="1"/>
  <c r="AP31" i="11"/>
  <c r="T31" i="13" s="1"/>
  <c r="AP30" i="11"/>
  <c r="T30" i="13" s="1"/>
  <c r="AP29" i="11"/>
  <c r="T29" i="13" s="1"/>
  <c r="AQ198" i="11"/>
  <c r="U198" i="13" s="1"/>
  <c r="AQ197" i="11"/>
  <c r="U197" i="13" s="1"/>
  <c r="AR182" i="11"/>
  <c r="V182" i="13" s="1"/>
  <c r="AR181" i="11"/>
  <c r="V181" i="13" s="1"/>
  <c r="AK31" i="11"/>
  <c r="O31" i="13" s="1"/>
  <c r="AK30" i="11"/>
  <c r="O30" i="13" s="1"/>
  <c r="AK32" i="11"/>
  <c r="O32" i="13" s="1"/>
  <c r="AK29" i="11"/>
  <c r="O29" i="13" s="1"/>
  <c r="AK37" i="11"/>
  <c r="O37" i="13" s="1"/>
  <c r="AK36" i="11"/>
  <c r="O36" i="13" s="1"/>
  <c r="AK35" i="11"/>
  <c r="O35" i="13" s="1"/>
  <c r="AK34" i="11"/>
  <c r="O34" i="13" s="1"/>
  <c r="AK33" i="11"/>
  <c r="O33" i="13" s="1"/>
  <c r="AP207" i="11"/>
  <c r="T207" i="13" s="1"/>
  <c r="AP206" i="11"/>
  <c r="T206" i="13" s="1"/>
  <c r="AL28" i="11"/>
  <c r="P28" i="13" s="1"/>
  <c r="AL22" i="11"/>
  <c r="P22" i="13" s="1"/>
  <c r="AL21" i="11"/>
  <c r="P21" i="13" s="1"/>
  <c r="AL20" i="11"/>
  <c r="P20" i="13" s="1"/>
  <c r="AL27" i="11"/>
  <c r="P27" i="13" s="1"/>
  <c r="AL26" i="11"/>
  <c r="P26" i="13" s="1"/>
  <c r="AL25" i="11"/>
  <c r="P25" i="13" s="1"/>
  <c r="AL24" i="11"/>
  <c r="P24" i="13" s="1"/>
  <c r="AL23" i="11"/>
  <c r="P23" i="13" s="1"/>
  <c r="AW209" i="11"/>
  <c r="AA209" i="13" s="1"/>
  <c r="AW208" i="11"/>
  <c r="AA208" i="13" s="1"/>
  <c r="AS28" i="11"/>
  <c r="W28" i="13" s="1"/>
  <c r="AS27" i="11"/>
  <c r="W27" i="13" s="1"/>
  <c r="AS26" i="11"/>
  <c r="W26" i="13" s="1"/>
  <c r="AS25" i="11"/>
  <c r="W25" i="13" s="1"/>
  <c r="AS24" i="11"/>
  <c r="W24" i="13" s="1"/>
  <c r="AS23" i="11"/>
  <c r="W23" i="13" s="1"/>
  <c r="AS22" i="11"/>
  <c r="W22" i="13" s="1"/>
  <c r="AS21" i="11"/>
  <c r="W21" i="13" s="1"/>
  <c r="AS20" i="11"/>
  <c r="W20" i="13" s="1"/>
  <c r="AT186" i="11"/>
  <c r="X186" i="13" s="1"/>
  <c r="AT185" i="11"/>
  <c r="X185" i="13" s="1"/>
  <c r="AT184" i="11"/>
  <c r="X184" i="13" s="1"/>
  <c r="AQ28" i="11"/>
  <c r="U28" i="13" s="1"/>
  <c r="AQ27" i="11"/>
  <c r="U27" i="13" s="1"/>
  <c r="AQ26" i="11"/>
  <c r="U26" i="13" s="1"/>
  <c r="AQ25" i="11"/>
  <c r="U25" i="13" s="1"/>
  <c r="AQ24" i="11"/>
  <c r="U24" i="13" s="1"/>
  <c r="AQ23" i="11"/>
  <c r="U23" i="13" s="1"/>
  <c r="AQ22" i="11"/>
  <c r="U22" i="13" s="1"/>
  <c r="AQ21" i="11"/>
  <c r="U21" i="13" s="1"/>
  <c r="AQ20" i="11"/>
  <c r="U20" i="13" s="1"/>
  <c r="AY209" i="11"/>
  <c r="AC209" i="13" s="1"/>
  <c r="AY208" i="11"/>
  <c r="AC208" i="13" s="1"/>
  <c r="AV186" i="11"/>
  <c r="Z186" i="13" s="1"/>
  <c r="AV185" i="11"/>
  <c r="Z185" i="13" s="1"/>
  <c r="AV184" i="11"/>
  <c r="Z184" i="13" s="1"/>
  <c r="AW186" i="11"/>
  <c r="AA186" i="13" s="1"/>
  <c r="AW185" i="11"/>
  <c r="AA185" i="13" s="1"/>
  <c r="AW184" i="11"/>
  <c r="AA184" i="13" s="1"/>
  <c r="AO146" i="11"/>
  <c r="S146" i="13" s="1"/>
  <c r="AO144" i="11"/>
  <c r="S144" i="13" s="1"/>
  <c r="AO145" i="11"/>
  <c r="S145" i="13" s="1"/>
  <c r="AM271" i="11"/>
  <c r="Q271" i="13" s="1"/>
  <c r="AM270" i="11"/>
  <c r="Q270" i="13" s="1"/>
  <c r="AM269" i="11"/>
  <c r="Q269" i="13" s="1"/>
  <c r="AM268" i="11"/>
  <c r="Q268" i="13" s="1"/>
  <c r="AM267" i="11"/>
  <c r="Q267" i="13" s="1"/>
  <c r="AM266" i="11"/>
  <c r="Q266" i="13" s="1"/>
  <c r="AW67" i="11"/>
  <c r="AA67" i="13" s="1"/>
  <c r="AW66" i="11"/>
  <c r="AA66" i="13" s="1"/>
  <c r="AW65" i="11"/>
  <c r="AA65" i="13" s="1"/>
  <c r="AW64" i="11"/>
  <c r="AA64" i="13" s="1"/>
  <c r="AW68" i="11"/>
  <c r="AA68" i="13" s="1"/>
  <c r="AW69" i="11"/>
  <c r="AA69" i="13" s="1"/>
  <c r="AW70" i="11"/>
  <c r="AA70" i="13" s="1"/>
  <c r="AW72" i="11"/>
  <c r="AA72" i="13" s="1"/>
  <c r="AW71" i="11"/>
  <c r="AA71" i="13" s="1"/>
  <c r="AL151" i="11"/>
  <c r="P151" i="13" s="1"/>
  <c r="AL150" i="11"/>
  <c r="P150" i="13" s="1"/>
  <c r="AV28" i="11"/>
  <c r="Z28" i="13" s="1"/>
  <c r="AV27" i="11"/>
  <c r="Z27" i="13" s="1"/>
  <c r="AV26" i="11"/>
  <c r="Z26" i="13" s="1"/>
  <c r="AV25" i="11"/>
  <c r="Z25" i="13" s="1"/>
  <c r="AV24" i="11"/>
  <c r="Z24" i="13" s="1"/>
  <c r="AV23" i="11"/>
  <c r="Z23" i="13" s="1"/>
  <c r="AV22" i="11"/>
  <c r="Z22" i="13" s="1"/>
  <c r="AV21" i="11"/>
  <c r="Z21" i="13" s="1"/>
  <c r="AV20" i="11"/>
  <c r="Z20" i="13" s="1"/>
  <c r="AL134" i="11"/>
  <c r="P134" i="13" s="1"/>
  <c r="AL133" i="11"/>
  <c r="P133" i="13" s="1"/>
  <c r="AL132" i="11"/>
  <c r="P132" i="13" s="1"/>
  <c r="AL131" i="11"/>
  <c r="P131" i="13" s="1"/>
  <c r="AL130" i="11"/>
  <c r="P130" i="13" s="1"/>
  <c r="AL129" i="11"/>
  <c r="P129" i="13" s="1"/>
  <c r="AL128" i="11"/>
  <c r="P128" i="13" s="1"/>
  <c r="AM101" i="11"/>
  <c r="Q101" i="13" s="1"/>
  <c r="AM100" i="11"/>
  <c r="Q100" i="13" s="1"/>
  <c r="AM99" i="11"/>
  <c r="Q99" i="13" s="1"/>
  <c r="AM98" i="11"/>
  <c r="Q98" i="13" s="1"/>
  <c r="AM97" i="11"/>
  <c r="Q97" i="13" s="1"/>
  <c r="AM96" i="11"/>
  <c r="Q96" i="13" s="1"/>
  <c r="AM95" i="11"/>
  <c r="Q95" i="13" s="1"/>
  <c r="AY54" i="11"/>
  <c r="AC54" i="13" s="1"/>
  <c r="AY53" i="11"/>
  <c r="AC53" i="13" s="1"/>
  <c r="AY52" i="11"/>
  <c r="AC52" i="13" s="1"/>
  <c r="AY51" i="11"/>
  <c r="AC51" i="13" s="1"/>
  <c r="AY50" i="11"/>
  <c r="AC50" i="13" s="1"/>
  <c r="AY49" i="11"/>
  <c r="AC49" i="13" s="1"/>
  <c r="AY48" i="11"/>
  <c r="AC48" i="13" s="1"/>
  <c r="AY47" i="11"/>
  <c r="AC47" i="13" s="1"/>
  <c r="AY46" i="11"/>
  <c r="AC46" i="13" s="1"/>
  <c r="AW114" i="11"/>
  <c r="AA114" i="13" s="1"/>
  <c r="AW113" i="11"/>
  <c r="AA113" i="13" s="1"/>
  <c r="AW112" i="11"/>
  <c r="AA112" i="13" s="1"/>
  <c r="AW111" i="11"/>
  <c r="AA111" i="13" s="1"/>
  <c r="AW110" i="11"/>
  <c r="AA110" i="13" s="1"/>
  <c r="AW109" i="11"/>
  <c r="AA109" i="13" s="1"/>
  <c r="AQ205" i="11"/>
  <c r="U205" i="13" s="1"/>
  <c r="AQ204" i="11"/>
  <c r="U204" i="13" s="1"/>
  <c r="AQ203" i="11"/>
  <c r="U203" i="13" s="1"/>
  <c r="AL189" i="11"/>
  <c r="P189" i="13" s="1"/>
  <c r="AL188" i="11"/>
  <c r="P188" i="13" s="1"/>
  <c r="AL187" i="11"/>
  <c r="P187" i="13" s="1"/>
  <c r="AS19" i="11"/>
  <c r="W19" i="13" s="1"/>
  <c r="AS18" i="11"/>
  <c r="W18" i="13" s="1"/>
  <c r="AS17" i="11"/>
  <c r="W17" i="13" s="1"/>
  <c r="AS16" i="11"/>
  <c r="W16" i="13" s="1"/>
  <c r="AS15" i="11"/>
  <c r="W15" i="13" s="1"/>
  <c r="AS14" i="11"/>
  <c r="W14" i="13" s="1"/>
  <c r="AS13" i="11"/>
  <c r="W13" i="13" s="1"/>
  <c r="AS12" i="11"/>
  <c r="W12" i="13" s="1"/>
  <c r="AN151" i="11"/>
  <c r="R151" i="13" s="1"/>
  <c r="AN150" i="11"/>
  <c r="R150" i="13" s="1"/>
  <c r="AY45" i="11"/>
  <c r="AC45" i="13" s="1"/>
  <c r="AY44" i="11"/>
  <c r="AC44" i="13" s="1"/>
  <c r="AY43" i="11"/>
  <c r="AC43" i="13" s="1"/>
  <c r="AY42" i="11"/>
  <c r="AC42" i="13" s="1"/>
  <c r="AY41" i="11"/>
  <c r="AC41" i="13" s="1"/>
  <c r="AY40" i="11"/>
  <c r="AC40" i="13" s="1"/>
  <c r="AY39" i="11"/>
  <c r="AC39" i="13" s="1"/>
  <c r="AY38" i="11"/>
  <c r="AC38" i="13" s="1"/>
  <c r="AT120" i="11"/>
  <c r="X120" i="13" s="1"/>
  <c r="AT119" i="11"/>
  <c r="X119" i="13" s="1"/>
  <c r="AT118" i="11"/>
  <c r="X118" i="13" s="1"/>
  <c r="AT117" i="11"/>
  <c r="X117" i="13" s="1"/>
  <c r="AT116" i="11"/>
  <c r="X116" i="13" s="1"/>
  <c r="AT115" i="11"/>
  <c r="X115" i="13" s="1"/>
  <c r="AV245" i="11"/>
  <c r="Z245" i="13" s="1"/>
  <c r="AV244" i="11"/>
  <c r="Z244" i="13" s="1"/>
  <c r="AV243" i="11"/>
  <c r="Z243" i="13" s="1"/>
  <c r="AV242" i="11"/>
  <c r="Z242" i="13" s="1"/>
  <c r="AV241" i="11"/>
  <c r="Z241" i="13" s="1"/>
  <c r="AV240" i="11"/>
  <c r="Z240" i="13" s="1"/>
  <c r="AL45" i="11"/>
  <c r="P45" i="13" s="1"/>
  <c r="AL44" i="11"/>
  <c r="P44" i="13" s="1"/>
  <c r="AL43" i="11"/>
  <c r="P43" i="13" s="1"/>
  <c r="AL42" i="11"/>
  <c r="P42" i="13" s="1"/>
  <c r="AL41" i="11"/>
  <c r="P41" i="13" s="1"/>
  <c r="AL40" i="11"/>
  <c r="P40" i="13" s="1"/>
  <c r="AL39" i="11"/>
  <c r="P39" i="13" s="1"/>
  <c r="AL38" i="11"/>
  <c r="P38" i="13" s="1"/>
  <c r="AS151" i="11"/>
  <c r="W151" i="13" s="1"/>
  <c r="AS150" i="11"/>
  <c r="W150" i="13" s="1"/>
  <c r="AT81" i="11"/>
  <c r="X81" i="13" s="1"/>
  <c r="AT80" i="11"/>
  <c r="X80" i="13" s="1"/>
  <c r="AT79" i="11"/>
  <c r="X79" i="13" s="1"/>
  <c r="AT78" i="11"/>
  <c r="X78" i="13" s="1"/>
  <c r="AT77" i="11"/>
  <c r="X77" i="13" s="1"/>
  <c r="AT76" i="11"/>
  <c r="X76" i="13" s="1"/>
  <c r="AT75" i="11"/>
  <c r="X75" i="13" s="1"/>
  <c r="AT74" i="11"/>
  <c r="X74" i="13" s="1"/>
  <c r="AT73" i="11"/>
  <c r="X73" i="13" s="1"/>
  <c r="AQ94" i="11"/>
  <c r="U94" i="13" s="1"/>
  <c r="AQ93" i="11"/>
  <c r="U93" i="13" s="1"/>
  <c r="AQ92" i="11"/>
  <c r="U92" i="13" s="1"/>
  <c r="AQ91" i="11"/>
  <c r="U91" i="13" s="1"/>
  <c r="AQ90" i="11"/>
  <c r="U90" i="13" s="1"/>
  <c r="AQ89" i="11"/>
  <c r="U89" i="13" s="1"/>
  <c r="AV207" i="11"/>
  <c r="Z207" i="13" s="1"/>
  <c r="AV206" i="11"/>
  <c r="Z206" i="13" s="1"/>
  <c r="AR45" i="11"/>
  <c r="V45" i="13" s="1"/>
  <c r="AR44" i="11"/>
  <c r="V44" i="13" s="1"/>
  <c r="AR43" i="11"/>
  <c r="V43" i="13" s="1"/>
  <c r="AR42" i="11"/>
  <c r="V42" i="13" s="1"/>
  <c r="AR41" i="11"/>
  <c r="V41" i="13" s="1"/>
  <c r="AR40" i="11"/>
  <c r="V40" i="13" s="1"/>
  <c r="AR39" i="11"/>
  <c r="V39" i="13" s="1"/>
  <c r="AR38" i="11"/>
  <c r="V38" i="13" s="1"/>
  <c r="AT11" i="11"/>
  <c r="X11" i="13" s="1"/>
  <c r="AT10" i="11"/>
  <c r="X10" i="13" s="1"/>
  <c r="AT9" i="11"/>
  <c r="X9" i="13" s="1"/>
  <c r="AT8" i="11"/>
  <c r="AT7" i="11"/>
  <c r="X7" i="13" s="1"/>
  <c r="AT6" i="11"/>
  <c r="X6" i="13" s="1"/>
  <c r="AT5" i="11"/>
  <c r="X5" i="13" s="1"/>
  <c r="AT4" i="11"/>
  <c r="X4" i="13" s="1"/>
  <c r="AT3" i="11"/>
  <c r="X3" i="13" s="1"/>
  <c r="AN88" i="11"/>
  <c r="R88" i="13" s="1"/>
  <c r="AN87" i="11"/>
  <c r="R87" i="13" s="1"/>
  <c r="AN86" i="11"/>
  <c r="R86" i="13" s="1"/>
  <c r="AN85" i="11"/>
  <c r="R85" i="13" s="1"/>
  <c r="AN84" i="11"/>
  <c r="R84" i="13" s="1"/>
  <c r="AN83" i="11"/>
  <c r="R83" i="13" s="1"/>
  <c r="AN82" i="11"/>
  <c r="R82" i="13" s="1"/>
  <c r="AX182" i="11"/>
  <c r="AB182" i="13" s="1"/>
  <c r="AX181" i="11"/>
  <c r="AB181" i="13" s="1"/>
  <c r="AK108" i="11"/>
  <c r="O108" i="13" s="1"/>
  <c r="AK107" i="11"/>
  <c r="O107" i="13" s="1"/>
  <c r="AK106" i="11"/>
  <c r="O106" i="13" s="1"/>
  <c r="AK105" i="11"/>
  <c r="O105" i="13" s="1"/>
  <c r="AK104" i="11"/>
  <c r="O104" i="13" s="1"/>
  <c r="AK103" i="11"/>
  <c r="O103" i="13" s="1"/>
  <c r="AK102" i="11"/>
  <c r="O102" i="13" s="1"/>
  <c r="AN169" i="11"/>
  <c r="R169" i="13" s="1"/>
  <c r="AN168" i="11"/>
  <c r="R168" i="13" s="1"/>
  <c r="AN167" i="11"/>
  <c r="R167" i="13" s="1"/>
  <c r="AN166" i="11"/>
  <c r="R166" i="13" s="1"/>
  <c r="AN165" i="11"/>
  <c r="R165" i="13" s="1"/>
  <c r="AU182" i="11"/>
  <c r="Y182" i="13" s="1"/>
  <c r="AU181" i="11"/>
  <c r="Y181" i="13" s="1"/>
  <c r="AV182" i="11"/>
  <c r="Z182" i="13" s="1"/>
  <c r="AV181" i="11"/>
  <c r="Z181" i="13" s="1"/>
  <c r="AP142" i="11"/>
  <c r="T142" i="13" s="1"/>
  <c r="AP141" i="11"/>
  <c r="T141" i="13" s="1"/>
  <c r="AY169" i="11"/>
  <c r="AC169" i="13" s="1"/>
  <c r="AY168" i="11"/>
  <c r="AC168" i="13" s="1"/>
  <c r="AY167" i="11"/>
  <c r="AC167" i="13" s="1"/>
  <c r="AY166" i="11"/>
  <c r="AC166" i="13" s="1"/>
  <c r="AY165" i="11"/>
  <c r="AC165" i="13" s="1"/>
  <c r="AM28" i="11"/>
  <c r="Q28" i="13" s="1"/>
  <c r="AM27" i="11"/>
  <c r="Q27" i="13" s="1"/>
  <c r="AM26" i="11"/>
  <c r="Q26" i="13" s="1"/>
  <c r="AM25" i="11"/>
  <c r="Q25" i="13" s="1"/>
  <c r="AM24" i="11"/>
  <c r="Q24" i="13" s="1"/>
  <c r="AM23" i="11"/>
  <c r="Q23" i="13" s="1"/>
  <c r="AM22" i="11"/>
  <c r="Q22" i="13" s="1"/>
  <c r="AM21" i="11"/>
  <c r="Q21" i="13" s="1"/>
  <c r="AM20" i="11"/>
  <c r="Q20" i="13" s="1"/>
  <c r="AO81" i="11"/>
  <c r="S81" i="13" s="1"/>
  <c r="AO80" i="11"/>
  <c r="S80" i="13" s="1"/>
  <c r="AO79" i="11"/>
  <c r="S79" i="13" s="1"/>
  <c r="AO78" i="11"/>
  <c r="S78" i="13" s="1"/>
  <c r="AO76" i="11"/>
  <c r="S76" i="13" s="1"/>
  <c r="AO73" i="11"/>
  <c r="S73" i="13" s="1"/>
  <c r="AO77" i="11"/>
  <c r="S77" i="13" s="1"/>
  <c r="AO75" i="11"/>
  <c r="S75" i="13" s="1"/>
  <c r="AO74" i="11"/>
  <c r="S74" i="13" s="1"/>
  <c r="AX153" i="11"/>
  <c r="AB153" i="13" s="1"/>
  <c r="AX152" i="11"/>
  <c r="AB152" i="13" s="1"/>
  <c r="AW164" i="11"/>
  <c r="AA164" i="13" s="1"/>
  <c r="AW163" i="11"/>
  <c r="AA163" i="13" s="1"/>
  <c r="AW162" i="11"/>
  <c r="AA162" i="13" s="1"/>
  <c r="AW265" i="11"/>
  <c r="AA265" i="13" s="1"/>
  <c r="AW264" i="11"/>
  <c r="AA264" i="13" s="1"/>
  <c r="AW263" i="11"/>
  <c r="AA263" i="13" s="1"/>
  <c r="AW262" i="11"/>
  <c r="AA262" i="13" s="1"/>
  <c r="AW261" i="11"/>
  <c r="AA261" i="13" s="1"/>
  <c r="AW260" i="11"/>
  <c r="AA260" i="13" s="1"/>
  <c r="AW259" i="11"/>
  <c r="AA259" i="13" s="1"/>
  <c r="AP232" i="11"/>
  <c r="T232" i="13" s="1"/>
  <c r="AP231" i="11"/>
  <c r="T231" i="13" s="1"/>
  <c r="AP230" i="11"/>
  <c r="T230" i="13" s="1"/>
  <c r="AP229" i="11"/>
  <c r="T229" i="13" s="1"/>
  <c r="AP228" i="11"/>
  <c r="T228" i="13" s="1"/>
  <c r="AP227" i="11"/>
  <c r="T227" i="13" s="1"/>
  <c r="AP226" i="11"/>
  <c r="T226" i="13" s="1"/>
  <c r="AP72" i="11"/>
  <c r="T72" i="13" s="1"/>
  <c r="AP71" i="11"/>
  <c r="T71" i="13" s="1"/>
  <c r="AP67" i="11"/>
  <c r="T67" i="13" s="1"/>
  <c r="AP66" i="11"/>
  <c r="T66" i="13" s="1"/>
  <c r="AP65" i="11"/>
  <c r="T65" i="13" s="1"/>
  <c r="AP64" i="11"/>
  <c r="T64" i="13" s="1"/>
  <c r="AP68" i="11"/>
  <c r="T68" i="13" s="1"/>
  <c r="AP69" i="11"/>
  <c r="T69" i="13" s="1"/>
  <c r="AP70" i="11"/>
  <c r="T70" i="13" s="1"/>
  <c r="AY265" i="11"/>
  <c r="AC265" i="13" s="1"/>
  <c r="AY264" i="11"/>
  <c r="AC264" i="13" s="1"/>
  <c r="AY263" i="11"/>
  <c r="AC263" i="13" s="1"/>
  <c r="AY262" i="11"/>
  <c r="AC262" i="13" s="1"/>
  <c r="AY261" i="11"/>
  <c r="AC261" i="13" s="1"/>
  <c r="AY260" i="11"/>
  <c r="AC260" i="13" s="1"/>
  <c r="AY259" i="11"/>
  <c r="AC259" i="13" s="1"/>
  <c r="AL153" i="11"/>
  <c r="P153" i="13" s="1"/>
  <c r="AL152" i="11"/>
  <c r="P152" i="13" s="1"/>
  <c r="AR21" i="11"/>
  <c r="V21" i="13" s="1"/>
  <c r="AR20" i="11"/>
  <c r="V20" i="13" s="1"/>
  <c r="AR28" i="11"/>
  <c r="V28" i="13" s="1"/>
  <c r="AR27" i="11"/>
  <c r="V27" i="13" s="1"/>
  <c r="AR26" i="11"/>
  <c r="V26" i="13" s="1"/>
  <c r="AR25" i="11"/>
  <c r="V25" i="13" s="1"/>
  <c r="AR24" i="11"/>
  <c r="V24" i="13" s="1"/>
  <c r="AR22" i="11"/>
  <c r="V22" i="13" s="1"/>
  <c r="AR23" i="11"/>
  <c r="V23" i="13" s="1"/>
  <c r="AQ151" i="11"/>
  <c r="U151" i="13" s="1"/>
  <c r="AQ150" i="11"/>
  <c r="U150" i="13" s="1"/>
  <c r="AO186" i="11"/>
  <c r="S186" i="13" s="1"/>
  <c r="AO185" i="11"/>
  <c r="S185" i="13" s="1"/>
  <c r="AO184" i="11"/>
  <c r="S184" i="13" s="1"/>
  <c r="AN232" i="11"/>
  <c r="R232" i="13" s="1"/>
  <c r="AN231" i="11"/>
  <c r="R231" i="13" s="1"/>
  <c r="AN230" i="11"/>
  <c r="R230" i="13" s="1"/>
  <c r="AN229" i="11"/>
  <c r="R229" i="13" s="1"/>
  <c r="AN228" i="11"/>
  <c r="R228" i="13" s="1"/>
  <c r="AN227" i="11"/>
  <c r="R227" i="13" s="1"/>
  <c r="AN226" i="11"/>
  <c r="R226" i="13" s="1"/>
  <c r="AK174" i="11"/>
  <c r="O174" i="13" s="1"/>
  <c r="AK173" i="11"/>
  <c r="O173" i="13" s="1"/>
  <c r="AK172" i="11"/>
  <c r="O172" i="13" s="1"/>
  <c r="AY189" i="11"/>
  <c r="AC189" i="13" s="1"/>
  <c r="AY188" i="11"/>
  <c r="AC188" i="13" s="1"/>
  <c r="AY187" i="11"/>
  <c r="AC187" i="13" s="1"/>
  <c r="AP19" i="11"/>
  <c r="T19" i="13" s="1"/>
  <c r="AP18" i="11"/>
  <c r="T18" i="13" s="1"/>
  <c r="AP17" i="11"/>
  <c r="T17" i="13" s="1"/>
  <c r="AP16" i="11"/>
  <c r="T16" i="13" s="1"/>
  <c r="AP15" i="11"/>
  <c r="T15" i="13" s="1"/>
  <c r="AP14" i="11"/>
  <c r="T14" i="13" s="1"/>
  <c r="AP13" i="11"/>
  <c r="T13" i="13" s="1"/>
  <c r="AP12" i="11"/>
  <c r="T12" i="13" s="1"/>
  <c r="AU134" i="11"/>
  <c r="Y134" i="13" s="1"/>
  <c r="AU133" i="11"/>
  <c r="Y133" i="13" s="1"/>
  <c r="AU132" i="11"/>
  <c r="Y132" i="13" s="1"/>
  <c r="AU131" i="11"/>
  <c r="Y131" i="13" s="1"/>
  <c r="AU130" i="11"/>
  <c r="Y130" i="13" s="1"/>
  <c r="AU129" i="11"/>
  <c r="Y129" i="13" s="1"/>
  <c r="AU128" i="11"/>
  <c r="Y128" i="13" s="1"/>
  <c r="AR149" i="11"/>
  <c r="V149" i="13" s="1"/>
  <c r="AR148" i="11"/>
  <c r="V148" i="13" s="1"/>
  <c r="AR147" i="11"/>
  <c r="V147" i="13" s="1"/>
  <c r="AO54" i="11"/>
  <c r="S54" i="13" s="1"/>
  <c r="AO53" i="11"/>
  <c r="S53" i="13" s="1"/>
  <c r="AO52" i="11"/>
  <c r="S52" i="13" s="1"/>
  <c r="AO51" i="11"/>
  <c r="S51" i="13" s="1"/>
  <c r="AO50" i="11"/>
  <c r="S50" i="13" s="1"/>
  <c r="AO49" i="11"/>
  <c r="S49" i="13" s="1"/>
  <c r="AO48" i="11"/>
  <c r="S48" i="13" s="1"/>
  <c r="AO47" i="11"/>
  <c r="S47" i="13" s="1"/>
  <c r="AO46" i="11"/>
  <c r="S46" i="13" s="1"/>
  <c r="AK171" i="11"/>
  <c r="O171" i="13" s="1"/>
  <c r="AK170" i="11"/>
  <c r="O170" i="13" s="1"/>
  <c r="AX271" i="11"/>
  <c r="AB271" i="13" s="1"/>
  <c r="AX270" i="11"/>
  <c r="AB270" i="13" s="1"/>
  <c r="AX269" i="11"/>
  <c r="AB269" i="13" s="1"/>
  <c r="AX268" i="11"/>
  <c r="AB268" i="13" s="1"/>
  <c r="AX267" i="11"/>
  <c r="AB267" i="13" s="1"/>
  <c r="AX266" i="11"/>
  <c r="AB266" i="13" s="1"/>
  <c r="AV19" i="11"/>
  <c r="Z19" i="13" s="1"/>
  <c r="AV18" i="11"/>
  <c r="Z18" i="13" s="1"/>
  <c r="AV17" i="11"/>
  <c r="Z17" i="13" s="1"/>
  <c r="AV16" i="11"/>
  <c r="Z16" i="13" s="1"/>
  <c r="AV15" i="11"/>
  <c r="Z15" i="13" s="1"/>
  <c r="AV14" i="11"/>
  <c r="Z14" i="13" s="1"/>
  <c r="AV13" i="11"/>
  <c r="Z13" i="13" s="1"/>
  <c r="AV12" i="11"/>
  <c r="Z12" i="13" s="1"/>
  <c r="AW205" i="11"/>
  <c r="AA205" i="13" s="1"/>
  <c r="AW204" i="11"/>
  <c r="AA204" i="13" s="1"/>
  <c r="AW203" i="11"/>
  <c r="AA203" i="13" s="1"/>
  <c r="AT54" i="11"/>
  <c r="X54" i="13" s="1"/>
  <c r="AT53" i="11"/>
  <c r="X53" i="13" s="1"/>
  <c r="AT52" i="11"/>
  <c r="X52" i="13" s="1"/>
  <c r="AT51" i="11"/>
  <c r="X51" i="13" s="1"/>
  <c r="AT50" i="11"/>
  <c r="X50" i="13" s="1"/>
  <c r="AT49" i="11"/>
  <c r="X49" i="13" s="1"/>
  <c r="AT48" i="11"/>
  <c r="X48" i="13" s="1"/>
  <c r="AT47" i="11"/>
  <c r="X47" i="13" s="1"/>
  <c r="AT46" i="11"/>
  <c r="X46" i="13" s="1"/>
  <c r="AP171" i="11"/>
  <c r="T171" i="13" s="1"/>
  <c r="AP170" i="11"/>
  <c r="T170" i="13" s="1"/>
  <c r="AW151" i="11"/>
  <c r="AA151" i="13" s="1"/>
  <c r="AW150" i="11"/>
  <c r="AA150" i="13" s="1"/>
  <c r="AM198" i="11"/>
  <c r="Q198" i="13" s="1"/>
  <c r="AM197" i="11"/>
  <c r="Q197" i="13" s="1"/>
  <c r="AO63" i="11"/>
  <c r="S63" i="13" s="1"/>
  <c r="AO62" i="11"/>
  <c r="S62" i="13" s="1"/>
  <c r="AO61" i="11"/>
  <c r="S61" i="13" s="1"/>
  <c r="AO60" i="11"/>
  <c r="S60" i="13" s="1"/>
  <c r="AO59" i="11"/>
  <c r="S59" i="13" s="1"/>
  <c r="AO58" i="11"/>
  <c r="S58" i="13" s="1"/>
  <c r="AO57" i="11"/>
  <c r="S57" i="13" s="1"/>
  <c r="AO56" i="11"/>
  <c r="S56" i="13" s="1"/>
  <c r="AO55" i="11"/>
  <c r="S55" i="13" s="1"/>
  <c r="AK142" i="11"/>
  <c r="O142" i="13" s="1"/>
  <c r="AK141" i="11"/>
  <c r="O141" i="13" s="1"/>
  <c r="AT169" i="11"/>
  <c r="X169" i="13" s="1"/>
  <c r="AT168" i="11"/>
  <c r="X168" i="13" s="1"/>
  <c r="AT167" i="11"/>
  <c r="X167" i="13" s="1"/>
  <c r="AT166" i="11"/>
  <c r="X166" i="13" s="1"/>
  <c r="AT165" i="11"/>
  <c r="X165" i="13" s="1"/>
  <c r="AK63" i="11"/>
  <c r="O63" i="13" s="1"/>
  <c r="AK62" i="11"/>
  <c r="O62" i="13" s="1"/>
  <c r="AK61" i="11"/>
  <c r="O61" i="13" s="1"/>
  <c r="AK60" i="11"/>
  <c r="O60" i="13" s="1"/>
  <c r="AK59" i="11"/>
  <c r="O59" i="13" s="1"/>
  <c r="AK58" i="11"/>
  <c r="O58" i="13" s="1"/>
  <c r="AK57" i="11"/>
  <c r="O57" i="13" s="1"/>
  <c r="AK56" i="11"/>
  <c r="O56" i="13" s="1"/>
  <c r="AK55" i="11"/>
  <c r="O55" i="13" s="1"/>
  <c r="AR169" i="11"/>
  <c r="V169" i="13" s="1"/>
  <c r="AR168" i="11"/>
  <c r="V168" i="13" s="1"/>
  <c r="AR167" i="11"/>
  <c r="V167" i="13" s="1"/>
  <c r="AR166" i="11"/>
  <c r="V166" i="13" s="1"/>
  <c r="AR165" i="11"/>
  <c r="V165" i="13" s="1"/>
  <c r="AV178" i="11"/>
  <c r="Z178" i="13" s="1"/>
  <c r="AV177" i="11"/>
  <c r="Z177" i="13" s="1"/>
  <c r="AV176" i="11"/>
  <c r="Z176" i="13" s="1"/>
  <c r="AV175" i="11"/>
  <c r="Z175" i="13" s="1"/>
  <c r="AV142" i="11"/>
  <c r="Z142" i="13" s="1"/>
  <c r="AV141" i="11"/>
  <c r="Z141" i="13" s="1"/>
  <c r="AS142" i="11"/>
  <c r="W142" i="13" s="1"/>
  <c r="AS141" i="11"/>
  <c r="W141" i="13" s="1"/>
  <c r="AQ178" i="11"/>
  <c r="U178" i="13" s="1"/>
  <c r="AQ177" i="11"/>
  <c r="U177" i="13" s="1"/>
  <c r="AQ176" i="11"/>
  <c r="U176" i="13" s="1"/>
  <c r="AQ175" i="11"/>
  <c r="U175" i="13" s="1"/>
  <c r="AS178" i="11"/>
  <c r="W178" i="13" s="1"/>
  <c r="AS177" i="11"/>
  <c r="W177" i="13" s="1"/>
  <c r="AS176" i="11"/>
  <c r="W176" i="13" s="1"/>
  <c r="AS175" i="11"/>
  <c r="W175" i="13" s="1"/>
  <c r="AU108" i="11"/>
  <c r="Y108" i="13" s="1"/>
  <c r="AU107" i="11"/>
  <c r="Y107" i="13" s="1"/>
  <c r="AU106" i="11"/>
  <c r="Y106" i="13" s="1"/>
  <c r="AU105" i="11"/>
  <c r="Y105" i="13" s="1"/>
  <c r="AU104" i="11"/>
  <c r="Y104" i="13" s="1"/>
  <c r="AU103" i="11"/>
  <c r="Y103" i="13" s="1"/>
  <c r="AU102" i="11"/>
  <c r="Y102" i="13" s="1"/>
  <c r="AP186" i="11"/>
  <c r="T186" i="13" s="1"/>
  <c r="AP185" i="11"/>
  <c r="T185" i="13" s="1"/>
  <c r="AP184" i="11"/>
  <c r="T184" i="13" s="1"/>
  <c r="AK28" i="11"/>
  <c r="O28" i="13" s="1"/>
  <c r="AK27" i="11"/>
  <c r="O27" i="13" s="1"/>
  <c r="AK26" i="11"/>
  <c r="O26" i="13" s="1"/>
  <c r="AK25" i="11"/>
  <c r="O25" i="13" s="1"/>
  <c r="AK24" i="11"/>
  <c r="O24" i="13" s="1"/>
  <c r="AK23" i="11"/>
  <c r="O23" i="13" s="1"/>
  <c r="AK22" i="11"/>
  <c r="O22" i="13" s="1"/>
  <c r="AK21" i="11"/>
  <c r="O21" i="13" s="1"/>
  <c r="AK20" i="11"/>
  <c r="O20" i="13" s="1"/>
  <c r="AN164" i="11"/>
  <c r="R164" i="13" s="1"/>
  <c r="AN163" i="11"/>
  <c r="R163" i="13" s="1"/>
  <c r="AN162" i="11"/>
  <c r="R162" i="13" s="1"/>
  <c r="AN70" i="11"/>
  <c r="R70" i="13" s="1"/>
  <c r="AN71" i="11"/>
  <c r="R71" i="13" s="1"/>
  <c r="AN72" i="11"/>
  <c r="R72" i="13" s="1"/>
  <c r="AN67" i="11"/>
  <c r="R67" i="13" s="1"/>
  <c r="AN66" i="11"/>
  <c r="R66" i="13" s="1"/>
  <c r="AN65" i="11"/>
  <c r="R65" i="13" s="1"/>
  <c r="AN64" i="11"/>
  <c r="R64" i="13" s="1"/>
  <c r="AN68" i="11"/>
  <c r="R68" i="13" s="1"/>
  <c r="AN69" i="11"/>
  <c r="R69" i="13" s="1"/>
  <c r="AX28" i="11"/>
  <c r="AB28" i="13" s="1"/>
  <c r="AX27" i="11"/>
  <c r="AB27" i="13" s="1"/>
  <c r="AX26" i="11"/>
  <c r="AB26" i="13" s="1"/>
  <c r="AX25" i="11"/>
  <c r="AB25" i="13" s="1"/>
  <c r="AX24" i="11"/>
  <c r="AB24" i="13" s="1"/>
  <c r="AX23" i="11"/>
  <c r="AB23" i="13" s="1"/>
  <c r="AX22" i="11"/>
  <c r="AB22" i="13" s="1"/>
  <c r="AX21" i="11"/>
  <c r="AB21" i="13" s="1"/>
  <c r="AX20" i="11"/>
  <c r="AB20" i="13" s="1"/>
  <c r="AX209" i="11"/>
  <c r="AB209" i="13" s="1"/>
  <c r="AX208" i="11"/>
  <c r="AB208" i="13" s="1"/>
  <c r="AS232" i="11"/>
  <c r="W232" i="13" s="1"/>
  <c r="AS231" i="11"/>
  <c r="W231" i="13" s="1"/>
  <c r="AS230" i="11"/>
  <c r="W230" i="13" s="1"/>
  <c r="AS229" i="11"/>
  <c r="W229" i="13" s="1"/>
  <c r="AS228" i="11"/>
  <c r="W228" i="13" s="1"/>
  <c r="AS227" i="11"/>
  <c r="W227" i="13" s="1"/>
  <c r="AS226" i="11"/>
  <c r="W226" i="13" s="1"/>
  <c r="AQ186" i="11"/>
  <c r="U186" i="13" s="1"/>
  <c r="AQ185" i="11"/>
  <c r="U185" i="13" s="1"/>
  <c r="AQ184" i="11"/>
  <c r="U184" i="13" s="1"/>
  <c r="AK153" i="11"/>
  <c r="O153" i="13" s="1"/>
  <c r="AK152" i="11"/>
  <c r="O152" i="13" s="1"/>
  <c r="AR72" i="11"/>
  <c r="V72" i="13" s="1"/>
  <c r="AR68" i="11"/>
  <c r="V68" i="13" s="1"/>
  <c r="AR69" i="11"/>
  <c r="V69" i="13" s="1"/>
  <c r="AR70" i="11"/>
  <c r="V70" i="13" s="1"/>
  <c r="AR71" i="11"/>
  <c r="V71" i="13" s="1"/>
  <c r="AR64" i="11"/>
  <c r="V64" i="13" s="1"/>
  <c r="AR65" i="11"/>
  <c r="V65" i="13" s="1"/>
  <c r="AR67" i="11"/>
  <c r="V67" i="13" s="1"/>
  <c r="AR66" i="11"/>
  <c r="V66" i="13" s="1"/>
  <c r="AK151" i="11"/>
  <c r="O151" i="13" s="1"/>
  <c r="AK150" i="11"/>
  <c r="O150" i="13" s="1"/>
  <c r="AW174" i="11"/>
  <c r="AA174" i="13" s="1"/>
  <c r="AW173" i="11"/>
  <c r="AA173" i="13" s="1"/>
  <c r="AW172" i="11"/>
  <c r="AA172" i="13" s="1"/>
  <c r="AX164" i="11"/>
  <c r="AB164" i="13" s="1"/>
  <c r="AX163" i="11"/>
  <c r="AB163" i="13" s="1"/>
  <c r="AX162" i="11"/>
  <c r="AB162" i="13" s="1"/>
  <c r="AK134" i="11"/>
  <c r="O134" i="13" s="1"/>
  <c r="AK128" i="11"/>
  <c r="O128" i="13" s="1"/>
  <c r="AK133" i="11"/>
  <c r="O133" i="13" s="1"/>
  <c r="AK132" i="11"/>
  <c r="O132" i="13" s="1"/>
  <c r="AK131" i="11"/>
  <c r="O131" i="13" s="1"/>
  <c r="AK130" i="11"/>
  <c r="O130" i="13" s="1"/>
  <c r="AK129" i="11"/>
  <c r="O129" i="13" s="1"/>
  <c r="AR265" i="11"/>
  <c r="V265" i="13" s="1"/>
  <c r="AR264" i="11"/>
  <c r="V264" i="13" s="1"/>
  <c r="AR263" i="11"/>
  <c r="V263" i="13" s="1"/>
  <c r="AR262" i="11"/>
  <c r="V262" i="13" s="1"/>
  <c r="AR261" i="11"/>
  <c r="V261" i="13" s="1"/>
  <c r="AR260" i="11"/>
  <c r="V260" i="13" s="1"/>
  <c r="AR259" i="11"/>
  <c r="V259" i="13" s="1"/>
  <c r="AQ202" i="11"/>
  <c r="U202" i="13" s="1"/>
  <c r="AQ201" i="11"/>
  <c r="U201" i="13" s="1"/>
  <c r="AQ200" i="11"/>
  <c r="U200" i="13" s="1"/>
  <c r="AM120" i="11"/>
  <c r="Q120" i="13" s="1"/>
  <c r="AM119" i="11"/>
  <c r="Q119" i="13" s="1"/>
  <c r="AM118" i="11"/>
  <c r="Q118" i="13" s="1"/>
  <c r="AM117" i="11"/>
  <c r="Q117" i="13" s="1"/>
  <c r="AM116" i="11"/>
  <c r="Q116" i="13" s="1"/>
  <c r="AM115" i="11"/>
  <c r="Q115" i="13" s="1"/>
  <c r="AW193" i="11"/>
  <c r="AA193" i="13" s="1"/>
  <c r="AW192" i="11"/>
  <c r="AA192" i="13" s="1"/>
  <c r="AU45" i="11"/>
  <c r="Y45" i="13" s="1"/>
  <c r="AU44" i="11"/>
  <c r="Y44" i="13" s="1"/>
  <c r="AU43" i="11"/>
  <c r="Y43" i="13" s="1"/>
  <c r="AU42" i="11"/>
  <c r="Y42" i="13" s="1"/>
  <c r="AU41" i="11"/>
  <c r="Y41" i="13" s="1"/>
  <c r="AU40" i="11"/>
  <c r="Y40" i="13" s="1"/>
  <c r="AU39" i="11"/>
  <c r="Y39" i="13" s="1"/>
  <c r="AU38" i="11"/>
  <c r="Y38" i="13" s="1"/>
  <c r="AU161" i="11"/>
  <c r="Y161" i="13" s="1"/>
  <c r="AU160" i="11"/>
  <c r="Y160" i="13" s="1"/>
  <c r="AS245" i="11"/>
  <c r="W245" i="13" s="1"/>
  <c r="AS244" i="11"/>
  <c r="W244" i="13" s="1"/>
  <c r="AS243" i="11"/>
  <c r="W243" i="13" s="1"/>
  <c r="AS242" i="11"/>
  <c r="W242" i="13" s="1"/>
  <c r="AS241" i="11"/>
  <c r="W241" i="13" s="1"/>
  <c r="AS240" i="11"/>
  <c r="W240" i="13" s="1"/>
  <c r="AM114" i="11"/>
  <c r="Q114" i="13" s="1"/>
  <c r="AM113" i="11"/>
  <c r="Q113" i="13" s="1"/>
  <c r="AM112" i="11"/>
  <c r="Q112" i="13" s="1"/>
  <c r="AM111" i="11"/>
  <c r="Q111" i="13" s="1"/>
  <c r="AM110" i="11"/>
  <c r="Q110" i="13" s="1"/>
  <c r="AM109" i="11"/>
  <c r="Q109" i="13" s="1"/>
  <c r="AX148" i="11"/>
  <c r="AB148" i="13" s="1"/>
  <c r="AX147" i="11"/>
  <c r="AB147" i="13" s="1"/>
  <c r="AX149" i="11"/>
  <c r="AB149" i="13" s="1"/>
  <c r="AN171" i="11"/>
  <c r="R171" i="13" s="1"/>
  <c r="AN170" i="11"/>
  <c r="R170" i="13" s="1"/>
  <c r="AR114" i="11"/>
  <c r="V114" i="13" s="1"/>
  <c r="AR113" i="11"/>
  <c r="V113" i="13" s="1"/>
  <c r="AR112" i="11"/>
  <c r="V112" i="13" s="1"/>
  <c r="AR111" i="11"/>
  <c r="V111" i="13" s="1"/>
  <c r="AR110" i="11"/>
  <c r="V110" i="13" s="1"/>
  <c r="AR109" i="11"/>
  <c r="V109" i="13" s="1"/>
  <c r="AM69" i="11"/>
  <c r="Q69" i="13" s="1"/>
  <c r="AM70" i="11"/>
  <c r="Q70" i="13" s="1"/>
  <c r="AM71" i="11"/>
  <c r="Q71" i="13" s="1"/>
  <c r="AM72" i="11"/>
  <c r="Q72" i="13" s="1"/>
  <c r="AM67" i="11"/>
  <c r="Q67" i="13" s="1"/>
  <c r="AM66" i="11"/>
  <c r="Q66" i="13" s="1"/>
  <c r="AM65" i="11"/>
  <c r="Q65" i="13" s="1"/>
  <c r="AM64" i="11"/>
  <c r="Q64" i="13" s="1"/>
  <c r="AM68" i="11"/>
  <c r="Q68" i="13" s="1"/>
  <c r="AX54" i="11"/>
  <c r="AB54" i="13" s="1"/>
  <c r="AX53" i="11"/>
  <c r="AB53" i="13" s="1"/>
  <c r="AX52" i="11"/>
  <c r="AB52" i="13" s="1"/>
  <c r="AX51" i="11"/>
  <c r="AB51" i="13" s="1"/>
  <c r="AX50" i="11"/>
  <c r="AB50" i="13" s="1"/>
  <c r="AX49" i="11"/>
  <c r="AB49" i="13" s="1"/>
  <c r="AX48" i="11"/>
  <c r="AB48" i="13" s="1"/>
  <c r="AX47" i="11"/>
  <c r="AB47" i="13" s="1"/>
  <c r="AX46" i="11"/>
  <c r="AB46" i="13" s="1"/>
  <c r="AT171" i="11"/>
  <c r="X171" i="13" s="1"/>
  <c r="AT170" i="11"/>
  <c r="X170" i="13" s="1"/>
  <c r="AW198" i="11"/>
  <c r="AA198" i="13" s="1"/>
  <c r="AW197" i="11"/>
  <c r="AA197" i="13" s="1"/>
  <c r="AP108" i="11"/>
  <c r="T108" i="13" s="1"/>
  <c r="AP107" i="11"/>
  <c r="T107" i="13" s="1"/>
  <c r="AP106" i="11"/>
  <c r="T106" i="13" s="1"/>
  <c r="AP105" i="11"/>
  <c r="T105" i="13" s="1"/>
  <c r="AP104" i="11"/>
  <c r="T104" i="13" s="1"/>
  <c r="AP103" i="11"/>
  <c r="T103" i="13" s="1"/>
  <c r="AP102" i="11"/>
  <c r="T102" i="13" s="1"/>
  <c r="AX178" i="11"/>
  <c r="AB178" i="13" s="1"/>
  <c r="AX177" i="11"/>
  <c r="AB177" i="13" s="1"/>
  <c r="AX176" i="11"/>
  <c r="AB176" i="13" s="1"/>
  <c r="AX175" i="11"/>
  <c r="AB175" i="13" s="1"/>
  <c r="AN108" i="11"/>
  <c r="R108" i="13" s="1"/>
  <c r="AN107" i="11"/>
  <c r="R107" i="13" s="1"/>
  <c r="AN106" i="11"/>
  <c r="R106" i="13" s="1"/>
  <c r="AN105" i="11"/>
  <c r="R105" i="13" s="1"/>
  <c r="AN104" i="11"/>
  <c r="R104" i="13" s="1"/>
  <c r="AN103" i="11"/>
  <c r="R103" i="13" s="1"/>
  <c r="AN102" i="11"/>
  <c r="R102" i="13" s="1"/>
  <c r="AR127" i="11"/>
  <c r="V127" i="13" s="1"/>
  <c r="AR126" i="11"/>
  <c r="V126" i="13" s="1"/>
  <c r="AR125" i="11"/>
  <c r="V125" i="13" s="1"/>
  <c r="AR124" i="11"/>
  <c r="V124" i="13" s="1"/>
  <c r="AR123" i="11"/>
  <c r="V123" i="13" s="1"/>
  <c r="AR122" i="11"/>
  <c r="V122" i="13" s="1"/>
  <c r="AR121" i="11"/>
  <c r="V121" i="13" s="1"/>
  <c r="AM127" i="11"/>
  <c r="Q127" i="13" s="1"/>
  <c r="AM126" i="11"/>
  <c r="Q126" i="13" s="1"/>
  <c r="AM125" i="11"/>
  <c r="Q125" i="13" s="1"/>
  <c r="AM124" i="11"/>
  <c r="Q124" i="13" s="1"/>
  <c r="AM123" i="11"/>
  <c r="Q123" i="13" s="1"/>
  <c r="AM122" i="11"/>
  <c r="Q122" i="13" s="1"/>
  <c r="AM121" i="11"/>
  <c r="Q121" i="13" s="1"/>
  <c r="AN11" i="11"/>
  <c r="R11" i="13" s="1"/>
  <c r="AN10" i="11"/>
  <c r="R10" i="13" s="1"/>
  <c r="AN9" i="11"/>
  <c r="R9" i="13" s="1"/>
  <c r="AN8" i="11"/>
  <c r="AN7" i="11"/>
  <c r="R7" i="13" s="1"/>
  <c r="AN6" i="11"/>
  <c r="R6" i="13" s="1"/>
  <c r="AN5" i="11"/>
  <c r="R5" i="13" s="1"/>
  <c r="AN4" i="11"/>
  <c r="R4" i="13" s="1"/>
  <c r="AN3" i="11"/>
  <c r="R3" i="13" s="1"/>
  <c r="AS63" i="11"/>
  <c r="W63" i="13" s="1"/>
  <c r="AS62" i="11"/>
  <c r="W62" i="13" s="1"/>
  <c r="AS61" i="11"/>
  <c r="W61" i="13" s="1"/>
  <c r="AS60" i="11"/>
  <c r="W60" i="13" s="1"/>
  <c r="AS59" i="11"/>
  <c r="W59" i="13" s="1"/>
  <c r="AS58" i="11"/>
  <c r="W58" i="13" s="1"/>
  <c r="AS57" i="11"/>
  <c r="W57" i="13" s="1"/>
  <c r="AS56" i="11"/>
  <c r="W56" i="13" s="1"/>
  <c r="AS55" i="11"/>
  <c r="W55" i="13" s="1"/>
  <c r="AV63" i="11"/>
  <c r="Z63" i="13" s="1"/>
  <c r="AV62" i="11"/>
  <c r="Z62" i="13" s="1"/>
  <c r="AV61" i="11"/>
  <c r="Z61" i="13" s="1"/>
  <c r="AV60" i="11"/>
  <c r="Z60" i="13" s="1"/>
  <c r="AV59" i="11"/>
  <c r="Z59" i="13" s="1"/>
  <c r="AV58" i="11"/>
  <c r="Z58" i="13" s="1"/>
  <c r="AV57" i="11"/>
  <c r="Z57" i="13" s="1"/>
  <c r="AV56" i="11"/>
  <c r="Z56" i="13" s="1"/>
  <c r="AV55" i="11"/>
  <c r="Z55" i="13" s="1"/>
  <c r="AL37" i="11"/>
  <c r="P37" i="13" s="1"/>
  <c r="AL36" i="11"/>
  <c r="P36" i="13" s="1"/>
  <c r="AL35" i="11"/>
  <c r="P35" i="13" s="1"/>
  <c r="AL34" i="11"/>
  <c r="P34" i="13" s="1"/>
  <c r="AL33" i="11"/>
  <c r="P33" i="13" s="1"/>
  <c r="AL32" i="11"/>
  <c r="P32" i="13" s="1"/>
  <c r="AL31" i="11"/>
  <c r="P31" i="13" s="1"/>
  <c r="AL30" i="11"/>
  <c r="P30" i="13" s="1"/>
  <c r="AL29" i="11"/>
  <c r="P29" i="13" s="1"/>
  <c r="AK64" i="11"/>
  <c r="O64" i="13" s="1"/>
  <c r="AK72" i="11"/>
  <c r="O72" i="13" s="1"/>
  <c r="AK71" i="11"/>
  <c r="O71" i="13" s="1"/>
  <c r="AK70" i="11"/>
  <c r="O70" i="13" s="1"/>
  <c r="AK69" i="11"/>
  <c r="O69" i="13" s="1"/>
  <c r="AK68" i="11"/>
  <c r="O68" i="13" s="1"/>
  <c r="AK67" i="11"/>
  <c r="O67" i="13" s="1"/>
  <c r="AK66" i="11"/>
  <c r="O66" i="13" s="1"/>
  <c r="AK65" i="11"/>
  <c r="O65" i="13" s="1"/>
  <c r="AP101" i="11"/>
  <c r="T101" i="13" s="1"/>
  <c r="AP100" i="11"/>
  <c r="T100" i="13" s="1"/>
  <c r="AP99" i="11"/>
  <c r="T99" i="13" s="1"/>
  <c r="AP98" i="11"/>
  <c r="T98" i="13" s="1"/>
  <c r="AP97" i="11"/>
  <c r="T97" i="13" s="1"/>
  <c r="AP96" i="11"/>
  <c r="T96" i="13" s="1"/>
  <c r="AP95" i="11"/>
  <c r="T95" i="13" s="1"/>
  <c r="AW140" i="11"/>
  <c r="AA140" i="13" s="1"/>
  <c r="AW139" i="11"/>
  <c r="AA139" i="13" s="1"/>
  <c r="AW138" i="11"/>
  <c r="AA138" i="13" s="1"/>
  <c r="AW137" i="11"/>
  <c r="AA137" i="13" s="1"/>
  <c r="AW136" i="11"/>
  <c r="AA136" i="13" s="1"/>
  <c r="AW135" i="11"/>
  <c r="AA135" i="13" s="1"/>
  <c r="AN101" i="11"/>
  <c r="R101" i="13" s="1"/>
  <c r="AN100" i="11"/>
  <c r="R100" i="13" s="1"/>
  <c r="AN99" i="11"/>
  <c r="R99" i="13" s="1"/>
  <c r="AN98" i="11"/>
  <c r="R98" i="13" s="1"/>
  <c r="AN97" i="11"/>
  <c r="R97" i="13" s="1"/>
  <c r="AN96" i="11"/>
  <c r="R96" i="13" s="1"/>
  <c r="AN95" i="11"/>
  <c r="R95" i="13" s="1"/>
  <c r="AY153" i="11"/>
  <c r="AC153" i="13" s="1"/>
  <c r="AY152" i="11"/>
  <c r="AC152" i="13" s="1"/>
  <c r="AW146" i="11"/>
  <c r="AA146" i="13" s="1"/>
  <c r="AW145" i="11"/>
  <c r="AA145" i="13" s="1"/>
  <c r="AW144" i="11"/>
  <c r="AA144" i="13" s="1"/>
  <c r="AW134" i="11"/>
  <c r="AA134" i="13" s="1"/>
  <c r="AW133" i="11"/>
  <c r="AA133" i="13" s="1"/>
  <c r="AW132" i="11"/>
  <c r="AA132" i="13" s="1"/>
  <c r="AW131" i="11"/>
  <c r="AA131" i="13" s="1"/>
  <c r="AW130" i="11"/>
  <c r="AA130" i="13" s="1"/>
  <c r="AW129" i="11"/>
  <c r="AA129" i="13" s="1"/>
  <c r="AW128" i="11"/>
  <c r="AA128" i="13" s="1"/>
  <c r="AQ72" i="11"/>
  <c r="U72" i="13" s="1"/>
  <c r="AQ67" i="11"/>
  <c r="U67" i="13" s="1"/>
  <c r="AQ66" i="11"/>
  <c r="U66" i="13" s="1"/>
  <c r="AQ65" i="11"/>
  <c r="U65" i="13" s="1"/>
  <c r="AQ64" i="11"/>
  <c r="U64" i="13" s="1"/>
  <c r="AQ68" i="11"/>
  <c r="U68" i="13" s="1"/>
  <c r="AQ69" i="11"/>
  <c r="U69" i="13" s="1"/>
  <c r="AQ70" i="11"/>
  <c r="U70" i="13" s="1"/>
  <c r="AQ71" i="11"/>
  <c r="U71" i="13" s="1"/>
  <c r="AT164" i="11"/>
  <c r="X164" i="13" s="1"/>
  <c r="AT163" i="11"/>
  <c r="X163" i="13" s="1"/>
  <c r="AT162" i="11"/>
  <c r="X162" i="13" s="1"/>
  <c r="AV54" i="11"/>
  <c r="Z54" i="13" s="1"/>
  <c r="AV53" i="11"/>
  <c r="Z53" i="13" s="1"/>
  <c r="AV52" i="11"/>
  <c r="Z52" i="13" s="1"/>
  <c r="AV51" i="11"/>
  <c r="Z51" i="13" s="1"/>
  <c r="AV50" i="11"/>
  <c r="Z50" i="13" s="1"/>
  <c r="AV49" i="11"/>
  <c r="Z49" i="13" s="1"/>
  <c r="AV48" i="11"/>
  <c r="Z48" i="13" s="1"/>
  <c r="AV47" i="11"/>
  <c r="Z47" i="13" s="1"/>
  <c r="AV46" i="11"/>
  <c r="Z46" i="13" s="1"/>
  <c r="AV120" i="11"/>
  <c r="Z120" i="13" s="1"/>
  <c r="AV119" i="11"/>
  <c r="Z119" i="13" s="1"/>
  <c r="AV118" i="11"/>
  <c r="Z118" i="13" s="1"/>
  <c r="AV117" i="11"/>
  <c r="Z117" i="13" s="1"/>
  <c r="AV116" i="11"/>
  <c r="Z116" i="13" s="1"/>
  <c r="AV115" i="11"/>
  <c r="Z115" i="13" s="1"/>
  <c r="AL186" i="11"/>
  <c r="P186" i="13" s="1"/>
  <c r="AL185" i="11"/>
  <c r="P185" i="13" s="1"/>
  <c r="AL184" i="11"/>
  <c r="P184" i="13" s="1"/>
  <c r="AU164" i="11"/>
  <c r="Y164" i="13" s="1"/>
  <c r="AU163" i="11"/>
  <c r="Y163" i="13" s="1"/>
  <c r="AU162" i="11"/>
  <c r="Y162" i="13" s="1"/>
  <c r="AP151" i="11"/>
  <c r="T151" i="13" s="1"/>
  <c r="AP150" i="11"/>
  <c r="T150" i="13" s="1"/>
  <c r="AY271" i="11"/>
  <c r="AC271" i="13" s="1"/>
  <c r="AY270" i="11"/>
  <c r="AC270" i="13" s="1"/>
  <c r="AY269" i="11"/>
  <c r="AC269" i="13" s="1"/>
  <c r="AY268" i="11"/>
  <c r="AC268" i="13" s="1"/>
  <c r="AY267" i="11"/>
  <c r="AC267" i="13" s="1"/>
  <c r="AY266" i="11"/>
  <c r="AC266" i="13" s="1"/>
  <c r="AS209" i="11"/>
  <c r="W209" i="13" s="1"/>
  <c r="AS208" i="11"/>
  <c r="W208" i="13" s="1"/>
  <c r="AU146" i="11"/>
  <c r="Y146" i="13" s="1"/>
  <c r="AU144" i="11"/>
  <c r="Y144" i="13" s="1"/>
  <c r="AU145" i="11"/>
  <c r="Y145" i="13" s="1"/>
  <c r="AQ271" i="11"/>
  <c r="U271" i="13" s="1"/>
  <c r="AQ270" i="11"/>
  <c r="U270" i="13" s="1"/>
  <c r="AQ269" i="11"/>
  <c r="U269" i="13" s="1"/>
  <c r="AQ268" i="11"/>
  <c r="U268" i="13" s="1"/>
  <c r="AQ267" i="11"/>
  <c r="U267" i="13" s="1"/>
  <c r="AQ266" i="11"/>
  <c r="U266" i="13" s="1"/>
  <c r="AR161" i="11"/>
  <c r="V161" i="13" s="1"/>
  <c r="AR160" i="11"/>
  <c r="V160" i="13" s="1"/>
  <c r="AY207" i="11"/>
  <c r="AC207" i="13" s="1"/>
  <c r="AY206" i="11"/>
  <c r="AC206" i="13" s="1"/>
  <c r="AR13" i="11"/>
  <c r="V13" i="13" s="1"/>
  <c r="AR12" i="11"/>
  <c r="V12" i="13" s="1"/>
  <c r="AR19" i="11"/>
  <c r="V19" i="13" s="1"/>
  <c r="AR14" i="11"/>
  <c r="V14" i="13" s="1"/>
  <c r="AR18" i="11"/>
  <c r="V18" i="13" s="1"/>
  <c r="AR17" i="11"/>
  <c r="V17" i="13" s="1"/>
  <c r="AR16" i="11"/>
  <c r="V16" i="13" s="1"/>
  <c r="AR15" i="11"/>
  <c r="V15" i="13" s="1"/>
  <c r="AW94" i="11"/>
  <c r="AA94" i="13" s="1"/>
  <c r="AW93" i="11"/>
  <c r="AA93" i="13" s="1"/>
  <c r="AW92" i="11"/>
  <c r="AA92" i="13" s="1"/>
  <c r="AW91" i="11"/>
  <c r="AA91" i="13" s="1"/>
  <c r="AW89" i="11"/>
  <c r="AA89" i="13" s="1"/>
  <c r="AW90" i="11"/>
  <c r="AA90" i="13" s="1"/>
  <c r="AT205" i="11"/>
  <c r="X205" i="13" s="1"/>
  <c r="AT204" i="11"/>
  <c r="X204" i="13" s="1"/>
  <c r="AT203" i="11"/>
  <c r="X203" i="13" s="1"/>
  <c r="AQ174" i="11"/>
  <c r="U174" i="13" s="1"/>
  <c r="AQ173" i="11"/>
  <c r="U173" i="13" s="1"/>
  <c r="AQ172" i="11"/>
  <c r="U172" i="13" s="1"/>
  <c r="AO189" i="11"/>
  <c r="S189" i="13" s="1"/>
  <c r="AO188" i="11"/>
  <c r="S188" i="13" s="1"/>
  <c r="AO187" i="11"/>
  <c r="S187" i="13" s="1"/>
  <c r="AM75" i="11"/>
  <c r="Q75" i="13" s="1"/>
  <c r="AM80" i="11"/>
  <c r="Q80" i="13" s="1"/>
  <c r="AM78" i="11"/>
  <c r="Q78" i="13" s="1"/>
  <c r="AM76" i="11"/>
  <c r="Q76" i="13" s="1"/>
  <c r="AM73" i="11"/>
  <c r="Q73" i="13" s="1"/>
  <c r="AM79" i="11"/>
  <c r="Q79" i="13" s="1"/>
  <c r="AM81" i="11"/>
  <c r="Q81" i="13" s="1"/>
  <c r="AM74" i="11"/>
  <c r="Q74" i="13" s="1"/>
  <c r="AM77" i="11"/>
  <c r="Q77" i="13" s="1"/>
  <c r="AX161" i="11"/>
  <c r="AB161" i="13" s="1"/>
  <c r="AX160" i="11"/>
  <c r="AB160" i="13" s="1"/>
  <c r="AK45" i="11"/>
  <c r="O45" i="13" s="1"/>
  <c r="AK44" i="11"/>
  <c r="O44" i="13" s="1"/>
  <c r="AK43" i="11"/>
  <c r="O43" i="13" s="1"/>
  <c r="AK42" i="11"/>
  <c r="O42" i="13" s="1"/>
  <c r="AK41" i="11"/>
  <c r="O41" i="13" s="1"/>
  <c r="AK40" i="11"/>
  <c r="O40" i="13" s="1"/>
  <c r="AK39" i="11"/>
  <c r="O39" i="13" s="1"/>
  <c r="AK38" i="11"/>
  <c r="O38" i="13" s="1"/>
  <c r="AP114" i="11"/>
  <c r="T114" i="13" s="1"/>
  <c r="AP113" i="11"/>
  <c r="T113" i="13" s="1"/>
  <c r="AP112" i="11"/>
  <c r="T112" i="13" s="1"/>
  <c r="AP111" i="11"/>
  <c r="T111" i="13" s="1"/>
  <c r="AP110" i="11"/>
  <c r="T110" i="13" s="1"/>
  <c r="AP109" i="11"/>
  <c r="T109" i="13" s="1"/>
  <c r="AV174" i="11"/>
  <c r="Z174" i="13" s="1"/>
  <c r="AV173" i="11"/>
  <c r="Z173" i="13" s="1"/>
  <c r="AV172" i="11"/>
  <c r="Z172" i="13" s="1"/>
  <c r="AT189" i="11"/>
  <c r="X189" i="13" s="1"/>
  <c r="AT188" i="11"/>
  <c r="X188" i="13" s="1"/>
  <c r="AT187" i="11"/>
  <c r="X187" i="13" s="1"/>
  <c r="AX140" i="11"/>
  <c r="AB140" i="13" s="1"/>
  <c r="AX139" i="11"/>
  <c r="AB139" i="13" s="1"/>
  <c r="AX138" i="11"/>
  <c r="AB138" i="13" s="1"/>
  <c r="AX137" i="11"/>
  <c r="AB137" i="13" s="1"/>
  <c r="AX136" i="11"/>
  <c r="AB136" i="13" s="1"/>
  <c r="AX135" i="11"/>
  <c r="AB135" i="13" s="1"/>
  <c r="AV114" i="11"/>
  <c r="Z114" i="13" s="1"/>
  <c r="AV113" i="11"/>
  <c r="Z113" i="13" s="1"/>
  <c r="AV112" i="11"/>
  <c r="Z112" i="13" s="1"/>
  <c r="AV111" i="11"/>
  <c r="Z111" i="13" s="1"/>
  <c r="AV110" i="11"/>
  <c r="Z110" i="13" s="1"/>
  <c r="AV109" i="11"/>
  <c r="Z109" i="13" s="1"/>
  <c r="AQ159" i="11"/>
  <c r="U159" i="13" s="1"/>
  <c r="AQ158" i="11"/>
  <c r="U158" i="13" s="1"/>
  <c r="AQ157" i="11"/>
  <c r="U157" i="13" s="1"/>
  <c r="AP63" i="11"/>
  <c r="T63" i="13" s="1"/>
  <c r="AP62" i="11"/>
  <c r="T62" i="13" s="1"/>
  <c r="AP61" i="11"/>
  <c r="T61" i="13" s="1"/>
  <c r="AP60" i="11"/>
  <c r="T60" i="13" s="1"/>
  <c r="AP59" i="11"/>
  <c r="T59" i="13" s="1"/>
  <c r="AP58" i="11"/>
  <c r="T58" i="13" s="1"/>
  <c r="AP57" i="11"/>
  <c r="T57" i="13" s="1"/>
  <c r="AP56" i="11"/>
  <c r="T56" i="13" s="1"/>
  <c r="AP55" i="11"/>
  <c r="T55" i="13" s="1"/>
  <c r="AL178" i="11"/>
  <c r="P178" i="13" s="1"/>
  <c r="AL177" i="11"/>
  <c r="P177" i="13" s="1"/>
  <c r="AL176" i="11"/>
  <c r="P176" i="13" s="1"/>
  <c r="AL175" i="11"/>
  <c r="P175" i="13" s="1"/>
  <c r="AM182" i="11"/>
  <c r="Q182" i="13" s="1"/>
  <c r="AM181" i="11"/>
  <c r="Q181" i="13" s="1"/>
  <c r="AT127" i="11"/>
  <c r="X127" i="13" s="1"/>
  <c r="AT126" i="11"/>
  <c r="X126" i="13" s="1"/>
  <c r="AT125" i="11"/>
  <c r="X125" i="13" s="1"/>
  <c r="AT124" i="11"/>
  <c r="X124" i="13" s="1"/>
  <c r="AT123" i="11"/>
  <c r="X123" i="13" s="1"/>
  <c r="AT122" i="11"/>
  <c r="X122" i="13" s="1"/>
  <c r="AT121" i="11"/>
  <c r="X121" i="13" s="1"/>
  <c r="AR32" i="11"/>
  <c r="V32" i="13" s="1"/>
  <c r="AR31" i="11"/>
  <c r="V31" i="13" s="1"/>
  <c r="AR30" i="11"/>
  <c r="V30" i="13" s="1"/>
  <c r="AR29" i="11"/>
  <c r="V29" i="13" s="1"/>
  <c r="AR37" i="11"/>
  <c r="V37" i="13" s="1"/>
  <c r="AR36" i="11"/>
  <c r="V36" i="13" s="1"/>
  <c r="AR35" i="11"/>
  <c r="V35" i="13" s="1"/>
  <c r="AR33" i="11"/>
  <c r="V33" i="13" s="1"/>
  <c r="AR34" i="11"/>
  <c r="V34" i="13" s="1"/>
  <c r="AW63" i="11"/>
  <c r="AA63" i="13" s="1"/>
  <c r="AW62" i="11"/>
  <c r="AA62" i="13" s="1"/>
  <c r="AW61" i="11"/>
  <c r="AA61" i="13" s="1"/>
  <c r="AW60" i="11"/>
  <c r="AA60" i="13" s="1"/>
  <c r="AW59" i="11"/>
  <c r="AA59" i="13" s="1"/>
  <c r="AW58" i="11"/>
  <c r="AA58" i="13" s="1"/>
  <c r="AW57" i="11"/>
  <c r="AA57" i="13" s="1"/>
  <c r="AW56" i="11"/>
  <c r="AA56" i="13" s="1"/>
  <c r="AW55" i="11"/>
  <c r="AA55" i="13" s="1"/>
  <c r="AO37" i="11"/>
  <c r="S37" i="13" s="1"/>
  <c r="AO36" i="11"/>
  <c r="S36" i="13" s="1"/>
  <c r="AO35" i="11"/>
  <c r="S35" i="13" s="1"/>
  <c r="AO34" i="11"/>
  <c r="S34" i="13" s="1"/>
  <c r="AO33" i="11"/>
  <c r="S33" i="13" s="1"/>
  <c r="AO32" i="11"/>
  <c r="S32" i="13" s="1"/>
  <c r="AO31" i="11"/>
  <c r="S31" i="13" s="1"/>
  <c r="AO30" i="11"/>
  <c r="S30" i="13" s="1"/>
  <c r="AO29" i="11"/>
  <c r="S29" i="13" s="1"/>
  <c r="AU88" i="11"/>
  <c r="Y88" i="13" s="1"/>
  <c r="AU87" i="11"/>
  <c r="Y87" i="13" s="1"/>
  <c r="AU86" i="11"/>
  <c r="Y86" i="13" s="1"/>
  <c r="AU85" i="11"/>
  <c r="Y85" i="13" s="1"/>
  <c r="AU84" i="11"/>
  <c r="Y84" i="13" s="1"/>
  <c r="AU83" i="11"/>
  <c r="Y83" i="13" s="1"/>
  <c r="AU82" i="11"/>
  <c r="Y82" i="13" s="1"/>
  <c r="AM11" i="11"/>
  <c r="Q11" i="13" s="1"/>
  <c r="AM10" i="11"/>
  <c r="Q10" i="13" s="1"/>
  <c r="AM9" i="11"/>
  <c r="Q9" i="13" s="1"/>
  <c r="AM8" i="11"/>
  <c r="AM7" i="11"/>
  <c r="Q7" i="13" s="1"/>
  <c r="AM6" i="11"/>
  <c r="Q6" i="13" s="1"/>
  <c r="AM5" i="11"/>
  <c r="Q5" i="13" s="1"/>
  <c r="AM4" i="11"/>
  <c r="Q4" i="13" s="1"/>
  <c r="AM3" i="11"/>
  <c r="Q3" i="13" s="1"/>
  <c r="AV232" i="11"/>
  <c r="Z232" i="13" s="1"/>
  <c r="AV231" i="11"/>
  <c r="Z231" i="13" s="1"/>
  <c r="AV230" i="11"/>
  <c r="Z230" i="13" s="1"/>
  <c r="AV229" i="11"/>
  <c r="Z229" i="13" s="1"/>
  <c r="AV228" i="11"/>
  <c r="Z228" i="13" s="1"/>
  <c r="AV227" i="11"/>
  <c r="Z227" i="13" s="1"/>
  <c r="AV226" i="11"/>
  <c r="Z226" i="13" s="1"/>
  <c r="AM193" i="11"/>
  <c r="Q193" i="13" s="1"/>
  <c r="AM192" i="11"/>
  <c r="Q192" i="13" s="1"/>
  <c r="AR186" i="11"/>
  <c r="V186" i="13" s="1"/>
  <c r="AR185" i="11"/>
  <c r="V185" i="13" s="1"/>
  <c r="AR184" i="11"/>
  <c r="V184" i="13" s="1"/>
  <c r="AL205" i="11"/>
  <c r="P205" i="13" s="1"/>
  <c r="AL204" i="11"/>
  <c r="P204" i="13" s="1"/>
  <c r="AL203" i="11"/>
  <c r="P203" i="13" s="1"/>
  <c r="AT134" i="11"/>
  <c r="X134" i="13" s="1"/>
  <c r="AT133" i="11"/>
  <c r="X133" i="13" s="1"/>
  <c r="AT132" i="11"/>
  <c r="X132" i="13" s="1"/>
  <c r="AT131" i="11"/>
  <c r="X131" i="13" s="1"/>
  <c r="AT130" i="11"/>
  <c r="X130" i="13" s="1"/>
  <c r="AT129" i="11"/>
  <c r="X129" i="13" s="1"/>
  <c r="AT128" i="11"/>
  <c r="X128" i="13" s="1"/>
  <c r="AU153" i="11"/>
  <c r="Y153" i="13" s="1"/>
  <c r="AU152" i="11"/>
  <c r="Y152" i="13" s="1"/>
  <c r="AO71" i="11"/>
  <c r="S71" i="13" s="1"/>
  <c r="AO72" i="11"/>
  <c r="S72" i="13" s="1"/>
  <c r="AO67" i="11"/>
  <c r="S67" i="13" s="1"/>
  <c r="AO66" i="11"/>
  <c r="S66" i="13" s="1"/>
  <c r="AO65" i="11"/>
  <c r="S65" i="13" s="1"/>
  <c r="AO64" i="11"/>
  <c r="S64" i="13" s="1"/>
  <c r="AO68" i="11"/>
  <c r="S68" i="13" s="1"/>
  <c r="AO69" i="11"/>
  <c r="S69" i="13" s="1"/>
  <c r="AO70" i="11"/>
  <c r="S70" i="13" s="1"/>
  <c r="AS265" i="11"/>
  <c r="W265" i="13" s="1"/>
  <c r="AS264" i="11"/>
  <c r="W264" i="13" s="1"/>
  <c r="AS263" i="11"/>
  <c r="W263" i="13" s="1"/>
  <c r="AS262" i="11"/>
  <c r="W262" i="13" s="1"/>
  <c r="AS261" i="11"/>
  <c r="W261" i="13" s="1"/>
  <c r="AS260" i="11"/>
  <c r="W260" i="13" s="1"/>
  <c r="AS259" i="11"/>
  <c r="W259" i="13" s="1"/>
  <c r="AR193" i="11"/>
  <c r="V193" i="13" s="1"/>
  <c r="AR192" i="11"/>
  <c r="V192" i="13" s="1"/>
  <c r="AX232" i="11"/>
  <c r="AB232" i="13" s="1"/>
  <c r="AX231" i="11"/>
  <c r="AB231" i="13" s="1"/>
  <c r="AX230" i="11"/>
  <c r="AB230" i="13" s="1"/>
  <c r="AX229" i="11"/>
  <c r="AB229" i="13" s="1"/>
  <c r="AX228" i="11"/>
  <c r="AB228" i="13" s="1"/>
  <c r="AX227" i="11"/>
  <c r="AB227" i="13" s="1"/>
  <c r="AX226" i="11"/>
  <c r="AB226" i="13" s="1"/>
  <c r="AV193" i="11"/>
  <c r="Z193" i="13" s="1"/>
  <c r="AV192" i="11"/>
  <c r="Z192" i="13" s="1"/>
  <c r="AV101" i="11"/>
  <c r="Z101" i="13" s="1"/>
  <c r="AV100" i="11"/>
  <c r="Z100" i="13" s="1"/>
  <c r="AV99" i="11"/>
  <c r="Z99" i="13" s="1"/>
  <c r="AV98" i="11"/>
  <c r="Z98" i="13" s="1"/>
  <c r="AV97" i="11"/>
  <c r="Z97" i="13" s="1"/>
  <c r="AV96" i="11"/>
  <c r="Z96" i="13" s="1"/>
  <c r="AV95" i="11"/>
  <c r="Z95" i="13" s="1"/>
  <c r="AN161" i="11"/>
  <c r="R161" i="13" s="1"/>
  <c r="AN160" i="11"/>
  <c r="R160" i="13" s="1"/>
  <c r="AW101" i="11"/>
  <c r="AA101" i="13" s="1"/>
  <c r="AW100" i="11"/>
  <c r="AA100" i="13" s="1"/>
  <c r="AW99" i="11"/>
  <c r="AA99" i="13" s="1"/>
  <c r="AW98" i="11"/>
  <c r="AA98" i="13" s="1"/>
  <c r="AW97" i="11"/>
  <c r="AA97" i="13" s="1"/>
  <c r="AW96" i="11"/>
  <c r="AA96" i="13" s="1"/>
  <c r="AW95" i="11"/>
  <c r="AA95" i="13" s="1"/>
  <c r="AU174" i="11"/>
  <c r="Y174" i="13" s="1"/>
  <c r="AU173" i="11"/>
  <c r="Y173" i="13" s="1"/>
  <c r="AU172" i="11"/>
  <c r="Y172" i="13" s="1"/>
  <c r="AT271" i="11"/>
  <c r="X271" i="13" s="1"/>
  <c r="AT270" i="11"/>
  <c r="X270" i="13" s="1"/>
  <c r="AT269" i="11"/>
  <c r="X269" i="13" s="1"/>
  <c r="AT268" i="11"/>
  <c r="X268" i="13" s="1"/>
  <c r="AT267" i="11"/>
  <c r="X267" i="13" s="1"/>
  <c r="AT266" i="11"/>
  <c r="X266" i="13" s="1"/>
  <c r="AO265" i="11"/>
  <c r="S265" i="13" s="1"/>
  <c r="AO264" i="11"/>
  <c r="S264" i="13" s="1"/>
  <c r="AO263" i="11"/>
  <c r="S263" i="13" s="1"/>
  <c r="AO262" i="11"/>
  <c r="S262" i="13" s="1"/>
  <c r="AO261" i="11"/>
  <c r="S261" i="13" s="1"/>
  <c r="AO260" i="11"/>
  <c r="S260" i="13" s="1"/>
  <c r="AO259" i="11"/>
  <c r="S259" i="13" s="1"/>
  <c r="AN265" i="11"/>
  <c r="R265" i="13" s="1"/>
  <c r="AN264" i="11"/>
  <c r="R264" i="13" s="1"/>
  <c r="AN263" i="11"/>
  <c r="R263" i="13" s="1"/>
  <c r="AN262" i="11"/>
  <c r="R262" i="13" s="1"/>
  <c r="AN261" i="11"/>
  <c r="R261" i="13" s="1"/>
  <c r="AN260" i="11"/>
  <c r="R260" i="13" s="1"/>
  <c r="AN259" i="11"/>
  <c r="R259" i="13" s="1"/>
  <c r="AT153" i="11"/>
  <c r="X153" i="13" s="1"/>
  <c r="AT152" i="11"/>
  <c r="X152" i="13" s="1"/>
  <c r="AV202" i="11"/>
  <c r="Z202" i="13" s="1"/>
  <c r="AV201" i="11"/>
  <c r="Z201" i="13" s="1"/>
  <c r="AV200" i="11"/>
  <c r="Z200" i="13" s="1"/>
  <c r="AO19" i="11"/>
  <c r="S19" i="13" s="1"/>
  <c r="AO18" i="11"/>
  <c r="S18" i="13" s="1"/>
  <c r="AO17" i="11"/>
  <c r="S17" i="13" s="1"/>
  <c r="AO16" i="11"/>
  <c r="S16" i="13" s="1"/>
  <c r="AO15" i="11"/>
  <c r="S15" i="13" s="1"/>
  <c r="AO14" i="11"/>
  <c r="S14" i="13" s="1"/>
  <c r="AO13" i="11"/>
  <c r="S13" i="13" s="1"/>
  <c r="AO12" i="11"/>
  <c r="S12" i="13" s="1"/>
  <c r="AT94" i="11"/>
  <c r="X94" i="13" s="1"/>
  <c r="AT93" i="11"/>
  <c r="X93" i="13" s="1"/>
  <c r="AT92" i="11"/>
  <c r="X92" i="13" s="1"/>
  <c r="AT91" i="11"/>
  <c r="X91" i="13" s="1"/>
  <c r="AT90" i="11"/>
  <c r="X90" i="13" s="1"/>
  <c r="AT89" i="11"/>
  <c r="X89" i="13" s="1"/>
  <c r="AK47" i="11"/>
  <c r="O47" i="13" s="1"/>
  <c r="AK46" i="11"/>
  <c r="O46" i="13" s="1"/>
  <c r="AK48" i="11"/>
  <c r="O48" i="13" s="1"/>
  <c r="AK54" i="11"/>
  <c r="O54" i="13" s="1"/>
  <c r="AK53" i="11"/>
  <c r="O53" i="13" s="1"/>
  <c r="AK52" i="11"/>
  <c r="O52" i="13" s="1"/>
  <c r="AK51" i="11"/>
  <c r="O51" i="13" s="1"/>
  <c r="AK50" i="11"/>
  <c r="O50" i="13" s="1"/>
  <c r="AK49" i="11"/>
  <c r="O49" i="13" s="1"/>
  <c r="AW171" i="11"/>
  <c r="AA171" i="13" s="1"/>
  <c r="AW170" i="11"/>
  <c r="AA170" i="13" s="1"/>
  <c r="AN140" i="11"/>
  <c r="R140" i="13" s="1"/>
  <c r="AN139" i="11"/>
  <c r="R139" i="13" s="1"/>
  <c r="AN138" i="11"/>
  <c r="R138" i="13" s="1"/>
  <c r="AN137" i="11"/>
  <c r="R137" i="13" s="1"/>
  <c r="AN136" i="11"/>
  <c r="R136" i="13" s="1"/>
  <c r="AN135" i="11"/>
  <c r="R135" i="13" s="1"/>
  <c r="AU148" i="11"/>
  <c r="Y148" i="13" s="1"/>
  <c r="AU147" i="11"/>
  <c r="Y147" i="13" s="1"/>
  <c r="AU149" i="11"/>
  <c r="Y149" i="13" s="1"/>
  <c r="AS120" i="11"/>
  <c r="W120" i="13" s="1"/>
  <c r="AS119" i="11"/>
  <c r="W119" i="13" s="1"/>
  <c r="AS118" i="11"/>
  <c r="W118" i="13" s="1"/>
  <c r="AS117" i="11"/>
  <c r="W117" i="13" s="1"/>
  <c r="AS116" i="11"/>
  <c r="W116" i="13" s="1"/>
  <c r="AS115" i="11"/>
  <c r="W115" i="13" s="1"/>
  <c r="AR189" i="11"/>
  <c r="V189" i="13" s="1"/>
  <c r="AR188" i="11"/>
  <c r="V188" i="13" s="1"/>
  <c r="AR187" i="11"/>
  <c r="V187" i="13" s="1"/>
  <c r="AX120" i="11"/>
  <c r="AB120" i="13" s="1"/>
  <c r="AX119" i="11"/>
  <c r="AB119" i="13" s="1"/>
  <c r="AX118" i="11"/>
  <c r="AB118" i="13" s="1"/>
  <c r="AX117" i="11"/>
  <c r="AB117" i="13" s="1"/>
  <c r="AX116" i="11"/>
  <c r="AB116" i="13" s="1"/>
  <c r="AX115" i="11"/>
  <c r="AB115" i="13" s="1"/>
  <c r="AL245" i="11"/>
  <c r="P245" i="13" s="1"/>
  <c r="AL244" i="11"/>
  <c r="P244" i="13" s="1"/>
  <c r="AL243" i="11"/>
  <c r="P243" i="13" s="1"/>
  <c r="AL242" i="11"/>
  <c r="P242" i="13" s="1"/>
  <c r="AL241" i="11"/>
  <c r="P241" i="13" s="1"/>
  <c r="AL240" i="11"/>
  <c r="P240" i="13" s="1"/>
  <c r="AL120" i="11"/>
  <c r="P120" i="13" s="1"/>
  <c r="AL119" i="11"/>
  <c r="P119" i="13" s="1"/>
  <c r="AL118" i="11"/>
  <c r="P118" i="13" s="1"/>
  <c r="AL117" i="11"/>
  <c r="P117" i="13" s="1"/>
  <c r="AL116" i="11"/>
  <c r="P116" i="13" s="1"/>
  <c r="AL115" i="11"/>
  <c r="P115" i="13" s="1"/>
  <c r="AX189" i="11"/>
  <c r="AB189" i="13" s="1"/>
  <c r="AX188" i="11"/>
  <c r="AB188" i="13" s="1"/>
  <c r="AX187" i="11"/>
  <c r="AB187" i="13" s="1"/>
  <c r="AV169" i="11"/>
  <c r="Z169" i="13" s="1"/>
  <c r="AV168" i="11"/>
  <c r="Z168" i="13" s="1"/>
  <c r="AV167" i="11"/>
  <c r="Z167" i="13" s="1"/>
  <c r="AV166" i="11"/>
  <c r="Z166" i="13" s="1"/>
  <c r="AV165" i="11"/>
  <c r="Z165" i="13" s="1"/>
  <c r="AX11" i="11"/>
  <c r="AB11" i="13" s="1"/>
  <c r="AX10" i="11"/>
  <c r="AB10" i="13" s="1"/>
  <c r="AX9" i="11"/>
  <c r="AB9" i="13" s="1"/>
  <c r="AX8" i="11"/>
  <c r="AX7" i="11"/>
  <c r="AB7" i="13" s="1"/>
  <c r="AX6" i="11"/>
  <c r="AB6" i="13" s="1"/>
  <c r="AX5" i="11"/>
  <c r="AB5" i="13" s="1"/>
  <c r="AX4" i="11"/>
  <c r="AB4" i="13" s="1"/>
  <c r="AX3" i="11"/>
  <c r="AB3" i="13" s="1"/>
  <c r="AX127" i="11"/>
  <c r="AB127" i="13" s="1"/>
  <c r="AX126" i="11"/>
  <c r="AB126" i="13" s="1"/>
  <c r="AX125" i="11"/>
  <c r="AB125" i="13" s="1"/>
  <c r="AX124" i="11"/>
  <c r="AB124" i="13" s="1"/>
  <c r="AX123" i="11"/>
  <c r="AB123" i="13" s="1"/>
  <c r="AX122" i="11"/>
  <c r="AB122" i="13" s="1"/>
  <c r="AX121" i="11"/>
  <c r="AB121" i="13" s="1"/>
  <c r="AW37" i="11"/>
  <c r="AA37" i="13" s="1"/>
  <c r="AW36" i="11"/>
  <c r="AA36" i="13" s="1"/>
  <c r="AW35" i="11"/>
  <c r="AA35" i="13" s="1"/>
  <c r="AW34" i="11"/>
  <c r="AA34" i="13" s="1"/>
  <c r="AW33" i="11"/>
  <c r="AA33" i="13" s="1"/>
  <c r="AW32" i="11"/>
  <c r="AA32" i="13" s="1"/>
  <c r="AW31" i="11"/>
  <c r="AA31" i="13" s="1"/>
  <c r="AW30" i="11"/>
  <c r="AA30" i="13" s="1"/>
  <c r="AW29" i="11"/>
  <c r="AA29" i="13" s="1"/>
  <c r="AR198" i="11"/>
  <c r="V198" i="13" s="1"/>
  <c r="AR197" i="11"/>
  <c r="V197" i="13" s="1"/>
  <c r="AR5" i="11"/>
  <c r="V5" i="13" s="1"/>
  <c r="AR4" i="11"/>
  <c r="V4" i="13" s="1"/>
  <c r="AR11" i="11"/>
  <c r="V11" i="13" s="1"/>
  <c r="AR10" i="11"/>
  <c r="V10" i="13" s="1"/>
  <c r="AR9" i="11"/>
  <c r="V9" i="13" s="1"/>
  <c r="AR3" i="11"/>
  <c r="V3" i="13" s="1"/>
  <c r="AR8" i="11"/>
  <c r="AR7" i="11"/>
  <c r="V7" i="13" s="1"/>
  <c r="AR6" i="11"/>
  <c r="V6" i="13" s="1"/>
  <c r="AL169" i="11"/>
  <c r="P169" i="13" s="1"/>
  <c r="AL168" i="11"/>
  <c r="P168" i="13" s="1"/>
  <c r="AL167" i="11"/>
  <c r="P167" i="13" s="1"/>
  <c r="AL166" i="11"/>
  <c r="P166" i="13" s="1"/>
  <c r="AL165" i="11"/>
  <c r="P165" i="13" s="1"/>
  <c r="AP178" i="11"/>
  <c r="T178" i="13" s="1"/>
  <c r="AP177" i="11"/>
  <c r="T177" i="13" s="1"/>
  <c r="AP176" i="11"/>
  <c r="T176" i="13" s="1"/>
  <c r="AP175" i="11"/>
  <c r="T175" i="13" s="1"/>
  <c r="AW159" i="11"/>
  <c r="AA159" i="13" s="1"/>
  <c r="AW158" i="11"/>
  <c r="AA158" i="13" s="1"/>
  <c r="AW157" i="11"/>
  <c r="AA157" i="13" s="1"/>
  <c r="AV108" i="11"/>
  <c r="Z108" i="13" s="1"/>
  <c r="AV107" i="11"/>
  <c r="Z107" i="13" s="1"/>
  <c r="AV106" i="11"/>
  <c r="Z106" i="13" s="1"/>
  <c r="AV105" i="11"/>
  <c r="Z105" i="13" s="1"/>
  <c r="AV104" i="11"/>
  <c r="Z104" i="13" s="1"/>
  <c r="AV103" i="11"/>
  <c r="Z103" i="13" s="1"/>
  <c r="AV102" i="11"/>
  <c r="Z102" i="13" s="1"/>
  <c r="AL142" i="11"/>
  <c r="P142" i="13" s="1"/>
  <c r="AL141" i="11"/>
  <c r="P141" i="13" s="1"/>
  <c r="AS207" i="11"/>
  <c r="W207" i="13" s="1"/>
  <c r="AS206" i="11"/>
  <c r="W206" i="13" s="1"/>
  <c r="AX186" i="11"/>
  <c r="AB186" i="13" s="1"/>
  <c r="AX185" i="11"/>
  <c r="AB185" i="13" s="1"/>
  <c r="AX184" i="11"/>
  <c r="AB184" i="13" s="1"/>
  <c r="AL265" i="11"/>
  <c r="P265" i="13" s="1"/>
  <c r="AL264" i="11"/>
  <c r="P264" i="13" s="1"/>
  <c r="AL263" i="11"/>
  <c r="P263" i="13" s="1"/>
  <c r="AL262" i="11"/>
  <c r="P262" i="13" s="1"/>
  <c r="AL261" i="11"/>
  <c r="P261" i="13" s="1"/>
  <c r="AL260" i="11"/>
  <c r="P260" i="13" s="1"/>
  <c r="AL259" i="11"/>
  <c r="P259" i="13" s="1"/>
  <c r="AY186" i="11"/>
  <c r="AC186" i="13" s="1"/>
  <c r="AY185" i="11"/>
  <c r="AC185" i="13" s="1"/>
  <c r="AY184" i="11"/>
  <c r="AC184" i="13" s="1"/>
  <c r="AU120" i="11"/>
  <c r="Y120" i="13" s="1"/>
  <c r="AU119" i="11"/>
  <c r="Y119" i="13" s="1"/>
  <c r="AU118" i="11"/>
  <c r="Y118" i="13" s="1"/>
  <c r="AU117" i="11"/>
  <c r="Y117" i="13" s="1"/>
  <c r="AU116" i="11"/>
  <c r="Y116" i="13" s="1"/>
  <c r="AU115" i="11"/>
  <c r="Y115" i="13" s="1"/>
  <c r="AP209" i="11"/>
  <c r="T209" i="13" s="1"/>
  <c r="AP208" i="11"/>
  <c r="T208" i="13" s="1"/>
  <c r="AR232" i="11"/>
  <c r="V232" i="13" s="1"/>
  <c r="AR231" i="11"/>
  <c r="V231" i="13" s="1"/>
  <c r="AR230" i="11"/>
  <c r="V230" i="13" s="1"/>
  <c r="AR229" i="11"/>
  <c r="V229" i="13" s="1"/>
  <c r="AR228" i="11"/>
  <c r="V228" i="13" s="1"/>
  <c r="AR227" i="11"/>
  <c r="V227" i="13" s="1"/>
  <c r="AR226" i="11"/>
  <c r="V226" i="13" s="1"/>
  <c r="AY120" i="11"/>
  <c r="AC120" i="13" s="1"/>
  <c r="AY119" i="11"/>
  <c r="AC119" i="13" s="1"/>
  <c r="AY118" i="11"/>
  <c r="AC118" i="13" s="1"/>
  <c r="AY117" i="11"/>
  <c r="AC117" i="13" s="1"/>
  <c r="AY116" i="11"/>
  <c r="AC116" i="13" s="1"/>
  <c r="AY115" i="11"/>
  <c r="AC115" i="13" s="1"/>
  <c r="AO134" i="11"/>
  <c r="S134" i="13" s="1"/>
  <c r="AO133" i="11"/>
  <c r="S133" i="13" s="1"/>
  <c r="AO132" i="11"/>
  <c r="S132" i="13" s="1"/>
  <c r="AO131" i="11"/>
  <c r="S131" i="13" s="1"/>
  <c r="AO130" i="11"/>
  <c r="S130" i="13" s="1"/>
  <c r="AO129" i="11"/>
  <c r="S129" i="13" s="1"/>
  <c r="AO128" i="11"/>
  <c r="S128" i="13" s="1"/>
  <c r="AY114" i="11"/>
  <c r="AC114" i="13" s="1"/>
  <c r="AY113" i="11"/>
  <c r="AC113" i="13" s="1"/>
  <c r="AY112" i="11"/>
  <c r="AC112" i="13" s="1"/>
  <c r="AY111" i="11"/>
  <c r="AC111" i="13" s="1"/>
  <c r="AY110" i="11"/>
  <c r="AC110" i="13" s="1"/>
  <c r="AY109" i="11"/>
  <c r="AC109" i="13" s="1"/>
  <c r="AT161" i="11"/>
  <c r="X161" i="13" s="1"/>
  <c r="AT160" i="11"/>
  <c r="X160" i="13" s="1"/>
  <c r="AX45" i="11"/>
  <c r="AB45" i="13" s="1"/>
  <c r="AX44" i="11"/>
  <c r="AB44" i="13" s="1"/>
  <c r="AX43" i="11"/>
  <c r="AB43" i="13" s="1"/>
  <c r="AX42" i="11"/>
  <c r="AB42" i="13" s="1"/>
  <c r="AX41" i="11"/>
  <c r="AB41" i="13" s="1"/>
  <c r="AX40" i="11"/>
  <c r="AB40" i="13" s="1"/>
  <c r="AX39" i="11"/>
  <c r="AB39" i="13" s="1"/>
  <c r="AX38" i="11"/>
  <c r="AB38" i="13" s="1"/>
  <c r="AW271" i="11"/>
  <c r="AA271" i="13" s="1"/>
  <c r="AW270" i="11"/>
  <c r="AA270" i="13" s="1"/>
  <c r="AW269" i="11"/>
  <c r="AA269" i="13" s="1"/>
  <c r="AW268" i="11"/>
  <c r="AA268" i="13" s="1"/>
  <c r="AW267" i="11"/>
  <c r="AA267" i="13" s="1"/>
  <c r="AW266" i="11"/>
  <c r="AA266" i="13" s="1"/>
  <c r="AM171" i="11"/>
  <c r="Q171" i="13" s="1"/>
  <c r="AM170" i="11"/>
  <c r="Q170" i="13" s="1"/>
  <c r="AL271" i="11"/>
  <c r="P271" i="13" s="1"/>
  <c r="AL270" i="11"/>
  <c r="P270" i="13" s="1"/>
  <c r="AL269" i="11"/>
  <c r="P269" i="13" s="1"/>
  <c r="AL268" i="11"/>
  <c r="P268" i="13" s="1"/>
  <c r="AL267" i="11"/>
  <c r="P267" i="13" s="1"/>
  <c r="AL266" i="11"/>
  <c r="P266" i="13" s="1"/>
  <c r="AO45" i="11"/>
  <c r="S45" i="13" s="1"/>
  <c r="AO44" i="11"/>
  <c r="S44" i="13" s="1"/>
  <c r="AO43" i="11"/>
  <c r="S43" i="13" s="1"/>
  <c r="AO42" i="11"/>
  <c r="S42" i="13" s="1"/>
  <c r="AO41" i="11"/>
  <c r="S41" i="13" s="1"/>
  <c r="AO40" i="11"/>
  <c r="S40" i="13" s="1"/>
  <c r="AO39" i="11"/>
  <c r="S39" i="13" s="1"/>
  <c r="AO38" i="11"/>
  <c r="S38" i="13" s="1"/>
  <c r="AQ134" i="11"/>
  <c r="U134" i="13" s="1"/>
  <c r="AQ133" i="11"/>
  <c r="U133" i="13" s="1"/>
  <c r="AQ132" i="11"/>
  <c r="U132" i="13" s="1"/>
  <c r="AQ131" i="11"/>
  <c r="U131" i="13" s="1"/>
  <c r="AQ130" i="11"/>
  <c r="U130" i="13" s="1"/>
  <c r="AQ129" i="11"/>
  <c r="U129" i="13" s="1"/>
  <c r="AQ128" i="11"/>
  <c r="U128" i="13" s="1"/>
  <c r="AM205" i="11"/>
  <c r="Q205" i="13" s="1"/>
  <c r="AM204" i="11"/>
  <c r="Q204" i="13" s="1"/>
  <c r="AM203" i="11"/>
  <c r="Q203" i="13" s="1"/>
  <c r="AP271" i="11"/>
  <c r="T271" i="13" s="1"/>
  <c r="AP270" i="11"/>
  <c r="T270" i="13" s="1"/>
  <c r="AP269" i="11"/>
  <c r="T269" i="13" s="1"/>
  <c r="AP268" i="11"/>
  <c r="T268" i="13" s="1"/>
  <c r="AP267" i="11"/>
  <c r="T267" i="13" s="1"/>
  <c r="AP266" i="11"/>
  <c r="T266" i="13" s="1"/>
  <c r="AM178" i="11"/>
  <c r="Q178" i="13" s="1"/>
  <c r="AM177" i="11"/>
  <c r="Q177" i="13" s="1"/>
  <c r="AM176" i="11"/>
  <c r="Q176" i="13" s="1"/>
  <c r="AM175" i="11"/>
  <c r="Q175" i="13" s="1"/>
  <c r="AV198" i="11"/>
  <c r="Z198" i="13" s="1"/>
  <c r="AV197" i="11"/>
  <c r="Z197" i="13" s="1"/>
  <c r="AU169" i="11"/>
  <c r="Y169" i="13" s="1"/>
  <c r="AU168" i="11"/>
  <c r="Y168" i="13" s="1"/>
  <c r="AU167" i="11"/>
  <c r="Y167" i="13" s="1"/>
  <c r="AU166" i="11"/>
  <c r="Y166" i="13" s="1"/>
  <c r="AU165" i="11"/>
  <c r="Y165" i="13" s="1"/>
  <c r="AN159" i="11"/>
  <c r="R159" i="13" s="1"/>
  <c r="AN158" i="11"/>
  <c r="R158" i="13" s="1"/>
  <c r="AN157" i="11"/>
  <c r="R157" i="13" s="1"/>
  <c r="AP198" i="11"/>
  <c r="T198" i="13" s="1"/>
  <c r="AP197" i="11"/>
  <c r="T197" i="13" s="1"/>
  <c r="AP169" i="11"/>
  <c r="T169" i="13" s="1"/>
  <c r="AP168" i="11"/>
  <c r="T168" i="13" s="1"/>
  <c r="AP167" i="11"/>
  <c r="T167" i="13" s="1"/>
  <c r="AP166" i="11"/>
  <c r="T166" i="13" s="1"/>
  <c r="AP165" i="11"/>
  <c r="T165" i="13" s="1"/>
  <c r="AT178" i="11"/>
  <c r="X178" i="13" s="1"/>
  <c r="AT177" i="11"/>
  <c r="X177" i="13" s="1"/>
  <c r="AT176" i="11"/>
  <c r="X176" i="13" s="1"/>
  <c r="AT175" i="11"/>
  <c r="X175" i="13" s="1"/>
  <c r="AM169" i="11"/>
  <c r="Q169" i="13" s="1"/>
  <c r="AM168" i="11"/>
  <c r="Q168" i="13" s="1"/>
  <c r="AM167" i="11"/>
  <c r="Q167" i="13" s="1"/>
  <c r="AM166" i="11"/>
  <c r="Q166" i="13" s="1"/>
  <c r="AM165" i="11"/>
  <c r="Q165" i="13" s="1"/>
  <c r="AN182" i="11"/>
  <c r="R182" i="13" s="1"/>
  <c r="AN181" i="11"/>
  <c r="R181" i="13" s="1"/>
  <c r="AL6" i="11"/>
  <c r="P6" i="13" s="1"/>
  <c r="AL5" i="11"/>
  <c r="P5" i="13" s="1"/>
  <c r="AL4" i="11"/>
  <c r="P4" i="13" s="1"/>
  <c r="AL11" i="11"/>
  <c r="P11" i="13" s="1"/>
  <c r="AL10" i="11"/>
  <c r="P10" i="13" s="1"/>
  <c r="AL9" i="11"/>
  <c r="P9" i="13" s="1"/>
  <c r="AL3" i="11"/>
  <c r="P3" i="13" s="1"/>
  <c r="AL8" i="11"/>
  <c r="AL7" i="11"/>
  <c r="P7" i="13" s="1"/>
  <c r="AL127" i="11"/>
  <c r="P127" i="13" s="1"/>
  <c r="AL126" i="11"/>
  <c r="P126" i="13" s="1"/>
  <c r="AL125" i="11"/>
  <c r="P125" i="13" s="1"/>
  <c r="AL124" i="11"/>
  <c r="P124" i="13" s="1"/>
  <c r="AL123" i="11"/>
  <c r="P123" i="13" s="1"/>
  <c r="AL122" i="11"/>
  <c r="P122" i="13" s="1"/>
  <c r="AL121" i="11"/>
  <c r="P121" i="13" s="1"/>
  <c r="AT182" i="11"/>
  <c r="X182" i="13" s="1"/>
  <c r="AT181" i="11"/>
  <c r="X181" i="13" s="1"/>
  <c r="AT142" i="11"/>
  <c r="X142" i="13" s="1"/>
  <c r="AT141" i="11"/>
  <c r="X141" i="13" s="1"/>
  <c r="AQ63" i="11"/>
  <c r="U63" i="13" s="1"/>
  <c r="AQ62" i="11"/>
  <c r="U62" i="13" s="1"/>
  <c r="AQ61" i="11"/>
  <c r="U61" i="13" s="1"/>
  <c r="AQ60" i="11"/>
  <c r="U60" i="13" s="1"/>
  <c r="AQ59" i="11"/>
  <c r="U59" i="13" s="1"/>
  <c r="AQ58" i="11"/>
  <c r="U58" i="13" s="1"/>
  <c r="AQ57" i="11"/>
  <c r="U57" i="13" s="1"/>
  <c r="AQ56" i="11"/>
  <c r="U56" i="13" s="1"/>
  <c r="AQ55" i="11"/>
  <c r="U55" i="13" s="1"/>
  <c r="AX134" i="11"/>
  <c r="AB134" i="13" s="1"/>
  <c r="AX133" i="11"/>
  <c r="AB133" i="13" s="1"/>
  <c r="AX132" i="11"/>
  <c r="AB132" i="13" s="1"/>
  <c r="AX131" i="11"/>
  <c r="AB131" i="13" s="1"/>
  <c r="AX130" i="11"/>
  <c r="AB130" i="13" s="1"/>
  <c r="AX129" i="11"/>
  <c r="AB129" i="13" s="1"/>
  <c r="AX128" i="11"/>
  <c r="AB128" i="13" s="1"/>
  <c r="AN81" i="11"/>
  <c r="R81" i="13" s="1"/>
  <c r="AN80" i="11"/>
  <c r="R80" i="13" s="1"/>
  <c r="AN79" i="11"/>
  <c r="R79" i="13" s="1"/>
  <c r="AN78" i="11"/>
  <c r="R78" i="13" s="1"/>
  <c r="AN77" i="11"/>
  <c r="R77" i="13" s="1"/>
  <c r="AN76" i="11"/>
  <c r="R76" i="13" s="1"/>
  <c r="AN75" i="11"/>
  <c r="R75" i="13" s="1"/>
  <c r="AN74" i="11"/>
  <c r="R74" i="13" s="1"/>
  <c r="AN73" i="11"/>
  <c r="R73" i="13" s="1"/>
  <c r="AV209" i="11"/>
  <c r="Z209" i="13" s="1"/>
  <c r="AV208" i="11"/>
  <c r="Z208" i="13" s="1"/>
  <c r="AP146" i="11"/>
  <c r="T146" i="13" s="1"/>
  <c r="AP144" i="11"/>
  <c r="T144" i="13" s="1"/>
  <c r="AP145" i="11"/>
  <c r="T145" i="13" s="1"/>
  <c r="AL207" i="11"/>
  <c r="P207" i="13" s="1"/>
  <c r="AL206" i="11"/>
  <c r="P206" i="13" s="1"/>
  <c r="AO101" i="11"/>
  <c r="S101" i="13" s="1"/>
  <c r="AO100" i="11"/>
  <c r="S100" i="13" s="1"/>
  <c r="AO99" i="11"/>
  <c r="S99" i="13" s="1"/>
  <c r="AO98" i="11"/>
  <c r="S98" i="13" s="1"/>
  <c r="AO97" i="11"/>
  <c r="S97" i="13" s="1"/>
  <c r="AO96" i="11"/>
  <c r="S96" i="13" s="1"/>
  <c r="AO95" i="11"/>
  <c r="S95" i="13" s="1"/>
  <c r="AV134" i="11"/>
  <c r="Z134" i="13" s="1"/>
  <c r="AV133" i="11"/>
  <c r="Z133" i="13" s="1"/>
  <c r="AV132" i="11"/>
  <c r="Z132" i="13" s="1"/>
  <c r="AV131" i="11"/>
  <c r="Z131" i="13" s="1"/>
  <c r="AV130" i="11"/>
  <c r="Z130" i="13" s="1"/>
  <c r="AV129" i="11"/>
  <c r="Z129" i="13" s="1"/>
  <c r="AV128" i="11"/>
  <c r="Z128" i="13" s="1"/>
  <c r="AM164" i="11"/>
  <c r="Q164" i="13" s="1"/>
  <c r="AM163" i="11"/>
  <c r="Q163" i="13" s="1"/>
  <c r="AM162" i="11"/>
  <c r="Q162" i="13" s="1"/>
  <c r="AN54" i="11"/>
  <c r="R54" i="13" s="1"/>
  <c r="AN53" i="11"/>
  <c r="R53" i="13" s="1"/>
  <c r="AN52" i="11"/>
  <c r="R52" i="13" s="1"/>
  <c r="AN51" i="11"/>
  <c r="R51" i="13" s="1"/>
  <c r="AN50" i="11"/>
  <c r="R50" i="13" s="1"/>
  <c r="AN49" i="11"/>
  <c r="R49" i="13" s="1"/>
  <c r="AN48" i="11"/>
  <c r="R48" i="13" s="1"/>
  <c r="AN47" i="11"/>
  <c r="R47" i="13" s="1"/>
  <c r="AN46" i="11"/>
  <c r="R46" i="13" s="1"/>
  <c r="AK144" i="11"/>
  <c r="O144" i="13" s="1"/>
  <c r="AK146" i="11"/>
  <c r="O146" i="13" s="1"/>
  <c r="AK145" i="11"/>
  <c r="O145" i="13" s="1"/>
  <c r="AU193" i="11"/>
  <c r="Y193" i="13" s="1"/>
  <c r="AU192" i="11"/>
  <c r="Y192" i="13" s="1"/>
  <c r="AR48" i="11"/>
  <c r="V48" i="13" s="1"/>
  <c r="AR47" i="11"/>
  <c r="V47" i="13" s="1"/>
  <c r="AR46" i="11"/>
  <c r="V46" i="13" s="1"/>
  <c r="AR54" i="11"/>
  <c r="V54" i="13" s="1"/>
  <c r="AR53" i="11"/>
  <c r="V53" i="13" s="1"/>
  <c r="AR52" i="11"/>
  <c r="V52" i="13" s="1"/>
  <c r="AR51" i="11"/>
  <c r="V51" i="13" s="1"/>
  <c r="AR50" i="11"/>
  <c r="V50" i="13" s="1"/>
  <c r="AR49" i="11"/>
  <c r="V49" i="13" s="1"/>
  <c r="AK265" i="11"/>
  <c r="O265" i="13" s="1"/>
  <c r="AK264" i="11"/>
  <c r="O264" i="13" s="1"/>
  <c r="AK261" i="11"/>
  <c r="O261" i="13" s="1"/>
  <c r="AK260" i="11"/>
  <c r="O260" i="13" s="1"/>
  <c r="AK259" i="11"/>
  <c r="O259" i="13" s="1"/>
  <c r="AK262" i="11"/>
  <c r="O262" i="13" s="1"/>
  <c r="AK263" i="11"/>
  <c r="O263" i="13" s="1"/>
  <c r="AM209" i="11"/>
  <c r="Q209" i="13" s="1"/>
  <c r="AM208" i="11"/>
  <c r="Q208" i="13" s="1"/>
  <c r="AO232" i="11"/>
  <c r="S232" i="13" s="1"/>
  <c r="AO231" i="11"/>
  <c r="S231" i="13" s="1"/>
  <c r="AO230" i="11"/>
  <c r="S230" i="13" s="1"/>
  <c r="AO229" i="11"/>
  <c r="S229" i="13" s="1"/>
  <c r="AO228" i="11"/>
  <c r="S228" i="13" s="1"/>
  <c r="AO227" i="11"/>
  <c r="S227" i="13" s="1"/>
  <c r="AO226" i="11"/>
  <c r="S226" i="13" s="1"/>
  <c r="AR271" i="11"/>
  <c r="V271" i="13" s="1"/>
  <c r="AR270" i="11"/>
  <c r="V270" i="13" s="1"/>
  <c r="AR269" i="11"/>
  <c r="V269" i="13" s="1"/>
  <c r="AR268" i="11"/>
  <c r="V268" i="13" s="1"/>
  <c r="AR267" i="11"/>
  <c r="V267" i="13" s="1"/>
  <c r="AR266" i="11"/>
  <c r="V266" i="13" s="1"/>
  <c r="AQ153" i="11"/>
  <c r="U153" i="13" s="1"/>
  <c r="AQ152" i="11"/>
  <c r="U152" i="13" s="1"/>
  <c r="AS202" i="11"/>
  <c r="W202" i="13" s="1"/>
  <c r="AS201" i="11"/>
  <c r="W201" i="13" s="1"/>
  <c r="AS200" i="11"/>
  <c r="W200" i="13" s="1"/>
  <c r="AV271" i="11"/>
  <c r="Z271" i="13" s="1"/>
  <c r="AV270" i="11"/>
  <c r="Z270" i="13" s="1"/>
  <c r="AV269" i="11"/>
  <c r="Z269" i="13" s="1"/>
  <c r="AV268" i="11"/>
  <c r="Z268" i="13" s="1"/>
  <c r="AV267" i="11"/>
  <c r="Z267" i="13" s="1"/>
  <c r="AV266" i="11"/>
  <c r="Z266" i="13" s="1"/>
  <c r="AO140" i="11"/>
  <c r="S140" i="13" s="1"/>
  <c r="AO139" i="11"/>
  <c r="S139" i="13" s="1"/>
  <c r="AO138" i="11"/>
  <c r="S138" i="13" s="1"/>
  <c r="AO137" i="11"/>
  <c r="S137" i="13" s="1"/>
  <c r="AO136" i="11"/>
  <c r="S136" i="13" s="1"/>
  <c r="AO135" i="11"/>
  <c r="S135" i="13" s="1"/>
  <c r="AT151" i="11"/>
  <c r="X151" i="13" s="1"/>
  <c r="AT150" i="11"/>
  <c r="X150" i="13" s="1"/>
  <c r="AV81" i="11"/>
  <c r="Z81" i="13" s="1"/>
  <c r="AV80" i="11"/>
  <c r="Z80" i="13" s="1"/>
  <c r="AV79" i="11"/>
  <c r="Z79" i="13" s="1"/>
  <c r="AV73" i="11"/>
  <c r="Z73" i="13" s="1"/>
  <c r="AV76" i="11"/>
  <c r="Z76" i="13" s="1"/>
  <c r="AV74" i="11"/>
  <c r="Z74" i="13" s="1"/>
  <c r="AV77" i="11"/>
  <c r="Z77" i="13" s="1"/>
  <c r="AV75" i="11"/>
  <c r="Z75" i="13" s="1"/>
  <c r="AV78" i="11"/>
  <c r="Z78" i="13" s="1"/>
  <c r="AQ161" i="11"/>
  <c r="U161" i="13" s="1"/>
  <c r="AQ160" i="11"/>
  <c r="U160" i="13" s="1"/>
  <c r="AK140" i="11"/>
  <c r="O140" i="13" s="1"/>
  <c r="AK139" i="11"/>
  <c r="O139" i="13" s="1"/>
  <c r="AK138" i="11"/>
  <c r="O138" i="13" s="1"/>
  <c r="AK137" i="11"/>
  <c r="O137" i="13" s="1"/>
  <c r="AK136" i="11"/>
  <c r="O136" i="13" s="1"/>
  <c r="AK135" i="11"/>
  <c r="O135" i="13" s="1"/>
  <c r="AM174" i="11"/>
  <c r="Q174" i="13" s="1"/>
  <c r="AM173" i="11"/>
  <c r="Q173" i="13" s="1"/>
  <c r="AM172" i="11"/>
  <c r="Q172" i="13" s="1"/>
  <c r="AK189" i="11"/>
  <c r="O189" i="13" s="1"/>
  <c r="AK188" i="11"/>
  <c r="O188" i="13" s="1"/>
  <c r="AK187" i="11"/>
  <c r="O187" i="13" s="1"/>
  <c r="AV94" i="11"/>
  <c r="Z94" i="13" s="1"/>
  <c r="AV93" i="11"/>
  <c r="Z93" i="13" s="1"/>
  <c r="AV92" i="11"/>
  <c r="Z92" i="13" s="1"/>
  <c r="AV91" i="11"/>
  <c r="Z91" i="13" s="1"/>
  <c r="AV90" i="11"/>
  <c r="Z90" i="13" s="1"/>
  <c r="AV89" i="11"/>
  <c r="Z89" i="13" s="1"/>
  <c r="AR245" i="11"/>
  <c r="V245" i="13" s="1"/>
  <c r="AR244" i="11"/>
  <c r="V244" i="13" s="1"/>
  <c r="AR243" i="11"/>
  <c r="V243" i="13" s="1"/>
  <c r="AR242" i="11"/>
  <c r="V242" i="13" s="1"/>
  <c r="AR241" i="11"/>
  <c r="V241" i="13" s="1"/>
  <c r="AR240" i="11"/>
  <c r="V240" i="13" s="1"/>
  <c r="AU19" i="11"/>
  <c r="Y19" i="13" s="1"/>
  <c r="AU18" i="11"/>
  <c r="Y18" i="13" s="1"/>
  <c r="AU17" i="11"/>
  <c r="Y17" i="13" s="1"/>
  <c r="AU16" i="11"/>
  <c r="Y16" i="13" s="1"/>
  <c r="AU15" i="11"/>
  <c r="Y15" i="13" s="1"/>
  <c r="AU14" i="11"/>
  <c r="Y14" i="13" s="1"/>
  <c r="AU13" i="11"/>
  <c r="Y13" i="13" s="1"/>
  <c r="AU12" i="11"/>
  <c r="Y12" i="13" s="1"/>
  <c r="AQ135" i="11"/>
  <c r="U135" i="13" s="1"/>
  <c r="AQ140" i="11"/>
  <c r="U140" i="13" s="1"/>
  <c r="AQ139" i="11"/>
  <c r="U139" i="13" s="1"/>
  <c r="AQ138" i="11"/>
  <c r="U138" i="13" s="1"/>
  <c r="AQ137" i="11"/>
  <c r="U137" i="13" s="1"/>
  <c r="AQ136" i="11"/>
  <c r="U136" i="13" s="1"/>
  <c r="AO114" i="11"/>
  <c r="S114" i="13" s="1"/>
  <c r="AO113" i="11"/>
  <c r="S113" i="13" s="1"/>
  <c r="AO112" i="11"/>
  <c r="S112" i="13" s="1"/>
  <c r="AO111" i="11"/>
  <c r="S111" i="13" s="1"/>
  <c r="AO110" i="11"/>
  <c r="S110" i="13" s="1"/>
  <c r="AO109" i="11"/>
  <c r="S109" i="13" s="1"/>
  <c r="AS193" i="11"/>
  <c r="W193" i="13" s="1"/>
  <c r="AS192" i="11"/>
  <c r="W192" i="13" s="1"/>
  <c r="AN149" i="11"/>
  <c r="R149" i="13" s="1"/>
  <c r="AN148" i="11"/>
  <c r="R148" i="13" s="1"/>
  <c r="AN147" i="11"/>
  <c r="R147" i="13" s="1"/>
  <c r="AN19" i="11"/>
  <c r="R19" i="13" s="1"/>
  <c r="AN18" i="11"/>
  <c r="R18" i="13" s="1"/>
  <c r="AN17" i="11"/>
  <c r="R17" i="13" s="1"/>
  <c r="AN16" i="11"/>
  <c r="R16" i="13" s="1"/>
  <c r="AN15" i="11"/>
  <c r="R15" i="13" s="1"/>
  <c r="AN14" i="11"/>
  <c r="R14" i="13" s="1"/>
  <c r="AN13" i="11"/>
  <c r="R13" i="13" s="1"/>
  <c r="AN12" i="11"/>
  <c r="R12" i="13" s="1"/>
  <c r="AO11" i="11"/>
  <c r="S11" i="13" s="1"/>
  <c r="AO10" i="11"/>
  <c r="S10" i="13" s="1"/>
  <c r="AO9" i="11"/>
  <c r="S9" i="13" s="1"/>
  <c r="AO8" i="11"/>
  <c r="AO7" i="11"/>
  <c r="S7" i="13" s="1"/>
  <c r="AO6" i="11"/>
  <c r="S6" i="13" s="1"/>
  <c r="AO5" i="11"/>
  <c r="S5" i="13" s="1"/>
  <c r="AO4" i="11"/>
  <c r="S4" i="13" s="1"/>
  <c r="AO3" i="11"/>
  <c r="S3" i="13" s="1"/>
  <c r="AY127" i="11"/>
  <c r="AC127" i="13" s="1"/>
  <c r="AY126" i="11"/>
  <c r="AC126" i="13" s="1"/>
  <c r="AY125" i="11"/>
  <c r="AC125" i="13" s="1"/>
  <c r="AY124" i="11"/>
  <c r="AC124" i="13" s="1"/>
  <c r="AY123" i="11"/>
  <c r="AC123" i="13" s="1"/>
  <c r="AY122" i="11"/>
  <c r="AC122" i="13" s="1"/>
  <c r="AY121" i="11"/>
  <c r="AC121" i="13" s="1"/>
  <c r="AR159" i="11"/>
  <c r="V159" i="13" s="1"/>
  <c r="AR158" i="11"/>
  <c r="V158" i="13" s="1"/>
  <c r="AR157" i="11"/>
  <c r="V157" i="13" s="1"/>
  <c r="AM63" i="11"/>
  <c r="Q63" i="13" s="1"/>
  <c r="AM62" i="11"/>
  <c r="Q62" i="13" s="1"/>
  <c r="AM61" i="11"/>
  <c r="Q61" i="13" s="1"/>
  <c r="AM60" i="11"/>
  <c r="Q60" i="13" s="1"/>
  <c r="AM59" i="11"/>
  <c r="Q59" i="13" s="1"/>
  <c r="AM58" i="11"/>
  <c r="Q58" i="13" s="1"/>
  <c r="AM57" i="11"/>
  <c r="Q57" i="13" s="1"/>
  <c r="AM56" i="11"/>
  <c r="Q56" i="13" s="1"/>
  <c r="AM55" i="11"/>
  <c r="Q55" i="13" s="1"/>
  <c r="AQ103" i="11"/>
  <c r="U103" i="13" s="1"/>
  <c r="AQ102" i="11"/>
  <c r="U102" i="13" s="1"/>
  <c r="AQ108" i="11"/>
  <c r="U108" i="13" s="1"/>
  <c r="AQ107" i="11"/>
  <c r="U107" i="13" s="1"/>
  <c r="AQ106" i="11"/>
  <c r="U106" i="13" s="1"/>
  <c r="AQ105" i="11"/>
  <c r="U105" i="13" s="1"/>
  <c r="AQ104" i="11"/>
  <c r="U104" i="13" s="1"/>
  <c r="AL63" i="11"/>
  <c r="P63" i="13" s="1"/>
  <c r="AL62" i="11"/>
  <c r="P62" i="13" s="1"/>
  <c r="AL61" i="11"/>
  <c r="P61" i="13" s="1"/>
  <c r="AL60" i="11"/>
  <c r="P60" i="13" s="1"/>
  <c r="AL59" i="11"/>
  <c r="P59" i="13" s="1"/>
  <c r="AL58" i="11"/>
  <c r="P58" i="13" s="1"/>
  <c r="AL57" i="11"/>
  <c r="P57" i="13" s="1"/>
  <c r="AL56" i="11"/>
  <c r="P56" i="13" s="1"/>
  <c r="AL55" i="11"/>
  <c r="P55" i="13" s="1"/>
  <c r="AL88" i="11"/>
  <c r="P88" i="13" s="1"/>
  <c r="AL87" i="11"/>
  <c r="P87" i="13" s="1"/>
  <c r="AL86" i="11"/>
  <c r="P86" i="13" s="1"/>
  <c r="AL85" i="11"/>
  <c r="P85" i="13" s="1"/>
  <c r="AL84" i="11"/>
  <c r="P84" i="13" s="1"/>
  <c r="AL83" i="11"/>
  <c r="P83" i="13" s="1"/>
  <c r="AL82" i="11"/>
  <c r="P82" i="13" s="1"/>
  <c r="AY182" i="11"/>
  <c r="AC182" i="13" s="1"/>
  <c r="AY181" i="11"/>
  <c r="AC181" i="13" s="1"/>
  <c r="AL108" i="11"/>
  <c r="P108" i="13" s="1"/>
  <c r="AL107" i="11"/>
  <c r="P107" i="13" s="1"/>
  <c r="AL106" i="11"/>
  <c r="P106" i="13" s="1"/>
  <c r="AL105" i="11"/>
  <c r="P105" i="13" s="1"/>
  <c r="AL104" i="11"/>
  <c r="P104" i="13" s="1"/>
  <c r="AL103" i="11"/>
  <c r="P103" i="13" s="1"/>
  <c r="AL102" i="11"/>
  <c r="P102" i="13" s="1"/>
  <c r="AP127" i="11"/>
  <c r="T127" i="13" s="1"/>
  <c r="AP126" i="11"/>
  <c r="T126" i="13" s="1"/>
  <c r="AP125" i="11"/>
  <c r="T125" i="13" s="1"/>
  <c r="AP124" i="11"/>
  <c r="T124" i="13" s="1"/>
  <c r="AP123" i="11"/>
  <c r="T123" i="13" s="1"/>
  <c r="AP122" i="11"/>
  <c r="T122" i="13" s="1"/>
  <c r="AP121" i="11"/>
  <c r="T121" i="13" s="1"/>
  <c r="AY108" i="11"/>
  <c r="AC108" i="13" s="1"/>
  <c r="AY107" i="11"/>
  <c r="AC107" i="13" s="1"/>
  <c r="AY106" i="11"/>
  <c r="AC106" i="13" s="1"/>
  <c r="AY105" i="11"/>
  <c r="AC105" i="13" s="1"/>
  <c r="AY104" i="11"/>
  <c r="AC104" i="13" s="1"/>
  <c r="AY103" i="11"/>
  <c r="AC103" i="13" s="1"/>
  <c r="AY102" i="11"/>
  <c r="AC102" i="13" s="1"/>
  <c r="AV159" i="11"/>
  <c r="Z159" i="13" s="1"/>
  <c r="AV158" i="11"/>
  <c r="Z158" i="13" s="1"/>
  <c r="AV157" i="11"/>
  <c r="Z157" i="13" s="1"/>
  <c r="AR142" i="11"/>
  <c r="V142" i="13" s="1"/>
  <c r="AR141" i="11"/>
  <c r="V141" i="13" s="1"/>
  <c r="AW153" i="11"/>
  <c r="AA153" i="13" s="1"/>
  <c r="AW152" i="11"/>
  <c r="AA152" i="13" s="1"/>
  <c r="AL54" i="11"/>
  <c r="P54" i="13" s="1"/>
  <c r="AL53" i="11"/>
  <c r="P53" i="13" s="1"/>
  <c r="AL52" i="11"/>
  <c r="P52" i="13" s="1"/>
  <c r="AL51" i="11"/>
  <c r="P51" i="13" s="1"/>
  <c r="AL50" i="11"/>
  <c r="P50" i="13" s="1"/>
  <c r="AL49" i="11"/>
  <c r="P49" i="13" s="1"/>
  <c r="AL48" i="11"/>
  <c r="P48" i="13" s="1"/>
  <c r="AL47" i="11"/>
  <c r="P47" i="13" s="1"/>
  <c r="AL46" i="11"/>
  <c r="P46" i="13" s="1"/>
  <c r="AV153" i="11"/>
  <c r="Z153" i="13" s="1"/>
  <c r="AV152" i="11"/>
  <c r="Z152" i="13" s="1"/>
  <c r="AQ193" i="11"/>
  <c r="U193" i="13" s="1"/>
  <c r="AQ192" i="11"/>
  <c r="U192" i="13" s="1"/>
  <c r="AP134" i="11"/>
  <c r="T134" i="13" s="1"/>
  <c r="AP133" i="11"/>
  <c r="T133" i="13" s="1"/>
  <c r="AP132" i="11"/>
  <c r="T132" i="13" s="1"/>
  <c r="AP131" i="11"/>
  <c r="T131" i="13" s="1"/>
  <c r="AP130" i="11"/>
  <c r="T130" i="13" s="1"/>
  <c r="AP129" i="11"/>
  <c r="T129" i="13" s="1"/>
  <c r="AP128" i="11"/>
  <c r="T128" i="13" s="1"/>
  <c r="AN174" i="11"/>
  <c r="R174" i="13" s="1"/>
  <c r="AN173" i="11"/>
  <c r="R173" i="13" s="1"/>
  <c r="AN172" i="11"/>
  <c r="R172" i="13" s="1"/>
  <c r="AL146" i="11"/>
  <c r="P146" i="13" s="1"/>
  <c r="AL145" i="11"/>
  <c r="P145" i="13" s="1"/>
  <c r="AL144" i="11"/>
  <c r="P144" i="13" s="1"/>
  <c r="AQ207" i="11"/>
  <c r="U207" i="13" s="1"/>
  <c r="AQ206" i="11"/>
  <c r="U206" i="13" s="1"/>
  <c r="AP174" i="11"/>
  <c r="T174" i="13" s="1"/>
  <c r="AP173" i="11"/>
  <c r="T173" i="13" s="1"/>
  <c r="AP172" i="11"/>
  <c r="T172" i="13" s="1"/>
  <c r="AL209" i="11"/>
  <c r="P209" i="13" s="1"/>
  <c r="AL208" i="11"/>
  <c r="P208" i="13" s="1"/>
  <c r="AN153" i="11"/>
  <c r="R153" i="13" s="1"/>
  <c r="AN152" i="11"/>
  <c r="R152" i="13" s="1"/>
  <c r="AP202" i="11"/>
  <c r="T202" i="13" s="1"/>
  <c r="AP201" i="11"/>
  <c r="T201" i="13" s="1"/>
  <c r="AP200" i="11"/>
  <c r="T200" i="13" s="1"/>
  <c r="AY66" i="11"/>
  <c r="AC66" i="13" s="1"/>
  <c r="AY65" i="11"/>
  <c r="AC65" i="13" s="1"/>
  <c r="AY64" i="11"/>
  <c r="AC64" i="13" s="1"/>
  <c r="AY67" i="11"/>
  <c r="AC67" i="13" s="1"/>
  <c r="AY68" i="11"/>
  <c r="AC68" i="13" s="1"/>
  <c r="AY69" i="11"/>
  <c r="AC69" i="13" s="1"/>
  <c r="AY70" i="11"/>
  <c r="AC70" i="13" s="1"/>
  <c r="AY71" i="11"/>
  <c r="AC71" i="13" s="1"/>
  <c r="AY72" i="11"/>
  <c r="AC72" i="13" s="1"/>
  <c r="AT146" i="11"/>
  <c r="X146" i="13" s="1"/>
  <c r="AT145" i="11"/>
  <c r="X145" i="13" s="1"/>
  <c r="AT144" i="11"/>
  <c r="X144" i="13" s="1"/>
  <c r="AM134" i="11"/>
  <c r="Q134" i="13" s="1"/>
  <c r="AM133" i="11"/>
  <c r="Q133" i="13" s="1"/>
  <c r="AM132" i="11"/>
  <c r="Q132" i="13" s="1"/>
  <c r="AM131" i="11"/>
  <c r="Q131" i="13" s="1"/>
  <c r="AM130" i="11"/>
  <c r="Q130" i="13" s="1"/>
  <c r="AM129" i="11"/>
  <c r="Q129" i="13" s="1"/>
  <c r="AM128" i="11"/>
  <c r="Q128" i="13" s="1"/>
  <c r="AS94" i="11"/>
  <c r="W94" i="13" s="1"/>
  <c r="AS93" i="11"/>
  <c r="W93" i="13" s="1"/>
  <c r="AS92" i="11"/>
  <c r="W92" i="13" s="1"/>
  <c r="AS91" i="11"/>
  <c r="W91" i="13" s="1"/>
  <c r="AS90" i="11"/>
  <c r="W90" i="13" s="1"/>
  <c r="AS89" i="11"/>
  <c r="W89" i="13" s="1"/>
  <c r="AO120" i="11"/>
  <c r="S120" i="13" s="1"/>
  <c r="AO119" i="11"/>
  <c r="S119" i="13" s="1"/>
  <c r="AO118" i="11"/>
  <c r="S118" i="13" s="1"/>
  <c r="AO117" i="11"/>
  <c r="S117" i="13" s="1"/>
  <c r="AO116" i="11"/>
  <c r="S116" i="13" s="1"/>
  <c r="AO115" i="11"/>
  <c r="S115" i="13" s="1"/>
  <c r="AS205" i="11"/>
  <c r="W205" i="13" s="1"/>
  <c r="AS204" i="11"/>
  <c r="W204" i="13" s="1"/>
  <c r="AS203" i="11"/>
  <c r="W203" i="13" s="1"/>
  <c r="AL114" i="11"/>
  <c r="P114" i="13" s="1"/>
  <c r="AL113" i="11"/>
  <c r="P113" i="13" s="1"/>
  <c r="AL112" i="11"/>
  <c r="P112" i="13" s="1"/>
  <c r="AL111" i="11"/>
  <c r="P111" i="13" s="1"/>
  <c r="AL110" i="11"/>
  <c r="P110" i="13" s="1"/>
  <c r="AL109" i="11"/>
  <c r="P109" i="13" s="1"/>
  <c r="AV67" i="11"/>
  <c r="Z67" i="13" s="1"/>
  <c r="AV66" i="11"/>
  <c r="Z66" i="13" s="1"/>
  <c r="AV65" i="11"/>
  <c r="Z65" i="13" s="1"/>
  <c r="AV64" i="11"/>
  <c r="Z64" i="13" s="1"/>
  <c r="AV68" i="11"/>
  <c r="Z68" i="13" s="1"/>
  <c r="AV69" i="11"/>
  <c r="Z69" i="13" s="1"/>
  <c r="AV70" i="11"/>
  <c r="Z70" i="13" s="1"/>
  <c r="AV71" i="11"/>
  <c r="Z71" i="13" s="1"/>
  <c r="AV72" i="11"/>
  <c r="Z72" i="13" s="1"/>
  <c r="AQ189" i="11"/>
  <c r="U189" i="13" s="1"/>
  <c r="AQ188" i="11"/>
  <c r="U188" i="13" s="1"/>
  <c r="AQ187" i="11"/>
  <c r="U187" i="13" s="1"/>
  <c r="AX19" i="11"/>
  <c r="AB19" i="13" s="1"/>
  <c r="AX18" i="11"/>
  <c r="AB18" i="13" s="1"/>
  <c r="AX17" i="11"/>
  <c r="AB17" i="13" s="1"/>
  <c r="AX16" i="11"/>
  <c r="AB16" i="13" s="1"/>
  <c r="AX15" i="11"/>
  <c r="AB15" i="13" s="1"/>
  <c r="AX14" i="11"/>
  <c r="AB14" i="13" s="1"/>
  <c r="AX13" i="11"/>
  <c r="AB13" i="13" s="1"/>
  <c r="AX12" i="11"/>
  <c r="AB12" i="13" s="1"/>
  <c r="AO171" i="11"/>
  <c r="S171" i="13" s="1"/>
  <c r="AO170" i="11"/>
  <c r="S170" i="13" s="1"/>
  <c r="AL161" i="11"/>
  <c r="P161" i="13" s="1"/>
  <c r="AL160" i="11"/>
  <c r="P160" i="13" s="1"/>
  <c r="AQ171" i="11"/>
  <c r="U171" i="13" s="1"/>
  <c r="AQ170" i="11"/>
  <c r="U170" i="13" s="1"/>
  <c r="AU207" i="11"/>
  <c r="Y207" i="13" s="1"/>
  <c r="AU206" i="11"/>
  <c r="Y206" i="13" s="1"/>
  <c r="AQ45" i="11"/>
  <c r="U45" i="13" s="1"/>
  <c r="AQ44" i="11"/>
  <c r="U44" i="13" s="1"/>
  <c r="AQ43" i="11"/>
  <c r="U43" i="13" s="1"/>
  <c r="AQ42" i="11"/>
  <c r="U42" i="13" s="1"/>
  <c r="AQ41" i="11"/>
  <c r="U41" i="13" s="1"/>
  <c r="AQ40" i="11"/>
  <c r="U40" i="13" s="1"/>
  <c r="AQ39" i="11"/>
  <c r="U39" i="13" s="1"/>
  <c r="AQ38" i="11"/>
  <c r="U38" i="13" s="1"/>
  <c r="AY11" i="11"/>
  <c r="AC11" i="13" s="1"/>
  <c r="AY10" i="11"/>
  <c r="AC10" i="13" s="1"/>
  <c r="AY9" i="11"/>
  <c r="AC9" i="13" s="1"/>
  <c r="AY8" i="11"/>
  <c r="AY7" i="11"/>
  <c r="AC7" i="13" s="1"/>
  <c r="AY6" i="11"/>
  <c r="AC6" i="13" s="1"/>
  <c r="AY5" i="11"/>
  <c r="AC5" i="13" s="1"/>
  <c r="AY4" i="11"/>
  <c r="AC4" i="13" s="1"/>
  <c r="AY3" i="11"/>
  <c r="AC3" i="13" s="1"/>
  <c r="AP88" i="11"/>
  <c r="T88" i="13" s="1"/>
  <c r="AP87" i="11"/>
  <c r="T87" i="13" s="1"/>
  <c r="AP86" i="11"/>
  <c r="T86" i="13" s="1"/>
  <c r="AP85" i="11"/>
  <c r="T85" i="13" s="1"/>
  <c r="AP84" i="11"/>
  <c r="T84" i="13" s="1"/>
  <c r="AP83" i="11"/>
  <c r="T83" i="13" s="1"/>
  <c r="AP82" i="11"/>
  <c r="T82" i="13" s="1"/>
  <c r="AK182" i="11"/>
  <c r="O182" i="13" s="1"/>
  <c r="AK181" i="11"/>
  <c r="O181" i="13" s="1"/>
  <c r="AW178" i="11"/>
  <c r="AA178" i="13" s="1"/>
  <c r="AW177" i="11"/>
  <c r="AA177" i="13" s="1"/>
  <c r="AW176" i="11"/>
  <c r="AA176" i="13" s="1"/>
  <c r="AW175" i="11"/>
  <c r="AA175" i="13" s="1"/>
  <c r="AW142" i="11"/>
  <c r="AA142" i="13" s="1"/>
  <c r="AW141" i="11"/>
  <c r="AA141" i="13" s="1"/>
  <c r="AT88" i="11"/>
  <c r="X88" i="13" s="1"/>
  <c r="AT87" i="11"/>
  <c r="X87" i="13" s="1"/>
  <c r="AT86" i="11"/>
  <c r="X86" i="13" s="1"/>
  <c r="AT85" i="11"/>
  <c r="X85" i="13" s="1"/>
  <c r="AT84" i="11"/>
  <c r="X84" i="13" s="1"/>
  <c r="AT83" i="11"/>
  <c r="X83" i="13" s="1"/>
  <c r="AT82" i="11"/>
  <c r="X82" i="13" s="1"/>
  <c r="AN178" i="11"/>
  <c r="R178" i="13" s="1"/>
  <c r="AN177" i="11"/>
  <c r="R177" i="13" s="1"/>
  <c r="AN176" i="11"/>
  <c r="R176" i="13" s="1"/>
  <c r="AN175" i="11"/>
  <c r="R175" i="13" s="1"/>
  <c r="AL164" i="11"/>
  <c r="P164" i="13" s="1"/>
  <c r="AL163" i="11"/>
  <c r="P163" i="13" s="1"/>
  <c r="AL162" i="11"/>
  <c r="P162" i="13" s="1"/>
  <c r="AV140" i="11"/>
  <c r="Z140" i="13" s="1"/>
  <c r="AV139" i="11"/>
  <c r="Z139" i="13" s="1"/>
  <c r="AV138" i="11"/>
  <c r="Z138" i="13" s="1"/>
  <c r="AV137" i="11"/>
  <c r="Z137" i="13" s="1"/>
  <c r="AV136" i="11"/>
  <c r="Z136" i="13" s="1"/>
  <c r="AV135" i="11"/>
  <c r="Z135" i="13" s="1"/>
  <c r="AL68" i="11"/>
  <c r="P68" i="13" s="1"/>
  <c r="AL69" i="11"/>
  <c r="P69" i="13" s="1"/>
  <c r="AL70" i="11"/>
  <c r="P70" i="13" s="1"/>
  <c r="AL71" i="11"/>
  <c r="P71" i="13" s="1"/>
  <c r="AL72" i="11"/>
  <c r="P72" i="13" s="1"/>
  <c r="AL67" i="11"/>
  <c r="P67" i="13" s="1"/>
  <c r="AL66" i="11"/>
  <c r="P66" i="13" s="1"/>
  <c r="AL65" i="11"/>
  <c r="P65" i="13" s="1"/>
  <c r="AL64" i="11"/>
  <c r="P64" i="13" s="1"/>
  <c r="AU209" i="11"/>
  <c r="Y209" i="13" s="1"/>
  <c r="AU208" i="11"/>
  <c r="Y208" i="13" s="1"/>
  <c r="AO207" i="11"/>
  <c r="S207" i="13" s="1"/>
  <c r="AO206" i="11"/>
  <c r="S206" i="13" s="1"/>
  <c r="AX202" i="11"/>
  <c r="AB202" i="13" s="1"/>
  <c r="AX201" i="11"/>
  <c r="AB201" i="13" s="1"/>
  <c r="AX200" i="11"/>
  <c r="AB200" i="13" s="1"/>
  <c r="AQ54" i="11"/>
  <c r="U54" i="13" s="1"/>
  <c r="AQ53" i="11"/>
  <c r="U53" i="13" s="1"/>
  <c r="AQ52" i="11"/>
  <c r="U52" i="13" s="1"/>
  <c r="AQ51" i="11"/>
  <c r="U51" i="13" s="1"/>
  <c r="AQ50" i="11"/>
  <c r="U50" i="13" s="1"/>
  <c r="AQ49" i="11"/>
  <c r="U49" i="13" s="1"/>
  <c r="AQ48" i="11"/>
  <c r="U48" i="13" s="1"/>
  <c r="AQ47" i="11"/>
  <c r="U47" i="13" s="1"/>
  <c r="AQ46" i="11"/>
  <c r="U46" i="13" s="1"/>
  <c r="AP120" i="11"/>
  <c r="T120" i="13" s="1"/>
  <c r="AP119" i="11"/>
  <c r="T119" i="13" s="1"/>
  <c r="AP118" i="11"/>
  <c r="T118" i="13" s="1"/>
  <c r="AP117" i="11"/>
  <c r="T117" i="13" s="1"/>
  <c r="AP116" i="11"/>
  <c r="T116" i="13" s="1"/>
  <c r="AP115" i="11"/>
  <c r="T115" i="13" s="1"/>
  <c r="AM153" i="11"/>
  <c r="Q153" i="13" s="1"/>
  <c r="AM152" i="11"/>
  <c r="Q152" i="13" s="1"/>
  <c r="AT67" i="11"/>
  <c r="X67" i="13" s="1"/>
  <c r="AT66" i="11"/>
  <c r="X66" i="13" s="1"/>
  <c r="AT65" i="11"/>
  <c r="X65" i="13" s="1"/>
  <c r="AT64" i="11"/>
  <c r="X64" i="13" s="1"/>
  <c r="AT68" i="11"/>
  <c r="X68" i="13" s="1"/>
  <c r="AT70" i="11"/>
  <c r="X70" i="13" s="1"/>
  <c r="AT71" i="11"/>
  <c r="X71" i="13" s="1"/>
  <c r="AT72" i="11"/>
  <c r="X72" i="13" s="1"/>
  <c r="AT69" i="11"/>
  <c r="X69" i="13" s="1"/>
  <c r="AQ146" i="11"/>
  <c r="U146" i="13" s="1"/>
  <c r="AQ144" i="11"/>
  <c r="U144" i="13" s="1"/>
  <c r="AQ145" i="11"/>
  <c r="U145" i="13" s="1"/>
  <c r="AP45" i="11"/>
  <c r="T45" i="13" s="1"/>
  <c r="AP44" i="11"/>
  <c r="T44" i="13" s="1"/>
  <c r="AP43" i="11"/>
  <c r="T43" i="13" s="1"/>
  <c r="AP42" i="11"/>
  <c r="T42" i="13" s="1"/>
  <c r="AP41" i="11"/>
  <c r="T41" i="13" s="1"/>
  <c r="AP40" i="11"/>
  <c r="T40" i="13" s="1"/>
  <c r="AP39" i="11"/>
  <c r="T39" i="13" s="1"/>
  <c r="AP38" i="11"/>
  <c r="T38" i="13" s="1"/>
  <c r="AW28" i="11"/>
  <c r="AA28" i="13" s="1"/>
  <c r="AW27" i="11"/>
  <c r="AA27" i="13" s="1"/>
  <c r="AW26" i="11"/>
  <c r="AA26" i="13" s="1"/>
  <c r="AW25" i="11"/>
  <c r="AA25" i="13" s="1"/>
  <c r="AW24" i="11"/>
  <c r="AA24" i="13" s="1"/>
  <c r="AW23" i="11"/>
  <c r="AA23" i="13" s="1"/>
  <c r="AW22" i="11"/>
  <c r="AA22" i="13" s="1"/>
  <c r="AW21" i="11"/>
  <c r="AA21" i="13" s="1"/>
  <c r="AW20" i="11"/>
  <c r="AA20" i="13" s="1"/>
  <c r="AT202" i="11"/>
  <c r="X202" i="13" s="1"/>
  <c r="AT201" i="11"/>
  <c r="X201" i="13" s="1"/>
  <c r="AT200" i="11"/>
  <c r="X200" i="13" s="1"/>
  <c r="AR151" i="11"/>
  <c r="V151" i="13" s="1"/>
  <c r="AR150" i="11"/>
  <c r="V150" i="13" s="1"/>
  <c r="AO245" i="11"/>
  <c r="S245" i="13" s="1"/>
  <c r="AO244" i="11"/>
  <c r="S244" i="13" s="1"/>
  <c r="AO243" i="11"/>
  <c r="S243" i="13" s="1"/>
  <c r="AO242" i="11"/>
  <c r="S242" i="13" s="1"/>
  <c r="AO241" i="11"/>
  <c r="S241" i="13" s="1"/>
  <c r="AO240" i="11"/>
  <c r="S240" i="13" s="1"/>
  <c r="AS271" i="11"/>
  <c r="W271" i="13" s="1"/>
  <c r="AS270" i="11"/>
  <c r="W270" i="13" s="1"/>
  <c r="AS269" i="11"/>
  <c r="W269" i="13" s="1"/>
  <c r="AS268" i="11"/>
  <c r="W268" i="13" s="1"/>
  <c r="AS267" i="11"/>
  <c r="W267" i="13" s="1"/>
  <c r="AS266" i="11"/>
  <c r="W266" i="13" s="1"/>
  <c r="AT149" i="11"/>
  <c r="X149" i="13" s="1"/>
  <c r="AT148" i="11"/>
  <c r="X148" i="13" s="1"/>
  <c r="AT147" i="11"/>
  <c r="X147" i="13" s="1"/>
  <c r="AN189" i="11"/>
  <c r="R189" i="13" s="1"/>
  <c r="AN188" i="11"/>
  <c r="R188" i="13" s="1"/>
  <c r="AN187" i="11"/>
  <c r="R187" i="13" s="1"/>
  <c r="AL75" i="11"/>
  <c r="P75" i="13" s="1"/>
  <c r="AL80" i="11"/>
  <c r="P80" i="13" s="1"/>
  <c r="AL78" i="11"/>
  <c r="P78" i="13" s="1"/>
  <c r="AL76" i="11"/>
  <c r="P76" i="13" s="1"/>
  <c r="AL73" i="11"/>
  <c r="P73" i="13" s="1"/>
  <c r="AL81" i="11"/>
  <c r="P81" i="13" s="1"/>
  <c r="AL74" i="11"/>
  <c r="P74" i="13" s="1"/>
  <c r="AL77" i="11"/>
  <c r="P77" i="13" s="1"/>
  <c r="AL79" i="11"/>
  <c r="P79" i="13" s="1"/>
  <c r="AW161" i="11"/>
  <c r="AA161" i="13" s="1"/>
  <c r="AW160" i="11"/>
  <c r="AA160" i="13" s="1"/>
  <c r="AU245" i="11"/>
  <c r="Y245" i="13" s="1"/>
  <c r="AU244" i="11"/>
  <c r="Y244" i="13" s="1"/>
  <c r="AU243" i="11"/>
  <c r="Y243" i="13" s="1"/>
  <c r="AU242" i="11"/>
  <c r="Y242" i="13" s="1"/>
  <c r="AU241" i="11"/>
  <c r="Y241" i="13" s="1"/>
  <c r="AU240" i="11"/>
  <c r="Y240" i="13" s="1"/>
  <c r="AQ114" i="11"/>
  <c r="U114" i="13" s="1"/>
  <c r="AQ113" i="11"/>
  <c r="U113" i="13" s="1"/>
  <c r="AQ112" i="11"/>
  <c r="U112" i="13" s="1"/>
  <c r="AQ111" i="11"/>
  <c r="U111" i="13" s="1"/>
  <c r="AQ110" i="11"/>
  <c r="U110" i="13" s="1"/>
  <c r="AQ109" i="11"/>
  <c r="U109" i="13" s="1"/>
  <c r="AQ80" i="11"/>
  <c r="U80" i="13" s="1"/>
  <c r="AQ78" i="11"/>
  <c r="U78" i="13" s="1"/>
  <c r="AQ76" i="11"/>
  <c r="U76" i="13" s="1"/>
  <c r="AQ73" i="11"/>
  <c r="U73" i="13" s="1"/>
  <c r="AQ79" i="11"/>
  <c r="U79" i="13" s="1"/>
  <c r="AQ74" i="11"/>
  <c r="U74" i="13" s="1"/>
  <c r="AQ77" i="11"/>
  <c r="U77" i="13" s="1"/>
  <c r="AQ75" i="11"/>
  <c r="U75" i="13" s="1"/>
  <c r="AQ81" i="11"/>
  <c r="U81" i="13" s="1"/>
  <c r="AN94" i="11"/>
  <c r="R94" i="13" s="1"/>
  <c r="AN93" i="11"/>
  <c r="R93" i="13" s="1"/>
  <c r="AN92" i="11"/>
  <c r="R92" i="13" s="1"/>
  <c r="AN91" i="11"/>
  <c r="R91" i="13" s="1"/>
  <c r="AN90" i="11"/>
  <c r="R90" i="13" s="1"/>
  <c r="AN89" i="11"/>
  <c r="R89" i="13" s="1"/>
  <c r="AS114" i="11"/>
  <c r="W114" i="13" s="1"/>
  <c r="AS113" i="11"/>
  <c r="W113" i="13" s="1"/>
  <c r="AS112" i="11"/>
  <c r="W112" i="13" s="1"/>
  <c r="AS111" i="11"/>
  <c r="W111" i="13" s="1"/>
  <c r="AS110" i="11"/>
  <c r="W110" i="13" s="1"/>
  <c r="AS109" i="11"/>
  <c r="W109" i="13" s="1"/>
  <c r="AV151" i="11"/>
  <c r="Z151" i="13" s="1"/>
  <c r="AV150" i="11"/>
  <c r="Z150" i="13" s="1"/>
  <c r="AU81" i="11"/>
  <c r="Y81" i="13" s="1"/>
  <c r="AU80" i="11"/>
  <c r="Y80" i="13" s="1"/>
  <c r="AU79" i="11"/>
  <c r="Y79" i="13" s="1"/>
  <c r="AU78" i="11"/>
  <c r="Y78" i="13" s="1"/>
  <c r="AU77" i="11"/>
  <c r="Y77" i="13" s="1"/>
  <c r="AU76" i="11"/>
  <c r="Y76" i="13" s="1"/>
  <c r="AU75" i="11"/>
  <c r="Y75" i="13" s="1"/>
  <c r="AU74" i="11"/>
  <c r="Y74" i="13" s="1"/>
  <c r="AU73" i="11"/>
  <c r="Y73" i="13" s="1"/>
  <c r="AP161" i="11"/>
  <c r="T161" i="13" s="1"/>
  <c r="AP160" i="11"/>
  <c r="T160" i="13" s="1"/>
  <c r="AS159" i="11"/>
  <c r="W159" i="13" s="1"/>
  <c r="AS158" i="11"/>
  <c r="W158" i="13" s="1"/>
  <c r="AS157" i="11"/>
  <c r="W157" i="13" s="1"/>
  <c r="AO182" i="11"/>
  <c r="S182" i="13" s="1"/>
  <c r="AO181" i="11"/>
  <c r="S181" i="13" s="1"/>
  <c r="AV127" i="11"/>
  <c r="Z127" i="13" s="1"/>
  <c r="AV126" i="11"/>
  <c r="Z126" i="13" s="1"/>
  <c r="AV125" i="11"/>
  <c r="Z125" i="13" s="1"/>
  <c r="AV124" i="11"/>
  <c r="Z124" i="13" s="1"/>
  <c r="AV123" i="11"/>
  <c r="Z123" i="13" s="1"/>
  <c r="AV122" i="11"/>
  <c r="Z122" i="13" s="1"/>
  <c r="AV121" i="11"/>
  <c r="Z121" i="13" s="1"/>
  <c r="AY178" i="11"/>
  <c r="AC178" i="13" s="1"/>
  <c r="AY177" i="11"/>
  <c r="AC177" i="13" s="1"/>
  <c r="AY176" i="11"/>
  <c r="AC176" i="13" s="1"/>
  <c r="AY175" i="11"/>
  <c r="AC175" i="13" s="1"/>
  <c r="AY142" i="11"/>
  <c r="AC142" i="13" s="1"/>
  <c r="AY141" i="11"/>
  <c r="AC141" i="13" s="1"/>
  <c r="AS127" i="11"/>
  <c r="W127" i="13" s="1"/>
  <c r="AS126" i="11"/>
  <c r="W126" i="13" s="1"/>
  <c r="AS125" i="11"/>
  <c r="W125" i="13" s="1"/>
  <c r="AS124" i="11"/>
  <c r="W124" i="13" s="1"/>
  <c r="AS123" i="11"/>
  <c r="W123" i="13" s="1"/>
  <c r="AS122" i="11"/>
  <c r="W122" i="13" s="1"/>
  <c r="AS121" i="11"/>
  <c r="W121" i="13" s="1"/>
  <c r="AS11" i="11"/>
  <c r="W11" i="13" s="1"/>
  <c r="AS10" i="11"/>
  <c r="W10" i="13" s="1"/>
  <c r="AS9" i="11"/>
  <c r="W9" i="13" s="1"/>
  <c r="AS8" i="11"/>
  <c r="AS7" i="11"/>
  <c r="W7" i="13" s="1"/>
  <c r="AS6" i="11"/>
  <c r="W6" i="13" s="1"/>
  <c r="AS5" i="11"/>
  <c r="W5" i="13" s="1"/>
  <c r="AS4" i="11"/>
  <c r="W4" i="13" s="1"/>
  <c r="AS3" i="11"/>
  <c r="W3" i="13" s="1"/>
  <c r="AS182" i="11"/>
  <c r="W182" i="13" s="1"/>
  <c r="AS181" i="11"/>
  <c r="W181" i="13" s="1"/>
  <c r="AR63" i="11"/>
  <c r="V63" i="13" s="1"/>
  <c r="AR62" i="11"/>
  <c r="V62" i="13" s="1"/>
  <c r="AR61" i="11"/>
  <c r="V61" i="13" s="1"/>
  <c r="AR60" i="11"/>
  <c r="V60" i="13" s="1"/>
  <c r="AR59" i="11"/>
  <c r="V59" i="13" s="1"/>
  <c r="AR58" i="11"/>
  <c r="V58" i="13" s="1"/>
  <c r="AR57" i="11"/>
  <c r="V57" i="13" s="1"/>
  <c r="AR56" i="11"/>
  <c r="V56" i="13" s="1"/>
  <c r="AR55" i="11"/>
  <c r="V55" i="13" s="1"/>
  <c r="AU151" i="11"/>
  <c r="Y151" i="13" s="1"/>
  <c r="AU150" i="11"/>
  <c r="Y150" i="13" s="1"/>
  <c r="AM54" i="11"/>
  <c r="Q54" i="13" s="1"/>
  <c r="AM53" i="11"/>
  <c r="Q53" i="13" s="1"/>
  <c r="AM52" i="11"/>
  <c r="Q52" i="13" s="1"/>
  <c r="AM51" i="11"/>
  <c r="Q51" i="13" s="1"/>
  <c r="AM50" i="11"/>
  <c r="Q50" i="13" s="1"/>
  <c r="AM49" i="11"/>
  <c r="Q49" i="13" s="1"/>
  <c r="AM48" i="11"/>
  <c r="Q48" i="13" s="1"/>
  <c r="AM47" i="11"/>
  <c r="Q47" i="13" s="1"/>
  <c r="AM46" i="11"/>
  <c r="Q46" i="13" s="1"/>
  <c r="AS81" i="11"/>
  <c r="W81" i="13" s="1"/>
  <c r="AS80" i="11"/>
  <c r="W80" i="13" s="1"/>
  <c r="AS79" i="11"/>
  <c r="W79" i="13" s="1"/>
  <c r="AS73" i="11"/>
  <c r="W73" i="13" s="1"/>
  <c r="AS76" i="11"/>
  <c r="W76" i="13" s="1"/>
  <c r="AS74" i="11"/>
  <c r="W74" i="13" s="1"/>
  <c r="AS75" i="11"/>
  <c r="W75" i="13" s="1"/>
  <c r="AS78" i="11"/>
  <c r="W78" i="13" s="1"/>
  <c r="AS77" i="11"/>
  <c r="W77" i="13" s="1"/>
  <c r="AK232" i="11"/>
  <c r="O232" i="13" s="1"/>
  <c r="AK229" i="11"/>
  <c r="O229" i="13" s="1"/>
  <c r="AK228" i="11"/>
  <c r="O228" i="13" s="1"/>
  <c r="AK226" i="11"/>
  <c r="O226" i="13" s="1"/>
  <c r="AK231" i="11"/>
  <c r="O231" i="13" s="1"/>
  <c r="AK230" i="11"/>
  <c r="O230" i="13" s="1"/>
  <c r="AK227" i="11"/>
  <c r="O227" i="13" s="1"/>
  <c r="AO174" i="11"/>
  <c r="S174" i="13" s="1"/>
  <c r="AO173" i="11"/>
  <c r="S173" i="13" s="1"/>
  <c r="AO172" i="11"/>
  <c r="S172" i="13" s="1"/>
  <c r="AK270" i="11"/>
  <c r="O270" i="13" s="1"/>
  <c r="AK269" i="11"/>
  <c r="O269" i="13" s="1"/>
  <c r="AK268" i="11"/>
  <c r="O268" i="13" s="1"/>
  <c r="AK266" i="11"/>
  <c r="O266" i="13" s="1"/>
  <c r="AK271" i="11"/>
  <c r="O271" i="13" s="1"/>
  <c r="AK267" i="11"/>
  <c r="O267" i="13" s="1"/>
  <c r="AS67" i="11"/>
  <c r="W67" i="13" s="1"/>
  <c r="AS66" i="11"/>
  <c r="W66" i="13" s="1"/>
  <c r="AS65" i="11"/>
  <c r="W65" i="13" s="1"/>
  <c r="AS64" i="11"/>
  <c r="W64" i="13" s="1"/>
  <c r="AS69" i="11"/>
  <c r="W69" i="13" s="1"/>
  <c r="AS70" i="11"/>
  <c r="W70" i="13" s="1"/>
  <c r="AS71" i="11"/>
  <c r="W71" i="13" s="1"/>
  <c r="AS72" i="11"/>
  <c r="W72" i="13" s="1"/>
  <c r="AS68" i="11"/>
  <c r="W68" i="13" s="1"/>
  <c r="AT28" i="11"/>
  <c r="X28" i="13" s="1"/>
  <c r="AT27" i="11"/>
  <c r="X27" i="13" s="1"/>
  <c r="AT26" i="11"/>
  <c r="X26" i="13" s="1"/>
  <c r="AT25" i="11"/>
  <c r="X25" i="13" s="1"/>
  <c r="AT24" i="11"/>
  <c r="X24" i="13" s="1"/>
  <c r="AT23" i="11"/>
  <c r="X23" i="13" s="1"/>
  <c r="AT22" i="11"/>
  <c r="X22" i="13" s="1"/>
  <c r="AT21" i="11"/>
  <c r="X21" i="13" s="1"/>
  <c r="AT20" i="11"/>
  <c r="X20" i="13" s="1"/>
  <c r="AL232" i="11"/>
  <c r="P232" i="13" s="1"/>
  <c r="AL231" i="11"/>
  <c r="P231" i="13" s="1"/>
  <c r="AL230" i="11"/>
  <c r="P230" i="13" s="1"/>
  <c r="AL229" i="11"/>
  <c r="P229" i="13" s="1"/>
  <c r="AL228" i="11"/>
  <c r="P228" i="13" s="1"/>
  <c r="AL227" i="11"/>
  <c r="P227" i="13" s="1"/>
  <c r="AL226" i="11"/>
  <c r="P226" i="13" s="1"/>
  <c r="AM151" i="11"/>
  <c r="Q151" i="13" s="1"/>
  <c r="AM150" i="11"/>
  <c r="Q150" i="13" s="1"/>
  <c r="AM140" i="11"/>
  <c r="Q140" i="13" s="1"/>
  <c r="AM139" i="11"/>
  <c r="Q139" i="13" s="1"/>
  <c r="AM138" i="11"/>
  <c r="Q138" i="13" s="1"/>
  <c r="AM137" i="11"/>
  <c r="Q137" i="13" s="1"/>
  <c r="AM136" i="11"/>
  <c r="Q136" i="13" s="1"/>
  <c r="AM135" i="11"/>
  <c r="Q135" i="13" s="1"/>
  <c r="AL101" i="11"/>
  <c r="P101" i="13" s="1"/>
  <c r="AL100" i="11"/>
  <c r="P100" i="13" s="1"/>
  <c r="AL99" i="11"/>
  <c r="P99" i="13" s="1"/>
  <c r="AL98" i="11"/>
  <c r="P98" i="13" s="1"/>
  <c r="AL97" i="11"/>
  <c r="P97" i="13" s="1"/>
  <c r="AL96" i="11"/>
  <c r="P96" i="13" s="1"/>
  <c r="AL95" i="11"/>
  <c r="P95" i="13" s="1"/>
  <c r="AK79" i="11"/>
  <c r="O79" i="13" s="1"/>
  <c r="AK78" i="11"/>
  <c r="O78" i="13" s="1"/>
  <c r="AK77" i="11"/>
  <c r="O77" i="13" s="1"/>
  <c r="AK76" i="11"/>
  <c r="O76" i="13" s="1"/>
  <c r="AK80" i="11"/>
  <c r="O80" i="13" s="1"/>
  <c r="AK75" i="11"/>
  <c r="O75" i="13" s="1"/>
  <c r="AK74" i="11"/>
  <c r="O74" i="13" s="1"/>
  <c r="AK73" i="11"/>
  <c r="O73" i="13" s="1"/>
  <c r="AK81" i="11"/>
  <c r="O81" i="13" s="1"/>
  <c r="AP205" i="11"/>
  <c r="T205" i="13" s="1"/>
  <c r="AP204" i="11"/>
  <c r="T204" i="13" s="1"/>
  <c r="AP203" i="11"/>
  <c r="T203" i="13" s="1"/>
  <c r="AQ19" i="11"/>
  <c r="U19" i="13" s="1"/>
  <c r="AQ18" i="11"/>
  <c r="U18" i="13" s="1"/>
  <c r="AQ17" i="11"/>
  <c r="U17" i="13" s="1"/>
  <c r="AQ16" i="11"/>
  <c r="U16" i="13" s="1"/>
  <c r="AQ15" i="11"/>
  <c r="U15" i="13" s="1"/>
  <c r="AQ14" i="11"/>
  <c r="U14" i="13" s="1"/>
  <c r="AQ13" i="11"/>
  <c r="U13" i="13" s="1"/>
  <c r="AQ12" i="11"/>
  <c r="U12" i="13" s="1"/>
  <c r="AW45" i="11"/>
  <c r="AA45" i="13" s="1"/>
  <c r="AW44" i="11"/>
  <c r="AA44" i="13" s="1"/>
  <c r="AW43" i="11"/>
  <c r="AA43" i="13" s="1"/>
  <c r="AW42" i="11"/>
  <c r="AA42" i="13" s="1"/>
  <c r="AW41" i="11"/>
  <c r="AA41" i="13" s="1"/>
  <c r="AW40" i="11"/>
  <c r="AA40" i="13" s="1"/>
  <c r="AW39" i="11"/>
  <c r="AA39" i="13" s="1"/>
  <c r="AW38" i="11"/>
  <c r="AA38" i="13" s="1"/>
  <c r="AY94" i="11"/>
  <c r="AC94" i="13" s="1"/>
  <c r="AY93" i="11"/>
  <c r="AC93" i="13" s="1"/>
  <c r="AY92" i="11"/>
  <c r="AC92" i="13" s="1"/>
  <c r="AY91" i="11"/>
  <c r="AC91" i="13" s="1"/>
  <c r="AY90" i="11"/>
  <c r="AC90" i="13" s="1"/>
  <c r="AY89" i="11"/>
  <c r="AC89" i="13" s="1"/>
  <c r="AV205" i="11"/>
  <c r="Z205" i="13" s="1"/>
  <c r="AV204" i="11"/>
  <c r="Z204" i="13" s="1"/>
  <c r="AV203" i="11"/>
  <c r="Z203" i="13" s="1"/>
  <c r="AL94" i="11"/>
  <c r="P94" i="13" s="1"/>
  <c r="AL93" i="11"/>
  <c r="P93" i="13" s="1"/>
  <c r="AL92" i="11"/>
  <c r="P92" i="13" s="1"/>
  <c r="AL91" i="11"/>
  <c r="P91" i="13" s="1"/>
  <c r="AL90" i="11"/>
  <c r="P90" i="13" s="1"/>
  <c r="AL89" i="11"/>
  <c r="P89" i="13" s="1"/>
  <c r="AS189" i="11"/>
  <c r="W189" i="13" s="1"/>
  <c r="AS188" i="11"/>
  <c r="W188" i="13" s="1"/>
  <c r="AS187" i="11"/>
  <c r="W187" i="13" s="1"/>
  <c r="AU189" i="11"/>
  <c r="Y189" i="13" s="1"/>
  <c r="AU188" i="11"/>
  <c r="Y188" i="13" s="1"/>
  <c r="AU187" i="11"/>
  <c r="Y187" i="13" s="1"/>
  <c r="AW54" i="11"/>
  <c r="AA54" i="13" s="1"/>
  <c r="AW53" i="11"/>
  <c r="AA53" i="13" s="1"/>
  <c r="AW52" i="11"/>
  <c r="AA52" i="13" s="1"/>
  <c r="AW51" i="11"/>
  <c r="AA51" i="13" s="1"/>
  <c r="AW50" i="11"/>
  <c r="AA50" i="13" s="1"/>
  <c r="AW49" i="11"/>
  <c r="AA49" i="13" s="1"/>
  <c r="AW48" i="11"/>
  <c r="AA48" i="13" s="1"/>
  <c r="AW47" i="11"/>
  <c r="AA47" i="13" s="1"/>
  <c r="AW46" i="11"/>
  <c r="AA46" i="13" s="1"/>
  <c r="AS171" i="11"/>
  <c r="W171" i="13" s="1"/>
  <c r="AS170" i="11"/>
  <c r="W170" i="13" s="1"/>
  <c r="AR94" i="11"/>
  <c r="V94" i="13" s="1"/>
  <c r="AR93" i="11"/>
  <c r="V93" i="13" s="1"/>
  <c r="AR92" i="11"/>
  <c r="V92" i="13" s="1"/>
  <c r="AR91" i="11"/>
  <c r="V91" i="13" s="1"/>
  <c r="AR90" i="11"/>
  <c r="V90" i="13" s="1"/>
  <c r="AR89" i="11"/>
  <c r="V89" i="13" s="1"/>
  <c r="AQ88" i="11"/>
  <c r="U88" i="13" s="1"/>
  <c r="AQ83" i="11"/>
  <c r="U83" i="13" s="1"/>
  <c r="AQ87" i="11"/>
  <c r="U87" i="13" s="1"/>
  <c r="AQ82" i="11"/>
  <c r="U82" i="13" s="1"/>
  <c r="AQ86" i="11"/>
  <c r="U86" i="13" s="1"/>
  <c r="AQ84" i="11"/>
  <c r="U84" i="13" s="1"/>
  <c r="AQ85" i="11"/>
  <c r="U85" i="13" s="1"/>
  <c r="AM142" i="11"/>
  <c r="Q142" i="13" s="1"/>
  <c r="AM141" i="11"/>
  <c r="Q141" i="13" s="1"/>
  <c r="AU11" i="11"/>
  <c r="Y11" i="13" s="1"/>
  <c r="AU10" i="11"/>
  <c r="Y10" i="13" s="1"/>
  <c r="AU9" i="11"/>
  <c r="Y9" i="13" s="1"/>
  <c r="AU8" i="11"/>
  <c r="AU7" i="11"/>
  <c r="Y7" i="13" s="1"/>
  <c r="AU6" i="11"/>
  <c r="Y6" i="13" s="1"/>
  <c r="AU5" i="11"/>
  <c r="Y5" i="13" s="1"/>
  <c r="AU4" i="11"/>
  <c r="Y4" i="13" s="1"/>
  <c r="AU3" i="11"/>
  <c r="Y3" i="13" s="1"/>
  <c r="AU127" i="11"/>
  <c r="Y127" i="13" s="1"/>
  <c r="AU126" i="11"/>
  <c r="Y126" i="13" s="1"/>
  <c r="AU125" i="11"/>
  <c r="Y125" i="13" s="1"/>
  <c r="AU124" i="11"/>
  <c r="Y124" i="13" s="1"/>
  <c r="AU123" i="11"/>
  <c r="Y123" i="13" s="1"/>
  <c r="AU122" i="11"/>
  <c r="Y122" i="13" s="1"/>
  <c r="AU121" i="11"/>
  <c r="Y121" i="13" s="1"/>
  <c r="AS37" i="11"/>
  <c r="W37" i="13" s="1"/>
  <c r="AS36" i="11"/>
  <c r="W36" i="13" s="1"/>
  <c r="AS35" i="11"/>
  <c r="W35" i="13" s="1"/>
  <c r="AS34" i="11"/>
  <c r="W34" i="13" s="1"/>
  <c r="AS33" i="11"/>
  <c r="W33" i="13" s="1"/>
  <c r="AS32" i="11"/>
  <c r="W32" i="13" s="1"/>
  <c r="AS31" i="11"/>
  <c r="W31" i="13" s="1"/>
  <c r="AS30" i="11"/>
  <c r="W30" i="13" s="1"/>
  <c r="AS29" i="11"/>
  <c r="W29" i="13" s="1"/>
  <c r="AX63" i="11"/>
  <c r="AB63" i="13" s="1"/>
  <c r="AX62" i="11"/>
  <c r="AB62" i="13" s="1"/>
  <c r="AX61" i="11"/>
  <c r="AB61" i="13" s="1"/>
  <c r="AX60" i="11"/>
  <c r="AB60" i="13" s="1"/>
  <c r="AX59" i="11"/>
  <c r="AB59" i="13" s="1"/>
  <c r="AX58" i="11"/>
  <c r="AB58" i="13" s="1"/>
  <c r="AX57" i="11"/>
  <c r="AB57" i="13" s="1"/>
  <c r="AX56" i="11"/>
  <c r="AB56" i="13" s="1"/>
  <c r="AX55" i="11"/>
  <c r="AB55" i="13" s="1"/>
  <c r="AX88" i="11"/>
  <c r="AB88" i="13" s="1"/>
  <c r="AX87" i="11"/>
  <c r="AB87" i="13" s="1"/>
  <c r="AX86" i="11"/>
  <c r="AB86" i="13" s="1"/>
  <c r="AX85" i="11"/>
  <c r="AB85" i="13" s="1"/>
  <c r="AX84" i="11"/>
  <c r="AB84" i="13" s="1"/>
  <c r="AX83" i="11"/>
  <c r="AB83" i="13" s="1"/>
  <c r="AX82" i="11"/>
  <c r="AB82" i="13" s="1"/>
  <c r="AN198" i="11"/>
  <c r="R198" i="13" s="1"/>
  <c r="AN197" i="11"/>
  <c r="R197" i="13" s="1"/>
  <c r="AK197" i="11"/>
  <c r="O197" i="13" s="1"/>
  <c r="AK198" i="11"/>
  <c r="O198" i="13" s="1"/>
  <c r="AQ142" i="11"/>
  <c r="U142" i="13" s="1"/>
  <c r="AQ141" i="11"/>
  <c r="U141" i="13" s="1"/>
  <c r="AX198" i="11"/>
  <c r="AB198" i="13" s="1"/>
  <c r="AX197" i="11"/>
  <c r="AB197" i="13" s="1"/>
  <c r="AX146" i="11"/>
  <c r="AB146" i="13" s="1"/>
  <c r="AX144" i="11"/>
  <c r="AB144" i="13" s="1"/>
  <c r="AX145" i="11"/>
  <c r="AB145" i="13" s="1"/>
  <c r="AK203" i="11"/>
  <c r="O203" i="13" s="1"/>
  <c r="AK205" i="11"/>
  <c r="O205" i="13" s="1"/>
  <c r="AK204" i="11"/>
  <c r="O204" i="13" s="1"/>
  <c r="AV189" i="11"/>
  <c r="Z189" i="13" s="1"/>
  <c r="AV188" i="11"/>
  <c r="Z188" i="13" s="1"/>
  <c r="AV187" i="11"/>
  <c r="Z187" i="13" s="1"/>
  <c r="AW232" i="11"/>
  <c r="AA232" i="13" s="1"/>
  <c r="AW231" i="11"/>
  <c r="AA231" i="13" s="1"/>
  <c r="AW230" i="11"/>
  <c r="AA230" i="13" s="1"/>
  <c r="AW229" i="11"/>
  <c r="AA229" i="13" s="1"/>
  <c r="AW228" i="11"/>
  <c r="AA228" i="13" s="1"/>
  <c r="AW227" i="11"/>
  <c r="AA227" i="13" s="1"/>
  <c r="AW226" i="11"/>
  <c r="AA226" i="13" s="1"/>
  <c r="AP81" i="11"/>
  <c r="T81" i="13" s="1"/>
  <c r="AP80" i="11"/>
  <c r="T80" i="13" s="1"/>
  <c r="AP79" i="11"/>
  <c r="T79" i="13" s="1"/>
  <c r="AP78" i="11"/>
  <c r="T78" i="13" s="1"/>
  <c r="AP77" i="11"/>
  <c r="T77" i="13" s="1"/>
  <c r="AP76" i="11"/>
  <c r="T76" i="13" s="1"/>
  <c r="AP75" i="11"/>
  <c r="T75" i="13" s="1"/>
  <c r="AP74" i="11"/>
  <c r="T74" i="13" s="1"/>
  <c r="AP73" i="11"/>
  <c r="T73" i="13" s="1"/>
  <c r="AY144" i="11"/>
  <c r="AC144" i="13" s="1"/>
  <c r="AY145" i="11"/>
  <c r="AC145" i="13" s="1"/>
  <c r="AY146" i="11"/>
  <c r="AC146" i="13" s="1"/>
  <c r="AL174" i="11"/>
  <c r="P174" i="13" s="1"/>
  <c r="AL173" i="11"/>
  <c r="P173" i="13" s="1"/>
  <c r="AL172" i="11"/>
  <c r="P172" i="13" s="1"/>
  <c r="AK200" i="11"/>
  <c r="O200" i="13" s="1"/>
  <c r="AK201" i="11"/>
  <c r="O201" i="13" s="1"/>
  <c r="AK202" i="11"/>
  <c r="O202" i="13" s="1"/>
  <c r="AL202" i="11"/>
  <c r="P202" i="13" s="1"/>
  <c r="AL201" i="11"/>
  <c r="P201" i="13" s="1"/>
  <c r="AL200" i="11"/>
  <c r="P200" i="13" s="1"/>
  <c r="AN120" i="11"/>
  <c r="R120" i="13" s="1"/>
  <c r="AN119" i="11"/>
  <c r="R119" i="13" s="1"/>
  <c r="AN118" i="11"/>
  <c r="R118" i="13" s="1"/>
  <c r="AN117" i="11"/>
  <c r="R117" i="13" s="1"/>
  <c r="AN116" i="11"/>
  <c r="R116" i="13" s="1"/>
  <c r="AN115" i="11"/>
  <c r="R115" i="13" s="1"/>
  <c r="AY193" i="11"/>
  <c r="AC193" i="13" s="1"/>
  <c r="AY192" i="11"/>
  <c r="AC192" i="13" s="1"/>
  <c r="AM45" i="11"/>
  <c r="Q45" i="13" s="1"/>
  <c r="AM44" i="11"/>
  <c r="Q44" i="13" s="1"/>
  <c r="AM43" i="11"/>
  <c r="Q43" i="13" s="1"/>
  <c r="AM42" i="11"/>
  <c r="Q42" i="13" s="1"/>
  <c r="AM41" i="11"/>
  <c r="Q41" i="13" s="1"/>
  <c r="AM40" i="11"/>
  <c r="Q40" i="13" s="1"/>
  <c r="AM39" i="11"/>
  <c r="Q39" i="13" s="1"/>
  <c r="AM38" i="11"/>
  <c r="Q38" i="13" s="1"/>
  <c r="AY164" i="11"/>
  <c r="AC164" i="13" s="1"/>
  <c r="AY163" i="11"/>
  <c r="AC163" i="13" s="1"/>
  <c r="AY162" i="11"/>
  <c r="AC162" i="13" s="1"/>
  <c r="AR171" i="11"/>
  <c r="V171" i="13" s="1"/>
  <c r="AR170" i="11"/>
  <c r="V170" i="13" s="1"/>
  <c r="AN186" i="11"/>
  <c r="R186" i="13" s="1"/>
  <c r="AN185" i="11"/>
  <c r="R185" i="13" s="1"/>
  <c r="AN184" i="11"/>
  <c r="R184" i="13" s="1"/>
  <c r="AN245" i="11"/>
  <c r="R245" i="13" s="1"/>
  <c r="AN244" i="11"/>
  <c r="R244" i="13" s="1"/>
  <c r="AN243" i="11"/>
  <c r="R243" i="13" s="1"/>
  <c r="AN242" i="11"/>
  <c r="R242" i="13" s="1"/>
  <c r="AN241" i="11"/>
  <c r="R241" i="13" s="1"/>
  <c r="AN240" i="11"/>
  <c r="R240" i="13" s="1"/>
  <c r="AQ149" i="11"/>
  <c r="U149" i="13" s="1"/>
  <c r="AQ148" i="11"/>
  <c r="U148" i="13" s="1"/>
  <c r="AQ147" i="11"/>
  <c r="U147" i="13" s="1"/>
  <c r="AQ245" i="11"/>
  <c r="U245" i="13" s="1"/>
  <c r="AQ244" i="11"/>
  <c r="U244" i="13" s="1"/>
  <c r="AQ243" i="11"/>
  <c r="U243" i="13" s="1"/>
  <c r="AQ242" i="11"/>
  <c r="U242" i="13" s="1"/>
  <c r="AQ241" i="11"/>
  <c r="U241" i="13" s="1"/>
  <c r="AQ240" i="11"/>
  <c r="U240" i="13" s="1"/>
  <c r="AU67" i="11"/>
  <c r="Y67" i="13" s="1"/>
  <c r="AU66" i="11"/>
  <c r="Y66" i="13" s="1"/>
  <c r="AU65" i="11"/>
  <c r="Y65" i="13" s="1"/>
  <c r="AU64" i="11"/>
  <c r="Y64" i="13" s="1"/>
  <c r="AU68" i="11"/>
  <c r="Y68" i="13" s="1"/>
  <c r="AU69" i="11"/>
  <c r="Y69" i="13" s="1"/>
  <c r="AU71" i="11"/>
  <c r="Y71" i="13" s="1"/>
  <c r="AU72" i="11"/>
  <c r="Y72" i="13" s="1"/>
  <c r="AU70" i="11"/>
  <c r="Y70" i="13" s="1"/>
  <c r="AL193" i="11"/>
  <c r="P193" i="13" s="1"/>
  <c r="AL192" i="11"/>
  <c r="P192" i="13" s="1"/>
  <c r="AW149" i="11"/>
  <c r="AA149" i="13" s="1"/>
  <c r="AW148" i="11"/>
  <c r="AA148" i="13" s="1"/>
  <c r="AW147" i="11"/>
  <c r="AA147" i="13" s="1"/>
  <c r="AW19" i="11"/>
  <c r="AA19" i="13" s="1"/>
  <c r="AW18" i="11"/>
  <c r="AA18" i="13" s="1"/>
  <c r="AW17" i="11"/>
  <c r="AA17" i="13" s="1"/>
  <c r="AW16" i="11"/>
  <c r="AA16" i="13" s="1"/>
  <c r="AW15" i="11"/>
  <c r="AA15" i="13" s="1"/>
  <c r="AW14" i="11"/>
  <c r="AA14" i="13" s="1"/>
  <c r="AW13" i="11"/>
  <c r="AA13" i="13" s="1"/>
  <c r="AW12" i="11"/>
  <c r="AA12" i="13" s="1"/>
  <c r="AU114" i="11"/>
  <c r="Y114" i="13" s="1"/>
  <c r="AU113" i="11"/>
  <c r="Y113" i="13" s="1"/>
  <c r="AU112" i="11"/>
  <c r="Y112" i="13" s="1"/>
  <c r="AU111" i="11"/>
  <c r="Y111" i="13" s="1"/>
  <c r="AU110" i="11"/>
  <c r="Y110" i="13" s="1"/>
  <c r="AU109" i="11"/>
  <c r="Y109" i="13" s="1"/>
  <c r="AP182" i="11"/>
  <c r="T182" i="13" s="1"/>
  <c r="AP181" i="11"/>
  <c r="T181" i="13" s="1"/>
  <c r="AY37" i="11"/>
  <c r="AC37" i="13" s="1"/>
  <c r="AY36" i="11"/>
  <c r="AC36" i="13" s="1"/>
  <c r="AY35" i="11"/>
  <c r="AC35" i="13" s="1"/>
  <c r="AY34" i="11"/>
  <c r="AC34" i="13" s="1"/>
  <c r="AY33" i="11"/>
  <c r="AC33" i="13" s="1"/>
  <c r="AY32" i="11"/>
  <c r="AC32" i="13" s="1"/>
  <c r="AY31" i="11"/>
  <c r="AC31" i="13" s="1"/>
  <c r="AY30" i="11"/>
  <c r="AC30" i="13" s="1"/>
  <c r="AY29" i="11"/>
  <c r="AC29" i="13" s="1"/>
  <c r="AR108" i="11"/>
  <c r="V108" i="13" s="1"/>
  <c r="AR107" i="11"/>
  <c r="V107" i="13" s="1"/>
  <c r="AR106" i="11"/>
  <c r="V106" i="13" s="1"/>
  <c r="AR105" i="11"/>
  <c r="V105" i="13" s="1"/>
  <c r="AR104" i="11"/>
  <c r="V104" i="13" s="1"/>
  <c r="AR103" i="11"/>
  <c r="V103" i="13" s="1"/>
  <c r="AR102" i="11"/>
  <c r="V102" i="13" s="1"/>
  <c r="AS198" i="11"/>
  <c r="W198" i="13" s="1"/>
  <c r="AS197" i="11"/>
  <c r="W197" i="13" s="1"/>
  <c r="AU37" i="11"/>
  <c r="Y37" i="13" s="1"/>
  <c r="AU36" i="11"/>
  <c r="Y36" i="13" s="1"/>
  <c r="AU35" i="11"/>
  <c r="Y35" i="13" s="1"/>
  <c r="AU34" i="11"/>
  <c r="Y34" i="13" s="1"/>
  <c r="AU33" i="11"/>
  <c r="Y33" i="13" s="1"/>
  <c r="AU32" i="11"/>
  <c r="Y32" i="13" s="1"/>
  <c r="AU31" i="11"/>
  <c r="Y31" i="13" s="1"/>
  <c r="AU30" i="11"/>
  <c r="Y30" i="13" s="1"/>
  <c r="AU29" i="11"/>
  <c r="Y29" i="13" s="1"/>
  <c r="AL159" i="11"/>
  <c r="P159" i="13" s="1"/>
  <c r="AL158" i="11"/>
  <c r="P158" i="13" s="1"/>
  <c r="AL157" i="11"/>
  <c r="P157" i="13" s="1"/>
  <c r="AW182" i="11"/>
  <c r="AA182" i="13" s="1"/>
  <c r="AW181" i="11"/>
  <c r="AA181" i="13" s="1"/>
  <c r="AU63" i="11"/>
  <c r="Y63" i="13" s="1"/>
  <c r="AU62" i="11"/>
  <c r="Y62" i="13" s="1"/>
  <c r="AU61" i="11"/>
  <c r="Y61" i="13" s="1"/>
  <c r="AU60" i="11"/>
  <c r="Y60" i="13" s="1"/>
  <c r="AU59" i="11"/>
  <c r="Y59" i="13" s="1"/>
  <c r="AU58" i="11"/>
  <c r="Y58" i="13" s="1"/>
  <c r="AU57" i="11"/>
  <c r="Y57" i="13" s="1"/>
  <c r="AU56" i="11"/>
  <c r="Y56" i="13" s="1"/>
  <c r="AU55" i="11"/>
  <c r="Y55" i="13" s="1"/>
  <c r="AN37" i="11"/>
  <c r="R37" i="13" s="1"/>
  <c r="AN36" i="11"/>
  <c r="R36" i="13" s="1"/>
  <c r="AN35" i="11"/>
  <c r="R35" i="13" s="1"/>
  <c r="AN34" i="11"/>
  <c r="R34" i="13" s="1"/>
  <c r="AN33" i="11"/>
  <c r="R33" i="13" s="1"/>
  <c r="AN32" i="11"/>
  <c r="R32" i="13" s="1"/>
  <c r="AN31" i="11"/>
  <c r="R31" i="13" s="1"/>
  <c r="AN30" i="11"/>
  <c r="R30" i="13" s="1"/>
  <c r="AN29" i="11"/>
  <c r="R29" i="13" s="1"/>
  <c r="AO178" i="11"/>
  <c r="S178" i="13" s="1"/>
  <c r="AO177" i="11"/>
  <c r="S177" i="13" s="1"/>
  <c r="AO176" i="11"/>
  <c r="S176" i="13" s="1"/>
  <c r="AO175" i="11"/>
  <c r="S175" i="13" s="1"/>
  <c r="AT159" i="11"/>
  <c r="X159" i="13" s="1"/>
  <c r="AT158" i="11"/>
  <c r="X158" i="13" s="1"/>
  <c r="AT157" i="11"/>
  <c r="X157" i="13" s="1"/>
  <c r="AU265" i="11"/>
  <c r="Y265" i="13" s="1"/>
  <c r="AU264" i="11"/>
  <c r="Y264" i="13" s="1"/>
  <c r="AU263" i="11"/>
  <c r="Y263" i="13" s="1"/>
  <c r="AU262" i="11"/>
  <c r="Y262" i="13" s="1"/>
  <c r="AU261" i="11"/>
  <c r="Y261" i="13" s="1"/>
  <c r="AU260" i="11"/>
  <c r="Y260" i="13" s="1"/>
  <c r="AU259" i="11"/>
  <c r="Y259" i="13" s="1"/>
  <c r="AS134" i="11"/>
  <c r="W134" i="13" s="1"/>
  <c r="AS133" i="11"/>
  <c r="W133" i="13" s="1"/>
  <c r="AS132" i="11"/>
  <c r="W132" i="13" s="1"/>
  <c r="AS131" i="11"/>
  <c r="W131" i="13" s="1"/>
  <c r="AS130" i="11"/>
  <c r="W130" i="13" s="1"/>
  <c r="AS129" i="11"/>
  <c r="W129" i="13" s="1"/>
  <c r="AS128" i="11"/>
  <c r="W128" i="13" s="1"/>
  <c r="AY202" i="11"/>
  <c r="AC202" i="13" s="1"/>
  <c r="AY201" i="11"/>
  <c r="AC201" i="13" s="1"/>
  <c r="AY200" i="11"/>
  <c r="AC200" i="13" s="1"/>
  <c r="AY232" i="11"/>
  <c r="AC232" i="13" s="1"/>
  <c r="AY231" i="11"/>
  <c r="AC231" i="13" s="1"/>
  <c r="AY230" i="11"/>
  <c r="AC230" i="13" s="1"/>
  <c r="AY229" i="11"/>
  <c r="AC229" i="13" s="1"/>
  <c r="AY228" i="11"/>
  <c r="AC228" i="13" s="1"/>
  <c r="AY227" i="11"/>
  <c r="AC227" i="13" s="1"/>
  <c r="AY226" i="11"/>
  <c r="AC226" i="13" s="1"/>
  <c r="AO28" i="11"/>
  <c r="S28" i="13" s="1"/>
  <c r="AO27" i="11"/>
  <c r="S27" i="13" s="1"/>
  <c r="AO26" i="11"/>
  <c r="S26" i="13" s="1"/>
  <c r="AO25" i="11"/>
  <c r="S25" i="13" s="1"/>
  <c r="AO24" i="11"/>
  <c r="S24" i="13" s="1"/>
  <c r="AO23" i="11"/>
  <c r="S23" i="13" s="1"/>
  <c r="AO22" i="11"/>
  <c r="S22" i="13" s="1"/>
  <c r="AO21" i="11"/>
  <c r="S21" i="13" s="1"/>
  <c r="AO20" i="11"/>
  <c r="S20" i="13" s="1"/>
  <c r="AM148" i="11"/>
  <c r="Q148" i="13" s="1"/>
  <c r="AM147" i="11"/>
  <c r="Q147" i="13" s="1"/>
  <c r="AM149" i="11"/>
  <c r="Q149" i="13" s="1"/>
  <c r="AM146" i="11"/>
  <c r="Q146" i="13" s="1"/>
  <c r="AM144" i="11"/>
  <c r="Q144" i="13" s="1"/>
  <c r="AM145" i="11"/>
  <c r="Q145" i="13" s="1"/>
  <c r="AY76" i="11"/>
  <c r="AC76" i="13" s="1"/>
  <c r="AY74" i="11"/>
  <c r="AC74" i="13" s="1"/>
  <c r="AY79" i="11"/>
  <c r="AC79" i="13" s="1"/>
  <c r="AY77" i="11"/>
  <c r="AC77" i="13" s="1"/>
  <c r="AY81" i="11"/>
  <c r="AC81" i="13" s="1"/>
  <c r="AY75" i="11"/>
  <c r="AC75" i="13" s="1"/>
  <c r="AY78" i="11"/>
  <c r="AC78" i="13" s="1"/>
  <c r="AY80" i="11"/>
  <c r="AC80" i="13" s="1"/>
  <c r="AY73" i="11"/>
  <c r="AC73" i="13" s="1"/>
  <c r="AX193" i="11"/>
  <c r="AB193" i="13" s="1"/>
  <c r="AX192" i="11"/>
  <c r="AB192" i="13" s="1"/>
  <c r="AX207" i="11"/>
  <c r="AB207" i="13" s="1"/>
  <c r="AX206" i="11"/>
  <c r="AB206" i="13" s="1"/>
  <c r="AV164" i="11"/>
  <c r="Z164" i="13" s="1"/>
  <c r="AV163" i="11"/>
  <c r="Z163" i="13" s="1"/>
  <c r="AV162" i="11"/>
  <c r="Z162" i="13" s="1"/>
  <c r="AP94" i="11"/>
  <c r="T94" i="13" s="1"/>
  <c r="AP93" i="11"/>
  <c r="T93" i="13" s="1"/>
  <c r="AP92" i="11"/>
  <c r="T92" i="13" s="1"/>
  <c r="AP91" i="11"/>
  <c r="T91" i="13" s="1"/>
  <c r="AP90" i="11"/>
  <c r="T90" i="13" s="1"/>
  <c r="AP89" i="11"/>
  <c r="T89" i="13" s="1"/>
  <c r="AY101" i="11"/>
  <c r="AC101" i="13" s="1"/>
  <c r="AY100" i="11"/>
  <c r="AC100" i="13" s="1"/>
  <c r="AY99" i="11"/>
  <c r="AC99" i="13" s="1"/>
  <c r="AY98" i="11"/>
  <c r="AC98" i="13" s="1"/>
  <c r="AY97" i="11"/>
  <c r="AC97" i="13" s="1"/>
  <c r="AY96" i="11"/>
  <c r="AC96" i="13" s="1"/>
  <c r="AY95" i="11"/>
  <c r="AC95" i="13" s="1"/>
  <c r="AX174" i="11"/>
  <c r="AB174" i="13" s="1"/>
  <c r="AX173" i="11"/>
  <c r="AB173" i="13" s="1"/>
  <c r="AX172" i="11"/>
  <c r="AB172" i="13" s="1"/>
  <c r="AK95" i="11"/>
  <c r="O95" i="13" s="1"/>
  <c r="AK101" i="11"/>
  <c r="O101" i="13" s="1"/>
  <c r="AK100" i="11"/>
  <c r="O100" i="13" s="1"/>
  <c r="AK96" i="11"/>
  <c r="O96" i="13" s="1"/>
  <c r="AK99" i="11"/>
  <c r="O99" i="13" s="1"/>
  <c r="AK98" i="11"/>
  <c r="O98" i="13" s="1"/>
  <c r="AK97" i="11"/>
  <c r="O97" i="13" s="1"/>
  <c r="AQ265" i="11"/>
  <c r="U265" i="13" s="1"/>
  <c r="AQ264" i="11"/>
  <c r="U264" i="13" s="1"/>
  <c r="AQ263" i="11"/>
  <c r="U263" i="13" s="1"/>
  <c r="AQ262" i="11"/>
  <c r="U262" i="13" s="1"/>
  <c r="AQ261" i="11"/>
  <c r="U261" i="13" s="1"/>
  <c r="AQ260" i="11"/>
  <c r="U260" i="13" s="1"/>
  <c r="AQ259" i="11"/>
  <c r="U259" i="13" s="1"/>
  <c r="AT232" i="11"/>
  <c r="X232" i="13" s="1"/>
  <c r="AT231" i="11"/>
  <c r="X231" i="13" s="1"/>
  <c r="AT230" i="11"/>
  <c r="X230" i="13" s="1"/>
  <c r="AT229" i="11"/>
  <c r="X229" i="13" s="1"/>
  <c r="AT228" i="11"/>
  <c r="X228" i="13" s="1"/>
  <c r="AT227" i="11"/>
  <c r="X227" i="13" s="1"/>
  <c r="AT226" i="11"/>
  <c r="X226" i="13" s="1"/>
  <c r="AT140" i="11"/>
  <c r="X140" i="13" s="1"/>
  <c r="AT139" i="11"/>
  <c r="X139" i="13" s="1"/>
  <c r="AT138" i="11"/>
  <c r="X138" i="13" s="1"/>
  <c r="AT137" i="11"/>
  <c r="X137" i="13" s="1"/>
  <c r="AT136" i="11"/>
  <c r="X136" i="13" s="1"/>
  <c r="AT135" i="11"/>
  <c r="X135" i="13" s="1"/>
  <c r="AO205" i="11"/>
  <c r="S205" i="13" s="1"/>
  <c r="AO204" i="11"/>
  <c r="S204" i="13" s="1"/>
  <c r="AO203" i="11"/>
  <c r="S203" i="13" s="1"/>
  <c r="AT45" i="11"/>
  <c r="X45" i="13" s="1"/>
  <c r="AT44" i="11"/>
  <c r="X44" i="13" s="1"/>
  <c r="AT43" i="11"/>
  <c r="X43" i="13" s="1"/>
  <c r="AT42" i="11"/>
  <c r="X42" i="13" s="1"/>
  <c r="AT41" i="11"/>
  <c r="X41" i="13" s="1"/>
  <c r="AT40" i="11"/>
  <c r="X40" i="13" s="1"/>
  <c r="AT39" i="11"/>
  <c r="X39" i="13" s="1"/>
  <c r="AT38" i="11"/>
  <c r="X38" i="13" s="1"/>
  <c r="AX81" i="11"/>
  <c r="AB81" i="13" s="1"/>
  <c r="AX80" i="11"/>
  <c r="AB80" i="13" s="1"/>
  <c r="AX79" i="11"/>
  <c r="AB79" i="13" s="1"/>
  <c r="AX78" i="11"/>
  <c r="AB78" i="13" s="1"/>
  <c r="AX77" i="11"/>
  <c r="AB77" i="13" s="1"/>
  <c r="AX76" i="11"/>
  <c r="AB76" i="13" s="1"/>
  <c r="AX75" i="11"/>
  <c r="AB75" i="13" s="1"/>
  <c r="AX74" i="11"/>
  <c r="AB74" i="13" s="1"/>
  <c r="AX73" i="11"/>
  <c r="AB73" i="13" s="1"/>
  <c r="AS161" i="11"/>
  <c r="W161" i="13" s="1"/>
  <c r="AS160" i="11"/>
  <c r="W160" i="13" s="1"/>
  <c r="AR205" i="11"/>
  <c r="V205" i="13" s="1"/>
  <c r="AR204" i="11"/>
  <c r="V204" i="13" s="1"/>
  <c r="AR203" i="11"/>
  <c r="V203" i="13" s="1"/>
  <c r="AY171" i="11"/>
  <c r="AC171" i="13" s="1"/>
  <c r="AY170" i="11"/>
  <c r="AC170" i="13" s="1"/>
  <c r="AT19" i="11"/>
  <c r="X19" i="13" s="1"/>
  <c r="AT18" i="11"/>
  <c r="X18" i="13" s="1"/>
  <c r="AT17" i="11"/>
  <c r="X17" i="13" s="1"/>
  <c r="AT16" i="11"/>
  <c r="X16" i="13" s="1"/>
  <c r="AT15" i="11"/>
  <c r="X15" i="13" s="1"/>
  <c r="AT14" i="11"/>
  <c r="X14" i="13" s="1"/>
  <c r="AT13" i="11"/>
  <c r="X13" i="13" s="1"/>
  <c r="AT12" i="11"/>
  <c r="X12" i="13" s="1"/>
  <c r="AP140" i="11"/>
  <c r="T140" i="13" s="1"/>
  <c r="AP139" i="11"/>
  <c r="T139" i="13" s="1"/>
  <c r="AP138" i="11"/>
  <c r="T138" i="13" s="1"/>
  <c r="AP137" i="11"/>
  <c r="T137" i="13" s="1"/>
  <c r="AP136" i="11"/>
  <c r="T136" i="13" s="1"/>
  <c r="AP135" i="11"/>
  <c r="T135" i="13" s="1"/>
  <c r="AN207" i="11"/>
  <c r="R207" i="13" s="1"/>
  <c r="AN206" i="11"/>
  <c r="R206" i="13" s="1"/>
  <c r="AS140" i="11"/>
  <c r="W140" i="13" s="1"/>
  <c r="AS139" i="11"/>
  <c r="W139" i="13" s="1"/>
  <c r="AS138" i="11"/>
  <c r="W138" i="13" s="1"/>
  <c r="AS137" i="11"/>
  <c r="W137" i="13" s="1"/>
  <c r="AS136" i="11"/>
  <c r="W136" i="13" s="1"/>
  <c r="AS135" i="11"/>
  <c r="W135" i="13" s="1"/>
  <c r="AU140" i="11"/>
  <c r="Y140" i="13" s="1"/>
  <c r="AU139" i="11"/>
  <c r="Y139" i="13" s="1"/>
  <c r="AU138" i="11"/>
  <c r="Y138" i="13" s="1"/>
  <c r="AU137" i="11"/>
  <c r="Y137" i="13" s="1"/>
  <c r="AU136" i="11"/>
  <c r="Y136" i="13" s="1"/>
  <c r="AU135" i="11"/>
  <c r="Y135" i="13" s="1"/>
  <c r="AY174" i="11"/>
  <c r="AC174" i="13" s="1"/>
  <c r="AY173" i="11"/>
  <c r="AC173" i="13" s="1"/>
  <c r="AY172" i="11"/>
  <c r="AC172" i="13" s="1"/>
  <c r="AW189" i="11"/>
  <c r="AA189" i="13" s="1"/>
  <c r="AW188" i="11"/>
  <c r="AA188" i="13" s="1"/>
  <c r="AW187" i="11"/>
  <c r="AA187" i="13" s="1"/>
  <c r="AY140" i="11"/>
  <c r="AC140" i="13" s="1"/>
  <c r="AY139" i="11"/>
  <c r="AC139" i="13" s="1"/>
  <c r="AY138" i="11"/>
  <c r="AC138" i="13" s="1"/>
  <c r="AY137" i="11"/>
  <c r="AC137" i="13" s="1"/>
  <c r="AY136" i="11"/>
  <c r="AC136" i="13" s="1"/>
  <c r="AY135" i="11"/>
  <c r="AC135" i="13" s="1"/>
  <c r="AN142" i="11"/>
  <c r="R142" i="13" s="1"/>
  <c r="AN141" i="11"/>
  <c r="R141" i="13" s="1"/>
  <c r="AO159" i="11"/>
  <c r="S159" i="13" s="1"/>
  <c r="AO158" i="11"/>
  <c r="S158" i="13" s="1"/>
  <c r="AO157" i="11"/>
  <c r="S157" i="13" s="1"/>
  <c r="AM159" i="11"/>
  <c r="Q159" i="13" s="1"/>
  <c r="AM158" i="11"/>
  <c r="Q158" i="13" s="1"/>
  <c r="AM157" i="11"/>
  <c r="Q157" i="13" s="1"/>
  <c r="AQ169" i="11"/>
  <c r="U169" i="13" s="1"/>
  <c r="AQ168" i="11"/>
  <c r="U168" i="13" s="1"/>
  <c r="AQ167" i="11"/>
  <c r="U167" i="13" s="1"/>
  <c r="AQ166" i="11"/>
  <c r="U166" i="13" s="1"/>
  <c r="AQ165" i="11"/>
  <c r="U165" i="13" s="1"/>
  <c r="AU178" i="11"/>
  <c r="Y178" i="13" s="1"/>
  <c r="AU177" i="11"/>
  <c r="Y177" i="13" s="1"/>
  <c r="AU176" i="11"/>
  <c r="Y176" i="13" s="1"/>
  <c r="AU175" i="11"/>
  <c r="Y175" i="13" s="1"/>
  <c r="AU142" i="11"/>
  <c r="Y142" i="13" s="1"/>
  <c r="AU141" i="11"/>
  <c r="Y141" i="13" s="1"/>
  <c r="AY159" i="11"/>
  <c r="AC159" i="13" s="1"/>
  <c r="AY158" i="11"/>
  <c r="AC158" i="13" s="1"/>
  <c r="AY157" i="11"/>
  <c r="AC157" i="13" s="1"/>
  <c r="AX108" i="11"/>
  <c r="AB108" i="13" s="1"/>
  <c r="AX107" i="11"/>
  <c r="AB107" i="13" s="1"/>
  <c r="AX106" i="11"/>
  <c r="AB106" i="13" s="1"/>
  <c r="AX105" i="11"/>
  <c r="AB105" i="13" s="1"/>
  <c r="AX104" i="11"/>
  <c r="AB104" i="13" s="1"/>
  <c r="AX103" i="11"/>
  <c r="AB103" i="13" s="1"/>
  <c r="AX102" i="11"/>
  <c r="AB102" i="13" s="1"/>
  <c r="AM37" i="11"/>
  <c r="Q37" i="13" s="1"/>
  <c r="AM36" i="11"/>
  <c r="Q36" i="13" s="1"/>
  <c r="AM35" i="11"/>
  <c r="Q35" i="13" s="1"/>
  <c r="AM34" i="11"/>
  <c r="Q34" i="13" s="1"/>
  <c r="AM33" i="11"/>
  <c r="Q33" i="13" s="1"/>
  <c r="AM32" i="11"/>
  <c r="Q32" i="13" s="1"/>
  <c r="AM31" i="11"/>
  <c r="Q31" i="13" s="1"/>
  <c r="AM30" i="11"/>
  <c r="Q30" i="13" s="1"/>
  <c r="AM29" i="11"/>
  <c r="Q29" i="13" s="1"/>
  <c r="AK11" i="11"/>
  <c r="O11" i="13" s="1"/>
  <c r="AK10" i="11"/>
  <c r="O10" i="13" s="1"/>
  <c r="AK9" i="11"/>
  <c r="O9" i="13" s="1"/>
  <c r="AK8" i="11"/>
  <c r="AK7" i="11"/>
  <c r="O7" i="13" s="1"/>
  <c r="AK6" i="11"/>
  <c r="O6" i="13" s="1"/>
  <c r="AK5" i="11"/>
  <c r="O5" i="13" s="1"/>
  <c r="AK4" i="11"/>
  <c r="O4" i="13" s="1"/>
  <c r="AK3" i="11"/>
  <c r="O3" i="13" s="1"/>
  <c r="AK127" i="11"/>
  <c r="O127" i="13" s="1"/>
  <c r="AK126" i="11"/>
  <c r="O126" i="13" s="1"/>
  <c r="AK125" i="11"/>
  <c r="O125" i="13" s="1"/>
  <c r="AK124" i="11"/>
  <c r="O124" i="13" s="1"/>
  <c r="AK123" i="11"/>
  <c r="O123" i="13" s="1"/>
  <c r="AK122" i="11"/>
  <c r="O122" i="13" s="1"/>
  <c r="AK121" i="11"/>
  <c r="O121" i="13" s="1"/>
  <c r="AR88" i="11"/>
  <c r="V88" i="13" s="1"/>
  <c r="AR87" i="11"/>
  <c r="V87" i="13" s="1"/>
  <c r="AR86" i="11"/>
  <c r="V86" i="13" s="1"/>
  <c r="AR85" i="11"/>
  <c r="V85" i="13" s="1"/>
  <c r="AR84" i="11"/>
  <c r="V84" i="13" s="1"/>
  <c r="AR83" i="11"/>
  <c r="V83" i="13" s="1"/>
  <c r="AR82" i="11"/>
  <c r="V82" i="13" s="1"/>
  <c r="AN193" i="11"/>
  <c r="R193" i="13" s="1"/>
  <c r="AN192" i="11"/>
  <c r="R192" i="13" s="1"/>
  <c r="AO164" i="11"/>
  <c r="S164" i="13" s="1"/>
  <c r="AO163" i="11"/>
  <c r="S163" i="13" s="1"/>
  <c r="AO162" i="11"/>
  <c r="S162" i="13" s="1"/>
  <c r="AY205" i="11"/>
  <c r="AC205" i="13" s="1"/>
  <c r="AY204" i="11"/>
  <c r="AC204" i="13" s="1"/>
  <c r="AY203" i="11"/>
  <c r="AC203" i="13" s="1"/>
  <c r="AN28" i="11"/>
  <c r="R28" i="13" s="1"/>
  <c r="AN27" i="11"/>
  <c r="R27" i="13" s="1"/>
  <c r="AN26" i="11"/>
  <c r="R26" i="13" s="1"/>
  <c r="AN25" i="11"/>
  <c r="R25" i="13" s="1"/>
  <c r="AN24" i="11"/>
  <c r="R24" i="13" s="1"/>
  <c r="AN23" i="11"/>
  <c r="R23" i="13" s="1"/>
  <c r="AN22" i="11"/>
  <c r="R22" i="13" s="1"/>
  <c r="AN21" i="11"/>
  <c r="R21" i="13" s="1"/>
  <c r="AN20" i="11"/>
  <c r="R20" i="13" s="1"/>
  <c r="AR81" i="11"/>
  <c r="V81" i="13" s="1"/>
  <c r="AR80" i="11"/>
  <c r="V80" i="13" s="1"/>
  <c r="AR79" i="11"/>
  <c r="V79" i="13" s="1"/>
  <c r="AR78" i="11"/>
  <c r="V78" i="13" s="1"/>
  <c r="AR77" i="11"/>
  <c r="V77" i="13" s="1"/>
  <c r="AR76" i="11"/>
  <c r="V76" i="13" s="1"/>
  <c r="AR75" i="11"/>
  <c r="V75" i="13" s="1"/>
  <c r="AR74" i="11"/>
  <c r="V74" i="13" s="1"/>
  <c r="AR73" i="11"/>
  <c r="V73" i="13" s="1"/>
  <c r="AQ164" i="11"/>
  <c r="U164" i="13" s="1"/>
  <c r="AQ163" i="11"/>
  <c r="U163" i="13" s="1"/>
  <c r="AQ162" i="11"/>
  <c r="U162" i="13" s="1"/>
  <c r="AS164" i="11"/>
  <c r="W164" i="13" s="1"/>
  <c r="AS163" i="11"/>
  <c r="W163" i="13" s="1"/>
  <c r="AS162" i="11"/>
  <c r="W162" i="13" s="1"/>
  <c r="AP28" i="11"/>
  <c r="T28" i="13" s="1"/>
  <c r="AP27" i="11"/>
  <c r="T27" i="13" s="1"/>
  <c r="AP26" i="11"/>
  <c r="T26" i="13" s="1"/>
  <c r="AP25" i="11"/>
  <c r="T25" i="13" s="1"/>
  <c r="AP24" i="11"/>
  <c r="T24" i="13" s="1"/>
  <c r="AP23" i="11"/>
  <c r="T23" i="13" s="1"/>
  <c r="AP22" i="11"/>
  <c r="T22" i="13" s="1"/>
  <c r="AP21" i="11"/>
  <c r="T21" i="13" s="1"/>
  <c r="AP20" i="11"/>
  <c r="T20" i="13" s="1"/>
  <c r="AW76" i="11"/>
  <c r="AA76" i="13" s="1"/>
  <c r="AW74" i="11"/>
  <c r="AA74" i="13" s="1"/>
  <c r="AW79" i="11"/>
  <c r="AA79" i="13" s="1"/>
  <c r="AW77" i="11"/>
  <c r="AA77" i="13" s="1"/>
  <c r="AW81" i="11"/>
  <c r="AA81" i="13" s="1"/>
  <c r="AW75" i="11"/>
  <c r="AA75" i="13" s="1"/>
  <c r="AW78" i="11"/>
  <c r="AA78" i="13" s="1"/>
  <c r="AW80" i="11"/>
  <c r="AA80" i="13" s="1"/>
  <c r="AW73" i="11"/>
  <c r="AA73" i="13" s="1"/>
  <c r="AT207" i="11"/>
  <c r="X207" i="13" s="1"/>
  <c r="AT206" i="11"/>
  <c r="X206" i="13" s="1"/>
  <c r="AU54" i="11"/>
  <c r="Y54" i="13" s="1"/>
  <c r="AU53" i="11"/>
  <c r="Y53" i="13" s="1"/>
  <c r="AU52" i="11"/>
  <c r="Y52" i="13" s="1"/>
  <c r="AU51" i="11"/>
  <c r="Y51" i="13" s="1"/>
  <c r="AU50" i="11"/>
  <c r="Y50" i="13" s="1"/>
  <c r="AU49" i="11"/>
  <c r="Y49" i="13" s="1"/>
  <c r="AU48" i="11"/>
  <c r="Y48" i="13" s="1"/>
  <c r="AU47" i="11"/>
  <c r="Y47" i="13" s="1"/>
  <c r="AU46" i="11"/>
  <c r="Y46" i="13" s="1"/>
  <c r="AX101" i="11"/>
  <c r="AB101" i="13" s="1"/>
  <c r="AX100" i="11"/>
  <c r="AB100" i="13" s="1"/>
  <c r="AX99" i="11"/>
  <c r="AB99" i="13" s="1"/>
  <c r="AX98" i="11"/>
  <c r="AB98" i="13" s="1"/>
  <c r="AX97" i="11"/>
  <c r="AB97" i="13" s="1"/>
  <c r="AX96" i="11"/>
  <c r="AB96" i="13" s="1"/>
  <c r="AX95" i="11"/>
  <c r="AB95" i="13" s="1"/>
  <c r="AO209" i="11"/>
  <c r="S209" i="13" s="1"/>
  <c r="AO208" i="11"/>
  <c r="S208" i="13" s="1"/>
  <c r="AK184" i="11"/>
  <c r="O184" i="13" s="1"/>
  <c r="AK186" i="11"/>
  <c r="O186" i="13" s="1"/>
  <c r="AK185" i="11"/>
  <c r="O185" i="13" s="1"/>
  <c r="AW120" i="11"/>
  <c r="AA120" i="13" s="1"/>
  <c r="AW119" i="11"/>
  <c r="AA119" i="13" s="1"/>
  <c r="AW118" i="11"/>
  <c r="AA118" i="13" s="1"/>
  <c r="AW117" i="11"/>
  <c r="AA117" i="13" s="1"/>
  <c r="AW116" i="11"/>
  <c r="AA116" i="13" s="1"/>
  <c r="AW115" i="11"/>
  <c r="AA115" i="13" s="1"/>
  <c r="AM186" i="11"/>
  <c r="Q186" i="13" s="1"/>
  <c r="AM185" i="11"/>
  <c r="Q185" i="13" s="1"/>
  <c r="AM184" i="11"/>
  <c r="Q184" i="13" s="1"/>
  <c r="AR209" i="11"/>
  <c r="V209" i="13" s="1"/>
  <c r="AR208" i="11"/>
  <c r="V208" i="13" s="1"/>
  <c r="AU202" i="11"/>
  <c r="Y202" i="13" s="1"/>
  <c r="AU201" i="11"/>
  <c r="Y201" i="13" s="1"/>
  <c r="AU200" i="11"/>
  <c r="Y200" i="13" s="1"/>
  <c r="AX245" i="11"/>
  <c r="AB245" i="13" s="1"/>
  <c r="AX244" i="11"/>
  <c r="AB244" i="13" s="1"/>
  <c r="AX243" i="11"/>
  <c r="AB243" i="13" s="1"/>
  <c r="AX242" i="11"/>
  <c r="AB242" i="13" s="1"/>
  <c r="AX241" i="11"/>
  <c r="AB241" i="13" s="1"/>
  <c r="AX240" i="11"/>
  <c r="AB240" i="13" s="1"/>
  <c r="AP148" i="11"/>
  <c r="T148" i="13" s="1"/>
  <c r="AP147" i="11"/>
  <c r="T147" i="13" s="1"/>
  <c r="AP149" i="11"/>
  <c r="T149" i="13" s="1"/>
  <c r="AU94" i="11"/>
  <c r="Y94" i="13" s="1"/>
  <c r="AU93" i="11"/>
  <c r="Y93" i="13" s="1"/>
  <c r="AU92" i="11"/>
  <c r="Y92" i="13" s="1"/>
  <c r="AU91" i="11"/>
  <c r="Y91" i="13" s="1"/>
  <c r="AU90" i="11"/>
  <c r="Y90" i="13" s="1"/>
  <c r="AU89" i="11"/>
  <c r="Y89" i="13" s="1"/>
  <c r="AS149" i="11"/>
  <c r="W149" i="13" s="1"/>
  <c r="AS148" i="11"/>
  <c r="W148" i="13" s="1"/>
  <c r="AS147" i="11"/>
  <c r="W147" i="13" s="1"/>
  <c r="AK111" i="11"/>
  <c r="O111" i="13" s="1"/>
  <c r="AK110" i="11"/>
  <c r="O110" i="13" s="1"/>
  <c r="AK109" i="11"/>
  <c r="O109" i="13" s="1"/>
  <c r="AK114" i="11"/>
  <c r="O114" i="13" s="1"/>
  <c r="AK112" i="11"/>
  <c r="O112" i="13" s="1"/>
  <c r="AK113" i="11"/>
  <c r="O113" i="13" s="1"/>
  <c r="AO151" i="11"/>
  <c r="S151" i="13" s="1"/>
  <c r="AO150" i="11"/>
  <c r="S150" i="13" s="1"/>
  <c r="AL171" i="11"/>
  <c r="P171" i="13" s="1"/>
  <c r="AL170" i="11"/>
  <c r="P170" i="13" s="1"/>
  <c r="AY161" i="11"/>
  <c r="AC161" i="13" s="1"/>
  <c r="AY160" i="11"/>
  <c r="AC160" i="13" s="1"/>
  <c r="AY19" i="11"/>
  <c r="AC19" i="13" s="1"/>
  <c r="AY18" i="11"/>
  <c r="AC18" i="13" s="1"/>
  <c r="AY17" i="11"/>
  <c r="AC17" i="13" s="1"/>
  <c r="AY16" i="11"/>
  <c r="AC16" i="13" s="1"/>
  <c r="AY15" i="11"/>
  <c r="AC15" i="13" s="1"/>
  <c r="AY14" i="11"/>
  <c r="AC14" i="13" s="1"/>
  <c r="AY13" i="11"/>
  <c r="AC13" i="13" s="1"/>
  <c r="AY12" i="11"/>
  <c r="AC12" i="13" s="1"/>
  <c r="AK15" i="11"/>
  <c r="O15" i="13" s="1"/>
  <c r="AK16" i="11"/>
  <c r="O16" i="13" s="1"/>
  <c r="AK14" i="11"/>
  <c r="O14" i="13" s="1"/>
  <c r="AK13" i="11"/>
  <c r="O13" i="13" s="1"/>
  <c r="AK12" i="11"/>
  <c r="O12" i="13" s="1"/>
  <c r="AK19" i="11"/>
  <c r="O19" i="13" s="1"/>
  <c r="AK18" i="11"/>
  <c r="O18" i="13" s="1"/>
  <c r="AK17" i="11"/>
  <c r="O17" i="13" s="1"/>
  <c r="AK120" i="11"/>
  <c r="O120" i="13" s="1"/>
  <c r="AK119" i="11"/>
  <c r="O119" i="13" s="1"/>
  <c r="AK118" i="11"/>
  <c r="O118" i="13" s="1"/>
  <c r="AK117" i="11"/>
  <c r="O117" i="13" s="1"/>
  <c r="AK116" i="11"/>
  <c r="O116" i="13" s="1"/>
  <c r="AK115" i="11"/>
  <c r="O115" i="13" s="1"/>
  <c r="AW169" i="11"/>
  <c r="AA169" i="13" s="1"/>
  <c r="AW168" i="11"/>
  <c r="AA168" i="13" s="1"/>
  <c r="AW167" i="11"/>
  <c r="AA167" i="13" s="1"/>
  <c r="AW166" i="11"/>
  <c r="AA166" i="13" s="1"/>
  <c r="AW165" i="11"/>
  <c r="AA165" i="13" s="1"/>
  <c r="AN63" i="11"/>
  <c r="R63" i="13" s="1"/>
  <c r="AN62" i="11"/>
  <c r="R62" i="13" s="1"/>
  <c r="AN61" i="11"/>
  <c r="R61" i="13" s="1"/>
  <c r="AN60" i="11"/>
  <c r="R60" i="13" s="1"/>
  <c r="AN59" i="11"/>
  <c r="R59" i="13" s="1"/>
  <c r="AN58" i="11"/>
  <c r="R58" i="13" s="1"/>
  <c r="AN57" i="11"/>
  <c r="R57" i="13" s="1"/>
  <c r="AN56" i="11"/>
  <c r="R56" i="13" s="1"/>
  <c r="AN55" i="11"/>
  <c r="R55" i="13" s="1"/>
  <c r="AM88" i="11"/>
  <c r="Q88" i="13" s="1"/>
  <c r="AM87" i="11"/>
  <c r="Q87" i="13" s="1"/>
  <c r="AM86" i="11"/>
  <c r="Q86" i="13" s="1"/>
  <c r="AM85" i="11"/>
  <c r="Q85" i="13" s="1"/>
  <c r="AM84" i="11"/>
  <c r="Q84" i="13" s="1"/>
  <c r="AM83" i="11"/>
  <c r="Q83" i="13" s="1"/>
  <c r="AM82" i="11"/>
  <c r="Q82" i="13" s="1"/>
  <c r="AS169" i="11"/>
  <c r="W169" i="13" s="1"/>
  <c r="AS168" i="11"/>
  <c r="W168" i="13" s="1"/>
  <c r="AS167" i="11"/>
  <c r="W167" i="13" s="1"/>
  <c r="AS166" i="11"/>
  <c r="W166" i="13" s="1"/>
  <c r="AS165" i="11"/>
  <c r="W165" i="13" s="1"/>
  <c r="AK88" i="11"/>
  <c r="O88" i="13" s="1"/>
  <c r="AK87" i="11"/>
  <c r="O87" i="13" s="1"/>
  <c r="AK86" i="11"/>
  <c r="O86" i="13" s="1"/>
  <c r="AK85" i="11"/>
  <c r="O85" i="13" s="1"/>
  <c r="AK84" i="11"/>
  <c r="O84" i="13" s="1"/>
  <c r="AK83" i="11"/>
  <c r="O83" i="13" s="1"/>
  <c r="AK82" i="11"/>
  <c r="O82" i="13" s="1"/>
  <c r="AM108" i="11"/>
  <c r="Q108" i="13" s="1"/>
  <c r="AM107" i="11"/>
  <c r="Q107" i="13" s="1"/>
  <c r="AM106" i="11"/>
  <c r="Q106" i="13" s="1"/>
  <c r="AM105" i="11"/>
  <c r="Q105" i="13" s="1"/>
  <c r="AM104" i="11"/>
  <c r="Q104" i="13" s="1"/>
  <c r="AM103" i="11"/>
  <c r="Q103" i="13" s="1"/>
  <c r="AM102" i="11"/>
  <c r="Q102" i="13" s="1"/>
  <c r="AQ11" i="11"/>
  <c r="U11" i="13" s="1"/>
  <c r="AQ10" i="11"/>
  <c r="U10" i="13" s="1"/>
  <c r="AQ9" i="11"/>
  <c r="U9" i="13" s="1"/>
  <c r="AQ8" i="11"/>
  <c r="AQ7" i="11"/>
  <c r="U7" i="13" s="1"/>
  <c r="AQ6" i="11"/>
  <c r="U6" i="13" s="1"/>
  <c r="AQ5" i="11"/>
  <c r="U5" i="13" s="1"/>
  <c r="AQ4" i="11"/>
  <c r="U4" i="13" s="1"/>
  <c r="AQ3" i="11"/>
  <c r="U3" i="13" s="1"/>
  <c r="AQ127" i="11"/>
  <c r="U127" i="13" s="1"/>
  <c r="AQ126" i="11"/>
  <c r="U126" i="13" s="1"/>
  <c r="AQ125" i="11"/>
  <c r="U125" i="13" s="1"/>
  <c r="AQ124" i="11"/>
  <c r="U124" i="13" s="1"/>
  <c r="AQ123" i="11"/>
  <c r="U123" i="13" s="1"/>
  <c r="AQ122" i="11"/>
  <c r="U122" i="13" s="1"/>
  <c r="AQ121" i="11"/>
  <c r="U121" i="13" s="1"/>
  <c r="AO127" i="11"/>
  <c r="S127" i="13" s="1"/>
  <c r="AO126" i="11"/>
  <c r="S126" i="13" s="1"/>
  <c r="AO125" i="11"/>
  <c r="S125" i="13" s="1"/>
  <c r="AO124" i="11"/>
  <c r="S124" i="13" s="1"/>
  <c r="AO123" i="11"/>
  <c r="S123" i="13" s="1"/>
  <c r="AO122" i="11"/>
  <c r="S122" i="13" s="1"/>
  <c r="AO121" i="11"/>
  <c r="S121" i="13" s="1"/>
  <c r="AR178" i="11"/>
  <c r="V178" i="13" s="1"/>
  <c r="AR177" i="11"/>
  <c r="V177" i="13" s="1"/>
  <c r="AR176" i="11"/>
  <c r="V176" i="13" s="1"/>
  <c r="AR175" i="11"/>
  <c r="V175" i="13" s="1"/>
  <c r="AU198" i="11"/>
  <c r="Y198" i="13" s="1"/>
  <c r="AU197" i="11"/>
  <c r="Y197" i="13" s="1"/>
  <c r="AY198" i="11"/>
  <c r="AC198" i="13" s="1"/>
  <c r="AY197" i="11"/>
  <c r="AC197" i="13" s="1"/>
  <c r="AQ182" i="11"/>
  <c r="U182" i="13" s="1"/>
  <c r="AQ181" i="11"/>
  <c r="U181" i="13" s="1"/>
  <c r="AU232" i="11"/>
  <c r="Y232" i="13" s="1"/>
  <c r="AU231" i="11"/>
  <c r="Y231" i="13" s="1"/>
  <c r="AU230" i="11"/>
  <c r="Y230" i="13" s="1"/>
  <c r="AU229" i="11"/>
  <c r="Y229" i="13" s="1"/>
  <c r="AU228" i="11"/>
  <c r="Y228" i="13" s="1"/>
  <c r="AU227" i="11"/>
  <c r="Y227" i="13" s="1"/>
  <c r="AU226" i="11"/>
  <c r="Y226" i="13" s="1"/>
  <c r="AK207" i="11"/>
  <c r="O207" i="13" s="1"/>
  <c r="AK206" i="11"/>
  <c r="O206" i="13" s="1"/>
  <c r="AQ101" i="11"/>
  <c r="U101" i="13" s="1"/>
  <c r="AQ100" i="11"/>
  <c r="U100" i="13" s="1"/>
  <c r="AQ99" i="11"/>
  <c r="U99" i="13" s="1"/>
  <c r="AQ97" i="11"/>
  <c r="U97" i="13" s="1"/>
  <c r="AQ96" i="11"/>
  <c r="U96" i="13" s="1"/>
  <c r="AQ95" i="11"/>
  <c r="U95" i="13" s="1"/>
  <c r="AQ98" i="11"/>
  <c r="U98" i="13" s="1"/>
  <c r="AS101" i="11"/>
  <c r="W101" i="13" s="1"/>
  <c r="AS100" i="11"/>
  <c r="W100" i="13" s="1"/>
  <c r="AS99" i="11"/>
  <c r="W99" i="13" s="1"/>
  <c r="AS98" i="11"/>
  <c r="W98" i="13" s="1"/>
  <c r="AS97" i="11"/>
  <c r="W97" i="13" s="1"/>
  <c r="AS96" i="11"/>
  <c r="W96" i="13" s="1"/>
  <c r="AS95" i="11"/>
  <c r="W95" i="13" s="1"/>
  <c r="AR146" i="11"/>
  <c r="V146" i="13" s="1"/>
  <c r="AR145" i="11"/>
  <c r="V145" i="13" s="1"/>
  <c r="AR144" i="11"/>
  <c r="V144" i="13" s="1"/>
  <c r="AL14" i="11"/>
  <c r="P14" i="13" s="1"/>
  <c r="AL13" i="11"/>
  <c r="P13" i="13" s="1"/>
  <c r="AL12" i="11"/>
  <c r="P12" i="13" s="1"/>
  <c r="AL19" i="11"/>
  <c r="P19" i="13" s="1"/>
  <c r="AL18" i="11"/>
  <c r="P18" i="13" s="1"/>
  <c r="AL17" i="11"/>
  <c r="P17" i="13" s="1"/>
  <c r="AL16" i="11"/>
  <c r="P16" i="13" s="1"/>
  <c r="AL15" i="11"/>
  <c r="P15" i="13" s="1"/>
  <c r="AK209" i="11"/>
  <c r="O209" i="13" s="1"/>
  <c r="AK208" i="11"/>
  <c r="O208" i="13" s="1"/>
  <c r="AS54" i="11"/>
  <c r="W54" i="13" s="1"/>
  <c r="AS53" i="11"/>
  <c r="W53" i="13" s="1"/>
  <c r="AS52" i="11"/>
  <c r="W52" i="13" s="1"/>
  <c r="AS51" i="11"/>
  <c r="W51" i="13" s="1"/>
  <c r="AS50" i="11"/>
  <c r="W50" i="13" s="1"/>
  <c r="AS49" i="11"/>
  <c r="W49" i="13" s="1"/>
  <c r="AS48" i="11"/>
  <c r="W48" i="13" s="1"/>
  <c r="AS47" i="11"/>
  <c r="W47" i="13" s="1"/>
  <c r="AS46" i="11"/>
  <c r="W46" i="13" s="1"/>
  <c r="AT174" i="11"/>
  <c r="X174" i="13" s="1"/>
  <c r="AT173" i="11"/>
  <c r="X173" i="13" s="1"/>
  <c r="AT172" i="11"/>
  <c r="X172" i="13" s="1"/>
  <c r="AM265" i="11"/>
  <c r="Q265" i="13" s="1"/>
  <c r="AM264" i="11"/>
  <c r="Q264" i="13" s="1"/>
  <c r="AM263" i="11"/>
  <c r="Q263" i="13" s="1"/>
  <c r="AM262" i="11"/>
  <c r="Q262" i="13" s="1"/>
  <c r="AM261" i="11"/>
  <c r="Q261" i="13" s="1"/>
  <c r="AM260" i="11"/>
  <c r="Q260" i="13" s="1"/>
  <c r="AM259" i="11"/>
  <c r="Q259" i="13" s="1"/>
  <c r="AP153" i="11"/>
  <c r="T153" i="13" s="1"/>
  <c r="AP152" i="11"/>
  <c r="T152" i="13" s="1"/>
  <c r="AQ232" i="11"/>
  <c r="U232" i="13" s="1"/>
  <c r="AQ231" i="11"/>
  <c r="U231" i="13" s="1"/>
  <c r="AQ230" i="11"/>
  <c r="U230" i="13" s="1"/>
  <c r="AQ229" i="11"/>
  <c r="U229" i="13" s="1"/>
  <c r="AQ228" i="11"/>
  <c r="U228" i="13" s="1"/>
  <c r="AQ227" i="11"/>
  <c r="U227" i="13" s="1"/>
  <c r="AQ226" i="11"/>
  <c r="U226" i="13" s="1"/>
  <c r="AU271" i="11"/>
  <c r="Y271" i="13" s="1"/>
  <c r="AU270" i="11"/>
  <c r="Y270" i="13" s="1"/>
  <c r="AU269" i="11"/>
  <c r="Y269" i="13" s="1"/>
  <c r="AU268" i="11"/>
  <c r="Y268" i="13" s="1"/>
  <c r="AU267" i="11"/>
  <c r="Y267" i="13" s="1"/>
  <c r="AU266" i="11"/>
  <c r="Y266" i="13" s="1"/>
  <c r="AP265" i="11"/>
  <c r="T265" i="13" s="1"/>
  <c r="AP264" i="11"/>
  <c r="T264" i="13" s="1"/>
  <c r="AP263" i="11"/>
  <c r="T263" i="13" s="1"/>
  <c r="AP262" i="11"/>
  <c r="T262" i="13" s="1"/>
  <c r="AP261" i="11"/>
  <c r="T261" i="13" s="1"/>
  <c r="AP260" i="11"/>
  <c r="T260" i="13" s="1"/>
  <c r="AP259" i="11"/>
  <c r="T259" i="13" s="1"/>
  <c r="AS153" i="11"/>
  <c r="W153" i="13" s="1"/>
  <c r="AS152" i="11"/>
  <c r="W152" i="13" s="1"/>
  <c r="AV146" i="11"/>
  <c r="Z146" i="13" s="1"/>
  <c r="AV145" i="11"/>
  <c r="Z145" i="13" s="1"/>
  <c r="AV144" i="11"/>
  <c r="Z144" i="13" s="1"/>
  <c r="AR140" i="11"/>
  <c r="V140" i="13" s="1"/>
  <c r="AR139" i="11"/>
  <c r="V139" i="13" s="1"/>
  <c r="AR138" i="11"/>
  <c r="V138" i="13" s="1"/>
  <c r="AR137" i="11"/>
  <c r="V137" i="13" s="1"/>
  <c r="AR136" i="11"/>
  <c r="V136" i="13" s="1"/>
  <c r="AR135" i="11"/>
  <c r="V135" i="13" s="1"/>
  <c r="AS45" i="11"/>
  <c r="W45" i="13" s="1"/>
  <c r="AS44" i="11"/>
  <c r="W44" i="13" s="1"/>
  <c r="AS43" i="11"/>
  <c r="W43" i="13" s="1"/>
  <c r="AS42" i="11"/>
  <c r="W42" i="13" s="1"/>
  <c r="AS41" i="11"/>
  <c r="W41" i="13" s="1"/>
  <c r="AS40" i="11"/>
  <c r="W40" i="13" s="1"/>
  <c r="AS39" i="11"/>
  <c r="W39" i="13" s="1"/>
  <c r="AS38" i="11"/>
  <c r="W38" i="13" s="1"/>
  <c r="AV171" i="11"/>
  <c r="Z171" i="13" s="1"/>
  <c r="AV170" i="11"/>
  <c r="Z170" i="13" s="1"/>
  <c r="AL140" i="11"/>
  <c r="P140" i="13" s="1"/>
  <c r="AL139" i="11"/>
  <c r="P139" i="13" s="1"/>
  <c r="AL138" i="11"/>
  <c r="P138" i="13" s="1"/>
  <c r="AL137" i="11"/>
  <c r="P137" i="13" s="1"/>
  <c r="AL136" i="11"/>
  <c r="P136" i="13" s="1"/>
  <c r="AL135" i="11"/>
  <c r="P135" i="13" s="1"/>
  <c r="AV45" i="11"/>
  <c r="Z45" i="13" s="1"/>
  <c r="AV44" i="11"/>
  <c r="Z44" i="13" s="1"/>
  <c r="AV43" i="11"/>
  <c r="Z43" i="13" s="1"/>
  <c r="AV42" i="11"/>
  <c r="Z42" i="13" s="1"/>
  <c r="AV41" i="11"/>
  <c r="Z41" i="13" s="1"/>
  <c r="AV40" i="11"/>
  <c r="Z40" i="13" s="1"/>
  <c r="AV39" i="11"/>
  <c r="Z39" i="13" s="1"/>
  <c r="AV38" i="11"/>
  <c r="Z38" i="13" s="1"/>
  <c r="AM189" i="11"/>
  <c r="Q189" i="13" s="1"/>
  <c r="AM188" i="11"/>
  <c r="Q188" i="13" s="1"/>
  <c r="AM187" i="11"/>
  <c r="Q187" i="13" s="1"/>
  <c r="AV161" i="11"/>
  <c r="Z161" i="13" s="1"/>
  <c r="AV160" i="11"/>
  <c r="Z160" i="13" s="1"/>
  <c r="AY134" i="11"/>
  <c r="AC134" i="13" s="1"/>
  <c r="AY133" i="11"/>
  <c r="AC133" i="13" s="1"/>
  <c r="AY132" i="11"/>
  <c r="AC132" i="13" s="1"/>
  <c r="AY131" i="11"/>
  <c r="AC131" i="13" s="1"/>
  <c r="AY130" i="11"/>
  <c r="AC130" i="13" s="1"/>
  <c r="AY129" i="11"/>
  <c r="AC129" i="13" s="1"/>
  <c r="AY128" i="11"/>
  <c r="AC128" i="13" s="1"/>
  <c r="AT245" i="11"/>
  <c r="X245" i="13" s="1"/>
  <c r="AT244" i="11"/>
  <c r="X244" i="13" s="1"/>
  <c r="AT243" i="11"/>
  <c r="X243" i="13" s="1"/>
  <c r="AT242" i="11"/>
  <c r="X242" i="13" s="1"/>
  <c r="AT241" i="11"/>
  <c r="X241" i="13" s="1"/>
  <c r="AT240" i="11"/>
  <c r="X240" i="13" s="1"/>
  <c r="AP54" i="11"/>
  <c r="T54" i="13" s="1"/>
  <c r="AP53" i="11"/>
  <c r="T53" i="13" s="1"/>
  <c r="AP52" i="11"/>
  <c r="T52" i="13" s="1"/>
  <c r="AP51" i="11"/>
  <c r="T51" i="13" s="1"/>
  <c r="AP50" i="11"/>
  <c r="T50" i="13" s="1"/>
  <c r="AP49" i="11"/>
  <c r="T49" i="13" s="1"/>
  <c r="AP48" i="11"/>
  <c r="T48" i="13" s="1"/>
  <c r="AP47" i="11"/>
  <c r="T47" i="13" s="1"/>
  <c r="AP46" i="11"/>
  <c r="T46" i="13" s="1"/>
  <c r="AN114" i="11"/>
  <c r="R114" i="13" s="1"/>
  <c r="AN113" i="11"/>
  <c r="R113" i="13" s="1"/>
  <c r="AN112" i="11"/>
  <c r="R112" i="13" s="1"/>
  <c r="AN111" i="11"/>
  <c r="R111" i="13" s="1"/>
  <c r="AN110" i="11"/>
  <c r="R110" i="13" s="1"/>
  <c r="AN109" i="11"/>
  <c r="R109" i="13" s="1"/>
  <c r="AK94" i="11"/>
  <c r="O94" i="13" s="1"/>
  <c r="AK93" i="11"/>
  <c r="O93" i="13" s="1"/>
  <c r="AK92" i="11"/>
  <c r="O92" i="13" s="1"/>
  <c r="AK91" i="11"/>
  <c r="O91" i="13" s="1"/>
  <c r="AK90" i="11"/>
  <c r="O90" i="13" s="1"/>
  <c r="AK89" i="11"/>
  <c r="O89" i="13" s="1"/>
  <c r="AW245" i="11"/>
  <c r="AA245" i="13" s="1"/>
  <c r="AW244" i="11"/>
  <c r="AA244" i="13" s="1"/>
  <c r="AW243" i="11"/>
  <c r="AA243" i="13" s="1"/>
  <c r="AW242" i="11"/>
  <c r="AA242" i="13" s="1"/>
  <c r="AW241" i="11"/>
  <c r="AA241" i="13" s="1"/>
  <c r="AW240" i="11"/>
  <c r="AA240" i="13" s="1"/>
  <c r="AK161" i="11"/>
  <c r="O161" i="13" s="1"/>
  <c r="AK160" i="11"/>
  <c r="O160" i="13" s="1"/>
  <c r="AN134" i="11"/>
  <c r="R134" i="13" s="1"/>
  <c r="AN133" i="11"/>
  <c r="R133" i="13" s="1"/>
  <c r="AN132" i="11"/>
  <c r="R132" i="13" s="1"/>
  <c r="AN131" i="11"/>
  <c r="R131" i="13" s="1"/>
  <c r="AN130" i="11"/>
  <c r="R130" i="13" s="1"/>
  <c r="AN129" i="11"/>
  <c r="R129" i="13" s="1"/>
  <c r="AN128" i="11"/>
  <c r="R128" i="13" s="1"/>
  <c r="AY245" i="11"/>
  <c r="AC245" i="13" s="1"/>
  <c r="AY244" i="11"/>
  <c r="AC244" i="13" s="1"/>
  <c r="AY243" i="11"/>
  <c r="AC243" i="13" s="1"/>
  <c r="AY242" i="11"/>
  <c r="AC242" i="13" s="1"/>
  <c r="AY241" i="11"/>
  <c r="AC241" i="13" s="1"/>
  <c r="AY240" i="11"/>
  <c r="AC240" i="13" s="1"/>
  <c r="AO271" i="11"/>
  <c r="S271" i="13" s="1"/>
  <c r="AO270" i="11"/>
  <c r="S270" i="13" s="1"/>
  <c r="AO269" i="11"/>
  <c r="S269" i="13" s="1"/>
  <c r="AO268" i="11"/>
  <c r="S268" i="13" s="1"/>
  <c r="AO267" i="11"/>
  <c r="S267" i="13" s="1"/>
  <c r="AO266" i="11"/>
  <c r="S266" i="13" s="1"/>
  <c r="AM19" i="11"/>
  <c r="Q19" i="13" s="1"/>
  <c r="AM18" i="11"/>
  <c r="Q18" i="13" s="1"/>
  <c r="AM17" i="11"/>
  <c r="Q17" i="13" s="1"/>
  <c r="AM16" i="11"/>
  <c r="Q16" i="13" s="1"/>
  <c r="AM15" i="11"/>
  <c r="Q15" i="13" s="1"/>
  <c r="AM14" i="11"/>
  <c r="Q14" i="13" s="1"/>
  <c r="AM13" i="11"/>
  <c r="Q13" i="13" s="1"/>
  <c r="AM12" i="11"/>
  <c r="Q12" i="13" s="1"/>
  <c r="AM240" i="11"/>
  <c r="Q240" i="13" s="1"/>
  <c r="AM245" i="11"/>
  <c r="Q245" i="13" s="1"/>
  <c r="AM244" i="11"/>
  <c r="Q244" i="13" s="1"/>
  <c r="AM243" i="11"/>
  <c r="Q243" i="13" s="1"/>
  <c r="AM242" i="11"/>
  <c r="Q242" i="13" s="1"/>
  <c r="AM241" i="11"/>
  <c r="Q241" i="13" s="1"/>
  <c r="AS108" i="11"/>
  <c r="W108" i="13" s="1"/>
  <c r="AS107" i="11"/>
  <c r="W107" i="13" s="1"/>
  <c r="AS106" i="11"/>
  <c r="W106" i="13" s="1"/>
  <c r="AS105" i="11"/>
  <c r="W105" i="13" s="1"/>
  <c r="AS104" i="11"/>
  <c r="W104" i="13" s="1"/>
  <c r="AS103" i="11"/>
  <c r="W103" i="13" s="1"/>
  <c r="AS102" i="11"/>
  <c r="W102" i="13" s="1"/>
  <c r="AK178" i="11"/>
  <c r="O178" i="13" s="1"/>
  <c r="AK177" i="11"/>
  <c r="O177" i="13" s="1"/>
  <c r="AK176" i="11"/>
  <c r="O176" i="13" s="1"/>
  <c r="AK175" i="11"/>
  <c r="O175" i="13" s="1"/>
  <c r="AV11" i="11"/>
  <c r="Z11" i="13" s="1"/>
  <c r="AV10" i="11"/>
  <c r="Z10" i="13" s="1"/>
  <c r="AV9" i="11"/>
  <c r="Z9" i="13" s="1"/>
  <c r="AV8" i="11"/>
  <c r="AV7" i="11"/>
  <c r="Z7" i="13" s="1"/>
  <c r="AV6" i="11"/>
  <c r="Z6" i="13" s="1"/>
  <c r="AV5" i="11"/>
  <c r="Z5" i="13" s="1"/>
  <c r="AV4" i="11"/>
  <c r="Z4" i="13" s="1"/>
  <c r="AV3" i="11"/>
  <c r="Z3" i="13" s="1"/>
  <c r="AL182" i="11"/>
  <c r="P182" i="13" s="1"/>
  <c r="AL181" i="11"/>
  <c r="P181" i="13" s="1"/>
  <c r="AO108" i="11"/>
  <c r="S108" i="13" s="1"/>
  <c r="AO107" i="11"/>
  <c r="S107" i="13" s="1"/>
  <c r="AO106" i="11"/>
  <c r="S106" i="13" s="1"/>
  <c r="AO105" i="11"/>
  <c r="S105" i="13" s="1"/>
  <c r="AO104" i="11"/>
  <c r="S104" i="13" s="1"/>
  <c r="AO103" i="11"/>
  <c r="S103" i="13" s="1"/>
  <c r="AO102" i="11"/>
  <c r="S102" i="13" s="1"/>
  <c r="AX142" i="11"/>
  <c r="AB142" i="13" s="1"/>
  <c r="AX141" i="11"/>
  <c r="AB141" i="13" s="1"/>
  <c r="AO198" i="11"/>
  <c r="S198" i="13" s="1"/>
  <c r="AO197" i="11"/>
  <c r="S197" i="13" s="1"/>
  <c r="AQ37" i="11"/>
  <c r="U37" i="13" s="1"/>
  <c r="AQ36" i="11"/>
  <c r="U36" i="13" s="1"/>
  <c r="AQ35" i="11"/>
  <c r="U35" i="13" s="1"/>
  <c r="AQ34" i="11"/>
  <c r="U34" i="13" s="1"/>
  <c r="AQ33" i="11"/>
  <c r="U33" i="13" s="1"/>
  <c r="AQ32" i="11"/>
  <c r="U32" i="13" s="1"/>
  <c r="AQ31" i="11"/>
  <c r="U31" i="13" s="1"/>
  <c r="AQ30" i="11"/>
  <c r="U30" i="13" s="1"/>
  <c r="AQ29" i="11"/>
  <c r="U29" i="13" s="1"/>
  <c r="AL198" i="11"/>
  <c r="P198" i="13" s="1"/>
  <c r="AL197" i="11"/>
  <c r="P197" i="13" s="1"/>
  <c r="AN127" i="11"/>
  <c r="R127" i="13" s="1"/>
  <c r="AN126" i="11"/>
  <c r="R126" i="13" s="1"/>
  <c r="AN125" i="11"/>
  <c r="R125" i="13" s="1"/>
  <c r="AN124" i="11"/>
  <c r="R124" i="13" s="1"/>
  <c r="AN123" i="11"/>
  <c r="R123" i="13" s="1"/>
  <c r="AN122" i="11"/>
  <c r="R122" i="13" s="1"/>
  <c r="AN121" i="11"/>
  <c r="R121" i="13" s="1"/>
  <c r="AX37" i="11"/>
  <c r="AB37" i="13" s="1"/>
  <c r="AX36" i="11"/>
  <c r="AB36" i="13" s="1"/>
  <c r="AX35" i="11"/>
  <c r="AB35" i="13" s="1"/>
  <c r="AX34" i="11"/>
  <c r="AB34" i="13" s="1"/>
  <c r="AX33" i="11"/>
  <c r="AB33" i="13" s="1"/>
  <c r="AX32" i="11"/>
  <c r="AB32" i="13" s="1"/>
  <c r="AX31" i="11"/>
  <c r="AB31" i="13" s="1"/>
  <c r="AX30" i="11"/>
  <c r="AB30" i="13" s="1"/>
  <c r="AX29" i="11"/>
  <c r="AB29" i="13" s="1"/>
  <c r="AK168" i="11"/>
  <c r="O168" i="13" s="1"/>
  <c r="AK169" i="11"/>
  <c r="O169" i="13" s="1"/>
  <c r="AK167" i="11"/>
  <c r="O167" i="13" s="1"/>
  <c r="AK166" i="11"/>
  <c r="O166" i="13" s="1"/>
  <c r="AK165" i="11"/>
  <c r="O165" i="13" s="1"/>
  <c r="AU159" i="11"/>
  <c r="Y159" i="13" s="1"/>
  <c r="AU158" i="11"/>
  <c r="Y158" i="13" s="1"/>
  <c r="AU157" i="11"/>
  <c r="Y157" i="13" s="1"/>
  <c r="AO142" i="11"/>
  <c r="S142" i="13" s="1"/>
  <c r="AO141" i="11"/>
  <c r="S141" i="13" s="1"/>
  <c r="K668" i="10"/>
  <c r="L667" i="10"/>
  <c r="K338" i="10"/>
  <c r="L337" i="10"/>
  <c r="K514" i="10"/>
  <c r="L513" i="10"/>
  <c r="K844" i="10"/>
  <c r="L843" i="10"/>
  <c r="K449" i="10"/>
  <c r="L448" i="10"/>
  <c r="L1195" i="10"/>
  <c r="K1196" i="10"/>
  <c r="L205" i="10"/>
  <c r="K206" i="10"/>
  <c r="L1789" i="10"/>
  <c r="K1790" i="10"/>
  <c r="K978" i="10"/>
  <c r="L977" i="10"/>
  <c r="K1262" i="10"/>
  <c r="L1261" i="10"/>
  <c r="L1108" i="10"/>
  <c r="K1109" i="10"/>
  <c r="L644" i="10"/>
  <c r="K645" i="10"/>
  <c r="K228" i="10"/>
  <c r="L227" i="10"/>
  <c r="K469" i="10"/>
  <c r="L468" i="10"/>
  <c r="K712" i="10"/>
  <c r="L711" i="10"/>
  <c r="K1613" i="10"/>
  <c r="L1612" i="10"/>
  <c r="K1592" i="10"/>
  <c r="L1591" i="10"/>
  <c r="K118" i="10"/>
  <c r="L117" i="10"/>
  <c r="L1042" i="10"/>
  <c r="K1043" i="10"/>
  <c r="K799" i="10"/>
  <c r="L798" i="10"/>
  <c r="K250" i="10"/>
  <c r="L249" i="10"/>
  <c r="L491" i="10"/>
  <c r="K492" i="10"/>
  <c r="K1085" i="10"/>
  <c r="L1084" i="10"/>
  <c r="L403" i="10"/>
  <c r="K404" i="10"/>
  <c r="K360" i="10"/>
  <c r="L359" i="10"/>
  <c r="K1724" i="10"/>
  <c r="L1723" i="10"/>
  <c r="L755" i="10"/>
  <c r="K756" i="10"/>
  <c r="K823" i="10"/>
  <c r="L822" i="10"/>
  <c r="K183" i="10"/>
  <c r="L182" i="10"/>
  <c r="K51" i="10"/>
  <c r="L50" i="10"/>
  <c r="L381" i="10"/>
  <c r="K382" i="10"/>
  <c r="K736" i="10"/>
  <c r="L735" i="10"/>
  <c r="L888" i="10"/>
  <c r="K889" i="10"/>
  <c r="L1019" i="10"/>
  <c r="K1020" i="10"/>
  <c r="L1219" i="10"/>
  <c r="K1220" i="10"/>
  <c r="K1307" i="10"/>
  <c r="L1306" i="10"/>
  <c r="K29" i="10"/>
  <c r="L28" i="10"/>
  <c r="K1240" i="10"/>
  <c r="L1239" i="10"/>
  <c r="K691" i="10"/>
  <c r="L690" i="10"/>
  <c r="K1768" i="10"/>
  <c r="L1767" i="10"/>
  <c r="K1745" i="10"/>
  <c r="L1744" i="10"/>
  <c r="K76" i="10"/>
  <c r="L75" i="10"/>
  <c r="K1657" i="10"/>
  <c r="L1656" i="10"/>
  <c r="K1680" i="10"/>
  <c r="L1679" i="10"/>
  <c r="L1172" i="10"/>
  <c r="K1173" i="10"/>
  <c r="L556" i="10"/>
  <c r="K557" i="10"/>
  <c r="K623" i="10"/>
  <c r="L622" i="10"/>
  <c r="L161" i="10"/>
  <c r="K162" i="10"/>
  <c r="L1833" i="10"/>
  <c r="K1834" i="10"/>
  <c r="K1151" i="10"/>
  <c r="L1150" i="10"/>
  <c r="K294" i="10"/>
  <c r="L293" i="10"/>
  <c r="K139" i="10"/>
  <c r="L138" i="10"/>
  <c r="K317" i="10"/>
  <c r="L316" i="10"/>
  <c r="K425" i="10"/>
  <c r="L424" i="10"/>
  <c r="K999" i="10"/>
  <c r="L998" i="10"/>
  <c r="L1128" i="10"/>
  <c r="K1129" i="10"/>
  <c r="L864" i="10"/>
  <c r="K865" i="10"/>
  <c r="K1285" i="10"/>
  <c r="L1284" i="10"/>
  <c r="L908" i="10"/>
  <c r="K909" i="10"/>
  <c r="L602" i="10"/>
  <c r="K603" i="10"/>
  <c r="K1812" i="10"/>
  <c r="L1811" i="10"/>
  <c r="K1063" i="10"/>
  <c r="L1062" i="10"/>
  <c r="L580" i="10"/>
  <c r="K581" i="10"/>
  <c r="K1636" i="10"/>
  <c r="L1635" i="10"/>
  <c r="K1701" i="10"/>
  <c r="L1700" i="10"/>
  <c r="L270" i="10"/>
  <c r="K271" i="10"/>
  <c r="L931" i="10"/>
  <c r="K932" i="10"/>
  <c r="L95" i="10"/>
  <c r="K96" i="10"/>
  <c r="K535" i="10"/>
  <c r="L534" i="10"/>
  <c r="AD71" i="8" l="1"/>
  <c r="BK128" i="8"/>
  <c r="BL138" i="8"/>
  <c r="BK111" i="8"/>
  <c r="BK121" i="8"/>
  <c r="BL136" i="8"/>
  <c r="BK114" i="8"/>
  <c r="BL131" i="8"/>
  <c r="BL133" i="8"/>
  <c r="BL134" i="8"/>
  <c r="BL135" i="8"/>
  <c r="U8" i="13"/>
  <c r="K158" i="1"/>
  <c r="K160" i="1" s="1"/>
  <c r="T8" i="13"/>
  <c r="I44" i="8" s="1"/>
  <c r="J158" i="1"/>
  <c r="J160" i="1" s="1"/>
  <c r="Y8" i="13"/>
  <c r="O158" i="1"/>
  <c r="O160" i="1" s="1"/>
  <c r="O8" i="13"/>
  <c r="D44" i="8" s="1"/>
  <c r="E158" i="1"/>
  <c r="E160" i="1" s="1"/>
  <c r="AD8" i="13"/>
  <c r="S44" i="8" s="1"/>
  <c r="T158" i="1"/>
  <c r="T160" i="1" s="1"/>
  <c r="P8" i="13"/>
  <c r="E44" i="8" s="1"/>
  <c r="F158" i="1"/>
  <c r="F160" i="1" s="1"/>
  <c r="X8" i="13"/>
  <c r="M44" i="8" s="1"/>
  <c r="N158" i="1"/>
  <c r="N160" i="1" s="1"/>
  <c r="S8" i="13"/>
  <c r="I158" i="1"/>
  <c r="I160" i="1" s="1"/>
  <c r="Z8" i="13"/>
  <c r="P158" i="1"/>
  <c r="P160" i="1" s="1"/>
  <c r="AA8" i="13"/>
  <c r="P44" i="8" s="1"/>
  <c r="Q158" i="1"/>
  <c r="Q160" i="1" s="1"/>
  <c r="AC8" i="13"/>
  <c r="R44" i="8" s="1"/>
  <c r="S158" i="1"/>
  <c r="S160" i="1" s="1"/>
  <c r="AA158" i="1"/>
  <c r="AA160" i="1" s="1"/>
  <c r="Z158" i="1"/>
  <c r="Z160" i="1" s="1"/>
  <c r="R8" i="13"/>
  <c r="G44" i="8" s="1"/>
  <c r="H158" i="1"/>
  <c r="H160" i="1" s="1"/>
  <c r="AF158" i="1"/>
  <c r="AF160" i="1" s="1"/>
  <c r="AC158" i="1"/>
  <c r="AC160" i="1" s="1"/>
  <c r="V8" i="13"/>
  <c r="K44" i="8" s="1"/>
  <c r="L158" i="1"/>
  <c r="L160" i="1" s="1"/>
  <c r="AB158" i="1"/>
  <c r="AB160" i="1" s="1"/>
  <c r="Q8" i="13"/>
  <c r="F44" i="8" s="1"/>
  <c r="G158" i="1"/>
  <c r="G160" i="1" s="1"/>
  <c r="W8" i="13"/>
  <c r="L44" i="8" s="1"/>
  <c r="M158" i="1"/>
  <c r="M160" i="1" s="1"/>
  <c r="V158" i="1"/>
  <c r="V160" i="1" s="1"/>
  <c r="AB8" i="13"/>
  <c r="Q44" i="8" s="1"/>
  <c r="R158" i="1"/>
  <c r="R160" i="1" s="1"/>
  <c r="Y158" i="1"/>
  <c r="Y160" i="1" s="1"/>
  <c r="W158" i="1"/>
  <c r="W160" i="1" s="1"/>
  <c r="X158" i="1"/>
  <c r="X160" i="1" s="1"/>
  <c r="AE8" i="13"/>
  <c r="U158" i="1"/>
  <c r="U160" i="1" s="1"/>
  <c r="AD158" i="1"/>
  <c r="AD160" i="1" s="1"/>
  <c r="AG158" i="1"/>
  <c r="AG160" i="1" s="1"/>
  <c r="AE158" i="1"/>
  <c r="AE160" i="1" s="1"/>
  <c r="BK119" i="8"/>
  <c r="BK126" i="8"/>
  <c r="BK122" i="8"/>
  <c r="BK127" i="8"/>
  <c r="BM117" i="8"/>
  <c r="BK117" i="8"/>
  <c r="BI134" i="8"/>
  <c r="BI133" i="8"/>
  <c r="BK116" i="8"/>
  <c r="BK112" i="8"/>
  <c r="BH131" i="8"/>
  <c r="BI136" i="8"/>
  <c r="BK115" i="8"/>
  <c r="BI132" i="8"/>
  <c r="BM126" i="8"/>
  <c r="BK124" i="8"/>
  <c r="BI137" i="8"/>
  <c r="BK113" i="8"/>
  <c r="BK120" i="8"/>
  <c r="BK123" i="8"/>
  <c r="BH136" i="8"/>
  <c r="BI135" i="8"/>
  <c r="BI131" i="8"/>
  <c r="BN137" i="8"/>
  <c r="V75" i="8"/>
  <c r="W62" i="8"/>
  <c r="AF80" i="8"/>
  <c r="BM115" i="8"/>
  <c r="AD69" i="8"/>
  <c r="BM124" i="8"/>
  <c r="BM119" i="8"/>
  <c r="AD26" i="8"/>
  <c r="AD108" i="8"/>
  <c r="AE62" i="8"/>
  <c r="AG38" i="8"/>
  <c r="AF70" i="8"/>
  <c r="Y65" i="8"/>
  <c r="BM113" i="8"/>
  <c r="X42" i="8"/>
  <c r="AG65" i="8"/>
  <c r="AA97" i="8"/>
  <c r="AF82" i="8"/>
  <c r="AG72" i="8"/>
  <c r="AO117" i="8"/>
  <c r="AO111" i="8"/>
  <c r="AO120" i="8"/>
  <c r="AO130" i="8"/>
  <c r="AO112" i="8"/>
  <c r="AO121" i="8"/>
  <c r="AO123" i="8"/>
  <c r="AO114" i="8"/>
  <c r="AO126" i="8"/>
  <c r="AO113" i="8"/>
  <c r="AO124" i="8"/>
  <c r="AO128" i="8"/>
  <c r="AO127" i="8"/>
  <c r="AO118" i="8"/>
  <c r="AO122" i="8"/>
  <c r="AO119" i="8"/>
  <c r="AO115" i="8"/>
  <c r="AO116" i="8"/>
  <c r="AO129" i="8"/>
  <c r="AO125" i="8"/>
  <c r="AS112" i="8"/>
  <c r="AS120" i="8"/>
  <c r="AS130" i="8"/>
  <c r="AS119" i="8"/>
  <c r="AS121" i="8"/>
  <c r="AS111" i="8"/>
  <c r="AS118" i="8"/>
  <c r="AS115" i="8"/>
  <c r="AS129" i="8"/>
  <c r="AS122" i="8"/>
  <c r="AS128" i="8"/>
  <c r="AS116" i="8"/>
  <c r="AS124" i="8"/>
  <c r="AS117" i="8"/>
  <c r="AS123" i="8"/>
  <c r="AS127" i="8"/>
  <c r="AS125" i="8"/>
  <c r="AS126" i="8"/>
  <c r="AS114" i="8"/>
  <c r="AS113" i="8"/>
  <c r="BH117" i="8"/>
  <c r="BH112" i="8"/>
  <c r="BH121" i="8"/>
  <c r="BH113" i="8"/>
  <c r="BH111" i="8"/>
  <c r="BH123" i="8"/>
  <c r="BH129" i="8"/>
  <c r="BH119" i="8"/>
  <c r="BH126" i="8"/>
  <c r="BH122" i="8"/>
  <c r="BH114" i="8"/>
  <c r="BH116" i="8"/>
  <c r="BH120" i="8"/>
  <c r="BH118" i="8"/>
  <c r="BH124" i="8"/>
  <c r="BH127" i="8"/>
  <c r="BH115" i="8"/>
  <c r="BH130" i="8"/>
  <c r="BH125" i="8"/>
  <c r="BH128" i="8"/>
  <c r="AP116" i="8"/>
  <c r="AP121" i="8"/>
  <c r="AP120" i="8"/>
  <c r="AP130" i="8"/>
  <c r="AP112" i="8"/>
  <c r="AP113" i="8"/>
  <c r="AP111" i="8"/>
  <c r="AP125" i="8"/>
  <c r="AP117" i="8"/>
  <c r="AP119" i="8"/>
  <c r="AP124" i="8"/>
  <c r="AP129" i="8"/>
  <c r="AP115" i="8"/>
  <c r="AP122" i="8"/>
  <c r="AP127" i="8"/>
  <c r="AP128" i="8"/>
  <c r="AP123" i="8"/>
  <c r="AP126" i="8"/>
  <c r="AP114" i="8"/>
  <c r="AP118" i="8"/>
  <c r="AQ117" i="8"/>
  <c r="AQ120" i="8"/>
  <c r="AQ130" i="8"/>
  <c r="AQ112" i="8"/>
  <c r="AQ119" i="8"/>
  <c r="AQ129" i="8"/>
  <c r="AQ121" i="8"/>
  <c r="AQ111" i="8"/>
  <c r="AQ126" i="8"/>
  <c r="AQ113" i="8"/>
  <c r="AQ116" i="8"/>
  <c r="AQ127" i="8"/>
  <c r="AQ124" i="8"/>
  <c r="AQ115" i="8"/>
  <c r="AQ118" i="8"/>
  <c r="AQ125" i="8"/>
  <c r="AQ128" i="8"/>
  <c r="AQ123" i="8"/>
  <c r="AQ114" i="8"/>
  <c r="AQ122" i="8"/>
  <c r="BG119" i="8"/>
  <c r="BG112" i="8"/>
  <c r="BG113" i="8"/>
  <c r="BG111" i="8"/>
  <c r="BG121" i="8"/>
  <c r="BG123" i="8"/>
  <c r="BG122" i="8"/>
  <c r="BG118" i="8"/>
  <c r="BG126" i="8"/>
  <c r="BG124" i="8"/>
  <c r="BG120" i="8"/>
  <c r="BG127" i="8"/>
  <c r="BG117" i="8"/>
  <c r="BG129" i="8"/>
  <c r="BG115" i="8"/>
  <c r="BG114" i="8"/>
  <c r="BG130" i="8"/>
  <c r="BG125" i="8"/>
  <c r="BG128" i="8"/>
  <c r="BG116" i="8"/>
  <c r="AN117" i="8"/>
  <c r="AN111" i="8"/>
  <c r="AN112" i="8"/>
  <c r="AN121" i="8"/>
  <c r="AN123" i="8"/>
  <c r="AN119" i="8"/>
  <c r="AN129" i="8"/>
  <c r="AN113" i="8"/>
  <c r="AN120" i="8"/>
  <c r="AN126" i="8"/>
  <c r="AN130" i="8"/>
  <c r="AN116" i="8"/>
  <c r="AN127" i="8"/>
  <c r="AN118" i="8"/>
  <c r="AN122" i="8"/>
  <c r="AN124" i="8"/>
  <c r="AN115" i="8"/>
  <c r="AN125" i="8"/>
  <c r="AN128" i="8"/>
  <c r="AN114" i="8"/>
  <c r="BE120" i="8"/>
  <c r="BE119" i="8"/>
  <c r="BE114" i="8"/>
  <c r="BE123" i="8"/>
  <c r="BE112" i="8"/>
  <c r="BE125" i="8"/>
  <c r="BE113" i="8"/>
  <c r="BE117" i="8"/>
  <c r="BE128" i="8"/>
  <c r="BE124" i="8"/>
  <c r="BE122" i="8"/>
  <c r="BE129" i="8"/>
  <c r="BE116" i="8"/>
  <c r="BE126" i="8"/>
  <c r="BE115" i="8"/>
  <c r="BE111" i="8"/>
  <c r="BE121" i="8"/>
  <c r="BE118" i="8"/>
  <c r="BE127" i="8"/>
  <c r="BE130" i="8"/>
  <c r="BI126" i="8"/>
  <c r="BI130" i="8"/>
  <c r="BI129" i="8"/>
  <c r="AU121" i="8"/>
  <c r="AU111" i="8"/>
  <c r="AU130" i="8"/>
  <c r="AU119" i="8"/>
  <c r="AU117" i="8"/>
  <c r="AU118" i="8"/>
  <c r="AU128" i="8"/>
  <c r="AU120" i="8"/>
  <c r="AU129" i="8"/>
  <c r="AU122" i="8"/>
  <c r="AU127" i="8"/>
  <c r="AU124" i="8"/>
  <c r="AU115" i="8"/>
  <c r="AU125" i="8"/>
  <c r="AU116" i="8"/>
  <c r="AU114" i="8"/>
  <c r="AU123" i="8"/>
  <c r="AU113" i="8"/>
  <c r="AU112" i="8"/>
  <c r="AU126" i="8"/>
  <c r="BK130" i="8"/>
  <c r="BK129" i="8"/>
  <c r="AZ121" i="8"/>
  <c r="AZ111" i="8"/>
  <c r="AZ120" i="8"/>
  <c r="AZ118" i="8"/>
  <c r="AZ117" i="8"/>
  <c r="AZ116" i="8"/>
  <c r="AZ124" i="8"/>
  <c r="AZ115" i="8"/>
  <c r="AZ125" i="8"/>
  <c r="AZ126" i="8"/>
  <c r="AZ129" i="8"/>
  <c r="AZ112" i="8"/>
  <c r="AZ128" i="8"/>
  <c r="AZ127" i="8"/>
  <c r="AZ114" i="8"/>
  <c r="AZ123" i="8"/>
  <c r="AZ130" i="8"/>
  <c r="AZ113" i="8"/>
  <c r="AZ119" i="8"/>
  <c r="AZ122" i="8"/>
  <c r="AX112" i="8"/>
  <c r="AX121" i="8"/>
  <c r="AX120" i="8"/>
  <c r="AX119" i="8"/>
  <c r="AX117" i="8"/>
  <c r="AX126" i="8"/>
  <c r="AX118" i="8"/>
  <c r="AX116" i="8"/>
  <c r="AX128" i="8"/>
  <c r="AX122" i="8"/>
  <c r="AX127" i="8"/>
  <c r="AX124" i="8"/>
  <c r="AX123" i="8"/>
  <c r="AX115" i="8"/>
  <c r="AX111" i="8"/>
  <c r="AX125" i="8"/>
  <c r="AX130" i="8"/>
  <c r="AX113" i="8"/>
  <c r="AX129" i="8"/>
  <c r="AX114" i="8"/>
  <c r="BD119" i="8"/>
  <c r="BD114" i="8"/>
  <c r="BD116" i="8"/>
  <c r="BD123" i="8"/>
  <c r="BD125" i="8"/>
  <c r="BD113" i="8"/>
  <c r="BD127" i="8"/>
  <c r="BD111" i="8"/>
  <c r="BD128" i="8"/>
  <c r="BD124" i="8"/>
  <c r="BD121" i="8"/>
  <c r="BD112" i="8"/>
  <c r="BD115" i="8"/>
  <c r="BD126" i="8"/>
  <c r="BD118" i="8"/>
  <c r="BD122" i="8"/>
  <c r="BD117" i="8"/>
  <c r="BD120" i="8"/>
  <c r="BD130" i="8"/>
  <c r="BD129" i="8"/>
  <c r="BL126" i="8"/>
  <c r="BL130" i="8"/>
  <c r="BL129" i="8"/>
  <c r="BM118" i="8"/>
  <c r="BM130" i="8"/>
  <c r="BM129" i="8"/>
  <c r="AV112" i="8"/>
  <c r="AV121" i="8"/>
  <c r="AV130" i="8"/>
  <c r="AV120" i="8"/>
  <c r="AV117" i="8"/>
  <c r="AV119" i="8"/>
  <c r="AV129" i="8"/>
  <c r="AV118" i="8"/>
  <c r="AV128" i="8"/>
  <c r="AV122" i="8"/>
  <c r="AV124" i="8"/>
  <c r="AV127" i="8"/>
  <c r="AV125" i="8"/>
  <c r="AV116" i="8"/>
  <c r="AV123" i="8"/>
  <c r="AV115" i="8"/>
  <c r="AV111" i="8"/>
  <c r="AV113" i="8"/>
  <c r="AV126" i="8"/>
  <c r="AV114" i="8"/>
  <c r="BB120" i="8"/>
  <c r="BB130" i="8"/>
  <c r="BB116" i="8"/>
  <c r="BB114" i="8"/>
  <c r="BB125" i="8"/>
  <c r="BB117" i="8"/>
  <c r="BB127" i="8"/>
  <c r="BB126" i="8"/>
  <c r="BB128" i="8"/>
  <c r="BB115" i="8"/>
  <c r="BB111" i="8"/>
  <c r="BB123" i="8"/>
  <c r="BB124" i="8"/>
  <c r="BB129" i="8"/>
  <c r="BB119" i="8"/>
  <c r="BB113" i="8"/>
  <c r="BB118" i="8"/>
  <c r="BB121" i="8"/>
  <c r="BB122" i="8"/>
  <c r="BB112" i="8"/>
  <c r="AT112" i="8"/>
  <c r="AT121" i="8"/>
  <c r="AT130" i="8"/>
  <c r="AT119" i="8"/>
  <c r="AT129" i="8"/>
  <c r="AT111" i="8"/>
  <c r="AT118" i="8"/>
  <c r="AT128" i="8"/>
  <c r="AT120" i="8"/>
  <c r="AT122" i="8"/>
  <c r="AT124" i="8"/>
  <c r="AT127" i="8"/>
  <c r="AT117" i="8"/>
  <c r="AT115" i="8"/>
  <c r="AT125" i="8"/>
  <c r="AT114" i="8"/>
  <c r="AT123" i="8"/>
  <c r="AT116" i="8"/>
  <c r="AT113" i="8"/>
  <c r="AT126" i="8"/>
  <c r="BP114" i="8"/>
  <c r="BP130" i="8"/>
  <c r="BP129" i="8"/>
  <c r="BJ112" i="8"/>
  <c r="BJ130" i="8"/>
  <c r="BJ129" i="8"/>
  <c r="BO127" i="8"/>
  <c r="BO130" i="8"/>
  <c r="BO129" i="8"/>
  <c r="BC121" i="8"/>
  <c r="BC120" i="8"/>
  <c r="BC117" i="8"/>
  <c r="BC116" i="8"/>
  <c r="BC114" i="8"/>
  <c r="BC123" i="8"/>
  <c r="BC125" i="8"/>
  <c r="BC113" i="8"/>
  <c r="BC127" i="8"/>
  <c r="BC118" i="8"/>
  <c r="BC128" i="8"/>
  <c r="BC130" i="8"/>
  <c r="BC111" i="8"/>
  <c r="BC115" i="8"/>
  <c r="BC126" i="8"/>
  <c r="BC129" i="8"/>
  <c r="BC112" i="8"/>
  <c r="BC124" i="8"/>
  <c r="BC122" i="8"/>
  <c r="BC119" i="8"/>
  <c r="AW112" i="8"/>
  <c r="AW120" i="8"/>
  <c r="AW129" i="8"/>
  <c r="AW118" i="8"/>
  <c r="AW117" i="8"/>
  <c r="AW119" i="8"/>
  <c r="AW116" i="8"/>
  <c r="AW126" i="8"/>
  <c r="AW128" i="8"/>
  <c r="AW124" i="8"/>
  <c r="AW121" i="8"/>
  <c r="AW115" i="8"/>
  <c r="AW125" i="8"/>
  <c r="AW130" i="8"/>
  <c r="AW123" i="8"/>
  <c r="AW127" i="8"/>
  <c r="AW113" i="8"/>
  <c r="AW111" i="8"/>
  <c r="AW122" i="8"/>
  <c r="AW114" i="8"/>
  <c r="BN130" i="8"/>
  <c r="BN129" i="8"/>
  <c r="AM119" i="8"/>
  <c r="AM111" i="8"/>
  <c r="AM114" i="8"/>
  <c r="AM112" i="8"/>
  <c r="AM121" i="8"/>
  <c r="AM123" i="8"/>
  <c r="AM125" i="8"/>
  <c r="AM128" i="8"/>
  <c r="AM113" i="8"/>
  <c r="AM129" i="8"/>
  <c r="AM118" i="8"/>
  <c r="AM124" i="8"/>
  <c r="AM126" i="8"/>
  <c r="AM117" i="8"/>
  <c r="AM122" i="8"/>
  <c r="AM120" i="8"/>
  <c r="AM116" i="8"/>
  <c r="AM127" i="8"/>
  <c r="AM130" i="8"/>
  <c r="AM115" i="8"/>
  <c r="BF118" i="8"/>
  <c r="BF114" i="8"/>
  <c r="BF112" i="8"/>
  <c r="BF123" i="8"/>
  <c r="BF113" i="8"/>
  <c r="BF124" i="8"/>
  <c r="BF111" i="8"/>
  <c r="BF125" i="8"/>
  <c r="BF120" i="8"/>
  <c r="BF129" i="8"/>
  <c r="BF130" i="8"/>
  <c r="BF122" i="8"/>
  <c r="BF126" i="8"/>
  <c r="BF116" i="8"/>
  <c r="BF119" i="8"/>
  <c r="BF115" i="8"/>
  <c r="BF117" i="8"/>
  <c r="BF121" i="8"/>
  <c r="BF128" i="8"/>
  <c r="BF127" i="8"/>
  <c r="BA112" i="8"/>
  <c r="BA121" i="8"/>
  <c r="BA120" i="8"/>
  <c r="BA117" i="8"/>
  <c r="BA116" i="8"/>
  <c r="BA114" i="8"/>
  <c r="BA127" i="8"/>
  <c r="BA111" i="8"/>
  <c r="BA126" i="8"/>
  <c r="BA115" i="8"/>
  <c r="BA119" i="8"/>
  <c r="BA125" i="8"/>
  <c r="BA124" i="8"/>
  <c r="BA128" i="8"/>
  <c r="BA123" i="8"/>
  <c r="BA118" i="8"/>
  <c r="BA129" i="8"/>
  <c r="BA113" i="8"/>
  <c r="BA122" i="8"/>
  <c r="BA130" i="8"/>
  <c r="AR120" i="8"/>
  <c r="AR130" i="8"/>
  <c r="AR112" i="8"/>
  <c r="AR119" i="8"/>
  <c r="AR129" i="8"/>
  <c r="AR121" i="8"/>
  <c r="AR111" i="8"/>
  <c r="AR113" i="8"/>
  <c r="AR118" i="8"/>
  <c r="AR122" i="8"/>
  <c r="AR116" i="8"/>
  <c r="AR115" i="8"/>
  <c r="AR124" i="8"/>
  <c r="AR125" i="8"/>
  <c r="AR128" i="8"/>
  <c r="AR127" i="8"/>
  <c r="AR123" i="8"/>
  <c r="AR117" i="8"/>
  <c r="AR114" i="8"/>
  <c r="AR126" i="8"/>
  <c r="AY112" i="8"/>
  <c r="AY121" i="8"/>
  <c r="AY119" i="8"/>
  <c r="AY117" i="8"/>
  <c r="AY118" i="8"/>
  <c r="AY116" i="8"/>
  <c r="AY126" i="8"/>
  <c r="AY128" i="8"/>
  <c r="AY124" i="8"/>
  <c r="AY120" i="8"/>
  <c r="AY115" i="8"/>
  <c r="AY130" i="8"/>
  <c r="AY127" i="8"/>
  <c r="AY125" i="8"/>
  <c r="AY123" i="8"/>
  <c r="AY114" i="8"/>
  <c r="AY129" i="8"/>
  <c r="AY113" i="8"/>
  <c r="AY111" i="8"/>
  <c r="AY122" i="8"/>
  <c r="BE131" i="8"/>
  <c r="BE135" i="8"/>
  <c r="AC51" i="8"/>
  <c r="BF137" i="8"/>
  <c r="L277" i="13"/>
  <c r="CL277" i="13" s="1"/>
  <c r="DS277" i="13" s="1"/>
  <c r="DT277" i="13" s="1"/>
  <c r="L143" i="13"/>
  <c r="CL143" i="13" s="1"/>
  <c r="DS143" i="13" s="1"/>
  <c r="DT143" i="13" s="1"/>
  <c r="L278" i="13"/>
  <c r="CL278" i="13" s="1"/>
  <c r="DS278" i="13" s="1"/>
  <c r="DT278" i="13" s="1"/>
  <c r="L210" i="13"/>
  <c r="L199" i="13"/>
  <c r="L194" i="13"/>
  <c r="AU194" i="13" s="1"/>
  <c r="AU472" i="13" s="1"/>
  <c r="AU750" i="13" s="1"/>
  <c r="AU1028" i="13" s="1"/>
  <c r="L18" i="13"/>
  <c r="CL18" i="13" s="1"/>
  <c r="DS18" i="13" s="1"/>
  <c r="DT18" i="13" s="1"/>
  <c r="L273" i="13"/>
  <c r="CL273" i="13" s="1"/>
  <c r="DS273" i="13" s="1"/>
  <c r="DT273" i="13" s="1"/>
  <c r="L195" i="13"/>
  <c r="CL195" i="13" s="1"/>
  <c r="DS195" i="13" s="1"/>
  <c r="DT195" i="13" s="1"/>
  <c r="L179" i="13"/>
  <c r="CL179" i="13" s="1"/>
  <c r="DS179" i="13" s="1"/>
  <c r="DT179" i="13" s="1"/>
  <c r="L276" i="13"/>
  <c r="CL276" i="13" s="1"/>
  <c r="DS276" i="13" s="1"/>
  <c r="DT276" i="13" s="1"/>
  <c r="L183" i="13"/>
  <c r="L272" i="13"/>
  <c r="CL272" i="13" s="1"/>
  <c r="DS272" i="13" s="1"/>
  <c r="DT272" i="13" s="1"/>
  <c r="L274" i="13"/>
  <c r="CL274" i="13" s="1"/>
  <c r="DS274" i="13" s="1"/>
  <c r="DT274" i="13" s="1"/>
  <c r="BN134" i="8"/>
  <c r="L154" i="13"/>
  <c r="CL154" i="13" s="1"/>
  <c r="DS154" i="13" s="1"/>
  <c r="DT154" i="13" s="1"/>
  <c r="BN131" i="8"/>
  <c r="L280" i="13"/>
  <c r="CL280" i="13" s="1"/>
  <c r="DS280" i="13" s="1"/>
  <c r="DT280" i="13" s="1"/>
  <c r="L211" i="13"/>
  <c r="CL211" i="13" s="1"/>
  <c r="L165" i="13"/>
  <c r="CL165" i="13" s="1"/>
  <c r="DS165" i="13" s="1"/>
  <c r="DT165" i="13" s="1"/>
  <c r="L17" i="13"/>
  <c r="CL17" i="13" s="1"/>
  <c r="DS17" i="13" s="1"/>
  <c r="DT17" i="13" s="1"/>
  <c r="L125" i="13"/>
  <c r="CL125" i="13" s="1"/>
  <c r="DS125" i="13" s="1"/>
  <c r="DT125" i="13" s="1"/>
  <c r="L75" i="13"/>
  <c r="CL75" i="13" s="1"/>
  <c r="DS75" i="13" s="1"/>
  <c r="DT75" i="13" s="1"/>
  <c r="L266" i="13"/>
  <c r="CL266" i="13" s="1"/>
  <c r="DS266" i="13" s="1"/>
  <c r="DT266" i="13" s="1"/>
  <c r="L136" i="13"/>
  <c r="CL136" i="13" s="1"/>
  <c r="DS136" i="13" s="1"/>
  <c r="DT136" i="13" s="1"/>
  <c r="L52" i="13"/>
  <c r="CL52" i="13" s="1"/>
  <c r="DS52" i="13" s="1"/>
  <c r="DT52" i="13" s="1"/>
  <c r="L39" i="13"/>
  <c r="CL39" i="13" s="1"/>
  <c r="DS39" i="13" s="1"/>
  <c r="DT39" i="13" s="1"/>
  <c r="L153" i="13"/>
  <c r="CL153" i="13" s="1"/>
  <c r="DS153" i="13" s="1"/>
  <c r="DT153" i="13" s="1"/>
  <c r="L61" i="13"/>
  <c r="CL61" i="13" s="1"/>
  <c r="DS61" i="13" s="1"/>
  <c r="DT61" i="13" s="1"/>
  <c r="L40" i="13"/>
  <c r="CL40" i="13" s="1"/>
  <c r="DS40" i="13" s="1"/>
  <c r="DT40" i="13" s="1"/>
  <c r="BH137" i="8"/>
  <c r="L13" i="13"/>
  <c r="CL13" i="13" s="1"/>
  <c r="DS13" i="13" s="1"/>
  <c r="DT13" i="13" s="1"/>
  <c r="L279" i="13"/>
  <c r="CL279" i="13" s="1"/>
  <c r="DS279" i="13" s="1"/>
  <c r="DT279" i="13" s="1"/>
  <c r="L180" i="13"/>
  <c r="CL180" i="13" s="1"/>
  <c r="DS180" i="13" s="1"/>
  <c r="DT180" i="13" s="1"/>
  <c r="L53" i="13"/>
  <c r="CL53" i="13" s="1"/>
  <c r="DS53" i="13" s="1"/>
  <c r="DT53" i="13" s="1"/>
  <c r="L62" i="13"/>
  <c r="CL62" i="13" s="1"/>
  <c r="DS62" i="13" s="1"/>
  <c r="DT62" i="13" s="1"/>
  <c r="L80" i="13"/>
  <c r="CL80" i="13" s="1"/>
  <c r="DS80" i="13" s="1"/>
  <c r="DT80" i="13" s="1"/>
  <c r="L164" i="13"/>
  <c r="CL164" i="13" s="1"/>
  <c r="DS164" i="13" s="1"/>
  <c r="DT164" i="13" s="1"/>
  <c r="L167" i="13"/>
  <c r="CL167" i="13" s="1"/>
  <c r="DS167" i="13" s="1"/>
  <c r="DT167" i="13" s="1"/>
  <c r="L160" i="13"/>
  <c r="CL160" i="13" s="1"/>
  <c r="DS160" i="13" s="1"/>
  <c r="DT160" i="13" s="1"/>
  <c r="L19" i="13"/>
  <c r="CL19" i="13" s="1"/>
  <c r="DS19" i="13" s="1"/>
  <c r="DT19" i="13" s="1"/>
  <c r="L127" i="13"/>
  <c r="CL127" i="13" s="1"/>
  <c r="DS127" i="13" s="1"/>
  <c r="DT127" i="13" s="1"/>
  <c r="L76" i="13"/>
  <c r="CL76" i="13" s="1"/>
  <c r="DS76" i="13" s="1"/>
  <c r="DT76" i="13" s="1"/>
  <c r="L138" i="13"/>
  <c r="CL138" i="13" s="1"/>
  <c r="DS138" i="13" s="1"/>
  <c r="DT138" i="13" s="1"/>
  <c r="L263" i="13"/>
  <c r="CL263" i="13" s="1"/>
  <c r="DS263" i="13" s="1"/>
  <c r="DT263" i="13" s="1"/>
  <c r="L54" i="13"/>
  <c r="CL54" i="13" s="1"/>
  <c r="DS54" i="13" s="1"/>
  <c r="DT54" i="13" s="1"/>
  <c r="L41" i="13"/>
  <c r="CL41" i="13" s="1"/>
  <c r="DS41" i="13" s="1"/>
  <c r="DT41" i="13" s="1"/>
  <c r="L66" i="13"/>
  <c r="CL66" i="13" s="1"/>
  <c r="DS66" i="13" s="1"/>
  <c r="DT66" i="13" s="1"/>
  <c r="L20" i="13"/>
  <c r="CL20" i="13" s="1"/>
  <c r="DS20" i="13" s="1"/>
  <c r="DT20" i="13" s="1"/>
  <c r="L63" i="13"/>
  <c r="CL63" i="13" s="1"/>
  <c r="DS63" i="13" s="1"/>
  <c r="DT63" i="13" s="1"/>
  <c r="L102" i="13"/>
  <c r="CL102" i="13" s="1"/>
  <c r="DS102" i="13" s="1"/>
  <c r="DT102" i="13" s="1"/>
  <c r="L163" i="13"/>
  <c r="CL163" i="13" s="1"/>
  <c r="DS163" i="13" s="1"/>
  <c r="DT163" i="13" s="1"/>
  <c r="L158" i="13"/>
  <c r="CL158" i="13" s="1"/>
  <c r="DS158" i="13" s="1"/>
  <c r="DT158" i="13" s="1"/>
  <c r="L192" i="13"/>
  <c r="CL192" i="13" s="1"/>
  <c r="DS192" i="13" s="1"/>
  <c r="DT192" i="13" s="1"/>
  <c r="L243" i="13"/>
  <c r="CL243" i="13" s="1"/>
  <c r="DS243" i="13" s="1"/>
  <c r="DT243" i="13" s="1"/>
  <c r="AE72" i="8"/>
  <c r="L269" i="13"/>
  <c r="CL269" i="13" s="1"/>
  <c r="DS269" i="13" s="1"/>
  <c r="DT269" i="13" s="1"/>
  <c r="L169" i="13"/>
  <c r="CL169" i="13" s="1"/>
  <c r="DS169" i="13" s="1"/>
  <c r="DT169" i="13" s="1"/>
  <c r="L161" i="13"/>
  <c r="CL161" i="13" s="1"/>
  <c r="DS161" i="13" s="1"/>
  <c r="DT161" i="13" s="1"/>
  <c r="L12" i="13"/>
  <c r="CL12" i="13" s="1"/>
  <c r="DS12" i="13" s="1"/>
  <c r="DT12" i="13" s="1"/>
  <c r="L3" i="13"/>
  <c r="CL3" i="13" s="1"/>
  <c r="DS3" i="13" s="1"/>
  <c r="DT3" i="13" s="1"/>
  <c r="L77" i="13"/>
  <c r="CL77" i="13" s="1"/>
  <c r="DS77" i="13" s="1"/>
  <c r="DT77" i="13" s="1"/>
  <c r="L270" i="13"/>
  <c r="CL270" i="13" s="1"/>
  <c r="DS270" i="13" s="1"/>
  <c r="DT270" i="13" s="1"/>
  <c r="L139" i="13"/>
  <c r="CL139" i="13" s="1"/>
  <c r="DS139" i="13" s="1"/>
  <c r="DT139" i="13" s="1"/>
  <c r="L262" i="13"/>
  <c r="CL262" i="13" s="1"/>
  <c r="DS262" i="13" s="1"/>
  <c r="DT262" i="13" s="1"/>
  <c r="L48" i="13"/>
  <c r="CL48" i="13" s="1"/>
  <c r="DS48" i="13" s="1"/>
  <c r="DT48" i="13" s="1"/>
  <c r="L42" i="13"/>
  <c r="CL42" i="13" s="1"/>
  <c r="DS42" i="13" s="1"/>
  <c r="DT42" i="13" s="1"/>
  <c r="L67" i="13"/>
  <c r="CL67" i="13" s="1"/>
  <c r="DS67" i="13" s="1"/>
  <c r="DT67" i="13" s="1"/>
  <c r="L21" i="13"/>
  <c r="CL21" i="13" s="1"/>
  <c r="DS21" i="13" s="1"/>
  <c r="DT21" i="13" s="1"/>
  <c r="L170" i="13"/>
  <c r="CL170" i="13" s="1"/>
  <c r="DS170" i="13" s="1"/>
  <c r="DT170" i="13" s="1"/>
  <c r="L172" i="13"/>
  <c r="CL172" i="13" s="1"/>
  <c r="DS172" i="13" s="1"/>
  <c r="DT172" i="13" s="1"/>
  <c r="L103" i="13"/>
  <c r="CL103" i="13" s="1"/>
  <c r="DS103" i="13" s="1"/>
  <c r="DT103" i="13" s="1"/>
  <c r="L162" i="13"/>
  <c r="CL162" i="13" s="1"/>
  <c r="DS162" i="13" s="1"/>
  <c r="DT162" i="13" s="1"/>
  <c r="L159" i="13"/>
  <c r="CL159" i="13" s="1"/>
  <c r="DS159" i="13" s="1"/>
  <c r="DT159" i="13" s="1"/>
  <c r="L193" i="13"/>
  <c r="CL193" i="13" s="1"/>
  <c r="DS193" i="13" s="1"/>
  <c r="DT193" i="13" s="1"/>
  <c r="L241" i="13"/>
  <c r="CL241" i="13" s="1"/>
  <c r="DS241" i="13" s="1"/>
  <c r="DT241" i="13" s="1"/>
  <c r="L204" i="13"/>
  <c r="CL204" i="13" s="1"/>
  <c r="L259" i="13"/>
  <c r="CL259" i="13" s="1"/>
  <c r="DS259" i="13" s="1"/>
  <c r="DT259" i="13" s="1"/>
  <c r="L150" i="13"/>
  <c r="L171" i="13"/>
  <c r="CL171" i="13" s="1"/>
  <c r="DS171" i="13" s="1"/>
  <c r="DT171" i="13" s="1"/>
  <c r="L173" i="13"/>
  <c r="CL173" i="13" s="1"/>
  <c r="DS173" i="13" s="1"/>
  <c r="DT173" i="13" s="1"/>
  <c r="L104" i="13"/>
  <c r="CL104" i="13" s="1"/>
  <c r="DS104" i="13" s="1"/>
  <c r="DT104" i="13" s="1"/>
  <c r="L240" i="13"/>
  <c r="CL240" i="13" s="1"/>
  <c r="DS240" i="13" s="1"/>
  <c r="DT240" i="13" s="1"/>
  <c r="X74" i="8"/>
  <c r="L46" i="13"/>
  <c r="CL46" i="13" s="1"/>
  <c r="DS46" i="13" s="1"/>
  <c r="DT46" i="13" s="1"/>
  <c r="L68" i="13"/>
  <c r="CL68" i="13" s="1"/>
  <c r="DS68" i="13" s="1"/>
  <c r="DT68" i="13" s="1"/>
  <c r="L22" i="13"/>
  <c r="CL22" i="13" s="1"/>
  <c r="DS22" i="13" s="1"/>
  <c r="DT22" i="13" s="1"/>
  <c r="L14" i="13"/>
  <c r="CL14" i="13" s="1"/>
  <c r="DS14" i="13" s="1"/>
  <c r="DT14" i="13" s="1"/>
  <c r="L5" i="13"/>
  <c r="CL5" i="13" s="1"/>
  <c r="DS5" i="13" s="1"/>
  <c r="DT5" i="13" s="1"/>
  <c r="L205" i="13"/>
  <c r="CL205" i="13" s="1"/>
  <c r="L79" i="13"/>
  <c r="CL79" i="13" s="1"/>
  <c r="DS79" i="13" s="1"/>
  <c r="DT79" i="13" s="1"/>
  <c r="L260" i="13"/>
  <c r="CL260" i="13" s="1"/>
  <c r="DS260" i="13" s="1"/>
  <c r="DT260" i="13" s="1"/>
  <c r="L146" i="13"/>
  <c r="CL146" i="13" s="1"/>
  <c r="DS146" i="13" s="1"/>
  <c r="DT146" i="13" s="1"/>
  <c r="L47" i="13"/>
  <c r="CL47" i="13" s="1"/>
  <c r="DS47" i="13" s="1"/>
  <c r="DT47" i="13" s="1"/>
  <c r="L44" i="13"/>
  <c r="CL44" i="13" s="1"/>
  <c r="DS44" i="13" s="1"/>
  <c r="DT44" i="13" s="1"/>
  <c r="L69" i="13"/>
  <c r="CL69" i="13" s="1"/>
  <c r="DS69" i="13" s="1"/>
  <c r="DT69" i="13" s="1"/>
  <c r="L151" i="13"/>
  <c r="CL151" i="13" s="1"/>
  <c r="DS151" i="13" s="1"/>
  <c r="DT151" i="13" s="1"/>
  <c r="L23" i="13"/>
  <c r="CL23" i="13" s="1"/>
  <c r="DS23" i="13" s="1"/>
  <c r="DT23" i="13" s="1"/>
  <c r="L174" i="13"/>
  <c r="CL174" i="13" s="1"/>
  <c r="DS174" i="13" s="1"/>
  <c r="DT174" i="13" s="1"/>
  <c r="L105" i="13"/>
  <c r="CL105" i="13" s="1"/>
  <c r="DS105" i="13" s="1"/>
  <c r="DT105" i="13" s="1"/>
  <c r="L242" i="13"/>
  <c r="CL242" i="13" s="1"/>
  <c r="DS242" i="13" s="1"/>
  <c r="DT242" i="13" s="1"/>
  <c r="L65" i="13"/>
  <c r="CL65" i="13" s="1"/>
  <c r="DS65" i="13" s="1"/>
  <c r="DT65" i="13" s="1"/>
  <c r="L4" i="13"/>
  <c r="CL4" i="13" s="1"/>
  <c r="DS4" i="13" s="1"/>
  <c r="DT4" i="13" s="1"/>
  <c r="L78" i="13"/>
  <c r="CL78" i="13" s="1"/>
  <c r="DS78" i="13" s="1"/>
  <c r="DT78" i="13" s="1"/>
  <c r="L140" i="13"/>
  <c r="CL140" i="13" s="1"/>
  <c r="DS140" i="13" s="1"/>
  <c r="DT140" i="13" s="1"/>
  <c r="L145" i="13"/>
  <c r="CL145" i="13" s="1"/>
  <c r="DS145" i="13" s="1"/>
  <c r="DT145" i="13" s="1"/>
  <c r="L43" i="13"/>
  <c r="CL43" i="13" s="1"/>
  <c r="DS43" i="13" s="1"/>
  <c r="DT43" i="13" s="1"/>
  <c r="L175" i="13"/>
  <c r="CL175" i="13" s="1"/>
  <c r="DS175" i="13" s="1"/>
  <c r="DT175" i="13" s="1"/>
  <c r="L16" i="13"/>
  <c r="CL16" i="13" s="1"/>
  <c r="DS16" i="13" s="1"/>
  <c r="DT16" i="13" s="1"/>
  <c r="L113" i="13"/>
  <c r="CL113" i="13" s="1"/>
  <c r="DS113" i="13" s="1"/>
  <c r="DT113" i="13" s="1"/>
  <c r="L6" i="13"/>
  <c r="CL6" i="13" s="1"/>
  <c r="DS6" i="13" s="1"/>
  <c r="DT6" i="13" s="1"/>
  <c r="L203" i="13"/>
  <c r="CL203" i="13" s="1"/>
  <c r="L261" i="13"/>
  <c r="CL261" i="13" s="1"/>
  <c r="DS261" i="13" s="1"/>
  <c r="DT261" i="13" s="1"/>
  <c r="L144" i="13"/>
  <c r="CL144" i="13" s="1"/>
  <c r="DS144" i="13" s="1"/>
  <c r="DT144" i="13" s="1"/>
  <c r="L45" i="13"/>
  <c r="CL45" i="13" s="1"/>
  <c r="DS45" i="13" s="1"/>
  <c r="DT45" i="13" s="1"/>
  <c r="L70" i="13"/>
  <c r="CL70" i="13" s="1"/>
  <c r="DS70" i="13" s="1"/>
  <c r="DT70" i="13" s="1"/>
  <c r="L24" i="13"/>
  <c r="CL24" i="13" s="1"/>
  <c r="DS24" i="13" s="1"/>
  <c r="DT24" i="13" s="1"/>
  <c r="L106" i="13"/>
  <c r="CL106" i="13" s="1"/>
  <c r="DS106" i="13" s="1"/>
  <c r="DT106" i="13" s="1"/>
  <c r="L33" i="13"/>
  <c r="CL33" i="13" s="1"/>
  <c r="DS33" i="13" s="1"/>
  <c r="DT33" i="13" s="1"/>
  <c r="L244" i="13"/>
  <c r="CL244" i="13" s="1"/>
  <c r="DS244" i="13" s="1"/>
  <c r="DT244" i="13" s="1"/>
  <c r="Y62" i="8"/>
  <c r="L112" i="13"/>
  <c r="CL112" i="13" s="1"/>
  <c r="DS112" i="13" s="1"/>
  <c r="DT112" i="13" s="1"/>
  <c r="L71" i="13"/>
  <c r="CL71" i="13" s="1"/>
  <c r="DS71" i="13" s="1"/>
  <c r="DT71" i="13" s="1"/>
  <c r="L129" i="13"/>
  <c r="CL129" i="13" s="1"/>
  <c r="DS129" i="13" s="1"/>
  <c r="DT129" i="13" s="1"/>
  <c r="L107" i="13"/>
  <c r="CL107" i="13" s="1"/>
  <c r="DS107" i="13" s="1"/>
  <c r="DT107" i="13" s="1"/>
  <c r="L34" i="13"/>
  <c r="CL34" i="13" s="1"/>
  <c r="DS34" i="13" s="1"/>
  <c r="DT34" i="13" s="1"/>
  <c r="L245" i="13"/>
  <c r="CL245" i="13" s="1"/>
  <c r="DS245" i="13" s="1"/>
  <c r="DT245" i="13" s="1"/>
  <c r="L177" i="13"/>
  <c r="CL177" i="13" s="1"/>
  <c r="DS177" i="13" s="1"/>
  <c r="DT177" i="13" s="1"/>
  <c r="L206" i="13"/>
  <c r="CL206" i="13" s="1"/>
  <c r="L114" i="13"/>
  <c r="CL114" i="13" s="1"/>
  <c r="DS114" i="13" s="1"/>
  <c r="DT114" i="13" s="1"/>
  <c r="L202" i="13"/>
  <c r="CL202" i="13" s="1"/>
  <c r="L230" i="13"/>
  <c r="CL230" i="13" s="1"/>
  <c r="DS230" i="13" s="1"/>
  <c r="DT230" i="13" s="1"/>
  <c r="L182" i="13"/>
  <c r="CL182" i="13" s="1"/>
  <c r="DS182" i="13" s="1"/>
  <c r="DT182" i="13" s="1"/>
  <c r="L265" i="13"/>
  <c r="CL265" i="13" s="1"/>
  <c r="DS265" i="13" s="1"/>
  <c r="DT265" i="13" s="1"/>
  <c r="L72" i="13"/>
  <c r="CL72" i="13" s="1"/>
  <c r="DS72" i="13" s="1"/>
  <c r="DT72" i="13" s="1"/>
  <c r="L130" i="13"/>
  <c r="CL130" i="13" s="1"/>
  <c r="DS130" i="13" s="1"/>
  <c r="DT130" i="13" s="1"/>
  <c r="L26" i="13"/>
  <c r="CL26" i="13" s="1"/>
  <c r="DS26" i="13" s="1"/>
  <c r="DT26" i="13" s="1"/>
  <c r="L141" i="13"/>
  <c r="CL141" i="13" s="1"/>
  <c r="DS141" i="13" s="1"/>
  <c r="DT141" i="13" s="1"/>
  <c r="L108" i="13"/>
  <c r="CL108" i="13" s="1"/>
  <c r="DS108" i="13" s="1"/>
  <c r="DT108" i="13" s="1"/>
  <c r="L35" i="13"/>
  <c r="CL35" i="13" s="1"/>
  <c r="DS35" i="13" s="1"/>
  <c r="DT35" i="13" s="1"/>
  <c r="Y108" i="8"/>
  <c r="L149" i="13"/>
  <c r="CL149" i="13" s="1"/>
  <c r="DS149" i="13" s="1"/>
  <c r="DT149" i="13" s="1"/>
  <c r="L166" i="13"/>
  <c r="CL166" i="13" s="1"/>
  <c r="DS166" i="13" s="1"/>
  <c r="DT166" i="13" s="1"/>
  <c r="L126" i="13"/>
  <c r="L157" i="13"/>
  <c r="CL157" i="13" s="1"/>
  <c r="DS157" i="13" s="1"/>
  <c r="DT157" i="13" s="1"/>
  <c r="L264" i="13"/>
  <c r="CL264" i="13" s="1"/>
  <c r="DS264" i="13" s="1"/>
  <c r="DT264" i="13" s="1"/>
  <c r="L25" i="13"/>
  <c r="CL25" i="13" s="1"/>
  <c r="DS25" i="13" s="1"/>
  <c r="DT25" i="13" s="1"/>
  <c r="L178" i="13"/>
  <c r="CL178" i="13" s="1"/>
  <c r="DS178" i="13" s="1"/>
  <c r="DT178" i="13" s="1"/>
  <c r="L207" i="13"/>
  <c r="CL207" i="13" s="1"/>
  <c r="L82" i="13"/>
  <c r="CL82" i="13" s="1"/>
  <c r="DS82" i="13" s="1"/>
  <c r="DT82" i="13" s="1"/>
  <c r="L109" i="13"/>
  <c r="CL109" i="13" s="1"/>
  <c r="DS109" i="13" s="1"/>
  <c r="DT109" i="13" s="1"/>
  <c r="L9" i="13"/>
  <c r="CL9" i="13" s="1"/>
  <c r="DS9" i="13" s="1"/>
  <c r="DT9" i="13" s="1"/>
  <c r="L97" i="13"/>
  <c r="CL97" i="13" s="1"/>
  <c r="DS97" i="13" s="1"/>
  <c r="DT97" i="13" s="1"/>
  <c r="L201" i="13"/>
  <c r="CL201" i="13" s="1"/>
  <c r="L231" i="13"/>
  <c r="CL231" i="13" s="1"/>
  <c r="DS231" i="13" s="1"/>
  <c r="DT231" i="13" s="1"/>
  <c r="L187" i="13"/>
  <c r="CL187" i="13" s="1"/>
  <c r="DS187" i="13" s="1"/>
  <c r="DT187" i="13" s="1"/>
  <c r="L64" i="13"/>
  <c r="CL64" i="13" s="1"/>
  <c r="DS64" i="13" s="1"/>
  <c r="DT64" i="13" s="1"/>
  <c r="L131" i="13"/>
  <c r="CL131" i="13" s="1"/>
  <c r="DS131" i="13" s="1"/>
  <c r="DT131" i="13" s="1"/>
  <c r="L27" i="13"/>
  <c r="CL27" i="13" s="1"/>
  <c r="DS27" i="13" s="1"/>
  <c r="DT27" i="13" s="1"/>
  <c r="L142" i="13"/>
  <c r="CL142" i="13" s="1"/>
  <c r="DS142" i="13" s="1"/>
  <c r="DT142" i="13" s="1"/>
  <c r="L36" i="13"/>
  <c r="CL36" i="13" s="1"/>
  <c r="DS36" i="13" s="1"/>
  <c r="DT36" i="13" s="1"/>
  <c r="L83" i="13"/>
  <c r="CL83" i="13" s="1"/>
  <c r="DS83" i="13" s="1"/>
  <c r="DT83" i="13" s="1"/>
  <c r="L110" i="13"/>
  <c r="CL110" i="13" s="1"/>
  <c r="DS110" i="13" s="1"/>
  <c r="DT110" i="13" s="1"/>
  <c r="L188" i="13"/>
  <c r="L132" i="13"/>
  <c r="CL132" i="13" s="1"/>
  <c r="DS132" i="13" s="1"/>
  <c r="DT132" i="13" s="1"/>
  <c r="L28" i="13"/>
  <c r="CL28" i="13" s="1"/>
  <c r="DS28" i="13" s="1"/>
  <c r="DT28" i="13" s="1"/>
  <c r="L55" i="13"/>
  <c r="CL55" i="13" s="1"/>
  <c r="DS55" i="13" s="1"/>
  <c r="DT55" i="13" s="1"/>
  <c r="L37" i="13"/>
  <c r="CL37" i="13" s="1"/>
  <c r="DS37" i="13" s="1"/>
  <c r="DT37" i="13" s="1"/>
  <c r="X71" i="8"/>
  <c r="L168" i="13"/>
  <c r="CL168" i="13" s="1"/>
  <c r="DS168" i="13" s="1"/>
  <c r="DT168" i="13" s="1"/>
  <c r="L181" i="13"/>
  <c r="CL181" i="13" s="1"/>
  <c r="DS181" i="13" s="1"/>
  <c r="DT181" i="13" s="1"/>
  <c r="L98" i="13"/>
  <c r="CL98" i="13" s="1"/>
  <c r="DS98" i="13" s="1"/>
  <c r="DT98" i="13" s="1"/>
  <c r="L90" i="13"/>
  <c r="CL90" i="13" s="1"/>
  <c r="DS90" i="13" s="1"/>
  <c r="DT90" i="13" s="1"/>
  <c r="L84" i="13"/>
  <c r="CL84" i="13" s="1"/>
  <c r="DS84" i="13" s="1"/>
  <c r="DT84" i="13" s="1"/>
  <c r="L116" i="13"/>
  <c r="CL116" i="13" s="1"/>
  <c r="DS116" i="13" s="1"/>
  <c r="DT116" i="13" s="1"/>
  <c r="L111" i="13"/>
  <c r="L11" i="13"/>
  <c r="CL11" i="13" s="1"/>
  <c r="DS11" i="13" s="1"/>
  <c r="DT11" i="13" s="1"/>
  <c r="L99" i="13"/>
  <c r="CL99" i="13" s="1"/>
  <c r="DS99" i="13" s="1"/>
  <c r="DT99" i="13" s="1"/>
  <c r="L228" i="13"/>
  <c r="CL228" i="13" s="1"/>
  <c r="DS228" i="13" s="1"/>
  <c r="DT228" i="13" s="1"/>
  <c r="L189" i="13"/>
  <c r="CL189" i="13" s="1"/>
  <c r="DS189" i="13" s="1"/>
  <c r="DT189" i="13" s="1"/>
  <c r="L133" i="13"/>
  <c r="CL133" i="13" s="1"/>
  <c r="DS133" i="13" s="1"/>
  <c r="DT133" i="13" s="1"/>
  <c r="L56" i="13"/>
  <c r="CL56" i="13" s="1"/>
  <c r="DS56" i="13" s="1"/>
  <c r="DT56" i="13" s="1"/>
  <c r="L29" i="13"/>
  <c r="CL29" i="13" s="1"/>
  <c r="DS29" i="13" s="1"/>
  <c r="DT29" i="13" s="1"/>
  <c r="L89" i="13"/>
  <c r="CL89" i="13" s="1"/>
  <c r="DS89" i="13" s="1"/>
  <c r="DT89" i="13" s="1"/>
  <c r="L115" i="13"/>
  <c r="CL115" i="13" s="1"/>
  <c r="DS115" i="13" s="1"/>
  <c r="DT115" i="13" s="1"/>
  <c r="L10" i="13"/>
  <c r="L200" i="13"/>
  <c r="CL200" i="13" s="1"/>
  <c r="L226" i="13"/>
  <c r="CL226" i="13" s="1"/>
  <c r="DS226" i="13" s="1"/>
  <c r="DT226" i="13" s="1"/>
  <c r="L91" i="13"/>
  <c r="CL91" i="13" s="1"/>
  <c r="DS91" i="13" s="1"/>
  <c r="DT91" i="13" s="1"/>
  <c r="L85" i="13"/>
  <c r="CL85" i="13" s="1"/>
  <c r="DS85" i="13" s="1"/>
  <c r="DT85" i="13" s="1"/>
  <c r="L117" i="13"/>
  <c r="CL117" i="13" s="1"/>
  <c r="DS117" i="13" s="1"/>
  <c r="DT117" i="13" s="1"/>
  <c r="L185" i="13"/>
  <c r="CL185" i="13" s="1"/>
  <c r="DS185" i="13" s="1"/>
  <c r="DT185" i="13" s="1"/>
  <c r="L121" i="13"/>
  <c r="CL121" i="13" s="1"/>
  <c r="DS121" i="13" s="1"/>
  <c r="DT121" i="13" s="1"/>
  <c r="L96" i="13"/>
  <c r="CL96" i="13" s="1"/>
  <c r="DS96" i="13" s="1"/>
  <c r="DT96" i="13" s="1"/>
  <c r="L229" i="13"/>
  <c r="CL229" i="13" s="1"/>
  <c r="DS229" i="13" s="1"/>
  <c r="DT229" i="13" s="1"/>
  <c r="L128" i="13"/>
  <c r="CL128" i="13" s="1"/>
  <c r="DS128" i="13" s="1"/>
  <c r="DT128" i="13" s="1"/>
  <c r="L57" i="13"/>
  <c r="CL57" i="13" s="1"/>
  <c r="DS57" i="13" s="1"/>
  <c r="DT57" i="13" s="1"/>
  <c r="L32" i="13"/>
  <c r="L137" i="13"/>
  <c r="CL137" i="13" s="1"/>
  <c r="DS137" i="13" s="1"/>
  <c r="DT137" i="13" s="1"/>
  <c r="L7" i="13"/>
  <c r="CL7" i="13" s="1"/>
  <c r="DS7" i="13" s="1"/>
  <c r="DT7" i="13" s="1"/>
  <c r="L227" i="13"/>
  <c r="CL227" i="13" s="1"/>
  <c r="DS227" i="13" s="1"/>
  <c r="DT227" i="13" s="1"/>
  <c r="L118" i="13"/>
  <c r="CL118" i="13" s="1"/>
  <c r="DS118" i="13" s="1"/>
  <c r="DT118" i="13" s="1"/>
  <c r="L122" i="13"/>
  <c r="CL122" i="13" s="1"/>
  <c r="DS122" i="13" s="1"/>
  <c r="DT122" i="13" s="1"/>
  <c r="L100" i="13"/>
  <c r="CL100" i="13" s="1"/>
  <c r="DS100" i="13" s="1"/>
  <c r="DT100" i="13" s="1"/>
  <c r="L81" i="13"/>
  <c r="CL81" i="13" s="1"/>
  <c r="DS81" i="13" s="1"/>
  <c r="DT81" i="13" s="1"/>
  <c r="L232" i="13"/>
  <c r="CL232" i="13" s="1"/>
  <c r="DS232" i="13" s="1"/>
  <c r="DT232" i="13" s="1"/>
  <c r="L49" i="13"/>
  <c r="CL49" i="13" s="1"/>
  <c r="DS49" i="13" s="1"/>
  <c r="DT49" i="13" s="1"/>
  <c r="L134" i="13"/>
  <c r="CL134" i="13" s="1"/>
  <c r="DS134" i="13" s="1"/>
  <c r="DT134" i="13" s="1"/>
  <c r="L58" i="13"/>
  <c r="CL58" i="13" s="1"/>
  <c r="DS58" i="13" s="1"/>
  <c r="DT58" i="13" s="1"/>
  <c r="L30" i="13"/>
  <c r="CL30" i="13" s="1"/>
  <c r="DS30" i="13" s="1"/>
  <c r="DT30" i="13" s="1"/>
  <c r="L176" i="13"/>
  <c r="CL176" i="13" s="1"/>
  <c r="DS176" i="13" s="1"/>
  <c r="DT176" i="13" s="1"/>
  <c r="L15" i="13"/>
  <c r="CL15" i="13" s="1"/>
  <c r="DS15" i="13" s="1"/>
  <c r="DT15" i="13" s="1"/>
  <c r="L92" i="13"/>
  <c r="CL92" i="13" s="1"/>
  <c r="DS92" i="13" s="1"/>
  <c r="DT92" i="13" s="1"/>
  <c r="L208" i="13"/>
  <c r="CL208" i="13" s="1"/>
  <c r="L86" i="13"/>
  <c r="CL86" i="13" s="1"/>
  <c r="DS86" i="13" s="1"/>
  <c r="DT86" i="13" s="1"/>
  <c r="L186" i="13"/>
  <c r="CL186" i="13" s="1"/>
  <c r="DS186" i="13" s="1"/>
  <c r="DT186" i="13" s="1"/>
  <c r="L93" i="13"/>
  <c r="CL93" i="13" s="1"/>
  <c r="DS93" i="13" s="1"/>
  <c r="DT93" i="13" s="1"/>
  <c r="L209" i="13"/>
  <c r="CL209" i="13" s="1"/>
  <c r="L87" i="13"/>
  <c r="L119" i="13"/>
  <c r="CL119" i="13" s="1"/>
  <c r="DS119" i="13" s="1"/>
  <c r="DT119" i="13" s="1"/>
  <c r="L184" i="13"/>
  <c r="CL184" i="13" s="1"/>
  <c r="DS184" i="13" s="1"/>
  <c r="DT184" i="13" s="1"/>
  <c r="L123" i="13"/>
  <c r="CL123" i="13" s="1"/>
  <c r="DS123" i="13" s="1"/>
  <c r="DT123" i="13" s="1"/>
  <c r="L101" i="13"/>
  <c r="CL101" i="13" s="1"/>
  <c r="DS101" i="13" s="1"/>
  <c r="DT101" i="13" s="1"/>
  <c r="L198" i="13"/>
  <c r="CL198" i="13" s="1"/>
  <c r="L73" i="13"/>
  <c r="CL73" i="13" s="1"/>
  <c r="DS73" i="13" s="1"/>
  <c r="DT73" i="13" s="1"/>
  <c r="L267" i="13"/>
  <c r="CL267" i="13" s="1"/>
  <c r="DS267" i="13" s="1"/>
  <c r="DT267" i="13" s="1"/>
  <c r="L50" i="13"/>
  <c r="CL50" i="13" s="1"/>
  <c r="DS50" i="13" s="1"/>
  <c r="DT50" i="13" s="1"/>
  <c r="L59" i="13"/>
  <c r="CL59" i="13" s="1"/>
  <c r="DS59" i="13" s="1"/>
  <c r="DT59" i="13" s="1"/>
  <c r="L31" i="13"/>
  <c r="CL31" i="13" s="1"/>
  <c r="DS31" i="13" s="1"/>
  <c r="DT31" i="13" s="1"/>
  <c r="L147" i="13"/>
  <c r="CL147" i="13" s="1"/>
  <c r="DS147" i="13" s="1"/>
  <c r="DT147" i="13" s="1"/>
  <c r="Z99" i="8"/>
  <c r="L268" i="13"/>
  <c r="CL268" i="13" s="1"/>
  <c r="DS268" i="13" s="1"/>
  <c r="DT268" i="13" s="1"/>
  <c r="L94" i="13"/>
  <c r="CL94" i="13" s="1"/>
  <c r="DS94" i="13" s="1"/>
  <c r="DT94" i="13" s="1"/>
  <c r="L88" i="13"/>
  <c r="CL88" i="13" s="1"/>
  <c r="DS88" i="13" s="1"/>
  <c r="DT88" i="13" s="1"/>
  <c r="L120" i="13"/>
  <c r="CL120" i="13" s="1"/>
  <c r="DS120" i="13" s="1"/>
  <c r="DT120" i="13" s="1"/>
  <c r="L124" i="13"/>
  <c r="CL124" i="13" s="1"/>
  <c r="DS124" i="13" s="1"/>
  <c r="DT124" i="13" s="1"/>
  <c r="L95" i="13"/>
  <c r="CL95" i="13" s="1"/>
  <c r="DS95" i="13" s="1"/>
  <c r="DT95" i="13" s="1"/>
  <c r="L197" i="13"/>
  <c r="CL197" i="13" s="1"/>
  <c r="L74" i="13"/>
  <c r="CL74" i="13" s="1"/>
  <c r="DS74" i="13" s="1"/>
  <c r="DT74" i="13" s="1"/>
  <c r="L271" i="13"/>
  <c r="CL271" i="13" s="1"/>
  <c r="DS271" i="13" s="1"/>
  <c r="DT271" i="13" s="1"/>
  <c r="L135" i="13"/>
  <c r="CL135" i="13" s="1"/>
  <c r="DS135" i="13" s="1"/>
  <c r="DT135" i="13" s="1"/>
  <c r="L51" i="13"/>
  <c r="CL51" i="13" s="1"/>
  <c r="DS51" i="13" s="1"/>
  <c r="DT51" i="13" s="1"/>
  <c r="L38" i="13"/>
  <c r="CL38" i="13" s="1"/>
  <c r="DS38" i="13" s="1"/>
  <c r="DT38" i="13" s="1"/>
  <c r="L152" i="13"/>
  <c r="CL152" i="13" s="1"/>
  <c r="DS152" i="13" s="1"/>
  <c r="DT152" i="13" s="1"/>
  <c r="L60" i="13"/>
  <c r="CL60" i="13" s="1"/>
  <c r="DS60" i="13" s="1"/>
  <c r="DT60" i="13" s="1"/>
  <c r="L148" i="13"/>
  <c r="CL148" i="13" s="1"/>
  <c r="DS148" i="13" s="1"/>
  <c r="DT148" i="13" s="1"/>
  <c r="AG82" i="8"/>
  <c r="BF132" i="8"/>
  <c r="BF138" i="8"/>
  <c r="BG137" i="8"/>
  <c r="BG139" i="8"/>
  <c r="BF135" i="8"/>
  <c r="BF139" i="8"/>
  <c r="AC104" i="8"/>
  <c r="BN136" i="8"/>
  <c r="BN139" i="8"/>
  <c r="BF133" i="8"/>
  <c r="AD105" i="8"/>
  <c r="BK137" i="8"/>
  <c r="BK139" i="8"/>
  <c r="BJ131" i="8"/>
  <c r="BJ139" i="8"/>
  <c r="AB106" i="8"/>
  <c r="BF131" i="8"/>
  <c r="BM136" i="8"/>
  <c r="BM139" i="8"/>
  <c r="W72" i="8"/>
  <c r="AC88" i="8"/>
  <c r="BD135" i="8"/>
  <c r="BD139" i="8"/>
  <c r="BO131" i="8"/>
  <c r="BO139" i="8"/>
  <c r="BP133" i="8"/>
  <c r="BP139" i="8"/>
  <c r="AO136" i="8"/>
  <c r="AO139" i="8"/>
  <c r="AA65" i="8"/>
  <c r="AA84" i="8"/>
  <c r="AA45" i="8"/>
  <c r="AB109" i="8"/>
  <c r="Y42" i="8"/>
  <c r="AD72" i="8"/>
  <c r="Y101" i="8"/>
  <c r="AC106" i="8"/>
  <c r="AD73" i="8"/>
  <c r="AF43" i="8"/>
  <c r="AE26" i="8"/>
  <c r="BO114" i="8"/>
  <c r="BL111" i="8"/>
  <c r="BL128" i="8"/>
  <c r="AG93" i="8"/>
  <c r="BI119" i="8"/>
  <c r="BI123" i="8"/>
  <c r="BI116" i="8"/>
  <c r="AE101" i="8"/>
  <c r="BI111" i="8"/>
  <c r="BI127" i="8"/>
  <c r="BI128" i="8"/>
  <c r="BI125" i="8"/>
  <c r="AD70" i="8"/>
  <c r="AE88" i="8"/>
  <c r="BO119" i="8"/>
  <c r="BO112" i="8"/>
  <c r="BO122" i="8"/>
  <c r="AG84" i="8"/>
  <c r="BO126" i="8"/>
  <c r="AG80" i="8"/>
  <c r="BO128" i="8"/>
  <c r="BO115" i="8"/>
  <c r="BO124" i="8"/>
  <c r="BO118" i="8"/>
  <c r="BO111" i="8"/>
  <c r="BO113" i="8"/>
  <c r="BO120" i="8"/>
  <c r="AF26" i="8"/>
  <c r="AI157" i="1"/>
  <c r="AB108" i="8"/>
  <c r="AF62" i="8"/>
  <c r="BO117" i="8"/>
  <c r="BG131" i="8"/>
  <c r="BO125" i="8"/>
  <c r="BO123" i="8"/>
  <c r="BO116" i="8"/>
  <c r="BG132" i="8"/>
  <c r="BO121" i="8"/>
  <c r="AE45" i="8"/>
  <c r="X101" i="8"/>
  <c r="X104" i="8"/>
  <c r="BJ117" i="8"/>
  <c r="BJ135" i="8"/>
  <c r="U42" i="8"/>
  <c r="BJ114" i="8"/>
  <c r="BJ111" i="8"/>
  <c r="BJ116" i="8"/>
  <c r="BJ137" i="8"/>
  <c r="AC65" i="8"/>
  <c r="AC110" i="8"/>
  <c r="BJ133" i="8"/>
  <c r="BJ127" i="8"/>
  <c r="BJ134" i="8"/>
  <c r="BJ136" i="8"/>
  <c r="Z65" i="8"/>
  <c r="BO135" i="8"/>
  <c r="AD110" i="8"/>
  <c r="BO132" i="8"/>
  <c r="AE109" i="8"/>
  <c r="BO134" i="8"/>
  <c r="AF66" i="8"/>
  <c r="BO136" i="8"/>
  <c r="BO137" i="8"/>
  <c r="BO133" i="8"/>
  <c r="BO138" i="8"/>
  <c r="AF93" i="8"/>
  <c r="AA99" i="8"/>
  <c r="AD93" i="8"/>
  <c r="AF72" i="8"/>
  <c r="Y107" i="8"/>
  <c r="W26" i="8"/>
  <c r="AF79" i="8"/>
  <c r="AE75" i="8"/>
  <c r="AC96" i="8"/>
  <c r="BF136" i="8"/>
  <c r="AD62" i="8"/>
  <c r="AC80" i="8"/>
  <c r="AD54" i="8"/>
  <c r="AE38" i="8"/>
  <c r="V48" i="8"/>
  <c r="Y100" i="8"/>
  <c r="AB105" i="8"/>
  <c r="AF54" i="8"/>
  <c r="AA79" i="8"/>
  <c r="Y38" i="8"/>
  <c r="AG83" i="8"/>
  <c r="AF110" i="8"/>
  <c r="BJ138" i="8"/>
  <c r="BJ132" i="8"/>
  <c r="AE106" i="8"/>
  <c r="BP123" i="8"/>
  <c r="BP113" i="8"/>
  <c r="BP128" i="8"/>
  <c r="AD74" i="8"/>
  <c r="BP125" i="8"/>
  <c r="AD104" i="8"/>
  <c r="AE36" i="8"/>
  <c r="BP122" i="8"/>
  <c r="BP124" i="8"/>
  <c r="BP119" i="8"/>
  <c r="BP121" i="8"/>
  <c r="AD38" i="8"/>
  <c r="BP127" i="8"/>
  <c r="BP120" i="8"/>
  <c r="BP111" i="8"/>
  <c r="BP117" i="8"/>
  <c r="BP115" i="8"/>
  <c r="W104" i="8"/>
  <c r="BP126" i="8"/>
  <c r="AF42" i="8"/>
  <c r="BP116" i="8"/>
  <c r="AO137" i="8"/>
  <c r="AC99" i="8"/>
  <c r="BM137" i="8"/>
  <c r="AF84" i="8"/>
  <c r="BM135" i="8"/>
  <c r="AE108" i="8"/>
  <c r="AF61" i="8"/>
  <c r="AE65" i="8"/>
  <c r="BM131" i="8"/>
  <c r="BP137" i="8"/>
  <c r="AA100" i="8"/>
  <c r="AB107" i="8"/>
  <c r="BP136" i="8"/>
  <c r="AC93" i="8"/>
  <c r="X78" i="8"/>
  <c r="AE64" i="8"/>
  <c r="V46" i="8"/>
  <c r="AD64" i="8"/>
  <c r="AA74" i="8"/>
  <c r="V108" i="8"/>
  <c r="AA43" i="8"/>
  <c r="AE71" i="8"/>
  <c r="AF104" i="8"/>
  <c r="AB36" i="8"/>
  <c r="AC95" i="8"/>
  <c r="AE39" i="8"/>
  <c r="AD52" i="8"/>
  <c r="AC36" i="8"/>
  <c r="AF45" i="8"/>
  <c r="AB38" i="8"/>
  <c r="V33" i="8"/>
  <c r="AF106" i="8"/>
  <c r="AF65" i="8"/>
  <c r="AA80" i="8"/>
  <c r="AD36" i="8"/>
  <c r="U95" i="8"/>
  <c r="AB33" i="8"/>
  <c r="AB104" i="8"/>
  <c r="X92" i="8"/>
  <c r="AA53" i="8"/>
  <c r="Z42" i="8"/>
  <c r="AC92" i="8"/>
  <c r="U100" i="8"/>
  <c r="AD45" i="8"/>
  <c r="BP131" i="8"/>
  <c r="BP132" i="8"/>
  <c r="AG45" i="8"/>
  <c r="AE93" i="8"/>
  <c r="Z34" i="8"/>
  <c r="BP135" i="8"/>
  <c r="AF69" i="8"/>
  <c r="AE70" i="8"/>
  <c r="AE110" i="8"/>
  <c r="X72" i="8"/>
  <c r="AD65" i="8"/>
  <c r="Z107" i="8"/>
  <c r="BP138" i="8"/>
  <c r="AD51" i="8"/>
  <c r="AG106" i="8"/>
  <c r="AD48" i="8"/>
  <c r="AG52" i="8"/>
  <c r="Z78" i="8"/>
  <c r="AE83" i="8"/>
  <c r="AF48" i="8"/>
  <c r="AE99" i="8"/>
  <c r="AF51" i="8"/>
  <c r="AE95" i="8"/>
  <c r="AB100" i="8"/>
  <c r="W42" i="8"/>
  <c r="Z45" i="8"/>
  <c r="AC53" i="8"/>
  <c r="AE96" i="8"/>
  <c r="AC57" i="8"/>
  <c r="AF92" i="8"/>
  <c r="AF101" i="8"/>
  <c r="AC71" i="8"/>
  <c r="AG79" i="8"/>
  <c r="AD42" i="8"/>
  <c r="AF60" i="8"/>
  <c r="AG51" i="8"/>
  <c r="AG62" i="8"/>
  <c r="AA46" i="8"/>
  <c r="AA42" i="8"/>
  <c r="Y45" i="8"/>
  <c r="Y82" i="8"/>
  <c r="V43" i="8"/>
  <c r="V87" i="8"/>
  <c r="V82" i="8"/>
  <c r="AC38" i="8"/>
  <c r="U99" i="8"/>
  <c r="AE52" i="8"/>
  <c r="AF36" i="8"/>
  <c r="W43" i="8"/>
  <c r="AE79" i="8"/>
  <c r="AC91" i="8"/>
  <c r="AD47" i="8"/>
  <c r="AE97" i="8"/>
  <c r="AG110" i="8"/>
  <c r="AA57" i="8"/>
  <c r="Z36" i="8"/>
  <c r="Y110" i="8"/>
  <c r="Z101" i="8"/>
  <c r="Y106" i="8"/>
  <c r="AB48" i="8"/>
  <c r="V93" i="8"/>
  <c r="AA38" i="8"/>
  <c r="AB62" i="8"/>
  <c r="Y69" i="8"/>
  <c r="BD138" i="8"/>
  <c r="X79" i="8"/>
  <c r="Y78" i="8"/>
  <c r="BD131" i="8"/>
  <c r="U33" i="8"/>
  <c r="AB72" i="8"/>
  <c r="AA75" i="8"/>
  <c r="AC52" i="8"/>
  <c r="AG55" i="8"/>
  <c r="AC46" i="8"/>
  <c r="V110" i="8"/>
  <c r="AA60" i="8"/>
  <c r="X108" i="8"/>
  <c r="U64" i="8"/>
  <c r="AG36" i="8"/>
  <c r="BK131" i="8"/>
  <c r="BK132" i="8"/>
  <c r="AA90" i="8"/>
  <c r="AC42" i="8"/>
  <c r="AF109" i="8"/>
  <c r="AA56" i="8"/>
  <c r="X83" i="8"/>
  <c r="AA92" i="8"/>
  <c r="W107" i="8"/>
  <c r="X84" i="8"/>
  <c r="AA91" i="8"/>
  <c r="U66" i="8"/>
  <c r="U101" i="8"/>
  <c r="AC33" i="8"/>
  <c r="AC62" i="8"/>
  <c r="AF52" i="8"/>
  <c r="BK133" i="8"/>
  <c r="X80" i="8"/>
  <c r="AD88" i="8"/>
  <c r="V83" i="8"/>
  <c r="W55" i="8"/>
  <c r="AF57" i="8"/>
  <c r="W95" i="8"/>
  <c r="Y84" i="8"/>
  <c r="AB84" i="8"/>
  <c r="X93" i="8"/>
  <c r="X47" i="8"/>
  <c r="AG35" i="8"/>
  <c r="AG71" i="8"/>
  <c r="Z96" i="8"/>
  <c r="Y80" i="8"/>
  <c r="V96" i="8"/>
  <c r="W110" i="8"/>
  <c r="AD92" i="8"/>
  <c r="AE74" i="8"/>
  <c r="AA101" i="8"/>
  <c r="X53" i="8"/>
  <c r="W57" i="8"/>
  <c r="AA52" i="8"/>
  <c r="AA108" i="8"/>
  <c r="Z60" i="8"/>
  <c r="AD91" i="8"/>
  <c r="AA72" i="8"/>
  <c r="AG34" i="8"/>
  <c r="AF97" i="8"/>
  <c r="AD84" i="8"/>
  <c r="AD75" i="8"/>
  <c r="AC55" i="8"/>
  <c r="Z33" i="8"/>
  <c r="X70" i="8"/>
  <c r="W71" i="8"/>
  <c r="AA83" i="8"/>
  <c r="AB52" i="8"/>
  <c r="AD57" i="8"/>
  <c r="U37" i="8"/>
  <c r="AD80" i="8"/>
  <c r="Z46" i="8"/>
  <c r="Y72" i="8"/>
  <c r="Z104" i="8"/>
  <c r="Z72" i="8"/>
  <c r="AC37" i="8"/>
  <c r="AE104" i="8"/>
  <c r="X75" i="8"/>
  <c r="AF35" i="8"/>
  <c r="AE82" i="8"/>
  <c r="W34" i="8"/>
  <c r="V107" i="8"/>
  <c r="BK138" i="8"/>
  <c r="BK136" i="8"/>
  <c r="W99" i="8"/>
  <c r="AF38" i="8"/>
  <c r="W88" i="8"/>
  <c r="X96" i="8"/>
  <c r="V70" i="8"/>
  <c r="AE60" i="8"/>
  <c r="V45" i="8"/>
  <c r="AC47" i="8"/>
  <c r="AB35" i="8"/>
  <c r="AB83" i="8"/>
  <c r="AG61" i="8"/>
  <c r="AD33" i="8"/>
  <c r="Z57" i="8"/>
  <c r="AA105" i="8"/>
  <c r="AC64" i="8"/>
  <c r="U107" i="8"/>
  <c r="W84" i="8"/>
  <c r="AA36" i="8"/>
  <c r="AF39" i="8"/>
  <c r="BK135" i="8"/>
  <c r="AC84" i="8"/>
  <c r="AD34" i="8"/>
  <c r="AE46" i="8"/>
  <c r="X105" i="8"/>
  <c r="W64" i="8"/>
  <c r="Y51" i="8"/>
  <c r="BK134" i="8"/>
  <c r="AD109" i="8"/>
  <c r="AE43" i="8"/>
  <c r="AF34" i="8"/>
  <c r="AD95" i="8"/>
  <c r="AA64" i="8"/>
  <c r="U109" i="8"/>
  <c r="V100" i="8"/>
  <c r="V90" i="8"/>
  <c r="AD78" i="8"/>
  <c r="W75" i="8"/>
  <c r="AH8" i="13"/>
  <c r="W44" i="8" s="1"/>
  <c r="AB61" i="8"/>
  <c r="BL118" i="8"/>
  <c r="AC26" i="8"/>
  <c r="BL122" i="8"/>
  <c r="BL117" i="8"/>
  <c r="BL123" i="8"/>
  <c r="BL121" i="8"/>
  <c r="BL127" i="8"/>
  <c r="BL113" i="8"/>
  <c r="BL119" i="8"/>
  <c r="BL114" i="8"/>
  <c r="BL125" i="8"/>
  <c r="BL115" i="8"/>
  <c r="BL124" i="8"/>
  <c r="BL112" i="8"/>
  <c r="BL120" i="8"/>
  <c r="BL116" i="8"/>
  <c r="AG87" i="8"/>
  <c r="AF56" i="8"/>
  <c r="BN120" i="8"/>
  <c r="AF37" i="8"/>
  <c r="BN125" i="8"/>
  <c r="BJ125" i="8"/>
  <c r="AD100" i="8"/>
  <c r="AB82" i="8"/>
  <c r="W51" i="8"/>
  <c r="AG60" i="8"/>
  <c r="W39" i="8"/>
  <c r="W33" i="8"/>
  <c r="AA54" i="8"/>
  <c r="Z55" i="8"/>
  <c r="AD43" i="8"/>
  <c r="Z39" i="8"/>
  <c r="Y73" i="8"/>
  <c r="V101" i="8"/>
  <c r="BI113" i="8"/>
  <c r="Y61" i="8"/>
  <c r="Y46" i="8"/>
  <c r="AD90" i="8"/>
  <c r="AG104" i="8"/>
  <c r="AE91" i="8"/>
  <c r="BN123" i="8"/>
  <c r="AF90" i="8"/>
  <c r="X90" i="8"/>
  <c r="W56" i="8"/>
  <c r="BN117" i="8"/>
  <c r="Y57" i="8"/>
  <c r="BN132" i="8"/>
  <c r="U75" i="8"/>
  <c r="AA70" i="8"/>
  <c r="X34" i="8"/>
  <c r="X62" i="8"/>
  <c r="AA27" i="8"/>
  <c r="BD136" i="8"/>
  <c r="AB93" i="8"/>
  <c r="AE56" i="8"/>
  <c r="AA33" i="8"/>
  <c r="U72" i="8"/>
  <c r="V66" i="8"/>
  <c r="V35" i="8"/>
  <c r="AC73" i="8"/>
  <c r="AA34" i="8"/>
  <c r="AF64" i="8"/>
  <c r="AA51" i="8"/>
  <c r="BN128" i="8"/>
  <c r="Y90" i="8"/>
  <c r="AO8" i="13"/>
  <c r="AD44" i="8" s="1"/>
  <c r="AF33" i="8"/>
  <c r="AE34" i="8"/>
  <c r="AN8" i="13"/>
  <c r="AC44" i="8" s="1"/>
  <c r="W48" i="8"/>
  <c r="AG66" i="8"/>
  <c r="W36" i="8"/>
  <c r="AC39" i="8"/>
  <c r="BE134" i="8"/>
  <c r="AA62" i="8"/>
  <c r="V109" i="8"/>
  <c r="AG107" i="8"/>
  <c r="Z38" i="8"/>
  <c r="Y104" i="8"/>
  <c r="AA78" i="8"/>
  <c r="V97" i="8"/>
  <c r="AE92" i="8"/>
  <c r="AC107" i="8"/>
  <c r="AD87" i="8"/>
  <c r="W105" i="8"/>
  <c r="W96" i="8"/>
  <c r="Z70" i="8"/>
  <c r="U36" i="8"/>
  <c r="U55" i="8"/>
  <c r="X52" i="8"/>
  <c r="W53" i="8"/>
  <c r="V92" i="8"/>
  <c r="AG88" i="8"/>
  <c r="U73" i="8"/>
  <c r="Y52" i="8"/>
  <c r="U70" i="8"/>
  <c r="W87" i="8"/>
  <c r="BN112" i="8"/>
  <c r="V65" i="8"/>
  <c r="X36" i="8"/>
  <c r="Z47" i="8"/>
  <c r="AF95" i="8"/>
  <c r="W82" i="8"/>
  <c r="BI124" i="8"/>
  <c r="BN111" i="8"/>
  <c r="U57" i="8"/>
  <c r="AC74" i="8"/>
  <c r="AC100" i="8"/>
  <c r="W66" i="8"/>
  <c r="AE48" i="8"/>
  <c r="V47" i="8"/>
  <c r="AE33" i="8"/>
  <c r="AD83" i="8"/>
  <c r="AA26" i="8"/>
  <c r="AB37" i="8"/>
  <c r="AC79" i="8"/>
  <c r="AB65" i="8"/>
  <c r="AA96" i="8"/>
  <c r="V106" i="8"/>
  <c r="AG108" i="8"/>
  <c r="Y70" i="8"/>
  <c r="Y95" i="8"/>
  <c r="AB57" i="8"/>
  <c r="W108" i="8"/>
  <c r="W101" i="8"/>
  <c r="Z93" i="8"/>
  <c r="U110" i="8"/>
  <c r="AF53" i="8"/>
  <c r="BD134" i="8"/>
  <c r="X54" i="8"/>
  <c r="U61" i="8"/>
  <c r="AB73" i="8"/>
  <c r="AB80" i="8"/>
  <c r="V73" i="8"/>
  <c r="W90" i="8"/>
  <c r="V64" i="8"/>
  <c r="BI117" i="8"/>
  <c r="V26" i="8"/>
  <c r="Z27" i="8"/>
  <c r="W80" i="8"/>
  <c r="BJ124" i="8"/>
  <c r="AB71" i="8"/>
  <c r="U52" i="8"/>
  <c r="V51" i="8"/>
  <c r="AF107" i="8"/>
  <c r="AF46" i="8"/>
  <c r="AK8" i="13"/>
  <c r="Z44" i="8" s="1"/>
  <c r="BN115" i="8"/>
  <c r="AB60" i="8"/>
  <c r="AA82" i="8"/>
  <c r="W100" i="8"/>
  <c r="AA71" i="8"/>
  <c r="AG42" i="8"/>
  <c r="BN116" i="8"/>
  <c r="U106" i="8"/>
  <c r="Z73" i="8"/>
  <c r="AB74" i="8"/>
  <c r="Y54" i="8"/>
  <c r="V69" i="8"/>
  <c r="U69" i="8"/>
  <c r="V62" i="8"/>
  <c r="AF99" i="8"/>
  <c r="BI112" i="8"/>
  <c r="BI115" i="8"/>
  <c r="X66" i="8"/>
  <c r="X27" i="8"/>
  <c r="AA55" i="8"/>
  <c r="AF73" i="8"/>
  <c r="AD79" i="8"/>
  <c r="V27" i="8"/>
  <c r="X26" i="8"/>
  <c r="Z53" i="8"/>
  <c r="V54" i="8"/>
  <c r="Y26" i="8"/>
  <c r="BG134" i="8"/>
  <c r="BJ126" i="8"/>
  <c r="V104" i="8"/>
  <c r="Y74" i="8"/>
  <c r="AA104" i="8"/>
  <c r="AC48" i="8"/>
  <c r="Z66" i="8"/>
  <c r="W109" i="8"/>
  <c r="W60" i="8"/>
  <c r="Y34" i="8"/>
  <c r="X110" i="8"/>
  <c r="Z90" i="8"/>
  <c r="Y88" i="8"/>
  <c r="X109" i="8"/>
  <c r="AG105" i="8"/>
  <c r="W97" i="8"/>
  <c r="BN114" i="8"/>
  <c r="AG43" i="8"/>
  <c r="AG73" i="8"/>
  <c r="AG27" i="8"/>
  <c r="Z74" i="8"/>
  <c r="Z97" i="8"/>
  <c r="BD137" i="8"/>
  <c r="AB75" i="8"/>
  <c r="AF27" i="8"/>
  <c r="Y56" i="8"/>
  <c r="BP134" i="8"/>
  <c r="X38" i="8"/>
  <c r="BM125" i="8"/>
  <c r="BM133" i="8"/>
  <c r="V79" i="8"/>
  <c r="AA37" i="8"/>
  <c r="AE66" i="8"/>
  <c r="AF71" i="8"/>
  <c r="Y27" i="8"/>
  <c r="AC54" i="8"/>
  <c r="BJ119" i="8"/>
  <c r="AE84" i="8"/>
  <c r="V56" i="8"/>
  <c r="W45" i="8"/>
  <c r="AF108" i="8"/>
  <c r="AF83" i="8"/>
  <c r="V105" i="8"/>
  <c r="Z82" i="8"/>
  <c r="AB87" i="8"/>
  <c r="Y75" i="8"/>
  <c r="AA107" i="8"/>
  <c r="Z109" i="8"/>
  <c r="Y109" i="8"/>
  <c r="AF96" i="8"/>
  <c r="BM122" i="8"/>
  <c r="AB51" i="8"/>
  <c r="AF75" i="8"/>
  <c r="AD39" i="8"/>
  <c r="AG53" i="8"/>
  <c r="BN122" i="8"/>
  <c r="W106" i="8"/>
  <c r="Y33" i="8"/>
  <c r="BH135" i="8"/>
  <c r="X107" i="8"/>
  <c r="U84" i="8"/>
  <c r="AD107" i="8"/>
  <c r="U104" i="8"/>
  <c r="X99" i="8"/>
  <c r="Z75" i="8"/>
  <c r="BJ113" i="8"/>
  <c r="Y55" i="8"/>
  <c r="V74" i="8"/>
  <c r="V61" i="8"/>
  <c r="X39" i="8"/>
  <c r="Z84" i="8"/>
  <c r="V78" i="8"/>
  <c r="AO135" i="8"/>
  <c r="AO133" i="8"/>
  <c r="AO131" i="8"/>
  <c r="AB70" i="8"/>
  <c r="AB39" i="8"/>
  <c r="AF47" i="8"/>
  <c r="AE42" i="8"/>
  <c r="AD60" i="8"/>
  <c r="Y83" i="8"/>
  <c r="AB46" i="8"/>
  <c r="AE69" i="8"/>
  <c r="AA87" i="8"/>
  <c r="AE100" i="8"/>
  <c r="AC101" i="8"/>
  <c r="U97" i="8"/>
  <c r="AC78" i="8"/>
  <c r="Z43" i="8"/>
  <c r="AE105" i="8"/>
  <c r="AB66" i="8"/>
  <c r="BI121" i="8"/>
  <c r="Z83" i="8"/>
  <c r="Y71" i="8"/>
  <c r="Z110" i="8"/>
  <c r="AB96" i="8"/>
  <c r="AE37" i="8"/>
  <c r="Y64" i="8"/>
  <c r="Y47" i="8"/>
  <c r="AF74" i="8"/>
  <c r="Z64" i="8"/>
  <c r="AD61" i="8"/>
  <c r="W52" i="8"/>
  <c r="Z91" i="8"/>
  <c r="U79" i="8"/>
  <c r="U108" i="8"/>
  <c r="Z71" i="8"/>
  <c r="AG92" i="8"/>
  <c r="BJ115" i="8"/>
  <c r="BM123" i="8"/>
  <c r="V71" i="8"/>
  <c r="V60" i="8"/>
  <c r="BD132" i="8"/>
  <c r="X33" i="8"/>
  <c r="AG100" i="8"/>
  <c r="AF100" i="8"/>
  <c r="Z79" i="8"/>
  <c r="AB26" i="8"/>
  <c r="BH138" i="8"/>
  <c r="AE53" i="8"/>
  <c r="U43" i="8"/>
  <c r="BE132" i="8"/>
  <c r="X35" i="8"/>
  <c r="AD106" i="8"/>
  <c r="AF55" i="8"/>
  <c r="AD82" i="8"/>
  <c r="AG56" i="8"/>
  <c r="V55" i="8"/>
  <c r="Z100" i="8"/>
  <c r="V53" i="8"/>
  <c r="AB88" i="8"/>
  <c r="W46" i="8"/>
  <c r="AB90" i="8"/>
  <c r="Z56" i="8"/>
  <c r="Z106" i="8"/>
  <c r="AB99" i="8"/>
  <c r="BJ120" i="8"/>
  <c r="Y48" i="8"/>
  <c r="AB54" i="8"/>
  <c r="Y36" i="8"/>
  <c r="X60" i="8"/>
  <c r="Z92" i="8"/>
  <c r="X106" i="8"/>
  <c r="U78" i="8"/>
  <c r="AG46" i="8"/>
  <c r="U105" i="8"/>
  <c r="BM114" i="8"/>
  <c r="AE87" i="8"/>
  <c r="BI122" i="8"/>
  <c r="Y105" i="8"/>
  <c r="BL132" i="8"/>
  <c r="AG97" i="8"/>
  <c r="AE57" i="8"/>
  <c r="AE55" i="8"/>
  <c r="U26" i="8"/>
  <c r="BP112" i="8"/>
  <c r="AG26" i="8"/>
  <c r="BE137" i="8"/>
  <c r="BH133" i="8"/>
  <c r="U45" i="8"/>
  <c r="AE47" i="8"/>
  <c r="AQ8" i="13"/>
  <c r="AF44" i="8" s="1"/>
  <c r="BM120" i="8"/>
  <c r="Z69" i="8"/>
  <c r="U34" i="8"/>
  <c r="AE80" i="8"/>
  <c r="AM8" i="13"/>
  <c r="AB44" i="8" s="1"/>
  <c r="BN113" i="8"/>
  <c r="V57" i="8"/>
  <c r="AB91" i="8"/>
  <c r="AD97" i="8"/>
  <c r="AC97" i="8"/>
  <c r="W47" i="8"/>
  <c r="Z48" i="8"/>
  <c r="AE107" i="8"/>
  <c r="Z54" i="8"/>
  <c r="AA61" i="8"/>
  <c r="V72" i="8"/>
  <c r="Z80" i="8"/>
  <c r="W69" i="8"/>
  <c r="AA109" i="8"/>
  <c r="AF105" i="8"/>
  <c r="Y93" i="8"/>
  <c r="BJ118" i="8"/>
  <c r="Y53" i="8"/>
  <c r="X37" i="8"/>
  <c r="AD27" i="8"/>
  <c r="Y60" i="8"/>
  <c r="AB56" i="8"/>
  <c r="Z61" i="8"/>
  <c r="U92" i="8"/>
  <c r="AD66" i="8"/>
  <c r="X65" i="8"/>
  <c r="AG64" i="8"/>
  <c r="X88" i="8"/>
  <c r="W65" i="8"/>
  <c r="AG47" i="8"/>
  <c r="BE136" i="8"/>
  <c r="X100" i="8"/>
  <c r="U88" i="8"/>
  <c r="U35" i="8"/>
  <c r="AG95" i="8"/>
  <c r="AD35" i="8"/>
  <c r="AP8" i="13"/>
  <c r="AE44" i="8" s="1"/>
  <c r="AO138" i="8"/>
  <c r="AC108" i="8"/>
  <c r="BM111" i="8"/>
  <c r="V36" i="8"/>
  <c r="AA48" i="8"/>
  <c r="AB47" i="8"/>
  <c r="Z95" i="8"/>
  <c r="AC43" i="8"/>
  <c r="BJ128" i="8"/>
  <c r="Z52" i="8"/>
  <c r="AC60" i="8"/>
  <c r="AD37" i="8"/>
  <c r="AC61" i="8"/>
  <c r="BE138" i="8"/>
  <c r="W70" i="8"/>
  <c r="AA110" i="8"/>
  <c r="AB101" i="8"/>
  <c r="X48" i="8"/>
  <c r="Y92" i="8"/>
  <c r="AE90" i="8"/>
  <c r="AC27" i="8"/>
  <c r="U56" i="8"/>
  <c r="AB55" i="8"/>
  <c r="AG54" i="8"/>
  <c r="BJ121" i="8"/>
  <c r="X64" i="8"/>
  <c r="Z87" i="8"/>
  <c r="X91" i="8"/>
  <c r="U82" i="8"/>
  <c r="AG48" i="8"/>
  <c r="BM116" i="8"/>
  <c r="AG69" i="8"/>
  <c r="AF78" i="8"/>
  <c r="U93" i="8"/>
  <c r="AA93" i="8"/>
  <c r="AA35" i="8"/>
  <c r="AB27" i="8"/>
  <c r="AC34" i="8"/>
  <c r="Z108" i="8"/>
  <c r="AC75" i="8"/>
  <c r="U46" i="8"/>
  <c r="AA95" i="8"/>
  <c r="AO134" i="8"/>
  <c r="AG78" i="8"/>
  <c r="AL8" i="13"/>
  <c r="AA44" i="8" s="1"/>
  <c r="BN118" i="8"/>
  <c r="BH132" i="8"/>
  <c r="BM112" i="8"/>
  <c r="AG57" i="8"/>
  <c r="Y91" i="8"/>
  <c r="AA47" i="8"/>
  <c r="AE78" i="8"/>
  <c r="X46" i="8"/>
  <c r="V52" i="8"/>
  <c r="AD96" i="8"/>
  <c r="AB78" i="8"/>
  <c r="U96" i="8"/>
  <c r="AC83" i="8"/>
  <c r="BM128" i="8"/>
  <c r="AA66" i="8"/>
  <c r="AE61" i="8"/>
  <c r="BI114" i="8"/>
  <c r="Z26" i="8"/>
  <c r="AG109" i="8"/>
  <c r="AA39" i="8"/>
  <c r="AA106" i="8"/>
  <c r="BM121" i="8"/>
  <c r="AI8" i="13"/>
  <c r="X44" i="8" s="1"/>
  <c r="Y43" i="8"/>
  <c r="BN119" i="8"/>
  <c r="AB53" i="8"/>
  <c r="U90" i="8"/>
  <c r="Z88" i="8"/>
  <c r="AF91" i="8"/>
  <c r="W61" i="8"/>
  <c r="V37" i="8"/>
  <c r="U83" i="8"/>
  <c r="AH158" i="1"/>
  <c r="AH160" i="1" s="1"/>
  <c r="AR8" i="13"/>
  <c r="AG44" i="8" s="1"/>
  <c r="AG70" i="8"/>
  <c r="X97" i="8"/>
  <c r="BG138" i="8"/>
  <c r="AD55" i="8"/>
  <c r="X57" i="8"/>
  <c r="BM132" i="8"/>
  <c r="BG135" i="8"/>
  <c r="W27" i="8"/>
  <c r="BJ122" i="8"/>
  <c r="AG75" i="8"/>
  <c r="AG37" i="8"/>
  <c r="AG96" i="8"/>
  <c r="AC109" i="8"/>
  <c r="U54" i="8"/>
  <c r="Z105" i="8"/>
  <c r="U47" i="8"/>
  <c r="V84" i="8"/>
  <c r="AB110" i="8"/>
  <c r="V34" i="8"/>
  <c r="AG8" i="13"/>
  <c r="V44" i="8" s="1"/>
  <c r="BN127" i="8"/>
  <c r="AB42" i="8"/>
  <c r="AC87" i="8"/>
  <c r="AB92" i="8"/>
  <c r="AD99" i="8"/>
  <c r="AB79" i="8"/>
  <c r="Y66" i="8"/>
  <c r="Y35" i="8"/>
  <c r="W37" i="8"/>
  <c r="BJ123" i="8"/>
  <c r="AC66" i="8"/>
  <c r="Z35" i="8"/>
  <c r="X73" i="8"/>
  <c r="BN121" i="8"/>
  <c r="AB95" i="8"/>
  <c r="BN124" i="8"/>
  <c r="BN133" i="8"/>
  <c r="AE27" i="8"/>
  <c r="Y96" i="8"/>
  <c r="AJ8" i="13"/>
  <c r="Y44" i="8" s="1"/>
  <c r="V88" i="8"/>
  <c r="U91" i="8"/>
  <c r="Y39" i="8"/>
  <c r="X61" i="8"/>
  <c r="V39" i="8"/>
  <c r="BH134" i="8"/>
  <c r="U80" i="8"/>
  <c r="X95" i="8"/>
  <c r="X56" i="8"/>
  <c r="U62" i="8"/>
  <c r="BG133" i="8"/>
  <c r="BN126" i="8"/>
  <c r="U71" i="8"/>
  <c r="AA88" i="8"/>
  <c r="AG99" i="8"/>
  <c r="AE51" i="8"/>
  <c r="W78" i="8"/>
  <c r="AC69" i="8"/>
  <c r="V80" i="8"/>
  <c r="AO132" i="8"/>
  <c r="X82" i="8"/>
  <c r="U87" i="8"/>
  <c r="U38" i="8"/>
  <c r="AB43" i="8"/>
  <c r="AC45" i="8"/>
  <c r="W35" i="8"/>
  <c r="Y37" i="8"/>
  <c r="AC35" i="8"/>
  <c r="U27" i="8"/>
  <c r="Z51" i="8"/>
  <c r="W73" i="8"/>
  <c r="V91" i="8"/>
  <c r="AB97" i="8"/>
  <c r="V99" i="8"/>
  <c r="BN138" i="8"/>
  <c r="Y99" i="8"/>
  <c r="BI118" i="8"/>
  <c r="BL137" i="8"/>
  <c r="Z62" i="8"/>
  <c r="AF87" i="8"/>
  <c r="AG39" i="8"/>
  <c r="BG136" i="8"/>
  <c r="X55" i="8"/>
  <c r="U60" i="8"/>
  <c r="AG91" i="8"/>
  <c r="U74" i="8"/>
  <c r="W91" i="8"/>
  <c r="AG90" i="8"/>
  <c r="W79" i="8"/>
  <c r="U51" i="8"/>
  <c r="BI138" i="8"/>
  <c r="AC70" i="8"/>
  <c r="AF8" i="13"/>
  <c r="U44" i="8" s="1"/>
  <c r="W83" i="8"/>
  <c r="AC105" i="8"/>
  <c r="V42" i="8"/>
  <c r="V95" i="8"/>
  <c r="U39" i="8"/>
  <c r="V38" i="8"/>
  <c r="AB45" i="8"/>
  <c r="AE73" i="8"/>
  <c r="Y79" i="8"/>
  <c r="AC90" i="8"/>
  <c r="Z37" i="8"/>
  <c r="AD101" i="8"/>
  <c r="AB34" i="8"/>
  <c r="W38" i="8"/>
  <c r="AD46" i="8"/>
  <c r="BD133" i="8"/>
  <c r="X69" i="8"/>
  <c r="W74" i="8"/>
  <c r="X43" i="8"/>
  <c r="AC82" i="8"/>
  <c r="BI120" i="8"/>
  <c r="AF88" i="8"/>
  <c r="Y87" i="8"/>
  <c r="X87" i="8"/>
  <c r="AA69" i="8"/>
  <c r="AG33" i="8"/>
  <c r="BM138" i="8"/>
  <c r="AB64" i="8"/>
  <c r="AD53" i="8"/>
  <c r="BE133" i="8"/>
  <c r="AC56" i="8"/>
  <c r="Y97" i="8"/>
  <c r="X51" i="8"/>
  <c r="W54" i="8"/>
  <c r="U65" i="8"/>
  <c r="AB69" i="8"/>
  <c r="W92" i="8"/>
  <c r="AG101" i="8"/>
  <c r="AD56" i="8"/>
  <c r="AE54" i="8"/>
  <c r="U48" i="8"/>
  <c r="U53" i="8"/>
  <c r="AC72" i="8"/>
  <c r="AE35" i="8"/>
  <c r="I61" i="8"/>
  <c r="N59" i="8"/>
  <c r="K76" i="8"/>
  <c r="Q94" i="8"/>
  <c r="J41" i="8"/>
  <c r="G67" i="8"/>
  <c r="P58" i="8"/>
  <c r="P86" i="8"/>
  <c r="E76" i="8"/>
  <c r="J40" i="8"/>
  <c r="P94" i="8"/>
  <c r="E94" i="8"/>
  <c r="K77" i="8"/>
  <c r="G102" i="8"/>
  <c r="Q97" i="8"/>
  <c r="R94" i="8"/>
  <c r="G68" i="8"/>
  <c r="Q81" i="8"/>
  <c r="I81" i="8"/>
  <c r="P59" i="8"/>
  <c r="P31" i="8"/>
  <c r="P77" i="8"/>
  <c r="J98" i="8"/>
  <c r="R40" i="8"/>
  <c r="L89" i="8"/>
  <c r="Q76" i="8"/>
  <c r="G103" i="8"/>
  <c r="I76" i="8"/>
  <c r="O50" i="8"/>
  <c r="P63" i="8"/>
  <c r="E98" i="8"/>
  <c r="P81" i="8"/>
  <c r="N40" i="8"/>
  <c r="K67" i="8"/>
  <c r="E77" i="8"/>
  <c r="P32" i="8"/>
  <c r="J63" i="8"/>
  <c r="L86" i="8"/>
  <c r="Q83" i="8"/>
  <c r="N50" i="8"/>
  <c r="E81" i="8"/>
  <c r="R41" i="8"/>
  <c r="L85" i="8"/>
  <c r="Q108" i="8"/>
  <c r="Q107" i="8"/>
  <c r="P76" i="8"/>
  <c r="G31" i="8"/>
  <c r="Q77" i="8"/>
  <c r="R77" i="8"/>
  <c r="F85" i="8"/>
  <c r="I77" i="8"/>
  <c r="J94" i="8"/>
  <c r="J58" i="8"/>
  <c r="O49" i="8"/>
  <c r="J103" i="8"/>
  <c r="P89" i="8"/>
  <c r="F99" i="8"/>
  <c r="Q102" i="8"/>
  <c r="F98" i="8"/>
  <c r="R107" i="8"/>
  <c r="N49" i="8"/>
  <c r="F89" i="8"/>
  <c r="N41" i="8"/>
  <c r="K68" i="8"/>
  <c r="J81" i="8"/>
  <c r="F101" i="8"/>
  <c r="R81" i="8"/>
  <c r="J76" i="8"/>
  <c r="N67" i="8"/>
  <c r="I85" i="8"/>
  <c r="J59" i="8"/>
  <c r="N94" i="8"/>
  <c r="G58" i="8"/>
  <c r="H86" i="8"/>
  <c r="J49" i="8"/>
  <c r="F49" i="8"/>
  <c r="M63" i="8"/>
  <c r="I50" i="8"/>
  <c r="J32" i="8"/>
  <c r="N31" i="8"/>
  <c r="P85" i="8"/>
  <c r="N54" i="8"/>
  <c r="J83" i="8"/>
  <c r="I89" i="8"/>
  <c r="J85" i="8"/>
  <c r="G76" i="8"/>
  <c r="E40" i="8"/>
  <c r="K40" i="8"/>
  <c r="H101" i="8"/>
  <c r="H59" i="8"/>
  <c r="R58" i="8"/>
  <c r="K81" i="8"/>
  <c r="Q72" i="8"/>
  <c r="M85" i="8"/>
  <c r="Q67" i="8"/>
  <c r="J84" i="8"/>
  <c r="J89" i="8"/>
  <c r="E93" i="8"/>
  <c r="R50" i="8"/>
  <c r="Q41" i="8"/>
  <c r="R102" i="8"/>
  <c r="N68" i="8"/>
  <c r="L76" i="8"/>
  <c r="I86" i="8"/>
  <c r="G98" i="8"/>
  <c r="O77" i="8"/>
  <c r="G59" i="8"/>
  <c r="H98" i="8"/>
  <c r="F59" i="8"/>
  <c r="J86" i="8"/>
  <c r="G77" i="8"/>
  <c r="E49" i="8"/>
  <c r="F100" i="8"/>
  <c r="F94" i="8"/>
  <c r="I31" i="8"/>
  <c r="F102" i="8"/>
  <c r="M86" i="8"/>
  <c r="Q68" i="8"/>
  <c r="M31" i="8"/>
  <c r="L81" i="8"/>
  <c r="L42" i="8"/>
  <c r="J77" i="8"/>
  <c r="R49" i="8"/>
  <c r="E41" i="8"/>
  <c r="I65" i="8"/>
  <c r="L40" i="8"/>
  <c r="I59" i="8"/>
  <c r="O45" i="8"/>
  <c r="G94" i="8"/>
  <c r="N103" i="8"/>
  <c r="O40" i="8"/>
  <c r="I32" i="8"/>
  <c r="F103" i="8"/>
  <c r="M32" i="8"/>
  <c r="N81" i="8"/>
  <c r="F69" i="8"/>
  <c r="F86" i="8"/>
  <c r="G34" i="8"/>
  <c r="O41" i="8"/>
  <c r="O85" i="8"/>
  <c r="M98" i="8"/>
  <c r="L41" i="8"/>
  <c r="H32" i="8"/>
  <c r="M89" i="8"/>
  <c r="O89" i="8"/>
  <c r="L49" i="8"/>
  <c r="L77" i="8"/>
  <c r="N76" i="8"/>
  <c r="M50" i="8"/>
  <c r="G32" i="8"/>
  <c r="L63" i="8"/>
  <c r="L102" i="8"/>
  <c r="E58" i="8"/>
  <c r="N58" i="8"/>
  <c r="O86" i="8"/>
  <c r="L50" i="8"/>
  <c r="M49" i="8"/>
  <c r="R76" i="8"/>
  <c r="I63" i="8"/>
  <c r="L58" i="8"/>
  <c r="R101" i="8"/>
  <c r="M94" i="8"/>
  <c r="N77" i="8"/>
  <c r="R103" i="8"/>
  <c r="J107" i="8"/>
  <c r="N102" i="8"/>
  <c r="L103" i="8"/>
  <c r="F63" i="8"/>
  <c r="E50" i="8"/>
  <c r="Q101" i="8"/>
  <c r="Q103" i="8"/>
  <c r="Q74" i="8"/>
  <c r="I58" i="8"/>
  <c r="R98" i="8"/>
  <c r="N63" i="8"/>
  <c r="H31" i="8"/>
  <c r="P98" i="8"/>
  <c r="K58" i="8"/>
  <c r="N62" i="8"/>
  <c r="J102" i="8"/>
  <c r="L59" i="8"/>
  <c r="F58" i="8"/>
  <c r="Q98" i="8"/>
  <c r="S59" i="8"/>
  <c r="S76" i="8"/>
  <c r="S41" i="8"/>
  <c r="M58" i="8"/>
  <c r="F31" i="8"/>
  <c r="M81" i="8"/>
  <c r="R85" i="8"/>
  <c r="Q50" i="8"/>
  <c r="R89" i="8"/>
  <c r="P49" i="8"/>
  <c r="M102" i="8"/>
  <c r="N32" i="8"/>
  <c r="T31" i="8"/>
  <c r="I67" i="8"/>
  <c r="M76" i="8"/>
  <c r="R59" i="8"/>
  <c r="T103" i="8"/>
  <c r="S49" i="8"/>
  <c r="K41" i="8"/>
  <c r="P67" i="8"/>
  <c r="L67" i="8"/>
  <c r="N85" i="8"/>
  <c r="M59" i="8"/>
  <c r="F32" i="8"/>
  <c r="R86" i="8"/>
  <c r="I40" i="8"/>
  <c r="F50" i="8"/>
  <c r="N89" i="8"/>
  <c r="Q31" i="8"/>
  <c r="M103" i="8"/>
  <c r="S86" i="8"/>
  <c r="T32" i="8"/>
  <c r="H94" i="8"/>
  <c r="I68" i="8"/>
  <c r="M77" i="8"/>
  <c r="S67" i="8"/>
  <c r="P68" i="8"/>
  <c r="L68" i="8"/>
  <c r="N86" i="8"/>
  <c r="I41" i="8"/>
  <c r="E63" i="8"/>
  <c r="F67" i="8"/>
  <c r="H49" i="8"/>
  <c r="K94" i="8"/>
  <c r="Q32" i="8"/>
  <c r="K31" i="8"/>
  <c r="L31" i="8"/>
  <c r="T77" i="8"/>
  <c r="T50" i="8"/>
  <c r="K98" i="8"/>
  <c r="T102" i="8"/>
  <c r="S50" i="8"/>
  <c r="S68" i="8"/>
  <c r="K102" i="8"/>
  <c r="M40" i="8"/>
  <c r="L98" i="8"/>
  <c r="T81" i="8"/>
  <c r="T67" i="8"/>
  <c r="S85" i="8"/>
  <c r="F68" i="8"/>
  <c r="P108" i="8"/>
  <c r="F40" i="8"/>
  <c r="G49" i="8"/>
  <c r="O98" i="8"/>
  <c r="K32" i="8"/>
  <c r="L32" i="8"/>
  <c r="I102" i="8"/>
  <c r="O102" i="8"/>
  <c r="S89" i="8"/>
  <c r="T49" i="8"/>
  <c r="K103" i="8"/>
  <c r="T76" i="8"/>
  <c r="E59" i="8"/>
  <c r="F76" i="8"/>
  <c r="G40" i="8"/>
  <c r="M41" i="8"/>
  <c r="E85" i="8"/>
  <c r="T68" i="8"/>
  <c r="P102" i="8"/>
  <c r="H50" i="8"/>
  <c r="F41" i="8"/>
  <c r="K50" i="8"/>
  <c r="I98" i="8"/>
  <c r="E89" i="8"/>
  <c r="L94" i="8"/>
  <c r="I103" i="8"/>
  <c r="O103" i="8"/>
  <c r="T59" i="8"/>
  <c r="K62" i="8"/>
  <c r="O94" i="8"/>
  <c r="P40" i="8"/>
  <c r="S102" i="8"/>
  <c r="J67" i="8"/>
  <c r="G41" i="8"/>
  <c r="E86" i="8"/>
  <c r="E31" i="8"/>
  <c r="R31" i="8"/>
  <c r="K59" i="8"/>
  <c r="P103" i="8"/>
  <c r="K49" i="8"/>
  <c r="G50" i="8"/>
  <c r="G85" i="8"/>
  <c r="Q85" i="8"/>
  <c r="O63" i="8"/>
  <c r="E102" i="8"/>
  <c r="H67" i="8"/>
  <c r="I94" i="8"/>
  <c r="K85" i="8"/>
  <c r="G89" i="8"/>
  <c r="P41" i="8"/>
  <c r="T63" i="8"/>
  <c r="S103" i="8"/>
  <c r="S98" i="8"/>
  <c r="J68" i="8"/>
  <c r="Q89" i="8"/>
  <c r="K89" i="8"/>
  <c r="E32" i="8"/>
  <c r="R32" i="8"/>
  <c r="T85" i="8"/>
  <c r="F77" i="8"/>
  <c r="O58" i="8"/>
  <c r="M67" i="8"/>
  <c r="G86" i="8"/>
  <c r="T58" i="8"/>
  <c r="T89" i="8"/>
  <c r="K63" i="8"/>
  <c r="Q86" i="8"/>
  <c r="F81" i="8"/>
  <c r="E103" i="8"/>
  <c r="H68" i="8"/>
  <c r="H81" i="8"/>
  <c r="K86" i="8"/>
  <c r="H76" i="8"/>
  <c r="T65" i="8"/>
  <c r="T86" i="8"/>
  <c r="S94" i="8"/>
  <c r="O59" i="8"/>
  <c r="O31" i="8"/>
  <c r="M68" i="8"/>
  <c r="T98" i="8"/>
  <c r="E67" i="8"/>
  <c r="Q63" i="8"/>
  <c r="H45" i="8"/>
  <c r="R67" i="8"/>
  <c r="T97" i="8"/>
  <c r="Q58" i="8"/>
  <c r="I49" i="8"/>
  <c r="O32" i="8"/>
  <c r="T100" i="8"/>
  <c r="S81" i="8"/>
  <c r="S31" i="8"/>
  <c r="S63" i="8"/>
  <c r="E68" i="8"/>
  <c r="H40" i="8"/>
  <c r="N98" i="8"/>
  <c r="H102" i="8"/>
  <c r="O67" i="8"/>
  <c r="H63" i="8"/>
  <c r="H77" i="8"/>
  <c r="T94" i="8"/>
  <c r="T40" i="8"/>
  <c r="H44" i="8"/>
  <c r="O81" i="8"/>
  <c r="H85" i="8"/>
  <c r="J50" i="8"/>
  <c r="J31" i="8"/>
  <c r="R68" i="8"/>
  <c r="S58" i="8"/>
  <c r="O76" i="8"/>
  <c r="G63" i="8"/>
  <c r="H89" i="8"/>
  <c r="I93" i="8"/>
  <c r="Q59" i="8"/>
  <c r="H58" i="8"/>
  <c r="S77" i="8"/>
  <c r="S40" i="8"/>
  <c r="S32" i="8"/>
  <c r="H41" i="8"/>
  <c r="G81" i="8"/>
  <c r="Q40" i="8"/>
  <c r="H103" i="8"/>
  <c r="O68" i="8"/>
  <c r="R63" i="8"/>
  <c r="P50" i="8"/>
  <c r="Q49" i="8"/>
  <c r="CC277" i="13"/>
  <c r="T41" i="8"/>
  <c r="F107" i="8"/>
  <c r="Q71" i="8"/>
  <c r="F70" i="8"/>
  <c r="P42" i="8"/>
  <c r="D27" i="8"/>
  <c r="P45" i="8"/>
  <c r="I62" i="8"/>
  <c r="K27" i="8"/>
  <c r="G38" i="8"/>
  <c r="T61" i="8"/>
  <c r="T62" i="8"/>
  <c r="P74" i="8"/>
  <c r="F65" i="8"/>
  <c r="O43" i="8"/>
  <c r="N104" i="8"/>
  <c r="M96" i="8"/>
  <c r="P99" i="8"/>
  <c r="L953" i="10"/>
  <c r="K954" i="10"/>
  <c r="L777" i="10"/>
  <c r="K778" i="10"/>
  <c r="J65" i="8"/>
  <c r="F97" i="8"/>
  <c r="R106" i="8"/>
  <c r="O51" i="8"/>
  <c r="H97" i="8"/>
  <c r="M101" i="8"/>
  <c r="J99" i="8"/>
  <c r="J64" i="8"/>
  <c r="O47" i="8"/>
  <c r="G109" i="8"/>
  <c r="L27" i="8"/>
  <c r="N107" i="8"/>
  <c r="Q73" i="8"/>
  <c r="O55" i="8"/>
  <c r="L65" i="8"/>
  <c r="O46" i="8"/>
  <c r="E96" i="8"/>
  <c r="Q80" i="8"/>
  <c r="G33" i="8"/>
  <c r="N44" i="8"/>
  <c r="J100" i="8"/>
  <c r="K71" i="8"/>
  <c r="J60" i="8"/>
  <c r="K26" i="8"/>
  <c r="R95" i="8"/>
  <c r="M51" i="8"/>
  <c r="L61" i="8"/>
  <c r="F38" i="8"/>
  <c r="O44" i="8"/>
  <c r="F72" i="8"/>
  <c r="T99" i="8"/>
  <c r="R27" i="8"/>
  <c r="M27" i="8"/>
  <c r="E27" i="8"/>
  <c r="J27" i="8"/>
  <c r="CC143" i="13"/>
  <c r="F27" i="8"/>
  <c r="P27" i="8"/>
  <c r="H27" i="8"/>
  <c r="L26" i="8"/>
  <c r="I26" i="8"/>
  <c r="S26" i="8"/>
  <c r="T26" i="8"/>
  <c r="BC134" i="8"/>
  <c r="T27" i="8"/>
  <c r="I27" i="8"/>
  <c r="R26" i="8"/>
  <c r="M108" i="8"/>
  <c r="F26" i="8"/>
  <c r="P26" i="8"/>
  <c r="G27" i="8"/>
  <c r="R97" i="8"/>
  <c r="F110" i="8"/>
  <c r="F62" i="8"/>
  <c r="J61" i="8"/>
  <c r="Q95" i="8"/>
  <c r="Q105" i="8"/>
  <c r="N74" i="8"/>
  <c r="Q26" i="8"/>
  <c r="R82" i="8"/>
  <c r="K61" i="8"/>
  <c r="M62" i="8"/>
  <c r="G72" i="8"/>
  <c r="P78" i="8"/>
  <c r="J26" i="8"/>
  <c r="O26" i="8"/>
  <c r="G93" i="8"/>
  <c r="N26" i="8"/>
  <c r="Q27" i="8"/>
  <c r="D26" i="8"/>
  <c r="H26" i="8"/>
  <c r="O90" i="8"/>
  <c r="T78" i="8"/>
  <c r="N27" i="8"/>
  <c r="M99" i="8"/>
  <c r="H96" i="8"/>
  <c r="G26" i="8"/>
  <c r="E26" i="8"/>
  <c r="Q106" i="8"/>
  <c r="K72" i="8"/>
  <c r="BB131" i="8"/>
  <c r="S27" i="8"/>
  <c r="O27" i="8"/>
  <c r="J95" i="8"/>
  <c r="E71" i="8"/>
  <c r="L92" i="8"/>
  <c r="M97" i="8"/>
  <c r="F74" i="8"/>
  <c r="M26" i="8"/>
  <c r="Q79" i="8"/>
  <c r="J96" i="8"/>
  <c r="N60" i="8"/>
  <c r="N55" i="8"/>
  <c r="Q109" i="8"/>
  <c r="T64" i="8"/>
  <c r="L45" i="8"/>
  <c r="H95" i="8"/>
  <c r="G79" i="8"/>
  <c r="P71" i="8"/>
  <c r="BC135" i="8"/>
  <c r="E60" i="8"/>
  <c r="F71" i="8"/>
  <c r="T80" i="8"/>
  <c r="O92" i="8"/>
  <c r="G105" i="8"/>
  <c r="E74" i="8"/>
  <c r="H42" i="8"/>
  <c r="K54" i="8"/>
  <c r="P79" i="8"/>
  <c r="M100" i="8"/>
  <c r="R110" i="8"/>
  <c r="E62" i="8"/>
  <c r="K74" i="8"/>
  <c r="P107" i="8"/>
  <c r="N105" i="8"/>
  <c r="R96" i="8"/>
  <c r="P96" i="8"/>
  <c r="J80" i="8"/>
  <c r="E97" i="8"/>
  <c r="G107" i="8"/>
  <c r="F75" i="8"/>
  <c r="J43" i="8"/>
  <c r="Q82" i="8"/>
  <c r="E101" i="8"/>
  <c r="N45" i="8"/>
  <c r="M52" i="8"/>
  <c r="N110" i="8"/>
  <c r="S82" i="8"/>
  <c r="H37" i="8"/>
  <c r="N75" i="8"/>
  <c r="O93" i="8"/>
  <c r="Q104" i="8"/>
  <c r="L88" i="8"/>
  <c r="R108" i="8"/>
  <c r="J79" i="8"/>
  <c r="E52" i="8"/>
  <c r="E65" i="8"/>
  <c r="E70" i="8"/>
  <c r="G42" i="8"/>
  <c r="N64" i="8"/>
  <c r="M55" i="8"/>
  <c r="O57" i="8"/>
  <c r="T83" i="8"/>
  <c r="N69" i="8"/>
  <c r="F60" i="8"/>
  <c r="J45" i="8"/>
  <c r="J42" i="8"/>
  <c r="P97" i="8"/>
  <c r="F33" i="8"/>
  <c r="J44" i="8"/>
  <c r="H34" i="8"/>
  <c r="J78" i="8"/>
  <c r="G83" i="8"/>
  <c r="N61" i="8"/>
  <c r="E100" i="8"/>
  <c r="G104" i="8"/>
  <c r="F73" i="8"/>
  <c r="I38" i="8"/>
  <c r="G106" i="8"/>
  <c r="I34" i="8"/>
  <c r="Q78" i="8"/>
  <c r="O52" i="8"/>
  <c r="N42" i="8"/>
  <c r="N108" i="8"/>
  <c r="J108" i="8"/>
  <c r="L62" i="8"/>
  <c r="Q75" i="8"/>
  <c r="M54" i="8"/>
  <c r="J82" i="8"/>
  <c r="H38" i="8"/>
  <c r="N71" i="8"/>
  <c r="P100" i="8"/>
  <c r="I36" i="8"/>
  <c r="G110" i="8"/>
  <c r="J105" i="8"/>
  <c r="I33" i="8"/>
  <c r="G108" i="8"/>
  <c r="F61" i="8"/>
  <c r="Q84" i="8"/>
  <c r="R45" i="8"/>
  <c r="R42" i="8"/>
  <c r="L66" i="8"/>
  <c r="G39" i="8"/>
  <c r="Q110" i="8"/>
  <c r="L64" i="8"/>
  <c r="E99" i="8"/>
  <c r="L43" i="8"/>
  <c r="P38" i="8"/>
  <c r="H57" i="8"/>
  <c r="T45" i="8"/>
  <c r="T69" i="8"/>
  <c r="I66" i="8"/>
  <c r="E54" i="8"/>
  <c r="T42" i="8"/>
  <c r="I64" i="8"/>
  <c r="F66" i="8"/>
  <c r="E51" i="8"/>
  <c r="O53" i="8"/>
  <c r="G45" i="8"/>
  <c r="T79" i="8"/>
  <c r="O88" i="8"/>
  <c r="N66" i="8"/>
  <c r="H36" i="8"/>
  <c r="N73" i="8"/>
  <c r="P101" i="8"/>
  <c r="F64" i="8"/>
  <c r="M57" i="8"/>
  <c r="I37" i="8"/>
  <c r="J48" i="8"/>
  <c r="H33" i="8"/>
  <c r="N72" i="8"/>
  <c r="G82" i="8"/>
  <c r="J46" i="8"/>
  <c r="N106" i="8"/>
  <c r="E56" i="8"/>
  <c r="M90" i="8"/>
  <c r="H35" i="8"/>
  <c r="N109" i="8"/>
  <c r="P95" i="8"/>
  <c r="G78" i="8"/>
  <c r="F36" i="8"/>
  <c r="R84" i="8"/>
  <c r="K51" i="8"/>
  <c r="P83" i="8"/>
  <c r="G35" i="8"/>
  <c r="S79" i="8"/>
  <c r="M107" i="8"/>
  <c r="J109" i="8"/>
  <c r="R100" i="8"/>
  <c r="G80" i="8"/>
  <c r="S83" i="8"/>
  <c r="Q100" i="8"/>
  <c r="P72" i="8"/>
  <c r="R105" i="8"/>
  <c r="I88" i="8"/>
  <c r="M65" i="8"/>
  <c r="S93" i="8"/>
  <c r="J106" i="8"/>
  <c r="O42" i="8"/>
  <c r="Q96" i="8"/>
  <c r="K64" i="8"/>
  <c r="F96" i="8"/>
  <c r="O91" i="8"/>
  <c r="E73" i="8"/>
  <c r="H100" i="8"/>
  <c r="M53" i="8"/>
  <c r="E69" i="8"/>
  <c r="T84" i="8"/>
  <c r="T107" i="8"/>
  <c r="E57" i="8"/>
  <c r="CC279" i="13"/>
  <c r="P80" i="8"/>
  <c r="G37" i="8"/>
  <c r="M95" i="8"/>
  <c r="N56" i="8"/>
  <c r="F91" i="8"/>
  <c r="L104" i="8"/>
  <c r="K69" i="8"/>
  <c r="E80" i="8"/>
  <c r="E55" i="8"/>
  <c r="N101" i="8"/>
  <c r="F45" i="8"/>
  <c r="H107" i="8"/>
  <c r="K106" i="8"/>
  <c r="Q34" i="8"/>
  <c r="O101" i="8"/>
  <c r="H66" i="8"/>
  <c r="K35" i="8"/>
  <c r="I53" i="8"/>
  <c r="M42" i="8"/>
  <c r="L99" i="8"/>
  <c r="O38" i="8"/>
  <c r="J37" i="8"/>
  <c r="L35" i="8"/>
  <c r="I107" i="8"/>
  <c r="O107" i="8"/>
  <c r="S87" i="8"/>
  <c r="T56" i="8"/>
  <c r="S64" i="8"/>
  <c r="G36" i="8"/>
  <c r="J97" i="8"/>
  <c r="O56" i="8"/>
  <c r="H39" i="8"/>
  <c r="N52" i="8"/>
  <c r="I80" i="8"/>
  <c r="S56" i="8"/>
  <c r="CC273" i="13"/>
  <c r="S70" i="8"/>
  <c r="CC276" i="13"/>
  <c r="I79" i="8"/>
  <c r="S107" i="8"/>
  <c r="CC274" i="13"/>
  <c r="N57" i="8"/>
  <c r="CC154" i="13"/>
  <c r="BC133" i="8"/>
  <c r="G75" i="8"/>
  <c r="T66" i="8"/>
  <c r="I60" i="8"/>
  <c r="G73" i="8"/>
  <c r="F108" i="8"/>
  <c r="N51" i="8"/>
  <c r="F95" i="8"/>
  <c r="BC138" i="8"/>
  <c r="CC194" i="13"/>
  <c r="N93" i="8"/>
  <c r="E72" i="8"/>
  <c r="BC131" i="8"/>
  <c r="D45" i="8"/>
  <c r="CC5" i="13"/>
  <c r="R93" i="8"/>
  <c r="O72" i="8"/>
  <c r="CC105" i="13"/>
  <c r="CC242" i="13"/>
  <c r="S48" i="8"/>
  <c r="D64" i="8"/>
  <c r="CC47" i="13"/>
  <c r="H80" i="8"/>
  <c r="L60" i="8"/>
  <c r="D95" i="8"/>
  <c r="CC15" i="13"/>
  <c r="CC112" i="13"/>
  <c r="D40" i="8"/>
  <c r="CC7" i="13"/>
  <c r="F87" i="8"/>
  <c r="I83" i="8"/>
  <c r="L106" i="8"/>
  <c r="CC227" i="13"/>
  <c r="CC206" i="13"/>
  <c r="CC114" i="13"/>
  <c r="N53" i="8"/>
  <c r="CC202" i="13"/>
  <c r="CC205" i="13"/>
  <c r="CC82" i="13"/>
  <c r="R99" i="8"/>
  <c r="D93" i="8"/>
  <c r="CC109" i="13"/>
  <c r="D47" i="8"/>
  <c r="CC9" i="13"/>
  <c r="CC97" i="13"/>
  <c r="R80" i="8"/>
  <c r="CC201" i="13"/>
  <c r="CC146" i="13"/>
  <c r="G48" i="8"/>
  <c r="D97" i="8"/>
  <c r="CC16" i="13"/>
  <c r="D42" i="8"/>
  <c r="CC6" i="13"/>
  <c r="CC83" i="13"/>
  <c r="CC115" i="13"/>
  <c r="CC110" i="13"/>
  <c r="P82" i="8"/>
  <c r="D41" i="8"/>
  <c r="CL10" i="13"/>
  <c r="DS10" i="13" s="1"/>
  <c r="DT10" i="13" s="1"/>
  <c r="CC10" i="13"/>
  <c r="M91" i="8"/>
  <c r="CC98" i="13"/>
  <c r="R104" i="8"/>
  <c r="F92" i="8"/>
  <c r="CC200" i="13"/>
  <c r="L105" i="8"/>
  <c r="N43" i="8"/>
  <c r="P91" i="8"/>
  <c r="L57" i="8"/>
  <c r="CC226" i="13"/>
  <c r="D53" i="8"/>
  <c r="CC69" i="13"/>
  <c r="J110" i="8"/>
  <c r="CC84" i="13"/>
  <c r="CC116" i="13"/>
  <c r="CL111" i="13"/>
  <c r="DS111" i="13" s="1"/>
  <c r="DT111" i="13" s="1"/>
  <c r="CC111" i="13"/>
  <c r="K84" i="8"/>
  <c r="D43" i="8"/>
  <c r="CC11" i="13"/>
  <c r="CC99" i="13"/>
  <c r="R79" i="8"/>
  <c r="P90" i="8"/>
  <c r="Q60" i="8"/>
  <c r="CC203" i="13"/>
  <c r="CC185" i="13"/>
  <c r="I39" i="8"/>
  <c r="K82" i="8"/>
  <c r="CC121" i="13"/>
  <c r="M87" i="8"/>
  <c r="CC96" i="13"/>
  <c r="F88" i="8"/>
  <c r="Q69" i="8"/>
  <c r="P66" i="8"/>
  <c r="P87" i="8"/>
  <c r="M39" i="8"/>
  <c r="L54" i="8"/>
  <c r="CC229" i="13"/>
  <c r="F90" i="8"/>
  <c r="CC91" i="13"/>
  <c r="CC117" i="13"/>
  <c r="CC92" i="13"/>
  <c r="CC86" i="13"/>
  <c r="CC118" i="13"/>
  <c r="CC186" i="13"/>
  <c r="CC122" i="13"/>
  <c r="CC100" i="13"/>
  <c r="R83" i="8"/>
  <c r="R109" i="8"/>
  <c r="CC174" i="13"/>
  <c r="CC90" i="13"/>
  <c r="CC119" i="13"/>
  <c r="CC184" i="13"/>
  <c r="N65" i="8"/>
  <c r="K78" i="8"/>
  <c r="CC123" i="13"/>
  <c r="CC101" i="13"/>
  <c r="CC198" i="13"/>
  <c r="CC89" i="13"/>
  <c r="O48" i="8"/>
  <c r="E95" i="8"/>
  <c r="J47" i="8"/>
  <c r="CC88" i="13"/>
  <c r="G69" i="8"/>
  <c r="CC120" i="13"/>
  <c r="CC124" i="13"/>
  <c r="F104" i="8"/>
  <c r="M92" i="8"/>
  <c r="CC95" i="13"/>
  <c r="R78" i="8"/>
  <c r="N70" i="8"/>
  <c r="D98" i="8"/>
  <c r="CC14" i="13"/>
  <c r="CC175" i="13"/>
  <c r="CC176" i="13"/>
  <c r="CC208" i="13"/>
  <c r="CC209" i="13"/>
  <c r="CL87" i="13"/>
  <c r="DS87" i="13" s="1"/>
  <c r="DT87" i="13" s="1"/>
  <c r="CC87" i="13"/>
  <c r="D100" i="8"/>
  <c r="CC17" i="13"/>
  <c r="K80" i="8"/>
  <c r="CC125" i="13"/>
  <c r="CC177" i="13"/>
  <c r="CC178" i="13"/>
  <c r="J104" i="8"/>
  <c r="CC85" i="13"/>
  <c r="CC93" i="13"/>
  <c r="CC94" i="13"/>
  <c r="CC166" i="13"/>
  <c r="L91" i="8"/>
  <c r="G71" i="8"/>
  <c r="D94" i="8"/>
  <c r="CC18" i="13"/>
  <c r="I35" i="8"/>
  <c r="K83" i="8"/>
  <c r="CC126" i="13"/>
  <c r="CL126" i="13"/>
  <c r="DS126" i="13" s="1"/>
  <c r="DT126" i="13" s="1"/>
  <c r="F106" i="8"/>
  <c r="M88" i="8"/>
  <c r="D83" i="8"/>
  <c r="CC79" i="13"/>
  <c r="H91" i="8"/>
  <c r="D86" i="8"/>
  <c r="CC44" i="13"/>
  <c r="CC165" i="13"/>
  <c r="CC167" i="13"/>
  <c r="CC160" i="13"/>
  <c r="L90" i="8"/>
  <c r="G74" i="8"/>
  <c r="D96" i="8"/>
  <c r="CC19" i="13"/>
  <c r="CC127" i="13"/>
  <c r="F109" i="8"/>
  <c r="D33" i="8"/>
  <c r="CC23" i="13"/>
  <c r="CC207" i="13"/>
  <c r="CC169" i="13"/>
  <c r="CC161" i="13"/>
  <c r="O87" i="8"/>
  <c r="L87" i="8"/>
  <c r="D101" i="8"/>
  <c r="CC12" i="13"/>
  <c r="P84" i="8"/>
  <c r="K79" i="8"/>
  <c r="D48" i="8"/>
  <c r="CC3" i="13"/>
  <c r="CC260" i="13"/>
  <c r="CC151" i="13"/>
  <c r="CC113" i="13"/>
  <c r="CC168" i="13"/>
  <c r="G70" i="8"/>
  <c r="D99" i="8"/>
  <c r="CC13" i="13"/>
  <c r="D46" i="8"/>
  <c r="CC4" i="13"/>
  <c r="F105" i="8"/>
  <c r="L52" i="8"/>
  <c r="L79" i="8"/>
  <c r="N80" i="8"/>
  <c r="M56" i="8"/>
  <c r="R47" i="8"/>
  <c r="N99" i="8"/>
  <c r="CC261" i="13"/>
  <c r="CC144" i="13"/>
  <c r="H90" i="8"/>
  <c r="P110" i="8"/>
  <c r="Q48" i="8"/>
  <c r="H55" i="8"/>
  <c r="F42" i="8"/>
  <c r="H104" i="8"/>
  <c r="D88" i="8"/>
  <c r="CC45" i="13"/>
  <c r="K96" i="8"/>
  <c r="D56" i="8"/>
  <c r="CC70" i="13"/>
  <c r="O69" i="8"/>
  <c r="G46" i="8"/>
  <c r="G53" i="8"/>
  <c r="D31" i="8"/>
  <c r="CC24" i="13"/>
  <c r="O99" i="8"/>
  <c r="H64" i="8"/>
  <c r="K38" i="8"/>
  <c r="H83" i="8"/>
  <c r="CC106" i="13"/>
  <c r="E91" i="8"/>
  <c r="J36" i="8"/>
  <c r="L38" i="8"/>
  <c r="D102" i="8"/>
  <c r="CC33" i="13"/>
  <c r="I104" i="8"/>
  <c r="R71" i="8"/>
  <c r="O104" i="8"/>
  <c r="CC244" i="13"/>
  <c r="Q57" i="8"/>
  <c r="T106" i="8"/>
  <c r="S46" i="8"/>
  <c r="T53" i="8"/>
  <c r="N83" i="8"/>
  <c r="P34" i="8"/>
  <c r="CC181" i="13"/>
  <c r="O80" i="8"/>
  <c r="CC264" i="13"/>
  <c r="G66" i="8"/>
  <c r="H87" i="8"/>
  <c r="Q46" i="8"/>
  <c r="H54" i="8"/>
  <c r="K109" i="8"/>
  <c r="K101" i="8"/>
  <c r="D50" i="8"/>
  <c r="CC71" i="13"/>
  <c r="Q62" i="8"/>
  <c r="CC129" i="13"/>
  <c r="D35" i="8"/>
  <c r="CC25" i="13"/>
  <c r="I57" i="8"/>
  <c r="CC107" i="13"/>
  <c r="E90" i="8"/>
  <c r="L95" i="8"/>
  <c r="O34" i="8"/>
  <c r="J33" i="8"/>
  <c r="D106" i="8"/>
  <c r="CC34" i="13"/>
  <c r="R74" i="8"/>
  <c r="N39" i="8"/>
  <c r="P48" i="8"/>
  <c r="CC245" i="13"/>
  <c r="Q55" i="8"/>
  <c r="T109" i="8"/>
  <c r="T71" i="8"/>
  <c r="S78" i="8"/>
  <c r="S110" i="8"/>
  <c r="S45" i="8"/>
  <c r="S35" i="8"/>
  <c r="T93" i="8"/>
  <c r="S60" i="8"/>
  <c r="BB136" i="8"/>
  <c r="L109" i="8"/>
  <c r="N47" i="8"/>
  <c r="L56" i="8"/>
  <c r="CC230" i="13"/>
  <c r="I91" i="8"/>
  <c r="CC182" i="13"/>
  <c r="R43" i="8"/>
  <c r="N95" i="8"/>
  <c r="CC265" i="13"/>
  <c r="G64" i="8"/>
  <c r="G84" i="8"/>
  <c r="J75" i="8"/>
  <c r="Q45" i="8"/>
  <c r="H51" i="8"/>
  <c r="H106" i="8"/>
  <c r="K99" i="8"/>
  <c r="D52" i="8"/>
  <c r="CC72" i="13"/>
  <c r="O71" i="8"/>
  <c r="Q65" i="8"/>
  <c r="CC130" i="13"/>
  <c r="K55" i="8"/>
  <c r="G57" i="8"/>
  <c r="D38" i="8"/>
  <c r="CC26" i="13"/>
  <c r="CC141" i="13"/>
  <c r="O95" i="8"/>
  <c r="H60" i="8"/>
  <c r="I101" i="8"/>
  <c r="K34" i="8"/>
  <c r="I55" i="8"/>
  <c r="H79" i="8"/>
  <c r="CC108" i="13"/>
  <c r="M47" i="8"/>
  <c r="E87" i="8"/>
  <c r="L97" i="8"/>
  <c r="R66" i="8"/>
  <c r="L34" i="8"/>
  <c r="D109" i="8"/>
  <c r="CC35" i="13"/>
  <c r="I106" i="8"/>
  <c r="O106" i="8"/>
  <c r="N37" i="8"/>
  <c r="P46" i="8"/>
  <c r="R39" i="8"/>
  <c r="Q54" i="8"/>
  <c r="T96" i="8"/>
  <c r="T44" i="8"/>
  <c r="T74" i="8"/>
  <c r="S84" i="8"/>
  <c r="S108" i="8"/>
  <c r="S42" i="8"/>
  <c r="S38" i="8"/>
  <c r="T51" i="8"/>
  <c r="AU156" i="13"/>
  <c r="AU434" i="13" s="1"/>
  <c r="AU712" i="13" s="1"/>
  <c r="AU990" i="13" s="1"/>
  <c r="N156" i="13"/>
  <c r="CM156" i="13" s="1"/>
  <c r="CD156" i="13"/>
  <c r="L53" i="8"/>
  <c r="CC231" i="13"/>
  <c r="N79" i="8"/>
  <c r="I90" i="8"/>
  <c r="J62" i="8"/>
  <c r="J91" i="8"/>
  <c r="H47" i="8"/>
  <c r="H93" i="8"/>
  <c r="N97" i="8"/>
  <c r="CC187" i="13"/>
  <c r="K60" i="8"/>
  <c r="J73" i="8"/>
  <c r="P104" i="8"/>
  <c r="Q42" i="8"/>
  <c r="H52" i="8"/>
  <c r="F47" i="8"/>
  <c r="H109" i="8"/>
  <c r="K105" i="8"/>
  <c r="J56" i="8"/>
  <c r="D57" i="8"/>
  <c r="CC64" i="13"/>
  <c r="O74" i="8"/>
  <c r="CC131" i="13"/>
  <c r="K57" i="8"/>
  <c r="G55" i="8"/>
  <c r="D32" i="8"/>
  <c r="CC27" i="13"/>
  <c r="CC142" i="13"/>
  <c r="M66" i="8"/>
  <c r="O97" i="8"/>
  <c r="I99" i="8"/>
  <c r="K39" i="8"/>
  <c r="I54" i="8"/>
  <c r="F39" i="8"/>
  <c r="L100" i="8"/>
  <c r="R64" i="8"/>
  <c r="J35" i="8"/>
  <c r="D103" i="8"/>
  <c r="CC36" i="13"/>
  <c r="I109" i="8"/>
  <c r="R70" i="8"/>
  <c r="O109" i="8"/>
  <c r="N36" i="8"/>
  <c r="R37" i="8"/>
  <c r="Q51" i="8"/>
  <c r="T101" i="8"/>
  <c r="T47" i="8"/>
  <c r="T57" i="8"/>
  <c r="S62" i="8"/>
  <c r="AU196" i="13"/>
  <c r="AU474" i="13" s="1"/>
  <c r="AU752" i="13" s="1"/>
  <c r="AU1030" i="13" s="1"/>
  <c r="N196" i="13"/>
  <c r="CM196" i="13" s="1"/>
  <c r="CD196" i="13"/>
  <c r="K70" i="8"/>
  <c r="I87" i="8"/>
  <c r="J90" i="8"/>
  <c r="Q99" i="8"/>
  <c r="E61" i="8"/>
  <c r="N100" i="8"/>
  <c r="CC188" i="13"/>
  <c r="CL188" i="13"/>
  <c r="DS188" i="13" s="1"/>
  <c r="DT188" i="13" s="1"/>
  <c r="O82" i="8"/>
  <c r="G60" i="8"/>
  <c r="J72" i="8"/>
  <c r="H92" i="8"/>
  <c r="K110" i="8"/>
  <c r="F82" i="8"/>
  <c r="J53" i="8"/>
  <c r="E110" i="8"/>
  <c r="Q61" i="8"/>
  <c r="CC132" i="13"/>
  <c r="G54" i="8"/>
  <c r="D34" i="8"/>
  <c r="CC28" i="13"/>
  <c r="D75" i="8"/>
  <c r="CC55" i="13"/>
  <c r="H75" i="8"/>
  <c r="M64" i="8"/>
  <c r="O100" i="8"/>
  <c r="H62" i="8"/>
  <c r="K37" i="8"/>
  <c r="I51" i="8"/>
  <c r="F37" i="8"/>
  <c r="M43" i="8"/>
  <c r="R91" i="8"/>
  <c r="J38" i="8"/>
  <c r="D105" i="8"/>
  <c r="CC37" i="13"/>
  <c r="M110" i="8"/>
  <c r="G91" i="8"/>
  <c r="N33" i="8"/>
  <c r="Q93" i="8"/>
  <c r="R36" i="8"/>
  <c r="T70" i="8"/>
  <c r="S80" i="8"/>
  <c r="S104" i="8"/>
  <c r="S34" i="8"/>
  <c r="T39" i="8"/>
  <c r="T55" i="8"/>
  <c r="S65" i="8"/>
  <c r="CC210" i="13"/>
  <c r="L55" i="8"/>
  <c r="CC228" i="13"/>
  <c r="E53" i="8"/>
  <c r="J87" i="8"/>
  <c r="O54" i="8"/>
  <c r="H43" i="8"/>
  <c r="CC189" i="13"/>
  <c r="O78" i="8"/>
  <c r="J69" i="8"/>
  <c r="Q91" i="8"/>
  <c r="K42" i="8"/>
  <c r="P106" i="8"/>
  <c r="F43" i="8"/>
  <c r="H105" i="8"/>
  <c r="K108" i="8"/>
  <c r="I75" i="8"/>
  <c r="F79" i="8"/>
  <c r="E108" i="8"/>
  <c r="O70" i="8"/>
  <c r="G47" i="8"/>
  <c r="CC133" i="13"/>
  <c r="K56" i="8"/>
  <c r="G51" i="8"/>
  <c r="D73" i="8"/>
  <c r="CC56" i="13"/>
  <c r="H73" i="8"/>
  <c r="H65" i="8"/>
  <c r="I95" i="8"/>
  <c r="K91" i="8"/>
  <c r="M84" i="8"/>
  <c r="E92" i="8"/>
  <c r="R90" i="8"/>
  <c r="L96" i="8"/>
  <c r="R60" i="8"/>
  <c r="P52" i="8"/>
  <c r="E33" i="8"/>
  <c r="D110" i="8"/>
  <c r="CC29" i="13"/>
  <c r="I105" i="8"/>
  <c r="O105" i="8"/>
  <c r="G90" i="8"/>
  <c r="M93" i="8"/>
  <c r="R33" i="8"/>
  <c r="Q53" i="8"/>
  <c r="T43" i="8"/>
  <c r="T75" i="8"/>
  <c r="S47" i="8"/>
  <c r="S39" i="8"/>
  <c r="T37" i="8"/>
  <c r="T54" i="8"/>
  <c r="CC183" i="13"/>
  <c r="BB135" i="8"/>
  <c r="AU155" i="13"/>
  <c r="AU433" i="13" s="1"/>
  <c r="AU711" i="13" s="1"/>
  <c r="AU989" i="13" s="1"/>
  <c r="CD155" i="13"/>
  <c r="N155" i="13"/>
  <c r="CM155" i="13" s="1"/>
  <c r="CC199" i="13"/>
  <c r="L93" i="8"/>
  <c r="R52" i="8"/>
  <c r="G101" i="8"/>
  <c r="N96" i="8"/>
  <c r="O84" i="8"/>
  <c r="K65" i="8"/>
  <c r="G62" i="8"/>
  <c r="H88" i="8"/>
  <c r="Q90" i="8"/>
  <c r="P109" i="8"/>
  <c r="Q47" i="8"/>
  <c r="P75" i="8"/>
  <c r="K107" i="8"/>
  <c r="I73" i="8"/>
  <c r="F83" i="8"/>
  <c r="O66" i="8"/>
  <c r="J57" i="8"/>
  <c r="E107" i="8"/>
  <c r="L75" i="8"/>
  <c r="F57" i="8"/>
  <c r="CC128" i="13"/>
  <c r="K53" i="8"/>
  <c r="G52" i="8"/>
  <c r="D72" i="8"/>
  <c r="CC57" i="13"/>
  <c r="H72" i="8"/>
  <c r="M60" i="8"/>
  <c r="O96" i="8"/>
  <c r="I97" i="8"/>
  <c r="I52" i="8"/>
  <c r="K90" i="8"/>
  <c r="M82" i="8"/>
  <c r="R87" i="8"/>
  <c r="P56" i="8"/>
  <c r="J34" i="8"/>
  <c r="D104" i="8"/>
  <c r="CL32" i="13"/>
  <c r="DS32" i="13" s="1"/>
  <c r="DT32" i="13" s="1"/>
  <c r="CC32" i="13"/>
  <c r="M75" i="8"/>
  <c r="I48" i="8"/>
  <c r="G87" i="8"/>
  <c r="N35" i="8"/>
  <c r="Q56" i="8"/>
  <c r="T73" i="8"/>
  <c r="T91" i="8"/>
  <c r="S106" i="8"/>
  <c r="S37" i="8"/>
  <c r="T36" i="8"/>
  <c r="S101" i="8"/>
  <c r="S61" i="8"/>
  <c r="BC132" i="8"/>
  <c r="P64" i="8"/>
  <c r="D79" i="8"/>
  <c r="CC81" i="13"/>
  <c r="M37" i="8"/>
  <c r="L51" i="8"/>
  <c r="CC232" i="13"/>
  <c r="L48" i="8"/>
  <c r="I92" i="8"/>
  <c r="G99" i="8"/>
  <c r="O83" i="8"/>
  <c r="G65" i="8"/>
  <c r="J71" i="8"/>
  <c r="Q87" i="8"/>
  <c r="D60" i="8"/>
  <c r="CC49" i="13"/>
  <c r="H99" i="8"/>
  <c r="P73" i="8"/>
  <c r="K104" i="8"/>
  <c r="I72" i="8"/>
  <c r="F84" i="8"/>
  <c r="O64" i="8"/>
  <c r="J55" i="8"/>
  <c r="E104" i="8"/>
  <c r="L73" i="8"/>
  <c r="G43" i="8"/>
  <c r="F55" i="8"/>
  <c r="N91" i="8"/>
  <c r="CC134" i="13"/>
  <c r="Q39" i="8"/>
  <c r="D69" i="8"/>
  <c r="CC58" i="13"/>
  <c r="H69" i="8"/>
  <c r="H61" i="8"/>
  <c r="I100" i="8"/>
  <c r="K87" i="8"/>
  <c r="E88" i="8"/>
  <c r="R62" i="8"/>
  <c r="P53" i="8"/>
  <c r="E35" i="8"/>
  <c r="D108" i="8"/>
  <c r="CC30" i="13"/>
  <c r="M73" i="8"/>
  <c r="I46" i="8"/>
  <c r="M104" i="8"/>
  <c r="N38" i="8"/>
  <c r="P47" i="8"/>
  <c r="R35" i="8"/>
  <c r="T72" i="8"/>
  <c r="T90" i="8"/>
  <c r="S109" i="8"/>
  <c r="S43" i="8"/>
  <c r="S36" i="8"/>
  <c r="T33" i="8"/>
  <c r="S99" i="8"/>
  <c r="CC280" i="13"/>
  <c r="D84" i="8"/>
  <c r="CC73" i="13"/>
  <c r="M36" i="8"/>
  <c r="CC267" i="13"/>
  <c r="L46" i="8"/>
  <c r="J92" i="8"/>
  <c r="R56" i="8"/>
  <c r="J74" i="8"/>
  <c r="E48" i="8"/>
  <c r="K48" i="8"/>
  <c r="P105" i="8"/>
  <c r="Q43" i="8"/>
  <c r="D58" i="8"/>
  <c r="CC50" i="13"/>
  <c r="I69" i="8"/>
  <c r="F78" i="8"/>
  <c r="J54" i="8"/>
  <c r="L72" i="8"/>
  <c r="F54" i="8"/>
  <c r="N90" i="8"/>
  <c r="K52" i="8"/>
  <c r="Q37" i="8"/>
  <c r="G56" i="8"/>
  <c r="D67" i="8"/>
  <c r="CC59" i="13"/>
  <c r="F35" i="8"/>
  <c r="M78" i="8"/>
  <c r="R65" i="8"/>
  <c r="E38" i="8"/>
  <c r="D107" i="8"/>
  <c r="CC31" i="13"/>
  <c r="M72" i="8"/>
  <c r="I45" i="8"/>
  <c r="CC147" i="13"/>
  <c r="R38" i="8"/>
  <c r="Q52" i="8"/>
  <c r="S53" i="8"/>
  <c r="T87" i="8"/>
  <c r="S75" i="8"/>
  <c r="S33" i="8"/>
  <c r="BC137" i="8"/>
  <c r="CC197" i="13"/>
  <c r="P60" i="8"/>
  <c r="P92" i="8"/>
  <c r="D82" i="8"/>
  <c r="CC74" i="13"/>
  <c r="M33" i="8"/>
  <c r="CC271" i="13"/>
  <c r="L80" i="8"/>
  <c r="E83" i="8"/>
  <c r="P39" i="8"/>
  <c r="R53" i="8"/>
  <c r="G95" i="8"/>
  <c r="CC135" i="13"/>
  <c r="O79" i="8"/>
  <c r="K66" i="8"/>
  <c r="G61" i="8"/>
  <c r="E47" i="8"/>
  <c r="K47" i="8"/>
  <c r="D62" i="8"/>
  <c r="CC51" i="13"/>
  <c r="P69" i="8"/>
  <c r="D91" i="8"/>
  <c r="CC38" i="13"/>
  <c r="F80" i="8"/>
  <c r="O60" i="8"/>
  <c r="J51" i="8"/>
  <c r="E106" i="8"/>
  <c r="L69" i="8"/>
  <c r="F51" i="8"/>
  <c r="F93" i="8"/>
  <c r="N87" i="8"/>
  <c r="CC152" i="13"/>
  <c r="Q36" i="8"/>
  <c r="D71" i="8"/>
  <c r="CC60" i="13"/>
  <c r="H71" i="8"/>
  <c r="I96" i="8"/>
  <c r="R92" i="8"/>
  <c r="O39" i="8"/>
  <c r="P57" i="8"/>
  <c r="M69" i="8"/>
  <c r="I42" i="8"/>
  <c r="M106" i="8"/>
  <c r="G92" i="8"/>
  <c r="N34" i="8"/>
  <c r="P43" i="8"/>
  <c r="CC148" i="13"/>
  <c r="T60" i="8"/>
  <c r="S105" i="8"/>
  <c r="S73" i="8"/>
  <c r="T35" i="8"/>
  <c r="S95" i="8"/>
  <c r="BB132" i="8"/>
  <c r="AU275" i="13"/>
  <c r="CD275" i="13"/>
  <c r="N275" i="13"/>
  <c r="CM275" i="13" s="1"/>
  <c r="D81" i="8"/>
  <c r="CC75" i="13"/>
  <c r="CC266" i="13"/>
  <c r="P37" i="8"/>
  <c r="R48" i="8"/>
  <c r="J88" i="8"/>
  <c r="E75" i="8"/>
  <c r="G97" i="8"/>
  <c r="CC136" i="13"/>
  <c r="J70" i="8"/>
  <c r="Q92" i="8"/>
  <c r="D65" i="8"/>
  <c r="CC52" i="13"/>
  <c r="I71" i="8"/>
  <c r="D90" i="8"/>
  <c r="CC39" i="13"/>
  <c r="J52" i="8"/>
  <c r="E109" i="8"/>
  <c r="F52" i="8"/>
  <c r="CC153" i="13"/>
  <c r="Q33" i="8"/>
  <c r="D74" i="8"/>
  <c r="CC61" i="13"/>
  <c r="H74" i="8"/>
  <c r="H82" i="8"/>
  <c r="K92" i="8"/>
  <c r="M80" i="8"/>
  <c r="R61" i="8"/>
  <c r="O37" i="8"/>
  <c r="P55" i="8"/>
  <c r="L39" i="8"/>
  <c r="E39" i="8"/>
  <c r="M109" i="8"/>
  <c r="CC149" i="13"/>
  <c r="R34" i="8"/>
  <c r="T105" i="8"/>
  <c r="S51" i="8"/>
  <c r="S72" i="8"/>
  <c r="S92" i="8"/>
  <c r="T38" i="8"/>
  <c r="S97" i="8"/>
  <c r="BB134" i="8"/>
  <c r="I84" i="8"/>
  <c r="Q70" i="8"/>
  <c r="P62" i="8"/>
  <c r="P88" i="8"/>
  <c r="D77" i="8"/>
  <c r="CC80" i="13"/>
  <c r="M35" i="8"/>
  <c r="CC268" i="13"/>
  <c r="L82" i="8"/>
  <c r="N84" i="8"/>
  <c r="J93" i="8"/>
  <c r="E82" i="8"/>
  <c r="P36" i="8"/>
  <c r="R46" i="8"/>
  <c r="R51" i="8"/>
  <c r="G100" i="8"/>
  <c r="CC137" i="13"/>
  <c r="E43" i="8"/>
  <c r="K43" i="8"/>
  <c r="D59" i="8"/>
  <c r="CC53" i="13"/>
  <c r="I74" i="8"/>
  <c r="D87" i="8"/>
  <c r="CC40" i="13"/>
  <c r="K95" i="8"/>
  <c r="O62" i="8"/>
  <c r="D55" i="8"/>
  <c r="CC65" i="13"/>
  <c r="L71" i="8"/>
  <c r="D68" i="8"/>
  <c r="CC62" i="13"/>
  <c r="M61" i="8"/>
  <c r="F34" i="8"/>
  <c r="M83" i="8"/>
  <c r="R88" i="8"/>
  <c r="O36" i="8"/>
  <c r="P54" i="8"/>
  <c r="L37" i="8"/>
  <c r="E37" i="8"/>
  <c r="M71" i="8"/>
  <c r="R75" i="8"/>
  <c r="G88" i="8"/>
  <c r="CC164" i="13"/>
  <c r="CC157" i="13"/>
  <c r="T82" i="8"/>
  <c r="T110" i="8"/>
  <c r="S57" i="8"/>
  <c r="T92" i="8"/>
  <c r="S69" i="8"/>
  <c r="S100" i="8"/>
  <c r="I82" i="8"/>
  <c r="L110" i="8"/>
  <c r="N48" i="8"/>
  <c r="P65" i="8"/>
  <c r="J101" i="8"/>
  <c r="D78" i="8"/>
  <c r="CC76" i="13"/>
  <c r="M38" i="8"/>
  <c r="CC269" i="13"/>
  <c r="L78" i="8"/>
  <c r="K75" i="8"/>
  <c r="N82" i="8"/>
  <c r="E79" i="8"/>
  <c r="P33" i="8"/>
  <c r="R57" i="8"/>
  <c r="E66" i="8"/>
  <c r="CC138" i="13"/>
  <c r="CC263" i="13"/>
  <c r="E46" i="8"/>
  <c r="Q88" i="8"/>
  <c r="K46" i="8"/>
  <c r="D61" i="8"/>
  <c r="CC54" i="13"/>
  <c r="H56" i="8"/>
  <c r="D85" i="8"/>
  <c r="CC41" i="13"/>
  <c r="K97" i="8"/>
  <c r="O65" i="8"/>
  <c r="D54" i="8"/>
  <c r="CC66" i="13"/>
  <c r="E105" i="8"/>
  <c r="L74" i="8"/>
  <c r="Q66" i="8"/>
  <c r="F56" i="8"/>
  <c r="N92" i="8"/>
  <c r="Q35" i="8"/>
  <c r="D39" i="8"/>
  <c r="CC20" i="13"/>
  <c r="D70" i="8"/>
  <c r="CC63" i="13"/>
  <c r="H70" i="8"/>
  <c r="K33" i="8"/>
  <c r="CC102" i="13"/>
  <c r="M48" i="8"/>
  <c r="K88" i="8"/>
  <c r="P93" i="8"/>
  <c r="O33" i="8"/>
  <c r="P51" i="8"/>
  <c r="L36" i="8"/>
  <c r="E36" i="8"/>
  <c r="M74" i="8"/>
  <c r="I47" i="8"/>
  <c r="R73" i="8"/>
  <c r="M105" i="8"/>
  <c r="CC163" i="13"/>
  <c r="CC158" i="13"/>
  <c r="CC192" i="13"/>
  <c r="CC243" i="13"/>
  <c r="T108" i="8"/>
  <c r="S55" i="8"/>
  <c r="S88" i="8"/>
  <c r="T34" i="8"/>
  <c r="AU212" i="13"/>
  <c r="AU490" i="13" s="1"/>
  <c r="AU768" i="13" s="1"/>
  <c r="AU1046" i="13" s="1"/>
  <c r="N212" i="13"/>
  <c r="CM212" i="13" s="1"/>
  <c r="CD212" i="13"/>
  <c r="L108" i="8"/>
  <c r="N46" i="8"/>
  <c r="D76" i="8"/>
  <c r="CC77" i="13"/>
  <c r="CC270" i="13"/>
  <c r="L84" i="8"/>
  <c r="K73" i="8"/>
  <c r="L47" i="8"/>
  <c r="E84" i="8"/>
  <c r="R55" i="8"/>
  <c r="E64" i="8"/>
  <c r="H48" i="8"/>
  <c r="G96" i="8"/>
  <c r="CC139" i="13"/>
  <c r="CC262" i="13"/>
  <c r="E45" i="8"/>
  <c r="K45" i="8"/>
  <c r="D63" i="8"/>
  <c r="CC48" i="13"/>
  <c r="H53" i="8"/>
  <c r="F48" i="8"/>
  <c r="H110" i="8"/>
  <c r="I70" i="8"/>
  <c r="D89" i="8"/>
  <c r="CC42" i="13"/>
  <c r="K100" i="8"/>
  <c r="D51" i="8"/>
  <c r="CC67" i="13"/>
  <c r="O75" i="8"/>
  <c r="Q64" i="8"/>
  <c r="F53" i="8"/>
  <c r="Q38" i="8"/>
  <c r="D37" i="8"/>
  <c r="CC21" i="13"/>
  <c r="CC170" i="13"/>
  <c r="CC172" i="13"/>
  <c r="K36" i="8"/>
  <c r="H84" i="8"/>
  <c r="CC103" i="13"/>
  <c r="M46" i="8"/>
  <c r="M79" i="8"/>
  <c r="L33" i="8"/>
  <c r="E34" i="8"/>
  <c r="I110" i="8"/>
  <c r="R72" i="8"/>
  <c r="O110" i="8"/>
  <c r="CC162" i="13"/>
  <c r="CC159" i="13"/>
  <c r="CC193" i="13"/>
  <c r="CC241" i="13"/>
  <c r="T48" i="8"/>
  <c r="S54" i="8"/>
  <c r="T88" i="8"/>
  <c r="S71" i="8"/>
  <c r="S91" i="8"/>
  <c r="T52" i="8"/>
  <c r="S96" i="8"/>
  <c r="BB137" i="8"/>
  <c r="BB133" i="8"/>
  <c r="BB138" i="8"/>
  <c r="I78" i="8"/>
  <c r="CC204" i="13"/>
  <c r="L107" i="8"/>
  <c r="P61" i="8"/>
  <c r="D80" i="8"/>
  <c r="CC78" i="13"/>
  <c r="M34" i="8"/>
  <c r="L83" i="8"/>
  <c r="N78" i="8"/>
  <c r="E78" i="8"/>
  <c r="P35" i="8"/>
  <c r="J66" i="8"/>
  <c r="R54" i="8"/>
  <c r="H46" i="8"/>
  <c r="CC140" i="13"/>
  <c r="CC259" i="13"/>
  <c r="CC145" i="13"/>
  <c r="E42" i="8"/>
  <c r="D66" i="8"/>
  <c r="CC46" i="13"/>
  <c r="F46" i="8"/>
  <c r="H108" i="8"/>
  <c r="P70" i="8"/>
  <c r="D92" i="8"/>
  <c r="CC43" i="13"/>
  <c r="O61" i="8"/>
  <c r="D49" i="8"/>
  <c r="CC68" i="13"/>
  <c r="O73" i="8"/>
  <c r="L70" i="8"/>
  <c r="K93" i="8"/>
  <c r="N88" i="8"/>
  <c r="CC150" i="13"/>
  <c r="CL150" i="13"/>
  <c r="DS150" i="13" s="1"/>
  <c r="DT150" i="13" s="1"/>
  <c r="D36" i="8"/>
  <c r="CC22" i="13"/>
  <c r="CC171" i="13"/>
  <c r="CC173" i="13"/>
  <c r="I56" i="8"/>
  <c r="H78" i="8"/>
  <c r="CC104" i="13"/>
  <c r="M45" i="8"/>
  <c r="L101" i="8"/>
  <c r="O35" i="8"/>
  <c r="J39" i="8"/>
  <c r="I108" i="8"/>
  <c r="M70" i="8"/>
  <c r="I43" i="8"/>
  <c r="R69" i="8"/>
  <c r="O108" i="8"/>
  <c r="CC240" i="13"/>
  <c r="T95" i="8"/>
  <c r="T104" i="8"/>
  <c r="T46" i="8"/>
  <c r="S52" i="8"/>
  <c r="S74" i="8"/>
  <c r="S90" i="8"/>
  <c r="S66" i="8"/>
  <c r="BC136" i="8"/>
  <c r="L844" i="10"/>
  <c r="K845" i="10"/>
  <c r="L514" i="10"/>
  <c r="K515" i="10"/>
  <c r="L338" i="10"/>
  <c r="K339" i="10"/>
  <c r="L668" i="10"/>
  <c r="K669" i="10"/>
  <c r="L1043" i="10"/>
  <c r="K1044" i="10"/>
  <c r="K1110" i="10"/>
  <c r="L1109" i="10"/>
  <c r="L1701" i="10"/>
  <c r="K1702" i="10"/>
  <c r="L736" i="10"/>
  <c r="K737" i="10"/>
  <c r="K361" i="10"/>
  <c r="L360" i="10"/>
  <c r="L865" i="10"/>
  <c r="K866" i="10"/>
  <c r="K383" i="10"/>
  <c r="L382" i="10"/>
  <c r="K405" i="10"/>
  <c r="L404" i="10"/>
  <c r="K119" i="10"/>
  <c r="L118" i="10"/>
  <c r="K1263" i="10"/>
  <c r="L1262" i="10"/>
  <c r="L1151" i="10"/>
  <c r="K1152" i="10"/>
  <c r="L1745" i="10"/>
  <c r="K1746" i="10"/>
  <c r="K1769" i="10"/>
  <c r="L1768" i="10"/>
  <c r="K52" i="10"/>
  <c r="L51" i="10"/>
  <c r="K1086" i="10"/>
  <c r="L1085" i="10"/>
  <c r="K1593" i="10"/>
  <c r="L1592" i="10"/>
  <c r="L978" i="10"/>
  <c r="K979" i="10"/>
  <c r="L492" i="10"/>
  <c r="K493" i="10"/>
  <c r="K1791" i="10"/>
  <c r="L1790" i="10"/>
  <c r="K184" i="10"/>
  <c r="L183" i="10"/>
  <c r="L1613" i="10"/>
  <c r="K1614" i="10"/>
  <c r="K1286" i="10"/>
  <c r="L1285" i="10"/>
  <c r="K207" i="10"/>
  <c r="L206" i="10"/>
  <c r="K163" i="10"/>
  <c r="L162" i="10"/>
  <c r="L250" i="10"/>
  <c r="K251" i="10"/>
  <c r="L712" i="10"/>
  <c r="K713" i="10"/>
  <c r="L999" i="10"/>
  <c r="K1000" i="10"/>
  <c r="K536" i="10"/>
  <c r="L535" i="10"/>
  <c r="K426" i="10"/>
  <c r="L425" i="10"/>
  <c r="K1241" i="10"/>
  <c r="L1240" i="10"/>
  <c r="K933" i="10"/>
  <c r="L932" i="10"/>
  <c r="K604" i="10"/>
  <c r="L603" i="10"/>
  <c r="K1174" i="10"/>
  <c r="L1173" i="10"/>
  <c r="K1221" i="10"/>
  <c r="L1220" i="10"/>
  <c r="L294" i="10"/>
  <c r="K295" i="10"/>
  <c r="K1637" i="10"/>
  <c r="L1636" i="10"/>
  <c r="K1835" i="10"/>
  <c r="L1834" i="10"/>
  <c r="K624" i="10"/>
  <c r="L623" i="10"/>
  <c r="K318" i="10"/>
  <c r="L317" i="10"/>
  <c r="L29" i="10"/>
  <c r="K30" i="10"/>
  <c r="K824" i="10"/>
  <c r="L823" i="10"/>
  <c r="K470" i="10"/>
  <c r="L469" i="10"/>
  <c r="K77" i="10"/>
  <c r="L76" i="10"/>
  <c r="K582" i="10"/>
  <c r="L581" i="10"/>
  <c r="L1063" i="10"/>
  <c r="K1064" i="10"/>
  <c r="K97" i="10"/>
  <c r="L96" i="10"/>
  <c r="L557" i="10"/>
  <c r="K558" i="10"/>
  <c r="K272" i="10"/>
  <c r="L271" i="10"/>
  <c r="L909" i="10"/>
  <c r="K910" i="10"/>
  <c r="K1021" i="10"/>
  <c r="L1020" i="10"/>
  <c r="L756" i="10"/>
  <c r="K757" i="10"/>
  <c r="L1196" i="10"/>
  <c r="K1197" i="10"/>
  <c r="K1130" i="10"/>
  <c r="L1129" i="10"/>
  <c r="K692" i="10"/>
  <c r="L691" i="10"/>
  <c r="K1813" i="10"/>
  <c r="L1812" i="10"/>
  <c r="K140" i="10"/>
  <c r="L139" i="10"/>
  <c r="K1681" i="10"/>
  <c r="L1680" i="10"/>
  <c r="L1307" i="10"/>
  <c r="K1308" i="10"/>
  <c r="L228" i="10"/>
  <c r="K229" i="10"/>
  <c r="L889" i="10"/>
  <c r="K890" i="10"/>
  <c r="K646" i="10"/>
  <c r="L645" i="10"/>
  <c r="L1657" i="10"/>
  <c r="K1658" i="10"/>
  <c r="K1725" i="10"/>
  <c r="L1724" i="10"/>
  <c r="K800" i="10"/>
  <c r="L799" i="10"/>
  <c r="K450" i="10"/>
  <c r="L449" i="10"/>
  <c r="AU133" i="8"/>
  <c r="AU132" i="8"/>
  <c r="AU135" i="8"/>
  <c r="AU137" i="8"/>
  <c r="AU131" i="8"/>
  <c r="AU134" i="8"/>
  <c r="AU138" i="8"/>
  <c r="AU136" i="8"/>
  <c r="AT131" i="8"/>
  <c r="AT132" i="8"/>
  <c r="AT133" i="8"/>
  <c r="AT134" i="8"/>
  <c r="AT135" i="8"/>
  <c r="AT136" i="8"/>
  <c r="AT137" i="8"/>
  <c r="AT138" i="8"/>
  <c r="AQ138" i="8"/>
  <c r="AQ132" i="8"/>
  <c r="AQ134" i="8"/>
  <c r="AQ133" i="8"/>
  <c r="AQ135" i="8"/>
  <c r="AQ136" i="8"/>
  <c r="AQ137" i="8"/>
  <c r="AQ131" i="8"/>
  <c r="AP137" i="8"/>
  <c r="AP133" i="8"/>
  <c r="AP138" i="8"/>
  <c r="AP131" i="8"/>
  <c r="AP132" i="8"/>
  <c r="AP134" i="8"/>
  <c r="AP135" i="8"/>
  <c r="AP136" i="8"/>
  <c r="BA134" i="8"/>
  <c r="BA137" i="8"/>
  <c r="BA136" i="8"/>
  <c r="BA135" i="8"/>
  <c r="BA138" i="8"/>
  <c r="BA131" i="8"/>
  <c r="BA132" i="8"/>
  <c r="BA133" i="8"/>
  <c r="AN135" i="8"/>
  <c r="AN136" i="8"/>
  <c r="AN131" i="8"/>
  <c r="AN137" i="8"/>
  <c r="AN132" i="8"/>
  <c r="AN138" i="8"/>
  <c r="AN134" i="8"/>
  <c r="AN133" i="8"/>
  <c r="AW131" i="8"/>
  <c r="AW132" i="8"/>
  <c r="AW134" i="8"/>
  <c r="AW136" i="8"/>
  <c r="AW137" i="8"/>
  <c r="AW133" i="8"/>
  <c r="AW138" i="8"/>
  <c r="AW135" i="8"/>
  <c r="AM135" i="8"/>
  <c r="AM132" i="8"/>
  <c r="AM136" i="8"/>
  <c r="AM137" i="8"/>
  <c r="AM138" i="8"/>
  <c r="AM133" i="8"/>
  <c r="AM134" i="8"/>
  <c r="AM131" i="8"/>
  <c r="AZ133" i="8"/>
  <c r="AZ134" i="8"/>
  <c r="AZ135" i="8"/>
  <c r="AZ136" i="8"/>
  <c r="AZ137" i="8"/>
  <c r="AZ138" i="8"/>
  <c r="AZ131" i="8"/>
  <c r="AZ132" i="8"/>
  <c r="AR138" i="8"/>
  <c r="AR132" i="8"/>
  <c r="AR133" i="8"/>
  <c r="AR134" i="8"/>
  <c r="AR135" i="8"/>
  <c r="AR131" i="8"/>
  <c r="AR136" i="8"/>
  <c r="AR137" i="8"/>
  <c r="AY132" i="8"/>
  <c r="AY133" i="8"/>
  <c r="AY135" i="8"/>
  <c r="AY134" i="8"/>
  <c r="AY136" i="8"/>
  <c r="AY138" i="8"/>
  <c r="AY137" i="8"/>
  <c r="AY131" i="8"/>
  <c r="AX131" i="8"/>
  <c r="AX132" i="8"/>
  <c r="AX137" i="8"/>
  <c r="AX133" i="8"/>
  <c r="AX134" i="8"/>
  <c r="AX135" i="8"/>
  <c r="AX138" i="8"/>
  <c r="AX136" i="8"/>
  <c r="AV133" i="8"/>
  <c r="AV134" i="8"/>
  <c r="AV137" i="8"/>
  <c r="AV131" i="8"/>
  <c r="AV135" i="8"/>
  <c r="AV136" i="8"/>
  <c r="AV132" i="8"/>
  <c r="AV138" i="8"/>
  <c r="AS131" i="8"/>
  <c r="AS134" i="8"/>
  <c r="AS136" i="8"/>
  <c r="AS132" i="8"/>
  <c r="AS137" i="8"/>
  <c r="AS133" i="8"/>
  <c r="AS135" i="8"/>
  <c r="AS138" i="8"/>
  <c r="N195" i="13" l="1"/>
  <c r="CM195" i="13" s="1"/>
  <c r="AU195" i="13"/>
  <c r="AU473" i="13" s="1"/>
  <c r="AU751" i="13" s="1"/>
  <c r="AU1029" i="13" s="1"/>
  <c r="CD195" i="13"/>
  <c r="CC8" i="13"/>
  <c r="N280" i="13"/>
  <c r="CM280" i="13" s="1"/>
  <c r="CD280" i="13"/>
  <c r="AU280" i="13"/>
  <c r="N211" i="13"/>
  <c r="CM211" i="13" s="1"/>
  <c r="N179" i="13"/>
  <c r="CM179" i="13" s="1"/>
  <c r="CD278" i="13"/>
  <c r="N278" i="13"/>
  <c r="CM278" i="13" s="1"/>
  <c r="AU278" i="13"/>
  <c r="CD179" i="13"/>
  <c r="AU179" i="13"/>
  <c r="AU457" i="13" s="1"/>
  <c r="AU735" i="13" s="1"/>
  <c r="AU1013" i="13" s="1"/>
  <c r="CD211" i="13"/>
  <c r="AU211" i="13"/>
  <c r="AU489" i="13" s="1"/>
  <c r="AU767" i="13" s="1"/>
  <c r="AU1045" i="13" s="1"/>
  <c r="CD272" i="13"/>
  <c r="N272" i="13"/>
  <c r="CM272" i="13" s="1"/>
  <c r="AU272" i="13"/>
  <c r="CD180" i="13"/>
  <c r="N180" i="13"/>
  <c r="CM180" i="13" s="1"/>
  <c r="AU180" i="13"/>
  <c r="AU458" i="13" s="1"/>
  <c r="AU736" i="13" s="1"/>
  <c r="AU1014" i="13" s="1"/>
  <c r="BM74" i="8"/>
  <c r="BM73" i="8"/>
  <c r="BM75" i="8"/>
  <c r="L8" i="13"/>
  <c r="CL8" i="13" s="1"/>
  <c r="DS8" i="13" s="1"/>
  <c r="DT8" i="13" s="1"/>
  <c r="BM68" i="8"/>
  <c r="BM67" i="8"/>
  <c r="AD119" i="8"/>
  <c r="BM70" i="8"/>
  <c r="BM71" i="8"/>
  <c r="BM72" i="8"/>
  <c r="BM69" i="8"/>
  <c r="BK110" i="8"/>
  <c r="BJ69" i="8"/>
  <c r="BM108" i="8"/>
  <c r="BH79" i="8"/>
  <c r="BJ81" i="8"/>
  <c r="BN35" i="8"/>
  <c r="BO106" i="8"/>
  <c r="AE117" i="8"/>
  <c r="AE7" i="8" s="1"/>
  <c r="AE21" i="8" s="1"/>
  <c r="BO64" i="8"/>
  <c r="BN93" i="8"/>
  <c r="BO77" i="8"/>
  <c r="BM109" i="8"/>
  <c r="BG82" i="8"/>
  <c r="BM104" i="8"/>
  <c r="BL105" i="8"/>
  <c r="BN77" i="8"/>
  <c r="BL81" i="8"/>
  <c r="BN85" i="8"/>
  <c r="BO78" i="8"/>
  <c r="BO74" i="8"/>
  <c r="BN100" i="8"/>
  <c r="BM103" i="8"/>
  <c r="Y116" i="8"/>
  <c r="Y6" i="8" s="1"/>
  <c r="Y20" i="8" s="1"/>
  <c r="BM46" i="8"/>
  <c r="BO55" i="8"/>
  <c r="BM106" i="8"/>
  <c r="BH66" i="8"/>
  <c r="BN82" i="8"/>
  <c r="BN81" i="8"/>
  <c r="BL90" i="8"/>
  <c r="BO39" i="8"/>
  <c r="BO61" i="8"/>
  <c r="BP51" i="8"/>
  <c r="BJ49" i="8"/>
  <c r="BO32" i="8"/>
  <c r="BM85" i="8"/>
  <c r="BP81" i="8"/>
  <c r="BM92" i="8"/>
  <c r="BP52" i="8"/>
  <c r="BN61" i="8"/>
  <c r="BJ95" i="8"/>
  <c r="BL66" i="8"/>
  <c r="BJ88" i="8"/>
  <c r="BF74" i="8"/>
  <c r="BJ52" i="8"/>
  <c r="BO65" i="8"/>
  <c r="BJ50" i="8"/>
  <c r="AF113" i="8"/>
  <c r="BO34" i="8"/>
  <c r="BO98" i="8"/>
  <c r="BN108" i="8"/>
  <c r="AG118" i="8"/>
  <c r="BE107" i="8"/>
  <c r="Y117" i="8"/>
  <c r="Y7" i="8" s="1"/>
  <c r="Y21" i="8" s="1"/>
  <c r="BM89" i="8"/>
  <c r="BO62" i="8"/>
  <c r="BM93" i="8"/>
  <c r="BJ55" i="8"/>
  <c r="BM86" i="8"/>
  <c r="BH58" i="8"/>
  <c r="BO33" i="8"/>
  <c r="X114" i="8"/>
  <c r="X4" i="8" s="1"/>
  <c r="X18" i="8" s="1"/>
  <c r="BP78" i="8"/>
  <c r="BM105" i="8"/>
  <c r="BH105" i="8"/>
  <c r="BN73" i="8"/>
  <c r="BO81" i="8"/>
  <c r="BO66" i="8"/>
  <c r="BO60" i="8"/>
  <c r="BL99" i="8"/>
  <c r="BO59" i="8"/>
  <c r="BO51" i="8"/>
  <c r="BF61" i="8"/>
  <c r="BK59" i="8"/>
  <c r="BJ66" i="8"/>
  <c r="BP89" i="8"/>
  <c r="BN109" i="8"/>
  <c r="BO50" i="8"/>
  <c r="BN107" i="8"/>
  <c r="BO44" i="8"/>
  <c r="BI48" i="8"/>
  <c r="BO54" i="8"/>
  <c r="BE105" i="8"/>
  <c r="BO49" i="8"/>
  <c r="BK69" i="8"/>
  <c r="BK33" i="8"/>
  <c r="BI33" i="8"/>
  <c r="BP68" i="8"/>
  <c r="BP64" i="8"/>
  <c r="BG106" i="8"/>
  <c r="BP109" i="8"/>
  <c r="BE59" i="8"/>
  <c r="BL56" i="8"/>
  <c r="BM82" i="8"/>
  <c r="BP57" i="8"/>
  <c r="BN103" i="8"/>
  <c r="BD68" i="8"/>
  <c r="BP49" i="8"/>
  <c r="BP40" i="8"/>
  <c r="BO100" i="8"/>
  <c r="BE67" i="8"/>
  <c r="BN62" i="8"/>
  <c r="AI158" i="1"/>
  <c r="AI160" i="1" s="1"/>
  <c r="AF116" i="8"/>
  <c r="AF6" i="8" s="1"/>
  <c r="AF20" i="8" s="1"/>
  <c r="BI62" i="8"/>
  <c r="BK106" i="8"/>
  <c r="BI101" i="8"/>
  <c r="BG37" i="8"/>
  <c r="BF106" i="8"/>
  <c r="X10" i="8"/>
  <c r="CD143" i="13"/>
  <c r="BE80" i="8"/>
  <c r="BG61" i="8"/>
  <c r="BD48" i="8"/>
  <c r="BE95" i="8"/>
  <c r="BH44" i="8"/>
  <c r="BF92" i="8"/>
  <c r="BF38" i="8"/>
  <c r="AG9" i="8"/>
  <c r="AE8" i="8"/>
  <c r="BK83" i="8"/>
  <c r="BM47" i="8"/>
  <c r="AB11" i="8"/>
  <c r="AG10" i="8"/>
  <c r="BD50" i="8"/>
  <c r="BN79" i="8"/>
  <c r="BI86" i="8"/>
  <c r="AF9" i="8"/>
  <c r="BN104" i="8"/>
  <c r="AE3" i="8"/>
  <c r="AA114" i="8"/>
  <c r="AA4" i="8" s="1"/>
  <c r="AA18" i="8" s="1"/>
  <c r="Z3" i="8"/>
  <c r="AG114" i="8"/>
  <c r="AG4" i="8" s="1"/>
  <c r="AG18" i="8" s="1"/>
  <c r="AC3" i="8"/>
  <c r="BN65" i="8"/>
  <c r="BP62" i="8"/>
  <c r="BP32" i="8"/>
  <c r="BP55" i="8"/>
  <c r="BF49" i="8"/>
  <c r="AG8" i="8"/>
  <c r="AD11" i="8"/>
  <c r="AC10" i="8"/>
  <c r="BH102" i="8"/>
  <c r="BH62" i="8"/>
  <c r="AE9" i="8"/>
  <c r="AD3" i="8"/>
  <c r="AG11" i="8"/>
  <c r="BI50" i="8"/>
  <c r="BJ79" i="8"/>
  <c r="Y3" i="8"/>
  <c r="W11" i="8"/>
  <c r="V3" i="8"/>
  <c r="BJ82" i="8"/>
  <c r="BF42" i="8"/>
  <c r="BE76" i="8"/>
  <c r="BF67" i="8"/>
  <c r="BG32" i="8"/>
  <c r="BJ92" i="8"/>
  <c r="BK53" i="8"/>
  <c r="BJ83" i="8"/>
  <c r="Y11" i="8"/>
  <c r="BG95" i="8"/>
  <c r="BH68" i="8"/>
  <c r="Y120" i="8"/>
  <c r="BI69" i="8"/>
  <c r="BE75" i="8"/>
  <c r="U9" i="8"/>
  <c r="BG68" i="8"/>
  <c r="BF32" i="8"/>
  <c r="BH63" i="8"/>
  <c r="BD96" i="8"/>
  <c r="BF103" i="8"/>
  <c r="BF97" i="8"/>
  <c r="AA8" i="8"/>
  <c r="V9" i="8"/>
  <c r="BH45" i="8"/>
  <c r="BG87" i="8"/>
  <c r="BF79" i="8"/>
  <c r="BH99" i="8"/>
  <c r="V8" i="8"/>
  <c r="W8" i="8"/>
  <c r="X8" i="8"/>
  <c r="BF81" i="8"/>
  <c r="BD103" i="8"/>
  <c r="AA115" i="8"/>
  <c r="AA5" i="8" s="1"/>
  <c r="AA19" i="8" s="1"/>
  <c r="BE42" i="8"/>
  <c r="BD74" i="8"/>
  <c r="U10" i="8"/>
  <c r="Z8" i="8"/>
  <c r="BH41" i="8"/>
  <c r="BE88" i="8"/>
  <c r="BJ39" i="8"/>
  <c r="BJ40" i="8"/>
  <c r="AA3" i="8"/>
  <c r="BF54" i="8"/>
  <c r="Y115" i="8"/>
  <c r="Y5" i="8" s="1"/>
  <c r="Y19" i="8" s="1"/>
  <c r="BF68" i="8"/>
  <c r="Z10" i="8"/>
  <c r="W3" i="8"/>
  <c r="S11" i="8"/>
  <c r="N3" i="8"/>
  <c r="R11" i="8"/>
  <c r="BH78" i="8"/>
  <c r="BK79" i="8"/>
  <c r="BI88" i="8"/>
  <c r="BM37" i="8"/>
  <c r="BK108" i="8"/>
  <c r="BF64" i="8"/>
  <c r="BK65" i="8"/>
  <c r="BD36" i="8"/>
  <c r="BH77" i="8"/>
  <c r="W9" i="8"/>
  <c r="U11" i="8"/>
  <c r="N143" i="13"/>
  <c r="CM143" i="13" s="1"/>
  <c r="S3" i="8"/>
  <c r="M10" i="8"/>
  <c r="Q9" i="8"/>
  <c r="G3" i="8"/>
  <c r="BP91" i="8"/>
  <c r="BK43" i="8"/>
  <c r="BD80" i="8"/>
  <c r="BM99" i="8"/>
  <c r="BL65" i="8"/>
  <c r="BK109" i="8"/>
  <c r="BL64" i="8"/>
  <c r="BJ59" i="8"/>
  <c r="BD31" i="8"/>
  <c r="BD81" i="8"/>
  <c r="BF46" i="8"/>
  <c r="BI109" i="8"/>
  <c r="BD52" i="8"/>
  <c r="Y9" i="8"/>
  <c r="J3" i="8"/>
  <c r="K8" i="8"/>
  <c r="L10" i="8"/>
  <c r="G8" i="8"/>
  <c r="BM53" i="8"/>
  <c r="BD60" i="8"/>
  <c r="BO84" i="8"/>
  <c r="BK37" i="8"/>
  <c r="BO97" i="8"/>
  <c r="D11" i="8"/>
  <c r="L11" i="8"/>
  <c r="L9" i="8"/>
  <c r="F3" i="8"/>
  <c r="BE94" i="8"/>
  <c r="BI34" i="8"/>
  <c r="BL71" i="8"/>
  <c r="BK95" i="8"/>
  <c r="BL85" i="8"/>
  <c r="BH42" i="8"/>
  <c r="BP80" i="8"/>
  <c r="W114" i="8"/>
  <c r="BL78" i="8"/>
  <c r="AB3" i="8"/>
  <c r="U8" i="8"/>
  <c r="Q10" i="8"/>
  <c r="O8" i="8"/>
  <c r="S9" i="8"/>
  <c r="P9" i="8"/>
  <c r="E11" i="8"/>
  <c r="V121" i="8"/>
  <c r="BI37" i="8"/>
  <c r="BH76" i="8"/>
  <c r="BJ45" i="8"/>
  <c r="BI100" i="8"/>
  <c r="BO109" i="8"/>
  <c r="BH103" i="8"/>
  <c r="Z11" i="8"/>
  <c r="Y10" i="8"/>
  <c r="D10" i="8"/>
  <c r="I8" i="8"/>
  <c r="T8" i="8"/>
  <c r="P11" i="8"/>
  <c r="BF88" i="8"/>
  <c r="BP102" i="8"/>
  <c r="BD93" i="8"/>
  <c r="BD101" i="8"/>
  <c r="BL49" i="8"/>
  <c r="BG31" i="8"/>
  <c r="BH73" i="8"/>
  <c r="W10" i="8"/>
  <c r="Z9" i="8"/>
  <c r="D3" i="8"/>
  <c r="Q8" i="8"/>
  <c r="J10" i="8"/>
  <c r="BG75" i="8"/>
  <c r="BH39" i="8"/>
  <c r="BG73" i="8"/>
  <c r="BK41" i="8"/>
  <c r="BN55" i="8"/>
  <c r="BL101" i="8"/>
  <c r="BP106" i="8"/>
  <c r="BJ103" i="8"/>
  <c r="BK62" i="8"/>
  <c r="BP86" i="8"/>
  <c r="V10" i="8"/>
  <c r="AC11" i="8"/>
  <c r="T10" i="8"/>
  <c r="R3" i="8"/>
  <c r="H11" i="8"/>
  <c r="L8" i="8"/>
  <c r="BO87" i="8"/>
  <c r="BM41" i="8"/>
  <c r="BP69" i="8"/>
  <c r="BE83" i="8"/>
  <c r="BJ98" i="8"/>
  <c r="BM81" i="8"/>
  <c r="BF85" i="8"/>
  <c r="BF72" i="8"/>
  <c r="BM48" i="8"/>
  <c r="AB10" i="8"/>
  <c r="AC9" i="8"/>
  <c r="S10" i="8"/>
  <c r="T11" i="8"/>
  <c r="R9" i="8"/>
  <c r="E3" i="8"/>
  <c r="K10" i="8"/>
  <c r="N11" i="8"/>
  <c r="R10" i="8"/>
  <c r="AD121" i="8"/>
  <c r="BL43" i="8"/>
  <c r="BJ90" i="8"/>
  <c r="BE110" i="8"/>
  <c r="BP79" i="8"/>
  <c r="BL52" i="8"/>
  <c r="BJ84" i="8"/>
  <c r="AF11" i="8"/>
  <c r="AB8" i="8"/>
  <c r="P8" i="8"/>
  <c r="L3" i="8"/>
  <c r="N8" i="8"/>
  <c r="M3" i="8"/>
  <c r="E10" i="8"/>
  <c r="BD41" i="8"/>
  <c r="BG53" i="8"/>
  <c r="BK91" i="8"/>
  <c r="BN63" i="8"/>
  <c r="BN75" i="8"/>
  <c r="BI84" i="8"/>
  <c r="BP65" i="8"/>
  <c r="BH54" i="8"/>
  <c r="BH110" i="8"/>
  <c r="AB9" i="8"/>
  <c r="Y8" i="8"/>
  <c r="D8" i="8"/>
  <c r="F10" i="8"/>
  <c r="K3" i="8"/>
  <c r="I9" i="8"/>
  <c r="G9" i="8"/>
  <c r="BL70" i="8"/>
  <c r="BG46" i="8"/>
  <c r="Y118" i="8"/>
  <c r="BK107" i="8"/>
  <c r="BK63" i="8"/>
  <c r="Z120" i="8"/>
  <c r="BF34" i="8"/>
  <c r="BP58" i="8"/>
  <c r="AF8" i="8"/>
  <c r="AG3" i="8"/>
  <c r="AD10" i="8"/>
  <c r="O9" i="8"/>
  <c r="E9" i="8"/>
  <c r="J9" i="8"/>
  <c r="Q3" i="8"/>
  <c r="T3" i="8"/>
  <c r="J8" i="8"/>
  <c r="R8" i="8"/>
  <c r="N9" i="8"/>
  <c r="P3" i="8"/>
  <c r="BF58" i="8"/>
  <c r="BJ48" i="8"/>
  <c r="BI60" i="8"/>
  <c r="BE61" i="8"/>
  <c r="BH100" i="8"/>
  <c r="AD9" i="8"/>
  <c r="AA9" i="8"/>
  <c r="H8" i="8"/>
  <c r="S8" i="8"/>
  <c r="K11" i="8"/>
  <c r="O10" i="8"/>
  <c r="F8" i="8"/>
  <c r="J11" i="8"/>
  <c r="Q11" i="8"/>
  <c r="BE44" i="8"/>
  <c r="BP37" i="8"/>
  <c r="BJ109" i="8"/>
  <c r="BL63" i="8"/>
  <c r="BM60" i="8"/>
  <c r="BN101" i="8"/>
  <c r="BO107" i="8"/>
  <c r="BH69" i="8"/>
  <c r="X3" i="8"/>
  <c r="AF10" i="8"/>
  <c r="X11" i="8"/>
  <c r="I11" i="8"/>
  <c r="P10" i="8"/>
  <c r="G10" i="8"/>
  <c r="M8" i="8"/>
  <c r="M11" i="8"/>
  <c r="I3" i="8"/>
  <c r="BG56" i="8"/>
  <c r="BH91" i="8"/>
  <c r="Z117" i="8"/>
  <c r="BN87" i="8"/>
  <c r="BE49" i="8"/>
  <c r="BM80" i="8"/>
  <c r="X9" i="8"/>
  <c r="U3" i="8"/>
  <c r="AF3" i="8"/>
  <c r="D9" i="8"/>
  <c r="H10" i="8"/>
  <c r="O3" i="8"/>
  <c r="M9" i="8"/>
  <c r="H9" i="8"/>
  <c r="O11" i="8"/>
  <c r="T9" i="8"/>
  <c r="F9" i="8"/>
  <c r="I10" i="8"/>
  <c r="G11" i="8"/>
  <c r="F11" i="8"/>
  <c r="K9" i="8"/>
  <c r="BI51" i="8"/>
  <c r="BM45" i="8"/>
  <c r="BL34" i="8"/>
  <c r="BN80" i="8"/>
  <c r="BK68" i="8"/>
  <c r="BK86" i="8"/>
  <c r="BN42" i="8"/>
  <c r="BI94" i="8"/>
  <c r="BP42" i="8"/>
  <c r="BE73" i="8"/>
  <c r="AC8" i="8"/>
  <c r="AA11" i="8"/>
  <c r="V11" i="8"/>
  <c r="E8" i="8"/>
  <c r="H3" i="8"/>
  <c r="N10" i="8"/>
  <c r="BF93" i="8"/>
  <c r="BP72" i="8"/>
  <c r="BE34" i="8"/>
  <c r="AF114" i="8"/>
  <c r="BG105" i="8"/>
  <c r="BD32" i="8"/>
  <c r="BO94" i="8"/>
  <c r="Z121" i="8"/>
  <c r="AD117" i="8"/>
  <c r="BE54" i="8"/>
  <c r="BJ53" i="8"/>
  <c r="AD8" i="8"/>
  <c r="AE10" i="8"/>
  <c r="AE11" i="8"/>
  <c r="AA10" i="8"/>
  <c r="BM56" i="8"/>
  <c r="BK92" i="8"/>
  <c r="BJ74" i="8"/>
  <c r="BO86" i="8"/>
  <c r="BD33" i="8"/>
  <c r="BD46" i="8"/>
  <c r="BH65" i="8"/>
  <c r="BI52" i="8"/>
  <c r="BN76" i="8"/>
  <c r="BO72" i="8"/>
  <c r="BH60" i="8"/>
  <c r="BI102" i="8"/>
  <c r="BF47" i="8"/>
  <c r="BG60" i="8"/>
  <c r="BE81" i="8"/>
  <c r="BI71" i="8"/>
  <c r="W118" i="8"/>
  <c r="BN105" i="8"/>
  <c r="AE113" i="8"/>
  <c r="AG116" i="8"/>
  <c r="BE74" i="8"/>
  <c r="BI89" i="8"/>
  <c r="BK87" i="8"/>
  <c r="BD94" i="8"/>
  <c r="BN41" i="8"/>
  <c r="BE79" i="8"/>
  <c r="BP43" i="8"/>
  <c r="AB114" i="8"/>
  <c r="BJ94" i="8"/>
  <c r="BP82" i="8"/>
  <c r="BF86" i="8"/>
  <c r="BO46" i="8"/>
  <c r="BF104" i="8"/>
  <c r="BF80" i="8"/>
  <c r="BK73" i="8"/>
  <c r="BJ75" i="8"/>
  <c r="BP108" i="8"/>
  <c r="AC120" i="8"/>
  <c r="BN48" i="8"/>
  <c r="BI47" i="8"/>
  <c r="BG72" i="8"/>
  <c r="BN98" i="8"/>
  <c r="BJ38" i="8"/>
  <c r="BJ33" i="8"/>
  <c r="AA116" i="8"/>
  <c r="BP60" i="8"/>
  <c r="BL84" i="8"/>
  <c r="AD114" i="8"/>
  <c r="BP101" i="8"/>
  <c r="BP33" i="8"/>
  <c r="BL36" i="8"/>
  <c r="BD39" i="8"/>
  <c r="BG55" i="8"/>
  <c r="BN68" i="8"/>
  <c r="BL106" i="8"/>
  <c r="BF78" i="8"/>
  <c r="AG120" i="8"/>
  <c r="BI35" i="8"/>
  <c r="BL92" i="8"/>
  <c r="BL87" i="8"/>
  <c r="BE84" i="8"/>
  <c r="BD90" i="8"/>
  <c r="BL88" i="8"/>
  <c r="BM32" i="8"/>
  <c r="BL75" i="8"/>
  <c r="BP48" i="8"/>
  <c r="AE116" i="8"/>
  <c r="BJ46" i="8"/>
  <c r="BM35" i="8"/>
  <c r="BG102" i="8"/>
  <c r="BL97" i="8"/>
  <c r="BO57" i="8"/>
  <c r="BH36" i="8"/>
  <c r="BI45" i="8"/>
  <c r="BD43" i="8"/>
  <c r="X121" i="8"/>
  <c r="BI64" i="8"/>
  <c r="BI43" i="8"/>
  <c r="BN31" i="8"/>
  <c r="BP76" i="8"/>
  <c r="BH55" i="8"/>
  <c r="BG63" i="8"/>
  <c r="BI82" i="8"/>
  <c r="U121" i="8"/>
  <c r="BN84" i="8"/>
  <c r="BO43" i="8"/>
  <c r="BD40" i="8"/>
  <c r="AA121" i="8"/>
  <c r="BN97" i="8"/>
  <c r="BM38" i="8"/>
  <c r="BN64" i="8"/>
  <c r="BD69" i="8"/>
  <c r="BG108" i="8"/>
  <c r="X119" i="8"/>
  <c r="BM34" i="8"/>
  <c r="BD61" i="8"/>
  <c r="BI93" i="8"/>
  <c r="BE106" i="8"/>
  <c r="BL98" i="8"/>
  <c r="BO42" i="8"/>
  <c r="BG36" i="8"/>
  <c r="BJ73" i="8"/>
  <c r="BI38" i="8"/>
  <c r="BJ89" i="8"/>
  <c r="BL68" i="8"/>
  <c r="BD75" i="8"/>
  <c r="BG90" i="8"/>
  <c r="BJ76" i="8"/>
  <c r="BO56" i="8"/>
  <c r="BM40" i="8"/>
  <c r="BH72" i="8"/>
  <c r="AC117" i="8"/>
  <c r="BD44" i="8"/>
  <c r="BM51" i="8"/>
  <c r="BN52" i="8"/>
  <c r="BN51" i="8"/>
  <c r="BH97" i="8"/>
  <c r="BH96" i="8"/>
  <c r="BD47" i="8"/>
  <c r="BI63" i="8"/>
  <c r="BE52" i="8"/>
  <c r="BI108" i="8"/>
  <c r="BD82" i="8"/>
  <c r="BI41" i="8"/>
  <c r="BP95" i="8"/>
  <c r="X118" i="8"/>
  <c r="Z118" i="8"/>
  <c r="BM97" i="8"/>
  <c r="V119" i="8"/>
  <c r="BD86" i="8"/>
  <c r="BO48" i="8"/>
  <c r="BN53" i="8"/>
  <c r="Y113" i="8"/>
  <c r="BH33" i="8"/>
  <c r="BF45" i="8"/>
  <c r="BH82" i="8"/>
  <c r="BK104" i="8"/>
  <c r="U120" i="8"/>
  <c r="BL50" i="8"/>
  <c r="BE69" i="8"/>
  <c r="BG67" i="8"/>
  <c r="BP59" i="8"/>
  <c r="BE89" i="8"/>
  <c r="BF101" i="8"/>
  <c r="BJ96" i="8"/>
  <c r="BN99" i="8"/>
  <c r="BG84" i="8"/>
  <c r="BE65" i="8"/>
  <c r="BF96" i="8"/>
  <c r="BP107" i="8"/>
  <c r="BL89" i="8"/>
  <c r="BO90" i="8"/>
  <c r="BF51" i="8"/>
  <c r="AD120" i="8"/>
  <c r="AG115" i="8"/>
  <c r="BI46" i="8"/>
  <c r="BP35" i="8"/>
  <c r="BG101" i="8"/>
  <c r="BE36" i="8"/>
  <c r="BG88" i="8"/>
  <c r="BG94" i="8"/>
  <c r="BK50" i="8"/>
  <c r="BF60" i="8"/>
  <c r="BM54" i="8"/>
  <c r="BG103" i="8"/>
  <c r="BH38" i="8"/>
  <c r="BO92" i="8"/>
  <c r="BI77" i="8"/>
  <c r="BJ34" i="8"/>
  <c r="BH57" i="8"/>
  <c r="BK82" i="8"/>
  <c r="BG81" i="8"/>
  <c r="BE87" i="8"/>
  <c r="BK84" i="8"/>
  <c r="BH87" i="8"/>
  <c r="BG43" i="8"/>
  <c r="BK77" i="8"/>
  <c r="BL35" i="8"/>
  <c r="BM64" i="8"/>
  <c r="BJ42" i="8"/>
  <c r="BN72" i="8"/>
  <c r="BG57" i="8"/>
  <c r="BI49" i="8"/>
  <c r="BN70" i="8"/>
  <c r="AE114" i="8"/>
  <c r="W115" i="8"/>
  <c r="BD98" i="8"/>
  <c r="BD35" i="8"/>
  <c r="BI85" i="8"/>
  <c r="BF69" i="8"/>
  <c r="BE57" i="8"/>
  <c r="BK103" i="8"/>
  <c r="BI36" i="8"/>
  <c r="BK57" i="8"/>
  <c r="BK54" i="8"/>
  <c r="BK88" i="8"/>
  <c r="BD108" i="8"/>
  <c r="BH47" i="8"/>
  <c r="BD97" i="8"/>
  <c r="BO47" i="8"/>
  <c r="BI75" i="8"/>
  <c r="BL58" i="8"/>
  <c r="AC121" i="8"/>
  <c r="BM63" i="8"/>
  <c r="AC118" i="8"/>
  <c r="BK75" i="8"/>
  <c r="BF59" i="8"/>
  <c r="BF109" i="8"/>
  <c r="BL62" i="8"/>
  <c r="BI99" i="8"/>
  <c r="BN40" i="8"/>
  <c r="BG66" i="8"/>
  <c r="BP36" i="8"/>
  <c r="BG58" i="8"/>
  <c r="BD99" i="8"/>
  <c r="AD116" i="8"/>
  <c r="BH89" i="8"/>
  <c r="BG93" i="8"/>
  <c r="BE50" i="8"/>
  <c r="AE115" i="8"/>
  <c r="W117" i="8"/>
  <c r="BF87" i="8"/>
  <c r="BF105" i="8"/>
  <c r="BE109" i="8"/>
  <c r="BL73" i="8"/>
  <c r="W116" i="8"/>
  <c r="AB119" i="8"/>
  <c r="BN91" i="8"/>
  <c r="BI39" i="8"/>
  <c r="BN43" i="8"/>
  <c r="BJ64" i="8"/>
  <c r="BL55" i="8"/>
  <c r="BO63" i="8"/>
  <c r="BP85" i="8"/>
  <c r="BO88" i="8"/>
  <c r="BK34" i="8"/>
  <c r="BD51" i="8"/>
  <c r="BD76" i="8"/>
  <c r="BE99" i="8"/>
  <c r="BH37" i="8"/>
  <c r="BJ68" i="8"/>
  <c r="BK42" i="8"/>
  <c r="BL110" i="8"/>
  <c r="BL67" i="8"/>
  <c r="BM55" i="8"/>
  <c r="BH43" i="8"/>
  <c r="Z114" i="8"/>
  <c r="AB120" i="8"/>
  <c r="BO68" i="8"/>
  <c r="BN49" i="8"/>
  <c r="BG91" i="8"/>
  <c r="BN90" i="8"/>
  <c r="BM36" i="8"/>
  <c r="BD88" i="8"/>
  <c r="BI80" i="8"/>
  <c r="BL103" i="8"/>
  <c r="BE77" i="8"/>
  <c r="BH48" i="8"/>
  <c r="BE53" i="8"/>
  <c r="BG35" i="8"/>
  <c r="BI79" i="8"/>
  <c r="BP41" i="8"/>
  <c r="BH64" i="8"/>
  <c r="BF41" i="8"/>
  <c r="BK105" i="8"/>
  <c r="BO41" i="8"/>
  <c r="BG99" i="8"/>
  <c r="BP53" i="8"/>
  <c r="AC115" i="8"/>
  <c r="BL94" i="8"/>
  <c r="BL102" i="8"/>
  <c r="BP105" i="8"/>
  <c r="BI66" i="8"/>
  <c r="BD95" i="8"/>
  <c r="AE120" i="8"/>
  <c r="BJ31" i="8"/>
  <c r="BK74" i="8"/>
  <c r="X115" i="8"/>
  <c r="BI31" i="8"/>
  <c r="BM76" i="8"/>
  <c r="BG54" i="8"/>
  <c r="BF108" i="8"/>
  <c r="BL38" i="8"/>
  <c r="BH84" i="8"/>
  <c r="BN58" i="8"/>
  <c r="BD70" i="8"/>
  <c r="BM91" i="8"/>
  <c r="BM87" i="8"/>
  <c r="BJ62" i="8"/>
  <c r="BN34" i="8"/>
  <c r="BE35" i="8"/>
  <c r="BN56" i="8"/>
  <c r="BI58" i="8"/>
  <c r="BM43" i="8"/>
  <c r="BL47" i="8"/>
  <c r="BG79" i="8"/>
  <c r="BK61" i="8"/>
  <c r="BN45" i="8"/>
  <c r="BO35" i="8"/>
  <c r="BJ101" i="8"/>
  <c r="BN86" i="8"/>
  <c r="AG117" i="8"/>
  <c r="BL41" i="8"/>
  <c r="U116" i="8"/>
  <c r="BG42" i="8"/>
  <c r="BF35" i="8"/>
  <c r="BE31" i="8"/>
  <c r="BD71" i="8"/>
  <c r="BE39" i="8"/>
  <c r="AC119" i="8"/>
  <c r="BK40" i="8"/>
  <c r="BI87" i="8"/>
  <c r="BH92" i="8"/>
  <c r="AB116" i="8"/>
  <c r="BI78" i="8"/>
  <c r="BG100" i="8"/>
  <c r="BH53" i="8"/>
  <c r="BE72" i="8"/>
  <c r="V116" i="8"/>
  <c r="BH59" i="8"/>
  <c r="BD79" i="8"/>
  <c r="BN37" i="8"/>
  <c r="BL104" i="8"/>
  <c r="U115" i="8"/>
  <c r="U118" i="8"/>
  <c r="BD104" i="8"/>
  <c r="BM39" i="8"/>
  <c r="BO71" i="8"/>
  <c r="BI97" i="8"/>
  <c r="BG109" i="8"/>
  <c r="BO101" i="8"/>
  <c r="BN106" i="8"/>
  <c r="BI53" i="8"/>
  <c r="BK102" i="8"/>
  <c r="BK52" i="8"/>
  <c r="Z113" i="8"/>
  <c r="BL42" i="8"/>
  <c r="BN36" i="8"/>
  <c r="BM33" i="8"/>
  <c r="BE70" i="8"/>
  <c r="BH52" i="8"/>
  <c r="BH98" i="8"/>
  <c r="BF77" i="8"/>
  <c r="BK93" i="8"/>
  <c r="BK67" i="8"/>
  <c r="Z115" i="8"/>
  <c r="BE103" i="8"/>
  <c r="BM100" i="8"/>
  <c r="BK32" i="8"/>
  <c r="BM110" i="8"/>
  <c r="BJ72" i="8"/>
  <c r="BM88" i="8"/>
  <c r="BJ56" i="8"/>
  <c r="BD65" i="8"/>
  <c r="BG69" i="8"/>
  <c r="BM101" i="8"/>
  <c r="X116" i="8"/>
  <c r="BN50" i="8"/>
  <c r="BP39" i="8"/>
  <c r="BK97" i="8"/>
  <c r="BK81" i="8"/>
  <c r="V113" i="8"/>
  <c r="BG85" i="8"/>
  <c r="BF37" i="8"/>
  <c r="BM65" i="8"/>
  <c r="BG78" i="8"/>
  <c r="BI105" i="8"/>
  <c r="BG97" i="8"/>
  <c r="BP38" i="8"/>
  <c r="BJ44" i="8"/>
  <c r="BG64" i="8"/>
  <c r="BG48" i="8"/>
  <c r="BK76" i="8"/>
  <c r="BI83" i="8"/>
  <c r="BG65" i="8"/>
  <c r="AE119" i="8"/>
  <c r="BK100" i="8"/>
  <c r="BD45" i="8"/>
  <c r="BO69" i="8"/>
  <c r="BP99" i="8"/>
  <c r="BP100" i="8"/>
  <c r="BM102" i="8"/>
  <c r="BD58" i="8"/>
  <c r="BP74" i="8"/>
  <c r="BO75" i="8"/>
  <c r="BN102" i="8"/>
  <c r="AA117" i="8"/>
  <c r="BN39" i="8"/>
  <c r="BO82" i="8"/>
  <c r="BI74" i="8"/>
  <c r="BH88" i="8"/>
  <c r="AA113" i="8"/>
  <c r="BD59" i="8"/>
  <c r="V118" i="8"/>
  <c r="BL96" i="8"/>
  <c r="BO53" i="8"/>
  <c r="BH95" i="8"/>
  <c r="BL79" i="8"/>
  <c r="BI96" i="8"/>
  <c r="BF66" i="8"/>
  <c r="BD73" i="8"/>
  <c r="BL107" i="8"/>
  <c r="BE93" i="8"/>
  <c r="BP104" i="8"/>
  <c r="AF115" i="8"/>
  <c r="BM95" i="8"/>
  <c r="BD107" i="8"/>
  <c r="BI32" i="8"/>
  <c r="BF71" i="8"/>
  <c r="BG76" i="8"/>
  <c r="BP90" i="8"/>
  <c r="AA119" i="8"/>
  <c r="BE91" i="8"/>
  <c r="BK31" i="8"/>
  <c r="X117" i="8"/>
  <c r="BH35" i="8"/>
  <c r="BG83" i="8"/>
  <c r="BD54" i="8"/>
  <c r="BP70" i="8"/>
  <c r="BN89" i="8"/>
  <c r="BN78" i="8"/>
  <c r="BO79" i="8"/>
  <c r="BH31" i="8"/>
  <c r="BK101" i="8"/>
  <c r="BM98" i="8"/>
  <c r="BP67" i="8"/>
  <c r="BM66" i="8"/>
  <c r="BH93" i="8"/>
  <c r="BJ97" i="8"/>
  <c r="BN67" i="8"/>
  <c r="BN47" i="8"/>
  <c r="BD105" i="8"/>
  <c r="BK99" i="8"/>
  <c r="BE55" i="8"/>
  <c r="BO80" i="8"/>
  <c r="BG33" i="8"/>
  <c r="BI91" i="8"/>
  <c r="BK96" i="8"/>
  <c r="BJ87" i="8"/>
  <c r="BJ57" i="8"/>
  <c r="BM107" i="8"/>
  <c r="BK51" i="8"/>
  <c r="AE118" i="8"/>
  <c r="BJ85" i="8"/>
  <c r="BO31" i="8"/>
  <c r="BP83" i="8"/>
  <c r="AF121" i="8"/>
  <c r="BI90" i="8"/>
  <c r="BL48" i="8"/>
  <c r="AB118" i="8"/>
  <c r="BE85" i="8"/>
  <c r="BN94" i="8"/>
  <c r="BP34" i="8"/>
  <c r="BE64" i="8"/>
  <c r="U113" i="8"/>
  <c r="BE98" i="8"/>
  <c r="BP61" i="8"/>
  <c r="BN83" i="8"/>
  <c r="BI104" i="8"/>
  <c r="BP88" i="8"/>
  <c r="BN92" i="8"/>
  <c r="BL57" i="8"/>
  <c r="BD63" i="8"/>
  <c r="BM90" i="8"/>
  <c r="BK58" i="8"/>
  <c r="BL86" i="8"/>
  <c r="BO58" i="8"/>
  <c r="BN95" i="8"/>
  <c r="BH86" i="8"/>
  <c r="BL37" i="8"/>
  <c r="BF75" i="8"/>
  <c r="BG41" i="8"/>
  <c r="BJ41" i="8"/>
  <c r="BG51" i="8"/>
  <c r="BH94" i="8"/>
  <c r="BJ43" i="8"/>
  <c r="BJ67" i="8"/>
  <c r="BF73" i="8"/>
  <c r="AB113" i="8"/>
  <c r="BD38" i="8"/>
  <c r="BD62" i="8"/>
  <c r="W113" i="8"/>
  <c r="AA120" i="8"/>
  <c r="BL109" i="8"/>
  <c r="BP44" i="8"/>
  <c r="BL33" i="8"/>
  <c r="BG104" i="8"/>
  <c r="BJ110" i="8"/>
  <c r="BF44" i="8"/>
  <c r="BN44" i="8"/>
  <c r="BD92" i="8"/>
  <c r="BO105" i="8"/>
  <c r="BE82" i="8"/>
  <c r="BO70" i="8"/>
  <c r="BP71" i="8"/>
  <c r="BH106" i="8"/>
  <c r="BM58" i="8"/>
  <c r="BP77" i="8"/>
  <c r="BF52" i="8"/>
  <c r="BI110" i="8"/>
  <c r="BN69" i="8"/>
  <c r="AD118" i="8"/>
  <c r="BD84" i="8"/>
  <c r="BO83" i="8"/>
  <c r="BK85" i="8"/>
  <c r="BN66" i="8"/>
  <c r="BG59" i="8"/>
  <c r="BJ108" i="8"/>
  <c r="BF76" i="8"/>
  <c r="V117" i="8"/>
  <c r="BO52" i="8"/>
  <c r="BE102" i="8"/>
  <c r="BN74" i="8"/>
  <c r="BF90" i="8"/>
  <c r="BJ77" i="8"/>
  <c r="BO110" i="8"/>
  <c r="BL100" i="8"/>
  <c r="BE92" i="8"/>
  <c r="BE97" i="8"/>
  <c r="BL39" i="8"/>
  <c r="BE41" i="8"/>
  <c r="BE66" i="8"/>
  <c r="BH46" i="8"/>
  <c r="AB115" i="8"/>
  <c r="BH81" i="8"/>
  <c r="BP87" i="8"/>
  <c r="AC114" i="8"/>
  <c r="BI57" i="8"/>
  <c r="AF118" i="8"/>
  <c r="BM78" i="8"/>
  <c r="BJ80" i="8"/>
  <c r="Y121" i="8"/>
  <c r="BF83" i="8"/>
  <c r="BP94" i="8"/>
  <c r="BG74" i="8"/>
  <c r="BD87" i="8"/>
  <c r="BF50" i="8"/>
  <c r="BO85" i="8"/>
  <c r="BP96" i="8"/>
  <c r="BG44" i="8"/>
  <c r="BM59" i="8"/>
  <c r="BP98" i="8"/>
  <c r="BF70" i="8"/>
  <c r="BN59" i="8"/>
  <c r="AG119" i="8"/>
  <c r="BI61" i="8"/>
  <c r="AB121" i="8"/>
  <c r="BJ61" i="8"/>
  <c r="BK47" i="8"/>
  <c r="BK44" i="8"/>
  <c r="BO76" i="8"/>
  <c r="BP46" i="8"/>
  <c r="BI106" i="8"/>
  <c r="AD115" i="8"/>
  <c r="BN60" i="8"/>
  <c r="V115" i="8"/>
  <c r="BE60" i="8"/>
  <c r="BM61" i="8"/>
  <c r="BK39" i="8"/>
  <c r="BE78" i="8"/>
  <c r="W121" i="8"/>
  <c r="BO96" i="8"/>
  <c r="BI42" i="8"/>
  <c r="AB117" i="8"/>
  <c r="BG80" i="8"/>
  <c r="BG38" i="8"/>
  <c r="BG110" i="8"/>
  <c r="BH108" i="8"/>
  <c r="BI40" i="8"/>
  <c r="BO73" i="8"/>
  <c r="BI73" i="8"/>
  <c r="BF110" i="8"/>
  <c r="BJ99" i="8"/>
  <c r="AE121" i="8"/>
  <c r="BI76" i="8"/>
  <c r="U119" i="8"/>
  <c r="BH107" i="8"/>
  <c r="BM83" i="8"/>
  <c r="BL74" i="8"/>
  <c r="BF53" i="8"/>
  <c r="BJ78" i="8"/>
  <c r="BF36" i="8"/>
  <c r="BF89" i="8"/>
  <c r="BF56" i="8"/>
  <c r="BH101" i="8"/>
  <c r="BI55" i="8"/>
  <c r="BI72" i="8"/>
  <c r="BO104" i="8"/>
  <c r="BO102" i="8"/>
  <c r="BM84" i="8"/>
  <c r="BD66" i="8"/>
  <c r="BL72" i="8"/>
  <c r="AG121" i="8"/>
  <c r="BO93" i="8"/>
  <c r="BL45" i="8"/>
  <c r="BF84" i="8"/>
  <c r="AF117" i="8"/>
  <c r="X120" i="8"/>
  <c r="BF31" i="8"/>
  <c r="BF95" i="8"/>
  <c r="BD83" i="8"/>
  <c r="BL83" i="8"/>
  <c r="BJ47" i="8"/>
  <c r="BJ35" i="8"/>
  <c r="BI59" i="8"/>
  <c r="V114" i="8"/>
  <c r="BO40" i="8"/>
  <c r="BJ36" i="8"/>
  <c r="BK56" i="8"/>
  <c r="BI54" i="8"/>
  <c r="BD78" i="8"/>
  <c r="BE71" i="8"/>
  <c r="BH32" i="8"/>
  <c r="BH71" i="8"/>
  <c r="BK46" i="8"/>
  <c r="BO67" i="8"/>
  <c r="BF94" i="8"/>
  <c r="BK98" i="8"/>
  <c r="BL76" i="8"/>
  <c r="BE56" i="8"/>
  <c r="BL54" i="8"/>
  <c r="U114" i="8"/>
  <c r="BE58" i="8"/>
  <c r="BH34" i="8"/>
  <c r="BJ104" i="8"/>
  <c r="BO99" i="8"/>
  <c r="BD106" i="8"/>
  <c r="BE96" i="8"/>
  <c r="BK60" i="8"/>
  <c r="BJ91" i="8"/>
  <c r="Z116" i="8"/>
  <c r="BI68" i="8"/>
  <c r="BI107" i="8"/>
  <c r="BF40" i="8"/>
  <c r="BN33" i="8"/>
  <c r="BD57" i="8"/>
  <c r="BG52" i="8"/>
  <c r="BP45" i="8"/>
  <c r="BP66" i="8"/>
  <c r="BM44" i="8"/>
  <c r="BD72" i="8"/>
  <c r="BG50" i="8"/>
  <c r="BH61" i="8"/>
  <c r="BJ54" i="8"/>
  <c r="BP50" i="8"/>
  <c r="BJ60" i="8"/>
  <c r="BL80" i="8"/>
  <c r="BN110" i="8"/>
  <c r="BN96" i="8"/>
  <c r="BD53" i="8"/>
  <c r="BJ58" i="8"/>
  <c r="BK45" i="8"/>
  <c r="BF91" i="8"/>
  <c r="BG86" i="8"/>
  <c r="BM94" i="8"/>
  <c r="V120" i="8"/>
  <c r="BF57" i="8"/>
  <c r="BM50" i="8"/>
  <c r="BG40" i="8"/>
  <c r="BM31" i="8"/>
  <c r="BP75" i="8"/>
  <c r="BE37" i="8"/>
  <c r="AA118" i="8"/>
  <c r="BJ106" i="8"/>
  <c r="BE32" i="8"/>
  <c r="BJ93" i="8"/>
  <c r="BP54" i="8"/>
  <c r="BL61" i="8"/>
  <c r="AF120" i="8"/>
  <c r="BD109" i="8"/>
  <c r="BP47" i="8"/>
  <c r="BK94" i="8"/>
  <c r="BP84" i="8"/>
  <c r="BF98" i="8"/>
  <c r="BJ100" i="8"/>
  <c r="BP56" i="8"/>
  <c r="BL51" i="8"/>
  <c r="BD85" i="8"/>
  <c r="BH83" i="8"/>
  <c r="AF119" i="8"/>
  <c r="BH109" i="8"/>
  <c r="AC116" i="8"/>
  <c r="BN71" i="8"/>
  <c r="BD49" i="8"/>
  <c r="BG98" i="8"/>
  <c r="BD89" i="8"/>
  <c r="BH74" i="8"/>
  <c r="BP63" i="8"/>
  <c r="BP110" i="8"/>
  <c r="BJ32" i="8"/>
  <c r="BD67" i="8"/>
  <c r="BD110" i="8"/>
  <c r="W120" i="8"/>
  <c r="BO36" i="8"/>
  <c r="BD55" i="8"/>
  <c r="BH104" i="8"/>
  <c r="BF48" i="8"/>
  <c r="BH85" i="8"/>
  <c r="BH90" i="8"/>
  <c r="BG96" i="8"/>
  <c r="BG62" i="8"/>
  <c r="BI67" i="8"/>
  <c r="BG92" i="8"/>
  <c r="BO37" i="8"/>
  <c r="BE46" i="8"/>
  <c r="BK35" i="8"/>
  <c r="BL31" i="8"/>
  <c r="BI65" i="8"/>
  <c r="BG70" i="8"/>
  <c r="BL91" i="8"/>
  <c r="BE40" i="8"/>
  <c r="BK78" i="8"/>
  <c r="BK55" i="8"/>
  <c r="BD77" i="8"/>
  <c r="BE86" i="8"/>
  <c r="U117" i="8"/>
  <c r="BF63" i="8"/>
  <c r="BI81" i="8"/>
  <c r="BO103" i="8"/>
  <c r="BM79" i="8"/>
  <c r="BE51" i="8"/>
  <c r="BJ102" i="8"/>
  <c r="BK36" i="8"/>
  <c r="BG77" i="8"/>
  <c r="BH49" i="8"/>
  <c r="BG34" i="8"/>
  <c r="Z119" i="8"/>
  <c r="BN88" i="8"/>
  <c r="BL32" i="8"/>
  <c r="BL46" i="8"/>
  <c r="BN46" i="8"/>
  <c r="BL53" i="8"/>
  <c r="AC113" i="8"/>
  <c r="BE33" i="8"/>
  <c r="BE90" i="8"/>
  <c r="BE48" i="8"/>
  <c r="BN54" i="8"/>
  <c r="BK64" i="8"/>
  <c r="BL82" i="8"/>
  <c r="BM62" i="8"/>
  <c r="BO89" i="8"/>
  <c r="BK72" i="8"/>
  <c r="BL93" i="8"/>
  <c r="BD91" i="8"/>
  <c r="BK38" i="8"/>
  <c r="AD113" i="8"/>
  <c r="BO91" i="8"/>
  <c r="BD42" i="8"/>
  <c r="BF99" i="8"/>
  <c r="BD56" i="8"/>
  <c r="BJ63" i="8"/>
  <c r="BI95" i="8"/>
  <c r="BL108" i="8"/>
  <c r="Y119" i="8"/>
  <c r="BF65" i="8"/>
  <c r="BH40" i="8"/>
  <c r="BL77" i="8"/>
  <c r="BD34" i="8"/>
  <c r="BN57" i="8"/>
  <c r="BG89" i="8"/>
  <c r="BI56" i="8"/>
  <c r="BN38" i="8"/>
  <c r="BD37" i="8"/>
  <c r="BF102" i="8"/>
  <c r="BK66" i="8"/>
  <c r="BK70" i="8"/>
  <c r="BG39" i="8"/>
  <c r="BG107" i="8"/>
  <c r="BJ107" i="8"/>
  <c r="BO108" i="8"/>
  <c r="BG47" i="8"/>
  <c r="BE68" i="8"/>
  <c r="BD102" i="8"/>
  <c r="BE104" i="8"/>
  <c r="BD100" i="8"/>
  <c r="BN32" i="8"/>
  <c r="X113" i="8"/>
  <c r="BJ71" i="8"/>
  <c r="BI103" i="8"/>
  <c r="BH80" i="8"/>
  <c r="BK71" i="8"/>
  <c r="BK80" i="8"/>
  <c r="BP31" i="8"/>
  <c r="BG71" i="8"/>
  <c r="BL40" i="8"/>
  <c r="BE47" i="8"/>
  <c r="BF82" i="8"/>
  <c r="BI70" i="8"/>
  <c r="Y114" i="8"/>
  <c r="BE63" i="8"/>
  <c r="BE101" i="8"/>
  <c r="BF33" i="8"/>
  <c r="BK48" i="8"/>
  <c r="BL95" i="8"/>
  <c r="BP103" i="8"/>
  <c r="BE45" i="8"/>
  <c r="BF55" i="8"/>
  <c r="BE100" i="8"/>
  <c r="BO45" i="8"/>
  <c r="BE38" i="8"/>
  <c r="BK89" i="8"/>
  <c r="BL69" i="8"/>
  <c r="BH51" i="8"/>
  <c r="BM96" i="8"/>
  <c r="BL60" i="8"/>
  <c r="BH67" i="8"/>
  <c r="BP97" i="8"/>
  <c r="BI92" i="8"/>
  <c r="BK90" i="8"/>
  <c r="BJ65" i="8"/>
  <c r="BF107" i="8"/>
  <c r="BP92" i="8"/>
  <c r="BL59" i="8"/>
  <c r="BM77" i="8"/>
  <c r="BH75" i="8"/>
  <c r="BJ37" i="8"/>
  <c r="BH56" i="8"/>
  <c r="BP73" i="8"/>
  <c r="BK49" i="8"/>
  <c r="BF43" i="8"/>
  <c r="BE62" i="8"/>
  <c r="BF100" i="8"/>
  <c r="BJ105" i="8"/>
  <c r="BI44" i="8"/>
  <c r="BI98" i="8"/>
  <c r="BH50" i="8"/>
  <c r="AG113" i="8"/>
  <c r="BH70" i="8"/>
  <c r="BM42" i="8"/>
  <c r="BO95" i="8"/>
  <c r="BM52" i="8"/>
  <c r="W119" i="8"/>
  <c r="BL44" i="8"/>
  <c r="BJ51" i="8"/>
  <c r="BD64" i="8"/>
  <c r="BJ70" i="8"/>
  <c r="BM57" i="8"/>
  <c r="BG45" i="8"/>
  <c r="BF39" i="8"/>
  <c r="BE43" i="8"/>
  <c r="BJ86" i="8"/>
  <c r="BE108" i="8"/>
  <c r="BO38" i="8"/>
  <c r="BM49" i="8"/>
  <c r="BG49" i="8"/>
  <c r="BP93" i="8"/>
  <c r="BF62" i="8"/>
  <c r="AU60" i="8"/>
  <c r="BC60" i="8"/>
  <c r="AZ70" i="8"/>
  <c r="CD194" i="13"/>
  <c r="AU143" i="13"/>
  <c r="N194" i="13"/>
  <c r="CM194" i="13" s="1"/>
  <c r="CL194" i="13"/>
  <c r="DS194" i="13" s="1"/>
  <c r="DT194" i="13" s="1"/>
  <c r="AU199" i="13"/>
  <c r="CL199" i="13"/>
  <c r="AU183" i="13"/>
  <c r="CL183" i="13"/>
  <c r="DS183" i="13" s="1"/>
  <c r="DT183" i="13" s="1"/>
  <c r="AU210" i="13"/>
  <c r="AU488" i="13" s="1"/>
  <c r="AU766" i="13" s="1"/>
  <c r="AU1044" i="13" s="1"/>
  <c r="CL210" i="13"/>
  <c r="AR60" i="8"/>
  <c r="AV95" i="8"/>
  <c r="AR35" i="8"/>
  <c r="AQ53" i="8"/>
  <c r="G113" i="8"/>
  <c r="AO53" i="8"/>
  <c r="L954" i="10"/>
  <c r="K955" i="10"/>
  <c r="L778" i="10"/>
  <c r="K779" i="10"/>
  <c r="AT73" i="8"/>
  <c r="AX54" i="8"/>
  <c r="AN81" i="8"/>
  <c r="AR70" i="8"/>
  <c r="AX87" i="8"/>
  <c r="AR92" i="8"/>
  <c r="AU47" i="8"/>
  <c r="AZ52" i="8"/>
  <c r="AW65" i="8"/>
  <c r="BA99" i="8"/>
  <c r="AR81" i="8"/>
  <c r="AQ46" i="8"/>
  <c r="BC52" i="8"/>
  <c r="BC88" i="8"/>
  <c r="AY43" i="8"/>
  <c r="N183" i="13"/>
  <c r="CM183" i="13" s="1"/>
  <c r="AV93" i="8"/>
  <c r="CD183" i="13"/>
  <c r="AQ84" i="8"/>
  <c r="AS68" i="8"/>
  <c r="AQ70" i="8"/>
  <c r="AX61" i="8"/>
  <c r="AY85" i="8"/>
  <c r="F119" i="8"/>
  <c r="BA54" i="8"/>
  <c r="AN53" i="8"/>
  <c r="AX48" i="8"/>
  <c r="AV70" i="8"/>
  <c r="AW50" i="8"/>
  <c r="AP88" i="8"/>
  <c r="P121" i="8"/>
  <c r="H113" i="8"/>
  <c r="G118" i="8"/>
  <c r="AW109" i="8"/>
  <c r="AX108" i="8"/>
  <c r="AM92" i="8"/>
  <c r="BB102" i="8"/>
  <c r="AT104" i="8"/>
  <c r="AX41" i="8"/>
  <c r="AZ80" i="8"/>
  <c r="AY70" i="8"/>
  <c r="AQ88" i="8"/>
  <c r="AO41" i="8"/>
  <c r="AS66" i="8"/>
  <c r="AM36" i="8"/>
  <c r="AU76" i="8"/>
  <c r="AS93" i="8"/>
  <c r="AZ31" i="8"/>
  <c r="AV102" i="8"/>
  <c r="AW32" i="8"/>
  <c r="AP63" i="8"/>
  <c r="AS47" i="8"/>
  <c r="AN75" i="8"/>
  <c r="AO81" i="8"/>
  <c r="AX35" i="8"/>
  <c r="AW88" i="8"/>
  <c r="AZ110" i="8"/>
  <c r="AS59" i="8"/>
  <c r="BB66" i="8"/>
  <c r="AU101" i="8"/>
  <c r="AT93" i="8"/>
  <c r="AN40" i="8"/>
  <c r="AY93" i="8"/>
  <c r="AY84" i="8"/>
  <c r="AP110" i="8"/>
  <c r="AS39" i="8"/>
  <c r="AO34" i="8"/>
  <c r="AS52" i="8"/>
  <c r="AX79" i="8"/>
  <c r="AU93" i="8"/>
  <c r="Q118" i="8"/>
  <c r="AX73" i="8"/>
  <c r="BC82" i="8"/>
  <c r="AS101" i="8"/>
  <c r="BA61" i="8"/>
  <c r="AY105" i="8"/>
  <c r="AO64" i="8"/>
  <c r="AO73" i="8"/>
  <c r="AR56" i="8"/>
  <c r="BB91" i="8"/>
  <c r="AM70" i="8"/>
  <c r="AQ68" i="8"/>
  <c r="AS58" i="8"/>
  <c r="AT67" i="8"/>
  <c r="BB71" i="8"/>
  <c r="AZ64" i="8"/>
  <c r="BB49" i="8"/>
  <c r="AU42" i="8"/>
  <c r="BA63" i="8"/>
  <c r="AQ49" i="8"/>
  <c r="AY101" i="8"/>
  <c r="AP104" i="8"/>
  <c r="AX40" i="8"/>
  <c r="AT98" i="8"/>
  <c r="AV31" i="8"/>
  <c r="AZ49" i="8"/>
  <c r="BC49" i="8"/>
  <c r="AW53" i="8"/>
  <c r="AO91" i="8"/>
  <c r="AS109" i="8"/>
  <c r="AW73" i="8"/>
  <c r="AN100" i="8"/>
  <c r="AN62" i="8"/>
  <c r="AP85" i="8"/>
  <c r="BB41" i="8"/>
  <c r="BB63" i="8"/>
  <c r="AP71" i="8"/>
  <c r="BA103" i="8"/>
  <c r="BC67" i="8"/>
  <c r="AR76" i="8"/>
  <c r="AW34" i="8"/>
  <c r="BC41" i="8"/>
  <c r="AZ63" i="8"/>
  <c r="BC81" i="8"/>
  <c r="AW78" i="8"/>
  <c r="AU83" i="8"/>
  <c r="BA88" i="8"/>
  <c r="AP61" i="8"/>
  <c r="AM107" i="8"/>
  <c r="BA70" i="8"/>
  <c r="BB84" i="8"/>
  <c r="AT55" i="8"/>
  <c r="BB35" i="8"/>
  <c r="AT101" i="8"/>
  <c r="AP53" i="8"/>
  <c r="AM46" i="8"/>
  <c r="AT79" i="8"/>
  <c r="AO109" i="8"/>
  <c r="BA48" i="8"/>
  <c r="AT66" i="8"/>
  <c r="AY59" i="8"/>
  <c r="AN38" i="8"/>
  <c r="AM84" i="8"/>
  <c r="AW91" i="8"/>
  <c r="BC36" i="8"/>
  <c r="AV82" i="8"/>
  <c r="AN107" i="8"/>
  <c r="AQ105" i="8"/>
  <c r="AU55" i="8"/>
  <c r="AW100" i="8"/>
  <c r="BA78" i="8"/>
  <c r="AQ39" i="8"/>
  <c r="AQ44" i="8"/>
  <c r="AX44" i="8"/>
  <c r="BC58" i="8"/>
  <c r="AV45" i="8"/>
  <c r="AN46" i="8"/>
  <c r="BC110" i="8"/>
  <c r="AV35" i="8"/>
  <c r="AU39" i="8"/>
  <c r="AY37" i="8"/>
  <c r="AQ65" i="8"/>
  <c r="AZ72" i="8"/>
  <c r="AX46" i="8"/>
  <c r="AN76" i="8"/>
  <c r="AS86" i="8"/>
  <c r="AV61" i="8"/>
  <c r="AM58" i="8"/>
  <c r="BB99" i="8"/>
  <c r="AS71" i="8"/>
  <c r="BB106" i="8"/>
  <c r="AM99" i="8"/>
  <c r="AZ108" i="8"/>
  <c r="AZ32" i="8"/>
  <c r="AY76" i="8"/>
  <c r="BB52" i="8"/>
  <c r="AT43" i="8"/>
  <c r="AY57" i="8"/>
  <c r="AQ85" i="8"/>
  <c r="AP36" i="8"/>
  <c r="AW41" i="8"/>
  <c r="AS40" i="8"/>
  <c r="AZ102" i="8"/>
  <c r="BC46" i="8"/>
  <c r="AQ78" i="8"/>
  <c r="AN84" i="8"/>
  <c r="BC73" i="8"/>
  <c r="AX96" i="8"/>
  <c r="AR93" i="8"/>
  <c r="AU86" i="8"/>
  <c r="AO107" i="8"/>
  <c r="AN67" i="8"/>
  <c r="AP31" i="8"/>
  <c r="AX51" i="8"/>
  <c r="AM49" i="8"/>
  <c r="AU107" i="8"/>
  <c r="AO48" i="8"/>
  <c r="AW48" i="8"/>
  <c r="AY88" i="8"/>
  <c r="AO80" i="8"/>
  <c r="BC89" i="8"/>
  <c r="BB43" i="8"/>
  <c r="AV58" i="8"/>
  <c r="AV56" i="8"/>
  <c r="AV86" i="8"/>
  <c r="AQ32" i="8"/>
  <c r="AO59" i="8"/>
  <c r="AR65" i="8"/>
  <c r="AT86" i="8"/>
  <c r="AO72" i="8"/>
  <c r="BB40" i="8"/>
  <c r="AR82" i="8"/>
  <c r="AP100" i="8"/>
  <c r="AP86" i="8"/>
  <c r="AX77" i="8"/>
  <c r="BB103" i="8"/>
  <c r="AQ58" i="8"/>
  <c r="AW54" i="8"/>
  <c r="BA98" i="8"/>
  <c r="AZ38" i="8"/>
  <c r="AV105" i="8"/>
  <c r="AX94" i="8"/>
  <c r="BA109" i="8"/>
  <c r="BC40" i="8"/>
  <c r="BA41" i="8"/>
  <c r="AW102" i="8"/>
  <c r="AZ42" i="8"/>
  <c r="AZ41" i="8"/>
  <c r="AZ40" i="8"/>
  <c r="BC104" i="8"/>
  <c r="BC103" i="8"/>
  <c r="BC102" i="8"/>
  <c r="AT33" i="8"/>
  <c r="AT32" i="8"/>
  <c r="AT31" i="8"/>
  <c r="AM54" i="8"/>
  <c r="AZ81" i="8"/>
  <c r="BC95" i="8"/>
  <c r="BC94" i="8"/>
  <c r="BC97" i="8"/>
  <c r="BC98" i="8"/>
  <c r="BB98" i="8"/>
  <c r="AP50" i="8"/>
  <c r="AR49" i="8"/>
  <c r="BB89" i="8"/>
  <c r="AT49" i="8"/>
  <c r="AW67" i="8"/>
  <c r="BC100" i="8"/>
  <c r="AO40" i="8"/>
  <c r="AS103" i="8"/>
  <c r="AN58" i="8"/>
  <c r="AZ95" i="8"/>
  <c r="AZ97" i="8"/>
  <c r="AZ101" i="8"/>
  <c r="AZ94" i="8"/>
  <c r="AZ98" i="8"/>
  <c r="AX31" i="8"/>
  <c r="BA49" i="8"/>
  <c r="AN31" i="8"/>
  <c r="AN34" i="8"/>
  <c r="AM63" i="8"/>
  <c r="BA73" i="8"/>
  <c r="AY74" i="8"/>
  <c r="AQ103" i="8"/>
  <c r="AP67" i="8"/>
  <c r="BA69" i="8"/>
  <c r="BA68" i="8"/>
  <c r="BA67" i="8"/>
  <c r="AZ84" i="8"/>
  <c r="Q116" i="8"/>
  <c r="AZ77" i="8"/>
  <c r="AS82" i="8"/>
  <c r="J116" i="8"/>
  <c r="AP42" i="8"/>
  <c r="AP41" i="8"/>
  <c r="AP40" i="8"/>
  <c r="AQ95" i="8"/>
  <c r="AQ97" i="8"/>
  <c r="AQ101" i="8"/>
  <c r="H121" i="8"/>
  <c r="AQ94" i="8"/>
  <c r="AQ98" i="8"/>
  <c r="AX38" i="8"/>
  <c r="AP78" i="8"/>
  <c r="AP76" i="8"/>
  <c r="AP81" i="8"/>
  <c r="AP77" i="8"/>
  <c r="AO92" i="8"/>
  <c r="AN102" i="8"/>
  <c r="BB70" i="8"/>
  <c r="AO96" i="8"/>
  <c r="F121" i="8"/>
  <c r="AN95" i="8"/>
  <c r="AN94" i="8"/>
  <c r="AN96" i="8"/>
  <c r="AN98" i="8"/>
  <c r="BB86" i="8"/>
  <c r="AX102" i="8"/>
  <c r="AY49" i="8"/>
  <c r="BB68" i="8"/>
  <c r="AW89" i="8"/>
  <c r="AS77" i="8"/>
  <c r="AW68" i="8"/>
  <c r="AN87" i="8"/>
  <c r="AN89" i="8"/>
  <c r="AN93" i="8"/>
  <c r="AN86" i="8"/>
  <c r="AN85" i="8"/>
  <c r="AX34" i="8"/>
  <c r="AR104" i="8"/>
  <c r="AR102" i="8"/>
  <c r="AR103" i="8"/>
  <c r="AZ87" i="8"/>
  <c r="AZ86" i="8"/>
  <c r="AZ85" i="8"/>
  <c r="AZ89" i="8"/>
  <c r="BA52" i="8"/>
  <c r="BA33" i="8"/>
  <c r="BA32" i="8"/>
  <c r="BA31" i="8"/>
  <c r="AR95" i="8"/>
  <c r="AR94" i="8"/>
  <c r="AR98" i="8"/>
  <c r="AR42" i="8"/>
  <c r="AR41" i="8"/>
  <c r="AR40" i="8"/>
  <c r="AU69" i="8"/>
  <c r="AU67" i="8"/>
  <c r="AU68" i="8"/>
  <c r="AX67" i="8"/>
  <c r="AU40" i="8"/>
  <c r="AO32" i="8"/>
  <c r="BC99" i="8"/>
  <c r="BB74" i="8"/>
  <c r="AM89" i="8"/>
  <c r="AV78" i="8"/>
  <c r="AV76" i="8"/>
  <c r="AV77" i="8"/>
  <c r="AV81" i="8"/>
  <c r="AN35" i="8"/>
  <c r="AP43" i="8"/>
  <c r="BB77" i="8"/>
  <c r="AY60" i="8"/>
  <c r="AY63" i="8"/>
  <c r="AY58" i="8"/>
  <c r="AM80" i="8"/>
  <c r="AX37" i="8"/>
  <c r="AS51" i="8"/>
  <c r="AS49" i="8"/>
  <c r="AS50" i="8"/>
  <c r="BB32" i="8"/>
  <c r="BC32" i="8"/>
  <c r="BA55" i="8"/>
  <c r="AX63" i="8"/>
  <c r="AO101" i="8"/>
  <c r="AN64" i="8"/>
  <c r="AV48" i="8"/>
  <c r="AN105" i="8"/>
  <c r="AZ88" i="8"/>
  <c r="BB57" i="8"/>
  <c r="AV83" i="8"/>
  <c r="AN39" i="8"/>
  <c r="AN109" i="8"/>
  <c r="AV106" i="8"/>
  <c r="AO51" i="8"/>
  <c r="AY92" i="8"/>
  <c r="AR69" i="8"/>
  <c r="AT44" i="8"/>
  <c r="AY64" i="8"/>
  <c r="BB101" i="8"/>
  <c r="BA87" i="8"/>
  <c r="AU75" i="8"/>
  <c r="AP101" i="8"/>
  <c r="AZ53" i="8"/>
  <c r="AT91" i="8"/>
  <c r="AT108" i="8"/>
  <c r="AX109" i="8"/>
  <c r="AQ52" i="8"/>
  <c r="AU53" i="8"/>
  <c r="BB108" i="8"/>
  <c r="AU97" i="8"/>
  <c r="AP57" i="8"/>
  <c r="AP64" i="8"/>
  <c r="BC93" i="8"/>
  <c r="AS33" i="8"/>
  <c r="AM50" i="8"/>
  <c r="BA71" i="8"/>
  <c r="AM31" i="8"/>
  <c r="AQ90" i="8"/>
  <c r="AM48" i="8"/>
  <c r="AM94" i="8"/>
  <c r="AT78" i="8"/>
  <c r="AO87" i="8"/>
  <c r="AS37" i="8"/>
  <c r="AU104" i="8"/>
  <c r="AX91" i="8"/>
  <c r="BA100" i="8"/>
  <c r="AO36" i="8"/>
  <c r="AR66" i="8"/>
  <c r="AQ38" i="8"/>
  <c r="AW64" i="8"/>
  <c r="AW110" i="8"/>
  <c r="AT74" i="8"/>
  <c r="AP79" i="8"/>
  <c r="AU102" i="8"/>
  <c r="AS95" i="8"/>
  <c r="AX85" i="8"/>
  <c r="AS99" i="8"/>
  <c r="BC86" i="8"/>
  <c r="AX90" i="8"/>
  <c r="AS81" i="8"/>
  <c r="AQ67" i="8"/>
  <c r="AZ50" i="8"/>
  <c r="AO65" i="8"/>
  <c r="AU61" i="8"/>
  <c r="BB59" i="8"/>
  <c r="AY61" i="8"/>
  <c r="AQ110" i="8"/>
  <c r="AM78" i="8"/>
  <c r="AM59" i="8"/>
  <c r="AY55" i="8"/>
  <c r="AV69" i="8"/>
  <c r="AN106" i="8"/>
  <c r="BA65" i="8"/>
  <c r="AM108" i="8"/>
  <c r="AO55" i="8"/>
  <c r="AN44" i="8"/>
  <c r="BB37" i="8"/>
  <c r="AT90" i="8"/>
  <c r="AS57" i="8"/>
  <c r="AO43" i="8"/>
  <c r="AM105" i="8"/>
  <c r="AM34" i="8"/>
  <c r="AN61" i="8"/>
  <c r="AR109" i="8"/>
  <c r="AY104" i="8"/>
  <c r="BC74" i="8"/>
  <c r="AV47" i="8"/>
  <c r="BB45" i="8"/>
  <c r="AU95" i="8"/>
  <c r="AT109" i="8"/>
  <c r="AP46" i="8"/>
  <c r="AM33" i="8"/>
  <c r="AU91" i="8"/>
  <c r="AT80" i="8"/>
  <c r="AM98" i="8"/>
  <c r="AU54" i="8"/>
  <c r="BA104" i="8"/>
  <c r="AM47" i="8"/>
  <c r="M121" i="8"/>
  <c r="AU99" i="8"/>
  <c r="AW56" i="8"/>
  <c r="AT64" i="8"/>
  <c r="AY95" i="8"/>
  <c r="AQ36" i="8"/>
  <c r="AW61" i="8"/>
  <c r="AN70" i="8"/>
  <c r="AV52" i="8"/>
  <c r="BA110" i="8"/>
  <c r="AU45" i="8"/>
  <c r="AV97" i="8"/>
  <c r="AZ76" i="8"/>
  <c r="BC65" i="8"/>
  <c r="AS41" i="8"/>
  <c r="AO102" i="8"/>
  <c r="BA82" i="8"/>
  <c r="BA85" i="8"/>
  <c r="AZ67" i="8"/>
  <c r="AS100" i="8"/>
  <c r="AS85" i="8"/>
  <c r="AO100" i="8"/>
  <c r="BC61" i="8"/>
  <c r="AV51" i="8"/>
  <c r="AQ50" i="8"/>
  <c r="AR52" i="8"/>
  <c r="AX66" i="8"/>
  <c r="AP90" i="8"/>
  <c r="AQ73" i="8"/>
  <c r="AZ44" i="8"/>
  <c r="BB65" i="8"/>
  <c r="AS38" i="8"/>
  <c r="AP54" i="8"/>
  <c r="AZ99" i="8"/>
  <c r="AM32" i="8"/>
  <c r="AS73" i="8"/>
  <c r="BC44" i="8"/>
  <c r="AW95" i="8"/>
  <c r="BB110" i="8"/>
  <c r="AN90" i="8"/>
  <c r="AQ54" i="8"/>
  <c r="AX69" i="8"/>
  <c r="AM86" i="8"/>
  <c r="AW70" i="8"/>
  <c r="AV39" i="8"/>
  <c r="AZ60" i="8"/>
  <c r="AM40" i="8"/>
  <c r="AX72" i="8"/>
  <c r="BB56" i="8"/>
  <c r="AV42" i="8"/>
  <c r="AZ96" i="8"/>
  <c r="AY44" i="8"/>
  <c r="AW66" i="8"/>
  <c r="BC69" i="8"/>
  <c r="AP44" i="8"/>
  <c r="AP83" i="8"/>
  <c r="AN65" i="8"/>
  <c r="AW45" i="8"/>
  <c r="AV100" i="8"/>
  <c r="BC64" i="8"/>
  <c r="AX32" i="8"/>
  <c r="AY81" i="8"/>
  <c r="BB50" i="8"/>
  <c r="AU89" i="8"/>
  <c r="AT94" i="8"/>
  <c r="AR32" i="8"/>
  <c r="AV99" i="8"/>
  <c r="BC78" i="8"/>
  <c r="AP93" i="8"/>
  <c r="AV89" i="8"/>
  <c r="AW74" i="8"/>
  <c r="AN49" i="8"/>
  <c r="BA95" i="8"/>
  <c r="AY40" i="8"/>
  <c r="AR85" i="8"/>
  <c r="BC68" i="8"/>
  <c r="AX110" i="8"/>
  <c r="AX65" i="8"/>
  <c r="AY65" i="8"/>
  <c r="AN43" i="8"/>
  <c r="AM77" i="8"/>
  <c r="AM90" i="8"/>
  <c r="AX39" i="8"/>
  <c r="AX60" i="8"/>
  <c r="AP95" i="8"/>
  <c r="BB33" i="8"/>
  <c r="AO35" i="8"/>
  <c r="AZ43" i="8"/>
  <c r="BC33" i="8"/>
  <c r="AY53" i="8"/>
  <c r="AU73" i="8"/>
  <c r="AP65" i="8"/>
  <c r="BC91" i="8"/>
  <c r="AR97" i="8"/>
  <c r="AO83" i="8"/>
  <c r="AX105" i="8"/>
  <c r="AY106" i="8"/>
  <c r="BC55" i="8"/>
  <c r="BA91" i="8"/>
  <c r="AS90" i="8"/>
  <c r="AP55" i="8"/>
  <c r="AT60" i="8"/>
  <c r="BC96" i="8"/>
  <c r="AZ65" i="8"/>
  <c r="BA43" i="8"/>
  <c r="BB78" i="8"/>
  <c r="AV44" i="8"/>
  <c r="AZ46" i="8"/>
  <c r="AM102" i="8"/>
  <c r="AQ91" i="8"/>
  <c r="AY87" i="8"/>
  <c r="AM42" i="8"/>
  <c r="BA93" i="8"/>
  <c r="BC66" i="8"/>
  <c r="BB107" i="8"/>
  <c r="AR80" i="8"/>
  <c r="AR53" i="8"/>
  <c r="AP37" i="8"/>
  <c r="AX42" i="8"/>
  <c r="AV107" i="8"/>
  <c r="AQ35" i="8"/>
  <c r="AX88" i="8"/>
  <c r="BC45" i="8"/>
  <c r="AO61" i="8"/>
  <c r="AV54" i="8"/>
  <c r="AS78" i="8"/>
  <c r="AN52" i="8"/>
  <c r="AN101" i="8"/>
  <c r="AY79" i="8"/>
  <c r="AZ109" i="8"/>
  <c r="AU98" i="8"/>
  <c r="AP68" i="8"/>
  <c r="AO103" i="8"/>
  <c r="AU59" i="8"/>
  <c r="BC62" i="8"/>
  <c r="AO97" i="8"/>
  <c r="AV67" i="8"/>
  <c r="AU81" i="8"/>
  <c r="AR63" i="8"/>
  <c r="BC31" i="8"/>
  <c r="AO31" i="8"/>
  <c r="BB76" i="8"/>
  <c r="AS61" i="8"/>
  <c r="AP38" i="8"/>
  <c r="AW31" i="8"/>
  <c r="AO58" i="8"/>
  <c r="BC59" i="8"/>
  <c r="AY102" i="8"/>
  <c r="AY45" i="8"/>
  <c r="BB96" i="8"/>
  <c r="BA72" i="8"/>
  <c r="AM37" i="8"/>
  <c r="AU84" i="8"/>
  <c r="AT97" i="8"/>
  <c r="AM68" i="8"/>
  <c r="AV80" i="8"/>
  <c r="AR71" i="8"/>
  <c r="BA92" i="8"/>
  <c r="BA53" i="8"/>
  <c r="BB75" i="8"/>
  <c r="BB36" i="8"/>
  <c r="BA62" i="8"/>
  <c r="AN104" i="8"/>
  <c r="AX83" i="8"/>
  <c r="AR73" i="8"/>
  <c r="AR105" i="8"/>
  <c r="AT42" i="8"/>
  <c r="BC39" i="8"/>
  <c r="AV43" i="8"/>
  <c r="AR87" i="8"/>
  <c r="AM103" i="8"/>
  <c r="AT57" i="8"/>
  <c r="AZ54" i="8"/>
  <c r="AQ79" i="8"/>
  <c r="AX71" i="8"/>
  <c r="BC71" i="8"/>
  <c r="AQ87" i="8"/>
  <c r="AU38" i="8"/>
  <c r="AW99" i="8"/>
  <c r="AP70" i="8"/>
  <c r="AM101" i="8"/>
  <c r="AM100" i="8"/>
  <c r="AY66" i="8"/>
  <c r="AS110" i="8"/>
  <c r="AM93" i="8"/>
  <c r="AM44" i="8"/>
  <c r="AP75" i="8"/>
  <c r="AR79" i="8"/>
  <c r="AW52" i="8"/>
  <c r="AT35" i="8"/>
  <c r="AY80" i="8"/>
  <c r="AS106" i="8"/>
  <c r="AV90" i="8"/>
  <c r="AQ57" i="8"/>
  <c r="AP108" i="8"/>
  <c r="AZ75" i="8"/>
  <c r="AQ34" i="8"/>
  <c r="AS79" i="8"/>
  <c r="AT54" i="8"/>
  <c r="AW55" i="8"/>
  <c r="AV40" i="8"/>
  <c r="AU63" i="8"/>
  <c r="AN59" i="8"/>
  <c r="AO67" i="8"/>
  <c r="AX47" i="8"/>
  <c r="AV68" i="8"/>
  <c r="AQ76" i="8"/>
  <c r="AU65" i="8"/>
  <c r="AV103" i="8"/>
  <c r="AS65" i="8"/>
  <c r="BA86" i="8"/>
  <c r="AZ107" i="8"/>
  <c r="AZ74" i="8"/>
  <c r="AP59" i="8"/>
  <c r="BA94" i="8"/>
  <c r="AV85" i="8"/>
  <c r="AR89" i="8"/>
  <c r="AQ89" i="8"/>
  <c r="AV108" i="8"/>
  <c r="AR78" i="8"/>
  <c r="AR110" i="8"/>
  <c r="AN66" i="8"/>
  <c r="AU110" i="8"/>
  <c r="AU71" i="8"/>
  <c r="AY62" i="8"/>
  <c r="BB97" i="8"/>
  <c r="AT92" i="8"/>
  <c r="AM81" i="8"/>
  <c r="BB95" i="8"/>
  <c r="AR96" i="8"/>
  <c r="BC87" i="8"/>
  <c r="AT48" i="8"/>
  <c r="AN88" i="8"/>
  <c r="AS55" i="8"/>
  <c r="AP99" i="8"/>
  <c r="AZ56" i="8"/>
  <c r="AV60" i="8"/>
  <c r="AT107" i="8"/>
  <c r="AM73" i="8"/>
  <c r="AZ91" i="8"/>
  <c r="BB34" i="8"/>
  <c r="AO37" i="8"/>
  <c r="AZ61" i="8"/>
  <c r="AS35" i="8"/>
  <c r="BA39" i="8"/>
  <c r="AR55" i="8"/>
  <c r="BC109" i="8"/>
  <c r="AP66" i="8"/>
  <c r="AS36" i="8"/>
  <c r="AM56" i="8"/>
  <c r="BA47" i="8"/>
  <c r="AU87" i="8"/>
  <c r="AZ69" i="8"/>
  <c r="AQ66" i="8"/>
  <c r="BB93" i="8"/>
  <c r="AN56" i="8"/>
  <c r="AY38" i="8"/>
  <c r="AR33" i="8"/>
  <c r="AU62" i="8"/>
  <c r="AS44" i="8"/>
  <c r="BA108" i="8"/>
  <c r="AZ82" i="8"/>
  <c r="AQ42" i="8"/>
  <c r="AW60" i="8"/>
  <c r="AU92" i="8"/>
  <c r="AS107" i="8"/>
  <c r="AZ106" i="8"/>
  <c r="AX76" i="8"/>
  <c r="AR68" i="8"/>
  <c r="AO89" i="8"/>
  <c r="BA81" i="8"/>
  <c r="AY86" i="8"/>
  <c r="BC85" i="8"/>
  <c r="AT76" i="8"/>
  <c r="BC63" i="8"/>
  <c r="AT61" i="8"/>
  <c r="AT81" i="8"/>
  <c r="AS83" i="8"/>
  <c r="AS32" i="8"/>
  <c r="AO86" i="8"/>
  <c r="AY42" i="8"/>
  <c r="AT58" i="8"/>
  <c r="AV41" i="8"/>
  <c r="BA57" i="8"/>
  <c r="BC38" i="8"/>
  <c r="AQ82" i="8"/>
  <c r="BC35" i="8"/>
  <c r="AQ71" i="8"/>
  <c r="AY39" i="8"/>
  <c r="BB53" i="8"/>
  <c r="AM67" i="8"/>
  <c r="AN48" i="8"/>
  <c r="BB109" i="8"/>
  <c r="AT87" i="8"/>
  <c r="AX64" i="8"/>
  <c r="AW35" i="8"/>
  <c r="AQ72" i="8"/>
  <c r="AY75" i="8"/>
  <c r="AP51" i="8"/>
  <c r="AS69" i="8"/>
  <c r="BB44" i="8"/>
  <c r="AR51" i="8"/>
  <c r="AN110" i="8"/>
  <c r="AT70" i="8"/>
  <c r="BA64" i="8"/>
  <c r="AW97" i="8"/>
  <c r="AY46" i="8"/>
  <c r="AT34" i="8"/>
  <c r="AR91" i="8"/>
  <c r="AZ55" i="8"/>
  <c r="AR57" i="8"/>
  <c r="AN91" i="8"/>
  <c r="AT96" i="8"/>
  <c r="AM83" i="8"/>
  <c r="AV92" i="8"/>
  <c r="AO88" i="8"/>
  <c r="AY90" i="8"/>
  <c r="AV91" i="8"/>
  <c r="AM97" i="8"/>
  <c r="AM45" i="8"/>
  <c r="AX56" i="8"/>
  <c r="AX101" i="8"/>
  <c r="AN57" i="8"/>
  <c r="AV65" i="8"/>
  <c r="BB79" i="8"/>
  <c r="AW106" i="8"/>
  <c r="BC79" i="8"/>
  <c r="AU43" i="8"/>
  <c r="AS105" i="8"/>
  <c r="AS108" i="8"/>
  <c r="AO33" i="8"/>
  <c r="AU88" i="8"/>
  <c r="AS43" i="8"/>
  <c r="AN74" i="8"/>
  <c r="AS96" i="8"/>
  <c r="AZ58" i="8"/>
  <c r="AS94" i="8"/>
  <c r="AN63" i="8"/>
  <c r="AW86" i="8"/>
  <c r="AY99" i="8"/>
  <c r="BA101" i="8"/>
  <c r="AQ81" i="8"/>
  <c r="AO63" i="8"/>
  <c r="AV59" i="8"/>
  <c r="AW59" i="8"/>
  <c r="AY41" i="8"/>
  <c r="AR62" i="8"/>
  <c r="AW62" i="8"/>
  <c r="BA58" i="8"/>
  <c r="AO62" i="8"/>
  <c r="AR50" i="8"/>
  <c r="BA102" i="8"/>
  <c r="AX103" i="8"/>
  <c r="AQ41" i="8"/>
  <c r="AU33" i="8"/>
  <c r="AT45" i="8"/>
  <c r="AR47" i="8"/>
  <c r="AM85" i="8"/>
  <c r="AY33" i="8"/>
  <c r="BA75" i="8"/>
  <c r="BA51" i="8"/>
  <c r="AR84" i="8"/>
  <c r="BB92" i="8"/>
  <c r="AQ74" i="8"/>
  <c r="AM65" i="8"/>
  <c r="BB73" i="8"/>
  <c r="AM91" i="8"/>
  <c r="AN83" i="8"/>
  <c r="AP56" i="8"/>
  <c r="AS74" i="8"/>
  <c r="BC90" i="8"/>
  <c r="AR100" i="8"/>
  <c r="AO84" i="8"/>
  <c r="AU48" i="8"/>
  <c r="AP87" i="8"/>
  <c r="AZ47" i="8"/>
  <c r="AM110" i="8"/>
  <c r="AT56" i="8"/>
  <c r="AX78" i="8"/>
  <c r="BB104" i="8"/>
  <c r="AT37" i="8"/>
  <c r="AS53" i="8"/>
  <c r="AU100" i="8"/>
  <c r="AX74" i="8"/>
  <c r="AQ93" i="8"/>
  <c r="AW37" i="8"/>
  <c r="AR101" i="8"/>
  <c r="AM52" i="8"/>
  <c r="AW80" i="8"/>
  <c r="AM96" i="8"/>
  <c r="AV88" i="8"/>
  <c r="AO104" i="8"/>
  <c r="BA79" i="8"/>
  <c r="AM53" i="8"/>
  <c r="AP48" i="8"/>
  <c r="AM95" i="8"/>
  <c r="AS97" i="8"/>
  <c r="AZ34" i="8"/>
  <c r="BC107" i="8"/>
  <c r="AR88" i="8"/>
  <c r="AS46" i="8"/>
  <c r="AP45" i="8"/>
  <c r="AN99" i="8"/>
  <c r="AW108" i="8"/>
  <c r="AY97" i="8"/>
  <c r="AZ104" i="8"/>
  <c r="AO75" i="8"/>
  <c r="AP105" i="8"/>
  <c r="AZ79" i="8"/>
  <c r="AT102" i="8"/>
  <c r="AP103" i="8"/>
  <c r="AQ45" i="8"/>
  <c r="AO99" i="8"/>
  <c r="BA40" i="8"/>
  <c r="AW49" i="8"/>
  <c r="AO98" i="8"/>
  <c r="AO68" i="8"/>
  <c r="AS31" i="8"/>
  <c r="AW85" i="8"/>
  <c r="AZ68" i="8"/>
  <c r="AX45" i="8"/>
  <c r="AP98" i="8"/>
  <c r="AZ59" i="8"/>
  <c r="AR43" i="8"/>
  <c r="AQ108" i="8"/>
  <c r="AV79" i="8"/>
  <c r="AX75" i="8"/>
  <c r="AN45" i="8"/>
  <c r="AV74" i="8"/>
  <c r="AQ56" i="8"/>
  <c r="AN79" i="8"/>
  <c r="AR44" i="8"/>
  <c r="AM55" i="8"/>
  <c r="BA46" i="8"/>
  <c r="BB72" i="8"/>
  <c r="AZ92" i="8"/>
  <c r="BB105" i="8"/>
  <c r="AY69" i="8"/>
  <c r="AU80" i="8"/>
  <c r="BA38" i="8"/>
  <c r="AZ37" i="8"/>
  <c r="BA56" i="8"/>
  <c r="BC72" i="8"/>
  <c r="AQ61" i="8"/>
  <c r="AR72" i="8"/>
  <c r="AR48" i="8"/>
  <c r="AY109" i="8"/>
  <c r="AN33" i="8"/>
  <c r="BB80" i="8"/>
  <c r="AQ62" i="8"/>
  <c r="AO82" i="8"/>
  <c r="BB62" i="8"/>
  <c r="AO39" i="8"/>
  <c r="AQ47" i="8"/>
  <c r="AX106" i="8"/>
  <c r="AQ60" i="8"/>
  <c r="AT99" i="8"/>
  <c r="AX80" i="8"/>
  <c r="BC53" i="8"/>
  <c r="AU79" i="8"/>
  <c r="AP74" i="8"/>
  <c r="AO106" i="8"/>
  <c r="AT106" i="8"/>
  <c r="BC84" i="8"/>
  <c r="BA105" i="8"/>
  <c r="AP82" i="8"/>
  <c r="AX53" i="8"/>
  <c r="AU64" i="8"/>
  <c r="AW42" i="8"/>
  <c r="AS42" i="8"/>
  <c r="AX93" i="8"/>
  <c r="AP107" i="8"/>
  <c r="AX92" i="8"/>
  <c r="AO74" i="8"/>
  <c r="AX89" i="8"/>
  <c r="AN71" i="8"/>
  <c r="AU41" i="8"/>
  <c r="AT103" i="8"/>
  <c r="AX59" i="8"/>
  <c r="AO70" i="8"/>
  <c r="AP94" i="8"/>
  <c r="AW107" i="8"/>
  <c r="AP72" i="8"/>
  <c r="AP89" i="8"/>
  <c r="AR86" i="8"/>
  <c r="AT68" i="8"/>
  <c r="AY103" i="8"/>
  <c r="AR59" i="8"/>
  <c r="AQ59" i="8"/>
  <c r="BA106" i="8"/>
  <c r="AV63" i="8"/>
  <c r="AS76" i="8"/>
  <c r="AY50" i="8"/>
  <c r="AO46" i="8"/>
  <c r="BB54" i="8"/>
  <c r="AV46" i="8"/>
  <c r="AM76" i="8"/>
  <c r="BC34" i="8"/>
  <c r="AN36" i="8"/>
  <c r="AM39" i="8"/>
  <c r="AW82" i="8"/>
  <c r="AV71" i="8"/>
  <c r="AX62" i="8"/>
  <c r="AY36" i="8"/>
  <c r="BB51" i="8"/>
  <c r="AS70" i="8"/>
  <c r="AM71" i="8"/>
  <c r="AT52" i="8"/>
  <c r="AS92" i="8"/>
  <c r="BA35" i="8"/>
  <c r="AQ69" i="8"/>
  <c r="AV75" i="8"/>
  <c r="AM72" i="8"/>
  <c r="AZ90" i="8"/>
  <c r="BC54" i="8"/>
  <c r="AY52" i="8"/>
  <c r="BC70" i="8"/>
  <c r="AX100" i="8"/>
  <c r="AT110" i="8"/>
  <c r="BC57" i="8"/>
  <c r="AR54" i="8"/>
  <c r="AS91" i="8"/>
  <c r="AR106" i="8"/>
  <c r="AX95" i="8"/>
  <c r="AQ106" i="8"/>
  <c r="AU56" i="8"/>
  <c r="AY48" i="8"/>
  <c r="AM35" i="8"/>
  <c r="BB46" i="8"/>
  <c r="AQ83" i="8"/>
  <c r="AM88" i="8"/>
  <c r="AU52" i="8"/>
  <c r="AU90" i="8"/>
  <c r="AV87" i="8"/>
  <c r="AM41" i="8"/>
  <c r="AQ80" i="8"/>
  <c r="AO95" i="8"/>
  <c r="BB64" i="8"/>
  <c r="AQ107" i="8"/>
  <c r="AN69" i="8"/>
  <c r="AY72" i="8"/>
  <c r="AP35" i="8"/>
  <c r="AW72" i="8"/>
  <c r="AN51" i="8"/>
  <c r="AX52" i="8"/>
  <c r="AS45" i="8"/>
  <c r="AW75" i="8"/>
  <c r="AN97" i="8"/>
  <c r="AX43" i="8"/>
  <c r="AX50" i="8"/>
  <c r="AT72" i="8"/>
  <c r="AX49" i="8"/>
  <c r="AY68" i="8"/>
  <c r="AQ40" i="8"/>
  <c r="AX58" i="8"/>
  <c r="AR31" i="8"/>
  <c r="AN32" i="8"/>
  <c r="AP32" i="8"/>
  <c r="AV96" i="8"/>
  <c r="AT59" i="8"/>
  <c r="AO94" i="8"/>
  <c r="AW103" i="8"/>
  <c r="AO49" i="8"/>
  <c r="AW63" i="8"/>
  <c r="BA107" i="8"/>
  <c r="AU32" i="8"/>
  <c r="AY35" i="8"/>
  <c r="AR108" i="8"/>
  <c r="AN78" i="8"/>
  <c r="BC48" i="8"/>
  <c r="AW46" i="8"/>
  <c r="BB88" i="8"/>
  <c r="AU36" i="8"/>
  <c r="AZ35" i="8"/>
  <c r="AT75" i="8"/>
  <c r="AN37" i="8"/>
  <c r="AT95" i="8"/>
  <c r="AN82" i="8"/>
  <c r="BC105" i="8"/>
  <c r="AM74" i="8"/>
  <c r="AZ36" i="8"/>
  <c r="AW90" i="8"/>
  <c r="AU46" i="8"/>
  <c r="AY47" i="8"/>
  <c r="AY73" i="8"/>
  <c r="AU51" i="8"/>
  <c r="AP52" i="8"/>
  <c r="BC37" i="8"/>
  <c r="BA60" i="8"/>
  <c r="AP47" i="8"/>
  <c r="AQ43" i="8"/>
  <c r="BA36" i="8"/>
  <c r="AV64" i="8"/>
  <c r="AQ92" i="8"/>
  <c r="BC47" i="8"/>
  <c r="AT39" i="8"/>
  <c r="AM57" i="8"/>
  <c r="AS62" i="8"/>
  <c r="AO44" i="8"/>
  <c r="AW47" i="8"/>
  <c r="AW39" i="8"/>
  <c r="BC106" i="8"/>
  <c r="AT38" i="8"/>
  <c r="AQ104" i="8"/>
  <c r="AS104" i="8"/>
  <c r="AU57" i="8"/>
  <c r="AY82" i="8"/>
  <c r="BC56" i="8"/>
  <c r="AO45" i="8"/>
  <c r="AV53" i="8"/>
  <c r="AZ100" i="8"/>
  <c r="AY83" i="8"/>
  <c r="AQ33" i="8"/>
  <c r="AO66" i="8"/>
  <c r="AZ78" i="8"/>
  <c r="AO60" i="8"/>
  <c r="AQ37" i="8"/>
  <c r="AS80" i="8"/>
  <c r="BC80" i="8"/>
  <c r="AS63" i="8"/>
  <c r="AS64" i="8"/>
  <c r="AS98" i="8"/>
  <c r="AW104" i="8"/>
  <c r="AQ96" i="8"/>
  <c r="AP33" i="8"/>
  <c r="AU44" i="8"/>
  <c r="AO50" i="8"/>
  <c r="AT71" i="8"/>
  <c r="AO77" i="8"/>
  <c r="BA59" i="8"/>
  <c r="AY98" i="8"/>
  <c r="BC76" i="8"/>
  <c r="BA50" i="8"/>
  <c r="AZ105" i="8"/>
  <c r="BA76" i="8"/>
  <c r="AN50" i="8"/>
  <c r="AU94" i="8"/>
  <c r="AW77" i="8"/>
  <c r="BB58" i="8"/>
  <c r="AQ77" i="8"/>
  <c r="AM51" i="8"/>
  <c r="AU108" i="8"/>
  <c r="BB55" i="8"/>
  <c r="AY51" i="8"/>
  <c r="AW92" i="8"/>
  <c r="AU78" i="8"/>
  <c r="AU37" i="8"/>
  <c r="BA34" i="8"/>
  <c r="AZ33" i="8"/>
  <c r="AM62" i="8"/>
  <c r="AV33" i="8"/>
  <c r="AR45" i="8"/>
  <c r="AO54" i="8"/>
  <c r="AW38" i="8"/>
  <c r="AQ99" i="8"/>
  <c r="AV37" i="8"/>
  <c r="AT53" i="8"/>
  <c r="AP62" i="8"/>
  <c r="BB39" i="8"/>
  <c r="AU96" i="8"/>
  <c r="AX70" i="8"/>
  <c r="AZ93" i="8"/>
  <c r="AQ75" i="8"/>
  <c r="AS72" i="8"/>
  <c r="BC101" i="8"/>
  <c r="AR99" i="8"/>
  <c r="AS56" i="8"/>
  <c r="AR90" i="8"/>
  <c r="AQ51" i="8"/>
  <c r="AU109" i="8"/>
  <c r="BA74" i="8"/>
  <c r="AY34" i="8"/>
  <c r="AZ57" i="8"/>
  <c r="AQ64" i="8"/>
  <c r="AO42" i="8"/>
  <c r="AT83" i="8"/>
  <c r="AY91" i="8"/>
  <c r="AN72" i="8"/>
  <c r="BB87" i="8"/>
  <c r="AW101" i="8"/>
  <c r="AT51" i="8"/>
  <c r="AS48" i="8"/>
  <c r="AR64" i="8"/>
  <c r="AP39" i="8"/>
  <c r="AR36" i="8"/>
  <c r="AR34" i="8"/>
  <c r="AW69" i="8"/>
  <c r="AY96" i="8"/>
  <c r="AO71" i="8"/>
  <c r="AY32" i="8"/>
  <c r="AO85" i="8"/>
  <c r="AV50" i="8"/>
  <c r="AP109" i="8"/>
  <c r="AU58" i="8"/>
  <c r="AO69" i="8"/>
  <c r="AP102" i="8"/>
  <c r="AN103" i="8"/>
  <c r="AY67" i="8"/>
  <c r="AR61" i="8"/>
  <c r="AO76" i="8"/>
  <c r="BA89" i="8"/>
  <c r="AY89" i="8"/>
  <c r="AN68" i="8"/>
  <c r="AZ103" i="8"/>
  <c r="AT40" i="8"/>
  <c r="AO110" i="8"/>
  <c r="AQ86" i="8"/>
  <c r="AV94" i="8"/>
  <c r="AV49" i="8"/>
  <c r="AM66" i="8"/>
  <c r="AT100" i="8"/>
  <c r="BC108" i="8"/>
  <c r="AX33" i="8"/>
  <c r="AO56" i="8"/>
  <c r="BB100" i="8"/>
  <c r="AY54" i="8"/>
  <c r="AW84" i="8"/>
  <c r="AP97" i="8"/>
  <c r="AT47" i="8"/>
  <c r="AV72" i="8"/>
  <c r="AU72" i="8"/>
  <c r="AV104" i="8"/>
  <c r="AM69" i="8"/>
  <c r="AM104" i="8"/>
  <c r="AT65" i="8"/>
  <c r="BB47" i="8"/>
  <c r="BA90" i="8"/>
  <c r="AN108" i="8"/>
  <c r="AS87" i="8"/>
  <c r="AW33" i="8"/>
  <c r="AP60" i="8"/>
  <c r="AZ51" i="8"/>
  <c r="AX97" i="8"/>
  <c r="AT105" i="8"/>
  <c r="AW79" i="8"/>
  <c r="BC51" i="8"/>
  <c r="AM109" i="8"/>
  <c r="AZ45" i="8"/>
  <c r="AZ62" i="8"/>
  <c r="AW83" i="8"/>
  <c r="AX99" i="8"/>
  <c r="AQ55" i="8"/>
  <c r="AP69" i="8"/>
  <c r="AT82" i="8"/>
  <c r="AM43" i="8"/>
  <c r="AW43" i="8"/>
  <c r="BA80" i="8"/>
  <c r="AM64" i="8"/>
  <c r="AW93" i="8"/>
  <c r="AW51" i="8"/>
  <c r="AX107" i="8"/>
  <c r="AN55" i="8"/>
  <c r="BA84" i="8"/>
  <c r="AR37" i="8"/>
  <c r="AU66" i="8"/>
  <c r="AY100" i="8"/>
  <c r="AP106" i="8"/>
  <c r="BC83" i="8"/>
  <c r="BA96" i="8"/>
  <c r="AN60" i="8"/>
  <c r="BB85" i="8"/>
  <c r="AN77" i="8"/>
  <c r="AY108" i="8"/>
  <c r="AW76" i="8"/>
  <c r="BC50" i="8"/>
  <c r="AV98" i="8"/>
  <c r="AQ102" i="8"/>
  <c r="AY31" i="8"/>
  <c r="AV101" i="8"/>
  <c r="AY78" i="8"/>
  <c r="AT89" i="8"/>
  <c r="AU103" i="8"/>
  <c r="AT85" i="8"/>
  <c r="AX86" i="8"/>
  <c r="AX55" i="8"/>
  <c r="AP34" i="8"/>
  <c r="AP58" i="8"/>
  <c r="AR77" i="8"/>
  <c r="AW44" i="8"/>
  <c r="AQ63" i="8"/>
  <c r="AN42" i="8"/>
  <c r="AV34" i="8"/>
  <c r="AT36" i="8"/>
  <c r="AP96" i="8"/>
  <c r="AZ66" i="8"/>
  <c r="AM61" i="8"/>
  <c r="BB69" i="8"/>
  <c r="AX36" i="8"/>
  <c r="AM87" i="8"/>
  <c r="AU82" i="8"/>
  <c r="AW87" i="8"/>
  <c r="AN47" i="8"/>
  <c r="AS54" i="8"/>
  <c r="AV36" i="8"/>
  <c r="AR46" i="8"/>
  <c r="AZ39" i="8"/>
  <c r="AS34" i="8"/>
  <c r="AX84" i="8"/>
  <c r="BC75" i="8"/>
  <c r="AN92" i="8"/>
  <c r="AO79" i="8"/>
  <c r="AP91" i="8"/>
  <c r="AX82" i="8"/>
  <c r="BA37" i="8"/>
  <c r="AV66" i="8"/>
  <c r="AQ109" i="8"/>
  <c r="BB38" i="8"/>
  <c r="AU34" i="8"/>
  <c r="AS75" i="8"/>
  <c r="AZ48" i="8"/>
  <c r="AO105" i="8"/>
  <c r="BA83" i="8"/>
  <c r="AR39" i="8"/>
  <c r="AT84" i="8"/>
  <c r="AU105" i="8"/>
  <c r="AU106" i="8"/>
  <c r="BB48" i="8"/>
  <c r="AO108" i="8"/>
  <c r="AR107" i="8"/>
  <c r="AN80" i="8"/>
  <c r="AQ100" i="8"/>
  <c r="BB83" i="8"/>
  <c r="AV57" i="8"/>
  <c r="BC42" i="8"/>
  <c r="BA42" i="8"/>
  <c r="AR38" i="8"/>
  <c r="AX57" i="8"/>
  <c r="BB82" i="8"/>
  <c r="AW105" i="8"/>
  <c r="BB31" i="8"/>
  <c r="AS60" i="8"/>
  <c r="AU77" i="8"/>
  <c r="BC77" i="8"/>
  <c r="AY77" i="8"/>
  <c r="AU50" i="8"/>
  <c r="AW81" i="8"/>
  <c r="BB94" i="8"/>
  <c r="AT77" i="8"/>
  <c r="AT41" i="8"/>
  <c r="AS102" i="8"/>
  <c r="AO38" i="8"/>
  <c r="AX81" i="8"/>
  <c r="AZ71" i="8"/>
  <c r="AS89" i="8"/>
  <c r="AQ31" i="8"/>
  <c r="AS67" i="8"/>
  <c r="AW58" i="8"/>
  <c r="AT62" i="8"/>
  <c r="AW98" i="8"/>
  <c r="AT50" i="8"/>
  <c r="AX98" i="8"/>
  <c r="BB90" i="8"/>
  <c r="AU70" i="8"/>
  <c r="AQ48" i="8"/>
  <c r="AT88" i="8"/>
  <c r="AU74" i="8"/>
  <c r="AT46" i="8"/>
  <c r="AV38" i="8"/>
  <c r="BC92" i="8"/>
  <c r="AR74" i="8"/>
  <c r="AV109" i="8"/>
  <c r="AO52" i="8"/>
  <c r="AS88" i="8"/>
  <c r="AP92" i="8"/>
  <c r="AO93" i="8"/>
  <c r="AM82" i="8"/>
  <c r="AO78" i="8"/>
  <c r="AV73" i="8"/>
  <c r="AM60" i="8"/>
  <c r="AM79" i="8"/>
  <c r="BB61" i="8"/>
  <c r="AY56" i="8"/>
  <c r="AO57" i="8"/>
  <c r="AW96" i="8"/>
  <c r="BC43" i="8"/>
  <c r="AV84" i="8"/>
  <c r="AR75" i="8"/>
  <c r="AV110" i="8"/>
  <c r="AM75" i="8"/>
  <c r="AW36" i="8"/>
  <c r="AO47" i="8"/>
  <c r="BB42" i="8"/>
  <c r="BA66" i="8"/>
  <c r="AM38" i="8"/>
  <c r="AP84" i="8"/>
  <c r="BB60" i="8"/>
  <c r="AM106" i="8"/>
  <c r="AX104" i="8"/>
  <c r="AY110" i="8"/>
  <c r="AO90" i="8"/>
  <c r="AR83" i="8"/>
  <c r="AP73" i="8"/>
  <c r="AW57" i="8"/>
  <c r="AU35" i="8"/>
  <c r="AT69" i="8"/>
  <c r="AN73" i="8"/>
  <c r="AP80" i="8"/>
  <c r="AN54" i="8"/>
  <c r="BA45" i="8"/>
  <c r="AW71" i="8"/>
  <c r="AV55" i="8"/>
  <c r="BA44" i="8"/>
  <c r="AY107" i="8"/>
  <c r="AY71" i="8"/>
  <c r="BB81" i="8"/>
  <c r="AW40" i="8"/>
  <c r="AZ83" i="8"/>
  <c r="AU49" i="8"/>
  <c r="AU31" i="8"/>
  <c r="AU85" i="8"/>
  <c r="AV32" i="8"/>
  <c r="BB67" i="8"/>
  <c r="AT63" i="8"/>
  <c r="AN41" i="8"/>
  <c r="AZ73" i="8"/>
  <c r="AR67" i="8"/>
  <c r="BA77" i="8"/>
  <c r="AV62" i="8"/>
  <c r="AY94" i="8"/>
  <c r="AS84" i="8"/>
  <c r="AR58" i="8"/>
  <c r="BA97" i="8"/>
  <c r="AW94" i="8"/>
  <c r="AX68" i="8"/>
  <c r="AP49" i="8"/>
  <c r="O120" i="8"/>
  <c r="F115" i="8"/>
  <c r="N118" i="8"/>
  <c r="CD199" i="13"/>
  <c r="N199" i="13"/>
  <c r="CM199" i="13" s="1"/>
  <c r="E117" i="8"/>
  <c r="N210" i="13"/>
  <c r="CM210" i="13" s="1"/>
  <c r="CD210" i="13"/>
  <c r="S116" i="8"/>
  <c r="M116" i="8"/>
  <c r="E119" i="8"/>
  <c r="M114" i="8"/>
  <c r="L115" i="8"/>
  <c r="G116" i="8"/>
  <c r="Q121" i="8"/>
  <c r="I115" i="8"/>
  <c r="E121" i="8"/>
  <c r="F118" i="8"/>
  <c r="L117" i="8"/>
  <c r="P113" i="8"/>
  <c r="N117" i="8"/>
  <c r="T115" i="8"/>
  <c r="J119" i="8"/>
  <c r="F114" i="8"/>
  <c r="L119" i="8"/>
  <c r="K115" i="8"/>
  <c r="L113" i="8"/>
  <c r="H114" i="8"/>
  <c r="P117" i="8"/>
  <c r="S118" i="8"/>
  <c r="I118" i="8"/>
  <c r="L114" i="8"/>
  <c r="E118" i="8"/>
  <c r="R121" i="8"/>
  <c r="O113" i="8"/>
  <c r="AU43" i="13"/>
  <c r="AU321" i="13" s="1"/>
  <c r="AU599" i="13" s="1"/>
  <c r="AU877" i="13" s="1"/>
  <c r="CD43" i="13"/>
  <c r="N43" i="13"/>
  <c r="CM43" i="13" s="1"/>
  <c r="N116" i="8"/>
  <c r="AU54" i="13"/>
  <c r="AU332" i="13" s="1"/>
  <c r="AU610" i="13" s="1"/>
  <c r="AU888" i="13" s="1"/>
  <c r="N54" i="13"/>
  <c r="CM54" i="13" s="1"/>
  <c r="CD54" i="13"/>
  <c r="AU232" i="13"/>
  <c r="AU510" i="13" s="1"/>
  <c r="AU788" i="13" s="1"/>
  <c r="AU1066" i="13" s="1"/>
  <c r="N232" i="13"/>
  <c r="CM232" i="13" s="1"/>
  <c r="CD232" i="13"/>
  <c r="M115" i="8"/>
  <c r="AU133" i="13"/>
  <c r="AU411" i="13" s="1"/>
  <c r="AU689" i="13" s="1"/>
  <c r="AU967" i="13" s="1"/>
  <c r="N133" i="13"/>
  <c r="CM133" i="13" s="1"/>
  <c r="CD133" i="13"/>
  <c r="Q115" i="8"/>
  <c r="L121" i="8"/>
  <c r="AU21" i="13"/>
  <c r="AU299" i="13" s="1"/>
  <c r="AU577" i="13" s="1"/>
  <c r="AU855" i="13" s="1"/>
  <c r="N21" i="13"/>
  <c r="CM21" i="13" s="1"/>
  <c r="CD21" i="13"/>
  <c r="AU192" i="13"/>
  <c r="AU470" i="13" s="1"/>
  <c r="AU748" i="13" s="1"/>
  <c r="AU1026" i="13" s="1"/>
  <c r="N192" i="13"/>
  <c r="CM192" i="13" s="1"/>
  <c r="CD192" i="13"/>
  <c r="K120" i="8"/>
  <c r="F120" i="8"/>
  <c r="AU167" i="13"/>
  <c r="AU445" i="13" s="1"/>
  <c r="AU723" i="13" s="1"/>
  <c r="AU1001" i="13" s="1"/>
  <c r="N167" i="13"/>
  <c r="CM167" i="13" s="1"/>
  <c r="CD167" i="13"/>
  <c r="AU268" i="13"/>
  <c r="AU546" i="13" s="1"/>
  <c r="AU824" i="13" s="1"/>
  <c r="AU1102" i="13" s="1"/>
  <c r="N268" i="13"/>
  <c r="CM268" i="13" s="1"/>
  <c r="CD268" i="13"/>
  <c r="R113" i="8"/>
  <c r="P119" i="8"/>
  <c r="S114" i="8"/>
  <c r="AU147" i="13"/>
  <c r="AU425" i="13" s="1"/>
  <c r="AU703" i="13" s="1"/>
  <c r="AU981" i="13" s="1"/>
  <c r="CD147" i="13"/>
  <c r="N147" i="13"/>
  <c r="CM147" i="13" s="1"/>
  <c r="D119" i="8"/>
  <c r="E113" i="8"/>
  <c r="AU158" i="13"/>
  <c r="AU436" i="13" s="1"/>
  <c r="AU714" i="13" s="1"/>
  <c r="AU992" i="13" s="1"/>
  <c r="N158" i="13"/>
  <c r="CM158" i="13" s="1"/>
  <c r="CD158" i="13"/>
  <c r="AU65" i="13"/>
  <c r="AU343" i="13" s="1"/>
  <c r="AU621" i="13" s="1"/>
  <c r="AU899" i="13" s="1"/>
  <c r="CD65" i="13"/>
  <c r="N65" i="13"/>
  <c r="CM65" i="13" s="1"/>
  <c r="Q117" i="8"/>
  <c r="AU127" i="13"/>
  <c r="AU405" i="13" s="1"/>
  <c r="AU683" i="13" s="1"/>
  <c r="AU961" i="13" s="1"/>
  <c r="N127" i="13"/>
  <c r="CM127" i="13" s="1"/>
  <c r="CD127" i="13"/>
  <c r="AU104" i="13"/>
  <c r="AU382" i="13" s="1"/>
  <c r="AU660" i="13" s="1"/>
  <c r="AU938" i="13" s="1"/>
  <c r="N104" i="13"/>
  <c r="CM104" i="13" s="1"/>
  <c r="CD104" i="13"/>
  <c r="M113" i="8"/>
  <c r="S121" i="8"/>
  <c r="H116" i="8"/>
  <c r="AU66" i="13"/>
  <c r="AU344" i="13" s="1"/>
  <c r="AU622" i="13" s="1"/>
  <c r="AU900" i="13" s="1"/>
  <c r="CD66" i="13"/>
  <c r="N66" i="13"/>
  <c r="CM66" i="13" s="1"/>
  <c r="AU264" i="13"/>
  <c r="AU542" i="13" s="1"/>
  <c r="AU820" i="13" s="1"/>
  <c r="AU1098" i="13" s="1"/>
  <c r="CD264" i="13"/>
  <c r="N264" i="13"/>
  <c r="CM264" i="13" s="1"/>
  <c r="T117" i="8"/>
  <c r="AU98" i="13"/>
  <c r="AU376" i="13" s="1"/>
  <c r="AU654" i="13" s="1"/>
  <c r="AU932" i="13" s="1"/>
  <c r="CD98" i="13"/>
  <c r="N98" i="13"/>
  <c r="CM98" i="13" s="1"/>
  <c r="R119" i="8"/>
  <c r="AU67" i="13"/>
  <c r="AU345" i="13" s="1"/>
  <c r="AU623" i="13" s="1"/>
  <c r="AU901" i="13" s="1"/>
  <c r="CD67" i="13"/>
  <c r="N67" i="13"/>
  <c r="CM67" i="13" s="1"/>
  <c r="R117" i="8"/>
  <c r="E114" i="8"/>
  <c r="H115" i="8"/>
  <c r="T118" i="8"/>
  <c r="AU48" i="13"/>
  <c r="AU326" i="13" s="1"/>
  <c r="AU604" i="13" s="1"/>
  <c r="AU882" i="13" s="1"/>
  <c r="N48" i="13"/>
  <c r="CM48" i="13" s="1"/>
  <c r="CD48" i="13"/>
  <c r="AU240" i="13"/>
  <c r="N240" i="13"/>
  <c r="CM240" i="13" s="1"/>
  <c r="CD240" i="13"/>
  <c r="I120" i="8"/>
  <c r="K113" i="8"/>
  <c r="AU68" i="13"/>
  <c r="AU346" i="13" s="1"/>
  <c r="AU624" i="13" s="1"/>
  <c r="AU902" i="13" s="1"/>
  <c r="N68" i="13"/>
  <c r="CM68" i="13" s="1"/>
  <c r="CD68" i="13"/>
  <c r="AU193" i="13"/>
  <c r="AU471" i="13" s="1"/>
  <c r="AU749" i="13" s="1"/>
  <c r="AU1027" i="13" s="1"/>
  <c r="N193" i="13"/>
  <c r="CM193" i="13" s="1"/>
  <c r="CD193" i="13"/>
  <c r="AU103" i="13"/>
  <c r="AU381" i="13" s="1"/>
  <c r="AU659" i="13" s="1"/>
  <c r="AU937" i="13" s="1"/>
  <c r="N103" i="13"/>
  <c r="CM103" i="13" s="1"/>
  <c r="CD103" i="13"/>
  <c r="AU262" i="13"/>
  <c r="AU540" i="13" s="1"/>
  <c r="AU818" i="13" s="1"/>
  <c r="AU1096" i="13" s="1"/>
  <c r="N262" i="13"/>
  <c r="CM262" i="13" s="1"/>
  <c r="CD262" i="13"/>
  <c r="S119" i="8"/>
  <c r="J121" i="8"/>
  <c r="K117" i="8"/>
  <c r="I117" i="8"/>
  <c r="I114" i="8"/>
  <c r="M119" i="8"/>
  <c r="AU173" i="13"/>
  <c r="AU451" i="13" s="1"/>
  <c r="AU729" i="13" s="1"/>
  <c r="AU1007" i="13" s="1"/>
  <c r="CD173" i="13"/>
  <c r="N173" i="13"/>
  <c r="CM173" i="13" s="1"/>
  <c r="E120" i="8"/>
  <c r="AU204" i="13"/>
  <c r="AU482" i="13" s="1"/>
  <c r="AU760" i="13" s="1"/>
  <c r="AU1038" i="13" s="1"/>
  <c r="N204" i="13"/>
  <c r="CM204" i="13" s="1"/>
  <c r="CD204" i="13"/>
  <c r="AU20" i="13"/>
  <c r="N20" i="13"/>
  <c r="CM20" i="13" s="1"/>
  <c r="CD20" i="13"/>
  <c r="F113" i="8"/>
  <c r="I121" i="8"/>
  <c r="M120" i="8"/>
  <c r="K116" i="8"/>
  <c r="N120" i="8"/>
  <c r="G120" i="8"/>
  <c r="AU72" i="13"/>
  <c r="AU350" i="13" s="1"/>
  <c r="AU628" i="13" s="1"/>
  <c r="AU906" i="13" s="1"/>
  <c r="N72" i="13"/>
  <c r="CM72" i="13" s="1"/>
  <c r="CD72" i="13"/>
  <c r="D114" i="8"/>
  <c r="K121" i="8"/>
  <c r="I119" i="8"/>
  <c r="AU35" i="13"/>
  <c r="AU313" i="13" s="1"/>
  <c r="AU591" i="13" s="1"/>
  <c r="AU869" i="13" s="1"/>
  <c r="CD35" i="13"/>
  <c r="N35" i="13"/>
  <c r="CM35" i="13" s="1"/>
  <c r="AU113" i="13"/>
  <c r="AU391" i="13" s="1"/>
  <c r="AU669" i="13" s="1"/>
  <c r="AU947" i="13" s="1"/>
  <c r="N113" i="13"/>
  <c r="CM113" i="13" s="1"/>
  <c r="CD113" i="13"/>
  <c r="J118" i="8"/>
  <c r="AU150" i="13"/>
  <c r="N150" i="13"/>
  <c r="CM150" i="13" s="1"/>
  <c r="CD150" i="13"/>
  <c r="AU102" i="13"/>
  <c r="N102" i="13"/>
  <c r="CM102" i="13" s="1"/>
  <c r="CD102" i="13"/>
  <c r="T113" i="8"/>
  <c r="I116" i="8"/>
  <c r="AU159" i="13"/>
  <c r="AU437" i="13" s="1"/>
  <c r="AU715" i="13" s="1"/>
  <c r="AU993" i="13" s="1"/>
  <c r="N159" i="13"/>
  <c r="CM159" i="13" s="1"/>
  <c r="CD159" i="13"/>
  <c r="AU172" i="13"/>
  <c r="CD172" i="13"/>
  <c r="N172" i="13"/>
  <c r="CM172" i="13" s="1"/>
  <c r="P114" i="8"/>
  <c r="R120" i="8"/>
  <c r="AU185" i="13"/>
  <c r="AU463" i="13" s="1"/>
  <c r="AU741" i="13" s="1"/>
  <c r="AU1019" i="13" s="1"/>
  <c r="N185" i="13"/>
  <c r="CM185" i="13" s="1"/>
  <c r="CD185" i="13"/>
  <c r="AU15" i="13"/>
  <c r="AU293" i="13" s="1"/>
  <c r="AU571" i="13" s="1"/>
  <c r="AU849" i="13" s="1"/>
  <c r="CD15" i="13"/>
  <c r="N15" i="13"/>
  <c r="CM15" i="13" s="1"/>
  <c r="S117" i="8"/>
  <c r="AU171" i="13"/>
  <c r="AU449" i="13" s="1"/>
  <c r="AU727" i="13" s="1"/>
  <c r="AU1005" i="13" s="1"/>
  <c r="CD171" i="13"/>
  <c r="N171" i="13"/>
  <c r="CM171" i="13" s="1"/>
  <c r="AU259" i="13"/>
  <c r="CD259" i="13"/>
  <c r="N259" i="13"/>
  <c r="CM259" i="13" s="1"/>
  <c r="AU277" i="13"/>
  <c r="CD277" i="13"/>
  <c r="N277" i="13"/>
  <c r="CM277" i="13" s="1"/>
  <c r="AU162" i="13"/>
  <c r="CD162" i="13"/>
  <c r="N162" i="13"/>
  <c r="CM162" i="13" s="1"/>
  <c r="Q113" i="8"/>
  <c r="AU157" i="13"/>
  <c r="N157" i="13"/>
  <c r="CM157" i="13" s="1"/>
  <c r="CD157" i="13"/>
  <c r="AU50" i="13"/>
  <c r="AU328" i="13" s="1"/>
  <c r="AU606" i="13" s="1"/>
  <c r="AU884" i="13" s="1"/>
  <c r="CD50" i="13"/>
  <c r="N50" i="13"/>
  <c r="CM50" i="13" s="1"/>
  <c r="AU198" i="13"/>
  <c r="AU476" i="13" s="1"/>
  <c r="AU754" i="13" s="1"/>
  <c r="AU1032" i="13" s="1"/>
  <c r="N198" i="13"/>
  <c r="CM198" i="13" s="1"/>
  <c r="CD198" i="13"/>
  <c r="AU163" i="13"/>
  <c r="AU441" i="13" s="1"/>
  <c r="AU719" i="13" s="1"/>
  <c r="AU997" i="13" s="1"/>
  <c r="N163" i="13"/>
  <c r="CM163" i="13" s="1"/>
  <c r="CD163" i="13"/>
  <c r="AU197" i="13"/>
  <c r="CD197" i="13"/>
  <c r="N197" i="13"/>
  <c r="CM197" i="13" s="1"/>
  <c r="AU22" i="13"/>
  <c r="AU300" i="13" s="1"/>
  <c r="AU578" i="13" s="1"/>
  <c r="AU856" i="13" s="1"/>
  <c r="N22" i="13"/>
  <c r="CM22" i="13" s="1"/>
  <c r="CD22" i="13"/>
  <c r="AU270" i="13"/>
  <c r="AU548" i="13" s="1"/>
  <c r="AU826" i="13" s="1"/>
  <c r="AU1104" i="13" s="1"/>
  <c r="N270" i="13"/>
  <c r="CM270" i="13" s="1"/>
  <c r="CD270" i="13"/>
  <c r="AU243" i="13"/>
  <c r="AU521" i="13" s="1"/>
  <c r="AU799" i="13" s="1"/>
  <c r="AU1077" i="13" s="1"/>
  <c r="CD243" i="13"/>
  <c r="N243" i="13"/>
  <c r="CM243" i="13" s="1"/>
  <c r="S120" i="8"/>
  <c r="AU137" i="13"/>
  <c r="AU415" i="13" s="1"/>
  <c r="AU693" i="13" s="1"/>
  <c r="AU971" i="13" s="1"/>
  <c r="N137" i="13"/>
  <c r="CM137" i="13" s="1"/>
  <c r="CD137" i="13"/>
  <c r="AU52" i="13"/>
  <c r="AU330" i="13" s="1"/>
  <c r="AU608" i="13" s="1"/>
  <c r="AU886" i="13" s="1"/>
  <c r="CD52" i="13"/>
  <c r="N52" i="13"/>
  <c r="CM52" i="13" s="1"/>
  <c r="J117" i="8"/>
  <c r="AU140" i="13"/>
  <c r="AU418" i="13" s="1"/>
  <c r="AU696" i="13" s="1"/>
  <c r="AU974" i="13" s="1"/>
  <c r="N140" i="13"/>
  <c r="CM140" i="13" s="1"/>
  <c r="CD140" i="13"/>
  <c r="E116" i="8"/>
  <c r="AU53" i="13"/>
  <c r="AU331" i="13" s="1"/>
  <c r="AU609" i="13" s="1"/>
  <c r="AU887" i="13" s="1"/>
  <c r="N53" i="13"/>
  <c r="CM53" i="13" s="1"/>
  <c r="CD53" i="13"/>
  <c r="L120" i="8"/>
  <c r="T121" i="8"/>
  <c r="AU99" i="13"/>
  <c r="AU377" i="13" s="1"/>
  <c r="AU655" i="13" s="1"/>
  <c r="AU933" i="13" s="1"/>
  <c r="CD99" i="13"/>
  <c r="N99" i="13"/>
  <c r="CM99" i="13" s="1"/>
  <c r="AU153" i="13"/>
  <c r="AU431" i="13" s="1"/>
  <c r="AU709" i="13" s="1"/>
  <c r="AU987" i="13" s="1"/>
  <c r="N153" i="13"/>
  <c r="CM153" i="13" s="1"/>
  <c r="CD153" i="13"/>
  <c r="AU51" i="13"/>
  <c r="AU329" i="13" s="1"/>
  <c r="AU607" i="13" s="1"/>
  <c r="AU885" i="13" s="1"/>
  <c r="N51" i="13"/>
  <c r="CM51" i="13" s="1"/>
  <c r="CD51" i="13"/>
  <c r="AU59" i="13"/>
  <c r="AU337" i="13" s="1"/>
  <c r="AU615" i="13" s="1"/>
  <c r="AU893" i="13" s="1"/>
  <c r="CD59" i="13"/>
  <c r="N59" i="13"/>
  <c r="CM59" i="13" s="1"/>
  <c r="AU265" i="13"/>
  <c r="AU543" i="13" s="1"/>
  <c r="AU821" i="13" s="1"/>
  <c r="AU1099" i="13" s="1"/>
  <c r="N265" i="13"/>
  <c r="CM265" i="13" s="1"/>
  <c r="CD265" i="13"/>
  <c r="AU71" i="13"/>
  <c r="AU349" i="13" s="1"/>
  <c r="AU627" i="13" s="1"/>
  <c r="AU905" i="13" s="1"/>
  <c r="CD71" i="13"/>
  <c r="N71" i="13"/>
  <c r="CM71" i="13" s="1"/>
  <c r="AU85" i="13"/>
  <c r="AU363" i="13" s="1"/>
  <c r="AU641" i="13" s="1"/>
  <c r="AU919" i="13" s="1"/>
  <c r="N85" i="13"/>
  <c r="CM85" i="13" s="1"/>
  <c r="CD85" i="13"/>
  <c r="AU124" i="13"/>
  <c r="AU402" i="13" s="1"/>
  <c r="AU680" i="13" s="1"/>
  <c r="AU958" i="13" s="1"/>
  <c r="N124" i="13"/>
  <c r="CM124" i="13" s="1"/>
  <c r="CD124" i="13"/>
  <c r="AU123" i="13"/>
  <c r="AU401" i="13" s="1"/>
  <c r="AU679" i="13" s="1"/>
  <c r="AU957" i="13" s="1"/>
  <c r="CD123" i="13"/>
  <c r="N123" i="13"/>
  <c r="CM123" i="13" s="1"/>
  <c r="AU186" i="13"/>
  <c r="AU464" i="13" s="1"/>
  <c r="AU742" i="13" s="1"/>
  <c r="AU1020" i="13" s="1"/>
  <c r="CD186" i="13"/>
  <c r="N186" i="13"/>
  <c r="CM186" i="13" s="1"/>
  <c r="N115" i="8"/>
  <c r="AU83" i="13"/>
  <c r="AU361" i="13" s="1"/>
  <c r="AU639" i="13" s="1"/>
  <c r="AU917" i="13" s="1"/>
  <c r="CD83" i="13"/>
  <c r="N83" i="13"/>
  <c r="CM83" i="13" s="1"/>
  <c r="AU146" i="13"/>
  <c r="AU424" i="13" s="1"/>
  <c r="AU702" i="13" s="1"/>
  <c r="AU980" i="13" s="1"/>
  <c r="N146" i="13"/>
  <c r="CM146" i="13" s="1"/>
  <c r="CD146" i="13"/>
  <c r="AU109" i="13"/>
  <c r="N109" i="13"/>
  <c r="CM109" i="13" s="1"/>
  <c r="CD109" i="13"/>
  <c r="R114" i="8"/>
  <c r="AU75" i="13"/>
  <c r="AU353" i="13" s="1"/>
  <c r="AU631" i="13" s="1"/>
  <c r="AU909" i="13" s="1"/>
  <c r="CD75" i="13"/>
  <c r="N75" i="13"/>
  <c r="CM75" i="13" s="1"/>
  <c r="D115" i="8"/>
  <c r="AU57" i="13"/>
  <c r="AU335" i="13" s="1"/>
  <c r="AU613" i="13" s="1"/>
  <c r="AU891" i="13" s="1"/>
  <c r="N57" i="13"/>
  <c r="CM57" i="13" s="1"/>
  <c r="CD57" i="13"/>
  <c r="AU37" i="13"/>
  <c r="AU315" i="13" s="1"/>
  <c r="AU593" i="13" s="1"/>
  <c r="AU871" i="13" s="1"/>
  <c r="CD37" i="13"/>
  <c r="N37" i="13"/>
  <c r="CM37" i="13" s="1"/>
  <c r="AU131" i="13"/>
  <c r="AU409" i="13" s="1"/>
  <c r="AU687" i="13" s="1"/>
  <c r="AU965" i="13" s="1"/>
  <c r="N131" i="13"/>
  <c r="CM131" i="13" s="1"/>
  <c r="CD131" i="13"/>
  <c r="AU34" i="13"/>
  <c r="AU312" i="13" s="1"/>
  <c r="AU590" i="13" s="1"/>
  <c r="AU868" i="13" s="1"/>
  <c r="CD34" i="13"/>
  <c r="N34" i="13"/>
  <c r="CM34" i="13" s="1"/>
  <c r="AU25" i="13"/>
  <c r="AU303" i="13" s="1"/>
  <c r="AU581" i="13" s="1"/>
  <c r="AU859" i="13" s="1"/>
  <c r="N25" i="13"/>
  <c r="CM25" i="13" s="1"/>
  <c r="CD25" i="13"/>
  <c r="AU12" i="13"/>
  <c r="N12" i="13"/>
  <c r="CM12" i="13" s="1"/>
  <c r="CD12" i="13"/>
  <c r="AU165" i="13"/>
  <c r="CD165" i="13"/>
  <c r="N165" i="13"/>
  <c r="CM165" i="13" s="1"/>
  <c r="AU125" i="13"/>
  <c r="AU403" i="13" s="1"/>
  <c r="AU681" i="13" s="1"/>
  <c r="AU959" i="13" s="1"/>
  <c r="N125" i="13"/>
  <c r="CM125" i="13" s="1"/>
  <c r="CD125" i="13"/>
  <c r="AU87" i="13"/>
  <c r="AU365" i="13" s="1"/>
  <c r="AU643" i="13" s="1"/>
  <c r="AU921" i="13" s="1"/>
  <c r="CD87" i="13"/>
  <c r="N87" i="13"/>
  <c r="CM87" i="13" s="1"/>
  <c r="AU14" i="13"/>
  <c r="AU292" i="13" s="1"/>
  <c r="AU570" i="13" s="1"/>
  <c r="AU848" i="13" s="1"/>
  <c r="N14" i="13"/>
  <c r="CM14" i="13" s="1"/>
  <c r="CD14" i="13"/>
  <c r="AU89" i="13"/>
  <c r="N89" i="13"/>
  <c r="CM89" i="13" s="1"/>
  <c r="CD89" i="13"/>
  <c r="AU118" i="13"/>
  <c r="AU396" i="13" s="1"/>
  <c r="AU674" i="13" s="1"/>
  <c r="AU952" i="13" s="1"/>
  <c r="N118" i="13"/>
  <c r="CM118" i="13" s="1"/>
  <c r="CD118" i="13"/>
  <c r="AU202" i="13"/>
  <c r="AU480" i="13" s="1"/>
  <c r="AU758" i="13" s="1"/>
  <c r="AU1036" i="13" s="1"/>
  <c r="CD202" i="13"/>
  <c r="N202" i="13"/>
  <c r="CM202" i="13" s="1"/>
  <c r="AU30" i="13"/>
  <c r="AU308" i="13" s="1"/>
  <c r="AU586" i="13" s="1"/>
  <c r="AU864" i="13" s="1"/>
  <c r="N30" i="13"/>
  <c r="CM30" i="13" s="1"/>
  <c r="CD30" i="13"/>
  <c r="H120" i="8"/>
  <c r="O117" i="8"/>
  <c r="AU151" i="13"/>
  <c r="AU429" i="13" s="1"/>
  <c r="AU707" i="13" s="1"/>
  <c r="AU985" i="13" s="1"/>
  <c r="CD151" i="13"/>
  <c r="N151" i="13"/>
  <c r="CM151" i="13" s="1"/>
  <c r="AU207" i="13"/>
  <c r="AU485" i="13" s="1"/>
  <c r="AU763" i="13" s="1"/>
  <c r="AU1041" i="13" s="1"/>
  <c r="CD207" i="13"/>
  <c r="N207" i="13"/>
  <c r="CM207" i="13" s="1"/>
  <c r="AU178" i="13"/>
  <c r="AU456" i="13" s="1"/>
  <c r="AU734" i="13" s="1"/>
  <c r="AU1012" i="13" s="1"/>
  <c r="CD178" i="13"/>
  <c r="N178" i="13"/>
  <c r="CM178" i="13" s="1"/>
  <c r="AU174" i="13"/>
  <c r="AU452" i="13" s="1"/>
  <c r="AU730" i="13" s="1"/>
  <c r="AU1008" i="13" s="1"/>
  <c r="N174" i="13"/>
  <c r="CM174" i="13" s="1"/>
  <c r="CD174" i="13"/>
  <c r="R116" i="8"/>
  <c r="AU11" i="13"/>
  <c r="AU289" i="13" s="1"/>
  <c r="AU567" i="13" s="1"/>
  <c r="AU845" i="13" s="1"/>
  <c r="CD11" i="13"/>
  <c r="N11" i="13"/>
  <c r="CM11" i="13" s="1"/>
  <c r="AU82" i="13"/>
  <c r="CD82" i="13"/>
  <c r="N82" i="13"/>
  <c r="CM82" i="13" s="1"/>
  <c r="AU148" i="13"/>
  <c r="AU426" i="13" s="1"/>
  <c r="AU704" i="13" s="1"/>
  <c r="AU982" i="13" s="1"/>
  <c r="N148" i="13"/>
  <c r="CM148" i="13" s="1"/>
  <c r="CD148" i="13"/>
  <c r="AU81" i="13"/>
  <c r="AU359" i="13" s="1"/>
  <c r="AU637" i="13" s="1"/>
  <c r="AU915" i="13" s="1"/>
  <c r="N81" i="13"/>
  <c r="CM81" i="13" s="1"/>
  <c r="CD81" i="13"/>
  <c r="G115" i="8"/>
  <c r="AU141" i="13"/>
  <c r="N141" i="13"/>
  <c r="CM141" i="13" s="1"/>
  <c r="CD141" i="13"/>
  <c r="T114" i="8"/>
  <c r="G114" i="8"/>
  <c r="H118" i="8"/>
  <c r="AU4" i="13"/>
  <c r="AU282" i="13" s="1"/>
  <c r="AU560" i="13" s="1"/>
  <c r="AU838" i="13" s="1"/>
  <c r="N4" i="13"/>
  <c r="CM4" i="13" s="1"/>
  <c r="CD4" i="13"/>
  <c r="AU260" i="13"/>
  <c r="AU538" i="13" s="1"/>
  <c r="AU816" i="13" s="1"/>
  <c r="AU1094" i="13" s="1"/>
  <c r="CD260" i="13"/>
  <c r="N260" i="13"/>
  <c r="CM260" i="13" s="1"/>
  <c r="AU19" i="13"/>
  <c r="AU297" i="13" s="1"/>
  <c r="AU575" i="13" s="1"/>
  <c r="AU853" i="13" s="1"/>
  <c r="CD19" i="13"/>
  <c r="N19" i="13"/>
  <c r="CM19" i="13" s="1"/>
  <c r="AU177" i="13"/>
  <c r="AU455" i="13" s="1"/>
  <c r="AU733" i="13" s="1"/>
  <c r="AU1011" i="13" s="1"/>
  <c r="CD177" i="13"/>
  <c r="N177" i="13"/>
  <c r="CM177" i="13" s="1"/>
  <c r="AU209" i="13"/>
  <c r="AU487" i="13" s="1"/>
  <c r="AU765" i="13" s="1"/>
  <c r="AU1043" i="13" s="1"/>
  <c r="N209" i="13"/>
  <c r="CM209" i="13" s="1"/>
  <c r="CD209" i="13"/>
  <c r="AU184" i="13"/>
  <c r="CD184" i="13"/>
  <c r="N184" i="13"/>
  <c r="CM184" i="13" s="1"/>
  <c r="AU100" i="13"/>
  <c r="AU378" i="13" s="1"/>
  <c r="AU656" i="13" s="1"/>
  <c r="AU934" i="13" s="1"/>
  <c r="N100" i="13"/>
  <c r="CM100" i="13" s="1"/>
  <c r="CD100" i="13"/>
  <c r="AU200" i="13"/>
  <c r="CD200" i="13"/>
  <c r="N200" i="13"/>
  <c r="CM200" i="13" s="1"/>
  <c r="AU10" i="13"/>
  <c r="AU288" i="13" s="1"/>
  <c r="AU566" i="13" s="1"/>
  <c r="AU844" i="13" s="1"/>
  <c r="CD10" i="13"/>
  <c r="N10" i="13"/>
  <c r="CM10" i="13" s="1"/>
  <c r="AU97" i="13"/>
  <c r="AU375" i="13" s="1"/>
  <c r="AU653" i="13" s="1"/>
  <c r="AU931" i="13" s="1"/>
  <c r="N97" i="13"/>
  <c r="CM97" i="13" s="1"/>
  <c r="CD97" i="13"/>
  <c r="AU46" i="13"/>
  <c r="N46" i="13"/>
  <c r="CM46" i="13" s="1"/>
  <c r="CD46" i="13"/>
  <c r="AU78" i="13"/>
  <c r="AU356" i="13" s="1"/>
  <c r="AU634" i="13" s="1"/>
  <c r="AU912" i="13" s="1"/>
  <c r="N78" i="13"/>
  <c r="CM78" i="13" s="1"/>
  <c r="CD78" i="13"/>
  <c r="AU170" i="13"/>
  <c r="AU448" i="13" s="1"/>
  <c r="AU726" i="13" s="1"/>
  <c r="AU1004" i="13" s="1"/>
  <c r="CD170" i="13"/>
  <c r="N170" i="13"/>
  <c r="CM170" i="13" s="1"/>
  <c r="AU42" i="13"/>
  <c r="AU320" i="13" s="1"/>
  <c r="AU598" i="13" s="1"/>
  <c r="AU876" i="13" s="1"/>
  <c r="N42" i="13"/>
  <c r="CM42" i="13" s="1"/>
  <c r="CD42" i="13"/>
  <c r="AU139" i="13"/>
  <c r="AU417" i="13" s="1"/>
  <c r="AU695" i="13" s="1"/>
  <c r="AU973" i="13" s="1"/>
  <c r="CD139" i="13"/>
  <c r="N139" i="13"/>
  <c r="CM139" i="13" s="1"/>
  <c r="AU149" i="13"/>
  <c r="AU427" i="13" s="1"/>
  <c r="AU705" i="13" s="1"/>
  <c r="AU983" i="13" s="1"/>
  <c r="N149" i="13"/>
  <c r="CM149" i="13" s="1"/>
  <c r="CD149" i="13"/>
  <c r="AU29" i="13"/>
  <c r="N29" i="13"/>
  <c r="CM29" i="13" s="1"/>
  <c r="CD29" i="13"/>
  <c r="O121" i="8"/>
  <c r="AU55" i="13"/>
  <c r="N55" i="13"/>
  <c r="CM55" i="13" s="1"/>
  <c r="CD55" i="13"/>
  <c r="J113" i="8"/>
  <c r="AU244" i="13"/>
  <c r="AU522" i="13" s="1"/>
  <c r="AU800" i="13" s="1"/>
  <c r="AU1078" i="13" s="1"/>
  <c r="CD244" i="13"/>
  <c r="N244" i="13"/>
  <c r="CM244" i="13" s="1"/>
  <c r="AU106" i="13"/>
  <c r="AU384" i="13" s="1"/>
  <c r="AU662" i="13" s="1"/>
  <c r="AU940" i="13" s="1"/>
  <c r="CD106" i="13"/>
  <c r="N106" i="13"/>
  <c r="CM106" i="13" s="1"/>
  <c r="AU70" i="13"/>
  <c r="AU348" i="13" s="1"/>
  <c r="AU626" i="13" s="1"/>
  <c r="AU904" i="13" s="1"/>
  <c r="N70" i="13"/>
  <c r="CM70" i="13" s="1"/>
  <c r="CD70" i="13"/>
  <c r="AU144" i="13"/>
  <c r="N144" i="13"/>
  <c r="CM144" i="13" s="1"/>
  <c r="CD144" i="13"/>
  <c r="AU86" i="13"/>
  <c r="AU364" i="13" s="1"/>
  <c r="AU642" i="13" s="1"/>
  <c r="AU920" i="13" s="1"/>
  <c r="N86" i="13"/>
  <c r="CM86" i="13" s="1"/>
  <c r="CD86" i="13"/>
  <c r="AU69" i="13"/>
  <c r="AU347" i="13" s="1"/>
  <c r="AU625" i="13" s="1"/>
  <c r="AU903" i="13" s="1"/>
  <c r="CD69" i="13"/>
  <c r="N69" i="13"/>
  <c r="CM69" i="13" s="1"/>
  <c r="F117" i="8"/>
  <c r="AU105" i="13"/>
  <c r="AU383" i="13" s="1"/>
  <c r="AU661" i="13" s="1"/>
  <c r="AU939" i="13" s="1"/>
  <c r="N105" i="13"/>
  <c r="CM105" i="13" s="1"/>
  <c r="CD105" i="13"/>
  <c r="AU63" i="13"/>
  <c r="AU341" i="13" s="1"/>
  <c r="AU619" i="13" s="1"/>
  <c r="AU897" i="13" s="1"/>
  <c r="CD63" i="13"/>
  <c r="N63" i="13"/>
  <c r="CM63" i="13" s="1"/>
  <c r="AU263" i="13"/>
  <c r="AU541" i="13" s="1"/>
  <c r="AU819" i="13" s="1"/>
  <c r="AU1097" i="13" s="1"/>
  <c r="N263" i="13"/>
  <c r="CM263" i="13" s="1"/>
  <c r="CD263" i="13"/>
  <c r="AU164" i="13"/>
  <c r="AU442" i="13" s="1"/>
  <c r="AU720" i="13" s="1"/>
  <c r="AU998" i="13" s="1"/>
  <c r="N164" i="13"/>
  <c r="CM164" i="13" s="1"/>
  <c r="CD164" i="13"/>
  <c r="P115" i="8"/>
  <c r="AU38" i="13"/>
  <c r="AU316" i="13" s="1"/>
  <c r="AU594" i="13" s="1"/>
  <c r="AU872" i="13" s="1"/>
  <c r="CD38" i="13"/>
  <c r="N38" i="13"/>
  <c r="CM38" i="13" s="1"/>
  <c r="AU58" i="13"/>
  <c r="AU336" i="13" s="1"/>
  <c r="AU614" i="13" s="1"/>
  <c r="AU892" i="13" s="1"/>
  <c r="CD58" i="13"/>
  <c r="N58" i="13"/>
  <c r="CM58" i="13" s="1"/>
  <c r="R115" i="8"/>
  <c r="J114" i="8"/>
  <c r="AU188" i="13"/>
  <c r="AU466" i="13" s="1"/>
  <c r="AU744" i="13" s="1"/>
  <c r="AU1022" i="13" s="1"/>
  <c r="N188" i="13"/>
  <c r="CM188" i="13" s="1"/>
  <c r="CD188" i="13"/>
  <c r="AU26" i="13"/>
  <c r="AU304" i="13" s="1"/>
  <c r="AU582" i="13" s="1"/>
  <c r="AU860" i="13" s="1"/>
  <c r="N26" i="13"/>
  <c r="CM26" i="13" s="1"/>
  <c r="CD26" i="13"/>
  <c r="AU230" i="13"/>
  <c r="AU508" i="13" s="1"/>
  <c r="AU786" i="13" s="1"/>
  <c r="AU1064" i="13" s="1"/>
  <c r="CD230" i="13"/>
  <c r="N230" i="13"/>
  <c r="CM230" i="13" s="1"/>
  <c r="S113" i="8"/>
  <c r="AU168" i="13"/>
  <c r="AU446" i="13" s="1"/>
  <c r="AU724" i="13" s="1"/>
  <c r="AU1002" i="13" s="1"/>
  <c r="CD168" i="13"/>
  <c r="N168" i="13"/>
  <c r="CM168" i="13" s="1"/>
  <c r="AU23" i="13"/>
  <c r="AU301" i="13" s="1"/>
  <c r="AU579" i="13" s="1"/>
  <c r="AU857" i="13" s="1"/>
  <c r="CD23" i="13"/>
  <c r="N23" i="13"/>
  <c r="CM23" i="13" s="1"/>
  <c r="AU126" i="13"/>
  <c r="AU404" i="13" s="1"/>
  <c r="AU682" i="13" s="1"/>
  <c r="AU960" i="13" s="1"/>
  <c r="N126" i="13"/>
  <c r="CM126" i="13" s="1"/>
  <c r="CD126" i="13"/>
  <c r="AU166" i="13"/>
  <c r="AU444" i="13" s="1"/>
  <c r="AU722" i="13" s="1"/>
  <c r="AU1000" i="13" s="1"/>
  <c r="CD166" i="13"/>
  <c r="N166" i="13"/>
  <c r="CM166" i="13" s="1"/>
  <c r="I113" i="8"/>
  <c r="AU208" i="13"/>
  <c r="AU486" i="13" s="1"/>
  <c r="AU764" i="13" s="1"/>
  <c r="AU1042" i="13" s="1"/>
  <c r="N208" i="13"/>
  <c r="CM208" i="13" s="1"/>
  <c r="CD208" i="13"/>
  <c r="M117" i="8"/>
  <c r="J120" i="8"/>
  <c r="AU229" i="13"/>
  <c r="AU507" i="13" s="1"/>
  <c r="AU785" i="13" s="1"/>
  <c r="AU1063" i="13" s="1"/>
  <c r="N229" i="13"/>
  <c r="CM229" i="13" s="1"/>
  <c r="CD229" i="13"/>
  <c r="AU96" i="13"/>
  <c r="AU374" i="13" s="1"/>
  <c r="AU652" i="13" s="1"/>
  <c r="AU930" i="13" s="1"/>
  <c r="N96" i="13"/>
  <c r="CM96" i="13" s="1"/>
  <c r="CD96" i="13"/>
  <c r="AU6" i="13"/>
  <c r="AU284" i="13" s="1"/>
  <c r="AU562" i="13" s="1"/>
  <c r="AU840" i="13" s="1"/>
  <c r="N6" i="13"/>
  <c r="CM6" i="13" s="1"/>
  <c r="CD6" i="13"/>
  <c r="AU40" i="13"/>
  <c r="AU318" i="13" s="1"/>
  <c r="AU596" i="13" s="1"/>
  <c r="AU874" i="13" s="1"/>
  <c r="N40" i="13"/>
  <c r="CM40" i="13" s="1"/>
  <c r="CD40" i="13"/>
  <c r="AU80" i="13"/>
  <c r="AU358" i="13" s="1"/>
  <c r="AU636" i="13" s="1"/>
  <c r="AU914" i="13" s="1"/>
  <c r="N80" i="13"/>
  <c r="CM80" i="13" s="1"/>
  <c r="CD80" i="13"/>
  <c r="M118" i="8"/>
  <c r="L116" i="8"/>
  <c r="T116" i="8"/>
  <c r="AU245" i="13"/>
  <c r="AU523" i="13" s="1"/>
  <c r="AU801" i="13" s="1"/>
  <c r="AU1079" i="13" s="1"/>
  <c r="N245" i="13"/>
  <c r="CM245" i="13" s="1"/>
  <c r="CD245" i="13"/>
  <c r="AU129" i="13"/>
  <c r="AU407" i="13" s="1"/>
  <c r="AU685" i="13" s="1"/>
  <c r="AU963" i="13" s="1"/>
  <c r="N129" i="13"/>
  <c r="CM129" i="13" s="1"/>
  <c r="CD129" i="13"/>
  <c r="AU120" i="13"/>
  <c r="AU398" i="13" s="1"/>
  <c r="AU676" i="13" s="1"/>
  <c r="AU954" i="13" s="1"/>
  <c r="CD120" i="13"/>
  <c r="N120" i="13"/>
  <c r="CM120" i="13" s="1"/>
  <c r="AU203" i="13"/>
  <c r="AU481" i="13" s="1"/>
  <c r="AU759" i="13" s="1"/>
  <c r="AU1037" i="13" s="1"/>
  <c r="CD203" i="13"/>
  <c r="N203" i="13"/>
  <c r="CM203" i="13" s="1"/>
  <c r="R118" i="8"/>
  <c r="AU47" i="13"/>
  <c r="AU325" i="13" s="1"/>
  <c r="AU603" i="13" s="1"/>
  <c r="AU881" i="13" s="1"/>
  <c r="CD47" i="13"/>
  <c r="N47" i="13"/>
  <c r="CM47" i="13" s="1"/>
  <c r="AU145" i="13"/>
  <c r="AU423" i="13" s="1"/>
  <c r="AU701" i="13" s="1"/>
  <c r="AU979" i="13" s="1"/>
  <c r="N145" i="13"/>
  <c r="CM145" i="13" s="1"/>
  <c r="CD145" i="13"/>
  <c r="AU41" i="13"/>
  <c r="AU319" i="13" s="1"/>
  <c r="AU597" i="13" s="1"/>
  <c r="AU875" i="13" s="1"/>
  <c r="N41" i="13"/>
  <c r="CM41" i="13" s="1"/>
  <c r="CD41" i="13"/>
  <c r="AU269" i="13"/>
  <c r="AU547" i="13" s="1"/>
  <c r="AU825" i="13" s="1"/>
  <c r="AU1103" i="13" s="1"/>
  <c r="N269" i="13"/>
  <c r="CM269" i="13" s="1"/>
  <c r="CD269" i="13"/>
  <c r="AU62" i="13"/>
  <c r="AU340" i="13" s="1"/>
  <c r="AU618" i="13" s="1"/>
  <c r="AU896" i="13" s="1"/>
  <c r="N62" i="13"/>
  <c r="CM62" i="13" s="1"/>
  <c r="CD62" i="13"/>
  <c r="AU60" i="13"/>
  <c r="AU338" i="13" s="1"/>
  <c r="AU616" i="13" s="1"/>
  <c r="AU894" i="13" s="1"/>
  <c r="N60" i="13"/>
  <c r="CM60" i="13" s="1"/>
  <c r="CD60" i="13"/>
  <c r="AU271" i="13"/>
  <c r="AU549" i="13" s="1"/>
  <c r="AU827" i="13" s="1"/>
  <c r="AU1105" i="13" s="1"/>
  <c r="CD271" i="13"/>
  <c r="N271" i="13"/>
  <c r="CM271" i="13" s="1"/>
  <c r="AU267" i="13"/>
  <c r="AU545" i="13" s="1"/>
  <c r="AU823" i="13" s="1"/>
  <c r="AU1101" i="13" s="1"/>
  <c r="CD267" i="13"/>
  <c r="N267" i="13"/>
  <c r="CM267" i="13" s="1"/>
  <c r="AU128" i="13"/>
  <c r="N128" i="13"/>
  <c r="CM128" i="13" s="1"/>
  <c r="CD128" i="13"/>
  <c r="Q114" i="8"/>
  <c r="O114" i="8"/>
  <c r="AU279" i="13"/>
  <c r="CD279" i="13"/>
  <c r="N279" i="13"/>
  <c r="CM279" i="13" s="1"/>
  <c r="AU261" i="13"/>
  <c r="AU539" i="13" s="1"/>
  <c r="AU817" i="13" s="1"/>
  <c r="AU1095" i="13" s="1"/>
  <c r="N261" i="13"/>
  <c r="CM261" i="13" s="1"/>
  <c r="CD261" i="13"/>
  <c r="K119" i="8"/>
  <c r="AU94" i="13"/>
  <c r="AU372" i="13" s="1"/>
  <c r="AU650" i="13" s="1"/>
  <c r="AU928" i="13" s="1"/>
  <c r="N94" i="13"/>
  <c r="CM94" i="13" s="1"/>
  <c r="CD94" i="13"/>
  <c r="AU17" i="13"/>
  <c r="AU295" i="13" s="1"/>
  <c r="AU573" i="13" s="1"/>
  <c r="AU851" i="13" s="1"/>
  <c r="N17" i="13"/>
  <c r="CM17" i="13" s="1"/>
  <c r="CD17" i="13"/>
  <c r="AU9" i="13"/>
  <c r="AU287" i="13" s="1"/>
  <c r="AU565" i="13" s="1"/>
  <c r="AU843" i="13" s="1"/>
  <c r="N9" i="13"/>
  <c r="CM9" i="13" s="1"/>
  <c r="CD9" i="13"/>
  <c r="P116" i="8"/>
  <c r="AU227" i="13"/>
  <c r="AU505" i="13" s="1"/>
  <c r="AU783" i="13" s="1"/>
  <c r="AU1061" i="13" s="1"/>
  <c r="CD227" i="13"/>
  <c r="N227" i="13"/>
  <c r="CM227" i="13" s="1"/>
  <c r="D117" i="8"/>
  <c r="AU138" i="13"/>
  <c r="AU416" i="13" s="1"/>
  <c r="AU694" i="13" s="1"/>
  <c r="AU972" i="13" s="1"/>
  <c r="CD138" i="13"/>
  <c r="N138" i="13"/>
  <c r="CM138" i="13" s="1"/>
  <c r="O115" i="8"/>
  <c r="AU189" i="13"/>
  <c r="AU467" i="13" s="1"/>
  <c r="AU745" i="13" s="1"/>
  <c r="AU1023" i="13" s="1"/>
  <c r="N189" i="13"/>
  <c r="CM189" i="13" s="1"/>
  <c r="CD189" i="13"/>
  <c r="AU228" i="13"/>
  <c r="AU506" i="13" s="1"/>
  <c r="AU784" i="13" s="1"/>
  <c r="AU1062" i="13" s="1"/>
  <c r="N228" i="13"/>
  <c r="CM228" i="13" s="1"/>
  <c r="CD228" i="13"/>
  <c r="AU28" i="13"/>
  <c r="AU306" i="13" s="1"/>
  <c r="AU584" i="13" s="1"/>
  <c r="AU862" i="13" s="1"/>
  <c r="N28" i="13"/>
  <c r="CM28" i="13" s="1"/>
  <c r="CD28" i="13"/>
  <c r="AU36" i="13"/>
  <c r="AU314" i="13" s="1"/>
  <c r="AU592" i="13" s="1"/>
  <c r="AU870" i="13" s="1"/>
  <c r="N36" i="13"/>
  <c r="CM36" i="13" s="1"/>
  <c r="CD36" i="13"/>
  <c r="AU64" i="13"/>
  <c r="N64" i="13"/>
  <c r="CM64" i="13" s="1"/>
  <c r="CD64" i="13"/>
  <c r="AU33" i="13"/>
  <c r="AU311" i="13" s="1"/>
  <c r="AU589" i="13" s="1"/>
  <c r="AU867" i="13" s="1"/>
  <c r="N33" i="13"/>
  <c r="CM33" i="13" s="1"/>
  <c r="CD33" i="13"/>
  <c r="AU161" i="13"/>
  <c r="AU439" i="13" s="1"/>
  <c r="AU717" i="13" s="1"/>
  <c r="AU995" i="13" s="1"/>
  <c r="N161" i="13"/>
  <c r="CM161" i="13" s="1"/>
  <c r="CD161" i="13"/>
  <c r="AU44" i="13"/>
  <c r="AU322" i="13" s="1"/>
  <c r="AU600" i="13" s="1"/>
  <c r="AU878" i="13" s="1"/>
  <c r="N44" i="13"/>
  <c r="CM44" i="13" s="1"/>
  <c r="CD44" i="13"/>
  <c r="AU119" i="13"/>
  <c r="AU397" i="13" s="1"/>
  <c r="AU675" i="13" s="1"/>
  <c r="AU953" i="13" s="1"/>
  <c r="CD119" i="13"/>
  <c r="N119" i="13"/>
  <c r="CM119" i="13" s="1"/>
  <c r="AU92" i="13"/>
  <c r="AU370" i="13" s="1"/>
  <c r="AU648" i="13" s="1"/>
  <c r="AU926" i="13" s="1"/>
  <c r="N92" i="13"/>
  <c r="CM92" i="13" s="1"/>
  <c r="CD92" i="13"/>
  <c r="AU201" i="13"/>
  <c r="AU479" i="13" s="1"/>
  <c r="AU757" i="13" s="1"/>
  <c r="AU1035" i="13" s="1"/>
  <c r="N201" i="13"/>
  <c r="CM201" i="13" s="1"/>
  <c r="CD201" i="13"/>
  <c r="AU205" i="13"/>
  <c r="AU483" i="13" s="1"/>
  <c r="AU761" i="13" s="1"/>
  <c r="AU1039" i="13" s="1"/>
  <c r="N205" i="13"/>
  <c r="CM205" i="13" s="1"/>
  <c r="CD205" i="13"/>
  <c r="AU7" i="13"/>
  <c r="AU285" i="13" s="1"/>
  <c r="AU563" i="13" s="1"/>
  <c r="AU841" i="13" s="1"/>
  <c r="N7" i="13"/>
  <c r="CM7" i="13" s="1"/>
  <c r="CD7" i="13"/>
  <c r="AU241" i="13"/>
  <c r="AU519" i="13" s="1"/>
  <c r="AU797" i="13" s="1"/>
  <c r="AU1075" i="13" s="1"/>
  <c r="N241" i="13"/>
  <c r="CM241" i="13" s="1"/>
  <c r="CD241" i="13"/>
  <c r="AU77" i="13"/>
  <c r="AU355" i="13" s="1"/>
  <c r="AU633" i="13" s="1"/>
  <c r="AU911" i="13" s="1"/>
  <c r="N77" i="13"/>
  <c r="CM77" i="13" s="1"/>
  <c r="CD77" i="13"/>
  <c r="AU61" i="13"/>
  <c r="AU339" i="13" s="1"/>
  <c r="AU617" i="13" s="1"/>
  <c r="AU895" i="13" s="1"/>
  <c r="N61" i="13"/>
  <c r="CM61" i="13" s="1"/>
  <c r="CD61" i="13"/>
  <c r="AU135" i="13"/>
  <c r="N135" i="13"/>
  <c r="CM135" i="13" s="1"/>
  <c r="CD135" i="13"/>
  <c r="K114" i="8"/>
  <c r="O118" i="8"/>
  <c r="AU45" i="13"/>
  <c r="AU323" i="13" s="1"/>
  <c r="AU601" i="13" s="1"/>
  <c r="AU879" i="13" s="1"/>
  <c r="N45" i="13"/>
  <c r="CM45" i="13" s="1"/>
  <c r="CD45" i="13"/>
  <c r="AU13" i="13"/>
  <c r="AU291" i="13" s="1"/>
  <c r="AU569" i="13" s="1"/>
  <c r="AU847" i="13" s="1"/>
  <c r="N13" i="13"/>
  <c r="CM13" i="13" s="1"/>
  <c r="CD13" i="13"/>
  <c r="AU88" i="13"/>
  <c r="AU366" i="13" s="1"/>
  <c r="AU644" i="13" s="1"/>
  <c r="AU922" i="13" s="1"/>
  <c r="CD88" i="13"/>
  <c r="N88" i="13"/>
  <c r="CM88" i="13" s="1"/>
  <c r="AU122" i="13"/>
  <c r="AU400" i="13" s="1"/>
  <c r="AU678" i="13" s="1"/>
  <c r="AU956" i="13" s="1"/>
  <c r="CD122" i="13"/>
  <c r="N122" i="13"/>
  <c r="CM122" i="13" s="1"/>
  <c r="AU121" i="13"/>
  <c r="N121" i="13"/>
  <c r="CM121" i="13" s="1"/>
  <c r="CD121" i="13"/>
  <c r="AU111" i="13"/>
  <c r="AU389" i="13" s="1"/>
  <c r="AU667" i="13" s="1"/>
  <c r="AU945" i="13" s="1"/>
  <c r="CD111" i="13"/>
  <c r="N111" i="13"/>
  <c r="CM111" i="13" s="1"/>
  <c r="AU110" i="13"/>
  <c r="AU388" i="13" s="1"/>
  <c r="AU666" i="13" s="1"/>
  <c r="AU944" i="13" s="1"/>
  <c r="CD110" i="13"/>
  <c r="N110" i="13"/>
  <c r="CM110" i="13" s="1"/>
  <c r="AU16" i="13"/>
  <c r="AU294" i="13" s="1"/>
  <c r="AU572" i="13" s="1"/>
  <c r="AU850" i="13" s="1"/>
  <c r="N16" i="13"/>
  <c r="CM16" i="13" s="1"/>
  <c r="CD16" i="13"/>
  <c r="D120" i="8"/>
  <c r="AU242" i="13"/>
  <c r="AU520" i="13" s="1"/>
  <c r="AU798" i="13" s="1"/>
  <c r="AU1076" i="13" s="1"/>
  <c r="CD242" i="13"/>
  <c r="N242" i="13"/>
  <c r="CM242" i="13" s="1"/>
  <c r="D116" i="8"/>
  <c r="G121" i="8"/>
  <c r="AU76" i="13"/>
  <c r="AU354" i="13" s="1"/>
  <c r="AU632" i="13" s="1"/>
  <c r="AU910" i="13" s="1"/>
  <c r="CD76" i="13"/>
  <c r="N76" i="13"/>
  <c r="CM76" i="13" s="1"/>
  <c r="AU74" i="13"/>
  <c r="AU352" i="13" s="1"/>
  <c r="AU630" i="13" s="1"/>
  <c r="AU908" i="13" s="1"/>
  <c r="CD74" i="13"/>
  <c r="N74" i="13"/>
  <c r="CM74" i="13" s="1"/>
  <c r="AU49" i="13"/>
  <c r="AU327" i="13" s="1"/>
  <c r="AU605" i="13" s="1"/>
  <c r="AU883" i="13" s="1"/>
  <c r="N49" i="13"/>
  <c r="CM49" i="13" s="1"/>
  <c r="CD49" i="13"/>
  <c r="AU56" i="13"/>
  <c r="AU334" i="13" s="1"/>
  <c r="AU612" i="13" s="1"/>
  <c r="AU890" i="13" s="1"/>
  <c r="N56" i="13"/>
  <c r="CM56" i="13" s="1"/>
  <c r="CD56" i="13"/>
  <c r="N121" i="8"/>
  <c r="AU274" i="13"/>
  <c r="CD274" i="13"/>
  <c r="N274" i="13"/>
  <c r="CM274" i="13" s="1"/>
  <c r="Q120" i="8"/>
  <c r="AU273" i="13"/>
  <c r="N273" i="13"/>
  <c r="CM273" i="13" s="1"/>
  <c r="CD273" i="13"/>
  <c r="AU142" i="13"/>
  <c r="AU420" i="13" s="1"/>
  <c r="AU698" i="13" s="1"/>
  <c r="AU976" i="13" s="1"/>
  <c r="N142" i="13"/>
  <c r="CM142" i="13" s="1"/>
  <c r="CD142" i="13"/>
  <c r="O116" i="8"/>
  <c r="AU108" i="13"/>
  <c r="AU386" i="13" s="1"/>
  <c r="AU664" i="13" s="1"/>
  <c r="AU942" i="13" s="1"/>
  <c r="N108" i="13"/>
  <c r="CM108" i="13" s="1"/>
  <c r="CD108" i="13"/>
  <c r="AU130" i="13"/>
  <c r="AU408" i="13" s="1"/>
  <c r="AU686" i="13" s="1"/>
  <c r="AU964" i="13" s="1"/>
  <c r="CD130" i="13"/>
  <c r="N130" i="13"/>
  <c r="CM130" i="13" s="1"/>
  <c r="H117" i="8"/>
  <c r="AU182" i="13"/>
  <c r="AU460" i="13" s="1"/>
  <c r="AU738" i="13" s="1"/>
  <c r="AU1016" i="13" s="1"/>
  <c r="N182" i="13"/>
  <c r="CM182" i="13" s="1"/>
  <c r="CD182" i="13"/>
  <c r="AU107" i="13"/>
  <c r="AU385" i="13" s="1"/>
  <c r="AU663" i="13" s="1"/>
  <c r="AU941" i="13" s="1"/>
  <c r="CD107" i="13"/>
  <c r="N107" i="13"/>
  <c r="CM107" i="13" s="1"/>
  <c r="D118" i="8"/>
  <c r="AU18" i="13"/>
  <c r="AU296" i="13" s="1"/>
  <c r="AU574" i="13" s="1"/>
  <c r="AU852" i="13" s="1"/>
  <c r="CD18" i="13"/>
  <c r="N18" i="13"/>
  <c r="CM18" i="13" s="1"/>
  <c r="AU176" i="13"/>
  <c r="AU454" i="13" s="1"/>
  <c r="AU732" i="13" s="1"/>
  <c r="AU1010" i="13" s="1"/>
  <c r="N176" i="13"/>
  <c r="CM176" i="13" s="1"/>
  <c r="CD176" i="13"/>
  <c r="AU101" i="13"/>
  <c r="AU379" i="13" s="1"/>
  <c r="AU657" i="13" s="1"/>
  <c r="AU935" i="13" s="1"/>
  <c r="N101" i="13"/>
  <c r="CM101" i="13" s="1"/>
  <c r="CD101" i="13"/>
  <c r="N114" i="8"/>
  <c r="AU114" i="13"/>
  <c r="AU392" i="13" s="1"/>
  <c r="AU670" i="13" s="1"/>
  <c r="AU948" i="13" s="1"/>
  <c r="CD114" i="13"/>
  <c r="N114" i="13"/>
  <c r="CM114" i="13" s="1"/>
  <c r="AU39" i="13"/>
  <c r="AU317" i="13" s="1"/>
  <c r="AU595" i="13" s="1"/>
  <c r="AU873" i="13" s="1"/>
  <c r="CD39" i="13"/>
  <c r="N39" i="13"/>
  <c r="CM39" i="13" s="1"/>
  <c r="AU266" i="13"/>
  <c r="CD266" i="13"/>
  <c r="N266" i="13"/>
  <c r="CM266" i="13" s="1"/>
  <c r="AU31" i="13"/>
  <c r="AU309" i="13" s="1"/>
  <c r="AU587" i="13" s="1"/>
  <c r="AU865" i="13" s="1"/>
  <c r="N31" i="13"/>
  <c r="CM31" i="13" s="1"/>
  <c r="CD31" i="13"/>
  <c r="H119" i="8"/>
  <c r="AU73" i="13"/>
  <c r="N73" i="13"/>
  <c r="CM73" i="13" s="1"/>
  <c r="CD73" i="13"/>
  <c r="AU276" i="13"/>
  <c r="CD276" i="13"/>
  <c r="N276" i="13"/>
  <c r="CM276" i="13" s="1"/>
  <c r="P120" i="8"/>
  <c r="AU27" i="13"/>
  <c r="AU305" i="13" s="1"/>
  <c r="AU583" i="13" s="1"/>
  <c r="AU861" i="13" s="1"/>
  <c r="CD27" i="13"/>
  <c r="N27" i="13"/>
  <c r="CM27" i="13" s="1"/>
  <c r="F116" i="8"/>
  <c r="AU181" i="13"/>
  <c r="N181" i="13"/>
  <c r="CM181" i="13" s="1"/>
  <c r="CD181" i="13"/>
  <c r="AU3" i="13"/>
  <c r="N3" i="13"/>
  <c r="CM3" i="13" s="1"/>
  <c r="CD3" i="13"/>
  <c r="AU169" i="13"/>
  <c r="AU447" i="13" s="1"/>
  <c r="AU725" i="13" s="1"/>
  <c r="AU1003" i="13" s="1"/>
  <c r="N169" i="13"/>
  <c r="CM169" i="13" s="1"/>
  <c r="CD169" i="13"/>
  <c r="AU160" i="13"/>
  <c r="AU438" i="13" s="1"/>
  <c r="AU716" i="13" s="1"/>
  <c r="AU994" i="13" s="1"/>
  <c r="N160" i="13"/>
  <c r="CM160" i="13" s="1"/>
  <c r="CD160" i="13"/>
  <c r="D121" i="8"/>
  <c r="AU93" i="13"/>
  <c r="AU371" i="13" s="1"/>
  <c r="AU649" i="13" s="1"/>
  <c r="AU927" i="13" s="1"/>
  <c r="N93" i="13"/>
  <c r="CM93" i="13" s="1"/>
  <c r="CD93" i="13"/>
  <c r="G119" i="8"/>
  <c r="AU95" i="13"/>
  <c r="N95" i="13"/>
  <c r="CM95" i="13" s="1"/>
  <c r="CD95" i="13"/>
  <c r="Q119" i="8"/>
  <c r="AU117" i="13"/>
  <c r="AU395" i="13" s="1"/>
  <c r="AU673" i="13" s="1"/>
  <c r="AU951" i="13" s="1"/>
  <c r="N117" i="13"/>
  <c r="CM117" i="13" s="1"/>
  <c r="CD117" i="13"/>
  <c r="N119" i="8"/>
  <c r="AU116" i="13"/>
  <c r="AU394" i="13" s="1"/>
  <c r="AU672" i="13" s="1"/>
  <c r="AU950" i="13" s="1"/>
  <c r="N116" i="13"/>
  <c r="CM116" i="13" s="1"/>
  <c r="CD116" i="13"/>
  <c r="AU136" i="13"/>
  <c r="AU414" i="13" s="1"/>
  <c r="AU692" i="13" s="1"/>
  <c r="AU970" i="13" s="1"/>
  <c r="CD136" i="13"/>
  <c r="N136" i="13"/>
  <c r="CM136" i="13" s="1"/>
  <c r="AU152" i="13"/>
  <c r="AU430" i="13" s="1"/>
  <c r="AU708" i="13" s="1"/>
  <c r="AU986" i="13" s="1"/>
  <c r="CD152" i="13"/>
  <c r="N152" i="13"/>
  <c r="CM152" i="13" s="1"/>
  <c r="AU134" i="13"/>
  <c r="AU412" i="13" s="1"/>
  <c r="AU690" i="13" s="1"/>
  <c r="AU968" i="13" s="1"/>
  <c r="N134" i="13"/>
  <c r="CM134" i="13" s="1"/>
  <c r="CD134" i="13"/>
  <c r="AU132" i="13"/>
  <c r="AU410" i="13" s="1"/>
  <c r="AU688" i="13" s="1"/>
  <c r="AU966" i="13" s="1"/>
  <c r="N132" i="13"/>
  <c r="CM132" i="13" s="1"/>
  <c r="CD132" i="13"/>
  <c r="P118" i="8"/>
  <c r="AU187" i="13"/>
  <c r="AU465" i="13" s="1"/>
  <c r="AU743" i="13" s="1"/>
  <c r="AU1021" i="13" s="1"/>
  <c r="CD187" i="13"/>
  <c r="N187" i="13"/>
  <c r="CM187" i="13" s="1"/>
  <c r="S115" i="8"/>
  <c r="J115" i="8"/>
  <c r="T120" i="8"/>
  <c r="O119" i="8"/>
  <c r="T119" i="8"/>
  <c r="AU24" i="13"/>
  <c r="AU302" i="13" s="1"/>
  <c r="AU580" i="13" s="1"/>
  <c r="AU858" i="13" s="1"/>
  <c r="N24" i="13"/>
  <c r="CM24" i="13" s="1"/>
  <c r="CD24" i="13"/>
  <c r="E115" i="8"/>
  <c r="AU91" i="13"/>
  <c r="AU369" i="13" s="1"/>
  <c r="AU647" i="13" s="1"/>
  <c r="AU925" i="13" s="1"/>
  <c r="CD91" i="13"/>
  <c r="N91" i="13"/>
  <c r="CM91" i="13" s="1"/>
  <c r="AU115" i="13"/>
  <c r="CD115" i="13"/>
  <c r="N115" i="13"/>
  <c r="CM115" i="13" s="1"/>
  <c r="AU5" i="13"/>
  <c r="AU283" i="13" s="1"/>
  <c r="AU561" i="13" s="1"/>
  <c r="AU839" i="13" s="1"/>
  <c r="N5" i="13"/>
  <c r="CM5" i="13" s="1"/>
  <c r="CD5" i="13"/>
  <c r="AU154" i="13"/>
  <c r="AU432" i="13" s="1"/>
  <c r="AU710" i="13" s="1"/>
  <c r="AU988" i="13" s="1"/>
  <c r="CD154" i="13"/>
  <c r="N154" i="13"/>
  <c r="CM154" i="13" s="1"/>
  <c r="G117" i="8"/>
  <c r="AU32" i="13"/>
  <c r="AU310" i="13" s="1"/>
  <c r="AU588" i="13" s="1"/>
  <c r="AU866" i="13" s="1"/>
  <c r="N32" i="13"/>
  <c r="CM32" i="13" s="1"/>
  <c r="CD32" i="13"/>
  <c r="N113" i="8"/>
  <c r="AU231" i="13"/>
  <c r="AU509" i="13" s="1"/>
  <c r="AU787" i="13" s="1"/>
  <c r="AU1065" i="13" s="1"/>
  <c r="N231" i="13"/>
  <c r="CM231" i="13" s="1"/>
  <c r="CD231" i="13"/>
  <c r="D113" i="8"/>
  <c r="K118" i="8"/>
  <c r="L118" i="8"/>
  <c r="AU79" i="13"/>
  <c r="AU357" i="13" s="1"/>
  <c r="AU635" i="13" s="1"/>
  <c r="AU913" i="13" s="1"/>
  <c r="CD79" i="13"/>
  <c r="N79" i="13"/>
  <c r="CM79" i="13" s="1"/>
  <c r="AU175" i="13"/>
  <c r="CD175" i="13"/>
  <c r="N175" i="13"/>
  <c r="CM175" i="13" s="1"/>
  <c r="AU90" i="13"/>
  <c r="AU368" i="13" s="1"/>
  <c r="AU646" i="13" s="1"/>
  <c r="AU924" i="13" s="1"/>
  <c r="CD90" i="13"/>
  <c r="N90" i="13"/>
  <c r="CM90" i="13" s="1"/>
  <c r="AU84" i="13"/>
  <c r="AU362" i="13" s="1"/>
  <c r="AU640" i="13" s="1"/>
  <c r="AU918" i="13" s="1"/>
  <c r="N84" i="13"/>
  <c r="CM84" i="13" s="1"/>
  <c r="CD84" i="13"/>
  <c r="AU226" i="13"/>
  <c r="N226" i="13"/>
  <c r="CM226" i="13" s="1"/>
  <c r="CD226" i="13"/>
  <c r="AU206" i="13"/>
  <c r="N206" i="13"/>
  <c r="CM206" i="13" s="1"/>
  <c r="CD206" i="13"/>
  <c r="AU112" i="13"/>
  <c r="AU390" i="13" s="1"/>
  <c r="AU668" i="13" s="1"/>
  <c r="AU946" i="13" s="1"/>
  <c r="N112" i="13"/>
  <c r="CM112" i="13" s="1"/>
  <c r="CD112" i="13"/>
  <c r="K670" i="10"/>
  <c r="L669" i="10"/>
  <c r="L339" i="10"/>
  <c r="K340" i="10"/>
  <c r="L515" i="10"/>
  <c r="K516" i="10"/>
  <c r="K846" i="10"/>
  <c r="L845" i="10"/>
  <c r="K78" i="10"/>
  <c r="L77" i="10"/>
  <c r="K1659" i="10"/>
  <c r="L1658" i="10"/>
  <c r="K559" i="10"/>
  <c r="L558" i="10"/>
  <c r="K296" i="10"/>
  <c r="L295" i="10"/>
  <c r="K1001" i="10"/>
  <c r="L1000" i="10"/>
  <c r="K1747" i="10"/>
  <c r="L1746" i="10"/>
  <c r="K583" i="10"/>
  <c r="L582" i="10"/>
  <c r="K185" i="10"/>
  <c r="L184" i="10"/>
  <c r="K406" i="10"/>
  <c r="L405" i="10"/>
  <c r="L1813" i="10"/>
  <c r="K1814" i="10"/>
  <c r="K714" i="10"/>
  <c r="L713" i="10"/>
  <c r="K1153" i="10"/>
  <c r="L1152" i="10"/>
  <c r="K647" i="10"/>
  <c r="L646" i="10"/>
  <c r="L692" i="10"/>
  <c r="K693" i="10"/>
  <c r="K98" i="10"/>
  <c r="L97" i="10"/>
  <c r="L824" i="10"/>
  <c r="K825" i="10"/>
  <c r="K1222" i="10"/>
  <c r="L1221" i="10"/>
  <c r="K1792" i="10"/>
  <c r="L1791" i="10"/>
  <c r="K384" i="10"/>
  <c r="L383" i="10"/>
  <c r="K891" i="10"/>
  <c r="L890" i="10"/>
  <c r="K1065" i="10"/>
  <c r="L1064" i="10"/>
  <c r="L493" i="10"/>
  <c r="K494" i="10"/>
  <c r="K867" i="10"/>
  <c r="L866" i="10"/>
  <c r="L30" i="10"/>
  <c r="K31" i="10"/>
  <c r="L251" i="10"/>
  <c r="K252" i="10"/>
  <c r="K1131" i="10"/>
  <c r="L1130" i="10"/>
  <c r="K1175" i="10"/>
  <c r="L1174" i="10"/>
  <c r="L229" i="10"/>
  <c r="K230" i="10"/>
  <c r="K1198" i="10"/>
  <c r="L1197" i="10"/>
  <c r="L979" i="10"/>
  <c r="K980" i="10"/>
  <c r="L361" i="10"/>
  <c r="K362" i="10"/>
  <c r="L604" i="10"/>
  <c r="K605" i="10"/>
  <c r="L757" i="10"/>
  <c r="K758" i="10"/>
  <c r="L737" i="10"/>
  <c r="K738" i="10"/>
  <c r="L933" i="10"/>
  <c r="K934" i="10"/>
  <c r="K164" i="10"/>
  <c r="L163" i="10"/>
  <c r="L1593" i="10"/>
  <c r="K1594" i="10"/>
  <c r="K1703" i="10"/>
  <c r="L1702" i="10"/>
  <c r="K1242" i="10"/>
  <c r="L1241" i="10"/>
  <c r="K911" i="10"/>
  <c r="L910" i="10"/>
  <c r="L318" i="10"/>
  <c r="K319" i="10"/>
  <c r="K1022" i="10"/>
  <c r="L1021" i="10"/>
  <c r="L1086" i="10"/>
  <c r="K1087" i="10"/>
  <c r="L800" i="10"/>
  <c r="K801" i="10"/>
  <c r="L1681" i="10"/>
  <c r="K1682" i="10"/>
  <c r="K1836" i="10"/>
  <c r="L1835" i="10"/>
  <c r="K427" i="10"/>
  <c r="L426" i="10"/>
  <c r="K1287" i="10"/>
  <c r="L1286" i="10"/>
  <c r="K53" i="10"/>
  <c r="L52" i="10"/>
  <c r="K1264" i="10"/>
  <c r="L1263" i="10"/>
  <c r="K1111" i="10"/>
  <c r="L1110" i="10"/>
  <c r="L624" i="10"/>
  <c r="K625" i="10"/>
  <c r="K1615" i="10"/>
  <c r="L1614" i="10"/>
  <c r="L1044" i="10"/>
  <c r="K1045" i="10"/>
  <c r="L1308" i="10"/>
  <c r="K1309" i="10"/>
  <c r="K451" i="10"/>
  <c r="L450" i="10"/>
  <c r="K208" i="10"/>
  <c r="L207" i="10"/>
  <c r="L1725" i="10"/>
  <c r="K1726" i="10"/>
  <c r="L140" i="10"/>
  <c r="K141" i="10"/>
  <c r="K273" i="10"/>
  <c r="L272" i="10"/>
  <c r="K471" i="10"/>
  <c r="L470" i="10"/>
  <c r="L1637" i="10"/>
  <c r="K1638" i="10"/>
  <c r="L536" i="10"/>
  <c r="K537" i="10"/>
  <c r="L1769" i="10"/>
  <c r="K1770" i="10"/>
  <c r="K120" i="10"/>
  <c r="L119" i="10"/>
  <c r="CD8" i="13" l="1"/>
  <c r="N8" i="13"/>
  <c r="AB24" i="8"/>
  <c r="AU8" i="13"/>
  <c r="AU286" i="13" s="1"/>
  <c r="AU564" i="13" s="1"/>
  <c r="AU842" i="13" s="1"/>
  <c r="AD23" i="8"/>
  <c r="AC25" i="8"/>
  <c r="AA25" i="8"/>
  <c r="V22" i="8"/>
  <c r="AE25" i="8"/>
  <c r="AF22" i="8"/>
  <c r="U24" i="8"/>
  <c r="U17" i="8"/>
  <c r="Y24" i="8"/>
  <c r="AB17" i="8"/>
  <c r="AF23" i="8"/>
  <c r="AF17" i="8"/>
  <c r="AG22" i="8"/>
  <c r="P25" i="8"/>
  <c r="V23" i="8"/>
  <c r="E17" i="8"/>
  <c r="U22" i="8"/>
  <c r="AE17" i="8"/>
  <c r="AD17" i="8"/>
  <c r="Y17" i="8"/>
  <c r="X22" i="8"/>
  <c r="Z24" i="8"/>
  <c r="U25" i="8"/>
  <c r="AC22" i="8"/>
  <c r="W22" i="8"/>
  <c r="Y23" i="8"/>
  <c r="W25" i="8"/>
  <c r="U23" i="8"/>
  <c r="W17" i="8"/>
  <c r="AC24" i="8"/>
  <c r="AD25" i="8"/>
  <c r="AB23" i="8"/>
  <c r="Z23" i="8"/>
  <c r="Z22" i="8"/>
  <c r="AA22" i="8"/>
  <c r="Z25" i="8"/>
  <c r="AG17" i="8"/>
  <c r="AB25" i="8"/>
  <c r="AB22" i="8"/>
  <c r="V25" i="8"/>
  <c r="AE22" i="8"/>
  <c r="AD24" i="8"/>
  <c r="X25" i="8"/>
  <c r="Y22" i="8"/>
  <c r="AA23" i="8"/>
  <c r="O4" i="8"/>
  <c r="O18" i="8" s="1"/>
  <c r="P5" i="8"/>
  <c r="P19" i="8" s="1"/>
  <c r="I4" i="8"/>
  <c r="I18" i="8" s="1"/>
  <c r="S4" i="8"/>
  <c r="S18" i="8" s="1"/>
  <c r="Y4" i="8"/>
  <c r="Y18" i="8" s="1"/>
  <c r="AC6" i="8"/>
  <c r="AC20" i="8" s="1"/>
  <c r="V4" i="8"/>
  <c r="V18" i="8" s="1"/>
  <c r="AE4" i="8"/>
  <c r="AE18" i="8" s="1"/>
  <c r="AF5" i="8"/>
  <c r="AF19" i="8" s="1"/>
  <c r="AD6" i="8"/>
  <c r="AD20" i="8" s="1"/>
  <c r="AG5" i="8"/>
  <c r="AG19" i="8" s="1"/>
  <c r="V5" i="8"/>
  <c r="V19" i="8" s="1"/>
  <c r="AC4" i="8"/>
  <c r="AC18" i="8" s="1"/>
  <c r="Z4" i="8"/>
  <c r="Z18" i="8" s="1"/>
  <c r="AA6" i="8"/>
  <c r="AA20" i="8" s="1"/>
  <c r="K4" i="8"/>
  <c r="K18" i="8" s="1"/>
  <c r="P4" i="8"/>
  <c r="P18" i="8" s="1"/>
  <c r="X6" i="8"/>
  <c r="X20" i="8" s="1"/>
  <c r="X5" i="8"/>
  <c r="X19" i="8" s="1"/>
  <c r="AB4" i="8"/>
  <c r="AB18" i="8" s="1"/>
  <c r="Z7" i="8"/>
  <c r="Z21" i="8" s="1"/>
  <c r="N4" i="8"/>
  <c r="N18" i="8" s="1"/>
  <c r="T7" i="8"/>
  <c r="T21" i="8" s="1"/>
  <c r="Q7" i="8"/>
  <c r="Q21" i="8" s="1"/>
  <c r="L4" i="8"/>
  <c r="L18" i="8" s="1"/>
  <c r="I5" i="8"/>
  <c r="I19" i="8" s="1"/>
  <c r="Q6" i="8"/>
  <c r="Q20" i="8" s="1"/>
  <c r="AD5" i="8"/>
  <c r="AD19" i="8" s="1"/>
  <c r="AA7" i="8"/>
  <c r="AA21" i="8" s="1"/>
  <c r="U5" i="8"/>
  <c r="U19" i="8" s="1"/>
  <c r="Q5" i="8"/>
  <c r="Q19" i="8" s="1"/>
  <c r="H7" i="8"/>
  <c r="H21" i="8" s="1"/>
  <c r="D6" i="8"/>
  <c r="D20" i="8" s="1"/>
  <c r="N5" i="8"/>
  <c r="N19" i="8" s="1"/>
  <c r="AB5" i="8"/>
  <c r="AB19" i="8" s="1"/>
  <c r="V7" i="8"/>
  <c r="V21" i="8" s="1"/>
  <c r="L7" i="8"/>
  <c r="L21" i="8" s="1"/>
  <c r="J6" i="8"/>
  <c r="J20" i="8" s="1"/>
  <c r="M5" i="8"/>
  <c r="M19" i="8" s="1"/>
  <c r="G6" i="8"/>
  <c r="G20" i="8" s="1"/>
  <c r="Z6" i="8"/>
  <c r="Z20" i="8" s="1"/>
  <c r="AD7" i="8"/>
  <c r="AD21" i="8" s="1"/>
  <c r="E5" i="8"/>
  <c r="E19" i="8" s="1"/>
  <c r="O5" i="8"/>
  <c r="O19" i="8" s="1"/>
  <c r="D5" i="8"/>
  <c r="D19" i="8" s="1"/>
  <c r="P7" i="8"/>
  <c r="P21" i="8" s="1"/>
  <c r="L5" i="8"/>
  <c r="L19" i="8" s="1"/>
  <c r="X7" i="8"/>
  <c r="X21" i="8" s="1"/>
  <c r="W6" i="8"/>
  <c r="W20" i="8" s="1"/>
  <c r="J4" i="8"/>
  <c r="J18" i="8" s="1"/>
  <c r="O7" i="8"/>
  <c r="O21" i="8" s="1"/>
  <c r="H4" i="8"/>
  <c r="H18" i="8" s="1"/>
  <c r="M4" i="8"/>
  <c r="M18" i="8" s="1"/>
  <c r="U6" i="8"/>
  <c r="U20" i="8" s="1"/>
  <c r="W4" i="8"/>
  <c r="W18" i="8" s="1"/>
  <c r="K6" i="8"/>
  <c r="K20" i="8" s="1"/>
  <c r="R5" i="8"/>
  <c r="R19" i="8" s="1"/>
  <c r="G4" i="8"/>
  <c r="G18" i="8" s="1"/>
  <c r="E6" i="8"/>
  <c r="E20" i="8" s="1"/>
  <c r="AF7" i="8"/>
  <c r="AF21" i="8" s="1"/>
  <c r="V6" i="8"/>
  <c r="V20" i="8" s="1"/>
  <c r="T6" i="8"/>
  <c r="T20" i="8" s="1"/>
  <c r="T4" i="8"/>
  <c r="T18" i="8" s="1"/>
  <c r="I6" i="8"/>
  <c r="I20" i="8" s="1"/>
  <c r="H5" i="8"/>
  <c r="H19" i="8" s="1"/>
  <c r="K5" i="8"/>
  <c r="K19" i="8" s="1"/>
  <c r="M6" i="8"/>
  <c r="M20" i="8" s="1"/>
  <c r="AB7" i="8"/>
  <c r="AB21" i="8" s="1"/>
  <c r="AG7" i="8"/>
  <c r="AG21" i="8" s="1"/>
  <c r="I7" i="8"/>
  <c r="I21" i="8" s="1"/>
  <c r="D7" i="8"/>
  <c r="D21" i="8" s="1"/>
  <c r="L6" i="8"/>
  <c r="L20" i="8" s="1"/>
  <c r="R6" i="8"/>
  <c r="R20" i="8" s="1"/>
  <c r="R4" i="8"/>
  <c r="R18" i="8" s="1"/>
  <c r="S7" i="8"/>
  <c r="S21" i="8" s="1"/>
  <c r="D4" i="8"/>
  <c r="D18" i="8" s="1"/>
  <c r="E4" i="8"/>
  <c r="E18" i="8" s="1"/>
  <c r="H6" i="8"/>
  <c r="H20" i="8" s="1"/>
  <c r="S6" i="8"/>
  <c r="S20" i="8" s="1"/>
  <c r="AG6" i="8"/>
  <c r="AG20" i="8" s="1"/>
  <c r="AF4" i="8"/>
  <c r="AF18" i="8" s="1"/>
  <c r="Q4" i="8"/>
  <c r="Q18" i="8" s="1"/>
  <c r="G7" i="8"/>
  <c r="G21" i="8" s="1"/>
  <c r="F6" i="8"/>
  <c r="F20" i="8" s="1"/>
  <c r="O6" i="8"/>
  <c r="O20" i="8" s="1"/>
  <c r="R7" i="8"/>
  <c r="R21" i="8" s="1"/>
  <c r="F4" i="8"/>
  <c r="F18" i="8" s="1"/>
  <c r="U7" i="8"/>
  <c r="U21" i="8" s="1"/>
  <c r="AC5" i="8"/>
  <c r="AC19" i="8" s="1"/>
  <c r="W7" i="8"/>
  <c r="W21" i="8" s="1"/>
  <c r="AE6" i="8"/>
  <c r="AE20" i="8" s="1"/>
  <c r="F5" i="8"/>
  <c r="F19" i="8" s="1"/>
  <c r="M7" i="8"/>
  <c r="M21" i="8" s="1"/>
  <c r="F7" i="8"/>
  <c r="F21" i="8" s="1"/>
  <c r="J7" i="8"/>
  <c r="J21" i="8" s="1"/>
  <c r="N6" i="8"/>
  <c r="N20" i="8" s="1"/>
  <c r="AE5" i="8"/>
  <c r="AE19" i="8" s="1"/>
  <c r="J5" i="8"/>
  <c r="J19" i="8" s="1"/>
  <c r="G5" i="8"/>
  <c r="G19" i="8" s="1"/>
  <c r="T5" i="8"/>
  <c r="T19" i="8" s="1"/>
  <c r="E7" i="8"/>
  <c r="E21" i="8" s="1"/>
  <c r="Z5" i="8"/>
  <c r="Z19" i="8" s="1"/>
  <c r="AB6" i="8"/>
  <c r="AB20" i="8" s="1"/>
  <c r="AC7" i="8"/>
  <c r="AC21" i="8" s="1"/>
  <c r="K7" i="8"/>
  <c r="K21" i="8" s="1"/>
  <c r="S5" i="8"/>
  <c r="S19" i="8" s="1"/>
  <c r="P6" i="8"/>
  <c r="P20" i="8" s="1"/>
  <c r="N7" i="8"/>
  <c r="N21" i="8" s="1"/>
  <c r="U4" i="8"/>
  <c r="U18" i="8" s="1"/>
  <c r="W5" i="8"/>
  <c r="W19" i="8" s="1"/>
  <c r="AD4" i="8"/>
  <c r="AD18" i="8" s="1"/>
  <c r="X17" i="8"/>
  <c r="X24" i="8"/>
  <c r="AF25" i="8"/>
  <c r="I22" i="8"/>
  <c r="W23" i="8"/>
  <c r="V24" i="8"/>
  <c r="G17" i="8"/>
  <c r="W24" i="8"/>
  <c r="AG23" i="8"/>
  <c r="AG25" i="8"/>
  <c r="M25" i="8"/>
  <c r="Z17" i="8"/>
  <c r="AF24" i="8"/>
  <c r="AA17" i="8"/>
  <c r="AC23" i="8"/>
  <c r="X23" i="8"/>
  <c r="AG24" i="8"/>
  <c r="AC17" i="8"/>
  <c r="Y25" i="8"/>
  <c r="AA24" i="8"/>
  <c r="AD22" i="8"/>
  <c r="AE23" i="8"/>
  <c r="V17" i="8"/>
  <c r="AE24" i="8"/>
  <c r="DN92" i="13"/>
  <c r="DM92" i="13"/>
  <c r="DI92" i="13"/>
  <c r="DH92" i="13"/>
  <c r="DG92" i="13"/>
  <c r="DF92" i="13"/>
  <c r="DE92" i="13"/>
  <c r="DQ92" i="13"/>
  <c r="DP92" i="13"/>
  <c r="DK92" i="13"/>
  <c r="DP131" i="13"/>
  <c r="DO131" i="13"/>
  <c r="DN131" i="13"/>
  <c r="DM131" i="13"/>
  <c r="DM194" i="13"/>
  <c r="DJ194" i="13"/>
  <c r="DH194" i="13"/>
  <c r="DK194" i="13"/>
  <c r="DP275" i="13"/>
  <c r="DK79" i="13"/>
  <c r="DH79" i="13"/>
  <c r="DG79" i="13"/>
  <c r="DE79" i="13"/>
  <c r="DQ79" i="13"/>
  <c r="DL79" i="13"/>
  <c r="DO77" i="13"/>
  <c r="DM77" i="13"/>
  <c r="DJ77" i="13"/>
  <c r="DH77" i="13"/>
  <c r="DJ165" i="13"/>
  <c r="DI165" i="13"/>
  <c r="DH165" i="13"/>
  <c r="DG165" i="13"/>
  <c r="DP165" i="13"/>
  <c r="DO165" i="13"/>
  <c r="DI37" i="13"/>
  <c r="DP37" i="13"/>
  <c r="DJ85" i="13"/>
  <c r="DI85" i="13"/>
  <c r="DE85" i="13"/>
  <c r="DQ85" i="13"/>
  <c r="DP85" i="13"/>
  <c r="DM85" i="13"/>
  <c r="DL85" i="13"/>
  <c r="DF153" i="13"/>
  <c r="DE153" i="13"/>
  <c r="DQ153" i="13"/>
  <c r="DP153" i="13"/>
  <c r="DL153" i="13"/>
  <c r="DK153" i="13"/>
  <c r="DJ153" i="13"/>
  <c r="DJ52" i="13"/>
  <c r="DI52" i="13"/>
  <c r="DG52" i="13"/>
  <c r="DK52" i="13"/>
  <c r="DF68" i="13"/>
  <c r="DQ68" i="13"/>
  <c r="DO68" i="13"/>
  <c r="DM68" i="13"/>
  <c r="DK68" i="13"/>
  <c r="DK155" i="13"/>
  <c r="DE275" i="13"/>
  <c r="DQ196" i="13"/>
  <c r="DP180" i="13"/>
  <c r="DQ211" i="13"/>
  <c r="DQ13" i="13"/>
  <c r="DO13" i="13"/>
  <c r="DK13" i="13"/>
  <c r="DJ13" i="13"/>
  <c r="DH13" i="13"/>
  <c r="DN245" i="13"/>
  <c r="DJ245" i="13"/>
  <c r="DH245" i="13"/>
  <c r="DG245" i="13"/>
  <c r="DF245" i="13"/>
  <c r="DL202" i="13"/>
  <c r="DI202" i="13"/>
  <c r="DG202" i="13"/>
  <c r="DQ202" i="13"/>
  <c r="DJ206" i="13"/>
  <c r="DH206" i="13"/>
  <c r="DG206" i="13"/>
  <c r="DE206" i="13"/>
  <c r="DQ206" i="13"/>
  <c r="DM206" i="13"/>
  <c r="DK195" i="13"/>
  <c r="DN196" i="13"/>
  <c r="DE180" i="13"/>
  <c r="DF95" i="13"/>
  <c r="DQ95" i="13"/>
  <c r="DO95" i="13"/>
  <c r="DJ95" i="13"/>
  <c r="DO182" i="13"/>
  <c r="DN182" i="13"/>
  <c r="DK182" i="13"/>
  <c r="DH182" i="13"/>
  <c r="DG182" i="13"/>
  <c r="DQ241" i="13"/>
  <c r="DP241" i="13"/>
  <c r="DO241" i="13"/>
  <c r="DN241" i="13"/>
  <c r="DJ241" i="13"/>
  <c r="DG241" i="13"/>
  <c r="DQ60" i="13"/>
  <c r="DO60" i="13"/>
  <c r="DH60" i="13"/>
  <c r="DE60" i="13"/>
  <c r="DQ168" i="13"/>
  <c r="DP168" i="13"/>
  <c r="DO168" i="13"/>
  <c r="DN168" i="13"/>
  <c r="DM168" i="13"/>
  <c r="DL168" i="13"/>
  <c r="DJ168" i="13"/>
  <c r="DI168" i="13"/>
  <c r="DG168" i="13"/>
  <c r="DE58" i="13"/>
  <c r="DO58" i="13"/>
  <c r="DP70" i="13"/>
  <c r="DO70" i="13"/>
  <c r="DM70" i="13"/>
  <c r="DL70" i="13"/>
  <c r="DI70" i="13"/>
  <c r="DE70" i="13"/>
  <c r="DQ70" i="13"/>
  <c r="DJ4" i="13"/>
  <c r="DH4" i="13"/>
  <c r="DQ4" i="13"/>
  <c r="DP4" i="13"/>
  <c r="DO4" i="13"/>
  <c r="DL4" i="13"/>
  <c r="DM118" i="13"/>
  <c r="DL118" i="13"/>
  <c r="DI118" i="13"/>
  <c r="DE118" i="13"/>
  <c r="DQ118" i="13"/>
  <c r="DP71" i="13"/>
  <c r="DM71" i="13"/>
  <c r="DJ71" i="13"/>
  <c r="DH71" i="13"/>
  <c r="DE71" i="13"/>
  <c r="DM99" i="13"/>
  <c r="DK99" i="13"/>
  <c r="DJ99" i="13"/>
  <c r="DF99" i="13"/>
  <c r="DE99" i="13"/>
  <c r="DP99" i="13"/>
  <c r="DI99" i="13"/>
  <c r="DP197" i="13"/>
  <c r="DK197" i="13"/>
  <c r="DI197" i="13"/>
  <c r="DG197" i="13"/>
  <c r="DE197" i="13"/>
  <c r="DJ15" i="13"/>
  <c r="DH15" i="13"/>
  <c r="DP15" i="13"/>
  <c r="DL15" i="13"/>
  <c r="DG275" i="13"/>
  <c r="DQ278" i="13"/>
  <c r="DO196" i="13"/>
  <c r="DG143" i="13"/>
  <c r="DF275" i="13"/>
  <c r="DQ152" i="13"/>
  <c r="DO152" i="13"/>
  <c r="DM152" i="13"/>
  <c r="DL152" i="13"/>
  <c r="DK152" i="13"/>
  <c r="DI152" i="13"/>
  <c r="DE152" i="13"/>
  <c r="DJ101" i="13"/>
  <c r="DQ101" i="13"/>
  <c r="DL101" i="13"/>
  <c r="DK101" i="13"/>
  <c r="DO101" i="13"/>
  <c r="DF101" i="13"/>
  <c r="DN274" i="13"/>
  <c r="DM274" i="13"/>
  <c r="DJ274" i="13"/>
  <c r="DH274" i="13"/>
  <c r="DE279" i="13"/>
  <c r="DN279" i="13"/>
  <c r="DI279" i="13"/>
  <c r="DG279" i="13"/>
  <c r="DK279" i="13"/>
  <c r="DH46" i="13"/>
  <c r="DE46" i="13"/>
  <c r="DQ46" i="13"/>
  <c r="DP46" i="13"/>
  <c r="DL46" i="13"/>
  <c r="DK46" i="13"/>
  <c r="DJ46" i="13"/>
  <c r="DI46" i="13"/>
  <c r="DN82" i="13"/>
  <c r="DL82" i="13"/>
  <c r="DK82" i="13"/>
  <c r="DI151" i="13"/>
  <c r="DH151" i="13"/>
  <c r="DG151" i="13"/>
  <c r="DF151" i="13"/>
  <c r="DE151" i="13"/>
  <c r="DQ151" i="13"/>
  <c r="DH20" i="13"/>
  <c r="DG20" i="13"/>
  <c r="DF20" i="13"/>
  <c r="DE20" i="13"/>
  <c r="DO20" i="13"/>
  <c r="DM20" i="13"/>
  <c r="DL20" i="13"/>
  <c r="DN20" i="13"/>
  <c r="DQ232" i="13"/>
  <c r="DJ232" i="13"/>
  <c r="DH275" i="13"/>
  <c r="DM280" i="13"/>
  <c r="DP196" i="13"/>
  <c r="DG180" i="13"/>
  <c r="DI117" i="13"/>
  <c r="DH117" i="13"/>
  <c r="DG117" i="13"/>
  <c r="DE117" i="13"/>
  <c r="DQ117" i="13"/>
  <c r="DO117" i="13"/>
  <c r="DN117" i="13"/>
  <c r="DO263" i="13"/>
  <c r="DN263" i="13"/>
  <c r="DM263" i="13"/>
  <c r="DL263" i="13"/>
  <c r="DJ263" i="13"/>
  <c r="DN125" i="13"/>
  <c r="DM125" i="13"/>
  <c r="DL125" i="13"/>
  <c r="DK125" i="13"/>
  <c r="DJ125" i="13"/>
  <c r="DI125" i="13"/>
  <c r="DG67" i="13"/>
  <c r="DO67" i="13"/>
  <c r="DJ67" i="13"/>
  <c r="DI67" i="13"/>
  <c r="DH67" i="13"/>
  <c r="DF212" i="13"/>
  <c r="DG226" i="13"/>
  <c r="DF226" i="13"/>
  <c r="DE226" i="13"/>
  <c r="DN226" i="13"/>
  <c r="DH226" i="13"/>
  <c r="DK181" i="13"/>
  <c r="DI181" i="13"/>
  <c r="DH181" i="13"/>
  <c r="DF181" i="13"/>
  <c r="DQ181" i="13"/>
  <c r="DE181" i="13"/>
  <c r="DP44" i="13"/>
  <c r="DO44" i="13"/>
  <c r="DN44" i="13"/>
  <c r="DM44" i="13"/>
  <c r="DL44" i="13"/>
  <c r="DG44" i="13"/>
  <c r="DO28" i="13"/>
  <c r="DK28" i="13"/>
  <c r="DE28" i="13"/>
  <c r="DF28" i="13"/>
  <c r="DO203" i="13"/>
  <c r="DK203" i="13"/>
  <c r="DJ203" i="13"/>
  <c r="DI203" i="13"/>
  <c r="DH203" i="13"/>
  <c r="DE203" i="13"/>
  <c r="DF105" i="13"/>
  <c r="DE105" i="13"/>
  <c r="DP105" i="13"/>
  <c r="DM105" i="13"/>
  <c r="DL105" i="13"/>
  <c r="DI105" i="13"/>
  <c r="DH105" i="13"/>
  <c r="DO108" i="13"/>
  <c r="DF141" i="13"/>
  <c r="DE30" i="13"/>
  <c r="DQ30" i="13"/>
  <c r="DN30" i="13"/>
  <c r="DM30" i="13"/>
  <c r="DK30" i="13"/>
  <c r="DJ30" i="13"/>
  <c r="DI30" i="13"/>
  <c r="DL30" i="13"/>
  <c r="DM59" i="13"/>
  <c r="DK59" i="13"/>
  <c r="DJ59" i="13"/>
  <c r="DI59" i="13"/>
  <c r="DH59" i="13"/>
  <c r="DG59" i="13"/>
  <c r="DE59" i="13"/>
  <c r="DQ59" i="13"/>
  <c r="DQ198" i="13"/>
  <c r="DP198" i="13"/>
  <c r="DO198" i="13"/>
  <c r="DM198" i="13"/>
  <c r="DI198" i="13"/>
  <c r="DF198" i="13"/>
  <c r="DE198" i="13"/>
  <c r="DG198" i="13"/>
  <c r="DM48" i="13"/>
  <c r="DK48" i="13"/>
  <c r="DJ48" i="13"/>
  <c r="DH48" i="13"/>
  <c r="DG48" i="13"/>
  <c r="DF48" i="13"/>
  <c r="DE48" i="13"/>
  <c r="DQ48" i="13"/>
  <c r="DP48" i="13"/>
  <c r="DO48" i="13"/>
  <c r="DM43" i="13"/>
  <c r="DL43" i="13"/>
  <c r="DK43" i="13"/>
  <c r="DJ43" i="13"/>
  <c r="DI43" i="13"/>
  <c r="DH43" i="13"/>
  <c r="DP43" i="13"/>
  <c r="DH195" i="13"/>
  <c r="DN275" i="13"/>
  <c r="DF278" i="13"/>
  <c r="DP280" i="13"/>
  <c r="DJ196" i="13"/>
  <c r="DM180" i="13"/>
  <c r="DJ143" i="13"/>
  <c r="DP179" i="13"/>
  <c r="DM272" i="13"/>
  <c r="DF148" i="13"/>
  <c r="DE148" i="13"/>
  <c r="DP148" i="13"/>
  <c r="DO148" i="13"/>
  <c r="DN148" i="13"/>
  <c r="DM148" i="13"/>
  <c r="DL148" i="13"/>
  <c r="DJ148" i="13"/>
  <c r="DQ157" i="13"/>
  <c r="DO157" i="13"/>
  <c r="DL157" i="13"/>
  <c r="DK157" i="13"/>
  <c r="DJ157" i="13"/>
  <c r="DI157" i="13"/>
  <c r="DH157" i="13"/>
  <c r="DE157" i="13"/>
  <c r="DF157" i="13"/>
  <c r="DJ212" i="13"/>
  <c r="DO266" i="13"/>
  <c r="DN266" i="13"/>
  <c r="DM266" i="13"/>
  <c r="DL266" i="13"/>
  <c r="DK266" i="13"/>
  <c r="DJ266" i="13"/>
  <c r="DI266" i="13"/>
  <c r="DG266" i="13"/>
  <c r="DE266" i="13"/>
  <c r="DI90" i="13"/>
  <c r="DH90" i="13"/>
  <c r="DG90" i="13"/>
  <c r="DP90" i="13"/>
  <c r="DL90" i="13"/>
  <c r="DK90" i="13"/>
  <c r="DJ90" i="13"/>
  <c r="DE90" i="13"/>
  <c r="DN90" i="13"/>
  <c r="DM90" i="13"/>
  <c r="DF231" i="13"/>
  <c r="DE231" i="13"/>
  <c r="DQ231" i="13"/>
  <c r="DO231" i="13"/>
  <c r="DN231" i="13"/>
  <c r="DM231" i="13"/>
  <c r="DI231" i="13"/>
  <c r="DG231" i="13"/>
  <c r="DK231" i="13"/>
  <c r="DL91" i="13"/>
  <c r="DK91" i="13"/>
  <c r="DJ91" i="13"/>
  <c r="DG91" i="13"/>
  <c r="DO91" i="13"/>
  <c r="DN91" i="13"/>
  <c r="DM91" i="13"/>
  <c r="DP91" i="13"/>
  <c r="DQ91" i="13"/>
  <c r="DG116" i="13"/>
  <c r="DF116" i="13"/>
  <c r="DE116" i="13"/>
  <c r="DQ116" i="13"/>
  <c r="DP116" i="13"/>
  <c r="DN116" i="13"/>
  <c r="DL116" i="13"/>
  <c r="DJ116" i="13"/>
  <c r="DI116" i="13"/>
  <c r="DH116" i="13"/>
  <c r="DP39" i="13"/>
  <c r="DO39" i="13"/>
  <c r="DN39" i="13"/>
  <c r="DM39" i="13"/>
  <c r="DL39" i="13"/>
  <c r="DH39" i="13"/>
  <c r="DF39" i="13"/>
  <c r="DE39" i="13"/>
  <c r="DG39" i="13"/>
  <c r="DQ88" i="13"/>
  <c r="DP88" i="13"/>
  <c r="DN88" i="13"/>
  <c r="DL88" i="13"/>
  <c r="DJ88" i="13"/>
  <c r="DI88" i="13"/>
  <c r="DF88" i="13"/>
  <c r="DE88" i="13"/>
  <c r="DH88" i="13"/>
  <c r="DG88" i="13"/>
  <c r="DG189" i="13"/>
  <c r="DF189" i="13"/>
  <c r="DE189" i="13"/>
  <c r="DP189" i="13"/>
  <c r="DO189" i="13"/>
  <c r="DN189" i="13"/>
  <c r="DI189" i="13"/>
  <c r="DL189" i="13"/>
  <c r="DM189" i="13"/>
  <c r="DQ17" i="13"/>
  <c r="DO17" i="13"/>
  <c r="DM17" i="13"/>
  <c r="DL17" i="13"/>
  <c r="DK17" i="13"/>
  <c r="DI17" i="13"/>
  <c r="DH17" i="13"/>
  <c r="DG17" i="13"/>
  <c r="DF17" i="13"/>
  <c r="DE17" i="13"/>
  <c r="DJ26" i="13"/>
  <c r="DI26" i="13"/>
  <c r="DH26" i="13"/>
  <c r="DG26" i="13"/>
  <c r="DF26" i="13"/>
  <c r="DE26" i="13"/>
  <c r="DQ26" i="13"/>
  <c r="DM26" i="13"/>
  <c r="DL42" i="13"/>
  <c r="DJ42" i="13"/>
  <c r="DI42" i="13"/>
  <c r="DG42" i="13"/>
  <c r="DF42" i="13"/>
  <c r="DE42" i="13"/>
  <c r="DQ42" i="13"/>
  <c r="DN42" i="13"/>
  <c r="DM42" i="13"/>
  <c r="DP42" i="13"/>
  <c r="O24" i="8"/>
  <c r="DO87" i="13"/>
  <c r="DN87" i="13"/>
  <c r="DM87" i="13"/>
  <c r="DK87" i="13"/>
  <c r="DJ87" i="13"/>
  <c r="DI87" i="13"/>
  <c r="DH87" i="13"/>
  <c r="DG87" i="13"/>
  <c r="DP34" i="13"/>
  <c r="DO34" i="13"/>
  <c r="DN34" i="13"/>
  <c r="DL34" i="13"/>
  <c r="DK34" i="13"/>
  <c r="DJ34" i="13"/>
  <c r="DI34" i="13"/>
  <c r="DG34" i="13"/>
  <c r="DF34" i="13"/>
  <c r="DE34" i="13"/>
  <c r="DH34" i="13"/>
  <c r="DI259" i="13"/>
  <c r="DH259" i="13"/>
  <c r="DG259" i="13"/>
  <c r="DF259" i="13"/>
  <c r="DE259" i="13"/>
  <c r="DQ259" i="13"/>
  <c r="DM259" i="13"/>
  <c r="DO259" i="13"/>
  <c r="DN259" i="13"/>
  <c r="DL172" i="13"/>
  <c r="DK172" i="13"/>
  <c r="DJ172" i="13"/>
  <c r="DI172" i="13"/>
  <c r="DH172" i="13"/>
  <c r="DG172" i="13"/>
  <c r="DF172" i="13"/>
  <c r="DE172" i="13"/>
  <c r="DQ172" i="13"/>
  <c r="DP172" i="13"/>
  <c r="DP173" i="13"/>
  <c r="DO173" i="13"/>
  <c r="DN173" i="13"/>
  <c r="DM173" i="13"/>
  <c r="DK173" i="13"/>
  <c r="DG173" i="13"/>
  <c r="DE173" i="13"/>
  <c r="DF173" i="13"/>
  <c r="DP103" i="13"/>
  <c r="DO103" i="13"/>
  <c r="DK103" i="13"/>
  <c r="DJ103" i="13"/>
  <c r="DI103" i="13"/>
  <c r="DH103" i="13"/>
  <c r="DG103" i="13"/>
  <c r="DF103" i="13"/>
  <c r="DQ103" i="13"/>
  <c r="DE103" i="13"/>
  <c r="DL103" i="13"/>
  <c r="DH264" i="13"/>
  <c r="DG264" i="13"/>
  <c r="DP264" i="13"/>
  <c r="DL264" i="13"/>
  <c r="DK264" i="13"/>
  <c r="DJ264" i="13"/>
  <c r="DN264" i="13"/>
  <c r="DM264" i="13"/>
  <c r="DE155" i="13"/>
  <c r="DK156" i="13"/>
  <c r="DI195" i="13"/>
  <c r="DQ280" i="13"/>
  <c r="DK196" i="13"/>
  <c r="DN211" i="13"/>
  <c r="DK143" i="13"/>
  <c r="DQ179" i="13"/>
  <c r="DN272" i="13"/>
  <c r="DK112" i="13"/>
  <c r="DJ112" i="13"/>
  <c r="DQ112" i="13"/>
  <c r="DN112" i="13"/>
  <c r="DM112" i="13"/>
  <c r="DL112" i="13"/>
  <c r="DO112" i="13"/>
  <c r="DG112" i="13"/>
  <c r="DQ81" i="13"/>
  <c r="DP81" i="13"/>
  <c r="DO81" i="13"/>
  <c r="DN81" i="13"/>
  <c r="DE81" i="13"/>
  <c r="DM81" i="13"/>
  <c r="DJ81" i="13"/>
  <c r="DI81" i="13"/>
  <c r="DH81" i="13"/>
  <c r="DG81" i="13"/>
  <c r="DG35" i="13"/>
  <c r="DE35" i="13"/>
  <c r="DQ35" i="13"/>
  <c r="DO35" i="13"/>
  <c r="DN35" i="13"/>
  <c r="DM35" i="13"/>
  <c r="DL35" i="13"/>
  <c r="DJ35" i="13"/>
  <c r="DI35" i="13"/>
  <c r="DH35" i="13"/>
  <c r="DK35" i="13"/>
  <c r="DF24" i="13"/>
  <c r="DE24" i="13"/>
  <c r="DQ24" i="13"/>
  <c r="DP24" i="13"/>
  <c r="DO24" i="13"/>
  <c r="DL24" i="13"/>
  <c r="DI24" i="13"/>
  <c r="DH24" i="13"/>
  <c r="DJ24" i="13"/>
  <c r="DP261" i="13"/>
  <c r="DO261" i="13"/>
  <c r="DM261" i="13"/>
  <c r="DL261" i="13"/>
  <c r="DK261" i="13"/>
  <c r="DJ261" i="13"/>
  <c r="DI261" i="13"/>
  <c r="DH261" i="13"/>
  <c r="DG261" i="13"/>
  <c r="DF261" i="13"/>
  <c r="DQ261" i="13"/>
  <c r="DE261" i="13"/>
  <c r="DI184" i="13"/>
  <c r="DH184" i="13"/>
  <c r="DG184" i="13"/>
  <c r="DF184" i="13"/>
  <c r="DO184" i="13"/>
  <c r="DK184" i="13"/>
  <c r="DJ184" i="13"/>
  <c r="DN184" i="13"/>
  <c r="DM184" i="13"/>
  <c r="DG62" i="13"/>
  <c r="DF62" i="13"/>
  <c r="DL62" i="13"/>
  <c r="DE62" i="13"/>
  <c r="DQ62" i="13"/>
  <c r="DP62" i="13"/>
  <c r="DO62" i="13"/>
  <c r="DN62" i="13"/>
  <c r="DM62" i="13"/>
  <c r="DK62" i="13"/>
  <c r="DJ62" i="13"/>
  <c r="DI62" i="13"/>
  <c r="DF210" i="13"/>
  <c r="DE210" i="13"/>
  <c r="DQ210" i="13"/>
  <c r="DM210" i="13"/>
  <c r="DJ210" i="13"/>
  <c r="DI210" i="13"/>
  <c r="DH210" i="13"/>
  <c r="DK210" i="13"/>
  <c r="DP155" i="13"/>
  <c r="DQ195" i="13"/>
  <c r="DI272" i="13"/>
  <c r="DQ84" i="13"/>
  <c r="DP84" i="13"/>
  <c r="DO84" i="13"/>
  <c r="DN84" i="13"/>
  <c r="DJ84" i="13"/>
  <c r="DI84" i="13"/>
  <c r="DG84" i="13"/>
  <c r="DF84" i="13"/>
  <c r="DE84" i="13"/>
  <c r="DM84" i="13"/>
  <c r="DL84" i="13"/>
  <c r="DK160" i="13"/>
  <c r="DH160" i="13"/>
  <c r="DG160" i="13"/>
  <c r="DF160" i="13"/>
  <c r="DQ160" i="13"/>
  <c r="DP160" i="13"/>
  <c r="DN160" i="13"/>
  <c r="DM160" i="13"/>
  <c r="DL160" i="13"/>
  <c r="DO160" i="13"/>
  <c r="DQ49" i="13"/>
  <c r="DP49" i="13"/>
  <c r="DE49" i="13"/>
  <c r="DN49" i="13"/>
  <c r="DM49" i="13"/>
  <c r="DL49" i="13"/>
  <c r="DK49" i="13"/>
  <c r="DJ49" i="13"/>
  <c r="DH49" i="13"/>
  <c r="DG49" i="13"/>
  <c r="DF49" i="13"/>
  <c r="DL16" i="13"/>
  <c r="DK16" i="13"/>
  <c r="DI16" i="13"/>
  <c r="DH16" i="13"/>
  <c r="DG16" i="13"/>
  <c r="DF16" i="13"/>
  <c r="DE16" i="13"/>
  <c r="DQ16" i="13"/>
  <c r="DO16" i="13"/>
  <c r="DL201" i="13"/>
  <c r="DK201" i="13"/>
  <c r="DJ201" i="13"/>
  <c r="DI201" i="13"/>
  <c r="DH201" i="13"/>
  <c r="DG201" i="13"/>
  <c r="DE201" i="13"/>
  <c r="DO201" i="13"/>
  <c r="DN201" i="13"/>
  <c r="DM201" i="13"/>
  <c r="DQ201" i="13"/>
  <c r="DP33" i="13"/>
  <c r="DN33" i="13"/>
  <c r="DM33" i="13"/>
  <c r="DL33" i="13"/>
  <c r="DK33" i="13"/>
  <c r="DI33" i="13"/>
  <c r="DH33" i="13"/>
  <c r="DG33" i="13"/>
  <c r="DF33" i="13"/>
  <c r="DE33" i="13"/>
  <c r="DQ267" i="13"/>
  <c r="DP267" i="13"/>
  <c r="DO267" i="13"/>
  <c r="DM267" i="13"/>
  <c r="DL267" i="13"/>
  <c r="DK267" i="13"/>
  <c r="DJ267" i="13"/>
  <c r="DI267" i="13"/>
  <c r="DH267" i="13"/>
  <c r="DE267" i="13"/>
  <c r="DH41" i="13"/>
  <c r="DG41" i="13"/>
  <c r="DE41" i="13"/>
  <c r="DQ41" i="13"/>
  <c r="DP41" i="13"/>
  <c r="DO41" i="13"/>
  <c r="DN41" i="13"/>
  <c r="DL41" i="13"/>
  <c r="DK41" i="13"/>
  <c r="DJ41" i="13"/>
  <c r="DM41" i="13"/>
  <c r="DM129" i="13"/>
  <c r="DL129" i="13"/>
  <c r="DK129" i="13"/>
  <c r="DJ129" i="13"/>
  <c r="DI129" i="13"/>
  <c r="DH129" i="13"/>
  <c r="DG129" i="13"/>
  <c r="DF129" i="13"/>
  <c r="DE129" i="13"/>
  <c r="DP6" i="13"/>
  <c r="DO6" i="13"/>
  <c r="DN6" i="13"/>
  <c r="DM6" i="13"/>
  <c r="DL6" i="13"/>
  <c r="DK6" i="13"/>
  <c r="DJ6" i="13"/>
  <c r="DI6" i="13"/>
  <c r="DH6" i="13"/>
  <c r="DG6" i="13"/>
  <c r="DE6" i="13"/>
  <c r="DQ6" i="13"/>
  <c r="DG164" i="13"/>
  <c r="DF164" i="13"/>
  <c r="DE164" i="13"/>
  <c r="DQ164" i="13"/>
  <c r="DP164" i="13"/>
  <c r="DO164" i="13"/>
  <c r="DN164" i="13"/>
  <c r="DM164" i="13"/>
  <c r="DH164" i="13"/>
  <c r="DK164" i="13"/>
  <c r="DM86" i="13"/>
  <c r="DL86" i="13"/>
  <c r="DK86" i="13"/>
  <c r="DJ86" i="13"/>
  <c r="DH86" i="13"/>
  <c r="DG86" i="13"/>
  <c r="DF86" i="13"/>
  <c r="DP86" i="13"/>
  <c r="DO86" i="13"/>
  <c r="DN86" i="13"/>
  <c r="DQ86" i="13"/>
  <c r="DI86" i="13"/>
  <c r="DI200" i="13"/>
  <c r="DH200" i="13"/>
  <c r="DG200" i="13"/>
  <c r="DF200" i="13"/>
  <c r="DQ200" i="13"/>
  <c r="DP200" i="13"/>
  <c r="DK200" i="13"/>
  <c r="DJ200" i="13"/>
  <c r="DN200" i="13"/>
  <c r="DM200" i="13"/>
  <c r="DG19" i="13"/>
  <c r="DF19" i="13"/>
  <c r="DE19" i="13"/>
  <c r="DQ19" i="13"/>
  <c r="DO19" i="13"/>
  <c r="DN19" i="13"/>
  <c r="DM19" i="13"/>
  <c r="DL19" i="13"/>
  <c r="DJ19" i="13"/>
  <c r="DI19" i="13"/>
  <c r="DH19" i="13"/>
  <c r="DK19" i="13"/>
  <c r="DQ174" i="13"/>
  <c r="DP174" i="13"/>
  <c r="DO174" i="13"/>
  <c r="DN174" i="13"/>
  <c r="DK174" i="13"/>
  <c r="DJ174" i="13"/>
  <c r="DH174" i="13"/>
  <c r="DG174" i="13"/>
  <c r="DF174" i="13"/>
  <c r="DI174" i="13"/>
  <c r="DQ50" i="13"/>
  <c r="DO50" i="13"/>
  <c r="DN50" i="13"/>
  <c r="DM50" i="13"/>
  <c r="DL50" i="13"/>
  <c r="DK50" i="13"/>
  <c r="DH50" i="13"/>
  <c r="DJ50" i="13"/>
  <c r="DG50" i="13"/>
  <c r="DF50" i="13"/>
  <c r="DE50" i="13"/>
  <c r="DQ65" i="13"/>
  <c r="DP65" i="13"/>
  <c r="DO65" i="13"/>
  <c r="DL65" i="13"/>
  <c r="DK65" i="13"/>
  <c r="DE65" i="13"/>
  <c r="DJ65" i="13"/>
  <c r="DI65" i="13"/>
  <c r="DH65" i="13"/>
  <c r="DF65" i="13"/>
  <c r="DE268" i="13"/>
  <c r="DQ268" i="13"/>
  <c r="DP268" i="13"/>
  <c r="DO268" i="13"/>
  <c r="DN268" i="13"/>
  <c r="DL268" i="13"/>
  <c r="DK268" i="13"/>
  <c r="DH268" i="13"/>
  <c r="DG268" i="13"/>
  <c r="DF268" i="13"/>
  <c r="DI268" i="13"/>
  <c r="DJ268" i="13"/>
  <c r="DF155" i="13"/>
  <c r="DK275" i="13"/>
  <c r="DJ278" i="13"/>
  <c r="DE280" i="13"/>
  <c r="DL196" i="13"/>
  <c r="DO211" i="13"/>
  <c r="DE179" i="13"/>
  <c r="DO272" i="13"/>
  <c r="DL107" i="13"/>
  <c r="DK107" i="13"/>
  <c r="DJ107" i="13"/>
  <c r="DG107" i="13"/>
  <c r="DF107" i="13"/>
  <c r="DE107" i="13"/>
  <c r="DO107" i="13"/>
  <c r="DN107" i="13"/>
  <c r="DM107" i="13"/>
  <c r="DQ107" i="13"/>
  <c r="DP107" i="13"/>
  <c r="DH107" i="13"/>
  <c r="DM260" i="13"/>
  <c r="DJ260" i="13"/>
  <c r="DI260" i="13"/>
  <c r="DH260" i="13"/>
  <c r="DG260" i="13"/>
  <c r="DE260" i="13"/>
  <c r="DP260" i="13"/>
  <c r="DO260" i="13"/>
  <c r="DN260" i="13"/>
  <c r="DI154" i="13"/>
  <c r="DH154" i="13"/>
  <c r="DG154" i="13"/>
  <c r="DF154" i="13"/>
  <c r="G22" i="8"/>
  <c r="L23" i="8"/>
  <c r="CZ100" i="13"/>
  <c r="CU272" i="13"/>
  <c r="DD95" i="13"/>
  <c r="CN95" i="13"/>
  <c r="CY95" i="13"/>
  <c r="CS44" i="13"/>
  <c r="CT44" i="13"/>
  <c r="CP44" i="13"/>
  <c r="CV44" i="13"/>
  <c r="CR44" i="13"/>
  <c r="CZ44" i="13"/>
  <c r="CW44" i="13"/>
  <c r="CY44" i="13"/>
  <c r="DB44" i="13"/>
  <c r="DA44" i="13"/>
  <c r="CU44" i="13"/>
  <c r="CN44" i="13"/>
  <c r="DC44" i="13"/>
  <c r="DD44" i="13"/>
  <c r="CX44" i="13"/>
  <c r="CQ44" i="13"/>
  <c r="CR105" i="13"/>
  <c r="CV105" i="13"/>
  <c r="CU105" i="13"/>
  <c r="CQ105" i="13"/>
  <c r="CP105" i="13"/>
  <c r="CT105" i="13"/>
  <c r="CW105" i="13"/>
  <c r="DA105" i="13"/>
  <c r="CY105" i="13"/>
  <c r="CZ105" i="13"/>
  <c r="DB105" i="13"/>
  <c r="CS105" i="13"/>
  <c r="DD105" i="13"/>
  <c r="CX105" i="13"/>
  <c r="DC105" i="13"/>
  <c r="CN105" i="13"/>
  <c r="CO105" i="13"/>
  <c r="CT149" i="13"/>
  <c r="CV149" i="13"/>
  <c r="CZ149" i="13"/>
  <c r="CX149" i="13"/>
  <c r="DD149" i="13"/>
  <c r="CS149" i="13"/>
  <c r="CO149" i="13"/>
  <c r="CR149" i="13"/>
  <c r="CP149" i="13"/>
  <c r="DA149" i="13"/>
  <c r="CZ24" i="13"/>
  <c r="CY94" i="13"/>
  <c r="DA94" i="13"/>
  <c r="DD94" i="13"/>
  <c r="CU94" i="13"/>
  <c r="DC94" i="13"/>
  <c r="DB94" i="13"/>
  <c r="CT94" i="13"/>
  <c r="CP94" i="13"/>
  <c r="CR94" i="13"/>
  <c r="CP188" i="13"/>
  <c r="CZ188" i="13"/>
  <c r="CX188" i="13"/>
  <c r="CQ188" i="13"/>
  <c r="CY188" i="13"/>
  <c r="CT188" i="13"/>
  <c r="DA188" i="13"/>
  <c r="DB188" i="13"/>
  <c r="CO188" i="13"/>
  <c r="CN188" i="13"/>
  <c r="CR188" i="13"/>
  <c r="DD188" i="13"/>
  <c r="CS188" i="13"/>
  <c r="CW188" i="13"/>
  <c r="CU188" i="13"/>
  <c r="DC188" i="13"/>
  <c r="CV188" i="13"/>
  <c r="CR178" i="13"/>
  <c r="CV178" i="13"/>
  <c r="CU178" i="13"/>
  <c r="CX178" i="13"/>
  <c r="CQ178" i="13"/>
  <c r="CN178" i="13"/>
  <c r="DB178" i="13"/>
  <c r="CY178" i="13"/>
  <c r="CW178" i="13"/>
  <c r="CT178" i="13"/>
  <c r="DA178" i="13"/>
  <c r="CZ178" i="13"/>
  <c r="DC178" i="13"/>
  <c r="CS178" i="13"/>
  <c r="CP178" i="13"/>
  <c r="DD178" i="13"/>
  <c r="CO178" i="13"/>
  <c r="CZ51" i="13"/>
  <c r="CQ51" i="13"/>
  <c r="CP51" i="13"/>
  <c r="CT51" i="13"/>
  <c r="DB51" i="13"/>
  <c r="CW51" i="13"/>
  <c r="DC51" i="13"/>
  <c r="CU51" i="13"/>
  <c r="CV51" i="13"/>
  <c r="CX51" i="13"/>
  <c r="DA51" i="13"/>
  <c r="CN51" i="13"/>
  <c r="CR51" i="13"/>
  <c r="CY51" i="13"/>
  <c r="CS51" i="13"/>
  <c r="CO51" i="13"/>
  <c r="DD51" i="13"/>
  <c r="CO171" i="13"/>
  <c r="CY171" i="13"/>
  <c r="CT171" i="13"/>
  <c r="CU171" i="13"/>
  <c r="DD171" i="13"/>
  <c r="DB171" i="13"/>
  <c r="CN171" i="13"/>
  <c r="CS171" i="13"/>
  <c r="CV171" i="13"/>
  <c r="DA171" i="13"/>
  <c r="CR171" i="13"/>
  <c r="CX171" i="13"/>
  <c r="DC171" i="13"/>
  <c r="CW171" i="13"/>
  <c r="CQ171" i="13"/>
  <c r="CZ171" i="13"/>
  <c r="CP171" i="13"/>
  <c r="DB196" i="13"/>
  <c r="CX179" i="13"/>
  <c r="CW280" i="13"/>
  <c r="CY143" i="13"/>
  <c r="DA155" i="13"/>
  <c r="CN212" i="13"/>
  <c r="DB130" i="13"/>
  <c r="CP130" i="13"/>
  <c r="CQ130" i="13"/>
  <c r="CR130" i="13"/>
  <c r="DC130" i="13"/>
  <c r="CN130" i="13"/>
  <c r="DD130" i="13"/>
  <c r="CU130" i="13"/>
  <c r="CZ130" i="13"/>
  <c r="CS130" i="13"/>
  <c r="CW130" i="13"/>
  <c r="CT130" i="13"/>
  <c r="CX130" i="13"/>
  <c r="CY130" i="13"/>
  <c r="CV130" i="13"/>
  <c r="CO130" i="13"/>
  <c r="DA130" i="13"/>
  <c r="CV112" i="13"/>
  <c r="CX112" i="13"/>
  <c r="CU112" i="13"/>
  <c r="CN112" i="13"/>
  <c r="CO112" i="13"/>
  <c r="CT112" i="13"/>
  <c r="CS112" i="13"/>
  <c r="CQ112" i="13"/>
  <c r="CP112" i="13"/>
  <c r="CY112" i="13"/>
  <c r="DD112" i="13"/>
  <c r="DB112" i="13"/>
  <c r="DA112" i="13"/>
  <c r="CR112" i="13"/>
  <c r="DC112" i="13"/>
  <c r="CZ112" i="13"/>
  <c r="CW112" i="13"/>
  <c r="DA32" i="13"/>
  <c r="CV32" i="13"/>
  <c r="CS32" i="13"/>
  <c r="CT32" i="13"/>
  <c r="CN32" i="13"/>
  <c r="DB32" i="13"/>
  <c r="CW32" i="13"/>
  <c r="CQ32" i="13"/>
  <c r="CY32" i="13"/>
  <c r="CX32" i="13"/>
  <c r="CR32" i="13"/>
  <c r="DD32" i="13"/>
  <c r="CU32" i="13"/>
  <c r="CP32" i="13"/>
  <c r="CO32" i="13"/>
  <c r="CZ32" i="13"/>
  <c r="DC32" i="13"/>
  <c r="DB169" i="13"/>
  <c r="CZ169" i="13"/>
  <c r="CX169" i="13"/>
  <c r="CT169" i="13"/>
  <c r="CN169" i="13"/>
  <c r="CY169" i="13"/>
  <c r="CP169" i="13"/>
  <c r="CQ169" i="13"/>
  <c r="CV169" i="13"/>
  <c r="DC169" i="13"/>
  <c r="CS169" i="13"/>
  <c r="DD169" i="13"/>
  <c r="CO169" i="13"/>
  <c r="DA169" i="13"/>
  <c r="CU169" i="13"/>
  <c r="CW169" i="13"/>
  <c r="CR169" i="13"/>
  <c r="CT64" i="13"/>
  <c r="CP64" i="13"/>
  <c r="DB64" i="13"/>
  <c r="CY64" i="13"/>
  <c r="CX64" i="13"/>
  <c r="CW64" i="13"/>
  <c r="DC64" i="13"/>
  <c r="CR64" i="13"/>
  <c r="CQ64" i="13"/>
  <c r="CN64" i="13"/>
  <c r="CU64" i="13"/>
  <c r="CZ64" i="13"/>
  <c r="DD64" i="13"/>
  <c r="DA64" i="13"/>
  <c r="CO64" i="13"/>
  <c r="CS64" i="13"/>
  <c r="CV64" i="13"/>
  <c r="CO145" i="13"/>
  <c r="CY145" i="13"/>
  <c r="CU145" i="13"/>
  <c r="CT145" i="13"/>
  <c r="DA145" i="13"/>
  <c r="CP145" i="13"/>
  <c r="DB145" i="13"/>
  <c r="CW145" i="13"/>
  <c r="CV145" i="13"/>
  <c r="CZ145" i="13"/>
  <c r="CN145" i="13"/>
  <c r="DD145" i="13"/>
  <c r="DC145" i="13"/>
  <c r="CX145" i="13"/>
  <c r="CQ145" i="13"/>
  <c r="CS145" i="13"/>
  <c r="CR145" i="13"/>
  <c r="CS96" i="13"/>
  <c r="CN96" i="13"/>
  <c r="DC96" i="13"/>
  <c r="CT96" i="13"/>
  <c r="CU96" i="13"/>
  <c r="CZ96" i="13"/>
  <c r="CY96" i="13"/>
  <c r="CQ96" i="13"/>
  <c r="CR96" i="13"/>
  <c r="CP96" i="13"/>
  <c r="CO96" i="13"/>
  <c r="DD96" i="13"/>
  <c r="DB96" i="13"/>
  <c r="DA96" i="13"/>
  <c r="CV96" i="13"/>
  <c r="CX96" i="13"/>
  <c r="CW96" i="13"/>
  <c r="CP260" i="13"/>
  <c r="CO260" i="13"/>
  <c r="CX260" i="13"/>
  <c r="CS260" i="13"/>
  <c r="CZ260" i="13"/>
  <c r="CV260" i="13"/>
  <c r="CT260" i="13"/>
  <c r="DC260" i="13"/>
  <c r="CY260" i="13"/>
  <c r="DA260" i="13"/>
  <c r="CR260" i="13"/>
  <c r="DD260" i="13"/>
  <c r="DB260" i="13"/>
  <c r="CW260" i="13"/>
  <c r="CN260" i="13"/>
  <c r="CU260" i="13"/>
  <c r="CQ260" i="13"/>
  <c r="CX125" i="13"/>
  <c r="CN125" i="13"/>
  <c r="CY125" i="13"/>
  <c r="CR125" i="13"/>
  <c r="DA125" i="13"/>
  <c r="DC125" i="13"/>
  <c r="CP125" i="13"/>
  <c r="CT125" i="13"/>
  <c r="CQ125" i="13"/>
  <c r="CZ125" i="13"/>
  <c r="DB125" i="13"/>
  <c r="CU125" i="13"/>
  <c r="DD125" i="13"/>
  <c r="CO125" i="13"/>
  <c r="CS125" i="13"/>
  <c r="CW125" i="13"/>
  <c r="CV125" i="13"/>
  <c r="CU35" i="13"/>
  <c r="CY35" i="13"/>
  <c r="CP35" i="13"/>
  <c r="CT35" i="13"/>
  <c r="CQ35" i="13"/>
  <c r="CW35" i="13"/>
  <c r="DB35" i="13"/>
  <c r="DC35" i="13"/>
  <c r="CX35" i="13"/>
  <c r="CO35" i="13"/>
  <c r="CR35" i="13"/>
  <c r="CV35" i="13"/>
  <c r="CN35" i="13"/>
  <c r="CZ35" i="13"/>
  <c r="DA35" i="13"/>
  <c r="DD35" i="13"/>
  <c r="CS35" i="13"/>
  <c r="DD196" i="13"/>
  <c r="CR179" i="13"/>
  <c r="DA280" i="13"/>
  <c r="CO143" i="13"/>
  <c r="CP155" i="13"/>
  <c r="CS212" i="13"/>
  <c r="CS85" i="13"/>
  <c r="CU85" i="13"/>
  <c r="CW85" i="13"/>
  <c r="CN85" i="13"/>
  <c r="DA85" i="13"/>
  <c r="CZ85" i="13"/>
  <c r="CP85" i="13"/>
  <c r="CQ85" i="13"/>
  <c r="CV85" i="13"/>
  <c r="DC85" i="13"/>
  <c r="DD85" i="13"/>
  <c r="DB85" i="13"/>
  <c r="CO85" i="13"/>
  <c r="CX85" i="13"/>
  <c r="CY85" i="13"/>
  <c r="CT85" i="13"/>
  <c r="CR85" i="13"/>
  <c r="CP187" i="13"/>
  <c r="CV187" i="13"/>
  <c r="CZ187" i="13"/>
  <c r="CQ187" i="13"/>
  <c r="CT187" i="13"/>
  <c r="CX187" i="13"/>
  <c r="DA187" i="13"/>
  <c r="CU187" i="13"/>
  <c r="CS187" i="13"/>
  <c r="CW187" i="13"/>
  <c r="DD187" i="13"/>
  <c r="DB187" i="13"/>
  <c r="CN187" i="13"/>
  <c r="DC187" i="13"/>
  <c r="CO187" i="13"/>
  <c r="CY187" i="13"/>
  <c r="CR187" i="13"/>
  <c r="CN77" i="13"/>
  <c r="CT77" i="13"/>
  <c r="CW77" i="13"/>
  <c r="DA77" i="13"/>
  <c r="DB77" i="13"/>
  <c r="CP77" i="13"/>
  <c r="CQ77" i="13"/>
  <c r="CZ77" i="13"/>
  <c r="CS77" i="13"/>
  <c r="CU77" i="13"/>
  <c r="CX77" i="13"/>
  <c r="CO77" i="13"/>
  <c r="CV77" i="13"/>
  <c r="DD77" i="13"/>
  <c r="DC77" i="13"/>
  <c r="CR77" i="13"/>
  <c r="CY77" i="13"/>
  <c r="CT144" i="13"/>
  <c r="DC144" i="13"/>
  <c r="DB144" i="13"/>
  <c r="CU144" i="13"/>
  <c r="CO144" i="13"/>
  <c r="CP144" i="13"/>
  <c r="CW144" i="13"/>
  <c r="CZ144" i="13"/>
  <c r="CY144" i="13"/>
  <c r="DD144" i="13"/>
  <c r="CQ144" i="13"/>
  <c r="CS144" i="13"/>
  <c r="DA144" i="13"/>
  <c r="CV144" i="13"/>
  <c r="CX144" i="13"/>
  <c r="CR144" i="13"/>
  <c r="CN144" i="13"/>
  <c r="CW146" i="13"/>
  <c r="CT146" i="13"/>
  <c r="DB146" i="13"/>
  <c r="CU146" i="13"/>
  <c r="CO146" i="13"/>
  <c r="CX146" i="13"/>
  <c r="CZ146" i="13"/>
  <c r="CR146" i="13"/>
  <c r="DA146" i="13"/>
  <c r="CP146" i="13"/>
  <c r="CN146" i="13"/>
  <c r="CS146" i="13"/>
  <c r="DD146" i="13"/>
  <c r="CV146" i="13"/>
  <c r="CQ146" i="13"/>
  <c r="CY146" i="13"/>
  <c r="DC146" i="13"/>
  <c r="CS22" i="13"/>
  <c r="CZ22" i="13"/>
  <c r="CR22" i="13"/>
  <c r="CP22" i="13"/>
  <c r="CW22" i="13"/>
  <c r="CU22" i="13"/>
  <c r="CQ22" i="13"/>
  <c r="CN22" i="13"/>
  <c r="CV22" i="13"/>
  <c r="CT22" i="13"/>
  <c r="DA22" i="13"/>
  <c r="CY22" i="13"/>
  <c r="CX22" i="13"/>
  <c r="DB22" i="13"/>
  <c r="DD22" i="13"/>
  <c r="CO22" i="13"/>
  <c r="DC22" i="13"/>
  <c r="CY158" i="13"/>
  <c r="CV158" i="13"/>
  <c r="CT158" i="13"/>
  <c r="CU158" i="13"/>
  <c r="CR158" i="13"/>
  <c r="CW158" i="13"/>
  <c r="CX158" i="13"/>
  <c r="DB158" i="13"/>
  <c r="CP158" i="13"/>
  <c r="DC158" i="13"/>
  <c r="CQ158" i="13"/>
  <c r="CO158" i="13"/>
  <c r="DD158" i="13"/>
  <c r="CS158" i="13"/>
  <c r="CN158" i="13"/>
  <c r="CZ158" i="13"/>
  <c r="DA158" i="13"/>
  <c r="CS133" i="13"/>
  <c r="DB133" i="13"/>
  <c r="CN133" i="13"/>
  <c r="CP133" i="13"/>
  <c r="CZ133" i="13"/>
  <c r="CQ133" i="13"/>
  <c r="CV133" i="13"/>
  <c r="CU133" i="13"/>
  <c r="CO133" i="13"/>
  <c r="CR133" i="13"/>
  <c r="CY133" i="13"/>
  <c r="DD133" i="13"/>
  <c r="DC133" i="13"/>
  <c r="CX133" i="13"/>
  <c r="CW133" i="13"/>
  <c r="CT133" i="13"/>
  <c r="DA133" i="13"/>
  <c r="CT196" i="13"/>
  <c r="CP179" i="13"/>
  <c r="CS280" i="13"/>
  <c r="CN143" i="13"/>
  <c r="CX155" i="13"/>
  <c r="CX212" i="13"/>
  <c r="CO47" i="13"/>
  <c r="CS47" i="13"/>
  <c r="CV47" i="13"/>
  <c r="CP47" i="13"/>
  <c r="CZ47" i="13"/>
  <c r="CT47" i="13"/>
  <c r="DB47" i="13"/>
  <c r="CQ47" i="13"/>
  <c r="CX47" i="13"/>
  <c r="CW47" i="13"/>
  <c r="CU47" i="13"/>
  <c r="DA47" i="13"/>
  <c r="CY47" i="13"/>
  <c r="DD47" i="13"/>
  <c r="DC47" i="13"/>
  <c r="CN47" i="13"/>
  <c r="CR47" i="13"/>
  <c r="DA78" i="13"/>
  <c r="CU78" i="13"/>
  <c r="CZ78" i="13"/>
  <c r="CS78" i="13"/>
  <c r="CX78" i="13"/>
  <c r="CV78" i="13"/>
  <c r="CQ78" i="13"/>
  <c r="DB78" i="13"/>
  <c r="CT78" i="13"/>
  <c r="CO78" i="13"/>
  <c r="CW78" i="13"/>
  <c r="DD78" i="13"/>
  <c r="DC78" i="13"/>
  <c r="CN78" i="13"/>
  <c r="CY78" i="13"/>
  <c r="CP78" i="13"/>
  <c r="CR78" i="13"/>
  <c r="CT207" i="13"/>
  <c r="CW207" i="13"/>
  <c r="CR207" i="13"/>
  <c r="CP207" i="13"/>
  <c r="DA207" i="13"/>
  <c r="CQ207" i="13"/>
  <c r="CN207" i="13"/>
  <c r="CV207" i="13"/>
  <c r="CU207" i="13"/>
  <c r="DB207" i="13"/>
  <c r="CY207" i="13"/>
  <c r="CO207" i="13"/>
  <c r="DC207" i="13"/>
  <c r="CX207" i="13"/>
  <c r="DD207" i="13"/>
  <c r="CS207" i="13"/>
  <c r="CZ207" i="13"/>
  <c r="CT165" i="13"/>
  <c r="CV165" i="13"/>
  <c r="CY165" i="13"/>
  <c r="CN165" i="13"/>
  <c r="CW165" i="13"/>
  <c r="CP165" i="13"/>
  <c r="CZ165" i="13"/>
  <c r="CQ165" i="13"/>
  <c r="DB165" i="13"/>
  <c r="CO165" i="13"/>
  <c r="CU165" i="13"/>
  <c r="CX165" i="13"/>
  <c r="DD165" i="13"/>
  <c r="CS165" i="13"/>
  <c r="DA165" i="13"/>
  <c r="DC165" i="13"/>
  <c r="CR165" i="13"/>
  <c r="CV153" i="13"/>
  <c r="CY153" i="13"/>
  <c r="DD153" i="13"/>
  <c r="CS153" i="13"/>
  <c r="CQ153" i="13"/>
  <c r="CU153" i="13"/>
  <c r="DA153" i="13"/>
  <c r="DB153" i="13"/>
  <c r="DC153" i="13"/>
  <c r="CZ153" i="13"/>
  <c r="CN153" i="13"/>
  <c r="CT153" i="13"/>
  <c r="CO153" i="13"/>
  <c r="CW153" i="13"/>
  <c r="CP153" i="13"/>
  <c r="CX153" i="13"/>
  <c r="CR153" i="13"/>
  <c r="CO196" i="13"/>
  <c r="DD179" i="13"/>
  <c r="CO280" i="13"/>
  <c r="CZ143" i="13"/>
  <c r="CY155" i="13"/>
  <c r="CQ182" i="13"/>
  <c r="CY182" i="13"/>
  <c r="CO182" i="13"/>
  <c r="CV182" i="13"/>
  <c r="CZ182" i="13"/>
  <c r="CS182" i="13"/>
  <c r="CR182" i="13"/>
  <c r="CT182" i="13"/>
  <c r="CU182" i="13"/>
  <c r="CW182" i="13"/>
  <c r="DB182" i="13"/>
  <c r="DC182" i="13"/>
  <c r="CP182" i="13"/>
  <c r="DA182" i="13"/>
  <c r="CN182" i="13"/>
  <c r="CX182" i="13"/>
  <c r="DD182" i="13"/>
  <c r="DA234" i="13"/>
  <c r="CN251" i="13"/>
  <c r="DA217" i="13"/>
  <c r="DA253" i="13"/>
  <c r="CN248" i="13"/>
  <c r="CY218" i="13"/>
  <c r="CZ213" i="13"/>
  <c r="CZ220" i="13"/>
  <c r="CV233" i="13"/>
  <c r="CR249" i="13"/>
  <c r="CV258" i="13"/>
  <c r="DC255" i="13"/>
  <c r="CV256" i="13"/>
  <c r="CX225" i="13"/>
  <c r="CZ214" i="13"/>
  <c r="CS222" i="13"/>
  <c r="DA237" i="13"/>
  <c r="CW221" i="13"/>
  <c r="DA247" i="13"/>
  <c r="CW234" i="13"/>
  <c r="DA251" i="13"/>
  <c r="CW217" i="13"/>
  <c r="DB253" i="13"/>
  <c r="CO248" i="13"/>
  <c r="CR218" i="13"/>
  <c r="CQ213" i="13"/>
  <c r="DC220" i="13"/>
  <c r="DA233" i="13"/>
  <c r="CP236" i="13"/>
  <c r="CW258" i="13"/>
  <c r="CT255" i="13"/>
  <c r="CP256" i="13"/>
  <c r="DD225" i="13"/>
  <c r="CU214" i="13"/>
  <c r="CO222" i="13"/>
  <c r="DC237" i="13"/>
  <c r="CX221" i="13"/>
  <c r="CU247" i="13"/>
  <c r="DC234" i="13"/>
  <c r="DB216" i="13"/>
  <c r="CS217" i="13"/>
  <c r="CV253" i="13"/>
  <c r="CZ248" i="13"/>
  <c r="CP218" i="13"/>
  <c r="CO213" i="13"/>
  <c r="CR220" i="13"/>
  <c r="CP233" i="13"/>
  <c r="DB236" i="13"/>
  <c r="DB258" i="13"/>
  <c r="CW255" i="13"/>
  <c r="CX256" i="13"/>
  <c r="CS225" i="13"/>
  <c r="CQ214" i="13"/>
  <c r="CX222" i="13"/>
  <c r="CT237" i="13"/>
  <c r="DD221" i="13"/>
  <c r="CQ235" i="13"/>
  <c r="CX234" i="13"/>
  <c r="CX216" i="13"/>
  <c r="CR217" i="13"/>
  <c r="DD253" i="13"/>
  <c r="DC248" i="13"/>
  <c r="CS218" i="13"/>
  <c r="CT213" i="13"/>
  <c r="CO220" i="13"/>
  <c r="DC233" i="13"/>
  <c r="CN236" i="13"/>
  <c r="CQ223" i="13"/>
  <c r="CU255" i="13"/>
  <c r="CZ256" i="13"/>
  <c r="CO225" i="13"/>
  <c r="CR214" i="13"/>
  <c r="CN222" i="13"/>
  <c r="CX237" i="13"/>
  <c r="CU221" i="13"/>
  <c r="CX235" i="13"/>
  <c r="CY234" i="13"/>
  <c r="CU216" i="13"/>
  <c r="DB219" i="13"/>
  <c r="CN253" i="13"/>
  <c r="CS248" i="13"/>
  <c r="DA218" i="13"/>
  <c r="DA213" i="13"/>
  <c r="CV220" i="13"/>
  <c r="CX233" i="13"/>
  <c r="CV236" i="13"/>
  <c r="CW223" i="13"/>
  <c r="CX255" i="13"/>
  <c r="DA256" i="13"/>
  <c r="CY225" i="13"/>
  <c r="DB214" i="13"/>
  <c r="CR222" i="13"/>
  <c r="CO237" i="13"/>
  <c r="CV221" i="13"/>
  <c r="CU235" i="13"/>
  <c r="CR234" i="13"/>
  <c r="CN216" i="13"/>
  <c r="DC219" i="13"/>
  <c r="CW253" i="13"/>
  <c r="CR248" i="13"/>
  <c r="CX218" i="13"/>
  <c r="CW213" i="13"/>
  <c r="CY220" i="13"/>
  <c r="DB233" i="13"/>
  <c r="DD236" i="13"/>
  <c r="CY223" i="13"/>
  <c r="DC215" i="13"/>
  <c r="CW256" i="13"/>
  <c r="CW225" i="13"/>
  <c r="CN214" i="13"/>
  <c r="DB222" i="13"/>
  <c r="CS237" i="13"/>
  <c r="CP221" i="13"/>
  <c r="CO235" i="13"/>
  <c r="CO234" i="13"/>
  <c r="DA216" i="13"/>
  <c r="CZ219" i="13"/>
  <c r="CQ238" i="13"/>
  <c r="DB248" i="13"/>
  <c r="CZ218" i="13"/>
  <c r="CS213" i="13"/>
  <c r="DB220" i="13"/>
  <c r="CT233" i="13"/>
  <c r="CW236" i="13"/>
  <c r="CN223" i="13"/>
  <c r="CQ215" i="13"/>
  <c r="CR256" i="13"/>
  <c r="CV225" i="13"/>
  <c r="CW214" i="13"/>
  <c r="CU222" i="13"/>
  <c r="CZ237" i="13"/>
  <c r="DC221" i="13"/>
  <c r="CN235" i="13"/>
  <c r="CT234" i="13"/>
  <c r="CR216" i="13"/>
  <c r="CQ219" i="13"/>
  <c r="CZ238" i="13"/>
  <c r="CY248" i="13"/>
  <c r="CO218" i="13"/>
  <c r="CY213" i="13"/>
  <c r="CU220" i="13"/>
  <c r="CY233" i="13"/>
  <c r="CY236" i="13"/>
  <c r="CV223" i="13"/>
  <c r="CO215" i="13"/>
  <c r="CR254" i="13"/>
  <c r="CN225" i="13"/>
  <c r="CY214" i="13"/>
  <c r="CV222" i="13"/>
  <c r="CU237" i="13"/>
  <c r="CR221" i="13"/>
  <c r="CW235" i="13"/>
  <c r="CQ234" i="13"/>
  <c r="CS216" i="13"/>
  <c r="CX219" i="13"/>
  <c r="CU238" i="13"/>
  <c r="CQ246" i="13"/>
  <c r="DD218" i="13"/>
  <c r="CV213" i="13"/>
  <c r="CX220" i="13"/>
  <c r="CU233" i="13"/>
  <c r="CR236" i="13"/>
  <c r="CT223" i="13"/>
  <c r="DA215" i="13"/>
  <c r="DD254" i="13"/>
  <c r="CP225" i="13"/>
  <c r="CP214" i="13"/>
  <c r="CY222" i="13"/>
  <c r="CR237" i="13"/>
  <c r="DA221" i="13"/>
  <c r="CZ235" i="13"/>
  <c r="CZ234" i="13"/>
  <c r="CZ216" i="13"/>
  <c r="CV219" i="13"/>
  <c r="CO238" i="13"/>
  <c r="CS246" i="13"/>
  <c r="CW218" i="13"/>
  <c r="CN213" i="13"/>
  <c r="DA220" i="13"/>
  <c r="DD233" i="13"/>
  <c r="DA236" i="13"/>
  <c r="CS223" i="13"/>
  <c r="CW215" i="13"/>
  <c r="CX254" i="13"/>
  <c r="CY224" i="13"/>
  <c r="DC214" i="13"/>
  <c r="CQ222" i="13"/>
  <c r="CP237" i="13"/>
  <c r="CQ221" i="13"/>
  <c r="DB235" i="13"/>
  <c r="CV234" i="13"/>
  <c r="CP216" i="13"/>
  <c r="CP219" i="13"/>
  <c r="CP238" i="13"/>
  <c r="DD246" i="13"/>
  <c r="CU257" i="13"/>
  <c r="CR213" i="13"/>
  <c r="CQ220" i="13"/>
  <c r="CS233" i="13"/>
  <c r="CT236" i="13"/>
  <c r="CO223" i="13"/>
  <c r="CY215" i="13"/>
  <c r="CW254" i="13"/>
  <c r="CT224" i="13"/>
  <c r="DA214" i="13"/>
  <c r="DC222" i="13"/>
  <c r="CV237" i="13"/>
  <c r="CN221" i="13"/>
  <c r="CY235" i="13"/>
  <c r="DB234" i="13"/>
  <c r="DC216" i="13"/>
  <c r="CS219" i="13"/>
  <c r="CY238" i="13"/>
  <c r="CT246" i="13"/>
  <c r="DC257" i="13"/>
  <c r="CP213" i="13"/>
  <c r="DD220" i="13"/>
  <c r="CR233" i="13"/>
  <c r="DC236" i="13"/>
  <c r="CP223" i="13"/>
  <c r="DD215" i="13"/>
  <c r="CU254" i="13"/>
  <c r="CV224" i="13"/>
  <c r="CU190" i="13"/>
  <c r="DA222" i="13"/>
  <c r="DB237" i="13"/>
  <c r="CY221" i="13"/>
  <c r="DA235" i="13"/>
  <c r="CN234" i="13"/>
  <c r="CO216" i="13"/>
  <c r="CN219" i="13"/>
  <c r="DC238" i="13"/>
  <c r="CZ246" i="13"/>
  <c r="CQ257" i="13"/>
  <c r="CY191" i="13"/>
  <c r="CS220" i="13"/>
  <c r="CZ233" i="13"/>
  <c r="CS236" i="13"/>
  <c r="DA223" i="13"/>
  <c r="CS215" i="13"/>
  <c r="DC254" i="13"/>
  <c r="CP224" i="13"/>
  <c r="CZ190" i="13"/>
  <c r="DD222" i="13"/>
  <c r="CQ237" i="13"/>
  <c r="CO221" i="13"/>
  <c r="DC235" i="13"/>
  <c r="CS234" i="13"/>
  <c r="CY216" i="13"/>
  <c r="DD219" i="13"/>
  <c r="CW238" i="13"/>
  <c r="DC246" i="13"/>
  <c r="CW257" i="13"/>
  <c r="CZ191" i="13"/>
  <c r="CT220" i="13"/>
  <c r="CN233" i="13"/>
  <c r="CU236" i="13"/>
  <c r="CX223" i="13"/>
  <c r="CN215" i="13"/>
  <c r="CP254" i="13"/>
  <c r="DB224" i="13"/>
  <c r="CS190" i="13"/>
  <c r="CP252" i="13"/>
  <c r="DD237" i="13"/>
  <c r="DB221" i="13"/>
  <c r="DD235" i="13"/>
  <c r="DD234" i="13"/>
  <c r="CU232" i="13"/>
  <c r="CV203" i="13"/>
  <c r="CX203" i="13"/>
  <c r="CW203" i="13"/>
  <c r="DD203" i="13"/>
  <c r="DC203" i="13"/>
  <c r="CY203" i="13"/>
  <c r="CQ203" i="13"/>
  <c r="CR106" i="13"/>
  <c r="CT106" i="13"/>
  <c r="CV106" i="13"/>
  <c r="CX106" i="13"/>
  <c r="CU106" i="13"/>
  <c r="CP106" i="13"/>
  <c r="CN106" i="13"/>
  <c r="DA106" i="13"/>
  <c r="DC106" i="13"/>
  <c r="CQ106" i="13"/>
  <c r="CO106" i="13"/>
  <c r="CZ106" i="13"/>
  <c r="CY106" i="13"/>
  <c r="DB106" i="13"/>
  <c r="CS106" i="13"/>
  <c r="CW106" i="13"/>
  <c r="DD106" i="13"/>
  <c r="DA12" i="13"/>
  <c r="CO12" i="13"/>
  <c r="CQ12" i="13"/>
  <c r="CU12" i="13"/>
  <c r="CS12" i="13"/>
  <c r="CN12" i="13"/>
  <c r="CW12" i="13"/>
  <c r="CT12" i="13"/>
  <c r="CR12" i="13"/>
  <c r="CP12" i="13"/>
  <c r="DB12" i="13"/>
  <c r="CZ12" i="13"/>
  <c r="CX12" i="13"/>
  <c r="DD12" i="13"/>
  <c r="CY12" i="13"/>
  <c r="DC12" i="13"/>
  <c r="CV12" i="13"/>
  <c r="CP147" i="13"/>
  <c r="CZ147" i="13"/>
  <c r="DC147" i="13"/>
  <c r="CW147" i="13"/>
  <c r="CU147" i="13"/>
  <c r="DB147" i="13"/>
  <c r="CV147" i="13"/>
  <c r="CX147" i="13"/>
  <c r="CS147" i="13"/>
  <c r="DD147" i="13"/>
  <c r="CO147" i="13"/>
  <c r="CR147" i="13"/>
  <c r="CT147" i="13"/>
  <c r="CN147" i="13"/>
  <c r="DA147" i="13"/>
  <c r="CQ147" i="13"/>
  <c r="CY147" i="13"/>
  <c r="CY196" i="13"/>
  <c r="DA179" i="13"/>
  <c r="CT275" i="13"/>
  <c r="DD143" i="13"/>
  <c r="CW143" i="13"/>
  <c r="CQ155" i="13"/>
  <c r="DA212" i="13"/>
  <c r="CP45" i="13"/>
  <c r="CZ45" i="13"/>
  <c r="CX45" i="13"/>
  <c r="CV45" i="13"/>
  <c r="CR45" i="13"/>
  <c r="CW45" i="13"/>
  <c r="CY45" i="13"/>
  <c r="CS45" i="13"/>
  <c r="CO45" i="13"/>
  <c r="CN45" i="13"/>
  <c r="CT45" i="13"/>
  <c r="CQ45" i="13"/>
  <c r="CU45" i="13"/>
  <c r="DA45" i="13"/>
  <c r="DB45" i="13"/>
  <c r="DD45" i="13"/>
  <c r="DC45" i="13"/>
  <c r="CO111" i="13"/>
  <c r="CQ111" i="13"/>
  <c r="CV111" i="13"/>
  <c r="CX111" i="13"/>
  <c r="DC111" i="13"/>
  <c r="CN111" i="13"/>
  <c r="CT111" i="13"/>
  <c r="CY111" i="13"/>
  <c r="DA111" i="13"/>
  <c r="CZ111" i="13"/>
  <c r="CW111" i="13"/>
  <c r="CS111" i="13"/>
  <c r="CU111" i="13"/>
  <c r="DB111" i="13"/>
  <c r="CP111" i="13"/>
  <c r="DD111" i="13"/>
  <c r="CR111" i="13"/>
  <c r="CN226" i="13"/>
  <c r="CT226" i="13"/>
  <c r="CS226" i="13"/>
  <c r="CU226" i="13"/>
  <c r="CO226" i="13"/>
  <c r="DB226" i="13"/>
  <c r="CY226" i="13"/>
  <c r="CZ226" i="13"/>
  <c r="CV226" i="13"/>
  <c r="CW226" i="13"/>
  <c r="CX226" i="13"/>
  <c r="CP226" i="13"/>
  <c r="DD226" i="13"/>
  <c r="CR226" i="13"/>
  <c r="DA226" i="13"/>
  <c r="CQ226" i="13"/>
  <c r="DC226" i="13"/>
  <c r="CN5" i="13"/>
  <c r="CT5" i="13"/>
  <c r="CS5" i="13"/>
  <c r="CW5" i="13"/>
  <c r="CV5" i="13"/>
  <c r="CX5" i="13"/>
  <c r="CO5" i="13"/>
  <c r="DB5" i="13"/>
  <c r="CZ5" i="13"/>
  <c r="CU5" i="13"/>
  <c r="CP5" i="13"/>
  <c r="CY5" i="13"/>
  <c r="DD5" i="13"/>
  <c r="CR5" i="13"/>
  <c r="DA5" i="13"/>
  <c r="CQ5" i="13"/>
  <c r="DC5" i="13"/>
  <c r="CR121" i="13"/>
  <c r="CT121" i="13"/>
  <c r="CQ121" i="13"/>
  <c r="CN121" i="13"/>
  <c r="CY121" i="13"/>
  <c r="CV121" i="13"/>
  <c r="DC121" i="13"/>
  <c r="CP121" i="13"/>
  <c r="CZ121" i="13"/>
  <c r="CX121" i="13"/>
  <c r="CU121" i="13"/>
  <c r="DD121" i="13"/>
  <c r="DA121" i="13"/>
  <c r="DB121" i="13"/>
  <c r="CS121" i="13"/>
  <c r="CO121" i="13"/>
  <c r="CW121" i="13"/>
  <c r="CV7" i="13"/>
  <c r="CT7" i="13"/>
  <c r="DB7" i="13"/>
  <c r="CX7" i="13"/>
  <c r="CO7" i="13"/>
  <c r="CQ7" i="13"/>
  <c r="CU7" i="13"/>
  <c r="CN7" i="13"/>
  <c r="CS7" i="13"/>
  <c r="CY7" i="13"/>
  <c r="CR7" i="13"/>
  <c r="CP7" i="13"/>
  <c r="DD7" i="13"/>
  <c r="CZ7" i="13"/>
  <c r="DA7" i="13"/>
  <c r="CW7" i="13"/>
  <c r="DC7" i="13"/>
  <c r="CP186" i="13"/>
  <c r="CV186" i="13"/>
  <c r="CW186" i="13"/>
  <c r="CN186" i="13"/>
  <c r="CQ186" i="13"/>
  <c r="DA186" i="13"/>
  <c r="CU186" i="13"/>
  <c r="CO186" i="13"/>
  <c r="CY186" i="13"/>
  <c r="CR186" i="13"/>
  <c r="DD186" i="13"/>
  <c r="CX186" i="13"/>
  <c r="CT186" i="13"/>
  <c r="DC186" i="13"/>
  <c r="CZ186" i="13"/>
  <c r="CS186" i="13"/>
  <c r="DB186" i="13"/>
  <c r="CS196" i="13"/>
  <c r="CY179" i="13"/>
  <c r="CX275" i="13"/>
  <c r="CY244" i="13"/>
  <c r="CR244" i="13"/>
  <c r="CV244" i="13"/>
  <c r="DA262" i="13"/>
  <c r="CT262" i="13"/>
  <c r="CP262" i="13"/>
  <c r="CX262" i="13"/>
  <c r="CS262" i="13"/>
  <c r="CZ262" i="13"/>
  <c r="CR262" i="13"/>
  <c r="DC262" i="13"/>
  <c r="CY262" i="13"/>
  <c r="DD262" i="13"/>
  <c r="CW262" i="13"/>
  <c r="CV262" i="13"/>
  <c r="DB262" i="13"/>
  <c r="CU262" i="13"/>
  <c r="CN262" i="13"/>
  <c r="CO262" i="13"/>
  <c r="CQ262" i="13"/>
  <c r="CT278" i="13"/>
  <c r="CR196" i="13"/>
  <c r="CU179" i="13"/>
  <c r="DD275" i="13"/>
  <c r="CN211" i="13"/>
  <c r="CN156" i="13"/>
  <c r="CN155" i="13"/>
  <c r="CQ212" i="13"/>
  <c r="CU63" i="13"/>
  <c r="CY63" i="13"/>
  <c r="CQ63" i="13"/>
  <c r="CS63" i="13"/>
  <c r="S17" i="8"/>
  <c r="F23" i="8"/>
  <c r="P23" i="8"/>
  <c r="M17" i="8"/>
  <c r="K956" i="10"/>
  <c r="L955" i="10"/>
  <c r="L779" i="10"/>
  <c r="K780" i="10"/>
  <c r="F22" i="8"/>
  <c r="D25" i="8"/>
  <c r="R25" i="8"/>
  <c r="I25" i="8"/>
  <c r="Q22" i="8"/>
  <c r="H17" i="8"/>
  <c r="O25" i="8"/>
  <c r="M24" i="8"/>
  <c r="E24" i="8"/>
  <c r="T22" i="8"/>
  <c r="J25" i="8"/>
  <c r="I24" i="8"/>
  <c r="K23" i="8"/>
  <c r="H25" i="8"/>
  <c r="I17" i="8"/>
  <c r="E22" i="8"/>
  <c r="F17" i="8"/>
  <c r="F24" i="8"/>
  <c r="E23" i="8"/>
  <c r="L25" i="8"/>
  <c r="N23" i="8"/>
  <c r="L22" i="8"/>
  <c r="E25" i="8"/>
  <c r="N24" i="8"/>
  <c r="H23" i="8"/>
  <c r="T17" i="8"/>
  <c r="D23" i="8"/>
  <c r="Q24" i="8"/>
  <c r="H24" i="8"/>
  <c r="K17" i="8"/>
  <c r="R23" i="8"/>
  <c r="J24" i="8"/>
  <c r="D17" i="8"/>
  <c r="N25" i="8"/>
  <c r="M22" i="8"/>
  <c r="L24" i="8"/>
  <c r="Q25" i="8"/>
  <c r="O22" i="8"/>
  <c r="P24" i="8"/>
  <c r="S24" i="8"/>
  <c r="S22" i="8"/>
  <c r="T24" i="8"/>
  <c r="D24" i="8"/>
  <c r="R22" i="8"/>
  <c r="N17" i="8"/>
  <c r="G24" i="8"/>
  <c r="J23" i="8"/>
  <c r="R24" i="8"/>
  <c r="I23" i="8"/>
  <c r="J22" i="8"/>
  <c r="Q17" i="8"/>
  <c r="S23" i="8"/>
  <c r="T23" i="8"/>
  <c r="P22" i="8"/>
  <c r="D22" i="8"/>
  <c r="J17" i="8"/>
  <c r="R17" i="8"/>
  <c r="O17" i="8"/>
  <c r="L17" i="8"/>
  <c r="N22" i="8"/>
  <c r="F25" i="8"/>
  <c r="O23" i="8"/>
  <c r="T25" i="8"/>
  <c r="S25" i="8"/>
  <c r="P17" i="8"/>
  <c r="G23" i="8"/>
  <c r="M23" i="8"/>
  <c r="K22" i="8"/>
  <c r="G25" i="8"/>
  <c r="H22" i="8"/>
  <c r="K25" i="8"/>
  <c r="K24" i="8"/>
  <c r="Q23" i="8"/>
  <c r="L846" i="10"/>
  <c r="K847" i="10"/>
  <c r="L516" i="10"/>
  <c r="K517" i="10"/>
  <c r="K341" i="10"/>
  <c r="L340" i="10"/>
  <c r="L670" i="10"/>
  <c r="K671" i="10"/>
  <c r="L537" i="10"/>
  <c r="K538" i="10"/>
  <c r="L1309" i="10"/>
  <c r="K1310" i="10"/>
  <c r="L801" i="10"/>
  <c r="K802" i="10"/>
  <c r="K739" i="10"/>
  <c r="L738" i="10"/>
  <c r="L362" i="10"/>
  <c r="K363" i="10"/>
  <c r="K1223" i="10"/>
  <c r="L1222" i="10"/>
  <c r="K715" i="10"/>
  <c r="L714" i="10"/>
  <c r="K495" i="10"/>
  <c r="L494" i="10"/>
  <c r="L825" i="10"/>
  <c r="K826" i="10"/>
  <c r="K1815" i="10"/>
  <c r="L1814" i="10"/>
  <c r="K1748" i="10"/>
  <c r="L1747" i="10"/>
  <c r="K472" i="10"/>
  <c r="L471" i="10"/>
  <c r="K54" i="10"/>
  <c r="L53" i="10"/>
  <c r="L1022" i="10"/>
  <c r="K1023" i="10"/>
  <c r="L1175" i="10"/>
  <c r="K1176" i="10"/>
  <c r="K1066" i="10"/>
  <c r="L1065" i="10"/>
  <c r="K99" i="10"/>
  <c r="L98" i="10"/>
  <c r="K407" i="10"/>
  <c r="L406" i="10"/>
  <c r="K320" i="10"/>
  <c r="L319" i="10"/>
  <c r="K694" i="10"/>
  <c r="L693" i="10"/>
  <c r="K1002" i="10"/>
  <c r="L1001" i="10"/>
  <c r="K1288" i="10"/>
  <c r="L1287" i="10"/>
  <c r="L1131" i="10"/>
  <c r="K1132" i="10"/>
  <c r="K892" i="10"/>
  <c r="L891" i="10"/>
  <c r="K274" i="10"/>
  <c r="L273" i="10"/>
  <c r="L141" i="10"/>
  <c r="K142" i="10"/>
  <c r="K759" i="10"/>
  <c r="L758" i="10"/>
  <c r="L252" i="10"/>
  <c r="K253" i="10"/>
  <c r="K297" i="10"/>
  <c r="L296" i="10"/>
  <c r="L120" i="10"/>
  <c r="K121" i="10"/>
  <c r="K1616" i="10"/>
  <c r="L1615" i="10"/>
  <c r="K428" i="10"/>
  <c r="L427" i="10"/>
  <c r="K912" i="10"/>
  <c r="L911" i="10"/>
  <c r="L384" i="10"/>
  <c r="K385" i="10"/>
  <c r="K648" i="10"/>
  <c r="L647" i="10"/>
  <c r="K1639" i="10"/>
  <c r="L1638" i="10"/>
  <c r="K1727" i="10"/>
  <c r="L1726" i="10"/>
  <c r="L625" i="10"/>
  <c r="K626" i="10"/>
  <c r="K1595" i="10"/>
  <c r="L1594" i="10"/>
  <c r="L980" i="10"/>
  <c r="K981" i="10"/>
  <c r="K32" i="10"/>
  <c r="L31" i="10"/>
  <c r="L185" i="10"/>
  <c r="K186" i="10"/>
  <c r="K560" i="10"/>
  <c r="L559" i="10"/>
  <c r="L1087" i="10"/>
  <c r="K1088" i="10"/>
  <c r="K1837" i="10"/>
  <c r="L1836" i="10"/>
  <c r="K1243" i="10"/>
  <c r="L1242" i="10"/>
  <c r="K1660" i="10"/>
  <c r="L1659" i="10"/>
  <c r="L208" i="10"/>
  <c r="K209" i="10"/>
  <c r="L1111" i="10"/>
  <c r="K1112" i="10"/>
  <c r="L164" i="10"/>
  <c r="K165" i="10"/>
  <c r="K1199" i="10"/>
  <c r="L1198" i="10"/>
  <c r="K868" i="10"/>
  <c r="L867" i="10"/>
  <c r="K1771" i="10"/>
  <c r="L1770" i="10"/>
  <c r="K1683" i="10"/>
  <c r="L1682" i="10"/>
  <c r="K935" i="10"/>
  <c r="L934" i="10"/>
  <c r="K606" i="10"/>
  <c r="L605" i="10"/>
  <c r="K231" i="10"/>
  <c r="L230" i="10"/>
  <c r="K584" i="10"/>
  <c r="L583" i="10"/>
  <c r="K79" i="10"/>
  <c r="L78" i="10"/>
  <c r="K1046" i="10"/>
  <c r="L1045" i="10"/>
  <c r="K452" i="10"/>
  <c r="L451" i="10"/>
  <c r="L1264" i="10"/>
  <c r="K1265" i="10"/>
  <c r="K1704" i="10"/>
  <c r="L1703" i="10"/>
  <c r="K1793" i="10"/>
  <c r="L1792" i="10"/>
  <c r="L1153" i="10"/>
  <c r="K1154" i="10"/>
  <c r="DJ79" i="13" l="1"/>
  <c r="DQ23" i="13"/>
  <c r="DO23" i="13"/>
  <c r="DJ23" i="13"/>
  <c r="DI23" i="13"/>
  <c r="DF23" i="13"/>
  <c r="DE23" i="13"/>
  <c r="DJ144" i="13"/>
  <c r="DP144" i="13"/>
  <c r="DM144" i="13"/>
  <c r="DL144" i="13"/>
  <c r="DG100" i="13"/>
  <c r="DN100" i="13"/>
  <c r="DM100" i="13"/>
  <c r="DI100" i="13"/>
  <c r="DH100" i="13"/>
  <c r="DP146" i="13"/>
  <c r="DK146" i="13"/>
  <c r="DJ146" i="13"/>
  <c r="DH146" i="13"/>
  <c r="DE146" i="13"/>
  <c r="DN22" i="13"/>
  <c r="DK22" i="13"/>
  <c r="DI22" i="13"/>
  <c r="DE22" i="13"/>
  <c r="DE158" i="13"/>
  <c r="DQ158" i="13"/>
  <c r="DP158" i="13"/>
  <c r="DO158" i="13"/>
  <c r="DK158" i="13"/>
  <c r="DJ158" i="13"/>
  <c r="DF158" i="13"/>
  <c r="DL133" i="13"/>
  <c r="DK133" i="13"/>
  <c r="DJ155" i="13"/>
  <c r="DN195" i="13"/>
  <c r="DP212" i="13"/>
  <c r="DN278" i="13"/>
  <c r="DP211" i="13"/>
  <c r="DI179" i="13"/>
  <c r="DI155" i="13"/>
  <c r="DM134" i="13"/>
  <c r="DH134" i="13"/>
  <c r="DG134" i="13"/>
  <c r="DF134" i="13"/>
  <c r="DE134" i="13"/>
  <c r="DQ134" i="13"/>
  <c r="DP273" i="13"/>
  <c r="DM273" i="13"/>
  <c r="DE273" i="13"/>
  <c r="DI273" i="13"/>
  <c r="DF76" i="13"/>
  <c r="DM76" i="13"/>
  <c r="DL76" i="13"/>
  <c r="DJ76" i="13"/>
  <c r="DH76" i="13"/>
  <c r="DG76" i="13"/>
  <c r="DH111" i="13"/>
  <c r="DO111" i="13"/>
  <c r="DO119" i="13"/>
  <c r="DM119" i="13"/>
  <c r="DL119" i="13"/>
  <c r="DJ119" i="13"/>
  <c r="DH119" i="13"/>
  <c r="DF119" i="13"/>
  <c r="DE119" i="13"/>
  <c r="DJ47" i="13"/>
  <c r="DI47" i="13"/>
  <c r="DH47" i="13"/>
  <c r="DG47" i="13"/>
  <c r="DF47" i="13"/>
  <c r="DE47" i="13"/>
  <c r="DO63" i="13"/>
  <c r="DN63" i="13"/>
  <c r="DL63" i="13"/>
  <c r="DG78" i="13"/>
  <c r="DE78" i="13"/>
  <c r="DQ78" i="13"/>
  <c r="DO78" i="13"/>
  <c r="DM78" i="13"/>
  <c r="DL78" i="13"/>
  <c r="DM207" i="13"/>
  <c r="DH207" i="13"/>
  <c r="DE207" i="13"/>
  <c r="DQ207" i="13"/>
  <c r="DO207" i="13"/>
  <c r="DG105" i="13"/>
  <c r="DF106" i="13"/>
  <c r="DE106" i="13"/>
  <c r="DJ149" i="13"/>
  <c r="DG149" i="13"/>
  <c r="DP149" i="13"/>
  <c r="DL149" i="13"/>
  <c r="DK149" i="13"/>
  <c r="DN149" i="13"/>
  <c r="DQ12" i="13"/>
  <c r="DP12" i="13"/>
  <c r="DO12" i="13"/>
  <c r="DM12" i="13"/>
  <c r="DK12" i="13"/>
  <c r="DJ12" i="13"/>
  <c r="DI57" i="13"/>
  <c r="DH57" i="13"/>
  <c r="DM57" i="13"/>
  <c r="DO57" i="13"/>
  <c r="DK57" i="13"/>
  <c r="DJ57" i="13"/>
  <c r="DF137" i="13"/>
  <c r="DN137" i="13"/>
  <c r="DK137" i="13"/>
  <c r="DJ137" i="13"/>
  <c r="DO162" i="13"/>
  <c r="DM162" i="13"/>
  <c r="DL162" i="13"/>
  <c r="DK162" i="13"/>
  <c r="DH162" i="13"/>
  <c r="DF162" i="13"/>
  <c r="DE162" i="13"/>
  <c r="DL102" i="13"/>
  <c r="DH102" i="13"/>
  <c r="DG102" i="13"/>
  <c r="DF102" i="13"/>
  <c r="DI102" i="13"/>
  <c r="DQ104" i="13"/>
  <c r="DN104" i="13"/>
  <c r="DL104" i="13"/>
  <c r="DI104" i="13"/>
  <c r="DO104" i="13"/>
  <c r="DO147" i="13"/>
  <c r="DM147" i="13"/>
  <c r="DJ147" i="13"/>
  <c r="DI147" i="13"/>
  <c r="DE147" i="13"/>
  <c r="DE156" i="13"/>
  <c r="DI212" i="13"/>
  <c r="DI275" i="13"/>
  <c r="DE196" i="13"/>
  <c r="DO179" i="13"/>
  <c r="DH272" i="13"/>
  <c r="DO83" i="13"/>
  <c r="DN83" i="13"/>
  <c r="DM83" i="13"/>
  <c r="DL83" i="13"/>
  <c r="DJ280" i="13"/>
  <c r="DP136" i="13"/>
  <c r="DN136" i="13"/>
  <c r="DM136" i="13"/>
  <c r="DK136" i="13"/>
  <c r="DE136" i="13"/>
  <c r="DL93" i="13"/>
  <c r="DI93" i="13"/>
  <c r="DH93" i="13"/>
  <c r="DG93" i="13"/>
  <c r="DF93" i="13"/>
  <c r="DQ176" i="13"/>
  <c r="DO176" i="13"/>
  <c r="DM176" i="13"/>
  <c r="DL176" i="13"/>
  <c r="DK176" i="13"/>
  <c r="DJ176" i="13"/>
  <c r="DE176" i="13"/>
  <c r="DH9" i="13"/>
  <c r="DF9" i="13"/>
  <c r="DO9" i="13"/>
  <c r="DJ9" i="13"/>
  <c r="DP208" i="13"/>
  <c r="DN208" i="13"/>
  <c r="DM208" i="13"/>
  <c r="DI208" i="13"/>
  <c r="DH208" i="13"/>
  <c r="DG208" i="13"/>
  <c r="DF208" i="13"/>
  <c r="DE208" i="13"/>
  <c r="DP230" i="13"/>
  <c r="DO230" i="13"/>
  <c r="DE230" i="13"/>
  <c r="DG230" i="13"/>
  <c r="DM38" i="13"/>
  <c r="DK38" i="13"/>
  <c r="DJ38" i="13"/>
  <c r="DH38" i="13"/>
  <c r="DF38" i="13"/>
  <c r="DE38" i="13"/>
  <c r="DQ38" i="13"/>
  <c r="DL139" i="13"/>
  <c r="DK139" i="13"/>
  <c r="DI139" i="13"/>
  <c r="DH139" i="13"/>
  <c r="DN97" i="13"/>
  <c r="DL97" i="13"/>
  <c r="DG97" i="13"/>
  <c r="DF97" i="13"/>
  <c r="DE97" i="13"/>
  <c r="DQ97" i="13"/>
  <c r="DJ97" i="13"/>
  <c r="DM11" i="13"/>
  <c r="DH11" i="13"/>
  <c r="DF11" i="13"/>
  <c r="DQ11" i="13"/>
  <c r="DP11" i="13"/>
  <c r="DL265" i="13"/>
  <c r="DJ265" i="13"/>
  <c r="DH265" i="13"/>
  <c r="DG265" i="13"/>
  <c r="DO265" i="13"/>
  <c r="DN265" i="13"/>
  <c r="DQ265" i="13"/>
  <c r="DP265" i="13"/>
  <c r="DK163" i="13"/>
  <c r="DJ163" i="13"/>
  <c r="DG163" i="13"/>
  <c r="DL185" i="13"/>
  <c r="DG185" i="13"/>
  <c r="DE185" i="13"/>
  <c r="DO185" i="13"/>
  <c r="DM185" i="13"/>
  <c r="DP185" i="13"/>
  <c r="DJ72" i="13"/>
  <c r="DQ72" i="13"/>
  <c r="DP72" i="13"/>
  <c r="DN72" i="13"/>
  <c r="DM72" i="13"/>
  <c r="DK72" i="13"/>
  <c r="DH72" i="13"/>
  <c r="DE204" i="13"/>
  <c r="DQ204" i="13"/>
  <c r="DO204" i="13"/>
  <c r="DN204" i="13"/>
  <c r="DN240" i="13"/>
  <c r="DL240" i="13"/>
  <c r="DK240" i="13"/>
  <c r="DJ240" i="13"/>
  <c r="DG240" i="13"/>
  <c r="DE240" i="13"/>
  <c r="DP98" i="13"/>
  <c r="DO98" i="13"/>
  <c r="DL98" i="13"/>
  <c r="DK98" i="13"/>
  <c r="DJ98" i="13"/>
  <c r="DI98" i="13"/>
  <c r="DH98" i="13"/>
  <c r="DE98" i="13"/>
  <c r="DO54" i="13"/>
  <c r="DK54" i="13"/>
  <c r="DI54" i="13"/>
  <c r="DF54" i="13"/>
  <c r="DM155" i="13"/>
  <c r="DE195" i="13"/>
  <c r="DK179" i="13"/>
  <c r="DN145" i="13"/>
  <c r="DM145" i="13"/>
  <c r="DL145" i="13"/>
  <c r="DI145" i="13"/>
  <c r="DG145" i="13"/>
  <c r="DF145" i="13"/>
  <c r="DQ145" i="13"/>
  <c r="DO145" i="13"/>
  <c r="DE237" i="13"/>
  <c r="DM222" i="13"/>
  <c r="DP234" i="13"/>
  <c r="DJ223" i="13"/>
  <c r="DQ254" i="13"/>
  <c r="DQ219" i="13"/>
  <c r="DM213" i="13"/>
  <c r="DJ253" i="13"/>
  <c r="DG251" i="13"/>
  <c r="DM256" i="13"/>
  <c r="DQ190" i="13"/>
  <c r="DF254" i="13"/>
  <c r="DE254" i="13"/>
  <c r="DL222" i="13"/>
  <c r="DF247" i="13"/>
  <c r="DP215" i="13"/>
  <c r="DK257" i="13"/>
  <c r="DE191" i="13"/>
  <c r="DL239" i="13"/>
  <c r="DH214" i="13"/>
  <c r="DL213" i="13"/>
  <c r="DN221" i="13"/>
  <c r="DL249" i="13"/>
  <c r="DF251" i="13"/>
  <c r="DH250" i="13"/>
  <c r="DF246" i="13"/>
  <c r="DP256" i="13"/>
  <c r="DQ222" i="13"/>
  <c r="DE246" i="13"/>
  <c r="DO256" i="13"/>
  <c r="DQ234" i="13"/>
  <c r="DJ250" i="13"/>
  <c r="DO224" i="13"/>
  <c r="DG218" i="13"/>
  <c r="DO215" i="13"/>
  <c r="DG214" i="13"/>
  <c r="DO219" i="13"/>
  <c r="DG238" i="13"/>
  <c r="DK236" i="13"/>
  <c r="DF220" i="13"/>
  <c r="DN255" i="13"/>
  <c r="DK256" i="13"/>
  <c r="DL258" i="13"/>
  <c r="DG248" i="13"/>
  <c r="DL225" i="13"/>
  <c r="DM223" i="13"/>
  <c r="DP255" i="13"/>
  <c r="DK218" i="13"/>
  <c r="DO236" i="13"/>
  <c r="DO222" i="13"/>
  <c r="DG257" i="13"/>
  <c r="DL254" i="13"/>
  <c r="DN219" i="13"/>
  <c r="DJ221" i="13"/>
  <c r="DJ249" i="13"/>
  <c r="DF238" i="13"/>
  <c r="DH236" i="13"/>
  <c r="DJ220" i="13"/>
  <c r="DI216" i="13"/>
  <c r="DG235" i="13"/>
  <c r="DN239" i="13"/>
  <c r="DN237" i="13"/>
  <c r="DE218" i="13"/>
  <c r="DM215" i="13"/>
  <c r="DF257" i="13"/>
  <c r="DO235" i="13"/>
  <c r="DF223" i="13"/>
  <c r="DP254" i="13"/>
  <c r="DQ246" i="13"/>
  <c r="DI249" i="13"/>
  <c r="DE238" i="13"/>
  <c r="DP190" i="13"/>
  <c r="DH216" i="13"/>
  <c r="DE250" i="13"/>
  <c r="DP213" i="13"/>
  <c r="DF215" i="13"/>
  <c r="DK250" i="13"/>
  <c r="DJ218" i="13"/>
  <c r="DE190" i="13"/>
  <c r="DL224" i="13"/>
  <c r="DQ218" i="13"/>
  <c r="DO247" i="13"/>
  <c r="DH239" i="13"/>
  <c r="DE223" i="13"/>
  <c r="DO254" i="13"/>
  <c r="DJ233" i="13"/>
  <c r="DL219" i="13"/>
  <c r="DP246" i="13"/>
  <c r="DQ238" i="13"/>
  <c r="DF236" i="13"/>
  <c r="DO190" i="13"/>
  <c r="DG225" i="13"/>
  <c r="DO253" i="13"/>
  <c r="DK238" i="13"/>
  <c r="DN222" i="13"/>
  <c r="DK224" i="13"/>
  <c r="DM234" i="13"/>
  <c r="DN247" i="13"/>
  <c r="DI257" i="13"/>
  <c r="DQ223" i="13"/>
  <c r="DQ214" i="13"/>
  <c r="DG213" i="13"/>
  <c r="DL221" i="13"/>
  <c r="DO246" i="13"/>
  <c r="DG249" i="13"/>
  <c r="DN238" i="13"/>
  <c r="DJ236" i="13"/>
  <c r="DG258" i="13"/>
  <c r="DF216" i="13"/>
  <c r="DP248" i="13"/>
  <c r="DF225" i="13"/>
  <c r="DM247" i="13"/>
  <c r="DH257" i="13"/>
  <c r="DL235" i="13"/>
  <c r="DF239" i="13"/>
  <c r="DP223" i="13"/>
  <c r="DH233" i="13"/>
  <c r="DF213" i="13"/>
  <c r="DH253" i="13"/>
  <c r="DN246" i="13"/>
  <c r="DF249" i="13"/>
  <c r="DM238" i="13"/>
  <c r="DO217" i="13"/>
  <c r="DF256" i="13"/>
  <c r="DE216" i="13"/>
  <c r="DO248" i="13"/>
  <c r="DE225" i="13"/>
  <c r="DF252" i="13"/>
  <c r="DG215" i="13"/>
  <c r="DO223" i="13"/>
  <c r="DO214" i="13"/>
  <c r="DE249" i="13"/>
  <c r="DL238" i="13"/>
  <c r="DE220" i="13"/>
  <c r="DH255" i="13"/>
  <c r="DN217" i="13"/>
  <c r="DE256" i="13"/>
  <c r="DE258" i="13"/>
  <c r="DQ216" i="13"/>
  <c r="DI225" i="13"/>
  <c r="DI214" i="13"/>
  <c r="DI222" i="13"/>
  <c r="DK215" i="13"/>
  <c r="DJ235" i="13"/>
  <c r="DF233" i="13"/>
  <c r="DF253" i="13"/>
  <c r="DO249" i="13"/>
  <c r="DO238" i="13"/>
  <c r="DQ220" i="13"/>
  <c r="DM251" i="13"/>
  <c r="DG255" i="13"/>
  <c r="DH225" i="13"/>
  <c r="DL223" i="13"/>
  <c r="DH247" i="13"/>
  <c r="DJ215" i="13"/>
  <c r="DL191" i="13"/>
  <c r="DM252" i="13"/>
  <c r="DF10" i="13"/>
  <c r="DO10" i="13"/>
  <c r="DM10" i="13"/>
  <c r="DH14" i="13"/>
  <c r="DE14" i="13"/>
  <c r="DP14" i="13"/>
  <c r="DN14" i="13"/>
  <c r="DJ14" i="13"/>
  <c r="DO25" i="13"/>
  <c r="DL25" i="13"/>
  <c r="DJ25" i="13"/>
  <c r="DL123" i="13"/>
  <c r="DJ123" i="13"/>
  <c r="DG123" i="13"/>
  <c r="DJ243" i="13"/>
  <c r="DH243" i="13"/>
  <c r="DF243" i="13"/>
  <c r="DK243" i="13"/>
  <c r="DN243" i="13"/>
  <c r="DL21" i="13"/>
  <c r="DE21" i="13"/>
  <c r="DO21" i="13"/>
  <c r="DQ21" i="13"/>
  <c r="DO199" i="13"/>
  <c r="DI199" i="13"/>
  <c r="DG199" i="13"/>
  <c r="DO155" i="13"/>
  <c r="DI196" i="13"/>
  <c r="DM179" i="13"/>
  <c r="DM32" i="13"/>
  <c r="DK32" i="13"/>
  <c r="DH32" i="13"/>
  <c r="DP32" i="13"/>
  <c r="DN271" i="13"/>
  <c r="DJ271" i="13"/>
  <c r="DE271" i="13"/>
  <c r="DO271" i="13"/>
  <c r="DG73" i="13"/>
  <c r="DQ73" i="13"/>
  <c r="DM73" i="13"/>
  <c r="DN73" i="13"/>
  <c r="DK73" i="13"/>
  <c r="DK80" i="13"/>
  <c r="DE80" i="13"/>
  <c r="DP80" i="13"/>
  <c r="DQ209" i="13"/>
  <c r="DM209" i="13"/>
  <c r="DK209" i="13"/>
  <c r="DG209" i="13"/>
  <c r="DI209" i="13"/>
  <c r="DN108" i="13"/>
  <c r="DM108" i="13"/>
  <c r="DF108" i="13"/>
  <c r="DE108" i="13"/>
  <c r="DP108" i="13"/>
  <c r="DK108" i="13"/>
  <c r="DP135" i="13"/>
  <c r="DO135" i="13"/>
  <c r="DM135" i="13"/>
  <c r="DL135" i="13"/>
  <c r="DK135" i="13"/>
  <c r="DJ135" i="13"/>
  <c r="DI135" i="13"/>
  <c r="DF135" i="13"/>
  <c r="DE135" i="13"/>
  <c r="DQ135" i="13"/>
  <c r="DK128" i="13"/>
  <c r="DJ128" i="13"/>
  <c r="DH128" i="13"/>
  <c r="DF128" i="13"/>
  <c r="DE128" i="13"/>
  <c r="DP128" i="13"/>
  <c r="DO128" i="13"/>
  <c r="DM166" i="13"/>
  <c r="DL166" i="13"/>
  <c r="DK166" i="13"/>
  <c r="DH166" i="13"/>
  <c r="DG166" i="13"/>
  <c r="DE166" i="13"/>
  <c r="DP166" i="13"/>
  <c r="DO166" i="13"/>
  <c r="DN166" i="13"/>
  <c r="DQ166" i="13"/>
  <c r="DQ141" i="13"/>
  <c r="DO141" i="13"/>
  <c r="DL141" i="13"/>
  <c r="DK141" i="13"/>
  <c r="DJ141" i="13"/>
  <c r="DI141" i="13"/>
  <c r="DH141" i="13"/>
  <c r="DE141" i="13"/>
  <c r="DI235" i="13"/>
  <c r="DM214" i="13"/>
  <c r="DE219" i="13"/>
  <c r="DE253" i="13"/>
  <c r="DN249" i="13"/>
  <c r="DP220" i="13"/>
  <c r="DQ217" i="13"/>
  <c r="DP249" i="13"/>
  <c r="DH191" i="13"/>
  <c r="DE251" i="13"/>
  <c r="DF224" i="13"/>
  <c r="DN218" i="13"/>
  <c r="DG222" i="13"/>
  <c r="DH234" i="13"/>
  <c r="DL252" i="13"/>
  <c r="DH235" i="13"/>
  <c r="DI254" i="13"/>
  <c r="DL214" i="13"/>
  <c r="DE236" i="13"/>
  <c r="DK251" i="13"/>
  <c r="DI190" i="13"/>
  <c r="DO258" i="13"/>
  <c r="DL218" i="13"/>
  <c r="DI251" i="13"/>
  <c r="DQ225" i="13"/>
  <c r="DN257" i="13"/>
  <c r="DQ221" i="13"/>
  <c r="DH251" i="13"/>
  <c r="DF237" i="13"/>
  <c r="DK253" i="13"/>
  <c r="DK220" i="13"/>
  <c r="DM218" i="13"/>
  <c r="DG234" i="13"/>
  <c r="DK247" i="13"/>
  <c r="DF221" i="13"/>
  <c r="DI246" i="13"/>
  <c r="DQ236" i="13"/>
  <c r="DN220" i="13"/>
  <c r="DJ251" i="13"/>
  <c r="DQ256" i="13"/>
  <c r="DN248" i="13"/>
  <c r="DM250" i="13"/>
  <c r="DH237" i="13"/>
  <c r="DP236" i="13"/>
  <c r="DQ233" i="13"/>
  <c r="DO213" i="13"/>
  <c r="DQ45" i="13"/>
  <c r="DO45" i="13"/>
  <c r="DM45" i="13"/>
  <c r="DL45" i="13"/>
  <c r="DJ45" i="13"/>
  <c r="DG45" i="13"/>
  <c r="DF45" i="13"/>
  <c r="DK5" i="13"/>
  <c r="DF5" i="13"/>
  <c r="DE5" i="13"/>
  <c r="DO5" i="13"/>
  <c r="DQ5" i="13"/>
  <c r="DO130" i="13"/>
  <c r="DM130" i="13"/>
  <c r="DJ130" i="13"/>
  <c r="DI130" i="13"/>
  <c r="DH130" i="13"/>
  <c r="DG130" i="13"/>
  <c r="DQ7" i="13"/>
  <c r="DN7" i="13"/>
  <c r="DL7" i="13"/>
  <c r="DK7" i="13"/>
  <c r="DJ7" i="13"/>
  <c r="DI7" i="13"/>
  <c r="DH7" i="13"/>
  <c r="DG7" i="13"/>
  <c r="DF156" i="13"/>
  <c r="DI122" i="13"/>
  <c r="DJ122" i="13"/>
  <c r="DM122" i="13"/>
  <c r="DN161" i="13"/>
  <c r="DM161" i="13"/>
  <c r="DL161" i="13"/>
  <c r="DK161" i="13"/>
  <c r="DH161" i="13"/>
  <c r="DF161" i="13"/>
  <c r="DE161" i="13"/>
  <c r="DQ161" i="13"/>
  <c r="DP161" i="13"/>
  <c r="DM228" i="13"/>
  <c r="DL228" i="13"/>
  <c r="DK228" i="13"/>
  <c r="DP228" i="13"/>
  <c r="DO228" i="13"/>
  <c r="DN228" i="13"/>
  <c r="DQ228" i="13"/>
  <c r="DN120" i="13"/>
  <c r="DL120" i="13"/>
  <c r="DI120" i="13"/>
  <c r="DF120" i="13"/>
  <c r="DM69" i="13"/>
  <c r="DK69" i="13"/>
  <c r="DJ69" i="13"/>
  <c r="DG69" i="13"/>
  <c r="DE69" i="13"/>
  <c r="DO69" i="13"/>
  <c r="DN69" i="13"/>
  <c r="DM244" i="13"/>
  <c r="DL244" i="13"/>
  <c r="DJ244" i="13"/>
  <c r="DH244" i="13"/>
  <c r="DG244" i="13"/>
  <c r="DF244" i="13"/>
  <c r="DP244" i="13"/>
  <c r="DQ244" i="13"/>
  <c r="DP177" i="13"/>
  <c r="DL177" i="13"/>
  <c r="DJ177" i="13"/>
  <c r="DH177" i="13"/>
  <c r="DO75" i="13"/>
  <c r="DN75" i="13"/>
  <c r="DM75" i="13"/>
  <c r="DL75" i="13"/>
  <c r="DK75" i="13"/>
  <c r="DJ75" i="13"/>
  <c r="DH75" i="13"/>
  <c r="DF75" i="13"/>
  <c r="DE75" i="13"/>
  <c r="DO277" i="13"/>
  <c r="DN277" i="13"/>
  <c r="DM277" i="13"/>
  <c r="DL277" i="13"/>
  <c r="DH277" i="13"/>
  <c r="DQ277" i="13"/>
  <c r="DE277" i="13"/>
  <c r="DM150" i="13"/>
  <c r="DL150" i="13"/>
  <c r="DK150" i="13"/>
  <c r="DH150" i="13"/>
  <c r="DG150" i="13"/>
  <c r="DO150" i="13"/>
  <c r="DQ150" i="13"/>
  <c r="DQ262" i="13"/>
  <c r="DP262" i="13"/>
  <c r="DN262" i="13"/>
  <c r="DM262" i="13"/>
  <c r="DL262" i="13"/>
  <c r="DJ262" i="13"/>
  <c r="DF262" i="13"/>
  <c r="DH262" i="13"/>
  <c r="DG127" i="13"/>
  <c r="DF127" i="13"/>
  <c r="DP127" i="13"/>
  <c r="DO127" i="13"/>
  <c r="DN127" i="13"/>
  <c r="DM127" i="13"/>
  <c r="DJ127" i="13"/>
  <c r="DL127" i="13"/>
  <c r="DF195" i="13"/>
  <c r="DL212" i="13"/>
  <c r="DG278" i="13"/>
  <c r="DH196" i="13"/>
  <c r="DL179" i="13"/>
  <c r="DK272" i="13"/>
  <c r="DF169" i="13"/>
  <c r="DO169" i="13"/>
  <c r="DM169" i="13"/>
  <c r="DL169" i="13"/>
  <c r="DH169" i="13"/>
  <c r="DG169" i="13"/>
  <c r="DJ169" i="13"/>
  <c r="DN64" i="13"/>
  <c r="DL64" i="13"/>
  <c r="DK64" i="13"/>
  <c r="DJ64" i="13"/>
  <c r="DI64" i="13"/>
  <c r="DG64" i="13"/>
  <c r="DE64" i="13"/>
  <c r="DO167" i="13"/>
  <c r="DN167" i="13"/>
  <c r="DL167" i="13"/>
  <c r="DJ167" i="13"/>
  <c r="DG167" i="13"/>
  <c r="DF167" i="13"/>
  <c r="DE167" i="13"/>
  <c r="DQ167" i="13"/>
  <c r="DI36" i="13"/>
  <c r="DG36" i="13"/>
  <c r="DF36" i="13"/>
  <c r="DO36" i="13"/>
  <c r="DL36" i="13"/>
  <c r="DK36" i="13"/>
  <c r="DN36" i="13"/>
  <c r="DP229" i="13"/>
  <c r="DO229" i="13"/>
  <c r="DN229" i="13"/>
  <c r="DM229" i="13"/>
  <c r="DL229" i="13"/>
  <c r="DQ229" i="13"/>
  <c r="DE229" i="13"/>
  <c r="DK31" i="13"/>
  <c r="DJ31" i="13"/>
  <c r="DG31" i="13"/>
  <c r="DE31" i="13"/>
  <c r="DN31" i="13"/>
  <c r="DM31" i="13"/>
  <c r="DL31" i="13"/>
  <c r="DO31" i="13"/>
  <c r="DF121" i="13"/>
  <c r="DE121" i="13"/>
  <c r="DQ121" i="13"/>
  <c r="DO121" i="13"/>
  <c r="DN121" i="13"/>
  <c r="DM121" i="13"/>
  <c r="DL121" i="13"/>
  <c r="DK121" i="13"/>
  <c r="DH121" i="13"/>
  <c r="DN186" i="13"/>
  <c r="DI186" i="13"/>
  <c r="DG186" i="13"/>
  <c r="DF186" i="13"/>
  <c r="DE186" i="13"/>
  <c r="DP186" i="13"/>
  <c r="DJ275" i="13"/>
  <c r="DP187" i="13"/>
  <c r="DO187" i="13"/>
  <c r="DN187" i="13"/>
  <c r="DM187" i="13"/>
  <c r="DL187" i="13"/>
  <c r="DI187" i="13"/>
  <c r="DH187" i="13"/>
  <c r="DE187" i="13"/>
  <c r="DF187" i="13"/>
  <c r="DN27" i="13"/>
  <c r="DM27" i="13"/>
  <c r="DL27" i="13"/>
  <c r="DH27" i="13"/>
  <c r="DG27" i="13"/>
  <c r="DP27" i="13"/>
  <c r="DQ18" i="13"/>
  <c r="DM18" i="13"/>
  <c r="DL18" i="13"/>
  <c r="DK18" i="13"/>
  <c r="DJ18" i="13"/>
  <c r="DI18" i="13"/>
  <c r="DG18" i="13"/>
  <c r="DF18" i="13"/>
  <c r="DE18" i="13"/>
  <c r="DF56" i="13"/>
  <c r="DQ56" i="13"/>
  <c r="DP56" i="13"/>
  <c r="DN56" i="13"/>
  <c r="DM56" i="13"/>
  <c r="DL56" i="13"/>
  <c r="DH56" i="13"/>
  <c r="DH205" i="13"/>
  <c r="DG205" i="13"/>
  <c r="DF205" i="13"/>
  <c r="DO205" i="13"/>
  <c r="DN205" i="13"/>
  <c r="DK205" i="13"/>
  <c r="DJ205" i="13"/>
  <c r="DI205" i="13"/>
  <c r="DM205" i="13"/>
  <c r="DH269" i="13"/>
  <c r="DE269" i="13"/>
  <c r="DP269" i="13"/>
  <c r="DN269" i="13"/>
  <c r="DJ269" i="13"/>
  <c r="DI269" i="13"/>
  <c r="DM269" i="13"/>
  <c r="DL269" i="13"/>
  <c r="DE40" i="13"/>
  <c r="DQ40" i="13"/>
  <c r="DP40" i="13"/>
  <c r="DO40" i="13"/>
  <c r="DN40" i="13"/>
  <c r="DM40" i="13"/>
  <c r="DI40" i="13"/>
  <c r="DH40" i="13"/>
  <c r="DK10" i="13"/>
  <c r="DE10" i="13"/>
  <c r="DQ10" i="13"/>
  <c r="DN10" i="13"/>
  <c r="DP10" i="13"/>
  <c r="DG14" i="13"/>
  <c r="DQ14" i="13"/>
  <c r="DO14" i="13"/>
  <c r="DM14" i="13"/>
  <c r="DL14" i="13"/>
  <c r="DN25" i="13"/>
  <c r="DK25" i="13"/>
  <c r="DM25" i="13"/>
  <c r="DK123" i="13"/>
  <c r="DI123" i="13"/>
  <c r="DF123" i="13"/>
  <c r="DE123" i="13"/>
  <c r="DQ123" i="13"/>
  <c r="DP123" i="13"/>
  <c r="DM53" i="13"/>
  <c r="DJ53" i="13"/>
  <c r="DH53" i="13"/>
  <c r="DG53" i="13"/>
  <c r="DF53" i="13"/>
  <c r="DO53" i="13"/>
  <c r="DN53" i="13"/>
  <c r="DI243" i="13"/>
  <c r="DG243" i="13"/>
  <c r="DQ243" i="13"/>
  <c r="DO243" i="13"/>
  <c r="DM21" i="13"/>
  <c r="DI21" i="13"/>
  <c r="DF21" i="13"/>
  <c r="DP21" i="13"/>
  <c r="DN21" i="13"/>
  <c r="DP199" i="13"/>
  <c r="DM199" i="13"/>
  <c r="DH199" i="13"/>
  <c r="DK199" i="13"/>
  <c r="DG195" i="13"/>
  <c r="DE278" i="13"/>
  <c r="DL180" i="13"/>
  <c r="DN32" i="13"/>
  <c r="DL32" i="13"/>
  <c r="DI32" i="13"/>
  <c r="DF32" i="13"/>
  <c r="DO32" i="13"/>
  <c r="DM271" i="13"/>
  <c r="DH271" i="13"/>
  <c r="DQ271" i="13"/>
  <c r="DP271" i="13"/>
  <c r="DH73" i="13"/>
  <c r="DF73" i="13"/>
  <c r="DP73" i="13"/>
  <c r="DO73" i="13"/>
  <c r="DL73" i="13"/>
  <c r="DL80" i="13"/>
  <c r="DF80" i="13"/>
  <c r="DQ80" i="13"/>
  <c r="DO80" i="13"/>
  <c r="DN209" i="13"/>
  <c r="DL209" i="13"/>
  <c r="DJ209" i="13"/>
  <c r="DF209" i="13"/>
  <c r="DE209" i="13"/>
  <c r="DE154" i="13"/>
  <c r="DQ154" i="13"/>
  <c r="DP154" i="13"/>
  <c r="DO154" i="13"/>
  <c r="DN154" i="13"/>
  <c r="DL154" i="13"/>
  <c r="DK154" i="13"/>
  <c r="DJ154" i="13"/>
  <c r="DQ29" i="13"/>
  <c r="DP29" i="13"/>
  <c r="DO29" i="13"/>
  <c r="DM29" i="13"/>
  <c r="DL29" i="13"/>
  <c r="DK29" i="13"/>
  <c r="DH29" i="13"/>
  <c r="DG29" i="13"/>
  <c r="DF29" i="13"/>
  <c r="DI29" i="13"/>
  <c r="DN179" i="13"/>
  <c r="DQ115" i="13"/>
  <c r="DO115" i="13"/>
  <c r="DN115" i="13"/>
  <c r="DM115" i="13"/>
  <c r="DL115" i="13"/>
  <c r="DK115" i="13"/>
  <c r="DJ115" i="13"/>
  <c r="DI115" i="13"/>
  <c r="DG115" i="13"/>
  <c r="DP115" i="13"/>
  <c r="DH115" i="13"/>
  <c r="DQ61" i="13"/>
  <c r="DI61" i="13"/>
  <c r="DO61" i="13"/>
  <c r="DN61" i="13"/>
  <c r="DM61" i="13"/>
  <c r="DL61" i="13"/>
  <c r="DK61" i="13"/>
  <c r="DJ61" i="13"/>
  <c r="DH61" i="13"/>
  <c r="DG61" i="13"/>
  <c r="DF61" i="13"/>
  <c r="DI170" i="13"/>
  <c r="DH170" i="13"/>
  <c r="DG170" i="13"/>
  <c r="DF170" i="13"/>
  <c r="DE170" i="13"/>
  <c r="DQ170" i="13"/>
  <c r="DP170" i="13"/>
  <c r="DO170" i="13"/>
  <c r="DL170" i="13"/>
  <c r="DJ170" i="13"/>
  <c r="DQ109" i="13"/>
  <c r="DP109" i="13"/>
  <c r="DO109" i="13"/>
  <c r="DM109" i="13"/>
  <c r="DL109" i="13"/>
  <c r="DK109" i="13"/>
  <c r="DJ109" i="13"/>
  <c r="DI109" i="13"/>
  <c r="DE109" i="13"/>
  <c r="DN109" i="13"/>
  <c r="DG109" i="13"/>
  <c r="DF109" i="13"/>
  <c r="DO124" i="13"/>
  <c r="DN124" i="13"/>
  <c r="DM124" i="13"/>
  <c r="DL124" i="13"/>
  <c r="DK124" i="13"/>
  <c r="DJ124" i="13"/>
  <c r="DI124" i="13"/>
  <c r="DF124" i="13"/>
  <c r="DE124" i="13"/>
  <c r="DQ124" i="13"/>
  <c r="DP124" i="13"/>
  <c r="DK270" i="13"/>
  <c r="DJ270" i="13"/>
  <c r="DI270" i="13"/>
  <c r="DH270" i="13"/>
  <c r="DF270" i="13"/>
  <c r="DE270" i="13"/>
  <c r="DQ270" i="13"/>
  <c r="DN270" i="13"/>
  <c r="DM270" i="13"/>
  <c r="DL270" i="13"/>
  <c r="DP270" i="13"/>
  <c r="DO270" i="13"/>
  <c r="DN113" i="13"/>
  <c r="DM113" i="13"/>
  <c r="DL113" i="13"/>
  <c r="DK113" i="13"/>
  <c r="DI113" i="13"/>
  <c r="DF113" i="13"/>
  <c r="DE113" i="13"/>
  <c r="DQ113" i="13"/>
  <c r="DP113" i="13"/>
  <c r="DO113" i="13"/>
  <c r="DJ113" i="13"/>
  <c r="DM156" i="13"/>
  <c r="DQ212" i="13"/>
  <c r="DL275" i="13"/>
  <c r="DK278" i="13"/>
  <c r="DF280" i="13"/>
  <c r="DM196" i="13"/>
  <c r="DK211" i="13"/>
  <c r="DN143" i="13"/>
  <c r="DF179" i="13"/>
  <c r="DP272" i="13"/>
  <c r="DK96" i="13"/>
  <c r="DJ96" i="13"/>
  <c r="DI96" i="13"/>
  <c r="DH96" i="13"/>
  <c r="DE96" i="13"/>
  <c r="DN96" i="13"/>
  <c r="DM96" i="13"/>
  <c r="DL96" i="13"/>
  <c r="DO96" i="13"/>
  <c r="DP96" i="13"/>
  <c r="DH159" i="13"/>
  <c r="DG159" i="13"/>
  <c r="DF159" i="13"/>
  <c r="DE159" i="13"/>
  <c r="DQ159" i="13"/>
  <c r="DP159" i="13"/>
  <c r="DO159" i="13"/>
  <c r="DN159" i="13"/>
  <c r="DM159" i="13"/>
  <c r="DK159" i="13"/>
  <c r="DJ159" i="13"/>
  <c r="DI159" i="13"/>
  <c r="DL159" i="13"/>
  <c r="DJ227" i="13"/>
  <c r="DH227" i="13"/>
  <c r="DG227" i="13"/>
  <c r="DE227" i="13"/>
  <c r="DQ227" i="13"/>
  <c r="DM227" i="13"/>
  <c r="DL227" i="13"/>
  <c r="DK227" i="13"/>
  <c r="DO227" i="13"/>
  <c r="DN227" i="13"/>
  <c r="DG242" i="13"/>
  <c r="DF242" i="13"/>
  <c r="DE242" i="13"/>
  <c r="DQ242" i="13"/>
  <c r="DP242" i="13"/>
  <c r="DO242" i="13"/>
  <c r="DN242" i="13"/>
  <c r="DM242" i="13"/>
  <c r="DJ242" i="13"/>
  <c r="DI242" i="13"/>
  <c r="DH242" i="13"/>
  <c r="DK242" i="13"/>
  <c r="DF89" i="13"/>
  <c r="DE89" i="13"/>
  <c r="DO89" i="13"/>
  <c r="DN89" i="13"/>
  <c r="DM89" i="13"/>
  <c r="DL89" i="13"/>
  <c r="DI89" i="13"/>
  <c r="DH89" i="13"/>
  <c r="DG89" i="13"/>
  <c r="DK89" i="13"/>
  <c r="DJ89" i="13"/>
  <c r="DQ192" i="13"/>
  <c r="DP192" i="13"/>
  <c r="DO192" i="13"/>
  <c r="DN192" i="13"/>
  <c r="DM192" i="13"/>
  <c r="DL192" i="13"/>
  <c r="DK192" i="13"/>
  <c r="DJ192" i="13"/>
  <c r="DH192" i="13"/>
  <c r="DG192" i="13"/>
  <c r="DF192" i="13"/>
  <c r="DE192" i="13"/>
  <c r="DH175" i="13"/>
  <c r="DG175" i="13"/>
  <c r="DF175" i="13"/>
  <c r="DE175" i="13"/>
  <c r="DQ175" i="13"/>
  <c r="DP175" i="13"/>
  <c r="DO175" i="13"/>
  <c r="DN175" i="13"/>
  <c r="DM175" i="13"/>
  <c r="DK175" i="13"/>
  <c r="DJ175" i="13"/>
  <c r="DI175" i="13"/>
  <c r="DL175" i="13"/>
  <c r="DG132" i="13"/>
  <c r="DF132" i="13"/>
  <c r="DE132" i="13"/>
  <c r="DP132" i="13"/>
  <c r="DO132" i="13"/>
  <c r="DN132" i="13"/>
  <c r="DM132" i="13"/>
  <c r="DL132" i="13"/>
  <c r="DI132" i="13"/>
  <c r="DH132" i="13"/>
  <c r="DK132" i="13"/>
  <c r="DM276" i="13"/>
  <c r="DL276" i="13"/>
  <c r="DK276" i="13"/>
  <c r="DJ276" i="13"/>
  <c r="DI276" i="13"/>
  <c r="DH276" i="13"/>
  <c r="DG276" i="13"/>
  <c r="DF276" i="13"/>
  <c r="DE276" i="13"/>
  <c r="DP276" i="13"/>
  <c r="DO276" i="13"/>
  <c r="DN276" i="13"/>
  <c r="DQ114" i="13"/>
  <c r="DP114" i="13"/>
  <c r="DO114" i="13"/>
  <c r="DN114" i="13"/>
  <c r="DL114" i="13"/>
  <c r="DK114" i="13"/>
  <c r="DI114" i="13"/>
  <c r="DH114" i="13"/>
  <c r="DG114" i="13"/>
  <c r="DF114" i="13"/>
  <c r="DM114" i="13"/>
  <c r="DE114" i="13"/>
  <c r="DE142" i="13"/>
  <c r="DQ142" i="13"/>
  <c r="DP142" i="13"/>
  <c r="DO142" i="13"/>
  <c r="DN142" i="13"/>
  <c r="DM142" i="13"/>
  <c r="DL142" i="13"/>
  <c r="DK142" i="13"/>
  <c r="DH142" i="13"/>
  <c r="DG142" i="13"/>
  <c r="DF142" i="13"/>
  <c r="DI142" i="13"/>
  <c r="DL74" i="13"/>
  <c r="DK74" i="13"/>
  <c r="DJ74" i="13"/>
  <c r="DH74" i="13"/>
  <c r="DG74" i="13"/>
  <c r="DF74" i="13"/>
  <c r="DP74" i="13"/>
  <c r="DE74" i="13"/>
  <c r="DQ74" i="13"/>
  <c r="DO74" i="13"/>
  <c r="DN74" i="13"/>
  <c r="DM74" i="13"/>
  <c r="DE110" i="13"/>
  <c r="DP110" i="13"/>
  <c r="DO110" i="13"/>
  <c r="DN110" i="13"/>
  <c r="DL110" i="13"/>
  <c r="DK110" i="13"/>
  <c r="DH110" i="13"/>
  <c r="DG110" i="13"/>
  <c r="DF110" i="13"/>
  <c r="DQ110" i="13"/>
  <c r="DJ110" i="13"/>
  <c r="DI110" i="13"/>
  <c r="DH138" i="13"/>
  <c r="DG138" i="13"/>
  <c r="DF138" i="13"/>
  <c r="DE138" i="13"/>
  <c r="DQ138" i="13"/>
  <c r="DP138" i="13"/>
  <c r="DO138" i="13"/>
  <c r="DN138" i="13"/>
  <c r="DL138" i="13"/>
  <c r="DK138" i="13"/>
  <c r="DJ138" i="13"/>
  <c r="DM138" i="13"/>
  <c r="DP94" i="13"/>
  <c r="DO94" i="13"/>
  <c r="DN94" i="13"/>
  <c r="DM94" i="13"/>
  <c r="DL94" i="13"/>
  <c r="DK94" i="13"/>
  <c r="DH94" i="13"/>
  <c r="DG94" i="13"/>
  <c r="DF94" i="13"/>
  <c r="DJ94" i="13"/>
  <c r="DI94" i="13"/>
  <c r="DE126" i="13"/>
  <c r="DQ126" i="13"/>
  <c r="DP126" i="13"/>
  <c r="DO126" i="13"/>
  <c r="DN126" i="13"/>
  <c r="DM126" i="13"/>
  <c r="DL126" i="13"/>
  <c r="DK126" i="13"/>
  <c r="DJ126" i="13"/>
  <c r="DG126" i="13"/>
  <c r="DF126" i="13"/>
  <c r="DI126" i="13"/>
  <c r="DE188" i="13"/>
  <c r="DQ188" i="13"/>
  <c r="DP188" i="13"/>
  <c r="DO188" i="13"/>
  <c r="DN188" i="13"/>
  <c r="DM188" i="13"/>
  <c r="DL188" i="13"/>
  <c r="DH188" i="13"/>
  <c r="DG188" i="13"/>
  <c r="DF188" i="13"/>
  <c r="DJ188" i="13"/>
  <c r="DI188" i="13"/>
  <c r="DQ55" i="13"/>
  <c r="DP55" i="13"/>
  <c r="DO55" i="13"/>
  <c r="DN55" i="13"/>
  <c r="DM55" i="13"/>
  <c r="DK55" i="13"/>
  <c r="DJ55" i="13"/>
  <c r="DG55" i="13"/>
  <c r="DI55" i="13"/>
  <c r="DH55" i="13"/>
  <c r="DF55" i="13"/>
  <c r="DE55" i="13"/>
  <c r="DG178" i="13"/>
  <c r="DF178" i="13"/>
  <c r="DE178" i="13"/>
  <c r="DQ178" i="13"/>
  <c r="DO178" i="13"/>
  <c r="DN178" i="13"/>
  <c r="DM178" i="13"/>
  <c r="DJ178" i="13"/>
  <c r="DI178" i="13"/>
  <c r="DH178" i="13"/>
  <c r="DL178" i="13"/>
  <c r="DD118" i="13"/>
  <c r="DB118" i="13"/>
  <c r="CY118" i="13"/>
  <c r="CX118" i="13"/>
  <c r="CW118" i="13"/>
  <c r="CY71" i="13"/>
  <c r="DB71" i="13"/>
  <c r="CV71" i="13"/>
  <c r="CU71" i="13"/>
  <c r="CN71" i="13"/>
  <c r="CO71" i="13"/>
  <c r="CQ71" i="13"/>
  <c r="DK178" i="13"/>
  <c r="DG51" i="13"/>
  <c r="DE51" i="13"/>
  <c r="DQ51" i="13"/>
  <c r="DP51" i="13"/>
  <c r="DO51" i="13"/>
  <c r="DN51" i="13"/>
  <c r="DM51" i="13"/>
  <c r="DL51" i="13"/>
  <c r="DK51" i="13"/>
  <c r="DJ51" i="13"/>
  <c r="DI51" i="13"/>
  <c r="DH51" i="13"/>
  <c r="DO140" i="13"/>
  <c r="DM140" i="13"/>
  <c r="DL140" i="13"/>
  <c r="DK140" i="13"/>
  <c r="DJ140" i="13"/>
  <c r="DI140" i="13"/>
  <c r="DH140" i="13"/>
  <c r="DG140" i="13"/>
  <c r="DF140" i="13"/>
  <c r="DQ140" i="13"/>
  <c r="DP140" i="13"/>
  <c r="DL171" i="13"/>
  <c r="DK171" i="13"/>
  <c r="DJ171" i="13"/>
  <c r="DI171" i="13"/>
  <c r="DH171" i="13"/>
  <c r="DG171" i="13"/>
  <c r="DF171" i="13"/>
  <c r="DE171" i="13"/>
  <c r="DQ171" i="13"/>
  <c r="DO171" i="13"/>
  <c r="DN171" i="13"/>
  <c r="DP171" i="13"/>
  <c r="DQ193" i="13"/>
  <c r="DP193" i="13"/>
  <c r="DO193" i="13"/>
  <c r="DN193" i="13"/>
  <c r="DM193" i="13"/>
  <c r="DL193" i="13"/>
  <c r="DJ193" i="13"/>
  <c r="DG193" i="13"/>
  <c r="DF193" i="13"/>
  <c r="DE193" i="13"/>
  <c r="DI193" i="13"/>
  <c r="DH193" i="13"/>
  <c r="DQ66" i="13"/>
  <c r="DP66" i="13"/>
  <c r="DO66" i="13"/>
  <c r="DN66" i="13"/>
  <c r="DM66" i="13"/>
  <c r="DL66" i="13"/>
  <c r="DK66" i="13"/>
  <c r="DJ66" i="13"/>
  <c r="DG66" i="13"/>
  <c r="DF66" i="13"/>
  <c r="DE66" i="13"/>
  <c r="DH66" i="13"/>
  <c r="DF183" i="13"/>
  <c r="DE183" i="13"/>
  <c r="DP183" i="13"/>
  <c r="DO183" i="13"/>
  <c r="DN183" i="13"/>
  <c r="DM183" i="13"/>
  <c r="DL183" i="13"/>
  <c r="DI183" i="13"/>
  <c r="DH183" i="13"/>
  <c r="DG183" i="13"/>
  <c r="DK183" i="13"/>
  <c r="DJ183" i="13"/>
  <c r="DH155" i="13"/>
  <c r="DN156" i="13"/>
  <c r="DN212" i="13"/>
  <c r="DM275" i="13"/>
  <c r="DL278" i="13"/>
  <c r="DQ180" i="13"/>
  <c r="DL211" i="13"/>
  <c r="DO143" i="13"/>
  <c r="DG179" i="13"/>
  <c r="DQ272" i="13"/>
  <c r="CP212" i="13"/>
  <c r="CS126" i="13"/>
  <c r="CR126" i="13"/>
  <c r="CY126" i="13"/>
  <c r="CX126" i="13"/>
  <c r="CN126" i="13"/>
  <c r="CT126" i="13"/>
  <c r="CU126" i="13"/>
  <c r="CW126" i="13"/>
  <c r="DD126" i="13"/>
  <c r="DA126" i="13"/>
  <c r="CP126" i="13"/>
  <c r="CO126" i="13"/>
  <c r="CV126" i="13"/>
  <c r="CQ126" i="13"/>
  <c r="CZ126" i="13"/>
  <c r="DB126" i="13"/>
  <c r="CV55" i="13"/>
  <c r="DA55" i="13"/>
  <c r="CP55" i="13"/>
  <c r="CU55" i="13"/>
  <c r="CZ55" i="13"/>
  <c r="CX55" i="13"/>
  <c r="CS55" i="13"/>
  <c r="DD55" i="13"/>
  <c r="CO55" i="13"/>
  <c r="CN55" i="13"/>
  <c r="CT55" i="13"/>
  <c r="CY55" i="13"/>
  <c r="DB55" i="13"/>
  <c r="CR55" i="13"/>
  <c r="DC55" i="13"/>
  <c r="CW55" i="13"/>
  <c r="DB140" i="13"/>
  <c r="CU140" i="13"/>
  <c r="CP140" i="13"/>
  <c r="CV140" i="13"/>
  <c r="CX140" i="13"/>
  <c r="CY140" i="13"/>
  <c r="CN140" i="13"/>
  <c r="DC140" i="13"/>
  <c r="CZ140" i="13"/>
  <c r="CT140" i="13"/>
  <c r="DD140" i="13"/>
  <c r="CS140" i="13"/>
  <c r="CO140" i="13"/>
  <c r="DA140" i="13"/>
  <c r="CQ140" i="13"/>
  <c r="DA193" i="13"/>
  <c r="DB193" i="13"/>
  <c r="CT193" i="13"/>
  <c r="CS193" i="13"/>
  <c r="CV193" i="13"/>
  <c r="CO193" i="13"/>
  <c r="CP193" i="13"/>
  <c r="CW193" i="13"/>
  <c r="DC193" i="13"/>
  <c r="CR193" i="13"/>
  <c r="DD193" i="13"/>
  <c r="CY193" i="13"/>
  <c r="CN193" i="13"/>
  <c r="CX193" i="13"/>
  <c r="CU193" i="13"/>
  <c r="CY66" i="13"/>
  <c r="CV66" i="13"/>
  <c r="CX66" i="13"/>
  <c r="CT66" i="13"/>
  <c r="CP66" i="13"/>
  <c r="CZ66" i="13"/>
  <c r="DC66" i="13"/>
  <c r="CO66" i="13"/>
  <c r="DB66" i="13"/>
  <c r="CW66" i="13"/>
  <c r="DD66" i="13"/>
  <c r="CR66" i="13"/>
  <c r="CU66" i="13"/>
  <c r="CQ66" i="13"/>
  <c r="CS66" i="13"/>
  <c r="DA66" i="13"/>
  <c r="CW180" i="13"/>
  <c r="CN272" i="13"/>
  <c r="CR275" i="13"/>
  <c r="CT211" i="13"/>
  <c r="CQ156" i="13"/>
  <c r="CS195" i="13"/>
  <c r="CQ202" i="13"/>
  <c r="CO202" i="13"/>
  <c r="DB202" i="13"/>
  <c r="CX202" i="13"/>
  <c r="CY202" i="13"/>
  <c r="CU202" i="13"/>
  <c r="CN202" i="13"/>
  <c r="CV202" i="13"/>
  <c r="CR202" i="13"/>
  <c r="DA202" i="13"/>
  <c r="CW202" i="13"/>
  <c r="DC202" i="13"/>
  <c r="CZ202" i="13"/>
  <c r="CS202" i="13"/>
  <c r="DD202" i="13"/>
  <c r="CP131" i="13"/>
  <c r="DB131" i="13"/>
  <c r="DC131" i="13"/>
  <c r="CQ131" i="13"/>
  <c r="CV131" i="13"/>
  <c r="CR131" i="13"/>
  <c r="CT131" i="13"/>
  <c r="CS131" i="13"/>
  <c r="CO131" i="13"/>
  <c r="CZ131" i="13"/>
  <c r="DD131" i="13"/>
  <c r="CN131" i="13"/>
  <c r="CX131" i="13"/>
  <c r="CU131" i="13"/>
  <c r="DA131" i="13"/>
  <c r="CW131" i="13"/>
  <c r="CY131" i="13"/>
  <c r="CR159" i="13"/>
  <c r="DB159" i="13"/>
  <c r="CX159" i="13"/>
  <c r="CW159" i="13"/>
  <c r="CP159" i="13"/>
  <c r="CY159" i="13"/>
  <c r="CV159" i="13"/>
  <c r="DA159" i="13"/>
  <c r="CN159" i="13"/>
  <c r="CZ159" i="13"/>
  <c r="CT159" i="13"/>
  <c r="DC159" i="13"/>
  <c r="CU159" i="13"/>
  <c r="CQ159" i="13"/>
  <c r="CS159" i="13"/>
  <c r="CR167" i="13"/>
  <c r="CN167" i="13"/>
  <c r="CX167" i="13"/>
  <c r="CZ167" i="13"/>
  <c r="CT167" i="13"/>
  <c r="CY167" i="13"/>
  <c r="CQ167" i="13"/>
  <c r="DD167" i="13"/>
  <c r="CS167" i="13"/>
  <c r="CU167" i="13"/>
  <c r="DC167" i="13"/>
  <c r="CW167" i="13"/>
  <c r="CP167" i="13"/>
  <c r="DA167" i="13"/>
  <c r="DB167" i="13"/>
  <c r="DA183" i="13"/>
  <c r="CN183" i="13"/>
  <c r="CR183" i="13"/>
  <c r="CS183" i="13"/>
  <c r="CU183" i="13"/>
  <c r="CO183" i="13"/>
  <c r="CZ183" i="13"/>
  <c r="CY183" i="13"/>
  <c r="CT183" i="13"/>
  <c r="DB183" i="13"/>
  <c r="CQ183" i="13"/>
  <c r="CX183" i="13"/>
  <c r="CW183" i="13"/>
  <c r="CV183" i="13"/>
  <c r="DC183" i="13"/>
  <c r="CZ278" i="13"/>
  <c r="CP180" i="13"/>
  <c r="CQ272" i="13"/>
  <c r="DC275" i="13"/>
  <c r="DB211" i="13"/>
  <c r="CY156" i="13"/>
  <c r="CN195" i="13"/>
  <c r="CR117" i="13"/>
  <c r="CZ117" i="13"/>
  <c r="CN117" i="13"/>
  <c r="CQ117" i="13"/>
  <c r="CS117" i="13"/>
  <c r="DB117" i="13"/>
  <c r="CT117" i="13"/>
  <c r="DD117" i="13"/>
  <c r="CW117" i="13"/>
  <c r="CU117" i="13"/>
  <c r="DC117" i="13"/>
  <c r="CV117" i="13"/>
  <c r="CO117" i="13"/>
  <c r="CX117" i="13"/>
  <c r="CY117" i="13"/>
  <c r="CO107" i="13"/>
  <c r="CV107" i="13"/>
  <c r="DC107" i="13"/>
  <c r="CT107" i="13"/>
  <c r="CR107" i="13"/>
  <c r="DA107" i="13"/>
  <c r="CU107" i="13"/>
  <c r="CP107" i="13"/>
  <c r="CZ107" i="13"/>
  <c r="CY107" i="13"/>
  <c r="CQ107" i="13"/>
  <c r="DD107" i="13"/>
  <c r="CS107" i="13"/>
  <c r="DB107" i="13"/>
  <c r="CX107" i="13"/>
  <c r="CW107" i="13"/>
  <c r="CP13" i="13"/>
  <c r="CR13" i="13"/>
  <c r="DA13" i="13"/>
  <c r="CQ13" i="13"/>
  <c r="CW13" i="13"/>
  <c r="CN13" i="13"/>
  <c r="CO13" i="13"/>
  <c r="DC13" i="13"/>
  <c r="DD13" i="13"/>
  <c r="DB13" i="13"/>
  <c r="CZ13" i="13"/>
  <c r="CS13" i="13"/>
  <c r="CY13" i="13"/>
  <c r="CV13" i="13"/>
  <c r="CX13" i="13"/>
  <c r="CU13" i="13"/>
  <c r="CZ92" i="13"/>
  <c r="CN92" i="13"/>
  <c r="CX92" i="13"/>
  <c r="CR92" i="13"/>
  <c r="CV92" i="13"/>
  <c r="CO92" i="13"/>
  <c r="CP92" i="13"/>
  <c r="CQ92" i="13"/>
  <c r="DC92" i="13"/>
  <c r="DA92" i="13"/>
  <c r="CU92" i="13"/>
  <c r="CT92" i="13"/>
  <c r="DB92" i="13"/>
  <c r="DD92" i="13"/>
  <c r="CY92" i="13"/>
  <c r="CN271" i="13"/>
  <c r="CV271" i="13"/>
  <c r="CO271" i="13"/>
  <c r="CX271" i="13"/>
  <c r="CW271" i="13"/>
  <c r="CR271" i="13"/>
  <c r="CU271" i="13"/>
  <c r="CQ271" i="13"/>
  <c r="DA271" i="13"/>
  <c r="CP271" i="13"/>
  <c r="DB271" i="13"/>
  <c r="CS271" i="13"/>
  <c r="CZ271" i="13"/>
  <c r="CY271" i="13"/>
  <c r="DA100" i="13"/>
  <c r="DB100" i="13"/>
  <c r="DD100" i="13"/>
  <c r="CO100" i="13"/>
  <c r="CW100" i="13"/>
  <c r="DC100" i="13"/>
  <c r="CX100" i="13"/>
  <c r="CY100" i="13"/>
  <c r="CP100" i="13"/>
  <c r="CU180" i="13"/>
  <c r="CX272" i="13"/>
  <c r="CS275" i="13"/>
  <c r="CU211" i="13"/>
  <c r="DB156" i="13"/>
  <c r="CT195" i="13"/>
  <c r="CW278" i="13"/>
  <c r="CO180" i="13"/>
  <c r="DD272" i="13"/>
  <c r="CQ275" i="13"/>
  <c r="CU156" i="13"/>
  <c r="CX195" i="13"/>
  <c r="CQ29" i="13"/>
  <c r="CT29" i="13"/>
  <c r="CP29" i="13"/>
  <c r="CN29" i="13"/>
  <c r="DA29" i="13"/>
  <c r="DB29" i="13"/>
  <c r="CY29" i="13"/>
  <c r="CZ29" i="13"/>
  <c r="DD29" i="13"/>
  <c r="CU29" i="13"/>
  <c r="CR29" i="13"/>
  <c r="CO29" i="13"/>
  <c r="CX29" i="13"/>
  <c r="CV29" i="13"/>
  <c r="CW29" i="13"/>
  <c r="CS29" i="13"/>
  <c r="CS184" i="13"/>
  <c r="CN184" i="13"/>
  <c r="CP184" i="13"/>
  <c r="CU184" i="13"/>
  <c r="CW184" i="13"/>
  <c r="CY184" i="13"/>
  <c r="CX184" i="13"/>
  <c r="CO184" i="13"/>
  <c r="CV184" i="13"/>
  <c r="DD184" i="13"/>
  <c r="DB184" i="13"/>
  <c r="CZ184" i="13"/>
  <c r="DC184" i="13"/>
  <c r="CR184" i="13"/>
  <c r="DA184" i="13"/>
  <c r="CT148" i="13"/>
  <c r="CV148" i="13"/>
  <c r="CR148" i="13"/>
  <c r="CO148" i="13"/>
  <c r="CW148" i="13"/>
  <c r="CZ148" i="13"/>
  <c r="CX148" i="13"/>
  <c r="CS148" i="13"/>
  <c r="DA148" i="13"/>
  <c r="CU148" i="13"/>
  <c r="DB148" i="13"/>
  <c r="DC148" i="13"/>
  <c r="DD148" i="13"/>
  <c r="CQ148" i="13"/>
  <c r="CY148" i="13"/>
  <c r="CN148" i="13"/>
  <c r="CW157" i="13"/>
  <c r="CR157" i="13"/>
  <c r="DB157" i="13"/>
  <c r="CO157" i="13"/>
  <c r="CV157" i="13"/>
  <c r="CS157" i="13"/>
  <c r="CT157" i="13"/>
  <c r="CZ157" i="13"/>
  <c r="CU157" i="13"/>
  <c r="DA157" i="13"/>
  <c r="DD157" i="13"/>
  <c r="CQ157" i="13"/>
  <c r="CY157" i="13"/>
  <c r="CX157" i="13"/>
  <c r="CN157" i="13"/>
  <c r="CP278" i="13"/>
  <c r="DD180" i="13"/>
  <c r="CY272" i="13"/>
  <c r="CV275" i="13"/>
  <c r="CX211" i="13"/>
  <c r="CZ156" i="13"/>
  <c r="CR118" i="13"/>
  <c r="CO118" i="13"/>
  <c r="CS118" i="13"/>
  <c r="CN118" i="13"/>
  <c r="CZ118" i="13"/>
  <c r="CQ118" i="13"/>
  <c r="CT118" i="13"/>
  <c r="DA118" i="13"/>
  <c r="CU118" i="13"/>
  <c r="CP118" i="13"/>
  <c r="CV118" i="13"/>
  <c r="CX71" i="13"/>
  <c r="CP71" i="13"/>
  <c r="CR71" i="13"/>
  <c r="DA71" i="13"/>
  <c r="DC71" i="13"/>
  <c r="CW71" i="13"/>
  <c r="DD71" i="13"/>
  <c r="CZ71" i="13"/>
  <c r="CT71" i="13"/>
  <c r="CQ278" i="13"/>
  <c r="DC180" i="13"/>
  <c r="DC280" i="13"/>
  <c r="CQ211" i="13"/>
  <c r="CP156" i="13"/>
  <c r="DC195" i="13"/>
  <c r="CT82" i="13"/>
  <c r="CS82" i="13"/>
  <c r="CN82" i="13"/>
  <c r="DA82" i="13"/>
  <c r="CQ82" i="13"/>
  <c r="CX82" i="13"/>
  <c r="DB82" i="13"/>
  <c r="CP82" i="13"/>
  <c r="CU82" i="13"/>
  <c r="DD82" i="13"/>
  <c r="CV82" i="13"/>
  <c r="CO82" i="13"/>
  <c r="CZ82" i="13"/>
  <c r="CR82" i="13"/>
  <c r="DC82" i="13"/>
  <c r="CY82" i="13"/>
  <c r="DC20" i="13"/>
  <c r="CR20" i="13"/>
  <c r="CZ20" i="13"/>
  <c r="CS20" i="13"/>
  <c r="CQ20" i="13"/>
  <c r="CW20" i="13"/>
  <c r="CV20" i="13"/>
  <c r="CN20" i="13"/>
  <c r="CY20" i="13"/>
  <c r="CT20" i="13"/>
  <c r="CU20" i="13"/>
  <c r="DD20" i="13"/>
  <c r="CO20" i="13"/>
  <c r="DA20" i="13"/>
  <c r="DB20" i="13"/>
  <c r="CP20" i="13"/>
  <c r="CN278" i="13"/>
  <c r="CN180" i="13"/>
  <c r="DA272" i="13"/>
  <c r="CT280" i="13"/>
  <c r="CP211" i="13"/>
  <c r="CT156" i="13"/>
  <c r="DB195" i="13"/>
  <c r="CX68" i="13"/>
  <c r="CT68" i="13"/>
  <c r="CY68" i="13"/>
  <c r="DB68" i="13"/>
  <c r="CO68" i="13"/>
  <c r="CW68" i="13"/>
  <c r="CS68" i="13"/>
  <c r="DC68" i="13"/>
  <c r="DA68" i="13"/>
  <c r="DD68" i="13"/>
  <c r="CZ68" i="13"/>
  <c r="CN68" i="13"/>
  <c r="CV68" i="13"/>
  <c r="CP68" i="13"/>
  <c r="CU68" i="13"/>
  <c r="CQ68" i="13"/>
  <c r="CT95" i="13"/>
  <c r="DA95" i="13"/>
  <c r="CO95" i="13"/>
  <c r="CP95" i="13"/>
  <c r="CS95" i="13"/>
  <c r="CV95" i="13"/>
  <c r="DC95" i="13"/>
  <c r="CX95" i="13"/>
  <c r="DB95" i="13"/>
  <c r="CZ95" i="13"/>
  <c r="CW95" i="13"/>
  <c r="CR95" i="13"/>
  <c r="CU95" i="13"/>
  <c r="CT271" i="13"/>
  <c r="CX245" i="13"/>
  <c r="CQ245" i="13"/>
  <c r="CZ245" i="13"/>
  <c r="DA245" i="13"/>
  <c r="CU245" i="13"/>
  <c r="CP245" i="13"/>
  <c r="DB245" i="13"/>
  <c r="CR245" i="13"/>
  <c r="CW245" i="13"/>
  <c r="CS245" i="13"/>
  <c r="CV245" i="13"/>
  <c r="CT245" i="13"/>
  <c r="CN245" i="13"/>
  <c r="CO245" i="13"/>
  <c r="CY245" i="13"/>
  <c r="DD245" i="13"/>
  <c r="CT263" i="13"/>
  <c r="CN263" i="13"/>
  <c r="CO263" i="13"/>
  <c r="DA263" i="13"/>
  <c r="CS263" i="13"/>
  <c r="CV263" i="13"/>
  <c r="DB263" i="13"/>
  <c r="CQ263" i="13"/>
  <c r="CZ263" i="13"/>
  <c r="CX263" i="13"/>
  <c r="CP263" i="13"/>
  <c r="CY263" i="13"/>
  <c r="CR263" i="13"/>
  <c r="CW263" i="13"/>
  <c r="DD263" i="13"/>
  <c r="DC263" i="13"/>
  <c r="CN81" i="13"/>
  <c r="CS81" i="13"/>
  <c r="CT81" i="13"/>
  <c r="CZ81" i="13"/>
  <c r="CV81" i="13"/>
  <c r="CU81" i="13"/>
  <c r="DA81" i="13"/>
  <c r="CO81" i="13"/>
  <c r="CX81" i="13"/>
  <c r="CR81" i="13"/>
  <c r="CQ81" i="13"/>
  <c r="CP81" i="13"/>
  <c r="DD81" i="13"/>
  <c r="DB81" i="13"/>
  <c r="CW81" i="13"/>
  <c r="CS79" i="13"/>
  <c r="CO79" i="13"/>
  <c r="CN79" i="13"/>
  <c r="CU79" i="13"/>
  <c r="CZ79" i="13"/>
  <c r="DB79" i="13"/>
  <c r="CY79" i="13"/>
  <c r="CT79" i="13"/>
  <c r="DA79" i="13"/>
  <c r="CR79" i="13"/>
  <c r="CP79" i="13"/>
  <c r="DD79" i="13"/>
  <c r="CQ79" i="13"/>
  <c r="CV79" i="13"/>
  <c r="DC79" i="13"/>
  <c r="CS23" i="13"/>
  <c r="DA23" i="13"/>
  <c r="CV23" i="13"/>
  <c r="CP23" i="13"/>
  <c r="CQ23" i="13"/>
  <c r="CW23" i="13"/>
  <c r="CZ23" i="13"/>
  <c r="CX23" i="13"/>
  <c r="CU23" i="13"/>
  <c r="CR23" i="13"/>
  <c r="CO23" i="13"/>
  <c r="CN23" i="13"/>
  <c r="DB23" i="13"/>
  <c r="DD23" i="13"/>
  <c r="DC23" i="13"/>
  <c r="CT23" i="13"/>
  <c r="CV100" i="13"/>
  <c r="CN100" i="13"/>
  <c r="CS100" i="13"/>
  <c r="CT100" i="13"/>
  <c r="CQ100" i="13"/>
  <c r="CU100" i="13"/>
  <c r="CN149" i="13"/>
  <c r="DB149" i="13"/>
  <c r="CW149" i="13"/>
  <c r="CQ149" i="13"/>
  <c r="CU149" i="13"/>
  <c r="DC149" i="13"/>
  <c r="CU57" i="13"/>
  <c r="CZ57" i="13"/>
  <c r="CO57" i="13"/>
  <c r="DA57" i="13"/>
  <c r="CS57" i="13"/>
  <c r="CN57" i="13"/>
  <c r="CP57" i="13"/>
  <c r="CX57" i="13"/>
  <c r="CY57" i="13"/>
  <c r="CQ57" i="13"/>
  <c r="CR57" i="13"/>
  <c r="CT57" i="13"/>
  <c r="DC57" i="13"/>
  <c r="CW57" i="13"/>
  <c r="CV57" i="13"/>
  <c r="DD57" i="13"/>
  <c r="DB137" i="13"/>
  <c r="CP137" i="13"/>
  <c r="CX137" i="13"/>
  <c r="CW137" i="13"/>
  <c r="CO137" i="13"/>
  <c r="CU137" i="13"/>
  <c r="CY137" i="13"/>
  <c r="CV137" i="13"/>
  <c r="CQ137" i="13"/>
  <c r="CT137" i="13"/>
  <c r="CS137" i="13"/>
  <c r="DA137" i="13"/>
  <c r="DC137" i="13"/>
  <c r="CR137" i="13"/>
  <c r="CN137" i="13"/>
  <c r="DD137" i="13"/>
  <c r="CT162" i="13"/>
  <c r="CS162" i="13"/>
  <c r="CY162" i="13"/>
  <c r="DB162" i="13"/>
  <c r="CR162" i="13"/>
  <c r="CO162" i="13"/>
  <c r="CP162" i="13"/>
  <c r="CZ162" i="13"/>
  <c r="CW162" i="13"/>
  <c r="CV162" i="13"/>
  <c r="CN162" i="13"/>
  <c r="DD162" i="13"/>
  <c r="DC162" i="13"/>
  <c r="CX162" i="13"/>
  <c r="CU162" i="13"/>
  <c r="DA162" i="13"/>
  <c r="CQ162" i="13"/>
  <c r="DB102" i="13"/>
  <c r="CQ102" i="13"/>
  <c r="CT102" i="13"/>
  <c r="CU102" i="13"/>
  <c r="CO102" i="13"/>
  <c r="CV102" i="13"/>
  <c r="CX102" i="13"/>
  <c r="CP102" i="13"/>
  <c r="CZ102" i="13"/>
  <c r="DA102" i="13"/>
  <c r="CW102" i="13"/>
  <c r="CN102" i="13"/>
  <c r="CY102" i="13"/>
  <c r="CS102" i="13"/>
  <c r="DC102" i="13"/>
  <c r="DD102" i="13"/>
  <c r="CV104" i="13"/>
  <c r="DA104" i="13"/>
  <c r="CP104" i="13"/>
  <c r="CY104" i="13"/>
  <c r="CR104" i="13"/>
  <c r="CO104" i="13"/>
  <c r="CU104" i="13"/>
  <c r="CQ104" i="13"/>
  <c r="CS104" i="13"/>
  <c r="CN104" i="13"/>
  <c r="CT104" i="13"/>
  <c r="CW104" i="13"/>
  <c r="CX104" i="13"/>
  <c r="DC104" i="13"/>
  <c r="DD104" i="13"/>
  <c r="CZ104" i="13"/>
  <c r="DB278" i="13"/>
  <c r="CY180" i="13"/>
  <c r="DB272" i="13"/>
  <c r="DB280" i="13"/>
  <c r="CW211" i="13"/>
  <c r="CR156" i="13"/>
  <c r="CZ195" i="13"/>
  <c r="DA242" i="13"/>
  <c r="CW242" i="13"/>
  <c r="CU242" i="13"/>
  <c r="CS242" i="13"/>
  <c r="CQ242" i="13"/>
  <c r="DB242" i="13"/>
  <c r="CT242" i="13"/>
  <c r="CP242" i="13"/>
  <c r="CN242" i="13"/>
  <c r="CO242" i="13"/>
  <c r="CV242" i="13"/>
  <c r="DD242" i="13"/>
  <c r="CR242" i="13"/>
  <c r="DC242" i="13"/>
  <c r="CY242" i="13"/>
  <c r="CX242" i="13"/>
  <c r="CS62" i="13"/>
  <c r="CU62" i="13"/>
  <c r="CQ62" i="13"/>
  <c r="CX62" i="13"/>
  <c r="CR62" i="13"/>
  <c r="CT62" i="13"/>
  <c r="CW62" i="13"/>
  <c r="CY62" i="13"/>
  <c r="CZ62" i="13"/>
  <c r="CO62" i="13"/>
  <c r="DD62" i="13"/>
  <c r="CN62" i="13"/>
  <c r="CV62" i="13"/>
  <c r="DB62" i="13"/>
  <c r="DC62" i="13"/>
  <c r="CP62" i="13"/>
  <c r="CS80" i="13"/>
  <c r="CU80" i="13"/>
  <c r="CZ80" i="13"/>
  <c r="CT80" i="13"/>
  <c r="CQ80" i="13"/>
  <c r="CY80" i="13"/>
  <c r="CV80" i="13"/>
  <c r="CO80" i="13"/>
  <c r="DA80" i="13"/>
  <c r="CW80" i="13"/>
  <c r="DB80" i="13"/>
  <c r="CN80" i="13"/>
  <c r="CP80" i="13"/>
  <c r="DD80" i="13"/>
  <c r="CR80" i="13"/>
  <c r="DC80" i="13"/>
  <c r="CU209" i="13"/>
  <c r="CR209" i="13"/>
  <c r="CX209" i="13"/>
  <c r="CO209" i="13"/>
  <c r="CP209" i="13"/>
  <c r="CN209" i="13"/>
  <c r="CZ209" i="13"/>
  <c r="CT209" i="13"/>
  <c r="DB209" i="13"/>
  <c r="CV209" i="13"/>
  <c r="DD209" i="13"/>
  <c r="DA209" i="13"/>
  <c r="CW209" i="13"/>
  <c r="CQ209" i="13"/>
  <c r="DC209" i="13"/>
  <c r="CY209" i="13"/>
  <c r="CS209" i="13"/>
  <c r="CN89" i="13"/>
  <c r="CU89" i="13"/>
  <c r="CX89" i="13"/>
  <c r="CV89" i="13"/>
  <c r="CO89" i="13"/>
  <c r="CY89" i="13"/>
  <c r="CQ89" i="13"/>
  <c r="CR89" i="13"/>
  <c r="CP89" i="13"/>
  <c r="DD89" i="13"/>
  <c r="CZ89" i="13"/>
  <c r="CW89" i="13"/>
  <c r="DC89" i="13"/>
  <c r="CS89" i="13"/>
  <c r="CT89" i="13"/>
  <c r="DA89" i="13"/>
  <c r="CO192" i="13"/>
  <c r="CS192" i="13"/>
  <c r="DA192" i="13"/>
  <c r="CQ192" i="13"/>
  <c r="CW192" i="13"/>
  <c r="DB192" i="13"/>
  <c r="CN192" i="13"/>
  <c r="CU192" i="13"/>
  <c r="CT192" i="13"/>
  <c r="DC192" i="13"/>
  <c r="CX192" i="13"/>
  <c r="CZ192" i="13"/>
  <c r="CR192" i="13"/>
  <c r="CY192" i="13"/>
  <c r="CP192" i="13"/>
  <c r="CV192" i="13"/>
  <c r="CX210" i="13"/>
  <c r="CU210" i="13"/>
  <c r="CV210" i="13"/>
  <c r="CR210" i="13"/>
  <c r="CZ210" i="13"/>
  <c r="CW210" i="13"/>
  <c r="DB210" i="13"/>
  <c r="CN210" i="13"/>
  <c r="CY210" i="13"/>
  <c r="DA210" i="13"/>
  <c r="CQ210" i="13"/>
  <c r="CP210" i="13"/>
  <c r="CO210" i="13"/>
  <c r="CS210" i="13"/>
  <c r="DC210" i="13"/>
  <c r="DD210" i="13"/>
  <c r="CU278" i="13"/>
  <c r="DA180" i="13"/>
  <c r="CP272" i="13"/>
  <c r="CQ280" i="13"/>
  <c r="CY211" i="13"/>
  <c r="DD156" i="13"/>
  <c r="CY195" i="13"/>
  <c r="CW227" i="13"/>
  <c r="CY227" i="13"/>
  <c r="DB227" i="13"/>
  <c r="CN227" i="13"/>
  <c r="CZ227" i="13"/>
  <c r="CO227" i="13"/>
  <c r="CT227" i="13"/>
  <c r="CS227" i="13"/>
  <c r="DA227" i="13"/>
  <c r="CR227" i="13"/>
  <c r="DC227" i="13"/>
  <c r="DD227" i="13"/>
  <c r="CQ227" i="13"/>
  <c r="CU227" i="13"/>
  <c r="CP227" i="13"/>
  <c r="CX227" i="13"/>
  <c r="CX9" i="13"/>
  <c r="CV9" i="13"/>
  <c r="CT9" i="13"/>
  <c r="CO9" i="13"/>
  <c r="CU9" i="13"/>
  <c r="DA9" i="13"/>
  <c r="CN9" i="13"/>
  <c r="DB9" i="13"/>
  <c r="CY9" i="13"/>
  <c r="CP9" i="13"/>
  <c r="DC9" i="13"/>
  <c r="CS9" i="13"/>
  <c r="CW9" i="13"/>
  <c r="CZ9" i="13"/>
  <c r="CR9" i="13"/>
  <c r="CQ9" i="13"/>
  <c r="CX230" i="13"/>
  <c r="CN230" i="13"/>
  <c r="CO230" i="13"/>
  <c r="DD230" i="13"/>
  <c r="CY230" i="13"/>
  <c r="CR230" i="13"/>
  <c r="CW230" i="13"/>
  <c r="CT230" i="13"/>
  <c r="DB230" i="13"/>
  <c r="CV230" i="13"/>
  <c r="CP230" i="13"/>
  <c r="CZ230" i="13"/>
  <c r="DA230" i="13"/>
  <c r="CQ230" i="13"/>
  <c r="CS230" i="13"/>
  <c r="CU230" i="13"/>
  <c r="DC230" i="13"/>
  <c r="CP139" i="13"/>
  <c r="DB139" i="13"/>
  <c r="CX139" i="13"/>
  <c r="CY139" i="13"/>
  <c r="CS139" i="13"/>
  <c r="CV139" i="13"/>
  <c r="CO139" i="13"/>
  <c r="DD139" i="13"/>
  <c r="CT139" i="13"/>
  <c r="DA139" i="13"/>
  <c r="CN139" i="13"/>
  <c r="DC139" i="13"/>
  <c r="CR139" i="13"/>
  <c r="CZ139" i="13"/>
  <c r="CQ139" i="13"/>
  <c r="CU139" i="13"/>
  <c r="CN11" i="13"/>
  <c r="CT11" i="13"/>
  <c r="DC11" i="13"/>
  <c r="DB11" i="13"/>
  <c r="CO11" i="13"/>
  <c r="DA11" i="13"/>
  <c r="DD11" i="13"/>
  <c r="CX11" i="13"/>
  <c r="CS11" i="13"/>
  <c r="CR11" i="13"/>
  <c r="CV11" i="13"/>
  <c r="CP11" i="13"/>
  <c r="CQ11" i="13"/>
  <c r="CZ11" i="13"/>
  <c r="CW11" i="13"/>
  <c r="CU11" i="13"/>
  <c r="CP265" i="13"/>
  <c r="CX265" i="13"/>
  <c r="CN265" i="13"/>
  <c r="CO265" i="13"/>
  <c r="CT265" i="13"/>
  <c r="CV265" i="13"/>
  <c r="CS265" i="13"/>
  <c r="CR265" i="13"/>
  <c r="DA265" i="13"/>
  <c r="CQ265" i="13"/>
  <c r="DD265" i="13"/>
  <c r="CW265" i="13"/>
  <c r="CY265" i="13"/>
  <c r="DB265" i="13"/>
  <c r="CU265" i="13"/>
  <c r="DC265" i="13"/>
  <c r="CN204" i="13"/>
  <c r="DB204" i="13"/>
  <c r="CS204" i="13"/>
  <c r="CR204" i="13"/>
  <c r="CY204" i="13"/>
  <c r="CU204" i="13"/>
  <c r="CO204" i="13"/>
  <c r="DD204" i="13"/>
  <c r="DC204" i="13"/>
  <c r="CX204" i="13"/>
  <c r="CW204" i="13"/>
  <c r="DA204" i="13"/>
  <c r="CQ204" i="13"/>
  <c r="CP204" i="13"/>
  <c r="CT204" i="13"/>
  <c r="CZ204" i="13"/>
  <c r="CV204" i="13"/>
  <c r="DA240" i="13"/>
  <c r="DD194" i="13"/>
  <c r="CP135" i="13"/>
  <c r="CU135" i="13"/>
  <c r="CV135" i="13"/>
  <c r="DD135" i="13"/>
  <c r="CQ135" i="13"/>
  <c r="DA135" i="13"/>
  <c r="CZ135" i="13"/>
  <c r="CR135" i="13"/>
  <c r="CX135" i="13"/>
  <c r="CN135" i="13"/>
  <c r="CX59" i="13"/>
  <c r="DC59" i="13"/>
  <c r="CY59" i="13"/>
  <c r="CZ59" i="13"/>
  <c r="DD59" i="13"/>
  <c r="CP59" i="13"/>
  <c r="DB59" i="13"/>
  <c r="CZ48" i="13"/>
  <c r="CW48" i="13"/>
  <c r="CT48" i="13"/>
  <c r="CY48" i="13"/>
  <c r="CV48" i="13"/>
  <c r="DC65" i="13"/>
  <c r="CW65" i="13"/>
  <c r="DD65" i="13"/>
  <c r="CW179" i="13"/>
  <c r="CX280" i="13"/>
  <c r="DB143" i="13"/>
  <c r="DD212" i="13"/>
  <c r="CU61" i="13"/>
  <c r="DC61" i="13"/>
  <c r="CQ61" i="13"/>
  <c r="CT61" i="13"/>
  <c r="CZ61" i="13"/>
  <c r="CO61" i="13"/>
  <c r="CY170" i="13"/>
  <c r="CU170" i="13"/>
  <c r="CO170" i="13"/>
  <c r="CQ170" i="13"/>
  <c r="CS170" i="13"/>
  <c r="CT170" i="13"/>
  <c r="CQ109" i="13"/>
  <c r="CO109" i="13"/>
  <c r="DC109" i="13"/>
  <c r="CS109" i="13"/>
  <c r="CR109" i="13"/>
  <c r="CZ109" i="13"/>
  <c r="CP109" i="13"/>
  <c r="DC270" i="13"/>
  <c r="DA270" i="13"/>
  <c r="CY270" i="13"/>
  <c r="CS270" i="13"/>
  <c r="CQ270" i="13"/>
  <c r="DD270" i="13"/>
  <c r="CO113" i="13"/>
  <c r="DA113" i="13"/>
  <c r="CN113" i="13"/>
  <c r="DC113" i="13"/>
  <c r="CY113" i="13"/>
  <c r="CR113" i="13"/>
  <c r="CO179" i="13"/>
  <c r="CX143" i="13"/>
  <c r="CX24" i="13"/>
  <c r="CQ24" i="13"/>
  <c r="CY24" i="13"/>
  <c r="DB24" i="13"/>
  <c r="DA24" i="13"/>
  <c r="CR24" i="13"/>
  <c r="CN24" i="13"/>
  <c r="CO24" i="13"/>
  <c r="CS132" i="13"/>
  <c r="DB132" i="13"/>
  <c r="CV132" i="13"/>
  <c r="CP132" i="13"/>
  <c r="CY132" i="13"/>
  <c r="CN132" i="13"/>
  <c r="CW132" i="13"/>
  <c r="CT132" i="13"/>
  <c r="CO132" i="13"/>
  <c r="CS114" i="13"/>
  <c r="DC114" i="13"/>
  <c r="CO114" i="13"/>
  <c r="CN114" i="13"/>
  <c r="DA114" i="13"/>
  <c r="CW114" i="13"/>
  <c r="DD114" i="13"/>
  <c r="CU114" i="13"/>
  <c r="CZ114" i="13"/>
  <c r="CX142" i="13"/>
  <c r="CQ142" i="13"/>
  <c r="CU142" i="13"/>
  <c r="DA142" i="13"/>
  <c r="DD142" i="13"/>
  <c r="CO142" i="13"/>
  <c r="CS142" i="13"/>
  <c r="CN142" i="13"/>
  <c r="CR142" i="13"/>
  <c r="CT110" i="13"/>
  <c r="CN110" i="13"/>
  <c r="CV110" i="13"/>
  <c r="CX110" i="13"/>
  <c r="DB110" i="13"/>
  <c r="DD110" i="13"/>
  <c r="DA110" i="13"/>
  <c r="CZ110" i="13"/>
  <c r="CO94" i="13"/>
  <c r="CN94" i="13"/>
  <c r="CW94" i="13"/>
  <c r="CS94" i="13"/>
  <c r="CQ240" i="13"/>
  <c r="CT240" i="13"/>
  <c r="CZ240" i="13"/>
  <c r="CP240" i="13"/>
  <c r="CU240" i="13"/>
  <c r="CR240" i="13"/>
  <c r="CX240" i="13"/>
  <c r="DB240" i="13"/>
  <c r="CN240" i="13"/>
  <c r="CO240" i="13"/>
  <c r="CV240" i="13"/>
  <c r="DD240" i="13"/>
  <c r="DC240" i="13"/>
  <c r="CY240" i="13"/>
  <c r="CS240" i="13"/>
  <c r="DC278" i="13"/>
  <c r="CR180" i="13"/>
  <c r="CW272" i="13"/>
  <c r="CV280" i="13"/>
  <c r="DC143" i="13"/>
  <c r="CV156" i="13"/>
  <c r="CQ195" i="13"/>
  <c r="CQ266" i="13"/>
  <c r="CR266" i="13"/>
  <c r="CN266" i="13"/>
  <c r="CO266" i="13"/>
  <c r="CV266" i="13"/>
  <c r="CY266" i="13"/>
  <c r="CT266" i="13"/>
  <c r="CU266" i="13"/>
  <c r="DB266" i="13"/>
  <c r="DC266" i="13"/>
  <c r="DD266" i="13"/>
  <c r="CX266" i="13"/>
  <c r="CP266" i="13"/>
  <c r="CS266" i="13"/>
  <c r="CW266" i="13"/>
  <c r="CZ266" i="13"/>
  <c r="DA266" i="13"/>
  <c r="CV161" i="13"/>
  <c r="CX161" i="13"/>
  <c r="CZ161" i="13"/>
  <c r="CS161" i="13"/>
  <c r="CN161" i="13"/>
  <c r="DB161" i="13"/>
  <c r="CO161" i="13"/>
  <c r="CY161" i="13"/>
  <c r="DC161" i="13"/>
  <c r="CR161" i="13"/>
  <c r="CU161" i="13"/>
  <c r="CW161" i="13"/>
  <c r="CP161" i="13"/>
  <c r="DD161" i="13"/>
  <c r="CQ161" i="13"/>
  <c r="DA161" i="13"/>
  <c r="CT161" i="13"/>
  <c r="DB69" i="13"/>
  <c r="CW69" i="13"/>
  <c r="CY69" i="13"/>
  <c r="CV69" i="13"/>
  <c r="CX69" i="13"/>
  <c r="CT69" i="13"/>
  <c r="CZ69" i="13"/>
  <c r="CR69" i="13"/>
  <c r="CN69" i="13"/>
  <c r="CU69" i="13"/>
  <c r="CP69" i="13"/>
  <c r="CO69" i="13"/>
  <c r="CQ69" i="13"/>
  <c r="CS69" i="13"/>
  <c r="DC69" i="13"/>
  <c r="DD69" i="13"/>
  <c r="DA69" i="13"/>
  <c r="DC177" i="13"/>
  <c r="DB177" i="13"/>
  <c r="CU177" i="13"/>
  <c r="CQ177" i="13"/>
  <c r="CR177" i="13"/>
  <c r="CX177" i="13"/>
  <c r="CP177" i="13"/>
  <c r="CO177" i="13"/>
  <c r="CS177" i="13"/>
  <c r="CW177" i="13"/>
  <c r="DA177" i="13"/>
  <c r="DD177" i="13"/>
  <c r="CZ177" i="13"/>
  <c r="CY177" i="13"/>
  <c r="CV177" i="13"/>
  <c r="CN177" i="13"/>
  <c r="CT177" i="13"/>
  <c r="CN75" i="13"/>
  <c r="CU75" i="13"/>
  <c r="CS75" i="13"/>
  <c r="CV75" i="13"/>
  <c r="CO75" i="13"/>
  <c r="CT75" i="13"/>
  <c r="DB75" i="13"/>
  <c r="CZ75" i="13"/>
  <c r="DA75" i="13"/>
  <c r="DD75" i="13"/>
  <c r="CW75" i="13"/>
  <c r="CY75" i="13"/>
  <c r="CR75" i="13"/>
  <c r="CQ75" i="13"/>
  <c r="CP75" i="13"/>
  <c r="CX75" i="13"/>
  <c r="DC75" i="13"/>
  <c r="CN277" i="13"/>
  <c r="CW277" i="13"/>
  <c r="CO277" i="13"/>
  <c r="CX277" i="13"/>
  <c r="CY277" i="13"/>
  <c r="CS277" i="13"/>
  <c r="CZ277" i="13"/>
  <c r="CP277" i="13"/>
  <c r="CR277" i="13"/>
  <c r="DB277" i="13"/>
  <c r="CV277" i="13"/>
  <c r="CU277" i="13"/>
  <c r="CT277" i="13"/>
  <c r="DA277" i="13"/>
  <c r="CQ277" i="13"/>
  <c r="DC277" i="13"/>
  <c r="DD277" i="13"/>
  <c r="CS150" i="13"/>
  <c r="CR150" i="13"/>
  <c r="CT150" i="13"/>
  <c r="CP150" i="13"/>
  <c r="CX150" i="13"/>
  <c r="CY150" i="13"/>
  <c r="CU150" i="13"/>
  <c r="DC150" i="13"/>
  <c r="CQ150" i="13"/>
  <c r="DA150" i="13"/>
  <c r="DB150" i="13"/>
  <c r="CO150" i="13"/>
  <c r="CZ150" i="13"/>
  <c r="CN150" i="13"/>
  <c r="CW150" i="13"/>
  <c r="DD150" i="13"/>
  <c r="CV150" i="13"/>
  <c r="CX127" i="13"/>
  <c r="CN127" i="13"/>
  <c r="CU127" i="13"/>
  <c r="CS127" i="13"/>
  <c r="CY127" i="13"/>
  <c r="CR127" i="13"/>
  <c r="CO127" i="13"/>
  <c r="CQ127" i="13"/>
  <c r="CT127" i="13"/>
  <c r="DC127" i="13"/>
  <c r="CZ127" i="13"/>
  <c r="DB127" i="13"/>
  <c r="DD127" i="13"/>
  <c r="CW127" i="13"/>
  <c r="DA127" i="13"/>
  <c r="CV127" i="13"/>
  <c r="CP127" i="13"/>
  <c r="CV278" i="13"/>
  <c r="CT180" i="13"/>
  <c r="CV272" i="13"/>
  <c r="CZ280" i="13"/>
  <c r="CU143" i="13"/>
  <c r="CV195" i="13"/>
  <c r="DB269" i="13"/>
  <c r="CV269" i="13"/>
  <c r="CX269" i="13"/>
  <c r="CO269" i="13"/>
  <c r="CN269" i="13"/>
  <c r="CY269" i="13"/>
  <c r="CT269" i="13"/>
  <c r="CQ269" i="13"/>
  <c r="DA269" i="13"/>
  <c r="CS269" i="13"/>
  <c r="CZ269" i="13"/>
  <c r="DD269" i="13"/>
  <c r="CR269" i="13"/>
  <c r="CW269" i="13"/>
  <c r="DC269" i="13"/>
  <c r="CU269" i="13"/>
  <c r="CP269" i="13"/>
  <c r="CP40" i="13"/>
  <c r="CT40" i="13"/>
  <c r="CW40" i="13"/>
  <c r="CZ40" i="13"/>
  <c r="CV40" i="13"/>
  <c r="CQ40" i="13"/>
  <c r="CN40" i="13"/>
  <c r="DA40" i="13"/>
  <c r="CU40" i="13"/>
  <c r="CS40" i="13"/>
  <c r="CX40" i="13"/>
  <c r="DB40" i="13"/>
  <c r="CO40" i="13"/>
  <c r="DD40" i="13"/>
  <c r="DC40" i="13"/>
  <c r="CR40" i="13"/>
  <c r="CY40" i="13"/>
  <c r="CW14" i="13"/>
  <c r="CP14" i="13"/>
  <c r="CU14" i="13"/>
  <c r="CQ14" i="13"/>
  <c r="CO14" i="13"/>
  <c r="CN14" i="13"/>
  <c r="CR14" i="13"/>
  <c r="CT14" i="13"/>
  <c r="DB14" i="13"/>
  <c r="CX14" i="13"/>
  <c r="DD14" i="13"/>
  <c r="DA14" i="13"/>
  <c r="CS14" i="13"/>
  <c r="CZ14" i="13"/>
  <c r="DC14" i="13"/>
  <c r="CV14" i="13"/>
  <c r="CY14" i="13"/>
  <c r="CZ243" i="13"/>
  <c r="CP243" i="13"/>
  <c r="CQ243" i="13"/>
  <c r="DB243" i="13"/>
  <c r="CT243" i="13"/>
  <c r="CW243" i="13"/>
  <c r="CU243" i="13"/>
  <c r="DA243" i="13"/>
  <c r="CV243" i="13"/>
  <c r="CS243" i="13"/>
  <c r="DC243" i="13"/>
  <c r="CY243" i="13"/>
  <c r="CR243" i="13"/>
  <c r="CN243" i="13"/>
  <c r="CO243" i="13"/>
  <c r="DD243" i="13"/>
  <c r="CX243" i="13"/>
  <c r="CW21" i="13"/>
  <c r="CQ21" i="13"/>
  <c r="CR21" i="13"/>
  <c r="CS21" i="13"/>
  <c r="CV21" i="13"/>
  <c r="CZ21" i="13"/>
  <c r="DD21" i="13"/>
  <c r="DB21" i="13"/>
  <c r="CO21" i="13"/>
  <c r="CP21" i="13"/>
  <c r="DC21" i="13"/>
  <c r="CN21" i="13"/>
  <c r="CY21" i="13"/>
  <c r="CU21" i="13"/>
  <c r="CX21" i="13"/>
  <c r="CT21" i="13"/>
  <c r="DA21" i="13"/>
  <c r="CS199" i="13"/>
  <c r="CT199" i="13"/>
  <c r="CQ199" i="13"/>
  <c r="CU199" i="13"/>
  <c r="DA199" i="13"/>
  <c r="CW199" i="13"/>
  <c r="CO199" i="13"/>
  <c r="DB199" i="13"/>
  <c r="CP199" i="13"/>
  <c r="CN199" i="13"/>
  <c r="CR199" i="13"/>
  <c r="CV199" i="13"/>
  <c r="CY199" i="13"/>
  <c r="CX199" i="13"/>
  <c r="CZ199" i="13"/>
  <c r="DD199" i="13"/>
  <c r="DC199" i="13"/>
  <c r="DB180" i="13"/>
  <c r="DC272" i="13"/>
  <c r="CY280" i="13"/>
  <c r="CV143" i="13"/>
  <c r="CV194" i="13"/>
  <c r="CY194" i="13"/>
  <c r="CS194" i="13"/>
  <c r="CT194" i="13"/>
  <c r="CX194" i="13"/>
  <c r="DA194" i="13"/>
  <c r="CZ194" i="13"/>
  <c r="CW194" i="13"/>
  <c r="DB194" i="13"/>
  <c r="CR194" i="13"/>
  <c r="CO194" i="13"/>
  <c r="CQ194" i="13"/>
  <c r="CP194" i="13"/>
  <c r="CU194" i="13"/>
  <c r="CN194" i="13"/>
  <c r="DC194" i="13"/>
  <c r="CP195" i="13"/>
  <c r="CW135" i="13"/>
  <c r="DB135" i="13"/>
  <c r="CO135" i="13"/>
  <c r="CT135" i="13"/>
  <c r="CS135" i="13"/>
  <c r="DC135" i="13"/>
  <c r="CY135" i="13"/>
  <c r="CU59" i="13"/>
  <c r="CQ59" i="13"/>
  <c r="DA59" i="13"/>
  <c r="CV59" i="13"/>
  <c r="CO59" i="13"/>
  <c r="CS59" i="13"/>
  <c r="CR59" i="13"/>
  <c r="CT59" i="13"/>
  <c r="CW59" i="13"/>
  <c r="CN59" i="13"/>
  <c r="CS48" i="13"/>
  <c r="CN48" i="13"/>
  <c r="DB65" i="13"/>
  <c r="CP65" i="13"/>
  <c r="CU196" i="13"/>
  <c r="CR272" i="13"/>
  <c r="CS155" i="13"/>
  <c r="DD61" i="13"/>
  <c r="CX61" i="13"/>
  <c r="DB61" i="13"/>
  <c r="CR61" i="13"/>
  <c r="CW61" i="13"/>
  <c r="CN61" i="13"/>
  <c r="CV170" i="13"/>
  <c r="CW170" i="13"/>
  <c r="CX170" i="13"/>
  <c r="CR170" i="13"/>
  <c r="CN170" i="13"/>
  <c r="CT109" i="13"/>
  <c r="CN109" i="13"/>
  <c r="DA109" i="13"/>
  <c r="CY109" i="13"/>
  <c r="DB109" i="13"/>
  <c r="CN270" i="13"/>
  <c r="CX270" i="13"/>
  <c r="CP270" i="13"/>
  <c r="CT270" i="13"/>
  <c r="CO270" i="13"/>
  <c r="CS113" i="13"/>
  <c r="CQ113" i="13"/>
  <c r="CV113" i="13"/>
  <c r="CZ113" i="13"/>
  <c r="CW113" i="13"/>
  <c r="DB113" i="13"/>
  <c r="CO272" i="13"/>
  <c r="CW155" i="13"/>
  <c r="CW24" i="13"/>
  <c r="DC48" i="13"/>
  <c r="DD48" i="13"/>
  <c r="CX48" i="13"/>
  <c r="CR48" i="13"/>
  <c r="CP48" i="13"/>
  <c r="CO48" i="13"/>
  <c r="DB48" i="13"/>
  <c r="CQ48" i="13"/>
  <c r="DA48" i="13"/>
  <c r="CU48" i="13"/>
  <c r="CN196" i="13"/>
  <c r="CS180" i="13"/>
  <c r="CZ272" i="13"/>
  <c r="CU280" i="13"/>
  <c r="CP143" i="13"/>
  <c r="CR155" i="13"/>
  <c r="CR195" i="13"/>
  <c r="CQ37" i="13"/>
  <c r="CU37" i="13"/>
  <c r="CT37" i="13"/>
  <c r="CV37" i="13"/>
  <c r="CR37" i="13"/>
  <c r="CO37" i="13"/>
  <c r="DC37" i="13"/>
  <c r="CW37" i="13"/>
  <c r="CP37" i="13"/>
  <c r="CS37" i="13"/>
  <c r="CY37" i="13"/>
  <c r="DD37" i="13"/>
  <c r="CZ37" i="13"/>
  <c r="CX37" i="13"/>
  <c r="DA37" i="13"/>
  <c r="CN37" i="13"/>
  <c r="DB37" i="13"/>
  <c r="CO231" i="13"/>
  <c r="CW231" i="13"/>
  <c r="CN231" i="13"/>
  <c r="CX231" i="13"/>
  <c r="CZ231" i="13"/>
  <c r="CR231" i="13"/>
  <c r="CQ231" i="13"/>
  <c r="CT231" i="13"/>
  <c r="DB231" i="13"/>
  <c r="CY231" i="13"/>
  <c r="CS231" i="13"/>
  <c r="CU231" i="13"/>
  <c r="DC231" i="13"/>
  <c r="CV231" i="13"/>
  <c r="DD231" i="13"/>
  <c r="CP231" i="13"/>
  <c r="DA231" i="13"/>
  <c r="CV39" i="13"/>
  <c r="CP39" i="13"/>
  <c r="CW39" i="13"/>
  <c r="CT39" i="13"/>
  <c r="CS39" i="13"/>
  <c r="DB39" i="13"/>
  <c r="CN39" i="13"/>
  <c r="CX39" i="13"/>
  <c r="DD39" i="13"/>
  <c r="CR39" i="13"/>
  <c r="CO39" i="13"/>
  <c r="CY39" i="13"/>
  <c r="CZ39" i="13"/>
  <c r="CQ39" i="13"/>
  <c r="DC39" i="13"/>
  <c r="CU39" i="13"/>
  <c r="DA39" i="13"/>
  <c r="CT17" i="13"/>
  <c r="DA17" i="13"/>
  <c r="CN17" i="13"/>
  <c r="CO17" i="13"/>
  <c r="CQ17" i="13"/>
  <c r="CR17" i="13"/>
  <c r="CS17" i="13"/>
  <c r="CW17" i="13"/>
  <c r="DC17" i="13"/>
  <c r="CX17" i="13"/>
  <c r="CU17" i="13"/>
  <c r="CZ17" i="13"/>
  <c r="CY17" i="13"/>
  <c r="DB17" i="13"/>
  <c r="CV17" i="13"/>
  <c r="DD17" i="13"/>
  <c r="CP17" i="13"/>
  <c r="CP26" i="13"/>
  <c r="CS26" i="13"/>
  <c r="CQ26" i="13"/>
  <c r="DD26" i="13"/>
  <c r="DA26" i="13"/>
  <c r="CZ26" i="13"/>
  <c r="CW26" i="13"/>
  <c r="CR26" i="13"/>
  <c r="CX26" i="13"/>
  <c r="CV26" i="13"/>
  <c r="CN26" i="13"/>
  <c r="DB26" i="13"/>
  <c r="DC26" i="13"/>
  <c r="CU26" i="13"/>
  <c r="CO26" i="13"/>
  <c r="CY26" i="13"/>
  <c r="CT26" i="13"/>
  <c r="CP42" i="13"/>
  <c r="CO42" i="13"/>
  <c r="CW42" i="13"/>
  <c r="CT42" i="13"/>
  <c r="CY42" i="13"/>
  <c r="CV42" i="13"/>
  <c r="CZ42" i="13"/>
  <c r="CS42" i="13"/>
  <c r="DC42" i="13"/>
  <c r="DB42" i="13"/>
  <c r="CU42" i="13"/>
  <c r="DA42" i="13"/>
  <c r="CN42" i="13"/>
  <c r="CX42" i="13"/>
  <c r="DD42" i="13"/>
  <c r="CR42" i="13"/>
  <c r="CQ42" i="13"/>
  <c r="DA87" i="13"/>
  <c r="CS87" i="13"/>
  <c r="CT87" i="13"/>
  <c r="CN87" i="13"/>
  <c r="CQ87" i="13"/>
  <c r="DC87" i="13"/>
  <c r="CV87" i="13"/>
  <c r="CO87" i="13"/>
  <c r="CZ87" i="13"/>
  <c r="CP87" i="13"/>
  <c r="CX87" i="13"/>
  <c r="DB87" i="13"/>
  <c r="CU87" i="13"/>
  <c r="CR87" i="13"/>
  <c r="DD87" i="13"/>
  <c r="CW87" i="13"/>
  <c r="CY87" i="13"/>
  <c r="CP259" i="13"/>
  <c r="CT259" i="13"/>
  <c r="CS259" i="13"/>
  <c r="CX259" i="13"/>
  <c r="CV259" i="13"/>
  <c r="DD259" i="13"/>
  <c r="CY259" i="13"/>
  <c r="DB259" i="13"/>
  <c r="CW259" i="13"/>
  <c r="CU259" i="13"/>
  <c r="CO259" i="13"/>
  <c r="DC259" i="13"/>
  <c r="CZ259" i="13"/>
  <c r="DA259" i="13"/>
  <c r="CR259" i="13"/>
  <c r="CN259" i="13"/>
  <c r="CQ259" i="13"/>
  <c r="CO173" i="13"/>
  <c r="CS173" i="13"/>
  <c r="CW173" i="13"/>
  <c r="CR173" i="13"/>
  <c r="CX173" i="13"/>
  <c r="CY173" i="13"/>
  <c r="CN173" i="13"/>
  <c r="CQ173" i="13"/>
  <c r="DD173" i="13"/>
  <c r="DC173" i="13"/>
  <c r="CT173" i="13"/>
  <c r="CU173" i="13"/>
  <c r="DB173" i="13"/>
  <c r="CP173" i="13"/>
  <c r="DA173" i="13"/>
  <c r="CZ173" i="13"/>
  <c r="CV173" i="13"/>
  <c r="CQ196" i="13"/>
  <c r="CV180" i="13"/>
  <c r="CT272" i="13"/>
  <c r="CN280" i="13"/>
  <c r="DA143" i="13"/>
  <c r="CT155" i="13"/>
  <c r="CO195" i="13"/>
  <c r="DA31" i="13"/>
  <c r="CQ31" i="13"/>
  <c r="CP31" i="13"/>
  <c r="CV31" i="13"/>
  <c r="CT31" i="13"/>
  <c r="CW31" i="13"/>
  <c r="DB31" i="13"/>
  <c r="CY31" i="13"/>
  <c r="CU31" i="13"/>
  <c r="CR31" i="13"/>
  <c r="CO31" i="13"/>
  <c r="CN31" i="13"/>
  <c r="CX31" i="13"/>
  <c r="DD31" i="13"/>
  <c r="DC31" i="13"/>
  <c r="CZ31" i="13"/>
  <c r="CS31" i="13"/>
  <c r="CZ160" i="13"/>
  <c r="CX160" i="13"/>
  <c r="CY160" i="13"/>
  <c r="CV160" i="13"/>
  <c r="CN160" i="13"/>
  <c r="CO160" i="13"/>
  <c r="DB160" i="13"/>
  <c r="CP160" i="13"/>
  <c r="CR160" i="13"/>
  <c r="CQ160" i="13"/>
  <c r="CT160" i="13"/>
  <c r="DD160" i="13"/>
  <c r="DA160" i="13"/>
  <c r="CS160" i="13"/>
  <c r="CU160" i="13"/>
  <c r="DC160" i="13"/>
  <c r="CW160" i="13"/>
  <c r="CZ16" i="13"/>
  <c r="DA16" i="13"/>
  <c r="CT16" i="13"/>
  <c r="CV16" i="13"/>
  <c r="CQ16" i="13"/>
  <c r="CO16" i="13"/>
  <c r="CN16" i="13"/>
  <c r="CW16" i="13"/>
  <c r="DD16" i="13"/>
  <c r="CR16" i="13"/>
  <c r="CY16" i="13"/>
  <c r="CS16" i="13"/>
  <c r="CX16" i="13"/>
  <c r="CU16" i="13"/>
  <c r="DC16" i="13"/>
  <c r="CP16" i="13"/>
  <c r="DB16" i="13"/>
  <c r="DA33" i="13"/>
  <c r="CQ33" i="13"/>
  <c r="DB33" i="13"/>
  <c r="CP33" i="13"/>
  <c r="CR33" i="13"/>
  <c r="CO33" i="13"/>
  <c r="DC33" i="13"/>
  <c r="CU33" i="13"/>
  <c r="CN33" i="13"/>
  <c r="CW33" i="13"/>
  <c r="DD33" i="13"/>
  <c r="CV33" i="13"/>
  <c r="CX33" i="13"/>
  <c r="CS33" i="13"/>
  <c r="CY33" i="13"/>
  <c r="CT33" i="13"/>
  <c r="CZ33" i="13"/>
  <c r="CZ41" i="13"/>
  <c r="CW41" i="13"/>
  <c r="CY41" i="13"/>
  <c r="CS41" i="13"/>
  <c r="CV41" i="13"/>
  <c r="CP41" i="13"/>
  <c r="CT41" i="13"/>
  <c r="DB41" i="13"/>
  <c r="DD41" i="13"/>
  <c r="CR41" i="13"/>
  <c r="CQ41" i="13"/>
  <c r="DA41" i="13"/>
  <c r="CU41" i="13"/>
  <c r="CN41" i="13"/>
  <c r="CX41" i="13"/>
  <c r="DC41" i="13"/>
  <c r="CO41" i="13"/>
  <c r="CY6" i="13"/>
  <c r="CT6" i="13"/>
  <c r="CV6" i="13"/>
  <c r="CX6" i="13"/>
  <c r="DB6" i="13"/>
  <c r="CU6" i="13"/>
  <c r="CN6" i="13"/>
  <c r="DA6" i="13"/>
  <c r="CQ6" i="13"/>
  <c r="CP6" i="13"/>
  <c r="CZ6" i="13"/>
  <c r="DC6" i="13"/>
  <c r="CS6" i="13"/>
  <c r="CW6" i="13"/>
  <c r="CR6" i="13"/>
  <c r="DD6" i="13"/>
  <c r="CO6" i="13"/>
  <c r="CW86" i="13"/>
  <c r="CZ86" i="13"/>
  <c r="CO86" i="13"/>
  <c r="CU86" i="13"/>
  <c r="DA86" i="13"/>
  <c r="CN86" i="13"/>
  <c r="CT86" i="13"/>
  <c r="CV86" i="13"/>
  <c r="CY86" i="13"/>
  <c r="CP86" i="13"/>
  <c r="CR86" i="13"/>
  <c r="CS86" i="13"/>
  <c r="CQ86" i="13"/>
  <c r="DD86" i="13"/>
  <c r="DC86" i="13"/>
  <c r="DB86" i="13"/>
  <c r="CX86" i="13"/>
  <c r="CR19" i="13"/>
  <c r="CX19" i="13"/>
  <c r="CT19" i="13"/>
  <c r="CN19" i="13"/>
  <c r="DB19" i="13"/>
  <c r="CO19" i="13"/>
  <c r="CQ19" i="13"/>
  <c r="CZ19" i="13"/>
  <c r="CP19" i="13"/>
  <c r="DA19" i="13"/>
  <c r="DD19" i="13"/>
  <c r="CS19" i="13"/>
  <c r="CV19" i="13"/>
  <c r="CW19" i="13"/>
  <c r="CU19" i="13"/>
  <c r="CY19" i="13"/>
  <c r="DC19" i="13"/>
  <c r="CS174" i="13"/>
  <c r="CR174" i="13"/>
  <c r="CV174" i="13"/>
  <c r="DA174" i="13"/>
  <c r="CO174" i="13"/>
  <c r="CQ174" i="13"/>
  <c r="CX174" i="13"/>
  <c r="CW174" i="13"/>
  <c r="CT174" i="13"/>
  <c r="CU174" i="13"/>
  <c r="CP174" i="13"/>
  <c r="CN174" i="13"/>
  <c r="CZ174" i="13"/>
  <c r="DC174" i="13"/>
  <c r="CY174" i="13"/>
  <c r="DB174" i="13"/>
  <c r="DD174" i="13"/>
  <c r="CY65" i="13"/>
  <c r="CO65" i="13"/>
  <c r="CT65" i="13"/>
  <c r="CR65" i="13"/>
  <c r="CU65" i="13"/>
  <c r="CZ65" i="13"/>
  <c r="CN65" i="13"/>
  <c r="CS65" i="13"/>
  <c r="DA65" i="13"/>
  <c r="CV65" i="13"/>
  <c r="CQ65" i="13"/>
  <c r="CX65" i="13"/>
  <c r="CV61" i="13"/>
  <c r="CS61" i="13"/>
  <c r="DA61" i="13"/>
  <c r="CY61" i="13"/>
  <c r="CP61" i="13"/>
  <c r="DC170" i="13"/>
  <c r="CP170" i="13"/>
  <c r="CZ170" i="13"/>
  <c r="DD170" i="13"/>
  <c r="DB170" i="13"/>
  <c r="DA170" i="13"/>
  <c r="CV109" i="13"/>
  <c r="CX109" i="13"/>
  <c r="CU109" i="13"/>
  <c r="CW109" i="13"/>
  <c r="DD109" i="13"/>
  <c r="CV270" i="13"/>
  <c r="CW270" i="13"/>
  <c r="DB270" i="13"/>
  <c r="CU270" i="13"/>
  <c r="CZ270" i="13"/>
  <c r="CR270" i="13"/>
  <c r="CX113" i="13"/>
  <c r="CT113" i="13"/>
  <c r="CU113" i="13"/>
  <c r="CP113" i="13"/>
  <c r="DD113" i="13"/>
  <c r="CV196" i="13"/>
  <c r="CP280" i="13"/>
  <c r="CU212" i="13"/>
  <c r="CS24" i="13"/>
  <c r="CP24" i="13"/>
  <c r="DC24" i="13"/>
  <c r="CT24" i="13"/>
  <c r="CU24" i="13"/>
  <c r="DD24" i="13"/>
  <c r="CV24" i="13"/>
  <c r="CQ132" i="13"/>
  <c r="CR132" i="13"/>
  <c r="DA132" i="13"/>
  <c r="DC132" i="13"/>
  <c r="CZ132" i="13"/>
  <c r="CU132" i="13"/>
  <c r="CX132" i="13"/>
  <c r="DD132" i="13"/>
  <c r="CV114" i="13"/>
  <c r="CX114" i="13"/>
  <c r="CQ114" i="13"/>
  <c r="CT114" i="13"/>
  <c r="CY114" i="13"/>
  <c r="CR114" i="13"/>
  <c r="DB114" i="13"/>
  <c r="CP114" i="13"/>
  <c r="CZ142" i="13"/>
  <c r="CP142" i="13"/>
  <c r="CT142" i="13"/>
  <c r="DB142" i="13"/>
  <c r="CV142" i="13"/>
  <c r="CY142" i="13"/>
  <c r="CW142" i="13"/>
  <c r="DC142" i="13"/>
  <c r="CO110" i="13"/>
  <c r="CR110" i="13"/>
  <c r="CQ110" i="13"/>
  <c r="CU110" i="13"/>
  <c r="CW110" i="13"/>
  <c r="CP110" i="13"/>
  <c r="DC110" i="13"/>
  <c r="CY110" i="13"/>
  <c r="CS110" i="13"/>
  <c r="CQ94" i="13"/>
  <c r="CV94" i="13"/>
  <c r="CZ94" i="13"/>
  <c r="CX94" i="13"/>
  <c r="CV216" i="13"/>
  <c r="CW219" i="13"/>
  <c r="CN238" i="13"/>
  <c r="CX246" i="13"/>
  <c r="CP257" i="13"/>
  <c r="CN191" i="13"/>
  <c r="CN250" i="13"/>
  <c r="CQ233" i="13"/>
  <c r="CX236" i="13"/>
  <c r="DB223" i="13"/>
  <c r="CT215" i="13"/>
  <c r="DA254" i="13"/>
  <c r="CQ224" i="13"/>
  <c r="DC190" i="13"/>
  <c r="CX252" i="13"/>
  <c r="CN237" i="13"/>
  <c r="CZ221" i="13"/>
  <c r="CP235" i="13"/>
  <c r="CU234" i="13"/>
  <c r="DD216" i="13"/>
  <c r="CY219" i="13"/>
  <c r="DB238" i="13"/>
  <c r="CN246" i="13"/>
  <c r="CX257" i="13"/>
  <c r="DA191" i="13"/>
  <c r="CV250" i="13"/>
  <c r="CO233" i="13"/>
  <c r="CQ236" i="13"/>
  <c r="CU223" i="13"/>
  <c r="CU215" i="13"/>
  <c r="CQ254" i="13"/>
  <c r="DD224" i="13"/>
  <c r="CQ190" i="13"/>
  <c r="CO252" i="13"/>
  <c r="DB239" i="13"/>
  <c r="CS221" i="13"/>
  <c r="CR235" i="13"/>
  <c r="CP234" i="13"/>
  <c r="CW216" i="13"/>
  <c r="CO219" i="13"/>
  <c r="CX238" i="13"/>
  <c r="CV246" i="13"/>
  <c r="CZ257" i="13"/>
  <c r="CO191" i="13"/>
  <c r="DD250" i="13"/>
  <c r="CU249" i="13"/>
  <c r="CZ236" i="13"/>
  <c r="CZ223" i="13"/>
  <c r="CP215" i="13"/>
  <c r="CO254" i="13"/>
  <c r="CX224" i="13"/>
  <c r="CY190" i="13"/>
  <c r="CW252" i="13"/>
  <c r="CX239" i="13"/>
  <c r="CT221" i="13"/>
  <c r="CV235" i="13"/>
  <c r="CT251" i="13"/>
  <c r="CQ216" i="13"/>
  <c r="CT219" i="13"/>
  <c r="CR238" i="13"/>
  <c r="CU246" i="13"/>
  <c r="CR257" i="13"/>
  <c r="CT191" i="13"/>
  <c r="CZ250" i="13"/>
  <c r="CQ249" i="13"/>
  <c r="CO236" i="13"/>
  <c r="CR223" i="13"/>
  <c r="CV215" i="13"/>
  <c r="CT254" i="13"/>
  <c r="DA224" i="13"/>
  <c r="CT190" i="13"/>
  <c r="DC252" i="13"/>
  <c r="CR239" i="13"/>
  <c r="DB247" i="13"/>
  <c r="CS235" i="13"/>
  <c r="CZ251" i="13"/>
  <c r="CT216" i="13"/>
  <c r="CU219" i="13"/>
  <c r="CT238" i="13"/>
  <c r="CW246" i="13"/>
  <c r="CV257" i="13"/>
  <c r="DB191" i="13"/>
  <c r="DB250" i="13"/>
  <c r="DC249" i="13"/>
  <c r="DD258" i="13"/>
  <c r="DC223" i="13"/>
  <c r="CX215" i="13"/>
  <c r="CV254" i="13"/>
  <c r="CU224" i="13"/>
  <c r="CX190" i="13"/>
  <c r="CV252" i="13"/>
  <c r="DA239" i="13"/>
  <c r="CX247" i="13"/>
  <c r="CT235" i="13"/>
  <c r="CX251" i="13"/>
  <c r="DC217" i="13"/>
  <c r="DA219" i="13"/>
  <c r="DD238" i="13"/>
  <c r="CY246" i="13"/>
  <c r="DD257" i="13"/>
  <c r="CQ191" i="13"/>
  <c r="CR250" i="13"/>
  <c r="DA249" i="13"/>
  <c r="CR258" i="13"/>
  <c r="DD223" i="13"/>
  <c r="DB215" i="13"/>
  <c r="CY254" i="13"/>
  <c r="CZ224" i="13"/>
  <c r="CW190" i="13"/>
  <c r="DA252" i="13"/>
  <c r="CN239" i="13"/>
  <c r="DC247" i="13"/>
  <c r="CR251" i="13"/>
  <c r="CZ217" i="13"/>
  <c r="CR219" i="13"/>
  <c r="CS238" i="13"/>
  <c r="CO246" i="13"/>
  <c r="CS257" i="13"/>
  <c r="CV191" i="13"/>
  <c r="DC250" i="13"/>
  <c r="CW249" i="13"/>
  <c r="CN258" i="13"/>
  <c r="DD255" i="13"/>
  <c r="CZ215" i="13"/>
  <c r="CZ254" i="13"/>
  <c r="CR224" i="13"/>
  <c r="CN190" i="13"/>
  <c r="CR252" i="13"/>
  <c r="CV239" i="13"/>
  <c r="CT247" i="13"/>
  <c r="CU251" i="13"/>
  <c r="CV217" i="13"/>
  <c r="CQ253" i="13"/>
  <c r="DA238" i="13"/>
  <c r="DB246" i="13"/>
  <c r="CN257" i="13"/>
  <c r="CX191" i="13"/>
  <c r="CW250" i="13"/>
  <c r="CZ249" i="13"/>
  <c r="CY258" i="13"/>
  <c r="CZ255" i="13"/>
  <c r="CR215" i="13"/>
  <c r="CS254" i="13"/>
  <c r="CW224" i="13"/>
  <c r="CO190" i="13"/>
  <c r="CZ252" i="13"/>
  <c r="CP239" i="13"/>
  <c r="CZ247" i="13"/>
  <c r="DB251" i="13"/>
  <c r="CU217" i="13"/>
  <c r="CP253" i="13"/>
  <c r="CV238" i="13"/>
  <c r="DA246" i="13"/>
  <c r="CT257" i="13"/>
  <c r="CP191" i="13"/>
  <c r="DA250" i="13"/>
  <c r="CP249" i="13"/>
  <c r="CP258" i="13"/>
  <c r="CS255" i="13"/>
  <c r="DC256" i="13"/>
  <c r="DB254" i="13"/>
  <c r="CN224" i="13"/>
  <c r="CV190" i="13"/>
  <c r="CU252" i="13"/>
  <c r="CZ239" i="13"/>
  <c r="CN247" i="13"/>
  <c r="DD251" i="13"/>
  <c r="CT217" i="13"/>
  <c r="CZ253" i="13"/>
  <c r="CW248" i="13"/>
  <c r="CR246" i="13"/>
  <c r="CY257" i="13"/>
  <c r="DC191" i="13"/>
  <c r="CU250" i="13"/>
  <c r="CO249" i="13"/>
  <c r="CU258" i="13"/>
  <c r="DB255" i="13"/>
  <c r="CU256" i="13"/>
  <c r="CN254" i="13"/>
  <c r="DC224" i="13"/>
  <c r="DA190" i="13"/>
  <c r="CN252" i="13"/>
  <c r="DD239" i="13"/>
  <c r="CO247" i="13"/>
  <c r="CP251" i="13"/>
  <c r="CY217" i="13"/>
  <c r="CU253" i="13"/>
  <c r="DA248" i="13"/>
  <c r="CP246" i="13"/>
  <c r="DA257" i="13"/>
  <c r="CR191" i="13"/>
  <c r="CQ250" i="13"/>
  <c r="CT249" i="13"/>
  <c r="DA258" i="13"/>
  <c r="CR255" i="13"/>
  <c r="CO256" i="13"/>
  <c r="DC225" i="13"/>
  <c r="CO224" i="13"/>
  <c r="CR190" i="13"/>
  <c r="CQ252" i="13"/>
  <c r="CS239" i="13"/>
  <c r="CS247" i="13"/>
  <c r="CS251" i="13"/>
  <c r="CO217" i="13"/>
  <c r="CT253" i="13"/>
  <c r="CQ248" i="13"/>
  <c r="CQ218" i="13"/>
  <c r="DB257" i="13"/>
  <c r="CU191" i="13"/>
  <c r="CT250" i="13"/>
  <c r="CX249" i="13"/>
  <c r="CS258" i="13"/>
  <c r="CV255" i="13"/>
  <c r="CS256" i="13"/>
  <c r="DB225" i="13"/>
  <c r="CS224" i="13"/>
  <c r="CP190" i="13"/>
  <c r="DB252" i="13"/>
  <c r="DC239" i="13"/>
  <c r="CV247" i="13"/>
  <c r="CQ251" i="13"/>
  <c r="CQ217" i="13"/>
  <c r="CX253" i="13"/>
  <c r="CT248" i="13"/>
  <c r="CU218" i="13"/>
  <c r="CO257" i="13"/>
  <c r="DD191" i="13"/>
  <c r="CO250" i="13"/>
  <c r="CY249" i="13"/>
  <c r="DC258" i="13"/>
  <c r="CN255" i="13"/>
  <c r="CT256" i="13"/>
  <c r="CU225" i="13"/>
  <c r="DD214" i="13"/>
  <c r="DB190" i="13"/>
  <c r="CT252" i="13"/>
  <c r="CY239" i="13"/>
  <c r="CQ247" i="13"/>
  <c r="DC251" i="13"/>
  <c r="DB217" i="13"/>
  <c r="CO253" i="13"/>
  <c r="DD248" i="13"/>
  <c r="CN218" i="13"/>
  <c r="CX213" i="13"/>
  <c r="CW191" i="13"/>
  <c r="CY250" i="13"/>
  <c r="DB249" i="13"/>
  <c r="CT258" i="13"/>
  <c r="CY255" i="13"/>
  <c r="DB256" i="13"/>
  <c r="CZ225" i="13"/>
  <c r="CO214" i="13"/>
  <c r="DD190" i="13"/>
  <c r="DD252" i="13"/>
  <c r="CO239" i="13"/>
  <c r="DD247" i="13"/>
  <c r="CO251" i="13"/>
  <c r="CX217" i="13"/>
  <c r="CY253" i="13"/>
  <c r="CP248" i="13"/>
  <c r="DC218" i="13"/>
  <c r="DB213" i="13"/>
  <c r="CS191" i="13"/>
  <c r="CX250" i="13"/>
  <c r="DD249" i="13"/>
  <c r="CQ258" i="13"/>
  <c r="CQ255" i="13"/>
  <c r="CQ256" i="13"/>
  <c r="CT225" i="13"/>
  <c r="CV214" i="13"/>
  <c r="CT222" i="13"/>
  <c r="CY252" i="13"/>
  <c r="CT239" i="13"/>
  <c r="CP247" i="13"/>
  <c r="CY251" i="13"/>
  <c r="DD217" i="13"/>
  <c r="DC253" i="13"/>
  <c r="CU248" i="13"/>
  <c r="CV218" i="13"/>
  <c r="DD213" i="13"/>
  <c r="CW220" i="13"/>
  <c r="CP250" i="13"/>
  <c r="CV249" i="13"/>
  <c r="CO258" i="13"/>
  <c r="CO255" i="13"/>
  <c r="CY256" i="13"/>
  <c r="DA225" i="13"/>
  <c r="CT214" i="13"/>
  <c r="CP222" i="13"/>
  <c r="CS252" i="13"/>
  <c r="CW239" i="13"/>
  <c r="CY247" i="13"/>
  <c r="CV251" i="13"/>
  <c r="CP217" i="13"/>
  <c r="CR253" i="13"/>
  <c r="CV248" i="13"/>
  <c r="DB218" i="13"/>
  <c r="DC213" i="13"/>
  <c r="CN220" i="13"/>
  <c r="CS250" i="13"/>
  <c r="CN249" i="13"/>
  <c r="CX258" i="13"/>
  <c r="CP255" i="13"/>
  <c r="CN256" i="13"/>
  <c r="CR225" i="13"/>
  <c r="CS214" i="13"/>
  <c r="CW222" i="13"/>
  <c r="CY237" i="13"/>
  <c r="CU239" i="13"/>
  <c r="CW247" i="13"/>
  <c r="CW251" i="13"/>
  <c r="CN217" i="13"/>
  <c r="CS253" i="13"/>
  <c r="CX248" i="13"/>
  <c r="CT218" i="13"/>
  <c r="CU213" i="13"/>
  <c r="CP220" i="13"/>
  <c r="CW233" i="13"/>
  <c r="CS249" i="13"/>
  <c r="CZ258" i="13"/>
  <c r="DA255" i="13"/>
  <c r="DD256" i="13"/>
  <c r="CQ225" i="13"/>
  <c r="CX214" i="13"/>
  <c r="CZ222" i="13"/>
  <c r="CW237" i="13"/>
  <c r="CQ239" i="13"/>
  <c r="CR247" i="13"/>
  <c r="CQ36" i="13"/>
  <c r="CS274" i="13"/>
  <c r="CW274" i="13"/>
  <c r="DB274" i="13"/>
  <c r="CV274" i="13"/>
  <c r="CX274" i="13"/>
  <c r="CN274" i="13"/>
  <c r="CT274" i="13"/>
  <c r="DD274" i="13"/>
  <c r="CV279" i="13"/>
  <c r="CO279" i="13"/>
  <c r="CU279" i="13"/>
  <c r="CN279" i="13"/>
  <c r="DA279" i="13"/>
  <c r="CY279" i="13"/>
  <c r="CQ279" i="13"/>
  <c r="DD279" i="13"/>
  <c r="CT46" i="13"/>
  <c r="CS46" i="13"/>
  <c r="CU46" i="13"/>
  <c r="CY46" i="13"/>
  <c r="DC46" i="13"/>
  <c r="DB46" i="13"/>
  <c r="CN46" i="13"/>
  <c r="CQ46" i="13"/>
  <c r="CO46" i="13"/>
  <c r="CX151" i="13"/>
  <c r="CP151" i="13"/>
  <c r="CO151" i="13"/>
  <c r="CS151" i="13"/>
  <c r="CT151" i="13"/>
  <c r="CU151" i="13"/>
  <c r="CV151" i="13"/>
  <c r="CZ151" i="13"/>
  <c r="CN232" i="13"/>
  <c r="DB232" i="13"/>
  <c r="CQ232" i="13"/>
  <c r="CW232" i="13"/>
  <c r="CX232" i="13"/>
  <c r="CP232" i="13"/>
  <c r="DD232" i="13"/>
  <c r="CY232" i="13"/>
  <c r="DA232" i="13"/>
  <c r="DC232" i="13"/>
  <c r="CS232" i="13"/>
  <c r="CX196" i="13"/>
  <c r="DB179" i="13"/>
  <c r="CN275" i="13"/>
  <c r="CX138" i="13"/>
  <c r="CY138" i="13"/>
  <c r="DC138" i="13"/>
  <c r="CN138" i="13"/>
  <c r="DD138" i="13"/>
  <c r="CR138" i="13"/>
  <c r="DA138" i="13"/>
  <c r="CN134" i="13"/>
  <c r="CV134" i="13"/>
  <c r="CQ134" i="13"/>
  <c r="CR134" i="13"/>
  <c r="CX134" i="13"/>
  <c r="DA134" i="13"/>
  <c r="CW134" i="13"/>
  <c r="CZ134" i="13"/>
  <c r="CO134" i="13"/>
  <c r="CR181" i="13"/>
  <c r="CT181" i="13"/>
  <c r="CV181" i="13"/>
  <c r="CO181" i="13"/>
  <c r="CP181" i="13"/>
  <c r="CX181" i="13"/>
  <c r="CS181" i="13"/>
  <c r="DD181" i="13"/>
  <c r="CU181" i="13"/>
  <c r="CQ181" i="13"/>
  <c r="CQ28" i="13"/>
  <c r="CX28" i="13"/>
  <c r="DD28" i="13"/>
  <c r="CR28" i="13"/>
  <c r="DB28" i="13"/>
  <c r="CU28" i="13"/>
  <c r="CV28" i="13"/>
  <c r="CW28" i="13"/>
  <c r="CP28" i="13"/>
  <c r="CY28" i="13"/>
  <c r="DB203" i="13"/>
  <c r="CU203" i="13"/>
  <c r="DA203" i="13"/>
  <c r="CP203" i="13"/>
  <c r="CT203" i="13"/>
  <c r="CO203" i="13"/>
  <c r="CV36" i="13"/>
  <c r="CP36" i="13"/>
  <c r="CT36" i="13"/>
  <c r="DD36" i="13"/>
  <c r="CS36" i="13"/>
  <c r="CN36" i="13"/>
  <c r="CY36" i="13"/>
  <c r="CZ36" i="13"/>
  <c r="DC36" i="13"/>
  <c r="CO36" i="13"/>
  <c r="CW36" i="13"/>
  <c r="CU36" i="13"/>
  <c r="DB36" i="13"/>
  <c r="CR36" i="13"/>
  <c r="CX36" i="13"/>
  <c r="DA36" i="13"/>
  <c r="CV261" i="13"/>
  <c r="CT261" i="13"/>
  <c r="CO261" i="13"/>
  <c r="CX261" i="13"/>
  <c r="CS261" i="13"/>
  <c r="DD261" i="13"/>
  <c r="DA261" i="13"/>
  <c r="DB261" i="13"/>
  <c r="CU261" i="13"/>
  <c r="CQ261" i="13"/>
  <c r="CY261" i="13"/>
  <c r="DC261" i="13"/>
  <c r="CP261" i="13"/>
  <c r="CR261" i="13"/>
  <c r="CZ261" i="13"/>
  <c r="CN261" i="13"/>
  <c r="CW261" i="13"/>
  <c r="CT229" i="13"/>
  <c r="CX229" i="13"/>
  <c r="CO229" i="13"/>
  <c r="CR229" i="13"/>
  <c r="DB229" i="13"/>
  <c r="CN229" i="13"/>
  <c r="CZ229" i="13"/>
  <c r="CY229" i="13"/>
  <c r="CU229" i="13"/>
  <c r="CV229" i="13"/>
  <c r="DC229" i="13"/>
  <c r="DD229" i="13"/>
  <c r="CP229" i="13"/>
  <c r="CQ229" i="13"/>
  <c r="CW229" i="13"/>
  <c r="CS229" i="13"/>
  <c r="DA229" i="13"/>
  <c r="CW83" i="13"/>
  <c r="DA83" i="13"/>
  <c r="CN83" i="13"/>
  <c r="CQ83" i="13"/>
  <c r="CP83" i="13"/>
  <c r="CS83" i="13"/>
  <c r="CO83" i="13"/>
  <c r="CZ83" i="13"/>
  <c r="CU83" i="13"/>
  <c r="CY83" i="13"/>
  <c r="CX83" i="13"/>
  <c r="DB83" i="13"/>
  <c r="DC83" i="13"/>
  <c r="DD83" i="13"/>
  <c r="CT83" i="13"/>
  <c r="CV83" i="13"/>
  <c r="CR83" i="13"/>
  <c r="CY67" i="13"/>
  <c r="CW67" i="13"/>
  <c r="CV67" i="13"/>
  <c r="CX67" i="13"/>
  <c r="CZ67" i="13"/>
  <c r="DB67" i="13"/>
  <c r="CT67" i="13"/>
  <c r="CP67" i="13"/>
  <c r="DD67" i="13"/>
  <c r="CN67" i="13"/>
  <c r="DA67" i="13"/>
  <c r="CS67" i="13"/>
  <c r="CO67" i="13"/>
  <c r="DC67" i="13"/>
  <c r="CR67" i="13"/>
  <c r="CU67" i="13"/>
  <c r="CQ67" i="13"/>
  <c r="CP196" i="13"/>
  <c r="CV179" i="13"/>
  <c r="CU275" i="13"/>
  <c r="CR280" i="13"/>
  <c r="CR143" i="13"/>
  <c r="CU155" i="13"/>
  <c r="CR212" i="13"/>
  <c r="CS52" i="13"/>
  <c r="CX52" i="13"/>
  <c r="DB52" i="13"/>
  <c r="CT52" i="13"/>
  <c r="CR52" i="13"/>
  <c r="CZ52" i="13"/>
  <c r="CP52" i="13"/>
  <c r="CQ52" i="13"/>
  <c r="CV52" i="13"/>
  <c r="CY52" i="13"/>
  <c r="DD52" i="13"/>
  <c r="CO52" i="13"/>
  <c r="CW52" i="13"/>
  <c r="CU52" i="13"/>
  <c r="DC52" i="13"/>
  <c r="CN52" i="13"/>
  <c r="DA52" i="13"/>
  <c r="CV60" i="13"/>
  <c r="CU60" i="13"/>
  <c r="CX60" i="13"/>
  <c r="DA60" i="13"/>
  <c r="CQ60" i="13"/>
  <c r="CS60" i="13"/>
  <c r="DC60" i="13"/>
  <c r="CT60" i="13"/>
  <c r="CR60" i="13"/>
  <c r="CZ60" i="13"/>
  <c r="CN60" i="13"/>
  <c r="DB60" i="13"/>
  <c r="CO60" i="13"/>
  <c r="CW60" i="13"/>
  <c r="CP60" i="13"/>
  <c r="DD60" i="13"/>
  <c r="CY60" i="13"/>
  <c r="DA241" i="13"/>
  <c r="CP241" i="13"/>
  <c r="CU241" i="13"/>
  <c r="CT241" i="13"/>
  <c r="CQ241" i="13"/>
  <c r="CN241" i="13"/>
  <c r="DB241" i="13"/>
  <c r="CZ241" i="13"/>
  <c r="CR241" i="13"/>
  <c r="CW241" i="13"/>
  <c r="CX241" i="13"/>
  <c r="DC241" i="13"/>
  <c r="CY241" i="13"/>
  <c r="CS241" i="13"/>
  <c r="CO241" i="13"/>
  <c r="CV241" i="13"/>
  <c r="DD241" i="13"/>
  <c r="CS58" i="13"/>
  <c r="CN58" i="13"/>
  <c r="DA58" i="13"/>
  <c r="CQ58" i="13"/>
  <c r="CZ58" i="13"/>
  <c r="CP58" i="13"/>
  <c r="CX58" i="13"/>
  <c r="CV58" i="13"/>
  <c r="CU58" i="13"/>
  <c r="CO58" i="13"/>
  <c r="CT58" i="13"/>
  <c r="DC58" i="13"/>
  <c r="DD58" i="13"/>
  <c r="CW58" i="13"/>
  <c r="DB58" i="13"/>
  <c r="CY58" i="13"/>
  <c r="CR58" i="13"/>
  <c r="DB70" i="13"/>
  <c r="DA70" i="13"/>
  <c r="CX70" i="13"/>
  <c r="CZ70" i="13"/>
  <c r="CV70" i="13"/>
  <c r="CY70" i="13"/>
  <c r="DD70" i="13"/>
  <c r="CO70" i="13"/>
  <c r="CS70" i="13"/>
  <c r="CQ70" i="13"/>
  <c r="CT70" i="13"/>
  <c r="CN70" i="13"/>
  <c r="CW70" i="13"/>
  <c r="CR70" i="13"/>
  <c r="DC70" i="13"/>
  <c r="CP70" i="13"/>
  <c r="CU70" i="13"/>
  <c r="CX4" i="13"/>
  <c r="DB4" i="13"/>
  <c r="CN4" i="13"/>
  <c r="CO4" i="13"/>
  <c r="CS4" i="13"/>
  <c r="CV4" i="13"/>
  <c r="DD4" i="13"/>
  <c r="CR4" i="13"/>
  <c r="DC4" i="13"/>
  <c r="CP4" i="13"/>
  <c r="CT4" i="13"/>
  <c r="CU4" i="13"/>
  <c r="CQ4" i="13"/>
  <c r="CZ4" i="13"/>
  <c r="CY4" i="13"/>
  <c r="CW4" i="13"/>
  <c r="DA4" i="13"/>
  <c r="CN99" i="13"/>
  <c r="CV99" i="13"/>
  <c r="CT99" i="13"/>
  <c r="DA99" i="13"/>
  <c r="CP99" i="13"/>
  <c r="CX99" i="13"/>
  <c r="CW99" i="13"/>
  <c r="CU99" i="13"/>
  <c r="CZ99" i="13"/>
  <c r="DB99" i="13"/>
  <c r="CY99" i="13"/>
  <c r="CR99" i="13"/>
  <c r="DC99" i="13"/>
  <c r="CQ99" i="13"/>
  <c r="CS99" i="13"/>
  <c r="CO99" i="13"/>
  <c r="DD99" i="13"/>
  <c r="CN197" i="13"/>
  <c r="CR197" i="13"/>
  <c r="CQ197" i="13"/>
  <c r="CY197" i="13"/>
  <c r="DC197" i="13"/>
  <c r="DB197" i="13"/>
  <c r="CX197" i="13"/>
  <c r="CV197" i="13"/>
  <c r="CO197" i="13"/>
  <c r="CU197" i="13"/>
  <c r="CZ197" i="13"/>
  <c r="CW197" i="13"/>
  <c r="CT197" i="13"/>
  <c r="CP197" i="13"/>
  <c r="CS197" i="13"/>
  <c r="DD197" i="13"/>
  <c r="DA197" i="13"/>
  <c r="CP15" i="13"/>
  <c r="CR15" i="13"/>
  <c r="DA15" i="13"/>
  <c r="CT15" i="13"/>
  <c r="CO15" i="13"/>
  <c r="CX15" i="13"/>
  <c r="CS15" i="13"/>
  <c r="CN15" i="13"/>
  <c r="CU15" i="13"/>
  <c r="CZ15" i="13"/>
  <c r="CV15" i="13"/>
  <c r="CY15" i="13"/>
  <c r="DC15" i="13"/>
  <c r="CW15" i="13"/>
  <c r="CQ15" i="13"/>
  <c r="DD15" i="13"/>
  <c r="DB15" i="13"/>
  <c r="CW196" i="13"/>
  <c r="CS179" i="13"/>
  <c r="CO275" i="13"/>
  <c r="CT143" i="13"/>
  <c r="DB155" i="13"/>
  <c r="CV212" i="13"/>
  <c r="CR108" i="13"/>
  <c r="CU108" i="13"/>
  <c r="CP108" i="13"/>
  <c r="CT108" i="13"/>
  <c r="CV108" i="13"/>
  <c r="CW108" i="13"/>
  <c r="DA108" i="13"/>
  <c r="DC108" i="13"/>
  <c r="CN108" i="13"/>
  <c r="DD108" i="13"/>
  <c r="CZ108" i="13"/>
  <c r="CX108" i="13"/>
  <c r="CY108" i="13"/>
  <c r="CS108" i="13"/>
  <c r="CO108" i="13"/>
  <c r="CQ108" i="13"/>
  <c r="DB108" i="13"/>
  <c r="CS152" i="13"/>
  <c r="CV152" i="13"/>
  <c r="CY152" i="13"/>
  <c r="DD152" i="13"/>
  <c r="CO152" i="13"/>
  <c r="CR152" i="13"/>
  <c r="CP152" i="13"/>
  <c r="CW152" i="13"/>
  <c r="CX152" i="13"/>
  <c r="DA152" i="13"/>
  <c r="CU152" i="13"/>
  <c r="CQ152" i="13"/>
  <c r="CZ152" i="13"/>
  <c r="DB152" i="13"/>
  <c r="DC152" i="13"/>
  <c r="CN152" i="13"/>
  <c r="CT152" i="13"/>
  <c r="CU101" i="13"/>
  <c r="DB101" i="13"/>
  <c r="CN101" i="13"/>
  <c r="CZ101" i="13"/>
  <c r="CO101" i="13"/>
  <c r="CT101" i="13"/>
  <c r="CS101" i="13"/>
  <c r="CX101" i="13"/>
  <c r="CV101" i="13"/>
  <c r="CW101" i="13"/>
  <c r="DA101" i="13"/>
  <c r="CP101" i="13"/>
  <c r="CQ101" i="13"/>
  <c r="CY101" i="13"/>
  <c r="CR101" i="13"/>
  <c r="DC101" i="13"/>
  <c r="DD101" i="13"/>
  <c r="DA274" i="13"/>
  <c r="CO274" i="13"/>
  <c r="CZ274" i="13"/>
  <c r="CQ274" i="13"/>
  <c r="CU274" i="13"/>
  <c r="CP274" i="13"/>
  <c r="CR274" i="13"/>
  <c r="CY274" i="13"/>
  <c r="DC274" i="13"/>
  <c r="CT279" i="13"/>
  <c r="CP279" i="13"/>
  <c r="CX279" i="13"/>
  <c r="CW279" i="13"/>
  <c r="CS279" i="13"/>
  <c r="CR279" i="13"/>
  <c r="DB279" i="13"/>
  <c r="CZ279" i="13"/>
  <c r="DC279" i="13"/>
  <c r="CZ46" i="13"/>
  <c r="CP46" i="13"/>
  <c r="CV46" i="13"/>
  <c r="DA46" i="13"/>
  <c r="CX46" i="13"/>
  <c r="DD46" i="13"/>
  <c r="CR46" i="13"/>
  <c r="CW46" i="13"/>
  <c r="CR151" i="13"/>
  <c r="CY151" i="13"/>
  <c r="DA151" i="13"/>
  <c r="CW151" i="13"/>
  <c r="DB151" i="13"/>
  <c r="CN151" i="13"/>
  <c r="DC151" i="13"/>
  <c r="CQ151" i="13"/>
  <c r="DD151" i="13"/>
  <c r="CR232" i="13"/>
  <c r="CT232" i="13"/>
  <c r="CO232" i="13"/>
  <c r="CZ232" i="13"/>
  <c r="CV232" i="13"/>
  <c r="CS143" i="13"/>
  <c r="CO155" i="13"/>
  <c r="CW212" i="13"/>
  <c r="DB138" i="13"/>
  <c r="CU138" i="13"/>
  <c r="CW138" i="13"/>
  <c r="CS138" i="13"/>
  <c r="CP138" i="13"/>
  <c r="CV138" i="13"/>
  <c r="CO138" i="13"/>
  <c r="CZ138" i="13"/>
  <c r="CQ138" i="13"/>
  <c r="CT138" i="13"/>
  <c r="DB134" i="13"/>
  <c r="CS134" i="13"/>
  <c r="CU134" i="13"/>
  <c r="DC134" i="13"/>
  <c r="DD134" i="13"/>
  <c r="CT134" i="13"/>
  <c r="CY134" i="13"/>
  <c r="CP134" i="13"/>
  <c r="DB181" i="13"/>
  <c r="CN181" i="13"/>
  <c r="DC181" i="13"/>
  <c r="CZ181" i="13"/>
  <c r="CY181" i="13"/>
  <c r="CW181" i="13"/>
  <c r="DA181" i="13"/>
  <c r="CZ28" i="13"/>
  <c r="CT28" i="13"/>
  <c r="CO28" i="13"/>
  <c r="CS28" i="13"/>
  <c r="CN28" i="13"/>
  <c r="DA28" i="13"/>
  <c r="DC28" i="13"/>
  <c r="CN203" i="13"/>
  <c r="CZ203" i="13"/>
  <c r="CS203" i="13"/>
  <c r="CR203" i="13"/>
  <c r="DC211" i="13"/>
  <c r="CQ143" i="13"/>
  <c r="DD155" i="13"/>
  <c r="CY212" i="13"/>
  <c r="CY136" i="13"/>
  <c r="CU136" i="13"/>
  <c r="CV136" i="13"/>
  <c r="CW136" i="13"/>
  <c r="CS136" i="13"/>
  <c r="CX136" i="13"/>
  <c r="DB136" i="13"/>
  <c r="CO136" i="13"/>
  <c r="CQ136" i="13"/>
  <c r="DC136" i="13"/>
  <c r="CZ136" i="13"/>
  <c r="CN136" i="13"/>
  <c r="DD136" i="13"/>
  <c r="CR136" i="13"/>
  <c r="CP136" i="13"/>
  <c r="DA136" i="13"/>
  <c r="CT136" i="13"/>
  <c r="CX176" i="13"/>
  <c r="CU176" i="13"/>
  <c r="CQ176" i="13"/>
  <c r="CP176" i="13"/>
  <c r="DB176" i="13"/>
  <c r="CR176" i="13"/>
  <c r="DD176" i="13"/>
  <c r="CW176" i="13"/>
  <c r="CY176" i="13"/>
  <c r="DA176" i="13"/>
  <c r="CT176" i="13"/>
  <c r="CV176" i="13"/>
  <c r="CO176" i="13"/>
  <c r="CZ176" i="13"/>
  <c r="DC176" i="13"/>
  <c r="CN176" i="13"/>
  <c r="CS176" i="13"/>
  <c r="CN208" i="13"/>
  <c r="CX208" i="13"/>
  <c r="DA208" i="13"/>
  <c r="CR208" i="13"/>
  <c r="CU208" i="13"/>
  <c r="CQ208" i="13"/>
  <c r="CY208" i="13"/>
  <c r="CO208" i="13"/>
  <c r="DC208" i="13"/>
  <c r="CS208" i="13"/>
  <c r="CV208" i="13"/>
  <c r="CP208" i="13"/>
  <c r="DB208" i="13"/>
  <c r="DD208" i="13"/>
  <c r="CT208" i="13"/>
  <c r="CW208" i="13"/>
  <c r="CZ208" i="13"/>
  <c r="CO38" i="13"/>
  <c r="CV38" i="13"/>
  <c r="CS38" i="13"/>
  <c r="CP38" i="13"/>
  <c r="CW38" i="13"/>
  <c r="CT38" i="13"/>
  <c r="CZ38" i="13"/>
  <c r="CN38" i="13"/>
  <c r="CQ38" i="13"/>
  <c r="CU38" i="13"/>
  <c r="DA38" i="13"/>
  <c r="DC38" i="13"/>
  <c r="DB38" i="13"/>
  <c r="DD38" i="13"/>
  <c r="CR38" i="13"/>
  <c r="CX38" i="13"/>
  <c r="CY38" i="13"/>
  <c r="CS97" i="13"/>
  <c r="DB97" i="13"/>
  <c r="CO97" i="13"/>
  <c r="CT97" i="13"/>
  <c r="CN97" i="13"/>
  <c r="CV97" i="13"/>
  <c r="CX97" i="13"/>
  <c r="DA97" i="13"/>
  <c r="DC97" i="13"/>
  <c r="CW97" i="13"/>
  <c r="CY97" i="13"/>
  <c r="CZ97" i="13"/>
  <c r="CR97" i="13"/>
  <c r="CQ97" i="13"/>
  <c r="DD97" i="13"/>
  <c r="CU97" i="13"/>
  <c r="CP97" i="13"/>
  <c r="CV163" i="13"/>
  <c r="DB163" i="13"/>
  <c r="CT163" i="13"/>
  <c r="CO163" i="13"/>
  <c r="CS163" i="13"/>
  <c r="CY163" i="13"/>
  <c r="DA163" i="13"/>
  <c r="DD163" i="13"/>
  <c r="CX163" i="13"/>
  <c r="CP163" i="13"/>
  <c r="CU163" i="13"/>
  <c r="CQ163" i="13"/>
  <c r="CW163" i="13"/>
  <c r="CZ163" i="13"/>
  <c r="CN163" i="13"/>
  <c r="DC163" i="13"/>
  <c r="CR163" i="13"/>
  <c r="CV185" i="13"/>
  <c r="CS185" i="13"/>
  <c r="CP185" i="13"/>
  <c r="CN185" i="13"/>
  <c r="CW185" i="13"/>
  <c r="CQ185" i="13"/>
  <c r="DA185" i="13"/>
  <c r="CO185" i="13"/>
  <c r="CR185" i="13"/>
  <c r="DD185" i="13"/>
  <c r="CT185" i="13"/>
  <c r="DC185" i="13"/>
  <c r="CZ185" i="13"/>
  <c r="DB185" i="13"/>
  <c r="CU185" i="13"/>
  <c r="CY185" i="13"/>
  <c r="CX185" i="13"/>
  <c r="DB72" i="13"/>
  <c r="CX72" i="13"/>
  <c r="CY72" i="13"/>
  <c r="CS72" i="13"/>
  <c r="DA72" i="13"/>
  <c r="CZ72" i="13"/>
  <c r="CW72" i="13"/>
  <c r="CR72" i="13"/>
  <c r="CN72" i="13"/>
  <c r="CU72" i="13"/>
  <c r="CQ72" i="13"/>
  <c r="CV72" i="13"/>
  <c r="DC72" i="13"/>
  <c r="CT72" i="13"/>
  <c r="DD72" i="13"/>
  <c r="CO72" i="13"/>
  <c r="CP72" i="13"/>
  <c r="CU98" i="13"/>
  <c r="CN98" i="13"/>
  <c r="CO98" i="13"/>
  <c r="DA98" i="13"/>
  <c r="CV98" i="13"/>
  <c r="CQ98" i="13"/>
  <c r="CZ98" i="13"/>
  <c r="DB98" i="13"/>
  <c r="DD98" i="13"/>
  <c r="CX98" i="13"/>
  <c r="CS98" i="13"/>
  <c r="CW98" i="13"/>
  <c r="DC98" i="13"/>
  <c r="CP98" i="13"/>
  <c r="CY98" i="13"/>
  <c r="CT98" i="13"/>
  <c r="CR98" i="13"/>
  <c r="CX54" i="13"/>
  <c r="CV54" i="13"/>
  <c r="CP54" i="13"/>
  <c r="CO54" i="13"/>
  <c r="CS54" i="13"/>
  <c r="CR54" i="13"/>
  <c r="CQ54" i="13"/>
  <c r="CZ54" i="13"/>
  <c r="DC54" i="13"/>
  <c r="CT54" i="13"/>
  <c r="DB54" i="13"/>
  <c r="DA54" i="13"/>
  <c r="CU54" i="13"/>
  <c r="CW54" i="13"/>
  <c r="CN54" i="13"/>
  <c r="CY54" i="13"/>
  <c r="DD54" i="13"/>
  <c r="DC196" i="13"/>
  <c r="DC179" i="13"/>
  <c r="CZ275" i="13"/>
  <c r="CZ211" i="13"/>
  <c r="DC156" i="13"/>
  <c r="CZ155" i="13"/>
  <c r="DB212" i="13"/>
  <c r="CX74" i="13"/>
  <c r="CU74" i="13"/>
  <c r="DA74" i="13"/>
  <c r="CO74" i="13"/>
  <c r="CZ74" i="13"/>
  <c r="CS74" i="13"/>
  <c r="CW74" i="13"/>
  <c r="CN74" i="13"/>
  <c r="CT74" i="13"/>
  <c r="CV74" i="13"/>
  <c r="DD74" i="13"/>
  <c r="DB74" i="13"/>
  <c r="CP74" i="13"/>
  <c r="CY74" i="13"/>
  <c r="DC74" i="13"/>
  <c r="CR74" i="13"/>
  <c r="CQ74" i="13"/>
  <c r="DB119" i="13"/>
  <c r="CZ119" i="13"/>
  <c r="CV119" i="13"/>
  <c r="CS119" i="13"/>
  <c r="DC119" i="13"/>
  <c r="CR119" i="13"/>
  <c r="CT119" i="13"/>
  <c r="CU119" i="13"/>
  <c r="CY119" i="13"/>
  <c r="CO119" i="13"/>
  <c r="CW119" i="13"/>
  <c r="CQ119" i="13"/>
  <c r="DD119" i="13"/>
  <c r="CN119" i="13"/>
  <c r="CX119" i="13"/>
  <c r="CP119" i="13"/>
  <c r="DA119" i="13"/>
  <c r="CZ168" i="13"/>
  <c r="CV168" i="13"/>
  <c r="CT168" i="13"/>
  <c r="CN168" i="13"/>
  <c r="DC168" i="13"/>
  <c r="CX168" i="13"/>
  <c r="CO168" i="13"/>
  <c r="DA168" i="13"/>
  <c r="CU168" i="13"/>
  <c r="CY168" i="13"/>
  <c r="CR168" i="13"/>
  <c r="CQ168" i="13"/>
  <c r="CW168" i="13"/>
  <c r="DB168" i="13"/>
  <c r="CP168" i="13"/>
  <c r="DD168" i="13"/>
  <c r="CS168" i="13"/>
  <c r="CY122" i="13"/>
  <c r="CX122" i="13"/>
  <c r="DB122" i="13"/>
  <c r="DC122" i="13"/>
  <c r="CT122" i="13"/>
  <c r="CN122" i="13"/>
  <c r="CQ122" i="13"/>
  <c r="CV122" i="13"/>
  <c r="CO122" i="13"/>
  <c r="CS122" i="13"/>
  <c r="DD122" i="13"/>
  <c r="CW122" i="13"/>
  <c r="CZ122" i="13"/>
  <c r="CU122" i="13"/>
  <c r="DA122" i="13"/>
  <c r="CP122" i="13"/>
  <c r="CR122" i="13"/>
  <c r="CX228" i="13"/>
  <c r="CW228" i="13"/>
  <c r="CO228" i="13"/>
  <c r="CR228" i="13"/>
  <c r="CN228" i="13"/>
  <c r="DB228" i="13"/>
  <c r="CT228" i="13"/>
  <c r="CQ228" i="13"/>
  <c r="DC228" i="13"/>
  <c r="CZ228" i="13"/>
  <c r="CP228" i="13"/>
  <c r="CY228" i="13"/>
  <c r="CS228" i="13"/>
  <c r="DA228" i="13"/>
  <c r="DD228" i="13"/>
  <c r="CV228" i="13"/>
  <c r="CU228" i="13"/>
  <c r="DD120" i="13"/>
  <c r="CQ120" i="13"/>
  <c r="CN120" i="13"/>
  <c r="CZ120" i="13"/>
  <c r="CS120" i="13"/>
  <c r="CV120" i="13"/>
  <c r="CW120" i="13"/>
  <c r="CX120" i="13"/>
  <c r="DB120" i="13"/>
  <c r="CU120" i="13"/>
  <c r="CP120" i="13"/>
  <c r="DA120" i="13"/>
  <c r="DC120" i="13"/>
  <c r="CR120" i="13"/>
  <c r="CY120" i="13"/>
  <c r="CT120" i="13"/>
  <c r="CO120" i="13"/>
  <c r="CZ244" i="13"/>
  <c r="CW244" i="13"/>
  <c r="CP244" i="13"/>
  <c r="CU244" i="13"/>
  <c r="CT244" i="13"/>
  <c r="DA244" i="13"/>
  <c r="DB244" i="13"/>
  <c r="CQ244" i="13"/>
  <c r="CS244" i="13"/>
  <c r="CN244" i="13"/>
  <c r="CO244" i="13"/>
  <c r="DC244" i="13"/>
  <c r="DD244" i="13"/>
  <c r="CX244" i="13"/>
  <c r="DC63" i="13"/>
  <c r="CX63" i="13"/>
  <c r="CZ63" i="13"/>
  <c r="DB63" i="13"/>
  <c r="CP63" i="13"/>
  <c r="CR63" i="13"/>
  <c r="CV63" i="13"/>
  <c r="CW63" i="13"/>
  <c r="CT63" i="13"/>
  <c r="DD63" i="13"/>
  <c r="DA63" i="13"/>
  <c r="CN63" i="13"/>
  <c r="CO63" i="13"/>
  <c r="CX73" i="13"/>
  <c r="CT73" i="13"/>
  <c r="CO73" i="13"/>
  <c r="CW73" i="13"/>
  <c r="CZ73" i="13"/>
  <c r="DA73" i="13"/>
  <c r="CN73" i="13"/>
  <c r="DB73" i="13"/>
  <c r="CS73" i="13"/>
  <c r="CU73" i="13"/>
  <c r="CY73" i="13"/>
  <c r="DC73" i="13"/>
  <c r="CQ73" i="13"/>
  <c r="DD73" i="13"/>
  <c r="CP73" i="13"/>
  <c r="CV73" i="13"/>
  <c r="CR73" i="13"/>
  <c r="DB154" i="13"/>
  <c r="CW154" i="13"/>
  <c r="CU154" i="13"/>
  <c r="CQ154" i="13"/>
  <c r="CP154" i="13"/>
  <c r="CV154" i="13"/>
  <c r="CT154" i="13"/>
  <c r="CN154" i="13"/>
  <c r="CR154" i="13"/>
  <c r="CY154" i="13"/>
  <c r="CX154" i="13"/>
  <c r="CO154" i="13"/>
  <c r="CS154" i="13"/>
  <c r="DA154" i="13"/>
  <c r="CZ154" i="13"/>
  <c r="DC154" i="13"/>
  <c r="DD154" i="13"/>
  <c r="CR27" i="13"/>
  <c r="CW27" i="13"/>
  <c r="DA27" i="13"/>
  <c r="CQ27" i="13"/>
  <c r="CX27" i="13"/>
  <c r="DD27" i="13"/>
  <c r="CZ27" i="13"/>
  <c r="CT27" i="13"/>
  <c r="DC27" i="13"/>
  <c r="CP27" i="13"/>
  <c r="CU27" i="13"/>
  <c r="CS27" i="13"/>
  <c r="CY27" i="13"/>
  <c r="CV27" i="13"/>
  <c r="CO27" i="13"/>
  <c r="CN27" i="13"/>
  <c r="DB27" i="13"/>
  <c r="CT18" i="13"/>
  <c r="CW18" i="13"/>
  <c r="CX18" i="13"/>
  <c r="DB18" i="13"/>
  <c r="CQ18" i="13"/>
  <c r="CN18" i="13"/>
  <c r="DA18" i="13"/>
  <c r="CZ18" i="13"/>
  <c r="CO18" i="13"/>
  <c r="CP18" i="13"/>
  <c r="CR18" i="13"/>
  <c r="CY18" i="13"/>
  <c r="CU18" i="13"/>
  <c r="DD18" i="13"/>
  <c r="CS18" i="13"/>
  <c r="DC18" i="13"/>
  <c r="CV18" i="13"/>
  <c r="CQ56" i="13"/>
  <c r="CN56" i="13"/>
  <c r="CU56" i="13"/>
  <c r="CP56" i="13"/>
  <c r="CX56" i="13"/>
  <c r="DA56" i="13"/>
  <c r="CS56" i="13"/>
  <c r="CR56" i="13"/>
  <c r="DC56" i="13"/>
  <c r="CW56" i="13"/>
  <c r="DD56" i="13"/>
  <c r="CT56" i="13"/>
  <c r="CV56" i="13"/>
  <c r="DB56" i="13"/>
  <c r="CO56" i="13"/>
  <c r="CY56" i="13"/>
  <c r="CZ56" i="13"/>
  <c r="CY205" i="13"/>
  <c r="CR205" i="13"/>
  <c r="CZ205" i="13"/>
  <c r="CN205" i="13"/>
  <c r="CS205" i="13"/>
  <c r="CU205" i="13"/>
  <c r="CW205" i="13"/>
  <c r="CP205" i="13"/>
  <c r="CT205" i="13"/>
  <c r="DD205" i="13"/>
  <c r="CO205" i="13"/>
  <c r="DC205" i="13"/>
  <c r="CV205" i="13"/>
  <c r="DA205" i="13"/>
  <c r="CX205" i="13"/>
  <c r="CQ205" i="13"/>
  <c r="DB205" i="13"/>
  <c r="DA10" i="13"/>
  <c r="CX10" i="13"/>
  <c r="CS10" i="13"/>
  <c r="CN10" i="13"/>
  <c r="DB10" i="13"/>
  <c r="DC10" i="13"/>
  <c r="CT10" i="13"/>
  <c r="CZ10" i="13"/>
  <c r="CY10" i="13"/>
  <c r="CP10" i="13"/>
  <c r="CR10" i="13"/>
  <c r="CQ10" i="13"/>
  <c r="CU10" i="13"/>
  <c r="DD10" i="13"/>
  <c r="CV10" i="13"/>
  <c r="CO10" i="13"/>
  <c r="CW10" i="13"/>
  <c r="CZ25" i="13"/>
  <c r="CQ25" i="13"/>
  <c r="CR25" i="13"/>
  <c r="CW25" i="13"/>
  <c r="CP25" i="13"/>
  <c r="CT25" i="13"/>
  <c r="DD25" i="13"/>
  <c r="CO25" i="13"/>
  <c r="CY25" i="13"/>
  <c r="CX25" i="13"/>
  <c r="CN25" i="13"/>
  <c r="DB25" i="13"/>
  <c r="CU25" i="13"/>
  <c r="DC25" i="13"/>
  <c r="CS25" i="13"/>
  <c r="CV25" i="13"/>
  <c r="DA25" i="13"/>
  <c r="CQ123" i="13"/>
  <c r="DD123" i="13"/>
  <c r="CS123" i="13"/>
  <c r="CX123" i="13"/>
  <c r="CN123" i="13"/>
  <c r="CV123" i="13"/>
  <c r="CR123" i="13"/>
  <c r="CY123" i="13"/>
  <c r="CT123" i="13"/>
  <c r="DB123" i="13"/>
  <c r="CP123" i="13"/>
  <c r="DA123" i="13"/>
  <c r="CU123" i="13"/>
  <c r="DC123" i="13"/>
  <c r="CO123" i="13"/>
  <c r="CZ123" i="13"/>
  <c r="CW123" i="13"/>
  <c r="DC53" i="13"/>
  <c r="CZ53" i="13"/>
  <c r="CV53" i="13"/>
  <c r="DB53" i="13"/>
  <c r="CP53" i="13"/>
  <c r="CR53" i="13"/>
  <c r="CX53" i="13"/>
  <c r="CQ53" i="13"/>
  <c r="CS53" i="13"/>
  <c r="CN53" i="13"/>
  <c r="CT53" i="13"/>
  <c r="CY53" i="13"/>
  <c r="CO53" i="13"/>
  <c r="DD53" i="13"/>
  <c r="DA53" i="13"/>
  <c r="CW53" i="13"/>
  <c r="CU53" i="13"/>
  <c r="DD278" i="13"/>
  <c r="DA196" i="13"/>
  <c r="CT179" i="13"/>
  <c r="DA275" i="13"/>
  <c r="CO211" i="13"/>
  <c r="CX156" i="13"/>
  <c r="CV155" i="13"/>
  <c r="DC212" i="13"/>
  <c r="CV93" i="13"/>
  <c r="CN93" i="13"/>
  <c r="CX93" i="13"/>
  <c r="CP93" i="13"/>
  <c r="CQ93" i="13"/>
  <c r="CU93" i="13"/>
  <c r="CZ93" i="13"/>
  <c r="CO93" i="13"/>
  <c r="CS93" i="13"/>
  <c r="DB93" i="13"/>
  <c r="CR93" i="13"/>
  <c r="CW93" i="13"/>
  <c r="DC93" i="13"/>
  <c r="DD93" i="13"/>
  <c r="DA93" i="13"/>
  <c r="CY93" i="13"/>
  <c r="CT93" i="13"/>
  <c r="CN115" i="13"/>
  <c r="CS115" i="13"/>
  <c r="CV115" i="13"/>
  <c r="DB115" i="13"/>
  <c r="CZ115" i="13"/>
  <c r="CU115" i="13"/>
  <c r="DD115" i="13"/>
  <c r="DA115" i="13"/>
  <c r="CX115" i="13"/>
  <c r="CO115" i="13"/>
  <c r="CW115" i="13"/>
  <c r="DC115" i="13"/>
  <c r="CT115" i="13"/>
  <c r="CY115" i="13"/>
  <c r="CQ115" i="13"/>
  <c r="CR115" i="13"/>
  <c r="CP115" i="13"/>
  <c r="CP128" i="13"/>
  <c r="CN128" i="13"/>
  <c r="CX128" i="13"/>
  <c r="CR128" i="13"/>
  <c r="DA128" i="13"/>
  <c r="CS128" i="13"/>
  <c r="DB128" i="13"/>
  <c r="CV128" i="13"/>
  <c r="CY128" i="13"/>
  <c r="CU128" i="13"/>
  <c r="CZ128" i="13"/>
  <c r="CW128" i="13"/>
  <c r="CO128" i="13"/>
  <c r="DD128" i="13"/>
  <c r="CT128" i="13"/>
  <c r="DC128" i="13"/>
  <c r="CQ128" i="13"/>
  <c r="CN166" i="13"/>
  <c r="CX166" i="13"/>
  <c r="CZ166" i="13"/>
  <c r="DC166" i="13"/>
  <c r="CV166" i="13"/>
  <c r="DB166" i="13"/>
  <c r="CT166" i="13"/>
  <c r="CR166" i="13"/>
  <c r="CS166" i="13"/>
  <c r="DA166" i="13"/>
  <c r="CY166" i="13"/>
  <c r="CP166" i="13"/>
  <c r="CQ166" i="13"/>
  <c r="CW166" i="13"/>
  <c r="CO166" i="13"/>
  <c r="CU166" i="13"/>
  <c r="DD166" i="13"/>
  <c r="CT141" i="13"/>
  <c r="CX141" i="13"/>
  <c r="CU141" i="13"/>
  <c r="DA141" i="13"/>
  <c r="CO141" i="13"/>
  <c r="CW141" i="13"/>
  <c r="CZ141" i="13"/>
  <c r="CS141" i="13"/>
  <c r="CQ141" i="13"/>
  <c r="CN141" i="13"/>
  <c r="DD141" i="13"/>
  <c r="DC141" i="13"/>
  <c r="CR141" i="13"/>
  <c r="DB141" i="13"/>
  <c r="CP141" i="13"/>
  <c r="CV141" i="13"/>
  <c r="CY141" i="13"/>
  <c r="DA30" i="13"/>
  <c r="CV30" i="13"/>
  <c r="CP30" i="13"/>
  <c r="CT30" i="13"/>
  <c r="CN30" i="13"/>
  <c r="CY30" i="13"/>
  <c r="CQ30" i="13"/>
  <c r="DB30" i="13"/>
  <c r="CW30" i="13"/>
  <c r="CS30" i="13"/>
  <c r="DC30" i="13"/>
  <c r="CZ30" i="13"/>
  <c r="CX30" i="13"/>
  <c r="CU30" i="13"/>
  <c r="CR30" i="13"/>
  <c r="DD30" i="13"/>
  <c r="CO30" i="13"/>
  <c r="CQ198" i="13"/>
  <c r="DB198" i="13"/>
  <c r="CN198" i="13"/>
  <c r="CO198" i="13"/>
  <c r="CX198" i="13"/>
  <c r="CV198" i="13"/>
  <c r="CR198" i="13"/>
  <c r="DA198" i="13"/>
  <c r="CT198" i="13"/>
  <c r="CU198" i="13"/>
  <c r="CS198" i="13"/>
  <c r="CP198" i="13"/>
  <c r="CW198" i="13"/>
  <c r="DD198" i="13"/>
  <c r="DC198" i="13"/>
  <c r="CY198" i="13"/>
  <c r="CZ198" i="13"/>
  <c r="CW43" i="13"/>
  <c r="CZ43" i="13"/>
  <c r="CT43" i="13"/>
  <c r="CS43" i="13"/>
  <c r="CV43" i="13"/>
  <c r="CY43" i="13"/>
  <c r="CP43" i="13"/>
  <c r="DD43" i="13"/>
  <c r="CO43" i="13"/>
  <c r="CN43" i="13"/>
  <c r="CQ43" i="13"/>
  <c r="CR43" i="13"/>
  <c r="DB43" i="13"/>
  <c r="DA43" i="13"/>
  <c r="CU43" i="13"/>
  <c r="DC43" i="13"/>
  <c r="CX43" i="13"/>
  <c r="CX278" i="13"/>
  <c r="CX124" i="13"/>
  <c r="CN124" i="13"/>
  <c r="DD124" i="13"/>
  <c r="CT124" i="13"/>
  <c r="CO124" i="13"/>
  <c r="CW124" i="13"/>
  <c r="CV124" i="13"/>
  <c r="DC124" i="13"/>
  <c r="CU124" i="13"/>
  <c r="CQ180" i="13"/>
  <c r="CW275" i="13"/>
  <c r="CS156" i="13"/>
  <c r="DD280" i="13"/>
  <c r="CZ196" i="13"/>
  <c r="CQ179" i="13"/>
  <c r="CP275" i="13"/>
  <c r="CV211" i="13"/>
  <c r="DA156" i="13"/>
  <c r="DC155" i="13"/>
  <c r="CT212" i="13"/>
  <c r="CX206" i="13"/>
  <c r="CR206" i="13"/>
  <c r="CV206" i="13"/>
  <c r="CQ206" i="13"/>
  <c r="CW206" i="13"/>
  <c r="DA206" i="13"/>
  <c r="CO206" i="13"/>
  <c r="CN206" i="13"/>
  <c r="DB206" i="13"/>
  <c r="DD206" i="13"/>
  <c r="CP206" i="13"/>
  <c r="CZ206" i="13"/>
  <c r="CS206" i="13"/>
  <c r="DC206" i="13"/>
  <c r="CT206" i="13"/>
  <c r="CU206" i="13"/>
  <c r="CY206" i="13"/>
  <c r="CN84" i="13"/>
  <c r="CS84" i="13"/>
  <c r="CT84" i="13"/>
  <c r="DD84" i="13"/>
  <c r="DA84" i="13"/>
  <c r="CW84" i="13"/>
  <c r="CP84" i="13"/>
  <c r="CY84" i="13"/>
  <c r="CQ84" i="13"/>
  <c r="CU84" i="13"/>
  <c r="CZ84" i="13"/>
  <c r="CV84" i="13"/>
  <c r="CR84" i="13"/>
  <c r="DC84" i="13"/>
  <c r="CO84" i="13"/>
  <c r="CX84" i="13"/>
  <c r="DB84" i="13"/>
  <c r="CV90" i="13"/>
  <c r="CY90" i="13"/>
  <c r="CX90" i="13"/>
  <c r="CU90" i="13"/>
  <c r="DB90" i="13"/>
  <c r="CQ90" i="13"/>
  <c r="CN90" i="13"/>
  <c r="CO90" i="13"/>
  <c r="CS90" i="13"/>
  <c r="CR90" i="13"/>
  <c r="DC90" i="13"/>
  <c r="CT90" i="13"/>
  <c r="DA90" i="13"/>
  <c r="CP90" i="13"/>
  <c r="CZ90" i="13"/>
  <c r="DD90" i="13"/>
  <c r="CW90" i="13"/>
  <c r="CQ91" i="13"/>
  <c r="CS91" i="13"/>
  <c r="CP91" i="13"/>
  <c r="CZ91" i="13"/>
  <c r="CX91" i="13"/>
  <c r="CN91" i="13"/>
  <c r="CR91" i="13"/>
  <c r="CU91" i="13"/>
  <c r="DB91" i="13"/>
  <c r="CW91" i="13"/>
  <c r="DA91" i="13"/>
  <c r="CO91" i="13"/>
  <c r="DC91" i="13"/>
  <c r="CY91" i="13"/>
  <c r="CT91" i="13"/>
  <c r="CV91" i="13"/>
  <c r="DD91" i="13"/>
  <c r="CV116" i="13"/>
  <c r="CN116" i="13"/>
  <c r="CS116" i="13"/>
  <c r="CZ116" i="13"/>
  <c r="DB116" i="13"/>
  <c r="CT116" i="13"/>
  <c r="CP116" i="13"/>
  <c r="CQ116" i="13"/>
  <c r="DA116" i="13"/>
  <c r="CU116" i="13"/>
  <c r="CY116" i="13"/>
  <c r="CX116" i="13"/>
  <c r="CR116" i="13"/>
  <c r="DD116" i="13"/>
  <c r="CO116" i="13"/>
  <c r="CW116" i="13"/>
  <c r="DC116" i="13"/>
  <c r="DA88" i="13"/>
  <c r="CT88" i="13"/>
  <c r="CS88" i="13"/>
  <c r="CW88" i="13"/>
  <c r="CQ88" i="13"/>
  <c r="CY88" i="13"/>
  <c r="DC88" i="13"/>
  <c r="CU88" i="13"/>
  <c r="CV88" i="13"/>
  <c r="CZ88" i="13"/>
  <c r="CX88" i="13"/>
  <c r="CO88" i="13"/>
  <c r="DB88" i="13"/>
  <c r="CN88" i="13"/>
  <c r="CP88" i="13"/>
  <c r="DD88" i="13"/>
  <c r="CR88" i="13"/>
  <c r="CP189" i="13"/>
  <c r="CX189" i="13"/>
  <c r="CQ189" i="13"/>
  <c r="CZ189" i="13"/>
  <c r="CT189" i="13"/>
  <c r="CU189" i="13"/>
  <c r="CV189" i="13"/>
  <c r="CN189" i="13"/>
  <c r="DA189" i="13"/>
  <c r="CW189" i="13"/>
  <c r="DC189" i="13"/>
  <c r="CS189" i="13"/>
  <c r="DB189" i="13"/>
  <c r="CY189" i="13"/>
  <c r="DD189" i="13"/>
  <c r="CO189" i="13"/>
  <c r="CR189" i="13"/>
  <c r="CQ34" i="13"/>
  <c r="DA34" i="13"/>
  <c r="CV34" i="13"/>
  <c r="DB34" i="13"/>
  <c r="CU34" i="13"/>
  <c r="CZ34" i="13"/>
  <c r="DD34" i="13"/>
  <c r="CS34" i="13"/>
  <c r="CY34" i="13"/>
  <c r="CR34" i="13"/>
  <c r="DC34" i="13"/>
  <c r="CT34" i="13"/>
  <c r="CX34" i="13"/>
  <c r="CW34" i="13"/>
  <c r="CO34" i="13"/>
  <c r="CP34" i="13"/>
  <c r="CN34" i="13"/>
  <c r="CX172" i="13"/>
  <c r="CZ172" i="13"/>
  <c r="CQ172" i="13"/>
  <c r="CW172" i="13"/>
  <c r="DB172" i="13"/>
  <c r="DA172" i="13"/>
  <c r="CR172" i="13"/>
  <c r="CU172" i="13"/>
  <c r="CT172" i="13"/>
  <c r="DC172" i="13"/>
  <c r="CO172" i="13"/>
  <c r="CS172" i="13"/>
  <c r="CP172" i="13"/>
  <c r="CY172" i="13"/>
  <c r="CV172" i="13"/>
  <c r="DD172" i="13"/>
  <c r="CN172" i="13"/>
  <c r="DA103" i="13"/>
  <c r="CV103" i="13"/>
  <c r="CT103" i="13"/>
  <c r="CO103" i="13"/>
  <c r="CP103" i="13"/>
  <c r="CR103" i="13"/>
  <c r="DB103" i="13"/>
  <c r="CU103" i="13"/>
  <c r="CX103" i="13"/>
  <c r="CW103" i="13"/>
  <c r="CS103" i="13"/>
  <c r="DC103" i="13"/>
  <c r="DD103" i="13"/>
  <c r="CZ103" i="13"/>
  <c r="CQ103" i="13"/>
  <c r="CY103" i="13"/>
  <c r="CN103" i="13"/>
  <c r="CX264" i="13"/>
  <c r="CP264" i="13"/>
  <c r="CT264" i="13"/>
  <c r="CS264" i="13"/>
  <c r="CN264" i="13"/>
  <c r="CY264" i="13"/>
  <c r="DD264" i="13"/>
  <c r="CW264" i="13"/>
  <c r="DC264" i="13"/>
  <c r="DA264" i="13"/>
  <c r="CU264" i="13"/>
  <c r="DB264" i="13"/>
  <c r="CV264" i="13"/>
  <c r="CZ264" i="13"/>
  <c r="CQ264" i="13"/>
  <c r="CO264" i="13"/>
  <c r="CR264" i="13"/>
  <c r="CR278" i="13"/>
  <c r="CZ180" i="13"/>
  <c r="CN179" i="13"/>
  <c r="CY275" i="13"/>
  <c r="DD211" i="13"/>
  <c r="CO156" i="13"/>
  <c r="CW195" i="13"/>
  <c r="CO212" i="13"/>
  <c r="CX276" i="13"/>
  <c r="CW276" i="13"/>
  <c r="CY276" i="13"/>
  <c r="CU276" i="13"/>
  <c r="CT276" i="13"/>
  <c r="CV276" i="13"/>
  <c r="CN276" i="13"/>
  <c r="CQ276" i="13"/>
  <c r="DB276" i="13"/>
  <c r="CS276" i="13"/>
  <c r="CR276" i="13"/>
  <c r="DA276" i="13"/>
  <c r="CO276" i="13"/>
  <c r="CP276" i="13"/>
  <c r="CZ276" i="13"/>
  <c r="DD276" i="13"/>
  <c r="DC276" i="13"/>
  <c r="CO76" i="13"/>
  <c r="CW76" i="13"/>
  <c r="DB76" i="13"/>
  <c r="CY76" i="13"/>
  <c r="CQ76" i="13"/>
  <c r="DA76" i="13"/>
  <c r="CX76" i="13"/>
  <c r="CS76" i="13"/>
  <c r="CT76" i="13"/>
  <c r="CU76" i="13"/>
  <c r="CR76" i="13"/>
  <c r="CZ76" i="13"/>
  <c r="DD76" i="13"/>
  <c r="DC76" i="13"/>
  <c r="CN76" i="13"/>
  <c r="CV76" i="13"/>
  <c r="CP76" i="13"/>
  <c r="DA273" i="13"/>
  <c r="CW273" i="13"/>
  <c r="CT273" i="13"/>
  <c r="CP273" i="13"/>
  <c r="CX273" i="13"/>
  <c r="CO273" i="13"/>
  <c r="CZ273" i="13"/>
  <c r="CY273" i="13"/>
  <c r="CS273" i="13"/>
  <c r="CN273" i="13"/>
  <c r="DB273" i="13"/>
  <c r="CV273" i="13"/>
  <c r="CU273" i="13"/>
  <c r="CR273" i="13"/>
  <c r="CQ273" i="13"/>
  <c r="DC273" i="13"/>
  <c r="DD273" i="13"/>
  <c r="CZ49" i="13"/>
  <c r="CW49" i="13"/>
  <c r="CT49" i="13"/>
  <c r="CX49" i="13"/>
  <c r="DB49" i="13"/>
  <c r="CP49" i="13"/>
  <c r="CV49" i="13"/>
  <c r="CS49" i="13"/>
  <c r="CR49" i="13"/>
  <c r="CN49" i="13"/>
  <c r="DA49" i="13"/>
  <c r="CQ49" i="13"/>
  <c r="CU49" i="13"/>
  <c r="CY49" i="13"/>
  <c r="CO49" i="13"/>
  <c r="DD49" i="13"/>
  <c r="DC49" i="13"/>
  <c r="DA201" i="13"/>
  <c r="CO201" i="13"/>
  <c r="CX201" i="13"/>
  <c r="CW201" i="13"/>
  <c r="DC201" i="13"/>
  <c r="DB201" i="13"/>
  <c r="CV201" i="13"/>
  <c r="CY201" i="13"/>
  <c r="CR201" i="13"/>
  <c r="CT201" i="13"/>
  <c r="CZ201" i="13"/>
  <c r="DD201" i="13"/>
  <c r="CN201" i="13"/>
  <c r="CP201" i="13"/>
  <c r="CS201" i="13"/>
  <c r="CQ201" i="13"/>
  <c r="CU201" i="13"/>
  <c r="CR267" i="13"/>
  <c r="CN267" i="13"/>
  <c r="CO267" i="13"/>
  <c r="CQ267" i="13"/>
  <c r="CV267" i="13"/>
  <c r="CZ267" i="13"/>
  <c r="DD267" i="13"/>
  <c r="CU267" i="13"/>
  <c r="DB267" i="13"/>
  <c r="DA267" i="13"/>
  <c r="CY267" i="13"/>
  <c r="CW267" i="13"/>
  <c r="CX267" i="13"/>
  <c r="CP267" i="13"/>
  <c r="DC267" i="13"/>
  <c r="CT267" i="13"/>
  <c r="CS267" i="13"/>
  <c r="CQ129" i="13"/>
  <c r="CY129" i="13"/>
  <c r="DB129" i="13"/>
  <c r="CR129" i="13"/>
  <c r="DA129" i="13"/>
  <c r="CV129" i="13"/>
  <c r="CP129" i="13"/>
  <c r="DC129" i="13"/>
  <c r="CX129" i="13"/>
  <c r="CT129" i="13"/>
  <c r="CN129" i="13"/>
  <c r="CU129" i="13"/>
  <c r="CZ129" i="13"/>
  <c r="DD129" i="13"/>
  <c r="CW129" i="13"/>
  <c r="CO129" i="13"/>
  <c r="CS129" i="13"/>
  <c r="CV164" i="13"/>
  <c r="CT164" i="13"/>
  <c r="CX164" i="13"/>
  <c r="CY164" i="13"/>
  <c r="CR164" i="13"/>
  <c r="DB164" i="13"/>
  <c r="CS164" i="13"/>
  <c r="CO164" i="13"/>
  <c r="CZ164" i="13"/>
  <c r="CW164" i="13"/>
  <c r="DD164" i="13"/>
  <c r="DC164" i="13"/>
  <c r="CN164" i="13"/>
  <c r="CU164" i="13"/>
  <c r="DA164" i="13"/>
  <c r="CP164" i="13"/>
  <c r="CQ164" i="13"/>
  <c r="DB200" i="13"/>
  <c r="DA200" i="13"/>
  <c r="CX200" i="13"/>
  <c r="CW200" i="13"/>
  <c r="DC200" i="13"/>
  <c r="CP200" i="13"/>
  <c r="CY200" i="13"/>
  <c r="CZ200" i="13"/>
  <c r="CV200" i="13"/>
  <c r="CO200" i="13"/>
  <c r="CU200" i="13"/>
  <c r="CQ200" i="13"/>
  <c r="CS200" i="13"/>
  <c r="CT200" i="13"/>
  <c r="CN200" i="13"/>
  <c r="DD200" i="13"/>
  <c r="CR200" i="13"/>
  <c r="CO50" i="13"/>
  <c r="CX50" i="13"/>
  <c r="CQ50" i="13"/>
  <c r="CT50" i="13"/>
  <c r="CZ50" i="13"/>
  <c r="DB50" i="13"/>
  <c r="CV50" i="13"/>
  <c r="CY50" i="13"/>
  <c r="CS50" i="13"/>
  <c r="CU50" i="13"/>
  <c r="DD50" i="13"/>
  <c r="DC50" i="13"/>
  <c r="CP50" i="13"/>
  <c r="CN50" i="13"/>
  <c r="DA50" i="13"/>
  <c r="CR50" i="13"/>
  <c r="CW50" i="13"/>
  <c r="CX268" i="13"/>
  <c r="CN268" i="13"/>
  <c r="CY268" i="13"/>
  <c r="CV268" i="13"/>
  <c r="CR268" i="13"/>
  <c r="CQ268" i="13"/>
  <c r="DA268" i="13"/>
  <c r="DB268" i="13"/>
  <c r="CS268" i="13"/>
  <c r="CW268" i="13"/>
  <c r="CZ268" i="13"/>
  <c r="DC268" i="13"/>
  <c r="DD268" i="13"/>
  <c r="CU268" i="13"/>
  <c r="CT268" i="13"/>
  <c r="CO268" i="13"/>
  <c r="CP268" i="13"/>
  <c r="CO278" i="13"/>
  <c r="CX180" i="13"/>
  <c r="CZ179" i="13"/>
  <c r="DB275" i="13"/>
  <c r="DA211" i="13"/>
  <c r="CW156" i="13"/>
  <c r="DA195" i="13"/>
  <c r="CZ212" i="13"/>
  <c r="DB175" i="13"/>
  <c r="CU175" i="13"/>
  <c r="CZ175" i="13"/>
  <c r="CR175" i="13"/>
  <c r="CX175" i="13"/>
  <c r="CQ175" i="13"/>
  <c r="CN175" i="13"/>
  <c r="CO175" i="13"/>
  <c r="CT175" i="13"/>
  <c r="DA175" i="13"/>
  <c r="CV175" i="13"/>
  <c r="CS175" i="13"/>
  <c r="CW175" i="13"/>
  <c r="DC175" i="13"/>
  <c r="DD175" i="13"/>
  <c r="CP175" i="13"/>
  <c r="CY175" i="13"/>
  <c r="CS124" i="13"/>
  <c r="CY124" i="13"/>
  <c r="CR124" i="13"/>
  <c r="CZ124" i="13"/>
  <c r="CQ124" i="13"/>
  <c r="DA124" i="13"/>
  <c r="CP124" i="13"/>
  <c r="DB124" i="13"/>
  <c r="CS278" i="13"/>
  <c r="CS272" i="13"/>
  <c r="CS211" i="13"/>
  <c r="DD195" i="13"/>
  <c r="DC118" i="13"/>
  <c r="DC157" i="13"/>
  <c r="CP148" i="13"/>
  <c r="CQ184" i="13"/>
  <c r="CR211" i="13"/>
  <c r="CR100" i="13"/>
  <c r="CW79" i="13"/>
  <c r="DC81" i="13"/>
  <c r="CU263" i="13"/>
  <c r="DC271" i="13"/>
  <c r="CW92" i="13"/>
  <c r="CT13" i="13"/>
  <c r="DA117" i="13"/>
  <c r="DD183" i="13"/>
  <c r="CO167" i="13"/>
  <c r="CO159" i="13"/>
  <c r="CP202" i="13"/>
  <c r="CN66" i="13"/>
  <c r="CZ193" i="13"/>
  <c r="CW140" i="13"/>
  <c r="DC126" i="13"/>
  <c r="DG280" i="13"/>
  <c r="DI66" i="13"/>
  <c r="DM171" i="13"/>
  <c r="DN140" i="13"/>
  <c r="DP178" i="13"/>
  <c r="DK188" i="13"/>
  <c r="DQ94" i="13"/>
  <c r="DI138" i="13"/>
  <c r="DI74" i="13"/>
  <c r="DJ114" i="13"/>
  <c r="DJ132" i="13"/>
  <c r="DF196" i="13"/>
  <c r="DQ89" i="13"/>
  <c r="DF227" i="13"/>
  <c r="DQ96" i="13"/>
  <c r="DG113" i="13"/>
  <c r="DH124" i="13"/>
  <c r="DN170" i="13"/>
  <c r="DE115" i="13"/>
  <c r="DE29" i="13"/>
  <c r="DK260" i="13"/>
  <c r="DJ195" i="13"/>
  <c r="DM65" i="13"/>
  <c r="DL174" i="13"/>
  <c r="DL200" i="13"/>
  <c r="DI164" i="13"/>
  <c r="DP129" i="13"/>
  <c r="DF267" i="13"/>
  <c r="DQ33" i="13"/>
  <c r="DM16" i="13"/>
  <c r="DI160" i="13"/>
  <c r="DN210" i="13"/>
  <c r="DP184" i="13"/>
  <c r="DM24" i="13"/>
  <c r="DK81" i="13"/>
  <c r="DI278" i="13"/>
  <c r="DM103" i="13"/>
  <c r="DM172" i="13"/>
  <c r="DE87" i="13"/>
  <c r="DN26" i="13"/>
  <c r="DJ189" i="13"/>
  <c r="DJ39" i="13"/>
  <c r="DE91" i="13"/>
  <c r="DQ90" i="13"/>
  <c r="DM157" i="13"/>
  <c r="DE43" i="13"/>
  <c r="DK198" i="13"/>
  <c r="DF30" i="13"/>
  <c r="DL128" i="13"/>
  <c r="DH108" i="13"/>
  <c r="DM80" i="13"/>
  <c r="DQ32" i="13"/>
  <c r="DQ199" i="13"/>
  <c r="DP53" i="13"/>
  <c r="DP25" i="13"/>
  <c r="DK40" i="13"/>
  <c r="DQ205" i="13"/>
  <c r="DE27" i="13"/>
  <c r="DK186" i="13"/>
  <c r="DI229" i="13"/>
  <c r="DP167" i="13"/>
  <c r="DH156" i="13"/>
  <c r="DI150" i="13"/>
  <c r="DI177" i="13"/>
  <c r="DJ120" i="13"/>
  <c r="DQ122" i="13"/>
  <c r="DH5" i="13"/>
  <c r="DK214" i="13"/>
  <c r="DK191" i="13"/>
  <c r="DQ258" i="13"/>
  <c r="DM246" i="13"/>
  <c r="DE215" i="13"/>
  <c r="DQ248" i="13"/>
  <c r="DL255" i="13"/>
  <c r="DG223" i="13"/>
  <c r="DL217" i="13"/>
  <c r="DJ214" i="13"/>
  <c r="DK280" i="13"/>
  <c r="DF204" i="13"/>
  <c r="DL163" i="13"/>
  <c r="DM139" i="13"/>
  <c r="DJ208" i="13"/>
  <c r="DI136" i="13"/>
  <c r="DP147" i="13"/>
  <c r="DP137" i="13"/>
  <c r="DJ106" i="13"/>
  <c r="DH44" i="13"/>
  <c r="DL67" i="13"/>
  <c r="DH143" i="13"/>
  <c r="DN151" i="13"/>
  <c r="DP274" i="13"/>
  <c r="DE15" i="13"/>
  <c r="DO118" i="13"/>
  <c r="DF168" i="13"/>
  <c r="DE182" i="13"/>
  <c r="DN202" i="13"/>
  <c r="DG68" i="13"/>
  <c r="DN165" i="13"/>
  <c r="DE63" i="13"/>
  <c r="DN76" i="13"/>
  <c r="DQ133" i="13"/>
  <c r="DE100" i="13"/>
  <c r="DI79" i="13"/>
  <c r="DF115" i="13"/>
  <c r="DM154" i="13"/>
  <c r="DL260" i="13"/>
  <c r="DL156" i="13"/>
  <c r="DN65" i="13"/>
  <c r="DM174" i="13"/>
  <c r="DO200" i="13"/>
  <c r="DJ164" i="13"/>
  <c r="DQ129" i="13"/>
  <c r="DG267" i="13"/>
  <c r="DP201" i="13"/>
  <c r="DN16" i="13"/>
  <c r="DJ160" i="13"/>
  <c r="DP210" i="13"/>
  <c r="DQ184" i="13"/>
  <c r="DN24" i="13"/>
  <c r="DL81" i="13"/>
  <c r="DO275" i="13"/>
  <c r="DN103" i="13"/>
  <c r="DN172" i="13"/>
  <c r="DQ87" i="13"/>
  <c r="DO26" i="13"/>
  <c r="DK189" i="13"/>
  <c r="DK39" i="13"/>
  <c r="DF91" i="13"/>
  <c r="DF90" i="13"/>
  <c r="DN157" i="13"/>
  <c r="DF43" i="13"/>
  <c r="DL198" i="13"/>
  <c r="DG30" i="13"/>
  <c r="DM128" i="13"/>
  <c r="DJ108" i="13"/>
  <c r="DJ73" i="13"/>
  <c r="DE32" i="13"/>
  <c r="DF199" i="13"/>
  <c r="DE53" i="13"/>
  <c r="DF25" i="13"/>
  <c r="DL40" i="13"/>
  <c r="DE205" i="13"/>
  <c r="DF27" i="13"/>
  <c r="DL186" i="13"/>
  <c r="DJ229" i="13"/>
  <c r="DO64" i="13"/>
  <c r="DN155" i="13"/>
  <c r="DJ150" i="13"/>
  <c r="DF177" i="13"/>
  <c r="DK120" i="13"/>
  <c r="DH122" i="13"/>
  <c r="DI5" i="13"/>
  <c r="DP257" i="13"/>
  <c r="DG247" i="13"/>
  <c r="DM217" i="13"/>
  <c r="DG253" i="13"/>
  <c r="DH252" i="13"/>
  <c r="DG216" i="13"/>
  <c r="DG236" i="13"/>
  <c r="DJ239" i="13"/>
  <c r="DH246" i="13"/>
  <c r="DN225" i="13"/>
  <c r="DH278" i="13"/>
  <c r="DM204" i="13"/>
  <c r="DQ163" i="13"/>
  <c r="DQ139" i="13"/>
  <c r="DK208" i="13"/>
  <c r="DJ136" i="13"/>
  <c r="DQ147" i="13"/>
  <c r="DE137" i="13"/>
  <c r="DK106" i="13"/>
  <c r="DK44" i="13"/>
  <c r="DN67" i="13"/>
  <c r="DG211" i="13"/>
  <c r="DE82" i="13"/>
  <c r="DE274" i="13"/>
  <c r="DG15" i="13"/>
  <c r="DP118" i="13"/>
  <c r="DH168" i="13"/>
  <c r="DJ182" i="13"/>
  <c r="DO202" i="13"/>
  <c r="DH68" i="13"/>
  <c r="DM165" i="13"/>
  <c r="DQ47" i="13"/>
  <c r="DO76" i="13"/>
  <c r="DI158" i="13"/>
  <c r="DF100" i="13"/>
  <c r="DF194" i="13"/>
  <c r="DK131" i="13"/>
  <c r="DF77" i="13"/>
  <c r="DL100" i="13"/>
  <c r="DI133" i="13"/>
  <c r="DN273" i="13"/>
  <c r="DI119" i="13"/>
  <c r="DP78" i="13"/>
  <c r="DF37" i="13"/>
  <c r="DP52" i="13"/>
  <c r="DF13" i="13"/>
  <c r="DL155" i="13"/>
  <c r="DM241" i="13"/>
  <c r="DI58" i="13"/>
  <c r="DJ118" i="13"/>
  <c r="DH99" i="13"/>
  <c r="DP152" i="13"/>
  <c r="DI274" i="13"/>
  <c r="DI82" i="13"/>
  <c r="DK232" i="13"/>
  <c r="DK263" i="13"/>
  <c r="DQ226" i="13"/>
  <c r="DL28" i="13"/>
  <c r="DQ106" i="13"/>
  <c r="DG57" i="13"/>
  <c r="DM102" i="13"/>
  <c r="DH147" i="13"/>
  <c r="DH136" i="13"/>
  <c r="DQ208" i="13"/>
  <c r="DI38" i="13"/>
  <c r="DN11" i="13"/>
  <c r="DH163" i="13"/>
  <c r="DH204" i="13"/>
  <c r="DJ54" i="13"/>
  <c r="DQ215" i="13"/>
  <c r="DI252" i="13"/>
  <c r="DP237" i="13"/>
  <c r="DN215" i="13"/>
  <c r="DO191" i="13"/>
  <c r="DK237" i="13"/>
  <c r="DJ238" i="13"/>
  <c r="DP225" i="13"/>
  <c r="DJ222" i="13"/>
  <c r="DK254" i="13"/>
  <c r="DE233" i="13"/>
  <c r="DO233" i="13"/>
  <c r="DE235" i="13"/>
  <c r="DK45" i="13"/>
  <c r="DP7" i="13"/>
  <c r="DI161" i="13"/>
  <c r="DH120" i="13"/>
  <c r="DM177" i="13"/>
  <c r="DJ277" i="13"/>
  <c r="DE262" i="13"/>
  <c r="DP169" i="13"/>
  <c r="DK167" i="13"/>
  <c r="DH229" i="13"/>
  <c r="DI121" i="13"/>
  <c r="DG187" i="13"/>
  <c r="DH18" i="13"/>
  <c r="DL205" i="13"/>
  <c r="DG40" i="13"/>
  <c r="DG25" i="13"/>
  <c r="DK53" i="13"/>
  <c r="DJ21" i="13"/>
  <c r="DM212" i="13"/>
  <c r="DI271" i="13"/>
  <c r="DI80" i="13"/>
  <c r="DL108" i="13"/>
  <c r="DI128" i="13"/>
  <c r="DP141" i="13"/>
  <c r="DO59" i="13"/>
  <c r="DN48" i="13"/>
  <c r="DQ43" i="13"/>
  <c r="DH148" i="13"/>
  <c r="DF266" i="13"/>
  <c r="DL231" i="13"/>
  <c r="DO116" i="13"/>
  <c r="DM88" i="13"/>
  <c r="DP17" i="13"/>
  <c r="DP26" i="13"/>
  <c r="DF87" i="13"/>
  <c r="DP259" i="13"/>
  <c r="DL173" i="13"/>
  <c r="DF264" i="13"/>
  <c r="DE112" i="13"/>
  <c r="DO194" i="13"/>
  <c r="DP23" i="13"/>
  <c r="DM146" i="13"/>
  <c r="DO133" i="13"/>
  <c r="DK273" i="13"/>
  <c r="DG119" i="13"/>
  <c r="DN78" i="13"/>
  <c r="DN37" i="13"/>
  <c r="DJ68" i="13"/>
  <c r="DM245" i="13"/>
  <c r="DP278" i="13"/>
  <c r="DK241" i="13"/>
  <c r="DQ58" i="13"/>
  <c r="DF118" i="13"/>
  <c r="DL197" i="13"/>
  <c r="DN152" i="13"/>
  <c r="DL274" i="13"/>
  <c r="DH82" i="13"/>
  <c r="DN232" i="13"/>
  <c r="DP125" i="13"/>
  <c r="DM226" i="13"/>
  <c r="DI28" i="13"/>
  <c r="DL106" i="13"/>
  <c r="DQ57" i="13"/>
  <c r="DJ102" i="13"/>
  <c r="DP195" i="13"/>
  <c r="DO93" i="13"/>
  <c r="DO208" i="13"/>
  <c r="DG38" i="13"/>
  <c r="DJ11" i="13"/>
  <c r="DK185" i="13"/>
  <c r="DQ240" i="13"/>
  <c r="DH54" i="13"/>
  <c r="DF191" i="13"/>
  <c r="DN254" i="13"/>
  <c r="DP222" i="13"/>
  <c r="DP235" i="13"/>
  <c r="DI239" i="13"/>
  <c r="DN234" i="13"/>
  <c r="DJ237" i="13"/>
  <c r="DL234" i="13"/>
  <c r="DO252" i="13"/>
  <c r="DH219" i="13"/>
  <c r="DH221" i="13"/>
  <c r="DM249" i="13"/>
  <c r="DN233" i="13"/>
  <c r="DH45" i="13"/>
  <c r="DM7" i="13"/>
  <c r="DG161" i="13"/>
  <c r="DE120" i="13"/>
  <c r="DK177" i="13"/>
  <c r="DF277" i="13"/>
  <c r="DG262" i="13"/>
  <c r="DN169" i="13"/>
  <c r="DH167" i="13"/>
  <c r="DF229" i="13"/>
  <c r="DO186" i="13"/>
  <c r="DO27" i="13"/>
  <c r="DE56" i="13"/>
  <c r="DG269" i="13"/>
  <c r="DJ10" i="13"/>
  <c r="DQ25" i="13"/>
  <c r="DI53" i="13"/>
  <c r="DH21" i="13"/>
  <c r="DO280" i="13"/>
  <c r="DG271" i="13"/>
  <c r="DG80" i="13"/>
  <c r="DI108" i="13"/>
  <c r="DG128" i="13"/>
  <c r="DN141" i="13"/>
  <c r="DL59" i="13"/>
  <c r="DL48" i="13"/>
  <c r="DQ155" i="13"/>
  <c r="DP157" i="13"/>
  <c r="DQ266" i="13"/>
  <c r="DH231" i="13"/>
  <c r="DM116" i="13"/>
  <c r="DK88" i="13"/>
  <c r="DN17" i="13"/>
  <c r="DK42" i="13"/>
  <c r="DL87" i="13"/>
  <c r="DL259" i="13"/>
  <c r="DI173" i="13"/>
  <c r="DO264" i="13"/>
  <c r="DP112" i="13"/>
  <c r="DF131" i="13"/>
  <c r="DK23" i="13"/>
  <c r="DG146" i="13"/>
  <c r="DQ275" i="13"/>
  <c r="DK76" i="13"/>
  <c r="DH63" i="13"/>
  <c r="DF165" i="13"/>
  <c r="DH153" i="13"/>
  <c r="DN13" i="13"/>
  <c r="DN206" i="13"/>
  <c r="DL241" i="13"/>
  <c r="DM58" i="13"/>
  <c r="DN118" i="13"/>
  <c r="DI15" i="13"/>
  <c r="DM101" i="13"/>
  <c r="DO46" i="13"/>
  <c r="DP20" i="13"/>
  <c r="DF117" i="13"/>
  <c r="DF143" i="13"/>
  <c r="DE44" i="13"/>
  <c r="DO106" i="13"/>
  <c r="DL57" i="13"/>
  <c r="DE102" i="13"/>
  <c r="DE83" i="13"/>
  <c r="DN176" i="13"/>
  <c r="DQ230" i="13"/>
  <c r="DH97" i="13"/>
  <c r="DM163" i="13"/>
  <c r="DP204" i="13"/>
  <c r="DN54" i="13"/>
  <c r="DL257" i="13"/>
  <c r="DP219" i="13"/>
  <c r="DM253" i="13"/>
  <c r="DL253" i="13"/>
  <c r="DI256" i="13"/>
  <c r="DH256" i="13"/>
  <c r="DE217" i="13"/>
  <c r="DF258" i="13"/>
  <c r="DF214" i="13"/>
  <c r="DP239" i="13"/>
  <c r="DG221" i="13"/>
  <c r="DP253" i="13"/>
  <c r="DJ5" i="13"/>
  <c r="DE7" i="13"/>
  <c r="DI228" i="13"/>
  <c r="DK244" i="13"/>
  <c r="DG75" i="13"/>
  <c r="DO262" i="13"/>
  <c r="DL143" i="13"/>
  <c r="DM167" i="13"/>
  <c r="DG229" i="13"/>
  <c r="DM186" i="13"/>
  <c r="DI27" i="13"/>
  <c r="DI56" i="13"/>
  <c r="DF40" i="13"/>
  <c r="DF14" i="13"/>
  <c r="DH123" i="13"/>
  <c r="DP243" i="13"/>
  <c r="DJ199" i="13"/>
  <c r="DK271" i="13"/>
  <c r="DH80" i="13"/>
  <c r="DG108" i="13"/>
  <c r="DN128" i="13"/>
  <c r="DG141" i="13"/>
  <c r="DP59" i="13"/>
  <c r="DO43" i="13"/>
  <c r="DQ148" i="13"/>
  <c r="DO156" i="13"/>
  <c r="DG23" i="13"/>
  <c r="DF22" i="13"/>
  <c r="DM278" i="13"/>
  <c r="DF111" i="13"/>
  <c r="DH78" i="13"/>
  <c r="DK37" i="13"/>
  <c r="DQ52" i="13"/>
  <c r="DK245" i="13"/>
  <c r="DG95" i="13"/>
  <c r="DJ60" i="13"/>
  <c r="DJ70" i="13"/>
  <c r="DI71" i="13"/>
  <c r="DN15" i="13"/>
  <c r="DF274" i="13"/>
  <c r="DQ82" i="13"/>
  <c r="DF232" i="13"/>
  <c r="DG263" i="13"/>
  <c r="DJ226" i="13"/>
  <c r="DP203" i="13"/>
  <c r="DH149" i="13"/>
  <c r="DQ137" i="13"/>
  <c r="DK104" i="13"/>
  <c r="DJ83" i="13"/>
  <c r="DG176" i="13"/>
  <c r="DP38" i="13"/>
  <c r="DP97" i="13"/>
  <c r="DE163" i="13"/>
  <c r="DO240" i="13"/>
  <c r="DG156" i="13"/>
  <c r="DO221" i="13"/>
  <c r="DM225" i="13"/>
  <c r="DI217" i="13"/>
  <c r="DL190" i="13"/>
  <c r="DM220" i="13"/>
  <c r="DQ250" i="13"/>
  <c r="DP250" i="13"/>
  <c r="DM237" i="13"/>
  <c r="DE213" i="13"/>
  <c r="DP238" i="13"/>
  <c r="DM248" i="13"/>
  <c r="DQ255" i="13"/>
  <c r="DP5" i="13"/>
  <c r="DF122" i="13"/>
  <c r="DO120" i="13"/>
  <c r="DE244" i="13"/>
  <c r="DH280" i="13"/>
  <c r="DF144" i="13"/>
  <c r="DQ22" i="13"/>
  <c r="DJ134" i="13"/>
  <c r="DN111" i="13"/>
  <c r="DF78" i="13"/>
  <c r="DG37" i="13"/>
  <c r="DI68" i="13"/>
  <c r="DI245" i="13"/>
  <c r="DE95" i="13"/>
  <c r="DG60" i="13"/>
  <c r="DH70" i="13"/>
  <c r="DF71" i="13"/>
  <c r="DP156" i="13"/>
  <c r="DQ274" i="13"/>
  <c r="DM82" i="13"/>
  <c r="DL232" i="13"/>
  <c r="DO125" i="13"/>
  <c r="DM181" i="13"/>
  <c r="DL203" i="13"/>
  <c r="DE149" i="13"/>
  <c r="DO137" i="13"/>
  <c r="DF104" i="13"/>
  <c r="DQ136" i="13"/>
  <c r="DI9" i="13"/>
  <c r="DL38" i="13"/>
  <c r="DO11" i="13"/>
  <c r="DJ185" i="13"/>
  <c r="DM240" i="13"/>
  <c r="DK212" i="13"/>
  <c r="DI238" i="13"/>
  <c r="DM233" i="13"/>
  <c r="DM190" i="13"/>
  <c r="DK225" i="13"/>
  <c r="DO255" i="13"/>
  <c r="DM258" i="13"/>
  <c r="DG190" i="13"/>
  <c r="DE239" i="13"/>
  <c r="DL246" i="13"/>
  <c r="DL251" i="13"/>
  <c r="DE221" i="13"/>
  <c r="DK216" i="13"/>
  <c r="DN5" i="13"/>
  <c r="DP122" i="13"/>
  <c r="DM120" i="13"/>
  <c r="DN244" i="13"/>
  <c r="DK277" i="13"/>
  <c r="DH127" i="13"/>
  <c r="DK169" i="13"/>
  <c r="DJ36" i="13"/>
  <c r="DQ31" i="13"/>
  <c r="DQ186" i="13"/>
  <c r="DP18" i="13"/>
  <c r="DP205" i="13"/>
  <c r="DJ40" i="13"/>
  <c r="DK14" i="13"/>
  <c r="DL53" i="13"/>
  <c r="DG21" i="13"/>
  <c r="DI143" i="13"/>
  <c r="DI73" i="13"/>
  <c r="DO209" i="13"/>
  <c r="DN135" i="13"/>
  <c r="DJ166" i="13"/>
  <c r="DO30" i="13"/>
  <c r="DJ198" i="13"/>
  <c r="DG43" i="13"/>
  <c r="DI148" i="13"/>
  <c r="DP266" i="13"/>
  <c r="DJ231" i="13"/>
  <c r="DK116" i="13"/>
  <c r="DH189" i="13"/>
  <c r="DK26" i="13"/>
  <c r="DP87" i="13"/>
  <c r="DJ259" i="13"/>
  <c r="DQ173" i="13"/>
  <c r="DI264" i="13"/>
  <c r="DI112" i="13"/>
  <c r="DP35" i="13"/>
  <c r="DN261" i="13"/>
  <c r="DH62" i="13"/>
  <c r="DL210" i="13"/>
  <c r="DE160" i="13"/>
  <c r="DJ16" i="13"/>
  <c r="DO33" i="13"/>
  <c r="DI41" i="13"/>
  <c r="CW240" i="13"/>
  <c r="CZ265" i="13"/>
  <c r="CY11" i="13"/>
  <c r="CW139" i="13"/>
  <c r="DD9" i="13"/>
  <c r="CV227" i="13"/>
  <c r="CT210" i="13"/>
  <c r="DD192" i="13"/>
  <c r="DB89" i="13"/>
  <c r="CX80" i="13"/>
  <c r="DA62" i="13"/>
  <c r="CZ242" i="13"/>
  <c r="DB104" i="13"/>
  <c r="CR102" i="13"/>
  <c r="CZ137" i="13"/>
  <c r="DB57" i="13"/>
  <c r="CY149" i="13"/>
  <c r="CO44" i="13"/>
  <c r="CQ95" i="13"/>
  <c r="CR68" i="13"/>
  <c r="CX20" i="13"/>
  <c r="CW82" i="13"/>
  <c r="CS71" i="13"/>
  <c r="CU195" i="13"/>
  <c r="CP157" i="13"/>
  <c r="CT184" i="13"/>
  <c r="DC29" i="13"/>
  <c r="CY278" i="13"/>
  <c r="CY23" i="13"/>
  <c r="CX79" i="13"/>
  <c r="CY81" i="13"/>
  <c r="DC245" i="13"/>
  <c r="DD271" i="13"/>
  <c r="CS92" i="13"/>
  <c r="CN107" i="13"/>
  <c r="CP117" i="13"/>
  <c r="CP183" i="13"/>
  <c r="CV167" i="13"/>
  <c r="DD159" i="13"/>
  <c r="CT202" i="13"/>
  <c r="DA278" i="13"/>
  <c r="CQ193" i="13"/>
  <c r="CR140" i="13"/>
  <c r="CQ55" i="13"/>
  <c r="DQ183" i="13"/>
  <c r="DK193" i="13"/>
  <c r="DE140" i="13"/>
  <c r="DF51" i="13"/>
  <c r="DL55" i="13"/>
  <c r="DH126" i="13"/>
  <c r="DE94" i="13"/>
  <c r="DM110" i="13"/>
  <c r="DJ142" i="13"/>
  <c r="DQ276" i="13"/>
  <c r="DQ132" i="13"/>
  <c r="DI192" i="13"/>
  <c r="DL242" i="13"/>
  <c r="DI227" i="13"/>
  <c r="DF96" i="13"/>
  <c r="DH113" i="13"/>
  <c r="DG124" i="13"/>
  <c r="DK170" i="13"/>
  <c r="DE61" i="13"/>
  <c r="DN29" i="13"/>
  <c r="DF260" i="13"/>
  <c r="DM143" i="13"/>
  <c r="DG65" i="13"/>
  <c r="DP50" i="13"/>
  <c r="DP19" i="13"/>
  <c r="DE86" i="13"/>
  <c r="DF6" i="13"/>
  <c r="DN129" i="13"/>
  <c r="DN267" i="13"/>
  <c r="DF201" i="13"/>
  <c r="DI49" i="13"/>
  <c r="DK84" i="13"/>
  <c r="DO210" i="13"/>
  <c r="DL184" i="13"/>
  <c r="DG24" i="13"/>
  <c r="DF35" i="13"/>
  <c r="DF112" i="13"/>
  <c r="DE264" i="13"/>
  <c r="DJ173" i="13"/>
  <c r="DK259" i="13"/>
  <c r="DQ34" i="13"/>
  <c r="DH42" i="13"/>
  <c r="DJ17" i="13"/>
  <c r="DO88" i="13"/>
  <c r="DQ39" i="13"/>
  <c r="DI91" i="13"/>
  <c r="DO90" i="13"/>
  <c r="DG157" i="13"/>
  <c r="DG148" i="13"/>
  <c r="DN43" i="13"/>
  <c r="DN198" i="13"/>
  <c r="DP30" i="13"/>
  <c r="DF166" i="13"/>
  <c r="DG135" i="13"/>
  <c r="DH209" i="13"/>
  <c r="DN80" i="13"/>
  <c r="DL271" i="13"/>
  <c r="DI156" i="13"/>
  <c r="DK21" i="13"/>
  <c r="DQ53" i="13"/>
  <c r="DE25" i="13"/>
  <c r="DG10" i="13"/>
  <c r="DQ269" i="13"/>
  <c r="DO56" i="13"/>
  <c r="DK27" i="13"/>
  <c r="DJ186" i="13"/>
  <c r="DF31" i="13"/>
  <c r="DH36" i="13"/>
  <c r="DM64" i="13"/>
  <c r="DI127" i="13"/>
  <c r="DP150" i="13"/>
  <c r="DI75" i="13"/>
  <c r="DI244" i="13"/>
  <c r="DP120" i="13"/>
  <c r="DK122" i="13"/>
  <c r="DK130" i="13"/>
  <c r="DN213" i="13"/>
  <c r="DF222" i="13"/>
  <c r="DO239" i="13"/>
  <c r="DJ254" i="13"/>
  <c r="DQ239" i="13"/>
  <c r="DL247" i="13"/>
  <c r="DI237" i="13"/>
  <c r="DP218" i="13"/>
  <c r="DE257" i="13"/>
  <c r="DM219" i="13"/>
  <c r="DL233" i="13"/>
  <c r="DK249" i="13"/>
  <c r="DL236" i="13"/>
  <c r="DG246" i="13"/>
  <c r="DG196" i="13"/>
  <c r="DQ98" i="13"/>
  <c r="DO72" i="13"/>
  <c r="DM265" i="13"/>
  <c r="DK97" i="13"/>
  <c r="DN230" i="13"/>
  <c r="DF176" i="13"/>
  <c r="DO136" i="13"/>
  <c r="DN147" i="13"/>
  <c r="DJ162" i="13"/>
  <c r="DF12" i="13"/>
  <c r="DH106" i="13"/>
  <c r="DM28" i="13"/>
  <c r="DO226" i="13"/>
  <c r="DQ125" i="13"/>
  <c r="DM195" i="13"/>
  <c r="DJ151" i="13"/>
  <c r="DL279" i="13"/>
  <c r="DJ152" i="13"/>
  <c r="DK15" i="13"/>
  <c r="DQ71" i="13"/>
  <c r="DK70" i="13"/>
  <c r="DF60" i="13"/>
  <c r="DM95" i="13"/>
  <c r="DK202" i="13"/>
  <c r="DO278" i="13"/>
  <c r="DN153" i="13"/>
  <c r="DE165" i="13"/>
  <c r="DM63" i="13"/>
  <c r="DI111" i="13"/>
  <c r="DO134" i="13"/>
  <c r="DJ133" i="13"/>
  <c r="DO146" i="13"/>
  <c r="DN23" i="13"/>
  <c r="DL194" i="13"/>
  <c r="DI63" i="13"/>
  <c r="DE76" i="13"/>
  <c r="DI134" i="13"/>
  <c r="DM158" i="13"/>
  <c r="DJ100" i="13"/>
  <c r="DG77" i="13"/>
  <c r="DE131" i="13"/>
  <c r="DG194" i="13"/>
  <c r="DM79" i="13"/>
  <c r="DK144" i="13"/>
  <c r="DN146" i="13"/>
  <c r="DN158" i="13"/>
  <c r="DI280" i="13"/>
  <c r="DL273" i="13"/>
  <c r="DM111" i="13"/>
  <c r="DP47" i="13"/>
  <c r="DN207" i="13"/>
  <c r="DJ37" i="13"/>
  <c r="DO153" i="13"/>
  <c r="DE68" i="13"/>
  <c r="DG13" i="13"/>
  <c r="DK206" i="13"/>
  <c r="DK95" i="13"/>
  <c r="DF241" i="13"/>
  <c r="DE168" i="13"/>
  <c r="DI4" i="13"/>
  <c r="DN71" i="13"/>
  <c r="DJ197" i="13"/>
  <c r="DF272" i="13"/>
  <c r="DN101" i="13"/>
  <c r="DJ279" i="13"/>
  <c r="DO151" i="13"/>
  <c r="DE232" i="13"/>
  <c r="DM117" i="13"/>
  <c r="DH125" i="13"/>
  <c r="DI226" i="13"/>
  <c r="DP28" i="13"/>
  <c r="DQ105" i="13"/>
  <c r="DF149" i="13"/>
  <c r="DP57" i="13"/>
  <c r="DI162" i="13"/>
  <c r="DE104" i="13"/>
  <c r="DF83" i="13"/>
  <c r="DM93" i="13"/>
  <c r="DE9" i="13"/>
  <c r="DM230" i="13"/>
  <c r="DE139" i="13"/>
  <c r="DG11" i="13"/>
  <c r="DI163" i="13"/>
  <c r="DL72" i="13"/>
  <c r="DH240" i="13"/>
  <c r="DG54" i="13"/>
  <c r="DQ224" i="13"/>
  <c r="DI248" i="13"/>
  <c r="DG220" i="13"/>
  <c r="DQ191" i="13"/>
  <c r="DO225" i="13"/>
  <c r="DF248" i="13"/>
  <c r="DI220" i="13"/>
  <c r="DL215" i="13"/>
  <c r="DE234" i="13"/>
  <c r="DP251" i="13"/>
  <c r="DP214" i="13"/>
  <c r="DN191" i="13"/>
  <c r="DL237" i="13"/>
  <c r="DE222" i="13"/>
  <c r="DJ248" i="13"/>
  <c r="DE194" i="13"/>
  <c r="DQ77" i="13"/>
  <c r="DI144" i="13"/>
  <c r="DL146" i="13"/>
  <c r="DL158" i="13"/>
  <c r="DQ143" i="13"/>
  <c r="DF273" i="13"/>
  <c r="DJ111" i="13"/>
  <c r="DK63" i="13"/>
  <c r="DL207" i="13"/>
  <c r="DH37" i="13"/>
  <c r="DM153" i="13"/>
  <c r="DP68" i="13"/>
  <c r="DI13" i="13"/>
  <c r="DI206" i="13"/>
  <c r="DI95" i="13"/>
  <c r="DH241" i="13"/>
  <c r="DJ58" i="13"/>
  <c r="DE4" i="13"/>
  <c r="DL71" i="13"/>
  <c r="DH197" i="13"/>
  <c r="DE211" i="13"/>
  <c r="DG274" i="13"/>
  <c r="DF46" i="13"/>
  <c r="DM151" i="13"/>
  <c r="DP232" i="13"/>
  <c r="DK117" i="13"/>
  <c r="DF125" i="13"/>
  <c r="DN181" i="13"/>
  <c r="DN28" i="13"/>
  <c r="DO105" i="13"/>
  <c r="DQ149" i="13"/>
  <c r="DN57" i="13"/>
  <c r="DG162" i="13"/>
  <c r="DG104" i="13"/>
  <c r="DQ83" i="13"/>
  <c r="DK93" i="13"/>
  <c r="DP9" i="13"/>
  <c r="DF230" i="13"/>
  <c r="DO139" i="13"/>
  <c r="DE11" i="13"/>
  <c r="DF163" i="13"/>
  <c r="DI72" i="13"/>
  <c r="DF240" i="13"/>
  <c r="DE54" i="13"/>
  <c r="DI218" i="13"/>
  <c r="DI250" i="13"/>
  <c r="DJ217" i="13"/>
  <c r="DM254" i="13"/>
  <c r="DF218" i="13"/>
  <c r="DF250" i="13"/>
  <c r="DG217" i="13"/>
  <c r="DN235" i="13"/>
  <c r="DF190" i="13"/>
  <c r="DG256" i="13"/>
  <c r="DJ219" i="13"/>
  <c r="DK235" i="13"/>
  <c r="DI247" i="13"/>
  <c r="DO218" i="13"/>
  <c r="DF234" i="13"/>
  <c r="DE255" i="13"/>
  <c r="DK252" i="13"/>
  <c r="DE45" i="13"/>
  <c r="DQ130" i="13"/>
  <c r="DI211" i="13"/>
  <c r="DO161" i="13"/>
  <c r="DG120" i="13"/>
  <c r="DQ177" i="13"/>
  <c r="DP277" i="13"/>
  <c r="DN150" i="13"/>
  <c r="DK127" i="13"/>
  <c r="DI169" i="13"/>
  <c r="DI167" i="13"/>
  <c r="DK229" i="13"/>
  <c r="DP121" i="13"/>
  <c r="DQ187" i="13"/>
  <c r="DQ27" i="13"/>
  <c r="DK56" i="13"/>
  <c r="DO269" i="13"/>
  <c r="DI10" i="13"/>
  <c r="DH25" i="13"/>
  <c r="DM123" i="13"/>
  <c r="DM243" i="13"/>
  <c r="DN199" i="13"/>
  <c r="DJ32" i="13"/>
  <c r="DL92" i="13"/>
  <c r="DN194" i="13"/>
  <c r="DN77" i="13"/>
  <c r="DQ144" i="13"/>
  <c r="DI146" i="13"/>
  <c r="DH158" i="13"/>
  <c r="DO212" i="13"/>
  <c r="DH273" i="13"/>
  <c r="DN119" i="13"/>
  <c r="DG63" i="13"/>
  <c r="DG207" i="13"/>
  <c r="DE37" i="13"/>
  <c r="DI153" i="13"/>
  <c r="DL68" i="13"/>
  <c r="DL245" i="13"/>
  <c r="DF206" i="13"/>
  <c r="DQ182" i="13"/>
  <c r="DL131" i="13"/>
  <c r="DP79" i="13"/>
  <c r="DE144" i="13"/>
  <c r="DF146" i="13"/>
  <c r="DP133" i="13"/>
  <c r="DP134" i="13"/>
  <c r="DG111" i="13"/>
  <c r="DO47" i="13"/>
  <c r="DK207" i="13"/>
  <c r="DO37" i="13"/>
  <c r="DH52" i="13"/>
  <c r="DE143" i="13"/>
  <c r="DJ202" i="13"/>
  <c r="DP95" i="13"/>
  <c r="DI241" i="13"/>
  <c r="DF58" i="13"/>
  <c r="DM4" i="13"/>
  <c r="DQ99" i="13"/>
  <c r="DF15" i="13"/>
  <c r="DF152" i="13"/>
  <c r="DO279" i="13"/>
  <c r="DJ82" i="13"/>
  <c r="DK20" i="13"/>
  <c r="DP117" i="13"/>
  <c r="DE125" i="13"/>
  <c r="DL181" i="13"/>
  <c r="DJ28" i="13"/>
  <c r="DK105" i="13"/>
  <c r="DN12" i="13"/>
  <c r="DL137" i="13"/>
  <c r="DP104" i="13"/>
  <c r="DN280" i="13"/>
  <c r="DF136" i="13"/>
  <c r="DG9" i="13"/>
  <c r="DL230" i="13"/>
  <c r="DP139" i="13"/>
  <c r="DK265" i="13"/>
  <c r="DH185" i="13"/>
  <c r="DL204" i="13"/>
  <c r="DM98" i="13"/>
  <c r="DJ145" i="13"/>
  <c r="DM236" i="13"/>
  <c r="DI253" i="13"/>
  <c r="DE247" i="13"/>
  <c r="DO237" i="13"/>
  <c r="DG252" i="13"/>
  <c r="DJ225" i="13"/>
  <c r="DH213" i="13"/>
  <c r="DI215" i="13"/>
  <c r="DJ224" i="13"/>
  <c r="DI191" i="13"/>
  <c r="DL248" i="13"/>
  <c r="DK190" i="13"/>
  <c r="DF255" i="13"/>
  <c r="DO220" i="13"/>
  <c r="DJ191" i="13"/>
  <c r="DI45" i="13"/>
  <c r="DN130" i="13"/>
  <c r="DG122" i="13"/>
  <c r="DJ228" i="13"/>
  <c r="DF69" i="13"/>
  <c r="DG177" i="13"/>
  <c r="DI277" i="13"/>
  <c r="DK262" i="13"/>
  <c r="DL280" i="13"/>
  <c r="DH64" i="13"/>
  <c r="DE36" i="13"/>
  <c r="DG131" i="13"/>
  <c r="DP77" i="13"/>
  <c r="DN144" i="13"/>
  <c r="DP22" i="13"/>
  <c r="DM133" i="13"/>
  <c r="DN134" i="13"/>
  <c r="DP111" i="13"/>
  <c r="DN47" i="13"/>
  <c r="DF207" i="13"/>
  <c r="DQ37" i="13"/>
  <c r="DF52" i="13"/>
  <c r="DP13" i="13"/>
  <c r="DH202" i="13"/>
  <c r="DN95" i="13"/>
  <c r="DP60" i="13"/>
  <c r="DP58" i="13"/>
  <c r="DN4" i="13"/>
  <c r="DL99" i="13"/>
  <c r="DQ15" i="13"/>
  <c r="DG152" i="13"/>
  <c r="DM279" i="13"/>
  <c r="DG82" i="13"/>
  <c r="DG232" i="13"/>
  <c r="DL117" i="13"/>
  <c r="DK67" i="13"/>
  <c r="DJ181" i="13"/>
  <c r="DG28" i="13"/>
  <c r="DG106" i="13"/>
  <c r="DL12" i="13"/>
  <c r="DG137" i="13"/>
  <c r="DM104" i="13"/>
  <c r="DH180" i="13"/>
  <c r="DP93" i="13"/>
  <c r="DQ9" i="13"/>
  <c r="DH230" i="13"/>
  <c r="DM97" i="13"/>
  <c r="DI265" i="13"/>
  <c r="DF185" i="13"/>
  <c r="DG204" i="13"/>
  <c r="DP54" i="13"/>
  <c r="DH145" i="13"/>
  <c r="DK217" i="13"/>
  <c r="DH238" i="13"/>
  <c r="DQ235" i="13"/>
  <c r="DQ247" i="13"/>
  <c r="DM224" i="13"/>
  <c r="DO257" i="13"/>
  <c r="DH249" i="13"/>
  <c r="DG239" i="13"/>
  <c r="DK222" i="13"/>
  <c r="DI224" i="13"/>
  <c r="DJ247" i="13"/>
  <c r="DK248" i="13"/>
  <c r="DO250" i="13"/>
  <c r="DP217" i="13"/>
  <c r="DH254" i="13"/>
  <c r="DP45" i="13"/>
  <c r="DL130" i="13"/>
  <c r="DE122" i="13"/>
  <c r="DE228" i="13"/>
  <c r="DP69" i="13"/>
  <c r="DE177" i="13"/>
  <c r="DG277" i="13"/>
  <c r="DI262" i="13"/>
  <c r="DK180" i="13"/>
  <c r="DF64" i="13"/>
  <c r="DM36" i="13"/>
  <c r="DP31" i="13"/>
  <c r="DH186" i="13"/>
  <c r="DJ27" i="13"/>
  <c r="DJ56" i="13"/>
  <c r="DF269" i="13"/>
  <c r="DL10" i="13"/>
  <c r="DI14" i="13"/>
  <c r="DN123" i="13"/>
  <c r="DL243" i="13"/>
  <c r="DL199" i="13"/>
  <c r="DG32" i="13"/>
  <c r="DE73" i="13"/>
  <c r="DP209" i="13"/>
  <c r="DQ108" i="13"/>
  <c r="DQ128" i="13"/>
  <c r="DM141" i="13"/>
  <c r="DN59" i="13"/>
  <c r="DH198" i="13"/>
  <c r="DP194" i="13"/>
  <c r="DL77" i="13"/>
  <c r="DO144" i="13"/>
  <c r="DJ22" i="13"/>
  <c r="DN133" i="13"/>
  <c r="DO273" i="13"/>
  <c r="DK111" i="13"/>
  <c r="DF63" i="13"/>
  <c r="DP207" i="13"/>
  <c r="DG85" i="13"/>
  <c r="DO52" i="13"/>
  <c r="DM13" i="13"/>
  <c r="DP202" i="13"/>
  <c r="DL95" i="13"/>
  <c r="DI60" i="13"/>
  <c r="DN58" i="13"/>
  <c r="DK118" i="13"/>
  <c r="DG99" i="13"/>
  <c r="DM15" i="13"/>
  <c r="DP101" i="13"/>
  <c r="DH279" i="13"/>
  <c r="DP151" i="13"/>
  <c r="DO232" i="13"/>
  <c r="DF263" i="13"/>
  <c r="DM67" i="13"/>
  <c r="DG181" i="13"/>
  <c r="DQ203" i="13"/>
  <c r="DP106" i="13"/>
  <c r="DI12" i="13"/>
  <c r="DN162" i="13"/>
  <c r="DJ104" i="13"/>
  <c r="DG83" i="13"/>
  <c r="DJ93" i="13"/>
  <c r="DM9" i="13"/>
  <c r="DN38" i="13"/>
  <c r="DI97" i="13"/>
  <c r="DF265" i="13"/>
  <c r="DN185" i="13"/>
  <c r="DP240" i="13"/>
  <c r="DM54" i="13"/>
  <c r="DE145" i="13"/>
  <c r="DH258" i="13"/>
  <c r="DL256" i="13"/>
  <c r="DK221" i="13"/>
  <c r="DP191" i="13"/>
  <c r="DO234" i="13"/>
  <c r="DJ216" i="13"/>
  <c r="DQ251" i="13"/>
  <c r="DI233" i="13"/>
  <c r="DH215" i="13"/>
  <c r="DK234" i="13"/>
  <c r="DH224" i="13"/>
  <c r="DI234" i="13"/>
  <c r="DG191" i="13"/>
  <c r="DL216" i="13"/>
  <c r="DG219" i="13"/>
  <c r="DN79" i="13"/>
  <c r="DQ194" i="13"/>
  <c r="DJ92" i="13"/>
  <c r="DP89" i="13"/>
  <c r="DP227" i="13"/>
  <c r="DG96" i="13"/>
  <c r="DG155" i="13"/>
  <c r="DG270" i="13"/>
  <c r="DH109" i="13"/>
  <c r="DM170" i="13"/>
  <c r="DP61" i="13"/>
  <c r="DJ29" i="13"/>
  <c r="DQ260" i="13"/>
  <c r="DI107" i="13"/>
  <c r="DM268" i="13"/>
  <c r="DI50" i="13"/>
  <c r="DE174" i="13"/>
  <c r="DE200" i="13"/>
  <c r="DL164" i="13"/>
  <c r="DO129" i="13"/>
  <c r="DF41" i="13"/>
  <c r="DJ33" i="13"/>
  <c r="DP16" i="13"/>
  <c r="DO49" i="13"/>
  <c r="DH84" i="13"/>
  <c r="DG210" i="13"/>
  <c r="DE184" i="13"/>
  <c r="DK24" i="13"/>
  <c r="DF81" i="13"/>
  <c r="DH112" i="13"/>
  <c r="DQ264" i="13"/>
  <c r="DH173" i="13"/>
  <c r="DO172" i="13"/>
  <c r="DM34" i="13"/>
  <c r="DO42" i="13"/>
  <c r="DL26" i="13"/>
  <c r="DQ189" i="13"/>
  <c r="DI39" i="13"/>
  <c r="DH91" i="13"/>
  <c r="DP231" i="13"/>
  <c r="DH266" i="13"/>
  <c r="DK148" i="13"/>
  <c r="DJ156" i="13"/>
  <c r="DI48" i="13"/>
  <c r="DF59" i="13"/>
  <c r="DH30" i="13"/>
  <c r="DI166" i="13"/>
  <c r="DH135" i="13"/>
  <c r="DI180" i="13"/>
  <c r="DJ80" i="13"/>
  <c r="DF271" i="13"/>
  <c r="DL272" i="13"/>
  <c r="DE199" i="13"/>
  <c r="DE243" i="13"/>
  <c r="DO123" i="13"/>
  <c r="DI25" i="13"/>
  <c r="DH10" i="13"/>
  <c r="DK269" i="13"/>
  <c r="DG56" i="13"/>
  <c r="DN18" i="13"/>
  <c r="DJ187" i="13"/>
  <c r="DJ121" i="13"/>
  <c r="DH31" i="13"/>
  <c r="DP36" i="13"/>
  <c r="DP64" i="13"/>
  <c r="DQ169" i="13"/>
  <c r="DQ127" i="13"/>
  <c r="DE150" i="13"/>
  <c r="DP75" i="13"/>
  <c r="DN177" i="13"/>
  <c r="DH69" i="13"/>
  <c r="DF228" i="13"/>
  <c r="DN122" i="13"/>
  <c r="DE130" i="13"/>
  <c r="DL5" i="13"/>
  <c r="DN258" i="13"/>
  <c r="DE224" i="13"/>
  <c r="DJ246" i="13"/>
  <c r="DO216" i="13"/>
  <c r="DG224" i="13"/>
  <c r="DN252" i="13"/>
  <c r="DQ213" i="13"/>
  <c r="DO251" i="13"/>
  <c r="DL220" i="13"/>
  <c r="DM235" i="13"/>
  <c r="DF217" i="13"/>
  <c r="DN236" i="13"/>
  <c r="DI221" i="13"/>
  <c r="DJ256" i="13"/>
  <c r="DM257" i="13"/>
  <c r="DH223" i="13"/>
  <c r="DH248" i="13"/>
  <c r="DQ237" i="13"/>
  <c r="DM239" i="13"/>
  <c r="DJ211" i="13"/>
  <c r="DF98" i="13"/>
  <c r="DI204" i="13"/>
  <c r="DE72" i="13"/>
  <c r="DN163" i="13"/>
  <c r="DK11" i="13"/>
  <c r="DF139" i="13"/>
  <c r="DI230" i="13"/>
  <c r="DL9" i="13"/>
  <c r="DN93" i="13"/>
  <c r="DH83" i="13"/>
  <c r="DF147" i="13"/>
  <c r="DQ102" i="13"/>
  <c r="DH137" i="13"/>
  <c r="DE12" i="13"/>
  <c r="DM106" i="13"/>
  <c r="DF203" i="13"/>
  <c r="DQ28" i="13"/>
  <c r="DO181" i="13"/>
  <c r="DE67" i="13"/>
  <c r="DP263" i="13"/>
  <c r="DQ156" i="13"/>
  <c r="DI20" i="13"/>
  <c r="DO82" i="13"/>
  <c r="DP279" i="13"/>
  <c r="DH101" i="13"/>
  <c r="DG212" i="13"/>
  <c r="DN197" i="13"/>
  <c r="DG71" i="13"/>
  <c r="DF4" i="13"/>
  <c r="DG58" i="13"/>
  <c r="DK60" i="13"/>
  <c r="DL182" i="13"/>
  <c r="DO206" i="13"/>
  <c r="DE245" i="13"/>
  <c r="DE13" i="13"/>
  <c r="DL52" i="13"/>
  <c r="DN85" i="13"/>
  <c r="DK165" i="13"/>
  <c r="DI78" i="13"/>
  <c r="DL47" i="13"/>
  <c r="DP119" i="13"/>
  <c r="DP76" i="13"/>
  <c r="DK134" i="13"/>
  <c r="DG133" i="13"/>
  <c r="DL22" i="13"/>
  <c r="DP100" i="13"/>
  <c r="DL23" i="13"/>
  <c r="DF79" i="13"/>
  <c r="DH131" i="13"/>
  <c r="DO92" i="13"/>
  <c r="DO18" i="13"/>
  <c r="DK187" i="13"/>
  <c r="DG121" i="13"/>
  <c r="DI31" i="13"/>
  <c r="DQ36" i="13"/>
  <c r="DQ64" i="13"/>
  <c r="DE169" i="13"/>
  <c r="DE127" i="13"/>
  <c r="DF150" i="13"/>
  <c r="DQ75" i="13"/>
  <c r="DO177" i="13"/>
  <c r="DI69" i="13"/>
  <c r="DG228" i="13"/>
  <c r="DO122" i="13"/>
  <c r="DF130" i="13"/>
  <c r="DM5" i="13"/>
  <c r="DH190" i="13"/>
  <c r="DI258" i="13"/>
  <c r="DQ253" i="13"/>
  <c r="DJ190" i="13"/>
  <c r="DP233" i="13"/>
  <c r="DM191" i="13"/>
  <c r="DI219" i="13"/>
  <c r="DI236" i="13"/>
  <c r="DG237" i="13"/>
  <c r="DQ252" i="13"/>
  <c r="DK255" i="13"/>
  <c r="DP221" i="13"/>
  <c r="DI213" i="13"/>
  <c r="DM255" i="13"/>
  <c r="DN216" i="13"/>
  <c r="DK239" i="13"/>
  <c r="DK258" i="13"/>
  <c r="DP224" i="13"/>
  <c r="DJ252" i="13"/>
  <c r="DJ180" i="13"/>
  <c r="DG98" i="13"/>
  <c r="DJ204" i="13"/>
  <c r="DF72" i="13"/>
  <c r="DP163" i="13"/>
  <c r="DL11" i="13"/>
  <c r="DG139" i="13"/>
  <c r="DJ230" i="13"/>
  <c r="DN9" i="13"/>
  <c r="DE93" i="13"/>
  <c r="DI83" i="13"/>
  <c r="DG147" i="13"/>
  <c r="DP102" i="13"/>
  <c r="DI137" i="13"/>
  <c r="DH12" i="13"/>
  <c r="DN106" i="13"/>
  <c r="DG203" i="13"/>
  <c r="DF44" i="13"/>
  <c r="DP181" i="13"/>
  <c r="DF67" i="13"/>
  <c r="DQ263" i="13"/>
  <c r="DM232" i="13"/>
  <c r="DJ20" i="13"/>
  <c r="DP82" i="13"/>
  <c r="DQ279" i="13"/>
  <c r="DI101" i="13"/>
  <c r="DL195" i="13"/>
  <c r="DO197" i="13"/>
  <c r="DO71" i="13"/>
  <c r="DG4" i="13"/>
  <c r="DH58" i="13"/>
  <c r="DN60" i="13"/>
  <c r="DM182" i="13"/>
  <c r="DL206" i="13"/>
  <c r="DQ245" i="13"/>
  <c r="DJ179" i="13"/>
  <c r="DM52" i="13"/>
  <c r="DO85" i="13"/>
  <c r="DL165" i="13"/>
  <c r="DJ78" i="13"/>
  <c r="DM47" i="13"/>
  <c r="DL111" i="13"/>
  <c r="DQ76" i="13"/>
  <c r="DL134" i="13"/>
  <c r="DH133" i="13"/>
  <c r="DM22" i="13"/>
  <c r="DQ100" i="13"/>
  <c r="DM23" i="13"/>
  <c r="DO79" i="13"/>
  <c r="CM8" i="13"/>
  <c r="DQ131" i="13"/>
  <c r="DI194" i="13"/>
  <c r="DE77" i="13"/>
  <c r="DH23" i="13"/>
  <c r="DO100" i="13"/>
  <c r="DO22" i="13"/>
  <c r="DG158" i="13"/>
  <c r="DO180" i="13"/>
  <c r="DQ273" i="13"/>
  <c r="DI76" i="13"/>
  <c r="DK119" i="13"/>
  <c r="DJ63" i="13"/>
  <c r="DK78" i="13"/>
  <c r="DQ165" i="13"/>
  <c r="DH85" i="13"/>
  <c r="DG153" i="13"/>
  <c r="DN68" i="13"/>
  <c r="DL13" i="13"/>
  <c r="DM202" i="13"/>
  <c r="DP206" i="13"/>
  <c r="DP182" i="13"/>
  <c r="DE241" i="13"/>
  <c r="DK168" i="13"/>
  <c r="DN70" i="13"/>
  <c r="DK4" i="13"/>
  <c r="DK71" i="13"/>
  <c r="DM197" i="13"/>
  <c r="DO15" i="13"/>
  <c r="DH152" i="13"/>
  <c r="DO274" i="13"/>
  <c r="DG46" i="13"/>
  <c r="DF82" i="13"/>
  <c r="DQ20" i="13"/>
  <c r="DH212" i="13"/>
  <c r="DE263" i="13"/>
  <c r="DG125" i="13"/>
  <c r="DP226" i="13"/>
  <c r="DQ44" i="13"/>
  <c r="DH28" i="13"/>
  <c r="DN105" i="13"/>
  <c r="DI149" i="13"/>
  <c r="DG12" i="13"/>
  <c r="DM137" i="13"/>
  <c r="DK102" i="13"/>
  <c r="DH104" i="13"/>
  <c r="DH211" i="13"/>
  <c r="DL136" i="13"/>
  <c r="DP176" i="13"/>
  <c r="DK9" i="13"/>
  <c r="DK230" i="13"/>
  <c r="DJ139" i="13"/>
  <c r="DO97" i="13"/>
  <c r="DE265" i="13"/>
  <c r="DI185" i="13"/>
  <c r="DG72" i="13"/>
  <c r="DI240" i="13"/>
  <c r="DL54" i="13"/>
  <c r="DK145" i="13"/>
  <c r="DE214" i="13"/>
  <c r="DH218" i="13"/>
  <c r="DN190" i="13"/>
  <c r="DJ257" i="13"/>
  <c r="DG250" i="13"/>
  <c r="DJ213" i="13"/>
  <c r="DP247" i="13"/>
  <c r="DE248" i="13"/>
  <c r="DE252" i="13"/>
  <c r="DG254" i="13"/>
  <c r="DK219" i="13"/>
  <c r="DM216" i="13"/>
  <c r="DI255" i="13"/>
  <c r="DG233" i="13"/>
  <c r="DJ234" i="13"/>
  <c r="DP216" i="13"/>
  <c r="DK246" i="13"/>
  <c r="DQ257" i="13"/>
  <c r="DN250" i="13"/>
  <c r="DN223" i="13"/>
  <c r="DK223" i="13"/>
  <c r="DG5" i="13"/>
  <c r="DO7" i="13"/>
  <c r="DL122" i="13"/>
  <c r="DH228" i="13"/>
  <c r="DL69" i="13"/>
  <c r="DO244" i="13"/>
  <c r="DJ131" i="13"/>
  <c r="DN180" i="13"/>
  <c r="DI77" i="13"/>
  <c r="DH144" i="13"/>
  <c r="DK100" i="13"/>
  <c r="DH22" i="13"/>
  <c r="DF133" i="13"/>
  <c r="DM211" i="13"/>
  <c r="DJ273" i="13"/>
  <c r="DE111" i="13"/>
  <c r="DQ119" i="13"/>
  <c r="DQ63" i="13"/>
  <c r="DJ207" i="13"/>
  <c r="DM37" i="13"/>
  <c r="DK85" i="13"/>
  <c r="DN52" i="13"/>
  <c r="DO195" i="13"/>
  <c r="DP245" i="13"/>
  <c r="DF202" i="13"/>
  <c r="DE272" i="13"/>
  <c r="DI182" i="13"/>
  <c r="DM60" i="13"/>
  <c r="DL58" i="13"/>
  <c r="DG70" i="13"/>
  <c r="DH118" i="13"/>
  <c r="DO99" i="13"/>
  <c r="DF197" i="13"/>
  <c r="DF180" i="13"/>
  <c r="DG101" i="13"/>
  <c r="DK274" i="13"/>
  <c r="DN46" i="13"/>
  <c r="DL151" i="13"/>
  <c r="DI232" i="13"/>
  <c r="DG272" i="13"/>
  <c r="DI263" i="13"/>
  <c r="DQ67" i="13"/>
  <c r="DL226" i="13"/>
  <c r="DJ44" i="13"/>
  <c r="DN203" i="13"/>
  <c r="DJ105" i="13"/>
  <c r="DO149" i="13"/>
  <c r="DF57" i="13"/>
  <c r="DQ162" i="13"/>
  <c r="DO102" i="13"/>
  <c r="DL147" i="13"/>
  <c r="DK83" i="13"/>
  <c r="DG136" i="13"/>
  <c r="DI176" i="13"/>
  <c r="DJ272" i="13"/>
  <c r="DI131" i="13"/>
  <c r="DP143" i="13"/>
  <c r="DK77" i="13"/>
  <c r="DG144" i="13"/>
  <c r="DQ146" i="13"/>
  <c r="DG22" i="13"/>
  <c r="DE133" i="13"/>
  <c r="DH179" i="13"/>
  <c r="DG273" i="13"/>
  <c r="DQ111" i="13"/>
  <c r="DK47" i="13"/>
  <c r="DP63" i="13"/>
  <c r="DI207" i="13"/>
  <c r="DL37" i="13"/>
  <c r="DF85" i="13"/>
  <c r="DE52" i="13"/>
  <c r="DE212" i="13"/>
  <c r="DO245" i="13"/>
  <c r="DE202" i="13"/>
  <c r="DH95" i="13"/>
  <c r="DF182" i="13"/>
  <c r="DL60" i="13"/>
  <c r="DK58" i="13"/>
  <c r="DF70" i="13"/>
  <c r="DG118" i="13"/>
  <c r="DN99" i="13"/>
  <c r="DQ197" i="13"/>
  <c r="DF211" i="13"/>
  <c r="DE101" i="13"/>
  <c r="DF279" i="13"/>
  <c r="DM46" i="13"/>
  <c r="DK151" i="13"/>
  <c r="DH232" i="13"/>
  <c r="DJ117" i="13"/>
  <c r="DH263" i="13"/>
  <c r="DP67" i="13"/>
  <c r="DK226" i="13"/>
  <c r="DI44" i="13"/>
  <c r="DM203" i="13"/>
  <c r="DI106" i="13"/>
  <c r="DM149" i="13"/>
  <c r="DE57" i="13"/>
  <c r="DP162" i="13"/>
  <c r="DN102" i="13"/>
  <c r="DK147" i="13"/>
  <c r="DP83" i="13"/>
  <c r="DQ93" i="13"/>
  <c r="DH176" i="13"/>
  <c r="DL208" i="13"/>
  <c r="DO38" i="13"/>
  <c r="DN139" i="13"/>
  <c r="DI11" i="13"/>
  <c r="DO163" i="13"/>
  <c r="DQ185" i="13"/>
  <c r="DK204" i="13"/>
  <c r="DN98" i="13"/>
  <c r="DQ54" i="13"/>
  <c r="DP145" i="13"/>
  <c r="DH220" i="13"/>
  <c r="DI223" i="13"/>
  <c r="DL250" i="13"/>
  <c r="DK213" i="13"/>
  <c r="DN224" i="13"/>
  <c r="DH217" i="13"/>
  <c r="DK233" i="13"/>
  <c r="DN253" i="13"/>
  <c r="DM221" i="13"/>
  <c r="DN256" i="13"/>
  <c r="DJ255" i="13"/>
  <c r="DP252" i="13"/>
  <c r="DF235" i="13"/>
  <c r="DN251" i="13"/>
  <c r="DN214" i="13"/>
  <c r="DH222" i="13"/>
  <c r="DP258" i="13"/>
  <c r="DF219" i="13"/>
  <c r="DJ258" i="13"/>
  <c r="DQ249" i="13"/>
  <c r="DN45" i="13"/>
  <c r="DP130" i="13"/>
  <c r="DF7" i="13"/>
  <c r="DJ161" i="13"/>
  <c r="DQ120" i="13"/>
  <c r="DQ69" i="13"/>
  <c r="DS201" i="13"/>
  <c r="DT201" i="13" s="1"/>
  <c r="DG3" i="13"/>
  <c r="DF3" i="13"/>
  <c r="DE3" i="13"/>
  <c r="DQ3" i="13"/>
  <c r="DP3" i="13"/>
  <c r="DO3" i="13"/>
  <c r="DN3" i="13"/>
  <c r="DM3" i="13"/>
  <c r="DL3" i="13"/>
  <c r="DJ3" i="13"/>
  <c r="DI3" i="13"/>
  <c r="DH3" i="13"/>
  <c r="DK3" i="13"/>
  <c r="CV3" i="13"/>
  <c r="CP3" i="13"/>
  <c r="CY3" i="13"/>
  <c r="CX3" i="13"/>
  <c r="CO3" i="13"/>
  <c r="CW3" i="13"/>
  <c r="CN3" i="13"/>
  <c r="CS3" i="13"/>
  <c r="CU3" i="13"/>
  <c r="DB3" i="13"/>
  <c r="CT3" i="13"/>
  <c r="DA3" i="13"/>
  <c r="CQ3" i="13"/>
  <c r="CZ3" i="13"/>
  <c r="CR3" i="13"/>
  <c r="DD3" i="13"/>
  <c r="DC3" i="13"/>
  <c r="K957" i="10"/>
  <c r="L956" i="10"/>
  <c r="K781" i="10"/>
  <c r="L780" i="10"/>
  <c r="K672" i="10"/>
  <c r="L671" i="10"/>
  <c r="K342" i="10"/>
  <c r="L341" i="10"/>
  <c r="L517" i="10"/>
  <c r="K518" i="10"/>
  <c r="K848" i="10"/>
  <c r="L847" i="10"/>
  <c r="L1199" i="10"/>
  <c r="K1200" i="10"/>
  <c r="K166" i="10"/>
  <c r="L165" i="10"/>
  <c r="K627" i="10"/>
  <c r="L626" i="10"/>
  <c r="K122" i="10"/>
  <c r="L121" i="10"/>
  <c r="K1177" i="10"/>
  <c r="L1176" i="10"/>
  <c r="L584" i="10"/>
  <c r="K585" i="10"/>
  <c r="K1244" i="10"/>
  <c r="L1243" i="10"/>
  <c r="K1289" i="10"/>
  <c r="L1288" i="10"/>
  <c r="K496" i="10"/>
  <c r="L495" i="10"/>
  <c r="K1113" i="10"/>
  <c r="L1112" i="10"/>
  <c r="K1155" i="10"/>
  <c r="L1154" i="10"/>
  <c r="L1023" i="10"/>
  <c r="K1024" i="10"/>
  <c r="K232" i="10"/>
  <c r="L231" i="10"/>
  <c r="L1837" i="10"/>
  <c r="K1838" i="10"/>
  <c r="K1728" i="10"/>
  <c r="L1727" i="10"/>
  <c r="K298" i="10"/>
  <c r="L297" i="10"/>
  <c r="K1003" i="10"/>
  <c r="L1002" i="10"/>
  <c r="L715" i="10"/>
  <c r="K716" i="10"/>
  <c r="L209" i="10"/>
  <c r="K210" i="10"/>
  <c r="L1088" i="10"/>
  <c r="K1089" i="10"/>
  <c r="K254" i="10"/>
  <c r="L253" i="10"/>
  <c r="L1793" i="10"/>
  <c r="K1794" i="10"/>
  <c r="K607" i="10"/>
  <c r="L606" i="10"/>
  <c r="K1640" i="10"/>
  <c r="L1639" i="10"/>
  <c r="K695" i="10"/>
  <c r="L694" i="10"/>
  <c r="K55" i="10"/>
  <c r="L54" i="10"/>
  <c r="L1223" i="10"/>
  <c r="K1224" i="10"/>
  <c r="K364" i="10"/>
  <c r="L363" i="10"/>
  <c r="K1705" i="10"/>
  <c r="L1704" i="10"/>
  <c r="L935" i="10"/>
  <c r="K936" i="10"/>
  <c r="K1661" i="10"/>
  <c r="L1660" i="10"/>
  <c r="L560" i="10"/>
  <c r="K561" i="10"/>
  <c r="L648" i="10"/>
  <c r="K649" i="10"/>
  <c r="L759" i="10"/>
  <c r="K760" i="10"/>
  <c r="L472" i="10"/>
  <c r="K473" i="10"/>
  <c r="L1265" i="10"/>
  <c r="K1266" i="10"/>
  <c r="K187" i="10"/>
  <c r="L186" i="10"/>
  <c r="L385" i="10"/>
  <c r="K386" i="10"/>
  <c r="L142" i="10"/>
  <c r="K143" i="10"/>
  <c r="K1684" i="10"/>
  <c r="L1683" i="10"/>
  <c r="K321" i="10"/>
  <c r="L320" i="10"/>
  <c r="K1749" i="10"/>
  <c r="L1748" i="10"/>
  <c r="K740" i="10"/>
  <c r="L739" i="10"/>
  <c r="K803" i="10"/>
  <c r="L802" i="10"/>
  <c r="K1772" i="10"/>
  <c r="L1771" i="10"/>
  <c r="K33" i="10"/>
  <c r="L32" i="10"/>
  <c r="L912" i="10"/>
  <c r="K913" i="10"/>
  <c r="K275" i="10"/>
  <c r="L274" i="10"/>
  <c r="K408" i="10"/>
  <c r="L407" i="10"/>
  <c r="L1310" i="10"/>
  <c r="K1311" i="10"/>
  <c r="L452" i="10"/>
  <c r="K453" i="10"/>
  <c r="K982" i="10"/>
  <c r="L981" i="10"/>
  <c r="K1047" i="10"/>
  <c r="L1046" i="10"/>
  <c r="L868" i="10"/>
  <c r="K869" i="10"/>
  <c r="L428" i="10"/>
  <c r="K429" i="10"/>
  <c r="L892" i="10"/>
  <c r="K893" i="10"/>
  <c r="L99" i="10"/>
  <c r="K100" i="10"/>
  <c r="K1816" i="10"/>
  <c r="L1815" i="10"/>
  <c r="K1133" i="10"/>
  <c r="L1132" i="10"/>
  <c r="L826" i="10"/>
  <c r="K827" i="10"/>
  <c r="L538" i="10"/>
  <c r="K539" i="10"/>
  <c r="K80" i="10"/>
  <c r="L79" i="10"/>
  <c r="K1596" i="10"/>
  <c r="L1595" i="10"/>
  <c r="K1617" i="10"/>
  <c r="L1616" i="10"/>
  <c r="K1067" i="10"/>
  <c r="L1066" i="10"/>
  <c r="DS198" i="13" l="1"/>
  <c r="DT198" i="13" s="1"/>
  <c r="DS205" i="13"/>
  <c r="DT205" i="13" s="1"/>
  <c r="DS208" i="13"/>
  <c r="DT208" i="13" s="1"/>
  <c r="DS200" i="13"/>
  <c r="DT200" i="13" s="1"/>
  <c r="DS199" i="13"/>
  <c r="DT199" i="13" s="1"/>
  <c r="DS209" i="13"/>
  <c r="DT209" i="13" s="1"/>
  <c r="DS210" i="13"/>
  <c r="DT210" i="13" s="1"/>
  <c r="DS203" i="13"/>
  <c r="DT203" i="13" s="1"/>
  <c r="DS207" i="13"/>
  <c r="DT207" i="13" s="1"/>
  <c r="DS197" i="13"/>
  <c r="DT197" i="13" s="1"/>
  <c r="DS211" i="13"/>
  <c r="DT211" i="13" s="1"/>
  <c r="DS204" i="13"/>
  <c r="DT204" i="13" s="1"/>
  <c r="DS202" i="13"/>
  <c r="DT202" i="13" s="1"/>
  <c r="DS212" i="13"/>
  <c r="DT212" i="13" s="1"/>
  <c r="DS206" i="13"/>
  <c r="DT206" i="13" s="1"/>
  <c r="CX8" i="13"/>
  <c r="CT8" i="13"/>
  <c r="DQ8" i="13"/>
  <c r="CP8" i="13"/>
  <c r="CN8" i="13"/>
  <c r="CV8" i="13"/>
  <c r="CS8" i="13"/>
  <c r="CY8" i="13"/>
  <c r="CR8" i="13"/>
  <c r="DH8" i="13"/>
  <c r="CU8" i="13"/>
  <c r="DA8" i="13"/>
  <c r="DK8" i="13"/>
  <c r="DF8" i="13"/>
  <c r="CO8" i="13"/>
  <c r="DE8" i="13"/>
  <c r="DD8" i="13"/>
  <c r="CQ8" i="13"/>
  <c r="DC8" i="13"/>
  <c r="DJ8" i="13"/>
  <c r="DP8" i="13"/>
  <c r="CW8" i="13"/>
  <c r="CZ8" i="13"/>
  <c r="DM8" i="13"/>
  <c r="DL8" i="13"/>
  <c r="DI8" i="13"/>
  <c r="DB8" i="13"/>
  <c r="DO8" i="13"/>
  <c r="DN8" i="13"/>
  <c r="DG8" i="13"/>
  <c r="L957" i="10"/>
  <c r="K958" i="10"/>
  <c r="L781" i="10"/>
  <c r="K782" i="10"/>
  <c r="L848" i="10"/>
  <c r="K849" i="10"/>
  <c r="K519" i="10"/>
  <c r="L518" i="10"/>
  <c r="K343" i="10"/>
  <c r="L342" i="10"/>
  <c r="K673" i="10"/>
  <c r="L672" i="10"/>
  <c r="K454" i="10"/>
  <c r="L453" i="10"/>
  <c r="K387" i="10"/>
  <c r="L386" i="10"/>
  <c r="K937" i="10"/>
  <c r="L936" i="10"/>
  <c r="L1067" i="10"/>
  <c r="K1068" i="10"/>
  <c r="K1817" i="10"/>
  <c r="L1816" i="10"/>
  <c r="K608" i="10"/>
  <c r="L607" i="10"/>
  <c r="L298" i="10"/>
  <c r="K299" i="10"/>
  <c r="L1289" i="10"/>
  <c r="K1290" i="10"/>
  <c r="K101" i="10"/>
  <c r="L100" i="10"/>
  <c r="L1311" i="10"/>
  <c r="K1312" i="10"/>
  <c r="K1795" i="10"/>
  <c r="L1794" i="10"/>
  <c r="L1617" i="10"/>
  <c r="K1618" i="10"/>
  <c r="K188" i="10"/>
  <c r="L187" i="10"/>
  <c r="L1705" i="10"/>
  <c r="K1706" i="10"/>
  <c r="K1729" i="10"/>
  <c r="L1728" i="10"/>
  <c r="L1244" i="10"/>
  <c r="K1245" i="10"/>
  <c r="K1267" i="10"/>
  <c r="L1266" i="10"/>
  <c r="K1839" i="10"/>
  <c r="L1838" i="10"/>
  <c r="L585" i="10"/>
  <c r="K586" i="10"/>
  <c r="L408" i="10"/>
  <c r="K409" i="10"/>
  <c r="L740" i="10"/>
  <c r="K741" i="10"/>
  <c r="K365" i="10"/>
  <c r="L364" i="10"/>
  <c r="K1597" i="10"/>
  <c r="L1596" i="10"/>
  <c r="K430" i="10"/>
  <c r="L429" i="10"/>
  <c r="K474" i="10"/>
  <c r="L473" i="10"/>
  <c r="L275" i="10"/>
  <c r="K276" i="10"/>
  <c r="L1749" i="10"/>
  <c r="K1750" i="10"/>
  <c r="L254" i="10"/>
  <c r="K255" i="10"/>
  <c r="L232" i="10"/>
  <c r="K233" i="10"/>
  <c r="K1178" i="10"/>
  <c r="L1177" i="10"/>
  <c r="L893" i="10"/>
  <c r="K894" i="10"/>
  <c r="L760" i="10"/>
  <c r="K761" i="10"/>
  <c r="K1225" i="10"/>
  <c r="L1224" i="10"/>
  <c r="L1089" i="10"/>
  <c r="K1090" i="10"/>
  <c r="K1025" i="10"/>
  <c r="L1024" i="10"/>
  <c r="K81" i="10"/>
  <c r="L80" i="10"/>
  <c r="K322" i="10"/>
  <c r="L321" i="10"/>
  <c r="K123" i="10"/>
  <c r="L122" i="10"/>
  <c r="L539" i="10"/>
  <c r="K540" i="10"/>
  <c r="L869" i="10"/>
  <c r="K870" i="10"/>
  <c r="L649" i="10"/>
  <c r="K650" i="10"/>
  <c r="L210" i="10"/>
  <c r="K211" i="10"/>
  <c r="L913" i="10"/>
  <c r="K914" i="10"/>
  <c r="L33" i="10"/>
  <c r="K34" i="10"/>
  <c r="K56" i="10"/>
  <c r="L55" i="10"/>
  <c r="L1155" i="10"/>
  <c r="K1156" i="10"/>
  <c r="L627" i="10"/>
  <c r="K628" i="10"/>
  <c r="K828" i="10"/>
  <c r="L827" i="10"/>
  <c r="K562" i="10"/>
  <c r="L561" i="10"/>
  <c r="L716" i="10"/>
  <c r="K717" i="10"/>
  <c r="L1047" i="10"/>
  <c r="K1048" i="10"/>
  <c r="K1773" i="10"/>
  <c r="L1772" i="10"/>
  <c r="K1685" i="10"/>
  <c r="L1684" i="10"/>
  <c r="K696" i="10"/>
  <c r="L695" i="10"/>
  <c r="K1114" i="10"/>
  <c r="L1113" i="10"/>
  <c r="K167" i="10"/>
  <c r="L166" i="10"/>
  <c r="L143" i="10"/>
  <c r="K144" i="10"/>
  <c r="L1200" i="10"/>
  <c r="K1201" i="10"/>
  <c r="K1134" i="10"/>
  <c r="L1133" i="10"/>
  <c r="K983" i="10"/>
  <c r="L982" i="10"/>
  <c r="K804" i="10"/>
  <c r="L803" i="10"/>
  <c r="L1661" i="10"/>
  <c r="K1662" i="10"/>
  <c r="K1641" i="10"/>
  <c r="L1640" i="10"/>
  <c r="L1003" i="10"/>
  <c r="K1004" i="10"/>
  <c r="L496" i="10"/>
  <c r="K497" i="10"/>
  <c r="L958" i="10" l="1"/>
  <c r="K959" i="10"/>
  <c r="K783" i="10"/>
  <c r="L782" i="10"/>
  <c r="K674" i="10"/>
  <c r="L673" i="10"/>
  <c r="K344" i="10"/>
  <c r="L343" i="10"/>
  <c r="K520" i="10"/>
  <c r="L519" i="10"/>
  <c r="K850" i="10"/>
  <c r="L849" i="10"/>
  <c r="L322" i="10"/>
  <c r="K323" i="10"/>
  <c r="K651" i="10"/>
  <c r="L650" i="10"/>
  <c r="K1226" i="10"/>
  <c r="L1226" i="10" s="1"/>
  <c r="L1225" i="10"/>
  <c r="L761" i="10"/>
  <c r="K762" i="10"/>
  <c r="K1796" i="10"/>
  <c r="L1795" i="10"/>
  <c r="L211" i="10"/>
  <c r="K212" i="10"/>
  <c r="L870" i="10"/>
  <c r="K871" i="10"/>
  <c r="K82" i="10"/>
  <c r="L82" i="10" s="1"/>
  <c r="L81" i="10"/>
  <c r="K475" i="10"/>
  <c r="L474" i="10"/>
  <c r="L365" i="10"/>
  <c r="K366" i="10"/>
  <c r="K1157" i="10"/>
  <c r="L1156" i="10"/>
  <c r="K895" i="10"/>
  <c r="L894" i="10"/>
  <c r="K1751" i="10"/>
  <c r="L1750" i="10"/>
  <c r="L741" i="10"/>
  <c r="K742" i="10"/>
  <c r="L742" i="10" s="1"/>
  <c r="L34" i="10"/>
  <c r="K35" i="10"/>
  <c r="L540" i="10"/>
  <c r="K541" i="10"/>
  <c r="L1025" i="10"/>
  <c r="K1026" i="10"/>
  <c r="K431" i="10"/>
  <c r="L430" i="10"/>
  <c r="K1707" i="10"/>
  <c r="L1706" i="10"/>
  <c r="L1312" i="10"/>
  <c r="K1313" i="10"/>
  <c r="K915" i="10"/>
  <c r="L914" i="10"/>
  <c r="L144" i="10"/>
  <c r="K145" i="10"/>
  <c r="K1091" i="10"/>
  <c r="L1090" i="10"/>
  <c r="K277" i="10"/>
  <c r="L276" i="10"/>
  <c r="K410" i="10"/>
  <c r="L409" i="10"/>
  <c r="K1202" i="10"/>
  <c r="L1201" i="10"/>
  <c r="L628" i="10"/>
  <c r="K629" i="10"/>
  <c r="L1641" i="10"/>
  <c r="K1642" i="10"/>
  <c r="K1663" i="10"/>
  <c r="L1662" i="10"/>
  <c r="L696" i="10"/>
  <c r="K697" i="10"/>
  <c r="L1685" i="10"/>
  <c r="K1686" i="10"/>
  <c r="K1179" i="10"/>
  <c r="L1178" i="10"/>
  <c r="L1597" i="10"/>
  <c r="K1598" i="10"/>
  <c r="K1268" i="10"/>
  <c r="L1267" i="10"/>
  <c r="L608" i="10"/>
  <c r="K609" i="10"/>
  <c r="L804" i="10"/>
  <c r="K805" i="10"/>
  <c r="K124" i="10"/>
  <c r="L123" i="10"/>
  <c r="K234" i="10"/>
  <c r="L233" i="10"/>
  <c r="K587" i="10"/>
  <c r="L586" i="10"/>
  <c r="K1246" i="10"/>
  <c r="L1245" i="10"/>
  <c r="L188" i="10"/>
  <c r="K189" i="10"/>
  <c r="K102" i="10"/>
  <c r="L101" i="10"/>
  <c r="K498" i="10"/>
  <c r="L497" i="10"/>
  <c r="K168" i="10"/>
  <c r="L167" i="10"/>
  <c r="L1773" i="10"/>
  <c r="K1774" i="10"/>
  <c r="K1619" i="10"/>
  <c r="L1618" i="10"/>
  <c r="K1291" i="10"/>
  <c r="L1290" i="10"/>
  <c r="K938" i="10"/>
  <c r="L937" i="10"/>
  <c r="K1135" i="10"/>
  <c r="L1134" i="10"/>
  <c r="L983" i="10"/>
  <c r="K984" i="10"/>
  <c r="L984" i="10" s="1"/>
  <c r="K1049" i="10"/>
  <c r="L1048" i="10"/>
  <c r="K563" i="10"/>
  <c r="L562" i="10"/>
  <c r="L255" i="10"/>
  <c r="K256" i="10"/>
  <c r="K1005" i="10"/>
  <c r="L1004" i="10"/>
  <c r="L1114" i="10"/>
  <c r="K1115" i="10"/>
  <c r="K1840" i="10"/>
  <c r="L1839" i="10"/>
  <c r="L1729" i="10"/>
  <c r="K1730" i="10"/>
  <c r="K300" i="10"/>
  <c r="L299" i="10"/>
  <c r="L1817" i="10"/>
  <c r="K1818" i="10"/>
  <c r="L387" i="10"/>
  <c r="K388" i="10"/>
  <c r="K718" i="10"/>
  <c r="L717" i="10"/>
  <c r="L828" i="10"/>
  <c r="K829" i="10"/>
  <c r="K57" i="10"/>
  <c r="L56" i="10"/>
  <c r="K1069" i="10"/>
  <c r="L1068" i="10"/>
  <c r="K455" i="10"/>
  <c r="L454" i="10"/>
  <c r="K960" i="10" l="1"/>
  <c r="L959" i="10"/>
  <c r="K784" i="10"/>
  <c r="L783" i="10"/>
  <c r="L850" i="10"/>
  <c r="K851" i="10"/>
  <c r="L520" i="10"/>
  <c r="K521" i="10"/>
  <c r="K345" i="10"/>
  <c r="L344" i="10"/>
  <c r="K675" i="10"/>
  <c r="L674" i="10"/>
  <c r="K1731" i="10"/>
  <c r="L1730" i="10"/>
  <c r="L1115" i="10"/>
  <c r="K1116" i="10"/>
  <c r="L1116" i="10" s="1"/>
  <c r="K169" i="10"/>
  <c r="L168" i="10"/>
  <c r="L1135" i="10"/>
  <c r="K1136" i="10"/>
  <c r="K278" i="10"/>
  <c r="L277" i="10"/>
  <c r="K432" i="10"/>
  <c r="L431" i="10"/>
  <c r="K896" i="10"/>
  <c r="L896" i="10" s="1"/>
  <c r="L895" i="10"/>
  <c r="L498" i="10"/>
  <c r="K499" i="10"/>
  <c r="L124" i="10"/>
  <c r="K125" i="10"/>
  <c r="K1687" i="10"/>
  <c r="L1686" i="10"/>
  <c r="K1027" i="10"/>
  <c r="L1026" i="10"/>
  <c r="K1841" i="10"/>
  <c r="L1841" i="10" s="1"/>
  <c r="L1840" i="10"/>
  <c r="L1005" i="10"/>
  <c r="K1006" i="10"/>
  <c r="L1006" i="10" s="1"/>
  <c r="L938" i="10"/>
  <c r="K939" i="10"/>
  <c r="L1091" i="10"/>
  <c r="K1092" i="10"/>
  <c r="K213" i="10"/>
  <c r="L212" i="10"/>
  <c r="K103" i="10"/>
  <c r="L102" i="10"/>
  <c r="K698" i="10"/>
  <c r="L698" i="10" s="1"/>
  <c r="L697" i="10"/>
  <c r="K542" i="10"/>
  <c r="L541" i="10"/>
  <c r="K58" i="10"/>
  <c r="L57" i="10"/>
  <c r="L455" i="10"/>
  <c r="K456" i="10"/>
  <c r="L456" i="10" s="1"/>
  <c r="L829" i="10"/>
  <c r="K830" i="10"/>
  <c r="L830" i="10" s="1"/>
  <c r="K257" i="10"/>
  <c r="L256" i="10"/>
  <c r="K1292" i="10"/>
  <c r="L1292" i="10" s="1"/>
  <c r="L1291" i="10"/>
  <c r="L189" i="10"/>
  <c r="K190" i="10"/>
  <c r="L651" i="10"/>
  <c r="K652" i="10"/>
  <c r="L805" i="10"/>
  <c r="K806" i="10"/>
  <c r="K1158" i="10"/>
  <c r="L1157" i="10"/>
  <c r="K1620" i="10"/>
  <c r="L1619" i="10"/>
  <c r="K1664" i="10"/>
  <c r="L1663" i="10"/>
  <c r="K146" i="10"/>
  <c r="L145" i="10"/>
  <c r="L1246" i="10"/>
  <c r="K1247" i="10"/>
  <c r="L609" i="10"/>
  <c r="K610" i="10"/>
  <c r="L610" i="10" s="1"/>
  <c r="K1643" i="10"/>
  <c r="L1642" i="10"/>
  <c r="K1797" i="10"/>
  <c r="L1796" i="10"/>
  <c r="K389" i="10"/>
  <c r="L388" i="10"/>
  <c r="K36" i="10"/>
  <c r="L35" i="10"/>
  <c r="K367" i="10"/>
  <c r="L366" i="10"/>
  <c r="L587" i="10"/>
  <c r="K588" i="10"/>
  <c r="L588" i="10" s="1"/>
  <c r="K630" i="10"/>
  <c r="L629" i="10"/>
  <c r="K916" i="10"/>
  <c r="L915" i="10"/>
  <c r="L1268" i="10"/>
  <c r="K1269" i="10"/>
  <c r="L1313" i="10"/>
  <c r="K1314" i="10"/>
  <c r="L1314" i="10" s="1"/>
  <c r="K763" i="10"/>
  <c r="L762" i="10"/>
  <c r="L1069" i="10"/>
  <c r="K1070" i="10"/>
  <c r="K1599" i="10"/>
  <c r="L1598" i="10"/>
  <c r="K476" i="10"/>
  <c r="L475" i="10"/>
  <c r="K1819" i="10"/>
  <c r="L1818" i="10"/>
  <c r="L563" i="10"/>
  <c r="K564" i="10"/>
  <c r="L1049" i="10"/>
  <c r="K1050" i="10"/>
  <c r="L1050" i="10" s="1"/>
  <c r="K1775" i="10"/>
  <c r="L1774" i="10"/>
  <c r="L1202" i="10"/>
  <c r="K1203" i="10"/>
  <c r="K324" i="10"/>
  <c r="L324" i="10" s="1"/>
  <c r="L323" i="10"/>
  <c r="K719" i="10"/>
  <c r="L718" i="10"/>
  <c r="L300" i="10"/>
  <c r="K301" i="10"/>
  <c r="K1708" i="10"/>
  <c r="L1707" i="10"/>
  <c r="L234" i="10"/>
  <c r="K235" i="10"/>
  <c r="L1179" i="10"/>
  <c r="K1180" i="10"/>
  <c r="K411" i="10"/>
  <c r="L410" i="10"/>
  <c r="K1752" i="10"/>
  <c r="L1751" i="10"/>
  <c r="K872" i="10"/>
  <c r="L871" i="10"/>
  <c r="K961" i="10" l="1"/>
  <c r="L960" i="10"/>
  <c r="L784" i="10"/>
  <c r="K785" i="10"/>
  <c r="K676" i="10"/>
  <c r="L676" i="10" s="1"/>
  <c r="L675" i="10"/>
  <c r="K346" i="10"/>
  <c r="L346" i="10" s="1"/>
  <c r="L345" i="10"/>
  <c r="K522" i="10"/>
  <c r="L522" i="10" s="1"/>
  <c r="L521" i="10"/>
  <c r="K852" i="10"/>
  <c r="L852" i="10" s="1"/>
  <c r="L851" i="10"/>
  <c r="K191" i="10"/>
  <c r="L190" i="10"/>
  <c r="L1070" i="10"/>
  <c r="K1071" i="10"/>
  <c r="K433" i="10"/>
  <c r="L432" i="10"/>
  <c r="K1776" i="10"/>
  <c r="L1776" i="10" s="1"/>
  <c r="L1775" i="10"/>
  <c r="K1709" i="10"/>
  <c r="L1708" i="10"/>
  <c r="K368" i="10"/>
  <c r="L368" i="10" s="1"/>
  <c r="L367" i="10"/>
  <c r="K104" i="10"/>
  <c r="L104" i="10" s="1"/>
  <c r="L103" i="10"/>
  <c r="L278" i="10"/>
  <c r="K279" i="10"/>
  <c r="K764" i="10"/>
  <c r="L764" i="10" s="1"/>
  <c r="L763" i="10"/>
  <c r="L36" i="10"/>
  <c r="K37" i="10"/>
  <c r="K147" i="10"/>
  <c r="L146" i="10"/>
  <c r="L1027" i="10"/>
  <c r="K1028" i="10"/>
  <c r="L1028" i="10" s="1"/>
  <c r="L257" i="10"/>
  <c r="K258" i="10"/>
  <c r="L258" i="10" s="1"/>
  <c r="K214" i="10"/>
  <c r="L214" i="10" s="1"/>
  <c r="L213" i="10"/>
  <c r="L1136" i="10"/>
  <c r="K1137" i="10"/>
  <c r="K1665" i="10"/>
  <c r="L1664" i="10"/>
  <c r="K1688" i="10"/>
  <c r="L1688" i="10" s="1"/>
  <c r="L1687" i="10"/>
  <c r="K126" i="10"/>
  <c r="L126" i="10" s="1"/>
  <c r="L125" i="10"/>
  <c r="L499" i="10"/>
  <c r="K500" i="10"/>
  <c r="L500" i="10" s="1"/>
  <c r="L564" i="10"/>
  <c r="K565" i="10"/>
  <c r="L872" i="10"/>
  <c r="K873" i="10"/>
  <c r="L1269" i="10"/>
  <c r="K1270" i="10"/>
  <c r="L1270" i="10" s="1"/>
  <c r="K1093" i="10"/>
  <c r="L1092" i="10"/>
  <c r="K1621" i="10"/>
  <c r="L1620" i="10"/>
  <c r="L719" i="10"/>
  <c r="K720" i="10"/>
  <c r="L720" i="10" s="1"/>
  <c r="L916" i="10"/>
  <c r="K917" i="10"/>
  <c r="K1159" i="10"/>
  <c r="L1158" i="10"/>
  <c r="L939" i="10"/>
  <c r="K940" i="10"/>
  <c r="L940" i="10" s="1"/>
  <c r="K170" i="10"/>
  <c r="L170" i="10" s="1"/>
  <c r="L169" i="10"/>
  <c r="L301" i="10"/>
  <c r="K302" i="10"/>
  <c r="L302" i="10" s="1"/>
  <c r="K1753" i="10"/>
  <c r="L1752" i="10"/>
  <c r="K1820" i="10"/>
  <c r="L1820" i="10" s="1"/>
  <c r="L1819" i="10"/>
  <c r="L389" i="10"/>
  <c r="K390" i="10"/>
  <c r="L390" i="10" s="1"/>
  <c r="L411" i="10"/>
  <c r="K412" i="10"/>
  <c r="L412" i="10" s="1"/>
  <c r="K477" i="10"/>
  <c r="L476" i="10"/>
  <c r="L1797" i="10"/>
  <c r="K1798" i="10"/>
  <c r="L1798" i="10" s="1"/>
  <c r="L806" i="10"/>
  <c r="K807" i="10"/>
  <c r="K59" i="10"/>
  <c r="L58" i="10"/>
  <c r="K631" i="10"/>
  <c r="L630" i="10"/>
  <c r="K1181" i="10"/>
  <c r="L1180" i="10"/>
  <c r="L1203" i="10"/>
  <c r="K1204" i="10"/>
  <c r="L1204" i="10" s="1"/>
  <c r="K1600" i="10"/>
  <c r="L1600" i="10" s="1"/>
  <c r="L1599" i="10"/>
  <c r="K1644" i="10"/>
  <c r="L1644" i="10" s="1"/>
  <c r="L1643" i="10"/>
  <c r="L652" i="10"/>
  <c r="K653" i="10"/>
  <c r="K543" i="10"/>
  <c r="L542" i="10"/>
  <c r="K236" i="10"/>
  <c r="L236" i="10" s="1"/>
  <c r="L235" i="10"/>
  <c r="K1732" i="10"/>
  <c r="L1732" i="10" s="1"/>
  <c r="L1731" i="10"/>
  <c r="K1248" i="10"/>
  <c r="L1248" i="10" s="1"/>
  <c r="L1247" i="10"/>
  <c r="L961" i="10" l="1"/>
  <c r="K962" i="10"/>
  <c r="L962" i="10" s="1"/>
  <c r="L785" i="10"/>
  <c r="K786" i="10"/>
  <c r="L786" i="10" s="1"/>
  <c r="L917" i="10"/>
  <c r="K918" i="10"/>
  <c r="L918" i="10" s="1"/>
  <c r="K478" i="10"/>
  <c r="L478" i="10" s="1"/>
  <c r="L477" i="10"/>
  <c r="K1182" i="10"/>
  <c r="L1182" i="10" s="1"/>
  <c r="L1181" i="10"/>
  <c r="L1621" i="10"/>
  <c r="K1622" i="10"/>
  <c r="L1622" i="10" s="1"/>
  <c r="K1094" i="10"/>
  <c r="L1094" i="10" s="1"/>
  <c r="L1093" i="10"/>
  <c r="K632" i="10"/>
  <c r="L632" i="10" s="1"/>
  <c r="L631" i="10"/>
  <c r="L873" i="10"/>
  <c r="K874" i="10"/>
  <c r="L874" i="10" s="1"/>
  <c r="K148" i="10"/>
  <c r="L148" i="10" s="1"/>
  <c r="L147" i="10"/>
  <c r="L1709" i="10"/>
  <c r="K1710" i="10"/>
  <c r="L1710" i="10" s="1"/>
  <c r="L1071" i="10"/>
  <c r="K1072" i="10"/>
  <c r="L1072" i="10" s="1"/>
  <c r="K544" i="10"/>
  <c r="L544" i="10" s="1"/>
  <c r="L543" i="10"/>
  <c r="L37" i="10"/>
  <c r="K38" i="10"/>
  <c r="L38" i="10" s="1"/>
  <c r="K654" i="10"/>
  <c r="L654" i="10" s="1"/>
  <c r="L653" i="10"/>
  <c r="K566" i="10"/>
  <c r="L566" i="10" s="1"/>
  <c r="L565" i="10"/>
  <c r="L1665" i="10"/>
  <c r="K1666" i="10"/>
  <c r="L1666" i="10" s="1"/>
  <c r="AD114" i="10"/>
  <c r="AD195" i="10" s="1"/>
  <c r="AD276" i="10" s="1"/>
  <c r="AD357" i="10" s="1"/>
  <c r="AJ357" i="10" s="1"/>
  <c r="AF357" i="10" s="1"/>
  <c r="K1138" i="10"/>
  <c r="L1138" i="10" s="1"/>
  <c r="L1137" i="10"/>
  <c r="AB43" i="10"/>
  <c r="AB124" i="10" s="1"/>
  <c r="AB90" i="10"/>
  <c r="AB171" i="10" s="1"/>
  <c r="AB70" i="10"/>
  <c r="AB151" i="10" s="1"/>
  <c r="K192" i="10"/>
  <c r="L192" i="10" s="1"/>
  <c r="L191" i="10"/>
  <c r="AB101" i="10" s="1"/>
  <c r="AB182" i="10" s="1"/>
  <c r="L1753" i="10"/>
  <c r="K1754" i="10"/>
  <c r="L1754" i="10" s="1"/>
  <c r="K60" i="10"/>
  <c r="L60" i="10" s="1"/>
  <c r="L59" i="10"/>
  <c r="K434" i="10"/>
  <c r="L434" i="10" s="1"/>
  <c r="L433" i="10"/>
  <c r="K808" i="10"/>
  <c r="L808" i="10" s="1"/>
  <c r="L807" i="10"/>
  <c r="L1159" i="10"/>
  <c r="K1160" i="10"/>
  <c r="L1160" i="10" s="1"/>
  <c r="K280" i="10"/>
  <c r="L280" i="10" s="1"/>
  <c r="L279" i="10"/>
  <c r="AC104" i="10" s="1"/>
  <c r="AC185" i="10" s="1"/>
  <c r="AC266" i="10" s="1"/>
  <c r="AB42" i="10"/>
  <c r="AB123" i="10" s="1"/>
  <c r="AA111" i="10" l="1"/>
  <c r="AC115" i="10"/>
  <c r="AC196" i="10" s="1"/>
  <c r="AC277" i="10" s="1"/>
  <c r="AA102" i="10"/>
  <c r="AD84" i="10"/>
  <c r="AD165" i="10" s="1"/>
  <c r="AD246" i="10" s="1"/>
  <c r="AD327" i="10" s="1"/>
  <c r="AJ327" i="10" s="1"/>
  <c r="AF327" i="10" s="1"/>
  <c r="AC58" i="10"/>
  <c r="AC139" i="10" s="1"/>
  <c r="AC220" i="10" s="1"/>
  <c r="AB65" i="10"/>
  <c r="AB146" i="10" s="1"/>
  <c r="AD61" i="10"/>
  <c r="AD142" i="10" s="1"/>
  <c r="AD223" i="10" s="1"/>
  <c r="AD304" i="10" s="1"/>
  <c r="AJ304" i="10" s="1"/>
  <c r="AF304" i="10" s="1"/>
  <c r="AA64" i="10"/>
  <c r="AA58" i="10"/>
  <c r="AC67" i="10"/>
  <c r="AC148" i="10" s="1"/>
  <c r="AC229" i="10" s="1"/>
  <c r="AD88" i="10"/>
  <c r="AD169" i="10" s="1"/>
  <c r="AD250" i="10" s="1"/>
  <c r="AD331" i="10" s="1"/>
  <c r="AJ331" i="10" s="1"/>
  <c r="AF331" i="10" s="1"/>
  <c r="AA103" i="10"/>
  <c r="AB56" i="10"/>
  <c r="AB137" i="10" s="1"/>
  <c r="AC107" i="10"/>
  <c r="AC188" i="10" s="1"/>
  <c r="AC269" i="10" s="1"/>
  <c r="AB62" i="10"/>
  <c r="AB143" i="10" s="1"/>
  <c r="AB224" i="10" s="1"/>
  <c r="AB305" i="10" s="1"/>
  <c r="AA87" i="10"/>
  <c r="AJ87" i="10" s="1"/>
  <c r="AF87" i="10" s="1"/>
  <c r="AB50" i="10"/>
  <c r="AB131" i="10" s="1"/>
  <c r="AD65" i="10"/>
  <c r="AD146" i="10" s="1"/>
  <c r="AD227" i="10" s="1"/>
  <c r="AD308" i="10" s="1"/>
  <c r="AJ308" i="10" s="1"/>
  <c r="AF308" i="10" s="1"/>
  <c r="AB84" i="10"/>
  <c r="AB165" i="10" s="1"/>
  <c r="AD91" i="10"/>
  <c r="AD172" i="10" s="1"/>
  <c r="AD253" i="10" s="1"/>
  <c r="AD334" i="10" s="1"/>
  <c r="AJ334" i="10" s="1"/>
  <c r="AF334" i="10" s="1"/>
  <c r="AB73" i="10"/>
  <c r="AB154" i="10" s="1"/>
  <c r="AB121" i="10"/>
  <c r="AB202" i="10" s="1"/>
  <c r="AJ202" i="10" s="1"/>
  <c r="AF202" i="10" s="1"/>
  <c r="AA50" i="10"/>
  <c r="AC92" i="10"/>
  <c r="AC173" i="10" s="1"/>
  <c r="AC254" i="10" s="1"/>
  <c r="AC44" i="10"/>
  <c r="AC125" i="10" s="1"/>
  <c r="AC206" i="10" s="1"/>
  <c r="AA73" i="10"/>
  <c r="AA154" i="10" s="1"/>
  <c r="AA235" i="10" s="1"/>
  <c r="AA316" i="10" s="1"/>
  <c r="AA56" i="10"/>
  <c r="AA65" i="10"/>
  <c r="AB79" i="10"/>
  <c r="AB160" i="10" s="1"/>
  <c r="AB92" i="10"/>
  <c r="AB173" i="10" s="1"/>
  <c r="AA95" i="10"/>
  <c r="AJ95" i="10" s="1"/>
  <c r="AF95" i="10" s="1"/>
  <c r="AB118" i="10"/>
  <c r="AB199" i="10" s="1"/>
  <c r="AB280" i="10" s="1"/>
  <c r="AB361" i="10" s="1"/>
  <c r="AC117" i="10"/>
  <c r="AC198" i="10" s="1"/>
  <c r="AC279" i="10" s="1"/>
  <c r="AB77" i="10"/>
  <c r="AB158" i="10" s="1"/>
  <c r="AB67" i="10"/>
  <c r="AB148" i="10" s="1"/>
  <c r="AC83" i="10"/>
  <c r="AC164" i="10" s="1"/>
  <c r="AC245" i="10" s="1"/>
  <c r="AB72" i="10"/>
  <c r="AB153" i="10" s="1"/>
  <c r="AC70" i="10"/>
  <c r="AC151" i="10" s="1"/>
  <c r="AC232" i="10" s="1"/>
  <c r="AC313" i="10" s="1"/>
  <c r="AD74" i="10"/>
  <c r="AD155" i="10" s="1"/>
  <c r="AD236" i="10" s="1"/>
  <c r="AD317" i="10" s="1"/>
  <c r="AJ317" i="10" s="1"/>
  <c r="AF317" i="10" s="1"/>
  <c r="AD107" i="10"/>
  <c r="AD188" i="10" s="1"/>
  <c r="AD269" i="10" s="1"/>
  <c r="AD350" i="10" s="1"/>
  <c r="AJ350" i="10" s="1"/>
  <c r="AF350" i="10" s="1"/>
  <c r="AB85" i="10"/>
  <c r="AB166" i="10" s="1"/>
  <c r="AB48" i="10"/>
  <c r="AB129" i="10" s="1"/>
  <c r="AB210" i="10" s="1"/>
  <c r="AB291" i="10" s="1"/>
  <c r="AD100" i="10"/>
  <c r="AD181" i="10" s="1"/>
  <c r="AD262" i="10" s="1"/>
  <c r="AD343" i="10" s="1"/>
  <c r="AJ343" i="10" s="1"/>
  <c r="AF343" i="10" s="1"/>
  <c r="AC87" i="10"/>
  <c r="AC168" i="10" s="1"/>
  <c r="AC249" i="10" s="1"/>
  <c r="AD109" i="10"/>
  <c r="AD190" i="10" s="1"/>
  <c r="AD271" i="10" s="1"/>
  <c r="AD352" i="10" s="1"/>
  <c r="AJ352" i="10" s="1"/>
  <c r="AF352" i="10" s="1"/>
  <c r="AB86" i="10"/>
  <c r="AB167" i="10" s="1"/>
  <c r="AD68" i="10"/>
  <c r="AD149" i="10" s="1"/>
  <c r="AD230" i="10" s="1"/>
  <c r="AD311" i="10" s="1"/>
  <c r="AJ311" i="10" s="1"/>
  <c r="AF311" i="10" s="1"/>
  <c r="AA41" i="10"/>
  <c r="AJ41" i="10" s="1"/>
  <c r="AF41" i="10" s="1"/>
  <c r="AB75" i="10"/>
  <c r="AB156" i="10" s="1"/>
  <c r="AA120" i="10"/>
  <c r="AC55" i="10"/>
  <c r="AC136" i="10" s="1"/>
  <c r="AC217" i="10" s="1"/>
  <c r="AD97" i="10"/>
  <c r="AD178" i="10" s="1"/>
  <c r="AD259" i="10" s="1"/>
  <c r="AD340" i="10" s="1"/>
  <c r="AJ340" i="10" s="1"/>
  <c r="AF340" i="10" s="1"/>
  <c r="AC60" i="10"/>
  <c r="AC141" i="10" s="1"/>
  <c r="AC222" i="10" s="1"/>
  <c r="AC59" i="10"/>
  <c r="AC140" i="10" s="1"/>
  <c r="AC221" i="10" s="1"/>
  <c r="AJ221" i="10" s="1"/>
  <c r="AF221" i="10" s="1"/>
  <c r="AB41" i="10"/>
  <c r="AB122" i="10" s="1"/>
  <c r="AB97" i="10"/>
  <c r="AB178" i="10" s="1"/>
  <c r="AB55" i="10"/>
  <c r="AB136" i="10" s="1"/>
  <c r="AC49" i="10"/>
  <c r="AC130" i="10" s="1"/>
  <c r="AC211" i="10" s="1"/>
  <c r="AC292" i="10" s="1"/>
  <c r="AB95" i="10"/>
  <c r="AB176" i="10" s="1"/>
  <c r="AD58" i="10"/>
  <c r="AD139" i="10" s="1"/>
  <c r="AD220" i="10" s="1"/>
  <c r="AD301" i="10" s="1"/>
  <c r="AJ301" i="10" s="1"/>
  <c r="AF301" i="10" s="1"/>
  <c r="AA99" i="10"/>
  <c r="AD119" i="10"/>
  <c r="AD200" i="10" s="1"/>
  <c r="AD281" i="10" s="1"/>
  <c r="AD362" i="10" s="1"/>
  <c r="AJ362" i="10" s="1"/>
  <c r="AF362" i="10" s="1"/>
  <c r="AD59" i="10"/>
  <c r="AD140" i="10" s="1"/>
  <c r="AD221" i="10" s="1"/>
  <c r="AD302" i="10" s="1"/>
  <c r="AJ302" i="10" s="1"/>
  <c r="AF302" i="10" s="1"/>
  <c r="AD94" i="10"/>
  <c r="AD175" i="10" s="1"/>
  <c r="AD256" i="10" s="1"/>
  <c r="AD337" i="10" s="1"/>
  <c r="AJ337" i="10" s="1"/>
  <c r="AF337" i="10" s="1"/>
  <c r="AD80" i="10"/>
  <c r="AD161" i="10" s="1"/>
  <c r="AD242" i="10" s="1"/>
  <c r="AD323" i="10" s="1"/>
  <c r="AJ323" i="10" s="1"/>
  <c r="AF323" i="10" s="1"/>
  <c r="AA117" i="10"/>
  <c r="AB88" i="10"/>
  <c r="AB169" i="10" s="1"/>
  <c r="AD83" i="10"/>
  <c r="AD164" i="10" s="1"/>
  <c r="AD245" i="10" s="1"/>
  <c r="AD326" i="10" s="1"/>
  <c r="AJ326" i="10" s="1"/>
  <c r="AF326" i="10" s="1"/>
  <c r="AC48" i="10"/>
  <c r="AC129" i="10" s="1"/>
  <c r="AC210" i="10" s="1"/>
  <c r="AA66" i="10"/>
  <c r="AA147" i="10" s="1"/>
  <c r="AA228" i="10" s="1"/>
  <c r="AA309" i="10" s="1"/>
  <c r="AD90" i="10"/>
  <c r="AD171" i="10" s="1"/>
  <c r="AD252" i="10" s="1"/>
  <c r="AD333" i="10" s="1"/>
  <c r="AJ333" i="10" s="1"/>
  <c r="AF333" i="10" s="1"/>
  <c r="AB69" i="10"/>
  <c r="AB150" i="10" s="1"/>
  <c r="AD50" i="10"/>
  <c r="AD131" i="10" s="1"/>
  <c r="AD212" i="10" s="1"/>
  <c r="AD293" i="10" s="1"/>
  <c r="AJ293" i="10" s="1"/>
  <c r="AF293" i="10" s="1"/>
  <c r="AD86" i="10"/>
  <c r="AD167" i="10" s="1"/>
  <c r="AD248" i="10" s="1"/>
  <c r="AD329" i="10" s="1"/>
  <c r="AJ329" i="10" s="1"/>
  <c r="AF329" i="10" s="1"/>
  <c r="AD79" i="10"/>
  <c r="AD160" i="10" s="1"/>
  <c r="AD241" i="10" s="1"/>
  <c r="AD322" i="10" s="1"/>
  <c r="AJ322" i="10" s="1"/>
  <c r="AF322" i="10" s="1"/>
  <c r="AC121" i="10"/>
  <c r="AC202" i="10" s="1"/>
  <c r="AC283" i="10" s="1"/>
  <c r="AA92" i="10"/>
  <c r="AA75" i="10"/>
  <c r="AD64" i="10"/>
  <c r="AD145" i="10" s="1"/>
  <c r="AD226" i="10" s="1"/>
  <c r="AD307" i="10" s="1"/>
  <c r="AJ307" i="10" s="1"/>
  <c r="AF307" i="10" s="1"/>
  <c r="AB51" i="10"/>
  <c r="AB132" i="10" s="1"/>
  <c r="AJ132" i="10" s="1"/>
  <c r="AF132" i="10" s="1"/>
  <c r="AC95" i="10"/>
  <c r="AC176" i="10" s="1"/>
  <c r="AC257" i="10" s="1"/>
  <c r="AA59" i="10"/>
  <c r="AC41" i="10"/>
  <c r="AC122" i="10" s="1"/>
  <c r="AC203" i="10" s="1"/>
  <c r="AC47" i="10"/>
  <c r="AC128" i="10" s="1"/>
  <c r="AC209" i="10" s="1"/>
  <c r="AC75" i="10"/>
  <c r="AC156" i="10" s="1"/>
  <c r="AC237" i="10" s="1"/>
  <c r="AD67" i="10"/>
  <c r="AD148" i="10" s="1"/>
  <c r="AD229" i="10" s="1"/>
  <c r="AD310" i="10" s="1"/>
  <c r="AJ310" i="10" s="1"/>
  <c r="AF310" i="10" s="1"/>
  <c r="AB110" i="10"/>
  <c r="AB191" i="10" s="1"/>
  <c r="AA94" i="10"/>
  <c r="AD115" i="10"/>
  <c r="AD196" i="10" s="1"/>
  <c r="AD277" i="10" s="1"/>
  <c r="AD358" i="10" s="1"/>
  <c r="AJ358" i="10" s="1"/>
  <c r="AF358" i="10" s="1"/>
  <c r="AD77" i="10"/>
  <c r="AD158" i="10" s="1"/>
  <c r="AD239" i="10" s="1"/>
  <c r="AD320" i="10" s="1"/>
  <c r="AJ320" i="10" s="1"/>
  <c r="AF320" i="10" s="1"/>
  <c r="AB59" i="10"/>
  <c r="AB140" i="10" s="1"/>
  <c r="AC68" i="10"/>
  <c r="AC149" i="10" s="1"/>
  <c r="AC230" i="10" s="1"/>
  <c r="AB47" i="10"/>
  <c r="AB128" i="10" s="1"/>
  <c r="AA115" i="10"/>
  <c r="AD113" i="10"/>
  <c r="AD194" i="10" s="1"/>
  <c r="AD275" i="10" s="1"/>
  <c r="AD356" i="10" s="1"/>
  <c r="AJ356" i="10" s="1"/>
  <c r="AF356" i="10" s="1"/>
  <c r="AB54" i="10"/>
  <c r="AB135" i="10" s="1"/>
  <c r="AB216" i="10" s="1"/>
  <c r="AB297" i="10" s="1"/>
  <c r="AD95" i="10"/>
  <c r="AD176" i="10" s="1"/>
  <c r="AD257" i="10" s="1"/>
  <c r="AD338" i="10" s="1"/>
  <c r="AJ338" i="10" s="1"/>
  <c r="AF338" i="10" s="1"/>
  <c r="AA42" i="10"/>
  <c r="AA63" i="10"/>
  <c r="AC97" i="10"/>
  <c r="AC178" i="10" s="1"/>
  <c r="AC259" i="10" s="1"/>
  <c r="AB57" i="10"/>
  <c r="AB138" i="10" s="1"/>
  <c r="AB219" i="10" s="1"/>
  <c r="AB300" i="10" s="1"/>
  <c r="AB61" i="10"/>
  <c r="AB142" i="10" s="1"/>
  <c r="AB223" i="10" s="1"/>
  <c r="AB304" i="10" s="1"/>
  <c r="AA49" i="10"/>
  <c r="AD76" i="10"/>
  <c r="AD157" i="10" s="1"/>
  <c r="AD238" i="10" s="1"/>
  <c r="AD319" i="10" s="1"/>
  <c r="AJ319" i="10" s="1"/>
  <c r="AF319" i="10" s="1"/>
  <c r="AA121" i="10"/>
  <c r="AC50" i="10"/>
  <c r="AC131" i="10" s="1"/>
  <c r="AC212" i="10" s="1"/>
  <c r="AC293" i="10" s="1"/>
  <c r="AD45" i="10"/>
  <c r="AD126" i="10" s="1"/>
  <c r="AD207" i="10" s="1"/>
  <c r="AD288" i="10" s="1"/>
  <c r="AJ288" i="10" s="1"/>
  <c r="AF288" i="10" s="1"/>
  <c r="AA112" i="10"/>
  <c r="AA69" i="10"/>
  <c r="AB114" i="10"/>
  <c r="AB195" i="10" s="1"/>
  <c r="AB276" i="10" s="1"/>
  <c r="AB357" i="10" s="1"/>
  <c r="AC86" i="10"/>
  <c r="AC167" i="10" s="1"/>
  <c r="AC248" i="10" s="1"/>
  <c r="AC329" i="10" s="1"/>
  <c r="AB116" i="10"/>
  <c r="AB197" i="10" s="1"/>
  <c r="AB278" i="10" s="1"/>
  <c r="AB359" i="10" s="1"/>
  <c r="AA79" i="10"/>
  <c r="AB53" i="10"/>
  <c r="AB134" i="10" s="1"/>
  <c r="AB104" i="10"/>
  <c r="AB185" i="10" s="1"/>
  <c r="AB93" i="10"/>
  <c r="AB174" i="10" s="1"/>
  <c r="AB112" i="10"/>
  <c r="AB193" i="10" s="1"/>
  <c r="AC42" i="10"/>
  <c r="AC123" i="10" s="1"/>
  <c r="AC204" i="10" s="1"/>
  <c r="AC285" i="10" s="1"/>
  <c r="AC79" i="10"/>
  <c r="AC160" i="10" s="1"/>
  <c r="AC241" i="10" s="1"/>
  <c r="AA45" i="10"/>
  <c r="AD51" i="10"/>
  <c r="AD132" i="10" s="1"/>
  <c r="AD213" i="10" s="1"/>
  <c r="AD294" i="10" s="1"/>
  <c r="AJ294" i="10" s="1"/>
  <c r="AF294" i="10" s="1"/>
  <c r="AA51" i="10"/>
  <c r="AJ51" i="10" s="1"/>
  <c r="AF51" i="10" s="1"/>
  <c r="AA97" i="10"/>
  <c r="AA68" i="10"/>
  <c r="AB44" i="10"/>
  <c r="AB125" i="10" s="1"/>
  <c r="AD78" i="10"/>
  <c r="AD159" i="10" s="1"/>
  <c r="AD240" i="10" s="1"/>
  <c r="AD321" i="10" s="1"/>
  <c r="AJ321" i="10" s="1"/>
  <c r="AF321" i="10" s="1"/>
  <c r="AC114" i="10"/>
  <c r="AC195" i="10" s="1"/>
  <c r="AC276" i="10" s="1"/>
  <c r="AA106" i="10"/>
  <c r="AA187" i="10" s="1"/>
  <c r="AA268" i="10" s="1"/>
  <c r="AA349" i="10" s="1"/>
  <c r="AC113" i="10"/>
  <c r="AC194" i="10" s="1"/>
  <c r="AC275" i="10" s="1"/>
  <c r="AC56" i="10"/>
  <c r="AC137" i="10" s="1"/>
  <c r="AC218" i="10" s="1"/>
  <c r="AC299" i="10" s="1"/>
  <c r="AA72" i="10"/>
  <c r="AC72" i="10"/>
  <c r="AC153" i="10" s="1"/>
  <c r="AC234" i="10" s="1"/>
  <c r="AA77" i="10"/>
  <c r="AJ77" i="10" s="1"/>
  <c r="AF77" i="10" s="1"/>
  <c r="AA47" i="10"/>
  <c r="AA128" i="10" s="1"/>
  <c r="AA209" i="10" s="1"/>
  <c r="AA290" i="10" s="1"/>
  <c r="AC100" i="10"/>
  <c r="AC181" i="10" s="1"/>
  <c r="AC262" i="10" s="1"/>
  <c r="AB71" i="10"/>
  <c r="AB152" i="10" s="1"/>
  <c r="AD117" i="10"/>
  <c r="AD198" i="10" s="1"/>
  <c r="AD279" i="10" s="1"/>
  <c r="AD360" i="10" s="1"/>
  <c r="AJ360" i="10" s="1"/>
  <c r="AF360" i="10" s="1"/>
  <c r="AA105" i="10"/>
  <c r="AJ105" i="10" s="1"/>
  <c r="AF105" i="10" s="1"/>
  <c r="AC63" i="10"/>
  <c r="AC144" i="10" s="1"/>
  <c r="AC225" i="10" s="1"/>
  <c r="AC76" i="10"/>
  <c r="AC157" i="10" s="1"/>
  <c r="AC238" i="10" s="1"/>
  <c r="AC319" i="10" s="1"/>
  <c r="AD120" i="10"/>
  <c r="AD201" i="10" s="1"/>
  <c r="AD282" i="10" s="1"/>
  <c r="AD363" i="10" s="1"/>
  <c r="AJ363" i="10" s="1"/>
  <c r="AF363" i="10" s="1"/>
  <c r="AA53" i="10"/>
  <c r="AJ53" i="10" s="1"/>
  <c r="AF53" i="10" s="1"/>
  <c r="AD102" i="10"/>
  <c r="AD183" i="10" s="1"/>
  <c r="AD264" i="10" s="1"/>
  <c r="AD345" i="10" s="1"/>
  <c r="AJ345" i="10" s="1"/>
  <c r="AF345" i="10" s="1"/>
  <c r="AC69" i="10"/>
  <c r="AC150" i="10" s="1"/>
  <c r="AC231" i="10" s="1"/>
  <c r="AC312" i="10" s="1"/>
  <c r="AD99" i="10"/>
  <c r="AD180" i="10" s="1"/>
  <c r="AD261" i="10" s="1"/>
  <c r="AD342" i="10" s="1"/>
  <c r="AJ342" i="10" s="1"/>
  <c r="AF342" i="10" s="1"/>
  <c r="AB49" i="10"/>
  <c r="AB130" i="10" s="1"/>
  <c r="AB211" i="10" s="1"/>
  <c r="AB292" i="10" s="1"/>
  <c r="AB58" i="10"/>
  <c r="AB139" i="10" s="1"/>
  <c r="AB115" i="10"/>
  <c r="AB196" i="10" s="1"/>
  <c r="AB52" i="10"/>
  <c r="AB133" i="10" s="1"/>
  <c r="AJ133" i="10" s="1"/>
  <c r="AF133" i="10" s="1"/>
  <c r="AA119" i="10"/>
  <c r="AJ119" i="10" s="1"/>
  <c r="AF119" i="10" s="1"/>
  <c r="AD81" i="10"/>
  <c r="AD162" i="10" s="1"/>
  <c r="AD243" i="10" s="1"/>
  <c r="AD324" i="10" s="1"/>
  <c r="AJ324" i="10" s="1"/>
  <c r="AF324" i="10" s="1"/>
  <c r="AB68" i="10"/>
  <c r="AB149" i="10" s="1"/>
  <c r="AB119" i="10"/>
  <c r="AB200" i="10" s="1"/>
  <c r="AB111" i="10"/>
  <c r="AB192" i="10" s="1"/>
  <c r="AJ192" i="10" s="1"/>
  <c r="AF192" i="10" s="1"/>
  <c r="AC74" i="10"/>
  <c r="AC155" i="10" s="1"/>
  <c r="AC236" i="10" s="1"/>
  <c r="AB98" i="10"/>
  <c r="AB179" i="10" s="1"/>
  <c r="AC78" i="10"/>
  <c r="AC159" i="10" s="1"/>
  <c r="AC240" i="10" s="1"/>
  <c r="AC321" i="10" s="1"/>
  <c r="AB96" i="10"/>
  <c r="AB177" i="10" s="1"/>
  <c r="AB87" i="10"/>
  <c r="AB168" i="10" s="1"/>
  <c r="AJ168" i="10" s="1"/>
  <c r="AF168" i="10" s="1"/>
  <c r="AD42" i="10"/>
  <c r="AD123" i="10" s="1"/>
  <c r="AD204" i="10" s="1"/>
  <c r="AD285" i="10" s="1"/>
  <c r="AJ285" i="10" s="1"/>
  <c r="AF285" i="10" s="1"/>
  <c r="AA113" i="10"/>
  <c r="AB113" i="10"/>
  <c r="AB194" i="10" s="1"/>
  <c r="AA76" i="10"/>
  <c r="AJ76" i="10" s="1"/>
  <c r="AF76" i="10" s="1"/>
  <c r="AA110" i="10"/>
  <c r="AA81" i="10"/>
  <c r="AJ81" i="10" s="1"/>
  <c r="AF81" i="10" s="1"/>
  <c r="AA78" i="10"/>
  <c r="AA159" i="10" s="1"/>
  <c r="AA240" i="10" s="1"/>
  <c r="AA321" i="10" s="1"/>
  <c r="AD105" i="10"/>
  <c r="AD186" i="10" s="1"/>
  <c r="AD267" i="10" s="1"/>
  <c r="AD348" i="10" s="1"/>
  <c r="AJ348" i="10" s="1"/>
  <c r="AF348" i="10" s="1"/>
  <c r="AD104" i="10"/>
  <c r="AD185" i="10" s="1"/>
  <c r="AD266" i="10" s="1"/>
  <c r="AD347" i="10" s="1"/>
  <c r="AJ347" i="10" s="1"/>
  <c r="AF347" i="10" s="1"/>
  <c r="AD82" i="10"/>
  <c r="AD163" i="10" s="1"/>
  <c r="AD244" i="10" s="1"/>
  <c r="AD325" i="10" s="1"/>
  <c r="AJ325" i="10" s="1"/>
  <c r="AF325" i="10" s="1"/>
  <c r="AC116" i="10"/>
  <c r="AC197" i="10" s="1"/>
  <c r="AC278" i="10" s="1"/>
  <c r="AJ278" i="10" s="1"/>
  <c r="AF278" i="10" s="1"/>
  <c r="AA44" i="10"/>
  <c r="AD69" i="10"/>
  <c r="AD150" i="10" s="1"/>
  <c r="AD231" i="10" s="1"/>
  <c r="AD312" i="10" s="1"/>
  <c r="AJ312" i="10" s="1"/>
  <c r="AF312" i="10" s="1"/>
  <c r="AC96" i="10"/>
  <c r="AC177" i="10" s="1"/>
  <c r="AC258" i="10" s="1"/>
  <c r="AJ258" i="10" s="1"/>
  <c r="AF258" i="10" s="1"/>
  <c r="AB102" i="10"/>
  <c r="AB183" i="10" s="1"/>
  <c r="AJ183" i="10" s="1"/>
  <c r="AF183" i="10" s="1"/>
  <c r="AA114" i="10"/>
  <c r="AA195" i="10" s="1"/>
  <c r="AA276" i="10" s="1"/>
  <c r="AA357" i="10" s="1"/>
  <c r="AD46" i="10"/>
  <c r="AD127" i="10" s="1"/>
  <c r="AD208" i="10" s="1"/>
  <c r="AD289" i="10" s="1"/>
  <c r="AJ289" i="10" s="1"/>
  <c r="AF289" i="10" s="1"/>
  <c r="AA104" i="10"/>
  <c r="AB105" i="10"/>
  <c r="AB186" i="10" s="1"/>
  <c r="AB94" i="10"/>
  <c r="AB175" i="10" s="1"/>
  <c r="AA108" i="10"/>
  <c r="AC84" i="10"/>
  <c r="AC165" i="10" s="1"/>
  <c r="AC246" i="10" s="1"/>
  <c r="AC327" i="10" s="1"/>
  <c r="AA82" i="10"/>
  <c r="AJ82" i="10" s="1"/>
  <c r="AF82" i="10" s="1"/>
  <c r="AA62" i="10"/>
  <c r="AA86" i="10"/>
  <c r="AC103" i="10"/>
  <c r="AC184" i="10" s="1"/>
  <c r="AC265" i="10" s="1"/>
  <c r="AA48" i="10"/>
  <c r="AJ48" i="10" s="1"/>
  <c r="AF48" i="10" s="1"/>
  <c r="AA67" i="10"/>
  <c r="AB108" i="10"/>
  <c r="AB189" i="10" s="1"/>
  <c r="AA96" i="10"/>
  <c r="AA177" i="10" s="1"/>
  <c r="AA258" i="10" s="1"/>
  <c r="AA339" i="10" s="1"/>
  <c r="AC62" i="10"/>
  <c r="AC143" i="10" s="1"/>
  <c r="AC224" i="10" s="1"/>
  <c r="AC305" i="10" s="1"/>
  <c r="AA90" i="10"/>
  <c r="AA171" i="10" s="1"/>
  <c r="AA252" i="10" s="1"/>
  <c r="AA333" i="10" s="1"/>
  <c r="AC45" i="10"/>
  <c r="AC126" i="10" s="1"/>
  <c r="AC207" i="10" s="1"/>
  <c r="AC288" i="10" s="1"/>
  <c r="AB63" i="10"/>
  <c r="AB144" i="10" s="1"/>
  <c r="AC43" i="10"/>
  <c r="AC124" i="10" s="1"/>
  <c r="AC205" i="10" s="1"/>
  <c r="AA101" i="10"/>
  <c r="AA182" i="10" s="1"/>
  <c r="AA263" i="10" s="1"/>
  <c r="AA344" i="10" s="1"/>
  <c r="AA55" i="10"/>
  <c r="AC54" i="10"/>
  <c r="AC135" i="10" s="1"/>
  <c r="AC216" i="10" s="1"/>
  <c r="AJ216" i="10" s="1"/>
  <c r="AF216" i="10" s="1"/>
  <c r="AD71" i="10"/>
  <c r="AD152" i="10" s="1"/>
  <c r="AD233" i="10" s="1"/>
  <c r="AD314" i="10" s="1"/>
  <c r="AJ314" i="10" s="1"/>
  <c r="AF314" i="10" s="1"/>
  <c r="AA107" i="10"/>
  <c r="AD116" i="10"/>
  <c r="AD197" i="10" s="1"/>
  <c r="AD278" i="10" s="1"/>
  <c r="AD359" i="10" s="1"/>
  <c r="AJ359" i="10" s="1"/>
  <c r="AF359" i="10" s="1"/>
  <c r="AD48" i="10"/>
  <c r="AD129" i="10" s="1"/>
  <c r="AD210" i="10" s="1"/>
  <c r="AD291" i="10" s="1"/>
  <c r="AJ291" i="10" s="1"/>
  <c r="AF291" i="10" s="1"/>
  <c r="AC105" i="10"/>
  <c r="AC186" i="10" s="1"/>
  <c r="AC267" i="10" s="1"/>
  <c r="AC348" i="10" s="1"/>
  <c r="AD96" i="10"/>
  <c r="AD177" i="10" s="1"/>
  <c r="AD258" i="10" s="1"/>
  <c r="AD339" i="10" s="1"/>
  <c r="AJ339" i="10" s="1"/>
  <c r="AF339" i="10" s="1"/>
  <c r="AC52" i="10"/>
  <c r="AC133" i="10" s="1"/>
  <c r="AC214" i="10" s="1"/>
  <c r="AB117" i="10"/>
  <c r="AB198" i="10" s="1"/>
  <c r="AB279" i="10" s="1"/>
  <c r="AB360" i="10" s="1"/>
  <c r="AC71" i="10"/>
  <c r="AC152" i="10" s="1"/>
  <c r="AC233" i="10" s="1"/>
  <c r="AC314" i="10" s="1"/>
  <c r="AB78" i="10"/>
  <c r="AB159" i="10" s="1"/>
  <c r="AB240" i="10" s="1"/>
  <c r="AB321" i="10" s="1"/>
  <c r="AA93" i="10"/>
  <c r="AA174" i="10" s="1"/>
  <c r="AA255" i="10" s="1"/>
  <c r="AA336" i="10" s="1"/>
  <c r="AB103" i="10"/>
  <c r="AB184" i="10" s="1"/>
  <c r="AC77" i="10"/>
  <c r="AC158" i="10" s="1"/>
  <c r="AC239" i="10" s="1"/>
  <c r="AC320" i="10" s="1"/>
  <c r="AD85" i="10"/>
  <c r="AD166" i="10" s="1"/>
  <c r="AD247" i="10" s="1"/>
  <c r="AD328" i="10" s="1"/>
  <c r="AJ328" i="10" s="1"/>
  <c r="AF328" i="10" s="1"/>
  <c r="AA88" i="10"/>
  <c r="AD52" i="10"/>
  <c r="AD133" i="10" s="1"/>
  <c r="AD214" i="10" s="1"/>
  <c r="AD295" i="10" s="1"/>
  <c r="AJ295" i="10" s="1"/>
  <c r="AF295" i="10" s="1"/>
  <c r="AD56" i="10"/>
  <c r="AD137" i="10" s="1"/>
  <c r="AD218" i="10" s="1"/>
  <c r="AD299" i="10" s="1"/>
  <c r="AJ299" i="10" s="1"/>
  <c r="AF299" i="10" s="1"/>
  <c r="AB64" i="10"/>
  <c r="AB145" i="10" s="1"/>
  <c r="AC90" i="10"/>
  <c r="AC171" i="10" s="1"/>
  <c r="AC252" i="10" s="1"/>
  <c r="AA80" i="10"/>
  <c r="AA161" i="10" s="1"/>
  <c r="AA242" i="10" s="1"/>
  <c r="AA323" i="10" s="1"/>
  <c r="AC88" i="10"/>
  <c r="AC169" i="10" s="1"/>
  <c r="AC250" i="10" s="1"/>
  <c r="AC331" i="10" s="1"/>
  <c r="AD87" i="10"/>
  <c r="AD168" i="10" s="1"/>
  <c r="AD249" i="10" s="1"/>
  <c r="AD330" i="10" s="1"/>
  <c r="AJ330" i="10" s="1"/>
  <c r="AF330" i="10" s="1"/>
  <c r="AC112" i="10"/>
  <c r="AC193" i="10" s="1"/>
  <c r="AC274" i="10" s="1"/>
  <c r="AA116" i="10"/>
  <c r="AJ116" i="10" s="1"/>
  <c r="AF116" i="10" s="1"/>
  <c r="AC98" i="10"/>
  <c r="AC179" i="10" s="1"/>
  <c r="AC260" i="10" s="1"/>
  <c r="AC341" i="10" s="1"/>
  <c r="AB107" i="10"/>
  <c r="AB188" i="10" s="1"/>
  <c r="AB269" i="10" s="1"/>
  <c r="AB350" i="10" s="1"/>
  <c r="AA54" i="10"/>
  <c r="AA135" i="10" s="1"/>
  <c r="AA216" i="10" s="1"/>
  <c r="AA297" i="10" s="1"/>
  <c r="AD121" i="10"/>
  <c r="AD202" i="10" s="1"/>
  <c r="AD283" i="10" s="1"/>
  <c r="AD364" i="10" s="1"/>
  <c r="AJ364" i="10" s="1"/>
  <c r="AF364" i="10" s="1"/>
  <c r="AD44" i="10"/>
  <c r="AD125" i="10" s="1"/>
  <c r="AD206" i="10" s="1"/>
  <c r="AD287" i="10" s="1"/>
  <c r="AJ287" i="10" s="1"/>
  <c r="AF287" i="10" s="1"/>
  <c r="AC85" i="10"/>
  <c r="AC166" i="10" s="1"/>
  <c r="AC247" i="10" s="1"/>
  <c r="AJ247" i="10" s="1"/>
  <c r="AF247" i="10" s="1"/>
  <c r="AD63" i="10"/>
  <c r="AD144" i="10" s="1"/>
  <c r="AD225" i="10" s="1"/>
  <c r="AD306" i="10" s="1"/>
  <c r="AJ306" i="10" s="1"/>
  <c r="AF306" i="10" s="1"/>
  <c r="AD47" i="10"/>
  <c r="AD128" i="10" s="1"/>
  <c r="AD209" i="10" s="1"/>
  <c r="AD290" i="10" s="1"/>
  <c r="AJ290" i="10" s="1"/>
  <c r="AF290" i="10" s="1"/>
  <c r="AD55" i="10"/>
  <c r="AD136" i="10" s="1"/>
  <c r="AD217" i="10" s="1"/>
  <c r="AD298" i="10" s="1"/>
  <c r="AJ298" i="10" s="1"/>
  <c r="AF298" i="10" s="1"/>
  <c r="AA52" i="10"/>
  <c r="AC57" i="10"/>
  <c r="AC138" i="10" s="1"/>
  <c r="AC219" i="10" s="1"/>
  <c r="AB109" i="10"/>
  <c r="AB190" i="10" s="1"/>
  <c r="AD43" i="10"/>
  <c r="AD124" i="10" s="1"/>
  <c r="AD205" i="10" s="1"/>
  <c r="AD286" i="10" s="1"/>
  <c r="AJ286" i="10" s="1"/>
  <c r="AF286" i="10" s="1"/>
  <c r="AB81" i="10"/>
  <c r="AB162" i="10" s="1"/>
  <c r="AC61" i="10"/>
  <c r="AC142" i="10" s="1"/>
  <c r="AC223" i="10" s="1"/>
  <c r="AC51" i="10"/>
  <c r="AC132" i="10" s="1"/>
  <c r="AC213" i="10" s="1"/>
  <c r="AC294" i="10" s="1"/>
  <c r="AD103" i="10"/>
  <c r="AD184" i="10" s="1"/>
  <c r="AD265" i="10" s="1"/>
  <c r="AD346" i="10" s="1"/>
  <c r="AJ346" i="10" s="1"/>
  <c r="AF346" i="10" s="1"/>
  <c r="AD108" i="10"/>
  <c r="AD189" i="10" s="1"/>
  <c r="AD270" i="10" s="1"/>
  <c r="AD351" i="10" s="1"/>
  <c r="AJ351" i="10" s="1"/>
  <c r="AF351" i="10" s="1"/>
  <c r="AD53" i="10"/>
  <c r="AD134" i="10" s="1"/>
  <c r="AD215" i="10" s="1"/>
  <c r="AD296" i="10" s="1"/>
  <c r="AJ296" i="10" s="1"/>
  <c r="AF296" i="10" s="1"/>
  <c r="AC108" i="10"/>
  <c r="AC189" i="10" s="1"/>
  <c r="AC270" i="10" s="1"/>
  <c r="AD106" i="10"/>
  <c r="AD187" i="10" s="1"/>
  <c r="AD268" i="10" s="1"/>
  <c r="AD349" i="10" s="1"/>
  <c r="AJ349" i="10" s="1"/>
  <c r="AF349" i="10" s="1"/>
  <c r="AC73" i="10"/>
  <c r="AC154" i="10" s="1"/>
  <c r="AC235" i="10" s="1"/>
  <c r="AC316" i="10" s="1"/>
  <c r="AC102" i="10"/>
  <c r="AC183" i="10" s="1"/>
  <c r="AC264" i="10" s="1"/>
  <c r="AC345" i="10" s="1"/>
  <c r="AC66" i="10"/>
  <c r="AC147" i="10" s="1"/>
  <c r="AC228" i="10" s="1"/>
  <c r="AJ228" i="10" s="1"/>
  <c r="AF228" i="10" s="1"/>
  <c r="AA61" i="10"/>
  <c r="AA142" i="10" s="1"/>
  <c r="AA223" i="10" s="1"/>
  <c r="AA304" i="10" s="1"/>
  <c r="AC119" i="10"/>
  <c r="AC200" i="10" s="1"/>
  <c r="AC281" i="10" s="1"/>
  <c r="AD73" i="10"/>
  <c r="AD154" i="10" s="1"/>
  <c r="AD235" i="10" s="1"/>
  <c r="AD316" i="10" s="1"/>
  <c r="AJ316" i="10" s="1"/>
  <c r="AF316" i="10" s="1"/>
  <c r="AB106" i="10"/>
  <c r="AB187" i="10" s="1"/>
  <c r="AD101" i="10"/>
  <c r="AD182" i="10" s="1"/>
  <c r="AD263" i="10" s="1"/>
  <c r="AD344" i="10" s="1"/>
  <c r="AJ344" i="10" s="1"/>
  <c r="AF344" i="10" s="1"/>
  <c r="AC53" i="10"/>
  <c r="AC134" i="10" s="1"/>
  <c r="AC215" i="10" s="1"/>
  <c r="AA100" i="10"/>
  <c r="AA71" i="10"/>
  <c r="AJ71" i="10" s="1"/>
  <c r="AF71" i="10" s="1"/>
  <c r="AB100" i="10"/>
  <c r="AB181" i="10" s="1"/>
  <c r="AB262" i="10" s="1"/>
  <c r="AB343" i="10" s="1"/>
  <c r="AC99" i="10"/>
  <c r="AC180" i="10" s="1"/>
  <c r="AC261" i="10" s="1"/>
  <c r="AC342" i="10" s="1"/>
  <c r="AD41" i="10"/>
  <c r="AD122" i="10" s="1"/>
  <c r="AD203" i="10" s="1"/>
  <c r="AD284" i="10" s="1"/>
  <c r="AJ284" i="10" s="1"/>
  <c r="AF284" i="10" s="1"/>
  <c r="AC89" i="10"/>
  <c r="AC170" i="10" s="1"/>
  <c r="AC251" i="10" s="1"/>
  <c r="AC81" i="10"/>
  <c r="AC162" i="10" s="1"/>
  <c r="AC243" i="10" s="1"/>
  <c r="AC324" i="10" s="1"/>
  <c r="AA89" i="10"/>
  <c r="AJ89" i="10" s="1"/>
  <c r="AF89" i="10" s="1"/>
  <c r="AD89" i="10"/>
  <c r="AD170" i="10" s="1"/>
  <c r="AD251" i="10" s="1"/>
  <c r="AD332" i="10" s="1"/>
  <c r="AJ332" i="10" s="1"/>
  <c r="AF332" i="10" s="1"/>
  <c r="AD70" i="10"/>
  <c r="AD151" i="10" s="1"/>
  <c r="AD232" i="10" s="1"/>
  <c r="AD313" i="10" s="1"/>
  <c r="AJ313" i="10" s="1"/>
  <c r="AF313" i="10" s="1"/>
  <c r="AB80" i="10"/>
  <c r="AB161" i="10" s="1"/>
  <c r="AB242" i="10" s="1"/>
  <c r="AB323" i="10" s="1"/>
  <c r="AC64" i="10"/>
  <c r="AC145" i="10" s="1"/>
  <c r="AC226" i="10" s="1"/>
  <c r="AC109" i="10"/>
  <c r="AC190" i="10" s="1"/>
  <c r="AC271" i="10" s="1"/>
  <c r="AA85" i="10"/>
  <c r="AB91" i="10"/>
  <c r="AB172" i="10" s="1"/>
  <c r="AJ172" i="10" s="1"/>
  <c r="AF172" i="10" s="1"/>
  <c r="AA70" i="10"/>
  <c r="AA151" i="10" s="1"/>
  <c r="AA232" i="10" s="1"/>
  <c r="AA313" i="10" s="1"/>
  <c r="AC118" i="10"/>
  <c r="AC199" i="10" s="1"/>
  <c r="AC280" i="10" s="1"/>
  <c r="AD49" i="10"/>
  <c r="AD130" i="10" s="1"/>
  <c r="AD211" i="10" s="1"/>
  <c r="AD292" i="10" s="1"/>
  <c r="AJ292" i="10" s="1"/>
  <c r="AF292" i="10" s="1"/>
  <c r="AB45" i="10"/>
  <c r="AB126" i="10" s="1"/>
  <c r="AJ126" i="10" s="1"/>
  <c r="AF126" i="10" s="1"/>
  <c r="AD92" i="10"/>
  <c r="AD173" i="10" s="1"/>
  <c r="AD254" i="10" s="1"/>
  <c r="AD335" i="10" s="1"/>
  <c r="AJ335" i="10" s="1"/>
  <c r="AF335" i="10" s="1"/>
  <c r="AD118" i="10"/>
  <c r="AD199" i="10" s="1"/>
  <c r="AD280" i="10" s="1"/>
  <c r="AD361" i="10" s="1"/>
  <c r="AJ361" i="10" s="1"/>
  <c r="AF361" i="10" s="1"/>
  <c r="AA118" i="10"/>
  <c r="AA199" i="10" s="1"/>
  <c r="AA280" i="10" s="1"/>
  <c r="AA361" i="10" s="1"/>
  <c r="AD110" i="10"/>
  <c r="AD191" i="10" s="1"/>
  <c r="AD272" i="10" s="1"/>
  <c r="AD353" i="10" s="1"/>
  <c r="AJ353" i="10" s="1"/>
  <c r="AF353" i="10" s="1"/>
  <c r="AA98" i="10"/>
  <c r="AJ98" i="10" s="1"/>
  <c r="AF98" i="10" s="1"/>
  <c r="AA109" i="10"/>
  <c r="AA190" i="10" s="1"/>
  <c r="AA271" i="10" s="1"/>
  <c r="AA352" i="10" s="1"/>
  <c r="AB60" i="10"/>
  <c r="AB141" i="10" s="1"/>
  <c r="AJ141" i="10" s="1"/>
  <c r="AF141" i="10" s="1"/>
  <c r="AA46" i="10"/>
  <c r="AJ46" i="10" s="1"/>
  <c r="AF46" i="10" s="1"/>
  <c r="AB89" i="10"/>
  <c r="AB170" i="10" s="1"/>
  <c r="AJ170" i="10" s="1"/>
  <c r="AF170" i="10" s="1"/>
  <c r="AD62" i="10"/>
  <c r="AD143" i="10" s="1"/>
  <c r="AD224" i="10" s="1"/>
  <c r="AD305" i="10" s="1"/>
  <c r="AJ305" i="10" s="1"/>
  <c r="AF305" i="10" s="1"/>
  <c r="AD98" i="10"/>
  <c r="AD179" i="10" s="1"/>
  <c r="AD260" i="10" s="1"/>
  <c r="AD341" i="10" s="1"/>
  <c r="AJ341" i="10" s="1"/>
  <c r="AF341" i="10" s="1"/>
  <c r="AA91" i="10"/>
  <c r="AA172" i="10" s="1"/>
  <c r="AA253" i="10" s="1"/>
  <c r="AA334" i="10" s="1"/>
  <c r="AD72" i="10"/>
  <c r="AD153" i="10" s="1"/>
  <c r="AD234" i="10" s="1"/>
  <c r="AD315" i="10" s="1"/>
  <c r="AJ315" i="10" s="1"/>
  <c r="AF315" i="10" s="1"/>
  <c r="AB74" i="10"/>
  <c r="AB155" i="10" s="1"/>
  <c r="AD111" i="10"/>
  <c r="AD192" i="10" s="1"/>
  <c r="AD273" i="10" s="1"/>
  <c r="AD354" i="10" s="1"/>
  <c r="AJ354" i="10" s="1"/>
  <c r="AF354" i="10" s="1"/>
  <c r="AB99" i="10"/>
  <c r="AB180" i="10" s="1"/>
  <c r="AC106" i="10"/>
  <c r="AC187" i="10" s="1"/>
  <c r="AC268" i="10" s="1"/>
  <c r="AJ268" i="10" s="1"/>
  <c r="AF268" i="10" s="1"/>
  <c r="AC120" i="10"/>
  <c r="AC201" i="10" s="1"/>
  <c r="AC282" i="10" s="1"/>
  <c r="AJ282" i="10" s="1"/>
  <c r="AF282" i="10" s="1"/>
  <c r="AA60" i="10"/>
  <c r="AA141" i="10" s="1"/>
  <c r="AA222" i="10" s="1"/>
  <c r="AA303" i="10" s="1"/>
  <c r="AD54" i="10"/>
  <c r="AD135" i="10" s="1"/>
  <c r="AD216" i="10" s="1"/>
  <c r="AD297" i="10" s="1"/>
  <c r="AJ297" i="10" s="1"/>
  <c r="AF297" i="10" s="1"/>
  <c r="AC82" i="10"/>
  <c r="AC163" i="10" s="1"/>
  <c r="AC244" i="10" s="1"/>
  <c r="AC325" i="10" s="1"/>
  <c r="AB46" i="10"/>
  <c r="AB127" i="10" s="1"/>
  <c r="AJ127" i="10" s="1"/>
  <c r="AF127" i="10" s="1"/>
  <c r="AC110" i="10"/>
  <c r="AC191" i="10" s="1"/>
  <c r="AC272" i="10" s="1"/>
  <c r="AC353" i="10" s="1"/>
  <c r="AA43" i="10"/>
  <c r="AJ43" i="10" s="1"/>
  <c r="AF43" i="10" s="1"/>
  <c r="AC80" i="10"/>
  <c r="AC161" i="10" s="1"/>
  <c r="AC242" i="10" s="1"/>
  <c r="AJ242" i="10" s="1"/>
  <c r="AF242" i="10" s="1"/>
  <c r="AD60" i="10"/>
  <c r="AD141" i="10" s="1"/>
  <c r="AD222" i="10" s="1"/>
  <c r="AD303" i="10" s="1"/>
  <c r="AJ303" i="10" s="1"/>
  <c r="AF303" i="10" s="1"/>
  <c r="AD57" i="10"/>
  <c r="AD138" i="10" s="1"/>
  <c r="AD219" i="10" s="1"/>
  <c r="AD300" i="10" s="1"/>
  <c r="AJ300" i="10" s="1"/>
  <c r="AF300" i="10" s="1"/>
  <c r="AB66" i="10"/>
  <c r="AB147" i="10" s="1"/>
  <c r="AB228" i="10" s="1"/>
  <c r="AB309" i="10" s="1"/>
  <c r="AC46" i="10"/>
  <c r="AC127" i="10" s="1"/>
  <c r="AC208" i="10" s="1"/>
  <c r="AC289" i="10" s="1"/>
  <c r="AB82" i="10"/>
  <c r="AB163" i="10" s="1"/>
  <c r="AB244" i="10" s="1"/>
  <c r="AB325" i="10" s="1"/>
  <c r="AA74" i="10"/>
  <c r="AA155" i="10" s="1"/>
  <c r="AA236" i="10" s="1"/>
  <c r="AA317" i="10" s="1"/>
  <c r="AJ238" i="10"/>
  <c r="AF238" i="10" s="1"/>
  <c r="AD66" i="10"/>
  <c r="AD147" i="10" s="1"/>
  <c r="AD228" i="10" s="1"/>
  <c r="AD309" i="10" s="1"/>
  <c r="AJ309" i="10" s="1"/>
  <c r="AF309" i="10" s="1"/>
  <c r="AC101" i="10"/>
  <c r="AC182" i="10" s="1"/>
  <c r="AC263" i="10" s="1"/>
  <c r="AB120" i="10"/>
  <c r="AB201" i="10" s="1"/>
  <c r="AC94" i="10"/>
  <c r="AC175" i="10" s="1"/>
  <c r="AC256" i="10" s="1"/>
  <c r="AA83" i="10"/>
  <c r="AA84" i="10"/>
  <c r="AC65" i="10"/>
  <c r="AC146" i="10" s="1"/>
  <c r="AC227" i="10" s="1"/>
  <c r="AA57" i="10"/>
  <c r="AB83" i="10"/>
  <c r="AB164" i="10" s="1"/>
  <c r="AD112" i="10"/>
  <c r="AD193" i="10" s="1"/>
  <c r="AD274" i="10" s="1"/>
  <c r="AD355" i="10" s="1"/>
  <c r="AJ355" i="10" s="1"/>
  <c r="AF355" i="10" s="1"/>
  <c r="AC111" i="10"/>
  <c r="AC192" i="10" s="1"/>
  <c r="AC273" i="10" s="1"/>
  <c r="AC93" i="10"/>
  <c r="AC174" i="10" s="1"/>
  <c r="AC255" i="10" s="1"/>
  <c r="AD93" i="10"/>
  <c r="AD174" i="10" s="1"/>
  <c r="AD255" i="10" s="1"/>
  <c r="AD336" i="10" s="1"/>
  <c r="AJ336" i="10" s="1"/>
  <c r="AF336" i="10" s="1"/>
  <c r="AB76" i="10"/>
  <c r="AB157" i="10" s="1"/>
  <c r="AD75" i="10"/>
  <c r="AD156" i="10" s="1"/>
  <c r="AD237" i="10" s="1"/>
  <c r="AD318" i="10" s="1"/>
  <c r="AJ318" i="10" s="1"/>
  <c r="AF318" i="10" s="1"/>
  <c r="AC91" i="10"/>
  <c r="AC172" i="10" s="1"/>
  <c r="AC253" i="10" s="1"/>
  <c r="AJ218" i="10"/>
  <c r="AF218" i="10" s="1"/>
  <c r="AB257" i="10"/>
  <c r="AB338" i="10" s="1"/>
  <c r="AJ176" i="10"/>
  <c r="AF176" i="10" s="1"/>
  <c r="AC307" i="10"/>
  <c r="AJ226" i="10"/>
  <c r="AF226" i="10" s="1"/>
  <c r="AB247" i="10"/>
  <c r="AB328" i="10" s="1"/>
  <c r="AJ166" i="10"/>
  <c r="AF166" i="10" s="1"/>
  <c r="AC330" i="10"/>
  <c r="AJ249" i="10"/>
  <c r="AF249" i="10" s="1"/>
  <c r="AJ103" i="10"/>
  <c r="AF103" i="10" s="1"/>
  <c r="AA184" i="10"/>
  <c r="AA265" i="10" s="1"/>
  <c r="AA346" i="10" s="1"/>
  <c r="AB275" i="10"/>
  <c r="AB356" i="10" s="1"/>
  <c r="AJ194" i="10"/>
  <c r="AF194" i="10" s="1"/>
  <c r="AA157" i="10"/>
  <c r="AA238" i="10" s="1"/>
  <c r="AA319" i="10" s="1"/>
  <c r="AB206" i="10"/>
  <c r="AB287" i="10" s="1"/>
  <c r="AJ125" i="10"/>
  <c r="AF125" i="10" s="1"/>
  <c r="AC295" i="10"/>
  <c r="AJ214" i="10"/>
  <c r="AF214" i="10" s="1"/>
  <c r="AC291" i="10"/>
  <c r="AJ210" i="10"/>
  <c r="AF210" i="10" s="1"/>
  <c r="AJ66" i="10"/>
  <c r="AF66" i="10" s="1"/>
  <c r="AB231" i="10"/>
  <c r="AB312" i="10" s="1"/>
  <c r="AJ150" i="10"/>
  <c r="AF150" i="10" s="1"/>
  <c r="AB254" i="10"/>
  <c r="AB335" i="10" s="1"/>
  <c r="AJ173" i="10"/>
  <c r="AF173" i="10" s="1"/>
  <c r="AB263" i="10"/>
  <c r="AB344" i="10" s="1"/>
  <c r="AJ182" i="10"/>
  <c r="AF182" i="10" s="1"/>
  <c r="AC304" i="10"/>
  <c r="AJ223" i="10"/>
  <c r="AF223" i="10" s="1"/>
  <c r="AC286" i="10"/>
  <c r="AJ205" i="10"/>
  <c r="AF205" i="10" s="1"/>
  <c r="AC343" i="10"/>
  <c r="AJ262" i="10"/>
  <c r="AF262" i="10" s="1"/>
  <c r="AA123" i="10"/>
  <c r="AA204" i="10" s="1"/>
  <c r="AA285" i="10" s="1"/>
  <c r="AJ42" i="10"/>
  <c r="AF42" i="10" s="1"/>
  <c r="AC338" i="10"/>
  <c r="AJ257" i="10"/>
  <c r="AF257" i="10" s="1"/>
  <c r="AC335" i="10"/>
  <c r="AJ254" i="10"/>
  <c r="AF254" i="10" s="1"/>
  <c r="AB227" i="10"/>
  <c r="AB308" i="10" s="1"/>
  <c r="AJ146" i="10"/>
  <c r="AF146" i="10" s="1"/>
  <c r="AB234" i="10"/>
  <c r="AB315" i="10" s="1"/>
  <c r="AJ153" i="10"/>
  <c r="AF153" i="10" s="1"/>
  <c r="AA202" i="10"/>
  <c r="AA283" i="10" s="1"/>
  <c r="AA364" i="10" s="1"/>
  <c r="AJ121" i="10"/>
  <c r="AF121" i="10" s="1"/>
  <c r="AC310" i="10"/>
  <c r="AJ229" i="10"/>
  <c r="AF229" i="10" s="1"/>
  <c r="AB272" i="10"/>
  <c r="AB353" i="10" s="1"/>
  <c r="AJ191" i="10"/>
  <c r="AF191" i="10" s="1"/>
  <c r="AB218" i="10"/>
  <c r="AB299" i="10" s="1"/>
  <c r="AJ137" i="10"/>
  <c r="AF137" i="10" s="1"/>
  <c r="AA191" i="10"/>
  <c r="AA272" i="10" s="1"/>
  <c r="AA353" i="10" s="1"/>
  <c r="AJ110" i="10"/>
  <c r="AF110" i="10" s="1"/>
  <c r="AB203" i="10"/>
  <c r="AB284" i="10" s="1"/>
  <c r="AJ122" i="10"/>
  <c r="AF122" i="10" s="1"/>
  <c r="AB235" i="10"/>
  <c r="AB316" i="10" s="1"/>
  <c r="AJ154" i="10"/>
  <c r="AF154" i="10" s="1"/>
  <c r="AB266" i="10"/>
  <c r="AB347" i="10" s="1"/>
  <c r="AJ185" i="10"/>
  <c r="AF185" i="10" s="1"/>
  <c r="AB267" i="10"/>
  <c r="AB348" i="10" s="1"/>
  <c r="AJ186" i="10"/>
  <c r="AF186" i="10" s="1"/>
  <c r="AA193" i="10"/>
  <c r="AA274" i="10" s="1"/>
  <c r="AA355" i="10" s="1"/>
  <c r="AJ112" i="10"/>
  <c r="AF112" i="10" s="1"/>
  <c r="AA150" i="10"/>
  <c r="AA231" i="10" s="1"/>
  <c r="AA312" i="10" s="1"/>
  <c r="AJ69" i="10"/>
  <c r="AF69" i="10" s="1"/>
  <c r="AA131" i="10"/>
  <c r="AA212" i="10" s="1"/>
  <c r="AA293" i="10" s="1"/>
  <c r="AJ50" i="10"/>
  <c r="AF50" i="10" s="1"/>
  <c r="AA179" i="10"/>
  <c r="AA260" i="10" s="1"/>
  <c r="AA341" i="10" s="1"/>
  <c r="AA136" i="10"/>
  <c r="AA217" i="10" s="1"/>
  <c r="AA298" i="10" s="1"/>
  <c r="AJ55" i="10"/>
  <c r="AF55" i="10" s="1"/>
  <c r="AB233" i="10"/>
  <c r="AB314" i="10" s="1"/>
  <c r="AJ152" i="10"/>
  <c r="AF152" i="10" s="1"/>
  <c r="AA160" i="10"/>
  <c r="AA241" i="10" s="1"/>
  <c r="AA322" i="10" s="1"/>
  <c r="AJ79" i="10"/>
  <c r="AF79" i="10" s="1"/>
  <c r="AJ59" i="10"/>
  <c r="AF59" i="10" s="1"/>
  <c r="AA140" i="10"/>
  <c r="AA221" i="10" s="1"/>
  <c r="AA302" i="10" s="1"/>
  <c r="AJ64" i="10"/>
  <c r="AF64" i="10" s="1"/>
  <c r="AA145" i="10"/>
  <c r="AA226" i="10" s="1"/>
  <c r="AA307" i="10" s="1"/>
  <c r="AB250" i="10"/>
  <c r="AB331" i="10" s="1"/>
  <c r="AJ169" i="10"/>
  <c r="AF169" i="10" s="1"/>
  <c r="AB215" i="10"/>
  <c r="AB296" i="10" s="1"/>
  <c r="AJ134" i="10"/>
  <c r="AF134" i="10" s="1"/>
  <c r="AB255" i="10"/>
  <c r="AB336" i="10" s="1"/>
  <c r="AJ174" i="10"/>
  <c r="AF174" i="10" s="1"/>
  <c r="AB274" i="10"/>
  <c r="AB355" i="10" s="1"/>
  <c r="AJ193" i="10"/>
  <c r="AF193" i="10" s="1"/>
  <c r="AB248" i="10"/>
  <c r="AB329" i="10" s="1"/>
  <c r="AJ167" i="10"/>
  <c r="AF167" i="10" s="1"/>
  <c r="AC355" i="10"/>
  <c r="AJ274" i="10"/>
  <c r="AF274" i="10" s="1"/>
  <c r="AC357" i="10"/>
  <c r="AJ276" i="10"/>
  <c r="AF276" i="10" s="1"/>
  <c r="AB221" i="10"/>
  <c r="AB302" i="10" s="1"/>
  <c r="AJ140" i="10"/>
  <c r="AF140" i="10" s="1"/>
  <c r="AB259" i="10"/>
  <c r="AB340" i="10" s="1"/>
  <c r="AJ178" i="10"/>
  <c r="AF178" i="10" s="1"/>
  <c r="AA198" i="10"/>
  <c r="AA279" i="10" s="1"/>
  <c r="AA360" i="10" s="1"/>
  <c r="AJ117" i="10"/>
  <c r="AF117" i="10" s="1"/>
  <c r="AA143" i="10"/>
  <c r="AA224" i="10" s="1"/>
  <c r="AA305" i="10" s="1"/>
  <c r="AJ62" i="10"/>
  <c r="AF62" i="10" s="1"/>
  <c r="AB220" i="10"/>
  <c r="AB301" i="10" s="1"/>
  <c r="AJ139" i="10"/>
  <c r="AF139" i="10" s="1"/>
  <c r="AB256" i="10"/>
  <c r="AB337" i="10" s="1"/>
  <c r="AJ175" i="10"/>
  <c r="AF175" i="10" s="1"/>
  <c r="AA189" i="10"/>
  <c r="AA270" i="10" s="1"/>
  <c r="AA351" i="10" s="1"/>
  <c r="AJ108" i="10"/>
  <c r="AF108" i="10" s="1"/>
  <c r="AA176" i="10"/>
  <c r="AA257" i="10" s="1"/>
  <c r="AA338" i="10" s="1"/>
  <c r="AJ142" i="10"/>
  <c r="AF142" i="10" s="1"/>
  <c r="AC297" i="10"/>
  <c r="AA144" i="10"/>
  <c r="AA225" i="10" s="1"/>
  <c r="AA306" i="10" s="1"/>
  <c r="AJ63" i="10"/>
  <c r="AF63" i="10" s="1"/>
  <c r="AC284" i="10"/>
  <c r="AJ203" i="10"/>
  <c r="AF203" i="10" s="1"/>
  <c r="AJ70" i="10"/>
  <c r="AF70" i="10" s="1"/>
  <c r="AB230" i="10"/>
  <c r="AB311" i="10" s="1"/>
  <c r="AJ149" i="10"/>
  <c r="AF149" i="10" s="1"/>
  <c r="AB281" i="10"/>
  <c r="AB362" i="10" s="1"/>
  <c r="AJ200" i="10"/>
  <c r="AF200" i="10" s="1"/>
  <c r="AC317" i="10"/>
  <c r="AJ236" i="10"/>
  <c r="AF236" i="10" s="1"/>
  <c r="AB260" i="10"/>
  <c r="AB341" i="10" s="1"/>
  <c r="AJ179" i="10"/>
  <c r="AF179" i="10" s="1"/>
  <c r="AC322" i="10"/>
  <c r="AJ241" i="10"/>
  <c r="AF241" i="10" s="1"/>
  <c r="AJ198" i="10"/>
  <c r="AF198" i="10" s="1"/>
  <c r="AB237" i="10"/>
  <c r="AB318" i="10" s="1"/>
  <c r="AJ156" i="10"/>
  <c r="AF156" i="10" s="1"/>
  <c r="AC350" i="10"/>
  <c r="AJ269" i="10"/>
  <c r="AF269" i="10" s="1"/>
  <c r="AA197" i="10"/>
  <c r="AA278" i="10" s="1"/>
  <c r="AA359" i="10" s="1"/>
  <c r="AC311" i="10"/>
  <c r="AJ230" i="10"/>
  <c r="AF230" i="10" s="1"/>
  <c r="AB209" i="10"/>
  <c r="AB290" i="10" s="1"/>
  <c r="AJ128" i="10"/>
  <c r="AF128" i="10" s="1"/>
  <c r="AC352" i="10"/>
  <c r="AJ271" i="10"/>
  <c r="AF271" i="10" s="1"/>
  <c r="AA167" i="10"/>
  <c r="AA248" i="10" s="1"/>
  <c r="AA329" i="10" s="1"/>
  <c r="AJ86" i="10"/>
  <c r="AF86" i="10" s="1"/>
  <c r="AC346" i="10"/>
  <c r="AJ265" i="10"/>
  <c r="AF265" i="10" s="1"/>
  <c r="AA129" i="10"/>
  <c r="AA210" i="10" s="1"/>
  <c r="AA291" i="10" s="1"/>
  <c r="AJ67" i="10"/>
  <c r="AF67" i="10" s="1"/>
  <c r="AA148" i="10"/>
  <c r="AA229" i="10" s="1"/>
  <c r="AA310" i="10" s="1"/>
  <c r="AB270" i="10"/>
  <c r="AB351" i="10" s="1"/>
  <c r="AJ189" i="10"/>
  <c r="AF189" i="10" s="1"/>
  <c r="AJ196" i="10"/>
  <c r="AF196" i="10" s="1"/>
  <c r="AB277" i="10"/>
  <c r="AB358" i="10" s="1"/>
  <c r="AJ104" i="10"/>
  <c r="AF104" i="10" s="1"/>
  <c r="AA185" i="10"/>
  <c r="AA266" i="10" s="1"/>
  <c r="AA347" i="10" s="1"/>
  <c r="AC364" i="10"/>
  <c r="AJ283" i="10"/>
  <c r="AF283" i="10" s="1"/>
  <c r="AC340" i="10"/>
  <c r="AJ259" i="10"/>
  <c r="AF259" i="10" s="1"/>
  <c r="AB236" i="10"/>
  <c r="AB317" i="10" s="1"/>
  <c r="AJ155" i="10"/>
  <c r="AF155" i="10" s="1"/>
  <c r="AB265" i="10"/>
  <c r="AB346" i="10" s="1"/>
  <c r="AJ184" i="10"/>
  <c r="AF184" i="10" s="1"/>
  <c r="AJ239" i="10"/>
  <c r="AF239" i="10" s="1"/>
  <c r="AA169" i="10"/>
  <c r="AA250" i="10" s="1"/>
  <c r="AA331" i="10" s="1"/>
  <c r="AJ88" i="10"/>
  <c r="AF88" i="10" s="1"/>
  <c r="AJ45" i="10"/>
  <c r="AF45" i="10" s="1"/>
  <c r="AA126" i="10"/>
  <c r="AA207" i="10" s="1"/>
  <c r="AA288" i="10" s="1"/>
  <c r="AJ120" i="10"/>
  <c r="AF120" i="10" s="1"/>
  <c r="AA201" i="10"/>
  <c r="AA282" i="10" s="1"/>
  <c r="AA363" i="10" s="1"/>
  <c r="AC332" i="10"/>
  <c r="AJ251" i="10"/>
  <c r="AF251" i="10" s="1"/>
  <c r="AC356" i="10"/>
  <c r="AJ275" i="10"/>
  <c r="AF275" i="10" s="1"/>
  <c r="AC361" i="10"/>
  <c r="AJ280" i="10"/>
  <c r="AF280" i="10" s="1"/>
  <c r="AC358" i="10"/>
  <c r="AJ277" i="10"/>
  <c r="AF277" i="10" s="1"/>
  <c r="AA166" i="10"/>
  <c r="AA247" i="10" s="1"/>
  <c r="AA328" i="10" s="1"/>
  <c r="AJ85" i="10"/>
  <c r="AF85" i="10" s="1"/>
  <c r="AC328" i="10"/>
  <c r="AA173" i="10"/>
  <c r="AA254" i="10" s="1"/>
  <c r="AA335" i="10" s="1"/>
  <c r="AJ92" i="10"/>
  <c r="AF92" i="10" s="1"/>
  <c r="AJ136" i="10"/>
  <c r="AF136" i="10" s="1"/>
  <c r="AB217" i="10"/>
  <c r="AB298" i="10" s="1"/>
  <c r="AA188" i="10"/>
  <c r="AA269" i="10" s="1"/>
  <c r="AA350" i="10" s="1"/>
  <c r="AJ107" i="10"/>
  <c r="AF107" i="10" s="1"/>
  <c r="AC306" i="10"/>
  <c r="AJ225" i="10"/>
  <c r="AF225" i="10" s="1"/>
  <c r="AC362" i="10"/>
  <c r="AJ281" i="10"/>
  <c r="AF281" i="10" s="1"/>
  <c r="AB258" i="10"/>
  <c r="AB339" i="10" s="1"/>
  <c r="AJ177" i="10"/>
  <c r="AF177" i="10" s="1"/>
  <c r="AB249" i="10"/>
  <c r="AB330" i="10" s="1"/>
  <c r="AA132" i="10"/>
  <c r="AA213" i="10" s="1"/>
  <c r="AA294" i="10" s="1"/>
  <c r="AA175" i="10"/>
  <c r="AA256" i="10" s="1"/>
  <c r="AA337" i="10" s="1"/>
  <c r="AJ94" i="10"/>
  <c r="AF94" i="10" s="1"/>
  <c r="AC298" i="10"/>
  <c r="AJ217" i="10"/>
  <c r="AF217" i="10" s="1"/>
  <c r="AB232" i="10"/>
  <c r="AB313" i="10" s="1"/>
  <c r="AJ151" i="10"/>
  <c r="AF151" i="10" s="1"/>
  <c r="AB204" i="10"/>
  <c r="AB285" i="10" s="1"/>
  <c r="AJ123" i="10"/>
  <c r="AF123" i="10" s="1"/>
  <c r="AC347" i="10"/>
  <c r="AJ266" i="10"/>
  <c r="AF266" i="10" s="1"/>
  <c r="AJ180" i="10"/>
  <c r="AF180" i="10" s="1"/>
  <c r="AB261" i="10"/>
  <c r="AB342" i="10" s="1"/>
  <c r="AA133" i="10"/>
  <c r="AA214" i="10" s="1"/>
  <c r="AA295" i="10" s="1"/>
  <c r="AJ52" i="10"/>
  <c r="AF52" i="10" s="1"/>
  <c r="AC300" i="10"/>
  <c r="AJ219" i="10"/>
  <c r="AF219" i="10" s="1"/>
  <c r="AA153" i="10"/>
  <c r="AA234" i="10" s="1"/>
  <c r="AA315" i="10" s="1"/>
  <c r="AJ72" i="10"/>
  <c r="AF72" i="10" s="1"/>
  <c r="AA156" i="10"/>
  <c r="AA237" i="10" s="1"/>
  <c r="AA318" i="10" s="1"/>
  <c r="AJ75" i="10"/>
  <c r="AF75" i="10" s="1"/>
  <c r="AC360" i="10"/>
  <c r="AJ279" i="10"/>
  <c r="AF279" i="10" s="1"/>
  <c r="AC301" i="10"/>
  <c r="AJ220" i="10"/>
  <c r="AF220" i="10" s="1"/>
  <c r="AB251" i="10"/>
  <c r="AB332" i="10" s="1"/>
  <c r="AC351" i="10"/>
  <c r="AJ270" i="10"/>
  <c r="AF270" i="10" s="1"/>
  <c r="AA130" i="10"/>
  <c r="AA211" i="10" s="1"/>
  <c r="AA292" i="10" s="1"/>
  <c r="AJ49" i="10"/>
  <c r="AF49" i="10" s="1"/>
  <c r="AA139" i="10"/>
  <c r="AA220" i="10" s="1"/>
  <c r="AA301" i="10" s="1"/>
  <c r="AJ58" i="10"/>
  <c r="AF58" i="10" s="1"/>
  <c r="AB268" i="10"/>
  <c r="AB349" i="10" s="1"/>
  <c r="AJ187" i="10"/>
  <c r="AF187" i="10" s="1"/>
  <c r="AJ145" i="10"/>
  <c r="AF145" i="10" s="1"/>
  <c r="AB226" i="10"/>
  <c r="AB307" i="10" s="1"/>
  <c r="AC333" i="10"/>
  <c r="AJ252" i="10"/>
  <c r="AF252" i="10" s="1"/>
  <c r="AJ97" i="10"/>
  <c r="AF97" i="10" s="1"/>
  <c r="AA178" i="10"/>
  <c r="AA259" i="10" s="1"/>
  <c r="AA340" i="10" s="1"/>
  <c r="AB264" i="10"/>
  <c r="AB345" i="10" s="1"/>
  <c r="AB212" i="10"/>
  <c r="AB293" i="10" s="1"/>
  <c r="AJ131" i="10"/>
  <c r="AF131" i="10" s="1"/>
  <c r="AA170" i="10"/>
  <c r="AA251" i="10" s="1"/>
  <c r="AA332" i="10" s="1"/>
  <c r="AB252" i="10"/>
  <c r="AB333" i="10" s="1"/>
  <c r="AJ171" i="10"/>
  <c r="AF171" i="10" s="1"/>
  <c r="AJ102" i="10"/>
  <c r="AF102" i="10" s="1"/>
  <c r="AA183" i="10"/>
  <c r="AA264" i="10" s="1"/>
  <c r="AA345" i="10" s="1"/>
  <c r="AA192" i="10"/>
  <c r="AA273" i="10" s="1"/>
  <c r="AA354" i="10" s="1"/>
  <c r="AJ111" i="10"/>
  <c r="AF111" i="10" s="1"/>
  <c r="AB283" i="10"/>
  <c r="AB364" i="10" s="1"/>
  <c r="AB207" i="10"/>
  <c r="AB288" i="10" s="1"/>
  <c r="AB271" i="10"/>
  <c r="AB352" i="10" s="1"/>
  <c r="AJ190" i="10"/>
  <c r="AF190" i="10" s="1"/>
  <c r="AC315" i="10"/>
  <c r="AJ234" i="10"/>
  <c r="AF234" i="10" s="1"/>
  <c r="AB239" i="10"/>
  <c r="AB320" i="10" s="1"/>
  <c r="AJ158" i="10"/>
  <c r="AF158" i="10" s="1"/>
  <c r="AB229" i="10"/>
  <c r="AB310" i="10" s="1"/>
  <c r="AJ148" i="10"/>
  <c r="AF148" i="10" s="1"/>
  <c r="AC290" i="10"/>
  <c r="AJ209" i="10"/>
  <c r="AF209" i="10" s="1"/>
  <c r="AB205" i="10"/>
  <c r="AB286" i="10" s="1"/>
  <c r="AJ124" i="10"/>
  <c r="AF124" i="10" s="1"/>
  <c r="AJ211" i="10"/>
  <c r="AF211" i="10" s="1"/>
  <c r="AC318" i="10"/>
  <c r="AJ237" i="10"/>
  <c r="AF237" i="10" s="1"/>
  <c r="AA196" i="10"/>
  <c r="AA277" i="10" s="1"/>
  <c r="AA358" i="10" s="1"/>
  <c r="AJ115" i="10"/>
  <c r="AF115" i="10" s="1"/>
  <c r="AA137" i="10"/>
  <c r="AA218" i="10" s="1"/>
  <c r="AA299" i="10" s="1"/>
  <c r="AJ56" i="10"/>
  <c r="AF56" i="10" s="1"/>
  <c r="AC296" i="10"/>
  <c r="AJ215" i="10"/>
  <c r="AF215" i="10" s="1"/>
  <c r="AA181" i="10"/>
  <c r="AA262" i="10" s="1"/>
  <c r="AA343" i="10" s="1"/>
  <c r="AJ100" i="10"/>
  <c r="AF100" i="10" s="1"/>
  <c r="AA194" i="10"/>
  <c r="AA275" i="10" s="1"/>
  <c r="AA356" i="10" s="1"/>
  <c r="AJ113" i="10"/>
  <c r="AF113" i="10" s="1"/>
  <c r="AA149" i="10"/>
  <c r="AA230" i="10" s="1"/>
  <c r="AA311" i="10" s="1"/>
  <c r="AJ68" i="10"/>
  <c r="AF68" i="10" s="1"/>
  <c r="AC303" i="10"/>
  <c r="AJ222" i="10"/>
  <c r="AF222" i="10" s="1"/>
  <c r="AB246" i="10"/>
  <c r="AB327" i="10" s="1"/>
  <c r="AJ165" i="10"/>
  <c r="AF165" i="10" s="1"/>
  <c r="AJ44" i="10"/>
  <c r="AF44" i="10" s="1"/>
  <c r="AA125" i="10"/>
  <c r="AA206" i="10" s="1"/>
  <c r="AA287" i="10" s="1"/>
  <c r="AA146" i="10"/>
  <c r="AA227" i="10" s="1"/>
  <c r="AA308" i="10" s="1"/>
  <c r="AJ65" i="10"/>
  <c r="AF65" i="10" s="1"/>
  <c r="AA180" i="10"/>
  <c r="AA261" i="10" s="1"/>
  <c r="AA342" i="10" s="1"/>
  <c r="AJ99" i="10"/>
  <c r="AF99" i="10" s="1"/>
  <c r="AB241" i="10"/>
  <c r="AB322" i="10" s="1"/>
  <c r="AJ160" i="10"/>
  <c r="AF160" i="10" s="1"/>
  <c r="AC287" i="10"/>
  <c r="AJ206" i="10"/>
  <c r="AF206" i="10" s="1"/>
  <c r="AB243" i="10"/>
  <c r="AB324" i="10" s="1"/>
  <c r="AJ162" i="10"/>
  <c r="AF162" i="10" s="1"/>
  <c r="AB225" i="10"/>
  <c r="AB306" i="10" s="1"/>
  <c r="AJ144" i="10"/>
  <c r="AF144" i="10" s="1"/>
  <c r="AA158" i="10"/>
  <c r="AA239" i="10" s="1"/>
  <c r="AA320" i="10" s="1"/>
  <c r="AC326" i="10"/>
  <c r="AJ245" i="10"/>
  <c r="AF245" i="10" s="1"/>
  <c r="AJ246" i="10" l="1"/>
  <c r="AF246" i="10" s="1"/>
  <c r="AJ118" i="10"/>
  <c r="AF118" i="10" s="1"/>
  <c r="AJ91" i="10"/>
  <c r="AF91" i="10" s="1"/>
  <c r="AJ60" i="10"/>
  <c r="AF60" i="10" s="1"/>
  <c r="AJ208" i="10"/>
  <c r="AF208" i="10" s="1"/>
  <c r="AJ80" i="10"/>
  <c r="AF80" i="10" s="1"/>
  <c r="AJ195" i="10"/>
  <c r="AF195" i="10" s="1"/>
  <c r="AJ163" i="10"/>
  <c r="AF163" i="10" s="1"/>
  <c r="AJ130" i="10"/>
  <c r="AF130" i="10" s="1"/>
  <c r="AC323" i="10"/>
  <c r="AJ272" i="10"/>
  <c r="AF272" i="10" s="1"/>
  <c r="AJ250" i="10"/>
  <c r="AF250" i="10" s="1"/>
  <c r="AJ233" i="10"/>
  <c r="AF233" i="10" s="1"/>
  <c r="AJ243" i="10"/>
  <c r="AF243" i="10" s="1"/>
  <c r="AJ260" i="10"/>
  <c r="AF260" i="10" s="1"/>
  <c r="AA134" i="10"/>
  <c r="AA215" i="10" s="1"/>
  <c r="AA296" i="10" s="1"/>
  <c r="AJ248" i="10"/>
  <c r="AF248" i="10" s="1"/>
  <c r="AJ181" i="10"/>
  <c r="AF181" i="10" s="1"/>
  <c r="AJ224" i="10"/>
  <c r="AF224" i="10" s="1"/>
  <c r="AJ143" i="10"/>
  <c r="AF143" i="10" s="1"/>
  <c r="AC349" i="10"/>
  <c r="AJ90" i="10"/>
  <c r="AF90" i="10" s="1"/>
  <c r="AJ188" i="10"/>
  <c r="AF188" i="10" s="1"/>
  <c r="AA122" i="10"/>
  <c r="AA203" i="10" s="1"/>
  <c r="AA284" i="10" s="1"/>
  <c r="AJ114" i="10"/>
  <c r="AF114" i="10" s="1"/>
  <c r="AJ231" i="10"/>
  <c r="AF231" i="10" s="1"/>
  <c r="AA168" i="10"/>
  <c r="AA249" i="10" s="1"/>
  <c r="AA330" i="10" s="1"/>
  <c r="AJ93" i="10"/>
  <c r="AF93" i="10" s="1"/>
  <c r="AB213" i="10"/>
  <c r="AB294" i="10" s="1"/>
  <c r="AJ197" i="10"/>
  <c r="AF197" i="10" s="1"/>
  <c r="AJ159" i="10"/>
  <c r="AF159" i="10" s="1"/>
  <c r="AJ106" i="10"/>
  <c r="AF106" i="10" s="1"/>
  <c r="AJ135" i="10"/>
  <c r="AF135" i="10" s="1"/>
  <c r="AJ54" i="10"/>
  <c r="AF54" i="10" s="1"/>
  <c r="AJ207" i="10"/>
  <c r="AF207" i="10" s="1"/>
  <c r="AJ261" i="10"/>
  <c r="AF261" i="10" s="1"/>
  <c r="AC363" i="10"/>
  <c r="AJ199" i="10"/>
  <c r="AF199" i="10" s="1"/>
  <c r="AC302" i="10"/>
  <c r="AA127" i="10"/>
  <c r="AA208" i="10" s="1"/>
  <c r="AA289" i="10" s="1"/>
  <c r="AC339" i="10"/>
  <c r="AB253" i="10"/>
  <c r="AB334" i="10" s="1"/>
  <c r="AB273" i="10"/>
  <c r="AB354" i="10" s="1"/>
  <c r="AJ109" i="10"/>
  <c r="AF109" i="10" s="1"/>
  <c r="AA163" i="10"/>
  <c r="AA244" i="10" s="1"/>
  <c r="AA325" i="10" s="1"/>
  <c r="AA124" i="10"/>
  <c r="AA205" i="10" s="1"/>
  <c r="AA286" i="10" s="1"/>
  <c r="AJ73" i="10"/>
  <c r="AF73" i="10" s="1"/>
  <c r="AJ161" i="10"/>
  <c r="AF161" i="10" s="1"/>
  <c r="AJ147" i="10"/>
  <c r="AF147" i="10" s="1"/>
  <c r="AJ267" i="10"/>
  <c r="AF267" i="10" s="1"/>
  <c r="AJ240" i="10"/>
  <c r="AF240" i="10" s="1"/>
  <c r="AJ138" i="10"/>
  <c r="AF138" i="10" s="1"/>
  <c r="AJ204" i="10"/>
  <c r="AF204" i="10" s="1"/>
  <c r="AJ129" i="10"/>
  <c r="AF129" i="10" s="1"/>
  <c r="AJ61" i="10"/>
  <c r="AF61" i="10" s="1"/>
  <c r="AC309" i="10"/>
  <c r="AA186" i="10"/>
  <c r="AA267" i="10" s="1"/>
  <c r="AA348" i="10" s="1"/>
  <c r="AA152" i="10"/>
  <c r="AA233" i="10" s="1"/>
  <c r="AA314" i="10" s="1"/>
  <c r="AJ264" i="10"/>
  <c r="AF264" i="10" s="1"/>
  <c r="AJ101" i="10"/>
  <c r="AF101" i="10" s="1"/>
  <c r="AB214" i="10"/>
  <c r="AB295" i="10" s="1"/>
  <c r="AB222" i="10"/>
  <c r="AB303" i="10" s="1"/>
  <c r="AA162" i="10"/>
  <c r="AA243" i="10" s="1"/>
  <c r="AA324" i="10" s="1"/>
  <c r="AA200" i="10"/>
  <c r="AA281" i="10" s="1"/>
  <c r="AA362" i="10" s="1"/>
  <c r="AB208" i="10"/>
  <c r="AB289" i="10" s="1"/>
  <c r="AJ47" i="10"/>
  <c r="AF47" i="10" s="1"/>
  <c r="AJ232" i="10"/>
  <c r="AF232" i="10" s="1"/>
  <c r="AJ96" i="10"/>
  <c r="AF96" i="10" s="1"/>
  <c r="AJ78" i="10"/>
  <c r="AF78" i="10" s="1"/>
  <c r="AJ213" i="10"/>
  <c r="AF213" i="10" s="1"/>
  <c r="AJ74" i="10"/>
  <c r="AF74" i="10" s="1"/>
  <c r="AJ244" i="10"/>
  <c r="AF244" i="10" s="1"/>
  <c r="AJ212" i="10"/>
  <c r="AF212" i="10" s="1"/>
  <c r="AC359" i="10"/>
  <c r="AJ235" i="10"/>
  <c r="AF235" i="10" s="1"/>
  <c r="AJ157" i="10"/>
  <c r="AF157" i="10" s="1"/>
  <c r="AB238" i="10"/>
  <c r="AB319" i="10" s="1"/>
  <c r="AC336" i="10"/>
  <c r="AJ255" i="10"/>
  <c r="AF255" i="10" s="1"/>
  <c r="AC354" i="10"/>
  <c r="AJ273" i="10"/>
  <c r="AF273" i="10" s="1"/>
  <c r="AJ164" i="10"/>
  <c r="AF164" i="10" s="1"/>
  <c r="AB245" i="10"/>
  <c r="AB326" i="10" s="1"/>
  <c r="AA138" i="10"/>
  <c r="AA219" i="10" s="1"/>
  <c r="AA300" i="10" s="1"/>
  <c r="AJ57" i="10"/>
  <c r="AF57" i="10" s="1"/>
  <c r="AC308" i="10"/>
  <c r="AJ227" i="10"/>
  <c r="AF227" i="10" s="1"/>
  <c r="AA165" i="10"/>
  <c r="AA246" i="10" s="1"/>
  <c r="AA327" i="10" s="1"/>
  <c r="AJ84" i="10"/>
  <c r="AF84" i="10" s="1"/>
  <c r="AA164" i="10"/>
  <c r="AA245" i="10" s="1"/>
  <c r="AA326" i="10" s="1"/>
  <c r="AJ83" i="10"/>
  <c r="AF83" i="10" s="1"/>
  <c r="AC337" i="10"/>
  <c r="AJ256" i="10"/>
  <c r="AF256" i="10" s="1"/>
  <c r="AB282" i="10"/>
  <c r="AB363" i="10" s="1"/>
  <c r="AJ201" i="10"/>
  <c r="AF201" i="10" s="1"/>
  <c r="AC344" i="10"/>
  <c r="AJ263" i="10"/>
  <c r="AF263" i="10" s="1"/>
  <c r="AC334" i="10"/>
  <c r="AJ253" i="10"/>
  <c r="AF25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C20" authorId="0" shapeId="0" xr:uid="{E543FF82-364E-4966-85C7-C204AD933F6E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10-02-2025
detailed modeling in IND2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54" authorId="0" shapeId="0" xr:uid="{A3784522-2CFB-4581-A5F8-F3C382772ED5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27-07-2021
placeholder assumption; missing in MECS
</t>
        </r>
      </text>
    </comment>
    <comment ref="C154" authorId="0" shapeId="0" xr:uid="{3F877E64-F081-40B1-A7FB-95A25D4A5968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22-07-2023
changed from STM
</t>
        </r>
      </text>
    </comment>
    <comment ref="A194" authorId="0" shapeId="0" xr:uid="{D21389FB-EE8E-4513-8BF5-6CE395E15E5A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27-07-2021
placeholder assumption; missing in MECS
</t>
        </r>
      </text>
    </comment>
    <comment ref="C194" authorId="0" shapeId="0" xr:uid="{A5AEF7DA-9F27-429C-94B7-18D6D5FBB338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22-07-2023
changed from STM
</t>
        </r>
      </text>
    </comment>
    <comment ref="A210" authorId="0" shapeId="0" xr:uid="{BCB53DDF-9C76-470F-BBA1-ACBD6FE35319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27-07-2021
placeholder assumption; missing in MECS
</t>
        </r>
      </text>
    </comment>
    <comment ref="C210" authorId="0" shapeId="0" xr:uid="{0692AAB3-3FAD-4464-870B-3046BEBFB5F1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22-07-2023
changed from STM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G1" authorId="0" shapeId="0" xr:uid="{8C2FA511-CEBD-449D-96A2-BA8E41ED7C3C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28-07-2021
base year
</t>
        </r>
      </text>
    </comment>
    <comment ref="DR2" authorId="0" shapeId="0" xr:uid="{B9189F02-3DC3-47EC-86E5-5CCCE9F7D099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07-08-2021
will be relaxed in scenario files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F26" authorId="0" shapeId="0" xr:uid="{E9924C48-71CD-4619-9692-4B6D0414870A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03-09-2021
prices too high in mt
</t>
        </r>
      </text>
    </comment>
  </commentList>
</comments>
</file>

<file path=xl/sharedStrings.xml><?xml version="1.0" encoding="utf-8"?>
<sst xmlns="http://schemas.openxmlformats.org/spreadsheetml/2006/main" count="17204" uniqueCount="798">
  <si>
    <t>CONSTRUC</t>
  </si>
  <si>
    <t>IRONSTL</t>
  </si>
  <si>
    <t>ONONSPEC</t>
  </si>
  <si>
    <t>WOODPRO</t>
  </si>
  <si>
    <t>NONFERR</t>
  </si>
  <si>
    <t>IND</t>
  </si>
  <si>
    <t>MINING</t>
  </si>
  <si>
    <t>NECHEM</t>
  </si>
  <si>
    <t>CHEMICAL</t>
  </si>
  <si>
    <t>TRANSEQ</t>
  </si>
  <si>
    <t>TEXTILES</t>
  </si>
  <si>
    <t>INONSPEC</t>
  </si>
  <si>
    <t>PAPERPRO</t>
  </si>
  <si>
    <t>MACHINE</t>
  </si>
  <si>
    <t>NONMET</t>
  </si>
  <si>
    <t>FOODPRO</t>
  </si>
  <si>
    <t>WORLD</t>
  </si>
  <si>
    <t>N/A</t>
  </si>
  <si>
    <t>ktoe to PJ</t>
  </si>
  <si>
    <t>TIAM</t>
  </si>
  <si>
    <t>ELC</t>
  </si>
  <si>
    <t>COAHCO</t>
  </si>
  <si>
    <t>OILASP</t>
  </si>
  <si>
    <t>COABCO</t>
  </si>
  <si>
    <t>OILCRD</t>
  </si>
  <si>
    <t>GASETH</t>
  </si>
  <si>
    <t>HET</t>
  </si>
  <si>
    <t>OILLPG</t>
  </si>
  <si>
    <t>OILLUB</t>
  </si>
  <si>
    <t>OILNAP</t>
  </si>
  <si>
    <t>GASNGA</t>
  </si>
  <si>
    <t>OILNGL</t>
  </si>
  <si>
    <t>OILDST</t>
  </si>
  <si>
    <t>OILGSL</t>
  </si>
  <si>
    <t>OILNSP</t>
  </si>
  <si>
    <t>OILKER</t>
  </si>
  <si>
    <t>COAOVC</t>
  </si>
  <si>
    <t>OILPTC</t>
  </si>
  <si>
    <t>GASRFG</t>
  </si>
  <si>
    <t>OILHFO</t>
  </si>
  <si>
    <t>TOT</t>
  </si>
  <si>
    <t>ICH</t>
  </si>
  <si>
    <t>IOI</t>
  </si>
  <si>
    <t>IND-ELAUTOC</t>
  </si>
  <si>
    <t>IND-ELAUTOE</t>
  </si>
  <si>
    <t>IND-HEAUTOC</t>
  </si>
  <si>
    <t>IND-HEAUTOH</t>
  </si>
  <si>
    <t>IIS</t>
  </si>
  <si>
    <t>INF</t>
  </si>
  <si>
    <t>INM</t>
  </si>
  <si>
    <t>ONO</t>
  </si>
  <si>
    <t>ILP</t>
  </si>
  <si>
    <t>Fuel</t>
  </si>
  <si>
    <t>INDCOA</t>
  </si>
  <si>
    <t>INDOIL</t>
  </si>
  <si>
    <t>INDBIO</t>
  </si>
  <si>
    <t>INDBFG</t>
  </si>
  <si>
    <t>INDELC</t>
  </si>
  <si>
    <t>INDNGA</t>
  </si>
  <si>
    <t>INDHET</t>
  </si>
  <si>
    <t>INDHYD</t>
  </si>
  <si>
    <t>INDLPG</t>
  </si>
  <si>
    <t>INDWIN</t>
  </si>
  <si>
    <t/>
  </si>
  <si>
    <t>Service</t>
  </si>
  <si>
    <t>attribute</t>
  </si>
  <si>
    <t>process</t>
  </si>
  <si>
    <t>ACT_COST</t>
  </si>
  <si>
    <t>-</t>
  </si>
  <si>
    <t>NCAP_COST</t>
  </si>
  <si>
    <t>NCAP_FOM</t>
  </si>
  <si>
    <t>NCAP_TLIFE</t>
  </si>
  <si>
    <t>EFF</t>
  </si>
  <si>
    <t>Comm-IN</t>
  </si>
  <si>
    <t>Comm-OUT</t>
  </si>
  <si>
    <t>Attribute</t>
  </si>
  <si>
    <t>Unit</t>
  </si>
  <si>
    <t>Aluminium</t>
  </si>
  <si>
    <t>Thousand metric tons</t>
  </si>
  <si>
    <t>Cement</t>
  </si>
  <si>
    <t>Copper</t>
  </si>
  <si>
    <t>Metric tons</t>
  </si>
  <si>
    <t>Gold</t>
  </si>
  <si>
    <t>Kilograms</t>
  </si>
  <si>
    <t>Lead</t>
  </si>
  <si>
    <t>Lime</t>
  </si>
  <si>
    <t>Steel</t>
  </si>
  <si>
    <t>Zinc</t>
  </si>
  <si>
    <t>Tin</t>
  </si>
  <si>
    <t>Row Labels</t>
  </si>
  <si>
    <t>Sum of 2018</t>
  </si>
  <si>
    <t>mt</t>
  </si>
  <si>
    <t>TechName</t>
  </si>
  <si>
    <t>~FI_T: EFF</t>
  </si>
  <si>
    <t>CommName</t>
  </si>
  <si>
    <t>~FI_T: Demand</t>
  </si>
  <si>
    <t>~FI_T: Stock</t>
  </si>
  <si>
    <t>relaxation</t>
  </si>
  <si>
    <t>~FI_T: Share-I~LO</t>
  </si>
  <si>
    <t>INDOVC</t>
  </si>
  <si>
    <t>~FI_Process</t>
  </si>
  <si>
    <t>Region</t>
  </si>
  <si>
    <t>Sets</t>
  </si>
  <si>
    <t>TechDesc</t>
  </si>
  <si>
    <t>Tact</t>
  </si>
  <si>
    <t>Tcap</t>
  </si>
  <si>
    <t>Tslvl</t>
  </si>
  <si>
    <t>PrimaryCG</t>
  </si>
  <si>
    <t>Vintage</t>
  </si>
  <si>
    <t>PJ</t>
  </si>
  <si>
    <t>PJ-a</t>
  </si>
  <si>
    <t>DMD</t>
  </si>
  <si>
    <t>mtpa</t>
  </si>
  <si>
    <t>TOTAL SERVICES BY INDUSTRY</t>
  </si>
  <si>
    <t>~FI_Comm</t>
  </si>
  <si>
    <t>CSet</t>
  </si>
  <si>
    <t>CommDesc</t>
  </si>
  <si>
    <t>LimType</t>
  </si>
  <si>
    <t>CTSLvl</t>
  </si>
  <si>
    <t>PeakTS</t>
  </si>
  <si>
    <t>Ctype</t>
  </si>
  <si>
    <t>DEM</t>
  </si>
  <si>
    <t>NRG</t>
  </si>
  <si>
    <t>~FI_T: FLO_MARK~LO</t>
  </si>
  <si>
    <t>Min Share of Grid electricity</t>
  </si>
  <si>
    <t>commodity</t>
  </si>
  <si>
    <t>ONO_generic</t>
  </si>
  <si>
    <t>IMC</t>
  </si>
  <si>
    <t>IFP</t>
  </si>
  <si>
    <t>ITM</t>
  </si>
  <si>
    <t>China</t>
  </si>
  <si>
    <t>Russia</t>
  </si>
  <si>
    <t>India</t>
  </si>
  <si>
    <t xml:space="preserve">Released: February 2021 </t>
  </si>
  <si>
    <t>Next MECS will be fielded in 2022.</t>
  </si>
  <si>
    <t>Table 5.4    End Uses of Fuel Consumption, 2018;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</si>
  <si>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</si>
  <si>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</si>
  <si>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Demand for Electricity;</t>
  </si>
  <si>
    <t xml:space="preserve">                        Unit: Trillion Btu.</t>
  </si>
  <si>
    <t xml:space="preserve"> </t>
  </si>
  <si>
    <t>istillate</t>
  </si>
  <si>
    <t>Net Demand</t>
  </si>
  <si>
    <t>Fuel Oil</t>
  </si>
  <si>
    <t>Coal</t>
  </si>
  <si>
    <t>NAICS</t>
  </si>
  <si>
    <t xml:space="preserve">for </t>
  </si>
  <si>
    <t>Resiual</t>
  </si>
  <si>
    <t>an</t>
  </si>
  <si>
    <t xml:space="preserve">Natural </t>
  </si>
  <si>
    <t>HGL (excluing</t>
  </si>
  <si>
    <t>(excluding Coal</t>
  </si>
  <si>
    <t>Code(a)</t>
  </si>
  <si>
    <t>End Use</t>
  </si>
  <si>
    <t>Electricity(b)</t>
  </si>
  <si>
    <t>iesel Fuel(c)</t>
  </si>
  <si>
    <t>Gas()</t>
  </si>
  <si>
    <t>natural gasoline)(e)</t>
  </si>
  <si>
    <t>Coke and Breeze)</t>
  </si>
  <si>
    <t>NGA</t>
  </si>
  <si>
    <t>COA</t>
  </si>
  <si>
    <t>OIL</t>
  </si>
  <si>
    <t>Total United States</t>
  </si>
  <si>
    <t>T_IND</t>
  </si>
  <si>
    <t>T_Service</t>
  </si>
  <si>
    <t>HFO</t>
  </si>
  <si>
    <t>LFO</t>
  </si>
  <si>
    <t xml:space="preserve">  311 - 339</t>
  </si>
  <si>
    <t>ALL MANUFACTURING INDUSTRIES</t>
  </si>
  <si>
    <t>FOOD</t>
  </si>
  <si>
    <t>Indirect Uses-Boiler Fuel</t>
  </si>
  <si>
    <t>APPAREL</t>
  </si>
  <si>
    <t xml:space="preserve">  Conventional Boiler Use</t>
  </si>
  <si>
    <t>STM</t>
  </si>
  <si>
    <t>BEVERAGE AND TOBACCO PRODUCTS</t>
  </si>
  <si>
    <t xml:space="preserve">  CHP and/or Cogeneration Process</t>
  </si>
  <si>
    <t>TOTAL FUEL CONSUMPTION</t>
  </si>
  <si>
    <t>CHEMICALS</t>
  </si>
  <si>
    <t>Direct Uses-Total Process</t>
  </si>
  <si>
    <t>COMPUTER AND ELECTRONIC PRODUCTS</t>
  </si>
  <si>
    <t xml:space="preserve">  Process Heating</t>
  </si>
  <si>
    <t>PRH</t>
  </si>
  <si>
    <t>ELEC. EQUIP., APPLIANCES, COMPONENTS</t>
  </si>
  <si>
    <t xml:space="preserve">  Process Cooling and Refrigeration</t>
  </si>
  <si>
    <t>PRC</t>
  </si>
  <si>
    <t>--</t>
  </si>
  <si>
    <t>FABRICATED METAL PRODUCTS</t>
  </si>
  <si>
    <t xml:space="preserve">  Machine Drive</t>
  </si>
  <si>
    <t>MDR</t>
  </si>
  <si>
    <t>FURNITURE AND RELATED PRODUCTS</t>
  </si>
  <si>
    <t xml:space="preserve">  Electro-Chemical Processes</t>
  </si>
  <si>
    <t>ECP</t>
  </si>
  <si>
    <t>LEATHER AND ALLIED PRODUCTS</t>
  </si>
  <si>
    <t xml:space="preserve">  Other Process Use</t>
  </si>
  <si>
    <t>OTP</t>
  </si>
  <si>
    <t>MACHINERY</t>
  </si>
  <si>
    <t>Direct Uses-Total Nonprocess</t>
  </si>
  <si>
    <t>MISCELLANEOUS</t>
  </si>
  <si>
    <t xml:space="preserve">  Facility HVAC (f)</t>
  </si>
  <si>
    <t>SPC</t>
  </si>
  <si>
    <t>NONMETALLIC MINERAL PRODUCTS</t>
  </si>
  <si>
    <t xml:space="preserve">  Facility Lighting</t>
  </si>
  <si>
    <t>LIG</t>
  </si>
  <si>
    <t>PAPER</t>
  </si>
  <si>
    <t xml:space="preserve">  Other Facility Support</t>
  </si>
  <si>
    <t>OTH</t>
  </si>
  <si>
    <t>PETROLEUM AND COAL PRODUCTS</t>
  </si>
  <si>
    <t xml:space="preserve">  Onsite Transportation</t>
  </si>
  <si>
    <t>*</t>
  </si>
  <si>
    <t>PLASTICS AND RUBBER PRODUCTS</t>
  </si>
  <si>
    <t xml:space="preserve">  Conventional Electricity Generation</t>
  </si>
  <si>
    <t xml:space="preserve">  Other Nonprocess Use</t>
  </si>
  <si>
    <t>PRINTING AND RELATED SUPPORT</t>
  </si>
  <si>
    <t>End Use Not Reported</t>
  </si>
  <si>
    <t>TEXTILE MILLS</t>
  </si>
  <si>
    <t>TEXTILE PRODUCT MILLS</t>
  </si>
  <si>
    <t>TRANSPORTATION EQUIPMENT</t>
  </si>
  <si>
    <t>WOOD PRODUCTS</t>
  </si>
  <si>
    <t xml:space="preserve">  311</t>
  </si>
  <si>
    <t>F</t>
  </si>
  <si>
    <t>I</t>
  </si>
  <si>
    <t>S</t>
  </si>
  <si>
    <t>SER</t>
  </si>
  <si>
    <t>Industry</t>
  </si>
  <si>
    <t>Share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</si>
  <si>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</si>
  <si>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</si>
  <si>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</si>
  <si>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</si>
  <si>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</si>
  <si>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</si>
  <si>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</si>
  <si>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</si>
  <si>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</si>
  <si>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</si>
  <si>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</si>
  <si>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</si>
  <si>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>Q</t>
  </si>
  <si>
    <t xml:space="preserve">  312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</si>
  <si>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</si>
  <si>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</si>
  <si>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</si>
  <si>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</si>
  <si>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</si>
  <si>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 xml:space="preserve">  314</t>
  </si>
  <si>
    <t xml:space="preserve">  315</t>
  </si>
  <si>
    <t xml:space="preserve">  316</t>
  </si>
  <si>
    <t xml:space="preserve">  321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</si>
  <si>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</si>
  <si>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</si>
  <si>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</si>
  <si>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</si>
  <si>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</si>
  <si>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</si>
  <si>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</si>
  <si>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</si>
  <si>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</si>
  <si>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</si>
  <si>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</si>
  <si>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</si>
  <si>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</si>
  <si>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</si>
  <si>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</si>
  <si>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</si>
  <si>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</si>
  <si>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</si>
  <si>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 xml:space="preserve">  324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</si>
  <si>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</si>
  <si>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</si>
  <si>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</si>
  <si>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</si>
  <si>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</si>
  <si>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</si>
  <si>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</si>
  <si>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Products</t>
  </si>
  <si>
    <t xml:space="preserve">      324199</t>
  </si>
  <si>
    <t xml:space="preserve">  Other Petroleum and Coal Products</t>
  </si>
  <si>
    <t xml:space="preserve">  325</t>
  </si>
  <si>
    <t xml:space="preserve">      325110</t>
  </si>
  <si>
    <t xml:space="preserve">  Petrochemicals</t>
  </si>
  <si>
    <t xml:space="preserve">      325120</t>
  </si>
  <si>
    <t xml:space="preserve">  Industrial Gases</t>
  </si>
  <si>
    <t xml:space="preserve">      325180</t>
  </si>
  <si>
    <t xml:space="preserve">  Other Basic Inorganic Chemicals</t>
  </si>
  <si>
    <t xml:space="preserve">      325193</t>
  </si>
  <si>
    <t xml:space="preserve">  Ethyl Alcohol</t>
  </si>
  <si>
    <t xml:space="preserve">      325194</t>
  </si>
  <si>
    <t xml:space="preserve">  Cyclic Crudes, Intermediate and Gum and Wood Chemicals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</si>
  <si>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</si>
  <si>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</si>
  <si>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</si>
  <si>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</si>
  <si>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>D</t>
  </si>
  <si>
    <t xml:space="preserve">      325212</t>
  </si>
  <si>
    <t xml:space="preserve">  Synthetic Rubber</t>
  </si>
  <si>
    <t xml:space="preserve">      325220</t>
  </si>
  <si>
    <t xml:space="preserve">  Artificial and Synthetic Fibers and Filaments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</si>
  <si>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</si>
  <si>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</si>
  <si>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</si>
  <si>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</si>
  <si>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</si>
  <si>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</si>
  <si>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</si>
  <si>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</si>
  <si>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</si>
  <si>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</si>
  <si>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</si>
  <si>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 xml:space="preserve">  327</t>
  </si>
  <si>
    <t xml:space="preserve">      327120</t>
  </si>
  <si>
    <t xml:space="preserve">  Clay Building Material and Refractories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</si>
  <si>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</si>
  <si>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</si>
  <si>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</si>
  <si>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</si>
  <si>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</si>
  <si>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</si>
  <si>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</si>
  <si>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</si>
  <si>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</si>
  <si>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</si>
  <si>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</si>
  <si>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</si>
  <si>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</si>
  <si>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</si>
  <si>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</si>
  <si>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</si>
  <si>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</si>
  <si>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</si>
  <si>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>IIS-INF</t>
  </si>
  <si>
    <t xml:space="preserve">      331110</t>
  </si>
  <si>
    <t xml:space="preserve">  Iron and Steel Mills and Ferroalloys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</si>
  <si>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</si>
  <si>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</si>
  <si>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</si>
  <si>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</si>
  <si>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</si>
  <si>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</si>
  <si>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</si>
  <si>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</si>
  <si>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  331318</t>
  </si>
  <si>
    <t xml:space="preserve">  Other Aluminum Rolling, Drawing and Extruding</t>
  </si>
  <si>
    <t xml:space="preserve">    3314</t>
  </si>
  <si>
    <t xml:space="preserve">  Nonferrous Metals, except Aluminum</t>
  </si>
  <si>
    <t xml:space="preserve">      331410</t>
  </si>
  <si>
    <t xml:space="preserve">  Nonferrous Metal (except Aluminum) Smelting and Refining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</si>
  <si>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</si>
  <si>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</si>
  <si>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</si>
  <si>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</si>
  <si>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331523</t>
  </si>
  <si>
    <t xml:space="preserve">  Nonferrous Metal Die-Casting Foundries</t>
  </si>
  <si>
    <t xml:space="preserve">      331524</t>
  </si>
  <si>
    <t xml:space="preserve">  Aluminum Foundries, except Die-Casting</t>
  </si>
  <si>
    <t xml:space="preserve">  332</t>
  </si>
  <si>
    <t xml:space="preserve">  333</t>
  </si>
  <si>
    <t xml:space="preserve">  334</t>
  </si>
  <si>
    <t xml:space="preserve">      334413</t>
  </si>
  <si>
    <t xml:space="preserve">  Semiconductors and Related Devices</t>
  </si>
  <si>
    <t xml:space="preserve">  335</t>
  </si>
  <si>
    <t xml:space="preserve">  336</t>
  </si>
  <si>
    <t xml:space="preserve">      336111</t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</si>
  <si>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</si>
  <si>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</si>
  <si>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</si>
  <si>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</si>
  <si>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</si>
  <si>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</si>
  <si>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</si>
  <si>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</si>
  <si>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 xml:space="preserve">  339</t>
  </si>
  <si>
    <t>from MECS</t>
  </si>
  <si>
    <t>BIOCOAOVC</t>
  </si>
  <si>
    <t>BFGNGA</t>
  </si>
  <si>
    <t>OVC</t>
  </si>
  <si>
    <t>BIO</t>
  </si>
  <si>
    <t>BFG</t>
  </si>
  <si>
    <t>Column Labels</t>
  </si>
  <si>
    <t>scenario</t>
  </si>
  <si>
    <t>primary_commodity_group</t>
  </si>
  <si>
    <t>year</t>
  </si>
  <si>
    <t>commodity_group</t>
  </si>
  <si>
    <t>currency</t>
  </si>
  <si>
    <t>val_field</t>
  </si>
  <si>
    <t>BASE</t>
  </si>
  <si>
    <t>IPANBFCWOD</t>
  </si>
  <si>
    <t>IPAOHT</t>
  </si>
  <si>
    <t>USD05</t>
  </si>
  <si>
    <t>VDA_FLOP</t>
  </si>
  <si>
    <t>IPBIO</t>
  </si>
  <si>
    <t>IMSEPRHELC</t>
  </si>
  <si>
    <t>IMSPRH</t>
  </si>
  <si>
    <t>INDELCMS</t>
  </si>
  <si>
    <t>IMSEBOLDST</t>
  </si>
  <si>
    <t>IMSSTM</t>
  </si>
  <si>
    <t>INDDSL</t>
  </si>
  <si>
    <t>IMSBOLFSTM</t>
  </si>
  <si>
    <t>IMSFSTM</t>
  </si>
  <si>
    <t>IFDEBSGBIO</t>
  </si>
  <si>
    <t>IFDOHT</t>
  </si>
  <si>
    <t>IMTEMDRNGA</t>
  </si>
  <si>
    <t>IMTMDR</t>
  </si>
  <si>
    <t>ICONBOLNGA</t>
  </si>
  <si>
    <t>ICOSTM</t>
  </si>
  <si>
    <t>IFDEBOLRFL</t>
  </si>
  <si>
    <t>IFDSTM</t>
  </si>
  <si>
    <t>INDRFL</t>
  </si>
  <si>
    <t>IPANBHLRFL</t>
  </si>
  <si>
    <t>IPASTM</t>
  </si>
  <si>
    <t>IFDEPRHLPG</t>
  </si>
  <si>
    <t>IFDPRH</t>
  </si>
  <si>
    <t>IMSEMDRELC</t>
  </si>
  <si>
    <t>IMSMDR</t>
  </si>
  <si>
    <t>IPANBDSWOD</t>
  </si>
  <si>
    <t>INCEOHTOTP</t>
  </si>
  <si>
    <t>INCOHT</t>
  </si>
  <si>
    <t>INDOTH</t>
  </si>
  <si>
    <t>ICOEPRHNGA</t>
  </si>
  <si>
    <t>ICOPRH</t>
  </si>
  <si>
    <t>IMANBSPNGA</t>
  </si>
  <si>
    <t>IMASTM</t>
  </si>
  <si>
    <t>IPAEOHTELC</t>
  </si>
  <si>
    <t>INDELCPA</t>
  </si>
  <si>
    <t>IPANBFBWOD</t>
  </si>
  <si>
    <t>IMSOHTOSTM</t>
  </si>
  <si>
    <t>IMSOHT</t>
  </si>
  <si>
    <t>IMSOSTM</t>
  </si>
  <si>
    <t>IFDEMDRELC</t>
  </si>
  <si>
    <t>IFDMDR</t>
  </si>
  <si>
    <t>INDELCFD</t>
  </si>
  <si>
    <t>INCOHTOSTM</t>
  </si>
  <si>
    <t>INCOSTM</t>
  </si>
  <si>
    <t>IMSEOHTRFL</t>
  </si>
  <si>
    <t>IMABOLFSTM</t>
  </si>
  <si>
    <t>IMAFSTM</t>
  </si>
  <si>
    <t>IPAOHTOSTM</t>
  </si>
  <si>
    <t>IPARSTM</t>
  </si>
  <si>
    <t>IOTEOHTBIO</t>
  </si>
  <si>
    <t>IOTOHT</t>
  </si>
  <si>
    <t>IFDEBLLDST</t>
  </si>
  <si>
    <t>IFDEBOLELC</t>
  </si>
  <si>
    <t>IPAEBPVCOA</t>
  </si>
  <si>
    <t>IFDEOHTNGA</t>
  </si>
  <si>
    <t>IFDNBDSBIO</t>
  </si>
  <si>
    <t>IFDEOHTELC</t>
  </si>
  <si>
    <t>IMTEBPVCOA</t>
  </si>
  <si>
    <t>IMTSTM</t>
  </si>
  <si>
    <t>ICOEBLLDST</t>
  </si>
  <si>
    <t>ICONBHLRFL</t>
  </si>
  <si>
    <t>IMTEPRHDST</t>
  </si>
  <si>
    <t>IMTPRH</t>
  </si>
  <si>
    <t>IOTEMDRELC</t>
  </si>
  <si>
    <t>IOTMDR</t>
  </si>
  <si>
    <t>INDELCOT</t>
  </si>
  <si>
    <t>IFDEMDRNGA</t>
  </si>
  <si>
    <t>IFDEBSWBIO</t>
  </si>
  <si>
    <t>IOTEBSWBIO</t>
  </si>
  <si>
    <t>IFDBOLFSTM</t>
  </si>
  <si>
    <t>IFDFSTM</t>
  </si>
  <si>
    <t>IOTEOHTNGA</t>
  </si>
  <si>
    <t>IMTNBSPNGA</t>
  </si>
  <si>
    <t>IPANBSGWOD</t>
  </si>
  <si>
    <t>IFDEBASNGA</t>
  </si>
  <si>
    <t>IMTNBOLNGA</t>
  </si>
  <si>
    <t>IPAEPRHNGA</t>
  </si>
  <si>
    <t>IPAPRH</t>
  </si>
  <si>
    <t>IPANBOLNGA</t>
  </si>
  <si>
    <t>INCBOLFSTM</t>
  </si>
  <si>
    <t>INCSTM</t>
  </si>
  <si>
    <t>INCFSTM</t>
  </si>
  <si>
    <t>IMTEOHTELC</t>
  </si>
  <si>
    <t>IMTOHT</t>
  </si>
  <si>
    <t>INDELCMT</t>
  </si>
  <si>
    <t>IOTEPRHELC</t>
  </si>
  <si>
    <t>IOTPRH</t>
  </si>
  <si>
    <t>IOTEMDRCOA</t>
  </si>
  <si>
    <t>IOTEMDRDST</t>
  </si>
  <si>
    <t>IPAEBHLTOM</t>
  </si>
  <si>
    <t>INDBL</t>
  </si>
  <si>
    <t>IOTEPRHNGA</t>
  </si>
  <si>
    <t>IFDEPRHDST</t>
  </si>
  <si>
    <t>IMTBOLFSTM</t>
  </si>
  <si>
    <t>IMTFSTM</t>
  </si>
  <si>
    <t>IFDEBOLNGA</t>
  </si>
  <si>
    <t>IFDEOHTCOA</t>
  </si>
  <si>
    <t>IFDNBSPNGA</t>
  </si>
  <si>
    <t>IMTEBHLRFL</t>
  </si>
  <si>
    <t>IPAEBOLNGA</t>
  </si>
  <si>
    <t>IOTEOHTELC</t>
  </si>
  <si>
    <t>IPAEBASTOM</t>
  </si>
  <si>
    <t>IFDNBFBCOA</t>
  </si>
  <si>
    <t>ICOBOLFSTM</t>
  </si>
  <si>
    <t>ICOFSTM</t>
  </si>
  <si>
    <t>IOTEPRHDST</t>
  </si>
  <si>
    <t>IOTEMDRLPG</t>
  </si>
  <si>
    <t>IMSNBOLNGA</t>
  </si>
  <si>
    <t>IOTNBLLDST</t>
  </si>
  <si>
    <t>IOTSTM</t>
  </si>
  <si>
    <t>IFDEPRHELC</t>
  </si>
  <si>
    <t>IOTNBFBBIO</t>
  </si>
  <si>
    <t>IPANBHLTOM</t>
  </si>
  <si>
    <t>IOTEBOLELC</t>
  </si>
  <si>
    <t>IMSEBPVCOA</t>
  </si>
  <si>
    <t>IOTEOHTDST</t>
  </si>
  <si>
    <t>IPAEMDRELC</t>
  </si>
  <si>
    <t>IPAMDR</t>
  </si>
  <si>
    <t>IFDOHTOSTM</t>
  </si>
  <si>
    <t>IFDRSTM</t>
  </si>
  <si>
    <t>IPAEPRHCOA</t>
  </si>
  <si>
    <t>INCEPRHELC</t>
  </si>
  <si>
    <t>INCPRH</t>
  </si>
  <si>
    <t>INDELCNC</t>
  </si>
  <si>
    <t>IFDEBFCBIO</t>
  </si>
  <si>
    <t>IMSEETCELC</t>
  </si>
  <si>
    <t>IMSETC</t>
  </si>
  <si>
    <t>IFDEBOLBIO</t>
  </si>
  <si>
    <t>IOTNBSPNGA</t>
  </si>
  <si>
    <t>IMANBOLNGA</t>
  </si>
  <si>
    <t>IOTBOLFSTM</t>
  </si>
  <si>
    <t>IOTFSTM</t>
  </si>
  <si>
    <t>IMTEPRHELC</t>
  </si>
  <si>
    <t>IMSEPRHDST</t>
  </si>
  <si>
    <t>IOTEBOLBIO</t>
  </si>
  <si>
    <t>IFDEETCELC</t>
  </si>
  <si>
    <t>IFDETC</t>
  </si>
  <si>
    <t>IOTEBLLDST</t>
  </si>
  <si>
    <t>IMSEOHTELC</t>
  </si>
  <si>
    <t>IMAEPRHELC</t>
  </si>
  <si>
    <t>IMAPRH</t>
  </si>
  <si>
    <t>INDELCMA</t>
  </si>
  <si>
    <t>IFDEOHTBIO</t>
  </si>
  <si>
    <t>IMTEMDRELC</t>
  </si>
  <si>
    <t>IOTEBSOCOA</t>
  </si>
  <si>
    <t>IFDEMDRDST</t>
  </si>
  <si>
    <t>ICOEPRHELC</t>
  </si>
  <si>
    <t>INDELCCO</t>
  </si>
  <si>
    <t>IMSEPRHCOA</t>
  </si>
  <si>
    <t>IOTEPRHRFL</t>
  </si>
  <si>
    <t>IOTOHTOSTM</t>
  </si>
  <si>
    <t>IOTOSTM</t>
  </si>
  <si>
    <t>IPAEBASRFL</t>
  </si>
  <si>
    <t>IFDEBOLDST</t>
  </si>
  <si>
    <t>IPAEMDRNGA</t>
  </si>
  <si>
    <t>IOTEBOLDST</t>
  </si>
  <si>
    <t>IOTEBFBBIO</t>
  </si>
  <si>
    <t>IOTEBDSBIO</t>
  </si>
  <si>
    <t>INCEPRHCOA</t>
  </si>
  <si>
    <t>IPAEOHTNGA</t>
  </si>
  <si>
    <t>IMTEPRHCOA</t>
  </si>
  <si>
    <t>IMSEMDRNGA</t>
  </si>
  <si>
    <t>IOTEBFCBIO</t>
  </si>
  <si>
    <t>ICOEBOLNGA</t>
  </si>
  <si>
    <t>ICOEMDRNGA</t>
  </si>
  <si>
    <t>ICOMDR</t>
  </si>
  <si>
    <t>IOTNBOLNGA</t>
  </si>
  <si>
    <t>IFDEBPVCOA</t>
  </si>
  <si>
    <t>IMSEBOLNGA</t>
  </si>
  <si>
    <t>IOTNBDSBIO</t>
  </si>
  <si>
    <t>INCEBOLDST</t>
  </si>
  <si>
    <t>IPAEOHTOTP</t>
  </si>
  <si>
    <t>IOTEBHLRFL</t>
  </si>
  <si>
    <t>IPAEBLLDST</t>
  </si>
  <si>
    <t>IMTEPRHNGA</t>
  </si>
  <si>
    <t>IFDNBPVCOA</t>
  </si>
  <si>
    <t>IOTEBPVCOA</t>
  </si>
  <si>
    <t>ICONBSPNGA</t>
  </si>
  <si>
    <t>IFDNBFBBIO</t>
  </si>
  <si>
    <t>IPAEBOLDST</t>
  </si>
  <si>
    <t>IFDEBFBBIO</t>
  </si>
  <si>
    <t>IFDEOHTRFL</t>
  </si>
  <si>
    <t>IPABOLFSTM</t>
  </si>
  <si>
    <t>IPAFSTM</t>
  </si>
  <si>
    <t>IFDNBOLNGA</t>
  </si>
  <si>
    <t>ICOEBHLRFL</t>
  </si>
  <si>
    <t>IFDEBHLRFL</t>
  </si>
  <si>
    <t>IPAEBOLTOM</t>
  </si>
  <si>
    <t>IOTNBHLRFL</t>
  </si>
  <si>
    <t>IMSEBHLRFL</t>
  </si>
  <si>
    <t>IFDEBFBCOA</t>
  </si>
  <si>
    <t>ICOEBOLELC</t>
  </si>
  <si>
    <t>INCEPRHNGA</t>
  </si>
  <si>
    <t>IOTEETCELC</t>
  </si>
  <si>
    <t>IOTETC</t>
  </si>
  <si>
    <t>IOTNBSGBIO</t>
  </si>
  <si>
    <t>IMTEOHTRFL</t>
  </si>
  <si>
    <t>IPANBSPNGA</t>
  </si>
  <si>
    <t>IMTOTHOSTM</t>
  </si>
  <si>
    <t>IMTOSTM</t>
  </si>
  <si>
    <t>IOTEPRHCOA</t>
  </si>
  <si>
    <t>ICOOHTOSTM</t>
  </si>
  <si>
    <t>ICOOHT</t>
  </si>
  <si>
    <t>ICOOSTM</t>
  </si>
  <si>
    <t>IFDNBFCBIO</t>
  </si>
  <si>
    <t>IMTEOHTBIO</t>
  </si>
  <si>
    <t>IFDNBHLRFL</t>
  </si>
  <si>
    <t>IMAEETCELC</t>
  </si>
  <si>
    <t>IMAETC</t>
  </si>
  <si>
    <t>ICOEOHTDST</t>
  </si>
  <si>
    <t>IFDNBSGBIO</t>
  </si>
  <si>
    <t>INCEMDRELC</t>
  </si>
  <si>
    <t>INCMDR</t>
  </si>
  <si>
    <t>IMAEBOLNGA</t>
  </si>
  <si>
    <t>IFDEBDSBIO</t>
  </si>
  <si>
    <t>ICOEBOLDST</t>
  </si>
  <si>
    <t>IFDEBSDBIO</t>
  </si>
  <si>
    <t>IOTEOHTLPG</t>
  </si>
  <si>
    <t>IPAEBSDWOD</t>
  </si>
  <si>
    <t>IOTEMDRNGA</t>
  </si>
  <si>
    <t>IFDEOHTDST</t>
  </si>
  <si>
    <t>IMAEMDRNGA</t>
  </si>
  <si>
    <t>IMAMDR</t>
  </si>
  <si>
    <t>IMAOHTOSTM</t>
  </si>
  <si>
    <t>IMAOHT</t>
  </si>
  <si>
    <t>IMAOSTM</t>
  </si>
  <si>
    <t>IOTEOHTOTP</t>
  </si>
  <si>
    <t>ICOEPRHCOA</t>
  </si>
  <si>
    <t>IMTEETCELC</t>
  </si>
  <si>
    <t>IMTETC</t>
  </si>
  <si>
    <t>IPAEPRHRFL</t>
  </si>
  <si>
    <t>IFDNBLLDST</t>
  </si>
  <si>
    <t>IMSNBSPNGA</t>
  </si>
  <si>
    <t>ICOEBSOCOA</t>
  </si>
  <si>
    <t>IOTEBOLNGA</t>
  </si>
  <si>
    <t>IOTEBSDBIO</t>
  </si>
  <si>
    <t>IMSEPRHNGA</t>
  </si>
  <si>
    <t>IOTEPRHLPG</t>
  </si>
  <si>
    <t>IMAEMDRELC</t>
  </si>
  <si>
    <t>IPAEBSOCOA</t>
  </si>
  <si>
    <t>ICONBPVCOA</t>
  </si>
  <si>
    <t>IPAEOHTBIO</t>
  </si>
  <si>
    <t>ICOEMDRELC</t>
  </si>
  <si>
    <t>ICONBFBCOA</t>
  </si>
  <si>
    <t>ICOEOHTLPG</t>
  </si>
  <si>
    <t>IPANBPVCOA</t>
  </si>
  <si>
    <t>IMAEPRHNGA</t>
  </si>
  <si>
    <t>IMSEOHTBIO</t>
  </si>
  <si>
    <t>IOTEOHTRFL</t>
  </si>
  <si>
    <t>IOTNBPVCOA</t>
  </si>
  <si>
    <t>IOTNBFCBIO</t>
  </si>
  <si>
    <t>IPAEPRHELC</t>
  </si>
  <si>
    <t>IPAEBOLCOA</t>
  </si>
  <si>
    <t>IOTEBOLRFL</t>
  </si>
  <si>
    <t>IFDEPRHNGA</t>
  </si>
  <si>
    <t>IOTEBOLCOA</t>
  </si>
  <si>
    <t>IMTEBOLNGA</t>
  </si>
  <si>
    <t>ICOEOHTOTP</t>
  </si>
  <si>
    <t>IFDEBOLCOA</t>
  </si>
  <si>
    <t>IPAEBSWWOD</t>
  </si>
  <si>
    <t>IPAEBOLELC</t>
  </si>
  <si>
    <t>ICOEOHTNGA</t>
  </si>
  <si>
    <t>IFDEBSOCOA</t>
  </si>
  <si>
    <t>IFDEPRHCOA</t>
  </si>
  <si>
    <t>IFDEPRHRFL</t>
  </si>
  <si>
    <t>IPAEBFBWOD</t>
  </si>
  <si>
    <t>IOTNBFBCOA</t>
  </si>
  <si>
    <t>IPANBFBCOA</t>
  </si>
  <si>
    <t>ETC</t>
  </si>
  <si>
    <t>OHT</t>
  </si>
  <si>
    <t>ICO</t>
  </si>
  <si>
    <t>IFD</t>
  </si>
  <si>
    <t>IMS</t>
  </si>
  <si>
    <t>IPA</t>
  </si>
  <si>
    <t>IMA</t>
  </si>
  <si>
    <t>INC</t>
  </si>
  <si>
    <t>IOT</t>
  </si>
  <si>
    <t>IMT</t>
  </si>
  <si>
    <t>select T1.scenario,"attribute",process,T2.primary_commodity_group,"year",commodity_group,currency,val_field</t>
  </si>
  <si>
    <t>from flat_file T1</t>
  </si>
  <si>
    <t>inner join</t>
  </si>
  <si>
    <t>process T2</t>
  </si>
  <si>
    <t>ON T1.region=T2.region and T1.process=T2."name"</t>
  </si>
  <si>
    <t>where process in</t>
  </si>
  <si>
    <t>(</t>
  </si>
  <si>
    <t>select "name"</t>
  </si>
  <si>
    <t>from process</t>
  </si>
  <si>
    <t>where substring(primary_commodity_group,1,3) in ('ICO','IFD','IMS','IPA','IMA','INC','IOT','IMT')</t>
  </si>
  <si>
    <t>AND substring(primary_commodity_group,4,6) in ('ETC','MDR','STM','OHT','PRH')</t>
  </si>
  <si>
    <t>AND region='R1'</t>
  </si>
  <si>
    <t>)</t>
  </si>
  <si>
    <t>and T1.region='R1'</t>
  </si>
  <si>
    <t>AND "attribute" IN ('NCAP_COST','NCAP_FOM','ACT_COST','NCAP_TLIFE','VDA_FLOP')</t>
  </si>
  <si>
    <t>and NOT T1."year"='0'</t>
  </si>
  <si>
    <t>source of data</t>
  </si>
  <si>
    <t>lookup</t>
  </si>
  <si>
    <t>f*</t>
  </si>
  <si>
    <t>s*</t>
  </si>
  <si>
    <t>2020</t>
  </si>
  <si>
    <t>comm-in</t>
  </si>
  <si>
    <t>comm-out</t>
  </si>
  <si>
    <t>~FI_T: NCAP_COST~USD05</t>
  </si>
  <si>
    <t>~FI_T: NCAP_FOM~USD05</t>
  </si>
  <si>
    <t>~FI_T: ACT_COST~USD05</t>
  </si>
  <si>
    <t>~FI_T: NCAP_TLIFE</t>
  </si>
  <si>
    <t>ICH_Feedstock</t>
  </si>
  <si>
    <t>ICH_FeedStock_gen</t>
  </si>
  <si>
    <t>with TabA AS</t>
  </si>
  <si>
    <t>AND commodity_group&lt;&gt;'INDBL'</t>
  </si>
  <si>
    <t>select T1.scenario,"attribute",T1.process,T1.primary_commodity_group,T1."year",T2.commodity_group,T1.currency,T1.val_field</t>
  </si>
  <si>
    <t xml:space="preserve">from TabA T1 </t>
  </si>
  <si>
    <t xml:space="preserve">inner join </t>
  </si>
  <si>
    <t xml:space="preserve">(select process,commodity_group from TabA where "attribute"='VDA_FLOP' group by process,commodity_group) T2 </t>
  </si>
  <si>
    <t>ON T1.process=T2.process</t>
  </si>
  <si>
    <t>Chemicals</t>
  </si>
  <si>
    <t>Food processing</t>
  </si>
  <si>
    <t>Iron and Steel</t>
  </si>
  <si>
    <t>Pulp and Paper</t>
  </si>
  <si>
    <t>Mining and Construction</t>
  </si>
  <si>
    <t>Non-ferrous metals</t>
  </si>
  <si>
    <t>Non-metals</t>
  </si>
  <si>
    <t>Other</t>
  </si>
  <si>
    <t>Transport and machinery</t>
  </si>
  <si>
    <t>Other non-specified</t>
  </si>
  <si>
    <t>Chemical Feedstock</t>
  </si>
  <si>
    <t>IEA FLOW</t>
  </si>
  <si>
    <t>TIAM Ind</t>
  </si>
  <si>
    <t>Description</t>
  </si>
  <si>
    <t>MECS Service</t>
  </si>
  <si>
    <t>Conventional Boiler Use</t>
  </si>
  <si>
    <t>Process Heating</t>
  </si>
  <si>
    <t>Process Cooling and Refrigeration</t>
  </si>
  <si>
    <t>Machine Drive</t>
  </si>
  <si>
    <t>Electro-Chemical Processes</t>
  </si>
  <si>
    <t>Other Process Use</t>
  </si>
  <si>
    <t>Facility Lighting</t>
  </si>
  <si>
    <t>Other Facility Support</t>
  </si>
  <si>
    <t>Onsite Transportation</t>
  </si>
  <si>
    <t>Conventional Electricity Generation</t>
  </si>
  <si>
    <t>Other Nonprocess Use</t>
  </si>
  <si>
    <t>Facility HVAC</t>
  </si>
  <si>
    <t>Steam</t>
  </si>
  <si>
    <t>Process heat</t>
  </si>
  <si>
    <t>Process Cool</t>
  </si>
  <si>
    <t>Electrochemical</t>
  </si>
  <si>
    <t>Other process</t>
  </si>
  <si>
    <t>Space conditioning</t>
  </si>
  <si>
    <t>Lighting</t>
  </si>
  <si>
    <t>MECS service</t>
  </si>
  <si>
    <t>Other facility</t>
  </si>
  <si>
    <t>NCAP_BND~0</t>
  </si>
  <si>
    <t>\I:</t>
  </si>
  <si>
    <t>activereg</t>
  </si>
  <si>
    <t>kt</t>
  </si>
  <si>
    <t>Sum of mt</t>
  </si>
  <si>
    <t>Sector</t>
  </si>
  <si>
    <t>Sub-Sector</t>
  </si>
  <si>
    <t>sectfuel</t>
  </si>
  <si>
    <t>IND-ELAUTO*</t>
  </si>
  <si>
    <t>INDGEO</t>
  </si>
  <si>
    <t>INDSOL</t>
  </si>
  <si>
    <t>FLO_MARK~UP</t>
  </si>
  <si>
    <t>FLO_MARK~UP~0</t>
  </si>
  <si>
    <t>BF Gas</t>
  </si>
  <si>
    <t>Biomass</t>
  </si>
  <si>
    <t>Electricity</t>
  </si>
  <si>
    <t>Heat</t>
  </si>
  <si>
    <t>Natural Gas</t>
  </si>
  <si>
    <t>Oil</t>
  </si>
  <si>
    <t>Oven Coke</t>
  </si>
  <si>
    <t>Machine drive</t>
  </si>
  <si>
    <t>INDSPV</t>
  </si>
  <si>
    <t>INDSTH</t>
  </si>
  <si>
    <t>cg_NGAHH2</t>
  </si>
  <si>
    <t>cg_NAPBIO</t>
  </si>
  <si>
    <t>GASNGA,HH2,OILNAP,BIODST,BIOGSL</t>
  </si>
  <si>
    <t>Germany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</si>
  <si>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</si>
  <si>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</si>
  <si>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</si>
  <si>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</si>
  <si>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</si>
  <si>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</si>
  <si>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</si>
  <si>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</si>
  <si>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</si>
  <si>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</si>
  <si>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</si>
  <si>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</si>
  <si>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</si>
  <si>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</si>
  <si>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</si>
  <si>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</si>
  <si>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</si>
  <si>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</si>
  <si>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Mexico</t>
  </si>
  <si>
    <t>MidEast_other</t>
  </si>
  <si>
    <t>Nor-Ice</t>
  </si>
  <si>
    <t>SaudiArabia</t>
  </si>
  <si>
    <t>SouthAfrica</t>
  </si>
  <si>
    <t>UK</t>
  </si>
  <si>
    <t>USA</t>
  </si>
  <si>
    <t>*IIS</t>
  </si>
  <si>
    <t>INDCOG</t>
  </si>
  <si>
    <t>COACOK</t>
  </si>
  <si>
    <t>-FT_INDELC</t>
  </si>
  <si>
    <t>~FI_T: PRC_MARK~UP</t>
  </si>
  <si>
    <t>pset_co</t>
  </si>
  <si>
    <t>other_indexes</t>
  </si>
  <si>
    <t>autoprod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</si>
</sst>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0.0000"/>
  </numFmts>
  <fonts count="2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3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</borders>
  <cellStyleXfs count="18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13" fillId="6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Protection="0">
      <alignment horizontal="left"/>
    </xf>
    <xf numFmtId="0" fontId="16" fillId="0" borderId="6" applyNumberFormat="0" applyProtection="0">
      <alignment wrapText="1"/>
    </xf>
    <xf numFmtId="0" fontId="14" fillId="0" borderId="7" applyNumberFormat="0" applyFont="0" applyProtection="0">
      <alignment wrapText="1"/>
    </xf>
    <xf numFmtId="0" fontId="14" fillId="0" borderId="8" applyNumberFormat="0" applyProtection="0">
      <alignment vertical="top" wrapText="1"/>
    </xf>
    <xf numFmtId="43" fontId="3" fillId="0" borderId="0" applyFont="0" applyFill="0" applyBorder="0" applyAlignment="0" applyProtection="0"/>
    <xf numFmtId="0" fontId="19" fillId="0" borderId="9" applyNumberFormat="0" applyFill="0" applyAlignment="0" applyProtection="0"/>
    <xf numFmtId="0" fontId="20" fillId="10" borderId="0" applyNumberFormat="0" applyBorder="0" applyAlignment="0" applyProtection="0"/>
    <xf numFmtId="0" fontId="11" fillId="0" borderId="16" applyNumberFormat="0" applyFill="0" applyAlignment="0" applyProtection="0"/>
  </cellStyleXfs>
  <cellXfs count="103"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0" borderId="0" xfId="0" applyFont="1"/>
    <xf numFmtId="2" fontId="1" fillId="2" borderId="1" xfId="1" applyNumberFormat="1"/>
    <xf numFmtId="0" fontId="7" fillId="0" borderId="0" xfId="0" applyFont="1"/>
    <xf numFmtId="0" fontId="4" fillId="3" borderId="0" xfId="2"/>
    <xf numFmtId="0" fontId="6" fillId="0" borderId="0" xfId="0" applyFont="1"/>
    <xf numFmtId="1" fontId="6" fillId="0" borderId="0" xfId="0" applyNumberFormat="1" applyFont="1"/>
    <xf numFmtId="2" fontId="6" fillId="0" borderId="0" xfId="0" applyNumberFormat="1" applyFont="1"/>
    <xf numFmtId="164" fontId="6" fillId="0" borderId="0" xfId="0" applyNumberFormat="1" applyFont="1"/>
    <xf numFmtId="0" fontId="8" fillId="5" borderId="0" xfId="4"/>
    <xf numFmtId="1" fontId="8" fillId="5" borderId="0" xfId="4" applyNumberFormat="1"/>
    <xf numFmtId="0" fontId="1" fillId="2" borderId="1" xfId="1"/>
    <xf numFmtId="164" fontId="0" fillId="0" borderId="0" xfId="0" applyNumberFormat="1"/>
    <xf numFmtId="0" fontId="10" fillId="0" borderId="3" xfId="5"/>
    <xf numFmtId="0" fontId="11" fillId="0" borderId="0" xfId="6"/>
    <xf numFmtId="165" fontId="0" fillId="0" borderId="0" xfId="0" applyNumberFormat="1"/>
    <xf numFmtId="164" fontId="6" fillId="0" borderId="4" xfId="0" applyNumberFormat="1" applyFont="1" applyBorder="1"/>
    <xf numFmtId="0" fontId="6" fillId="0" borderId="4" xfId="0" applyFont="1" applyBorder="1"/>
    <xf numFmtId="2" fontId="6" fillId="0" borderId="4" xfId="0" applyNumberFormat="1" applyFont="1" applyBorder="1"/>
    <xf numFmtId="9" fontId="0" fillId="0" borderId="0" xfId="7" applyFont="1"/>
    <xf numFmtId="0" fontId="14" fillId="0" borderId="0" xfId="9"/>
    <xf numFmtId="0" fontId="14" fillId="0" borderId="0" xfId="9" applyAlignment="1">
      <alignment horizontal="right"/>
    </xf>
    <xf numFmtId="0" fontId="15" fillId="0" borderId="0" xfId="10" applyProtection="1">
      <alignment horizontal="left"/>
    </xf>
    <xf numFmtId="0" fontId="15" fillId="0" borderId="0" xfId="10">
      <alignment horizontal="left"/>
    </xf>
    <xf numFmtId="0" fontId="15" fillId="0" borderId="0" xfId="10" applyAlignment="1">
      <alignment horizontal="right"/>
    </xf>
    <xf numFmtId="0" fontId="16" fillId="0" borderId="0" xfId="9" applyFont="1" applyAlignment="1" applyProtection="1">
      <alignment horizontal="left" indent="2"/>
    </xf>
    <xf numFmtId="0" fontId="16" fillId="0" borderId="0" xfId="9" applyFont="1" applyAlignment="1">
      <alignment horizontal="left" indent="2"/>
    </xf>
    <xf numFmtId="0" fontId="16" fillId="0" borderId="0" xfId="9" applyFont="1" applyAlignment="1">
      <alignment horizontal="right" indent="2"/>
    </xf>
    <xf numFmtId="0" fontId="14" fillId="0" borderId="0" xfId="9" applyAlignment="1" applyProtection="1">
      <alignment horizontal="left"/>
    </xf>
    <xf numFmtId="0" fontId="16" fillId="0" borderId="0" xfId="9" applyFont="1" applyAlignment="1" applyProtection="1">
      <alignment horizontal="left"/>
    </xf>
    <xf numFmtId="0" fontId="16" fillId="0" borderId="0" xfId="9" applyFont="1" applyAlignment="1">
      <alignment horizontal="right"/>
    </xf>
    <xf numFmtId="0" fontId="16" fillId="0" borderId="0" xfId="9" applyFont="1"/>
    <xf numFmtId="0" fontId="16" fillId="0" borderId="0" xfId="9" applyFont="1" applyAlignment="1" applyProtection="1">
      <alignment horizontal="right"/>
    </xf>
    <xf numFmtId="49" fontId="14" fillId="0" borderId="5" xfId="9" applyNumberFormat="1" applyFill="1" applyBorder="1"/>
    <xf numFmtId="0" fontId="14" fillId="0" borderId="5" xfId="9" applyFill="1" applyBorder="1" applyProtection="1">
      <protection locked="0"/>
    </xf>
    <xf numFmtId="0" fontId="12" fillId="6" borderId="5" xfId="8" applyFont="1" applyBorder="1" applyAlignment="1">
      <alignment horizontal="right" vertical="center"/>
    </xf>
    <xf numFmtId="0" fontId="12" fillId="6" borderId="0" xfId="8" applyFont="1" applyBorder="1" applyAlignment="1">
      <alignment horizontal="right" vertical="center"/>
    </xf>
    <xf numFmtId="49" fontId="16" fillId="0" borderId="6" xfId="11" applyNumberFormat="1" applyProtection="1">
      <alignment wrapText="1"/>
    </xf>
    <xf numFmtId="0" fontId="16" fillId="0" borderId="6" xfId="11" applyProtection="1">
      <alignment wrapText="1"/>
    </xf>
    <xf numFmtId="3" fontId="16" fillId="0" borderId="6" xfId="11" applyNumberFormat="1" applyAlignment="1" applyProtection="1">
      <alignment horizontal="left" wrapText="1"/>
    </xf>
    <xf numFmtId="0" fontId="16" fillId="0" borderId="6" xfId="11">
      <alignment wrapText="1"/>
    </xf>
    <xf numFmtId="49" fontId="14" fillId="0" borderId="7" xfId="12" applyNumberFormat="1">
      <alignment wrapText="1"/>
    </xf>
    <xf numFmtId="0" fontId="14" fillId="0" borderId="7" xfId="12">
      <alignment wrapText="1"/>
    </xf>
    <xf numFmtId="0" fontId="14" fillId="0" borderId="7" xfId="12" applyAlignment="1">
      <alignment horizontal="right" wrapText="1"/>
    </xf>
    <xf numFmtId="49" fontId="16" fillId="0" borderId="7" xfId="12" applyNumberFormat="1" applyFont="1" applyAlignment="1" applyProtection="1">
      <alignment horizontal="left" wrapText="1"/>
    </xf>
    <xf numFmtId="37" fontId="16" fillId="0" borderId="7" xfId="12" applyNumberFormat="1" applyFont="1" applyAlignment="1" applyProtection="1">
      <alignment horizontal="right" wrapText="1"/>
    </xf>
    <xf numFmtId="9" fontId="16" fillId="0" borderId="0" xfId="7" applyFont="1"/>
    <xf numFmtId="49" fontId="14" fillId="0" borderId="7" xfId="12" applyNumberFormat="1" applyAlignment="1" applyProtection="1">
      <alignment horizontal="left" wrapText="1"/>
    </xf>
    <xf numFmtId="37" fontId="14" fillId="0" borderId="7" xfId="12" applyNumberFormat="1" applyAlignment="1" applyProtection="1">
      <alignment horizontal="right" wrapText="1"/>
    </xf>
    <xf numFmtId="3" fontId="14" fillId="0" borderId="7" xfId="12" applyNumberFormat="1" applyAlignment="1">
      <alignment horizontal="right" wrapText="1"/>
    </xf>
    <xf numFmtId="0" fontId="16" fillId="0" borderId="7" xfId="12" applyFont="1" applyAlignment="1">
      <alignment horizontal="right" wrapText="1"/>
    </xf>
    <xf numFmtId="0" fontId="6" fillId="0" borderId="0" xfId="9" applyFont="1"/>
    <xf numFmtId="2" fontId="14" fillId="0" borderId="0" xfId="9" applyNumberFormat="1"/>
    <xf numFmtId="3" fontId="16" fillId="0" borderId="7" xfId="12" applyNumberFormat="1" applyFont="1" applyAlignment="1">
      <alignment horizontal="right" wrapText="1"/>
    </xf>
    <xf numFmtId="49" fontId="14" fillId="0" borderId="7" xfId="12" applyNumberFormat="1" applyFont="1" applyAlignment="1" applyProtection="1">
      <alignment horizontal="left" wrapText="1"/>
    </xf>
    <xf numFmtId="0" fontId="14" fillId="0" borderId="7" xfId="12" applyAlignment="1">
      <alignment horizontal="left" wrapText="1"/>
    </xf>
    <xf numFmtId="49" fontId="14" fillId="0" borderId="7" xfId="12" applyNumberFormat="1" applyAlignment="1">
      <alignment horizontal="left" wrapText="1"/>
    </xf>
    <xf numFmtId="0" fontId="16" fillId="7" borderId="0" xfId="9" applyFont="1" applyFill="1"/>
    <xf numFmtId="49" fontId="16" fillId="0" borderId="7" xfId="12" applyNumberFormat="1" applyFont="1" applyAlignment="1">
      <alignment horizontal="left" wrapText="1"/>
    </xf>
    <xf numFmtId="49" fontId="14" fillId="0" borderId="8" xfId="13" applyNumberFormat="1">
      <alignment vertical="top" wrapText="1"/>
    </xf>
    <xf numFmtId="49" fontId="14" fillId="0" borderId="0" xfId="9" applyNumberFormat="1" applyAlignment="1">
      <alignment wrapText="1"/>
    </xf>
    <xf numFmtId="49" fontId="14" fillId="0" borderId="0" xfId="9" applyNumberFormat="1" applyAlignment="1" applyProtection="1">
      <alignment horizontal="left" wrapText="1"/>
    </xf>
    <xf numFmtId="0" fontId="14" fillId="0" borderId="0" xfId="9" applyAlignment="1">
      <alignment wrapText="1"/>
    </xf>
    <xf numFmtId="49" fontId="14" fillId="0" borderId="0" xfId="9" applyNumberFormat="1"/>
    <xf numFmtId="49" fontId="14" fillId="0" borderId="0" xfId="9" applyNumberFormat="1" applyAlignment="1" applyProtection="1">
      <alignment horizontal="left"/>
    </xf>
    <xf numFmtId="0" fontId="9" fillId="8" borderId="0" xfId="0" applyFont="1" applyFill="1"/>
    <xf numFmtId="2" fontId="9" fillId="8" borderId="0" xfId="0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9" fillId="0" borderId="0" xfId="0" applyFont="1"/>
    <xf numFmtId="0" fontId="0" fillId="4" borderId="0" xfId="0" applyFill="1"/>
    <xf numFmtId="0" fontId="0" fillId="7" borderId="0" xfId="0" applyFill="1"/>
    <xf numFmtId="0" fontId="11" fillId="0" borderId="0" xfId="6" applyBorder="1" applyAlignment="1">
      <alignment horizontal="left"/>
    </xf>
    <xf numFmtId="0" fontId="1" fillId="2" borderId="1" xfId="1" quotePrefix="1"/>
    <xf numFmtId="0" fontId="19" fillId="0" borderId="9" xfId="15"/>
    <xf numFmtId="164" fontId="11" fillId="0" borderId="0" xfId="6" applyNumberFormat="1" applyAlignment="1">
      <alignment horizontal="right"/>
    </xf>
    <xf numFmtId="164" fontId="11" fillId="0" borderId="0" xfId="6" applyNumberFormat="1"/>
    <xf numFmtId="1" fontId="11" fillId="0" borderId="0" xfId="6" applyNumberFormat="1"/>
    <xf numFmtId="0" fontId="4" fillId="3" borderId="10" xfId="2" applyBorder="1"/>
    <xf numFmtId="0" fontId="4" fillId="3" borderId="11" xfId="2" applyBorder="1"/>
    <xf numFmtId="0" fontId="4" fillId="3" borderId="12" xfId="2" applyBorder="1"/>
    <xf numFmtId="0" fontId="4" fillId="3" borderId="13" xfId="2" applyBorder="1"/>
    <xf numFmtId="0" fontId="4" fillId="3" borderId="14" xfId="2" applyBorder="1"/>
    <xf numFmtId="0" fontId="4" fillId="3" borderId="15" xfId="2" applyBorder="1"/>
    <xf numFmtId="0" fontId="11" fillId="0" borderId="16" xfId="17"/>
    <xf numFmtId="0" fontId="11" fillId="9" borderId="16" xfId="17" applyFill="1"/>
    <xf numFmtId="0" fontId="9" fillId="0" borderId="2" xfId="0" applyFont="1" applyBorder="1"/>
    <xf numFmtId="1" fontId="11" fillId="0" borderId="16" xfId="17" applyNumberFormat="1" applyFill="1"/>
    <xf numFmtId="0" fontId="9" fillId="0" borderId="2" xfId="0" applyFont="1" applyBorder="1" applyAlignment="1">
      <alignment horizontal="left"/>
    </xf>
    <xf numFmtId="1" fontId="9" fillId="0" borderId="2" xfId="0" applyNumberFormat="1" applyFont="1" applyBorder="1"/>
    <xf numFmtId="1" fontId="9" fillId="0" borderId="0" xfId="0" applyNumberFormat="1" applyFont="1"/>
    <xf numFmtId="0" fontId="4" fillId="3" borderId="0" xfId="2" applyBorder="1"/>
    <xf numFmtId="0" fontId="21" fillId="0" borderId="0" xfId="0" applyFont="1"/>
    <xf numFmtId="0" fontId="22" fillId="0" borderId="0" xfId="0" applyFont="1"/>
    <xf numFmtId="11" fontId="0" fillId="0" borderId="0" xfId="0" applyNumberFormat="1"/>
    <xf numFmtId="0" fontId="14" fillId="0" borderId="0" xfId="9" applyAlignment="1">
      <alignment wrapText="1"/>
    </xf>
    <xf numFmtId="49" fontId="14" fillId="0" borderId="0" xfId="9" applyNumberFormat="1" applyAlignment="1" applyProtection="1">
      <alignment horizontal="left" wrapText="1"/>
    </xf>
    <xf numFmtId="49" fontId="14" fillId="0" borderId="0" xfId="9" applyNumberFormat="1" applyAlignment="1">
      <alignment wrapText="1"/>
    </xf>
    <xf numFmtId="49" fontId="14" fillId="0" borderId="8" xfId="13" applyNumberFormat="1">
      <alignment vertical="top" wrapText="1"/>
    </xf>
    <xf numFmtId="0" fontId="0" fillId="0" borderId="0" xfId="0" quotePrefix="1"/>
  </cellXfs>
  <cellStyles count="18">
    <cellStyle name="20% - Accent3 3 2" xfId="16" xr:uid="{3B19D411-9F17-483E-8CE9-5D9352405138}"/>
    <cellStyle name="Accent5" xfId="8" builtinId="45"/>
    <cellStyle name="Body: normal cell" xfId="12" xr:uid="{CF27E79E-E984-4CAD-9505-692939C18692}"/>
    <cellStyle name="Comma 2" xfId="14" xr:uid="{7C9580A4-D2FB-4F32-BA20-39441A3BBFE1}"/>
    <cellStyle name="Font: Calibri, 9pt regular" xfId="9" xr:uid="{6CFF7295-6C2B-4D08-8333-3F3273D18A7E}"/>
    <cellStyle name="Footnotes: top row" xfId="13" xr:uid="{4110F069-C575-4F49-988E-A136D8B0BF94}"/>
    <cellStyle name="Good" xfId="4" builtinId="26"/>
    <cellStyle name="Heading 1" xfId="5" builtinId="16"/>
    <cellStyle name="Heading 2" xfId="15" builtinId="17"/>
    <cellStyle name="Heading 3" xfId="17" builtinId="18"/>
    <cellStyle name="Heading 4" xfId="6" builtinId="19"/>
    <cellStyle name="Input" xfId="1" builtinId="20"/>
    <cellStyle name="Neutral" xfId="2" builtinId="28"/>
    <cellStyle name="Normal" xfId="0" builtinId="0"/>
    <cellStyle name="Normal 3 2" xfId="3" xr:uid="{3C8A1290-E33D-4FE9-A181-8EA2969E1F0C}"/>
    <cellStyle name="Parent row" xfId="11" xr:uid="{F55894CB-5BED-4AD7-B9CA-AEDCAC1A7A3E}"/>
    <cellStyle name="Percent" xfId="7" builtinId="5"/>
    <cellStyle name="Table title" xfId="10" xr:uid="{10435451-8642-4022-B02C-F1E23829D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1842</xdr:row>
          <xdr:rowOff>0</xdr:rowOff>
        </xdr:from>
        <xdr:to>
          <xdr:col>7</xdr:col>
          <xdr:colOff>771525</xdr:colOff>
          <xdr:row>1868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7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5368.635044097224" createdVersion="8" refreshedVersion="8" minRefreshableVersion="3" recordCount="224" xr:uid="{16C6A75F-C0FF-40AB-9A5A-550E0D054321}">
  <cacheSource type="worksheet">
    <worksheetSource ref="A1:D225" sheet="Industrial production"/>
  </cacheSource>
  <cacheFields count="4">
    <cacheField name="activereg" numFmtId="0">
      <sharedItems count="29">
        <s v="Africa_north"/>
        <s v="Africa_other"/>
        <s v="Arg-Chi"/>
        <s v="Asia_central"/>
        <s v="Asia_east"/>
        <s v="Asia_other"/>
        <s v="Australia_NZ"/>
        <s v="Brazil"/>
        <s v="Canada"/>
        <s v="China"/>
        <s v="EU_north"/>
        <s v="EU_northeast"/>
        <s v="EU_northwest"/>
        <s v="EU_south"/>
        <s v="EU_southeast"/>
        <s v="EU_southwest"/>
        <s v="Europe_other"/>
        <s v="France"/>
        <s v="Germany"/>
        <s v="India"/>
        <s v="LatAm_other"/>
        <s v="Mexico"/>
        <s v="MidEast_other"/>
        <s v="Nor-Ice"/>
        <s v="Russia"/>
        <s v="SaudiArabia"/>
        <s v="SouthAfrica"/>
        <s v="UK"/>
        <s v="USA"/>
      </sharedItems>
    </cacheField>
    <cacheField name="Attribute" numFmtId="0">
      <sharedItems count="9">
        <s v="Aluminium"/>
        <s v="Cement"/>
        <s v="Copper"/>
        <s v="Gold"/>
        <s v="Lead"/>
        <s v="Lime"/>
        <s v="Steel"/>
        <s v="Zinc"/>
        <s v="Tin"/>
      </sharedItems>
    </cacheField>
    <cacheField name="Unit" numFmtId="0">
      <sharedItems count="3">
        <s v="Thousand metric tons"/>
        <s v="Metric tons"/>
        <s v="Kilograms"/>
      </sharedItems>
    </cacheField>
    <cacheField name="2018" numFmtId="0">
      <sharedItems containsSemiMixedTypes="0" containsString="0" containsNumber="1" containsInteger="1" minValue="10" maxValue="888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5368.635228703701" createdVersion="8" refreshedVersion="8" minRefreshableVersion="3" recordCount="29" xr:uid="{F02F1992-C0A7-4674-AFCB-0B1C7F9891AF}">
  <cacheSource type="worksheet">
    <worksheetSource ref="G34:H63" sheet="Industrial production"/>
  </cacheSource>
  <cacheFields count="2">
    <cacheField name="activereg" numFmtId="0">
      <sharedItems count="29">
        <s v="Africa_north"/>
        <s v="Africa_other"/>
        <s v="Arg-Chi"/>
        <s v="Asia_central"/>
        <s v="Asia_east"/>
        <s v="Asia_other"/>
        <s v="Australia_NZ"/>
        <s v="Brazil"/>
        <s v="Canada"/>
        <s v="China"/>
        <s v="EU_north"/>
        <s v="EU_northeast"/>
        <s v="EU_northwest"/>
        <s v="EU_south"/>
        <s v="EU_southeast"/>
        <s v="EU_southwest"/>
        <s v="Europe_other"/>
        <s v="France"/>
        <s v="Germany"/>
        <s v="India"/>
        <s v="LatAm_other"/>
        <s v="Mexico"/>
        <s v="MidEast_other"/>
        <s v="Nor-Ice"/>
        <s v="Russia"/>
        <s v="SaudiArabia"/>
        <s v="SouthAfrica"/>
        <s v="UK"/>
        <s v="USA"/>
      </sharedItems>
    </cacheField>
    <cacheField name="mt" numFmtId="0">
      <sharedItems containsSemiMixedTypes="0" containsString="0" containsNumber="1" minValue="0.32539099999999999" maxValue="248.4522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x v="0"/>
    <x v="0"/>
    <n v="300"/>
  </r>
  <r>
    <x v="0"/>
    <x v="1"/>
    <x v="0"/>
    <n v="81200"/>
  </r>
  <r>
    <x v="0"/>
    <x v="2"/>
    <x v="1"/>
    <n v="100000"/>
  </r>
  <r>
    <x v="0"/>
    <x v="3"/>
    <x v="2"/>
    <n v="17442"/>
  </r>
  <r>
    <x v="0"/>
    <x v="4"/>
    <x v="1"/>
    <n v="24600"/>
  </r>
  <r>
    <x v="0"/>
    <x v="5"/>
    <x v="0"/>
    <n v="800"/>
  </r>
  <r>
    <x v="0"/>
    <x v="6"/>
    <x v="0"/>
    <n v="7807"/>
  </r>
  <r>
    <x v="0"/>
    <x v="7"/>
    <x v="1"/>
    <n v="4000"/>
  </r>
  <r>
    <x v="1"/>
    <x v="0"/>
    <x v="0"/>
    <n v="577"/>
  </r>
  <r>
    <x v="1"/>
    <x v="1"/>
    <x v="0"/>
    <n v="21000"/>
  </r>
  <r>
    <x v="1"/>
    <x v="2"/>
    <x v="1"/>
    <n v="905000"/>
  </r>
  <r>
    <x v="1"/>
    <x v="3"/>
    <x v="2"/>
    <n v="127573"/>
  </r>
  <r>
    <x v="1"/>
    <x v="4"/>
    <x v="1"/>
    <n v="9000"/>
  </r>
  <r>
    <x v="1"/>
    <x v="5"/>
    <x v="0"/>
    <n v="840"/>
  </r>
  <r>
    <x v="1"/>
    <x v="6"/>
    <x v="0"/>
    <n v="690"/>
  </r>
  <r>
    <x v="1"/>
    <x v="7"/>
    <x v="1"/>
    <n v="83768"/>
  </r>
  <r>
    <x v="2"/>
    <x v="0"/>
    <x v="0"/>
    <n v="419"/>
  </r>
  <r>
    <x v="2"/>
    <x v="1"/>
    <x v="0"/>
    <n v="11960"/>
  </r>
  <r>
    <x v="2"/>
    <x v="2"/>
    <x v="1"/>
    <n v="2429500"/>
  </r>
  <r>
    <x v="2"/>
    <x v="3"/>
    <x v="2"/>
    <n v="72000"/>
  </r>
  <r>
    <x v="2"/>
    <x v="4"/>
    <x v="1"/>
    <n v="45000"/>
  </r>
  <r>
    <x v="2"/>
    <x v="5"/>
    <x v="0"/>
    <n v="930"/>
  </r>
  <r>
    <x v="2"/>
    <x v="6"/>
    <x v="0"/>
    <n v="5162"/>
  </r>
  <r>
    <x v="3"/>
    <x v="0"/>
    <x v="0"/>
    <n v="258"/>
  </r>
  <r>
    <x v="3"/>
    <x v="1"/>
    <x v="0"/>
    <n v="9500"/>
  </r>
  <r>
    <x v="3"/>
    <x v="2"/>
    <x v="1"/>
    <n v="455200"/>
  </r>
  <r>
    <x v="3"/>
    <x v="3"/>
    <x v="2"/>
    <n v="104000"/>
  </r>
  <r>
    <x v="3"/>
    <x v="4"/>
    <x v="1"/>
    <n v="149129"/>
  </r>
  <r>
    <x v="3"/>
    <x v="5"/>
    <x v="0"/>
    <n v="1100"/>
  </r>
  <r>
    <x v="3"/>
    <x v="6"/>
    <x v="0"/>
    <n v="4500"/>
  </r>
  <r>
    <x v="3"/>
    <x v="7"/>
    <x v="1"/>
    <n v="329178"/>
  </r>
  <r>
    <x v="4"/>
    <x v="1"/>
    <x v="0"/>
    <n v="57500"/>
  </r>
  <r>
    <x v="4"/>
    <x v="2"/>
    <x v="1"/>
    <n v="1488080"/>
  </r>
  <r>
    <x v="4"/>
    <x v="3"/>
    <x v="2"/>
    <n v="6453"/>
  </r>
  <r>
    <x v="4"/>
    <x v="4"/>
    <x v="1"/>
    <n v="813000"/>
  </r>
  <r>
    <x v="4"/>
    <x v="5"/>
    <x v="0"/>
    <n v="7575"/>
  </r>
  <r>
    <x v="4"/>
    <x v="6"/>
    <x v="0"/>
    <n v="104700"/>
  </r>
  <r>
    <x v="4"/>
    <x v="8"/>
    <x v="1"/>
    <n v="1647"/>
  </r>
  <r>
    <x v="4"/>
    <x v="7"/>
    <x v="1"/>
    <n v="988695"/>
  </r>
  <r>
    <x v="5"/>
    <x v="0"/>
    <x v="0"/>
    <n v="750"/>
  </r>
  <r>
    <x v="5"/>
    <x v="1"/>
    <x v="0"/>
    <n v="90200"/>
  </r>
  <r>
    <x v="5"/>
    <x v="2"/>
    <x v="1"/>
    <n v="268160"/>
  </r>
  <r>
    <x v="5"/>
    <x v="3"/>
    <x v="2"/>
    <n v="135000"/>
  </r>
  <r>
    <x v="5"/>
    <x v="4"/>
    <x v="1"/>
    <n v="48000"/>
  </r>
  <r>
    <x v="5"/>
    <x v="5"/>
    <x v="0"/>
    <n v="1600"/>
  </r>
  <r>
    <x v="5"/>
    <x v="6"/>
    <x v="0"/>
    <n v="23230"/>
  </r>
  <r>
    <x v="5"/>
    <x v="8"/>
    <x v="1"/>
    <n v="81427"/>
  </r>
  <r>
    <x v="5"/>
    <x v="7"/>
    <x v="1"/>
    <n v="20000"/>
  </r>
  <r>
    <x v="6"/>
    <x v="0"/>
    <x v="0"/>
    <n v="1574"/>
  </r>
  <r>
    <x v="6"/>
    <x v="1"/>
    <x v="0"/>
    <n v="10200"/>
  </r>
  <r>
    <x v="6"/>
    <x v="2"/>
    <x v="1"/>
    <n v="386000"/>
  </r>
  <r>
    <x v="6"/>
    <x v="3"/>
    <x v="2"/>
    <n v="315100"/>
  </r>
  <r>
    <x v="6"/>
    <x v="4"/>
    <x v="1"/>
    <n v="184000"/>
  </r>
  <r>
    <x v="6"/>
    <x v="5"/>
    <x v="0"/>
    <n v="2000"/>
  </r>
  <r>
    <x v="6"/>
    <x v="6"/>
    <x v="0"/>
    <n v="5689"/>
  </r>
  <r>
    <x v="6"/>
    <x v="8"/>
    <x v="1"/>
    <n v="400"/>
  </r>
  <r>
    <x v="6"/>
    <x v="7"/>
    <x v="1"/>
    <n v="493199"/>
  </r>
  <r>
    <x v="7"/>
    <x v="0"/>
    <x v="0"/>
    <n v="801"/>
  </r>
  <r>
    <x v="7"/>
    <x v="1"/>
    <x v="0"/>
    <n v="54004"/>
  </r>
  <r>
    <x v="7"/>
    <x v="2"/>
    <x v="1"/>
    <n v="163000"/>
  </r>
  <r>
    <x v="7"/>
    <x v="3"/>
    <x v="2"/>
    <n v="85000"/>
  </r>
  <r>
    <x v="7"/>
    <x v="4"/>
    <x v="1"/>
    <n v="180000"/>
  </r>
  <r>
    <x v="7"/>
    <x v="5"/>
    <x v="0"/>
    <n v="8300"/>
  </r>
  <r>
    <x v="7"/>
    <x v="6"/>
    <x v="0"/>
    <n v="34735"/>
  </r>
  <r>
    <x v="7"/>
    <x v="8"/>
    <x v="1"/>
    <n v="28000"/>
  </r>
  <r>
    <x v="7"/>
    <x v="7"/>
    <x v="1"/>
    <n v="290000"/>
  </r>
  <r>
    <x v="8"/>
    <x v="0"/>
    <x v="0"/>
    <n v="3212"/>
  </r>
  <r>
    <x v="8"/>
    <x v="1"/>
    <x v="0"/>
    <n v="13554"/>
  </r>
  <r>
    <x v="8"/>
    <x v="2"/>
    <x v="1"/>
    <n v="321000"/>
  </r>
  <r>
    <x v="8"/>
    <x v="3"/>
    <x v="2"/>
    <n v="183047"/>
  </r>
  <r>
    <x v="8"/>
    <x v="4"/>
    <x v="1"/>
    <n v="280000"/>
  </r>
  <r>
    <x v="8"/>
    <x v="5"/>
    <x v="0"/>
    <n v="1827"/>
  </r>
  <r>
    <x v="8"/>
    <x v="6"/>
    <x v="0"/>
    <n v="13600"/>
  </r>
  <r>
    <x v="8"/>
    <x v="7"/>
    <x v="1"/>
    <n v="696591"/>
  </r>
  <r>
    <x v="9"/>
    <x v="0"/>
    <x v="0"/>
    <n v="35802"/>
  </r>
  <r>
    <x v="9"/>
    <x v="1"/>
    <x v="0"/>
    <n v="2331000"/>
  </r>
  <r>
    <x v="9"/>
    <x v="2"/>
    <x v="1"/>
    <n v="8889500"/>
  </r>
  <r>
    <x v="9"/>
    <x v="3"/>
    <x v="2"/>
    <n v="426142"/>
  </r>
  <r>
    <x v="9"/>
    <x v="4"/>
    <x v="1"/>
    <n v="5050000"/>
  </r>
  <r>
    <x v="9"/>
    <x v="5"/>
    <x v="0"/>
    <n v="300000"/>
  </r>
  <r>
    <x v="9"/>
    <x v="6"/>
    <x v="0"/>
    <n v="928300"/>
  </r>
  <r>
    <x v="9"/>
    <x v="8"/>
    <x v="1"/>
    <n v="175000"/>
  </r>
  <r>
    <x v="9"/>
    <x v="7"/>
    <x v="1"/>
    <n v="6144000"/>
  </r>
  <r>
    <x v="10"/>
    <x v="0"/>
    <x v="0"/>
    <n v="125"/>
  </r>
  <r>
    <x v="10"/>
    <x v="1"/>
    <x v="0"/>
    <n v="3554"/>
  </r>
  <r>
    <x v="10"/>
    <x v="2"/>
    <x v="1"/>
    <n v="219400"/>
  </r>
  <r>
    <x v="10"/>
    <x v="3"/>
    <x v="2"/>
    <n v="9102"/>
  </r>
  <r>
    <x v="10"/>
    <x v="4"/>
    <x v="1"/>
    <n v="121000"/>
  </r>
  <r>
    <x v="10"/>
    <x v="5"/>
    <x v="0"/>
    <n v="710"/>
  </r>
  <r>
    <x v="10"/>
    <x v="6"/>
    <x v="0"/>
    <n v="4700"/>
  </r>
  <r>
    <x v="10"/>
    <x v="8"/>
    <x v="1"/>
    <n v="50"/>
  </r>
  <r>
    <x v="10"/>
    <x v="7"/>
    <x v="1"/>
    <n v="295029"/>
  </r>
  <r>
    <x v="11"/>
    <x v="0"/>
    <x v="0"/>
    <n v="218"/>
  </r>
  <r>
    <x v="11"/>
    <x v="1"/>
    <x v="0"/>
    <n v="18957"/>
  </r>
  <r>
    <x v="11"/>
    <x v="2"/>
    <x v="1"/>
    <n v="522000"/>
  </r>
  <r>
    <x v="11"/>
    <x v="3"/>
    <x v="2"/>
    <n v="3600"/>
  </r>
  <r>
    <x v="11"/>
    <x v="4"/>
    <x v="1"/>
    <n v="160000"/>
  </r>
  <r>
    <x v="11"/>
    <x v="5"/>
    <x v="0"/>
    <n v="2684"/>
  </r>
  <r>
    <x v="11"/>
    <x v="6"/>
    <x v="0"/>
    <n v="10336"/>
  </r>
  <r>
    <x v="11"/>
    <x v="7"/>
    <x v="1"/>
    <n v="140000"/>
  </r>
  <r>
    <x v="12"/>
    <x v="0"/>
    <x v="0"/>
    <n v="100"/>
  </r>
  <r>
    <x v="12"/>
    <x v="1"/>
    <x v="0"/>
    <n v="6737"/>
  </r>
  <r>
    <x v="12"/>
    <x v="2"/>
    <x v="1"/>
    <n v="398900"/>
  </r>
  <r>
    <x v="12"/>
    <x v="4"/>
    <x v="1"/>
    <n v="136000"/>
  </r>
  <r>
    <x v="12"/>
    <x v="5"/>
    <x v="0"/>
    <n v="1500"/>
  </r>
  <r>
    <x v="12"/>
    <x v="6"/>
    <x v="0"/>
    <n v="8020"/>
  </r>
  <r>
    <x v="12"/>
    <x v="8"/>
    <x v="1"/>
    <n v="9700"/>
  </r>
  <r>
    <x v="12"/>
    <x v="7"/>
    <x v="1"/>
    <n v="275000"/>
  </r>
  <r>
    <x v="13"/>
    <x v="0"/>
    <x v="0"/>
    <n v="185"/>
  </r>
  <r>
    <x v="13"/>
    <x v="1"/>
    <x v="0"/>
    <n v="20000"/>
  </r>
  <r>
    <x v="13"/>
    <x v="2"/>
    <x v="1"/>
    <n v="8700"/>
  </r>
  <r>
    <x v="13"/>
    <x v="3"/>
    <x v="2"/>
    <n v="2839"/>
  </r>
  <r>
    <x v="13"/>
    <x v="4"/>
    <x v="1"/>
    <n v="187000"/>
  </r>
  <r>
    <x v="13"/>
    <x v="5"/>
    <x v="0"/>
    <n v="3600"/>
  </r>
  <r>
    <x v="13"/>
    <x v="6"/>
    <x v="0"/>
    <n v="24475"/>
  </r>
  <r>
    <x v="13"/>
    <x v="8"/>
    <x v="1"/>
    <n v="50"/>
  </r>
  <r>
    <x v="13"/>
    <x v="7"/>
    <x v="1"/>
    <n v="195000"/>
  </r>
  <r>
    <x v="14"/>
    <x v="0"/>
    <x v="0"/>
    <n v="283"/>
  </r>
  <r>
    <x v="14"/>
    <x v="1"/>
    <x v="0"/>
    <n v="8951"/>
  </r>
  <r>
    <x v="14"/>
    <x v="2"/>
    <x v="1"/>
    <n v="228500"/>
  </r>
  <r>
    <x v="14"/>
    <x v="3"/>
    <x v="2"/>
    <n v="9544"/>
  </r>
  <r>
    <x v="14"/>
    <x v="4"/>
    <x v="1"/>
    <n v="103105"/>
  </r>
  <r>
    <x v="14"/>
    <x v="5"/>
    <x v="0"/>
    <n v="2213"/>
  </r>
  <r>
    <x v="14"/>
    <x v="6"/>
    <x v="0"/>
    <n v="3624"/>
  </r>
  <r>
    <x v="14"/>
    <x v="7"/>
    <x v="1"/>
    <n v="75150"/>
  </r>
  <r>
    <x v="15"/>
    <x v="0"/>
    <x v="0"/>
    <n v="410"/>
  </r>
  <r>
    <x v="15"/>
    <x v="1"/>
    <x v="0"/>
    <n v="14600"/>
  </r>
  <r>
    <x v="15"/>
    <x v="2"/>
    <x v="1"/>
    <n v="415164"/>
  </r>
  <r>
    <x v="15"/>
    <x v="3"/>
    <x v="2"/>
    <n v="1992"/>
  </r>
  <r>
    <x v="15"/>
    <x v="4"/>
    <x v="1"/>
    <n v="168000"/>
  </r>
  <r>
    <x v="15"/>
    <x v="5"/>
    <x v="0"/>
    <n v="1800"/>
  </r>
  <r>
    <x v="15"/>
    <x v="6"/>
    <x v="0"/>
    <n v="14500"/>
  </r>
  <r>
    <x v="15"/>
    <x v="8"/>
    <x v="1"/>
    <n v="10"/>
  </r>
  <r>
    <x v="15"/>
    <x v="7"/>
    <x v="1"/>
    <n v="510000"/>
  </r>
  <r>
    <x v="16"/>
    <x v="0"/>
    <x v="0"/>
    <n v="107"/>
  </r>
  <r>
    <x v="16"/>
    <x v="1"/>
    <x v="0"/>
    <n v="80552"/>
  </r>
  <r>
    <x v="16"/>
    <x v="2"/>
    <x v="1"/>
    <n v="95000"/>
  </r>
  <r>
    <x v="16"/>
    <x v="3"/>
    <x v="2"/>
    <n v="27100"/>
  </r>
  <r>
    <x v="16"/>
    <x v="4"/>
    <x v="1"/>
    <n v="58000"/>
  </r>
  <r>
    <x v="16"/>
    <x v="5"/>
    <x v="0"/>
    <n v="4700"/>
  </r>
  <r>
    <x v="16"/>
    <x v="6"/>
    <x v="0"/>
    <n v="37500"/>
  </r>
  <r>
    <x v="17"/>
    <x v="0"/>
    <x v="0"/>
    <n v="429"/>
  </r>
  <r>
    <x v="17"/>
    <x v="1"/>
    <x v="0"/>
    <n v="17200"/>
  </r>
  <r>
    <x v="17"/>
    <x v="4"/>
    <x v="1"/>
    <n v="70000"/>
  </r>
  <r>
    <x v="17"/>
    <x v="5"/>
    <x v="0"/>
    <n v="2600"/>
  </r>
  <r>
    <x v="17"/>
    <x v="6"/>
    <x v="0"/>
    <n v="15500"/>
  </r>
  <r>
    <x v="17"/>
    <x v="7"/>
    <x v="1"/>
    <n v="166000"/>
  </r>
  <r>
    <x v="18"/>
    <x v="0"/>
    <x v="0"/>
    <n v="550"/>
  </r>
  <r>
    <x v="18"/>
    <x v="1"/>
    <x v="0"/>
    <n v="33991"/>
  </r>
  <r>
    <x v="18"/>
    <x v="2"/>
    <x v="1"/>
    <n v="694400"/>
  </r>
  <r>
    <x v="18"/>
    <x v="4"/>
    <x v="1"/>
    <n v="354000"/>
  </r>
  <r>
    <x v="18"/>
    <x v="5"/>
    <x v="0"/>
    <n v="7000"/>
  </r>
  <r>
    <x v="18"/>
    <x v="6"/>
    <x v="0"/>
    <n v="43400"/>
  </r>
  <r>
    <x v="18"/>
    <x v="7"/>
    <x v="1"/>
    <n v="175000"/>
  </r>
  <r>
    <x v="19"/>
    <x v="0"/>
    <x v="0"/>
    <n v="3675"/>
  </r>
  <r>
    <x v="19"/>
    <x v="1"/>
    <x v="0"/>
    <n v="298000"/>
  </r>
  <r>
    <x v="19"/>
    <x v="2"/>
    <x v="1"/>
    <n v="803500"/>
  </r>
  <r>
    <x v="19"/>
    <x v="3"/>
    <x v="2"/>
    <n v="1500"/>
  </r>
  <r>
    <x v="19"/>
    <x v="4"/>
    <x v="1"/>
    <n v="570000"/>
  </r>
  <r>
    <x v="19"/>
    <x v="5"/>
    <x v="0"/>
    <n v="16000"/>
  </r>
  <r>
    <x v="19"/>
    <x v="6"/>
    <x v="0"/>
    <n v="106463"/>
  </r>
  <r>
    <x v="19"/>
    <x v="8"/>
    <x v="1"/>
    <n v="3010"/>
  </r>
  <r>
    <x v="19"/>
    <x v="7"/>
    <x v="1"/>
    <n v="818967"/>
  </r>
  <r>
    <x v="20"/>
    <x v="0"/>
    <x v="0"/>
    <n v="175"/>
  </r>
  <r>
    <x v="20"/>
    <x v="1"/>
    <x v="0"/>
    <n v="12500"/>
  </r>
  <r>
    <x v="20"/>
    <x v="2"/>
    <x v="1"/>
    <n v="335417"/>
  </r>
  <r>
    <x v="20"/>
    <x v="3"/>
    <x v="2"/>
    <n v="151104"/>
  </r>
  <r>
    <x v="20"/>
    <x v="4"/>
    <x v="1"/>
    <n v="16000"/>
  </r>
  <r>
    <x v="20"/>
    <x v="5"/>
    <x v="0"/>
    <n v="290"/>
  </r>
  <r>
    <x v="20"/>
    <x v="6"/>
    <x v="0"/>
    <n v="1300"/>
  </r>
  <r>
    <x v="20"/>
    <x v="8"/>
    <x v="1"/>
    <n v="18255"/>
  </r>
  <r>
    <x v="20"/>
    <x v="7"/>
    <x v="1"/>
    <n v="333667"/>
  </r>
  <r>
    <x v="21"/>
    <x v="1"/>
    <x v="0"/>
    <n v="48328"/>
  </r>
  <r>
    <x v="21"/>
    <x v="2"/>
    <x v="1"/>
    <n v="446000"/>
  </r>
  <r>
    <x v="21"/>
    <x v="3"/>
    <x v="2"/>
    <n v="126000"/>
  </r>
  <r>
    <x v="21"/>
    <x v="4"/>
    <x v="1"/>
    <n v="323000"/>
  </r>
  <r>
    <x v="21"/>
    <x v="6"/>
    <x v="0"/>
    <n v="20110"/>
  </r>
  <r>
    <x v="21"/>
    <x v="7"/>
    <x v="1"/>
    <n v="336300"/>
  </r>
  <r>
    <x v="22"/>
    <x v="0"/>
    <x v="0"/>
    <n v="2640"/>
  </r>
  <r>
    <x v="22"/>
    <x v="1"/>
    <x v="0"/>
    <n v="58000"/>
  </r>
  <r>
    <x v="22"/>
    <x v="2"/>
    <x v="1"/>
    <n v="160100"/>
  </r>
  <r>
    <x v="22"/>
    <x v="3"/>
    <x v="2"/>
    <n v="3700"/>
  </r>
  <r>
    <x v="22"/>
    <x v="4"/>
    <x v="1"/>
    <n v="90000"/>
  </r>
  <r>
    <x v="22"/>
    <x v="5"/>
    <x v="0"/>
    <n v="3300"/>
  </r>
  <r>
    <x v="22"/>
    <x v="6"/>
    <x v="0"/>
    <n v="25000"/>
  </r>
  <r>
    <x v="22"/>
    <x v="7"/>
    <x v="1"/>
    <n v="140000"/>
  </r>
  <r>
    <x v="23"/>
    <x v="0"/>
    <x v="0"/>
    <n v="1300"/>
  </r>
  <r>
    <x v="23"/>
    <x v="1"/>
    <x v="0"/>
    <n v="1950"/>
  </r>
  <r>
    <x v="23"/>
    <x v="2"/>
    <x v="1"/>
    <n v="22700"/>
  </r>
  <r>
    <x v="23"/>
    <x v="6"/>
    <x v="0"/>
    <n v="620"/>
  </r>
  <r>
    <x v="23"/>
    <x v="8"/>
    <x v="1"/>
    <n v="50"/>
  </r>
  <r>
    <x v="23"/>
    <x v="7"/>
    <x v="1"/>
    <n v="190570"/>
  </r>
  <r>
    <x v="24"/>
    <x v="0"/>
    <x v="0"/>
    <n v="3627"/>
  </r>
  <r>
    <x v="24"/>
    <x v="1"/>
    <x v="0"/>
    <n v="54721"/>
  </r>
  <r>
    <x v="24"/>
    <x v="2"/>
    <x v="1"/>
    <n v="956100"/>
  </r>
  <r>
    <x v="24"/>
    <x v="3"/>
    <x v="2"/>
    <n v="311000"/>
  </r>
  <r>
    <x v="24"/>
    <x v="4"/>
    <x v="1"/>
    <n v="122000"/>
  </r>
  <r>
    <x v="24"/>
    <x v="5"/>
    <x v="0"/>
    <n v="11000"/>
  </r>
  <r>
    <x v="24"/>
    <x v="6"/>
    <x v="0"/>
    <n v="71680"/>
  </r>
  <r>
    <x v="24"/>
    <x v="7"/>
    <x v="1"/>
    <n v="265000"/>
  </r>
  <r>
    <x v="25"/>
    <x v="0"/>
    <x v="0"/>
    <n v="802"/>
  </r>
  <r>
    <x v="25"/>
    <x v="1"/>
    <x v="0"/>
    <n v="47134"/>
  </r>
  <r>
    <x v="25"/>
    <x v="6"/>
    <x v="0"/>
    <n v="5240"/>
  </r>
  <r>
    <x v="26"/>
    <x v="0"/>
    <x v="0"/>
    <n v="716"/>
  </r>
  <r>
    <x v="26"/>
    <x v="1"/>
    <x v="0"/>
    <n v="15000"/>
  </r>
  <r>
    <x v="26"/>
    <x v="2"/>
    <x v="1"/>
    <n v="65503"/>
  </r>
  <r>
    <x v="26"/>
    <x v="3"/>
    <x v="2"/>
    <n v="136833"/>
  </r>
  <r>
    <x v="26"/>
    <x v="4"/>
    <x v="1"/>
    <n v="54000"/>
  </r>
  <r>
    <x v="26"/>
    <x v="5"/>
    <x v="0"/>
    <n v="1200"/>
  </r>
  <r>
    <x v="26"/>
    <x v="6"/>
    <x v="0"/>
    <n v="6327"/>
  </r>
  <r>
    <x v="27"/>
    <x v="0"/>
    <x v="0"/>
    <n v="48"/>
  </r>
  <r>
    <x v="27"/>
    <x v="1"/>
    <x v="0"/>
    <n v="9500"/>
  </r>
  <r>
    <x v="27"/>
    <x v="4"/>
    <x v="1"/>
    <n v="325000"/>
  </r>
  <r>
    <x v="27"/>
    <x v="5"/>
    <x v="0"/>
    <n v="1500"/>
  </r>
  <r>
    <x v="27"/>
    <x v="6"/>
    <x v="0"/>
    <n v="7685"/>
  </r>
  <r>
    <x v="28"/>
    <x v="0"/>
    <x v="0"/>
    <n v="891"/>
  </r>
  <r>
    <x v="28"/>
    <x v="1"/>
    <x v="0"/>
    <n v="86999"/>
  </r>
  <r>
    <x v="28"/>
    <x v="2"/>
    <x v="1"/>
    <n v="1080000"/>
  </r>
  <r>
    <x v="28"/>
    <x v="3"/>
    <x v="2"/>
    <n v="237000"/>
  </r>
  <r>
    <x v="28"/>
    <x v="4"/>
    <x v="1"/>
    <n v="1140000"/>
  </r>
  <r>
    <x v="28"/>
    <x v="5"/>
    <x v="0"/>
    <n v="18100"/>
  </r>
  <r>
    <x v="28"/>
    <x v="6"/>
    <x v="0"/>
    <n v="86600"/>
  </r>
  <r>
    <x v="28"/>
    <x v="8"/>
    <x v="1"/>
    <n v="10300"/>
  </r>
  <r>
    <x v="28"/>
    <x v="7"/>
    <x v="1"/>
    <n v="13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1.1964999999999999"/>
  </r>
  <r>
    <x v="1"/>
    <n v="0.32539099999999999"/>
  </r>
  <r>
    <x v="2"/>
    <n v="9.1691000000000003"/>
  </r>
  <r>
    <x v="3"/>
    <n v="0.40837200000000001"/>
  </r>
  <r>
    <x v="4"/>
    <n v="46.804000000000002"/>
  </r>
  <r>
    <x v="5"/>
    <n v="37.551870000000001"/>
  </r>
  <r>
    <x v="6"/>
    <n v="6.9164510000000003"/>
  </r>
  <r>
    <x v="7"/>
    <n v="31.581"/>
  </r>
  <r>
    <x v="8"/>
    <n v="26.352"/>
  </r>
  <r>
    <x v="9"/>
    <n v="248.452201"/>
  </r>
  <r>
    <x v="10"/>
    <n v="44.011840999999997"/>
  </r>
  <r>
    <x v="11"/>
    <n v="16.393239999999999"/>
  </r>
  <r>
    <x v="12"/>
    <n v="5.5388099999999998"/>
  </r>
  <r>
    <x v="13"/>
    <n v="9.9735709999999997"/>
  </r>
  <r>
    <x v="14"/>
    <n v="3.2656749999999999"/>
  </r>
  <r>
    <x v="15"/>
    <n v="12.704499999999999"/>
  </r>
  <r>
    <x v="16"/>
    <n v="6.4685129999999997"/>
  </r>
  <r>
    <x v="17"/>
    <n v="9.4677030000000002"/>
  </r>
  <r>
    <x v="18"/>
    <n v="25.163931999999999"/>
  </r>
  <r>
    <x v="19"/>
    <n v="23.410799999999998"/>
  </r>
  <r>
    <x v="20"/>
    <n v="6.4495690000000003"/>
  </r>
  <r>
    <x v="21"/>
    <n v="6.0979999999999999"/>
  </r>
  <r>
    <x v="22"/>
    <n v="2.0009999999999999"/>
  </r>
  <r>
    <x v="23"/>
    <n v="2.0190000000000001"/>
  </r>
  <r>
    <x v="24"/>
    <n v="17.727"/>
  </r>
  <r>
    <x v="25"/>
    <n v="1.1859999999999999"/>
  </r>
  <r>
    <x v="26"/>
    <n v="3.0310000000000001"/>
  </r>
  <r>
    <x v="27"/>
    <n v="4.1217249999999996"/>
  </r>
  <r>
    <x v="28"/>
    <n v="123.077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A8EA9-7DE7-4AA9-87D4-85842227F292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7" indent="0" outline="1" outlineData="1" multipleFieldFilters="0">
  <location ref="J34:AM36" firstHeaderRow="1" firstDataRow="2" firstDataCol="1"/>
  <pivotFields count="2">
    <pivotField axis="axisCol" showAll="0" sortType="ascending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howAll="0" defaultSubtotal="0"/>
  </pivotFields>
  <rowItems count="1">
    <i/>
  </rowItems>
  <colFields count="1">
    <field x="0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colItems>
  <dataFields count="1">
    <dataField name="Sum of mt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6E97F-E12B-40DD-BEA5-5E11D88AE1F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7" indent="0" outline="1" outlineData="1" multipleFieldFilters="0">
  <location ref="AM2:BP15" firstHeaderRow="1" firstDataRow="2" firstDataCol="1"/>
  <pivotFields count="4">
    <pivotField axis="axisCol" subtotalTop="0" showAll="0" sortType="ascending" defaultSubtota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Row" showAll="0" defaultSubtotal="0">
      <items count="9">
        <item x="0"/>
        <item x="1"/>
        <item x="2"/>
        <item x="3"/>
        <item x="4"/>
        <item x="5"/>
        <item x="6"/>
        <item x="8"/>
        <item x="7"/>
      </items>
    </pivotField>
    <pivotField axis="axisRow" showAll="0" defaultSubtotal="0">
      <items count="3">
        <item x="2"/>
        <item x="1"/>
        <item x="0"/>
      </items>
    </pivotField>
    <pivotField dataField="1" showAll="0" defaultSubtotal="0"/>
  </pivotFields>
  <rowFields count="2">
    <field x="2"/>
    <field x="1"/>
  </rowFields>
  <rowItems count="12">
    <i>
      <x/>
    </i>
    <i r="1">
      <x v="3"/>
    </i>
    <i>
      <x v="1"/>
    </i>
    <i r="1">
      <x v="2"/>
    </i>
    <i r="1">
      <x v="4"/>
    </i>
    <i r="1">
      <x v="7"/>
    </i>
    <i r="1">
      <x v="8"/>
    </i>
    <i>
      <x v="2"/>
    </i>
    <i r="1">
      <x/>
    </i>
    <i r="1">
      <x v="1"/>
    </i>
    <i r="1">
      <x v="5"/>
    </i>
    <i r="1">
      <x v="6"/>
    </i>
  </rowItems>
  <colFields count="1">
    <field x="0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colItems>
  <dataFields count="1">
    <dataField name="Sum of 2018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AFC6-F3DD-4788-9569-A39C4545E1FC}">
  <dimension ref="A1:BS297"/>
  <sheetViews>
    <sheetView tabSelected="1" topLeftCell="AV136" workbookViewId="0">
      <selection activeCell="BR145" sqref="BR145"/>
    </sheetView>
  </sheetViews>
  <sheetFormatPr defaultRowHeight="14.25" x14ac:dyDescent="0.45"/>
  <cols>
    <col min="1" max="1" width="8.53125" bestFit="1" customWidth="1"/>
    <col min="3" max="3" width="13.796875" bestFit="1" customWidth="1"/>
    <col min="4" max="4" width="8.796875" bestFit="1" customWidth="1"/>
    <col min="5" max="21" width="6.796875" customWidth="1"/>
    <col min="22" max="29" width="7.19921875" customWidth="1"/>
    <col min="30" max="34" width="3" bestFit="1" customWidth="1"/>
    <col min="35" max="35" width="8.46484375" customWidth="1"/>
    <col min="36" max="37" width="10.1328125" customWidth="1"/>
    <col min="38" max="38" width="19.796875" bestFit="1" customWidth="1"/>
    <col min="39" max="39" width="11" bestFit="1" customWidth="1"/>
    <col min="40" max="40" width="23.19921875" bestFit="1" customWidth="1"/>
    <col min="41" max="41" width="4.53125" bestFit="1" customWidth="1"/>
    <col min="42" max="42" width="4.86328125" bestFit="1" customWidth="1"/>
    <col min="43" max="48" width="4.53125" bestFit="1" customWidth="1"/>
    <col min="49" max="49" width="5" bestFit="1" customWidth="1"/>
    <col min="50" max="50" width="4.86328125" bestFit="1" customWidth="1"/>
    <col min="51" max="51" width="5" bestFit="1" customWidth="1"/>
    <col min="52" max="52" width="4.53125" bestFit="1" customWidth="1"/>
    <col min="53" max="53" width="9.796875" bestFit="1" customWidth="1"/>
    <col min="54" max="54" width="5.1328125" bestFit="1" customWidth="1"/>
    <col min="55" max="56" width="5.1328125" customWidth="1"/>
    <col min="57" max="57" width="8" bestFit="1" customWidth="1"/>
  </cols>
  <sheetData>
    <row r="1" spans="1:41" x14ac:dyDescent="0.45">
      <c r="A1" s="4">
        <v>4.1868000000000002E-2</v>
      </c>
      <c r="B1" s="3" t="s">
        <v>18</v>
      </c>
    </row>
    <row r="2" spans="1:41" x14ac:dyDescent="0.45">
      <c r="A2" s="17">
        <v>3.5999999999999999E-3</v>
      </c>
      <c r="D2" s="2"/>
    </row>
    <row r="3" spans="1:41" x14ac:dyDescent="0.45">
      <c r="D3" s="2"/>
    </row>
    <row r="4" spans="1:41" ht="14.65" thickBot="1" x14ac:dyDescent="0.5">
      <c r="B4" t="s">
        <v>743</v>
      </c>
      <c r="C4" s="16" t="s">
        <v>744</v>
      </c>
      <c r="D4" s="16" t="s">
        <v>745</v>
      </c>
      <c r="E4" s="87" t="s">
        <v>765</v>
      </c>
      <c r="F4" s="87" t="s">
        <v>766</v>
      </c>
      <c r="G4" s="87" t="s">
        <v>767</v>
      </c>
      <c r="H4" s="87" t="s">
        <v>768</v>
      </c>
      <c r="I4" s="87" t="s">
        <v>769</v>
      </c>
      <c r="J4" s="87" t="s">
        <v>770</v>
      </c>
      <c r="K4" s="87" t="s">
        <v>771</v>
      </c>
      <c r="L4" s="87" t="s">
        <v>772</v>
      </c>
      <c r="M4" s="87" t="s">
        <v>773</v>
      </c>
      <c r="N4" s="87" t="s">
        <v>130</v>
      </c>
      <c r="O4" s="87" t="s">
        <v>774</v>
      </c>
      <c r="P4" s="87" t="s">
        <v>775</v>
      </c>
      <c r="Q4" s="87" t="s">
        <v>776</v>
      </c>
      <c r="R4" s="87" t="s">
        <v>777</v>
      </c>
      <c r="S4" s="87" t="s">
        <v>778</v>
      </c>
      <c r="T4" s="87" t="s">
        <v>779</v>
      </c>
      <c r="U4" s="87" t="s">
        <v>780</v>
      </c>
      <c r="V4" s="87" t="s">
        <v>781</v>
      </c>
      <c r="W4" s="87" t="s">
        <v>764</v>
      </c>
      <c r="X4" s="87" t="s">
        <v>132</v>
      </c>
      <c r="Y4" s="87" t="s">
        <v>782</v>
      </c>
      <c r="Z4" s="87" t="s">
        <v>783</v>
      </c>
      <c r="AA4" s="88" t="s">
        <v>784</v>
      </c>
      <c r="AB4" s="88" t="s">
        <v>785</v>
      </c>
      <c r="AC4" s="88" t="s">
        <v>131</v>
      </c>
      <c r="AD4" s="88" t="s">
        <v>786</v>
      </c>
      <c r="AE4" s="88" t="s">
        <v>787</v>
      </c>
      <c r="AF4" s="88" t="s">
        <v>788</v>
      </c>
      <c r="AG4" s="88" t="s">
        <v>789</v>
      </c>
      <c r="AH4" s="88" t="s">
        <v>739</v>
      </c>
      <c r="AI4" s="88" t="s">
        <v>16</v>
      </c>
      <c r="AM4" t="s">
        <v>714</v>
      </c>
      <c r="AN4" t="s">
        <v>715</v>
      </c>
      <c r="AO4" t="s">
        <v>713</v>
      </c>
    </row>
    <row r="5" spans="1:41" x14ac:dyDescent="0.45">
      <c r="A5" s="6" t="str">
        <f t="shared" ref="A5:A68" si="0">IF(C5="NECHEM","ICH_Feedstock",IF(AND(LEN(C5)=3,LEFT(C5,1)="I"),"IND",""))</f>
        <v>IND</v>
      </c>
      <c r="B5" t="s">
        <v>5</v>
      </c>
      <c r="C5" t="s">
        <v>41</v>
      </c>
      <c r="D5" t="s">
        <v>56</v>
      </c>
      <c r="E5" s="2"/>
      <c r="F5" s="2"/>
      <c r="G5" s="2"/>
      <c r="H5" s="2"/>
      <c r="I5" s="2">
        <v>4.3372066032000003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>
        <v>0.28945023120000002</v>
      </c>
      <c r="AC5" s="2"/>
      <c r="AD5" s="2"/>
      <c r="AE5" s="2"/>
      <c r="AF5" s="2"/>
      <c r="AG5" s="2"/>
      <c r="AH5" s="2"/>
      <c r="AI5" s="2">
        <f>SUM(E5:AH5)</f>
        <v>4.6266568344000003</v>
      </c>
      <c r="AJ5" s="21"/>
      <c r="AK5">
        <f>IF(AM5&lt;&gt;AM6,1,0)</f>
        <v>1</v>
      </c>
      <c r="AL5" t="s">
        <v>8</v>
      </c>
      <c r="AM5" s="81" t="s">
        <v>41</v>
      </c>
      <c r="AN5" s="82" t="s">
        <v>702</v>
      </c>
      <c r="AO5" t="str">
        <f>IF(AM5&lt;&gt;AM4,AL5,AO4&amp;","&amp;AL5)</f>
        <v>CHEMICAL</v>
      </c>
    </row>
    <row r="6" spans="1:41" x14ac:dyDescent="0.45">
      <c r="A6" s="6" t="str">
        <f t="shared" si="0"/>
        <v>IND</v>
      </c>
      <c r="B6" t="s">
        <v>5</v>
      </c>
      <c r="C6" t="s">
        <v>41</v>
      </c>
      <c r="D6" t="s">
        <v>55</v>
      </c>
      <c r="E6" s="2">
        <v>0.36601842959999997</v>
      </c>
      <c r="F6" s="2"/>
      <c r="G6" s="2"/>
      <c r="H6" s="2"/>
      <c r="I6" s="2">
        <v>24.380485837199998</v>
      </c>
      <c r="J6" s="2">
        <v>4.5904075199999998E-2</v>
      </c>
      <c r="K6" s="2">
        <v>3.8970022644000002</v>
      </c>
      <c r="L6" s="2">
        <v>5.7708339119999996</v>
      </c>
      <c r="M6" s="2">
        <v>6.7001360400000001E-2</v>
      </c>
      <c r="N6" s="2"/>
      <c r="O6" s="2">
        <v>1.2592722096</v>
      </c>
      <c r="P6" s="2">
        <v>7.2209153447999999</v>
      </c>
      <c r="Q6" s="2">
        <v>0.56043248759999997</v>
      </c>
      <c r="R6" s="2">
        <v>3.7089563291999998</v>
      </c>
      <c r="S6" s="2">
        <v>2.2611650760000002</v>
      </c>
      <c r="T6" s="2">
        <v>0.54703472760000005</v>
      </c>
      <c r="U6" s="2">
        <v>5.8729750848000002</v>
      </c>
      <c r="V6" s="2">
        <v>4.5246705731999999</v>
      </c>
      <c r="W6" s="2">
        <v>10.5699241044</v>
      </c>
      <c r="X6" s="2"/>
      <c r="Y6" s="2">
        <v>4.7691127044000003</v>
      </c>
      <c r="Z6" s="2"/>
      <c r="AA6" s="2"/>
      <c r="AB6" s="2">
        <v>4.95832257</v>
      </c>
      <c r="AC6" s="2">
        <v>6.8716566755999997</v>
      </c>
      <c r="AD6" s="2"/>
      <c r="AE6" s="2"/>
      <c r="AF6" s="2">
        <v>3.7389966191999999</v>
      </c>
      <c r="AG6" s="2">
        <v>12.3052061664</v>
      </c>
      <c r="AH6" s="2"/>
      <c r="AI6" s="2">
        <f t="shared" ref="AI6:AI69" si="1">SUM(E6:AH6)</f>
        <v>103.69588655159997</v>
      </c>
      <c r="AJ6" s="21"/>
      <c r="AK6">
        <f t="shared" ref="AK6:AK19" si="2">IF(AM6&lt;&gt;AM7,1,0)</f>
        <v>1</v>
      </c>
      <c r="AL6" t="s">
        <v>15</v>
      </c>
      <c r="AM6" s="83" t="s">
        <v>128</v>
      </c>
      <c r="AN6" s="84" t="s">
        <v>703</v>
      </c>
      <c r="AO6" t="str">
        <f t="shared" ref="AO6:AO19" si="3">IF(AM6&lt;&gt;AM5,AL6,AO5&amp;","&amp;AL6)</f>
        <v>FOODPRO</v>
      </c>
    </row>
    <row r="7" spans="1:41" x14ac:dyDescent="0.45">
      <c r="A7" s="6" t="str">
        <f t="shared" si="0"/>
        <v>IND</v>
      </c>
      <c r="B7" t="s">
        <v>5</v>
      </c>
      <c r="C7" t="s">
        <v>41</v>
      </c>
      <c r="D7" t="s">
        <v>53</v>
      </c>
      <c r="E7" s="2"/>
      <c r="F7" s="2">
        <v>4.98354804E-2</v>
      </c>
      <c r="G7" s="2"/>
      <c r="H7" s="2">
        <v>0.52572391559999998</v>
      </c>
      <c r="I7" s="2">
        <v>111.47156545679999</v>
      </c>
      <c r="J7" s="2">
        <v>99.790087820400004</v>
      </c>
      <c r="K7" s="2">
        <v>6.4642852224</v>
      </c>
      <c r="L7" s="2">
        <v>5.6323764360000004</v>
      </c>
      <c r="M7" s="2"/>
      <c r="N7" s="2">
        <v>1602.7889631155999</v>
      </c>
      <c r="O7" s="2">
        <v>0.10799850599999999</v>
      </c>
      <c r="P7" s="2">
        <v>58.425688684800001</v>
      </c>
      <c r="Q7" s="2">
        <v>5.8368178800000003E-2</v>
      </c>
      <c r="R7" s="2"/>
      <c r="S7" s="2">
        <v>6.8989043700000003</v>
      </c>
      <c r="T7" s="2">
        <v>4.8200283792</v>
      </c>
      <c r="U7" s="2">
        <v>32.717585314799997</v>
      </c>
      <c r="V7" s="2">
        <v>13.059525175199999</v>
      </c>
      <c r="W7" s="2">
        <v>14.640820919999999</v>
      </c>
      <c r="X7" s="2">
        <v>45.441056988</v>
      </c>
      <c r="Y7" s="2">
        <v>3.6732596724</v>
      </c>
      <c r="Z7" s="2"/>
      <c r="AA7" s="2"/>
      <c r="AB7" s="2">
        <v>8.1112634856000003</v>
      </c>
      <c r="AC7" s="2">
        <v>6.7422091931999999</v>
      </c>
      <c r="AD7" s="2"/>
      <c r="AE7" s="2">
        <v>43.889152579200001</v>
      </c>
      <c r="AF7" s="2">
        <v>1.3960633391999999</v>
      </c>
      <c r="AG7" s="2">
        <v>66.682150394399997</v>
      </c>
      <c r="AH7" s="2"/>
      <c r="AI7" s="2">
        <f t="shared" si="1"/>
        <v>2133.3869126280001</v>
      </c>
      <c r="AJ7" s="21"/>
      <c r="AK7">
        <f t="shared" si="2"/>
        <v>1</v>
      </c>
      <c r="AL7" t="s">
        <v>1</v>
      </c>
      <c r="AM7" s="83" t="s">
        <v>47</v>
      </c>
      <c r="AN7" s="84" t="s">
        <v>704</v>
      </c>
      <c r="AO7" t="str">
        <f t="shared" si="3"/>
        <v>IRONSTL</v>
      </c>
    </row>
    <row r="8" spans="1:41" x14ac:dyDescent="0.45">
      <c r="A8" s="6" t="str">
        <f t="shared" si="0"/>
        <v>IND</v>
      </c>
      <c r="B8" t="s">
        <v>5</v>
      </c>
      <c r="C8" t="s">
        <v>41</v>
      </c>
      <c r="D8" t="s">
        <v>791</v>
      </c>
      <c r="E8" s="2"/>
      <c r="F8" s="2"/>
      <c r="G8" s="2"/>
      <c r="H8" s="2"/>
      <c r="I8" s="2">
        <v>24.640364699999999</v>
      </c>
      <c r="J8" s="2">
        <v>0.18629166599999999</v>
      </c>
      <c r="K8" s="2"/>
      <c r="L8" s="2"/>
      <c r="M8" s="2"/>
      <c r="N8" s="2">
        <v>132.625828818</v>
      </c>
      <c r="O8" s="2"/>
      <c r="P8" s="2">
        <v>0.57997646999999997</v>
      </c>
      <c r="Q8" s="2"/>
      <c r="R8" s="2"/>
      <c r="S8" s="2"/>
      <c r="T8" s="2"/>
      <c r="U8" s="2"/>
      <c r="V8" s="2"/>
      <c r="W8" s="2">
        <v>1.6919989235999999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>
        <f t="shared" si="1"/>
        <v>159.72446057760001</v>
      </c>
      <c r="AJ8" s="21"/>
      <c r="AK8">
        <f t="shared" si="2"/>
        <v>1</v>
      </c>
      <c r="AL8" t="s">
        <v>12</v>
      </c>
      <c r="AM8" s="83" t="s">
        <v>51</v>
      </c>
      <c r="AN8" s="84" t="s">
        <v>705</v>
      </c>
      <c r="AO8" t="str">
        <f t="shared" si="3"/>
        <v>PAPERPRO</v>
      </c>
    </row>
    <row r="9" spans="1:41" x14ac:dyDescent="0.45">
      <c r="A9" s="6" t="str">
        <f t="shared" si="0"/>
        <v>IND</v>
      </c>
      <c r="B9" t="s">
        <v>5</v>
      </c>
      <c r="C9" t="s">
        <v>41</v>
      </c>
      <c r="D9" t="s">
        <v>57</v>
      </c>
      <c r="E9" s="2">
        <v>12.9994948368</v>
      </c>
      <c r="F9" s="2">
        <v>2.0887442784000001</v>
      </c>
      <c r="G9" s="2">
        <v>43.624295611199997</v>
      </c>
      <c r="H9" s="2">
        <v>35.447872957199998</v>
      </c>
      <c r="I9" s="2">
        <v>393.00460391159999</v>
      </c>
      <c r="J9" s="2">
        <v>236.64103841880001</v>
      </c>
      <c r="K9" s="2">
        <v>15.5400743844</v>
      </c>
      <c r="L9" s="2">
        <v>75.579941941200005</v>
      </c>
      <c r="M9" s="2">
        <v>75.243599549999999</v>
      </c>
      <c r="N9" s="2">
        <v>2264.4864016380002</v>
      </c>
      <c r="O9" s="2">
        <v>37.681786152000001</v>
      </c>
      <c r="P9" s="2">
        <v>69.394744619999997</v>
      </c>
      <c r="Q9" s="2">
        <v>103.6777786416</v>
      </c>
      <c r="R9" s="2">
        <v>51.156847040400002</v>
      </c>
      <c r="S9" s="2">
        <v>32.164973769600003</v>
      </c>
      <c r="T9" s="2">
        <v>42.165564249600003</v>
      </c>
      <c r="U9" s="2">
        <v>67.710068409599998</v>
      </c>
      <c r="V9" s="2">
        <v>70.728127376399996</v>
      </c>
      <c r="W9" s="2">
        <v>189.74879886959999</v>
      </c>
      <c r="X9" s="2">
        <v>65.317358264399999</v>
      </c>
      <c r="Y9" s="2">
        <v>26.6978377692</v>
      </c>
      <c r="Z9" s="2">
        <v>20.6784000468</v>
      </c>
      <c r="AA9" s="2">
        <v>0.54000090359999997</v>
      </c>
      <c r="AB9" s="2">
        <v>26.719458404400001</v>
      </c>
      <c r="AC9" s="2">
        <v>171.5813986284</v>
      </c>
      <c r="AD9" s="2">
        <v>35.276708199600002</v>
      </c>
      <c r="AE9" s="2">
        <v>28.702125918</v>
      </c>
      <c r="AF9" s="2">
        <v>53.910128588399999</v>
      </c>
      <c r="AG9" s="2">
        <v>448.02385768800002</v>
      </c>
      <c r="AH9" s="2"/>
      <c r="AI9" s="2">
        <f t="shared" si="1"/>
        <v>4696.5320310671987</v>
      </c>
      <c r="AJ9" s="21"/>
      <c r="AK9">
        <f t="shared" si="2"/>
        <v>0</v>
      </c>
      <c r="AL9" t="s">
        <v>0</v>
      </c>
      <c r="AM9" s="83" t="s">
        <v>127</v>
      </c>
      <c r="AN9" s="84" t="s">
        <v>706</v>
      </c>
      <c r="AO9" t="str">
        <f t="shared" si="3"/>
        <v>CONSTRUC</v>
      </c>
    </row>
    <row r="10" spans="1:41" x14ac:dyDescent="0.45">
      <c r="A10" s="6" t="str">
        <f t="shared" si="0"/>
        <v>IND</v>
      </c>
      <c r="B10" t="s">
        <v>5</v>
      </c>
      <c r="C10" t="s">
        <v>41</v>
      </c>
      <c r="D10" t="s">
        <v>59</v>
      </c>
      <c r="E10" s="2"/>
      <c r="F10" s="2"/>
      <c r="G10" s="2"/>
      <c r="H10" s="2">
        <v>13.944999880799999</v>
      </c>
      <c r="I10" s="2">
        <v>86.325284592000003</v>
      </c>
      <c r="J10" s="2">
        <v>66.825565041600001</v>
      </c>
      <c r="K10" s="2"/>
      <c r="L10" s="2"/>
      <c r="M10" s="2">
        <v>10.5330007152</v>
      </c>
      <c r="N10" s="2">
        <v>1668.8599998084001</v>
      </c>
      <c r="O10" s="2">
        <v>11.514411755999999</v>
      </c>
      <c r="P10" s="2">
        <v>33.236442878399998</v>
      </c>
      <c r="Q10" s="2">
        <v>72.099321123600006</v>
      </c>
      <c r="R10" s="2">
        <v>40.764895430400003</v>
      </c>
      <c r="S10" s="2">
        <v>19.502110213200002</v>
      </c>
      <c r="T10" s="2">
        <v>2.6495703252</v>
      </c>
      <c r="U10" s="2">
        <v>54.6343738128</v>
      </c>
      <c r="V10" s="2">
        <v>40.393861214399998</v>
      </c>
      <c r="W10" s="2">
        <v>105.1720015068</v>
      </c>
      <c r="X10" s="2"/>
      <c r="Y10" s="2"/>
      <c r="Z10" s="2"/>
      <c r="AA10" s="2"/>
      <c r="AB10" s="2">
        <v>0.33599907359999998</v>
      </c>
      <c r="AC10" s="2">
        <v>518.9952213972</v>
      </c>
      <c r="AD10" s="2"/>
      <c r="AE10" s="2"/>
      <c r="AF10" s="2">
        <v>9.6634609703999992</v>
      </c>
      <c r="AG10" s="2">
        <v>122.317403868</v>
      </c>
      <c r="AH10" s="2"/>
      <c r="AI10" s="2">
        <f t="shared" si="1"/>
        <v>2877.7679236080003</v>
      </c>
      <c r="AJ10" s="21"/>
      <c r="AK10">
        <f t="shared" si="2"/>
        <v>1</v>
      </c>
      <c r="AL10" t="s">
        <v>6</v>
      </c>
      <c r="AM10" s="83" t="s">
        <v>127</v>
      </c>
      <c r="AN10" s="84" t="s">
        <v>706</v>
      </c>
      <c r="AO10" t="str">
        <f t="shared" si="3"/>
        <v>CONSTRUC,MINING</v>
      </c>
    </row>
    <row r="11" spans="1:41" x14ac:dyDescent="0.45">
      <c r="A11" s="6" t="str">
        <f t="shared" si="0"/>
        <v>IND</v>
      </c>
      <c r="B11" t="s">
        <v>5</v>
      </c>
      <c r="C11" t="s">
        <v>41</v>
      </c>
      <c r="D11" t="s">
        <v>58</v>
      </c>
      <c r="E11" s="2">
        <v>6.8981214383999996</v>
      </c>
      <c r="F11" s="2">
        <v>57.930381871199998</v>
      </c>
      <c r="G11" s="2">
        <v>25.270415298</v>
      </c>
      <c r="H11" s="2">
        <v>111.43137636359999</v>
      </c>
      <c r="I11" s="2">
        <v>135.46438710839999</v>
      </c>
      <c r="J11" s="2">
        <v>401.60496518640002</v>
      </c>
      <c r="K11" s="2">
        <v>84.405812637599993</v>
      </c>
      <c r="L11" s="2">
        <v>92.513776924799998</v>
      </c>
      <c r="M11" s="2">
        <v>146.1185998704</v>
      </c>
      <c r="N11" s="2">
        <v>1086.7642721315999</v>
      </c>
      <c r="O11" s="2">
        <v>8.890481394</v>
      </c>
      <c r="P11" s="2">
        <v>78.602857596000007</v>
      </c>
      <c r="Q11" s="2">
        <v>258.88002211079998</v>
      </c>
      <c r="R11" s="2">
        <v>40.493913173999999</v>
      </c>
      <c r="S11" s="2">
        <v>67.551409623599994</v>
      </c>
      <c r="T11" s="2">
        <v>115.962930036</v>
      </c>
      <c r="U11" s="2">
        <v>83.643806663999996</v>
      </c>
      <c r="V11" s="2">
        <v>141.27286453919999</v>
      </c>
      <c r="W11" s="2">
        <v>223.64461250639999</v>
      </c>
      <c r="X11" s="2"/>
      <c r="Y11" s="2">
        <v>72.830432700000003</v>
      </c>
      <c r="Z11" s="2">
        <v>108.56070113040001</v>
      </c>
      <c r="AA11" s="2">
        <v>728.49505667400001</v>
      </c>
      <c r="AB11" s="2">
        <v>15.533932348800001</v>
      </c>
      <c r="AC11" s="2">
        <v>352.4422574916</v>
      </c>
      <c r="AD11" s="2"/>
      <c r="AE11" s="2">
        <v>51.323858492399999</v>
      </c>
      <c r="AF11" s="2">
        <v>65.628002077199994</v>
      </c>
      <c r="AG11" s="2">
        <v>2285.6440814279999</v>
      </c>
      <c r="AH11" s="2"/>
      <c r="AI11" s="2">
        <f t="shared" si="1"/>
        <v>6847.803328816799</v>
      </c>
      <c r="AJ11" s="21"/>
      <c r="AK11">
        <f t="shared" si="2"/>
        <v>1</v>
      </c>
      <c r="AL11" t="s">
        <v>4</v>
      </c>
      <c r="AM11" s="83" t="s">
        <v>48</v>
      </c>
      <c r="AN11" s="84" t="s">
        <v>707</v>
      </c>
      <c r="AO11" t="str">
        <f t="shared" si="3"/>
        <v>NONFERR</v>
      </c>
    </row>
    <row r="12" spans="1:41" x14ac:dyDescent="0.45">
      <c r="A12" s="6" t="str">
        <f t="shared" si="0"/>
        <v>IND</v>
      </c>
      <c r="B12" t="s">
        <v>5</v>
      </c>
      <c r="C12" t="s">
        <v>41</v>
      </c>
      <c r="D12" t="s">
        <v>54</v>
      </c>
      <c r="E12" s="2">
        <v>2.9034704375999998</v>
      </c>
      <c r="F12" s="2">
        <v>0.92534560200000004</v>
      </c>
      <c r="G12" s="2">
        <v>4.1868E-5</v>
      </c>
      <c r="H12" s="2">
        <v>4.2379668828000003</v>
      </c>
      <c r="I12" s="2">
        <v>372.7328677488</v>
      </c>
      <c r="J12" s="2">
        <v>91.4187863736</v>
      </c>
      <c r="K12" s="2">
        <v>4.4374553423999998</v>
      </c>
      <c r="L12" s="2">
        <v>99.7977873456</v>
      </c>
      <c r="M12" s="2">
        <v>0.92447893439999995</v>
      </c>
      <c r="N12" s="2">
        <v>1181.7628059996</v>
      </c>
      <c r="O12" s="2">
        <v>12.6921083544</v>
      </c>
      <c r="P12" s="2">
        <v>12.2314514976</v>
      </c>
      <c r="Q12" s="2">
        <v>46.427688968399998</v>
      </c>
      <c r="R12" s="2">
        <v>14.404865432399999</v>
      </c>
      <c r="S12" s="2">
        <v>26.880813489600001</v>
      </c>
      <c r="T12" s="2">
        <v>3.6219211308000001</v>
      </c>
      <c r="U12" s="2">
        <v>4.5531868680000001</v>
      </c>
      <c r="V12" s="2">
        <v>2.9902125599999998</v>
      </c>
      <c r="W12" s="2">
        <v>23.016200309999999</v>
      </c>
      <c r="X12" s="2">
        <v>224.5365223236</v>
      </c>
      <c r="Y12" s="2">
        <v>9.9887753303999993</v>
      </c>
      <c r="Z12" s="2">
        <v>9.0985779143999999</v>
      </c>
      <c r="AA12" s="2">
        <v>13.1214060792</v>
      </c>
      <c r="AB12" s="2">
        <v>3.7340645688</v>
      </c>
      <c r="AC12" s="2">
        <v>17.137012014</v>
      </c>
      <c r="AD12" s="2"/>
      <c r="AE12" s="2">
        <v>9.5722808399999998E-2</v>
      </c>
      <c r="AF12" s="2">
        <v>4.7428907760000003</v>
      </c>
      <c r="AG12" s="2">
        <v>68.2276824936</v>
      </c>
      <c r="AH12" s="2"/>
      <c r="AI12" s="2">
        <f t="shared" si="1"/>
        <v>2256.6421094543994</v>
      </c>
      <c r="AJ12" s="21"/>
      <c r="AK12">
        <f t="shared" si="2"/>
        <v>1</v>
      </c>
      <c r="AL12" t="s">
        <v>14</v>
      </c>
      <c r="AM12" s="83" t="s">
        <v>49</v>
      </c>
      <c r="AN12" s="84" t="s">
        <v>708</v>
      </c>
      <c r="AO12" t="str">
        <f t="shared" si="3"/>
        <v>NONMET</v>
      </c>
    </row>
    <row r="13" spans="1:41" x14ac:dyDescent="0.45">
      <c r="A13" s="6" t="str">
        <f t="shared" si="0"/>
        <v>IND</v>
      </c>
      <c r="B13" t="s">
        <v>5</v>
      </c>
      <c r="C13" t="s">
        <v>41</v>
      </c>
      <c r="D13" t="s">
        <v>99</v>
      </c>
      <c r="E13" s="2"/>
      <c r="F13" s="2"/>
      <c r="G13" s="2"/>
      <c r="H13" s="2">
        <v>9.1102842071999994</v>
      </c>
      <c r="I13" s="2">
        <v>1.2387861972</v>
      </c>
      <c r="J13" s="2"/>
      <c r="K13" s="2">
        <v>0.1890005256</v>
      </c>
      <c r="L13" s="2"/>
      <c r="M13" s="2"/>
      <c r="N13" s="2">
        <v>670.21619487839996</v>
      </c>
      <c r="O13" s="2"/>
      <c r="P13" s="2">
        <v>2.2581463932000001</v>
      </c>
      <c r="Q13" s="2">
        <v>0.47919182040000002</v>
      </c>
      <c r="R13" s="2">
        <v>2.83990644E-2</v>
      </c>
      <c r="S13" s="2">
        <v>0.10929222719999999</v>
      </c>
      <c r="T13" s="2">
        <v>0.27341897399999998</v>
      </c>
      <c r="U13" s="2"/>
      <c r="V13" s="2">
        <v>0.24808046040000001</v>
      </c>
      <c r="W13" s="2">
        <v>1.2120786E-2</v>
      </c>
      <c r="X13" s="2"/>
      <c r="Y13" s="2">
        <v>1.3929483600000001E-2</v>
      </c>
      <c r="Z13" s="2"/>
      <c r="AA13" s="2"/>
      <c r="AB13" s="2">
        <v>1.3923119664000001</v>
      </c>
      <c r="AC13" s="2">
        <v>0.78920761319999999</v>
      </c>
      <c r="AD13" s="2"/>
      <c r="AE13" s="2"/>
      <c r="AF13" s="2"/>
      <c r="AG13" s="2"/>
      <c r="AH13" s="2"/>
      <c r="AI13" s="2">
        <f t="shared" si="1"/>
        <v>686.35836459720008</v>
      </c>
      <c r="AJ13" s="21"/>
      <c r="AK13">
        <f t="shared" si="2"/>
        <v>0</v>
      </c>
      <c r="AL13" t="s">
        <v>11</v>
      </c>
      <c r="AM13" s="83" t="s">
        <v>42</v>
      </c>
      <c r="AN13" s="84" t="s">
        <v>709</v>
      </c>
      <c r="AO13" t="str">
        <f t="shared" si="3"/>
        <v>INONSPEC</v>
      </c>
    </row>
    <row r="14" spans="1:41" x14ac:dyDescent="0.45">
      <c r="A14" s="6" t="str">
        <f t="shared" si="0"/>
        <v>IND</v>
      </c>
      <c r="B14" t="s">
        <v>5</v>
      </c>
      <c r="C14" t="s">
        <v>128</v>
      </c>
      <c r="D14" t="s">
        <v>55</v>
      </c>
      <c r="E14" s="2">
        <v>0.18975833640000001</v>
      </c>
      <c r="F14" s="2">
        <v>11.088484405199999</v>
      </c>
      <c r="G14" s="2">
        <v>1.24599168E-2</v>
      </c>
      <c r="H14" s="2">
        <v>0.29984605559999999</v>
      </c>
      <c r="I14" s="2">
        <v>6.8032569240000003</v>
      </c>
      <c r="J14" s="2">
        <v>328.688857998</v>
      </c>
      <c r="K14" s="2">
        <v>80.638998919200006</v>
      </c>
      <c r="L14" s="2">
        <v>646.99055827200004</v>
      </c>
      <c r="M14" s="2">
        <v>0.53699896800000002</v>
      </c>
      <c r="N14" s="2"/>
      <c r="O14" s="2">
        <v>2.7268293456000001</v>
      </c>
      <c r="P14" s="2">
        <v>3.178032408</v>
      </c>
      <c r="Q14" s="2">
        <v>6.5811974256000001</v>
      </c>
      <c r="R14" s="2">
        <v>6.5383078464000004</v>
      </c>
      <c r="S14" s="2">
        <v>6.0703910784000001</v>
      </c>
      <c r="T14" s="2">
        <v>20.805301954800001</v>
      </c>
      <c r="U14" s="2">
        <v>7.8445936331999997</v>
      </c>
      <c r="V14" s="2">
        <v>7.8830033363999998</v>
      </c>
      <c r="W14" s="2">
        <v>3.0088521936000001</v>
      </c>
      <c r="X14" s="2">
        <v>372.96279843119999</v>
      </c>
      <c r="Y14" s="2">
        <v>100.2496937904</v>
      </c>
      <c r="Z14" s="2">
        <v>54.117400309200001</v>
      </c>
      <c r="AA14" s="2"/>
      <c r="AB14" s="2">
        <v>0.32273947800000002</v>
      </c>
      <c r="AC14" s="2">
        <v>11.189068088399999</v>
      </c>
      <c r="AD14" s="2"/>
      <c r="AE14" s="2">
        <v>3.2221654667999999</v>
      </c>
      <c r="AF14" s="2">
        <v>2.5239998196000002</v>
      </c>
      <c r="AG14" s="2">
        <v>61.875829598400003</v>
      </c>
      <c r="AH14" s="2"/>
      <c r="AI14" s="2">
        <f t="shared" si="1"/>
        <v>1746.3494239992003</v>
      </c>
      <c r="AJ14" s="21"/>
      <c r="AK14">
        <f t="shared" si="2"/>
        <v>0</v>
      </c>
      <c r="AL14" t="s">
        <v>10</v>
      </c>
      <c r="AM14" s="83" t="s">
        <v>42</v>
      </c>
      <c r="AN14" s="84" t="s">
        <v>709</v>
      </c>
      <c r="AO14" t="str">
        <f t="shared" si="3"/>
        <v>INONSPEC,TEXTILES</v>
      </c>
    </row>
    <row r="15" spans="1:41" x14ac:dyDescent="0.45">
      <c r="A15" s="6" t="str">
        <f t="shared" si="0"/>
        <v>IND</v>
      </c>
      <c r="B15" t="s">
        <v>5</v>
      </c>
      <c r="C15" t="s">
        <v>128</v>
      </c>
      <c r="D15" t="s">
        <v>53</v>
      </c>
      <c r="E15" s="2">
        <v>0.74141947799999997</v>
      </c>
      <c r="F15" s="2">
        <v>2.7292409424000001</v>
      </c>
      <c r="G15" s="2">
        <v>2.1833575848</v>
      </c>
      <c r="H15" s="2">
        <v>1.7897146488</v>
      </c>
      <c r="I15" s="2">
        <v>2.8440932400000001E-2</v>
      </c>
      <c r="J15" s="2">
        <v>53.028660650399999</v>
      </c>
      <c r="K15" s="2">
        <v>25.2659647296</v>
      </c>
      <c r="L15" s="2">
        <v>1.1937111084000001</v>
      </c>
      <c r="M15" s="2"/>
      <c r="N15" s="2">
        <v>520.48362879720003</v>
      </c>
      <c r="O15" s="2">
        <v>1.6155940103999999</v>
      </c>
      <c r="P15" s="2">
        <v>24.9930523584</v>
      </c>
      <c r="Q15" s="2">
        <v>2.0641426416000002</v>
      </c>
      <c r="R15" s="2"/>
      <c r="S15" s="2">
        <v>0.33908055840000001</v>
      </c>
      <c r="T15" s="2">
        <v>0.40766034239999999</v>
      </c>
      <c r="U15" s="2">
        <v>37.468284472800001</v>
      </c>
      <c r="V15" s="2">
        <v>7.1917877772000001</v>
      </c>
      <c r="W15" s="2">
        <v>7.1274743424000002</v>
      </c>
      <c r="X15" s="2"/>
      <c r="Y15" s="2">
        <v>27.701790541200001</v>
      </c>
      <c r="Z15" s="2"/>
      <c r="AA15" s="2"/>
      <c r="AB15" s="2"/>
      <c r="AC15" s="2">
        <v>4.1848447644000002</v>
      </c>
      <c r="AD15" s="2"/>
      <c r="AE15" s="2"/>
      <c r="AF15" s="2">
        <v>1.4994731124</v>
      </c>
      <c r="AG15" s="2">
        <v>119.2122134064</v>
      </c>
      <c r="AH15" s="2"/>
      <c r="AI15" s="2">
        <f t="shared" si="1"/>
        <v>841.24953720000008</v>
      </c>
      <c r="AJ15" s="21"/>
      <c r="AK15">
        <f t="shared" si="2"/>
        <v>1</v>
      </c>
      <c r="AL15" t="s">
        <v>3</v>
      </c>
      <c r="AM15" s="83" t="s">
        <v>42</v>
      </c>
      <c r="AN15" s="84" t="s">
        <v>709</v>
      </c>
      <c r="AO15" t="str">
        <f t="shared" si="3"/>
        <v>INONSPEC,TEXTILES,WOODPRO</v>
      </c>
    </row>
    <row r="16" spans="1:41" x14ac:dyDescent="0.45">
      <c r="A16" s="6" t="str">
        <f t="shared" si="0"/>
        <v>IND</v>
      </c>
      <c r="B16" t="s">
        <v>5</v>
      </c>
      <c r="C16" t="s">
        <v>128</v>
      </c>
      <c r="D16" t="s">
        <v>57</v>
      </c>
      <c r="E16" s="2">
        <v>17.5771577376</v>
      </c>
      <c r="F16" s="2">
        <v>7.8139504439999996</v>
      </c>
      <c r="G16" s="2">
        <v>44.467445955599999</v>
      </c>
      <c r="H16" s="2">
        <v>13.4293954608</v>
      </c>
      <c r="I16" s="2">
        <v>133.11443675160001</v>
      </c>
      <c r="J16" s="2">
        <v>163.29723705000001</v>
      </c>
      <c r="K16" s="2">
        <v>31.786152105599999</v>
      </c>
      <c r="L16" s="2">
        <v>94.340406589200001</v>
      </c>
      <c r="M16" s="2">
        <v>21.2148003024</v>
      </c>
      <c r="N16" s="2">
        <v>477.30240129600003</v>
      </c>
      <c r="O16" s="2">
        <v>24.1415200404</v>
      </c>
      <c r="P16" s="2">
        <v>48.115036357199997</v>
      </c>
      <c r="Q16" s="2">
        <v>52.334212881600003</v>
      </c>
      <c r="R16" s="2">
        <v>55.550801530800001</v>
      </c>
      <c r="S16" s="2">
        <v>25.032031466399999</v>
      </c>
      <c r="T16" s="2">
        <v>45.833669971200003</v>
      </c>
      <c r="U16" s="2">
        <v>70.4065643892</v>
      </c>
      <c r="V16" s="2">
        <v>82.963774047599998</v>
      </c>
      <c r="W16" s="2">
        <v>67.237198657199997</v>
      </c>
      <c r="X16" s="2">
        <v>262.31010825240003</v>
      </c>
      <c r="Y16" s="2">
        <v>26.166771496799999</v>
      </c>
      <c r="Z16" s="2">
        <v>9.1367992115999996</v>
      </c>
      <c r="AA16" s="2">
        <v>5.7755775564</v>
      </c>
      <c r="AB16" s="2">
        <v>12.718908061200001</v>
      </c>
      <c r="AC16" s="2">
        <v>59.793118498799998</v>
      </c>
      <c r="AD16" s="2"/>
      <c r="AE16" s="2">
        <v>2.5691544575999998</v>
      </c>
      <c r="AF16" s="2">
        <v>41.299319516399997</v>
      </c>
      <c r="AG16" s="2">
        <v>279.33482610359999</v>
      </c>
      <c r="AH16" s="2"/>
      <c r="AI16" s="2">
        <f t="shared" si="1"/>
        <v>2175.0627761892001</v>
      </c>
      <c r="AJ16" s="21"/>
      <c r="AK16">
        <f t="shared" si="2"/>
        <v>0</v>
      </c>
      <c r="AL16" t="s">
        <v>13</v>
      </c>
      <c r="AM16" s="83" t="s">
        <v>129</v>
      </c>
      <c r="AN16" s="84" t="s">
        <v>710</v>
      </c>
      <c r="AO16" t="str">
        <f t="shared" si="3"/>
        <v>MACHINE</v>
      </c>
    </row>
    <row r="17" spans="1:41" x14ac:dyDescent="0.45">
      <c r="A17" s="6" t="str">
        <f t="shared" si="0"/>
        <v>IND</v>
      </c>
      <c r="B17" t="s">
        <v>5</v>
      </c>
      <c r="C17" t="s">
        <v>128</v>
      </c>
      <c r="D17" t="s">
        <v>59</v>
      </c>
      <c r="E17" s="2"/>
      <c r="F17" s="2"/>
      <c r="G17" s="2"/>
      <c r="H17" s="2">
        <v>8.4380097311999993</v>
      </c>
      <c r="I17" s="2">
        <v>5.4256364387999998</v>
      </c>
      <c r="J17" s="2">
        <v>1.0304175348</v>
      </c>
      <c r="K17" s="2"/>
      <c r="L17" s="2"/>
      <c r="M17" s="2">
        <v>9.4002033600000007E-2</v>
      </c>
      <c r="N17" s="2">
        <v>206.32199964840001</v>
      </c>
      <c r="O17" s="2">
        <v>7.9773570612000002</v>
      </c>
      <c r="P17" s="2">
        <v>8.2375122528000002</v>
      </c>
      <c r="Q17" s="2">
        <v>2.34387531</v>
      </c>
      <c r="R17" s="2">
        <v>15.0058596384</v>
      </c>
      <c r="S17" s="2">
        <v>2.5613753832000001</v>
      </c>
      <c r="T17" s="2">
        <v>1.1600743572000001</v>
      </c>
      <c r="U17" s="2">
        <v>54.588813055199999</v>
      </c>
      <c r="V17" s="2">
        <v>9.9075262895999998</v>
      </c>
      <c r="W17" s="2">
        <v>11.956001925600001</v>
      </c>
      <c r="X17" s="2"/>
      <c r="Y17" s="2"/>
      <c r="Z17" s="2"/>
      <c r="AA17" s="2"/>
      <c r="AB17" s="2">
        <v>0.60699807719999999</v>
      </c>
      <c r="AC17" s="2">
        <v>173.824924716</v>
      </c>
      <c r="AD17" s="2"/>
      <c r="AE17" s="2"/>
      <c r="AF17" s="2">
        <v>0.71560366919999996</v>
      </c>
      <c r="AG17" s="2">
        <v>22.052599916399998</v>
      </c>
      <c r="AH17" s="2"/>
      <c r="AI17" s="2">
        <f t="shared" si="1"/>
        <v>532.2485870388</v>
      </c>
      <c r="AJ17" s="21"/>
      <c r="AK17">
        <f t="shared" si="2"/>
        <v>1</v>
      </c>
      <c r="AL17" t="s">
        <v>9</v>
      </c>
      <c r="AM17" s="83" t="s">
        <v>129</v>
      </c>
      <c r="AN17" s="84" t="s">
        <v>710</v>
      </c>
      <c r="AO17" t="str">
        <f t="shared" si="3"/>
        <v>MACHINE,TRANSEQ</v>
      </c>
    </row>
    <row r="18" spans="1:41" x14ac:dyDescent="0.45">
      <c r="A18" s="6" t="str">
        <f t="shared" si="0"/>
        <v>IND</v>
      </c>
      <c r="B18" t="s">
        <v>5</v>
      </c>
      <c r="C18" t="s">
        <v>128</v>
      </c>
      <c r="D18" t="s">
        <v>58</v>
      </c>
      <c r="E18" s="2">
        <v>24.488513650800002</v>
      </c>
      <c r="F18" s="2">
        <v>6.4661357879999999</v>
      </c>
      <c r="G18" s="2">
        <v>62.1972209268</v>
      </c>
      <c r="H18" s="2">
        <v>37.632595438800003</v>
      </c>
      <c r="I18" s="2">
        <v>105.7667364468</v>
      </c>
      <c r="J18" s="2">
        <v>15.842696288400001</v>
      </c>
      <c r="K18" s="2">
        <v>49.013339418000001</v>
      </c>
      <c r="L18" s="2">
        <v>36.543499902000001</v>
      </c>
      <c r="M18" s="2">
        <v>71.689500392400006</v>
      </c>
      <c r="N18" s="2">
        <v>241.18253155439999</v>
      </c>
      <c r="O18" s="2">
        <v>15.279010657200001</v>
      </c>
      <c r="P18" s="2">
        <v>67.829919746399995</v>
      </c>
      <c r="Q18" s="2">
        <v>106.1029825416</v>
      </c>
      <c r="R18" s="2">
        <v>49.06940067</v>
      </c>
      <c r="S18" s="2">
        <v>34.8031769328</v>
      </c>
      <c r="T18" s="2">
        <v>46.643799024000003</v>
      </c>
      <c r="U18" s="2">
        <v>72.882081064800005</v>
      </c>
      <c r="V18" s="2">
        <v>94.979169917999997</v>
      </c>
      <c r="W18" s="2">
        <v>116.5935500388</v>
      </c>
      <c r="X18" s="2"/>
      <c r="Y18" s="2">
        <v>13.1540505588</v>
      </c>
      <c r="Z18" s="2">
        <v>20.6874016668</v>
      </c>
      <c r="AA18" s="2">
        <v>4.6486040399999998E-2</v>
      </c>
      <c r="AB18" s="2">
        <v>2.3269857587999998</v>
      </c>
      <c r="AC18" s="2">
        <v>55.7293601772</v>
      </c>
      <c r="AD18" s="2"/>
      <c r="AE18" s="2">
        <v>3.5729983727999999</v>
      </c>
      <c r="AF18" s="2">
        <v>66.001498131600002</v>
      </c>
      <c r="AG18" s="2">
        <v>646.28201773440003</v>
      </c>
      <c r="AH18" s="2"/>
      <c r="AI18" s="2">
        <f t="shared" si="1"/>
        <v>2062.8066588408001</v>
      </c>
      <c r="AJ18" s="21"/>
      <c r="AK18">
        <f t="shared" si="2"/>
        <v>1</v>
      </c>
      <c r="AL18" t="s">
        <v>7</v>
      </c>
      <c r="AM18" s="83" t="s">
        <v>693</v>
      </c>
      <c r="AN18" s="84" t="s">
        <v>712</v>
      </c>
      <c r="AO18" t="str">
        <f t="shared" si="3"/>
        <v>NECHEM</v>
      </c>
    </row>
    <row r="19" spans="1:41" ht="14.65" thickBot="1" x14ac:dyDescent="0.5">
      <c r="A19" s="6" t="str">
        <f t="shared" si="0"/>
        <v>IND</v>
      </c>
      <c r="B19" t="s">
        <v>5</v>
      </c>
      <c r="C19" t="s">
        <v>128</v>
      </c>
      <c r="D19" t="s">
        <v>54</v>
      </c>
      <c r="E19" s="2">
        <v>7.4229075108</v>
      </c>
      <c r="F19" s="2">
        <v>11.896063696800001</v>
      </c>
      <c r="G19" s="2">
        <v>0.2268073296</v>
      </c>
      <c r="H19" s="2">
        <v>3.1530372120000001</v>
      </c>
      <c r="I19" s="2">
        <v>49.613894010000003</v>
      </c>
      <c r="J19" s="2">
        <v>80.899380198000003</v>
      </c>
      <c r="K19" s="2">
        <v>5.0604135012000002</v>
      </c>
      <c r="L19" s="2">
        <v>25.696418011199999</v>
      </c>
      <c r="M19" s="2"/>
      <c r="N19" s="2">
        <v>18.381873257999999</v>
      </c>
      <c r="O19" s="2">
        <v>4.7711223684000004</v>
      </c>
      <c r="P19" s="2">
        <v>4.9368317256000003</v>
      </c>
      <c r="Q19" s="2">
        <v>3.3264795887999998</v>
      </c>
      <c r="R19" s="2">
        <v>11.6458061004</v>
      </c>
      <c r="S19" s="2">
        <v>3.9085997003999999</v>
      </c>
      <c r="T19" s="2">
        <v>14.348134292399999</v>
      </c>
      <c r="U19" s="2">
        <v>9.1338433307999995</v>
      </c>
      <c r="V19" s="2">
        <v>10.6292301264</v>
      </c>
      <c r="W19" s="2">
        <v>6.8009960520000003</v>
      </c>
      <c r="X19" s="2">
        <v>0.19263885480000001</v>
      </c>
      <c r="Y19" s="2">
        <v>10.5201430524</v>
      </c>
      <c r="Z19" s="2">
        <v>4.9261135176000002</v>
      </c>
      <c r="AA19" s="2">
        <v>0.39740686920000001</v>
      </c>
      <c r="AB19" s="2">
        <v>2.9375509896000001</v>
      </c>
      <c r="AC19" s="2">
        <v>23.630228024400001</v>
      </c>
      <c r="AD19" s="2"/>
      <c r="AE19" s="2">
        <v>3.0790606428</v>
      </c>
      <c r="AF19" s="2">
        <v>4.6855567367999997</v>
      </c>
      <c r="AG19" s="2">
        <v>11.094936263999999</v>
      </c>
      <c r="AH19" s="2"/>
      <c r="AI19" s="2">
        <f t="shared" si="1"/>
        <v>333.3154729644001</v>
      </c>
      <c r="AJ19" s="21"/>
      <c r="AK19">
        <f t="shared" si="2"/>
        <v>1</v>
      </c>
      <c r="AL19" t="s">
        <v>2</v>
      </c>
      <c r="AM19" s="85" t="s">
        <v>50</v>
      </c>
      <c r="AN19" s="86" t="s">
        <v>711</v>
      </c>
      <c r="AO19" t="str">
        <f t="shared" si="3"/>
        <v>ONONSPEC</v>
      </c>
    </row>
    <row r="20" spans="1:41" x14ac:dyDescent="0.45">
      <c r="A20" s="6" t="str">
        <f t="shared" si="0"/>
        <v>IND</v>
      </c>
      <c r="B20" t="s">
        <v>5</v>
      </c>
      <c r="C20" s="96" t="s">
        <v>128</v>
      </c>
      <c r="D20" t="s">
        <v>99</v>
      </c>
      <c r="E20" s="2"/>
      <c r="F20" s="2"/>
      <c r="G20" s="2">
        <v>0.1144964196</v>
      </c>
      <c r="H20" s="2"/>
      <c r="I20" s="2"/>
      <c r="J20" s="2"/>
      <c r="K20" s="2"/>
      <c r="L20" s="2"/>
      <c r="M20" s="2"/>
      <c r="N20" s="2">
        <v>33.787078254000001</v>
      </c>
      <c r="O20" s="2">
        <v>0.1919145384</v>
      </c>
      <c r="P20" s="2">
        <v>1.2018963024</v>
      </c>
      <c r="Q20" s="2">
        <v>0.11687452199999999</v>
      </c>
      <c r="R20" s="2"/>
      <c r="S20" s="2">
        <v>0.19128233159999999</v>
      </c>
      <c r="T20" s="2">
        <v>0.65620972440000003</v>
      </c>
      <c r="U20" s="2">
        <v>1.434900096</v>
      </c>
      <c r="V20" s="2">
        <v>0.61468504199999996</v>
      </c>
      <c r="W20" s="2">
        <v>0.71859723119999996</v>
      </c>
      <c r="X20" s="2"/>
      <c r="Y20" s="2">
        <v>0.40184069039999998</v>
      </c>
      <c r="Z20" s="2"/>
      <c r="AA20" s="2"/>
      <c r="AB20" s="2"/>
      <c r="AC20" s="2">
        <v>2.8888919999999998E-4</v>
      </c>
      <c r="AD20" s="2"/>
      <c r="AE20" s="2"/>
      <c r="AF20" s="2"/>
      <c r="AG20" s="2"/>
      <c r="AH20" s="2"/>
      <c r="AI20" s="2">
        <f t="shared" si="1"/>
        <v>39.430064041200005</v>
      </c>
      <c r="AJ20" s="21"/>
    </row>
    <row r="21" spans="1:41" x14ac:dyDescent="0.45">
      <c r="A21" s="6" t="str">
        <f t="shared" si="0"/>
        <v/>
      </c>
      <c r="B21" t="s">
        <v>5</v>
      </c>
      <c r="C21" s="96" t="s">
        <v>790</v>
      </c>
      <c r="D21" t="s">
        <v>56</v>
      </c>
      <c r="E21" s="2">
        <v>5.2041630924</v>
      </c>
      <c r="F21" s="2"/>
      <c r="G21" s="2">
        <v>4.4760995063999998</v>
      </c>
      <c r="H21" s="2">
        <v>9.4339029132000007</v>
      </c>
      <c r="I21" s="2">
        <v>161.6211479664</v>
      </c>
      <c r="J21" s="2">
        <v>14.6534315616</v>
      </c>
      <c r="K21" s="2">
        <v>1.0297308996000001</v>
      </c>
      <c r="L21" s="2">
        <v>15.682777275599999</v>
      </c>
      <c r="M21" s="2">
        <v>20.040000969600001</v>
      </c>
      <c r="N21" s="2">
        <v>3143.1128589611999</v>
      </c>
      <c r="O21" s="2">
        <v>4.5219993947999999</v>
      </c>
      <c r="P21" s="2">
        <v>21.004053537600001</v>
      </c>
      <c r="Q21" s="2">
        <v>3.8611423224000001</v>
      </c>
      <c r="R21" s="2"/>
      <c r="S21" s="2">
        <v>6.204921336</v>
      </c>
      <c r="T21" s="2">
        <v>1.4379983279999999</v>
      </c>
      <c r="U21" s="2">
        <v>53.831508857999999</v>
      </c>
      <c r="V21" s="2"/>
      <c r="W21" s="2">
        <v>61.208997962399998</v>
      </c>
      <c r="X21" s="2">
        <v>432.34050682079999</v>
      </c>
      <c r="Y21" s="2">
        <v>0.56588788800000001</v>
      </c>
      <c r="Z21" s="2">
        <v>2.2299985368000002</v>
      </c>
      <c r="AA21" s="2">
        <v>1.9922385384000001</v>
      </c>
      <c r="AB21" s="2">
        <v>1.7901961308000001</v>
      </c>
      <c r="AC21" s="2">
        <v>138.85179719760001</v>
      </c>
      <c r="AD21" s="2"/>
      <c r="AE21" s="2">
        <v>18.124632079200001</v>
      </c>
      <c r="AF21" s="2">
        <v>0.91199808360000001</v>
      </c>
      <c r="AG21" s="2">
        <v>63.144999403200003</v>
      </c>
      <c r="AH21" s="2"/>
      <c r="AI21" s="2">
        <f t="shared" si="1"/>
        <v>4187.2769895636002</v>
      </c>
      <c r="AJ21" s="21"/>
    </row>
    <row r="22" spans="1:41" x14ac:dyDescent="0.45">
      <c r="A22" s="6" t="str">
        <f t="shared" si="0"/>
        <v/>
      </c>
      <c r="B22" t="s">
        <v>5</v>
      </c>
      <c r="C22" s="96" t="s">
        <v>790</v>
      </c>
      <c r="D22" t="s">
        <v>55</v>
      </c>
      <c r="E22" s="2"/>
      <c r="F22" s="2"/>
      <c r="G22" s="2"/>
      <c r="H22" s="2"/>
      <c r="I22" s="2">
        <v>2.1027072564</v>
      </c>
      <c r="J22" s="2">
        <v>1.6165234800000001E-2</v>
      </c>
      <c r="K22" s="2"/>
      <c r="L22" s="2">
        <v>140.1257943828</v>
      </c>
      <c r="M22" s="2">
        <v>6.8002005599999998E-2</v>
      </c>
      <c r="N22" s="2"/>
      <c r="O22" s="2">
        <v>8.6578837199999995E-2</v>
      </c>
      <c r="P22" s="2">
        <v>0.26987275440000003</v>
      </c>
      <c r="Q22" s="2">
        <v>6.6398461199999995E-2</v>
      </c>
      <c r="R22" s="2">
        <v>4.5468647999999997E-3</v>
      </c>
      <c r="S22" s="2">
        <v>4.9065109199999998E-2</v>
      </c>
      <c r="T22" s="2">
        <v>4.1072508000000001E-3</v>
      </c>
      <c r="U22" s="2">
        <v>0.65962615319999995</v>
      </c>
      <c r="V22" s="2">
        <v>2.17336788E-2</v>
      </c>
      <c r="W22" s="2">
        <v>3.9983939999999997E-3</v>
      </c>
      <c r="X22" s="2"/>
      <c r="Y22" s="2">
        <v>0.39450960359999998</v>
      </c>
      <c r="Z22" s="2"/>
      <c r="AA22" s="2"/>
      <c r="AB22" s="2">
        <v>0.58622736239999995</v>
      </c>
      <c r="AC22" s="2">
        <v>53.9444436012</v>
      </c>
      <c r="AD22" s="2"/>
      <c r="AE22" s="2"/>
      <c r="AF22" s="2"/>
      <c r="AG22" s="2">
        <v>8.4359833199999998E-2</v>
      </c>
      <c r="AH22" s="2"/>
      <c r="AI22" s="2">
        <f t="shared" si="1"/>
        <v>198.4881367836</v>
      </c>
      <c r="AJ22" s="21"/>
      <c r="AM22" s="6" t="s">
        <v>56</v>
      </c>
      <c r="AN22" s="94" t="s">
        <v>751</v>
      </c>
    </row>
    <row r="23" spans="1:41" x14ac:dyDescent="0.45">
      <c r="A23" s="6" t="str">
        <f t="shared" si="0"/>
        <v/>
      </c>
      <c r="B23" t="s">
        <v>5</v>
      </c>
      <c r="C23" s="96" t="s">
        <v>790</v>
      </c>
      <c r="D23" t="s">
        <v>53</v>
      </c>
      <c r="E23" s="2">
        <v>0.22661473679999999</v>
      </c>
      <c r="F23" s="2">
        <v>3.9657369599999999E-2</v>
      </c>
      <c r="G23" s="2">
        <v>0.1814307912</v>
      </c>
      <c r="H23" s="2">
        <v>22.8373778952</v>
      </c>
      <c r="I23" s="2">
        <v>150.2242429392</v>
      </c>
      <c r="J23" s="2">
        <v>355.47567364079998</v>
      </c>
      <c r="K23" s="2">
        <v>0.6735263292</v>
      </c>
      <c r="L23" s="2">
        <v>95.704172953200001</v>
      </c>
      <c r="M23" s="2">
        <v>9.3672197496000003</v>
      </c>
      <c r="N23" s="2">
        <v>2122.4897733563998</v>
      </c>
      <c r="O23" s="2">
        <v>3.0524870231999999</v>
      </c>
      <c r="P23" s="2">
        <v>13.4430276816</v>
      </c>
      <c r="Q23" s="2">
        <v>11.0219561532</v>
      </c>
      <c r="R23" s="2">
        <v>0.8686270224</v>
      </c>
      <c r="S23" s="2">
        <v>12.2207625972</v>
      </c>
      <c r="T23" s="2">
        <v>4.5049172508000002</v>
      </c>
      <c r="U23" s="2">
        <v>70.003618383599999</v>
      </c>
      <c r="V23" s="2">
        <v>1.8844075043999999</v>
      </c>
      <c r="W23" s="2">
        <v>28.4332789296</v>
      </c>
      <c r="X23" s="2">
        <v>1542.0741708384001</v>
      </c>
      <c r="Y23" s="2">
        <v>4.8671550000000001E-2</v>
      </c>
      <c r="Z23" s="2"/>
      <c r="AA23" s="2"/>
      <c r="AB23" s="2">
        <v>6.0100299827999999</v>
      </c>
      <c r="AC23" s="2">
        <v>98.8810665516</v>
      </c>
      <c r="AD23" s="2"/>
      <c r="AE23" s="2">
        <v>83.145979396800001</v>
      </c>
      <c r="AF23" s="2">
        <v>4.6196313839999998</v>
      </c>
      <c r="AG23" s="2">
        <v>8.8313386571999999</v>
      </c>
      <c r="AH23" s="2"/>
      <c r="AI23" s="2">
        <f t="shared" si="1"/>
        <v>4646.2636606679998</v>
      </c>
      <c r="AJ23" s="21"/>
      <c r="AM23" s="6" t="s">
        <v>55</v>
      </c>
      <c r="AN23" s="94" t="s">
        <v>752</v>
      </c>
    </row>
    <row r="24" spans="1:41" x14ac:dyDescent="0.45">
      <c r="A24" s="6" t="str">
        <f t="shared" si="0"/>
        <v/>
      </c>
      <c r="B24" t="s">
        <v>5</v>
      </c>
      <c r="C24" s="96" t="s">
        <v>790</v>
      </c>
      <c r="D24" t="s">
        <v>791</v>
      </c>
      <c r="E24" s="2"/>
      <c r="F24" s="2">
        <v>0.83406080159999996</v>
      </c>
      <c r="G24" s="2">
        <v>7.5567301992000004</v>
      </c>
      <c r="H24" s="2"/>
      <c r="I24" s="2">
        <v>195.95806191720001</v>
      </c>
      <c r="J24" s="2">
        <v>30.737421507600001</v>
      </c>
      <c r="K24" s="2">
        <v>0.78778410119999998</v>
      </c>
      <c r="L24" s="2">
        <v>44.5852792548</v>
      </c>
      <c r="M24" s="2">
        <v>19.907099377200002</v>
      </c>
      <c r="N24" s="2">
        <v>569.78817271560001</v>
      </c>
      <c r="O24" s="2">
        <v>5.8553988983999998</v>
      </c>
      <c r="P24" s="2">
        <v>18.5128824168</v>
      </c>
      <c r="Q24" s="2">
        <v>9.6562513007999993</v>
      </c>
      <c r="R24" s="2">
        <v>3.0562844508000002</v>
      </c>
      <c r="S24" s="2">
        <v>1.3166983584</v>
      </c>
      <c r="T24" s="2">
        <v>1.6164020628</v>
      </c>
      <c r="U24" s="2">
        <v>37.404243180000002</v>
      </c>
      <c r="V24" s="2"/>
      <c r="W24" s="2">
        <v>24.650099010000002</v>
      </c>
      <c r="X24" s="2">
        <v>75.001313620800005</v>
      </c>
      <c r="Y24" s="2">
        <v>0.50075802719999996</v>
      </c>
      <c r="Z24" s="2">
        <v>6.9965991611999998</v>
      </c>
      <c r="AA24" s="2">
        <v>2.5255154412</v>
      </c>
      <c r="AB24" s="2"/>
      <c r="AC24" s="2">
        <v>132.29669609640001</v>
      </c>
      <c r="AD24" s="2"/>
      <c r="AE24" s="2">
        <v>18.214024446</v>
      </c>
      <c r="AF24" s="2">
        <v>2.5893013391999999</v>
      </c>
      <c r="AG24" s="2">
        <v>0.1844997156</v>
      </c>
      <c r="AH24" s="2"/>
      <c r="AI24" s="2">
        <f t="shared" si="1"/>
        <v>1210.5315773999998</v>
      </c>
      <c r="AJ24" s="21"/>
      <c r="AM24" s="6" t="s">
        <v>53</v>
      </c>
      <c r="AN24" s="94" t="s">
        <v>144</v>
      </c>
    </row>
    <row r="25" spans="1:41" x14ac:dyDescent="0.45">
      <c r="A25" s="6" t="str">
        <f t="shared" si="0"/>
        <v/>
      </c>
      <c r="B25" t="s">
        <v>5</v>
      </c>
      <c r="C25" s="96" t="s">
        <v>790</v>
      </c>
      <c r="D25" t="s">
        <v>57</v>
      </c>
      <c r="E25" s="2">
        <v>3.0732786719999998</v>
      </c>
      <c r="F25" s="2">
        <v>1.1637503676000001</v>
      </c>
      <c r="G25" s="2">
        <v>23.895532979999999</v>
      </c>
      <c r="H25" s="2">
        <v>87.381233233200007</v>
      </c>
      <c r="I25" s="2">
        <v>433.31776455599999</v>
      </c>
      <c r="J25" s="2">
        <v>173.67332487479999</v>
      </c>
      <c r="K25" s="2">
        <v>17.1874043388</v>
      </c>
      <c r="L25" s="2">
        <v>85.630836823199999</v>
      </c>
      <c r="M25" s="2">
        <v>29.498400849599999</v>
      </c>
      <c r="N25" s="2">
        <v>2325.4847993735998</v>
      </c>
      <c r="O25" s="2">
        <v>33.443032150800001</v>
      </c>
      <c r="P25" s="2">
        <v>47.7534601224</v>
      </c>
      <c r="Q25" s="2">
        <v>30.067596309599999</v>
      </c>
      <c r="R25" s="2">
        <v>72.544474260000001</v>
      </c>
      <c r="S25" s="2">
        <v>17.0816918256</v>
      </c>
      <c r="T25" s="2">
        <v>53.5279532976</v>
      </c>
      <c r="U25" s="2">
        <v>174.2733184356</v>
      </c>
      <c r="V25" s="2">
        <v>45.951662368800001</v>
      </c>
      <c r="W25" s="2">
        <v>87.739200446400005</v>
      </c>
      <c r="X25" s="2">
        <v>350.63678791439997</v>
      </c>
      <c r="Y25" s="2">
        <v>68.281587543599997</v>
      </c>
      <c r="Z25" s="2">
        <v>19.429201278000001</v>
      </c>
      <c r="AA25" s="2">
        <v>1.6120603512</v>
      </c>
      <c r="AB25" s="2">
        <v>21.689101940400001</v>
      </c>
      <c r="AC25" s="2">
        <v>223.47734565959999</v>
      </c>
      <c r="AD25" s="2">
        <v>16.618644306</v>
      </c>
      <c r="AE25" s="2">
        <v>67.765535135999997</v>
      </c>
      <c r="AF25" s="2">
        <v>8.7959518235999994</v>
      </c>
      <c r="AG25" s="2">
        <v>204.41373575759999</v>
      </c>
      <c r="AH25" s="2"/>
      <c r="AI25" s="2">
        <f t="shared" si="1"/>
        <v>4725.4086669959997</v>
      </c>
      <c r="AJ25" s="21"/>
      <c r="AM25" s="6" t="s">
        <v>57</v>
      </c>
      <c r="AN25" s="94" t="s">
        <v>753</v>
      </c>
    </row>
    <row r="26" spans="1:41" x14ac:dyDescent="0.45">
      <c r="A26" s="6" t="str">
        <f t="shared" si="0"/>
        <v/>
      </c>
      <c r="B26" t="s">
        <v>5</v>
      </c>
      <c r="C26" s="96" t="s">
        <v>790</v>
      </c>
      <c r="D26" t="s">
        <v>59</v>
      </c>
      <c r="E26" s="2"/>
      <c r="F26" s="2"/>
      <c r="G26" s="2"/>
      <c r="H26" s="2">
        <v>35.699729911200002</v>
      </c>
      <c r="I26" s="2">
        <v>0.2346659532</v>
      </c>
      <c r="J26" s="2">
        <v>0.19284400800000001</v>
      </c>
      <c r="K26" s="2"/>
      <c r="L26" s="2"/>
      <c r="M26" s="2">
        <v>5.6999095200000002E-2</v>
      </c>
      <c r="N26" s="2">
        <v>194.727398112</v>
      </c>
      <c r="O26" s="2">
        <v>3.7920350016</v>
      </c>
      <c r="P26" s="2">
        <v>6.7552259544000002</v>
      </c>
      <c r="Q26" s="2">
        <v>1.30670028E-2</v>
      </c>
      <c r="R26" s="2">
        <v>7.0243827659999996</v>
      </c>
      <c r="S26" s="2">
        <v>1.323510282</v>
      </c>
      <c r="T26" s="2"/>
      <c r="U26" s="2">
        <v>53.475681099600003</v>
      </c>
      <c r="V26" s="2">
        <v>0.41823619919999999</v>
      </c>
      <c r="W26" s="2">
        <v>1.4100011964000001</v>
      </c>
      <c r="X26" s="2"/>
      <c r="Y26" s="2"/>
      <c r="Z26" s="2"/>
      <c r="AA26" s="2"/>
      <c r="AB26" s="2">
        <v>7.0003295999999998E-3</v>
      </c>
      <c r="AC26" s="2">
        <v>253.88065634040001</v>
      </c>
      <c r="AD26" s="2"/>
      <c r="AE26" s="2"/>
      <c r="AF26" s="2"/>
      <c r="AG26" s="2">
        <v>7.3272809988000001</v>
      </c>
      <c r="AH26" s="2"/>
      <c r="AI26" s="2">
        <f t="shared" si="1"/>
        <v>566.33871425040002</v>
      </c>
      <c r="AJ26" s="21"/>
      <c r="AM26" s="6" t="s">
        <v>59</v>
      </c>
      <c r="AN26" s="94" t="s">
        <v>754</v>
      </c>
    </row>
    <row r="27" spans="1:41" x14ac:dyDescent="0.45">
      <c r="A27" s="6" t="str">
        <f t="shared" si="0"/>
        <v/>
      </c>
      <c r="B27" t="s">
        <v>5</v>
      </c>
      <c r="C27" s="96" t="s">
        <v>790</v>
      </c>
      <c r="D27" t="s">
        <v>58</v>
      </c>
      <c r="E27" s="2">
        <v>88.866860598000002</v>
      </c>
      <c r="F27" s="2">
        <v>10.662389582399999</v>
      </c>
      <c r="G27" s="2">
        <v>34.2095933628</v>
      </c>
      <c r="H27" s="2">
        <v>27.625004629199999</v>
      </c>
      <c r="I27" s="2">
        <v>199.60412832360001</v>
      </c>
      <c r="J27" s="2">
        <v>51.623193758399999</v>
      </c>
      <c r="K27" s="2">
        <v>8.4235694579999993</v>
      </c>
      <c r="L27" s="2">
        <v>54.722141701200002</v>
      </c>
      <c r="M27" s="2">
        <v>74.809801015199994</v>
      </c>
      <c r="N27" s="2">
        <v>929.78709341759998</v>
      </c>
      <c r="O27" s="2">
        <v>12.9721969008</v>
      </c>
      <c r="P27" s="2">
        <v>55.946709525599999</v>
      </c>
      <c r="Q27" s="2">
        <v>38.021582653199999</v>
      </c>
      <c r="R27" s="2">
        <v>55.646264757600001</v>
      </c>
      <c r="S27" s="2">
        <v>20.7240822216</v>
      </c>
      <c r="T27" s="2">
        <v>26.522636936400001</v>
      </c>
      <c r="U27" s="2">
        <v>134.18266946400001</v>
      </c>
      <c r="V27" s="2">
        <v>23.384638710000001</v>
      </c>
      <c r="W27" s="2">
        <v>94.027112532000004</v>
      </c>
      <c r="X27" s="2">
        <v>21.4709905944</v>
      </c>
      <c r="Y27" s="2">
        <v>47.968498357199998</v>
      </c>
      <c r="Z27" s="2">
        <v>154.0584013356</v>
      </c>
      <c r="AA27" s="2">
        <v>72.999139806000002</v>
      </c>
      <c r="AB27" s="2">
        <v>4.3404555599999999E-2</v>
      </c>
      <c r="AC27" s="2">
        <v>488.51987682240002</v>
      </c>
      <c r="AD27" s="2"/>
      <c r="AE27" s="2">
        <v>14.295598326</v>
      </c>
      <c r="AF27" s="2">
        <v>13.5855002988</v>
      </c>
      <c r="AG27" s="2">
        <v>393.06898852199998</v>
      </c>
      <c r="AH27" s="2"/>
      <c r="AI27" s="2">
        <f t="shared" si="1"/>
        <v>3147.7720681656001</v>
      </c>
      <c r="AJ27" s="21"/>
      <c r="AM27" s="6" t="s">
        <v>58</v>
      </c>
      <c r="AN27" s="94" t="s">
        <v>755</v>
      </c>
    </row>
    <row r="28" spans="1:41" x14ac:dyDescent="0.45">
      <c r="A28" s="6" t="str">
        <f t="shared" si="0"/>
        <v/>
      </c>
      <c r="B28" t="s">
        <v>5</v>
      </c>
      <c r="C28" s="96" t="s">
        <v>790</v>
      </c>
      <c r="D28" t="s">
        <v>54</v>
      </c>
      <c r="E28" s="2">
        <v>2.3829967692</v>
      </c>
      <c r="F28" s="2">
        <v>0.3915034812</v>
      </c>
      <c r="G28" s="2">
        <v>0.35065287360000003</v>
      </c>
      <c r="H28" s="2">
        <v>22.8644455572</v>
      </c>
      <c r="I28" s="2">
        <v>54.777553999200002</v>
      </c>
      <c r="J28" s="2">
        <v>50.859885689999999</v>
      </c>
      <c r="K28" s="2">
        <v>0.87116422319999998</v>
      </c>
      <c r="L28" s="2">
        <v>11.928758417999999</v>
      </c>
      <c r="M28" s="2">
        <v>0.1814391648</v>
      </c>
      <c r="N28" s="2">
        <v>28.547419471200001</v>
      </c>
      <c r="O28" s="2">
        <v>9.2687545872000001</v>
      </c>
      <c r="P28" s="2">
        <v>0.35197171560000001</v>
      </c>
      <c r="Q28" s="2">
        <v>0.74128550039999996</v>
      </c>
      <c r="R28" s="2">
        <v>3.3251146920000001</v>
      </c>
      <c r="S28" s="2">
        <v>0.13797599399999999</v>
      </c>
      <c r="T28" s="2">
        <v>3.3590863872000001</v>
      </c>
      <c r="U28" s="2">
        <v>7.3766391840000001</v>
      </c>
      <c r="V28" s="2">
        <v>0.93863869200000005</v>
      </c>
      <c r="W28" s="2">
        <v>0.59999774760000002</v>
      </c>
      <c r="X28" s="2">
        <v>24.166322643600001</v>
      </c>
      <c r="Y28" s="2">
        <v>0.50863758479999999</v>
      </c>
      <c r="Z28" s="2">
        <v>3.2494801500000001</v>
      </c>
      <c r="AA28" s="2"/>
      <c r="AB28" s="2">
        <v>0.61515815039999999</v>
      </c>
      <c r="AC28" s="2">
        <v>13.7755014696</v>
      </c>
      <c r="AD28" s="2"/>
      <c r="AE28" s="2">
        <v>0.64145125439999995</v>
      </c>
      <c r="AF28" s="2">
        <v>0.23132069999999999</v>
      </c>
      <c r="AG28" s="2">
        <v>3.6858033252000002</v>
      </c>
      <c r="AH28" s="2"/>
      <c r="AI28" s="2">
        <f t="shared" si="1"/>
        <v>246.12895942559999</v>
      </c>
      <c r="AJ28" s="21"/>
      <c r="AM28" s="6" t="s">
        <v>54</v>
      </c>
      <c r="AN28" s="94" t="s">
        <v>756</v>
      </c>
    </row>
    <row r="29" spans="1:41" x14ac:dyDescent="0.45">
      <c r="A29" s="6" t="str">
        <f t="shared" si="0"/>
        <v/>
      </c>
      <c r="B29" t="s">
        <v>5</v>
      </c>
      <c r="C29" s="96" t="s">
        <v>790</v>
      </c>
      <c r="D29" t="s">
        <v>99</v>
      </c>
      <c r="E29" s="2">
        <v>7.6538388383999996</v>
      </c>
      <c r="F29" s="2">
        <v>1.3480700508000001</v>
      </c>
      <c r="G29" s="2">
        <v>3.2370788483999999</v>
      </c>
      <c r="H29" s="2">
        <v>27.373294213200001</v>
      </c>
      <c r="I29" s="2">
        <v>114.2444119212</v>
      </c>
      <c r="J29" s="2">
        <v>169.83155068919999</v>
      </c>
      <c r="K29" s="2">
        <v>12.2850006696</v>
      </c>
      <c r="L29" s="2">
        <v>71.299813982399996</v>
      </c>
      <c r="M29" s="2">
        <v>20.373094404</v>
      </c>
      <c r="N29" s="2">
        <v>1233.2233300175999</v>
      </c>
      <c r="O29" s="2">
        <v>12.853182924</v>
      </c>
      <c r="P29" s="2">
        <v>19.57569741</v>
      </c>
      <c r="Q29" s="2">
        <v>17.730080607600001</v>
      </c>
      <c r="R29" s="2">
        <v>19.215213930000001</v>
      </c>
      <c r="S29" s="2">
        <v>2.4194428632</v>
      </c>
      <c r="T29" s="2">
        <v>5.7615140951999999</v>
      </c>
      <c r="U29" s="2">
        <v>86.008247535600006</v>
      </c>
      <c r="V29" s="2">
        <v>2.2752243503999998</v>
      </c>
      <c r="W29" s="2"/>
      <c r="X29" s="2">
        <v>215.51669393040001</v>
      </c>
      <c r="Y29" s="2">
        <v>6.0331787999999997E-2</v>
      </c>
      <c r="Z29" s="2">
        <v>22.060500407999999</v>
      </c>
      <c r="AA29" s="2"/>
      <c r="AB29" s="2">
        <v>2.2235717988000001</v>
      </c>
      <c r="AC29" s="2">
        <v>768.67759334519997</v>
      </c>
      <c r="AD29" s="2"/>
      <c r="AE29" s="2">
        <v>4.6360101456000002</v>
      </c>
      <c r="AF29" s="2">
        <v>15.2278019064</v>
      </c>
      <c r="AG29" s="2">
        <v>77.531388487200005</v>
      </c>
      <c r="AH29" s="2"/>
      <c r="AI29" s="2">
        <f t="shared" si="1"/>
        <v>2932.6419791603998</v>
      </c>
      <c r="AJ29" s="21"/>
      <c r="AM29" s="6" t="s">
        <v>99</v>
      </c>
      <c r="AN29" s="94" t="s">
        <v>757</v>
      </c>
    </row>
    <row r="30" spans="1:41" x14ac:dyDescent="0.45">
      <c r="A30" s="6" t="str">
        <f t="shared" si="0"/>
        <v>IND</v>
      </c>
      <c r="B30" t="s">
        <v>5</v>
      </c>
      <c r="C30" t="s">
        <v>51</v>
      </c>
      <c r="D30" t="s">
        <v>55</v>
      </c>
      <c r="E30" s="2"/>
      <c r="F30" s="2"/>
      <c r="G30" s="2">
        <v>63.646799943600001</v>
      </c>
      <c r="H30" s="2"/>
      <c r="I30" s="2">
        <v>135.2020045392</v>
      </c>
      <c r="J30" s="2">
        <v>4.6462259375999997</v>
      </c>
      <c r="K30" s="2">
        <v>7.3629985896000001</v>
      </c>
      <c r="L30" s="2">
        <v>389.47277015639997</v>
      </c>
      <c r="M30" s="2">
        <v>182.28900146399999</v>
      </c>
      <c r="N30" s="2"/>
      <c r="O30" s="2">
        <v>326.07195727319998</v>
      </c>
      <c r="P30" s="2">
        <v>100.73912652360001</v>
      </c>
      <c r="Q30" s="2">
        <v>12.411027536400001</v>
      </c>
      <c r="R30" s="2">
        <v>0.1224932076</v>
      </c>
      <c r="S30" s="2">
        <v>8.2925309915999996</v>
      </c>
      <c r="T30" s="2">
        <v>62.762208652799998</v>
      </c>
      <c r="U30" s="2">
        <v>2.0082069936</v>
      </c>
      <c r="V30" s="2">
        <v>25.758169124399998</v>
      </c>
      <c r="W30" s="2">
        <v>34.984628657999998</v>
      </c>
      <c r="X30" s="2"/>
      <c r="Y30" s="2">
        <v>45.76245669</v>
      </c>
      <c r="Z30" s="2"/>
      <c r="AA30" s="2"/>
      <c r="AB30" s="2">
        <v>4.3265930652</v>
      </c>
      <c r="AC30" s="2">
        <v>19.313126434800001</v>
      </c>
      <c r="AD30" s="2"/>
      <c r="AE30" s="2"/>
      <c r="AF30" s="2">
        <v>17.024998366799998</v>
      </c>
      <c r="AG30" s="2">
        <v>1165.5845963064</v>
      </c>
      <c r="AH30" s="2"/>
      <c r="AI30" s="2">
        <f t="shared" si="1"/>
        <v>2607.7819204547995</v>
      </c>
      <c r="AJ30" s="21"/>
    </row>
    <row r="31" spans="1:41" x14ac:dyDescent="0.45">
      <c r="A31" s="6" t="str">
        <f t="shared" si="0"/>
        <v>IND</v>
      </c>
      <c r="B31" t="s">
        <v>5</v>
      </c>
      <c r="C31" t="s">
        <v>51</v>
      </c>
      <c r="D31" t="s">
        <v>53</v>
      </c>
      <c r="E31" s="2"/>
      <c r="F31" s="2">
        <v>0.50644370159999996</v>
      </c>
      <c r="G31" s="2"/>
      <c r="H31" s="2">
        <v>4.2801656399999999E-2</v>
      </c>
      <c r="I31" s="2">
        <v>65.794079872799998</v>
      </c>
      <c r="J31" s="2">
        <v>111.5891517348</v>
      </c>
      <c r="K31" s="2">
        <v>1.7659419984</v>
      </c>
      <c r="L31" s="2">
        <v>4.2823385892000001</v>
      </c>
      <c r="M31" s="2"/>
      <c r="N31" s="2">
        <v>156.2438104524</v>
      </c>
      <c r="O31" s="2">
        <v>7.9602121152</v>
      </c>
      <c r="P31" s="2">
        <v>11.9302614792</v>
      </c>
      <c r="Q31" s="2">
        <v>0.86937227279999996</v>
      </c>
      <c r="R31" s="2"/>
      <c r="S31" s="2">
        <v>2.8957332311999999</v>
      </c>
      <c r="T31" s="2"/>
      <c r="U31" s="2">
        <v>12.2788460736</v>
      </c>
      <c r="V31" s="2">
        <v>0.40373731080000003</v>
      </c>
      <c r="W31" s="2">
        <v>10.776848320799999</v>
      </c>
      <c r="X31" s="2">
        <v>29.338766539200002</v>
      </c>
      <c r="Y31" s="2">
        <v>12.5235017316</v>
      </c>
      <c r="Z31" s="2"/>
      <c r="AA31" s="2"/>
      <c r="AB31" s="2"/>
      <c r="AC31" s="2">
        <v>8.3735999999999999E-4</v>
      </c>
      <c r="AD31" s="2"/>
      <c r="AE31" s="2"/>
      <c r="AF31" s="2">
        <v>2.5077424752000002</v>
      </c>
      <c r="AG31" s="2">
        <v>40.9713256044</v>
      </c>
      <c r="AH31" s="2"/>
      <c r="AI31" s="2">
        <f t="shared" si="1"/>
        <v>472.68175251959997</v>
      </c>
      <c r="AJ31" s="21"/>
    </row>
    <row r="32" spans="1:41" x14ac:dyDescent="0.45">
      <c r="A32" s="6" t="str">
        <f t="shared" si="0"/>
        <v>IND</v>
      </c>
      <c r="B32" t="s">
        <v>5</v>
      </c>
      <c r="C32" t="s">
        <v>51</v>
      </c>
      <c r="D32" t="s">
        <v>57</v>
      </c>
      <c r="E32" s="2">
        <v>1.9958475600000001</v>
      </c>
      <c r="F32" s="2">
        <v>3.0676683600000001E-2</v>
      </c>
      <c r="G32" s="2">
        <v>31.846525761599999</v>
      </c>
      <c r="H32" s="2">
        <v>1.0418600592</v>
      </c>
      <c r="I32" s="2">
        <v>159.98147985599999</v>
      </c>
      <c r="J32" s="2">
        <v>43.8189064488</v>
      </c>
      <c r="K32" s="2">
        <v>18.1000764972</v>
      </c>
      <c r="L32" s="2">
        <v>84.360850592399999</v>
      </c>
      <c r="M32" s="2">
        <v>146.80080124919999</v>
      </c>
      <c r="N32" s="2">
        <v>315.2375990676</v>
      </c>
      <c r="O32" s="2">
        <v>135.3007627776</v>
      </c>
      <c r="P32" s="2">
        <v>47.264383267200003</v>
      </c>
      <c r="Q32" s="2">
        <v>15.445657857600001</v>
      </c>
      <c r="R32" s="2">
        <v>33.1422524388</v>
      </c>
      <c r="S32" s="2">
        <v>10.993008617999999</v>
      </c>
      <c r="T32" s="2">
        <v>32.412413649599998</v>
      </c>
      <c r="U32" s="2">
        <v>26.284600609200002</v>
      </c>
      <c r="V32" s="2">
        <v>27.056470683600001</v>
      </c>
      <c r="W32" s="2">
        <v>71.236798455599995</v>
      </c>
      <c r="X32" s="2">
        <v>47.201275630799998</v>
      </c>
      <c r="Y32" s="2">
        <v>11.8577042352</v>
      </c>
      <c r="Z32" s="2">
        <v>12.2795996976</v>
      </c>
      <c r="AA32" s="2">
        <v>0.26966341440000002</v>
      </c>
      <c r="AB32" s="2">
        <v>13.3922166768</v>
      </c>
      <c r="AC32" s="2">
        <v>65.393281695599995</v>
      </c>
      <c r="AD32" s="2"/>
      <c r="AE32" s="2">
        <v>4.2856587215999999</v>
      </c>
      <c r="AF32" s="2">
        <v>36.629379543600002</v>
      </c>
      <c r="AG32" s="2">
        <v>263.58790286520002</v>
      </c>
      <c r="AH32" s="2"/>
      <c r="AI32" s="2">
        <f t="shared" si="1"/>
        <v>1657.2476546135995</v>
      </c>
      <c r="AJ32" s="21"/>
    </row>
    <row r="33" spans="1:36" x14ac:dyDescent="0.45">
      <c r="A33" s="6" t="str">
        <f t="shared" si="0"/>
        <v>IND</v>
      </c>
      <c r="B33" t="s">
        <v>5</v>
      </c>
      <c r="C33" t="s">
        <v>51</v>
      </c>
      <c r="D33" t="s">
        <v>59</v>
      </c>
      <c r="E33" s="2"/>
      <c r="F33" s="2"/>
      <c r="G33" s="2"/>
      <c r="H33" s="2">
        <v>0.72604973520000005</v>
      </c>
      <c r="I33" s="2">
        <v>11.3157104148</v>
      </c>
      <c r="J33" s="2">
        <v>0.231969654</v>
      </c>
      <c r="K33" s="2"/>
      <c r="L33" s="2"/>
      <c r="M33" s="2">
        <v>4.6140001379999998</v>
      </c>
      <c r="N33" s="2">
        <v>219.04849837800001</v>
      </c>
      <c r="O33" s="2">
        <v>13.068099741599999</v>
      </c>
      <c r="P33" s="2">
        <v>5.9627693843999996</v>
      </c>
      <c r="Q33" s="2">
        <v>2.9553867575999999</v>
      </c>
      <c r="R33" s="2">
        <v>27.561549488400001</v>
      </c>
      <c r="S33" s="2">
        <v>1.08940536</v>
      </c>
      <c r="T33" s="2">
        <v>3.4624584791999999</v>
      </c>
      <c r="U33" s="2">
        <v>15.2813510784</v>
      </c>
      <c r="V33" s="2">
        <v>11.042785483199999</v>
      </c>
      <c r="W33" s="2">
        <v>26.801000521199999</v>
      </c>
      <c r="X33" s="2"/>
      <c r="Y33" s="2"/>
      <c r="Z33" s="2"/>
      <c r="AA33" s="2"/>
      <c r="AB33" s="2">
        <v>9.9980784000000007E-3</v>
      </c>
      <c r="AC33" s="2">
        <v>176.7011474592</v>
      </c>
      <c r="AD33" s="2"/>
      <c r="AE33" s="2"/>
      <c r="AF33" s="2">
        <v>6.5104739999999996E-3</v>
      </c>
      <c r="AG33" s="2">
        <v>18.550358463599999</v>
      </c>
      <c r="AH33" s="2"/>
      <c r="AI33" s="2">
        <f t="shared" si="1"/>
        <v>538.42904908920002</v>
      </c>
      <c r="AJ33" s="21"/>
    </row>
    <row r="34" spans="1:36" x14ac:dyDescent="0.45">
      <c r="A34" s="6" t="str">
        <f t="shared" si="0"/>
        <v>IND</v>
      </c>
      <c r="B34" t="s">
        <v>5</v>
      </c>
      <c r="C34" t="s">
        <v>51</v>
      </c>
      <c r="D34" t="s">
        <v>58</v>
      </c>
      <c r="E34" s="2">
        <v>2.4348754079999999</v>
      </c>
      <c r="F34" s="2">
        <v>8.0219087999999997E-3</v>
      </c>
      <c r="G34" s="2">
        <v>15.129742863600001</v>
      </c>
      <c r="H34" s="2">
        <v>2.3323825440000001</v>
      </c>
      <c r="I34" s="2">
        <v>40.252481351999997</v>
      </c>
      <c r="J34" s="2">
        <v>12.5224927128</v>
      </c>
      <c r="K34" s="2">
        <v>13.1567133636</v>
      </c>
      <c r="L34" s="2">
        <v>38.310229018800001</v>
      </c>
      <c r="M34" s="2">
        <v>86.448598412400003</v>
      </c>
      <c r="N34" s="2">
        <v>87.287331682800001</v>
      </c>
      <c r="O34" s="2">
        <v>18.381136381200001</v>
      </c>
      <c r="P34" s="2">
        <v>42.708412177200003</v>
      </c>
      <c r="Q34" s="2">
        <v>17.896958082000001</v>
      </c>
      <c r="R34" s="2">
        <v>26.625745259999999</v>
      </c>
      <c r="S34" s="2">
        <v>12.3667646868</v>
      </c>
      <c r="T34" s="2">
        <v>31.7555507844</v>
      </c>
      <c r="U34" s="2">
        <v>13.2040325772</v>
      </c>
      <c r="V34" s="2">
        <v>31.9612524552</v>
      </c>
      <c r="W34" s="2">
        <v>78.489357634800001</v>
      </c>
      <c r="X34" s="2"/>
      <c r="Y34" s="2">
        <v>5.2736388516000003</v>
      </c>
      <c r="Z34" s="2">
        <v>32.783401810800001</v>
      </c>
      <c r="AA34" s="2">
        <v>0.33023803680000002</v>
      </c>
      <c r="AB34" s="2">
        <v>1.1019238920000001</v>
      </c>
      <c r="AC34" s="2">
        <v>23.063699556</v>
      </c>
      <c r="AD34" s="2"/>
      <c r="AE34" s="2">
        <v>4.2983991540000002</v>
      </c>
      <c r="AF34" s="2">
        <v>14.6681984052</v>
      </c>
      <c r="AG34" s="2">
        <v>332.41076828640001</v>
      </c>
      <c r="AH34" s="2"/>
      <c r="AI34" s="2">
        <f t="shared" si="1"/>
        <v>985.2023472983999</v>
      </c>
      <c r="AJ34" s="21"/>
    </row>
    <row r="35" spans="1:36" x14ac:dyDescent="0.45">
      <c r="A35" s="6" t="str">
        <f t="shared" si="0"/>
        <v>IND</v>
      </c>
      <c r="B35" t="s">
        <v>5</v>
      </c>
      <c r="C35" t="s">
        <v>51</v>
      </c>
      <c r="D35" t="s">
        <v>54</v>
      </c>
      <c r="E35" s="2">
        <v>0.8275293936</v>
      </c>
      <c r="F35" s="2">
        <v>0.14312994479999999</v>
      </c>
      <c r="G35" s="2">
        <v>9.8350737156000001</v>
      </c>
      <c r="H35" s="2">
        <v>0.197156412</v>
      </c>
      <c r="I35" s="2">
        <v>29.612269249200001</v>
      </c>
      <c r="J35" s="2">
        <v>9.8259757992000001</v>
      </c>
      <c r="K35" s="2">
        <v>2.1882393936</v>
      </c>
      <c r="L35" s="2">
        <v>18.441070423199999</v>
      </c>
      <c r="M35" s="2">
        <v>5.0802003180000002</v>
      </c>
      <c r="N35" s="2">
        <v>13.228822620000001</v>
      </c>
      <c r="O35" s="2">
        <v>11.855694571200001</v>
      </c>
      <c r="P35" s="2">
        <v>2.0767532832</v>
      </c>
      <c r="Q35" s="2">
        <v>0.48898055880000002</v>
      </c>
      <c r="R35" s="2">
        <v>2.1094856856000002</v>
      </c>
      <c r="S35" s="2">
        <v>0.34812823320000003</v>
      </c>
      <c r="T35" s="2">
        <v>4.8512325996000003</v>
      </c>
      <c r="U35" s="2">
        <v>1.2178815048</v>
      </c>
      <c r="V35" s="2">
        <v>1.7989758504</v>
      </c>
      <c r="W35" s="2">
        <v>1.6396011215999999</v>
      </c>
      <c r="X35" s="2"/>
      <c r="Y35" s="2">
        <v>1.3285804967999999</v>
      </c>
      <c r="Z35" s="2">
        <v>3.2754383100000002</v>
      </c>
      <c r="AA35" s="2"/>
      <c r="AB35" s="2">
        <v>0.46851966719999999</v>
      </c>
      <c r="AC35" s="2">
        <v>8.2867867020000006</v>
      </c>
      <c r="AD35" s="2"/>
      <c r="AE35" s="2">
        <v>0.2148623892</v>
      </c>
      <c r="AF35" s="2">
        <v>1.2626635176000001</v>
      </c>
      <c r="AG35" s="2">
        <v>4.9315354235999997</v>
      </c>
      <c r="AH35" s="2"/>
      <c r="AI35" s="2">
        <f t="shared" si="1"/>
        <v>135.534587184</v>
      </c>
      <c r="AJ35" s="21"/>
    </row>
    <row r="36" spans="1:36" x14ac:dyDescent="0.45">
      <c r="A36" s="6" t="str">
        <f t="shared" si="0"/>
        <v>IND</v>
      </c>
      <c r="B36" t="s">
        <v>5</v>
      </c>
      <c r="C36" t="s">
        <v>127</v>
      </c>
      <c r="D36" t="s">
        <v>55</v>
      </c>
      <c r="E36" s="2">
        <v>2.9106633600000001E-2</v>
      </c>
      <c r="F36" s="2">
        <v>0.24813907560000001</v>
      </c>
      <c r="G36" s="2">
        <v>0.1172304</v>
      </c>
      <c r="H36" s="2">
        <v>1.05800436E-2</v>
      </c>
      <c r="I36" s="2">
        <v>1.2923646767999999</v>
      </c>
      <c r="J36" s="2">
        <v>0.33465929760000002</v>
      </c>
      <c r="K36" s="2">
        <v>1.50013044E-2</v>
      </c>
      <c r="L36" s="2">
        <v>1.5117990515999999</v>
      </c>
      <c r="M36" s="2">
        <v>13.312998234</v>
      </c>
      <c r="N36" s="2"/>
      <c r="O36" s="2">
        <v>3.363088968</v>
      </c>
      <c r="P36" s="2">
        <v>1.0318745412000001</v>
      </c>
      <c r="Q36" s="2">
        <v>1.6168961051999999</v>
      </c>
      <c r="R36" s="2">
        <v>0.19739924640000001</v>
      </c>
      <c r="S36" s="2">
        <v>0.50036028119999998</v>
      </c>
      <c r="T36" s="2">
        <v>1.5448998923999999</v>
      </c>
      <c r="U36" s="2">
        <v>3.3172100136</v>
      </c>
      <c r="V36" s="2">
        <v>3.2754466835999998</v>
      </c>
      <c r="W36" s="2">
        <v>2.3293554876</v>
      </c>
      <c r="X36" s="2">
        <v>257.17499805239999</v>
      </c>
      <c r="Y36" s="2">
        <v>0.73030352399999998</v>
      </c>
      <c r="Z36" s="2"/>
      <c r="AA36" s="2"/>
      <c r="AB36" s="2"/>
      <c r="AC36" s="2">
        <v>0.87583669200000003</v>
      </c>
      <c r="AD36" s="2"/>
      <c r="AE36" s="2"/>
      <c r="AF36" s="2"/>
      <c r="AG36" s="2">
        <v>17.3355668172</v>
      </c>
      <c r="AH36" s="2"/>
      <c r="AI36" s="2">
        <f t="shared" si="1"/>
        <v>310.16511502200001</v>
      </c>
      <c r="AJ36" s="21"/>
    </row>
    <row r="37" spans="1:36" x14ac:dyDescent="0.45">
      <c r="A37" s="6" t="str">
        <f t="shared" si="0"/>
        <v>IND</v>
      </c>
      <c r="B37" t="s">
        <v>5</v>
      </c>
      <c r="C37" t="s">
        <v>127</v>
      </c>
      <c r="D37" t="s">
        <v>53</v>
      </c>
      <c r="E37" s="2"/>
      <c r="F37" s="2">
        <v>1.8256373928</v>
      </c>
      <c r="G37" s="2">
        <v>1.2458283948</v>
      </c>
      <c r="H37" s="2">
        <v>18.209180318400001</v>
      </c>
      <c r="I37" s="2"/>
      <c r="J37" s="2">
        <v>17.693525656799999</v>
      </c>
      <c r="K37" s="2">
        <v>4.0611331980000003</v>
      </c>
      <c r="L37" s="2">
        <v>8.5354491275999997</v>
      </c>
      <c r="M37" s="2"/>
      <c r="N37" s="2">
        <v>306.35572154760001</v>
      </c>
      <c r="O37" s="2">
        <v>3.8837259216</v>
      </c>
      <c r="P37" s="2">
        <v>1.6478742384</v>
      </c>
      <c r="Q37" s="2">
        <v>0.18862371359999999</v>
      </c>
      <c r="R37" s="2"/>
      <c r="S37" s="2">
        <v>0.1869950484</v>
      </c>
      <c r="T37" s="2"/>
      <c r="U37" s="2">
        <v>0.86169786839999996</v>
      </c>
      <c r="V37" s="2"/>
      <c r="W37" s="2">
        <v>2.4482857284000001</v>
      </c>
      <c r="X37" s="2">
        <v>4.4388914147999996</v>
      </c>
      <c r="Y37" s="2"/>
      <c r="Z37" s="2"/>
      <c r="AA37" s="2"/>
      <c r="AB37" s="2"/>
      <c r="AC37" s="2">
        <v>1.3583109635999999</v>
      </c>
      <c r="AD37" s="2"/>
      <c r="AE37" s="2">
        <v>10.9289798856</v>
      </c>
      <c r="AF37" s="2">
        <v>0.12926326320000001</v>
      </c>
      <c r="AG37" s="2"/>
      <c r="AH37" s="2"/>
      <c r="AI37" s="2">
        <f t="shared" si="1"/>
        <v>383.99912368199995</v>
      </c>
      <c r="AJ37" s="21"/>
    </row>
    <row r="38" spans="1:36" x14ac:dyDescent="0.45">
      <c r="A38" s="6" t="str">
        <f t="shared" si="0"/>
        <v>IND</v>
      </c>
      <c r="B38" t="s">
        <v>5</v>
      </c>
      <c r="C38" t="s">
        <v>127</v>
      </c>
      <c r="D38" t="s">
        <v>791</v>
      </c>
      <c r="E38" s="2"/>
      <c r="F38" s="2"/>
      <c r="G38" s="2"/>
      <c r="H38" s="2"/>
      <c r="I38" s="2"/>
      <c r="J38" s="2"/>
      <c r="K38" s="2"/>
      <c r="L38" s="2"/>
      <c r="M38" s="2"/>
      <c r="N38" s="2">
        <v>7.0868749427999997</v>
      </c>
      <c r="O38" s="2">
        <v>0.1340990172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>
        <f t="shared" si="1"/>
        <v>7.2209739599999994</v>
      </c>
      <c r="AJ38" s="21"/>
    </row>
    <row r="39" spans="1:36" x14ac:dyDescent="0.45">
      <c r="A39" s="6" t="str">
        <f t="shared" si="0"/>
        <v>IND</v>
      </c>
      <c r="B39" t="s">
        <v>5</v>
      </c>
      <c r="C39" t="s">
        <v>127</v>
      </c>
      <c r="D39" t="s">
        <v>57</v>
      </c>
      <c r="E39" s="2">
        <v>14.3616157884</v>
      </c>
      <c r="F39" s="2">
        <v>28.040322628799998</v>
      </c>
      <c r="G39" s="2">
        <v>97.583070628800002</v>
      </c>
      <c r="H39" s="2">
        <v>39.035667481200001</v>
      </c>
      <c r="I39" s="2">
        <v>29.872537484399999</v>
      </c>
      <c r="J39" s="2">
        <v>46.734832616399999</v>
      </c>
      <c r="K39" s="2">
        <v>85.095738662399995</v>
      </c>
      <c r="L39" s="2">
        <v>43.220323839599999</v>
      </c>
      <c r="M39" s="2">
        <v>72.399598419599997</v>
      </c>
      <c r="N39" s="2">
        <v>830.49119872200004</v>
      </c>
      <c r="O39" s="2">
        <v>27.326749557599999</v>
      </c>
      <c r="P39" s="2">
        <v>26.703837453599998</v>
      </c>
      <c r="Q39" s="2">
        <v>11.2584182436</v>
      </c>
      <c r="R39" s="2">
        <v>11.901020868</v>
      </c>
      <c r="S39" s="2">
        <v>11.3933755548</v>
      </c>
      <c r="T39" s="2">
        <v>23.698397501999999</v>
      </c>
      <c r="U39" s="2">
        <v>66.791480302799997</v>
      </c>
      <c r="V39" s="2">
        <v>20.509939962000001</v>
      </c>
      <c r="W39" s="2">
        <v>23.7851982396</v>
      </c>
      <c r="X39" s="2">
        <v>92.770967862000006</v>
      </c>
      <c r="Y39" s="2">
        <v>25.4764226052</v>
      </c>
      <c r="Z39" s="2">
        <v>43.527597278400002</v>
      </c>
      <c r="AA39" s="2">
        <v>9.5146244172000003</v>
      </c>
      <c r="AB39" s="2">
        <v>6.8244588791999998</v>
      </c>
      <c r="AC39" s="2">
        <v>149.33519689319999</v>
      </c>
      <c r="AD39" s="2">
        <v>1.0689905232000001</v>
      </c>
      <c r="AE39" s="2">
        <v>104.2014635856</v>
      </c>
      <c r="AF39" s="2">
        <v>5.4377321040000002</v>
      </c>
      <c r="AG39" s="2">
        <v>286.36520436720002</v>
      </c>
      <c r="AH39" s="2"/>
      <c r="AI39" s="2">
        <f t="shared" si="1"/>
        <v>2234.7259824707999</v>
      </c>
      <c r="AJ39" s="21"/>
    </row>
    <row r="40" spans="1:36" x14ac:dyDescent="0.45">
      <c r="A40" s="6" t="str">
        <f t="shared" si="0"/>
        <v>IND</v>
      </c>
      <c r="B40" t="s">
        <v>5</v>
      </c>
      <c r="C40" t="s">
        <v>127</v>
      </c>
      <c r="D40" t="s">
        <v>59</v>
      </c>
      <c r="E40" s="2"/>
      <c r="F40" s="2"/>
      <c r="G40" s="2"/>
      <c r="H40" s="2">
        <v>29.1704488056</v>
      </c>
      <c r="I40" s="2"/>
      <c r="J40" s="2"/>
      <c r="K40" s="2"/>
      <c r="L40" s="2"/>
      <c r="M40" s="2">
        <v>3.3000357600000002E-2</v>
      </c>
      <c r="N40" s="2">
        <v>49.881099772799999</v>
      </c>
      <c r="O40" s="2">
        <v>0.2269203732</v>
      </c>
      <c r="P40" s="2">
        <v>4.0177370159999999</v>
      </c>
      <c r="Q40" s="2">
        <v>1.4745449051999999</v>
      </c>
      <c r="R40" s="2">
        <v>0.22775354640000001</v>
      </c>
      <c r="S40" s="2">
        <v>1.0709583192000001</v>
      </c>
      <c r="T40" s="2">
        <v>1.61024328E-2</v>
      </c>
      <c r="U40" s="2">
        <v>3.9820612932000001</v>
      </c>
      <c r="V40" s="2">
        <v>0.35349571079999997</v>
      </c>
      <c r="W40" s="2">
        <v>0.1939995648</v>
      </c>
      <c r="X40" s="2"/>
      <c r="Y40" s="2"/>
      <c r="Z40" s="2"/>
      <c r="AA40" s="2"/>
      <c r="AB40" s="2">
        <v>0.49899957119999999</v>
      </c>
      <c r="AC40" s="2">
        <v>54.538140214800002</v>
      </c>
      <c r="AD40" s="2"/>
      <c r="AE40" s="2"/>
      <c r="AF40" s="2"/>
      <c r="AG40" s="2"/>
      <c r="AH40" s="2"/>
      <c r="AI40" s="2">
        <f t="shared" si="1"/>
        <v>145.68526188360002</v>
      </c>
      <c r="AJ40" s="21"/>
    </row>
    <row r="41" spans="1:36" x14ac:dyDescent="0.45">
      <c r="A41" s="6" t="str">
        <f t="shared" si="0"/>
        <v>IND</v>
      </c>
      <c r="B41" t="s">
        <v>5</v>
      </c>
      <c r="C41" t="s">
        <v>127</v>
      </c>
      <c r="D41" t="s">
        <v>58</v>
      </c>
      <c r="E41" s="2">
        <v>1.5443849160000001</v>
      </c>
      <c r="F41" s="2">
        <v>6.5816496000000004E-3</v>
      </c>
      <c r="G41" s="2">
        <v>9.9614062188000005</v>
      </c>
      <c r="H41" s="2">
        <v>21.214611896400001</v>
      </c>
      <c r="I41" s="2">
        <v>2.5060886891999998</v>
      </c>
      <c r="J41" s="2">
        <v>1.2214151639999999</v>
      </c>
      <c r="K41" s="2">
        <v>8.2145727756000007</v>
      </c>
      <c r="L41" s="2">
        <v>12.9858165612</v>
      </c>
      <c r="M41" s="2">
        <v>59.013000428399998</v>
      </c>
      <c r="N41" s="2">
        <v>83.7214131888</v>
      </c>
      <c r="O41" s="2">
        <v>1.2679765668</v>
      </c>
      <c r="P41" s="2">
        <v>18.372637177200001</v>
      </c>
      <c r="Q41" s="2">
        <v>10.134513651600001</v>
      </c>
      <c r="R41" s="2">
        <v>10.9503534996</v>
      </c>
      <c r="S41" s="2">
        <v>7.8628187735999999</v>
      </c>
      <c r="T41" s="2">
        <v>26.580678544800001</v>
      </c>
      <c r="U41" s="2">
        <v>30.9829605804</v>
      </c>
      <c r="V41" s="2">
        <v>10.376962866</v>
      </c>
      <c r="W41" s="2">
        <v>30.3668352792</v>
      </c>
      <c r="X41" s="2"/>
      <c r="Y41" s="2">
        <v>8.8358436539999996</v>
      </c>
      <c r="Z41" s="2">
        <v>11.6450985312</v>
      </c>
      <c r="AA41" s="2">
        <v>0.60052109760000005</v>
      </c>
      <c r="AB41" s="2">
        <v>0.15080016239999999</v>
      </c>
      <c r="AC41" s="2">
        <v>240.56720593200001</v>
      </c>
      <c r="AD41" s="2"/>
      <c r="AE41" s="2">
        <v>0.27089852040000001</v>
      </c>
      <c r="AF41" s="2">
        <v>17.105401673999999</v>
      </c>
      <c r="AG41" s="2">
        <v>200.33734167360001</v>
      </c>
      <c r="AH41" s="2"/>
      <c r="AI41" s="2">
        <f t="shared" si="1"/>
        <v>826.7981396724</v>
      </c>
      <c r="AJ41" s="21"/>
    </row>
    <row r="42" spans="1:36" x14ac:dyDescent="0.45">
      <c r="A42" s="6" t="str">
        <f t="shared" si="0"/>
        <v>IND</v>
      </c>
      <c r="B42" t="s">
        <v>5</v>
      </c>
      <c r="C42" t="s">
        <v>127</v>
      </c>
      <c r="D42" t="s">
        <v>54</v>
      </c>
      <c r="E42" s="2">
        <v>32.552654702399998</v>
      </c>
      <c r="F42" s="2">
        <v>43.089942700800002</v>
      </c>
      <c r="G42" s="2">
        <v>101.6413358688</v>
      </c>
      <c r="H42" s="2">
        <v>51.100379668800002</v>
      </c>
      <c r="I42" s="2">
        <v>94.061842037999995</v>
      </c>
      <c r="J42" s="2">
        <v>173.21471955000001</v>
      </c>
      <c r="K42" s="2">
        <v>149.96564523719999</v>
      </c>
      <c r="L42" s="2">
        <v>33.635930587200001</v>
      </c>
      <c r="M42" s="2">
        <v>156.88359954719999</v>
      </c>
      <c r="N42" s="2">
        <v>405.88147993680002</v>
      </c>
      <c r="O42" s="2">
        <v>33.226235459999998</v>
      </c>
      <c r="P42" s="2">
        <v>20.256973506000001</v>
      </c>
      <c r="Q42" s="2">
        <v>24.677175045599999</v>
      </c>
      <c r="R42" s="2">
        <v>8.9143084728000002</v>
      </c>
      <c r="S42" s="2">
        <v>26.374185568800002</v>
      </c>
      <c r="T42" s="2">
        <v>34.102348480800003</v>
      </c>
      <c r="U42" s="2">
        <v>29.5039023048</v>
      </c>
      <c r="V42" s="2">
        <v>46.573820848799997</v>
      </c>
      <c r="W42" s="2">
        <v>57.234204953999999</v>
      </c>
      <c r="X42" s="2">
        <v>99.814861116000003</v>
      </c>
      <c r="Y42" s="2">
        <v>75.095399390400004</v>
      </c>
      <c r="Z42" s="2">
        <v>17.350940746799999</v>
      </c>
      <c r="AA42" s="2">
        <v>17.644749436800002</v>
      </c>
      <c r="AB42" s="2">
        <v>14.634938465999999</v>
      </c>
      <c r="AC42" s="2">
        <v>200.05191495720001</v>
      </c>
      <c r="AD42" s="2"/>
      <c r="AE42" s="2">
        <v>70.994236197600003</v>
      </c>
      <c r="AF42" s="2">
        <v>8.8781303339999997</v>
      </c>
      <c r="AG42" s="2">
        <v>484.64323496639997</v>
      </c>
      <c r="AH42" s="2"/>
      <c r="AI42" s="2">
        <f t="shared" si="1"/>
        <v>2511.9990900900002</v>
      </c>
      <c r="AJ42" s="21"/>
    </row>
    <row r="43" spans="1:36" x14ac:dyDescent="0.45">
      <c r="A43" s="6" t="str">
        <f t="shared" si="0"/>
        <v>IND</v>
      </c>
      <c r="B43" t="s">
        <v>5</v>
      </c>
      <c r="C43" t="s">
        <v>127</v>
      </c>
      <c r="D43" t="s">
        <v>99</v>
      </c>
      <c r="E43" s="2"/>
      <c r="F43" s="2"/>
      <c r="G43" s="2">
        <v>0.16320146399999999</v>
      </c>
      <c r="H43" s="2">
        <v>0.97647480360000005</v>
      </c>
      <c r="I43" s="2">
        <v>0.1133911044</v>
      </c>
      <c r="J43" s="2"/>
      <c r="K43" s="2">
        <v>1.2420016596000001</v>
      </c>
      <c r="L43" s="2">
        <v>1.51467957</v>
      </c>
      <c r="M43" s="2">
        <v>4.9065653484</v>
      </c>
      <c r="N43" s="2">
        <v>45.220927604400003</v>
      </c>
      <c r="O43" s="2"/>
      <c r="P43" s="2">
        <v>1.9711454400000002E-2</v>
      </c>
      <c r="Q43" s="2">
        <v>4.2550448400000003E-2</v>
      </c>
      <c r="R43" s="2"/>
      <c r="S43" s="2"/>
      <c r="T43" s="2"/>
      <c r="U43" s="2">
        <v>1.7584685604000001</v>
      </c>
      <c r="V43" s="2"/>
      <c r="W43" s="2">
        <v>0.17579535839999999</v>
      </c>
      <c r="X43" s="2"/>
      <c r="Y43" s="2"/>
      <c r="Z43" s="2"/>
      <c r="AA43" s="2"/>
      <c r="AB43" s="2"/>
      <c r="AC43" s="2">
        <v>1.2966770808000001</v>
      </c>
      <c r="AD43" s="2"/>
      <c r="AE43" s="2"/>
      <c r="AF43" s="2"/>
      <c r="AG43" s="2"/>
      <c r="AH43" s="2"/>
      <c r="AI43" s="2">
        <f t="shared" si="1"/>
        <v>57.430444456800011</v>
      </c>
      <c r="AJ43" s="21"/>
    </row>
    <row r="44" spans="1:36" x14ac:dyDescent="0.45">
      <c r="A44" s="6" t="str">
        <f t="shared" si="0"/>
        <v/>
      </c>
      <c r="B44" t="s">
        <v>5</v>
      </c>
      <c r="C44" t="s">
        <v>43</v>
      </c>
      <c r="D44" t="s">
        <v>56</v>
      </c>
      <c r="E44" s="2"/>
      <c r="F44" s="2"/>
      <c r="G44" s="2"/>
      <c r="H44" s="2"/>
      <c r="I44" s="2">
        <v>24.181311600000001</v>
      </c>
      <c r="J44" s="2">
        <v>9.0262367999999995</v>
      </c>
      <c r="K44" s="2">
        <v>1.6475724</v>
      </c>
      <c r="L44" s="2">
        <v>15.529374000000001</v>
      </c>
      <c r="M44" s="2"/>
      <c r="N44" s="2"/>
      <c r="O44" s="2">
        <v>1.2168000000000001</v>
      </c>
      <c r="P44" s="2">
        <v>0.89608679999999996</v>
      </c>
      <c r="Q44" s="2">
        <v>0.2428128</v>
      </c>
      <c r="R44" s="2">
        <v>5.2669655999999998</v>
      </c>
      <c r="S44" s="2"/>
      <c r="T44" s="2"/>
      <c r="U44" s="2">
        <v>2.9148876000000001</v>
      </c>
      <c r="V44" s="2"/>
      <c r="W44" s="2">
        <v>1.4903999999999999</v>
      </c>
      <c r="X44" s="2"/>
      <c r="Y44" s="2"/>
      <c r="Z44" s="2"/>
      <c r="AA44" s="2"/>
      <c r="AB44" s="2"/>
      <c r="AC44" s="2">
        <v>22.352723999999998</v>
      </c>
      <c r="AD44" s="2"/>
      <c r="AE44" s="2"/>
      <c r="AF44" s="2">
        <v>0.17870040000000001</v>
      </c>
      <c r="AG44" s="2">
        <v>8.0853695999999999</v>
      </c>
      <c r="AH44" s="2"/>
      <c r="AI44" s="2">
        <f t="shared" si="1"/>
        <v>93.029241600000006</v>
      </c>
      <c r="AJ44" s="21"/>
    </row>
    <row r="45" spans="1:36" x14ac:dyDescent="0.45">
      <c r="A45" s="6" t="str">
        <f t="shared" si="0"/>
        <v/>
      </c>
      <c r="B45" t="s">
        <v>5</v>
      </c>
      <c r="C45" t="s">
        <v>43</v>
      </c>
      <c r="D45" t="s">
        <v>55</v>
      </c>
      <c r="E45" s="2"/>
      <c r="F45" s="2">
        <v>1.9296000000000001E-3</v>
      </c>
      <c r="G45" s="2">
        <v>19.826333999999999</v>
      </c>
      <c r="H45" s="2"/>
      <c r="I45" s="2">
        <v>2.5725096000000001</v>
      </c>
      <c r="J45" s="2">
        <v>13.307245200000001</v>
      </c>
      <c r="K45" s="2">
        <v>8.8955927999999993</v>
      </c>
      <c r="L45" s="2">
        <v>198.5086872</v>
      </c>
      <c r="M45" s="2">
        <v>0.24840000000000001</v>
      </c>
      <c r="N45" s="2">
        <v>0.42399720000000002</v>
      </c>
      <c r="O45" s="2">
        <v>57.406193999999999</v>
      </c>
      <c r="P45" s="2">
        <v>36.067467600000001</v>
      </c>
      <c r="Q45" s="2">
        <v>26.141209199999999</v>
      </c>
      <c r="R45" s="2">
        <v>3.5365859999999998</v>
      </c>
      <c r="S45" s="2">
        <v>2.972556</v>
      </c>
      <c r="T45" s="2">
        <v>10.8872316</v>
      </c>
      <c r="U45" s="2">
        <v>13.156236</v>
      </c>
      <c r="V45" s="2">
        <v>15.771952799999999</v>
      </c>
      <c r="W45" s="2">
        <v>14.651999999999999</v>
      </c>
      <c r="X45" s="2">
        <v>87.616152</v>
      </c>
      <c r="Y45" s="2">
        <v>6.8320512000000004</v>
      </c>
      <c r="Z45" s="2">
        <v>2.7252000000000001</v>
      </c>
      <c r="AA45" s="2"/>
      <c r="AB45" s="2"/>
      <c r="AC45" s="2">
        <v>10.2911868</v>
      </c>
      <c r="AD45" s="2"/>
      <c r="AE45" s="2">
        <v>0.23621039999999999</v>
      </c>
      <c r="AF45" s="2">
        <v>16.437693599999999</v>
      </c>
      <c r="AG45" s="2">
        <v>111.88406879999999</v>
      </c>
      <c r="AH45" s="2"/>
      <c r="AI45" s="2">
        <f t="shared" si="1"/>
        <v>660.39869159999989</v>
      </c>
      <c r="AJ45" s="21"/>
    </row>
    <row r="46" spans="1:36" x14ac:dyDescent="0.45">
      <c r="A46" s="6" t="str">
        <f t="shared" si="0"/>
        <v/>
      </c>
      <c r="B46" t="s">
        <v>5</v>
      </c>
      <c r="C46" t="s">
        <v>43</v>
      </c>
      <c r="D46" t="s">
        <v>53</v>
      </c>
      <c r="E46" s="2"/>
      <c r="F46" s="2"/>
      <c r="G46" s="2"/>
      <c r="H46" s="2"/>
      <c r="I46" s="2">
        <v>20.9432376</v>
      </c>
      <c r="J46" s="2">
        <v>95.027327999999997</v>
      </c>
      <c r="K46" s="2">
        <v>0.26265240000000001</v>
      </c>
      <c r="L46" s="2">
        <v>5.5474920000000001</v>
      </c>
      <c r="M46" s="2"/>
      <c r="N46" s="2"/>
      <c r="O46" s="2">
        <v>1.5156000000000001</v>
      </c>
      <c r="P46" s="2">
        <v>21.9405924</v>
      </c>
      <c r="Q46" s="2">
        <v>0.68011920000000003</v>
      </c>
      <c r="R46" s="2">
        <v>3.7476000000000002E-2</v>
      </c>
      <c r="S46" s="2">
        <v>1.0176731999999999</v>
      </c>
      <c r="T46" s="2">
        <v>1.0331999999999999</v>
      </c>
      <c r="U46" s="2">
        <v>4.3893503999999997</v>
      </c>
      <c r="V46" s="2">
        <v>1.5649092</v>
      </c>
      <c r="W46" s="2">
        <v>10.2852</v>
      </c>
      <c r="X46" s="2"/>
      <c r="Y46" s="2"/>
      <c r="Z46" s="2"/>
      <c r="AA46" s="2">
        <v>0.14541119999999999</v>
      </c>
      <c r="AB46" s="2"/>
      <c r="AC46" s="2">
        <v>21.671899199999999</v>
      </c>
      <c r="AD46" s="2"/>
      <c r="AE46" s="2"/>
      <c r="AF46" s="2">
        <v>0.17940600000000001</v>
      </c>
      <c r="AG46" s="2">
        <v>39.8534796</v>
      </c>
      <c r="AH46" s="2"/>
      <c r="AI46" s="2">
        <f t="shared" si="1"/>
        <v>226.09502639999999</v>
      </c>
      <c r="AJ46" s="21"/>
    </row>
    <row r="47" spans="1:36" x14ac:dyDescent="0.45">
      <c r="A47" s="6" t="str">
        <f t="shared" si="0"/>
        <v/>
      </c>
      <c r="B47" t="s">
        <v>5</v>
      </c>
      <c r="C47" t="s">
        <v>43</v>
      </c>
      <c r="D47" t="s">
        <v>791</v>
      </c>
      <c r="E47" s="2"/>
      <c r="F47" s="2"/>
      <c r="G47" s="2"/>
      <c r="H47" s="2"/>
      <c r="I47" s="2">
        <v>6.1792524000000002</v>
      </c>
      <c r="J47" s="2">
        <v>4.7906063999999997</v>
      </c>
      <c r="K47" s="2">
        <v>0.78778440000000005</v>
      </c>
      <c r="L47" s="2">
        <v>5.3769347999999999</v>
      </c>
      <c r="M47" s="2"/>
      <c r="N47" s="2"/>
      <c r="O47" s="2">
        <v>0.18720000000000001</v>
      </c>
      <c r="P47" s="2">
        <v>4.6642463999999997</v>
      </c>
      <c r="Q47" s="2">
        <v>4.5176399999999999E-2</v>
      </c>
      <c r="R47" s="2">
        <v>2.8782323999999999</v>
      </c>
      <c r="S47" s="2"/>
      <c r="T47" s="2"/>
      <c r="U47" s="2">
        <v>0.85899599999999998</v>
      </c>
      <c r="V47" s="2"/>
      <c r="W47" s="2">
        <v>0.43919999999999998</v>
      </c>
      <c r="X47" s="2"/>
      <c r="Y47" s="2"/>
      <c r="Z47" s="2"/>
      <c r="AA47" s="2"/>
      <c r="AB47" s="2"/>
      <c r="AC47" s="2">
        <v>9.4063032</v>
      </c>
      <c r="AD47" s="2"/>
      <c r="AE47" s="2"/>
      <c r="AF47" s="2">
        <v>0.11193119999999999</v>
      </c>
      <c r="AG47" s="2">
        <v>1.7023032</v>
      </c>
      <c r="AH47" s="2"/>
      <c r="AI47" s="2">
        <f t="shared" si="1"/>
        <v>37.428166800000007</v>
      </c>
      <c r="AJ47" s="21"/>
    </row>
    <row r="48" spans="1:36" x14ac:dyDescent="0.45">
      <c r="A48" s="6" t="str">
        <f t="shared" si="0"/>
        <v/>
      </c>
      <c r="B48" t="s">
        <v>5</v>
      </c>
      <c r="C48" t="s">
        <v>43</v>
      </c>
      <c r="D48" t="s">
        <v>59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>
        <v>0.4824</v>
      </c>
      <c r="P48" s="2">
        <v>1.1405879999999999</v>
      </c>
      <c r="Q48" s="2">
        <v>0.80820000000000003</v>
      </c>
      <c r="R48" s="2"/>
      <c r="S48" s="2"/>
      <c r="T48" s="2"/>
      <c r="U48" s="2">
        <v>0.46476000000000001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>
        <f t="shared" si="1"/>
        <v>2.8959479999999997</v>
      </c>
      <c r="AJ48" s="21"/>
    </row>
    <row r="49" spans="1:36" x14ac:dyDescent="0.45">
      <c r="A49" s="6" t="str">
        <f t="shared" si="0"/>
        <v/>
      </c>
      <c r="B49" t="s">
        <v>5</v>
      </c>
      <c r="C49" t="s">
        <v>43</v>
      </c>
      <c r="D49" t="s">
        <v>58</v>
      </c>
      <c r="E49" s="2">
        <v>2.2511231999999999</v>
      </c>
      <c r="F49" s="2"/>
      <c r="G49" s="2"/>
      <c r="H49" s="2">
        <v>4.2766811999999996</v>
      </c>
      <c r="I49" s="2">
        <v>29.9994516</v>
      </c>
      <c r="J49" s="2">
        <v>6.5413475999999999</v>
      </c>
      <c r="K49" s="2">
        <v>33.229969199999999</v>
      </c>
      <c r="L49" s="2">
        <v>53.107866000000001</v>
      </c>
      <c r="M49" s="2"/>
      <c r="N49" s="2"/>
      <c r="O49" s="2">
        <v>3.416976</v>
      </c>
      <c r="P49" s="2">
        <v>44.411029200000002</v>
      </c>
      <c r="Q49" s="2">
        <v>95.919778800000003</v>
      </c>
      <c r="R49" s="2">
        <v>73.518382799999998</v>
      </c>
      <c r="S49" s="2">
        <v>6.8235479999999997</v>
      </c>
      <c r="T49" s="2">
        <v>124.0066692</v>
      </c>
      <c r="U49" s="2">
        <v>41.729133599999997</v>
      </c>
      <c r="V49" s="2">
        <v>18.880614000000001</v>
      </c>
      <c r="W49" s="2">
        <v>93.783600000000007</v>
      </c>
      <c r="X49" s="2"/>
      <c r="Y49" s="2"/>
      <c r="Z49" s="2">
        <v>66.168000000000006</v>
      </c>
      <c r="AA49" s="2">
        <v>10.2864024</v>
      </c>
      <c r="AB49" s="2">
        <v>8.5657247999999999</v>
      </c>
      <c r="AC49" s="2">
        <v>125.9901504</v>
      </c>
      <c r="AD49" s="2"/>
      <c r="AE49" s="2"/>
      <c r="AF49" s="2">
        <v>71.335630800000004</v>
      </c>
      <c r="AG49" s="2">
        <v>415.23865919999997</v>
      </c>
      <c r="AH49" s="2"/>
      <c r="AI49" s="2">
        <f t="shared" si="1"/>
        <v>1329.480738</v>
      </c>
      <c r="AJ49" s="21"/>
    </row>
    <row r="50" spans="1:36" x14ac:dyDescent="0.45">
      <c r="A50" s="6" t="str">
        <f t="shared" si="0"/>
        <v/>
      </c>
      <c r="B50" t="s">
        <v>5</v>
      </c>
      <c r="C50" t="s">
        <v>43</v>
      </c>
      <c r="D50" t="s">
        <v>54</v>
      </c>
      <c r="E50" s="2"/>
      <c r="F50" s="2"/>
      <c r="G50" s="2"/>
      <c r="H50" s="2">
        <v>2.5200000000000001E-3</v>
      </c>
      <c r="I50" s="2">
        <v>15.624907200000001</v>
      </c>
      <c r="J50" s="2">
        <v>1.5168779999999999</v>
      </c>
      <c r="K50" s="2">
        <v>0.55800000000000005</v>
      </c>
      <c r="L50" s="2">
        <v>7.5558455999999996</v>
      </c>
      <c r="M50" s="2"/>
      <c r="N50" s="2"/>
      <c r="O50" s="2">
        <v>0.76598639999999996</v>
      </c>
      <c r="P50" s="2">
        <v>7.1524295999999996</v>
      </c>
      <c r="Q50" s="2">
        <v>8.8441199999999998E-2</v>
      </c>
      <c r="R50" s="2">
        <v>0.91085400000000005</v>
      </c>
      <c r="S50" s="2">
        <v>1.443492</v>
      </c>
      <c r="T50" s="2">
        <v>10.7618256</v>
      </c>
      <c r="U50" s="2">
        <v>1.4753844</v>
      </c>
      <c r="V50" s="2">
        <v>0.3526416</v>
      </c>
      <c r="W50" s="2">
        <v>5.5115999999999996</v>
      </c>
      <c r="X50" s="2"/>
      <c r="Y50" s="2"/>
      <c r="Z50" s="2">
        <v>3.0851999999999999</v>
      </c>
      <c r="AA50" s="2">
        <v>9.2163599999999998E-2</v>
      </c>
      <c r="AB50" s="2"/>
      <c r="AC50" s="2">
        <v>9.7639847999999994</v>
      </c>
      <c r="AD50" s="2"/>
      <c r="AE50" s="2"/>
      <c r="AF50" s="2">
        <v>0.80224200000000001</v>
      </c>
      <c r="AG50" s="2">
        <v>4.0237344000000004</v>
      </c>
      <c r="AH50" s="2"/>
      <c r="AI50" s="2">
        <f t="shared" si="1"/>
        <v>71.488130400000003</v>
      </c>
      <c r="AJ50" s="21"/>
    </row>
    <row r="51" spans="1:36" x14ac:dyDescent="0.45">
      <c r="A51" s="6" t="str">
        <f t="shared" si="0"/>
        <v/>
      </c>
      <c r="B51" t="s">
        <v>5</v>
      </c>
      <c r="C51" t="s">
        <v>44</v>
      </c>
      <c r="D51" t="s">
        <v>56</v>
      </c>
      <c r="E51" s="2"/>
      <c r="F51" s="2"/>
      <c r="G51" s="2">
        <v>2.2093091999999999</v>
      </c>
      <c r="H51" s="2"/>
      <c r="I51" s="2">
        <v>37.341993600000002</v>
      </c>
      <c r="J51" s="2"/>
      <c r="K51" s="2"/>
      <c r="L51" s="2"/>
      <c r="M51" s="2"/>
      <c r="N51" s="2">
        <v>277.17086879999999</v>
      </c>
      <c r="O51" s="2"/>
      <c r="P51" s="2">
        <v>4.6051272000000001</v>
      </c>
      <c r="Q51" s="2"/>
      <c r="R51" s="2"/>
      <c r="S51" s="2">
        <v>0.3799188</v>
      </c>
      <c r="T51" s="2"/>
      <c r="U51" s="2">
        <v>3.6617796</v>
      </c>
      <c r="V51" s="2">
        <v>8.0474580000000007</v>
      </c>
      <c r="W51" s="2">
        <v>22.5108</v>
      </c>
      <c r="X51" s="2"/>
      <c r="Y51" s="2">
        <v>0.10786320000000001</v>
      </c>
      <c r="Z51" s="2">
        <v>0.63360000000000005</v>
      </c>
      <c r="AA51" s="2">
        <v>2.0808287999999999</v>
      </c>
      <c r="AB51" s="2"/>
      <c r="AC51" s="2"/>
      <c r="AD51" s="2"/>
      <c r="AE51" s="2"/>
      <c r="AF51" s="2">
        <v>2.7223451999999999</v>
      </c>
      <c r="AG51" s="2">
        <v>0.36256680000000002</v>
      </c>
      <c r="AH51" s="2"/>
      <c r="AI51" s="2">
        <f t="shared" si="1"/>
        <v>361.83445920000008</v>
      </c>
      <c r="AJ51" s="21"/>
    </row>
    <row r="52" spans="1:36" x14ac:dyDescent="0.45">
      <c r="A52" s="6" t="str">
        <f t="shared" si="0"/>
        <v/>
      </c>
      <c r="B52" t="s">
        <v>5</v>
      </c>
      <c r="C52" t="s">
        <v>44</v>
      </c>
      <c r="D52" t="s">
        <v>55</v>
      </c>
      <c r="E52" s="2"/>
      <c r="F52" s="2">
        <v>4.4875043999999997</v>
      </c>
      <c r="G52" s="2">
        <v>5.0197463999999998</v>
      </c>
      <c r="H52" s="2">
        <v>0.71604000000000001</v>
      </c>
      <c r="I52" s="2">
        <v>62.298669599999997</v>
      </c>
      <c r="J52" s="2">
        <v>117.1156032</v>
      </c>
      <c r="K52" s="2">
        <v>0.141426</v>
      </c>
      <c r="L52" s="2">
        <v>1.1010852</v>
      </c>
      <c r="M52" s="2">
        <v>28.9404</v>
      </c>
      <c r="N52" s="2">
        <v>436.11461639999999</v>
      </c>
      <c r="O52" s="2">
        <v>3.2468544000000001</v>
      </c>
      <c r="P52" s="2">
        <v>2.9707379999999999</v>
      </c>
      <c r="Q52" s="2">
        <v>0.15617519999999999</v>
      </c>
      <c r="R52" s="2">
        <v>0.49825799999999998</v>
      </c>
      <c r="S52" s="2">
        <v>0.4821336</v>
      </c>
      <c r="T52" s="2">
        <v>11.623212000000001</v>
      </c>
      <c r="U52" s="2">
        <v>0.59013360000000004</v>
      </c>
      <c r="V52" s="2">
        <v>9.3716100000000004</v>
      </c>
      <c r="W52" s="2">
        <v>4.2876000000000003</v>
      </c>
      <c r="X52" s="2">
        <v>29.626110000000001</v>
      </c>
      <c r="Y52" s="2">
        <v>21.3398316</v>
      </c>
      <c r="Z52" s="2">
        <v>5.3747999999999996</v>
      </c>
      <c r="AA52" s="2"/>
      <c r="AB52" s="2"/>
      <c r="AC52" s="2"/>
      <c r="AD52" s="2"/>
      <c r="AE52" s="2">
        <v>1.1126123999999999</v>
      </c>
      <c r="AF52" s="2">
        <v>56.864538000000003</v>
      </c>
      <c r="AG52" s="2">
        <v>10.4004756</v>
      </c>
      <c r="AH52" s="2"/>
      <c r="AI52" s="2">
        <f t="shared" si="1"/>
        <v>813.88017360000003</v>
      </c>
      <c r="AJ52" s="21"/>
    </row>
    <row r="53" spans="1:36" x14ac:dyDescent="0.45">
      <c r="A53" s="6" t="str">
        <f t="shared" si="0"/>
        <v/>
      </c>
      <c r="B53" t="s">
        <v>5</v>
      </c>
      <c r="C53" t="s">
        <v>44</v>
      </c>
      <c r="D53" t="s">
        <v>53</v>
      </c>
      <c r="E53" s="2"/>
      <c r="F53" s="2">
        <v>5.9592815999999997</v>
      </c>
      <c r="G53" s="2">
        <v>0.25072559999999999</v>
      </c>
      <c r="H53" s="2">
        <v>0.11592</v>
      </c>
      <c r="I53" s="2">
        <v>135.49902839999999</v>
      </c>
      <c r="J53" s="2">
        <v>242.23901760000001</v>
      </c>
      <c r="K53" s="2"/>
      <c r="L53" s="2"/>
      <c r="M53" s="2"/>
      <c r="N53" s="2"/>
      <c r="O53" s="2">
        <v>0.1188</v>
      </c>
      <c r="P53" s="2">
        <v>7.6240799999999997E-2</v>
      </c>
      <c r="Q53" s="2">
        <v>0.33479999999999999</v>
      </c>
      <c r="R53" s="2">
        <v>0.55043640000000005</v>
      </c>
      <c r="S53" s="2">
        <v>0.36359999999999998</v>
      </c>
      <c r="T53" s="2">
        <v>1.0404</v>
      </c>
      <c r="U53" s="2">
        <v>22.403221200000001</v>
      </c>
      <c r="V53" s="2">
        <v>1.0642788000000001</v>
      </c>
      <c r="W53" s="2">
        <v>15.39</v>
      </c>
      <c r="X53" s="2">
        <v>730.58964479999997</v>
      </c>
      <c r="Y53" s="2">
        <v>5.8579596</v>
      </c>
      <c r="Z53" s="2">
        <v>1.5551999999999999</v>
      </c>
      <c r="AA53" s="2"/>
      <c r="AB53" s="2"/>
      <c r="AC53" s="2"/>
      <c r="AD53" s="2"/>
      <c r="AE53" s="2">
        <v>46.853020800000003</v>
      </c>
      <c r="AF53" s="2"/>
      <c r="AG53" s="2">
        <v>3.9826548000000002</v>
      </c>
      <c r="AH53" s="2"/>
      <c r="AI53" s="2">
        <f t="shared" si="1"/>
        <v>1214.2442304000001</v>
      </c>
      <c r="AJ53" s="21"/>
    </row>
    <row r="54" spans="1:36" x14ac:dyDescent="0.45">
      <c r="A54" s="6" t="str">
        <f t="shared" si="0"/>
        <v/>
      </c>
      <c r="B54" t="s">
        <v>5</v>
      </c>
      <c r="C54" t="s">
        <v>44</v>
      </c>
      <c r="D54" t="s">
        <v>791</v>
      </c>
      <c r="E54" s="2"/>
      <c r="F54" s="2"/>
      <c r="G54" s="2">
        <v>0.16124040000000001</v>
      </c>
      <c r="H54" s="2"/>
      <c r="I54" s="2">
        <v>6.0107472</v>
      </c>
      <c r="J54" s="2"/>
      <c r="K54" s="2"/>
      <c r="L54" s="2"/>
      <c r="M54" s="2">
        <v>0.79559999999999997</v>
      </c>
      <c r="N54" s="2">
        <v>103.5696348</v>
      </c>
      <c r="O54" s="2"/>
      <c r="P54" s="2">
        <v>1.0487519999999999</v>
      </c>
      <c r="Q54" s="2"/>
      <c r="R54" s="2"/>
      <c r="S54" s="2">
        <v>0.1116</v>
      </c>
      <c r="T54" s="2"/>
      <c r="U54" s="2">
        <v>1.8733932</v>
      </c>
      <c r="V54" s="2"/>
      <c r="W54" s="2">
        <v>8.6471999999999998</v>
      </c>
      <c r="X54" s="2">
        <v>9.3751631999999994</v>
      </c>
      <c r="Y54" s="2"/>
      <c r="Z54" s="2">
        <v>0.108</v>
      </c>
      <c r="AA54" s="2">
        <v>0.58106519999999995</v>
      </c>
      <c r="AB54" s="2"/>
      <c r="AC54" s="2"/>
      <c r="AD54" s="2"/>
      <c r="AE54" s="2"/>
      <c r="AF54" s="2">
        <v>0.36907200000000001</v>
      </c>
      <c r="AG54" s="2"/>
      <c r="AH54" s="2"/>
      <c r="AI54" s="2">
        <f t="shared" si="1"/>
        <v>132.65146799999999</v>
      </c>
      <c r="AJ54" s="21"/>
    </row>
    <row r="55" spans="1:36" x14ac:dyDescent="0.45">
      <c r="A55" s="6" t="str">
        <f t="shared" si="0"/>
        <v/>
      </c>
      <c r="B55" t="s">
        <v>5</v>
      </c>
      <c r="C55" t="s">
        <v>44</v>
      </c>
      <c r="D55" t="s">
        <v>747</v>
      </c>
      <c r="E55" s="2"/>
      <c r="F55" s="2"/>
      <c r="G55" s="2"/>
      <c r="H55" s="2"/>
      <c r="I55" s="2">
        <v>2.2032288000000002</v>
      </c>
      <c r="J55" s="2">
        <v>35.966725199999999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>
        <v>2.5117199999999999E-2</v>
      </c>
      <c r="W55" s="2"/>
      <c r="X55" s="2"/>
      <c r="Y55" s="2"/>
      <c r="Z55" s="2">
        <v>0.37080000000000002</v>
      </c>
      <c r="AA55" s="2"/>
      <c r="AB55" s="2"/>
      <c r="AC55" s="2"/>
      <c r="AD55" s="2"/>
      <c r="AE55" s="2"/>
      <c r="AF55" s="2"/>
      <c r="AG55" s="2">
        <v>1.8669024000000001</v>
      </c>
      <c r="AH55" s="2"/>
      <c r="AI55" s="2">
        <f t="shared" si="1"/>
        <v>40.432773599999997</v>
      </c>
      <c r="AJ55" s="21"/>
    </row>
    <row r="56" spans="1:36" x14ac:dyDescent="0.45">
      <c r="A56" s="6" t="str">
        <f t="shared" si="0"/>
        <v/>
      </c>
      <c r="B56" t="s">
        <v>5</v>
      </c>
      <c r="C56" t="s">
        <v>44</v>
      </c>
      <c r="D56" t="s">
        <v>59</v>
      </c>
      <c r="E56" s="2">
        <v>5.7348648000000004</v>
      </c>
      <c r="F56" s="2">
        <v>0.20777039999999999</v>
      </c>
      <c r="G56" s="2"/>
      <c r="H56" s="2"/>
      <c r="I56" s="2">
        <v>0.39751920000000002</v>
      </c>
      <c r="J56" s="2"/>
      <c r="K56" s="2"/>
      <c r="L56" s="2">
        <v>1.4891508</v>
      </c>
      <c r="M56" s="2"/>
      <c r="N56" s="2"/>
      <c r="O56" s="2">
        <v>0.24840000000000001</v>
      </c>
      <c r="P56" s="2">
        <v>4.5971999999999999E-2</v>
      </c>
      <c r="Q56" s="2">
        <v>0.72143999999999997</v>
      </c>
      <c r="R56" s="2"/>
      <c r="S56" s="2">
        <v>0.1115892</v>
      </c>
      <c r="T56" s="2"/>
      <c r="U56" s="2"/>
      <c r="V56" s="2"/>
      <c r="W56" s="2"/>
      <c r="X56" s="2"/>
      <c r="Y56" s="2"/>
      <c r="Z56" s="2"/>
      <c r="AA56" s="2">
        <v>0.89915040000000002</v>
      </c>
      <c r="AB56" s="2">
        <v>1.1817</v>
      </c>
      <c r="AC56" s="2"/>
      <c r="AD56" s="2"/>
      <c r="AE56" s="2"/>
      <c r="AF56" s="2"/>
      <c r="AG56" s="2"/>
      <c r="AH56" s="2"/>
      <c r="AI56" s="2">
        <f t="shared" si="1"/>
        <v>11.037556799999999</v>
      </c>
      <c r="AJ56" s="21"/>
    </row>
    <row r="57" spans="1:36" x14ac:dyDescent="0.45">
      <c r="A57" s="6" t="str">
        <f t="shared" si="0"/>
        <v/>
      </c>
      <c r="B57" t="s">
        <v>5</v>
      </c>
      <c r="C57" t="s">
        <v>44</v>
      </c>
      <c r="D57" t="s">
        <v>60</v>
      </c>
      <c r="E57" s="2"/>
      <c r="F57" s="2">
        <v>1.392102</v>
      </c>
      <c r="G57" s="2">
        <v>0.28197719999999998</v>
      </c>
      <c r="H57" s="2"/>
      <c r="I57" s="2">
        <v>11.982466799999999</v>
      </c>
      <c r="J57" s="2">
        <v>47.3065596</v>
      </c>
      <c r="K57" s="2">
        <v>1.3939200000000001E-2</v>
      </c>
      <c r="L57" s="2">
        <v>69.938791199999997</v>
      </c>
      <c r="M57" s="2">
        <v>103.95359999999999</v>
      </c>
      <c r="N57" s="2"/>
      <c r="O57" s="2">
        <v>2.754</v>
      </c>
      <c r="P57" s="2">
        <v>4.4472420000000001</v>
      </c>
      <c r="Q57" s="2">
        <v>1.73052E-2</v>
      </c>
      <c r="R57" s="2">
        <v>1.7713403999999999</v>
      </c>
      <c r="S57" s="2">
        <v>1.7572391999999999</v>
      </c>
      <c r="T57" s="2">
        <v>3.2928983999999999</v>
      </c>
      <c r="U57" s="2">
        <v>15.011449199999999</v>
      </c>
      <c r="V57" s="2">
        <v>2.1428099999999999</v>
      </c>
      <c r="W57" s="2">
        <v>0.3528</v>
      </c>
      <c r="X57" s="2">
        <v>1.2529440000000001</v>
      </c>
      <c r="Y57" s="2">
        <v>9.1993068000000005</v>
      </c>
      <c r="Z57" s="2">
        <v>2.8403999999999998</v>
      </c>
      <c r="AA57" s="2"/>
      <c r="AB57" s="2"/>
      <c r="AC57" s="2">
        <v>4.2361991999999997</v>
      </c>
      <c r="AD57" s="2"/>
      <c r="AE57" s="2">
        <v>0.15479999999999999</v>
      </c>
      <c r="AF57" s="2">
        <v>5.9632740000000002</v>
      </c>
      <c r="AG57" s="2">
        <v>4.4587475999999997</v>
      </c>
      <c r="AH57" s="2"/>
      <c r="AI57" s="2">
        <f t="shared" si="1"/>
        <v>294.52219200000002</v>
      </c>
      <c r="AJ57" s="21"/>
    </row>
    <row r="58" spans="1:36" x14ac:dyDescent="0.45">
      <c r="A58" s="6" t="str">
        <f t="shared" si="0"/>
        <v/>
      </c>
      <c r="B58" t="s">
        <v>5</v>
      </c>
      <c r="C58" t="s">
        <v>44</v>
      </c>
      <c r="D58" t="s">
        <v>58</v>
      </c>
      <c r="E58" s="2">
        <v>21.246264</v>
      </c>
      <c r="F58" s="2">
        <v>37.775732400000003</v>
      </c>
      <c r="G58" s="2">
        <v>47.241334799999997</v>
      </c>
      <c r="H58" s="2">
        <v>5.8006799999999998</v>
      </c>
      <c r="I58" s="2">
        <v>96.0277356</v>
      </c>
      <c r="J58" s="2">
        <v>314.9426196</v>
      </c>
      <c r="K58" s="2">
        <v>34.279200000000003</v>
      </c>
      <c r="L58" s="2"/>
      <c r="M58" s="2">
        <v>74.397599999999997</v>
      </c>
      <c r="N58" s="2">
        <v>82.343048400000001</v>
      </c>
      <c r="O58" s="2">
        <v>5.3999999999999999E-2</v>
      </c>
      <c r="P58" s="2">
        <v>3.0624948000000001</v>
      </c>
      <c r="Q58" s="2">
        <v>0.43126560000000003</v>
      </c>
      <c r="R58" s="2">
        <v>0.54484920000000003</v>
      </c>
      <c r="S58" s="2">
        <v>15.896898</v>
      </c>
      <c r="T58" s="2">
        <v>3.2883768</v>
      </c>
      <c r="U58" s="2">
        <v>14.969973599999999</v>
      </c>
      <c r="V58" s="2">
        <v>8.8961760000000005</v>
      </c>
      <c r="W58" s="2">
        <v>9.1403999999999996</v>
      </c>
      <c r="X58" s="2">
        <v>91.595339999999993</v>
      </c>
      <c r="Y58" s="2">
        <v>33.6407904</v>
      </c>
      <c r="Z58" s="2">
        <v>72.194400000000002</v>
      </c>
      <c r="AA58" s="2">
        <v>245.6437608</v>
      </c>
      <c r="AB58" s="2"/>
      <c r="AC58" s="2">
        <v>57.352892400000002</v>
      </c>
      <c r="AD58" s="2">
        <v>350.5834476</v>
      </c>
      <c r="AE58" s="2"/>
      <c r="AF58" s="2">
        <v>5.6302127999999998</v>
      </c>
      <c r="AG58" s="2">
        <v>25.388096399999998</v>
      </c>
      <c r="AH58" s="2"/>
      <c r="AI58" s="2">
        <f t="shared" si="1"/>
        <v>1652.3675891999997</v>
      </c>
      <c r="AJ58" s="21"/>
    </row>
    <row r="59" spans="1:36" x14ac:dyDescent="0.45">
      <c r="A59" s="6" t="str">
        <f t="shared" si="0"/>
        <v/>
      </c>
      <c r="B59" t="s">
        <v>5</v>
      </c>
      <c r="C59" t="s">
        <v>44</v>
      </c>
      <c r="D59" t="s">
        <v>54</v>
      </c>
      <c r="E59" s="2">
        <v>0.76244400000000001</v>
      </c>
      <c r="F59" s="2">
        <v>16.2972</v>
      </c>
      <c r="G59" s="2">
        <v>4.4574552000000001</v>
      </c>
      <c r="H59" s="2">
        <v>0.15254999999999999</v>
      </c>
      <c r="I59" s="2">
        <v>37.866419999999998</v>
      </c>
      <c r="J59" s="2">
        <v>51.224842799999998</v>
      </c>
      <c r="K59" s="2">
        <v>14.2164</v>
      </c>
      <c r="L59" s="2">
        <v>4.2810948</v>
      </c>
      <c r="M59" s="2">
        <v>3.4056000000000002</v>
      </c>
      <c r="N59" s="2">
        <v>35.861050800000001</v>
      </c>
      <c r="O59" s="2">
        <v>0.1512</v>
      </c>
      <c r="P59" s="2">
        <v>0.71189639999999998</v>
      </c>
      <c r="Q59" s="2">
        <v>7.92E-3</v>
      </c>
      <c r="R59" s="2">
        <v>4.6670400000000001E-2</v>
      </c>
      <c r="S59" s="2">
        <v>3.6507600000000001E-2</v>
      </c>
      <c r="T59" s="2">
        <v>6.4544400000000002E-2</v>
      </c>
      <c r="U59" s="2">
        <v>0.23176440000000001</v>
      </c>
      <c r="V59" s="2">
        <v>0.2683296</v>
      </c>
      <c r="W59" s="2">
        <v>5.5187999999999997</v>
      </c>
      <c r="X59" s="2">
        <v>6.9095519999999997</v>
      </c>
      <c r="Y59" s="2">
        <v>49.220334000000001</v>
      </c>
      <c r="Z59" s="2">
        <v>16.988399999999999</v>
      </c>
      <c r="AA59" s="2">
        <v>30.625318799999999</v>
      </c>
      <c r="AB59" s="2"/>
      <c r="AC59" s="2">
        <v>14.4234648</v>
      </c>
      <c r="AD59" s="2">
        <v>155.65078080000001</v>
      </c>
      <c r="AE59" s="2"/>
      <c r="AF59" s="2">
        <v>5.9032800000000003E-2</v>
      </c>
      <c r="AG59" s="2">
        <v>0.52214400000000005</v>
      </c>
      <c r="AH59" s="2"/>
      <c r="AI59" s="2">
        <f t="shared" si="1"/>
        <v>449.96171759999999</v>
      </c>
      <c r="AJ59" s="21"/>
    </row>
    <row r="60" spans="1:36" x14ac:dyDescent="0.45">
      <c r="A60" s="6" t="str">
        <f t="shared" si="0"/>
        <v/>
      </c>
      <c r="B60" t="s">
        <v>5</v>
      </c>
      <c r="C60" t="s">
        <v>44</v>
      </c>
      <c r="D60" t="s">
        <v>759</v>
      </c>
      <c r="E60" s="2">
        <v>0.88284600000000002</v>
      </c>
      <c r="F60" s="2">
        <v>0.89950680000000005</v>
      </c>
      <c r="G60" s="2">
        <v>2.14956E-2</v>
      </c>
      <c r="H60" s="2">
        <v>1.7529984000000001</v>
      </c>
      <c r="I60" s="2">
        <v>205.7954436</v>
      </c>
      <c r="J60" s="2">
        <v>31.155613200000001</v>
      </c>
      <c r="K60" s="2">
        <v>44.775291600000003</v>
      </c>
      <c r="L60" s="2">
        <v>6.0358212</v>
      </c>
      <c r="M60" s="2">
        <v>5.6303999999999998</v>
      </c>
      <c r="N60" s="2">
        <v>807.53399999999999</v>
      </c>
      <c r="O60" s="2">
        <v>3.9820139999999999</v>
      </c>
      <c r="P60" s="2">
        <v>3.9189059999999998</v>
      </c>
      <c r="Q60" s="2">
        <v>33.185350800000002</v>
      </c>
      <c r="R60" s="2">
        <v>1.0138355999999999</v>
      </c>
      <c r="S60" s="2">
        <v>4.5723060000000002</v>
      </c>
      <c r="T60" s="2">
        <v>2.6868563999999999</v>
      </c>
      <c r="U60" s="2">
        <v>14.7814956</v>
      </c>
      <c r="V60" s="2">
        <v>9.6121908000000005</v>
      </c>
      <c r="W60" s="2"/>
      <c r="X60" s="2">
        <v>1.7387999999999999</v>
      </c>
      <c r="Y60" s="2">
        <v>2.2099608000000002</v>
      </c>
      <c r="Z60" s="2">
        <v>1.2851999999999999</v>
      </c>
      <c r="AA60" s="2">
        <v>13.9380048</v>
      </c>
      <c r="AB60" s="2">
        <v>4.62312E-2</v>
      </c>
      <c r="AC60" s="2"/>
      <c r="AD60" s="2"/>
      <c r="AE60" s="2">
        <v>11.718</v>
      </c>
      <c r="AF60" s="2">
        <v>31.391334000000001</v>
      </c>
      <c r="AG60" s="2">
        <v>89.407206000000002</v>
      </c>
      <c r="AH60" s="2"/>
      <c r="AI60" s="2">
        <f t="shared" si="1"/>
        <v>1329.9711084</v>
      </c>
      <c r="AJ60" s="21"/>
    </row>
    <row r="61" spans="1:36" x14ac:dyDescent="0.45">
      <c r="A61" s="6" t="str">
        <f t="shared" si="0"/>
        <v/>
      </c>
      <c r="B61" t="s">
        <v>5</v>
      </c>
      <c r="C61" t="s">
        <v>44</v>
      </c>
      <c r="D61" t="s">
        <v>760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>
        <v>5.5944000000000003</v>
      </c>
      <c r="AF61" s="2"/>
      <c r="AG61" s="2"/>
      <c r="AH61" s="2"/>
      <c r="AI61" s="2">
        <f t="shared" si="1"/>
        <v>5.5944000000000003</v>
      </c>
      <c r="AJ61" s="21"/>
    </row>
    <row r="62" spans="1:36" x14ac:dyDescent="0.45">
      <c r="A62" s="6" t="str">
        <f t="shared" si="0"/>
        <v/>
      </c>
      <c r="B62" t="s">
        <v>5</v>
      </c>
      <c r="C62" t="s">
        <v>44</v>
      </c>
      <c r="D62" t="s">
        <v>62</v>
      </c>
      <c r="E62" s="2">
        <v>0.32139000000000001</v>
      </c>
      <c r="F62" s="2"/>
      <c r="G62" s="2">
        <v>6.1704000000000004E-3</v>
      </c>
      <c r="H62" s="2"/>
      <c r="I62" s="2">
        <v>4.0187195999999998</v>
      </c>
      <c r="J62" s="2">
        <v>1.8478475999999999</v>
      </c>
      <c r="K62" s="2"/>
      <c r="L62" s="2">
        <v>0.11419559999999999</v>
      </c>
      <c r="M62" s="2">
        <v>2.9087999999999998</v>
      </c>
      <c r="N62" s="2"/>
      <c r="O62" s="2"/>
      <c r="P62" s="2">
        <v>3.3281999999999999E-2</v>
      </c>
      <c r="Q62" s="2">
        <v>4.5227447999999999</v>
      </c>
      <c r="R62" s="2">
        <v>1.7531999999999999E-3</v>
      </c>
      <c r="S62" s="2">
        <v>0.92509200000000003</v>
      </c>
      <c r="T62" s="2">
        <v>0.49143599999999998</v>
      </c>
      <c r="U62" s="2">
        <v>0.55578959999999999</v>
      </c>
      <c r="V62" s="2">
        <v>4.5615996000000001</v>
      </c>
      <c r="W62" s="2"/>
      <c r="X62" s="2">
        <v>22.717331999999999</v>
      </c>
      <c r="Y62" s="2">
        <v>0.37647000000000003</v>
      </c>
      <c r="Z62" s="2">
        <v>42.246000000000002</v>
      </c>
      <c r="AA62" s="2">
        <v>0.68542199999999998</v>
      </c>
      <c r="AB62" s="2"/>
      <c r="AC62" s="2"/>
      <c r="AD62" s="2"/>
      <c r="AE62" s="2">
        <v>21.3199668</v>
      </c>
      <c r="AF62" s="2">
        <v>31.396993200000001</v>
      </c>
      <c r="AG62" s="2">
        <v>1.0126404</v>
      </c>
      <c r="AH62" s="2"/>
      <c r="AI62" s="2">
        <f t="shared" si="1"/>
        <v>140.06364480000002</v>
      </c>
      <c r="AJ62" s="21"/>
    </row>
    <row r="63" spans="1:36" x14ac:dyDescent="0.45">
      <c r="A63" s="6" t="str">
        <f t="shared" si="0"/>
        <v/>
      </c>
      <c r="B63" t="s">
        <v>5</v>
      </c>
      <c r="C63" t="s">
        <v>45</v>
      </c>
      <c r="D63" t="s">
        <v>56</v>
      </c>
      <c r="E63" s="2"/>
      <c r="F63" s="2"/>
      <c r="G63" s="2"/>
      <c r="H63" s="2"/>
      <c r="I63" s="2"/>
      <c r="J63" s="2">
        <v>2.4485369364</v>
      </c>
      <c r="K63" s="2"/>
      <c r="L63" s="2"/>
      <c r="M63" s="2"/>
      <c r="N63" s="2"/>
      <c r="O63" s="2"/>
      <c r="P63" s="2">
        <v>0.74079145800000001</v>
      </c>
      <c r="Q63" s="2">
        <v>0.44503590599999998</v>
      </c>
      <c r="R63" s="2">
        <v>2.9229892992000002</v>
      </c>
      <c r="S63" s="2"/>
      <c r="T63" s="2"/>
      <c r="U63" s="2">
        <v>17.691888618</v>
      </c>
      <c r="V63" s="2"/>
      <c r="W63" s="2"/>
      <c r="X63" s="2"/>
      <c r="Y63" s="2"/>
      <c r="Z63" s="2"/>
      <c r="AA63" s="2"/>
      <c r="AB63" s="2"/>
      <c r="AC63" s="2">
        <v>18.913575924</v>
      </c>
      <c r="AD63" s="2"/>
      <c r="AE63" s="2"/>
      <c r="AF63" s="2"/>
      <c r="AG63" s="2"/>
      <c r="AH63" s="2"/>
      <c r="AI63" s="2">
        <f t="shared" si="1"/>
        <v>43.162818141599999</v>
      </c>
      <c r="AJ63" s="21"/>
    </row>
    <row r="64" spans="1:36" x14ac:dyDescent="0.45">
      <c r="A64" s="6" t="str">
        <f t="shared" si="0"/>
        <v/>
      </c>
      <c r="B64" t="s">
        <v>5</v>
      </c>
      <c r="C64" t="s">
        <v>45</v>
      </c>
      <c r="D64" t="s">
        <v>55</v>
      </c>
      <c r="E64" s="2"/>
      <c r="F64" s="2"/>
      <c r="G64" s="2"/>
      <c r="H64" s="2"/>
      <c r="I64" s="2">
        <v>12.071532484800001</v>
      </c>
      <c r="J64" s="2">
        <v>2.7728590247999998</v>
      </c>
      <c r="K64" s="2"/>
      <c r="L64" s="2"/>
      <c r="M64" s="2">
        <v>6.9999109200000006E-2</v>
      </c>
      <c r="N64" s="2"/>
      <c r="O64" s="2">
        <v>48.809057072400002</v>
      </c>
      <c r="P64" s="2">
        <v>15.4720346976</v>
      </c>
      <c r="Q64" s="2">
        <v>17.5289090544</v>
      </c>
      <c r="R64" s="2">
        <v>2.8728146880000001</v>
      </c>
      <c r="S64" s="2">
        <v>0.41083812359999999</v>
      </c>
      <c r="T64" s="2"/>
      <c r="U64" s="2">
        <v>24.084734472000001</v>
      </c>
      <c r="V64" s="2">
        <v>17.902551646799999</v>
      </c>
      <c r="W64" s="2"/>
      <c r="X64" s="2"/>
      <c r="Y64" s="2"/>
      <c r="Z64" s="2"/>
      <c r="AA64" s="2"/>
      <c r="AB64" s="2"/>
      <c r="AC64" s="2">
        <v>70.576380997200005</v>
      </c>
      <c r="AD64" s="2"/>
      <c r="AE64" s="2"/>
      <c r="AF64" s="2"/>
      <c r="AG64" s="2"/>
      <c r="AH64" s="2"/>
      <c r="AI64" s="2">
        <f t="shared" si="1"/>
        <v>212.57171137080002</v>
      </c>
      <c r="AJ64" s="21"/>
    </row>
    <row r="65" spans="1:36" x14ac:dyDescent="0.45">
      <c r="A65" s="6" t="str">
        <f t="shared" si="0"/>
        <v/>
      </c>
      <c r="B65" t="s">
        <v>5</v>
      </c>
      <c r="C65" t="s">
        <v>45</v>
      </c>
      <c r="D65" t="s">
        <v>53</v>
      </c>
      <c r="E65" s="2"/>
      <c r="F65" s="2"/>
      <c r="G65" s="2"/>
      <c r="H65" s="2"/>
      <c r="I65" s="2">
        <v>60.384960360000001</v>
      </c>
      <c r="J65" s="2">
        <v>73.494421498799994</v>
      </c>
      <c r="K65" s="2">
        <v>1.1669616432000001</v>
      </c>
      <c r="L65" s="2"/>
      <c r="M65" s="2"/>
      <c r="N65" s="2"/>
      <c r="O65" s="2">
        <v>0.53699896800000002</v>
      </c>
      <c r="P65" s="2">
        <v>9.6325581996</v>
      </c>
      <c r="Q65" s="2"/>
      <c r="R65" s="2">
        <v>0.33204673439999999</v>
      </c>
      <c r="S65" s="2">
        <v>6.6360780000000001E-3</v>
      </c>
      <c r="T65" s="2"/>
      <c r="U65" s="2">
        <v>5.8920752664</v>
      </c>
      <c r="V65" s="2">
        <v>0.64815432120000005</v>
      </c>
      <c r="W65" s="2"/>
      <c r="X65" s="2"/>
      <c r="Y65" s="2"/>
      <c r="Z65" s="2"/>
      <c r="AA65" s="2"/>
      <c r="AB65" s="2"/>
      <c r="AC65" s="2">
        <v>58.469336074799998</v>
      </c>
      <c r="AD65" s="2"/>
      <c r="AE65" s="2"/>
      <c r="AF65" s="2"/>
      <c r="AG65" s="2"/>
      <c r="AH65" s="2"/>
      <c r="AI65" s="2">
        <f t="shared" si="1"/>
        <v>210.56414914440003</v>
      </c>
      <c r="AJ65" s="21"/>
    </row>
    <row r="66" spans="1:36" x14ac:dyDescent="0.45">
      <c r="A66" s="6" t="str">
        <f t="shared" si="0"/>
        <v/>
      </c>
      <c r="B66" t="s">
        <v>5</v>
      </c>
      <c r="C66" t="s">
        <v>45</v>
      </c>
      <c r="D66" t="s">
        <v>791</v>
      </c>
      <c r="E66" s="2"/>
      <c r="F66" s="2"/>
      <c r="G66" s="2"/>
      <c r="H66" s="2"/>
      <c r="I66" s="2"/>
      <c r="J66" s="2">
        <v>1.111741938</v>
      </c>
      <c r="K66" s="2"/>
      <c r="L66" s="2"/>
      <c r="M66" s="2"/>
      <c r="N66" s="2"/>
      <c r="O66" s="2"/>
      <c r="P66" s="2">
        <v>0.67212375120000001</v>
      </c>
      <c r="Q66" s="2">
        <v>0.1240172028</v>
      </c>
      <c r="R66" s="2">
        <v>1.3325495832000001</v>
      </c>
      <c r="S66" s="2"/>
      <c r="T66" s="2"/>
      <c r="U66" s="2">
        <v>7.1280018792000002</v>
      </c>
      <c r="V66" s="2"/>
      <c r="W66" s="2"/>
      <c r="X66" s="2"/>
      <c r="Y66" s="2"/>
      <c r="Z66" s="2"/>
      <c r="AA66" s="2"/>
      <c r="AB66" s="2"/>
      <c r="AC66" s="2">
        <v>20.807927078399999</v>
      </c>
      <c r="AD66" s="2"/>
      <c r="AE66" s="2"/>
      <c r="AF66" s="2"/>
      <c r="AG66" s="2"/>
      <c r="AH66" s="2"/>
      <c r="AI66" s="2">
        <f t="shared" si="1"/>
        <v>31.1763614328</v>
      </c>
      <c r="AJ66" s="21"/>
    </row>
    <row r="67" spans="1:36" x14ac:dyDescent="0.45">
      <c r="A67" s="6" t="str">
        <f t="shared" si="0"/>
        <v/>
      </c>
      <c r="B67" t="s">
        <v>5</v>
      </c>
      <c r="C67" t="s">
        <v>45</v>
      </c>
      <c r="D67" t="s">
        <v>59</v>
      </c>
      <c r="E67" s="2"/>
      <c r="F67" s="2"/>
      <c r="G67" s="2"/>
      <c r="H67" s="2"/>
      <c r="I67" s="2">
        <v>2.1695704523999999</v>
      </c>
      <c r="J67" s="2"/>
      <c r="K67" s="2"/>
      <c r="L67" s="2"/>
      <c r="M67" s="2"/>
      <c r="N67" s="2"/>
      <c r="O67" s="2">
        <v>0.7550014572</v>
      </c>
      <c r="P67" s="2">
        <v>7.2031465656</v>
      </c>
      <c r="Q67" s="2">
        <v>9.9009990684000009</v>
      </c>
      <c r="R67" s="2"/>
      <c r="S67" s="2"/>
      <c r="T67" s="2"/>
      <c r="U67" s="2">
        <v>21.0381005952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>
        <f t="shared" si="1"/>
        <v>41.066818138800002</v>
      </c>
      <c r="AJ67" s="21"/>
    </row>
    <row r="68" spans="1:36" x14ac:dyDescent="0.45">
      <c r="A68" s="6" t="str">
        <f t="shared" si="0"/>
        <v/>
      </c>
      <c r="B68" t="s">
        <v>5</v>
      </c>
      <c r="C68" t="s">
        <v>45</v>
      </c>
      <c r="D68" t="s">
        <v>58</v>
      </c>
      <c r="E68" s="2"/>
      <c r="F68" s="2"/>
      <c r="G68" s="2"/>
      <c r="H68" s="2">
        <v>0.2319654672</v>
      </c>
      <c r="I68" s="2">
        <v>16.1561326968</v>
      </c>
      <c r="J68" s="2">
        <v>4.7161915523999998</v>
      </c>
      <c r="K68" s="2"/>
      <c r="L68" s="2"/>
      <c r="M68" s="2"/>
      <c r="N68" s="2"/>
      <c r="O68" s="2">
        <v>0.29069789759999998</v>
      </c>
      <c r="P68" s="2">
        <v>7.0491560615999997</v>
      </c>
      <c r="Q68" s="2">
        <v>16.754196142800001</v>
      </c>
      <c r="R68" s="2">
        <v>67.511869484399995</v>
      </c>
      <c r="S68" s="2">
        <v>0.3606048972</v>
      </c>
      <c r="T68" s="2">
        <v>20.715704434799999</v>
      </c>
      <c r="U68" s="2">
        <v>76.517433449999999</v>
      </c>
      <c r="V68" s="2">
        <v>3.3193871495999998</v>
      </c>
      <c r="W68" s="2"/>
      <c r="X68" s="2"/>
      <c r="Y68" s="2"/>
      <c r="Z68" s="2"/>
      <c r="AA68" s="2"/>
      <c r="AB68" s="2"/>
      <c r="AC68" s="2">
        <v>290.0243210292</v>
      </c>
      <c r="AD68" s="2"/>
      <c r="AE68" s="2"/>
      <c r="AF68" s="2"/>
      <c r="AG68" s="2"/>
      <c r="AH68" s="2"/>
      <c r="AI68" s="2">
        <f t="shared" si="1"/>
        <v>503.64766026359996</v>
      </c>
      <c r="AJ68" s="21"/>
    </row>
    <row r="69" spans="1:36" x14ac:dyDescent="0.45">
      <c r="A69" s="6" t="str">
        <f t="shared" ref="A69:A132" si="4">IF(C69="NECHEM","ICH_Feedstock",IF(AND(LEN(C69)=3,LEFT(C69,1)="I"),"IND",""))</f>
        <v/>
      </c>
      <c r="B69" t="s">
        <v>5</v>
      </c>
      <c r="C69" t="s">
        <v>45</v>
      </c>
      <c r="D69" t="s">
        <v>54</v>
      </c>
      <c r="E69" s="2"/>
      <c r="F69" s="2"/>
      <c r="G69" s="2"/>
      <c r="H69" s="2"/>
      <c r="I69" s="2">
        <v>36.599435550000003</v>
      </c>
      <c r="J69" s="2">
        <v>1.0865667096</v>
      </c>
      <c r="K69" s="2"/>
      <c r="L69" s="2"/>
      <c r="M69" s="2"/>
      <c r="N69" s="2"/>
      <c r="O69" s="2">
        <v>0.23599316880000001</v>
      </c>
      <c r="P69" s="2">
        <v>3.8869874387999999</v>
      </c>
      <c r="Q69" s="2">
        <v>5.7170753999999997E-2</v>
      </c>
      <c r="R69" s="2">
        <v>2.2054345812</v>
      </c>
      <c r="S69" s="2">
        <v>5.0078314800000003E-2</v>
      </c>
      <c r="T69" s="2">
        <v>0.16236410400000001</v>
      </c>
      <c r="U69" s="2">
        <v>4.2260763708000004</v>
      </c>
      <c r="V69" s="2">
        <v>6.6360780000000001E-3</v>
      </c>
      <c r="W69" s="2"/>
      <c r="X69" s="2"/>
      <c r="Y69" s="2"/>
      <c r="Z69" s="2"/>
      <c r="AA69" s="2"/>
      <c r="AB69" s="2"/>
      <c r="AC69" s="2">
        <v>31.171161427200001</v>
      </c>
      <c r="AD69" s="2"/>
      <c r="AE69" s="2"/>
      <c r="AF69" s="2"/>
      <c r="AG69" s="2"/>
      <c r="AH69" s="2"/>
      <c r="AI69" s="2">
        <f t="shared" si="1"/>
        <v>79.687904497199995</v>
      </c>
      <c r="AJ69" s="21"/>
    </row>
    <row r="70" spans="1:36" x14ac:dyDescent="0.45">
      <c r="A70" s="6" t="str">
        <f t="shared" si="4"/>
        <v/>
      </c>
      <c r="B70" t="s">
        <v>5</v>
      </c>
      <c r="C70" t="s">
        <v>46</v>
      </c>
      <c r="D70" t="s">
        <v>56</v>
      </c>
      <c r="E70" s="2"/>
      <c r="F70" s="2"/>
      <c r="G70" s="2"/>
      <c r="H70" s="2"/>
      <c r="I70" s="2"/>
      <c r="J70" s="2"/>
      <c r="K70" s="2"/>
      <c r="L70" s="2"/>
      <c r="M70" s="2"/>
      <c r="N70" s="2">
        <v>194.50410769440001</v>
      </c>
      <c r="O70" s="2"/>
      <c r="P70" s="2">
        <v>3.0019356000000001E-3</v>
      </c>
      <c r="Q70" s="2"/>
      <c r="R70" s="2"/>
      <c r="S70" s="2">
        <v>0.174463956</v>
      </c>
      <c r="T70" s="2"/>
      <c r="U70" s="2">
        <v>0.41499980279999998</v>
      </c>
      <c r="V70" s="2"/>
      <c r="W70" s="2"/>
      <c r="X70" s="2"/>
      <c r="Y70" s="2"/>
      <c r="Z70" s="2"/>
      <c r="AA70" s="2"/>
      <c r="AB70" s="2"/>
      <c r="AC70" s="2">
        <v>11.8968047604</v>
      </c>
      <c r="AD70" s="2"/>
      <c r="AE70" s="2"/>
      <c r="AF70" s="2">
        <v>9.2695751999999996E-3</v>
      </c>
      <c r="AG70" s="2"/>
      <c r="AH70" s="2"/>
      <c r="AI70" s="2">
        <f t="shared" ref="AI70:AI132" si="5">SUM(E70:AH70)</f>
        <v>207.00264772439999</v>
      </c>
      <c r="AJ70" s="21"/>
    </row>
    <row r="71" spans="1:36" x14ac:dyDescent="0.45">
      <c r="A71" s="6" t="str">
        <f t="shared" si="4"/>
        <v/>
      </c>
      <c r="B71" t="s">
        <v>5</v>
      </c>
      <c r="C71" t="s">
        <v>46</v>
      </c>
      <c r="D71" t="s">
        <v>55</v>
      </c>
      <c r="E71" s="2"/>
      <c r="F71" s="2"/>
      <c r="G71" s="2"/>
      <c r="H71" s="2"/>
      <c r="I71" s="2">
        <v>19.115681133599999</v>
      </c>
      <c r="J71" s="2"/>
      <c r="K71" s="2"/>
      <c r="L71" s="2"/>
      <c r="M71" s="2">
        <v>0.82099798560000004</v>
      </c>
      <c r="N71" s="2">
        <v>41.220971927999997</v>
      </c>
      <c r="O71" s="2">
        <v>3.4903467539999999</v>
      </c>
      <c r="P71" s="2">
        <v>4.2286763735999999</v>
      </c>
      <c r="Q71" s="2">
        <v>5.6898612000000001E-3</v>
      </c>
      <c r="R71" s="2"/>
      <c r="S71" s="2">
        <v>1.4952904992</v>
      </c>
      <c r="T71" s="2"/>
      <c r="U71" s="2">
        <v>36.334880031600001</v>
      </c>
      <c r="V71" s="2">
        <v>13.904534458800001</v>
      </c>
      <c r="W71" s="2"/>
      <c r="X71" s="2"/>
      <c r="Y71" s="2"/>
      <c r="Z71" s="2"/>
      <c r="AA71" s="2"/>
      <c r="AB71" s="2"/>
      <c r="AC71" s="2">
        <v>82.179531979199993</v>
      </c>
      <c r="AD71" s="2"/>
      <c r="AE71" s="2"/>
      <c r="AF71" s="2">
        <v>4.6030056011999996</v>
      </c>
      <c r="AG71" s="2"/>
      <c r="AH71" s="2"/>
      <c r="AI71" s="2">
        <f t="shared" si="5"/>
        <v>207.39960660599999</v>
      </c>
      <c r="AJ71" s="21"/>
    </row>
    <row r="72" spans="1:36" x14ac:dyDescent="0.45">
      <c r="A72" s="6" t="str">
        <f t="shared" si="4"/>
        <v/>
      </c>
      <c r="B72" t="s">
        <v>5</v>
      </c>
      <c r="C72" t="s">
        <v>46</v>
      </c>
      <c r="D72" t="s">
        <v>53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>
        <v>5.4166850603999999</v>
      </c>
      <c r="P72" s="2">
        <v>4.5388010231999996</v>
      </c>
      <c r="Q72" s="2"/>
      <c r="R72" s="2"/>
      <c r="S72" s="2">
        <v>2.0210018544000001</v>
      </c>
      <c r="T72" s="2"/>
      <c r="U72" s="2">
        <v>20.934795491999999</v>
      </c>
      <c r="V72" s="2">
        <v>2.6896003200000001E-2</v>
      </c>
      <c r="W72" s="2"/>
      <c r="X72" s="2"/>
      <c r="Y72" s="2"/>
      <c r="Z72" s="2"/>
      <c r="AA72" s="2"/>
      <c r="AB72" s="2"/>
      <c r="AC72" s="2">
        <v>750.43226419560006</v>
      </c>
      <c r="AD72" s="2"/>
      <c r="AE72" s="2"/>
      <c r="AF72" s="2">
        <v>9.6468058800000006E-2</v>
      </c>
      <c r="AG72" s="2"/>
      <c r="AH72" s="2"/>
      <c r="AI72" s="2">
        <f t="shared" si="5"/>
        <v>783.46691168760015</v>
      </c>
      <c r="AJ72" s="21"/>
    </row>
    <row r="73" spans="1:36" x14ac:dyDescent="0.45">
      <c r="A73" s="6" t="str">
        <f t="shared" si="4"/>
        <v/>
      </c>
      <c r="B73" t="s">
        <v>5</v>
      </c>
      <c r="C73" t="s">
        <v>46</v>
      </c>
      <c r="D73" t="s">
        <v>791</v>
      </c>
      <c r="E73" s="2"/>
      <c r="F73" s="2"/>
      <c r="G73" s="2"/>
      <c r="H73" s="2"/>
      <c r="I73" s="2"/>
      <c r="J73" s="2"/>
      <c r="K73" s="2"/>
      <c r="L73" s="2"/>
      <c r="M73" s="2"/>
      <c r="N73" s="2">
        <v>93.417309298800006</v>
      </c>
      <c r="O73" s="2"/>
      <c r="P73" s="2">
        <v>1.2434796E-3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>
        <v>7.3267660224000002</v>
      </c>
      <c r="AD73" s="2"/>
      <c r="AE73" s="2"/>
      <c r="AF73" s="2">
        <v>1.9464433199999999E-2</v>
      </c>
      <c r="AG73" s="2"/>
      <c r="AH73" s="2"/>
      <c r="AI73" s="2">
        <f t="shared" si="5"/>
        <v>100.76478323400001</v>
      </c>
      <c r="AJ73" s="21"/>
    </row>
    <row r="74" spans="1:36" x14ac:dyDescent="0.45">
      <c r="A74" s="6" t="str">
        <f t="shared" si="4"/>
        <v/>
      </c>
      <c r="B74" t="s">
        <v>5</v>
      </c>
      <c r="C74" t="s">
        <v>46</v>
      </c>
      <c r="D74" t="s">
        <v>57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3.5085384E-3</v>
      </c>
      <c r="Q74" s="2"/>
      <c r="R74" s="2"/>
      <c r="S74" s="2"/>
      <c r="T74" s="2"/>
      <c r="U74" s="2">
        <v>1.1329983215999999</v>
      </c>
      <c r="V74" s="2"/>
      <c r="W74" s="2"/>
      <c r="X74" s="2"/>
      <c r="Y74" s="2"/>
      <c r="Z74" s="2"/>
      <c r="AA74" s="2"/>
      <c r="AB74" s="2"/>
      <c r="AC74" s="2">
        <v>13.2087176064</v>
      </c>
      <c r="AD74" s="2"/>
      <c r="AE74" s="2"/>
      <c r="AF74" s="2"/>
      <c r="AG74" s="2"/>
      <c r="AH74" s="2"/>
      <c r="AI74" s="2">
        <f t="shared" si="5"/>
        <v>14.345224466400001</v>
      </c>
      <c r="AJ74" s="21"/>
    </row>
    <row r="75" spans="1:36" x14ac:dyDescent="0.45">
      <c r="A75" s="6" t="str">
        <f t="shared" si="4"/>
        <v/>
      </c>
      <c r="B75" t="s">
        <v>5</v>
      </c>
      <c r="C75" t="s">
        <v>46</v>
      </c>
      <c r="D75" t="s">
        <v>747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>
        <v>6.0742094400000002E-2</v>
      </c>
      <c r="Q75" s="2"/>
      <c r="R75" s="2"/>
      <c r="S75" s="2">
        <v>0.73500111359999998</v>
      </c>
      <c r="T75" s="2"/>
      <c r="U75" s="2"/>
      <c r="V75" s="2">
        <v>0.66218010120000004</v>
      </c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>
        <f t="shared" si="5"/>
        <v>1.4579233091999999</v>
      </c>
      <c r="AJ75" s="21"/>
    </row>
    <row r="76" spans="1:36" x14ac:dyDescent="0.45">
      <c r="A76" s="6" t="str">
        <f t="shared" si="4"/>
        <v/>
      </c>
      <c r="B76" t="s">
        <v>5</v>
      </c>
      <c r="C76" t="s">
        <v>46</v>
      </c>
      <c r="D76" t="s">
        <v>59</v>
      </c>
      <c r="E76" s="2">
        <v>4.2502635144000003</v>
      </c>
      <c r="F76" s="2">
        <v>0.62960679720000001</v>
      </c>
      <c r="G76" s="2"/>
      <c r="H76" s="2"/>
      <c r="I76" s="2"/>
      <c r="J76" s="2"/>
      <c r="K76" s="2"/>
      <c r="L76" s="2">
        <v>3.5235145835999999</v>
      </c>
      <c r="M76" s="2"/>
      <c r="N76" s="2"/>
      <c r="O76" s="2">
        <v>3.8120018508000002</v>
      </c>
      <c r="P76" s="2">
        <v>5.1496802639999997</v>
      </c>
      <c r="Q76" s="2">
        <v>9.0324013535999992</v>
      </c>
      <c r="R76" s="2"/>
      <c r="S76" s="2">
        <v>2.2165505352000001</v>
      </c>
      <c r="T76" s="2"/>
      <c r="U76" s="2">
        <v>6.8784979067999998</v>
      </c>
      <c r="V76" s="2">
        <v>4.22489988E-2</v>
      </c>
      <c r="W76" s="2"/>
      <c r="X76" s="2"/>
      <c r="Y76" s="2"/>
      <c r="Z76" s="2"/>
      <c r="AA76" s="2"/>
      <c r="AB76" s="2">
        <v>3.5809993476000002</v>
      </c>
      <c r="AC76" s="2"/>
      <c r="AD76" s="2"/>
      <c r="AE76" s="2"/>
      <c r="AF76" s="2"/>
      <c r="AG76" s="2"/>
      <c r="AH76" s="2"/>
      <c r="AI76" s="2">
        <f t="shared" si="5"/>
        <v>39.115765151999994</v>
      </c>
      <c r="AJ76" s="21"/>
    </row>
    <row r="77" spans="1:36" x14ac:dyDescent="0.45">
      <c r="A77" s="6" t="str">
        <f t="shared" si="4"/>
        <v/>
      </c>
      <c r="B77" t="s">
        <v>5</v>
      </c>
      <c r="C77" t="s">
        <v>46</v>
      </c>
      <c r="D77" t="s">
        <v>58</v>
      </c>
      <c r="E77" s="2"/>
      <c r="F77" s="2"/>
      <c r="G77" s="2"/>
      <c r="H77" s="2">
        <v>0.812699748</v>
      </c>
      <c r="I77" s="2"/>
      <c r="J77" s="2"/>
      <c r="K77" s="2"/>
      <c r="L77" s="2"/>
      <c r="M77" s="2"/>
      <c r="N77" s="2">
        <v>34.175504437199997</v>
      </c>
      <c r="O77" s="2">
        <v>0.17512965720000001</v>
      </c>
      <c r="P77" s="2">
        <v>10.5267916908</v>
      </c>
      <c r="Q77" s="2">
        <v>1.7339129784</v>
      </c>
      <c r="R77" s="2"/>
      <c r="S77" s="2">
        <v>2.2757811948</v>
      </c>
      <c r="T77" s="2"/>
      <c r="U77" s="2">
        <v>36.4053020076</v>
      </c>
      <c r="V77" s="2">
        <v>1.2527031204000001</v>
      </c>
      <c r="W77" s="2"/>
      <c r="X77" s="2"/>
      <c r="Y77" s="2"/>
      <c r="Z77" s="2"/>
      <c r="AA77" s="2"/>
      <c r="AB77" s="2"/>
      <c r="AC77" s="2">
        <v>1428.1406078831999</v>
      </c>
      <c r="AD77" s="2"/>
      <c r="AE77" s="2"/>
      <c r="AF77" s="2">
        <v>60.532482258000002</v>
      </c>
      <c r="AG77" s="2"/>
      <c r="AH77" s="2"/>
      <c r="AI77" s="2">
        <f t="shared" si="5"/>
        <v>1576.0309149755999</v>
      </c>
      <c r="AJ77" s="21"/>
    </row>
    <row r="78" spans="1:36" x14ac:dyDescent="0.45">
      <c r="A78" s="6" t="str">
        <f t="shared" si="4"/>
        <v/>
      </c>
      <c r="B78" t="s">
        <v>5</v>
      </c>
      <c r="C78" t="s">
        <v>46</v>
      </c>
      <c r="D78" t="s">
        <v>54</v>
      </c>
      <c r="E78" s="2"/>
      <c r="F78" s="2"/>
      <c r="G78" s="2"/>
      <c r="H78" s="2"/>
      <c r="I78" s="2">
        <v>0.93051629999999996</v>
      </c>
      <c r="J78" s="2"/>
      <c r="K78" s="2"/>
      <c r="L78" s="2"/>
      <c r="M78" s="2"/>
      <c r="N78" s="2">
        <v>140.23955392560001</v>
      </c>
      <c r="O78" s="2">
        <v>6.3932435999999995E-2</v>
      </c>
      <c r="P78" s="2">
        <v>0.19889812079999999</v>
      </c>
      <c r="Q78" s="2"/>
      <c r="R78" s="2"/>
      <c r="S78" s="2">
        <v>0.95692663440000003</v>
      </c>
      <c r="T78" s="2"/>
      <c r="U78" s="2">
        <v>2.2608468791999998</v>
      </c>
      <c r="V78" s="2">
        <v>0.1144210572</v>
      </c>
      <c r="W78" s="2"/>
      <c r="X78" s="2"/>
      <c r="Y78" s="2"/>
      <c r="Z78" s="2"/>
      <c r="AA78" s="2"/>
      <c r="AB78" s="2"/>
      <c r="AC78" s="2">
        <v>121.5358622856</v>
      </c>
      <c r="AD78" s="2"/>
      <c r="AE78" s="2"/>
      <c r="AF78" s="2">
        <v>1.1755445832</v>
      </c>
      <c r="AG78" s="2"/>
      <c r="AH78" s="2"/>
      <c r="AI78" s="2">
        <f t="shared" si="5"/>
        <v>267.47650222199997</v>
      </c>
      <c r="AJ78" s="21"/>
    </row>
    <row r="79" spans="1:36" x14ac:dyDescent="0.45">
      <c r="A79" s="6" t="str">
        <f t="shared" si="4"/>
        <v>IND</v>
      </c>
      <c r="B79" t="s">
        <v>5</v>
      </c>
      <c r="C79" t="s">
        <v>48</v>
      </c>
      <c r="D79" t="s">
        <v>56</v>
      </c>
      <c r="E79" s="2"/>
      <c r="F79" s="2"/>
      <c r="G79" s="2"/>
      <c r="H79" s="2"/>
      <c r="I79" s="2">
        <v>1.4306379335999999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>
        <f t="shared" si="5"/>
        <v>1.4306379335999999</v>
      </c>
      <c r="AJ79" s="21"/>
    </row>
    <row r="80" spans="1:36" x14ac:dyDescent="0.45">
      <c r="A80" s="6" t="str">
        <f t="shared" si="4"/>
        <v>IND</v>
      </c>
      <c r="B80" t="s">
        <v>5</v>
      </c>
      <c r="C80" t="s">
        <v>48</v>
      </c>
      <c r="D80" t="s">
        <v>55</v>
      </c>
      <c r="E80" s="2">
        <v>2.0515320000000001E-4</v>
      </c>
      <c r="F80" s="2"/>
      <c r="G80" s="2"/>
      <c r="H80" s="2"/>
      <c r="I80" s="2">
        <v>1.3379589288</v>
      </c>
      <c r="J80" s="2"/>
      <c r="K80" s="2">
        <v>1.8700007256</v>
      </c>
      <c r="L80" s="2">
        <v>0.509491692</v>
      </c>
      <c r="M80" s="2">
        <v>0.85200123959999996</v>
      </c>
      <c r="N80" s="2"/>
      <c r="O80" s="2">
        <v>8.0909910000000002E-2</v>
      </c>
      <c r="P80" s="2">
        <v>6.6486384000000003E-3</v>
      </c>
      <c r="Q80" s="2"/>
      <c r="R80" s="2">
        <v>4.7729519999999999E-4</v>
      </c>
      <c r="S80" s="2">
        <v>3.1024187999999999E-3</v>
      </c>
      <c r="T80" s="2">
        <v>2.1143339999999998E-3</v>
      </c>
      <c r="U80" s="2">
        <v>0.52461441360000005</v>
      </c>
      <c r="V80" s="2">
        <v>5.0576544000000001E-3</v>
      </c>
      <c r="W80" s="2">
        <v>0.24799672440000001</v>
      </c>
      <c r="X80" s="2"/>
      <c r="Y80" s="2">
        <v>1.2602268E-3</v>
      </c>
      <c r="Z80" s="2"/>
      <c r="AA80" s="2"/>
      <c r="AB80" s="2"/>
      <c r="AC80" s="2"/>
      <c r="AD80" s="2"/>
      <c r="AE80" s="2"/>
      <c r="AF80" s="2"/>
      <c r="AG80" s="2">
        <v>4.2177823199999999E-2</v>
      </c>
      <c r="AH80" s="2"/>
      <c r="AI80" s="2">
        <f t="shared" si="5"/>
        <v>5.4840171780000002</v>
      </c>
      <c r="AJ80" s="21"/>
    </row>
    <row r="81" spans="1:36" x14ac:dyDescent="0.45">
      <c r="A81" s="6" t="str">
        <f t="shared" si="4"/>
        <v>IND</v>
      </c>
      <c r="B81" t="s">
        <v>5</v>
      </c>
      <c r="C81" t="s">
        <v>48</v>
      </c>
      <c r="D81" t="s">
        <v>53</v>
      </c>
      <c r="E81" s="2">
        <v>8.7566922000000005E-2</v>
      </c>
      <c r="F81" s="2">
        <v>1.276974E-2</v>
      </c>
      <c r="G81" s="2"/>
      <c r="H81" s="2">
        <v>64.917711457199999</v>
      </c>
      <c r="I81" s="2">
        <v>1.3052390867999999</v>
      </c>
      <c r="J81" s="2">
        <v>163.01093529240001</v>
      </c>
      <c r="K81" s="2">
        <v>61.821141616799999</v>
      </c>
      <c r="L81" s="2">
        <v>26.965064466000001</v>
      </c>
      <c r="M81" s="2">
        <v>8.4824819207999997</v>
      </c>
      <c r="N81" s="2">
        <v>518.52590205119998</v>
      </c>
      <c r="O81" s="2">
        <v>1.3235982047999999</v>
      </c>
      <c r="P81" s="2">
        <v>0.76038568200000001</v>
      </c>
      <c r="Q81" s="2"/>
      <c r="R81" s="2">
        <v>6.4377576575999997</v>
      </c>
      <c r="S81" s="2">
        <v>5.99884704E-2</v>
      </c>
      <c r="T81" s="2"/>
      <c r="U81" s="2">
        <v>15.648311538</v>
      </c>
      <c r="V81" s="2">
        <v>2.7339804000000001E-3</v>
      </c>
      <c r="W81" s="2">
        <v>0.78239150280000003</v>
      </c>
      <c r="X81" s="2">
        <v>11.515743158399999</v>
      </c>
      <c r="Y81" s="2">
        <v>0.26119770479999999</v>
      </c>
      <c r="Z81" s="2"/>
      <c r="AA81" s="2"/>
      <c r="AB81" s="2"/>
      <c r="AC81" s="2"/>
      <c r="AD81" s="2"/>
      <c r="AE81" s="2">
        <v>62.238251566800002</v>
      </c>
      <c r="AF81" s="2">
        <v>0.69803166959999996</v>
      </c>
      <c r="AG81" s="2"/>
      <c r="AH81" s="2"/>
      <c r="AI81" s="2">
        <f t="shared" si="5"/>
        <v>944.85720368880004</v>
      </c>
      <c r="AJ81" s="21"/>
    </row>
    <row r="82" spans="1:36" x14ac:dyDescent="0.45">
      <c r="A82" s="6" t="str">
        <f t="shared" si="4"/>
        <v>IND</v>
      </c>
      <c r="B82" t="s">
        <v>5</v>
      </c>
      <c r="C82" t="s">
        <v>48</v>
      </c>
      <c r="D82" t="s">
        <v>791</v>
      </c>
      <c r="E82" s="2"/>
      <c r="F82" s="2"/>
      <c r="G82" s="2"/>
      <c r="H82" s="2"/>
      <c r="I82" s="2"/>
      <c r="J82" s="2"/>
      <c r="K82" s="2"/>
      <c r="L82" s="2"/>
      <c r="M82" s="2"/>
      <c r="N82" s="2">
        <v>32.098403649600002</v>
      </c>
      <c r="O82" s="2"/>
      <c r="P82" s="2">
        <v>6.9006837599999996E-2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>
        <f t="shared" si="5"/>
        <v>32.167410487200002</v>
      </c>
      <c r="AJ82" s="21"/>
    </row>
    <row r="83" spans="1:36" x14ac:dyDescent="0.45">
      <c r="A83" s="6" t="str">
        <f t="shared" si="4"/>
        <v>IND</v>
      </c>
      <c r="B83" t="s">
        <v>5</v>
      </c>
      <c r="C83" t="s">
        <v>48</v>
      </c>
      <c r="D83" t="s">
        <v>57</v>
      </c>
      <c r="E83" s="2">
        <v>5.2937731727999999</v>
      </c>
      <c r="F83" s="2">
        <v>58.292669861999997</v>
      </c>
      <c r="G83" s="2">
        <v>17.781758279999998</v>
      </c>
      <c r="H83" s="2">
        <v>66.957051495599998</v>
      </c>
      <c r="I83" s="2">
        <v>72.193716716400004</v>
      </c>
      <c r="J83" s="2">
        <v>8.138762388</v>
      </c>
      <c r="K83" s="2">
        <v>135.09488526120001</v>
      </c>
      <c r="L83" s="2">
        <v>89.149281192000004</v>
      </c>
      <c r="M83" s="2">
        <v>220.9104018324</v>
      </c>
      <c r="N83" s="2">
        <v>2402.5211992439999</v>
      </c>
      <c r="O83" s="2">
        <v>17.2764031464</v>
      </c>
      <c r="P83" s="2">
        <v>23.890504633199999</v>
      </c>
      <c r="Q83" s="2">
        <v>19.062881398799998</v>
      </c>
      <c r="R83" s="2">
        <v>22.027981532399998</v>
      </c>
      <c r="S83" s="2">
        <v>21.637001401199999</v>
      </c>
      <c r="T83" s="2">
        <v>28.223130877199999</v>
      </c>
      <c r="U83" s="2">
        <v>28.8352745316</v>
      </c>
      <c r="V83" s="2">
        <v>29.1319972344</v>
      </c>
      <c r="W83" s="2">
        <v>54.953998311600003</v>
      </c>
      <c r="X83" s="2">
        <v>38.493836946000002</v>
      </c>
      <c r="Y83" s="2">
        <v>22.137771988800001</v>
      </c>
      <c r="Z83" s="2">
        <v>2.7756013787999998</v>
      </c>
      <c r="AA83" s="2">
        <v>54.873033973200002</v>
      </c>
      <c r="AB83" s="2">
        <v>125.3938728816</v>
      </c>
      <c r="AC83" s="2">
        <v>335.21601639599999</v>
      </c>
      <c r="AD83" s="2"/>
      <c r="AE83" s="2">
        <v>53.784424105200003</v>
      </c>
      <c r="AF83" s="2">
        <v>15.5581864812</v>
      </c>
      <c r="AG83" s="2">
        <v>146.94141074039999</v>
      </c>
      <c r="AH83" s="2"/>
      <c r="AI83" s="2">
        <f t="shared" si="5"/>
        <v>4116.5468274024006</v>
      </c>
      <c r="AJ83" s="21"/>
    </row>
    <row r="84" spans="1:36" x14ac:dyDescent="0.45">
      <c r="A84" s="6" t="str">
        <f t="shared" si="4"/>
        <v>IND</v>
      </c>
      <c r="B84" t="s">
        <v>5</v>
      </c>
      <c r="C84" t="s">
        <v>48</v>
      </c>
      <c r="D84" t="s">
        <v>59</v>
      </c>
      <c r="E84" s="2"/>
      <c r="F84" s="2"/>
      <c r="G84" s="2"/>
      <c r="H84" s="2">
        <v>0.61864156800000003</v>
      </c>
      <c r="I84" s="2">
        <v>2.3194871999999999E-3</v>
      </c>
      <c r="J84" s="2">
        <v>0.21631102199999999</v>
      </c>
      <c r="K84" s="2"/>
      <c r="L84" s="2"/>
      <c r="M84" s="2"/>
      <c r="N84" s="2">
        <v>218.58020061120001</v>
      </c>
      <c r="O84" s="2">
        <v>1.9509985584</v>
      </c>
      <c r="P84" s="2">
        <v>0.997232958</v>
      </c>
      <c r="Q84" s="2">
        <v>4.6054799999999998E-5</v>
      </c>
      <c r="R84" s="2">
        <v>5.3959478399999997E-2</v>
      </c>
      <c r="S84" s="2">
        <v>1.0350523223999999</v>
      </c>
      <c r="T84" s="2"/>
      <c r="U84" s="2">
        <v>12.269806772400001</v>
      </c>
      <c r="V84" s="2">
        <v>0.77364109079999999</v>
      </c>
      <c r="W84" s="2">
        <v>1.131001218</v>
      </c>
      <c r="X84" s="2"/>
      <c r="Y84" s="2"/>
      <c r="Z84" s="2"/>
      <c r="AA84" s="2"/>
      <c r="AB84" s="2">
        <v>3.4001002799999999E-2</v>
      </c>
      <c r="AC84" s="2"/>
      <c r="AD84" s="2"/>
      <c r="AE84" s="2"/>
      <c r="AF84" s="2"/>
      <c r="AG84" s="2">
        <v>3.913485696</v>
      </c>
      <c r="AH84" s="2"/>
      <c r="AI84" s="2">
        <f t="shared" si="5"/>
        <v>241.57669784040002</v>
      </c>
      <c r="AJ84" s="21"/>
    </row>
    <row r="85" spans="1:36" x14ac:dyDescent="0.45">
      <c r="A85" s="6" t="str">
        <f t="shared" si="4"/>
        <v>IND</v>
      </c>
      <c r="B85" t="s">
        <v>5</v>
      </c>
      <c r="C85" t="s">
        <v>48</v>
      </c>
      <c r="D85" t="s">
        <v>58</v>
      </c>
      <c r="E85" s="2"/>
      <c r="F85" s="2">
        <v>1.0854781415999999</v>
      </c>
      <c r="G85" s="2">
        <v>9.1326919608000008</v>
      </c>
      <c r="H85" s="2">
        <v>4.28686452</v>
      </c>
      <c r="I85" s="2">
        <v>25.760153667600001</v>
      </c>
      <c r="J85" s="2">
        <v>3.4463183651999998</v>
      </c>
      <c r="K85" s="2">
        <v>114.8628022812</v>
      </c>
      <c r="L85" s="2">
        <v>16.983666277200001</v>
      </c>
      <c r="M85" s="2">
        <v>41.065202034000002</v>
      </c>
      <c r="N85" s="2">
        <v>258.51440980080002</v>
      </c>
      <c r="O85" s="2">
        <v>0.34354787399999998</v>
      </c>
      <c r="P85" s="2">
        <v>17.784529941599999</v>
      </c>
      <c r="Q85" s="2">
        <v>24.783595128000002</v>
      </c>
      <c r="R85" s="2">
        <v>22.6228630104</v>
      </c>
      <c r="S85" s="2">
        <v>13.1400917676</v>
      </c>
      <c r="T85" s="2">
        <v>20.070443192399999</v>
      </c>
      <c r="U85" s="2">
        <v>21.932740205999998</v>
      </c>
      <c r="V85" s="2">
        <v>10.092281399999999</v>
      </c>
      <c r="W85" s="2">
        <v>35.464180543200001</v>
      </c>
      <c r="X85" s="2"/>
      <c r="Y85" s="2">
        <v>3.1977899172000002</v>
      </c>
      <c r="Z85" s="2"/>
      <c r="AA85" s="2"/>
      <c r="AB85" s="2">
        <v>1.8541034460000001</v>
      </c>
      <c r="AC85" s="2"/>
      <c r="AD85" s="2"/>
      <c r="AE85" s="2">
        <v>1.8989985024</v>
      </c>
      <c r="AF85" s="2">
        <v>9.8981980992</v>
      </c>
      <c r="AG85" s="2">
        <v>140.4316233756</v>
      </c>
      <c r="AH85" s="2"/>
      <c r="AI85" s="2">
        <f t="shared" si="5"/>
        <v>798.65257345200007</v>
      </c>
      <c r="AJ85" s="21"/>
    </row>
    <row r="86" spans="1:36" x14ac:dyDescent="0.45">
      <c r="A86" s="6" t="str">
        <f t="shared" si="4"/>
        <v>IND</v>
      </c>
      <c r="B86" t="s">
        <v>5</v>
      </c>
      <c r="C86" t="s">
        <v>48</v>
      </c>
      <c r="D86" t="s">
        <v>54</v>
      </c>
      <c r="E86" s="2">
        <v>2.9439232992000002</v>
      </c>
      <c r="F86" s="2">
        <v>1.7011512684000001</v>
      </c>
      <c r="G86" s="2"/>
      <c r="H86" s="2">
        <v>3.2543410248</v>
      </c>
      <c r="I86" s="2">
        <v>16.966265936399999</v>
      </c>
      <c r="J86" s="2">
        <v>4.6042030260000004</v>
      </c>
      <c r="K86" s="2">
        <v>11.7753373188</v>
      </c>
      <c r="L86" s="2">
        <v>50.024640024</v>
      </c>
      <c r="M86" s="2">
        <v>2.7054013031999999</v>
      </c>
      <c r="N86" s="2">
        <v>24.063566011199999</v>
      </c>
      <c r="O86" s="2">
        <v>2.6070575580000002</v>
      </c>
      <c r="P86" s="2">
        <v>0.64717042319999996</v>
      </c>
      <c r="Q86" s="2">
        <v>0.53988367319999997</v>
      </c>
      <c r="R86" s="2">
        <v>3.0034595951999998</v>
      </c>
      <c r="S86" s="2">
        <v>0.83983439879999999</v>
      </c>
      <c r="T86" s="2">
        <v>3.0667095828000002</v>
      </c>
      <c r="U86" s="2">
        <v>2.0191931568000001</v>
      </c>
      <c r="V86" s="2">
        <v>3.8307042864</v>
      </c>
      <c r="W86" s="2">
        <v>1.6005968928000001</v>
      </c>
      <c r="X86" s="2">
        <v>3.7076793551999998</v>
      </c>
      <c r="Y86" s="2">
        <v>2.5136207424000001</v>
      </c>
      <c r="Z86" s="2"/>
      <c r="AA86" s="2"/>
      <c r="AB86" s="2">
        <v>0.95826641040000005</v>
      </c>
      <c r="AC86" s="2"/>
      <c r="AD86" s="2"/>
      <c r="AE86" s="2"/>
      <c r="AF86" s="2">
        <v>0.29884122359999998</v>
      </c>
      <c r="AG86" s="2">
        <v>8.6113013832000007</v>
      </c>
      <c r="AH86" s="2"/>
      <c r="AI86" s="2">
        <f t="shared" si="5"/>
        <v>152.28314789399997</v>
      </c>
      <c r="AJ86" s="21"/>
    </row>
    <row r="87" spans="1:36" x14ac:dyDescent="0.45">
      <c r="A87" s="6" t="str">
        <f t="shared" si="4"/>
        <v>IND</v>
      </c>
      <c r="B87" t="s">
        <v>5</v>
      </c>
      <c r="C87" t="s">
        <v>48</v>
      </c>
      <c r="D87" t="s">
        <v>99</v>
      </c>
      <c r="E87" s="2"/>
      <c r="F87" s="2"/>
      <c r="G87" s="2"/>
      <c r="H87" s="2">
        <v>3.0387668795999998</v>
      </c>
      <c r="I87" s="2">
        <v>5.6057107068000001</v>
      </c>
      <c r="J87" s="2"/>
      <c r="K87" s="2">
        <v>2.9699986896000001</v>
      </c>
      <c r="L87" s="2">
        <v>10.946966378400001</v>
      </c>
      <c r="M87" s="2">
        <v>0.34321293000000003</v>
      </c>
      <c r="N87" s="2">
        <v>108.83195552879999</v>
      </c>
      <c r="O87" s="2">
        <v>0.234397998</v>
      </c>
      <c r="P87" s="2">
        <v>1.1171596572</v>
      </c>
      <c r="Q87" s="2"/>
      <c r="R87" s="2">
        <v>8.5201379999999993E-2</v>
      </c>
      <c r="S87" s="2">
        <v>4.0725003599999997E-2</v>
      </c>
      <c r="T87" s="2">
        <v>2.7343990799999999E-2</v>
      </c>
      <c r="U87" s="2">
        <v>0.13502011320000001</v>
      </c>
      <c r="V87" s="2"/>
      <c r="W87" s="2">
        <v>0.31520742480000002</v>
      </c>
      <c r="X87" s="2"/>
      <c r="Y87" s="2">
        <v>1.4863140000000001E-3</v>
      </c>
      <c r="Z87" s="2"/>
      <c r="AA87" s="2"/>
      <c r="AB87" s="2"/>
      <c r="AC87" s="2"/>
      <c r="AD87" s="2"/>
      <c r="AE87" s="2"/>
      <c r="AF87" s="2"/>
      <c r="AG87" s="2"/>
      <c r="AH87" s="2"/>
      <c r="AI87" s="2">
        <f t="shared" si="5"/>
        <v>133.69315299480002</v>
      </c>
      <c r="AJ87" s="21"/>
    </row>
    <row r="88" spans="1:36" x14ac:dyDescent="0.45">
      <c r="A88" s="6" t="str">
        <f t="shared" si="4"/>
        <v>IND</v>
      </c>
      <c r="B88" t="s">
        <v>5</v>
      </c>
      <c r="C88" t="s">
        <v>49</v>
      </c>
      <c r="D88" t="s">
        <v>55</v>
      </c>
      <c r="E88" s="2">
        <v>3.7720430316</v>
      </c>
      <c r="F88" s="2">
        <v>3.0501214812000002</v>
      </c>
      <c r="G88" s="2"/>
      <c r="H88" s="2">
        <v>7.787448E-4</v>
      </c>
      <c r="I88" s="2">
        <v>60.400589684400003</v>
      </c>
      <c r="J88" s="2">
        <v>17.370024181200002</v>
      </c>
      <c r="K88" s="2">
        <v>3.1160007792000002</v>
      </c>
      <c r="L88" s="2">
        <v>107.613718146</v>
      </c>
      <c r="M88" s="2">
        <v>7.1300031696000001</v>
      </c>
      <c r="N88" s="2"/>
      <c r="O88" s="2">
        <v>5.1217417475999998</v>
      </c>
      <c r="P88" s="2">
        <v>67.219664338800001</v>
      </c>
      <c r="Q88" s="2">
        <v>15.461722609200001</v>
      </c>
      <c r="R88" s="2">
        <v>15.124471682399999</v>
      </c>
      <c r="S88" s="2">
        <v>18.7434494928</v>
      </c>
      <c r="T88" s="2">
        <v>25.603558973999998</v>
      </c>
      <c r="U88" s="2">
        <v>27.492751990799999</v>
      </c>
      <c r="V88" s="2">
        <v>21.5372843856</v>
      </c>
      <c r="W88" s="2">
        <v>60.597331603199997</v>
      </c>
      <c r="X88" s="2"/>
      <c r="Y88" s="2">
        <v>1.3386288168</v>
      </c>
      <c r="Z88" s="2"/>
      <c r="AA88" s="2"/>
      <c r="AB88" s="2">
        <v>3.7773895752</v>
      </c>
      <c r="AC88" s="2">
        <v>3.0966368291999999</v>
      </c>
      <c r="AD88" s="2"/>
      <c r="AE88" s="2"/>
      <c r="AF88" s="2">
        <v>10.9110017664</v>
      </c>
      <c r="AG88" s="2">
        <v>21.3969302892</v>
      </c>
      <c r="AH88" s="2"/>
      <c r="AI88" s="2">
        <f t="shared" si="5"/>
        <v>499.87584331919999</v>
      </c>
      <c r="AJ88" s="21"/>
    </row>
    <row r="89" spans="1:36" x14ac:dyDescent="0.45">
      <c r="A89" s="6" t="str">
        <f t="shared" si="4"/>
        <v>IND</v>
      </c>
      <c r="B89" t="s">
        <v>5</v>
      </c>
      <c r="C89" t="s">
        <v>49</v>
      </c>
      <c r="D89" t="s">
        <v>53</v>
      </c>
      <c r="E89" s="2">
        <v>64.577399979600003</v>
      </c>
      <c r="F89" s="2">
        <v>49.796442676799998</v>
      </c>
      <c r="G89" s="2">
        <v>0.11791284840000001</v>
      </c>
      <c r="H89" s="2">
        <v>55.842387029999998</v>
      </c>
      <c r="I89" s="2">
        <v>211.1902599636</v>
      </c>
      <c r="J89" s="2">
        <v>1462.8434816484</v>
      </c>
      <c r="K89" s="2">
        <v>23.271385769999998</v>
      </c>
      <c r="L89" s="2">
        <v>4.7090404980000002</v>
      </c>
      <c r="M89" s="2">
        <v>10.363050129599999</v>
      </c>
      <c r="N89" s="2">
        <v>4801.3624608696</v>
      </c>
      <c r="O89" s="2">
        <v>8.7956294400000008</v>
      </c>
      <c r="P89" s="2">
        <v>37.509511892399999</v>
      </c>
      <c r="Q89" s="2">
        <v>19.595329315200001</v>
      </c>
      <c r="R89" s="2">
        <v>10.647262674</v>
      </c>
      <c r="S89" s="2">
        <v>8.3061883331999997</v>
      </c>
      <c r="T89" s="2">
        <v>0.383678352</v>
      </c>
      <c r="U89" s="2">
        <v>143.5806831276</v>
      </c>
      <c r="V89" s="2">
        <v>9.0312792912000006</v>
      </c>
      <c r="W89" s="2">
        <v>51.076092041999999</v>
      </c>
      <c r="X89" s="2">
        <v>517.26964433759997</v>
      </c>
      <c r="Y89" s="2">
        <v>48.332988604800001</v>
      </c>
      <c r="Z89" s="2">
        <v>4.2976539035999997</v>
      </c>
      <c r="AA89" s="2">
        <v>28.2574710108</v>
      </c>
      <c r="AB89" s="2">
        <v>2.3356733688000002</v>
      </c>
      <c r="AC89" s="2">
        <v>27.501393545999999</v>
      </c>
      <c r="AD89" s="2"/>
      <c r="AE89" s="2">
        <v>29.316413214000001</v>
      </c>
      <c r="AF89" s="2">
        <v>15.485947434</v>
      </c>
      <c r="AG89" s="2">
        <v>193.02161205600001</v>
      </c>
      <c r="AH89" s="2"/>
      <c r="AI89" s="2">
        <f t="shared" si="5"/>
        <v>7838.8182733572003</v>
      </c>
      <c r="AJ89" s="21"/>
    </row>
    <row r="90" spans="1:36" x14ac:dyDescent="0.45">
      <c r="A90" s="6" t="str">
        <f t="shared" si="4"/>
        <v>IND</v>
      </c>
      <c r="B90" t="s">
        <v>5</v>
      </c>
      <c r="C90" t="s">
        <v>49</v>
      </c>
      <c r="D90" t="s">
        <v>791</v>
      </c>
      <c r="E90" s="2"/>
      <c r="F90" s="2"/>
      <c r="G90" s="2"/>
      <c r="H90" s="2"/>
      <c r="I90" s="2">
        <v>5.4925163819999998</v>
      </c>
      <c r="J90" s="2"/>
      <c r="K90" s="2"/>
      <c r="L90" s="2"/>
      <c r="M90" s="2"/>
      <c r="N90" s="2">
        <v>59.649260050800002</v>
      </c>
      <c r="O90" s="2">
        <v>0.47789809919999998</v>
      </c>
      <c r="P90" s="2">
        <v>1.7718537599999999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>
        <v>0.79865303399999998</v>
      </c>
      <c r="AD90" s="2"/>
      <c r="AE90" s="2"/>
      <c r="AF90" s="2"/>
      <c r="AG90" s="2"/>
      <c r="AH90" s="2"/>
      <c r="AI90" s="2">
        <f t="shared" si="5"/>
        <v>68.190181326000001</v>
      </c>
      <c r="AJ90" s="21"/>
    </row>
    <row r="91" spans="1:36" x14ac:dyDescent="0.45">
      <c r="A91" s="6" t="str">
        <f t="shared" si="4"/>
        <v>IND</v>
      </c>
      <c r="B91" t="s">
        <v>5</v>
      </c>
      <c r="C91" t="s">
        <v>49</v>
      </c>
      <c r="D91" t="s">
        <v>57</v>
      </c>
      <c r="E91" s="2">
        <v>31.824921873600001</v>
      </c>
      <c r="F91" s="2">
        <v>5.9502550392</v>
      </c>
      <c r="G91" s="2">
        <v>18.983001441599999</v>
      </c>
      <c r="H91" s="2">
        <v>14.372321436</v>
      </c>
      <c r="I91" s="2">
        <v>105.9228999</v>
      </c>
      <c r="J91" s="2">
        <v>111.7858936536</v>
      </c>
      <c r="K91" s="2">
        <v>12.579370390799999</v>
      </c>
      <c r="L91" s="2">
        <v>35.3647733508</v>
      </c>
      <c r="M91" s="2">
        <v>7.7435996435999996</v>
      </c>
      <c r="N91" s="2">
        <v>1353.8304009648</v>
      </c>
      <c r="O91" s="2">
        <v>9.2665858247999999</v>
      </c>
      <c r="P91" s="2">
        <v>43.452682866000004</v>
      </c>
      <c r="Q91" s="2">
        <v>14.112614232</v>
      </c>
      <c r="R91" s="2">
        <v>36.867583342800003</v>
      </c>
      <c r="S91" s="2">
        <v>22.197387834000001</v>
      </c>
      <c r="T91" s="2">
        <v>29.674493470800002</v>
      </c>
      <c r="U91" s="2">
        <v>68.885370158399994</v>
      </c>
      <c r="V91" s="2">
        <v>29.9626792884</v>
      </c>
      <c r="W91" s="2">
        <v>44.971201731599997</v>
      </c>
      <c r="X91" s="2">
        <v>6.0171182351999999</v>
      </c>
      <c r="Y91" s="2">
        <v>18.9649144656</v>
      </c>
      <c r="Z91" s="2">
        <v>38.3652017028</v>
      </c>
      <c r="AA91" s="2">
        <v>0.56880190080000004</v>
      </c>
      <c r="AB91" s="2">
        <v>5.0040214919999997</v>
      </c>
      <c r="AC91" s="2">
        <v>60.986519784000002</v>
      </c>
      <c r="AD91" s="2">
        <v>1.8081868104000001</v>
      </c>
      <c r="AE91" s="2">
        <v>7.5498680340000002</v>
      </c>
      <c r="AF91" s="2">
        <v>22.17214143</v>
      </c>
      <c r="AG91" s="2">
        <v>119.1793595868</v>
      </c>
      <c r="AH91" s="2"/>
      <c r="AI91" s="2">
        <f t="shared" si="5"/>
        <v>2278.3641698843999</v>
      </c>
      <c r="AJ91" s="21"/>
    </row>
    <row r="92" spans="1:36" x14ac:dyDescent="0.45">
      <c r="A92" s="6" t="str">
        <f t="shared" si="4"/>
        <v>IND</v>
      </c>
      <c r="B92" t="s">
        <v>5</v>
      </c>
      <c r="C92" t="s">
        <v>49</v>
      </c>
      <c r="D92" t="s">
        <v>59</v>
      </c>
      <c r="E92" s="2"/>
      <c r="F92" s="2"/>
      <c r="G92" s="2"/>
      <c r="H92" s="2">
        <v>2.1929453568000001</v>
      </c>
      <c r="I92" s="2">
        <v>0.1190767788</v>
      </c>
      <c r="J92" s="2">
        <v>5.8615200000000001E-5</v>
      </c>
      <c r="K92" s="2"/>
      <c r="L92" s="2"/>
      <c r="M92" s="2"/>
      <c r="N92" s="2">
        <v>25.186202002800002</v>
      </c>
      <c r="O92" s="2">
        <v>0.837611208</v>
      </c>
      <c r="P92" s="2">
        <v>2.1158579951999998</v>
      </c>
      <c r="Q92" s="2">
        <v>0.33419874960000001</v>
      </c>
      <c r="R92" s="2">
        <v>6.6554335764000001</v>
      </c>
      <c r="S92" s="2">
        <v>0.13563138599999999</v>
      </c>
      <c r="T92" s="2">
        <v>0.29561320079999998</v>
      </c>
      <c r="U92" s="2">
        <v>5.4450422567999999</v>
      </c>
      <c r="V92" s="2">
        <v>0.43840401480000002</v>
      </c>
      <c r="W92" s="2">
        <v>0.88899999119999995</v>
      </c>
      <c r="X92" s="2"/>
      <c r="Y92" s="2"/>
      <c r="Z92" s="2"/>
      <c r="AA92" s="2"/>
      <c r="AB92" s="2">
        <v>3.59981064E-2</v>
      </c>
      <c r="AC92" s="2">
        <v>88.621254536400002</v>
      </c>
      <c r="AD92" s="2"/>
      <c r="AE92" s="2"/>
      <c r="AF92" s="2"/>
      <c r="AG92" s="2">
        <v>0.1492426728</v>
      </c>
      <c r="AH92" s="2"/>
      <c r="AI92" s="2">
        <f t="shared" si="5"/>
        <v>133.45157044800001</v>
      </c>
      <c r="AJ92" s="21"/>
    </row>
    <row r="93" spans="1:36" x14ac:dyDescent="0.45">
      <c r="A93" s="6" t="str">
        <f t="shared" si="4"/>
        <v>IND</v>
      </c>
      <c r="B93" t="s">
        <v>5</v>
      </c>
      <c r="C93" t="s">
        <v>49</v>
      </c>
      <c r="D93" t="s">
        <v>58</v>
      </c>
      <c r="E93" s="2">
        <v>161.23500358920001</v>
      </c>
      <c r="F93" s="2">
        <v>3.1427753651999999</v>
      </c>
      <c r="G93" s="2">
        <v>47.250730112399999</v>
      </c>
      <c r="H93" s="2">
        <v>67.679467088400003</v>
      </c>
      <c r="I93" s="2">
        <v>59.139948391200001</v>
      </c>
      <c r="J93" s="2">
        <v>52.450832008799999</v>
      </c>
      <c r="K93" s="2">
        <v>48.089907183599998</v>
      </c>
      <c r="L93" s="2">
        <v>52.464162780000002</v>
      </c>
      <c r="M93" s="2">
        <v>36.610199812799998</v>
      </c>
      <c r="N93" s="2">
        <v>582.08048353799995</v>
      </c>
      <c r="O93" s="2">
        <v>8.9591491007999995</v>
      </c>
      <c r="P93" s="2">
        <v>89.961842775600005</v>
      </c>
      <c r="Q93" s="2">
        <v>41.623155936000003</v>
      </c>
      <c r="R93" s="2">
        <v>85.122596984400005</v>
      </c>
      <c r="S93" s="2">
        <v>39.103895573999999</v>
      </c>
      <c r="T93" s="2">
        <v>95.536579536000005</v>
      </c>
      <c r="U93" s="2">
        <v>102.63905449560001</v>
      </c>
      <c r="V93" s="2">
        <v>69.576309388799999</v>
      </c>
      <c r="W93" s="2">
        <v>105.0730297416</v>
      </c>
      <c r="X93" s="2"/>
      <c r="Y93" s="2">
        <v>21.265427087999999</v>
      </c>
      <c r="Z93" s="2">
        <v>48.877201429199999</v>
      </c>
      <c r="AA93" s="2">
        <v>91.646724139200003</v>
      </c>
      <c r="AB93" s="2">
        <v>2.1333504456000001</v>
      </c>
      <c r="AC93" s="2">
        <v>339.50797625159998</v>
      </c>
      <c r="AD93" s="2"/>
      <c r="AE93" s="2">
        <v>11.3705993628</v>
      </c>
      <c r="AF93" s="2">
        <v>45.599401764</v>
      </c>
      <c r="AG93" s="2">
        <v>398.88439510680001</v>
      </c>
      <c r="AH93" s="2"/>
      <c r="AI93" s="2">
        <f t="shared" si="5"/>
        <v>2707.0241989895999</v>
      </c>
      <c r="AJ93" s="21"/>
    </row>
    <row r="94" spans="1:36" x14ac:dyDescent="0.45">
      <c r="A94" s="6" t="str">
        <f t="shared" si="4"/>
        <v>IND</v>
      </c>
      <c r="B94" t="s">
        <v>5</v>
      </c>
      <c r="C94" t="s">
        <v>49</v>
      </c>
      <c r="D94" t="s">
        <v>54</v>
      </c>
      <c r="E94" s="2">
        <v>70.150981183200003</v>
      </c>
      <c r="F94" s="2">
        <v>13.5855840348</v>
      </c>
      <c r="G94" s="2">
        <v>9.0156876480000001</v>
      </c>
      <c r="H94" s="2">
        <v>9.4928823647999998</v>
      </c>
      <c r="I94" s="2">
        <v>104.3766183636</v>
      </c>
      <c r="J94" s="2">
        <v>86.7277951704</v>
      </c>
      <c r="K94" s="2">
        <v>7.1895729599999996</v>
      </c>
      <c r="L94" s="2">
        <v>136.7588870532</v>
      </c>
      <c r="M94" s="2">
        <v>20.748202376399998</v>
      </c>
      <c r="N94" s="2">
        <v>215.00360577719999</v>
      </c>
      <c r="O94" s="2">
        <v>15.676036527600001</v>
      </c>
      <c r="P94" s="2">
        <v>9.1466381915999992</v>
      </c>
      <c r="Q94" s="2">
        <v>10.9837097352</v>
      </c>
      <c r="R94" s="2">
        <v>55.972717927200001</v>
      </c>
      <c r="S94" s="2">
        <v>27.9027318204</v>
      </c>
      <c r="T94" s="2">
        <v>68.981972194799994</v>
      </c>
      <c r="U94" s="2">
        <v>150.0240217896</v>
      </c>
      <c r="V94" s="2">
        <v>24.621318946799999</v>
      </c>
      <c r="W94" s="2">
        <v>16.5123958824</v>
      </c>
      <c r="X94" s="2">
        <v>307.45267152119999</v>
      </c>
      <c r="Y94" s="2">
        <v>38.1920398416</v>
      </c>
      <c r="Z94" s="2">
        <v>131.95404001079999</v>
      </c>
      <c r="AA94" s="2">
        <v>3.9058238520000002</v>
      </c>
      <c r="AB94" s="2">
        <v>2.3006759076000001</v>
      </c>
      <c r="AC94" s="2">
        <v>23.360359456800001</v>
      </c>
      <c r="AD94" s="2"/>
      <c r="AE94" s="2">
        <v>0.43637341680000002</v>
      </c>
      <c r="AF94" s="2">
        <v>7.0182323567999996</v>
      </c>
      <c r="AG94" s="2">
        <v>48.546218142000001</v>
      </c>
      <c r="AH94" s="2"/>
      <c r="AI94" s="2">
        <f t="shared" si="5"/>
        <v>1616.0377944528002</v>
      </c>
      <c r="AJ94" s="21"/>
    </row>
    <row r="95" spans="1:36" x14ac:dyDescent="0.45">
      <c r="A95" s="6" t="str">
        <f t="shared" si="4"/>
        <v>IND</v>
      </c>
      <c r="B95" t="s">
        <v>5</v>
      </c>
      <c r="C95" t="s">
        <v>49</v>
      </c>
      <c r="D95" t="s">
        <v>99</v>
      </c>
      <c r="E95" s="2"/>
      <c r="F95" s="2"/>
      <c r="G95" s="2"/>
      <c r="H95" s="2">
        <v>0.25248497399999997</v>
      </c>
      <c r="I95" s="2">
        <v>5.8750768583999999</v>
      </c>
      <c r="J95" s="2"/>
      <c r="K95" s="2">
        <v>0.10799850599999999</v>
      </c>
      <c r="L95" s="2">
        <v>1.8748364796000001</v>
      </c>
      <c r="M95" s="2">
        <v>0.69191475479999998</v>
      </c>
      <c r="N95" s="2">
        <v>359.18162384760001</v>
      </c>
      <c r="O95" s="2">
        <v>1.0614082283999999</v>
      </c>
      <c r="P95" s="2">
        <v>4.3363064411999996</v>
      </c>
      <c r="Q95" s="2">
        <v>1.0479057984</v>
      </c>
      <c r="R95" s="2">
        <v>5.67981288E-2</v>
      </c>
      <c r="S95" s="2">
        <v>1.728457578</v>
      </c>
      <c r="T95" s="2">
        <v>0.23120765639999999</v>
      </c>
      <c r="U95" s="2">
        <v>1.6527769811999999</v>
      </c>
      <c r="V95" s="2">
        <v>1.3794208092</v>
      </c>
      <c r="W95" s="2">
        <v>2.7993614687999999</v>
      </c>
      <c r="X95" s="2"/>
      <c r="Y95" s="2">
        <v>0.17975607120000001</v>
      </c>
      <c r="Z95" s="2"/>
      <c r="AA95" s="2">
        <v>1.8269939159999999</v>
      </c>
      <c r="AB95" s="2">
        <v>0.451525446</v>
      </c>
      <c r="AC95" s="2">
        <v>2.4958687103999999</v>
      </c>
      <c r="AD95" s="2"/>
      <c r="AE95" s="2"/>
      <c r="AF95" s="2"/>
      <c r="AG95" s="2"/>
      <c r="AH95" s="2"/>
      <c r="AI95" s="2">
        <f t="shared" si="5"/>
        <v>387.23172265440002</v>
      </c>
      <c r="AJ95" s="21"/>
    </row>
    <row r="96" spans="1:36" x14ac:dyDescent="0.45">
      <c r="A96" s="6" t="str">
        <f t="shared" si="4"/>
        <v>IND</v>
      </c>
      <c r="B96" t="s">
        <v>5</v>
      </c>
      <c r="C96" t="s">
        <v>42</v>
      </c>
      <c r="D96" t="s">
        <v>55</v>
      </c>
      <c r="E96" s="2">
        <v>0.30683382479999999</v>
      </c>
      <c r="F96" s="2">
        <v>453.1018264416</v>
      </c>
      <c r="G96" s="2">
        <v>62.365140914400001</v>
      </c>
      <c r="H96" s="2">
        <v>3.9858335999999996E-3</v>
      </c>
      <c r="I96" s="2">
        <v>18.281503101599998</v>
      </c>
      <c r="J96" s="2">
        <v>905.41952804519997</v>
      </c>
      <c r="K96" s="2">
        <v>29.947585874400001</v>
      </c>
      <c r="L96" s="2">
        <v>39.125537143199999</v>
      </c>
      <c r="M96" s="2">
        <v>49.455000763199997</v>
      </c>
      <c r="N96" s="2"/>
      <c r="O96" s="2">
        <v>29.5437313332</v>
      </c>
      <c r="P96" s="2">
        <v>71.781995178000003</v>
      </c>
      <c r="Q96" s="2">
        <v>15.3134177796</v>
      </c>
      <c r="R96" s="2">
        <v>11.4671092896</v>
      </c>
      <c r="S96" s="2">
        <v>15.1916405148</v>
      </c>
      <c r="T96" s="2">
        <v>23.649399381599999</v>
      </c>
      <c r="U96" s="2">
        <v>23.96451051</v>
      </c>
      <c r="V96" s="2">
        <v>13.2786832212</v>
      </c>
      <c r="W96" s="2">
        <v>53.323850984400003</v>
      </c>
      <c r="X96" s="2">
        <v>2036.3074386768001</v>
      </c>
      <c r="Y96" s="2">
        <v>181.38974381279999</v>
      </c>
      <c r="Z96" s="2">
        <v>6.0030003456000003</v>
      </c>
      <c r="AA96" s="2">
        <v>3.948340806</v>
      </c>
      <c r="AB96" s="2">
        <v>4.051189548</v>
      </c>
      <c r="AC96" s="2">
        <v>31.027081078799998</v>
      </c>
      <c r="AD96" s="2"/>
      <c r="AE96" s="2">
        <v>49.003090131599997</v>
      </c>
      <c r="AF96" s="2">
        <v>21.289995230399999</v>
      </c>
      <c r="AG96" s="2">
        <v>139.8487328928</v>
      </c>
      <c r="AH96" s="2"/>
      <c r="AI96" s="2">
        <f t="shared" si="5"/>
        <v>4288.3898926572001</v>
      </c>
      <c r="AJ96" s="21"/>
    </row>
    <row r="97" spans="1:36" x14ac:dyDescent="0.45">
      <c r="A97" s="6" t="str">
        <f t="shared" si="4"/>
        <v>IND</v>
      </c>
      <c r="B97" t="s">
        <v>5</v>
      </c>
      <c r="C97" t="s">
        <v>42</v>
      </c>
      <c r="D97" t="s">
        <v>53</v>
      </c>
      <c r="E97" s="2"/>
      <c r="F97" s="2">
        <v>42.768857008799998</v>
      </c>
      <c r="G97" s="2">
        <v>4.2695981567999999</v>
      </c>
      <c r="H97" s="2">
        <v>1.9197399096000001</v>
      </c>
      <c r="I97" s="2">
        <v>10.8002650932</v>
      </c>
      <c r="J97" s="2">
        <v>719.73864080279998</v>
      </c>
      <c r="K97" s="2">
        <v>9.1809825119999999</v>
      </c>
      <c r="L97" s="2">
        <v>0.44105425920000002</v>
      </c>
      <c r="M97" s="2">
        <v>8.1950329800000006</v>
      </c>
      <c r="N97" s="2">
        <v>1832.5510053984001</v>
      </c>
      <c r="O97" s="2">
        <v>0.1148397372</v>
      </c>
      <c r="P97" s="2">
        <v>3.7670900472</v>
      </c>
      <c r="Q97" s="2">
        <v>0.74606263920000004</v>
      </c>
      <c r="R97" s="2">
        <v>0.52609235399999998</v>
      </c>
      <c r="S97" s="2">
        <v>7.9716672000000002E-2</v>
      </c>
      <c r="T97" s="2">
        <v>6.4099908000000002E-3</v>
      </c>
      <c r="U97" s="2">
        <v>47.27975301</v>
      </c>
      <c r="V97" s="2"/>
      <c r="W97" s="2">
        <v>1.6550546004</v>
      </c>
      <c r="X97" s="2">
        <v>841.87186315199995</v>
      </c>
      <c r="Y97" s="2">
        <v>28.929339367200001</v>
      </c>
      <c r="Z97" s="2">
        <v>66.982829623200004</v>
      </c>
      <c r="AA97" s="2">
        <v>73.632460294799998</v>
      </c>
      <c r="AB97" s="2"/>
      <c r="AC97" s="2">
        <v>0.56454392519999996</v>
      </c>
      <c r="AD97" s="2"/>
      <c r="AE97" s="2">
        <v>132.7574450628</v>
      </c>
      <c r="AF97" s="2">
        <v>13.1850328788</v>
      </c>
      <c r="AG97" s="2">
        <v>31.379262134400001</v>
      </c>
      <c r="AH97" s="2"/>
      <c r="AI97" s="2">
        <f t="shared" si="5"/>
        <v>3873.3429716099995</v>
      </c>
      <c r="AJ97" s="21"/>
    </row>
    <row r="98" spans="1:36" x14ac:dyDescent="0.45">
      <c r="A98" s="6" t="str">
        <f t="shared" si="4"/>
        <v>IND</v>
      </c>
      <c r="B98" t="s">
        <v>5</v>
      </c>
      <c r="C98" t="s">
        <v>42</v>
      </c>
      <c r="D98" t="s">
        <v>791</v>
      </c>
      <c r="E98" s="2"/>
      <c r="F98" s="2"/>
      <c r="G98" s="2"/>
      <c r="H98" s="2"/>
      <c r="I98" s="2"/>
      <c r="J98" s="2"/>
      <c r="K98" s="2"/>
      <c r="L98" s="2"/>
      <c r="M98" s="2"/>
      <c r="N98" s="2">
        <v>1.8920484144</v>
      </c>
      <c r="O98" s="2"/>
      <c r="P98" s="2"/>
      <c r="Q98" s="2"/>
      <c r="R98" s="2"/>
      <c r="S98" s="2"/>
      <c r="T98" s="2"/>
      <c r="U98" s="2"/>
      <c r="V98" s="2"/>
      <c r="W98" s="2">
        <v>1.3498243199999999E-2</v>
      </c>
      <c r="X98" s="2"/>
      <c r="Y98" s="2"/>
      <c r="Z98" s="2"/>
      <c r="AA98" s="2"/>
      <c r="AB98" s="2"/>
      <c r="AC98" s="2"/>
      <c r="AD98" s="2"/>
      <c r="AE98" s="2"/>
      <c r="AF98" s="2"/>
      <c r="AG98" s="2">
        <v>26.825401191600001</v>
      </c>
      <c r="AH98" s="2"/>
      <c r="AI98" s="2">
        <f t="shared" si="5"/>
        <v>28.7309478492</v>
      </c>
      <c r="AJ98" s="21"/>
    </row>
    <row r="99" spans="1:36" x14ac:dyDescent="0.45">
      <c r="A99" s="6" t="str">
        <f t="shared" si="4"/>
        <v>IND</v>
      </c>
      <c r="B99" t="s">
        <v>5</v>
      </c>
      <c r="C99" t="s">
        <v>42</v>
      </c>
      <c r="D99" t="s">
        <v>57</v>
      </c>
      <c r="E99" s="2">
        <v>205.3743090948</v>
      </c>
      <c r="F99" s="2">
        <v>142.84233676080001</v>
      </c>
      <c r="G99" s="2">
        <v>52.762375983600002</v>
      </c>
      <c r="H99" s="2">
        <v>30.516965553599999</v>
      </c>
      <c r="I99" s="2">
        <v>164.48102962920001</v>
      </c>
      <c r="J99" s="2">
        <v>1268.5204572407999</v>
      </c>
      <c r="K99" s="2">
        <v>11.1998700324</v>
      </c>
      <c r="L99" s="2">
        <v>197.47368770400001</v>
      </c>
      <c r="M99" s="2">
        <v>70.016400684000004</v>
      </c>
      <c r="N99" s="2">
        <v>1728.1130629751999</v>
      </c>
      <c r="O99" s="2">
        <v>29.292636376800001</v>
      </c>
      <c r="P99" s="2">
        <v>72.4014280512</v>
      </c>
      <c r="Q99" s="2">
        <v>27.895622633999999</v>
      </c>
      <c r="R99" s="2">
        <v>100.2222618768</v>
      </c>
      <c r="S99" s="2">
        <v>30.369246875999998</v>
      </c>
      <c r="T99" s="2">
        <v>36.744943597199999</v>
      </c>
      <c r="U99" s="2">
        <v>183.89816454960001</v>
      </c>
      <c r="V99" s="2">
        <v>42.317645572799997</v>
      </c>
      <c r="W99" s="2">
        <v>84.4091997588</v>
      </c>
      <c r="X99" s="2">
        <v>967.27199529960001</v>
      </c>
      <c r="Y99" s="2">
        <v>227.91364544519999</v>
      </c>
      <c r="Z99" s="2">
        <v>395.95680032759998</v>
      </c>
      <c r="AA99" s="2">
        <v>582.57861644160005</v>
      </c>
      <c r="AB99" s="2">
        <v>4.0775831352000003</v>
      </c>
      <c r="AC99" s="2">
        <v>45.286559881199999</v>
      </c>
      <c r="AD99" s="2">
        <v>102.07729897919999</v>
      </c>
      <c r="AE99" s="2">
        <v>103.6076497416</v>
      </c>
      <c r="AF99" s="2">
        <v>87.086917940399999</v>
      </c>
      <c r="AG99" s="2">
        <v>451.00281194280001</v>
      </c>
      <c r="AH99" s="2"/>
      <c r="AI99" s="2">
        <f t="shared" si="5"/>
        <v>7445.7115240860012</v>
      </c>
      <c r="AJ99" s="21"/>
    </row>
    <row r="100" spans="1:36" x14ac:dyDescent="0.45">
      <c r="A100" s="6" t="str">
        <f t="shared" si="4"/>
        <v>IND</v>
      </c>
      <c r="B100" t="s">
        <v>5</v>
      </c>
      <c r="C100" t="s">
        <v>42</v>
      </c>
      <c r="D100" t="s">
        <v>747</v>
      </c>
      <c r="E100" s="2"/>
      <c r="F100" s="2"/>
      <c r="G100" s="2"/>
      <c r="H100" s="2"/>
      <c r="I100" s="2">
        <v>0.2118772008</v>
      </c>
      <c r="J100" s="2"/>
      <c r="K100" s="2">
        <v>4.9080809700000003</v>
      </c>
      <c r="L100" s="2"/>
      <c r="M100" s="2"/>
      <c r="N100" s="2">
        <v>12.965573383200001</v>
      </c>
      <c r="O100" s="2"/>
      <c r="P100" s="2"/>
      <c r="Q100" s="2"/>
      <c r="R100" s="2">
        <v>6.6628735199999997E-2</v>
      </c>
      <c r="S100" s="2">
        <v>1.2376180800000001E-2</v>
      </c>
      <c r="T100" s="2"/>
      <c r="U100" s="2">
        <v>1.76389884E-2</v>
      </c>
      <c r="V100" s="2"/>
      <c r="W100" s="2"/>
      <c r="X100" s="2"/>
      <c r="Y100" s="2"/>
      <c r="Z100" s="2"/>
      <c r="AA100" s="2"/>
      <c r="AB100" s="2">
        <v>0.46509486480000001</v>
      </c>
      <c r="AC100" s="2"/>
      <c r="AD100" s="2"/>
      <c r="AE100" s="2"/>
      <c r="AF100" s="2"/>
      <c r="AG100" s="2"/>
      <c r="AH100" s="2"/>
      <c r="AI100" s="2">
        <f t="shared" si="5"/>
        <v>18.647270323200001</v>
      </c>
      <c r="AJ100" s="21"/>
    </row>
    <row r="101" spans="1:36" x14ac:dyDescent="0.45">
      <c r="A101" s="6" t="str">
        <f t="shared" si="4"/>
        <v>IND</v>
      </c>
      <c r="B101" t="s">
        <v>5</v>
      </c>
      <c r="C101" t="s">
        <v>42</v>
      </c>
      <c r="D101" t="s">
        <v>59</v>
      </c>
      <c r="E101" s="2"/>
      <c r="F101" s="2"/>
      <c r="G101" s="2"/>
      <c r="H101" s="2">
        <v>19.955904904800001</v>
      </c>
      <c r="I101" s="2">
        <v>29.471596955999999</v>
      </c>
      <c r="J101" s="2">
        <v>14.073970068</v>
      </c>
      <c r="K101" s="2"/>
      <c r="L101" s="2"/>
      <c r="M101" s="2">
        <v>6.6939981912000004</v>
      </c>
      <c r="N101" s="2">
        <v>373.03309898999998</v>
      </c>
      <c r="O101" s="2">
        <v>31.530694503599999</v>
      </c>
      <c r="P101" s="2">
        <v>15.426168303600001</v>
      </c>
      <c r="Q101" s="2">
        <v>0.49946430600000002</v>
      </c>
      <c r="R101" s="2">
        <v>18.5134350744</v>
      </c>
      <c r="S101" s="2">
        <v>5.2296732647999997</v>
      </c>
      <c r="T101" s="2">
        <v>1.6826330519999999</v>
      </c>
      <c r="U101" s="2">
        <v>60.3360836568</v>
      </c>
      <c r="V101" s="2">
        <v>2.5071856308</v>
      </c>
      <c r="W101" s="2">
        <v>9.3559991256000004</v>
      </c>
      <c r="X101" s="2"/>
      <c r="Y101" s="2"/>
      <c r="Z101" s="2"/>
      <c r="AA101" s="2"/>
      <c r="AB101" s="2">
        <v>0.32100195599999998</v>
      </c>
      <c r="AC101" s="2">
        <v>92.39984991</v>
      </c>
      <c r="AD101" s="2"/>
      <c r="AE101" s="2"/>
      <c r="AF101" s="2">
        <v>18.168174799199999</v>
      </c>
      <c r="AG101" s="2">
        <v>16.852301240399999</v>
      </c>
      <c r="AH101" s="2"/>
      <c r="AI101" s="2">
        <f t="shared" si="5"/>
        <v>716.05123393319991</v>
      </c>
      <c r="AJ101" s="21"/>
    </row>
    <row r="102" spans="1:36" x14ac:dyDescent="0.45">
      <c r="A102" s="6" t="str">
        <f t="shared" si="4"/>
        <v>IND</v>
      </c>
      <c r="B102" t="s">
        <v>5</v>
      </c>
      <c r="C102" t="s">
        <v>42</v>
      </c>
      <c r="D102" t="s">
        <v>58</v>
      </c>
      <c r="E102" s="2">
        <v>207.82807953119999</v>
      </c>
      <c r="F102" s="2">
        <v>97.690407620399995</v>
      </c>
      <c r="G102" s="2">
        <v>128.2035548124</v>
      </c>
      <c r="H102" s="2">
        <v>46.336374860399999</v>
      </c>
      <c r="I102" s="2">
        <v>102.50767689840001</v>
      </c>
      <c r="J102" s="2">
        <v>1181.5848586259999</v>
      </c>
      <c r="K102" s="2">
        <v>8.2341669995999993</v>
      </c>
      <c r="L102" s="2">
        <v>58.472940909599998</v>
      </c>
      <c r="M102" s="2">
        <v>130.66740287639999</v>
      </c>
      <c r="N102" s="2">
        <v>520.15025903399999</v>
      </c>
      <c r="O102" s="2">
        <v>1.6119682416000001</v>
      </c>
      <c r="P102" s="2">
        <v>27.493346516399999</v>
      </c>
      <c r="Q102" s="2">
        <v>20.031786468</v>
      </c>
      <c r="R102" s="2">
        <v>26.965550134800001</v>
      </c>
      <c r="S102" s="2">
        <v>14.7300290676</v>
      </c>
      <c r="T102" s="2">
        <v>19.090698497999998</v>
      </c>
      <c r="U102" s="2">
        <v>123.5653172892</v>
      </c>
      <c r="V102" s="2">
        <v>27.823438015200001</v>
      </c>
      <c r="W102" s="2">
        <v>45.047434985999999</v>
      </c>
      <c r="X102" s="2">
        <v>260.97258893759999</v>
      </c>
      <c r="Y102" s="2">
        <v>123.9310970712</v>
      </c>
      <c r="Z102" s="2">
        <v>80.730899179199994</v>
      </c>
      <c r="AA102" s="2">
        <v>2506.8291038460002</v>
      </c>
      <c r="AB102" s="2">
        <v>0.3832512984</v>
      </c>
      <c r="AC102" s="2">
        <v>40.646362935600003</v>
      </c>
      <c r="AD102" s="2">
        <v>886.97861253359997</v>
      </c>
      <c r="AE102" s="2">
        <v>4.4478009252000001</v>
      </c>
      <c r="AF102" s="2">
        <v>34.3430978544</v>
      </c>
      <c r="AG102" s="2">
        <v>655.44752164680006</v>
      </c>
      <c r="AH102" s="2"/>
      <c r="AI102" s="2">
        <f t="shared" si="5"/>
        <v>7382.7456276131998</v>
      </c>
      <c r="AJ102" s="21"/>
    </row>
    <row r="103" spans="1:36" x14ac:dyDescent="0.45">
      <c r="A103" s="6" t="str">
        <f t="shared" si="4"/>
        <v>IND</v>
      </c>
      <c r="B103" t="s">
        <v>5</v>
      </c>
      <c r="C103" t="s">
        <v>42</v>
      </c>
      <c r="D103" t="s">
        <v>54</v>
      </c>
      <c r="E103" s="2">
        <v>184.01310058320001</v>
      </c>
      <c r="F103" s="2">
        <v>203.03900835120001</v>
      </c>
      <c r="G103" s="2">
        <v>58.097439377999997</v>
      </c>
      <c r="H103" s="2">
        <v>4.5228158208</v>
      </c>
      <c r="I103" s="2">
        <v>70.728541869599994</v>
      </c>
      <c r="J103" s="2">
        <v>516.12222667679998</v>
      </c>
      <c r="K103" s="2">
        <v>12.703086144</v>
      </c>
      <c r="L103" s="2">
        <v>28.976181285599999</v>
      </c>
      <c r="M103" s="2">
        <v>79.2561574944</v>
      </c>
      <c r="N103" s="2">
        <v>946.55781904679998</v>
      </c>
      <c r="O103" s="2">
        <v>7.7883230412</v>
      </c>
      <c r="P103" s="2">
        <v>3.9460673736</v>
      </c>
      <c r="Q103" s="2">
        <v>3.857319774</v>
      </c>
      <c r="R103" s="2">
        <v>5.2135959528000004</v>
      </c>
      <c r="S103" s="2">
        <v>2.2002094548</v>
      </c>
      <c r="T103" s="2">
        <v>4.1231480796</v>
      </c>
      <c r="U103" s="2">
        <v>12.335041303200001</v>
      </c>
      <c r="V103" s="2">
        <v>4.6193969232000001</v>
      </c>
      <c r="W103" s="2">
        <v>5.0946029099999999</v>
      </c>
      <c r="X103" s="2">
        <v>608.00191692839996</v>
      </c>
      <c r="Y103" s="2">
        <v>283.63250512799999</v>
      </c>
      <c r="Z103" s="2">
        <v>51.333856570800002</v>
      </c>
      <c r="AA103" s="2">
        <v>441.16820296200001</v>
      </c>
      <c r="AB103" s="2">
        <v>0.91472787720000004</v>
      </c>
      <c r="AC103" s="2">
        <v>123.34057405199999</v>
      </c>
      <c r="AD103" s="2">
        <v>577.78378003800003</v>
      </c>
      <c r="AE103" s="2">
        <v>9.9664471260000003</v>
      </c>
      <c r="AF103" s="2">
        <v>50.417433039599999</v>
      </c>
      <c r="AG103" s="2">
        <v>56.6813505744</v>
      </c>
      <c r="AH103" s="2"/>
      <c r="AI103" s="2">
        <f t="shared" si="5"/>
        <v>4356.4348757592015</v>
      </c>
      <c r="AJ103" s="21"/>
    </row>
    <row r="104" spans="1:36" x14ac:dyDescent="0.45">
      <c r="A104" s="6" t="str">
        <f t="shared" si="4"/>
        <v>IND</v>
      </c>
      <c r="B104" t="s">
        <v>5</v>
      </c>
      <c r="C104" t="s">
        <v>42</v>
      </c>
      <c r="D104" t="s">
        <v>99</v>
      </c>
      <c r="E104" s="2"/>
      <c r="F104" s="2">
        <v>0.85549721759999997</v>
      </c>
      <c r="G104" s="2">
        <v>2.6770399199999999E-2</v>
      </c>
      <c r="H104" s="2"/>
      <c r="I104" s="2">
        <v>8.8842179411999993</v>
      </c>
      <c r="J104" s="2">
        <v>1.3251473208</v>
      </c>
      <c r="K104" s="2"/>
      <c r="L104" s="2"/>
      <c r="M104" s="2"/>
      <c r="N104" s="2">
        <v>26.624505967200001</v>
      </c>
      <c r="O104" s="2"/>
      <c r="P104" s="2">
        <v>5.6019384E-3</v>
      </c>
      <c r="Q104" s="2"/>
      <c r="R104" s="2"/>
      <c r="S104" s="2"/>
      <c r="T104" s="2">
        <v>2.8972656000000002E-3</v>
      </c>
      <c r="U104" s="2"/>
      <c r="V104" s="2">
        <v>1.2895344000000001E-3</v>
      </c>
      <c r="W104" s="2"/>
      <c r="X104" s="2"/>
      <c r="Y104" s="2">
        <v>4.1742395999999999E-3</v>
      </c>
      <c r="Z104" s="2"/>
      <c r="AA104" s="2">
        <v>2.3680080252</v>
      </c>
      <c r="AB104" s="2"/>
      <c r="AC104" s="2">
        <v>2.4371362800000001E-2</v>
      </c>
      <c r="AD104" s="2"/>
      <c r="AE104" s="2"/>
      <c r="AF104" s="2"/>
      <c r="AG104" s="2"/>
      <c r="AH104" s="2"/>
      <c r="AI104" s="2">
        <f t="shared" si="5"/>
        <v>40.12248121199999</v>
      </c>
      <c r="AJ104" s="21"/>
    </row>
    <row r="105" spans="1:36" x14ac:dyDescent="0.45">
      <c r="A105" s="6" t="str">
        <f t="shared" si="4"/>
        <v>IND</v>
      </c>
      <c r="B105" t="s">
        <v>5</v>
      </c>
      <c r="C105" t="s">
        <v>42</v>
      </c>
      <c r="D105" t="s">
        <v>760</v>
      </c>
      <c r="E105" s="2">
        <v>3.34944E-3</v>
      </c>
      <c r="F105" s="2"/>
      <c r="G105" s="2"/>
      <c r="H105" s="2"/>
      <c r="I105" s="2">
        <v>7.5077697600000007E-2</v>
      </c>
      <c r="J105" s="2"/>
      <c r="K105" s="2"/>
      <c r="L105" s="2"/>
      <c r="M105" s="2"/>
      <c r="N105" s="2"/>
      <c r="O105" s="2"/>
      <c r="P105" s="2"/>
      <c r="Q105" s="2">
        <v>3.5001647999999999E-3</v>
      </c>
      <c r="R105" s="2">
        <v>0.54318287160000001</v>
      </c>
      <c r="S105" s="2"/>
      <c r="T105" s="2">
        <v>1.57674888E-2</v>
      </c>
      <c r="U105" s="2">
        <v>12.1808540196</v>
      </c>
      <c r="V105" s="2">
        <v>5.3076063600000001E-2</v>
      </c>
      <c r="W105" s="2"/>
      <c r="X105" s="2">
        <v>2.7761749704000001</v>
      </c>
      <c r="Y105" s="2">
        <v>2.3990363999999999E-3</v>
      </c>
      <c r="Z105" s="2">
        <v>0.73600175879999996</v>
      </c>
      <c r="AA105" s="2">
        <v>0.10624005</v>
      </c>
      <c r="AB105" s="2"/>
      <c r="AC105" s="2"/>
      <c r="AD105" s="2"/>
      <c r="AE105" s="2"/>
      <c r="AF105" s="2"/>
      <c r="AG105" s="2"/>
      <c r="AH105" s="2"/>
      <c r="AI105" s="2">
        <f t="shared" si="5"/>
        <v>16.495623561599999</v>
      </c>
      <c r="AJ105" s="21"/>
    </row>
    <row r="106" spans="1:36" x14ac:dyDescent="0.45">
      <c r="A106" s="6" t="str">
        <f t="shared" si="4"/>
        <v>IND</v>
      </c>
      <c r="B106" t="s">
        <v>5</v>
      </c>
      <c r="C106" t="s">
        <v>129</v>
      </c>
      <c r="D106" t="s">
        <v>55</v>
      </c>
      <c r="E106" s="2"/>
      <c r="F106" s="2"/>
      <c r="G106" s="2"/>
      <c r="H106" s="2">
        <v>5.8615200000000001E-5</v>
      </c>
      <c r="I106" s="2">
        <v>8.4707337600000002E-2</v>
      </c>
      <c r="J106" s="2">
        <v>7.6915702799999999E-2</v>
      </c>
      <c r="K106" s="2"/>
      <c r="L106" s="2"/>
      <c r="M106" s="2">
        <v>3.60022932E-2</v>
      </c>
      <c r="N106" s="2"/>
      <c r="O106" s="2">
        <v>1.0716700751999999</v>
      </c>
      <c r="P106" s="2">
        <v>1.0002055860000001</v>
      </c>
      <c r="Q106" s="2">
        <v>0.1870201692</v>
      </c>
      <c r="R106" s="2">
        <v>0.25876517399999999</v>
      </c>
      <c r="S106" s="2">
        <v>0.58961029679999999</v>
      </c>
      <c r="T106" s="2">
        <v>5.3302150800000003E-2</v>
      </c>
      <c r="U106" s="2">
        <v>1.3866765336</v>
      </c>
      <c r="V106" s="2">
        <v>0.4015015596</v>
      </c>
      <c r="W106" s="2">
        <v>2.6867030544000001</v>
      </c>
      <c r="X106" s="2"/>
      <c r="Y106" s="2"/>
      <c r="Z106" s="2"/>
      <c r="AA106" s="2"/>
      <c r="AB106" s="2">
        <v>1.11620088E-2</v>
      </c>
      <c r="AC106" s="2">
        <v>5.1568815599999998E-2</v>
      </c>
      <c r="AD106" s="2"/>
      <c r="AE106" s="2"/>
      <c r="AF106" s="2">
        <v>4.5996184799999999E-2</v>
      </c>
      <c r="AG106" s="2">
        <v>0.21089330279999999</v>
      </c>
      <c r="AH106" s="2"/>
      <c r="AI106" s="2">
        <f t="shared" si="5"/>
        <v>8.1527588604000005</v>
      </c>
      <c r="AJ106" s="21"/>
    </row>
    <row r="107" spans="1:36" x14ac:dyDescent="0.45">
      <c r="A107" s="6" t="str">
        <f t="shared" si="4"/>
        <v>IND</v>
      </c>
      <c r="B107" t="s">
        <v>5</v>
      </c>
      <c r="C107" t="s">
        <v>129</v>
      </c>
      <c r="D107" t="s">
        <v>53</v>
      </c>
      <c r="E107" s="2"/>
      <c r="F107" s="2">
        <v>7.69910652E-2</v>
      </c>
      <c r="G107" s="2"/>
      <c r="H107" s="2">
        <v>1.2897981683999999</v>
      </c>
      <c r="I107" s="2">
        <v>0.2044707516</v>
      </c>
      <c r="J107" s="2">
        <v>0.72337018320000002</v>
      </c>
      <c r="K107" s="2"/>
      <c r="L107" s="2"/>
      <c r="M107" s="2"/>
      <c r="N107" s="2">
        <v>85.369228812000003</v>
      </c>
      <c r="O107" s="2"/>
      <c r="P107" s="2">
        <v>1.9661087196</v>
      </c>
      <c r="Q107" s="2"/>
      <c r="R107" s="2"/>
      <c r="S107" s="2">
        <v>2.8612591199999999E-2</v>
      </c>
      <c r="T107" s="2">
        <v>8.6248080000000005E-4</v>
      </c>
      <c r="U107" s="2">
        <v>0.57928564800000004</v>
      </c>
      <c r="V107" s="2">
        <v>5.2054484400000003E-2</v>
      </c>
      <c r="W107" s="2">
        <v>7.6604539824</v>
      </c>
      <c r="X107" s="2"/>
      <c r="Y107" s="2">
        <v>4.1558176799999999E-2</v>
      </c>
      <c r="Z107" s="2"/>
      <c r="AA107" s="2"/>
      <c r="AB107" s="2"/>
      <c r="AC107" s="2">
        <v>0.30134911679999998</v>
      </c>
      <c r="AD107" s="2"/>
      <c r="AE107" s="2"/>
      <c r="AF107" s="2">
        <v>1.5511800924000001</v>
      </c>
      <c r="AG107" s="2">
        <v>1.191961026</v>
      </c>
      <c r="AH107" s="2"/>
      <c r="AI107" s="2">
        <f t="shared" si="5"/>
        <v>101.0372852988</v>
      </c>
      <c r="AJ107" s="21"/>
    </row>
    <row r="108" spans="1:36" x14ac:dyDescent="0.45">
      <c r="A108" s="6" t="str">
        <f t="shared" si="4"/>
        <v>IND</v>
      </c>
      <c r="B108" t="s">
        <v>5</v>
      </c>
      <c r="C108" t="s">
        <v>129</v>
      </c>
      <c r="D108" t="s">
        <v>791</v>
      </c>
      <c r="E108" s="2"/>
      <c r="F108" s="2"/>
      <c r="G108" s="2"/>
      <c r="H108" s="2"/>
      <c r="I108" s="2"/>
      <c r="J108" s="2"/>
      <c r="K108" s="2"/>
      <c r="L108" s="2"/>
      <c r="M108" s="2"/>
      <c r="N108" s="2">
        <v>10.937357672399999</v>
      </c>
      <c r="O108" s="2"/>
      <c r="P108" s="2">
        <v>2.8177164000000002E-3</v>
      </c>
      <c r="Q108" s="2"/>
      <c r="R108" s="2"/>
      <c r="S108" s="2"/>
      <c r="T108" s="2"/>
      <c r="U108" s="2"/>
      <c r="V108" s="2"/>
      <c r="W108" s="2">
        <v>1.5047987220000001</v>
      </c>
      <c r="X108" s="2"/>
      <c r="Y108" s="2"/>
      <c r="Z108" s="2"/>
      <c r="AA108" s="2"/>
      <c r="AB108" s="2"/>
      <c r="AC108" s="2">
        <v>0.27901672560000002</v>
      </c>
      <c r="AD108" s="2"/>
      <c r="AE108" s="2"/>
      <c r="AF108" s="2"/>
      <c r="AG108" s="2"/>
      <c r="AH108" s="2"/>
      <c r="AI108" s="2">
        <f t="shared" si="5"/>
        <v>12.723990836399999</v>
      </c>
      <c r="AJ108" s="21"/>
    </row>
    <row r="109" spans="1:36" x14ac:dyDescent="0.45">
      <c r="A109" s="6" t="str">
        <f t="shared" si="4"/>
        <v>IND</v>
      </c>
      <c r="B109" t="s">
        <v>5</v>
      </c>
      <c r="C109" t="s">
        <v>129</v>
      </c>
      <c r="D109" t="s">
        <v>57</v>
      </c>
      <c r="E109" s="2">
        <v>4.8070199915999998</v>
      </c>
      <c r="F109" s="2">
        <v>5.3716644000000001E-3</v>
      </c>
      <c r="G109" s="2">
        <v>9.0581920415999999</v>
      </c>
      <c r="H109" s="2">
        <v>4.7981439756000004</v>
      </c>
      <c r="I109" s="2">
        <v>706.35454233120004</v>
      </c>
      <c r="J109" s="2">
        <v>377.42495170680002</v>
      </c>
      <c r="K109" s="2">
        <v>5.3452540655999998</v>
      </c>
      <c r="L109" s="2"/>
      <c r="M109" s="2">
        <v>36.684000536399999</v>
      </c>
      <c r="N109" s="2">
        <v>2425.334402556</v>
      </c>
      <c r="O109" s="2">
        <v>33.1652212236</v>
      </c>
      <c r="P109" s="2">
        <v>85.645076130000007</v>
      </c>
      <c r="Q109" s="2">
        <v>27.21336264</v>
      </c>
      <c r="R109" s="2">
        <v>94.852854162</v>
      </c>
      <c r="S109" s="2">
        <v>43.814870373600002</v>
      </c>
      <c r="T109" s="2">
        <v>41.153250438000001</v>
      </c>
      <c r="U109" s="2">
        <v>66.357204472800007</v>
      </c>
      <c r="V109" s="2">
        <v>67.739623030800004</v>
      </c>
      <c r="W109" s="2">
        <v>179.679599298</v>
      </c>
      <c r="X109" s="2">
        <v>71.512067995199999</v>
      </c>
      <c r="Y109" s="2">
        <v>1.3917634956</v>
      </c>
      <c r="Z109" s="2">
        <v>10.2095997228</v>
      </c>
      <c r="AA109" s="2">
        <v>10.564364034</v>
      </c>
      <c r="AB109" s="2">
        <v>5.4186319224000004</v>
      </c>
      <c r="AC109" s="2">
        <v>114.9199186068</v>
      </c>
      <c r="AD109" s="2"/>
      <c r="AE109" s="2">
        <v>0.43929998999999997</v>
      </c>
      <c r="AF109" s="2">
        <v>61.548626991600003</v>
      </c>
      <c r="AG109" s="2">
        <v>497.01334909320002</v>
      </c>
      <c r="AH109" s="2"/>
      <c r="AI109" s="2">
        <f t="shared" si="5"/>
        <v>4982.4505624895992</v>
      </c>
      <c r="AJ109" s="21"/>
    </row>
    <row r="110" spans="1:36" x14ac:dyDescent="0.45">
      <c r="A110" s="6" t="str">
        <f t="shared" si="4"/>
        <v>IND</v>
      </c>
      <c r="B110" t="s">
        <v>5</v>
      </c>
      <c r="C110" t="s">
        <v>129</v>
      </c>
      <c r="D110" t="s">
        <v>59</v>
      </c>
      <c r="E110" s="2"/>
      <c r="F110" s="2"/>
      <c r="G110" s="2"/>
      <c r="H110" s="2">
        <v>2.0941787448000002</v>
      </c>
      <c r="I110" s="2">
        <v>0.46421982360000003</v>
      </c>
      <c r="J110" s="2">
        <v>1.7739345996</v>
      </c>
      <c r="K110" s="2"/>
      <c r="L110" s="2"/>
      <c r="M110" s="2"/>
      <c r="N110" s="2">
        <v>85.588298935200001</v>
      </c>
      <c r="O110" s="2">
        <v>5.1238435212000004</v>
      </c>
      <c r="P110" s="2">
        <v>10.8883260576</v>
      </c>
      <c r="Q110" s="2">
        <v>7.4039371199999995E-2</v>
      </c>
      <c r="R110" s="2">
        <v>7.3834720416000001</v>
      </c>
      <c r="S110" s="2">
        <v>2.358173232</v>
      </c>
      <c r="T110" s="2">
        <v>4.8491517599999999E-2</v>
      </c>
      <c r="U110" s="2">
        <v>10.030471671600001</v>
      </c>
      <c r="V110" s="2">
        <v>1.2070460664</v>
      </c>
      <c r="W110" s="2">
        <v>22.304000509200002</v>
      </c>
      <c r="X110" s="2"/>
      <c r="Y110" s="2"/>
      <c r="Z110" s="2"/>
      <c r="AA110" s="2"/>
      <c r="AB110" s="2">
        <v>0.23599735560000001</v>
      </c>
      <c r="AC110" s="2">
        <v>153.53868129119999</v>
      </c>
      <c r="AD110" s="2"/>
      <c r="AE110" s="2"/>
      <c r="AF110" s="2">
        <v>3.2991984000000002E-2</v>
      </c>
      <c r="AG110" s="2">
        <v>8.4449472587999992</v>
      </c>
      <c r="AH110" s="2"/>
      <c r="AI110" s="2">
        <f t="shared" si="5"/>
        <v>311.59111398120001</v>
      </c>
      <c r="AJ110" s="21"/>
    </row>
    <row r="111" spans="1:36" x14ac:dyDescent="0.45">
      <c r="A111" s="6" t="str">
        <f t="shared" si="4"/>
        <v>IND</v>
      </c>
      <c r="B111" t="s">
        <v>5</v>
      </c>
      <c r="C111" t="s">
        <v>129</v>
      </c>
      <c r="D111" t="s">
        <v>58</v>
      </c>
      <c r="E111" s="2">
        <v>0.15512931360000001</v>
      </c>
      <c r="F111" s="2"/>
      <c r="G111" s="2">
        <v>2.3625149435999999</v>
      </c>
      <c r="H111" s="2">
        <v>3.9523182659999998</v>
      </c>
      <c r="I111" s="2">
        <v>148.61998259640001</v>
      </c>
      <c r="J111" s="2">
        <v>35.688844231200001</v>
      </c>
      <c r="K111" s="2">
        <v>0.64244352599999999</v>
      </c>
      <c r="L111" s="2"/>
      <c r="M111" s="2">
        <v>29.871000928800001</v>
      </c>
      <c r="N111" s="2">
        <v>650.62458344159995</v>
      </c>
      <c r="O111" s="2">
        <v>3.0517208388000001</v>
      </c>
      <c r="P111" s="2">
        <v>47.733547701600003</v>
      </c>
      <c r="Q111" s="2">
        <v>20.120906692799998</v>
      </c>
      <c r="R111" s="2">
        <v>55.605707226</v>
      </c>
      <c r="S111" s="2">
        <v>27.9760259412</v>
      </c>
      <c r="T111" s="2">
        <v>30.4158333996</v>
      </c>
      <c r="U111" s="2">
        <v>36.323236540800004</v>
      </c>
      <c r="V111" s="2">
        <v>43.129378170000003</v>
      </c>
      <c r="W111" s="2">
        <v>110.4158931444</v>
      </c>
      <c r="X111" s="2"/>
      <c r="Y111" s="2">
        <v>1.2573546551999999</v>
      </c>
      <c r="Z111" s="2">
        <v>6.5105996040000003</v>
      </c>
      <c r="AA111" s="2"/>
      <c r="AB111" s="2">
        <v>0.193995378</v>
      </c>
      <c r="AC111" s="2">
        <v>89.969144554799996</v>
      </c>
      <c r="AD111" s="2"/>
      <c r="AE111" s="2">
        <v>1.3041002772000001</v>
      </c>
      <c r="AF111" s="2">
        <v>66.900600871199998</v>
      </c>
      <c r="AG111" s="2">
        <v>519.27927065639994</v>
      </c>
      <c r="AH111" s="2"/>
      <c r="AI111" s="2">
        <f t="shared" si="5"/>
        <v>1932.1041328992001</v>
      </c>
      <c r="AJ111" s="21"/>
    </row>
    <row r="112" spans="1:36" x14ac:dyDescent="0.45">
      <c r="A112" s="6" t="str">
        <f t="shared" si="4"/>
        <v>IND</v>
      </c>
      <c r="B112" t="s">
        <v>5</v>
      </c>
      <c r="C112" t="s">
        <v>129</v>
      </c>
      <c r="D112" t="s">
        <v>54</v>
      </c>
      <c r="E112" s="2">
        <v>0.25327209239999998</v>
      </c>
      <c r="F112" s="2">
        <v>0.75611933279999999</v>
      </c>
      <c r="G112" s="2"/>
      <c r="H112" s="2">
        <v>1.583531496</v>
      </c>
      <c r="I112" s="2">
        <v>54.808159507200003</v>
      </c>
      <c r="J112" s="2">
        <v>34.271197938</v>
      </c>
      <c r="K112" s="2">
        <v>0.80216994600000002</v>
      </c>
      <c r="L112" s="2"/>
      <c r="M112" s="2"/>
      <c r="N112" s="2">
        <v>67.558188052800006</v>
      </c>
      <c r="O112" s="2">
        <v>4.3248764772000001</v>
      </c>
      <c r="P112" s="2">
        <v>4.0297573187999998</v>
      </c>
      <c r="Q112" s="2">
        <v>1.6789612283999999</v>
      </c>
      <c r="R112" s="2">
        <v>9.9844378056000007</v>
      </c>
      <c r="S112" s="2">
        <v>2.3450559875999999</v>
      </c>
      <c r="T112" s="2">
        <v>6.6415082796</v>
      </c>
      <c r="U112" s="2">
        <v>6.7708971468000003</v>
      </c>
      <c r="V112" s="2">
        <v>5.3981040419999999</v>
      </c>
      <c r="W112" s="2">
        <v>10.2176048844</v>
      </c>
      <c r="X112" s="2">
        <v>14.7486435804</v>
      </c>
      <c r="Y112" s="2">
        <v>9.1259679600000004E-2</v>
      </c>
      <c r="Z112" s="2">
        <v>2.9029387139999998</v>
      </c>
      <c r="AA112" s="2">
        <v>3.5644112460000001</v>
      </c>
      <c r="AB112" s="2">
        <v>0.81233549640000002</v>
      </c>
      <c r="AC112" s="2">
        <v>17.306732325599999</v>
      </c>
      <c r="AD112" s="2"/>
      <c r="AE112" s="2">
        <v>0.74637246239999999</v>
      </c>
      <c r="AF112" s="2">
        <v>8.1270351612000002</v>
      </c>
      <c r="AG112" s="2">
        <v>19.4991040908</v>
      </c>
      <c r="AH112" s="2"/>
      <c r="AI112" s="2">
        <f t="shared" si="5"/>
        <v>279.22267429200002</v>
      </c>
      <c r="AJ112" s="21"/>
    </row>
    <row r="113" spans="1:36" x14ac:dyDescent="0.45">
      <c r="A113" s="6" t="str">
        <f t="shared" si="4"/>
        <v>IND</v>
      </c>
      <c r="B113" t="s">
        <v>5</v>
      </c>
      <c r="C113" t="s">
        <v>129</v>
      </c>
      <c r="D113" t="s">
        <v>99</v>
      </c>
      <c r="E113" s="2"/>
      <c r="F113" s="2"/>
      <c r="G113" s="2"/>
      <c r="H113" s="2">
        <v>4.2558822000000003E-2</v>
      </c>
      <c r="I113" s="2">
        <v>2.2505012964</v>
      </c>
      <c r="J113" s="2"/>
      <c r="K113" s="2"/>
      <c r="L113" s="2"/>
      <c r="M113" s="2"/>
      <c r="N113" s="2">
        <v>197.01759027240001</v>
      </c>
      <c r="O113" s="2">
        <v>0.2246385672</v>
      </c>
      <c r="P113" s="2">
        <v>0.17344237679999999</v>
      </c>
      <c r="Q113" s="2"/>
      <c r="R113" s="2"/>
      <c r="S113" s="2">
        <v>5.1497640000000003E-4</v>
      </c>
      <c r="T113" s="2">
        <v>9.5459039999999998E-4</v>
      </c>
      <c r="U113" s="2">
        <v>0.58984475759999999</v>
      </c>
      <c r="V113" s="2">
        <v>1.0992527136000001</v>
      </c>
      <c r="W113" s="2">
        <v>7.6065782400000004E-2</v>
      </c>
      <c r="X113" s="2"/>
      <c r="Y113" s="2">
        <v>4.8018409200000001E-2</v>
      </c>
      <c r="Z113" s="2"/>
      <c r="AA113" s="2"/>
      <c r="AB113" s="2"/>
      <c r="AC113" s="2">
        <v>0.62469149400000001</v>
      </c>
      <c r="AD113" s="2"/>
      <c r="AE113" s="2"/>
      <c r="AF113" s="2"/>
      <c r="AG113" s="2"/>
      <c r="AH113" s="2"/>
      <c r="AI113" s="2">
        <f t="shared" si="5"/>
        <v>202.14807405840006</v>
      </c>
      <c r="AJ113" s="21"/>
    </row>
    <row r="114" spans="1:36" x14ac:dyDescent="0.45">
      <c r="A114" s="6" t="str">
        <f t="shared" si="4"/>
        <v>ICH_Feedstock</v>
      </c>
      <c r="B114" t="s">
        <v>5</v>
      </c>
      <c r="C114" t="s">
        <v>7</v>
      </c>
      <c r="D114" t="s">
        <v>23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>
        <v>0.1891721844</v>
      </c>
      <c r="V114" s="2">
        <v>1.06093512E-2</v>
      </c>
      <c r="W114" s="2">
        <v>13.999319423999999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>
        <f t="shared" si="5"/>
        <v>14.199100959599999</v>
      </c>
      <c r="AJ114" s="21"/>
    </row>
    <row r="115" spans="1:36" x14ac:dyDescent="0.45">
      <c r="A115" s="6" t="str">
        <f t="shared" si="4"/>
        <v>ICH_Feedstock</v>
      </c>
      <c r="B115" t="s">
        <v>5</v>
      </c>
      <c r="C115" t="s">
        <v>7</v>
      </c>
      <c r="D115" t="s">
        <v>792</v>
      </c>
      <c r="E115" s="2"/>
      <c r="F115" s="2"/>
      <c r="G115" s="2">
        <v>1.4943484692</v>
      </c>
      <c r="H115" s="2">
        <v>3.1568472E-3</v>
      </c>
      <c r="I115" s="2">
        <v>51.669742600799999</v>
      </c>
      <c r="J115" s="2"/>
      <c r="K115" s="2"/>
      <c r="L115" s="2"/>
      <c r="M115" s="2"/>
      <c r="N115" s="2"/>
      <c r="O115" s="2"/>
      <c r="P115" s="2">
        <v>14.171823957599999</v>
      </c>
      <c r="Q115" s="2">
        <v>13.505138859600001</v>
      </c>
      <c r="R115" s="2"/>
      <c r="S115" s="2">
        <v>0.45600113520000002</v>
      </c>
      <c r="T115" s="2">
        <v>1.5407591472</v>
      </c>
      <c r="U115" s="2">
        <v>4.2562087703999998</v>
      </c>
      <c r="V115" s="2">
        <v>5.3862805187999996</v>
      </c>
      <c r="W115" s="2"/>
      <c r="X115" s="2"/>
      <c r="Y115" s="2"/>
      <c r="Z115" s="2"/>
      <c r="AA115" s="2">
        <v>1.5026341463999999</v>
      </c>
      <c r="AB115" s="2"/>
      <c r="AC115" s="2"/>
      <c r="AD115" s="2"/>
      <c r="AE115" s="2"/>
      <c r="AF115" s="2">
        <v>1.9685998656000001</v>
      </c>
      <c r="AG115" s="2"/>
      <c r="AH115" s="2"/>
      <c r="AI115" s="2">
        <f t="shared" si="5"/>
        <v>95.95469431799998</v>
      </c>
      <c r="AJ115" s="21"/>
    </row>
    <row r="116" spans="1:36" x14ac:dyDescent="0.45">
      <c r="A116" s="6" t="str">
        <f t="shared" si="4"/>
        <v>ICH_Feedstock</v>
      </c>
      <c r="B116" t="s">
        <v>5</v>
      </c>
      <c r="C116" t="s">
        <v>7</v>
      </c>
      <c r="D116" t="s">
        <v>21</v>
      </c>
      <c r="E116" s="2"/>
      <c r="F116" s="2"/>
      <c r="G116" s="2"/>
      <c r="H116" s="2"/>
      <c r="I116" s="2">
        <v>1.1325294E-2</v>
      </c>
      <c r="J116" s="2">
        <v>9.9232519103999994</v>
      </c>
      <c r="K116" s="2"/>
      <c r="L116" s="2"/>
      <c r="M116" s="2">
        <v>1.801328832</v>
      </c>
      <c r="N116" s="2">
        <v>1413.181573416</v>
      </c>
      <c r="O116" s="2"/>
      <c r="P116" s="2">
        <v>4.7531107547999998</v>
      </c>
      <c r="Q116" s="2">
        <v>0.1517170716</v>
      </c>
      <c r="R116" s="2"/>
      <c r="S116" s="2">
        <v>0.3938020344</v>
      </c>
      <c r="T116" s="2"/>
      <c r="U116" s="2">
        <v>6.6393730116</v>
      </c>
      <c r="V116" s="2">
        <v>4.464761652</v>
      </c>
      <c r="W116" s="2">
        <v>0.72325295280000002</v>
      </c>
      <c r="X116" s="2"/>
      <c r="Y116" s="2">
        <v>0.12559562639999999</v>
      </c>
      <c r="Z116" s="2"/>
      <c r="AA116" s="2"/>
      <c r="AB116" s="2">
        <v>6.1903680192000001</v>
      </c>
      <c r="AC116" s="2">
        <v>7.6463863343999998</v>
      </c>
      <c r="AD116" s="2"/>
      <c r="AE116" s="2">
        <v>43.889152579200001</v>
      </c>
      <c r="AF116" s="2"/>
      <c r="AG116" s="2"/>
      <c r="AH116" s="2"/>
      <c r="AI116" s="2">
        <f t="shared" si="5"/>
        <v>1499.8949994887998</v>
      </c>
      <c r="AJ116" s="21"/>
    </row>
    <row r="117" spans="1:36" x14ac:dyDescent="0.45">
      <c r="A117" s="6" t="str">
        <f t="shared" si="4"/>
        <v>ICH_Feedstock</v>
      </c>
      <c r="B117" t="s">
        <v>5</v>
      </c>
      <c r="C117" t="s">
        <v>7</v>
      </c>
      <c r="D117" t="s">
        <v>36</v>
      </c>
      <c r="E117" s="2"/>
      <c r="F117" s="2"/>
      <c r="G117" s="2"/>
      <c r="H117" s="2"/>
      <c r="I117" s="2">
        <v>3.4915190580000002</v>
      </c>
      <c r="J117" s="2">
        <v>10.730039896799999</v>
      </c>
      <c r="K117" s="2"/>
      <c r="L117" s="2"/>
      <c r="M117" s="2">
        <v>0.38714502239999998</v>
      </c>
      <c r="N117" s="2">
        <v>395.17669063080001</v>
      </c>
      <c r="O117" s="2">
        <v>0.58968147240000002</v>
      </c>
      <c r="P117" s="2">
        <v>3.4066275012</v>
      </c>
      <c r="Q117" s="2">
        <v>0.153529956</v>
      </c>
      <c r="R117" s="2"/>
      <c r="S117" s="2">
        <v>1.9211424876000001</v>
      </c>
      <c r="T117" s="2"/>
      <c r="U117" s="2">
        <v>11.7531137844</v>
      </c>
      <c r="V117" s="2">
        <v>1.3845998808</v>
      </c>
      <c r="W117" s="2">
        <v>2.7217507572000001</v>
      </c>
      <c r="X117" s="2"/>
      <c r="Y117" s="2"/>
      <c r="Z117" s="2"/>
      <c r="AA117" s="2">
        <v>13.9763715732</v>
      </c>
      <c r="AB117" s="2">
        <v>0.58752108359999999</v>
      </c>
      <c r="AC117" s="2"/>
      <c r="AD117" s="2"/>
      <c r="AE117" s="2"/>
      <c r="AF117" s="2"/>
      <c r="AG117" s="2"/>
      <c r="AH117" s="2"/>
      <c r="AI117" s="2">
        <f t="shared" si="5"/>
        <v>446.27973310440001</v>
      </c>
      <c r="AJ117" s="21"/>
    </row>
    <row r="118" spans="1:36" x14ac:dyDescent="0.45">
      <c r="A118" s="6" t="str">
        <f t="shared" si="4"/>
        <v>ICH_Feedstock</v>
      </c>
      <c r="B118" t="s">
        <v>5</v>
      </c>
      <c r="C118" t="s">
        <v>7</v>
      </c>
      <c r="D118" t="s">
        <v>25</v>
      </c>
      <c r="E118" s="2"/>
      <c r="F118" s="2"/>
      <c r="G118" s="2">
        <v>60.982224127199999</v>
      </c>
      <c r="H118" s="2"/>
      <c r="I118" s="2"/>
      <c r="J118" s="2">
        <v>104.10023932199999</v>
      </c>
      <c r="K118" s="2">
        <v>21.0921689304</v>
      </c>
      <c r="L118" s="2"/>
      <c r="M118" s="2">
        <v>311.56580058840001</v>
      </c>
      <c r="N118" s="2"/>
      <c r="O118" s="2">
        <v>21.780001555199998</v>
      </c>
      <c r="P118" s="2"/>
      <c r="Q118" s="2"/>
      <c r="R118" s="2"/>
      <c r="S118" s="2"/>
      <c r="T118" s="2"/>
      <c r="U118" s="2"/>
      <c r="V118" s="2">
        <v>0.39055307760000002</v>
      </c>
      <c r="W118" s="2"/>
      <c r="X118" s="2"/>
      <c r="Y118" s="2"/>
      <c r="Z118" s="2">
        <v>78.694201011600001</v>
      </c>
      <c r="AA118" s="2">
        <v>953.58548845079997</v>
      </c>
      <c r="AB118" s="2">
        <v>34.473583663200003</v>
      </c>
      <c r="AC118" s="2"/>
      <c r="AD118" s="2">
        <v>637.88091045839997</v>
      </c>
      <c r="AE118" s="2"/>
      <c r="AF118" s="2">
        <v>36.022636861199999</v>
      </c>
      <c r="AG118" s="2">
        <v>1648.0537516367999</v>
      </c>
      <c r="AH118" s="2"/>
      <c r="AI118" s="2">
        <f t="shared" si="5"/>
        <v>3908.6215596828001</v>
      </c>
      <c r="AJ118" s="21"/>
    </row>
    <row r="119" spans="1:36" x14ac:dyDescent="0.45">
      <c r="A119" s="6" t="str">
        <f t="shared" si="4"/>
        <v>ICH_Feedstock</v>
      </c>
      <c r="B119" t="s">
        <v>5</v>
      </c>
      <c r="C119" t="s">
        <v>7</v>
      </c>
      <c r="D119" t="s">
        <v>30</v>
      </c>
      <c r="E119" s="2">
        <v>389.11991921280003</v>
      </c>
      <c r="F119" s="2">
        <v>55.148969213999997</v>
      </c>
      <c r="G119" s="2">
        <v>61.791218557199997</v>
      </c>
      <c r="H119" s="2">
        <v>18.045204296400001</v>
      </c>
      <c r="I119" s="2">
        <v>9.0423868715999998</v>
      </c>
      <c r="J119" s="2">
        <v>953.81968966919999</v>
      </c>
      <c r="K119" s="2">
        <v>91.296820702800005</v>
      </c>
      <c r="L119" s="2">
        <v>12.963505103999999</v>
      </c>
      <c r="M119" s="2">
        <v>108.7100987148</v>
      </c>
      <c r="N119" s="2">
        <v>364.45553484120001</v>
      </c>
      <c r="O119" s="2">
        <v>14.905074988799999</v>
      </c>
      <c r="P119" s="2">
        <v>153.5882069484</v>
      </c>
      <c r="Q119" s="2">
        <v>153.15221453039999</v>
      </c>
      <c r="R119" s="2">
        <v>44.8335397476</v>
      </c>
      <c r="S119" s="2">
        <v>60.717061522800002</v>
      </c>
      <c r="T119" s="2">
        <v>19.519200730800002</v>
      </c>
      <c r="U119" s="2">
        <v>143.3773888668</v>
      </c>
      <c r="V119" s="2">
        <v>49.695172358400001</v>
      </c>
      <c r="W119" s="2">
        <v>143.6593489128</v>
      </c>
      <c r="X119" s="2">
        <v>850.59710411039998</v>
      </c>
      <c r="Y119" s="2">
        <v>424.03089787200003</v>
      </c>
      <c r="Z119" s="2">
        <v>12.5190009216</v>
      </c>
      <c r="AA119" s="2">
        <v>841.31798300640003</v>
      </c>
      <c r="AB119" s="2">
        <v>21.826382925600001</v>
      </c>
      <c r="AC119" s="2">
        <v>1902.7948372451999</v>
      </c>
      <c r="AD119" s="2">
        <v>212.293347786</v>
      </c>
      <c r="AE119" s="2"/>
      <c r="AF119" s="2">
        <v>15.107397912</v>
      </c>
      <c r="AG119" s="2">
        <v>997.60680155880004</v>
      </c>
      <c r="AH119" s="2"/>
      <c r="AI119" s="2">
        <f t="shared" si="5"/>
        <v>8125.934309128801</v>
      </c>
      <c r="AJ119" s="21"/>
    </row>
    <row r="120" spans="1:36" x14ac:dyDescent="0.45">
      <c r="A120" s="6" t="str">
        <f t="shared" si="4"/>
        <v>ICH_Feedstock</v>
      </c>
      <c r="B120" t="s">
        <v>5</v>
      </c>
      <c r="C120" t="s">
        <v>7</v>
      </c>
      <c r="D120" t="s">
        <v>38</v>
      </c>
      <c r="E120" s="2"/>
      <c r="F120" s="2"/>
      <c r="G120" s="2"/>
      <c r="H120" s="2">
        <v>2.3075338859999999</v>
      </c>
      <c r="I120" s="2"/>
      <c r="J120" s="2"/>
      <c r="K120" s="2"/>
      <c r="L120" s="2"/>
      <c r="M120" s="2"/>
      <c r="N120" s="2">
        <v>23.188692283200002</v>
      </c>
      <c r="O120" s="2">
        <v>1.5344998811999999</v>
      </c>
      <c r="P120" s="2"/>
      <c r="Q120" s="2"/>
      <c r="R120" s="2">
        <v>4.5061816643999997</v>
      </c>
      <c r="S120" s="2"/>
      <c r="T120" s="2"/>
      <c r="U120" s="2"/>
      <c r="V120" s="2"/>
      <c r="W120" s="2">
        <v>1.3859982719999999</v>
      </c>
      <c r="X120" s="2"/>
      <c r="Y120" s="2"/>
      <c r="Z120" s="2"/>
      <c r="AA120" s="2"/>
      <c r="AB120" s="2"/>
      <c r="AC120" s="2"/>
      <c r="AD120" s="2"/>
      <c r="AE120" s="2"/>
      <c r="AF120" s="2">
        <v>1.5364802376</v>
      </c>
      <c r="AG120" s="2">
        <v>33.907134743999997</v>
      </c>
      <c r="AH120" s="2"/>
      <c r="AI120" s="2">
        <f t="shared" si="5"/>
        <v>68.366520968399996</v>
      </c>
      <c r="AJ120" s="21"/>
    </row>
    <row r="121" spans="1:36" x14ac:dyDescent="0.45">
      <c r="A121" s="6" t="str">
        <f t="shared" si="4"/>
        <v>ICH_Feedstock</v>
      </c>
      <c r="B121" t="s">
        <v>5</v>
      </c>
      <c r="C121" t="s">
        <v>7</v>
      </c>
      <c r="D121" t="s">
        <v>22</v>
      </c>
      <c r="E121" s="2">
        <v>70.639777522800003</v>
      </c>
      <c r="F121" s="2">
        <v>9.7759602864000001</v>
      </c>
      <c r="G121" s="2">
        <v>17.789499673200002</v>
      </c>
      <c r="H121" s="2">
        <v>23.730527005199999</v>
      </c>
      <c r="I121" s="2">
        <v>104.86941728399999</v>
      </c>
      <c r="J121" s="2">
        <v>139.29690427919999</v>
      </c>
      <c r="K121" s="2">
        <v>5.3164153872000002</v>
      </c>
      <c r="L121" s="2">
        <v>70.243421540400007</v>
      </c>
      <c r="M121" s="2">
        <v>104.6799980784</v>
      </c>
      <c r="N121" s="2">
        <v>1.1230044299999999</v>
      </c>
      <c r="O121" s="2">
        <v>30.823610972400001</v>
      </c>
      <c r="P121" s="2">
        <v>98.146735325999998</v>
      </c>
      <c r="Q121" s="2">
        <v>24.4968788772</v>
      </c>
      <c r="R121" s="2">
        <v>70.782618578400005</v>
      </c>
      <c r="S121" s="2">
        <v>46.849530002400002</v>
      </c>
      <c r="T121" s="2">
        <v>45.494941103999999</v>
      </c>
      <c r="U121" s="2">
        <v>134.05221714960001</v>
      </c>
      <c r="V121" s="2">
        <v>106.8241211604</v>
      </c>
      <c r="W121" s="2">
        <v>78.273000558000007</v>
      </c>
      <c r="X121" s="2">
        <v>262.08000172440001</v>
      </c>
      <c r="Y121" s="2">
        <v>54.6063683076</v>
      </c>
      <c r="Z121" s="2">
        <v>32.192598275999998</v>
      </c>
      <c r="AA121" s="2">
        <v>79.785222476399994</v>
      </c>
      <c r="AB121" s="2">
        <v>18.686031717599999</v>
      </c>
      <c r="AC121" s="2">
        <v>261.31954067999999</v>
      </c>
      <c r="AD121" s="2">
        <v>132.5230135704</v>
      </c>
      <c r="AE121" s="2">
        <v>9.2212385940000008</v>
      </c>
      <c r="AF121" s="2">
        <v>64.837111370399995</v>
      </c>
      <c r="AG121" s="2">
        <v>841.90967832959996</v>
      </c>
      <c r="AH121" s="2"/>
      <c r="AI121" s="2">
        <f t="shared" si="5"/>
        <v>2940.3693842615999</v>
      </c>
      <c r="AJ121" s="21"/>
    </row>
    <row r="122" spans="1:36" x14ac:dyDescent="0.45">
      <c r="A122" s="6" t="str">
        <f t="shared" si="4"/>
        <v>ICH_Feedstock</v>
      </c>
      <c r="B122" t="s">
        <v>5</v>
      </c>
      <c r="C122" t="s">
        <v>7</v>
      </c>
      <c r="D122" t="s">
        <v>24</v>
      </c>
      <c r="E122" s="2"/>
      <c r="F122" s="2"/>
      <c r="G122" s="2"/>
      <c r="H122" s="2"/>
      <c r="I122" s="2"/>
      <c r="J122" s="2">
        <v>106.40992522320001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>
        <v>0.21038670000000001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>
        <f t="shared" si="5"/>
        <v>106.62031192320001</v>
      </c>
      <c r="AJ122" s="21"/>
    </row>
    <row r="123" spans="1:36" x14ac:dyDescent="0.45">
      <c r="A123" s="6" t="str">
        <f t="shared" si="4"/>
        <v>ICH_Feedstock</v>
      </c>
      <c r="B123" t="s">
        <v>5</v>
      </c>
      <c r="C123" t="s">
        <v>7</v>
      </c>
      <c r="D123" t="s">
        <v>32</v>
      </c>
      <c r="E123" s="2"/>
      <c r="F123" s="2"/>
      <c r="G123" s="2"/>
      <c r="H123" s="2">
        <v>0.19297379880000001</v>
      </c>
      <c r="I123" s="2">
        <v>5.2386497639999998</v>
      </c>
      <c r="J123" s="2">
        <v>9.0853560000000002E-4</v>
      </c>
      <c r="K123" s="2"/>
      <c r="L123" s="2"/>
      <c r="M123" s="2">
        <v>8.5201379999999993E-2</v>
      </c>
      <c r="N123" s="2">
        <v>7.430669838</v>
      </c>
      <c r="O123" s="2"/>
      <c r="P123" s="2">
        <v>0.51119990640000001</v>
      </c>
      <c r="Q123" s="2">
        <v>0.166864914</v>
      </c>
      <c r="R123" s="2">
        <v>1.7693500536</v>
      </c>
      <c r="S123" s="2">
        <v>7.0924391999999999E-3</v>
      </c>
      <c r="T123" s="2"/>
      <c r="U123" s="2"/>
      <c r="V123" s="2">
        <v>35.6550065136</v>
      </c>
      <c r="W123" s="2">
        <v>14.143198805999999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>
        <v>165.543643656</v>
      </c>
      <c r="AH123" s="2"/>
      <c r="AI123" s="2">
        <f t="shared" si="5"/>
        <v>230.74475960519999</v>
      </c>
      <c r="AJ123" s="21"/>
    </row>
    <row r="124" spans="1:36" x14ac:dyDescent="0.45">
      <c r="A124" s="6" t="str">
        <f t="shared" si="4"/>
        <v>ICH_Feedstock</v>
      </c>
      <c r="B124" t="s">
        <v>5</v>
      </c>
      <c r="C124" t="s">
        <v>7</v>
      </c>
      <c r="D124" t="s">
        <v>33</v>
      </c>
      <c r="E124" s="2"/>
      <c r="F124" s="2">
        <v>3.3779102399999997E-2</v>
      </c>
      <c r="G124" s="2"/>
      <c r="H124" s="2">
        <v>7.9130520000000003E-4</v>
      </c>
      <c r="I124" s="2"/>
      <c r="J124" s="2"/>
      <c r="K124" s="2"/>
      <c r="L124" s="2"/>
      <c r="M124" s="2"/>
      <c r="N124" s="2">
        <v>0.92716686000000004</v>
      </c>
      <c r="O124" s="2"/>
      <c r="P124" s="2"/>
      <c r="Q124" s="2"/>
      <c r="R124" s="2">
        <v>0.96800072039999996</v>
      </c>
      <c r="S124" s="2"/>
      <c r="T124" s="2"/>
      <c r="U124" s="2"/>
      <c r="V124" s="2"/>
      <c r="W124" s="2">
        <v>120.3839982432</v>
      </c>
      <c r="X124" s="2"/>
      <c r="Y124" s="2">
        <v>4.2077340000000003E-3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>
        <f t="shared" si="5"/>
        <v>122.3179439652</v>
      </c>
      <c r="AJ124" s="21"/>
    </row>
    <row r="125" spans="1:36" x14ac:dyDescent="0.45">
      <c r="A125" s="6" t="str">
        <f t="shared" si="4"/>
        <v>ICH_Feedstock</v>
      </c>
      <c r="B125" t="s">
        <v>5</v>
      </c>
      <c r="C125" t="s">
        <v>7</v>
      </c>
      <c r="D125" t="s">
        <v>39</v>
      </c>
      <c r="E125" s="2"/>
      <c r="F125" s="2"/>
      <c r="G125" s="2">
        <v>2.8763316000000001E-2</v>
      </c>
      <c r="H125" s="2">
        <v>0.58399998480000004</v>
      </c>
      <c r="I125" s="2">
        <v>17.6367400884</v>
      </c>
      <c r="J125" s="2">
        <v>0.26744859720000003</v>
      </c>
      <c r="K125" s="2"/>
      <c r="L125" s="2"/>
      <c r="M125" s="2"/>
      <c r="N125" s="2">
        <v>13.104684000000001</v>
      </c>
      <c r="O125" s="2">
        <v>1.6399988675999999</v>
      </c>
      <c r="P125" s="2"/>
      <c r="Q125" s="2">
        <v>0.73952285760000003</v>
      </c>
      <c r="R125" s="2">
        <v>5.5199985372000002</v>
      </c>
      <c r="S125" s="2"/>
      <c r="T125" s="2"/>
      <c r="U125" s="2">
        <v>4.0000687200000003E-2</v>
      </c>
      <c r="V125" s="2"/>
      <c r="W125" s="2">
        <v>26.519999252400002</v>
      </c>
      <c r="X125" s="2">
        <v>15.5935816884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>
        <f t="shared" si="5"/>
        <v>81.674737876800009</v>
      </c>
      <c r="AJ125" s="21"/>
    </row>
    <row r="126" spans="1:36" x14ac:dyDescent="0.45">
      <c r="A126" s="6" t="str">
        <f t="shared" si="4"/>
        <v>ICH_Feedstock</v>
      </c>
      <c r="B126" t="s">
        <v>5</v>
      </c>
      <c r="C126" t="s">
        <v>7</v>
      </c>
      <c r="D126" t="s">
        <v>35</v>
      </c>
      <c r="E126" s="2"/>
      <c r="F126" s="2"/>
      <c r="G126" s="2"/>
      <c r="H126" s="2">
        <v>0.1636159572</v>
      </c>
      <c r="I126" s="2">
        <v>26.410397201999999</v>
      </c>
      <c r="J126" s="2">
        <v>0.60491305080000002</v>
      </c>
      <c r="K126" s="2">
        <v>0.19583756999999999</v>
      </c>
      <c r="L126" s="2">
        <v>8.6779803599999997E-2</v>
      </c>
      <c r="M126" s="2"/>
      <c r="N126" s="2">
        <v>0.50455126800000005</v>
      </c>
      <c r="O126" s="2"/>
      <c r="P126" s="2">
        <v>3.3410664E-2</v>
      </c>
      <c r="Q126" s="2">
        <v>2.1183072732000001</v>
      </c>
      <c r="R126" s="2">
        <v>6.9660020268</v>
      </c>
      <c r="S126" s="2"/>
      <c r="T126" s="2"/>
      <c r="U126" s="2"/>
      <c r="V126" s="2"/>
      <c r="W126" s="2">
        <v>0.55900060200000001</v>
      </c>
      <c r="X126" s="2"/>
      <c r="Y126" s="2">
        <v>0.1136590596</v>
      </c>
      <c r="Z126" s="2"/>
      <c r="AA126" s="2">
        <v>44.918259645600003</v>
      </c>
      <c r="AB126" s="2"/>
      <c r="AC126" s="2"/>
      <c r="AD126" s="2"/>
      <c r="AE126" s="2"/>
      <c r="AF126" s="2"/>
      <c r="AG126" s="2"/>
      <c r="AH126" s="2"/>
      <c r="AI126" s="2"/>
      <c r="AJ126" s="21"/>
    </row>
    <row r="127" spans="1:36" x14ac:dyDescent="0.45">
      <c r="A127" s="6" t="str">
        <f t="shared" si="4"/>
        <v>ICH_Feedstock</v>
      </c>
      <c r="B127" t="s">
        <v>5</v>
      </c>
      <c r="C127" t="s">
        <v>7</v>
      </c>
      <c r="D127" t="s">
        <v>27</v>
      </c>
      <c r="E127" s="2"/>
      <c r="F127" s="2"/>
      <c r="G127" s="2">
        <v>2.7648203688000001</v>
      </c>
      <c r="H127" s="2">
        <v>6.9982655076000002</v>
      </c>
      <c r="I127" s="2">
        <v>348.70374654120002</v>
      </c>
      <c r="J127" s="2">
        <v>292.1616070668</v>
      </c>
      <c r="K127" s="2">
        <v>6.2233725635999999</v>
      </c>
      <c r="L127" s="2"/>
      <c r="M127" s="2">
        <v>138.77820162719999</v>
      </c>
      <c r="N127" s="2">
        <v>253.1644120908</v>
      </c>
      <c r="O127" s="2">
        <v>60.158571710399997</v>
      </c>
      <c r="P127" s="2">
        <v>20.879445996000001</v>
      </c>
      <c r="Q127" s="2">
        <v>161.65066909320001</v>
      </c>
      <c r="R127" s="2">
        <v>0.92045960640000002</v>
      </c>
      <c r="S127" s="2">
        <v>11.53997217</v>
      </c>
      <c r="T127" s="2">
        <v>68.686832102400004</v>
      </c>
      <c r="U127" s="2">
        <v>3.8134797911999998</v>
      </c>
      <c r="V127" s="2">
        <v>113.458218804</v>
      </c>
      <c r="W127" s="2">
        <v>71.070000530399994</v>
      </c>
      <c r="X127" s="2"/>
      <c r="Y127" s="2"/>
      <c r="Z127" s="2">
        <v>1.4863098132000001</v>
      </c>
      <c r="AA127" s="2">
        <v>59.043032344799997</v>
      </c>
      <c r="AB127" s="2">
        <v>11.221746062399999</v>
      </c>
      <c r="AC127" s="2">
        <v>373.33600140959999</v>
      </c>
      <c r="AD127" s="2">
        <v>624.03651519480002</v>
      </c>
      <c r="AE127" s="2"/>
      <c r="AF127" s="2">
        <v>89.816841331199996</v>
      </c>
      <c r="AG127" s="2">
        <v>1247.4368461296001</v>
      </c>
      <c r="AH127" s="2"/>
      <c r="AI127" s="2"/>
      <c r="AJ127" s="21"/>
    </row>
    <row r="128" spans="1:36" x14ac:dyDescent="0.45">
      <c r="A128" s="6" t="str">
        <f t="shared" si="4"/>
        <v>ICH_Feedstock</v>
      </c>
      <c r="B128" t="s">
        <v>5</v>
      </c>
      <c r="C128" t="s">
        <v>7</v>
      </c>
      <c r="D128" t="s">
        <v>28</v>
      </c>
      <c r="E128" s="2">
        <v>22.450195191599999</v>
      </c>
      <c r="F128" s="2">
        <v>15.886280876400001</v>
      </c>
      <c r="G128" s="2">
        <v>14.343034769999999</v>
      </c>
      <c r="H128" s="2">
        <v>0.68822199719999999</v>
      </c>
      <c r="I128" s="2">
        <v>12.2913185508</v>
      </c>
      <c r="J128" s="2">
        <v>129.10552969680001</v>
      </c>
      <c r="K128" s="2">
        <v>12.779181233999999</v>
      </c>
      <c r="L128" s="2">
        <v>49.1808909672</v>
      </c>
      <c r="M128" s="2">
        <v>19.613998256399999</v>
      </c>
      <c r="N128" s="2">
        <v>144.73939677480001</v>
      </c>
      <c r="O128" s="2">
        <v>5.4224377235999999</v>
      </c>
      <c r="P128" s="2">
        <v>7.8631662779999996</v>
      </c>
      <c r="Q128" s="2">
        <v>9.9760725792000002</v>
      </c>
      <c r="R128" s="2">
        <v>16.0100384976</v>
      </c>
      <c r="S128" s="2">
        <v>6.7128429780000003</v>
      </c>
      <c r="T128" s="2">
        <v>16.3497973176</v>
      </c>
      <c r="U128" s="2">
        <v>15.503385456</v>
      </c>
      <c r="V128" s="2">
        <v>15.603198768</v>
      </c>
      <c r="W128" s="2">
        <v>46.307598984000002</v>
      </c>
      <c r="X128" s="2">
        <v>172.10600048160001</v>
      </c>
      <c r="Y128" s="2">
        <v>16.6287177468</v>
      </c>
      <c r="Z128" s="2">
        <v>5.1777067032000001</v>
      </c>
      <c r="AA128" s="2">
        <v>87.393106997999993</v>
      </c>
      <c r="AB128" s="2">
        <v>0.37545966359999999</v>
      </c>
      <c r="AC128" s="2">
        <v>525.05223564959999</v>
      </c>
      <c r="AD128" s="2"/>
      <c r="AE128" s="2">
        <v>3.2026424184</v>
      </c>
      <c r="AF128" s="2">
        <v>17.043771977999999</v>
      </c>
      <c r="AG128" s="2">
        <v>242.62655468759999</v>
      </c>
      <c r="AH128" s="2"/>
      <c r="AI128" s="2"/>
      <c r="AJ128" s="21"/>
    </row>
    <row r="129" spans="1:38" x14ac:dyDescent="0.45">
      <c r="A129" s="6" t="str">
        <f t="shared" si="4"/>
        <v>ICH_Feedstock</v>
      </c>
      <c r="B129" t="s">
        <v>5</v>
      </c>
      <c r="C129" t="s">
        <v>7</v>
      </c>
      <c r="D129" t="s">
        <v>29</v>
      </c>
      <c r="E129" s="2">
        <v>7.2202747644</v>
      </c>
      <c r="F129" s="2">
        <v>2.4548841252</v>
      </c>
      <c r="G129" s="2">
        <v>23.019357157200002</v>
      </c>
      <c r="H129" s="2">
        <v>10.436917842</v>
      </c>
      <c r="I129" s="2">
        <v>2773.2123321048002</v>
      </c>
      <c r="J129" s="2">
        <v>1648.8045202392</v>
      </c>
      <c r="K129" s="2">
        <v>0.1149569676</v>
      </c>
      <c r="L129" s="2">
        <v>282.96928251359998</v>
      </c>
      <c r="M129" s="2">
        <v>102.6449997516</v>
      </c>
      <c r="N129" s="2">
        <v>2566.1805149448001</v>
      </c>
      <c r="O129" s="2">
        <v>22.616000845199999</v>
      </c>
      <c r="P129" s="2">
        <v>150.63672647519999</v>
      </c>
      <c r="Q129" s="2">
        <v>314.50856414399999</v>
      </c>
      <c r="R129" s="2">
        <v>160.53769623599999</v>
      </c>
      <c r="S129" s="2">
        <v>35.7516420444</v>
      </c>
      <c r="T129" s="2">
        <v>70.280361676799998</v>
      </c>
      <c r="U129" s="2">
        <v>53.2746058428</v>
      </c>
      <c r="V129" s="2">
        <v>168.7807015704</v>
      </c>
      <c r="W129" s="2">
        <v>342.40800095280002</v>
      </c>
      <c r="X129" s="2">
        <v>406.84950159120001</v>
      </c>
      <c r="Y129" s="2">
        <v>6.4991696399999999</v>
      </c>
      <c r="Z129" s="2">
        <v>40.904998318799997</v>
      </c>
      <c r="AA129" s="2">
        <v>164.060009208</v>
      </c>
      <c r="AB129" s="2"/>
      <c r="AC129" s="2">
        <v>388.31271673319998</v>
      </c>
      <c r="AD129" s="2">
        <v>431.0523456912</v>
      </c>
      <c r="AE129" s="2">
        <v>2.1834873755999999</v>
      </c>
      <c r="AF129" s="2">
        <v>52.273320062400003</v>
      </c>
      <c r="AG129" s="2">
        <v>398.75372926559999</v>
      </c>
      <c r="AH129" s="2"/>
      <c r="AI129" s="2">
        <f t="shared" si="5"/>
        <v>10626.741618083999</v>
      </c>
      <c r="AJ129" s="21"/>
    </row>
    <row r="130" spans="1:38" x14ac:dyDescent="0.45">
      <c r="A130" s="6" t="str">
        <f t="shared" si="4"/>
        <v>ICH_Feedstock</v>
      </c>
      <c r="B130" t="s">
        <v>5</v>
      </c>
      <c r="C130" t="s">
        <v>7</v>
      </c>
      <c r="D130" t="s">
        <v>31</v>
      </c>
      <c r="E130" s="2"/>
      <c r="F130" s="2"/>
      <c r="G130" s="2"/>
      <c r="H130" s="2"/>
      <c r="I130" s="2">
        <v>1.7537793444000001</v>
      </c>
      <c r="J130" s="2">
        <v>26.969669946</v>
      </c>
      <c r="K130" s="2"/>
      <c r="L130" s="2"/>
      <c r="M130" s="2"/>
      <c r="N130" s="2"/>
      <c r="O130" s="2"/>
      <c r="P130" s="2"/>
      <c r="Q130" s="2">
        <v>61.480231426800003</v>
      </c>
      <c r="R130" s="2"/>
      <c r="S130" s="2"/>
      <c r="T130" s="2"/>
      <c r="U130" s="2">
        <v>8.3819736000000006E-2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>
        <v>356.20058037960001</v>
      </c>
      <c r="AH130" s="2"/>
      <c r="AI130" s="2">
        <f t="shared" si="5"/>
        <v>446.48808083279999</v>
      </c>
      <c r="AJ130" s="21"/>
    </row>
    <row r="131" spans="1:38" x14ac:dyDescent="0.45">
      <c r="A131" s="6" t="str">
        <f t="shared" si="4"/>
        <v>ICH_Feedstock</v>
      </c>
      <c r="B131" t="s">
        <v>5</v>
      </c>
      <c r="C131" t="s">
        <v>7</v>
      </c>
      <c r="D131" t="s">
        <v>34</v>
      </c>
      <c r="E131" s="2">
        <v>23.588799638400001</v>
      </c>
      <c r="F131" s="2">
        <v>22.102875010799998</v>
      </c>
      <c r="G131" s="2">
        <v>2.3732792063999999</v>
      </c>
      <c r="H131" s="2">
        <v>19.684001552400002</v>
      </c>
      <c r="I131" s="2">
        <v>147.1283220528</v>
      </c>
      <c r="J131" s="2">
        <v>127.4343726636</v>
      </c>
      <c r="K131" s="2">
        <v>110.99692050119999</v>
      </c>
      <c r="L131" s="2">
        <v>151.20504689399999</v>
      </c>
      <c r="M131" s="2"/>
      <c r="N131" s="2">
        <v>305.01718065360001</v>
      </c>
      <c r="O131" s="2">
        <v>1.1999996820000001</v>
      </c>
      <c r="P131" s="2">
        <v>61.818801195600003</v>
      </c>
      <c r="Q131" s="2">
        <v>51.976601546399998</v>
      </c>
      <c r="R131" s="2">
        <v>11.0168817516</v>
      </c>
      <c r="S131" s="2">
        <v>12.5923201632</v>
      </c>
      <c r="T131" s="2">
        <v>30.955880358000002</v>
      </c>
      <c r="U131" s="2">
        <v>107.2190410704</v>
      </c>
      <c r="V131" s="2">
        <v>45.8039185704</v>
      </c>
      <c r="W131" s="2">
        <v>34.680001276799999</v>
      </c>
      <c r="X131" s="2">
        <v>443.47999901039998</v>
      </c>
      <c r="Y131" s="2">
        <v>86.669946154800002</v>
      </c>
      <c r="Z131" s="2">
        <v>3.3207981011999999</v>
      </c>
      <c r="AA131" s="2">
        <v>34.274476202400002</v>
      </c>
      <c r="AB131" s="2">
        <v>3.3996816000000001E-3</v>
      </c>
      <c r="AC131" s="2"/>
      <c r="AD131" s="2">
        <v>155.43019798200001</v>
      </c>
      <c r="AE131" s="2">
        <v>77.497760109599994</v>
      </c>
      <c r="AF131" s="2">
        <v>14.57487882</v>
      </c>
      <c r="AG131" s="2">
        <v>401.22683853119997</v>
      </c>
      <c r="AH131" s="2"/>
      <c r="AI131" s="2">
        <f t="shared" si="5"/>
        <v>2483.2725383807997</v>
      </c>
      <c r="AJ131" s="21"/>
    </row>
    <row r="132" spans="1:38" x14ac:dyDescent="0.45">
      <c r="A132" s="6" t="str">
        <f t="shared" si="4"/>
        <v>ICH_Feedstock</v>
      </c>
      <c r="B132" t="s">
        <v>5</v>
      </c>
      <c r="C132" t="s">
        <v>7</v>
      </c>
      <c r="D132" t="s">
        <v>37</v>
      </c>
      <c r="E132" s="2">
        <v>9.3284499816000004</v>
      </c>
      <c r="F132" s="2">
        <v>6.1085746943999997</v>
      </c>
      <c r="G132" s="2">
        <v>5.2866472391999997</v>
      </c>
      <c r="H132" s="2">
        <v>8.83582272E-2</v>
      </c>
      <c r="I132" s="2">
        <v>20.3910683364</v>
      </c>
      <c r="J132" s="2">
        <v>1.753473708</v>
      </c>
      <c r="K132" s="2">
        <v>37.707447049199999</v>
      </c>
      <c r="L132" s="2"/>
      <c r="M132" s="2">
        <v>57.983998032000002</v>
      </c>
      <c r="N132" s="2">
        <v>754.71081791760002</v>
      </c>
      <c r="O132" s="2"/>
      <c r="P132" s="2">
        <v>2.4905263536</v>
      </c>
      <c r="Q132" s="2">
        <v>19.1538228816</v>
      </c>
      <c r="R132" s="2"/>
      <c r="S132" s="2">
        <v>5.2462404323999996</v>
      </c>
      <c r="T132" s="2">
        <v>6.3040019579999997</v>
      </c>
      <c r="U132" s="2">
        <v>1.4903165808000001</v>
      </c>
      <c r="V132" s="2">
        <v>3.7435853520000002</v>
      </c>
      <c r="W132" s="2">
        <v>6.7199982191999998</v>
      </c>
      <c r="X132" s="2"/>
      <c r="Y132" s="2">
        <v>4.60589868E-2</v>
      </c>
      <c r="Z132" s="2"/>
      <c r="AA132" s="2">
        <v>23.621632523999999</v>
      </c>
      <c r="AB132" s="2">
        <v>17.8301744352</v>
      </c>
      <c r="AC132" s="2"/>
      <c r="AD132" s="2"/>
      <c r="AE132" s="2"/>
      <c r="AF132" s="2">
        <v>1.4892782544000001</v>
      </c>
      <c r="AG132" s="2"/>
      <c r="AH132" s="2"/>
      <c r="AI132" s="2">
        <f t="shared" si="5"/>
        <v>981.49447116359988</v>
      </c>
      <c r="AJ132" s="21"/>
    </row>
    <row r="133" spans="1:38" x14ac:dyDescent="0.45">
      <c r="B133" t="s">
        <v>5</v>
      </c>
      <c r="C133" t="s">
        <v>50</v>
      </c>
      <c r="D133" t="s">
        <v>55</v>
      </c>
      <c r="F133">
        <v>19.305611128799999</v>
      </c>
      <c r="H133">
        <v>9.0200419200000007E-2</v>
      </c>
      <c r="I133">
        <v>20.735323779600002</v>
      </c>
      <c r="J133">
        <v>39.784577144399996</v>
      </c>
      <c r="P133">
        <v>1.18235232E-2</v>
      </c>
      <c r="R133">
        <v>3.537846E-2</v>
      </c>
      <c r="T133">
        <v>1.37285172E-2</v>
      </c>
      <c r="U133">
        <v>0.34199875800000001</v>
      </c>
      <c r="Y133">
        <v>2.7753250500000002</v>
      </c>
      <c r="AA133">
        <v>6.9264283932000001</v>
      </c>
      <c r="AB133">
        <v>1.3523363999999999E-3</v>
      </c>
      <c r="AJ133" s="21"/>
    </row>
    <row r="134" spans="1:38" x14ac:dyDescent="0.45">
      <c r="B134" t="s">
        <v>5</v>
      </c>
      <c r="C134" t="s">
        <v>50</v>
      </c>
      <c r="D134" t="s">
        <v>53</v>
      </c>
      <c r="F134">
        <v>0.54128206440000004</v>
      </c>
      <c r="H134">
        <v>9.2980747475999994</v>
      </c>
      <c r="J134">
        <v>61.303837356000003</v>
      </c>
      <c r="N134">
        <v>609.44137644960006</v>
      </c>
      <c r="R134">
        <v>5.6521800000000004E-4</v>
      </c>
      <c r="S134">
        <v>1.26357624E-2</v>
      </c>
      <c r="T134">
        <v>0.91749953880000001</v>
      </c>
      <c r="X134">
        <v>201.2375036736</v>
      </c>
      <c r="Y134">
        <v>5.8230014400000002E-2</v>
      </c>
      <c r="AE134">
        <v>2.4838484076</v>
      </c>
      <c r="AF134">
        <v>0.1916549568</v>
      </c>
      <c r="AJ134" s="21"/>
    </row>
    <row r="135" spans="1:38" x14ac:dyDescent="0.45">
      <c r="B135" t="s">
        <v>5</v>
      </c>
      <c r="C135" t="s">
        <v>50</v>
      </c>
      <c r="D135" t="s">
        <v>57</v>
      </c>
      <c r="E135">
        <v>44.092597564800002</v>
      </c>
      <c r="F135">
        <v>24.549938193599999</v>
      </c>
      <c r="H135">
        <v>18.497692706399999</v>
      </c>
      <c r="J135">
        <v>55.683820353599998</v>
      </c>
      <c r="K135">
        <v>2.3947114356000001</v>
      </c>
      <c r="N135">
        <v>2817.6395973407998</v>
      </c>
      <c r="P135">
        <v>8.4154680000000004E-4</v>
      </c>
      <c r="Q135">
        <v>0.54512554680000003</v>
      </c>
      <c r="R135">
        <v>0.40494310919999998</v>
      </c>
      <c r="S135">
        <v>0.26640189720000002</v>
      </c>
      <c r="T135">
        <v>5.6735996687999997</v>
      </c>
      <c r="U135">
        <v>2.52003492E-2</v>
      </c>
      <c r="V135">
        <v>4.1652421667999997</v>
      </c>
      <c r="X135">
        <v>279.51656671799998</v>
      </c>
      <c r="Y135">
        <v>16.2547778916</v>
      </c>
      <c r="Z135">
        <v>69.130800374399996</v>
      </c>
      <c r="AA135">
        <v>211.3522933104</v>
      </c>
      <c r="AB135">
        <v>7.3277373600000001E-2</v>
      </c>
      <c r="AD135">
        <v>1.6413930720000001</v>
      </c>
      <c r="AE135">
        <v>2.6934103079999998</v>
      </c>
      <c r="AF135">
        <v>0.63291018239999997</v>
      </c>
      <c r="AG135">
        <v>689.35857523560003</v>
      </c>
      <c r="AJ135" s="21"/>
    </row>
    <row r="136" spans="1:38" x14ac:dyDescent="0.45">
      <c r="B136" t="s">
        <v>5</v>
      </c>
      <c r="C136" t="s">
        <v>50</v>
      </c>
      <c r="D136" t="s">
        <v>747</v>
      </c>
      <c r="I136">
        <v>0.30111046920000001</v>
      </c>
      <c r="N136">
        <v>1.6373611835999999</v>
      </c>
      <c r="AJ136" s="21"/>
    </row>
    <row r="137" spans="1:38" x14ac:dyDescent="0.45">
      <c r="B137" t="s">
        <v>5</v>
      </c>
      <c r="C137" t="s">
        <v>50</v>
      </c>
      <c r="D137" t="s">
        <v>59</v>
      </c>
      <c r="H137">
        <v>80.882126395200004</v>
      </c>
      <c r="J137">
        <v>1.3837248395999999</v>
      </c>
      <c r="M137">
        <v>0.82099798560000004</v>
      </c>
      <c r="N137">
        <v>192.24640091520001</v>
      </c>
      <c r="O137">
        <v>1.3619995344</v>
      </c>
      <c r="P137">
        <v>5.0115995999999996E-3</v>
      </c>
      <c r="Q137">
        <v>6.6988800000000005E-5</v>
      </c>
      <c r="R137">
        <v>0.60919614720000004</v>
      </c>
      <c r="S137">
        <v>0.10299946679999999</v>
      </c>
      <c r="AB137">
        <v>3.9028177296000002</v>
      </c>
      <c r="AJ137" s="21"/>
    </row>
    <row r="138" spans="1:38" x14ac:dyDescent="0.45">
      <c r="B138" t="s">
        <v>5</v>
      </c>
      <c r="C138" t="s">
        <v>50</v>
      </c>
      <c r="D138" t="s">
        <v>58</v>
      </c>
      <c r="E138">
        <v>30.518003879999998</v>
      </c>
      <c r="F138">
        <v>0.62621967599999995</v>
      </c>
      <c r="H138">
        <v>34.565756065199999</v>
      </c>
      <c r="J138">
        <v>2.3887075644000002</v>
      </c>
      <c r="O138">
        <v>0.19618507439999999</v>
      </c>
      <c r="P138">
        <v>1.188381312</v>
      </c>
      <c r="Q138">
        <v>0.13482752040000001</v>
      </c>
      <c r="R138">
        <v>0.1867480272</v>
      </c>
      <c r="S138">
        <v>0.70650156600000003</v>
      </c>
      <c r="T138">
        <v>0.30510048960000002</v>
      </c>
      <c r="U138">
        <v>1.0171202580000001</v>
      </c>
      <c r="V138">
        <v>3.4635596076000001</v>
      </c>
      <c r="Y138">
        <v>0.14211255240000001</v>
      </c>
      <c r="AA138">
        <v>6.1052210675999996</v>
      </c>
      <c r="AF138">
        <v>31.565700338399999</v>
      </c>
      <c r="AJ138" s="21"/>
    </row>
    <row r="139" spans="1:38" x14ac:dyDescent="0.45">
      <c r="B139" t="s">
        <v>5</v>
      </c>
      <c r="C139" t="s">
        <v>50</v>
      </c>
      <c r="D139" t="s">
        <v>54</v>
      </c>
      <c r="E139">
        <v>53.4313512612</v>
      </c>
      <c r="F139">
        <v>39.204692784000002</v>
      </c>
      <c r="H139">
        <v>171.40441421880001</v>
      </c>
      <c r="I139">
        <v>49.553821803600002</v>
      </c>
      <c r="J139">
        <v>63.513931845599998</v>
      </c>
      <c r="K139">
        <v>1.2761826947999999</v>
      </c>
      <c r="O139">
        <v>8.1988387811999992</v>
      </c>
      <c r="P139">
        <v>1.1574994752000001</v>
      </c>
      <c r="Q139">
        <v>4.3300806696</v>
      </c>
      <c r="R139">
        <v>11.9796782796</v>
      </c>
      <c r="S139">
        <v>10.356866225999999</v>
      </c>
      <c r="T139">
        <v>2.5543624932000002</v>
      </c>
      <c r="U139">
        <v>7.2124077672000002</v>
      </c>
      <c r="V139">
        <v>19.167002927999999</v>
      </c>
      <c r="W139">
        <v>2.6343973620000001</v>
      </c>
      <c r="X139">
        <v>216.4813912656</v>
      </c>
      <c r="Y139">
        <v>108.99542076119999</v>
      </c>
      <c r="AA139">
        <v>56.413395374399997</v>
      </c>
      <c r="AB139">
        <v>1.5072103187999999</v>
      </c>
      <c r="AC139">
        <v>7.2373024800000005E-2</v>
      </c>
      <c r="AE139">
        <v>31.668787728000002</v>
      </c>
      <c r="AF139">
        <v>16.989967411199999</v>
      </c>
      <c r="AJ139" s="21"/>
    </row>
    <row r="140" spans="1:38" x14ac:dyDescent="0.45">
      <c r="B140" t="s">
        <v>5</v>
      </c>
      <c r="C140" t="s">
        <v>50</v>
      </c>
      <c r="D140" t="s">
        <v>99</v>
      </c>
      <c r="N140">
        <v>9.1000098000000001E-2</v>
      </c>
      <c r="T140">
        <v>2.1873601655999999</v>
      </c>
      <c r="Y140">
        <v>8.4573359999999998E-4</v>
      </c>
      <c r="AJ140" s="21"/>
    </row>
    <row r="141" spans="1:38" x14ac:dyDescent="0.45">
      <c r="B141" t="s">
        <v>5</v>
      </c>
      <c r="C141" t="s">
        <v>50</v>
      </c>
      <c r="D141" t="s">
        <v>760</v>
      </c>
      <c r="F141">
        <v>0.2200247136</v>
      </c>
      <c r="G141">
        <v>2.9187941255999998</v>
      </c>
      <c r="L141">
        <v>40.7769994692</v>
      </c>
      <c r="M141">
        <v>1.8099996947999999</v>
      </c>
      <c r="T141">
        <v>0.25668852120000002</v>
      </c>
      <c r="X141">
        <v>2.3134749551999998</v>
      </c>
      <c r="AE141">
        <v>5.2838797644</v>
      </c>
      <c r="AJ141" s="21"/>
    </row>
    <row r="142" spans="1:38" x14ac:dyDescent="0.45">
      <c r="AJ142" s="21"/>
    </row>
    <row r="143" spans="1:38" x14ac:dyDescent="0.45">
      <c r="AJ143" s="21"/>
    </row>
    <row r="144" spans="1:38" x14ac:dyDescent="0.45">
      <c r="AJ144" s="21"/>
      <c r="AL144" t="s">
        <v>794</v>
      </c>
    </row>
    <row r="145" spans="1:71" x14ac:dyDescent="0.45">
      <c r="A145" s="6" t="str">
        <f t="shared" ref="A145" si="6">IF(OR(LEFT(C145,1)="I",C145="NECHEM"),"IND","")</f>
        <v>IND</v>
      </c>
      <c r="C145" t="s">
        <v>5</v>
      </c>
      <c r="D145" t="s">
        <v>57</v>
      </c>
      <c r="E145" s="2">
        <f>SUMIF($D$5:$D$141,$D145,E$5:E$141)</f>
        <v>341.40001629239998</v>
      </c>
      <c r="F145" s="2">
        <f t="shared" ref="F145:AG145" si="7">SUMIF($D$5:$D$141,$D145,F$5:F$141)</f>
        <v>270.77801592240002</v>
      </c>
      <c r="G145" s="2">
        <f t="shared" si="7"/>
        <v>340.00219868400001</v>
      </c>
      <c r="H145" s="2">
        <f t="shared" si="7"/>
        <v>311.47820435879999</v>
      </c>
      <c r="I145" s="2">
        <f t="shared" si="7"/>
        <v>2198.2430111364001</v>
      </c>
      <c r="J145" s="2">
        <f t="shared" si="7"/>
        <v>2485.7192247516</v>
      </c>
      <c r="K145" s="2">
        <f t="shared" si="7"/>
        <v>334.32353717399997</v>
      </c>
      <c r="L145" s="2">
        <f t="shared" si="7"/>
        <v>705.12010203240004</v>
      </c>
      <c r="M145" s="2">
        <f t="shared" si="7"/>
        <v>680.5116030672001</v>
      </c>
      <c r="N145" s="2">
        <f t="shared" si="7"/>
        <v>16940.441063177997</v>
      </c>
      <c r="O145" s="2">
        <f t="shared" si="7"/>
        <v>346.89469724999998</v>
      </c>
      <c r="P145" s="2">
        <f t="shared" si="7"/>
        <v>464.62550358600009</v>
      </c>
      <c r="Q145" s="2">
        <f t="shared" si="7"/>
        <v>301.6132703856</v>
      </c>
      <c r="R145" s="2">
        <f t="shared" si="7"/>
        <v>478.67102016120003</v>
      </c>
      <c r="S145" s="2">
        <f t="shared" si="7"/>
        <v>214.94998961640002</v>
      </c>
      <c r="T145" s="2">
        <f t="shared" si="7"/>
        <v>339.10741672200004</v>
      </c>
      <c r="U145" s="2">
        <f t="shared" si="7"/>
        <v>754.60024452959999</v>
      </c>
      <c r="V145" s="2">
        <f t="shared" si="7"/>
        <v>420.52716173160002</v>
      </c>
      <c r="W145" s="2">
        <f t="shared" si="7"/>
        <v>803.76119376840006</v>
      </c>
      <c r="X145" s="2">
        <f t="shared" si="7"/>
        <v>2181.0480831179998</v>
      </c>
      <c r="Y145" s="2">
        <f t="shared" si="7"/>
        <v>445.1431969368</v>
      </c>
      <c r="Z145" s="2">
        <f t="shared" si="7"/>
        <v>621.48960101880004</v>
      </c>
      <c r="AA145" s="2">
        <f t="shared" si="7"/>
        <v>877.64903630280014</v>
      </c>
      <c r="AB145" s="2">
        <f t="shared" si="7"/>
        <v>221.31153076680002</v>
      </c>
      <c r="AC145" s="2">
        <f t="shared" si="7"/>
        <v>1239.1980736499997</v>
      </c>
      <c r="AD145" s="2">
        <f t="shared" si="7"/>
        <v>158.4912218904</v>
      </c>
      <c r="AE145" s="2">
        <f t="shared" si="7"/>
        <v>375.59858999760002</v>
      </c>
      <c r="AF145" s="2">
        <f t="shared" si="7"/>
        <v>333.07129460160002</v>
      </c>
      <c r="AG145" s="2">
        <f t="shared" si="7"/>
        <v>3385.2210333803996</v>
      </c>
      <c r="AH145" s="2"/>
      <c r="AI145" s="2">
        <f t="shared" ref="AI145:AI146" si="8">SUM(E145:AH145)</f>
        <v>38570.989136011194</v>
      </c>
      <c r="AJ145" s="21"/>
      <c r="AL145" t="s">
        <v>66</v>
      </c>
      <c r="AM145" t="s">
        <v>125</v>
      </c>
      <c r="AN145" t="s">
        <v>795</v>
      </c>
      <c r="AO145" s="2" t="str">
        <f t="shared" ref="AO145" si="9">E153</f>
        <v>Africa_north</v>
      </c>
      <c r="AP145" s="2" t="str">
        <f t="shared" ref="AP145" si="10">F153</f>
        <v>Africa_other</v>
      </c>
      <c r="AQ145" s="2" t="str">
        <f t="shared" ref="AQ145" si="11">G153</f>
        <v>Arg-Chi</v>
      </c>
      <c r="AR145" s="2" t="str">
        <f t="shared" ref="AR145" si="12">H153</f>
        <v>Asia_central</v>
      </c>
      <c r="AS145" s="2" t="str">
        <f t="shared" ref="AS145" si="13">I153</f>
        <v>Asia_east</v>
      </c>
      <c r="AT145" s="2" t="str">
        <f t="shared" ref="AT145" si="14">J153</f>
        <v>Asia_other</v>
      </c>
      <c r="AU145" s="2" t="str">
        <f t="shared" ref="AU145" si="15">K153</f>
        <v>Australia_NZ</v>
      </c>
      <c r="AV145" s="2" t="str">
        <f t="shared" ref="AV145" si="16">L153</f>
        <v>Brazil</v>
      </c>
      <c r="AW145" s="2" t="str">
        <f t="shared" ref="AW145" si="17">M153</f>
        <v>Canada</v>
      </c>
      <c r="AX145" s="2" t="str">
        <f t="shared" ref="AX145" si="18">N153</f>
        <v>China</v>
      </c>
      <c r="AY145" s="2" t="str">
        <f t="shared" ref="AY145" si="19">O153</f>
        <v>EU_north</v>
      </c>
      <c r="AZ145" s="2" t="str">
        <f t="shared" ref="AZ145" si="20">P153</f>
        <v>EU_northeast</v>
      </c>
      <c r="BA145" s="2" t="str">
        <f t="shared" ref="BA145" si="21">Q153</f>
        <v>EU_northwest</v>
      </c>
      <c r="BB145" s="2" t="str">
        <f t="shared" ref="BB145" si="22">R153</f>
        <v>EU_south</v>
      </c>
      <c r="BC145" s="2" t="str">
        <f t="shared" ref="BC145" si="23">S153</f>
        <v>EU_southeast</v>
      </c>
      <c r="BD145" s="2" t="str">
        <f t="shared" ref="BD145" si="24">T153</f>
        <v>EU_southwest</v>
      </c>
      <c r="BE145" s="2" t="str">
        <f t="shared" ref="BE145" si="25">U153</f>
        <v>Europe_other</v>
      </c>
      <c r="BF145" s="2" t="str">
        <f t="shared" ref="BF145" si="26">V153</f>
        <v>France</v>
      </c>
      <c r="BG145" s="2" t="str">
        <f t="shared" ref="BG145" si="27">W153</f>
        <v>Germany</v>
      </c>
      <c r="BH145" s="2" t="str">
        <f t="shared" ref="BH145" si="28">X153</f>
        <v>India</v>
      </c>
      <c r="BI145" s="2" t="str">
        <f t="shared" ref="BI145" si="29">Y153</f>
        <v>LatAm_other</v>
      </c>
      <c r="BJ145" s="2" t="str">
        <f t="shared" ref="BJ145" si="30">Z153</f>
        <v>Mexico</v>
      </c>
      <c r="BK145" s="2" t="str">
        <f t="shared" ref="BK145" si="31">AA153</f>
        <v>MidEast_other</v>
      </c>
      <c r="BL145" s="2" t="str">
        <f t="shared" ref="BL145" si="32">AB153</f>
        <v>Nor-Ice</v>
      </c>
      <c r="BM145" s="2" t="str">
        <f t="shared" ref="BM145" si="33">AC153</f>
        <v>Russia</v>
      </c>
      <c r="BN145" s="2" t="str">
        <f t="shared" ref="BN145" si="34">AD153</f>
        <v>SaudiArabia</v>
      </c>
      <c r="BO145" s="2" t="str">
        <f t="shared" ref="BO145" si="35">AE153</f>
        <v>SouthAfrica</v>
      </c>
      <c r="BP145" s="2" t="str">
        <f t="shared" ref="BP145" si="36">AF153</f>
        <v>UK</v>
      </c>
      <c r="BQ145" s="2" t="str">
        <f t="shared" ref="BQ145" si="37">AG153</f>
        <v>USA</v>
      </c>
      <c r="BR145" s="2" t="s">
        <v>796</v>
      </c>
      <c r="BS145" s="2">
        <v>0</v>
      </c>
    </row>
    <row r="146" spans="1:71" x14ac:dyDescent="0.45">
      <c r="C146" t="s">
        <v>746</v>
      </c>
      <c r="E146" s="2">
        <f>SUMIF($C$5:$C$141,$C146,E$5:E$141)</f>
        <v>31.198932000000003</v>
      </c>
      <c r="F146" s="2">
        <f t="shared" ref="F146:AG146" si="38">SUMIF($C$5:$C$141,$C146,F$5:F$141)</f>
        <v>67.021027200000006</v>
      </c>
      <c r="G146" s="2">
        <f t="shared" si="38"/>
        <v>79.475788799999989</v>
      </c>
      <c r="H146" s="2">
        <f t="shared" si="38"/>
        <v>12.817389599999998</v>
      </c>
      <c r="I146" s="2">
        <f t="shared" si="38"/>
        <v>698.94264239999995</v>
      </c>
      <c r="J146" s="2">
        <f t="shared" si="38"/>
        <v>972.00847080000005</v>
      </c>
      <c r="K146" s="2">
        <f t="shared" si="38"/>
        <v>138.807828</v>
      </c>
      <c r="L146" s="2">
        <f t="shared" si="38"/>
        <v>368.58633839999993</v>
      </c>
      <c r="M146" s="2">
        <f t="shared" si="38"/>
        <v>220.28040000000001</v>
      </c>
      <c r="N146" s="2">
        <f t="shared" si="38"/>
        <v>1743.0172164000001</v>
      </c>
      <c r="O146" s="2">
        <f t="shared" si="38"/>
        <v>75.546424800000011</v>
      </c>
      <c r="P146" s="2">
        <f t="shared" si="38"/>
        <v>137.1930912</v>
      </c>
      <c r="Q146" s="2">
        <f t="shared" si="38"/>
        <v>163.30273920000002</v>
      </c>
      <c r="R146" s="2">
        <f t="shared" si="38"/>
        <v>90.575639999999993</v>
      </c>
      <c r="S146" s="2">
        <f t="shared" si="38"/>
        <v>36.894153599999996</v>
      </c>
      <c r="T146" s="2">
        <f t="shared" si="38"/>
        <v>169.17665040000003</v>
      </c>
      <c r="U146" s="2">
        <f t="shared" si="38"/>
        <v>139.06774799999999</v>
      </c>
      <c r="V146" s="2">
        <f t="shared" si="38"/>
        <v>80.55968759999999</v>
      </c>
      <c r="W146" s="2">
        <f t="shared" si="38"/>
        <v>192.00959999999998</v>
      </c>
      <c r="X146" s="2">
        <f t="shared" si="38"/>
        <v>981.42103799999973</v>
      </c>
      <c r="Y146" s="2">
        <f t="shared" si="38"/>
        <v>128.78456760000003</v>
      </c>
      <c r="Z146" s="2">
        <f t="shared" si="38"/>
        <v>215.57520000000005</v>
      </c>
      <c r="AA146" s="2">
        <f t="shared" si="38"/>
        <v>304.97752800000001</v>
      </c>
      <c r="AB146" s="2">
        <f t="shared" si="38"/>
        <v>9.7936559999999986</v>
      </c>
      <c r="AC146" s="2">
        <f t="shared" si="38"/>
        <v>275.48880479999997</v>
      </c>
      <c r="AD146" s="2">
        <f t="shared" si="38"/>
        <v>506.23422840000001</v>
      </c>
      <c r="AE146" s="2">
        <f t="shared" si="38"/>
        <v>86.989010400000012</v>
      </c>
      <c r="AF146" s="2">
        <f t="shared" si="38"/>
        <v>223.44240600000003</v>
      </c>
      <c r="AG146" s="2">
        <f t="shared" si="38"/>
        <v>718.18904879999991</v>
      </c>
      <c r="AH146" s="2"/>
      <c r="AI146" s="2">
        <f t="shared" si="8"/>
        <v>8867.3772563999992</v>
      </c>
      <c r="AJ146" s="21"/>
      <c r="AL146" s="102" t="s">
        <v>793</v>
      </c>
      <c r="AM146" t="s">
        <v>57</v>
      </c>
      <c r="AN146" t="str">
        <f>AM146</f>
        <v>INDELC</v>
      </c>
      <c r="AO146" s="1">
        <f>IFERROR(1-MAX('IND Balance'!E154,0),"")</f>
        <v>8.3733279825353724E-2</v>
      </c>
      <c r="AP146" s="1">
        <f>IFERROR(1-MAX('IND Balance'!F154,0),"")</f>
        <v>0.19840502382866498</v>
      </c>
      <c r="AQ146" s="1">
        <f>IFERROR(1-MAX('IND Balance'!G154,0),"")</f>
        <v>0.18946355034429885</v>
      </c>
      <c r="AR146" s="1">
        <f>IFERROR(1-MAX('IND Balance'!H154,0),"")</f>
        <v>3.952378582617555E-2</v>
      </c>
      <c r="AS146" s="1">
        <f>IFERROR(1-MAX('IND Balance'!I154,0),"")</f>
        <v>0.24124882764998079</v>
      </c>
      <c r="AT146" s="1">
        <f>IFERROR(1-MAX('IND Balance'!J154,0),"")</f>
        <v>0.2811119198456542</v>
      </c>
      <c r="AU146" s="1">
        <f>IFERROR(1-MAX('IND Balance'!K154,0),"")</f>
        <v>0.29338115842087886</v>
      </c>
      <c r="AV146" s="1">
        <f>IFERROR(1-MAX('IND Balance'!L154,0),"")</f>
        <v>0.34328409006428606</v>
      </c>
      <c r="AW146" s="1">
        <f>IFERROR(1-MAX('IND Balance'!M154,0),"")</f>
        <v>0.24454080325973637</v>
      </c>
      <c r="AX146" s="1">
        <f>IFERROR(1-MAX('IND Balance'!N154,0),"")</f>
        <v>9.3292001422734971E-2</v>
      </c>
      <c r="AY146" s="1">
        <f>IFERROR(1-MAX('IND Balance'!O154,0),"")</f>
        <v>0.17883302750781527</v>
      </c>
      <c r="AZ146" s="1">
        <f>IFERROR(1-MAX('IND Balance'!P154,0),"")</f>
        <v>0.22796419450745664</v>
      </c>
      <c r="BA146" s="1">
        <f>IFERROR(1-MAX('IND Balance'!Q154,0),"")</f>
        <v>0.35125213120872933</v>
      </c>
      <c r="BB146" s="1">
        <f>IFERROR(1-MAX('IND Balance'!R154,0),"")</f>
        <v>0.15911492563584062</v>
      </c>
      <c r="BC146" s="1">
        <f>IFERROR(1-MAX('IND Balance'!S154,0),"")</f>
        <v>0.1464959761573581</v>
      </c>
      <c r="BD146" s="1">
        <f>IFERROR(1-MAX('IND Balance'!T154,0),"")</f>
        <v>0.33283878315901194</v>
      </c>
      <c r="BE146" s="1">
        <f>IFERROR(1-MAX('IND Balance'!U154,0),"")</f>
        <v>0.15561455614669317</v>
      </c>
      <c r="BF146" s="1">
        <f>IFERROR(1-MAX('IND Balance'!V154,0),"")</f>
        <v>0.16076990986185047</v>
      </c>
      <c r="BG146" s="1">
        <f>IFERROR(1-MAX('IND Balance'!W154,0),"")</f>
        <v>0.1928250971022738</v>
      </c>
      <c r="BH146" s="1">
        <f>IFERROR(1-MAX('IND Balance'!X154,0),"")</f>
        <v>0.31033379312587461</v>
      </c>
      <c r="BI146" s="1">
        <f>IFERROR(1-MAX('IND Balance'!Y154,0),"")</f>
        <v>0.22439159691801669</v>
      </c>
      <c r="BJ146" s="1">
        <f>IFERROR(1-MAX('IND Balance'!Z154,0),"")</f>
        <v>0.25753705058153364</v>
      </c>
      <c r="BK146" s="1">
        <f>IFERROR(1-MAX('IND Balance'!AA154,0),"")</f>
        <v>0.2578815132398069</v>
      </c>
      <c r="BL146" s="1">
        <f>IFERROR(1-MAX('IND Balance'!AB154,0),"")</f>
        <v>4.2377482465949301E-2</v>
      </c>
      <c r="BM146" s="1">
        <f>IFERROR(1-MAX('IND Balance'!AC154,0),"")</f>
        <v>0.18187838603442019</v>
      </c>
      <c r="BN146" s="1">
        <f>IFERROR(1-MAX('IND Balance'!AD154,0),"")</f>
        <v>0.76156889762358337</v>
      </c>
      <c r="BO146" s="1">
        <f>IFERROR(1-MAX('IND Balance'!AE154,0),"")</f>
        <v>0.18804872920335913</v>
      </c>
      <c r="BP146" s="1">
        <f>IFERROR(1-MAX('IND Balance'!AF154,0),"")</f>
        <v>0.40150387269613541</v>
      </c>
      <c r="BQ146" s="1">
        <f>IFERROR(1-MAX('IND Balance'!AG154,0),"")</f>
        <v>0.175022489689449</v>
      </c>
      <c r="BR146" s="1" t="s">
        <v>797</v>
      </c>
      <c r="BS146" s="1">
        <v>3</v>
      </c>
    </row>
    <row r="147" spans="1:71" x14ac:dyDescent="0.45"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71" x14ac:dyDescent="0.45">
      <c r="C148" t="s">
        <v>5</v>
      </c>
      <c r="D148" t="s">
        <v>57</v>
      </c>
      <c r="E148" s="2">
        <v>0</v>
      </c>
      <c r="F148" s="2">
        <v>0</v>
      </c>
      <c r="G148" s="2">
        <v>0</v>
      </c>
      <c r="H148" s="2">
        <v>0</v>
      </c>
      <c r="I148" s="2">
        <v>182.75382000000002</v>
      </c>
      <c r="J148" s="2">
        <v>0</v>
      </c>
      <c r="K148" s="2">
        <v>0</v>
      </c>
      <c r="L148" s="2">
        <v>0</v>
      </c>
      <c r="M148" s="2">
        <v>273.14683200000002</v>
      </c>
      <c r="N148" s="2">
        <v>722.725416</v>
      </c>
      <c r="O148" s="2">
        <v>661.891212</v>
      </c>
      <c r="P148" s="2">
        <v>13411.450836</v>
      </c>
      <c r="Q148" s="2">
        <v>0</v>
      </c>
      <c r="R148" s="2">
        <v>3442.5963000000002</v>
      </c>
      <c r="S148" s="2">
        <v>0</v>
      </c>
      <c r="T148" s="2">
        <v>0</v>
      </c>
      <c r="U148" s="2">
        <v>195.52356</v>
      </c>
      <c r="V148" s="2">
        <v>1755.7345800000001</v>
      </c>
      <c r="W148" s="2">
        <v>336.74432400000001</v>
      </c>
      <c r="X148" s="2">
        <v>1239.5440080000001</v>
      </c>
      <c r="Y148" s="2">
        <v>589.79451600000004</v>
      </c>
      <c r="Z148" s="2">
        <v>539.05050000000006</v>
      </c>
      <c r="AA148" s="2">
        <v>434.88291600000002</v>
      </c>
      <c r="AB148" s="2">
        <v>1225.0576800000001</v>
      </c>
      <c r="AC148" s="2">
        <v>161.1918</v>
      </c>
      <c r="AD148" s="2">
        <v>0</v>
      </c>
      <c r="AE148" s="2">
        <v>2782.1704680000003</v>
      </c>
      <c r="AF148" s="2">
        <v>2782.1704680000003</v>
      </c>
      <c r="AG148" s="2">
        <v>2782.1704680000003</v>
      </c>
      <c r="AH148" s="2"/>
      <c r="AI148">
        <v>33702.232752000004</v>
      </c>
    </row>
    <row r="149" spans="1:71" x14ac:dyDescent="0.45">
      <c r="C149" t="s">
        <v>43</v>
      </c>
      <c r="D149" t="s">
        <v>40</v>
      </c>
      <c r="E149" s="2">
        <v>0</v>
      </c>
      <c r="F149" s="2">
        <v>0</v>
      </c>
      <c r="G149" s="2">
        <v>0</v>
      </c>
      <c r="H149" s="2">
        <v>0</v>
      </c>
      <c r="I149" s="2">
        <v>0.52200000000000002</v>
      </c>
      <c r="J149" s="2">
        <v>0</v>
      </c>
      <c r="K149" s="2">
        <v>0</v>
      </c>
      <c r="L149" s="2">
        <v>0</v>
      </c>
      <c r="M149" s="2">
        <v>37.6128</v>
      </c>
      <c r="N149" s="2">
        <v>285.72839999999997</v>
      </c>
      <c r="O149" s="2">
        <v>0.24839999999999998</v>
      </c>
      <c r="P149" s="2">
        <v>0</v>
      </c>
      <c r="Q149" s="2">
        <v>0</v>
      </c>
      <c r="R149" s="2">
        <v>690.00479999999993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27.0108</v>
      </c>
      <c r="Z149" s="2">
        <v>70.419600000000003</v>
      </c>
      <c r="AA149" s="2">
        <v>8.1828000000000003</v>
      </c>
      <c r="AB149" s="2">
        <v>202.6404</v>
      </c>
      <c r="AC149" s="2">
        <v>0</v>
      </c>
      <c r="AD149" s="2">
        <v>0</v>
      </c>
      <c r="AE149" s="2">
        <v>582.13440000000003</v>
      </c>
      <c r="AF149" s="2">
        <v>582.13440000000003</v>
      </c>
      <c r="AG149" s="2">
        <v>582.13440000000003</v>
      </c>
      <c r="AH149" s="2"/>
      <c r="AI149">
        <v>2325.8771999999999</v>
      </c>
    </row>
    <row r="150" spans="1:71" x14ac:dyDescent="0.45">
      <c r="C150" t="s">
        <v>44</v>
      </c>
      <c r="D150" t="s">
        <v>40</v>
      </c>
      <c r="E150" s="2">
        <v>0</v>
      </c>
      <c r="F150" s="2">
        <v>0</v>
      </c>
      <c r="G150" s="2">
        <v>0</v>
      </c>
      <c r="H150" s="2">
        <v>0</v>
      </c>
      <c r="I150" s="2">
        <v>54.043199999999999</v>
      </c>
      <c r="J150" s="2">
        <v>0</v>
      </c>
      <c r="K150" s="2">
        <v>0</v>
      </c>
      <c r="L150" s="2">
        <v>0</v>
      </c>
      <c r="M150" s="2">
        <v>77.493600000000001</v>
      </c>
      <c r="N150" s="2">
        <v>78.375599999999991</v>
      </c>
      <c r="O150" s="2">
        <v>212.52959999999999</v>
      </c>
      <c r="P150" s="2">
        <v>1413.9467999999999</v>
      </c>
      <c r="Q150" s="2">
        <v>0</v>
      </c>
      <c r="R150" s="2">
        <v>226.34279999999998</v>
      </c>
      <c r="S150" s="2">
        <v>0</v>
      </c>
      <c r="T150" s="2">
        <v>0</v>
      </c>
      <c r="U150" s="2">
        <v>209.02679999999998</v>
      </c>
      <c r="V150" s="2">
        <v>795.03120000000001</v>
      </c>
      <c r="W150" s="2">
        <v>377.84519999999998</v>
      </c>
      <c r="X150" s="2">
        <v>582.41160000000002</v>
      </c>
      <c r="Y150" s="2">
        <v>119.3292</v>
      </c>
      <c r="Z150" s="2">
        <v>172.50479999999999</v>
      </c>
      <c r="AA150" s="2">
        <v>66.995999999999995</v>
      </c>
      <c r="AB150" s="2">
        <v>68.965199999999996</v>
      </c>
      <c r="AC150" s="2">
        <v>468.36359999999996</v>
      </c>
      <c r="AD150" s="2">
        <v>0</v>
      </c>
      <c r="AE150" s="2">
        <v>113.6412</v>
      </c>
      <c r="AF150" s="2">
        <v>113.6412</v>
      </c>
      <c r="AG150" s="2">
        <v>113.6412</v>
      </c>
      <c r="AH150" s="2"/>
      <c r="AI150">
        <v>5836.86</v>
      </c>
    </row>
    <row r="151" spans="1:71" x14ac:dyDescent="0.45"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71" x14ac:dyDescent="0.45"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71" x14ac:dyDescent="0.45">
      <c r="E153" s="80" t="str">
        <f t="shared" ref="E153:AH153" si="39">E4</f>
        <v>Africa_north</v>
      </c>
      <c r="F153" s="80" t="str">
        <f t="shared" si="39"/>
        <v>Africa_other</v>
      </c>
      <c r="G153" s="80" t="str">
        <f t="shared" si="39"/>
        <v>Arg-Chi</v>
      </c>
      <c r="H153" s="80" t="str">
        <f t="shared" si="39"/>
        <v>Asia_central</v>
      </c>
      <c r="I153" s="80" t="str">
        <f t="shared" si="39"/>
        <v>Asia_east</v>
      </c>
      <c r="J153" s="80" t="str">
        <f t="shared" si="39"/>
        <v>Asia_other</v>
      </c>
      <c r="K153" s="80" t="str">
        <f t="shared" si="39"/>
        <v>Australia_NZ</v>
      </c>
      <c r="L153" s="80" t="str">
        <f t="shared" si="39"/>
        <v>Brazil</v>
      </c>
      <c r="M153" s="80" t="str">
        <f t="shared" si="39"/>
        <v>Canada</v>
      </c>
      <c r="N153" s="80" t="str">
        <f t="shared" si="39"/>
        <v>China</v>
      </c>
      <c r="O153" s="80" t="str">
        <f t="shared" si="39"/>
        <v>EU_north</v>
      </c>
      <c r="P153" s="80" t="str">
        <f t="shared" si="39"/>
        <v>EU_northeast</v>
      </c>
      <c r="Q153" s="80" t="str">
        <f t="shared" si="39"/>
        <v>EU_northwest</v>
      </c>
      <c r="R153" s="80" t="str">
        <f t="shared" si="39"/>
        <v>EU_south</v>
      </c>
      <c r="S153" s="80" t="str">
        <f t="shared" si="39"/>
        <v>EU_southeast</v>
      </c>
      <c r="T153" s="80" t="str">
        <f t="shared" si="39"/>
        <v>EU_southwest</v>
      </c>
      <c r="U153" s="80" t="str">
        <f t="shared" si="39"/>
        <v>Europe_other</v>
      </c>
      <c r="V153" s="80" t="str">
        <f t="shared" si="39"/>
        <v>France</v>
      </c>
      <c r="W153" s="80" t="str">
        <f t="shared" si="39"/>
        <v>Germany</v>
      </c>
      <c r="X153" s="80" t="str">
        <f t="shared" si="39"/>
        <v>India</v>
      </c>
      <c r="Y153" s="80" t="str">
        <f t="shared" si="39"/>
        <v>LatAm_other</v>
      </c>
      <c r="Z153" s="80" t="str">
        <f t="shared" si="39"/>
        <v>Mexico</v>
      </c>
      <c r="AA153" s="80" t="str">
        <f t="shared" si="39"/>
        <v>MidEast_other</v>
      </c>
      <c r="AB153" s="80" t="str">
        <f t="shared" si="39"/>
        <v>Nor-Ice</v>
      </c>
      <c r="AC153" s="80" t="str">
        <f t="shared" si="39"/>
        <v>Russia</v>
      </c>
      <c r="AD153" s="80" t="str">
        <f t="shared" si="39"/>
        <v>SaudiArabia</v>
      </c>
      <c r="AE153" s="80" t="str">
        <f t="shared" si="39"/>
        <v>SouthAfrica</v>
      </c>
      <c r="AF153" s="80" t="str">
        <f t="shared" si="39"/>
        <v>UK</v>
      </c>
      <c r="AG153" s="80" t="str">
        <f t="shared" si="39"/>
        <v>USA</v>
      </c>
      <c r="AH153" s="80" t="str">
        <f t="shared" si="39"/>
        <v>\I:</v>
      </c>
    </row>
    <row r="154" spans="1:71" x14ac:dyDescent="0.45">
      <c r="E154" s="1">
        <f>E145/SUM(E145:E146)</f>
        <v>0.91626672017464628</v>
      </c>
      <c r="F154" s="1">
        <f t="shared" ref="F154:AH154" si="40">F145/SUM(F145:F146)</f>
        <v>0.80159497617133502</v>
      </c>
      <c r="G154" s="1">
        <f t="shared" si="40"/>
        <v>0.81053644965570115</v>
      </c>
      <c r="H154" s="1">
        <f t="shared" si="40"/>
        <v>0.96047621417382445</v>
      </c>
      <c r="I154" s="1">
        <f t="shared" si="40"/>
        <v>0.75875117235001921</v>
      </c>
      <c r="J154" s="1">
        <f t="shared" si="40"/>
        <v>0.7188880801543458</v>
      </c>
      <c r="K154" s="1">
        <f t="shared" si="40"/>
        <v>0.70661884157912114</v>
      </c>
      <c r="L154" s="1">
        <f t="shared" si="40"/>
        <v>0.65671590993571394</v>
      </c>
      <c r="M154" s="1">
        <f t="shared" si="40"/>
        <v>0.75545919674026363</v>
      </c>
      <c r="N154" s="1">
        <f t="shared" si="40"/>
        <v>0.90670799857726503</v>
      </c>
      <c r="O154" s="1">
        <f t="shared" si="40"/>
        <v>0.82116697249218473</v>
      </c>
      <c r="P154" s="1">
        <f t="shared" si="40"/>
        <v>0.77203580549254336</v>
      </c>
      <c r="Q154" s="1">
        <f t="shared" si="40"/>
        <v>0.64874786879127067</v>
      </c>
      <c r="R154" s="1">
        <f t="shared" si="40"/>
        <v>0.84088507436415938</v>
      </c>
      <c r="S154" s="1">
        <f t="shared" si="40"/>
        <v>0.8535040238426419</v>
      </c>
      <c r="T154" s="1">
        <f t="shared" si="40"/>
        <v>0.66716121684098806</v>
      </c>
      <c r="U154" s="1">
        <f t="shared" si="40"/>
        <v>0.84438544385330683</v>
      </c>
      <c r="V154" s="1">
        <f t="shared" si="40"/>
        <v>0.83923009013814953</v>
      </c>
      <c r="W154" s="1">
        <f t="shared" si="40"/>
        <v>0.8071749028977262</v>
      </c>
      <c r="X154" s="1">
        <f t="shared" si="40"/>
        <v>0.68966620687412539</v>
      </c>
      <c r="Y154" s="1">
        <f t="shared" si="40"/>
        <v>0.77560840308198331</v>
      </c>
      <c r="Z154" s="1">
        <f t="shared" si="40"/>
        <v>0.74246294941846636</v>
      </c>
      <c r="AA154" s="1">
        <f t="shared" si="40"/>
        <v>0.7421184867601931</v>
      </c>
      <c r="AB154" s="1">
        <f t="shared" si="40"/>
        <v>0.9576225175340507</v>
      </c>
      <c r="AC154" s="1">
        <f t="shared" si="40"/>
        <v>0.81812161396557981</v>
      </c>
      <c r="AD154" s="1">
        <f t="shared" si="40"/>
        <v>0.23843110237641663</v>
      </c>
      <c r="AE154" s="1">
        <f t="shared" si="40"/>
        <v>0.81195127079664087</v>
      </c>
      <c r="AF154" s="1">
        <f t="shared" si="40"/>
        <v>0.59849612730386459</v>
      </c>
      <c r="AG154" s="1">
        <f t="shared" si="40"/>
        <v>0.824977510310551</v>
      </c>
      <c r="AH154" s="1" t="e">
        <f t="shared" si="40"/>
        <v>#DIV/0!</v>
      </c>
      <c r="AI154" s="3" t="s">
        <v>124</v>
      </c>
    </row>
    <row r="155" spans="1:71" x14ac:dyDescent="0.45"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71" x14ac:dyDescent="0.45">
      <c r="E156" s="16" t="str">
        <f t="shared" ref="E156:AI156" si="41">E4</f>
        <v>Africa_north</v>
      </c>
      <c r="F156" s="16" t="str">
        <f t="shared" si="41"/>
        <v>Africa_other</v>
      </c>
      <c r="G156" s="16" t="str">
        <f t="shared" si="41"/>
        <v>Arg-Chi</v>
      </c>
      <c r="H156" s="16" t="str">
        <f t="shared" si="41"/>
        <v>Asia_central</v>
      </c>
      <c r="I156" s="16" t="str">
        <f t="shared" si="41"/>
        <v>Asia_east</v>
      </c>
      <c r="J156" s="16" t="str">
        <f t="shared" si="41"/>
        <v>Asia_other</v>
      </c>
      <c r="K156" s="16" t="str">
        <f t="shared" si="41"/>
        <v>Australia_NZ</v>
      </c>
      <c r="L156" s="16" t="str">
        <f t="shared" si="41"/>
        <v>Brazil</v>
      </c>
      <c r="M156" s="16" t="str">
        <f t="shared" si="41"/>
        <v>Canada</v>
      </c>
      <c r="N156" s="16" t="str">
        <f t="shared" si="41"/>
        <v>China</v>
      </c>
      <c r="O156" s="16" t="str">
        <f t="shared" si="41"/>
        <v>EU_north</v>
      </c>
      <c r="P156" s="16" t="str">
        <f t="shared" si="41"/>
        <v>EU_northeast</v>
      </c>
      <c r="Q156" s="16" t="str">
        <f t="shared" si="41"/>
        <v>EU_northwest</v>
      </c>
      <c r="R156" s="16" t="str">
        <f t="shared" si="41"/>
        <v>EU_south</v>
      </c>
      <c r="S156" s="16" t="str">
        <f t="shared" si="41"/>
        <v>EU_southeast</v>
      </c>
      <c r="T156" s="16" t="str">
        <f t="shared" si="41"/>
        <v>EU_southwest</v>
      </c>
      <c r="U156" s="16" t="str">
        <f t="shared" si="41"/>
        <v>Europe_other</v>
      </c>
      <c r="V156" s="16" t="str">
        <f t="shared" si="41"/>
        <v>France</v>
      </c>
      <c r="W156" s="16" t="str">
        <f t="shared" si="41"/>
        <v>Germany</v>
      </c>
      <c r="X156" s="16" t="str">
        <f t="shared" si="41"/>
        <v>India</v>
      </c>
      <c r="Y156" s="16" t="str">
        <f t="shared" si="41"/>
        <v>LatAm_other</v>
      </c>
      <c r="Z156" s="16" t="str">
        <f t="shared" si="41"/>
        <v>Mexico</v>
      </c>
      <c r="AA156" s="16" t="str">
        <f t="shared" si="41"/>
        <v>MidEast_other</v>
      </c>
      <c r="AB156" s="16" t="str">
        <f t="shared" si="41"/>
        <v>Nor-Ice</v>
      </c>
      <c r="AC156" s="16" t="str">
        <f t="shared" si="41"/>
        <v>Russia</v>
      </c>
      <c r="AD156" s="16" t="str">
        <f t="shared" si="41"/>
        <v>SaudiArabia</v>
      </c>
      <c r="AE156" s="16" t="str">
        <f t="shared" si="41"/>
        <v>SouthAfrica</v>
      </c>
      <c r="AF156" s="16" t="str">
        <f t="shared" si="41"/>
        <v>UK</v>
      </c>
      <c r="AG156" s="16" t="str">
        <f t="shared" si="41"/>
        <v>USA</v>
      </c>
      <c r="AH156" s="16" t="str">
        <f t="shared" si="41"/>
        <v>\I:</v>
      </c>
      <c r="AI156" s="16" t="str">
        <f t="shared" si="41"/>
        <v>WORLD</v>
      </c>
    </row>
    <row r="157" spans="1:71" x14ac:dyDescent="0.45">
      <c r="E157" s="2">
        <f t="shared" ref="E157:AI157" si="42">SUMIF($A$5:$A$141,"IND",E$5:E$141)</f>
        <v>1069.959788334</v>
      </c>
      <c r="F157" s="2">
        <f t="shared" si="42"/>
        <v>1252.6407412667998</v>
      </c>
      <c r="G157" s="2">
        <f t="shared" si="42"/>
        <v>928.69412509079996</v>
      </c>
      <c r="H157" s="2">
        <f t="shared" si="42"/>
        <v>813.42143508960044</v>
      </c>
      <c r="I157" s="2">
        <f t="shared" si="42"/>
        <v>4019.6995617527991</v>
      </c>
      <c r="J157" s="2">
        <f t="shared" si="42"/>
        <v>8928.4724213867994</v>
      </c>
      <c r="K157" s="2">
        <f t="shared" si="42"/>
        <v>1103.5786032827998</v>
      </c>
      <c r="L157" s="2">
        <f t="shared" si="42"/>
        <v>2578.1844975984</v>
      </c>
      <c r="M157" s="2">
        <f t="shared" si="42"/>
        <v>1826.7240139380001</v>
      </c>
      <c r="N157" s="2">
        <f t="shared" si="42"/>
        <v>32548.395454012792</v>
      </c>
      <c r="O157" s="2">
        <f t="shared" si="42"/>
        <v>931.77320248079991</v>
      </c>
      <c r="P157" s="2">
        <f t="shared" si="42"/>
        <v>1350.2228321843997</v>
      </c>
      <c r="Q157" s="2">
        <f t="shared" si="42"/>
        <v>1019.6791799184</v>
      </c>
      <c r="R157" s="2">
        <f t="shared" si="42"/>
        <v>1006.402070934</v>
      </c>
      <c r="S157" s="2">
        <f t="shared" si="42"/>
        <v>611.4481641179998</v>
      </c>
      <c r="T157" s="2">
        <f t="shared" si="42"/>
        <v>956.80855407959984</v>
      </c>
      <c r="U157" s="2">
        <f t="shared" si="42"/>
        <v>1877.0634175860002</v>
      </c>
      <c r="V157" s="2">
        <f t="shared" si="42"/>
        <v>1076.5083622139996</v>
      </c>
      <c r="W157" s="2">
        <f t="shared" si="42"/>
        <v>2032.2596027556001</v>
      </c>
      <c r="X157" s="2">
        <f t="shared" si="42"/>
        <v>7189.4196268235992</v>
      </c>
      <c r="Y157" s="2">
        <f t="shared" si="42"/>
        <v>1488.0712292675998</v>
      </c>
      <c r="Z157" s="2">
        <f t="shared" si="42"/>
        <v>1195.7036944427998</v>
      </c>
      <c r="AA157" s="2">
        <f t="shared" si="42"/>
        <v>4582.5743270232006</v>
      </c>
      <c r="AB157" s="2">
        <f t="shared" si="42"/>
        <v>282.56028239519998</v>
      </c>
      <c r="AC157" s="2">
        <f t="shared" si="42"/>
        <v>3935.5580827332005</v>
      </c>
      <c r="AD157" s="2">
        <f t="shared" si="42"/>
        <v>1604.993577084</v>
      </c>
      <c r="AE157" s="2">
        <f t="shared" si="42"/>
        <v>800.51587111079994</v>
      </c>
      <c r="AF157" s="2">
        <f t="shared" si="42"/>
        <v>849.79207876679993</v>
      </c>
      <c r="AG157" s="2">
        <f t="shared" si="42"/>
        <v>10462.5653037588</v>
      </c>
      <c r="AH157" s="2">
        <f t="shared" si="42"/>
        <v>0</v>
      </c>
      <c r="AI157" s="2">
        <f t="shared" si="42"/>
        <v>98323.690101429558</v>
      </c>
      <c r="AJ157" s="1"/>
      <c r="AK157" s="17"/>
    </row>
    <row r="158" spans="1:71" x14ac:dyDescent="0.45">
      <c r="E158" s="2">
        <f>SUM('Service shares'!AK$8:AK$280)</f>
        <v>1056.5801113075245</v>
      </c>
      <c r="F158" s="2">
        <f>SUM('Service shares'!AL$8:AL$280)</f>
        <v>1246.6942758345735</v>
      </c>
      <c r="G158" s="2">
        <f>SUM('Service shares'!AM$8:AM$280)</f>
        <v>894.854119049117</v>
      </c>
      <c r="H158" s="2">
        <f>SUM('Service shares'!AN$8:AN$280)</f>
        <v>803.20158068232467</v>
      </c>
      <c r="I158" s="2">
        <f>SUM('Service shares'!AO$8:AO$280)</f>
        <v>3887.9788022067169</v>
      </c>
      <c r="J158" s="2">
        <f>SUM('Service shares'!AP$8:AP$280)</f>
        <v>8804.0159052990948</v>
      </c>
      <c r="K158" s="2">
        <f>SUM('Service shares'!AQ$8:AQ$280)</f>
        <v>1074.4810606475321</v>
      </c>
      <c r="L158" s="2">
        <f>SUM('Service shares'!AR$8:AR$280)</f>
        <v>2506.3908548481286</v>
      </c>
      <c r="M158" s="2">
        <f>SUM('Service shares'!AS$8:AS$280)</f>
        <v>1810.5794174814569</v>
      </c>
      <c r="N158" s="2">
        <f>SUM('Service shares'!AT$8:AT$280)</f>
        <v>31927.909977793435</v>
      </c>
      <c r="O158" s="2">
        <f>SUM('Service shares'!AU$8:AU$280)</f>
        <v>912.78935678019627</v>
      </c>
      <c r="P158" s="2">
        <f>SUM('Service shares'!AV$8:AV$280)</f>
        <v>1311.1833321222796</v>
      </c>
      <c r="Q158" s="2">
        <f>SUM('Service shares'!AW$8:AW$280)</f>
        <v>979.8490146047094</v>
      </c>
      <c r="R158" s="2">
        <f>SUM('Service shares'!AX$8:AX$280)</f>
        <v>963.51774998615087</v>
      </c>
      <c r="S158" s="2">
        <f>SUM('Service shares'!AY$8:AY$280)</f>
        <v>592.3862545571094</v>
      </c>
      <c r="T158" s="2">
        <f>SUM('Service shares'!AZ$8:AZ$280)</f>
        <v>921.91307548064174</v>
      </c>
      <c r="U158" s="2">
        <f>SUM('Service shares'!BA$8:BA$280)</f>
        <v>1811.285086269238</v>
      </c>
      <c r="V158" s="2">
        <f>SUM('Service shares'!BB$8:BB$280)</f>
        <v>1013.3193323154335</v>
      </c>
      <c r="W158" s="2">
        <f>SUM('Service shares'!BC$8:BC$280)</f>
        <v>1977.8813758132073</v>
      </c>
      <c r="X158" s="2">
        <f>SUM('Service shares'!BD$8:BD$280)</f>
        <v>6987.0238097240135</v>
      </c>
      <c r="Y158" s="2">
        <f>SUM('Service shares'!BE$8:BE$280)</f>
        <v>1468.1557525512442</v>
      </c>
      <c r="Z158" s="2">
        <f>SUM('Service shares'!BF$8:BF$280)</f>
        <v>1188.0145310198266</v>
      </c>
      <c r="AA158" s="2">
        <f>SUM('Service shares'!BG$8:BG$280)</f>
        <v>4578.0728361283927</v>
      </c>
      <c r="AB158" s="2">
        <f>SUM('Service shares'!BH$8:BH$280)</f>
        <v>272.41601850269416</v>
      </c>
      <c r="AC158" s="2">
        <f>SUM('Service shares'!BI$8:BI$280)</f>
        <v>3888.9774737386665</v>
      </c>
      <c r="AD158" s="2">
        <f>SUM('Service shares'!BJ$8:BJ$280)</f>
        <v>1604.9935770840002</v>
      </c>
      <c r="AE158" s="2">
        <f>SUM('Service shares'!BK$8:BK$280)</f>
        <v>798.56072841036212</v>
      </c>
      <c r="AF158" s="2">
        <f>SUM('Service shares'!BL$8:BL$280)</f>
        <v>818.36303687067209</v>
      </c>
      <c r="AG158" s="2">
        <f>SUM('Service shares'!BM$8:BM$280)</f>
        <v>10223.164343079554</v>
      </c>
      <c r="AH158" s="2">
        <f>SUM('Service shares'!BN$8:BN$280)</f>
        <v>0</v>
      </c>
      <c r="AI158" s="2">
        <f>SUM(E158:AH158)</f>
        <v>96324.552790188289</v>
      </c>
    </row>
    <row r="159" spans="1:71" x14ac:dyDescent="0.45"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71" x14ac:dyDescent="0.45">
      <c r="E160" s="21">
        <f>E158/E157</f>
        <v>0.98749515900283635</v>
      </c>
      <c r="F160" s="21">
        <f t="shared" ref="F160:AI160" si="43">F158/F157</f>
        <v>0.99525285643654504</v>
      </c>
      <c r="G160" s="21">
        <f t="shared" si="43"/>
        <v>0.96356173133067424</v>
      </c>
      <c r="H160" s="21">
        <f t="shared" si="43"/>
        <v>0.98743596619610841</v>
      </c>
      <c r="I160" s="21">
        <f t="shared" si="43"/>
        <v>0.96723119289824611</v>
      </c>
      <c r="J160" s="21">
        <f t="shared" si="43"/>
        <v>0.98606071562817532</v>
      </c>
      <c r="K160" s="21">
        <f t="shared" si="43"/>
        <v>0.97363346611767243</v>
      </c>
      <c r="L160" s="21">
        <f t="shared" si="43"/>
        <v>0.97215341151219092</v>
      </c>
      <c r="M160" s="21">
        <f t="shared" si="43"/>
        <v>0.99116199473299793</v>
      </c>
      <c r="N160" s="21">
        <f t="shared" si="43"/>
        <v>0.9809365264381148</v>
      </c>
      <c r="O160" s="21">
        <f t="shared" si="43"/>
        <v>0.97962610896078561</v>
      </c>
      <c r="P160" s="21">
        <f t="shared" si="43"/>
        <v>0.97108662427300108</v>
      </c>
      <c r="Q160" s="21">
        <f t="shared" si="43"/>
        <v>0.9609385323363393</v>
      </c>
      <c r="R160" s="21">
        <f t="shared" si="43"/>
        <v>0.95738848101927099</v>
      </c>
      <c r="S160" s="21">
        <f t="shared" si="43"/>
        <v>0.96882497866620176</v>
      </c>
      <c r="T160" s="21">
        <f t="shared" si="43"/>
        <v>0.96352929909523466</v>
      </c>
      <c r="U160" s="21">
        <f t="shared" si="43"/>
        <v>0.96495678798036744</v>
      </c>
      <c r="V160" s="21">
        <f t="shared" ref="V160:AH160" si="44">V158/V157</f>
        <v>0.94130186804252181</v>
      </c>
      <c r="W160" s="21">
        <f t="shared" si="44"/>
        <v>0.97324248001157931</v>
      </c>
      <c r="X160" s="21">
        <f t="shared" si="44"/>
        <v>0.97184810073619154</v>
      </c>
      <c r="Y160" s="21">
        <f t="shared" si="44"/>
        <v>0.98661658371947847</v>
      </c>
      <c r="Z160" s="21">
        <f t="shared" si="44"/>
        <v>0.99356934041543088</v>
      </c>
      <c r="AA160" s="21">
        <f t="shared" si="44"/>
        <v>0.99901769386079287</v>
      </c>
      <c r="AB160" s="21">
        <f t="shared" si="44"/>
        <v>0.9640987621950432</v>
      </c>
      <c r="AC160" s="21">
        <f t="shared" si="44"/>
        <v>0.98816416680549046</v>
      </c>
      <c r="AD160" s="21">
        <f t="shared" si="44"/>
        <v>1.0000000000000002</v>
      </c>
      <c r="AE160" s="21">
        <f t="shared" si="44"/>
        <v>0.99755764654893742</v>
      </c>
      <c r="AF160" s="21">
        <f t="shared" si="44"/>
        <v>0.96301560972216049</v>
      </c>
      <c r="AG160" s="21">
        <f t="shared" si="44"/>
        <v>0.9771183305691542</v>
      </c>
      <c r="AH160" s="21" t="e">
        <f t="shared" si="44"/>
        <v>#DIV/0!</v>
      </c>
      <c r="AI160" s="21">
        <f t="shared" si="43"/>
        <v>0.97966779614171329</v>
      </c>
    </row>
    <row r="172" spans="7:7" x14ac:dyDescent="0.45">
      <c r="G172" s="97"/>
    </row>
    <row r="244" spans="10:17" x14ac:dyDescent="0.45">
      <c r="Q244" s="97"/>
    </row>
    <row r="252" spans="10:17" x14ac:dyDescent="0.45">
      <c r="J252" s="97"/>
    </row>
    <row r="266" spans="8:8" x14ac:dyDescent="0.45">
      <c r="H266" s="97"/>
    </row>
    <row r="297" spans="17:17" x14ac:dyDescent="0.45">
      <c r="Q297" s="97"/>
    </row>
  </sheetData>
  <sortState xmlns:xlrd2="http://schemas.microsoft.com/office/spreadsheetml/2017/richdata2" ref="AM244:AM521">
    <sortCondition ref="AM244:AM521"/>
  </sortState>
  <conditionalFormatting sqref="E160:Z1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1DB0-1287-4410-800E-FCC79B8F468A}">
  <dimension ref="A1:BO280"/>
  <sheetViews>
    <sheetView topLeftCell="A2" workbookViewId="0">
      <selection activeCell="B2" sqref="B2:B280"/>
    </sheetView>
  </sheetViews>
  <sheetFormatPr defaultRowHeight="14.25" x14ac:dyDescent="0.45"/>
  <cols>
    <col min="3" max="3" width="7.46484375" bestFit="1" customWidth="1"/>
    <col min="4" max="4" width="6" bestFit="1" customWidth="1"/>
    <col min="5" max="5" width="2" bestFit="1" customWidth="1"/>
    <col min="6" max="22" width="5.53125" customWidth="1"/>
    <col min="23" max="35" width="4.53125" bestFit="1" customWidth="1"/>
    <col min="37" max="53" width="6" customWidth="1"/>
    <col min="54" max="66" width="3" bestFit="1" customWidth="1"/>
  </cols>
  <sheetData>
    <row r="1" spans="1:67" x14ac:dyDescent="0.45">
      <c r="A1" s="3" t="s">
        <v>371</v>
      </c>
    </row>
    <row r="2" spans="1:67" x14ac:dyDescent="0.45">
      <c r="A2" t="s">
        <v>52</v>
      </c>
      <c r="B2" t="s">
        <v>223</v>
      </c>
      <c r="C2" t="s">
        <v>64</v>
      </c>
      <c r="D2" t="s">
        <v>224</v>
      </c>
      <c r="F2" s="16" t="str">
        <f>'IND Balance'!E4</f>
        <v>Africa_north</v>
      </c>
      <c r="G2" s="16" t="str">
        <f>'IND Balance'!F4</f>
        <v>Africa_other</v>
      </c>
      <c r="H2" s="16" t="str">
        <f>'IND Balance'!G4</f>
        <v>Arg-Chi</v>
      </c>
      <c r="I2" s="16" t="str">
        <f>'IND Balance'!H4</f>
        <v>Asia_central</v>
      </c>
      <c r="J2" s="16" t="str">
        <f>'IND Balance'!I4</f>
        <v>Asia_east</v>
      </c>
      <c r="K2" s="16" t="str">
        <f>'IND Balance'!J4</f>
        <v>Asia_other</v>
      </c>
      <c r="L2" s="16" t="str">
        <f>'IND Balance'!K4</f>
        <v>Australia_NZ</v>
      </c>
      <c r="M2" s="16" t="str">
        <f>'IND Balance'!L4</f>
        <v>Brazil</v>
      </c>
      <c r="N2" s="16" t="str">
        <f>'IND Balance'!M4</f>
        <v>Canada</v>
      </c>
      <c r="O2" s="16" t="str">
        <f>'IND Balance'!N4</f>
        <v>China</v>
      </c>
      <c r="P2" s="16" t="str">
        <f>'IND Balance'!O4</f>
        <v>EU_north</v>
      </c>
      <c r="Q2" s="16" t="str">
        <f>'IND Balance'!P4</f>
        <v>EU_northeast</v>
      </c>
      <c r="R2" s="16" t="str">
        <f>'IND Balance'!Q4</f>
        <v>EU_northwest</v>
      </c>
      <c r="S2" s="16" t="str">
        <f>'IND Balance'!R4</f>
        <v>EU_south</v>
      </c>
      <c r="T2" s="16" t="str">
        <f>'IND Balance'!S4</f>
        <v>EU_southeast</v>
      </c>
      <c r="U2" s="16" t="str">
        <f>'IND Balance'!T4</f>
        <v>EU_southwest</v>
      </c>
      <c r="V2" s="16" t="str">
        <f>'IND Balance'!U4</f>
        <v>Europe_other</v>
      </c>
      <c r="W2" s="16" t="str">
        <f>'IND Balance'!V4</f>
        <v>France</v>
      </c>
      <c r="X2" s="16" t="str">
        <f>'IND Balance'!W4</f>
        <v>Germany</v>
      </c>
      <c r="Y2" s="16" t="str">
        <f>'IND Balance'!X4</f>
        <v>India</v>
      </c>
      <c r="Z2" s="16" t="str">
        <f>'IND Balance'!Y4</f>
        <v>LatAm_other</v>
      </c>
      <c r="AA2" s="16" t="str">
        <f>'IND Balance'!Z4</f>
        <v>Mexico</v>
      </c>
      <c r="AB2" s="16" t="str">
        <f>'IND Balance'!AA4</f>
        <v>MidEast_other</v>
      </c>
      <c r="AC2" s="16" t="str">
        <f>'IND Balance'!AB4</f>
        <v>Nor-Ice</v>
      </c>
      <c r="AD2" s="16" t="str">
        <f>'IND Balance'!AC4</f>
        <v>Russia</v>
      </c>
      <c r="AE2" s="16" t="str">
        <f>'IND Balance'!AD4</f>
        <v>SaudiArabia</v>
      </c>
      <c r="AF2" s="16" t="str">
        <f>'IND Balance'!AE4</f>
        <v>SouthAfrica</v>
      </c>
      <c r="AG2" s="16" t="str">
        <f>'IND Balance'!AF4</f>
        <v>UK</v>
      </c>
      <c r="AH2" s="16" t="str">
        <f>'IND Balance'!AG4</f>
        <v>USA</v>
      </c>
      <c r="AI2" s="16" t="str">
        <f>'IND Balance'!AH4</f>
        <v>\I:</v>
      </c>
      <c r="AK2" s="16" t="str">
        <f>F2</f>
        <v>Africa_north</v>
      </c>
      <c r="AL2" s="16" t="str">
        <f t="shared" ref="AL2:BA2" si="0">G2</f>
        <v>Africa_other</v>
      </c>
      <c r="AM2" s="16" t="str">
        <f t="shared" si="0"/>
        <v>Arg-Chi</v>
      </c>
      <c r="AN2" s="16" t="str">
        <f t="shared" si="0"/>
        <v>Asia_central</v>
      </c>
      <c r="AO2" s="16" t="str">
        <f t="shared" si="0"/>
        <v>Asia_east</v>
      </c>
      <c r="AP2" s="16" t="str">
        <f t="shared" si="0"/>
        <v>Asia_other</v>
      </c>
      <c r="AQ2" s="16" t="str">
        <f t="shared" si="0"/>
        <v>Australia_NZ</v>
      </c>
      <c r="AR2" s="16" t="str">
        <f t="shared" si="0"/>
        <v>Brazil</v>
      </c>
      <c r="AS2" s="16" t="str">
        <f t="shared" si="0"/>
        <v>Canada</v>
      </c>
      <c r="AT2" s="16" t="str">
        <f t="shared" si="0"/>
        <v>China</v>
      </c>
      <c r="AU2" s="16" t="str">
        <f t="shared" si="0"/>
        <v>EU_north</v>
      </c>
      <c r="AV2" s="16" t="str">
        <f t="shared" si="0"/>
        <v>EU_northeast</v>
      </c>
      <c r="AW2" s="16" t="str">
        <f t="shared" si="0"/>
        <v>EU_northwest</v>
      </c>
      <c r="AX2" s="16" t="str">
        <f t="shared" si="0"/>
        <v>EU_south</v>
      </c>
      <c r="AY2" s="16" t="str">
        <f t="shared" si="0"/>
        <v>EU_southeast</v>
      </c>
      <c r="AZ2" s="16" t="str">
        <f t="shared" si="0"/>
        <v>EU_southwest</v>
      </c>
      <c r="BA2" s="16" t="str">
        <f t="shared" si="0"/>
        <v>Europe_other</v>
      </c>
      <c r="BB2" s="16" t="str">
        <f t="shared" ref="BB2" si="1">W2</f>
        <v>France</v>
      </c>
      <c r="BC2" s="16" t="str">
        <f t="shared" ref="BC2" si="2">X2</f>
        <v>Germany</v>
      </c>
      <c r="BD2" s="16" t="str">
        <f t="shared" ref="BD2" si="3">Y2</f>
        <v>India</v>
      </c>
      <c r="BE2" s="16" t="str">
        <f t="shared" ref="BE2" si="4">Z2</f>
        <v>LatAm_other</v>
      </c>
      <c r="BF2" s="16" t="str">
        <f t="shared" ref="BF2" si="5">AA2</f>
        <v>Mexico</v>
      </c>
      <c r="BG2" s="16" t="str">
        <f t="shared" ref="BG2" si="6">AB2</f>
        <v>MidEast_other</v>
      </c>
      <c r="BH2" s="16" t="str">
        <f t="shared" ref="BH2" si="7">AC2</f>
        <v>Nor-Ice</v>
      </c>
      <c r="BI2" s="16" t="str">
        <f t="shared" ref="BI2" si="8">AD2</f>
        <v>Russia</v>
      </c>
      <c r="BJ2" s="16" t="str">
        <f t="shared" ref="BJ2" si="9">AE2</f>
        <v>SaudiArabia</v>
      </c>
      <c r="BK2" s="16" t="str">
        <f t="shared" ref="BK2" si="10">AF2</f>
        <v>SouthAfrica</v>
      </c>
      <c r="BL2" s="16" t="str">
        <f t="shared" ref="BL2" si="11">AG2</f>
        <v>UK</v>
      </c>
      <c r="BM2" s="16" t="str">
        <f t="shared" ref="BM2" si="12">AH2</f>
        <v>USA</v>
      </c>
      <c r="BN2" s="16" t="str">
        <f t="shared" ref="BN2" si="13">AI2</f>
        <v>\I:</v>
      </c>
      <c r="BO2" s="16"/>
    </row>
    <row r="3" spans="1:67" x14ac:dyDescent="0.45">
      <c r="A3" t="s">
        <v>20</v>
      </c>
      <c r="B3" t="s">
        <v>128</v>
      </c>
      <c r="C3" t="s">
        <v>173</v>
      </c>
      <c r="D3" s="1">
        <v>2.8301886792452831E-2</v>
      </c>
      <c r="E3" s="1"/>
      <c r="F3" s="1">
        <f>$D3</f>
        <v>2.8301886792452831E-2</v>
      </c>
      <c r="G3" s="1">
        <f t="shared" ref="G3:V18" si="14">$D3</f>
        <v>2.8301886792452831E-2</v>
      </c>
      <c r="H3" s="1">
        <f t="shared" si="14"/>
        <v>2.8301886792452831E-2</v>
      </c>
      <c r="I3" s="1">
        <f t="shared" si="14"/>
        <v>2.8301886792452831E-2</v>
      </c>
      <c r="J3" s="1">
        <f t="shared" si="14"/>
        <v>2.8301886792452831E-2</v>
      </c>
      <c r="K3" s="1">
        <f t="shared" si="14"/>
        <v>2.8301886792452831E-2</v>
      </c>
      <c r="L3" s="1">
        <f t="shared" si="14"/>
        <v>2.8301886792452831E-2</v>
      </c>
      <c r="M3" s="1">
        <f t="shared" si="14"/>
        <v>2.8301886792452831E-2</v>
      </c>
      <c r="N3" s="1">
        <f t="shared" si="14"/>
        <v>2.8301886792452831E-2</v>
      </c>
      <c r="O3" s="1">
        <f t="shared" si="14"/>
        <v>2.8301886792452831E-2</v>
      </c>
      <c r="P3" s="1">
        <f t="shared" si="14"/>
        <v>2.8301886792452831E-2</v>
      </c>
      <c r="Q3" s="1">
        <f t="shared" si="14"/>
        <v>2.8301886792452831E-2</v>
      </c>
      <c r="R3" s="1">
        <f t="shared" si="14"/>
        <v>2.8301886792452831E-2</v>
      </c>
      <c r="S3" s="1">
        <f t="shared" si="14"/>
        <v>2.8301886792452831E-2</v>
      </c>
      <c r="T3" s="1">
        <f t="shared" si="14"/>
        <v>2.8301886792452831E-2</v>
      </c>
      <c r="U3" s="1">
        <f t="shared" si="14"/>
        <v>2.8301886792452831E-2</v>
      </c>
      <c r="V3" s="1">
        <f t="shared" si="14"/>
        <v>2.8301886792452831E-2</v>
      </c>
      <c r="W3" s="1">
        <f t="shared" ref="W3:AI18" si="15">$D3</f>
        <v>2.8301886792452831E-2</v>
      </c>
      <c r="X3" s="1">
        <f t="shared" si="15"/>
        <v>2.8301886792452831E-2</v>
      </c>
      <c r="Y3" s="1">
        <f t="shared" si="15"/>
        <v>2.8301886792452831E-2</v>
      </c>
      <c r="Z3" s="1">
        <f t="shared" si="15"/>
        <v>2.8301886792452831E-2</v>
      </c>
      <c r="AA3" s="1">
        <f t="shared" si="15"/>
        <v>2.8301886792452831E-2</v>
      </c>
      <c r="AB3" s="1">
        <f t="shared" si="15"/>
        <v>2.8301886792452831E-2</v>
      </c>
      <c r="AC3" s="1">
        <f t="shared" si="15"/>
        <v>2.8301886792452831E-2</v>
      </c>
      <c r="AD3" s="1">
        <f t="shared" si="15"/>
        <v>2.8301886792452831E-2</v>
      </c>
      <c r="AE3" s="1">
        <f t="shared" si="15"/>
        <v>2.8301886792452831E-2</v>
      </c>
      <c r="AF3" s="1">
        <f t="shared" si="15"/>
        <v>2.8301886792452831E-2</v>
      </c>
      <c r="AG3" s="1">
        <f t="shared" si="15"/>
        <v>2.8301886792452831E-2</v>
      </c>
      <c r="AH3" s="1">
        <f t="shared" si="15"/>
        <v>2.8301886792452831E-2</v>
      </c>
      <c r="AI3" s="1">
        <f t="shared" si="15"/>
        <v>2.8301886792452831E-2</v>
      </c>
      <c r="AJ3" s="1"/>
      <c r="AK3" s="2">
        <f>SUMIFS('IND Balance'!E$5:E$141,'IND Balance'!$C$5:$C$141,'Service shares'!$B3,'IND Balance'!$D$5:$D$141,"*"&amp;'Service shares'!$A3)*F3</f>
        <v>0.49746672842264156</v>
      </c>
      <c r="AL3" s="2">
        <f>SUMIFS('IND Balance'!F$5:F$141,'IND Balance'!$C$5:$C$141,'Service shares'!$B3,'IND Balance'!$D$5:$D$141,"*"&amp;'Service shares'!$A3)*G3</f>
        <v>0.22114954086792452</v>
      </c>
      <c r="AM3" s="2">
        <f>SUMIFS('IND Balance'!G$5:G$141,'IND Balance'!$C$5:$C$141,'Service shares'!$B3,'IND Balance'!$D$5:$D$141,"*"&amp;'Service shares'!$A3)*H3</f>
        <v>1.2585126213849056</v>
      </c>
      <c r="AN3" s="2">
        <f>SUMIFS('IND Balance'!H$5:H$141,'IND Balance'!$C$5:$C$141,'Service shares'!$B3,'IND Balance'!$D$5:$D$141,"*"&amp;'Service shares'!$A3)*I3</f>
        <v>0.38007723002264154</v>
      </c>
      <c r="AO3" s="2">
        <f>SUMIFS('IND Balance'!I$5:I$141,'IND Balance'!$C$5:$C$141,'Service shares'!$B3,'IND Balance'!$D$5:$D$141,"*"&amp;'Service shares'!$A3)*J3</f>
        <v>3.767389719384906</v>
      </c>
      <c r="AP3" s="2">
        <f>SUMIFS('IND Balance'!J$5:J$141,'IND Balance'!$C$5:$C$141,'Service shares'!$B3,'IND Balance'!$D$5:$D$141,"*"&amp;'Service shares'!$A3)*K3</f>
        <v>4.6216199165094345</v>
      </c>
      <c r="AQ3" s="2">
        <f>SUMIFS('IND Balance'!K$5:K$141,'IND Balance'!$C$5:$C$141,'Service shares'!$B3,'IND Balance'!$D$5:$D$141,"*"&amp;'Service shares'!$A3)*L3</f>
        <v>0.89960807846037738</v>
      </c>
      <c r="AR3" s="2">
        <f>SUMIFS('IND Balance'!L$5:L$141,'IND Balance'!$C$5:$C$141,'Service shares'!$B3,'IND Balance'!$D$5:$D$141,"*"&amp;'Service shares'!$A3)*M3</f>
        <v>2.6700115072415094</v>
      </c>
      <c r="AS3" s="2">
        <f>SUMIFS('IND Balance'!M$5:M$141,'IND Balance'!$C$5:$C$141,'Service shares'!$B3,'IND Balance'!$D$5:$D$141,"*"&amp;'Service shares'!$A3)*N3</f>
        <v>0.60041887648301895</v>
      </c>
      <c r="AT3" s="2">
        <f>SUMIFS('IND Balance'!N$5:N$141,'IND Balance'!$C$5:$C$141,'Service shares'!$B3,'IND Balance'!$D$5:$D$141,"*"&amp;'Service shares'!$A3)*O3</f>
        <v>13.508558527245285</v>
      </c>
      <c r="AU3" s="2">
        <f>SUMIFS('IND Balance'!O$5:O$141,'IND Balance'!$C$5:$C$141,'Service shares'!$B3,'IND Balance'!$D$5:$D$141,"*"&amp;'Service shares'!$A3)*P3</f>
        <v>0.68325056718113208</v>
      </c>
      <c r="AV3" s="2">
        <f>SUMIFS('IND Balance'!P$5:P$141,'IND Balance'!$C$5:$C$141,'Service shares'!$B3,'IND Balance'!$D$5:$D$141,"*"&amp;'Service shares'!$A3)*Q3</f>
        <v>1.3617463119962263</v>
      </c>
      <c r="AW3" s="2">
        <f>SUMIFS('IND Balance'!Q$5:Q$141,'IND Balance'!$C$5:$C$141,'Service shares'!$B3,'IND Balance'!$D$5:$D$141,"*"&amp;'Service shares'!$A3)*R3</f>
        <v>1.4811569683471699</v>
      </c>
      <c r="AX3" s="2">
        <f>SUMIFS('IND Balance'!R$5:R$141,'IND Balance'!$C$5:$C$141,'Service shares'!$B3,'IND Balance'!$D$5:$D$141,"*"&amp;'Service shares'!$A3)*S3</f>
        <v>1.5721924961547171</v>
      </c>
      <c r="AY3" s="2">
        <f>SUMIFS('IND Balance'!S$5:S$141,'IND Balance'!$C$5:$C$141,'Service shares'!$B3,'IND Balance'!$D$5:$D$141,"*"&amp;'Service shares'!$A3)*T3</f>
        <v>0.70845372074716984</v>
      </c>
      <c r="AZ3" s="2">
        <f>SUMIFS('IND Balance'!T$5:T$141,'IND Balance'!$C$5:$C$141,'Service shares'!$B3,'IND Balance'!$D$5:$D$141,"*"&amp;'Service shares'!$A3)*U3</f>
        <v>1.2971793388075472</v>
      </c>
      <c r="BA3" s="2">
        <f>SUMIFS('IND Balance'!U$5:U$141,'IND Balance'!$C$5:$C$141,'Service shares'!$B3,'IND Balance'!$D$5:$D$141,"*"&amp;'Service shares'!$A3)*V3</f>
        <v>1.9926386147886792</v>
      </c>
      <c r="BB3" s="2">
        <f>SUMIFS('IND Balance'!V$5:V$141,'IND Balance'!$C$5:$C$141,'Service shares'!$B3,'IND Balance'!$D$5:$D$141,"*"&amp;'Service shares'!$A3)*W3</f>
        <v>2.3480313409698113</v>
      </c>
      <c r="BC3" s="2">
        <f>SUMIFS('IND Balance'!W$5:W$141,'IND Balance'!$C$5:$C$141,'Service shares'!$B3,'IND Balance'!$D$5:$D$141,"*"&amp;'Service shares'!$A3)*X3</f>
        <v>1.9029395846377357</v>
      </c>
      <c r="BD3" s="2">
        <f>SUMIFS('IND Balance'!X$5:X$141,'IND Balance'!$C$5:$C$141,'Service shares'!$B3,'IND Balance'!$D$5:$D$141,"*"&amp;'Service shares'!$A3)*Y3</f>
        <v>7.423870988275473</v>
      </c>
      <c r="BE3" s="2">
        <f>SUMIFS('IND Balance'!Y$5:Y$141,'IND Balance'!$C$5:$C$141,'Service shares'!$B3,'IND Balance'!$D$5:$D$141,"*"&amp;'Service shares'!$A3)*Z3</f>
        <v>0.74056900462641506</v>
      </c>
      <c r="BF3" s="2">
        <f>SUMIFS('IND Balance'!Z$5:Z$141,'IND Balance'!$C$5:$C$141,'Service shares'!$B3,'IND Balance'!$D$5:$D$141,"*"&amp;'Service shares'!$A3)*AA3</f>
        <v>0.25858865693207544</v>
      </c>
      <c r="BG3" s="2">
        <f>SUMIFS('IND Balance'!AA$5:AA$141,'IND Balance'!$C$5:$C$141,'Service shares'!$B3,'IND Balance'!$D$5:$D$141,"*"&amp;'Service shares'!$A3)*AB3</f>
        <v>0.16345974216226417</v>
      </c>
      <c r="BH3" s="2">
        <f>SUMIFS('IND Balance'!AB$5:AB$141,'IND Balance'!$C$5:$C$141,'Service shares'!$B3,'IND Balance'!$D$5:$D$141,"*"&amp;'Service shares'!$A3)*AC3</f>
        <v>0.35996909607169814</v>
      </c>
      <c r="BI3" s="2">
        <f>SUMIFS('IND Balance'!AC$5:AC$141,'IND Balance'!$C$5:$C$141,'Service shares'!$B3,'IND Balance'!$D$5:$D$141,"*"&amp;'Service shares'!$A3)*AD3</f>
        <v>1.6922580707207546</v>
      </c>
      <c r="BJ3" s="2">
        <f>SUMIFS('IND Balance'!AD$5:AD$141,'IND Balance'!$C$5:$C$141,'Service shares'!$B3,'IND Balance'!$D$5:$D$141,"*"&amp;'Service shares'!$A3)*AE3</f>
        <v>0</v>
      </c>
      <c r="BK3" s="2">
        <f>SUMIFS('IND Balance'!AE$5:AE$141,'IND Balance'!$C$5:$C$141,'Service shares'!$B3,'IND Balance'!$D$5:$D$141,"*"&amp;'Service shares'!$A3)*AF3</f>
        <v>7.2711918611320758E-2</v>
      </c>
      <c r="BL3" s="2">
        <f>SUMIFS('IND Balance'!AF$5:AF$141,'IND Balance'!$C$5:$C$141,'Service shares'!$B3,'IND Balance'!$D$5:$D$141,"*"&amp;'Service shares'!$A3)*AG3</f>
        <v>1.1688486655584904</v>
      </c>
      <c r="BM3" s="2">
        <f>SUMIFS('IND Balance'!AG$5:AG$141,'IND Balance'!$C$5:$C$141,'Service shares'!$B3,'IND Balance'!$D$5:$D$141,"*"&amp;'Service shares'!$A3)*AH3</f>
        <v>7.9057026255735847</v>
      </c>
      <c r="BN3" s="2">
        <f>SUMIFS('IND Balance'!AH$5:AH$141,'IND Balance'!$C$5:$C$141,'Service shares'!$B3,'IND Balance'!$D$5:$D$141,"*"&amp;'Service shares'!$A3)*AI3</f>
        <v>0</v>
      </c>
    </row>
    <row r="4" spans="1:67" x14ac:dyDescent="0.45">
      <c r="A4" t="s">
        <v>20</v>
      </c>
      <c r="B4" t="s">
        <v>128</v>
      </c>
      <c r="C4" t="s">
        <v>181</v>
      </c>
      <c r="D4" s="1">
        <v>3.4591194968553458E-2</v>
      </c>
      <c r="E4" s="1"/>
      <c r="F4" s="1">
        <f t="shared" ref="F4:F67" si="16">$D4</f>
        <v>3.4591194968553458E-2</v>
      </c>
      <c r="G4" s="1">
        <f t="shared" si="14"/>
        <v>3.4591194968553458E-2</v>
      </c>
      <c r="H4" s="1">
        <f t="shared" si="14"/>
        <v>3.4591194968553458E-2</v>
      </c>
      <c r="I4" s="1">
        <f t="shared" si="14"/>
        <v>3.4591194968553458E-2</v>
      </c>
      <c r="J4" s="1">
        <f t="shared" si="14"/>
        <v>3.4591194968553458E-2</v>
      </c>
      <c r="K4" s="1">
        <f t="shared" si="14"/>
        <v>3.4591194968553458E-2</v>
      </c>
      <c r="L4" s="1">
        <f t="shared" si="14"/>
        <v>3.4591194968553458E-2</v>
      </c>
      <c r="M4" s="1">
        <f t="shared" si="14"/>
        <v>3.4591194968553458E-2</v>
      </c>
      <c r="N4" s="1">
        <f t="shared" si="14"/>
        <v>3.4591194968553458E-2</v>
      </c>
      <c r="O4" s="1">
        <f t="shared" si="14"/>
        <v>3.4591194968553458E-2</v>
      </c>
      <c r="P4" s="1">
        <f t="shared" si="14"/>
        <v>3.4591194968553458E-2</v>
      </c>
      <c r="Q4" s="1">
        <f t="shared" si="14"/>
        <v>3.4591194968553458E-2</v>
      </c>
      <c r="R4" s="1">
        <f t="shared" si="14"/>
        <v>3.4591194968553458E-2</v>
      </c>
      <c r="S4" s="1">
        <f t="shared" si="14"/>
        <v>3.4591194968553458E-2</v>
      </c>
      <c r="T4" s="1">
        <f t="shared" si="14"/>
        <v>3.4591194968553458E-2</v>
      </c>
      <c r="U4" s="1">
        <f t="shared" si="14"/>
        <v>3.4591194968553458E-2</v>
      </c>
      <c r="V4" s="1">
        <f t="shared" si="14"/>
        <v>3.4591194968553458E-2</v>
      </c>
      <c r="W4" s="1">
        <f t="shared" si="15"/>
        <v>3.4591194968553458E-2</v>
      </c>
      <c r="X4" s="1">
        <f t="shared" si="15"/>
        <v>3.4591194968553458E-2</v>
      </c>
      <c r="Y4" s="1">
        <f t="shared" si="15"/>
        <v>3.4591194968553458E-2</v>
      </c>
      <c r="Z4" s="1">
        <f t="shared" si="15"/>
        <v>3.4591194968553458E-2</v>
      </c>
      <c r="AA4" s="1">
        <f t="shared" si="15"/>
        <v>3.4591194968553458E-2</v>
      </c>
      <c r="AB4" s="1">
        <f t="shared" si="15"/>
        <v>3.4591194968553458E-2</v>
      </c>
      <c r="AC4" s="1">
        <f t="shared" si="15"/>
        <v>3.4591194968553458E-2</v>
      </c>
      <c r="AD4" s="1">
        <f t="shared" si="15"/>
        <v>3.4591194968553458E-2</v>
      </c>
      <c r="AE4" s="1">
        <f t="shared" si="15"/>
        <v>3.4591194968553458E-2</v>
      </c>
      <c r="AF4" s="1">
        <f t="shared" si="15"/>
        <v>3.4591194968553458E-2</v>
      </c>
      <c r="AG4" s="1">
        <f t="shared" si="15"/>
        <v>3.4591194968553458E-2</v>
      </c>
      <c r="AH4" s="1">
        <f t="shared" si="15"/>
        <v>3.4591194968553458E-2</v>
      </c>
      <c r="AI4" s="1">
        <f t="shared" si="15"/>
        <v>3.4591194968553458E-2</v>
      </c>
      <c r="AJ4" s="1"/>
      <c r="AK4" s="2">
        <f>SUMIFS('IND Balance'!E$5:E$141,'IND Balance'!$C$5:$C$141,'Service shares'!$B4,'IND Balance'!$D$5:$D$141,"*"&amp;'Service shares'!$A4)*F4</f>
        <v>0.60801489029433964</v>
      </c>
      <c r="AL4" s="2">
        <f>SUMIFS('IND Balance'!F$5:F$141,'IND Balance'!$C$5:$C$141,'Service shares'!$B4,'IND Balance'!$D$5:$D$141,"*"&amp;'Service shares'!$A4)*G4</f>
        <v>0.27029388328301884</v>
      </c>
      <c r="AM4" s="2">
        <f>SUMIFS('IND Balance'!G$5:G$141,'IND Balance'!$C$5:$C$141,'Service shares'!$B4,'IND Balance'!$D$5:$D$141,"*"&amp;'Service shares'!$A4)*H4</f>
        <v>1.5381820928037735</v>
      </c>
      <c r="AN4" s="2">
        <f>SUMIFS('IND Balance'!H$5:H$141,'IND Balance'!$C$5:$C$141,'Service shares'!$B4,'IND Balance'!$D$5:$D$141,"*"&amp;'Service shares'!$A4)*I4</f>
        <v>0.46453883669433965</v>
      </c>
      <c r="AO4" s="2">
        <f>SUMIFS('IND Balance'!I$5:I$141,'IND Balance'!$C$5:$C$141,'Service shares'!$B4,'IND Balance'!$D$5:$D$141,"*"&amp;'Service shares'!$A4)*J4</f>
        <v>4.6045874348037739</v>
      </c>
      <c r="AP4" s="2">
        <f>SUMIFS('IND Balance'!J$5:J$141,'IND Balance'!$C$5:$C$141,'Service shares'!$B4,'IND Balance'!$D$5:$D$141,"*"&amp;'Service shares'!$A4)*K4</f>
        <v>5.6486465646226414</v>
      </c>
      <c r="AQ4" s="2">
        <f>SUMIFS('IND Balance'!K$5:K$141,'IND Balance'!$C$5:$C$141,'Service shares'!$B4,'IND Balance'!$D$5:$D$141,"*"&amp;'Service shares'!$A4)*L4</f>
        <v>1.0995209847849057</v>
      </c>
      <c r="AR4" s="2">
        <f>SUMIFS('IND Balance'!L$5:L$141,'IND Balance'!$C$5:$C$141,'Service shares'!$B4,'IND Balance'!$D$5:$D$141,"*"&amp;'Service shares'!$A4)*M4</f>
        <v>3.2633473977396226</v>
      </c>
      <c r="AS4" s="2">
        <f>SUMIFS('IND Balance'!M$5:M$141,'IND Balance'!$C$5:$C$141,'Service shares'!$B4,'IND Balance'!$D$5:$D$141,"*"&amp;'Service shares'!$A4)*N4</f>
        <v>0.73384529347924532</v>
      </c>
      <c r="AT4" s="2">
        <f>SUMIFS('IND Balance'!N$5:N$141,'IND Balance'!$C$5:$C$141,'Service shares'!$B4,'IND Balance'!$D$5:$D$141,"*"&amp;'Service shares'!$A4)*O4</f>
        <v>16.510460422188679</v>
      </c>
      <c r="AU4" s="2">
        <f>SUMIFS('IND Balance'!O$5:O$141,'IND Balance'!$C$5:$C$141,'Service shares'!$B4,'IND Balance'!$D$5:$D$141,"*"&amp;'Service shares'!$A4)*P4</f>
        <v>0.83508402655471692</v>
      </c>
      <c r="AV4" s="2">
        <f>SUMIFS('IND Balance'!P$5:P$141,'IND Balance'!$C$5:$C$141,'Service shares'!$B4,'IND Balance'!$D$5:$D$141,"*"&amp;'Service shares'!$A4)*Q4</f>
        <v>1.6643566035509432</v>
      </c>
      <c r="AW4" s="2">
        <f>SUMIFS('IND Balance'!Q$5:Q$141,'IND Balance'!$C$5:$C$141,'Service shares'!$B4,'IND Balance'!$D$5:$D$141,"*"&amp;'Service shares'!$A4)*R4</f>
        <v>1.8103029613132076</v>
      </c>
      <c r="AX4" s="2">
        <f>SUMIFS('IND Balance'!R$5:R$141,'IND Balance'!$C$5:$C$141,'Service shares'!$B4,'IND Balance'!$D$5:$D$141,"*"&amp;'Service shares'!$A4)*S4</f>
        <v>1.9215686064113207</v>
      </c>
      <c r="AY4" s="2">
        <f>SUMIFS('IND Balance'!S$5:S$141,'IND Balance'!$C$5:$C$141,'Service shares'!$B4,'IND Balance'!$D$5:$D$141,"*"&amp;'Service shares'!$A4)*T4</f>
        <v>0.86588788091320756</v>
      </c>
      <c r="AZ4" s="2">
        <f>SUMIFS('IND Balance'!T$5:T$141,'IND Balance'!$C$5:$C$141,'Service shares'!$B4,'IND Balance'!$D$5:$D$141,"*"&amp;'Service shares'!$A4)*U4</f>
        <v>1.5854414140981132</v>
      </c>
      <c r="BA4" s="2">
        <f>SUMIFS('IND Balance'!U$5:U$141,'IND Balance'!$C$5:$C$141,'Service shares'!$B4,'IND Balance'!$D$5:$D$141,"*"&amp;'Service shares'!$A4)*V4</f>
        <v>2.4354471958528303</v>
      </c>
      <c r="BB4" s="2">
        <f>SUMIFS('IND Balance'!V$5:V$141,'IND Balance'!$C$5:$C$141,'Service shares'!$B4,'IND Balance'!$D$5:$D$141,"*"&amp;'Service shares'!$A4)*W4</f>
        <v>2.8698160834075472</v>
      </c>
      <c r="BC4" s="2">
        <f>SUMIFS('IND Balance'!W$5:W$141,'IND Balance'!$C$5:$C$141,'Service shares'!$B4,'IND Balance'!$D$5:$D$141,"*"&amp;'Service shares'!$A4)*X4</f>
        <v>2.3258150478905657</v>
      </c>
      <c r="BD4" s="2">
        <f>SUMIFS('IND Balance'!X$5:X$141,'IND Balance'!$C$5:$C$141,'Service shares'!$B4,'IND Balance'!$D$5:$D$141,"*"&amp;'Service shares'!$A4)*Y4</f>
        <v>9.0736200967811325</v>
      </c>
      <c r="BE4" s="2">
        <f>SUMIFS('IND Balance'!Y$5:Y$141,'IND Balance'!$C$5:$C$141,'Service shares'!$B4,'IND Balance'!$D$5:$D$141,"*"&amp;'Service shares'!$A4)*Z4</f>
        <v>0.90513989454339616</v>
      </c>
      <c r="BF4" s="2">
        <f>SUMIFS('IND Balance'!Z$5:Z$141,'IND Balance'!$C$5:$C$141,'Service shares'!$B4,'IND Balance'!$D$5:$D$141,"*"&amp;'Service shares'!$A4)*AA4</f>
        <v>0.31605280291698112</v>
      </c>
      <c r="BG4" s="2">
        <f>SUMIFS('IND Balance'!AA$5:AA$141,'IND Balance'!$C$5:$C$141,'Service shares'!$B4,'IND Balance'!$D$5:$D$141,"*"&amp;'Service shares'!$A4)*AB4</f>
        <v>0.19978412930943396</v>
      </c>
      <c r="BH4" s="2">
        <f>SUMIFS('IND Balance'!AB$5:AB$141,'IND Balance'!$C$5:$C$141,'Service shares'!$B4,'IND Balance'!$D$5:$D$141,"*"&amp;'Service shares'!$A4)*AC4</f>
        <v>0.43996222853207551</v>
      </c>
      <c r="BI4" s="2">
        <f>SUMIFS('IND Balance'!AC$5:AC$141,'IND Balance'!$C$5:$C$141,'Service shares'!$B4,'IND Balance'!$D$5:$D$141,"*"&amp;'Service shares'!$A4)*AD4</f>
        <v>2.068315419769811</v>
      </c>
      <c r="BJ4" s="2">
        <f>SUMIFS('IND Balance'!AD$5:AD$141,'IND Balance'!$C$5:$C$141,'Service shares'!$B4,'IND Balance'!$D$5:$D$141,"*"&amp;'Service shares'!$A4)*AE4</f>
        <v>0</v>
      </c>
      <c r="BK4" s="2">
        <f>SUMIFS('IND Balance'!AE$5:AE$141,'IND Balance'!$C$5:$C$141,'Service shares'!$B4,'IND Balance'!$D$5:$D$141,"*"&amp;'Service shares'!$A4)*AF4</f>
        <v>8.8870122747169808E-2</v>
      </c>
      <c r="BL4" s="2">
        <f>SUMIFS('IND Balance'!AF$5:AF$141,'IND Balance'!$C$5:$C$141,'Service shares'!$B4,'IND Balance'!$D$5:$D$141,"*"&amp;'Service shares'!$A4)*AG4</f>
        <v>1.4285928134603771</v>
      </c>
      <c r="BM4" s="2">
        <f>SUMIFS('IND Balance'!AG$5:AG$141,'IND Balance'!$C$5:$C$141,'Service shares'!$B4,'IND Balance'!$D$5:$D$141,"*"&amp;'Service shares'!$A4)*AH4</f>
        <v>9.6625254312566042</v>
      </c>
      <c r="BN4" s="2">
        <f>SUMIFS('IND Balance'!AH$5:AH$141,'IND Balance'!$C$5:$C$141,'Service shares'!$B4,'IND Balance'!$D$5:$D$141,"*"&amp;'Service shares'!$A4)*AI4</f>
        <v>0</v>
      </c>
    </row>
    <row r="5" spans="1:67" x14ac:dyDescent="0.45">
      <c r="A5" t="s">
        <v>20</v>
      </c>
      <c r="B5" t="s">
        <v>128</v>
      </c>
      <c r="C5" t="s">
        <v>184</v>
      </c>
      <c r="D5" s="1">
        <v>0.26729559748427673</v>
      </c>
      <c r="E5" s="1"/>
      <c r="F5" s="1">
        <f t="shared" si="16"/>
        <v>0.26729559748427673</v>
      </c>
      <c r="G5" s="1">
        <f t="shared" si="14"/>
        <v>0.26729559748427673</v>
      </c>
      <c r="H5" s="1">
        <f t="shared" si="14"/>
        <v>0.26729559748427673</v>
      </c>
      <c r="I5" s="1">
        <f t="shared" si="14"/>
        <v>0.26729559748427673</v>
      </c>
      <c r="J5" s="1">
        <f t="shared" si="14"/>
        <v>0.26729559748427673</v>
      </c>
      <c r="K5" s="1">
        <f t="shared" si="14"/>
        <v>0.26729559748427673</v>
      </c>
      <c r="L5" s="1">
        <f t="shared" si="14"/>
        <v>0.26729559748427673</v>
      </c>
      <c r="M5" s="1">
        <f t="shared" si="14"/>
        <v>0.26729559748427673</v>
      </c>
      <c r="N5" s="1">
        <f t="shared" si="14"/>
        <v>0.26729559748427673</v>
      </c>
      <c r="O5" s="1">
        <f t="shared" si="14"/>
        <v>0.26729559748427673</v>
      </c>
      <c r="P5" s="1">
        <f t="shared" si="14"/>
        <v>0.26729559748427673</v>
      </c>
      <c r="Q5" s="1">
        <f t="shared" si="14"/>
        <v>0.26729559748427673</v>
      </c>
      <c r="R5" s="1">
        <f t="shared" si="14"/>
        <v>0.26729559748427673</v>
      </c>
      <c r="S5" s="1">
        <f t="shared" si="14"/>
        <v>0.26729559748427673</v>
      </c>
      <c r="T5" s="1">
        <f t="shared" si="14"/>
        <v>0.26729559748427673</v>
      </c>
      <c r="U5" s="1">
        <f t="shared" si="14"/>
        <v>0.26729559748427673</v>
      </c>
      <c r="V5" s="1">
        <f t="shared" si="14"/>
        <v>0.26729559748427673</v>
      </c>
      <c r="W5" s="1">
        <f t="shared" si="15"/>
        <v>0.26729559748427673</v>
      </c>
      <c r="X5" s="1">
        <f t="shared" si="15"/>
        <v>0.26729559748427673</v>
      </c>
      <c r="Y5" s="1">
        <f t="shared" si="15"/>
        <v>0.26729559748427673</v>
      </c>
      <c r="Z5" s="1">
        <f t="shared" si="15"/>
        <v>0.26729559748427673</v>
      </c>
      <c r="AA5" s="1">
        <f t="shared" si="15"/>
        <v>0.26729559748427673</v>
      </c>
      <c r="AB5" s="1">
        <f t="shared" si="15"/>
        <v>0.26729559748427673</v>
      </c>
      <c r="AC5" s="1">
        <f t="shared" si="15"/>
        <v>0.26729559748427673</v>
      </c>
      <c r="AD5" s="1">
        <f t="shared" si="15"/>
        <v>0.26729559748427673</v>
      </c>
      <c r="AE5" s="1">
        <f t="shared" si="15"/>
        <v>0.26729559748427673</v>
      </c>
      <c r="AF5" s="1">
        <f t="shared" si="15"/>
        <v>0.26729559748427673</v>
      </c>
      <c r="AG5" s="1">
        <f t="shared" si="15"/>
        <v>0.26729559748427673</v>
      </c>
      <c r="AH5" s="1">
        <f t="shared" si="15"/>
        <v>0.26729559748427673</v>
      </c>
      <c r="AI5" s="1">
        <f t="shared" si="15"/>
        <v>0.26729559748427673</v>
      </c>
      <c r="AJ5" s="1"/>
      <c r="AK5" s="2">
        <f>SUMIFS('IND Balance'!E$5:E$141,'IND Balance'!$C$5:$C$141,'Service shares'!$B5,'IND Balance'!$D$5:$D$141,"*"&amp;'Service shares'!$A5)*F5</f>
        <v>4.6982968795471702</v>
      </c>
      <c r="AL5" s="2">
        <f>SUMIFS('IND Balance'!F$5:F$141,'IND Balance'!$C$5:$C$141,'Service shares'!$B5,'IND Balance'!$D$5:$D$141,"*"&amp;'Service shares'!$A5)*G5</f>
        <v>2.0886345526415093</v>
      </c>
      <c r="AM5" s="2">
        <f>SUMIFS('IND Balance'!G$5:G$141,'IND Balance'!$C$5:$C$141,'Service shares'!$B5,'IND Balance'!$D$5:$D$141,"*"&amp;'Service shares'!$A5)*H5</f>
        <v>11.885952535301886</v>
      </c>
      <c r="AN5" s="2">
        <f>SUMIFS('IND Balance'!H$5:H$141,'IND Balance'!$C$5:$C$141,'Service shares'!$B5,'IND Balance'!$D$5:$D$141,"*"&amp;'Service shares'!$A5)*I5</f>
        <v>3.5896182835471699</v>
      </c>
      <c r="AO5" s="2">
        <f>SUMIFS('IND Balance'!I$5:I$141,'IND Balance'!$C$5:$C$141,'Service shares'!$B5,'IND Balance'!$D$5:$D$141,"*"&amp;'Service shares'!$A5)*J5</f>
        <v>35.58090290530189</v>
      </c>
      <c r="AP5" s="2">
        <f>SUMIFS('IND Balance'!J$5:J$141,'IND Balance'!$C$5:$C$141,'Service shares'!$B5,'IND Balance'!$D$5:$D$141,"*"&amp;'Service shares'!$A5)*K5</f>
        <v>43.648632544811321</v>
      </c>
      <c r="AQ5" s="2">
        <f>SUMIFS('IND Balance'!K$5:K$141,'IND Balance'!$C$5:$C$141,'Service shares'!$B5,'IND Balance'!$D$5:$D$141,"*"&amp;'Service shares'!$A5)*L5</f>
        <v>8.496298518792452</v>
      </c>
      <c r="AR5" s="2">
        <f>SUMIFS('IND Balance'!L$5:L$141,'IND Balance'!$C$5:$C$141,'Service shares'!$B5,'IND Balance'!$D$5:$D$141,"*"&amp;'Service shares'!$A5)*M5</f>
        <v>25.216775346169811</v>
      </c>
      <c r="AS5" s="2">
        <f>SUMIFS('IND Balance'!M$5:M$141,'IND Balance'!$C$5:$C$141,'Service shares'!$B5,'IND Balance'!$D$5:$D$141,"*"&amp;'Service shares'!$A5)*N5</f>
        <v>5.6706227223396226</v>
      </c>
      <c r="AT5" s="2">
        <f>SUMIFS('IND Balance'!N$5:N$141,'IND Balance'!$C$5:$C$141,'Service shares'!$B5,'IND Balance'!$D$5:$D$141,"*"&amp;'Service shares'!$A5)*O5</f>
        <v>127.58083053509435</v>
      </c>
      <c r="AU5" s="2">
        <f>SUMIFS('IND Balance'!O$5:O$141,'IND Balance'!$C$5:$C$141,'Service shares'!$B5,'IND Balance'!$D$5:$D$141,"*"&amp;'Service shares'!$A5)*P5</f>
        <v>6.4529220233773579</v>
      </c>
      <c r="AV5" s="2">
        <f>SUMIFS('IND Balance'!P$5:P$141,'IND Balance'!$C$5:$C$141,'Service shares'!$B5,'IND Balance'!$D$5:$D$141,"*"&amp;'Service shares'!$A5)*Q5</f>
        <v>12.860937391075471</v>
      </c>
      <c r="AW5" s="2">
        <f>SUMIFS('IND Balance'!Q$5:Q$141,'IND Balance'!$C$5:$C$141,'Service shares'!$B5,'IND Balance'!$D$5:$D$141,"*"&amp;'Service shares'!$A5)*R5</f>
        <v>13.988704701056605</v>
      </c>
      <c r="AX5" s="2">
        <f>SUMIFS('IND Balance'!R$5:R$141,'IND Balance'!$C$5:$C$141,'Service shares'!$B5,'IND Balance'!$D$5:$D$141,"*"&amp;'Service shares'!$A5)*S5</f>
        <v>14.84848468590566</v>
      </c>
      <c r="AY5" s="2">
        <f>SUMIFS('IND Balance'!S$5:S$141,'IND Balance'!$C$5:$C$141,'Service shares'!$B5,'IND Balance'!$D$5:$D$141,"*"&amp;'Service shares'!$A5)*T5</f>
        <v>6.6909518070566039</v>
      </c>
      <c r="AZ5" s="2">
        <f>SUMIFS('IND Balance'!T$5:T$141,'IND Balance'!$C$5:$C$141,'Service shares'!$B5,'IND Balance'!$D$5:$D$141,"*"&amp;'Service shares'!$A5)*U5</f>
        <v>12.251138199849057</v>
      </c>
      <c r="BA5" s="2">
        <f>SUMIFS('IND Balance'!U$5:U$141,'IND Balance'!$C$5:$C$141,'Service shares'!$B5,'IND Balance'!$D$5:$D$141,"*"&amp;'Service shares'!$A5)*V5</f>
        <v>18.819364695226415</v>
      </c>
      <c r="BB5" s="2">
        <f>SUMIFS('IND Balance'!V$5:V$141,'IND Balance'!$C$5:$C$141,'Service shares'!$B5,'IND Balance'!$D$5:$D$141,"*"&amp;'Service shares'!$A5)*W5</f>
        <v>22.175851553603774</v>
      </c>
      <c r="BC5" s="2">
        <f>SUMIFS('IND Balance'!W$5:W$141,'IND Balance'!$C$5:$C$141,'Service shares'!$B5,'IND Balance'!$D$5:$D$141,"*"&amp;'Service shares'!$A5)*X5</f>
        <v>17.972207188245282</v>
      </c>
      <c r="BD5" s="2">
        <f>SUMIFS('IND Balance'!X$5:X$141,'IND Balance'!$C$5:$C$141,'Service shares'!$B5,'IND Balance'!$D$5:$D$141,"*"&amp;'Service shares'!$A5)*Y5</f>
        <v>70.11433711149057</v>
      </c>
      <c r="BE5" s="2">
        <f>SUMIFS('IND Balance'!Y$5:Y$141,'IND Balance'!$C$5:$C$141,'Service shares'!$B5,'IND Balance'!$D$5:$D$141,"*"&amp;'Service shares'!$A5)*Z5</f>
        <v>6.9942628214716978</v>
      </c>
      <c r="BF5" s="2">
        <f>SUMIFS('IND Balance'!Z$5:Z$141,'IND Balance'!$C$5:$C$141,'Service shares'!$B5,'IND Balance'!$D$5:$D$141,"*"&amp;'Service shares'!$A5)*AA5</f>
        <v>2.4422262043584904</v>
      </c>
      <c r="BG5" s="2">
        <f>SUMIFS('IND Balance'!AA$5:AA$141,'IND Balance'!$C$5:$C$141,'Service shares'!$B5,'IND Balance'!$D$5:$D$141,"*"&amp;'Service shares'!$A5)*AB5</f>
        <v>1.543786453754717</v>
      </c>
      <c r="BH5" s="2">
        <f>SUMIFS('IND Balance'!AB$5:AB$141,'IND Balance'!$C$5:$C$141,'Service shares'!$B5,'IND Balance'!$D$5:$D$141,"*"&amp;'Service shares'!$A5)*AC5</f>
        <v>3.3997081295660379</v>
      </c>
      <c r="BI5" s="2">
        <f>SUMIFS('IND Balance'!AC$5:AC$141,'IND Balance'!$C$5:$C$141,'Service shares'!$B5,'IND Balance'!$D$5:$D$141,"*"&amp;'Service shares'!$A5)*AD5</f>
        <v>15.982437334584905</v>
      </c>
      <c r="BJ5" s="2">
        <f>SUMIFS('IND Balance'!AD$5:AD$141,'IND Balance'!$C$5:$C$141,'Service shares'!$B5,'IND Balance'!$D$5:$D$141,"*"&amp;'Service shares'!$A5)*AE5</f>
        <v>0</v>
      </c>
      <c r="BK5" s="2">
        <f>SUMIFS('IND Balance'!AE$5:AE$141,'IND Balance'!$C$5:$C$141,'Service shares'!$B5,'IND Balance'!$D$5:$D$141,"*"&amp;'Service shares'!$A5)*AF5</f>
        <v>0.68672367577358484</v>
      </c>
      <c r="BL5" s="2">
        <f>SUMIFS('IND Balance'!AF$5:AF$141,'IND Balance'!$C$5:$C$141,'Service shares'!$B5,'IND Balance'!$D$5:$D$141,"*"&amp;'Service shares'!$A5)*AG5</f>
        <v>11.039126285830188</v>
      </c>
      <c r="BM5" s="2">
        <f>SUMIFS('IND Balance'!AG$5:AG$141,'IND Balance'!$C$5:$C$141,'Service shares'!$B5,'IND Balance'!$D$5:$D$141,"*"&amp;'Service shares'!$A5)*AH5</f>
        <v>74.664969241528297</v>
      </c>
      <c r="BN5" s="2">
        <f>SUMIFS('IND Balance'!AH$5:AH$141,'IND Balance'!$C$5:$C$141,'Service shares'!$B5,'IND Balance'!$D$5:$D$141,"*"&amp;'Service shares'!$A5)*AI5</f>
        <v>0</v>
      </c>
    </row>
    <row r="6" spans="1:67" x14ac:dyDescent="0.45">
      <c r="A6" t="s">
        <v>20</v>
      </c>
      <c r="B6" t="s">
        <v>128</v>
      </c>
      <c r="C6" t="s">
        <v>188</v>
      </c>
      <c r="D6" s="1">
        <v>0.42452830188679247</v>
      </c>
      <c r="E6" s="1"/>
      <c r="F6" s="1">
        <f t="shared" si="16"/>
        <v>0.42452830188679247</v>
      </c>
      <c r="G6" s="1">
        <f t="shared" si="14"/>
        <v>0.42452830188679247</v>
      </c>
      <c r="H6" s="1">
        <f t="shared" si="14"/>
        <v>0.42452830188679247</v>
      </c>
      <c r="I6" s="1">
        <f t="shared" si="14"/>
        <v>0.42452830188679247</v>
      </c>
      <c r="J6" s="1">
        <f t="shared" si="14"/>
        <v>0.42452830188679247</v>
      </c>
      <c r="K6" s="1">
        <f t="shared" si="14"/>
        <v>0.42452830188679247</v>
      </c>
      <c r="L6" s="1">
        <f t="shared" si="14"/>
        <v>0.42452830188679247</v>
      </c>
      <c r="M6" s="1">
        <f t="shared" si="14"/>
        <v>0.42452830188679247</v>
      </c>
      <c r="N6" s="1">
        <f t="shared" si="14"/>
        <v>0.42452830188679247</v>
      </c>
      <c r="O6" s="1">
        <f t="shared" si="14"/>
        <v>0.42452830188679247</v>
      </c>
      <c r="P6" s="1">
        <f t="shared" si="14"/>
        <v>0.42452830188679247</v>
      </c>
      <c r="Q6" s="1">
        <f t="shared" si="14"/>
        <v>0.42452830188679247</v>
      </c>
      <c r="R6" s="1">
        <f t="shared" si="14"/>
        <v>0.42452830188679247</v>
      </c>
      <c r="S6" s="1">
        <f t="shared" si="14"/>
        <v>0.42452830188679247</v>
      </c>
      <c r="T6" s="1">
        <f t="shared" si="14"/>
        <v>0.42452830188679247</v>
      </c>
      <c r="U6" s="1">
        <f t="shared" si="14"/>
        <v>0.42452830188679247</v>
      </c>
      <c r="V6" s="1">
        <f t="shared" si="14"/>
        <v>0.42452830188679247</v>
      </c>
      <c r="W6" s="1">
        <f t="shared" si="15"/>
        <v>0.42452830188679247</v>
      </c>
      <c r="X6" s="1">
        <f t="shared" si="15"/>
        <v>0.42452830188679247</v>
      </c>
      <c r="Y6" s="1">
        <f t="shared" si="15"/>
        <v>0.42452830188679247</v>
      </c>
      <c r="Z6" s="1">
        <f t="shared" si="15"/>
        <v>0.42452830188679247</v>
      </c>
      <c r="AA6" s="1">
        <f t="shared" si="15"/>
        <v>0.42452830188679247</v>
      </c>
      <c r="AB6" s="1">
        <f t="shared" si="15"/>
        <v>0.42452830188679247</v>
      </c>
      <c r="AC6" s="1">
        <f t="shared" si="15"/>
        <v>0.42452830188679247</v>
      </c>
      <c r="AD6" s="1">
        <f t="shared" si="15"/>
        <v>0.42452830188679247</v>
      </c>
      <c r="AE6" s="1">
        <f t="shared" si="15"/>
        <v>0.42452830188679247</v>
      </c>
      <c r="AF6" s="1">
        <f t="shared" si="15"/>
        <v>0.42452830188679247</v>
      </c>
      <c r="AG6" s="1">
        <f t="shared" si="15"/>
        <v>0.42452830188679247</v>
      </c>
      <c r="AH6" s="1">
        <f t="shared" si="15"/>
        <v>0.42452830188679247</v>
      </c>
      <c r="AI6" s="1">
        <f t="shared" si="15"/>
        <v>0.42452830188679247</v>
      </c>
      <c r="AJ6" s="1"/>
      <c r="AK6" s="2">
        <f>SUMIFS('IND Balance'!E$5:E$141,'IND Balance'!$C$5:$C$141,'Service shares'!$B6,'IND Balance'!$D$5:$D$141,"*"&amp;'Service shares'!$A6)*F6</f>
        <v>7.4620009263396234</v>
      </c>
      <c r="AL6" s="2">
        <f>SUMIFS('IND Balance'!F$5:F$141,'IND Balance'!$C$5:$C$141,'Service shares'!$B6,'IND Balance'!$D$5:$D$141,"*"&amp;'Service shares'!$A6)*G6</f>
        <v>3.317243113018868</v>
      </c>
      <c r="AM6" s="2">
        <f>SUMIFS('IND Balance'!G$5:G$141,'IND Balance'!$C$5:$C$141,'Service shares'!$B6,'IND Balance'!$D$5:$D$141,"*"&amp;'Service shares'!$A6)*H6</f>
        <v>18.877689320773584</v>
      </c>
      <c r="AN6" s="2">
        <f>SUMIFS('IND Balance'!H$5:H$141,'IND Balance'!$C$5:$C$141,'Service shares'!$B6,'IND Balance'!$D$5:$D$141,"*"&amp;'Service shares'!$A6)*I6</f>
        <v>5.7011584503396229</v>
      </c>
      <c r="AO6" s="2">
        <f>SUMIFS('IND Balance'!I$5:I$141,'IND Balance'!$C$5:$C$141,'Service shares'!$B6,'IND Balance'!$D$5:$D$141,"*"&amp;'Service shares'!$A6)*J6</f>
        <v>56.510845790773594</v>
      </c>
      <c r="AP6" s="2">
        <f>SUMIFS('IND Balance'!J$5:J$141,'IND Balance'!$C$5:$C$141,'Service shares'!$B6,'IND Balance'!$D$5:$D$141,"*"&amp;'Service shares'!$A6)*K6</f>
        <v>69.324298747641521</v>
      </c>
      <c r="AQ6" s="2">
        <f>SUMIFS('IND Balance'!K$5:K$141,'IND Balance'!$C$5:$C$141,'Service shares'!$B6,'IND Balance'!$D$5:$D$141,"*"&amp;'Service shares'!$A6)*L6</f>
        <v>13.494121176905661</v>
      </c>
      <c r="AR6" s="2">
        <f>SUMIFS('IND Balance'!L$5:L$141,'IND Balance'!$C$5:$C$141,'Service shares'!$B6,'IND Balance'!$D$5:$D$141,"*"&amp;'Service shares'!$A6)*M6</f>
        <v>40.050172608622645</v>
      </c>
      <c r="AS6" s="2">
        <f>SUMIFS('IND Balance'!M$5:M$141,'IND Balance'!$C$5:$C$141,'Service shares'!$B6,'IND Balance'!$D$5:$D$141,"*"&amp;'Service shares'!$A6)*N6</f>
        <v>9.0062831472452842</v>
      </c>
      <c r="AT6" s="2">
        <f>SUMIFS('IND Balance'!N$5:N$141,'IND Balance'!$C$5:$C$141,'Service shares'!$B6,'IND Balance'!$D$5:$D$141,"*"&amp;'Service shares'!$A6)*O6</f>
        <v>202.62837790867925</v>
      </c>
      <c r="AU6" s="2">
        <f>SUMIFS('IND Balance'!O$5:O$141,'IND Balance'!$C$5:$C$141,'Service shares'!$B6,'IND Balance'!$D$5:$D$141,"*"&amp;'Service shares'!$A6)*P6</f>
        <v>10.248758507716982</v>
      </c>
      <c r="AV6" s="2">
        <f>SUMIFS('IND Balance'!P$5:P$141,'IND Balance'!$C$5:$C$141,'Service shares'!$B6,'IND Balance'!$D$5:$D$141,"*"&amp;'Service shares'!$A6)*Q6</f>
        <v>20.426194679943396</v>
      </c>
      <c r="AW6" s="2">
        <f>SUMIFS('IND Balance'!Q$5:Q$141,'IND Balance'!$C$5:$C$141,'Service shares'!$B6,'IND Balance'!$D$5:$D$141,"*"&amp;'Service shares'!$A6)*R6</f>
        <v>22.217354525207551</v>
      </c>
      <c r="AX6" s="2">
        <f>SUMIFS('IND Balance'!R$5:R$141,'IND Balance'!$C$5:$C$141,'Service shares'!$B6,'IND Balance'!$D$5:$D$141,"*"&amp;'Service shares'!$A6)*S6</f>
        <v>23.582887442320757</v>
      </c>
      <c r="AY6" s="2">
        <f>SUMIFS('IND Balance'!S$5:S$141,'IND Balance'!$C$5:$C$141,'Service shares'!$B6,'IND Balance'!$D$5:$D$141,"*"&amp;'Service shares'!$A6)*T6</f>
        <v>10.626805811207547</v>
      </c>
      <c r="AZ6" s="2">
        <f>SUMIFS('IND Balance'!T$5:T$141,'IND Balance'!$C$5:$C$141,'Service shares'!$B6,'IND Balance'!$D$5:$D$141,"*"&amp;'Service shares'!$A6)*U6</f>
        <v>19.45769008211321</v>
      </c>
      <c r="BA6" s="2">
        <f>SUMIFS('IND Balance'!U$5:U$141,'IND Balance'!$C$5:$C$141,'Service shares'!$B6,'IND Balance'!$D$5:$D$141,"*"&amp;'Service shares'!$A6)*V6</f>
        <v>29.889579221830189</v>
      </c>
      <c r="BB6" s="2">
        <f>SUMIFS('IND Balance'!V$5:V$141,'IND Balance'!$C$5:$C$141,'Service shares'!$B6,'IND Balance'!$D$5:$D$141,"*"&amp;'Service shares'!$A6)*W6</f>
        <v>35.220470114547169</v>
      </c>
      <c r="BC6" s="2">
        <f>SUMIFS('IND Balance'!W$5:W$141,'IND Balance'!$C$5:$C$141,'Service shares'!$B6,'IND Balance'!$D$5:$D$141,"*"&amp;'Service shares'!$A6)*X6</f>
        <v>28.544093769566036</v>
      </c>
      <c r="BD6" s="2">
        <f>SUMIFS('IND Balance'!X$5:X$141,'IND Balance'!$C$5:$C$141,'Service shares'!$B6,'IND Balance'!$D$5:$D$141,"*"&amp;'Service shares'!$A6)*Y6</f>
        <v>111.35806482413209</v>
      </c>
      <c r="BE6" s="2">
        <f>SUMIFS('IND Balance'!Y$5:Y$141,'IND Balance'!$C$5:$C$141,'Service shares'!$B6,'IND Balance'!$D$5:$D$141,"*"&amp;'Service shares'!$A6)*Z6</f>
        <v>11.108535069396227</v>
      </c>
      <c r="BF6" s="2">
        <f>SUMIFS('IND Balance'!Z$5:Z$141,'IND Balance'!$C$5:$C$141,'Service shares'!$B6,'IND Balance'!$D$5:$D$141,"*"&amp;'Service shares'!$A6)*AA6</f>
        <v>3.8788298539811321</v>
      </c>
      <c r="BG6" s="2">
        <f>SUMIFS('IND Balance'!AA$5:AA$141,'IND Balance'!$C$5:$C$141,'Service shares'!$B6,'IND Balance'!$D$5:$D$141,"*"&amp;'Service shares'!$A6)*AB6</f>
        <v>2.4518961324339625</v>
      </c>
      <c r="BH6" s="2">
        <f>SUMIFS('IND Balance'!AB$5:AB$141,'IND Balance'!$C$5:$C$141,'Service shares'!$B6,'IND Balance'!$D$5:$D$141,"*"&amp;'Service shares'!$A6)*AC6</f>
        <v>5.3995364410754725</v>
      </c>
      <c r="BI6" s="2">
        <f>SUMIFS('IND Balance'!AC$5:AC$141,'IND Balance'!$C$5:$C$141,'Service shares'!$B6,'IND Balance'!$D$5:$D$141,"*"&amp;'Service shares'!$A6)*AD6</f>
        <v>25.38387106081132</v>
      </c>
      <c r="BJ6" s="2">
        <f>SUMIFS('IND Balance'!AD$5:AD$141,'IND Balance'!$C$5:$C$141,'Service shares'!$B6,'IND Balance'!$D$5:$D$141,"*"&amp;'Service shares'!$A6)*AE6</f>
        <v>0</v>
      </c>
      <c r="BK6" s="2">
        <f>SUMIFS('IND Balance'!AE$5:AE$141,'IND Balance'!$C$5:$C$141,'Service shares'!$B6,'IND Balance'!$D$5:$D$141,"*"&amp;'Service shares'!$A6)*AF6</f>
        <v>1.0906787791698114</v>
      </c>
      <c r="BL6" s="2">
        <f>SUMIFS('IND Balance'!AF$5:AF$141,'IND Balance'!$C$5:$C$141,'Service shares'!$B6,'IND Balance'!$D$5:$D$141,"*"&amp;'Service shares'!$A6)*AG6</f>
        <v>17.532729983377358</v>
      </c>
      <c r="BM6" s="2">
        <f>SUMIFS('IND Balance'!AG$5:AG$141,'IND Balance'!$C$5:$C$141,'Service shares'!$B6,'IND Balance'!$D$5:$D$141,"*"&amp;'Service shares'!$A6)*AH6</f>
        <v>118.58553938360377</v>
      </c>
      <c r="BN6" s="2">
        <f>SUMIFS('IND Balance'!AH$5:AH$141,'IND Balance'!$C$5:$C$141,'Service shares'!$B6,'IND Balance'!$D$5:$D$141,"*"&amp;'Service shares'!$A6)*AI6</f>
        <v>0</v>
      </c>
    </row>
    <row r="7" spans="1:67" x14ac:dyDescent="0.45">
      <c r="A7" t="s">
        <v>20</v>
      </c>
      <c r="B7" t="s">
        <v>128</v>
      </c>
      <c r="C7" t="s">
        <v>191</v>
      </c>
      <c r="D7" s="1">
        <v>6.2893081761006293E-3</v>
      </c>
      <c r="E7" s="1"/>
      <c r="F7" s="1">
        <f t="shared" si="16"/>
        <v>6.2893081761006293E-3</v>
      </c>
      <c r="G7" s="1">
        <f t="shared" si="14"/>
        <v>6.2893081761006293E-3</v>
      </c>
      <c r="H7" s="1">
        <f t="shared" si="14"/>
        <v>6.2893081761006293E-3</v>
      </c>
      <c r="I7" s="1">
        <f t="shared" si="14"/>
        <v>6.2893081761006293E-3</v>
      </c>
      <c r="J7" s="1">
        <f t="shared" si="14"/>
        <v>6.2893081761006293E-3</v>
      </c>
      <c r="K7" s="1">
        <f t="shared" si="14"/>
        <v>6.2893081761006293E-3</v>
      </c>
      <c r="L7" s="1">
        <f t="shared" si="14"/>
        <v>6.2893081761006293E-3</v>
      </c>
      <c r="M7" s="1">
        <f t="shared" si="14"/>
        <v>6.2893081761006293E-3</v>
      </c>
      <c r="N7" s="1">
        <f t="shared" si="14"/>
        <v>6.2893081761006293E-3</v>
      </c>
      <c r="O7" s="1">
        <f t="shared" si="14"/>
        <v>6.2893081761006293E-3</v>
      </c>
      <c r="P7" s="1">
        <f t="shared" si="14"/>
        <v>6.2893081761006293E-3</v>
      </c>
      <c r="Q7" s="1">
        <f t="shared" si="14"/>
        <v>6.2893081761006293E-3</v>
      </c>
      <c r="R7" s="1">
        <f t="shared" si="14"/>
        <v>6.2893081761006293E-3</v>
      </c>
      <c r="S7" s="1">
        <f t="shared" si="14"/>
        <v>6.2893081761006293E-3</v>
      </c>
      <c r="T7" s="1">
        <f t="shared" si="14"/>
        <v>6.2893081761006293E-3</v>
      </c>
      <c r="U7" s="1">
        <f t="shared" si="14"/>
        <v>6.2893081761006293E-3</v>
      </c>
      <c r="V7" s="1">
        <f t="shared" si="14"/>
        <v>6.2893081761006293E-3</v>
      </c>
      <c r="W7" s="1">
        <f t="shared" si="15"/>
        <v>6.2893081761006293E-3</v>
      </c>
      <c r="X7" s="1">
        <f t="shared" si="15"/>
        <v>6.2893081761006293E-3</v>
      </c>
      <c r="Y7" s="1">
        <f t="shared" si="15"/>
        <v>6.2893081761006293E-3</v>
      </c>
      <c r="Z7" s="1">
        <f t="shared" si="15"/>
        <v>6.2893081761006293E-3</v>
      </c>
      <c r="AA7" s="1">
        <f t="shared" si="15"/>
        <v>6.2893081761006293E-3</v>
      </c>
      <c r="AB7" s="1">
        <f t="shared" si="15"/>
        <v>6.2893081761006293E-3</v>
      </c>
      <c r="AC7" s="1">
        <f t="shared" si="15"/>
        <v>6.2893081761006293E-3</v>
      </c>
      <c r="AD7" s="1">
        <f t="shared" si="15"/>
        <v>6.2893081761006293E-3</v>
      </c>
      <c r="AE7" s="1">
        <f t="shared" si="15"/>
        <v>6.2893081761006293E-3</v>
      </c>
      <c r="AF7" s="1">
        <f t="shared" si="15"/>
        <v>6.2893081761006293E-3</v>
      </c>
      <c r="AG7" s="1">
        <f t="shared" si="15"/>
        <v>6.2893081761006293E-3</v>
      </c>
      <c r="AH7" s="1">
        <f t="shared" si="15"/>
        <v>6.2893081761006293E-3</v>
      </c>
      <c r="AI7" s="1">
        <f t="shared" si="15"/>
        <v>6.2893081761006293E-3</v>
      </c>
      <c r="AJ7" s="1"/>
      <c r="AK7" s="2">
        <f>SUMIFS('IND Balance'!E$5:E$141,'IND Balance'!$C$5:$C$141,'Service shares'!$B7,'IND Balance'!$D$5:$D$141,"*"&amp;'Service shares'!$A7)*F7</f>
        <v>0.11054816187169812</v>
      </c>
      <c r="AL7" s="2">
        <f>SUMIFS('IND Balance'!F$5:F$141,'IND Balance'!$C$5:$C$141,'Service shares'!$B7,'IND Balance'!$D$5:$D$141,"*"&amp;'Service shares'!$A7)*G7</f>
        <v>4.9144342415094341E-2</v>
      </c>
      <c r="AM7" s="2">
        <f>SUMIFS('IND Balance'!G$5:G$141,'IND Balance'!$C$5:$C$141,'Service shares'!$B7,'IND Balance'!$D$5:$D$141,"*"&amp;'Service shares'!$A7)*H7</f>
        <v>0.27966947141886794</v>
      </c>
      <c r="AN7" s="2">
        <f>SUMIFS('IND Balance'!H$5:H$141,'IND Balance'!$C$5:$C$141,'Service shares'!$B7,'IND Balance'!$D$5:$D$141,"*"&amp;'Service shares'!$A7)*I7</f>
        <v>8.4461606671698122E-2</v>
      </c>
      <c r="AO7" s="2">
        <f>SUMIFS('IND Balance'!I$5:I$141,'IND Balance'!$C$5:$C$141,'Service shares'!$B7,'IND Balance'!$D$5:$D$141,"*"&amp;'Service shares'!$A7)*J7</f>
        <v>0.837197715418868</v>
      </c>
      <c r="AP7" s="2">
        <f>SUMIFS('IND Balance'!J$5:J$141,'IND Balance'!$C$5:$C$141,'Service shares'!$B7,'IND Balance'!$D$5:$D$141,"*"&amp;'Service shares'!$A7)*K7</f>
        <v>1.0270266481132075</v>
      </c>
      <c r="AQ7" s="2">
        <f>SUMIFS('IND Balance'!K$5:K$141,'IND Balance'!$C$5:$C$141,'Service shares'!$B7,'IND Balance'!$D$5:$D$141,"*"&amp;'Service shares'!$A7)*L7</f>
        <v>0.19991290632452832</v>
      </c>
      <c r="AR7" s="2">
        <f>SUMIFS('IND Balance'!L$5:L$141,'IND Balance'!$C$5:$C$141,'Service shares'!$B7,'IND Balance'!$D$5:$D$141,"*"&amp;'Service shares'!$A7)*M7</f>
        <v>0.59333589049811319</v>
      </c>
      <c r="AS7" s="2">
        <f>SUMIFS('IND Balance'!M$5:M$141,'IND Balance'!$C$5:$C$141,'Service shares'!$B7,'IND Balance'!$D$5:$D$141,"*"&amp;'Service shares'!$A7)*N7</f>
        <v>0.13342641699622643</v>
      </c>
      <c r="AT7" s="2">
        <f>SUMIFS('IND Balance'!N$5:N$141,'IND Balance'!$C$5:$C$141,'Service shares'!$B7,'IND Balance'!$D$5:$D$141,"*"&amp;'Service shares'!$A7)*O7</f>
        <v>3.0019018949433964</v>
      </c>
      <c r="AU7" s="2">
        <f>SUMIFS('IND Balance'!O$5:O$141,'IND Balance'!$C$5:$C$141,'Service shares'!$B7,'IND Balance'!$D$5:$D$141,"*"&amp;'Service shares'!$A7)*P7</f>
        <v>0.15183345937358492</v>
      </c>
      <c r="AV7" s="2">
        <f>SUMIFS('IND Balance'!P$5:P$141,'IND Balance'!$C$5:$C$141,'Service shares'!$B7,'IND Balance'!$D$5:$D$141,"*"&amp;'Service shares'!$A7)*Q7</f>
        <v>0.30261029155471697</v>
      </c>
      <c r="AW7" s="2">
        <f>SUMIFS('IND Balance'!Q$5:Q$141,'IND Balance'!$C$5:$C$141,'Service shares'!$B7,'IND Balance'!$D$5:$D$141,"*"&amp;'Service shares'!$A7)*R7</f>
        <v>0.32914599296603775</v>
      </c>
      <c r="AX7" s="2">
        <f>SUMIFS('IND Balance'!R$5:R$141,'IND Balance'!$C$5:$C$141,'Service shares'!$B7,'IND Balance'!$D$5:$D$141,"*"&amp;'Service shares'!$A7)*S7</f>
        <v>0.34937611025660381</v>
      </c>
      <c r="AY7" s="2">
        <f>SUMIFS('IND Balance'!S$5:S$141,'IND Balance'!$C$5:$C$141,'Service shares'!$B7,'IND Balance'!$D$5:$D$141,"*"&amp;'Service shares'!$A7)*T7</f>
        <v>0.15743416016603773</v>
      </c>
      <c r="AZ7" s="2">
        <f>SUMIFS('IND Balance'!T$5:T$141,'IND Balance'!$C$5:$C$141,'Service shares'!$B7,'IND Balance'!$D$5:$D$141,"*"&amp;'Service shares'!$A7)*U7</f>
        <v>0.28826207529056608</v>
      </c>
      <c r="BA7" s="2">
        <f>SUMIFS('IND Balance'!U$5:U$141,'IND Balance'!$C$5:$C$141,'Service shares'!$B7,'IND Balance'!$D$5:$D$141,"*"&amp;'Service shares'!$A7)*V7</f>
        <v>0.44280858106415094</v>
      </c>
      <c r="BB7" s="2">
        <f>SUMIFS('IND Balance'!V$5:V$141,'IND Balance'!$C$5:$C$141,'Service shares'!$B7,'IND Balance'!$D$5:$D$141,"*"&amp;'Service shares'!$A7)*W7</f>
        <v>0.52178474243773587</v>
      </c>
      <c r="BC7" s="2">
        <f>SUMIFS('IND Balance'!W$5:W$141,'IND Balance'!$C$5:$C$141,'Service shares'!$B7,'IND Balance'!$D$5:$D$141,"*"&amp;'Service shares'!$A7)*X7</f>
        <v>0.42287546325283021</v>
      </c>
      <c r="BD7" s="2">
        <f>SUMIFS('IND Balance'!X$5:X$141,'IND Balance'!$C$5:$C$141,'Service shares'!$B7,'IND Balance'!$D$5:$D$141,"*"&amp;'Service shares'!$A7)*Y7</f>
        <v>1.6497491085056606</v>
      </c>
      <c r="BE7" s="2">
        <f>SUMIFS('IND Balance'!Y$5:Y$141,'IND Balance'!$C$5:$C$141,'Service shares'!$B7,'IND Balance'!$D$5:$D$141,"*"&amp;'Service shares'!$A7)*Z7</f>
        <v>0.16457088991698113</v>
      </c>
      <c r="BF7" s="2">
        <f>SUMIFS('IND Balance'!Z$5:Z$141,'IND Balance'!$C$5:$C$141,'Service shares'!$B7,'IND Balance'!$D$5:$D$141,"*"&amp;'Service shares'!$A7)*AA7</f>
        <v>5.7464145984905658E-2</v>
      </c>
      <c r="BG7" s="2">
        <f>SUMIFS('IND Balance'!AA$5:AA$141,'IND Balance'!$C$5:$C$141,'Service shares'!$B7,'IND Balance'!$D$5:$D$141,"*"&amp;'Service shares'!$A7)*AB7</f>
        <v>3.6324387147169811E-2</v>
      </c>
      <c r="BH7" s="2">
        <f>SUMIFS('IND Balance'!AB$5:AB$141,'IND Balance'!$C$5:$C$141,'Service shares'!$B7,'IND Balance'!$D$5:$D$141,"*"&amp;'Service shares'!$A7)*AC7</f>
        <v>7.999313246037737E-2</v>
      </c>
      <c r="BI7" s="2">
        <f>SUMIFS('IND Balance'!AC$5:AC$141,'IND Balance'!$C$5:$C$141,'Service shares'!$B7,'IND Balance'!$D$5:$D$141,"*"&amp;'Service shares'!$A7)*AD7</f>
        <v>0.37605734904905663</v>
      </c>
      <c r="BJ7" s="2">
        <f>SUMIFS('IND Balance'!AD$5:AD$141,'IND Balance'!$C$5:$C$141,'Service shares'!$B7,'IND Balance'!$D$5:$D$141,"*"&amp;'Service shares'!$A7)*AE7</f>
        <v>0</v>
      </c>
      <c r="BK7" s="2">
        <f>SUMIFS('IND Balance'!AE$5:AE$141,'IND Balance'!$C$5:$C$141,'Service shares'!$B7,'IND Balance'!$D$5:$D$141,"*"&amp;'Service shares'!$A7)*AF7</f>
        <v>1.6158204135849057E-2</v>
      </c>
      <c r="BL7" s="2">
        <f>SUMIFS('IND Balance'!AF$5:AF$141,'IND Balance'!$C$5:$C$141,'Service shares'!$B7,'IND Balance'!$D$5:$D$141,"*"&amp;'Service shares'!$A7)*AG7</f>
        <v>0.25974414790188677</v>
      </c>
      <c r="BM7" s="2">
        <f>SUMIFS('IND Balance'!AG$5:AG$141,'IND Balance'!$C$5:$C$141,'Service shares'!$B7,'IND Balance'!$D$5:$D$141,"*"&amp;'Service shares'!$A7)*AH7</f>
        <v>1.7568228056830189</v>
      </c>
      <c r="BN7" s="2">
        <f>SUMIFS('IND Balance'!AH$5:AH$141,'IND Balance'!$C$5:$C$141,'Service shares'!$B7,'IND Balance'!$D$5:$D$141,"*"&amp;'Service shares'!$A7)*AI7</f>
        <v>0</v>
      </c>
    </row>
    <row r="8" spans="1:67" x14ac:dyDescent="0.45">
      <c r="A8" t="s">
        <v>20</v>
      </c>
      <c r="B8" t="s">
        <v>128</v>
      </c>
      <c r="C8" t="s">
        <v>194</v>
      </c>
      <c r="D8" s="1">
        <v>1.2578616352201259E-2</v>
      </c>
      <c r="E8" s="1"/>
      <c r="F8" s="1">
        <f t="shared" si="16"/>
        <v>1.2578616352201259E-2</v>
      </c>
      <c r="G8" s="1">
        <f t="shared" si="14"/>
        <v>1.2578616352201259E-2</v>
      </c>
      <c r="H8" s="1">
        <f t="shared" si="14"/>
        <v>1.2578616352201259E-2</v>
      </c>
      <c r="I8" s="1">
        <f t="shared" si="14"/>
        <v>1.2578616352201259E-2</v>
      </c>
      <c r="J8" s="1">
        <f t="shared" si="14"/>
        <v>1.2578616352201259E-2</v>
      </c>
      <c r="K8" s="1">
        <f t="shared" si="14"/>
        <v>1.2578616352201259E-2</v>
      </c>
      <c r="L8" s="1">
        <f t="shared" si="14"/>
        <v>1.2578616352201259E-2</v>
      </c>
      <c r="M8" s="1">
        <f t="shared" si="14"/>
        <v>1.2578616352201259E-2</v>
      </c>
      <c r="N8" s="1">
        <f t="shared" si="14"/>
        <v>1.2578616352201259E-2</v>
      </c>
      <c r="O8" s="1">
        <f t="shared" si="14"/>
        <v>1.2578616352201259E-2</v>
      </c>
      <c r="P8" s="1">
        <f t="shared" si="14"/>
        <v>1.2578616352201259E-2</v>
      </c>
      <c r="Q8" s="1">
        <f t="shared" si="14"/>
        <v>1.2578616352201259E-2</v>
      </c>
      <c r="R8" s="1">
        <f t="shared" si="14"/>
        <v>1.2578616352201259E-2</v>
      </c>
      <c r="S8" s="1">
        <f t="shared" si="14"/>
        <v>1.2578616352201259E-2</v>
      </c>
      <c r="T8" s="1">
        <f t="shared" si="14"/>
        <v>1.2578616352201259E-2</v>
      </c>
      <c r="U8" s="1">
        <f t="shared" si="14"/>
        <v>1.2578616352201259E-2</v>
      </c>
      <c r="V8" s="1">
        <f t="shared" si="14"/>
        <v>1.2578616352201259E-2</v>
      </c>
      <c r="W8" s="1">
        <f t="shared" si="15"/>
        <v>1.2578616352201259E-2</v>
      </c>
      <c r="X8" s="1">
        <f t="shared" si="15"/>
        <v>1.2578616352201259E-2</v>
      </c>
      <c r="Y8" s="1">
        <f t="shared" si="15"/>
        <v>1.2578616352201259E-2</v>
      </c>
      <c r="Z8" s="1">
        <f t="shared" si="15"/>
        <v>1.2578616352201259E-2</v>
      </c>
      <c r="AA8" s="1">
        <f t="shared" si="15"/>
        <v>1.2578616352201259E-2</v>
      </c>
      <c r="AB8" s="1">
        <f t="shared" si="15"/>
        <v>1.2578616352201259E-2</v>
      </c>
      <c r="AC8" s="1">
        <f t="shared" si="15"/>
        <v>1.2578616352201259E-2</v>
      </c>
      <c r="AD8" s="1">
        <f t="shared" si="15"/>
        <v>1.2578616352201259E-2</v>
      </c>
      <c r="AE8" s="1">
        <f t="shared" si="15"/>
        <v>1.2578616352201259E-2</v>
      </c>
      <c r="AF8" s="1">
        <f t="shared" si="15"/>
        <v>1.2578616352201259E-2</v>
      </c>
      <c r="AG8" s="1">
        <f t="shared" si="15"/>
        <v>1.2578616352201259E-2</v>
      </c>
      <c r="AH8" s="1">
        <f t="shared" si="15"/>
        <v>1.2578616352201259E-2</v>
      </c>
      <c r="AI8" s="1">
        <f t="shared" si="15"/>
        <v>1.2578616352201259E-2</v>
      </c>
      <c r="AJ8" s="1"/>
      <c r="AK8" s="2">
        <f>SUMIFS('IND Balance'!E$5:E$141,'IND Balance'!$C$5:$C$141,'Service shares'!$B8,'IND Balance'!$D$5:$D$141,"*"&amp;'Service shares'!$A8)*F8</f>
        <v>0.22109632374339624</v>
      </c>
      <c r="AL8" s="2">
        <f>SUMIFS('IND Balance'!F$5:F$141,'IND Balance'!$C$5:$C$141,'Service shares'!$B8,'IND Balance'!$D$5:$D$141,"*"&amp;'Service shares'!$A8)*G8</f>
        <v>9.8288684830188683E-2</v>
      </c>
      <c r="AM8" s="2">
        <f>SUMIFS('IND Balance'!G$5:G$141,'IND Balance'!$C$5:$C$141,'Service shares'!$B8,'IND Balance'!$D$5:$D$141,"*"&amp;'Service shares'!$A8)*H8</f>
        <v>0.55933894283773589</v>
      </c>
      <c r="AN8" s="2">
        <f>SUMIFS('IND Balance'!H$5:H$141,'IND Balance'!$C$5:$C$141,'Service shares'!$B8,'IND Balance'!$D$5:$D$141,"*"&amp;'Service shares'!$A8)*I8</f>
        <v>0.16892321334339624</v>
      </c>
      <c r="AO8" s="2">
        <f>SUMIFS('IND Balance'!I$5:I$141,'IND Balance'!$C$5:$C$141,'Service shares'!$B8,'IND Balance'!$D$5:$D$141,"*"&amp;'Service shares'!$A8)*J8</f>
        <v>1.674395430837736</v>
      </c>
      <c r="AP8" s="2">
        <f>SUMIFS('IND Balance'!J$5:J$141,'IND Balance'!$C$5:$C$141,'Service shares'!$B8,'IND Balance'!$D$5:$D$141,"*"&amp;'Service shares'!$A8)*K8</f>
        <v>2.0540532962264151</v>
      </c>
      <c r="AQ8" s="2">
        <f>SUMIFS('IND Balance'!K$5:K$141,'IND Balance'!$C$5:$C$141,'Service shares'!$B8,'IND Balance'!$D$5:$D$141,"*"&amp;'Service shares'!$A8)*L8</f>
        <v>0.39982581264905664</v>
      </c>
      <c r="AR8" s="2">
        <f>SUMIFS('IND Balance'!L$5:L$141,'IND Balance'!$C$5:$C$141,'Service shares'!$B8,'IND Balance'!$D$5:$D$141,"*"&amp;'Service shares'!$A8)*M8</f>
        <v>1.1866717809962264</v>
      </c>
      <c r="AS8" s="2">
        <f>SUMIFS('IND Balance'!M$5:M$141,'IND Balance'!$C$5:$C$141,'Service shares'!$B8,'IND Balance'!$D$5:$D$141,"*"&amp;'Service shares'!$A8)*N8</f>
        <v>0.26685283399245285</v>
      </c>
      <c r="AT8" s="2">
        <f>SUMIFS('IND Balance'!N$5:N$141,'IND Balance'!$C$5:$C$141,'Service shares'!$B8,'IND Balance'!$D$5:$D$141,"*"&amp;'Service shares'!$A8)*O8</f>
        <v>6.0038037898867929</v>
      </c>
      <c r="AU8" s="2">
        <f>SUMIFS('IND Balance'!O$5:O$141,'IND Balance'!$C$5:$C$141,'Service shares'!$B8,'IND Balance'!$D$5:$D$141,"*"&amp;'Service shares'!$A8)*P8</f>
        <v>0.30366691874716983</v>
      </c>
      <c r="AV8" s="2">
        <f>SUMIFS('IND Balance'!P$5:P$141,'IND Balance'!$C$5:$C$141,'Service shares'!$B8,'IND Balance'!$D$5:$D$141,"*"&amp;'Service shares'!$A8)*Q8</f>
        <v>0.60522058310943394</v>
      </c>
      <c r="AW8" s="2">
        <f>SUMIFS('IND Balance'!Q$5:Q$141,'IND Balance'!$C$5:$C$141,'Service shares'!$B8,'IND Balance'!$D$5:$D$141,"*"&amp;'Service shares'!$A8)*R8</f>
        <v>0.6582919859320755</v>
      </c>
      <c r="AX8" s="2">
        <f>SUMIFS('IND Balance'!R$5:R$141,'IND Balance'!$C$5:$C$141,'Service shares'!$B8,'IND Balance'!$D$5:$D$141,"*"&amp;'Service shares'!$A8)*S8</f>
        <v>0.69875222051320762</v>
      </c>
      <c r="AY8" s="2">
        <f>SUMIFS('IND Balance'!S$5:S$141,'IND Balance'!$C$5:$C$141,'Service shares'!$B8,'IND Balance'!$D$5:$D$141,"*"&amp;'Service shares'!$A8)*T8</f>
        <v>0.31486832033207546</v>
      </c>
      <c r="AZ8" s="2">
        <f>SUMIFS('IND Balance'!T$5:T$141,'IND Balance'!$C$5:$C$141,'Service shares'!$B8,'IND Balance'!$D$5:$D$141,"*"&amp;'Service shares'!$A8)*U8</f>
        <v>0.57652415058113216</v>
      </c>
      <c r="BA8" s="2">
        <f>SUMIFS('IND Balance'!U$5:U$141,'IND Balance'!$C$5:$C$141,'Service shares'!$B8,'IND Balance'!$D$5:$D$141,"*"&amp;'Service shares'!$A8)*V8</f>
        <v>0.88561716212830188</v>
      </c>
      <c r="BB8" s="2">
        <f>SUMIFS('IND Balance'!V$5:V$141,'IND Balance'!$C$5:$C$141,'Service shares'!$B8,'IND Balance'!$D$5:$D$141,"*"&amp;'Service shares'!$A8)*W8</f>
        <v>1.0435694848754717</v>
      </c>
      <c r="BC8" s="2">
        <f>SUMIFS('IND Balance'!W$5:W$141,'IND Balance'!$C$5:$C$141,'Service shares'!$B8,'IND Balance'!$D$5:$D$141,"*"&amp;'Service shares'!$A8)*X8</f>
        <v>0.84575092650566042</v>
      </c>
      <c r="BD8" s="2">
        <f>SUMIFS('IND Balance'!X$5:X$141,'IND Balance'!$C$5:$C$141,'Service shares'!$B8,'IND Balance'!$D$5:$D$141,"*"&amp;'Service shares'!$A8)*Y8</f>
        <v>3.2994982170113212</v>
      </c>
      <c r="BE8" s="2">
        <f>SUMIFS('IND Balance'!Y$5:Y$141,'IND Balance'!$C$5:$C$141,'Service shares'!$B8,'IND Balance'!$D$5:$D$141,"*"&amp;'Service shares'!$A8)*Z8</f>
        <v>0.32914177983396226</v>
      </c>
      <c r="BF8" s="2">
        <f>SUMIFS('IND Balance'!Z$5:Z$141,'IND Balance'!$C$5:$C$141,'Service shares'!$B8,'IND Balance'!$D$5:$D$141,"*"&amp;'Service shares'!$A8)*AA8</f>
        <v>0.11492829196981132</v>
      </c>
      <c r="BG8" s="2">
        <f>SUMIFS('IND Balance'!AA$5:AA$141,'IND Balance'!$C$5:$C$141,'Service shares'!$B8,'IND Balance'!$D$5:$D$141,"*"&amp;'Service shares'!$A8)*AB8</f>
        <v>7.2648774294339621E-2</v>
      </c>
      <c r="BH8" s="2">
        <f>SUMIFS('IND Balance'!AB$5:AB$141,'IND Balance'!$C$5:$C$141,'Service shares'!$B8,'IND Balance'!$D$5:$D$141,"*"&amp;'Service shares'!$A8)*AC8</f>
        <v>0.15998626492075474</v>
      </c>
      <c r="BI8" s="2">
        <f>SUMIFS('IND Balance'!AC$5:AC$141,'IND Balance'!$C$5:$C$141,'Service shares'!$B8,'IND Balance'!$D$5:$D$141,"*"&amp;'Service shares'!$A8)*AD8</f>
        <v>0.75211469809811327</v>
      </c>
      <c r="BJ8" s="2">
        <f>SUMIFS('IND Balance'!AD$5:AD$141,'IND Balance'!$C$5:$C$141,'Service shares'!$B8,'IND Balance'!$D$5:$D$141,"*"&amp;'Service shares'!$A8)*AE8</f>
        <v>0</v>
      </c>
      <c r="BK8" s="2">
        <f>SUMIFS('IND Balance'!AE$5:AE$141,'IND Balance'!$C$5:$C$141,'Service shares'!$B8,'IND Balance'!$D$5:$D$141,"*"&amp;'Service shares'!$A8)*AF8</f>
        <v>3.2316408271698113E-2</v>
      </c>
      <c r="BL8" s="2">
        <f>SUMIFS('IND Balance'!AF$5:AF$141,'IND Balance'!$C$5:$C$141,'Service shares'!$B8,'IND Balance'!$D$5:$D$141,"*"&amp;'Service shares'!$A8)*AG8</f>
        <v>0.51948829580377354</v>
      </c>
      <c r="BM8" s="2">
        <f>SUMIFS('IND Balance'!AG$5:AG$141,'IND Balance'!$C$5:$C$141,'Service shares'!$B8,'IND Balance'!$D$5:$D$141,"*"&amp;'Service shares'!$A8)*AH8</f>
        <v>3.5136456113660377</v>
      </c>
      <c r="BN8" s="2">
        <f>SUMIFS('IND Balance'!AH$5:AH$141,'IND Balance'!$C$5:$C$141,'Service shares'!$B8,'IND Balance'!$D$5:$D$141,"*"&amp;'Service shares'!$A8)*AI8</f>
        <v>0</v>
      </c>
    </row>
    <row r="9" spans="1:67" x14ac:dyDescent="0.45">
      <c r="A9" t="s">
        <v>20</v>
      </c>
      <c r="B9" t="s">
        <v>128</v>
      </c>
      <c r="C9" t="s">
        <v>199</v>
      </c>
      <c r="D9" s="1">
        <v>0.1069182389937107</v>
      </c>
      <c r="E9" s="1"/>
      <c r="F9" s="1">
        <f t="shared" si="16"/>
        <v>0.1069182389937107</v>
      </c>
      <c r="G9" s="1">
        <f t="shared" si="14"/>
        <v>0.1069182389937107</v>
      </c>
      <c r="H9" s="1">
        <f t="shared" si="14"/>
        <v>0.1069182389937107</v>
      </c>
      <c r="I9" s="1">
        <f t="shared" si="14"/>
        <v>0.1069182389937107</v>
      </c>
      <c r="J9" s="1">
        <f t="shared" si="14"/>
        <v>0.1069182389937107</v>
      </c>
      <c r="K9" s="1">
        <f t="shared" si="14"/>
        <v>0.1069182389937107</v>
      </c>
      <c r="L9" s="1">
        <f t="shared" si="14"/>
        <v>0.1069182389937107</v>
      </c>
      <c r="M9" s="1">
        <f t="shared" si="14"/>
        <v>0.1069182389937107</v>
      </c>
      <c r="N9" s="1">
        <f t="shared" si="14"/>
        <v>0.1069182389937107</v>
      </c>
      <c r="O9" s="1">
        <f t="shared" si="14"/>
        <v>0.1069182389937107</v>
      </c>
      <c r="P9" s="1">
        <f t="shared" si="14"/>
        <v>0.1069182389937107</v>
      </c>
      <c r="Q9" s="1">
        <f t="shared" si="14"/>
        <v>0.1069182389937107</v>
      </c>
      <c r="R9" s="1">
        <f t="shared" si="14"/>
        <v>0.1069182389937107</v>
      </c>
      <c r="S9" s="1">
        <f t="shared" si="14"/>
        <v>0.1069182389937107</v>
      </c>
      <c r="T9" s="1">
        <f t="shared" si="14"/>
        <v>0.1069182389937107</v>
      </c>
      <c r="U9" s="1">
        <f t="shared" si="14"/>
        <v>0.1069182389937107</v>
      </c>
      <c r="V9" s="1">
        <f t="shared" si="14"/>
        <v>0.1069182389937107</v>
      </c>
      <c r="W9" s="1">
        <f t="shared" si="15"/>
        <v>0.1069182389937107</v>
      </c>
      <c r="X9" s="1">
        <f t="shared" si="15"/>
        <v>0.1069182389937107</v>
      </c>
      <c r="Y9" s="1">
        <f t="shared" si="15"/>
        <v>0.1069182389937107</v>
      </c>
      <c r="Z9" s="1">
        <f t="shared" si="15"/>
        <v>0.1069182389937107</v>
      </c>
      <c r="AA9" s="1">
        <f t="shared" si="15"/>
        <v>0.1069182389937107</v>
      </c>
      <c r="AB9" s="1">
        <f t="shared" si="15"/>
        <v>0.1069182389937107</v>
      </c>
      <c r="AC9" s="1">
        <f t="shared" si="15"/>
        <v>0.1069182389937107</v>
      </c>
      <c r="AD9" s="1">
        <f t="shared" si="15"/>
        <v>0.1069182389937107</v>
      </c>
      <c r="AE9" s="1">
        <f t="shared" si="15"/>
        <v>0.1069182389937107</v>
      </c>
      <c r="AF9" s="1">
        <f t="shared" si="15"/>
        <v>0.1069182389937107</v>
      </c>
      <c r="AG9" s="1">
        <f t="shared" si="15"/>
        <v>0.1069182389937107</v>
      </c>
      <c r="AH9" s="1">
        <f t="shared" si="15"/>
        <v>0.1069182389937107</v>
      </c>
      <c r="AI9" s="1">
        <f t="shared" si="15"/>
        <v>0.1069182389937107</v>
      </c>
      <c r="AJ9" s="1"/>
      <c r="AK9" s="2">
        <f>SUMIFS('IND Balance'!E$5:E$141,'IND Balance'!$C$5:$C$141,'Service shares'!$B9,'IND Balance'!$D$5:$D$141,"*"&amp;'Service shares'!$A9)*F9</f>
        <v>1.8793187518188681</v>
      </c>
      <c r="AL9" s="2">
        <f>SUMIFS('IND Balance'!F$5:F$141,'IND Balance'!$C$5:$C$141,'Service shares'!$B9,'IND Balance'!$D$5:$D$141,"*"&amp;'Service shares'!$A9)*G9</f>
        <v>0.83545382105660382</v>
      </c>
      <c r="AM9" s="2">
        <f>SUMIFS('IND Balance'!G$5:G$141,'IND Balance'!$C$5:$C$141,'Service shares'!$B9,'IND Balance'!$D$5:$D$141,"*"&amp;'Service shares'!$A9)*H9</f>
        <v>4.7543810141207548</v>
      </c>
      <c r="AN9" s="2">
        <f>SUMIFS('IND Balance'!H$5:H$141,'IND Balance'!$C$5:$C$141,'Service shares'!$B9,'IND Balance'!$D$5:$D$141,"*"&amp;'Service shares'!$A9)*I9</f>
        <v>1.4358473134188681</v>
      </c>
      <c r="AO9" s="2">
        <f>SUMIFS('IND Balance'!I$5:I$141,'IND Balance'!$C$5:$C$141,'Service shares'!$B9,'IND Balance'!$D$5:$D$141,"*"&amp;'Service shares'!$A9)*J9</f>
        <v>14.232361162120757</v>
      </c>
      <c r="AP9" s="2">
        <f>SUMIFS('IND Balance'!J$5:J$141,'IND Balance'!$C$5:$C$141,'Service shares'!$B9,'IND Balance'!$D$5:$D$141,"*"&amp;'Service shares'!$A9)*K9</f>
        <v>17.459453017924531</v>
      </c>
      <c r="AQ9" s="2">
        <f>SUMIFS('IND Balance'!K$5:K$141,'IND Balance'!$C$5:$C$141,'Service shares'!$B9,'IND Balance'!$D$5:$D$141,"*"&amp;'Service shares'!$A9)*L9</f>
        <v>3.3985194075169813</v>
      </c>
      <c r="AR9" s="2">
        <f>SUMIFS('IND Balance'!L$5:L$141,'IND Balance'!$C$5:$C$141,'Service shares'!$B9,'IND Balance'!$D$5:$D$141,"*"&amp;'Service shares'!$A9)*M9</f>
        <v>10.086710138467925</v>
      </c>
      <c r="AS9" s="2">
        <f>SUMIFS('IND Balance'!M$5:M$141,'IND Balance'!$C$5:$C$141,'Service shares'!$B9,'IND Balance'!$D$5:$D$141,"*"&amp;'Service shares'!$A9)*N9</f>
        <v>2.2682490889358493</v>
      </c>
      <c r="AT9" s="2">
        <f>SUMIFS('IND Balance'!N$5:N$141,'IND Balance'!$C$5:$C$141,'Service shares'!$B9,'IND Balance'!$D$5:$D$141,"*"&amp;'Service shares'!$A9)*O9</f>
        <v>51.032332214037744</v>
      </c>
      <c r="AU9" s="2">
        <f>SUMIFS('IND Balance'!O$5:O$141,'IND Balance'!$C$5:$C$141,'Service shares'!$B9,'IND Balance'!$D$5:$D$141,"*"&amp;'Service shares'!$A9)*P9</f>
        <v>2.5811688093509435</v>
      </c>
      <c r="AV9" s="2">
        <f>SUMIFS('IND Balance'!P$5:P$141,'IND Balance'!$C$5:$C$141,'Service shares'!$B9,'IND Balance'!$D$5:$D$141,"*"&amp;'Service shares'!$A9)*Q9</f>
        <v>5.1443749564301884</v>
      </c>
      <c r="AW9" s="2">
        <f>SUMIFS('IND Balance'!Q$5:Q$141,'IND Balance'!$C$5:$C$141,'Service shares'!$B9,'IND Balance'!$D$5:$D$141,"*"&amp;'Service shares'!$A9)*R9</f>
        <v>5.5954818804226418</v>
      </c>
      <c r="AX9" s="2">
        <f>SUMIFS('IND Balance'!R$5:R$141,'IND Balance'!$C$5:$C$141,'Service shares'!$B9,'IND Balance'!$D$5:$D$141,"*"&amp;'Service shares'!$A9)*S9</f>
        <v>5.9393938743622643</v>
      </c>
      <c r="AY9" s="2">
        <f>SUMIFS('IND Balance'!S$5:S$141,'IND Balance'!$C$5:$C$141,'Service shares'!$B9,'IND Balance'!$D$5:$D$141,"*"&amp;'Service shares'!$A9)*T9</f>
        <v>2.6763807228226417</v>
      </c>
      <c r="AZ9" s="2">
        <f>SUMIFS('IND Balance'!T$5:T$141,'IND Balance'!$C$5:$C$141,'Service shares'!$B9,'IND Balance'!$D$5:$D$141,"*"&amp;'Service shares'!$A9)*U9</f>
        <v>4.9004552799396235</v>
      </c>
      <c r="BA9" s="2">
        <f>SUMIFS('IND Balance'!U$5:U$141,'IND Balance'!$C$5:$C$141,'Service shares'!$B9,'IND Balance'!$D$5:$D$141,"*"&amp;'Service shares'!$A9)*V9</f>
        <v>7.5277458780905659</v>
      </c>
      <c r="BB9" s="2">
        <f>SUMIFS('IND Balance'!V$5:V$141,'IND Balance'!$C$5:$C$141,'Service shares'!$B9,'IND Balance'!$D$5:$D$141,"*"&amp;'Service shares'!$A9)*W9</f>
        <v>8.8703406214415104</v>
      </c>
      <c r="BC9" s="2">
        <f>SUMIFS('IND Balance'!W$5:W$141,'IND Balance'!$C$5:$C$141,'Service shares'!$B9,'IND Balance'!$D$5:$D$141,"*"&amp;'Service shares'!$A9)*X9</f>
        <v>7.1888828752981135</v>
      </c>
      <c r="BD9" s="2">
        <f>SUMIFS('IND Balance'!X$5:X$141,'IND Balance'!$C$5:$C$141,'Service shares'!$B9,'IND Balance'!$D$5:$D$141,"*"&amp;'Service shares'!$A9)*Y9</f>
        <v>28.045734844596229</v>
      </c>
      <c r="BE9" s="2">
        <f>SUMIFS('IND Balance'!Y$5:Y$141,'IND Balance'!$C$5:$C$141,'Service shares'!$B9,'IND Balance'!$D$5:$D$141,"*"&amp;'Service shares'!$A9)*Z9</f>
        <v>2.7977051285886794</v>
      </c>
      <c r="BF9" s="2">
        <f>SUMIFS('IND Balance'!Z$5:Z$141,'IND Balance'!$C$5:$C$141,'Service shares'!$B9,'IND Balance'!$D$5:$D$141,"*"&amp;'Service shares'!$A9)*AA9</f>
        <v>0.97689048174339621</v>
      </c>
      <c r="BG9" s="2">
        <f>SUMIFS('IND Balance'!AA$5:AA$141,'IND Balance'!$C$5:$C$141,'Service shares'!$B9,'IND Balance'!$D$5:$D$141,"*"&amp;'Service shares'!$A9)*AB9</f>
        <v>0.61751458150188687</v>
      </c>
      <c r="BH9" s="2">
        <f>SUMIFS('IND Balance'!AB$5:AB$141,'IND Balance'!$C$5:$C$141,'Service shares'!$B9,'IND Balance'!$D$5:$D$141,"*"&amp;'Service shares'!$A9)*AC9</f>
        <v>1.3598832518264152</v>
      </c>
      <c r="BI9" s="2">
        <f>SUMIFS('IND Balance'!AC$5:AC$141,'IND Balance'!$C$5:$C$141,'Service shares'!$B9,'IND Balance'!$D$5:$D$141,"*"&amp;'Service shares'!$A9)*AD9</f>
        <v>6.3929749338339628</v>
      </c>
      <c r="BJ9" s="2">
        <f>SUMIFS('IND Balance'!AD$5:AD$141,'IND Balance'!$C$5:$C$141,'Service shares'!$B9,'IND Balance'!$D$5:$D$141,"*"&amp;'Service shares'!$A9)*AE9</f>
        <v>0</v>
      </c>
      <c r="BK9" s="2">
        <f>SUMIFS('IND Balance'!AE$5:AE$141,'IND Balance'!$C$5:$C$141,'Service shares'!$B9,'IND Balance'!$D$5:$D$141,"*"&amp;'Service shares'!$A9)*AF9</f>
        <v>0.27468947030943397</v>
      </c>
      <c r="BL9" s="2">
        <f>SUMIFS('IND Balance'!AF$5:AF$141,'IND Balance'!$C$5:$C$141,'Service shares'!$B9,'IND Balance'!$D$5:$D$141,"*"&amp;'Service shares'!$A9)*AG9</f>
        <v>4.415650514332075</v>
      </c>
      <c r="BM9" s="2">
        <f>SUMIFS('IND Balance'!AG$5:AG$141,'IND Balance'!$C$5:$C$141,'Service shares'!$B9,'IND Balance'!$D$5:$D$141,"*"&amp;'Service shares'!$A9)*AH9</f>
        <v>29.86598769661132</v>
      </c>
      <c r="BN9" s="2">
        <f>SUMIFS('IND Balance'!AH$5:AH$141,'IND Balance'!$C$5:$C$141,'Service shares'!$B9,'IND Balance'!$D$5:$D$141,"*"&amp;'Service shares'!$A9)*AI9</f>
        <v>0</v>
      </c>
    </row>
    <row r="10" spans="1:67" x14ac:dyDescent="0.45">
      <c r="A10" t="s">
        <v>20</v>
      </c>
      <c r="B10" t="s">
        <v>128</v>
      </c>
      <c r="C10" t="s">
        <v>202</v>
      </c>
      <c r="D10" s="1">
        <v>8.8050314465408799E-2</v>
      </c>
      <c r="E10" s="1"/>
      <c r="F10" s="1">
        <f t="shared" si="16"/>
        <v>8.8050314465408799E-2</v>
      </c>
      <c r="G10" s="1">
        <f t="shared" si="14"/>
        <v>8.8050314465408799E-2</v>
      </c>
      <c r="H10" s="1">
        <f t="shared" si="14"/>
        <v>8.8050314465408799E-2</v>
      </c>
      <c r="I10" s="1">
        <f t="shared" si="14"/>
        <v>8.8050314465408799E-2</v>
      </c>
      <c r="J10" s="1">
        <f t="shared" si="14"/>
        <v>8.8050314465408799E-2</v>
      </c>
      <c r="K10" s="1">
        <f t="shared" si="14"/>
        <v>8.8050314465408799E-2</v>
      </c>
      <c r="L10" s="1">
        <f t="shared" si="14"/>
        <v>8.8050314465408799E-2</v>
      </c>
      <c r="M10" s="1">
        <f t="shared" si="14"/>
        <v>8.8050314465408799E-2</v>
      </c>
      <c r="N10" s="1">
        <f t="shared" si="14"/>
        <v>8.8050314465408799E-2</v>
      </c>
      <c r="O10" s="1">
        <f t="shared" si="14"/>
        <v>8.8050314465408799E-2</v>
      </c>
      <c r="P10" s="1">
        <f t="shared" si="14"/>
        <v>8.8050314465408799E-2</v>
      </c>
      <c r="Q10" s="1">
        <f t="shared" si="14"/>
        <v>8.8050314465408799E-2</v>
      </c>
      <c r="R10" s="1">
        <f t="shared" si="14"/>
        <v>8.8050314465408799E-2</v>
      </c>
      <c r="S10" s="1">
        <f t="shared" si="14"/>
        <v>8.8050314465408799E-2</v>
      </c>
      <c r="T10" s="1">
        <f t="shared" si="14"/>
        <v>8.8050314465408799E-2</v>
      </c>
      <c r="U10" s="1">
        <f t="shared" si="14"/>
        <v>8.8050314465408799E-2</v>
      </c>
      <c r="V10" s="1">
        <f t="shared" si="14"/>
        <v>8.8050314465408799E-2</v>
      </c>
      <c r="W10" s="1">
        <f t="shared" si="15"/>
        <v>8.8050314465408799E-2</v>
      </c>
      <c r="X10" s="1">
        <f t="shared" si="15"/>
        <v>8.8050314465408799E-2</v>
      </c>
      <c r="Y10" s="1">
        <f t="shared" si="15"/>
        <v>8.8050314465408799E-2</v>
      </c>
      <c r="Z10" s="1">
        <f t="shared" si="15"/>
        <v>8.8050314465408799E-2</v>
      </c>
      <c r="AA10" s="1">
        <f t="shared" si="15"/>
        <v>8.8050314465408799E-2</v>
      </c>
      <c r="AB10" s="1">
        <f t="shared" si="15"/>
        <v>8.8050314465408799E-2</v>
      </c>
      <c r="AC10" s="1">
        <f t="shared" si="15"/>
        <v>8.8050314465408799E-2</v>
      </c>
      <c r="AD10" s="1">
        <f t="shared" si="15"/>
        <v>8.8050314465408799E-2</v>
      </c>
      <c r="AE10" s="1">
        <f t="shared" si="15"/>
        <v>8.8050314465408799E-2</v>
      </c>
      <c r="AF10" s="1">
        <f t="shared" si="15"/>
        <v>8.8050314465408799E-2</v>
      </c>
      <c r="AG10" s="1">
        <f t="shared" si="15"/>
        <v>8.8050314465408799E-2</v>
      </c>
      <c r="AH10" s="1">
        <f t="shared" si="15"/>
        <v>8.8050314465408799E-2</v>
      </c>
      <c r="AI10" s="1">
        <f t="shared" si="15"/>
        <v>8.8050314465408799E-2</v>
      </c>
      <c r="AJ10" s="1"/>
      <c r="AK10" s="2">
        <f>SUMIFS('IND Balance'!E$5:E$141,'IND Balance'!$C$5:$C$141,'Service shares'!$B10,'IND Balance'!$D$5:$D$141,"*"&amp;'Service shares'!$A10)*F10</f>
        <v>1.5476742662037735</v>
      </c>
      <c r="AL10" s="2">
        <f>SUMIFS('IND Balance'!F$5:F$141,'IND Balance'!$C$5:$C$141,'Service shares'!$B10,'IND Balance'!$D$5:$D$141,"*"&amp;'Service shares'!$A10)*G10</f>
        <v>0.68802079381132064</v>
      </c>
      <c r="AM10" s="2">
        <f>SUMIFS('IND Balance'!G$5:G$141,'IND Balance'!$C$5:$C$141,'Service shares'!$B10,'IND Balance'!$D$5:$D$141,"*"&amp;'Service shares'!$A10)*H10</f>
        <v>3.9153725998641504</v>
      </c>
      <c r="AN10" s="2">
        <f>SUMIFS('IND Balance'!H$5:H$141,'IND Balance'!$C$5:$C$141,'Service shares'!$B10,'IND Balance'!$D$5:$D$141,"*"&amp;'Service shares'!$A10)*I10</f>
        <v>1.1824624934037735</v>
      </c>
      <c r="AO10" s="2">
        <f>SUMIFS('IND Balance'!I$5:I$141,'IND Balance'!$C$5:$C$141,'Service shares'!$B10,'IND Balance'!$D$5:$D$141,"*"&amp;'Service shares'!$A10)*J10</f>
        <v>11.720768015864151</v>
      </c>
      <c r="AP10" s="2">
        <f>SUMIFS('IND Balance'!J$5:J$141,'IND Balance'!$C$5:$C$141,'Service shares'!$B10,'IND Balance'!$D$5:$D$141,"*"&amp;'Service shares'!$A10)*K10</f>
        <v>14.378373073584905</v>
      </c>
      <c r="AQ10" s="2">
        <f>SUMIFS('IND Balance'!K$5:K$141,'IND Balance'!$C$5:$C$141,'Service shares'!$B10,'IND Balance'!$D$5:$D$141,"*"&amp;'Service shares'!$A10)*L10</f>
        <v>2.7987806885433959</v>
      </c>
      <c r="AR10" s="2">
        <f>SUMIFS('IND Balance'!L$5:L$141,'IND Balance'!$C$5:$C$141,'Service shares'!$B10,'IND Balance'!$D$5:$D$141,"*"&amp;'Service shares'!$A10)*M10</f>
        <v>8.3067024669735847</v>
      </c>
      <c r="AS10" s="2">
        <f>SUMIFS('IND Balance'!M$5:M$141,'IND Balance'!$C$5:$C$141,'Service shares'!$B10,'IND Balance'!$D$5:$D$141,"*"&amp;'Service shares'!$A10)*N10</f>
        <v>1.8679698379471696</v>
      </c>
      <c r="AT10" s="2">
        <f>SUMIFS('IND Balance'!N$5:N$141,'IND Balance'!$C$5:$C$141,'Service shares'!$B10,'IND Balance'!$D$5:$D$141,"*"&amp;'Service shares'!$A10)*O10</f>
        <v>42.026626529207547</v>
      </c>
      <c r="AU10" s="2">
        <f>SUMIFS('IND Balance'!O$5:O$141,'IND Balance'!$C$5:$C$141,'Service shares'!$B10,'IND Balance'!$D$5:$D$141,"*"&amp;'Service shares'!$A10)*P10</f>
        <v>2.1256684312301886</v>
      </c>
      <c r="AV10" s="2">
        <f>SUMIFS('IND Balance'!P$5:P$141,'IND Balance'!$C$5:$C$141,'Service shares'!$B10,'IND Balance'!$D$5:$D$141,"*"&amp;'Service shares'!$A10)*Q10</f>
        <v>4.2365440817660369</v>
      </c>
      <c r="AW10" s="2">
        <f>SUMIFS('IND Balance'!Q$5:Q$141,'IND Balance'!$C$5:$C$141,'Service shares'!$B10,'IND Balance'!$D$5:$D$141,"*"&amp;'Service shares'!$A10)*R10</f>
        <v>4.6080439015245283</v>
      </c>
      <c r="AX10" s="2">
        <f>SUMIFS('IND Balance'!R$5:R$141,'IND Balance'!$C$5:$C$141,'Service shares'!$B10,'IND Balance'!$D$5:$D$141,"*"&amp;'Service shares'!$A10)*S10</f>
        <v>4.8912655435924526</v>
      </c>
      <c r="AY10" s="2">
        <f>SUMIFS('IND Balance'!S$5:S$141,'IND Balance'!$C$5:$C$141,'Service shares'!$B10,'IND Balance'!$D$5:$D$141,"*"&amp;'Service shares'!$A10)*T10</f>
        <v>2.204078242324528</v>
      </c>
      <c r="AZ10" s="2">
        <f>SUMIFS('IND Balance'!T$5:T$141,'IND Balance'!$C$5:$C$141,'Service shares'!$B10,'IND Balance'!$D$5:$D$141,"*"&amp;'Service shares'!$A10)*U10</f>
        <v>4.0356690540679248</v>
      </c>
      <c r="BA10" s="2">
        <f>SUMIFS('IND Balance'!U$5:U$141,'IND Balance'!$C$5:$C$141,'Service shares'!$B10,'IND Balance'!$D$5:$D$141,"*"&amp;'Service shares'!$A10)*V10</f>
        <v>6.1993201348981124</v>
      </c>
      <c r="BB10" s="2">
        <f>SUMIFS('IND Balance'!V$5:V$141,'IND Balance'!$C$5:$C$141,'Service shares'!$B10,'IND Balance'!$D$5:$D$141,"*"&amp;'Service shares'!$A10)*W10</f>
        <v>7.3049863941283011</v>
      </c>
      <c r="BC10" s="2">
        <f>SUMIFS('IND Balance'!W$5:W$141,'IND Balance'!$C$5:$C$141,'Service shares'!$B10,'IND Balance'!$D$5:$D$141,"*"&amp;'Service shares'!$A10)*X10</f>
        <v>5.920256485539622</v>
      </c>
      <c r="BD10" s="2">
        <f>SUMIFS('IND Balance'!X$5:X$141,'IND Balance'!$C$5:$C$141,'Service shares'!$B10,'IND Balance'!$D$5:$D$141,"*"&amp;'Service shares'!$A10)*Y10</f>
        <v>23.096487519079247</v>
      </c>
      <c r="BE10" s="2">
        <f>SUMIFS('IND Balance'!Y$5:Y$141,'IND Balance'!$C$5:$C$141,'Service shares'!$B10,'IND Balance'!$D$5:$D$141,"*"&amp;'Service shares'!$A10)*Z10</f>
        <v>2.3039924588377358</v>
      </c>
      <c r="BF10" s="2">
        <f>SUMIFS('IND Balance'!Z$5:Z$141,'IND Balance'!$C$5:$C$141,'Service shares'!$B10,'IND Balance'!$D$5:$D$141,"*"&amp;'Service shares'!$A10)*AA10</f>
        <v>0.80449804378867917</v>
      </c>
      <c r="BG10" s="2">
        <f>SUMIFS('IND Balance'!AA$5:AA$141,'IND Balance'!$C$5:$C$141,'Service shares'!$B10,'IND Balance'!$D$5:$D$141,"*"&amp;'Service shares'!$A10)*AB10</f>
        <v>0.50854142006037728</v>
      </c>
      <c r="BH10" s="2">
        <f>SUMIFS('IND Balance'!AB$5:AB$141,'IND Balance'!$C$5:$C$141,'Service shares'!$B10,'IND Balance'!$D$5:$D$141,"*"&amp;'Service shares'!$A10)*AC10</f>
        <v>1.1199038544452831</v>
      </c>
      <c r="BI10" s="2">
        <f>SUMIFS('IND Balance'!AC$5:AC$141,'IND Balance'!$C$5:$C$141,'Service shares'!$B10,'IND Balance'!$D$5:$D$141,"*"&amp;'Service shares'!$A10)*AD10</f>
        <v>5.264802886686792</v>
      </c>
      <c r="BJ10" s="2">
        <f>SUMIFS('IND Balance'!AD$5:AD$141,'IND Balance'!$C$5:$C$141,'Service shares'!$B10,'IND Balance'!$D$5:$D$141,"*"&amp;'Service shares'!$A10)*AE10</f>
        <v>0</v>
      </c>
      <c r="BK10" s="2">
        <f>SUMIFS('IND Balance'!AE$5:AE$141,'IND Balance'!$C$5:$C$141,'Service shares'!$B10,'IND Balance'!$D$5:$D$141,"*"&amp;'Service shares'!$A10)*AF10</f>
        <v>0.22621485790188675</v>
      </c>
      <c r="BL10" s="2">
        <f>SUMIFS('IND Balance'!AF$5:AF$141,'IND Balance'!$C$5:$C$141,'Service shares'!$B10,'IND Balance'!$D$5:$D$141,"*"&amp;'Service shares'!$A10)*AG10</f>
        <v>3.6364180706264144</v>
      </c>
      <c r="BM10" s="2">
        <f>SUMIFS('IND Balance'!AG$5:AG$141,'IND Balance'!$C$5:$C$141,'Service shares'!$B10,'IND Balance'!$D$5:$D$141,"*"&amp;'Service shares'!$A10)*AH10</f>
        <v>24.595519279562261</v>
      </c>
      <c r="BN10" s="2">
        <f>SUMIFS('IND Balance'!AH$5:AH$141,'IND Balance'!$C$5:$C$141,'Service shares'!$B10,'IND Balance'!$D$5:$D$141,"*"&amp;'Service shares'!$A10)*AI10</f>
        <v>0</v>
      </c>
    </row>
    <row r="11" spans="1:67" x14ac:dyDescent="0.45">
      <c r="A11" t="s">
        <v>20</v>
      </c>
      <c r="B11" t="s">
        <v>128</v>
      </c>
      <c r="C11" t="s">
        <v>205</v>
      </c>
      <c r="D11" s="1">
        <v>3.1446540880503145E-2</v>
      </c>
      <c r="E11" s="1"/>
      <c r="F11" s="1">
        <f t="shared" si="16"/>
        <v>3.1446540880503145E-2</v>
      </c>
      <c r="G11" s="1">
        <f t="shared" si="14"/>
        <v>3.1446540880503145E-2</v>
      </c>
      <c r="H11" s="1">
        <f t="shared" si="14"/>
        <v>3.1446540880503145E-2</v>
      </c>
      <c r="I11" s="1">
        <f t="shared" si="14"/>
        <v>3.1446540880503145E-2</v>
      </c>
      <c r="J11" s="1">
        <f t="shared" si="14"/>
        <v>3.1446540880503145E-2</v>
      </c>
      <c r="K11" s="1">
        <f t="shared" si="14"/>
        <v>3.1446540880503145E-2</v>
      </c>
      <c r="L11" s="1">
        <f t="shared" si="14"/>
        <v>3.1446540880503145E-2</v>
      </c>
      <c r="M11" s="1">
        <f t="shared" si="14"/>
        <v>3.1446540880503145E-2</v>
      </c>
      <c r="N11" s="1">
        <f t="shared" si="14"/>
        <v>3.1446540880503145E-2</v>
      </c>
      <c r="O11" s="1">
        <f t="shared" si="14"/>
        <v>3.1446540880503145E-2</v>
      </c>
      <c r="P11" s="1">
        <f t="shared" si="14"/>
        <v>3.1446540880503145E-2</v>
      </c>
      <c r="Q11" s="1">
        <f t="shared" si="14"/>
        <v>3.1446540880503145E-2</v>
      </c>
      <c r="R11" s="1">
        <f t="shared" si="14"/>
        <v>3.1446540880503145E-2</v>
      </c>
      <c r="S11" s="1">
        <f t="shared" si="14"/>
        <v>3.1446540880503145E-2</v>
      </c>
      <c r="T11" s="1">
        <f t="shared" si="14"/>
        <v>3.1446540880503145E-2</v>
      </c>
      <c r="U11" s="1">
        <f t="shared" si="14"/>
        <v>3.1446540880503145E-2</v>
      </c>
      <c r="V11" s="1">
        <f t="shared" si="14"/>
        <v>3.1446540880503145E-2</v>
      </c>
      <c r="W11" s="1">
        <f t="shared" si="15"/>
        <v>3.1446540880503145E-2</v>
      </c>
      <c r="X11" s="1">
        <f t="shared" si="15"/>
        <v>3.1446540880503145E-2</v>
      </c>
      <c r="Y11" s="1">
        <f t="shared" si="15"/>
        <v>3.1446540880503145E-2</v>
      </c>
      <c r="Z11" s="1">
        <f t="shared" si="15"/>
        <v>3.1446540880503145E-2</v>
      </c>
      <c r="AA11" s="1">
        <f t="shared" si="15"/>
        <v>3.1446540880503145E-2</v>
      </c>
      <c r="AB11" s="1">
        <f t="shared" si="15"/>
        <v>3.1446540880503145E-2</v>
      </c>
      <c r="AC11" s="1">
        <f t="shared" si="15"/>
        <v>3.1446540880503145E-2</v>
      </c>
      <c r="AD11" s="1">
        <f t="shared" si="15"/>
        <v>3.1446540880503145E-2</v>
      </c>
      <c r="AE11" s="1">
        <f t="shared" si="15"/>
        <v>3.1446540880503145E-2</v>
      </c>
      <c r="AF11" s="1">
        <f t="shared" si="15"/>
        <v>3.1446540880503145E-2</v>
      </c>
      <c r="AG11" s="1">
        <f t="shared" si="15"/>
        <v>3.1446540880503145E-2</v>
      </c>
      <c r="AH11" s="1">
        <f t="shared" si="15"/>
        <v>3.1446540880503145E-2</v>
      </c>
      <c r="AI11" s="1">
        <f t="shared" si="15"/>
        <v>3.1446540880503145E-2</v>
      </c>
      <c r="AJ11" s="1"/>
      <c r="AK11" s="2">
        <f>SUMIFS('IND Balance'!E$5:E$141,'IND Balance'!$C$5:$C$141,'Service shares'!$B11,'IND Balance'!$D$5:$D$141,"*"&amp;'Service shares'!$A11)*F11</f>
        <v>0.55274080935849057</v>
      </c>
      <c r="AL11" s="2">
        <f>SUMIFS('IND Balance'!F$5:F$141,'IND Balance'!$C$5:$C$141,'Service shares'!$B11,'IND Balance'!$D$5:$D$141,"*"&amp;'Service shares'!$A11)*G11</f>
        <v>0.24572171207547169</v>
      </c>
      <c r="AM11" s="2">
        <f>SUMIFS('IND Balance'!G$5:G$141,'IND Balance'!$C$5:$C$141,'Service shares'!$B11,'IND Balance'!$D$5:$D$141,"*"&amp;'Service shares'!$A11)*H11</f>
        <v>1.3983473570943397</v>
      </c>
      <c r="AN11" s="2">
        <f>SUMIFS('IND Balance'!H$5:H$141,'IND Balance'!$C$5:$C$141,'Service shares'!$B11,'IND Balance'!$D$5:$D$141,"*"&amp;'Service shares'!$A11)*I11</f>
        <v>0.4223080333584906</v>
      </c>
      <c r="AO11" s="2">
        <f>SUMIFS('IND Balance'!I$5:I$141,'IND Balance'!$C$5:$C$141,'Service shares'!$B11,'IND Balance'!$D$5:$D$141,"*"&amp;'Service shares'!$A11)*J11</f>
        <v>4.1859885770943404</v>
      </c>
      <c r="AP11" s="2">
        <f>SUMIFS('IND Balance'!J$5:J$141,'IND Balance'!$C$5:$C$141,'Service shares'!$B11,'IND Balance'!$D$5:$D$141,"*"&amp;'Service shares'!$A11)*K11</f>
        <v>5.1351332405660379</v>
      </c>
      <c r="AQ11" s="2">
        <f>SUMIFS('IND Balance'!K$5:K$141,'IND Balance'!$C$5:$C$141,'Service shares'!$B11,'IND Balance'!$D$5:$D$141,"*"&amp;'Service shares'!$A11)*L11</f>
        <v>0.99956453162264147</v>
      </c>
      <c r="AR11" s="2">
        <f>SUMIFS('IND Balance'!L$5:L$141,'IND Balance'!$C$5:$C$141,'Service shares'!$B11,'IND Balance'!$D$5:$D$141,"*"&amp;'Service shares'!$A11)*M11</f>
        <v>2.966679452490566</v>
      </c>
      <c r="AS11" s="2">
        <f>SUMIFS('IND Balance'!M$5:M$141,'IND Balance'!$C$5:$C$141,'Service shares'!$B11,'IND Balance'!$D$5:$D$141,"*"&amp;'Service shares'!$A11)*N11</f>
        <v>0.66713208498113208</v>
      </c>
      <c r="AT11" s="2">
        <f>SUMIFS('IND Balance'!N$5:N$141,'IND Balance'!$C$5:$C$141,'Service shares'!$B11,'IND Balance'!$D$5:$D$141,"*"&amp;'Service shares'!$A11)*O11</f>
        <v>15.009509474716982</v>
      </c>
      <c r="AU11" s="2">
        <f>SUMIFS('IND Balance'!O$5:O$141,'IND Balance'!$C$5:$C$141,'Service shares'!$B11,'IND Balance'!$D$5:$D$141,"*"&amp;'Service shares'!$A11)*P11</f>
        <v>0.7591672968679245</v>
      </c>
      <c r="AV11" s="2">
        <f>SUMIFS('IND Balance'!P$5:P$141,'IND Balance'!$C$5:$C$141,'Service shares'!$B11,'IND Balance'!$D$5:$D$141,"*"&amp;'Service shares'!$A11)*Q11</f>
        <v>1.5130514577735847</v>
      </c>
      <c r="AW11" s="2">
        <f>SUMIFS('IND Balance'!Q$5:Q$141,'IND Balance'!$C$5:$C$141,'Service shares'!$B11,'IND Balance'!$D$5:$D$141,"*"&amp;'Service shares'!$A11)*R11</f>
        <v>1.6457299648301889</v>
      </c>
      <c r="AX11" s="2">
        <f>SUMIFS('IND Balance'!R$5:R$141,'IND Balance'!$C$5:$C$141,'Service shares'!$B11,'IND Balance'!$D$5:$D$141,"*"&amp;'Service shares'!$A11)*S11</f>
        <v>1.746880551283019</v>
      </c>
      <c r="AY11" s="2">
        <f>SUMIFS('IND Balance'!S$5:S$141,'IND Balance'!$C$5:$C$141,'Service shares'!$B11,'IND Balance'!$D$5:$D$141,"*"&amp;'Service shares'!$A11)*T11</f>
        <v>0.78717080083018864</v>
      </c>
      <c r="AZ11" s="2">
        <f>SUMIFS('IND Balance'!T$5:T$141,'IND Balance'!$C$5:$C$141,'Service shares'!$B11,'IND Balance'!$D$5:$D$141,"*"&amp;'Service shares'!$A11)*U11</f>
        <v>1.4413103764528303</v>
      </c>
      <c r="BA11" s="2">
        <f>SUMIFS('IND Balance'!U$5:U$141,'IND Balance'!$C$5:$C$141,'Service shares'!$B11,'IND Balance'!$D$5:$D$141,"*"&amp;'Service shares'!$A11)*V11</f>
        <v>2.2140429053207549</v>
      </c>
      <c r="BB11" s="2">
        <f>SUMIFS('IND Balance'!V$5:V$141,'IND Balance'!$C$5:$C$141,'Service shares'!$B11,'IND Balance'!$D$5:$D$141,"*"&amp;'Service shares'!$A11)*W11</f>
        <v>2.608923712188679</v>
      </c>
      <c r="BC11" s="2">
        <f>SUMIFS('IND Balance'!W$5:W$141,'IND Balance'!$C$5:$C$141,'Service shares'!$B11,'IND Balance'!$D$5:$D$141,"*"&amp;'Service shares'!$A11)*X11</f>
        <v>2.114377316264151</v>
      </c>
      <c r="BD11" s="2">
        <f>SUMIFS('IND Balance'!X$5:X$141,'IND Balance'!$C$5:$C$141,'Service shares'!$B11,'IND Balance'!$D$5:$D$141,"*"&amp;'Service shares'!$A11)*Y11</f>
        <v>8.2487455425283027</v>
      </c>
      <c r="BE11" s="2">
        <f>SUMIFS('IND Balance'!Y$5:Y$141,'IND Balance'!$C$5:$C$141,'Service shares'!$B11,'IND Balance'!$D$5:$D$141,"*"&amp;'Service shares'!$A11)*Z11</f>
        <v>0.82285444958490561</v>
      </c>
      <c r="BF11" s="2">
        <f>SUMIFS('IND Balance'!Z$5:Z$141,'IND Balance'!$C$5:$C$141,'Service shares'!$B11,'IND Balance'!$D$5:$D$141,"*"&amp;'Service shares'!$A11)*AA11</f>
        <v>0.28732072992452828</v>
      </c>
      <c r="BG11" s="2">
        <f>SUMIFS('IND Balance'!AA$5:AA$141,'IND Balance'!$C$5:$C$141,'Service shares'!$B11,'IND Balance'!$D$5:$D$141,"*"&amp;'Service shares'!$A11)*AB11</f>
        <v>0.18162193573584906</v>
      </c>
      <c r="BH11" s="2">
        <f>SUMIFS('IND Balance'!AB$5:AB$141,'IND Balance'!$C$5:$C$141,'Service shares'!$B11,'IND Balance'!$D$5:$D$141,"*"&amp;'Service shares'!$A11)*AC11</f>
        <v>0.39996566230188679</v>
      </c>
      <c r="BI11" s="2">
        <f>SUMIFS('IND Balance'!AC$5:AC$141,'IND Balance'!$C$5:$C$141,'Service shares'!$B11,'IND Balance'!$D$5:$D$141,"*"&amp;'Service shares'!$A11)*AD11</f>
        <v>1.8802867452452829</v>
      </c>
      <c r="BJ11" s="2">
        <f>SUMIFS('IND Balance'!AD$5:AD$141,'IND Balance'!$C$5:$C$141,'Service shares'!$B11,'IND Balance'!$D$5:$D$141,"*"&amp;'Service shares'!$A11)*AE11</f>
        <v>0</v>
      </c>
      <c r="BK11" s="2">
        <f>SUMIFS('IND Balance'!AE$5:AE$141,'IND Balance'!$C$5:$C$141,'Service shares'!$B11,'IND Balance'!$D$5:$D$141,"*"&amp;'Service shares'!$A11)*AF11</f>
        <v>8.0791020679245276E-2</v>
      </c>
      <c r="BL11" s="2">
        <f>SUMIFS('IND Balance'!AF$5:AF$141,'IND Balance'!$C$5:$C$141,'Service shares'!$B11,'IND Balance'!$D$5:$D$141,"*"&amp;'Service shares'!$A11)*AG11</f>
        <v>1.2987207395094338</v>
      </c>
      <c r="BM11" s="2">
        <f>SUMIFS('IND Balance'!AG$5:AG$141,'IND Balance'!$C$5:$C$141,'Service shares'!$B11,'IND Balance'!$D$5:$D$141,"*"&amp;'Service shares'!$A11)*AH11</f>
        <v>8.7841140284150949</v>
      </c>
      <c r="BN11" s="2">
        <f>SUMIFS('IND Balance'!AH$5:AH$141,'IND Balance'!$C$5:$C$141,'Service shares'!$B11,'IND Balance'!$D$5:$D$141,"*"&amp;'Service shares'!$A11)*AI11</f>
        <v>0</v>
      </c>
    </row>
    <row r="12" spans="1:67" x14ac:dyDescent="0.45">
      <c r="A12" t="s">
        <v>20</v>
      </c>
      <c r="B12" t="s">
        <v>42</v>
      </c>
      <c r="C12" t="s">
        <v>173</v>
      </c>
      <c r="D12" s="1">
        <v>1.5936254980079681E-2</v>
      </c>
      <c r="E12" s="1"/>
      <c r="F12" s="1">
        <f t="shared" si="16"/>
        <v>1.5936254980079681E-2</v>
      </c>
      <c r="G12" s="1">
        <f t="shared" si="14"/>
        <v>1.5936254980079681E-2</v>
      </c>
      <c r="H12" s="1">
        <f t="shared" si="14"/>
        <v>1.5936254980079681E-2</v>
      </c>
      <c r="I12" s="1">
        <f t="shared" si="14"/>
        <v>1.5936254980079681E-2</v>
      </c>
      <c r="J12" s="1">
        <f t="shared" si="14"/>
        <v>1.5936254980079681E-2</v>
      </c>
      <c r="K12" s="1">
        <f t="shared" si="14"/>
        <v>1.5936254980079681E-2</v>
      </c>
      <c r="L12" s="1">
        <f t="shared" si="14"/>
        <v>1.5936254980079681E-2</v>
      </c>
      <c r="M12" s="1">
        <f t="shared" si="14"/>
        <v>1.5936254980079681E-2</v>
      </c>
      <c r="N12" s="1">
        <f t="shared" si="14"/>
        <v>1.5936254980079681E-2</v>
      </c>
      <c r="O12" s="1">
        <f t="shared" si="14"/>
        <v>1.5936254980079681E-2</v>
      </c>
      <c r="P12" s="1">
        <f t="shared" si="14"/>
        <v>1.5936254980079681E-2</v>
      </c>
      <c r="Q12" s="1">
        <f t="shared" si="14"/>
        <v>1.5936254980079681E-2</v>
      </c>
      <c r="R12" s="1">
        <f t="shared" si="14"/>
        <v>1.5936254980079681E-2</v>
      </c>
      <c r="S12" s="1">
        <f t="shared" si="14"/>
        <v>1.5936254980079681E-2</v>
      </c>
      <c r="T12" s="1">
        <f t="shared" si="14"/>
        <v>1.5936254980079681E-2</v>
      </c>
      <c r="U12" s="1">
        <f t="shared" si="14"/>
        <v>1.5936254980079681E-2</v>
      </c>
      <c r="V12" s="1">
        <f t="shared" si="14"/>
        <v>1.5936254980079681E-2</v>
      </c>
      <c r="W12" s="1">
        <f t="shared" si="15"/>
        <v>1.5936254980079681E-2</v>
      </c>
      <c r="X12" s="1">
        <f t="shared" si="15"/>
        <v>1.5936254980079681E-2</v>
      </c>
      <c r="Y12" s="1">
        <f t="shared" si="15"/>
        <v>1.5936254980079681E-2</v>
      </c>
      <c r="Z12" s="1">
        <f t="shared" si="15"/>
        <v>1.5936254980079681E-2</v>
      </c>
      <c r="AA12" s="1">
        <f t="shared" si="15"/>
        <v>1.5936254980079681E-2</v>
      </c>
      <c r="AB12" s="1">
        <f t="shared" si="15"/>
        <v>1.5936254980079681E-2</v>
      </c>
      <c r="AC12" s="1">
        <f t="shared" si="15"/>
        <v>1.5936254980079681E-2</v>
      </c>
      <c r="AD12" s="1">
        <f t="shared" si="15"/>
        <v>1.5936254980079681E-2</v>
      </c>
      <c r="AE12" s="1">
        <f t="shared" si="15"/>
        <v>1.5936254980079681E-2</v>
      </c>
      <c r="AF12" s="1">
        <f t="shared" si="15"/>
        <v>1.5936254980079681E-2</v>
      </c>
      <c r="AG12" s="1">
        <f t="shared" si="15"/>
        <v>1.5936254980079681E-2</v>
      </c>
      <c r="AH12" s="1">
        <f t="shared" si="15"/>
        <v>1.5936254980079681E-2</v>
      </c>
      <c r="AI12" s="1">
        <f t="shared" si="15"/>
        <v>1.5936254980079681E-2</v>
      </c>
      <c r="AJ12" s="1"/>
      <c r="AK12" s="2">
        <f>SUMIFS('IND Balance'!E$5:E$141,'IND Balance'!$C$5:$C$141,'Service shares'!$B12,'IND Balance'!$D$5:$D$141,"*"&amp;'Service shares'!$A12)*F12</f>
        <v>3.2728973560924302</v>
      </c>
      <c r="AL12" s="2">
        <f>SUMIFS('IND Balance'!F$5:F$141,'IND Balance'!$C$5:$C$141,'Service shares'!$B12,'IND Balance'!$D$5:$D$141,"*"&amp;'Service shares'!$A12)*G12</f>
        <v>2.2763719005705179</v>
      </c>
      <c r="AM12" s="2">
        <f>SUMIFS('IND Balance'!G$5:G$141,'IND Balance'!$C$5:$C$141,'Service shares'!$B12,'IND Balance'!$D$5:$D$141,"*"&amp;'Service shares'!$A12)*H12</f>
        <v>0.84083467702948211</v>
      </c>
      <c r="AN12" s="2">
        <f>SUMIFS('IND Balance'!H$5:H$141,'IND Balance'!$C$5:$C$141,'Service shares'!$B12,'IND Balance'!$D$5:$D$141,"*"&amp;'Service shares'!$A12)*I12</f>
        <v>0.48632614428047805</v>
      </c>
      <c r="AO12" s="2">
        <f>SUMIFS('IND Balance'!I$5:I$141,'IND Balance'!$C$5:$C$141,'Service shares'!$B12,'IND Balance'!$D$5:$D$141,"*"&amp;'Service shares'!$A12)*J12</f>
        <v>2.6212116275569723</v>
      </c>
      <c r="AP12" s="2">
        <f>SUMIFS('IND Balance'!J$5:J$141,'IND Balance'!$C$5:$C$141,'Service shares'!$B12,'IND Balance'!$D$5:$D$141,"*"&amp;'Service shares'!$A12)*K12</f>
        <v>20.215465454036654</v>
      </c>
      <c r="AQ12" s="2">
        <f>SUMIFS('IND Balance'!K$5:K$141,'IND Balance'!$C$5:$C$141,'Service shares'!$B12,'IND Balance'!$D$5:$D$141,"*"&amp;'Service shares'!$A12)*L12</f>
        <v>0.17848398458007966</v>
      </c>
      <c r="AR12" s="2">
        <f>SUMIFS('IND Balance'!L$5:L$141,'IND Balance'!$C$5:$C$141,'Service shares'!$B12,'IND Balance'!$D$5:$D$141,"*"&amp;'Service shares'!$A12)*M12</f>
        <v>3.1469910391075699</v>
      </c>
      <c r="AS12" s="2">
        <f>SUMIFS('IND Balance'!M$5:M$141,'IND Balance'!$C$5:$C$141,'Service shares'!$B12,'IND Balance'!$D$5:$D$141,"*"&amp;'Service shares'!$A12)*N12</f>
        <v>1.1157992140876494</v>
      </c>
      <c r="AT12" s="2">
        <f>SUMIFS('IND Balance'!N$5:N$141,'IND Balance'!$C$5:$C$141,'Service shares'!$B12,'IND Balance'!$D$5:$D$141,"*"&amp;'Service shares'!$A12)*O12</f>
        <v>27.53965040597928</v>
      </c>
      <c r="AU12" s="2">
        <f>SUMIFS('IND Balance'!O$5:O$141,'IND Balance'!$C$5:$C$141,'Service shares'!$B12,'IND Balance'!$D$5:$D$141,"*"&amp;'Service shares'!$A12)*P12</f>
        <v>0.46681492233944222</v>
      </c>
      <c r="AV12" s="2">
        <f>SUMIFS('IND Balance'!P$5:P$141,'IND Balance'!$C$5:$C$141,'Service shares'!$B12,'IND Balance'!$D$5:$D$141,"*"&amp;'Service shares'!$A12)*Q12</f>
        <v>1.1538076183458168</v>
      </c>
      <c r="AW12" s="2">
        <f>SUMIFS('IND Balance'!Q$5:Q$141,'IND Balance'!$C$5:$C$141,'Service shares'!$B12,'IND Balance'!$D$5:$D$141,"*"&amp;'Service shares'!$A12)*R12</f>
        <v>0.44455175512350592</v>
      </c>
      <c r="AX12" s="2">
        <f>SUMIFS('IND Balance'!R$5:R$141,'IND Balance'!$C$5:$C$141,'Service shares'!$B12,'IND Balance'!$D$5:$D$141,"*"&amp;'Service shares'!$A12)*S12</f>
        <v>1.5971675199490041</v>
      </c>
      <c r="AY12" s="2">
        <f>SUMIFS('IND Balance'!S$5:S$141,'IND Balance'!$C$5:$C$141,'Service shares'!$B12,'IND Balance'!$D$5:$D$141,"*"&amp;'Service shares'!$A12)*T12</f>
        <v>0.48397206176892427</v>
      </c>
      <c r="AZ12" s="2">
        <f>SUMIFS('IND Balance'!T$5:T$141,'IND Balance'!$C$5:$C$141,'Service shares'!$B12,'IND Balance'!$D$5:$D$141,"*"&amp;'Service shares'!$A12)*U12</f>
        <v>0.58557679039362542</v>
      </c>
      <c r="BA12" s="2">
        <f>SUMIFS('IND Balance'!U$5:U$141,'IND Balance'!$C$5:$C$141,'Service shares'!$B12,'IND Balance'!$D$5:$D$141,"*"&amp;'Service shares'!$A12)*V12</f>
        <v>2.930648040631076</v>
      </c>
      <c r="BB12" s="2">
        <f>SUMIFS('IND Balance'!V$5:V$141,'IND Balance'!$C$5:$C$141,'Service shares'!$B12,'IND Balance'!$D$5:$D$141,"*"&amp;'Service shares'!$A12)*W12</f>
        <v>0.6743847900047808</v>
      </c>
      <c r="BC12" s="2">
        <f>SUMIFS('IND Balance'!W$5:W$141,'IND Balance'!$C$5:$C$141,'Service shares'!$B12,'IND Balance'!$D$5:$D$141,"*"&amp;'Service shares'!$A12)*X12</f>
        <v>1.3451665300207172</v>
      </c>
      <c r="BD12" s="2">
        <f>SUMIFS('IND Balance'!X$5:X$141,'IND Balance'!$C$5:$C$141,'Service shares'!$B12,'IND Balance'!$D$5:$D$141,"*"&amp;'Service shares'!$A12)*Y12</f>
        <v>15.41469315218486</v>
      </c>
      <c r="BE12" s="2">
        <f>SUMIFS('IND Balance'!Y$5:Y$141,'IND Balance'!$C$5:$C$141,'Service shares'!$B12,'IND Balance'!$D$5:$D$141,"*"&amp;'Service shares'!$A12)*Z12</f>
        <v>3.6320899672541831</v>
      </c>
      <c r="BF12" s="2">
        <f>SUMIFS('IND Balance'!Z$5:Z$141,'IND Balance'!$C$5:$C$141,'Service shares'!$B12,'IND Balance'!$D$5:$D$141,"*"&amp;'Service shares'!$A12)*AA12</f>
        <v>6.310068531117131</v>
      </c>
      <c r="BG12" s="2">
        <f>SUMIFS('IND Balance'!AA$5:AA$141,'IND Balance'!$C$5:$C$141,'Service shares'!$B12,'IND Balance'!$D$5:$D$141,"*"&amp;'Service shares'!$A12)*AB12</f>
        <v>9.2841213775553797</v>
      </c>
      <c r="BH12" s="2">
        <f>SUMIFS('IND Balance'!AB$5:AB$141,'IND Balance'!$C$5:$C$141,'Service shares'!$B12,'IND Balance'!$D$5:$D$141,"*"&amp;'Service shares'!$A12)*AC12</f>
        <v>6.4981404545019925E-2</v>
      </c>
      <c r="BI12" s="2">
        <f>SUMIFS('IND Balance'!AC$5:AC$141,'IND Balance'!$C$5:$C$141,'Service shares'!$B12,'IND Balance'!$D$5:$D$141,"*"&amp;'Service shares'!$A12)*AD12</f>
        <v>0.72169816543745013</v>
      </c>
      <c r="BJ12" s="2">
        <f>SUMIFS('IND Balance'!AD$5:AD$141,'IND Balance'!$C$5:$C$141,'Service shares'!$B12,'IND Balance'!$D$5:$D$141,"*"&amp;'Service shares'!$A12)*AE12</f>
        <v>1.6267298642103585</v>
      </c>
      <c r="BK12" s="2">
        <f>SUMIFS('IND Balance'!AE$5:AE$141,'IND Balance'!$C$5:$C$141,'Service shares'!$B12,'IND Balance'!$D$5:$D$141,"*"&amp;'Service shares'!$A12)*AF12</f>
        <v>1.6511179241689242</v>
      </c>
      <c r="BL12" s="2">
        <f>SUMIFS('IND Balance'!AF$5:AF$141,'IND Balance'!$C$5:$C$141,'Service shares'!$B12,'IND Balance'!$D$5:$D$141,"*"&amp;'Service shares'!$A12)*AG12</f>
        <v>1.38783932972749</v>
      </c>
      <c r="BM12" s="2">
        <f>SUMIFS('IND Balance'!AG$5:AG$141,'IND Balance'!$C$5:$C$141,'Service shares'!$B12,'IND Balance'!$D$5:$D$141,"*"&amp;'Service shares'!$A12)*AH12</f>
        <v>7.1872958078533866</v>
      </c>
      <c r="BN12" s="2">
        <f>SUMIFS('IND Balance'!AH$5:AH$141,'IND Balance'!$C$5:$C$141,'Service shares'!$B12,'IND Balance'!$D$5:$D$141,"*"&amp;'Service shares'!$A12)*AI12</f>
        <v>0</v>
      </c>
    </row>
    <row r="13" spans="1:67" x14ac:dyDescent="0.45">
      <c r="A13" t="s">
        <v>20</v>
      </c>
      <c r="B13" t="s">
        <v>42</v>
      </c>
      <c r="C13" t="s">
        <v>181</v>
      </c>
      <c r="D13" s="1">
        <v>5.1792828685258967E-2</v>
      </c>
      <c r="E13" s="1"/>
      <c r="F13" s="1">
        <f t="shared" si="16"/>
        <v>5.1792828685258967E-2</v>
      </c>
      <c r="G13" s="1">
        <f t="shared" si="14"/>
        <v>5.1792828685258967E-2</v>
      </c>
      <c r="H13" s="1">
        <f t="shared" si="14"/>
        <v>5.1792828685258967E-2</v>
      </c>
      <c r="I13" s="1">
        <f t="shared" si="14"/>
        <v>5.1792828685258967E-2</v>
      </c>
      <c r="J13" s="1">
        <f t="shared" si="14"/>
        <v>5.1792828685258967E-2</v>
      </c>
      <c r="K13" s="1">
        <f t="shared" si="14"/>
        <v>5.1792828685258967E-2</v>
      </c>
      <c r="L13" s="1">
        <f t="shared" si="14"/>
        <v>5.1792828685258967E-2</v>
      </c>
      <c r="M13" s="1">
        <f t="shared" si="14"/>
        <v>5.1792828685258967E-2</v>
      </c>
      <c r="N13" s="1">
        <f t="shared" si="14"/>
        <v>5.1792828685258967E-2</v>
      </c>
      <c r="O13" s="1">
        <f t="shared" si="14"/>
        <v>5.1792828685258967E-2</v>
      </c>
      <c r="P13" s="1">
        <f t="shared" si="14"/>
        <v>5.1792828685258967E-2</v>
      </c>
      <c r="Q13" s="1">
        <f t="shared" si="14"/>
        <v>5.1792828685258967E-2</v>
      </c>
      <c r="R13" s="1">
        <f t="shared" si="14"/>
        <v>5.1792828685258967E-2</v>
      </c>
      <c r="S13" s="1">
        <f t="shared" si="14"/>
        <v>5.1792828685258967E-2</v>
      </c>
      <c r="T13" s="1">
        <f t="shared" si="14"/>
        <v>5.1792828685258967E-2</v>
      </c>
      <c r="U13" s="1">
        <f t="shared" si="14"/>
        <v>5.1792828685258967E-2</v>
      </c>
      <c r="V13" s="1">
        <f t="shared" si="14"/>
        <v>5.1792828685258967E-2</v>
      </c>
      <c r="W13" s="1">
        <f t="shared" si="15"/>
        <v>5.1792828685258967E-2</v>
      </c>
      <c r="X13" s="1">
        <f t="shared" si="15"/>
        <v>5.1792828685258967E-2</v>
      </c>
      <c r="Y13" s="1">
        <f t="shared" si="15"/>
        <v>5.1792828685258967E-2</v>
      </c>
      <c r="Z13" s="1">
        <f t="shared" si="15"/>
        <v>5.1792828685258967E-2</v>
      </c>
      <c r="AA13" s="1">
        <f t="shared" si="15"/>
        <v>5.1792828685258967E-2</v>
      </c>
      <c r="AB13" s="1">
        <f t="shared" si="15"/>
        <v>5.1792828685258967E-2</v>
      </c>
      <c r="AC13" s="1">
        <f t="shared" si="15"/>
        <v>5.1792828685258967E-2</v>
      </c>
      <c r="AD13" s="1">
        <f t="shared" si="15"/>
        <v>5.1792828685258967E-2</v>
      </c>
      <c r="AE13" s="1">
        <f t="shared" si="15"/>
        <v>5.1792828685258967E-2</v>
      </c>
      <c r="AF13" s="1">
        <f t="shared" si="15"/>
        <v>5.1792828685258967E-2</v>
      </c>
      <c r="AG13" s="1">
        <f t="shared" si="15"/>
        <v>5.1792828685258967E-2</v>
      </c>
      <c r="AH13" s="1">
        <f t="shared" si="15"/>
        <v>5.1792828685258967E-2</v>
      </c>
      <c r="AI13" s="1">
        <f t="shared" si="15"/>
        <v>5.1792828685258967E-2</v>
      </c>
      <c r="AJ13" s="1"/>
      <c r="AK13" s="2">
        <f>SUMIFS('IND Balance'!E$5:E$141,'IND Balance'!$C$5:$C$141,'Service shares'!$B13,'IND Balance'!$D$5:$D$141,"*"&amp;'Service shares'!$A13)*F13</f>
        <v>10.636916407300399</v>
      </c>
      <c r="AL13" s="2">
        <f>SUMIFS('IND Balance'!F$5:F$141,'IND Balance'!$C$5:$C$141,'Service shares'!$B13,'IND Balance'!$D$5:$D$141,"*"&amp;'Service shares'!$A13)*G13</f>
        <v>7.3982086768541837</v>
      </c>
      <c r="AM13" s="2">
        <f>SUMIFS('IND Balance'!G$5:G$141,'IND Balance'!$C$5:$C$141,'Service shares'!$B13,'IND Balance'!$D$5:$D$141,"*"&amp;'Service shares'!$A13)*H13</f>
        <v>2.7327127003458171</v>
      </c>
      <c r="AN13" s="2">
        <f>SUMIFS('IND Balance'!H$5:H$141,'IND Balance'!$C$5:$C$141,'Service shares'!$B13,'IND Balance'!$D$5:$D$141,"*"&amp;'Service shares'!$A13)*I13</f>
        <v>1.5805599689115537</v>
      </c>
      <c r="AO13" s="2">
        <f>SUMIFS('IND Balance'!I$5:I$141,'IND Balance'!$C$5:$C$141,'Service shares'!$B13,'IND Balance'!$D$5:$D$141,"*"&amp;'Service shares'!$A13)*J13</f>
        <v>8.5189377895601606</v>
      </c>
      <c r="AP13" s="2">
        <f>SUMIFS('IND Balance'!J$5:J$141,'IND Balance'!$C$5:$C$141,'Service shares'!$B13,'IND Balance'!$D$5:$D$141,"*"&amp;'Service shares'!$A13)*K13</f>
        <v>65.700262725619126</v>
      </c>
      <c r="AQ13" s="2">
        <f>SUMIFS('IND Balance'!K$5:K$141,'IND Balance'!$C$5:$C$141,'Service shares'!$B13,'IND Balance'!$D$5:$D$141,"*"&amp;'Service shares'!$A13)*L13</f>
        <v>0.58007294988525904</v>
      </c>
      <c r="AR13" s="2">
        <f>SUMIFS('IND Balance'!L$5:L$141,'IND Balance'!$C$5:$C$141,'Service shares'!$B13,'IND Balance'!$D$5:$D$141,"*"&amp;'Service shares'!$A13)*M13</f>
        <v>10.227720877099603</v>
      </c>
      <c r="AS13" s="2">
        <f>SUMIFS('IND Balance'!M$5:M$141,'IND Balance'!$C$5:$C$141,'Service shares'!$B13,'IND Balance'!$D$5:$D$141,"*"&amp;'Service shares'!$A13)*N13</f>
        <v>3.626347445784861</v>
      </c>
      <c r="AT13" s="2">
        <f>SUMIFS('IND Balance'!N$5:N$141,'IND Balance'!$C$5:$C$141,'Service shares'!$B13,'IND Balance'!$D$5:$D$141,"*"&amp;'Service shares'!$A13)*O13</f>
        <v>89.503863819432667</v>
      </c>
      <c r="AU13" s="2">
        <f>SUMIFS('IND Balance'!O$5:O$141,'IND Balance'!$C$5:$C$141,'Service shares'!$B13,'IND Balance'!$D$5:$D$141,"*"&amp;'Service shares'!$A13)*P13</f>
        <v>1.5171484976031873</v>
      </c>
      <c r="AV13" s="2">
        <f>SUMIFS('IND Balance'!P$5:P$141,'IND Balance'!$C$5:$C$141,'Service shares'!$B13,'IND Balance'!$D$5:$D$141,"*"&amp;'Service shares'!$A13)*Q13</f>
        <v>3.7498747596239044</v>
      </c>
      <c r="AW13" s="2">
        <f>SUMIFS('IND Balance'!Q$5:Q$141,'IND Balance'!$C$5:$C$141,'Service shares'!$B13,'IND Balance'!$D$5:$D$141,"*"&amp;'Service shares'!$A13)*R13</f>
        <v>1.4447932041513945</v>
      </c>
      <c r="AX13" s="2">
        <f>SUMIFS('IND Balance'!R$5:R$141,'IND Balance'!$C$5:$C$141,'Service shares'!$B13,'IND Balance'!$D$5:$D$141,"*"&amp;'Service shares'!$A13)*S13</f>
        <v>5.1907944398342636</v>
      </c>
      <c r="AY13" s="2">
        <f>SUMIFS('IND Balance'!S$5:S$141,'IND Balance'!$C$5:$C$141,'Service shares'!$B13,'IND Balance'!$D$5:$D$141,"*"&amp;'Service shares'!$A13)*T13</f>
        <v>1.572909200749004</v>
      </c>
      <c r="AZ13" s="2">
        <f>SUMIFS('IND Balance'!T$5:T$141,'IND Balance'!$C$5:$C$141,'Service shares'!$B13,'IND Balance'!$D$5:$D$141,"*"&amp;'Service shares'!$A13)*U13</f>
        <v>1.9031245687792828</v>
      </c>
      <c r="BA13" s="2">
        <f>SUMIFS('IND Balance'!U$5:U$141,'IND Balance'!$C$5:$C$141,'Service shares'!$B13,'IND Balance'!$D$5:$D$141,"*"&amp;'Service shares'!$A13)*V13</f>
        <v>9.5246061320509963</v>
      </c>
      <c r="BB13" s="2">
        <f>SUMIFS('IND Balance'!V$5:V$141,'IND Balance'!$C$5:$C$141,'Service shares'!$B13,'IND Balance'!$D$5:$D$141,"*"&amp;'Service shares'!$A13)*W13</f>
        <v>2.191750567515538</v>
      </c>
      <c r="BC13" s="2">
        <f>SUMIFS('IND Balance'!W$5:W$141,'IND Balance'!$C$5:$C$141,'Service shares'!$B13,'IND Balance'!$D$5:$D$141,"*"&amp;'Service shares'!$A13)*X13</f>
        <v>4.3717912225673308</v>
      </c>
      <c r="BD13" s="2">
        <f>SUMIFS('IND Balance'!X$5:X$141,'IND Balance'!$C$5:$C$141,'Service shares'!$B13,'IND Balance'!$D$5:$D$141,"*"&amp;'Service shares'!$A13)*Y13</f>
        <v>50.097752744600797</v>
      </c>
      <c r="BE13" s="2">
        <f>SUMIFS('IND Balance'!Y$5:Y$141,'IND Balance'!$C$5:$C$141,'Service shares'!$B13,'IND Balance'!$D$5:$D$141,"*"&amp;'Service shares'!$A13)*Z13</f>
        <v>11.804292393576096</v>
      </c>
      <c r="BF13" s="2">
        <f>SUMIFS('IND Balance'!Z$5:Z$141,'IND Balance'!$C$5:$C$141,'Service shares'!$B13,'IND Balance'!$D$5:$D$141,"*"&amp;'Service shares'!$A13)*AA13</f>
        <v>20.507722726130677</v>
      </c>
      <c r="BG13" s="2">
        <f>SUMIFS('IND Balance'!AA$5:AA$141,'IND Balance'!$C$5:$C$141,'Service shares'!$B13,'IND Balance'!$D$5:$D$141,"*"&amp;'Service shares'!$A13)*AB13</f>
        <v>30.173394477054984</v>
      </c>
      <c r="BH13" s="2">
        <f>SUMIFS('IND Balance'!AB$5:AB$141,'IND Balance'!$C$5:$C$141,'Service shares'!$B13,'IND Balance'!$D$5:$D$141,"*"&amp;'Service shares'!$A13)*AC13</f>
        <v>0.21118956477131476</v>
      </c>
      <c r="BI13" s="2">
        <f>SUMIFS('IND Balance'!AC$5:AC$141,'IND Balance'!$C$5:$C$141,'Service shares'!$B13,'IND Balance'!$D$5:$D$141,"*"&amp;'Service shares'!$A13)*AD13</f>
        <v>2.3455190376717132</v>
      </c>
      <c r="BJ13" s="2">
        <f>SUMIFS('IND Balance'!AD$5:AD$141,'IND Balance'!$C$5:$C$141,'Service shares'!$B13,'IND Balance'!$D$5:$D$141,"*"&amp;'Service shares'!$A13)*AE13</f>
        <v>5.2868720586836657</v>
      </c>
      <c r="BK13" s="2">
        <f>SUMIFS('IND Balance'!AE$5:AE$141,'IND Balance'!$C$5:$C$141,'Service shares'!$B13,'IND Balance'!$D$5:$D$141,"*"&amp;'Service shares'!$A13)*AF13</f>
        <v>5.3661332535490045</v>
      </c>
      <c r="BL13" s="2">
        <f>SUMIFS('IND Balance'!AF$5:AF$141,'IND Balance'!$C$5:$C$141,'Service shares'!$B13,'IND Balance'!$D$5:$D$141,"*"&amp;'Service shares'!$A13)*AG13</f>
        <v>4.5104778216143426</v>
      </c>
      <c r="BM13" s="2">
        <f>SUMIFS('IND Balance'!AG$5:AG$141,'IND Balance'!$C$5:$C$141,'Service shares'!$B13,'IND Balance'!$D$5:$D$141,"*"&amp;'Service shares'!$A13)*AH13</f>
        <v>23.358711375523509</v>
      </c>
      <c r="BN13" s="2">
        <f>SUMIFS('IND Balance'!AH$5:AH$141,'IND Balance'!$C$5:$C$141,'Service shares'!$B13,'IND Balance'!$D$5:$D$141,"*"&amp;'Service shares'!$A13)*AI13</f>
        <v>0</v>
      </c>
    </row>
    <row r="14" spans="1:67" x14ac:dyDescent="0.45">
      <c r="A14" t="s">
        <v>20</v>
      </c>
      <c r="B14" t="s">
        <v>42</v>
      </c>
      <c r="C14" t="s">
        <v>184</v>
      </c>
      <c r="D14" s="1">
        <v>6.7729083665338641E-2</v>
      </c>
      <c r="E14" s="1"/>
      <c r="F14" s="1">
        <f t="shared" si="16"/>
        <v>6.7729083665338641E-2</v>
      </c>
      <c r="G14" s="1">
        <f t="shared" si="14"/>
        <v>6.7729083665338641E-2</v>
      </c>
      <c r="H14" s="1">
        <f t="shared" si="14"/>
        <v>6.7729083665338641E-2</v>
      </c>
      <c r="I14" s="1">
        <f t="shared" si="14"/>
        <v>6.7729083665338641E-2</v>
      </c>
      <c r="J14" s="1">
        <f t="shared" si="14"/>
        <v>6.7729083665338641E-2</v>
      </c>
      <c r="K14" s="1">
        <f t="shared" si="14"/>
        <v>6.7729083665338641E-2</v>
      </c>
      <c r="L14" s="1">
        <f t="shared" si="14"/>
        <v>6.7729083665338641E-2</v>
      </c>
      <c r="M14" s="1">
        <f t="shared" si="14"/>
        <v>6.7729083665338641E-2</v>
      </c>
      <c r="N14" s="1">
        <f t="shared" si="14"/>
        <v>6.7729083665338641E-2</v>
      </c>
      <c r="O14" s="1">
        <f t="shared" si="14"/>
        <v>6.7729083665338641E-2</v>
      </c>
      <c r="P14" s="1">
        <f t="shared" si="14"/>
        <v>6.7729083665338641E-2</v>
      </c>
      <c r="Q14" s="1">
        <f t="shared" si="14"/>
        <v>6.7729083665338641E-2</v>
      </c>
      <c r="R14" s="1">
        <f t="shared" si="14"/>
        <v>6.7729083665338641E-2</v>
      </c>
      <c r="S14" s="1">
        <f t="shared" si="14"/>
        <v>6.7729083665338641E-2</v>
      </c>
      <c r="T14" s="1">
        <f t="shared" si="14"/>
        <v>6.7729083665338641E-2</v>
      </c>
      <c r="U14" s="1">
        <f t="shared" si="14"/>
        <v>6.7729083665338641E-2</v>
      </c>
      <c r="V14" s="1">
        <f t="shared" si="14"/>
        <v>6.7729083665338641E-2</v>
      </c>
      <c r="W14" s="1">
        <f t="shared" si="15"/>
        <v>6.7729083665338641E-2</v>
      </c>
      <c r="X14" s="1">
        <f t="shared" si="15"/>
        <v>6.7729083665338641E-2</v>
      </c>
      <c r="Y14" s="1">
        <f t="shared" si="15"/>
        <v>6.7729083665338641E-2</v>
      </c>
      <c r="Z14" s="1">
        <f t="shared" si="15"/>
        <v>6.7729083665338641E-2</v>
      </c>
      <c r="AA14" s="1">
        <f t="shared" si="15"/>
        <v>6.7729083665338641E-2</v>
      </c>
      <c r="AB14" s="1">
        <f t="shared" si="15"/>
        <v>6.7729083665338641E-2</v>
      </c>
      <c r="AC14" s="1">
        <f t="shared" si="15"/>
        <v>6.7729083665338641E-2</v>
      </c>
      <c r="AD14" s="1">
        <f t="shared" si="15"/>
        <v>6.7729083665338641E-2</v>
      </c>
      <c r="AE14" s="1">
        <f t="shared" si="15"/>
        <v>6.7729083665338641E-2</v>
      </c>
      <c r="AF14" s="1">
        <f t="shared" si="15"/>
        <v>6.7729083665338641E-2</v>
      </c>
      <c r="AG14" s="1">
        <f t="shared" si="15"/>
        <v>6.7729083665338641E-2</v>
      </c>
      <c r="AH14" s="1">
        <f t="shared" si="15"/>
        <v>6.7729083665338641E-2</v>
      </c>
      <c r="AI14" s="1">
        <f t="shared" si="15"/>
        <v>6.7729083665338641E-2</v>
      </c>
      <c r="AJ14" s="1"/>
      <c r="AK14" s="2">
        <f>SUMIFS('IND Balance'!E$5:E$141,'IND Balance'!$C$5:$C$141,'Service shares'!$B14,'IND Balance'!$D$5:$D$141,"*"&amp;'Service shares'!$A14)*F14</f>
        <v>13.909813763392828</v>
      </c>
      <c r="AL14" s="2">
        <f>SUMIFS('IND Balance'!F$5:F$141,'IND Balance'!$C$5:$C$141,'Service shares'!$B14,'IND Balance'!$D$5:$D$141,"*"&amp;'Service shares'!$A14)*G14</f>
        <v>9.6745805774247007</v>
      </c>
      <c r="AM14" s="2">
        <f>SUMIFS('IND Balance'!G$5:G$141,'IND Balance'!$C$5:$C$141,'Service shares'!$B14,'IND Balance'!$D$5:$D$141,"*"&amp;'Service shares'!$A14)*H14</f>
        <v>3.5735473773752986</v>
      </c>
      <c r="AN14" s="2">
        <f>SUMIFS('IND Balance'!H$5:H$141,'IND Balance'!$C$5:$C$141,'Service shares'!$B14,'IND Balance'!$D$5:$D$141,"*"&amp;'Service shares'!$A14)*I14</f>
        <v>2.0668861131920315</v>
      </c>
      <c r="AO14" s="2">
        <f>SUMIFS('IND Balance'!I$5:I$141,'IND Balance'!$C$5:$C$141,'Service shares'!$B14,'IND Balance'!$D$5:$D$141,"*"&amp;'Service shares'!$A14)*J14</f>
        <v>11.140149417117131</v>
      </c>
      <c r="AP14" s="2">
        <f>SUMIFS('IND Balance'!J$5:J$141,'IND Balance'!$C$5:$C$141,'Service shares'!$B14,'IND Balance'!$D$5:$D$141,"*"&amp;'Service shares'!$A14)*K14</f>
        <v>85.915728179655773</v>
      </c>
      <c r="AQ14" s="2">
        <f>SUMIFS('IND Balance'!K$5:K$141,'IND Balance'!$C$5:$C$141,'Service shares'!$B14,'IND Balance'!$D$5:$D$141,"*"&amp;'Service shares'!$A14)*L14</f>
        <v>0.75855693446533856</v>
      </c>
      <c r="AR14" s="2">
        <f>SUMIFS('IND Balance'!L$5:L$141,'IND Balance'!$C$5:$C$141,'Service shares'!$B14,'IND Balance'!$D$5:$D$141,"*"&amp;'Service shares'!$A14)*M14</f>
        <v>13.374711916207172</v>
      </c>
      <c r="AS14" s="2">
        <f>SUMIFS('IND Balance'!M$5:M$141,'IND Balance'!$C$5:$C$141,'Service shares'!$B14,'IND Balance'!$D$5:$D$141,"*"&amp;'Service shares'!$A14)*N14</f>
        <v>4.7421466598725095</v>
      </c>
      <c r="AT14" s="2">
        <f>SUMIFS('IND Balance'!N$5:N$141,'IND Balance'!$C$5:$C$141,'Service shares'!$B14,'IND Balance'!$D$5:$D$141,"*"&amp;'Service shares'!$A14)*O14</f>
        <v>117.04351422541194</v>
      </c>
      <c r="AU14" s="2">
        <f>SUMIFS('IND Balance'!O$5:O$141,'IND Balance'!$C$5:$C$141,'Service shares'!$B14,'IND Balance'!$D$5:$D$141,"*"&amp;'Service shares'!$A14)*P14</f>
        <v>1.9839634199426295</v>
      </c>
      <c r="AV14" s="2">
        <f>SUMIFS('IND Balance'!P$5:P$141,'IND Balance'!$C$5:$C$141,'Service shares'!$B14,'IND Balance'!$D$5:$D$141,"*"&amp;'Service shares'!$A14)*Q14</f>
        <v>4.9036823779697212</v>
      </c>
      <c r="AW14" s="2">
        <f>SUMIFS('IND Balance'!Q$5:Q$141,'IND Balance'!$C$5:$C$141,'Service shares'!$B14,'IND Balance'!$D$5:$D$141,"*"&amp;'Service shares'!$A14)*R14</f>
        <v>1.8893449592749001</v>
      </c>
      <c r="AX14" s="2">
        <f>SUMIFS('IND Balance'!R$5:R$141,'IND Balance'!$C$5:$C$141,'Service shares'!$B14,'IND Balance'!$D$5:$D$141,"*"&amp;'Service shares'!$A14)*S14</f>
        <v>6.7879619597832672</v>
      </c>
      <c r="AY14" s="2">
        <f>SUMIFS('IND Balance'!S$5:S$141,'IND Balance'!$C$5:$C$141,'Service shares'!$B14,'IND Balance'!$D$5:$D$141,"*"&amp;'Service shares'!$A14)*T14</f>
        <v>2.056881262517928</v>
      </c>
      <c r="AZ14" s="2">
        <f>SUMIFS('IND Balance'!T$5:T$141,'IND Balance'!$C$5:$C$141,'Service shares'!$B14,'IND Balance'!$D$5:$D$141,"*"&amp;'Service shares'!$A14)*U14</f>
        <v>2.4887013591729081</v>
      </c>
      <c r="BA14" s="2">
        <f>SUMIFS('IND Balance'!U$5:U$141,'IND Balance'!$C$5:$C$141,'Service shares'!$B14,'IND Balance'!$D$5:$D$141,"*"&amp;'Service shares'!$A14)*V14</f>
        <v>12.455254172682071</v>
      </c>
      <c r="BB14" s="2">
        <f>SUMIFS('IND Balance'!V$5:V$141,'IND Balance'!$C$5:$C$141,'Service shares'!$B14,'IND Balance'!$D$5:$D$141,"*"&amp;'Service shares'!$A14)*W14</f>
        <v>2.8661353575203181</v>
      </c>
      <c r="BC14" s="2">
        <f>SUMIFS('IND Balance'!W$5:W$141,'IND Balance'!$C$5:$C$141,'Service shares'!$B14,'IND Balance'!$D$5:$D$141,"*"&amp;'Service shares'!$A14)*X14</f>
        <v>5.7169577525880477</v>
      </c>
      <c r="BD14" s="2">
        <f>SUMIFS('IND Balance'!X$5:X$141,'IND Balance'!$C$5:$C$141,'Service shares'!$B14,'IND Balance'!$D$5:$D$141,"*"&amp;'Service shares'!$A14)*Y14</f>
        <v>65.51244589678565</v>
      </c>
      <c r="BE14" s="2">
        <f>SUMIFS('IND Balance'!Y$5:Y$141,'IND Balance'!$C$5:$C$141,'Service shares'!$B14,'IND Balance'!$D$5:$D$141,"*"&amp;'Service shares'!$A14)*Z14</f>
        <v>15.436382360830278</v>
      </c>
      <c r="BF14" s="2">
        <f>SUMIFS('IND Balance'!Z$5:Z$141,'IND Balance'!$C$5:$C$141,'Service shares'!$B14,'IND Balance'!$D$5:$D$141,"*"&amp;'Service shares'!$A14)*AA14</f>
        <v>26.817791257247805</v>
      </c>
      <c r="BG14" s="2">
        <f>SUMIFS('IND Balance'!AA$5:AA$141,'IND Balance'!$C$5:$C$141,'Service shares'!$B14,'IND Balance'!$D$5:$D$141,"*"&amp;'Service shares'!$A14)*AB14</f>
        <v>39.457515854610357</v>
      </c>
      <c r="BH14" s="2">
        <f>SUMIFS('IND Balance'!AB$5:AB$141,'IND Balance'!$C$5:$C$141,'Service shares'!$B14,'IND Balance'!$D$5:$D$141,"*"&amp;'Service shares'!$A14)*AC14</f>
        <v>0.27617096931633467</v>
      </c>
      <c r="BI14" s="2">
        <f>SUMIFS('IND Balance'!AC$5:AC$141,'IND Balance'!$C$5:$C$141,'Service shares'!$B14,'IND Balance'!$D$5:$D$141,"*"&amp;'Service shares'!$A14)*AD14</f>
        <v>3.0672172031091631</v>
      </c>
      <c r="BJ14" s="2">
        <f>SUMIFS('IND Balance'!AD$5:AD$141,'IND Balance'!$C$5:$C$141,'Service shares'!$B14,'IND Balance'!$D$5:$D$141,"*"&amp;'Service shares'!$A14)*AE14</f>
        <v>6.9136019228940233</v>
      </c>
      <c r="BK14" s="2">
        <f>SUMIFS('IND Balance'!AE$5:AE$141,'IND Balance'!$C$5:$C$141,'Service shares'!$B14,'IND Balance'!$D$5:$D$141,"*"&amp;'Service shares'!$A14)*AF14</f>
        <v>7.0172511777179274</v>
      </c>
      <c r="BL14" s="2">
        <f>SUMIFS('IND Balance'!AF$5:AF$141,'IND Balance'!$C$5:$C$141,'Service shares'!$B14,'IND Balance'!$D$5:$D$141,"*"&amp;'Service shares'!$A14)*AG14</f>
        <v>5.898317151341832</v>
      </c>
      <c r="BM14" s="2">
        <f>SUMIFS('IND Balance'!AG$5:AG$141,'IND Balance'!$C$5:$C$141,'Service shares'!$B14,'IND Balance'!$D$5:$D$141,"*"&amp;'Service shares'!$A14)*AH14</f>
        <v>30.54600718337689</v>
      </c>
      <c r="BN14" s="2">
        <f>SUMIFS('IND Balance'!AH$5:AH$141,'IND Balance'!$C$5:$C$141,'Service shares'!$B14,'IND Balance'!$D$5:$D$141,"*"&amp;'Service shares'!$A14)*AI14</f>
        <v>0</v>
      </c>
    </row>
    <row r="15" spans="1:67" x14ac:dyDescent="0.45">
      <c r="A15" t="s">
        <v>20</v>
      </c>
      <c r="B15" t="s">
        <v>42</v>
      </c>
      <c r="C15" t="s">
        <v>188</v>
      </c>
      <c r="D15" s="1">
        <v>0.59760956175298807</v>
      </c>
      <c r="E15" s="1"/>
      <c r="F15" s="1">
        <f t="shared" si="16"/>
        <v>0.59760956175298807</v>
      </c>
      <c r="G15" s="1">
        <f t="shared" si="14"/>
        <v>0.59760956175298807</v>
      </c>
      <c r="H15" s="1">
        <f t="shared" si="14"/>
        <v>0.59760956175298807</v>
      </c>
      <c r="I15" s="1">
        <f t="shared" si="14"/>
        <v>0.59760956175298807</v>
      </c>
      <c r="J15" s="1">
        <f t="shared" si="14"/>
        <v>0.59760956175298807</v>
      </c>
      <c r="K15" s="1">
        <f t="shared" si="14"/>
        <v>0.59760956175298807</v>
      </c>
      <c r="L15" s="1">
        <f t="shared" si="14"/>
        <v>0.59760956175298807</v>
      </c>
      <c r="M15" s="1">
        <f t="shared" si="14"/>
        <v>0.59760956175298807</v>
      </c>
      <c r="N15" s="1">
        <f t="shared" si="14"/>
        <v>0.59760956175298807</v>
      </c>
      <c r="O15" s="1">
        <f t="shared" si="14"/>
        <v>0.59760956175298807</v>
      </c>
      <c r="P15" s="1">
        <f t="shared" si="14"/>
        <v>0.59760956175298807</v>
      </c>
      <c r="Q15" s="1">
        <f t="shared" si="14"/>
        <v>0.59760956175298807</v>
      </c>
      <c r="R15" s="1">
        <f t="shared" si="14"/>
        <v>0.59760956175298807</v>
      </c>
      <c r="S15" s="1">
        <f t="shared" si="14"/>
        <v>0.59760956175298807</v>
      </c>
      <c r="T15" s="1">
        <f t="shared" si="14"/>
        <v>0.59760956175298807</v>
      </c>
      <c r="U15" s="1">
        <f t="shared" si="14"/>
        <v>0.59760956175298807</v>
      </c>
      <c r="V15" s="1">
        <f t="shared" si="14"/>
        <v>0.59760956175298807</v>
      </c>
      <c r="W15" s="1">
        <f t="shared" si="15"/>
        <v>0.59760956175298807</v>
      </c>
      <c r="X15" s="1">
        <f t="shared" si="15"/>
        <v>0.59760956175298807</v>
      </c>
      <c r="Y15" s="1">
        <f t="shared" si="15"/>
        <v>0.59760956175298807</v>
      </c>
      <c r="Z15" s="1">
        <f t="shared" si="15"/>
        <v>0.59760956175298807</v>
      </c>
      <c r="AA15" s="1">
        <f t="shared" si="15"/>
        <v>0.59760956175298807</v>
      </c>
      <c r="AB15" s="1">
        <f t="shared" si="15"/>
        <v>0.59760956175298807</v>
      </c>
      <c r="AC15" s="1">
        <f t="shared" si="15"/>
        <v>0.59760956175298807</v>
      </c>
      <c r="AD15" s="1">
        <f t="shared" si="15"/>
        <v>0.59760956175298807</v>
      </c>
      <c r="AE15" s="1">
        <f t="shared" si="15"/>
        <v>0.59760956175298807</v>
      </c>
      <c r="AF15" s="1">
        <f t="shared" si="15"/>
        <v>0.59760956175298807</v>
      </c>
      <c r="AG15" s="1">
        <f t="shared" si="15"/>
        <v>0.59760956175298807</v>
      </c>
      <c r="AH15" s="1">
        <f t="shared" si="15"/>
        <v>0.59760956175298807</v>
      </c>
      <c r="AI15" s="1">
        <f t="shared" si="15"/>
        <v>0.59760956175298807</v>
      </c>
      <c r="AJ15" s="1"/>
      <c r="AK15" s="2">
        <f>SUMIFS('IND Balance'!E$5:E$141,'IND Balance'!$C$5:$C$141,'Service shares'!$B15,'IND Balance'!$D$5:$D$141,"*"&amp;'Service shares'!$A15)*F15</f>
        <v>122.73365085346614</v>
      </c>
      <c r="AL15" s="2">
        <f>SUMIFS('IND Balance'!F$5:F$141,'IND Balance'!$C$5:$C$141,'Service shares'!$B15,'IND Balance'!$D$5:$D$141,"*"&amp;'Service shares'!$A15)*G15</f>
        <v>85.363946271394425</v>
      </c>
      <c r="AM15" s="2">
        <f>SUMIFS('IND Balance'!G$5:G$141,'IND Balance'!$C$5:$C$141,'Service shares'!$B15,'IND Balance'!$D$5:$D$141,"*"&amp;'Service shares'!$A15)*H15</f>
        <v>31.53130038860558</v>
      </c>
      <c r="AN15" s="2">
        <f>SUMIFS('IND Balance'!H$5:H$141,'IND Balance'!$C$5:$C$141,'Service shares'!$B15,'IND Balance'!$D$5:$D$141,"*"&amp;'Service shares'!$A15)*I15</f>
        <v>18.237230410517927</v>
      </c>
      <c r="AO15" s="2">
        <f>SUMIFS('IND Balance'!I$5:I$141,'IND Balance'!$C$5:$C$141,'Service shares'!$B15,'IND Balance'!$D$5:$D$141,"*"&amp;'Service shares'!$A15)*J15</f>
        <v>98.295436033386466</v>
      </c>
      <c r="AP15" s="2">
        <f>SUMIFS('IND Balance'!J$5:J$141,'IND Balance'!$C$5:$C$141,'Service shares'!$B15,'IND Balance'!$D$5:$D$141,"*"&amp;'Service shares'!$A15)*K15</f>
        <v>758.07995452637454</v>
      </c>
      <c r="AQ15" s="2">
        <f>SUMIFS('IND Balance'!K$5:K$141,'IND Balance'!$C$5:$C$141,'Service shares'!$B15,'IND Balance'!$D$5:$D$141,"*"&amp;'Service shares'!$A15)*L15</f>
        <v>6.6931494217529881</v>
      </c>
      <c r="AR15" s="2">
        <f>SUMIFS('IND Balance'!L$5:L$141,'IND Balance'!$C$5:$C$141,'Service shares'!$B15,'IND Balance'!$D$5:$D$141,"*"&amp;'Service shares'!$A15)*M15</f>
        <v>118.01216396653388</v>
      </c>
      <c r="AS15" s="2">
        <f>SUMIFS('IND Balance'!M$5:M$141,'IND Balance'!$C$5:$C$141,'Service shares'!$B15,'IND Balance'!$D$5:$D$141,"*"&amp;'Service shares'!$A15)*N15</f>
        <v>41.84247052828686</v>
      </c>
      <c r="AT15" s="2">
        <f>SUMIFS('IND Balance'!N$5:N$141,'IND Balance'!$C$5:$C$141,'Service shares'!$B15,'IND Balance'!$D$5:$D$141,"*"&amp;'Service shares'!$A15)*O15</f>
        <v>1032.7368902242231</v>
      </c>
      <c r="AU15" s="2">
        <f>SUMIFS('IND Balance'!O$5:O$141,'IND Balance'!$C$5:$C$141,'Service shares'!$B15,'IND Balance'!$D$5:$D$141,"*"&amp;'Service shares'!$A15)*P15</f>
        <v>17.505559587729085</v>
      </c>
      <c r="AV15" s="2">
        <f>SUMIFS('IND Balance'!P$5:P$141,'IND Balance'!$C$5:$C$141,'Service shares'!$B15,'IND Balance'!$D$5:$D$141,"*"&amp;'Service shares'!$A15)*Q15</f>
        <v>43.267785687968129</v>
      </c>
      <c r="AW15" s="2">
        <f>SUMIFS('IND Balance'!Q$5:Q$141,'IND Balance'!$C$5:$C$141,'Service shares'!$B15,'IND Balance'!$D$5:$D$141,"*"&amp;'Service shares'!$A15)*R15</f>
        <v>16.670690817131472</v>
      </c>
      <c r="AX15" s="2">
        <f>SUMIFS('IND Balance'!R$5:R$141,'IND Balance'!$C$5:$C$141,'Service shares'!$B15,'IND Balance'!$D$5:$D$141,"*"&amp;'Service shares'!$A15)*S15</f>
        <v>59.893781998087654</v>
      </c>
      <c r="AY15" s="2">
        <f>SUMIFS('IND Balance'!S$5:S$141,'IND Balance'!$C$5:$C$141,'Service shares'!$B15,'IND Balance'!$D$5:$D$141,"*"&amp;'Service shares'!$A15)*T15</f>
        <v>18.148952316334661</v>
      </c>
      <c r="AZ15" s="2">
        <f>SUMIFS('IND Balance'!T$5:T$141,'IND Balance'!$C$5:$C$141,'Service shares'!$B15,'IND Balance'!$D$5:$D$141,"*"&amp;'Service shares'!$A15)*U15</f>
        <v>21.959129639760956</v>
      </c>
      <c r="BA15" s="2">
        <f>SUMIFS('IND Balance'!U$5:U$141,'IND Balance'!$C$5:$C$141,'Service shares'!$B15,'IND Balance'!$D$5:$D$141,"*"&amp;'Service shares'!$A15)*V15</f>
        <v>109.89930152366534</v>
      </c>
      <c r="BB15" s="2">
        <f>SUMIFS('IND Balance'!V$5:V$141,'IND Balance'!$C$5:$C$141,'Service shares'!$B15,'IND Balance'!$D$5:$D$141,"*"&amp;'Service shares'!$A15)*W15</f>
        <v>25.289429625179281</v>
      </c>
      <c r="BC15" s="2">
        <f>SUMIFS('IND Balance'!W$5:W$141,'IND Balance'!$C$5:$C$141,'Service shares'!$B15,'IND Balance'!$D$5:$D$141,"*"&amp;'Service shares'!$A15)*X15</f>
        <v>50.443744875776893</v>
      </c>
      <c r="BD15" s="2">
        <f>SUMIFS('IND Balance'!X$5:X$141,'IND Balance'!$C$5:$C$141,'Service shares'!$B15,'IND Balance'!$D$5:$D$141,"*"&amp;'Service shares'!$A15)*Y15</f>
        <v>578.05099320693228</v>
      </c>
      <c r="BE15" s="2">
        <f>SUMIFS('IND Balance'!Y$5:Y$141,'IND Balance'!$C$5:$C$141,'Service shares'!$B15,'IND Balance'!$D$5:$D$141,"*"&amp;'Service shares'!$A15)*Z15</f>
        <v>136.20337377203188</v>
      </c>
      <c r="BF15" s="2">
        <f>SUMIFS('IND Balance'!Z$5:Z$141,'IND Balance'!$C$5:$C$141,'Service shares'!$B15,'IND Balance'!$D$5:$D$141,"*"&amp;'Service shares'!$A15)*AA15</f>
        <v>236.62756991689244</v>
      </c>
      <c r="BG15" s="2">
        <f>SUMIFS('IND Balance'!AA$5:AA$141,'IND Balance'!$C$5:$C$141,'Service shares'!$B15,'IND Balance'!$D$5:$D$141,"*"&amp;'Service shares'!$A15)*AB15</f>
        <v>348.15455165832674</v>
      </c>
      <c r="BH15" s="2">
        <f>SUMIFS('IND Balance'!AB$5:AB$141,'IND Balance'!$C$5:$C$141,'Service shares'!$B15,'IND Balance'!$D$5:$D$141,"*"&amp;'Service shares'!$A15)*AC15</f>
        <v>2.4368026704382473</v>
      </c>
      <c r="BI15" s="2">
        <f>SUMIFS('IND Balance'!AC$5:AC$141,'IND Balance'!$C$5:$C$141,'Service shares'!$B15,'IND Balance'!$D$5:$D$141,"*"&amp;'Service shares'!$A15)*AD15</f>
        <v>27.063681203904384</v>
      </c>
      <c r="BJ15" s="2">
        <f>SUMIFS('IND Balance'!AD$5:AD$141,'IND Balance'!$C$5:$C$141,'Service shares'!$B15,'IND Balance'!$D$5:$D$141,"*"&amp;'Service shares'!$A15)*AE15</f>
        <v>61.002369907888443</v>
      </c>
      <c r="BK15" s="2">
        <f>SUMIFS('IND Balance'!AE$5:AE$141,'IND Balance'!$C$5:$C$141,'Service shares'!$B15,'IND Balance'!$D$5:$D$141,"*"&amp;'Service shares'!$A15)*AF15</f>
        <v>61.916922156334664</v>
      </c>
      <c r="BL15" s="2">
        <f>SUMIFS('IND Balance'!AF$5:AF$141,'IND Balance'!$C$5:$C$141,'Service shares'!$B15,'IND Balance'!$D$5:$D$141,"*"&amp;'Service shares'!$A15)*AG15</f>
        <v>52.043974864780878</v>
      </c>
      <c r="BM15" s="2">
        <f>SUMIFS('IND Balance'!AG$5:AG$141,'IND Balance'!$C$5:$C$141,'Service shares'!$B15,'IND Balance'!$D$5:$D$141,"*"&amp;'Service shares'!$A15)*AH15</f>
        <v>269.52359279450201</v>
      </c>
      <c r="BN15" s="2">
        <f>SUMIFS('IND Balance'!AH$5:AH$141,'IND Balance'!$C$5:$C$141,'Service shares'!$B15,'IND Balance'!$D$5:$D$141,"*"&amp;'Service shares'!$A15)*AI15</f>
        <v>0</v>
      </c>
    </row>
    <row r="16" spans="1:67" x14ac:dyDescent="0.45">
      <c r="A16" t="s">
        <v>20</v>
      </c>
      <c r="B16" t="s">
        <v>42</v>
      </c>
      <c r="C16" t="s">
        <v>194</v>
      </c>
      <c r="D16" s="1">
        <v>1.1952191235059761E-2</v>
      </c>
      <c r="E16" s="1"/>
      <c r="F16" s="1">
        <f t="shared" si="16"/>
        <v>1.1952191235059761E-2</v>
      </c>
      <c r="G16" s="1">
        <f t="shared" si="14"/>
        <v>1.1952191235059761E-2</v>
      </c>
      <c r="H16" s="1">
        <f t="shared" si="14"/>
        <v>1.1952191235059761E-2</v>
      </c>
      <c r="I16" s="1">
        <f t="shared" si="14"/>
        <v>1.1952191235059761E-2</v>
      </c>
      <c r="J16" s="1">
        <f t="shared" si="14"/>
        <v>1.1952191235059761E-2</v>
      </c>
      <c r="K16" s="1">
        <f t="shared" si="14"/>
        <v>1.1952191235059761E-2</v>
      </c>
      <c r="L16" s="1">
        <f t="shared" si="14"/>
        <v>1.1952191235059761E-2</v>
      </c>
      <c r="M16" s="1">
        <f t="shared" si="14"/>
        <v>1.1952191235059761E-2</v>
      </c>
      <c r="N16" s="1">
        <f t="shared" si="14"/>
        <v>1.1952191235059761E-2</v>
      </c>
      <c r="O16" s="1">
        <f t="shared" si="14"/>
        <v>1.1952191235059761E-2</v>
      </c>
      <c r="P16" s="1">
        <f t="shared" si="14"/>
        <v>1.1952191235059761E-2</v>
      </c>
      <c r="Q16" s="1">
        <f t="shared" si="14"/>
        <v>1.1952191235059761E-2</v>
      </c>
      <c r="R16" s="1">
        <f t="shared" si="14"/>
        <v>1.1952191235059761E-2</v>
      </c>
      <c r="S16" s="1">
        <f t="shared" si="14"/>
        <v>1.1952191235059761E-2</v>
      </c>
      <c r="T16" s="1">
        <f t="shared" si="14"/>
        <v>1.1952191235059761E-2</v>
      </c>
      <c r="U16" s="1">
        <f t="shared" si="14"/>
        <v>1.1952191235059761E-2</v>
      </c>
      <c r="V16" s="1">
        <f t="shared" si="14"/>
        <v>1.1952191235059761E-2</v>
      </c>
      <c r="W16" s="1">
        <f t="shared" si="15"/>
        <v>1.1952191235059761E-2</v>
      </c>
      <c r="X16" s="1">
        <f t="shared" si="15"/>
        <v>1.1952191235059761E-2</v>
      </c>
      <c r="Y16" s="1">
        <f t="shared" si="15"/>
        <v>1.1952191235059761E-2</v>
      </c>
      <c r="Z16" s="1">
        <f t="shared" si="15"/>
        <v>1.1952191235059761E-2</v>
      </c>
      <c r="AA16" s="1">
        <f t="shared" si="15"/>
        <v>1.1952191235059761E-2</v>
      </c>
      <c r="AB16" s="1">
        <f t="shared" si="15"/>
        <v>1.1952191235059761E-2</v>
      </c>
      <c r="AC16" s="1">
        <f t="shared" si="15"/>
        <v>1.1952191235059761E-2</v>
      </c>
      <c r="AD16" s="1">
        <f t="shared" si="15"/>
        <v>1.1952191235059761E-2</v>
      </c>
      <c r="AE16" s="1">
        <f t="shared" si="15"/>
        <v>1.1952191235059761E-2</v>
      </c>
      <c r="AF16" s="1">
        <f t="shared" si="15"/>
        <v>1.1952191235059761E-2</v>
      </c>
      <c r="AG16" s="1">
        <f t="shared" si="15"/>
        <v>1.1952191235059761E-2</v>
      </c>
      <c r="AH16" s="1">
        <f t="shared" si="15"/>
        <v>1.1952191235059761E-2</v>
      </c>
      <c r="AI16" s="1">
        <f t="shared" si="15"/>
        <v>1.1952191235059761E-2</v>
      </c>
      <c r="AJ16" s="1"/>
      <c r="AK16" s="2">
        <f>SUMIFS('IND Balance'!E$5:E$141,'IND Balance'!$C$5:$C$141,'Service shares'!$B16,'IND Balance'!$D$5:$D$141,"*"&amp;'Service shares'!$A16)*F16</f>
        <v>2.4546730170693225</v>
      </c>
      <c r="AL16" s="2">
        <f>SUMIFS('IND Balance'!F$5:F$141,'IND Balance'!$C$5:$C$141,'Service shares'!$B16,'IND Balance'!$D$5:$D$141,"*"&amp;'Service shares'!$A16)*G16</f>
        <v>1.7072789254278886</v>
      </c>
      <c r="AM16" s="2">
        <f>SUMIFS('IND Balance'!G$5:G$141,'IND Balance'!$C$5:$C$141,'Service shares'!$B16,'IND Balance'!$D$5:$D$141,"*"&amp;'Service shares'!$A16)*H16</f>
        <v>0.63062600777211153</v>
      </c>
      <c r="AN16" s="2">
        <f>SUMIFS('IND Balance'!H$5:H$141,'IND Balance'!$C$5:$C$141,'Service shares'!$B16,'IND Balance'!$D$5:$D$141,"*"&amp;'Service shares'!$A16)*I16</f>
        <v>0.36474460821035853</v>
      </c>
      <c r="AO16" s="2">
        <f>SUMIFS('IND Balance'!I$5:I$141,'IND Balance'!$C$5:$C$141,'Service shares'!$B16,'IND Balance'!$D$5:$D$141,"*"&amp;'Service shares'!$A16)*J16</f>
        <v>1.9659087206677293</v>
      </c>
      <c r="AP16" s="2">
        <f>SUMIFS('IND Balance'!J$5:J$141,'IND Balance'!$C$5:$C$141,'Service shares'!$B16,'IND Balance'!$D$5:$D$141,"*"&amp;'Service shares'!$A16)*K16</f>
        <v>15.161599090527488</v>
      </c>
      <c r="AQ16" s="2">
        <f>SUMIFS('IND Balance'!K$5:K$141,'IND Balance'!$C$5:$C$141,'Service shares'!$B16,'IND Balance'!$D$5:$D$141,"*"&amp;'Service shares'!$A16)*L16</f>
        <v>0.13386298843505975</v>
      </c>
      <c r="AR16" s="2">
        <f>SUMIFS('IND Balance'!L$5:L$141,'IND Balance'!$C$5:$C$141,'Service shares'!$B16,'IND Balance'!$D$5:$D$141,"*"&amp;'Service shares'!$A16)*M16</f>
        <v>2.3602432793306773</v>
      </c>
      <c r="AS16" s="2">
        <f>SUMIFS('IND Balance'!M$5:M$141,'IND Balance'!$C$5:$C$141,'Service shares'!$B16,'IND Balance'!$D$5:$D$141,"*"&amp;'Service shares'!$A16)*N16</f>
        <v>0.83684941056573714</v>
      </c>
      <c r="AT16" s="2">
        <f>SUMIFS('IND Balance'!N$5:N$141,'IND Balance'!$C$5:$C$141,'Service shares'!$B16,'IND Balance'!$D$5:$D$141,"*"&amp;'Service shares'!$A16)*O16</f>
        <v>20.654737804484462</v>
      </c>
      <c r="AU16" s="2">
        <f>SUMIFS('IND Balance'!O$5:O$141,'IND Balance'!$C$5:$C$141,'Service shares'!$B16,'IND Balance'!$D$5:$D$141,"*"&amp;'Service shares'!$A16)*P16</f>
        <v>0.35011119175458166</v>
      </c>
      <c r="AV16" s="2">
        <f>SUMIFS('IND Balance'!P$5:P$141,'IND Balance'!$C$5:$C$141,'Service shares'!$B16,'IND Balance'!$D$5:$D$141,"*"&amp;'Service shares'!$A16)*Q16</f>
        <v>0.86535571375936249</v>
      </c>
      <c r="AW16" s="2">
        <f>SUMIFS('IND Balance'!Q$5:Q$141,'IND Balance'!$C$5:$C$141,'Service shares'!$B16,'IND Balance'!$D$5:$D$141,"*"&amp;'Service shares'!$A16)*R16</f>
        <v>0.33341381634262945</v>
      </c>
      <c r="AX16" s="2">
        <f>SUMIFS('IND Balance'!R$5:R$141,'IND Balance'!$C$5:$C$141,'Service shares'!$B16,'IND Balance'!$D$5:$D$141,"*"&amp;'Service shares'!$A16)*S16</f>
        <v>1.1978756399617529</v>
      </c>
      <c r="AY16" s="2">
        <f>SUMIFS('IND Balance'!S$5:S$141,'IND Balance'!$C$5:$C$141,'Service shares'!$B16,'IND Balance'!$D$5:$D$141,"*"&amp;'Service shares'!$A16)*T16</f>
        <v>0.3629790463266932</v>
      </c>
      <c r="AZ16" s="2">
        <f>SUMIFS('IND Balance'!T$5:T$141,'IND Balance'!$C$5:$C$141,'Service shares'!$B16,'IND Balance'!$D$5:$D$141,"*"&amp;'Service shares'!$A16)*U16</f>
        <v>0.4391825927952191</v>
      </c>
      <c r="BA16" s="2">
        <f>SUMIFS('IND Balance'!U$5:U$141,'IND Balance'!$C$5:$C$141,'Service shares'!$B16,'IND Balance'!$D$5:$D$141,"*"&amp;'Service shares'!$A16)*V16</f>
        <v>2.1979860304733068</v>
      </c>
      <c r="BB16" s="2">
        <f>SUMIFS('IND Balance'!V$5:V$141,'IND Balance'!$C$5:$C$141,'Service shares'!$B16,'IND Balance'!$D$5:$D$141,"*"&amp;'Service shares'!$A16)*W16</f>
        <v>0.50578859250358565</v>
      </c>
      <c r="BC16" s="2">
        <f>SUMIFS('IND Balance'!W$5:W$141,'IND Balance'!$C$5:$C$141,'Service shares'!$B16,'IND Balance'!$D$5:$D$141,"*"&amp;'Service shares'!$A16)*X16</f>
        <v>1.0088748975155379</v>
      </c>
      <c r="BD16" s="2">
        <f>SUMIFS('IND Balance'!X$5:X$141,'IND Balance'!$C$5:$C$141,'Service shares'!$B16,'IND Balance'!$D$5:$D$141,"*"&amp;'Service shares'!$A16)*Y16</f>
        <v>11.561019864138645</v>
      </c>
      <c r="BE16" s="2">
        <f>SUMIFS('IND Balance'!Y$5:Y$141,'IND Balance'!$C$5:$C$141,'Service shares'!$B16,'IND Balance'!$D$5:$D$141,"*"&amp;'Service shares'!$A16)*Z16</f>
        <v>2.7240674754406373</v>
      </c>
      <c r="BF16" s="2">
        <f>SUMIFS('IND Balance'!Z$5:Z$141,'IND Balance'!$C$5:$C$141,'Service shares'!$B16,'IND Balance'!$D$5:$D$141,"*"&amp;'Service shares'!$A16)*AA16</f>
        <v>4.732551398337848</v>
      </c>
      <c r="BG16" s="2">
        <f>SUMIFS('IND Balance'!AA$5:AA$141,'IND Balance'!$C$5:$C$141,'Service shares'!$B16,'IND Balance'!$D$5:$D$141,"*"&amp;'Service shares'!$A16)*AB16</f>
        <v>6.9630910331665339</v>
      </c>
      <c r="BH16" s="2">
        <f>SUMIFS('IND Balance'!AB$5:AB$141,'IND Balance'!$C$5:$C$141,'Service shares'!$B16,'IND Balance'!$D$5:$D$141,"*"&amp;'Service shares'!$A16)*AC16</f>
        <v>4.873605340876494E-2</v>
      </c>
      <c r="BI16" s="2">
        <f>SUMIFS('IND Balance'!AC$5:AC$141,'IND Balance'!$C$5:$C$141,'Service shares'!$B16,'IND Balance'!$D$5:$D$141,"*"&amp;'Service shares'!$A16)*AD16</f>
        <v>0.54127362407808766</v>
      </c>
      <c r="BJ16" s="2">
        <f>SUMIFS('IND Balance'!AD$5:AD$141,'IND Balance'!$C$5:$C$141,'Service shares'!$B16,'IND Balance'!$D$5:$D$141,"*"&amp;'Service shares'!$A16)*AE16</f>
        <v>1.2200473981577689</v>
      </c>
      <c r="BK16" s="2">
        <f>SUMIFS('IND Balance'!AE$5:AE$141,'IND Balance'!$C$5:$C$141,'Service shares'!$B16,'IND Balance'!$D$5:$D$141,"*"&amp;'Service shares'!$A16)*AF16</f>
        <v>1.2383384431266933</v>
      </c>
      <c r="BL16" s="2">
        <f>SUMIFS('IND Balance'!AF$5:AF$141,'IND Balance'!$C$5:$C$141,'Service shares'!$B16,'IND Balance'!$D$5:$D$141,"*"&amp;'Service shares'!$A16)*AG16</f>
        <v>1.0408794972956175</v>
      </c>
      <c r="BM16" s="2">
        <f>SUMIFS('IND Balance'!AG$5:AG$141,'IND Balance'!$C$5:$C$141,'Service shares'!$B16,'IND Balance'!$D$5:$D$141,"*"&amp;'Service shares'!$A16)*AH16</f>
        <v>5.3904718558900395</v>
      </c>
      <c r="BN16" s="2">
        <f>SUMIFS('IND Balance'!AH$5:AH$141,'IND Balance'!$C$5:$C$141,'Service shares'!$B16,'IND Balance'!$D$5:$D$141,"*"&amp;'Service shares'!$A16)*AI16</f>
        <v>0</v>
      </c>
    </row>
    <row r="17" spans="1:66" x14ac:dyDescent="0.45">
      <c r="A17" t="s">
        <v>20</v>
      </c>
      <c r="B17" t="s">
        <v>42</v>
      </c>
      <c r="C17" t="s">
        <v>199</v>
      </c>
      <c r="D17" s="1">
        <v>0.1394422310756972</v>
      </c>
      <c r="E17" s="1"/>
      <c r="F17" s="1">
        <f t="shared" si="16"/>
        <v>0.1394422310756972</v>
      </c>
      <c r="G17" s="1">
        <f t="shared" si="14"/>
        <v>0.1394422310756972</v>
      </c>
      <c r="H17" s="1">
        <f t="shared" si="14"/>
        <v>0.1394422310756972</v>
      </c>
      <c r="I17" s="1">
        <f t="shared" si="14"/>
        <v>0.1394422310756972</v>
      </c>
      <c r="J17" s="1">
        <f t="shared" si="14"/>
        <v>0.1394422310756972</v>
      </c>
      <c r="K17" s="1">
        <f t="shared" si="14"/>
        <v>0.1394422310756972</v>
      </c>
      <c r="L17" s="1">
        <f t="shared" si="14"/>
        <v>0.1394422310756972</v>
      </c>
      <c r="M17" s="1">
        <f t="shared" si="14"/>
        <v>0.1394422310756972</v>
      </c>
      <c r="N17" s="1">
        <f t="shared" si="14"/>
        <v>0.1394422310756972</v>
      </c>
      <c r="O17" s="1">
        <f t="shared" si="14"/>
        <v>0.1394422310756972</v>
      </c>
      <c r="P17" s="1">
        <f t="shared" si="14"/>
        <v>0.1394422310756972</v>
      </c>
      <c r="Q17" s="1">
        <f t="shared" si="14"/>
        <v>0.1394422310756972</v>
      </c>
      <c r="R17" s="1">
        <f t="shared" si="14"/>
        <v>0.1394422310756972</v>
      </c>
      <c r="S17" s="1">
        <f t="shared" si="14"/>
        <v>0.1394422310756972</v>
      </c>
      <c r="T17" s="1">
        <f t="shared" si="14"/>
        <v>0.1394422310756972</v>
      </c>
      <c r="U17" s="1">
        <f t="shared" si="14"/>
        <v>0.1394422310756972</v>
      </c>
      <c r="V17" s="1">
        <f t="shared" si="14"/>
        <v>0.1394422310756972</v>
      </c>
      <c r="W17" s="1">
        <f t="shared" si="15"/>
        <v>0.1394422310756972</v>
      </c>
      <c r="X17" s="1">
        <f t="shared" si="15"/>
        <v>0.1394422310756972</v>
      </c>
      <c r="Y17" s="1">
        <f t="shared" si="15"/>
        <v>0.1394422310756972</v>
      </c>
      <c r="Z17" s="1">
        <f t="shared" si="15"/>
        <v>0.1394422310756972</v>
      </c>
      <c r="AA17" s="1">
        <f t="shared" si="15"/>
        <v>0.1394422310756972</v>
      </c>
      <c r="AB17" s="1">
        <f t="shared" si="15"/>
        <v>0.1394422310756972</v>
      </c>
      <c r="AC17" s="1">
        <f t="shared" si="15"/>
        <v>0.1394422310756972</v>
      </c>
      <c r="AD17" s="1">
        <f t="shared" si="15"/>
        <v>0.1394422310756972</v>
      </c>
      <c r="AE17" s="1">
        <f t="shared" si="15"/>
        <v>0.1394422310756972</v>
      </c>
      <c r="AF17" s="1">
        <f t="shared" si="15"/>
        <v>0.1394422310756972</v>
      </c>
      <c r="AG17" s="1">
        <f t="shared" si="15"/>
        <v>0.1394422310756972</v>
      </c>
      <c r="AH17" s="1">
        <f t="shared" si="15"/>
        <v>0.1394422310756972</v>
      </c>
      <c r="AI17" s="1">
        <f t="shared" si="15"/>
        <v>0.1394422310756972</v>
      </c>
      <c r="AJ17" s="1"/>
      <c r="AK17" s="2">
        <f>SUMIFS('IND Balance'!E$5:E$141,'IND Balance'!$C$5:$C$141,'Service shares'!$B17,'IND Balance'!$D$5:$D$141,"*"&amp;'Service shares'!$A17)*F17</f>
        <v>28.637851865808763</v>
      </c>
      <c r="AL17" s="2">
        <f>SUMIFS('IND Balance'!F$5:F$141,'IND Balance'!$C$5:$C$141,'Service shares'!$B17,'IND Balance'!$D$5:$D$141,"*"&amp;'Service shares'!$A17)*G17</f>
        <v>19.918254129992032</v>
      </c>
      <c r="AM17" s="2">
        <f>SUMIFS('IND Balance'!G$5:G$141,'IND Balance'!$C$5:$C$141,'Service shares'!$B17,'IND Balance'!$D$5:$D$141,"*"&amp;'Service shares'!$A17)*H17</f>
        <v>7.3573034240079673</v>
      </c>
      <c r="AN17" s="2">
        <f>SUMIFS('IND Balance'!H$5:H$141,'IND Balance'!$C$5:$C$141,'Service shares'!$B17,'IND Balance'!$D$5:$D$141,"*"&amp;'Service shares'!$A17)*I17</f>
        <v>4.2553537624541828</v>
      </c>
      <c r="AO17" s="2">
        <f>SUMIFS('IND Balance'!I$5:I$141,'IND Balance'!$C$5:$C$141,'Service shares'!$B17,'IND Balance'!$D$5:$D$141,"*"&amp;'Service shares'!$A17)*J17</f>
        <v>22.935601741123506</v>
      </c>
      <c r="AP17" s="2">
        <f>SUMIFS('IND Balance'!J$5:J$141,'IND Balance'!$C$5:$C$141,'Service shares'!$B17,'IND Balance'!$D$5:$D$141,"*"&amp;'Service shares'!$A17)*K17</f>
        <v>176.88532272282069</v>
      </c>
      <c r="AQ17" s="2">
        <f>SUMIFS('IND Balance'!K$5:K$141,'IND Balance'!$C$5:$C$141,'Service shares'!$B17,'IND Balance'!$D$5:$D$141,"*"&amp;'Service shares'!$A17)*L17</f>
        <v>1.561734865075697</v>
      </c>
      <c r="AR17" s="2">
        <f>SUMIFS('IND Balance'!L$5:L$141,'IND Balance'!$C$5:$C$141,'Service shares'!$B17,'IND Balance'!$D$5:$D$141,"*"&amp;'Service shares'!$A17)*M17</f>
        <v>27.536171592191234</v>
      </c>
      <c r="AS17" s="2">
        <f>SUMIFS('IND Balance'!M$5:M$141,'IND Balance'!$C$5:$C$141,'Service shares'!$B17,'IND Balance'!$D$5:$D$141,"*"&amp;'Service shares'!$A17)*N17</f>
        <v>9.7632431232669319</v>
      </c>
      <c r="AT17" s="2">
        <f>SUMIFS('IND Balance'!N$5:N$141,'IND Balance'!$C$5:$C$141,'Service shares'!$B17,'IND Balance'!$D$5:$D$141,"*"&amp;'Service shares'!$A17)*O17</f>
        <v>240.9719410523187</v>
      </c>
      <c r="AU17" s="2">
        <f>SUMIFS('IND Balance'!O$5:O$141,'IND Balance'!$C$5:$C$141,'Service shares'!$B17,'IND Balance'!$D$5:$D$141,"*"&amp;'Service shares'!$A17)*P17</f>
        <v>4.0846305704701189</v>
      </c>
      <c r="AV17" s="2">
        <f>SUMIFS('IND Balance'!P$5:P$141,'IND Balance'!$C$5:$C$141,'Service shares'!$B17,'IND Balance'!$D$5:$D$141,"*"&amp;'Service shares'!$A17)*Q17</f>
        <v>10.095816660525896</v>
      </c>
      <c r="AW17" s="2">
        <f>SUMIFS('IND Balance'!Q$5:Q$141,'IND Balance'!$C$5:$C$141,'Service shares'!$B17,'IND Balance'!$D$5:$D$141,"*"&amp;'Service shares'!$A17)*R17</f>
        <v>3.8898278573306766</v>
      </c>
      <c r="AX17" s="2">
        <f>SUMIFS('IND Balance'!R$5:R$141,'IND Balance'!$C$5:$C$141,'Service shares'!$B17,'IND Balance'!$D$5:$D$141,"*"&amp;'Service shares'!$A17)*S17</f>
        <v>13.975215799553784</v>
      </c>
      <c r="AY17" s="2">
        <f>SUMIFS('IND Balance'!S$5:S$141,'IND Balance'!$C$5:$C$141,'Service shares'!$B17,'IND Balance'!$D$5:$D$141,"*"&amp;'Service shares'!$A17)*T17</f>
        <v>4.234755540478087</v>
      </c>
      <c r="AZ17" s="2">
        <f>SUMIFS('IND Balance'!T$5:T$141,'IND Balance'!$C$5:$C$141,'Service shares'!$B17,'IND Balance'!$D$5:$D$141,"*"&amp;'Service shares'!$A17)*U17</f>
        <v>5.1237969159442223</v>
      </c>
      <c r="BA17" s="2">
        <f>SUMIFS('IND Balance'!U$5:U$141,'IND Balance'!$C$5:$C$141,'Service shares'!$B17,'IND Balance'!$D$5:$D$141,"*"&amp;'Service shares'!$A17)*V17</f>
        <v>25.64317035552191</v>
      </c>
      <c r="BB17" s="2">
        <f>SUMIFS('IND Balance'!V$5:V$141,'IND Balance'!$C$5:$C$141,'Service shares'!$B17,'IND Balance'!$D$5:$D$141,"*"&amp;'Service shares'!$A17)*W17</f>
        <v>5.900866912541832</v>
      </c>
      <c r="BC17" s="2">
        <f>SUMIFS('IND Balance'!W$5:W$141,'IND Balance'!$C$5:$C$141,'Service shares'!$B17,'IND Balance'!$D$5:$D$141,"*"&amp;'Service shares'!$A17)*X17</f>
        <v>11.770207137681274</v>
      </c>
      <c r="BD17" s="2">
        <f>SUMIFS('IND Balance'!X$5:X$141,'IND Balance'!$C$5:$C$141,'Service shares'!$B17,'IND Balance'!$D$5:$D$141,"*"&amp;'Service shares'!$A17)*Y17</f>
        <v>134.87856508161752</v>
      </c>
      <c r="BE17" s="2">
        <f>SUMIFS('IND Balance'!Y$5:Y$141,'IND Balance'!$C$5:$C$141,'Service shares'!$B17,'IND Balance'!$D$5:$D$141,"*"&amp;'Service shares'!$A17)*Z17</f>
        <v>31.780787213474099</v>
      </c>
      <c r="BF17" s="2">
        <f>SUMIFS('IND Balance'!Z$5:Z$141,'IND Balance'!$C$5:$C$141,'Service shares'!$B17,'IND Balance'!$D$5:$D$141,"*"&amp;'Service shares'!$A17)*AA17</f>
        <v>55.213099647274895</v>
      </c>
      <c r="BG17" s="2">
        <f>SUMIFS('IND Balance'!AA$5:AA$141,'IND Balance'!$C$5:$C$141,'Service shares'!$B17,'IND Balance'!$D$5:$D$141,"*"&amp;'Service shares'!$A17)*AB17</f>
        <v>81.236062053609558</v>
      </c>
      <c r="BH17" s="2">
        <f>SUMIFS('IND Balance'!AB$5:AB$141,'IND Balance'!$C$5:$C$141,'Service shares'!$B17,'IND Balance'!$D$5:$D$141,"*"&amp;'Service shares'!$A17)*AC17</f>
        <v>0.56858728976892425</v>
      </c>
      <c r="BI17" s="2">
        <f>SUMIFS('IND Balance'!AC$5:AC$141,'IND Balance'!$C$5:$C$141,'Service shares'!$B17,'IND Balance'!$D$5:$D$141,"*"&amp;'Service shares'!$A17)*AD17</f>
        <v>6.3148589475776884</v>
      </c>
      <c r="BJ17" s="2">
        <f>SUMIFS('IND Balance'!AD$5:AD$141,'IND Balance'!$C$5:$C$141,'Service shares'!$B17,'IND Balance'!$D$5:$D$141,"*"&amp;'Service shares'!$A17)*AE17</f>
        <v>14.233886311840635</v>
      </c>
      <c r="BK17" s="2">
        <f>SUMIFS('IND Balance'!AE$5:AE$141,'IND Balance'!$C$5:$C$141,'Service shares'!$B17,'IND Balance'!$D$5:$D$141,"*"&amp;'Service shares'!$A17)*AF17</f>
        <v>14.447281836478087</v>
      </c>
      <c r="BL17" s="2">
        <f>SUMIFS('IND Balance'!AF$5:AF$141,'IND Balance'!$C$5:$C$141,'Service shares'!$B17,'IND Balance'!$D$5:$D$141,"*"&amp;'Service shares'!$A17)*AG17</f>
        <v>12.143594135115537</v>
      </c>
      <c r="BM17" s="2">
        <f>SUMIFS('IND Balance'!AG$5:AG$141,'IND Balance'!$C$5:$C$141,'Service shares'!$B17,'IND Balance'!$D$5:$D$141,"*"&amp;'Service shares'!$A17)*AH17</f>
        <v>62.888838318717127</v>
      </c>
      <c r="BN17" s="2">
        <f>SUMIFS('IND Balance'!AH$5:AH$141,'IND Balance'!$C$5:$C$141,'Service shares'!$B17,'IND Balance'!$D$5:$D$141,"*"&amp;'Service shares'!$A17)*AI17</f>
        <v>0</v>
      </c>
    </row>
    <row r="18" spans="1:66" x14ac:dyDescent="0.45">
      <c r="A18" t="s">
        <v>20</v>
      </c>
      <c r="B18" t="s">
        <v>42</v>
      </c>
      <c r="C18" t="s">
        <v>202</v>
      </c>
      <c r="D18" s="1">
        <v>8.3665338645418322E-2</v>
      </c>
      <c r="E18" s="1"/>
      <c r="F18" s="1">
        <f t="shared" si="16"/>
        <v>8.3665338645418322E-2</v>
      </c>
      <c r="G18" s="1">
        <f t="shared" si="14"/>
        <v>8.3665338645418322E-2</v>
      </c>
      <c r="H18" s="1">
        <f t="shared" si="14"/>
        <v>8.3665338645418322E-2</v>
      </c>
      <c r="I18" s="1">
        <f t="shared" si="14"/>
        <v>8.3665338645418322E-2</v>
      </c>
      <c r="J18" s="1">
        <f t="shared" si="14"/>
        <v>8.3665338645418322E-2</v>
      </c>
      <c r="K18" s="1">
        <f t="shared" si="14"/>
        <v>8.3665338645418322E-2</v>
      </c>
      <c r="L18" s="1">
        <f t="shared" si="14"/>
        <v>8.3665338645418322E-2</v>
      </c>
      <c r="M18" s="1">
        <f t="shared" si="14"/>
        <v>8.3665338645418322E-2</v>
      </c>
      <c r="N18" s="1">
        <f t="shared" si="14"/>
        <v>8.3665338645418322E-2</v>
      </c>
      <c r="O18" s="1">
        <f t="shared" si="14"/>
        <v>8.3665338645418322E-2</v>
      </c>
      <c r="P18" s="1">
        <f t="shared" si="14"/>
        <v>8.3665338645418322E-2</v>
      </c>
      <c r="Q18" s="1">
        <f t="shared" si="14"/>
        <v>8.3665338645418322E-2</v>
      </c>
      <c r="R18" s="1">
        <f t="shared" si="14"/>
        <v>8.3665338645418322E-2</v>
      </c>
      <c r="S18" s="1">
        <f t="shared" si="14"/>
        <v>8.3665338645418322E-2</v>
      </c>
      <c r="T18" s="1">
        <f t="shared" si="14"/>
        <v>8.3665338645418322E-2</v>
      </c>
      <c r="U18" s="1">
        <f t="shared" si="14"/>
        <v>8.3665338645418322E-2</v>
      </c>
      <c r="V18" s="1">
        <f t="shared" ref="G18:V34" si="17">$D18</f>
        <v>8.3665338645418322E-2</v>
      </c>
      <c r="W18" s="1">
        <f t="shared" si="15"/>
        <v>8.3665338645418322E-2</v>
      </c>
      <c r="X18" s="1">
        <f t="shared" si="15"/>
        <v>8.3665338645418322E-2</v>
      </c>
      <c r="Y18" s="1">
        <f t="shared" si="15"/>
        <v>8.3665338645418322E-2</v>
      </c>
      <c r="Z18" s="1">
        <f t="shared" si="15"/>
        <v>8.3665338645418322E-2</v>
      </c>
      <c r="AA18" s="1">
        <f t="shared" si="15"/>
        <v>8.3665338645418322E-2</v>
      </c>
      <c r="AB18" s="1">
        <f t="shared" si="15"/>
        <v>8.3665338645418322E-2</v>
      </c>
      <c r="AC18" s="1">
        <f t="shared" si="15"/>
        <v>8.3665338645418322E-2</v>
      </c>
      <c r="AD18" s="1">
        <f t="shared" si="15"/>
        <v>8.3665338645418322E-2</v>
      </c>
      <c r="AE18" s="1">
        <f t="shared" si="15"/>
        <v>8.3665338645418322E-2</v>
      </c>
      <c r="AF18" s="1">
        <f t="shared" si="15"/>
        <v>8.3665338645418322E-2</v>
      </c>
      <c r="AG18" s="1">
        <f t="shared" si="15"/>
        <v>8.3665338645418322E-2</v>
      </c>
      <c r="AH18" s="1">
        <f t="shared" si="15"/>
        <v>8.3665338645418322E-2</v>
      </c>
      <c r="AI18" s="1">
        <f t="shared" si="15"/>
        <v>8.3665338645418322E-2</v>
      </c>
      <c r="AJ18" s="1"/>
      <c r="AK18" s="2">
        <f>SUMIFS('IND Balance'!E$5:E$141,'IND Balance'!$C$5:$C$141,'Service shares'!$B18,'IND Balance'!$D$5:$D$141,"*"&amp;'Service shares'!$A18)*F18</f>
        <v>17.182711119485258</v>
      </c>
      <c r="AL18" s="2">
        <f>SUMIFS('IND Balance'!F$5:F$141,'IND Balance'!$C$5:$C$141,'Service shares'!$B18,'IND Balance'!$D$5:$D$141,"*"&amp;'Service shares'!$A18)*G18</f>
        <v>11.950952477995219</v>
      </c>
      <c r="AM18" s="2">
        <f>SUMIFS('IND Balance'!G$5:G$141,'IND Balance'!$C$5:$C$141,'Service shares'!$B18,'IND Balance'!$D$5:$D$141,"*"&amp;'Service shares'!$A18)*H18</f>
        <v>4.4143820544047809</v>
      </c>
      <c r="AN18" s="2">
        <f>SUMIFS('IND Balance'!H$5:H$141,'IND Balance'!$C$5:$C$141,'Service shares'!$B18,'IND Balance'!$D$5:$D$141,"*"&amp;'Service shares'!$A18)*I18</f>
        <v>2.5532122574725098</v>
      </c>
      <c r="AO18" s="2">
        <f>SUMIFS('IND Balance'!I$5:I$141,'IND Balance'!$C$5:$C$141,'Service shares'!$B18,'IND Balance'!$D$5:$D$141,"*"&amp;'Service shares'!$A18)*J18</f>
        <v>13.761361044674103</v>
      </c>
      <c r="AP18" s="2">
        <f>SUMIFS('IND Balance'!J$5:J$141,'IND Balance'!$C$5:$C$141,'Service shares'!$B18,'IND Balance'!$D$5:$D$141,"*"&amp;'Service shares'!$A18)*K18</f>
        <v>106.13119363369242</v>
      </c>
      <c r="AQ18" s="2">
        <f>SUMIFS('IND Balance'!K$5:K$141,'IND Balance'!$C$5:$C$141,'Service shares'!$B18,'IND Balance'!$D$5:$D$141,"*"&amp;'Service shares'!$A18)*L18</f>
        <v>0.93704091904541831</v>
      </c>
      <c r="AR18" s="2">
        <f>SUMIFS('IND Balance'!L$5:L$141,'IND Balance'!$C$5:$C$141,'Service shares'!$B18,'IND Balance'!$D$5:$D$141,"*"&amp;'Service shares'!$A18)*M18</f>
        <v>16.521702955314741</v>
      </c>
      <c r="AS18" s="2">
        <f>SUMIFS('IND Balance'!M$5:M$141,'IND Balance'!$C$5:$C$141,'Service shares'!$B18,'IND Balance'!$D$5:$D$141,"*"&amp;'Service shares'!$A18)*N18</f>
        <v>5.8579458739601593</v>
      </c>
      <c r="AT18" s="2">
        <f>SUMIFS('IND Balance'!N$5:N$141,'IND Balance'!$C$5:$C$141,'Service shares'!$B18,'IND Balance'!$D$5:$D$141,"*"&amp;'Service shares'!$A18)*O18</f>
        <v>144.58316463139121</v>
      </c>
      <c r="AU18" s="2">
        <f>SUMIFS('IND Balance'!O$5:O$141,'IND Balance'!$C$5:$C$141,'Service shares'!$B18,'IND Balance'!$D$5:$D$141,"*"&amp;'Service shares'!$A18)*P18</f>
        <v>2.4507783422820717</v>
      </c>
      <c r="AV18" s="2">
        <f>SUMIFS('IND Balance'!P$5:P$141,'IND Balance'!$C$5:$C$141,'Service shares'!$B18,'IND Balance'!$D$5:$D$141,"*"&amp;'Service shares'!$A18)*Q18</f>
        <v>6.0574899963155371</v>
      </c>
      <c r="AW18" s="2">
        <f>SUMIFS('IND Balance'!Q$5:Q$141,'IND Balance'!$C$5:$C$141,'Service shares'!$B18,'IND Balance'!$D$5:$D$141,"*"&amp;'Service shares'!$A18)*R18</f>
        <v>2.333896714398406</v>
      </c>
      <c r="AX18" s="2">
        <f>SUMIFS('IND Balance'!R$5:R$141,'IND Balance'!$C$5:$C$141,'Service shares'!$B18,'IND Balance'!$D$5:$D$141,"*"&amp;'Service shares'!$A18)*S18</f>
        <v>8.3851294797322709</v>
      </c>
      <c r="AY18" s="2">
        <f>SUMIFS('IND Balance'!S$5:S$141,'IND Balance'!$C$5:$C$141,'Service shares'!$B18,'IND Balance'!$D$5:$D$141,"*"&amp;'Service shares'!$A18)*T18</f>
        <v>2.5408533242868523</v>
      </c>
      <c r="AZ18" s="2">
        <f>SUMIFS('IND Balance'!T$5:T$141,'IND Balance'!$C$5:$C$141,'Service shares'!$B18,'IND Balance'!$D$5:$D$141,"*"&amp;'Service shares'!$A18)*U18</f>
        <v>3.0742781495665334</v>
      </c>
      <c r="BA18" s="2">
        <f>SUMIFS('IND Balance'!U$5:U$141,'IND Balance'!$C$5:$C$141,'Service shares'!$B18,'IND Balance'!$D$5:$D$141,"*"&amp;'Service shares'!$A18)*V18</f>
        <v>15.385902213313148</v>
      </c>
      <c r="BB18" s="2">
        <f>SUMIFS('IND Balance'!V$5:V$141,'IND Balance'!$C$5:$C$141,'Service shares'!$B18,'IND Balance'!$D$5:$D$141,"*"&amp;'Service shares'!$A18)*W18</f>
        <v>3.5405201475250991</v>
      </c>
      <c r="BC18" s="2">
        <f>SUMIFS('IND Balance'!W$5:W$141,'IND Balance'!$C$5:$C$141,'Service shares'!$B18,'IND Balance'!$D$5:$D$141,"*"&amp;'Service shares'!$A18)*X18</f>
        <v>7.0621242826087647</v>
      </c>
      <c r="BD18" s="2">
        <f>SUMIFS('IND Balance'!X$5:X$141,'IND Balance'!$C$5:$C$141,'Service shares'!$B18,'IND Balance'!$D$5:$D$141,"*"&amp;'Service shares'!$A18)*Y18</f>
        <v>80.927139048970517</v>
      </c>
      <c r="BE18" s="2">
        <f>SUMIFS('IND Balance'!Y$5:Y$141,'IND Balance'!$C$5:$C$141,'Service shares'!$B18,'IND Balance'!$D$5:$D$141,"*"&amp;'Service shares'!$A18)*Z18</f>
        <v>19.068472328084461</v>
      </c>
      <c r="BF18" s="2">
        <f>SUMIFS('IND Balance'!Z$5:Z$141,'IND Balance'!$C$5:$C$141,'Service shares'!$B18,'IND Balance'!$D$5:$D$141,"*"&amp;'Service shares'!$A18)*AA18</f>
        <v>33.127859788364937</v>
      </c>
      <c r="BG18" s="2">
        <f>SUMIFS('IND Balance'!AA$5:AA$141,'IND Balance'!$C$5:$C$141,'Service shares'!$B18,'IND Balance'!$D$5:$D$141,"*"&amp;'Service shares'!$A18)*AB18</f>
        <v>48.741637232165736</v>
      </c>
      <c r="BH18" s="2">
        <f>SUMIFS('IND Balance'!AB$5:AB$141,'IND Balance'!$C$5:$C$141,'Service shares'!$B18,'IND Balance'!$D$5:$D$141,"*"&amp;'Service shares'!$A18)*AC18</f>
        <v>0.34115237386135461</v>
      </c>
      <c r="BI18" s="2">
        <f>SUMIFS('IND Balance'!AC$5:AC$141,'IND Balance'!$C$5:$C$141,'Service shares'!$B18,'IND Balance'!$D$5:$D$141,"*"&amp;'Service shares'!$A18)*AD18</f>
        <v>3.788915368546613</v>
      </c>
      <c r="BJ18" s="2">
        <f>SUMIFS('IND Balance'!AD$5:AD$141,'IND Balance'!$C$5:$C$141,'Service shares'!$B18,'IND Balance'!$D$5:$D$141,"*"&amp;'Service shares'!$A18)*AE18</f>
        <v>8.5403317871043818</v>
      </c>
      <c r="BK18" s="2">
        <f>SUMIFS('IND Balance'!AE$5:AE$141,'IND Balance'!$C$5:$C$141,'Service shares'!$B18,'IND Balance'!$D$5:$D$141,"*"&amp;'Service shares'!$A18)*AF18</f>
        <v>8.6683691018868512</v>
      </c>
      <c r="BL18" s="2">
        <f>SUMIFS('IND Balance'!AF$5:AF$141,'IND Balance'!$C$5:$C$141,'Service shares'!$B18,'IND Balance'!$D$5:$D$141,"*"&amp;'Service shares'!$A18)*AG18</f>
        <v>7.2861564810693222</v>
      </c>
      <c r="BM18" s="2">
        <f>SUMIFS('IND Balance'!AG$5:AG$141,'IND Balance'!$C$5:$C$141,'Service shares'!$B18,'IND Balance'!$D$5:$D$141,"*"&amp;'Service shares'!$A18)*AH18</f>
        <v>37.733302991230275</v>
      </c>
      <c r="BN18" s="2">
        <f>SUMIFS('IND Balance'!AH$5:AH$141,'IND Balance'!$C$5:$C$141,'Service shares'!$B18,'IND Balance'!$D$5:$D$141,"*"&amp;'Service shares'!$A18)*AI18</f>
        <v>0</v>
      </c>
    </row>
    <row r="19" spans="1:66" x14ac:dyDescent="0.45">
      <c r="A19" t="s">
        <v>20</v>
      </c>
      <c r="B19" t="s">
        <v>42</v>
      </c>
      <c r="C19" t="s">
        <v>205</v>
      </c>
      <c r="D19" s="1">
        <v>3.1872509960159362E-2</v>
      </c>
      <c r="E19" s="1"/>
      <c r="F19" s="1">
        <f t="shared" si="16"/>
        <v>3.1872509960159362E-2</v>
      </c>
      <c r="G19" s="1">
        <f t="shared" si="17"/>
        <v>3.1872509960159362E-2</v>
      </c>
      <c r="H19" s="1">
        <f t="shared" si="17"/>
        <v>3.1872509960159362E-2</v>
      </c>
      <c r="I19" s="1">
        <f t="shared" si="17"/>
        <v>3.1872509960159362E-2</v>
      </c>
      <c r="J19" s="1">
        <f t="shared" si="17"/>
        <v>3.1872509960159362E-2</v>
      </c>
      <c r="K19" s="1">
        <f t="shared" si="17"/>
        <v>3.1872509960159362E-2</v>
      </c>
      <c r="L19" s="1">
        <f t="shared" si="17"/>
        <v>3.1872509960159362E-2</v>
      </c>
      <c r="M19" s="1">
        <f t="shared" si="17"/>
        <v>3.1872509960159362E-2</v>
      </c>
      <c r="N19" s="1">
        <f t="shared" si="17"/>
        <v>3.1872509960159362E-2</v>
      </c>
      <c r="O19" s="1">
        <f t="shared" si="17"/>
        <v>3.1872509960159362E-2</v>
      </c>
      <c r="P19" s="1">
        <f t="shared" si="17"/>
        <v>3.1872509960159362E-2</v>
      </c>
      <c r="Q19" s="1">
        <f t="shared" si="17"/>
        <v>3.1872509960159362E-2</v>
      </c>
      <c r="R19" s="1">
        <f t="shared" si="17"/>
        <v>3.1872509960159362E-2</v>
      </c>
      <c r="S19" s="1">
        <f t="shared" si="17"/>
        <v>3.1872509960159362E-2</v>
      </c>
      <c r="T19" s="1">
        <f t="shared" si="17"/>
        <v>3.1872509960159362E-2</v>
      </c>
      <c r="U19" s="1">
        <f t="shared" si="17"/>
        <v>3.1872509960159362E-2</v>
      </c>
      <c r="V19" s="1">
        <f t="shared" si="17"/>
        <v>3.1872509960159362E-2</v>
      </c>
      <c r="W19" s="1">
        <f t="shared" ref="W19:AI34" si="18">$D19</f>
        <v>3.1872509960159362E-2</v>
      </c>
      <c r="X19" s="1">
        <f t="shared" si="18"/>
        <v>3.1872509960159362E-2</v>
      </c>
      <c r="Y19" s="1">
        <f t="shared" si="18"/>
        <v>3.1872509960159362E-2</v>
      </c>
      <c r="Z19" s="1">
        <f t="shared" si="18"/>
        <v>3.1872509960159362E-2</v>
      </c>
      <c r="AA19" s="1">
        <f t="shared" si="18"/>
        <v>3.1872509960159362E-2</v>
      </c>
      <c r="AB19" s="1">
        <f t="shared" si="18"/>
        <v>3.1872509960159362E-2</v>
      </c>
      <c r="AC19" s="1">
        <f t="shared" si="18"/>
        <v>3.1872509960159362E-2</v>
      </c>
      <c r="AD19" s="1">
        <f t="shared" si="18"/>
        <v>3.1872509960159362E-2</v>
      </c>
      <c r="AE19" s="1">
        <f t="shared" si="18"/>
        <v>3.1872509960159362E-2</v>
      </c>
      <c r="AF19" s="1">
        <f t="shared" si="18"/>
        <v>3.1872509960159362E-2</v>
      </c>
      <c r="AG19" s="1">
        <f t="shared" si="18"/>
        <v>3.1872509960159362E-2</v>
      </c>
      <c r="AH19" s="1">
        <f t="shared" si="18"/>
        <v>3.1872509960159362E-2</v>
      </c>
      <c r="AI19" s="1">
        <f t="shared" si="18"/>
        <v>3.1872509960159362E-2</v>
      </c>
      <c r="AJ19" s="1"/>
      <c r="AK19" s="2">
        <f>SUMIFS('IND Balance'!E$5:E$141,'IND Balance'!$C$5:$C$141,'Service shares'!$B19,'IND Balance'!$D$5:$D$141,"*"&amp;'Service shares'!$A19)*F19</f>
        <v>6.5457947121848603</v>
      </c>
      <c r="AL19" s="2">
        <f>SUMIFS('IND Balance'!F$5:F$141,'IND Balance'!$C$5:$C$141,'Service shares'!$B19,'IND Balance'!$D$5:$D$141,"*"&amp;'Service shares'!$A19)*G19</f>
        <v>4.5527438011410357</v>
      </c>
      <c r="AM19" s="2">
        <f>SUMIFS('IND Balance'!G$5:G$141,'IND Balance'!$C$5:$C$141,'Service shares'!$B19,'IND Balance'!$D$5:$D$141,"*"&amp;'Service shares'!$A19)*H19</f>
        <v>1.6816693540589642</v>
      </c>
      <c r="AN19" s="2">
        <f>SUMIFS('IND Balance'!H$5:H$141,'IND Balance'!$C$5:$C$141,'Service shares'!$B19,'IND Balance'!$D$5:$D$141,"*"&amp;'Service shares'!$A19)*I19</f>
        <v>0.97265228856095609</v>
      </c>
      <c r="AO19" s="2">
        <f>SUMIFS('IND Balance'!I$5:I$141,'IND Balance'!$C$5:$C$141,'Service shares'!$B19,'IND Balance'!$D$5:$D$141,"*"&amp;'Service shares'!$A19)*J19</f>
        <v>5.2424232551139447</v>
      </c>
      <c r="AP19" s="2">
        <f>SUMIFS('IND Balance'!J$5:J$141,'IND Balance'!$C$5:$C$141,'Service shares'!$B19,'IND Balance'!$D$5:$D$141,"*"&amp;'Service shares'!$A19)*K19</f>
        <v>40.430930908073307</v>
      </c>
      <c r="AQ19" s="2">
        <f>SUMIFS('IND Balance'!K$5:K$141,'IND Balance'!$C$5:$C$141,'Service shares'!$B19,'IND Balance'!$D$5:$D$141,"*"&amp;'Service shares'!$A19)*L19</f>
        <v>0.35696796916015933</v>
      </c>
      <c r="AR19" s="2">
        <f>SUMIFS('IND Balance'!L$5:L$141,'IND Balance'!$C$5:$C$141,'Service shares'!$B19,'IND Balance'!$D$5:$D$141,"*"&amp;'Service shares'!$A19)*M19</f>
        <v>6.2939820782151399</v>
      </c>
      <c r="AS19" s="2">
        <f>SUMIFS('IND Balance'!M$5:M$141,'IND Balance'!$C$5:$C$141,'Service shares'!$B19,'IND Balance'!$D$5:$D$141,"*"&amp;'Service shares'!$A19)*N19</f>
        <v>2.2315984281752987</v>
      </c>
      <c r="AT19" s="2">
        <f>SUMIFS('IND Balance'!N$5:N$141,'IND Balance'!$C$5:$C$141,'Service shares'!$B19,'IND Balance'!$D$5:$D$141,"*"&amp;'Service shares'!$A19)*O19</f>
        <v>55.079300811958561</v>
      </c>
      <c r="AU19" s="2">
        <f>SUMIFS('IND Balance'!O$5:O$141,'IND Balance'!$C$5:$C$141,'Service shares'!$B19,'IND Balance'!$D$5:$D$141,"*"&amp;'Service shares'!$A19)*P19</f>
        <v>0.93362984467888444</v>
      </c>
      <c r="AV19" s="2">
        <f>SUMIFS('IND Balance'!P$5:P$141,'IND Balance'!$C$5:$C$141,'Service shares'!$B19,'IND Balance'!$D$5:$D$141,"*"&amp;'Service shares'!$A19)*Q19</f>
        <v>2.3076152366916336</v>
      </c>
      <c r="AW19" s="2">
        <f>SUMIFS('IND Balance'!Q$5:Q$141,'IND Balance'!$C$5:$C$141,'Service shares'!$B19,'IND Balance'!$D$5:$D$141,"*"&amp;'Service shares'!$A19)*R19</f>
        <v>0.88910351024701184</v>
      </c>
      <c r="AX19" s="2">
        <f>SUMIFS('IND Balance'!R$5:R$141,'IND Balance'!$C$5:$C$141,'Service shares'!$B19,'IND Balance'!$D$5:$D$141,"*"&amp;'Service shares'!$A19)*S19</f>
        <v>3.1943350398980082</v>
      </c>
      <c r="AY19" s="2">
        <f>SUMIFS('IND Balance'!S$5:S$141,'IND Balance'!$C$5:$C$141,'Service shares'!$B19,'IND Balance'!$D$5:$D$141,"*"&amp;'Service shares'!$A19)*T19</f>
        <v>0.96794412353784853</v>
      </c>
      <c r="AZ19" s="2">
        <f>SUMIFS('IND Balance'!T$5:T$141,'IND Balance'!$C$5:$C$141,'Service shares'!$B19,'IND Balance'!$D$5:$D$141,"*"&amp;'Service shares'!$A19)*U19</f>
        <v>1.1711535807872508</v>
      </c>
      <c r="BA19" s="2">
        <f>SUMIFS('IND Balance'!U$5:U$141,'IND Balance'!$C$5:$C$141,'Service shares'!$B19,'IND Balance'!$D$5:$D$141,"*"&amp;'Service shares'!$A19)*V19</f>
        <v>5.861296081262152</v>
      </c>
      <c r="BB19" s="2">
        <f>SUMIFS('IND Balance'!V$5:V$141,'IND Balance'!$C$5:$C$141,'Service shares'!$B19,'IND Balance'!$D$5:$D$141,"*"&amp;'Service shares'!$A19)*W19</f>
        <v>1.3487695800095616</v>
      </c>
      <c r="BC19" s="2">
        <f>SUMIFS('IND Balance'!W$5:W$141,'IND Balance'!$C$5:$C$141,'Service shares'!$B19,'IND Balance'!$D$5:$D$141,"*"&amp;'Service shares'!$A19)*X19</f>
        <v>2.6903330600414344</v>
      </c>
      <c r="BD19" s="2">
        <f>SUMIFS('IND Balance'!X$5:X$141,'IND Balance'!$C$5:$C$141,'Service shares'!$B19,'IND Balance'!$D$5:$D$141,"*"&amp;'Service shares'!$A19)*Y19</f>
        <v>30.82938630436972</v>
      </c>
      <c r="BE19" s="2">
        <f>SUMIFS('IND Balance'!Y$5:Y$141,'IND Balance'!$C$5:$C$141,'Service shares'!$B19,'IND Balance'!$D$5:$D$141,"*"&amp;'Service shares'!$A19)*Z19</f>
        <v>7.2641799345083662</v>
      </c>
      <c r="BF19" s="2">
        <f>SUMIFS('IND Balance'!Z$5:Z$141,'IND Balance'!$C$5:$C$141,'Service shares'!$B19,'IND Balance'!$D$5:$D$141,"*"&amp;'Service shares'!$A19)*AA19</f>
        <v>12.620137062234262</v>
      </c>
      <c r="BG19" s="2">
        <f>SUMIFS('IND Balance'!AA$5:AA$141,'IND Balance'!$C$5:$C$141,'Service shares'!$B19,'IND Balance'!$D$5:$D$141,"*"&amp;'Service shares'!$A19)*AB19</f>
        <v>18.568242755110759</v>
      </c>
      <c r="BH19" s="2">
        <f>SUMIFS('IND Balance'!AB$5:AB$141,'IND Balance'!$C$5:$C$141,'Service shares'!$B19,'IND Balance'!$D$5:$D$141,"*"&amp;'Service shares'!$A19)*AC19</f>
        <v>0.12996280909003985</v>
      </c>
      <c r="BI19" s="2">
        <f>SUMIFS('IND Balance'!AC$5:AC$141,'IND Balance'!$C$5:$C$141,'Service shares'!$B19,'IND Balance'!$D$5:$D$141,"*"&amp;'Service shares'!$A19)*AD19</f>
        <v>1.4433963308749003</v>
      </c>
      <c r="BJ19" s="2">
        <f>SUMIFS('IND Balance'!AD$5:AD$141,'IND Balance'!$C$5:$C$141,'Service shares'!$B19,'IND Balance'!$D$5:$D$141,"*"&amp;'Service shares'!$A19)*AE19</f>
        <v>3.253459728420717</v>
      </c>
      <c r="BK19" s="2">
        <f>SUMIFS('IND Balance'!AE$5:AE$141,'IND Balance'!$C$5:$C$141,'Service shares'!$B19,'IND Balance'!$D$5:$D$141,"*"&amp;'Service shares'!$A19)*AF19</f>
        <v>3.3022358483378484</v>
      </c>
      <c r="BL19" s="2">
        <f>SUMIFS('IND Balance'!AF$5:AF$141,'IND Balance'!$C$5:$C$141,'Service shares'!$B19,'IND Balance'!$D$5:$D$141,"*"&amp;'Service shares'!$A19)*AG19</f>
        <v>2.77567865945498</v>
      </c>
      <c r="BM19" s="2">
        <f>SUMIFS('IND Balance'!AG$5:AG$141,'IND Balance'!$C$5:$C$141,'Service shares'!$B19,'IND Balance'!$D$5:$D$141,"*"&amp;'Service shares'!$A19)*AH19</f>
        <v>14.374591615706773</v>
      </c>
      <c r="BN19" s="2">
        <f>SUMIFS('IND Balance'!AH$5:AH$141,'IND Balance'!$C$5:$C$141,'Service shares'!$B19,'IND Balance'!$D$5:$D$141,"*"&amp;'Service shares'!$A19)*AI19</f>
        <v>0</v>
      </c>
    </row>
    <row r="20" spans="1:66" x14ac:dyDescent="0.45">
      <c r="A20" t="s">
        <v>20</v>
      </c>
      <c r="B20" t="s">
        <v>41</v>
      </c>
      <c r="C20" t="s">
        <v>173</v>
      </c>
      <c r="D20" s="1">
        <v>9.324009324009324E-3</v>
      </c>
      <c r="E20" s="1"/>
      <c r="F20" s="1">
        <f t="shared" si="16"/>
        <v>9.324009324009324E-3</v>
      </c>
      <c r="G20" s="1">
        <f t="shared" si="17"/>
        <v>9.324009324009324E-3</v>
      </c>
      <c r="H20" s="1">
        <f t="shared" si="17"/>
        <v>9.324009324009324E-3</v>
      </c>
      <c r="I20" s="1">
        <f t="shared" si="17"/>
        <v>9.324009324009324E-3</v>
      </c>
      <c r="J20" s="1">
        <f t="shared" si="17"/>
        <v>9.324009324009324E-3</v>
      </c>
      <c r="K20" s="1">
        <f t="shared" si="17"/>
        <v>9.324009324009324E-3</v>
      </c>
      <c r="L20" s="1">
        <f t="shared" si="17"/>
        <v>9.324009324009324E-3</v>
      </c>
      <c r="M20" s="1">
        <f t="shared" si="17"/>
        <v>9.324009324009324E-3</v>
      </c>
      <c r="N20" s="1">
        <f t="shared" si="17"/>
        <v>9.324009324009324E-3</v>
      </c>
      <c r="O20" s="1">
        <f t="shared" si="17"/>
        <v>9.324009324009324E-3</v>
      </c>
      <c r="P20" s="1">
        <f t="shared" si="17"/>
        <v>9.324009324009324E-3</v>
      </c>
      <c r="Q20" s="1">
        <f t="shared" si="17"/>
        <v>9.324009324009324E-3</v>
      </c>
      <c r="R20" s="1">
        <f t="shared" si="17"/>
        <v>9.324009324009324E-3</v>
      </c>
      <c r="S20" s="1">
        <f t="shared" si="17"/>
        <v>9.324009324009324E-3</v>
      </c>
      <c r="T20" s="1">
        <f t="shared" si="17"/>
        <v>9.324009324009324E-3</v>
      </c>
      <c r="U20" s="1">
        <f t="shared" si="17"/>
        <v>9.324009324009324E-3</v>
      </c>
      <c r="V20" s="1">
        <f t="shared" si="17"/>
        <v>9.324009324009324E-3</v>
      </c>
      <c r="W20" s="1">
        <f t="shared" si="18"/>
        <v>9.324009324009324E-3</v>
      </c>
      <c r="X20" s="1">
        <f t="shared" si="18"/>
        <v>9.324009324009324E-3</v>
      </c>
      <c r="Y20" s="1">
        <f t="shared" si="18"/>
        <v>9.324009324009324E-3</v>
      </c>
      <c r="Z20" s="1">
        <f t="shared" si="18"/>
        <v>9.324009324009324E-3</v>
      </c>
      <c r="AA20" s="1">
        <f t="shared" si="18"/>
        <v>9.324009324009324E-3</v>
      </c>
      <c r="AB20" s="1">
        <f t="shared" si="18"/>
        <v>9.324009324009324E-3</v>
      </c>
      <c r="AC20" s="1">
        <f t="shared" si="18"/>
        <v>9.324009324009324E-3</v>
      </c>
      <c r="AD20" s="1">
        <f t="shared" si="18"/>
        <v>9.324009324009324E-3</v>
      </c>
      <c r="AE20" s="1">
        <f t="shared" si="18"/>
        <v>9.324009324009324E-3</v>
      </c>
      <c r="AF20" s="1">
        <f t="shared" si="18"/>
        <v>9.324009324009324E-3</v>
      </c>
      <c r="AG20" s="1">
        <f t="shared" si="18"/>
        <v>9.324009324009324E-3</v>
      </c>
      <c r="AH20" s="1">
        <f t="shared" si="18"/>
        <v>9.324009324009324E-3</v>
      </c>
      <c r="AI20" s="1">
        <f t="shared" si="18"/>
        <v>9.324009324009324E-3</v>
      </c>
      <c r="AJ20" s="1"/>
      <c r="AK20" s="2">
        <f>SUMIFS('IND Balance'!E$5:E$141,'IND Balance'!$C$5:$C$141,'Service shares'!$B20,'IND Balance'!$D$5:$D$141,"*"&amp;'Service shares'!$A20)*F20</f>
        <v>0.12120741106573427</v>
      </c>
      <c r="AL20" s="2">
        <f>SUMIFS('IND Balance'!F$5:F$141,'IND Balance'!$C$5:$C$141,'Service shares'!$B20,'IND Balance'!$D$5:$D$141,"*"&amp;'Service shares'!$A20)*G20</f>
        <v>1.9475471127272728E-2</v>
      </c>
      <c r="AM20" s="2">
        <f>SUMIFS('IND Balance'!G$5:G$141,'IND Balance'!$C$5:$C$141,'Service shares'!$B20,'IND Balance'!$D$5:$D$141,"*"&amp;'Service shares'!$A20)*H20</f>
        <v>0.40675333903216782</v>
      </c>
      <c r="AN20" s="2">
        <f>SUMIFS('IND Balance'!H$5:H$141,'IND Balance'!$C$5:$C$141,'Service shares'!$B20,'IND Balance'!$D$5:$D$141,"*"&amp;'Service shares'!$A20)*I20</f>
        <v>0.33051629796923077</v>
      </c>
      <c r="AO20" s="2">
        <f>SUMIFS('IND Balance'!I$5:I$141,'IND Balance'!$C$5:$C$141,'Service shares'!$B20,'IND Balance'!$D$5:$D$141,"*"&amp;'Service shares'!$A20)*J20</f>
        <v>3.6643785912503497</v>
      </c>
      <c r="AP20" s="2">
        <f>SUMIFS('IND Balance'!J$5:J$141,'IND Balance'!$C$5:$C$141,'Service shares'!$B20,'IND Balance'!$D$5:$D$141,"*"&amp;'Service shares'!$A20)*K20</f>
        <v>2.2064432486601397</v>
      </c>
      <c r="AQ20" s="2">
        <f>SUMIFS('IND Balance'!K$5:K$141,'IND Balance'!$C$5:$C$141,'Service shares'!$B20,'IND Balance'!$D$5:$D$141,"*"&amp;'Service shares'!$A20)*L20</f>
        <v>0.14489579845594405</v>
      </c>
      <c r="AR20" s="2">
        <f>SUMIFS('IND Balance'!L$5:L$141,'IND Balance'!$C$5:$C$141,'Service shares'!$B20,'IND Balance'!$D$5:$D$141,"*"&amp;'Service shares'!$A20)*M20</f>
        <v>0.70470808336783219</v>
      </c>
      <c r="AS20" s="2">
        <f>SUMIFS('IND Balance'!M$5:M$141,'IND Balance'!$C$5:$C$141,'Service shares'!$B20,'IND Balance'!$D$5:$D$141,"*"&amp;'Service shares'!$A20)*N20</f>
        <v>0.70157202377622374</v>
      </c>
      <c r="AT20" s="2">
        <f>SUMIFS('IND Balance'!N$5:N$141,'IND Balance'!$C$5:$C$141,'Service shares'!$B20,'IND Balance'!$D$5:$D$141,"*"&amp;'Service shares'!$A20)*O20</f>
        <v>21.114092322965035</v>
      </c>
      <c r="AU20" s="2">
        <f>SUMIFS('IND Balance'!O$5:O$141,'IND Balance'!$C$5:$C$141,'Service shares'!$B20,'IND Balance'!$D$5:$D$141,"*"&amp;'Service shares'!$A20)*P20</f>
        <v>0.35134532542657343</v>
      </c>
      <c r="AV20" s="2">
        <f>SUMIFS('IND Balance'!P$5:P$141,'IND Balance'!$C$5:$C$141,'Service shares'!$B20,'IND Balance'!$D$5:$D$141,"*"&amp;'Service shares'!$A20)*Q20</f>
        <v>0.64703724587412581</v>
      </c>
      <c r="AW20" s="2">
        <f>SUMIFS('IND Balance'!Q$5:Q$141,'IND Balance'!$C$5:$C$141,'Service shares'!$B20,'IND Balance'!$D$5:$D$141,"*"&amp;'Service shares'!$A20)*R20</f>
        <v>0.96669257474685311</v>
      </c>
      <c r="AX20" s="2">
        <f>SUMIFS('IND Balance'!R$5:R$141,'IND Balance'!$C$5:$C$141,'Service shares'!$B20,'IND Balance'!$D$5:$D$141,"*"&amp;'Service shares'!$A20)*S20</f>
        <v>0.47698691879160843</v>
      </c>
      <c r="AY20" s="2">
        <f>SUMIFS('IND Balance'!S$5:S$141,'IND Balance'!$C$5:$C$141,'Service shares'!$B20,'IND Balance'!$D$5:$D$141,"*"&amp;'Service shares'!$A20)*T20</f>
        <v>0.29990651533426577</v>
      </c>
      <c r="AZ20" s="2">
        <f>SUMIFS('IND Balance'!T$5:T$141,'IND Balance'!$C$5:$C$141,'Service shares'!$B20,'IND Balance'!$D$5:$D$141,"*"&amp;'Service shares'!$A20)*U20</f>
        <v>0.39315211421538465</v>
      </c>
      <c r="BA20" s="2">
        <f>SUMIFS('IND Balance'!U$5:U$141,'IND Balance'!$C$5:$C$141,'Service shares'!$B20,'IND Balance'!$D$5:$D$141,"*"&amp;'Service shares'!$A20)*V20</f>
        <v>0.63132930918041952</v>
      </c>
      <c r="BB20" s="2">
        <f>SUMIFS('IND Balance'!V$5:V$141,'IND Balance'!$C$5:$C$141,'Service shares'!$B20,'IND Balance'!$D$5:$D$141,"*"&amp;'Service shares'!$A20)*W20</f>
        <v>0.6594697191272727</v>
      </c>
      <c r="BC20" s="2">
        <f>SUMIFS('IND Balance'!W$5:W$141,'IND Balance'!$C$5:$C$141,'Service shares'!$B20,'IND Balance'!$D$5:$D$141,"*"&amp;'Service shares'!$A20)*X20</f>
        <v>1.7692195698797202</v>
      </c>
      <c r="BD20" s="2">
        <f>SUMIFS('IND Balance'!X$5:X$141,'IND Balance'!$C$5:$C$141,'Service shares'!$B20,'IND Balance'!$D$5:$D$141,"*"&amp;'Service shares'!$A20)*Y20</f>
        <v>0.6090196574769231</v>
      </c>
      <c r="BE20" s="2">
        <f>SUMIFS('IND Balance'!Y$5:Y$141,'IND Balance'!$C$5:$C$141,'Service shares'!$B20,'IND Balance'!$D$5:$D$141,"*"&amp;'Service shares'!$A20)*Z20</f>
        <v>0.24893088829090909</v>
      </c>
      <c r="BF20" s="2">
        <f>SUMIFS('IND Balance'!Z$5:Z$141,'IND Balance'!$C$5:$C$141,'Service shares'!$B20,'IND Balance'!$D$5:$D$141,"*"&amp;'Service shares'!$A20)*AA20</f>
        <v>0.19280559484195806</v>
      </c>
      <c r="BG20" s="2">
        <f>SUMIFS('IND Balance'!AA$5:AA$141,'IND Balance'!$C$5:$C$141,'Service shares'!$B20,'IND Balance'!$D$5:$D$141,"*"&amp;'Service shares'!$A20)*AB20</f>
        <v>5.0349734601398601E-3</v>
      </c>
      <c r="BH20" s="2">
        <f>SUMIFS('IND Balance'!AB$5:AB$141,'IND Balance'!$C$5:$C$141,'Service shares'!$B20,'IND Balance'!$D$5:$D$141,"*"&amp;'Service shares'!$A20)*AC20</f>
        <v>0.2491324792951049</v>
      </c>
      <c r="BI20" s="2">
        <f>SUMIFS('IND Balance'!AC$5:AC$141,'IND Balance'!$C$5:$C$141,'Service shares'!$B20,'IND Balance'!$D$5:$D$141,"*"&amp;'Service shares'!$A20)*AD20</f>
        <v>1.5998265606377622</v>
      </c>
      <c r="BJ20" s="2">
        <f>SUMIFS('IND Balance'!AD$5:AD$141,'IND Balance'!$C$5:$C$141,'Service shares'!$B20,'IND Balance'!$D$5:$D$141,"*"&amp;'Service shares'!$A20)*AE20</f>
        <v>0.32892035617342658</v>
      </c>
      <c r="BK20" s="2">
        <f>SUMIFS('IND Balance'!AE$5:AE$141,'IND Balance'!$C$5:$C$141,'Service shares'!$B20,'IND Balance'!$D$5:$D$141,"*"&amp;'Service shares'!$A20)*AF20</f>
        <v>0.2676188896783217</v>
      </c>
      <c r="BL20" s="2">
        <f>SUMIFS('IND Balance'!AF$5:AF$141,'IND Balance'!$C$5:$C$141,'Service shares'!$B20,'IND Balance'!$D$5:$D$141,"*"&amp;'Service shares'!$A20)*AG20</f>
        <v>0.50265854161678325</v>
      </c>
      <c r="BM20" s="2">
        <f>SUMIFS('IND Balance'!AG$5:AG$141,'IND Balance'!$C$5:$C$141,'Service shares'!$B20,'IND Balance'!$D$5:$D$141,"*"&amp;'Service shares'!$A20)*AH20</f>
        <v>4.1773786264615387</v>
      </c>
      <c r="BN20" s="2">
        <f>SUMIFS('IND Balance'!AH$5:AH$141,'IND Balance'!$C$5:$C$141,'Service shares'!$B20,'IND Balance'!$D$5:$D$141,"*"&amp;'Service shares'!$A20)*AI20</f>
        <v>0</v>
      </c>
    </row>
    <row r="21" spans="1:66" x14ac:dyDescent="0.45">
      <c r="A21" t="s">
        <v>20</v>
      </c>
      <c r="B21" t="s">
        <v>41</v>
      </c>
      <c r="C21" t="s">
        <v>181</v>
      </c>
      <c r="D21" s="1">
        <v>4.7785547785547784E-2</v>
      </c>
      <c r="E21" s="1"/>
      <c r="F21" s="1">
        <f t="shared" si="16"/>
        <v>4.7785547785547784E-2</v>
      </c>
      <c r="G21" s="1">
        <f t="shared" si="17"/>
        <v>4.7785547785547784E-2</v>
      </c>
      <c r="H21" s="1">
        <f t="shared" si="17"/>
        <v>4.7785547785547784E-2</v>
      </c>
      <c r="I21" s="1">
        <f t="shared" si="17"/>
        <v>4.7785547785547784E-2</v>
      </c>
      <c r="J21" s="1">
        <f t="shared" si="17"/>
        <v>4.7785547785547784E-2</v>
      </c>
      <c r="K21" s="1">
        <f t="shared" si="17"/>
        <v>4.7785547785547784E-2</v>
      </c>
      <c r="L21" s="1">
        <f t="shared" si="17"/>
        <v>4.7785547785547784E-2</v>
      </c>
      <c r="M21" s="1">
        <f t="shared" si="17"/>
        <v>4.7785547785547784E-2</v>
      </c>
      <c r="N21" s="1">
        <f t="shared" si="17"/>
        <v>4.7785547785547784E-2</v>
      </c>
      <c r="O21" s="1">
        <f t="shared" si="17"/>
        <v>4.7785547785547784E-2</v>
      </c>
      <c r="P21" s="1">
        <f t="shared" si="17"/>
        <v>4.7785547785547784E-2</v>
      </c>
      <c r="Q21" s="1">
        <f t="shared" si="17"/>
        <v>4.7785547785547784E-2</v>
      </c>
      <c r="R21" s="1">
        <f t="shared" si="17"/>
        <v>4.7785547785547784E-2</v>
      </c>
      <c r="S21" s="1">
        <f t="shared" si="17"/>
        <v>4.7785547785547784E-2</v>
      </c>
      <c r="T21" s="1">
        <f t="shared" si="17"/>
        <v>4.7785547785547784E-2</v>
      </c>
      <c r="U21" s="1">
        <f t="shared" si="17"/>
        <v>4.7785547785547784E-2</v>
      </c>
      <c r="V21" s="1">
        <f t="shared" si="17"/>
        <v>4.7785547785547784E-2</v>
      </c>
      <c r="W21" s="1">
        <f t="shared" si="18"/>
        <v>4.7785547785547784E-2</v>
      </c>
      <c r="X21" s="1">
        <f t="shared" si="18"/>
        <v>4.7785547785547784E-2</v>
      </c>
      <c r="Y21" s="1">
        <f t="shared" si="18"/>
        <v>4.7785547785547784E-2</v>
      </c>
      <c r="Z21" s="1">
        <f t="shared" si="18"/>
        <v>4.7785547785547784E-2</v>
      </c>
      <c r="AA21" s="1">
        <f t="shared" si="18"/>
        <v>4.7785547785547784E-2</v>
      </c>
      <c r="AB21" s="1">
        <f t="shared" si="18"/>
        <v>4.7785547785547784E-2</v>
      </c>
      <c r="AC21" s="1">
        <f t="shared" si="18"/>
        <v>4.7785547785547784E-2</v>
      </c>
      <c r="AD21" s="1">
        <f t="shared" si="18"/>
        <v>4.7785547785547784E-2</v>
      </c>
      <c r="AE21" s="1">
        <f t="shared" si="18"/>
        <v>4.7785547785547784E-2</v>
      </c>
      <c r="AF21" s="1">
        <f t="shared" si="18"/>
        <v>4.7785547785547784E-2</v>
      </c>
      <c r="AG21" s="1">
        <f t="shared" si="18"/>
        <v>4.7785547785547784E-2</v>
      </c>
      <c r="AH21" s="1">
        <f t="shared" si="18"/>
        <v>4.7785547785547784E-2</v>
      </c>
      <c r="AI21" s="1">
        <f t="shared" si="18"/>
        <v>4.7785547785547784E-2</v>
      </c>
      <c r="AJ21" s="1"/>
      <c r="AK21" s="2">
        <f>SUMIFS('IND Balance'!E$5:E$141,'IND Balance'!$C$5:$C$141,'Service shares'!$B21,'IND Balance'!$D$5:$D$141,"*"&amp;'Service shares'!$A21)*F21</f>
        <v>0.62118798171188816</v>
      </c>
      <c r="AL21" s="2">
        <f>SUMIFS('IND Balance'!F$5:F$141,'IND Balance'!$C$5:$C$141,'Service shares'!$B21,'IND Balance'!$D$5:$D$141,"*"&amp;'Service shares'!$A21)*G21</f>
        <v>9.9811789527272723E-2</v>
      </c>
      <c r="AM21" s="2">
        <f>SUMIFS('IND Balance'!G$5:G$141,'IND Balance'!$C$5:$C$141,'Service shares'!$B21,'IND Balance'!$D$5:$D$141,"*"&amp;'Service shares'!$A21)*H21</f>
        <v>2.0846108625398601</v>
      </c>
      <c r="AN21" s="2">
        <f>SUMIFS('IND Balance'!H$5:H$141,'IND Balance'!$C$5:$C$141,'Service shares'!$B21,'IND Balance'!$D$5:$D$141,"*"&amp;'Service shares'!$A21)*I21</f>
        <v>1.6938960270923076</v>
      </c>
      <c r="AO21" s="2">
        <f>SUMIFS('IND Balance'!I$5:I$141,'IND Balance'!$C$5:$C$141,'Service shares'!$B21,'IND Balance'!$D$5:$D$141,"*"&amp;'Service shares'!$A21)*J21</f>
        <v>18.779940280158041</v>
      </c>
      <c r="AP21" s="2">
        <f>SUMIFS('IND Balance'!J$5:J$141,'IND Balance'!$C$5:$C$141,'Service shares'!$B21,'IND Balance'!$D$5:$D$141,"*"&amp;'Service shares'!$A21)*K21</f>
        <v>11.308021649383218</v>
      </c>
      <c r="AQ21" s="2">
        <f>SUMIFS('IND Balance'!K$5:K$141,'IND Balance'!$C$5:$C$141,'Service shares'!$B21,'IND Balance'!$D$5:$D$141,"*"&amp;'Service shares'!$A21)*L21</f>
        <v>0.74259096708671324</v>
      </c>
      <c r="AR21" s="2">
        <f>SUMIFS('IND Balance'!L$5:L$141,'IND Balance'!$C$5:$C$141,'Service shares'!$B21,'IND Balance'!$D$5:$D$141,"*"&amp;'Service shares'!$A21)*M21</f>
        <v>3.6116289272601398</v>
      </c>
      <c r="AS21" s="2">
        <f>SUMIFS('IND Balance'!M$5:M$141,'IND Balance'!$C$5:$C$141,'Service shares'!$B21,'IND Balance'!$D$5:$D$141,"*"&amp;'Service shares'!$A21)*N21</f>
        <v>3.5955566218531465</v>
      </c>
      <c r="AT21" s="2">
        <f>SUMIFS('IND Balance'!N$5:N$141,'IND Balance'!$C$5:$C$141,'Service shares'!$B21,'IND Balance'!$D$5:$D$141,"*"&amp;'Service shares'!$A21)*O21</f>
        <v>108.2097231551958</v>
      </c>
      <c r="AU21" s="2">
        <f>SUMIFS('IND Balance'!O$5:O$141,'IND Balance'!$C$5:$C$141,'Service shares'!$B21,'IND Balance'!$D$5:$D$141,"*"&amp;'Service shares'!$A21)*P21</f>
        <v>1.8006447928111888</v>
      </c>
      <c r="AV21" s="2">
        <f>SUMIFS('IND Balance'!P$5:P$141,'IND Balance'!$C$5:$C$141,'Service shares'!$B21,'IND Balance'!$D$5:$D$141,"*"&amp;'Service shares'!$A21)*Q21</f>
        <v>3.3160658851048948</v>
      </c>
      <c r="AW21" s="2">
        <f>SUMIFS('IND Balance'!Q$5:Q$141,'IND Balance'!$C$5:$C$141,'Service shares'!$B21,'IND Balance'!$D$5:$D$141,"*"&amp;'Service shares'!$A21)*R21</f>
        <v>4.9542994455776226</v>
      </c>
      <c r="AX21" s="2">
        <f>SUMIFS('IND Balance'!R$5:R$141,'IND Balance'!$C$5:$C$141,'Service shares'!$B21,'IND Balance'!$D$5:$D$141,"*"&amp;'Service shares'!$A21)*S21</f>
        <v>2.444557958806993</v>
      </c>
      <c r="AY21" s="2">
        <f>SUMIFS('IND Balance'!S$5:S$141,'IND Balance'!$C$5:$C$141,'Service shares'!$B21,'IND Balance'!$D$5:$D$141,"*"&amp;'Service shares'!$A21)*T21</f>
        <v>1.537020891088112</v>
      </c>
      <c r="AZ21" s="2">
        <f>SUMIFS('IND Balance'!T$5:T$141,'IND Balance'!$C$5:$C$141,'Service shares'!$B21,'IND Balance'!$D$5:$D$141,"*"&amp;'Service shares'!$A21)*U21</f>
        <v>2.0149045853538463</v>
      </c>
      <c r="BA21" s="2">
        <f>SUMIFS('IND Balance'!U$5:U$141,'IND Balance'!$C$5:$C$141,'Service shares'!$B21,'IND Balance'!$D$5:$D$141,"*"&amp;'Service shares'!$A21)*V21</f>
        <v>3.23556270954965</v>
      </c>
      <c r="BB21" s="2">
        <f>SUMIFS('IND Balance'!V$5:V$141,'IND Balance'!$C$5:$C$141,'Service shares'!$B21,'IND Balance'!$D$5:$D$141,"*"&amp;'Service shares'!$A21)*W21</f>
        <v>3.3797823105272724</v>
      </c>
      <c r="BC21" s="2">
        <f>SUMIFS('IND Balance'!W$5:W$141,'IND Balance'!$C$5:$C$141,'Service shares'!$B21,'IND Balance'!$D$5:$D$141,"*"&amp;'Service shares'!$A21)*X21</f>
        <v>9.0672502956335652</v>
      </c>
      <c r="BD21" s="2">
        <f>SUMIFS('IND Balance'!X$5:X$141,'IND Balance'!$C$5:$C$141,'Service shares'!$B21,'IND Balance'!$D$5:$D$141,"*"&amp;'Service shares'!$A21)*Y21</f>
        <v>3.1212257445692306</v>
      </c>
      <c r="BE21" s="2">
        <f>SUMIFS('IND Balance'!Y$5:Y$141,'IND Balance'!$C$5:$C$141,'Service shares'!$B21,'IND Balance'!$D$5:$D$141,"*"&amp;'Service shares'!$A21)*Z21</f>
        <v>1.2757708024909091</v>
      </c>
      <c r="BF21" s="2">
        <f>SUMIFS('IND Balance'!Z$5:Z$141,'IND Balance'!$C$5:$C$141,'Service shares'!$B21,'IND Balance'!$D$5:$D$141,"*"&amp;'Service shares'!$A21)*AA21</f>
        <v>0.98812867356503498</v>
      </c>
      <c r="BG21" s="2">
        <f>SUMIFS('IND Balance'!AA$5:AA$141,'IND Balance'!$C$5:$C$141,'Service shares'!$B21,'IND Balance'!$D$5:$D$141,"*"&amp;'Service shares'!$A21)*AB21</f>
        <v>2.5804238983216782E-2</v>
      </c>
      <c r="BH21" s="2">
        <f>SUMIFS('IND Balance'!AB$5:AB$141,'IND Balance'!$C$5:$C$141,'Service shares'!$B21,'IND Balance'!$D$5:$D$141,"*"&amp;'Service shares'!$A21)*AC21</f>
        <v>1.2768039563874125</v>
      </c>
      <c r="BI21" s="2">
        <f>SUMIFS('IND Balance'!AC$5:AC$141,'IND Balance'!$C$5:$C$141,'Service shares'!$B21,'IND Balance'!$D$5:$D$141,"*"&amp;'Service shares'!$A21)*AD21</f>
        <v>8.1991111232685316</v>
      </c>
      <c r="BJ21" s="2">
        <f>SUMIFS('IND Balance'!AD$5:AD$141,'IND Balance'!$C$5:$C$141,'Service shares'!$B21,'IND Balance'!$D$5:$D$141,"*"&amp;'Service shares'!$A21)*AE21</f>
        <v>1.6857168253888113</v>
      </c>
      <c r="BK21" s="2">
        <f>SUMIFS('IND Balance'!AE$5:AE$141,'IND Balance'!$C$5:$C$141,'Service shares'!$B21,'IND Balance'!$D$5:$D$141,"*"&amp;'Service shares'!$A21)*AF21</f>
        <v>1.3715468096013985</v>
      </c>
      <c r="BL21" s="2">
        <f>SUMIFS('IND Balance'!AF$5:AF$141,'IND Balance'!$C$5:$C$141,'Service shares'!$B21,'IND Balance'!$D$5:$D$141,"*"&amp;'Service shares'!$A21)*AG21</f>
        <v>2.576125025786014</v>
      </c>
      <c r="BM21" s="2">
        <f>SUMIFS('IND Balance'!AG$5:AG$141,'IND Balance'!$C$5:$C$141,'Service shares'!$B21,'IND Balance'!$D$5:$D$141,"*"&amp;'Service shares'!$A21)*AH21</f>
        <v>21.409065460615384</v>
      </c>
      <c r="BN21" s="2">
        <f>SUMIFS('IND Balance'!AH$5:AH$141,'IND Balance'!$C$5:$C$141,'Service shares'!$B21,'IND Balance'!$D$5:$D$141,"*"&amp;'Service shares'!$A21)*AI21</f>
        <v>0</v>
      </c>
    </row>
    <row r="22" spans="1:66" x14ac:dyDescent="0.45">
      <c r="A22" t="s">
        <v>20</v>
      </c>
      <c r="B22" t="s">
        <v>41</v>
      </c>
      <c r="C22" t="s">
        <v>184</v>
      </c>
      <c r="D22" s="1">
        <v>9.5571095571095568E-2</v>
      </c>
      <c r="E22" s="1"/>
      <c r="F22" s="1">
        <f t="shared" si="16"/>
        <v>9.5571095571095568E-2</v>
      </c>
      <c r="G22" s="1">
        <f t="shared" si="17"/>
        <v>9.5571095571095568E-2</v>
      </c>
      <c r="H22" s="1">
        <f t="shared" si="17"/>
        <v>9.5571095571095568E-2</v>
      </c>
      <c r="I22" s="1">
        <f t="shared" si="17"/>
        <v>9.5571095571095568E-2</v>
      </c>
      <c r="J22" s="1">
        <f t="shared" si="17"/>
        <v>9.5571095571095568E-2</v>
      </c>
      <c r="K22" s="1">
        <f t="shared" si="17"/>
        <v>9.5571095571095568E-2</v>
      </c>
      <c r="L22" s="1">
        <f t="shared" si="17"/>
        <v>9.5571095571095568E-2</v>
      </c>
      <c r="M22" s="1">
        <f t="shared" si="17"/>
        <v>9.5571095571095568E-2</v>
      </c>
      <c r="N22" s="1">
        <f t="shared" si="17"/>
        <v>9.5571095571095568E-2</v>
      </c>
      <c r="O22" s="1">
        <f t="shared" si="17"/>
        <v>9.5571095571095568E-2</v>
      </c>
      <c r="P22" s="1">
        <f t="shared" si="17"/>
        <v>9.5571095571095568E-2</v>
      </c>
      <c r="Q22" s="1">
        <f t="shared" si="17"/>
        <v>9.5571095571095568E-2</v>
      </c>
      <c r="R22" s="1">
        <f t="shared" si="17"/>
        <v>9.5571095571095568E-2</v>
      </c>
      <c r="S22" s="1">
        <f t="shared" si="17"/>
        <v>9.5571095571095568E-2</v>
      </c>
      <c r="T22" s="1">
        <f t="shared" si="17"/>
        <v>9.5571095571095568E-2</v>
      </c>
      <c r="U22" s="1">
        <f t="shared" si="17"/>
        <v>9.5571095571095568E-2</v>
      </c>
      <c r="V22" s="1">
        <f t="shared" si="17"/>
        <v>9.5571095571095568E-2</v>
      </c>
      <c r="W22" s="1">
        <f t="shared" si="18"/>
        <v>9.5571095571095568E-2</v>
      </c>
      <c r="X22" s="1">
        <f t="shared" si="18"/>
        <v>9.5571095571095568E-2</v>
      </c>
      <c r="Y22" s="1">
        <f t="shared" si="18"/>
        <v>9.5571095571095568E-2</v>
      </c>
      <c r="Z22" s="1">
        <f t="shared" si="18"/>
        <v>9.5571095571095568E-2</v>
      </c>
      <c r="AA22" s="1">
        <f t="shared" si="18"/>
        <v>9.5571095571095568E-2</v>
      </c>
      <c r="AB22" s="1">
        <f t="shared" si="18"/>
        <v>9.5571095571095568E-2</v>
      </c>
      <c r="AC22" s="1">
        <f t="shared" si="18"/>
        <v>9.5571095571095568E-2</v>
      </c>
      <c r="AD22" s="1">
        <f t="shared" si="18"/>
        <v>9.5571095571095568E-2</v>
      </c>
      <c r="AE22" s="1">
        <f t="shared" si="18"/>
        <v>9.5571095571095568E-2</v>
      </c>
      <c r="AF22" s="1">
        <f t="shared" si="18"/>
        <v>9.5571095571095568E-2</v>
      </c>
      <c r="AG22" s="1">
        <f t="shared" si="18"/>
        <v>9.5571095571095568E-2</v>
      </c>
      <c r="AH22" s="1">
        <f t="shared" si="18"/>
        <v>9.5571095571095568E-2</v>
      </c>
      <c r="AI22" s="1">
        <f t="shared" si="18"/>
        <v>9.5571095571095568E-2</v>
      </c>
      <c r="AJ22" s="1"/>
      <c r="AK22" s="2">
        <f>SUMIFS('IND Balance'!E$5:E$141,'IND Balance'!$C$5:$C$141,'Service shares'!$B22,'IND Balance'!$D$5:$D$141,"*"&amp;'Service shares'!$A22)*F22</f>
        <v>1.2423759634237763</v>
      </c>
      <c r="AL22" s="2">
        <f>SUMIFS('IND Balance'!F$5:F$141,'IND Balance'!$C$5:$C$141,'Service shares'!$B22,'IND Balance'!$D$5:$D$141,"*"&amp;'Service shares'!$A22)*G22</f>
        <v>0.19962357905454545</v>
      </c>
      <c r="AM22" s="2">
        <f>SUMIFS('IND Balance'!G$5:G$141,'IND Balance'!$C$5:$C$141,'Service shares'!$B22,'IND Balance'!$D$5:$D$141,"*"&amp;'Service shares'!$A22)*H22</f>
        <v>4.1692217250797201</v>
      </c>
      <c r="AN22" s="2">
        <f>SUMIFS('IND Balance'!H$5:H$141,'IND Balance'!$C$5:$C$141,'Service shares'!$B22,'IND Balance'!$D$5:$D$141,"*"&amp;'Service shares'!$A22)*I22</f>
        <v>3.3877920541846152</v>
      </c>
      <c r="AO22" s="2">
        <f>SUMIFS('IND Balance'!I$5:I$141,'IND Balance'!$C$5:$C$141,'Service shares'!$B22,'IND Balance'!$D$5:$D$141,"*"&amp;'Service shares'!$A22)*J22</f>
        <v>37.559880560316081</v>
      </c>
      <c r="AP22" s="2">
        <f>SUMIFS('IND Balance'!J$5:J$141,'IND Balance'!$C$5:$C$141,'Service shares'!$B22,'IND Balance'!$D$5:$D$141,"*"&amp;'Service shares'!$A22)*K22</f>
        <v>22.616043298766435</v>
      </c>
      <c r="AQ22" s="2">
        <f>SUMIFS('IND Balance'!K$5:K$141,'IND Balance'!$C$5:$C$141,'Service shares'!$B22,'IND Balance'!$D$5:$D$141,"*"&amp;'Service shares'!$A22)*L22</f>
        <v>1.4851819341734265</v>
      </c>
      <c r="AR22" s="2">
        <f>SUMIFS('IND Balance'!L$5:L$141,'IND Balance'!$C$5:$C$141,'Service shares'!$B22,'IND Balance'!$D$5:$D$141,"*"&amp;'Service shares'!$A22)*M22</f>
        <v>7.2232578545202797</v>
      </c>
      <c r="AS22" s="2">
        <f>SUMIFS('IND Balance'!M$5:M$141,'IND Balance'!$C$5:$C$141,'Service shares'!$B22,'IND Balance'!$D$5:$D$141,"*"&amp;'Service shares'!$A22)*N22</f>
        <v>7.191113243706293</v>
      </c>
      <c r="AT22" s="2">
        <f>SUMIFS('IND Balance'!N$5:N$141,'IND Balance'!$C$5:$C$141,'Service shares'!$B22,'IND Balance'!$D$5:$D$141,"*"&amp;'Service shares'!$A22)*O22</f>
        <v>216.41944631039161</v>
      </c>
      <c r="AU22" s="2">
        <f>SUMIFS('IND Balance'!O$5:O$141,'IND Balance'!$C$5:$C$141,'Service shares'!$B22,'IND Balance'!$D$5:$D$141,"*"&amp;'Service shares'!$A22)*P22</f>
        <v>3.6012895856223777</v>
      </c>
      <c r="AV22" s="2">
        <f>SUMIFS('IND Balance'!P$5:P$141,'IND Balance'!$C$5:$C$141,'Service shares'!$B22,'IND Balance'!$D$5:$D$141,"*"&amp;'Service shares'!$A22)*Q22</f>
        <v>6.6321317702097895</v>
      </c>
      <c r="AW22" s="2">
        <f>SUMIFS('IND Balance'!Q$5:Q$141,'IND Balance'!$C$5:$C$141,'Service shares'!$B22,'IND Balance'!$D$5:$D$141,"*"&amp;'Service shares'!$A22)*R22</f>
        <v>9.9085988911552452</v>
      </c>
      <c r="AX22" s="2">
        <f>SUMIFS('IND Balance'!R$5:R$141,'IND Balance'!$C$5:$C$141,'Service shares'!$B22,'IND Balance'!$D$5:$D$141,"*"&amp;'Service shares'!$A22)*S22</f>
        <v>4.889115917613986</v>
      </c>
      <c r="AY22" s="2">
        <f>SUMIFS('IND Balance'!S$5:S$141,'IND Balance'!$C$5:$C$141,'Service shares'!$B22,'IND Balance'!$D$5:$D$141,"*"&amp;'Service shares'!$A22)*T22</f>
        <v>3.074041782176224</v>
      </c>
      <c r="AZ22" s="2">
        <f>SUMIFS('IND Balance'!T$5:T$141,'IND Balance'!$C$5:$C$141,'Service shares'!$B22,'IND Balance'!$D$5:$D$141,"*"&amp;'Service shares'!$A22)*U22</f>
        <v>4.0298091707076926</v>
      </c>
      <c r="BA22" s="2">
        <f>SUMIFS('IND Balance'!U$5:U$141,'IND Balance'!$C$5:$C$141,'Service shares'!$B22,'IND Balance'!$D$5:$D$141,"*"&amp;'Service shares'!$A22)*V22</f>
        <v>6.4711254190992999</v>
      </c>
      <c r="BB22" s="2">
        <f>SUMIFS('IND Balance'!V$5:V$141,'IND Balance'!$C$5:$C$141,'Service shares'!$B22,'IND Balance'!$D$5:$D$141,"*"&amp;'Service shares'!$A22)*W22</f>
        <v>6.7595646210545448</v>
      </c>
      <c r="BC22" s="2">
        <f>SUMIFS('IND Balance'!W$5:W$141,'IND Balance'!$C$5:$C$141,'Service shares'!$B22,'IND Balance'!$D$5:$D$141,"*"&amp;'Service shares'!$A22)*X22</f>
        <v>18.13450059126713</v>
      </c>
      <c r="BD22" s="2">
        <f>SUMIFS('IND Balance'!X$5:X$141,'IND Balance'!$C$5:$C$141,'Service shares'!$B22,'IND Balance'!$D$5:$D$141,"*"&amp;'Service shares'!$A22)*Y22</f>
        <v>6.2424514891384613</v>
      </c>
      <c r="BE22" s="2">
        <f>SUMIFS('IND Balance'!Y$5:Y$141,'IND Balance'!$C$5:$C$141,'Service shares'!$B22,'IND Balance'!$D$5:$D$141,"*"&amp;'Service shares'!$A22)*Z22</f>
        <v>2.5515416049818183</v>
      </c>
      <c r="BF22" s="2">
        <f>SUMIFS('IND Balance'!Z$5:Z$141,'IND Balance'!$C$5:$C$141,'Service shares'!$B22,'IND Balance'!$D$5:$D$141,"*"&amp;'Service shares'!$A22)*AA22</f>
        <v>1.97625734713007</v>
      </c>
      <c r="BG22" s="2">
        <f>SUMIFS('IND Balance'!AA$5:AA$141,'IND Balance'!$C$5:$C$141,'Service shares'!$B22,'IND Balance'!$D$5:$D$141,"*"&amp;'Service shares'!$A22)*AB22</f>
        <v>5.1608477966433565E-2</v>
      </c>
      <c r="BH22" s="2">
        <f>SUMIFS('IND Balance'!AB$5:AB$141,'IND Balance'!$C$5:$C$141,'Service shares'!$B22,'IND Balance'!$D$5:$D$141,"*"&amp;'Service shares'!$A22)*AC22</f>
        <v>2.553607912774825</v>
      </c>
      <c r="BI22" s="2">
        <f>SUMIFS('IND Balance'!AC$5:AC$141,'IND Balance'!$C$5:$C$141,'Service shares'!$B22,'IND Balance'!$D$5:$D$141,"*"&amp;'Service shares'!$A22)*AD22</f>
        <v>16.398222246537063</v>
      </c>
      <c r="BJ22" s="2">
        <f>SUMIFS('IND Balance'!AD$5:AD$141,'IND Balance'!$C$5:$C$141,'Service shares'!$B22,'IND Balance'!$D$5:$D$141,"*"&amp;'Service shares'!$A22)*AE22</f>
        <v>3.3714336507776226</v>
      </c>
      <c r="BK22" s="2">
        <f>SUMIFS('IND Balance'!AE$5:AE$141,'IND Balance'!$C$5:$C$141,'Service shares'!$B22,'IND Balance'!$D$5:$D$141,"*"&amp;'Service shares'!$A22)*AF22</f>
        <v>2.743093619202797</v>
      </c>
      <c r="BL22" s="2">
        <f>SUMIFS('IND Balance'!AF$5:AF$141,'IND Balance'!$C$5:$C$141,'Service shares'!$B22,'IND Balance'!$D$5:$D$141,"*"&amp;'Service shares'!$A22)*AG22</f>
        <v>5.152250051572028</v>
      </c>
      <c r="BM22" s="2">
        <f>SUMIFS('IND Balance'!AG$5:AG$141,'IND Balance'!$C$5:$C$141,'Service shares'!$B22,'IND Balance'!$D$5:$D$141,"*"&amp;'Service shares'!$A22)*AH22</f>
        <v>42.818130921230768</v>
      </c>
      <c r="BN22" s="2">
        <f>SUMIFS('IND Balance'!AH$5:AH$141,'IND Balance'!$C$5:$C$141,'Service shares'!$B22,'IND Balance'!$D$5:$D$141,"*"&amp;'Service shares'!$A22)*AI22</f>
        <v>0</v>
      </c>
    </row>
    <row r="23" spans="1:66" x14ac:dyDescent="0.45">
      <c r="A23" t="s">
        <v>20</v>
      </c>
      <c r="B23" t="s">
        <v>41</v>
      </c>
      <c r="C23" t="s">
        <v>188</v>
      </c>
      <c r="D23" s="1">
        <v>0.534965034965035</v>
      </c>
      <c r="E23" s="1"/>
      <c r="F23" s="1">
        <f t="shared" si="16"/>
        <v>0.534965034965035</v>
      </c>
      <c r="G23" s="1">
        <f t="shared" si="17"/>
        <v>0.534965034965035</v>
      </c>
      <c r="H23" s="1">
        <f t="shared" si="17"/>
        <v>0.534965034965035</v>
      </c>
      <c r="I23" s="1">
        <f t="shared" si="17"/>
        <v>0.534965034965035</v>
      </c>
      <c r="J23" s="1">
        <f t="shared" si="17"/>
        <v>0.534965034965035</v>
      </c>
      <c r="K23" s="1">
        <f t="shared" si="17"/>
        <v>0.534965034965035</v>
      </c>
      <c r="L23" s="1">
        <f t="shared" si="17"/>
        <v>0.534965034965035</v>
      </c>
      <c r="M23" s="1">
        <f t="shared" si="17"/>
        <v>0.534965034965035</v>
      </c>
      <c r="N23" s="1">
        <f t="shared" si="17"/>
        <v>0.534965034965035</v>
      </c>
      <c r="O23" s="1">
        <f t="shared" si="17"/>
        <v>0.534965034965035</v>
      </c>
      <c r="P23" s="1">
        <f t="shared" si="17"/>
        <v>0.534965034965035</v>
      </c>
      <c r="Q23" s="1">
        <f t="shared" si="17"/>
        <v>0.534965034965035</v>
      </c>
      <c r="R23" s="1">
        <f t="shared" si="17"/>
        <v>0.534965034965035</v>
      </c>
      <c r="S23" s="1">
        <f t="shared" si="17"/>
        <v>0.534965034965035</v>
      </c>
      <c r="T23" s="1">
        <f t="shared" si="17"/>
        <v>0.534965034965035</v>
      </c>
      <c r="U23" s="1">
        <f t="shared" si="17"/>
        <v>0.534965034965035</v>
      </c>
      <c r="V23" s="1">
        <f t="shared" si="17"/>
        <v>0.534965034965035</v>
      </c>
      <c r="W23" s="1">
        <f t="shared" si="18"/>
        <v>0.534965034965035</v>
      </c>
      <c r="X23" s="1">
        <f t="shared" si="18"/>
        <v>0.534965034965035</v>
      </c>
      <c r="Y23" s="1">
        <f t="shared" si="18"/>
        <v>0.534965034965035</v>
      </c>
      <c r="Z23" s="1">
        <f t="shared" si="18"/>
        <v>0.534965034965035</v>
      </c>
      <c r="AA23" s="1">
        <f t="shared" si="18"/>
        <v>0.534965034965035</v>
      </c>
      <c r="AB23" s="1">
        <f t="shared" si="18"/>
        <v>0.534965034965035</v>
      </c>
      <c r="AC23" s="1">
        <f t="shared" si="18"/>
        <v>0.534965034965035</v>
      </c>
      <c r="AD23" s="1">
        <f t="shared" si="18"/>
        <v>0.534965034965035</v>
      </c>
      <c r="AE23" s="1">
        <f t="shared" si="18"/>
        <v>0.534965034965035</v>
      </c>
      <c r="AF23" s="1">
        <f t="shared" si="18"/>
        <v>0.534965034965035</v>
      </c>
      <c r="AG23" s="1">
        <f t="shared" si="18"/>
        <v>0.534965034965035</v>
      </c>
      <c r="AH23" s="1">
        <f t="shared" si="18"/>
        <v>0.534965034965035</v>
      </c>
      <c r="AI23" s="1">
        <f t="shared" si="18"/>
        <v>0.534965034965035</v>
      </c>
      <c r="AJ23" s="1"/>
      <c r="AK23" s="2">
        <f>SUMIFS('IND Balance'!E$5:E$141,'IND Balance'!$C$5:$C$141,'Service shares'!$B23,'IND Balance'!$D$5:$D$141,"*"&amp;'Service shares'!$A23)*F23</f>
        <v>6.9542752098965037</v>
      </c>
      <c r="AL23" s="2">
        <f>SUMIFS('IND Balance'!F$5:F$141,'IND Balance'!$C$5:$C$141,'Service shares'!$B23,'IND Balance'!$D$5:$D$141,"*"&amp;'Service shares'!$A23)*G23</f>
        <v>1.1174051559272729</v>
      </c>
      <c r="AM23" s="2">
        <f>SUMIFS('IND Balance'!G$5:G$141,'IND Balance'!$C$5:$C$141,'Service shares'!$B23,'IND Balance'!$D$5:$D$141,"*"&amp;'Service shares'!$A23)*H23</f>
        <v>23.337472826970629</v>
      </c>
      <c r="AN23" s="2">
        <f>SUMIFS('IND Balance'!H$5:H$141,'IND Balance'!$C$5:$C$141,'Service shares'!$B23,'IND Balance'!$D$5:$D$141,"*"&amp;'Service shares'!$A23)*I23</f>
        <v>18.963372595984616</v>
      </c>
      <c r="AO23" s="2">
        <f>SUMIFS('IND Balance'!I$5:I$141,'IND Balance'!$C$5:$C$141,'Service shares'!$B23,'IND Balance'!$D$5:$D$141,"*"&amp;'Service shares'!$A23)*J23</f>
        <v>210.24372167298881</v>
      </c>
      <c r="AP23" s="2">
        <f>SUMIFS('IND Balance'!J$5:J$141,'IND Balance'!$C$5:$C$141,'Service shares'!$B23,'IND Balance'!$D$5:$D$141,"*"&amp;'Service shares'!$A23)*K23</f>
        <v>126.59468139187554</v>
      </c>
      <c r="AQ23" s="2">
        <f>SUMIFS('IND Balance'!K$5:K$141,'IND Balance'!$C$5:$C$141,'Service shares'!$B23,'IND Balance'!$D$5:$D$141,"*"&amp;'Service shares'!$A23)*L23</f>
        <v>8.313396436409791</v>
      </c>
      <c r="AR23" s="2">
        <f>SUMIFS('IND Balance'!L$5:L$141,'IND Balance'!$C$5:$C$141,'Service shares'!$B23,'IND Balance'!$D$5:$D$141,"*"&amp;'Service shares'!$A23)*M23</f>
        <v>40.432626283229375</v>
      </c>
      <c r="AS23" s="2">
        <f>SUMIFS('IND Balance'!M$5:M$141,'IND Balance'!$C$5:$C$141,'Service shares'!$B23,'IND Balance'!$D$5:$D$141,"*"&amp;'Service shares'!$A23)*N23</f>
        <v>40.252694864160844</v>
      </c>
      <c r="AT23" s="2">
        <f>SUMIFS('IND Balance'!N$5:N$141,'IND Balance'!$C$5:$C$141,'Service shares'!$B23,'IND Balance'!$D$5:$D$141,"*"&amp;'Service shares'!$A23)*O23</f>
        <v>1211.4210470301191</v>
      </c>
      <c r="AU23" s="2">
        <f>SUMIFS('IND Balance'!O$5:O$141,'IND Balance'!$C$5:$C$141,'Service shares'!$B23,'IND Balance'!$D$5:$D$141,"*"&amp;'Service shares'!$A23)*P23</f>
        <v>20.158438046349652</v>
      </c>
      <c r="AV23" s="2">
        <f>SUMIFS('IND Balance'!P$5:P$141,'IND Balance'!$C$5:$C$141,'Service shares'!$B23,'IND Balance'!$D$5:$D$141,"*"&amp;'Service shares'!$A23)*Q23</f>
        <v>37.123761982027972</v>
      </c>
      <c r="AW23" s="2">
        <f>SUMIFS('IND Balance'!Q$5:Q$141,'IND Balance'!$C$5:$C$141,'Service shares'!$B23,'IND Balance'!$D$5:$D$141,"*"&amp;'Service shares'!$A23)*R23</f>
        <v>55.4639864761007</v>
      </c>
      <c r="AX23" s="2">
        <f>SUMIFS('IND Balance'!R$5:R$141,'IND Balance'!$C$5:$C$141,'Service shares'!$B23,'IND Balance'!$D$5:$D$141,"*"&amp;'Service shares'!$A23)*S23</f>
        <v>27.367124465668535</v>
      </c>
      <c r="AY23" s="2">
        <f>SUMIFS('IND Balance'!S$5:S$141,'IND Balance'!$C$5:$C$141,'Service shares'!$B23,'IND Balance'!$D$5:$D$141,"*"&amp;'Service shares'!$A23)*T23</f>
        <v>17.207136317303501</v>
      </c>
      <c r="AZ23" s="2">
        <f>SUMIFS('IND Balance'!T$5:T$141,'IND Balance'!$C$5:$C$141,'Service shares'!$B23,'IND Balance'!$D$5:$D$141,"*"&amp;'Service shares'!$A23)*U23</f>
        <v>22.557102553107697</v>
      </c>
      <c r="BA23" s="2">
        <f>SUMIFS('IND Balance'!U$5:U$141,'IND Balance'!$C$5:$C$141,'Service shares'!$B23,'IND Balance'!$D$5:$D$141,"*"&amp;'Service shares'!$A23)*V23</f>
        <v>36.222519114226571</v>
      </c>
      <c r="BB23" s="2">
        <f>SUMIFS('IND Balance'!V$5:V$141,'IND Balance'!$C$5:$C$141,'Service shares'!$B23,'IND Balance'!$D$5:$D$141,"*"&amp;'Service shares'!$A23)*W23</f>
        <v>37.837075134927275</v>
      </c>
      <c r="BC23" s="2">
        <f>SUMIFS('IND Balance'!W$5:W$141,'IND Balance'!$C$5:$C$141,'Service shares'!$B23,'IND Balance'!$D$5:$D$141,"*"&amp;'Service shares'!$A23)*X23</f>
        <v>101.50897282184896</v>
      </c>
      <c r="BD23" s="2">
        <f>SUMIFS('IND Balance'!X$5:X$141,'IND Balance'!$C$5:$C$141,'Service shares'!$B23,'IND Balance'!$D$5:$D$141,"*"&amp;'Service shares'!$A23)*Y23</f>
        <v>34.94250284773846</v>
      </c>
      <c r="BE23" s="2">
        <f>SUMIFS('IND Balance'!Y$5:Y$141,'IND Balance'!$C$5:$C$141,'Service shares'!$B23,'IND Balance'!$D$5:$D$141,"*"&amp;'Service shares'!$A23)*Z23</f>
        <v>14.28240971569091</v>
      </c>
      <c r="BF23" s="2">
        <f>SUMIFS('IND Balance'!Z$5:Z$141,'IND Balance'!$C$5:$C$141,'Service shares'!$B23,'IND Balance'!$D$5:$D$141,"*"&amp;'Service shares'!$A23)*AA23</f>
        <v>11.062221004057344</v>
      </c>
      <c r="BG23" s="2">
        <f>SUMIFS('IND Balance'!AA$5:AA$141,'IND Balance'!$C$5:$C$141,'Service shares'!$B23,'IND Balance'!$D$5:$D$141,"*"&amp;'Service shares'!$A23)*AB23</f>
        <v>0.28888160227552451</v>
      </c>
      <c r="BH23" s="2">
        <f>SUMIFS('IND Balance'!AB$5:AB$141,'IND Balance'!$C$5:$C$141,'Service shares'!$B23,'IND Balance'!$D$5:$D$141,"*"&amp;'Service shares'!$A23)*AC23</f>
        <v>14.293975999556645</v>
      </c>
      <c r="BI23" s="2">
        <f>SUMIFS('IND Balance'!AC$5:AC$141,'IND Balance'!$C$5:$C$141,'Service shares'!$B23,'IND Balance'!$D$5:$D$141,"*"&amp;'Service shares'!$A23)*AD23</f>
        <v>91.790048916591616</v>
      </c>
      <c r="BJ23" s="2">
        <f>SUMIFS('IND Balance'!AD$5:AD$141,'IND Balance'!$C$5:$C$141,'Service shares'!$B23,'IND Balance'!$D$5:$D$141,"*"&amp;'Service shares'!$A23)*AE23</f>
        <v>18.871805435450351</v>
      </c>
      <c r="BK23" s="2">
        <f>SUMIFS('IND Balance'!AE$5:AE$141,'IND Balance'!$C$5:$C$141,'Service shares'!$B23,'IND Balance'!$D$5:$D$141,"*"&amp;'Service shares'!$A23)*AF23</f>
        <v>15.354633795293708</v>
      </c>
      <c r="BL23" s="2">
        <f>SUMIFS('IND Balance'!AF$5:AF$141,'IND Balance'!$C$5:$C$141,'Service shares'!$B23,'IND Balance'!$D$5:$D$141,"*"&amp;'Service shares'!$A23)*AG23</f>
        <v>28.840033825262939</v>
      </c>
      <c r="BM23" s="2">
        <f>SUMIFS('IND Balance'!AG$5:AG$141,'IND Balance'!$C$5:$C$141,'Service shares'!$B23,'IND Balance'!$D$5:$D$141,"*"&amp;'Service shares'!$A23)*AH23</f>
        <v>239.67709869323079</v>
      </c>
      <c r="BN23" s="2">
        <f>SUMIFS('IND Balance'!AH$5:AH$141,'IND Balance'!$C$5:$C$141,'Service shares'!$B23,'IND Balance'!$D$5:$D$141,"*"&amp;'Service shares'!$A23)*AI23</f>
        <v>0</v>
      </c>
    </row>
    <row r="24" spans="1:66" x14ac:dyDescent="0.45">
      <c r="A24" t="s">
        <v>20</v>
      </c>
      <c r="B24" t="s">
        <v>41</v>
      </c>
      <c r="C24" t="s">
        <v>191</v>
      </c>
      <c r="D24" s="1">
        <v>0.15734265734265734</v>
      </c>
      <c r="E24" s="1"/>
      <c r="F24" s="1">
        <f t="shared" si="16"/>
        <v>0.15734265734265734</v>
      </c>
      <c r="G24" s="1">
        <f t="shared" si="17"/>
        <v>0.15734265734265734</v>
      </c>
      <c r="H24" s="1">
        <f t="shared" si="17"/>
        <v>0.15734265734265734</v>
      </c>
      <c r="I24" s="1">
        <f t="shared" si="17"/>
        <v>0.15734265734265734</v>
      </c>
      <c r="J24" s="1">
        <f t="shared" si="17"/>
        <v>0.15734265734265734</v>
      </c>
      <c r="K24" s="1">
        <f t="shared" si="17"/>
        <v>0.15734265734265734</v>
      </c>
      <c r="L24" s="1">
        <f t="shared" si="17"/>
        <v>0.15734265734265734</v>
      </c>
      <c r="M24" s="1">
        <f t="shared" si="17"/>
        <v>0.15734265734265734</v>
      </c>
      <c r="N24" s="1">
        <f t="shared" si="17"/>
        <v>0.15734265734265734</v>
      </c>
      <c r="O24" s="1">
        <f t="shared" si="17"/>
        <v>0.15734265734265734</v>
      </c>
      <c r="P24" s="1">
        <f t="shared" si="17"/>
        <v>0.15734265734265734</v>
      </c>
      <c r="Q24" s="1">
        <f t="shared" si="17"/>
        <v>0.15734265734265734</v>
      </c>
      <c r="R24" s="1">
        <f t="shared" si="17"/>
        <v>0.15734265734265734</v>
      </c>
      <c r="S24" s="1">
        <f t="shared" si="17"/>
        <v>0.15734265734265734</v>
      </c>
      <c r="T24" s="1">
        <f t="shared" si="17"/>
        <v>0.15734265734265734</v>
      </c>
      <c r="U24" s="1">
        <f t="shared" si="17"/>
        <v>0.15734265734265734</v>
      </c>
      <c r="V24" s="1">
        <f t="shared" si="17"/>
        <v>0.15734265734265734</v>
      </c>
      <c r="W24" s="1">
        <f t="shared" si="18"/>
        <v>0.15734265734265734</v>
      </c>
      <c r="X24" s="1">
        <f t="shared" si="18"/>
        <v>0.15734265734265734</v>
      </c>
      <c r="Y24" s="1">
        <f t="shared" si="18"/>
        <v>0.15734265734265734</v>
      </c>
      <c r="Z24" s="1">
        <f t="shared" si="18"/>
        <v>0.15734265734265734</v>
      </c>
      <c r="AA24" s="1">
        <f t="shared" si="18"/>
        <v>0.15734265734265734</v>
      </c>
      <c r="AB24" s="1">
        <f t="shared" si="18"/>
        <v>0.15734265734265734</v>
      </c>
      <c r="AC24" s="1">
        <f t="shared" si="18"/>
        <v>0.15734265734265734</v>
      </c>
      <c r="AD24" s="1">
        <f t="shared" si="18"/>
        <v>0.15734265734265734</v>
      </c>
      <c r="AE24" s="1">
        <f t="shared" si="18"/>
        <v>0.15734265734265734</v>
      </c>
      <c r="AF24" s="1">
        <f t="shared" si="18"/>
        <v>0.15734265734265734</v>
      </c>
      <c r="AG24" s="1">
        <f t="shared" si="18"/>
        <v>0.15734265734265734</v>
      </c>
      <c r="AH24" s="1">
        <f t="shared" si="18"/>
        <v>0.15734265734265734</v>
      </c>
      <c r="AI24" s="1">
        <f t="shared" si="18"/>
        <v>0.15734265734265734</v>
      </c>
      <c r="AJ24" s="1"/>
      <c r="AK24" s="2">
        <f>SUMIFS('IND Balance'!E$5:E$141,'IND Balance'!$C$5:$C$141,'Service shares'!$B24,'IND Balance'!$D$5:$D$141,"*"&amp;'Service shares'!$A24)*F24</f>
        <v>2.0453750617342656</v>
      </c>
      <c r="AL24" s="2">
        <f>SUMIFS('IND Balance'!F$5:F$141,'IND Balance'!$C$5:$C$141,'Service shares'!$B24,'IND Balance'!$D$5:$D$141,"*"&amp;'Service shares'!$A24)*G24</f>
        <v>0.32864857527272728</v>
      </c>
      <c r="AM24" s="2">
        <f>SUMIFS('IND Balance'!G$5:G$141,'IND Balance'!$C$5:$C$141,'Service shares'!$B24,'IND Balance'!$D$5:$D$141,"*"&amp;'Service shares'!$A24)*H24</f>
        <v>6.8639625961678314</v>
      </c>
      <c r="AN24" s="2">
        <f>SUMIFS('IND Balance'!H$5:H$141,'IND Balance'!$C$5:$C$141,'Service shares'!$B24,'IND Balance'!$D$5:$D$141,"*"&amp;'Service shares'!$A24)*I24</f>
        <v>5.577462528230769</v>
      </c>
      <c r="AO24" s="2">
        <f>SUMIFS('IND Balance'!I$5:I$141,'IND Balance'!$C$5:$C$141,'Service shares'!$B24,'IND Balance'!$D$5:$D$141,"*"&amp;'Service shares'!$A24)*J24</f>
        <v>61.83638872734965</v>
      </c>
      <c r="AP24" s="2">
        <f>SUMIFS('IND Balance'!J$5:J$141,'IND Balance'!$C$5:$C$141,'Service shares'!$B24,'IND Balance'!$D$5:$D$141,"*"&amp;'Service shares'!$A24)*K24</f>
        <v>37.23372982113986</v>
      </c>
      <c r="AQ24" s="2">
        <f>SUMIFS('IND Balance'!K$5:K$141,'IND Balance'!$C$5:$C$141,'Service shares'!$B24,'IND Balance'!$D$5:$D$141,"*"&amp;'Service shares'!$A24)*L24</f>
        <v>2.4451165989440562</v>
      </c>
      <c r="AR24" s="2">
        <f>SUMIFS('IND Balance'!L$5:L$141,'IND Balance'!$C$5:$C$141,'Service shares'!$B24,'IND Balance'!$D$5:$D$141,"*"&amp;'Service shares'!$A24)*M24</f>
        <v>11.89194890683217</v>
      </c>
      <c r="AS24" s="2">
        <f>SUMIFS('IND Balance'!M$5:M$141,'IND Balance'!$C$5:$C$141,'Service shares'!$B24,'IND Balance'!$D$5:$D$141,"*"&amp;'Service shares'!$A24)*N24</f>
        <v>11.839027901223776</v>
      </c>
      <c r="AT24" s="2">
        <f>SUMIFS('IND Balance'!N$5:N$141,'IND Balance'!$C$5:$C$141,'Service shares'!$B24,'IND Balance'!$D$5:$D$141,"*"&amp;'Service shares'!$A24)*O24</f>
        <v>356.30030795003501</v>
      </c>
      <c r="AU24" s="2">
        <f>SUMIFS('IND Balance'!O$5:O$141,'IND Balance'!$C$5:$C$141,'Service shares'!$B24,'IND Balance'!$D$5:$D$141,"*"&amp;'Service shares'!$A24)*P24</f>
        <v>5.9289523665734265</v>
      </c>
      <c r="AV24" s="2">
        <f>SUMIFS('IND Balance'!P$5:P$141,'IND Balance'!$C$5:$C$141,'Service shares'!$B24,'IND Balance'!$D$5:$D$141,"*"&amp;'Service shares'!$A24)*Q24</f>
        <v>10.918753524125874</v>
      </c>
      <c r="AW24" s="2">
        <f>SUMIFS('IND Balance'!Q$5:Q$141,'IND Balance'!$C$5:$C$141,'Service shares'!$B24,'IND Balance'!$D$5:$D$141,"*"&amp;'Service shares'!$A24)*R24</f>
        <v>16.312937198853145</v>
      </c>
      <c r="AX24" s="2">
        <f>SUMIFS('IND Balance'!R$5:R$141,'IND Balance'!$C$5:$C$141,'Service shares'!$B24,'IND Balance'!$D$5:$D$141,"*"&amp;'Service shares'!$A24)*S24</f>
        <v>8.0491542546083927</v>
      </c>
      <c r="AY24" s="2">
        <f>SUMIFS('IND Balance'!S$5:S$141,'IND Balance'!$C$5:$C$141,'Service shares'!$B24,'IND Balance'!$D$5:$D$141,"*"&amp;'Service shares'!$A24)*T24</f>
        <v>5.0609224462657352</v>
      </c>
      <c r="AZ24" s="2">
        <f>SUMIFS('IND Balance'!T$5:T$141,'IND Balance'!$C$5:$C$141,'Service shares'!$B24,'IND Balance'!$D$5:$D$141,"*"&amp;'Service shares'!$A24)*U24</f>
        <v>6.634441927384616</v>
      </c>
      <c r="BA24" s="2">
        <f>SUMIFS('IND Balance'!U$5:U$141,'IND Balance'!$C$5:$C$141,'Service shares'!$B24,'IND Balance'!$D$5:$D$141,"*"&amp;'Service shares'!$A24)*V24</f>
        <v>10.653682092419579</v>
      </c>
      <c r="BB24" s="2">
        <f>SUMIFS('IND Balance'!V$5:V$141,'IND Balance'!$C$5:$C$141,'Service shares'!$B24,'IND Balance'!$D$5:$D$141,"*"&amp;'Service shares'!$A24)*W24</f>
        <v>11.128551510272727</v>
      </c>
      <c r="BC24" s="2">
        <f>SUMIFS('IND Balance'!W$5:W$141,'IND Balance'!$C$5:$C$141,'Service shares'!$B24,'IND Balance'!$D$5:$D$141,"*"&amp;'Service shares'!$A24)*X24</f>
        <v>29.855580241720279</v>
      </c>
      <c r="BD24" s="2">
        <f>SUMIFS('IND Balance'!X$5:X$141,'IND Balance'!$C$5:$C$141,'Service shares'!$B24,'IND Balance'!$D$5:$D$141,"*"&amp;'Service shares'!$A24)*Y24</f>
        <v>10.277206719923077</v>
      </c>
      <c r="BE24" s="2">
        <f>SUMIFS('IND Balance'!Y$5:Y$141,'IND Balance'!$C$5:$C$141,'Service shares'!$B24,'IND Balance'!$D$5:$D$141,"*"&amp;'Service shares'!$A24)*Z24</f>
        <v>4.200708739909091</v>
      </c>
      <c r="BF24" s="2">
        <f>SUMIFS('IND Balance'!Z$5:Z$141,'IND Balance'!$C$5:$C$141,'Service shares'!$B24,'IND Balance'!$D$5:$D$141,"*"&amp;'Service shares'!$A24)*AA24</f>
        <v>3.2535944129580421</v>
      </c>
      <c r="BG24" s="2">
        <f>SUMIFS('IND Balance'!AA$5:AA$141,'IND Balance'!$C$5:$C$141,'Service shares'!$B24,'IND Balance'!$D$5:$D$141,"*"&amp;'Service shares'!$A24)*AB24</f>
        <v>8.496517713986014E-2</v>
      </c>
      <c r="BH24" s="2">
        <f>SUMIFS('IND Balance'!AB$5:AB$141,'IND Balance'!$C$5:$C$141,'Service shares'!$B24,'IND Balance'!$D$5:$D$141,"*"&amp;'Service shares'!$A24)*AC24</f>
        <v>4.2041105881048955</v>
      </c>
      <c r="BI24" s="2">
        <f>SUMIFS('IND Balance'!AC$5:AC$141,'IND Balance'!$C$5:$C$141,'Service shares'!$B24,'IND Balance'!$D$5:$D$141,"*"&amp;'Service shares'!$A24)*AD24</f>
        <v>26.997073210762238</v>
      </c>
      <c r="BJ24" s="2">
        <f>SUMIFS('IND Balance'!AD$5:AD$141,'IND Balance'!$C$5:$C$141,'Service shares'!$B24,'IND Balance'!$D$5:$D$141,"*"&amp;'Service shares'!$A24)*AE24</f>
        <v>5.5505310104265737</v>
      </c>
      <c r="BK24" s="2">
        <f>SUMIFS('IND Balance'!AE$5:AE$141,'IND Balance'!$C$5:$C$141,'Service shares'!$B24,'IND Balance'!$D$5:$D$141,"*"&amp;'Service shares'!$A24)*AF24</f>
        <v>4.5160687633216785</v>
      </c>
      <c r="BL24" s="2">
        <f>SUMIFS('IND Balance'!AF$5:AF$141,'IND Balance'!$C$5:$C$141,'Service shares'!$B24,'IND Balance'!$D$5:$D$141,"*"&amp;'Service shares'!$A24)*AG24</f>
        <v>8.4823628897832162</v>
      </c>
      <c r="BM24" s="2">
        <f>SUMIFS('IND Balance'!AG$5:AG$141,'IND Balance'!$C$5:$C$141,'Service shares'!$B24,'IND Balance'!$D$5:$D$141,"*"&amp;'Service shares'!$A24)*AH24</f>
        <v>70.493264321538462</v>
      </c>
      <c r="BN24" s="2">
        <f>SUMIFS('IND Balance'!AH$5:AH$141,'IND Balance'!$C$5:$C$141,'Service shares'!$B24,'IND Balance'!$D$5:$D$141,"*"&amp;'Service shares'!$A24)*AI24</f>
        <v>0</v>
      </c>
    </row>
    <row r="25" spans="1:66" x14ac:dyDescent="0.45">
      <c r="A25" t="s">
        <v>20</v>
      </c>
      <c r="B25" t="s">
        <v>41</v>
      </c>
      <c r="C25" t="s">
        <v>194</v>
      </c>
      <c r="D25" s="1">
        <v>2.3310023310023312E-2</v>
      </c>
      <c r="E25" s="1"/>
      <c r="F25" s="1">
        <f t="shared" si="16"/>
        <v>2.3310023310023312E-2</v>
      </c>
      <c r="G25" s="1">
        <f t="shared" si="17"/>
        <v>2.3310023310023312E-2</v>
      </c>
      <c r="H25" s="1">
        <f t="shared" si="17"/>
        <v>2.3310023310023312E-2</v>
      </c>
      <c r="I25" s="1">
        <f t="shared" si="17"/>
        <v>2.3310023310023312E-2</v>
      </c>
      <c r="J25" s="1">
        <f t="shared" si="17"/>
        <v>2.3310023310023312E-2</v>
      </c>
      <c r="K25" s="1">
        <f t="shared" si="17"/>
        <v>2.3310023310023312E-2</v>
      </c>
      <c r="L25" s="1">
        <f t="shared" si="17"/>
        <v>2.3310023310023312E-2</v>
      </c>
      <c r="M25" s="1">
        <f t="shared" si="17"/>
        <v>2.3310023310023312E-2</v>
      </c>
      <c r="N25" s="1">
        <f t="shared" si="17"/>
        <v>2.3310023310023312E-2</v>
      </c>
      <c r="O25" s="1">
        <f t="shared" si="17"/>
        <v>2.3310023310023312E-2</v>
      </c>
      <c r="P25" s="1">
        <f t="shared" si="17"/>
        <v>2.3310023310023312E-2</v>
      </c>
      <c r="Q25" s="1">
        <f t="shared" si="17"/>
        <v>2.3310023310023312E-2</v>
      </c>
      <c r="R25" s="1">
        <f t="shared" si="17"/>
        <v>2.3310023310023312E-2</v>
      </c>
      <c r="S25" s="1">
        <f t="shared" si="17"/>
        <v>2.3310023310023312E-2</v>
      </c>
      <c r="T25" s="1">
        <f t="shared" si="17"/>
        <v>2.3310023310023312E-2</v>
      </c>
      <c r="U25" s="1">
        <f t="shared" si="17"/>
        <v>2.3310023310023312E-2</v>
      </c>
      <c r="V25" s="1">
        <f t="shared" si="17"/>
        <v>2.3310023310023312E-2</v>
      </c>
      <c r="W25" s="1">
        <f t="shared" si="18"/>
        <v>2.3310023310023312E-2</v>
      </c>
      <c r="X25" s="1">
        <f t="shared" si="18"/>
        <v>2.3310023310023312E-2</v>
      </c>
      <c r="Y25" s="1">
        <f t="shared" si="18"/>
        <v>2.3310023310023312E-2</v>
      </c>
      <c r="Z25" s="1">
        <f t="shared" si="18"/>
        <v>2.3310023310023312E-2</v>
      </c>
      <c r="AA25" s="1">
        <f t="shared" si="18"/>
        <v>2.3310023310023312E-2</v>
      </c>
      <c r="AB25" s="1">
        <f t="shared" si="18"/>
        <v>2.3310023310023312E-2</v>
      </c>
      <c r="AC25" s="1">
        <f t="shared" si="18"/>
        <v>2.3310023310023312E-2</v>
      </c>
      <c r="AD25" s="1">
        <f t="shared" si="18"/>
        <v>2.3310023310023312E-2</v>
      </c>
      <c r="AE25" s="1">
        <f t="shared" si="18"/>
        <v>2.3310023310023312E-2</v>
      </c>
      <c r="AF25" s="1">
        <f t="shared" si="18"/>
        <v>2.3310023310023312E-2</v>
      </c>
      <c r="AG25" s="1">
        <f t="shared" si="18"/>
        <v>2.3310023310023312E-2</v>
      </c>
      <c r="AH25" s="1">
        <f t="shared" si="18"/>
        <v>2.3310023310023312E-2</v>
      </c>
      <c r="AI25" s="1">
        <f t="shared" si="18"/>
        <v>2.3310023310023312E-2</v>
      </c>
      <c r="AJ25" s="1"/>
      <c r="AK25" s="2">
        <f>SUMIFS('IND Balance'!E$5:E$141,'IND Balance'!$C$5:$C$141,'Service shares'!$B25,'IND Balance'!$D$5:$D$141,"*"&amp;'Service shares'!$A25)*F25</f>
        <v>0.30301852766433568</v>
      </c>
      <c r="AL25" s="2">
        <f>SUMIFS('IND Balance'!F$5:F$141,'IND Balance'!$C$5:$C$141,'Service shares'!$B25,'IND Balance'!$D$5:$D$141,"*"&amp;'Service shares'!$A25)*G25</f>
        <v>4.8688677818181827E-2</v>
      </c>
      <c r="AM25" s="2">
        <f>SUMIFS('IND Balance'!G$5:G$141,'IND Balance'!$C$5:$C$141,'Service shares'!$B25,'IND Balance'!$D$5:$D$141,"*"&amp;'Service shares'!$A25)*H25</f>
        <v>1.0168833475804195</v>
      </c>
      <c r="AN25" s="2">
        <f>SUMIFS('IND Balance'!H$5:H$141,'IND Balance'!$C$5:$C$141,'Service shares'!$B25,'IND Balance'!$D$5:$D$141,"*"&amp;'Service shares'!$A25)*I25</f>
        <v>0.82629074492307697</v>
      </c>
      <c r="AO25" s="2">
        <f>SUMIFS('IND Balance'!I$5:I$141,'IND Balance'!$C$5:$C$141,'Service shares'!$B25,'IND Balance'!$D$5:$D$141,"*"&amp;'Service shares'!$A25)*J25</f>
        <v>9.160946478125874</v>
      </c>
      <c r="AP25" s="2">
        <f>SUMIFS('IND Balance'!J$5:J$141,'IND Balance'!$C$5:$C$141,'Service shares'!$B25,'IND Balance'!$D$5:$D$141,"*"&amp;'Service shares'!$A25)*K25</f>
        <v>5.5161081216503502</v>
      </c>
      <c r="AQ25" s="2">
        <f>SUMIFS('IND Balance'!K$5:K$141,'IND Balance'!$C$5:$C$141,'Service shares'!$B25,'IND Balance'!$D$5:$D$141,"*"&amp;'Service shares'!$A25)*L25</f>
        <v>0.36223949613986017</v>
      </c>
      <c r="AR25" s="2">
        <f>SUMIFS('IND Balance'!L$5:L$141,'IND Balance'!$C$5:$C$141,'Service shares'!$B25,'IND Balance'!$D$5:$D$141,"*"&amp;'Service shares'!$A25)*M25</f>
        <v>1.7617702084195808</v>
      </c>
      <c r="AS25" s="2">
        <f>SUMIFS('IND Balance'!M$5:M$141,'IND Balance'!$C$5:$C$141,'Service shares'!$B25,'IND Balance'!$D$5:$D$141,"*"&amp;'Service shares'!$A25)*N25</f>
        <v>1.7539300594405596</v>
      </c>
      <c r="AT25" s="2">
        <f>SUMIFS('IND Balance'!N$5:N$141,'IND Balance'!$C$5:$C$141,'Service shares'!$B25,'IND Balance'!$D$5:$D$141,"*"&amp;'Service shares'!$A25)*O25</f>
        <v>52.785230807412596</v>
      </c>
      <c r="AU25" s="2">
        <f>SUMIFS('IND Balance'!O$5:O$141,'IND Balance'!$C$5:$C$141,'Service shares'!$B25,'IND Balance'!$D$5:$D$141,"*"&amp;'Service shares'!$A25)*P25</f>
        <v>0.8783633135664336</v>
      </c>
      <c r="AV25" s="2">
        <f>SUMIFS('IND Balance'!P$5:P$141,'IND Balance'!$C$5:$C$141,'Service shares'!$B25,'IND Balance'!$D$5:$D$141,"*"&amp;'Service shares'!$A25)*Q25</f>
        <v>1.6175931146853146</v>
      </c>
      <c r="AW25" s="2">
        <f>SUMIFS('IND Balance'!Q$5:Q$141,'IND Balance'!$C$5:$C$141,'Service shares'!$B25,'IND Balance'!$D$5:$D$141,"*"&amp;'Service shares'!$A25)*R25</f>
        <v>2.4167314368671331</v>
      </c>
      <c r="AX25" s="2">
        <f>SUMIFS('IND Balance'!R$5:R$141,'IND Balance'!$C$5:$C$141,'Service shares'!$B25,'IND Balance'!$D$5:$D$141,"*"&amp;'Service shares'!$A25)*S25</f>
        <v>1.1924672969790211</v>
      </c>
      <c r="AY25" s="2">
        <f>SUMIFS('IND Balance'!S$5:S$141,'IND Balance'!$C$5:$C$141,'Service shares'!$B25,'IND Balance'!$D$5:$D$141,"*"&amp;'Service shares'!$A25)*T25</f>
        <v>0.7497662883356645</v>
      </c>
      <c r="AZ25" s="2">
        <f>SUMIFS('IND Balance'!T$5:T$141,'IND Balance'!$C$5:$C$141,'Service shares'!$B25,'IND Balance'!$D$5:$D$141,"*"&amp;'Service shares'!$A25)*U25</f>
        <v>0.98288028553846163</v>
      </c>
      <c r="BA25" s="2">
        <f>SUMIFS('IND Balance'!U$5:U$141,'IND Balance'!$C$5:$C$141,'Service shares'!$B25,'IND Balance'!$D$5:$D$141,"*"&amp;'Service shares'!$A25)*V25</f>
        <v>1.578323272951049</v>
      </c>
      <c r="BB25" s="2">
        <f>SUMIFS('IND Balance'!V$5:V$141,'IND Balance'!$C$5:$C$141,'Service shares'!$B25,'IND Balance'!$D$5:$D$141,"*"&amp;'Service shares'!$A25)*W25</f>
        <v>1.6486742978181819</v>
      </c>
      <c r="BC25" s="2">
        <f>SUMIFS('IND Balance'!W$5:W$141,'IND Balance'!$C$5:$C$141,'Service shares'!$B25,'IND Balance'!$D$5:$D$141,"*"&amp;'Service shares'!$A25)*X25</f>
        <v>4.4230489246993008</v>
      </c>
      <c r="BD25" s="2">
        <f>SUMIFS('IND Balance'!X$5:X$141,'IND Balance'!$C$5:$C$141,'Service shares'!$B25,'IND Balance'!$D$5:$D$141,"*"&amp;'Service shares'!$A25)*Y25</f>
        <v>1.5225491436923078</v>
      </c>
      <c r="BE25" s="2">
        <f>SUMIFS('IND Balance'!Y$5:Y$141,'IND Balance'!$C$5:$C$141,'Service shares'!$B25,'IND Balance'!$D$5:$D$141,"*"&amp;'Service shares'!$A25)*Z25</f>
        <v>0.62232722072727276</v>
      </c>
      <c r="BF25" s="2">
        <f>SUMIFS('IND Balance'!Z$5:Z$141,'IND Balance'!$C$5:$C$141,'Service shares'!$B25,'IND Balance'!$D$5:$D$141,"*"&amp;'Service shares'!$A25)*AA25</f>
        <v>0.48201398710489513</v>
      </c>
      <c r="BG25" s="2">
        <f>SUMIFS('IND Balance'!AA$5:AA$141,'IND Balance'!$C$5:$C$141,'Service shares'!$B25,'IND Balance'!$D$5:$D$141,"*"&amp;'Service shares'!$A25)*AB25</f>
        <v>1.2587433650349651E-2</v>
      </c>
      <c r="BH25" s="2">
        <f>SUMIFS('IND Balance'!AB$5:AB$141,'IND Balance'!$C$5:$C$141,'Service shares'!$B25,'IND Balance'!$D$5:$D$141,"*"&amp;'Service shares'!$A25)*AC25</f>
        <v>0.62283119823776234</v>
      </c>
      <c r="BI25" s="2">
        <f>SUMIFS('IND Balance'!AC$5:AC$141,'IND Balance'!$C$5:$C$141,'Service shares'!$B25,'IND Balance'!$D$5:$D$141,"*"&amp;'Service shares'!$A25)*AD25</f>
        <v>3.9995664015944059</v>
      </c>
      <c r="BJ25" s="2">
        <f>SUMIFS('IND Balance'!AD$5:AD$141,'IND Balance'!$C$5:$C$141,'Service shares'!$B25,'IND Balance'!$D$5:$D$141,"*"&amp;'Service shares'!$A25)*AE25</f>
        <v>0.82230089043356658</v>
      </c>
      <c r="BK25" s="2">
        <f>SUMIFS('IND Balance'!AE$5:AE$141,'IND Balance'!$C$5:$C$141,'Service shares'!$B25,'IND Balance'!$D$5:$D$141,"*"&amp;'Service shares'!$A25)*AF25</f>
        <v>0.6690472241958042</v>
      </c>
      <c r="BL25" s="2">
        <f>SUMIFS('IND Balance'!AF$5:AF$141,'IND Balance'!$C$5:$C$141,'Service shares'!$B25,'IND Balance'!$D$5:$D$141,"*"&amp;'Service shares'!$A25)*AG25</f>
        <v>1.2566463540419581</v>
      </c>
      <c r="BM25" s="2">
        <f>SUMIFS('IND Balance'!AG$5:AG$141,'IND Balance'!$C$5:$C$141,'Service shares'!$B25,'IND Balance'!$D$5:$D$141,"*"&amp;'Service shares'!$A25)*AH25</f>
        <v>10.443446566153847</v>
      </c>
      <c r="BN25" s="2">
        <f>SUMIFS('IND Balance'!AH$5:AH$141,'IND Balance'!$C$5:$C$141,'Service shares'!$B25,'IND Balance'!$D$5:$D$141,"*"&amp;'Service shares'!$A25)*AI25</f>
        <v>0</v>
      </c>
    </row>
    <row r="26" spans="1:66" x14ac:dyDescent="0.45">
      <c r="A26" t="s">
        <v>20</v>
      </c>
      <c r="B26" t="s">
        <v>41</v>
      </c>
      <c r="C26" t="s">
        <v>199</v>
      </c>
      <c r="D26" s="1">
        <v>6.5268065268065265E-2</v>
      </c>
      <c r="E26" s="1"/>
      <c r="F26" s="1">
        <f t="shared" si="16"/>
        <v>6.5268065268065265E-2</v>
      </c>
      <c r="G26" s="1">
        <f t="shared" si="17"/>
        <v>6.5268065268065265E-2</v>
      </c>
      <c r="H26" s="1">
        <f t="shared" si="17"/>
        <v>6.5268065268065265E-2</v>
      </c>
      <c r="I26" s="1">
        <f t="shared" si="17"/>
        <v>6.5268065268065265E-2</v>
      </c>
      <c r="J26" s="1">
        <f t="shared" si="17"/>
        <v>6.5268065268065265E-2</v>
      </c>
      <c r="K26" s="1">
        <f t="shared" si="17"/>
        <v>6.5268065268065265E-2</v>
      </c>
      <c r="L26" s="1">
        <f t="shared" si="17"/>
        <v>6.5268065268065265E-2</v>
      </c>
      <c r="M26" s="1">
        <f t="shared" si="17"/>
        <v>6.5268065268065265E-2</v>
      </c>
      <c r="N26" s="1">
        <f t="shared" si="17"/>
        <v>6.5268065268065265E-2</v>
      </c>
      <c r="O26" s="1">
        <f t="shared" si="17"/>
        <v>6.5268065268065265E-2</v>
      </c>
      <c r="P26" s="1">
        <f t="shared" si="17"/>
        <v>6.5268065268065265E-2</v>
      </c>
      <c r="Q26" s="1">
        <f t="shared" si="17"/>
        <v>6.5268065268065265E-2</v>
      </c>
      <c r="R26" s="1">
        <f t="shared" si="17"/>
        <v>6.5268065268065265E-2</v>
      </c>
      <c r="S26" s="1">
        <f t="shared" si="17"/>
        <v>6.5268065268065265E-2</v>
      </c>
      <c r="T26" s="1">
        <f t="shared" si="17"/>
        <v>6.5268065268065265E-2</v>
      </c>
      <c r="U26" s="1">
        <f t="shared" si="17"/>
        <v>6.5268065268065265E-2</v>
      </c>
      <c r="V26" s="1">
        <f t="shared" si="17"/>
        <v>6.5268065268065265E-2</v>
      </c>
      <c r="W26" s="1">
        <f t="shared" si="18"/>
        <v>6.5268065268065265E-2</v>
      </c>
      <c r="X26" s="1">
        <f t="shared" si="18"/>
        <v>6.5268065268065265E-2</v>
      </c>
      <c r="Y26" s="1">
        <f t="shared" si="18"/>
        <v>6.5268065268065265E-2</v>
      </c>
      <c r="Z26" s="1">
        <f t="shared" si="18"/>
        <v>6.5268065268065265E-2</v>
      </c>
      <c r="AA26" s="1">
        <f t="shared" si="18"/>
        <v>6.5268065268065265E-2</v>
      </c>
      <c r="AB26" s="1">
        <f t="shared" si="18"/>
        <v>6.5268065268065265E-2</v>
      </c>
      <c r="AC26" s="1">
        <f t="shared" si="18"/>
        <v>6.5268065268065265E-2</v>
      </c>
      <c r="AD26" s="1">
        <f t="shared" si="18"/>
        <v>6.5268065268065265E-2</v>
      </c>
      <c r="AE26" s="1">
        <f t="shared" si="18"/>
        <v>6.5268065268065265E-2</v>
      </c>
      <c r="AF26" s="1">
        <f t="shared" si="18"/>
        <v>6.5268065268065265E-2</v>
      </c>
      <c r="AG26" s="1">
        <f t="shared" si="18"/>
        <v>6.5268065268065265E-2</v>
      </c>
      <c r="AH26" s="1">
        <f t="shared" si="18"/>
        <v>6.5268065268065265E-2</v>
      </c>
      <c r="AI26" s="1">
        <f t="shared" si="18"/>
        <v>6.5268065268065265E-2</v>
      </c>
      <c r="AJ26" s="1"/>
      <c r="AK26" s="2">
        <f>SUMIFS('IND Balance'!E$5:E$141,'IND Balance'!$C$5:$C$141,'Service shares'!$B26,'IND Balance'!$D$5:$D$141,"*"&amp;'Service shares'!$A26)*F26</f>
        <v>0.84845187746013984</v>
      </c>
      <c r="AL26" s="2">
        <f>SUMIFS('IND Balance'!F$5:F$141,'IND Balance'!$C$5:$C$141,'Service shares'!$B26,'IND Balance'!$D$5:$D$141,"*"&amp;'Service shares'!$A26)*G26</f>
        <v>0.13632829789090908</v>
      </c>
      <c r="AM26" s="2">
        <f>SUMIFS('IND Balance'!G$5:G$141,'IND Balance'!$C$5:$C$141,'Service shares'!$B26,'IND Balance'!$D$5:$D$141,"*"&amp;'Service shares'!$A26)*H26</f>
        <v>2.8472733732251747</v>
      </c>
      <c r="AN26" s="2">
        <f>SUMIFS('IND Balance'!H$5:H$141,'IND Balance'!$C$5:$C$141,'Service shares'!$B26,'IND Balance'!$D$5:$D$141,"*"&amp;'Service shares'!$A26)*I26</f>
        <v>2.3136140857846152</v>
      </c>
      <c r="AO26" s="2">
        <f>SUMIFS('IND Balance'!I$5:I$141,'IND Balance'!$C$5:$C$141,'Service shares'!$B26,'IND Balance'!$D$5:$D$141,"*"&amp;'Service shares'!$A26)*J26</f>
        <v>25.650650138752447</v>
      </c>
      <c r="AP26" s="2">
        <f>SUMIFS('IND Balance'!J$5:J$141,'IND Balance'!$C$5:$C$141,'Service shares'!$B26,'IND Balance'!$D$5:$D$141,"*"&amp;'Service shares'!$A26)*K26</f>
        <v>15.445102740620978</v>
      </c>
      <c r="AQ26" s="2">
        <f>SUMIFS('IND Balance'!K$5:K$141,'IND Balance'!$C$5:$C$141,'Service shares'!$B26,'IND Balance'!$D$5:$D$141,"*"&amp;'Service shares'!$A26)*L26</f>
        <v>1.0142705891916084</v>
      </c>
      <c r="AR26" s="2">
        <f>SUMIFS('IND Balance'!L$5:L$141,'IND Balance'!$C$5:$C$141,'Service shares'!$B26,'IND Balance'!$D$5:$D$141,"*"&amp;'Service shares'!$A26)*M26</f>
        <v>4.9329565835748248</v>
      </c>
      <c r="AS26" s="2">
        <f>SUMIFS('IND Balance'!M$5:M$141,'IND Balance'!$C$5:$C$141,'Service shares'!$B26,'IND Balance'!$D$5:$D$141,"*"&amp;'Service shares'!$A26)*N26</f>
        <v>4.9110041664335657</v>
      </c>
      <c r="AT26" s="2">
        <f>SUMIFS('IND Balance'!N$5:N$141,'IND Balance'!$C$5:$C$141,'Service shares'!$B26,'IND Balance'!$D$5:$D$141,"*"&amp;'Service shares'!$A26)*O26</f>
        <v>147.79864626075525</v>
      </c>
      <c r="AU26" s="2">
        <f>SUMIFS('IND Balance'!O$5:O$141,'IND Balance'!$C$5:$C$141,'Service shares'!$B26,'IND Balance'!$D$5:$D$141,"*"&amp;'Service shares'!$A26)*P26</f>
        <v>2.4594172779860139</v>
      </c>
      <c r="AV26" s="2">
        <f>SUMIFS('IND Balance'!P$5:P$141,'IND Balance'!$C$5:$C$141,'Service shares'!$B26,'IND Balance'!$D$5:$D$141,"*"&amp;'Service shares'!$A26)*Q26</f>
        <v>4.5292607211188809</v>
      </c>
      <c r="AW26" s="2">
        <f>SUMIFS('IND Balance'!Q$5:Q$141,'IND Balance'!$C$5:$C$141,'Service shares'!$B26,'IND Balance'!$D$5:$D$141,"*"&amp;'Service shares'!$A26)*R26</f>
        <v>6.766848023227972</v>
      </c>
      <c r="AX26" s="2">
        <f>SUMIFS('IND Balance'!R$5:R$141,'IND Balance'!$C$5:$C$141,'Service shares'!$B26,'IND Balance'!$D$5:$D$141,"*"&amp;'Service shares'!$A26)*S26</f>
        <v>3.3389084315412587</v>
      </c>
      <c r="AY26" s="2">
        <f>SUMIFS('IND Balance'!S$5:S$141,'IND Balance'!$C$5:$C$141,'Service shares'!$B26,'IND Balance'!$D$5:$D$141,"*"&amp;'Service shares'!$A26)*T26</f>
        <v>2.0993456073398602</v>
      </c>
      <c r="AZ26" s="2">
        <f>SUMIFS('IND Balance'!T$5:T$141,'IND Balance'!$C$5:$C$141,'Service shares'!$B26,'IND Balance'!$D$5:$D$141,"*"&amp;'Service shares'!$A26)*U26</f>
        <v>2.7520647995076923</v>
      </c>
      <c r="BA26" s="2">
        <f>SUMIFS('IND Balance'!U$5:U$141,'IND Balance'!$C$5:$C$141,'Service shares'!$B26,'IND Balance'!$D$5:$D$141,"*"&amp;'Service shares'!$A26)*V26</f>
        <v>4.4193051642629371</v>
      </c>
      <c r="BB26" s="2">
        <f>SUMIFS('IND Balance'!V$5:V$141,'IND Balance'!$C$5:$C$141,'Service shares'!$B26,'IND Balance'!$D$5:$D$141,"*"&amp;'Service shares'!$A26)*W26</f>
        <v>4.6162880338909087</v>
      </c>
      <c r="BC26" s="2">
        <f>SUMIFS('IND Balance'!W$5:W$141,'IND Balance'!$C$5:$C$141,'Service shares'!$B26,'IND Balance'!$D$5:$D$141,"*"&amp;'Service shares'!$A26)*X26</f>
        <v>12.384536989158041</v>
      </c>
      <c r="BD26" s="2">
        <f>SUMIFS('IND Balance'!X$5:X$141,'IND Balance'!$C$5:$C$141,'Service shares'!$B26,'IND Balance'!$D$5:$D$141,"*"&amp;'Service shares'!$A26)*Y26</f>
        <v>4.2631376023384613</v>
      </c>
      <c r="BE26" s="2">
        <f>SUMIFS('IND Balance'!Y$5:Y$141,'IND Balance'!$C$5:$C$141,'Service shares'!$B26,'IND Balance'!$D$5:$D$141,"*"&amp;'Service shares'!$A26)*Z26</f>
        <v>1.7425162180363636</v>
      </c>
      <c r="BF26" s="2">
        <f>SUMIFS('IND Balance'!Z$5:Z$141,'IND Balance'!$C$5:$C$141,'Service shares'!$B26,'IND Balance'!$D$5:$D$141,"*"&amp;'Service shares'!$A26)*AA26</f>
        <v>1.3496391638937062</v>
      </c>
      <c r="BG26" s="2">
        <f>SUMIFS('IND Balance'!AA$5:AA$141,'IND Balance'!$C$5:$C$141,'Service shares'!$B26,'IND Balance'!$D$5:$D$141,"*"&amp;'Service shares'!$A26)*AB26</f>
        <v>3.5244814220979019E-2</v>
      </c>
      <c r="BH26" s="2">
        <f>SUMIFS('IND Balance'!AB$5:AB$141,'IND Balance'!$C$5:$C$141,'Service shares'!$B26,'IND Balance'!$D$5:$D$141,"*"&amp;'Service shares'!$A26)*AC26</f>
        <v>1.7439273550657342</v>
      </c>
      <c r="BI26" s="2">
        <f>SUMIFS('IND Balance'!AC$5:AC$141,'IND Balance'!$C$5:$C$141,'Service shares'!$B26,'IND Balance'!$D$5:$D$141,"*"&amp;'Service shares'!$A26)*AD26</f>
        <v>11.198785924464335</v>
      </c>
      <c r="BJ26" s="2">
        <f>SUMIFS('IND Balance'!AD$5:AD$141,'IND Balance'!$C$5:$C$141,'Service shares'!$B26,'IND Balance'!$D$5:$D$141,"*"&amp;'Service shares'!$A26)*AE26</f>
        <v>2.3024424932139862</v>
      </c>
      <c r="BK26" s="2">
        <f>SUMIFS('IND Balance'!AE$5:AE$141,'IND Balance'!$C$5:$C$141,'Service shares'!$B26,'IND Balance'!$D$5:$D$141,"*"&amp;'Service shares'!$A26)*AF26</f>
        <v>1.8733322277482516</v>
      </c>
      <c r="BL26" s="2">
        <f>SUMIFS('IND Balance'!AF$5:AF$141,'IND Balance'!$C$5:$C$141,'Service shares'!$B26,'IND Balance'!$D$5:$D$141,"*"&amp;'Service shares'!$A26)*AG26</f>
        <v>3.5186097913174823</v>
      </c>
      <c r="BM26" s="2">
        <f>SUMIFS('IND Balance'!AG$5:AG$141,'IND Balance'!$C$5:$C$141,'Service shares'!$B26,'IND Balance'!$D$5:$D$141,"*"&amp;'Service shares'!$A26)*AH26</f>
        <v>29.24165038523077</v>
      </c>
      <c r="BN26" s="2">
        <f>SUMIFS('IND Balance'!AH$5:AH$141,'IND Balance'!$C$5:$C$141,'Service shares'!$B26,'IND Balance'!$D$5:$D$141,"*"&amp;'Service shares'!$A26)*AI26</f>
        <v>0</v>
      </c>
    </row>
    <row r="27" spans="1:66" x14ac:dyDescent="0.45">
      <c r="A27" t="s">
        <v>20</v>
      </c>
      <c r="B27" t="s">
        <v>41</v>
      </c>
      <c r="C27" t="s">
        <v>202</v>
      </c>
      <c r="D27" s="1">
        <v>4.4289044289044288E-2</v>
      </c>
      <c r="E27" s="1"/>
      <c r="F27" s="1">
        <f t="shared" si="16"/>
        <v>4.4289044289044288E-2</v>
      </c>
      <c r="G27" s="1">
        <f t="shared" si="17"/>
        <v>4.4289044289044288E-2</v>
      </c>
      <c r="H27" s="1">
        <f t="shared" si="17"/>
        <v>4.4289044289044288E-2</v>
      </c>
      <c r="I27" s="1">
        <f t="shared" si="17"/>
        <v>4.4289044289044288E-2</v>
      </c>
      <c r="J27" s="1">
        <f t="shared" si="17"/>
        <v>4.4289044289044288E-2</v>
      </c>
      <c r="K27" s="1">
        <f t="shared" si="17"/>
        <v>4.4289044289044288E-2</v>
      </c>
      <c r="L27" s="1">
        <f t="shared" si="17"/>
        <v>4.4289044289044288E-2</v>
      </c>
      <c r="M27" s="1">
        <f t="shared" si="17"/>
        <v>4.4289044289044288E-2</v>
      </c>
      <c r="N27" s="1">
        <f t="shared" si="17"/>
        <v>4.4289044289044288E-2</v>
      </c>
      <c r="O27" s="1">
        <f t="shared" si="17"/>
        <v>4.4289044289044288E-2</v>
      </c>
      <c r="P27" s="1">
        <f t="shared" si="17"/>
        <v>4.4289044289044288E-2</v>
      </c>
      <c r="Q27" s="1">
        <f t="shared" si="17"/>
        <v>4.4289044289044288E-2</v>
      </c>
      <c r="R27" s="1">
        <f t="shared" si="17"/>
        <v>4.4289044289044288E-2</v>
      </c>
      <c r="S27" s="1">
        <f t="shared" si="17"/>
        <v>4.4289044289044288E-2</v>
      </c>
      <c r="T27" s="1">
        <f t="shared" si="17"/>
        <v>4.4289044289044288E-2</v>
      </c>
      <c r="U27" s="1">
        <f t="shared" si="17"/>
        <v>4.4289044289044288E-2</v>
      </c>
      <c r="V27" s="1">
        <f t="shared" si="17"/>
        <v>4.4289044289044288E-2</v>
      </c>
      <c r="W27" s="1">
        <f t="shared" si="18"/>
        <v>4.4289044289044288E-2</v>
      </c>
      <c r="X27" s="1">
        <f t="shared" si="18"/>
        <v>4.4289044289044288E-2</v>
      </c>
      <c r="Y27" s="1">
        <f t="shared" si="18"/>
        <v>4.4289044289044288E-2</v>
      </c>
      <c r="Z27" s="1">
        <f t="shared" si="18"/>
        <v>4.4289044289044288E-2</v>
      </c>
      <c r="AA27" s="1">
        <f t="shared" si="18"/>
        <v>4.4289044289044288E-2</v>
      </c>
      <c r="AB27" s="1">
        <f t="shared" si="18"/>
        <v>4.4289044289044288E-2</v>
      </c>
      <c r="AC27" s="1">
        <f t="shared" si="18"/>
        <v>4.4289044289044288E-2</v>
      </c>
      <c r="AD27" s="1">
        <f t="shared" si="18"/>
        <v>4.4289044289044288E-2</v>
      </c>
      <c r="AE27" s="1">
        <f t="shared" si="18"/>
        <v>4.4289044289044288E-2</v>
      </c>
      <c r="AF27" s="1">
        <f t="shared" si="18"/>
        <v>4.4289044289044288E-2</v>
      </c>
      <c r="AG27" s="1">
        <f t="shared" si="18"/>
        <v>4.4289044289044288E-2</v>
      </c>
      <c r="AH27" s="1">
        <f t="shared" si="18"/>
        <v>4.4289044289044288E-2</v>
      </c>
      <c r="AI27" s="1">
        <f t="shared" si="18"/>
        <v>4.4289044289044288E-2</v>
      </c>
      <c r="AJ27" s="1"/>
      <c r="AK27" s="2">
        <f>SUMIFS('IND Balance'!E$5:E$141,'IND Balance'!$C$5:$C$141,'Service shares'!$B27,'IND Balance'!$D$5:$D$141,"*"&amp;'Service shares'!$A27)*F27</f>
        <v>0.57573520256223776</v>
      </c>
      <c r="AL27" s="2">
        <f>SUMIFS('IND Balance'!F$5:F$141,'IND Balance'!$C$5:$C$141,'Service shares'!$B27,'IND Balance'!$D$5:$D$141,"*"&amp;'Service shares'!$A27)*G27</f>
        <v>9.2508487854545463E-2</v>
      </c>
      <c r="AM27" s="2">
        <f>SUMIFS('IND Balance'!G$5:G$141,'IND Balance'!$C$5:$C$141,'Service shares'!$B27,'IND Balance'!$D$5:$D$141,"*"&amp;'Service shares'!$A27)*H27</f>
        <v>1.9320783604027971</v>
      </c>
      <c r="AN27" s="2">
        <f>SUMIFS('IND Balance'!H$5:H$141,'IND Balance'!$C$5:$C$141,'Service shares'!$B27,'IND Balance'!$D$5:$D$141,"*"&amp;'Service shares'!$A27)*I27</f>
        <v>1.569952415353846</v>
      </c>
      <c r="AO27" s="2">
        <f>SUMIFS('IND Balance'!I$5:I$141,'IND Balance'!$C$5:$C$141,'Service shares'!$B27,'IND Balance'!$D$5:$D$141,"*"&amp;'Service shares'!$A27)*J27</f>
        <v>17.405798308439159</v>
      </c>
      <c r="AP27" s="2">
        <f>SUMIFS('IND Balance'!J$5:J$141,'IND Balance'!$C$5:$C$141,'Service shares'!$B27,'IND Balance'!$D$5:$D$141,"*"&amp;'Service shares'!$A27)*K27</f>
        <v>10.480605431135665</v>
      </c>
      <c r="AQ27" s="2">
        <f>SUMIFS('IND Balance'!K$5:K$141,'IND Balance'!$C$5:$C$141,'Service shares'!$B27,'IND Balance'!$D$5:$D$141,"*"&amp;'Service shares'!$A27)*L27</f>
        <v>0.68825504266573423</v>
      </c>
      <c r="AR27" s="2">
        <f>SUMIFS('IND Balance'!L$5:L$141,'IND Balance'!$C$5:$C$141,'Service shares'!$B27,'IND Balance'!$D$5:$D$141,"*"&amp;'Service shares'!$A27)*M27</f>
        <v>3.3473633959972031</v>
      </c>
      <c r="AS27" s="2">
        <f>SUMIFS('IND Balance'!M$5:M$141,'IND Balance'!$C$5:$C$141,'Service shares'!$B27,'IND Balance'!$D$5:$D$141,"*"&amp;'Service shares'!$A27)*N27</f>
        <v>3.3324671129370627</v>
      </c>
      <c r="AT27" s="2">
        <f>SUMIFS('IND Balance'!N$5:N$141,'IND Balance'!$C$5:$C$141,'Service shares'!$B27,'IND Balance'!$D$5:$D$141,"*"&amp;'Service shares'!$A27)*O27</f>
        <v>100.29193853408393</v>
      </c>
      <c r="AU27" s="2">
        <f>SUMIFS('IND Balance'!O$5:O$141,'IND Balance'!$C$5:$C$141,'Service shares'!$B27,'IND Balance'!$D$5:$D$141,"*"&amp;'Service shares'!$A27)*P27</f>
        <v>1.6688902957762237</v>
      </c>
      <c r="AV27" s="2">
        <f>SUMIFS('IND Balance'!P$5:P$141,'IND Balance'!$C$5:$C$141,'Service shares'!$B27,'IND Balance'!$D$5:$D$141,"*"&amp;'Service shares'!$A27)*Q27</f>
        <v>3.0734269179020979</v>
      </c>
      <c r="AW27" s="2">
        <f>SUMIFS('IND Balance'!Q$5:Q$141,'IND Balance'!$C$5:$C$141,'Service shares'!$B27,'IND Balance'!$D$5:$D$141,"*"&amp;'Service shares'!$A27)*R27</f>
        <v>4.5917897300475525</v>
      </c>
      <c r="AX27" s="2">
        <f>SUMIFS('IND Balance'!R$5:R$141,'IND Balance'!$C$5:$C$141,'Service shares'!$B27,'IND Balance'!$D$5:$D$141,"*"&amp;'Service shares'!$A27)*S27</f>
        <v>2.2656878642601401</v>
      </c>
      <c r="AY27" s="2">
        <f>SUMIFS('IND Balance'!S$5:S$141,'IND Balance'!$C$5:$C$141,'Service shares'!$B27,'IND Balance'!$D$5:$D$141,"*"&amp;'Service shares'!$A27)*T27</f>
        <v>1.4245559478377623</v>
      </c>
      <c r="AZ27" s="2">
        <f>SUMIFS('IND Balance'!T$5:T$141,'IND Balance'!$C$5:$C$141,'Service shares'!$B27,'IND Balance'!$D$5:$D$141,"*"&amp;'Service shares'!$A27)*U27</f>
        <v>1.8674725425230769</v>
      </c>
      <c r="BA27" s="2">
        <f>SUMIFS('IND Balance'!U$5:U$141,'IND Balance'!$C$5:$C$141,'Service shares'!$B27,'IND Balance'!$D$5:$D$141,"*"&amp;'Service shares'!$A27)*V27</f>
        <v>2.9988142186069928</v>
      </c>
      <c r="BB27" s="2">
        <f>SUMIFS('IND Balance'!V$5:V$141,'IND Balance'!$C$5:$C$141,'Service shares'!$B27,'IND Balance'!$D$5:$D$141,"*"&amp;'Service shares'!$A27)*W27</f>
        <v>3.1324811658545451</v>
      </c>
      <c r="BC27" s="2">
        <f>SUMIFS('IND Balance'!W$5:W$141,'IND Balance'!$C$5:$C$141,'Service shares'!$B27,'IND Balance'!$D$5:$D$141,"*"&amp;'Service shares'!$A27)*X27</f>
        <v>8.4037929569286707</v>
      </c>
      <c r="BD27" s="2">
        <f>SUMIFS('IND Balance'!X$5:X$141,'IND Balance'!$C$5:$C$141,'Service shares'!$B27,'IND Balance'!$D$5:$D$141,"*"&amp;'Service shares'!$A27)*Y27</f>
        <v>2.8928433730153844</v>
      </c>
      <c r="BE27" s="2">
        <f>SUMIFS('IND Balance'!Y$5:Y$141,'IND Balance'!$C$5:$C$141,'Service shares'!$B27,'IND Balance'!$D$5:$D$141,"*"&amp;'Service shares'!$A27)*Z27</f>
        <v>1.1824217193818181</v>
      </c>
      <c r="BF27" s="2">
        <f>SUMIFS('IND Balance'!Z$5:Z$141,'IND Balance'!$C$5:$C$141,'Service shares'!$B27,'IND Balance'!$D$5:$D$141,"*"&amp;'Service shares'!$A27)*AA27</f>
        <v>0.91582657549930069</v>
      </c>
      <c r="BG27" s="2">
        <f>SUMIFS('IND Balance'!AA$5:AA$141,'IND Balance'!$C$5:$C$141,'Service shares'!$B27,'IND Balance'!$D$5:$D$141,"*"&amp;'Service shares'!$A27)*AB27</f>
        <v>2.3916123935664335E-2</v>
      </c>
      <c r="BH27" s="2">
        <f>SUMIFS('IND Balance'!AB$5:AB$141,'IND Balance'!$C$5:$C$141,'Service shares'!$B27,'IND Balance'!$D$5:$D$141,"*"&amp;'Service shares'!$A27)*AC27</f>
        <v>1.1833792766517484</v>
      </c>
      <c r="BI27" s="2">
        <f>SUMIFS('IND Balance'!AC$5:AC$141,'IND Balance'!$C$5:$C$141,'Service shares'!$B27,'IND Balance'!$D$5:$D$141,"*"&amp;'Service shares'!$A27)*AD27</f>
        <v>7.5991761630293704</v>
      </c>
      <c r="BJ27" s="2">
        <f>SUMIFS('IND Balance'!AD$5:AD$141,'IND Balance'!$C$5:$C$141,'Service shares'!$B27,'IND Balance'!$D$5:$D$141,"*"&amp;'Service shares'!$A27)*AE27</f>
        <v>1.5623716918237762</v>
      </c>
      <c r="BK27" s="2">
        <f>SUMIFS('IND Balance'!AE$5:AE$141,'IND Balance'!$C$5:$C$141,'Service shares'!$B27,'IND Balance'!$D$5:$D$141,"*"&amp;'Service shares'!$A27)*AF27</f>
        <v>1.271189725972028</v>
      </c>
      <c r="BL27" s="2">
        <f>SUMIFS('IND Balance'!AF$5:AF$141,'IND Balance'!$C$5:$C$141,'Service shares'!$B27,'IND Balance'!$D$5:$D$141,"*"&amp;'Service shares'!$A27)*AG27</f>
        <v>2.3876280726797203</v>
      </c>
      <c r="BM27" s="2">
        <f>SUMIFS('IND Balance'!AG$5:AG$141,'IND Balance'!$C$5:$C$141,'Service shares'!$B27,'IND Balance'!$D$5:$D$141,"*"&amp;'Service shares'!$A27)*AH27</f>
        <v>19.842548475692308</v>
      </c>
      <c r="BN27" s="2">
        <f>SUMIFS('IND Balance'!AH$5:AH$141,'IND Balance'!$C$5:$C$141,'Service shares'!$B27,'IND Balance'!$D$5:$D$141,"*"&amp;'Service shares'!$A27)*AI27</f>
        <v>0</v>
      </c>
    </row>
    <row r="28" spans="1:66" x14ac:dyDescent="0.45">
      <c r="A28" t="s">
        <v>20</v>
      </c>
      <c r="B28" t="s">
        <v>41</v>
      </c>
      <c r="C28" t="s">
        <v>205</v>
      </c>
      <c r="D28" s="1">
        <v>2.2144522144522144E-2</v>
      </c>
      <c r="E28" s="1"/>
      <c r="F28" s="1">
        <f t="shared" si="16"/>
        <v>2.2144522144522144E-2</v>
      </c>
      <c r="G28" s="1">
        <f t="shared" si="17"/>
        <v>2.2144522144522144E-2</v>
      </c>
      <c r="H28" s="1">
        <f t="shared" si="17"/>
        <v>2.2144522144522144E-2</v>
      </c>
      <c r="I28" s="1">
        <f t="shared" si="17"/>
        <v>2.2144522144522144E-2</v>
      </c>
      <c r="J28" s="1">
        <f t="shared" si="17"/>
        <v>2.2144522144522144E-2</v>
      </c>
      <c r="K28" s="1">
        <f t="shared" si="17"/>
        <v>2.2144522144522144E-2</v>
      </c>
      <c r="L28" s="1">
        <f t="shared" si="17"/>
        <v>2.2144522144522144E-2</v>
      </c>
      <c r="M28" s="1">
        <f t="shared" si="17"/>
        <v>2.2144522144522144E-2</v>
      </c>
      <c r="N28" s="1">
        <f t="shared" si="17"/>
        <v>2.2144522144522144E-2</v>
      </c>
      <c r="O28" s="1">
        <f t="shared" si="17"/>
        <v>2.2144522144522144E-2</v>
      </c>
      <c r="P28" s="1">
        <f t="shared" si="17"/>
        <v>2.2144522144522144E-2</v>
      </c>
      <c r="Q28" s="1">
        <f t="shared" si="17"/>
        <v>2.2144522144522144E-2</v>
      </c>
      <c r="R28" s="1">
        <f t="shared" si="17"/>
        <v>2.2144522144522144E-2</v>
      </c>
      <c r="S28" s="1">
        <f t="shared" si="17"/>
        <v>2.2144522144522144E-2</v>
      </c>
      <c r="T28" s="1">
        <f t="shared" si="17"/>
        <v>2.2144522144522144E-2</v>
      </c>
      <c r="U28" s="1">
        <f t="shared" si="17"/>
        <v>2.2144522144522144E-2</v>
      </c>
      <c r="V28" s="1">
        <f t="shared" si="17"/>
        <v>2.2144522144522144E-2</v>
      </c>
      <c r="W28" s="1">
        <f t="shared" si="18"/>
        <v>2.2144522144522144E-2</v>
      </c>
      <c r="X28" s="1">
        <f t="shared" si="18"/>
        <v>2.2144522144522144E-2</v>
      </c>
      <c r="Y28" s="1">
        <f t="shared" si="18"/>
        <v>2.2144522144522144E-2</v>
      </c>
      <c r="Z28" s="1">
        <f t="shared" si="18"/>
        <v>2.2144522144522144E-2</v>
      </c>
      <c r="AA28" s="1">
        <f t="shared" si="18"/>
        <v>2.2144522144522144E-2</v>
      </c>
      <c r="AB28" s="1">
        <f t="shared" si="18"/>
        <v>2.2144522144522144E-2</v>
      </c>
      <c r="AC28" s="1">
        <f t="shared" si="18"/>
        <v>2.2144522144522144E-2</v>
      </c>
      <c r="AD28" s="1">
        <f t="shared" si="18"/>
        <v>2.2144522144522144E-2</v>
      </c>
      <c r="AE28" s="1">
        <f t="shared" si="18"/>
        <v>2.2144522144522144E-2</v>
      </c>
      <c r="AF28" s="1">
        <f t="shared" si="18"/>
        <v>2.2144522144522144E-2</v>
      </c>
      <c r="AG28" s="1">
        <f t="shared" si="18"/>
        <v>2.2144522144522144E-2</v>
      </c>
      <c r="AH28" s="1">
        <f t="shared" si="18"/>
        <v>2.2144522144522144E-2</v>
      </c>
      <c r="AI28" s="1">
        <f t="shared" si="18"/>
        <v>2.2144522144522144E-2</v>
      </c>
      <c r="AJ28" s="1"/>
      <c r="AK28" s="2">
        <f>SUMIFS('IND Balance'!E$5:E$141,'IND Balance'!$C$5:$C$141,'Service shares'!$B28,'IND Balance'!$D$5:$D$141,"*"&amp;'Service shares'!$A28)*F28</f>
        <v>0.28786760128111888</v>
      </c>
      <c r="AL28" s="2">
        <f>SUMIFS('IND Balance'!F$5:F$141,'IND Balance'!$C$5:$C$141,'Service shares'!$B28,'IND Balance'!$D$5:$D$141,"*"&amp;'Service shares'!$A28)*G28</f>
        <v>4.6254243927272731E-2</v>
      </c>
      <c r="AM28" s="2">
        <f>SUMIFS('IND Balance'!G$5:G$141,'IND Balance'!$C$5:$C$141,'Service shares'!$B28,'IND Balance'!$D$5:$D$141,"*"&amp;'Service shares'!$A28)*H28</f>
        <v>0.96603918020139856</v>
      </c>
      <c r="AN28" s="2">
        <f>SUMIFS('IND Balance'!H$5:H$141,'IND Balance'!$C$5:$C$141,'Service shares'!$B28,'IND Balance'!$D$5:$D$141,"*"&amp;'Service shares'!$A28)*I28</f>
        <v>0.784976207676923</v>
      </c>
      <c r="AO28" s="2">
        <f>SUMIFS('IND Balance'!I$5:I$141,'IND Balance'!$C$5:$C$141,'Service shares'!$B28,'IND Balance'!$D$5:$D$141,"*"&amp;'Service shares'!$A28)*J28</f>
        <v>8.7028991542195797</v>
      </c>
      <c r="AP28" s="2">
        <f>SUMIFS('IND Balance'!J$5:J$141,'IND Balance'!$C$5:$C$141,'Service shares'!$B28,'IND Balance'!$D$5:$D$141,"*"&amp;'Service shares'!$A28)*K28</f>
        <v>5.2403027155678323</v>
      </c>
      <c r="AQ28" s="2">
        <f>SUMIFS('IND Balance'!K$5:K$141,'IND Balance'!$C$5:$C$141,'Service shares'!$B28,'IND Balance'!$D$5:$D$141,"*"&amp;'Service shares'!$A28)*L28</f>
        <v>0.34412752133286711</v>
      </c>
      <c r="AR28" s="2">
        <f>SUMIFS('IND Balance'!L$5:L$141,'IND Balance'!$C$5:$C$141,'Service shares'!$B28,'IND Balance'!$D$5:$D$141,"*"&amp;'Service shares'!$A28)*M28</f>
        <v>1.6736816979986016</v>
      </c>
      <c r="AS28" s="2">
        <f>SUMIFS('IND Balance'!M$5:M$141,'IND Balance'!$C$5:$C$141,'Service shares'!$B28,'IND Balance'!$D$5:$D$141,"*"&amp;'Service shares'!$A28)*N28</f>
        <v>1.6662335564685313</v>
      </c>
      <c r="AT28" s="2">
        <f>SUMIFS('IND Balance'!N$5:N$141,'IND Balance'!$C$5:$C$141,'Service shares'!$B28,'IND Balance'!$D$5:$D$141,"*"&amp;'Service shares'!$A28)*O28</f>
        <v>50.145969267041963</v>
      </c>
      <c r="AU28" s="2">
        <f>SUMIFS('IND Balance'!O$5:O$141,'IND Balance'!$C$5:$C$141,'Service shares'!$B28,'IND Balance'!$D$5:$D$141,"*"&amp;'Service shares'!$A28)*P28</f>
        <v>0.83444514788811186</v>
      </c>
      <c r="AV28" s="2">
        <f>SUMIFS('IND Balance'!P$5:P$141,'IND Balance'!$C$5:$C$141,'Service shares'!$B28,'IND Balance'!$D$5:$D$141,"*"&amp;'Service shares'!$A28)*Q28</f>
        <v>1.5367134589510489</v>
      </c>
      <c r="AW28" s="2">
        <f>SUMIFS('IND Balance'!Q$5:Q$141,'IND Balance'!$C$5:$C$141,'Service shares'!$B28,'IND Balance'!$D$5:$D$141,"*"&amp;'Service shares'!$A28)*R28</f>
        <v>2.2958948650237763</v>
      </c>
      <c r="AX28" s="2">
        <f>SUMIFS('IND Balance'!R$5:R$141,'IND Balance'!$C$5:$C$141,'Service shares'!$B28,'IND Balance'!$D$5:$D$141,"*"&amp;'Service shares'!$A28)*S28</f>
        <v>1.1328439321300701</v>
      </c>
      <c r="AY28" s="2">
        <f>SUMIFS('IND Balance'!S$5:S$141,'IND Balance'!$C$5:$C$141,'Service shares'!$B28,'IND Balance'!$D$5:$D$141,"*"&amp;'Service shares'!$A28)*T28</f>
        <v>0.71227797391888115</v>
      </c>
      <c r="AZ28" s="2">
        <f>SUMIFS('IND Balance'!T$5:T$141,'IND Balance'!$C$5:$C$141,'Service shares'!$B28,'IND Balance'!$D$5:$D$141,"*"&amp;'Service shares'!$A28)*U28</f>
        <v>0.93373627126153846</v>
      </c>
      <c r="BA28" s="2">
        <f>SUMIFS('IND Balance'!U$5:U$141,'IND Balance'!$C$5:$C$141,'Service shares'!$B28,'IND Balance'!$D$5:$D$141,"*"&amp;'Service shares'!$A28)*V28</f>
        <v>1.4994071093034964</v>
      </c>
      <c r="BB28" s="2">
        <f>SUMIFS('IND Balance'!V$5:V$141,'IND Balance'!$C$5:$C$141,'Service shares'!$B28,'IND Balance'!$D$5:$D$141,"*"&amp;'Service shares'!$A28)*W28</f>
        <v>1.5662405829272725</v>
      </c>
      <c r="BC28" s="2">
        <f>SUMIFS('IND Balance'!W$5:W$141,'IND Balance'!$C$5:$C$141,'Service shares'!$B28,'IND Balance'!$D$5:$D$141,"*"&amp;'Service shares'!$A28)*X28</f>
        <v>4.2018964784643353</v>
      </c>
      <c r="BD28" s="2">
        <f>SUMIFS('IND Balance'!X$5:X$141,'IND Balance'!$C$5:$C$141,'Service shares'!$B28,'IND Balance'!$D$5:$D$141,"*"&amp;'Service shares'!$A28)*Y28</f>
        <v>1.4464216865076922</v>
      </c>
      <c r="BE28" s="2">
        <f>SUMIFS('IND Balance'!Y$5:Y$141,'IND Balance'!$C$5:$C$141,'Service shares'!$B28,'IND Balance'!$D$5:$D$141,"*"&amp;'Service shares'!$A28)*Z28</f>
        <v>0.59121085969090903</v>
      </c>
      <c r="BF28" s="2">
        <f>SUMIFS('IND Balance'!Z$5:Z$141,'IND Balance'!$C$5:$C$141,'Service shares'!$B28,'IND Balance'!$D$5:$D$141,"*"&amp;'Service shares'!$A28)*AA28</f>
        <v>0.45791328774965034</v>
      </c>
      <c r="BG28" s="2">
        <f>SUMIFS('IND Balance'!AA$5:AA$141,'IND Balance'!$C$5:$C$141,'Service shares'!$B28,'IND Balance'!$D$5:$D$141,"*"&amp;'Service shares'!$A28)*AB28</f>
        <v>1.1958061967832168E-2</v>
      </c>
      <c r="BH28" s="2">
        <f>SUMIFS('IND Balance'!AB$5:AB$141,'IND Balance'!$C$5:$C$141,'Service shares'!$B28,'IND Balance'!$D$5:$D$141,"*"&amp;'Service shares'!$A28)*AC28</f>
        <v>0.59168963832587418</v>
      </c>
      <c r="BI28" s="2">
        <f>SUMIFS('IND Balance'!AC$5:AC$141,'IND Balance'!$C$5:$C$141,'Service shares'!$B28,'IND Balance'!$D$5:$D$141,"*"&amp;'Service shares'!$A28)*AD28</f>
        <v>3.7995880815146852</v>
      </c>
      <c r="BJ28" s="2">
        <f>SUMIFS('IND Balance'!AD$5:AD$141,'IND Balance'!$C$5:$C$141,'Service shares'!$B28,'IND Balance'!$D$5:$D$141,"*"&amp;'Service shares'!$A28)*AE28</f>
        <v>0.78118584591188811</v>
      </c>
      <c r="BK28" s="2">
        <f>SUMIFS('IND Balance'!AE$5:AE$141,'IND Balance'!$C$5:$C$141,'Service shares'!$B28,'IND Balance'!$D$5:$D$141,"*"&amp;'Service shares'!$A28)*AF28</f>
        <v>0.63559486298601398</v>
      </c>
      <c r="BL28" s="2">
        <f>SUMIFS('IND Balance'!AF$5:AF$141,'IND Balance'!$C$5:$C$141,'Service shares'!$B28,'IND Balance'!$D$5:$D$141,"*"&amp;'Service shares'!$A28)*AG28</f>
        <v>1.1938140363398602</v>
      </c>
      <c r="BM28" s="2">
        <f>SUMIFS('IND Balance'!AG$5:AG$141,'IND Balance'!$C$5:$C$141,'Service shares'!$B28,'IND Balance'!$D$5:$D$141,"*"&amp;'Service shares'!$A28)*AH28</f>
        <v>9.9212742378461538</v>
      </c>
      <c r="BN28" s="2">
        <f>SUMIFS('IND Balance'!AH$5:AH$141,'IND Balance'!$C$5:$C$141,'Service shares'!$B28,'IND Balance'!$D$5:$D$141,"*"&amp;'Service shares'!$A28)*AI28</f>
        <v>0</v>
      </c>
    </row>
    <row r="29" spans="1:66" x14ac:dyDescent="0.45">
      <c r="A29" t="s">
        <v>20</v>
      </c>
      <c r="B29" t="s">
        <v>129</v>
      </c>
      <c r="C29" t="s">
        <v>173</v>
      </c>
      <c r="D29" s="1">
        <v>8.4925690021231421E-3</v>
      </c>
      <c r="E29" s="1"/>
      <c r="F29" s="1">
        <f t="shared" si="16"/>
        <v>8.4925690021231421E-3</v>
      </c>
      <c r="G29" s="1">
        <f t="shared" si="17"/>
        <v>8.4925690021231421E-3</v>
      </c>
      <c r="H29" s="1">
        <f t="shared" si="17"/>
        <v>8.4925690021231421E-3</v>
      </c>
      <c r="I29" s="1">
        <f t="shared" si="17"/>
        <v>8.4925690021231421E-3</v>
      </c>
      <c r="J29" s="1">
        <f t="shared" si="17"/>
        <v>8.4925690021231421E-3</v>
      </c>
      <c r="K29" s="1">
        <f t="shared" si="17"/>
        <v>8.4925690021231421E-3</v>
      </c>
      <c r="L29" s="1">
        <f t="shared" si="17"/>
        <v>8.4925690021231421E-3</v>
      </c>
      <c r="M29" s="1">
        <f t="shared" si="17"/>
        <v>8.4925690021231421E-3</v>
      </c>
      <c r="N29" s="1">
        <f t="shared" si="17"/>
        <v>8.4925690021231421E-3</v>
      </c>
      <c r="O29" s="1">
        <f t="shared" si="17"/>
        <v>8.4925690021231421E-3</v>
      </c>
      <c r="P29" s="1">
        <f t="shared" si="17"/>
        <v>8.4925690021231421E-3</v>
      </c>
      <c r="Q29" s="1">
        <f t="shared" si="17"/>
        <v>8.4925690021231421E-3</v>
      </c>
      <c r="R29" s="1">
        <f t="shared" si="17"/>
        <v>8.4925690021231421E-3</v>
      </c>
      <c r="S29" s="1">
        <f t="shared" si="17"/>
        <v>8.4925690021231421E-3</v>
      </c>
      <c r="T29" s="1">
        <f t="shared" si="17"/>
        <v>8.4925690021231421E-3</v>
      </c>
      <c r="U29" s="1">
        <f t="shared" si="17"/>
        <v>8.4925690021231421E-3</v>
      </c>
      <c r="V29" s="1">
        <f t="shared" si="17"/>
        <v>8.4925690021231421E-3</v>
      </c>
      <c r="W29" s="1">
        <f t="shared" si="18"/>
        <v>8.4925690021231421E-3</v>
      </c>
      <c r="X29" s="1">
        <f t="shared" si="18"/>
        <v>8.4925690021231421E-3</v>
      </c>
      <c r="Y29" s="1">
        <f t="shared" si="18"/>
        <v>8.4925690021231421E-3</v>
      </c>
      <c r="Z29" s="1">
        <f t="shared" si="18"/>
        <v>8.4925690021231421E-3</v>
      </c>
      <c r="AA29" s="1">
        <f t="shared" si="18"/>
        <v>8.4925690021231421E-3</v>
      </c>
      <c r="AB29" s="1">
        <f t="shared" si="18"/>
        <v>8.4925690021231421E-3</v>
      </c>
      <c r="AC29" s="1">
        <f t="shared" si="18"/>
        <v>8.4925690021231421E-3</v>
      </c>
      <c r="AD29" s="1">
        <f t="shared" si="18"/>
        <v>8.4925690021231421E-3</v>
      </c>
      <c r="AE29" s="1">
        <f t="shared" si="18"/>
        <v>8.4925690021231421E-3</v>
      </c>
      <c r="AF29" s="1">
        <f t="shared" si="18"/>
        <v>8.4925690021231421E-3</v>
      </c>
      <c r="AG29" s="1">
        <f t="shared" si="18"/>
        <v>8.4925690021231421E-3</v>
      </c>
      <c r="AH29" s="1">
        <f t="shared" si="18"/>
        <v>8.4925690021231421E-3</v>
      </c>
      <c r="AI29" s="1">
        <f t="shared" si="18"/>
        <v>8.4925690021231421E-3</v>
      </c>
      <c r="AJ29" s="1"/>
      <c r="AK29" s="2">
        <f>SUMIFS('IND Balance'!E$5:E$141,'IND Balance'!$C$5:$C$141,'Service shares'!$B29,'IND Balance'!$D$5:$D$141,"*"&amp;'Service shares'!$A29)*F29</f>
        <v>4.0823948973248404E-2</v>
      </c>
      <c r="AL29" s="2">
        <f>SUMIFS('IND Balance'!F$5:F$141,'IND Balance'!$C$5:$C$141,'Service shares'!$B29,'IND Balance'!$D$5:$D$141,"*"&amp;'Service shares'!$A29)*G29</f>
        <v>4.5619230573248406E-5</v>
      </c>
      <c r="AM29" s="2">
        <f>SUMIFS('IND Balance'!G$5:G$141,'IND Balance'!$C$5:$C$141,'Service shares'!$B29,'IND Balance'!$D$5:$D$141,"*"&amp;'Service shares'!$A29)*H29</f>
        <v>7.6927320947770703E-2</v>
      </c>
      <c r="AN29" s="2">
        <f>SUMIFS('IND Balance'!H$5:H$141,'IND Balance'!$C$5:$C$141,'Service shares'!$B29,'IND Balance'!$D$5:$D$141,"*"&amp;'Service shares'!$A29)*I29</f>
        <v>4.0748568794904461E-2</v>
      </c>
      <c r="AO29" s="2">
        <f>SUMIFS('IND Balance'!I$5:I$141,'IND Balance'!$C$5:$C$141,'Service shares'!$B29,'IND Balance'!$D$5:$D$141,"*"&amp;'Service shares'!$A29)*J29</f>
        <v>5.9987646907108285</v>
      </c>
      <c r="AP29" s="2">
        <f>SUMIFS('IND Balance'!J$5:J$141,'IND Balance'!$C$5:$C$141,'Service shares'!$B29,'IND Balance'!$D$5:$D$141,"*"&amp;'Service shares'!$A29)*K29</f>
        <v>3.2053074454929935</v>
      </c>
      <c r="AQ29" s="2">
        <f>SUMIFS('IND Balance'!K$5:K$141,'IND Balance'!$C$5:$C$141,'Service shares'!$B29,'IND Balance'!$D$5:$D$141,"*"&amp;'Service shares'!$A29)*L29</f>
        <v>4.539493898598726E-2</v>
      </c>
      <c r="AR29" s="2">
        <f>SUMIFS('IND Balance'!L$5:L$141,'IND Balance'!$C$5:$C$141,'Service shares'!$B29,'IND Balance'!$D$5:$D$141,"*"&amp;'Service shares'!$A29)*M29</f>
        <v>0</v>
      </c>
      <c r="AS29" s="2">
        <f>SUMIFS('IND Balance'!M$5:M$141,'IND Balance'!$C$5:$C$141,'Service shares'!$B29,'IND Balance'!$D$5:$D$141,"*"&amp;'Service shares'!$A29)*N29</f>
        <v>0.31154140582929934</v>
      </c>
      <c r="AT29" s="2">
        <f>SUMIFS('IND Balance'!N$5:N$141,'IND Balance'!$C$5:$C$141,'Service shares'!$B29,'IND Balance'!$D$5:$D$141,"*"&amp;'Service shares'!$A29)*O29</f>
        <v>20.597319766929935</v>
      </c>
      <c r="AU29" s="2">
        <f>SUMIFS('IND Balance'!O$5:O$141,'IND Balance'!$C$5:$C$141,'Service shares'!$B29,'IND Balance'!$D$5:$D$141,"*"&amp;'Service shares'!$A29)*P29</f>
        <v>0.28165792971210191</v>
      </c>
      <c r="AV29" s="2">
        <f>SUMIFS('IND Balance'!P$5:P$141,'IND Balance'!$C$5:$C$141,'Service shares'!$B29,'IND Balance'!$D$5:$D$141,"*"&amp;'Service shares'!$A29)*Q29</f>
        <v>0.72734671872611467</v>
      </c>
      <c r="AW29" s="2">
        <f>SUMIFS('IND Balance'!Q$5:Q$141,'IND Balance'!$C$5:$C$141,'Service shares'!$B29,'IND Balance'!$D$5:$D$141,"*"&amp;'Service shares'!$A29)*R29</f>
        <v>0.23111135999999999</v>
      </c>
      <c r="AX29" s="2">
        <f>SUMIFS('IND Balance'!R$5:R$141,'IND Balance'!$C$5:$C$141,'Service shares'!$B29,'IND Balance'!$D$5:$D$141,"*"&amp;'Service shares'!$A29)*S29</f>
        <v>0.80554440901910829</v>
      </c>
      <c r="AY29" s="2">
        <f>SUMIFS('IND Balance'!S$5:S$141,'IND Balance'!$C$5:$C$141,'Service shares'!$B29,'IND Balance'!$D$5:$D$141,"*"&amp;'Service shares'!$A29)*T29</f>
        <v>0.372100809966879</v>
      </c>
      <c r="AZ29" s="2">
        <f>SUMIFS('IND Balance'!T$5:T$141,'IND Balance'!$C$5:$C$141,'Service shares'!$B29,'IND Balance'!$D$5:$D$141,"*"&amp;'Service shares'!$A29)*U29</f>
        <v>0.34949681900636942</v>
      </c>
      <c r="BA29" s="2">
        <f>SUMIFS('IND Balance'!U$5:U$141,'IND Balance'!$C$5:$C$141,'Service shares'!$B29,'IND Balance'!$D$5:$D$141,"*"&amp;'Service shares'!$A29)*V29</f>
        <v>0.56354313777324849</v>
      </c>
      <c r="BB29" s="2">
        <f>SUMIFS('IND Balance'!V$5:V$141,'IND Balance'!$C$5:$C$141,'Service shares'!$B29,'IND Balance'!$D$5:$D$141,"*"&amp;'Service shares'!$A29)*W29</f>
        <v>0.57528342276687905</v>
      </c>
      <c r="BC29" s="2">
        <f>SUMIFS('IND Balance'!W$5:W$141,'IND Balance'!$C$5:$C$141,'Service shares'!$B29,'IND Balance'!$D$5:$D$141,"*"&amp;'Service shares'!$A29)*X29</f>
        <v>1.5259413953121019</v>
      </c>
      <c r="BD29" s="2">
        <f>SUMIFS('IND Balance'!X$5:X$141,'IND Balance'!$C$5:$C$141,'Service shares'!$B29,'IND Balance'!$D$5:$D$141,"*"&amp;'Service shares'!$A29)*Y29</f>
        <v>0.6073211719337579</v>
      </c>
      <c r="BE29" s="2">
        <f>SUMIFS('IND Balance'!Y$5:Y$141,'IND Balance'!$C$5:$C$141,'Service shares'!$B29,'IND Balance'!$D$5:$D$141,"*"&amp;'Service shares'!$A29)*Z29</f>
        <v>1.1819647521019109E-2</v>
      </c>
      <c r="BF29" s="2">
        <f>SUMIFS('IND Balance'!Z$5:Z$141,'IND Balance'!$C$5:$C$141,'Service shares'!$B29,'IND Balance'!$D$5:$D$141,"*"&amp;'Service shares'!$A29)*AA29</f>
        <v>8.6705730129936306E-2</v>
      </c>
      <c r="BG29" s="2">
        <f>SUMIFS('IND Balance'!AA$5:AA$141,'IND Balance'!$C$5:$C$141,'Service shares'!$B29,'IND Balance'!$D$5:$D$141,"*"&amp;'Service shares'!$A29)*AB29</f>
        <v>8.9718590522293001E-2</v>
      </c>
      <c r="BH29" s="2">
        <f>SUMIFS('IND Balance'!AB$5:AB$141,'IND Balance'!$C$5:$C$141,'Service shares'!$B29,'IND Balance'!$D$5:$D$141,"*"&amp;'Service shares'!$A29)*AC29</f>
        <v>4.6018105498089171E-2</v>
      </c>
      <c r="BI29" s="2">
        <f>SUMIFS('IND Balance'!AC$5:AC$141,'IND Balance'!$C$5:$C$141,'Service shares'!$B29,'IND Balance'!$D$5:$D$141,"*"&amp;'Service shares'!$A29)*AD29</f>
        <v>0.97596533848662415</v>
      </c>
      <c r="BJ29" s="2">
        <f>SUMIFS('IND Balance'!AD$5:AD$141,'IND Balance'!$C$5:$C$141,'Service shares'!$B29,'IND Balance'!$D$5:$D$141,"*"&amp;'Service shares'!$A29)*AE29</f>
        <v>0</v>
      </c>
      <c r="BK29" s="2">
        <f>SUMIFS('IND Balance'!AE$5:AE$141,'IND Balance'!$C$5:$C$141,'Service shares'!$B29,'IND Balance'!$D$5:$D$141,"*"&amp;'Service shares'!$A29)*AF29</f>
        <v>3.7307854777070062E-3</v>
      </c>
      <c r="BL29" s="2">
        <f>SUMIFS('IND Balance'!AF$5:AF$141,'IND Balance'!$C$5:$C$141,'Service shares'!$B29,'IND Balance'!$D$5:$D$141,"*"&amp;'Service shares'!$A29)*AG29</f>
        <v>0.52270596171210193</v>
      </c>
      <c r="BM29" s="2">
        <f>SUMIFS('IND Balance'!AG$5:AG$141,'IND Balance'!$C$5:$C$141,'Service shares'!$B29,'IND Balance'!$D$5:$D$141,"*"&amp;'Service shares'!$A29)*AH29</f>
        <v>4.2209201621503185</v>
      </c>
      <c r="BN29" s="2">
        <f>SUMIFS('IND Balance'!AH$5:AH$141,'IND Balance'!$C$5:$C$141,'Service shares'!$B29,'IND Balance'!$D$5:$D$141,"*"&amp;'Service shares'!$A29)*AI29</f>
        <v>0</v>
      </c>
    </row>
    <row r="30" spans="1:66" x14ac:dyDescent="0.45">
      <c r="A30" t="s">
        <v>20</v>
      </c>
      <c r="B30" t="s">
        <v>129</v>
      </c>
      <c r="C30" t="s">
        <v>181</v>
      </c>
      <c r="D30" s="1">
        <v>0.11677282377919321</v>
      </c>
      <c r="E30" s="1"/>
      <c r="F30" s="1">
        <f t="shared" si="16"/>
        <v>0.11677282377919321</v>
      </c>
      <c r="G30" s="1">
        <f t="shared" si="17"/>
        <v>0.11677282377919321</v>
      </c>
      <c r="H30" s="1">
        <f t="shared" si="17"/>
        <v>0.11677282377919321</v>
      </c>
      <c r="I30" s="1">
        <f t="shared" si="17"/>
        <v>0.11677282377919321</v>
      </c>
      <c r="J30" s="1">
        <f t="shared" si="17"/>
        <v>0.11677282377919321</v>
      </c>
      <c r="K30" s="1">
        <f t="shared" si="17"/>
        <v>0.11677282377919321</v>
      </c>
      <c r="L30" s="1">
        <f t="shared" si="17"/>
        <v>0.11677282377919321</v>
      </c>
      <c r="M30" s="1">
        <f t="shared" si="17"/>
        <v>0.11677282377919321</v>
      </c>
      <c r="N30" s="1">
        <f t="shared" si="17"/>
        <v>0.11677282377919321</v>
      </c>
      <c r="O30" s="1">
        <f t="shared" si="17"/>
        <v>0.11677282377919321</v>
      </c>
      <c r="P30" s="1">
        <f t="shared" si="17"/>
        <v>0.11677282377919321</v>
      </c>
      <c r="Q30" s="1">
        <f t="shared" si="17"/>
        <v>0.11677282377919321</v>
      </c>
      <c r="R30" s="1">
        <f t="shared" si="17"/>
        <v>0.11677282377919321</v>
      </c>
      <c r="S30" s="1">
        <f t="shared" si="17"/>
        <v>0.11677282377919321</v>
      </c>
      <c r="T30" s="1">
        <f t="shared" si="17"/>
        <v>0.11677282377919321</v>
      </c>
      <c r="U30" s="1">
        <f t="shared" si="17"/>
        <v>0.11677282377919321</v>
      </c>
      <c r="V30" s="1">
        <f t="shared" si="17"/>
        <v>0.11677282377919321</v>
      </c>
      <c r="W30" s="1">
        <f t="shared" si="18"/>
        <v>0.11677282377919321</v>
      </c>
      <c r="X30" s="1">
        <f t="shared" si="18"/>
        <v>0.11677282377919321</v>
      </c>
      <c r="Y30" s="1">
        <f t="shared" si="18"/>
        <v>0.11677282377919321</v>
      </c>
      <c r="Z30" s="1">
        <f t="shared" si="18"/>
        <v>0.11677282377919321</v>
      </c>
      <c r="AA30" s="1">
        <f t="shared" si="18"/>
        <v>0.11677282377919321</v>
      </c>
      <c r="AB30" s="1">
        <f t="shared" si="18"/>
        <v>0.11677282377919321</v>
      </c>
      <c r="AC30" s="1">
        <f t="shared" si="18"/>
        <v>0.11677282377919321</v>
      </c>
      <c r="AD30" s="1">
        <f t="shared" si="18"/>
        <v>0.11677282377919321</v>
      </c>
      <c r="AE30" s="1">
        <f t="shared" si="18"/>
        <v>0.11677282377919321</v>
      </c>
      <c r="AF30" s="1">
        <f t="shared" si="18"/>
        <v>0.11677282377919321</v>
      </c>
      <c r="AG30" s="1">
        <f t="shared" si="18"/>
        <v>0.11677282377919321</v>
      </c>
      <c r="AH30" s="1">
        <f t="shared" si="18"/>
        <v>0.11677282377919321</v>
      </c>
      <c r="AI30" s="1">
        <f t="shared" si="18"/>
        <v>0.11677282377919321</v>
      </c>
      <c r="AJ30" s="1"/>
      <c r="AK30" s="2">
        <f>SUMIFS('IND Balance'!E$5:E$141,'IND Balance'!$C$5:$C$141,'Service shares'!$B30,'IND Balance'!$D$5:$D$141,"*"&amp;'Service shares'!$A30)*F30</f>
        <v>0.56132929838216561</v>
      </c>
      <c r="AL30" s="2">
        <f>SUMIFS('IND Balance'!F$5:F$141,'IND Balance'!$C$5:$C$141,'Service shares'!$B30,'IND Balance'!$D$5:$D$141,"*"&amp;'Service shares'!$A30)*G30</f>
        <v>6.2726442038216559E-4</v>
      </c>
      <c r="AM30" s="2">
        <f>SUMIFS('IND Balance'!G$5:G$141,'IND Balance'!$C$5:$C$141,'Service shares'!$B30,'IND Balance'!$D$5:$D$141,"*"&amp;'Service shares'!$A30)*H30</f>
        <v>1.0577506630318472</v>
      </c>
      <c r="AN30" s="2">
        <f>SUMIFS('IND Balance'!H$5:H$141,'IND Balance'!$C$5:$C$141,'Service shares'!$B30,'IND Balance'!$D$5:$D$141,"*"&amp;'Service shares'!$A30)*I30</f>
        <v>0.56029282092993637</v>
      </c>
      <c r="AO30" s="2">
        <f>SUMIFS('IND Balance'!I$5:I$141,'IND Balance'!$C$5:$C$141,'Service shares'!$B30,'IND Balance'!$D$5:$D$141,"*"&amp;'Service shares'!$A30)*J30</f>
        <v>82.483014497273885</v>
      </c>
      <c r="AP30" s="2">
        <f>SUMIFS('IND Balance'!J$5:J$141,'IND Balance'!$C$5:$C$141,'Service shares'!$B30,'IND Balance'!$D$5:$D$141,"*"&amp;'Service shares'!$A30)*K30</f>
        <v>44.072977375528666</v>
      </c>
      <c r="AQ30" s="2">
        <f>SUMIFS('IND Balance'!K$5:K$141,'IND Balance'!$C$5:$C$141,'Service shares'!$B30,'IND Balance'!$D$5:$D$141,"*"&amp;'Service shares'!$A30)*L30</f>
        <v>0.6241804110573248</v>
      </c>
      <c r="AR30" s="2">
        <f>SUMIFS('IND Balance'!L$5:L$141,'IND Balance'!$C$5:$C$141,'Service shares'!$B30,'IND Balance'!$D$5:$D$141,"*"&amp;'Service shares'!$A30)*M30</f>
        <v>0</v>
      </c>
      <c r="AS30" s="2">
        <f>SUMIFS('IND Balance'!M$5:M$141,'IND Balance'!$C$5:$C$141,'Service shares'!$B30,'IND Balance'!$D$5:$D$141,"*"&amp;'Service shares'!$A30)*N30</f>
        <v>4.2836943301528665</v>
      </c>
      <c r="AT30" s="2">
        <f>SUMIFS('IND Balance'!N$5:N$141,'IND Balance'!$C$5:$C$141,'Service shares'!$B30,'IND Balance'!$D$5:$D$141,"*"&amp;'Service shares'!$A30)*O30</f>
        <v>283.2131467952866</v>
      </c>
      <c r="AU30" s="2">
        <f>SUMIFS('IND Balance'!O$5:O$141,'IND Balance'!$C$5:$C$141,'Service shares'!$B30,'IND Balance'!$D$5:$D$141,"*"&amp;'Service shares'!$A30)*P30</f>
        <v>3.8727965335414014</v>
      </c>
      <c r="AV30" s="2">
        <f>SUMIFS('IND Balance'!P$5:P$141,'IND Balance'!$C$5:$C$141,'Service shares'!$B30,'IND Balance'!$D$5:$D$141,"*"&amp;'Service shares'!$A30)*Q30</f>
        <v>10.001017382484077</v>
      </c>
      <c r="AW30" s="2">
        <f>SUMIFS('IND Balance'!Q$5:Q$141,'IND Balance'!$C$5:$C$141,'Service shares'!$B30,'IND Balance'!$D$5:$D$141,"*"&amp;'Service shares'!$A30)*R30</f>
        <v>3.1777812000000001</v>
      </c>
      <c r="AX30" s="2">
        <f>SUMIFS('IND Balance'!R$5:R$141,'IND Balance'!$C$5:$C$141,'Service shares'!$B30,'IND Balance'!$D$5:$D$141,"*"&amp;'Service shares'!$A30)*S30</f>
        <v>11.076235624012739</v>
      </c>
      <c r="AY30" s="2">
        <f>SUMIFS('IND Balance'!S$5:S$141,'IND Balance'!$C$5:$C$141,'Service shares'!$B30,'IND Balance'!$D$5:$D$141,"*"&amp;'Service shares'!$A30)*T30</f>
        <v>5.1163861370445867</v>
      </c>
      <c r="AZ30" s="2">
        <f>SUMIFS('IND Balance'!T$5:T$141,'IND Balance'!$C$5:$C$141,'Service shares'!$B30,'IND Balance'!$D$5:$D$141,"*"&amp;'Service shares'!$A30)*U30</f>
        <v>4.8055812613375801</v>
      </c>
      <c r="BA30" s="2">
        <f>SUMIFS('IND Balance'!U$5:U$141,'IND Balance'!$C$5:$C$141,'Service shares'!$B30,'IND Balance'!$D$5:$D$141,"*"&amp;'Service shares'!$A30)*V30</f>
        <v>7.7487181443821669</v>
      </c>
      <c r="BB30" s="2">
        <f>SUMIFS('IND Balance'!V$5:V$141,'IND Balance'!$C$5:$C$141,'Service shares'!$B30,'IND Balance'!$D$5:$D$141,"*"&amp;'Service shares'!$A30)*W30</f>
        <v>7.9101470630445867</v>
      </c>
      <c r="BC30" s="2">
        <f>SUMIFS('IND Balance'!W$5:W$141,'IND Balance'!$C$5:$C$141,'Service shares'!$B30,'IND Balance'!$D$5:$D$141,"*"&amp;'Service shares'!$A30)*X30</f>
        <v>20.9816941855414</v>
      </c>
      <c r="BD30" s="2">
        <f>SUMIFS('IND Balance'!X$5:X$141,'IND Balance'!$C$5:$C$141,'Service shares'!$B30,'IND Balance'!$D$5:$D$141,"*"&amp;'Service shares'!$A30)*Y30</f>
        <v>8.3506661140891723</v>
      </c>
      <c r="BE30" s="2">
        <f>SUMIFS('IND Balance'!Y$5:Y$141,'IND Balance'!$C$5:$C$141,'Service shares'!$B30,'IND Balance'!$D$5:$D$141,"*"&amp;'Service shares'!$A30)*Z30</f>
        <v>0.16252015341401274</v>
      </c>
      <c r="BF30" s="2">
        <f>SUMIFS('IND Balance'!Z$5:Z$141,'IND Balance'!$C$5:$C$141,'Service shares'!$B30,'IND Balance'!$D$5:$D$141,"*"&amp;'Service shares'!$A30)*AA30</f>
        <v>1.1922037892866242</v>
      </c>
      <c r="BG30" s="2">
        <f>SUMIFS('IND Balance'!AA$5:AA$141,'IND Balance'!$C$5:$C$141,'Service shares'!$B30,'IND Balance'!$D$5:$D$141,"*"&amp;'Service shares'!$A30)*AB30</f>
        <v>1.2336306196815288</v>
      </c>
      <c r="BH30" s="2">
        <f>SUMIFS('IND Balance'!AB$5:AB$141,'IND Balance'!$C$5:$C$141,'Service shares'!$B30,'IND Balance'!$D$5:$D$141,"*"&amp;'Service shares'!$A30)*AC30</f>
        <v>0.63274895059872616</v>
      </c>
      <c r="BI30" s="2">
        <f>SUMIFS('IND Balance'!AC$5:AC$141,'IND Balance'!$C$5:$C$141,'Service shares'!$B30,'IND Balance'!$D$5:$D$141,"*"&amp;'Service shares'!$A30)*AD30</f>
        <v>13.419523404191082</v>
      </c>
      <c r="BJ30" s="2">
        <f>SUMIFS('IND Balance'!AD$5:AD$141,'IND Balance'!$C$5:$C$141,'Service shares'!$B30,'IND Balance'!$D$5:$D$141,"*"&amp;'Service shares'!$A30)*AE30</f>
        <v>0</v>
      </c>
      <c r="BK30" s="2">
        <f>SUMIFS('IND Balance'!AE$5:AE$141,'IND Balance'!$C$5:$C$141,'Service shares'!$B30,'IND Balance'!$D$5:$D$141,"*"&amp;'Service shares'!$A30)*AF30</f>
        <v>5.1298300318471338E-2</v>
      </c>
      <c r="BL30" s="2">
        <f>SUMIFS('IND Balance'!AF$5:AF$141,'IND Balance'!$C$5:$C$141,'Service shares'!$B30,'IND Balance'!$D$5:$D$141,"*"&amp;'Service shares'!$A30)*AG30</f>
        <v>7.1872069735414019</v>
      </c>
      <c r="BM30" s="2">
        <f>SUMIFS('IND Balance'!AG$5:AG$141,'IND Balance'!$C$5:$C$141,'Service shares'!$B30,'IND Balance'!$D$5:$D$141,"*"&amp;'Service shares'!$A30)*AH30</f>
        <v>58.037652229566881</v>
      </c>
      <c r="BN30" s="2">
        <f>SUMIFS('IND Balance'!AH$5:AH$141,'IND Balance'!$C$5:$C$141,'Service shares'!$B30,'IND Balance'!$D$5:$D$141,"*"&amp;'Service shares'!$A30)*AI30</f>
        <v>0</v>
      </c>
    </row>
    <row r="31" spans="1:66" x14ac:dyDescent="0.45">
      <c r="A31" t="s">
        <v>20</v>
      </c>
      <c r="B31" t="s">
        <v>129</v>
      </c>
      <c r="C31" t="s">
        <v>184</v>
      </c>
      <c r="D31" s="1">
        <v>7.2186836518046707E-2</v>
      </c>
      <c r="E31" s="1"/>
      <c r="F31" s="1">
        <f t="shared" si="16"/>
        <v>7.2186836518046707E-2</v>
      </c>
      <c r="G31" s="1">
        <f t="shared" si="17"/>
        <v>7.2186836518046707E-2</v>
      </c>
      <c r="H31" s="1">
        <f t="shared" si="17"/>
        <v>7.2186836518046707E-2</v>
      </c>
      <c r="I31" s="1">
        <f t="shared" si="17"/>
        <v>7.2186836518046707E-2</v>
      </c>
      <c r="J31" s="1">
        <f t="shared" si="17"/>
        <v>7.2186836518046707E-2</v>
      </c>
      <c r="K31" s="1">
        <f t="shared" si="17"/>
        <v>7.2186836518046707E-2</v>
      </c>
      <c r="L31" s="1">
        <f t="shared" si="17"/>
        <v>7.2186836518046707E-2</v>
      </c>
      <c r="M31" s="1">
        <f t="shared" si="17"/>
        <v>7.2186836518046707E-2</v>
      </c>
      <c r="N31" s="1">
        <f t="shared" si="17"/>
        <v>7.2186836518046707E-2</v>
      </c>
      <c r="O31" s="1">
        <f t="shared" si="17"/>
        <v>7.2186836518046707E-2</v>
      </c>
      <c r="P31" s="1">
        <f t="shared" si="17"/>
        <v>7.2186836518046707E-2</v>
      </c>
      <c r="Q31" s="1">
        <f t="shared" si="17"/>
        <v>7.2186836518046707E-2</v>
      </c>
      <c r="R31" s="1">
        <f t="shared" si="17"/>
        <v>7.2186836518046707E-2</v>
      </c>
      <c r="S31" s="1">
        <f t="shared" si="17"/>
        <v>7.2186836518046707E-2</v>
      </c>
      <c r="T31" s="1">
        <f t="shared" si="17"/>
        <v>7.2186836518046707E-2</v>
      </c>
      <c r="U31" s="1">
        <f t="shared" si="17"/>
        <v>7.2186836518046707E-2</v>
      </c>
      <c r="V31" s="1">
        <f t="shared" si="17"/>
        <v>7.2186836518046707E-2</v>
      </c>
      <c r="W31" s="1">
        <f t="shared" si="18"/>
        <v>7.2186836518046707E-2</v>
      </c>
      <c r="X31" s="1">
        <f t="shared" si="18"/>
        <v>7.2186836518046707E-2</v>
      </c>
      <c r="Y31" s="1">
        <f t="shared" si="18"/>
        <v>7.2186836518046707E-2</v>
      </c>
      <c r="Z31" s="1">
        <f t="shared" si="18"/>
        <v>7.2186836518046707E-2</v>
      </c>
      <c r="AA31" s="1">
        <f t="shared" si="18"/>
        <v>7.2186836518046707E-2</v>
      </c>
      <c r="AB31" s="1">
        <f t="shared" si="18"/>
        <v>7.2186836518046707E-2</v>
      </c>
      <c r="AC31" s="1">
        <f t="shared" si="18"/>
        <v>7.2186836518046707E-2</v>
      </c>
      <c r="AD31" s="1">
        <f t="shared" si="18"/>
        <v>7.2186836518046707E-2</v>
      </c>
      <c r="AE31" s="1">
        <f t="shared" si="18"/>
        <v>7.2186836518046707E-2</v>
      </c>
      <c r="AF31" s="1">
        <f t="shared" si="18"/>
        <v>7.2186836518046707E-2</v>
      </c>
      <c r="AG31" s="1">
        <f t="shared" si="18"/>
        <v>7.2186836518046707E-2</v>
      </c>
      <c r="AH31" s="1">
        <f t="shared" si="18"/>
        <v>7.2186836518046707E-2</v>
      </c>
      <c r="AI31" s="1">
        <f t="shared" si="18"/>
        <v>7.2186836518046707E-2</v>
      </c>
      <c r="AJ31" s="1"/>
      <c r="AK31" s="2">
        <f>SUMIFS('IND Balance'!E$5:E$141,'IND Balance'!$C$5:$C$141,'Service shares'!$B31,'IND Balance'!$D$5:$D$141,"*"&amp;'Service shares'!$A31)*F31</f>
        <v>0.34700356627261142</v>
      </c>
      <c r="AL31" s="2">
        <f>SUMIFS('IND Balance'!F$5:F$141,'IND Balance'!$C$5:$C$141,'Service shares'!$B31,'IND Balance'!$D$5:$D$141,"*"&amp;'Service shares'!$A31)*G31</f>
        <v>3.8776345987261146E-4</v>
      </c>
      <c r="AM31" s="2">
        <f>SUMIFS('IND Balance'!G$5:G$141,'IND Balance'!$C$5:$C$141,'Service shares'!$B31,'IND Balance'!$D$5:$D$141,"*"&amp;'Service shares'!$A31)*H31</f>
        <v>0.6538822280560509</v>
      </c>
      <c r="AN31" s="2">
        <f>SUMIFS('IND Balance'!H$5:H$141,'IND Balance'!$C$5:$C$141,'Service shares'!$B31,'IND Balance'!$D$5:$D$141,"*"&amp;'Service shares'!$A31)*I31</f>
        <v>0.34636283475668794</v>
      </c>
      <c r="AO31" s="2">
        <f>SUMIFS('IND Balance'!I$5:I$141,'IND Balance'!$C$5:$C$141,'Service shares'!$B31,'IND Balance'!$D$5:$D$141,"*"&amp;'Service shares'!$A31)*J31</f>
        <v>50.989499871042042</v>
      </c>
      <c r="AP31" s="2">
        <f>SUMIFS('IND Balance'!J$5:J$141,'IND Balance'!$C$5:$C$141,'Service shares'!$B31,'IND Balance'!$D$5:$D$141,"*"&amp;'Service shares'!$A31)*K31</f>
        <v>27.245113286690447</v>
      </c>
      <c r="AQ31" s="2">
        <f>SUMIFS('IND Balance'!K$5:K$141,'IND Balance'!$C$5:$C$141,'Service shares'!$B31,'IND Balance'!$D$5:$D$141,"*"&amp;'Service shares'!$A31)*L31</f>
        <v>0.38585698138089169</v>
      </c>
      <c r="AR31" s="2">
        <f>SUMIFS('IND Balance'!L$5:L$141,'IND Balance'!$C$5:$C$141,'Service shares'!$B31,'IND Balance'!$D$5:$D$141,"*"&amp;'Service shares'!$A31)*M31</f>
        <v>0</v>
      </c>
      <c r="AS31" s="2">
        <f>SUMIFS('IND Balance'!M$5:M$141,'IND Balance'!$C$5:$C$141,'Service shares'!$B31,'IND Balance'!$D$5:$D$141,"*"&amp;'Service shares'!$A31)*N31</f>
        <v>2.6481019495490443</v>
      </c>
      <c r="AT31" s="2">
        <f>SUMIFS('IND Balance'!N$5:N$141,'IND Balance'!$C$5:$C$141,'Service shares'!$B31,'IND Balance'!$D$5:$D$141,"*"&amp;'Service shares'!$A31)*O31</f>
        <v>175.07721801890446</v>
      </c>
      <c r="AU31" s="2">
        <f>SUMIFS('IND Balance'!O$5:O$141,'IND Balance'!$C$5:$C$141,'Service shares'!$B31,'IND Balance'!$D$5:$D$141,"*"&amp;'Service shares'!$A31)*P31</f>
        <v>2.3940924025528663</v>
      </c>
      <c r="AV31" s="2">
        <f>SUMIFS('IND Balance'!P$5:P$141,'IND Balance'!$C$5:$C$141,'Service shares'!$B31,'IND Balance'!$D$5:$D$141,"*"&amp;'Service shares'!$A31)*Q31</f>
        <v>6.1824471091719753</v>
      </c>
      <c r="AW31" s="2">
        <f>SUMIFS('IND Balance'!Q$5:Q$141,'IND Balance'!$C$5:$C$141,'Service shares'!$B31,'IND Balance'!$D$5:$D$141,"*"&amp;'Service shares'!$A31)*R31</f>
        <v>1.9644465599999998</v>
      </c>
      <c r="AX31" s="2">
        <f>SUMIFS('IND Balance'!R$5:R$141,'IND Balance'!$C$5:$C$141,'Service shares'!$B31,'IND Balance'!$D$5:$D$141,"*"&amp;'Service shares'!$A31)*S31</f>
        <v>6.8471274766624202</v>
      </c>
      <c r="AY31" s="2">
        <f>SUMIFS('IND Balance'!S$5:S$141,'IND Balance'!$C$5:$C$141,'Service shares'!$B31,'IND Balance'!$D$5:$D$141,"*"&amp;'Service shares'!$A31)*T31</f>
        <v>3.1628568847184715</v>
      </c>
      <c r="AZ31" s="2">
        <f>SUMIFS('IND Balance'!T$5:T$141,'IND Balance'!$C$5:$C$141,'Service shares'!$B31,'IND Balance'!$D$5:$D$141,"*"&amp;'Service shares'!$A31)*U31</f>
        <v>2.9707229615541402</v>
      </c>
      <c r="BA31" s="2">
        <f>SUMIFS('IND Balance'!U$5:U$141,'IND Balance'!$C$5:$C$141,'Service shares'!$B31,'IND Balance'!$D$5:$D$141,"*"&amp;'Service shares'!$A31)*V31</f>
        <v>4.790116671072612</v>
      </c>
      <c r="BB31" s="2">
        <f>SUMIFS('IND Balance'!V$5:V$141,'IND Balance'!$C$5:$C$141,'Service shares'!$B31,'IND Balance'!$D$5:$D$141,"*"&amp;'Service shares'!$A31)*W31</f>
        <v>4.8899090935184715</v>
      </c>
      <c r="BC31" s="2">
        <f>SUMIFS('IND Balance'!W$5:W$141,'IND Balance'!$C$5:$C$141,'Service shares'!$B31,'IND Balance'!$D$5:$D$141,"*"&amp;'Service shares'!$A31)*X31</f>
        <v>12.970501860152865</v>
      </c>
      <c r="BD31" s="2">
        <f>SUMIFS('IND Balance'!X$5:X$141,'IND Balance'!$C$5:$C$141,'Service shares'!$B31,'IND Balance'!$D$5:$D$141,"*"&amp;'Service shares'!$A31)*Y31</f>
        <v>5.1622299614369425</v>
      </c>
      <c r="BE31" s="2">
        <f>SUMIFS('IND Balance'!Y$5:Y$141,'IND Balance'!$C$5:$C$141,'Service shares'!$B31,'IND Balance'!$D$5:$D$141,"*"&amp;'Service shares'!$A31)*Z31</f>
        <v>0.10046700392866242</v>
      </c>
      <c r="BF31" s="2">
        <f>SUMIFS('IND Balance'!Z$5:Z$141,'IND Balance'!$C$5:$C$141,'Service shares'!$B31,'IND Balance'!$D$5:$D$141,"*"&amp;'Service shares'!$A31)*AA31</f>
        <v>0.73699870610445861</v>
      </c>
      <c r="BG31" s="2">
        <f>SUMIFS('IND Balance'!AA$5:AA$141,'IND Balance'!$C$5:$C$141,'Service shares'!$B31,'IND Balance'!$D$5:$D$141,"*"&amp;'Service shares'!$A31)*AB31</f>
        <v>0.76260801943949041</v>
      </c>
      <c r="BH31" s="2">
        <f>SUMIFS('IND Balance'!AB$5:AB$141,'IND Balance'!$C$5:$C$141,'Service shares'!$B31,'IND Balance'!$D$5:$D$141,"*"&amp;'Service shares'!$A31)*AC31</f>
        <v>0.391153896733758</v>
      </c>
      <c r="BI31" s="2">
        <f>SUMIFS('IND Balance'!AC$5:AC$141,'IND Balance'!$C$5:$C$141,'Service shares'!$B31,'IND Balance'!$D$5:$D$141,"*"&amp;'Service shares'!$A31)*AD31</f>
        <v>8.2957053771363061</v>
      </c>
      <c r="BJ31" s="2">
        <f>SUMIFS('IND Balance'!AD$5:AD$141,'IND Balance'!$C$5:$C$141,'Service shares'!$B31,'IND Balance'!$D$5:$D$141,"*"&amp;'Service shares'!$A31)*AE31</f>
        <v>0</v>
      </c>
      <c r="BK31" s="2">
        <f>SUMIFS('IND Balance'!AE$5:AE$141,'IND Balance'!$C$5:$C$141,'Service shares'!$B31,'IND Balance'!$D$5:$D$141,"*"&amp;'Service shares'!$A31)*AF31</f>
        <v>3.171167656050955E-2</v>
      </c>
      <c r="BL31" s="2">
        <f>SUMIFS('IND Balance'!AF$5:AF$141,'IND Balance'!$C$5:$C$141,'Service shares'!$B31,'IND Balance'!$D$5:$D$141,"*"&amp;'Service shares'!$A31)*AG31</f>
        <v>4.4430006745528665</v>
      </c>
      <c r="BM31" s="2">
        <f>SUMIFS('IND Balance'!AG$5:AG$141,'IND Balance'!$C$5:$C$141,'Service shares'!$B31,'IND Balance'!$D$5:$D$141,"*"&amp;'Service shares'!$A31)*AH31</f>
        <v>35.877821378277709</v>
      </c>
      <c r="BN31" s="2">
        <f>SUMIFS('IND Balance'!AH$5:AH$141,'IND Balance'!$C$5:$C$141,'Service shares'!$B31,'IND Balance'!$D$5:$D$141,"*"&amp;'Service shares'!$A31)*AI31</f>
        <v>0</v>
      </c>
    </row>
    <row r="32" spans="1:66" x14ac:dyDescent="0.45">
      <c r="A32" t="s">
        <v>20</v>
      </c>
      <c r="B32" t="s">
        <v>129</v>
      </c>
      <c r="C32" t="s">
        <v>188</v>
      </c>
      <c r="D32" s="1">
        <v>0.4140127388535032</v>
      </c>
      <c r="E32" s="1"/>
      <c r="F32" s="1">
        <f t="shared" si="16"/>
        <v>0.4140127388535032</v>
      </c>
      <c r="G32" s="1">
        <f t="shared" si="17"/>
        <v>0.4140127388535032</v>
      </c>
      <c r="H32" s="1">
        <f t="shared" si="17"/>
        <v>0.4140127388535032</v>
      </c>
      <c r="I32" s="1">
        <f t="shared" si="17"/>
        <v>0.4140127388535032</v>
      </c>
      <c r="J32" s="1">
        <f t="shared" si="17"/>
        <v>0.4140127388535032</v>
      </c>
      <c r="K32" s="1">
        <f t="shared" si="17"/>
        <v>0.4140127388535032</v>
      </c>
      <c r="L32" s="1">
        <f t="shared" si="17"/>
        <v>0.4140127388535032</v>
      </c>
      <c r="M32" s="1">
        <f t="shared" si="17"/>
        <v>0.4140127388535032</v>
      </c>
      <c r="N32" s="1">
        <f t="shared" si="17"/>
        <v>0.4140127388535032</v>
      </c>
      <c r="O32" s="1">
        <f t="shared" si="17"/>
        <v>0.4140127388535032</v>
      </c>
      <c r="P32" s="1">
        <f t="shared" si="17"/>
        <v>0.4140127388535032</v>
      </c>
      <c r="Q32" s="1">
        <f t="shared" si="17"/>
        <v>0.4140127388535032</v>
      </c>
      <c r="R32" s="1">
        <f t="shared" si="17"/>
        <v>0.4140127388535032</v>
      </c>
      <c r="S32" s="1">
        <f t="shared" si="17"/>
        <v>0.4140127388535032</v>
      </c>
      <c r="T32" s="1">
        <f t="shared" si="17"/>
        <v>0.4140127388535032</v>
      </c>
      <c r="U32" s="1">
        <f t="shared" si="17"/>
        <v>0.4140127388535032</v>
      </c>
      <c r="V32" s="1">
        <f t="shared" si="17"/>
        <v>0.4140127388535032</v>
      </c>
      <c r="W32" s="1">
        <f t="shared" si="18"/>
        <v>0.4140127388535032</v>
      </c>
      <c r="X32" s="1">
        <f t="shared" si="18"/>
        <v>0.4140127388535032</v>
      </c>
      <c r="Y32" s="1">
        <f t="shared" si="18"/>
        <v>0.4140127388535032</v>
      </c>
      <c r="Z32" s="1">
        <f t="shared" si="18"/>
        <v>0.4140127388535032</v>
      </c>
      <c r="AA32" s="1">
        <f t="shared" si="18"/>
        <v>0.4140127388535032</v>
      </c>
      <c r="AB32" s="1">
        <f t="shared" si="18"/>
        <v>0.4140127388535032</v>
      </c>
      <c r="AC32" s="1">
        <f t="shared" si="18"/>
        <v>0.4140127388535032</v>
      </c>
      <c r="AD32" s="1">
        <f t="shared" si="18"/>
        <v>0.4140127388535032</v>
      </c>
      <c r="AE32" s="1">
        <f t="shared" si="18"/>
        <v>0.4140127388535032</v>
      </c>
      <c r="AF32" s="1">
        <f t="shared" si="18"/>
        <v>0.4140127388535032</v>
      </c>
      <c r="AG32" s="1">
        <f t="shared" si="18"/>
        <v>0.4140127388535032</v>
      </c>
      <c r="AH32" s="1">
        <f t="shared" si="18"/>
        <v>0.4140127388535032</v>
      </c>
      <c r="AI32" s="1">
        <f t="shared" si="18"/>
        <v>0.4140127388535032</v>
      </c>
      <c r="AJ32" s="1"/>
      <c r="AK32" s="2">
        <f>SUMIFS('IND Balance'!E$5:E$141,'IND Balance'!$C$5:$C$141,'Service shares'!$B32,'IND Balance'!$D$5:$D$141,"*"&amp;'Service shares'!$A32)*F32</f>
        <v>1.99016751244586</v>
      </c>
      <c r="AL32" s="2">
        <f>SUMIFS('IND Balance'!F$5:F$141,'IND Balance'!$C$5:$C$141,'Service shares'!$B32,'IND Balance'!$D$5:$D$141,"*"&amp;'Service shares'!$A32)*G32</f>
        <v>2.2239374904458602E-3</v>
      </c>
      <c r="AM32" s="2">
        <f>SUMIFS('IND Balance'!G$5:G$141,'IND Balance'!$C$5:$C$141,'Service shares'!$B32,'IND Balance'!$D$5:$D$141,"*"&amp;'Service shares'!$A32)*H32</f>
        <v>3.7502068962038217</v>
      </c>
      <c r="AN32" s="2">
        <f>SUMIFS('IND Balance'!H$5:H$141,'IND Balance'!$C$5:$C$141,'Service shares'!$B32,'IND Balance'!$D$5:$D$141,"*"&amp;'Service shares'!$A32)*I32</f>
        <v>1.9864927287515926</v>
      </c>
      <c r="AO32" s="2">
        <f>SUMIFS('IND Balance'!I$5:I$141,'IND Balance'!$C$5:$C$141,'Service shares'!$B32,'IND Balance'!$D$5:$D$141,"*"&amp;'Service shares'!$A32)*J32</f>
        <v>292.4397786721529</v>
      </c>
      <c r="AP32" s="2">
        <f>SUMIFS('IND Balance'!J$5:J$141,'IND Balance'!$C$5:$C$141,'Service shares'!$B32,'IND Balance'!$D$5:$D$141,"*"&amp;'Service shares'!$A32)*K32</f>
        <v>156.25873796778345</v>
      </c>
      <c r="AQ32" s="2">
        <f>SUMIFS('IND Balance'!K$5:K$141,'IND Balance'!$C$5:$C$141,'Service shares'!$B32,'IND Balance'!$D$5:$D$141,"*"&amp;'Service shares'!$A32)*L32</f>
        <v>2.2130032755668791</v>
      </c>
      <c r="AR32" s="2">
        <f>SUMIFS('IND Balance'!L$5:L$141,'IND Balance'!$C$5:$C$141,'Service shares'!$B32,'IND Balance'!$D$5:$D$141,"*"&amp;'Service shares'!$A32)*M32</f>
        <v>0</v>
      </c>
      <c r="AS32" s="2">
        <f>SUMIFS('IND Balance'!M$5:M$141,'IND Balance'!$C$5:$C$141,'Service shares'!$B32,'IND Balance'!$D$5:$D$141,"*"&amp;'Service shares'!$A32)*N32</f>
        <v>15.187643534178344</v>
      </c>
      <c r="AT32" s="2">
        <f>SUMIFS('IND Balance'!N$5:N$141,'IND Balance'!$C$5:$C$141,'Service shares'!$B32,'IND Balance'!$D$5:$D$141,"*"&amp;'Service shares'!$A32)*O32</f>
        <v>1004.1193386378344</v>
      </c>
      <c r="AU32" s="2">
        <f>SUMIFS('IND Balance'!O$5:O$141,'IND Balance'!$C$5:$C$141,'Service shares'!$B32,'IND Balance'!$D$5:$D$141,"*"&amp;'Service shares'!$A32)*P32</f>
        <v>13.730824073464969</v>
      </c>
      <c r="AV32" s="2">
        <f>SUMIFS('IND Balance'!P$5:P$141,'IND Balance'!$C$5:$C$141,'Service shares'!$B32,'IND Balance'!$D$5:$D$141,"*"&amp;'Service shares'!$A32)*Q32</f>
        <v>35.458152537898094</v>
      </c>
      <c r="AW32" s="2">
        <f>SUMIFS('IND Balance'!Q$5:Q$141,'IND Balance'!$C$5:$C$141,'Service shares'!$B32,'IND Balance'!$D$5:$D$141,"*"&amp;'Service shares'!$A32)*R32</f>
        <v>11.266678800000001</v>
      </c>
      <c r="AX32" s="2">
        <f>SUMIFS('IND Balance'!R$5:R$141,'IND Balance'!$C$5:$C$141,'Service shares'!$B32,'IND Balance'!$D$5:$D$141,"*"&amp;'Service shares'!$A32)*S32</f>
        <v>39.270289939681533</v>
      </c>
      <c r="AY32" s="2">
        <f>SUMIFS('IND Balance'!S$5:S$141,'IND Balance'!$C$5:$C$141,'Service shares'!$B32,'IND Balance'!$D$5:$D$141,"*"&amp;'Service shares'!$A32)*T32</f>
        <v>18.139914485885352</v>
      </c>
      <c r="AZ32" s="2">
        <f>SUMIFS('IND Balance'!T$5:T$141,'IND Balance'!$C$5:$C$141,'Service shares'!$B32,'IND Balance'!$D$5:$D$141,"*"&amp;'Service shares'!$A32)*U32</f>
        <v>17.03796992656051</v>
      </c>
      <c r="BA32" s="2">
        <f>SUMIFS('IND Balance'!U$5:U$141,'IND Balance'!$C$5:$C$141,'Service shares'!$B32,'IND Balance'!$D$5:$D$141,"*"&amp;'Service shares'!$A32)*V32</f>
        <v>27.472727966445863</v>
      </c>
      <c r="BB32" s="2">
        <f>SUMIFS('IND Balance'!V$5:V$141,'IND Balance'!$C$5:$C$141,'Service shares'!$B32,'IND Balance'!$D$5:$D$141,"*"&amp;'Service shares'!$A32)*W32</f>
        <v>28.045066859885353</v>
      </c>
      <c r="BC32" s="2">
        <f>SUMIFS('IND Balance'!W$5:W$141,'IND Balance'!$C$5:$C$141,'Service shares'!$B32,'IND Balance'!$D$5:$D$141,"*"&amp;'Service shares'!$A32)*X32</f>
        <v>74.389643021464977</v>
      </c>
      <c r="BD32" s="2">
        <f>SUMIFS('IND Balance'!X$5:X$141,'IND Balance'!$C$5:$C$141,'Service shares'!$B32,'IND Balance'!$D$5:$D$141,"*"&amp;'Service shares'!$A32)*Y32</f>
        <v>29.606907131770701</v>
      </c>
      <c r="BE32" s="2">
        <f>SUMIFS('IND Balance'!Y$5:Y$141,'IND Balance'!$C$5:$C$141,'Service shares'!$B32,'IND Balance'!$D$5:$D$141,"*"&amp;'Service shares'!$A32)*Z32</f>
        <v>0.57620781664968157</v>
      </c>
      <c r="BF32" s="2">
        <f>SUMIFS('IND Balance'!Z$5:Z$141,'IND Balance'!$C$5:$C$141,'Service shares'!$B32,'IND Balance'!$D$5:$D$141,"*"&amp;'Service shares'!$A32)*AA32</f>
        <v>4.226904343834395</v>
      </c>
      <c r="BG32" s="2">
        <f>SUMIFS('IND Balance'!AA$5:AA$141,'IND Balance'!$C$5:$C$141,'Service shares'!$B32,'IND Balance'!$D$5:$D$141,"*"&amp;'Service shares'!$A32)*AB32</f>
        <v>4.3737812879617834</v>
      </c>
      <c r="BH32" s="2">
        <f>SUMIFS('IND Balance'!AB$5:AB$141,'IND Balance'!$C$5:$C$141,'Service shares'!$B32,'IND Balance'!$D$5:$D$141,"*"&amp;'Service shares'!$A32)*AC32</f>
        <v>2.2433826430318473</v>
      </c>
      <c r="BI32" s="2">
        <f>SUMIFS('IND Balance'!AC$5:AC$141,'IND Balance'!$C$5:$C$141,'Service shares'!$B32,'IND Balance'!$D$5:$D$141,"*"&amp;'Service shares'!$A32)*AD32</f>
        <v>47.578310251222931</v>
      </c>
      <c r="BJ32" s="2">
        <f>SUMIFS('IND Balance'!AD$5:AD$141,'IND Balance'!$C$5:$C$141,'Service shares'!$B32,'IND Balance'!$D$5:$D$141,"*"&amp;'Service shares'!$A32)*AE32</f>
        <v>0</v>
      </c>
      <c r="BK32" s="2">
        <f>SUMIFS('IND Balance'!AE$5:AE$141,'IND Balance'!$C$5:$C$141,'Service shares'!$B32,'IND Balance'!$D$5:$D$141,"*"&amp;'Service shares'!$A32)*AF32</f>
        <v>0.18187579203821655</v>
      </c>
      <c r="BL32" s="2">
        <f>SUMIFS('IND Balance'!AF$5:AF$141,'IND Balance'!$C$5:$C$141,'Service shares'!$B32,'IND Balance'!$D$5:$D$141,"*"&amp;'Service shares'!$A32)*AG32</f>
        <v>25.481915633464972</v>
      </c>
      <c r="BM32" s="2">
        <f>SUMIFS('IND Balance'!AG$5:AG$141,'IND Balance'!$C$5:$C$141,'Service shares'!$B32,'IND Balance'!$D$5:$D$141,"*"&amp;'Service shares'!$A32)*AH32</f>
        <v>205.76985790482803</v>
      </c>
      <c r="BN32" s="2">
        <f>SUMIFS('IND Balance'!AH$5:AH$141,'IND Balance'!$C$5:$C$141,'Service shares'!$B32,'IND Balance'!$D$5:$D$141,"*"&amp;'Service shares'!$A32)*AI32</f>
        <v>0</v>
      </c>
    </row>
    <row r="33" spans="1:66" x14ac:dyDescent="0.45">
      <c r="A33" t="s">
        <v>20</v>
      </c>
      <c r="B33" t="s">
        <v>129</v>
      </c>
      <c r="C33" t="s">
        <v>191</v>
      </c>
      <c r="D33" s="1">
        <v>6.369426751592357E-3</v>
      </c>
      <c r="E33" s="1"/>
      <c r="F33" s="1">
        <f t="shared" si="16"/>
        <v>6.369426751592357E-3</v>
      </c>
      <c r="G33" s="1">
        <f t="shared" si="17"/>
        <v>6.369426751592357E-3</v>
      </c>
      <c r="H33" s="1">
        <f t="shared" si="17"/>
        <v>6.369426751592357E-3</v>
      </c>
      <c r="I33" s="1">
        <f t="shared" si="17"/>
        <v>6.369426751592357E-3</v>
      </c>
      <c r="J33" s="1">
        <f t="shared" si="17"/>
        <v>6.369426751592357E-3</v>
      </c>
      <c r="K33" s="1">
        <f t="shared" si="17"/>
        <v>6.369426751592357E-3</v>
      </c>
      <c r="L33" s="1">
        <f t="shared" si="17"/>
        <v>6.369426751592357E-3</v>
      </c>
      <c r="M33" s="1">
        <f t="shared" si="17"/>
        <v>6.369426751592357E-3</v>
      </c>
      <c r="N33" s="1">
        <f t="shared" si="17"/>
        <v>6.369426751592357E-3</v>
      </c>
      <c r="O33" s="1">
        <f t="shared" si="17"/>
        <v>6.369426751592357E-3</v>
      </c>
      <c r="P33" s="1">
        <f t="shared" si="17"/>
        <v>6.369426751592357E-3</v>
      </c>
      <c r="Q33" s="1">
        <f t="shared" si="17"/>
        <v>6.369426751592357E-3</v>
      </c>
      <c r="R33" s="1">
        <f t="shared" si="17"/>
        <v>6.369426751592357E-3</v>
      </c>
      <c r="S33" s="1">
        <f t="shared" si="17"/>
        <v>6.369426751592357E-3</v>
      </c>
      <c r="T33" s="1">
        <f t="shared" si="17"/>
        <v>6.369426751592357E-3</v>
      </c>
      <c r="U33" s="1">
        <f t="shared" si="17"/>
        <v>6.369426751592357E-3</v>
      </c>
      <c r="V33" s="1">
        <f t="shared" si="17"/>
        <v>6.369426751592357E-3</v>
      </c>
      <c r="W33" s="1">
        <f t="shared" si="18"/>
        <v>6.369426751592357E-3</v>
      </c>
      <c r="X33" s="1">
        <f t="shared" si="18"/>
        <v>6.369426751592357E-3</v>
      </c>
      <c r="Y33" s="1">
        <f t="shared" si="18"/>
        <v>6.369426751592357E-3</v>
      </c>
      <c r="Z33" s="1">
        <f t="shared" si="18"/>
        <v>6.369426751592357E-3</v>
      </c>
      <c r="AA33" s="1">
        <f t="shared" si="18"/>
        <v>6.369426751592357E-3</v>
      </c>
      <c r="AB33" s="1">
        <f t="shared" si="18"/>
        <v>6.369426751592357E-3</v>
      </c>
      <c r="AC33" s="1">
        <f t="shared" si="18"/>
        <v>6.369426751592357E-3</v>
      </c>
      <c r="AD33" s="1">
        <f t="shared" si="18"/>
        <v>6.369426751592357E-3</v>
      </c>
      <c r="AE33" s="1">
        <f t="shared" si="18"/>
        <v>6.369426751592357E-3</v>
      </c>
      <c r="AF33" s="1">
        <f t="shared" si="18"/>
        <v>6.369426751592357E-3</v>
      </c>
      <c r="AG33" s="1">
        <f t="shared" si="18"/>
        <v>6.369426751592357E-3</v>
      </c>
      <c r="AH33" s="1">
        <f t="shared" si="18"/>
        <v>6.369426751592357E-3</v>
      </c>
      <c r="AI33" s="1">
        <f t="shared" si="18"/>
        <v>6.369426751592357E-3</v>
      </c>
      <c r="AJ33" s="1"/>
      <c r="AK33" s="2">
        <f>SUMIFS('IND Balance'!E$5:E$141,'IND Balance'!$C$5:$C$141,'Service shares'!$B33,'IND Balance'!$D$5:$D$141,"*"&amp;'Service shares'!$A33)*F33</f>
        <v>3.0617961729936305E-2</v>
      </c>
      <c r="AL33" s="2">
        <f>SUMIFS('IND Balance'!F$5:F$141,'IND Balance'!$C$5:$C$141,'Service shares'!$B33,'IND Balance'!$D$5:$D$141,"*"&amp;'Service shares'!$A33)*G33</f>
        <v>3.4214422929936306E-5</v>
      </c>
      <c r="AM33" s="2">
        <f>SUMIFS('IND Balance'!G$5:G$141,'IND Balance'!$C$5:$C$141,'Service shares'!$B33,'IND Balance'!$D$5:$D$141,"*"&amp;'Service shares'!$A33)*H33</f>
        <v>5.769549071082803E-2</v>
      </c>
      <c r="AN33" s="2">
        <f>SUMIFS('IND Balance'!H$5:H$141,'IND Balance'!$C$5:$C$141,'Service shares'!$B33,'IND Balance'!$D$5:$D$141,"*"&amp;'Service shares'!$A33)*I33</f>
        <v>3.0561426596178349E-2</v>
      </c>
      <c r="AO33" s="2">
        <f>SUMIFS('IND Balance'!I$5:I$141,'IND Balance'!$C$5:$C$141,'Service shares'!$B33,'IND Balance'!$D$5:$D$141,"*"&amp;'Service shares'!$A33)*J33</f>
        <v>4.4990735180331214</v>
      </c>
      <c r="AP33" s="2">
        <f>SUMIFS('IND Balance'!J$5:J$141,'IND Balance'!$C$5:$C$141,'Service shares'!$B33,'IND Balance'!$D$5:$D$141,"*"&amp;'Service shares'!$A33)*K33</f>
        <v>2.4039805841197452</v>
      </c>
      <c r="AQ33" s="2">
        <f>SUMIFS('IND Balance'!K$5:K$141,'IND Balance'!$C$5:$C$141,'Service shares'!$B33,'IND Balance'!$D$5:$D$141,"*"&amp;'Service shares'!$A33)*L33</f>
        <v>3.4046204239490445E-2</v>
      </c>
      <c r="AR33" s="2">
        <f>SUMIFS('IND Balance'!L$5:L$141,'IND Balance'!$C$5:$C$141,'Service shares'!$B33,'IND Balance'!$D$5:$D$141,"*"&amp;'Service shares'!$A33)*M33</f>
        <v>0</v>
      </c>
      <c r="AS33" s="2">
        <f>SUMIFS('IND Balance'!M$5:M$141,'IND Balance'!$C$5:$C$141,'Service shares'!$B33,'IND Balance'!$D$5:$D$141,"*"&amp;'Service shares'!$A33)*N33</f>
        <v>0.23365605437197454</v>
      </c>
      <c r="AT33" s="2">
        <f>SUMIFS('IND Balance'!N$5:N$141,'IND Balance'!$C$5:$C$141,'Service shares'!$B33,'IND Balance'!$D$5:$D$141,"*"&amp;'Service shares'!$A33)*O33</f>
        <v>15.447989825197453</v>
      </c>
      <c r="AU33" s="2">
        <f>SUMIFS('IND Balance'!O$5:O$141,'IND Balance'!$C$5:$C$141,'Service shares'!$B33,'IND Balance'!$D$5:$D$141,"*"&amp;'Service shares'!$A33)*P33</f>
        <v>0.21124344728407643</v>
      </c>
      <c r="AV33" s="2">
        <f>SUMIFS('IND Balance'!P$5:P$141,'IND Balance'!$C$5:$C$141,'Service shares'!$B33,'IND Balance'!$D$5:$D$141,"*"&amp;'Service shares'!$A33)*Q33</f>
        <v>0.54551003904458606</v>
      </c>
      <c r="AW33" s="2">
        <f>SUMIFS('IND Balance'!Q$5:Q$141,'IND Balance'!$C$5:$C$141,'Service shares'!$B33,'IND Balance'!$D$5:$D$141,"*"&amp;'Service shares'!$A33)*R33</f>
        <v>0.17333352000000002</v>
      </c>
      <c r="AX33" s="2">
        <f>SUMIFS('IND Balance'!R$5:R$141,'IND Balance'!$C$5:$C$141,'Service shares'!$B33,'IND Balance'!$D$5:$D$141,"*"&amp;'Service shares'!$A33)*S33</f>
        <v>0.60415830676433124</v>
      </c>
      <c r="AY33" s="2">
        <f>SUMIFS('IND Balance'!S$5:S$141,'IND Balance'!$C$5:$C$141,'Service shares'!$B33,'IND Balance'!$D$5:$D$141,"*"&amp;'Service shares'!$A33)*T33</f>
        <v>0.27907560747515925</v>
      </c>
      <c r="AZ33" s="2">
        <f>SUMIFS('IND Balance'!T$5:T$141,'IND Balance'!$C$5:$C$141,'Service shares'!$B33,'IND Balance'!$D$5:$D$141,"*"&amp;'Service shares'!$A33)*U33</f>
        <v>0.26212261425477706</v>
      </c>
      <c r="BA33" s="2">
        <f>SUMIFS('IND Balance'!U$5:U$141,'IND Balance'!$C$5:$C$141,'Service shares'!$B33,'IND Balance'!$D$5:$D$141,"*"&amp;'Service shares'!$A33)*V33</f>
        <v>0.42265735332993637</v>
      </c>
      <c r="BB33" s="2">
        <f>SUMIFS('IND Balance'!V$5:V$141,'IND Balance'!$C$5:$C$141,'Service shares'!$B33,'IND Balance'!$D$5:$D$141,"*"&amp;'Service shares'!$A33)*W33</f>
        <v>0.43146256707515929</v>
      </c>
      <c r="BC33" s="2">
        <f>SUMIFS('IND Balance'!W$5:W$141,'IND Balance'!$C$5:$C$141,'Service shares'!$B33,'IND Balance'!$D$5:$D$141,"*"&amp;'Service shares'!$A33)*X33</f>
        <v>1.1444560464840765</v>
      </c>
      <c r="BD33" s="2">
        <f>SUMIFS('IND Balance'!X$5:X$141,'IND Balance'!$C$5:$C$141,'Service shares'!$B33,'IND Balance'!$D$5:$D$141,"*"&amp;'Service shares'!$A33)*Y33</f>
        <v>0.45549087895031848</v>
      </c>
      <c r="BE33" s="2">
        <f>SUMIFS('IND Balance'!Y$5:Y$141,'IND Balance'!$C$5:$C$141,'Service shares'!$B33,'IND Balance'!$D$5:$D$141,"*"&amp;'Service shares'!$A33)*Z33</f>
        <v>8.8647356407643325E-3</v>
      </c>
      <c r="BF33" s="2">
        <f>SUMIFS('IND Balance'!Z$5:Z$141,'IND Balance'!$C$5:$C$141,'Service shares'!$B33,'IND Balance'!$D$5:$D$141,"*"&amp;'Service shares'!$A33)*AA33</f>
        <v>6.502929759745224E-2</v>
      </c>
      <c r="BG33" s="2">
        <f>SUMIFS('IND Balance'!AA$5:AA$141,'IND Balance'!$C$5:$C$141,'Service shares'!$B33,'IND Balance'!$D$5:$D$141,"*"&amp;'Service shares'!$A33)*AB33</f>
        <v>6.7288942891719758E-2</v>
      </c>
      <c r="BH33" s="2">
        <f>SUMIFS('IND Balance'!AB$5:AB$141,'IND Balance'!$C$5:$C$141,'Service shares'!$B33,'IND Balance'!$D$5:$D$141,"*"&amp;'Service shares'!$A33)*AC33</f>
        <v>3.4513579123566882E-2</v>
      </c>
      <c r="BI33" s="2">
        <f>SUMIFS('IND Balance'!AC$5:AC$141,'IND Balance'!$C$5:$C$141,'Service shares'!$B33,'IND Balance'!$D$5:$D$141,"*"&amp;'Service shares'!$A33)*AD33</f>
        <v>0.73197400386496814</v>
      </c>
      <c r="BJ33" s="2">
        <f>SUMIFS('IND Balance'!AD$5:AD$141,'IND Balance'!$C$5:$C$141,'Service shares'!$B33,'IND Balance'!$D$5:$D$141,"*"&amp;'Service shares'!$A33)*AE33</f>
        <v>0</v>
      </c>
      <c r="BK33" s="2">
        <f>SUMIFS('IND Balance'!AE$5:AE$141,'IND Balance'!$C$5:$C$141,'Service shares'!$B33,'IND Balance'!$D$5:$D$141,"*"&amp;'Service shares'!$A33)*AF33</f>
        <v>2.7980891082802547E-3</v>
      </c>
      <c r="BL33" s="2">
        <f>SUMIFS('IND Balance'!AF$5:AF$141,'IND Balance'!$C$5:$C$141,'Service shares'!$B33,'IND Balance'!$D$5:$D$141,"*"&amp;'Service shares'!$A33)*AG33</f>
        <v>0.39202947128407645</v>
      </c>
      <c r="BM33" s="2">
        <f>SUMIFS('IND Balance'!AG$5:AG$141,'IND Balance'!$C$5:$C$141,'Service shares'!$B33,'IND Balance'!$D$5:$D$141,"*"&amp;'Service shares'!$A33)*AH33</f>
        <v>3.1656901216127391</v>
      </c>
      <c r="BN33" s="2">
        <f>SUMIFS('IND Balance'!AH$5:AH$141,'IND Balance'!$C$5:$C$141,'Service shares'!$B33,'IND Balance'!$D$5:$D$141,"*"&amp;'Service shares'!$A33)*AI33</f>
        <v>0</v>
      </c>
    </row>
    <row r="34" spans="1:66" x14ac:dyDescent="0.45">
      <c r="A34" t="s">
        <v>20</v>
      </c>
      <c r="B34" t="s">
        <v>129</v>
      </c>
      <c r="C34" t="s">
        <v>194</v>
      </c>
      <c r="D34" s="1">
        <v>4.0339702760084924E-2</v>
      </c>
      <c r="E34" s="1"/>
      <c r="F34" s="1">
        <f t="shared" si="16"/>
        <v>4.0339702760084924E-2</v>
      </c>
      <c r="G34" s="1">
        <f t="shared" si="17"/>
        <v>4.0339702760084924E-2</v>
      </c>
      <c r="H34" s="1">
        <f t="shared" si="17"/>
        <v>4.0339702760084924E-2</v>
      </c>
      <c r="I34" s="1">
        <f t="shared" si="17"/>
        <v>4.0339702760084924E-2</v>
      </c>
      <c r="J34" s="1">
        <f t="shared" si="17"/>
        <v>4.0339702760084924E-2</v>
      </c>
      <c r="K34" s="1">
        <f t="shared" si="17"/>
        <v>4.0339702760084924E-2</v>
      </c>
      <c r="L34" s="1">
        <f t="shared" si="17"/>
        <v>4.0339702760084924E-2</v>
      </c>
      <c r="M34" s="1">
        <f t="shared" si="17"/>
        <v>4.0339702760084924E-2</v>
      </c>
      <c r="N34" s="1">
        <f t="shared" si="17"/>
        <v>4.0339702760084924E-2</v>
      </c>
      <c r="O34" s="1">
        <f t="shared" si="17"/>
        <v>4.0339702760084924E-2</v>
      </c>
      <c r="P34" s="1">
        <f t="shared" si="17"/>
        <v>4.0339702760084924E-2</v>
      </c>
      <c r="Q34" s="1">
        <f t="shared" si="17"/>
        <v>4.0339702760084924E-2</v>
      </c>
      <c r="R34" s="1">
        <f t="shared" si="17"/>
        <v>4.0339702760084924E-2</v>
      </c>
      <c r="S34" s="1">
        <f t="shared" si="17"/>
        <v>4.0339702760084924E-2</v>
      </c>
      <c r="T34" s="1">
        <f t="shared" si="17"/>
        <v>4.0339702760084924E-2</v>
      </c>
      <c r="U34" s="1">
        <f t="shared" ref="G34:V50" si="19">$D34</f>
        <v>4.0339702760084924E-2</v>
      </c>
      <c r="V34" s="1">
        <f t="shared" si="19"/>
        <v>4.0339702760084924E-2</v>
      </c>
      <c r="W34" s="1">
        <f t="shared" si="18"/>
        <v>4.0339702760084924E-2</v>
      </c>
      <c r="X34" s="1">
        <f t="shared" si="18"/>
        <v>4.0339702760084924E-2</v>
      </c>
      <c r="Y34" s="1">
        <f t="shared" si="18"/>
        <v>4.0339702760084924E-2</v>
      </c>
      <c r="Z34" s="1">
        <f t="shared" si="18"/>
        <v>4.0339702760084924E-2</v>
      </c>
      <c r="AA34" s="1">
        <f t="shared" si="18"/>
        <v>4.0339702760084924E-2</v>
      </c>
      <c r="AB34" s="1">
        <f t="shared" si="18"/>
        <v>4.0339702760084924E-2</v>
      </c>
      <c r="AC34" s="1">
        <f t="shared" si="18"/>
        <v>4.0339702760084924E-2</v>
      </c>
      <c r="AD34" s="1">
        <f t="shared" si="18"/>
        <v>4.0339702760084924E-2</v>
      </c>
      <c r="AE34" s="1">
        <f t="shared" si="18"/>
        <v>4.0339702760084924E-2</v>
      </c>
      <c r="AF34" s="1">
        <f t="shared" si="18"/>
        <v>4.0339702760084924E-2</v>
      </c>
      <c r="AG34" s="1">
        <f t="shared" si="18"/>
        <v>4.0339702760084924E-2</v>
      </c>
      <c r="AH34" s="1">
        <f t="shared" si="18"/>
        <v>4.0339702760084924E-2</v>
      </c>
      <c r="AI34" s="1">
        <f t="shared" si="18"/>
        <v>4.0339702760084924E-2</v>
      </c>
      <c r="AJ34" s="1"/>
      <c r="AK34" s="2">
        <f>SUMIFS('IND Balance'!E$5:E$141,'IND Balance'!$C$5:$C$141,'Service shares'!$B34,'IND Balance'!$D$5:$D$141,"*"&amp;'Service shares'!$A34)*F34</f>
        <v>0.19391375762292992</v>
      </c>
      <c r="AL34" s="2">
        <f>SUMIFS('IND Balance'!F$5:F$141,'IND Balance'!$C$5:$C$141,'Service shares'!$B34,'IND Balance'!$D$5:$D$141,"*"&amp;'Service shares'!$A34)*G34</f>
        <v>2.1669134522292992E-4</v>
      </c>
      <c r="AM34" s="2">
        <f>SUMIFS('IND Balance'!G$5:G$141,'IND Balance'!$C$5:$C$141,'Service shares'!$B34,'IND Balance'!$D$5:$D$141,"*"&amp;'Service shares'!$A34)*H34</f>
        <v>0.36540477450191078</v>
      </c>
      <c r="AN34" s="2">
        <f>SUMIFS('IND Balance'!H$5:H$141,'IND Balance'!$C$5:$C$141,'Service shares'!$B34,'IND Balance'!$D$5:$D$141,"*"&amp;'Service shares'!$A34)*I34</f>
        <v>0.19355570177579617</v>
      </c>
      <c r="AO34" s="2">
        <f>SUMIFS('IND Balance'!I$5:I$141,'IND Balance'!$C$5:$C$141,'Service shares'!$B34,'IND Balance'!$D$5:$D$141,"*"&amp;'Service shares'!$A34)*J34</f>
        <v>28.494132280876432</v>
      </c>
      <c r="AP34" s="2">
        <f>SUMIFS('IND Balance'!J$5:J$141,'IND Balance'!$C$5:$C$141,'Service shares'!$B34,'IND Balance'!$D$5:$D$141,"*"&amp;'Service shares'!$A34)*K34</f>
        <v>15.225210366091719</v>
      </c>
      <c r="AQ34" s="2">
        <f>SUMIFS('IND Balance'!K$5:K$141,'IND Balance'!$C$5:$C$141,'Service shares'!$B34,'IND Balance'!$D$5:$D$141,"*"&amp;'Service shares'!$A34)*L34</f>
        <v>0.21562596018343946</v>
      </c>
      <c r="AR34" s="2">
        <f>SUMIFS('IND Balance'!L$5:L$141,'IND Balance'!$C$5:$C$141,'Service shares'!$B34,'IND Balance'!$D$5:$D$141,"*"&amp;'Service shares'!$A34)*M34</f>
        <v>0</v>
      </c>
      <c r="AS34" s="2">
        <f>SUMIFS('IND Balance'!M$5:M$141,'IND Balance'!$C$5:$C$141,'Service shares'!$B34,'IND Balance'!$D$5:$D$141,"*"&amp;'Service shares'!$A34)*N34</f>
        <v>1.4798216776891719</v>
      </c>
      <c r="AT34" s="2">
        <f>SUMIFS('IND Balance'!N$5:N$141,'IND Balance'!$C$5:$C$141,'Service shares'!$B34,'IND Balance'!$D$5:$D$141,"*"&amp;'Service shares'!$A34)*O34</f>
        <v>97.837268892917194</v>
      </c>
      <c r="AU34" s="2">
        <f>SUMIFS('IND Balance'!O$5:O$141,'IND Balance'!$C$5:$C$141,'Service shares'!$B34,'IND Balance'!$D$5:$D$141,"*"&amp;'Service shares'!$A34)*P34</f>
        <v>1.3378751661324839</v>
      </c>
      <c r="AV34" s="2">
        <f>SUMIFS('IND Balance'!P$5:P$141,'IND Balance'!$C$5:$C$141,'Service shares'!$B34,'IND Balance'!$D$5:$D$141,"*"&amp;'Service shares'!$A34)*Q34</f>
        <v>3.4548969139490446</v>
      </c>
      <c r="AW34" s="2">
        <f>SUMIFS('IND Balance'!Q$5:Q$141,'IND Balance'!$C$5:$C$141,'Service shares'!$B34,'IND Balance'!$D$5:$D$141,"*"&amp;'Service shares'!$A34)*R34</f>
        <v>1.0977789599999999</v>
      </c>
      <c r="AX34" s="2">
        <f>SUMIFS('IND Balance'!R$5:R$141,'IND Balance'!$C$5:$C$141,'Service shares'!$B34,'IND Balance'!$D$5:$D$141,"*"&amp;'Service shares'!$A34)*S34</f>
        <v>3.8263359428407639</v>
      </c>
      <c r="AY34" s="2">
        <f>SUMIFS('IND Balance'!S$5:S$141,'IND Balance'!$C$5:$C$141,'Service shares'!$B34,'IND Balance'!$D$5:$D$141,"*"&amp;'Service shares'!$A34)*T34</f>
        <v>1.7674788473426752</v>
      </c>
      <c r="AZ34" s="2">
        <f>SUMIFS('IND Balance'!T$5:T$141,'IND Balance'!$C$5:$C$141,'Service shares'!$B34,'IND Balance'!$D$5:$D$141,"*"&amp;'Service shares'!$A34)*U34</f>
        <v>1.6601098902802547</v>
      </c>
      <c r="BA34" s="2">
        <f>SUMIFS('IND Balance'!U$5:U$141,'IND Balance'!$C$5:$C$141,'Service shares'!$B34,'IND Balance'!$D$5:$D$141,"*"&amp;'Service shares'!$A34)*V34</f>
        <v>2.67682990442293</v>
      </c>
      <c r="BB34" s="2">
        <f>SUMIFS('IND Balance'!V$5:V$141,'IND Balance'!$C$5:$C$141,'Service shares'!$B34,'IND Balance'!$D$5:$D$141,"*"&amp;'Service shares'!$A34)*W34</f>
        <v>2.7325962581426753</v>
      </c>
      <c r="BC34" s="2">
        <f>SUMIFS('IND Balance'!W$5:W$141,'IND Balance'!$C$5:$C$141,'Service shares'!$B34,'IND Balance'!$D$5:$D$141,"*"&amp;'Service shares'!$A34)*X34</f>
        <v>7.2482216277324838</v>
      </c>
      <c r="BD34" s="2">
        <f>SUMIFS('IND Balance'!X$5:X$141,'IND Balance'!$C$5:$C$141,'Service shares'!$B34,'IND Balance'!$D$5:$D$141,"*"&amp;'Service shares'!$A34)*Y34</f>
        <v>2.8847755666853501</v>
      </c>
      <c r="BE34" s="2">
        <f>SUMIFS('IND Balance'!Y$5:Y$141,'IND Balance'!$C$5:$C$141,'Service shares'!$B34,'IND Balance'!$D$5:$D$141,"*"&amp;'Service shares'!$A34)*Z34</f>
        <v>5.6143325724840765E-2</v>
      </c>
      <c r="BF34" s="2">
        <f>SUMIFS('IND Balance'!Z$5:Z$141,'IND Balance'!$C$5:$C$141,'Service shares'!$B34,'IND Balance'!$D$5:$D$141,"*"&amp;'Service shares'!$A34)*AA34</f>
        <v>0.41185221811719741</v>
      </c>
      <c r="BG34" s="2">
        <f>SUMIFS('IND Balance'!AA$5:AA$141,'IND Balance'!$C$5:$C$141,'Service shares'!$B34,'IND Balance'!$D$5:$D$141,"*"&amp;'Service shares'!$A34)*AB34</f>
        <v>0.42616330498089172</v>
      </c>
      <c r="BH34" s="2">
        <f>SUMIFS('IND Balance'!AB$5:AB$141,'IND Balance'!$C$5:$C$141,'Service shares'!$B34,'IND Balance'!$D$5:$D$141,"*"&amp;'Service shares'!$A34)*AC34</f>
        <v>0.21858600111592358</v>
      </c>
      <c r="BI34" s="2">
        <f>SUMIFS('IND Balance'!AC$5:AC$141,'IND Balance'!$C$5:$C$141,'Service shares'!$B34,'IND Balance'!$D$5:$D$141,"*"&amp;'Service shares'!$A34)*AD34</f>
        <v>4.6358353578114642</v>
      </c>
      <c r="BJ34" s="2">
        <f>SUMIFS('IND Balance'!AD$5:AD$141,'IND Balance'!$C$5:$C$141,'Service shares'!$B34,'IND Balance'!$D$5:$D$141,"*"&amp;'Service shares'!$A34)*AE34</f>
        <v>0</v>
      </c>
      <c r="BK34" s="2">
        <f>SUMIFS('IND Balance'!AE$5:AE$141,'IND Balance'!$C$5:$C$141,'Service shares'!$B34,'IND Balance'!$D$5:$D$141,"*"&amp;'Service shares'!$A34)*AF34</f>
        <v>1.7721231019108278E-2</v>
      </c>
      <c r="BL34" s="2">
        <f>SUMIFS('IND Balance'!AF$5:AF$141,'IND Balance'!$C$5:$C$141,'Service shares'!$B34,'IND Balance'!$D$5:$D$141,"*"&amp;'Service shares'!$A34)*AG34</f>
        <v>2.4828533181324839</v>
      </c>
      <c r="BM34" s="2">
        <f>SUMIFS('IND Balance'!AG$5:AG$141,'IND Balance'!$C$5:$C$141,'Service shares'!$B34,'IND Balance'!$D$5:$D$141,"*"&amp;'Service shares'!$A34)*AH34</f>
        <v>20.049370770214011</v>
      </c>
      <c r="BN34" s="2">
        <f>SUMIFS('IND Balance'!AH$5:AH$141,'IND Balance'!$C$5:$C$141,'Service shares'!$B34,'IND Balance'!$D$5:$D$141,"*"&amp;'Service shares'!$A34)*AI34</f>
        <v>0</v>
      </c>
    </row>
    <row r="35" spans="1:66" x14ac:dyDescent="0.45">
      <c r="A35" t="s">
        <v>20</v>
      </c>
      <c r="B35" t="s">
        <v>129</v>
      </c>
      <c r="C35" t="s">
        <v>199</v>
      </c>
      <c r="D35" s="1">
        <v>0.18683651804670912</v>
      </c>
      <c r="E35" s="1"/>
      <c r="F35" s="1">
        <f t="shared" si="16"/>
        <v>0.18683651804670912</v>
      </c>
      <c r="G35" s="1">
        <f t="shared" si="19"/>
        <v>0.18683651804670912</v>
      </c>
      <c r="H35" s="1">
        <f t="shared" si="19"/>
        <v>0.18683651804670912</v>
      </c>
      <c r="I35" s="1">
        <f t="shared" si="19"/>
        <v>0.18683651804670912</v>
      </c>
      <c r="J35" s="1">
        <f t="shared" si="19"/>
        <v>0.18683651804670912</v>
      </c>
      <c r="K35" s="1">
        <f t="shared" si="19"/>
        <v>0.18683651804670912</v>
      </c>
      <c r="L35" s="1">
        <f t="shared" si="19"/>
        <v>0.18683651804670912</v>
      </c>
      <c r="M35" s="1">
        <f t="shared" si="19"/>
        <v>0.18683651804670912</v>
      </c>
      <c r="N35" s="1">
        <f t="shared" si="19"/>
        <v>0.18683651804670912</v>
      </c>
      <c r="O35" s="1">
        <f t="shared" si="19"/>
        <v>0.18683651804670912</v>
      </c>
      <c r="P35" s="1">
        <f t="shared" si="19"/>
        <v>0.18683651804670912</v>
      </c>
      <c r="Q35" s="1">
        <f t="shared" si="19"/>
        <v>0.18683651804670912</v>
      </c>
      <c r="R35" s="1">
        <f t="shared" si="19"/>
        <v>0.18683651804670912</v>
      </c>
      <c r="S35" s="1">
        <f t="shared" si="19"/>
        <v>0.18683651804670912</v>
      </c>
      <c r="T35" s="1">
        <f t="shared" si="19"/>
        <v>0.18683651804670912</v>
      </c>
      <c r="U35" s="1">
        <f t="shared" si="19"/>
        <v>0.18683651804670912</v>
      </c>
      <c r="V35" s="1">
        <f t="shared" si="19"/>
        <v>0.18683651804670912</v>
      </c>
      <c r="W35" s="1">
        <f t="shared" ref="W35:AI50" si="20">$D35</f>
        <v>0.18683651804670912</v>
      </c>
      <c r="X35" s="1">
        <f t="shared" si="20"/>
        <v>0.18683651804670912</v>
      </c>
      <c r="Y35" s="1">
        <f t="shared" si="20"/>
        <v>0.18683651804670912</v>
      </c>
      <c r="Z35" s="1">
        <f t="shared" si="20"/>
        <v>0.18683651804670912</v>
      </c>
      <c r="AA35" s="1">
        <f t="shared" si="20"/>
        <v>0.18683651804670912</v>
      </c>
      <c r="AB35" s="1">
        <f t="shared" si="20"/>
        <v>0.18683651804670912</v>
      </c>
      <c r="AC35" s="1">
        <f t="shared" si="20"/>
        <v>0.18683651804670912</v>
      </c>
      <c r="AD35" s="1">
        <f t="shared" si="20"/>
        <v>0.18683651804670912</v>
      </c>
      <c r="AE35" s="1">
        <f t="shared" si="20"/>
        <v>0.18683651804670912</v>
      </c>
      <c r="AF35" s="1">
        <f t="shared" si="20"/>
        <v>0.18683651804670912</v>
      </c>
      <c r="AG35" s="1">
        <f t="shared" si="20"/>
        <v>0.18683651804670912</v>
      </c>
      <c r="AH35" s="1">
        <f t="shared" si="20"/>
        <v>0.18683651804670912</v>
      </c>
      <c r="AI35" s="1">
        <f t="shared" si="20"/>
        <v>0.18683651804670912</v>
      </c>
      <c r="AJ35" s="1"/>
      <c r="AK35" s="2">
        <f>SUMIFS('IND Balance'!E$5:E$141,'IND Balance'!$C$5:$C$141,'Service shares'!$B35,'IND Balance'!$D$5:$D$141,"*"&amp;'Service shares'!$A35)*F35</f>
        <v>0.89812687741146491</v>
      </c>
      <c r="AL35" s="2">
        <f>SUMIFS('IND Balance'!F$5:F$141,'IND Balance'!$C$5:$C$141,'Service shares'!$B35,'IND Balance'!$D$5:$D$141,"*"&amp;'Service shares'!$A35)*G35</f>
        <v>1.0036230726114649E-3</v>
      </c>
      <c r="AM35" s="2">
        <f>SUMIFS('IND Balance'!G$5:G$141,'IND Balance'!$C$5:$C$141,'Service shares'!$B35,'IND Balance'!$D$5:$D$141,"*"&amp;'Service shares'!$A35)*H35</f>
        <v>1.6924010608509552</v>
      </c>
      <c r="AN35" s="2">
        <f>SUMIFS('IND Balance'!H$5:H$141,'IND Balance'!$C$5:$C$141,'Service shares'!$B35,'IND Balance'!$D$5:$D$141,"*"&amp;'Service shares'!$A35)*I35</f>
        <v>0.89646851348789813</v>
      </c>
      <c r="AO35" s="2">
        <f>SUMIFS('IND Balance'!I$5:I$141,'IND Balance'!$C$5:$C$141,'Service shares'!$B35,'IND Balance'!$D$5:$D$141,"*"&amp;'Service shares'!$A35)*J35</f>
        <v>131.97282319563823</v>
      </c>
      <c r="AP35" s="2">
        <f>SUMIFS('IND Balance'!J$5:J$141,'IND Balance'!$C$5:$C$141,'Service shares'!$B35,'IND Balance'!$D$5:$D$141,"*"&amp;'Service shares'!$A35)*K35</f>
        <v>70.516763800845851</v>
      </c>
      <c r="AQ35" s="2">
        <f>SUMIFS('IND Balance'!K$5:K$141,'IND Balance'!$C$5:$C$141,'Service shares'!$B35,'IND Balance'!$D$5:$D$141,"*"&amp;'Service shares'!$A35)*L35</f>
        <v>0.99868865769171966</v>
      </c>
      <c r="AR35" s="2">
        <f>SUMIFS('IND Balance'!L$5:L$141,'IND Balance'!$C$5:$C$141,'Service shares'!$B35,'IND Balance'!$D$5:$D$141,"*"&amp;'Service shares'!$A35)*M35</f>
        <v>0</v>
      </c>
      <c r="AS35" s="2">
        <f>SUMIFS('IND Balance'!M$5:M$141,'IND Balance'!$C$5:$C$141,'Service shares'!$B35,'IND Balance'!$D$5:$D$141,"*"&amp;'Service shares'!$A35)*N35</f>
        <v>6.8539109282445851</v>
      </c>
      <c r="AT35" s="2">
        <f>SUMIFS('IND Balance'!N$5:N$141,'IND Balance'!$C$5:$C$141,'Service shares'!$B35,'IND Balance'!$D$5:$D$141,"*"&amp;'Service shares'!$A35)*O35</f>
        <v>453.14103487245859</v>
      </c>
      <c r="AU35" s="2">
        <f>SUMIFS('IND Balance'!O$5:O$141,'IND Balance'!$C$5:$C$141,'Service shares'!$B35,'IND Balance'!$D$5:$D$141,"*"&amp;'Service shares'!$A35)*P35</f>
        <v>6.1964744536662417</v>
      </c>
      <c r="AV35" s="2">
        <f>SUMIFS('IND Balance'!P$5:P$141,'IND Balance'!$C$5:$C$141,'Service shares'!$B35,'IND Balance'!$D$5:$D$141,"*"&amp;'Service shares'!$A35)*Q35</f>
        <v>16.001627811974522</v>
      </c>
      <c r="AW35" s="2">
        <f>SUMIFS('IND Balance'!Q$5:Q$141,'IND Balance'!$C$5:$C$141,'Service shares'!$B35,'IND Balance'!$D$5:$D$141,"*"&amp;'Service shares'!$A35)*R35</f>
        <v>5.08444992</v>
      </c>
      <c r="AX35" s="2">
        <f>SUMIFS('IND Balance'!R$5:R$141,'IND Balance'!$C$5:$C$141,'Service shares'!$B35,'IND Balance'!$D$5:$D$141,"*"&amp;'Service shares'!$A35)*S35</f>
        <v>17.721976998420381</v>
      </c>
      <c r="AY35" s="2">
        <f>SUMIFS('IND Balance'!S$5:S$141,'IND Balance'!$C$5:$C$141,'Service shares'!$B35,'IND Balance'!$D$5:$D$141,"*"&amp;'Service shares'!$A35)*T35</f>
        <v>8.186217819271338</v>
      </c>
      <c r="AZ35" s="2">
        <f>SUMIFS('IND Balance'!T$5:T$141,'IND Balance'!$C$5:$C$141,'Service shares'!$B35,'IND Balance'!$D$5:$D$141,"*"&amp;'Service shares'!$A35)*U35</f>
        <v>7.6889300181401268</v>
      </c>
      <c r="BA35" s="2">
        <f>SUMIFS('IND Balance'!U$5:U$141,'IND Balance'!$C$5:$C$141,'Service shares'!$B35,'IND Balance'!$D$5:$D$141,"*"&amp;'Service shares'!$A35)*V35</f>
        <v>12.397949031011466</v>
      </c>
      <c r="BB35" s="2">
        <f>SUMIFS('IND Balance'!V$5:V$141,'IND Balance'!$C$5:$C$141,'Service shares'!$B35,'IND Balance'!$D$5:$D$141,"*"&amp;'Service shares'!$A35)*W35</f>
        <v>12.656235300871337</v>
      </c>
      <c r="BC35" s="2">
        <f>SUMIFS('IND Balance'!W$5:W$141,'IND Balance'!$C$5:$C$141,'Service shares'!$B35,'IND Balance'!$D$5:$D$141,"*"&amp;'Service shares'!$A35)*X35</f>
        <v>33.570710696866243</v>
      </c>
      <c r="BD35" s="2">
        <f>SUMIFS('IND Balance'!X$5:X$141,'IND Balance'!$C$5:$C$141,'Service shares'!$B35,'IND Balance'!$D$5:$D$141,"*"&amp;'Service shares'!$A35)*Y35</f>
        <v>13.361065782542674</v>
      </c>
      <c r="BE35" s="2">
        <f>SUMIFS('IND Balance'!Y$5:Y$141,'IND Balance'!$C$5:$C$141,'Service shares'!$B35,'IND Balance'!$D$5:$D$141,"*"&amp;'Service shares'!$A35)*Z35</f>
        <v>0.26003224546242037</v>
      </c>
      <c r="BF35" s="2">
        <f>SUMIFS('IND Balance'!Z$5:Z$141,'IND Balance'!$C$5:$C$141,'Service shares'!$B35,'IND Balance'!$D$5:$D$141,"*"&amp;'Service shares'!$A35)*AA35</f>
        <v>1.9075260628585986</v>
      </c>
      <c r="BG35" s="2">
        <f>SUMIFS('IND Balance'!AA$5:AA$141,'IND Balance'!$C$5:$C$141,'Service shares'!$B35,'IND Balance'!$D$5:$D$141,"*"&amp;'Service shares'!$A35)*AB35</f>
        <v>1.9738089914904458</v>
      </c>
      <c r="BH35" s="2">
        <f>SUMIFS('IND Balance'!AB$5:AB$141,'IND Balance'!$C$5:$C$141,'Service shares'!$B35,'IND Balance'!$D$5:$D$141,"*"&amp;'Service shares'!$A35)*AC35</f>
        <v>1.0123983209579617</v>
      </c>
      <c r="BI35" s="2">
        <f>SUMIFS('IND Balance'!AC$5:AC$141,'IND Balance'!$C$5:$C$141,'Service shares'!$B35,'IND Balance'!$D$5:$D$141,"*"&amp;'Service shares'!$A35)*AD35</f>
        <v>21.471237446705729</v>
      </c>
      <c r="BJ35" s="2">
        <f>SUMIFS('IND Balance'!AD$5:AD$141,'IND Balance'!$C$5:$C$141,'Service shares'!$B35,'IND Balance'!$D$5:$D$141,"*"&amp;'Service shares'!$A35)*AE35</f>
        <v>0</v>
      </c>
      <c r="BK35" s="2">
        <f>SUMIFS('IND Balance'!AE$5:AE$141,'IND Balance'!$C$5:$C$141,'Service shares'!$B35,'IND Balance'!$D$5:$D$141,"*"&amp;'Service shares'!$A35)*AF35</f>
        <v>8.2077280509554124E-2</v>
      </c>
      <c r="BL35" s="2">
        <f>SUMIFS('IND Balance'!AF$5:AF$141,'IND Balance'!$C$5:$C$141,'Service shares'!$B35,'IND Balance'!$D$5:$D$141,"*"&amp;'Service shares'!$A35)*AG35</f>
        <v>11.499531157666242</v>
      </c>
      <c r="BM35" s="2">
        <f>SUMIFS('IND Balance'!AG$5:AG$141,'IND Balance'!$C$5:$C$141,'Service shares'!$B35,'IND Balance'!$D$5:$D$141,"*"&amp;'Service shares'!$A35)*AH35</f>
        <v>92.860243567307009</v>
      </c>
      <c r="BN35" s="2">
        <f>SUMIFS('IND Balance'!AH$5:AH$141,'IND Balance'!$C$5:$C$141,'Service shares'!$B35,'IND Balance'!$D$5:$D$141,"*"&amp;'Service shares'!$A35)*AI35</f>
        <v>0</v>
      </c>
    </row>
    <row r="36" spans="1:66" x14ac:dyDescent="0.45">
      <c r="A36" t="s">
        <v>20</v>
      </c>
      <c r="B36" t="s">
        <v>129</v>
      </c>
      <c r="C36" t="s">
        <v>202</v>
      </c>
      <c r="D36" s="1">
        <v>0.11040339702760085</v>
      </c>
      <c r="E36" s="1"/>
      <c r="F36" s="1">
        <f t="shared" si="16"/>
        <v>0.11040339702760085</v>
      </c>
      <c r="G36" s="1">
        <f t="shared" si="19"/>
        <v>0.11040339702760085</v>
      </c>
      <c r="H36" s="1">
        <f t="shared" si="19"/>
        <v>0.11040339702760085</v>
      </c>
      <c r="I36" s="1">
        <f t="shared" si="19"/>
        <v>0.11040339702760085</v>
      </c>
      <c r="J36" s="1">
        <f t="shared" si="19"/>
        <v>0.11040339702760085</v>
      </c>
      <c r="K36" s="1">
        <f t="shared" si="19"/>
        <v>0.11040339702760085</v>
      </c>
      <c r="L36" s="1">
        <f t="shared" si="19"/>
        <v>0.11040339702760085</v>
      </c>
      <c r="M36" s="1">
        <f t="shared" si="19"/>
        <v>0.11040339702760085</v>
      </c>
      <c r="N36" s="1">
        <f t="shared" si="19"/>
        <v>0.11040339702760085</v>
      </c>
      <c r="O36" s="1">
        <f t="shared" si="19"/>
        <v>0.11040339702760085</v>
      </c>
      <c r="P36" s="1">
        <f t="shared" si="19"/>
        <v>0.11040339702760085</v>
      </c>
      <c r="Q36" s="1">
        <f t="shared" si="19"/>
        <v>0.11040339702760085</v>
      </c>
      <c r="R36" s="1">
        <f t="shared" si="19"/>
        <v>0.11040339702760085</v>
      </c>
      <c r="S36" s="1">
        <f t="shared" si="19"/>
        <v>0.11040339702760085</v>
      </c>
      <c r="T36" s="1">
        <f t="shared" si="19"/>
        <v>0.11040339702760085</v>
      </c>
      <c r="U36" s="1">
        <f t="shared" si="19"/>
        <v>0.11040339702760085</v>
      </c>
      <c r="V36" s="1">
        <f t="shared" si="19"/>
        <v>0.11040339702760085</v>
      </c>
      <c r="W36" s="1">
        <f t="shared" si="20"/>
        <v>0.11040339702760085</v>
      </c>
      <c r="X36" s="1">
        <f t="shared" si="20"/>
        <v>0.11040339702760085</v>
      </c>
      <c r="Y36" s="1">
        <f t="shared" si="20"/>
        <v>0.11040339702760085</v>
      </c>
      <c r="Z36" s="1">
        <f t="shared" si="20"/>
        <v>0.11040339702760085</v>
      </c>
      <c r="AA36" s="1">
        <f t="shared" si="20"/>
        <v>0.11040339702760085</v>
      </c>
      <c r="AB36" s="1">
        <f t="shared" si="20"/>
        <v>0.11040339702760085</v>
      </c>
      <c r="AC36" s="1">
        <f t="shared" si="20"/>
        <v>0.11040339702760085</v>
      </c>
      <c r="AD36" s="1">
        <f t="shared" si="20"/>
        <v>0.11040339702760085</v>
      </c>
      <c r="AE36" s="1">
        <f t="shared" si="20"/>
        <v>0.11040339702760085</v>
      </c>
      <c r="AF36" s="1">
        <f t="shared" si="20"/>
        <v>0.11040339702760085</v>
      </c>
      <c r="AG36" s="1">
        <f t="shared" si="20"/>
        <v>0.11040339702760085</v>
      </c>
      <c r="AH36" s="1">
        <f t="shared" si="20"/>
        <v>0.11040339702760085</v>
      </c>
      <c r="AI36" s="1">
        <f t="shared" si="20"/>
        <v>0.11040339702760085</v>
      </c>
      <c r="AJ36" s="1"/>
      <c r="AK36" s="2">
        <f>SUMIFS('IND Balance'!E$5:E$141,'IND Balance'!$C$5:$C$141,'Service shares'!$B36,'IND Balance'!$D$5:$D$141,"*"&amp;'Service shares'!$A36)*F36</f>
        <v>0.53071133665222925</v>
      </c>
      <c r="AL36" s="2">
        <f>SUMIFS('IND Balance'!F$5:F$141,'IND Balance'!$C$5:$C$141,'Service shares'!$B36,'IND Balance'!$D$5:$D$141,"*"&amp;'Service shares'!$A36)*G36</f>
        <v>5.9304999745222933E-4</v>
      </c>
      <c r="AM36" s="2">
        <f>SUMIFS('IND Balance'!G$5:G$141,'IND Balance'!$C$5:$C$141,'Service shares'!$B36,'IND Balance'!$D$5:$D$141,"*"&amp;'Service shares'!$A36)*H36</f>
        <v>1.0000551723210191</v>
      </c>
      <c r="AN36" s="2">
        <f>SUMIFS('IND Balance'!H$5:H$141,'IND Balance'!$C$5:$C$141,'Service shares'!$B36,'IND Balance'!$D$5:$D$141,"*"&amp;'Service shares'!$A36)*I36</f>
        <v>0.52973139433375804</v>
      </c>
      <c r="AO36" s="2">
        <f>SUMIFS('IND Balance'!I$5:I$141,'IND Balance'!$C$5:$C$141,'Service shares'!$B36,'IND Balance'!$D$5:$D$141,"*"&amp;'Service shares'!$A36)*J36</f>
        <v>77.983940979240771</v>
      </c>
      <c r="AP36" s="2">
        <f>SUMIFS('IND Balance'!J$5:J$141,'IND Balance'!$C$5:$C$141,'Service shares'!$B36,'IND Balance'!$D$5:$D$141,"*"&amp;'Service shares'!$A36)*K36</f>
        <v>41.668996791408922</v>
      </c>
      <c r="AQ36" s="2">
        <f>SUMIFS('IND Balance'!K$5:K$141,'IND Balance'!$C$5:$C$141,'Service shares'!$B36,'IND Balance'!$D$5:$D$141,"*"&amp;'Service shares'!$A36)*L36</f>
        <v>0.59013420681783435</v>
      </c>
      <c r="AR36" s="2">
        <f>SUMIFS('IND Balance'!L$5:L$141,'IND Balance'!$C$5:$C$141,'Service shares'!$B36,'IND Balance'!$D$5:$D$141,"*"&amp;'Service shares'!$A36)*M36</f>
        <v>0</v>
      </c>
      <c r="AS36" s="2">
        <f>SUMIFS('IND Balance'!M$5:M$141,'IND Balance'!$C$5:$C$141,'Service shares'!$B36,'IND Balance'!$D$5:$D$141,"*"&amp;'Service shares'!$A36)*N36</f>
        <v>4.0500382757808921</v>
      </c>
      <c r="AT36" s="2">
        <f>SUMIFS('IND Balance'!N$5:N$141,'IND Balance'!$C$5:$C$141,'Service shares'!$B36,'IND Balance'!$D$5:$D$141,"*"&amp;'Service shares'!$A36)*O36</f>
        <v>267.76515697008915</v>
      </c>
      <c r="AU36" s="2">
        <f>SUMIFS('IND Balance'!O$5:O$141,'IND Balance'!$C$5:$C$141,'Service shares'!$B36,'IND Balance'!$D$5:$D$141,"*"&amp;'Service shares'!$A36)*P36</f>
        <v>3.6615530862573249</v>
      </c>
      <c r="AV36" s="2">
        <f>SUMIFS('IND Balance'!P$5:P$141,'IND Balance'!$C$5:$C$141,'Service shares'!$B36,'IND Balance'!$D$5:$D$141,"*"&amp;'Service shares'!$A36)*Q36</f>
        <v>9.455507343439491</v>
      </c>
      <c r="AW36" s="2">
        <f>SUMIFS('IND Balance'!Q$5:Q$141,'IND Balance'!$C$5:$C$141,'Service shares'!$B36,'IND Balance'!$D$5:$D$141,"*"&amp;'Service shares'!$A36)*R36</f>
        <v>3.0044476800000002</v>
      </c>
      <c r="AX36" s="2">
        <f>SUMIFS('IND Balance'!R$5:R$141,'IND Balance'!$C$5:$C$141,'Service shares'!$B36,'IND Balance'!$D$5:$D$141,"*"&amp;'Service shares'!$A36)*S36</f>
        <v>10.472077317248408</v>
      </c>
      <c r="AY36" s="2">
        <f>SUMIFS('IND Balance'!S$5:S$141,'IND Balance'!$C$5:$C$141,'Service shares'!$B36,'IND Balance'!$D$5:$D$141,"*"&amp;'Service shares'!$A36)*T36</f>
        <v>4.837310529569427</v>
      </c>
      <c r="AZ36" s="2">
        <f>SUMIFS('IND Balance'!T$5:T$141,'IND Balance'!$C$5:$C$141,'Service shares'!$B36,'IND Balance'!$D$5:$D$141,"*"&amp;'Service shares'!$A36)*U36</f>
        <v>4.5434586470828027</v>
      </c>
      <c r="BA36" s="2">
        <f>SUMIFS('IND Balance'!U$5:U$141,'IND Balance'!$C$5:$C$141,'Service shares'!$B36,'IND Balance'!$D$5:$D$141,"*"&amp;'Service shares'!$A36)*V36</f>
        <v>7.32606079105223</v>
      </c>
      <c r="BB36" s="2">
        <f>SUMIFS('IND Balance'!V$5:V$141,'IND Balance'!$C$5:$C$141,'Service shares'!$B36,'IND Balance'!$D$5:$D$141,"*"&amp;'Service shares'!$A36)*W36</f>
        <v>7.4786844959694276</v>
      </c>
      <c r="BC36" s="2">
        <f>SUMIFS('IND Balance'!W$5:W$141,'IND Balance'!$C$5:$C$141,'Service shares'!$B36,'IND Balance'!$D$5:$D$141,"*"&amp;'Service shares'!$A36)*X36</f>
        <v>19.837238139057327</v>
      </c>
      <c r="BD36" s="2">
        <f>SUMIFS('IND Balance'!X$5:X$141,'IND Balance'!$C$5:$C$141,'Service shares'!$B36,'IND Balance'!$D$5:$D$141,"*"&amp;'Service shares'!$A36)*Y36</f>
        <v>7.8951752351388533</v>
      </c>
      <c r="BE36" s="2">
        <f>SUMIFS('IND Balance'!Y$5:Y$141,'IND Balance'!$C$5:$C$141,'Service shares'!$B36,'IND Balance'!$D$5:$D$141,"*"&amp;'Service shares'!$A36)*Z36</f>
        <v>0.15365541777324843</v>
      </c>
      <c r="BF36" s="2">
        <f>SUMIFS('IND Balance'!Z$5:Z$141,'IND Balance'!$C$5:$C$141,'Service shares'!$B36,'IND Balance'!$D$5:$D$141,"*"&amp;'Service shares'!$A36)*AA36</f>
        <v>1.1271744916891719</v>
      </c>
      <c r="BG36" s="2">
        <f>SUMIFS('IND Balance'!AA$5:AA$141,'IND Balance'!$C$5:$C$141,'Service shares'!$B36,'IND Balance'!$D$5:$D$141,"*"&amp;'Service shares'!$A36)*AB36</f>
        <v>1.1663416767898089</v>
      </c>
      <c r="BH36" s="2">
        <f>SUMIFS('IND Balance'!AB$5:AB$141,'IND Balance'!$C$5:$C$141,'Service shares'!$B36,'IND Balance'!$D$5:$D$141,"*"&amp;'Service shares'!$A36)*AC36</f>
        <v>0.59823537147515926</v>
      </c>
      <c r="BI36" s="2">
        <f>SUMIFS('IND Balance'!AC$5:AC$141,'IND Balance'!$C$5:$C$141,'Service shares'!$B36,'IND Balance'!$D$5:$D$141,"*"&amp;'Service shares'!$A36)*AD36</f>
        <v>12.687549400326114</v>
      </c>
      <c r="BJ36" s="2">
        <f>SUMIFS('IND Balance'!AD$5:AD$141,'IND Balance'!$C$5:$C$141,'Service shares'!$B36,'IND Balance'!$D$5:$D$141,"*"&amp;'Service shares'!$A36)*AE36</f>
        <v>0</v>
      </c>
      <c r="BK36" s="2">
        <f>SUMIFS('IND Balance'!AE$5:AE$141,'IND Balance'!$C$5:$C$141,'Service shares'!$B36,'IND Balance'!$D$5:$D$141,"*"&amp;'Service shares'!$A36)*AF36</f>
        <v>4.8500211210191081E-2</v>
      </c>
      <c r="BL36" s="2">
        <f>SUMIFS('IND Balance'!AF$5:AF$141,'IND Balance'!$C$5:$C$141,'Service shares'!$B36,'IND Balance'!$D$5:$D$141,"*"&amp;'Service shares'!$A36)*AG36</f>
        <v>6.7951775022573253</v>
      </c>
      <c r="BM36" s="2">
        <f>SUMIFS('IND Balance'!AG$5:AG$141,'IND Balance'!$C$5:$C$141,'Service shares'!$B36,'IND Balance'!$D$5:$D$141,"*"&amp;'Service shares'!$A36)*AH36</f>
        <v>54.871962107954147</v>
      </c>
      <c r="BN36" s="2">
        <f>SUMIFS('IND Balance'!AH$5:AH$141,'IND Balance'!$C$5:$C$141,'Service shares'!$B36,'IND Balance'!$D$5:$D$141,"*"&amp;'Service shares'!$A36)*AI36</f>
        <v>0</v>
      </c>
    </row>
    <row r="37" spans="1:66" x14ac:dyDescent="0.45">
      <c r="A37" t="s">
        <v>20</v>
      </c>
      <c r="B37" t="s">
        <v>129</v>
      </c>
      <c r="C37" t="s">
        <v>205</v>
      </c>
      <c r="D37" s="1">
        <v>4.4585987261146494E-2</v>
      </c>
      <c r="E37" s="1"/>
      <c r="F37" s="1">
        <f t="shared" si="16"/>
        <v>4.4585987261146494E-2</v>
      </c>
      <c r="G37" s="1">
        <f t="shared" si="19"/>
        <v>4.4585987261146494E-2</v>
      </c>
      <c r="H37" s="1">
        <f t="shared" si="19"/>
        <v>4.4585987261146494E-2</v>
      </c>
      <c r="I37" s="1">
        <f t="shared" si="19"/>
        <v>4.4585987261146494E-2</v>
      </c>
      <c r="J37" s="1">
        <f t="shared" si="19"/>
        <v>4.4585987261146494E-2</v>
      </c>
      <c r="K37" s="1">
        <f t="shared" si="19"/>
        <v>4.4585987261146494E-2</v>
      </c>
      <c r="L37" s="1">
        <f t="shared" si="19"/>
        <v>4.4585987261146494E-2</v>
      </c>
      <c r="M37" s="1">
        <f t="shared" si="19"/>
        <v>4.4585987261146494E-2</v>
      </c>
      <c r="N37" s="1">
        <f t="shared" si="19"/>
        <v>4.4585987261146494E-2</v>
      </c>
      <c r="O37" s="1">
        <f t="shared" si="19"/>
        <v>4.4585987261146494E-2</v>
      </c>
      <c r="P37" s="1">
        <f t="shared" si="19"/>
        <v>4.4585987261146494E-2</v>
      </c>
      <c r="Q37" s="1">
        <f t="shared" si="19"/>
        <v>4.4585987261146494E-2</v>
      </c>
      <c r="R37" s="1">
        <f t="shared" si="19"/>
        <v>4.4585987261146494E-2</v>
      </c>
      <c r="S37" s="1">
        <f t="shared" si="19"/>
        <v>4.4585987261146494E-2</v>
      </c>
      <c r="T37" s="1">
        <f t="shared" si="19"/>
        <v>4.4585987261146494E-2</v>
      </c>
      <c r="U37" s="1">
        <f t="shared" si="19"/>
        <v>4.4585987261146494E-2</v>
      </c>
      <c r="V37" s="1">
        <f t="shared" si="19"/>
        <v>4.4585987261146494E-2</v>
      </c>
      <c r="W37" s="1">
        <f t="shared" si="20"/>
        <v>4.4585987261146494E-2</v>
      </c>
      <c r="X37" s="1">
        <f t="shared" si="20"/>
        <v>4.4585987261146494E-2</v>
      </c>
      <c r="Y37" s="1">
        <f t="shared" si="20"/>
        <v>4.4585987261146494E-2</v>
      </c>
      <c r="Z37" s="1">
        <f t="shared" si="20"/>
        <v>4.4585987261146494E-2</v>
      </c>
      <c r="AA37" s="1">
        <f t="shared" si="20"/>
        <v>4.4585987261146494E-2</v>
      </c>
      <c r="AB37" s="1">
        <f t="shared" si="20"/>
        <v>4.4585987261146494E-2</v>
      </c>
      <c r="AC37" s="1">
        <f t="shared" si="20"/>
        <v>4.4585987261146494E-2</v>
      </c>
      <c r="AD37" s="1">
        <f t="shared" si="20"/>
        <v>4.4585987261146494E-2</v>
      </c>
      <c r="AE37" s="1">
        <f t="shared" si="20"/>
        <v>4.4585987261146494E-2</v>
      </c>
      <c r="AF37" s="1">
        <f t="shared" si="20"/>
        <v>4.4585987261146494E-2</v>
      </c>
      <c r="AG37" s="1">
        <f t="shared" si="20"/>
        <v>4.4585987261146494E-2</v>
      </c>
      <c r="AH37" s="1">
        <f t="shared" si="20"/>
        <v>4.4585987261146494E-2</v>
      </c>
      <c r="AI37" s="1">
        <f t="shared" si="20"/>
        <v>4.4585987261146494E-2</v>
      </c>
      <c r="AJ37" s="1"/>
      <c r="AK37" s="2">
        <f>SUMIFS('IND Balance'!E$5:E$141,'IND Balance'!$C$5:$C$141,'Service shares'!$B37,'IND Balance'!$D$5:$D$141,"*"&amp;'Service shares'!$A37)*F37</f>
        <v>0.21432573210955411</v>
      </c>
      <c r="AL37" s="2">
        <f>SUMIFS('IND Balance'!F$5:F$141,'IND Balance'!$C$5:$C$141,'Service shares'!$B37,'IND Balance'!$D$5:$D$141,"*"&amp;'Service shares'!$A37)*G37</f>
        <v>2.3950096050955413E-4</v>
      </c>
      <c r="AM37" s="2">
        <f>SUMIFS('IND Balance'!G$5:G$141,'IND Balance'!$C$5:$C$141,'Service shares'!$B37,'IND Balance'!$D$5:$D$141,"*"&amp;'Service shares'!$A37)*H37</f>
        <v>0.40386843497579616</v>
      </c>
      <c r="AN37" s="2">
        <f>SUMIFS('IND Balance'!H$5:H$141,'IND Balance'!$C$5:$C$141,'Service shares'!$B37,'IND Balance'!$D$5:$D$141,"*"&amp;'Service shares'!$A37)*I37</f>
        <v>0.2139299861732484</v>
      </c>
      <c r="AO37" s="2">
        <f>SUMIFS('IND Balance'!I$5:I$141,'IND Balance'!$C$5:$C$141,'Service shares'!$B37,'IND Balance'!$D$5:$D$141,"*"&amp;'Service shares'!$A37)*J37</f>
        <v>31.493514626231846</v>
      </c>
      <c r="AP37" s="2">
        <f>SUMIFS('IND Balance'!J$5:J$141,'IND Balance'!$C$5:$C$141,'Service shares'!$B37,'IND Balance'!$D$5:$D$141,"*"&amp;'Service shares'!$A37)*K37</f>
        <v>16.827864088838215</v>
      </c>
      <c r="AQ37" s="2">
        <f>SUMIFS('IND Balance'!K$5:K$141,'IND Balance'!$C$5:$C$141,'Service shares'!$B37,'IND Balance'!$D$5:$D$141,"*"&amp;'Service shares'!$A37)*L37</f>
        <v>0.23832342967643311</v>
      </c>
      <c r="AR37" s="2">
        <f>SUMIFS('IND Balance'!L$5:L$141,'IND Balance'!$C$5:$C$141,'Service shares'!$B37,'IND Balance'!$D$5:$D$141,"*"&amp;'Service shares'!$A37)*M37</f>
        <v>0</v>
      </c>
      <c r="AS37" s="2">
        <f>SUMIFS('IND Balance'!M$5:M$141,'IND Balance'!$C$5:$C$141,'Service shares'!$B37,'IND Balance'!$D$5:$D$141,"*"&amp;'Service shares'!$A37)*N37</f>
        <v>1.6355923806038215</v>
      </c>
      <c r="AT37" s="2">
        <f>SUMIFS('IND Balance'!N$5:N$141,'IND Balance'!$C$5:$C$141,'Service shares'!$B37,'IND Balance'!$D$5:$D$141,"*"&amp;'Service shares'!$A37)*O37</f>
        <v>108.13592877638216</v>
      </c>
      <c r="AU37" s="2">
        <f>SUMIFS('IND Balance'!O$5:O$141,'IND Balance'!$C$5:$C$141,'Service shares'!$B37,'IND Balance'!$D$5:$D$141,"*"&amp;'Service shares'!$A37)*P37</f>
        <v>1.4787041309885349</v>
      </c>
      <c r="AV37" s="2">
        <f>SUMIFS('IND Balance'!P$5:P$141,'IND Balance'!$C$5:$C$141,'Service shares'!$B37,'IND Balance'!$D$5:$D$141,"*"&amp;'Service shares'!$A37)*Q37</f>
        <v>3.8185702733121021</v>
      </c>
      <c r="AW37" s="2">
        <f>SUMIFS('IND Balance'!Q$5:Q$141,'IND Balance'!$C$5:$C$141,'Service shares'!$B37,'IND Balance'!$D$5:$D$141,"*"&amp;'Service shares'!$A37)*R37</f>
        <v>1.2133346399999998</v>
      </c>
      <c r="AX37" s="2">
        <f>SUMIFS('IND Balance'!R$5:R$141,'IND Balance'!$C$5:$C$141,'Service shares'!$B37,'IND Balance'!$D$5:$D$141,"*"&amp;'Service shares'!$A37)*S37</f>
        <v>4.2291081473503178</v>
      </c>
      <c r="AY37" s="2">
        <f>SUMIFS('IND Balance'!S$5:S$141,'IND Balance'!$C$5:$C$141,'Service shares'!$B37,'IND Balance'!$D$5:$D$141,"*"&amp;'Service shares'!$A37)*T37</f>
        <v>1.9535292523261145</v>
      </c>
      <c r="AZ37" s="2">
        <f>SUMIFS('IND Balance'!T$5:T$141,'IND Balance'!$C$5:$C$141,'Service shares'!$B37,'IND Balance'!$D$5:$D$141,"*"&amp;'Service shares'!$A37)*U37</f>
        <v>1.8348582997834395</v>
      </c>
      <c r="BA37" s="2">
        <f>SUMIFS('IND Balance'!U$5:U$141,'IND Balance'!$C$5:$C$141,'Service shares'!$B37,'IND Balance'!$D$5:$D$141,"*"&amp;'Service shares'!$A37)*V37</f>
        <v>2.958601473309554</v>
      </c>
      <c r="BB37" s="2">
        <f>SUMIFS('IND Balance'!V$5:V$141,'IND Balance'!$C$5:$C$141,'Service shares'!$B37,'IND Balance'!$D$5:$D$141,"*"&amp;'Service shares'!$A37)*W37</f>
        <v>3.0202379695261148</v>
      </c>
      <c r="BC37" s="2">
        <f>SUMIFS('IND Balance'!W$5:W$141,'IND Balance'!$C$5:$C$141,'Service shares'!$B37,'IND Balance'!$D$5:$D$141,"*"&amp;'Service shares'!$A37)*X37</f>
        <v>8.0111923253885351</v>
      </c>
      <c r="BD37" s="2">
        <f>SUMIFS('IND Balance'!X$5:X$141,'IND Balance'!$C$5:$C$141,'Service shares'!$B37,'IND Balance'!$D$5:$D$141,"*"&amp;'Service shares'!$A37)*Y37</f>
        <v>3.1884361526522289</v>
      </c>
      <c r="BE37" s="2">
        <f>SUMIFS('IND Balance'!Y$5:Y$141,'IND Balance'!$C$5:$C$141,'Service shares'!$B37,'IND Balance'!$D$5:$D$141,"*"&amp;'Service shares'!$A37)*Z37</f>
        <v>6.2053149485350317E-2</v>
      </c>
      <c r="BF37" s="2">
        <f>SUMIFS('IND Balance'!Z$5:Z$141,'IND Balance'!$C$5:$C$141,'Service shares'!$B37,'IND Balance'!$D$5:$D$141,"*"&amp;'Service shares'!$A37)*AA37</f>
        <v>0.45520508318216557</v>
      </c>
      <c r="BG37" s="2">
        <f>SUMIFS('IND Balance'!AA$5:AA$141,'IND Balance'!$C$5:$C$141,'Service shares'!$B37,'IND Balance'!$D$5:$D$141,"*"&amp;'Service shares'!$A37)*AB37</f>
        <v>0.47102260024203818</v>
      </c>
      <c r="BH37" s="2">
        <f>SUMIFS('IND Balance'!AB$5:AB$141,'IND Balance'!$C$5:$C$141,'Service shares'!$B37,'IND Balance'!$D$5:$D$141,"*"&amp;'Service shares'!$A37)*AC37</f>
        <v>0.24159505386496816</v>
      </c>
      <c r="BI37" s="2">
        <f>SUMIFS('IND Balance'!AC$5:AC$141,'IND Balance'!$C$5:$C$141,'Service shares'!$B37,'IND Balance'!$D$5:$D$141,"*"&amp;'Service shares'!$A37)*AD37</f>
        <v>5.1238180270547762</v>
      </c>
      <c r="BJ37" s="2">
        <f>SUMIFS('IND Balance'!AD$5:AD$141,'IND Balance'!$C$5:$C$141,'Service shares'!$B37,'IND Balance'!$D$5:$D$141,"*"&amp;'Service shares'!$A37)*AE37</f>
        <v>0</v>
      </c>
      <c r="BK37" s="2">
        <f>SUMIFS('IND Balance'!AE$5:AE$141,'IND Balance'!$C$5:$C$141,'Service shares'!$B37,'IND Balance'!$D$5:$D$141,"*"&amp;'Service shares'!$A37)*AF37</f>
        <v>1.9586623757961781E-2</v>
      </c>
      <c r="BL37" s="2">
        <f>SUMIFS('IND Balance'!AF$5:AF$141,'IND Balance'!$C$5:$C$141,'Service shares'!$B37,'IND Balance'!$D$5:$D$141,"*"&amp;'Service shares'!$A37)*AG37</f>
        <v>2.744206298988535</v>
      </c>
      <c r="BM37" s="2">
        <f>SUMIFS('IND Balance'!AG$5:AG$141,'IND Balance'!$C$5:$C$141,'Service shares'!$B37,'IND Balance'!$D$5:$D$141,"*"&amp;'Service shares'!$A37)*AH37</f>
        <v>22.159830851289172</v>
      </c>
      <c r="BN37" s="2">
        <f>SUMIFS('IND Balance'!AH$5:AH$141,'IND Balance'!$C$5:$C$141,'Service shares'!$B37,'IND Balance'!$D$5:$D$141,"*"&amp;'Service shares'!$A37)*AI37</f>
        <v>0</v>
      </c>
    </row>
    <row r="38" spans="1:66" x14ac:dyDescent="0.45">
      <c r="A38" t="s">
        <v>20</v>
      </c>
      <c r="B38" t="s">
        <v>49</v>
      </c>
      <c r="C38" t="s">
        <v>181</v>
      </c>
      <c r="D38" s="1">
        <v>0.20155038759689922</v>
      </c>
      <c r="E38" s="1"/>
      <c r="F38" s="1">
        <f t="shared" si="16"/>
        <v>0.20155038759689922</v>
      </c>
      <c r="G38" s="1">
        <f t="shared" si="19"/>
        <v>0.20155038759689922</v>
      </c>
      <c r="H38" s="1">
        <f t="shared" si="19"/>
        <v>0.20155038759689922</v>
      </c>
      <c r="I38" s="1">
        <f t="shared" si="19"/>
        <v>0.20155038759689922</v>
      </c>
      <c r="J38" s="1">
        <f t="shared" si="19"/>
        <v>0.20155038759689922</v>
      </c>
      <c r="K38" s="1">
        <f t="shared" si="19"/>
        <v>0.20155038759689922</v>
      </c>
      <c r="L38" s="1">
        <f t="shared" si="19"/>
        <v>0.20155038759689922</v>
      </c>
      <c r="M38" s="1">
        <f t="shared" si="19"/>
        <v>0.20155038759689922</v>
      </c>
      <c r="N38" s="1">
        <f t="shared" si="19"/>
        <v>0.20155038759689922</v>
      </c>
      <c r="O38" s="1">
        <f t="shared" si="19"/>
        <v>0.20155038759689922</v>
      </c>
      <c r="P38" s="1">
        <f t="shared" si="19"/>
        <v>0.20155038759689922</v>
      </c>
      <c r="Q38" s="1">
        <f t="shared" si="19"/>
        <v>0.20155038759689922</v>
      </c>
      <c r="R38" s="1">
        <f t="shared" si="19"/>
        <v>0.20155038759689922</v>
      </c>
      <c r="S38" s="1">
        <f t="shared" si="19"/>
        <v>0.20155038759689922</v>
      </c>
      <c r="T38" s="1">
        <f t="shared" si="19"/>
        <v>0.20155038759689922</v>
      </c>
      <c r="U38" s="1">
        <f t="shared" si="19"/>
        <v>0.20155038759689922</v>
      </c>
      <c r="V38" s="1">
        <f t="shared" si="19"/>
        <v>0.20155038759689922</v>
      </c>
      <c r="W38" s="1">
        <f t="shared" si="20"/>
        <v>0.20155038759689922</v>
      </c>
      <c r="X38" s="1">
        <f t="shared" si="20"/>
        <v>0.20155038759689922</v>
      </c>
      <c r="Y38" s="1">
        <f t="shared" si="20"/>
        <v>0.20155038759689922</v>
      </c>
      <c r="Z38" s="1">
        <f t="shared" si="20"/>
        <v>0.20155038759689922</v>
      </c>
      <c r="AA38" s="1">
        <f t="shared" si="20"/>
        <v>0.20155038759689922</v>
      </c>
      <c r="AB38" s="1">
        <f t="shared" si="20"/>
        <v>0.20155038759689922</v>
      </c>
      <c r="AC38" s="1">
        <f t="shared" si="20"/>
        <v>0.20155038759689922</v>
      </c>
      <c r="AD38" s="1">
        <f t="shared" si="20"/>
        <v>0.20155038759689922</v>
      </c>
      <c r="AE38" s="1">
        <f t="shared" si="20"/>
        <v>0.20155038759689922</v>
      </c>
      <c r="AF38" s="1">
        <f t="shared" si="20"/>
        <v>0.20155038759689922</v>
      </c>
      <c r="AG38" s="1">
        <f t="shared" si="20"/>
        <v>0.20155038759689922</v>
      </c>
      <c r="AH38" s="1">
        <f t="shared" si="20"/>
        <v>0.20155038759689922</v>
      </c>
      <c r="AI38" s="1">
        <f t="shared" si="20"/>
        <v>0.20155038759689922</v>
      </c>
      <c r="AJ38" s="1"/>
      <c r="AK38" s="2">
        <f>SUMIFS('IND Balance'!E$5:E$141,'IND Balance'!$C$5:$C$141,'Service shares'!$B38,'IND Balance'!$D$5:$D$141,"*"&amp;'Service shares'!$A38)*F38</f>
        <v>6.4143253388651162</v>
      </c>
      <c r="AL38" s="2">
        <f>SUMIFS('IND Balance'!F$5:F$141,'IND Balance'!$C$5:$C$141,'Service shares'!$B38,'IND Balance'!$D$5:$D$141,"*"&amp;'Service shares'!$A38)*G38</f>
        <v>1.1992762094511629</v>
      </c>
      <c r="AM38" s="2">
        <f>SUMIFS('IND Balance'!G$5:G$141,'IND Balance'!$C$5:$C$141,'Service shares'!$B38,'IND Balance'!$D$5:$D$141,"*"&amp;'Service shares'!$A38)*H38</f>
        <v>3.8260312983069764</v>
      </c>
      <c r="AN38" s="2">
        <f>SUMIFS('IND Balance'!H$5:H$141,'IND Balance'!$C$5:$C$141,'Service shares'!$B38,'IND Balance'!$D$5:$D$141,"*"&amp;'Service shares'!$A38)*I38</f>
        <v>2.8967469560930232</v>
      </c>
      <c r="AO38" s="2">
        <f>SUMIFS('IND Balance'!I$5:I$141,'IND Balance'!$C$5:$C$141,'Service shares'!$B38,'IND Balance'!$D$5:$D$141,"*"&amp;'Service shares'!$A38)*J38</f>
        <v>21.34880153023256</v>
      </c>
      <c r="AP38" s="2">
        <f>SUMIFS('IND Balance'!J$5:J$141,'IND Balance'!$C$5:$C$141,'Service shares'!$B38,'IND Balance'!$D$5:$D$141,"*"&amp;'Service shares'!$A38)*K38</f>
        <v>22.530490193748836</v>
      </c>
      <c r="AQ38" s="2">
        <f>SUMIFS('IND Balance'!K$5:K$141,'IND Balance'!$C$5:$C$141,'Service shares'!$B38,'IND Balance'!$D$5:$D$141,"*"&amp;'Service shares'!$A38)*L38</f>
        <v>2.5353769779906976</v>
      </c>
      <c r="AR38" s="2">
        <f>SUMIFS('IND Balance'!L$5:L$141,'IND Balance'!$C$5:$C$141,'Service shares'!$B38,'IND Balance'!$D$5:$D$141,"*"&amp;'Service shares'!$A38)*M38</f>
        <v>7.1277837761302321</v>
      </c>
      <c r="AS38" s="2">
        <f>SUMIFS('IND Balance'!M$5:M$141,'IND Balance'!$C$5:$C$141,'Service shares'!$B38,'IND Balance'!$D$5:$D$141,"*"&amp;'Service shares'!$A38)*N38</f>
        <v>1.5607255095627905</v>
      </c>
      <c r="AT38" s="2">
        <f>SUMIFS('IND Balance'!N$5:N$141,'IND Balance'!$C$5:$C$141,'Service shares'!$B38,'IND Balance'!$D$5:$D$141,"*"&amp;'Service shares'!$A38)*O38</f>
        <v>272.86504205492093</v>
      </c>
      <c r="AU38" s="2">
        <f>SUMIFS('IND Balance'!O$5:O$141,'IND Balance'!$C$5:$C$141,'Service shares'!$B38,'IND Balance'!$D$5:$D$141,"*"&amp;'Service shares'!$A38)*P38</f>
        <v>1.8676839646883721</v>
      </c>
      <c r="AV38" s="2">
        <f>SUMIFS('IND Balance'!P$5:P$141,'IND Balance'!$C$5:$C$141,'Service shares'!$B38,'IND Balance'!$D$5:$D$141,"*"&amp;'Service shares'!$A38)*Q38</f>
        <v>8.7579050737674429</v>
      </c>
      <c r="AW38" s="2">
        <f>SUMIFS('IND Balance'!Q$5:Q$141,'IND Balance'!$C$5:$C$141,'Service shares'!$B38,'IND Balance'!$D$5:$D$141,"*"&amp;'Service shares'!$A38)*R38</f>
        <v>2.8444028684651164</v>
      </c>
      <c r="AX38" s="2">
        <f>SUMIFS('IND Balance'!R$5:R$141,'IND Balance'!$C$5:$C$141,'Service shares'!$B38,'IND Balance'!$D$5:$D$141,"*"&amp;'Service shares'!$A38)*S38</f>
        <v>7.4306757125023264</v>
      </c>
      <c r="AY38" s="2">
        <f>SUMIFS('IND Balance'!S$5:S$141,'IND Balance'!$C$5:$C$141,'Service shares'!$B38,'IND Balance'!$D$5:$D$141,"*"&amp;'Service shares'!$A38)*T38</f>
        <v>4.4738921215813958</v>
      </c>
      <c r="AZ38" s="2">
        <f>SUMIFS('IND Balance'!T$5:T$141,'IND Balance'!$C$5:$C$141,'Service shares'!$B38,'IND Balance'!$D$5:$D$141,"*"&amp;'Service shares'!$A38)*U38</f>
        <v>5.9809056607813957</v>
      </c>
      <c r="BA38" s="2">
        <f>SUMIFS('IND Balance'!U$5:U$141,'IND Balance'!$C$5:$C$141,'Service shares'!$B38,'IND Balance'!$D$5:$D$141,"*"&amp;'Service shares'!$A38)*V38</f>
        <v>13.883873055181393</v>
      </c>
      <c r="BB38" s="2">
        <f>SUMIFS('IND Balance'!V$5:V$141,'IND Balance'!$C$5:$C$141,'Service shares'!$B38,'IND Balance'!$D$5:$D$141,"*"&amp;'Service shares'!$A38)*W38</f>
        <v>6.0389896240186047</v>
      </c>
      <c r="BC38" s="2">
        <f>SUMIFS('IND Balance'!W$5:W$141,'IND Balance'!$C$5:$C$141,'Service shares'!$B38,'IND Balance'!$D$5:$D$141,"*"&amp;'Service shares'!$A38)*X38</f>
        <v>9.0639631397023255</v>
      </c>
      <c r="BD38" s="2">
        <f>SUMIFS('IND Balance'!X$5:X$141,'IND Balance'!$C$5:$C$141,'Service shares'!$B38,'IND Balance'!$D$5:$D$141,"*"&amp;'Service shares'!$A38)*Y38</f>
        <v>1.2127525125209302</v>
      </c>
      <c r="BE38" s="2">
        <f>SUMIFS('IND Balance'!Y$5:Y$141,'IND Balance'!$C$5:$C$141,'Service shares'!$B38,'IND Balance'!$D$5:$D$141,"*"&amp;'Service shares'!$A38)*Z38</f>
        <v>3.8223858612837209</v>
      </c>
      <c r="BF38" s="2">
        <f>SUMIFS('IND Balance'!Z$5:Z$141,'IND Balance'!$C$5:$C$141,'Service shares'!$B38,'IND Balance'!$D$5:$D$141,"*"&amp;'Service shares'!$A38)*AA38</f>
        <v>7.7325212734325577</v>
      </c>
      <c r="BG38" s="2">
        <f>SUMIFS('IND Balance'!AA$5:AA$141,'IND Balance'!$C$5:$C$141,'Service shares'!$B38,'IND Balance'!$D$5:$D$141,"*"&amp;'Service shares'!$A38)*AB38</f>
        <v>0.11464224357209303</v>
      </c>
      <c r="BH38" s="2">
        <f>SUMIFS('IND Balance'!AB$5:AB$141,'IND Balance'!$C$5:$C$141,'Service shares'!$B38,'IND Balance'!$D$5:$D$141,"*"&amp;'Service shares'!$A38)*AC38</f>
        <v>1.0085624712558139</v>
      </c>
      <c r="BI38" s="2">
        <f>SUMIFS('IND Balance'!AC$5:AC$141,'IND Balance'!$C$5:$C$141,'Service shares'!$B38,'IND Balance'!$D$5:$D$141,"*"&amp;'Service shares'!$A38)*AD38</f>
        <v>12.291856700651163</v>
      </c>
      <c r="BJ38" s="2">
        <f>SUMIFS('IND Balance'!AD$5:AD$141,'IND Balance'!$C$5:$C$141,'Service shares'!$B38,'IND Balance'!$D$5:$D$141,"*"&amp;'Service shares'!$A38)*AE38</f>
        <v>0.36444075248372093</v>
      </c>
      <c r="BK38" s="2">
        <f>SUMIFS('IND Balance'!AE$5:AE$141,'IND Balance'!$C$5:$C$141,'Service shares'!$B38,'IND Balance'!$D$5:$D$141,"*"&amp;'Service shares'!$A38)*AF38</f>
        <v>1.5216788285581395</v>
      </c>
      <c r="BL38" s="2">
        <f>SUMIFS('IND Balance'!AF$5:AF$141,'IND Balance'!$C$5:$C$141,'Service shares'!$B38,'IND Balance'!$D$5:$D$141,"*"&amp;'Service shares'!$A38)*AG38</f>
        <v>4.4688036990697677</v>
      </c>
      <c r="BM38" s="2">
        <f>SUMIFS('IND Balance'!AG$5:AG$141,'IND Balance'!$C$5:$C$141,'Service shares'!$B38,'IND Balance'!$D$5:$D$141,"*"&amp;'Service shares'!$A38)*AH38</f>
        <v>24.020646118269767</v>
      </c>
      <c r="BN38" s="2">
        <f>SUMIFS('IND Balance'!AH$5:AH$141,'IND Balance'!$C$5:$C$141,'Service shares'!$B38,'IND Balance'!$D$5:$D$141,"*"&amp;'Service shares'!$A38)*AI38</f>
        <v>0</v>
      </c>
    </row>
    <row r="39" spans="1:66" x14ac:dyDescent="0.45">
      <c r="A39" t="s">
        <v>20</v>
      </c>
      <c r="B39" t="s">
        <v>49</v>
      </c>
      <c r="C39" t="s">
        <v>184</v>
      </c>
      <c r="D39" s="1">
        <v>4.6511627906976744E-2</v>
      </c>
      <c r="E39" s="1"/>
      <c r="F39" s="1">
        <f t="shared" si="16"/>
        <v>4.6511627906976744E-2</v>
      </c>
      <c r="G39" s="1">
        <f t="shared" si="19"/>
        <v>4.6511627906976744E-2</v>
      </c>
      <c r="H39" s="1">
        <f t="shared" si="19"/>
        <v>4.6511627906976744E-2</v>
      </c>
      <c r="I39" s="1">
        <f t="shared" si="19"/>
        <v>4.6511627906976744E-2</v>
      </c>
      <c r="J39" s="1">
        <f t="shared" si="19"/>
        <v>4.6511627906976744E-2</v>
      </c>
      <c r="K39" s="1">
        <f t="shared" si="19"/>
        <v>4.6511627906976744E-2</v>
      </c>
      <c r="L39" s="1">
        <f t="shared" si="19"/>
        <v>4.6511627906976744E-2</v>
      </c>
      <c r="M39" s="1">
        <f t="shared" si="19"/>
        <v>4.6511627906976744E-2</v>
      </c>
      <c r="N39" s="1">
        <f t="shared" si="19"/>
        <v>4.6511627906976744E-2</v>
      </c>
      <c r="O39" s="1">
        <f t="shared" si="19"/>
        <v>4.6511627906976744E-2</v>
      </c>
      <c r="P39" s="1">
        <f t="shared" si="19"/>
        <v>4.6511627906976744E-2</v>
      </c>
      <c r="Q39" s="1">
        <f t="shared" si="19"/>
        <v>4.6511627906976744E-2</v>
      </c>
      <c r="R39" s="1">
        <f t="shared" si="19"/>
        <v>4.6511627906976744E-2</v>
      </c>
      <c r="S39" s="1">
        <f t="shared" si="19"/>
        <v>4.6511627906976744E-2</v>
      </c>
      <c r="T39" s="1">
        <f t="shared" si="19"/>
        <v>4.6511627906976744E-2</v>
      </c>
      <c r="U39" s="1">
        <f t="shared" si="19"/>
        <v>4.6511627906976744E-2</v>
      </c>
      <c r="V39" s="1">
        <f t="shared" si="19"/>
        <v>4.6511627906976744E-2</v>
      </c>
      <c r="W39" s="1">
        <f t="shared" si="20"/>
        <v>4.6511627906976744E-2</v>
      </c>
      <c r="X39" s="1">
        <f t="shared" si="20"/>
        <v>4.6511627906976744E-2</v>
      </c>
      <c r="Y39" s="1">
        <f t="shared" si="20"/>
        <v>4.6511627906976744E-2</v>
      </c>
      <c r="Z39" s="1">
        <f t="shared" si="20"/>
        <v>4.6511627906976744E-2</v>
      </c>
      <c r="AA39" s="1">
        <f t="shared" si="20"/>
        <v>4.6511627906976744E-2</v>
      </c>
      <c r="AB39" s="1">
        <f t="shared" si="20"/>
        <v>4.6511627906976744E-2</v>
      </c>
      <c r="AC39" s="1">
        <f t="shared" si="20"/>
        <v>4.6511627906976744E-2</v>
      </c>
      <c r="AD39" s="1">
        <f t="shared" si="20"/>
        <v>4.6511627906976744E-2</v>
      </c>
      <c r="AE39" s="1">
        <f t="shared" si="20"/>
        <v>4.6511627906976744E-2</v>
      </c>
      <c r="AF39" s="1">
        <f t="shared" si="20"/>
        <v>4.6511627906976744E-2</v>
      </c>
      <c r="AG39" s="1">
        <f t="shared" si="20"/>
        <v>4.6511627906976744E-2</v>
      </c>
      <c r="AH39" s="1">
        <f t="shared" si="20"/>
        <v>4.6511627906976744E-2</v>
      </c>
      <c r="AI39" s="1">
        <f t="shared" si="20"/>
        <v>4.6511627906976744E-2</v>
      </c>
      <c r="AJ39" s="1"/>
      <c r="AK39" s="2">
        <f>SUMIFS('IND Balance'!E$5:E$141,'IND Balance'!$C$5:$C$141,'Service shares'!$B39,'IND Balance'!$D$5:$D$141,"*"&amp;'Service shares'!$A39)*F39</f>
        <v>1.4802289243534883</v>
      </c>
      <c r="AL39" s="2">
        <f>SUMIFS('IND Balance'!F$5:F$141,'IND Balance'!$C$5:$C$141,'Service shares'!$B39,'IND Balance'!$D$5:$D$141,"*"&amp;'Service shares'!$A39)*G39</f>
        <v>0.27675604833488371</v>
      </c>
      <c r="AM39" s="2">
        <f>SUMIFS('IND Balance'!G$5:G$141,'IND Balance'!$C$5:$C$141,'Service shares'!$B39,'IND Balance'!$D$5:$D$141,"*"&amp;'Service shares'!$A39)*H39</f>
        <v>0.88293029960930225</v>
      </c>
      <c r="AN39" s="2">
        <f>SUMIFS('IND Balance'!H$5:H$141,'IND Balance'!$C$5:$C$141,'Service shares'!$B39,'IND Balance'!$D$5:$D$141,"*"&amp;'Service shares'!$A39)*I39</f>
        <v>0.66848006679069771</v>
      </c>
      <c r="AO39" s="2">
        <f>SUMIFS('IND Balance'!I$5:I$141,'IND Balance'!$C$5:$C$141,'Service shares'!$B39,'IND Balance'!$D$5:$D$141,"*"&amp;'Service shares'!$A39)*J39</f>
        <v>4.926646506976744</v>
      </c>
      <c r="AP39" s="2">
        <f>SUMIFS('IND Balance'!J$5:J$141,'IND Balance'!$C$5:$C$141,'Service shares'!$B39,'IND Balance'!$D$5:$D$141,"*"&amp;'Service shares'!$A39)*K39</f>
        <v>5.1993438908651157</v>
      </c>
      <c r="AQ39" s="2">
        <f>SUMIFS('IND Balance'!K$5:K$141,'IND Balance'!$C$5:$C$141,'Service shares'!$B39,'IND Balance'!$D$5:$D$141,"*"&amp;'Service shares'!$A39)*L39</f>
        <v>0.58508699492093019</v>
      </c>
      <c r="AR39" s="2">
        <f>SUMIFS('IND Balance'!L$5:L$141,'IND Balance'!$C$5:$C$141,'Service shares'!$B39,'IND Balance'!$D$5:$D$141,"*"&amp;'Service shares'!$A39)*M39</f>
        <v>1.6448731791069768</v>
      </c>
      <c r="AS39" s="2">
        <f>SUMIFS('IND Balance'!M$5:M$141,'IND Balance'!$C$5:$C$141,'Service shares'!$B39,'IND Balance'!$D$5:$D$141,"*"&amp;'Service shares'!$A39)*N39</f>
        <v>0.36016742528372092</v>
      </c>
      <c r="AT39" s="2">
        <f>SUMIFS('IND Balance'!N$5:N$141,'IND Balance'!$C$5:$C$141,'Service shares'!$B39,'IND Balance'!$D$5:$D$141,"*"&amp;'Service shares'!$A39)*O39</f>
        <v>62.968855858827908</v>
      </c>
      <c r="AU39" s="2">
        <f>SUMIFS('IND Balance'!O$5:O$141,'IND Balance'!$C$5:$C$141,'Service shares'!$B39,'IND Balance'!$D$5:$D$141,"*"&amp;'Service shares'!$A39)*P39</f>
        <v>0.43100399185116278</v>
      </c>
      <c r="AV39" s="2">
        <f>SUMIFS('IND Balance'!P$5:P$141,'IND Balance'!$C$5:$C$141,'Service shares'!$B39,'IND Balance'!$D$5:$D$141,"*"&amp;'Service shares'!$A39)*Q39</f>
        <v>2.0210550170232557</v>
      </c>
      <c r="AW39" s="2">
        <f>SUMIFS('IND Balance'!Q$5:Q$141,'IND Balance'!$C$5:$C$141,'Service shares'!$B39,'IND Balance'!$D$5:$D$141,"*"&amp;'Service shares'!$A39)*R39</f>
        <v>0.65640066195348834</v>
      </c>
      <c r="AX39" s="2">
        <f>SUMIFS('IND Balance'!R$5:R$141,'IND Balance'!$C$5:$C$141,'Service shares'!$B39,'IND Balance'!$D$5:$D$141,"*"&amp;'Service shares'!$A39)*S39</f>
        <v>1.7147713182697675</v>
      </c>
      <c r="AY39" s="2">
        <f>SUMIFS('IND Balance'!S$5:S$141,'IND Balance'!$C$5:$C$141,'Service shares'!$B39,'IND Balance'!$D$5:$D$141,"*"&amp;'Service shares'!$A39)*T39</f>
        <v>1.0324366434418604</v>
      </c>
      <c r="AZ39" s="2">
        <f>SUMIFS('IND Balance'!T$5:T$141,'IND Balance'!$C$5:$C$141,'Service shares'!$B39,'IND Balance'!$D$5:$D$141,"*"&amp;'Service shares'!$A39)*U39</f>
        <v>1.3802089986418604</v>
      </c>
      <c r="BA39" s="2">
        <f>SUMIFS('IND Balance'!U$5:U$141,'IND Balance'!$C$5:$C$141,'Service shares'!$B39,'IND Balance'!$D$5:$D$141,"*"&amp;'Service shares'!$A39)*V39</f>
        <v>3.20397070504186</v>
      </c>
      <c r="BB39" s="2">
        <f>SUMIFS('IND Balance'!V$5:V$141,'IND Balance'!$C$5:$C$141,'Service shares'!$B39,'IND Balance'!$D$5:$D$141,"*"&amp;'Service shares'!$A39)*W39</f>
        <v>1.3936129901581396</v>
      </c>
      <c r="BC39" s="2">
        <f>SUMIFS('IND Balance'!W$5:W$141,'IND Balance'!$C$5:$C$141,'Service shares'!$B39,'IND Balance'!$D$5:$D$141,"*"&amp;'Service shares'!$A39)*X39</f>
        <v>2.0916838014697672</v>
      </c>
      <c r="BD39" s="2">
        <f>SUMIFS('IND Balance'!X$5:X$141,'IND Balance'!$C$5:$C$141,'Service shares'!$B39,'IND Balance'!$D$5:$D$141,"*"&amp;'Service shares'!$A39)*Y39</f>
        <v>0.27986596442790695</v>
      </c>
      <c r="BE39" s="2">
        <f>SUMIFS('IND Balance'!Y$5:Y$141,'IND Balance'!$C$5:$C$141,'Service shares'!$B39,'IND Balance'!$D$5:$D$141,"*"&amp;'Service shares'!$A39)*Z39</f>
        <v>0.88208904491162787</v>
      </c>
      <c r="BF39" s="2">
        <f>SUMIFS('IND Balance'!Z$5:Z$141,'IND Balance'!$C$5:$C$141,'Service shares'!$B39,'IND Balance'!$D$5:$D$141,"*"&amp;'Service shares'!$A39)*AA39</f>
        <v>1.7844279861767443</v>
      </c>
      <c r="BG39" s="2">
        <f>SUMIFS('IND Balance'!AA$5:AA$141,'IND Balance'!$C$5:$C$141,'Service shares'!$B39,'IND Balance'!$D$5:$D$141,"*"&amp;'Service shares'!$A39)*AB39</f>
        <v>2.64559023627907E-2</v>
      </c>
      <c r="BH39" s="2">
        <f>SUMIFS('IND Balance'!AB$5:AB$141,'IND Balance'!$C$5:$C$141,'Service shares'!$B39,'IND Balance'!$D$5:$D$141,"*"&amp;'Service shares'!$A39)*AC39</f>
        <v>0.2327451856744186</v>
      </c>
      <c r="BI39" s="2">
        <f>SUMIFS('IND Balance'!AC$5:AC$141,'IND Balance'!$C$5:$C$141,'Service shares'!$B39,'IND Balance'!$D$5:$D$141,"*"&amp;'Service shares'!$A39)*AD39</f>
        <v>2.8365823155348839</v>
      </c>
      <c r="BJ39" s="2">
        <f>SUMIFS('IND Balance'!AD$5:AD$141,'IND Balance'!$C$5:$C$141,'Service shares'!$B39,'IND Balance'!$D$5:$D$141,"*"&amp;'Service shares'!$A39)*AE39</f>
        <v>8.410171211162791E-2</v>
      </c>
      <c r="BK39" s="2">
        <f>SUMIFS('IND Balance'!AE$5:AE$141,'IND Balance'!$C$5:$C$141,'Service shares'!$B39,'IND Balance'!$D$5:$D$141,"*"&amp;'Service shares'!$A39)*AF39</f>
        <v>0.35115665274418606</v>
      </c>
      <c r="BL39" s="2">
        <f>SUMIFS('IND Balance'!AF$5:AF$141,'IND Balance'!$C$5:$C$141,'Service shares'!$B39,'IND Balance'!$D$5:$D$141,"*"&amp;'Service shares'!$A39)*AG39</f>
        <v>1.0312623920930233</v>
      </c>
      <c r="BM39" s="2">
        <f>SUMIFS('IND Balance'!AG$5:AG$141,'IND Balance'!$C$5:$C$141,'Service shares'!$B39,'IND Balance'!$D$5:$D$141,"*"&amp;'Service shares'!$A39)*AH39</f>
        <v>5.5432260272930236</v>
      </c>
      <c r="BN39" s="2">
        <f>SUMIFS('IND Balance'!AH$5:AH$141,'IND Balance'!$C$5:$C$141,'Service shares'!$B39,'IND Balance'!$D$5:$D$141,"*"&amp;'Service shares'!$A39)*AI39</f>
        <v>0</v>
      </c>
    </row>
    <row r="40" spans="1:66" x14ac:dyDescent="0.45">
      <c r="A40" t="s">
        <v>20</v>
      </c>
      <c r="B40" t="s">
        <v>49</v>
      </c>
      <c r="C40" t="s">
        <v>188</v>
      </c>
      <c r="D40" s="1">
        <v>0.55038759689922478</v>
      </c>
      <c r="E40" s="1"/>
      <c r="F40" s="1">
        <f t="shared" si="16"/>
        <v>0.55038759689922478</v>
      </c>
      <c r="G40" s="1">
        <f t="shared" si="19"/>
        <v>0.55038759689922478</v>
      </c>
      <c r="H40" s="1">
        <f t="shared" si="19"/>
        <v>0.55038759689922478</v>
      </c>
      <c r="I40" s="1">
        <f t="shared" si="19"/>
        <v>0.55038759689922478</v>
      </c>
      <c r="J40" s="1">
        <f t="shared" si="19"/>
        <v>0.55038759689922478</v>
      </c>
      <c r="K40" s="1">
        <f t="shared" si="19"/>
        <v>0.55038759689922478</v>
      </c>
      <c r="L40" s="1">
        <f t="shared" si="19"/>
        <v>0.55038759689922478</v>
      </c>
      <c r="M40" s="1">
        <f t="shared" si="19"/>
        <v>0.55038759689922478</v>
      </c>
      <c r="N40" s="1">
        <f t="shared" si="19"/>
        <v>0.55038759689922478</v>
      </c>
      <c r="O40" s="1">
        <f t="shared" si="19"/>
        <v>0.55038759689922478</v>
      </c>
      <c r="P40" s="1">
        <f t="shared" si="19"/>
        <v>0.55038759689922478</v>
      </c>
      <c r="Q40" s="1">
        <f t="shared" si="19"/>
        <v>0.55038759689922478</v>
      </c>
      <c r="R40" s="1">
        <f t="shared" si="19"/>
        <v>0.55038759689922478</v>
      </c>
      <c r="S40" s="1">
        <f t="shared" si="19"/>
        <v>0.55038759689922478</v>
      </c>
      <c r="T40" s="1">
        <f t="shared" si="19"/>
        <v>0.55038759689922478</v>
      </c>
      <c r="U40" s="1">
        <f t="shared" si="19"/>
        <v>0.55038759689922478</v>
      </c>
      <c r="V40" s="1">
        <f t="shared" si="19"/>
        <v>0.55038759689922478</v>
      </c>
      <c r="W40" s="1">
        <f t="shared" si="20"/>
        <v>0.55038759689922478</v>
      </c>
      <c r="X40" s="1">
        <f t="shared" si="20"/>
        <v>0.55038759689922478</v>
      </c>
      <c r="Y40" s="1">
        <f t="shared" si="20"/>
        <v>0.55038759689922478</v>
      </c>
      <c r="Z40" s="1">
        <f t="shared" si="20"/>
        <v>0.55038759689922478</v>
      </c>
      <c r="AA40" s="1">
        <f t="shared" si="20"/>
        <v>0.55038759689922478</v>
      </c>
      <c r="AB40" s="1">
        <f t="shared" si="20"/>
        <v>0.55038759689922478</v>
      </c>
      <c r="AC40" s="1">
        <f t="shared" si="20"/>
        <v>0.55038759689922478</v>
      </c>
      <c r="AD40" s="1">
        <f t="shared" si="20"/>
        <v>0.55038759689922478</v>
      </c>
      <c r="AE40" s="1">
        <f t="shared" si="20"/>
        <v>0.55038759689922478</v>
      </c>
      <c r="AF40" s="1">
        <f t="shared" si="20"/>
        <v>0.55038759689922478</v>
      </c>
      <c r="AG40" s="1">
        <f t="shared" si="20"/>
        <v>0.55038759689922478</v>
      </c>
      <c r="AH40" s="1">
        <f t="shared" si="20"/>
        <v>0.55038759689922478</v>
      </c>
      <c r="AI40" s="1">
        <f t="shared" si="20"/>
        <v>0.55038759689922478</v>
      </c>
      <c r="AJ40" s="1"/>
      <c r="AK40" s="2">
        <f>SUMIFS('IND Balance'!E$5:E$141,'IND Balance'!$C$5:$C$141,'Service shares'!$B40,'IND Balance'!$D$5:$D$141,"*"&amp;'Service shares'!$A40)*F40</f>
        <v>17.51604227151628</v>
      </c>
      <c r="AL40" s="2">
        <f>SUMIFS('IND Balance'!F$5:F$141,'IND Balance'!$C$5:$C$141,'Service shares'!$B40,'IND Balance'!$D$5:$D$141,"*"&amp;'Service shares'!$A40)*G40</f>
        <v>3.2749465719627904</v>
      </c>
      <c r="AM40" s="2">
        <f>SUMIFS('IND Balance'!G$5:G$141,'IND Balance'!$C$5:$C$141,'Service shares'!$B40,'IND Balance'!$D$5:$D$141,"*"&amp;'Service shares'!$A40)*H40</f>
        <v>10.448008545376743</v>
      </c>
      <c r="AN40" s="2">
        <f>SUMIFS('IND Balance'!H$5:H$141,'IND Balance'!$C$5:$C$141,'Service shares'!$B40,'IND Balance'!$D$5:$D$141,"*"&amp;'Service shares'!$A40)*I40</f>
        <v>7.9103474570232555</v>
      </c>
      <c r="AO40" s="2">
        <f>SUMIFS('IND Balance'!I$5:I$141,'IND Balance'!$C$5:$C$141,'Service shares'!$B40,'IND Balance'!$D$5:$D$141,"*"&amp;'Service shares'!$A40)*J40</f>
        <v>58.29865033255814</v>
      </c>
      <c r="AP40" s="2">
        <f>SUMIFS('IND Balance'!J$5:J$141,'IND Balance'!$C$5:$C$141,'Service shares'!$B40,'IND Balance'!$D$5:$D$141,"*"&amp;'Service shares'!$A40)*K40</f>
        <v>61.525569375237204</v>
      </c>
      <c r="AQ40" s="2">
        <f>SUMIFS('IND Balance'!K$5:K$141,'IND Balance'!$C$5:$C$141,'Service shares'!$B40,'IND Balance'!$D$5:$D$141,"*"&amp;'Service shares'!$A40)*L40</f>
        <v>6.9235294398976741</v>
      </c>
      <c r="AR40" s="2">
        <f>SUMIFS('IND Balance'!L$5:L$141,'IND Balance'!$C$5:$C$141,'Service shares'!$B40,'IND Balance'!$D$5:$D$141,"*"&amp;'Service shares'!$A40)*M40</f>
        <v>19.464332619432557</v>
      </c>
      <c r="AS40" s="2">
        <f>SUMIFS('IND Balance'!M$5:M$141,'IND Balance'!$C$5:$C$141,'Service shares'!$B40,'IND Balance'!$D$5:$D$141,"*"&amp;'Service shares'!$A40)*N40</f>
        <v>4.2619811991906973</v>
      </c>
      <c r="AT40" s="2">
        <f>SUMIFS('IND Balance'!N$5:N$141,'IND Balance'!$C$5:$C$141,'Service shares'!$B40,'IND Balance'!$D$5:$D$141,"*"&amp;'Service shares'!$A40)*O40</f>
        <v>745.13146099613016</v>
      </c>
      <c r="AU40" s="2">
        <f>SUMIFS('IND Balance'!O$5:O$141,'IND Balance'!$C$5:$C$141,'Service shares'!$B40,'IND Balance'!$D$5:$D$141,"*"&amp;'Service shares'!$A40)*P40</f>
        <v>5.1002139035720928</v>
      </c>
      <c r="AV40" s="2">
        <f>SUMIFS('IND Balance'!P$5:P$141,'IND Balance'!$C$5:$C$141,'Service shares'!$B40,'IND Balance'!$D$5:$D$141,"*"&amp;'Service shares'!$A40)*Q40</f>
        <v>23.91581770144186</v>
      </c>
      <c r="AW40" s="2">
        <f>SUMIFS('IND Balance'!Q$5:Q$141,'IND Balance'!$C$5:$C$141,'Service shares'!$B40,'IND Balance'!$D$5:$D$141,"*"&amp;'Service shares'!$A40)*R40</f>
        <v>7.7674078331162786</v>
      </c>
      <c r="AX40" s="2">
        <f>SUMIFS('IND Balance'!R$5:R$141,'IND Balance'!$C$5:$C$141,'Service shares'!$B40,'IND Balance'!$D$5:$D$141,"*"&amp;'Service shares'!$A40)*S40</f>
        <v>20.291460599525582</v>
      </c>
      <c r="AY40" s="2">
        <f>SUMIFS('IND Balance'!S$5:S$141,'IND Balance'!$C$5:$C$141,'Service shares'!$B40,'IND Balance'!$D$5:$D$141,"*"&amp;'Service shares'!$A40)*T40</f>
        <v>12.217166947395349</v>
      </c>
      <c r="AZ40" s="2">
        <f>SUMIFS('IND Balance'!T$5:T$141,'IND Balance'!$C$5:$C$141,'Service shares'!$B40,'IND Balance'!$D$5:$D$141,"*"&amp;'Service shares'!$A40)*U40</f>
        <v>16.332473150595348</v>
      </c>
      <c r="BA40" s="2">
        <f>SUMIFS('IND Balance'!U$5:U$141,'IND Balance'!$C$5:$C$141,'Service shares'!$B40,'IND Balance'!$D$5:$D$141,"*"&amp;'Service shares'!$A40)*V40</f>
        <v>37.913653342995346</v>
      </c>
      <c r="BB40" s="2">
        <f>SUMIFS('IND Balance'!V$5:V$141,'IND Balance'!$C$5:$C$141,'Service shares'!$B40,'IND Balance'!$D$5:$D$141,"*"&amp;'Service shares'!$A40)*W40</f>
        <v>16.491087050204651</v>
      </c>
      <c r="BC40" s="2">
        <f>SUMIFS('IND Balance'!W$5:W$141,'IND Balance'!$C$5:$C$141,'Service shares'!$B40,'IND Balance'!$D$5:$D$141,"*"&amp;'Service shares'!$A40)*X40</f>
        <v>24.75159165072558</v>
      </c>
      <c r="BD40" s="2">
        <f>SUMIFS('IND Balance'!X$5:X$141,'IND Balance'!$C$5:$C$141,'Service shares'!$B40,'IND Balance'!$D$5:$D$141,"*"&amp;'Service shares'!$A40)*Y40</f>
        <v>3.3117472457302322</v>
      </c>
      <c r="BE40" s="2">
        <f>SUMIFS('IND Balance'!Y$5:Y$141,'IND Balance'!$C$5:$C$141,'Service shares'!$B40,'IND Balance'!$D$5:$D$141,"*"&amp;'Service shares'!$A40)*Z40</f>
        <v>10.43805369812093</v>
      </c>
      <c r="BF40" s="2">
        <f>SUMIFS('IND Balance'!Z$5:Z$141,'IND Balance'!$C$5:$C$141,'Service shares'!$B40,'IND Balance'!$D$5:$D$141,"*"&amp;'Service shares'!$A40)*AA40</f>
        <v>21.115731169758138</v>
      </c>
      <c r="BG40" s="2">
        <f>SUMIFS('IND Balance'!AA$5:AA$141,'IND Balance'!$C$5:$C$141,'Service shares'!$B40,'IND Balance'!$D$5:$D$141,"*"&amp;'Service shares'!$A40)*AB40</f>
        <v>0.31306151129302329</v>
      </c>
      <c r="BH40" s="2">
        <f>SUMIFS('IND Balance'!AB$5:AB$141,'IND Balance'!$C$5:$C$141,'Service shares'!$B40,'IND Balance'!$D$5:$D$141,"*"&amp;'Service shares'!$A40)*AC40</f>
        <v>2.7541513638139534</v>
      </c>
      <c r="BI40" s="2">
        <f>SUMIFS('IND Balance'!AC$5:AC$141,'IND Balance'!$C$5:$C$141,'Service shares'!$B40,'IND Balance'!$D$5:$D$141,"*"&amp;'Service shares'!$A40)*AD40</f>
        <v>33.566224067162793</v>
      </c>
      <c r="BJ40" s="2">
        <f>SUMIFS('IND Balance'!AD$5:AD$141,'IND Balance'!$C$5:$C$141,'Service shares'!$B40,'IND Balance'!$D$5:$D$141,"*"&amp;'Service shares'!$A40)*AE40</f>
        <v>0.99520359332093022</v>
      </c>
      <c r="BK40" s="2">
        <f>SUMIFS('IND Balance'!AE$5:AE$141,'IND Balance'!$C$5:$C$141,'Service shares'!$B40,'IND Balance'!$D$5:$D$141,"*"&amp;'Service shares'!$A40)*AF40</f>
        <v>4.1553537241395349</v>
      </c>
      <c r="BL40" s="2">
        <f>SUMIFS('IND Balance'!AF$5:AF$141,'IND Balance'!$C$5:$C$141,'Service shares'!$B40,'IND Balance'!$D$5:$D$141,"*"&amp;'Service shares'!$A40)*AG40</f>
        <v>12.203271639767442</v>
      </c>
      <c r="BM40" s="2">
        <f>SUMIFS('IND Balance'!AG$5:AG$141,'IND Balance'!$C$5:$C$141,'Service shares'!$B40,'IND Balance'!$D$5:$D$141,"*"&amp;'Service shares'!$A40)*AH40</f>
        <v>65.59484132296744</v>
      </c>
      <c r="BN40" s="2">
        <f>SUMIFS('IND Balance'!AH$5:AH$141,'IND Balance'!$C$5:$C$141,'Service shares'!$B40,'IND Balance'!$D$5:$D$141,"*"&amp;'Service shares'!$A40)*AI40</f>
        <v>0</v>
      </c>
    </row>
    <row r="41" spans="1:66" x14ac:dyDescent="0.45">
      <c r="A41" t="s">
        <v>20</v>
      </c>
      <c r="B41" t="s">
        <v>49</v>
      </c>
      <c r="C41" t="s">
        <v>191</v>
      </c>
      <c r="D41" s="1">
        <v>2.3255813953488372E-2</v>
      </c>
      <c r="E41" s="1"/>
      <c r="F41" s="1">
        <f t="shared" si="16"/>
        <v>2.3255813953488372E-2</v>
      </c>
      <c r="G41" s="1">
        <f t="shared" si="19"/>
        <v>2.3255813953488372E-2</v>
      </c>
      <c r="H41" s="1">
        <f t="shared" si="19"/>
        <v>2.3255813953488372E-2</v>
      </c>
      <c r="I41" s="1">
        <f t="shared" si="19"/>
        <v>2.3255813953488372E-2</v>
      </c>
      <c r="J41" s="1">
        <f t="shared" si="19"/>
        <v>2.3255813953488372E-2</v>
      </c>
      <c r="K41" s="1">
        <f t="shared" si="19"/>
        <v>2.3255813953488372E-2</v>
      </c>
      <c r="L41" s="1">
        <f t="shared" si="19"/>
        <v>2.3255813953488372E-2</v>
      </c>
      <c r="M41" s="1">
        <f t="shared" si="19"/>
        <v>2.3255813953488372E-2</v>
      </c>
      <c r="N41" s="1">
        <f t="shared" si="19"/>
        <v>2.3255813953488372E-2</v>
      </c>
      <c r="O41" s="1">
        <f t="shared" si="19"/>
        <v>2.3255813953488372E-2</v>
      </c>
      <c r="P41" s="1">
        <f t="shared" si="19"/>
        <v>2.3255813953488372E-2</v>
      </c>
      <c r="Q41" s="1">
        <f t="shared" si="19"/>
        <v>2.3255813953488372E-2</v>
      </c>
      <c r="R41" s="1">
        <f t="shared" si="19"/>
        <v>2.3255813953488372E-2</v>
      </c>
      <c r="S41" s="1">
        <f t="shared" si="19"/>
        <v>2.3255813953488372E-2</v>
      </c>
      <c r="T41" s="1">
        <f t="shared" si="19"/>
        <v>2.3255813953488372E-2</v>
      </c>
      <c r="U41" s="1">
        <f t="shared" si="19"/>
        <v>2.3255813953488372E-2</v>
      </c>
      <c r="V41" s="1">
        <f t="shared" si="19"/>
        <v>2.3255813953488372E-2</v>
      </c>
      <c r="W41" s="1">
        <f t="shared" si="20"/>
        <v>2.3255813953488372E-2</v>
      </c>
      <c r="X41" s="1">
        <f t="shared" si="20"/>
        <v>2.3255813953488372E-2</v>
      </c>
      <c r="Y41" s="1">
        <f t="shared" si="20"/>
        <v>2.3255813953488372E-2</v>
      </c>
      <c r="Z41" s="1">
        <f t="shared" si="20"/>
        <v>2.3255813953488372E-2</v>
      </c>
      <c r="AA41" s="1">
        <f t="shared" si="20"/>
        <v>2.3255813953488372E-2</v>
      </c>
      <c r="AB41" s="1">
        <f t="shared" si="20"/>
        <v>2.3255813953488372E-2</v>
      </c>
      <c r="AC41" s="1">
        <f t="shared" si="20"/>
        <v>2.3255813953488372E-2</v>
      </c>
      <c r="AD41" s="1">
        <f t="shared" si="20"/>
        <v>2.3255813953488372E-2</v>
      </c>
      <c r="AE41" s="1">
        <f t="shared" si="20"/>
        <v>2.3255813953488372E-2</v>
      </c>
      <c r="AF41" s="1">
        <f t="shared" si="20"/>
        <v>2.3255813953488372E-2</v>
      </c>
      <c r="AG41" s="1">
        <f t="shared" si="20"/>
        <v>2.3255813953488372E-2</v>
      </c>
      <c r="AH41" s="1">
        <f t="shared" si="20"/>
        <v>2.3255813953488372E-2</v>
      </c>
      <c r="AI41" s="1">
        <f t="shared" si="20"/>
        <v>2.3255813953488372E-2</v>
      </c>
      <c r="AJ41" s="1"/>
      <c r="AK41" s="2">
        <f>SUMIFS('IND Balance'!E$5:E$141,'IND Balance'!$C$5:$C$141,'Service shares'!$B41,'IND Balance'!$D$5:$D$141,"*"&amp;'Service shares'!$A41)*F41</f>
        <v>0.74011446217674415</v>
      </c>
      <c r="AL41" s="2">
        <f>SUMIFS('IND Balance'!F$5:F$141,'IND Balance'!$C$5:$C$141,'Service shares'!$B41,'IND Balance'!$D$5:$D$141,"*"&amp;'Service shares'!$A41)*G41</f>
        <v>0.13837802416744185</v>
      </c>
      <c r="AM41" s="2">
        <f>SUMIFS('IND Balance'!G$5:G$141,'IND Balance'!$C$5:$C$141,'Service shares'!$B41,'IND Balance'!$D$5:$D$141,"*"&amp;'Service shares'!$A41)*H41</f>
        <v>0.44146514980465112</v>
      </c>
      <c r="AN41" s="2">
        <f>SUMIFS('IND Balance'!H$5:H$141,'IND Balance'!$C$5:$C$141,'Service shares'!$B41,'IND Balance'!$D$5:$D$141,"*"&amp;'Service shares'!$A41)*I41</f>
        <v>0.33424003339534886</v>
      </c>
      <c r="AO41" s="2">
        <f>SUMIFS('IND Balance'!I$5:I$141,'IND Balance'!$C$5:$C$141,'Service shares'!$B41,'IND Balance'!$D$5:$D$141,"*"&amp;'Service shares'!$A41)*J41</f>
        <v>2.463323253488372</v>
      </c>
      <c r="AP41" s="2">
        <f>SUMIFS('IND Balance'!J$5:J$141,'IND Balance'!$C$5:$C$141,'Service shares'!$B41,'IND Balance'!$D$5:$D$141,"*"&amp;'Service shares'!$A41)*K41</f>
        <v>2.5996719454325579</v>
      </c>
      <c r="AQ41" s="2">
        <f>SUMIFS('IND Balance'!K$5:K$141,'IND Balance'!$C$5:$C$141,'Service shares'!$B41,'IND Balance'!$D$5:$D$141,"*"&amp;'Service shares'!$A41)*L41</f>
        <v>0.2925434974604651</v>
      </c>
      <c r="AR41" s="2">
        <f>SUMIFS('IND Balance'!L$5:L$141,'IND Balance'!$C$5:$C$141,'Service shares'!$B41,'IND Balance'!$D$5:$D$141,"*"&amp;'Service shares'!$A41)*M41</f>
        <v>0.82243658955348842</v>
      </c>
      <c r="AS41" s="2">
        <f>SUMIFS('IND Balance'!M$5:M$141,'IND Balance'!$C$5:$C$141,'Service shares'!$B41,'IND Balance'!$D$5:$D$141,"*"&amp;'Service shares'!$A41)*N41</f>
        <v>0.18008371264186046</v>
      </c>
      <c r="AT41" s="2">
        <f>SUMIFS('IND Balance'!N$5:N$141,'IND Balance'!$C$5:$C$141,'Service shares'!$B41,'IND Balance'!$D$5:$D$141,"*"&amp;'Service shares'!$A41)*O41</f>
        <v>31.484427929413954</v>
      </c>
      <c r="AU41" s="2">
        <f>SUMIFS('IND Balance'!O$5:O$141,'IND Balance'!$C$5:$C$141,'Service shares'!$B41,'IND Balance'!$D$5:$D$141,"*"&amp;'Service shares'!$A41)*P41</f>
        <v>0.21550199592558139</v>
      </c>
      <c r="AV41" s="2">
        <f>SUMIFS('IND Balance'!P$5:P$141,'IND Balance'!$C$5:$C$141,'Service shares'!$B41,'IND Balance'!$D$5:$D$141,"*"&amp;'Service shares'!$A41)*Q41</f>
        <v>1.0105275085116279</v>
      </c>
      <c r="AW41" s="2">
        <f>SUMIFS('IND Balance'!Q$5:Q$141,'IND Balance'!$C$5:$C$141,'Service shares'!$B41,'IND Balance'!$D$5:$D$141,"*"&amp;'Service shares'!$A41)*R41</f>
        <v>0.32820033097674417</v>
      </c>
      <c r="AX41" s="2">
        <f>SUMIFS('IND Balance'!R$5:R$141,'IND Balance'!$C$5:$C$141,'Service shares'!$B41,'IND Balance'!$D$5:$D$141,"*"&amp;'Service shares'!$A41)*S41</f>
        <v>0.85738565913488374</v>
      </c>
      <c r="AY41" s="2">
        <f>SUMIFS('IND Balance'!S$5:S$141,'IND Balance'!$C$5:$C$141,'Service shares'!$B41,'IND Balance'!$D$5:$D$141,"*"&amp;'Service shares'!$A41)*T41</f>
        <v>0.51621832172093018</v>
      </c>
      <c r="AZ41" s="2">
        <f>SUMIFS('IND Balance'!T$5:T$141,'IND Balance'!$C$5:$C$141,'Service shares'!$B41,'IND Balance'!$D$5:$D$141,"*"&amp;'Service shares'!$A41)*U41</f>
        <v>0.69010449932093021</v>
      </c>
      <c r="BA41" s="2">
        <f>SUMIFS('IND Balance'!U$5:U$141,'IND Balance'!$C$5:$C$141,'Service shares'!$B41,'IND Balance'!$D$5:$D$141,"*"&amp;'Service shares'!$A41)*V41</f>
        <v>1.60198535252093</v>
      </c>
      <c r="BB41" s="2">
        <f>SUMIFS('IND Balance'!V$5:V$141,'IND Balance'!$C$5:$C$141,'Service shares'!$B41,'IND Balance'!$D$5:$D$141,"*"&amp;'Service shares'!$A41)*W41</f>
        <v>0.69680649507906978</v>
      </c>
      <c r="BC41" s="2">
        <f>SUMIFS('IND Balance'!W$5:W$141,'IND Balance'!$C$5:$C$141,'Service shares'!$B41,'IND Balance'!$D$5:$D$141,"*"&amp;'Service shares'!$A41)*X41</f>
        <v>1.0458419007348836</v>
      </c>
      <c r="BD41" s="2">
        <f>SUMIFS('IND Balance'!X$5:X$141,'IND Balance'!$C$5:$C$141,'Service shares'!$B41,'IND Balance'!$D$5:$D$141,"*"&amp;'Service shares'!$A41)*Y41</f>
        <v>0.13993298221395348</v>
      </c>
      <c r="BE41" s="2">
        <f>SUMIFS('IND Balance'!Y$5:Y$141,'IND Balance'!$C$5:$C$141,'Service shares'!$B41,'IND Balance'!$D$5:$D$141,"*"&amp;'Service shares'!$A41)*Z41</f>
        <v>0.44104452245581394</v>
      </c>
      <c r="BF41" s="2">
        <f>SUMIFS('IND Balance'!Z$5:Z$141,'IND Balance'!$C$5:$C$141,'Service shares'!$B41,'IND Balance'!$D$5:$D$141,"*"&amp;'Service shares'!$A41)*AA41</f>
        <v>0.89221399308837213</v>
      </c>
      <c r="BG41" s="2">
        <f>SUMIFS('IND Balance'!AA$5:AA$141,'IND Balance'!$C$5:$C$141,'Service shares'!$B41,'IND Balance'!$D$5:$D$141,"*"&amp;'Service shares'!$A41)*AB41</f>
        <v>1.322795118139535E-2</v>
      </c>
      <c r="BH41" s="2">
        <f>SUMIFS('IND Balance'!AB$5:AB$141,'IND Balance'!$C$5:$C$141,'Service shares'!$B41,'IND Balance'!$D$5:$D$141,"*"&amp;'Service shares'!$A41)*AC41</f>
        <v>0.1163725928372093</v>
      </c>
      <c r="BI41" s="2">
        <f>SUMIFS('IND Balance'!AC$5:AC$141,'IND Balance'!$C$5:$C$141,'Service shares'!$B41,'IND Balance'!$D$5:$D$141,"*"&amp;'Service shares'!$A41)*AD41</f>
        <v>1.418291157767442</v>
      </c>
      <c r="BJ41" s="2">
        <f>SUMIFS('IND Balance'!AD$5:AD$141,'IND Balance'!$C$5:$C$141,'Service shares'!$B41,'IND Balance'!$D$5:$D$141,"*"&amp;'Service shares'!$A41)*AE41</f>
        <v>4.2050856055813955E-2</v>
      </c>
      <c r="BK41" s="2">
        <f>SUMIFS('IND Balance'!AE$5:AE$141,'IND Balance'!$C$5:$C$141,'Service shares'!$B41,'IND Balance'!$D$5:$D$141,"*"&amp;'Service shares'!$A41)*AF41</f>
        <v>0.17557832637209303</v>
      </c>
      <c r="BL41" s="2">
        <f>SUMIFS('IND Balance'!AF$5:AF$141,'IND Balance'!$C$5:$C$141,'Service shares'!$B41,'IND Balance'!$D$5:$D$141,"*"&amp;'Service shares'!$A41)*AG41</f>
        <v>0.51563119604651164</v>
      </c>
      <c r="BM41" s="2">
        <f>SUMIFS('IND Balance'!AG$5:AG$141,'IND Balance'!$C$5:$C$141,'Service shares'!$B41,'IND Balance'!$D$5:$D$141,"*"&amp;'Service shares'!$A41)*AH41</f>
        <v>2.7716130136465118</v>
      </c>
      <c r="BN41" s="2">
        <f>SUMIFS('IND Balance'!AH$5:AH$141,'IND Balance'!$C$5:$C$141,'Service shares'!$B41,'IND Balance'!$D$5:$D$141,"*"&amp;'Service shares'!$A41)*AI41</f>
        <v>0</v>
      </c>
    </row>
    <row r="42" spans="1:66" x14ac:dyDescent="0.45">
      <c r="A42" t="s">
        <v>20</v>
      </c>
      <c r="B42" t="s">
        <v>49</v>
      </c>
      <c r="C42" t="s">
        <v>194</v>
      </c>
      <c r="D42" s="1">
        <v>5.4263565891472867E-2</v>
      </c>
      <c r="E42" s="1"/>
      <c r="F42" s="1">
        <f t="shared" si="16"/>
        <v>5.4263565891472867E-2</v>
      </c>
      <c r="G42" s="1">
        <f t="shared" si="19"/>
        <v>5.4263565891472867E-2</v>
      </c>
      <c r="H42" s="1">
        <f t="shared" si="19"/>
        <v>5.4263565891472867E-2</v>
      </c>
      <c r="I42" s="1">
        <f t="shared" si="19"/>
        <v>5.4263565891472867E-2</v>
      </c>
      <c r="J42" s="1">
        <f t="shared" si="19"/>
        <v>5.4263565891472867E-2</v>
      </c>
      <c r="K42" s="1">
        <f t="shared" si="19"/>
        <v>5.4263565891472867E-2</v>
      </c>
      <c r="L42" s="1">
        <f t="shared" si="19"/>
        <v>5.4263565891472867E-2</v>
      </c>
      <c r="M42" s="1">
        <f t="shared" si="19"/>
        <v>5.4263565891472867E-2</v>
      </c>
      <c r="N42" s="1">
        <f t="shared" si="19"/>
        <v>5.4263565891472867E-2</v>
      </c>
      <c r="O42" s="1">
        <f t="shared" si="19"/>
        <v>5.4263565891472867E-2</v>
      </c>
      <c r="P42" s="1">
        <f t="shared" si="19"/>
        <v>5.4263565891472867E-2</v>
      </c>
      <c r="Q42" s="1">
        <f t="shared" si="19"/>
        <v>5.4263565891472867E-2</v>
      </c>
      <c r="R42" s="1">
        <f t="shared" si="19"/>
        <v>5.4263565891472867E-2</v>
      </c>
      <c r="S42" s="1">
        <f t="shared" si="19"/>
        <v>5.4263565891472867E-2</v>
      </c>
      <c r="T42" s="1">
        <f t="shared" si="19"/>
        <v>5.4263565891472867E-2</v>
      </c>
      <c r="U42" s="1">
        <f t="shared" si="19"/>
        <v>5.4263565891472867E-2</v>
      </c>
      <c r="V42" s="1">
        <f t="shared" si="19"/>
        <v>5.4263565891472867E-2</v>
      </c>
      <c r="W42" s="1">
        <f t="shared" si="20"/>
        <v>5.4263565891472867E-2</v>
      </c>
      <c r="X42" s="1">
        <f t="shared" si="20"/>
        <v>5.4263565891472867E-2</v>
      </c>
      <c r="Y42" s="1">
        <f t="shared" si="20"/>
        <v>5.4263565891472867E-2</v>
      </c>
      <c r="Z42" s="1">
        <f t="shared" si="20"/>
        <v>5.4263565891472867E-2</v>
      </c>
      <c r="AA42" s="1">
        <f t="shared" si="20"/>
        <v>5.4263565891472867E-2</v>
      </c>
      <c r="AB42" s="1">
        <f t="shared" si="20"/>
        <v>5.4263565891472867E-2</v>
      </c>
      <c r="AC42" s="1">
        <f t="shared" si="20"/>
        <v>5.4263565891472867E-2</v>
      </c>
      <c r="AD42" s="1">
        <f t="shared" si="20"/>
        <v>5.4263565891472867E-2</v>
      </c>
      <c r="AE42" s="1">
        <f t="shared" si="20"/>
        <v>5.4263565891472867E-2</v>
      </c>
      <c r="AF42" s="1">
        <f t="shared" si="20"/>
        <v>5.4263565891472867E-2</v>
      </c>
      <c r="AG42" s="1">
        <f t="shared" si="20"/>
        <v>5.4263565891472867E-2</v>
      </c>
      <c r="AH42" s="1">
        <f t="shared" si="20"/>
        <v>5.4263565891472867E-2</v>
      </c>
      <c r="AI42" s="1">
        <f t="shared" si="20"/>
        <v>5.4263565891472867E-2</v>
      </c>
      <c r="AJ42" s="1"/>
      <c r="AK42" s="2">
        <f>SUMIFS('IND Balance'!E$5:E$141,'IND Balance'!$C$5:$C$141,'Service shares'!$B42,'IND Balance'!$D$5:$D$141,"*"&amp;'Service shares'!$A42)*F42</f>
        <v>1.7269337450790698</v>
      </c>
      <c r="AL42" s="2">
        <f>SUMIFS('IND Balance'!F$5:F$141,'IND Balance'!$C$5:$C$141,'Service shares'!$B42,'IND Balance'!$D$5:$D$141,"*"&amp;'Service shares'!$A42)*G42</f>
        <v>0.32288205639069767</v>
      </c>
      <c r="AM42" s="2">
        <f>SUMIFS('IND Balance'!G$5:G$141,'IND Balance'!$C$5:$C$141,'Service shares'!$B42,'IND Balance'!$D$5:$D$141,"*"&amp;'Service shares'!$A42)*H42</f>
        <v>1.030085349544186</v>
      </c>
      <c r="AN42" s="2">
        <f>SUMIFS('IND Balance'!H$5:H$141,'IND Balance'!$C$5:$C$141,'Service shares'!$B42,'IND Balance'!$D$5:$D$141,"*"&amp;'Service shares'!$A42)*I42</f>
        <v>0.77989341125581391</v>
      </c>
      <c r="AO42" s="2">
        <f>SUMIFS('IND Balance'!I$5:I$141,'IND Balance'!$C$5:$C$141,'Service shares'!$B42,'IND Balance'!$D$5:$D$141,"*"&amp;'Service shares'!$A42)*J42</f>
        <v>5.7477542581395351</v>
      </c>
      <c r="AP42" s="2">
        <f>SUMIFS('IND Balance'!J$5:J$141,'IND Balance'!$C$5:$C$141,'Service shares'!$B42,'IND Balance'!$D$5:$D$141,"*"&amp;'Service shares'!$A42)*K42</f>
        <v>6.0659012060093023</v>
      </c>
      <c r="AQ42" s="2">
        <f>SUMIFS('IND Balance'!K$5:K$141,'IND Balance'!$C$5:$C$141,'Service shares'!$B42,'IND Balance'!$D$5:$D$141,"*"&amp;'Service shares'!$A42)*L42</f>
        <v>0.68260149407441861</v>
      </c>
      <c r="AR42" s="2">
        <f>SUMIFS('IND Balance'!L$5:L$141,'IND Balance'!$C$5:$C$141,'Service shares'!$B42,'IND Balance'!$D$5:$D$141,"*"&amp;'Service shares'!$A42)*M42</f>
        <v>1.9190187089581394</v>
      </c>
      <c r="AS42" s="2">
        <f>SUMIFS('IND Balance'!M$5:M$141,'IND Balance'!$C$5:$C$141,'Service shares'!$B42,'IND Balance'!$D$5:$D$141,"*"&amp;'Service shares'!$A42)*N42</f>
        <v>0.42019532949767441</v>
      </c>
      <c r="AT42" s="2">
        <f>SUMIFS('IND Balance'!N$5:N$141,'IND Balance'!$C$5:$C$141,'Service shares'!$B42,'IND Balance'!$D$5:$D$141,"*"&amp;'Service shares'!$A42)*O42</f>
        <v>73.463665168632559</v>
      </c>
      <c r="AU42" s="2">
        <f>SUMIFS('IND Balance'!O$5:O$141,'IND Balance'!$C$5:$C$141,'Service shares'!$B42,'IND Balance'!$D$5:$D$141,"*"&amp;'Service shares'!$A42)*P42</f>
        <v>0.50283799049302325</v>
      </c>
      <c r="AV42" s="2">
        <f>SUMIFS('IND Balance'!P$5:P$141,'IND Balance'!$C$5:$C$141,'Service shares'!$B42,'IND Balance'!$D$5:$D$141,"*"&amp;'Service shares'!$A42)*Q42</f>
        <v>2.3578975198604653</v>
      </c>
      <c r="AW42" s="2">
        <f>SUMIFS('IND Balance'!Q$5:Q$141,'IND Balance'!$C$5:$C$141,'Service shares'!$B42,'IND Balance'!$D$5:$D$141,"*"&amp;'Service shares'!$A42)*R42</f>
        <v>0.76580077227906973</v>
      </c>
      <c r="AX42" s="2">
        <f>SUMIFS('IND Balance'!R$5:R$141,'IND Balance'!$C$5:$C$141,'Service shares'!$B42,'IND Balance'!$D$5:$D$141,"*"&amp;'Service shares'!$A42)*S42</f>
        <v>2.0005665379813955</v>
      </c>
      <c r="AY42" s="2">
        <f>SUMIFS('IND Balance'!S$5:S$141,'IND Balance'!$C$5:$C$141,'Service shares'!$B42,'IND Balance'!$D$5:$D$141,"*"&amp;'Service shares'!$A42)*T42</f>
        <v>1.2045094173488373</v>
      </c>
      <c r="AZ42" s="2">
        <f>SUMIFS('IND Balance'!T$5:T$141,'IND Balance'!$C$5:$C$141,'Service shares'!$B42,'IND Balance'!$D$5:$D$141,"*"&amp;'Service shares'!$A42)*U42</f>
        <v>1.6102438317488372</v>
      </c>
      <c r="BA42" s="2">
        <f>SUMIFS('IND Balance'!U$5:U$141,'IND Balance'!$C$5:$C$141,'Service shares'!$B42,'IND Balance'!$D$5:$D$141,"*"&amp;'Service shares'!$A42)*V42</f>
        <v>3.737965822548837</v>
      </c>
      <c r="BB42" s="2">
        <f>SUMIFS('IND Balance'!V$5:V$141,'IND Balance'!$C$5:$C$141,'Service shares'!$B42,'IND Balance'!$D$5:$D$141,"*"&amp;'Service shares'!$A42)*W42</f>
        <v>1.6258818218511628</v>
      </c>
      <c r="BC42" s="2">
        <f>SUMIFS('IND Balance'!W$5:W$141,'IND Balance'!$C$5:$C$141,'Service shares'!$B42,'IND Balance'!$D$5:$D$141,"*"&amp;'Service shares'!$A42)*X42</f>
        <v>2.4402977683813951</v>
      </c>
      <c r="BD42" s="2">
        <f>SUMIFS('IND Balance'!X$5:X$141,'IND Balance'!$C$5:$C$141,'Service shares'!$B42,'IND Balance'!$D$5:$D$141,"*"&amp;'Service shares'!$A42)*Y42</f>
        <v>0.32651029183255814</v>
      </c>
      <c r="BE42" s="2">
        <f>SUMIFS('IND Balance'!Y$5:Y$141,'IND Balance'!$C$5:$C$141,'Service shares'!$B42,'IND Balance'!$D$5:$D$141,"*"&amp;'Service shares'!$A42)*Z42</f>
        <v>1.0291038857302326</v>
      </c>
      <c r="BF42" s="2">
        <f>SUMIFS('IND Balance'!Z$5:Z$141,'IND Balance'!$C$5:$C$141,'Service shares'!$B42,'IND Balance'!$D$5:$D$141,"*"&amp;'Service shares'!$A42)*AA42</f>
        <v>2.081832650539535</v>
      </c>
      <c r="BG42" s="2">
        <f>SUMIFS('IND Balance'!AA$5:AA$141,'IND Balance'!$C$5:$C$141,'Service shares'!$B42,'IND Balance'!$D$5:$D$141,"*"&amp;'Service shares'!$A42)*AB42</f>
        <v>3.0865219423255815E-2</v>
      </c>
      <c r="BH42" s="2">
        <f>SUMIFS('IND Balance'!AB$5:AB$141,'IND Balance'!$C$5:$C$141,'Service shares'!$B42,'IND Balance'!$D$5:$D$141,"*"&amp;'Service shares'!$A42)*AC42</f>
        <v>0.27153604995348835</v>
      </c>
      <c r="BI42" s="2">
        <f>SUMIFS('IND Balance'!AC$5:AC$141,'IND Balance'!$C$5:$C$141,'Service shares'!$B42,'IND Balance'!$D$5:$D$141,"*"&amp;'Service shares'!$A42)*AD42</f>
        <v>3.3093460347906976</v>
      </c>
      <c r="BJ42" s="2">
        <f>SUMIFS('IND Balance'!AD$5:AD$141,'IND Balance'!$C$5:$C$141,'Service shares'!$B42,'IND Balance'!$D$5:$D$141,"*"&amp;'Service shares'!$A42)*AE42</f>
        <v>9.8118664130232555E-2</v>
      </c>
      <c r="BK42" s="2">
        <f>SUMIFS('IND Balance'!AE$5:AE$141,'IND Balance'!$C$5:$C$141,'Service shares'!$B42,'IND Balance'!$D$5:$D$141,"*"&amp;'Service shares'!$A42)*AF42</f>
        <v>0.4096827615348837</v>
      </c>
      <c r="BL42" s="2">
        <f>SUMIFS('IND Balance'!AF$5:AF$141,'IND Balance'!$C$5:$C$141,'Service shares'!$B42,'IND Balance'!$D$5:$D$141,"*"&amp;'Service shares'!$A42)*AG42</f>
        <v>1.2031394574418603</v>
      </c>
      <c r="BM42" s="2">
        <f>SUMIFS('IND Balance'!AG$5:AG$141,'IND Balance'!$C$5:$C$141,'Service shares'!$B42,'IND Balance'!$D$5:$D$141,"*"&amp;'Service shares'!$A42)*AH42</f>
        <v>6.4670970318418606</v>
      </c>
      <c r="BN42" s="2">
        <f>SUMIFS('IND Balance'!AH$5:AH$141,'IND Balance'!$C$5:$C$141,'Service shares'!$B42,'IND Balance'!$D$5:$D$141,"*"&amp;'Service shares'!$A42)*AI42</f>
        <v>0</v>
      </c>
    </row>
    <row r="43" spans="1:66" x14ac:dyDescent="0.45">
      <c r="A43" t="s">
        <v>20</v>
      </c>
      <c r="B43" t="s">
        <v>49</v>
      </c>
      <c r="C43" t="s">
        <v>199</v>
      </c>
      <c r="D43" s="1">
        <v>5.4263565891472867E-2</v>
      </c>
      <c r="E43" s="1"/>
      <c r="F43" s="1">
        <f t="shared" si="16"/>
        <v>5.4263565891472867E-2</v>
      </c>
      <c r="G43" s="1">
        <f t="shared" si="19"/>
        <v>5.4263565891472867E-2</v>
      </c>
      <c r="H43" s="1">
        <f t="shared" si="19"/>
        <v>5.4263565891472867E-2</v>
      </c>
      <c r="I43" s="1">
        <f t="shared" si="19"/>
        <v>5.4263565891472867E-2</v>
      </c>
      <c r="J43" s="1">
        <f t="shared" si="19"/>
        <v>5.4263565891472867E-2</v>
      </c>
      <c r="K43" s="1">
        <f t="shared" si="19"/>
        <v>5.4263565891472867E-2</v>
      </c>
      <c r="L43" s="1">
        <f t="shared" si="19"/>
        <v>5.4263565891472867E-2</v>
      </c>
      <c r="M43" s="1">
        <f t="shared" si="19"/>
        <v>5.4263565891472867E-2</v>
      </c>
      <c r="N43" s="1">
        <f t="shared" si="19"/>
        <v>5.4263565891472867E-2</v>
      </c>
      <c r="O43" s="1">
        <f t="shared" si="19"/>
        <v>5.4263565891472867E-2</v>
      </c>
      <c r="P43" s="1">
        <f t="shared" si="19"/>
        <v>5.4263565891472867E-2</v>
      </c>
      <c r="Q43" s="1">
        <f t="shared" si="19"/>
        <v>5.4263565891472867E-2</v>
      </c>
      <c r="R43" s="1">
        <f t="shared" si="19"/>
        <v>5.4263565891472867E-2</v>
      </c>
      <c r="S43" s="1">
        <f t="shared" si="19"/>
        <v>5.4263565891472867E-2</v>
      </c>
      <c r="T43" s="1">
        <f t="shared" si="19"/>
        <v>5.4263565891472867E-2</v>
      </c>
      <c r="U43" s="1">
        <f t="shared" si="19"/>
        <v>5.4263565891472867E-2</v>
      </c>
      <c r="V43" s="1">
        <f t="shared" si="19"/>
        <v>5.4263565891472867E-2</v>
      </c>
      <c r="W43" s="1">
        <f t="shared" si="20"/>
        <v>5.4263565891472867E-2</v>
      </c>
      <c r="X43" s="1">
        <f t="shared" si="20"/>
        <v>5.4263565891472867E-2</v>
      </c>
      <c r="Y43" s="1">
        <f t="shared" si="20"/>
        <v>5.4263565891472867E-2</v>
      </c>
      <c r="Z43" s="1">
        <f t="shared" si="20"/>
        <v>5.4263565891472867E-2</v>
      </c>
      <c r="AA43" s="1">
        <f t="shared" si="20"/>
        <v>5.4263565891472867E-2</v>
      </c>
      <c r="AB43" s="1">
        <f t="shared" si="20"/>
        <v>5.4263565891472867E-2</v>
      </c>
      <c r="AC43" s="1">
        <f t="shared" si="20"/>
        <v>5.4263565891472867E-2</v>
      </c>
      <c r="AD43" s="1">
        <f t="shared" si="20"/>
        <v>5.4263565891472867E-2</v>
      </c>
      <c r="AE43" s="1">
        <f t="shared" si="20"/>
        <v>5.4263565891472867E-2</v>
      </c>
      <c r="AF43" s="1">
        <f t="shared" si="20"/>
        <v>5.4263565891472867E-2</v>
      </c>
      <c r="AG43" s="1">
        <f t="shared" si="20"/>
        <v>5.4263565891472867E-2</v>
      </c>
      <c r="AH43" s="1">
        <f t="shared" si="20"/>
        <v>5.4263565891472867E-2</v>
      </c>
      <c r="AI43" s="1">
        <f t="shared" si="20"/>
        <v>5.4263565891472867E-2</v>
      </c>
      <c r="AJ43" s="1"/>
      <c r="AK43" s="2">
        <f>SUMIFS('IND Balance'!E$5:E$141,'IND Balance'!$C$5:$C$141,'Service shares'!$B43,'IND Balance'!$D$5:$D$141,"*"&amp;'Service shares'!$A43)*F43</f>
        <v>1.7269337450790698</v>
      </c>
      <c r="AL43" s="2">
        <f>SUMIFS('IND Balance'!F$5:F$141,'IND Balance'!$C$5:$C$141,'Service shares'!$B43,'IND Balance'!$D$5:$D$141,"*"&amp;'Service shares'!$A43)*G43</f>
        <v>0.32288205639069767</v>
      </c>
      <c r="AM43" s="2">
        <f>SUMIFS('IND Balance'!G$5:G$141,'IND Balance'!$C$5:$C$141,'Service shares'!$B43,'IND Balance'!$D$5:$D$141,"*"&amp;'Service shares'!$A43)*H43</f>
        <v>1.030085349544186</v>
      </c>
      <c r="AN43" s="2">
        <f>SUMIFS('IND Balance'!H$5:H$141,'IND Balance'!$C$5:$C$141,'Service shares'!$B43,'IND Balance'!$D$5:$D$141,"*"&amp;'Service shares'!$A43)*I43</f>
        <v>0.77989341125581391</v>
      </c>
      <c r="AO43" s="2">
        <f>SUMIFS('IND Balance'!I$5:I$141,'IND Balance'!$C$5:$C$141,'Service shares'!$B43,'IND Balance'!$D$5:$D$141,"*"&amp;'Service shares'!$A43)*J43</f>
        <v>5.7477542581395351</v>
      </c>
      <c r="AP43" s="2">
        <f>SUMIFS('IND Balance'!J$5:J$141,'IND Balance'!$C$5:$C$141,'Service shares'!$B43,'IND Balance'!$D$5:$D$141,"*"&amp;'Service shares'!$A43)*K43</f>
        <v>6.0659012060093023</v>
      </c>
      <c r="AQ43" s="2">
        <f>SUMIFS('IND Balance'!K$5:K$141,'IND Balance'!$C$5:$C$141,'Service shares'!$B43,'IND Balance'!$D$5:$D$141,"*"&amp;'Service shares'!$A43)*L43</f>
        <v>0.68260149407441861</v>
      </c>
      <c r="AR43" s="2">
        <f>SUMIFS('IND Balance'!L$5:L$141,'IND Balance'!$C$5:$C$141,'Service shares'!$B43,'IND Balance'!$D$5:$D$141,"*"&amp;'Service shares'!$A43)*M43</f>
        <v>1.9190187089581394</v>
      </c>
      <c r="AS43" s="2">
        <f>SUMIFS('IND Balance'!M$5:M$141,'IND Balance'!$C$5:$C$141,'Service shares'!$B43,'IND Balance'!$D$5:$D$141,"*"&amp;'Service shares'!$A43)*N43</f>
        <v>0.42019532949767441</v>
      </c>
      <c r="AT43" s="2">
        <f>SUMIFS('IND Balance'!N$5:N$141,'IND Balance'!$C$5:$C$141,'Service shares'!$B43,'IND Balance'!$D$5:$D$141,"*"&amp;'Service shares'!$A43)*O43</f>
        <v>73.463665168632559</v>
      </c>
      <c r="AU43" s="2">
        <f>SUMIFS('IND Balance'!O$5:O$141,'IND Balance'!$C$5:$C$141,'Service shares'!$B43,'IND Balance'!$D$5:$D$141,"*"&amp;'Service shares'!$A43)*P43</f>
        <v>0.50283799049302325</v>
      </c>
      <c r="AV43" s="2">
        <f>SUMIFS('IND Balance'!P$5:P$141,'IND Balance'!$C$5:$C$141,'Service shares'!$B43,'IND Balance'!$D$5:$D$141,"*"&amp;'Service shares'!$A43)*Q43</f>
        <v>2.3578975198604653</v>
      </c>
      <c r="AW43" s="2">
        <f>SUMIFS('IND Balance'!Q$5:Q$141,'IND Balance'!$C$5:$C$141,'Service shares'!$B43,'IND Balance'!$D$5:$D$141,"*"&amp;'Service shares'!$A43)*R43</f>
        <v>0.76580077227906973</v>
      </c>
      <c r="AX43" s="2">
        <f>SUMIFS('IND Balance'!R$5:R$141,'IND Balance'!$C$5:$C$141,'Service shares'!$B43,'IND Balance'!$D$5:$D$141,"*"&amp;'Service shares'!$A43)*S43</f>
        <v>2.0005665379813955</v>
      </c>
      <c r="AY43" s="2">
        <f>SUMIFS('IND Balance'!S$5:S$141,'IND Balance'!$C$5:$C$141,'Service shares'!$B43,'IND Balance'!$D$5:$D$141,"*"&amp;'Service shares'!$A43)*T43</f>
        <v>1.2045094173488373</v>
      </c>
      <c r="AZ43" s="2">
        <f>SUMIFS('IND Balance'!T$5:T$141,'IND Balance'!$C$5:$C$141,'Service shares'!$B43,'IND Balance'!$D$5:$D$141,"*"&amp;'Service shares'!$A43)*U43</f>
        <v>1.6102438317488372</v>
      </c>
      <c r="BA43" s="2">
        <f>SUMIFS('IND Balance'!U$5:U$141,'IND Balance'!$C$5:$C$141,'Service shares'!$B43,'IND Balance'!$D$5:$D$141,"*"&amp;'Service shares'!$A43)*V43</f>
        <v>3.737965822548837</v>
      </c>
      <c r="BB43" s="2">
        <f>SUMIFS('IND Balance'!V$5:V$141,'IND Balance'!$C$5:$C$141,'Service shares'!$B43,'IND Balance'!$D$5:$D$141,"*"&amp;'Service shares'!$A43)*W43</f>
        <v>1.6258818218511628</v>
      </c>
      <c r="BC43" s="2">
        <f>SUMIFS('IND Balance'!W$5:W$141,'IND Balance'!$C$5:$C$141,'Service shares'!$B43,'IND Balance'!$D$5:$D$141,"*"&amp;'Service shares'!$A43)*X43</f>
        <v>2.4402977683813951</v>
      </c>
      <c r="BD43" s="2">
        <f>SUMIFS('IND Balance'!X$5:X$141,'IND Balance'!$C$5:$C$141,'Service shares'!$B43,'IND Balance'!$D$5:$D$141,"*"&amp;'Service shares'!$A43)*Y43</f>
        <v>0.32651029183255814</v>
      </c>
      <c r="BE43" s="2">
        <f>SUMIFS('IND Balance'!Y$5:Y$141,'IND Balance'!$C$5:$C$141,'Service shares'!$B43,'IND Balance'!$D$5:$D$141,"*"&amp;'Service shares'!$A43)*Z43</f>
        <v>1.0291038857302326</v>
      </c>
      <c r="BF43" s="2">
        <f>SUMIFS('IND Balance'!Z$5:Z$141,'IND Balance'!$C$5:$C$141,'Service shares'!$B43,'IND Balance'!$D$5:$D$141,"*"&amp;'Service shares'!$A43)*AA43</f>
        <v>2.081832650539535</v>
      </c>
      <c r="BG43" s="2">
        <f>SUMIFS('IND Balance'!AA$5:AA$141,'IND Balance'!$C$5:$C$141,'Service shares'!$B43,'IND Balance'!$D$5:$D$141,"*"&amp;'Service shares'!$A43)*AB43</f>
        <v>3.0865219423255815E-2</v>
      </c>
      <c r="BH43" s="2">
        <f>SUMIFS('IND Balance'!AB$5:AB$141,'IND Balance'!$C$5:$C$141,'Service shares'!$B43,'IND Balance'!$D$5:$D$141,"*"&amp;'Service shares'!$A43)*AC43</f>
        <v>0.27153604995348835</v>
      </c>
      <c r="BI43" s="2">
        <f>SUMIFS('IND Balance'!AC$5:AC$141,'IND Balance'!$C$5:$C$141,'Service shares'!$B43,'IND Balance'!$D$5:$D$141,"*"&amp;'Service shares'!$A43)*AD43</f>
        <v>3.3093460347906976</v>
      </c>
      <c r="BJ43" s="2">
        <f>SUMIFS('IND Balance'!AD$5:AD$141,'IND Balance'!$C$5:$C$141,'Service shares'!$B43,'IND Balance'!$D$5:$D$141,"*"&amp;'Service shares'!$A43)*AE43</f>
        <v>9.8118664130232555E-2</v>
      </c>
      <c r="BK43" s="2">
        <f>SUMIFS('IND Balance'!AE$5:AE$141,'IND Balance'!$C$5:$C$141,'Service shares'!$B43,'IND Balance'!$D$5:$D$141,"*"&amp;'Service shares'!$A43)*AF43</f>
        <v>0.4096827615348837</v>
      </c>
      <c r="BL43" s="2">
        <f>SUMIFS('IND Balance'!AF$5:AF$141,'IND Balance'!$C$5:$C$141,'Service shares'!$B43,'IND Balance'!$D$5:$D$141,"*"&amp;'Service shares'!$A43)*AG43</f>
        <v>1.2031394574418603</v>
      </c>
      <c r="BM43" s="2">
        <f>SUMIFS('IND Balance'!AG$5:AG$141,'IND Balance'!$C$5:$C$141,'Service shares'!$B43,'IND Balance'!$D$5:$D$141,"*"&amp;'Service shares'!$A43)*AH43</f>
        <v>6.4670970318418606</v>
      </c>
      <c r="BN43" s="2">
        <f>SUMIFS('IND Balance'!AH$5:AH$141,'IND Balance'!$C$5:$C$141,'Service shares'!$B43,'IND Balance'!$D$5:$D$141,"*"&amp;'Service shares'!$A43)*AI43</f>
        <v>0</v>
      </c>
    </row>
    <row r="44" spans="1:66" x14ac:dyDescent="0.45">
      <c r="A44" t="s">
        <v>20</v>
      </c>
      <c r="B44" t="s">
        <v>49</v>
      </c>
      <c r="C44" t="s">
        <v>202</v>
      </c>
      <c r="D44" s="1">
        <v>4.6511627906976744E-2</v>
      </c>
      <c r="E44" s="1"/>
      <c r="F44" s="1">
        <f t="shared" si="16"/>
        <v>4.6511627906976744E-2</v>
      </c>
      <c r="G44" s="1">
        <f t="shared" si="19"/>
        <v>4.6511627906976744E-2</v>
      </c>
      <c r="H44" s="1">
        <f t="shared" si="19"/>
        <v>4.6511627906976744E-2</v>
      </c>
      <c r="I44" s="1">
        <f t="shared" si="19"/>
        <v>4.6511627906976744E-2</v>
      </c>
      <c r="J44" s="1">
        <f t="shared" si="19"/>
        <v>4.6511627906976744E-2</v>
      </c>
      <c r="K44" s="1">
        <f t="shared" si="19"/>
        <v>4.6511627906976744E-2</v>
      </c>
      <c r="L44" s="1">
        <f t="shared" si="19"/>
        <v>4.6511627906976744E-2</v>
      </c>
      <c r="M44" s="1">
        <f t="shared" si="19"/>
        <v>4.6511627906976744E-2</v>
      </c>
      <c r="N44" s="1">
        <f t="shared" si="19"/>
        <v>4.6511627906976744E-2</v>
      </c>
      <c r="O44" s="1">
        <f t="shared" si="19"/>
        <v>4.6511627906976744E-2</v>
      </c>
      <c r="P44" s="1">
        <f t="shared" si="19"/>
        <v>4.6511627906976744E-2</v>
      </c>
      <c r="Q44" s="1">
        <f t="shared" si="19"/>
        <v>4.6511627906976744E-2</v>
      </c>
      <c r="R44" s="1">
        <f t="shared" si="19"/>
        <v>4.6511627906976744E-2</v>
      </c>
      <c r="S44" s="1">
        <f t="shared" si="19"/>
        <v>4.6511627906976744E-2</v>
      </c>
      <c r="T44" s="1">
        <f t="shared" si="19"/>
        <v>4.6511627906976744E-2</v>
      </c>
      <c r="U44" s="1">
        <f t="shared" si="19"/>
        <v>4.6511627906976744E-2</v>
      </c>
      <c r="V44" s="1">
        <f t="shared" si="19"/>
        <v>4.6511627906976744E-2</v>
      </c>
      <c r="W44" s="1">
        <f t="shared" si="20"/>
        <v>4.6511627906976744E-2</v>
      </c>
      <c r="X44" s="1">
        <f t="shared" si="20"/>
        <v>4.6511627906976744E-2</v>
      </c>
      <c r="Y44" s="1">
        <f t="shared" si="20"/>
        <v>4.6511627906976744E-2</v>
      </c>
      <c r="Z44" s="1">
        <f t="shared" si="20"/>
        <v>4.6511627906976744E-2</v>
      </c>
      <c r="AA44" s="1">
        <f t="shared" si="20"/>
        <v>4.6511627906976744E-2</v>
      </c>
      <c r="AB44" s="1">
        <f t="shared" si="20"/>
        <v>4.6511627906976744E-2</v>
      </c>
      <c r="AC44" s="1">
        <f t="shared" si="20"/>
        <v>4.6511627906976744E-2</v>
      </c>
      <c r="AD44" s="1">
        <f t="shared" si="20"/>
        <v>4.6511627906976744E-2</v>
      </c>
      <c r="AE44" s="1">
        <f t="shared" si="20"/>
        <v>4.6511627906976744E-2</v>
      </c>
      <c r="AF44" s="1">
        <f t="shared" si="20"/>
        <v>4.6511627906976744E-2</v>
      </c>
      <c r="AG44" s="1">
        <f t="shared" si="20"/>
        <v>4.6511627906976744E-2</v>
      </c>
      <c r="AH44" s="1">
        <f t="shared" si="20"/>
        <v>4.6511627906976744E-2</v>
      </c>
      <c r="AI44" s="1">
        <f t="shared" si="20"/>
        <v>4.6511627906976744E-2</v>
      </c>
      <c r="AJ44" s="1"/>
      <c r="AK44" s="2">
        <f>SUMIFS('IND Balance'!E$5:E$141,'IND Balance'!$C$5:$C$141,'Service shares'!$B44,'IND Balance'!$D$5:$D$141,"*"&amp;'Service shares'!$A44)*F44</f>
        <v>1.4802289243534883</v>
      </c>
      <c r="AL44" s="2">
        <f>SUMIFS('IND Balance'!F$5:F$141,'IND Balance'!$C$5:$C$141,'Service shares'!$B44,'IND Balance'!$D$5:$D$141,"*"&amp;'Service shares'!$A44)*G44</f>
        <v>0.27675604833488371</v>
      </c>
      <c r="AM44" s="2">
        <f>SUMIFS('IND Balance'!G$5:G$141,'IND Balance'!$C$5:$C$141,'Service shares'!$B44,'IND Balance'!$D$5:$D$141,"*"&amp;'Service shares'!$A44)*H44</f>
        <v>0.88293029960930225</v>
      </c>
      <c r="AN44" s="2">
        <f>SUMIFS('IND Balance'!H$5:H$141,'IND Balance'!$C$5:$C$141,'Service shares'!$B44,'IND Balance'!$D$5:$D$141,"*"&amp;'Service shares'!$A44)*I44</f>
        <v>0.66848006679069771</v>
      </c>
      <c r="AO44" s="2">
        <f>SUMIFS('IND Balance'!I$5:I$141,'IND Balance'!$C$5:$C$141,'Service shares'!$B44,'IND Balance'!$D$5:$D$141,"*"&amp;'Service shares'!$A44)*J44</f>
        <v>4.926646506976744</v>
      </c>
      <c r="AP44" s="2">
        <f>SUMIFS('IND Balance'!J$5:J$141,'IND Balance'!$C$5:$C$141,'Service shares'!$B44,'IND Balance'!$D$5:$D$141,"*"&amp;'Service shares'!$A44)*K44</f>
        <v>5.1993438908651157</v>
      </c>
      <c r="AQ44" s="2">
        <f>SUMIFS('IND Balance'!K$5:K$141,'IND Balance'!$C$5:$C$141,'Service shares'!$B44,'IND Balance'!$D$5:$D$141,"*"&amp;'Service shares'!$A44)*L44</f>
        <v>0.58508699492093019</v>
      </c>
      <c r="AR44" s="2">
        <f>SUMIFS('IND Balance'!L$5:L$141,'IND Balance'!$C$5:$C$141,'Service shares'!$B44,'IND Balance'!$D$5:$D$141,"*"&amp;'Service shares'!$A44)*M44</f>
        <v>1.6448731791069768</v>
      </c>
      <c r="AS44" s="2">
        <f>SUMIFS('IND Balance'!M$5:M$141,'IND Balance'!$C$5:$C$141,'Service shares'!$B44,'IND Balance'!$D$5:$D$141,"*"&amp;'Service shares'!$A44)*N44</f>
        <v>0.36016742528372092</v>
      </c>
      <c r="AT44" s="2">
        <f>SUMIFS('IND Balance'!N$5:N$141,'IND Balance'!$C$5:$C$141,'Service shares'!$B44,'IND Balance'!$D$5:$D$141,"*"&amp;'Service shares'!$A44)*O44</f>
        <v>62.968855858827908</v>
      </c>
      <c r="AU44" s="2">
        <f>SUMIFS('IND Balance'!O$5:O$141,'IND Balance'!$C$5:$C$141,'Service shares'!$B44,'IND Balance'!$D$5:$D$141,"*"&amp;'Service shares'!$A44)*P44</f>
        <v>0.43100399185116278</v>
      </c>
      <c r="AV44" s="2">
        <f>SUMIFS('IND Balance'!P$5:P$141,'IND Balance'!$C$5:$C$141,'Service shares'!$B44,'IND Balance'!$D$5:$D$141,"*"&amp;'Service shares'!$A44)*Q44</f>
        <v>2.0210550170232557</v>
      </c>
      <c r="AW44" s="2">
        <f>SUMIFS('IND Balance'!Q$5:Q$141,'IND Balance'!$C$5:$C$141,'Service shares'!$B44,'IND Balance'!$D$5:$D$141,"*"&amp;'Service shares'!$A44)*R44</f>
        <v>0.65640066195348834</v>
      </c>
      <c r="AX44" s="2">
        <f>SUMIFS('IND Balance'!R$5:R$141,'IND Balance'!$C$5:$C$141,'Service shares'!$B44,'IND Balance'!$D$5:$D$141,"*"&amp;'Service shares'!$A44)*S44</f>
        <v>1.7147713182697675</v>
      </c>
      <c r="AY44" s="2">
        <f>SUMIFS('IND Balance'!S$5:S$141,'IND Balance'!$C$5:$C$141,'Service shares'!$B44,'IND Balance'!$D$5:$D$141,"*"&amp;'Service shares'!$A44)*T44</f>
        <v>1.0324366434418604</v>
      </c>
      <c r="AZ44" s="2">
        <f>SUMIFS('IND Balance'!T$5:T$141,'IND Balance'!$C$5:$C$141,'Service shares'!$B44,'IND Balance'!$D$5:$D$141,"*"&amp;'Service shares'!$A44)*U44</f>
        <v>1.3802089986418604</v>
      </c>
      <c r="BA44" s="2">
        <f>SUMIFS('IND Balance'!U$5:U$141,'IND Balance'!$C$5:$C$141,'Service shares'!$B44,'IND Balance'!$D$5:$D$141,"*"&amp;'Service shares'!$A44)*V44</f>
        <v>3.20397070504186</v>
      </c>
      <c r="BB44" s="2">
        <f>SUMIFS('IND Balance'!V$5:V$141,'IND Balance'!$C$5:$C$141,'Service shares'!$B44,'IND Balance'!$D$5:$D$141,"*"&amp;'Service shares'!$A44)*W44</f>
        <v>1.3936129901581396</v>
      </c>
      <c r="BC44" s="2">
        <f>SUMIFS('IND Balance'!W$5:W$141,'IND Balance'!$C$5:$C$141,'Service shares'!$B44,'IND Balance'!$D$5:$D$141,"*"&amp;'Service shares'!$A44)*X44</f>
        <v>2.0916838014697672</v>
      </c>
      <c r="BD44" s="2">
        <f>SUMIFS('IND Balance'!X$5:X$141,'IND Balance'!$C$5:$C$141,'Service shares'!$B44,'IND Balance'!$D$5:$D$141,"*"&amp;'Service shares'!$A44)*Y44</f>
        <v>0.27986596442790695</v>
      </c>
      <c r="BE44" s="2">
        <f>SUMIFS('IND Balance'!Y$5:Y$141,'IND Balance'!$C$5:$C$141,'Service shares'!$B44,'IND Balance'!$D$5:$D$141,"*"&amp;'Service shares'!$A44)*Z44</f>
        <v>0.88208904491162787</v>
      </c>
      <c r="BF44" s="2">
        <f>SUMIFS('IND Balance'!Z$5:Z$141,'IND Balance'!$C$5:$C$141,'Service shares'!$B44,'IND Balance'!$D$5:$D$141,"*"&amp;'Service shares'!$A44)*AA44</f>
        <v>1.7844279861767443</v>
      </c>
      <c r="BG44" s="2">
        <f>SUMIFS('IND Balance'!AA$5:AA$141,'IND Balance'!$C$5:$C$141,'Service shares'!$B44,'IND Balance'!$D$5:$D$141,"*"&amp;'Service shares'!$A44)*AB44</f>
        <v>2.64559023627907E-2</v>
      </c>
      <c r="BH44" s="2">
        <f>SUMIFS('IND Balance'!AB$5:AB$141,'IND Balance'!$C$5:$C$141,'Service shares'!$B44,'IND Balance'!$D$5:$D$141,"*"&amp;'Service shares'!$A44)*AC44</f>
        <v>0.2327451856744186</v>
      </c>
      <c r="BI44" s="2">
        <f>SUMIFS('IND Balance'!AC$5:AC$141,'IND Balance'!$C$5:$C$141,'Service shares'!$B44,'IND Balance'!$D$5:$D$141,"*"&amp;'Service shares'!$A44)*AD44</f>
        <v>2.8365823155348839</v>
      </c>
      <c r="BJ44" s="2">
        <f>SUMIFS('IND Balance'!AD$5:AD$141,'IND Balance'!$C$5:$C$141,'Service shares'!$B44,'IND Balance'!$D$5:$D$141,"*"&amp;'Service shares'!$A44)*AE44</f>
        <v>8.410171211162791E-2</v>
      </c>
      <c r="BK44" s="2">
        <f>SUMIFS('IND Balance'!AE$5:AE$141,'IND Balance'!$C$5:$C$141,'Service shares'!$B44,'IND Balance'!$D$5:$D$141,"*"&amp;'Service shares'!$A44)*AF44</f>
        <v>0.35115665274418606</v>
      </c>
      <c r="BL44" s="2">
        <f>SUMIFS('IND Balance'!AF$5:AF$141,'IND Balance'!$C$5:$C$141,'Service shares'!$B44,'IND Balance'!$D$5:$D$141,"*"&amp;'Service shares'!$A44)*AG44</f>
        <v>1.0312623920930233</v>
      </c>
      <c r="BM44" s="2">
        <f>SUMIFS('IND Balance'!AG$5:AG$141,'IND Balance'!$C$5:$C$141,'Service shares'!$B44,'IND Balance'!$D$5:$D$141,"*"&amp;'Service shares'!$A44)*AH44</f>
        <v>5.5432260272930236</v>
      </c>
      <c r="BN44" s="2">
        <f>SUMIFS('IND Balance'!AH$5:AH$141,'IND Balance'!$C$5:$C$141,'Service shares'!$B44,'IND Balance'!$D$5:$D$141,"*"&amp;'Service shares'!$A44)*AI44</f>
        <v>0</v>
      </c>
    </row>
    <row r="45" spans="1:66" x14ac:dyDescent="0.45">
      <c r="A45" t="s">
        <v>20</v>
      </c>
      <c r="B45" t="s">
        <v>49</v>
      </c>
      <c r="C45" t="s">
        <v>205</v>
      </c>
      <c r="D45" s="1">
        <v>2.3255813953488372E-2</v>
      </c>
      <c r="E45" s="1"/>
      <c r="F45" s="1">
        <f t="shared" si="16"/>
        <v>2.3255813953488372E-2</v>
      </c>
      <c r="G45" s="1">
        <f t="shared" si="19"/>
        <v>2.3255813953488372E-2</v>
      </c>
      <c r="H45" s="1">
        <f t="shared" si="19"/>
        <v>2.3255813953488372E-2</v>
      </c>
      <c r="I45" s="1">
        <f t="shared" si="19"/>
        <v>2.3255813953488372E-2</v>
      </c>
      <c r="J45" s="1">
        <f t="shared" si="19"/>
        <v>2.3255813953488372E-2</v>
      </c>
      <c r="K45" s="1">
        <f t="shared" si="19"/>
        <v>2.3255813953488372E-2</v>
      </c>
      <c r="L45" s="1">
        <f t="shared" si="19"/>
        <v>2.3255813953488372E-2</v>
      </c>
      <c r="M45" s="1">
        <f t="shared" si="19"/>
        <v>2.3255813953488372E-2</v>
      </c>
      <c r="N45" s="1">
        <f t="shared" si="19"/>
        <v>2.3255813953488372E-2</v>
      </c>
      <c r="O45" s="1">
        <f t="shared" si="19"/>
        <v>2.3255813953488372E-2</v>
      </c>
      <c r="P45" s="1">
        <f t="shared" si="19"/>
        <v>2.3255813953488372E-2</v>
      </c>
      <c r="Q45" s="1">
        <f t="shared" si="19"/>
        <v>2.3255813953488372E-2</v>
      </c>
      <c r="R45" s="1">
        <f t="shared" si="19"/>
        <v>2.3255813953488372E-2</v>
      </c>
      <c r="S45" s="1">
        <f t="shared" si="19"/>
        <v>2.3255813953488372E-2</v>
      </c>
      <c r="T45" s="1">
        <f t="shared" si="19"/>
        <v>2.3255813953488372E-2</v>
      </c>
      <c r="U45" s="1">
        <f t="shared" si="19"/>
        <v>2.3255813953488372E-2</v>
      </c>
      <c r="V45" s="1">
        <f t="shared" si="19"/>
        <v>2.3255813953488372E-2</v>
      </c>
      <c r="W45" s="1">
        <f t="shared" si="20"/>
        <v>2.3255813953488372E-2</v>
      </c>
      <c r="X45" s="1">
        <f t="shared" si="20"/>
        <v>2.3255813953488372E-2</v>
      </c>
      <c r="Y45" s="1">
        <f t="shared" si="20"/>
        <v>2.3255813953488372E-2</v>
      </c>
      <c r="Z45" s="1">
        <f t="shared" si="20"/>
        <v>2.3255813953488372E-2</v>
      </c>
      <c r="AA45" s="1">
        <f t="shared" si="20"/>
        <v>2.3255813953488372E-2</v>
      </c>
      <c r="AB45" s="1">
        <f t="shared" si="20"/>
        <v>2.3255813953488372E-2</v>
      </c>
      <c r="AC45" s="1">
        <f t="shared" si="20"/>
        <v>2.3255813953488372E-2</v>
      </c>
      <c r="AD45" s="1">
        <f t="shared" si="20"/>
        <v>2.3255813953488372E-2</v>
      </c>
      <c r="AE45" s="1">
        <f t="shared" si="20"/>
        <v>2.3255813953488372E-2</v>
      </c>
      <c r="AF45" s="1">
        <f t="shared" si="20"/>
        <v>2.3255813953488372E-2</v>
      </c>
      <c r="AG45" s="1">
        <f t="shared" si="20"/>
        <v>2.3255813953488372E-2</v>
      </c>
      <c r="AH45" s="1">
        <f t="shared" si="20"/>
        <v>2.3255813953488372E-2</v>
      </c>
      <c r="AI45" s="1">
        <f t="shared" si="20"/>
        <v>2.3255813953488372E-2</v>
      </c>
      <c r="AJ45" s="1"/>
      <c r="AK45" s="2">
        <f>SUMIFS('IND Balance'!E$5:E$141,'IND Balance'!$C$5:$C$141,'Service shares'!$B45,'IND Balance'!$D$5:$D$141,"*"&amp;'Service shares'!$A45)*F45</f>
        <v>0.74011446217674415</v>
      </c>
      <c r="AL45" s="2">
        <f>SUMIFS('IND Balance'!F$5:F$141,'IND Balance'!$C$5:$C$141,'Service shares'!$B45,'IND Balance'!$D$5:$D$141,"*"&amp;'Service shares'!$A45)*G45</f>
        <v>0.13837802416744185</v>
      </c>
      <c r="AM45" s="2">
        <f>SUMIFS('IND Balance'!G$5:G$141,'IND Balance'!$C$5:$C$141,'Service shares'!$B45,'IND Balance'!$D$5:$D$141,"*"&amp;'Service shares'!$A45)*H45</f>
        <v>0.44146514980465112</v>
      </c>
      <c r="AN45" s="2">
        <f>SUMIFS('IND Balance'!H$5:H$141,'IND Balance'!$C$5:$C$141,'Service shares'!$B45,'IND Balance'!$D$5:$D$141,"*"&amp;'Service shares'!$A45)*I45</f>
        <v>0.33424003339534886</v>
      </c>
      <c r="AO45" s="2">
        <f>SUMIFS('IND Balance'!I$5:I$141,'IND Balance'!$C$5:$C$141,'Service shares'!$B45,'IND Balance'!$D$5:$D$141,"*"&amp;'Service shares'!$A45)*J45</f>
        <v>2.463323253488372</v>
      </c>
      <c r="AP45" s="2">
        <f>SUMIFS('IND Balance'!J$5:J$141,'IND Balance'!$C$5:$C$141,'Service shares'!$B45,'IND Balance'!$D$5:$D$141,"*"&amp;'Service shares'!$A45)*K45</f>
        <v>2.5996719454325579</v>
      </c>
      <c r="AQ45" s="2">
        <f>SUMIFS('IND Balance'!K$5:K$141,'IND Balance'!$C$5:$C$141,'Service shares'!$B45,'IND Balance'!$D$5:$D$141,"*"&amp;'Service shares'!$A45)*L45</f>
        <v>0.2925434974604651</v>
      </c>
      <c r="AR45" s="2">
        <f>SUMIFS('IND Balance'!L$5:L$141,'IND Balance'!$C$5:$C$141,'Service shares'!$B45,'IND Balance'!$D$5:$D$141,"*"&amp;'Service shares'!$A45)*M45</f>
        <v>0.82243658955348842</v>
      </c>
      <c r="AS45" s="2">
        <f>SUMIFS('IND Balance'!M$5:M$141,'IND Balance'!$C$5:$C$141,'Service shares'!$B45,'IND Balance'!$D$5:$D$141,"*"&amp;'Service shares'!$A45)*N45</f>
        <v>0.18008371264186046</v>
      </c>
      <c r="AT45" s="2">
        <f>SUMIFS('IND Balance'!N$5:N$141,'IND Balance'!$C$5:$C$141,'Service shares'!$B45,'IND Balance'!$D$5:$D$141,"*"&amp;'Service shares'!$A45)*O45</f>
        <v>31.484427929413954</v>
      </c>
      <c r="AU45" s="2">
        <f>SUMIFS('IND Balance'!O$5:O$141,'IND Balance'!$C$5:$C$141,'Service shares'!$B45,'IND Balance'!$D$5:$D$141,"*"&amp;'Service shares'!$A45)*P45</f>
        <v>0.21550199592558139</v>
      </c>
      <c r="AV45" s="2">
        <f>SUMIFS('IND Balance'!P$5:P$141,'IND Balance'!$C$5:$C$141,'Service shares'!$B45,'IND Balance'!$D$5:$D$141,"*"&amp;'Service shares'!$A45)*Q45</f>
        <v>1.0105275085116279</v>
      </c>
      <c r="AW45" s="2">
        <f>SUMIFS('IND Balance'!Q$5:Q$141,'IND Balance'!$C$5:$C$141,'Service shares'!$B45,'IND Balance'!$D$5:$D$141,"*"&amp;'Service shares'!$A45)*R45</f>
        <v>0.32820033097674417</v>
      </c>
      <c r="AX45" s="2">
        <f>SUMIFS('IND Balance'!R$5:R$141,'IND Balance'!$C$5:$C$141,'Service shares'!$B45,'IND Balance'!$D$5:$D$141,"*"&amp;'Service shares'!$A45)*S45</f>
        <v>0.85738565913488374</v>
      </c>
      <c r="AY45" s="2">
        <f>SUMIFS('IND Balance'!S$5:S$141,'IND Balance'!$C$5:$C$141,'Service shares'!$B45,'IND Balance'!$D$5:$D$141,"*"&amp;'Service shares'!$A45)*T45</f>
        <v>0.51621832172093018</v>
      </c>
      <c r="AZ45" s="2">
        <f>SUMIFS('IND Balance'!T$5:T$141,'IND Balance'!$C$5:$C$141,'Service shares'!$B45,'IND Balance'!$D$5:$D$141,"*"&amp;'Service shares'!$A45)*U45</f>
        <v>0.69010449932093021</v>
      </c>
      <c r="BA45" s="2">
        <f>SUMIFS('IND Balance'!U$5:U$141,'IND Balance'!$C$5:$C$141,'Service shares'!$B45,'IND Balance'!$D$5:$D$141,"*"&amp;'Service shares'!$A45)*V45</f>
        <v>1.60198535252093</v>
      </c>
      <c r="BB45" s="2">
        <f>SUMIFS('IND Balance'!V$5:V$141,'IND Balance'!$C$5:$C$141,'Service shares'!$B45,'IND Balance'!$D$5:$D$141,"*"&amp;'Service shares'!$A45)*W45</f>
        <v>0.69680649507906978</v>
      </c>
      <c r="BC45" s="2">
        <f>SUMIFS('IND Balance'!W$5:W$141,'IND Balance'!$C$5:$C$141,'Service shares'!$B45,'IND Balance'!$D$5:$D$141,"*"&amp;'Service shares'!$A45)*X45</f>
        <v>1.0458419007348836</v>
      </c>
      <c r="BD45" s="2">
        <f>SUMIFS('IND Balance'!X$5:X$141,'IND Balance'!$C$5:$C$141,'Service shares'!$B45,'IND Balance'!$D$5:$D$141,"*"&amp;'Service shares'!$A45)*Y45</f>
        <v>0.13993298221395348</v>
      </c>
      <c r="BE45" s="2">
        <f>SUMIFS('IND Balance'!Y$5:Y$141,'IND Balance'!$C$5:$C$141,'Service shares'!$B45,'IND Balance'!$D$5:$D$141,"*"&amp;'Service shares'!$A45)*Z45</f>
        <v>0.44104452245581394</v>
      </c>
      <c r="BF45" s="2">
        <f>SUMIFS('IND Balance'!Z$5:Z$141,'IND Balance'!$C$5:$C$141,'Service shares'!$B45,'IND Balance'!$D$5:$D$141,"*"&amp;'Service shares'!$A45)*AA45</f>
        <v>0.89221399308837213</v>
      </c>
      <c r="BG45" s="2">
        <f>SUMIFS('IND Balance'!AA$5:AA$141,'IND Balance'!$C$5:$C$141,'Service shares'!$B45,'IND Balance'!$D$5:$D$141,"*"&amp;'Service shares'!$A45)*AB45</f>
        <v>1.322795118139535E-2</v>
      </c>
      <c r="BH45" s="2">
        <f>SUMIFS('IND Balance'!AB$5:AB$141,'IND Balance'!$C$5:$C$141,'Service shares'!$B45,'IND Balance'!$D$5:$D$141,"*"&amp;'Service shares'!$A45)*AC45</f>
        <v>0.1163725928372093</v>
      </c>
      <c r="BI45" s="2">
        <f>SUMIFS('IND Balance'!AC$5:AC$141,'IND Balance'!$C$5:$C$141,'Service shares'!$B45,'IND Balance'!$D$5:$D$141,"*"&amp;'Service shares'!$A45)*AD45</f>
        <v>1.418291157767442</v>
      </c>
      <c r="BJ45" s="2">
        <f>SUMIFS('IND Balance'!AD$5:AD$141,'IND Balance'!$C$5:$C$141,'Service shares'!$B45,'IND Balance'!$D$5:$D$141,"*"&amp;'Service shares'!$A45)*AE45</f>
        <v>4.2050856055813955E-2</v>
      </c>
      <c r="BK45" s="2">
        <f>SUMIFS('IND Balance'!AE$5:AE$141,'IND Balance'!$C$5:$C$141,'Service shares'!$B45,'IND Balance'!$D$5:$D$141,"*"&amp;'Service shares'!$A45)*AF45</f>
        <v>0.17557832637209303</v>
      </c>
      <c r="BL45" s="2">
        <f>SUMIFS('IND Balance'!AF$5:AF$141,'IND Balance'!$C$5:$C$141,'Service shares'!$B45,'IND Balance'!$D$5:$D$141,"*"&amp;'Service shares'!$A45)*AG45</f>
        <v>0.51563119604651164</v>
      </c>
      <c r="BM45" s="2">
        <f>SUMIFS('IND Balance'!AG$5:AG$141,'IND Balance'!$C$5:$C$141,'Service shares'!$B45,'IND Balance'!$D$5:$D$141,"*"&amp;'Service shares'!$A45)*AH45</f>
        <v>2.7716130136465118</v>
      </c>
      <c r="BN45" s="2">
        <f>SUMIFS('IND Balance'!AH$5:AH$141,'IND Balance'!$C$5:$C$141,'Service shares'!$B45,'IND Balance'!$D$5:$D$141,"*"&amp;'Service shares'!$A45)*AI45</f>
        <v>0</v>
      </c>
    </row>
    <row r="46" spans="1:66" x14ac:dyDescent="0.45">
      <c r="A46" t="s">
        <v>20</v>
      </c>
      <c r="B46" t="s">
        <v>51</v>
      </c>
      <c r="C46" t="s">
        <v>173</v>
      </c>
      <c r="D46" s="1">
        <v>4.1935483870967745E-2</v>
      </c>
      <c r="E46" s="1"/>
      <c r="F46" s="1">
        <f t="shared" si="16"/>
        <v>4.1935483870967745E-2</v>
      </c>
      <c r="G46" s="1">
        <f t="shared" si="19"/>
        <v>4.1935483870967745E-2</v>
      </c>
      <c r="H46" s="1">
        <f t="shared" si="19"/>
        <v>4.1935483870967745E-2</v>
      </c>
      <c r="I46" s="1">
        <f t="shared" si="19"/>
        <v>4.1935483870967745E-2</v>
      </c>
      <c r="J46" s="1">
        <f t="shared" si="19"/>
        <v>4.1935483870967745E-2</v>
      </c>
      <c r="K46" s="1">
        <f t="shared" si="19"/>
        <v>4.1935483870967745E-2</v>
      </c>
      <c r="L46" s="1">
        <f t="shared" si="19"/>
        <v>4.1935483870967745E-2</v>
      </c>
      <c r="M46" s="1">
        <f t="shared" si="19"/>
        <v>4.1935483870967745E-2</v>
      </c>
      <c r="N46" s="1">
        <f t="shared" si="19"/>
        <v>4.1935483870967745E-2</v>
      </c>
      <c r="O46" s="1">
        <f t="shared" si="19"/>
        <v>4.1935483870967745E-2</v>
      </c>
      <c r="P46" s="1">
        <f t="shared" si="19"/>
        <v>4.1935483870967745E-2</v>
      </c>
      <c r="Q46" s="1">
        <f t="shared" si="19"/>
        <v>4.1935483870967745E-2</v>
      </c>
      <c r="R46" s="1">
        <f t="shared" si="19"/>
        <v>4.1935483870967745E-2</v>
      </c>
      <c r="S46" s="1">
        <f t="shared" si="19"/>
        <v>4.1935483870967745E-2</v>
      </c>
      <c r="T46" s="1">
        <f t="shared" si="19"/>
        <v>4.1935483870967745E-2</v>
      </c>
      <c r="U46" s="1">
        <f t="shared" si="19"/>
        <v>4.1935483870967745E-2</v>
      </c>
      <c r="V46" s="1">
        <f t="shared" si="19"/>
        <v>4.1935483870967745E-2</v>
      </c>
      <c r="W46" s="1">
        <f t="shared" si="20"/>
        <v>4.1935483870967745E-2</v>
      </c>
      <c r="X46" s="1">
        <f t="shared" si="20"/>
        <v>4.1935483870967745E-2</v>
      </c>
      <c r="Y46" s="1">
        <f t="shared" si="20"/>
        <v>4.1935483870967745E-2</v>
      </c>
      <c r="Z46" s="1">
        <f t="shared" si="20"/>
        <v>4.1935483870967745E-2</v>
      </c>
      <c r="AA46" s="1">
        <f t="shared" si="20"/>
        <v>4.1935483870967745E-2</v>
      </c>
      <c r="AB46" s="1">
        <f t="shared" si="20"/>
        <v>4.1935483870967745E-2</v>
      </c>
      <c r="AC46" s="1">
        <f t="shared" si="20"/>
        <v>4.1935483870967745E-2</v>
      </c>
      <c r="AD46" s="1">
        <f t="shared" si="20"/>
        <v>4.1935483870967745E-2</v>
      </c>
      <c r="AE46" s="1">
        <f t="shared" si="20"/>
        <v>4.1935483870967745E-2</v>
      </c>
      <c r="AF46" s="1">
        <f t="shared" si="20"/>
        <v>4.1935483870967745E-2</v>
      </c>
      <c r="AG46" s="1">
        <f t="shared" si="20"/>
        <v>4.1935483870967745E-2</v>
      </c>
      <c r="AH46" s="1">
        <f t="shared" si="20"/>
        <v>4.1935483870967745E-2</v>
      </c>
      <c r="AI46" s="1">
        <f t="shared" si="20"/>
        <v>4.1935483870967745E-2</v>
      </c>
      <c r="AJ46" s="1"/>
      <c r="AK46" s="2">
        <f>SUMIFS('IND Balance'!E$5:E$141,'IND Balance'!$C$5:$C$141,'Service shares'!$B46,'IND Balance'!$D$5:$D$141,"*"&amp;'Service shares'!$A46)*F46</f>
        <v>8.3696833161290327E-2</v>
      </c>
      <c r="AL46" s="2">
        <f>SUMIFS('IND Balance'!F$5:F$141,'IND Balance'!$C$5:$C$141,'Service shares'!$B46,'IND Balance'!$D$5:$D$141,"*"&amp;'Service shares'!$A46)*G46</f>
        <v>1.2864415703225808E-3</v>
      </c>
      <c r="AM46" s="2">
        <f>SUMIFS('IND Balance'!G$5:G$141,'IND Balance'!$C$5:$C$141,'Service shares'!$B46,'IND Balance'!$D$5:$D$141,"*"&amp;'Service shares'!$A46)*H46</f>
        <v>1.3354994674219356</v>
      </c>
      <c r="AN46" s="2">
        <f>SUMIFS('IND Balance'!H$5:H$141,'IND Balance'!$C$5:$C$141,'Service shares'!$B46,'IND Balance'!$D$5:$D$141,"*"&amp;'Service shares'!$A46)*I46</f>
        <v>4.3690905708387101E-2</v>
      </c>
      <c r="AO46" s="2">
        <f>SUMIFS('IND Balance'!I$5:I$141,'IND Balance'!$C$5:$C$141,'Service shares'!$B46,'IND Balance'!$D$5:$D$141,"*"&amp;'Service shares'!$A46)*J46</f>
        <v>6.7089007681548392</v>
      </c>
      <c r="AP46" s="2">
        <f>SUMIFS('IND Balance'!J$5:J$141,'IND Balance'!$C$5:$C$141,'Service shares'!$B46,'IND Balance'!$D$5:$D$141,"*"&amp;'Service shares'!$A46)*K46</f>
        <v>1.8375670446270969</v>
      </c>
      <c r="AQ46" s="2">
        <f>SUMIFS('IND Balance'!K$5:K$141,'IND Balance'!$C$5:$C$141,'Service shares'!$B46,'IND Balance'!$D$5:$D$141,"*"&amp;'Service shares'!$A46)*L46</f>
        <v>0.75903546601161298</v>
      </c>
      <c r="AR46" s="2">
        <f>SUMIFS('IND Balance'!L$5:L$141,'IND Balance'!$C$5:$C$141,'Service shares'!$B46,'IND Balance'!$D$5:$D$141,"*"&amp;'Service shares'!$A46)*M46</f>
        <v>3.5377130893587099</v>
      </c>
      <c r="AS46" s="2">
        <f>SUMIFS('IND Balance'!M$5:M$141,'IND Balance'!$C$5:$C$141,'Service shares'!$B46,'IND Balance'!$D$5:$D$141,"*"&amp;'Service shares'!$A46)*N46</f>
        <v>6.1561626330309682</v>
      </c>
      <c r="AT46" s="2">
        <f>SUMIFS('IND Balance'!N$5:N$141,'IND Balance'!$C$5:$C$141,'Service shares'!$B46,'IND Balance'!$D$5:$D$141,"*"&amp;'Service shares'!$A46)*O46</f>
        <v>13.219641251221937</v>
      </c>
      <c r="AU46" s="2">
        <f>SUMIFS('IND Balance'!O$5:O$141,'IND Balance'!$C$5:$C$141,'Service shares'!$B46,'IND Balance'!$D$5:$D$141,"*"&amp;'Service shares'!$A46)*P46</f>
        <v>5.6739029551896776</v>
      </c>
      <c r="AV46" s="2">
        <f>SUMIFS('IND Balance'!P$5:P$141,'IND Balance'!$C$5:$C$141,'Service shares'!$B46,'IND Balance'!$D$5:$D$141,"*"&amp;'Service shares'!$A46)*Q46</f>
        <v>1.9820547821729035</v>
      </c>
      <c r="AW46" s="2">
        <f>SUMIFS('IND Balance'!Q$5:Q$141,'IND Balance'!$C$5:$C$141,'Service shares'!$B46,'IND Balance'!$D$5:$D$141,"*"&amp;'Service shares'!$A46)*R46</f>
        <v>0.64772113596387104</v>
      </c>
      <c r="AX46" s="2">
        <f>SUMIFS('IND Balance'!R$5:R$141,'IND Balance'!$C$5:$C$141,'Service shares'!$B46,'IND Balance'!$D$5:$D$141,"*"&amp;'Service shares'!$A46)*S46</f>
        <v>1.3898363925948387</v>
      </c>
      <c r="AY46" s="2">
        <f>SUMIFS('IND Balance'!S$5:S$141,'IND Balance'!$C$5:$C$141,'Service shares'!$B46,'IND Balance'!$D$5:$D$141,"*"&amp;'Service shares'!$A46)*T46</f>
        <v>0.46099713559354838</v>
      </c>
      <c r="AZ46" s="2">
        <f>SUMIFS('IND Balance'!T$5:T$141,'IND Balance'!$C$5:$C$141,'Service shares'!$B46,'IND Balance'!$D$5:$D$141,"*"&amp;'Service shares'!$A46)*U46</f>
        <v>1.3592302498219355</v>
      </c>
      <c r="BA46" s="2">
        <f>SUMIFS('IND Balance'!U$5:U$141,'IND Balance'!$C$5:$C$141,'Service shares'!$B46,'IND Balance'!$D$5:$D$141,"*"&amp;'Service shares'!$A46)*V46</f>
        <v>1.1022574449019356</v>
      </c>
      <c r="BB46" s="2">
        <f>SUMIFS('IND Balance'!V$5:V$141,'IND Balance'!$C$5:$C$141,'Service shares'!$B46,'IND Balance'!$D$5:$D$141,"*"&amp;'Service shares'!$A46)*W46</f>
        <v>1.1346261899574195</v>
      </c>
      <c r="BC46" s="2">
        <f>SUMIFS('IND Balance'!W$5:W$141,'IND Balance'!$C$5:$C$141,'Service shares'!$B46,'IND Balance'!$D$5:$D$141,"*"&amp;'Service shares'!$A46)*X46</f>
        <v>2.9873496126541936</v>
      </c>
      <c r="BD46" s="2">
        <f>SUMIFS('IND Balance'!X$5:X$141,'IND Balance'!$C$5:$C$141,'Service shares'!$B46,'IND Balance'!$D$5:$D$141,"*"&amp;'Service shares'!$A46)*Y46</f>
        <v>1.9794083329045162</v>
      </c>
      <c r="BE46" s="2">
        <f>SUMIFS('IND Balance'!Y$5:Y$141,'IND Balance'!$C$5:$C$141,'Service shares'!$B46,'IND Balance'!$D$5:$D$141,"*"&amp;'Service shares'!$A46)*Z46</f>
        <v>0.49725856470193552</v>
      </c>
      <c r="BF46" s="2">
        <f>SUMIFS('IND Balance'!Z$5:Z$141,'IND Balance'!$C$5:$C$141,'Service shares'!$B46,'IND Balance'!$D$5:$D$141,"*"&amp;'Service shares'!$A46)*AA46</f>
        <v>0.51495095506064525</v>
      </c>
      <c r="BG46" s="2">
        <f>SUMIFS('IND Balance'!AA$5:AA$141,'IND Balance'!$C$5:$C$141,'Service shares'!$B46,'IND Balance'!$D$5:$D$141,"*"&amp;'Service shares'!$A46)*AB46</f>
        <v>1.1308465765161292E-2</v>
      </c>
      <c r="BH46" s="2">
        <f>SUMIFS('IND Balance'!AB$5:AB$141,'IND Balance'!$C$5:$C$141,'Service shares'!$B46,'IND Balance'!$D$5:$D$141,"*"&amp;'Service shares'!$A46)*AC46</f>
        <v>0.56160908644645169</v>
      </c>
      <c r="BI46" s="2">
        <f>SUMIFS('IND Balance'!AC$5:AC$141,'IND Balance'!$C$5:$C$141,'Service shares'!$B46,'IND Balance'!$D$5:$D$141,"*"&amp;'Service shares'!$A46)*AD46</f>
        <v>2.7422989098154837</v>
      </c>
      <c r="BJ46" s="2">
        <f>SUMIFS('IND Balance'!AD$5:AD$141,'IND Balance'!$C$5:$C$141,'Service shares'!$B46,'IND Balance'!$D$5:$D$141,"*"&amp;'Service shares'!$A46)*AE46</f>
        <v>0</v>
      </c>
      <c r="BK46" s="2">
        <f>SUMIFS('IND Balance'!AE$5:AE$141,'IND Balance'!$C$5:$C$141,'Service shares'!$B46,'IND Balance'!$D$5:$D$141,"*"&amp;'Service shares'!$A46)*AF46</f>
        <v>0.17972117219612904</v>
      </c>
      <c r="BL46" s="2">
        <f>SUMIFS('IND Balance'!AF$5:AF$141,'IND Balance'!$C$5:$C$141,'Service shares'!$B46,'IND Balance'!$D$5:$D$141,"*"&amp;'Service shares'!$A46)*AG46</f>
        <v>1.5360707550541937</v>
      </c>
      <c r="BM46" s="2">
        <f>SUMIFS('IND Balance'!AG$5:AG$141,'IND Balance'!$C$5:$C$141,'Service shares'!$B46,'IND Balance'!$D$5:$D$141,"*"&amp;'Service shares'!$A46)*AH46</f>
        <v>11.053686249185809</v>
      </c>
      <c r="BN46" s="2">
        <f>SUMIFS('IND Balance'!AH$5:AH$141,'IND Balance'!$C$5:$C$141,'Service shares'!$B46,'IND Balance'!$D$5:$D$141,"*"&amp;'Service shares'!$A46)*AI46</f>
        <v>0</v>
      </c>
    </row>
    <row r="47" spans="1:66" x14ac:dyDescent="0.45">
      <c r="A47" t="s">
        <v>20</v>
      </c>
      <c r="B47" t="s">
        <v>51</v>
      </c>
      <c r="C47" t="s">
        <v>181</v>
      </c>
      <c r="D47" s="1">
        <v>3.5483870967741936E-2</v>
      </c>
      <c r="E47" s="1"/>
      <c r="F47" s="1">
        <f t="shared" si="16"/>
        <v>3.5483870967741936E-2</v>
      </c>
      <c r="G47" s="1">
        <f t="shared" si="19"/>
        <v>3.5483870967741936E-2</v>
      </c>
      <c r="H47" s="1">
        <f t="shared" si="19"/>
        <v>3.5483870967741936E-2</v>
      </c>
      <c r="I47" s="1">
        <f t="shared" si="19"/>
        <v>3.5483870967741936E-2</v>
      </c>
      <c r="J47" s="1">
        <f t="shared" si="19"/>
        <v>3.5483870967741936E-2</v>
      </c>
      <c r="K47" s="1">
        <f t="shared" si="19"/>
        <v>3.5483870967741936E-2</v>
      </c>
      <c r="L47" s="1">
        <f t="shared" si="19"/>
        <v>3.5483870967741936E-2</v>
      </c>
      <c r="M47" s="1">
        <f t="shared" si="19"/>
        <v>3.5483870967741936E-2</v>
      </c>
      <c r="N47" s="1">
        <f t="shared" si="19"/>
        <v>3.5483870967741936E-2</v>
      </c>
      <c r="O47" s="1">
        <f t="shared" si="19"/>
        <v>3.5483870967741936E-2</v>
      </c>
      <c r="P47" s="1">
        <f t="shared" si="19"/>
        <v>3.5483870967741936E-2</v>
      </c>
      <c r="Q47" s="1">
        <f t="shared" si="19"/>
        <v>3.5483870967741936E-2</v>
      </c>
      <c r="R47" s="1">
        <f t="shared" si="19"/>
        <v>3.5483870967741936E-2</v>
      </c>
      <c r="S47" s="1">
        <f t="shared" si="19"/>
        <v>3.5483870967741936E-2</v>
      </c>
      <c r="T47" s="1">
        <f t="shared" si="19"/>
        <v>3.5483870967741936E-2</v>
      </c>
      <c r="U47" s="1">
        <f t="shared" si="19"/>
        <v>3.5483870967741936E-2</v>
      </c>
      <c r="V47" s="1">
        <f t="shared" si="19"/>
        <v>3.5483870967741936E-2</v>
      </c>
      <c r="W47" s="1">
        <f t="shared" si="20"/>
        <v>3.5483870967741936E-2</v>
      </c>
      <c r="X47" s="1">
        <f t="shared" si="20"/>
        <v>3.5483870967741936E-2</v>
      </c>
      <c r="Y47" s="1">
        <f t="shared" si="20"/>
        <v>3.5483870967741936E-2</v>
      </c>
      <c r="Z47" s="1">
        <f t="shared" si="20"/>
        <v>3.5483870967741936E-2</v>
      </c>
      <c r="AA47" s="1">
        <f t="shared" si="20"/>
        <v>3.5483870967741936E-2</v>
      </c>
      <c r="AB47" s="1">
        <f t="shared" si="20"/>
        <v>3.5483870967741936E-2</v>
      </c>
      <c r="AC47" s="1">
        <f t="shared" si="20"/>
        <v>3.5483870967741936E-2</v>
      </c>
      <c r="AD47" s="1">
        <f t="shared" si="20"/>
        <v>3.5483870967741936E-2</v>
      </c>
      <c r="AE47" s="1">
        <f t="shared" si="20"/>
        <v>3.5483870967741936E-2</v>
      </c>
      <c r="AF47" s="1">
        <f t="shared" si="20"/>
        <v>3.5483870967741936E-2</v>
      </c>
      <c r="AG47" s="1">
        <f t="shared" si="20"/>
        <v>3.5483870967741936E-2</v>
      </c>
      <c r="AH47" s="1">
        <f t="shared" si="20"/>
        <v>3.5483870967741936E-2</v>
      </c>
      <c r="AI47" s="1">
        <f t="shared" si="20"/>
        <v>3.5483870967741936E-2</v>
      </c>
      <c r="AJ47" s="1"/>
      <c r="AK47" s="2">
        <f>SUMIFS('IND Balance'!E$5:E$141,'IND Balance'!$C$5:$C$141,'Service shares'!$B47,'IND Balance'!$D$5:$D$141,"*"&amp;'Service shares'!$A47)*F47</f>
        <v>7.0820397290322579E-2</v>
      </c>
      <c r="AL47" s="2">
        <f>SUMIFS('IND Balance'!F$5:F$141,'IND Balance'!$C$5:$C$141,'Service shares'!$B47,'IND Balance'!$D$5:$D$141,"*"&amp;'Service shares'!$A47)*G47</f>
        <v>1.0885274825806453E-3</v>
      </c>
      <c r="AM47" s="2">
        <f>SUMIFS('IND Balance'!G$5:G$141,'IND Balance'!$C$5:$C$141,'Service shares'!$B47,'IND Balance'!$D$5:$D$141,"*"&amp;'Service shares'!$A47)*H47</f>
        <v>1.1300380108954839</v>
      </c>
      <c r="AN47" s="2">
        <f>SUMIFS('IND Balance'!H$5:H$141,'IND Balance'!$C$5:$C$141,'Service shares'!$B47,'IND Balance'!$D$5:$D$141,"*"&amp;'Service shares'!$A47)*I47</f>
        <v>3.6969227907096773E-2</v>
      </c>
      <c r="AO47" s="2">
        <f>SUMIFS('IND Balance'!I$5:I$141,'IND Balance'!$C$5:$C$141,'Service shares'!$B47,'IND Balance'!$D$5:$D$141,"*"&amp;'Service shares'!$A47)*J47</f>
        <v>5.6767621884387092</v>
      </c>
      <c r="AP47" s="2">
        <f>SUMIFS('IND Balance'!J$5:J$141,'IND Balance'!$C$5:$C$141,'Service shares'!$B47,'IND Balance'!$D$5:$D$141,"*"&amp;'Service shares'!$A47)*K47</f>
        <v>1.5548644223767742</v>
      </c>
      <c r="AQ47" s="2">
        <f>SUMIFS('IND Balance'!K$5:K$141,'IND Balance'!$C$5:$C$141,'Service shares'!$B47,'IND Balance'!$D$5:$D$141,"*"&amp;'Service shares'!$A47)*L47</f>
        <v>0.64226077893290323</v>
      </c>
      <c r="AR47" s="2">
        <f>SUMIFS('IND Balance'!L$5:L$141,'IND Balance'!$C$5:$C$141,'Service shares'!$B47,'IND Balance'!$D$5:$D$141,"*"&amp;'Service shares'!$A47)*M47</f>
        <v>2.9934495371496772</v>
      </c>
      <c r="AS47" s="2">
        <f>SUMIFS('IND Balance'!M$5:M$141,'IND Balance'!$C$5:$C$141,'Service shares'!$B47,'IND Balance'!$D$5:$D$141,"*"&amp;'Service shares'!$A47)*N47</f>
        <v>5.2090606894877416</v>
      </c>
      <c r="AT47" s="2">
        <f>SUMIFS('IND Balance'!N$5:N$141,'IND Balance'!$C$5:$C$141,'Service shares'!$B47,'IND Balance'!$D$5:$D$141,"*"&amp;'Service shares'!$A47)*O47</f>
        <v>11.185850289495484</v>
      </c>
      <c r="AU47" s="2">
        <f>SUMIFS('IND Balance'!O$5:O$141,'IND Balance'!$C$5:$C$141,'Service shares'!$B47,'IND Balance'!$D$5:$D$141,"*"&amp;'Service shares'!$A47)*P47</f>
        <v>4.8009948082374194</v>
      </c>
      <c r="AV47" s="2">
        <f>SUMIFS('IND Balance'!P$5:P$141,'IND Balance'!$C$5:$C$141,'Service shares'!$B47,'IND Balance'!$D$5:$D$141,"*"&amp;'Service shares'!$A47)*Q47</f>
        <v>1.6771232772232259</v>
      </c>
      <c r="AW47" s="2">
        <f>SUMIFS('IND Balance'!Q$5:Q$141,'IND Balance'!$C$5:$C$141,'Service shares'!$B47,'IND Balance'!$D$5:$D$141,"*"&amp;'Service shares'!$A47)*R47</f>
        <v>0.5480717304309678</v>
      </c>
      <c r="AX47" s="2">
        <f>SUMIFS('IND Balance'!R$5:R$141,'IND Balance'!$C$5:$C$141,'Service shares'!$B47,'IND Balance'!$D$5:$D$141,"*"&amp;'Service shares'!$A47)*S47</f>
        <v>1.1760154091187096</v>
      </c>
      <c r="AY47" s="2">
        <f>SUMIFS('IND Balance'!S$5:S$141,'IND Balance'!$C$5:$C$141,'Service shares'!$B47,'IND Balance'!$D$5:$D$141,"*"&amp;'Service shares'!$A47)*T47</f>
        <v>0.39007449934838706</v>
      </c>
      <c r="AZ47" s="2">
        <f>SUMIFS('IND Balance'!T$5:T$141,'IND Balance'!$C$5:$C$141,'Service shares'!$B47,'IND Balance'!$D$5:$D$141,"*"&amp;'Service shares'!$A47)*U47</f>
        <v>1.1501179036954838</v>
      </c>
      <c r="BA47" s="2">
        <f>SUMIFS('IND Balance'!U$5:U$141,'IND Balance'!$C$5:$C$141,'Service shares'!$B47,'IND Balance'!$D$5:$D$141,"*"&amp;'Service shares'!$A47)*V47</f>
        <v>0.93267937645548393</v>
      </c>
      <c r="BB47" s="2">
        <f>SUMIFS('IND Balance'!V$5:V$141,'IND Balance'!$C$5:$C$141,'Service shares'!$B47,'IND Balance'!$D$5:$D$141,"*"&amp;'Service shares'!$A47)*W47</f>
        <v>0.96006831457935482</v>
      </c>
      <c r="BC47" s="2">
        <f>SUMIFS('IND Balance'!W$5:W$141,'IND Balance'!$C$5:$C$141,'Service shares'!$B47,'IND Balance'!$D$5:$D$141,"*"&amp;'Service shares'!$A47)*X47</f>
        <v>2.527757364553548</v>
      </c>
      <c r="BD47" s="2">
        <f>SUMIFS('IND Balance'!X$5:X$141,'IND Balance'!$C$5:$C$141,'Service shares'!$B47,'IND Balance'!$D$5:$D$141,"*"&amp;'Service shares'!$A47)*Y47</f>
        <v>1.674883973996129</v>
      </c>
      <c r="BE47" s="2">
        <f>SUMIFS('IND Balance'!Y$5:Y$141,'IND Balance'!$C$5:$C$141,'Service shares'!$B47,'IND Balance'!$D$5:$D$141,"*"&amp;'Service shares'!$A47)*Z47</f>
        <v>0.4207572470554839</v>
      </c>
      <c r="BF47" s="2">
        <f>SUMIFS('IND Balance'!Z$5:Z$141,'IND Balance'!$C$5:$C$141,'Service shares'!$B47,'IND Balance'!$D$5:$D$141,"*"&amp;'Service shares'!$A47)*AA47</f>
        <v>0.43572773120516128</v>
      </c>
      <c r="BG47" s="2">
        <f>SUMIFS('IND Balance'!AA$5:AA$141,'IND Balance'!$C$5:$C$141,'Service shares'!$B47,'IND Balance'!$D$5:$D$141,"*"&amp;'Service shares'!$A47)*AB47</f>
        <v>9.5687018012903229E-3</v>
      </c>
      <c r="BH47" s="2">
        <f>SUMIFS('IND Balance'!AB$5:AB$141,'IND Balance'!$C$5:$C$141,'Service shares'!$B47,'IND Balance'!$D$5:$D$141,"*"&amp;'Service shares'!$A47)*AC47</f>
        <v>0.47520768853161294</v>
      </c>
      <c r="BI47" s="2">
        <f>SUMIFS('IND Balance'!AC$5:AC$141,'IND Balance'!$C$5:$C$141,'Service shares'!$B47,'IND Balance'!$D$5:$D$141,"*"&amp;'Service shares'!$A47)*AD47</f>
        <v>2.3204067698438706</v>
      </c>
      <c r="BJ47" s="2">
        <f>SUMIFS('IND Balance'!AD$5:AD$141,'IND Balance'!$C$5:$C$141,'Service shares'!$B47,'IND Balance'!$D$5:$D$141,"*"&amp;'Service shares'!$A47)*AE47</f>
        <v>0</v>
      </c>
      <c r="BK47" s="2">
        <f>SUMIFS('IND Balance'!AE$5:AE$141,'IND Balance'!$C$5:$C$141,'Service shares'!$B47,'IND Balance'!$D$5:$D$141,"*"&amp;'Service shares'!$A47)*AF47</f>
        <v>0.15207176108903225</v>
      </c>
      <c r="BL47" s="2">
        <f>SUMIFS('IND Balance'!AF$5:AF$141,'IND Balance'!$C$5:$C$141,'Service shares'!$B47,'IND Balance'!$D$5:$D$141,"*"&amp;'Service shares'!$A47)*AG47</f>
        <v>1.2997521773535485</v>
      </c>
      <c r="BM47" s="2">
        <f>SUMIFS('IND Balance'!AG$5:AG$141,'IND Balance'!$C$5:$C$141,'Service shares'!$B47,'IND Balance'!$D$5:$D$141,"*"&amp;'Service shares'!$A47)*AH47</f>
        <v>9.3531191339264517</v>
      </c>
      <c r="BN47" s="2">
        <f>SUMIFS('IND Balance'!AH$5:AH$141,'IND Balance'!$C$5:$C$141,'Service shares'!$B47,'IND Balance'!$D$5:$D$141,"*"&amp;'Service shares'!$A47)*AI47</f>
        <v>0</v>
      </c>
    </row>
    <row r="48" spans="1:66" x14ac:dyDescent="0.45">
      <c r="A48" t="s">
        <v>20</v>
      </c>
      <c r="B48" t="s">
        <v>51</v>
      </c>
      <c r="C48" t="s">
        <v>184</v>
      </c>
      <c r="D48" s="1">
        <v>2.903225806451613E-2</v>
      </c>
      <c r="E48" s="1"/>
      <c r="F48" s="1">
        <f t="shared" si="16"/>
        <v>2.903225806451613E-2</v>
      </c>
      <c r="G48" s="1">
        <f t="shared" si="19"/>
        <v>2.903225806451613E-2</v>
      </c>
      <c r="H48" s="1">
        <f t="shared" si="19"/>
        <v>2.903225806451613E-2</v>
      </c>
      <c r="I48" s="1">
        <f t="shared" si="19"/>
        <v>2.903225806451613E-2</v>
      </c>
      <c r="J48" s="1">
        <f t="shared" si="19"/>
        <v>2.903225806451613E-2</v>
      </c>
      <c r="K48" s="1">
        <f t="shared" si="19"/>
        <v>2.903225806451613E-2</v>
      </c>
      <c r="L48" s="1">
        <f t="shared" si="19"/>
        <v>2.903225806451613E-2</v>
      </c>
      <c r="M48" s="1">
        <f t="shared" si="19"/>
        <v>2.903225806451613E-2</v>
      </c>
      <c r="N48" s="1">
        <f t="shared" si="19"/>
        <v>2.903225806451613E-2</v>
      </c>
      <c r="O48" s="1">
        <f t="shared" si="19"/>
        <v>2.903225806451613E-2</v>
      </c>
      <c r="P48" s="1">
        <f t="shared" si="19"/>
        <v>2.903225806451613E-2</v>
      </c>
      <c r="Q48" s="1">
        <f t="shared" si="19"/>
        <v>2.903225806451613E-2</v>
      </c>
      <c r="R48" s="1">
        <f t="shared" si="19"/>
        <v>2.903225806451613E-2</v>
      </c>
      <c r="S48" s="1">
        <f t="shared" si="19"/>
        <v>2.903225806451613E-2</v>
      </c>
      <c r="T48" s="1">
        <f t="shared" si="19"/>
        <v>2.903225806451613E-2</v>
      </c>
      <c r="U48" s="1">
        <f t="shared" si="19"/>
        <v>2.903225806451613E-2</v>
      </c>
      <c r="V48" s="1">
        <f t="shared" si="19"/>
        <v>2.903225806451613E-2</v>
      </c>
      <c r="W48" s="1">
        <f t="shared" si="20"/>
        <v>2.903225806451613E-2</v>
      </c>
      <c r="X48" s="1">
        <f t="shared" si="20"/>
        <v>2.903225806451613E-2</v>
      </c>
      <c r="Y48" s="1">
        <f t="shared" si="20"/>
        <v>2.903225806451613E-2</v>
      </c>
      <c r="Z48" s="1">
        <f t="shared" si="20"/>
        <v>2.903225806451613E-2</v>
      </c>
      <c r="AA48" s="1">
        <f t="shared" si="20"/>
        <v>2.903225806451613E-2</v>
      </c>
      <c r="AB48" s="1">
        <f t="shared" si="20"/>
        <v>2.903225806451613E-2</v>
      </c>
      <c r="AC48" s="1">
        <f t="shared" si="20"/>
        <v>2.903225806451613E-2</v>
      </c>
      <c r="AD48" s="1">
        <f t="shared" si="20"/>
        <v>2.903225806451613E-2</v>
      </c>
      <c r="AE48" s="1">
        <f t="shared" si="20"/>
        <v>2.903225806451613E-2</v>
      </c>
      <c r="AF48" s="1">
        <f t="shared" si="20"/>
        <v>2.903225806451613E-2</v>
      </c>
      <c r="AG48" s="1">
        <f t="shared" si="20"/>
        <v>2.903225806451613E-2</v>
      </c>
      <c r="AH48" s="1">
        <f t="shared" si="20"/>
        <v>2.903225806451613E-2</v>
      </c>
      <c r="AI48" s="1">
        <f t="shared" si="20"/>
        <v>2.903225806451613E-2</v>
      </c>
      <c r="AJ48" s="1"/>
      <c r="AK48" s="2">
        <f>SUMIFS('IND Balance'!E$5:E$141,'IND Balance'!$C$5:$C$141,'Service shares'!$B48,'IND Balance'!$D$5:$D$141,"*"&amp;'Service shares'!$A48)*F48</f>
        <v>5.7943961419354845E-2</v>
      </c>
      <c r="AL48" s="2">
        <f>SUMIFS('IND Balance'!F$5:F$141,'IND Balance'!$C$5:$C$141,'Service shares'!$B48,'IND Balance'!$D$5:$D$141,"*"&amp;'Service shares'!$A48)*G48</f>
        <v>8.9061339483870975E-4</v>
      </c>
      <c r="AM48" s="2">
        <f>SUMIFS('IND Balance'!G$5:G$141,'IND Balance'!$C$5:$C$141,'Service shares'!$B48,'IND Balance'!$D$5:$D$141,"*"&amp;'Service shares'!$A48)*H48</f>
        <v>0.9245765543690323</v>
      </c>
      <c r="AN48" s="2">
        <f>SUMIFS('IND Balance'!H$5:H$141,'IND Balance'!$C$5:$C$141,'Service shares'!$B48,'IND Balance'!$D$5:$D$141,"*"&amp;'Service shares'!$A48)*I48</f>
        <v>3.0247550105806452E-2</v>
      </c>
      <c r="AO48" s="2">
        <f>SUMIFS('IND Balance'!I$5:I$141,'IND Balance'!$C$5:$C$141,'Service shares'!$B48,'IND Balance'!$D$5:$D$141,"*"&amp;'Service shares'!$A48)*J48</f>
        <v>4.644623608722581</v>
      </c>
      <c r="AP48" s="2">
        <f>SUMIFS('IND Balance'!J$5:J$141,'IND Balance'!$C$5:$C$141,'Service shares'!$B48,'IND Balance'!$D$5:$D$141,"*"&amp;'Service shares'!$A48)*K48</f>
        <v>1.2721618001264516</v>
      </c>
      <c r="AQ48" s="2">
        <f>SUMIFS('IND Balance'!K$5:K$141,'IND Balance'!$C$5:$C$141,'Service shares'!$B48,'IND Balance'!$D$5:$D$141,"*"&amp;'Service shares'!$A48)*L48</f>
        <v>0.52548609185419359</v>
      </c>
      <c r="AR48" s="2">
        <f>SUMIFS('IND Balance'!L$5:L$141,'IND Balance'!$C$5:$C$141,'Service shares'!$B48,'IND Balance'!$D$5:$D$141,"*"&amp;'Service shares'!$A48)*M48</f>
        <v>2.4491859849406454</v>
      </c>
      <c r="AS48" s="2">
        <f>SUMIFS('IND Balance'!M$5:M$141,'IND Balance'!$C$5:$C$141,'Service shares'!$B48,'IND Balance'!$D$5:$D$141,"*"&amp;'Service shares'!$A48)*N48</f>
        <v>4.2619587459445158</v>
      </c>
      <c r="AT48" s="2">
        <f>SUMIFS('IND Balance'!N$5:N$141,'IND Balance'!$C$5:$C$141,'Service shares'!$B48,'IND Balance'!$D$5:$D$141,"*"&amp;'Service shares'!$A48)*O48</f>
        <v>9.1520593277690327</v>
      </c>
      <c r="AU48" s="2">
        <f>SUMIFS('IND Balance'!O$5:O$141,'IND Balance'!$C$5:$C$141,'Service shares'!$B48,'IND Balance'!$D$5:$D$141,"*"&amp;'Service shares'!$A48)*P48</f>
        <v>3.9280866612851613</v>
      </c>
      <c r="AV48" s="2">
        <f>SUMIFS('IND Balance'!P$5:P$141,'IND Balance'!$C$5:$C$141,'Service shares'!$B48,'IND Balance'!$D$5:$D$141,"*"&amp;'Service shares'!$A48)*Q48</f>
        <v>1.3721917722735486</v>
      </c>
      <c r="AW48" s="2">
        <f>SUMIFS('IND Balance'!Q$5:Q$141,'IND Balance'!$C$5:$C$141,'Service shares'!$B48,'IND Balance'!$D$5:$D$141,"*"&amp;'Service shares'!$A48)*R48</f>
        <v>0.44842232489806455</v>
      </c>
      <c r="AX48" s="2">
        <f>SUMIFS('IND Balance'!R$5:R$141,'IND Balance'!$C$5:$C$141,'Service shares'!$B48,'IND Balance'!$D$5:$D$141,"*"&amp;'Service shares'!$A48)*S48</f>
        <v>0.96219442564258073</v>
      </c>
      <c r="AY48" s="2">
        <f>SUMIFS('IND Balance'!S$5:S$141,'IND Balance'!$C$5:$C$141,'Service shares'!$B48,'IND Balance'!$D$5:$D$141,"*"&amp;'Service shares'!$A48)*T48</f>
        <v>0.3191518631032258</v>
      </c>
      <c r="AZ48" s="2">
        <f>SUMIFS('IND Balance'!T$5:T$141,'IND Balance'!$C$5:$C$141,'Service shares'!$B48,'IND Balance'!$D$5:$D$141,"*"&amp;'Service shares'!$A48)*U48</f>
        <v>0.94100555756903226</v>
      </c>
      <c r="BA48" s="2">
        <f>SUMIFS('IND Balance'!U$5:U$141,'IND Balance'!$C$5:$C$141,'Service shares'!$B48,'IND Balance'!$D$5:$D$141,"*"&amp;'Service shares'!$A48)*V48</f>
        <v>0.76310130800903231</v>
      </c>
      <c r="BB48" s="2">
        <f>SUMIFS('IND Balance'!V$5:V$141,'IND Balance'!$C$5:$C$141,'Service shares'!$B48,'IND Balance'!$D$5:$D$141,"*"&amp;'Service shares'!$A48)*W48</f>
        <v>0.78551043920129038</v>
      </c>
      <c r="BC48" s="2">
        <f>SUMIFS('IND Balance'!W$5:W$141,'IND Balance'!$C$5:$C$141,'Service shares'!$B48,'IND Balance'!$D$5:$D$141,"*"&amp;'Service shares'!$A48)*X48</f>
        <v>2.0681651164529034</v>
      </c>
      <c r="BD48" s="2">
        <f>SUMIFS('IND Balance'!X$5:X$141,'IND Balance'!$C$5:$C$141,'Service shares'!$B48,'IND Balance'!$D$5:$D$141,"*"&amp;'Service shares'!$A48)*Y48</f>
        <v>1.370359615087742</v>
      </c>
      <c r="BE48" s="2">
        <f>SUMIFS('IND Balance'!Y$5:Y$141,'IND Balance'!$C$5:$C$141,'Service shares'!$B48,'IND Balance'!$D$5:$D$141,"*"&amp;'Service shares'!$A48)*Z48</f>
        <v>0.34425592940903227</v>
      </c>
      <c r="BF48" s="2">
        <f>SUMIFS('IND Balance'!Z$5:Z$141,'IND Balance'!$C$5:$C$141,'Service shares'!$B48,'IND Balance'!$D$5:$D$141,"*"&amp;'Service shares'!$A48)*AA48</f>
        <v>0.35650450734967742</v>
      </c>
      <c r="BG48" s="2">
        <f>SUMIFS('IND Balance'!AA$5:AA$141,'IND Balance'!$C$5:$C$141,'Service shares'!$B48,'IND Balance'!$D$5:$D$141,"*"&amp;'Service shares'!$A48)*AB48</f>
        <v>7.8289378374193554E-3</v>
      </c>
      <c r="BH48" s="2">
        <f>SUMIFS('IND Balance'!AB$5:AB$141,'IND Balance'!$C$5:$C$141,'Service shares'!$B48,'IND Balance'!$D$5:$D$141,"*"&amp;'Service shares'!$A48)*AC48</f>
        <v>0.38880629061677424</v>
      </c>
      <c r="BI48" s="2">
        <f>SUMIFS('IND Balance'!AC$5:AC$141,'IND Balance'!$C$5:$C$141,'Service shares'!$B48,'IND Balance'!$D$5:$D$141,"*"&amp;'Service shares'!$A48)*AD48</f>
        <v>1.8985146298722579</v>
      </c>
      <c r="BJ48" s="2">
        <f>SUMIFS('IND Balance'!AD$5:AD$141,'IND Balance'!$C$5:$C$141,'Service shares'!$B48,'IND Balance'!$D$5:$D$141,"*"&amp;'Service shares'!$A48)*AE48</f>
        <v>0</v>
      </c>
      <c r="BK48" s="2">
        <f>SUMIFS('IND Balance'!AE$5:AE$141,'IND Balance'!$C$5:$C$141,'Service shares'!$B48,'IND Balance'!$D$5:$D$141,"*"&amp;'Service shares'!$A48)*AF48</f>
        <v>0.12442234998193549</v>
      </c>
      <c r="BL48" s="2">
        <f>SUMIFS('IND Balance'!AF$5:AF$141,'IND Balance'!$C$5:$C$141,'Service shares'!$B48,'IND Balance'!$D$5:$D$141,"*"&amp;'Service shares'!$A48)*AG48</f>
        <v>1.0634335996529034</v>
      </c>
      <c r="BM48" s="2">
        <f>SUMIFS('IND Balance'!AG$5:AG$141,'IND Balance'!$C$5:$C$141,'Service shares'!$B48,'IND Balance'!$D$5:$D$141,"*"&amp;'Service shares'!$A48)*AH48</f>
        <v>7.6525520186670981</v>
      </c>
      <c r="BN48" s="2">
        <f>SUMIFS('IND Balance'!AH$5:AH$141,'IND Balance'!$C$5:$C$141,'Service shares'!$B48,'IND Balance'!$D$5:$D$141,"*"&amp;'Service shares'!$A48)*AI48</f>
        <v>0</v>
      </c>
    </row>
    <row r="49" spans="1:66" x14ac:dyDescent="0.45">
      <c r="A49" t="s">
        <v>20</v>
      </c>
      <c r="B49" t="s">
        <v>51</v>
      </c>
      <c r="C49" t="s">
        <v>188</v>
      </c>
      <c r="D49" s="1">
        <v>0.76129032258064511</v>
      </c>
      <c r="E49" s="1"/>
      <c r="F49" s="1">
        <f t="shared" si="16"/>
        <v>0.76129032258064511</v>
      </c>
      <c r="G49" s="1">
        <f t="shared" si="19"/>
        <v>0.76129032258064511</v>
      </c>
      <c r="H49" s="1">
        <f t="shared" si="19"/>
        <v>0.76129032258064511</v>
      </c>
      <c r="I49" s="1">
        <f t="shared" si="19"/>
        <v>0.76129032258064511</v>
      </c>
      <c r="J49" s="1">
        <f t="shared" si="19"/>
        <v>0.76129032258064511</v>
      </c>
      <c r="K49" s="1">
        <f t="shared" si="19"/>
        <v>0.76129032258064511</v>
      </c>
      <c r="L49" s="1">
        <f t="shared" si="19"/>
        <v>0.76129032258064511</v>
      </c>
      <c r="M49" s="1">
        <f t="shared" si="19"/>
        <v>0.76129032258064511</v>
      </c>
      <c r="N49" s="1">
        <f t="shared" si="19"/>
        <v>0.76129032258064511</v>
      </c>
      <c r="O49" s="1">
        <f t="shared" si="19"/>
        <v>0.76129032258064511</v>
      </c>
      <c r="P49" s="1">
        <f t="shared" si="19"/>
        <v>0.76129032258064511</v>
      </c>
      <c r="Q49" s="1">
        <f t="shared" si="19"/>
        <v>0.76129032258064511</v>
      </c>
      <c r="R49" s="1">
        <f t="shared" si="19"/>
        <v>0.76129032258064511</v>
      </c>
      <c r="S49" s="1">
        <f t="shared" si="19"/>
        <v>0.76129032258064511</v>
      </c>
      <c r="T49" s="1">
        <f t="shared" si="19"/>
        <v>0.76129032258064511</v>
      </c>
      <c r="U49" s="1">
        <f t="shared" si="19"/>
        <v>0.76129032258064511</v>
      </c>
      <c r="V49" s="1">
        <f t="shared" si="19"/>
        <v>0.76129032258064511</v>
      </c>
      <c r="W49" s="1">
        <f t="shared" si="20"/>
        <v>0.76129032258064511</v>
      </c>
      <c r="X49" s="1">
        <f t="shared" si="20"/>
        <v>0.76129032258064511</v>
      </c>
      <c r="Y49" s="1">
        <f t="shared" si="20"/>
        <v>0.76129032258064511</v>
      </c>
      <c r="Z49" s="1">
        <f t="shared" si="20"/>
        <v>0.76129032258064511</v>
      </c>
      <c r="AA49" s="1">
        <f t="shared" si="20"/>
        <v>0.76129032258064511</v>
      </c>
      <c r="AB49" s="1">
        <f t="shared" si="20"/>
        <v>0.76129032258064511</v>
      </c>
      <c r="AC49" s="1">
        <f t="shared" si="20"/>
        <v>0.76129032258064511</v>
      </c>
      <c r="AD49" s="1">
        <f t="shared" si="20"/>
        <v>0.76129032258064511</v>
      </c>
      <c r="AE49" s="1">
        <f t="shared" si="20"/>
        <v>0.76129032258064511</v>
      </c>
      <c r="AF49" s="1">
        <f t="shared" si="20"/>
        <v>0.76129032258064511</v>
      </c>
      <c r="AG49" s="1">
        <f t="shared" si="20"/>
        <v>0.76129032258064511</v>
      </c>
      <c r="AH49" s="1">
        <f t="shared" si="20"/>
        <v>0.76129032258064511</v>
      </c>
      <c r="AI49" s="1">
        <f t="shared" si="20"/>
        <v>0.76129032258064511</v>
      </c>
      <c r="AJ49" s="1"/>
      <c r="AK49" s="2">
        <f>SUMIFS('IND Balance'!E$5:E$141,'IND Balance'!$C$5:$C$141,'Service shares'!$B49,'IND Balance'!$D$5:$D$141,"*"&amp;'Service shares'!$A49)*F49</f>
        <v>1.5194194327741934</v>
      </c>
      <c r="AL49" s="2">
        <f>SUMIFS('IND Balance'!F$5:F$141,'IND Balance'!$C$5:$C$141,'Service shares'!$B49,'IND Balance'!$D$5:$D$141,"*"&amp;'Service shares'!$A49)*G49</f>
        <v>2.3353862353548385E-2</v>
      </c>
      <c r="AM49" s="2">
        <f>SUMIFS('IND Balance'!G$5:G$141,'IND Balance'!$C$5:$C$141,'Service shares'!$B49,'IND Balance'!$D$5:$D$141,"*"&amp;'Service shares'!$A49)*H49</f>
        <v>24.244451870121289</v>
      </c>
      <c r="AN49" s="2">
        <f>SUMIFS('IND Balance'!H$5:H$141,'IND Balance'!$C$5:$C$141,'Service shares'!$B49,'IND Balance'!$D$5:$D$141,"*"&amp;'Service shares'!$A49)*I49</f>
        <v>0.79315798055225806</v>
      </c>
      <c r="AO49" s="2">
        <f>SUMIFS('IND Balance'!I$5:I$141,'IND Balance'!$C$5:$C$141,'Service shares'!$B49,'IND Balance'!$D$5:$D$141,"*"&amp;'Service shares'!$A49)*J49</f>
        <v>121.79235240650321</v>
      </c>
      <c r="AP49" s="2">
        <f>SUMIFS('IND Balance'!J$5:J$141,'IND Balance'!$C$5:$C$141,'Service shares'!$B49,'IND Balance'!$D$5:$D$141,"*"&amp;'Service shares'!$A49)*K49</f>
        <v>33.358909425538059</v>
      </c>
      <c r="AQ49" s="2">
        <f>SUMIFS('IND Balance'!K$5:K$141,'IND Balance'!$C$5:$C$141,'Service shares'!$B49,'IND Balance'!$D$5:$D$141,"*"&amp;'Service shares'!$A49)*L49</f>
        <v>13.77941307528774</v>
      </c>
      <c r="AR49" s="2">
        <f>SUMIFS('IND Balance'!L$5:L$141,'IND Balance'!$C$5:$C$141,'Service shares'!$B49,'IND Balance'!$D$5:$D$141,"*"&amp;'Service shares'!$A49)*M49</f>
        <v>64.223099160665797</v>
      </c>
      <c r="AS49" s="2">
        <f>SUMIFS('IND Balance'!M$5:M$141,'IND Balance'!$C$5:$C$141,'Service shares'!$B49,'IND Balance'!$D$5:$D$141,"*"&amp;'Service shares'!$A49)*N49</f>
        <v>111.75802933810063</v>
      </c>
      <c r="AT49" s="2">
        <f>SUMIFS('IND Balance'!N$5:N$141,'IND Balance'!$C$5:$C$141,'Service shares'!$B49,'IND Balance'!$D$5:$D$141,"*"&amp;'Service shares'!$A49)*O49</f>
        <v>239.98733348372127</v>
      </c>
      <c r="AU49" s="2">
        <f>SUMIFS('IND Balance'!O$5:O$141,'IND Balance'!$C$5:$C$141,'Service shares'!$B49,'IND Balance'!$D$5:$D$141,"*"&amp;'Service shares'!$A49)*P49</f>
        <v>103.00316134036645</v>
      </c>
      <c r="AV49" s="2">
        <f>SUMIFS('IND Balance'!P$5:P$141,'IND Balance'!$C$5:$C$141,'Service shares'!$B49,'IND Balance'!$D$5:$D$141,"*"&amp;'Service shares'!$A49)*Q49</f>
        <v>35.981917584061932</v>
      </c>
      <c r="AW49" s="2">
        <f>SUMIFS('IND Balance'!Q$5:Q$141,'IND Balance'!$C$5:$C$141,'Service shares'!$B49,'IND Balance'!$D$5:$D$141,"*"&amp;'Service shares'!$A49)*R49</f>
        <v>11.75862985288258</v>
      </c>
      <c r="AX49" s="2">
        <f>SUMIFS('IND Balance'!R$5:R$141,'IND Balance'!$C$5:$C$141,'Service shares'!$B49,'IND Balance'!$D$5:$D$141,"*"&amp;'Service shares'!$A49)*S49</f>
        <v>25.230876050183223</v>
      </c>
      <c r="AY49" s="2">
        <f>SUMIFS('IND Balance'!S$5:S$141,'IND Balance'!$C$5:$C$141,'Service shares'!$B49,'IND Balance'!$D$5:$D$141,"*"&amp;'Service shares'!$A49)*T49</f>
        <v>8.3688710769290307</v>
      </c>
      <c r="AZ49" s="2">
        <f>SUMIFS('IND Balance'!T$5:T$141,'IND Balance'!$C$5:$C$141,'Service shares'!$B49,'IND Balance'!$D$5:$D$141,"*"&amp;'Service shares'!$A49)*U49</f>
        <v>24.675256842921286</v>
      </c>
      <c r="BA49" s="2">
        <f>SUMIFS('IND Balance'!U$5:U$141,'IND Balance'!$C$5:$C$141,'Service shares'!$B49,'IND Balance'!$D$5:$D$141,"*"&amp;'Service shares'!$A49)*V49</f>
        <v>20.010212076681292</v>
      </c>
      <c r="BB49" s="2">
        <f>SUMIFS('IND Balance'!V$5:V$141,'IND Balance'!$C$5:$C$141,'Service shares'!$B49,'IND Balance'!$D$5:$D$141,"*"&amp;'Service shares'!$A49)*W49</f>
        <v>20.597829294611611</v>
      </c>
      <c r="BC49" s="2">
        <f>SUMIFS('IND Balance'!W$5:W$141,'IND Balance'!$C$5:$C$141,'Service shares'!$B49,'IND Balance'!$D$5:$D$141,"*"&amp;'Service shares'!$A49)*X49</f>
        <v>54.231885275876124</v>
      </c>
      <c r="BD49" s="2">
        <f>SUMIFS('IND Balance'!X$5:X$141,'IND Balance'!$C$5:$C$141,'Service shares'!$B49,'IND Balance'!$D$5:$D$141,"*"&amp;'Service shares'!$A49)*Y49</f>
        <v>35.933874351189672</v>
      </c>
      <c r="BE49" s="2">
        <f>SUMIFS('IND Balance'!Y$5:Y$141,'IND Balance'!$C$5:$C$141,'Service shares'!$B49,'IND Balance'!$D$5:$D$141,"*"&amp;'Service shares'!$A49)*Z49</f>
        <v>9.0271554822812892</v>
      </c>
      <c r="BF49" s="2">
        <f>SUMIFS('IND Balance'!Z$5:Z$141,'IND Balance'!$C$5:$C$141,'Service shares'!$B49,'IND Balance'!$D$5:$D$141,"*"&amp;'Service shares'!$A49)*AA49</f>
        <v>9.3483404149470957</v>
      </c>
      <c r="BG49" s="2">
        <f>SUMIFS('IND Balance'!AA$5:AA$141,'IND Balance'!$C$5:$C$141,'Service shares'!$B49,'IND Balance'!$D$5:$D$141,"*"&amp;'Service shares'!$A49)*AB49</f>
        <v>0.20529214773677421</v>
      </c>
      <c r="BH49" s="2">
        <f>SUMIFS('IND Balance'!AB$5:AB$141,'IND Balance'!$C$5:$C$141,'Service shares'!$B49,'IND Balance'!$D$5:$D$141,"*"&amp;'Service shares'!$A49)*AC49</f>
        <v>10.195364953950968</v>
      </c>
      <c r="BI49" s="2">
        <f>SUMIFS('IND Balance'!AC$5:AC$141,'IND Balance'!$C$5:$C$141,'Service shares'!$B49,'IND Balance'!$D$5:$D$141,"*"&amp;'Service shares'!$A49)*AD49</f>
        <v>49.783272516650314</v>
      </c>
      <c r="BJ49" s="2">
        <f>SUMIFS('IND Balance'!AD$5:AD$141,'IND Balance'!$C$5:$C$141,'Service shares'!$B49,'IND Balance'!$D$5:$D$141,"*"&amp;'Service shares'!$A49)*AE49</f>
        <v>0</v>
      </c>
      <c r="BK49" s="2">
        <f>SUMIFS('IND Balance'!AE$5:AE$141,'IND Balance'!$C$5:$C$141,'Service shares'!$B49,'IND Balance'!$D$5:$D$141,"*"&amp;'Service shares'!$A49)*AF49</f>
        <v>3.2626305106374192</v>
      </c>
      <c r="BL49" s="2">
        <f>SUMIFS('IND Balance'!AF$5:AF$141,'IND Balance'!$C$5:$C$141,'Service shares'!$B49,'IND Balance'!$D$5:$D$141,"*"&amp;'Service shares'!$A49)*AG49</f>
        <v>27.88559216867613</v>
      </c>
      <c r="BM49" s="2">
        <f>SUMIFS('IND Balance'!AG$5:AG$141,'IND Balance'!$C$5:$C$141,'Service shares'!$B49,'IND Balance'!$D$5:$D$141,"*"&amp;'Service shares'!$A49)*AH49</f>
        <v>200.66691960060388</v>
      </c>
      <c r="BN49" s="2">
        <f>SUMIFS('IND Balance'!AH$5:AH$141,'IND Balance'!$C$5:$C$141,'Service shares'!$B49,'IND Balance'!$D$5:$D$141,"*"&amp;'Service shares'!$A49)*AI49</f>
        <v>0</v>
      </c>
    </row>
    <row r="50" spans="1:66" x14ac:dyDescent="0.45">
      <c r="A50" t="s">
        <v>20</v>
      </c>
      <c r="B50" t="s">
        <v>51</v>
      </c>
      <c r="C50" t="s">
        <v>191</v>
      </c>
      <c r="D50" s="1">
        <v>9.6774193548387101E-3</v>
      </c>
      <c r="E50" s="1"/>
      <c r="F50" s="1">
        <f t="shared" si="16"/>
        <v>9.6774193548387101E-3</v>
      </c>
      <c r="G50" s="1">
        <f t="shared" si="19"/>
        <v>9.6774193548387101E-3</v>
      </c>
      <c r="H50" s="1">
        <f t="shared" si="19"/>
        <v>9.6774193548387101E-3</v>
      </c>
      <c r="I50" s="1">
        <f t="shared" si="19"/>
        <v>9.6774193548387101E-3</v>
      </c>
      <c r="J50" s="1">
        <f t="shared" si="19"/>
        <v>9.6774193548387101E-3</v>
      </c>
      <c r="K50" s="1">
        <f t="shared" si="19"/>
        <v>9.6774193548387101E-3</v>
      </c>
      <c r="L50" s="1">
        <f t="shared" si="19"/>
        <v>9.6774193548387101E-3</v>
      </c>
      <c r="M50" s="1">
        <f t="shared" si="19"/>
        <v>9.6774193548387101E-3</v>
      </c>
      <c r="N50" s="1">
        <f t="shared" si="19"/>
        <v>9.6774193548387101E-3</v>
      </c>
      <c r="O50" s="1">
        <f t="shared" si="19"/>
        <v>9.6774193548387101E-3</v>
      </c>
      <c r="P50" s="1">
        <f t="shared" si="19"/>
        <v>9.6774193548387101E-3</v>
      </c>
      <c r="Q50" s="1">
        <f t="shared" si="19"/>
        <v>9.6774193548387101E-3</v>
      </c>
      <c r="R50" s="1">
        <f t="shared" si="19"/>
        <v>9.6774193548387101E-3</v>
      </c>
      <c r="S50" s="1">
        <f t="shared" si="19"/>
        <v>9.6774193548387101E-3</v>
      </c>
      <c r="T50" s="1">
        <f t="shared" ref="G50:V66" si="21">$D50</f>
        <v>9.6774193548387101E-3</v>
      </c>
      <c r="U50" s="1">
        <f t="shared" si="21"/>
        <v>9.6774193548387101E-3</v>
      </c>
      <c r="V50" s="1">
        <f t="shared" si="21"/>
        <v>9.6774193548387101E-3</v>
      </c>
      <c r="W50" s="1">
        <f t="shared" si="20"/>
        <v>9.6774193548387101E-3</v>
      </c>
      <c r="X50" s="1">
        <f t="shared" si="20"/>
        <v>9.6774193548387101E-3</v>
      </c>
      <c r="Y50" s="1">
        <f t="shared" si="20"/>
        <v>9.6774193548387101E-3</v>
      </c>
      <c r="Z50" s="1">
        <f t="shared" si="20"/>
        <v>9.6774193548387101E-3</v>
      </c>
      <c r="AA50" s="1">
        <f t="shared" si="20"/>
        <v>9.6774193548387101E-3</v>
      </c>
      <c r="AB50" s="1">
        <f t="shared" si="20"/>
        <v>9.6774193548387101E-3</v>
      </c>
      <c r="AC50" s="1">
        <f t="shared" si="20"/>
        <v>9.6774193548387101E-3</v>
      </c>
      <c r="AD50" s="1">
        <f t="shared" si="20"/>
        <v>9.6774193548387101E-3</v>
      </c>
      <c r="AE50" s="1">
        <f t="shared" si="20"/>
        <v>9.6774193548387101E-3</v>
      </c>
      <c r="AF50" s="1">
        <f t="shared" si="20"/>
        <v>9.6774193548387101E-3</v>
      </c>
      <c r="AG50" s="1">
        <f t="shared" si="20"/>
        <v>9.6774193548387101E-3</v>
      </c>
      <c r="AH50" s="1">
        <f t="shared" si="20"/>
        <v>9.6774193548387101E-3</v>
      </c>
      <c r="AI50" s="1">
        <f t="shared" si="20"/>
        <v>9.6774193548387101E-3</v>
      </c>
      <c r="AJ50" s="1"/>
      <c r="AK50" s="2">
        <f>SUMIFS('IND Balance'!E$5:E$141,'IND Balance'!$C$5:$C$141,'Service shares'!$B50,'IND Balance'!$D$5:$D$141,"*"&amp;'Service shares'!$A50)*F50</f>
        <v>1.9314653806451615E-2</v>
      </c>
      <c r="AL50" s="2">
        <f>SUMIFS('IND Balance'!F$5:F$141,'IND Balance'!$C$5:$C$141,'Service shares'!$B50,'IND Balance'!$D$5:$D$141,"*"&amp;'Service shares'!$A50)*G50</f>
        <v>2.9687113161290323E-4</v>
      </c>
      <c r="AM50" s="2">
        <f>SUMIFS('IND Balance'!G$5:G$141,'IND Balance'!$C$5:$C$141,'Service shares'!$B50,'IND Balance'!$D$5:$D$141,"*"&amp;'Service shares'!$A50)*H50</f>
        <v>0.30819218478967741</v>
      </c>
      <c r="AN50" s="2">
        <f>SUMIFS('IND Balance'!H$5:H$141,'IND Balance'!$C$5:$C$141,'Service shares'!$B50,'IND Balance'!$D$5:$D$141,"*"&amp;'Service shares'!$A50)*I50</f>
        <v>1.0082516701935485E-2</v>
      </c>
      <c r="AO50" s="2">
        <f>SUMIFS('IND Balance'!I$5:I$141,'IND Balance'!$C$5:$C$141,'Service shares'!$B50,'IND Balance'!$D$5:$D$141,"*"&amp;'Service shares'!$A50)*J50</f>
        <v>1.5482078695741937</v>
      </c>
      <c r="AP50" s="2">
        <f>SUMIFS('IND Balance'!J$5:J$141,'IND Balance'!$C$5:$C$141,'Service shares'!$B50,'IND Balance'!$D$5:$D$141,"*"&amp;'Service shares'!$A50)*K50</f>
        <v>0.42405393337548392</v>
      </c>
      <c r="AQ50" s="2">
        <f>SUMIFS('IND Balance'!K$5:K$141,'IND Balance'!$C$5:$C$141,'Service shares'!$B50,'IND Balance'!$D$5:$D$141,"*"&amp;'Service shares'!$A50)*L50</f>
        <v>0.17516203061806451</v>
      </c>
      <c r="AR50" s="2">
        <f>SUMIFS('IND Balance'!L$5:L$141,'IND Balance'!$C$5:$C$141,'Service shares'!$B50,'IND Balance'!$D$5:$D$141,"*"&amp;'Service shares'!$A50)*M50</f>
        <v>0.81639532831354844</v>
      </c>
      <c r="AS50" s="2">
        <f>SUMIFS('IND Balance'!M$5:M$141,'IND Balance'!$C$5:$C$141,'Service shares'!$B50,'IND Balance'!$D$5:$D$141,"*"&amp;'Service shares'!$A50)*N50</f>
        <v>1.4206529153148386</v>
      </c>
      <c r="AT50" s="2">
        <f>SUMIFS('IND Balance'!N$5:N$141,'IND Balance'!$C$5:$C$141,'Service shares'!$B50,'IND Balance'!$D$5:$D$141,"*"&amp;'Service shares'!$A50)*O50</f>
        <v>3.0506864425896776</v>
      </c>
      <c r="AU50" s="2">
        <f>SUMIFS('IND Balance'!O$5:O$141,'IND Balance'!$C$5:$C$141,'Service shares'!$B50,'IND Balance'!$D$5:$D$141,"*"&amp;'Service shares'!$A50)*P50</f>
        <v>1.3093622204283872</v>
      </c>
      <c r="AV50" s="2">
        <f>SUMIFS('IND Balance'!P$5:P$141,'IND Balance'!$C$5:$C$141,'Service shares'!$B50,'IND Balance'!$D$5:$D$141,"*"&amp;'Service shares'!$A50)*Q50</f>
        <v>0.4573972574245162</v>
      </c>
      <c r="AW50" s="2">
        <f>SUMIFS('IND Balance'!Q$5:Q$141,'IND Balance'!$C$5:$C$141,'Service shares'!$B50,'IND Balance'!$D$5:$D$141,"*"&amp;'Service shares'!$A50)*R50</f>
        <v>0.14947410829935484</v>
      </c>
      <c r="AX50" s="2">
        <f>SUMIFS('IND Balance'!R$5:R$141,'IND Balance'!$C$5:$C$141,'Service shares'!$B50,'IND Balance'!$D$5:$D$141,"*"&amp;'Service shares'!$A50)*S50</f>
        <v>0.32073147521419354</v>
      </c>
      <c r="AY50" s="2">
        <f>SUMIFS('IND Balance'!S$5:S$141,'IND Balance'!$C$5:$C$141,'Service shares'!$B50,'IND Balance'!$D$5:$D$141,"*"&amp;'Service shares'!$A50)*T50</f>
        <v>0.10638395436774194</v>
      </c>
      <c r="AZ50" s="2">
        <f>SUMIFS('IND Balance'!T$5:T$141,'IND Balance'!$C$5:$C$141,'Service shares'!$B50,'IND Balance'!$D$5:$D$141,"*"&amp;'Service shares'!$A50)*U50</f>
        <v>0.31366851918967742</v>
      </c>
      <c r="BA50" s="2">
        <f>SUMIFS('IND Balance'!U$5:U$141,'IND Balance'!$C$5:$C$141,'Service shares'!$B50,'IND Balance'!$D$5:$D$141,"*"&amp;'Service shares'!$A50)*V50</f>
        <v>0.25436710266967744</v>
      </c>
      <c r="BB50" s="2">
        <f>SUMIFS('IND Balance'!V$5:V$141,'IND Balance'!$C$5:$C$141,'Service shares'!$B50,'IND Balance'!$D$5:$D$141,"*"&amp;'Service shares'!$A50)*W50</f>
        <v>0.26183681306709677</v>
      </c>
      <c r="BC50" s="2">
        <f>SUMIFS('IND Balance'!W$5:W$141,'IND Balance'!$C$5:$C$141,'Service shares'!$B50,'IND Balance'!$D$5:$D$141,"*"&amp;'Service shares'!$A50)*X50</f>
        <v>0.68938837215096771</v>
      </c>
      <c r="BD50" s="2">
        <f>SUMIFS('IND Balance'!X$5:X$141,'IND Balance'!$C$5:$C$141,'Service shares'!$B50,'IND Balance'!$D$5:$D$141,"*"&amp;'Service shares'!$A50)*Y50</f>
        <v>0.45678653836258065</v>
      </c>
      <c r="BE50" s="2">
        <f>SUMIFS('IND Balance'!Y$5:Y$141,'IND Balance'!$C$5:$C$141,'Service shares'!$B50,'IND Balance'!$D$5:$D$141,"*"&amp;'Service shares'!$A50)*Z50</f>
        <v>0.11475197646967743</v>
      </c>
      <c r="BF50" s="2">
        <f>SUMIFS('IND Balance'!Z$5:Z$141,'IND Balance'!$C$5:$C$141,'Service shares'!$B50,'IND Balance'!$D$5:$D$141,"*"&amp;'Service shares'!$A50)*AA50</f>
        <v>0.11883483578322582</v>
      </c>
      <c r="BG50" s="2">
        <f>SUMIFS('IND Balance'!AA$5:AA$141,'IND Balance'!$C$5:$C$141,'Service shares'!$B50,'IND Balance'!$D$5:$D$141,"*"&amp;'Service shares'!$A50)*AB50</f>
        <v>2.6096459458064521E-3</v>
      </c>
      <c r="BH50" s="2">
        <f>SUMIFS('IND Balance'!AB$5:AB$141,'IND Balance'!$C$5:$C$141,'Service shares'!$B50,'IND Balance'!$D$5:$D$141,"*"&amp;'Service shares'!$A50)*AC50</f>
        <v>0.12960209687225807</v>
      </c>
      <c r="BI50" s="2">
        <f>SUMIFS('IND Balance'!AC$5:AC$141,'IND Balance'!$C$5:$C$141,'Service shares'!$B50,'IND Balance'!$D$5:$D$141,"*"&amp;'Service shares'!$A50)*AD50</f>
        <v>0.63283820995741935</v>
      </c>
      <c r="BJ50" s="2">
        <f>SUMIFS('IND Balance'!AD$5:AD$141,'IND Balance'!$C$5:$C$141,'Service shares'!$B50,'IND Balance'!$D$5:$D$141,"*"&amp;'Service shares'!$A50)*AE50</f>
        <v>0</v>
      </c>
      <c r="BK50" s="2">
        <f>SUMIFS('IND Balance'!AE$5:AE$141,'IND Balance'!$C$5:$C$141,'Service shares'!$B50,'IND Balance'!$D$5:$D$141,"*"&amp;'Service shares'!$A50)*AF50</f>
        <v>4.1474116660645162E-2</v>
      </c>
      <c r="BL50" s="2">
        <f>SUMIFS('IND Balance'!AF$5:AF$141,'IND Balance'!$C$5:$C$141,'Service shares'!$B50,'IND Balance'!$D$5:$D$141,"*"&amp;'Service shares'!$A50)*AG50</f>
        <v>0.3544778665509678</v>
      </c>
      <c r="BM50" s="2">
        <f>SUMIFS('IND Balance'!AG$5:AG$141,'IND Balance'!$C$5:$C$141,'Service shares'!$B50,'IND Balance'!$D$5:$D$141,"*"&amp;'Service shares'!$A50)*AH50</f>
        <v>2.5508506728890326</v>
      </c>
      <c r="BN50" s="2">
        <f>SUMIFS('IND Balance'!AH$5:AH$141,'IND Balance'!$C$5:$C$141,'Service shares'!$B50,'IND Balance'!$D$5:$D$141,"*"&amp;'Service shares'!$A50)*AI50</f>
        <v>0</v>
      </c>
    </row>
    <row r="51" spans="1:66" x14ac:dyDescent="0.45">
      <c r="A51" t="s">
        <v>20</v>
      </c>
      <c r="B51" t="s">
        <v>51</v>
      </c>
      <c r="C51" t="s">
        <v>194</v>
      </c>
      <c r="D51" s="1">
        <v>6.4516129032258064E-3</v>
      </c>
      <c r="E51" s="1"/>
      <c r="F51" s="1">
        <f t="shared" si="16"/>
        <v>6.4516129032258064E-3</v>
      </c>
      <c r="G51" s="1">
        <f t="shared" si="21"/>
        <v>6.4516129032258064E-3</v>
      </c>
      <c r="H51" s="1">
        <f t="shared" si="21"/>
        <v>6.4516129032258064E-3</v>
      </c>
      <c r="I51" s="1">
        <f t="shared" si="21"/>
        <v>6.4516129032258064E-3</v>
      </c>
      <c r="J51" s="1">
        <f t="shared" si="21"/>
        <v>6.4516129032258064E-3</v>
      </c>
      <c r="K51" s="1">
        <f t="shared" si="21"/>
        <v>6.4516129032258064E-3</v>
      </c>
      <c r="L51" s="1">
        <f t="shared" si="21"/>
        <v>6.4516129032258064E-3</v>
      </c>
      <c r="M51" s="1">
        <f t="shared" si="21"/>
        <v>6.4516129032258064E-3</v>
      </c>
      <c r="N51" s="1">
        <f t="shared" si="21"/>
        <v>6.4516129032258064E-3</v>
      </c>
      <c r="O51" s="1">
        <f t="shared" si="21"/>
        <v>6.4516129032258064E-3</v>
      </c>
      <c r="P51" s="1">
        <f t="shared" si="21"/>
        <v>6.4516129032258064E-3</v>
      </c>
      <c r="Q51" s="1">
        <f t="shared" si="21"/>
        <v>6.4516129032258064E-3</v>
      </c>
      <c r="R51" s="1">
        <f t="shared" si="21"/>
        <v>6.4516129032258064E-3</v>
      </c>
      <c r="S51" s="1">
        <f t="shared" si="21"/>
        <v>6.4516129032258064E-3</v>
      </c>
      <c r="T51" s="1">
        <f t="shared" si="21"/>
        <v>6.4516129032258064E-3</v>
      </c>
      <c r="U51" s="1">
        <f t="shared" si="21"/>
        <v>6.4516129032258064E-3</v>
      </c>
      <c r="V51" s="1">
        <f t="shared" si="21"/>
        <v>6.4516129032258064E-3</v>
      </c>
      <c r="W51" s="1">
        <f t="shared" ref="W51:AI66" si="22">$D51</f>
        <v>6.4516129032258064E-3</v>
      </c>
      <c r="X51" s="1">
        <f t="shared" si="22"/>
        <v>6.4516129032258064E-3</v>
      </c>
      <c r="Y51" s="1">
        <f t="shared" si="22"/>
        <v>6.4516129032258064E-3</v>
      </c>
      <c r="Z51" s="1">
        <f t="shared" si="22"/>
        <v>6.4516129032258064E-3</v>
      </c>
      <c r="AA51" s="1">
        <f t="shared" si="22"/>
        <v>6.4516129032258064E-3</v>
      </c>
      <c r="AB51" s="1">
        <f t="shared" si="22"/>
        <v>6.4516129032258064E-3</v>
      </c>
      <c r="AC51" s="1">
        <f t="shared" si="22"/>
        <v>6.4516129032258064E-3</v>
      </c>
      <c r="AD51" s="1">
        <f t="shared" si="22"/>
        <v>6.4516129032258064E-3</v>
      </c>
      <c r="AE51" s="1">
        <f t="shared" si="22"/>
        <v>6.4516129032258064E-3</v>
      </c>
      <c r="AF51" s="1">
        <f t="shared" si="22"/>
        <v>6.4516129032258064E-3</v>
      </c>
      <c r="AG51" s="1">
        <f t="shared" si="22"/>
        <v>6.4516129032258064E-3</v>
      </c>
      <c r="AH51" s="1">
        <f t="shared" si="22"/>
        <v>6.4516129032258064E-3</v>
      </c>
      <c r="AI51" s="1">
        <f t="shared" si="22"/>
        <v>6.4516129032258064E-3</v>
      </c>
      <c r="AJ51" s="1"/>
      <c r="AK51" s="2">
        <f>SUMIFS('IND Balance'!E$5:E$141,'IND Balance'!$C$5:$C$141,'Service shares'!$B51,'IND Balance'!$D$5:$D$141,"*"&amp;'Service shares'!$A51)*F51</f>
        <v>1.2876435870967743E-2</v>
      </c>
      <c r="AL51" s="2">
        <f>SUMIFS('IND Balance'!F$5:F$141,'IND Balance'!$C$5:$C$141,'Service shares'!$B51,'IND Balance'!$D$5:$D$141,"*"&amp;'Service shares'!$A51)*G51</f>
        <v>1.9791408774193548E-4</v>
      </c>
      <c r="AM51" s="2">
        <f>SUMIFS('IND Balance'!G$5:G$141,'IND Balance'!$C$5:$C$141,'Service shares'!$B51,'IND Balance'!$D$5:$D$141,"*"&amp;'Service shares'!$A51)*H51</f>
        <v>0.20546145652645159</v>
      </c>
      <c r="AN51" s="2">
        <f>SUMIFS('IND Balance'!H$5:H$141,'IND Balance'!$C$5:$C$141,'Service shares'!$B51,'IND Balance'!$D$5:$D$141,"*"&amp;'Service shares'!$A51)*I51</f>
        <v>6.7216778012903228E-3</v>
      </c>
      <c r="AO51" s="2">
        <f>SUMIFS('IND Balance'!I$5:I$141,'IND Balance'!$C$5:$C$141,'Service shares'!$B51,'IND Balance'!$D$5:$D$141,"*"&amp;'Service shares'!$A51)*J51</f>
        <v>1.0321385797161289</v>
      </c>
      <c r="AP51" s="2">
        <f>SUMIFS('IND Balance'!J$5:J$141,'IND Balance'!$C$5:$C$141,'Service shares'!$B51,'IND Balance'!$D$5:$D$141,"*"&amp;'Service shares'!$A51)*K51</f>
        <v>0.28270262225032255</v>
      </c>
      <c r="AQ51" s="2">
        <f>SUMIFS('IND Balance'!K$5:K$141,'IND Balance'!$C$5:$C$141,'Service shares'!$B51,'IND Balance'!$D$5:$D$141,"*"&amp;'Service shares'!$A51)*L51</f>
        <v>0.11677468707870968</v>
      </c>
      <c r="AR51" s="2">
        <f>SUMIFS('IND Balance'!L$5:L$141,'IND Balance'!$C$5:$C$141,'Service shares'!$B51,'IND Balance'!$D$5:$D$141,"*"&amp;'Service shares'!$A51)*M51</f>
        <v>0.54426355220903222</v>
      </c>
      <c r="AS51" s="2">
        <f>SUMIFS('IND Balance'!M$5:M$141,'IND Balance'!$C$5:$C$141,'Service shares'!$B51,'IND Balance'!$D$5:$D$141,"*"&amp;'Service shares'!$A51)*N51</f>
        <v>0.94710194354322574</v>
      </c>
      <c r="AT51" s="2">
        <f>SUMIFS('IND Balance'!N$5:N$141,'IND Balance'!$C$5:$C$141,'Service shares'!$B51,'IND Balance'!$D$5:$D$141,"*"&amp;'Service shares'!$A51)*O51</f>
        <v>2.0337909617264516</v>
      </c>
      <c r="AU51" s="2">
        <f>SUMIFS('IND Balance'!O$5:O$141,'IND Balance'!$C$5:$C$141,'Service shares'!$B51,'IND Balance'!$D$5:$D$141,"*"&amp;'Service shares'!$A51)*P51</f>
        <v>0.87290814695225805</v>
      </c>
      <c r="AV51" s="2">
        <f>SUMIFS('IND Balance'!P$5:P$141,'IND Balance'!$C$5:$C$141,'Service shares'!$B51,'IND Balance'!$D$5:$D$141,"*"&amp;'Service shares'!$A51)*Q51</f>
        <v>0.30493150494967741</v>
      </c>
      <c r="AW51" s="2">
        <f>SUMIFS('IND Balance'!Q$5:Q$141,'IND Balance'!$C$5:$C$141,'Service shares'!$B51,'IND Balance'!$D$5:$D$141,"*"&amp;'Service shares'!$A51)*R51</f>
        <v>9.9649405532903232E-2</v>
      </c>
      <c r="AX51" s="2">
        <f>SUMIFS('IND Balance'!R$5:R$141,'IND Balance'!$C$5:$C$141,'Service shares'!$B51,'IND Balance'!$D$5:$D$141,"*"&amp;'Service shares'!$A51)*S51</f>
        <v>0.21382098347612905</v>
      </c>
      <c r="AY51" s="2">
        <f>SUMIFS('IND Balance'!S$5:S$141,'IND Balance'!$C$5:$C$141,'Service shares'!$B51,'IND Balance'!$D$5:$D$141,"*"&amp;'Service shares'!$A51)*T51</f>
        <v>7.0922636245161291E-2</v>
      </c>
      <c r="AZ51" s="2">
        <f>SUMIFS('IND Balance'!T$5:T$141,'IND Balance'!$C$5:$C$141,'Service shares'!$B51,'IND Balance'!$D$5:$D$141,"*"&amp;'Service shares'!$A51)*U51</f>
        <v>0.2091123461264516</v>
      </c>
      <c r="BA51" s="2">
        <f>SUMIFS('IND Balance'!U$5:U$141,'IND Balance'!$C$5:$C$141,'Service shares'!$B51,'IND Balance'!$D$5:$D$141,"*"&amp;'Service shares'!$A51)*V51</f>
        <v>0.16957806844645162</v>
      </c>
      <c r="BB51" s="2">
        <f>SUMIFS('IND Balance'!V$5:V$141,'IND Balance'!$C$5:$C$141,'Service shares'!$B51,'IND Balance'!$D$5:$D$141,"*"&amp;'Service shares'!$A51)*W51</f>
        <v>0.17455787537806453</v>
      </c>
      <c r="BC51" s="2">
        <f>SUMIFS('IND Balance'!W$5:W$141,'IND Balance'!$C$5:$C$141,'Service shares'!$B51,'IND Balance'!$D$5:$D$141,"*"&amp;'Service shares'!$A51)*X51</f>
        <v>0.45959224810064514</v>
      </c>
      <c r="BD51" s="2">
        <f>SUMIFS('IND Balance'!X$5:X$141,'IND Balance'!$C$5:$C$141,'Service shares'!$B51,'IND Balance'!$D$5:$D$141,"*"&amp;'Service shares'!$A51)*Y51</f>
        <v>0.30452435890838708</v>
      </c>
      <c r="BE51" s="2">
        <f>SUMIFS('IND Balance'!Y$5:Y$141,'IND Balance'!$C$5:$C$141,'Service shares'!$B51,'IND Balance'!$D$5:$D$141,"*"&amp;'Service shares'!$A51)*Z51</f>
        <v>7.6501317646451614E-2</v>
      </c>
      <c r="BF51" s="2">
        <f>SUMIFS('IND Balance'!Z$5:Z$141,'IND Balance'!$C$5:$C$141,'Service shares'!$B51,'IND Balance'!$D$5:$D$141,"*"&amp;'Service shares'!$A51)*AA51</f>
        <v>7.9223223855483874E-2</v>
      </c>
      <c r="BG51" s="2">
        <f>SUMIFS('IND Balance'!AA$5:AA$141,'IND Balance'!$C$5:$C$141,'Service shares'!$B51,'IND Balance'!$D$5:$D$141,"*"&amp;'Service shares'!$A51)*AB51</f>
        <v>1.7397639638709679E-3</v>
      </c>
      <c r="BH51" s="2">
        <f>SUMIFS('IND Balance'!AB$5:AB$141,'IND Balance'!$C$5:$C$141,'Service shares'!$B51,'IND Balance'!$D$5:$D$141,"*"&amp;'Service shares'!$A51)*AC51</f>
        <v>8.640139791483871E-2</v>
      </c>
      <c r="BI51" s="2">
        <f>SUMIFS('IND Balance'!AC$5:AC$141,'IND Balance'!$C$5:$C$141,'Service shares'!$B51,'IND Balance'!$D$5:$D$141,"*"&amp;'Service shares'!$A51)*AD51</f>
        <v>0.4218921399716129</v>
      </c>
      <c r="BJ51" s="2">
        <f>SUMIFS('IND Balance'!AD$5:AD$141,'IND Balance'!$C$5:$C$141,'Service shares'!$B51,'IND Balance'!$D$5:$D$141,"*"&amp;'Service shares'!$A51)*AE51</f>
        <v>0</v>
      </c>
      <c r="BK51" s="2">
        <f>SUMIFS('IND Balance'!AE$5:AE$141,'IND Balance'!$C$5:$C$141,'Service shares'!$B51,'IND Balance'!$D$5:$D$141,"*"&amp;'Service shares'!$A51)*AF51</f>
        <v>2.7649411107096775E-2</v>
      </c>
      <c r="BL51" s="2">
        <f>SUMIFS('IND Balance'!AF$5:AF$141,'IND Balance'!$C$5:$C$141,'Service shares'!$B51,'IND Balance'!$D$5:$D$141,"*"&amp;'Service shares'!$A51)*AG51</f>
        <v>0.23631857770064518</v>
      </c>
      <c r="BM51" s="2">
        <f>SUMIFS('IND Balance'!AG$5:AG$141,'IND Balance'!$C$5:$C$141,'Service shares'!$B51,'IND Balance'!$D$5:$D$141,"*"&amp;'Service shares'!$A51)*AH51</f>
        <v>1.7005671152593549</v>
      </c>
      <c r="BN51" s="2">
        <f>SUMIFS('IND Balance'!AH$5:AH$141,'IND Balance'!$C$5:$C$141,'Service shares'!$B51,'IND Balance'!$D$5:$D$141,"*"&amp;'Service shares'!$A51)*AI51</f>
        <v>0</v>
      </c>
    </row>
    <row r="52" spans="1:66" x14ac:dyDescent="0.45">
      <c r="A52" t="s">
        <v>20</v>
      </c>
      <c r="B52" t="s">
        <v>51</v>
      </c>
      <c r="C52" t="s">
        <v>199</v>
      </c>
      <c r="D52" s="1">
        <v>5.1612903225806452E-2</v>
      </c>
      <c r="E52" s="1"/>
      <c r="F52" s="1">
        <f t="shared" si="16"/>
        <v>5.1612903225806452E-2</v>
      </c>
      <c r="G52" s="1">
        <f t="shared" si="21"/>
        <v>5.1612903225806452E-2</v>
      </c>
      <c r="H52" s="1">
        <f t="shared" si="21"/>
        <v>5.1612903225806452E-2</v>
      </c>
      <c r="I52" s="1">
        <f t="shared" si="21"/>
        <v>5.1612903225806452E-2</v>
      </c>
      <c r="J52" s="1">
        <f t="shared" si="21"/>
        <v>5.1612903225806452E-2</v>
      </c>
      <c r="K52" s="1">
        <f t="shared" si="21"/>
        <v>5.1612903225806452E-2</v>
      </c>
      <c r="L52" s="1">
        <f t="shared" si="21"/>
        <v>5.1612903225806452E-2</v>
      </c>
      <c r="M52" s="1">
        <f t="shared" si="21"/>
        <v>5.1612903225806452E-2</v>
      </c>
      <c r="N52" s="1">
        <f t="shared" si="21"/>
        <v>5.1612903225806452E-2</v>
      </c>
      <c r="O52" s="1">
        <f t="shared" si="21"/>
        <v>5.1612903225806452E-2</v>
      </c>
      <c r="P52" s="1">
        <f t="shared" si="21"/>
        <v>5.1612903225806452E-2</v>
      </c>
      <c r="Q52" s="1">
        <f t="shared" si="21"/>
        <v>5.1612903225806452E-2</v>
      </c>
      <c r="R52" s="1">
        <f t="shared" si="21"/>
        <v>5.1612903225806452E-2</v>
      </c>
      <c r="S52" s="1">
        <f t="shared" si="21"/>
        <v>5.1612903225806452E-2</v>
      </c>
      <c r="T52" s="1">
        <f t="shared" si="21"/>
        <v>5.1612903225806452E-2</v>
      </c>
      <c r="U52" s="1">
        <f t="shared" si="21"/>
        <v>5.1612903225806452E-2</v>
      </c>
      <c r="V52" s="1">
        <f t="shared" si="21"/>
        <v>5.1612903225806452E-2</v>
      </c>
      <c r="W52" s="1">
        <f t="shared" si="22"/>
        <v>5.1612903225806452E-2</v>
      </c>
      <c r="X52" s="1">
        <f t="shared" si="22"/>
        <v>5.1612903225806452E-2</v>
      </c>
      <c r="Y52" s="1">
        <f t="shared" si="22"/>
        <v>5.1612903225806452E-2</v>
      </c>
      <c r="Z52" s="1">
        <f t="shared" si="22"/>
        <v>5.1612903225806452E-2</v>
      </c>
      <c r="AA52" s="1">
        <f t="shared" si="22"/>
        <v>5.1612903225806452E-2</v>
      </c>
      <c r="AB52" s="1">
        <f t="shared" si="22"/>
        <v>5.1612903225806452E-2</v>
      </c>
      <c r="AC52" s="1">
        <f t="shared" si="22"/>
        <v>5.1612903225806452E-2</v>
      </c>
      <c r="AD52" s="1">
        <f t="shared" si="22"/>
        <v>5.1612903225806452E-2</v>
      </c>
      <c r="AE52" s="1">
        <f t="shared" si="22"/>
        <v>5.1612903225806452E-2</v>
      </c>
      <c r="AF52" s="1">
        <f t="shared" si="22"/>
        <v>5.1612903225806452E-2</v>
      </c>
      <c r="AG52" s="1">
        <f t="shared" si="22"/>
        <v>5.1612903225806452E-2</v>
      </c>
      <c r="AH52" s="1">
        <f t="shared" si="22"/>
        <v>5.1612903225806452E-2</v>
      </c>
      <c r="AI52" s="1">
        <f t="shared" si="22"/>
        <v>5.1612903225806452E-2</v>
      </c>
      <c r="AJ52" s="1"/>
      <c r="AK52" s="2">
        <f>SUMIFS('IND Balance'!E$5:E$141,'IND Balance'!$C$5:$C$141,'Service shares'!$B52,'IND Balance'!$D$5:$D$141,"*"&amp;'Service shares'!$A52)*F52</f>
        <v>0.10301148696774194</v>
      </c>
      <c r="AL52" s="2">
        <f>SUMIFS('IND Balance'!F$5:F$141,'IND Balance'!$C$5:$C$141,'Service shares'!$B52,'IND Balance'!$D$5:$D$141,"*"&amp;'Service shares'!$A52)*G52</f>
        <v>1.5833127019354838E-3</v>
      </c>
      <c r="AM52" s="2">
        <f>SUMIFS('IND Balance'!G$5:G$141,'IND Balance'!$C$5:$C$141,'Service shares'!$B52,'IND Balance'!$D$5:$D$141,"*"&amp;'Service shares'!$A52)*H52</f>
        <v>1.6436916522116127</v>
      </c>
      <c r="AN52" s="2">
        <f>SUMIFS('IND Balance'!H$5:H$141,'IND Balance'!$C$5:$C$141,'Service shares'!$B52,'IND Balance'!$D$5:$D$141,"*"&amp;'Service shares'!$A52)*I52</f>
        <v>5.3773422410322583E-2</v>
      </c>
      <c r="AO52" s="2">
        <f>SUMIFS('IND Balance'!I$5:I$141,'IND Balance'!$C$5:$C$141,'Service shares'!$B52,'IND Balance'!$D$5:$D$141,"*"&amp;'Service shares'!$A52)*J52</f>
        <v>8.257108637729031</v>
      </c>
      <c r="AP52" s="2">
        <f>SUMIFS('IND Balance'!J$5:J$141,'IND Balance'!$C$5:$C$141,'Service shares'!$B52,'IND Balance'!$D$5:$D$141,"*"&amp;'Service shares'!$A52)*K52</f>
        <v>2.2616209780025804</v>
      </c>
      <c r="AQ52" s="2">
        <f>SUMIFS('IND Balance'!K$5:K$141,'IND Balance'!$C$5:$C$141,'Service shares'!$B52,'IND Balance'!$D$5:$D$141,"*"&amp;'Service shares'!$A52)*L52</f>
        <v>0.93419749662967744</v>
      </c>
      <c r="AR52" s="2">
        <f>SUMIFS('IND Balance'!L$5:L$141,'IND Balance'!$C$5:$C$141,'Service shares'!$B52,'IND Balance'!$D$5:$D$141,"*"&amp;'Service shares'!$A52)*M52</f>
        <v>4.3541084176722578</v>
      </c>
      <c r="AS52" s="2">
        <f>SUMIFS('IND Balance'!M$5:M$141,'IND Balance'!$C$5:$C$141,'Service shares'!$B52,'IND Balance'!$D$5:$D$141,"*"&amp;'Service shares'!$A52)*N52</f>
        <v>7.576815548345806</v>
      </c>
      <c r="AT52" s="2">
        <f>SUMIFS('IND Balance'!N$5:N$141,'IND Balance'!$C$5:$C$141,'Service shares'!$B52,'IND Balance'!$D$5:$D$141,"*"&amp;'Service shares'!$A52)*O52</f>
        <v>16.270327693811613</v>
      </c>
      <c r="AU52" s="2">
        <f>SUMIFS('IND Balance'!O$5:O$141,'IND Balance'!$C$5:$C$141,'Service shares'!$B52,'IND Balance'!$D$5:$D$141,"*"&amp;'Service shares'!$A52)*P52</f>
        <v>6.9832651756180644</v>
      </c>
      <c r="AV52" s="2">
        <f>SUMIFS('IND Balance'!P$5:P$141,'IND Balance'!$C$5:$C$141,'Service shares'!$B52,'IND Balance'!$D$5:$D$141,"*"&amp;'Service shares'!$A52)*Q52</f>
        <v>2.4394520395974193</v>
      </c>
      <c r="AW52" s="2">
        <f>SUMIFS('IND Balance'!Q$5:Q$141,'IND Balance'!$C$5:$C$141,'Service shares'!$B52,'IND Balance'!$D$5:$D$141,"*"&amp;'Service shares'!$A52)*R52</f>
        <v>0.79719524426322586</v>
      </c>
      <c r="AX52" s="2">
        <f>SUMIFS('IND Balance'!R$5:R$141,'IND Balance'!$C$5:$C$141,'Service shares'!$B52,'IND Balance'!$D$5:$D$141,"*"&amp;'Service shares'!$A52)*S52</f>
        <v>1.7105678678090324</v>
      </c>
      <c r="AY52" s="2">
        <f>SUMIFS('IND Balance'!S$5:S$141,'IND Balance'!$C$5:$C$141,'Service shares'!$B52,'IND Balance'!$D$5:$D$141,"*"&amp;'Service shares'!$A52)*T52</f>
        <v>0.56738108996129033</v>
      </c>
      <c r="AZ52" s="2">
        <f>SUMIFS('IND Balance'!T$5:T$141,'IND Balance'!$C$5:$C$141,'Service shares'!$B52,'IND Balance'!$D$5:$D$141,"*"&amp;'Service shares'!$A52)*U52</f>
        <v>1.6728987690116128</v>
      </c>
      <c r="BA52" s="2">
        <f>SUMIFS('IND Balance'!U$5:U$141,'IND Balance'!$C$5:$C$141,'Service shares'!$B52,'IND Balance'!$D$5:$D$141,"*"&amp;'Service shares'!$A52)*V52</f>
        <v>1.356624547571613</v>
      </c>
      <c r="BB52" s="2">
        <f>SUMIFS('IND Balance'!V$5:V$141,'IND Balance'!$C$5:$C$141,'Service shares'!$B52,'IND Balance'!$D$5:$D$141,"*"&amp;'Service shares'!$A52)*W52</f>
        <v>1.3964630030245162</v>
      </c>
      <c r="BC52" s="2">
        <f>SUMIFS('IND Balance'!W$5:W$141,'IND Balance'!$C$5:$C$141,'Service shares'!$B52,'IND Balance'!$D$5:$D$141,"*"&amp;'Service shares'!$A52)*X52</f>
        <v>3.6767379848051611</v>
      </c>
      <c r="BD52" s="2">
        <f>SUMIFS('IND Balance'!X$5:X$141,'IND Balance'!$C$5:$C$141,'Service shares'!$B52,'IND Balance'!$D$5:$D$141,"*"&amp;'Service shares'!$A52)*Y52</f>
        <v>2.4361948712670967</v>
      </c>
      <c r="BE52" s="2">
        <f>SUMIFS('IND Balance'!Y$5:Y$141,'IND Balance'!$C$5:$C$141,'Service shares'!$B52,'IND Balance'!$D$5:$D$141,"*"&amp;'Service shares'!$A52)*Z52</f>
        <v>0.61201054117161291</v>
      </c>
      <c r="BF52" s="2">
        <f>SUMIFS('IND Balance'!Z$5:Z$141,'IND Balance'!$C$5:$C$141,'Service shares'!$B52,'IND Balance'!$D$5:$D$141,"*"&amp;'Service shares'!$A52)*AA52</f>
        <v>0.63378579084387099</v>
      </c>
      <c r="BG52" s="2">
        <f>SUMIFS('IND Balance'!AA$5:AA$141,'IND Balance'!$C$5:$C$141,'Service shares'!$B52,'IND Balance'!$D$5:$D$141,"*"&amp;'Service shares'!$A52)*AB52</f>
        <v>1.3918111710967743E-2</v>
      </c>
      <c r="BH52" s="2">
        <f>SUMIFS('IND Balance'!AB$5:AB$141,'IND Balance'!$C$5:$C$141,'Service shares'!$B52,'IND Balance'!$D$5:$D$141,"*"&amp;'Service shares'!$A52)*AC52</f>
        <v>0.69121118331870968</v>
      </c>
      <c r="BI52" s="2">
        <f>SUMIFS('IND Balance'!AC$5:AC$141,'IND Balance'!$C$5:$C$141,'Service shares'!$B52,'IND Balance'!$D$5:$D$141,"*"&amp;'Service shares'!$A52)*AD52</f>
        <v>3.3751371197729032</v>
      </c>
      <c r="BJ52" s="2">
        <f>SUMIFS('IND Balance'!AD$5:AD$141,'IND Balance'!$C$5:$C$141,'Service shares'!$B52,'IND Balance'!$D$5:$D$141,"*"&amp;'Service shares'!$A52)*AE52</f>
        <v>0</v>
      </c>
      <c r="BK52" s="2">
        <f>SUMIFS('IND Balance'!AE$5:AE$141,'IND Balance'!$C$5:$C$141,'Service shares'!$B52,'IND Balance'!$D$5:$D$141,"*"&amp;'Service shares'!$A52)*AF52</f>
        <v>0.2211952888567742</v>
      </c>
      <c r="BL52" s="2">
        <f>SUMIFS('IND Balance'!AF$5:AF$141,'IND Balance'!$C$5:$C$141,'Service shares'!$B52,'IND Balance'!$D$5:$D$141,"*"&amp;'Service shares'!$A52)*AG52</f>
        <v>1.8905486216051615</v>
      </c>
      <c r="BM52" s="2">
        <f>SUMIFS('IND Balance'!AG$5:AG$141,'IND Balance'!$C$5:$C$141,'Service shares'!$B52,'IND Balance'!$D$5:$D$141,"*"&amp;'Service shares'!$A52)*AH52</f>
        <v>13.604536922074839</v>
      </c>
      <c r="BN52" s="2">
        <f>SUMIFS('IND Balance'!AH$5:AH$141,'IND Balance'!$C$5:$C$141,'Service shares'!$B52,'IND Balance'!$D$5:$D$141,"*"&amp;'Service shares'!$A52)*AI52</f>
        <v>0</v>
      </c>
    </row>
    <row r="53" spans="1:66" x14ac:dyDescent="0.45">
      <c r="A53" t="s">
        <v>20</v>
      </c>
      <c r="B53" t="s">
        <v>51</v>
      </c>
      <c r="C53" t="s">
        <v>202</v>
      </c>
      <c r="D53" s="1">
        <v>4.5161290322580643E-2</v>
      </c>
      <c r="E53" s="1"/>
      <c r="F53" s="1">
        <f t="shared" si="16"/>
        <v>4.5161290322580643E-2</v>
      </c>
      <c r="G53" s="1">
        <f t="shared" si="21"/>
        <v>4.5161290322580643E-2</v>
      </c>
      <c r="H53" s="1">
        <f t="shared" si="21"/>
        <v>4.5161290322580643E-2</v>
      </c>
      <c r="I53" s="1">
        <f t="shared" si="21"/>
        <v>4.5161290322580643E-2</v>
      </c>
      <c r="J53" s="1">
        <f t="shared" si="21"/>
        <v>4.5161290322580643E-2</v>
      </c>
      <c r="K53" s="1">
        <f t="shared" si="21"/>
        <v>4.5161290322580643E-2</v>
      </c>
      <c r="L53" s="1">
        <f t="shared" si="21"/>
        <v>4.5161290322580643E-2</v>
      </c>
      <c r="M53" s="1">
        <f t="shared" si="21"/>
        <v>4.5161290322580643E-2</v>
      </c>
      <c r="N53" s="1">
        <f t="shared" si="21"/>
        <v>4.5161290322580643E-2</v>
      </c>
      <c r="O53" s="1">
        <f t="shared" si="21"/>
        <v>4.5161290322580643E-2</v>
      </c>
      <c r="P53" s="1">
        <f t="shared" si="21"/>
        <v>4.5161290322580643E-2</v>
      </c>
      <c r="Q53" s="1">
        <f t="shared" si="21"/>
        <v>4.5161290322580643E-2</v>
      </c>
      <c r="R53" s="1">
        <f t="shared" si="21"/>
        <v>4.5161290322580643E-2</v>
      </c>
      <c r="S53" s="1">
        <f t="shared" si="21"/>
        <v>4.5161290322580643E-2</v>
      </c>
      <c r="T53" s="1">
        <f t="shared" si="21"/>
        <v>4.5161290322580643E-2</v>
      </c>
      <c r="U53" s="1">
        <f t="shared" si="21"/>
        <v>4.5161290322580643E-2</v>
      </c>
      <c r="V53" s="1">
        <f t="shared" si="21"/>
        <v>4.5161290322580643E-2</v>
      </c>
      <c r="W53" s="1">
        <f t="shared" si="22"/>
        <v>4.5161290322580643E-2</v>
      </c>
      <c r="X53" s="1">
        <f t="shared" si="22"/>
        <v>4.5161290322580643E-2</v>
      </c>
      <c r="Y53" s="1">
        <f t="shared" si="22"/>
        <v>4.5161290322580643E-2</v>
      </c>
      <c r="Z53" s="1">
        <f t="shared" si="22"/>
        <v>4.5161290322580643E-2</v>
      </c>
      <c r="AA53" s="1">
        <f t="shared" si="22"/>
        <v>4.5161290322580643E-2</v>
      </c>
      <c r="AB53" s="1">
        <f t="shared" si="22"/>
        <v>4.5161290322580643E-2</v>
      </c>
      <c r="AC53" s="1">
        <f t="shared" si="22"/>
        <v>4.5161290322580643E-2</v>
      </c>
      <c r="AD53" s="1">
        <f t="shared" si="22"/>
        <v>4.5161290322580643E-2</v>
      </c>
      <c r="AE53" s="1">
        <f t="shared" si="22"/>
        <v>4.5161290322580643E-2</v>
      </c>
      <c r="AF53" s="1">
        <f t="shared" si="22"/>
        <v>4.5161290322580643E-2</v>
      </c>
      <c r="AG53" s="1">
        <f t="shared" si="22"/>
        <v>4.5161290322580643E-2</v>
      </c>
      <c r="AH53" s="1">
        <f t="shared" si="22"/>
        <v>4.5161290322580643E-2</v>
      </c>
      <c r="AI53" s="1">
        <f t="shared" si="22"/>
        <v>4.5161290322580643E-2</v>
      </c>
      <c r="AJ53" s="1"/>
      <c r="AK53" s="2">
        <f>SUMIFS('IND Balance'!E$5:E$141,'IND Balance'!$C$5:$C$141,'Service shares'!$B53,'IND Balance'!$D$5:$D$141,"*"&amp;'Service shares'!$A53)*F53</f>
        <v>9.0135051096774194E-2</v>
      </c>
      <c r="AL53" s="2">
        <f>SUMIFS('IND Balance'!F$5:F$141,'IND Balance'!$C$5:$C$141,'Service shares'!$B53,'IND Balance'!$D$5:$D$141,"*"&amp;'Service shares'!$A53)*G53</f>
        <v>1.3853986141935484E-3</v>
      </c>
      <c r="AM53" s="2">
        <f>SUMIFS('IND Balance'!G$5:G$141,'IND Balance'!$C$5:$C$141,'Service shares'!$B53,'IND Balance'!$D$5:$D$141,"*"&amp;'Service shares'!$A53)*H53</f>
        <v>1.4382301956851611</v>
      </c>
      <c r="AN53" s="2">
        <f>SUMIFS('IND Balance'!H$5:H$141,'IND Balance'!$C$5:$C$141,'Service shares'!$B53,'IND Balance'!$D$5:$D$141,"*"&amp;'Service shares'!$A53)*I53</f>
        <v>4.7051744609032255E-2</v>
      </c>
      <c r="AO53" s="2">
        <f>SUMIFS('IND Balance'!I$5:I$141,'IND Balance'!$C$5:$C$141,'Service shares'!$B53,'IND Balance'!$D$5:$D$141,"*"&amp;'Service shares'!$A53)*J53</f>
        <v>7.2249700580129028</v>
      </c>
      <c r="AP53" s="2">
        <f>SUMIFS('IND Balance'!J$5:J$141,'IND Balance'!$C$5:$C$141,'Service shares'!$B53,'IND Balance'!$D$5:$D$141,"*"&amp;'Service shares'!$A53)*K53</f>
        <v>1.9789183557522581</v>
      </c>
      <c r="AQ53" s="2">
        <f>SUMIFS('IND Balance'!K$5:K$141,'IND Balance'!$C$5:$C$141,'Service shares'!$B53,'IND Balance'!$D$5:$D$141,"*"&amp;'Service shares'!$A53)*L53</f>
        <v>0.81742280955096769</v>
      </c>
      <c r="AR53" s="2">
        <f>SUMIFS('IND Balance'!L$5:L$141,'IND Balance'!$C$5:$C$141,'Service shares'!$B53,'IND Balance'!$D$5:$D$141,"*"&amp;'Service shares'!$A53)*M53</f>
        <v>3.8098448654632255</v>
      </c>
      <c r="AS53" s="2">
        <f>SUMIFS('IND Balance'!M$5:M$141,'IND Balance'!$C$5:$C$141,'Service shares'!$B53,'IND Balance'!$D$5:$D$141,"*"&amp;'Service shares'!$A53)*N53</f>
        <v>6.6297136048025802</v>
      </c>
      <c r="AT53" s="2">
        <f>SUMIFS('IND Balance'!N$5:N$141,'IND Balance'!$C$5:$C$141,'Service shares'!$B53,'IND Balance'!$D$5:$D$141,"*"&amp;'Service shares'!$A53)*O53</f>
        <v>14.23653673208516</v>
      </c>
      <c r="AU53" s="2">
        <f>SUMIFS('IND Balance'!O$5:O$141,'IND Balance'!$C$5:$C$141,'Service shares'!$B53,'IND Balance'!$D$5:$D$141,"*"&amp;'Service shares'!$A53)*P53</f>
        <v>6.1103570286658062</v>
      </c>
      <c r="AV53" s="2">
        <f>SUMIFS('IND Balance'!P$5:P$141,'IND Balance'!$C$5:$C$141,'Service shares'!$B53,'IND Balance'!$D$5:$D$141,"*"&amp;'Service shares'!$A53)*Q53</f>
        <v>2.1345205346477418</v>
      </c>
      <c r="AW53" s="2">
        <f>SUMIFS('IND Balance'!Q$5:Q$141,'IND Balance'!$C$5:$C$141,'Service shares'!$B53,'IND Balance'!$D$5:$D$141,"*"&amp;'Service shares'!$A53)*R53</f>
        <v>0.69754583873032261</v>
      </c>
      <c r="AX53" s="2">
        <f>SUMIFS('IND Balance'!R$5:R$141,'IND Balance'!$C$5:$C$141,'Service shares'!$B53,'IND Balance'!$D$5:$D$141,"*"&amp;'Service shares'!$A53)*S53</f>
        <v>1.496746884332903</v>
      </c>
      <c r="AY53" s="2">
        <f>SUMIFS('IND Balance'!S$5:S$141,'IND Balance'!$C$5:$C$141,'Service shares'!$B53,'IND Balance'!$D$5:$D$141,"*"&amp;'Service shares'!$A53)*T53</f>
        <v>0.49645845371612896</v>
      </c>
      <c r="AZ53" s="2">
        <f>SUMIFS('IND Balance'!T$5:T$141,'IND Balance'!$C$5:$C$141,'Service shares'!$B53,'IND Balance'!$D$5:$D$141,"*"&amp;'Service shares'!$A53)*U53</f>
        <v>1.4637864228851611</v>
      </c>
      <c r="BA53" s="2">
        <f>SUMIFS('IND Balance'!U$5:U$141,'IND Balance'!$C$5:$C$141,'Service shares'!$B53,'IND Balance'!$D$5:$D$141,"*"&amp;'Service shares'!$A53)*V53</f>
        <v>1.1870464791251614</v>
      </c>
      <c r="BB53" s="2">
        <f>SUMIFS('IND Balance'!V$5:V$141,'IND Balance'!$C$5:$C$141,'Service shares'!$B53,'IND Balance'!$D$5:$D$141,"*"&amp;'Service shares'!$A53)*W53</f>
        <v>1.2219051276464516</v>
      </c>
      <c r="BC53" s="2">
        <f>SUMIFS('IND Balance'!W$5:W$141,'IND Balance'!$C$5:$C$141,'Service shares'!$B53,'IND Balance'!$D$5:$D$141,"*"&amp;'Service shares'!$A53)*X53</f>
        <v>3.2171457367045155</v>
      </c>
      <c r="BD53" s="2">
        <f>SUMIFS('IND Balance'!X$5:X$141,'IND Balance'!$C$5:$C$141,'Service shares'!$B53,'IND Balance'!$D$5:$D$141,"*"&amp;'Service shares'!$A53)*Y53</f>
        <v>2.1316705123587094</v>
      </c>
      <c r="BE53" s="2">
        <f>SUMIFS('IND Balance'!Y$5:Y$141,'IND Balance'!$C$5:$C$141,'Service shares'!$B53,'IND Balance'!$D$5:$D$141,"*"&amp;'Service shares'!$A53)*Z53</f>
        <v>0.53550922352516128</v>
      </c>
      <c r="BF53" s="2">
        <f>SUMIFS('IND Balance'!Z$5:Z$141,'IND Balance'!$C$5:$C$141,'Service shares'!$B53,'IND Balance'!$D$5:$D$141,"*"&amp;'Service shares'!$A53)*AA53</f>
        <v>0.55456256698838702</v>
      </c>
      <c r="BG53" s="2">
        <f>SUMIFS('IND Balance'!AA$5:AA$141,'IND Balance'!$C$5:$C$141,'Service shares'!$B53,'IND Balance'!$D$5:$D$141,"*"&amp;'Service shares'!$A53)*AB53</f>
        <v>1.2178347747096774E-2</v>
      </c>
      <c r="BH53" s="2">
        <f>SUMIFS('IND Balance'!AB$5:AB$141,'IND Balance'!$C$5:$C$141,'Service shares'!$B53,'IND Balance'!$D$5:$D$141,"*"&amp;'Service shares'!$A53)*AC53</f>
        <v>0.60480978540387098</v>
      </c>
      <c r="BI53" s="2">
        <f>SUMIFS('IND Balance'!AC$5:AC$141,'IND Balance'!$C$5:$C$141,'Service shares'!$B53,'IND Balance'!$D$5:$D$141,"*"&amp;'Service shares'!$A53)*AD53</f>
        <v>2.9532449798012901</v>
      </c>
      <c r="BJ53" s="2">
        <f>SUMIFS('IND Balance'!AD$5:AD$141,'IND Balance'!$C$5:$C$141,'Service shares'!$B53,'IND Balance'!$D$5:$D$141,"*"&amp;'Service shares'!$A53)*AE53</f>
        <v>0</v>
      </c>
      <c r="BK53" s="2">
        <f>SUMIFS('IND Balance'!AE$5:AE$141,'IND Balance'!$C$5:$C$141,'Service shares'!$B53,'IND Balance'!$D$5:$D$141,"*"&amp;'Service shares'!$A53)*AF53</f>
        <v>0.19354587774967741</v>
      </c>
      <c r="BL53" s="2">
        <f>SUMIFS('IND Balance'!AF$5:AF$141,'IND Balance'!$C$5:$C$141,'Service shares'!$B53,'IND Balance'!$D$5:$D$141,"*"&amp;'Service shares'!$A53)*AG53</f>
        <v>1.6542300439045161</v>
      </c>
      <c r="BM53" s="2">
        <f>SUMIFS('IND Balance'!AG$5:AG$141,'IND Balance'!$C$5:$C$141,'Service shares'!$B53,'IND Balance'!$D$5:$D$141,"*"&amp;'Service shares'!$A53)*AH53</f>
        <v>11.903969806815484</v>
      </c>
      <c r="BN53" s="2">
        <f>SUMIFS('IND Balance'!AH$5:AH$141,'IND Balance'!$C$5:$C$141,'Service shares'!$B53,'IND Balance'!$D$5:$D$141,"*"&amp;'Service shares'!$A53)*AI53</f>
        <v>0</v>
      </c>
    </row>
    <row r="54" spans="1:66" x14ac:dyDescent="0.45">
      <c r="A54" t="s">
        <v>20</v>
      </c>
      <c r="B54" t="s">
        <v>51</v>
      </c>
      <c r="C54" t="s">
        <v>205</v>
      </c>
      <c r="D54" s="1">
        <v>1.935483870967742E-2</v>
      </c>
      <c r="E54" s="1"/>
      <c r="F54" s="1">
        <f t="shared" si="16"/>
        <v>1.935483870967742E-2</v>
      </c>
      <c r="G54" s="1">
        <f t="shared" si="21"/>
        <v>1.935483870967742E-2</v>
      </c>
      <c r="H54" s="1">
        <f t="shared" si="21"/>
        <v>1.935483870967742E-2</v>
      </c>
      <c r="I54" s="1">
        <f t="shared" si="21"/>
        <v>1.935483870967742E-2</v>
      </c>
      <c r="J54" s="1">
        <f t="shared" si="21"/>
        <v>1.935483870967742E-2</v>
      </c>
      <c r="K54" s="1">
        <f t="shared" si="21"/>
        <v>1.935483870967742E-2</v>
      </c>
      <c r="L54" s="1">
        <f t="shared" si="21"/>
        <v>1.935483870967742E-2</v>
      </c>
      <c r="M54" s="1">
        <f t="shared" si="21"/>
        <v>1.935483870967742E-2</v>
      </c>
      <c r="N54" s="1">
        <f t="shared" si="21"/>
        <v>1.935483870967742E-2</v>
      </c>
      <c r="O54" s="1">
        <f t="shared" si="21"/>
        <v>1.935483870967742E-2</v>
      </c>
      <c r="P54" s="1">
        <f t="shared" si="21"/>
        <v>1.935483870967742E-2</v>
      </c>
      <c r="Q54" s="1">
        <f t="shared" si="21"/>
        <v>1.935483870967742E-2</v>
      </c>
      <c r="R54" s="1">
        <f t="shared" si="21"/>
        <v>1.935483870967742E-2</v>
      </c>
      <c r="S54" s="1">
        <f t="shared" si="21"/>
        <v>1.935483870967742E-2</v>
      </c>
      <c r="T54" s="1">
        <f t="shared" si="21"/>
        <v>1.935483870967742E-2</v>
      </c>
      <c r="U54" s="1">
        <f t="shared" si="21"/>
        <v>1.935483870967742E-2</v>
      </c>
      <c r="V54" s="1">
        <f t="shared" si="21"/>
        <v>1.935483870967742E-2</v>
      </c>
      <c r="W54" s="1">
        <f t="shared" si="22"/>
        <v>1.935483870967742E-2</v>
      </c>
      <c r="X54" s="1">
        <f t="shared" si="22"/>
        <v>1.935483870967742E-2</v>
      </c>
      <c r="Y54" s="1">
        <f t="shared" si="22"/>
        <v>1.935483870967742E-2</v>
      </c>
      <c r="Z54" s="1">
        <f t="shared" si="22"/>
        <v>1.935483870967742E-2</v>
      </c>
      <c r="AA54" s="1">
        <f t="shared" si="22"/>
        <v>1.935483870967742E-2</v>
      </c>
      <c r="AB54" s="1">
        <f t="shared" si="22"/>
        <v>1.935483870967742E-2</v>
      </c>
      <c r="AC54" s="1">
        <f t="shared" si="22"/>
        <v>1.935483870967742E-2</v>
      </c>
      <c r="AD54" s="1">
        <f t="shared" si="22"/>
        <v>1.935483870967742E-2</v>
      </c>
      <c r="AE54" s="1">
        <f t="shared" si="22"/>
        <v>1.935483870967742E-2</v>
      </c>
      <c r="AF54" s="1">
        <f t="shared" si="22"/>
        <v>1.935483870967742E-2</v>
      </c>
      <c r="AG54" s="1">
        <f t="shared" si="22"/>
        <v>1.935483870967742E-2</v>
      </c>
      <c r="AH54" s="1">
        <f t="shared" si="22"/>
        <v>1.935483870967742E-2</v>
      </c>
      <c r="AI54" s="1">
        <f t="shared" si="22"/>
        <v>1.935483870967742E-2</v>
      </c>
      <c r="AJ54" s="1"/>
      <c r="AK54" s="2">
        <f>SUMIFS('IND Balance'!E$5:E$141,'IND Balance'!$C$5:$C$141,'Service shares'!$B54,'IND Balance'!$D$5:$D$141,"*"&amp;'Service shares'!$A54)*F54</f>
        <v>3.862930761290323E-2</v>
      </c>
      <c r="AL54" s="2">
        <f>SUMIFS('IND Balance'!F$5:F$141,'IND Balance'!$C$5:$C$141,'Service shares'!$B54,'IND Balance'!$D$5:$D$141,"*"&amp;'Service shares'!$A54)*G54</f>
        <v>5.9374226322580646E-4</v>
      </c>
      <c r="AM54" s="2">
        <f>SUMIFS('IND Balance'!G$5:G$141,'IND Balance'!$C$5:$C$141,'Service shares'!$B54,'IND Balance'!$D$5:$D$141,"*"&amp;'Service shares'!$A54)*H54</f>
        <v>0.61638436957935483</v>
      </c>
      <c r="AN54" s="2">
        <f>SUMIFS('IND Balance'!H$5:H$141,'IND Balance'!$C$5:$C$141,'Service shares'!$B54,'IND Balance'!$D$5:$D$141,"*"&amp;'Service shares'!$A54)*I54</f>
        <v>2.016503340387097E-2</v>
      </c>
      <c r="AO54" s="2">
        <f>SUMIFS('IND Balance'!I$5:I$141,'IND Balance'!$C$5:$C$141,'Service shares'!$B54,'IND Balance'!$D$5:$D$141,"*"&amp;'Service shares'!$A54)*J54</f>
        <v>3.0964157391483873</v>
      </c>
      <c r="AP54" s="2">
        <f>SUMIFS('IND Balance'!J$5:J$141,'IND Balance'!$C$5:$C$141,'Service shares'!$B54,'IND Balance'!$D$5:$D$141,"*"&amp;'Service shares'!$A54)*K54</f>
        <v>0.84810786675096783</v>
      </c>
      <c r="AQ54" s="2">
        <f>SUMIFS('IND Balance'!K$5:K$141,'IND Balance'!$C$5:$C$141,'Service shares'!$B54,'IND Balance'!$D$5:$D$141,"*"&amp;'Service shares'!$A54)*L54</f>
        <v>0.35032406123612903</v>
      </c>
      <c r="AR54" s="2">
        <f>SUMIFS('IND Balance'!L$5:L$141,'IND Balance'!$C$5:$C$141,'Service shares'!$B54,'IND Balance'!$D$5:$D$141,"*"&amp;'Service shares'!$A54)*M54</f>
        <v>1.6327906566270969</v>
      </c>
      <c r="AS54" s="2">
        <f>SUMIFS('IND Balance'!M$5:M$141,'IND Balance'!$C$5:$C$141,'Service shares'!$B54,'IND Balance'!$D$5:$D$141,"*"&amp;'Service shares'!$A54)*N54</f>
        <v>2.8413058306296772</v>
      </c>
      <c r="AT54" s="2">
        <f>SUMIFS('IND Balance'!N$5:N$141,'IND Balance'!$C$5:$C$141,'Service shares'!$B54,'IND Balance'!$D$5:$D$141,"*"&amp;'Service shares'!$A54)*O54</f>
        <v>6.1013728851793552</v>
      </c>
      <c r="AU54" s="2">
        <f>SUMIFS('IND Balance'!O$5:O$141,'IND Balance'!$C$5:$C$141,'Service shares'!$B54,'IND Balance'!$D$5:$D$141,"*"&amp;'Service shares'!$A54)*P54</f>
        <v>2.6187244408567745</v>
      </c>
      <c r="AV54" s="2">
        <f>SUMIFS('IND Balance'!P$5:P$141,'IND Balance'!$C$5:$C$141,'Service shares'!$B54,'IND Balance'!$D$5:$D$141,"*"&amp;'Service shares'!$A54)*Q54</f>
        <v>0.9147945148490324</v>
      </c>
      <c r="AW54" s="2">
        <f>SUMIFS('IND Balance'!Q$5:Q$141,'IND Balance'!$C$5:$C$141,'Service shares'!$B54,'IND Balance'!$D$5:$D$141,"*"&amp;'Service shares'!$A54)*R54</f>
        <v>0.29894821659870968</v>
      </c>
      <c r="AX54" s="2">
        <f>SUMIFS('IND Balance'!R$5:R$141,'IND Balance'!$C$5:$C$141,'Service shares'!$B54,'IND Balance'!$D$5:$D$141,"*"&amp;'Service shares'!$A54)*S54</f>
        <v>0.64146295042838708</v>
      </c>
      <c r="AY54" s="2">
        <f>SUMIFS('IND Balance'!S$5:S$141,'IND Balance'!$C$5:$C$141,'Service shares'!$B54,'IND Balance'!$D$5:$D$141,"*"&amp;'Service shares'!$A54)*T54</f>
        <v>0.21276790873548387</v>
      </c>
      <c r="AZ54" s="2">
        <f>SUMIFS('IND Balance'!T$5:T$141,'IND Balance'!$C$5:$C$141,'Service shares'!$B54,'IND Balance'!$D$5:$D$141,"*"&amp;'Service shares'!$A54)*U54</f>
        <v>0.62733703837935484</v>
      </c>
      <c r="BA54" s="2">
        <f>SUMIFS('IND Balance'!U$5:U$141,'IND Balance'!$C$5:$C$141,'Service shares'!$B54,'IND Balance'!$D$5:$D$141,"*"&amp;'Service shares'!$A54)*V54</f>
        <v>0.50873420533935487</v>
      </c>
      <c r="BB54" s="2">
        <f>SUMIFS('IND Balance'!V$5:V$141,'IND Balance'!$C$5:$C$141,'Service shares'!$B54,'IND Balance'!$D$5:$D$141,"*"&amp;'Service shares'!$A54)*W54</f>
        <v>0.52367362613419355</v>
      </c>
      <c r="BC54" s="2">
        <f>SUMIFS('IND Balance'!W$5:W$141,'IND Balance'!$C$5:$C$141,'Service shares'!$B54,'IND Balance'!$D$5:$D$141,"*"&amp;'Service shares'!$A54)*X54</f>
        <v>1.3787767443019354</v>
      </c>
      <c r="BD54" s="2">
        <f>SUMIFS('IND Balance'!X$5:X$141,'IND Balance'!$C$5:$C$141,'Service shares'!$B54,'IND Balance'!$D$5:$D$141,"*"&amp;'Service shares'!$A54)*Y54</f>
        <v>0.9135730767251613</v>
      </c>
      <c r="BE54" s="2">
        <f>SUMIFS('IND Balance'!Y$5:Y$141,'IND Balance'!$C$5:$C$141,'Service shares'!$B54,'IND Balance'!$D$5:$D$141,"*"&amp;'Service shares'!$A54)*Z54</f>
        <v>0.22950395293935485</v>
      </c>
      <c r="BF54" s="2">
        <f>SUMIFS('IND Balance'!Z$5:Z$141,'IND Balance'!$C$5:$C$141,'Service shares'!$B54,'IND Balance'!$D$5:$D$141,"*"&amp;'Service shares'!$A54)*AA54</f>
        <v>0.23766967156645163</v>
      </c>
      <c r="BG54" s="2">
        <f>SUMIFS('IND Balance'!AA$5:AA$141,'IND Balance'!$C$5:$C$141,'Service shares'!$B54,'IND Balance'!$D$5:$D$141,"*"&amp;'Service shares'!$A54)*AB54</f>
        <v>5.2192918916129042E-3</v>
      </c>
      <c r="BH54" s="2">
        <f>SUMIFS('IND Balance'!AB$5:AB$141,'IND Balance'!$C$5:$C$141,'Service shares'!$B54,'IND Balance'!$D$5:$D$141,"*"&amp;'Service shares'!$A54)*AC54</f>
        <v>0.25920419374451614</v>
      </c>
      <c r="BI54" s="2">
        <f>SUMIFS('IND Balance'!AC$5:AC$141,'IND Balance'!$C$5:$C$141,'Service shares'!$B54,'IND Balance'!$D$5:$D$141,"*"&amp;'Service shares'!$A54)*AD54</f>
        <v>1.2656764199148387</v>
      </c>
      <c r="BJ54" s="2">
        <f>SUMIFS('IND Balance'!AD$5:AD$141,'IND Balance'!$C$5:$C$141,'Service shares'!$B54,'IND Balance'!$D$5:$D$141,"*"&amp;'Service shares'!$A54)*AE54</f>
        <v>0</v>
      </c>
      <c r="BK54" s="2">
        <f>SUMIFS('IND Balance'!AE$5:AE$141,'IND Balance'!$C$5:$C$141,'Service shares'!$B54,'IND Balance'!$D$5:$D$141,"*"&amp;'Service shares'!$A54)*AF54</f>
        <v>8.2948233321290324E-2</v>
      </c>
      <c r="BL54" s="2">
        <f>SUMIFS('IND Balance'!AF$5:AF$141,'IND Balance'!$C$5:$C$141,'Service shares'!$B54,'IND Balance'!$D$5:$D$141,"*"&amp;'Service shares'!$A54)*AG54</f>
        <v>0.7089557331019356</v>
      </c>
      <c r="BM54" s="2">
        <f>SUMIFS('IND Balance'!AG$5:AG$141,'IND Balance'!$C$5:$C$141,'Service shares'!$B54,'IND Balance'!$D$5:$D$141,"*"&amp;'Service shares'!$A54)*AH54</f>
        <v>5.1017013457780651</v>
      </c>
      <c r="BN54" s="2">
        <f>SUMIFS('IND Balance'!AH$5:AH$141,'IND Balance'!$C$5:$C$141,'Service shares'!$B54,'IND Balance'!$D$5:$D$141,"*"&amp;'Service shares'!$A54)*AI54</f>
        <v>0</v>
      </c>
    </row>
    <row r="55" spans="1:66" x14ac:dyDescent="0.45">
      <c r="A55" t="s">
        <v>20</v>
      </c>
      <c r="B55" t="s">
        <v>127</v>
      </c>
      <c r="C55" t="s">
        <v>173</v>
      </c>
      <c r="D55" s="1">
        <v>8.130081300813009E-3</v>
      </c>
      <c r="E55" s="1"/>
      <c r="F55" s="1">
        <f t="shared" si="16"/>
        <v>8.130081300813009E-3</v>
      </c>
      <c r="G55" s="1">
        <f t="shared" si="21"/>
        <v>8.130081300813009E-3</v>
      </c>
      <c r="H55" s="1">
        <f t="shared" si="21"/>
        <v>8.130081300813009E-3</v>
      </c>
      <c r="I55" s="1">
        <f t="shared" si="21"/>
        <v>8.130081300813009E-3</v>
      </c>
      <c r="J55" s="1">
        <f t="shared" si="21"/>
        <v>8.130081300813009E-3</v>
      </c>
      <c r="K55" s="1">
        <f t="shared" si="21"/>
        <v>8.130081300813009E-3</v>
      </c>
      <c r="L55" s="1">
        <f t="shared" si="21"/>
        <v>8.130081300813009E-3</v>
      </c>
      <c r="M55" s="1">
        <f t="shared" si="21"/>
        <v>8.130081300813009E-3</v>
      </c>
      <c r="N55" s="1">
        <f t="shared" si="21"/>
        <v>8.130081300813009E-3</v>
      </c>
      <c r="O55" s="1">
        <f t="shared" si="21"/>
        <v>8.130081300813009E-3</v>
      </c>
      <c r="P55" s="1">
        <f t="shared" si="21"/>
        <v>8.130081300813009E-3</v>
      </c>
      <c r="Q55" s="1">
        <f t="shared" si="21"/>
        <v>8.130081300813009E-3</v>
      </c>
      <c r="R55" s="1">
        <f t="shared" si="21"/>
        <v>8.130081300813009E-3</v>
      </c>
      <c r="S55" s="1">
        <f t="shared" si="21"/>
        <v>8.130081300813009E-3</v>
      </c>
      <c r="T55" s="1">
        <f t="shared" si="21"/>
        <v>8.130081300813009E-3</v>
      </c>
      <c r="U55" s="1">
        <f t="shared" si="21"/>
        <v>8.130081300813009E-3</v>
      </c>
      <c r="V55" s="1">
        <f t="shared" si="21"/>
        <v>8.130081300813009E-3</v>
      </c>
      <c r="W55" s="1">
        <f t="shared" si="22"/>
        <v>8.130081300813009E-3</v>
      </c>
      <c r="X55" s="1">
        <f t="shared" si="22"/>
        <v>8.130081300813009E-3</v>
      </c>
      <c r="Y55" s="1">
        <f t="shared" si="22"/>
        <v>8.130081300813009E-3</v>
      </c>
      <c r="Z55" s="1">
        <f t="shared" si="22"/>
        <v>8.130081300813009E-3</v>
      </c>
      <c r="AA55" s="1">
        <f t="shared" si="22"/>
        <v>8.130081300813009E-3</v>
      </c>
      <c r="AB55" s="1">
        <f t="shared" si="22"/>
        <v>8.130081300813009E-3</v>
      </c>
      <c r="AC55" s="1">
        <f t="shared" si="22"/>
        <v>8.130081300813009E-3</v>
      </c>
      <c r="AD55" s="1">
        <f t="shared" si="22"/>
        <v>8.130081300813009E-3</v>
      </c>
      <c r="AE55" s="1">
        <f t="shared" si="22"/>
        <v>8.130081300813009E-3</v>
      </c>
      <c r="AF55" s="1">
        <f t="shared" si="22"/>
        <v>8.130081300813009E-3</v>
      </c>
      <c r="AG55" s="1">
        <f t="shared" si="22"/>
        <v>8.130081300813009E-3</v>
      </c>
      <c r="AH55" s="1">
        <f t="shared" si="22"/>
        <v>8.130081300813009E-3</v>
      </c>
      <c r="AI55" s="1">
        <f t="shared" si="22"/>
        <v>8.130081300813009E-3</v>
      </c>
      <c r="AJ55" s="1"/>
      <c r="AK55" s="2">
        <f>SUMIFS('IND Balance'!E$5:E$141,'IND Balance'!$C$5:$C$141,'Service shares'!$B55,'IND Balance'!$D$5:$D$141,"*"&amp;'Service shares'!$A55)*F55</f>
        <v>0.11676110397073172</v>
      </c>
      <c r="AL55" s="2">
        <f>SUMIFS('IND Balance'!F$5:F$141,'IND Balance'!$C$5:$C$141,'Service shares'!$B55,'IND Balance'!$D$5:$D$141,"*"&amp;'Service shares'!$A55)*G55</f>
        <v>0.22797010267317075</v>
      </c>
      <c r="AM55" s="2">
        <f>SUMIFS('IND Balance'!G$5:G$141,'IND Balance'!$C$5:$C$141,'Service shares'!$B55,'IND Balance'!$D$5:$D$141,"*"&amp;'Service shares'!$A55)*H55</f>
        <v>0.79335829779512201</v>
      </c>
      <c r="AN55" s="2">
        <f>SUMIFS('IND Balance'!H$5:H$141,'IND Balance'!$C$5:$C$141,'Service shares'!$B55,'IND Balance'!$D$5:$D$141,"*"&amp;'Service shares'!$A55)*I55</f>
        <v>0.31736315025365858</v>
      </c>
      <c r="AO55" s="2">
        <f>SUMIFS('IND Balance'!I$5:I$141,'IND Balance'!$C$5:$C$141,'Service shares'!$B55,'IND Balance'!$D$5:$D$141,"*"&amp;'Service shares'!$A55)*J55</f>
        <v>0.24286615840975612</v>
      </c>
      <c r="AP55" s="2">
        <f>SUMIFS('IND Balance'!J$5:J$141,'IND Balance'!$C$5:$C$141,'Service shares'!$B55,'IND Balance'!$D$5:$D$141,"*"&amp;'Service shares'!$A55)*K55</f>
        <v>0.37995798875121956</v>
      </c>
      <c r="AQ55" s="2">
        <f>SUMIFS('IND Balance'!K$5:K$141,'IND Balance'!$C$5:$C$141,'Service shares'!$B55,'IND Balance'!$D$5:$D$141,"*"&amp;'Service shares'!$A55)*L55</f>
        <v>0.69183527367804887</v>
      </c>
      <c r="AR55" s="2">
        <f>SUMIFS('IND Balance'!L$5:L$141,'IND Balance'!$C$5:$C$141,'Service shares'!$B55,'IND Balance'!$D$5:$D$141,"*"&amp;'Service shares'!$A55)*M55</f>
        <v>0.35138474666341468</v>
      </c>
      <c r="AS55" s="2">
        <f>SUMIFS('IND Balance'!M$5:M$141,'IND Balance'!$C$5:$C$141,'Service shares'!$B55,'IND Balance'!$D$5:$D$141,"*"&amp;'Service shares'!$A55)*N55</f>
        <v>0.58861462129756104</v>
      </c>
      <c r="AT55" s="2">
        <f>SUMIFS('IND Balance'!N$5:N$141,'IND Balance'!$C$5:$C$141,'Service shares'!$B55,'IND Balance'!$D$5:$D$141,"*"&amp;'Service shares'!$A55)*O55</f>
        <v>6.7519609652195136</v>
      </c>
      <c r="AU55" s="2">
        <f>SUMIFS('IND Balance'!O$5:O$141,'IND Balance'!$C$5:$C$141,'Service shares'!$B55,'IND Balance'!$D$5:$D$141,"*"&amp;'Service shares'!$A55)*P55</f>
        <v>0.22216869559024391</v>
      </c>
      <c r="AV55" s="2">
        <f>SUMIFS('IND Balance'!P$5:P$141,'IND Balance'!$C$5:$C$141,'Service shares'!$B55,'IND Balance'!$D$5:$D$141,"*"&amp;'Service shares'!$A55)*Q55</f>
        <v>0.21710436954146342</v>
      </c>
      <c r="AW55" s="2">
        <f>SUMIFS('IND Balance'!Q$5:Q$141,'IND Balance'!$C$5:$C$141,'Service shares'!$B55,'IND Balance'!$D$5:$D$141,"*"&amp;'Service shares'!$A55)*R55</f>
        <v>9.1531855639024398E-2</v>
      </c>
      <c r="AX55" s="2">
        <f>SUMIFS('IND Balance'!R$5:R$141,'IND Balance'!$C$5:$C$141,'Service shares'!$B55,'IND Balance'!$D$5:$D$141,"*"&amp;'Service shares'!$A55)*S55</f>
        <v>9.6756267219512207E-2</v>
      </c>
      <c r="AY55" s="2">
        <f>SUMIFS('IND Balance'!S$5:S$141,'IND Balance'!$C$5:$C$141,'Service shares'!$B55,'IND Balance'!$D$5:$D$141,"*"&amp;'Service shares'!$A55)*T55</f>
        <v>9.2629069551219523E-2</v>
      </c>
      <c r="AZ55" s="2">
        <f>SUMIFS('IND Balance'!T$5:T$141,'IND Balance'!$C$5:$C$141,'Service shares'!$B55,'IND Balance'!$D$5:$D$141,"*"&amp;'Service shares'!$A55)*U55</f>
        <v>0.19266989839024393</v>
      </c>
      <c r="BA55" s="2">
        <f>SUMIFS('IND Balance'!U$5:U$141,'IND Balance'!$C$5:$C$141,'Service shares'!$B55,'IND Balance'!$D$5:$D$141,"*"&amp;'Service shares'!$A55)*V55</f>
        <v>0.54302016506341466</v>
      </c>
      <c r="BB55" s="2">
        <f>SUMIFS('IND Balance'!V$5:V$141,'IND Balance'!$C$5:$C$141,'Service shares'!$B55,'IND Balance'!$D$5:$D$141,"*"&amp;'Service shares'!$A55)*W55</f>
        <v>0.16674747936585368</v>
      </c>
      <c r="BC55" s="2">
        <f>SUMIFS('IND Balance'!W$5:W$141,'IND Balance'!$C$5:$C$141,'Service shares'!$B55,'IND Balance'!$D$5:$D$141,"*"&amp;'Service shares'!$A55)*X55</f>
        <v>0.19337559544390245</v>
      </c>
      <c r="BD55" s="2">
        <f>SUMIFS('IND Balance'!X$5:X$141,'IND Balance'!$C$5:$C$141,'Service shares'!$B55,'IND Balance'!$D$5:$D$141,"*"&amp;'Service shares'!$A55)*Y55</f>
        <v>0.75423551107317088</v>
      </c>
      <c r="BE55" s="2">
        <f>SUMIFS('IND Balance'!Y$5:Y$141,'IND Balance'!$C$5:$C$141,'Service shares'!$B55,'IND Balance'!$D$5:$D$141,"*"&amp;'Service shares'!$A55)*Z55</f>
        <v>0.20712538703414637</v>
      </c>
      <c r="BF55" s="2">
        <f>SUMIFS('IND Balance'!Z$5:Z$141,'IND Balance'!$C$5:$C$141,'Service shares'!$B55,'IND Balance'!$D$5:$D$141,"*"&amp;'Service shares'!$A55)*AA55</f>
        <v>0.35388290470243905</v>
      </c>
      <c r="BG55" s="2">
        <f>SUMIFS('IND Balance'!AA$5:AA$141,'IND Balance'!$C$5:$C$141,'Service shares'!$B55,'IND Balance'!$D$5:$D$141,"*"&amp;'Service shares'!$A55)*AB55</f>
        <v>7.7354670058536593E-2</v>
      </c>
      <c r="BH55" s="2">
        <f>SUMIFS('IND Balance'!AB$5:AB$141,'IND Balance'!$C$5:$C$141,'Service shares'!$B55,'IND Balance'!$D$5:$D$141,"*"&amp;'Service shares'!$A55)*AC55</f>
        <v>5.5483405521951225E-2</v>
      </c>
      <c r="BI55" s="2">
        <f>SUMIFS('IND Balance'!AC$5:AC$141,'IND Balance'!$C$5:$C$141,'Service shares'!$B55,'IND Balance'!$D$5:$D$141,"*"&amp;'Service shares'!$A55)*AD55</f>
        <v>1.2141072918146343</v>
      </c>
      <c r="BJ55" s="2">
        <f>SUMIFS('IND Balance'!AD$5:AD$141,'IND Balance'!$C$5:$C$141,'Service shares'!$B55,'IND Balance'!$D$5:$D$141,"*"&amp;'Service shares'!$A55)*AE55</f>
        <v>8.6909798634146364E-3</v>
      </c>
      <c r="BK55" s="2">
        <f>SUMIFS('IND Balance'!AE$5:AE$141,'IND Balance'!$C$5:$C$141,'Service shares'!$B55,'IND Balance'!$D$5:$D$141,"*"&amp;'Service shares'!$A55)*AF55</f>
        <v>0.84716637061463418</v>
      </c>
      <c r="BL55" s="2">
        <f>SUMIFS('IND Balance'!AF$5:AF$141,'IND Balance'!$C$5:$C$141,'Service shares'!$B55,'IND Balance'!$D$5:$D$141,"*"&amp;'Service shares'!$A55)*AG55</f>
        <v>4.4209204097560982E-2</v>
      </c>
      <c r="BM55" s="2">
        <f>SUMIFS('IND Balance'!AG$5:AG$141,'IND Balance'!$C$5:$C$141,'Service shares'!$B55,'IND Balance'!$D$5:$D$141,"*"&amp;'Service shares'!$A55)*AH55</f>
        <v>2.3281723932292686</v>
      </c>
      <c r="BN55" s="2">
        <f>SUMIFS('IND Balance'!AH$5:AH$141,'IND Balance'!$C$5:$C$141,'Service shares'!$B55,'IND Balance'!$D$5:$D$141,"*"&amp;'Service shares'!$A55)*AI55</f>
        <v>0</v>
      </c>
    </row>
    <row r="56" spans="1:66" x14ac:dyDescent="0.45">
      <c r="A56" t="s">
        <v>20</v>
      </c>
      <c r="B56" t="s">
        <v>127</v>
      </c>
      <c r="C56" t="s">
        <v>181</v>
      </c>
      <c r="D56" s="1">
        <v>3.6585365853658534E-2</v>
      </c>
      <c r="E56" s="1"/>
      <c r="F56" s="1">
        <f t="shared" si="16"/>
        <v>3.6585365853658534E-2</v>
      </c>
      <c r="G56" s="1">
        <f t="shared" si="21"/>
        <v>3.6585365853658534E-2</v>
      </c>
      <c r="H56" s="1">
        <f t="shared" si="21"/>
        <v>3.6585365853658534E-2</v>
      </c>
      <c r="I56" s="1">
        <f t="shared" si="21"/>
        <v>3.6585365853658534E-2</v>
      </c>
      <c r="J56" s="1">
        <f t="shared" si="21"/>
        <v>3.6585365853658534E-2</v>
      </c>
      <c r="K56" s="1">
        <f t="shared" si="21"/>
        <v>3.6585365853658534E-2</v>
      </c>
      <c r="L56" s="1">
        <f t="shared" si="21"/>
        <v>3.6585365853658534E-2</v>
      </c>
      <c r="M56" s="1">
        <f t="shared" si="21"/>
        <v>3.6585365853658534E-2</v>
      </c>
      <c r="N56" s="1">
        <f t="shared" si="21"/>
        <v>3.6585365853658534E-2</v>
      </c>
      <c r="O56" s="1">
        <f t="shared" si="21"/>
        <v>3.6585365853658534E-2</v>
      </c>
      <c r="P56" s="1">
        <f t="shared" si="21"/>
        <v>3.6585365853658534E-2</v>
      </c>
      <c r="Q56" s="1">
        <f t="shared" si="21"/>
        <v>3.6585365853658534E-2</v>
      </c>
      <c r="R56" s="1">
        <f t="shared" si="21"/>
        <v>3.6585365853658534E-2</v>
      </c>
      <c r="S56" s="1">
        <f t="shared" si="21"/>
        <v>3.6585365853658534E-2</v>
      </c>
      <c r="T56" s="1">
        <f t="shared" si="21"/>
        <v>3.6585365853658534E-2</v>
      </c>
      <c r="U56" s="1">
        <f t="shared" si="21"/>
        <v>3.6585365853658534E-2</v>
      </c>
      <c r="V56" s="1">
        <f t="shared" si="21"/>
        <v>3.6585365853658534E-2</v>
      </c>
      <c r="W56" s="1">
        <f t="shared" si="22"/>
        <v>3.6585365853658534E-2</v>
      </c>
      <c r="X56" s="1">
        <f t="shared" si="22"/>
        <v>3.6585365853658534E-2</v>
      </c>
      <c r="Y56" s="1">
        <f t="shared" si="22"/>
        <v>3.6585365853658534E-2</v>
      </c>
      <c r="Z56" s="1">
        <f t="shared" si="22"/>
        <v>3.6585365853658534E-2</v>
      </c>
      <c r="AA56" s="1">
        <f t="shared" si="22"/>
        <v>3.6585365853658534E-2</v>
      </c>
      <c r="AB56" s="1">
        <f t="shared" si="22"/>
        <v>3.6585365853658534E-2</v>
      </c>
      <c r="AC56" s="1">
        <f t="shared" si="22"/>
        <v>3.6585365853658534E-2</v>
      </c>
      <c r="AD56" s="1">
        <f t="shared" si="22"/>
        <v>3.6585365853658534E-2</v>
      </c>
      <c r="AE56" s="1">
        <f t="shared" si="22"/>
        <v>3.6585365853658534E-2</v>
      </c>
      <c r="AF56" s="1">
        <f t="shared" si="22"/>
        <v>3.6585365853658534E-2</v>
      </c>
      <c r="AG56" s="1">
        <f t="shared" si="22"/>
        <v>3.6585365853658534E-2</v>
      </c>
      <c r="AH56" s="1">
        <f t="shared" si="22"/>
        <v>3.6585365853658534E-2</v>
      </c>
      <c r="AI56" s="1">
        <f t="shared" si="22"/>
        <v>3.6585365853658534E-2</v>
      </c>
      <c r="AJ56" s="1"/>
      <c r="AK56" s="2">
        <f>SUMIFS('IND Balance'!E$5:E$141,'IND Balance'!$C$5:$C$141,'Service shares'!$B56,'IND Balance'!$D$5:$D$141,"*"&amp;'Service shares'!$A56)*F56</f>
        <v>0.52542496786829263</v>
      </c>
      <c r="AL56" s="2">
        <f>SUMIFS('IND Balance'!F$5:F$141,'IND Balance'!$C$5:$C$141,'Service shares'!$B56,'IND Balance'!$D$5:$D$141,"*"&amp;'Service shares'!$A56)*G56</f>
        <v>1.0258654620292682</v>
      </c>
      <c r="AM56" s="2">
        <f>SUMIFS('IND Balance'!G$5:G$141,'IND Balance'!$C$5:$C$141,'Service shares'!$B56,'IND Balance'!$D$5:$D$141,"*"&amp;'Service shares'!$A56)*H56</f>
        <v>3.5701123400780488</v>
      </c>
      <c r="AN56" s="2">
        <f>SUMIFS('IND Balance'!H$5:H$141,'IND Balance'!$C$5:$C$141,'Service shares'!$B56,'IND Balance'!$D$5:$D$141,"*"&amp;'Service shares'!$A56)*I56</f>
        <v>1.4281341761414634</v>
      </c>
      <c r="AO56" s="2">
        <f>SUMIFS('IND Balance'!I$5:I$141,'IND Balance'!$C$5:$C$141,'Service shares'!$B56,'IND Balance'!$D$5:$D$141,"*"&amp;'Service shares'!$A56)*J56</f>
        <v>1.0928977128439024</v>
      </c>
      <c r="AP56" s="2">
        <f>SUMIFS('IND Balance'!J$5:J$141,'IND Balance'!$C$5:$C$141,'Service shares'!$B56,'IND Balance'!$D$5:$D$141,"*"&amp;'Service shares'!$A56)*K56</f>
        <v>1.7098109493804876</v>
      </c>
      <c r="AQ56" s="2">
        <f>SUMIFS('IND Balance'!K$5:K$141,'IND Balance'!$C$5:$C$141,'Service shares'!$B56,'IND Balance'!$D$5:$D$141,"*"&amp;'Service shares'!$A56)*L56</f>
        <v>3.1132587315512192</v>
      </c>
      <c r="AR56" s="2">
        <f>SUMIFS('IND Balance'!L$5:L$141,'IND Balance'!$C$5:$C$141,'Service shares'!$B56,'IND Balance'!$D$5:$D$141,"*"&amp;'Service shares'!$A56)*M56</f>
        <v>1.5812313599853658</v>
      </c>
      <c r="AS56" s="2">
        <f>SUMIFS('IND Balance'!M$5:M$141,'IND Balance'!$C$5:$C$141,'Service shares'!$B56,'IND Balance'!$D$5:$D$141,"*"&amp;'Service shares'!$A56)*N56</f>
        <v>2.6487657958390241</v>
      </c>
      <c r="AT56" s="2">
        <f>SUMIFS('IND Balance'!N$5:N$141,'IND Balance'!$C$5:$C$141,'Service shares'!$B56,'IND Balance'!$D$5:$D$141,"*"&amp;'Service shares'!$A56)*O56</f>
        <v>30.383824343487806</v>
      </c>
      <c r="AU56" s="2">
        <f>SUMIFS('IND Balance'!O$5:O$141,'IND Balance'!$C$5:$C$141,'Service shares'!$B56,'IND Balance'!$D$5:$D$141,"*"&amp;'Service shares'!$A56)*P56</f>
        <v>0.99975913015609752</v>
      </c>
      <c r="AV56" s="2">
        <f>SUMIFS('IND Balance'!P$5:P$141,'IND Balance'!$C$5:$C$141,'Service shares'!$B56,'IND Balance'!$D$5:$D$141,"*"&amp;'Service shares'!$A56)*Q56</f>
        <v>0.97696966293658527</v>
      </c>
      <c r="AW56" s="2">
        <f>SUMIFS('IND Balance'!Q$5:Q$141,'IND Balance'!$C$5:$C$141,'Service shares'!$B56,'IND Balance'!$D$5:$D$141,"*"&amp;'Service shares'!$A56)*R56</f>
        <v>0.4118933503756097</v>
      </c>
      <c r="AX56" s="2">
        <f>SUMIFS('IND Balance'!R$5:R$141,'IND Balance'!$C$5:$C$141,'Service shares'!$B56,'IND Balance'!$D$5:$D$141,"*"&amp;'Service shares'!$A56)*S56</f>
        <v>0.43540320248780484</v>
      </c>
      <c r="AY56" s="2">
        <f>SUMIFS('IND Balance'!S$5:S$141,'IND Balance'!$C$5:$C$141,'Service shares'!$B56,'IND Balance'!$D$5:$D$141,"*"&amp;'Service shares'!$A56)*T56</f>
        <v>0.4168308129804878</v>
      </c>
      <c r="AZ56" s="2">
        <f>SUMIFS('IND Balance'!T$5:T$141,'IND Balance'!$C$5:$C$141,'Service shares'!$B56,'IND Balance'!$D$5:$D$141,"*"&amp;'Service shares'!$A56)*U56</f>
        <v>0.86701454275609746</v>
      </c>
      <c r="BA56" s="2">
        <f>SUMIFS('IND Balance'!U$5:U$141,'IND Balance'!$C$5:$C$141,'Service shares'!$B56,'IND Balance'!$D$5:$D$141,"*"&amp;'Service shares'!$A56)*V56</f>
        <v>2.4435907427853656</v>
      </c>
      <c r="BB56" s="2">
        <f>SUMIFS('IND Balance'!V$5:V$141,'IND Balance'!$C$5:$C$141,'Service shares'!$B56,'IND Balance'!$D$5:$D$141,"*"&amp;'Service shares'!$A56)*W56</f>
        <v>0.75036365714634146</v>
      </c>
      <c r="BC56" s="2">
        <f>SUMIFS('IND Balance'!W$5:W$141,'IND Balance'!$C$5:$C$141,'Service shares'!$B56,'IND Balance'!$D$5:$D$141,"*"&amp;'Service shares'!$A56)*X56</f>
        <v>0.87019017949756094</v>
      </c>
      <c r="BD56" s="2">
        <f>SUMIFS('IND Balance'!X$5:X$141,'IND Balance'!$C$5:$C$141,'Service shares'!$B56,'IND Balance'!$D$5:$D$141,"*"&amp;'Service shares'!$A56)*Y56</f>
        <v>3.3940597998292685</v>
      </c>
      <c r="BE56" s="2">
        <f>SUMIFS('IND Balance'!Y$5:Y$141,'IND Balance'!$C$5:$C$141,'Service shares'!$B56,'IND Balance'!$D$5:$D$141,"*"&amp;'Service shares'!$A56)*Z56</f>
        <v>0.93206424165365842</v>
      </c>
      <c r="BF56" s="2">
        <f>SUMIFS('IND Balance'!Z$5:Z$141,'IND Balance'!$C$5:$C$141,'Service shares'!$B56,'IND Balance'!$D$5:$D$141,"*"&amp;'Service shares'!$A56)*AA56</f>
        <v>1.5924730711609756</v>
      </c>
      <c r="BG56" s="2">
        <f>SUMIFS('IND Balance'!AA$5:AA$141,'IND Balance'!$C$5:$C$141,'Service shares'!$B56,'IND Balance'!$D$5:$D$141,"*"&amp;'Service shares'!$A56)*AB56</f>
        <v>0.3480960152634146</v>
      </c>
      <c r="BH56" s="2">
        <f>SUMIFS('IND Balance'!AB$5:AB$141,'IND Balance'!$C$5:$C$141,'Service shares'!$B56,'IND Balance'!$D$5:$D$141,"*"&amp;'Service shares'!$A56)*AC56</f>
        <v>0.24967532484878047</v>
      </c>
      <c r="BI56" s="2">
        <f>SUMIFS('IND Balance'!AC$5:AC$141,'IND Balance'!$C$5:$C$141,'Service shares'!$B56,'IND Balance'!$D$5:$D$141,"*"&amp;'Service shares'!$A56)*AD56</f>
        <v>5.4634828131658528</v>
      </c>
      <c r="BJ56" s="2">
        <f>SUMIFS('IND Balance'!AD$5:AD$141,'IND Balance'!$C$5:$C$141,'Service shares'!$B56,'IND Balance'!$D$5:$D$141,"*"&amp;'Service shares'!$A56)*AE56</f>
        <v>3.9109409385365855E-2</v>
      </c>
      <c r="BK56" s="2">
        <f>SUMIFS('IND Balance'!AE$5:AE$141,'IND Balance'!$C$5:$C$141,'Service shares'!$B56,'IND Balance'!$D$5:$D$141,"*"&amp;'Service shares'!$A56)*AF56</f>
        <v>3.8122486677658531</v>
      </c>
      <c r="BL56" s="2">
        <f>SUMIFS('IND Balance'!AF$5:AF$141,'IND Balance'!$C$5:$C$141,'Service shares'!$B56,'IND Balance'!$D$5:$D$141,"*"&amp;'Service shares'!$A56)*AG56</f>
        <v>0.19894141843902438</v>
      </c>
      <c r="BM56" s="2">
        <f>SUMIFS('IND Balance'!AG$5:AG$141,'IND Balance'!$C$5:$C$141,'Service shares'!$B56,'IND Balance'!$D$5:$D$141,"*"&amp;'Service shares'!$A56)*AH56</f>
        <v>10.476775769531708</v>
      </c>
      <c r="BN56" s="2">
        <f>SUMIFS('IND Balance'!AH$5:AH$141,'IND Balance'!$C$5:$C$141,'Service shares'!$B56,'IND Balance'!$D$5:$D$141,"*"&amp;'Service shares'!$A56)*AI56</f>
        <v>0</v>
      </c>
    </row>
    <row r="57" spans="1:66" x14ac:dyDescent="0.45">
      <c r="A57" t="s">
        <v>20</v>
      </c>
      <c r="B57" t="s">
        <v>127</v>
      </c>
      <c r="C57" t="s">
        <v>184</v>
      </c>
      <c r="D57" s="1">
        <v>4.4715447154471545E-2</v>
      </c>
      <c r="E57" s="1"/>
      <c r="F57" s="1">
        <f t="shared" si="16"/>
        <v>4.4715447154471545E-2</v>
      </c>
      <c r="G57" s="1">
        <f t="shared" si="21"/>
        <v>4.4715447154471545E-2</v>
      </c>
      <c r="H57" s="1">
        <f t="shared" si="21"/>
        <v>4.4715447154471545E-2</v>
      </c>
      <c r="I57" s="1">
        <f t="shared" si="21"/>
        <v>4.4715447154471545E-2</v>
      </c>
      <c r="J57" s="1">
        <f t="shared" si="21"/>
        <v>4.4715447154471545E-2</v>
      </c>
      <c r="K57" s="1">
        <f t="shared" si="21"/>
        <v>4.4715447154471545E-2</v>
      </c>
      <c r="L57" s="1">
        <f t="shared" si="21"/>
        <v>4.4715447154471545E-2</v>
      </c>
      <c r="M57" s="1">
        <f t="shared" si="21"/>
        <v>4.4715447154471545E-2</v>
      </c>
      <c r="N57" s="1">
        <f t="shared" si="21"/>
        <v>4.4715447154471545E-2</v>
      </c>
      <c r="O57" s="1">
        <f t="shared" si="21"/>
        <v>4.4715447154471545E-2</v>
      </c>
      <c r="P57" s="1">
        <f t="shared" si="21"/>
        <v>4.4715447154471545E-2</v>
      </c>
      <c r="Q57" s="1">
        <f t="shared" si="21"/>
        <v>4.4715447154471545E-2</v>
      </c>
      <c r="R57" s="1">
        <f t="shared" si="21"/>
        <v>4.4715447154471545E-2</v>
      </c>
      <c r="S57" s="1">
        <f t="shared" si="21"/>
        <v>4.4715447154471545E-2</v>
      </c>
      <c r="T57" s="1">
        <f t="shared" si="21"/>
        <v>4.4715447154471545E-2</v>
      </c>
      <c r="U57" s="1">
        <f t="shared" si="21"/>
        <v>4.4715447154471545E-2</v>
      </c>
      <c r="V57" s="1">
        <f t="shared" si="21"/>
        <v>4.4715447154471545E-2</v>
      </c>
      <c r="W57" s="1">
        <f t="shared" si="22"/>
        <v>4.4715447154471545E-2</v>
      </c>
      <c r="X57" s="1">
        <f t="shared" si="22"/>
        <v>4.4715447154471545E-2</v>
      </c>
      <c r="Y57" s="1">
        <f t="shared" si="22"/>
        <v>4.4715447154471545E-2</v>
      </c>
      <c r="Z57" s="1">
        <f t="shared" si="22"/>
        <v>4.4715447154471545E-2</v>
      </c>
      <c r="AA57" s="1">
        <f t="shared" si="22"/>
        <v>4.4715447154471545E-2</v>
      </c>
      <c r="AB57" s="1">
        <f t="shared" si="22"/>
        <v>4.4715447154471545E-2</v>
      </c>
      <c r="AC57" s="1">
        <f t="shared" si="22"/>
        <v>4.4715447154471545E-2</v>
      </c>
      <c r="AD57" s="1">
        <f t="shared" si="22"/>
        <v>4.4715447154471545E-2</v>
      </c>
      <c r="AE57" s="1">
        <f t="shared" si="22"/>
        <v>4.4715447154471545E-2</v>
      </c>
      <c r="AF57" s="1">
        <f t="shared" si="22"/>
        <v>4.4715447154471545E-2</v>
      </c>
      <c r="AG57" s="1">
        <f t="shared" si="22"/>
        <v>4.4715447154471545E-2</v>
      </c>
      <c r="AH57" s="1">
        <f t="shared" si="22"/>
        <v>4.4715447154471545E-2</v>
      </c>
      <c r="AI57" s="1">
        <f t="shared" si="22"/>
        <v>4.4715447154471545E-2</v>
      </c>
      <c r="AJ57" s="1"/>
      <c r="AK57" s="2">
        <f>SUMIFS('IND Balance'!E$5:E$141,'IND Balance'!$C$5:$C$141,'Service shares'!$B57,'IND Balance'!$D$5:$D$141,"*"&amp;'Service shares'!$A57)*F57</f>
        <v>0.64218607183902443</v>
      </c>
      <c r="AL57" s="2">
        <f>SUMIFS('IND Balance'!F$5:F$141,'IND Balance'!$C$5:$C$141,'Service shares'!$B57,'IND Balance'!$D$5:$D$141,"*"&amp;'Service shares'!$A57)*G57</f>
        <v>1.2538355647024391</v>
      </c>
      <c r="AM57" s="2">
        <f>SUMIFS('IND Balance'!G$5:G$141,'IND Balance'!$C$5:$C$141,'Service shares'!$B57,'IND Balance'!$D$5:$D$141,"*"&amp;'Service shares'!$A57)*H57</f>
        <v>4.3634706378731707</v>
      </c>
      <c r="AN57" s="2">
        <f>SUMIFS('IND Balance'!H$5:H$141,'IND Balance'!$C$5:$C$141,'Service shares'!$B57,'IND Balance'!$D$5:$D$141,"*"&amp;'Service shares'!$A57)*I57</f>
        <v>1.7454973263951219</v>
      </c>
      <c r="AO57" s="2">
        <f>SUMIFS('IND Balance'!I$5:I$141,'IND Balance'!$C$5:$C$141,'Service shares'!$B57,'IND Balance'!$D$5:$D$141,"*"&amp;'Service shares'!$A57)*J57</f>
        <v>1.3357638712536586</v>
      </c>
      <c r="AP57" s="2">
        <f>SUMIFS('IND Balance'!J$5:J$141,'IND Balance'!$C$5:$C$141,'Service shares'!$B57,'IND Balance'!$D$5:$D$141,"*"&amp;'Service shares'!$A57)*K57</f>
        <v>2.0897689381317073</v>
      </c>
      <c r="AQ57" s="2">
        <f>SUMIFS('IND Balance'!K$5:K$141,'IND Balance'!$C$5:$C$141,'Service shares'!$B57,'IND Balance'!$D$5:$D$141,"*"&amp;'Service shares'!$A57)*L57</f>
        <v>3.8050940052292681</v>
      </c>
      <c r="AR57" s="2">
        <f>SUMIFS('IND Balance'!L$5:L$141,'IND Balance'!$C$5:$C$141,'Service shares'!$B57,'IND Balance'!$D$5:$D$141,"*"&amp;'Service shares'!$A57)*M57</f>
        <v>1.9326161066487804</v>
      </c>
      <c r="AS57" s="2">
        <f>SUMIFS('IND Balance'!M$5:M$141,'IND Balance'!$C$5:$C$141,'Service shares'!$B57,'IND Balance'!$D$5:$D$141,"*"&amp;'Service shares'!$A57)*N57</f>
        <v>3.2373804171365852</v>
      </c>
      <c r="AT57" s="2">
        <f>SUMIFS('IND Balance'!N$5:N$141,'IND Balance'!$C$5:$C$141,'Service shares'!$B57,'IND Balance'!$D$5:$D$141,"*"&amp;'Service shares'!$A57)*O57</f>
        <v>37.13578530870732</v>
      </c>
      <c r="AU57" s="2">
        <f>SUMIFS('IND Balance'!O$5:O$141,'IND Balance'!$C$5:$C$141,'Service shares'!$B57,'IND Balance'!$D$5:$D$141,"*"&amp;'Service shares'!$A57)*P57</f>
        <v>1.2219278257463415</v>
      </c>
      <c r="AV57" s="2">
        <f>SUMIFS('IND Balance'!P$5:P$141,'IND Balance'!$C$5:$C$141,'Service shares'!$B57,'IND Balance'!$D$5:$D$141,"*"&amp;'Service shares'!$A57)*Q57</f>
        <v>1.1940740324780488</v>
      </c>
      <c r="AW57" s="2">
        <f>SUMIFS('IND Balance'!Q$5:Q$141,'IND Balance'!$C$5:$C$141,'Service shares'!$B57,'IND Balance'!$D$5:$D$141,"*"&amp;'Service shares'!$A57)*R57</f>
        <v>0.50342520601463414</v>
      </c>
      <c r="AX57" s="2">
        <f>SUMIFS('IND Balance'!R$5:R$141,'IND Balance'!$C$5:$C$141,'Service shares'!$B57,'IND Balance'!$D$5:$D$141,"*"&amp;'Service shares'!$A57)*S57</f>
        <v>0.53215946970731709</v>
      </c>
      <c r="AY57" s="2">
        <f>SUMIFS('IND Balance'!S$5:S$141,'IND Balance'!$C$5:$C$141,'Service shares'!$B57,'IND Balance'!$D$5:$D$141,"*"&amp;'Service shares'!$A57)*T57</f>
        <v>0.50945988253170738</v>
      </c>
      <c r="AZ57" s="2">
        <f>SUMIFS('IND Balance'!T$5:T$141,'IND Balance'!$C$5:$C$141,'Service shares'!$B57,'IND Balance'!$D$5:$D$141,"*"&amp;'Service shares'!$A57)*U57</f>
        <v>1.0596844411463415</v>
      </c>
      <c r="BA57" s="2">
        <f>SUMIFS('IND Balance'!U$5:U$141,'IND Balance'!$C$5:$C$141,'Service shares'!$B57,'IND Balance'!$D$5:$D$141,"*"&amp;'Service shares'!$A57)*V57</f>
        <v>2.9866109078487804</v>
      </c>
      <c r="BB57" s="2">
        <f>SUMIFS('IND Balance'!V$5:V$141,'IND Balance'!$C$5:$C$141,'Service shares'!$B57,'IND Balance'!$D$5:$D$141,"*"&amp;'Service shares'!$A57)*W57</f>
        <v>0.91711113651219511</v>
      </c>
      <c r="BC57" s="2">
        <f>SUMIFS('IND Balance'!W$5:W$141,'IND Balance'!$C$5:$C$141,'Service shares'!$B57,'IND Balance'!$D$5:$D$141,"*"&amp;'Service shares'!$A57)*X57</f>
        <v>1.0635657749414633</v>
      </c>
      <c r="BD57" s="2">
        <f>SUMIFS('IND Balance'!X$5:X$141,'IND Balance'!$C$5:$C$141,'Service shares'!$B57,'IND Balance'!$D$5:$D$141,"*"&amp;'Service shares'!$A57)*Y57</f>
        <v>4.148295310902439</v>
      </c>
      <c r="BE57" s="2">
        <f>SUMIFS('IND Balance'!Y$5:Y$141,'IND Balance'!$C$5:$C$141,'Service shares'!$B57,'IND Balance'!$D$5:$D$141,"*"&amp;'Service shares'!$A57)*Z57</f>
        <v>1.1391896286878049</v>
      </c>
      <c r="BF57" s="2">
        <f>SUMIFS('IND Balance'!Z$5:Z$141,'IND Balance'!$C$5:$C$141,'Service shares'!$B57,'IND Balance'!$D$5:$D$141,"*"&amp;'Service shares'!$A57)*AA57</f>
        <v>1.9463559758634148</v>
      </c>
      <c r="BG57" s="2">
        <f>SUMIFS('IND Balance'!AA$5:AA$141,'IND Balance'!$C$5:$C$141,'Service shares'!$B57,'IND Balance'!$D$5:$D$141,"*"&amp;'Service shares'!$A57)*AB57</f>
        <v>0.42545068532195124</v>
      </c>
      <c r="BH57" s="2">
        <f>SUMIFS('IND Balance'!AB$5:AB$141,'IND Balance'!$C$5:$C$141,'Service shares'!$B57,'IND Balance'!$D$5:$D$141,"*"&amp;'Service shares'!$A57)*AC57</f>
        <v>0.30515873037073171</v>
      </c>
      <c r="BI57" s="2">
        <f>SUMIFS('IND Balance'!AC$5:AC$141,'IND Balance'!$C$5:$C$141,'Service shares'!$B57,'IND Balance'!$D$5:$D$141,"*"&amp;'Service shares'!$A57)*AD57</f>
        <v>6.6775901049804878</v>
      </c>
      <c r="BJ57" s="2">
        <f>SUMIFS('IND Balance'!AD$5:AD$141,'IND Balance'!$C$5:$C$141,'Service shares'!$B57,'IND Balance'!$D$5:$D$141,"*"&amp;'Service shares'!$A57)*AE57</f>
        <v>4.7800389248780495E-2</v>
      </c>
      <c r="BK57" s="2">
        <f>SUMIFS('IND Balance'!AE$5:AE$141,'IND Balance'!$C$5:$C$141,'Service shares'!$B57,'IND Balance'!$D$5:$D$141,"*"&amp;'Service shares'!$A57)*AF57</f>
        <v>4.6594150383804873</v>
      </c>
      <c r="BL57" s="2">
        <f>SUMIFS('IND Balance'!AF$5:AF$141,'IND Balance'!$C$5:$C$141,'Service shares'!$B57,'IND Balance'!$D$5:$D$141,"*"&amp;'Service shares'!$A57)*AG57</f>
        <v>0.24315062253658537</v>
      </c>
      <c r="BM57" s="2">
        <f>SUMIFS('IND Balance'!AG$5:AG$141,'IND Balance'!$C$5:$C$141,'Service shares'!$B57,'IND Balance'!$D$5:$D$141,"*"&amp;'Service shares'!$A57)*AH57</f>
        <v>12.804948162760978</v>
      </c>
      <c r="BN57" s="2">
        <f>SUMIFS('IND Balance'!AH$5:AH$141,'IND Balance'!$C$5:$C$141,'Service shares'!$B57,'IND Balance'!$D$5:$D$141,"*"&amp;'Service shares'!$A57)*AI57</f>
        <v>0</v>
      </c>
    </row>
    <row r="58" spans="1:66" x14ac:dyDescent="0.45">
      <c r="A58" t="s">
        <v>20</v>
      </c>
      <c r="B58" t="s">
        <v>127</v>
      </c>
      <c r="C58" t="s">
        <v>188</v>
      </c>
      <c r="D58" s="1">
        <v>0.81707317073170727</v>
      </c>
      <c r="E58" s="1"/>
      <c r="F58" s="1">
        <f t="shared" si="16"/>
        <v>0.81707317073170727</v>
      </c>
      <c r="G58" s="1">
        <f t="shared" si="21"/>
        <v>0.81707317073170727</v>
      </c>
      <c r="H58" s="1">
        <f t="shared" si="21"/>
        <v>0.81707317073170727</v>
      </c>
      <c r="I58" s="1">
        <f t="shared" si="21"/>
        <v>0.81707317073170727</v>
      </c>
      <c r="J58" s="1">
        <f t="shared" si="21"/>
        <v>0.81707317073170727</v>
      </c>
      <c r="K58" s="1">
        <f t="shared" si="21"/>
        <v>0.81707317073170727</v>
      </c>
      <c r="L58" s="1">
        <f t="shared" si="21"/>
        <v>0.81707317073170727</v>
      </c>
      <c r="M58" s="1">
        <f t="shared" si="21"/>
        <v>0.81707317073170727</v>
      </c>
      <c r="N58" s="1">
        <f t="shared" si="21"/>
        <v>0.81707317073170727</v>
      </c>
      <c r="O58" s="1">
        <f t="shared" si="21"/>
        <v>0.81707317073170727</v>
      </c>
      <c r="P58" s="1">
        <f t="shared" si="21"/>
        <v>0.81707317073170727</v>
      </c>
      <c r="Q58" s="1">
        <f t="shared" si="21"/>
        <v>0.81707317073170727</v>
      </c>
      <c r="R58" s="1">
        <f t="shared" si="21"/>
        <v>0.81707317073170727</v>
      </c>
      <c r="S58" s="1">
        <f t="shared" si="21"/>
        <v>0.81707317073170727</v>
      </c>
      <c r="T58" s="1">
        <f t="shared" si="21"/>
        <v>0.81707317073170727</v>
      </c>
      <c r="U58" s="1">
        <f t="shared" si="21"/>
        <v>0.81707317073170727</v>
      </c>
      <c r="V58" s="1">
        <f t="shared" si="21"/>
        <v>0.81707317073170727</v>
      </c>
      <c r="W58" s="1">
        <f t="shared" si="22"/>
        <v>0.81707317073170727</v>
      </c>
      <c r="X58" s="1">
        <f t="shared" si="22"/>
        <v>0.81707317073170727</v>
      </c>
      <c r="Y58" s="1">
        <f t="shared" si="22"/>
        <v>0.81707317073170727</v>
      </c>
      <c r="Z58" s="1">
        <f t="shared" si="22"/>
        <v>0.81707317073170727</v>
      </c>
      <c r="AA58" s="1">
        <f t="shared" si="22"/>
        <v>0.81707317073170727</v>
      </c>
      <c r="AB58" s="1">
        <f t="shared" si="22"/>
        <v>0.81707317073170727</v>
      </c>
      <c r="AC58" s="1">
        <f t="shared" si="22"/>
        <v>0.81707317073170727</v>
      </c>
      <c r="AD58" s="1">
        <f t="shared" si="22"/>
        <v>0.81707317073170727</v>
      </c>
      <c r="AE58" s="1">
        <f t="shared" si="22"/>
        <v>0.81707317073170727</v>
      </c>
      <c r="AF58" s="1">
        <f t="shared" si="22"/>
        <v>0.81707317073170727</v>
      </c>
      <c r="AG58" s="1">
        <f t="shared" si="22"/>
        <v>0.81707317073170727</v>
      </c>
      <c r="AH58" s="1">
        <f t="shared" si="22"/>
        <v>0.81707317073170727</v>
      </c>
      <c r="AI58" s="1">
        <f t="shared" si="22"/>
        <v>0.81707317073170727</v>
      </c>
      <c r="AJ58" s="1"/>
      <c r="AK58" s="2">
        <f>SUMIFS('IND Balance'!E$5:E$141,'IND Balance'!$C$5:$C$141,'Service shares'!$B58,'IND Balance'!$D$5:$D$141,"*"&amp;'Service shares'!$A58)*F58</f>
        <v>11.734490949058536</v>
      </c>
      <c r="AL58" s="2">
        <f>SUMIFS('IND Balance'!F$5:F$141,'IND Balance'!$C$5:$C$141,'Service shares'!$B58,'IND Balance'!$D$5:$D$141,"*"&amp;'Service shares'!$A58)*G58</f>
        <v>22.910995318653654</v>
      </c>
      <c r="AM58" s="2">
        <f>SUMIFS('IND Balance'!G$5:G$141,'IND Balance'!$C$5:$C$141,'Service shares'!$B58,'IND Balance'!$D$5:$D$141,"*"&amp;'Service shares'!$A58)*H58</f>
        <v>79.732508928409757</v>
      </c>
      <c r="AN58" s="2">
        <f>SUMIFS('IND Balance'!H$5:H$141,'IND Balance'!$C$5:$C$141,'Service shares'!$B58,'IND Balance'!$D$5:$D$141,"*"&amp;'Service shares'!$A58)*I58</f>
        <v>31.894996600492682</v>
      </c>
      <c r="AO58" s="2">
        <f>SUMIFS('IND Balance'!I$5:I$141,'IND Balance'!$C$5:$C$141,'Service shares'!$B58,'IND Balance'!$D$5:$D$141,"*"&amp;'Service shares'!$A58)*J58</f>
        <v>24.408048920180484</v>
      </c>
      <c r="AP58" s="2">
        <f>SUMIFS('IND Balance'!J$5:J$141,'IND Balance'!$C$5:$C$141,'Service shares'!$B58,'IND Balance'!$D$5:$D$141,"*"&amp;'Service shares'!$A58)*K58</f>
        <v>38.185777869497556</v>
      </c>
      <c r="AQ58" s="2">
        <f>SUMIFS('IND Balance'!K$5:K$141,'IND Balance'!$C$5:$C$141,'Service shares'!$B58,'IND Balance'!$D$5:$D$141,"*"&amp;'Service shares'!$A58)*L58</f>
        <v>69.52944500464389</v>
      </c>
      <c r="AR58" s="2">
        <f>SUMIFS('IND Balance'!L$5:L$141,'IND Balance'!$C$5:$C$141,'Service shares'!$B58,'IND Balance'!$D$5:$D$141,"*"&amp;'Service shares'!$A58)*M58</f>
        <v>35.314167039673166</v>
      </c>
      <c r="AS58" s="2">
        <f>SUMIFS('IND Balance'!M$5:M$141,'IND Balance'!$C$5:$C$141,'Service shares'!$B58,'IND Balance'!$D$5:$D$141,"*"&amp;'Service shares'!$A58)*N58</f>
        <v>59.155769440404875</v>
      </c>
      <c r="AT58" s="2">
        <f>SUMIFS('IND Balance'!N$5:N$141,'IND Balance'!$C$5:$C$141,'Service shares'!$B58,'IND Balance'!$D$5:$D$141,"*"&amp;'Service shares'!$A58)*O58</f>
        <v>678.57207700456092</v>
      </c>
      <c r="AU58" s="2">
        <f>SUMIFS('IND Balance'!O$5:O$141,'IND Balance'!$C$5:$C$141,'Service shares'!$B58,'IND Balance'!$D$5:$D$141,"*"&amp;'Service shares'!$A58)*P58</f>
        <v>22.327953906819509</v>
      </c>
      <c r="AV58" s="2">
        <f>SUMIFS('IND Balance'!P$5:P$141,'IND Balance'!$C$5:$C$141,'Service shares'!$B58,'IND Balance'!$D$5:$D$141,"*"&amp;'Service shares'!$A58)*Q58</f>
        <v>21.818989138917072</v>
      </c>
      <c r="AW58" s="2">
        <f>SUMIFS('IND Balance'!Q$5:Q$141,'IND Balance'!$C$5:$C$141,'Service shares'!$B58,'IND Balance'!$D$5:$D$141,"*"&amp;'Service shares'!$A58)*R58</f>
        <v>9.1989514917219495</v>
      </c>
      <c r="AX58" s="2">
        <f>SUMIFS('IND Balance'!R$5:R$141,'IND Balance'!$C$5:$C$141,'Service shares'!$B58,'IND Balance'!$D$5:$D$141,"*"&amp;'Service shares'!$A58)*S58</f>
        <v>9.7240048555609757</v>
      </c>
      <c r="AY58" s="2">
        <f>SUMIFS('IND Balance'!S$5:S$141,'IND Balance'!$C$5:$C$141,'Service shares'!$B58,'IND Balance'!$D$5:$D$141,"*"&amp;'Service shares'!$A58)*T58</f>
        <v>9.3092214898975616</v>
      </c>
      <c r="AZ58" s="2">
        <f>SUMIFS('IND Balance'!T$5:T$141,'IND Balance'!$C$5:$C$141,'Service shares'!$B58,'IND Balance'!$D$5:$D$141,"*"&amp;'Service shares'!$A58)*U58</f>
        <v>19.363324788219511</v>
      </c>
      <c r="BA58" s="2">
        <f>SUMIFS('IND Balance'!U$5:U$141,'IND Balance'!$C$5:$C$141,'Service shares'!$B58,'IND Balance'!$D$5:$D$141,"*"&amp;'Service shares'!$A58)*V58</f>
        <v>54.573526588873165</v>
      </c>
      <c r="BB58" s="2">
        <f>SUMIFS('IND Balance'!V$5:V$141,'IND Balance'!$C$5:$C$141,'Service shares'!$B58,'IND Balance'!$D$5:$D$141,"*"&amp;'Service shares'!$A58)*W58</f>
        <v>16.758121676268292</v>
      </c>
      <c r="BC58" s="2">
        <f>SUMIFS('IND Balance'!W$5:W$141,'IND Balance'!$C$5:$C$141,'Service shares'!$B58,'IND Balance'!$D$5:$D$141,"*"&amp;'Service shares'!$A58)*X58</f>
        <v>19.434247342112194</v>
      </c>
      <c r="BD58" s="2">
        <f>SUMIFS('IND Balance'!X$5:X$141,'IND Balance'!$C$5:$C$141,'Service shares'!$B58,'IND Balance'!$D$5:$D$141,"*"&amp;'Service shares'!$A58)*Y58</f>
        <v>75.800668862853655</v>
      </c>
      <c r="BE58" s="2">
        <f>SUMIFS('IND Balance'!Y$5:Y$141,'IND Balance'!$C$5:$C$141,'Service shares'!$B58,'IND Balance'!$D$5:$D$141,"*"&amp;'Service shares'!$A58)*Z58</f>
        <v>20.816101396931707</v>
      </c>
      <c r="BF58" s="2">
        <f>SUMIFS('IND Balance'!Z$5:Z$141,'IND Balance'!$C$5:$C$141,'Service shares'!$B58,'IND Balance'!$D$5:$D$141,"*"&amp;'Service shares'!$A58)*AA58</f>
        <v>35.565231922595125</v>
      </c>
      <c r="BG58" s="2">
        <f>SUMIFS('IND Balance'!AA$5:AA$141,'IND Balance'!$C$5:$C$141,'Service shares'!$B58,'IND Balance'!$D$5:$D$141,"*"&amp;'Service shares'!$A58)*AB58</f>
        <v>7.7741443408829269</v>
      </c>
      <c r="BH58" s="2">
        <f>SUMIFS('IND Balance'!AB$5:AB$141,'IND Balance'!$C$5:$C$141,'Service shares'!$B58,'IND Balance'!$D$5:$D$141,"*"&amp;'Service shares'!$A58)*AC58</f>
        <v>5.5760822549560967</v>
      </c>
      <c r="BI58" s="2">
        <f>SUMIFS('IND Balance'!AC$5:AC$141,'IND Balance'!$C$5:$C$141,'Service shares'!$B58,'IND Balance'!$D$5:$D$141,"*"&amp;'Service shares'!$A58)*AD58</f>
        <v>122.01778282737072</v>
      </c>
      <c r="BJ58" s="2">
        <f>SUMIFS('IND Balance'!AD$5:AD$141,'IND Balance'!$C$5:$C$141,'Service shares'!$B58,'IND Balance'!$D$5:$D$141,"*"&amp;'Service shares'!$A58)*AE58</f>
        <v>0.87344347627317076</v>
      </c>
      <c r="BK58" s="2">
        <f>SUMIFS('IND Balance'!AE$5:AE$141,'IND Balance'!$C$5:$C$141,'Service shares'!$B58,'IND Balance'!$D$5:$D$141,"*"&amp;'Service shares'!$A58)*AF58</f>
        <v>85.140220246770724</v>
      </c>
      <c r="BL58" s="2">
        <f>SUMIFS('IND Balance'!AF$5:AF$141,'IND Balance'!$C$5:$C$141,'Service shares'!$B58,'IND Balance'!$D$5:$D$141,"*"&amp;'Service shares'!$A58)*AG58</f>
        <v>4.4430250118048775</v>
      </c>
      <c r="BM58" s="2">
        <f>SUMIFS('IND Balance'!AG$5:AG$141,'IND Balance'!$C$5:$C$141,'Service shares'!$B58,'IND Balance'!$D$5:$D$141,"*"&amp;'Service shares'!$A58)*AH58</f>
        <v>233.98132551954146</v>
      </c>
      <c r="BN58" s="2">
        <f>SUMIFS('IND Balance'!AH$5:AH$141,'IND Balance'!$C$5:$C$141,'Service shares'!$B58,'IND Balance'!$D$5:$D$141,"*"&amp;'Service shares'!$A58)*AI58</f>
        <v>0</v>
      </c>
    </row>
    <row r="59" spans="1:66" x14ac:dyDescent="0.45">
      <c r="A59" t="s">
        <v>20</v>
      </c>
      <c r="B59" t="s">
        <v>127</v>
      </c>
      <c r="C59" t="s">
        <v>191</v>
      </c>
      <c r="D59" s="1">
        <v>1.6260162601626018E-2</v>
      </c>
      <c r="E59" s="1"/>
      <c r="F59" s="1">
        <f t="shared" si="16"/>
        <v>1.6260162601626018E-2</v>
      </c>
      <c r="G59" s="1">
        <f t="shared" si="21"/>
        <v>1.6260162601626018E-2</v>
      </c>
      <c r="H59" s="1">
        <f t="shared" si="21"/>
        <v>1.6260162601626018E-2</v>
      </c>
      <c r="I59" s="1">
        <f t="shared" si="21"/>
        <v>1.6260162601626018E-2</v>
      </c>
      <c r="J59" s="1">
        <f t="shared" si="21"/>
        <v>1.6260162601626018E-2</v>
      </c>
      <c r="K59" s="1">
        <f t="shared" si="21"/>
        <v>1.6260162601626018E-2</v>
      </c>
      <c r="L59" s="1">
        <f t="shared" si="21"/>
        <v>1.6260162601626018E-2</v>
      </c>
      <c r="M59" s="1">
        <f t="shared" si="21"/>
        <v>1.6260162601626018E-2</v>
      </c>
      <c r="N59" s="1">
        <f t="shared" si="21"/>
        <v>1.6260162601626018E-2</v>
      </c>
      <c r="O59" s="1">
        <f t="shared" si="21"/>
        <v>1.6260162601626018E-2</v>
      </c>
      <c r="P59" s="1">
        <f t="shared" si="21"/>
        <v>1.6260162601626018E-2</v>
      </c>
      <c r="Q59" s="1">
        <f t="shared" si="21"/>
        <v>1.6260162601626018E-2</v>
      </c>
      <c r="R59" s="1">
        <f t="shared" si="21"/>
        <v>1.6260162601626018E-2</v>
      </c>
      <c r="S59" s="1">
        <f t="shared" si="21"/>
        <v>1.6260162601626018E-2</v>
      </c>
      <c r="T59" s="1">
        <f t="shared" si="21"/>
        <v>1.6260162601626018E-2</v>
      </c>
      <c r="U59" s="1">
        <f t="shared" si="21"/>
        <v>1.6260162601626018E-2</v>
      </c>
      <c r="V59" s="1">
        <f t="shared" si="21"/>
        <v>1.6260162601626018E-2</v>
      </c>
      <c r="W59" s="1">
        <f t="shared" si="22"/>
        <v>1.6260162601626018E-2</v>
      </c>
      <c r="X59" s="1">
        <f t="shared" si="22"/>
        <v>1.6260162601626018E-2</v>
      </c>
      <c r="Y59" s="1">
        <f t="shared" si="22"/>
        <v>1.6260162601626018E-2</v>
      </c>
      <c r="Z59" s="1">
        <f t="shared" si="22"/>
        <v>1.6260162601626018E-2</v>
      </c>
      <c r="AA59" s="1">
        <f t="shared" si="22"/>
        <v>1.6260162601626018E-2</v>
      </c>
      <c r="AB59" s="1">
        <f t="shared" si="22"/>
        <v>1.6260162601626018E-2</v>
      </c>
      <c r="AC59" s="1">
        <f t="shared" si="22"/>
        <v>1.6260162601626018E-2</v>
      </c>
      <c r="AD59" s="1">
        <f t="shared" si="22"/>
        <v>1.6260162601626018E-2</v>
      </c>
      <c r="AE59" s="1">
        <f t="shared" si="22"/>
        <v>1.6260162601626018E-2</v>
      </c>
      <c r="AF59" s="1">
        <f t="shared" si="22"/>
        <v>1.6260162601626018E-2</v>
      </c>
      <c r="AG59" s="1">
        <f t="shared" si="22"/>
        <v>1.6260162601626018E-2</v>
      </c>
      <c r="AH59" s="1">
        <f t="shared" si="22"/>
        <v>1.6260162601626018E-2</v>
      </c>
      <c r="AI59" s="1">
        <f t="shared" si="22"/>
        <v>1.6260162601626018E-2</v>
      </c>
      <c r="AJ59" s="1"/>
      <c r="AK59" s="2">
        <f>SUMIFS('IND Balance'!E$5:E$141,'IND Balance'!$C$5:$C$141,'Service shares'!$B59,'IND Balance'!$D$5:$D$141,"*"&amp;'Service shares'!$A59)*F59</f>
        <v>0.23352220794146344</v>
      </c>
      <c r="AL59" s="2">
        <f>SUMIFS('IND Balance'!F$5:F$141,'IND Balance'!$C$5:$C$141,'Service shares'!$B59,'IND Balance'!$D$5:$D$141,"*"&amp;'Service shares'!$A59)*G59</f>
        <v>0.4559402053463415</v>
      </c>
      <c r="AM59" s="2">
        <f>SUMIFS('IND Balance'!G$5:G$141,'IND Balance'!$C$5:$C$141,'Service shares'!$B59,'IND Balance'!$D$5:$D$141,"*"&amp;'Service shares'!$A59)*H59</f>
        <v>1.586716595590244</v>
      </c>
      <c r="AN59" s="2">
        <f>SUMIFS('IND Balance'!H$5:H$141,'IND Balance'!$C$5:$C$141,'Service shares'!$B59,'IND Balance'!$D$5:$D$141,"*"&amp;'Service shares'!$A59)*I59</f>
        <v>0.63472630050731715</v>
      </c>
      <c r="AO59" s="2">
        <f>SUMIFS('IND Balance'!I$5:I$141,'IND Balance'!$C$5:$C$141,'Service shares'!$B59,'IND Balance'!$D$5:$D$141,"*"&amp;'Service shares'!$A59)*J59</f>
        <v>0.48573231681951223</v>
      </c>
      <c r="AP59" s="2">
        <f>SUMIFS('IND Balance'!J$5:J$141,'IND Balance'!$C$5:$C$141,'Service shares'!$B59,'IND Balance'!$D$5:$D$141,"*"&amp;'Service shares'!$A59)*K59</f>
        <v>0.75991597750243911</v>
      </c>
      <c r="AQ59" s="2">
        <f>SUMIFS('IND Balance'!K$5:K$141,'IND Balance'!$C$5:$C$141,'Service shares'!$B59,'IND Balance'!$D$5:$D$141,"*"&amp;'Service shares'!$A59)*L59</f>
        <v>1.3836705473560977</v>
      </c>
      <c r="AR59" s="2">
        <f>SUMIFS('IND Balance'!L$5:L$141,'IND Balance'!$C$5:$C$141,'Service shares'!$B59,'IND Balance'!$D$5:$D$141,"*"&amp;'Service shares'!$A59)*M59</f>
        <v>0.70276949332682936</v>
      </c>
      <c r="AS59" s="2">
        <f>SUMIFS('IND Balance'!M$5:M$141,'IND Balance'!$C$5:$C$141,'Service shares'!$B59,'IND Balance'!$D$5:$D$141,"*"&amp;'Service shares'!$A59)*N59</f>
        <v>1.1772292425951221</v>
      </c>
      <c r="AT59" s="2">
        <f>SUMIFS('IND Balance'!N$5:N$141,'IND Balance'!$C$5:$C$141,'Service shares'!$B59,'IND Balance'!$D$5:$D$141,"*"&amp;'Service shares'!$A59)*O59</f>
        <v>13.503921930439027</v>
      </c>
      <c r="AU59" s="2">
        <f>SUMIFS('IND Balance'!O$5:O$141,'IND Balance'!$C$5:$C$141,'Service shares'!$B59,'IND Balance'!$D$5:$D$141,"*"&amp;'Service shares'!$A59)*P59</f>
        <v>0.44433739118048782</v>
      </c>
      <c r="AV59" s="2">
        <f>SUMIFS('IND Balance'!P$5:P$141,'IND Balance'!$C$5:$C$141,'Service shares'!$B59,'IND Balance'!$D$5:$D$141,"*"&amp;'Service shares'!$A59)*Q59</f>
        <v>0.43420873908292684</v>
      </c>
      <c r="AW59" s="2">
        <f>SUMIFS('IND Balance'!Q$5:Q$141,'IND Balance'!$C$5:$C$141,'Service shares'!$B59,'IND Balance'!$D$5:$D$141,"*"&amp;'Service shares'!$A59)*R59</f>
        <v>0.1830637112780488</v>
      </c>
      <c r="AX59" s="2">
        <f>SUMIFS('IND Balance'!R$5:R$141,'IND Balance'!$C$5:$C$141,'Service shares'!$B59,'IND Balance'!$D$5:$D$141,"*"&amp;'Service shares'!$A59)*S59</f>
        <v>0.19351253443902441</v>
      </c>
      <c r="AY59" s="2">
        <f>SUMIFS('IND Balance'!S$5:S$141,'IND Balance'!$C$5:$C$141,'Service shares'!$B59,'IND Balance'!$D$5:$D$141,"*"&amp;'Service shares'!$A59)*T59</f>
        <v>0.18525813910243905</v>
      </c>
      <c r="AZ59" s="2">
        <f>SUMIFS('IND Balance'!T$5:T$141,'IND Balance'!$C$5:$C$141,'Service shares'!$B59,'IND Balance'!$D$5:$D$141,"*"&amp;'Service shares'!$A59)*U59</f>
        <v>0.38533979678048785</v>
      </c>
      <c r="BA59" s="2">
        <f>SUMIFS('IND Balance'!U$5:U$141,'IND Balance'!$C$5:$C$141,'Service shares'!$B59,'IND Balance'!$D$5:$D$141,"*"&amp;'Service shares'!$A59)*V59</f>
        <v>1.0860403301268293</v>
      </c>
      <c r="BB59" s="2">
        <f>SUMIFS('IND Balance'!V$5:V$141,'IND Balance'!$C$5:$C$141,'Service shares'!$B59,'IND Balance'!$D$5:$D$141,"*"&amp;'Service shares'!$A59)*W59</f>
        <v>0.33349495873170737</v>
      </c>
      <c r="BC59" s="2">
        <f>SUMIFS('IND Balance'!W$5:W$141,'IND Balance'!$C$5:$C$141,'Service shares'!$B59,'IND Balance'!$D$5:$D$141,"*"&amp;'Service shares'!$A59)*X59</f>
        <v>0.38675119088780491</v>
      </c>
      <c r="BD59" s="2">
        <f>SUMIFS('IND Balance'!X$5:X$141,'IND Balance'!$C$5:$C$141,'Service shares'!$B59,'IND Balance'!$D$5:$D$141,"*"&amp;'Service shares'!$A59)*Y59</f>
        <v>1.5084710221463418</v>
      </c>
      <c r="BE59" s="2">
        <f>SUMIFS('IND Balance'!Y$5:Y$141,'IND Balance'!$C$5:$C$141,'Service shares'!$B59,'IND Balance'!$D$5:$D$141,"*"&amp;'Service shares'!$A59)*Z59</f>
        <v>0.41425077406829275</v>
      </c>
      <c r="BF59" s="2">
        <f>SUMIFS('IND Balance'!Z$5:Z$141,'IND Balance'!$C$5:$C$141,'Service shares'!$B59,'IND Balance'!$D$5:$D$141,"*"&amp;'Service shares'!$A59)*AA59</f>
        <v>0.7077658094048781</v>
      </c>
      <c r="BG59" s="2">
        <f>SUMIFS('IND Balance'!AA$5:AA$141,'IND Balance'!$C$5:$C$141,'Service shares'!$B59,'IND Balance'!$D$5:$D$141,"*"&amp;'Service shares'!$A59)*AB59</f>
        <v>0.15470934011707319</v>
      </c>
      <c r="BH59" s="2">
        <f>SUMIFS('IND Balance'!AB$5:AB$141,'IND Balance'!$C$5:$C$141,'Service shares'!$B59,'IND Balance'!$D$5:$D$141,"*"&amp;'Service shares'!$A59)*AC59</f>
        <v>0.11096681104390245</v>
      </c>
      <c r="BI59" s="2">
        <f>SUMIFS('IND Balance'!AC$5:AC$141,'IND Balance'!$C$5:$C$141,'Service shares'!$B59,'IND Balance'!$D$5:$D$141,"*"&amp;'Service shares'!$A59)*AD59</f>
        <v>2.4282145836292686</v>
      </c>
      <c r="BJ59" s="2">
        <f>SUMIFS('IND Balance'!AD$5:AD$141,'IND Balance'!$C$5:$C$141,'Service shares'!$B59,'IND Balance'!$D$5:$D$141,"*"&amp;'Service shares'!$A59)*AE59</f>
        <v>1.7381959726829273E-2</v>
      </c>
      <c r="BK59" s="2">
        <f>SUMIFS('IND Balance'!AE$5:AE$141,'IND Balance'!$C$5:$C$141,'Service shares'!$B59,'IND Balance'!$D$5:$D$141,"*"&amp;'Service shares'!$A59)*AF59</f>
        <v>1.6943327412292684</v>
      </c>
      <c r="BL59" s="2">
        <f>SUMIFS('IND Balance'!AF$5:AF$141,'IND Balance'!$C$5:$C$141,'Service shares'!$B59,'IND Balance'!$D$5:$D$141,"*"&amp;'Service shares'!$A59)*AG59</f>
        <v>8.8418408195121964E-2</v>
      </c>
      <c r="BM59" s="2">
        <f>SUMIFS('IND Balance'!AG$5:AG$141,'IND Balance'!$C$5:$C$141,'Service shares'!$B59,'IND Balance'!$D$5:$D$141,"*"&amp;'Service shares'!$A59)*AH59</f>
        <v>4.6563447864585372</v>
      </c>
      <c r="BN59" s="2">
        <f>SUMIFS('IND Balance'!AH$5:AH$141,'IND Balance'!$C$5:$C$141,'Service shares'!$B59,'IND Balance'!$D$5:$D$141,"*"&amp;'Service shares'!$A59)*AI59</f>
        <v>0</v>
      </c>
    </row>
    <row r="60" spans="1:66" x14ac:dyDescent="0.45">
      <c r="A60" t="s">
        <v>20</v>
      </c>
      <c r="B60" t="s">
        <v>127</v>
      </c>
      <c r="C60" t="s">
        <v>194</v>
      </c>
      <c r="D60" s="1">
        <v>8.130081300813009E-3</v>
      </c>
      <c r="E60" s="1"/>
      <c r="F60" s="1">
        <f t="shared" si="16"/>
        <v>8.130081300813009E-3</v>
      </c>
      <c r="G60" s="1">
        <f t="shared" si="21"/>
        <v>8.130081300813009E-3</v>
      </c>
      <c r="H60" s="1">
        <f t="shared" si="21"/>
        <v>8.130081300813009E-3</v>
      </c>
      <c r="I60" s="1">
        <f t="shared" si="21"/>
        <v>8.130081300813009E-3</v>
      </c>
      <c r="J60" s="1">
        <f t="shared" si="21"/>
        <v>8.130081300813009E-3</v>
      </c>
      <c r="K60" s="1">
        <f t="shared" si="21"/>
        <v>8.130081300813009E-3</v>
      </c>
      <c r="L60" s="1">
        <f t="shared" si="21"/>
        <v>8.130081300813009E-3</v>
      </c>
      <c r="M60" s="1">
        <f t="shared" si="21"/>
        <v>8.130081300813009E-3</v>
      </c>
      <c r="N60" s="1">
        <f t="shared" si="21"/>
        <v>8.130081300813009E-3</v>
      </c>
      <c r="O60" s="1">
        <f t="shared" si="21"/>
        <v>8.130081300813009E-3</v>
      </c>
      <c r="P60" s="1">
        <f t="shared" si="21"/>
        <v>8.130081300813009E-3</v>
      </c>
      <c r="Q60" s="1">
        <f t="shared" si="21"/>
        <v>8.130081300813009E-3</v>
      </c>
      <c r="R60" s="1">
        <f t="shared" si="21"/>
        <v>8.130081300813009E-3</v>
      </c>
      <c r="S60" s="1">
        <f t="shared" si="21"/>
        <v>8.130081300813009E-3</v>
      </c>
      <c r="T60" s="1">
        <f t="shared" si="21"/>
        <v>8.130081300813009E-3</v>
      </c>
      <c r="U60" s="1">
        <f t="shared" si="21"/>
        <v>8.130081300813009E-3</v>
      </c>
      <c r="V60" s="1">
        <f t="shared" si="21"/>
        <v>8.130081300813009E-3</v>
      </c>
      <c r="W60" s="1">
        <f t="shared" si="22"/>
        <v>8.130081300813009E-3</v>
      </c>
      <c r="X60" s="1">
        <f t="shared" si="22"/>
        <v>8.130081300813009E-3</v>
      </c>
      <c r="Y60" s="1">
        <f t="shared" si="22"/>
        <v>8.130081300813009E-3</v>
      </c>
      <c r="Z60" s="1">
        <f t="shared" si="22"/>
        <v>8.130081300813009E-3</v>
      </c>
      <c r="AA60" s="1">
        <f t="shared" si="22"/>
        <v>8.130081300813009E-3</v>
      </c>
      <c r="AB60" s="1">
        <f t="shared" si="22"/>
        <v>8.130081300813009E-3</v>
      </c>
      <c r="AC60" s="1">
        <f t="shared" si="22"/>
        <v>8.130081300813009E-3</v>
      </c>
      <c r="AD60" s="1">
        <f t="shared" si="22"/>
        <v>8.130081300813009E-3</v>
      </c>
      <c r="AE60" s="1">
        <f t="shared" si="22"/>
        <v>8.130081300813009E-3</v>
      </c>
      <c r="AF60" s="1">
        <f t="shared" si="22"/>
        <v>8.130081300813009E-3</v>
      </c>
      <c r="AG60" s="1">
        <f t="shared" si="22"/>
        <v>8.130081300813009E-3</v>
      </c>
      <c r="AH60" s="1">
        <f t="shared" si="22"/>
        <v>8.130081300813009E-3</v>
      </c>
      <c r="AI60" s="1">
        <f t="shared" si="22"/>
        <v>8.130081300813009E-3</v>
      </c>
      <c r="AJ60" s="1"/>
      <c r="AK60" s="2">
        <f>SUMIFS('IND Balance'!E$5:E$141,'IND Balance'!$C$5:$C$141,'Service shares'!$B60,'IND Balance'!$D$5:$D$141,"*"&amp;'Service shares'!$A60)*F60</f>
        <v>0.11676110397073172</v>
      </c>
      <c r="AL60" s="2">
        <f>SUMIFS('IND Balance'!F$5:F$141,'IND Balance'!$C$5:$C$141,'Service shares'!$B60,'IND Balance'!$D$5:$D$141,"*"&amp;'Service shares'!$A60)*G60</f>
        <v>0.22797010267317075</v>
      </c>
      <c r="AM60" s="2">
        <f>SUMIFS('IND Balance'!G$5:G$141,'IND Balance'!$C$5:$C$141,'Service shares'!$B60,'IND Balance'!$D$5:$D$141,"*"&amp;'Service shares'!$A60)*H60</f>
        <v>0.79335829779512201</v>
      </c>
      <c r="AN60" s="2">
        <f>SUMIFS('IND Balance'!H$5:H$141,'IND Balance'!$C$5:$C$141,'Service shares'!$B60,'IND Balance'!$D$5:$D$141,"*"&amp;'Service shares'!$A60)*I60</f>
        <v>0.31736315025365858</v>
      </c>
      <c r="AO60" s="2">
        <f>SUMIFS('IND Balance'!I$5:I$141,'IND Balance'!$C$5:$C$141,'Service shares'!$B60,'IND Balance'!$D$5:$D$141,"*"&amp;'Service shares'!$A60)*J60</f>
        <v>0.24286615840975612</v>
      </c>
      <c r="AP60" s="2">
        <f>SUMIFS('IND Balance'!J$5:J$141,'IND Balance'!$C$5:$C$141,'Service shares'!$B60,'IND Balance'!$D$5:$D$141,"*"&amp;'Service shares'!$A60)*K60</f>
        <v>0.37995798875121956</v>
      </c>
      <c r="AQ60" s="2">
        <f>SUMIFS('IND Balance'!K$5:K$141,'IND Balance'!$C$5:$C$141,'Service shares'!$B60,'IND Balance'!$D$5:$D$141,"*"&amp;'Service shares'!$A60)*L60</f>
        <v>0.69183527367804887</v>
      </c>
      <c r="AR60" s="2">
        <f>SUMIFS('IND Balance'!L$5:L$141,'IND Balance'!$C$5:$C$141,'Service shares'!$B60,'IND Balance'!$D$5:$D$141,"*"&amp;'Service shares'!$A60)*M60</f>
        <v>0.35138474666341468</v>
      </c>
      <c r="AS60" s="2">
        <f>SUMIFS('IND Balance'!M$5:M$141,'IND Balance'!$C$5:$C$141,'Service shares'!$B60,'IND Balance'!$D$5:$D$141,"*"&amp;'Service shares'!$A60)*N60</f>
        <v>0.58861462129756104</v>
      </c>
      <c r="AT60" s="2">
        <f>SUMIFS('IND Balance'!N$5:N$141,'IND Balance'!$C$5:$C$141,'Service shares'!$B60,'IND Balance'!$D$5:$D$141,"*"&amp;'Service shares'!$A60)*O60</f>
        <v>6.7519609652195136</v>
      </c>
      <c r="AU60" s="2">
        <f>SUMIFS('IND Balance'!O$5:O$141,'IND Balance'!$C$5:$C$141,'Service shares'!$B60,'IND Balance'!$D$5:$D$141,"*"&amp;'Service shares'!$A60)*P60</f>
        <v>0.22216869559024391</v>
      </c>
      <c r="AV60" s="2">
        <f>SUMIFS('IND Balance'!P$5:P$141,'IND Balance'!$C$5:$C$141,'Service shares'!$B60,'IND Balance'!$D$5:$D$141,"*"&amp;'Service shares'!$A60)*Q60</f>
        <v>0.21710436954146342</v>
      </c>
      <c r="AW60" s="2">
        <f>SUMIFS('IND Balance'!Q$5:Q$141,'IND Balance'!$C$5:$C$141,'Service shares'!$B60,'IND Balance'!$D$5:$D$141,"*"&amp;'Service shares'!$A60)*R60</f>
        <v>9.1531855639024398E-2</v>
      </c>
      <c r="AX60" s="2">
        <f>SUMIFS('IND Balance'!R$5:R$141,'IND Balance'!$C$5:$C$141,'Service shares'!$B60,'IND Balance'!$D$5:$D$141,"*"&amp;'Service shares'!$A60)*S60</f>
        <v>9.6756267219512207E-2</v>
      </c>
      <c r="AY60" s="2">
        <f>SUMIFS('IND Balance'!S$5:S$141,'IND Balance'!$C$5:$C$141,'Service shares'!$B60,'IND Balance'!$D$5:$D$141,"*"&amp;'Service shares'!$A60)*T60</f>
        <v>9.2629069551219523E-2</v>
      </c>
      <c r="AZ60" s="2">
        <f>SUMIFS('IND Balance'!T$5:T$141,'IND Balance'!$C$5:$C$141,'Service shares'!$B60,'IND Balance'!$D$5:$D$141,"*"&amp;'Service shares'!$A60)*U60</f>
        <v>0.19266989839024393</v>
      </c>
      <c r="BA60" s="2">
        <f>SUMIFS('IND Balance'!U$5:U$141,'IND Balance'!$C$5:$C$141,'Service shares'!$B60,'IND Balance'!$D$5:$D$141,"*"&amp;'Service shares'!$A60)*V60</f>
        <v>0.54302016506341466</v>
      </c>
      <c r="BB60" s="2">
        <f>SUMIFS('IND Balance'!V$5:V$141,'IND Balance'!$C$5:$C$141,'Service shares'!$B60,'IND Balance'!$D$5:$D$141,"*"&amp;'Service shares'!$A60)*W60</f>
        <v>0.16674747936585368</v>
      </c>
      <c r="BC60" s="2">
        <f>SUMIFS('IND Balance'!W$5:W$141,'IND Balance'!$C$5:$C$141,'Service shares'!$B60,'IND Balance'!$D$5:$D$141,"*"&amp;'Service shares'!$A60)*X60</f>
        <v>0.19337559544390245</v>
      </c>
      <c r="BD60" s="2">
        <f>SUMIFS('IND Balance'!X$5:X$141,'IND Balance'!$C$5:$C$141,'Service shares'!$B60,'IND Balance'!$D$5:$D$141,"*"&amp;'Service shares'!$A60)*Y60</f>
        <v>0.75423551107317088</v>
      </c>
      <c r="BE60" s="2">
        <f>SUMIFS('IND Balance'!Y$5:Y$141,'IND Balance'!$C$5:$C$141,'Service shares'!$B60,'IND Balance'!$D$5:$D$141,"*"&amp;'Service shares'!$A60)*Z60</f>
        <v>0.20712538703414637</v>
      </c>
      <c r="BF60" s="2">
        <f>SUMIFS('IND Balance'!Z$5:Z$141,'IND Balance'!$C$5:$C$141,'Service shares'!$B60,'IND Balance'!$D$5:$D$141,"*"&amp;'Service shares'!$A60)*AA60</f>
        <v>0.35388290470243905</v>
      </c>
      <c r="BG60" s="2">
        <f>SUMIFS('IND Balance'!AA$5:AA$141,'IND Balance'!$C$5:$C$141,'Service shares'!$B60,'IND Balance'!$D$5:$D$141,"*"&amp;'Service shares'!$A60)*AB60</f>
        <v>7.7354670058536593E-2</v>
      </c>
      <c r="BH60" s="2">
        <f>SUMIFS('IND Balance'!AB$5:AB$141,'IND Balance'!$C$5:$C$141,'Service shares'!$B60,'IND Balance'!$D$5:$D$141,"*"&amp;'Service shares'!$A60)*AC60</f>
        <v>5.5483405521951225E-2</v>
      </c>
      <c r="BI60" s="2">
        <f>SUMIFS('IND Balance'!AC$5:AC$141,'IND Balance'!$C$5:$C$141,'Service shares'!$B60,'IND Balance'!$D$5:$D$141,"*"&amp;'Service shares'!$A60)*AD60</f>
        <v>1.2141072918146343</v>
      </c>
      <c r="BJ60" s="2">
        <f>SUMIFS('IND Balance'!AD$5:AD$141,'IND Balance'!$C$5:$C$141,'Service shares'!$B60,'IND Balance'!$D$5:$D$141,"*"&amp;'Service shares'!$A60)*AE60</f>
        <v>8.6909798634146364E-3</v>
      </c>
      <c r="BK60" s="2">
        <f>SUMIFS('IND Balance'!AE$5:AE$141,'IND Balance'!$C$5:$C$141,'Service shares'!$B60,'IND Balance'!$D$5:$D$141,"*"&amp;'Service shares'!$A60)*AF60</f>
        <v>0.84716637061463418</v>
      </c>
      <c r="BL60" s="2">
        <f>SUMIFS('IND Balance'!AF$5:AF$141,'IND Balance'!$C$5:$C$141,'Service shares'!$B60,'IND Balance'!$D$5:$D$141,"*"&amp;'Service shares'!$A60)*AG60</f>
        <v>4.4209204097560982E-2</v>
      </c>
      <c r="BM60" s="2">
        <f>SUMIFS('IND Balance'!AG$5:AG$141,'IND Balance'!$C$5:$C$141,'Service shares'!$B60,'IND Balance'!$D$5:$D$141,"*"&amp;'Service shares'!$A60)*AH60</f>
        <v>2.3281723932292686</v>
      </c>
      <c r="BN60" s="2">
        <f>SUMIFS('IND Balance'!AH$5:AH$141,'IND Balance'!$C$5:$C$141,'Service shares'!$B60,'IND Balance'!$D$5:$D$141,"*"&amp;'Service shares'!$A60)*AI60</f>
        <v>0</v>
      </c>
    </row>
    <row r="61" spans="1:66" x14ac:dyDescent="0.45">
      <c r="A61" t="s">
        <v>20</v>
      </c>
      <c r="B61" t="s">
        <v>127</v>
      </c>
      <c r="C61" t="s">
        <v>199</v>
      </c>
      <c r="D61" s="1">
        <v>3.2520325203252036E-2</v>
      </c>
      <c r="E61" s="1"/>
      <c r="F61" s="1">
        <f t="shared" si="16"/>
        <v>3.2520325203252036E-2</v>
      </c>
      <c r="G61" s="1">
        <f t="shared" si="21"/>
        <v>3.2520325203252036E-2</v>
      </c>
      <c r="H61" s="1">
        <f t="shared" si="21"/>
        <v>3.2520325203252036E-2</v>
      </c>
      <c r="I61" s="1">
        <f t="shared" si="21"/>
        <v>3.2520325203252036E-2</v>
      </c>
      <c r="J61" s="1">
        <f t="shared" si="21"/>
        <v>3.2520325203252036E-2</v>
      </c>
      <c r="K61" s="1">
        <f t="shared" si="21"/>
        <v>3.2520325203252036E-2</v>
      </c>
      <c r="L61" s="1">
        <f t="shared" si="21"/>
        <v>3.2520325203252036E-2</v>
      </c>
      <c r="M61" s="1">
        <f t="shared" si="21"/>
        <v>3.2520325203252036E-2</v>
      </c>
      <c r="N61" s="1">
        <f t="shared" si="21"/>
        <v>3.2520325203252036E-2</v>
      </c>
      <c r="O61" s="1">
        <f t="shared" si="21"/>
        <v>3.2520325203252036E-2</v>
      </c>
      <c r="P61" s="1">
        <f t="shared" si="21"/>
        <v>3.2520325203252036E-2</v>
      </c>
      <c r="Q61" s="1">
        <f t="shared" si="21"/>
        <v>3.2520325203252036E-2</v>
      </c>
      <c r="R61" s="1">
        <f t="shared" si="21"/>
        <v>3.2520325203252036E-2</v>
      </c>
      <c r="S61" s="1">
        <f t="shared" si="21"/>
        <v>3.2520325203252036E-2</v>
      </c>
      <c r="T61" s="1">
        <f t="shared" si="21"/>
        <v>3.2520325203252036E-2</v>
      </c>
      <c r="U61" s="1">
        <f t="shared" si="21"/>
        <v>3.2520325203252036E-2</v>
      </c>
      <c r="V61" s="1">
        <f t="shared" si="21"/>
        <v>3.2520325203252036E-2</v>
      </c>
      <c r="W61" s="1">
        <f t="shared" si="22"/>
        <v>3.2520325203252036E-2</v>
      </c>
      <c r="X61" s="1">
        <f t="shared" si="22"/>
        <v>3.2520325203252036E-2</v>
      </c>
      <c r="Y61" s="1">
        <f t="shared" si="22"/>
        <v>3.2520325203252036E-2</v>
      </c>
      <c r="Z61" s="1">
        <f t="shared" si="22"/>
        <v>3.2520325203252036E-2</v>
      </c>
      <c r="AA61" s="1">
        <f t="shared" si="22"/>
        <v>3.2520325203252036E-2</v>
      </c>
      <c r="AB61" s="1">
        <f t="shared" si="22"/>
        <v>3.2520325203252036E-2</v>
      </c>
      <c r="AC61" s="1">
        <f t="shared" si="22"/>
        <v>3.2520325203252036E-2</v>
      </c>
      <c r="AD61" s="1">
        <f t="shared" si="22"/>
        <v>3.2520325203252036E-2</v>
      </c>
      <c r="AE61" s="1">
        <f t="shared" si="22"/>
        <v>3.2520325203252036E-2</v>
      </c>
      <c r="AF61" s="1">
        <f t="shared" si="22"/>
        <v>3.2520325203252036E-2</v>
      </c>
      <c r="AG61" s="1">
        <f t="shared" si="22"/>
        <v>3.2520325203252036E-2</v>
      </c>
      <c r="AH61" s="1">
        <f t="shared" si="22"/>
        <v>3.2520325203252036E-2</v>
      </c>
      <c r="AI61" s="1">
        <f t="shared" si="22"/>
        <v>3.2520325203252036E-2</v>
      </c>
      <c r="AJ61" s="1"/>
      <c r="AK61" s="2">
        <f>SUMIFS('IND Balance'!E$5:E$141,'IND Balance'!$C$5:$C$141,'Service shares'!$B61,'IND Balance'!$D$5:$D$141,"*"&amp;'Service shares'!$A61)*F61</f>
        <v>0.46704441588292689</v>
      </c>
      <c r="AL61" s="2">
        <f>SUMIFS('IND Balance'!F$5:F$141,'IND Balance'!$C$5:$C$141,'Service shares'!$B61,'IND Balance'!$D$5:$D$141,"*"&amp;'Service shares'!$A61)*G61</f>
        <v>0.911880410692683</v>
      </c>
      <c r="AM61" s="2">
        <f>SUMIFS('IND Balance'!G$5:G$141,'IND Balance'!$C$5:$C$141,'Service shares'!$B61,'IND Balance'!$D$5:$D$141,"*"&amp;'Service shares'!$A61)*H61</f>
        <v>3.1734331911804881</v>
      </c>
      <c r="AN61" s="2">
        <f>SUMIFS('IND Balance'!H$5:H$141,'IND Balance'!$C$5:$C$141,'Service shares'!$B61,'IND Balance'!$D$5:$D$141,"*"&amp;'Service shares'!$A61)*I61</f>
        <v>1.2694526010146343</v>
      </c>
      <c r="AO61" s="2">
        <f>SUMIFS('IND Balance'!I$5:I$141,'IND Balance'!$C$5:$C$141,'Service shares'!$B61,'IND Balance'!$D$5:$D$141,"*"&amp;'Service shares'!$A61)*J61</f>
        <v>0.97146463363902447</v>
      </c>
      <c r="AP61" s="2">
        <f>SUMIFS('IND Balance'!J$5:J$141,'IND Balance'!$C$5:$C$141,'Service shares'!$B61,'IND Balance'!$D$5:$D$141,"*"&amp;'Service shares'!$A61)*K61</f>
        <v>1.5198319550048782</v>
      </c>
      <c r="AQ61" s="2">
        <f>SUMIFS('IND Balance'!K$5:K$141,'IND Balance'!$C$5:$C$141,'Service shares'!$B61,'IND Balance'!$D$5:$D$141,"*"&amp;'Service shares'!$A61)*L61</f>
        <v>2.7673410947121955</v>
      </c>
      <c r="AR61" s="2">
        <f>SUMIFS('IND Balance'!L$5:L$141,'IND Balance'!$C$5:$C$141,'Service shares'!$B61,'IND Balance'!$D$5:$D$141,"*"&amp;'Service shares'!$A61)*M61</f>
        <v>1.4055389866536587</v>
      </c>
      <c r="AS61" s="2">
        <f>SUMIFS('IND Balance'!M$5:M$141,'IND Balance'!$C$5:$C$141,'Service shares'!$B61,'IND Balance'!$D$5:$D$141,"*"&amp;'Service shares'!$A61)*N61</f>
        <v>2.3544584851902441</v>
      </c>
      <c r="AT61" s="2">
        <f>SUMIFS('IND Balance'!N$5:N$141,'IND Balance'!$C$5:$C$141,'Service shares'!$B61,'IND Balance'!$D$5:$D$141,"*"&amp;'Service shares'!$A61)*O61</f>
        <v>27.007843860878054</v>
      </c>
      <c r="AU61" s="2">
        <f>SUMIFS('IND Balance'!O$5:O$141,'IND Balance'!$C$5:$C$141,'Service shares'!$B61,'IND Balance'!$D$5:$D$141,"*"&amp;'Service shares'!$A61)*P61</f>
        <v>0.88867478236097563</v>
      </c>
      <c r="AV61" s="2">
        <f>SUMIFS('IND Balance'!P$5:P$141,'IND Balance'!$C$5:$C$141,'Service shares'!$B61,'IND Balance'!$D$5:$D$141,"*"&amp;'Service shares'!$A61)*Q61</f>
        <v>0.86841747816585368</v>
      </c>
      <c r="AW61" s="2">
        <f>SUMIFS('IND Balance'!Q$5:Q$141,'IND Balance'!$C$5:$C$141,'Service shares'!$B61,'IND Balance'!$D$5:$D$141,"*"&amp;'Service shares'!$A61)*R61</f>
        <v>0.36612742255609759</v>
      </c>
      <c r="AX61" s="2">
        <f>SUMIFS('IND Balance'!R$5:R$141,'IND Balance'!$C$5:$C$141,'Service shares'!$B61,'IND Balance'!$D$5:$D$141,"*"&amp;'Service shares'!$A61)*S61</f>
        <v>0.38702506887804883</v>
      </c>
      <c r="AY61" s="2">
        <f>SUMIFS('IND Balance'!S$5:S$141,'IND Balance'!$C$5:$C$141,'Service shares'!$B61,'IND Balance'!$D$5:$D$141,"*"&amp;'Service shares'!$A61)*T61</f>
        <v>0.37051627820487809</v>
      </c>
      <c r="AZ61" s="2">
        <f>SUMIFS('IND Balance'!T$5:T$141,'IND Balance'!$C$5:$C$141,'Service shares'!$B61,'IND Balance'!$D$5:$D$141,"*"&amp;'Service shares'!$A61)*U61</f>
        <v>0.77067959356097571</v>
      </c>
      <c r="BA61" s="2">
        <f>SUMIFS('IND Balance'!U$5:U$141,'IND Balance'!$C$5:$C$141,'Service shares'!$B61,'IND Balance'!$D$5:$D$141,"*"&amp;'Service shares'!$A61)*V61</f>
        <v>2.1720806602536586</v>
      </c>
      <c r="BB61" s="2">
        <f>SUMIFS('IND Balance'!V$5:V$141,'IND Balance'!$C$5:$C$141,'Service shares'!$B61,'IND Balance'!$D$5:$D$141,"*"&amp;'Service shares'!$A61)*W61</f>
        <v>0.66698991746341474</v>
      </c>
      <c r="BC61" s="2">
        <f>SUMIFS('IND Balance'!W$5:W$141,'IND Balance'!$C$5:$C$141,'Service shares'!$B61,'IND Balance'!$D$5:$D$141,"*"&amp;'Service shares'!$A61)*X61</f>
        <v>0.77350238177560982</v>
      </c>
      <c r="BD61" s="2">
        <f>SUMIFS('IND Balance'!X$5:X$141,'IND Balance'!$C$5:$C$141,'Service shares'!$B61,'IND Balance'!$D$5:$D$141,"*"&amp;'Service shares'!$A61)*Y61</f>
        <v>3.0169420442926835</v>
      </c>
      <c r="BE61" s="2">
        <f>SUMIFS('IND Balance'!Y$5:Y$141,'IND Balance'!$C$5:$C$141,'Service shares'!$B61,'IND Balance'!$D$5:$D$141,"*"&amp;'Service shares'!$A61)*Z61</f>
        <v>0.8285015481365855</v>
      </c>
      <c r="BF61" s="2">
        <f>SUMIFS('IND Balance'!Z$5:Z$141,'IND Balance'!$C$5:$C$141,'Service shares'!$B61,'IND Balance'!$D$5:$D$141,"*"&amp;'Service shares'!$A61)*AA61</f>
        <v>1.4155316188097562</v>
      </c>
      <c r="BG61" s="2">
        <f>SUMIFS('IND Balance'!AA$5:AA$141,'IND Balance'!$C$5:$C$141,'Service shares'!$B61,'IND Balance'!$D$5:$D$141,"*"&amp;'Service shares'!$A61)*AB61</f>
        <v>0.30941868023414637</v>
      </c>
      <c r="BH61" s="2">
        <f>SUMIFS('IND Balance'!AB$5:AB$141,'IND Balance'!$C$5:$C$141,'Service shares'!$B61,'IND Balance'!$D$5:$D$141,"*"&amp;'Service shares'!$A61)*AC61</f>
        <v>0.2219336220878049</v>
      </c>
      <c r="BI61" s="2">
        <f>SUMIFS('IND Balance'!AC$5:AC$141,'IND Balance'!$C$5:$C$141,'Service shares'!$B61,'IND Balance'!$D$5:$D$141,"*"&amp;'Service shares'!$A61)*AD61</f>
        <v>4.8564291672585371</v>
      </c>
      <c r="BJ61" s="2">
        <f>SUMIFS('IND Balance'!AD$5:AD$141,'IND Balance'!$C$5:$C$141,'Service shares'!$B61,'IND Balance'!$D$5:$D$141,"*"&amp;'Service shares'!$A61)*AE61</f>
        <v>3.4763919453658546E-2</v>
      </c>
      <c r="BK61" s="2">
        <f>SUMIFS('IND Balance'!AE$5:AE$141,'IND Balance'!$C$5:$C$141,'Service shares'!$B61,'IND Balance'!$D$5:$D$141,"*"&amp;'Service shares'!$A61)*AF61</f>
        <v>3.3886654824585367</v>
      </c>
      <c r="BL61" s="2">
        <f>SUMIFS('IND Balance'!AF$5:AF$141,'IND Balance'!$C$5:$C$141,'Service shares'!$B61,'IND Balance'!$D$5:$D$141,"*"&amp;'Service shares'!$A61)*AG61</f>
        <v>0.17683681639024393</v>
      </c>
      <c r="BM61" s="2">
        <f>SUMIFS('IND Balance'!AG$5:AG$141,'IND Balance'!$C$5:$C$141,'Service shares'!$B61,'IND Balance'!$D$5:$D$141,"*"&amp;'Service shares'!$A61)*AH61</f>
        <v>9.3126895729170744</v>
      </c>
      <c r="BN61" s="2">
        <f>SUMIFS('IND Balance'!AH$5:AH$141,'IND Balance'!$C$5:$C$141,'Service shares'!$B61,'IND Balance'!$D$5:$D$141,"*"&amp;'Service shares'!$A61)*AI61</f>
        <v>0</v>
      </c>
    </row>
    <row r="62" spans="1:66" x14ac:dyDescent="0.45">
      <c r="A62" t="s">
        <v>20</v>
      </c>
      <c r="B62" t="s">
        <v>127</v>
      </c>
      <c r="C62" t="s">
        <v>202</v>
      </c>
      <c r="D62" s="1">
        <v>2.4390243902439025E-2</v>
      </c>
      <c r="E62" s="1"/>
      <c r="F62" s="1">
        <f t="shared" si="16"/>
        <v>2.4390243902439025E-2</v>
      </c>
      <c r="G62" s="1">
        <f t="shared" si="21"/>
        <v>2.4390243902439025E-2</v>
      </c>
      <c r="H62" s="1">
        <f t="shared" si="21"/>
        <v>2.4390243902439025E-2</v>
      </c>
      <c r="I62" s="1">
        <f t="shared" si="21"/>
        <v>2.4390243902439025E-2</v>
      </c>
      <c r="J62" s="1">
        <f t="shared" si="21"/>
        <v>2.4390243902439025E-2</v>
      </c>
      <c r="K62" s="1">
        <f t="shared" si="21"/>
        <v>2.4390243902439025E-2</v>
      </c>
      <c r="L62" s="1">
        <f t="shared" si="21"/>
        <v>2.4390243902439025E-2</v>
      </c>
      <c r="M62" s="1">
        <f t="shared" si="21"/>
        <v>2.4390243902439025E-2</v>
      </c>
      <c r="N62" s="1">
        <f t="shared" si="21"/>
        <v>2.4390243902439025E-2</v>
      </c>
      <c r="O62" s="1">
        <f t="shared" si="21"/>
        <v>2.4390243902439025E-2</v>
      </c>
      <c r="P62" s="1">
        <f t="shared" si="21"/>
        <v>2.4390243902439025E-2</v>
      </c>
      <c r="Q62" s="1">
        <f t="shared" si="21"/>
        <v>2.4390243902439025E-2</v>
      </c>
      <c r="R62" s="1">
        <f t="shared" si="21"/>
        <v>2.4390243902439025E-2</v>
      </c>
      <c r="S62" s="1">
        <f t="shared" si="21"/>
        <v>2.4390243902439025E-2</v>
      </c>
      <c r="T62" s="1">
        <f t="shared" si="21"/>
        <v>2.4390243902439025E-2</v>
      </c>
      <c r="U62" s="1">
        <f t="shared" si="21"/>
        <v>2.4390243902439025E-2</v>
      </c>
      <c r="V62" s="1">
        <f t="shared" si="21"/>
        <v>2.4390243902439025E-2</v>
      </c>
      <c r="W62" s="1">
        <f t="shared" si="22"/>
        <v>2.4390243902439025E-2</v>
      </c>
      <c r="X62" s="1">
        <f t="shared" si="22"/>
        <v>2.4390243902439025E-2</v>
      </c>
      <c r="Y62" s="1">
        <f t="shared" si="22"/>
        <v>2.4390243902439025E-2</v>
      </c>
      <c r="Z62" s="1">
        <f t="shared" si="22"/>
        <v>2.4390243902439025E-2</v>
      </c>
      <c r="AA62" s="1">
        <f t="shared" si="22"/>
        <v>2.4390243902439025E-2</v>
      </c>
      <c r="AB62" s="1">
        <f t="shared" si="22"/>
        <v>2.4390243902439025E-2</v>
      </c>
      <c r="AC62" s="1">
        <f t="shared" si="22"/>
        <v>2.4390243902439025E-2</v>
      </c>
      <c r="AD62" s="1">
        <f t="shared" si="22"/>
        <v>2.4390243902439025E-2</v>
      </c>
      <c r="AE62" s="1">
        <f t="shared" si="22"/>
        <v>2.4390243902439025E-2</v>
      </c>
      <c r="AF62" s="1">
        <f t="shared" si="22"/>
        <v>2.4390243902439025E-2</v>
      </c>
      <c r="AG62" s="1">
        <f t="shared" si="22"/>
        <v>2.4390243902439025E-2</v>
      </c>
      <c r="AH62" s="1">
        <f t="shared" si="22"/>
        <v>2.4390243902439025E-2</v>
      </c>
      <c r="AI62" s="1">
        <f t="shared" si="22"/>
        <v>2.4390243902439025E-2</v>
      </c>
      <c r="AJ62" s="1"/>
      <c r="AK62" s="2">
        <f>SUMIFS('IND Balance'!E$5:E$141,'IND Balance'!$C$5:$C$141,'Service shares'!$B62,'IND Balance'!$D$5:$D$141,"*"&amp;'Service shares'!$A62)*F62</f>
        <v>0.35028331191219514</v>
      </c>
      <c r="AL62" s="2">
        <f>SUMIFS('IND Balance'!F$5:F$141,'IND Balance'!$C$5:$C$141,'Service shares'!$B62,'IND Balance'!$D$5:$D$141,"*"&amp;'Service shares'!$A62)*G62</f>
        <v>0.68391030801951214</v>
      </c>
      <c r="AM62" s="2">
        <f>SUMIFS('IND Balance'!G$5:G$141,'IND Balance'!$C$5:$C$141,'Service shares'!$B62,'IND Balance'!$D$5:$D$141,"*"&amp;'Service shares'!$A62)*H62</f>
        <v>2.3800748933853662</v>
      </c>
      <c r="AN62" s="2">
        <f>SUMIFS('IND Balance'!H$5:H$141,'IND Balance'!$C$5:$C$141,'Service shares'!$B62,'IND Balance'!$D$5:$D$141,"*"&amp;'Service shares'!$A62)*I62</f>
        <v>0.95208945076097562</v>
      </c>
      <c r="AO62" s="2">
        <f>SUMIFS('IND Balance'!I$5:I$141,'IND Balance'!$C$5:$C$141,'Service shares'!$B62,'IND Balance'!$D$5:$D$141,"*"&amp;'Service shares'!$A62)*J62</f>
        <v>0.72859847522926824</v>
      </c>
      <c r="AP62" s="2">
        <f>SUMIFS('IND Balance'!J$5:J$141,'IND Balance'!$C$5:$C$141,'Service shares'!$B62,'IND Balance'!$D$5:$D$141,"*"&amp;'Service shares'!$A62)*K62</f>
        <v>1.1398739662536586</v>
      </c>
      <c r="AQ62" s="2">
        <f>SUMIFS('IND Balance'!K$5:K$141,'IND Balance'!$C$5:$C$141,'Service shares'!$B62,'IND Balance'!$D$5:$D$141,"*"&amp;'Service shares'!$A62)*L62</f>
        <v>2.0755058210341462</v>
      </c>
      <c r="AR62" s="2">
        <f>SUMIFS('IND Balance'!L$5:L$141,'IND Balance'!$C$5:$C$141,'Service shares'!$B62,'IND Balance'!$D$5:$D$141,"*"&amp;'Service shares'!$A62)*M62</f>
        <v>1.0541542399902439</v>
      </c>
      <c r="AS62" s="2">
        <f>SUMIFS('IND Balance'!M$5:M$141,'IND Balance'!$C$5:$C$141,'Service shares'!$B62,'IND Balance'!$D$5:$D$141,"*"&amp;'Service shares'!$A62)*N62</f>
        <v>1.765843863892683</v>
      </c>
      <c r="AT62" s="2">
        <f>SUMIFS('IND Balance'!N$5:N$141,'IND Balance'!$C$5:$C$141,'Service shares'!$B62,'IND Balance'!$D$5:$D$141,"*"&amp;'Service shares'!$A62)*O62</f>
        <v>20.255882895658537</v>
      </c>
      <c r="AU62" s="2">
        <f>SUMIFS('IND Balance'!O$5:O$141,'IND Balance'!$C$5:$C$141,'Service shares'!$B62,'IND Balance'!$D$5:$D$141,"*"&amp;'Service shares'!$A62)*P62</f>
        <v>0.66650608677073175</v>
      </c>
      <c r="AV62" s="2">
        <f>SUMIFS('IND Balance'!P$5:P$141,'IND Balance'!$C$5:$C$141,'Service shares'!$B62,'IND Balance'!$D$5:$D$141,"*"&amp;'Service shares'!$A62)*Q62</f>
        <v>0.65131310862439018</v>
      </c>
      <c r="AW62" s="2">
        <f>SUMIFS('IND Balance'!Q$5:Q$141,'IND Balance'!$C$5:$C$141,'Service shares'!$B62,'IND Balance'!$D$5:$D$141,"*"&amp;'Service shares'!$A62)*R62</f>
        <v>0.27459556691707315</v>
      </c>
      <c r="AX62" s="2">
        <f>SUMIFS('IND Balance'!R$5:R$141,'IND Balance'!$C$5:$C$141,'Service shares'!$B62,'IND Balance'!$D$5:$D$141,"*"&amp;'Service shares'!$A62)*S62</f>
        <v>0.29026880165853658</v>
      </c>
      <c r="AY62" s="2">
        <f>SUMIFS('IND Balance'!S$5:S$141,'IND Balance'!$C$5:$C$141,'Service shares'!$B62,'IND Balance'!$D$5:$D$141,"*"&amp;'Service shares'!$A62)*T62</f>
        <v>0.27788720865365857</v>
      </c>
      <c r="AZ62" s="2">
        <f>SUMIFS('IND Balance'!T$5:T$141,'IND Balance'!$C$5:$C$141,'Service shares'!$B62,'IND Balance'!$D$5:$D$141,"*"&amp;'Service shares'!$A62)*U62</f>
        <v>0.57800969517073175</v>
      </c>
      <c r="BA62" s="2">
        <f>SUMIFS('IND Balance'!U$5:U$141,'IND Balance'!$C$5:$C$141,'Service shares'!$B62,'IND Balance'!$D$5:$D$141,"*"&amp;'Service shares'!$A62)*V62</f>
        <v>1.6290604951902439</v>
      </c>
      <c r="BB62" s="2">
        <f>SUMIFS('IND Balance'!V$5:V$141,'IND Balance'!$C$5:$C$141,'Service shares'!$B62,'IND Balance'!$D$5:$D$141,"*"&amp;'Service shares'!$A62)*W62</f>
        <v>0.50024243809756097</v>
      </c>
      <c r="BC62" s="2">
        <f>SUMIFS('IND Balance'!W$5:W$141,'IND Balance'!$C$5:$C$141,'Service shares'!$B62,'IND Balance'!$D$5:$D$141,"*"&amp;'Service shares'!$A62)*X62</f>
        <v>0.58012678633170733</v>
      </c>
      <c r="BD62" s="2">
        <f>SUMIFS('IND Balance'!X$5:X$141,'IND Balance'!$C$5:$C$141,'Service shares'!$B62,'IND Balance'!$D$5:$D$141,"*"&amp;'Service shares'!$A62)*Y62</f>
        <v>2.2627065332195122</v>
      </c>
      <c r="BE62" s="2">
        <f>SUMIFS('IND Balance'!Y$5:Y$141,'IND Balance'!$C$5:$C$141,'Service shares'!$B62,'IND Balance'!$D$5:$D$141,"*"&amp;'Service shares'!$A62)*Z62</f>
        <v>0.6213761611024391</v>
      </c>
      <c r="BF62" s="2">
        <f>SUMIFS('IND Balance'!Z$5:Z$141,'IND Balance'!$C$5:$C$141,'Service shares'!$B62,'IND Balance'!$D$5:$D$141,"*"&amp;'Service shares'!$A62)*AA62</f>
        <v>1.0616487141073172</v>
      </c>
      <c r="BG62" s="2">
        <f>SUMIFS('IND Balance'!AA$5:AA$141,'IND Balance'!$C$5:$C$141,'Service shares'!$B62,'IND Balance'!$D$5:$D$141,"*"&amp;'Service shares'!$A62)*AB62</f>
        <v>0.23206401017560976</v>
      </c>
      <c r="BH62" s="2">
        <f>SUMIFS('IND Balance'!AB$5:AB$141,'IND Balance'!$C$5:$C$141,'Service shares'!$B62,'IND Balance'!$D$5:$D$141,"*"&amp;'Service shares'!$A62)*AC62</f>
        <v>0.16645021656585365</v>
      </c>
      <c r="BI62" s="2">
        <f>SUMIFS('IND Balance'!AC$5:AC$141,'IND Balance'!$C$5:$C$141,'Service shares'!$B62,'IND Balance'!$D$5:$D$141,"*"&amp;'Service shares'!$A62)*AD62</f>
        <v>3.6423218754439022</v>
      </c>
      <c r="BJ62" s="2">
        <f>SUMIFS('IND Balance'!AD$5:AD$141,'IND Balance'!$C$5:$C$141,'Service shares'!$B62,'IND Balance'!$D$5:$D$141,"*"&amp;'Service shares'!$A62)*AE62</f>
        <v>2.6072939590243906E-2</v>
      </c>
      <c r="BK62" s="2">
        <f>SUMIFS('IND Balance'!AE$5:AE$141,'IND Balance'!$C$5:$C$141,'Service shares'!$B62,'IND Balance'!$D$5:$D$141,"*"&amp;'Service shares'!$A62)*AF62</f>
        <v>2.5414991118439025</v>
      </c>
      <c r="BL62" s="2">
        <f>SUMIFS('IND Balance'!AF$5:AF$141,'IND Balance'!$C$5:$C$141,'Service shares'!$B62,'IND Balance'!$D$5:$D$141,"*"&amp;'Service shares'!$A62)*AG62</f>
        <v>0.13262761229268294</v>
      </c>
      <c r="BM62" s="2">
        <f>SUMIFS('IND Balance'!AG$5:AG$141,'IND Balance'!$C$5:$C$141,'Service shares'!$B62,'IND Balance'!$D$5:$D$141,"*"&amp;'Service shares'!$A62)*AH62</f>
        <v>6.9845171796878054</v>
      </c>
      <c r="BN62" s="2">
        <f>SUMIFS('IND Balance'!AH$5:AH$141,'IND Balance'!$C$5:$C$141,'Service shares'!$B62,'IND Balance'!$D$5:$D$141,"*"&amp;'Service shares'!$A62)*AI62</f>
        <v>0</v>
      </c>
    </row>
    <row r="63" spans="1:66" x14ac:dyDescent="0.45">
      <c r="A63" t="s">
        <v>20</v>
      </c>
      <c r="B63" t="s">
        <v>127</v>
      </c>
      <c r="C63" t="s">
        <v>205</v>
      </c>
      <c r="D63" s="1">
        <v>1.2195121951219513E-2</v>
      </c>
      <c r="E63" s="1"/>
      <c r="F63" s="1">
        <f t="shared" si="16"/>
        <v>1.2195121951219513E-2</v>
      </c>
      <c r="G63" s="1">
        <f t="shared" si="21"/>
        <v>1.2195121951219513E-2</v>
      </c>
      <c r="H63" s="1">
        <f t="shared" si="21"/>
        <v>1.2195121951219513E-2</v>
      </c>
      <c r="I63" s="1">
        <f t="shared" si="21"/>
        <v>1.2195121951219513E-2</v>
      </c>
      <c r="J63" s="1">
        <f t="shared" si="21"/>
        <v>1.2195121951219513E-2</v>
      </c>
      <c r="K63" s="1">
        <f t="shared" si="21"/>
        <v>1.2195121951219513E-2</v>
      </c>
      <c r="L63" s="1">
        <f t="shared" si="21"/>
        <v>1.2195121951219513E-2</v>
      </c>
      <c r="M63" s="1">
        <f t="shared" si="21"/>
        <v>1.2195121951219513E-2</v>
      </c>
      <c r="N63" s="1">
        <f t="shared" si="21"/>
        <v>1.2195121951219513E-2</v>
      </c>
      <c r="O63" s="1">
        <f t="shared" si="21"/>
        <v>1.2195121951219513E-2</v>
      </c>
      <c r="P63" s="1">
        <f t="shared" si="21"/>
        <v>1.2195121951219513E-2</v>
      </c>
      <c r="Q63" s="1">
        <f t="shared" si="21"/>
        <v>1.2195121951219513E-2</v>
      </c>
      <c r="R63" s="1">
        <f t="shared" si="21"/>
        <v>1.2195121951219513E-2</v>
      </c>
      <c r="S63" s="1">
        <f t="shared" si="21"/>
        <v>1.2195121951219513E-2</v>
      </c>
      <c r="T63" s="1">
        <f t="shared" si="21"/>
        <v>1.2195121951219513E-2</v>
      </c>
      <c r="U63" s="1">
        <f t="shared" si="21"/>
        <v>1.2195121951219513E-2</v>
      </c>
      <c r="V63" s="1">
        <f t="shared" si="21"/>
        <v>1.2195121951219513E-2</v>
      </c>
      <c r="W63" s="1">
        <f t="shared" si="22"/>
        <v>1.2195121951219513E-2</v>
      </c>
      <c r="X63" s="1">
        <f t="shared" si="22"/>
        <v>1.2195121951219513E-2</v>
      </c>
      <c r="Y63" s="1">
        <f t="shared" si="22"/>
        <v>1.2195121951219513E-2</v>
      </c>
      <c r="Z63" s="1">
        <f t="shared" si="22"/>
        <v>1.2195121951219513E-2</v>
      </c>
      <c r="AA63" s="1">
        <f t="shared" si="22"/>
        <v>1.2195121951219513E-2</v>
      </c>
      <c r="AB63" s="1">
        <f t="shared" si="22"/>
        <v>1.2195121951219513E-2</v>
      </c>
      <c r="AC63" s="1">
        <f t="shared" si="22"/>
        <v>1.2195121951219513E-2</v>
      </c>
      <c r="AD63" s="1">
        <f t="shared" si="22"/>
        <v>1.2195121951219513E-2</v>
      </c>
      <c r="AE63" s="1">
        <f t="shared" si="22"/>
        <v>1.2195121951219513E-2</v>
      </c>
      <c r="AF63" s="1">
        <f t="shared" si="22"/>
        <v>1.2195121951219513E-2</v>
      </c>
      <c r="AG63" s="1">
        <f t="shared" si="22"/>
        <v>1.2195121951219513E-2</v>
      </c>
      <c r="AH63" s="1">
        <f t="shared" si="22"/>
        <v>1.2195121951219513E-2</v>
      </c>
      <c r="AI63" s="1">
        <f t="shared" si="22"/>
        <v>1.2195121951219513E-2</v>
      </c>
      <c r="AJ63" s="1"/>
      <c r="AK63" s="2">
        <f>SUMIFS('IND Balance'!E$5:E$141,'IND Balance'!$C$5:$C$141,'Service shares'!$B63,'IND Balance'!$D$5:$D$141,"*"&amp;'Service shares'!$A63)*F63</f>
        <v>0.17514165595609757</v>
      </c>
      <c r="AL63" s="2">
        <f>SUMIFS('IND Balance'!F$5:F$141,'IND Balance'!$C$5:$C$141,'Service shares'!$B63,'IND Balance'!$D$5:$D$141,"*"&amp;'Service shares'!$A63)*G63</f>
        <v>0.34195515400975607</v>
      </c>
      <c r="AM63" s="2">
        <f>SUMIFS('IND Balance'!G$5:G$141,'IND Balance'!$C$5:$C$141,'Service shares'!$B63,'IND Balance'!$D$5:$D$141,"*"&amp;'Service shares'!$A63)*H63</f>
        <v>1.1900374466926831</v>
      </c>
      <c r="AN63" s="2">
        <f>SUMIFS('IND Balance'!H$5:H$141,'IND Balance'!$C$5:$C$141,'Service shares'!$B63,'IND Balance'!$D$5:$D$141,"*"&amp;'Service shares'!$A63)*I63</f>
        <v>0.47604472538048781</v>
      </c>
      <c r="AO63" s="2">
        <f>SUMIFS('IND Balance'!I$5:I$141,'IND Balance'!$C$5:$C$141,'Service shares'!$B63,'IND Balance'!$D$5:$D$141,"*"&amp;'Service shares'!$A63)*J63</f>
        <v>0.36429923761463412</v>
      </c>
      <c r="AP63" s="2">
        <f>SUMIFS('IND Balance'!J$5:J$141,'IND Balance'!$C$5:$C$141,'Service shares'!$B63,'IND Balance'!$D$5:$D$141,"*"&amp;'Service shares'!$A63)*K63</f>
        <v>0.56993698312682928</v>
      </c>
      <c r="AQ63" s="2">
        <f>SUMIFS('IND Balance'!K$5:K$141,'IND Balance'!$C$5:$C$141,'Service shares'!$B63,'IND Balance'!$D$5:$D$141,"*"&amp;'Service shares'!$A63)*L63</f>
        <v>1.0377529105170731</v>
      </c>
      <c r="AR63" s="2">
        <f>SUMIFS('IND Balance'!L$5:L$141,'IND Balance'!$C$5:$C$141,'Service shares'!$B63,'IND Balance'!$D$5:$D$141,"*"&amp;'Service shares'!$A63)*M63</f>
        <v>0.52707711999512197</v>
      </c>
      <c r="AS63" s="2">
        <f>SUMIFS('IND Balance'!M$5:M$141,'IND Balance'!$C$5:$C$141,'Service shares'!$B63,'IND Balance'!$D$5:$D$141,"*"&amp;'Service shares'!$A63)*N63</f>
        <v>0.8829219319463415</v>
      </c>
      <c r="AT63" s="2">
        <f>SUMIFS('IND Balance'!N$5:N$141,'IND Balance'!$C$5:$C$141,'Service shares'!$B63,'IND Balance'!$D$5:$D$141,"*"&amp;'Service shares'!$A63)*O63</f>
        <v>10.127941447829269</v>
      </c>
      <c r="AU63" s="2">
        <f>SUMIFS('IND Balance'!O$5:O$141,'IND Balance'!$C$5:$C$141,'Service shares'!$B63,'IND Balance'!$D$5:$D$141,"*"&amp;'Service shares'!$A63)*P63</f>
        <v>0.33325304338536588</v>
      </c>
      <c r="AV63" s="2">
        <f>SUMIFS('IND Balance'!P$5:P$141,'IND Balance'!$C$5:$C$141,'Service shares'!$B63,'IND Balance'!$D$5:$D$141,"*"&amp;'Service shares'!$A63)*Q63</f>
        <v>0.32565655431219509</v>
      </c>
      <c r="AW63" s="2">
        <f>SUMIFS('IND Balance'!Q$5:Q$141,'IND Balance'!$C$5:$C$141,'Service shares'!$B63,'IND Balance'!$D$5:$D$141,"*"&amp;'Service shares'!$A63)*R63</f>
        <v>0.13729778345853658</v>
      </c>
      <c r="AX63" s="2">
        <f>SUMIFS('IND Balance'!R$5:R$141,'IND Balance'!$C$5:$C$141,'Service shares'!$B63,'IND Balance'!$D$5:$D$141,"*"&amp;'Service shares'!$A63)*S63</f>
        <v>0.14513440082926829</v>
      </c>
      <c r="AY63" s="2">
        <f>SUMIFS('IND Balance'!S$5:S$141,'IND Balance'!$C$5:$C$141,'Service shares'!$B63,'IND Balance'!$D$5:$D$141,"*"&amp;'Service shares'!$A63)*T63</f>
        <v>0.13894360432682928</v>
      </c>
      <c r="AZ63" s="2">
        <f>SUMIFS('IND Balance'!T$5:T$141,'IND Balance'!$C$5:$C$141,'Service shares'!$B63,'IND Balance'!$D$5:$D$141,"*"&amp;'Service shares'!$A63)*U63</f>
        <v>0.28900484758536588</v>
      </c>
      <c r="BA63" s="2">
        <f>SUMIFS('IND Balance'!U$5:U$141,'IND Balance'!$C$5:$C$141,'Service shares'!$B63,'IND Balance'!$D$5:$D$141,"*"&amp;'Service shares'!$A63)*V63</f>
        <v>0.81453024759512194</v>
      </c>
      <c r="BB63" s="2">
        <f>SUMIFS('IND Balance'!V$5:V$141,'IND Balance'!$C$5:$C$141,'Service shares'!$B63,'IND Balance'!$D$5:$D$141,"*"&amp;'Service shares'!$A63)*W63</f>
        <v>0.25012121904878049</v>
      </c>
      <c r="BC63" s="2">
        <f>SUMIFS('IND Balance'!W$5:W$141,'IND Balance'!$C$5:$C$141,'Service shares'!$B63,'IND Balance'!$D$5:$D$141,"*"&amp;'Service shares'!$A63)*X63</f>
        <v>0.29006339316585367</v>
      </c>
      <c r="BD63" s="2">
        <f>SUMIFS('IND Balance'!X$5:X$141,'IND Balance'!$C$5:$C$141,'Service shares'!$B63,'IND Balance'!$D$5:$D$141,"*"&amp;'Service shares'!$A63)*Y63</f>
        <v>1.1313532666097561</v>
      </c>
      <c r="BE63" s="2">
        <f>SUMIFS('IND Balance'!Y$5:Y$141,'IND Balance'!$C$5:$C$141,'Service shares'!$B63,'IND Balance'!$D$5:$D$141,"*"&amp;'Service shares'!$A63)*Z63</f>
        <v>0.31068808055121955</v>
      </c>
      <c r="BF63" s="2">
        <f>SUMIFS('IND Balance'!Z$5:Z$141,'IND Balance'!$C$5:$C$141,'Service shares'!$B63,'IND Balance'!$D$5:$D$141,"*"&amp;'Service shares'!$A63)*AA63</f>
        <v>0.5308243570536586</v>
      </c>
      <c r="BG63" s="2">
        <f>SUMIFS('IND Balance'!AA$5:AA$141,'IND Balance'!$C$5:$C$141,'Service shares'!$B63,'IND Balance'!$D$5:$D$141,"*"&amp;'Service shares'!$A63)*AB63</f>
        <v>0.11603200508780488</v>
      </c>
      <c r="BH63" s="2">
        <f>SUMIFS('IND Balance'!AB$5:AB$141,'IND Balance'!$C$5:$C$141,'Service shares'!$B63,'IND Balance'!$D$5:$D$141,"*"&amp;'Service shares'!$A63)*AC63</f>
        <v>8.3225108282926827E-2</v>
      </c>
      <c r="BI63" s="2">
        <f>SUMIFS('IND Balance'!AC$5:AC$141,'IND Balance'!$C$5:$C$141,'Service shares'!$B63,'IND Balance'!$D$5:$D$141,"*"&amp;'Service shares'!$A63)*AD63</f>
        <v>1.8211609377219511</v>
      </c>
      <c r="BJ63" s="2">
        <f>SUMIFS('IND Balance'!AD$5:AD$141,'IND Balance'!$C$5:$C$141,'Service shares'!$B63,'IND Balance'!$D$5:$D$141,"*"&amp;'Service shares'!$A63)*AE63</f>
        <v>1.3036469795121953E-2</v>
      </c>
      <c r="BK63" s="2">
        <f>SUMIFS('IND Balance'!AE$5:AE$141,'IND Balance'!$C$5:$C$141,'Service shares'!$B63,'IND Balance'!$D$5:$D$141,"*"&amp;'Service shares'!$A63)*AF63</f>
        <v>1.2707495559219513</v>
      </c>
      <c r="BL63" s="2">
        <f>SUMIFS('IND Balance'!AF$5:AF$141,'IND Balance'!$C$5:$C$141,'Service shares'!$B63,'IND Balance'!$D$5:$D$141,"*"&amp;'Service shares'!$A63)*AG63</f>
        <v>6.631380614634147E-2</v>
      </c>
      <c r="BM63" s="2">
        <f>SUMIFS('IND Balance'!AG$5:AG$141,'IND Balance'!$C$5:$C$141,'Service shares'!$B63,'IND Balance'!$D$5:$D$141,"*"&amp;'Service shares'!$A63)*AH63</f>
        <v>3.4922585898439027</v>
      </c>
      <c r="BN63" s="2">
        <f>SUMIFS('IND Balance'!AH$5:AH$141,'IND Balance'!$C$5:$C$141,'Service shares'!$B63,'IND Balance'!$D$5:$D$141,"*"&amp;'Service shares'!$A63)*AI63</f>
        <v>0</v>
      </c>
    </row>
    <row r="64" spans="1:66" x14ac:dyDescent="0.45">
      <c r="A64" t="s">
        <v>20</v>
      </c>
      <c r="B64" t="s">
        <v>47</v>
      </c>
      <c r="C64" t="s">
        <v>173</v>
      </c>
      <c r="D64" s="1">
        <v>4.11522633744856E-3</v>
      </c>
      <c r="E64" s="1"/>
      <c r="F64" s="1">
        <f t="shared" si="16"/>
        <v>4.11522633744856E-3</v>
      </c>
      <c r="G64" s="1">
        <f t="shared" si="21"/>
        <v>4.11522633744856E-3</v>
      </c>
      <c r="H64" s="1">
        <f t="shared" si="21"/>
        <v>4.11522633744856E-3</v>
      </c>
      <c r="I64" s="1">
        <f t="shared" si="21"/>
        <v>4.11522633744856E-3</v>
      </c>
      <c r="J64" s="1">
        <f t="shared" si="21"/>
        <v>4.11522633744856E-3</v>
      </c>
      <c r="K64" s="1">
        <f t="shared" si="21"/>
        <v>4.11522633744856E-3</v>
      </c>
      <c r="L64" s="1">
        <f t="shared" si="21"/>
        <v>4.11522633744856E-3</v>
      </c>
      <c r="M64" s="1">
        <f t="shared" si="21"/>
        <v>4.11522633744856E-3</v>
      </c>
      <c r="N64" s="1">
        <f t="shared" si="21"/>
        <v>4.11522633744856E-3</v>
      </c>
      <c r="O64" s="1">
        <f t="shared" si="21"/>
        <v>4.11522633744856E-3</v>
      </c>
      <c r="P64" s="1">
        <f t="shared" si="21"/>
        <v>4.11522633744856E-3</v>
      </c>
      <c r="Q64" s="1">
        <f t="shared" si="21"/>
        <v>4.11522633744856E-3</v>
      </c>
      <c r="R64" s="1">
        <f t="shared" si="21"/>
        <v>4.11522633744856E-3</v>
      </c>
      <c r="S64" s="1">
        <f t="shared" si="21"/>
        <v>4.11522633744856E-3</v>
      </c>
      <c r="T64" s="1">
        <f t="shared" si="21"/>
        <v>4.11522633744856E-3</v>
      </c>
      <c r="U64" s="1">
        <f t="shared" si="21"/>
        <v>4.11522633744856E-3</v>
      </c>
      <c r="V64" s="1">
        <f t="shared" si="21"/>
        <v>4.11522633744856E-3</v>
      </c>
      <c r="W64" s="1">
        <f t="shared" si="22"/>
        <v>4.11522633744856E-3</v>
      </c>
      <c r="X64" s="1">
        <f t="shared" si="22"/>
        <v>4.11522633744856E-3</v>
      </c>
      <c r="Y64" s="1">
        <f t="shared" si="22"/>
        <v>4.11522633744856E-3</v>
      </c>
      <c r="Z64" s="1">
        <f t="shared" si="22"/>
        <v>4.11522633744856E-3</v>
      </c>
      <c r="AA64" s="1">
        <f t="shared" si="22"/>
        <v>4.11522633744856E-3</v>
      </c>
      <c r="AB64" s="1">
        <f t="shared" si="22"/>
        <v>4.11522633744856E-3</v>
      </c>
      <c r="AC64" s="1">
        <f t="shared" si="22"/>
        <v>4.11522633744856E-3</v>
      </c>
      <c r="AD64" s="1">
        <f t="shared" si="22"/>
        <v>4.11522633744856E-3</v>
      </c>
      <c r="AE64" s="1">
        <f t="shared" si="22"/>
        <v>4.11522633744856E-3</v>
      </c>
      <c r="AF64" s="1">
        <f t="shared" si="22"/>
        <v>4.11522633744856E-3</v>
      </c>
      <c r="AG64" s="1">
        <f t="shared" si="22"/>
        <v>4.11522633744856E-3</v>
      </c>
      <c r="AH64" s="1">
        <f t="shared" si="22"/>
        <v>4.11522633744856E-3</v>
      </c>
      <c r="AI64" s="1">
        <f t="shared" si="22"/>
        <v>4.11522633744856E-3</v>
      </c>
      <c r="AJ64" s="1"/>
      <c r="AK64" s="2">
        <f>SUMIFS('IND Balance'!E$5:E$141,'IND Balance'!$C$5:$C$141,'Service shares'!$B64,'IND Balance'!$D$5:$D$141,"*"&amp;'Service shares'!$A64)*F64</f>
        <v>0</v>
      </c>
      <c r="AL64" s="2">
        <f>SUMIFS('IND Balance'!F$5:F$141,'IND Balance'!$C$5:$C$141,'Service shares'!$B64,'IND Balance'!$D$5:$D$141,"*"&amp;'Service shares'!$A64)*G64</f>
        <v>0</v>
      </c>
      <c r="AM64" s="2">
        <f>SUMIFS('IND Balance'!G$5:G$141,'IND Balance'!$C$5:$C$141,'Service shares'!$B64,'IND Balance'!$D$5:$D$141,"*"&amp;'Service shares'!$A64)*H64</f>
        <v>0</v>
      </c>
      <c r="AN64" s="2">
        <f>SUMIFS('IND Balance'!H$5:H$141,'IND Balance'!$C$5:$C$141,'Service shares'!$B64,'IND Balance'!$D$5:$D$141,"*"&amp;'Service shares'!$A64)*I64</f>
        <v>0</v>
      </c>
      <c r="AO64" s="2">
        <f>SUMIFS('IND Balance'!I$5:I$141,'IND Balance'!$C$5:$C$141,'Service shares'!$B64,'IND Balance'!$D$5:$D$141,"*"&amp;'Service shares'!$A64)*J64</f>
        <v>0</v>
      </c>
      <c r="AP64" s="2">
        <f>SUMIFS('IND Balance'!J$5:J$141,'IND Balance'!$C$5:$C$141,'Service shares'!$B64,'IND Balance'!$D$5:$D$141,"*"&amp;'Service shares'!$A64)*K64</f>
        <v>0</v>
      </c>
      <c r="AQ64" s="2">
        <f>SUMIFS('IND Balance'!K$5:K$141,'IND Balance'!$C$5:$C$141,'Service shares'!$B64,'IND Balance'!$D$5:$D$141,"*"&amp;'Service shares'!$A64)*L64</f>
        <v>0</v>
      </c>
      <c r="AR64" s="2">
        <f>SUMIFS('IND Balance'!L$5:L$141,'IND Balance'!$C$5:$C$141,'Service shares'!$B64,'IND Balance'!$D$5:$D$141,"*"&amp;'Service shares'!$A64)*M64</f>
        <v>0</v>
      </c>
      <c r="AS64" s="2">
        <f>SUMIFS('IND Balance'!M$5:M$141,'IND Balance'!$C$5:$C$141,'Service shares'!$B64,'IND Balance'!$D$5:$D$141,"*"&amp;'Service shares'!$A64)*N64</f>
        <v>0</v>
      </c>
      <c r="AT64" s="2">
        <f>SUMIFS('IND Balance'!N$5:N$141,'IND Balance'!$C$5:$C$141,'Service shares'!$B64,'IND Balance'!$D$5:$D$141,"*"&amp;'Service shares'!$A64)*O64</f>
        <v>0</v>
      </c>
      <c r="AU64" s="2">
        <f>SUMIFS('IND Balance'!O$5:O$141,'IND Balance'!$C$5:$C$141,'Service shares'!$B64,'IND Balance'!$D$5:$D$141,"*"&amp;'Service shares'!$A64)*P64</f>
        <v>0</v>
      </c>
      <c r="AV64" s="2">
        <f>SUMIFS('IND Balance'!P$5:P$141,'IND Balance'!$C$5:$C$141,'Service shares'!$B64,'IND Balance'!$D$5:$D$141,"*"&amp;'Service shares'!$A64)*Q64</f>
        <v>0</v>
      </c>
      <c r="AW64" s="2">
        <f>SUMIFS('IND Balance'!Q$5:Q$141,'IND Balance'!$C$5:$C$141,'Service shares'!$B64,'IND Balance'!$D$5:$D$141,"*"&amp;'Service shares'!$A64)*R64</f>
        <v>0</v>
      </c>
      <c r="AX64" s="2">
        <f>SUMIFS('IND Balance'!R$5:R$141,'IND Balance'!$C$5:$C$141,'Service shares'!$B64,'IND Balance'!$D$5:$D$141,"*"&amp;'Service shares'!$A64)*S64</f>
        <v>0</v>
      </c>
      <c r="AY64" s="2">
        <f>SUMIFS('IND Balance'!S$5:S$141,'IND Balance'!$C$5:$C$141,'Service shares'!$B64,'IND Balance'!$D$5:$D$141,"*"&amp;'Service shares'!$A64)*T64</f>
        <v>0</v>
      </c>
      <c r="AZ64" s="2">
        <f>SUMIFS('IND Balance'!T$5:T$141,'IND Balance'!$C$5:$C$141,'Service shares'!$B64,'IND Balance'!$D$5:$D$141,"*"&amp;'Service shares'!$A64)*U64</f>
        <v>0</v>
      </c>
      <c r="BA64" s="2">
        <f>SUMIFS('IND Balance'!U$5:U$141,'IND Balance'!$C$5:$C$141,'Service shares'!$B64,'IND Balance'!$D$5:$D$141,"*"&amp;'Service shares'!$A64)*V64</f>
        <v>0</v>
      </c>
      <c r="BB64" s="2">
        <f>SUMIFS('IND Balance'!V$5:V$141,'IND Balance'!$C$5:$C$141,'Service shares'!$B64,'IND Balance'!$D$5:$D$141,"*"&amp;'Service shares'!$A64)*W64</f>
        <v>0</v>
      </c>
      <c r="BC64" s="2">
        <f>SUMIFS('IND Balance'!W$5:W$141,'IND Balance'!$C$5:$C$141,'Service shares'!$B64,'IND Balance'!$D$5:$D$141,"*"&amp;'Service shares'!$A64)*X64</f>
        <v>0</v>
      </c>
      <c r="BD64" s="2">
        <f>SUMIFS('IND Balance'!X$5:X$141,'IND Balance'!$C$5:$C$141,'Service shares'!$B64,'IND Balance'!$D$5:$D$141,"*"&amp;'Service shares'!$A64)*Y64</f>
        <v>0</v>
      </c>
      <c r="BE64" s="2">
        <f>SUMIFS('IND Balance'!Y$5:Y$141,'IND Balance'!$C$5:$C$141,'Service shares'!$B64,'IND Balance'!$D$5:$D$141,"*"&amp;'Service shares'!$A64)*Z64</f>
        <v>0</v>
      </c>
      <c r="BF64" s="2">
        <f>SUMIFS('IND Balance'!Z$5:Z$141,'IND Balance'!$C$5:$C$141,'Service shares'!$B64,'IND Balance'!$D$5:$D$141,"*"&amp;'Service shares'!$A64)*AA64</f>
        <v>0</v>
      </c>
      <c r="BG64" s="2">
        <f>SUMIFS('IND Balance'!AA$5:AA$141,'IND Balance'!$C$5:$C$141,'Service shares'!$B64,'IND Balance'!$D$5:$D$141,"*"&amp;'Service shares'!$A64)*AB64</f>
        <v>0</v>
      </c>
      <c r="BH64" s="2">
        <f>SUMIFS('IND Balance'!AB$5:AB$141,'IND Balance'!$C$5:$C$141,'Service shares'!$B64,'IND Balance'!$D$5:$D$141,"*"&amp;'Service shares'!$A64)*AC64</f>
        <v>0</v>
      </c>
      <c r="BI64" s="2">
        <f>SUMIFS('IND Balance'!AC$5:AC$141,'IND Balance'!$C$5:$C$141,'Service shares'!$B64,'IND Balance'!$D$5:$D$141,"*"&amp;'Service shares'!$A64)*AD64</f>
        <v>0</v>
      </c>
      <c r="BJ64" s="2">
        <f>SUMIFS('IND Balance'!AD$5:AD$141,'IND Balance'!$C$5:$C$141,'Service shares'!$B64,'IND Balance'!$D$5:$D$141,"*"&amp;'Service shares'!$A64)*AE64</f>
        <v>0</v>
      </c>
      <c r="BK64" s="2">
        <f>SUMIFS('IND Balance'!AE$5:AE$141,'IND Balance'!$C$5:$C$141,'Service shares'!$B64,'IND Balance'!$D$5:$D$141,"*"&amp;'Service shares'!$A64)*AF64</f>
        <v>0</v>
      </c>
      <c r="BL64" s="2">
        <f>SUMIFS('IND Balance'!AF$5:AF$141,'IND Balance'!$C$5:$C$141,'Service shares'!$B64,'IND Balance'!$D$5:$D$141,"*"&amp;'Service shares'!$A64)*AG64</f>
        <v>0</v>
      </c>
      <c r="BM64" s="2">
        <f>SUMIFS('IND Balance'!AG$5:AG$141,'IND Balance'!$C$5:$C$141,'Service shares'!$B64,'IND Balance'!$D$5:$D$141,"*"&amp;'Service shares'!$A64)*AH64</f>
        <v>0</v>
      </c>
      <c r="BN64" s="2">
        <f>SUMIFS('IND Balance'!AH$5:AH$141,'IND Balance'!$C$5:$C$141,'Service shares'!$B64,'IND Balance'!$D$5:$D$141,"*"&amp;'Service shares'!$A64)*AI64</f>
        <v>0</v>
      </c>
    </row>
    <row r="65" spans="1:66" x14ac:dyDescent="0.45">
      <c r="A65" t="s">
        <v>20</v>
      </c>
      <c r="B65" t="s">
        <v>47</v>
      </c>
      <c r="C65" t="s">
        <v>181</v>
      </c>
      <c r="D65" s="1">
        <v>0.4279835390946502</v>
      </c>
      <c r="E65" s="1"/>
      <c r="F65" s="1">
        <f t="shared" si="16"/>
        <v>0.4279835390946502</v>
      </c>
      <c r="G65" s="1">
        <f t="shared" si="21"/>
        <v>0.4279835390946502</v>
      </c>
      <c r="H65" s="1">
        <f t="shared" si="21"/>
        <v>0.4279835390946502</v>
      </c>
      <c r="I65" s="1">
        <f t="shared" si="21"/>
        <v>0.4279835390946502</v>
      </c>
      <c r="J65" s="1">
        <f t="shared" si="21"/>
        <v>0.4279835390946502</v>
      </c>
      <c r="K65" s="1">
        <f t="shared" si="21"/>
        <v>0.4279835390946502</v>
      </c>
      <c r="L65" s="1">
        <f t="shared" si="21"/>
        <v>0.4279835390946502</v>
      </c>
      <c r="M65" s="1">
        <f t="shared" si="21"/>
        <v>0.4279835390946502</v>
      </c>
      <c r="N65" s="1">
        <f t="shared" si="21"/>
        <v>0.4279835390946502</v>
      </c>
      <c r="O65" s="1">
        <f t="shared" si="21"/>
        <v>0.4279835390946502</v>
      </c>
      <c r="P65" s="1">
        <f t="shared" si="21"/>
        <v>0.4279835390946502</v>
      </c>
      <c r="Q65" s="1">
        <f t="shared" si="21"/>
        <v>0.4279835390946502</v>
      </c>
      <c r="R65" s="1">
        <f t="shared" si="21"/>
        <v>0.4279835390946502</v>
      </c>
      <c r="S65" s="1">
        <f t="shared" si="21"/>
        <v>0.4279835390946502</v>
      </c>
      <c r="T65" s="1">
        <f t="shared" si="21"/>
        <v>0.4279835390946502</v>
      </c>
      <c r="U65" s="1">
        <f t="shared" si="21"/>
        <v>0.4279835390946502</v>
      </c>
      <c r="V65" s="1">
        <f t="shared" si="21"/>
        <v>0.4279835390946502</v>
      </c>
      <c r="W65" s="1">
        <f t="shared" si="22"/>
        <v>0.4279835390946502</v>
      </c>
      <c r="X65" s="1">
        <f t="shared" si="22"/>
        <v>0.4279835390946502</v>
      </c>
      <c r="Y65" s="1">
        <f t="shared" si="22"/>
        <v>0.4279835390946502</v>
      </c>
      <c r="Z65" s="1">
        <f t="shared" si="22"/>
        <v>0.4279835390946502</v>
      </c>
      <c r="AA65" s="1">
        <f t="shared" si="22"/>
        <v>0.4279835390946502</v>
      </c>
      <c r="AB65" s="1">
        <f t="shared" si="22"/>
        <v>0.4279835390946502</v>
      </c>
      <c r="AC65" s="1">
        <f t="shared" si="22"/>
        <v>0.4279835390946502</v>
      </c>
      <c r="AD65" s="1">
        <f t="shared" si="22"/>
        <v>0.4279835390946502</v>
      </c>
      <c r="AE65" s="1">
        <f t="shared" si="22"/>
        <v>0.4279835390946502</v>
      </c>
      <c r="AF65" s="1">
        <f t="shared" si="22"/>
        <v>0.4279835390946502</v>
      </c>
      <c r="AG65" s="1">
        <f t="shared" si="22"/>
        <v>0.4279835390946502</v>
      </c>
      <c r="AH65" s="1">
        <f t="shared" si="22"/>
        <v>0.4279835390946502</v>
      </c>
      <c r="AI65" s="1">
        <f t="shared" si="22"/>
        <v>0.4279835390946502</v>
      </c>
      <c r="AJ65" s="1"/>
      <c r="AK65" s="2">
        <f>SUMIFS('IND Balance'!E$5:E$141,'IND Balance'!$C$5:$C$141,'Service shares'!$B65,'IND Balance'!$D$5:$D$141,"*"&amp;'Service shares'!$A65)*F65</f>
        <v>0</v>
      </c>
      <c r="AL65" s="2">
        <f>SUMIFS('IND Balance'!F$5:F$141,'IND Balance'!$C$5:$C$141,'Service shares'!$B65,'IND Balance'!$D$5:$D$141,"*"&amp;'Service shares'!$A65)*G65</f>
        <v>0</v>
      </c>
      <c r="AM65" s="2">
        <f>SUMIFS('IND Balance'!G$5:G$141,'IND Balance'!$C$5:$C$141,'Service shares'!$B65,'IND Balance'!$D$5:$D$141,"*"&amp;'Service shares'!$A65)*H65</f>
        <v>0</v>
      </c>
      <c r="AN65" s="2">
        <f>SUMIFS('IND Balance'!H$5:H$141,'IND Balance'!$C$5:$C$141,'Service shares'!$B65,'IND Balance'!$D$5:$D$141,"*"&amp;'Service shares'!$A65)*I65</f>
        <v>0</v>
      </c>
      <c r="AO65" s="2">
        <f>SUMIFS('IND Balance'!I$5:I$141,'IND Balance'!$C$5:$C$141,'Service shares'!$B65,'IND Balance'!$D$5:$D$141,"*"&amp;'Service shares'!$A65)*J65</f>
        <v>0</v>
      </c>
      <c r="AP65" s="2">
        <f>SUMIFS('IND Balance'!J$5:J$141,'IND Balance'!$C$5:$C$141,'Service shares'!$B65,'IND Balance'!$D$5:$D$141,"*"&amp;'Service shares'!$A65)*K65</f>
        <v>0</v>
      </c>
      <c r="AQ65" s="2">
        <f>SUMIFS('IND Balance'!K$5:K$141,'IND Balance'!$C$5:$C$141,'Service shares'!$B65,'IND Balance'!$D$5:$D$141,"*"&amp;'Service shares'!$A65)*L65</f>
        <v>0</v>
      </c>
      <c r="AR65" s="2">
        <f>SUMIFS('IND Balance'!L$5:L$141,'IND Balance'!$C$5:$C$141,'Service shares'!$B65,'IND Balance'!$D$5:$D$141,"*"&amp;'Service shares'!$A65)*M65</f>
        <v>0</v>
      </c>
      <c r="AS65" s="2">
        <f>SUMIFS('IND Balance'!M$5:M$141,'IND Balance'!$C$5:$C$141,'Service shares'!$B65,'IND Balance'!$D$5:$D$141,"*"&amp;'Service shares'!$A65)*N65</f>
        <v>0</v>
      </c>
      <c r="AT65" s="2">
        <f>SUMIFS('IND Balance'!N$5:N$141,'IND Balance'!$C$5:$C$141,'Service shares'!$B65,'IND Balance'!$D$5:$D$141,"*"&amp;'Service shares'!$A65)*O65</f>
        <v>0</v>
      </c>
      <c r="AU65" s="2">
        <f>SUMIFS('IND Balance'!O$5:O$141,'IND Balance'!$C$5:$C$141,'Service shares'!$B65,'IND Balance'!$D$5:$D$141,"*"&amp;'Service shares'!$A65)*P65</f>
        <v>0</v>
      </c>
      <c r="AV65" s="2">
        <f>SUMIFS('IND Balance'!P$5:P$141,'IND Balance'!$C$5:$C$141,'Service shares'!$B65,'IND Balance'!$D$5:$D$141,"*"&amp;'Service shares'!$A65)*Q65</f>
        <v>0</v>
      </c>
      <c r="AW65" s="2">
        <f>SUMIFS('IND Balance'!Q$5:Q$141,'IND Balance'!$C$5:$C$141,'Service shares'!$B65,'IND Balance'!$D$5:$D$141,"*"&amp;'Service shares'!$A65)*R65</f>
        <v>0</v>
      </c>
      <c r="AX65" s="2">
        <f>SUMIFS('IND Balance'!R$5:R$141,'IND Balance'!$C$5:$C$141,'Service shares'!$B65,'IND Balance'!$D$5:$D$141,"*"&amp;'Service shares'!$A65)*S65</f>
        <v>0</v>
      </c>
      <c r="AY65" s="2">
        <f>SUMIFS('IND Balance'!S$5:S$141,'IND Balance'!$C$5:$C$141,'Service shares'!$B65,'IND Balance'!$D$5:$D$141,"*"&amp;'Service shares'!$A65)*T65</f>
        <v>0</v>
      </c>
      <c r="AZ65" s="2">
        <f>SUMIFS('IND Balance'!T$5:T$141,'IND Balance'!$C$5:$C$141,'Service shares'!$B65,'IND Balance'!$D$5:$D$141,"*"&amp;'Service shares'!$A65)*U65</f>
        <v>0</v>
      </c>
      <c r="BA65" s="2">
        <f>SUMIFS('IND Balance'!U$5:U$141,'IND Balance'!$C$5:$C$141,'Service shares'!$B65,'IND Balance'!$D$5:$D$141,"*"&amp;'Service shares'!$A65)*V65</f>
        <v>0</v>
      </c>
      <c r="BB65" s="2">
        <f>SUMIFS('IND Balance'!V$5:V$141,'IND Balance'!$C$5:$C$141,'Service shares'!$B65,'IND Balance'!$D$5:$D$141,"*"&amp;'Service shares'!$A65)*W65</f>
        <v>0</v>
      </c>
      <c r="BC65" s="2">
        <f>SUMIFS('IND Balance'!W$5:W$141,'IND Balance'!$C$5:$C$141,'Service shares'!$B65,'IND Balance'!$D$5:$D$141,"*"&amp;'Service shares'!$A65)*X65</f>
        <v>0</v>
      </c>
      <c r="BD65" s="2">
        <f>SUMIFS('IND Balance'!X$5:X$141,'IND Balance'!$C$5:$C$141,'Service shares'!$B65,'IND Balance'!$D$5:$D$141,"*"&amp;'Service shares'!$A65)*Y65</f>
        <v>0</v>
      </c>
      <c r="BE65" s="2">
        <f>SUMIFS('IND Balance'!Y$5:Y$141,'IND Balance'!$C$5:$C$141,'Service shares'!$B65,'IND Balance'!$D$5:$D$141,"*"&amp;'Service shares'!$A65)*Z65</f>
        <v>0</v>
      </c>
      <c r="BF65" s="2">
        <f>SUMIFS('IND Balance'!Z$5:Z$141,'IND Balance'!$C$5:$C$141,'Service shares'!$B65,'IND Balance'!$D$5:$D$141,"*"&amp;'Service shares'!$A65)*AA65</f>
        <v>0</v>
      </c>
      <c r="BG65" s="2">
        <f>SUMIFS('IND Balance'!AA$5:AA$141,'IND Balance'!$C$5:$C$141,'Service shares'!$B65,'IND Balance'!$D$5:$D$141,"*"&amp;'Service shares'!$A65)*AB65</f>
        <v>0</v>
      </c>
      <c r="BH65" s="2">
        <f>SUMIFS('IND Balance'!AB$5:AB$141,'IND Balance'!$C$5:$C$141,'Service shares'!$B65,'IND Balance'!$D$5:$D$141,"*"&amp;'Service shares'!$A65)*AC65</f>
        <v>0</v>
      </c>
      <c r="BI65" s="2">
        <f>SUMIFS('IND Balance'!AC$5:AC$141,'IND Balance'!$C$5:$C$141,'Service shares'!$B65,'IND Balance'!$D$5:$D$141,"*"&amp;'Service shares'!$A65)*AD65</f>
        <v>0</v>
      </c>
      <c r="BJ65" s="2">
        <f>SUMIFS('IND Balance'!AD$5:AD$141,'IND Balance'!$C$5:$C$141,'Service shares'!$B65,'IND Balance'!$D$5:$D$141,"*"&amp;'Service shares'!$A65)*AE65</f>
        <v>0</v>
      </c>
      <c r="BK65" s="2">
        <f>SUMIFS('IND Balance'!AE$5:AE$141,'IND Balance'!$C$5:$C$141,'Service shares'!$B65,'IND Balance'!$D$5:$D$141,"*"&amp;'Service shares'!$A65)*AF65</f>
        <v>0</v>
      </c>
      <c r="BL65" s="2">
        <f>SUMIFS('IND Balance'!AF$5:AF$141,'IND Balance'!$C$5:$C$141,'Service shares'!$B65,'IND Balance'!$D$5:$D$141,"*"&amp;'Service shares'!$A65)*AG65</f>
        <v>0</v>
      </c>
      <c r="BM65" s="2">
        <f>SUMIFS('IND Balance'!AG$5:AG$141,'IND Balance'!$C$5:$C$141,'Service shares'!$B65,'IND Balance'!$D$5:$D$141,"*"&amp;'Service shares'!$A65)*AH65</f>
        <v>0</v>
      </c>
      <c r="BN65" s="2">
        <f>SUMIFS('IND Balance'!AH$5:AH$141,'IND Balance'!$C$5:$C$141,'Service shares'!$B65,'IND Balance'!$D$5:$D$141,"*"&amp;'Service shares'!$A65)*AI65</f>
        <v>0</v>
      </c>
    </row>
    <row r="66" spans="1:66" x14ac:dyDescent="0.45">
      <c r="A66" t="s">
        <v>20</v>
      </c>
      <c r="B66" t="s">
        <v>47</v>
      </c>
      <c r="C66" t="s">
        <v>184</v>
      </c>
      <c r="D66" s="1">
        <v>2.8806584362139918E-2</v>
      </c>
      <c r="E66" s="1"/>
      <c r="F66" s="1">
        <f t="shared" si="16"/>
        <v>2.8806584362139918E-2</v>
      </c>
      <c r="G66" s="1">
        <f t="shared" si="21"/>
        <v>2.8806584362139918E-2</v>
      </c>
      <c r="H66" s="1">
        <f t="shared" si="21"/>
        <v>2.8806584362139918E-2</v>
      </c>
      <c r="I66" s="1">
        <f t="shared" si="21"/>
        <v>2.8806584362139918E-2</v>
      </c>
      <c r="J66" s="1">
        <f t="shared" si="21"/>
        <v>2.8806584362139918E-2</v>
      </c>
      <c r="K66" s="1">
        <f t="shared" si="21"/>
        <v>2.8806584362139918E-2</v>
      </c>
      <c r="L66" s="1">
        <f t="shared" si="21"/>
        <v>2.8806584362139918E-2</v>
      </c>
      <c r="M66" s="1">
        <f t="shared" si="21"/>
        <v>2.8806584362139918E-2</v>
      </c>
      <c r="N66" s="1">
        <f t="shared" si="21"/>
        <v>2.8806584362139918E-2</v>
      </c>
      <c r="O66" s="1">
        <f t="shared" si="21"/>
        <v>2.8806584362139918E-2</v>
      </c>
      <c r="P66" s="1">
        <f t="shared" si="21"/>
        <v>2.8806584362139918E-2</v>
      </c>
      <c r="Q66" s="1">
        <f t="shared" si="21"/>
        <v>2.8806584362139918E-2</v>
      </c>
      <c r="R66" s="1">
        <f t="shared" si="21"/>
        <v>2.8806584362139918E-2</v>
      </c>
      <c r="S66" s="1">
        <f t="shared" ref="G66:V82" si="23">$D66</f>
        <v>2.8806584362139918E-2</v>
      </c>
      <c r="T66" s="1">
        <f t="shared" si="23"/>
        <v>2.8806584362139918E-2</v>
      </c>
      <c r="U66" s="1">
        <f t="shared" si="23"/>
        <v>2.8806584362139918E-2</v>
      </c>
      <c r="V66" s="1">
        <f t="shared" si="23"/>
        <v>2.8806584362139918E-2</v>
      </c>
      <c r="W66" s="1">
        <f t="shared" si="22"/>
        <v>2.8806584362139918E-2</v>
      </c>
      <c r="X66" s="1">
        <f t="shared" si="22"/>
        <v>2.8806584362139918E-2</v>
      </c>
      <c r="Y66" s="1">
        <f t="shared" si="22"/>
        <v>2.8806584362139918E-2</v>
      </c>
      <c r="Z66" s="1">
        <f t="shared" si="22"/>
        <v>2.8806584362139918E-2</v>
      </c>
      <c r="AA66" s="1">
        <f t="shared" si="22"/>
        <v>2.8806584362139918E-2</v>
      </c>
      <c r="AB66" s="1">
        <f t="shared" si="22"/>
        <v>2.8806584362139918E-2</v>
      </c>
      <c r="AC66" s="1">
        <f t="shared" si="22"/>
        <v>2.8806584362139918E-2</v>
      </c>
      <c r="AD66" s="1">
        <f t="shared" si="22"/>
        <v>2.8806584362139918E-2</v>
      </c>
      <c r="AE66" s="1">
        <f t="shared" si="22"/>
        <v>2.8806584362139918E-2</v>
      </c>
      <c r="AF66" s="1">
        <f t="shared" si="22"/>
        <v>2.8806584362139918E-2</v>
      </c>
      <c r="AG66" s="1">
        <f t="shared" si="22"/>
        <v>2.8806584362139918E-2</v>
      </c>
      <c r="AH66" s="1">
        <f t="shared" si="22"/>
        <v>2.8806584362139918E-2</v>
      </c>
      <c r="AI66" s="1">
        <f t="shared" si="22"/>
        <v>2.8806584362139918E-2</v>
      </c>
      <c r="AJ66" s="1"/>
      <c r="AK66" s="2">
        <f>SUMIFS('IND Balance'!E$5:E$141,'IND Balance'!$C$5:$C$141,'Service shares'!$B66,'IND Balance'!$D$5:$D$141,"*"&amp;'Service shares'!$A66)*F66</f>
        <v>0</v>
      </c>
      <c r="AL66" s="2">
        <f>SUMIFS('IND Balance'!F$5:F$141,'IND Balance'!$C$5:$C$141,'Service shares'!$B66,'IND Balance'!$D$5:$D$141,"*"&amp;'Service shares'!$A66)*G66</f>
        <v>0</v>
      </c>
      <c r="AM66" s="2">
        <f>SUMIFS('IND Balance'!G$5:G$141,'IND Balance'!$C$5:$C$141,'Service shares'!$B66,'IND Balance'!$D$5:$D$141,"*"&amp;'Service shares'!$A66)*H66</f>
        <v>0</v>
      </c>
      <c r="AN66" s="2">
        <f>SUMIFS('IND Balance'!H$5:H$141,'IND Balance'!$C$5:$C$141,'Service shares'!$B66,'IND Balance'!$D$5:$D$141,"*"&amp;'Service shares'!$A66)*I66</f>
        <v>0</v>
      </c>
      <c r="AO66" s="2">
        <f>SUMIFS('IND Balance'!I$5:I$141,'IND Balance'!$C$5:$C$141,'Service shares'!$B66,'IND Balance'!$D$5:$D$141,"*"&amp;'Service shares'!$A66)*J66</f>
        <v>0</v>
      </c>
      <c r="AP66" s="2">
        <f>SUMIFS('IND Balance'!J$5:J$141,'IND Balance'!$C$5:$C$141,'Service shares'!$B66,'IND Balance'!$D$5:$D$141,"*"&amp;'Service shares'!$A66)*K66</f>
        <v>0</v>
      </c>
      <c r="AQ66" s="2">
        <f>SUMIFS('IND Balance'!K$5:K$141,'IND Balance'!$C$5:$C$141,'Service shares'!$B66,'IND Balance'!$D$5:$D$141,"*"&amp;'Service shares'!$A66)*L66</f>
        <v>0</v>
      </c>
      <c r="AR66" s="2">
        <f>SUMIFS('IND Balance'!L$5:L$141,'IND Balance'!$C$5:$C$141,'Service shares'!$B66,'IND Balance'!$D$5:$D$141,"*"&amp;'Service shares'!$A66)*M66</f>
        <v>0</v>
      </c>
      <c r="AS66" s="2">
        <f>SUMIFS('IND Balance'!M$5:M$141,'IND Balance'!$C$5:$C$141,'Service shares'!$B66,'IND Balance'!$D$5:$D$141,"*"&amp;'Service shares'!$A66)*N66</f>
        <v>0</v>
      </c>
      <c r="AT66" s="2">
        <f>SUMIFS('IND Balance'!N$5:N$141,'IND Balance'!$C$5:$C$141,'Service shares'!$B66,'IND Balance'!$D$5:$D$141,"*"&amp;'Service shares'!$A66)*O66</f>
        <v>0</v>
      </c>
      <c r="AU66" s="2">
        <f>SUMIFS('IND Balance'!O$5:O$141,'IND Balance'!$C$5:$C$141,'Service shares'!$B66,'IND Balance'!$D$5:$D$141,"*"&amp;'Service shares'!$A66)*P66</f>
        <v>0</v>
      </c>
      <c r="AV66" s="2">
        <f>SUMIFS('IND Balance'!P$5:P$141,'IND Balance'!$C$5:$C$141,'Service shares'!$B66,'IND Balance'!$D$5:$D$141,"*"&amp;'Service shares'!$A66)*Q66</f>
        <v>0</v>
      </c>
      <c r="AW66" s="2">
        <f>SUMIFS('IND Balance'!Q$5:Q$141,'IND Balance'!$C$5:$C$141,'Service shares'!$B66,'IND Balance'!$D$5:$D$141,"*"&amp;'Service shares'!$A66)*R66</f>
        <v>0</v>
      </c>
      <c r="AX66" s="2">
        <f>SUMIFS('IND Balance'!R$5:R$141,'IND Balance'!$C$5:$C$141,'Service shares'!$B66,'IND Balance'!$D$5:$D$141,"*"&amp;'Service shares'!$A66)*S66</f>
        <v>0</v>
      </c>
      <c r="AY66" s="2">
        <f>SUMIFS('IND Balance'!S$5:S$141,'IND Balance'!$C$5:$C$141,'Service shares'!$B66,'IND Balance'!$D$5:$D$141,"*"&amp;'Service shares'!$A66)*T66</f>
        <v>0</v>
      </c>
      <c r="AZ66" s="2">
        <f>SUMIFS('IND Balance'!T$5:T$141,'IND Balance'!$C$5:$C$141,'Service shares'!$B66,'IND Balance'!$D$5:$D$141,"*"&amp;'Service shares'!$A66)*U66</f>
        <v>0</v>
      </c>
      <c r="BA66" s="2">
        <f>SUMIFS('IND Balance'!U$5:U$141,'IND Balance'!$C$5:$C$141,'Service shares'!$B66,'IND Balance'!$D$5:$D$141,"*"&amp;'Service shares'!$A66)*V66</f>
        <v>0</v>
      </c>
      <c r="BB66" s="2">
        <f>SUMIFS('IND Balance'!V$5:V$141,'IND Balance'!$C$5:$C$141,'Service shares'!$B66,'IND Balance'!$D$5:$D$141,"*"&amp;'Service shares'!$A66)*W66</f>
        <v>0</v>
      </c>
      <c r="BC66" s="2">
        <f>SUMIFS('IND Balance'!W$5:W$141,'IND Balance'!$C$5:$C$141,'Service shares'!$B66,'IND Balance'!$D$5:$D$141,"*"&amp;'Service shares'!$A66)*X66</f>
        <v>0</v>
      </c>
      <c r="BD66" s="2">
        <f>SUMIFS('IND Balance'!X$5:X$141,'IND Balance'!$C$5:$C$141,'Service shares'!$B66,'IND Balance'!$D$5:$D$141,"*"&amp;'Service shares'!$A66)*Y66</f>
        <v>0</v>
      </c>
      <c r="BE66" s="2">
        <f>SUMIFS('IND Balance'!Y$5:Y$141,'IND Balance'!$C$5:$C$141,'Service shares'!$B66,'IND Balance'!$D$5:$D$141,"*"&amp;'Service shares'!$A66)*Z66</f>
        <v>0</v>
      </c>
      <c r="BF66" s="2">
        <f>SUMIFS('IND Balance'!Z$5:Z$141,'IND Balance'!$C$5:$C$141,'Service shares'!$B66,'IND Balance'!$D$5:$D$141,"*"&amp;'Service shares'!$A66)*AA66</f>
        <v>0</v>
      </c>
      <c r="BG66" s="2">
        <f>SUMIFS('IND Balance'!AA$5:AA$141,'IND Balance'!$C$5:$C$141,'Service shares'!$B66,'IND Balance'!$D$5:$D$141,"*"&amp;'Service shares'!$A66)*AB66</f>
        <v>0</v>
      </c>
      <c r="BH66" s="2">
        <f>SUMIFS('IND Balance'!AB$5:AB$141,'IND Balance'!$C$5:$C$141,'Service shares'!$B66,'IND Balance'!$D$5:$D$141,"*"&amp;'Service shares'!$A66)*AC66</f>
        <v>0</v>
      </c>
      <c r="BI66" s="2">
        <f>SUMIFS('IND Balance'!AC$5:AC$141,'IND Balance'!$C$5:$C$141,'Service shares'!$B66,'IND Balance'!$D$5:$D$141,"*"&amp;'Service shares'!$A66)*AD66</f>
        <v>0</v>
      </c>
      <c r="BJ66" s="2">
        <f>SUMIFS('IND Balance'!AD$5:AD$141,'IND Balance'!$C$5:$C$141,'Service shares'!$B66,'IND Balance'!$D$5:$D$141,"*"&amp;'Service shares'!$A66)*AE66</f>
        <v>0</v>
      </c>
      <c r="BK66" s="2">
        <f>SUMIFS('IND Balance'!AE$5:AE$141,'IND Balance'!$C$5:$C$141,'Service shares'!$B66,'IND Balance'!$D$5:$D$141,"*"&amp;'Service shares'!$A66)*AF66</f>
        <v>0</v>
      </c>
      <c r="BL66" s="2">
        <f>SUMIFS('IND Balance'!AF$5:AF$141,'IND Balance'!$C$5:$C$141,'Service shares'!$B66,'IND Balance'!$D$5:$D$141,"*"&amp;'Service shares'!$A66)*AG66</f>
        <v>0</v>
      </c>
      <c r="BM66" s="2">
        <f>SUMIFS('IND Balance'!AG$5:AG$141,'IND Balance'!$C$5:$C$141,'Service shares'!$B66,'IND Balance'!$D$5:$D$141,"*"&amp;'Service shares'!$A66)*AH66</f>
        <v>0</v>
      </c>
      <c r="BN66" s="2">
        <f>SUMIFS('IND Balance'!AH$5:AH$141,'IND Balance'!$C$5:$C$141,'Service shares'!$B66,'IND Balance'!$D$5:$D$141,"*"&amp;'Service shares'!$A66)*AI66</f>
        <v>0</v>
      </c>
    </row>
    <row r="67" spans="1:66" x14ac:dyDescent="0.45">
      <c r="A67" t="s">
        <v>20</v>
      </c>
      <c r="B67" t="s">
        <v>47</v>
      </c>
      <c r="C67" t="s">
        <v>188</v>
      </c>
      <c r="D67" s="1">
        <v>0.36625514403292181</v>
      </c>
      <c r="E67" s="1"/>
      <c r="F67" s="1">
        <f t="shared" si="16"/>
        <v>0.36625514403292181</v>
      </c>
      <c r="G67" s="1">
        <f t="shared" si="23"/>
        <v>0.36625514403292181</v>
      </c>
      <c r="H67" s="1">
        <f t="shared" si="23"/>
        <v>0.36625514403292181</v>
      </c>
      <c r="I67" s="1">
        <f t="shared" si="23"/>
        <v>0.36625514403292181</v>
      </c>
      <c r="J67" s="1">
        <f t="shared" si="23"/>
        <v>0.36625514403292181</v>
      </c>
      <c r="K67" s="1">
        <f t="shared" si="23"/>
        <v>0.36625514403292181</v>
      </c>
      <c r="L67" s="1">
        <f t="shared" si="23"/>
        <v>0.36625514403292181</v>
      </c>
      <c r="M67" s="1">
        <f t="shared" si="23"/>
        <v>0.36625514403292181</v>
      </c>
      <c r="N67" s="1">
        <f t="shared" si="23"/>
        <v>0.36625514403292181</v>
      </c>
      <c r="O67" s="1">
        <f t="shared" si="23"/>
        <v>0.36625514403292181</v>
      </c>
      <c r="P67" s="1">
        <f t="shared" si="23"/>
        <v>0.36625514403292181</v>
      </c>
      <c r="Q67" s="1">
        <f t="shared" si="23"/>
        <v>0.36625514403292181</v>
      </c>
      <c r="R67" s="1">
        <f t="shared" si="23"/>
        <v>0.36625514403292181</v>
      </c>
      <c r="S67" s="1">
        <f t="shared" si="23"/>
        <v>0.36625514403292181</v>
      </c>
      <c r="T67" s="1">
        <f t="shared" si="23"/>
        <v>0.36625514403292181</v>
      </c>
      <c r="U67" s="1">
        <f t="shared" si="23"/>
        <v>0.36625514403292181</v>
      </c>
      <c r="V67" s="1">
        <f t="shared" si="23"/>
        <v>0.36625514403292181</v>
      </c>
      <c r="W67" s="1">
        <f t="shared" ref="W67:AI82" si="24">$D67</f>
        <v>0.36625514403292181</v>
      </c>
      <c r="X67" s="1">
        <f t="shared" si="24"/>
        <v>0.36625514403292181</v>
      </c>
      <c r="Y67" s="1">
        <f t="shared" si="24"/>
        <v>0.36625514403292181</v>
      </c>
      <c r="Z67" s="1">
        <f t="shared" si="24"/>
        <v>0.36625514403292181</v>
      </c>
      <c r="AA67" s="1">
        <f t="shared" si="24"/>
        <v>0.36625514403292181</v>
      </c>
      <c r="AB67" s="1">
        <f t="shared" si="24"/>
        <v>0.36625514403292181</v>
      </c>
      <c r="AC67" s="1">
        <f t="shared" si="24"/>
        <v>0.36625514403292181</v>
      </c>
      <c r="AD67" s="1">
        <f t="shared" si="24"/>
        <v>0.36625514403292181</v>
      </c>
      <c r="AE67" s="1">
        <f t="shared" si="24"/>
        <v>0.36625514403292181</v>
      </c>
      <c r="AF67" s="1">
        <f t="shared" si="24"/>
        <v>0.36625514403292181</v>
      </c>
      <c r="AG67" s="1">
        <f t="shared" si="24"/>
        <v>0.36625514403292181</v>
      </c>
      <c r="AH67" s="1">
        <f t="shared" si="24"/>
        <v>0.36625514403292181</v>
      </c>
      <c r="AI67" s="1">
        <f t="shared" si="24"/>
        <v>0.36625514403292181</v>
      </c>
      <c r="AJ67" s="1"/>
      <c r="AK67" s="2">
        <f>SUMIFS('IND Balance'!E$5:E$141,'IND Balance'!$C$5:$C$141,'Service shares'!$B67,'IND Balance'!$D$5:$D$141,"*"&amp;'Service shares'!$A67)*F67</f>
        <v>0</v>
      </c>
      <c r="AL67" s="2">
        <f>SUMIFS('IND Balance'!F$5:F$141,'IND Balance'!$C$5:$C$141,'Service shares'!$B67,'IND Balance'!$D$5:$D$141,"*"&amp;'Service shares'!$A67)*G67</f>
        <v>0</v>
      </c>
      <c r="AM67" s="2">
        <f>SUMIFS('IND Balance'!G$5:G$141,'IND Balance'!$C$5:$C$141,'Service shares'!$B67,'IND Balance'!$D$5:$D$141,"*"&amp;'Service shares'!$A67)*H67</f>
        <v>0</v>
      </c>
      <c r="AN67" s="2">
        <f>SUMIFS('IND Balance'!H$5:H$141,'IND Balance'!$C$5:$C$141,'Service shares'!$B67,'IND Balance'!$D$5:$D$141,"*"&amp;'Service shares'!$A67)*I67</f>
        <v>0</v>
      </c>
      <c r="AO67" s="2">
        <f>SUMIFS('IND Balance'!I$5:I$141,'IND Balance'!$C$5:$C$141,'Service shares'!$B67,'IND Balance'!$D$5:$D$141,"*"&amp;'Service shares'!$A67)*J67</f>
        <v>0</v>
      </c>
      <c r="AP67" s="2">
        <f>SUMIFS('IND Balance'!J$5:J$141,'IND Balance'!$C$5:$C$141,'Service shares'!$B67,'IND Balance'!$D$5:$D$141,"*"&amp;'Service shares'!$A67)*K67</f>
        <v>0</v>
      </c>
      <c r="AQ67" s="2">
        <f>SUMIFS('IND Balance'!K$5:K$141,'IND Balance'!$C$5:$C$141,'Service shares'!$B67,'IND Balance'!$D$5:$D$141,"*"&amp;'Service shares'!$A67)*L67</f>
        <v>0</v>
      </c>
      <c r="AR67" s="2">
        <f>SUMIFS('IND Balance'!L$5:L$141,'IND Balance'!$C$5:$C$141,'Service shares'!$B67,'IND Balance'!$D$5:$D$141,"*"&amp;'Service shares'!$A67)*M67</f>
        <v>0</v>
      </c>
      <c r="AS67" s="2">
        <f>SUMIFS('IND Balance'!M$5:M$141,'IND Balance'!$C$5:$C$141,'Service shares'!$B67,'IND Balance'!$D$5:$D$141,"*"&amp;'Service shares'!$A67)*N67</f>
        <v>0</v>
      </c>
      <c r="AT67" s="2">
        <f>SUMIFS('IND Balance'!N$5:N$141,'IND Balance'!$C$5:$C$141,'Service shares'!$B67,'IND Balance'!$D$5:$D$141,"*"&amp;'Service shares'!$A67)*O67</f>
        <v>0</v>
      </c>
      <c r="AU67" s="2">
        <f>SUMIFS('IND Balance'!O$5:O$141,'IND Balance'!$C$5:$C$141,'Service shares'!$B67,'IND Balance'!$D$5:$D$141,"*"&amp;'Service shares'!$A67)*P67</f>
        <v>0</v>
      </c>
      <c r="AV67" s="2">
        <f>SUMIFS('IND Balance'!P$5:P$141,'IND Balance'!$C$5:$C$141,'Service shares'!$B67,'IND Balance'!$D$5:$D$141,"*"&amp;'Service shares'!$A67)*Q67</f>
        <v>0</v>
      </c>
      <c r="AW67" s="2">
        <f>SUMIFS('IND Balance'!Q$5:Q$141,'IND Balance'!$C$5:$C$141,'Service shares'!$B67,'IND Balance'!$D$5:$D$141,"*"&amp;'Service shares'!$A67)*R67</f>
        <v>0</v>
      </c>
      <c r="AX67" s="2">
        <f>SUMIFS('IND Balance'!R$5:R$141,'IND Balance'!$C$5:$C$141,'Service shares'!$B67,'IND Balance'!$D$5:$D$141,"*"&amp;'Service shares'!$A67)*S67</f>
        <v>0</v>
      </c>
      <c r="AY67" s="2">
        <f>SUMIFS('IND Balance'!S$5:S$141,'IND Balance'!$C$5:$C$141,'Service shares'!$B67,'IND Balance'!$D$5:$D$141,"*"&amp;'Service shares'!$A67)*T67</f>
        <v>0</v>
      </c>
      <c r="AZ67" s="2">
        <f>SUMIFS('IND Balance'!T$5:T$141,'IND Balance'!$C$5:$C$141,'Service shares'!$B67,'IND Balance'!$D$5:$D$141,"*"&amp;'Service shares'!$A67)*U67</f>
        <v>0</v>
      </c>
      <c r="BA67" s="2">
        <f>SUMIFS('IND Balance'!U$5:U$141,'IND Balance'!$C$5:$C$141,'Service shares'!$B67,'IND Balance'!$D$5:$D$141,"*"&amp;'Service shares'!$A67)*V67</f>
        <v>0</v>
      </c>
      <c r="BB67" s="2">
        <f>SUMIFS('IND Balance'!V$5:V$141,'IND Balance'!$C$5:$C$141,'Service shares'!$B67,'IND Balance'!$D$5:$D$141,"*"&amp;'Service shares'!$A67)*W67</f>
        <v>0</v>
      </c>
      <c r="BC67" s="2">
        <f>SUMIFS('IND Balance'!W$5:W$141,'IND Balance'!$C$5:$C$141,'Service shares'!$B67,'IND Balance'!$D$5:$D$141,"*"&amp;'Service shares'!$A67)*X67</f>
        <v>0</v>
      </c>
      <c r="BD67" s="2">
        <f>SUMIFS('IND Balance'!X$5:X$141,'IND Balance'!$C$5:$C$141,'Service shares'!$B67,'IND Balance'!$D$5:$D$141,"*"&amp;'Service shares'!$A67)*Y67</f>
        <v>0</v>
      </c>
      <c r="BE67" s="2">
        <f>SUMIFS('IND Balance'!Y$5:Y$141,'IND Balance'!$C$5:$C$141,'Service shares'!$B67,'IND Balance'!$D$5:$D$141,"*"&amp;'Service shares'!$A67)*Z67</f>
        <v>0</v>
      </c>
      <c r="BF67" s="2">
        <f>SUMIFS('IND Balance'!Z$5:Z$141,'IND Balance'!$C$5:$C$141,'Service shares'!$B67,'IND Balance'!$D$5:$D$141,"*"&amp;'Service shares'!$A67)*AA67</f>
        <v>0</v>
      </c>
      <c r="BG67" s="2">
        <f>SUMIFS('IND Balance'!AA$5:AA$141,'IND Balance'!$C$5:$C$141,'Service shares'!$B67,'IND Balance'!$D$5:$D$141,"*"&amp;'Service shares'!$A67)*AB67</f>
        <v>0</v>
      </c>
      <c r="BH67" s="2">
        <f>SUMIFS('IND Balance'!AB$5:AB$141,'IND Balance'!$C$5:$C$141,'Service shares'!$B67,'IND Balance'!$D$5:$D$141,"*"&amp;'Service shares'!$A67)*AC67</f>
        <v>0</v>
      </c>
      <c r="BI67" s="2">
        <f>SUMIFS('IND Balance'!AC$5:AC$141,'IND Balance'!$C$5:$C$141,'Service shares'!$B67,'IND Balance'!$D$5:$D$141,"*"&amp;'Service shares'!$A67)*AD67</f>
        <v>0</v>
      </c>
      <c r="BJ67" s="2">
        <f>SUMIFS('IND Balance'!AD$5:AD$141,'IND Balance'!$C$5:$C$141,'Service shares'!$B67,'IND Balance'!$D$5:$D$141,"*"&amp;'Service shares'!$A67)*AE67</f>
        <v>0</v>
      </c>
      <c r="BK67" s="2">
        <f>SUMIFS('IND Balance'!AE$5:AE$141,'IND Balance'!$C$5:$C$141,'Service shares'!$B67,'IND Balance'!$D$5:$D$141,"*"&amp;'Service shares'!$A67)*AF67</f>
        <v>0</v>
      </c>
      <c r="BL67" s="2">
        <f>SUMIFS('IND Balance'!AF$5:AF$141,'IND Balance'!$C$5:$C$141,'Service shares'!$B67,'IND Balance'!$D$5:$D$141,"*"&amp;'Service shares'!$A67)*AG67</f>
        <v>0</v>
      </c>
      <c r="BM67" s="2">
        <f>SUMIFS('IND Balance'!AG$5:AG$141,'IND Balance'!$C$5:$C$141,'Service shares'!$B67,'IND Balance'!$D$5:$D$141,"*"&amp;'Service shares'!$A67)*AH67</f>
        <v>0</v>
      </c>
      <c r="BN67" s="2">
        <f>SUMIFS('IND Balance'!AH$5:AH$141,'IND Balance'!$C$5:$C$141,'Service shares'!$B67,'IND Balance'!$D$5:$D$141,"*"&amp;'Service shares'!$A67)*AI67</f>
        <v>0</v>
      </c>
    </row>
    <row r="68" spans="1:66" x14ac:dyDescent="0.45">
      <c r="A68" t="s">
        <v>20</v>
      </c>
      <c r="B68" t="s">
        <v>47</v>
      </c>
      <c r="C68" t="s">
        <v>191</v>
      </c>
      <c r="D68" s="1">
        <v>4.9382716049382713E-2</v>
      </c>
      <c r="E68" s="1"/>
      <c r="F68" s="1">
        <f t="shared" ref="F68:F131" si="25">$D68</f>
        <v>4.9382716049382713E-2</v>
      </c>
      <c r="G68" s="1">
        <f t="shared" si="23"/>
        <v>4.9382716049382713E-2</v>
      </c>
      <c r="H68" s="1">
        <f t="shared" si="23"/>
        <v>4.9382716049382713E-2</v>
      </c>
      <c r="I68" s="1">
        <f t="shared" si="23"/>
        <v>4.9382716049382713E-2</v>
      </c>
      <c r="J68" s="1">
        <f t="shared" si="23"/>
        <v>4.9382716049382713E-2</v>
      </c>
      <c r="K68" s="1">
        <f t="shared" si="23"/>
        <v>4.9382716049382713E-2</v>
      </c>
      <c r="L68" s="1">
        <f t="shared" si="23"/>
        <v>4.9382716049382713E-2</v>
      </c>
      <c r="M68" s="1">
        <f t="shared" si="23"/>
        <v>4.9382716049382713E-2</v>
      </c>
      <c r="N68" s="1">
        <f t="shared" si="23"/>
        <v>4.9382716049382713E-2</v>
      </c>
      <c r="O68" s="1">
        <f t="shared" si="23"/>
        <v>4.9382716049382713E-2</v>
      </c>
      <c r="P68" s="1">
        <f t="shared" si="23"/>
        <v>4.9382716049382713E-2</v>
      </c>
      <c r="Q68" s="1">
        <f t="shared" si="23"/>
        <v>4.9382716049382713E-2</v>
      </c>
      <c r="R68" s="1">
        <f t="shared" si="23"/>
        <v>4.9382716049382713E-2</v>
      </c>
      <c r="S68" s="1">
        <f t="shared" si="23"/>
        <v>4.9382716049382713E-2</v>
      </c>
      <c r="T68" s="1">
        <f t="shared" si="23"/>
        <v>4.9382716049382713E-2</v>
      </c>
      <c r="U68" s="1">
        <f t="shared" si="23"/>
        <v>4.9382716049382713E-2</v>
      </c>
      <c r="V68" s="1">
        <f t="shared" si="23"/>
        <v>4.9382716049382713E-2</v>
      </c>
      <c r="W68" s="1">
        <f t="shared" si="24"/>
        <v>4.9382716049382713E-2</v>
      </c>
      <c r="X68" s="1">
        <f t="shared" si="24"/>
        <v>4.9382716049382713E-2</v>
      </c>
      <c r="Y68" s="1">
        <f t="shared" si="24"/>
        <v>4.9382716049382713E-2</v>
      </c>
      <c r="Z68" s="1">
        <f t="shared" si="24"/>
        <v>4.9382716049382713E-2</v>
      </c>
      <c r="AA68" s="1">
        <f t="shared" si="24"/>
        <v>4.9382716049382713E-2</v>
      </c>
      <c r="AB68" s="1">
        <f t="shared" si="24"/>
        <v>4.9382716049382713E-2</v>
      </c>
      <c r="AC68" s="1">
        <f t="shared" si="24"/>
        <v>4.9382716049382713E-2</v>
      </c>
      <c r="AD68" s="1">
        <f t="shared" si="24"/>
        <v>4.9382716049382713E-2</v>
      </c>
      <c r="AE68" s="1">
        <f t="shared" si="24"/>
        <v>4.9382716049382713E-2</v>
      </c>
      <c r="AF68" s="1">
        <f t="shared" si="24"/>
        <v>4.9382716049382713E-2</v>
      </c>
      <c r="AG68" s="1">
        <f t="shared" si="24"/>
        <v>4.9382716049382713E-2</v>
      </c>
      <c r="AH68" s="1">
        <f t="shared" si="24"/>
        <v>4.9382716049382713E-2</v>
      </c>
      <c r="AI68" s="1">
        <f t="shared" si="24"/>
        <v>4.9382716049382713E-2</v>
      </c>
      <c r="AJ68" s="1"/>
      <c r="AK68" s="2">
        <f>SUMIFS('IND Balance'!E$5:E$141,'IND Balance'!$C$5:$C$141,'Service shares'!$B68,'IND Balance'!$D$5:$D$141,"*"&amp;'Service shares'!$A68)*F68</f>
        <v>0</v>
      </c>
      <c r="AL68" s="2">
        <f>SUMIFS('IND Balance'!F$5:F$141,'IND Balance'!$C$5:$C$141,'Service shares'!$B68,'IND Balance'!$D$5:$D$141,"*"&amp;'Service shares'!$A68)*G68</f>
        <v>0</v>
      </c>
      <c r="AM68" s="2">
        <f>SUMIFS('IND Balance'!G$5:G$141,'IND Balance'!$C$5:$C$141,'Service shares'!$B68,'IND Balance'!$D$5:$D$141,"*"&amp;'Service shares'!$A68)*H68</f>
        <v>0</v>
      </c>
      <c r="AN68" s="2">
        <f>SUMIFS('IND Balance'!H$5:H$141,'IND Balance'!$C$5:$C$141,'Service shares'!$B68,'IND Balance'!$D$5:$D$141,"*"&amp;'Service shares'!$A68)*I68</f>
        <v>0</v>
      </c>
      <c r="AO68" s="2">
        <f>SUMIFS('IND Balance'!I$5:I$141,'IND Balance'!$C$5:$C$141,'Service shares'!$B68,'IND Balance'!$D$5:$D$141,"*"&amp;'Service shares'!$A68)*J68</f>
        <v>0</v>
      </c>
      <c r="AP68" s="2">
        <f>SUMIFS('IND Balance'!J$5:J$141,'IND Balance'!$C$5:$C$141,'Service shares'!$B68,'IND Balance'!$D$5:$D$141,"*"&amp;'Service shares'!$A68)*K68</f>
        <v>0</v>
      </c>
      <c r="AQ68" s="2">
        <f>SUMIFS('IND Balance'!K$5:K$141,'IND Balance'!$C$5:$C$141,'Service shares'!$B68,'IND Balance'!$D$5:$D$141,"*"&amp;'Service shares'!$A68)*L68</f>
        <v>0</v>
      </c>
      <c r="AR68" s="2">
        <f>SUMIFS('IND Balance'!L$5:L$141,'IND Balance'!$C$5:$C$141,'Service shares'!$B68,'IND Balance'!$D$5:$D$141,"*"&amp;'Service shares'!$A68)*M68</f>
        <v>0</v>
      </c>
      <c r="AS68" s="2">
        <f>SUMIFS('IND Balance'!M$5:M$141,'IND Balance'!$C$5:$C$141,'Service shares'!$B68,'IND Balance'!$D$5:$D$141,"*"&amp;'Service shares'!$A68)*N68</f>
        <v>0</v>
      </c>
      <c r="AT68" s="2">
        <f>SUMIFS('IND Balance'!N$5:N$141,'IND Balance'!$C$5:$C$141,'Service shares'!$B68,'IND Balance'!$D$5:$D$141,"*"&amp;'Service shares'!$A68)*O68</f>
        <v>0</v>
      </c>
      <c r="AU68" s="2">
        <f>SUMIFS('IND Balance'!O$5:O$141,'IND Balance'!$C$5:$C$141,'Service shares'!$B68,'IND Balance'!$D$5:$D$141,"*"&amp;'Service shares'!$A68)*P68</f>
        <v>0</v>
      </c>
      <c r="AV68" s="2">
        <f>SUMIFS('IND Balance'!P$5:P$141,'IND Balance'!$C$5:$C$141,'Service shares'!$B68,'IND Balance'!$D$5:$D$141,"*"&amp;'Service shares'!$A68)*Q68</f>
        <v>0</v>
      </c>
      <c r="AW68" s="2">
        <f>SUMIFS('IND Balance'!Q$5:Q$141,'IND Balance'!$C$5:$C$141,'Service shares'!$B68,'IND Balance'!$D$5:$D$141,"*"&amp;'Service shares'!$A68)*R68</f>
        <v>0</v>
      </c>
      <c r="AX68" s="2">
        <f>SUMIFS('IND Balance'!R$5:R$141,'IND Balance'!$C$5:$C$141,'Service shares'!$B68,'IND Balance'!$D$5:$D$141,"*"&amp;'Service shares'!$A68)*S68</f>
        <v>0</v>
      </c>
      <c r="AY68" s="2">
        <f>SUMIFS('IND Balance'!S$5:S$141,'IND Balance'!$C$5:$C$141,'Service shares'!$B68,'IND Balance'!$D$5:$D$141,"*"&amp;'Service shares'!$A68)*T68</f>
        <v>0</v>
      </c>
      <c r="AZ68" s="2">
        <f>SUMIFS('IND Balance'!T$5:T$141,'IND Balance'!$C$5:$C$141,'Service shares'!$B68,'IND Balance'!$D$5:$D$141,"*"&amp;'Service shares'!$A68)*U68</f>
        <v>0</v>
      </c>
      <c r="BA68" s="2">
        <f>SUMIFS('IND Balance'!U$5:U$141,'IND Balance'!$C$5:$C$141,'Service shares'!$B68,'IND Balance'!$D$5:$D$141,"*"&amp;'Service shares'!$A68)*V68</f>
        <v>0</v>
      </c>
      <c r="BB68" s="2">
        <f>SUMIFS('IND Balance'!V$5:V$141,'IND Balance'!$C$5:$C$141,'Service shares'!$B68,'IND Balance'!$D$5:$D$141,"*"&amp;'Service shares'!$A68)*W68</f>
        <v>0</v>
      </c>
      <c r="BC68" s="2">
        <f>SUMIFS('IND Balance'!W$5:W$141,'IND Balance'!$C$5:$C$141,'Service shares'!$B68,'IND Balance'!$D$5:$D$141,"*"&amp;'Service shares'!$A68)*X68</f>
        <v>0</v>
      </c>
      <c r="BD68" s="2">
        <f>SUMIFS('IND Balance'!X$5:X$141,'IND Balance'!$C$5:$C$141,'Service shares'!$B68,'IND Balance'!$D$5:$D$141,"*"&amp;'Service shares'!$A68)*Y68</f>
        <v>0</v>
      </c>
      <c r="BE68" s="2">
        <f>SUMIFS('IND Balance'!Y$5:Y$141,'IND Balance'!$C$5:$C$141,'Service shares'!$B68,'IND Balance'!$D$5:$D$141,"*"&amp;'Service shares'!$A68)*Z68</f>
        <v>0</v>
      </c>
      <c r="BF68" s="2">
        <f>SUMIFS('IND Balance'!Z$5:Z$141,'IND Balance'!$C$5:$C$141,'Service shares'!$B68,'IND Balance'!$D$5:$D$141,"*"&amp;'Service shares'!$A68)*AA68</f>
        <v>0</v>
      </c>
      <c r="BG68" s="2">
        <f>SUMIFS('IND Balance'!AA$5:AA$141,'IND Balance'!$C$5:$C$141,'Service shares'!$B68,'IND Balance'!$D$5:$D$141,"*"&amp;'Service shares'!$A68)*AB68</f>
        <v>0</v>
      </c>
      <c r="BH68" s="2">
        <f>SUMIFS('IND Balance'!AB$5:AB$141,'IND Balance'!$C$5:$C$141,'Service shares'!$B68,'IND Balance'!$D$5:$D$141,"*"&amp;'Service shares'!$A68)*AC68</f>
        <v>0</v>
      </c>
      <c r="BI68" s="2">
        <f>SUMIFS('IND Balance'!AC$5:AC$141,'IND Balance'!$C$5:$C$141,'Service shares'!$B68,'IND Balance'!$D$5:$D$141,"*"&amp;'Service shares'!$A68)*AD68</f>
        <v>0</v>
      </c>
      <c r="BJ68" s="2">
        <f>SUMIFS('IND Balance'!AD$5:AD$141,'IND Balance'!$C$5:$C$141,'Service shares'!$B68,'IND Balance'!$D$5:$D$141,"*"&amp;'Service shares'!$A68)*AE68</f>
        <v>0</v>
      </c>
      <c r="BK68" s="2">
        <f>SUMIFS('IND Balance'!AE$5:AE$141,'IND Balance'!$C$5:$C$141,'Service shares'!$B68,'IND Balance'!$D$5:$D$141,"*"&amp;'Service shares'!$A68)*AF68</f>
        <v>0</v>
      </c>
      <c r="BL68" s="2">
        <f>SUMIFS('IND Balance'!AF$5:AF$141,'IND Balance'!$C$5:$C$141,'Service shares'!$B68,'IND Balance'!$D$5:$D$141,"*"&amp;'Service shares'!$A68)*AG68</f>
        <v>0</v>
      </c>
      <c r="BM68" s="2">
        <f>SUMIFS('IND Balance'!AG$5:AG$141,'IND Balance'!$C$5:$C$141,'Service shares'!$B68,'IND Balance'!$D$5:$D$141,"*"&amp;'Service shares'!$A68)*AH68</f>
        <v>0</v>
      </c>
      <c r="BN68" s="2">
        <f>SUMIFS('IND Balance'!AH$5:AH$141,'IND Balance'!$C$5:$C$141,'Service shares'!$B68,'IND Balance'!$D$5:$D$141,"*"&amp;'Service shares'!$A68)*AI68</f>
        <v>0</v>
      </c>
    </row>
    <row r="69" spans="1:66" x14ac:dyDescent="0.45">
      <c r="A69" t="s">
        <v>20</v>
      </c>
      <c r="B69" t="s">
        <v>47</v>
      </c>
      <c r="C69" t="s">
        <v>194</v>
      </c>
      <c r="D69" s="1">
        <v>4.9382716049382713E-2</v>
      </c>
      <c r="E69" s="1"/>
      <c r="F69" s="1">
        <f t="shared" si="25"/>
        <v>4.9382716049382713E-2</v>
      </c>
      <c r="G69" s="1">
        <f t="shared" si="23"/>
        <v>4.9382716049382713E-2</v>
      </c>
      <c r="H69" s="1">
        <f t="shared" si="23"/>
        <v>4.9382716049382713E-2</v>
      </c>
      <c r="I69" s="1">
        <f t="shared" si="23"/>
        <v>4.9382716049382713E-2</v>
      </c>
      <c r="J69" s="1">
        <f t="shared" si="23"/>
        <v>4.9382716049382713E-2</v>
      </c>
      <c r="K69" s="1">
        <f t="shared" si="23"/>
        <v>4.9382716049382713E-2</v>
      </c>
      <c r="L69" s="1">
        <f t="shared" si="23"/>
        <v>4.9382716049382713E-2</v>
      </c>
      <c r="M69" s="1">
        <f t="shared" si="23"/>
        <v>4.9382716049382713E-2</v>
      </c>
      <c r="N69" s="1">
        <f t="shared" si="23"/>
        <v>4.9382716049382713E-2</v>
      </c>
      <c r="O69" s="1">
        <f t="shared" si="23"/>
        <v>4.9382716049382713E-2</v>
      </c>
      <c r="P69" s="1">
        <f t="shared" si="23"/>
        <v>4.9382716049382713E-2</v>
      </c>
      <c r="Q69" s="1">
        <f t="shared" si="23"/>
        <v>4.9382716049382713E-2</v>
      </c>
      <c r="R69" s="1">
        <f t="shared" si="23"/>
        <v>4.9382716049382713E-2</v>
      </c>
      <c r="S69" s="1">
        <f t="shared" si="23"/>
        <v>4.9382716049382713E-2</v>
      </c>
      <c r="T69" s="1">
        <f t="shared" si="23"/>
        <v>4.9382716049382713E-2</v>
      </c>
      <c r="U69" s="1">
        <f t="shared" si="23"/>
        <v>4.9382716049382713E-2</v>
      </c>
      <c r="V69" s="1">
        <f t="shared" si="23"/>
        <v>4.9382716049382713E-2</v>
      </c>
      <c r="W69" s="1">
        <f t="shared" si="24"/>
        <v>4.9382716049382713E-2</v>
      </c>
      <c r="X69" s="1">
        <f t="shared" si="24"/>
        <v>4.9382716049382713E-2</v>
      </c>
      <c r="Y69" s="1">
        <f t="shared" si="24"/>
        <v>4.9382716049382713E-2</v>
      </c>
      <c r="Z69" s="1">
        <f t="shared" si="24"/>
        <v>4.9382716049382713E-2</v>
      </c>
      <c r="AA69" s="1">
        <f t="shared" si="24"/>
        <v>4.9382716049382713E-2</v>
      </c>
      <c r="AB69" s="1">
        <f t="shared" si="24"/>
        <v>4.9382716049382713E-2</v>
      </c>
      <c r="AC69" s="1">
        <f t="shared" si="24"/>
        <v>4.9382716049382713E-2</v>
      </c>
      <c r="AD69" s="1">
        <f t="shared" si="24"/>
        <v>4.9382716049382713E-2</v>
      </c>
      <c r="AE69" s="1">
        <f t="shared" si="24"/>
        <v>4.9382716049382713E-2</v>
      </c>
      <c r="AF69" s="1">
        <f t="shared" si="24"/>
        <v>4.9382716049382713E-2</v>
      </c>
      <c r="AG69" s="1">
        <f t="shared" si="24"/>
        <v>4.9382716049382713E-2</v>
      </c>
      <c r="AH69" s="1">
        <f t="shared" si="24"/>
        <v>4.9382716049382713E-2</v>
      </c>
      <c r="AI69" s="1">
        <f t="shared" si="24"/>
        <v>4.9382716049382713E-2</v>
      </c>
      <c r="AJ69" s="1"/>
      <c r="AK69" s="2">
        <f>SUMIFS('IND Balance'!E$5:E$141,'IND Balance'!$C$5:$C$141,'Service shares'!$B69,'IND Balance'!$D$5:$D$141,"*"&amp;'Service shares'!$A69)*F69</f>
        <v>0</v>
      </c>
      <c r="AL69" s="2">
        <f>SUMIFS('IND Balance'!F$5:F$141,'IND Balance'!$C$5:$C$141,'Service shares'!$B69,'IND Balance'!$D$5:$D$141,"*"&amp;'Service shares'!$A69)*G69</f>
        <v>0</v>
      </c>
      <c r="AM69" s="2">
        <f>SUMIFS('IND Balance'!G$5:G$141,'IND Balance'!$C$5:$C$141,'Service shares'!$B69,'IND Balance'!$D$5:$D$141,"*"&amp;'Service shares'!$A69)*H69</f>
        <v>0</v>
      </c>
      <c r="AN69" s="2">
        <f>SUMIFS('IND Balance'!H$5:H$141,'IND Balance'!$C$5:$C$141,'Service shares'!$B69,'IND Balance'!$D$5:$D$141,"*"&amp;'Service shares'!$A69)*I69</f>
        <v>0</v>
      </c>
      <c r="AO69" s="2">
        <f>SUMIFS('IND Balance'!I$5:I$141,'IND Balance'!$C$5:$C$141,'Service shares'!$B69,'IND Balance'!$D$5:$D$141,"*"&amp;'Service shares'!$A69)*J69</f>
        <v>0</v>
      </c>
      <c r="AP69" s="2">
        <f>SUMIFS('IND Balance'!J$5:J$141,'IND Balance'!$C$5:$C$141,'Service shares'!$B69,'IND Balance'!$D$5:$D$141,"*"&amp;'Service shares'!$A69)*K69</f>
        <v>0</v>
      </c>
      <c r="AQ69" s="2">
        <f>SUMIFS('IND Balance'!K$5:K$141,'IND Balance'!$C$5:$C$141,'Service shares'!$B69,'IND Balance'!$D$5:$D$141,"*"&amp;'Service shares'!$A69)*L69</f>
        <v>0</v>
      </c>
      <c r="AR69" s="2">
        <f>SUMIFS('IND Balance'!L$5:L$141,'IND Balance'!$C$5:$C$141,'Service shares'!$B69,'IND Balance'!$D$5:$D$141,"*"&amp;'Service shares'!$A69)*M69</f>
        <v>0</v>
      </c>
      <c r="AS69" s="2">
        <f>SUMIFS('IND Balance'!M$5:M$141,'IND Balance'!$C$5:$C$141,'Service shares'!$B69,'IND Balance'!$D$5:$D$141,"*"&amp;'Service shares'!$A69)*N69</f>
        <v>0</v>
      </c>
      <c r="AT69" s="2">
        <f>SUMIFS('IND Balance'!N$5:N$141,'IND Balance'!$C$5:$C$141,'Service shares'!$B69,'IND Balance'!$D$5:$D$141,"*"&amp;'Service shares'!$A69)*O69</f>
        <v>0</v>
      </c>
      <c r="AU69" s="2">
        <f>SUMIFS('IND Balance'!O$5:O$141,'IND Balance'!$C$5:$C$141,'Service shares'!$B69,'IND Balance'!$D$5:$D$141,"*"&amp;'Service shares'!$A69)*P69</f>
        <v>0</v>
      </c>
      <c r="AV69" s="2">
        <f>SUMIFS('IND Balance'!P$5:P$141,'IND Balance'!$C$5:$C$141,'Service shares'!$B69,'IND Balance'!$D$5:$D$141,"*"&amp;'Service shares'!$A69)*Q69</f>
        <v>0</v>
      </c>
      <c r="AW69" s="2">
        <f>SUMIFS('IND Balance'!Q$5:Q$141,'IND Balance'!$C$5:$C$141,'Service shares'!$B69,'IND Balance'!$D$5:$D$141,"*"&amp;'Service shares'!$A69)*R69</f>
        <v>0</v>
      </c>
      <c r="AX69" s="2">
        <f>SUMIFS('IND Balance'!R$5:R$141,'IND Balance'!$C$5:$C$141,'Service shares'!$B69,'IND Balance'!$D$5:$D$141,"*"&amp;'Service shares'!$A69)*S69</f>
        <v>0</v>
      </c>
      <c r="AY69" s="2">
        <f>SUMIFS('IND Balance'!S$5:S$141,'IND Balance'!$C$5:$C$141,'Service shares'!$B69,'IND Balance'!$D$5:$D$141,"*"&amp;'Service shares'!$A69)*T69</f>
        <v>0</v>
      </c>
      <c r="AZ69" s="2">
        <f>SUMIFS('IND Balance'!T$5:T$141,'IND Balance'!$C$5:$C$141,'Service shares'!$B69,'IND Balance'!$D$5:$D$141,"*"&amp;'Service shares'!$A69)*U69</f>
        <v>0</v>
      </c>
      <c r="BA69" s="2">
        <f>SUMIFS('IND Balance'!U$5:U$141,'IND Balance'!$C$5:$C$141,'Service shares'!$B69,'IND Balance'!$D$5:$D$141,"*"&amp;'Service shares'!$A69)*V69</f>
        <v>0</v>
      </c>
      <c r="BB69" s="2">
        <f>SUMIFS('IND Balance'!V$5:V$141,'IND Balance'!$C$5:$C$141,'Service shares'!$B69,'IND Balance'!$D$5:$D$141,"*"&amp;'Service shares'!$A69)*W69</f>
        <v>0</v>
      </c>
      <c r="BC69" s="2">
        <f>SUMIFS('IND Balance'!W$5:W$141,'IND Balance'!$C$5:$C$141,'Service shares'!$B69,'IND Balance'!$D$5:$D$141,"*"&amp;'Service shares'!$A69)*X69</f>
        <v>0</v>
      </c>
      <c r="BD69" s="2">
        <f>SUMIFS('IND Balance'!X$5:X$141,'IND Balance'!$C$5:$C$141,'Service shares'!$B69,'IND Balance'!$D$5:$D$141,"*"&amp;'Service shares'!$A69)*Y69</f>
        <v>0</v>
      </c>
      <c r="BE69" s="2">
        <f>SUMIFS('IND Balance'!Y$5:Y$141,'IND Balance'!$C$5:$C$141,'Service shares'!$B69,'IND Balance'!$D$5:$D$141,"*"&amp;'Service shares'!$A69)*Z69</f>
        <v>0</v>
      </c>
      <c r="BF69" s="2">
        <f>SUMIFS('IND Balance'!Z$5:Z$141,'IND Balance'!$C$5:$C$141,'Service shares'!$B69,'IND Balance'!$D$5:$D$141,"*"&amp;'Service shares'!$A69)*AA69</f>
        <v>0</v>
      </c>
      <c r="BG69" s="2">
        <f>SUMIFS('IND Balance'!AA$5:AA$141,'IND Balance'!$C$5:$C$141,'Service shares'!$B69,'IND Balance'!$D$5:$D$141,"*"&amp;'Service shares'!$A69)*AB69</f>
        <v>0</v>
      </c>
      <c r="BH69" s="2">
        <f>SUMIFS('IND Balance'!AB$5:AB$141,'IND Balance'!$C$5:$C$141,'Service shares'!$B69,'IND Balance'!$D$5:$D$141,"*"&amp;'Service shares'!$A69)*AC69</f>
        <v>0</v>
      </c>
      <c r="BI69" s="2">
        <f>SUMIFS('IND Balance'!AC$5:AC$141,'IND Balance'!$C$5:$C$141,'Service shares'!$B69,'IND Balance'!$D$5:$D$141,"*"&amp;'Service shares'!$A69)*AD69</f>
        <v>0</v>
      </c>
      <c r="BJ69" s="2">
        <f>SUMIFS('IND Balance'!AD$5:AD$141,'IND Balance'!$C$5:$C$141,'Service shares'!$B69,'IND Balance'!$D$5:$D$141,"*"&amp;'Service shares'!$A69)*AE69</f>
        <v>0</v>
      </c>
      <c r="BK69" s="2">
        <f>SUMIFS('IND Balance'!AE$5:AE$141,'IND Balance'!$C$5:$C$141,'Service shares'!$B69,'IND Balance'!$D$5:$D$141,"*"&amp;'Service shares'!$A69)*AF69</f>
        <v>0</v>
      </c>
      <c r="BL69" s="2">
        <f>SUMIFS('IND Balance'!AF$5:AF$141,'IND Balance'!$C$5:$C$141,'Service shares'!$B69,'IND Balance'!$D$5:$D$141,"*"&amp;'Service shares'!$A69)*AG69</f>
        <v>0</v>
      </c>
      <c r="BM69" s="2">
        <f>SUMIFS('IND Balance'!AG$5:AG$141,'IND Balance'!$C$5:$C$141,'Service shares'!$B69,'IND Balance'!$D$5:$D$141,"*"&amp;'Service shares'!$A69)*AH69</f>
        <v>0</v>
      </c>
      <c r="BN69" s="2">
        <f>SUMIFS('IND Balance'!AH$5:AH$141,'IND Balance'!$C$5:$C$141,'Service shares'!$B69,'IND Balance'!$D$5:$D$141,"*"&amp;'Service shares'!$A69)*AI69</f>
        <v>0</v>
      </c>
    </row>
    <row r="70" spans="1:66" x14ac:dyDescent="0.45">
      <c r="A70" t="s">
        <v>20</v>
      </c>
      <c r="B70" t="s">
        <v>47</v>
      </c>
      <c r="C70" t="s">
        <v>199</v>
      </c>
      <c r="D70" s="1">
        <v>2.8806584362139918E-2</v>
      </c>
      <c r="E70" s="1"/>
      <c r="F70" s="1">
        <f t="shared" si="25"/>
        <v>2.8806584362139918E-2</v>
      </c>
      <c r="G70" s="1">
        <f t="shared" si="23"/>
        <v>2.8806584362139918E-2</v>
      </c>
      <c r="H70" s="1">
        <f t="shared" si="23"/>
        <v>2.8806584362139918E-2</v>
      </c>
      <c r="I70" s="1">
        <f t="shared" si="23"/>
        <v>2.8806584362139918E-2</v>
      </c>
      <c r="J70" s="1">
        <f t="shared" si="23"/>
        <v>2.8806584362139918E-2</v>
      </c>
      <c r="K70" s="1">
        <f t="shared" si="23"/>
        <v>2.8806584362139918E-2</v>
      </c>
      <c r="L70" s="1">
        <f t="shared" si="23"/>
        <v>2.8806584362139918E-2</v>
      </c>
      <c r="M70" s="1">
        <f t="shared" si="23"/>
        <v>2.8806584362139918E-2</v>
      </c>
      <c r="N70" s="1">
        <f t="shared" si="23"/>
        <v>2.8806584362139918E-2</v>
      </c>
      <c r="O70" s="1">
        <f t="shared" si="23"/>
        <v>2.8806584362139918E-2</v>
      </c>
      <c r="P70" s="1">
        <f t="shared" si="23"/>
        <v>2.8806584362139918E-2</v>
      </c>
      <c r="Q70" s="1">
        <f t="shared" si="23"/>
        <v>2.8806584362139918E-2</v>
      </c>
      <c r="R70" s="1">
        <f t="shared" si="23"/>
        <v>2.8806584362139918E-2</v>
      </c>
      <c r="S70" s="1">
        <f t="shared" si="23"/>
        <v>2.8806584362139918E-2</v>
      </c>
      <c r="T70" s="1">
        <f t="shared" si="23"/>
        <v>2.8806584362139918E-2</v>
      </c>
      <c r="U70" s="1">
        <f t="shared" si="23"/>
        <v>2.8806584362139918E-2</v>
      </c>
      <c r="V70" s="1">
        <f t="shared" si="23"/>
        <v>2.8806584362139918E-2</v>
      </c>
      <c r="W70" s="1">
        <f t="shared" si="24"/>
        <v>2.8806584362139918E-2</v>
      </c>
      <c r="X70" s="1">
        <f t="shared" si="24"/>
        <v>2.8806584362139918E-2</v>
      </c>
      <c r="Y70" s="1">
        <f t="shared" si="24"/>
        <v>2.8806584362139918E-2</v>
      </c>
      <c r="Z70" s="1">
        <f t="shared" si="24"/>
        <v>2.8806584362139918E-2</v>
      </c>
      <c r="AA70" s="1">
        <f t="shared" si="24"/>
        <v>2.8806584362139918E-2</v>
      </c>
      <c r="AB70" s="1">
        <f t="shared" si="24"/>
        <v>2.8806584362139918E-2</v>
      </c>
      <c r="AC70" s="1">
        <f t="shared" si="24"/>
        <v>2.8806584362139918E-2</v>
      </c>
      <c r="AD70" s="1">
        <f t="shared" si="24"/>
        <v>2.8806584362139918E-2</v>
      </c>
      <c r="AE70" s="1">
        <f t="shared" si="24"/>
        <v>2.8806584362139918E-2</v>
      </c>
      <c r="AF70" s="1">
        <f t="shared" si="24"/>
        <v>2.8806584362139918E-2</v>
      </c>
      <c r="AG70" s="1">
        <f t="shared" si="24"/>
        <v>2.8806584362139918E-2</v>
      </c>
      <c r="AH70" s="1">
        <f t="shared" si="24"/>
        <v>2.8806584362139918E-2</v>
      </c>
      <c r="AI70" s="1">
        <f t="shared" si="24"/>
        <v>2.8806584362139918E-2</v>
      </c>
      <c r="AJ70" s="1"/>
      <c r="AK70" s="2">
        <f>SUMIFS('IND Balance'!E$5:E$141,'IND Balance'!$C$5:$C$141,'Service shares'!$B70,'IND Balance'!$D$5:$D$141,"*"&amp;'Service shares'!$A70)*F70</f>
        <v>0</v>
      </c>
      <c r="AL70" s="2">
        <f>SUMIFS('IND Balance'!F$5:F$141,'IND Balance'!$C$5:$C$141,'Service shares'!$B70,'IND Balance'!$D$5:$D$141,"*"&amp;'Service shares'!$A70)*G70</f>
        <v>0</v>
      </c>
      <c r="AM70" s="2">
        <f>SUMIFS('IND Balance'!G$5:G$141,'IND Balance'!$C$5:$C$141,'Service shares'!$B70,'IND Balance'!$D$5:$D$141,"*"&amp;'Service shares'!$A70)*H70</f>
        <v>0</v>
      </c>
      <c r="AN70" s="2">
        <f>SUMIFS('IND Balance'!H$5:H$141,'IND Balance'!$C$5:$C$141,'Service shares'!$B70,'IND Balance'!$D$5:$D$141,"*"&amp;'Service shares'!$A70)*I70</f>
        <v>0</v>
      </c>
      <c r="AO70" s="2">
        <f>SUMIFS('IND Balance'!I$5:I$141,'IND Balance'!$C$5:$C$141,'Service shares'!$B70,'IND Balance'!$D$5:$D$141,"*"&amp;'Service shares'!$A70)*J70</f>
        <v>0</v>
      </c>
      <c r="AP70" s="2">
        <f>SUMIFS('IND Balance'!J$5:J$141,'IND Balance'!$C$5:$C$141,'Service shares'!$B70,'IND Balance'!$D$5:$D$141,"*"&amp;'Service shares'!$A70)*K70</f>
        <v>0</v>
      </c>
      <c r="AQ70" s="2">
        <f>SUMIFS('IND Balance'!K$5:K$141,'IND Balance'!$C$5:$C$141,'Service shares'!$B70,'IND Balance'!$D$5:$D$141,"*"&amp;'Service shares'!$A70)*L70</f>
        <v>0</v>
      </c>
      <c r="AR70" s="2">
        <f>SUMIFS('IND Balance'!L$5:L$141,'IND Balance'!$C$5:$C$141,'Service shares'!$B70,'IND Balance'!$D$5:$D$141,"*"&amp;'Service shares'!$A70)*M70</f>
        <v>0</v>
      </c>
      <c r="AS70" s="2">
        <f>SUMIFS('IND Balance'!M$5:M$141,'IND Balance'!$C$5:$C$141,'Service shares'!$B70,'IND Balance'!$D$5:$D$141,"*"&amp;'Service shares'!$A70)*N70</f>
        <v>0</v>
      </c>
      <c r="AT70" s="2">
        <f>SUMIFS('IND Balance'!N$5:N$141,'IND Balance'!$C$5:$C$141,'Service shares'!$B70,'IND Balance'!$D$5:$D$141,"*"&amp;'Service shares'!$A70)*O70</f>
        <v>0</v>
      </c>
      <c r="AU70" s="2">
        <f>SUMIFS('IND Balance'!O$5:O$141,'IND Balance'!$C$5:$C$141,'Service shares'!$B70,'IND Balance'!$D$5:$D$141,"*"&amp;'Service shares'!$A70)*P70</f>
        <v>0</v>
      </c>
      <c r="AV70" s="2">
        <f>SUMIFS('IND Balance'!P$5:P$141,'IND Balance'!$C$5:$C$141,'Service shares'!$B70,'IND Balance'!$D$5:$D$141,"*"&amp;'Service shares'!$A70)*Q70</f>
        <v>0</v>
      </c>
      <c r="AW70" s="2">
        <f>SUMIFS('IND Balance'!Q$5:Q$141,'IND Balance'!$C$5:$C$141,'Service shares'!$B70,'IND Balance'!$D$5:$D$141,"*"&amp;'Service shares'!$A70)*R70</f>
        <v>0</v>
      </c>
      <c r="AX70" s="2">
        <f>SUMIFS('IND Balance'!R$5:R$141,'IND Balance'!$C$5:$C$141,'Service shares'!$B70,'IND Balance'!$D$5:$D$141,"*"&amp;'Service shares'!$A70)*S70</f>
        <v>0</v>
      </c>
      <c r="AY70" s="2">
        <f>SUMIFS('IND Balance'!S$5:S$141,'IND Balance'!$C$5:$C$141,'Service shares'!$B70,'IND Balance'!$D$5:$D$141,"*"&amp;'Service shares'!$A70)*T70</f>
        <v>0</v>
      </c>
      <c r="AZ70" s="2">
        <f>SUMIFS('IND Balance'!T$5:T$141,'IND Balance'!$C$5:$C$141,'Service shares'!$B70,'IND Balance'!$D$5:$D$141,"*"&amp;'Service shares'!$A70)*U70</f>
        <v>0</v>
      </c>
      <c r="BA70" s="2">
        <f>SUMIFS('IND Balance'!U$5:U$141,'IND Balance'!$C$5:$C$141,'Service shares'!$B70,'IND Balance'!$D$5:$D$141,"*"&amp;'Service shares'!$A70)*V70</f>
        <v>0</v>
      </c>
      <c r="BB70" s="2">
        <f>SUMIFS('IND Balance'!V$5:V$141,'IND Balance'!$C$5:$C$141,'Service shares'!$B70,'IND Balance'!$D$5:$D$141,"*"&amp;'Service shares'!$A70)*W70</f>
        <v>0</v>
      </c>
      <c r="BC70" s="2">
        <f>SUMIFS('IND Balance'!W$5:W$141,'IND Balance'!$C$5:$C$141,'Service shares'!$B70,'IND Balance'!$D$5:$D$141,"*"&amp;'Service shares'!$A70)*X70</f>
        <v>0</v>
      </c>
      <c r="BD70" s="2">
        <f>SUMIFS('IND Balance'!X$5:X$141,'IND Balance'!$C$5:$C$141,'Service shares'!$B70,'IND Balance'!$D$5:$D$141,"*"&amp;'Service shares'!$A70)*Y70</f>
        <v>0</v>
      </c>
      <c r="BE70" s="2">
        <f>SUMIFS('IND Balance'!Y$5:Y$141,'IND Balance'!$C$5:$C$141,'Service shares'!$B70,'IND Balance'!$D$5:$D$141,"*"&amp;'Service shares'!$A70)*Z70</f>
        <v>0</v>
      </c>
      <c r="BF70" s="2">
        <f>SUMIFS('IND Balance'!Z$5:Z$141,'IND Balance'!$C$5:$C$141,'Service shares'!$B70,'IND Balance'!$D$5:$D$141,"*"&amp;'Service shares'!$A70)*AA70</f>
        <v>0</v>
      </c>
      <c r="BG70" s="2">
        <f>SUMIFS('IND Balance'!AA$5:AA$141,'IND Balance'!$C$5:$C$141,'Service shares'!$B70,'IND Balance'!$D$5:$D$141,"*"&amp;'Service shares'!$A70)*AB70</f>
        <v>0</v>
      </c>
      <c r="BH70" s="2">
        <f>SUMIFS('IND Balance'!AB$5:AB$141,'IND Balance'!$C$5:$C$141,'Service shares'!$B70,'IND Balance'!$D$5:$D$141,"*"&amp;'Service shares'!$A70)*AC70</f>
        <v>0</v>
      </c>
      <c r="BI70" s="2">
        <f>SUMIFS('IND Balance'!AC$5:AC$141,'IND Balance'!$C$5:$C$141,'Service shares'!$B70,'IND Balance'!$D$5:$D$141,"*"&amp;'Service shares'!$A70)*AD70</f>
        <v>0</v>
      </c>
      <c r="BJ70" s="2">
        <f>SUMIFS('IND Balance'!AD$5:AD$141,'IND Balance'!$C$5:$C$141,'Service shares'!$B70,'IND Balance'!$D$5:$D$141,"*"&amp;'Service shares'!$A70)*AE70</f>
        <v>0</v>
      </c>
      <c r="BK70" s="2">
        <f>SUMIFS('IND Balance'!AE$5:AE$141,'IND Balance'!$C$5:$C$141,'Service shares'!$B70,'IND Balance'!$D$5:$D$141,"*"&amp;'Service shares'!$A70)*AF70</f>
        <v>0</v>
      </c>
      <c r="BL70" s="2">
        <f>SUMIFS('IND Balance'!AF$5:AF$141,'IND Balance'!$C$5:$C$141,'Service shares'!$B70,'IND Balance'!$D$5:$D$141,"*"&amp;'Service shares'!$A70)*AG70</f>
        <v>0</v>
      </c>
      <c r="BM70" s="2">
        <f>SUMIFS('IND Balance'!AG$5:AG$141,'IND Balance'!$C$5:$C$141,'Service shares'!$B70,'IND Balance'!$D$5:$D$141,"*"&amp;'Service shares'!$A70)*AH70</f>
        <v>0</v>
      </c>
      <c r="BN70" s="2">
        <f>SUMIFS('IND Balance'!AH$5:AH$141,'IND Balance'!$C$5:$C$141,'Service shares'!$B70,'IND Balance'!$D$5:$D$141,"*"&amp;'Service shares'!$A70)*AI70</f>
        <v>0</v>
      </c>
    </row>
    <row r="71" spans="1:66" x14ac:dyDescent="0.45">
      <c r="A71" t="s">
        <v>20</v>
      </c>
      <c r="B71" t="s">
        <v>47</v>
      </c>
      <c r="C71" t="s">
        <v>202</v>
      </c>
      <c r="D71" s="1">
        <v>3.7037037037037035E-2</v>
      </c>
      <c r="E71" s="1"/>
      <c r="F71" s="1">
        <f t="shared" si="25"/>
        <v>3.7037037037037035E-2</v>
      </c>
      <c r="G71" s="1">
        <f t="shared" si="23"/>
        <v>3.7037037037037035E-2</v>
      </c>
      <c r="H71" s="1">
        <f t="shared" si="23"/>
        <v>3.7037037037037035E-2</v>
      </c>
      <c r="I71" s="1">
        <f t="shared" si="23"/>
        <v>3.7037037037037035E-2</v>
      </c>
      <c r="J71" s="1">
        <f t="shared" si="23"/>
        <v>3.7037037037037035E-2</v>
      </c>
      <c r="K71" s="1">
        <f t="shared" si="23"/>
        <v>3.7037037037037035E-2</v>
      </c>
      <c r="L71" s="1">
        <f t="shared" si="23"/>
        <v>3.7037037037037035E-2</v>
      </c>
      <c r="M71" s="1">
        <f t="shared" si="23"/>
        <v>3.7037037037037035E-2</v>
      </c>
      <c r="N71" s="1">
        <f t="shared" si="23"/>
        <v>3.7037037037037035E-2</v>
      </c>
      <c r="O71" s="1">
        <f t="shared" si="23"/>
        <v>3.7037037037037035E-2</v>
      </c>
      <c r="P71" s="1">
        <f t="shared" si="23"/>
        <v>3.7037037037037035E-2</v>
      </c>
      <c r="Q71" s="1">
        <f t="shared" si="23"/>
        <v>3.7037037037037035E-2</v>
      </c>
      <c r="R71" s="1">
        <f t="shared" si="23"/>
        <v>3.7037037037037035E-2</v>
      </c>
      <c r="S71" s="1">
        <f t="shared" si="23"/>
        <v>3.7037037037037035E-2</v>
      </c>
      <c r="T71" s="1">
        <f t="shared" si="23"/>
        <v>3.7037037037037035E-2</v>
      </c>
      <c r="U71" s="1">
        <f t="shared" si="23"/>
        <v>3.7037037037037035E-2</v>
      </c>
      <c r="V71" s="1">
        <f t="shared" si="23"/>
        <v>3.7037037037037035E-2</v>
      </c>
      <c r="W71" s="1">
        <f t="shared" si="24"/>
        <v>3.7037037037037035E-2</v>
      </c>
      <c r="X71" s="1">
        <f t="shared" si="24"/>
        <v>3.7037037037037035E-2</v>
      </c>
      <c r="Y71" s="1">
        <f t="shared" si="24"/>
        <v>3.7037037037037035E-2</v>
      </c>
      <c r="Z71" s="1">
        <f t="shared" si="24"/>
        <v>3.7037037037037035E-2</v>
      </c>
      <c r="AA71" s="1">
        <f t="shared" si="24"/>
        <v>3.7037037037037035E-2</v>
      </c>
      <c r="AB71" s="1">
        <f t="shared" si="24"/>
        <v>3.7037037037037035E-2</v>
      </c>
      <c r="AC71" s="1">
        <f t="shared" si="24"/>
        <v>3.7037037037037035E-2</v>
      </c>
      <c r="AD71" s="1">
        <f t="shared" si="24"/>
        <v>3.7037037037037035E-2</v>
      </c>
      <c r="AE71" s="1">
        <f t="shared" si="24"/>
        <v>3.7037037037037035E-2</v>
      </c>
      <c r="AF71" s="1">
        <f t="shared" si="24"/>
        <v>3.7037037037037035E-2</v>
      </c>
      <c r="AG71" s="1">
        <f t="shared" si="24"/>
        <v>3.7037037037037035E-2</v>
      </c>
      <c r="AH71" s="1">
        <f t="shared" si="24"/>
        <v>3.7037037037037035E-2</v>
      </c>
      <c r="AI71" s="1">
        <f t="shared" si="24"/>
        <v>3.7037037037037035E-2</v>
      </c>
      <c r="AJ71" s="1"/>
      <c r="AK71" s="2">
        <f>SUMIFS('IND Balance'!E$5:E$141,'IND Balance'!$C$5:$C$141,'Service shares'!$B71,'IND Balance'!$D$5:$D$141,"*"&amp;'Service shares'!$A71)*F71</f>
        <v>0</v>
      </c>
      <c r="AL71" s="2">
        <f>SUMIFS('IND Balance'!F$5:F$141,'IND Balance'!$C$5:$C$141,'Service shares'!$B71,'IND Balance'!$D$5:$D$141,"*"&amp;'Service shares'!$A71)*G71</f>
        <v>0</v>
      </c>
      <c r="AM71" s="2">
        <f>SUMIFS('IND Balance'!G$5:G$141,'IND Balance'!$C$5:$C$141,'Service shares'!$B71,'IND Balance'!$D$5:$D$141,"*"&amp;'Service shares'!$A71)*H71</f>
        <v>0</v>
      </c>
      <c r="AN71" s="2">
        <f>SUMIFS('IND Balance'!H$5:H$141,'IND Balance'!$C$5:$C$141,'Service shares'!$B71,'IND Balance'!$D$5:$D$141,"*"&amp;'Service shares'!$A71)*I71</f>
        <v>0</v>
      </c>
      <c r="AO71" s="2">
        <f>SUMIFS('IND Balance'!I$5:I$141,'IND Balance'!$C$5:$C$141,'Service shares'!$B71,'IND Balance'!$D$5:$D$141,"*"&amp;'Service shares'!$A71)*J71</f>
        <v>0</v>
      </c>
      <c r="AP71" s="2">
        <f>SUMIFS('IND Balance'!J$5:J$141,'IND Balance'!$C$5:$C$141,'Service shares'!$B71,'IND Balance'!$D$5:$D$141,"*"&amp;'Service shares'!$A71)*K71</f>
        <v>0</v>
      </c>
      <c r="AQ71" s="2">
        <f>SUMIFS('IND Balance'!K$5:K$141,'IND Balance'!$C$5:$C$141,'Service shares'!$B71,'IND Balance'!$D$5:$D$141,"*"&amp;'Service shares'!$A71)*L71</f>
        <v>0</v>
      </c>
      <c r="AR71" s="2">
        <f>SUMIFS('IND Balance'!L$5:L$141,'IND Balance'!$C$5:$C$141,'Service shares'!$B71,'IND Balance'!$D$5:$D$141,"*"&amp;'Service shares'!$A71)*M71</f>
        <v>0</v>
      </c>
      <c r="AS71" s="2">
        <f>SUMIFS('IND Balance'!M$5:M$141,'IND Balance'!$C$5:$C$141,'Service shares'!$B71,'IND Balance'!$D$5:$D$141,"*"&amp;'Service shares'!$A71)*N71</f>
        <v>0</v>
      </c>
      <c r="AT71" s="2">
        <f>SUMIFS('IND Balance'!N$5:N$141,'IND Balance'!$C$5:$C$141,'Service shares'!$B71,'IND Balance'!$D$5:$D$141,"*"&amp;'Service shares'!$A71)*O71</f>
        <v>0</v>
      </c>
      <c r="AU71" s="2">
        <f>SUMIFS('IND Balance'!O$5:O$141,'IND Balance'!$C$5:$C$141,'Service shares'!$B71,'IND Balance'!$D$5:$D$141,"*"&amp;'Service shares'!$A71)*P71</f>
        <v>0</v>
      </c>
      <c r="AV71" s="2">
        <f>SUMIFS('IND Balance'!P$5:P$141,'IND Balance'!$C$5:$C$141,'Service shares'!$B71,'IND Balance'!$D$5:$D$141,"*"&amp;'Service shares'!$A71)*Q71</f>
        <v>0</v>
      </c>
      <c r="AW71" s="2">
        <f>SUMIFS('IND Balance'!Q$5:Q$141,'IND Balance'!$C$5:$C$141,'Service shares'!$B71,'IND Balance'!$D$5:$D$141,"*"&amp;'Service shares'!$A71)*R71</f>
        <v>0</v>
      </c>
      <c r="AX71" s="2">
        <f>SUMIFS('IND Balance'!R$5:R$141,'IND Balance'!$C$5:$C$141,'Service shares'!$B71,'IND Balance'!$D$5:$D$141,"*"&amp;'Service shares'!$A71)*S71</f>
        <v>0</v>
      </c>
      <c r="AY71" s="2">
        <f>SUMIFS('IND Balance'!S$5:S$141,'IND Balance'!$C$5:$C$141,'Service shares'!$B71,'IND Balance'!$D$5:$D$141,"*"&amp;'Service shares'!$A71)*T71</f>
        <v>0</v>
      </c>
      <c r="AZ71" s="2">
        <f>SUMIFS('IND Balance'!T$5:T$141,'IND Balance'!$C$5:$C$141,'Service shares'!$B71,'IND Balance'!$D$5:$D$141,"*"&amp;'Service shares'!$A71)*U71</f>
        <v>0</v>
      </c>
      <c r="BA71" s="2">
        <f>SUMIFS('IND Balance'!U$5:U$141,'IND Balance'!$C$5:$C$141,'Service shares'!$B71,'IND Balance'!$D$5:$D$141,"*"&amp;'Service shares'!$A71)*V71</f>
        <v>0</v>
      </c>
      <c r="BB71" s="2">
        <f>SUMIFS('IND Balance'!V$5:V$141,'IND Balance'!$C$5:$C$141,'Service shares'!$B71,'IND Balance'!$D$5:$D$141,"*"&amp;'Service shares'!$A71)*W71</f>
        <v>0</v>
      </c>
      <c r="BC71" s="2">
        <f>SUMIFS('IND Balance'!W$5:W$141,'IND Balance'!$C$5:$C$141,'Service shares'!$B71,'IND Balance'!$D$5:$D$141,"*"&amp;'Service shares'!$A71)*X71</f>
        <v>0</v>
      </c>
      <c r="BD71" s="2">
        <f>SUMIFS('IND Balance'!X$5:X$141,'IND Balance'!$C$5:$C$141,'Service shares'!$B71,'IND Balance'!$D$5:$D$141,"*"&amp;'Service shares'!$A71)*Y71</f>
        <v>0</v>
      </c>
      <c r="BE71" s="2">
        <f>SUMIFS('IND Balance'!Y$5:Y$141,'IND Balance'!$C$5:$C$141,'Service shares'!$B71,'IND Balance'!$D$5:$D$141,"*"&amp;'Service shares'!$A71)*Z71</f>
        <v>0</v>
      </c>
      <c r="BF71" s="2">
        <f>SUMIFS('IND Balance'!Z$5:Z$141,'IND Balance'!$C$5:$C$141,'Service shares'!$B71,'IND Balance'!$D$5:$D$141,"*"&amp;'Service shares'!$A71)*AA71</f>
        <v>0</v>
      </c>
      <c r="BG71" s="2">
        <f>SUMIFS('IND Balance'!AA$5:AA$141,'IND Balance'!$C$5:$C$141,'Service shares'!$B71,'IND Balance'!$D$5:$D$141,"*"&amp;'Service shares'!$A71)*AB71</f>
        <v>0</v>
      </c>
      <c r="BH71" s="2">
        <f>SUMIFS('IND Balance'!AB$5:AB$141,'IND Balance'!$C$5:$C$141,'Service shares'!$B71,'IND Balance'!$D$5:$D$141,"*"&amp;'Service shares'!$A71)*AC71</f>
        <v>0</v>
      </c>
      <c r="BI71" s="2">
        <f>SUMIFS('IND Balance'!AC$5:AC$141,'IND Balance'!$C$5:$C$141,'Service shares'!$B71,'IND Balance'!$D$5:$D$141,"*"&amp;'Service shares'!$A71)*AD71</f>
        <v>0</v>
      </c>
      <c r="BJ71" s="2">
        <f>SUMIFS('IND Balance'!AD$5:AD$141,'IND Balance'!$C$5:$C$141,'Service shares'!$B71,'IND Balance'!$D$5:$D$141,"*"&amp;'Service shares'!$A71)*AE71</f>
        <v>0</v>
      </c>
      <c r="BK71" s="2">
        <f>SUMIFS('IND Balance'!AE$5:AE$141,'IND Balance'!$C$5:$C$141,'Service shares'!$B71,'IND Balance'!$D$5:$D$141,"*"&amp;'Service shares'!$A71)*AF71</f>
        <v>0</v>
      </c>
      <c r="BL71" s="2">
        <f>SUMIFS('IND Balance'!AF$5:AF$141,'IND Balance'!$C$5:$C$141,'Service shares'!$B71,'IND Balance'!$D$5:$D$141,"*"&amp;'Service shares'!$A71)*AG71</f>
        <v>0</v>
      </c>
      <c r="BM71" s="2">
        <f>SUMIFS('IND Balance'!AG$5:AG$141,'IND Balance'!$C$5:$C$141,'Service shares'!$B71,'IND Balance'!$D$5:$D$141,"*"&amp;'Service shares'!$A71)*AH71</f>
        <v>0</v>
      </c>
      <c r="BN71" s="2">
        <f>SUMIFS('IND Balance'!AH$5:AH$141,'IND Balance'!$C$5:$C$141,'Service shares'!$B71,'IND Balance'!$D$5:$D$141,"*"&amp;'Service shares'!$A71)*AI71</f>
        <v>0</v>
      </c>
    </row>
    <row r="72" spans="1:66" x14ac:dyDescent="0.45">
      <c r="A72" t="s">
        <v>20</v>
      </c>
      <c r="B72" t="s">
        <v>47</v>
      </c>
      <c r="C72" t="s">
        <v>205</v>
      </c>
      <c r="D72" s="1">
        <v>8.23045267489712E-3</v>
      </c>
      <c r="E72" s="1"/>
      <c r="F72" s="1">
        <f t="shared" si="25"/>
        <v>8.23045267489712E-3</v>
      </c>
      <c r="G72" s="1">
        <f t="shared" si="23"/>
        <v>8.23045267489712E-3</v>
      </c>
      <c r="H72" s="1">
        <f t="shared" si="23"/>
        <v>8.23045267489712E-3</v>
      </c>
      <c r="I72" s="1">
        <f t="shared" si="23"/>
        <v>8.23045267489712E-3</v>
      </c>
      <c r="J72" s="1">
        <f t="shared" si="23"/>
        <v>8.23045267489712E-3</v>
      </c>
      <c r="K72" s="1">
        <f t="shared" si="23"/>
        <v>8.23045267489712E-3</v>
      </c>
      <c r="L72" s="1">
        <f t="shared" si="23"/>
        <v>8.23045267489712E-3</v>
      </c>
      <c r="M72" s="1">
        <f t="shared" si="23"/>
        <v>8.23045267489712E-3</v>
      </c>
      <c r="N72" s="1">
        <f t="shared" si="23"/>
        <v>8.23045267489712E-3</v>
      </c>
      <c r="O72" s="1">
        <f t="shared" si="23"/>
        <v>8.23045267489712E-3</v>
      </c>
      <c r="P72" s="1">
        <f t="shared" si="23"/>
        <v>8.23045267489712E-3</v>
      </c>
      <c r="Q72" s="1">
        <f t="shared" si="23"/>
        <v>8.23045267489712E-3</v>
      </c>
      <c r="R72" s="1">
        <f t="shared" si="23"/>
        <v>8.23045267489712E-3</v>
      </c>
      <c r="S72" s="1">
        <f t="shared" si="23"/>
        <v>8.23045267489712E-3</v>
      </c>
      <c r="T72" s="1">
        <f t="shared" si="23"/>
        <v>8.23045267489712E-3</v>
      </c>
      <c r="U72" s="1">
        <f t="shared" si="23"/>
        <v>8.23045267489712E-3</v>
      </c>
      <c r="V72" s="1">
        <f t="shared" si="23"/>
        <v>8.23045267489712E-3</v>
      </c>
      <c r="W72" s="1">
        <f t="shared" si="24"/>
        <v>8.23045267489712E-3</v>
      </c>
      <c r="X72" s="1">
        <f t="shared" si="24"/>
        <v>8.23045267489712E-3</v>
      </c>
      <c r="Y72" s="1">
        <f t="shared" si="24"/>
        <v>8.23045267489712E-3</v>
      </c>
      <c r="Z72" s="1">
        <f t="shared" si="24"/>
        <v>8.23045267489712E-3</v>
      </c>
      <c r="AA72" s="1">
        <f t="shared" si="24"/>
        <v>8.23045267489712E-3</v>
      </c>
      <c r="AB72" s="1">
        <f t="shared" si="24"/>
        <v>8.23045267489712E-3</v>
      </c>
      <c r="AC72" s="1">
        <f t="shared" si="24"/>
        <v>8.23045267489712E-3</v>
      </c>
      <c r="AD72" s="1">
        <f t="shared" si="24"/>
        <v>8.23045267489712E-3</v>
      </c>
      <c r="AE72" s="1">
        <f t="shared" si="24"/>
        <v>8.23045267489712E-3</v>
      </c>
      <c r="AF72" s="1">
        <f t="shared" si="24"/>
        <v>8.23045267489712E-3</v>
      </c>
      <c r="AG72" s="1">
        <f t="shared" si="24"/>
        <v>8.23045267489712E-3</v>
      </c>
      <c r="AH72" s="1">
        <f t="shared" si="24"/>
        <v>8.23045267489712E-3</v>
      </c>
      <c r="AI72" s="1">
        <f t="shared" si="24"/>
        <v>8.23045267489712E-3</v>
      </c>
      <c r="AJ72" s="1"/>
      <c r="AK72" s="2">
        <f>SUMIFS('IND Balance'!E$5:E$141,'IND Balance'!$C$5:$C$141,'Service shares'!$B72,'IND Balance'!$D$5:$D$141,"*"&amp;'Service shares'!$A72)*F72</f>
        <v>0</v>
      </c>
      <c r="AL72" s="2">
        <f>SUMIFS('IND Balance'!F$5:F$141,'IND Balance'!$C$5:$C$141,'Service shares'!$B72,'IND Balance'!$D$5:$D$141,"*"&amp;'Service shares'!$A72)*G72</f>
        <v>0</v>
      </c>
      <c r="AM72" s="2">
        <f>SUMIFS('IND Balance'!G$5:G$141,'IND Balance'!$C$5:$C$141,'Service shares'!$B72,'IND Balance'!$D$5:$D$141,"*"&amp;'Service shares'!$A72)*H72</f>
        <v>0</v>
      </c>
      <c r="AN72" s="2">
        <f>SUMIFS('IND Balance'!H$5:H$141,'IND Balance'!$C$5:$C$141,'Service shares'!$B72,'IND Balance'!$D$5:$D$141,"*"&amp;'Service shares'!$A72)*I72</f>
        <v>0</v>
      </c>
      <c r="AO72" s="2">
        <f>SUMIFS('IND Balance'!I$5:I$141,'IND Balance'!$C$5:$C$141,'Service shares'!$B72,'IND Balance'!$D$5:$D$141,"*"&amp;'Service shares'!$A72)*J72</f>
        <v>0</v>
      </c>
      <c r="AP72" s="2">
        <f>SUMIFS('IND Balance'!J$5:J$141,'IND Balance'!$C$5:$C$141,'Service shares'!$B72,'IND Balance'!$D$5:$D$141,"*"&amp;'Service shares'!$A72)*K72</f>
        <v>0</v>
      </c>
      <c r="AQ72" s="2">
        <f>SUMIFS('IND Balance'!K$5:K$141,'IND Balance'!$C$5:$C$141,'Service shares'!$B72,'IND Balance'!$D$5:$D$141,"*"&amp;'Service shares'!$A72)*L72</f>
        <v>0</v>
      </c>
      <c r="AR72" s="2">
        <f>SUMIFS('IND Balance'!L$5:L$141,'IND Balance'!$C$5:$C$141,'Service shares'!$B72,'IND Balance'!$D$5:$D$141,"*"&amp;'Service shares'!$A72)*M72</f>
        <v>0</v>
      </c>
      <c r="AS72" s="2">
        <f>SUMIFS('IND Balance'!M$5:M$141,'IND Balance'!$C$5:$C$141,'Service shares'!$B72,'IND Balance'!$D$5:$D$141,"*"&amp;'Service shares'!$A72)*N72</f>
        <v>0</v>
      </c>
      <c r="AT72" s="2">
        <f>SUMIFS('IND Balance'!N$5:N$141,'IND Balance'!$C$5:$C$141,'Service shares'!$B72,'IND Balance'!$D$5:$D$141,"*"&amp;'Service shares'!$A72)*O72</f>
        <v>0</v>
      </c>
      <c r="AU72" s="2">
        <f>SUMIFS('IND Balance'!O$5:O$141,'IND Balance'!$C$5:$C$141,'Service shares'!$B72,'IND Balance'!$D$5:$D$141,"*"&amp;'Service shares'!$A72)*P72</f>
        <v>0</v>
      </c>
      <c r="AV72" s="2">
        <f>SUMIFS('IND Balance'!P$5:P$141,'IND Balance'!$C$5:$C$141,'Service shares'!$B72,'IND Balance'!$D$5:$D$141,"*"&amp;'Service shares'!$A72)*Q72</f>
        <v>0</v>
      </c>
      <c r="AW72" s="2">
        <f>SUMIFS('IND Balance'!Q$5:Q$141,'IND Balance'!$C$5:$C$141,'Service shares'!$B72,'IND Balance'!$D$5:$D$141,"*"&amp;'Service shares'!$A72)*R72</f>
        <v>0</v>
      </c>
      <c r="AX72" s="2">
        <f>SUMIFS('IND Balance'!R$5:R$141,'IND Balance'!$C$5:$C$141,'Service shares'!$B72,'IND Balance'!$D$5:$D$141,"*"&amp;'Service shares'!$A72)*S72</f>
        <v>0</v>
      </c>
      <c r="AY72" s="2">
        <f>SUMIFS('IND Balance'!S$5:S$141,'IND Balance'!$C$5:$C$141,'Service shares'!$B72,'IND Balance'!$D$5:$D$141,"*"&amp;'Service shares'!$A72)*T72</f>
        <v>0</v>
      </c>
      <c r="AZ72" s="2">
        <f>SUMIFS('IND Balance'!T$5:T$141,'IND Balance'!$C$5:$C$141,'Service shares'!$B72,'IND Balance'!$D$5:$D$141,"*"&amp;'Service shares'!$A72)*U72</f>
        <v>0</v>
      </c>
      <c r="BA72" s="2">
        <f>SUMIFS('IND Balance'!U$5:U$141,'IND Balance'!$C$5:$C$141,'Service shares'!$B72,'IND Balance'!$D$5:$D$141,"*"&amp;'Service shares'!$A72)*V72</f>
        <v>0</v>
      </c>
      <c r="BB72" s="2">
        <f>SUMIFS('IND Balance'!V$5:V$141,'IND Balance'!$C$5:$C$141,'Service shares'!$B72,'IND Balance'!$D$5:$D$141,"*"&amp;'Service shares'!$A72)*W72</f>
        <v>0</v>
      </c>
      <c r="BC72" s="2">
        <f>SUMIFS('IND Balance'!W$5:W$141,'IND Balance'!$C$5:$C$141,'Service shares'!$B72,'IND Balance'!$D$5:$D$141,"*"&amp;'Service shares'!$A72)*X72</f>
        <v>0</v>
      </c>
      <c r="BD72" s="2">
        <f>SUMIFS('IND Balance'!X$5:X$141,'IND Balance'!$C$5:$C$141,'Service shares'!$B72,'IND Balance'!$D$5:$D$141,"*"&amp;'Service shares'!$A72)*Y72</f>
        <v>0</v>
      </c>
      <c r="BE72" s="2">
        <f>SUMIFS('IND Balance'!Y$5:Y$141,'IND Balance'!$C$5:$C$141,'Service shares'!$B72,'IND Balance'!$D$5:$D$141,"*"&amp;'Service shares'!$A72)*Z72</f>
        <v>0</v>
      </c>
      <c r="BF72" s="2">
        <f>SUMIFS('IND Balance'!Z$5:Z$141,'IND Balance'!$C$5:$C$141,'Service shares'!$B72,'IND Balance'!$D$5:$D$141,"*"&amp;'Service shares'!$A72)*AA72</f>
        <v>0</v>
      </c>
      <c r="BG72" s="2">
        <f>SUMIFS('IND Balance'!AA$5:AA$141,'IND Balance'!$C$5:$C$141,'Service shares'!$B72,'IND Balance'!$D$5:$D$141,"*"&amp;'Service shares'!$A72)*AB72</f>
        <v>0</v>
      </c>
      <c r="BH72" s="2">
        <f>SUMIFS('IND Balance'!AB$5:AB$141,'IND Balance'!$C$5:$C$141,'Service shares'!$B72,'IND Balance'!$D$5:$D$141,"*"&amp;'Service shares'!$A72)*AC72</f>
        <v>0</v>
      </c>
      <c r="BI72" s="2">
        <f>SUMIFS('IND Balance'!AC$5:AC$141,'IND Balance'!$C$5:$C$141,'Service shares'!$B72,'IND Balance'!$D$5:$D$141,"*"&amp;'Service shares'!$A72)*AD72</f>
        <v>0</v>
      </c>
      <c r="BJ72" s="2">
        <f>SUMIFS('IND Balance'!AD$5:AD$141,'IND Balance'!$C$5:$C$141,'Service shares'!$B72,'IND Balance'!$D$5:$D$141,"*"&amp;'Service shares'!$A72)*AE72</f>
        <v>0</v>
      </c>
      <c r="BK72" s="2">
        <f>SUMIFS('IND Balance'!AE$5:AE$141,'IND Balance'!$C$5:$C$141,'Service shares'!$B72,'IND Balance'!$D$5:$D$141,"*"&amp;'Service shares'!$A72)*AF72</f>
        <v>0</v>
      </c>
      <c r="BL72" s="2">
        <f>SUMIFS('IND Balance'!AF$5:AF$141,'IND Balance'!$C$5:$C$141,'Service shares'!$B72,'IND Balance'!$D$5:$D$141,"*"&amp;'Service shares'!$A72)*AG72</f>
        <v>0</v>
      </c>
      <c r="BM72" s="2">
        <f>SUMIFS('IND Balance'!AG$5:AG$141,'IND Balance'!$C$5:$C$141,'Service shares'!$B72,'IND Balance'!$D$5:$D$141,"*"&amp;'Service shares'!$A72)*AH72</f>
        <v>0</v>
      </c>
      <c r="BN72" s="2">
        <f>SUMIFS('IND Balance'!AH$5:AH$141,'IND Balance'!$C$5:$C$141,'Service shares'!$B72,'IND Balance'!$D$5:$D$141,"*"&amp;'Service shares'!$A72)*AI72</f>
        <v>0</v>
      </c>
    </row>
    <row r="73" spans="1:66" x14ac:dyDescent="0.45">
      <c r="A73" t="s">
        <v>20</v>
      </c>
      <c r="B73" t="s">
        <v>48</v>
      </c>
      <c r="C73" t="s">
        <v>173</v>
      </c>
      <c r="D73" s="1">
        <v>4.0816326530612249E-3</v>
      </c>
      <c r="E73" s="1"/>
      <c r="F73" s="1">
        <f t="shared" si="25"/>
        <v>4.0816326530612249E-3</v>
      </c>
      <c r="G73" s="1">
        <f t="shared" si="23"/>
        <v>4.0816326530612249E-3</v>
      </c>
      <c r="H73" s="1">
        <f t="shared" si="23"/>
        <v>4.0816326530612249E-3</v>
      </c>
      <c r="I73" s="1">
        <f t="shared" si="23"/>
        <v>4.0816326530612249E-3</v>
      </c>
      <c r="J73" s="1">
        <f t="shared" si="23"/>
        <v>4.0816326530612249E-3</v>
      </c>
      <c r="K73" s="1">
        <f t="shared" si="23"/>
        <v>4.0816326530612249E-3</v>
      </c>
      <c r="L73" s="1">
        <f t="shared" si="23"/>
        <v>4.0816326530612249E-3</v>
      </c>
      <c r="M73" s="1">
        <f t="shared" si="23"/>
        <v>4.0816326530612249E-3</v>
      </c>
      <c r="N73" s="1">
        <f t="shared" si="23"/>
        <v>4.0816326530612249E-3</v>
      </c>
      <c r="O73" s="1">
        <f t="shared" si="23"/>
        <v>4.0816326530612249E-3</v>
      </c>
      <c r="P73" s="1">
        <f t="shared" si="23"/>
        <v>4.0816326530612249E-3</v>
      </c>
      <c r="Q73" s="1">
        <f t="shared" si="23"/>
        <v>4.0816326530612249E-3</v>
      </c>
      <c r="R73" s="1">
        <f t="shared" si="23"/>
        <v>4.0816326530612249E-3</v>
      </c>
      <c r="S73" s="1">
        <f t="shared" si="23"/>
        <v>4.0816326530612249E-3</v>
      </c>
      <c r="T73" s="1">
        <f t="shared" si="23"/>
        <v>4.0816326530612249E-3</v>
      </c>
      <c r="U73" s="1">
        <f t="shared" si="23"/>
        <v>4.0816326530612249E-3</v>
      </c>
      <c r="V73" s="1">
        <f t="shared" si="23"/>
        <v>4.0816326530612249E-3</v>
      </c>
      <c r="W73" s="1">
        <f t="shared" si="24"/>
        <v>4.0816326530612249E-3</v>
      </c>
      <c r="X73" s="1">
        <f t="shared" si="24"/>
        <v>4.0816326530612249E-3</v>
      </c>
      <c r="Y73" s="1">
        <f t="shared" si="24"/>
        <v>4.0816326530612249E-3</v>
      </c>
      <c r="Z73" s="1">
        <f t="shared" si="24"/>
        <v>4.0816326530612249E-3</v>
      </c>
      <c r="AA73" s="1">
        <f t="shared" si="24"/>
        <v>4.0816326530612249E-3</v>
      </c>
      <c r="AB73" s="1">
        <f t="shared" si="24"/>
        <v>4.0816326530612249E-3</v>
      </c>
      <c r="AC73" s="1">
        <f t="shared" si="24"/>
        <v>4.0816326530612249E-3</v>
      </c>
      <c r="AD73" s="1">
        <f t="shared" si="24"/>
        <v>4.0816326530612249E-3</v>
      </c>
      <c r="AE73" s="1">
        <f t="shared" si="24"/>
        <v>4.0816326530612249E-3</v>
      </c>
      <c r="AF73" s="1">
        <f t="shared" si="24"/>
        <v>4.0816326530612249E-3</v>
      </c>
      <c r="AG73" s="1">
        <f t="shared" si="24"/>
        <v>4.0816326530612249E-3</v>
      </c>
      <c r="AH73" s="1">
        <f t="shared" si="24"/>
        <v>4.0816326530612249E-3</v>
      </c>
      <c r="AI73" s="1">
        <f t="shared" si="24"/>
        <v>4.0816326530612249E-3</v>
      </c>
      <c r="AJ73" s="1"/>
      <c r="AK73" s="2">
        <f>SUMIFS('IND Balance'!E$5:E$141,'IND Balance'!$C$5:$C$141,'Service shares'!$B73,'IND Balance'!$D$5:$D$141,"*"&amp;'Service shares'!$A73)*F73</f>
        <v>2.1607237440000003E-2</v>
      </c>
      <c r="AL73" s="2">
        <f>SUMIFS('IND Balance'!F$5:F$141,'IND Balance'!$C$5:$C$141,'Service shares'!$B73,'IND Balance'!$D$5:$D$141,"*"&amp;'Service shares'!$A73)*G73</f>
        <v>0.23792926474285714</v>
      </c>
      <c r="AM73" s="2">
        <f>SUMIFS('IND Balance'!G$5:G$141,'IND Balance'!$C$5:$C$141,'Service shares'!$B73,'IND Balance'!$D$5:$D$141,"*"&amp;'Service shares'!$A73)*H73</f>
        <v>7.2578605224489792E-2</v>
      </c>
      <c r="AN73" s="2">
        <f>SUMIFS('IND Balance'!H$5:H$141,'IND Balance'!$C$5:$C$141,'Service shares'!$B73,'IND Balance'!$D$5:$D$141,"*"&amp;'Service shares'!$A73)*I73</f>
        <v>0.27329408773714287</v>
      </c>
      <c r="AO73" s="2">
        <f>SUMIFS('IND Balance'!I$5:I$141,'IND Balance'!$C$5:$C$141,'Service shares'!$B73,'IND Balance'!$D$5:$D$141,"*"&amp;'Service shares'!$A73)*J73</f>
        <v>0.29466823149551025</v>
      </c>
      <c r="AP73" s="2">
        <f>SUMIFS('IND Balance'!J$5:J$141,'IND Balance'!$C$5:$C$141,'Service shares'!$B73,'IND Balance'!$D$5:$D$141,"*"&amp;'Service shares'!$A73)*K73</f>
        <v>3.321943831836735E-2</v>
      </c>
      <c r="AQ73" s="2">
        <f>SUMIFS('IND Balance'!K$5:K$141,'IND Balance'!$C$5:$C$141,'Service shares'!$B73,'IND Balance'!$D$5:$D$141,"*"&amp;'Service shares'!$A73)*L73</f>
        <v>0.55140769494367359</v>
      </c>
      <c r="AR73" s="2">
        <f>SUMIFS('IND Balance'!L$5:L$141,'IND Balance'!$C$5:$C$141,'Service shares'!$B73,'IND Balance'!$D$5:$D$141,"*"&amp;'Service shares'!$A73)*M73</f>
        <v>0.36387461711020413</v>
      </c>
      <c r="AS73" s="2">
        <f>SUMIFS('IND Balance'!M$5:M$141,'IND Balance'!$C$5:$C$141,'Service shares'!$B73,'IND Balance'!$D$5:$D$141,"*"&amp;'Service shares'!$A73)*N73</f>
        <v>0.90167510952000007</v>
      </c>
      <c r="AT73" s="2">
        <f>SUMIFS('IND Balance'!N$5:N$141,'IND Balance'!$C$5:$C$141,'Service shares'!$B73,'IND Balance'!$D$5:$D$141,"*"&amp;'Service shares'!$A73)*O73</f>
        <v>9.8062089765061238</v>
      </c>
      <c r="AU73" s="2">
        <f>SUMIFS('IND Balance'!O$5:O$141,'IND Balance'!$C$5:$C$141,'Service shares'!$B73,'IND Balance'!$D$5:$D$141,"*"&amp;'Service shares'!$A73)*P73</f>
        <v>7.0515931209795921E-2</v>
      </c>
      <c r="AV73" s="2">
        <f>SUMIFS('IND Balance'!P$5:P$141,'IND Balance'!$C$5:$C$141,'Service shares'!$B73,'IND Balance'!$D$5:$D$141,"*"&amp;'Service shares'!$A73)*Q73</f>
        <v>9.7512263808979593E-2</v>
      </c>
      <c r="AW73" s="2">
        <f>SUMIFS('IND Balance'!Q$5:Q$141,'IND Balance'!$C$5:$C$141,'Service shares'!$B73,'IND Balance'!$D$5:$D$141,"*"&amp;'Service shares'!$A73)*R73</f>
        <v>7.7807679178775513E-2</v>
      </c>
      <c r="AX73" s="2">
        <f>SUMIFS('IND Balance'!R$5:R$141,'IND Balance'!$C$5:$C$141,'Service shares'!$B73,'IND Balance'!$D$5:$D$141,"*"&amp;'Service shares'!$A73)*S73</f>
        <v>8.9910128703673473E-2</v>
      </c>
      <c r="AY73" s="2">
        <f>SUMIFS('IND Balance'!S$5:S$141,'IND Balance'!$C$5:$C$141,'Service shares'!$B73,'IND Balance'!$D$5:$D$141,"*"&amp;'Service shares'!$A73)*T73</f>
        <v>8.8314291433469388E-2</v>
      </c>
      <c r="AZ73" s="2">
        <f>SUMIFS('IND Balance'!T$5:T$141,'IND Balance'!$C$5:$C$141,'Service shares'!$B73,'IND Balance'!$D$5:$D$141,"*"&amp;'Service shares'!$A73)*U73</f>
        <v>0.11519645256000001</v>
      </c>
      <c r="BA73" s="2">
        <f>SUMIFS('IND Balance'!U$5:U$141,'IND Balance'!$C$5:$C$141,'Service shares'!$B73,'IND Balance'!$D$5:$D$141,"*"&amp;'Service shares'!$A73)*V73</f>
        <v>0.11769499808816328</v>
      </c>
      <c r="BB73" s="2">
        <f>SUMIFS('IND Balance'!V$5:V$141,'IND Balance'!$C$5:$C$141,'Service shares'!$B73,'IND Balance'!$D$5:$D$141,"*"&amp;'Service shares'!$A73)*W73</f>
        <v>0.11890611116081634</v>
      </c>
      <c r="BC73" s="2">
        <f>SUMIFS('IND Balance'!W$5:W$141,'IND Balance'!$C$5:$C$141,'Service shares'!$B73,'IND Balance'!$D$5:$D$141,"*"&amp;'Service shares'!$A73)*X73</f>
        <v>0.224302033924898</v>
      </c>
      <c r="BD73" s="2">
        <f>SUMIFS('IND Balance'!X$5:X$141,'IND Balance'!$C$5:$C$141,'Service shares'!$B73,'IND Balance'!$D$5:$D$141,"*"&amp;'Service shares'!$A73)*Y73</f>
        <v>0.15711770182040818</v>
      </c>
      <c r="BE73" s="2">
        <f>SUMIFS('IND Balance'!Y$5:Y$141,'IND Balance'!$C$5:$C$141,'Service shares'!$B73,'IND Balance'!$D$5:$D$141,"*"&amp;'Service shares'!$A73)*Z73</f>
        <v>9.0358253015510218E-2</v>
      </c>
      <c r="BF73" s="2">
        <f>SUMIFS('IND Balance'!Z$5:Z$141,'IND Balance'!$C$5:$C$141,'Service shares'!$B73,'IND Balance'!$D$5:$D$141,"*"&amp;'Service shares'!$A73)*AA73</f>
        <v>1.1328985219591838E-2</v>
      </c>
      <c r="BG73" s="2">
        <f>SUMIFS('IND Balance'!AA$5:AA$141,'IND Balance'!$C$5:$C$141,'Service shares'!$B73,'IND Balance'!$D$5:$D$141,"*"&amp;'Service shares'!$A73)*AB73</f>
        <v>0.22397156723755104</v>
      </c>
      <c r="BH73" s="2">
        <f>SUMIFS('IND Balance'!AB$5:AB$141,'IND Balance'!$C$5:$C$141,'Service shares'!$B73,'IND Balance'!$D$5:$D$141,"*"&amp;'Service shares'!$A73)*AC73</f>
        <v>0.51181172604734704</v>
      </c>
      <c r="BI73" s="2">
        <f>SUMIFS('IND Balance'!AC$5:AC$141,'IND Balance'!$C$5:$C$141,'Service shares'!$B73,'IND Balance'!$D$5:$D$141,"*"&amp;'Service shares'!$A73)*AD73</f>
        <v>1.3682286383510205</v>
      </c>
      <c r="BJ73" s="2">
        <f>SUMIFS('IND Balance'!AD$5:AD$141,'IND Balance'!$C$5:$C$141,'Service shares'!$B73,'IND Balance'!$D$5:$D$141,"*"&amp;'Service shares'!$A73)*AE73</f>
        <v>0</v>
      </c>
      <c r="BK73" s="2">
        <f>SUMIFS('IND Balance'!AE$5:AE$141,'IND Balance'!$C$5:$C$141,'Service shares'!$B73,'IND Balance'!$D$5:$D$141,"*"&amp;'Service shares'!$A73)*AF73</f>
        <v>0.21952826165387759</v>
      </c>
      <c r="BL73" s="2">
        <f>SUMIFS('IND Balance'!AF$5:AF$141,'IND Balance'!$C$5:$C$141,'Service shares'!$B73,'IND Balance'!$D$5:$D$141,"*"&amp;'Service shares'!$A73)*AG73</f>
        <v>6.3502801964081632E-2</v>
      </c>
      <c r="BM73" s="2">
        <f>SUMIFS('IND Balance'!AG$5:AG$141,'IND Balance'!$C$5:$C$141,'Service shares'!$B73,'IND Balance'!$D$5:$D$141,"*"&amp;'Service shares'!$A73)*AH73</f>
        <v>0.59976086016489794</v>
      </c>
      <c r="BN73" s="2">
        <f>SUMIFS('IND Balance'!AH$5:AH$141,'IND Balance'!$C$5:$C$141,'Service shares'!$B73,'IND Balance'!$D$5:$D$141,"*"&amp;'Service shares'!$A73)*AI73</f>
        <v>0</v>
      </c>
    </row>
    <row r="74" spans="1:66" x14ac:dyDescent="0.45">
      <c r="A74" t="s">
        <v>20</v>
      </c>
      <c r="B74" t="s">
        <v>48</v>
      </c>
      <c r="C74" t="s">
        <v>181</v>
      </c>
      <c r="D74" s="1">
        <v>0.19183673469387755</v>
      </c>
      <c r="E74" s="1"/>
      <c r="F74" s="1">
        <f t="shared" si="25"/>
        <v>0.19183673469387755</v>
      </c>
      <c r="G74" s="1">
        <f t="shared" si="23"/>
        <v>0.19183673469387755</v>
      </c>
      <c r="H74" s="1">
        <f t="shared" si="23"/>
        <v>0.19183673469387755</v>
      </c>
      <c r="I74" s="1">
        <f t="shared" si="23"/>
        <v>0.19183673469387755</v>
      </c>
      <c r="J74" s="1">
        <f t="shared" si="23"/>
        <v>0.19183673469387755</v>
      </c>
      <c r="K74" s="1">
        <f t="shared" si="23"/>
        <v>0.19183673469387755</v>
      </c>
      <c r="L74" s="1">
        <f t="shared" si="23"/>
        <v>0.19183673469387755</v>
      </c>
      <c r="M74" s="1">
        <f t="shared" si="23"/>
        <v>0.19183673469387755</v>
      </c>
      <c r="N74" s="1">
        <f t="shared" si="23"/>
        <v>0.19183673469387755</v>
      </c>
      <c r="O74" s="1">
        <f t="shared" si="23"/>
        <v>0.19183673469387755</v>
      </c>
      <c r="P74" s="1">
        <f t="shared" si="23"/>
        <v>0.19183673469387755</v>
      </c>
      <c r="Q74" s="1">
        <f t="shared" si="23"/>
        <v>0.19183673469387755</v>
      </c>
      <c r="R74" s="1">
        <f t="shared" si="23"/>
        <v>0.19183673469387755</v>
      </c>
      <c r="S74" s="1">
        <f t="shared" si="23"/>
        <v>0.19183673469387755</v>
      </c>
      <c r="T74" s="1">
        <f t="shared" si="23"/>
        <v>0.19183673469387755</v>
      </c>
      <c r="U74" s="1">
        <f t="shared" si="23"/>
        <v>0.19183673469387755</v>
      </c>
      <c r="V74" s="1">
        <f t="shared" si="23"/>
        <v>0.19183673469387755</v>
      </c>
      <c r="W74" s="1">
        <f t="shared" si="24"/>
        <v>0.19183673469387755</v>
      </c>
      <c r="X74" s="1">
        <f t="shared" si="24"/>
        <v>0.19183673469387755</v>
      </c>
      <c r="Y74" s="1">
        <f t="shared" si="24"/>
        <v>0.19183673469387755</v>
      </c>
      <c r="Z74" s="1">
        <f t="shared" si="24"/>
        <v>0.19183673469387755</v>
      </c>
      <c r="AA74" s="1">
        <f t="shared" si="24"/>
        <v>0.19183673469387755</v>
      </c>
      <c r="AB74" s="1">
        <f t="shared" si="24"/>
        <v>0.19183673469387755</v>
      </c>
      <c r="AC74" s="1">
        <f t="shared" si="24"/>
        <v>0.19183673469387755</v>
      </c>
      <c r="AD74" s="1">
        <f t="shared" si="24"/>
        <v>0.19183673469387755</v>
      </c>
      <c r="AE74" s="1">
        <f t="shared" si="24"/>
        <v>0.19183673469387755</v>
      </c>
      <c r="AF74" s="1">
        <f t="shared" si="24"/>
        <v>0.19183673469387755</v>
      </c>
      <c r="AG74" s="1">
        <f t="shared" si="24"/>
        <v>0.19183673469387755</v>
      </c>
      <c r="AH74" s="1">
        <f t="shared" si="24"/>
        <v>0.19183673469387755</v>
      </c>
      <c r="AI74" s="1">
        <f t="shared" si="24"/>
        <v>0.19183673469387755</v>
      </c>
      <c r="AJ74" s="1"/>
      <c r="AK74" s="2">
        <f>SUMIFS('IND Balance'!E$5:E$141,'IND Balance'!$C$5:$C$141,'Service shares'!$B74,'IND Balance'!$D$5:$D$141,"*"&amp;'Service shares'!$A74)*F74</f>
        <v>1.01554015968</v>
      </c>
      <c r="AL74" s="2">
        <f>SUMIFS('IND Balance'!F$5:F$141,'IND Balance'!$C$5:$C$141,'Service shares'!$B74,'IND Balance'!$D$5:$D$141,"*"&amp;'Service shares'!$A74)*G74</f>
        <v>11.182675442914285</v>
      </c>
      <c r="AM74" s="2">
        <f>SUMIFS('IND Balance'!G$5:G$141,'IND Balance'!$C$5:$C$141,'Service shares'!$B74,'IND Balance'!$D$5:$D$141,"*"&amp;'Service shares'!$A74)*H74</f>
        <v>3.4111944455510201</v>
      </c>
      <c r="AN74" s="2">
        <f>SUMIFS('IND Balance'!H$5:H$141,'IND Balance'!$C$5:$C$141,'Service shares'!$B74,'IND Balance'!$D$5:$D$141,"*"&amp;'Service shares'!$A74)*I74</f>
        <v>12.844822123645713</v>
      </c>
      <c r="AO74" s="2">
        <f>SUMIFS('IND Balance'!I$5:I$141,'IND Balance'!$C$5:$C$141,'Service shares'!$B74,'IND Balance'!$D$5:$D$141,"*"&amp;'Service shares'!$A74)*J74</f>
        <v>13.84940688028898</v>
      </c>
      <c r="AP74" s="2">
        <f>SUMIFS('IND Balance'!J$5:J$141,'IND Balance'!$C$5:$C$141,'Service shares'!$B74,'IND Balance'!$D$5:$D$141,"*"&amp;'Service shares'!$A74)*K74</f>
        <v>1.5613136009632653</v>
      </c>
      <c r="AQ74" s="2">
        <f>SUMIFS('IND Balance'!K$5:K$141,'IND Balance'!$C$5:$C$141,'Service shares'!$B74,'IND Balance'!$D$5:$D$141,"*"&amp;'Service shares'!$A74)*L74</f>
        <v>25.916161662352653</v>
      </c>
      <c r="AR74" s="2">
        <f>SUMIFS('IND Balance'!L$5:L$141,'IND Balance'!$C$5:$C$141,'Service shares'!$B74,'IND Balance'!$D$5:$D$141,"*"&amp;'Service shares'!$A74)*M74</f>
        <v>17.102107004179594</v>
      </c>
      <c r="AS74" s="2">
        <f>SUMIFS('IND Balance'!M$5:M$141,'IND Balance'!$C$5:$C$141,'Service shares'!$B74,'IND Balance'!$D$5:$D$141,"*"&amp;'Service shares'!$A74)*N74</f>
        <v>42.378730147439995</v>
      </c>
      <c r="AT74" s="2">
        <f>SUMIFS('IND Balance'!N$5:N$141,'IND Balance'!$C$5:$C$141,'Service shares'!$B74,'IND Balance'!$D$5:$D$141,"*"&amp;'Service shares'!$A74)*O74</f>
        <v>460.89182189578776</v>
      </c>
      <c r="AU74" s="2">
        <f>SUMIFS('IND Balance'!O$5:O$141,'IND Balance'!$C$5:$C$141,'Service shares'!$B74,'IND Balance'!$D$5:$D$141,"*"&amp;'Service shares'!$A74)*P74</f>
        <v>3.3142487668604081</v>
      </c>
      <c r="AV74" s="2">
        <f>SUMIFS('IND Balance'!P$5:P$141,'IND Balance'!$C$5:$C$141,'Service shares'!$B74,'IND Balance'!$D$5:$D$141,"*"&amp;'Service shares'!$A74)*Q74</f>
        <v>4.5830763990220404</v>
      </c>
      <c r="AW74" s="2">
        <f>SUMIFS('IND Balance'!Q$5:Q$141,'IND Balance'!$C$5:$C$141,'Service shares'!$B74,'IND Balance'!$D$5:$D$141,"*"&amp;'Service shares'!$A74)*R74</f>
        <v>3.6569609214024488</v>
      </c>
      <c r="AX74" s="2">
        <f>SUMIFS('IND Balance'!R$5:R$141,'IND Balance'!$C$5:$C$141,'Service shares'!$B74,'IND Balance'!$D$5:$D$141,"*"&amp;'Service shares'!$A74)*S74</f>
        <v>4.2257760490726524</v>
      </c>
      <c r="AY74" s="2">
        <f>SUMIFS('IND Balance'!S$5:S$141,'IND Balance'!$C$5:$C$141,'Service shares'!$B74,'IND Balance'!$D$5:$D$141,"*"&amp;'Service shares'!$A74)*T74</f>
        <v>4.1507716973730613</v>
      </c>
      <c r="AZ74" s="2">
        <f>SUMIFS('IND Balance'!T$5:T$141,'IND Balance'!$C$5:$C$141,'Service shares'!$B74,'IND Balance'!$D$5:$D$141,"*"&amp;'Service shares'!$A74)*U74</f>
        <v>5.4142332703199996</v>
      </c>
      <c r="BA74" s="2">
        <f>SUMIFS('IND Balance'!U$5:U$141,'IND Balance'!$C$5:$C$141,'Service shares'!$B74,'IND Balance'!$D$5:$D$141,"*"&amp;'Service shares'!$A74)*V74</f>
        <v>5.5316649101436735</v>
      </c>
      <c r="BB74" s="2">
        <f>SUMIFS('IND Balance'!V$5:V$141,'IND Balance'!$C$5:$C$141,'Service shares'!$B74,'IND Balance'!$D$5:$D$141,"*"&amp;'Service shares'!$A74)*W74</f>
        <v>5.588587224558367</v>
      </c>
      <c r="BC74" s="2">
        <f>SUMIFS('IND Balance'!W$5:W$141,'IND Balance'!$C$5:$C$141,'Service shares'!$B74,'IND Balance'!$D$5:$D$141,"*"&amp;'Service shares'!$A74)*X74</f>
        <v>10.542195594470204</v>
      </c>
      <c r="BD74" s="2">
        <f>SUMIFS('IND Balance'!X$5:X$141,'IND Balance'!$C$5:$C$141,'Service shares'!$B74,'IND Balance'!$D$5:$D$141,"*"&amp;'Service shares'!$A74)*Y74</f>
        <v>7.3845319855591836</v>
      </c>
      <c r="BE74" s="2">
        <f>SUMIFS('IND Balance'!Y$5:Y$141,'IND Balance'!$C$5:$C$141,'Service shares'!$B74,'IND Balance'!$D$5:$D$141,"*"&amp;'Service shares'!$A74)*Z74</f>
        <v>4.2468378917289797</v>
      </c>
      <c r="BF74" s="2">
        <f>SUMIFS('IND Balance'!Z$5:Z$141,'IND Balance'!$C$5:$C$141,'Service shares'!$B74,'IND Balance'!$D$5:$D$141,"*"&amp;'Service shares'!$A74)*AA74</f>
        <v>0.53246230532081629</v>
      </c>
      <c r="BG74" s="2">
        <f>SUMIFS('IND Balance'!AA$5:AA$141,'IND Balance'!$C$5:$C$141,'Service shares'!$B74,'IND Balance'!$D$5:$D$141,"*"&amp;'Service shares'!$A74)*AB74</f>
        <v>10.526663660164898</v>
      </c>
      <c r="BH74" s="2">
        <f>SUMIFS('IND Balance'!AB$5:AB$141,'IND Balance'!$C$5:$C$141,'Service shares'!$B74,'IND Balance'!$D$5:$D$141,"*"&amp;'Service shares'!$A74)*AC74</f>
        <v>24.055151124225308</v>
      </c>
      <c r="BI74" s="2">
        <f>SUMIFS('IND Balance'!AC$5:AC$141,'IND Balance'!$C$5:$C$141,'Service shares'!$B74,'IND Balance'!$D$5:$D$141,"*"&amp;'Service shares'!$A74)*AD74</f>
        <v>64.30674600249796</v>
      </c>
      <c r="BJ74" s="2">
        <f>SUMIFS('IND Balance'!AD$5:AD$141,'IND Balance'!$C$5:$C$141,'Service shares'!$B74,'IND Balance'!$D$5:$D$141,"*"&amp;'Service shares'!$A74)*AE74</f>
        <v>0</v>
      </c>
      <c r="BK74" s="2">
        <f>SUMIFS('IND Balance'!AE$5:AE$141,'IND Balance'!$C$5:$C$141,'Service shares'!$B74,'IND Balance'!$D$5:$D$141,"*"&amp;'Service shares'!$A74)*AF74</f>
        <v>10.317828297732245</v>
      </c>
      <c r="BL74" s="2">
        <f>SUMIFS('IND Balance'!AF$5:AF$141,'IND Balance'!$C$5:$C$141,'Service shares'!$B74,'IND Balance'!$D$5:$D$141,"*"&amp;'Service shares'!$A74)*AG74</f>
        <v>2.9846316923118366</v>
      </c>
      <c r="BM74" s="2">
        <f>SUMIFS('IND Balance'!AG$5:AG$141,'IND Balance'!$C$5:$C$141,'Service shares'!$B74,'IND Balance'!$D$5:$D$141,"*"&amp;'Service shares'!$A74)*AH74</f>
        <v>28.1887604277502</v>
      </c>
      <c r="BN74" s="2">
        <f>SUMIFS('IND Balance'!AH$5:AH$141,'IND Balance'!$C$5:$C$141,'Service shares'!$B74,'IND Balance'!$D$5:$D$141,"*"&amp;'Service shares'!$A74)*AI74</f>
        <v>0</v>
      </c>
    </row>
    <row r="75" spans="1:66" x14ac:dyDescent="0.45">
      <c r="A75" t="s">
        <v>20</v>
      </c>
      <c r="B75" t="s">
        <v>48</v>
      </c>
      <c r="C75" t="s">
        <v>184</v>
      </c>
      <c r="D75" s="1">
        <v>2.4489795918367346E-2</v>
      </c>
      <c r="E75" s="1"/>
      <c r="F75" s="1">
        <f t="shared" si="25"/>
        <v>2.4489795918367346E-2</v>
      </c>
      <c r="G75" s="1">
        <f t="shared" si="23"/>
        <v>2.4489795918367346E-2</v>
      </c>
      <c r="H75" s="1">
        <f t="shared" si="23"/>
        <v>2.4489795918367346E-2</v>
      </c>
      <c r="I75" s="1">
        <f t="shared" si="23"/>
        <v>2.4489795918367346E-2</v>
      </c>
      <c r="J75" s="1">
        <f t="shared" si="23"/>
        <v>2.4489795918367346E-2</v>
      </c>
      <c r="K75" s="1">
        <f t="shared" si="23"/>
        <v>2.4489795918367346E-2</v>
      </c>
      <c r="L75" s="1">
        <f t="shared" si="23"/>
        <v>2.4489795918367346E-2</v>
      </c>
      <c r="M75" s="1">
        <f t="shared" si="23"/>
        <v>2.4489795918367346E-2</v>
      </c>
      <c r="N75" s="1">
        <f t="shared" si="23"/>
        <v>2.4489795918367346E-2</v>
      </c>
      <c r="O75" s="1">
        <f t="shared" si="23"/>
        <v>2.4489795918367346E-2</v>
      </c>
      <c r="P75" s="1">
        <f t="shared" si="23"/>
        <v>2.4489795918367346E-2</v>
      </c>
      <c r="Q75" s="1">
        <f t="shared" si="23"/>
        <v>2.4489795918367346E-2</v>
      </c>
      <c r="R75" s="1">
        <f t="shared" si="23"/>
        <v>2.4489795918367346E-2</v>
      </c>
      <c r="S75" s="1">
        <f t="shared" si="23"/>
        <v>2.4489795918367346E-2</v>
      </c>
      <c r="T75" s="1">
        <f t="shared" si="23"/>
        <v>2.4489795918367346E-2</v>
      </c>
      <c r="U75" s="1">
        <f t="shared" si="23"/>
        <v>2.4489795918367346E-2</v>
      </c>
      <c r="V75" s="1">
        <f t="shared" si="23"/>
        <v>2.4489795918367346E-2</v>
      </c>
      <c r="W75" s="1">
        <f t="shared" si="24"/>
        <v>2.4489795918367346E-2</v>
      </c>
      <c r="X75" s="1">
        <f t="shared" si="24"/>
        <v>2.4489795918367346E-2</v>
      </c>
      <c r="Y75" s="1">
        <f t="shared" si="24"/>
        <v>2.4489795918367346E-2</v>
      </c>
      <c r="Z75" s="1">
        <f t="shared" si="24"/>
        <v>2.4489795918367346E-2</v>
      </c>
      <c r="AA75" s="1">
        <f t="shared" si="24"/>
        <v>2.4489795918367346E-2</v>
      </c>
      <c r="AB75" s="1">
        <f t="shared" si="24"/>
        <v>2.4489795918367346E-2</v>
      </c>
      <c r="AC75" s="1">
        <f t="shared" si="24"/>
        <v>2.4489795918367346E-2</v>
      </c>
      <c r="AD75" s="1">
        <f t="shared" si="24"/>
        <v>2.4489795918367346E-2</v>
      </c>
      <c r="AE75" s="1">
        <f t="shared" si="24"/>
        <v>2.4489795918367346E-2</v>
      </c>
      <c r="AF75" s="1">
        <f t="shared" si="24"/>
        <v>2.4489795918367346E-2</v>
      </c>
      <c r="AG75" s="1">
        <f t="shared" si="24"/>
        <v>2.4489795918367346E-2</v>
      </c>
      <c r="AH75" s="1">
        <f t="shared" si="24"/>
        <v>2.4489795918367346E-2</v>
      </c>
      <c r="AI75" s="1">
        <f t="shared" si="24"/>
        <v>2.4489795918367346E-2</v>
      </c>
      <c r="AJ75" s="1"/>
      <c r="AK75" s="2">
        <f>SUMIFS('IND Balance'!E$5:E$141,'IND Balance'!$C$5:$C$141,'Service shares'!$B75,'IND Balance'!$D$5:$D$141,"*"&amp;'Service shares'!$A75)*F75</f>
        <v>0.12964342464</v>
      </c>
      <c r="AL75" s="2">
        <f>SUMIFS('IND Balance'!F$5:F$141,'IND Balance'!$C$5:$C$141,'Service shares'!$B75,'IND Balance'!$D$5:$D$141,"*"&amp;'Service shares'!$A75)*G75</f>
        <v>1.4275755884571426</v>
      </c>
      <c r="AM75" s="2">
        <f>SUMIFS('IND Balance'!G$5:G$141,'IND Balance'!$C$5:$C$141,'Service shares'!$B75,'IND Balance'!$D$5:$D$141,"*"&amp;'Service shares'!$A75)*H75</f>
        <v>0.43547163134693873</v>
      </c>
      <c r="AN75" s="2">
        <f>SUMIFS('IND Balance'!H$5:H$141,'IND Balance'!$C$5:$C$141,'Service shares'!$B75,'IND Balance'!$D$5:$D$141,"*"&amp;'Service shares'!$A75)*I75</f>
        <v>1.6397645264228571</v>
      </c>
      <c r="AO75" s="2">
        <f>SUMIFS('IND Balance'!I$5:I$141,'IND Balance'!$C$5:$C$141,'Service shares'!$B75,'IND Balance'!$D$5:$D$141,"*"&amp;'Service shares'!$A75)*J75</f>
        <v>1.7680093889730613</v>
      </c>
      <c r="AP75" s="2">
        <f>SUMIFS('IND Balance'!J$5:J$141,'IND Balance'!$C$5:$C$141,'Service shares'!$B75,'IND Balance'!$D$5:$D$141,"*"&amp;'Service shares'!$A75)*K75</f>
        <v>0.19931662991020407</v>
      </c>
      <c r="AQ75" s="2">
        <f>SUMIFS('IND Balance'!K$5:K$141,'IND Balance'!$C$5:$C$141,'Service shares'!$B75,'IND Balance'!$D$5:$D$141,"*"&amp;'Service shares'!$A75)*L75</f>
        <v>3.3084461696620409</v>
      </c>
      <c r="AR75" s="2">
        <f>SUMIFS('IND Balance'!L$5:L$141,'IND Balance'!$C$5:$C$141,'Service shares'!$B75,'IND Balance'!$D$5:$D$141,"*"&amp;'Service shares'!$A75)*M75</f>
        <v>2.1832477026612245</v>
      </c>
      <c r="AS75" s="2">
        <f>SUMIFS('IND Balance'!M$5:M$141,'IND Balance'!$C$5:$C$141,'Service shares'!$B75,'IND Balance'!$D$5:$D$141,"*"&amp;'Service shares'!$A75)*N75</f>
        <v>5.4100506571199993</v>
      </c>
      <c r="AT75" s="2">
        <f>SUMIFS('IND Balance'!N$5:N$141,'IND Balance'!$C$5:$C$141,'Service shares'!$B75,'IND Balance'!$D$5:$D$141,"*"&amp;'Service shares'!$A75)*O75</f>
        <v>58.837253859036728</v>
      </c>
      <c r="AU75" s="2">
        <f>SUMIFS('IND Balance'!O$5:O$141,'IND Balance'!$C$5:$C$141,'Service shares'!$B75,'IND Balance'!$D$5:$D$141,"*"&amp;'Service shares'!$A75)*P75</f>
        <v>0.4230955872587755</v>
      </c>
      <c r="AV75" s="2">
        <f>SUMIFS('IND Balance'!P$5:P$141,'IND Balance'!$C$5:$C$141,'Service shares'!$B75,'IND Balance'!$D$5:$D$141,"*"&amp;'Service shares'!$A75)*Q75</f>
        <v>0.58507358285387745</v>
      </c>
      <c r="AW75" s="2">
        <f>SUMIFS('IND Balance'!Q$5:Q$141,'IND Balance'!$C$5:$C$141,'Service shares'!$B75,'IND Balance'!$D$5:$D$141,"*"&amp;'Service shares'!$A75)*R75</f>
        <v>0.46684607507265302</v>
      </c>
      <c r="AX75" s="2">
        <f>SUMIFS('IND Balance'!R$5:R$141,'IND Balance'!$C$5:$C$141,'Service shares'!$B75,'IND Balance'!$D$5:$D$141,"*"&amp;'Service shares'!$A75)*S75</f>
        <v>0.5394607722220407</v>
      </c>
      <c r="AY75" s="2">
        <f>SUMIFS('IND Balance'!S$5:S$141,'IND Balance'!$C$5:$C$141,'Service shares'!$B75,'IND Balance'!$D$5:$D$141,"*"&amp;'Service shares'!$A75)*T75</f>
        <v>0.52988574860081628</v>
      </c>
      <c r="AZ75" s="2">
        <f>SUMIFS('IND Balance'!T$5:T$141,'IND Balance'!$C$5:$C$141,'Service shares'!$B75,'IND Balance'!$D$5:$D$141,"*"&amp;'Service shares'!$A75)*U75</f>
        <v>0.69117871535999997</v>
      </c>
      <c r="BA75" s="2">
        <f>SUMIFS('IND Balance'!U$5:U$141,'IND Balance'!$C$5:$C$141,'Service shares'!$B75,'IND Balance'!$D$5:$D$141,"*"&amp;'Service shares'!$A75)*V75</f>
        <v>0.7061699885289795</v>
      </c>
      <c r="BB75" s="2">
        <f>SUMIFS('IND Balance'!V$5:V$141,'IND Balance'!$C$5:$C$141,'Service shares'!$B75,'IND Balance'!$D$5:$D$141,"*"&amp;'Service shares'!$A75)*W75</f>
        <v>0.71343666696489794</v>
      </c>
      <c r="BC75" s="2">
        <f>SUMIFS('IND Balance'!W$5:W$141,'IND Balance'!$C$5:$C$141,'Service shares'!$B75,'IND Balance'!$D$5:$D$141,"*"&amp;'Service shares'!$A75)*X75</f>
        <v>1.3458122035493878</v>
      </c>
      <c r="BD75" s="2">
        <f>SUMIFS('IND Balance'!X$5:X$141,'IND Balance'!$C$5:$C$141,'Service shares'!$B75,'IND Balance'!$D$5:$D$141,"*"&amp;'Service shares'!$A75)*Y75</f>
        <v>0.94270621092244899</v>
      </c>
      <c r="BE75" s="2">
        <f>SUMIFS('IND Balance'!Y$5:Y$141,'IND Balance'!$C$5:$C$141,'Service shares'!$B75,'IND Balance'!$D$5:$D$141,"*"&amp;'Service shares'!$A75)*Z75</f>
        <v>0.54214951809306122</v>
      </c>
      <c r="BF75" s="2">
        <f>SUMIFS('IND Balance'!Z$5:Z$141,'IND Balance'!$C$5:$C$141,'Service shares'!$B75,'IND Balance'!$D$5:$D$141,"*"&amp;'Service shares'!$A75)*AA75</f>
        <v>6.7973911317551011E-2</v>
      </c>
      <c r="BG75" s="2">
        <f>SUMIFS('IND Balance'!AA$5:AA$141,'IND Balance'!$C$5:$C$141,'Service shares'!$B75,'IND Balance'!$D$5:$D$141,"*"&amp;'Service shares'!$A75)*AB75</f>
        <v>1.343829403425306</v>
      </c>
      <c r="BH75" s="2">
        <f>SUMIFS('IND Balance'!AB$5:AB$141,'IND Balance'!$C$5:$C$141,'Service shares'!$B75,'IND Balance'!$D$5:$D$141,"*"&amp;'Service shares'!$A75)*AC75</f>
        <v>3.0708703562840816</v>
      </c>
      <c r="BI75" s="2">
        <f>SUMIFS('IND Balance'!AC$5:AC$141,'IND Balance'!$C$5:$C$141,'Service shares'!$B75,'IND Balance'!$D$5:$D$141,"*"&amp;'Service shares'!$A75)*AD75</f>
        <v>8.2093718301061216</v>
      </c>
      <c r="BJ75" s="2">
        <f>SUMIFS('IND Balance'!AD$5:AD$141,'IND Balance'!$C$5:$C$141,'Service shares'!$B75,'IND Balance'!$D$5:$D$141,"*"&amp;'Service shares'!$A75)*AE75</f>
        <v>0</v>
      </c>
      <c r="BK75" s="2">
        <f>SUMIFS('IND Balance'!AE$5:AE$141,'IND Balance'!$C$5:$C$141,'Service shares'!$B75,'IND Balance'!$D$5:$D$141,"*"&amp;'Service shares'!$A75)*AF75</f>
        <v>1.3171695699232653</v>
      </c>
      <c r="BL75" s="2">
        <f>SUMIFS('IND Balance'!AF$5:AF$141,'IND Balance'!$C$5:$C$141,'Service shares'!$B75,'IND Balance'!$D$5:$D$141,"*"&amp;'Service shares'!$A75)*AG75</f>
        <v>0.38101681178448976</v>
      </c>
      <c r="BM75" s="2">
        <f>SUMIFS('IND Balance'!AG$5:AG$141,'IND Balance'!$C$5:$C$141,'Service shares'!$B75,'IND Balance'!$D$5:$D$141,"*"&amp;'Service shares'!$A75)*AH75</f>
        <v>3.5985651609893874</v>
      </c>
      <c r="BN75" s="2">
        <f>SUMIFS('IND Balance'!AH$5:AH$141,'IND Balance'!$C$5:$C$141,'Service shares'!$B75,'IND Balance'!$D$5:$D$141,"*"&amp;'Service shares'!$A75)*AI75</f>
        <v>0</v>
      </c>
    </row>
    <row r="76" spans="1:66" x14ac:dyDescent="0.45">
      <c r="A76" t="s">
        <v>20</v>
      </c>
      <c r="B76" t="s">
        <v>48</v>
      </c>
      <c r="C76" t="s">
        <v>188</v>
      </c>
      <c r="D76" s="1">
        <v>0.27755102040816326</v>
      </c>
      <c r="E76" s="1"/>
      <c r="F76" s="1">
        <f t="shared" si="25"/>
        <v>0.27755102040816326</v>
      </c>
      <c r="G76" s="1">
        <f t="shared" si="23"/>
        <v>0.27755102040816326</v>
      </c>
      <c r="H76" s="1">
        <f t="shared" si="23"/>
        <v>0.27755102040816326</v>
      </c>
      <c r="I76" s="1">
        <f t="shared" si="23"/>
        <v>0.27755102040816326</v>
      </c>
      <c r="J76" s="1">
        <f t="shared" si="23"/>
        <v>0.27755102040816326</v>
      </c>
      <c r="K76" s="1">
        <f t="shared" si="23"/>
        <v>0.27755102040816326</v>
      </c>
      <c r="L76" s="1">
        <f t="shared" si="23"/>
        <v>0.27755102040816326</v>
      </c>
      <c r="M76" s="1">
        <f t="shared" si="23"/>
        <v>0.27755102040816326</v>
      </c>
      <c r="N76" s="1">
        <f t="shared" si="23"/>
        <v>0.27755102040816326</v>
      </c>
      <c r="O76" s="1">
        <f t="shared" si="23"/>
        <v>0.27755102040816326</v>
      </c>
      <c r="P76" s="1">
        <f t="shared" si="23"/>
        <v>0.27755102040816326</v>
      </c>
      <c r="Q76" s="1">
        <f t="shared" si="23"/>
        <v>0.27755102040816326</v>
      </c>
      <c r="R76" s="1">
        <f t="shared" si="23"/>
        <v>0.27755102040816326</v>
      </c>
      <c r="S76" s="1">
        <f t="shared" si="23"/>
        <v>0.27755102040816326</v>
      </c>
      <c r="T76" s="1">
        <f t="shared" si="23"/>
        <v>0.27755102040816326</v>
      </c>
      <c r="U76" s="1">
        <f t="shared" si="23"/>
        <v>0.27755102040816326</v>
      </c>
      <c r="V76" s="1">
        <f t="shared" si="23"/>
        <v>0.27755102040816326</v>
      </c>
      <c r="W76" s="1">
        <f t="shared" si="24"/>
        <v>0.27755102040816326</v>
      </c>
      <c r="X76" s="1">
        <f t="shared" si="24"/>
        <v>0.27755102040816326</v>
      </c>
      <c r="Y76" s="1">
        <f t="shared" si="24"/>
        <v>0.27755102040816326</v>
      </c>
      <c r="Z76" s="1">
        <f t="shared" si="24"/>
        <v>0.27755102040816326</v>
      </c>
      <c r="AA76" s="1">
        <f t="shared" si="24"/>
        <v>0.27755102040816326</v>
      </c>
      <c r="AB76" s="1">
        <f t="shared" si="24"/>
        <v>0.27755102040816326</v>
      </c>
      <c r="AC76" s="1">
        <f t="shared" si="24"/>
        <v>0.27755102040816326</v>
      </c>
      <c r="AD76" s="1">
        <f t="shared" si="24"/>
        <v>0.27755102040816326</v>
      </c>
      <c r="AE76" s="1">
        <f t="shared" si="24"/>
        <v>0.27755102040816326</v>
      </c>
      <c r="AF76" s="1">
        <f t="shared" si="24"/>
        <v>0.27755102040816326</v>
      </c>
      <c r="AG76" s="1">
        <f t="shared" si="24"/>
        <v>0.27755102040816326</v>
      </c>
      <c r="AH76" s="1">
        <f t="shared" si="24"/>
        <v>0.27755102040816326</v>
      </c>
      <c r="AI76" s="1">
        <f t="shared" si="24"/>
        <v>0.27755102040816326</v>
      </c>
      <c r="AJ76" s="1"/>
      <c r="AK76" s="2">
        <f>SUMIFS('IND Balance'!E$5:E$141,'IND Balance'!$C$5:$C$141,'Service shares'!$B76,'IND Balance'!$D$5:$D$141,"*"&amp;'Service shares'!$A76)*F76</f>
        <v>1.4692921459199999</v>
      </c>
      <c r="AL76" s="2">
        <f>SUMIFS('IND Balance'!F$5:F$141,'IND Balance'!$C$5:$C$141,'Service shares'!$B76,'IND Balance'!$D$5:$D$141,"*"&amp;'Service shares'!$A76)*G76</f>
        <v>16.179190002514286</v>
      </c>
      <c r="AM76" s="2">
        <f>SUMIFS('IND Balance'!G$5:G$141,'IND Balance'!$C$5:$C$141,'Service shares'!$B76,'IND Balance'!$D$5:$D$141,"*"&amp;'Service shares'!$A76)*H76</f>
        <v>4.9353451552653054</v>
      </c>
      <c r="AN76" s="2">
        <f>SUMIFS('IND Balance'!H$5:H$141,'IND Balance'!$C$5:$C$141,'Service shares'!$B76,'IND Balance'!$D$5:$D$141,"*"&amp;'Service shares'!$A76)*I76</f>
        <v>18.583997966125715</v>
      </c>
      <c r="AO76" s="2">
        <f>SUMIFS('IND Balance'!I$5:I$141,'IND Balance'!$C$5:$C$141,'Service shares'!$B76,'IND Balance'!$D$5:$D$141,"*"&amp;'Service shares'!$A76)*J76</f>
        <v>20.037439741694694</v>
      </c>
      <c r="AP76" s="2">
        <f>SUMIFS('IND Balance'!J$5:J$141,'IND Balance'!$C$5:$C$141,'Service shares'!$B76,'IND Balance'!$D$5:$D$141,"*"&amp;'Service shares'!$A76)*K76</f>
        <v>2.2589218056489795</v>
      </c>
      <c r="AQ76" s="2">
        <f>SUMIFS('IND Balance'!K$5:K$141,'IND Balance'!$C$5:$C$141,'Service shares'!$B76,'IND Balance'!$D$5:$D$141,"*"&amp;'Service shares'!$A76)*L76</f>
        <v>37.495723256169796</v>
      </c>
      <c r="AR76" s="2">
        <f>SUMIFS('IND Balance'!L$5:L$141,'IND Balance'!$C$5:$C$141,'Service shares'!$B76,'IND Balance'!$D$5:$D$141,"*"&amp;'Service shares'!$A76)*M76</f>
        <v>24.74347396349388</v>
      </c>
      <c r="AS76" s="2">
        <f>SUMIFS('IND Balance'!M$5:M$141,'IND Balance'!$C$5:$C$141,'Service shares'!$B76,'IND Balance'!$D$5:$D$141,"*"&amp;'Service shares'!$A76)*N76</f>
        <v>61.313907447360002</v>
      </c>
      <c r="AT76" s="2">
        <f>SUMIFS('IND Balance'!N$5:N$141,'IND Balance'!$C$5:$C$141,'Service shares'!$B76,'IND Balance'!$D$5:$D$141,"*"&amp;'Service shares'!$A76)*O76</f>
        <v>666.82221040241632</v>
      </c>
      <c r="AU76" s="2">
        <f>SUMIFS('IND Balance'!O$5:O$141,'IND Balance'!$C$5:$C$141,'Service shares'!$B76,'IND Balance'!$D$5:$D$141,"*"&amp;'Service shares'!$A76)*P76</f>
        <v>4.7950833222661222</v>
      </c>
      <c r="AV76" s="2">
        <f>SUMIFS('IND Balance'!P$5:P$141,'IND Balance'!$C$5:$C$141,'Service shares'!$B76,'IND Balance'!$D$5:$D$141,"*"&amp;'Service shares'!$A76)*Q76</f>
        <v>6.6308339390106124</v>
      </c>
      <c r="AW76" s="2">
        <f>SUMIFS('IND Balance'!Q$5:Q$141,'IND Balance'!$C$5:$C$141,'Service shares'!$B76,'IND Balance'!$D$5:$D$141,"*"&amp;'Service shares'!$A76)*R76</f>
        <v>5.2909221841567344</v>
      </c>
      <c r="AX76" s="2">
        <f>SUMIFS('IND Balance'!R$5:R$141,'IND Balance'!$C$5:$C$141,'Service shares'!$B76,'IND Balance'!$D$5:$D$141,"*"&amp;'Service shares'!$A76)*S76</f>
        <v>6.1138887518497951</v>
      </c>
      <c r="AY76" s="2">
        <f>SUMIFS('IND Balance'!S$5:S$141,'IND Balance'!$C$5:$C$141,'Service shares'!$B76,'IND Balance'!$D$5:$D$141,"*"&amp;'Service shares'!$A76)*T76</f>
        <v>6.0053718174759183</v>
      </c>
      <c r="AZ76" s="2">
        <f>SUMIFS('IND Balance'!T$5:T$141,'IND Balance'!$C$5:$C$141,'Service shares'!$B76,'IND Balance'!$D$5:$D$141,"*"&amp;'Service shares'!$A76)*U76</f>
        <v>7.8333587740799997</v>
      </c>
      <c r="BA76" s="2">
        <f>SUMIFS('IND Balance'!U$5:U$141,'IND Balance'!$C$5:$C$141,'Service shares'!$B76,'IND Balance'!$D$5:$D$141,"*"&amp;'Service shares'!$A76)*V76</f>
        <v>8.0032598699951016</v>
      </c>
      <c r="BB76" s="2">
        <f>SUMIFS('IND Balance'!V$5:V$141,'IND Balance'!$C$5:$C$141,'Service shares'!$B76,'IND Balance'!$D$5:$D$141,"*"&amp;'Service shares'!$A76)*W76</f>
        <v>8.0856155589355101</v>
      </c>
      <c r="BC76" s="2">
        <f>SUMIFS('IND Balance'!W$5:W$141,'IND Balance'!$C$5:$C$141,'Service shares'!$B76,'IND Balance'!$D$5:$D$141,"*"&amp;'Service shares'!$A76)*X76</f>
        <v>15.252538306893062</v>
      </c>
      <c r="BD76" s="2">
        <f>SUMIFS('IND Balance'!X$5:X$141,'IND Balance'!$C$5:$C$141,'Service shares'!$B76,'IND Balance'!$D$5:$D$141,"*"&amp;'Service shares'!$A76)*Y76</f>
        <v>10.684003723787756</v>
      </c>
      <c r="BE76" s="2">
        <f>SUMIFS('IND Balance'!Y$5:Y$141,'IND Balance'!$C$5:$C$141,'Service shares'!$B76,'IND Balance'!$D$5:$D$141,"*"&amp;'Service shares'!$A76)*Z76</f>
        <v>6.1443612050546941</v>
      </c>
      <c r="BF76" s="2">
        <f>SUMIFS('IND Balance'!Z$5:Z$141,'IND Balance'!$C$5:$C$141,'Service shares'!$B76,'IND Balance'!$D$5:$D$141,"*"&amp;'Service shares'!$A76)*AA76</f>
        <v>0.77037099493224481</v>
      </c>
      <c r="BG76" s="2">
        <f>SUMIFS('IND Balance'!AA$5:AA$141,'IND Balance'!$C$5:$C$141,'Service shares'!$B76,'IND Balance'!$D$5:$D$141,"*"&amp;'Service shares'!$A76)*AB76</f>
        <v>15.23006657215347</v>
      </c>
      <c r="BH76" s="2">
        <f>SUMIFS('IND Balance'!AB$5:AB$141,'IND Balance'!$C$5:$C$141,'Service shares'!$B76,'IND Balance'!$D$5:$D$141,"*"&amp;'Service shares'!$A76)*AC76</f>
        <v>34.803197371219589</v>
      </c>
      <c r="BI76" s="2">
        <f>SUMIFS('IND Balance'!AC$5:AC$141,'IND Balance'!$C$5:$C$141,'Service shares'!$B76,'IND Balance'!$D$5:$D$141,"*"&amp;'Service shares'!$A76)*AD76</f>
        <v>93.039547407869378</v>
      </c>
      <c r="BJ76" s="2">
        <f>SUMIFS('IND Balance'!AD$5:AD$141,'IND Balance'!$C$5:$C$141,'Service shares'!$B76,'IND Balance'!$D$5:$D$141,"*"&amp;'Service shares'!$A76)*AE76</f>
        <v>0</v>
      </c>
      <c r="BK76" s="2">
        <f>SUMIFS('IND Balance'!AE$5:AE$141,'IND Balance'!$C$5:$C$141,'Service shares'!$B76,'IND Balance'!$D$5:$D$141,"*"&amp;'Service shares'!$A76)*AF76</f>
        <v>14.927921792463675</v>
      </c>
      <c r="BL76" s="2">
        <f>SUMIFS('IND Balance'!AF$5:AF$141,'IND Balance'!$C$5:$C$141,'Service shares'!$B76,'IND Balance'!$D$5:$D$141,"*"&amp;'Service shares'!$A76)*AG76</f>
        <v>4.3181905335575506</v>
      </c>
      <c r="BM76" s="2">
        <f>SUMIFS('IND Balance'!AG$5:AG$141,'IND Balance'!$C$5:$C$141,'Service shares'!$B76,'IND Balance'!$D$5:$D$141,"*"&amp;'Service shares'!$A76)*AH76</f>
        <v>40.783738491213057</v>
      </c>
      <c r="BN76" s="2">
        <f>SUMIFS('IND Balance'!AH$5:AH$141,'IND Balance'!$C$5:$C$141,'Service shares'!$B76,'IND Balance'!$D$5:$D$141,"*"&amp;'Service shares'!$A76)*AI76</f>
        <v>0</v>
      </c>
    </row>
    <row r="77" spans="1:66" x14ac:dyDescent="0.45">
      <c r="A77" t="s">
        <v>20</v>
      </c>
      <c r="B77" t="s">
        <v>48</v>
      </c>
      <c r="C77" t="s">
        <v>191</v>
      </c>
      <c r="D77" s="1">
        <v>0.36734693877551022</v>
      </c>
      <c r="E77" s="1"/>
      <c r="F77" s="1">
        <f t="shared" si="25"/>
        <v>0.36734693877551022</v>
      </c>
      <c r="G77" s="1">
        <f t="shared" si="23"/>
        <v>0.36734693877551022</v>
      </c>
      <c r="H77" s="1">
        <f t="shared" si="23"/>
        <v>0.36734693877551022</v>
      </c>
      <c r="I77" s="1">
        <f t="shared" si="23"/>
        <v>0.36734693877551022</v>
      </c>
      <c r="J77" s="1">
        <f t="shared" si="23"/>
        <v>0.36734693877551022</v>
      </c>
      <c r="K77" s="1">
        <f t="shared" si="23"/>
        <v>0.36734693877551022</v>
      </c>
      <c r="L77" s="1">
        <f t="shared" si="23"/>
        <v>0.36734693877551022</v>
      </c>
      <c r="M77" s="1">
        <f t="shared" si="23"/>
        <v>0.36734693877551022</v>
      </c>
      <c r="N77" s="1">
        <f t="shared" si="23"/>
        <v>0.36734693877551022</v>
      </c>
      <c r="O77" s="1">
        <f t="shared" si="23"/>
        <v>0.36734693877551022</v>
      </c>
      <c r="P77" s="1">
        <f t="shared" si="23"/>
        <v>0.36734693877551022</v>
      </c>
      <c r="Q77" s="1">
        <f t="shared" si="23"/>
        <v>0.36734693877551022</v>
      </c>
      <c r="R77" s="1">
        <f t="shared" si="23"/>
        <v>0.36734693877551022</v>
      </c>
      <c r="S77" s="1">
        <f t="shared" si="23"/>
        <v>0.36734693877551022</v>
      </c>
      <c r="T77" s="1">
        <f t="shared" si="23"/>
        <v>0.36734693877551022</v>
      </c>
      <c r="U77" s="1">
        <f t="shared" si="23"/>
        <v>0.36734693877551022</v>
      </c>
      <c r="V77" s="1">
        <f t="shared" si="23"/>
        <v>0.36734693877551022</v>
      </c>
      <c r="W77" s="1">
        <f t="shared" si="24"/>
        <v>0.36734693877551022</v>
      </c>
      <c r="X77" s="1">
        <f t="shared" si="24"/>
        <v>0.36734693877551022</v>
      </c>
      <c r="Y77" s="1">
        <f t="shared" si="24"/>
        <v>0.36734693877551022</v>
      </c>
      <c r="Z77" s="1">
        <f t="shared" si="24"/>
        <v>0.36734693877551022</v>
      </c>
      <c r="AA77" s="1">
        <f t="shared" si="24"/>
        <v>0.36734693877551022</v>
      </c>
      <c r="AB77" s="1">
        <f t="shared" si="24"/>
        <v>0.36734693877551022</v>
      </c>
      <c r="AC77" s="1">
        <f t="shared" si="24"/>
        <v>0.36734693877551022</v>
      </c>
      <c r="AD77" s="1">
        <f t="shared" si="24"/>
        <v>0.36734693877551022</v>
      </c>
      <c r="AE77" s="1">
        <f t="shared" si="24"/>
        <v>0.36734693877551022</v>
      </c>
      <c r="AF77" s="1">
        <f t="shared" si="24"/>
        <v>0.36734693877551022</v>
      </c>
      <c r="AG77" s="1">
        <f t="shared" si="24"/>
        <v>0.36734693877551022</v>
      </c>
      <c r="AH77" s="1">
        <f t="shared" si="24"/>
        <v>0.36734693877551022</v>
      </c>
      <c r="AI77" s="1">
        <f t="shared" si="24"/>
        <v>0.36734693877551022</v>
      </c>
      <c r="AJ77" s="1"/>
      <c r="AK77" s="2">
        <f>SUMIFS('IND Balance'!E$5:E$141,'IND Balance'!$C$5:$C$141,'Service shares'!$B77,'IND Balance'!$D$5:$D$141,"*"&amp;'Service shares'!$A77)*F77</f>
        <v>1.9446513696000001</v>
      </c>
      <c r="AL77" s="2">
        <f>SUMIFS('IND Balance'!F$5:F$141,'IND Balance'!$C$5:$C$141,'Service shares'!$B77,'IND Balance'!$D$5:$D$141,"*"&amp;'Service shares'!$A77)*G77</f>
        <v>21.413633826857144</v>
      </c>
      <c r="AM77" s="2">
        <f>SUMIFS('IND Balance'!G$5:G$141,'IND Balance'!$C$5:$C$141,'Service shares'!$B77,'IND Balance'!$D$5:$D$141,"*"&amp;'Service shares'!$A77)*H77</f>
        <v>6.5320744702040816</v>
      </c>
      <c r="AN77" s="2">
        <f>SUMIFS('IND Balance'!H$5:H$141,'IND Balance'!$C$5:$C$141,'Service shares'!$B77,'IND Balance'!$D$5:$D$141,"*"&amp;'Service shares'!$A77)*I77</f>
        <v>24.596467896342858</v>
      </c>
      <c r="AO77" s="2">
        <f>SUMIFS('IND Balance'!I$5:I$141,'IND Balance'!$C$5:$C$141,'Service shares'!$B77,'IND Balance'!$D$5:$D$141,"*"&amp;'Service shares'!$A77)*J77</f>
        <v>26.520140834595921</v>
      </c>
      <c r="AP77" s="2">
        <f>SUMIFS('IND Balance'!J$5:J$141,'IND Balance'!$C$5:$C$141,'Service shares'!$B77,'IND Balance'!$D$5:$D$141,"*"&amp;'Service shares'!$A77)*K77</f>
        <v>2.9897494486530616</v>
      </c>
      <c r="AQ77" s="2">
        <f>SUMIFS('IND Balance'!K$5:K$141,'IND Balance'!$C$5:$C$141,'Service shares'!$B77,'IND Balance'!$D$5:$D$141,"*"&amp;'Service shares'!$A77)*L77</f>
        <v>49.62669254493062</v>
      </c>
      <c r="AR77" s="2">
        <f>SUMIFS('IND Balance'!L$5:L$141,'IND Balance'!$C$5:$C$141,'Service shares'!$B77,'IND Balance'!$D$5:$D$141,"*"&amp;'Service shares'!$A77)*M77</f>
        <v>32.748715539918372</v>
      </c>
      <c r="AS77" s="2">
        <f>SUMIFS('IND Balance'!M$5:M$141,'IND Balance'!$C$5:$C$141,'Service shares'!$B77,'IND Balance'!$D$5:$D$141,"*"&amp;'Service shares'!$A77)*N77</f>
        <v>81.150759856800008</v>
      </c>
      <c r="AT77" s="2">
        <f>SUMIFS('IND Balance'!N$5:N$141,'IND Balance'!$C$5:$C$141,'Service shares'!$B77,'IND Balance'!$D$5:$D$141,"*"&amp;'Service shares'!$A77)*O77</f>
        <v>882.558807885551</v>
      </c>
      <c r="AU77" s="2">
        <f>SUMIFS('IND Balance'!O$5:O$141,'IND Balance'!$C$5:$C$141,'Service shares'!$B77,'IND Balance'!$D$5:$D$141,"*"&amp;'Service shares'!$A77)*P77</f>
        <v>6.346433808881633</v>
      </c>
      <c r="AV77" s="2">
        <f>SUMIFS('IND Balance'!P$5:P$141,'IND Balance'!$C$5:$C$141,'Service shares'!$B77,'IND Balance'!$D$5:$D$141,"*"&amp;'Service shares'!$A77)*Q77</f>
        <v>8.7761037428081625</v>
      </c>
      <c r="AW77" s="2">
        <f>SUMIFS('IND Balance'!Q$5:Q$141,'IND Balance'!$C$5:$C$141,'Service shares'!$B77,'IND Balance'!$D$5:$D$141,"*"&amp;'Service shares'!$A77)*R77</f>
        <v>7.0026911260897959</v>
      </c>
      <c r="AX77" s="2">
        <f>SUMIFS('IND Balance'!R$5:R$141,'IND Balance'!$C$5:$C$141,'Service shares'!$B77,'IND Balance'!$D$5:$D$141,"*"&amp;'Service shares'!$A77)*S77</f>
        <v>8.0919115833306119</v>
      </c>
      <c r="AY77" s="2">
        <f>SUMIFS('IND Balance'!S$5:S$141,'IND Balance'!$C$5:$C$141,'Service shares'!$B77,'IND Balance'!$D$5:$D$141,"*"&amp;'Service shares'!$A77)*T77</f>
        <v>7.9482862290122451</v>
      </c>
      <c r="AZ77" s="2">
        <f>SUMIFS('IND Balance'!T$5:T$141,'IND Balance'!$C$5:$C$141,'Service shares'!$B77,'IND Balance'!$D$5:$D$141,"*"&amp;'Service shares'!$A77)*U77</f>
        <v>10.3676807304</v>
      </c>
      <c r="BA77" s="2">
        <f>SUMIFS('IND Balance'!U$5:U$141,'IND Balance'!$C$5:$C$141,'Service shares'!$B77,'IND Balance'!$D$5:$D$141,"*"&amp;'Service shares'!$A77)*V77</f>
        <v>10.592549827934695</v>
      </c>
      <c r="BB77" s="2">
        <f>SUMIFS('IND Balance'!V$5:V$141,'IND Balance'!$C$5:$C$141,'Service shares'!$B77,'IND Balance'!$D$5:$D$141,"*"&amp;'Service shares'!$A77)*W77</f>
        <v>10.70155000447347</v>
      </c>
      <c r="BC77" s="2">
        <f>SUMIFS('IND Balance'!W$5:W$141,'IND Balance'!$C$5:$C$141,'Service shares'!$B77,'IND Balance'!$D$5:$D$141,"*"&amp;'Service shares'!$A77)*X77</f>
        <v>20.187183053240819</v>
      </c>
      <c r="BD77" s="2">
        <f>SUMIFS('IND Balance'!X$5:X$141,'IND Balance'!$C$5:$C$141,'Service shares'!$B77,'IND Balance'!$D$5:$D$141,"*"&amp;'Service shares'!$A77)*Y77</f>
        <v>14.140593163836735</v>
      </c>
      <c r="BE77" s="2">
        <f>SUMIFS('IND Balance'!Y$5:Y$141,'IND Balance'!$C$5:$C$141,'Service shares'!$B77,'IND Balance'!$D$5:$D$141,"*"&amp;'Service shares'!$A77)*Z77</f>
        <v>8.1322427713959193</v>
      </c>
      <c r="BF77" s="2">
        <f>SUMIFS('IND Balance'!Z$5:Z$141,'IND Balance'!$C$5:$C$141,'Service shares'!$B77,'IND Balance'!$D$5:$D$141,"*"&amp;'Service shares'!$A77)*AA77</f>
        <v>1.0196086697632654</v>
      </c>
      <c r="BG77" s="2">
        <f>SUMIFS('IND Balance'!AA$5:AA$141,'IND Balance'!$C$5:$C$141,'Service shares'!$B77,'IND Balance'!$D$5:$D$141,"*"&amp;'Service shares'!$A77)*AB77</f>
        <v>20.157441051379593</v>
      </c>
      <c r="BH77" s="2">
        <f>SUMIFS('IND Balance'!AB$5:AB$141,'IND Balance'!$C$5:$C$141,'Service shares'!$B77,'IND Balance'!$D$5:$D$141,"*"&amp;'Service shares'!$A77)*AC77</f>
        <v>46.06305534426123</v>
      </c>
      <c r="BI77" s="2">
        <f>SUMIFS('IND Balance'!AC$5:AC$141,'IND Balance'!$C$5:$C$141,'Service shares'!$B77,'IND Balance'!$D$5:$D$141,"*"&amp;'Service shares'!$A77)*AD77</f>
        <v>123.14057745159184</v>
      </c>
      <c r="BJ77" s="2">
        <f>SUMIFS('IND Balance'!AD$5:AD$141,'IND Balance'!$C$5:$C$141,'Service shares'!$B77,'IND Balance'!$D$5:$D$141,"*"&amp;'Service shares'!$A77)*AE77</f>
        <v>0</v>
      </c>
      <c r="BK77" s="2">
        <f>SUMIFS('IND Balance'!AE$5:AE$141,'IND Balance'!$C$5:$C$141,'Service shares'!$B77,'IND Balance'!$D$5:$D$141,"*"&amp;'Service shares'!$A77)*AF77</f>
        <v>19.757543548848982</v>
      </c>
      <c r="BL77" s="2">
        <f>SUMIFS('IND Balance'!AF$5:AF$141,'IND Balance'!$C$5:$C$141,'Service shares'!$B77,'IND Balance'!$D$5:$D$141,"*"&amp;'Service shares'!$A77)*AG77</f>
        <v>5.715252176767347</v>
      </c>
      <c r="BM77" s="2">
        <f>SUMIFS('IND Balance'!AG$5:AG$141,'IND Balance'!$C$5:$C$141,'Service shares'!$B77,'IND Balance'!$D$5:$D$141,"*"&amp;'Service shares'!$A77)*AH77</f>
        <v>53.978477414840818</v>
      </c>
      <c r="BN77" s="2">
        <f>SUMIFS('IND Balance'!AH$5:AH$141,'IND Balance'!$C$5:$C$141,'Service shares'!$B77,'IND Balance'!$D$5:$D$141,"*"&amp;'Service shares'!$A77)*AI77</f>
        <v>0</v>
      </c>
    </row>
    <row r="78" spans="1:66" x14ac:dyDescent="0.45">
      <c r="A78" t="s">
        <v>20</v>
      </c>
      <c r="B78" t="s">
        <v>48</v>
      </c>
      <c r="C78" t="s">
        <v>194</v>
      </c>
      <c r="D78" s="1">
        <v>3.6734693877551024E-2</v>
      </c>
      <c r="E78" s="1"/>
      <c r="F78" s="1">
        <f t="shared" si="25"/>
        <v>3.6734693877551024E-2</v>
      </c>
      <c r="G78" s="1">
        <f t="shared" si="23"/>
        <v>3.6734693877551024E-2</v>
      </c>
      <c r="H78" s="1">
        <f t="shared" si="23"/>
        <v>3.6734693877551024E-2</v>
      </c>
      <c r="I78" s="1">
        <f t="shared" si="23"/>
        <v>3.6734693877551024E-2</v>
      </c>
      <c r="J78" s="1">
        <f t="shared" si="23"/>
        <v>3.6734693877551024E-2</v>
      </c>
      <c r="K78" s="1">
        <f t="shared" si="23"/>
        <v>3.6734693877551024E-2</v>
      </c>
      <c r="L78" s="1">
        <f t="shared" si="23"/>
        <v>3.6734693877551024E-2</v>
      </c>
      <c r="M78" s="1">
        <f t="shared" si="23"/>
        <v>3.6734693877551024E-2</v>
      </c>
      <c r="N78" s="1">
        <f t="shared" si="23"/>
        <v>3.6734693877551024E-2</v>
      </c>
      <c r="O78" s="1">
        <f t="shared" si="23"/>
        <v>3.6734693877551024E-2</v>
      </c>
      <c r="P78" s="1">
        <f t="shared" si="23"/>
        <v>3.6734693877551024E-2</v>
      </c>
      <c r="Q78" s="1">
        <f t="shared" si="23"/>
        <v>3.6734693877551024E-2</v>
      </c>
      <c r="R78" s="1">
        <f t="shared" si="23"/>
        <v>3.6734693877551024E-2</v>
      </c>
      <c r="S78" s="1">
        <f t="shared" si="23"/>
        <v>3.6734693877551024E-2</v>
      </c>
      <c r="T78" s="1">
        <f t="shared" si="23"/>
        <v>3.6734693877551024E-2</v>
      </c>
      <c r="U78" s="1">
        <f t="shared" si="23"/>
        <v>3.6734693877551024E-2</v>
      </c>
      <c r="V78" s="1">
        <f t="shared" si="23"/>
        <v>3.6734693877551024E-2</v>
      </c>
      <c r="W78" s="1">
        <f t="shared" si="24"/>
        <v>3.6734693877551024E-2</v>
      </c>
      <c r="X78" s="1">
        <f t="shared" si="24"/>
        <v>3.6734693877551024E-2</v>
      </c>
      <c r="Y78" s="1">
        <f t="shared" si="24"/>
        <v>3.6734693877551024E-2</v>
      </c>
      <c r="Z78" s="1">
        <f t="shared" si="24"/>
        <v>3.6734693877551024E-2</v>
      </c>
      <c r="AA78" s="1">
        <f t="shared" si="24"/>
        <v>3.6734693877551024E-2</v>
      </c>
      <c r="AB78" s="1">
        <f t="shared" si="24"/>
        <v>3.6734693877551024E-2</v>
      </c>
      <c r="AC78" s="1">
        <f t="shared" si="24"/>
        <v>3.6734693877551024E-2</v>
      </c>
      <c r="AD78" s="1">
        <f t="shared" si="24"/>
        <v>3.6734693877551024E-2</v>
      </c>
      <c r="AE78" s="1">
        <f t="shared" si="24"/>
        <v>3.6734693877551024E-2</v>
      </c>
      <c r="AF78" s="1">
        <f t="shared" si="24"/>
        <v>3.6734693877551024E-2</v>
      </c>
      <c r="AG78" s="1">
        <f t="shared" si="24"/>
        <v>3.6734693877551024E-2</v>
      </c>
      <c r="AH78" s="1">
        <f t="shared" si="24"/>
        <v>3.6734693877551024E-2</v>
      </c>
      <c r="AI78" s="1">
        <f t="shared" si="24"/>
        <v>3.6734693877551024E-2</v>
      </c>
      <c r="AJ78" s="1"/>
      <c r="AK78" s="2">
        <f>SUMIFS('IND Balance'!E$5:E$141,'IND Balance'!$C$5:$C$141,'Service shares'!$B78,'IND Balance'!$D$5:$D$141,"*"&amp;'Service shares'!$A78)*F78</f>
        <v>0.19446513696000001</v>
      </c>
      <c r="AL78" s="2">
        <f>SUMIFS('IND Balance'!F$5:F$141,'IND Balance'!$C$5:$C$141,'Service shares'!$B78,'IND Balance'!$D$5:$D$141,"*"&amp;'Service shares'!$A78)*G78</f>
        <v>2.1413633826857144</v>
      </c>
      <c r="AM78" s="2">
        <f>SUMIFS('IND Balance'!G$5:G$141,'IND Balance'!$C$5:$C$141,'Service shares'!$B78,'IND Balance'!$D$5:$D$141,"*"&amp;'Service shares'!$A78)*H78</f>
        <v>0.65320744702040812</v>
      </c>
      <c r="AN78" s="2">
        <f>SUMIFS('IND Balance'!H$5:H$141,'IND Balance'!$C$5:$C$141,'Service shares'!$B78,'IND Balance'!$D$5:$D$141,"*"&amp;'Service shares'!$A78)*I78</f>
        <v>2.4596467896342857</v>
      </c>
      <c r="AO78" s="2">
        <f>SUMIFS('IND Balance'!I$5:I$141,'IND Balance'!$C$5:$C$141,'Service shares'!$B78,'IND Balance'!$D$5:$D$141,"*"&amp;'Service shares'!$A78)*J78</f>
        <v>2.6520140834595924</v>
      </c>
      <c r="AP78" s="2">
        <f>SUMIFS('IND Balance'!J$5:J$141,'IND Balance'!$C$5:$C$141,'Service shares'!$B78,'IND Balance'!$D$5:$D$141,"*"&amp;'Service shares'!$A78)*K78</f>
        <v>0.29897494486530612</v>
      </c>
      <c r="AQ78" s="2">
        <f>SUMIFS('IND Balance'!K$5:K$141,'IND Balance'!$C$5:$C$141,'Service shares'!$B78,'IND Balance'!$D$5:$D$141,"*"&amp;'Service shares'!$A78)*L78</f>
        <v>4.9626692544930622</v>
      </c>
      <c r="AR78" s="2">
        <f>SUMIFS('IND Balance'!L$5:L$141,'IND Balance'!$C$5:$C$141,'Service shares'!$B78,'IND Balance'!$D$5:$D$141,"*"&amp;'Service shares'!$A78)*M78</f>
        <v>3.2748715539918374</v>
      </c>
      <c r="AS78" s="2">
        <f>SUMIFS('IND Balance'!M$5:M$141,'IND Balance'!$C$5:$C$141,'Service shares'!$B78,'IND Balance'!$D$5:$D$141,"*"&amp;'Service shares'!$A78)*N78</f>
        <v>8.1150759856800008</v>
      </c>
      <c r="AT78" s="2">
        <f>SUMIFS('IND Balance'!N$5:N$141,'IND Balance'!$C$5:$C$141,'Service shares'!$B78,'IND Balance'!$D$5:$D$141,"*"&amp;'Service shares'!$A78)*O78</f>
        <v>88.255880788555103</v>
      </c>
      <c r="AU78" s="2">
        <f>SUMIFS('IND Balance'!O$5:O$141,'IND Balance'!$C$5:$C$141,'Service shares'!$B78,'IND Balance'!$D$5:$D$141,"*"&amp;'Service shares'!$A78)*P78</f>
        <v>0.6346433808881633</v>
      </c>
      <c r="AV78" s="2">
        <f>SUMIFS('IND Balance'!P$5:P$141,'IND Balance'!$C$5:$C$141,'Service shares'!$B78,'IND Balance'!$D$5:$D$141,"*"&amp;'Service shares'!$A78)*Q78</f>
        <v>0.87761037428081634</v>
      </c>
      <c r="AW78" s="2">
        <f>SUMIFS('IND Balance'!Q$5:Q$141,'IND Balance'!$C$5:$C$141,'Service shares'!$B78,'IND Balance'!$D$5:$D$141,"*"&amp;'Service shares'!$A78)*R78</f>
        <v>0.70026911260897962</v>
      </c>
      <c r="AX78" s="2">
        <f>SUMIFS('IND Balance'!R$5:R$141,'IND Balance'!$C$5:$C$141,'Service shares'!$B78,'IND Balance'!$D$5:$D$141,"*"&amp;'Service shares'!$A78)*S78</f>
        <v>0.80919115833306121</v>
      </c>
      <c r="AY78" s="2">
        <f>SUMIFS('IND Balance'!S$5:S$141,'IND Balance'!$C$5:$C$141,'Service shares'!$B78,'IND Balance'!$D$5:$D$141,"*"&amp;'Service shares'!$A78)*T78</f>
        <v>0.79482862290122458</v>
      </c>
      <c r="AZ78" s="2">
        <f>SUMIFS('IND Balance'!T$5:T$141,'IND Balance'!$C$5:$C$141,'Service shares'!$B78,'IND Balance'!$D$5:$D$141,"*"&amp;'Service shares'!$A78)*U78</f>
        <v>1.03676807304</v>
      </c>
      <c r="BA78" s="2">
        <f>SUMIFS('IND Balance'!U$5:U$141,'IND Balance'!$C$5:$C$141,'Service shares'!$B78,'IND Balance'!$D$5:$D$141,"*"&amp;'Service shares'!$A78)*V78</f>
        <v>1.0592549827934694</v>
      </c>
      <c r="BB78" s="2">
        <f>SUMIFS('IND Balance'!V$5:V$141,'IND Balance'!$C$5:$C$141,'Service shares'!$B78,'IND Balance'!$D$5:$D$141,"*"&amp;'Service shares'!$A78)*W78</f>
        <v>1.070155000447347</v>
      </c>
      <c r="BC78" s="2">
        <f>SUMIFS('IND Balance'!W$5:W$141,'IND Balance'!$C$5:$C$141,'Service shares'!$B78,'IND Balance'!$D$5:$D$141,"*"&amp;'Service shares'!$A78)*X78</f>
        <v>2.0187183053240818</v>
      </c>
      <c r="BD78" s="2">
        <f>SUMIFS('IND Balance'!X$5:X$141,'IND Balance'!$C$5:$C$141,'Service shares'!$B78,'IND Balance'!$D$5:$D$141,"*"&amp;'Service shares'!$A78)*Y78</f>
        <v>1.4140593163836737</v>
      </c>
      <c r="BE78" s="2">
        <f>SUMIFS('IND Balance'!Y$5:Y$141,'IND Balance'!$C$5:$C$141,'Service shares'!$B78,'IND Balance'!$D$5:$D$141,"*"&amp;'Service shares'!$A78)*Z78</f>
        <v>0.81322427713959189</v>
      </c>
      <c r="BF78" s="2">
        <f>SUMIFS('IND Balance'!Z$5:Z$141,'IND Balance'!$C$5:$C$141,'Service shares'!$B78,'IND Balance'!$D$5:$D$141,"*"&amp;'Service shares'!$A78)*AA78</f>
        <v>0.10196086697632653</v>
      </c>
      <c r="BG78" s="2">
        <f>SUMIFS('IND Balance'!AA$5:AA$141,'IND Balance'!$C$5:$C$141,'Service shares'!$B78,'IND Balance'!$D$5:$D$141,"*"&amp;'Service shares'!$A78)*AB78</f>
        <v>2.0157441051379594</v>
      </c>
      <c r="BH78" s="2">
        <f>SUMIFS('IND Balance'!AB$5:AB$141,'IND Balance'!$C$5:$C$141,'Service shares'!$B78,'IND Balance'!$D$5:$D$141,"*"&amp;'Service shares'!$A78)*AC78</f>
        <v>4.6063055344261228</v>
      </c>
      <c r="BI78" s="2">
        <f>SUMIFS('IND Balance'!AC$5:AC$141,'IND Balance'!$C$5:$C$141,'Service shares'!$B78,'IND Balance'!$D$5:$D$141,"*"&amp;'Service shares'!$A78)*AD78</f>
        <v>12.314057745159184</v>
      </c>
      <c r="BJ78" s="2">
        <f>SUMIFS('IND Balance'!AD$5:AD$141,'IND Balance'!$C$5:$C$141,'Service shares'!$B78,'IND Balance'!$D$5:$D$141,"*"&amp;'Service shares'!$A78)*AE78</f>
        <v>0</v>
      </c>
      <c r="BK78" s="2">
        <f>SUMIFS('IND Balance'!AE$5:AE$141,'IND Balance'!$C$5:$C$141,'Service shares'!$B78,'IND Balance'!$D$5:$D$141,"*"&amp;'Service shares'!$A78)*AF78</f>
        <v>1.9757543548848981</v>
      </c>
      <c r="BL78" s="2">
        <f>SUMIFS('IND Balance'!AF$5:AF$141,'IND Balance'!$C$5:$C$141,'Service shares'!$B78,'IND Balance'!$D$5:$D$141,"*"&amp;'Service shares'!$A78)*AG78</f>
        <v>0.5715252176767347</v>
      </c>
      <c r="BM78" s="2">
        <f>SUMIFS('IND Balance'!AG$5:AG$141,'IND Balance'!$C$5:$C$141,'Service shares'!$B78,'IND Balance'!$D$5:$D$141,"*"&amp;'Service shares'!$A78)*AH78</f>
        <v>5.3978477414840818</v>
      </c>
      <c r="BN78" s="2">
        <f>SUMIFS('IND Balance'!AH$5:AH$141,'IND Balance'!$C$5:$C$141,'Service shares'!$B78,'IND Balance'!$D$5:$D$141,"*"&amp;'Service shares'!$A78)*AI78</f>
        <v>0</v>
      </c>
    </row>
    <row r="79" spans="1:66" x14ac:dyDescent="0.45">
      <c r="A79" t="s">
        <v>20</v>
      </c>
      <c r="B79" t="s">
        <v>48</v>
      </c>
      <c r="C79" t="s">
        <v>199</v>
      </c>
      <c r="D79" s="1">
        <v>4.0816326530612242E-2</v>
      </c>
      <c r="E79" s="1"/>
      <c r="F79" s="1">
        <f t="shared" si="25"/>
        <v>4.0816326530612242E-2</v>
      </c>
      <c r="G79" s="1">
        <f t="shared" si="23"/>
        <v>4.0816326530612242E-2</v>
      </c>
      <c r="H79" s="1">
        <f t="shared" si="23"/>
        <v>4.0816326530612242E-2</v>
      </c>
      <c r="I79" s="1">
        <f t="shared" si="23"/>
        <v>4.0816326530612242E-2</v>
      </c>
      <c r="J79" s="1">
        <f t="shared" si="23"/>
        <v>4.0816326530612242E-2</v>
      </c>
      <c r="K79" s="1">
        <f t="shared" si="23"/>
        <v>4.0816326530612242E-2</v>
      </c>
      <c r="L79" s="1">
        <f t="shared" si="23"/>
        <v>4.0816326530612242E-2</v>
      </c>
      <c r="M79" s="1">
        <f t="shared" si="23"/>
        <v>4.0816326530612242E-2</v>
      </c>
      <c r="N79" s="1">
        <f t="shared" si="23"/>
        <v>4.0816326530612242E-2</v>
      </c>
      <c r="O79" s="1">
        <f t="shared" si="23"/>
        <v>4.0816326530612242E-2</v>
      </c>
      <c r="P79" s="1">
        <f t="shared" si="23"/>
        <v>4.0816326530612242E-2</v>
      </c>
      <c r="Q79" s="1">
        <f t="shared" si="23"/>
        <v>4.0816326530612242E-2</v>
      </c>
      <c r="R79" s="1">
        <f t="shared" si="23"/>
        <v>4.0816326530612242E-2</v>
      </c>
      <c r="S79" s="1">
        <f t="shared" si="23"/>
        <v>4.0816326530612242E-2</v>
      </c>
      <c r="T79" s="1">
        <f t="shared" si="23"/>
        <v>4.0816326530612242E-2</v>
      </c>
      <c r="U79" s="1">
        <f t="shared" si="23"/>
        <v>4.0816326530612242E-2</v>
      </c>
      <c r="V79" s="1">
        <f t="shared" si="23"/>
        <v>4.0816326530612242E-2</v>
      </c>
      <c r="W79" s="1">
        <f t="shared" si="24"/>
        <v>4.0816326530612242E-2</v>
      </c>
      <c r="X79" s="1">
        <f t="shared" si="24"/>
        <v>4.0816326530612242E-2</v>
      </c>
      <c r="Y79" s="1">
        <f t="shared" si="24"/>
        <v>4.0816326530612242E-2</v>
      </c>
      <c r="Z79" s="1">
        <f t="shared" si="24"/>
        <v>4.0816326530612242E-2</v>
      </c>
      <c r="AA79" s="1">
        <f t="shared" si="24"/>
        <v>4.0816326530612242E-2</v>
      </c>
      <c r="AB79" s="1">
        <f t="shared" si="24"/>
        <v>4.0816326530612242E-2</v>
      </c>
      <c r="AC79" s="1">
        <f t="shared" si="24"/>
        <v>4.0816326530612242E-2</v>
      </c>
      <c r="AD79" s="1">
        <f t="shared" si="24"/>
        <v>4.0816326530612242E-2</v>
      </c>
      <c r="AE79" s="1">
        <f t="shared" si="24"/>
        <v>4.0816326530612242E-2</v>
      </c>
      <c r="AF79" s="1">
        <f t="shared" si="24"/>
        <v>4.0816326530612242E-2</v>
      </c>
      <c r="AG79" s="1">
        <f t="shared" si="24"/>
        <v>4.0816326530612242E-2</v>
      </c>
      <c r="AH79" s="1">
        <f t="shared" si="24"/>
        <v>4.0816326530612242E-2</v>
      </c>
      <c r="AI79" s="1">
        <f t="shared" si="24"/>
        <v>4.0816326530612242E-2</v>
      </c>
      <c r="AJ79" s="1"/>
      <c r="AK79" s="2">
        <f>SUMIFS('IND Balance'!E$5:E$141,'IND Balance'!$C$5:$C$141,'Service shares'!$B79,'IND Balance'!$D$5:$D$141,"*"&amp;'Service shares'!$A79)*F79</f>
        <v>0.21607237439999999</v>
      </c>
      <c r="AL79" s="2">
        <f>SUMIFS('IND Balance'!F$5:F$141,'IND Balance'!$C$5:$C$141,'Service shares'!$B79,'IND Balance'!$D$5:$D$141,"*"&amp;'Service shares'!$A79)*G79</f>
        <v>2.3792926474285712</v>
      </c>
      <c r="AM79" s="2">
        <f>SUMIFS('IND Balance'!G$5:G$141,'IND Balance'!$C$5:$C$141,'Service shares'!$B79,'IND Balance'!$D$5:$D$141,"*"&amp;'Service shares'!$A79)*H79</f>
        <v>0.72578605224489778</v>
      </c>
      <c r="AN79" s="2">
        <f>SUMIFS('IND Balance'!H$5:H$141,'IND Balance'!$C$5:$C$141,'Service shares'!$B79,'IND Balance'!$D$5:$D$141,"*"&amp;'Service shares'!$A79)*I79</f>
        <v>2.7329408773714281</v>
      </c>
      <c r="AO79" s="2">
        <f>SUMIFS('IND Balance'!I$5:I$141,'IND Balance'!$C$5:$C$141,'Service shares'!$B79,'IND Balance'!$D$5:$D$141,"*"&amp;'Service shares'!$A79)*J79</f>
        <v>2.946682314955102</v>
      </c>
      <c r="AP79" s="2">
        <f>SUMIFS('IND Balance'!J$5:J$141,'IND Balance'!$C$5:$C$141,'Service shares'!$B79,'IND Balance'!$D$5:$D$141,"*"&amp;'Service shares'!$A79)*K79</f>
        <v>0.33219438318367345</v>
      </c>
      <c r="AQ79" s="2">
        <f>SUMIFS('IND Balance'!K$5:K$141,'IND Balance'!$C$5:$C$141,'Service shares'!$B79,'IND Balance'!$D$5:$D$141,"*"&amp;'Service shares'!$A79)*L79</f>
        <v>5.5140769494367348</v>
      </c>
      <c r="AR79" s="2">
        <f>SUMIFS('IND Balance'!L$5:L$141,'IND Balance'!$C$5:$C$141,'Service shares'!$B79,'IND Balance'!$D$5:$D$141,"*"&amp;'Service shares'!$A79)*M79</f>
        <v>3.6387461711020408</v>
      </c>
      <c r="AS79" s="2">
        <f>SUMIFS('IND Balance'!M$5:M$141,'IND Balance'!$C$5:$C$141,'Service shares'!$B79,'IND Balance'!$D$5:$D$141,"*"&amp;'Service shares'!$A79)*N79</f>
        <v>9.0167510952000001</v>
      </c>
      <c r="AT79" s="2">
        <f>SUMIFS('IND Balance'!N$5:N$141,'IND Balance'!$C$5:$C$141,'Service shares'!$B79,'IND Balance'!$D$5:$D$141,"*"&amp;'Service shares'!$A79)*O79</f>
        <v>98.062089765061216</v>
      </c>
      <c r="AU79" s="2">
        <f>SUMIFS('IND Balance'!O$5:O$141,'IND Balance'!$C$5:$C$141,'Service shares'!$B79,'IND Balance'!$D$5:$D$141,"*"&amp;'Service shares'!$A79)*P79</f>
        <v>0.70515931209795912</v>
      </c>
      <c r="AV79" s="2">
        <f>SUMIFS('IND Balance'!P$5:P$141,'IND Balance'!$C$5:$C$141,'Service shares'!$B79,'IND Balance'!$D$5:$D$141,"*"&amp;'Service shares'!$A79)*Q79</f>
        <v>0.97512263808979582</v>
      </c>
      <c r="AW79" s="2">
        <f>SUMIFS('IND Balance'!Q$5:Q$141,'IND Balance'!$C$5:$C$141,'Service shares'!$B79,'IND Balance'!$D$5:$D$141,"*"&amp;'Service shares'!$A79)*R79</f>
        <v>0.77807679178775502</v>
      </c>
      <c r="AX79" s="2">
        <f>SUMIFS('IND Balance'!R$5:R$141,'IND Balance'!$C$5:$C$141,'Service shares'!$B79,'IND Balance'!$D$5:$D$141,"*"&amp;'Service shares'!$A79)*S79</f>
        <v>0.89910128703673453</v>
      </c>
      <c r="AY79" s="2">
        <f>SUMIFS('IND Balance'!S$5:S$141,'IND Balance'!$C$5:$C$141,'Service shares'!$B79,'IND Balance'!$D$5:$D$141,"*"&amp;'Service shares'!$A79)*T79</f>
        <v>0.88314291433469372</v>
      </c>
      <c r="AZ79" s="2">
        <f>SUMIFS('IND Balance'!T$5:T$141,'IND Balance'!$C$5:$C$141,'Service shares'!$B79,'IND Balance'!$D$5:$D$141,"*"&amp;'Service shares'!$A79)*U79</f>
        <v>1.1519645256</v>
      </c>
      <c r="BA79" s="2">
        <f>SUMIFS('IND Balance'!U$5:U$141,'IND Balance'!$C$5:$C$141,'Service shares'!$B79,'IND Balance'!$D$5:$D$141,"*"&amp;'Service shares'!$A79)*V79</f>
        <v>1.1769499808816326</v>
      </c>
      <c r="BB79" s="2">
        <f>SUMIFS('IND Balance'!V$5:V$141,'IND Balance'!$C$5:$C$141,'Service shares'!$B79,'IND Balance'!$D$5:$D$141,"*"&amp;'Service shares'!$A79)*W79</f>
        <v>1.1890611116081631</v>
      </c>
      <c r="BC79" s="2">
        <f>SUMIFS('IND Balance'!W$5:W$141,'IND Balance'!$C$5:$C$141,'Service shares'!$B79,'IND Balance'!$D$5:$D$141,"*"&amp;'Service shares'!$A79)*X79</f>
        <v>2.2430203392489796</v>
      </c>
      <c r="BD79" s="2">
        <f>SUMIFS('IND Balance'!X$5:X$141,'IND Balance'!$C$5:$C$141,'Service shares'!$B79,'IND Balance'!$D$5:$D$141,"*"&amp;'Service shares'!$A79)*Y79</f>
        <v>1.5711770182040816</v>
      </c>
      <c r="BE79" s="2">
        <f>SUMIFS('IND Balance'!Y$5:Y$141,'IND Balance'!$C$5:$C$141,'Service shares'!$B79,'IND Balance'!$D$5:$D$141,"*"&amp;'Service shares'!$A79)*Z79</f>
        <v>0.90358253015510204</v>
      </c>
      <c r="BF79" s="2">
        <f>SUMIFS('IND Balance'!Z$5:Z$141,'IND Balance'!$C$5:$C$141,'Service shares'!$B79,'IND Balance'!$D$5:$D$141,"*"&amp;'Service shares'!$A79)*AA79</f>
        <v>0.11328985219591835</v>
      </c>
      <c r="BG79" s="2">
        <f>SUMIFS('IND Balance'!AA$5:AA$141,'IND Balance'!$C$5:$C$141,'Service shares'!$B79,'IND Balance'!$D$5:$D$141,"*"&amp;'Service shares'!$A79)*AB79</f>
        <v>2.2397156723755103</v>
      </c>
      <c r="BH79" s="2">
        <f>SUMIFS('IND Balance'!AB$5:AB$141,'IND Balance'!$C$5:$C$141,'Service shares'!$B79,'IND Balance'!$D$5:$D$141,"*"&amp;'Service shares'!$A79)*AC79</f>
        <v>5.1181172604734693</v>
      </c>
      <c r="BI79" s="2">
        <f>SUMIFS('IND Balance'!AC$5:AC$141,'IND Balance'!$C$5:$C$141,'Service shares'!$B79,'IND Balance'!$D$5:$D$141,"*"&amp;'Service shares'!$A79)*AD79</f>
        <v>13.682286383510203</v>
      </c>
      <c r="BJ79" s="2">
        <f>SUMIFS('IND Balance'!AD$5:AD$141,'IND Balance'!$C$5:$C$141,'Service shares'!$B79,'IND Balance'!$D$5:$D$141,"*"&amp;'Service shares'!$A79)*AE79</f>
        <v>0</v>
      </c>
      <c r="BK79" s="2">
        <f>SUMIFS('IND Balance'!AE$5:AE$141,'IND Balance'!$C$5:$C$141,'Service shares'!$B79,'IND Balance'!$D$5:$D$141,"*"&amp;'Service shares'!$A79)*AF79</f>
        <v>2.1952826165387753</v>
      </c>
      <c r="BL79" s="2">
        <f>SUMIFS('IND Balance'!AF$5:AF$141,'IND Balance'!$C$5:$C$141,'Service shares'!$B79,'IND Balance'!$D$5:$D$141,"*"&amp;'Service shares'!$A79)*AG79</f>
        <v>0.63502801964081623</v>
      </c>
      <c r="BM79" s="2">
        <f>SUMIFS('IND Balance'!AG$5:AG$141,'IND Balance'!$C$5:$C$141,'Service shares'!$B79,'IND Balance'!$D$5:$D$141,"*"&amp;'Service shares'!$A79)*AH79</f>
        <v>5.9976086016489782</v>
      </c>
      <c r="BN79" s="2">
        <f>SUMIFS('IND Balance'!AH$5:AH$141,'IND Balance'!$C$5:$C$141,'Service shares'!$B79,'IND Balance'!$D$5:$D$141,"*"&amp;'Service shares'!$A79)*AI79</f>
        <v>0</v>
      </c>
    </row>
    <row r="80" spans="1:66" x14ac:dyDescent="0.45">
      <c r="A80" t="s">
        <v>20</v>
      </c>
      <c r="B80" t="s">
        <v>48</v>
      </c>
      <c r="C80" t="s">
        <v>202</v>
      </c>
      <c r="D80" s="1">
        <v>4.0816326530612242E-2</v>
      </c>
      <c r="E80" s="1"/>
      <c r="F80" s="1">
        <f t="shared" si="25"/>
        <v>4.0816326530612242E-2</v>
      </c>
      <c r="G80" s="1">
        <f t="shared" si="23"/>
        <v>4.0816326530612242E-2</v>
      </c>
      <c r="H80" s="1">
        <f t="shared" si="23"/>
        <v>4.0816326530612242E-2</v>
      </c>
      <c r="I80" s="1">
        <f t="shared" si="23"/>
        <v>4.0816326530612242E-2</v>
      </c>
      <c r="J80" s="1">
        <f t="shared" si="23"/>
        <v>4.0816326530612242E-2</v>
      </c>
      <c r="K80" s="1">
        <f t="shared" si="23"/>
        <v>4.0816326530612242E-2</v>
      </c>
      <c r="L80" s="1">
        <f t="shared" si="23"/>
        <v>4.0816326530612242E-2</v>
      </c>
      <c r="M80" s="1">
        <f t="shared" si="23"/>
        <v>4.0816326530612242E-2</v>
      </c>
      <c r="N80" s="1">
        <f t="shared" si="23"/>
        <v>4.0816326530612242E-2</v>
      </c>
      <c r="O80" s="1">
        <f t="shared" si="23"/>
        <v>4.0816326530612242E-2</v>
      </c>
      <c r="P80" s="1">
        <f t="shared" si="23"/>
        <v>4.0816326530612242E-2</v>
      </c>
      <c r="Q80" s="1">
        <f t="shared" si="23"/>
        <v>4.0816326530612242E-2</v>
      </c>
      <c r="R80" s="1">
        <f t="shared" si="23"/>
        <v>4.0816326530612242E-2</v>
      </c>
      <c r="S80" s="1">
        <f t="shared" si="23"/>
        <v>4.0816326530612242E-2</v>
      </c>
      <c r="T80" s="1">
        <f t="shared" si="23"/>
        <v>4.0816326530612242E-2</v>
      </c>
      <c r="U80" s="1">
        <f t="shared" si="23"/>
        <v>4.0816326530612242E-2</v>
      </c>
      <c r="V80" s="1">
        <f t="shared" si="23"/>
        <v>4.0816326530612242E-2</v>
      </c>
      <c r="W80" s="1">
        <f t="shared" si="24"/>
        <v>4.0816326530612242E-2</v>
      </c>
      <c r="X80" s="1">
        <f t="shared" si="24"/>
        <v>4.0816326530612242E-2</v>
      </c>
      <c r="Y80" s="1">
        <f t="shared" si="24"/>
        <v>4.0816326530612242E-2</v>
      </c>
      <c r="Z80" s="1">
        <f t="shared" si="24"/>
        <v>4.0816326530612242E-2</v>
      </c>
      <c r="AA80" s="1">
        <f t="shared" si="24"/>
        <v>4.0816326530612242E-2</v>
      </c>
      <c r="AB80" s="1">
        <f t="shared" si="24"/>
        <v>4.0816326530612242E-2</v>
      </c>
      <c r="AC80" s="1">
        <f t="shared" si="24"/>
        <v>4.0816326530612242E-2</v>
      </c>
      <c r="AD80" s="1">
        <f t="shared" si="24"/>
        <v>4.0816326530612242E-2</v>
      </c>
      <c r="AE80" s="1">
        <f t="shared" si="24"/>
        <v>4.0816326530612242E-2</v>
      </c>
      <c r="AF80" s="1">
        <f t="shared" si="24"/>
        <v>4.0816326530612242E-2</v>
      </c>
      <c r="AG80" s="1">
        <f t="shared" si="24"/>
        <v>4.0816326530612242E-2</v>
      </c>
      <c r="AH80" s="1">
        <f t="shared" si="24"/>
        <v>4.0816326530612242E-2</v>
      </c>
      <c r="AI80" s="1">
        <f t="shared" si="24"/>
        <v>4.0816326530612242E-2</v>
      </c>
      <c r="AJ80" s="1"/>
      <c r="AK80" s="2">
        <f>SUMIFS('IND Balance'!E$5:E$141,'IND Balance'!$C$5:$C$141,'Service shares'!$B80,'IND Balance'!$D$5:$D$141,"*"&amp;'Service shares'!$A80)*F80</f>
        <v>0.21607237439999999</v>
      </c>
      <c r="AL80" s="2">
        <f>SUMIFS('IND Balance'!F$5:F$141,'IND Balance'!$C$5:$C$141,'Service shares'!$B80,'IND Balance'!$D$5:$D$141,"*"&amp;'Service shares'!$A80)*G80</f>
        <v>2.3792926474285712</v>
      </c>
      <c r="AM80" s="2">
        <f>SUMIFS('IND Balance'!G$5:G$141,'IND Balance'!$C$5:$C$141,'Service shares'!$B80,'IND Balance'!$D$5:$D$141,"*"&amp;'Service shares'!$A80)*H80</f>
        <v>0.72578605224489778</v>
      </c>
      <c r="AN80" s="2">
        <f>SUMIFS('IND Balance'!H$5:H$141,'IND Balance'!$C$5:$C$141,'Service shares'!$B80,'IND Balance'!$D$5:$D$141,"*"&amp;'Service shares'!$A80)*I80</f>
        <v>2.7329408773714281</v>
      </c>
      <c r="AO80" s="2">
        <f>SUMIFS('IND Balance'!I$5:I$141,'IND Balance'!$C$5:$C$141,'Service shares'!$B80,'IND Balance'!$D$5:$D$141,"*"&amp;'Service shares'!$A80)*J80</f>
        <v>2.946682314955102</v>
      </c>
      <c r="AP80" s="2">
        <f>SUMIFS('IND Balance'!J$5:J$141,'IND Balance'!$C$5:$C$141,'Service shares'!$B80,'IND Balance'!$D$5:$D$141,"*"&amp;'Service shares'!$A80)*K80</f>
        <v>0.33219438318367345</v>
      </c>
      <c r="AQ80" s="2">
        <f>SUMIFS('IND Balance'!K$5:K$141,'IND Balance'!$C$5:$C$141,'Service shares'!$B80,'IND Balance'!$D$5:$D$141,"*"&amp;'Service shares'!$A80)*L80</f>
        <v>5.5140769494367348</v>
      </c>
      <c r="AR80" s="2">
        <f>SUMIFS('IND Balance'!L$5:L$141,'IND Balance'!$C$5:$C$141,'Service shares'!$B80,'IND Balance'!$D$5:$D$141,"*"&amp;'Service shares'!$A80)*M80</f>
        <v>3.6387461711020408</v>
      </c>
      <c r="AS80" s="2">
        <f>SUMIFS('IND Balance'!M$5:M$141,'IND Balance'!$C$5:$C$141,'Service shares'!$B80,'IND Balance'!$D$5:$D$141,"*"&amp;'Service shares'!$A80)*N80</f>
        <v>9.0167510952000001</v>
      </c>
      <c r="AT80" s="2">
        <f>SUMIFS('IND Balance'!N$5:N$141,'IND Balance'!$C$5:$C$141,'Service shares'!$B80,'IND Balance'!$D$5:$D$141,"*"&amp;'Service shares'!$A80)*O80</f>
        <v>98.062089765061216</v>
      </c>
      <c r="AU80" s="2">
        <f>SUMIFS('IND Balance'!O$5:O$141,'IND Balance'!$C$5:$C$141,'Service shares'!$B80,'IND Balance'!$D$5:$D$141,"*"&amp;'Service shares'!$A80)*P80</f>
        <v>0.70515931209795912</v>
      </c>
      <c r="AV80" s="2">
        <f>SUMIFS('IND Balance'!P$5:P$141,'IND Balance'!$C$5:$C$141,'Service shares'!$B80,'IND Balance'!$D$5:$D$141,"*"&amp;'Service shares'!$A80)*Q80</f>
        <v>0.97512263808979582</v>
      </c>
      <c r="AW80" s="2">
        <f>SUMIFS('IND Balance'!Q$5:Q$141,'IND Balance'!$C$5:$C$141,'Service shares'!$B80,'IND Balance'!$D$5:$D$141,"*"&amp;'Service shares'!$A80)*R80</f>
        <v>0.77807679178775502</v>
      </c>
      <c r="AX80" s="2">
        <f>SUMIFS('IND Balance'!R$5:R$141,'IND Balance'!$C$5:$C$141,'Service shares'!$B80,'IND Balance'!$D$5:$D$141,"*"&amp;'Service shares'!$A80)*S80</f>
        <v>0.89910128703673453</v>
      </c>
      <c r="AY80" s="2">
        <f>SUMIFS('IND Balance'!S$5:S$141,'IND Balance'!$C$5:$C$141,'Service shares'!$B80,'IND Balance'!$D$5:$D$141,"*"&amp;'Service shares'!$A80)*T80</f>
        <v>0.88314291433469372</v>
      </c>
      <c r="AZ80" s="2">
        <f>SUMIFS('IND Balance'!T$5:T$141,'IND Balance'!$C$5:$C$141,'Service shares'!$B80,'IND Balance'!$D$5:$D$141,"*"&amp;'Service shares'!$A80)*U80</f>
        <v>1.1519645256</v>
      </c>
      <c r="BA80" s="2">
        <f>SUMIFS('IND Balance'!U$5:U$141,'IND Balance'!$C$5:$C$141,'Service shares'!$B80,'IND Balance'!$D$5:$D$141,"*"&amp;'Service shares'!$A80)*V80</f>
        <v>1.1769499808816326</v>
      </c>
      <c r="BB80" s="2">
        <f>SUMIFS('IND Balance'!V$5:V$141,'IND Balance'!$C$5:$C$141,'Service shares'!$B80,'IND Balance'!$D$5:$D$141,"*"&amp;'Service shares'!$A80)*W80</f>
        <v>1.1890611116081631</v>
      </c>
      <c r="BC80" s="2">
        <f>SUMIFS('IND Balance'!W$5:W$141,'IND Balance'!$C$5:$C$141,'Service shares'!$B80,'IND Balance'!$D$5:$D$141,"*"&amp;'Service shares'!$A80)*X80</f>
        <v>2.2430203392489796</v>
      </c>
      <c r="BD80" s="2">
        <f>SUMIFS('IND Balance'!X$5:X$141,'IND Balance'!$C$5:$C$141,'Service shares'!$B80,'IND Balance'!$D$5:$D$141,"*"&amp;'Service shares'!$A80)*Y80</f>
        <v>1.5711770182040816</v>
      </c>
      <c r="BE80" s="2">
        <f>SUMIFS('IND Balance'!Y$5:Y$141,'IND Balance'!$C$5:$C$141,'Service shares'!$B80,'IND Balance'!$D$5:$D$141,"*"&amp;'Service shares'!$A80)*Z80</f>
        <v>0.90358253015510204</v>
      </c>
      <c r="BF80" s="2">
        <f>SUMIFS('IND Balance'!Z$5:Z$141,'IND Balance'!$C$5:$C$141,'Service shares'!$B80,'IND Balance'!$D$5:$D$141,"*"&amp;'Service shares'!$A80)*AA80</f>
        <v>0.11328985219591835</v>
      </c>
      <c r="BG80" s="2">
        <f>SUMIFS('IND Balance'!AA$5:AA$141,'IND Balance'!$C$5:$C$141,'Service shares'!$B80,'IND Balance'!$D$5:$D$141,"*"&amp;'Service shares'!$A80)*AB80</f>
        <v>2.2397156723755103</v>
      </c>
      <c r="BH80" s="2">
        <f>SUMIFS('IND Balance'!AB$5:AB$141,'IND Balance'!$C$5:$C$141,'Service shares'!$B80,'IND Balance'!$D$5:$D$141,"*"&amp;'Service shares'!$A80)*AC80</f>
        <v>5.1181172604734693</v>
      </c>
      <c r="BI80" s="2">
        <f>SUMIFS('IND Balance'!AC$5:AC$141,'IND Balance'!$C$5:$C$141,'Service shares'!$B80,'IND Balance'!$D$5:$D$141,"*"&amp;'Service shares'!$A80)*AD80</f>
        <v>13.682286383510203</v>
      </c>
      <c r="BJ80" s="2">
        <f>SUMIFS('IND Balance'!AD$5:AD$141,'IND Balance'!$C$5:$C$141,'Service shares'!$B80,'IND Balance'!$D$5:$D$141,"*"&amp;'Service shares'!$A80)*AE80</f>
        <v>0</v>
      </c>
      <c r="BK80" s="2">
        <f>SUMIFS('IND Balance'!AE$5:AE$141,'IND Balance'!$C$5:$C$141,'Service shares'!$B80,'IND Balance'!$D$5:$D$141,"*"&amp;'Service shares'!$A80)*AF80</f>
        <v>2.1952826165387753</v>
      </c>
      <c r="BL80" s="2">
        <f>SUMIFS('IND Balance'!AF$5:AF$141,'IND Balance'!$C$5:$C$141,'Service shares'!$B80,'IND Balance'!$D$5:$D$141,"*"&amp;'Service shares'!$A80)*AG80</f>
        <v>0.63502801964081623</v>
      </c>
      <c r="BM80" s="2">
        <f>SUMIFS('IND Balance'!AG$5:AG$141,'IND Balance'!$C$5:$C$141,'Service shares'!$B80,'IND Balance'!$D$5:$D$141,"*"&amp;'Service shares'!$A80)*AH80</f>
        <v>5.9976086016489782</v>
      </c>
      <c r="BN80" s="2">
        <f>SUMIFS('IND Balance'!AH$5:AH$141,'IND Balance'!$C$5:$C$141,'Service shares'!$B80,'IND Balance'!$D$5:$D$141,"*"&amp;'Service shares'!$A80)*AI80</f>
        <v>0</v>
      </c>
    </row>
    <row r="81" spans="1:66" x14ac:dyDescent="0.45">
      <c r="A81" t="s">
        <v>20</v>
      </c>
      <c r="B81" t="s">
        <v>48</v>
      </c>
      <c r="C81" t="s">
        <v>205</v>
      </c>
      <c r="D81" s="1">
        <v>1.6326530612244899E-2</v>
      </c>
      <c r="E81" s="1"/>
      <c r="F81" s="1">
        <f t="shared" si="25"/>
        <v>1.6326530612244899E-2</v>
      </c>
      <c r="G81" s="1">
        <f t="shared" si="23"/>
        <v>1.6326530612244899E-2</v>
      </c>
      <c r="H81" s="1">
        <f t="shared" si="23"/>
        <v>1.6326530612244899E-2</v>
      </c>
      <c r="I81" s="1">
        <f t="shared" si="23"/>
        <v>1.6326530612244899E-2</v>
      </c>
      <c r="J81" s="1">
        <f t="shared" si="23"/>
        <v>1.6326530612244899E-2</v>
      </c>
      <c r="K81" s="1">
        <f t="shared" si="23"/>
        <v>1.6326530612244899E-2</v>
      </c>
      <c r="L81" s="1">
        <f t="shared" si="23"/>
        <v>1.6326530612244899E-2</v>
      </c>
      <c r="M81" s="1">
        <f t="shared" si="23"/>
        <v>1.6326530612244899E-2</v>
      </c>
      <c r="N81" s="1">
        <f t="shared" si="23"/>
        <v>1.6326530612244899E-2</v>
      </c>
      <c r="O81" s="1">
        <f t="shared" si="23"/>
        <v>1.6326530612244899E-2</v>
      </c>
      <c r="P81" s="1">
        <f t="shared" si="23"/>
        <v>1.6326530612244899E-2</v>
      </c>
      <c r="Q81" s="1">
        <f t="shared" si="23"/>
        <v>1.6326530612244899E-2</v>
      </c>
      <c r="R81" s="1">
        <f t="shared" si="23"/>
        <v>1.6326530612244899E-2</v>
      </c>
      <c r="S81" s="1">
        <f t="shared" si="23"/>
        <v>1.6326530612244899E-2</v>
      </c>
      <c r="T81" s="1">
        <f t="shared" si="23"/>
        <v>1.6326530612244899E-2</v>
      </c>
      <c r="U81" s="1">
        <f t="shared" si="23"/>
        <v>1.6326530612244899E-2</v>
      </c>
      <c r="V81" s="1">
        <f t="shared" si="23"/>
        <v>1.6326530612244899E-2</v>
      </c>
      <c r="W81" s="1">
        <f t="shared" si="24"/>
        <v>1.6326530612244899E-2</v>
      </c>
      <c r="X81" s="1">
        <f t="shared" si="24"/>
        <v>1.6326530612244899E-2</v>
      </c>
      <c r="Y81" s="1">
        <f t="shared" si="24"/>
        <v>1.6326530612244899E-2</v>
      </c>
      <c r="Z81" s="1">
        <f t="shared" si="24"/>
        <v>1.6326530612244899E-2</v>
      </c>
      <c r="AA81" s="1">
        <f t="shared" si="24"/>
        <v>1.6326530612244899E-2</v>
      </c>
      <c r="AB81" s="1">
        <f t="shared" si="24"/>
        <v>1.6326530612244899E-2</v>
      </c>
      <c r="AC81" s="1">
        <f t="shared" si="24"/>
        <v>1.6326530612244899E-2</v>
      </c>
      <c r="AD81" s="1">
        <f t="shared" si="24"/>
        <v>1.6326530612244899E-2</v>
      </c>
      <c r="AE81" s="1">
        <f t="shared" si="24"/>
        <v>1.6326530612244899E-2</v>
      </c>
      <c r="AF81" s="1">
        <f t="shared" si="24"/>
        <v>1.6326530612244899E-2</v>
      </c>
      <c r="AG81" s="1">
        <f t="shared" si="24"/>
        <v>1.6326530612244899E-2</v>
      </c>
      <c r="AH81" s="1">
        <f t="shared" si="24"/>
        <v>1.6326530612244899E-2</v>
      </c>
      <c r="AI81" s="1">
        <f t="shared" si="24"/>
        <v>1.6326530612244899E-2</v>
      </c>
      <c r="AJ81" s="1"/>
      <c r="AK81" s="2">
        <f>SUMIFS('IND Balance'!E$5:E$141,'IND Balance'!$C$5:$C$141,'Service shares'!$B81,'IND Balance'!$D$5:$D$141,"*"&amp;'Service shares'!$A81)*F81</f>
        <v>8.6428949760000012E-2</v>
      </c>
      <c r="AL81" s="2">
        <f>SUMIFS('IND Balance'!F$5:F$141,'IND Balance'!$C$5:$C$141,'Service shares'!$B81,'IND Balance'!$D$5:$D$141,"*"&amp;'Service shares'!$A81)*G81</f>
        <v>0.95171705897142855</v>
      </c>
      <c r="AM81" s="2">
        <f>SUMIFS('IND Balance'!G$5:G$141,'IND Balance'!$C$5:$C$141,'Service shares'!$B81,'IND Balance'!$D$5:$D$141,"*"&amp;'Service shares'!$A81)*H81</f>
        <v>0.29031442089795917</v>
      </c>
      <c r="AN81" s="2">
        <f>SUMIFS('IND Balance'!H$5:H$141,'IND Balance'!$C$5:$C$141,'Service shares'!$B81,'IND Balance'!$D$5:$D$141,"*"&amp;'Service shares'!$A81)*I81</f>
        <v>1.0931763509485715</v>
      </c>
      <c r="AO81" s="2">
        <f>SUMIFS('IND Balance'!I$5:I$141,'IND Balance'!$C$5:$C$141,'Service shares'!$B81,'IND Balance'!$D$5:$D$141,"*"&amp;'Service shares'!$A81)*J81</f>
        <v>1.178672925982041</v>
      </c>
      <c r="AP81" s="2">
        <f>SUMIFS('IND Balance'!J$5:J$141,'IND Balance'!$C$5:$C$141,'Service shares'!$B81,'IND Balance'!$D$5:$D$141,"*"&amp;'Service shares'!$A81)*K81</f>
        <v>0.1328777532734694</v>
      </c>
      <c r="AQ81" s="2">
        <f>SUMIFS('IND Balance'!K$5:K$141,'IND Balance'!$C$5:$C$141,'Service shares'!$B81,'IND Balance'!$D$5:$D$141,"*"&amp;'Service shares'!$A81)*L81</f>
        <v>2.2056307797746943</v>
      </c>
      <c r="AR81" s="2">
        <f>SUMIFS('IND Balance'!L$5:L$141,'IND Balance'!$C$5:$C$141,'Service shares'!$B81,'IND Balance'!$D$5:$D$141,"*"&amp;'Service shares'!$A81)*M81</f>
        <v>1.4554984684408165</v>
      </c>
      <c r="AS81" s="2">
        <f>SUMIFS('IND Balance'!M$5:M$141,'IND Balance'!$C$5:$C$141,'Service shares'!$B81,'IND Balance'!$D$5:$D$141,"*"&amp;'Service shares'!$A81)*N81</f>
        <v>3.6067004380800003</v>
      </c>
      <c r="AT81" s="2">
        <f>SUMIFS('IND Balance'!N$5:N$141,'IND Balance'!$C$5:$C$141,'Service shares'!$B81,'IND Balance'!$D$5:$D$141,"*"&amp;'Service shares'!$A81)*O81</f>
        <v>39.224835906024495</v>
      </c>
      <c r="AU81" s="2">
        <f>SUMIFS('IND Balance'!O$5:O$141,'IND Balance'!$C$5:$C$141,'Service shares'!$B81,'IND Balance'!$D$5:$D$141,"*"&amp;'Service shares'!$A81)*P81</f>
        <v>0.28206372483918368</v>
      </c>
      <c r="AV81" s="2">
        <f>SUMIFS('IND Balance'!P$5:P$141,'IND Balance'!$C$5:$C$141,'Service shares'!$B81,'IND Balance'!$D$5:$D$141,"*"&amp;'Service shares'!$A81)*Q81</f>
        <v>0.39004905523591837</v>
      </c>
      <c r="AW81" s="2">
        <f>SUMIFS('IND Balance'!Q$5:Q$141,'IND Balance'!$C$5:$C$141,'Service shares'!$B81,'IND Balance'!$D$5:$D$141,"*"&amp;'Service shares'!$A81)*R81</f>
        <v>0.31123071671510205</v>
      </c>
      <c r="AX81" s="2">
        <f>SUMIFS('IND Balance'!R$5:R$141,'IND Balance'!$C$5:$C$141,'Service shares'!$B81,'IND Balance'!$D$5:$D$141,"*"&amp;'Service shares'!$A81)*S81</f>
        <v>0.35964051481469389</v>
      </c>
      <c r="AY81" s="2">
        <f>SUMIFS('IND Balance'!S$5:S$141,'IND Balance'!$C$5:$C$141,'Service shares'!$B81,'IND Balance'!$D$5:$D$141,"*"&amp;'Service shares'!$A81)*T81</f>
        <v>0.35325716573387755</v>
      </c>
      <c r="AZ81" s="2">
        <f>SUMIFS('IND Balance'!T$5:T$141,'IND Balance'!$C$5:$C$141,'Service shares'!$B81,'IND Balance'!$D$5:$D$141,"*"&amp;'Service shares'!$A81)*U81</f>
        <v>0.46078581024000004</v>
      </c>
      <c r="BA81" s="2">
        <f>SUMIFS('IND Balance'!U$5:U$141,'IND Balance'!$C$5:$C$141,'Service shares'!$B81,'IND Balance'!$D$5:$D$141,"*"&amp;'Service shares'!$A81)*V81</f>
        <v>0.47077999235265311</v>
      </c>
      <c r="BB81" s="2">
        <f>SUMIFS('IND Balance'!V$5:V$141,'IND Balance'!$C$5:$C$141,'Service shares'!$B81,'IND Balance'!$D$5:$D$141,"*"&amp;'Service shares'!$A81)*W81</f>
        <v>0.47562444464326536</v>
      </c>
      <c r="BC81" s="2">
        <f>SUMIFS('IND Balance'!W$5:W$141,'IND Balance'!$C$5:$C$141,'Service shares'!$B81,'IND Balance'!$D$5:$D$141,"*"&amp;'Service shares'!$A81)*X81</f>
        <v>0.89720813569959201</v>
      </c>
      <c r="BD81" s="2">
        <f>SUMIFS('IND Balance'!X$5:X$141,'IND Balance'!$C$5:$C$141,'Service shares'!$B81,'IND Balance'!$D$5:$D$141,"*"&amp;'Service shares'!$A81)*Y81</f>
        <v>0.62847080728163274</v>
      </c>
      <c r="BE81" s="2">
        <f>SUMIFS('IND Balance'!Y$5:Y$141,'IND Balance'!$C$5:$C$141,'Service shares'!$B81,'IND Balance'!$D$5:$D$141,"*"&amp;'Service shares'!$A81)*Z81</f>
        <v>0.36143301206204087</v>
      </c>
      <c r="BF81" s="2">
        <f>SUMIFS('IND Balance'!Z$5:Z$141,'IND Balance'!$C$5:$C$141,'Service shares'!$B81,'IND Balance'!$D$5:$D$141,"*"&amp;'Service shares'!$A81)*AA81</f>
        <v>4.531594087836735E-2</v>
      </c>
      <c r="BG81" s="2">
        <f>SUMIFS('IND Balance'!AA$5:AA$141,'IND Balance'!$C$5:$C$141,'Service shares'!$B81,'IND Balance'!$D$5:$D$141,"*"&amp;'Service shares'!$A81)*AB81</f>
        <v>0.89588626895020418</v>
      </c>
      <c r="BH81" s="2">
        <f>SUMIFS('IND Balance'!AB$5:AB$141,'IND Balance'!$C$5:$C$141,'Service shares'!$B81,'IND Balance'!$D$5:$D$141,"*"&amp;'Service shares'!$A81)*AC81</f>
        <v>2.0472469041893882</v>
      </c>
      <c r="BI81" s="2">
        <f>SUMIFS('IND Balance'!AC$5:AC$141,'IND Balance'!$C$5:$C$141,'Service shares'!$B81,'IND Balance'!$D$5:$D$141,"*"&amp;'Service shares'!$A81)*AD81</f>
        <v>5.4729145534040819</v>
      </c>
      <c r="BJ81" s="2">
        <f>SUMIFS('IND Balance'!AD$5:AD$141,'IND Balance'!$C$5:$C$141,'Service shares'!$B81,'IND Balance'!$D$5:$D$141,"*"&amp;'Service shares'!$A81)*AE81</f>
        <v>0</v>
      </c>
      <c r="BK81" s="2">
        <f>SUMIFS('IND Balance'!AE$5:AE$141,'IND Balance'!$C$5:$C$141,'Service shares'!$B81,'IND Balance'!$D$5:$D$141,"*"&amp;'Service shares'!$A81)*AF81</f>
        <v>0.87811304661551037</v>
      </c>
      <c r="BL81" s="2">
        <f>SUMIFS('IND Balance'!AF$5:AF$141,'IND Balance'!$C$5:$C$141,'Service shares'!$B81,'IND Balance'!$D$5:$D$141,"*"&amp;'Service shares'!$A81)*AG81</f>
        <v>0.25401120785632653</v>
      </c>
      <c r="BM81" s="2">
        <f>SUMIFS('IND Balance'!AG$5:AG$141,'IND Balance'!$C$5:$C$141,'Service shares'!$B81,'IND Balance'!$D$5:$D$141,"*"&amp;'Service shares'!$A81)*AH81</f>
        <v>2.3990434406595917</v>
      </c>
      <c r="BN81" s="2">
        <f>SUMIFS('IND Balance'!AH$5:AH$141,'IND Balance'!$C$5:$C$141,'Service shares'!$B81,'IND Balance'!$D$5:$D$141,"*"&amp;'Service shares'!$A81)*AI81</f>
        <v>0</v>
      </c>
    </row>
    <row r="82" spans="1:66" x14ac:dyDescent="0.45">
      <c r="A82" t="s">
        <v>159</v>
      </c>
      <c r="B82" t="s">
        <v>128</v>
      </c>
      <c r="C82" t="s">
        <v>173</v>
      </c>
      <c r="D82" s="1">
        <v>0.33090024330900242</v>
      </c>
      <c r="E82" s="1"/>
      <c r="F82" s="1">
        <f t="shared" si="25"/>
        <v>0.33090024330900242</v>
      </c>
      <c r="G82" s="1">
        <f t="shared" si="23"/>
        <v>0.33090024330900242</v>
      </c>
      <c r="H82" s="1">
        <f t="shared" si="23"/>
        <v>0.33090024330900242</v>
      </c>
      <c r="I82" s="1">
        <f t="shared" si="23"/>
        <v>0.33090024330900242</v>
      </c>
      <c r="J82" s="1">
        <f t="shared" si="23"/>
        <v>0.33090024330900242</v>
      </c>
      <c r="K82" s="1">
        <f t="shared" si="23"/>
        <v>0.33090024330900242</v>
      </c>
      <c r="L82" s="1">
        <f t="shared" si="23"/>
        <v>0.33090024330900242</v>
      </c>
      <c r="M82" s="1">
        <f t="shared" si="23"/>
        <v>0.33090024330900242</v>
      </c>
      <c r="N82" s="1">
        <f t="shared" si="23"/>
        <v>0.33090024330900242</v>
      </c>
      <c r="O82" s="1">
        <f t="shared" si="23"/>
        <v>0.33090024330900242</v>
      </c>
      <c r="P82" s="1">
        <f t="shared" si="23"/>
        <v>0.33090024330900242</v>
      </c>
      <c r="Q82" s="1">
        <f t="shared" si="23"/>
        <v>0.33090024330900242</v>
      </c>
      <c r="R82" s="1">
        <f t="shared" ref="G82:V98" si="26">$D82</f>
        <v>0.33090024330900242</v>
      </c>
      <c r="S82" s="1">
        <f t="shared" si="26"/>
        <v>0.33090024330900242</v>
      </c>
      <c r="T82" s="1">
        <f t="shared" si="26"/>
        <v>0.33090024330900242</v>
      </c>
      <c r="U82" s="1">
        <f t="shared" si="26"/>
        <v>0.33090024330900242</v>
      </c>
      <c r="V82" s="1">
        <f t="shared" si="26"/>
        <v>0.33090024330900242</v>
      </c>
      <c r="W82" s="1">
        <f t="shared" si="24"/>
        <v>0.33090024330900242</v>
      </c>
      <c r="X82" s="1">
        <f t="shared" si="24"/>
        <v>0.33090024330900242</v>
      </c>
      <c r="Y82" s="1">
        <f t="shared" si="24"/>
        <v>0.33090024330900242</v>
      </c>
      <c r="Z82" s="1">
        <f t="shared" si="24"/>
        <v>0.33090024330900242</v>
      </c>
      <c r="AA82" s="1">
        <f t="shared" si="24"/>
        <v>0.33090024330900242</v>
      </c>
      <c r="AB82" s="1">
        <f t="shared" si="24"/>
        <v>0.33090024330900242</v>
      </c>
      <c r="AC82" s="1">
        <f t="shared" si="24"/>
        <v>0.33090024330900242</v>
      </c>
      <c r="AD82" s="1">
        <f t="shared" si="24"/>
        <v>0.33090024330900242</v>
      </c>
      <c r="AE82" s="1">
        <f t="shared" si="24"/>
        <v>0.33090024330900242</v>
      </c>
      <c r="AF82" s="1">
        <f t="shared" si="24"/>
        <v>0.33090024330900242</v>
      </c>
      <c r="AG82" s="1">
        <f t="shared" si="24"/>
        <v>0.33090024330900242</v>
      </c>
      <c r="AH82" s="1">
        <f t="shared" si="24"/>
        <v>0.33090024330900242</v>
      </c>
      <c r="AI82" s="1">
        <f t="shared" si="24"/>
        <v>0.33090024330900242</v>
      </c>
      <c r="AJ82" s="1"/>
      <c r="AK82" s="2">
        <f>SUMIFS('IND Balance'!E$5:E$141,'IND Balance'!$C$5:$C$141,'Service shares'!$B82,'IND Balance'!$D$5:$D$141,"*"&amp;'Service shares'!$A82)*F82</f>
        <v>8.103255125325548</v>
      </c>
      <c r="AL82" s="2">
        <f>SUMIFS('IND Balance'!F$5:F$141,'IND Balance'!$C$5:$C$141,'Service shares'!$B82,'IND Balance'!$D$5:$D$141,"*"&amp;'Service shares'!$A82)*G82</f>
        <v>2.1396459055182482</v>
      </c>
      <c r="AM82" s="2">
        <f>SUMIFS('IND Balance'!G$5:G$141,'IND Balance'!$C$5:$C$141,'Service shares'!$B82,'IND Balance'!$D$5:$D$141,"*"&amp;'Service shares'!$A82)*H82</f>
        <v>20.581075537821896</v>
      </c>
      <c r="AN82" s="2">
        <f>SUMIFS('IND Balance'!H$5:H$141,'IND Balance'!$C$5:$C$141,'Service shares'!$B82,'IND Balance'!$D$5:$D$141,"*"&amp;'Service shares'!$A82)*I82</f>
        <v>12.452634987048176</v>
      </c>
      <c r="AO82" s="2">
        <f>SUMIFS('IND Balance'!I$5:I$141,'IND Balance'!$C$5:$C$141,'Service shares'!$B82,'IND Balance'!$D$5:$D$141,"*"&amp;'Service shares'!$A82)*J82</f>
        <v>34.998238824245256</v>
      </c>
      <c r="AP82" s="2">
        <f>SUMIFS('IND Balance'!J$5:J$141,'IND Balance'!$C$5:$C$141,'Service shares'!$B82,'IND Balance'!$D$5:$D$141,"*"&amp;'Service shares'!$A82)*K82</f>
        <v>5.2423520565021899</v>
      </c>
      <c r="AQ82" s="2">
        <f>SUMIFS('IND Balance'!K$5:K$141,'IND Balance'!$C$5:$C$141,'Service shares'!$B82,'IND Balance'!$D$5:$D$141,"*"&amp;'Service shares'!$A82)*L82</f>
        <v>16.218525938802919</v>
      </c>
      <c r="AR82" s="2">
        <f>SUMIFS('IND Balance'!L$5:L$141,'IND Balance'!$C$5:$C$141,'Service shares'!$B82,'IND Balance'!$D$5:$D$141,"*"&amp;'Service shares'!$A82)*M82</f>
        <v>12.092253008934307</v>
      </c>
      <c r="AS82" s="2">
        <f>SUMIFS('IND Balance'!M$5:M$141,'IND Balance'!$C$5:$C$141,'Service shares'!$B82,'IND Balance'!$D$5:$D$141,"*"&amp;'Service shares'!$A82)*N82</f>
        <v>23.722073122545986</v>
      </c>
      <c r="AT82" s="2">
        <f>SUMIFS('IND Balance'!N$5:N$141,'IND Balance'!$C$5:$C$141,'Service shares'!$B82,'IND Balance'!$D$5:$D$141,"*"&amp;'Service shares'!$A82)*O82</f>
        <v>79.807358373232105</v>
      </c>
      <c r="AU82" s="2">
        <f>SUMIFS('IND Balance'!O$5:O$141,'IND Balance'!$C$5:$C$141,'Service shares'!$B82,'IND Balance'!$D$5:$D$141,"*"&amp;'Service shares'!$A82)*P82</f>
        <v>5.0558283439883214</v>
      </c>
      <c r="AV82" s="2">
        <f>SUMIFS('IND Balance'!P$5:P$141,'IND Balance'!$C$5:$C$141,'Service shares'!$B82,'IND Balance'!$D$5:$D$141,"*"&amp;'Service shares'!$A82)*Q82</f>
        <v>22.444936947713867</v>
      </c>
      <c r="AW82" s="2">
        <f>SUMIFS('IND Balance'!Q$5:Q$141,'IND Balance'!$C$5:$C$141,'Service shares'!$B82,'IND Balance'!$D$5:$D$141,"*"&amp;'Service shares'!$A82)*R82</f>
        <v>35.109502738826272</v>
      </c>
      <c r="AX82" s="2">
        <f>SUMIFS('IND Balance'!R$5:R$141,'IND Balance'!$C$5:$C$141,'Service shares'!$B82,'IND Balance'!$D$5:$D$141,"*"&amp;'Service shares'!$A82)*S82</f>
        <v>16.237076620729926</v>
      </c>
      <c r="AY82" s="2">
        <f>SUMIFS('IND Balance'!S$5:S$141,'IND Balance'!$C$5:$C$141,'Service shares'!$B82,'IND Balance'!$D$5:$D$141,"*"&amp;'Service shares'!$A82)*T82</f>
        <v>11.51637971498978</v>
      </c>
      <c r="AZ82" s="2">
        <f>SUMIFS('IND Balance'!T$5:T$141,'IND Balance'!$C$5:$C$141,'Service shares'!$B82,'IND Balance'!$D$5:$D$141,"*"&amp;'Service shares'!$A82)*U82</f>
        <v>15.43444444589781</v>
      </c>
      <c r="BA82" s="2">
        <f>SUMIFS('IND Balance'!U$5:U$141,'IND Balance'!$C$5:$C$141,'Service shares'!$B82,'IND Balance'!$D$5:$D$141,"*"&amp;'Service shares'!$A82)*V82</f>
        <v>24.116698357208758</v>
      </c>
      <c r="BB82" s="2">
        <f>SUMIFS('IND Balance'!V$5:V$141,'IND Balance'!$C$5:$C$141,'Service shares'!$B82,'IND Balance'!$D$5:$D$141,"*"&amp;'Service shares'!$A82)*W82</f>
        <v>31.428630435153281</v>
      </c>
      <c r="BC82" s="2">
        <f>SUMIFS('IND Balance'!W$5:W$141,'IND Balance'!$C$5:$C$141,'Service shares'!$B82,'IND Balance'!$D$5:$D$141,"*"&amp;'Service shares'!$A82)*X82</f>
        <v>38.580834076099272</v>
      </c>
      <c r="BD82" s="2">
        <f>SUMIFS('IND Balance'!X$5:X$141,'IND Balance'!$C$5:$C$141,'Service shares'!$B82,'IND Balance'!$D$5:$D$141,"*"&amp;'Service shares'!$A82)*Y82</f>
        <v>0</v>
      </c>
      <c r="BE82" s="2">
        <f>SUMIFS('IND Balance'!Y$5:Y$141,'IND Balance'!$C$5:$C$141,'Service shares'!$B82,'IND Balance'!$D$5:$D$141,"*"&amp;'Service shares'!$A82)*Z82</f>
        <v>4.3526785304058393</v>
      </c>
      <c r="BF82" s="2">
        <f>SUMIFS('IND Balance'!Z$5:Z$141,'IND Balance'!$C$5:$C$141,'Service shares'!$B82,'IND Balance'!$D$5:$D$141,"*"&amp;'Service shares'!$A82)*AA82</f>
        <v>6.8454662449751824</v>
      </c>
      <c r="BG82" s="2">
        <f>SUMIFS('IND Balance'!AA$5:AA$141,'IND Balance'!$C$5:$C$141,'Service shares'!$B82,'IND Balance'!$D$5:$D$141,"*"&amp;'Service shares'!$A82)*AB82</f>
        <v>1.5382242078832115E-2</v>
      </c>
      <c r="BH82" s="2">
        <f>SUMIFS('IND Balance'!AB$5:AB$141,'IND Balance'!$C$5:$C$141,'Service shares'!$B82,'IND Balance'!$D$5:$D$141,"*"&amp;'Service shares'!$A82)*AC82</f>
        <v>0.7700001537635035</v>
      </c>
      <c r="BI82" s="2">
        <f>SUMIFS('IND Balance'!AC$5:AC$141,'IND Balance'!$C$5:$C$141,'Service shares'!$B82,'IND Balance'!$D$5:$D$141,"*"&amp;'Service shares'!$A82)*AD82</f>
        <v>18.44085884209051</v>
      </c>
      <c r="BJ82" s="2">
        <f>SUMIFS('IND Balance'!AD$5:AD$141,'IND Balance'!$C$5:$C$141,'Service shares'!$B82,'IND Balance'!$D$5:$D$141,"*"&amp;'Service shares'!$A82)*AE82</f>
        <v>0</v>
      </c>
      <c r="BK82" s="2">
        <f>SUMIFS('IND Balance'!AE$5:AE$141,'IND Balance'!$C$5:$C$141,'Service shares'!$B82,'IND Balance'!$D$5:$D$141,"*"&amp;'Service shares'!$A82)*AF82</f>
        <v>1.1823060309021898</v>
      </c>
      <c r="BL82" s="2">
        <f>SUMIFS('IND Balance'!AF$5:AF$141,'IND Balance'!$C$5:$C$141,'Service shares'!$B82,'IND Balance'!$D$5:$D$141,"*"&amp;'Service shares'!$A82)*AG82</f>
        <v>21.839911790505109</v>
      </c>
      <c r="BM82" s="2">
        <f>SUMIFS('IND Balance'!AG$5:AG$141,'IND Balance'!$C$5:$C$141,'Service shares'!$B82,'IND Balance'!$D$5:$D$141,"*"&amp;'Service shares'!$A82)*AH82</f>
        <v>213.854876914546</v>
      </c>
      <c r="BN82" s="2">
        <f>SUMIFS('IND Balance'!AH$5:AH$141,'IND Balance'!$C$5:$C$141,'Service shares'!$B82,'IND Balance'!$D$5:$D$141,"*"&amp;'Service shares'!$A82)*AI82</f>
        <v>0</v>
      </c>
    </row>
    <row r="83" spans="1:66" x14ac:dyDescent="0.45">
      <c r="A83" t="s">
        <v>159</v>
      </c>
      <c r="B83" t="s">
        <v>128</v>
      </c>
      <c r="C83" t="s">
        <v>181</v>
      </c>
      <c r="D83" s="1">
        <v>0.40632603406326034</v>
      </c>
      <c r="E83" s="1"/>
      <c r="F83" s="1">
        <f t="shared" si="25"/>
        <v>0.40632603406326034</v>
      </c>
      <c r="G83" s="1">
        <f t="shared" si="26"/>
        <v>0.40632603406326034</v>
      </c>
      <c r="H83" s="1">
        <f t="shared" si="26"/>
        <v>0.40632603406326034</v>
      </c>
      <c r="I83" s="1">
        <f t="shared" si="26"/>
        <v>0.40632603406326034</v>
      </c>
      <c r="J83" s="1">
        <f t="shared" si="26"/>
        <v>0.40632603406326034</v>
      </c>
      <c r="K83" s="1">
        <f t="shared" si="26"/>
        <v>0.40632603406326034</v>
      </c>
      <c r="L83" s="1">
        <f t="shared" si="26"/>
        <v>0.40632603406326034</v>
      </c>
      <c r="M83" s="1">
        <f t="shared" si="26"/>
        <v>0.40632603406326034</v>
      </c>
      <c r="N83" s="1">
        <f t="shared" si="26"/>
        <v>0.40632603406326034</v>
      </c>
      <c r="O83" s="1">
        <f t="shared" si="26"/>
        <v>0.40632603406326034</v>
      </c>
      <c r="P83" s="1">
        <f t="shared" si="26"/>
        <v>0.40632603406326034</v>
      </c>
      <c r="Q83" s="1">
        <f t="shared" si="26"/>
        <v>0.40632603406326034</v>
      </c>
      <c r="R83" s="1">
        <f t="shared" si="26"/>
        <v>0.40632603406326034</v>
      </c>
      <c r="S83" s="1">
        <f t="shared" si="26"/>
        <v>0.40632603406326034</v>
      </c>
      <c r="T83" s="1">
        <f t="shared" si="26"/>
        <v>0.40632603406326034</v>
      </c>
      <c r="U83" s="1">
        <f t="shared" si="26"/>
        <v>0.40632603406326034</v>
      </c>
      <c r="V83" s="1">
        <f t="shared" si="26"/>
        <v>0.40632603406326034</v>
      </c>
      <c r="W83" s="1">
        <f t="shared" ref="W83:AI98" si="27">$D83</f>
        <v>0.40632603406326034</v>
      </c>
      <c r="X83" s="1">
        <f t="shared" si="27"/>
        <v>0.40632603406326034</v>
      </c>
      <c r="Y83" s="1">
        <f t="shared" si="27"/>
        <v>0.40632603406326034</v>
      </c>
      <c r="Z83" s="1">
        <f t="shared" si="27"/>
        <v>0.40632603406326034</v>
      </c>
      <c r="AA83" s="1">
        <f t="shared" si="27"/>
        <v>0.40632603406326034</v>
      </c>
      <c r="AB83" s="1">
        <f t="shared" si="27"/>
        <v>0.40632603406326034</v>
      </c>
      <c r="AC83" s="1">
        <f t="shared" si="27"/>
        <v>0.40632603406326034</v>
      </c>
      <c r="AD83" s="1">
        <f t="shared" si="27"/>
        <v>0.40632603406326034</v>
      </c>
      <c r="AE83" s="1">
        <f t="shared" si="27"/>
        <v>0.40632603406326034</v>
      </c>
      <c r="AF83" s="1">
        <f t="shared" si="27"/>
        <v>0.40632603406326034</v>
      </c>
      <c r="AG83" s="1">
        <f t="shared" si="27"/>
        <v>0.40632603406326034</v>
      </c>
      <c r="AH83" s="1">
        <f t="shared" si="27"/>
        <v>0.40632603406326034</v>
      </c>
      <c r="AI83" s="1">
        <f t="shared" si="27"/>
        <v>0.40632603406326034</v>
      </c>
      <c r="AJ83" s="1"/>
      <c r="AK83" s="2">
        <f>SUMIFS('IND Balance'!E$5:E$141,'IND Balance'!$C$5:$C$141,'Service shares'!$B83,'IND Balance'!$D$5:$D$141,"*"&amp;'Service shares'!$A83)*F83</f>
        <v>9.9503206318335771</v>
      </c>
      <c r="AL83" s="2">
        <f>SUMIFS('IND Balance'!F$5:F$141,'IND Balance'!$C$5:$C$141,'Service shares'!$B83,'IND Balance'!$D$5:$D$141,"*"&amp;'Service shares'!$A83)*G83</f>
        <v>2.6273593104525546</v>
      </c>
      <c r="AM83" s="2">
        <f>SUMIFS('IND Balance'!G$5:G$141,'IND Balance'!$C$5:$C$141,'Service shares'!$B83,'IND Balance'!$D$5:$D$141,"*"&amp;'Service shares'!$A83)*H83</f>
        <v>25.272350108943066</v>
      </c>
      <c r="AN83" s="2">
        <f>SUMIFS('IND Balance'!H$5:H$141,'IND Balance'!$C$5:$C$141,'Service shares'!$B83,'IND Balance'!$D$5:$D$141,"*"&amp;'Service shares'!$A83)*I83</f>
        <v>15.291103256154745</v>
      </c>
      <c r="AO83" s="2">
        <f>SUMIFS('IND Balance'!I$5:I$141,'IND Balance'!$C$5:$C$141,'Service shares'!$B83,'IND Balance'!$D$5:$D$141,"*"&amp;'Service shares'!$A83)*J83</f>
        <v>42.975778556242332</v>
      </c>
      <c r="AP83" s="2">
        <f>SUMIFS('IND Balance'!J$5:J$141,'IND Balance'!$C$5:$C$141,'Service shares'!$B83,'IND Balance'!$D$5:$D$141,"*"&amp;'Service shares'!$A83)*K83</f>
        <v>6.4372999517343068</v>
      </c>
      <c r="AQ83" s="2">
        <f>SUMIFS('IND Balance'!K$5:K$141,'IND Balance'!$C$5:$C$141,'Service shares'!$B83,'IND Balance'!$D$5:$D$141,"*"&amp;'Service shares'!$A83)*L83</f>
        <v>19.915395821912409</v>
      </c>
      <c r="AR83" s="2">
        <f>SUMIFS('IND Balance'!L$5:L$141,'IND Balance'!$C$5:$C$141,'Service shares'!$B83,'IND Balance'!$D$5:$D$141,"*"&amp;'Service shares'!$A83)*M83</f>
        <v>14.848575385970804</v>
      </c>
      <c r="AS83" s="2">
        <f>SUMIFS('IND Balance'!M$5:M$141,'IND Balance'!$C$5:$C$141,'Service shares'!$B83,'IND Balance'!$D$5:$D$141,"*"&amp;'Service shares'!$A83)*N83</f>
        <v>29.129310378420442</v>
      </c>
      <c r="AT83" s="2">
        <f>SUMIFS('IND Balance'!N$5:N$141,'IND Balance'!$C$5:$C$141,'Service shares'!$B83,'IND Balance'!$D$5:$D$141,"*"&amp;'Service shares'!$A83)*O83</f>
        <v>97.998741531836487</v>
      </c>
      <c r="AU83" s="2">
        <f>SUMIFS('IND Balance'!O$5:O$141,'IND Balance'!$C$5:$C$141,'Service shares'!$B83,'IND Balance'!$D$5:$D$141,"*"&amp;'Service shares'!$A83)*P83</f>
        <v>6.208259804750365</v>
      </c>
      <c r="AV83" s="2">
        <f>SUMIFS('IND Balance'!P$5:P$141,'IND Balance'!$C$5:$C$141,'Service shares'!$B83,'IND Balance'!$D$5:$D$141,"*"&amp;'Service shares'!$A83)*Q83</f>
        <v>27.56106228138394</v>
      </c>
      <c r="AW83" s="2">
        <f>SUMIFS('IND Balance'!Q$5:Q$141,'IND Balance'!$C$5:$C$141,'Service shares'!$B83,'IND Balance'!$D$5:$D$141,"*"&amp;'Service shares'!$A83)*R83</f>
        <v>43.11240409841168</v>
      </c>
      <c r="AX83" s="2">
        <f>SUMIFS('IND Balance'!R$5:R$141,'IND Balance'!$C$5:$C$141,'Service shares'!$B83,'IND Balance'!$D$5:$D$141,"*"&amp;'Service shares'!$A83)*S83</f>
        <v>19.938174968102189</v>
      </c>
      <c r="AY83" s="2">
        <f>SUMIFS('IND Balance'!S$5:S$141,'IND Balance'!$C$5:$C$141,'Service shares'!$B83,'IND Balance'!$D$5:$D$141,"*"&amp;'Service shares'!$A83)*T83</f>
        <v>14.141436855906569</v>
      </c>
      <c r="AZ83" s="2">
        <f>SUMIFS('IND Balance'!T$5:T$141,'IND Balance'!$C$5:$C$141,'Service shares'!$B83,'IND Balance'!$D$5:$D$141,"*"&amp;'Service shares'!$A83)*U83</f>
        <v>18.952589871065694</v>
      </c>
      <c r="BA83" s="2">
        <f>SUMIFS('IND Balance'!U$5:U$141,'IND Balance'!$C$5:$C$141,'Service shares'!$B83,'IND Balance'!$D$5:$D$141,"*"&amp;'Service shares'!$A83)*V83</f>
        <v>29.613886953337229</v>
      </c>
      <c r="BB83" s="2">
        <f>SUMIFS('IND Balance'!V$5:V$141,'IND Balance'!$C$5:$C$141,'Service shares'!$B83,'IND Balance'!$D$5:$D$141,"*"&amp;'Service shares'!$A83)*W83</f>
        <v>38.59250943140146</v>
      </c>
      <c r="BC83" s="2">
        <f>SUMIFS('IND Balance'!W$5:W$141,'IND Balance'!$C$5:$C$141,'Service shares'!$B83,'IND Balance'!$D$5:$D$141,"*"&amp;'Service shares'!$A83)*X83</f>
        <v>47.374994784621897</v>
      </c>
      <c r="BD83" s="2">
        <f>SUMIFS('IND Balance'!X$5:X$141,'IND Balance'!$C$5:$C$141,'Service shares'!$B83,'IND Balance'!$D$5:$D$141,"*"&amp;'Service shares'!$A83)*Y83</f>
        <v>0</v>
      </c>
      <c r="BE83" s="2">
        <f>SUMIFS('IND Balance'!Y$5:Y$141,'IND Balance'!$C$5:$C$141,'Service shares'!$B83,'IND Balance'!$D$5:$D$141,"*"&amp;'Service shares'!$A83)*Z83</f>
        <v>5.3448331954248172</v>
      </c>
      <c r="BF83" s="2">
        <f>SUMIFS('IND Balance'!Z$5:Z$141,'IND Balance'!$C$5:$C$141,'Service shares'!$B83,'IND Balance'!$D$5:$D$141,"*"&amp;'Service shares'!$A83)*AA83</f>
        <v>8.4058298743445263</v>
      </c>
      <c r="BG83" s="2">
        <f>SUMIFS('IND Balance'!AA$5:AA$141,'IND Balance'!$C$5:$C$141,'Service shares'!$B83,'IND Balance'!$D$5:$D$141,"*"&amp;'Service shares'!$A83)*AB83</f>
        <v>1.8888488435036495E-2</v>
      </c>
      <c r="BH83" s="2">
        <f>SUMIFS('IND Balance'!AB$5:AB$141,'IND Balance'!$C$5:$C$141,'Service shares'!$B83,'IND Balance'!$D$5:$D$141,"*"&amp;'Service shares'!$A83)*AC83</f>
        <v>0.94551489469489047</v>
      </c>
      <c r="BI83" s="2">
        <f>SUMIFS('IND Balance'!AC$5:AC$141,'IND Balance'!$C$5:$C$141,'Service shares'!$B83,'IND Balance'!$D$5:$D$141,"*"&amp;'Service shares'!$A83)*AD83</f>
        <v>22.644289901684672</v>
      </c>
      <c r="BJ83" s="2">
        <f>SUMIFS('IND Balance'!AD$5:AD$141,'IND Balance'!$C$5:$C$141,'Service shares'!$B83,'IND Balance'!$D$5:$D$141,"*"&amp;'Service shares'!$A83)*AE83</f>
        <v>0</v>
      </c>
      <c r="BK83" s="2">
        <f>SUMIFS('IND Balance'!AE$5:AE$141,'IND Balance'!$C$5:$C$141,'Service shares'!$B83,'IND Balance'!$D$5:$D$141,"*"&amp;'Service shares'!$A83)*AF83</f>
        <v>1.4518022585343064</v>
      </c>
      <c r="BL83" s="2">
        <f>SUMIFS('IND Balance'!AF$5:AF$141,'IND Balance'!$C$5:$C$141,'Service shares'!$B83,'IND Balance'!$D$5:$D$141,"*"&amp;'Service shares'!$A83)*AG83</f>
        <v>26.818126978046717</v>
      </c>
      <c r="BM83" s="2">
        <f>SUMIFS('IND Balance'!AG$5:AG$141,'IND Balance'!$C$5:$C$141,'Service shares'!$B83,'IND Balance'!$D$5:$D$141,"*"&amp;'Service shares'!$A83)*AH83</f>
        <v>262.60120915242044</v>
      </c>
      <c r="BN83" s="2">
        <f>SUMIFS('IND Balance'!AH$5:AH$141,'IND Balance'!$C$5:$C$141,'Service shares'!$B83,'IND Balance'!$D$5:$D$141,"*"&amp;'Service shares'!$A83)*AI83</f>
        <v>0</v>
      </c>
    </row>
    <row r="84" spans="1:66" x14ac:dyDescent="0.45">
      <c r="A84" t="s">
        <v>159</v>
      </c>
      <c r="B84" t="s">
        <v>128</v>
      </c>
      <c r="C84" t="s">
        <v>184</v>
      </c>
      <c r="D84" s="1">
        <v>9.7323600973236012E-3</v>
      </c>
      <c r="E84" s="1"/>
      <c r="F84" s="1">
        <f t="shared" si="25"/>
        <v>9.7323600973236012E-3</v>
      </c>
      <c r="G84" s="1">
        <f t="shared" si="26"/>
        <v>9.7323600973236012E-3</v>
      </c>
      <c r="H84" s="1">
        <f t="shared" si="26"/>
        <v>9.7323600973236012E-3</v>
      </c>
      <c r="I84" s="1">
        <f t="shared" si="26"/>
        <v>9.7323600973236012E-3</v>
      </c>
      <c r="J84" s="1">
        <f t="shared" si="26"/>
        <v>9.7323600973236012E-3</v>
      </c>
      <c r="K84" s="1">
        <f t="shared" si="26"/>
        <v>9.7323600973236012E-3</v>
      </c>
      <c r="L84" s="1">
        <f t="shared" si="26"/>
        <v>9.7323600973236012E-3</v>
      </c>
      <c r="M84" s="1">
        <f t="shared" si="26"/>
        <v>9.7323600973236012E-3</v>
      </c>
      <c r="N84" s="1">
        <f t="shared" si="26"/>
        <v>9.7323600973236012E-3</v>
      </c>
      <c r="O84" s="1">
        <f t="shared" si="26"/>
        <v>9.7323600973236012E-3</v>
      </c>
      <c r="P84" s="1">
        <f t="shared" si="26"/>
        <v>9.7323600973236012E-3</v>
      </c>
      <c r="Q84" s="1">
        <f t="shared" si="26"/>
        <v>9.7323600973236012E-3</v>
      </c>
      <c r="R84" s="1">
        <f t="shared" si="26"/>
        <v>9.7323600973236012E-3</v>
      </c>
      <c r="S84" s="1">
        <f t="shared" si="26"/>
        <v>9.7323600973236012E-3</v>
      </c>
      <c r="T84" s="1">
        <f t="shared" si="26"/>
        <v>9.7323600973236012E-3</v>
      </c>
      <c r="U84" s="1">
        <f t="shared" si="26"/>
        <v>9.7323600973236012E-3</v>
      </c>
      <c r="V84" s="1">
        <f t="shared" si="26"/>
        <v>9.7323600973236012E-3</v>
      </c>
      <c r="W84" s="1">
        <f t="shared" si="27"/>
        <v>9.7323600973236012E-3</v>
      </c>
      <c r="X84" s="1">
        <f t="shared" si="27"/>
        <v>9.7323600973236012E-3</v>
      </c>
      <c r="Y84" s="1">
        <f t="shared" si="27"/>
        <v>9.7323600973236012E-3</v>
      </c>
      <c r="Z84" s="1">
        <f t="shared" si="27"/>
        <v>9.7323600973236012E-3</v>
      </c>
      <c r="AA84" s="1">
        <f t="shared" si="27"/>
        <v>9.7323600973236012E-3</v>
      </c>
      <c r="AB84" s="1">
        <f t="shared" si="27"/>
        <v>9.7323600973236012E-3</v>
      </c>
      <c r="AC84" s="1">
        <f t="shared" si="27"/>
        <v>9.7323600973236012E-3</v>
      </c>
      <c r="AD84" s="1">
        <f t="shared" si="27"/>
        <v>9.7323600973236012E-3</v>
      </c>
      <c r="AE84" s="1">
        <f t="shared" si="27"/>
        <v>9.7323600973236012E-3</v>
      </c>
      <c r="AF84" s="1">
        <f t="shared" si="27"/>
        <v>9.7323600973236012E-3</v>
      </c>
      <c r="AG84" s="1">
        <f t="shared" si="27"/>
        <v>9.7323600973236012E-3</v>
      </c>
      <c r="AH84" s="1">
        <f t="shared" si="27"/>
        <v>9.7323600973236012E-3</v>
      </c>
      <c r="AI84" s="1">
        <f t="shared" si="27"/>
        <v>9.7323600973236012E-3</v>
      </c>
      <c r="AJ84" s="1"/>
      <c r="AK84" s="2">
        <f>SUMIFS('IND Balance'!E$5:E$141,'IND Balance'!$C$5:$C$141,'Service shares'!$B84,'IND Balance'!$D$5:$D$141,"*"&amp;'Service shares'!$A84)*F84</f>
        <v>0.23833103309781023</v>
      </c>
      <c r="AL84" s="2">
        <f>SUMIFS('IND Balance'!F$5:F$141,'IND Balance'!$C$5:$C$141,'Service shares'!$B84,'IND Balance'!$D$5:$D$141,"*"&amp;'Service shares'!$A84)*G84</f>
        <v>6.2930761927007306E-2</v>
      </c>
      <c r="AM84" s="2">
        <f>SUMIFS('IND Balance'!G$5:G$141,'IND Balance'!$C$5:$C$141,'Service shares'!$B84,'IND Balance'!$D$5:$D$141,"*"&amp;'Service shares'!$A84)*H84</f>
        <v>0.60532575111240883</v>
      </c>
      <c r="AN84" s="2">
        <f>SUMIFS('IND Balance'!H$5:H$141,'IND Balance'!$C$5:$C$141,'Service shares'!$B84,'IND Balance'!$D$5:$D$141,"*"&amp;'Service shares'!$A84)*I84</f>
        <v>0.36625397020729933</v>
      </c>
      <c r="AO84" s="2">
        <f>SUMIFS('IND Balance'!I$5:I$141,'IND Balance'!$C$5:$C$141,'Service shares'!$B84,'IND Balance'!$D$5:$D$141,"*"&amp;'Service shares'!$A84)*J84</f>
        <v>1.029359965418978</v>
      </c>
      <c r="AP84" s="2">
        <f>SUMIFS('IND Balance'!J$5:J$141,'IND Balance'!$C$5:$C$141,'Service shares'!$B84,'IND Balance'!$D$5:$D$141,"*"&amp;'Service shares'!$A84)*K84</f>
        <v>0.15418682519124088</v>
      </c>
      <c r="AQ84" s="2">
        <f>SUMIFS('IND Balance'!K$5:K$141,'IND Balance'!$C$5:$C$141,'Service shares'!$B84,'IND Balance'!$D$5:$D$141,"*"&amp;'Service shares'!$A84)*L84</f>
        <v>0.47701546878832118</v>
      </c>
      <c r="AR84" s="2">
        <f>SUMIFS('IND Balance'!L$5:L$141,'IND Balance'!$C$5:$C$141,'Service shares'!$B84,'IND Balance'!$D$5:$D$141,"*"&amp;'Service shares'!$A84)*M84</f>
        <v>0.35565450026277373</v>
      </c>
      <c r="AS84" s="2">
        <f>SUMIFS('IND Balance'!M$5:M$141,'IND Balance'!$C$5:$C$141,'Service shares'!$B84,'IND Balance'!$D$5:$D$141,"*"&amp;'Service shares'!$A84)*N84</f>
        <v>0.69770803301605844</v>
      </c>
      <c r="AT84" s="2">
        <f>SUMIFS('IND Balance'!N$5:N$141,'IND Balance'!$C$5:$C$141,'Service shares'!$B84,'IND Balance'!$D$5:$D$141,"*"&amp;'Service shares'!$A84)*O84</f>
        <v>2.3472752462715327</v>
      </c>
      <c r="AU84" s="2">
        <f>SUMIFS('IND Balance'!O$5:O$141,'IND Balance'!$C$5:$C$141,'Service shares'!$B84,'IND Balance'!$D$5:$D$141,"*"&amp;'Service shares'!$A84)*P84</f>
        <v>0.14870083364671532</v>
      </c>
      <c r="AV84" s="2">
        <f>SUMIFS('IND Balance'!P$5:P$141,'IND Balance'!$C$5:$C$141,'Service shares'!$B84,'IND Balance'!$D$5:$D$141,"*"&amp;'Service shares'!$A84)*Q84</f>
        <v>0.6601452043445255</v>
      </c>
      <c r="AW84" s="2">
        <f>SUMIFS('IND Balance'!Q$5:Q$141,'IND Balance'!$C$5:$C$141,'Service shares'!$B84,'IND Balance'!$D$5:$D$141,"*"&amp;'Service shares'!$A84)*R84</f>
        <v>1.0326324334948904</v>
      </c>
      <c r="AX84" s="2">
        <f>SUMIFS('IND Balance'!R$5:R$141,'IND Balance'!$C$5:$C$141,'Service shares'!$B84,'IND Balance'!$D$5:$D$141,"*"&amp;'Service shares'!$A84)*S84</f>
        <v>0.477561077080292</v>
      </c>
      <c r="AY84" s="2">
        <f>SUMIFS('IND Balance'!S$5:S$141,'IND Balance'!$C$5:$C$141,'Service shares'!$B84,'IND Balance'!$D$5:$D$141,"*"&amp;'Service shares'!$A84)*T84</f>
        <v>0.33871705044087591</v>
      </c>
      <c r="AZ84" s="2">
        <f>SUMIFS('IND Balance'!T$5:T$141,'IND Balance'!$C$5:$C$141,'Service shares'!$B84,'IND Balance'!$D$5:$D$141,"*"&amp;'Service shares'!$A84)*U84</f>
        <v>0.45395424840875914</v>
      </c>
      <c r="BA84" s="2">
        <f>SUMIFS('IND Balance'!U$5:U$141,'IND Balance'!$C$5:$C$141,'Service shares'!$B84,'IND Balance'!$D$5:$D$141,"*"&amp;'Service shares'!$A84)*V84</f>
        <v>0.70931465756496359</v>
      </c>
      <c r="BB84" s="2">
        <f>SUMIFS('IND Balance'!V$5:V$141,'IND Balance'!$C$5:$C$141,'Service shares'!$B84,'IND Balance'!$D$5:$D$141,"*"&amp;'Service shares'!$A84)*W84</f>
        <v>0.92437148338686126</v>
      </c>
      <c r="BC84" s="2">
        <f>SUMIFS('IND Balance'!W$5:W$141,'IND Balance'!$C$5:$C$141,'Service shares'!$B84,'IND Balance'!$D$5:$D$141,"*"&amp;'Service shares'!$A84)*X84</f>
        <v>1.1347304140029197</v>
      </c>
      <c r="BD84" s="2">
        <f>SUMIFS('IND Balance'!X$5:X$141,'IND Balance'!$C$5:$C$141,'Service shares'!$B84,'IND Balance'!$D$5:$D$141,"*"&amp;'Service shares'!$A84)*Y84</f>
        <v>0</v>
      </c>
      <c r="BE84" s="2">
        <f>SUMIFS('IND Balance'!Y$5:Y$141,'IND Balance'!$C$5:$C$141,'Service shares'!$B84,'IND Balance'!$D$5:$D$141,"*"&amp;'Service shares'!$A84)*Z84</f>
        <v>0.12801995677664232</v>
      </c>
      <c r="BF84" s="2">
        <f>SUMIFS('IND Balance'!Z$5:Z$141,'IND Balance'!$C$5:$C$141,'Service shares'!$B84,'IND Balance'!$D$5:$D$141,"*"&amp;'Service shares'!$A84)*AA84</f>
        <v>0.20133724249927007</v>
      </c>
      <c r="BG84" s="2">
        <f>SUMIFS('IND Balance'!AA$5:AA$141,'IND Balance'!$C$5:$C$141,'Service shares'!$B84,'IND Balance'!$D$5:$D$141,"*"&amp;'Service shares'!$A84)*AB84</f>
        <v>4.5241888467153281E-4</v>
      </c>
      <c r="BH84" s="2">
        <f>SUMIFS('IND Balance'!AB$5:AB$141,'IND Balance'!$C$5:$C$141,'Service shares'!$B84,'IND Balance'!$D$5:$D$141,"*"&amp;'Service shares'!$A84)*AC84</f>
        <v>2.2647063345985399E-2</v>
      </c>
      <c r="BI84" s="2">
        <f>SUMIFS('IND Balance'!AC$5:AC$141,'IND Balance'!$C$5:$C$141,'Service shares'!$B84,'IND Balance'!$D$5:$D$141,"*"&amp;'Service shares'!$A84)*AD84</f>
        <v>0.54237820123795621</v>
      </c>
      <c r="BJ84" s="2">
        <f>SUMIFS('IND Balance'!AD$5:AD$141,'IND Balance'!$C$5:$C$141,'Service shares'!$B84,'IND Balance'!$D$5:$D$141,"*"&amp;'Service shares'!$A84)*AE84</f>
        <v>0</v>
      </c>
      <c r="BK84" s="2">
        <f>SUMIFS('IND Balance'!AE$5:AE$141,'IND Balance'!$C$5:$C$141,'Service shares'!$B84,'IND Balance'!$D$5:$D$141,"*"&amp;'Service shares'!$A84)*AF84</f>
        <v>3.4773706791240873E-2</v>
      </c>
      <c r="BL84" s="2">
        <f>SUMIFS('IND Balance'!AF$5:AF$141,'IND Balance'!$C$5:$C$141,'Service shares'!$B84,'IND Balance'!$D$5:$D$141,"*"&amp;'Service shares'!$A84)*AG84</f>
        <v>0.64235034677956204</v>
      </c>
      <c r="BM84" s="2">
        <f>SUMIFS('IND Balance'!AG$5:AG$141,'IND Balance'!$C$5:$C$141,'Service shares'!$B84,'IND Balance'!$D$5:$D$141,"*"&amp;'Service shares'!$A84)*AH84</f>
        <v>6.2898493210160584</v>
      </c>
      <c r="BN84" s="2">
        <f>SUMIFS('IND Balance'!AH$5:AH$141,'IND Balance'!$C$5:$C$141,'Service shares'!$B84,'IND Balance'!$D$5:$D$141,"*"&amp;'Service shares'!$A84)*AI84</f>
        <v>0</v>
      </c>
    </row>
    <row r="85" spans="1:66" x14ac:dyDescent="0.45">
      <c r="A85" t="s">
        <v>159</v>
      </c>
      <c r="B85" t="s">
        <v>128</v>
      </c>
      <c r="C85" t="s">
        <v>188</v>
      </c>
      <c r="D85" s="1">
        <v>3.4063260340632603E-2</v>
      </c>
      <c r="E85" s="1"/>
      <c r="F85" s="1">
        <f t="shared" si="25"/>
        <v>3.4063260340632603E-2</v>
      </c>
      <c r="G85" s="1">
        <f t="shared" si="26"/>
        <v>3.4063260340632603E-2</v>
      </c>
      <c r="H85" s="1">
        <f t="shared" si="26"/>
        <v>3.4063260340632603E-2</v>
      </c>
      <c r="I85" s="1">
        <f t="shared" si="26"/>
        <v>3.4063260340632603E-2</v>
      </c>
      <c r="J85" s="1">
        <f t="shared" si="26"/>
        <v>3.4063260340632603E-2</v>
      </c>
      <c r="K85" s="1">
        <f t="shared" si="26"/>
        <v>3.4063260340632603E-2</v>
      </c>
      <c r="L85" s="1">
        <f t="shared" si="26"/>
        <v>3.4063260340632603E-2</v>
      </c>
      <c r="M85" s="1">
        <f t="shared" si="26"/>
        <v>3.4063260340632603E-2</v>
      </c>
      <c r="N85" s="1">
        <f t="shared" si="26"/>
        <v>3.4063260340632603E-2</v>
      </c>
      <c r="O85" s="1">
        <f t="shared" si="26"/>
        <v>3.4063260340632603E-2</v>
      </c>
      <c r="P85" s="1">
        <f t="shared" si="26"/>
        <v>3.4063260340632603E-2</v>
      </c>
      <c r="Q85" s="1">
        <f t="shared" si="26"/>
        <v>3.4063260340632603E-2</v>
      </c>
      <c r="R85" s="1">
        <f t="shared" si="26"/>
        <v>3.4063260340632603E-2</v>
      </c>
      <c r="S85" s="1">
        <f t="shared" si="26"/>
        <v>3.4063260340632603E-2</v>
      </c>
      <c r="T85" s="1">
        <f t="shared" si="26"/>
        <v>3.4063260340632603E-2</v>
      </c>
      <c r="U85" s="1">
        <f t="shared" si="26"/>
        <v>3.4063260340632603E-2</v>
      </c>
      <c r="V85" s="1">
        <f t="shared" si="26"/>
        <v>3.4063260340632603E-2</v>
      </c>
      <c r="W85" s="1">
        <f t="shared" si="27"/>
        <v>3.4063260340632603E-2</v>
      </c>
      <c r="X85" s="1">
        <f t="shared" si="27"/>
        <v>3.4063260340632603E-2</v>
      </c>
      <c r="Y85" s="1">
        <f t="shared" si="27"/>
        <v>3.4063260340632603E-2</v>
      </c>
      <c r="Z85" s="1">
        <f t="shared" si="27"/>
        <v>3.4063260340632603E-2</v>
      </c>
      <c r="AA85" s="1">
        <f t="shared" si="27"/>
        <v>3.4063260340632603E-2</v>
      </c>
      <c r="AB85" s="1">
        <f t="shared" si="27"/>
        <v>3.4063260340632603E-2</v>
      </c>
      <c r="AC85" s="1">
        <f t="shared" si="27"/>
        <v>3.4063260340632603E-2</v>
      </c>
      <c r="AD85" s="1">
        <f t="shared" si="27"/>
        <v>3.4063260340632603E-2</v>
      </c>
      <c r="AE85" s="1">
        <f t="shared" si="27"/>
        <v>3.4063260340632603E-2</v>
      </c>
      <c r="AF85" s="1">
        <f t="shared" si="27"/>
        <v>3.4063260340632603E-2</v>
      </c>
      <c r="AG85" s="1">
        <f t="shared" si="27"/>
        <v>3.4063260340632603E-2</v>
      </c>
      <c r="AH85" s="1">
        <f t="shared" si="27"/>
        <v>3.4063260340632603E-2</v>
      </c>
      <c r="AI85" s="1">
        <f t="shared" si="27"/>
        <v>3.4063260340632603E-2</v>
      </c>
      <c r="AJ85" s="1"/>
      <c r="AK85" s="2">
        <f>SUMIFS('IND Balance'!E$5:E$141,'IND Balance'!$C$5:$C$141,'Service shares'!$B85,'IND Balance'!$D$5:$D$141,"*"&amp;'Service shares'!$A85)*F85</f>
        <v>0.83415861584233586</v>
      </c>
      <c r="AL85" s="2">
        <f>SUMIFS('IND Balance'!F$5:F$141,'IND Balance'!$C$5:$C$141,'Service shares'!$B85,'IND Balance'!$D$5:$D$141,"*"&amp;'Service shares'!$A85)*G85</f>
        <v>0.22025766674452554</v>
      </c>
      <c r="AM85" s="2">
        <f>SUMIFS('IND Balance'!G$5:G$141,'IND Balance'!$C$5:$C$141,'Service shares'!$B85,'IND Balance'!$D$5:$D$141,"*"&amp;'Service shares'!$A85)*H85</f>
        <v>2.1186401288934307</v>
      </c>
      <c r="AN85" s="2">
        <f>SUMIFS('IND Balance'!H$5:H$141,'IND Balance'!$C$5:$C$141,'Service shares'!$B85,'IND Balance'!$D$5:$D$141,"*"&amp;'Service shares'!$A85)*I85</f>
        <v>1.2818888957255477</v>
      </c>
      <c r="AO85" s="2">
        <f>SUMIFS('IND Balance'!I$5:I$141,'IND Balance'!$C$5:$C$141,'Service shares'!$B85,'IND Balance'!$D$5:$D$141,"*"&amp;'Service shares'!$A85)*J85</f>
        <v>3.602759878966423</v>
      </c>
      <c r="AP85" s="2">
        <f>SUMIFS('IND Balance'!J$5:J$141,'IND Balance'!$C$5:$C$141,'Service shares'!$B85,'IND Balance'!$D$5:$D$141,"*"&amp;'Service shares'!$A85)*K85</f>
        <v>0.53965388816934312</v>
      </c>
      <c r="AQ85" s="2">
        <f>SUMIFS('IND Balance'!K$5:K$141,'IND Balance'!$C$5:$C$141,'Service shares'!$B85,'IND Balance'!$D$5:$D$141,"*"&amp;'Service shares'!$A85)*L85</f>
        <v>1.6695541407591241</v>
      </c>
      <c r="AR85" s="2">
        <f>SUMIFS('IND Balance'!L$5:L$141,'IND Balance'!$C$5:$C$141,'Service shares'!$B85,'IND Balance'!$D$5:$D$141,"*"&amp;'Service shares'!$A85)*M85</f>
        <v>1.244790750919708</v>
      </c>
      <c r="AS85" s="2">
        <f>SUMIFS('IND Balance'!M$5:M$141,'IND Balance'!$C$5:$C$141,'Service shares'!$B85,'IND Balance'!$D$5:$D$141,"*"&amp;'Service shares'!$A85)*N85</f>
        <v>2.4419781155562048</v>
      </c>
      <c r="AT85" s="2">
        <f>SUMIFS('IND Balance'!N$5:N$141,'IND Balance'!$C$5:$C$141,'Service shares'!$B85,'IND Balance'!$D$5:$D$141,"*"&amp;'Service shares'!$A85)*O85</f>
        <v>8.2154633619503645</v>
      </c>
      <c r="AU85" s="2">
        <f>SUMIFS('IND Balance'!O$5:O$141,'IND Balance'!$C$5:$C$141,'Service shares'!$B85,'IND Balance'!$D$5:$D$141,"*"&amp;'Service shares'!$A85)*P85</f>
        <v>0.52045291776350366</v>
      </c>
      <c r="AV85" s="2">
        <f>SUMIFS('IND Balance'!P$5:P$141,'IND Balance'!$C$5:$C$141,'Service shares'!$B85,'IND Balance'!$D$5:$D$141,"*"&amp;'Service shares'!$A85)*Q85</f>
        <v>2.3105082152058394</v>
      </c>
      <c r="AW85" s="2">
        <f>SUMIFS('IND Balance'!Q$5:Q$141,'IND Balance'!$C$5:$C$141,'Service shares'!$B85,'IND Balance'!$D$5:$D$141,"*"&amp;'Service shares'!$A85)*R85</f>
        <v>3.6142135172321166</v>
      </c>
      <c r="AX85" s="2">
        <f>SUMIFS('IND Balance'!R$5:R$141,'IND Balance'!$C$5:$C$141,'Service shares'!$B85,'IND Balance'!$D$5:$D$141,"*"&amp;'Service shares'!$A85)*S85</f>
        <v>1.671463769781022</v>
      </c>
      <c r="AY85" s="2">
        <f>SUMIFS('IND Balance'!S$5:S$141,'IND Balance'!$C$5:$C$141,'Service shares'!$B85,'IND Balance'!$D$5:$D$141,"*"&amp;'Service shares'!$A85)*T85</f>
        <v>1.1855096765430657</v>
      </c>
      <c r="AZ85" s="2">
        <f>SUMIFS('IND Balance'!T$5:T$141,'IND Balance'!$C$5:$C$141,'Service shares'!$B85,'IND Balance'!$D$5:$D$141,"*"&amp;'Service shares'!$A85)*U85</f>
        <v>1.5888398694306571</v>
      </c>
      <c r="BA85" s="2">
        <f>SUMIFS('IND Balance'!U$5:U$141,'IND Balance'!$C$5:$C$141,'Service shares'!$B85,'IND Balance'!$D$5:$D$141,"*"&amp;'Service shares'!$A85)*V85</f>
        <v>2.4826013014773722</v>
      </c>
      <c r="BB85" s="2">
        <f>SUMIFS('IND Balance'!V$5:V$141,'IND Balance'!$C$5:$C$141,'Service shares'!$B85,'IND Balance'!$D$5:$D$141,"*"&amp;'Service shares'!$A85)*W85</f>
        <v>3.2353001918540145</v>
      </c>
      <c r="BC85" s="2">
        <f>SUMIFS('IND Balance'!W$5:W$141,'IND Balance'!$C$5:$C$141,'Service shares'!$B85,'IND Balance'!$D$5:$D$141,"*"&amp;'Service shares'!$A85)*X85</f>
        <v>3.9715564490102193</v>
      </c>
      <c r="BD85" s="2">
        <f>SUMIFS('IND Balance'!X$5:X$141,'IND Balance'!$C$5:$C$141,'Service shares'!$B85,'IND Balance'!$D$5:$D$141,"*"&amp;'Service shares'!$A85)*Y85</f>
        <v>0</v>
      </c>
      <c r="BE85" s="2">
        <f>SUMIFS('IND Balance'!Y$5:Y$141,'IND Balance'!$C$5:$C$141,'Service shares'!$B85,'IND Balance'!$D$5:$D$141,"*"&amp;'Service shares'!$A85)*Z85</f>
        <v>0.44806984871824818</v>
      </c>
      <c r="BF85" s="2">
        <f>SUMIFS('IND Balance'!Z$5:Z$141,'IND Balance'!$C$5:$C$141,'Service shares'!$B85,'IND Balance'!$D$5:$D$141,"*"&amp;'Service shares'!$A85)*AA85</f>
        <v>0.70468034874744523</v>
      </c>
      <c r="BG85" s="2">
        <f>SUMIFS('IND Balance'!AA$5:AA$141,'IND Balance'!$C$5:$C$141,'Service shares'!$B85,'IND Balance'!$D$5:$D$141,"*"&amp;'Service shares'!$A85)*AB85</f>
        <v>1.5834660963503649E-3</v>
      </c>
      <c r="BH85" s="2">
        <f>SUMIFS('IND Balance'!AB$5:AB$141,'IND Balance'!$C$5:$C$141,'Service shares'!$B85,'IND Balance'!$D$5:$D$141,"*"&amp;'Service shares'!$A85)*AC85</f>
        <v>7.9264721710948893E-2</v>
      </c>
      <c r="BI85" s="2">
        <f>SUMIFS('IND Balance'!AC$5:AC$141,'IND Balance'!$C$5:$C$141,'Service shares'!$B85,'IND Balance'!$D$5:$D$141,"*"&amp;'Service shares'!$A85)*AD85</f>
        <v>1.8983237043328467</v>
      </c>
      <c r="BJ85" s="2">
        <f>SUMIFS('IND Balance'!AD$5:AD$141,'IND Balance'!$C$5:$C$141,'Service shares'!$B85,'IND Balance'!$D$5:$D$141,"*"&amp;'Service shares'!$A85)*AE85</f>
        <v>0</v>
      </c>
      <c r="BK85" s="2">
        <f>SUMIFS('IND Balance'!AE$5:AE$141,'IND Balance'!$C$5:$C$141,'Service shares'!$B85,'IND Balance'!$D$5:$D$141,"*"&amp;'Service shares'!$A85)*AF85</f>
        <v>0.12170797376934306</v>
      </c>
      <c r="BL85" s="2">
        <f>SUMIFS('IND Balance'!AF$5:AF$141,'IND Balance'!$C$5:$C$141,'Service shares'!$B85,'IND Balance'!$D$5:$D$141,"*"&amp;'Service shares'!$A85)*AG85</f>
        <v>2.2482262137284672</v>
      </c>
      <c r="BM85" s="2">
        <f>SUMIFS('IND Balance'!AG$5:AG$141,'IND Balance'!$C$5:$C$141,'Service shares'!$B85,'IND Balance'!$D$5:$D$141,"*"&amp;'Service shares'!$A85)*AH85</f>
        <v>22.014472623556205</v>
      </c>
      <c r="BN85" s="2">
        <f>SUMIFS('IND Balance'!AH$5:AH$141,'IND Balance'!$C$5:$C$141,'Service shares'!$B85,'IND Balance'!$D$5:$D$141,"*"&amp;'Service shares'!$A85)*AI85</f>
        <v>0</v>
      </c>
    </row>
    <row r="86" spans="1:66" x14ac:dyDescent="0.45">
      <c r="A86" t="s">
        <v>159</v>
      </c>
      <c r="B86" t="s">
        <v>128</v>
      </c>
      <c r="C86" t="s">
        <v>194</v>
      </c>
      <c r="D86" s="1">
        <v>3.4063260340632603E-2</v>
      </c>
      <c r="E86" s="1"/>
      <c r="F86" s="1">
        <f t="shared" si="25"/>
        <v>3.4063260340632603E-2</v>
      </c>
      <c r="G86" s="1">
        <f t="shared" si="26"/>
        <v>3.4063260340632603E-2</v>
      </c>
      <c r="H86" s="1">
        <f t="shared" si="26"/>
        <v>3.4063260340632603E-2</v>
      </c>
      <c r="I86" s="1">
        <f t="shared" si="26"/>
        <v>3.4063260340632603E-2</v>
      </c>
      <c r="J86" s="1">
        <f t="shared" si="26"/>
        <v>3.4063260340632603E-2</v>
      </c>
      <c r="K86" s="1">
        <f t="shared" si="26"/>
        <v>3.4063260340632603E-2</v>
      </c>
      <c r="L86" s="1">
        <f t="shared" si="26"/>
        <v>3.4063260340632603E-2</v>
      </c>
      <c r="M86" s="1">
        <f t="shared" si="26"/>
        <v>3.4063260340632603E-2</v>
      </c>
      <c r="N86" s="1">
        <f t="shared" si="26"/>
        <v>3.4063260340632603E-2</v>
      </c>
      <c r="O86" s="1">
        <f t="shared" si="26"/>
        <v>3.4063260340632603E-2</v>
      </c>
      <c r="P86" s="1">
        <f t="shared" si="26"/>
        <v>3.4063260340632603E-2</v>
      </c>
      <c r="Q86" s="1">
        <f t="shared" si="26"/>
        <v>3.4063260340632603E-2</v>
      </c>
      <c r="R86" s="1">
        <f t="shared" si="26"/>
        <v>3.4063260340632603E-2</v>
      </c>
      <c r="S86" s="1">
        <f t="shared" si="26"/>
        <v>3.4063260340632603E-2</v>
      </c>
      <c r="T86" s="1">
        <f t="shared" si="26"/>
        <v>3.4063260340632603E-2</v>
      </c>
      <c r="U86" s="1">
        <f t="shared" si="26"/>
        <v>3.4063260340632603E-2</v>
      </c>
      <c r="V86" s="1">
        <f t="shared" si="26"/>
        <v>3.4063260340632603E-2</v>
      </c>
      <c r="W86" s="1">
        <f t="shared" si="27"/>
        <v>3.4063260340632603E-2</v>
      </c>
      <c r="X86" s="1">
        <f t="shared" si="27"/>
        <v>3.4063260340632603E-2</v>
      </c>
      <c r="Y86" s="1">
        <f t="shared" si="27"/>
        <v>3.4063260340632603E-2</v>
      </c>
      <c r="Z86" s="1">
        <f t="shared" si="27"/>
        <v>3.4063260340632603E-2</v>
      </c>
      <c r="AA86" s="1">
        <f t="shared" si="27"/>
        <v>3.4063260340632603E-2</v>
      </c>
      <c r="AB86" s="1">
        <f t="shared" si="27"/>
        <v>3.4063260340632603E-2</v>
      </c>
      <c r="AC86" s="1">
        <f t="shared" si="27"/>
        <v>3.4063260340632603E-2</v>
      </c>
      <c r="AD86" s="1">
        <f t="shared" si="27"/>
        <v>3.4063260340632603E-2</v>
      </c>
      <c r="AE86" s="1">
        <f t="shared" si="27"/>
        <v>3.4063260340632603E-2</v>
      </c>
      <c r="AF86" s="1">
        <f t="shared" si="27"/>
        <v>3.4063260340632603E-2</v>
      </c>
      <c r="AG86" s="1">
        <f t="shared" si="27"/>
        <v>3.4063260340632603E-2</v>
      </c>
      <c r="AH86" s="1">
        <f t="shared" si="27"/>
        <v>3.4063260340632603E-2</v>
      </c>
      <c r="AI86" s="1">
        <f t="shared" si="27"/>
        <v>3.4063260340632603E-2</v>
      </c>
      <c r="AJ86" s="1"/>
      <c r="AK86" s="2">
        <f>SUMIFS('IND Balance'!E$5:E$141,'IND Balance'!$C$5:$C$141,'Service shares'!$B86,'IND Balance'!$D$5:$D$141,"*"&amp;'Service shares'!$A86)*F86</f>
        <v>0.83415861584233586</v>
      </c>
      <c r="AL86" s="2">
        <f>SUMIFS('IND Balance'!F$5:F$141,'IND Balance'!$C$5:$C$141,'Service shares'!$B86,'IND Balance'!$D$5:$D$141,"*"&amp;'Service shares'!$A86)*G86</f>
        <v>0.22025766674452554</v>
      </c>
      <c r="AM86" s="2">
        <f>SUMIFS('IND Balance'!G$5:G$141,'IND Balance'!$C$5:$C$141,'Service shares'!$B86,'IND Balance'!$D$5:$D$141,"*"&amp;'Service shares'!$A86)*H86</f>
        <v>2.1186401288934307</v>
      </c>
      <c r="AN86" s="2">
        <f>SUMIFS('IND Balance'!H$5:H$141,'IND Balance'!$C$5:$C$141,'Service shares'!$B86,'IND Balance'!$D$5:$D$141,"*"&amp;'Service shares'!$A86)*I86</f>
        <v>1.2818888957255477</v>
      </c>
      <c r="AO86" s="2">
        <f>SUMIFS('IND Balance'!I$5:I$141,'IND Balance'!$C$5:$C$141,'Service shares'!$B86,'IND Balance'!$D$5:$D$141,"*"&amp;'Service shares'!$A86)*J86</f>
        <v>3.602759878966423</v>
      </c>
      <c r="AP86" s="2">
        <f>SUMIFS('IND Balance'!J$5:J$141,'IND Balance'!$C$5:$C$141,'Service shares'!$B86,'IND Balance'!$D$5:$D$141,"*"&amp;'Service shares'!$A86)*K86</f>
        <v>0.53965388816934312</v>
      </c>
      <c r="AQ86" s="2">
        <f>SUMIFS('IND Balance'!K$5:K$141,'IND Balance'!$C$5:$C$141,'Service shares'!$B86,'IND Balance'!$D$5:$D$141,"*"&amp;'Service shares'!$A86)*L86</f>
        <v>1.6695541407591241</v>
      </c>
      <c r="AR86" s="2">
        <f>SUMIFS('IND Balance'!L$5:L$141,'IND Balance'!$C$5:$C$141,'Service shares'!$B86,'IND Balance'!$D$5:$D$141,"*"&amp;'Service shares'!$A86)*M86</f>
        <v>1.244790750919708</v>
      </c>
      <c r="AS86" s="2">
        <f>SUMIFS('IND Balance'!M$5:M$141,'IND Balance'!$C$5:$C$141,'Service shares'!$B86,'IND Balance'!$D$5:$D$141,"*"&amp;'Service shares'!$A86)*N86</f>
        <v>2.4419781155562048</v>
      </c>
      <c r="AT86" s="2">
        <f>SUMIFS('IND Balance'!N$5:N$141,'IND Balance'!$C$5:$C$141,'Service shares'!$B86,'IND Balance'!$D$5:$D$141,"*"&amp;'Service shares'!$A86)*O86</f>
        <v>8.2154633619503645</v>
      </c>
      <c r="AU86" s="2">
        <f>SUMIFS('IND Balance'!O$5:O$141,'IND Balance'!$C$5:$C$141,'Service shares'!$B86,'IND Balance'!$D$5:$D$141,"*"&amp;'Service shares'!$A86)*P86</f>
        <v>0.52045291776350366</v>
      </c>
      <c r="AV86" s="2">
        <f>SUMIFS('IND Balance'!P$5:P$141,'IND Balance'!$C$5:$C$141,'Service shares'!$B86,'IND Balance'!$D$5:$D$141,"*"&amp;'Service shares'!$A86)*Q86</f>
        <v>2.3105082152058394</v>
      </c>
      <c r="AW86" s="2">
        <f>SUMIFS('IND Balance'!Q$5:Q$141,'IND Balance'!$C$5:$C$141,'Service shares'!$B86,'IND Balance'!$D$5:$D$141,"*"&amp;'Service shares'!$A86)*R86</f>
        <v>3.6142135172321166</v>
      </c>
      <c r="AX86" s="2">
        <f>SUMIFS('IND Balance'!R$5:R$141,'IND Balance'!$C$5:$C$141,'Service shares'!$B86,'IND Balance'!$D$5:$D$141,"*"&amp;'Service shares'!$A86)*S86</f>
        <v>1.671463769781022</v>
      </c>
      <c r="AY86" s="2">
        <f>SUMIFS('IND Balance'!S$5:S$141,'IND Balance'!$C$5:$C$141,'Service shares'!$B86,'IND Balance'!$D$5:$D$141,"*"&amp;'Service shares'!$A86)*T86</f>
        <v>1.1855096765430657</v>
      </c>
      <c r="AZ86" s="2">
        <f>SUMIFS('IND Balance'!T$5:T$141,'IND Balance'!$C$5:$C$141,'Service shares'!$B86,'IND Balance'!$D$5:$D$141,"*"&amp;'Service shares'!$A86)*U86</f>
        <v>1.5888398694306571</v>
      </c>
      <c r="BA86" s="2">
        <f>SUMIFS('IND Balance'!U$5:U$141,'IND Balance'!$C$5:$C$141,'Service shares'!$B86,'IND Balance'!$D$5:$D$141,"*"&amp;'Service shares'!$A86)*V86</f>
        <v>2.4826013014773722</v>
      </c>
      <c r="BB86" s="2">
        <f>SUMIFS('IND Balance'!V$5:V$141,'IND Balance'!$C$5:$C$141,'Service shares'!$B86,'IND Balance'!$D$5:$D$141,"*"&amp;'Service shares'!$A86)*W86</f>
        <v>3.2353001918540145</v>
      </c>
      <c r="BC86" s="2">
        <f>SUMIFS('IND Balance'!W$5:W$141,'IND Balance'!$C$5:$C$141,'Service shares'!$B86,'IND Balance'!$D$5:$D$141,"*"&amp;'Service shares'!$A86)*X86</f>
        <v>3.9715564490102193</v>
      </c>
      <c r="BD86" s="2">
        <f>SUMIFS('IND Balance'!X$5:X$141,'IND Balance'!$C$5:$C$141,'Service shares'!$B86,'IND Balance'!$D$5:$D$141,"*"&amp;'Service shares'!$A86)*Y86</f>
        <v>0</v>
      </c>
      <c r="BE86" s="2">
        <f>SUMIFS('IND Balance'!Y$5:Y$141,'IND Balance'!$C$5:$C$141,'Service shares'!$B86,'IND Balance'!$D$5:$D$141,"*"&amp;'Service shares'!$A86)*Z86</f>
        <v>0.44806984871824818</v>
      </c>
      <c r="BF86" s="2">
        <f>SUMIFS('IND Balance'!Z$5:Z$141,'IND Balance'!$C$5:$C$141,'Service shares'!$B86,'IND Balance'!$D$5:$D$141,"*"&amp;'Service shares'!$A86)*AA86</f>
        <v>0.70468034874744523</v>
      </c>
      <c r="BG86" s="2">
        <f>SUMIFS('IND Balance'!AA$5:AA$141,'IND Balance'!$C$5:$C$141,'Service shares'!$B86,'IND Balance'!$D$5:$D$141,"*"&amp;'Service shares'!$A86)*AB86</f>
        <v>1.5834660963503649E-3</v>
      </c>
      <c r="BH86" s="2">
        <f>SUMIFS('IND Balance'!AB$5:AB$141,'IND Balance'!$C$5:$C$141,'Service shares'!$B86,'IND Balance'!$D$5:$D$141,"*"&amp;'Service shares'!$A86)*AC86</f>
        <v>7.9264721710948893E-2</v>
      </c>
      <c r="BI86" s="2">
        <f>SUMIFS('IND Balance'!AC$5:AC$141,'IND Balance'!$C$5:$C$141,'Service shares'!$B86,'IND Balance'!$D$5:$D$141,"*"&amp;'Service shares'!$A86)*AD86</f>
        <v>1.8983237043328467</v>
      </c>
      <c r="BJ86" s="2">
        <f>SUMIFS('IND Balance'!AD$5:AD$141,'IND Balance'!$C$5:$C$141,'Service shares'!$B86,'IND Balance'!$D$5:$D$141,"*"&amp;'Service shares'!$A86)*AE86</f>
        <v>0</v>
      </c>
      <c r="BK86" s="2">
        <f>SUMIFS('IND Balance'!AE$5:AE$141,'IND Balance'!$C$5:$C$141,'Service shares'!$B86,'IND Balance'!$D$5:$D$141,"*"&amp;'Service shares'!$A86)*AF86</f>
        <v>0.12170797376934306</v>
      </c>
      <c r="BL86" s="2">
        <f>SUMIFS('IND Balance'!AF$5:AF$141,'IND Balance'!$C$5:$C$141,'Service shares'!$B86,'IND Balance'!$D$5:$D$141,"*"&amp;'Service shares'!$A86)*AG86</f>
        <v>2.2482262137284672</v>
      </c>
      <c r="BM86" s="2">
        <f>SUMIFS('IND Balance'!AG$5:AG$141,'IND Balance'!$C$5:$C$141,'Service shares'!$B86,'IND Balance'!$D$5:$D$141,"*"&amp;'Service shares'!$A86)*AH86</f>
        <v>22.014472623556205</v>
      </c>
      <c r="BN86" s="2">
        <f>SUMIFS('IND Balance'!AH$5:AH$141,'IND Balance'!$C$5:$C$141,'Service shares'!$B86,'IND Balance'!$D$5:$D$141,"*"&amp;'Service shares'!$A86)*AI86</f>
        <v>0</v>
      </c>
    </row>
    <row r="87" spans="1:66" x14ac:dyDescent="0.45">
      <c r="A87" t="s">
        <v>159</v>
      </c>
      <c r="B87" t="s">
        <v>128</v>
      </c>
      <c r="C87" t="s">
        <v>199</v>
      </c>
      <c r="D87" s="1">
        <v>0.12895377128953772</v>
      </c>
      <c r="E87" s="1"/>
      <c r="F87" s="1">
        <f t="shared" si="25"/>
        <v>0.12895377128953772</v>
      </c>
      <c r="G87" s="1">
        <f t="shared" si="26"/>
        <v>0.12895377128953772</v>
      </c>
      <c r="H87" s="1">
        <f t="shared" si="26"/>
        <v>0.12895377128953772</v>
      </c>
      <c r="I87" s="1">
        <f t="shared" si="26"/>
        <v>0.12895377128953772</v>
      </c>
      <c r="J87" s="1">
        <f t="shared" si="26"/>
        <v>0.12895377128953772</v>
      </c>
      <c r="K87" s="1">
        <f t="shared" si="26"/>
        <v>0.12895377128953772</v>
      </c>
      <c r="L87" s="1">
        <f t="shared" si="26"/>
        <v>0.12895377128953772</v>
      </c>
      <c r="M87" s="1">
        <f t="shared" si="26"/>
        <v>0.12895377128953772</v>
      </c>
      <c r="N87" s="1">
        <f t="shared" si="26"/>
        <v>0.12895377128953772</v>
      </c>
      <c r="O87" s="1">
        <f t="shared" si="26"/>
        <v>0.12895377128953772</v>
      </c>
      <c r="P87" s="1">
        <f t="shared" si="26"/>
        <v>0.12895377128953772</v>
      </c>
      <c r="Q87" s="1">
        <f t="shared" si="26"/>
        <v>0.12895377128953772</v>
      </c>
      <c r="R87" s="1">
        <f t="shared" si="26"/>
        <v>0.12895377128953772</v>
      </c>
      <c r="S87" s="1">
        <f t="shared" si="26"/>
        <v>0.12895377128953772</v>
      </c>
      <c r="T87" s="1">
        <f t="shared" si="26"/>
        <v>0.12895377128953772</v>
      </c>
      <c r="U87" s="1">
        <f t="shared" si="26"/>
        <v>0.12895377128953772</v>
      </c>
      <c r="V87" s="1">
        <f t="shared" si="26"/>
        <v>0.12895377128953772</v>
      </c>
      <c r="W87" s="1">
        <f t="shared" si="27"/>
        <v>0.12895377128953772</v>
      </c>
      <c r="X87" s="1">
        <f t="shared" si="27"/>
        <v>0.12895377128953772</v>
      </c>
      <c r="Y87" s="1">
        <f t="shared" si="27"/>
        <v>0.12895377128953772</v>
      </c>
      <c r="Z87" s="1">
        <f t="shared" si="27"/>
        <v>0.12895377128953772</v>
      </c>
      <c r="AA87" s="1">
        <f t="shared" si="27"/>
        <v>0.12895377128953772</v>
      </c>
      <c r="AB87" s="1">
        <f t="shared" si="27"/>
        <v>0.12895377128953772</v>
      </c>
      <c r="AC87" s="1">
        <f t="shared" si="27"/>
        <v>0.12895377128953772</v>
      </c>
      <c r="AD87" s="1">
        <f t="shared" si="27"/>
        <v>0.12895377128953772</v>
      </c>
      <c r="AE87" s="1">
        <f t="shared" si="27"/>
        <v>0.12895377128953772</v>
      </c>
      <c r="AF87" s="1">
        <f t="shared" si="27"/>
        <v>0.12895377128953772</v>
      </c>
      <c r="AG87" s="1">
        <f t="shared" si="27"/>
        <v>0.12895377128953772</v>
      </c>
      <c r="AH87" s="1">
        <f t="shared" si="27"/>
        <v>0.12895377128953772</v>
      </c>
      <c r="AI87" s="1">
        <f t="shared" si="27"/>
        <v>0.12895377128953772</v>
      </c>
      <c r="AJ87" s="1"/>
      <c r="AK87" s="2">
        <f>SUMIFS('IND Balance'!E$5:E$141,'IND Balance'!$C$5:$C$141,'Service shares'!$B87,'IND Balance'!$D$5:$D$141,"*"&amp;'Service shares'!$A87)*F87</f>
        <v>3.1578861885459859</v>
      </c>
      <c r="AL87" s="2">
        <f>SUMIFS('IND Balance'!F$5:F$141,'IND Balance'!$C$5:$C$141,'Service shares'!$B87,'IND Balance'!$D$5:$D$141,"*"&amp;'Service shares'!$A87)*G87</f>
        <v>0.83383259553284672</v>
      </c>
      <c r="AM87" s="2">
        <f>SUMIFS('IND Balance'!G$5:G$141,'IND Balance'!$C$5:$C$141,'Service shares'!$B87,'IND Balance'!$D$5:$D$141,"*"&amp;'Service shares'!$A87)*H87</f>
        <v>8.0205662022394169</v>
      </c>
      <c r="AN87" s="2">
        <f>SUMIFS('IND Balance'!H$5:H$141,'IND Balance'!$C$5:$C$141,'Service shares'!$B87,'IND Balance'!$D$5:$D$141,"*"&amp;'Service shares'!$A87)*I87</f>
        <v>4.8528651052467158</v>
      </c>
      <c r="AO87" s="2">
        <f>SUMIFS('IND Balance'!I$5:I$141,'IND Balance'!$C$5:$C$141,'Service shares'!$B87,'IND Balance'!$D$5:$D$141,"*"&amp;'Service shares'!$A87)*J87</f>
        <v>13.63901954180146</v>
      </c>
      <c r="AP87" s="2">
        <f>SUMIFS('IND Balance'!J$5:J$141,'IND Balance'!$C$5:$C$141,'Service shares'!$B87,'IND Balance'!$D$5:$D$141,"*"&amp;'Service shares'!$A87)*K87</f>
        <v>2.0429754337839419</v>
      </c>
      <c r="AQ87" s="2">
        <f>SUMIFS('IND Balance'!K$5:K$141,'IND Balance'!$C$5:$C$141,'Service shares'!$B87,'IND Balance'!$D$5:$D$141,"*"&amp;'Service shares'!$A87)*L87</f>
        <v>6.3204549614452556</v>
      </c>
      <c r="AR87" s="2">
        <f>SUMIFS('IND Balance'!L$5:L$141,'IND Balance'!$C$5:$C$141,'Service shares'!$B87,'IND Balance'!$D$5:$D$141,"*"&amp;'Service shares'!$A87)*M87</f>
        <v>4.7124221284817525</v>
      </c>
      <c r="AS87" s="2">
        <f>SUMIFS('IND Balance'!M$5:M$141,'IND Balance'!$C$5:$C$141,'Service shares'!$B87,'IND Balance'!$D$5:$D$141,"*"&amp;'Service shares'!$A87)*N87</f>
        <v>9.2446314374627754</v>
      </c>
      <c r="AT87" s="2">
        <f>SUMIFS('IND Balance'!N$5:N$141,'IND Balance'!$C$5:$C$141,'Service shares'!$B87,'IND Balance'!$D$5:$D$141,"*"&amp;'Service shares'!$A87)*O87</f>
        <v>31.101397013097809</v>
      </c>
      <c r="AU87" s="2">
        <f>SUMIFS('IND Balance'!O$5:O$141,'IND Balance'!$C$5:$C$141,'Service shares'!$B87,'IND Balance'!$D$5:$D$141,"*"&amp;'Service shares'!$A87)*P87</f>
        <v>1.9702860458189784</v>
      </c>
      <c r="AV87" s="2">
        <f>SUMIFS('IND Balance'!P$5:P$141,'IND Balance'!$C$5:$C$141,'Service shares'!$B87,'IND Balance'!$D$5:$D$141,"*"&amp;'Service shares'!$A87)*Q87</f>
        <v>8.7469239575649631</v>
      </c>
      <c r="AW87" s="2">
        <f>SUMIFS('IND Balance'!Q$5:Q$141,'IND Balance'!$C$5:$C$141,'Service shares'!$B87,'IND Balance'!$D$5:$D$141,"*"&amp;'Service shares'!$A87)*R87</f>
        <v>13.682379743807299</v>
      </c>
      <c r="AX87" s="2">
        <f>SUMIFS('IND Balance'!R$5:R$141,'IND Balance'!$C$5:$C$141,'Service shares'!$B87,'IND Balance'!$D$5:$D$141,"*"&amp;'Service shares'!$A87)*S87</f>
        <v>6.3276842713138688</v>
      </c>
      <c r="AY87" s="2">
        <f>SUMIFS('IND Balance'!S$5:S$141,'IND Balance'!$C$5:$C$141,'Service shares'!$B87,'IND Balance'!$D$5:$D$141,"*"&amp;'Service shares'!$A87)*T87</f>
        <v>4.4880009183416059</v>
      </c>
      <c r="AZ87" s="2">
        <f>SUMIFS('IND Balance'!T$5:T$141,'IND Balance'!$C$5:$C$141,'Service shares'!$B87,'IND Balance'!$D$5:$D$141,"*"&amp;'Service shares'!$A87)*U87</f>
        <v>6.0148937914160596</v>
      </c>
      <c r="BA87" s="2">
        <f>SUMIFS('IND Balance'!U$5:U$141,'IND Balance'!$C$5:$C$141,'Service shares'!$B87,'IND Balance'!$D$5:$D$141,"*"&amp;'Service shares'!$A87)*V87</f>
        <v>9.3984192127357673</v>
      </c>
      <c r="BB87" s="2">
        <f>SUMIFS('IND Balance'!V$5:V$141,'IND Balance'!$C$5:$C$141,'Service shares'!$B87,'IND Balance'!$D$5:$D$141,"*"&amp;'Service shares'!$A87)*W87</f>
        <v>12.247922154875912</v>
      </c>
      <c r="BC87" s="2">
        <f>SUMIFS('IND Balance'!W$5:W$141,'IND Balance'!$C$5:$C$141,'Service shares'!$B87,'IND Balance'!$D$5:$D$141,"*"&amp;'Service shares'!$A87)*X87</f>
        <v>15.035177985538688</v>
      </c>
      <c r="BD87" s="2">
        <f>SUMIFS('IND Balance'!X$5:X$141,'IND Balance'!$C$5:$C$141,'Service shares'!$B87,'IND Balance'!$D$5:$D$141,"*"&amp;'Service shares'!$A87)*Y87</f>
        <v>0</v>
      </c>
      <c r="BE87" s="2">
        <f>SUMIFS('IND Balance'!Y$5:Y$141,'IND Balance'!$C$5:$C$141,'Service shares'!$B87,'IND Balance'!$D$5:$D$141,"*"&amp;'Service shares'!$A87)*Z87</f>
        <v>1.696264427290511</v>
      </c>
      <c r="BF87" s="2">
        <f>SUMIFS('IND Balance'!Z$5:Z$141,'IND Balance'!$C$5:$C$141,'Service shares'!$B87,'IND Balance'!$D$5:$D$141,"*"&amp;'Service shares'!$A87)*AA87</f>
        <v>2.6677184631153286</v>
      </c>
      <c r="BG87" s="2">
        <f>SUMIFS('IND Balance'!AA$5:AA$141,'IND Balance'!$C$5:$C$141,'Service shares'!$B87,'IND Balance'!$D$5:$D$141,"*"&amp;'Service shares'!$A87)*AB87</f>
        <v>5.9945502218978104E-3</v>
      </c>
      <c r="BH87" s="2">
        <f>SUMIFS('IND Balance'!AB$5:AB$141,'IND Balance'!$C$5:$C$141,'Service shares'!$B87,'IND Balance'!$D$5:$D$141,"*"&amp;'Service shares'!$A87)*AC87</f>
        <v>0.30007358933430656</v>
      </c>
      <c r="BI87" s="2">
        <f>SUMIFS('IND Balance'!AC$5:AC$141,'IND Balance'!$C$5:$C$141,'Service shares'!$B87,'IND Balance'!$D$5:$D$141,"*"&amp;'Service shares'!$A87)*AD87</f>
        <v>7.1865111664029202</v>
      </c>
      <c r="BJ87" s="2">
        <f>SUMIFS('IND Balance'!AD$5:AD$141,'IND Balance'!$C$5:$C$141,'Service shares'!$B87,'IND Balance'!$D$5:$D$141,"*"&amp;'Service shares'!$A87)*AE87</f>
        <v>0</v>
      </c>
      <c r="BK87" s="2">
        <f>SUMIFS('IND Balance'!AE$5:AE$141,'IND Balance'!$C$5:$C$141,'Service shares'!$B87,'IND Balance'!$D$5:$D$141,"*"&amp;'Service shares'!$A87)*AF87</f>
        <v>0.46075161498394163</v>
      </c>
      <c r="BL87" s="2">
        <f>SUMIFS('IND Balance'!AF$5:AF$141,'IND Balance'!$C$5:$C$141,'Service shares'!$B87,'IND Balance'!$D$5:$D$141,"*"&amp;'Service shares'!$A87)*AG87</f>
        <v>8.5111420948291983</v>
      </c>
      <c r="BM87" s="2">
        <f>SUMIFS('IND Balance'!AG$5:AG$141,'IND Balance'!$C$5:$C$141,'Service shares'!$B87,'IND Balance'!$D$5:$D$141,"*"&amp;'Service shares'!$A87)*AH87</f>
        <v>83.340503503462784</v>
      </c>
      <c r="BN87" s="2">
        <f>SUMIFS('IND Balance'!AH$5:AH$141,'IND Balance'!$C$5:$C$141,'Service shares'!$B87,'IND Balance'!$D$5:$D$141,"*"&amp;'Service shares'!$A87)*AI87</f>
        <v>0</v>
      </c>
    </row>
    <row r="88" spans="1:66" x14ac:dyDescent="0.45">
      <c r="A88" t="s">
        <v>159</v>
      </c>
      <c r="B88" t="s">
        <v>128</v>
      </c>
      <c r="C88" t="s">
        <v>205</v>
      </c>
      <c r="D88" s="1">
        <v>5.5961070559610707E-2</v>
      </c>
      <c r="E88" s="1"/>
      <c r="F88" s="1">
        <f t="shared" si="25"/>
        <v>5.5961070559610707E-2</v>
      </c>
      <c r="G88" s="1">
        <f t="shared" si="26"/>
        <v>5.5961070559610707E-2</v>
      </c>
      <c r="H88" s="1">
        <f t="shared" si="26"/>
        <v>5.5961070559610707E-2</v>
      </c>
      <c r="I88" s="1">
        <f t="shared" si="26"/>
        <v>5.5961070559610707E-2</v>
      </c>
      <c r="J88" s="1">
        <f t="shared" si="26"/>
        <v>5.5961070559610707E-2</v>
      </c>
      <c r="K88" s="1">
        <f t="shared" si="26"/>
        <v>5.5961070559610707E-2</v>
      </c>
      <c r="L88" s="1">
        <f t="shared" si="26"/>
        <v>5.5961070559610707E-2</v>
      </c>
      <c r="M88" s="1">
        <f t="shared" si="26"/>
        <v>5.5961070559610707E-2</v>
      </c>
      <c r="N88" s="1">
        <f t="shared" si="26"/>
        <v>5.5961070559610707E-2</v>
      </c>
      <c r="O88" s="1">
        <f t="shared" si="26"/>
        <v>5.5961070559610707E-2</v>
      </c>
      <c r="P88" s="1">
        <f t="shared" si="26"/>
        <v>5.5961070559610707E-2</v>
      </c>
      <c r="Q88" s="1">
        <f t="shared" si="26"/>
        <v>5.5961070559610707E-2</v>
      </c>
      <c r="R88" s="1">
        <f t="shared" si="26"/>
        <v>5.5961070559610707E-2</v>
      </c>
      <c r="S88" s="1">
        <f t="shared" si="26"/>
        <v>5.5961070559610707E-2</v>
      </c>
      <c r="T88" s="1">
        <f t="shared" si="26"/>
        <v>5.5961070559610707E-2</v>
      </c>
      <c r="U88" s="1">
        <f t="shared" si="26"/>
        <v>5.5961070559610707E-2</v>
      </c>
      <c r="V88" s="1">
        <f t="shared" si="26"/>
        <v>5.5961070559610707E-2</v>
      </c>
      <c r="W88" s="1">
        <f t="shared" si="27"/>
        <v>5.5961070559610707E-2</v>
      </c>
      <c r="X88" s="1">
        <f t="shared" si="27"/>
        <v>5.5961070559610707E-2</v>
      </c>
      <c r="Y88" s="1">
        <f t="shared" si="27"/>
        <v>5.5961070559610707E-2</v>
      </c>
      <c r="Z88" s="1">
        <f t="shared" si="27"/>
        <v>5.5961070559610707E-2</v>
      </c>
      <c r="AA88" s="1">
        <f t="shared" si="27"/>
        <v>5.5961070559610707E-2</v>
      </c>
      <c r="AB88" s="1">
        <f t="shared" si="27"/>
        <v>5.5961070559610707E-2</v>
      </c>
      <c r="AC88" s="1">
        <f t="shared" si="27"/>
        <v>5.5961070559610707E-2</v>
      </c>
      <c r="AD88" s="1">
        <f t="shared" si="27"/>
        <v>5.5961070559610707E-2</v>
      </c>
      <c r="AE88" s="1">
        <f t="shared" si="27"/>
        <v>5.5961070559610707E-2</v>
      </c>
      <c r="AF88" s="1">
        <f t="shared" si="27"/>
        <v>5.5961070559610707E-2</v>
      </c>
      <c r="AG88" s="1">
        <f t="shared" si="27"/>
        <v>5.5961070559610707E-2</v>
      </c>
      <c r="AH88" s="1">
        <f t="shared" si="27"/>
        <v>5.5961070559610707E-2</v>
      </c>
      <c r="AI88" s="1">
        <f t="shared" si="27"/>
        <v>5.5961070559610707E-2</v>
      </c>
      <c r="AJ88" s="1"/>
      <c r="AK88" s="2">
        <f>SUMIFS('IND Balance'!E$5:E$141,'IND Balance'!$C$5:$C$141,'Service shares'!$B88,'IND Balance'!$D$5:$D$141,"*"&amp;'Service shares'!$A88)*F88</f>
        <v>1.3704034403124088</v>
      </c>
      <c r="AL88" s="2">
        <f>SUMIFS('IND Balance'!F$5:F$141,'IND Balance'!$C$5:$C$141,'Service shares'!$B88,'IND Balance'!$D$5:$D$141,"*"&amp;'Service shares'!$A88)*G88</f>
        <v>0.36185188108029198</v>
      </c>
      <c r="AM88" s="2">
        <f>SUMIFS('IND Balance'!G$5:G$141,'IND Balance'!$C$5:$C$141,'Service shares'!$B88,'IND Balance'!$D$5:$D$141,"*"&amp;'Service shares'!$A88)*H88</f>
        <v>3.4806230688963504</v>
      </c>
      <c r="AN88" s="2">
        <f>SUMIFS('IND Balance'!H$5:H$141,'IND Balance'!$C$5:$C$141,'Service shares'!$B88,'IND Balance'!$D$5:$D$141,"*"&amp;'Service shares'!$A88)*I88</f>
        <v>2.105960328691971</v>
      </c>
      <c r="AO88" s="2">
        <f>SUMIFS('IND Balance'!I$5:I$141,'IND Balance'!$C$5:$C$141,'Service shares'!$B88,'IND Balance'!$D$5:$D$141,"*"&amp;'Service shares'!$A88)*J88</f>
        <v>5.918819801159124</v>
      </c>
      <c r="AP88" s="2">
        <f>SUMIFS('IND Balance'!J$5:J$141,'IND Balance'!$C$5:$C$141,'Service shares'!$B88,'IND Balance'!$D$5:$D$141,"*"&amp;'Service shares'!$A88)*K88</f>
        <v>0.8865742448496351</v>
      </c>
      <c r="AQ88" s="2">
        <f>SUMIFS('IND Balance'!K$5:K$141,'IND Balance'!$C$5:$C$141,'Service shares'!$B88,'IND Balance'!$D$5:$D$141,"*"&amp;'Service shares'!$A88)*L88</f>
        <v>2.742838945532847</v>
      </c>
      <c r="AR88" s="2">
        <f>SUMIFS('IND Balance'!L$5:L$141,'IND Balance'!$C$5:$C$141,'Service shares'!$B88,'IND Balance'!$D$5:$D$141,"*"&amp;'Service shares'!$A88)*M88</f>
        <v>2.0450133765109491</v>
      </c>
      <c r="AS88" s="2">
        <f>SUMIFS('IND Balance'!M$5:M$141,'IND Balance'!$C$5:$C$141,'Service shares'!$B88,'IND Balance'!$D$5:$D$141,"*"&amp;'Service shares'!$A88)*N88</f>
        <v>4.0118211898423359</v>
      </c>
      <c r="AT88" s="2">
        <f>SUMIFS('IND Balance'!N$5:N$141,'IND Balance'!$C$5:$C$141,'Service shares'!$B88,'IND Balance'!$D$5:$D$141,"*"&amp;'Service shares'!$A88)*O88</f>
        <v>13.496832666061314</v>
      </c>
      <c r="AU88" s="2">
        <f>SUMIFS('IND Balance'!O$5:O$141,'IND Balance'!$C$5:$C$141,'Service shares'!$B88,'IND Balance'!$D$5:$D$141,"*"&amp;'Service shares'!$A88)*P88</f>
        <v>0.85502979346861319</v>
      </c>
      <c r="AV88" s="2">
        <f>SUMIFS('IND Balance'!P$5:P$141,'IND Balance'!$C$5:$C$141,'Service shares'!$B88,'IND Balance'!$D$5:$D$141,"*"&amp;'Service shares'!$A88)*Q88</f>
        <v>3.7958349249810217</v>
      </c>
      <c r="AW88" s="2">
        <f>SUMIFS('IND Balance'!Q$5:Q$141,'IND Balance'!$C$5:$C$141,'Service shares'!$B88,'IND Balance'!$D$5:$D$141,"*"&amp;'Service shares'!$A88)*R88</f>
        <v>5.9376364925956207</v>
      </c>
      <c r="AX88" s="2">
        <f>SUMIFS('IND Balance'!R$5:R$141,'IND Balance'!$C$5:$C$141,'Service shares'!$B88,'IND Balance'!$D$5:$D$141,"*"&amp;'Service shares'!$A88)*S88</f>
        <v>2.7459761932116789</v>
      </c>
      <c r="AY88" s="2">
        <f>SUMIFS('IND Balance'!S$5:S$141,'IND Balance'!$C$5:$C$141,'Service shares'!$B88,'IND Balance'!$D$5:$D$141,"*"&amp;'Service shares'!$A88)*T88</f>
        <v>1.9476230400350365</v>
      </c>
      <c r="AZ88" s="2">
        <f>SUMIFS('IND Balance'!T$5:T$141,'IND Balance'!$C$5:$C$141,'Service shares'!$B88,'IND Balance'!$D$5:$D$141,"*"&amp;'Service shares'!$A88)*U88</f>
        <v>2.610236928350365</v>
      </c>
      <c r="BA88" s="2">
        <f>SUMIFS('IND Balance'!U$5:U$141,'IND Balance'!$C$5:$C$141,'Service shares'!$B88,'IND Balance'!$D$5:$D$141,"*"&amp;'Service shares'!$A88)*V88</f>
        <v>4.0785592809985403</v>
      </c>
      <c r="BB88" s="2">
        <f>SUMIFS('IND Balance'!V$5:V$141,'IND Balance'!$C$5:$C$141,'Service shares'!$B88,'IND Balance'!$D$5:$D$141,"*"&amp;'Service shares'!$A88)*W88</f>
        <v>5.3151360294744521</v>
      </c>
      <c r="BC88" s="2">
        <f>SUMIFS('IND Balance'!W$5:W$141,'IND Balance'!$C$5:$C$141,'Service shares'!$B88,'IND Balance'!$D$5:$D$141,"*"&amp;'Service shares'!$A88)*X88</f>
        <v>6.5246998805167884</v>
      </c>
      <c r="BD88" s="2">
        <f>SUMIFS('IND Balance'!X$5:X$141,'IND Balance'!$C$5:$C$141,'Service shares'!$B88,'IND Balance'!$D$5:$D$141,"*"&amp;'Service shares'!$A88)*Y88</f>
        <v>0</v>
      </c>
      <c r="BE88" s="2">
        <f>SUMIFS('IND Balance'!Y$5:Y$141,'IND Balance'!$C$5:$C$141,'Service shares'!$B88,'IND Balance'!$D$5:$D$141,"*"&amp;'Service shares'!$A88)*Z88</f>
        <v>0.73611475146569338</v>
      </c>
      <c r="BF88" s="2">
        <f>SUMIFS('IND Balance'!Z$5:Z$141,'IND Balance'!$C$5:$C$141,'Service shares'!$B88,'IND Balance'!$D$5:$D$141,"*"&amp;'Service shares'!$A88)*AA88</f>
        <v>1.1576891443708028</v>
      </c>
      <c r="BG88" s="2">
        <f>SUMIFS('IND Balance'!AA$5:AA$141,'IND Balance'!$C$5:$C$141,'Service shares'!$B88,'IND Balance'!$D$5:$D$141,"*"&amp;'Service shares'!$A88)*AB88</f>
        <v>2.6014085868613138E-3</v>
      </c>
      <c r="BH88" s="2">
        <f>SUMIFS('IND Balance'!AB$5:AB$141,'IND Balance'!$C$5:$C$141,'Service shares'!$B88,'IND Balance'!$D$5:$D$141,"*"&amp;'Service shares'!$A88)*AC88</f>
        <v>0.13022061423941605</v>
      </c>
      <c r="BI88" s="2">
        <f>SUMIFS('IND Balance'!AC$5:AC$141,'IND Balance'!$C$5:$C$141,'Service shares'!$B88,'IND Balance'!$D$5:$D$141,"*"&amp;'Service shares'!$A88)*AD88</f>
        <v>3.1186746571182482</v>
      </c>
      <c r="BJ88" s="2">
        <f>SUMIFS('IND Balance'!AD$5:AD$141,'IND Balance'!$C$5:$C$141,'Service shares'!$B88,'IND Balance'!$D$5:$D$141,"*"&amp;'Service shares'!$A88)*AE88</f>
        <v>0</v>
      </c>
      <c r="BK88" s="2">
        <f>SUMIFS('IND Balance'!AE$5:AE$141,'IND Balance'!$C$5:$C$141,'Service shares'!$B88,'IND Balance'!$D$5:$D$141,"*"&amp;'Service shares'!$A88)*AF88</f>
        <v>0.19994881404963502</v>
      </c>
      <c r="BL88" s="2">
        <f>SUMIFS('IND Balance'!AF$5:AF$141,'IND Balance'!$C$5:$C$141,'Service shares'!$B88,'IND Balance'!$D$5:$D$141,"*"&amp;'Service shares'!$A88)*AG88</f>
        <v>3.693514493982482</v>
      </c>
      <c r="BM88" s="2">
        <f>SUMIFS('IND Balance'!AG$5:AG$141,'IND Balance'!$C$5:$C$141,'Service shares'!$B88,'IND Balance'!$D$5:$D$141,"*"&amp;'Service shares'!$A88)*AH88</f>
        <v>36.166633595842335</v>
      </c>
      <c r="BN88" s="2">
        <f>SUMIFS('IND Balance'!AH$5:AH$141,'IND Balance'!$C$5:$C$141,'Service shares'!$B88,'IND Balance'!$D$5:$D$141,"*"&amp;'Service shares'!$A88)*AI88</f>
        <v>0</v>
      </c>
    </row>
    <row r="89" spans="1:66" x14ac:dyDescent="0.45">
      <c r="A89" t="s">
        <v>159</v>
      </c>
      <c r="B89" t="s">
        <v>42</v>
      </c>
      <c r="C89" t="s">
        <v>173</v>
      </c>
      <c r="D89" s="1">
        <v>0.21637426900584794</v>
      </c>
      <c r="E89" s="1"/>
      <c r="F89" s="1">
        <f t="shared" si="25"/>
        <v>0.21637426900584794</v>
      </c>
      <c r="G89" s="1">
        <f t="shared" si="26"/>
        <v>0.21637426900584794</v>
      </c>
      <c r="H89" s="1">
        <f t="shared" si="26"/>
        <v>0.21637426900584794</v>
      </c>
      <c r="I89" s="1">
        <f t="shared" si="26"/>
        <v>0.21637426900584794</v>
      </c>
      <c r="J89" s="1">
        <f t="shared" si="26"/>
        <v>0.21637426900584794</v>
      </c>
      <c r="K89" s="1">
        <f t="shared" si="26"/>
        <v>0.21637426900584794</v>
      </c>
      <c r="L89" s="1">
        <f t="shared" si="26"/>
        <v>0.21637426900584794</v>
      </c>
      <c r="M89" s="1">
        <f t="shared" si="26"/>
        <v>0.21637426900584794</v>
      </c>
      <c r="N89" s="1">
        <f t="shared" si="26"/>
        <v>0.21637426900584794</v>
      </c>
      <c r="O89" s="1">
        <f t="shared" si="26"/>
        <v>0.21637426900584794</v>
      </c>
      <c r="P89" s="1">
        <f t="shared" si="26"/>
        <v>0.21637426900584794</v>
      </c>
      <c r="Q89" s="1">
        <f t="shared" si="26"/>
        <v>0.21637426900584794</v>
      </c>
      <c r="R89" s="1">
        <f t="shared" si="26"/>
        <v>0.21637426900584794</v>
      </c>
      <c r="S89" s="1">
        <f t="shared" si="26"/>
        <v>0.21637426900584794</v>
      </c>
      <c r="T89" s="1">
        <f t="shared" si="26"/>
        <v>0.21637426900584794</v>
      </c>
      <c r="U89" s="1">
        <f t="shared" si="26"/>
        <v>0.21637426900584794</v>
      </c>
      <c r="V89" s="1">
        <f t="shared" si="26"/>
        <v>0.21637426900584794</v>
      </c>
      <c r="W89" s="1">
        <f t="shared" si="27"/>
        <v>0.21637426900584794</v>
      </c>
      <c r="X89" s="1">
        <f t="shared" si="27"/>
        <v>0.21637426900584794</v>
      </c>
      <c r="Y89" s="1">
        <f t="shared" si="27"/>
        <v>0.21637426900584794</v>
      </c>
      <c r="Z89" s="1">
        <f t="shared" si="27"/>
        <v>0.21637426900584794</v>
      </c>
      <c r="AA89" s="1">
        <f t="shared" si="27"/>
        <v>0.21637426900584794</v>
      </c>
      <c r="AB89" s="1">
        <f t="shared" si="27"/>
        <v>0.21637426900584794</v>
      </c>
      <c r="AC89" s="1">
        <f t="shared" si="27"/>
        <v>0.21637426900584794</v>
      </c>
      <c r="AD89" s="1">
        <f t="shared" si="27"/>
        <v>0.21637426900584794</v>
      </c>
      <c r="AE89" s="1">
        <f t="shared" si="27"/>
        <v>0.21637426900584794</v>
      </c>
      <c r="AF89" s="1">
        <f t="shared" si="27"/>
        <v>0.21637426900584794</v>
      </c>
      <c r="AG89" s="1">
        <f t="shared" si="27"/>
        <v>0.21637426900584794</v>
      </c>
      <c r="AH89" s="1">
        <f t="shared" si="27"/>
        <v>0.21637426900584794</v>
      </c>
      <c r="AI89" s="1">
        <f t="shared" si="27"/>
        <v>0.21637426900584794</v>
      </c>
      <c r="AJ89" s="1"/>
      <c r="AK89" s="2">
        <f>SUMIFS('IND Balance'!E$5:E$141,'IND Balance'!$C$5:$C$141,'Service shares'!$B89,'IND Balance'!$D$5:$D$141,"*"&amp;'Service shares'!$A89)*F89</f>
        <v>44.968648787452629</v>
      </c>
      <c r="AL89" s="2">
        <f>SUMIFS('IND Balance'!F$5:F$141,'IND Balance'!$C$5:$C$141,'Service shares'!$B89,'IND Balance'!$D$5:$D$141,"*"&amp;'Service shares'!$A89)*G89</f>
        <v>21.137690537747368</v>
      </c>
      <c r="AM89" s="2">
        <f>SUMIFS('IND Balance'!G$5:G$141,'IND Balance'!$C$5:$C$141,'Service shares'!$B89,'IND Balance'!$D$5:$D$141,"*"&amp;'Service shares'!$A89)*H89</f>
        <v>27.739950456484209</v>
      </c>
      <c r="AN89" s="2">
        <f>SUMIFS('IND Balance'!H$5:H$141,'IND Balance'!$C$5:$C$141,'Service shares'!$B89,'IND Balance'!$D$5:$D$141,"*"&amp;'Service shares'!$A89)*I89</f>
        <v>10.025999238799999</v>
      </c>
      <c r="AO89" s="2">
        <f>SUMIFS('IND Balance'!I$5:I$141,'IND Balance'!$C$5:$C$141,'Service shares'!$B89,'IND Balance'!$D$5:$D$141,"*"&amp;'Service shares'!$A89)*J89</f>
        <v>22.180023656378946</v>
      </c>
      <c r="AP89" s="2">
        <f>SUMIFS('IND Balance'!J$5:J$141,'IND Balance'!$C$5:$C$141,'Service shares'!$B89,'IND Balance'!$D$5:$D$141,"*"&amp;'Service shares'!$A89)*K89</f>
        <v>255.66456005357892</v>
      </c>
      <c r="AQ89" s="2">
        <f>SUMIFS('IND Balance'!K$5:K$141,'IND Balance'!$C$5:$C$141,'Service shares'!$B89,'IND Balance'!$D$5:$D$141,"*"&amp;'Service shares'!$A89)*L89</f>
        <v>1.7816618654105261</v>
      </c>
      <c r="AR89" s="2">
        <f>SUMIFS('IND Balance'!L$5:L$141,'IND Balance'!$C$5:$C$141,'Service shares'!$B89,'IND Balance'!$D$5:$D$141,"*"&amp;'Service shares'!$A89)*M89</f>
        <v>12.652039845936841</v>
      </c>
      <c r="AS89" s="2">
        <f>SUMIFS('IND Balance'!M$5:M$141,'IND Balance'!$C$5:$C$141,'Service shares'!$B89,'IND Balance'!$D$5:$D$141,"*"&amp;'Service shares'!$A89)*N89</f>
        <v>28.273063780273681</v>
      </c>
      <c r="AT89" s="2">
        <f>SUMIFS('IND Balance'!N$5:N$141,'IND Balance'!$C$5:$C$141,'Service shares'!$B89,'IND Balance'!$D$5:$D$141,"*"&amp;'Service shares'!$A89)*O89</f>
        <v>112.5471320716842</v>
      </c>
      <c r="AU89" s="2">
        <f>SUMIFS('IND Balance'!O$5:O$141,'IND Balance'!$C$5:$C$141,'Service shares'!$B89,'IND Balance'!$D$5:$D$141,"*"&amp;'Service shares'!$A89)*P89</f>
        <v>0.3487884499368421</v>
      </c>
      <c r="AV89" s="2">
        <f>SUMIFS('IND Balance'!P$5:P$141,'IND Balance'!$C$5:$C$141,'Service shares'!$B89,'IND Balance'!$D$5:$D$141,"*"&amp;'Service shares'!$A89)*Q89</f>
        <v>5.9488527550105257</v>
      </c>
      <c r="AW89" s="2">
        <f>SUMIFS('IND Balance'!Q$5:Q$141,'IND Balance'!$C$5:$C$141,'Service shares'!$B89,'IND Balance'!$D$5:$D$141,"*"&amp;'Service shares'!$A89)*R89</f>
        <v>4.3343631538947367</v>
      </c>
      <c r="AX89" s="2">
        <f>SUMIFS('IND Balance'!R$5:R$141,'IND Balance'!$C$5:$C$141,'Service shares'!$B89,'IND Balance'!$D$5:$D$141,"*"&amp;'Service shares'!$A89)*S89</f>
        <v>5.8346511987578946</v>
      </c>
      <c r="AY89" s="2">
        <f>SUMIFS('IND Balance'!S$5:S$141,'IND Balance'!$C$5:$C$141,'Service shares'!$B89,'IND Balance'!$D$5:$D$141,"*"&amp;'Service shares'!$A89)*T89</f>
        <v>3.187199271936842</v>
      </c>
      <c r="AZ89" s="2">
        <f>SUMIFS('IND Balance'!T$5:T$141,'IND Balance'!$C$5:$C$141,'Service shares'!$B89,'IND Balance'!$D$5:$D$141,"*"&amp;'Service shares'!$A89)*U89</f>
        <v>4.1307359323157886</v>
      </c>
      <c r="BA89" s="2">
        <f>SUMIFS('IND Balance'!U$5:U$141,'IND Balance'!$C$5:$C$141,'Service shares'!$B89,'IND Balance'!$D$5:$D$141,"*"&amp;'Service shares'!$A89)*V89</f>
        <v>26.736355202926312</v>
      </c>
      <c r="BB89" s="2">
        <f>SUMIFS('IND Balance'!V$5:V$141,'IND Balance'!$C$5:$C$141,'Service shares'!$B89,'IND Balance'!$D$5:$D$141,"*"&amp;'Service shares'!$A89)*W89</f>
        <v>6.0202760617684206</v>
      </c>
      <c r="BC89" s="2">
        <f>SUMIFS('IND Balance'!W$5:W$141,'IND Balance'!$C$5:$C$141,'Service shares'!$B89,'IND Balance'!$D$5:$D$141,"*"&amp;'Service shares'!$A89)*X89</f>
        <v>9.7471058156842094</v>
      </c>
      <c r="BD89" s="2">
        <f>SUMIFS('IND Balance'!X$5:X$141,'IND Balance'!$C$5:$C$141,'Service shares'!$B89,'IND Balance'!$D$5:$D$141,"*"&amp;'Service shares'!$A89)*Y89</f>
        <v>56.467753161936841</v>
      </c>
      <c r="BE89" s="2">
        <f>SUMIFS('IND Balance'!Y$5:Y$141,'IND Balance'!$C$5:$C$141,'Service shares'!$B89,'IND Balance'!$D$5:$D$141,"*"&amp;'Service shares'!$A89)*Z89</f>
        <v>26.815500535873682</v>
      </c>
      <c r="BF89" s="2">
        <f>SUMIFS('IND Balance'!Z$5:Z$141,'IND Balance'!$C$5:$C$141,'Service shares'!$B89,'IND Balance'!$D$5:$D$141,"*"&amp;'Service shares'!$A89)*AA89</f>
        <v>17.468089296084209</v>
      </c>
      <c r="BG89" s="2">
        <f>SUMIFS('IND Balance'!AA$5:AA$141,'IND Balance'!$C$5:$C$141,'Service shares'!$B89,'IND Balance'!$D$5:$D$141,"*"&amp;'Service shares'!$A89)*AB89</f>
        <v>542.41331486726313</v>
      </c>
      <c r="BH89" s="2">
        <f>SUMIFS('IND Balance'!AB$5:AB$141,'IND Balance'!$C$5:$C$141,'Service shares'!$B89,'IND Balance'!$D$5:$D$141,"*"&amp;'Service shares'!$A89)*AC89</f>
        <v>8.2925719536842094E-2</v>
      </c>
      <c r="BI89" s="2">
        <f>SUMIFS('IND Balance'!AC$5:AC$141,'IND Balance'!$C$5:$C$141,'Service shares'!$B89,'IND Balance'!$D$5:$D$141,"*"&amp;'Service shares'!$A89)*AD89</f>
        <v>8.7948270679368417</v>
      </c>
      <c r="BJ89" s="2">
        <f>SUMIFS('IND Balance'!AD$5:AD$141,'IND Balance'!$C$5:$C$141,'Service shares'!$B89,'IND Balance'!$D$5:$D$141,"*"&amp;'Service shares'!$A89)*AE89</f>
        <v>191.91934891077892</v>
      </c>
      <c r="BK89" s="2">
        <f>SUMIFS('IND Balance'!AE$5:AE$141,'IND Balance'!$C$5:$C$141,'Service shares'!$B89,'IND Balance'!$D$5:$D$141,"*"&amp;'Service shares'!$A89)*AF89</f>
        <v>0.96238967387368424</v>
      </c>
      <c r="BL89" s="2">
        <f>SUMIFS('IND Balance'!AF$5:AF$141,'IND Balance'!$C$5:$C$141,'Service shares'!$B89,'IND Balance'!$D$5:$D$141,"*"&amp;'Service shares'!$A89)*AG89</f>
        <v>7.4309626936421047</v>
      </c>
      <c r="BM89" s="2">
        <f>SUMIFS('IND Balance'!AG$5:AG$141,'IND Balance'!$C$5:$C$141,'Service shares'!$B89,'IND Balance'!$D$5:$D$141,"*"&amp;'Service shares'!$A89)*AH89</f>
        <v>141.82197836802106</v>
      </c>
      <c r="BN89" s="2">
        <f>SUMIFS('IND Balance'!AH$5:AH$141,'IND Balance'!$C$5:$C$141,'Service shares'!$B89,'IND Balance'!$D$5:$D$141,"*"&amp;'Service shares'!$A89)*AI89</f>
        <v>0</v>
      </c>
    </row>
    <row r="90" spans="1:66" x14ac:dyDescent="0.45">
      <c r="A90" t="s">
        <v>159</v>
      </c>
      <c r="B90" t="s">
        <v>42</v>
      </c>
      <c r="C90" t="s">
        <v>181</v>
      </c>
      <c r="D90" s="1">
        <v>0.49122807017543857</v>
      </c>
      <c r="E90" s="1"/>
      <c r="F90" s="1">
        <f t="shared" si="25"/>
        <v>0.49122807017543857</v>
      </c>
      <c r="G90" s="1">
        <f t="shared" si="26"/>
        <v>0.49122807017543857</v>
      </c>
      <c r="H90" s="1">
        <f t="shared" si="26"/>
        <v>0.49122807017543857</v>
      </c>
      <c r="I90" s="1">
        <f t="shared" si="26"/>
        <v>0.49122807017543857</v>
      </c>
      <c r="J90" s="1">
        <f t="shared" si="26"/>
        <v>0.49122807017543857</v>
      </c>
      <c r="K90" s="1">
        <f t="shared" si="26"/>
        <v>0.49122807017543857</v>
      </c>
      <c r="L90" s="1">
        <f t="shared" si="26"/>
        <v>0.49122807017543857</v>
      </c>
      <c r="M90" s="1">
        <f t="shared" si="26"/>
        <v>0.49122807017543857</v>
      </c>
      <c r="N90" s="1">
        <f t="shared" si="26"/>
        <v>0.49122807017543857</v>
      </c>
      <c r="O90" s="1">
        <f t="shared" si="26"/>
        <v>0.49122807017543857</v>
      </c>
      <c r="P90" s="1">
        <f t="shared" si="26"/>
        <v>0.49122807017543857</v>
      </c>
      <c r="Q90" s="1">
        <f t="shared" si="26"/>
        <v>0.49122807017543857</v>
      </c>
      <c r="R90" s="1">
        <f t="shared" si="26"/>
        <v>0.49122807017543857</v>
      </c>
      <c r="S90" s="1">
        <f t="shared" si="26"/>
        <v>0.49122807017543857</v>
      </c>
      <c r="T90" s="1">
        <f t="shared" si="26"/>
        <v>0.49122807017543857</v>
      </c>
      <c r="U90" s="1">
        <f t="shared" si="26"/>
        <v>0.49122807017543857</v>
      </c>
      <c r="V90" s="1">
        <f t="shared" si="26"/>
        <v>0.49122807017543857</v>
      </c>
      <c r="W90" s="1">
        <f t="shared" si="27"/>
        <v>0.49122807017543857</v>
      </c>
      <c r="X90" s="1">
        <f t="shared" si="27"/>
        <v>0.49122807017543857</v>
      </c>
      <c r="Y90" s="1">
        <f t="shared" si="27"/>
        <v>0.49122807017543857</v>
      </c>
      <c r="Z90" s="1">
        <f t="shared" si="27"/>
        <v>0.49122807017543857</v>
      </c>
      <c r="AA90" s="1">
        <f t="shared" si="27"/>
        <v>0.49122807017543857</v>
      </c>
      <c r="AB90" s="1">
        <f t="shared" si="27"/>
        <v>0.49122807017543857</v>
      </c>
      <c r="AC90" s="1">
        <f t="shared" si="27"/>
        <v>0.49122807017543857</v>
      </c>
      <c r="AD90" s="1">
        <f t="shared" si="27"/>
        <v>0.49122807017543857</v>
      </c>
      <c r="AE90" s="1">
        <f t="shared" si="27"/>
        <v>0.49122807017543857</v>
      </c>
      <c r="AF90" s="1">
        <f t="shared" si="27"/>
        <v>0.49122807017543857</v>
      </c>
      <c r="AG90" s="1">
        <f t="shared" si="27"/>
        <v>0.49122807017543857</v>
      </c>
      <c r="AH90" s="1">
        <f t="shared" si="27"/>
        <v>0.49122807017543857</v>
      </c>
      <c r="AI90" s="1">
        <f t="shared" si="27"/>
        <v>0.49122807017543857</v>
      </c>
      <c r="AJ90" s="1"/>
      <c r="AK90" s="2">
        <f>SUMIFS('IND Balance'!E$5:E$141,'IND Balance'!$C$5:$C$141,'Service shares'!$B90,'IND Balance'!$D$5:$D$141,"*"&amp;'Service shares'!$A90)*F90</f>
        <v>102.09098643637894</v>
      </c>
      <c r="AL90" s="2">
        <f>SUMIFS('IND Balance'!F$5:F$141,'IND Balance'!$C$5:$C$141,'Service shares'!$B90,'IND Balance'!$D$5:$D$141,"*"&amp;'Service shares'!$A90)*G90</f>
        <v>47.988270410021045</v>
      </c>
      <c r="AM90" s="2">
        <f>SUMIFS('IND Balance'!G$5:G$141,'IND Balance'!$C$5:$C$141,'Service shares'!$B90,'IND Balance'!$D$5:$D$141,"*"&amp;'Service shares'!$A90)*H90</f>
        <v>62.977184820126311</v>
      </c>
      <c r="AN90" s="2">
        <f>SUMIFS('IND Balance'!H$5:H$141,'IND Balance'!$C$5:$C$141,'Service shares'!$B90,'IND Balance'!$D$5:$D$141,"*"&amp;'Service shares'!$A90)*I90</f>
        <v>22.761728001599998</v>
      </c>
      <c r="AO90" s="2">
        <f>SUMIFS('IND Balance'!I$5:I$141,'IND Balance'!$C$5:$C$141,'Service shares'!$B90,'IND Balance'!$D$5:$D$141,"*"&amp;'Service shares'!$A90)*J90</f>
        <v>50.354648300968421</v>
      </c>
      <c r="AP90" s="2">
        <f>SUMIFS('IND Balance'!J$5:J$141,'IND Balance'!$C$5:$C$141,'Service shares'!$B90,'IND Balance'!$D$5:$D$141,"*"&amp;'Service shares'!$A90)*K90</f>
        <v>580.4276498513683</v>
      </c>
      <c r="AQ90" s="2">
        <f>SUMIFS('IND Balance'!K$5:K$141,'IND Balance'!$C$5:$C$141,'Service shares'!$B90,'IND Balance'!$D$5:$D$141,"*"&amp;'Service shares'!$A90)*L90</f>
        <v>4.0448539647157888</v>
      </c>
      <c r="AR90" s="2">
        <f>SUMIFS('IND Balance'!L$5:L$141,'IND Balance'!$C$5:$C$141,'Service shares'!$B90,'IND Balance'!$D$5:$D$141,"*"&amp;'Service shares'!$A90)*M90</f>
        <v>28.72354992050526</v>
      </c>
      <c r="AS90" s="2">
        <f>SUMIFS('IND Balance'!M$5:M$141,'IND Balance'!$C$5:$C$141,'Service shares'!$B90,'IND Balance'!$D$5:$D$141,"*"&amp;'Service shares'!$A90)*N90</f>
        <v>64.187496149810514</v>
      </c>
      <c r="AT90" s="2">
        <f>SUMIFS('IND Balance'!N$5:N$141,'IND Balance'!$C$5:$C$141,'Service shares'!$B90,'IND Balance'!$D$5:$D$141,"*"&amp;'Service shares'!$A90)*O90</f>
        <v>255.51240794652631</v>
      </c>
      <c r="AU90" s="2">
        <f>SUMIFS('IND Balance'!O$5:O$141,'IND Balance'!$C$5:$C$141,'Service shares'!$B90,'IND Balance'!$D$5:$D$141,"*"&amp;'Service shares'!$A90)*P90</f>
        <v>0.79184404850526313</v>
      </c>
      <c r="AV90" s="2">
        <f>SUMIFS('IND Balance'!P$5:P$141,'IND Balance'!$C$5:$C$141,'Service shares'!$B90,'IND Balance'!$D$5:$D$141,"*"&amp;'Service shares'!$A90)*Q90</f>
        <v>13.505503551915789</v>
      </c>
      <c r="AW90" s="2">
        <f>SUMIFS('IND Balance'!Q$5:Q$141,'IND Balance'!$C$5:$C$141,'Service shares'!$B90,'IND Balance'!$D$5:$D$141,"*"&amp;'Service shares'!$A90)*R90</f>
        <v>9.8401758088421047</v>
      </c>
      <c r="AX90" s="2">
        <f>SUMIFS('IND Balance'!R$5:R$141,'IND Balance'!$C$5:$C$141,'Service shares'!$B90,'IND Balance'!$D$5:$D$141,"*"&amp;'Service shares'!$A90)*S90</f>
        <v>13.246235153936842</v>
      </c>
      <c r="AY90" s="2">
        <f>SUMIFS('IND Balance'!S$5:S$141,'IND Balance'!$C$5:$C$141,'Service shares'!$B90,'IND Balance'!$D$5:$D$141,"*"&amp;'Service shares'!$A90)*T90</f>
        <v>7.2358037525052632</v>
      </c>
      <c r="AZ90" s="2">
        <f>SUMIFS('IND Balance'!T$5:T$141,'IND Balance'!$C$5:$C$141,'Service shares'!$B90,'IND Balance'!$D$5:$D$141,"*"&amp;'Service shares'!$A90)*U90</f>
        <v>9.3778869814736829</v>
      </c>
      <c r="BA90" s="2">
        <f>SUMIFS('IND Balance'!U$5:U$141,'IND Balance'!$C$5:$C$141,'Service shares'!$B90,'IND Balance'!$D$5:$D$141,"*"&amp;'Service shares'!$A90)*V90</f>
        <v>60.698752352589466</v>
      </c>
      <c r="BB90" s="2">
        <f>SUMIFS('IND Balance'!V$5:V$141,'IND Balance'!$C$5:$C$141,'Service shares'!$B90,'IND Balance'!$D$5:$D$141,"*"&amp;'Service shares'!$A90)*W90</f>
        <v>13.66765376185263</v>
      </c>
      <c r="BC90" s="2">
        <f>SUMIFS('IND Balance'!W$5:W$141,'IND Balance'!$C$5:$C$141,'Service shares'!$B90,'IND Balance'!$D$5:$D$141,"*"&amp;'Service shares'!$A90)*X90</f>
        <v>22.128564554526314</v>
      </c>
      <c r="BD90" s="2">
        <f>SUMIFS('IND Balance'!X$5:X$141,'IND Balance'!$C$5:$C$141,'Service shares'!$B90,'IND Balance'!$D$5:$D$141,"*"&amp;'Service shares'!$A90)*Y90</f>
        <v>128.19706123250526</v>
      </c>
      <c r="BE90" s="2">
        <f>SUMIFS('IND Balance'!Y$5:Y$141,'IND Balance'!$C$5:$C$141,'Service shares'!$B90,'IND Balance'!$D$5:$D$141,"*"&amp;'Service shares'!$A90)*Z90</f>
        <v>60.878433649010525</v>
      </c>
      <c r="BF90" s="2">
        <f>SUMIFS('IND Balance'!Z$5:Z$141,'IND Balance'!$C$5:$C$141,'Service shares'!$B90,'IND Balance'!$D$5:$D$141,"*"&amp;'Service shares'!$A90)*AA90</f>
        <v>39.657283807326309</v>
      </c>
      <c r="BG90" s="2">
        <f>SUMIFS('IND Balance'!AA$5:AA$141,'IND Balance'!$C$5:$C$141,'Service shares'!$B90,'IND Balance'!$D$5:$D$141,"*"&amp;'Service shares'!$A90)*AB90</f>
        <v>1231.4248229418947</v>
      </c>
      <c r="BH90" s="2">
        <f>SUMIFS('IND Balance'!AB$5:AB$141,'IND Balance'!$C$5:$C$141,'Service shares'!$B90,'IND Balance'!$D$5:$D$141,"*"&amp;'Service shares'!$A90)*AC90</f>
        <v>0.18826379570526314</v>
      </c>
      <c r="BI90" s="2">
        <f>SUMIFS('IND Balance'!AC$5:AC$141,'IND Balance'!$C$5:$C$141,'Service shares'!$B90,'IND Balance'!$D$5:$D$141,"*"&amp;'Service shares'!$A90)*AD90</f>
        <v>19.966634424505262</v>
      </c>
      <c r="BJ90" s="2">
        <f>SUMIFS('IND Balance'!AD$5:AD$141,'IND Balance'!$C$5:$C$141,'Service shares'!$B90,'IND Balance'!$D$5:$D$141,"*"&amp;'Service shares'!$A90)*AE90</f>
        <v>435.7087921217684</v>
      </c>
      <c r="BK90" s="2">
        <f>SUMIFS('IND Balance'!AE$5:AE$141,'IND Balance'!$C$5:$C$141,'Service shares'!$B90,'IND Balance'!$D$5:$D$141,"*"&amp;'Service shares'!$A90)*AF90</f>
        <v>2.1848846650105265</v>
      </c>
      <c r="BL90" s="2">
        <f>SUMIFS('IND Balance'!AF$5:AF$141,'IND Balance'!$C$5:$C$141,'Service shares'!$B90,'IND Balance'!$D$5:$D$141,"*"&amp;'Service shares'!$A90)*AG90</f>
        <v>16.870293682863156</v>
      </c>
      <c r="BM90" s="2">
        <f>SUMIFS('IND Balance'!AG$5:AG$141,'IND Balance'!$C$5:$C$141,'Service shares'!$B90,'IND Balance'!$D$5:$D$141,"*"&amp;'Service shares'!$A90)*AH90</f>
        <v>321.97422115983159</v>
      </c>
      <c r="BN90" s="2">
        <f>SUMIFS('IND Balance'!AH$5:AH$141,'IND Balance'!$C$5:$C$141,'Service shares'!$B90,'IND Balance'!$D$5:$D$141,"*"&amp;'Service shares'!$A90)*AI90</f>
        <v>0</v>
      </c>
    </row>
    <row r="91" spans="1:66" x14ac:dyDescent="0.45">
      <c r="A91" t="s">
        <v>159</v>
      </c>
      <c r="B91" t="s">
        <v>42</v>
      </c>
      <c r="C91" t="s">
        <v>188</v>
      </c>
      <c r="D91" s="1">
        <v>4.0935672514619881E-2</v>
      </c>
      <c r="E91" s="1"/>
      <c r="F91" s="1">
        <f t="shared" si="25"/>
        <v>4.0935672514619881E-2</v>
      </c>
      <c r="G91" s="1">
        <f t="shared" si="26"/>
        <v>4.0935672514619881E-2</v>
      </c>
      <c r="H91" s="1">
        <f t="shared" si="26"/>
        <v>4.0935672514619881E-2</v>
      </c>
      <c r="I91" s="1">
        <f t="shared" si="26"/>
        <v>4.0935672514619881E-2</v>
      </c>
      <c r="J91" s="1">
        <f t="shared" si="26"/>
        <v>4.0935672514619881E-2</v>
      </c>
      <c r="K91" s="1">
        <f t="shared" si="26"/>
        <v>4.0935672514619881E-2</v>
      </c>
      <c r="L91" s="1">
        <f t="shared" si="26"/>
        <v>4.0935672514619881E-2</v>
      </c>
      <c r="M91" s="1">
        <f t="shared" si="26"/>
        <v>4.0935672514619881E-2</v>
      </c>
      <c r="N91" s="1">
        <f t="shared" si="26"/>
        <v>4.0935672514619881E-2</v>
      </c>
      <c r="O91" s="1">
        <f t="shared" si="26"/>
        <v>4.0935672514619881E-2</v>
      </c>
      <c r="P91" s="1">
        <f t="shared" si="26"/>
        <v>4.0935672514619881E-2</v>
      </c>
      <c r="Q91" s="1">
        <f t="shared" si="26"/>
        <v>4.0935672514619881E-2</v>
      </c>
      <c r="R91" s="1">
        <f t="shared" si="26"/>
        <v>4.0935672514619881E-2</v>
      </c>
      <c r="S91" s="1">
        <f t="shared" si="26"/>
        <v>4.0935672514619881E-2</v>
      </c>
      <c r="T91" s="1">
        <f t="shared" si="26"/>
        <v>4.0935672514619881E-2</v>
      </c>
      <c r="U91" s="1">
        <f t="shared" si="26"/>
        <v>4.0935672514619881E-2</v>
      </c>
      <c r="V91" s="1">
        <f t="shared" si="26"/>
        <v>4.0935672514619881E-2</v>
      </c>
      <c r="W91" s="1">
        <f t="shared" si="27"/>
        <v>4.0935672514619881E-2</v>
      </c>
      <c r="X91" s="1">
        <f t="shared" si="27"/>
        <v>4.0935672514619881E-2</v>
      </c>
      <c r="Y91" s="1">
        <f t="shared" si="27"/>
        <v>4.0935672514619881E-2</v>
      </c>
      <c r="Z91" s="1">
        <f t="shared" si="27"/>
        <v>4.0935672514619881E-2</v>
      </c>
      <c r="AA91" s="1">
        <f t="shared" si="27"/>
        <v>4.0935672514619881E-2</v>
      </c>
      <c r="AB91" s="1">
        <f t="shared" si="27"/>
        <v>4.0935672514619881E-2</v>
      </c>
      <c r="AC91" s="1">
        <f t="shared" si="27"/>
        <v>4.0935672514619881E-2</v>
      </c>
      <c r="AD91" s="1">
        <f t="shared" si="27"/>
        <v>4.0935672514619881E-2</v>
      </c>
      <c r="AE91" s="1">
        <f t="shared" si="27"/>
        <v>4.0935672514619881E-2</v>
      </c>
      <c r="AF91" s="1">
        <f t="shared" si="27"/>
        <v>4.0935672514619881E-2</v>
      </c>
      <c r="AG91" s="1">
        <f t="shared" si="27"/>
        <v>4.0935672514619881E-2</v>
      </c>
      <c r="AH91" s="1">
        <f t="shared" si="27"/>
        <v>4.0935672514619881E-2</v>
      </c>
      <c r="AI91" s="1">
        <f t="shared" si="27"/>
        <v>4.0935672514619881E-2</v>
      </c>
      <c r="AJ91" s="1"/>
      <c r="AK91" s="2">
        <f>SUMIFS('IND Balance'!E$5:E$141,'IND Balance'!$C$5:$C$141,'Service shares'!$B91,'IND Balance'!$D$5:$D$141,"*"&amp;'Service shares'!$A91)*F91</f>
        <v>8.5075822030315784</v>
      </c>
      <c r="AL91" s="2">
        <f>SUMIFS('IND Balance'!F$5:F$141,'IND Balance'!$C$5:$C$141,'Service shares'!$B91,'IND Balance'!$D$5:$D$141,"*"&amp;'Service shares'!$A91)*G91</f>
        <v>3.9990225341684207</v>
      </c>
      <c r="AM91" s="2">
        <f>SUMIFS('IND Balance'!G$5:G$141,'IND Balance'!$C$5:$C$141,'Service shares'!$B91,'IND Balance'!$D$5:$D$141,"*"&amp;'Service shares'!$A91)*H91</f>
        <v>5.2480987350105259</v>
      </c>
      <c r="AN91" s="2">
        <f>SUMIFS('IND Balance'!H$5:H$141,'IND Balance'!$C$5:$C$141,'Service shares'!$B91,'IND Balance'!$D$5:$D$141,"*"&amp;'Service shares'!$A91)*I91</f>
        <v>1.8968106667999998</v>
      </c>
      <c r="AO91" s="2">
        <f>SUMIFS('IND Balance'!I$5:I$141,'IND Balance'!$C$5:$C$141,'Service shares'!$B91,'IND Balance'!$D$5:$D$141,"*"&amp;'Service shares'!$A91)*J91</f>
        <v>4.1962206917473681</v>
      </c>
      <c r="AP91" s="2">
        <f>SUMIFS('IND Balance'!J$5:J$141,'IND Balance'!$C$5:$C$141,'Service shares'!$B91,'IND Balance'!$D$5:$D$141,"*"&amp;'Service shares'!$A91)*K91</f>
        <v>48.368970820947361</v>
      </c>
      <c r="AQ91" s="2">
        <f>SUMIFS('IND Balance'!K$5:K$141,'IND Balance'!$C$5:$C$141,'Service shares'!$B91,'IND Balance'!$D$5:$D$141,"*"&amp;'Service shares'!$A91)*L91</f>
        <v>0.33707116372631574</v>
      </c>
      <c r="AR91" s="2">
        <f>SUMIFS('IND Balance'!L$5:L$141,'IND Balance'!$C$5:$C$141,'Service shares'!$B91,'IND Balance'!$D$5:$D$141,"*"&amp;'Service shares'!$A91)*M91</f>
        <v>2.3936291600421051</v>
      </c>
      <c r="AS91" s="2">
        <f>SUMIFS('IND Balance'!M$5:M$141,'IND Balance'!$C$5:$C$141,'Service shares'!$B91,'IND Balance'!$D$5:$D$141,"*"&amp;'Service shares'!$A91)*N91</f>
        <v>5.3489580124842098</v>
      </c>
      <c r="AT91" s="2">
        <f>SUMIFS('IND Balance'!N$5:N$141,'IND Balance'!$C$5:$C$141,'Service shares'!$B91,'IND Balance'!$D$5:$D$141,"*"&amp;'Service shares'!$A91)*O91</f>
        <v>21.292700662210525</v>
      </c>
      <c r="AU91" s="2">
        <f>SUMIFS('IND Balance'!O$5:O$141,'IND Balance'!$C$5:$C$141,'Service shares'!$B91,'IND Balance'!$D$5:$D$141,"*"&amp;'Service shares'!$A91)*P91</f>
        <v>6.5987004042105266E-2</v>
      </c>
      <c r="AV91" s="2">
        <f>SUMIFS('IND Balance'!P$5:P$141,'IND Balance'!$C$5:$C$141,'Service shares'!$B91,'IND Balance'!$D$5:$D$141,"*"&amp;'Service shares'!$A91)*Q91</f>
        <v>1.1254586293263158</v>
      </c>
      <c r="AW91" s="2">
        <f>SUMIFS('IND Balance'!Q$5:Q$141,'IND Balance'!$C$5:$C$141,'Service shares'!$B91,'IND Balance'!$D$5:$D$141,"*"&amp;'Service shares'!$A91)*R91</f>
        <v>0.8200146507368421</v>
      </c>
      <c r="AX91" s="2">
        <f>SUMIFS('IND Balance'!R$5:R$141,'IND Balance'!$C$5:$C$141,'Service shares'!$B91,'IND Balance'!$D$5:$D$141,"*"&amp;'Service shares'!$A91)*S91</f>
        <v>1.1038529294947368</v>
      </c>
      <c r="AY91" s="2">
        <f>SUMIFS('IND Balance'!S$5:S$141,'IND Balance'!$C$5:$C$141,'Service shares'!$B91,'IND Balance'!$D$5:$D$141,"*"&amp;'Service shares'!$A91)*T91</f>
        <v>0.60298364604210519</v>
      </c>
      <c r="AZ91" s="2">
        <f>SUMIFS('IND Balance'!T$5:T$141,'IND Balance'!$C$5:$C$141,'Service shares'!$B91,'IND Balance'!$D$5:$D$141,"*"&amp;'Service shares'!$A91)*U91</f>
        <v>0.78149058178947362</v>
      </c>
      <c r="BA91" s="2">
        <f>SUMIFS('IND Balance'!U$5:U$141,'IND Balance'!$C$5:$C$141,'Service shares'!$B91,'IND Balance'!$D$5:$D$141,"*"&amp;'Service shares'!$A91)*V91</f>
        <v>5.0582293627157888</v>
      </c>
      <c r="BB91" s="2">
        <f>SUMIFS('IND Balance'!V$5:V$141,'IND Balance'!$C$5:$C$141,'Service shares'!$B91,'IND Balance'!$D$5:$D$141,"*"&amp;'Service shares'!$A91)*W91</f>
        <v>1.1389711468210526</v>
      </c>
      <c r="BC91" s="2">
        <f>SUMIFS('IND Balance'!W$5:W$141,'IND Balance'!$C$5:$C$141,'Service shares'!$B91,'IND Balance'!$D$5:$D$141,"*"&amp;'Service shares'!$A91)*X91</f>
        <v>1.8440470462105261</v>
      </c>
      <c r="BD91" s="2">
        <f>SUMIFS('IND Balance'!X$5:X$141,'IND Balance'!$C$5:$C$141,'Service shares'!$B91,'IND Balance'!$D$5:$D$141,"*"&amp;'Service shares'!$A91)*Y91</f>
        <v>10.683088436042105</v>
      </c>
      <c r="BE91" s="2">
        <f>SUMIFS('IND Balance'!Y$5:Y$141,'IND Balance'!$C$5:$C$141,'Service shares'!$B91,'IND Balance'!$D$5:$D$141,"*"&amp;'Service shares'!$A91)*Z91</f>
        <v>5.0732028040842101</v>
      </c>
      <c r="BF91" s="2">
        <f>SUMIFS('IND Balance'!Z$5:Z$141,'IND Balance'!$C$5:$C$141,'Service shares'!$B91,'IND Balance'!$D$5:$D$141,"*"&amp;'Service shares'!$A91)*AA91</f>
        <v>3.3047736506105259</v>
      </c>
      <c r="BG91" s="2">
        <f>SUMIFS('IND Balance'!AA$5:AA$141,'IND Balance'!$C$5:$C$141,'Service shares'!$B91,'IND Balance'!$D$5:$D$141,"*"&amp;'Service shares'!$A91)*AB91</f>
        <v>102.61873524515789</v>
      </c>
      <c r="BH91" s="2">
        <f>SUMIFS('IND Balance'!AB$5:AB$141,'IND Balance'!$C$5:$C$141,'Service shares'!$B91,'IND Balance'!$D$5:$D$141,"*"&amp;'Service shares'!$A91)*AC91</f>
        <v>1.5688649642105264E-2</v>
      </c>
      <c r="BI91" s="2">
        <f>SUMIFS('IND Balance'!AC$5:AC$141,'IND Balance'!$C$5:$C$141,'Service shares'!$B91,'IND Balance'!$D$5:$D$141,"*"&amp;'Service shares'!$A91)*AD91</f>
        <v>1.6638862020421052</v>
      </c>
      <c r="BJ91" s="2">
        <f>SUMIFS('IND Balance'!AD$5:AD$141,'IND Balance'!$C$5:$C$141,'Service shares'!$B91,'IND Balance'!$D$5:$D$141,"*"&amp;'Service shares'!$A91)*AE91</f>
        <v>36.309066010147362</v>
      </c>
      <c r="BK91" s="2">
        <f>SUMIFS('IND Balance'!AE$5:AE$141,'IND Balance'!$C$5:$C$141,'Service shares'!$B91,'IND Balance'!$D$5:$D$141,"*"&amp;'Service shares'!$A91)*AF91</f>
        <v>0.18207372208421052</v>
      </c>
      <c r="BL91" s="2">
        <f>SUMIFS('IND Balance'!AF$5:AF$141,'IND Balance'!$C$5:$C$141,'Service shares'!$B91,'IND Balance'!$D$5:$D$141,"*"&amp;'Service shares'!$A91)*AG91</f>
        <v>1.405857806905263</v>
      </c>
      <c r="BM91" s="2">
        <f>SUMIFS('IND Balance'!AG$5:AG$141,'IND Balance'!$C$5:$C$141,'Service shares'!$B91,'IND Balance'!$D$5:$D$141,"*"&amp;'Service shares'!$A91)*AH91</f>
        <v>26.831185096652632</v>
      </c>
      <c r="BN91" s="2">
        <f>SUMIFS('IND Balance'!AH$5:AH$141,'IND Balance'!$C$5:$C$141,'Service shares'!$B91,'IND Balance'!$D$5:$D$141,"*"&amp;'Service shares'!$A91)*AI91</f>
        <v>0</v>
      </c>
    </row>
    <row r="92" spans="1:66" x14ac:dyDescent="0.45">
      <c r="A92" t="s">
        <v>159</v>
      </c>
      <c r="B92" t="s">
        <v>42</v>
      </c>
      <c r="C92" t="s">
        <v>194</v>
      </c>
      <c r="D92" s="1">
        <v>2.9239766081871343E-2</v>
      </c>
      <c r="E92" s="1"/>
      <c r="F92" s="1">
        <f t="shared" si="25"/>
        <v>2.9239766081871343E-2</v>
      </c>
      <c r="G92" s="1">
        <f t="shared" si="26"/>
        <v>2.9239766081871343E-2</v>
      </c>
      <c r="H92" s="1">
        <f t="shared" si="26"/>
        <v>2.9239766081871343E-2</v>
      </c>
      <c r="I92" s="1">
        <f t="shared" si="26"/>
        <v>2.9239766081871343E-2</v>
      </c>
      <c r="J92" s="1">
        <f t="shared" si="26"/>
        <v>2.9239766081871343E-2</v>
      </c>
      <c r="K92" s="1">
        <f t="shared" si="26"/>
        <v>2.9239766081871343E-2</v>
      </c>
      <c r="L92" s="1">
        <f t="shared" si="26"/>
        <v>2.9239766081871343E-2</v>
      </c>
      <c r="M92" s="1">
        <f t="shared" si="26"/>
        <v>2.9239766081871343E-2</v>
      </c>
      <c r="N92" s="1">
        <f t="shared" si="26"/>
        <v>2.9239766081871343E-2</v>
      </c>
      <c r="O92" s="1">
        <f t="shared" si="26"/>
        <v>2.9239766081871343E-2</v>
      </c>
      <c r="P92" s="1">
        <f t="shared" si="26"/>
        <v>2.9239766081871343E-2</v>
      </c>
      <c r="Q92" s="1">
        <f t="shared" si="26"/>
        <v>2.9239766081871343E-2</v>
      </c>
      <c r="R92" s="1">
        <f t="shared" si="26"/>
        <v>2.9239766081871343E-2</v>
      </c>
      <c r="S92" s="1">
        <f t="shared" si="26"/>
        <v>2.9239766081871343E-2</v>
      </c>
      <c r="T92" s="1">
        <f t="shared" si="26"/>
        <v>2.9239766081871343E-2</v>
      </c>
      <c r="U92" s="1">
        <f t="shared" si="26"/>
        <v>2.9239766081871343E-2</v>
      </c>
      <c r="V92" s="1">
        <f t="shared" si="26"/>
        <v>2.9239766081871343E-2</v>
      </c>
      <c r="W92" s="1">
        <f t="shared" si="27"/>
        <v>2.9239766081871343E-2</v>
      </c>
      <c r="X92" s="1">
        <f t="shared" si="27"/>
        <v>2.9239766081871343E-2</v>
      </c>
      <c r="Y92" s="1">
        <f t="shared" si="27"/>
        <v>2.9239766081871343E-2</v>
      </c>
      <c r="Z92" s="1">
        <f t="shared" si="27"/>
        <v>2.9239766081871343E-2</v>
      </c>
      <c r="AA92" s="1">
        <f t="shared" si="27"/>
        <v>2.9239766081871343E-2</v>
      </c>
      <c r="AB92" s="1">
        <f t="shared" si="27"/>
        <v>2.9239766081871343E-2</v>
      </c>
      <c r="AC92" s="1">
        <f t="shared" si="27"/>
        <v>2.9239766081871343E-2</v>
      </c>
      <c r="AD92" s="1">
        <f t="shared" si="27"/>
        <v>2.9239766081871343E-2</v>
      </c>
      <c r="AE92" s="1">
        <f t="shared" si="27"/>
        <v>2.9239766081871343E-2</v>
      </c>
      <c r="AF92" s="1">
        <f t="shared" si="27"/>
        <v>2.9239766081871343E-2</v>
      </c>
      <c r="AG92" s="1">
        <f t="shared" si="27"/>
        <v>2.9239766081871343E-2</v>
      </c>
      <c r="AH92" s="1">
        <f t="shared" si="27"/>
        <v>2.9239766081871343E-2</v>
      </c>
      <c r="AI92" s="1">
        <f t="shared" si="27"/>
        <v>2.9239766081871343E-2</v>
      </c>
      <c r="AJ92" s="1"/>
      <c r="AK92" s="2">
        <f>SUMIFS('IND Balance'!E$5:E$141,'IND Balance'!$C$5:$C$141,'Service shares'!$B92,'IND Balance'!$D$5:$D$141,"*"&amp;'Service shares'!$A92)*F92</f>
        <v>6.0768444307368412</v>
      </c>
      <c r="AL92" s="2">
        <f>SUMIFS('IND Balance'!F$5:F$141,'IND Balance'!$C$5:$C$141,'Service shares'!$B92,'IND Balance'!$D$5:$D$141,"*"&amp;'Service shares'!$A92)*G92</f>
        <v>2.8564446672631574</v>
      </c>
      <c r="AM92" s="2">
        <f>SUMIFS('IND Balance'!G$5:G$141,'IND Balance'!$C$5:$C$141,'Service shares'!$B92,'IND Balance'!$D$5:$D$141,"*"&amp;'Service shares'!$A92)*H92</f>
        <v>3.748641953578947</v>
      </c>
      <c r="AN92" s="2">
        <f>SUMIFS('IND Balance'!H$5:H$141,'IND Balance'!$C$5:$C$141,'Service shares'!$B92,'IND Balance'!$D$5:$D$141,"*"&amp;'Service shares'!$A92)*I92</f>
        <v>1.3548647619999998</v>
      </c>
      <c r="AO92" s="2">
        <f>SUMIFS('IND Balance'!I$5:I$141,'IND Balance'!$C$5:$C$141,'Service shares'!$B92,'IND Balance'!$D$5:$D$141,"*"&amp;'Service shares'!$A92)*J92</f>
        <v>2.997300494105263</v>
      </c>
      <c r="AP92" s="2">
        <f>SUMIFS('IND Balance'!J$5:J$141,'IND Balance'!$C$5:$C$141,'Service shares'!$B92,'IND Balance'!$D$5:$D$141,"*"&amp;'Service shares'!$A92)*K92</f>
        <v>34.549264872105262</v>
      </c>
      <c r="AQ92" s="2">
        <f>SUMIFS('IND Balance'!K$5:K$141,'IND Balance'!$C$5:$C$141,'Service shares'!$B92,'IND Balance'!$D$5:$D$141,"*"&amp;'Service shares'!$A92)*L92</f>
        <v>0.24076511694736838</v>
      </c>
      <c r="AR92" s="2">
        <f>SUMIFS('IND Balance'!L$5:L$141,'IND Balance'!$C$5:$C$141,'Service shares'!$B92,'IND Balance'!$D$5:$D$141,"*"&amp;'Service shares'!$A92)*M92</f>
        <v>1.7097351143157893</v>
      </c>
      <c r="AS92" s="2">
        <f>SUMIFS('IND Balance'!M$5:M$141,'IND Balance'!$C$5:$C$141,'Service shares'!$B92,'IND Balance'!$D$5:$D$141,"*"&amp;'Service shares'!$A92)*N92</f>
        <v>3.8206842946315787</v>
      </c>
      <c r="AT92" s="2">
        <f>SUMIFS('IND Balance'!N$5:N$141,'IND Balance'!$C$5:$C$141,'Service shares'!$B92,'IND Balance'!$D$5:$D$141,"*"&amp;'Service shares'!$A92)*O92</f>
        <v>15.209071901578946</v>
      </c>
      <c r="AU92" s="2">
        <f>SUMIFS('IND Balance'!O$5:O$141,'IND Balance'!$C$5:$C$141,'Service shares'!$B92,'IND Balance'!$D$5:$D$141,"*"&amp;'Service shares'!$A92)*P92</f>
        <v>4.7133574315789475E-2</v>
      </c>
      <c r="AV92" s="2">
        <f>SUMIFS('IND Balance'!P$5:P$141,'IND Balance'!$C$5:$C$141,'Service shares'!$B92,'IND Balance'!$D$5:$D$141,"*"&amp;'Service shares'!$A92)*Q92</f>
        <v>0.80389902094736831</v>
      </c>
      <c r="AW92" s="2">
        <f>SUMIFS('IND Balance'!Q$5:Q$141,'IND Balance'!$C$5:$C$141,'Service shares'!$B92,'IND Balance'!$D$5:$D$141,"*"&amp;'Service shares'!$A92)*R92</f>
        <v>0.58572475052631578</v>
      </c>
      <c r="AX92" s="2">
        <f>SUMIFS('IND Balance'!R$5:R$141,'IND Balance'!$C$5:$C$141,'Service shares'!$B92,'IND Balance'!$D$5:$D$141,"*"&amp;'Service shares'!$A92)*S92</f>
        <v>0.78846637821052634</v>
      </c>
      <c r="AY92" s="2">
        <f>SUMIFS('IND Balance'!S$5:S$141,'IND Balance'!$C$5:$C$141,'Service shares'!$B92,'IND Balance'!$D$5:$D$141,"*"&amp;'Service shares'!$A92)*T92</f>
        <v>0.43070260431578944</v>
      </c>
      <c r="AZ92" s="2">
        <f>SUMIFS('IND Balance'!T$5:T$141,'IND Balance'!$C$5:$C$141,'Service shares'!$B92,'IND Balance'!$D$5:$D$141,"*"&amp;'Service shares'!$A92)*U92</f>
        <v>0.55820755842105252</v>
      </c>
      <c r="BA92" s="2">
        <f>SUMIFS('IND Balance'!U$5:U$141,'IND Balance'!$C$5:$C$141,'Service shares'!$B92,'IND Balance'!$D$5:$D$141,"*"&amp;'Service shares'!$A92)*V92</f>
        <v>3.6130209733684207</v>
      </c>
      <c r="BB92" s="2">
        <f>SUMIFS('IND Balance'!V$5:V$141,'IND Balance'!$C$5:$C$141,'Service shares'!$B92,'IND Balance'!$D$5:$D$141,"*"&amp;'Service shares'!$A92)*W92</f>
        <v>0.81355081915789473</v>
      </c>
      <c r="BC92" s="2">
        <f>SUMIFS('IND Balance'!W$5:W$141,'IND Balance'!$C$5:$C$141,'Service shares'!$B92,'IND Balance'!$D$5:$D$141,"*"&amp;'Service shares'!$A92)*X92</f>
        <v>1.3171764615789472</v>
      </c>
      <c r="BD92" s="2">
        <f>SUMIFS('IND Balance'!X$5:X$141,'IND Balance'!$C$5:$C$141,'Service shares'!$B92,'IND Balance'!$D$5:$D$141,"*"&amp;'Service shares'!$A92)*Y92</f>
        <v>7.6307774543157887</v>
      </c>
      <c r="BE92" s="2">
        <f>SUMIFS('IND Balance'!Y$5:Y$141,'IND Balance'!$C$5:$C$141,'Service shares'!$B92,'IND Balance'!$D$5:$D$141,"*"&amp;'Service shares'!$A92)*Z92</f>
        <v>3.6237162886315786</v>
      </c>
      <c r="BF92" s="2">
        <f>SUMIFS('IND Balance'!Z$5:Z$141,'IND Balance'!$C$5:$C$141,'Service shares'!$B92,'IND Balance'!$D$5:$D$141,"*"&amp;'Service shares'!$A92)*AA92</f>
        <v>2.3605526075789469</v>
      </c>
      <c r="BG92" s="2">
        <f>SUMIFS('IND Balance'!AA$5:AA$141,'IND Balance'!$C$5:$C$141,'Service shares'!$B92,'IND Balance'!$D$5:$D$141,"*"&amp;'Service shares'!$A92)*AB92</f>
        <v>73.299096603684205</v>
      </c>
      <c r="BH92" s="2">
        <f>SUMIFS('IND Balance'!AB$5:AB$141,'IND Balance'!$C$5:$C$141,'Service shares'!$B92,'IND Balance'!$D$5:$D$141,"*"&amp;'Service shares'!$A92)*AC92</f>
        <v>1.1206178315789473E-2</v>
      </c>
      <c r="BI92" s="2">
        <f>SUMIFS('IND Balance'!AC$5:AC$141,'IND Balance'!$C$5:$C$141,'Service shares'!$B92,'IND Balance'!$D$5:$D$141,"*"&amp;'Service shares'!$A92)*AD92</f>
        <v>1.1884901443157896</v>
      </c>
      <c r="BJ92" s="2">
        <f>SUMIFS('IND Balance'!AD$5:AD$141,'IND Balance'!$C$5:$C$141,'Service shares'!$B92,'IND Balance'!$D$5:$D$141,"*"&amp;'Service shares'!$A92)*AE92</f>
        <v>25.935047150105262</v>
      </c>
      <c r="BK92" s="2">
        <f>SUMIFS('IND Balance'!AE$5:AE$141,'IND Balance'!$C$5:$C$141,'Service shares'!$B92,'IND Balance'!$D$5:$D$141,"*"&amp;'Service shares'!$A92)*AF92</f>
        <v>0.13005265863157894</v>
      </c>
      <c r="BL92" s="2">
        <f>SUMIFS('IND Balance'!AF$5:AF$141,'IND Balance'!$C$5:$C$141,'Service shares'!$B92,'IND Balance'!$D$5:$D$141,"*"&amp;'Service shares'!$A92)*AG92</f>
        <v>1.0041841477894735</v>
      </c>
      <c r="BM92" s="2">
        <f>SUMIFS('IND Balance'!AG$5:AG$141,'IND Balance'!$C$5:$C$141,'Service shares'!$B92,'IND Balance'!$D$5:$D$141,"*"&amp;'Service shares'!$A92)*AH92</f>
        <v>19.165132211894736</v>
      </c>
      <c r="BN92" s="2">
        <f>SUMIFS('IND Balance'!AH$5:AH$141,'IND Balance'!$C$5:$C$141,'Service shares'!$B92,'IND Balance'!$D$5:$D$141,"*"&amp;'Service shares'!$A92)*AI92</f>
        <v>0</v>
      </c>
    </row>
    <row r="93" spans="1:66" x14ac:dyDescent="0.45">
      <c r="A93" t="s">
        <v>159</v>
      </c>
      <c r="B93" t="s">
        <v>42</v>
      </c>
      <c r="C93" t="s">
        <v>199</v>
      </c>
      <c r="D93" s="1">
        <v>0.21052631578947367</v>
      </c>
      <c r="E93" s="1"/>
      <c r="F93" s="1">
        <f t="shared" si="25"/>
        <v>0.21052631578947367</v>
      </c>
      <c r="G93" s="1">
        <f t="shared" si="26"/>
        <v>0.21052631578947367</v>
      </c>
      <c r="H93" s="1">
        <f t="shared" si="26"/>
        <v>0.21052631578947367</v>
      </c>
      <c r="I93" s="1">
        <f t="shared" si="26"/>
        <v>0.21052631578947367</v>
      </c>
      <c r="J93" s="1">
        <f t="shared" si="26"/>
        <v>0.21052631578947367</v>
      </c>
      <c r="K93" s="1">
        <f t="shared" si="26"/>
        <v>0.21052631578947367</v>
      </c>
      <c r="L93" s="1">
        <f t="shared" si="26"/>
        <v>0.21052631578947367</v>
      </c>
      <c r="M93" s="1">
        <f t="shared" si="26"/>
        <v>0.21052631578947367</v>
      </c>
      <c r="N93" s="1">
        <f t="shared" si="26"/>
        <v>0.21052631578947367</v>
      </c>
      <c r="O93" s="1">
        <f t="shared" si="26"/>
        <v>0.21052631578947367</v>
      </c>
      <c r="P93" s="1">
        <f t="shared" si="26"/>
        <v>0.21052631578947367</v>
      </c>
      <c r="Q93" s="1">
        <f t="shared" si="26"/>
        <v>0.21052631578947367</v>
      </c>
      <c r="R93" s="1">
        <f t="shared" si="26"/>
        <v>0.21052631578947367</v>
      </c>
      <c r="S93" s="1">
        <f t="shared" si="26"/>
        <v>0.21052631578947367</v>
      </c>
      <c r="T93" s="1">
        <f t="shared" si="26"/>
        <v>0.21052631578947367</v>
      </c>
      <c r="U93" s="1">
        <f t="shared" si="26"/>
        <v>0.21052631578947367</v>
      </c>
      <c r="V93" s="1">
        <f t="shared" si="26"/>
        <v>0.21052631578947367</v>
      </c>
      <c r="W93" s="1">
        <f t="shared" si="27"/>
        <v>0.21052631578947367</v>
      </c>
      <c r="X93" s="1">
        <f t="shared" si="27"/>
        <v>0.21052631578947367</v>
      </c>
      <c r="Y93" s="1">
        <f t="shared" si="27"/>
        <v>0.21052631578947367</v>
      </c>
      <c r="Z93" s="1">
        <f t="shared" si="27"/>
        <v>0.21052631578947367</v>
      </c>
      <c r="AA93" s="1">
        <f t="shared" si="27"/>
        <v>0.21052631578947367</v>
      </c>
      <c r="AB93" s="1">
        <f t="shared" si="27"/>
        <v>0.21052631578947367</v>
      </c>
      <c r="AC93" s="1">
        <f t="shared" si="27"/>
        <v>0.21052631578947367</v>
      </c>
      <c r="AD93" s="1">
        <f t="shared" si="27"/>
        <v>0.21052631578947367</v>
      </c>
      <c r="AE93" s="1">
        <f t="shared" si="27"/>
        <v>0.21052631578947367</v>
      </c>
      <c r="AF93" s="1">
        <f t="shared" si="27"/>
        <v>0.21052631578947367</v>
      </c>
      <c r="AG93" s="1">
        <f t="shared" si="27"/>
        <v>0.21052631578947367</v>
      </c>
      <c r="AH93" s="1">
        <f t="shared" si="27"/>
        <v>0.21052631578947367</v>
      </c>
      <c r="AI93" s="1">
        <f t="shared" si="27"/>
        <v>0.21052631578947367</v>
      </c>
      <c r="AJ93" s="1"/>
      <c r="AK93" s="2">
        <f>SUMIFS('IND Balance'!E$5:E$141,'IND Balance'!$C$5:$C$141,'Service shares'!$B93,'IND Balance'!$D$5:$D$141,"*"&amp;'Service shares'!$A93)*F93</f>
        <v>43.753279901305255</v>
      </c>
      <c r="AL93" s="2">
        <f>SUMIFS('IND Balance'!F$5:F$141,'IND Balance'!$C$5:$C$141,'Service shares'!$B93,'IND Balance'!$D$5:$D$141,"*"&amp;'Service shares'!$A93)*G93</f>
        <v>20.566401604294736</v>
      </c>
      <c r="AM93" s="2">
        <f>SUMIFS('IND Balance'!G$5:G$141,'IND Balance'!$C$5:$C$141,'Service shares'!$B93,'IND Balance'!$D$5:$D$141,"*"&amp;'Service shares'!$A93)*H93</f>
        <v>26.990222065768421</v>
      </c>
      <c r="AN93" s="2">
        <f>SUMIFS('IND Balance'!H$5:H$141,'IND Balance'!$C$5:$C$141,'Service shares'!$B93,'IND Balance'!$D$5:$D$141,"*"&amp;'Service shares'!$A93)*I93</f>
        <v>9.7550262863999997</v>
      </c>
      <c r="AO93" s="2">
        <f>SUMIFS('IND Balance'!I$5:I$141,'IND Balance'!$C$5:$C$141,'Service shares'!$B93,'IND Balance'!$D$5:$D$141,"*"&amp;'Service shares'!$A93)*J93</f>
        <v>21.580563557557895</v>
      </c>
      <c r="AP93" s="2">
        <f>SUMIFS('IND Balance'!J$5:J$141,'IND Balance'!$C$5:$C$141,'Service shares'!$B93,'IND Balance'!$D$5:$D$141,"*"&amp;'Service shares'!$A93)*K93</f>
        <v>248.75470707915787</v>
      </c>
      <c r="AQ93" s="2">
        <f>SUMIFS('IND Balance'!K$5:K$141,'IND Balance'!$C$5:$C$141,'Service shares'!$B93,'IND Balance'!$D$5:$D$141,"*"&amp;'Service shares'!$A93)*L93</f>
        <v>1.7335088420210525</v>
      </c>
      <c r="AR93" s="2">
        <f>SUMIFS('IND Balance'!L$5:L$141,'IND Balance'!$C$5:$C$141,'Service shares'!$B93,'IND Balance'!$D$5:$D$141,"*"&amp;'Service shares'!$A93)*M93</f>
        <v>12.310092823073683</v>
      </c>
      <c r="AS93" s="2">
        <f>SUMIFS('IND Balance'!M$5:M$141,'IND Balance'!$C$5:$C$141,'Service shares'!$B93,'IND Balance'!$D$5:$D$141,"*"&amp;'Service shares'!$A93)*N93</f>
        <v>27.508926921347364</v>
      </c>
      <c r="AT93" s="2">
        <f>SUMIFS('IND Balance'!N$5:N$141,'IND Balance'!$C$5:$C$141,'Service shares'!$B93,'IND Balance'!$D$5:$D$141,"*"&amp;'Service shares'!$A93)*O93</f>
        <v>109.50531769136842</v>
      </c>
      <c r="AU93" s="2">
        <f>SUMIFS('IND Balance'!O$5:O$141,'IND Balance'!$C$5:$C$141,'Service shares'!$B93,'IND Balance'!$D$5:$D$141,"*"&amp;'Service shares'!$A93)*P93</f>
        <v>0.33936173507368422</v>
      </c>
      <c r="AV93" s="2">
        <f>SUMIFS('IND Balance'!P$5:P$141,'IND Balance'!$C$5:$C$141,'Service shares'!$B93,'IND Balance'!$D$5:$D$141,"*"&amp;'Service shares'!$A93)*Q93</f>
        <v>5.7880729508210518</v>
      </c>
      <c r="AW93" s="2">
        <f>SUMIFS('IND Balance'!Q$5:Q$141,'IND Balance'!$C$5:$C$141,'Service shares'!$B93,'IND Balance'!$D$5:$D$141,"*"&amp;'Service shares'!$A93)*R93</f>
        <v>4.2172182037894732</v>
      </c>
      <c r="AX93" s="2">
        <f>SUMIFS('IND Balance'!R$5:R$141,'IND Balance'!$C$5:$C$141,'Service shares'!$B93,'IND Balance'!$D$5:$D$141,"*"&amp;'Service shares'!$A93)*S93</f>
        <v>5.676957923115789</v>
      </c>
      <c r="AY93" s="2">
        <f>SUMIFS('IND Balance'!S$5:S$141,'IND Balance'!$C$5:$C$141,'Service shares'!$B93,'IND Balance'!$D$5:$D$141,"*"&amp;'Service shares'!$A93)*T93</f>
        <v>3.1010587510736842</v>
      </c>
      <c r="AZ93" s="2">
        <f>SUMIFS('IND Balance'!T$5:T$141,'IND Balance'!$C$5:$C$141,'Service shares'!$B93,'IND Balance'!$D$5:$D$141,"*"&amp;'Service shares'!$A93)*U93</f>
        <v>4.0190944206315784</v>
      </c>
      <c r="BA93" s="2">
        <f>SUMIFS('IND Balance'!U$5:U$141,'IND Balance'!$C$5:$C$141,'Service shares'!$B93,'IND Balance'!$D$5:$D$141,"*"&amp;'Service shares'!$A93)*V93</f>
        <v>26.01375100825263</v>
      </c>
      <c r="BB93" s="2">
        <f>SUMIFS('IND Balance'!V$5:V$141,'IND Balance'!$C$5:$C$141,'Service shares'!$B93,'IND Balance'!$D$5:$D$141,"*"&amp;'Service shares'!$A93)*W93</f>
        <v>5.8575658979368423</v>
      </c>
      <c r="BC93" s="2">
        <f>SUMIFS('IND Balance'!W$5:W$141,'IND Balance'!$C$5:$C$141,'Service shares'!$B93,'IND Balance'!$D$5:$D$141,"*"&amp;'Service shares'!$A93)*X93</f>
        <v>9.4836705233684206</v>
      </c>
      <c r="BD93" s="2">
        <f>SUMIFS('IND Balance'!X$5:X$141,'IND Balance'!$C$5:$C$141,'Service shares'!$B93,'IND Balance'!$D$5:$D$141,"*"&amp;'Service shares'!$A93)*Y93</f>
        <v>54.94159767107368</v>
      </c>
      <c r="BE93" s="2">
        <f>SUMIFS('IND Balance'!Y$5:Y$141,'IND Balance'!$C$5:$C$141,'Service shares'!$B93,'IND Balance'!$D$5:$D$141,"*"&amp;'Service shares'!$A93)*Z93</f>
        <v>26.090757278147368</v>
      </c>
      <c r="BF93" s="2">
        <f>SUMIFS('IND Balance'!Z$5:Z$141,'IND Balance'!$C$5:$C$141,'Service shares'!$B93,'IND Balance'!$D$5:$D$141,"*"&amp;'Service shares'!$A93)*AA93</f>
        <v>16.995978774568417</v>
      </c>
      <c r="BG93" s="2">
        <f>SUMIFS('IND Balance'!AA$5:AA$141,'IND Balance'!$C$5:$C$141,'Service shares'!$B93,'IND Balance'!$D$5:$D$141,"*"&amp;'Service shares'!$A93)*AB93</f>
        <v>527.75349554652632</v>
      </c>
      <c r="BH93" s="2">
        <f>SUMIFS('IND Balance'!AB$5:AB$141,'IND Balance'!$C$5:$C$141,'Service shares'!$B93,'IND Balance'!$D$5:$D$141,"*"&amp;'Service shares'!$A93)*AC93</f>
        <v>8.068448387368421E-2</v>
      </c>
      <c r="BI93" s="2">
        <f>SUMIFS('IND Balance'!AC$5:AC$141,'IND Balance'!$C$5:$C$141,'Service shares'!$B93,'IND Balance'!$D$5:$D$141,"*"&amp;'Service shares'!$A93)*AD93</f>
        <v>8.5571290390736845</v>
      </c>
      <c r="BJ93" s="2">
        <f>SUMIFS('IND Balance'!AD$5:AD$141,'IND Balance'!$C$5:$C$141,'Service shares'!$B93,'IND Balance'!$D$5:$D$141,"*"&amp;'Service shares'!$A93)*AE93</f>
        <v>186.73233948075787</v>
      </c>
      <c r="BK93" s="2">
        <f>SUMIFS('IND Balance'!AE$5:AE$141,'IND Balance'!$C$5:$C$141,'Service shares'!$B93,'IND Balance'!$D$5:$D$141,"*"&amp;'Service shares'!$A93)*AF93</f>
        <v>0.93637914214736839</v>
      </c>
      <c r="BL93" s="2">
        <f>SUMIFS('IND Balance'!AF$5:AF$141,'IND Balance'!$C$5:$C$141,'Service shares'!$B93,'IND Balance'!$D$5:$D$141,"*"&amp;'Service shares'!$A93)*AG93</f>
        <v>7.2301258640842097</v>
      </c>
      <c r="BM93" s="2">
        <f>SUMIFS('IND Balance'!AG$5:AG$141,'IND Balance'!$C$5:$C$141,'Service shares'!$B93,'IND Balance'!$D$5:$D$141,"*"&amp;'Service shares'!$A93)*AH93</f>
        <v>137.98895192564211</v>
      </c>
      <c r="BN93" s="2">
        <f>SUMIFS('IND Balance'!AH$5:AH$141,'IND Balance'!$C$5:$C$141,'Service shares'!$B93,'IND Balance'!$D$5:$D$141,"*"&amp;'Service shares'!$A93)*AI93</f>
        <v>0</v>
      </c>
    </row>
    <row r="94" spans="1:66" x14ac:dyDescent="0.45">
      <c r="A94" t="s">
        <v>159</v>
      </c>
      <c r="B94" t="s">
        <v>42</v>
      </c>
      <c r="C94" t="s">
        <v>205</v>
      </c>
      <c r="D94" s="1">
        <v>1.1695906432748537E-2</v>
      </c>
      <c r="E94" s="1"/>
      <c r="F94" s="1">
        <f t="shared" si="25"/>
        <v>1.1695906432748537E-2</v>
      </c>
      <c r="G94" s="1">
        <f t="shared" si="26"/>
        <v>1.1695906432748537E-2</v>
      </c>
      <c r="H94" s="1">
        <f t="shared" si="26"/>
        <v>1.1695906432748537E-2</v>
      </c>
      <c r="I94" s="1">
        <f t="shared" si="26"/>
        <v>1.1695906432748537E-2</v>
      </c>
      <c r="J94" s="1">
        <f t="shared" si="26"/>
        <v>1.1695906432748537E-2</v>
      </c>
      <c r="K94" s="1">
        <f t="shared" si="26"/>
        <v>1.1695906432748537E-2</v>
      </c>
      <c r="L94" s="1">
        <f t="shared" si="26"/>
        <v>1.1695906432748537E-2</v>
      </c>
      <c r="M94" s="1">
        <f t="shared" si="26"/>
        <v>1.1695906432748537E-2</v>
      </c>
      <c r="N94" s="1">
        <f t="shared" si="26"/>
        <v>1.1695906432748537E-2</v>
      </c>
      <c r="O94" s="1">
        <f t="shared" si="26"/>
        <v>1.1695906432748537E-2</v>
      </c>
      <c r="P94" s="1">
        <f t="shared" si="26"/>
        <v>1.1695906432748537E-2</v>
      </c>
      <c r="Q94" s="1">
        <f t="shared" si="26"/>
        <v>1.1695906432748537E-2</v>
      </c>
      <c r="R94" s="1">
        <f t="shared" si="26"/>
        <v>1.1695906432748537E-2</v>
      </c>
      <c r="S94" s="1">
        <f t="shared" si="26"/>
        <v>1.1695906432748537E-2</v>
      </c>
      <c r="T94" s="1">
        <f t="shared" si="26"/>
        <v>1.1695906432748537E-2</v>
      </c>
      <c r="U94" s="1">
        <f t="shared" si="26"/>
        <v>1.1695906432748537E-2</v>
      </c>
      <c r="V94" s="1">
        <f t="shared" si="26"/>
        <v>1.1695906432748537E-2</v>
      </c>
      <c r="W94" s="1">
        <f t="shared" si="27"/>
        <v>1.1695906432748537E-2</v>
      </c>
      <c r="X94" s="1">
        <f t="shared" si="27"/>
        <v>1.1695906432748537E-2</v>
      </c>
      <c r="Y94" s="1">
        <f t="shared" si="27"/>
        <v>1.1695906432748537E-2</v>
      </c>
      <c r="Z94" s="1">
        <f t="shared" si="27"/>
        <v>1.1695906432748537E-2</v>
      </c>
      <c r="AA94" s="1">
        <f t="shared" si="27"/>
        <v>1.1695906432748537E-2</v>
      </c>
      <c r="AB94" s="1">
        <f t="shared" si="27"/>
        <v>1.1695906432748537E-2</v>
      </c>
      <c r="AC94" s="1">
        <f t="shared" si="27"/>
        <v>1.1695906432748537E-2</v>
      </c>
      <c r="AD94" s="1">
        <f t="shared" si="27"/>
        <v>1.1695906432748537E-2</v>
      </c>
      <c r="AE94" s="1">
        <f t="shared" si="27"/>
        <v>1.1695906432748537E-2</v>
      </c>
      <c r="AF94" s="1">
        <f t="shared" si="27"/>
        <v>1.1695906432748537E-2</v>
      </c>
      <c r="AG94" s="1">
        <f t="shared" si="27"/>
        <v>1.1695906432748537E-2</v>
      </c>
      <c r="AH94" s="1">
        <f t="shared" si="27"/>
        <v>1.1695906432748537E-2</v>
      </c>
      <c r="AI94" s="1">
        <f t="shared" si="27"/>
        <v>1.1695906432748537E-2</v>
      </c>
      <c r="AJ94" s="1"/>
      <c r="AK94" s="2">
        <f>SUMIFS('IND Balance'!E$5:E$141,'IND Balance'!$C$5:$C$141,'Service shares'!$B94,'IND Balance'!$D$5:$D$141,"*"&amp;'Service shares'!$A94)*F94</f>
        <v>2.4307377722947368</v>
      </c>
      <c r="AL94" s="2">
        <f>SUMIFS('IND Balance'!F$5:F$141,'IND Balance'!$C$5:$C$141,'Service shares'!$B94,'IND Balance'!$D$5:$D$141,"*"&amp;'Service shares'!$A94)*G94</f>
        <v>1.1425778669052631</v>
      </c>
      <c r="AM94" s="2">
        <f>SUMIFS('IND Balance'!G$5:G$141,'IND Balance'!$C$5:$C$141,'Service shares'!$B94,'IND Balance'!$D$5:$D$141,"*"&amp;'Service shares'!$A94)*H94</f>
        <v>1.4994567814315789</v>
      </c>
      <c r="AN94" s="2">
        <f>SUMIFS('IND Balance'!H$5:H$141,'IND Balance'!$C$5:$C$141,'Service shares'!$B94,'IND Balance'!$D$5:$D$141,"*"&amp;'Service shares'!$A94)*I94</f>
        <v>0.54194590479999993</v>
      </c>
      <c r="AO94" s="2">
        <f>SUMIFS('IND Balance'!I$5:I$141,'IND Balance'!$C$5:$C$141,'Service shares'!$B94,'IND Balance'!$D$5:$D$141,"*"&amp;'Service shares'!$A94)*J94</f>
        <v>1.1989201976421053</v>
      </c>
      <c r="AP94" s="2">
        <f>SUMIFS('IND Balance'!J$5:J$141,'IND Balance'!$C$5:$C$141,'Service shares'!$B94,'IND Balance'!$D$5:$D$141,"*"&amp;'Service shares'!$A94)*K94</f>
        <v>13.819705948842104</v>
      </c>
      <c r="AQ94" s="2">
        <f>SUMIFS('IND Balance'!K$5:K$141,'IND Balance'!$C$5:$C$141,'Service shares'!$B94,'IND Balance'!$D$5:$D$141,"*"&amp;'Service shares'!$A94)*L94</f>
        <v>9.6306046778947357E-2</v>
      </c>
      <c r="AR94" s="2">
        <f>SUMIFS('IND Balance'!L$5:L$141,'IND Balance'!$C$5:$C$141,'Service shares'!$B94,'IND Balance'!$D$5:$D$141,"*"&amp;'Service shares'!$A94)*M94</f>
        <v>0.68389404572631574</v>
      </c>
      <c r="AS94" s="2">
        <f>SUMIFS('IND Balance'!M$5:M$141,'IND Balance'!$C$5:$C$141,'Service shares'!$B94,'IND Balance'!$D$5:$D$141,"*"&amp;'Service shares'!$A94)*N94</f>
        <v>1.5282737178526313</v>
      </c>
      <c r="AT94" s="2">
        <f>SUMIFS('IND Balance'!N$5:N$141,'IND Balance'!$C$5:$C$141,'Service shares'!$B94,'IND Balance'!$D$5:$D$141,"*"&amp;'Service shares'!$A94)*O94</f>
        <v>6.0836287606315782</v>
      </c>
      <c r="AU94" s="2">
        <f>SUMIFS('IND Balance'!O$5:O$141,'IND Balance'!$C$5:$C$141,'Service shares'!$B94,'IND Balance'!$D$5:$D$141,"*"&amp;'Service shares'!$A94)*P94</f>
        <v>1.885342972631579E-2</v>
      </c>
      <c r="AV94" s="2">
        <f>SUMIFS('IND Balance'!P$5:P$141,'IND Balance'!$C$5:$C$141,'Service shares'!$B94,'IND Balance'!$D$5:$D$141,"*"&amp;'Service shares'!$A94)*Q94</f>
        <v>0.32155960837894731</v>
      </c>
      <c r="AW94" s="2">
        <f>SUMIFS('IND Balance'!Q$5:Q$141,'IND Balance'!$C$5:$C$141,'Service shares'!$B94,'IND Balance'!$D$5:$D$141,"*"&amp;'Service shares'!$A94)*R94</f>
        <v>0.23428990021052631</v>
      </c>
      <c r="AX94" s="2">
        <f>SUMIFS('IND Balance'!R$5:R$141,'IND Balance'!$C$5:$C$141,'Service shares'!$B94,'IND Balance'!$D$5:$D$141,"*"&amp;'Service shares'!$A94)*S94</f>
        <v>0.3153865512842105</v>
      </c>
      <c r="AY94" s="2">
        <f>SUMIFS('IND Balance'!S$5:S$141,'IND Balance'!$C$5:$C$141,'Service shares'!$B94,'IND Balance'!$D$5:$D$141,"*"&amp;'Service shares'!$A94)*T94</f>
        <v>0.17228104172631578</v>
      </c>
      <c r="AZ94" s="2">
        <f>SUMIFS('IND Balance'!T$5:T$141,'IND Balance'!$C$5:$C$141,'Service shares'!$B94,'IND Balance'!$D$5:$D$141,"*"&amp;'Service shares'!$A94)*U94</f>
        <v>0.22328302336842101</v>
      </c>
      <c r="BA94" s="2">
        <f>SUMIFS('IND Balance'!U$5:U$141,'IND Balance'!$C$5:$C$141,'Service shares'!$B94,'IND Balance'!$D$5:$D$141,"*"&amp;'Service shares'!$A94)*V94</f>
        <v>1.4452083893473684</v>
      </c>
      <c r="BB94" s="2">
        <f>SUMIFS('IND Balance'!V$5:V$141,'IND Balance'!$C$5:$C$141,'Service shares'!$B94,'IND Balance'!$D$5:$D$141,"*"&amp;'Service shares'!$A94)*W94</f>
        <v>0.32542032766315787</v>
      </c>
      <c r="BC94" s="2">
        <f>SUMIFS('IND Balance'!W$5:W$141,'IND Balance'!$C$5:$C$141,'Service shares'!$B94,'IND Balance'!$D$5:$D$141,"*"&amp;'Service shares'!$A94)*X94</f>
        <v>0.52687058463157888</v>
      </c>
      <c r="BD94" s="2">
        <f>SUMIFS('IND Balance'!X$5:X$141,'IND Balance'!$C$5:$C$141,'Service shares'!$B94,'IND Balance'!$D$5:$D$141,"*"&amp;'Service shares'!$A94)*Y94</f>
        <v>3.0523109817263157</v>
      </c>
      <c r="BE94" s="2">
        <f>SUMIFS('IND Balance'!Y$5:Y$141,'IND Balance'!$C$5:$C$141,'Service shares'!$B94,'IND Balance'!$D$5:$D$141,"*"&amp;'Service shares'!$A94)*Z94</f>
        <v>1.4494865154526315</v>
      </c>
      <c r="BF94" s="2">
        <f>SUMIFS('IND Balance'!Z$5:Z$141,'IND Balance'!$C$5:$C$141,'Service shares'!$B94,'IND Balance'!$D$5:$D$141,"*"&amp;'Service shares'!$A94)*AA94</f>
        <v>0.94422104303157883</v>
      </c>
      <c r="BG94" s="2">
        <f>SUMIFS('IND Balance'!AA$5:AA$141,'IND Balance'!$C$5:$C$141,'Service shares'!$B94,'IND Balance'!$D$5:$D$141,"*"&amp;'Service shares'!$A94)*AB94</f>
        <v>29.319638641473684</v>
      </c>
      <c r="BH94" s="2">
        <f>SUMIFS('IND Balance'!AB$5:AB$141,'IND Balance'!$C$5:$C$141,'Service shares'!$B94,'IND Balance'!$D$5:$D$141,"*"&amp;'Service shares'!$A94)*AC94</f>
        <v>4.4824713263157895E-3</v>
      </c>
      <c r="BI94" s="2">
        <f>SUMIFS('IND Balance'!AC$5:AC$141,'IND Balance'!$C$5:$C$141,'Service shares'!$B94,'IND Balance'!$D$5:$D$141,"*"&amp;'Service shares'!$A94)*AD94</f>
        <v>0.47539605772631577</v>
      </c>
      <c r="BJ94" s="2">
        <f>SUMIFS('IND Balance'!AD$5:AD$141,'IND Balance'!$C$5:$C$141,'Service shares'!$B94,'IND Balance'!$D$5:$D$141,"*"&amp;'Service shares'!$A94)*AE94</f>
        <v>10.374018860042105</v>
      </c>
      <c r="BK94" s="2">
        <f>SUMIFS('IND Balance'!AE$5:AE$141,'IND Balance'!$C$5:$C$141,'Service shares'!$B94,'IND Balance'!$D$5:$D$141,"*"&amp;'Service shares'!$A94)*AF94</f>
        <v>5.2021063452631577E-2</v>
      </c>
      <c r="BL94" s="2">
        <f>SUMIFS('IND Balance'!AF$5:AF$141,'IND Balance'!$C$5:$C$141,'Service shares'!$B94,'IND Balance'!$D$5:$D$141,"*"&amp;'Service shares'!$A94)*AG94</f>
        <v>0.40167365911578945</v>
      </c>
      <c r="BM94" s="2">
        <f>SUMIFS('IND Balance'!AG$5:AG$141,'IND Balance'!$C$5:$C$141,'Service shares'!$B94,'IND Balance'!$D$5:$D$141,"*"&amp;'Service shares'!$A94)*AH94</f>
        <v>7.666052884757895</v>
      </c>
      <c r="BN94" s="2">
        <f>SUMIFS('IND Balance'!AH$5:AH$141,'IND Balance'!$C$5:$C$141,'Service shares'!$B94,'IND Balance'!$D$5:$D$141,"*"&amp;'Service shares'!$A94)*AI94</f>
        <v>0</v>
      </c>
    </row>
    <row r="95" spans="1:66" x14ac:dyDescent="0.45">
      <c r="A95" t="s">
        <v>159</v>
      </c>
      <c r="B95" t="s">
        <v>41</v>
      </c>
      <c r="C95" t="s">
        <v>173</v>
      </c>
      <c r="D95" s="1">
        <v>0.25348542458808621</v>
      </c>
      <c r="E95" s="1"/>
      <c r="F95" s="1">
        <f t="shared" si="25"/>
        <v>0.25348542458808621</v>
      </c>
      <c r="G95" s="1">
        <f t="shared" si="26"/>
        <v>0.25348542458808621</v>
      </c>
      <c r="H95" s="1">
        <f t="shared" si="26"/>
        <v>0.25348542458808621</v>
      </c>
      <c r="I95" s="1">
        <f t="shared" si="26"/>
        <v>0.25348542458808621</v>
      </c>
      <c r="J95" s="1">
        <f t="shared" si="26"/>
        <v>0.25348542458808621</v>
      </c>
      <c r="K95" s="1">
        <f t="shared" si="26"/>
        <v>0.25348542458808621</v>
      </c>
      <c r="L95" s="1">
        <f t="shared" si="26"/>
        <v>0.25348542458808621</v>
      </c>
      <c r="M95" s="1">
        <f t="shared" si="26"/>
        <v>0.25348542458808621</v>
      </c>
      <c r="N95" s="1">
        <f t="shared" si="26"/>
        <v>0.25348542458808621</v>
      </c>
      <c r="O95" s="1">
        <f t="shared" si="26"/>
        <v>0.25348542458808621</v>
      </c>
      <c r="P95" s="1">
        <f t="shared" si="26"/>
        <v>0.25348542458808621</v>
      </c>
      <c r="Q95" s="1">
        <f t="shared" si="26"/>
        <v>0.25348542458808621</v>
      </c>
      <c r="R95" s="1">
        <f t="shared" si="26"/>
        <v>0.25348542458808621</v>
      </c>
      <c r="S95" s="1">
        <f t="shared" si="26"/>
        <v>0.25348542458808621</v>
      </c>
      <c r="T95" s="1">
        <f t="shared" si="26"/>
        <v>0.25348542458808621</v>
      </c>
      <c r="U95" s="1">
        <f t="shared" si="26"/>
        <v>0.25348542458808621</v>
      </c>
      <c r="V95" s="1">
        <f t="shared" si="26"/>
        <v>0.25348542458808621</v>
      </c>
      <c r="W95" s="1">
        <f t="shared" si="27"/>
        <v>0.25348542458808621</v>
      </c>
      <c r="X95" s="1">
        <f t="shared" si="27"/>
        <v>0.25348542458808621</v>
      </c>
      <c r="Y95" s="1">
        <f t="shared" si="27"/>
        <v>0.25348542458808621</v>
      </c>
      <c r="Z95" s="1">
        <f t="shared" si="27"/>
        <v>0.25348542458808621</v>
      </c>
      <c r="AA95" s="1">
        <f t="shared" si="27"/>
        <v>0.25348542458808621</v>
      </c>
      <c r="AB95" s="1">
        <f t="shared" si="27"/>
        <v>0.25348542458808621</v>
      </c>
      <c r="AC95" s="1">
        <f t="shared" si="27"/>
        <v>0.25348542458808621</v>
      </c>
      <c r="AD95" s="1">
        <f t="shared" si="27"/>
        <v>0.25348542458808621</v>
      </c>
      <c r="AE95" s="1">
        <f t="shared" si="27"/>
        <v>0.25348542458808621</v>
      </c>
      <c r="AF95" s="1">
        <f t="shared" si="27"/>
        <v>0.25348542458808621</v>
      </c>
      <c r="AG95" s="1">
        <f t="shared" si="27"/>
        <v>0.25348542458808621</v>
      </c>
      <c r="AH95" s="1">
        <f t="shared" si="27"/>
        <v>0.25348542458808621</v>
      </c>
      <c r="AI95" s="1">
        <f t="shared" si="27"/>
        <v>0.25348542458808621</v>
      </c>
      <c r="AJ95" s="1"/>
      <c r="AK95" s="2">
        <f>SUMIFS('IND Balance'!E$5:E$141,'IND Balance'!$C$5:$C$141,'Service shares'!$B95,'IND Balance'!$D$5:$D$141,"*"&amp;'Service shares'!$A95)*F95</f>
        <v>1.7485732416730038</v>
      </c>
      <c r="AL95" s="2">
        <f>SUMIFS('IND Balance'!F$5:F$141,'IND Balance'!$C$5:$C$141,'Service shares'!$B95,'IND Balance'!$D$5:$D$141,"*"&amp;'Service shares'!$A95)*G95</f>
        <v>14.684507445171104</v>
      </c>
      <c r="AM95" s="2">
        <f>SUMIFS('IND Balance'!G$5:G$141,'IND Balance'!$C$5:$C$141,'Service shares'!$B95,'IND Balance'!$D$5:$D$141,"*"&amp;'Service shares'!$A95)*H95</f>
        <v>6.4056819513307985</v>
      </c>
      <c r="AN95" s="2">
        <f>SUMIFS('IND Balance'!H$5:H$141,'IND Balance'!$C$5:$C$141,'Service shares'!$B95,'IND Balance'!$D$5:$D$141,"*"&amp;'Service shares'!$A95)*I95</f>
        <v>28.246229749961977</v>
      </c>
      <c r="AO95" s="2">
        <f>SUMIFS('IND Balance'!I$5:I$141,'IND Balance'!$C$5:$C$141,'Service shares'!$B95,'IND Balance'!$D$5:$D$141,"*"&amp;'Service shares'!$A95)*J95</f>
        <v>34.338247682737645</v>
      </c>
      <c r="AP95" s="2">
        <f>SUMIFS('IND Balance'!J$5:J$141,'IND Balance'!$C$5:$C$141,'Service shares'!$B95,'IND Balance'!$D$5:$D$141,"*"&amp;'Service shares'!$A95)*K95</f>
        <v>101.80100511695819</v>
      </c>
      <c r="AQ95" s="2">
        <f>SUMIFS('IND Balance'!K$5:K$141,'IND Balance'!$C$5:$C$141,'Service shares'!$B95,'IND Balance'!$D$5:$D$141,"*"&amp;'Service shares'!$A95)*L95</f>
        <v>21.395643254144488</v>
      </c>
      <c r="AR95" s="2">
        <f>SUMIFS('IND Balance'!L$5:L$141,'IND Balance'!$C$5:$C$141,'Service shares'!$B95,'IND Balance'!$D$5:$D$141,"*"&amp;'Service shares'!$A95)*M95</f>
        <v>23.450894024030418</v>
      </c>
      <c r="AS95" s="2">
        <f>SUMIFS('IND Balance'!M$5:M$141,'IND Balance'!$C$5:$C$141,'Service shares'!$B95,'IND Balance'!$D$5:$D$141,"*"&amp;'Service shares'!$A95)*N95</f>
        <v>37.038935328365021</v>
      </c>
      <c r="AT95" s="2">
        <f>SUMIFS('IND Balance'!N$5:N$141,'IND Balance'!$C$5:$C$141,'Service shares'!$B95,'IND Balance'!$D$5:$D$141,"*"&amp;'Service shares'!$A95)*O95</f>
        <v>275.47890294844109</v>
      </c>
      <c r="AU95" s="2">
        <f>SUMIFS('IND Balance'!O$5:O$141,'IND Balance'!$C$5:$C$141,'Service shares'!$B95,'IND Balance'!$D$5:$D$141,"*"&amp;'Service shares'!$A95)*P95</f>
        <v>2.2536074509505704</v>
      </c>
      <c r="AV95" s="2">
        <f>SUMIFS('IND Balance'!P$5:P$141,'IND Balance'!$C$5:$C$141,'Service shares'!$B95,'IND Balance'!$D$5:$D$141,"*"&amp;'Service shares'!$A95)*Q95</f>
        <v>19.924678731558938</v>
      </c>
      <c r="AW95" s="2">
        <f>SUMIFS('IND Balance'!Q$5:Q$141,'IND Balance'!$C$5:$C$141,'Service shares'!$B95,'IND Balance'!$D$5:$D$141,"*"&amp;'Service shares'!$A95)*R95</f>
        <v>65.622312322129275</v>
      </c>
      <c r="AX95" s="2">
        <f>SUMIFS('IND Balance'!R$5:R$141,'IND Balance'!$C$5:$C$141,'Service shares'!$B95,'IND Balance'!$D$5:$D$141,"*"&amp;'Service shares'!$A95)*S95</f>
        <v>10.264616774144487</v>
      </c>
      <c r="AY95" s="2">
        <f>SUMIFS('IND Balance'!S$5:S$141,'IND Balance'!$C$5:$C$141,'Service shares'!$B95,'IND Balance'!$D$5:$D$141,"*"&amp;'Service shares'!$A95)*T95</f>
        <v>17.123297749961978</v>
      </c>
      <c r="AZ95" s="2">
        <f>SUMIFS('IND Balance'!T$5:T$141,'IND Balance'!$C$5:$C$141,'Service shares'!$B95,'IND Balance'!$D$5:$D$141,"*"&amp;'Service shares'!$A95)*U95</f>
        <v>29.394912556653995</v>
      </c>
      <c r="BA95" s="2">
        <f>SUMIFS('IND Balance'!U$5:U$141,'IND Balance'!$C$5:$C$141,'Service shares'!$B95,'IND Balance'!$D$5:$D$141,"*"&amp;'Service shares'!$A95)*V95</f>
        <v>21.202485846387834</v>
      </c>
      <c r="BB95" s="2">
        <f>SUMIFS('IND Balance'!V$5:V$141,'IND Balance'!$C$5:$C$141,'Service shares'!$B95,'IND Balance'!$D$5:$D$141,"*"&amp;'Service shares'!$A95)*W95</f>
        <v>35.810612050494299</v>
      </c>
      <c r="BC95" s="2">
        <f>SUMIFS('IND Balance'!W$5:W$141,'IND Balance'!$C$5:$C$141,'Service shares'!$B95,'IND Balance'!$D$5:$D$141,"*"&amp;'Service shares'!$A95)*X95</f>
        <v>56.69064955802282</v>
      </c>
      <c r="BD95" s="2">
        <f>SUMIFS('IND Balance'!X$5:X$141,'IND Balance'!$C$5:$C$141,'Service shares'!$B95,'IND Balance'!$D$5:$D$141,"*"&amp;'Service shares'!$A95)*Y95</f>
        <v>0</v>
      </c>
      <c r="BE95" s="2">
        <f>SUMIFS('IND Balance'!Y$5:Y$141,'IND Balance'!$C$5:$C$141,'Service shares'!$B95,'IND Balance'!$D$5:$D$141,"*"&amp;'Service shares'!$A95)*Z95</f>
        <v>18.461453155893537</v>
      </c>
      <c r="BF95" s="2">
        <f>SUMIFS('IND Balance'!Z$5:Z$141,'IND Balance'!$C$5:$C$141,'Service shares'!$B95,'IND Balance'!$D$5:$D$141,"*"&amp;'Service shares'!$A95)*AA95</f>
        <v>27.518555419619776</v>
      </c>
      <c r="BG95" s="2">
        <f>SUMIFS('IND Balance'!AA$5:AA$141,'IND Balance'!$C$5:$C$141,'Service shares'!$B95,'IND Balance'!$D$5:$D$141,"*"&amp;'Service shares'!$A95)*AB95</f>
        <v>184.66287875133082</v>
      </c>
      <c r="BH95" s="2">
        <f>SUMIFS('IND Balance'!AB$5:AB$141,'IND Balance'!$C$5:$C$141,'Service shares'!$B95,'IND Balance'!$D$5:$D$141,"*"&amp;'Service shares'!$A95)*AC95</f>
        <v>3.9376254369581756</v>
      </c>
      <c r="BI95" s="2">
        <f>SUMIFS('IND Balance'!AC$5:AC$141,'IND Balance'!$C$5:$C$141,'Service shares'!$B95,'IND Balance'!$D$5:$D$141,"*"&amp;'Service shares'!$A95)*AD95</f>
        <v>89.338975283041833</v>
      </c>
      <c r="BJ95" s="2">
        <f>SUMIFS('IND Balance'!AD$5:AD$141,'IND Balance'!$C$5:$C$141,'Service shares'!$B95,'IND Balance'!$D$5:$D$141,"*"&amp;'Service shares'!$A95)*AE95</f>
        <v>0</v>
      </c>
      <c r="BK95" s="2">
        <f>SUMIFS('IND Balance'!AE$5:AE$141,'IND Balance'!$C$5:$C$141,'Service shares'!$B95,'IND Balance'!$D$5:$D$141,"*"&amp;'Service shares'!$A95)*AF95</f>
        <v>13.009850061444867</v>
      </c>
      <c r="BL95" s="2">
        <f>SUMIFS('IND Balance'!AF$5:AF$141,'IND Balance'!$C$5:$C$141,'Service shares'!$B95,'IND Balance'!$D$5:$D$141,"*"&amp;'Service shares'!$A95)*AG95</f>
        <v>16.635741971406844</v>
      </c>
      <c r="BM95" s="2">
        <f>SUMIFS('IND Balance'!AG$5:AG$141,'IND Balance'!$C$5:$C$141,'Service shares'!$B95,'IND Balance'!$D$5:$D$141,"*"&amp;'Service shares'!$A95)*AH95</f>
        <v>579.37746043802281</v>
      </c>
      <c r="BN95" s="2">
        <f>SUMIFS('IND Balance'!AH$5:AH$141,'IND Balance'!$C$5:$C$141,'Service shares'!$B95,'IND Balance'!$D$5:$D$141,"*"&amp;'Service shares'!$A95)*AI95</f>
        <v>0</v>
      </c>
    </row>
    <row r="96" spans="1:66" x14ac:dyDescent="0.45">
      <c r="A96" t="s">
        <v>159</v>
      </c>
      <c r="B96" t="s">
        <v>41</v>
      </c>
      <c r="C96" t="s">
        <v>181</v>
      </c>
      <c r="D96" s="1">
        <v>0.52344740177439797</v>
      </c>
      <c r="E96" s="1"/>
      <c r="F96" s="1">
        <f t="shared" si="25"/>
        <v>0.52344740177439797</v>
      </c>
      <c r="G96" s="1">
        <f t="shared" si="26"/>
        <v>0.52344740177439797</v>
      </c>
      <c r="H96" s="1">
        <f t="shared" si="26"/>
        <v>0.52344740177439797</v>
      </c>
      <c r="I96" s="1">
        <f t="shared" si="26"/>
        <v>0.52344740177439797</v>
      </c>
      <c r="J96" s="1">
        <f t="shared" si="26"/>
        <v>0.52344740177439797</v>
      </c>
      <c r="K96" s="1">
        <f t="shared" si="26"/>
        <v>0.52344740177439797</v>
      </c>
      <c r="L96" s="1">
        <f t="shared" si="26"/>
        <v>0.52344740177439797</v>
      </c>
      <c r="M96" s="1">
        <f t="shared" si="26"/>
        <v>0.52344740177439797</v>
      </c>
      <c r="N96" s="1">
        <f t="shared" si="26"/>
        <v>0.52344740177439797</v>
      </c>
      <c r="O96" s="1">
        <f t="shared" si="26"/>
        <v>0.52344740177439797</v>
      </c>
      <c r="P96" s="1">
        <f t="shared" si="26"/>
        <v>0.52344740177439797</v>
      </c>
      <c r="Q96" s="1">
        <f t="shared" si="26"/>
        <v>0.52344740177439797</v>
      </c>
      <c r="R96" s="1">
        <f t="shared" si="26"/>
        <v>0.52344740177439797</v>
      </c>
      <c r="S96" s="1">
        <f t="shared" si="26"/>
        <v>0.52344740177439797</v>
      </c>
      <c r="T96" s="1">
        <f t="shared" si="26"/>
        <v>0.52344740177439797</v>
      </c>
      <c r="U96" s="1">
        <f t="shared" si="26"/>
        <v>0.52344740177439797</v>
      </c>
      <c r="V96" s="1">
        <f t="shared" si="26"/>
        <v>0.52344740177439797</v>
      </c>
      <c r="W96" s="1">
        <f t="shared" si="27"/>
        <v>0.52344740177439797</v>
      </c>
      <c r="X96" s="1">
        <f t="shared" si="27"/>
        <v>0.52344740177439797</v>
      </c>
      <c r="Y96" s="1">
        <f t="shared" si="27"/>
        <v>0.52344740177439797</v>
      </c>
      <c r="Z96" s="1">
        <f t="shared" si="27"/>
        <v>0.52344740177439797</v>
      </c>
      <c r="AA96" s="1">
        <f t="shared" si="27"/>
        <v>0.52344740177439797</v>
      </c>
      <c r="AB96" s="1">
        <f t="shared" si="27"/>
        <v>0.52344740177439797</v>
      </c>
      <c r="AC96" s="1">
        <f t="shared" si="27"/>
        <v>0.52344740177439797</v>
      </c>
      <c r="AD96" s="1">
        <f t="shared" si="27"/>
        <v>0.52344740177439797</v>
      </c>
      <c r="AE96" s="1">
        <f t="shared" si="27"/>
        <v>0.52344740177439797</v>
      </c>
      <c r="AF96" s="1">
        <f t="shared" si="27"/>
        <v>0.52344740177439797</v>
      </c>
      <c r="AG96" s="1">
        <f t="shared" si="27"/>
        <v>0.52344740177439797</v>
      </c>
      <c r="AH96" s="1">
        <f t="shared" si="27"/>
        <v>0.52344740177439797</v>
      </c>
      <c r="AI96" s="1">
        <f t="shared" si="27"/>
        <v>0.52344740177439797</v>
      </c>
      <c r="AJ96" s="1"/>
      <c r="AK96" s="2">
        <f>SUMIFS('IND Balance'!E$5:E$141,'IND Balance'!$C$5:$C$141,'Service shares'!$B96,'IND Balance'!$D$5:$D$141,"*"&amp;'Service shares'!$A96)*F96</f>
        <v>3.6108037440547527</v>
      </c>
      <c r="AL96" s="2">
        <f>SUMIFS('IND Balance'!F$5:F$141,'IND Balance'!$C$5:$C$141,'Service shares'!$B96,'IND Balance'!$D$5:$D$141,"*"&amp;'Service shares'!$A96)*G96</f>
        <v>30.323507874278327</v>
      </c>
      <c r="AM96" s="2">
        <f>SUMIFS('IND Balance'!G$5:G$141,'IND Balance'!$C$5:$C$141,'Service shares'!$B96,'IND Balance'!$D$5:$D$141,"*"&amp;'Service shares'!$A96)*H96</f>
        <v>13.227733229498099</v>
      </c>
      <c r="AN96" s="2">
        <f>SUMIFS('IND Balance'!H$5:H$141,'IND Balance'!$C$5:$C$141,'Service shares'!$B96,'IND Balance'!$D$5:$D$141,"*"&amp;'Service shares'!$A96)*I96</f>
        <v>58.328464433671478</v>
      </c>
      <c r="AO96" s="2">
        <f>SUMIFS('IND Balance'!I$5:I$141,'IND Balance'!$C$5:$C$141,'Service shares'!$B96,'IND Balance'!$D$5:$D$141,"*"&amp;'Service shares'!$A96)*J96</f>
        <v>70.908481464853224</v>
      </c>
      <c r="AP96" s="2">
        <f>SUMIFS('IND Balance'!J$5:J$141,'IND Balance'!$C$5:$C$141,'Service shares'!$B96,'IND Balance'!$D$5:$D$141,"*"&amp;'Service shares'!$A96)*K96</f>
        <v>210.21907556651865</v>
      </c>
      <c r="AQ96" s="2">
        <f>SUMIFS('IND Balance'!K$5:K$141,'IND Balance'!$C$5:$C$141,'Service shares'!$B96,'IND Balance'!$D$5:$D$141,"*"&amp;'Service shares'!$A96)*L96</f>
        <v>44.182003319808359</v>
      </c>
      <c r="AR96" s="2">
        <f>SUMIFS('IND Balance'!L$5:L$141,'IND Balance'!$C$5:$C$141,'Service shares'!$B96,'IND Balance'!$D$5:$D$141,"*"&amp;'Service shares'!$A96)*M96</f>
        <v>48.426096159622816</v>
      </c>
      <c r="AS96" s="2">
        <f>SUMIFS('IND Balance'!M$5:M$141,'IND Balance'!$C$5:$C$141,'Service shares'!$B96,'IND Balance'!$D$5:$D$141,"*"&amp;'Service shares'!$A96)*N96</f>
        <v>76.485401453073763</v>
      </c>
      <c r="AT96" s="2">
        <f>SUMIFS('IND Balance'!N$5:N$141,'IND Balance'!$C$5:$C$141,'Service shares'!$B96,'IND Balance'!$D$5:$D$141,"*"&amp;'Service shares'!$A96)*O96</f>
        <v>568.8639345885307</v>
      </c>
      <c r="AU96" s="2">
        <f>SUMIFS('IND Balance'!O$5:O$141,'IND Balance'!$C$5:$C$141,'Service shares'!$B96,'IND Balance'!$D$5:$D$141,"*"&amp;'Service shares'!$A96)*P96</f>
        <v>4.6536993862129279</v>
      </c>
      <c r="AV96" s="2">
        <f>SUMIFS('IND Balance'!P$5:P$141,'IND Balance'!$C$5:$C$141,'Service shares'!$B96,'IND Balance'!$D$5:$D$141,"*"&amp;'Service shares'!$A96)*Q96</f>
        <v>41.144461580669201</v>
      </c>
      <c r="AW96" s="2">
        <f>SUMIFS('IND Balance'!Q$5:Q$141,'IND Balance'!$C$5:$C$141,'Service shares'!$B96,'IND Balance'!$D$5:$D$141,"*"&amp;'Service shares'!$A96)*R96</f>
        <v>135.51007494519695</v>
      </c>
      <c r="AX96" s="2">
        <f>SUMIFS('IND Balance'!R$5:R$141,'IND Balance'!$C$5:$C$141,'Service shares'!$B96,'IND Balance'!$D$5:$D$141,"*"&amp;'Service shares'!$A96)*S96</f>
        <v>21.196433638608365</v>
      </c>
      <c r="AY96" s="2">
        <f>SUMIFS('IND Balance'!S$5:S$141,'IND Balance'!$C$5:$C$141,'Service shares'!$B96,'IND Balance'!$D$5:$D$141,"*"&amp;'Service shares'!$A96)*T96</f>
        <v>35.359609853671479</v>
      </c>
      <c r="AZ96" s="2">
        <f>SUMIFS('IND Balance'!T$5:T$141,'IND Balance'!$C$5:$C$141,'Service shares'!$B96,'IND Balance'!$D$5:$D$141,"*"&amp;'Service shares'!$A96)*U96</f>
        <v>60.700494429490497</v>
      </c>
      <c r="BA96" s="2">
        <f>SUMIFS('IND Balance'!U$5:U$141,'IND Balance'!$C$5:$C$141,'Service shares'!$B96,'IND Balance'!$D$5:$D$141,"*"&amp;'Service shares'!$A96)*V96</f>
        <v>43.78313327279087</v>
      </c>
      <c r="BB96" s="2">
        <f>SUMIFS('IND Balance'!V$5:V$141,'IND Balance'!$C$5:$C$141,'Service shares'!$B96,'IND Balance'!$D$5:$D$141,"*"&amp;'Service shares'!$A96)*W96</f>
        <v>73.948913884270709</v>
      </c>
      <c r="BC96" s="2">
        <f>SUMIFS('IND Balance'!W$5:W$141,'IND Balance'!$C$5:$C$141,'Service shares'!$B96,'IND Balance'!$D$5:$D$141,"*"&amp;'Service shares'!$A96)*X96</f>
        <v>117.06619133731711</v>
      </c>
      <c r="BD96" s="2">
        <f>SUMIFS('IND Balance'!X$5:X$141,'IND Balance'!$C$5:$C$141,'Service shares'!$B96,'IND Balance'!$D$5:$D$141,"*"&amp;'Service shares'!$A96)*Y96</f>
        <v>0</v>
      </c>
      <c r="BE96" s="2">
        <f>SUMIFS('IND Balance'!Y$5:Y$141,'IND Balance'!$C$5:$C$141,'Service shares'!$B96,'IND Balance'!$D$5:$D$141,"*"&amp;'Service shares'!$A96)*Z96</f>
        <v>38.122900766920154</v>
      </c>
      <c r="BF96" s="2">
        <f>SUMIFS('IND Balance'!Z$5:Z$141,'IND Balance'!$C$5:$C$141,'Service shares'!$B96,'IND Balance'!$D$5:$D$141,"*"&amp;'Service shares'!$A96)*AA96</f>
        <v>56.82581694151483</v>
      </c>
      <c r="BG96" s="2">
        <f>SUMIFS('IND Balance'!AA$5:AA$141,'IND Balance'!$C$5:$C$141,'Service shares'!$B96,'IND Balance'!$D$5:$D$141,"*"&amp;'Service shares'!$A96)*AB96</f>
        <v>381.32884462149809</v>
      </c>
      <c r="BH96" s="2">
        <f>SUMIFS('IND Balance'!AB$5:AB$141,'IND Balance'!$C$5:$C$141,'Service shares'!$B96,'IND Balance'!$D$5:$D$141,"*"&amp;'Service shares'!$A96)*AC96</f>
        <v>8.1311965273186306</v>
      </c>
      <c r="BI96" s="2">
        <f>SUMIFS('IND Balance'!AC$5:AC$141,'IND Balance'!$C$5:$C$141,'Service shares'!$B96,'IND Balance'!$D$5:$D$141,"*"&amp;'Service shares'!$A96)*AD96</f>
        <v>184.48498395948138</v>
      </c>
      <c r="BJ96" s="2">
        <f>SUMIFS('IND Balance'!AD$5:AD$141,'IND Balance'!$C$5:$C$141,'Service shares'!$B96,'IND Balance'!$D$5:$D$141,"*"&amp;'Service shares'!$A96)*AE96</f>
        <v>0</v>
      </c>
      <c r="BK96" s="2">
        <f>SUMIFS('IND Balance'!AE$5:AE$141,'IND Balance'!$C$5:$C$141,'Service shares'!$B96,'IND Balance'!$D$5:$D$141,"*"&amp;'Service shares'!$A96)*AF96</f>
        <v>26.865340376883651</v>
      </c>
      <c r="BL96" s="2">
        <f>SUMIFS('IND Balance'!AF$5:AF$141,'IND Balance'!$C$5:$C$141,'Service shares'!$B96,'IND Balance'!$D$5:$D$141,"*"&amp;'Service shares'!$A96)*AG96</f>
        <v>34.352807170955131</v>
      </c>
      <c r="BM96" s="2">
        <f>SUMIFS('IND Balance'!AG$5:AG$141,'IND Balance'!$C$5:$C$141,'Service shares'!$B96,'IND Balance'!$D$5:$D$141,"*"&amp;'Service shares'!$A96)*AH96</f>
        <v>1196.414455804517</v>
      </c>
      <c r="BN96" s="2">
        <f>SUMIFS('IND Balance'!AH$5:AH$141,'IND Balance'!$C$5:$C$141,'Service shares'!$B96,'IND Balance'!$D$5:$D$141,"*"&amp;'Service shares'!$A96)*AI96</f>
        <v>0</v>
      </c>
    </row>
    <row r="97" spans="1:66" x14ac:dyDescent="0.45">
      <c r="A97" t="s">
        <v>159</v>
      </c>
      <c r="B97" t="s">
        <v>41</v>
      </c>
      <c r="C97" t="s">
        <v>184</v>
      </c>
      <c r="D97" s="1">
        <v>5.7034220532319393E-3</v>
      </c>
      <c r="E97" s="1"/>
      <c r="F97" s="1">
        <f t="shared" si="25"/>
        <v>5.7034220532319393E-3</v>
      </c>
      <c r="G97" s="1">
        <f t="shared" si="26"/>
        <v>5.7034220532319393E-3</v>
      </c>
      <c r="H97" s="1">
        <f t="shared" si="26"/>
        <v>5.7034220532319393E-3</v>
      </c>
      <c r="I97" s="1">
        <f t="shared" si="26"/>
        <v>5.7034220532319393E-3</v>
      </c>
      <c r="J97" s="1">
        <f t="shared" si="26"/>
        <v>5.7034220532319393E-3</v>
      </c>
      <c r="K97" s="1">
        <f t="shared" si="26"/>
        <v>5.7034220532319393E-3</v>
      </c>
      <c r="L97" s="1">
        <f t="shared" si="26"/>
        <v>5.7034220532319393E-3</v>
      </c>
      <c r="M97" s="1">
        <f t="shared" si="26"/>
        <v>5.7034220532319393E-3</v>
      </c>
      <c r="N97" s="1">
        <f t="shared" si="26"/>
        <v>5.7034220532319393E-3</v>
      </c>
      <c r="O97" s="1">
        <f t="shared" si="26"/>
        <v>5.7034220532319393E-3</v>
      </c>
      <c r="P97" s="1">
        <f t="shared" si="26"/>
        <v>5.7034220532319393E-3</v>
      </c>
      <c r="Q97" s="1">
        <f t="shared" si="26"/>
        <v>5.7034220532319393E-3</v>
      </c>
      <c r="R97" s="1">
        <f t="shared" si="26"/>
        <v>5.7034220532319393E-3</v>
      </c>
      <c r="S97" s="1">
        <f t="shared" si="26"/>
        <v>5.7034220532319393E-3</v>
      </c>
      <c r="T97" s="1">
        <f t="shared" si="26"/>
        <v>5.7034220532319393E-3</v>
      </c>
      <c r="U97" s="1">
        <f t="shared" si="26"/>
        <v>5.7034220532319393E-3</v>
      </c>
      <c r="V97" s="1">
        <f t="shared" si="26"/>
        <v>5.7034220532319393E-3</v>
      </c>
      <c r="W97" s="1">
        <f t="shared" si="27"/>
        <v>5.7034220532319393E-3</v>
      </c>
      <c r="X97" s="1">
        <f t="shared" si="27"/>
        <v>5.7034220532319393E-3</v>
      </c>
      <c r="Y97" s="1">
        <f t="shared" si="27"/>
        <v>5.7034220532319393E-3</v>
      </c>
      <c r="Z97" s="1">
        <f t="shared" si="27"/>
        <v>5.7034220532319393E-3</v>
      </c>
      <c r="AA97" s="1">
        <f t="shared" si="27"/>
        <v>5.7034220532319393E-3</v>
      </c>
      <c r="AB97" s="1">
        <f t="shared" si="27"/>
        <v>5.7034220532319393E-3</v>
      </c>
      <c r="AC97" s="1">
        <f t="shared" si="27"/>
        <v>5.7034220532319393E-3</v>
      </c>
      <c r="AD97" s="1">
        <f t="shared" si="27"/>
        <v>5.7034220532319393E-3</v>
      </c>
      <c r="AE97" s="1">
        <f t="shared" si="27"/>
        <v>5.7034220532319393E-3</v>
      </c>
      <c r="AF97" s="1">
        <f t="shared" si="27"/>
        <v>5.7034220532319393E-3</v>
      </c>
      <c r="AG97" s="1">
        <f t="shared" si="27"/>
        <v>5.7034220532319393E-3</v>
      </c>
      <c r="AH97" s="1">
        <f t="shared" si="27"/>
        <v>5.7034220532319393E-3</v>
      </c>
      <c r="AI97" s="1">
        <f t="shared" si="27"/>
        <v>5.7034220532319393E-3</v>
      </c>
      <c r="AJ97" s="1"/>
      <c r="AK97" s="2">
        <f>SUMIFS('IND Balance'!E$5:E$141,'IND Balance'!$C$5:$C$141,'Service shares'!$B97,'IND Balance'!$D$5:$D$141,"*"&amp;'Service shares'!$A97)*F97</f>
        <v>3.9342897937642583E-2</v>
      </c>
      <c r="AL97" s="2">
        <f>SUMIFS('IND Balance'!F$5:F$141,'IND Balance'!$C$5:$C$141,'Service shares'!$B97,'IND Balance'!$D$5:$D$141,"*"&amp;'Service shares'!$A97)*G97</f>
        <v>0.33040141751634983</v>
      </c>
      <c r="AM97" s="2">
        <f>SUMIFS('IND Balance'!G$5:G$141,'IND Balance'!$C$5:$C$141,'Service shares'!$B97,'IND Balance'!$D$5:$D$141,"*"&amp;'Service shares'!$A97)*H97</f>
        <v>0.14412784390494296</v>
      </c>
      <c r="AN97" s="2">
        <f>SUMIFS('IND Balance'!H$5:H$141,'IND Balance'!$C$5:$C$141,'Service shares'!$B97,'IND Balance'!$D$5:$D$141,"*"&amp;'Service shares'!$A97)*I97</f>
        <v>0.63554016937414448</v>
      </c>
      <c r="AO97" s="2">
        <f>SUMIFS('IND Balance'!I$5:I$141,'IND Balance'!$C$5:$C$141,'Service shares'!$B97,'IND Balance'!$D$5:$D$141,"*"&amp;'Service shares'!$A97)*J97</f>
        <v>0.77261057286159696</v>
      </c>
      <c r="AP97" s="2">
        <f>SUMIFS('IND Balance'!J$5:J$141,'IND Balance'!$C$5:$C$141,'Service shares'!$B97,'IND Balance'!$D$5:$D$141,"*"&amp;'Service shares'!$A97)*K97</f>
        <v>2.2905226151315592</v>
      </c>
      <c r="AQ97" s="2">
        <f>SUMIFS('IND Balance'!K$5:K$141,'IND Balance'!$C$5:$C$141,'Service shares'!$B97,'IND Balance'!$D$5:$D$141,"*"&amp;'Service shares'!$A97)*L97</f>
        <v>0.4814019732182509</v>
      </c>
      <c r="AR97" s="2">
        <f>SUMIFS('IND Balance'!L$5:L$141,'IND Balance'!$C$5:$C$141,'Service shares'!$B97,'IND Balance'!$D$5:$D$141,"*"&amp;'Service shares'!$A97)*M97</f>
        <v>0.52764511554068438</v>
      </c>
      <c r="AS97" s="2">
        <f>SUMIFS('IND Balance'!M$5:M$141,'IND Balance'!$C$5:$C$141,'Service shares'!$B97,'IND Balance'!$D$5:$D$141,"*"&amp;'Service shares'!$A97)*N97</f>
        <v>0.83337604488821293</v>
      </c>
      <c r="AT97" s="2">
        <f>SUMIFS('IND Balance'!N$5:N$141,'IND Balance'!$C$5:$C$141,'Service shares'!$B97,'IND Balance'!$D$5:$D$141,"*"&amp;'Service shares'!$A97)*O97</f>
        <v>6.1982753163399238</v>
      </c>
      <c r="AU97" s="2">
        <f>SUMIFS('IND Balance'!O$5:O$141,'IND Balance'!$C$5:$C$141,'Service shares'!$B97,'IND Balance'!$D$5:$D$141,"*"&amp;'Service shares'!$A97)*P97</f>
        <v>5.0706167646387836E-2</v>
      </c>
      <c r="AV97" s="2">
        <f>SUMIFS('IND Balance'!P$5:P$141,'IND Balance'!$C$5:$C$141,'Service shares'!$B97,'IND Balance'!$D$5:$D$141,"*"&amp;'Service shares'!$A97)*Q97</f>
        <v>0.44830527146007609</v>
      </c>
      <c r="AW97" s="2">
        <f>SUMIFS('IND Balance'!Q$5:Q$141,'IND Balance'!$C$5:$C$141,'Service shares'!$B97,'IND Balance'!$D$5:$D$141,"*"&amp;'Service shares'!$A97)*R97</f>
        <v>1.4765020272479088</v>
      </c>
      <c r="AX97" s="2">
        <f>SUMIFS('IND Balance'!R$5:R$141,'IND Balance'!$C$5:$C$141,'Service shares'!$B97,'IND Balance'!$D$5:$D$141,"*"&amp;'Service shares'!$A97)*S97</f>
        <v>0.23095387741825096</v>
      </c>
      <c r="AY97" s="2">
        <f>SUMIFS('IND Balance'!S$5:S$141,'IND Balance'!$C$5:$C$141,'Service shares'!$B97,'IND Balance'!$D$5:$D$141,"*"&amp;'Service shares'!$A97)*T97</f>
        <v>0.38527419937414448</v>
      </c>
      <c r="AZ97" s="2">
        <f>SUMIFS('IND Balance'!T$5:T$141,'IND Balance'!$C$5:$C$141,'Service shares'!$B97,'IND Balance'!$D$5:$D$141,"*"&amp;'Service shares'!$A97)*U97</f>
        <v>0.66138553252471488</v>
      </c>
      <c r="BA97" s="2">
        <f>SUMIFS('IND Balance'!U$5:U$141,'IND Balance'!$C$5:$C$141,'Service shares'!$B97,'IND Balance'!$D$5:$D$141,"*"&amp;'Service shares'!$A97)*V97</f>
        <v>0.47705593154372622</v>
      </c>
      <c r="BB97" s="2">
        <f>SUMIFS('IND Balance'!V$5:V$141,'IND Balance'!$C$5:$C$141,'Service shares'!$B97,'IND Balance'!$D$5:$D$141,"*"&amp;'Service shares'!$A97)*W97</f>
        <v>0.80573877113612158</v>
      </c>
      <c r="BC97" s="2">
        <f>SUMIFS('IND Balance'!W$5:W$141,'IND Balance'!$C$5:$C$141,'Service shares'!$B97,'IND Balance'!$D$5:$D$141,"*"&amp;'Service shares'!$A97)*X97</f>
        <v>1.2755396150555134</v>
      </c>
      <c r="BD97" s="2">
        <f>SUMIFS('IND Balance'!X$5:X$141,'IND Balance'!$C$5:$C$141,'Service shares'!$B97,'IND Balance'!$D$5:$D$141,"*"&amp;'Service shares'!$A97)*Y97</f>
        <v>0</v>
      </c>
      <c r="BE97" s="2">
        <f>SUMIFS('IND Balance'!Y$5:Y$141,'IND Balance'!$C$5:$C$141,'Service shares'!$B97,'IND Balance'!$D$5:$D$141,"*"&amp;'Service shares'!$A97)*Z97</f>
        <v>0.41538269600760458</v>
      </c>
      <c r="BF97" s="2">
        <f>SUMIFS('IND Balance'!Z$5:Z$141,'IND Balance'!$C$5:$C$141,'Service shares'!$B97,'IND Balance'!$D$5:$D$141,"*"&amp;'Service shares'!$A97)*AA97</f>
        <v>0.61916749694144491</v>
      </c>
      <c r="BG97" s="2">
        <f>SUMIFS('IND Balance'!AA$5:AA$141,'IND Balance'!$C$5:$C$141,'Service shares'!$B97,'IND Balance'!$D$5:$D$141,"*"&amp;'Service shares'!$A97)*AB97</f>
        <v>4.1549147719049433</v>
      </c>
      <c r="BH97" s="2">
        <f>SUMIFS('IND Balance'!AB$5:AB$141,'IND Balance'!$C$5:$C$141,'Service shares'!$B97,'IND Balance'!$D$5:$D$141,"*"&amp;'Service shares'!$A97)*AC97</f>
        <v>8.8596572331558945E-2</v>
      </c>
      <c r="BI97" s="2">
        <f>SUMIFS('IND Balance'!AC$5:AC$141,'IND Balance'!$C$5:$C$141,'Service shares'!$B97,'IND Balance'!$D$5:$D$141,"*"&amp;'Service shares'!$A97)*AD97</f>
        <v>2.0101269438684413</v>
      </c>
      <c r="BJ97" s="2">
        <f>SUMIFS('IND Balance'!AD$5:AD$141,'IND Balance'!$C$5:$C$141,'Service shares'!$B97,'IND Balance'!$D$5:$D$141,"*"&amp;'Service shares'!$A97)*AE97</f>
        <v>0</v>
      </c>
      <c r="BK97" s="2">
        <f>SUMIFS('IND Balance'!AE$5:AE$141,'IND Balance'!$C$5:$C$141,'Service shares'!$B97,'IND Balance'!$D$5:$D$141,"*"&amp;'Service shares'!$A97)*AF97</f>
        <v>0.29272162638250954</v>
      </c>
      <c r="BL97" s="2">
        <f>SUMIFS('IND Balance'!AF$5:AF$141,'IND Balance'!$C$5:$C$141,'Service shares'!$B97,'IND Balance'!$D$5:$D$141,"*"&amp;'Service shares'!$A97)*AG97</f>
        <v>0.37430419435665396</v>
      </c>
      <c r="BM97" s="2">
        <f>SUMIFS('IND Balance'!AG$5:AG$141,'IND Balance'!$C$5:$C$141,'Service shares'!$B97,'IND Balance'!$D$5:$D$141,"*"&amp;'Service shares'!$A97)*AH97</f>
        <v>13.035992859855513</v>
      </c>
      <c r="BN97" s="2">
        <f>SUMIFS('IND Balance'!AH$5:AH$141,'IND Balance'!$C$5:$C$141,'Service shares'!$B97,'IND Balance'!$D$5:$D$141,"*"&amp;'Service shares'!$A97)*AI97</f>
        <v>0</v>
      </c>
    </row>
    <row r="98" spans="1:66" x14ac:dyDescent="0.45">
      <c r="A98" t="s">
        <v>159</v>
      </c>
      <c r="B98" t="s">
        <v>41</v>
      </c>
      <c r="C98" t="s">
        <v>188</v>
      </c>
      <c r="D98" s="1">
        <v>5.6400506970849175E-2</v>
      </c>
      <c r="E98" s="1"/>
      <c r="F98" s="1">
        <f t="shared" si="25"/>
        <v>5.6400506970849175E-2</v>
      </c>
      <c r="G98" s="1">
        <f t="shared" si="26"/>
        <v>5.6400506970849175E-2</v>
      </c>
      <c r="H98" s="1">
        <f t="shared" si="26"/>
        <v>5.6400506970849175E-2</v>
      </c>
      <c r="I98" s="1">
        <f t="shared" si="26"/>
        <v>5.6400506970849175E-2</v>
      </c>
      <c r="J98" s="1">
        <f t="shared" si="26"/>
        <v>5.6400506970849175E-2</v>
      </c>
      <c r="K98" s="1">
        <f t="shared" si="26"/>
        <v>5.6400506970849175E-2</v>
      </c>
      <c r="L98" s="1">
        <f t="shared" si="26"/>
        <v>5.6400506970849175E-2</v>
      </c>
      <c r="M98" s="1">
        <f t="shared" si="26"/>
        <v>5.6400506970849175E-2</v>
      </c>
      <c r="N98" s="1">
        <f t="shared" si="26"/>
        <v>5.6400506970849175E-2</v>
      </c>
      <c r="O98" s="1">
        <f t="shared" si="26"/>
        <v>5.6400506970849175E-2</v>
      </c>
      <c r="P98" s="1">
        <f t="shared" si="26"/>
        <v>5.6400506970849175E-2</v>
      </c>
      <c r="Q98" s="1">
        <f t="shared" ref="G98:V114" si="28">$D98</f>
        <v>5.6400506970849175E-2</v>
      </c>
      <c r="R98" s="1">
        <f t="shared" si="28"/>
        <v>5.6400506970849175E-2</v>
      </c>
      <c r="S98" s="1">
        <f t="shared" si="28"/>
        <v>5.6400506970849175E-2</v>
      </c>
      <c r="T98" s="1">
        <f t="shared" si="28"/>
        <v>5.6400506970849175E-2</v>
      </c>
      <c r="U98" s="1">
        <f t="shared" si="28"/>
        <v>5.6400506970849175E-2</v>
      </c>
      <c r="V98" s="1">
        <f t="shared" si="28"/>
        <v>5.6400506970849175E-2</v>
      </c>
      <c r="W98" s="1">
        <f t="shared" si="27"/>
        <v>5.6400506970849175E-2</v>
      </c>
      <c r="X98" s="1">
        <f t="shared" si="27"/>
        <v>5.6400506970849175E-2</v>
      </c>
      <c r="Y98" s="1">
        <f t="shared" si="27"/>
        <v>5.6400506970849175E-2</v>
      </c>
      <c r="Z98" s="1">
        <f t="shared" si="27"/>
        <v>5.6400506970849175E-2</v>
      </c>
      <c r="AA98" s="1">
        <f t="shared" si="27"/>
        <v>5.6400506970849175E-2</v>
      </c>
      <c r="AB98" s="1">
        <f t="shared" si="27"/>
        <v>5.6400506970849175E-2</v>
      </c>
      <c r="AC98" s="1">
        <f t="shared" si="27"/>
        <v>5.6400506970849175E-2</v>
      </c>
      <c r="AD98" s="1">
        <f t="shared" si="27"/>
        <v>5.6400506970849175E-2</v>
      </c>
      <c r="AE98" s="1">
        <f t="shared" si="27"/>
        <v>5.6400506970849175E-2</v>
      </c>
      <c r="AF98" s="1">
        <f t="shared" si="27"/>
        <v>5.6400506970849175E-2</v>
      </c>
      <c r="AG98" s="1">
        <f t="shared" si="27"/>
        <v>5.6400506970849175E-2</v>
      </c>
      <c r="AH98" s="1">
        <f t="shared" si="27"/>
        <v>5.6400506970849175E-2</v>
      </c>
      <c r="AI98" s="1">
        <f t="shared" si="27"/>
        <v>5.6400506970849175E-2</v>
      </c>
      <c r="AJ98" s="1"/>
      <c r="AK98" s="2">
        <f>SUMIFS('IND Balance'!E$5:E$141,'IND Balance'!$C$5:$C$141,'Service shares'!$B98,'IND Balance'!$D$5:$D$141,"*"&amp;'Service shares'!$A98)*F98</f>
        <v>0.38905754627224332</v>
      </c>
      <c r="AL98" s="2">
        <f>SUMIFS('IND Balance'!F$5:F$141,'IND Balance'!$C$5:$C$141,'Service shares'!$B98,'IND Balance'!$D$5:$D$141,"*"&amp;'Service shares'!$A98)*G98</f>
        <v>3.2673029065505701</v>
      </c>
      <c r="AM98" s="2">
        <f>SUMIFS('IND Balance'!G$5:G$141,'IND Balance'!$C$5:$C$141,'Service shares'!$B98,'IND Balance'!$D$5:$D$141,"*"&amp;'Service shares'!$A98)*H98</f>
        <v>1.4252642341711026</v>
      </c>
      <c r="AN98" s="2">
        <f>SUMIFS('IND Balance'!H$5:H$141,'IND Balance'!$C$5:$C$141,'Service shares'!$B98,'IND Balance'!$D$5:$D$141,"*"&amp;'Service shares'!$A98)*I98</f>
        <v>6.2847861193665393</v>
      </c>
      <c r="AO98" s="2">
        <f>SUMIFS('IND Balance'!I$5:I$141,'IND Balance'!$C$5:$C$141,'Service shares'!$B98,'IND Balance'!$D$5:$D$141,"*"&amp;'Service shares'!$A98)*J98</f>
        <v>7.6402601094091249</v>
      </c>
      <c r="AP98" s="2">
        <f>SUMIFS('IND Balance'!J$5:J$141,'IND Balance'!$C$5:$C$141,'Service shares'!$B98,'IND Balance'!$D$5:$D$141,"*"&amp;'Service shares'!$A98)*K98</f>
        <v>22.650723638523196</v>
      </c>
      <c r="AQ98" s="2">
        <f>SUMIFS('IND Balance'!K$5:K$141,'IND Balance'!$C$5:$C$141,'Service shares'!$B98,'IND Balance'!$D$5:$D$141,"*"&amp;'Service shares'!$A98)*L98</f>
        <v>4.7605306240471474</v>
      </c>
      <c r="AR98" s="2">
        <f>SUMIFS('IND Balance'!L$5:L$141,'IND Balance'!$C$5:$C$141,'Service shares'!$B98,'IND Balance'!$D$5:$D$141,"*"&amp;'Service shares'!$A98)*M98</f>
        <v>5.2178239203467678</v>
      </c>
      <c r="AS98" s="2">
        <f>SUMIFS('IND Balance'!M$5:M$141,'IND Balance'!$C$5:$C$141,'Service shares'!$B98,'IND Balance'!$D$5:$D$141,"*"&amp;'Service shares'!$A98)*N98</f>
        <v>8.2411631105612173</v>
      </c>
      <c r="AT98" s="2">
        <f>SUMIFS('IND Balance'!N$5:N$141,'IND Balance'!$C$5:$C$141,'Service shares'!$B98,'IND Balance'!$D$5:$D$141,"*"&amp;'Service shares'!$A98)*O98</f>
        <v>61.294055906028127</v>
      </c>
      <c r="AU98" s="2">
        <f>SUMIFS('IND Balance'!O$5:O$141,'IND Balance'!$C$5:$C$141,'Service shares'!$B98,'IND Balance'!$D$5:$D$141,"*"&amp;'Service shares'!$A98)*P98</f>
        <v>0.50142765783650189</v>
      </c>
      <c r="AV98" s="2">
        <f>SUMIFS('IND Balance'!P$5:P$141,'IND Balance'!$C$5:$C$141,'Service shares'!$B98,'IND Balance'!$D$5:$D$141,"*"&amp;'Service shares'!$A98)*Q98</f>
        <v>4.4332410177718637</v>
      </c>
      <c r="AW98" s="2">
        <f>SUMIFS('IND Balance'!Q$5:Q$141,'IND Balance'!$C$5:$C$141,'Service shares'!$B98,'IND Balance'!$D$5:$D$141,"*"&amp;'Service shares'!$A98)*R98</f>
        <v>14.600964491673762</v>
      </c>
      <c r="AX98" s="2">
        <f>SUMIFS('IND Balance'!R$5:R$141,'IND Balance'!$C$5:$C$141,'Service shares'!$B98,'IND Balance'!$D$5:$D$141,"*"&amp;'Service shares'!$A98)*S98</f>
        <v>2.2838772322471481</v>
      </c>
      <c r="AY98" s="2">
        <f>SUMIFS('IND Balance'!S$5:S$141,'IND Balance'!$C$5:$C$141,'Service shares'!$B98,'IND Balance'!$D$5:$D$141,"*"&amp;'Service shares'!$A98)*T98</f>
        <v>3.8099337493665395</v>
      </c>
      <c r="AZ98" s="2">
        <f>SUMIFS('IND Balance'!T$5:T$141,'IND Balance'!$C$5:$C$141,'Service shares'!$B98,'IND Balance'!$D$5:$D$141,"*"&amp;'Service shares'!$A98)*U98</f>
        <v>6.540368043855513</v>
      </c>
      <c r="BA98" s="2">
        <f>SUMIFS('IND Balance'!U$5:U$141,'IND Balance'!$C$5:$C$141,'Service shares'!$B98,'IND Balance'!$D$5:$D$141,"*"&amp;'Service shares'!$A98)*V98</f>
        <v>4.7175531008212923</v>
      </c>
      <c r="BB98" s="2">
        <f>SUMIFS('IND Balance'!V$5:V$141,'IND Balance'!$C$5:$C$141,'Service shares'!$B98,'IND Balance'!$D$5:$D$141,"*"&amp;'Service shares'!$A98)*W98</f>
        <v>7.96786118123498</v>
      </c>
      <c r="BC98" s="2">
        <f>SUMIFS('IND Balance'!W$5:W$141,'IND Balance'!$C$5:$C$141,'Service shares'!$B98,'IND Balance'!$D$5:$D$141,"*"&amp;'Service shares'!$A98)*X98</f>
        <v>12.613669526660075</v>
      </c>
      <c r="BD98" s="2">
        <f>SUMIFS('IND Balance'!X$5:X$141,'IND Balance'!$C$5:$C$141,'Service shares'!$B98,'IND Balance'!$D$5:$D$141,"*"&amp;'Service shares'!$A98)*Y98</f>
        <v>0</v>
      </c>
      <c r="BE98" s="2">
        <f>SUMIFS('IND Balance'!Y$5:Y$141,'IND Balance'!$C$5:$C$141,'Service shares'!$B98,'IND Balance'!$D$5:$D$141,"*"&amp;'Service shares'!$A98)*Z98</f>
        <v>4.107673327186312</v>
      </c>
      <c r="BF98" s="2">
        <f>SUMIFS('IND Balance'!Z$5:Z$141,'IND Balance'!$C$5:$C$141,'Service shares'!$B98,'IND Balance'!$D$5:$D$141,"*"&amp;'Service shares'!$A98)*AA98</f>
        <v>6.1228785808653994</v>
      </c>
      <c r="BG98" s="2">
        <f>SUMIFS('IND Balance'!AA$5:AA$141,'IND Balance'!$C$5:$C$141,'Service shares'!$B98,'IND Balance'!$D$5:$D$141,"*"&amp;'Service shares'!$A98)*AB98</f>
        <v>41.087490522171102</v>
      </c>
      <c r="BH98" s="2">
        <f>SUMIFS('IND Balance'!AB$5:AB$141,'IND Balance'!$C$5:$C$141,'Service shares'!$B98,'IND Balance'!$D$5:$D$141,"*"&amp;'Service shares'!$A98)*AC98</f>
        <v>0.87612165972319389</v>
      </c>
      <c r="BI98" s="2">
        <f>SUMIFS('IND Balance'!AC$5:AC$141,'IND Balance'!$C$5:$C$141,'Service shares'!$B98,'IND Balance'!$D$5:$D$141,"*"&amp;'Service shares'!$A98)*AD98</f>
        <v>19.877922000476804</v>
      </c>
      <c r="BJ98" s="2">
        <f>SUMIFS('IND Balance'!AD$5:AD$141,'IND Balance'!$C$5:$C$141,'Service shares'!$B98,'IND Balance'!$D$5:$D$141,"*"&amp;'Service shares'!$A98)*AE98</f>
        <v>0</v>
      </c>
      <c r="BK98" s="2">
        <f>SUMIFS('IND Balance'!AE$5:AE$141,'IND Balance'!$C$5:$C$141,'Service shares'!$B98,'IND Balance'!$D$5:$D$141,"*"&amp;'Service shares'!$A98)*AF98</f>
        <v>2.8946916386714827</v>
      </c>
      <c r="BL98" s="2">
        <f>SUMIFS('IND Balance'!AF$5:AF$141,'IND Balance'!$C$5:$C$141,'Service shares'!$B98,'IND Balance'!$D$5:$D$141,"*"&amp;'Service shares'!$A98)*AG98</f>
        <v>3.7014525886380225</v>
      </c>
      <c r="BM98" s="2">
        <f>SUMIFS('IND Balance'!AG$5:AG$141,'IND Balance'!$C$5:$C$141,'Service shares'!$B98,'IND Balance'!$D$5:$D$141,"*"&amp;'Service shares'!$A98)*AH98</f>
        <v>128.91148494746008</v>
      </c>
      <c r="BN98" s="2">
        <f>SUMIFS('IND Balance'!AH$5:AH$141,'IND Balance'!$C$5:$C$141,'Service shares'!$B98,'IND Balance'!$D$5:$D$141,"*"&amp;'Service shares'!$A98)*AI98</f>
        <v>0</v>
      </c>
    </row>
    <row r="99" spans="1:66" x14ac:dyDescent="0.45">
      <c r="A99" t="s">
        <v>159</v>
      </c>
      <c r="B99" t="s">
        <v>41</v>
      </c>
      <c r="C99" t="s">
        <v>194</v>
      </c>
      <c r="D99" s="1">
        <v>0.10139416983523447</v>
      </c>
      <c r="E99" s="1"/>
      <c r="F99" s="1">
        <f t="shared" si="25"/>
        <v>0.10139416983523447</v>
      </c>
      <c r="G99" s="1">
        <f t="shared" si="28"/>
        <v>0.10139416983523447</v>
      </c>
      <c r="H99" s="1">
        <f t="shared" si="28"/>
        <v>0.10139416983523447</v>
      </c>
      <c r="I99" s="1">
        <f t="shared" si="28"/>
        <v>0.10139416983523447</v>
      </c>
      <c r="J99" s="1">
        <f t="shared" si="28"/>
        <v>0.10139416983523447</v>
      </c>
      <c r="K99" s="1">
        <f t="shared" si="28"/>
        <v>0.10139416983523447</v>
      </c>
      <c r="L99" s="1">
        <f t="shared" si="28"/>
        <v>0.10139416983523447</v>
      </c>
      <c r="M99" s="1">
        <f t="shared" si="28"/>
        <v>0.10139416983523447</v>
      </c>
      <c r="N99" s="1">
        <f t="shared" si="28"/>
        <v>0.10139416983523447</v>
      </c>
      <c r="O99" s="1">
        <f t="shared" si="28"/>
        <v>0.10139416983523447</v>
      </c>
      <c r="P99" s="1">
        <f t="shared" si="28"/>
        <v>0.10139416983523447</v>
      </c>
      <c r="Q99" s="1">
        <f t="shared" si="28"/>
        <v>0.10139416983523447</v>
      </c>
      <c r="R99" s="1">
        <f t="shared" si="28"/>
        <v>0.10139416983523447</v>
      </c>
      <c r="S99" s="1">
        <f t="shared" si="28"/>
        <v>0.10139416983523447</v>
      </c>
      <c r="T99" s="1">
        <f t="shared" si="28"/>
        <v>0.10139416983523447</v>
      </c>
      <c r="U99" s="1">
        <f t="shared" si="28"/>
        <v>0.10139416983523447</v>
      </c>
      <c r="V99" s="1">
        <f t="shared" si="28"/>
        <v>0.10139416983523447</v>
      </c>
      <c r="W99" s="1">
        <f t="shared" ref="W99:AI114" si="29">$D99</f>
        <v>0.10139416983523447</v>
      </c>
      <c r="X99" s="1">
        <f t="shared" si="29"/>
        <v>0.10139416983523447</v>
      </c>
      <c r="Y99" s="1">
        <f t="shared" si="29"/>
        <v>0.10139416983523447</v>
      </c>
      <c r="Z99" s="1">
        <f t="shared" si="29"/>
        <v>0.10139416983523447</v>
      </c>
      <c r="AA99" s="1">
        <f t="shared" si="29"/>
        <v>0.10139416983523447</v>
      </c>
      <c r="AB99" s="1">
        <f t="shared" si="29"/>
        <v>0.10139416983523447</v>
      </c>
      <c r="AC99" s="1">
        <f t="shared" si="29"/>
        <v>0.10139416983523447</v>
      </c>
      <c r="AD99" s="1">
        <f t="shared" si="29"/>
        <v>0.10139416983523447</v>
      </c>
      <c r="AE99" s="1">
        <f t="shared" si="29"/>
        <v>0.10139416983523447</v>
      </c>
      <c r="AF99" s="1">
        <f t="shared" si="29"/>
        <v>0.10139416983523447</v>
      </c>
      <c r="AG99" s="1">
        <f t="shared" si="29"/>
        <v>0.10139416983523447</v>
      </c>
      <c r="AH99" s="1">
        <f t="shared" si="29"/>
        <v>0.10139416983523447</v>
      </c>
      <c r="AI99" s="1">
        <f t="shared" si="29"/>
        <v>0.10139416983523447</v>
      </c>
      <c r="AJ99" s="1"/>
      <c r="AK99" s="2">
        <f>SUMIFS('IND Balance'!E$5:E$141,'IND Balance'!$C$5:$C$141,'Service shares'!$B99,'IND Balance'!$D$5:$D$141,"*"&amp;'Service shares'!$A99)*F99</f>
        <v>0.69942929666920151</v>
      </c>
      <c r="AL99" s="2">
        <f>SUMIFS('IND Balance'!F$5:F$141,'IND Balance'!$C$5:$C$141,'Service shares'!$B99,'IND Balance'!$D$5:$D$141,"*"&amp;'Service shares'!$A99)*G99</f>
        <v>5.8738029780684409</v>
      </c>
      <c r="AM99" s="2">
        <f>SUMIFS('IND Balance'!G$5:G$141,'IND Balance'!$C$5:$C$141,'Service shares'!$B99,'IND Balance'!$D$5:$D$141,"*"&amp;'Service shares'!$A99)*H99</f>
        <v>2.5622727805323193</v>
      </c>
      <c r="AN99" s="2">
        <f>SUMIFS('IND Balance'!H$5:H$141,'IND Balance'!$C$5:$C$141,'Service shares'!$B99,'IND Balance'!$D$5:$D$141,"*"&amp;'Service shares'!$A99)*I99</f>
        <v>11.298491899984789</v>
      </c>
      <c r="AO99" s="2">
        <f>SUMIFS('IND Balance'!I$5:I$141,'IND Balance'!$C$5:$C$141,'Service shares'!$B99,'IND Balance'!$D$5:$D$141,"*"&amp;'Service shares'!$A99)*J99</f>
        <v>13.735299073095055</v>
      </c>
      <c r="AP99" s="2">
        <f>SUMIFS('IND Balance'!J$5:J$141,'IND Balance'!$C$5:$C$141,'Service shares'!$B99,'IND Balance'!$D$5:$D$141,"*"&amp;'Service shares'!$A99)*K99</f>
        <v>40.720402046783271</v>
      </c>
      <c r="AQ99" s="2">
        <f>SUMIFS('IND Balance'!K$5:K$141,'IND Balance'!$C$5:$C$141,'Service shares'!$B99,'IND Balance'!$D$5:$D$141,"*"&amp;'Service shares'!$A99)*L99</f>
        <v>8.5582573016577932</v>
      </c>
      <c r="AR99" s="2">
        <f>SUMIFS('IND Balance'!L$5:L$141,'IND Balance'!$C$5:$C$141,'Service shares'!$B99,'IND Balance'!$D$5:$D$141,"*"&amp;'Service shares'!$A99)*M99</f>
        <v>9.380357609612167</v>
      </c>
      <c r="AS99" s="2">
        <f>SUMIFS('IND Balance'!M$5:M$141,'IND Balance'!$C$5:$C$141,'Service shares'!$B99,'IND Balance'!$D$5:$D$141,"*"&amp;'Service shares'!$A99)*N99</f>
        <v>14.815574131346008</v>
      </c>
      <c r="AT99" s="2">
        <f>SUMIFS('IND Balance'!N$5:N$141,'IND Balance'!$C$5:$C$141,'Service shares'!$B99,'IND Balance'!$D$5:$D$141,"*"&amp;'Service shares'!$A99)*O99</f>
        <v>110.19156117937641</v>
      </c>
      <c r="AU99" s="2">
        <f>SUMIFS('IND Balance'!O$5:O$141,'IND Balance'!$C$5:$C$141,'Service shares'!$B99,'IND Balance'!$D$5:$D$141,"*"&amp;'Service shares'!$A99)*P99</f>
        <v>0.90144298038022808</v>
      </c>
      <c r="AV99" s="2">
        <f>SUMIFS('IND Balance'!P$5:P$141,'IND Balance'!$C$5:$C$141,'Service shares'!$B99,'IND Balance'!$D$5:$D$141,"*"&amp;'Service shares'!$A99)*Q99</f>
        <v>7.9698714926235743</v>
      </c>
      <c r="AW99" s="2">
        <f>SUMIFS('IND Balance'!Q$5:Q$141,'IND Balance'!$C$5:$C$141,'Service shares'!$B99,'IND Balance'!$D$5:$D$141,"*"&amp;'Service shares'!$A99)*R99</f>
        <v>26.248924928851707</v>
      </c>
      <c r="AX99" s="2">
        <f>SUMIFS('IND Balance'!R$5:R$141,'IND Balance'!$C$5:$C$141,'Service shares'!$B99,'IND Balance'!$D$5:$D$141,"*"&amp;'Service shares'!$A99)*S99</f>
        <v>4.1058467096577944</v>
      </c>
      <c r="AY99" s="2">
        <f>SUMIFS('IND Balance'!S$5:S$141,'IND Balance'!$C$5:$C$141,'Service shares'!$B99,'IND Balance'!$D$5:$D$141,"*"&amp;'Service shares'!$A99)*T99</f>
        <v>6.8493190999847897</v>
      </c>
      <c r="AZ99" s="2">
        <f>SUMIFS('IND Balance'!T$5:T$141,'IND Balance'!$C$5:$C$141,'Service shares'!$B99,'IND Balance'!$D$5:$D$141,"*"&amp;'Service shares'!$A99)*U99</f>
        <v>11.757965022661597</v>
      </c>
      <c r="BA99" s="2">
        <f>SUMIFS('IND Balance'!U$5:U$141,'IND Balance'!$C$5:$C$141,'Service shares'!$B99,'IND Balance'!$D$5:$D$141,"*"&amp;'Service shares'!$A99)*V99</f>
        <v>8.4809943385551332</v>
      </c>
      <c r="BB99" s="2">
        <f>SUMIFS('IND Balance'!V$5:V$141,'IND Balance'!$C$5:$C$141,'Service shares'!$B99,'IND Balance'!$D$5:$D$141,"*"&amp;'Service shares'!$A99)*W99</f>
        <v>14.324244820197716</v>
      </c>
      <c r="BC99" s="2">
        <f>SUMIFS('IND Balance'!W$5:W$141,'IND Balance'!$C$5:$C$141,'Service shares'!$B99,'IND Balance'!$D$5:$D$141,"*"&amp;'Service shares'!$A99)*X99</f>
        <v>22.676259823209126</v>
      </c>
      <c r="BD99" s="2">
        <f>SUMIFS('IND Balance'!X$5:X$141,'IND Balance'!$C$5:$C$141,'Service shares'!$B99,'IND Balance'!$D$5:$D$141,"*"&amp;'Service shares'!$A99)*Y99</f>
        <v>0</v>
      </c>
      <c r="BE99" s="2">
        <f>SUMIFS('IND Balance'!Y$5:Y$141,'IND Balance'!$C$5:$C$141,'Service shares'!$B99,'IND Balance'!$D$5:$D$141,"*"&amp;'Service shares'!$A99)*Z99</f>
        <v>7.3845812623574147</v>
      </c>
      <c r="BF99" s="2">
        <f>SUMIFS('IND Balance'!Z$5:Z$141,'IND Balance'!$C$5:$C$141,'Service shares'!$B99,'IND Balance'!$D$5:$D$141,"*"&amp;'Service shares'!$A99)*AA99</f>
        <v>11.00742216784791</v>
      </c>
      <c r="BG99" s="2">
        <f>SUMIFS('IND Balance'!AA$5:AA$141,'IND Balance'!$C$5:$C$141,'Service shares'!$B99,'IND Balance'!$D$5:$D$141,"*"&amp;'Service shares'!$A99)*AB99</f>
        <v>73.86515150053232</v>
      </c>
      <c r="BH99" s="2">
        <f>SUMIFS('IND Balance'!AB$5:AB$141,'IND Balance'!$C$5:$C$141,'Service shares'!$B99,'IND Balance'!$D$5:$D$141,"*"&amp;'Service shares'!$A99)*AC99</f>
        <v>1.5750501747832699</v>
      </c>
      <c r="BI99" s="2">
        <f>SUMIFS('IND Balance'!AC$5:AC$141,'IND Balance'!$C$5:$C$141,'Service shares'!$B99,'IND Balance'!$D$5:$D$141,"*"&amp;'Service shares'!$A99)*AD99</f>
        <v>35.73559011321673</v>
      </c>
      <c r="BJ99" s="2">
        <f>SUMIFS('IND Balance'!AD$5:AD$141,'IND Balance'!$C$5:$C$141,'Service shares'!$B99,'IND Balance'!$D$5:$D$141,"*"&amp;'Service shares'!$A99)*AE99</f>
        <v>0</v>
      </c>
      <c r="BK99" s="2">
        <f>SUMIFS('IND Balance'!AE$5:AE$141,'IND Balance'!$C$5:$C$141,'Service shares'!$B99,'IND Balance'!$D$5:$D$141,"*"&amp;'Service shares'!$A99)*AF99</f>
        <v>5.2039400245779461</v>
      </c>
      <c r="BL99" s="2">
        <f>SUMIFS('IND Balance'!AF$5:AF$141,'IND Balance'!$C$5:$C$141,'Service shares'!$B99,'IND Balance'!$D$5:$D$141,"*"&amp;'Service shares'!$A99)*AG99</f>
        <v>6.6542967885627373</v>
      </c>
      <c r="BM99" s="2">
        <f>SUMIFS('IND Balance'!AG$5:AG$141,'IND Balance'!$C$5:$C$141,'Service shares'!$B99,'IND Balance'!$D$5:$D$141,"*"&amp;'Service shares'!$A99)*AH99</f>
        <v>231.75098417520911</v>
      </c>
      <c r="BN99" s="2">
        <f>SUMIFS('IND Balance'!AH$5:AH$141,'IND Balance'!$C$5:$C$141,'Service shares'!$B99,'IND Balance'!$D$5:$D$141,"*"&amp;'Service shares'!$A99)*AI99</f>
        <v>0</v>
      </c>
    </row>
    <row r="100" spans="1:66" x14ac:dyDescent="0.45">
      <c r="A100" t="s">
        <v>159</v>
      </c>
      <c r="B100" t="s">
        <v>41</v>
      </c>
      <c r="C100" t="s">
        <v>199</v>
      </c>
      <c r="D100" s="1">
        <v>4.9429657794676805E-2</v>
      </c>
      <c r="E100" s="1"/>
      <c r="F100" s="1">
        <f t="shared" si="25"/>
        <v>4.9429657794676805E-2</v>
      </c>
      <c r="G100" s="1">
        <f t="shared" si="28"/>
        <v>4.9429657794676805E-2</v>
      </c>
      <c r="H100" s="1">
        <f t="shared" si="28"/>
        <v>4.9429657794676805E-2</v>
      </c>
      <c r="I100" s="1">
        <f t="shared" si="28"/>
        <v>4.9429657794676805E-2</v>
      </c>
      <c r="J100" s="1">
        <f t="shared" si="28"/>
        <v>4.9429657794676805E-2</v>
      </c>
      <c r="K100" s="1">
        <f t="shared" si="28"/>
        <v>4.9429657794676805E-2</v>
      </c>
      <c r="L100" s="1">
        <f t="shared" si="28"/>
        <v>4.9429657794676805E-2</v>
      </c>
      <c r="M100" s="1">
        <f t="shared" si="28"/>
        <v>4.9429657794676805E-2</v>
      </c>
      <c r="N100" s="1">
        <f t="shared" si="28"/>
        <v>4.9429657794676805E-2</v>
      </c>
      <c r="O100" s="1">
        <f t="shared" si="28"/>
        <v>4.9429657794676805E-2</v>
      </c>
      <c r="P100" s="1">
        <f t="shared" si="28"/>
        <v>4.9429657794676805E-2</v>
      </c>
      <c r="Q100" s="1">
        <f t="shared" si="28"/>
        <v>4.9429657794676805E-2</v>
      </c>
      <c r="R100" s="1">
        <f t="shared" si="28"/>
        <v>4.9429657794676805E-2</v>
      </c>
      <c r="S100" s="1">
        <f t="shared" si="28"/>
        <v>4.9429657794676805E-2</v>
      </c>
      <c r="T100" s="1">
        <f t="shared" si="28"/>
        <v>4.9429657794676805E-2</v>
      </c>
      <c r="U100" s="1">
        <f t="shared" si="28"/>
        <v>4.9429657794676805E-2</v>
      </c>
      <c r="V100" s="1">
        <f t="shared" si="28"/>
        <v>4.9429657794676805E-2</v>
      </c>
      <c r="W100" s="1">
        <f t="shared" si="29"/>
        <v>4.9429657794676805E-2</v>
      </c>
      <c r="X100" s="1">
        <f t="shared" si="29"/>
        <v>4.9429657794676805E-2</v>
      </c>
      <c r="Y100" s="1">
        <f t="shared" si="29"/>
        <v>4.9429657794676805E-2</v>
      </c>
      <c r="Z100" s="1">
        <f t="shared" si="29"/>
        <v>4.9429657794676805E-2</v>
      </c>
      <c r="AA100" s="1">
        <f t="shared" si="29"/>
        <v>4.9429657794676805E-2</v>
      </c>
      <c r="AB100" s="1">
        <f t="shared" si="29"/>
        <v>4.9429657794676805E-2</v>
      </c>
      <c r="AC100" s="1">
        <f t="shared" si="29"/>
        <v>4.9429657794676805E-2</v>
      </c>
      <c r="AD100" s="1">
        <f t="shared" si="29"/>
        <v>4.9429657794676805E-2</v>
      </c>
      <c r="AE100" s="1">
        <f t="shared" si="29"/>
        <v>4.9429657794676805E-2</v>
      </c>
      <c r="AF100" s="1">
        <f t="shared" si="29"/>
        <v>4.9429657794676805E-2</v>
      </c>
      <c r="AG100" s="1">
        <f t="shared" si="29"/>
        <v>4.9429657794676805E-2</v>
      </c>
      <c r="AH100" s="1">
        <f t="shared" si="29"/>
        <v>4.9429657794676805E-2</v>
      </c>
      <c r="AI100" s="1">
        <f t="shared" si="29"/>
        <v>4.9429657794676805E-2</v>
      </c>
      <c r="AJ100" s="1"/>
      <c r="AK100" s="2">
        <f>SUMIFS('IND Balance'!E$5:E$141,'IND Balance'!$C$5:$C$141,'Service shares'!$B100,'IND Balance'!$D$5:$D$141,"*"&amp;'Service shares'!$A100)*F100</f>
        <v>0.34097178212623569</v>
      </c>
      <c r="AL100" s="2">
        <f>SUMIFS('IND Balance'!F$5:F$141,'IND Balance'!$C$5:$C$141,'Service shares'!$B100,'IND Balance'!$D$5:$D$141,"*"&amp;'Service shares'!$A100)*G100</f>
        <v>2.8634789518083648</v>
      </c>
      <c r="AM100" s="2">
        <f>SUMIFS('IND Balance'!G$5:G$141,'IND Balance'!$C$5:$C$141,'Service shares'!$B100,'IND Balance'!$D$5:$D$141,"*"&amp;'Service shares'!$A100)*H100</f>
        <v>1.2491079805095058</v>
      </c>
      <c r="AN100" s="2">
        <f>SUMIFS('IND Balance'!H$5:H$141,'IND Balance'!$C$5:$C$141,'Service shares'!$B100,'IND Balance'!$D$5:$D$141,"*"&amp;'Service shares'!$A100)*I100</f>
        <v>5.5080148012425854</v>
      </c>
      <c r="AO100" s="2">
        <f>SUMIFS('IND Balance'!I$5:I$141,'IND Balance'!$C$5:$C$141,'Service shares'!$B100,'IND Balance'!$D$5:$D$141,"*"&amp;'Service shares'!$A100)*J100</f>
        <v>6.6959582981338395</v>
      </c>
      <c r="AP100" s="2">
        <f>SUMIFS('IND Balance'!J$5:J$141,'IND Balance'!$C$5:$C$141,'Service shares'!$B100,'IND Balance'!$D$5:$D$141,"*"&amp;'Service shares'!$A100)*K100</f>
        <v>19.851195997806844</v>
      </c>
      <c r="AQ100" s="2">
        <f>SUMIFS('IND Balance'!K$5:K$141,'IND Balance'!$C$5:$C$141,'Service shares'!$B100,'IND Balance'!$D$5:$D$141,"*"&amp;'Service shares'!$A100)*L100</f>
        <v>4.1721504345581746</v>
      </c>
      <c r="AR100" s="2">
        <f>SUMIFS('IND Balance'!L$5:L$141,'IND Balance'!$C$5:$C$141,'Service shares'!$B100,'IND Balance'!$D$5:$D$141,"*"&amp;'Service shares'!$A100)*M100</f>
        <v>4.5729243346859318</v>
      </c>
      <c r="AS100" s="2">
        <f>SUMIFS('IND Balance'!M$5:M$141,'IND Balance'!$C$5:$C$141,'Service shares'!$B100,'IND Balance'!$D$5:$D$141,"*"&amp;'Service shares'!$A100)*N100</f>
        <v>7.2225923890311785</v>
      </c>
      <c r="AT100" s="2">
        <f>SUMIFS('IND Balance'!N$5:N$141,'IND Balance'!$C$5:$C$141,'Service shares'!$B100,'IND Balance'!$D$5:$D$141,"*"&amp;'Service shares'!$A100)*O100</f>
        <v>53.718386074946004</v>
      </c>
      <c r="AU100" s="2">
        <f>SUMIFS('IND Balance'!O$5:O$141,'IND Balance'!$C$5:$C$141,'Service shares'!$B100,'IND Balance'!$D$5:$D$141,"*"&amp;'Service shares'!$A100)*P100</f>
        <v>0.4394534529353612</v>
      </c>
      <c r="AV100" s="2">
        <f>SUMIFS('IND Balance'!P$5:P$141,'IND Balance'!$C$5:$C$141,'Service shares'!$B100,'IND Balance'!$D$5:$D$141,"*"&amp;'Service shares'!$A100)*Q100</f>
        <v>3.8853123526539926</v>
      </c>
      <c r="AW100" s="2">
        <f>SUMIFS('IND Balance'!Q$5:Q$141,'IND Balance'!$C$5:$C$141,'Service shares'!$B100,'IND Balance'!$D$5:$D$141,"*"&amp;'Service shares'!$A100)*R100</f>
        <v>12.796350902815208</v>
      </c>
      <c r="AX100" s="2">
        <f>SUMIFS('IND Balance'!R$5:R$141,'IND Balance'!$C$5:$C$141,'Service shares'!$B100,'IND Balance'!$D$5:$D$141,"*"&amp;'Service shares'!$A100)*S100</f>
        <v>2.0016002709581748</v>
      </c>
      <c r="AY100" s="2">
        <f>SUMIFS('IND Balance'!S$5:S$141,'IND Balance'!$C$5:$C$141,'Service shares'!$B100,'IND Balance'!$D$5:$D$141,"*"&amp;'Service shares'!$A100)*T100</f>
        <v>3.3390430612425854</v>
      </c>
      <c r="AZ100" s="2">
        <f>SUMIFS('IND Balance'!T$5:T$141,'IND Balance'!$C$5:$C$141,'Service shares'!$B100,'IND Balance'!$D$5:$D$141,"*"&amp;'Service shares'!$A100)*U100</f>
        <v>5.7320079485475288</v>
      </c>
      <c r="BA100" s="2">
        <f>SUMIFS('IND Balance'!U$5:U$141,'IND Balance'!$C$5:$C$141,'Service shares'!$B100,'IND Balance'!$D$5:$D$141,"*"&amp;'Service shares'!$A100)*V100</f>
        <v>4.134484740045627</v>
      </c>
      <c r="BB100" s="2">
        <f>SUMIFS('IND Balance'!V$5:V$141,'IND Balance'!$C$5:$C$141,'Service shares'!$B100,'IND Balance'!$D$5:$D$141,"*"&amp;'Service shares'!$A100)*W100</f>
        <v>6.9830693498463869</v>
      </c>
      <c r="BC100" s="2">
        <f>SUMIFS('IND Balance'!W$5:W$141,'IND Balance'!$C$5:$C$141,'Service shares'!$B100,'IND Balance'!$D$5:$D$141,"*"&amp;'Service shares'!$A100)*X100</f>
        <v>11.054676663814448</v>
      </c>
      <c r="BD100" s="2">
        <f>SUMIFS('IND Balance'!X$5:X$141,'IND Balance'!$C$5:$C$141,'Service shares'!$B100,'IND Balance'!$D$5:$D$141,"*"&amp;'Service shares'!$A100)*Y100</f>
        <v>0</v>
      </c>
      <c r="BE100" s="2">
        <f>SUMIFS('IND Balance'!Y$5:Y$141,'IND Balance'!$C$5:$C$141,'Service shares'!$B100,'IND Balance'!$D$5:$D$141,"*"&amp;'Service shares'!$A100)*Z100</f>
        <v>3.5999833653992397</v>
      </c>
      <c r="BF100" s="2">
        <f>SUMIFS('IND Balance'!Z$5:Z$141,'IND Balance'!$C$5:$C$141,'Service shares'!$B100,'IND Balance'!$D$5:$D$141,"*"&amp;'Service shares'!$A100)*AA100</f>
        <v>5.3661183068258556</v>
      </c>
      <c r="BG100" s="2">
        <f>SUMIFS('IND Balance'!AA$5:AA$141,'IND Balance'!$C$5:$C$141,'Service shares'!$B100,'IND Balance'!$D$5:$D$141,"*"&amp;'Service shares'!$A100)*AB100</f>
        <v>36.009261356509505</v>
      </c>
      <c r="BH100" s="2">
        <f>SUMIFS('IND Balance'!AB$5:AB$141,'IND Balance'!$C$5:$C$141,'Service shares'!$B100,'IND Balance'!$D$5:$D$141,"*"&amp;'Service shares'!$A100)*AC100</f>
        <v>0.76783696020684411</v>
      </c>
      <c r="BI100" s="2">
        <f>SUMIFS('IND Balance'!AC$5:AC$141,'IND Balance'!$C$5:$C$141,'Service shares'!$B100,'IND Balance'!$D$5:$D$141,"*"&amp;'Service shares'!$A100)*AD100</f>
        <v>17.421100180193157</v>
      </c>
      <c r="BJ100" s="2">
        <f>SUMIFS('IND Balance'!AD$5:AD$141,'IND Balance'!$C$5:$C$141,'Service shares'!$B100,'IND Balance'!$D$5:$D$141,"*"&amp;'Service shares'!$A100)*AE100</f>
        <v>0</v>
      </c>
      <c r="BK100" s="2">
        <f>SUMIFS('IND Balance'!AE$5:AE$141,'IND Balance'!$C$5:$C$141,'Service shares'!$B100,'IND Balance'!$D$5:$D$141,"*"&amp;'Service shares'!$A100)*AF100</f>
        <v>2.5369207619817491</v>
      </c>
      <c r="BL100" s="2">
        <f>SUMIFS('IND Balance'!AF$5:AF$141,'IND Balance'!$C$5:$C$141,'Service shares'!$B100,'IND Balance'!$D$5:$D$141,"*"&amp;'Service shares'!$A100)*AG100</f>
        <v>3.2439696844243344</v>
      </c>
      <c r="BM100" s="2">
        <f>SUMIFS('IND Balance'!AG$5:AG$141,'IND Balance'!$C$5:$C$141,'Service shares'!$B100,'IND Balance'!$D$5:$D$141,"*"&amp;'Service shares'!$A100)*AH100</f>
        <v>112.97860478541445</v>
      </c>
      <c r="BN100" s="2">
        <f>SUMIFS('IND Balance'!AH$5:AH$141,'IND Balance'!$C$5:$C$141,'Service shares'!$B100,'IND Balance'!$D$5:$D$141,"*"&amp;'Service shares'!$A100)*AI100</f>
        <v>0</v>
      </c>
    </row>
    <row r="101" spans="1:66" x14ac:dyDescent="0.45">
      <c r="A101" t="s">
        <v>159</v>
      </c>
      <c r="B101" t="s">
        <v>41</v>
      </c>
      <c r="C101" t="s">
        <v>205</v>
      </c>
      <c r="D101" s="1">
        <v>1.0139416983523447E-2</v>
      </c>
      <c r="E101" s="1"/>
      <c r="F101" s="1">
        <f t="shared" si="25"/>
        <v>1.0139416983523447E-2</v>
      </c>
      <c r="G101" s="1">
        <f t="shared" si="28"/>
        <v>1.0139416983523447E-2</v>
      </c>
      <c r="H101" s="1">
        <f t="shared" si="28"/>
        <v>1.0139416983523447E-2</v>
      </c>
      <c r="I101" s="1">
        <f t="shared" si="28"/>
        <v>1.0139416983523447E-2</v>
      </c>
      <c r="J101" s="1">
        <f t="shared" si="28"/>
        <v>1.0139416983523447E-2</v>
      </c>
      <c r="K101" s="1">
        <f t="shared" si="28"/>
        <v>1.0139416983523447E-2</v>
      </c>
      <c r="L101" s="1">
        <f t="shared" si="28"/>
        <v>1.0139416983523447E-2</v>
      </c>
      <c r="M101" s="1">
        <f t="shared" si="28"/>
        <v>1.0139416983523447E-2</v>
      </c>
      <c r="N101" s="1">
        <f t="shared" si="28"/>
        <v>1.0139416983523447E-2</v>
      </c>
      <c r="O101" s="1">
        <f t="shared" si="28"/>
        <v>1.0139416983523447E-2</v>
      </c>
      <c r="P101" s="1">
        <f t="shared" si="28"/>
        <v>1.0139416983523447E-2</v>
      </c>
      <c r="Q101" s="1">
        <f t="shared" si="28"/>
        <v>1.0139416983523447E-2</v>
      </c>
      <c r="R101" s="1">
        <f t="shared" si="28"/>
        <v>1.0139416983523447E-2</v>
      </c>
      <c r="S101" s="1">
        <f t="shared" si="28"/>
        <v>1.0139416983523447E-2</v>
      </c>
      <c r="T101" s="1">
        <f t="shared" si="28"/>
        <v>1.0139416983523447E-2</v>
      </c>
      <c r="U101" s="1">
        <f t="shared" si="28"/>
        <v>1.0139416983523447E-2</v>
      </c>
      <c r="V101" s="1">
        <f t="shared" si="28"/>
        <v>1.0139416983523447E-2</v>
      </c>
      <c r="W101" s="1">
        <f t="shared" si="29"/>
        <v>1.0139416983523447E-2</v>
      </c>
      <c r="X101" s="1">
        <f t="shared" si="29"/>
        <v>1.0139416983523447E-2</v>
      </c>
      <c r="Y101" s="1">
        <f t="shared" si="29"/>
        <v>1.0139416983523447E-2</v>
      </c>
      <c r="Z101" s="1">
        <f t="shared" si="29"/>
        <v>1.0139416983523447E-2</v>
      </c>
      <c r="AA101" s="1">
        <f t="shared" si="29"/>
        <v>1.0139416983523447E-2</v>
      </c>
      <c r="AB101" s="1">
        <f t="shared" si="29"/>
        <v>1.0139416983523447E-2</v>
      </c>
      <c r="AC101" s="1">
        <f t="shared" si="29"/>
        <v>1.0139416983523447E-2</v>
      </c>
      <c r="AD101" s="1">
        <f t="shared" si="29"/>
        <v>1.0139416983523447E-2</v>
      </c>
      <c r="AE101" s="1">
        <f t="shared" si="29"/>
        <v>1.0139416983523447E-2</v>
      </c>
      <c r="AF101" s="1">
        <f t="shared" si="29"/>
        <v>1.0139416983523447E-2</v>
      </c>
      <c r="AG101" s="1">
        <f t="shared" si="29"/>
        <v>1.0139416983523447E-2</v>
      </c>
      <c r="AH101" s="1">
        <f t="shared" si="29"/>
        <v>1.0139416983523447E-2</v>
      </c>
      <c r="AI101" s="1">
        <f t="shared" si="29"/>
        <v>1.0139416983523447E-2</v>
      </c>
      <c r="AJ101" s="1"/>
      <c r="AK101" s="2">
        <f>SUMIFS('IND Balance'!E$5:E$141,'IND Balance'!$C$5:$C$141,'Service shares'!$B101,'IND Balance'!$D$5:$D$141,"*"&amp;'Service shares'!$A101)*F101</f>
        <v>6.9942929666920145E-2</v>
      </c>
      <c r="AL101" s="2">
        <f>SUMIFS('IND Balance'!F$5:F$141,'IND Balance'!$C$5:$C$141,'Service shares'!$B101,'IND Balance'!$D$5:$D$141,"*"&amp;'Service shares'!$A101)*G101</f>
        <v>0.58738029780684409</v>
      </c>
      <c r="AM101" s="2">
        <f>SUMIFS('IND Balance'!G$5:G$141,'IND Balance'!$C$5:$C$141,'Service shares'!$B101,'IND Balance'!$D$5:$D$141,"*"&amp;'Service shares'!$A101)*H101</f>
        <v>0.25622727805323192</v>
      </c>
      <c r="AN101" s="2">
        <f>SUMIFS('IND Balance'!H$5:H$141,'IND Balance'!$C$5:$C$141,'Service shares'!$B101,'IND Balance'!$D$5:$D$141,"*"&amp;'Service shares'!$A101)*I101</f>
        <v>1.1298491899984791</v>
      </c>
      <c r="AO101" s="2">
        <f>SUMIFS('IND Balance'!I$5:I$141,'IND Balance'!$C$5:$C$141,'Service shares'!$B101,'IND Balance'!$D$5:$D$141,"*"&amp;'Service shares'!$A101)*J101</f>
        <v>1.3735299073095055</v>
      </c>
      <c r="AP101" s="2">
        <f>SUMIFS('IND Balance'!J$5:J$141,'IND Balance'!$C$5:$C$141,'Service shares'!$B101,'IND Balance'!$D$5:$D$141,"*"&amp;'Service shares'!$A101)*K101</f>
        <v>4.0720402046783271</v>
      </c>
      <c r="AQ101" s="2">
        <f>SUMIFS('IND Balance'!K$5:K$141,'IND Balance'!$C$5:$C$141,'Service shares'!$B101,'IND Balance'!$D$5:$D$141,"*"&amp;'Service shares'!$A101)*L101</f>
        <v>0.85582573016577934</v>
      </c>
      <c r="AR101" s="2">
        <f>SUMIFS('IND Balance'!L$5:L$141,'IND Balance'!$C$5:$C$141,'Service shares'!$B101,'IND Balance'!$D$5:$D$141,"*"&amp;'Service shares'!$A101)*M101</f>
        <v>0.93803576096121666</v>
      </c>
      <c r="AS101" s="2">
        <f>SUMIFS('IND Balance'!M$5:M$141,'IND Balance'!$C$5:$C$141,'Service shares'!$B101,'IND Balance'!$D$5:$D$141,"*"&amp;'Service shares'!$A101)*N101</f>
        <v>1.4815574131346008</v>
      </c>
      <c r="AT101" s="2">
        <f>SUMIFS('IND Balance'!N$5:N$141,'IND Balance'!$C$5:$C$141,'Service shares'!$B101,'IND Balance'!$D$5:$D$141,"*"&amp;'Service shares'!$A101)*O101</f>
        <v>11.019156117937641</v>
      </c>
      <c r="AU101" s="2">
        <f>SUMIFS('IND Balance'!O$5:O$141,'IND Balance'!$C$5:$C$141,'Service shares'!$B101,'IND Balance'!$D$5:$D$141,"*"&amp;'Service shares'!$A101)*P101</f>
        <v>9.0144298038022805E-2</v>
      </c>
      <c r="AV101" s="2">
        <f>SUMIFS('IND Balance'!P$5:P$141,'IND Balance'!$C$5:$C$141,'Service shares'!$B101,'IND Balance'!$D$5:$D$141,"*"&amp;'Service shares'!$A101)*Q101</f>
        <v>0.79698714926235747</v>
      </c>
      <c r="AW101" s="2">
        <f>SUMIFS('IND Balance'!Q$5:Q$141,'IND Balance'!$C$5:$C$141,'Service shares'!$B101,'IND Balance'!$D$5:$D$141,"*"&amp;'Service shares'!$A101)*R101</f>
        <v>2.6248924928851709</v>
      </c>
      <c r="AX101" s="2">
        <f>SUMIFS('IND Balance'!R$5:R$141,'IND Balance'!$C$5:$C$141,'Service shares'!$B101,'IND Balance'!$D$5:$D$141,"*"&amp;'Service shares'!$A101)*S101</f>
        <v>0.41058467096577944</v>
      </c>
      <c r="AY101" s="2">
        <f>SUMIFS('IND Balance'!S$5:S$141,'IND Balance'!$C$5:$C$141,'Service shares'!$B101,'IND Balance'!$D$5:$D$141,"*"&amp;'Service shares'!$A101)*T101</f>
        <v>0.68493190999847897</v>
      </c>
      <c r="AZ101" s="2">
        <f>SUMIFS('IND Balance'!T$5:T$141,'IND Balance'!$C$5:$C$141,'Service shares'!$B101,'IND Balance'!$D$5:$D$141,"*"&amp;'Service shares'!$A101)*U101</f>
        <v>1.1757965022661596</v>
      </c>
      <c r="BA101" s="2">
        <f>SUMIFS('IND Balance'!U$5:U$141,'IND Balance'!$C$5:$C$141,'Service shares'!$B101,'IND Balance'!$D$5:$D$141,"*"&amp;'Service shares'!$A101)*V101</f>
        <v>0.84809943385551323</v>
      </c>
      <c r="BB101" s="2">
        <f>SUMIFS('IND Balance'!V$5:V$141,'IND Balance'!$C$5:$C$141,'Service shares'!$B101,'IND Balance'!$D$5:$D$141,"*"&amp;'Service shares'!$A101)*W101</f>
        <v>1.4324244820197716</v>
      </c>
      <c r="BC101" s="2">
        <f>SUMIFS('IND Balance'!W$5:W$141,'IND Balance'!$C$5:$C$141,'Service shares'!$B101,'IND Balance'!$D$5:$D$141,"*"&amp;'Service shares'!$A101)*X101</f>
        <v>2.2676259823209124</v>
      </c>
      <c r="BD101" s="2">
        <f>SUMIFS('IND Balance'!X$5:X$141,'IND Balance'!$C$5:$C$141,'Service shares'!$B101,'IND Balance'!$D$5:$D$141,"*"&amp;'Service shares'!$A101)*Y101</f>
        <v>0</v>
      </c>
      <c r="BE101" s="2">
        <f>SUMIFS('IND Balance'!Y$5:Y$141,'IND Balance'!$C$5:$C$141,'Service shares'!$B101,'IND Balance'!$D$5:$D$141,"*"&amp;'Service shares'!$A101)*Z101</f>
        <v>0.73845812623574147</v>
      </c>
      <c r="BF101" s="2">
        <f>SUMIFS('IND Balance'!Z$5:Z$141,'IND Balance'!$C$5:$C$141,'Service shares'!$B101,'IND Balance'!$D$5:$D$141,"*"&amp;'Service shares'!$A101)*AA101</f>
        <v>1.1007422167847909</v>
      </c>
      <c r="BG101" s="2">
        <f>SUMIFS('IND Balance'!AA$5:AA$141,'IND Balance'!$C$5:$C$141,'Service shares'!$B101,'IND Balance'!$D$5:$D$141,"*"&amp;'Service shares'!$A101)*AB101</f>
        <v>7.3865151500532313</v>
      </c>
      <c r="BH101" s="2">
        <f>SUMIFS('IND Balance'!AB$5:AB$141,'IND Balance'!$C$5:$C$141,'Service shares'!$B101,'IND Balance'!$D$5:$D$141,"*"&amp;'Service shares'!$A101)*AC101</f>
        <v>0.15750501747832699</v>
      </c>
      <c r="BI101" s="2">
        <f>SUMIFS('IND Balance'!AC$5:AC$141,'IND Balance'!$C$5:$C$141,'Service shares'!$B101,'IND Balance'!$D$5:$D$141,"*"&amp;'Service shares'!$A101)*AD101</f>
        <v>3.5735590113216729</v>
      </c>
      <c r="BJ101" s="2">
        <f>SUMIFS('IND Balance'!AD$5:AD$141,'IND Balance'!$C$5:$C$141,'Service shares'!$B101,'IND Balance'!$D$5:$D$141,"*"&amp;'Service shares'!$A101)*AE101</f>
        <v>0</v>
      </c>
      <c r="BK101" s="2">
        <f>SUMIFS('IND Balance'!AE$5:AE$141,'IND Balance'!$C$5:$C$141,'Service shares'!$B101,'IND Balance'!$D$5:$D$141,"*"&amp;'Service shares'!$A101)*AF101</f>
        <v>0.52039400245779466</v>
      </c>
      <c r="BL101" s="2">
        <f>SUMIFS('IND Balance'!AF$5:AF$141,'IND Balance'!$C$5:$C$141,'Service shares'!$B101,'IND Balance'!$D$5:$D$141,"*"&amp;'Service shares'!$A101)*AG101</f>
        <v>0.66542967885627369</v>
      </c>
      <c r="BM101" s="2">
        <f>SUMIFS('IND Balance'!AG$5:AG$141,'IND Balance'!$C$5:$C$141,'Service shares'!$B101,'IND Balance'!$D$5:$D$141,"*"&amp;'Service shares'!$A101)*AH101</f>
        <v>23.17509841752091</v>
      </c>
      <c r="BN101" s="2">
        <f>SUMIFS('IND Balance'!AH$5:AH$141,'IND Balance'!$C$5:$C$141,'Service shares'!$B101,'IND Balance'!$D$5:$D$141,"*"&amp;'Service shares'!$A101)*AI101</f>
        <v>0</v>
      </c>
    </row>
    <row r="102" spans="1:66" x14ac:dyDescent="0.45">
      <c r="A102" t="s">
        <v>159</v>
      </c>
      <c r="B102" t="s">
        <v>129</v>
      </c>
      <c r="C102" t="s">
        <v>173</v>
      </c>
      <c r="D102" s="1">
        <v>6.7796610169491525E-2</v>
      </c>
      <c r="E102" s="1"/>
      <c r="F102" s="1">
        <f t="shared" si="25"/>
        <v>6.7796610169491525E-2</v>
      </c>
      <c r="G102" s="1">
        <f t="shared" si="28"/>
        <v>6.7796610169491525E-2</v>
      </c>
      <c r="H102" s="1">
        <f t="shared" si="28"/>
        <v>6.7796610169491525E-2</v>
      </c>
      <c r="I102" s="1">
        <f t="shared" si="28"/>
        <v>6.7796610169491525E-2</v>
      </c>
      <c r="J102" s="1">
        <f t="shared" si="28"/>
        <v>6.7796610169491525E-2</v>
      </c>
      <c r="K102" s="1">
        <f t="shared" si="28"/>
        <v>6.7796610169491525E-2</v>
      </c>
      <c r="L102" s="1">
        <f t="shared" si="28"/>
        <v>6.7796610169491525E-2</v>
      </c>
      <c r="M102" s="1">
        <f t="shared" si="28"/>
        <v>6.7796610169491525E-2</v>
      </c>
      <c r="N102" s="1">
        <f t="shared" si="28"/>
        <v>6.7796610169491525E-2</v>
      </c>
      <c r="O102" s="1">
        <f t="shared" si="28"/>
        <v>6.7796610169491525E-2</v>
      </c>
      <c r="P102" s="1">
        <f t="shared" si="28"/>
        <v>6.7796610169491525E-2</v>
      </c>
      <c r="Q102" s="1">
        <f t="shared" si="28"/>
        <v>6.7796610169491525E-2</v>
      </c>
      <c r="R102" s="1">
        <f t="shared" si="28"/>
        <v>6.7796610169491525E-2</v>
      </c>
      <c r="S102" s="1">
        <f t="shared" si="28"/>
        <v>6.7796610169491525E-2</v>
      </c>
      <c r="T102" s="1">
        <f t="shared" si="28"/>
        <v>6.7796610169491525E-2</v>
      </c>
      <c r="U102" s="1">
        <f t="shared" si="28"/>
        <v>6.7796610169491525E-2</v>
      </c>
      <c r="V102" s="1">
        <f t="shared" si="28"/>
        <v>6.7796610169491525E-2</v>
      </c>
      <c r="W102" s="1">
        <f t="shared" si="29"/>
        <v>6.7796610169491525E-2</v>
      </c>
      <c r="X102" s="1">
        <f t="shared" si="29"/>
        <v>6.7796610169491525E-2</v>
      </c>
      <c r="Y102" s="1">
        <f t="shared" si="29"/>
        <v>6.7796610169491525E-2</v>
      </c>
      <c r="Z102" s="1">
        <f t="shared" si="29"/>
        <v>6.7796610169491525E-2</v>
      </c>
      <c r="AA102" s="1">
        <f t="shared" si="29"/>
        <v>6.7796610169491525E-2</v>
      </c>
      <c r="AB102" s="1">
        <f t="shared" si="29"/>
        <v>6.7796610169491525E-2</v>
      </c>
      <c r="AC102" s="1">
        <f t="shared" si="29"/>
        <v>6.7796610169491525E-2</v>
      </c>
      <c r="AD102" s="1">
        <f t="shared" si="29"/>
        <v>6.7796610169491525E-2</v>
      </c>
      <c r="AE102" s="1">
        <f t="shared" si="29"/>
        <v>6.7796610169491525E-2</v>
      </c>
      <c r="AF102" s="1">
        <f t="shared" si="29"/>
        <v>6.7796610169491525E-2</v>
      </c>
      <c r="AG102" s="1">
        <f t="shared" si="29"/>
        <v>6.7796610169491525E-2</v>
      </c>
      <c r="AH102" s="1">
        <f t="shared" si="29"/>
        <v>6.7796610169491525E-2</v>
      </c>
      <c r="AI102" s="1">
        <f t="shared" si="29"/>
        <v>6.7796610169491525E-2</v>
      </c>
      <c r="AJ102" s="1"/>
      <c r="AK102" s="2">
        <f>SUMIFS('IND Balance'!E$5:E$141,'IND Balance'!$C$5:$C$141,'Service shares'!$B102,'IND Balance'!$D$5:$D$141,"*"&amp;'Service shares'!$A102)*F102</f>
        <v>1.0517241600000001E-2</v>
      </c>
      <c r="AL102" s="2">
        <f>SUMIFS('IND Balance'!F$5:F$141,'IND Balance'!$C$5:$C$141,'Service shares'!$B102,'IND Balance'!$D$5:$D$141,"*"&amp;'Service shares'!$A102)*G102</f>
        <v>0</v>
      </c>
      <c r="AM102" s="2">
        <f>SUMIFS('IND Balance'!G$5:G$141,'IND Balance'!$C$5:$C$141,'Service shares'!$B102,'IND Balance'!$D$5:$D$141,"*"&amp;'Service shares'!$A102)*H102</f>
        <v>0.16017050465084745</v>
      </c>
      <c r="AN102" s="2">
        <f>SUMIFS('IND Balance'!H$5:H$141,'IND Balance'!$C$5:$C$141,'Service shares'!$B102,'IND Balance'!$D$5:$D$141,"*"&amp;'Service shares'!$A102)*I102</f>
        <v>0.2679537807457627</v>
      </c>
      <c r="AO102" s="2">
        <f>SUMIFS('IND Balance'!I$5:I$141,'IND Balance'!$C$5:$C$141,'Service shares'!$B102,'IND Balance'!$D$5:$D$141,"*"&amp;'Service shares'!$A102)*J102</f>
        <v>10.075931023484745</v>
      </c>
      <c r="AP102" s="2">
        <f>SUMIFS('IND Balance'!J$5:J$141,'IND Balance'!$C$5:$C$141,'Service shares'!$B102,'IND Balance'!$D$5:$D$141,"*"&amp;'Service shares'!$A102)*K102</f>
        <v>2.4195826597423729</v>
      </c>
      <c r="AQ102" s="2">
        <f>SUMIFS('IND Balance'!K$5:K$141,'IND Balance'!$C$5:$C$141,'Service shares'!$B102,'IND Balance'!$D$5:$D$141,"*"&amp;'Service shares'!$A102)*L102</f>
        <v>4.3555493288135592E-2</v>
      </c>
      <c r="AR102" s="2">
        <f>SUMIFS('IND Balance'!L$5:L$141,'IND Balance'!$C$5:$C$141,'Service shares'!$B102,'IND Balance'!$D$5:$D$141,"*"&amp;'Service shares'!$A102)*M102</f>
        <v>0</v>
      </c>
      <c r="AS102" s="2">
        <f>SUMIFS('IND Balance'!M$5:M$141,'IND Balance'!$C$5:$C$141,'Service shares'!$B102,'IND Balance'!$D$5:$D$141,"*"&amp;'Service shares'!$A102)*N102</f>
        <v>2.025152605342373</v>
      </c>
      <c r="AT102" s="2">
        <f>SUMIFS('IND Balance'!N$5:N$141,'IND Balance'!$C$5:$C$141,'Service shares'!$B102,'IND Balance'!$D$5:$D$141,"*"&amp;'Service shares'!$A102)*O102</f>
        <v>44.110141250277962</v>
      </c>
      <c r="AU102" s="2">
        <f>SUMIFS('IND Balance'!O$5:O$141,'IND Balance'!$C$5:$C$141,'Service shares'!$B102,'IND Balance'!$D$5:$D$141,"*"&amp;'Service shares'!$A102)*P102</f>
        <v>0.2068963280542373</v>
      </c>
      <c r="AV102" s="2">
        <f>SUMIFS('IND Balance'!P$5:P$141,'IND Balance'!$C$5:$C$141,'Service shares'!$B102,'IND Balance'!$D$5:$D$141,"*"&amp;'Service shares'!$A102)*Q102</f>
        <v>3.2361727255322035</v>
      </c>
      <c r="AW102" s="2">
        <f>SUMIFS('IND Balance'!Q$5:Q$141,'IND Balance'!$C$5:$C$141,'Service shares'!$B102,'IND Balance'!$D$5:$D$141,"*"&amp;'Service shares'!$A102)*R102</f>
        <v>1.3641292673084744</v>
      </c>
      <c r="AX102" s="2">
        <f>SUMIFS('IND Balance'!R$5:R$141,'IND Balance'!$C$5:$C$141,'Service shares'!$B102,'IND Balance'!$D$5:$D$141,"*"&amp;'Service shares'!$A102)*S102</f>
        <v>3.7698784559999998</v>
      </c>
      <c r="AY102" s="2">
        <f>SUMIFS('IND Balance'!S$5:S$141,'IND Balance'!$C$5:$C$141,'Service shares'!$B102,'IND Balance'!$D$5:$D$141,"*"&amp;'Service shares'!$A102)*T102</f>
        <v>1.8966797248271186</v>
      </c>
      <c r="AZ102" s="2">
        <f>SUMIFS('IND Balance'!T$5:T$141,'IND Balance'!$C$5:$C$141,'Service shares'!$B102,'IND Balance'!$D$5:$D$141,"*"&amp;'Service shares'!$A102)*U102</f>
        <v>2.0620903999728815</v>
      </c>
      <c r="BA102" s="2">
        <f>SUMIFS('IND Balance'!U$5:U$141,'IND Balance'!$C$5:$C$141,'Service shares'!$B102,'IND Balance'!$D$5:$D$141,"*"&amp;'Service shares'!$A102)*V102</f>
        <v>2.4625923078508478</v>
      </c>
      <c r="BB102" s="2">
        <f>SUMIFS('IND Balance'!V$5:V$141,'IND Balance'!$C$5:$C$141,'Service shares'!$B102,'IND Balance'!$D$5:$D$141,"*"&amp;'Service shares'!$A102)*W102</f>
        <v>2.9240256386440682</v>
      </c>
      <c r="BC102" s="2">
        <f>SUMIFS('IND Balance'!W$5:W$141,'IND Balance'!$C$5:$C$141,'Service shares'!$B102,'IND Balance'!$D$5:$D$141,"*"&amp;'Service shares'!$A102)*X102</f>
        <v>7.4858232640271192</v>
      </c>
      <c r="BD102" s="2">
        <f>SUMIFS('IND Balance'!X$5:X$141,'IND Balance'!$C$5:$C$141,'Service shares'!$B102,'IND Balance'!$D$5:$D$141,"*"&amp;'Service shares'!$A102)*Y102</f>
        <v>0</v>
      </c>
      <c r="BE102" s="2">
        <f>SUMIFS('IND Balance'!Y$5:Y$141,'IND Balance'!$C$5:$C$141,'Service shares'!$B102,'IND Balance'!$D$5:$D$141,"*"&amp;'Service shares'!$A102)*Z102</f>
        <v>8.5244383403389828E-2</v>
      </c>
      <c r="BF102" s="2">
        <f>SUMIFS('IND Balance'!Z$5:Z$141,'IND Balance'!$C$5:$C$141,'Service shares'!$B102,'IND Balance'!$D$5:$D$141,"*"&amp;'Service shares'!$A102)*AA102</f>
        <v>0.44139658332203391</v>
      </c>
      <c r="BG102" s="2">
        <f>SUMIFS('IND Balance'!AA$5:AA$141,'IND Balance'!$C$5:$C$141,'Service shares'!$B102,'IND Balance'!$D$5:$D$141,"*"&amp;'Service shares'!$A102)*AB102</f>
        <v>0</v>
      </c>
      <c r="BH102" s="2">
        <f>SUMIFS('IND Balance'!AB$5:AB$141,'IND Balance'!$C$5:$C$141,'Service shares'!$B102,'IND Balance'!$D$5:$D$141,"*"&amp;'Service shares'!$A102)*AC102</f>
        <v>1.3152229016949152E-2</v>
      </c>
      <c r="BI102" s="2">
        <f>SUMIFS('IND Balance'!AC$5:AC$141,'IND Balance'!$C$5:$C$141,'Service shares'!$B102,'IND Balance'!$D$5:$D$141,"*"&amp;'Service shares'!$A102)*AD102</f>
        <v>6.0996030206644063</v>
      </c>
      <c r="BJ102" s="2">
        <f>SUMIFS('IND Balance'!AD$5:AD$141,'IND Balance'!$C$5:$C$141,'Service shares'!$B102,'IND Balance'!$D$5:$D$141,"*"&amp;'Service shares'!$A102)*AE102</f>
        <v>0</v>
      </c>
      <c r="BK102" s="2">
        <f>SUMIFS('IND Balance'!AE$5:AE$141,'IND Balance'!$C$5:$C$141,'Service shares'!$B102,'IND Balance'!$D$5:$D$141,"*"&amp;'Service shares'!$A102)*AF102</f>
        <v>8.8413578115254243E-2</v>
      </c>
      <c r="BL102" s="2">
        <f>SUMIFS('IND Balance'!AF$5:AF$141,'IND Balance'!$C$5:$C$141,'Service shares'!$B102,'IND Balance'!$D$5:$D$141,"*"&amp;'Service shares'!$A102)*AG102</f>
        <v>4.535633957369491</v>
      </c>
      <c r="BM102" s="2">
        <f>SUMIFS('IND Balance'!AG$5:AG$141,'IND Balance'!$C$5:$C$141,'Service shares'!$B102,'IND Balance'!$D$5:$D$141,"*"&amp;'Service shares'!$A102)*AH102</f>
        <v>35.20537428178983</v>
      </c>
      <c r="BN102" s="2">
        <f>SUMIFS('IND Balance'!AH$5:AH$141,'IND Balance'!$C$5:$C$141,'Service shares'!$B102,'IND Balance'!$D$5:$D$141,"*"&amp;'Service shares'!$A102)*AI102</f>
        <v>0</v>
      </c>
    </row>
    <row r="103" spans="1:66" x14ac:dyDescent="0.45">
      <c r="A103" t="s">
        <v>159</v>
      </c>
      <c r="B103" t="s">
        <v>129</v>
      </c>
      <c r="C103" t="s">
        <v>181</v>
      </c>
      <c r="D103" s="1">
        <v>0.48305084745762711</v>
      </c>
      <c r="E103" s="1"/>
      <c r="F103" s="1">
        <f t="shared" si="25"/>
        <v>0.48305084745762711</v>
      </c>
      <c r="G103" s="1">
        <f t="shared" si="28"/>
        <v>0.48305084745762711</v>
      </c>
      <c r="H103" s="1">
        <f t="shared" si="28"/>
        <v>0.48305084745762711</v>
      </c>
      <c r="I103" s="1">
        <f t="shared" si="28"/>
        <v>0.48305084745762711</v>
      </c>
      <c r="J103" s="1">
        <f t="shared" si="28"/>
        <v>0.48305084745762711</v>
      </c>
      <c r="K103" s="1">
        <f t="shared" si="28"/>
        <v>0.48305084745762711</v>
      </c>
      <c r="L103" s="1">
        <f t="shared" si="28"/>
        <v>0.48305084745762711</v>
      </c>
      <c r="M103" s="1">
        <f t="shared" si="28"/>
        <v>0.48305084745762711</v>
      </c>
      <c r="N103" s="1">
        <f t="shared" si="28"/>
        <v>0.48305084745762711</v>
      </c>
      <c r="O103" s="1">
        <f t="shared" si="28"/>
        <v>0.48305084745762711</v>
      </c>
      <c r="P103" s="1">
        <f t="shared" si="28"/>
        <v>0.48305084745762711</v>
      </c>
      <c r="Q103" s="1">
        <f t="shared" si="28"/>
        <v>0.48305084745762711</v>
      </c>
      <c r="R103" s="1">
        <f t="shared" si="28"/>
        <v>0.48305084745762711</v>
      </c>
      <c r="S103" s="1">
        <f t="shared" si="28"/>
        <v>0.48305084745762711</v>
      </c>
      <c r="T103" s="1">
        <f t="shared" si="28"/>
        <v>0.48305084745762711</v>
      </c>
      <c r="U103" s="1">
        <f t="shared" si="28"/>
        <v>0.48305084745762711</v>
      </c>
      <c r="V103" s="1">
        <f t="shared" si="28"/>
        <v>0.48305084745762711</v>
      </c>
      <c r="W103" s="1">
        <f t="shared" si="29"/>
        <v>0.48305084745762711</v>
      </c>
      <c r="X103" s="1">
        <f t="shared" si="29"/>
        <v>0.48305084745762711</v>
      </c>
      <c r="Y103" s="1">
        <f t="shared" si="29"/>
        <v>0.48305084745762711</v>
      </c>
      <c r="Z103" s="1">
        <f t="shared" si="29"/>
        <v>0.48305084745762711</v>
      </c>
      <c r="AA103" s="1">
        <f t="shared" si="29"/>
        <v>0.48305084745762711</v>
      </c>
      <c r="AB103" s="1">
        <f t="shared" si="29"/>
        <v>0.48305084745762711</v>
      </c>
      <c r="AC103" s="1">
        <f t="shared" si="29"/>
        <v>0.48305084745762711</v>
      </c>
      <c r="AD103" s="1">
        <f t="shared" si="29"/>
        <v>0.48305084745762711</v>
      </c>
      <c r="AE103" s="1">
        <f t="shared" si="29"/>
        <v>0.48305084745762711</v>
      </c>
      <c r="AF103" s="1">
        <f t="shared" si="29"/>
        <v>0.48305084745762711</v>
      </c>
      <c r="AG103" s="1">
        <f t="shared" si="29"/>
        <v>0.48305084745762711</v>
      </c>
      <c r="AH103" s="1">
        <f t="shared" si="29"/>
        <v>0.48305084745762711</v>
      </c>
      <c r="AI103" s="1">
        <f t="shared" si="29"/>
        <v>0.48305084745762711</v>
      </c>
      <c r="AJ103" s="1"/>
      <c r="AK103" s="2">
        <f>SUMIFS('IND Balance'!E$5:E$141,'IND Balance'!$C$5:$C$141,'Service shares'!$B103,'IND Balance'!$D$5:$D$141,"*"&amp;'Service shares'!$A103)*F103</f>
        <v>7.4935346400000005E-2</v>
      </c>
      <c r="AL103" s="2">
        <f>SUMIFS('IND Balance'!F$5:F$141,'IND Balance'!$C$5:$C$141,'Service shares'!$B103,'IND Balance'!$D$5:$D$141,"*"&amp;'Service shares'!$A103)*G103</f>
        <v>0</v>
      </c>
      <c r="AM103" s="2">
        <f>SUMIFS('IND Balance'!G$5:G$141,'IND Balance'!$C$5:$C$141,'Service shares'!$B103,'IND Balance'!$D$5:$D$141,"*"&amp;'Service shares'!$A103)*H103</f>
        <v>1.1412148456372881</v>
      </c>
      <c r="AN103" s="2">
        <f>SUMIFS('IND Balance'!H$5:H$141,'IND Balance'!$C$5:$C$141,'Service shares'!$B103,'IND Balance'!$D$5:$D$141,"*"&amp;'Service shares'!$A103)*I103</f>
        <v>1.9091706878135593</v>
      </c>
      <c r="AO103" s="2">
        <f>SUMIFS('IND Balance'!I$5:I$141,'IND Balance'!$C$5:$C$141,'Service shares'!$B103,'IND Balance'!$D$5:$D$141,"*"&amp;'Service shares'!$A103)*J103</f>
        <v>71.791008542328811</v>
      </c>
      <c r="AP103" s="2">
        <f>SUMIFS('IND Balance'!J$5:J$141,'IND Balance'!$C$5:$C$141,'Service shares'!$B103,'IND Balance'!$D$5:$D$141,"*"&amp;'Service shares'!$A103)*K103</f>
        <v>17.239526450664407</v>
      </c>
      <c r="AQ103" s="2">
        <f>SUMIFS('IND Balance'!K$5:K$141,'IND Balance'!$C$5:$C$141,'Service shares'!$B103,'IND Balance'!$D$5:$D$141,"*"&amp;'Service shares'!$A103)*L103</f>
        <v>0.31033288967796607</v>
      </c>
      <c r="AR103" s="2">
        <f>SUMIFS('IND Balance'!L$5:L$141,'IND Balance'!$C$5:$C$141,'Service shares'!$B103,'IND Balance'!$D$5:$D$141,"*"&amp;'Service shares'!$A103)*M103</f>
        <v>0</v>
      </c>
      <c r="AS103" s="2">
        <f>SUMIFS('IND Balance'!M$5:M$141,'IND Balance'!$C$5:$C$141,'Service shares'!$B103,'IND Balance'!$D$5:$D$141,"*"&amp;'Service shares'!$A103)*N103</f>
        <v>14.429212313064406</v>
      </c>
      <c r="AT103" s="2">
        <f>SUMIFS('IND Balance'!N$5:N$141,'IND Balance'!$C$5:$C$141,'Service shares'!$B103,'IND Balance'!$D$5:$D$141,"*"&amp;'Service shares'!$A103)*O103</f>
        <v>314.28475640823046</v>
      </c>
      <c r="AU103" s="2">
        <f>SUMIFS('IND Balance'!O$5:O$141,'IND Balance'!$C$5:$C$141,'Service shares'!$B103,'IND Balance'!$D$5:$D$141,"*"&amp;'Service shares'!$A103)*P103</f>
        <v>1.4741363373864407</v>
      </c>
      <c r="AV103" s="2">
        <f>SUMIFS('IND Balance'!P$5:P$141,'IND Balance'!$C$5:$C$141,'Service shares'!$B103,'IND Balance'!$D$5:$D$141,"*"&amp;'Service shares'!$A103)*Q103</f>
        <v>23.057730669416951</v>
      </c>
      <c r="AW103" s="2">
        <f>SUMIFS('IND Balance'!Q$5:Q$141,'IND Balance'!$C$5:$C$141,'Service shares'!$B103,'IND Balance'!$D$5:$D$141,"*"&amp;'Service shares'!$A103)*R103</f>
        <v>9.7194210295728798</v>
      </c>
      <c r="AX103" s="2">
        <f>SUMIFS('IND Balance'!R$5:R$141,'IND Balance'!$C$5:$C$141,'Service shares'!$B103,'IND Balance'!$D$5:$D$141,"*"&amp;'Service shares'!$A103)*S103</f>
        <v>26.860383999</v>
      </c>
      <c r="AY103" s="2">
        <f>SUMIFS('IND Balance'!S$5:S$141,'IND Balance'!$C$5:$C$141,'Service shares'!$B103,'IND Balance'!$D$5:$D$141,"*"&amp;'Service shares'!$A103)*T103</f>
        <v>13.513843039393221</v>
      </c>
      <c r="AZ103" s="2">
        <f>SUMIFS('IND Balance'!T$5:T$141,'IND Balance'!$C$5:$C$141,'Service shares'!$B103,'IND Balance'!$D$5:$D$141,"*"&amp;'Service shares'!$A103)*U103</f>
        <v>14.69239409980678</v>
      </c>
      <c r="BA103" s="2">
        <f>SUMIFS('IND Balance'!U$5:U$141,'IND Balance'!$C$5:$C$141,'Service shares'!$B103,'IND Balance'!$D$5:$D$141,"*"&amp;'Service shares'!$A103)*V103</f>
        <v>17.545970193437288</v>
      </c>
      <c r="BB103" s="2">
        <f>SUMIFS('IND Balance'!V$5:V$141,'IND Balance'!$C$5:$C$141,'Service shares'!$B103,'IND Balance'!$D$5:$D$141,"*"&amp;'Service shares'!$A103)*W103</f>
        <v>20.833682675338984</v>
      </c>
      <c r="BC103" s="2">
        <f>SUMIFS('IND Balance'!W$5:W$141,'IND Balance'!$C$5:$C$141,'Service shares'!$B103,'IND Balance'!$D$5:$D$141,"*"&amp;'Service shares'!$A103)*X103</f>
        <v>53.336490756193221</v>
      </c>
      <c r="BD103" s="2">
        <f>SUMIFS('IND Balance'!X$5:X$141,'IND Balance'!$C$5:$C$141,'Service shares'!$B103,'IND Balance'!$D$5:$D$141,"*"&amp;'Service shares'!$A103)*Y103</f>
        <v>0</v>
      </c>
      <c r="BE103" s="2">
        <f>SUMIFS('IND Balance'!Y$5:Y$141,'IND Balance'!$C$5:$C$141,'Service shares'!$B103,'IND Balance'!$D$5:$D$141,"*"&amp;'Service shares'!$A103)*Z103</f>
        <v>0.6073662317491525</v>
      </c>
      <c r="BF103" s="2">
        <f>SUMIFS('IND Balance'!Z$5:Z$141,'IND Balance'!$C$5:$C$141,'Service shares'!$B103,'IND Balance'!$D$5:$D$141,"*"&amp;'Service shares'!$A103)*AA103</f>
        <v>3.1449506561694918</v>
      </c>
      <c r="BG103" s="2">
        <f>SUMIFS('IND Balance'!AA$5:AA$141,'IND Balance'!$C$5:$C$141,'Service shares'!$B103,'IND Balance'!$D$5:$D$141,"*"&amp;'Service shares'!$A103)*AB103</f>
        <v>0</v>
      </c>
      <c r="BH103" s="2">
        <f>SUMIFS('IND Balance'!AB$5:AB$141,'IND Balance'!$C$5:$C$141,'Service shares'!$B103,'IND Balance'!$D$5:$D$141,"*"&amp;'Service shares'!$A103)*AC103</f>
        <v>9.3709631745762703E-2</v>
      </c>
      <c r="BI103" s="2">
        <f>SUMIFS('IND Balance'!AC$5:AC$141,'IND Balance'!$C$5:$C$141,'Service shares'!$B103,'IND Balance'!$D$5:$D$141,"*"&amp;'Service shares'!$A103)*AD103</f>
        <v>43.459671522233897</v>
      </c>
      <c r="BJ103" s="2">
        <f>SUMIFS('IND Balance'!AD$5:AD$141,'IND Balance'!$C$5:$C$141,'Service shares'!$B103,'IND Balance'!$D$5:$D$141,"*"&amp;'Service shares'!$A103)*AE103</f>
        <v>0</v>
      </c>
      <c r="BK103" s="2">
        <f>SUMIFS('IND Balance'!AE$5:AE$141,'IND Balance'!$C$5:$C$141,'Service shares'!$B103,'IND Balance'!$D$5:$D$141,"*"&amp;'Service shares'!$A103)*AF103</f>
        <v>0.62994674407118645</v>
      </c>
      <c r="BL103" s="2">
        <f>SUMIFS('IND Balance'!AF$5:AF$141,'IND Balance'!$C$5:$C$141,'Service shares'!$B103,'IND Balance'!$D$5:$D$141,"*"&amp;'Service shares'!$A103)*AG103</f>
        <v>32.316391946257625</v>
      </c>
      <c r="BM103" s="2">
        <f>SUMIFS('IND Balance'!AG$5:AG$141,'IND Balance'!$C$5:$C$141,'Service shares'!$B103,'IND Balance'!$D$5:$D$141,"*"&amp;'Service shares'!$A103)*AH103</f>
        <v>250.8382917577525</v>
      </c>
      <c r="BN103" s="2">
        <f>SUMIFS('IND Balance'!AH$5:AH$141,'IND Balance'!$C$5:$C$141,'Service shares'!$B103,'IND Balance'!$D$5:$D$141,"*"&amp;'Service shares'!$A103)*AI103</f>
        <v>0</v>
      </c>
    </row>
    <row r="104" spans="1:66" x14ac:dyDescent="0.45">
      <c r="A104" t="s">
        <v>159</v>
      </c>
      <c r="B104" t="s">
        <v>129</v>
      </c>
      <c r="C104" t="s">
        <v>184</v>
      </c>
      <c r="D104" s="1">
        <v>5.6497175141242938E-3</v>
      </c>
      <c r="E104" s="1"/>
      <c r="F104" s="1">
        <f t="shared" si="25"/>
        <v>5.6497175141242938E-3</v>
      </c>
      <c r="G104" s="1">
        <f t="shared" si="28"/>
        <v>5.6497175141242938E-3</v>
      </c>
      <c r="H104" s="1">
        <f t="shared" si="28"/>
        <v>5.6497175141242938E-3</v>
      </c>
      <c r="I104" s="1">
        <f t="shared" si="28"/>
        <v>5.6497175141242938E-3</v>
      </c>
      <c r="J104" s="1">
        <f t="shared" si="28"/>
        <v>5.6497175141242938E-3</v>
      </c>
      <c r="K104" s="1">
        <f t="shared" si="28"/>
        <v>5.6497175141242938E-3</v>
      </c>
      <c r="L104" s="1">
        <f t="shared" si="28"/>
        <v>5.6497175141242938E-3</v>
      </c>
      <c r="M104" s="1">
        <f t="shared" si="28"/>
        <v>5.6497175141242938E-3</v>
      </c>
      <c r="N104" s="1">
        <f t="shared" si="28"/>
        <v>5.6497175141242938E-3</v>
      </c>
      <c r="O104" s="1">
        <f t="shared" si="28"/>
        <v>5.6497175141242938E-3</v>
      </c>
      <c r="P104" s="1">
        <f t="shared" si="28"/>
        <v>5.6497175141242938E-3</v>
      </c>
      <c r="Q104" s="1">
        <f t="shared" si="28"/>
        <v>5.6497175141242938E-3</v>
      </c>
      <c r="R104" s="1">
        <f t="shared" si="28"/>
        <v>5.6497175141242938E-3</v>
      </c>
      <c r="S104" s="1">
        <f t="shared" si="28"/>
        <v>5.6497175141242938E-3</v>
      </c>
      <c r="T104" s="1">
        <f t="shared" si="28"/>
        <v>5.6497175141242938E-3</v>
      </c>
      <c r="U104" s="1">
        <f t="shared" si="28"/>
        <v>5.6497175141242938E-3</v>
      </c>
      <c r="V104" s="1">
        <f t="shared" si="28"/>
        <v>5.6497175141242938E-3</v>
      </c>
      <c r="W104" s="1">
        <f t="shared" si="29"/>
        <v>5.6497175141242938E-3</v>
      </c>
      <c r="X104" s="1">
        <f t="shared" si="29"/>
        <v>5.6497175141242938E-3</v>
      </c>
      <c r="Y104" s="1">
        <f t="shared" si="29"/>
        <v>5.6497175141242938E-3</v>
      </c>
      <c r="Z104" s="1">
        <f t="shared" si="29"/>
        <v>5.6497175141242938E-3</v>
      </c>
      <c r="AA104" s="1">
        <f t="shared" si="29"/>
        <v>5.6497175141242938E-3</v>
      </c>
      <c r="AB104" s="1">
        <f t="shared" si="29"/>
        <v>5.6497175141242938E-3</v>
      </c>
      <c r="AC104" s="1">
        <f t="shared" si="29"/>
        <v>5.6497175141242938E-3</v>
      </c>
      <c r="AD104" s="1">
        <f t="shared" si="29"/>
        <v>5.6497175141242938E-3</v>
      </c>
      <c r="AE104" s="1">
        <f t="shared" si="29"/>
        <v>5.6497175141242938E-3</v>
      </c>
      <c r="AF104" s="1">
        <f t="shared" si="29"/>
        <v>5.6497175141242938E-3</v>
      </c>
      <c r="AG104" s="1">
        <f t="shared" si="29"/>
        <v>5.6497175141242938E-3</v>
      </c>
      <c r="AH104" s="1">
        <f t="shared" si="29"/>
        <v>5.6497175141242938E-3</v>
      </c>
      <c r="AI104" s="1">
        <f t="shared" si="29"/>
        <v>5.6497175141242938E-3</v>
      </c>
      <c r="AJ104" s="1"/>
      <c r="AK104" s="2">
        <f>SUMIFS('IND Balance'!E$5:E$141,'IND Balance'!$C$5:$C$141,'Service shares'!$B104,'IND Balance'!$D$5:$D$141,"*"&amp;'Service shares'!$A104)*F104</f>
        <v>8.7643680000000002E-4</v>
      </c>
      <c r="AL104" s="2">
        <f>SUMIFS('IND Balance'!F$5:F$141,'IND Balance'!$C$5:$C$141,'Service shares'!$B104,'IND Balance'!$D$5:$D$141,"*"&amp;'Service shares'!$A104)*G104</f>
        <v>0</v>
      </c>
      <c r="AM104" s="2">
        <f>SUMIFS('IND Balance'!G$5:G$141,'IND Balance'!$C$5:$C$141,'Service shares'!$B104,'IND Balance'!$D$5:$D$141,"*"&amp;'Service shares'!$A104)*H104</f>
        <v>1.3347542054237287E-2</v>
      </c>
      <c r="AN104" s="2">
        <f>SUMIFS('IND Balance'!H$5:H$141,'IND Balance'!$C$5:$C$141,'Service shares'!$B104,'IND Balance'!$D$5:$D$141,"*"&amp;'Service shares'!$A104)*I104</f>
        <v>2.232948172881356E-2</v>
      </c>
      <c r="AO104" s="2">
        <f>SUMIFS('IND Balance'!I$5:I$141,'IND Balance'!$C$5:$C$141,'Service shares'!$B104,'IND Balance'!$D$5:$D$141,"*"&amp;'Service shares'!$A104)*J104</f>
        <v>0.83966091862372882</v>
      </c>
      <c r="AP104" s="2">
        <f>SUMIFS('IND Balance'!J$5:J$141,'IND Balance'!$C$5:$C$141,'Service shares'!$B104,'IND Balance'!$D$5:$D$141,"*"&amp;'Service shares'!$A104)*K104</f>
        <v>0.2016318883118644</v>
      </c>
      <c r="AQ104" s="2">
        <f>SUMIFS('IND Balance'!K$5:K$141,'IND Balance'!$C$5:$C$141,'Service shares'!$B104,'IND Balance'!$D$5:$D$141,"*"&amp;'Service shares'!$A104)*L104</f>
        <v>3.629624440677966E-3</v>
      </c>
      <c r="AR104" s="2">
        <f>SUMIFS('IND Balance'!L$5:L$141,'IND Balance'!$C$5:$C$141,'Service shares'!$B104,'IND Balance'!$D$5:$D$141,"*"&amp;'Service shares'!$A104)*M104</f>
        <v>0</v>
      </c>
      <c r="AS104" s="2">
        <f>SUMIFS('IND Balance'!M$5:M$141,'IND Balance'!$C$5:$C$141,'Service shares'!$B104,'IND Balance'!$D$5:$D$141,"*"&amp;'Service shares'!$A104)*N104</f>
        <v>0.16876271711186441</v>
      </c>
      <c r="AT104" s="2">
        <f>SUMIFS('IND Balance'!N$5:N$141,'IND Balance'!$C$5:$C$141,'Service shares'!$B104,'IND Balance'!$D$5:$D$141,"*"&amp;'Service shares'!$A104)*O104</f>
        <v>3.6758451041898303</v>
      </c>
      <c r="AU104" s="2">
        <f>SUMIFS('IND Balance'!O$5:O$141,'IND Balance'!$C$5:$C$141,'Service shares'!$B104,'IND Balance'!$D$5:$D$141,"*"&amp;'Service shares'!$A104)*P104</f>
        <v>1.724136067118644E-2</v>
      </c>
      <c r="AV104" s="2">
        <f>SUMIFS('IND Balance'!P$5:P$141,'IND Balance'!$C$5:$C$141,'Service shares'!$B104,'IND Balance'!$D$5:$D$141,"*"&amp;'Service shares'!$A104)*Q104</f>
        <v>0.26968106046101697</v>
      </c>
      <c r="AW104" s="2">
        <f>SUMIFS('IND Balance'!Q$5:Q$141,'IND Balance'!$C$5:$C$141,'Service shares'!$B104,'IND Balance'!$D$5:$D$141,"*"&amp;'Service shares'!$A104)*R104</f>
        <v>0.11367743894237287</v>
      </c>
      <c r="AX104" s="2">
        <f>SUMIFS('IND Balance'!R$5:R$141,'IND Balance'!$C$5:$C$141,'Service shares'!$B104,'IND Balance'!$D$5:$D$141,"*"&amp;'Service shares'!$A104)*S104</f>
        <v>0.31415653799999999</v>
      </c>
      <c r="AY104" s="2">
        <f>SUMIFS('IND Balance'!S$5:S$141,'IND Balance'!$C$5:$C$141,'Service shares'!$B104,'IND Balance'!$D$5:$D$141,"*"&amp;'Service shares'!$A104)*T104</f>
        <v>0.15805664373559322</v>
      </c>
      <c r="AZ104" s="2">
        <f>SUMIFS('IND Balance'!T$5:T$141,'IND Balance'!$C$5:$C$141,'Service shares'!$B104,'IND Balance'!$D$5:$D$141,"*"&amp;'Service shares'!$A104)*U104</f>
        <v>0.17184086666440679</v>
      </c>
      <c r="BA104" s="2">
        <f>SUMIFS('IND Balance'!U$5:U$141,'IND Balance'!$C$5:$C$141,'Service shares'!$B104,'IND Balance'!$D$5:$D$141,"*"&amp;'Service shares'!$A104)*V104</f>
        <v>0.2052160256542373</v>
      </c>
      <c r="BB104" s="2">
        <f>SUMIFS('IND Balance'!V$5:V$141,'IND Balance'!$C$5:$C$141,'Service shares'!$B104,'IND Balance'!$D$5:$D$141,"*"&amp;'Service shares'!$A104)*W104</f>
        <v>0.24366880322033899</v>
      </c>
      <c r="BC104" s="2">
        <f>SUMIFS('IND Balance'!W$5:W$141,'IND Balance'!$C$5:$C$141,'Service shares'!$B104,'IND Balance'!$D$5:$D$141,"*"&amp;'Service shares'!$A104)*X104</f>
        <v>0.62381860533559319</v>
      </c>
      <c r="BD104" s="2">
        <f>SUMIFS('IND Balance'!X$5:X$141,'IND Balance'!$C$5:$C$141,'Service shares'!$B104,'IND Balance'!$D$5:$D$141,"*"&amp;'Service shares'!$A104)*Y104</f>
        <v>0</v>
      </c>
      <c r="BE104" s="2">
        <f>SUMIFS('IND Balance'!Y$5:Y$141,'IND Balance'!$C$5:$C$141,'Service shares'!$B104,'IND Balance'!$D$5:$D$141,"*"&amp;'Service shares'!$A104)*Z104</f>
        <v>7.1036986169491518E-3</v>
      </c>
      <c r="BF104" s="2">
        <f>SUMIFS('IND Balance'!Z$5:Z$141,'IND Balance'!$C$5:$C$141,'Service shares'!$B104,'IND Balance'!$D$5:$D$141,"*"&amp;'Service shares'!$A104)*AA104</f>
        <v>3.678304861016949E-2</v>
      </c>
      <c r="BG104" s="2">
        <f>SUMIFS('IND Balance'!AA$5:AA$141,'IND Balance'!$C$5:$C$141,'Service shares'!$B104,'IND Balance'!$D$5:$D$141,"*"&amp;'Service shares'!$A104)*AB104</f>
        <v>0</v>
      </c>
      <c r="BH104" s="2">
        <f>SUMIFS('IND Balance'!AB$5:AB$141,'IND Balance'!$C$5:$C$141,'Service shares'!$B104,'IND Balance'!$D$5:$D$141,"*"&amp;'Service shares'!$A104)*AC104</f>
        <v>1.0960190847457627E-3</v>
      </c>
      <c r="BI104" s="2">
        <f>SUMIFS('IND Balance'!AC$5:AC$141,'IND Balance'!$C$5:$C$141,'Service shares'!$B104,'IND Balance'!$D$5:$D$141,"*"&amp;'Service shares'!$A104)*AD104</f>
        <v>0.50830025172203386</v>
      </c>
      <c r="BJ104" s="2">
        <f>SUMIFS('IND Balance'!AD$5:AD$141,'IND Balance'!$C$5:$C$141,'Service shares'!$B104,'IND Balance'!$D$5:$D$141,"*"&amp;'Service shares'!$A104)*AE104</f>
        <v>0</v>
      </c>
      <c r="BK104" s="2">
        <f>SUMIFS('IND Balance'!AE$5:AE$141,'IND Balance'!$C$5:$C$141,'Service shares'!$B104,'IND Balance'!$D$5:$D$141,"*"&amp;'Service shares'!$A104)*AF104</f>
        <v>7.3677981762711869E-3</v>
      </c>
      <c r="BL104" s="2">
        <f>SUMIFS('IND Balance'!AF$5:AF$141,'IND Balance'!$C$5:$C$141,'Service shares'!$B104,'IND Balance'!$D$5:$D$141,"*"&amp;'Service shares'!$A104)*AG104</f>
        <v>0.37796949644745764</v>
      </c>
      <c r="BM104" s="2">
        <f>SUMIFS('IND Balance'!AG$5:AG$141,'IND Balance'!$C$5:$C$141,'Service shares'!$B104,'IND Balance'!$D$5:$D$141,"*"&amp;'Service shares'!$A104)*AH104</f>
        <v>2.9337811901491522</v>
      </c>
      <c r="BN104" s="2">
        <f>SUMIFS('IND Balance'!AH$5:AH$141,'IND Balance'!$C$5:$C$141,'Service shares'!$B104,'IND Balance'!$D$5:$D$141,"*"&amp;'Service shares'!$A104)*AI104</f>
        <v>0</v>
      </c>
    </row>
    <row r="105" spans="1:66" x14ac:dyDescent="0.45">
      <c r="A105" t="s">
        <v>159</v>
      </c>
      <c r="B105" t="s">
        <v>129</v>
      </c>
      <c r="C105" t="s">
        <v>188</v>
      </c>
      <c r="D105" s="1">
        <v>1.1299435028248588E-2</v>
      </c>
      <c r="E105" s="1"/>
      <c r="F105" s="1">
        <f t="shared" si="25"/>
        <v>1.1299435028248588E-2</v>
      </c>
      <c r="G105" s="1">
        <f t="shared" si="28"/>
        <v>1.1299435028248588E-2</v>
      </c>
      <c r="H105" s="1">
        <f t="shared" si="28"/>
        <v>1.1299435028248588E-2</v>
      </c>
      <c r="I105" s="1">
        <f t="shared" si="28"/>
        <v>1.1299435028248588E-2</v>
      </c>
      <c r="J105" s="1">
        <f t="shared" si="28"/>
        <v>1.1299435028248588E-2</v>
      </c>
      <c r="K105" s="1">
        <f t="shared" si="28"/>
        <v>1.1299435028248588E-2</v>
      </c>
      <c r="L105" s="1">
        <f t="shared" si="28"/>
        <v>1.1299435028248588E-2</v>
      </c>
      <c r="M105" s="1">
        <f t="shared" si="28"/>
        <v>1.1299435028248588E-2</v>
      </c>
      <c r="N105" s="1">
        <f t="shared" si="28"/>
        <v>1.1299435028248588E-2</v>
      </c>
      <c r="O105" s="1">
        <f t="shared" si="28"/>
        <v>1.1299435028248588E-2</v>
      </c>
      <c r="P105" s="1">
        <f t="shared" si="28"/>
        <v>1.1299435028248588E-2</v>
      </c>
      <c r="Q105" s="1">
        <f t="shared" si="28"/>
        <v>1.1299435028248588E-2</v>
      </c>
      <c r="R105" s="1">
        <f t="shared" si="28"/>
        <v>1.1299435028248588E-2</v>
      </c>
      <c r="S105" s="1">
        <f t="shared" si="28"/>
        <v>1.1299435028248588E-2</v>
      </c>
      <c r="T105" s="1">
        <f t="shared" si="28"/>
        <v>1.1299435028248588E-2</v>
      </c>
      <c r="U105" s="1">
        <f t="shared" si="28"/>
        <v>1.1299435028248588E-2</v>
      </c>
      <c r="V105" s="1">
        <f t="shared" si="28"/>
        <v>1.1299435028248588E-2</v>
      </c>
      <c r="W105" s="1">
        <f t="shared" si="29"/>
        <v>1.1299435028248588E-2</v>
      </c>
      <c r="X105" s="1">
        <f t="shared" si="29"/>
        <v>1.1299435028248588E-2</v>
      </c>
      <c r="Y105" s="1">
        <f t="shared" si="29"/>
        <v>1.1299435028248588E-2</v>
      </c>
      <c r="Z105" s="1">
        <f t="shared" si="29"/>
        <v>1.1299435028248588E-2</v>
      </c>
      <c r="AA105" s="1">
        <f t="shared" si="29"/>
        <v>1.1299435028248588E-2</v>
      </c>
      <c r="AB105" s="1">
        <f t="shared" si="29"/>
        <v>1.1299435028248588E-2</v>
      </c>
      <c r="AC105" s="1">
        <f t="shared" si="29"/>
        <v>1.1299435028248588E-2</v>
      </c>
      <c r="AD105" s="1">
        <f t="shared" si="29"/>
        <v>1.1299435028248588E-2</v>
      </c>
      <c r="AE105" s="1">
        <f t="shared" si="29"/>
        <v>1.1299435028248588E-2</v>
      </c>
      <c r="AF105" s="1">
        <f t="shared" si="29"/>
        <v>1.1299435028248588E-2</v>
      </c>
      <c r="AG105" s="1">
        <f t="shared" si="29"/>
        <v>1.1299435028248588E-2</v>
      </c>
      <c r="AH105" s="1">
        <f t="shared" si="29"/>
        <v>1.1299435028248588E-2</v>
      </c>
      <c r="AI105" s="1">
        <f t="shared" si="29"/>
        <v>1.1299435028248588E-2</v>
      </c>
      <c r="AJ105" s="1"/>
      <c r="AK105" s="2">
        <f>SUMIFS('IND Balance'!E$5:E$141,'IND Balance'!$C$5:$C$141,'Service shares'!$B105,'IND Balance'!$D$5:$D$141,"*"&amp;'Service shares'!$A105)*F105</f>
        <v>1.7528736E-3</v>
      </c>
      <c r="AL105" s="2">
        <f>SUMIFS('IND Balance'!F$5:F$141,'IND Balance'!$C$5:$C$141,'Service shares'!$B105,'IND Balance'!$D$5:$D$141,"*"&amp;'Service shares'!$A105)*G105</f>
        <v>0</v>
      </c>
      <c r="AM105" s="2">
        <f>SUMIFS('IND Balance'!G$5:G$141,'IND Balance'!$C$5:$C$141,'Service shares'!$B105,'IND Balance'!$D$5:$D$141,"*"&amp;'Service shares'!$A105)*H105</f>
        <v>2.6695084108474574E-2</v>
      </c>
      <c r="AN105" s="2">
        <f>SUMIFS('IND Balance'!H$5:H$141,'IND Balance'!$C$5:$C$141,'Service shares'!$B105,'IND Balance'!$D$5:$D$141,"*"&amp;'Service shares'!$A105)*I105</f>
        <v>4.465896345762712E-2</v>
      </c>
      <c r="AO105" s="2">
        <f>SUMIFS('IND Balance'!I$5:I$141,'IND Balance'!$C$5:$C$141,'Service shares'!$B105,'IND Balance'!$D$5:$D$141,"*"&amp;'Service shares'!$A105)*J105</f>
        <v>1.6793218372474576</v>
      </c>
      <c r="AP105" s="2">
        <f>SUMIFS('IND Balance'!J$5:J$141,'IND Balance'!$C$5:$C$141,'Service shares'!$B105,'IND Balance'!$D$5:$D$141,"*"&amp;'Service shares'!$A105)*K105</f>
        <v>0.40326377662372881</v>
      </c>
      <c r="AQ105" s="2">
        <f>SUMIFS('IND Balance'!K$5:K$141,'IND Balance'!$C$5:$C$141,'Service shares'!$B105,'IND Balance'!$D$5:$D$141,"*"&amp;'Service shares'!$A105)*L105</f>
        <v>7.2592488813559321E-3</v>
      </c>
      <c r="AR105" s="2">
        <f>SUMIFS('IND Balance'!L$5:L$141,'IND Balance'!$C$5:$C$141,'Service shares'!$B105,'IND Balance'!$D$5:$D$141,"*"&amp;'Service shares'!$A105)*M105</f>
        <v>0</v>
      </c>
      <c r="AS105" s="2">
        <f>SUMIFS('IND Balance'!M$5:M$141,'IND Balance'!$C$5:$C$141,'Service shares'!$B105,'IND Balance'!$D$5:$D$141,"*"&amp;'Service shares'!$A105)*N105</f>
        <v>0.33752543422372883</v>
      </c>
      <c r="AT105" s="2">
        <f>SUMIFS('IND Balance'!N$5:N$141,'IND Balance'!$C$5:$C$141,'Service shares'!$B105,'IND Balance'!$D$5:$D$141,"*"&amp;'Service shares'!$A105)*O105</f>
        <v>7.3516902083796607</v>
      </c>
      <c r="AU105" s="2">
        <f>SUMIFS('IND Balance'!O$5:O$141,'IND Balance'!$C$5:$C$141,'Service shares'!$B105,'IND Balance'!$D$5:$D$141,"*"&amp;'Service shares'!$A105)*P105</f>
        <v>3.4482721342372881E-2</v>
      </c>
      <c r="AV105" s="2">
        <f>SUMIFS('IND Balance'!P$5:P$141,'IND Balance'!$C$5:$C$141,'Service shares'!$B105,'IND Balance'!$D$5:$D$141,"*"&amp;'Service shares'!$A105)*Q105</f>
        <v>0.53936212092203395</v>
      </c>
      <c r="AW105" s="2">
        <f>SUMIFS('IND Balance'!Q$5:Q$141,'IND Balance'!$C$5:$C$141,'Service shares'!$B105,'IND Balance'!$D$5:$D$141,"*"&amp;'Service shares'!$A105)*R105</f>
        <v>0.22735487788474573</v>
      </c>
      <c r="AX105" s="2">
        <f>SUMIFS('IND Balance'!R$5:R$141,'IND Balance'!$C$5:$C$141,'Service shares'!$B105,'IND Balance'!$D$5:$D$141,"*"&amp;'Service shares'!$A105)*S105</f>
        <v>0.62831307599999997</v>
      </c>
      <c r="AY105" s="2">
        <f>SUMIFS('IND Balance'!S$5:S$141,'IND Balance'!$C$5:$C$141,'Service shares'!$B105,'IND Balance'!$D$5:$D$141,"*"&amp;'Service shares'!$A105)*T105</f>
        <v>0.31611328747118644</v>
      </c>
      <c r="AZ105" s="2">
        <f>SUMIFS('IND Balance'!T$5:T$141,'IND Balance'!$C$5:$C$141,'Service shares'!$B105,'IND Balance'!$D$5:$D$141,"*"&amp;'Service shares'!$A105)*U105</f>
        <v>0.34368173332881358</v>
      </c>
      <c r="BA105" s="2">
        <f>SUMIFS('IND Balance'!U$5:U$141,'IND Balance'!$C$5:$C$141,'Service shares'!$B105,'IND Balance'!$D$5:$D$141,"*"&amp;'Service shares'!$A105)*V105</f>
        <v>0.4104320513084746</v>
      </c>
      <c r="BB105" s="2">
        <f>SUMIFS('IND Balance'!V$5:V$141,'IND Balance'!$C$5:$C$141,'Service shares'!$B105,'IND Balance'!$D$5:$D$141,"*"&amp;'Service shares'!$A105)*W105</f>
        <v>0.48733760644067797</v>
      </c>
      <c r="BC105" s="2">
        <f>SUMIFS('IND Balance'!W$5:W$141,'IND Balance'!$C$5:$C$141,'Service shares'!$B105,'IND Balance'!$D$5:$D$141,"*"&amp;'Service shares'!$A105)*X105</f>
        <v>1.2476372106711864</v>
      </c>
      <c r="BD105" s="2">
        <f>SUMIFS('IND Balance'!X$5:X$141,'IND Balance'!$C$5:$C$141,'Service shares'!$B105,'IND Balance'!$D$5:$D$141,"*"&amp;'Service shares'!$A105)*Y105</f>
        <v>0</v>
      </c>
      <c r="BE105" s="2">
        <f>SUMIFS('IND Balance'!Y$5:Y$141,'IND Balance'!$C$5:$C$141,'Service shares'!$B105,'IND Balance'!$D$5:$D$141,"*"&amp;'Service shares'!$A105)*Z105</f>
        <v>1.4207397233898304E-2</v>
      </c>
      <c r="BF105" s="2">
        <f>SUMIFS('IND Balance'!Z$5:Z$141,'IND Balance'!$C$5:$C$141,'Service shares'!$B105,'IND Balance'!$D$5:$D$141,"*"&amp;'Service shares'!$A105)*AA105</f>
        <v>7.356609722033898E-2</v>
      </c>
      <c r="BG105" s="2">
        <f>SUMIFS('IND Balance'!AA$5:AA$141,'IND Balance'!$C$5:$C$141,'Service shares'!$B105,'IND Balance'!$D$5:$D$141,"*"&amp;'Service shares'!$A105)*AB105</f>
        <v>0</v>
      </c>
      <c r="BH105" s="2">
        <f>SUMIFS('IND Balance'!AB$5:AB$141,'IND Balance'!$C$5:$C$141,'Service shares'!$B105,'IND Balance'!$D$5:$D$141,"*"&amp;'Service shares'!$A105)*AC105</f>
        <v>2.1920381694915253E-3</v>
      </c>
      <c r="BI105" s="2">
        <f>SUMIFS('IND Balance'!AC$5:AC$141,'IND Balance'!$C$5:$C$141,'Service shares'!$B105,'IND Balance'!$D$5:$D$141,"*"&amp;'Service shares'!$A105)*AD105</f>
        <v>1.0166005034440677</v>
      </c>
      <c r="BJ105" s="2">
        <f>SUMIFS('IND Balance'!AD$5:AD$141,'IND Balance'!$C$5:$C$141,'Service shares'!$B105,'IND Balance'!$D$5:$D$141,"*"&amp;'Service shares'!$A105)*AE105</f>
        <v>0</v>
      </c>
      <c r="BK105" s="2">
        <f>SUMIFS('IND Balance'!AE$5:AE$141,'IND Balance'!$C$5:$C$141,'Service shares'!$B105,'IND Balance'!$D$5:$D$141,"*"&amp;'Service shares'!$A105)*AF105</f>
        <v>1.4735596352542374E-2</v>
      </c>
      <c r="BL105" s="2">
        <f>SUMIFS('IND Balance'!AF$5:AF$141,'IND Balance'!$C$5:$C$141,'Service shares'!$B105,'IND Balance'!$D$5:$D$141,"*"&amp;'Service shares'!$A105)*AG105</f>
        <v>0.75593899289491528</v>
      </c>
      <c r="BM105" s="2">
        <f>SUMIFS('IND Balance'!AG$5:AG$141,'IND Balance'!$C$5:$C$141,'Service shares'!$B105,'IND Balance'!$D$5:$D$141,"*"&amp;'Service shares'!$A105)*AH105</f>
        <v>5.8675623802983043</v>
      </c>
      <c r="BN105" s="2">
        <f>SUMIFS('IND Balance'!AH$5:AH$141,'IND Balance'!$C$5:$C$141,'Service shares'!$B105,'IND Balance'!$D$5:$D$141,"*"&amp;'Service shares'!$A105)*AI105</f>
        <v>0</v>
      </c>
    </row>
    <row r="106" spans="1:66" x14ac:dyDescent="0.45">
      <c r="A106" t="s">
        <v>159</v>
      </c>
      <c r="B106" t="s">
        <v>129</v>
      </c>
      <c r="C106" t="s">
        <v>194</v>
      </c>
      <c r="D106" s="1">
        <v>1.6949152542372881E-2</v>
      </c>
      <c r="E106" s="1"/>
      <c r="F106" s="1">
        <f t="shared" si="25"/>
        <v>1.6949152542372881E-2</v>
      </c>
      <c r="G106" s="1">
        <f t="shared" si="28"/>
        <v>1.6949152542372881E-2</v>
      </c>
      <c r="H106" s="1">
        <f t="shared" si="28"/>
        <v>1.6949152542372881E-2</v>
      </c>
      <c r="I106" s="1">
        <f t="shared" si="28"/>
        <v>1.6949152542372881E-2</v>
      </c>
      <c r="J106" s="1">
        <f t="shared" si="28"/>
        <v>1.6949152542372881E-2</v>
      </c>
      <c r="K106" s="1">
        <f t="shared" si="28"/>
        <v>1.6949152542372881E-2</v>
      </c>
      <c r="L106" s="1">
        <f t="shared" si="28"/>
        <v>1.6949152542372881E-2</v>
      </c>
      <c r="M106" s="1">
        <f t="shared" si="28"/>
        <v>1.6949152542372881E-2</v>
      </c>
      <c r="N106" s="1">
        <f t="shared" si="28"/>
        <v>1.6949152542372881E-2</v>
      </c>
      <c r="O106" s="1">
        <f t="shared" si="28"/>
        <v>1.6949152542372881E-2</v>
      </c>
      <c r="P106" s="1">
        <f t="shared" si="28"/>
        <v>1.6949152542372881E-2</v>
      </c>
      <c r="Q106" s="1">
        <f t="shared" si="28"/>
        <v>1.6949152542372881E-2</v>
      </c>
      <c r="R106" s="1">
        <f t="shared" si="28"/>
        <v>1.6949152542372881E-2</v>
      </c>
      <c r="S106" s="1">
        <f t="shared" si="28"/>
        <v>1.6949152542372881E-2</v>
      </c>
      <c r="T106" s="1">
        <f t="shared" si="28"/>
        <v>1.6949152542372881E-2</v>
      </c>
      <c r="U106" s="1">
        <f t="shared" si="28"/>
        <v>1.6949152542372881E-2</v>
      </c>
      <c r="V106" s="1">
        <f t="shared" si="28"/>
        <v>1.6949152542372881E-2</v>
      </c>
      <c r="W106" s="1">
        <f t="shared" si="29"/>
        <v>1.6949152542372881E-2</v>
      </c>
      <c r="X106" s="1">
        <f t="shared" si="29"/>
        <v>1.6949152542372881E-2</v>
      </c>
      <c r="Y106" s="1">
        <f t="shared" si="29"/>
        <v>1.6949152542372881E-2</v>
      </c>
      <c r="Z106" s="1">
        <f t="shared" si="29"/>
        <v>1.6949152542372881E-2</v>
      </c>
      <c r="AA106" s="1">
        <f t="shared" si="29"/>
        <v>1.6949152542372881E-2</v>
      </c>
      <c r="AB106" s="1">
        <f t="shared" si="29"/>
        <v>1.6949152542372881E-2</v>
      </c>
      <c r="AC106" s="1">
        <f t="shared" si="29"/>
        <v>1.6949152542372881E-2</v>
      </c>
      <c r="AD106" s="1">
        <f t="shared" si="29"/>
        <v>1.6949152542372881E-2</v>
      </c>
      <c r="AE106" s="1">
        <f t="shared" si="29"/>
        <v>1.6949152542372881E-2</v>
      </c>
      <c r="AF106" s="1">
        <f t="shared" si="29"/>
        <v>1.6949152542372881E-2</v>
      </c>
      <c r="AG106" s="1">
        <f t="shared" si="29"/>
        <v>1.6949152542372881E-2</v>
      </c>
      <c r="AH106" s="1">
        <f t="shared" si="29"/>
        <v>1.6949152542372881E-2</v>
      </c>
      <c r="AI106" s="1">
        <f t="shared" si="29"/>
        <v>1.6949152542372881E-2</v>
      </c>
      <c r="AJ106" s="1"/>
      <c r="AK106" s="2">
        <f>SUMIFS('IND Balance'!E$5:E$141,'IND Balance'!$C$5:$C$141,'Service shares'!$B106,'IND Balance'!$D$5:$D$141,"*"&amp;'Service shares'!$A106)*F106</f>
        <v>2.6293104000000003E-3</v>
      </c>
      <c r="AL106" s="2">
        <f>SUMIFS('IND Balance'!F$5:F$141,'IND Balance'!$C$5:$C$141,'Service shares'!$B106,'IND Balance'!$D$5:$D$141,"*"&amp;'Service shares'!$A106)*G106</f>
        <v>0</v>
      </c>
      <c r="AM106" s="2">
        <f>SUMIFS('IND Balance'!G$5:G$141,'IND Balance'!$C$5:$C$141,'Service shares'!$B106,'IND Balance'!$D$5:$D$141,"*"&amp;'Service shares'!$A106)*H106</f>
        <v>4.0042626162711863E-2</v>
      </c>
      <c r="AN106" s="2">
        <f>SUMIFS('IND Balance'!H$5:H$141,'IND Balance'!$C$5:$C$141,'Service shares'!$B106,'IND Balance'!$D$5:$D$141,"*"&amp;'Service shares'!$A106)*I106</f>
        <v>6.6988445186440676E-2</v>
      </c>
      <c r="AO106" s="2">
        <f>SUMIFS('IND Balance'!I$5:I$141,'IND Balance'!$C$5:$C$141,'Service shares'!$B106,'IND Balance'!$D$5:$D$141,"*"&amp;'Service shares'!$A106)*J106</f>
        <v>2.5189827558711864</v>
      </c>
      <c r="AP106" s="2">
        <f>SUMIFS('IND Balance'!J$5:J$141,'IND Balance'!$C$5:$C$141,'Service shares'!$B106,'IND Balance'!$D$5:$D$141,"*"&amp;'Service shares'!$A106)*K106</f>
        <v>0.60489566493559321</v>
      </c>
      <c r="AQ106" s="2">
        <f>SUMIFS('IND Balance'!K$5:K$141,'IND Balance'!$C$5:$C$141,'Service shares'!$B106,'IND Balance'!$D$5:$D$141,"*"&amp;'Service shares'!$A106)*L106</f>
        <v>1.0888873322033898E-2</v>
      </c>
      <c r="AR106" s="2">
        <f>SUMIFS('IND Balance'!L$5:L$141,'IND Balance'!$C$5:$C$141,'Service shares'!$B106,'IND Balance'!$D$5:$D$141,"*"&amp;'Service shares'!$A106)*M106</f>
        <v>0</v>
      </c>
      <c r="AS106" s="2">
        <f>SUMIFS('IND Balance'!M$5:M$141,'IND Balance'!$C$5:$C$141,'Service shares'!$B106,'IND Balance'!$D$5:$D$141,"*"&amp;'Service shares'!$A106)*N106</f>
        <v>0.50628815133559324</v>
      </c>
      <c r="AT106" s="2">
        <f>SUMIFS('IND Balance'!N$5:N$141,'IND Balance'!$C$5:$C$141,'Service shares'!$B106,'IND Balance'!$D$5:$D$141,"*"&amp;'Service shares'!$A106)*O106</f>
        <v>11.027535312569491</v>
      </c>
      <c r="AU106" s="2">
        <f>SUMIFS('IND Balance'!O$5:O$141,'IND Balance'!$C$5:$C$141,'Service shares'!$B106,'IND Balance'!$D$5:$D$141,"*"&amp;'Service shares'!$A106)*P106</f>
        <v>5.1724082013559325E-2</v>
      </c>
      <c r="AV106" s="2">
        <f>SUMIFS('IND Balance'!P$5:P$141,'IND Balance'!$C$5:$C$141,'Service shares'!$B106,'IND Balance'!$D$5:$D$141,"*"&amp;'Service shares'!$A106)*Q106</f>
        <v>0.80904318138305087</v>
      </c>
      <c r="AW106" s="2">
        <f>SUMIFS('IND Balance'!Q$5:Q$141,'IND Balance'!$C$5:$C$141,'Service shares'!$B106,'IND Balance'!$D$5:$D$141,"*"&amp;'Service shares'!$A106)*R106</f>
        <v>0.3410323168271186</v>
      </c>
      <c r="AX106" s="2">
        <f>SUMIFS('IND Balance'!R$5:R$141,'IND Balance'!$C$5:$C$141,'Service shares'!$B106,'IND Balance'!$D$5:$D$141,"*"&amp;'Service shares'!$A106)*S106</f>
        <v>0.94246961399999996</v>
      </c>
      <c r="AY106" s="2">
        <f>SUMIFS('IND Balance'!S$5:S$141,'IND Balance'!$C$5:$C$141,'Service shares'!$B106,'IND Balance'!$D$5:$D$141,"*"&amp;'Service shares'!$A106)*T106</f>
        <v>0.47416993120677964</v>
      </c>
      <c r="AZ106" s="2">
        <f>SUMIFS('IND Balance'!T$5:T$141,'IND Balance'!$C$5:$C$141,'Service shares'!$B106,'IND Balance'!$D$5:$D$141,"*"&amp;'Service shares'!$A106)*U106</f>
        <v>0.51552259999322037</v>
      </c>
      <c r="BA106" s="2">
        <f>SUMIFS('IND Balance'!U$5:U$141,'IND Balance'!$C$5:$C$141,'Service shares'!$B106,'IND Balance'!$D$5:$D$141,"*"&amp;'Service shares'!$A106)*V106</f>
        <v>0.61564807696271195</v>
      </c>
      <c r="BB106" s="2">
        <f>SUMIFS('IND Balance'!V$5:V$141,'IND Balance'!$C$5:$C$141,'Service shares'!$B106,'IND Balance'!$D$5:$D$141,"*"&amp;'Service shares'!$A106)*W106</f>
        <v>0.73100640966101704</v>
      </c>
      <c r="BC106" s="2">
        <f>SUMIFS('IND Balance'!W$5:W$141,'IND Balance'!$C$5:$C$141,'Service shares'!$B106,'IND Balance'!$D$5:$D$141,"*"&amp;'Service shares'!$A106)*X106</f>
        <v>1.8714558160067798</v>
      </c>
      <c r="BD106" s="2">
        <f>SUMIFS('IND Balance'!X$5:X$141,'IND Balance'!$C$5:$C$141,'Service shares'!$B106,'IND Balance'!$D$5:$D$141,"*"&amp;'Service shares'!$A106)*Y106</f>
        <v>0</v>
      </c>
      <c r="BE106" s="2">
        <f>SUMIFS('IND Balance'!Y$5:Y$141,'IND Balance'!$C$5:$C$141,'Service shares'!$B106,'IND Balance'!$D$5:$D$141,"*"&amp;'Service shares'!$A106)*Z106</f>
        <v>2.1311095850847457E-2</v>
      </c>
      <c r="BF106" s="2">
        <f>SUMIFS('IND Balance'!Z$5:Z$141,'IND Balance'!$C$5:$C$141,'Service shares'!$B106,'IND Balance'!$D$5:$D$141,"*"&amp;'Service shares'!$A106)*AA106</f>
        <v>0.11034914583050848</v>
      </c>
      <c r="BG106" s="2">
        <f>SUMIFS('IND Balance'!AA$5:AA$141,'IND Balance'!$C$5:$C$141,'Service shares'!$B106,'IND Balance'!$D$5:$D$141,"*"&amp;'Service shares'!$A106)*AB106</f>
        <v>0</v>
      </c>
      <c r="BH106" s="2">
        <f>SUMIFS('IND Balance'!AB$5:AB$141,'IND Balance'!$C$5:$C$141,'Service shares'!$B106,'IND Balance'!$D$5:$D$141,"*"&amp;'Service shares'!$A106)*AC106</f>
        <v>3.288057254237288E-3</v>
      </c>
      <c r="BI106" s="2">
        <f>SUMIFS('IND Balance'!AC$5:AC$141,'IND Balance'!$C$5:$C$141,'Service shares'!$B106,'IND Balance'!$D$5:$D$141,"*"&amp;'Service shares'!$A106)*AD106</f>
        <v>1.5249007551661016</v>
      </c>
      <c r="BJ106" s="2">
        <f>SUMIFS('IND Balance'!AD$5:AD$141,'IND Balance'!$C$5:$C$141,'Service shares'!$B106,'IND Balance'!$D$5:$D$141,"*"&amp;'Service shares'!$A106)*AE106</f>
        <v>0</v>
      </c>
      <c r="BK106" s="2">
        <f>SUMIFS('IND Balance'!AE$5:AE$141,'IND Balance'!$C$5:$C$141,'Service shares'!$B106,'IND Balance'!$D$5:$D$141,"*"&amp;'Service shares'!$A106)*AF106</f>
        <v>2.2103394528813561E-2</v>
      </c>
      <c r="BL106" s="2">
        <f>SUMIFS('IND Balance'!AF$5:AF$141,'IND Balance'!$C$5:$C$141,'Service shares'!$B106,'IND Balance'!$D$5:$D$141,"*"&amp;'Service shares'!$A106)*AG106</f>
        <v>1.1339084893423728</v>
      </c>
      <c r="BM106" s="2">
        <f>SUMIFS('IND Balance'!AG$5:AG$141,'IND Balance'!$C$5:$C$141,'Service shares'!$B106,'IND Balance'!$D$5:$D$141,"*"&amp;'Service shares'!$A106)*AH106</f>
        <v>8.8013435704474574</v>
      </c>
      <c r="BN106" s="2">
        <f>SUMIFS('IND Balance'!AH$5:AH$141,'IND Balance'!$C$5:$C$141,'Service shares'!$B106,'IND Balance'!$D$5:$D$141,"*"&amp;'Service shares'!$A106)*AI106</f>
        <v>0</v>
      </c>
    </row>
    <row r="107" spans="1:66" x14ac:dyDescent="0.45">
      <c r="A107" t="s">
        <v>159</v>
      </c>
      <c r="B107" t="s">
        <v>129</v>
      </c>
      <c r="C107" t="s">
        <v>199</v>
      </c>
      <c r="D107" s="1">
        <v>0.38983050847457629</v>
      </c>
      <c r="E107" s="1"/>
      <c r="F107" s="1">
        <f t="shared" si="25"/>
        <v>0.38983050847457629</v>
      </c>
      <c r="G107" s="1">
        <f t="shared" si="28"/>
        <v>0.38983050847457629</v>
      </c>
      <c r="H107" s="1">
        <f t="shared" si="28"/>
        <v>0.38983050847457629</v>
      </c>
      <c r="I107" s="1">
        <f t="shared" si="28"/>
        <v>0.38983050847457629</v>
      </c>
      <c r="J107" s="1">
        <f t="shared" si="28"/>
        <v>0.38983050847457629</v>
      </c>
      <c r="K107" s="1">
        <f t="shared" si="28"/>
        <v>0.38983050847457629</v>
      </c>
      <c r="L107" s="1">
        <f t="shared" si="28"/>
        <v>0.38983050847457629</v>
      </c>
      <c r="M107" s="1">
        <f t="shared" si="28"/>
        <v>0.38983050847457629</v>
      </c>
      <c r="N107" s="1">
        <f t="shared" si="28"/>
        <v>0.38983050847457629</v>
      </c>
      <c r="O107" s="1">
        <f t="shared" si="28"/>
        <v>0.38983050847457629</v>
      </c>
      <c r="P107" s="1">
        <f t="shared" si="28"/>
        <v>0.38983050847457629</v>
      </c>
      <c r="Q107" s="1">
        <f t="shared" si="28"/>
        <v>0.38983050847457629</v>
      </c>
      <c r="R107" s="1">
        <f t="shared" si="28"/>
        <v>0.38983050847457629</v>
      </c>
      <c r="S107" s="1">
        <f t="shared" si="28"/>
        <v>0.38983050847457629</v>
      </c>
      <c r="T107" s="1">
        <f t="shared" si="28"/>
        <v>0.38983050847457629</v>
      </c>
      <c r="U107" s="1">
        <f t="shared" si="28"/>
        <v>0.38983050847457629</v>
      </c>
      <c r="V107" s="1">
        <f t="shared" si="28"/>
        <v>0.38983050847457629</v>
      </c>
      <c r="W107" s="1">
        <f t="shared" si="29"/>
        <v>0.38983050847457629</v>
      </c>
      <c r="X107" s="1">
        <f t="shared" si="29"/>
        <v>0.38983050847457629</v>
      </c>
      <c r="Y107" s="1">
        <f t="shared" si="29"/>
        <v>0.38983050847457629</v>
      </c>
      <c r="Z107" s="1">
        <f t="shared" si="29"/>
        <v>0.38983050847457629</v>
      </c>
      <c r="AA107" s="1">
        <f t="shared" si="29"/>
        <v>0.38983050847457629</v>
      </c>
      <c r="AB107" s="1">
        <f t="shared" si="29"/>
        <v>0.38983050847457629</v>
      </c>
      <c r="AC107" s="1">
        <f t="shared" si="29"/>
        <v>0.38983050847457629</v>
      </c>
      <c r="AD107" s="1">
        <f t="shared" si="29"/>
        <v>0.38983050847457629</v>
      </c>
      <c r="AE107" s="1">
        <f t="shared" si="29"/>
        <v>0.38983050847457629</v>
      </c>
      <c r="AF107" s="1">
        <f t="shared" si="29"/>
        <v>0.38983050847457629</v>
      </c>
      <c r="AG107" s="1">
        <f t="shared" si="29"/>
        <v>0.38983050847457629</v>
      </c>
      <c r="AH107" s="1">
        <f t="shared" si="29"/>
        <v>0.38983050847457629</v>
      </c>
      <c r="AI107" s="1">
        <f t="shared" si="29"/>
        <v>0.38983050847457629</v>
      </c>
      <c r="AJ107" s="1"/>
      <c r="AK107" s="2">
        <f>SUMIFS('IND Balance'!E$5:E$141,'IND Balance'!$C$5:$C$141,'Service shares'!$B107,'IND Balance'!$D$5:$D$141,"*"&amp;'Service shares'!$A107)*F107</f>
        <v>6.0474139200000006E-2</v>
      </c>
      <c r="AL107" s="2">
        <f>SUMIFS('IND Balance'!F$5:F$141,'IND Balance'!$C$5:$C$141,'Service shares'!$B107,'IND Balance'!$D$5:$D$141,"*"&amp;'Service shares'!$A107)*G107</f>
        <v>0</v>
      </c>
      <c r="AM107" s="2">
        <f>SUMIFS('IND Balance'!G$5:G$141,'IND Balance'!$C$5:$C$141,'Service shares'!$B107,'IND Balance'!$D$5:$D$141,"*"&amp;'Service shares'!$A107)*H107</f>
        <v>0.92098040174237283</v>
      </c>
      <c r="AN107" s="2">
        <f>SUMIFS('IND Balance'!H$5:H$141,'IND Balance'!$C$5:$C$141,'Service shares'!$B107,'IND Balance'!$D$5:$D$141,"*"&amp;'Service shares'!$A107)*I107</f>
        <v>1.5407342392881356</v>
      </c>
      <c r="AO107" s="2">
        <f>SUMIFS('IND Balance'!I$5:I$141,'IND Balance'!$C$5:$C$141,'Service shares'!$B107,'IND Balance'!$D$5:$D$141,"*"&amp;'Service shares'!$A107)*J107</f>
        <v>57.936603385037294</v>
      </c>
      <c r="AP107" s="2">
        <f>SUMIFS('IND Balance'!J$5:J$141,'IND Balance'!$C$5:$C$141,'Service shares'!$B107,'IND Balance'!$D$5:$D$141,"*"&amp;'Service shares'!$A107)*K107</f>
        <v>13.912600293518645</v>
      </c>
      <c r="AQ107" s="2">
        <f>SUMIFS('IND Balance'!K$5:K$141,'IND Balance'!$C$5:$C$141,'Service shares'!$B107,'IND Balance'!$D$5:$D$141,"*"&amp;'Service shares'!$A107)*L107</f>
        <v>0.25044408640677968</v>
      </c>
      <c r="AR107" s="2">
        <f>SUMIFS('IND Balance'!L$5:L$141,'IND Balance'!$C$5:$C$141,'Service shares'!$B107,'IND Balance'!$D$5:$D$141,"*"&amp;'Service shares'!$A107)*M107</f>
        <v>0</v>
      </c>
      <c r="AS107" s="2">
        <f>SUMIFS('IND Balance'!M$5:M$141,'IND Balance'!$C$5:$C$141,'Service shares'!$B107,'IND Balance'!$D$5:$D$141,"*"&amp;'Service shares'!$A107)*N107</f>
        <v>11.644627480718645</v>
      </c>
      <c r="AT107" s="2">
        <f>SUMIFS('IND Balance'!N$5:N$141,'IND Balance'!$C$5:$C$141,'Service shares'!$B107,'IND Balance'!$D$5:$D$141,"*"&amp;'Service shares'!$A107)*O107</f>
        <v>253.63331218909829</v>
      </c>
      <c r="AU107" s="2">
        <f>SUMIFS('IND Balance'!O$5:O$141,'IND Balance'!$C$5:$C$141,'Service shares'!$B107,'IND Balance'!$D$5:$D$141,"*"&amp;'Service shares'!$A107)*P107</f>
        <v>1.1896538863118644</v>
      </c>
      <c r="AV107" s="2">
        <f>SUMIFS('IND Balance'!P$5:P$141,'IND Balance'!$C$5:$C$141,'Service shares'!$B107,'IND Balance'!$D$5:$D$141,"*"&amp;'Service shares'!$A107)*Q107</f>
        <v>18.607993171810172</v>
      </c>
      <c r="AW107" s="2">
        <f>SUMIFS('IND Balance'!Q$5:Q$141,'IND Balance'!$C$5:$C$141,'Service shares'!$B107,'IND Balance'!$D$5:$D$141,"*"&amp;'Service shares'!$A107)*R107</f>
        <v>7.8437432870237283</v>
      </c>
      <c r="AX107" s="2">
        <f>SUMIFS('IND Balance'!R$5:R$141,'IND Balance'!$C$5:$C$141,'Service shares'!$B107,'IND Balance'!$D$5:$D$141,"*"&amp;'Service shares'!$A107)*S107</f>
        <v>21.676801122000001</v>
      </c>
      <c r="AY107" s="2">
        <f>SUMIFS('IND Balance'!S$5:S$141,'IND Balance'!$C$5:$C$141,'Service shares'!$B107,'IND Balance'!$D$5:$D$141,"*"&amp;'Service shares'!$A107)*T107</f>
        <v>10.905908417755933</v>
      </c>
      <c r="AZ107" s="2">
        <f>SUMIFS('IND Balance'!T$5:T$141,'IND Balance'!$C$5:$C$141,'Service shares'!$B107,'IND Balance'!$D$5:$D$141,"*"&amp;'Service shares'!$A107)*U107</f>
        <v>11.857019799844068</v>
      </c>
      <c r="BA107" s="2">
        <f>SUMIFS('IND Balance'!U$5:U$141,'IND Balance'!$C$5:$C$141,'Service shares'!$B107,'IND Balance'!$D$5:$D$141,"*"&amp;'Service shares'!$A107)*V107</f>
        <v>14.159905770142375</v>
      </c>
      <c r="BB107" s="2">
        <f>SUMIFS('IND Balance'!V$5:V$141,'IND Balance'!$C$5:$C$141,'Service shares'!$B107,'IND Balance'!$D$5:$D$141,"*"&amp;'Service shares'!$A107)*W107</f>
        <v>16.813147422203393</v>
      </c>
      <c r="BC107" s="2">
        <f>SUMIFS('IND Balance'!W$5:W$141,'IND Balance'!$C$5:$C$141,'Service shares'!$B107,'IND Balance'!$D$5:$D$141,"*"&amp;'Service shares'!$A107)*X107</f>
        <v>43.043483768155937</v>
      </c>
      <c r="BD107" s="2">
        <f>SUMIFS('IND Balance'!X$5:X$141,'IND Balance'!$C$5:$C$141,'Service shares'!$B107,'IND Balance'!$D$5:$D$141,"*"&amp;'Service shares'!$A107)*Y107</f>
        <v>0</v>
      </c>
      <c r="BE107" s="2">
        <f>SUMIFS('IND Balance'!Y$5:Y$141,'IND Balance'!$C$5:$C$141,'Service shares'!$B107,'IND Balance'!$D$5:$D$141,"*"&amp;'Service shares'!$A107)*Z107</f>
        <v>0.49015520456949152</v>
      </c>
      <c r="BF107" s="2">
        <f>SUMIFS('IND Balance'!Z$5:Z$141,'IND Balance'!$C$5:$C$141,'Service shares'!$B107,'IND Balance'!$D$5:$D$141,"*"&amp;'Service shares'!$A107)*AA107</f>
        <v>2.5380303541016951</v>
      </c>
      <c r="BG107" s="2">
        <f>SUMIFS('IND Balance'!AA$5:AA$141,'IND Balance'!$C$5:$C$141,'Service shares'!$B107,'IND Balance'!$D$5:$D$141,"*"&amp;'Service shares'!$A107)*AB107</f>
        <v>0</v>
      </c>
      <c r="BH107" s="2">
        <f>SUMIFS('IND Balance'!AB$5:AB$141,'IND Balance'!$C$5:$C$141,'Service shares'!$B107,'IND Balance'!$D$5:$D$141,"*"&amp;'Service shares'!$A107)*AC107</f>
        <v>7.562531684745763E-2</v>
      </c>
      <c r="BI107" s="2">
        <f>SUMIFS('IND Balance'!AC$5:AC$141,'IND Balance'!$C$5:$C$141,'Service shares'!$B107,'IND Balance'!$D$5:$D$141,"*"&amp;'Service shares'!$A107)*AD107</f>
        <v>35.072717368820342</v>
      </c>
      <c r="BJ107" s="2">
        <f>SUMIFS('IND Balance'!AD$5:AD$141,'IND Balance'!$C$5:$C$141,'Service shares'!$B107,'IND Balance'!$D$5:$D$141,"*"&amp;'Service shares'!$A107)*AE107</f>
        <v>0</v>
      </c>
      <c r="BK107" s="2">
        <f>SUMIFS('IND Balance'!AE$5:AE$141,'IND Balance'!$C$5:$C$141,'Service shares'!$B107,'IND Balance'!$D$5:$D$141,"*"&amp;'Service shares'!$A107)*AF107</f>
        <v>0.50837807416271197</v>
      </c>
      <c r="BL107" s="2">
        <f>SUMIFS('IND Balance'!AF$5:AF$141,'IND Balance'!$C$5:$C$141,'Service shares'!$B107,'IND Balance'!$D$5:$D$141,"*"&amp;'Service shares'!$A107)*AG107</f>
        <v>26.079895254874575</v>
      </c>
      <c r="BM107" s="2">
        <f>SUMIFS('IND Balance'!AG$5:AG$141,'IND Balance'!$C$5:$C$141,'Service shares'!$B107,'IND Balance'!$D$5:$D$141,"*"&amp;'Service shares'!$A107)*AH107</f>
        <v>202.43090212029151</v>
      </c>
      <c r="BN107" s="2">
        <f>SUMIFS('IND Balance'!AH$5:AH$141,'IND Balance'!$C$5:$C$141,'Service shares'!$B107,'IND Balance'!$D$5:$D$141,"*"&amp;'Service shares'!$A107)*AI107</f>
        <v>0</v>
      </c>
    </row>
    <row r="108" spans="1:66" x14ac:dyDescent="0.45">
      <c r="A108" t="s">
        <v>159</v>
      </c>
      <c r="B108" t="s">
        <v>129</v>
      </c>
      <c r="C108" t="s">
        <v>205</v>
      </c>
      <c r="D108" s="1">
        <v>2.5423728813559324E-2</v>
      </c>
      <c r="E108" s="1"/>
      <c r="F108" s="1">
        <f t="shared" si="25"/>
        <v>2.5423728813559324E-2</v>
      </c>
      <c r="G108" s="1">
        <f t="shared" si="28"/>
        <v>2.5423728813559324E-2</v>
      </c>
      <c r="H108" s="1">
        <f t="shared" si="28"/>
        <v>2.5423728813559324E-2</v>
      </c>
      <c r="I108" s="1">
        <f t="shared" si="28"/>
        <v>2.5423728813559324E-2</v>
      </c>
      <c r="J108" s="1">
        <f t="shared" si="28"/>
        <v>2.5423728813559324E-2</v>
      </c>
      <c r="K108" s="1">
        <f t="shared" si="28"/>
        <v>2.5423728813559324E-2</v>
      </c>
      <c r="L108" s="1">
        <f t="shared" si="28"/>
        <v>2.5423728813559324E-2</v>
      </c>
      <c r="M108" s="1">
        <f t="shared" si="28"/>
        <v>2.5423728813559324E-2</v>
      </c>
      <c r="N108" s="1">
        <f t="shared" si="28"/>
        <v>2.5423728813559324E-2</v>
      </c>
      <c r="O108" s="1">
        <f t="shared" si="28"/>
        <v>2.5423728813559324E-2</v>
      </c>
      <c r="P108" s="1">
        <f t="shared" si="28"/>
        <v>2.5423728813559324E-2</v>
      </c>
      <c r="Q108" s="1">
        <f t="shared" si="28"/>
        <v>2.5423728813559324E-2</v>
      </c>
      <c r="R108" s="1">
        <f t="shared" si="28"/>
        <v>2.5423728813559324E-2</v>
      </c>
      <c r="S108" s="1">
        <f t="shared" si="28"/>
        <v>2.5423728813559324E-2</v>
      </c>
      <c r="T108" s="1">
        <f t="shared" si="28"/>
        <v>2.5423728813559324E-2</v>
      </c>
      <c r="U108" s="1">
        <f t="shared" si="28"/>
        <v>2.5423728813559324E-2</v>
      </c>
      <c r="V108" s="1">
        <f t="shared" si="28"/>
        <v>2.5423728813559324E-2</v>
      </c>
      <c r="W108" s="1">
        <f t="shared" si="29"/>
        <v>2.5423728813559324E-2</v>
      </c>
      <c r="X108" s="1">
        <f t="shared" si="29"/>
        <v>2.5423728813559324E-2</v>
      </c>
      <c r="Y108" s="1">
        <f t="shared" si="29"/>
        <v>2.5423728813559324E-2</v>
      </c>
      <c r="Z108" s="1">
        <f t="shared" si="29"/>
        <v>2.5423728813559324E-2</v>
      </c>
      <c r="AA108" s="1">
        <f t="shared" si="29"/>
        <v>2.5423728813559324E-2</v>
      </c>
      <c r="AB108" s="1">
        <f t="shared" si="29"/>
        <v>2.5423728813559324E-2</v>
      </c>
      <c r="AC108" s="1">
        <f t="shared" si="29"/>
        <v>2.5423728813559324E-2</v>
      </c>
      <c r="AD108" s="1">
        <f t="shared" si="29"/>
        <v>2.5423728813559324E-2</v>
      </c>
      <c r="AE108" s="1">
        <f t="shared" si="29"/>
        <v>2.5423728813559324E-2</v>
      </c>
      <c r="AF108" s="1">
        <f t="shared" si="29"/>
        <v>2.5423728813559324E-2</v>
      </c>
      <c r="AG108" s="1">
        <f t="shared" si="29"/>
        <v>2.5423728813559324E-2</v>
      </c>
      <c r="AH108" s="1">
        <f t="shared" si="29"/>
        <v>2.5423728813559324E-2</v>
      </c>
      <c r="AI108" s="1">
        <f t="shared" si="29"/>
        <v>2.5423728813559324E-2</v>
      </c>
      <c r="AJ108" s="1"/>
      <c r="AK108" s="2">
        <f>SUMIFS('IND Balance'!E$5:E$141,'IND Balance'!$C$5:$C$141,'Service shares'!$B108,'IND Balance'!$D$5:$D$141,"*"&amp;'Service shares'!$A108)*F108</f>
        <v>3.9439656000000009E-3</v>
      </c>
      <c r="AL108" s="2">
        <f>SUMIFS('IND Balance'!F$5:F$141,'IND Balance'!$C$5:$C$141,'Service shares'!$B108,'IND Balance'!$D$5:$D$141,"*"&amp;'Service shares'!$A108)*G108</f>
        <v>0</v>
      </c>
      <c r="AM108" s="2">
        <f>SUMIFS('IND Balance'!G$5:G$141,'IND Balance'!$C$5:$C$141,'Service shares'!$B108,'IND Balance'!$D$5:$D$141,"*"&amp;'Service shares'!$A108)*H108</f>
        <v>6.0063939244067797E-2</v>
      </c>
      <c r="AN108" s="2">
        <f>SUMIFS('IND Balance'!H$5:H$141,'IND Balance'!$C$5:$C$141,'Service shares'!$B108,'IND Balance'!$D$5:$D$141,"*"&amp;'Service shares'!$A108)*I108</f>
        <v>0.10048266777966101</v>
      </c>
      <c r="AO108" s="2">
        <f>SUMIFS('IND Balance'!I$5:I$141,'IND Balance'!$C$5:$C$141,'Service shares'!$B108,'IND Balance'!$D$5:$D$141,"*"&amp;'Service shares'!$A108)*J108</f>
        <v>3.77847413380678</v>
      </c>
      <c r="AP108" s="2">
        <f>SUMIFS('IND Balance'!J$5:J$141,'IND Balance'!$C$5:$C$141,'Service shares'!$B108,'IND Balance'!$D$5:$D$141,"*"&amp;'Service shares'!$A108)*K108</f>
        <v>0.90734349740338993</v>
      </c>
      <c r="AQ108" s="2">
        <f>SUMIFS('IND Balance'!K$5:K$141,'IND Balance'!$C$5:$C$141,'Service shares'!$B108,'IND Balance'!$D$5:$D$141,"*"&amp;'Service shares'!$A108)*L108</f>
        <v>1.633330998305085E-2</v>
      </c>
      <c r="AR108" s="2">
        <f>SUMIFS('IND Balance'!L$5:L$141,'IND Balance'!$C$5:$C$141,'Service shares'!$B108,'IND Balance'!$D$5:$D$141,"*"&amp;'Service shares'!$A108)*M108</f>
        <v>0</v>
      </c>
      <c r="AS108" s="2">
        <f>SUMIFS('IND Balance'!M$5:M$141,'IND Balance'!$C$5:$C$141,'Service shares'!$B108,'IND Balance'!$D$5:$D$141,"*"&amp;'Service shares'!$A108)*N108</f>
        <v>0.75943222700338986</v>
      </c>
      <c r="AT108" s="2">
        <f>SUMIFS('IND Balance'!N$5:N$141,'IND Balance'!$C$5:$C$141,'Service shares'!$B108,'IND Balance'!$D$5:$D$141,"*"&amp;'Service shares'!$A108)*O108</f>
        <v>16.541302968854236</v>
      </c>
      <c r="AU108" s="2">
        <f>SUMIFS('IND Balance'!O$5:O$141,'IND Balance'!$C$5:$C$141,'Service shares'!$B108,'IND Balance'!$D$5:$D$141,"*"&amp;'Service shares'!$A108)*P108</f>
        <v>7.7586123020338987E-2</v>
      </c>
      <c r="AV108" s="2">
        <f>SUMIFS('IND Balance'!P$5:P$141,'IND Balance'!$C$5:$C$141,'Service shares'!$B108,'IND Balance'!$D$5:$D$141,"*"&amp;'Service shares'!$A108)*Q108</f>
        <v>1.2135647720745764</v>
      </c>
      <c r="AW108" s="2">
        <f>SUMIFS('IND Balance'!Q$5:Q$141,'IND Balance'!$C$5:$C$141,'Service shares'!$B108,'IND Balance'!$D$5:$D$141,"*"&amp;'Service shares'!$A108)*R108</f>
        <v>0.51154847524067792</v>
      </c>
      <c r="AX108" s="2">
        <f>SUMIFS('IND Balance'!R$5:R$141,'IND Balance'!$C$5:$C$141,'Service shares'!$B108,'IND Balance'!$D$5:$D$141,"*"&amp;'Service shares'!$A108)*S108</f>
        <v>1.413704421</v>
      </c>
      <c r="AY108" s="2">
        <f>SUMIFS('IND Balance'!S$5:S$141,'IND Balance'!$C$5:$C$141,'Service shares'!$B108,'IND Balance'!$D$5:$D$141,"*"&amp;'Service shares'!$A108)*T108</f>
        <v>0.71125489681016951</v>
      </c>
      <c r="AZ108" s="2">
        <f>SUMIFS('IND Balance'!T$5:T$141,'IND Balance'!$C$5:$C$141,'Service shares'!$B108,'IND Balance'!$D$5:$D$141,"*"&amp;'Service shares'!$A108)*U108</f>
        <v>0.7732838999898306</v>
      </c>
      <c r="BA108" s="2">
        <f>SUMIFS('IND Balance'!U$5:U$141,'IND Balance'!$C$5:$C$141,'Service shares'!$B108,'IND Balance'!$D$5:$D$141,"*"&amp;'Service shares'!$A108)*V108</f>
        <v>0.92347211544406793</v>
      </c>
      <c r="BB108" s="2">
        <f>SUMIFS('IND Balance'!V$5:V$141,'IND Balance'!$C$5:$C$141,'Service shares'!$B108,'IND Balance'!$D$5:$D$141,"*"&amp;'Service shares'!$A108)*W108</f>
        <v>1.0965096144915256</v>
      </c>
      <c r="BC108" s="2">
        <f>SUMIFS('IND Balance'!W$5:W$141,'IND Balance'!$C$5:$C$141,'Service shares'!$B108,'IND Balance'!$D$5:$D$141,"*"&amp;'Service shares'!$A108)*X108</f>
        <v>2.8071837240101698</v>
      </c>
      <c r="BD108" s="2">
        <f>SUMIFS('IND Balance'!X$5:X$141,'IND Balance'!$C$5:$C$141,'Service shares'!$B108,'IND Balance'!$D$5:$D$141,"*"&amp;'Service shares'!$A108)*Y108</f>
        <v>0</v>
      </c>
      <c r="BE108" s="2">
        <f>SUMIFS('IND Balance'!Y$5:Y$141,'IND Balance'!$C$5:$C$141,'Service shares'!$B108,'IND Balance'!$D$5:$D$141,"*"&amp;'Service shares'!$A108)*Z108</f>
        <v>3.1966643776271189E-2</v>
      </c>
      <c r="BF108" s="2">
        <f>SUMIFS('IND Balance'!Z$5:Z$141,'IND Balance'!$C$5:$C$141,'Service shares'!$B108,'IND Balance'!$D$5:$D$141,"*"&amp;'Service shares'!$A108)*AA108</f>
        <v>0.16552371874576272</v>
      </c>
      <c r="BG108" s="2">
        <f>SUMIFS('IND Balance'!AA$5:AA$141,'IND Balance'!$C$5:$C$141,'Service shares'!$B108,'IND Balance'!$D$5:$D$141,"*"&amp;'Service shares'!$A108)*AB108</f>
        <v>0</v>
      </c>
      <c r="BH108" s="2">
        <f>SUMIFS('IND Balance'!AB$5:AB$141,'IND Balance'!$C$5:$C$141,'Service shares'!$B108,'IND Balance'!$D$5:$D$141,"*"&amp;'Service shares'!$A108)*AC108</f>
        <v>4.9320858813559328E-3</v>
      </c>
      <c r="BI108" s="2">
        <f>SUMIFS('IND Balance'!AC$5:AC$141,'IND Balance'!$C$5:$C$141,'Service shares'!$B108,'IND Balance'!$D$5:$D$141,"*"&amp;'Service shares'!$A108)*AD108</f>
        <v>2.2873511327491527</v>
      </c>
      <c r="BJ108" s="2">
        <f>SUMIFS('IND Balance'!AD$5:AD$141,'IND Balance'!$C$5:$C$141,'Service shares'!$B108,'IND Balance'!$D$5:$D$141,"*"&amp;'Service shares'!$A108)*AE108</f>
        <v>0</v>
      </c>
      <c r="BK108" s="2">
        <f>SUMIFS('IND Balance'!AE$5:AE$141,'IND Balance'!$C$5:$C$141,'Service shares'!$B108,'IND Balance'!$D$5:$D$141,"*"&amp;'Service shares'!$A108)*AF108</f>
        <v>3.3155091793220341E-2</v>
      </c>
      <c r="BL108" s="2">
        <f>SUMIFS('IND Balance'!AF$5:AF$141,'IND Balance'!$C$5:$C$141,'Service shares'!$B108,'IND Balance'!$D$5:$D$141,"*"&amp;'Service shares'!$A108)*AG108</f>
        <v>1.7008627340135594</v>
      </c>
      <c r="BM108" s="2">
        <f>SUMIFS('IND Balance'!AG$5:AG$141,'IND Balance'!$C$5:$C$141,'Service shares'!$B108,'IND Balance'!$D$5:$D$141,"*"&amp;'Service shares'!$A108)*AH108</f>
        <v>13.202015355671186</v>
      </c>
      <c r="BN108" s="2">
        <f>SUMIFS('IND Balance'!AH$5:AH$141,'IND Balance'!$C$5:$C$141,'Service shares'!$B108,'IND Balance'!$D$5:$D$141,"*"&amp;'Service shares'!$A108)*AI108</f>
        <v>0</v>
      </c>
    </row>
    <row r="109" spans="1:66" x14ac:dyDescent="0.45">
      <c r="A109" t="s">
        <v>159</v>
      </c>
      <c r="B109" t="s">
        <v>49</v>
      </c>
      <c r="C109" t="s">
        <v>173</v>
      </c>
      <c r="D109" s="1">
        <v>6.024096385542169E-3</v>
      </c>
      <c r="E109" s="1"/>
      <c r="F109" s="1">
        <f t="shared" si="25"/>
        <v>6.024096385542169E-3</v>
      </c>
      <c r="G109" s="1">
        <f t="shared" si="28"/>
        <v>6.024096385542169E-3</v>
      </c>
      <c r="H109" s="1">
        <f t="shared" si="28"/>
        <v>6.024096385542169E-3</v>
      </c>
      <c r="I109" s="1">
        <f t="shared" si="28"/>
        <v>6.024096385542169E-3</v>
      </c>
      <c r="J109" s="1">
        <f t="shared" si="28"/>
        <v>6.024096385542169E-3</v>
      </c>
      <c r="K109" s="1">
        <f t="shared" si="28"/>
        <v>6.024096385542169E-3</v>
      </c>
      <c r="L109" s="1">
        <f t="shared" si="28"/>
        <v>6.024096385542169E-3</v>
      </c>
      <c r="M109" s="1">
        <f t="shared" si="28"/>
        <v>6.024096385542169E-3</v>
      </c>
      <c r="N109" s="1">
        <f t="shared" si="28"/>
        <v>6.024096385542169E-3</v>
      </c>
      <c r="O109" s="1">
        <f t="shared" si="28"/>
        <v>6.024096385542169E-3</v>
      </c>
      <c r="P109" s="1">
        <f t="shared" si="28"/>
        <v>6.024096385542169E-3</v>
      </c>
      <c r="Q109" s="1">
        <f t="shared" si="28"/>
        <v>6.024096385542169E-3</v>
      </c>
      <c r="R109" s="1">
        <f t="shared" si="28"/>
        <v>6.024096385542169E-3</v>
      </c>
      <c r="S109" s="1">
        <f t="shared" si="28"/>
        <v>6.024096385542169E-3</v>
      </c>
      <c r="T109" s="1">
        <f t="shared" si="28"/>
        <v>6.024096385542169E-3</v>
      </c>
      <c r="U109" s="1">
        <f t="shared" si="28"/>
        <v>6.024096385542169E-3</v>
      </c>
      <c r="V109" s="1">
        <f t="shared" si="28"/>
        <v>6.024096385542169E-3</v>
      </c>
      <c r="W109" s="1">
        <f t="shared" si="29"/>
        <v>6.024096385542169E-3</v>
      </c>
      <c r="X109" s="1">
        <f t="shared" si="29"/>
        <v>6.024096385542169E-3</v>
      </c>
      <c r="Y109" s="1">
        <f t="shared" si="29"/>
        <v>6.024096385542169E-3</v>
      </c>
      <c r="Z109" s="1">
        <f t="shared" si="29"/>
        <v>6.024096385542169E-3</v>
      </c>
      <c r="AA109" s="1">
        <f t="shared" si="29"/>
        <v>6.024096385542169E-3</v>
      </c>
      <c r="AB109" s="1">
        <f t="shared" si="29"/>
        <v>6.024096385542169E-3</v>
      </c>
      <c r="AC109" s="1">
        <f t="shared" si="29"/>
        <v>6.024096385542169E-3</v>
      </c>
      <c r="AD109" s="1">
        <f t="shared" si="29"/>
        <v>6.024096385542169E-3</v>
      </c>
      <c r="AE109" s="1">
        <f t="shared" si="29"/>
        <v>6.024096385542169E-3</v>
      </c>
      <c r="AF109" s="1">
        <f t="shared" si="29"/>
        <v>6.024096385542169E-3</v>
      </c>
      <c r="AG109" s="1">
        <f t="shared" si="29"/>
        <v>6.024096385542169E-3</v>
      </c>
      <c r="AH109" s="1">
        <f t="shared" si="29"/>
        <v>6.024096385542169E-3</v>
      </c>
      <c r="AI109" s="1">
        <f t="shared" si="29"/>
        <v>6.024096385542169E-3</v>
      </c>
      <c r="AJ109" s="1"/>
      <c r="AK109" s="2">
        <f>SUMIFS('IND Balance'!E$5:E$141,'IND Balance'!$C$5:$C$141,'Service shares'!$B109,'IND Balance'!$D$5:$D$141,"*"&amp;'Service shares'!$A109)*F109</f>
        <v>0.97129520234457845</v>
      </c>
      <c r="AL109" s="2">
        <f>SUMIFS('IND Balance'!F$5:F$141,'IND Balance'!$C$5:$C$141,'Service shares'!$B109,'IND Balance'!$D$5:$D$141,"*"&amp;'Service shares'!$A109)*G109</f>
        <v>1.8932381718072291E-2</v>
      </c>
      <c r="AM109" s="2">
        <f>SUMIFS('IND Balance'!G$5:G$141,'IND Balance'!$C$5:$C$141,'Service shares'!$B109,'IND Balance'!$D$5:$D$141,"*"&amp;'Service shares'!$A109)*H109</f>
        <v>0.28464295248433735</v>
      </c>
      <c r="AN109" s="2">
        <f>SUMIFS('IND Balance'!H$5:H$141,'IND Balance'!$C$5:$C$141,'Service shares'!$B109,'IND Balance'!$D$5:$D$141,"*"&amp;'Service shares'!$A109)*I109</f>
        <v>0.40770763306265062</v>
      </c>
      <c r="AO109" s="2">
        <f>SUMIFS('IND Balance'!I$5:I$141,'IND Balance'!$C$5:$C$141,'Service shares'!$B109,'IND Balance'!$D$5:$D$141,"*"&amp;'Service shares'!$A109)*J109</f>
        <v>0.35626474934457836</v>
      </c>
      <c r="AP109" s="2">
        <f>SUMIFS('IND Balance'!J$5:J$141,'IND Balance'!$C$5:$C$141,'Service shares'!$B109,'IND Balance'!$D$5:$D$141,"*"&amp;'Service shares'!$A109)*K109</f>
        <v>0.31596886752289155</v>
      </c>
      <c r="AQ109" s="2">
        <f>SUMIFS('IND Balance'!K$5:K$141,'IND Balance'!$C$5:$C$141,'Service shares'!$B109,'IND Balance'!$D$5:$D$141,"*"&amp;'Service shares'!$A109)*L109</f>
        <v>0.28969823604578315</v>
      </c>
      <c r="AR109" s="2">
        <f>SUMIFS('IND Balance'!L$5:L$141,'IND Balance'!$C$5:$C$141,'Service shares'!$B109,'IND Balance'!$D$5:$D$141,"*"&amp;'Service shares'!$A109)*M109</f>
        <v>0.31604917337349403</v>
      </c>
      <c r="AS109" s="2">
        <f>SUMIFS('IND Balance'!M$5:M$141,'IND Balance'!$C$5:$C$141,'Service shares'!$B109,'IND Balance'!$D$5:$D$141,"*"&amp;'Service shares'!$A109)*N109</f>
        <v>0.22054337236626506</v>
      </c>
      <c r="AT109" s="2">
        <f>SUMIFS('IND Balance'!N$5:N$141,'IND Balance'!$C$5:$C$141,'Service shares'!$B109,'IND Balance'!$D$5:$D$141,"*"&amp;'Service shares'!$A109)*O109</f>
        <v>3.5065089369759037</v>
      </c>
      <c r="AU109" s="2">
        <f>SUMIFS('IND Balance'!O$5:O$141,'IND Balance'!$C$5:$C$141,'Service shares'!$B109,'IND Balance'!$D$5:$D$141,"*"&amp;'Service shares'!$A109)*P109</f>
        <v>5.3970777715662652E-2</v>
      </c>
      <c r="AV109" s="2">
        <f>SUMIFS('IND Balance'!P$5:P$141,'IND Balance'!$C$5:$C$141,'Service shares'!$B109,'IND Balance'!$D$5:$D$141,"*"&amp;'Service shares'!$A109)*Q109</f>
        <v>0.54193881190120485</v>
      </c>
      <c r="AW109" s="2">
        <f>SUMIFS('IND Balance'!Q$5:Q$141,'IND Balance'!$C$5:$C$141,'Service shares'!$B109,'IND Balance'!$D$5:$D$141,"*"&amp;'Service shares'!$A109)*R109</f>
        <v>0.25074190322891571</v>
      </c>
      <c r="AX109" s="2">
        <f>SUMIFS('IND Balance'!R$5:R$141,'IND Balance'!$C$5:$C$141,'Service shares'!$B109,'IND Balance'!$D$5:$D$141,"*"&amp;'Service shares'!$A109)*S109</f>
        <v>0.51278672882168685</v>
      </c>
      <c r="AY109" s="2">
        <f>SUMIFS('IND Balance'!S$5:S$141,'IND Balance'!$C$5:$C$141,'Service shares'!$B109,'IND Balance'!$D$5:$D$141,"*"&amp;'Service shares'!$A109)*T109</f>
        <v>0.23556563598795183</v>
      </c>
      <c r="AZ109" s="2">
        <f>SUMIFS('IND Balance'!T$5:T$141,'IND Balance'!$C$5:$C$141,'Service shares'!$B109,'IND Balance'!$D$5:$D$141,"*"&amp;'Service shares'!$A109)*U109</f>
        <v>0.57552156346987959</v>
      </c>
      <c r="BA109" s="2">
        <f>SUMIFS('IND Balance'!U$5:U$141,'IND Balance'!$C$5:$C$141,'Service shares'!$B109,'IND Balance'!$D$5:$D$141,"*"&amp;'Service shares'!$A109)*V109</f>
        <v>0.61830755720240971</v>
      </c>
      <c r="BB109" s="2">
        <f>SUMIFS('IND Balance'!V$5:V$141,'IND Balance'!$C$5:$C$141,'Service shares'!$B109,'IND Balance'!$D$5:$D$141,"*"&amp;'Service shares'!$A109)*W109</f>
        <v>0.41913439390843377</v>
      </c>
      <c r="BC109" s="2">
        <f>SUMIFS('IND Balance'!W$5:W$141,'IND Balance'!$C$5:$C$141,'Service shares'!$B109,'IND Balance'!$D$5:$D$141,"*"&amp;'Service shares'!$A109)*X109</f>
        <v>0.63297005868433731</v>
      </c>
      <c r="BD109" s="2">
        <f>SUMIFS('IND Balance'!X$5:X$141,'IND Balance'!$C$5:$C$141,'Service shares'!$B109,'IND Balance'!$D$5:$D$141,"*"&amp;'Service shares'!$A109)*Y109</f>
        <v>0</v>
      </c>
      <c r="BE109" s="2">
        <f>SUMIFS('IND Balance'!Y$5:Y$141,'IND Balance'!$C$5:$C$141,'Service shares'!$B109,'IND Balance'!$D$5:$D$141,"*"&amp;'Service shares'!$A109)*Z109</f>
        <v>0.12810498245783133</v>
      </c>
      <c r="BF109" s="2">
        <f>SUMIFS('IND Balance'!Z$5:Z$141,'IND Balance'!$C$5:$C$141,'Service shares'!$B109,'IND Balance'!$D$5:$D$141,"*"&amp;'Service shares'!$A109)*AA109</f>
        <v>0.29444097246506024</v>
      </c>
      <c r="BG109" s="2">
        <f>SUMIFS('IND Balance'!AA$5:AA$141,'IND Balance'!$C$5:$C$141,'Service shares'!$B109,'IND Balance'!$D$5:$D$141,"*"&amp;'Service shares'!$A109)*AB109</f>
        <v>0.55208869963373497</v>
      </c>
      <c r="BH109" s="2">
        <f>SUMIFS('IND Balance'!AB$5:AB$141,'IND Balance'!$C$5:$C$141,'Service shares'!$B109,'IND Balance'!$D$5:$D$141,"*"&amp;'Service shares'!$A109)*AC109</f>
        <v>1.2851508708433736E-2</v>
      </c>
      <c r="BI109" s="2">
        <f>SUMIFS('IND Balance'!AC$5:AC$141,'IND Balance'!$C$5:$C$141,'Service shares'!$B109,'IND Balance'!$D$5:$D$141,"*"&amp;'Service shares'!$A109)*AD109</f>
        <v>2.0452287725999998</v>
      </c>
      <c r="BJ109" s="2">
        <f>SUMIFS('IND Balance'!AD$5:AD$141,'IND Balance'!$C$5:$C$141,'Service shares'!$B109,'IND Balance'!$D$5:$D$141,"*"&amp;'Service shares'!$A109)*AE109</f>
        <v>0</v>
      </c>
      <c r="BK109" s="2">
        <f>SUMIFS('IND Balance'!AE$5:AE$141,'IND Balance'!$C$5:$C$141,'Service shares'!$B109,'IND Balance'!$D$5:$D$141,"*"&amp;'Service shares'!$A109)*AF109</f>
        <v>6.8497586522891576E-2</v>
      </c>
      <c r="BL109" s="2">
        <f>SUMIFS('IND Balance'!AF$5:AF$141,'IND Balance'!$C$5:$C$141,'Service shares'!$B109,'IND Balance'!$D$5:$D$141,"*"&amp;'Service shares'!$A109)*AG109</f>
        <v>0.27469519134939763</v>
      </c>
      <c r="BM109" s="2">
        <f>SUMIFS('IND Balance'!AG$5:AG$141,'IND Balance'!$C$5:$C$141,'Service shares'!$B109,'IND Balance'!$D$5:$D$141,"*"&amp;'Service shares'!$A109)*AH109</f>
        <v>2.4029180428120482</v>
      </c>
      <c r="BN109" s="2">
        <f>SUMIFS('IND Balance'!AH$5:AH$141,'IND Balance'!$C$5:$C$141,'Service shares'!$B109,'IND Balance'!$D$5:$D$141,"*"&amp;'Service shares'!$A109)*AI109</f>
        <v>0</v>
      </c>
    </row>
    <row r="110" spans="1:66" x14ac:dyDescent="0.45">
      <c r="A110" t="s">
        <v>159</v>
      </c>
      <c r="B110" t="s">
        <v>49</v>
      </c>
      <c r="C110" t="s">
        <v>181</v>
      </c>
      <c r="D110" s="1">
        <v>0.85240963855421692</v>
      </c>
      <c r="E110" s="1"/>
      <c r="F110" s="1">
        <f t="shared" si="25"/>
        <v>0.85240963855421692</v>
      </c>
      <c r="G110" s="1">
        <f t="shared" si="28"/>
        <v>0.85240963855421692</v>
      </c>
      <c r="H110" s="1">
        <f t="shared" si="28"/>
        <v>0.85240963855421692</v>
      </c>
      <c r="I110" s="1">
        <f t="shared" si="28"/>
        <v>0.85240963855421692</v>
      </c>
      <c r="J110" s="1">
        <f t="shared" si="28"/>
        <v>0.85240963855421692</v>
      </c>
      <c r="K110" s="1">
        <f t="shared" si="28"/>
        <v>0.85240963855421692</v>
      </c>
      <c r="L110" s="1">
        <f t="shared" si="28"/>
        <v>0.85240963855421692</v>
      </c>
      <c r="M110" s="1">
        <f t="shared" si="28"/>
        <v>0.85240963855421692</v>
      </c>
      <c r="N110" s="1">
        <f t="shared" si="28"/>
        <v>0.85240963855421692</v>
      </c>
      <c r="O110" s="1">
        <f t="shared" si="28"/>
        <v>0.85240963855421692</v>
      </c>
      <c r="P110" s="1">
        <f t="shared" si="28"/>
        <v>0.85240963855421692</v>
      </c>
      <c r="Q110" s="1">
        <f t="shared" si="28"/>
        <v>0.85240963855421692</v>
      </c>
      <c r="R110" s="1">
        <f t="shared" si="28"/>
        <v>0.85240963855421692</v>
      </c>
      <c r="S110" s="1">
        <f t="shared" si="28"/>
        <v>0.85240963855421692</v>
      </c>
      <c r="T110" s="1">
        <f t="shared" si="28"/>
        <v>0.85240963855421692</v>
      </c>
      <c r="U110" s="1">
        <f t="shared" si="28"/>
        <v>0.85240963855421692</v>
      </c>
      <c r="V110" s="1">
        <f t="shared" si="28"/>
        <v>0.85240963855421692</v>
      </c>
      <c r="W110" s="1">
        <f t="shared" si="29"/>
        <v>0.85240963855421692</v>
      </c>
      <c r="X110" s="1">
        <f t="shared" si="29"/>
        <v>0.85240963855421692</v>
      </c>
      <c r="Y110" s="1">
        <f t="shared" si="29"/>
        <v>0.85240963855421692</v>
      </c>
      <c r="Z110" s="1">
        <f t="shared" si="29"/>
        <v>0.85240963855421692</v>
      </c>
      <c r="AA110" s="1">
        <f t="shared" si="29"/>
        <v>0.85240963855421692</v>
      </c>
      <c r="AB110" s="1">
        <f t="shared" si="29"/>
        <v>0.85240963855421692</v>
      </c>
      <c r="AC110" s="1">
        <f t="shared" si="29"/>
        <v>0.85240963855421692</v>
      </c>
      <c r="AD110" s="1">
        <f t="shared" si="29"/>
        <v>0.85240963855421692</v>
      </c>
      <c r="AE110" s="1">
        <f t="shared" si="29"/>
        <v>0.85240963855421692</v>
      </c>
      <c r="AF110" s="1">
        <f t="shared" si="29"/>
        <v>0.85240963855421692</v>
      </c>
      <c r="AG110" s="1">
        <f t="shared" si="29"/>
        <v>0.85240963855421692</v>
      </c>
      <c r="AH110" s="1">
        <f t="shared" si="29"/>
        <v>0.85240963855421692</v>
      </c>
      <c r="AI110" s="1">
        <f t="shared" si="29"/>
        <v>0.85240963855421692</v>
      </c>
      <c r="AJ110" s="1"/>
      <c r="AK110" s="2">
        <f>SUMIFS('IND Balance'!E$5:E$141,'IND Balance'!$C$5:$C$141,'Service shares'!$B110,'IND Balance'!$D$5:$D$141,"*"&amp;'Service shares'!$A110)*F110</f>
        <v>137.43827113175786</v>
      </c>
      <c r="AL110" s="2">
        <f>SUMIFS('IND Balance'!F$5:F$141,'IND Balance'!$C$5:$C$141,'Service shares'!$B110,'IND Balance'!$D$5:$D$141,"*"&amp;'Service shares'!$A110)*G110</f>
        <v>2.6789320131072292</v>
      </c>
      <c r="AM110" s="2">
        <f>SUMIFS('IND Balance'!G$5:G$141,'IND Balance'!$C$5:$C$141,'Service shares'!$B110,'IND Balance'!$D$5:$D$141,"*"&amp;'Service shares'!$A110)*H110</f>
        <v>40.276977776533734</v>
      </c>
      <c r="AN110" s="2">
        <f>SUMIFS('IND Balance'!H$5:H$141,'IND Balance'!$C$5:$C$141,'Service shares'!$B110,'IND Balance'!$D$5:$D$141,"*"&amp;'Service shares'!$A110)*I110</f>
        <v>57.690630078365068</v>
      </c>
      <c r="AO110" s="2">
        <f>SUMIFS('IND Balance'!I$5:I$141,'IND Balance'!$C$5:$C$141,'Service shares'!$B110,'IND Balance'!$D$5:$D$141,"*"&amp;'Service shares'!$A110)*J110</f>
        <v>50.411462032257838</v>
      </c>
      <c r="AP110" s="2">
        <f>SUMIFS('IND Balance'!J$5:J$141,'IND Balance'!$C$5:$C$141,'Service shares'!$B110,'IND Balance'!$D$5:$D$141,"*"&amp;'Service shares'!$A110)*K110</f>
        <v>44.70959475448916</v>
      </c>
      <c r="AQ110" s="2">
        <f>SUMIFS('IND Balance'!K$5:K$141,'IND Balance'!$C$5:$C$141,'Service shares'!$B110,'IND Balance'!$D$5:$D$141,"*"&amp;'Service shares'!$A110)*L110</f>
        <v>40.992300400478314</v>
      </c>
      <c r="AR110" s="2">
        <f>SUMIFS('IND Balance'!L$5:L$141,'IND Balance'!$C$5:$C$141,'Service shares'!$B110,'IND Balance'!$D$5:$D$141,"*"&amp;'Service shares'!$A110)*M110</f>
        <v>44.720958032349401</v>
      </c>
      <c r="AS110" s="2">
        <f>SUMIFS('IND Balance'!M$5:M$141,'IND Balance'!$C$5:$C$141,'Service shares'!$B110,'IND Balance'!$D$5:$D$141,"*"&amp;'Service shares'!$A110)*N110</f>
        <v>31.206887189826507</v>
      </c>
      <c r="AT110" s="2">
        <f>SUMIFS('IND Balance'!N$5:N$141,'IND Balance'!$C$5:$C$141,'Service shares'!$B110,'IND Balance'!$D$5:$D$141,"*"&amp;'Service shares'!$A110)*O110</f>
        <v>496.17101458209038</v>
      </c>
      <c r="AU110" s="2">
        <f>SUMIFS('IND Balance'!O$5:O$141,'IND Balance'!$C$5:$C$141,'Service shares'!$B110,'IND Balance'!$D$5:$D$141,"*"&amp;'Service shares'!$A110)*P110</f>
        <v>7.6368650467662649</v>
      </c>
      <c r="AV110" s="2">
        <f>SUMIFS('IND Balance'!P$5:P$141,'IND Balance'!$C$5:$C$141,'Service shares'!$B110,'IND Balance'!$D$5:$D$141,"*"&amp;'Service shares'!$A110)*Q110</f>
        <v>76.684341884020498</v>
      </c>
      <c r="AW110" s="2">
        <f>SUMIFS('IND Balance'!Q$5:Q$141,'IND Balance'!$C$5:$C$141,'Service shares'!$B110,'IND Balance'!$D$5:$D$141,"*"&amp;'Service shares'!$A110)*R110</f>
        <v>35.479979306891572</v>
      </c>
      <c r="AX110" s="2">
        <f>SUMIFS('IND Balance'!R$5:R$141,'IND Balance'!$C$5:$C$141,'Service shares'!$B110,'IND Balance'!$D$5:$D$141,"*"&amp;'Service shares'!$A110)*S110</f>
        <v>72.55932212826869</v>
      </c>
      <c r="AY110" s="2">
        <f>SUMIFS('IND Balance'!S$5:S$141,'IND Balance'!$C$5:$C$141,'Service shares'!$B110,'IND Balance'!$D$5:$D$141,"*"&amp;'Service shares'!$A110)*T110</f>
        <v>33.332537492295181</v>
      </c>
      <c r="AZ110" s="2">
        <f>SUMIFS('IND Balance'!T$5:T$141,'IND Balance'!$C$5:$C$141,'Service shares'!$B110,'IND Balance'!$D$5:$D$141,"*"&amp;'Service shares'!$A110)*U110</f>
        <v>81.436301230987965</v>
      </c>
      <c r="BA110" s="2">
        <f>SUMIFS('IND Balance'!U$5:U$141,'IND Balance'!$C$5:$C$141,'Service shares'!$B110,'IND Balance'!$D$5:$D$141,"*"&amp;'Service shares'!$A110)*V110</f>
        <v>87.490519344140978</v>
      </c>
      <c r="BB110" s="2">
        <f>SUMIFS('IND Balance'!V$5:V$141,'IND Balance'!$C$5:$C$141,'Service shares'!$B110,'IND Balance'!$D$5:$D$141,"*"&amp;'Service shares'!$A110)*W110</f>
        <v>59.307516738043375</v>
      </c>
      <c r="BC110" s="2">
        <f>SUMIFS('IND Balance'!W$5:W$141,'IND Balance'!$C$5:$C$141,'Service shares'!$B110,'IND Balance'!$D$5:$D$141,"*"&amp;'Service shares'!$A110)*X110</f>
        <v>89.565263303833731</v>
      </c>
      <c r="BD110" s="2">
        <f>SUMIFS('IND Balance'!X$5:X$141,'IND Balance'!$C$5:$C$141,'Service shares'!$B110,'IND Balance'!$D$5:$D$141,"*"&amp;'Service shares'!$A110)*Y110</f>
        <v>0</v>
      </c>
      <c r="BE110" s="2">
        <f>SUMIFS('IND Balance'!Y$5:Y$141,'IND Balance'!$C$5:$C$141,'Service shares'!$B110,'IND Balance'!$D$5:$D$141,"*"&amp;'Service shares'!$A110)*Z110</f>
        <v>18.126855017783132</v>
      </c>
      <c r="BF110" s="2">
        <f>SUMIFS('IND Balance'!Z$5:Z$141,'IND Balance'!$C$5:$C$141,'Service shares'!$B110,'IND Balance'!$D$5:$D$141,"*"&amp;'Service shares'!$A110)*AA110</f>
        <v>41.663397603806025</v>
      </c>
      <c r="BG110" s="2">
        <f>SUMIFS('IND Balance'!AA$5:AA$141,'IND Balance'!$C$5:$C$141,'Service shares'!$B110,'IND Balance'!$D$5:$D$141,"*"&amp;'Service shares'!$A110)*AB110</f>
        <v>78.120550998173499</v>
      </c>
      <c r="BH110" s="2">
        <f>SUMIFS('IND Balance'!AB$5:AB$141,'IND Balance'!$C$5:$C$141,'Service shares'!$B110,'IND Balance'!$D$5:$D$141,"*"&amp;'Service shares'!$A110)*AC110</f>
        <v>1.8184884822433738</v>
      </c>
      <c r="BI110" s="2">
        <f>SUMIFS('IND Balance'!AC$5:AC$141,'IND Balance'!$C$5:$C$141,'Service shares'!$B110,'IND Balance'!$D$5:$D$141,"*"&amp;'Service shares'!$A110)*AD110</f>
        <v>289.39987132290003</v>
      </c>
      <c r="BJ110" s="2">
        <f>SUMIFS('IND Balance'!AD$5:AD$141,'IND Balance'!$C$5:$C$141,'Service shares'!$B110,'IND Balance'!$D$5:$D$141,"*"&amp;'Service shares'!$A110)*AE110</f>
        <v>0</v>
      </c>
      <c r="BK110" s="2">
        <f>SUMIFS('IND Balance'!AE$5:AE$141,'IND Balance'!$C$5:$C$141,'Service shares'!$B110,'IND Balance'!$D$5:$D$141,"*"&amp;'Service shares'!$A110)*AF110</f>
        <v>9.6924084929891574</v>
      </c>
      <c r="BL110" s="2">
        <f>SUMIFS('IND Balance'!AF$5:AF$141,'IND Balance'!$C$5:$C$141,'Service shares'!$B110,'IND Balance'!$D$5:$D$141,"*"&amp;'Service shares'!$A110)*AG110</f>
        <v>38.869369575939764</v>
      </c>
      <c r="BM110" s="2">
        <f>SUMIFS('IND Balance'!AG$5:AG$141,'IND Balance'!$C$5:$C$141,'Service shares'!$B110,'IND Balance'!$D$5:$D$141,"*"&amp;'Service shares'!$A110)*AH110</f>
        <v>340.01290305790485</v>
      </c>
      <c r="BN110" s="2">
        <f>SUMIFS('IND Balance'!AH$5:AH$141,'IND Balance'!$C$5:$C$141,'Service shares'!$B110,'IND Balance'!$D$5:$D$141,"*"&amp;'Service shares'!$A110)*AI110</f>
        <v>0</v>
      </c>
    </row>
    <row r="111" spans="1:66" x14ac:dyDescent="0.45">
      <c r="A111" t="s">
        <v>159</v>
      </c>
      <c r="B111" t="s">
        <v>49</v>
      </c>
      <c r="C111" t="s">
        <v>184</v>
      </c>
      <c r="D111" s="1">
        <v>9.0361445783132526E-3</v>
      </c>
      <c r="E111" s="1"/>
      <c r="F111" s="1">
        <f t="shared" si="25"/>
        <v>9.0361445783132526E-3</v>
      </c>
      <c r="G111" s="1">
        <f t="shared" si="28"/>
        <v>9.0361445783132526E-3</v>
      </c>
      <c r="H111" s="1">
        <f t="shared" si="28"/>
        <v>9.0361445783132526E-3</v>
      </c>
      <c r="I111" s="1">
        <f t="shared" si="28"/>
        <v>9.0361445783132526E-3</v>
      </c>
      <c r="J111" s="1">
        <f t="shared" si="28"/>
        <v>9.0361445783132526E-3</v>
      </c>
      <c r="K111" s="1">
        <f t="shared" si="28"/>
        <v>9.0361445783132526E-3</v>
      </c>
      <c r="L111" s="1">
        <f t="shared" si="28"/>
        <v>9.0361445783132526E-3</v>
      </c>
      <c r="M111" s="1">
        <f t="shared" si="28"/>
        <v>9.0361445783132526E-3</v>
      </c>
      <c r="N111" s="1">
        <f t="shared" si="28"/>
        <v>9.0361445783132526E-3</v>
      </c>
      <c r="O111" s="1">
        <f t="shared" si="28"/>
        <v>9.0361445783132526E-3</v>
      </c>
      <c r="P111" s="1">
        <f t="shared" si="28"/>
        <v>9.0361445783132526E-3</v>
      </c>
      <c r="Q111" s="1">
        <f t="shared" si="28"/>
        <v>9.0361445783132526E-3</v>
      </c>
      <c r="R111" s="1">
        <f t="shared" si="28"/>
        <v>9.0361445783132526E-3</v>
      </c>
      <c r="S111" s="1">
        <f t="shared" si="28"/>
        <v>9.0361445783132526E-3</v>
      </c>
      <c r="T111" s="1">
        <f t="shared" si="28"/>
        <v>9.0361445783132526E-3</v>
      </c>
      <c r="U111" s="1">
        <f t="shared" si="28"/>
        <v>9.0361445783132526E-3</v>
      </c>
      <c r="V111" s="1">
        <f t="shared" si="28"/>
        <v>9.0361445783132526E-3</v>
      </c>
      <c r="W111" s="1">
        <f t="shared" si="29"/>
        <v>9.0361445783132526E-3</v>
      </c>
      <c r="X111" s="1">
        <f t="shared" si="29"/>
        <v>9.0361445783132526E-3</v>
      </c>
      <c r="Y111" s="1">
        <f t="shared" si="29"/>
        <v>9.0361445783132526E-3</v>
      </c>
      <c r="Z111" s="1">
        <f t="shared" si="29"/>
        <v>9.0361445783132526E-3</v>
      </c>
      <c r="AA111" s="1">
        <f t="shared" si="29"/>
        <v>9.0361445783132526E-3</v>
      </c>
      <c r="AB111" s="1">
        <f t="shared" si="29"/>
        <v>9.0361445783132526E-3</v>
      </c>
      <c r="AC111" s="1">
        <f t="shared" si="29"/>
        <v>9.0361445783132526E-3</v>
      </c>
      <c r="AD111" s="1">
        <f t="shared" si="29"/>
        <v>9.0361445783132526E-3</v>
      </c>
      <c r="AE111" s="1">
        <f t="shared" si="29"/>
        <v>9.0361445783132526E-3</v>
      </c>
      <c r="AF111" s="1">
        <f t="shared" si="29"/>
        <v>9.0361445783132526E-3</v>
      </c>
      <c r="AG111" s="1">
        <f t="shared" si="29"/>
        <v>9.0361445783132526E-3</v>
      </c>
      <c r="AH111" s="1">
        <f t="shared" si="29"/>
        <v>9.0361445783132526E-3</v>
      </c>
      <c r="AI111" s="1">
        <f t="shared" si="29"/>
        <v>9.0361445783132526E-3</v>
      </c>
      <c r="AJ111" s="1"/>
      <c r="AK111" s="2">
        <f>SUMIFS('IND Balance'!E$5:E$141,'IND Balance'!$C$5:$C$141,'Service shares'!$B111,'IND Balance'!$D$5:$D$141,"*"&amp;'Service shares'!$A111)*F111</f>
        <v>1.4569428035168674</v>
      </c>
      <c r="AL111" s="2">
        <f>SUMIFS('IND Balance'!F$5:F$141,'IND Balance'!$C$5:$C$141,'Service shares'!$B111,'IND Balance'!$D$5:$D$141,"*"&amp;'Service shares'!$A111)*G111</f>
        <v>2.8398572577108431E-2</v>
      </c>
      <c r="AM111" s="2">
        <f>SUMIFS('IND Balance'!G$5:G$141,'IND Balance'!$C$5:$C$141,'Service shares'!$B111,'IND Balance'!$D$5:$D$141,"*"&amp;'Service shares'!$A111)*H111</f>
        <v>0.42696442872650597</v>
      </c>
      <c r="AN111" s="2">
        <f>SUMIFS('IND Balance'!H$5:H$141,'IND Balance'!$C$5:$C$141,'Service shares'!$B111,'IND Balance'!$D$5:$D$141,"*"&amp;'Service shares'!$A111)*I111</f>
        <v>0.61156144959397585</v>
      </c>
      <c r="AO111" s="2">
        <f>SUMIFS('IND Balance'!I$5:I$141,'IND Balance'!$C$5:$C$141,'Service shares'!$B111,'IND Balance'!$D$5:$D$141,"*"&amp;'Service shares'!$A111)*J111</f>
        <v>0.53439712401686745</v>
      </c>
      <c r="AP111" s="2">
        <f>SUMIFS('IND Balance'!J$5:J$141,'IND Balance'!$C$5:$C$141,'Service shares'!$B111,'IND Balance'!$D$5:$D$141,"*"&amp;'Service shares'!$A111)*K111</f>
        <v>0.47395330128433732</v>
      </c>
      <c r="AQ111" s="2">
        <f>SUMIFS('IND Balance'!K$5:K$141,'IND Balance'!$C$5:$C$141,'Service shares'!$B111,'IND Balance'!$D$5:$D$141,"*"&amp;'Service shares'!$A111)*L111</f>
        <v>0.43454735406867467</v>
      </c>
      <c r="AR111" s="2">
        <f>SUMIFS('IND Balance'!L$5:L$141,'IND Balance'!$C$5:$C$141,'Service shares'!$B111,'IND Balance'!$D$5:$D$141,"*"&amp;'Service shares'!$A111)*M111</f>
        <v>0.47407376006024099</v>
      </c>
      <c r="AS111" s="2">
        <f>SUMIFS('IND Balance'!M$5:M$141,'IND Balance'!$C$5:$C$141,'Service shares'!$B111,'IND Balance'!$D$5:$D$141,"*"&amp;'Service shares'!$A111)*N111</f>
        <v>0.33081505854939758</v>
      </c>
      <c r="AT111" s="2">
        <f>SUMIFS('IND Balance'!N$5:N$141,'IND Balance'!$C$5:$C$141,'Service shares'!$B111,'IND Balance'!$D$5:$D$141,"*"&amp;'Service shares'!$A111)*O111</f>
        <v>5.2597634054638549</v>
      </c>
      <c r="AU111" s="2">
        <f>SUMIFS('IND Balance'!O$5:O$141,'IND Balance'!$C$5:$C$141,'Service shares'!$B111,'IND Balance'!$D$5:$D$141,"*"&amp;'Service shares'!$A111)*P111</f>
        <v>8.0956166573493971E-2</v>
      </c>
      <c r="AV111" s="2">
        <f>SUMIFS('IND Balance'!P$5:P$141,'IND Balance'!$C$5:$C$141,'Service shares'!$B111,'IND Balance'!$D$5:$D$141,"*"&amp;'Service shares'!$A111)*Q111</f>
        <v>0.81290821785180722</v>
      </c>
      <c r="AW111" s="2">
        <f>SUMIFS('IND Balance'!Q$5:Q$141,'IND Balance'!$C$5:$C$141,'Service shares'!$B111,'IND Balance'!$D$5:$D$141,"*"&amp;'Service shares'!$A111)*R111</f>
        <v>0.37611285484337353</v>
      </c>
      <c r="AX111" s="2">
        <f>SUMIFS('IND Balance'!R$5:R$141,'IND Balance'!$C$5:$C$141,'Service shares'!$B111,'IND Balance'!$D$5:$D$141,"*"&amp;'Service shares'!$A111)*S111</f>
        <v>0.76918009323253012</v>
      </c>
      <c r="AY111" s="2">
        <f>SUMIFS('IND Balance'!S$5:S$141,'IND Balance'!$C$5:$C$141,'Service shares'!$B111,'IND Balance'!$D$5:$D$141,"*"&amp;'Service shares'!$A111)*T111</f>
        <v>0.35334845398192771</v>
      </c>
      <c r="AZ111" s="2">
        <f>SUMIFS('IND Balance'!T$5:T$141,'IND Balance'!$C$5:$C$141,'Service shares'!$B111,'IND Balance'!$D$5:$D$141,"*"&amp;'Service shares'!$A111)*U111</f>
        <v>0.86328234520481928</v>
      </c>
      <c r="BA111" s="2">
        <f>SUMIFS('IND Balance'!U$5:U$141,'IND Balance'!$C$5:$C$141,'Service shares'!$B111,'IND Balance'!$D$5:$D$141,"*"&amp;'Service shares'!$A111)*V111</f>
        <v>0.92746133580361445</v>
      </c>
      <c r="BB111" s="2">
        <f>SUMIFS('IND Balance'!V$5:V$141,'IND Balance'!$C$5:$C$141,'Service shares'!$B111,'IND Balance'!$D$5:$D$141,"*"&amp;'Service shares'!$A111)*W111</f>
        <v>0.62870159086265054</v>
      </c>
      <c r="BC111" s="2">
        <f>SUMIFS('IND Balance'!W$5:W$141,'IND Balance'!$C$5:$C$141,'Service shares'!$B111,'IND Balance'!$D$5:$D$141,"*"&amp;'Service shares'!$A111)*X111</f>
        <v>0.94945508802650591</v>
      </c>
      <c r="BD111" s="2">
        <f>SUMIFS('IND Balance'!X$5:X$141,'IND Balance'!$C$5:$C$141,'Service shares'!$B111,'IND Balance'!$D$5:$D$141,"*"&amp;'Service shares'!$A111)*Y111</f>
        <v>0</v>
      </c>
      <c r="BE111" s="2">
        <f>SUMIFS('IND Balance'!Y$5:Y$141,'IND Balance'!$C$5:$C$141,'Service shares'!$B111,'IND Balance'!$D$5:$D$141,"*"&amp;'Service shares'!$A111)*Z111</f>
        <v>0.19215747368674696</v>
      </c>
      <c r="BF111" s="2">
        <f>SUMIFS('IND Balance'!Z$5:Z$141,'IND Balance'!$C$5:$C$141,'Service shares'!$B111,'IND Balance'!$D$5:$D$141,"*"&amp;'Service shares'!$A111)*AA111</f>
        <v>0.44166145869759033</v>
      </c>
      <c r="BG111" s="2">
        <f>SUMIFS('IND Balance'!AA$5:AA$141,'IND Balance'!$C$5:$C$141,'Service shares'!$B111,'IND Balance'!$D$5:$D$141,"*"&amp;'Service shares'!$A111)*AB111</f>
        <v>0.8281330494506024</v>
      </c>
      <c r="BH111" s="2">
        <f>SUMIFS('IND Balance'!AB$5:AB$141,'IND Balance'!$C$5:$C$141,'Service shares'!$B111,'IND Balance'!$D$5:$D$141,"*"&amp;'Service shares'!$A111)*AC111</f>
        <v>1.9277263062650603E-2</v>
      </c>
      <c r="BI111" s="2">
        <f>SUMIFS('IND Balance'!AC$5:AC$141,'IND Balance'!$C$5:$C$141,'Service shares'!$B111,'IND Balance'!$D$5:$D$141,"*"&amp;'Service shares'!$A111)*AD111</f>
        <v>3.0678431588999997</v>
      </c>
      <c r="BJ111" s="2">
        <f>SUMIFS('IND Balance'!AD$5:AD$141,'IND Balance'!$C$5:$C$141,'Service shares'!$B111,'IND Balance'!$D$5:$D$141,"*"&amp;'Service shares'!$A111)*AE111</f>
        <v>0</v>
      </c>
      <c r="BK111" s="2">
        <f>SUMIFS('IND Balance'!AE$5:AE$141,'IND Balance'!$C$5:$C$141,'Service shares'!$B111,'IND Balance'!$D$5:$D$141,"*"&amp;'Service shares'!$A111)*AF111</f>
        <v>0.10274637978433734</v>
      </c>
      <c r="BL111" s="2">
        <f>SUMIFS('IND Balance'!AF$5:AF$141,'IND Balance'!$C$5:$C$141,'Service shares'!$B111,'IND Balance'!$D$5:$D$141,"*"&amp;'Service shares'!$A111)*AG111</f>
        <v>0.41204278702409636</v>
      </c>
      <c r="BM111" s="2">
        <f>SUMIFS('IND Balance'!AG$5:AG$141,'IND Balance'!$C$5:$C$141,'Service shares'!$B111,'IND Balance'!$D$5:$D$141,"*"&amp;'Service shares'!$A111)*AH111</f>
        <v>3.6043770642180721</v>
      </c>
      <c r="BN111" s="2">
        <f>SUMIFS('IND Balance'!AH$5:AH$141,'IND Balance'!$C$5:$C$141,'Service shares'!$B111,'IND Balance'!$D$5:$D$141,"*"&amp;'Service shares'!$A111)*AI111</f>
        <v>0</v>
      </c>
    </row>
    <row r="112" spans="1:66" x14ac:dyDescent="0.45">
      <c r="A112" t="s">
        <v>159</v>
      </c>
      <c r="B112" t="s">
        <v>49</v>
      </c>
      <c r="C112" t="s">
        <v>188</v>
      </c>
      <c r="D112" s="1">
        <v>7.5301204819277115E-2</v>
      </c>
      <c r="E112" s="1"/>
      <c r="F112" s="1">
        <f t="shared" si="25"/>
        <v>7.5301204819277115E-2</v>
      </c>
      <c r="G112" s="1">
        <f t="shared" si="28"/>
        <v>7.5301204819277115E-2</v>
      </c>
      <c r="H112" s="1">
        <f t="shared" si="28"/>
        <v>7.5301204819277115E-2</v>
      </c>
      <c r="I112" s="1">
        <f t="shared" si="28"/>
        <v>7.5301204819277115E-2</v>
      </c>
      <c r="J112" s="1">
        <f t="shared" si="28"/>
        <v>7.5301204819277115E-2</v>
      </c>
      <c r="K112" s="1">
        <f t="shared" si="28"/>
        <v>7.5301204819277115E-2</v>
      </c>
      <c r="L112" s="1">
        <f t="shared" si="28"/>
        <v>7.5301204819277115E-2</v>
      </c>
      <c r="M112" s="1">
        <f t="shared" si="28"/>
        <v>7.5301204819277115E-2</v>
      </c>
      <c r="N112" s="1">
        <f t="shared" si="28"/>
        <v>7.5301204819277115E-2</v>
      </c>
      <c r="O112" s="1">
        <f t="shared" si="28"/>
        <v>7.5301204819277115E-2</v>
      </c>
      <c r="P112" s="1">
        <f t="shared" si="28"/>
        <v>7.5301204819277115E-2</v>
      </c>
      <c r="Q112" s="1">
        <f t="shared" si="28"/>
        <v>7.5301204819277115E-2</v>
      </c>
      <c r="R112" s="1">
        <f t="shared" si="28"/>
        <v>7.5301204819277115E-2</v>
      </c>
      <c r="S112" s="1">
        <f t="shared" si="28"/>
        <v>7.5301204819277115E-2</v>
      </c>
      <c r="T112" s="1">
        <f t="shared" si="28"/>
        <v>7.5301204819277115E-2</v>
      </c>
      <c r="U112" s="1">
        <f t="shared" si="28"/>
        <v>7.5301204819277115E-2</v>
      </c>
      <c r="V112" s="1">
        <f t="shared" si="28"/>
        <v>7.5301204819277115E-2</v>
      </c>
      <c r="W112" s="1">
        <f t="shared" si="29"/>
        <v>7.5301204819277115E-2</v>
      </c>
      <c r="X112" s="1">
        <f t="shared" si="29"/>
        <v>7.5301204819277115E-2</v>
      </c>
      <c r="Y112" s="1">
        <f t="shared" si="29"/>
        <v>7.5301204819277115E-2</v>
      </c>
      <c r="Z112" s="1">
        <f t="shared" si="29"/>
        <v>7.5301204819277115E-2</v>
      </c>
      <c r="AA112" s="1">
        <f t="shared" si="29"/>
        <v>7.5301204819277115E-2</v>
      </c>
      <c r="AB112" s="1">
        <f t="shared" si="29"/>
        <v>7.5301204819277115E-2</v>
      </c>
      <c r="AC112" s="1">
        <f t="shared" si="29"/>
        <v>7.5301204819277115E-2</v>
      </c>
      <c r="AD112" s="1">
        <f t="shared" si="29"/>
        <v>7.5301204819277115E-2</v>
      </c>
      <c r="AE112" s="1">
        <f t="shared" si="29"/>
        <v>7.5301204819277115E-2</v>
      </c>
      <c r="AF112" s="1">
        <f t="shared" si="29"/>
        <v>7.5301204819277115E-2</v>
      </c>
      <c r="AG112" s="1">
        <f t="shared" si="29"/>
        <v>7.5301204819277115E-2</v>
      </c>
      <c r="AH112" s="1">
        <f t="shared" si="29"/>
        <v>7.5301204819277115E-2</v>
      </c>
      <c r="AI112" s="1">
        <f t="shared" si="29"/>
        <v>7.5301204819277115E-2</v>
      </c>
      <c r="AJ112" s="1"/>
      <c r="AK112" s="2">
        <f>SUMIFS('IND Balance'!E$5:E$141,'IND Balance'!$C$5:$C$141,'Service shares'!$B112,'IND Balance'!$D$5:$D$141,"*"&amp;'Service shares'!$A112)*F112</f>
        <v>12.14119002930723</v>
      </c>
      <c r="AL112" s="2">
        <f>SUMIFS('IND Balance'!F$5:F$141,'IND Balance'!$C$5:$C$141,'Service shares'!$B112,'IND Balance'!$D$5:$D$141,"*"&amp;'Service shares'!$A112)*G112</f>
        <v>0.23665477147590364</v>
      </c>
      <c r="AM112" s="2">
        <f>SUMIFS('IND Balance'!G$5:G$141,'IND Balance'!$C$5:$C$141,'Service shares'!$B112,'IND Balance'!$D$5:$D$141,"*"&amp;'Service shares'!$A112)*H112</f>
        <v>3.558036906054217</v>
      </c>
      <c r="AN112" s="2">
        <f>SUMIFS('IND Balance'!H$5:H$141,'IND Balance'!$C$5:$C$141,'Service shares'!$B112,'IND Balance'!$D$5:$D$141,"*"&amp;'Service shares'!$A112)*I112</f>
        <v>5.0963454132831334</v>
      </c>
      <c r="AO112" s="2">
        <f>SUMIFS('IND Balance'!I$5:I$141,'IND Balance'!$C$5:$C$141,'Service shares'!$B112,'IND Balance'!$D$5:$D$141,"*"&amp;'Service shares'!$A112)*J112</f>
        <v>4.453309366807229</v>
      </c>
      <c r="AP112" s="2">
        <f>SUMIFS('IND Balance'!J$5:J$141,'IND Balance'!$C$5:$C$141,'Service shares'!$B112,'IND Balance'!$D$5:$D$141,"*"&amp;'Service shares'!$A112)*K112</f>
        <v>3.9496108440361448</v>
      </c>
      <c r="AQ112" s="2">
        <f>SUMIFS('IND Balance'!K$5:K$141,'IND Balance'!$C$5:$C$141,'Service shares'!$B112,'IND Balance'!$D$5:$D$141,"*"&amp;'Service shares'!$A112)*L112</f>
        <v>3.6212279505722891</v>
      </c>
      <c r="AR112" s="2">
        <f>SUMIFS('IND Balance'!L$5:L$141,'IND Balance'!$C$5:$C$141,'Service shares'!$B112,'IND Balance'!$D$5:$D$141,"*"&amp;'Service shares'!$A112)*M112</f>
        <v>3.9506146671686753</v>
      </c>
      <c r="AS112" s="2">
        <f>SUMIFS('IND Balance'!M$5:M$141,'IND Balance'!$C$5:$C$141,'Service shares'!$B112,'IND Balance'!$D$5:$D$141,"*"&amp;'Service shares'!$A112)*N112</f>
        <v>2.7567921545783132</v>
      </c>
      <c r="AT112" s="2">
        <f>SUMIFS('IND Balance'!N$5:N$141,'IND Balance'!$C$5:$C$141,'Service shares'!$B112,'IND Balance'!$D$5:$D$141,"*"&amp;'Service shares'!$A112)*O112</f>
        <v>43.831361712198799</v>
      </c>
      <c r="AU112" s="2">
        <f>SUMIFS('IND Balance'!O$5:O$141,'IND Balance'!$C$5:$C$141,'Service shares'!$B112,'IND Balance'!$D$5:$D$141,"*"&amp;'Service shares'!$A112)*P112</f>
        <v>0.67463472144578318</v>
      </c>
      <c r="AV112" s="2">
        <f>SUMIFS('IND Balance'!P$5:P$141,'IND Balance'!$C$5:$C$141,'Service shares'!$B112,'IND Balance'!$D$5:$D$141,"*"&amp;'Service shares'!$A112)*Q112</f>
        <v>6.7742351487650616</v>
      </c>
      <c r="AW112" s="2">
        <f>SUMIFS('IND Balance'!Q$5:Q$141,'IND Balance'!$C$5:$C$141,'Service shares'!$B112,'IND Balance'!$D$5:$D$141,"*"&amp;'Service shares'!$A112)*R112</f>
        <v>3.1342737903614464</v>
      </c>
      <c r="AX112" s="2">
        <f>SUMIFS('IND Balance'!R$5:R$141,'IND Balance'!$C$5:$C$141,'Service shares'!$B112,'IND Balance'!$D$5:$D$141,"*"&amp;'Service shares'!$A112)*S112</f>
        <v>6.4098341102710856</v>
      </c>
      <c r="AY112" s="2">
        <f>SUMIFS('IND Balance'!S$5:S$141,'IND Balance'!$C$5:$C$141,'Service shares'!$B112,'IND Balance'!$D$5:$D$141,"*"&amp;'Service shares'!$A112)*T112</f>
        <v>2.9445704498493979</v>
      </c>
      <c r="AZ112" s="2">
        <f>SUMIFS('IND Balance'!T$5:T$141,'IND Balance'!$C$5:$C$141,'Service shares'!$B112,'IND Balance'!$D$5:$D$141,"*"&amp;'Service shares'!$A112)*U112</f>
        <v>7.1940195433734946</v>
      </c>
      <c r="BA112" s="2">
        <f>SUMIFS('IND Balance'!U$5:U$141,'IND Balance'!$C$5:$C$141,'Service shares'!$B112,'IND Balance'!$D$5:$D$141,"*"&amp;'Service shares'!$A112)*V112</f>
        <v>7.7288444650301216</v>
      </c>
      <c r="BB112" s="2">
        <f>SUMIFS('IND Balance'!V$5:V$141,'IND Balance'!$C$5:$C$141,'Service shares'!$B112,'IND Balance'!$D$5:$D$141,"*"&amp;'Service shares'!$A112)*W112</f>
        <v>5.2391799238554224</v>
      </c>
      <c r="BC112" s="2">
        <f>SUMIFS('IND Balance'!W$5:W$141,'IND Balance'!$C$5:$C$141,'Service shares'!$B112,'IND Balance'!$D$5:$D$141,"*"&amp;'Service shares'!$A112)*X112</f>
        <v>7.912125733554217</v>
      </c>
      <c r="BD112" s="2">
        <f>SUMIFS('IND Balance'!X$5:X$141,'IND Balance'!$C$5:$C$141,'Service shares'!$B112,'IND Balance'!$D$5:$D$141,"*"&amp;'Service shares'!$A112)*Y112</f>
        <v>0</v>
      </c>
      <c r="BE112" s="2">
        <f>SUMIFS('IND Balance'!Y$5:Y$141,'IND Balance'!$C$5:$C$141,'Service shares'!$B112,'IND Balance'!$D$5:$D$141,"*"&amp;'Service shares'!$A112)*Z112</f>
        <v>1.6013122807228917</v>
      </c>
      <c r="BF112" s="2">
        <f>SUMIFS('IND Balance'!Z$5:Z$141,'IND Balance'!$C$5:$C$141,'Service shares'!$B112,'IND Balance'!$D$5:$D$141,"*"&amp;'Service shares'!$A112)*AA112</f>
        <v>3.6805121558132532</v>
      </c>
      <c r="BG112" s="2">
        <f>SUMIFS('IND Balance'!AA$5:AA$141,'IND Balance'!$C$5:$C$141,'Service shares'!$B112,'IND Balance'!$D$5:$D$141,"*"&amp;'Service shares'!$A112)*AB112</f>
        <v>6.9011087454216877</v>
      </c>
      <c r="BH112" s="2">
        <f>SUMIFS('IND Balance'!AB$5:AB$141,'IND Balance'!$C$5:$C$141,'Service shares'!$B112,'IND Balance'!$D$5:$D$141,"*"&amp;'Service shares'!$A112)*AC112</f>
        <v>0.16064385885542171</v>
      </c>
      <c r="BI112" s="2">
        <f>SUMIFS('IND Balance'!AC$5:AC$141,'IND Balance'!$C$5:$C$141,'Service shares'!$B112,'IND Balance'!$D$5:$D$141,"*"&amp;'Service shares'!$A112)*AD112</f>
        <v>25.5653596575</v>
      </c>
      <c r="BJ112" s="2">
        <f>SUMIFS('IND Balance'!AD$5:AD$141,'IND Balance'!$C$5:$C$141,'Service shares'!$B112,'IND Balance'!$D$5:$D$141,"*"&amp;'Service shares'!$A112)*AE112</f>
        <v>0</v>
      </c>
      <c r="BK112" s="2">
        <f>SUMIFS('IND Balance'!AE$5:AE$141,'IND Balance'!$C$5:$C$141,'Service shares'!$B112,'IND Balance'!$D$5:$D$141,"*"&amp;'Service shares'!$A112)*AF112</f>
        <v>0.85621983153614467</v>
      </c>
      <c r="BL112" s="2">
        <f>SUMIFS('IND Balance'!AF$5:AF$141,'IND Balance'!$C$5:$C$141,'Service shares'!$B112,'IND Balance'!$D$5:$D$141,"*"&amp;'Service shares'!$A112)*AG112</f>
        <v>3.4336898918674703</v>
      </c>
      <c r="BM112" s="2">
        <f>SUMIFS('IND Balance'!AG$5:AG$141,'IND Balance'!$C$5:$C$141,'Service shares'!$B112,'IND Balance'!$D$5:$D$141,"*"&amp;'Service shares'!$A112)*AH112</f>
        <v>30.036475535150608</v>
      </c>
      <c r="BN112" s="2">
        <f>SUMIFS('IND Balance'!AH$5:AH$141,'IND Balance'!$C$5:$C$141,'Service shares'!$B112,'IND Balance'!$D$5:$D$141,"*"&amp;'Service shares'!$A112)*AI112</f>
        <v>0</v>
      </c>
    </row>
    <row r="113" spans="1:66" x14ac:dyDescent="0.45">
      <c r="A113" t="s">
        <v>159</v>
      </c>
      <c r="B113" t="s">
        <v>49</v>
      </c>
      <c r="C113" t="s">
        <v>199</v>
      </c>
      <c r="D113" s="1">
        <v>4.8192771084337352E-2</v>
      </c>
      <c r="E113" s="1"/>
      <c r="F113" s="1">
        <f t="shared" si="25"/>
        <v>4.8192771084337352E-2</v>
      </c>
      <c r="G113" s="1">
        <f t="shared" si="28"/>
        <v>4.8192771084337352E-2</v>
      </c>
      <c r="H113" s="1">
        <f t="shared" si="28"/>
        <v>4.8192771084337352E-2</v>
      </c>
      <c r="I113" s="1">
        <f t="shared" si="28"/>
        <v>4.8192771084337352E-2</v>
      </c>
      <c r="J113" s="1">
        <f t="shared" si="28"/>
        <v>4.8192771084337352E-2</v>
      </c>
      <c r="K113" s="1">
        <f t="shared" si="28"/>
        <v>4.8192771084337352E-2</v>
      </c>
      <c r="L113" s="1">
        <f t="shared" si="28"/>
        <v>4.8192771084337352E-2</v>
      </c>
      <c r="M113" s="1">
        <f t="shared" si="28"/>
        <v>4.8192771084337352E-2</v>
      </c>
      <c r="N113" s="1">
        <f t="shared" si="28"/>
        <v>4.8192771084337352E-2</v>
      </c>
      <c r="O113" s="1">
        <f t="shared" si="28"/>
        <v>4.8192771084337352E-2</v>
      </c>
      <c r="P113" s="1">
        <f t="shared" si="28"/>
        <v>4.8192771084337352E-2</v>
      </c>
      <c r="Q113" s="1">
        <f t="shared" si="28"/>
        <v>4.8192771084337352E-2</v>
      </c>
      <c r="R113" s="1">
        <f t="shared" si="28"/>
        <v>4.8192771084337352E-2</v>
      </c>
      <c r="S113" s="1">
        <f t="shared" si="28"/>
        <v>4.8192771084337352E-2</v>
      </c>
      <c r="T113" s="1">
        <f t="shared" si="28"/>
        <v>4.8192771084337352E-2</v>
      </c>
      <c r="U113" s="1">
        <f t="shared" si="28"/>
        <v>4.8192771084337352E-2</v>
      </c>
      <c r="V113" s="1">
        <f t="shared" si="28"/>
        <v>4.8192771084337352E-2</v>
      </c>
      <c r="W113" s="1">
        <f t="shared" si="29"/>
        <v>4.8192771084337352E-2</v>
      </c>
      <c r="X113" s="1">
        <f t="shared" si="29"/>
        <v>4.8192771084337352E-2</v>
      </c>
      <c r="Y113" s="1">
        <f t="shared" si="29"/>
        <v>4.8192771084337352E-2</v>
      </c>
      <c r="Z113" s="1">
        <f t="shared" si="29"/>
        <v>4.8192771084337352E-2</v>
      </c>
      <c r="AA113" s="1">
        <f t="shared" si="29"/>
        <v>4.8192771084337352E-2</v>
      </c>
      <c r="AB113" s="1">
        <f t="shared" si="29"/>
        <v>4.8192771084337352E-2</v>
      </c>
      <c r="AC113" s="1">
        <f t="shared" si="29"/>
        <v>4.8192771084337352E-2</v>
      </c>
      <c r="AD113" s="1">
        <f t="shared" si="29"/>
        <v>4.8192771084337352E-2</v>
      </c>
      <c r="AE113" s="1">
        <f t="shared" si="29"/>
        <v>4.8192771084337352E-2</v>
      </c>
      <c r="AF113" s="1">
        <f t="shared" si="29"/>
        <v>4.8192771084337352E-2</v>
      </c>
      <c r="AG113" s="1">
        <f t="shared" si="29"/>
        <v>4.8192771084337352E-2</v>
      </c>
      <c r="AH113" s="1">
        <f t="shared" si="29"/>
        <v>4.8192771084337352E-2</v>
      </c>
      <c r="AI113" s="1">
        <f t="shared" si="29"/>
        <v>4.8192771084337352E-2</v>
      </c>
      <c r="AJ113" s="1"/>
      <c r="AK113" s="2">
        <f>SUMIFS('IND Balance'!E$5:E$141,'IND Balance'!$C$5:$C$141,'Service shares'!$B113,'IND Balance'!$D$5:$D$141,"*"&amp;'Service shares'!$A113)*F113</f>
        <v>7.7703616187566276</v>
      </c>
      <c r="AL113" s="2">
        <f>SUMIFS('IND Balance'!F$5:F$141,'IND Balance'!$C$5:$C$141,'Service shares'!$B113,'IND Balance'!$D$5:$D$141,"*"&amp;'Service shares'!$A113)*G113</f>
        <v>0.15145905374457833</v>
      </c>
      <c r="AM113" s="2">
        <f>SUMIFS('IND Balance'!G$5:G$141,'IND Balance'!$C$5:$C$141,'Service shares'!$B113,'IND Balance'!$D$5:$D$141,"*"&amp;'Service shares'!$A113)*H113</f>
        <v>2.2771436198746988</v>
      </c>
      <c r="AN113" s="2">
        <f>SUMIFS('IND Balance'!H$5:H$141,'IND Balance'!$C$5:$C$141,'Service shares'!$B113,'IND Balance'!$D$5:$D$141,"*"&amp;'Service shares'!$A113)*I113</f>
        <v>3.261661064501205</v>
      </c>
      <c r="AO113" s="2">
        <f>SUMIFS('IND Balance'!I$5:I$141,'IND Balance'!$C$5:$C$141,'Service shares'!$B113,'IND Balance'!$D$5:$D$141,"*"&amp;'Service shares'!$A113)*J113</f>
        <v>2.8501179947566269</v>
      </c>
      <c r="AP113" s="2">
        <f>SUMIFS('IND Balance'!J$5:J$141,'IND Balance'!$C$5:$C$141,'Service shares'!$B113,'IND Balance'!$D$5:$D$141,"*"&amp;'Service shares'!$A113)*K113</f>
        <v>2.5277509401831324</v>
      </c>
      <c r="AQ113" s="2">
        <f>SUMIFS('IND Balance'!K$5:K$141,'IND Balance'!$C$5:$C$141,'Service shares'!$B113,'IND Balance'!$D$5:$D$141,"*"&amp;'Service shares'!$A113)*L113</f>
        <v>2.3175858883662652</v>
      </c>
      <c r="AR113" s="2">
        <f>SUMIFS('IND Balance'!L$5:L$141,'IND Balance'!$C$5:$C$141,'Service shares'!$B113,'IND Balance'!$D$5:$D$141,"*"&amp;'Service shares'!$A113)*M113</f>
        <v>2.5283933869879522</v>
      </c>
      <c r="AS113" s="2">
        <f>SUMIFS('IND Balance'!M$5:M$141,'IND Balance'!$C$5:$C$141,'Service shares'!$B113,'IND Balance'!$D$5:$D$141,"*"&amp;'Service shares'!$A113)*N113</f>
        <v>1.7643469789301205</v>
      </c>
      <c r="AT113" s="2">
        <f>SUMIFS('IND Balance'!N$5:N$141,'IND Balance'!$C$5:$C$141,'Service shares'!$B113,'IND Balance'!$D$5:$D$141,"*"&amp;'Service shares'!$A113)*O113</f>
        <v>28.05207149580723</v>
      </c>
      <c r="AU113" s="2">
        <f>SUMIFS('IND Balance'!O$5:O$141,'IND Balance'!$C$5:$C$141,'Service shares'!$B113,'IND Balance'!$D$5:$D$141,"*"&amp;'Service shares'!$A113)*P113</f>
        <v>0.43176622172530121</v>
      </c>
      <c r="AV113" s="2">
        <f>SUMIFS('IND Balance'!P$5:P$141,'IND Balance'!$C$5:$C$141,'Service shares'!$B113,'IND Balance'!$D$5:$D$141,"*"&amp;'Service shares'!$A113)*Q113</f>
        <v>4.3355104952096388</v>
      </c>
      <c r="AW113" s="2">
        <f>SUMIFS('IND Balance'!Q$5:Q$141,'IND Balance'!$C$5:$C$141,'Service shares'!$B113,'IND Balance'!$D$5:$D$141,"*"&amp;'Service shares'!$A113)*R113</f>
        <v>2.0059352258313257</v>
      </c>
      <c r="AX113" s="2">
        <f>SUMIFS('IND Balance'!R$5:R$141,'IND Balance'!$C$5:$C$141,'Service shares'!$B113,'IND Balance'!$D$5:$D$141,"*"&amp;'Service shares'!$A113)*S113</f>
        <v>4.1022938305734948</v>
      </c>
      <c r="AY113" s="2">
        <f>SUMIFS('IND Balance'!S$5:S$141,'IND Balance'!$C$5:$C$141,'Service shares'!$B113,'IND Balance'!$D$5:$D$141,"*"&amp;'Service shares'!$A113)*T113</f>
        <v>1.8845250879036146</v>
      </c>
      <c r="AZ113" s="2">
        <f>SUMIFS('IND Balance'!T$5:T$141,'IND Balance'!$C$5:$C$141,'Service shares'!$B113,'IND Balance'!$D$5:$D$141,"*"&amp;'Service shares'!$A113)*U113</f>
        <v>4.6041725077590367</v>
      </c>
      <c r="BA113" s="2">
        <f>SUMIFS('IND Balance'!U$5:U$141,'IND Balance'!$C$5:$C$141,'Service shares'!$B113,'IND Balance'!$D$5:$D$141,"*"&amp;'Service shares'!$A113)*V113</f>
        <v>4.9464604576192777</v>
      </c>
      <c r="BB113" s="2">
        <f>SUMIFS('IND Balance'!V$5:V$141,'IND Balance'!$C$5:$C$141,'Service shares'!$B113,'IND Balance'!$D$5:$D$141,"*"&amp;'Service shares'!$A113)*W113</f>
        <v>3.3530751512674701</v>
      </c>
      <c r="BC113" s="2">
        <f>SUMIFS('IND Balance'!W$5:W$141,'IND Balance'!$C$5:$C$141,'Service shares'!$B113,'IND Balance'!$D$5:$D$141,"*"&amp;'Service shares'!$A113)*X113</f>
        <v>5.0637604694746985</v>
      </c>
      <c r="BD113" s="2">
        <f>SUMIFS('IND Balance'!X$5:X$141,'IND Balance'!$C$5:$C$141,'Service shares'!$B113,'IND Balance'!$D$5:$D$141,"*"&amp;'Service shares'!$A113)*Y113</f>
        <v>0</v>
      </c>
      <c r="BE113" s="2">
        <f>SUMIFS('IND Balance'!Y$5:Y$141,'IND Balance'!$C$5:$C$141,'Service shares'!$B113,'IND Balance'!$D$5:$D$141,"*"&amp;'Service shares'!$A113)*Z113</f>
        <v>1.0248398596626507</v>
      </c>
      <c r="BF113" s="2">
        <f>SUMIFS('IND Balance'!Z$5:Z$141,'IND Balance'!$C$5:$C$141,'Service shares'!$B113,'IND Balance'!$D$5:$D$141,"*"&amp;'Service shares'!$A113)*AA113</f>
        <v>2.3555277797204819</v>
      </c>
      <c r="BG113" s="2">
        <f>SUMIFS('IND Balance'!AA$5:AA$141,'IND Balance'!$C$5:$C$141,'Service shares'!$B113,'IND Balance'!$D$5:$D$141,"*"&amp;'Service shares'!$A113)*AB113</f>
        <v>4.4167095970698798</v>
      </c>
      <c r="BH113" s="2">
        <f>SUMIFS('IND Balance'!AB$5:AB$141,'IND Balance'!$C$5:$C$141,'Service shares'!$B113,'IND Balance'!$D$5:$D$141,"*"&amp;'Service shares'!$A113)*AC113</f>
        <v>0.10281206966746989</v>
      </c>
      <c r="BI113" s="2">
        <f>SUMIFS('IND Balance'!AC$5:AC$141,'IND Balance'!$C$5:$C$141,'Service shares'!$B113,'IND Balance'!$D$5:$D$141,"*"&amp;'Service shares'!$A113)*AD113</f>
        <v>16.361830180799998</v>
      </c>
      <c r="BJ113" s="2">
        <f>SUMIFS('IND Balance'!AD$5:AD$141,'IND Balance'!$C$5:$C$141,'Service shares'!$B113,'IND Balance'!$D$5:$D$141,"*"&amp;'Service shares'!$A113)*AE113</f>
        <v>0</v>
      </c>
      <c r="BK113" s="2">
        <f>SUMIFS('IND Balance'!AE$5:AE$141,'IND Balance'!$C$5:$C$141,'Service shares'!$B113,'IND Balance'!$D$5:$D$141,"*"&amp;'Service shares'!$A113)*AF113</f>
        <v>0.54798069218313261</v>
      </c>
      <c r="BL113" s="2">
        <f>SUMIFS('IND Balance'!AF$5:AF$141,'IND Balance'!$C$5:$C$141,'Service shares'!$B113,'IND Balance'!$D$5:$D$141,"*"&amp;'Service shares'!$A113)*AG113</f>
        <v>2.197561530795181</v>
      </c>
      <c r="BM113" s="2">
        <f>SUMIFS('IND Balance'!AG$5:AG$141,'IND Balance'!$C$5:$C$141,'Service shares'!$B113,'IND Balance'!$D$5:$D$141,"*"&amp;'Service shares'!$A113)*AH113</f>
        <v>19.223344342496386</v>
      </c>
      <c r="BN113" s="2">
        <f>SUMIFS('IND Balance'!AH$5:AH$141,'IND Balance'!$C$5:$C$141,'Service shares'!$B113,'IND Balance'!$D$5:$D$141,"*"&amp;'Service shares'!$A113)*AI113</f>
        <v>0</v>
      </c>
    </row>
    <row r="114" spans="1:66" x14ac:dyDescent="0.45">
      <c r="A114" t="s">
        <v>159</v>
      </c>
      <c r="B114" t="s">
        <v>49</v>
      </c>
      <c r="C114" t="s">
        <v>205</v>
      </c>
      <c r="D114" s="1">
        <v>9.0361445783132526E-3</v>
      </c>
      <c r="E114" s="1"/>
      <c r="F114" s="1">
        <f t="shared" si="25"/>
        <v>9.0361445783132526E-3</v>
      </c>
      <c r="G114" s="1">
        <f t="shared" si="28"/>
        <v>9.0361445783132526E-3</v>
      </c>
      <c r="H114" s="1">
        <f t="shared" si="28"/>
        <v>9.0361445783132526E-3</v>
      </c>
      <c r="I114" s="1">
        <f t="shared" si="28"/>
        <v>9.0361445783132526E-3</v>
      </c>
      <c r="J114" s="1">
        <f t="shared" si="28"/>
        <v>9.0361445783132526E-3</v>
      </c>
      <c r="K114" s="1">
        <f t="shared" si="28"/>
        <v>9.0361445783132526E-3</v>
      </c>
      <c r="L114" s="1">
        <f t="shared" si="28"/>
        <v>9.0361445783132526E-3</v>
      </c>
      <c r="M114" s="1">
        <f t="shared" si="28"/>
        <v>9.0361445783132526E-3</v>
      </c>
      <c r="N114" s="1">
        <f t="shared" si="28"/>
        <v>9.0361445783132526E-3</v>
      </c>
      <c r="O114" s="1">
        <f t="shared" si="28"/>
        <v>9.0361445783132526E-3</v>
      </c>
      <c r="P114" s="1">
        <f t="shared" ref="G114:V130" si="30">$D114</f>
        <v>9.0361445783132526E-3</v>
      </c>
      <c r="Q114" s="1">
        <f t="shared" si="30"/>
        <v>9.0361445783132526E-3</v>
      </c>
      <c r="R114" s="1">
        <f t="shared" si="30"/>
        <v>9.0361445783132526E-3</v>
      </c>
      <c r="S114" s="1">
        <f t="shared" si="30"/>
        <v>9.0361445783132526E-3</v>
      </c>
      <c r="T114" s="1">
        <f t="shared" si="30"/>
        <v>9.0361445783132526E-3</v>
      </c>
      <c r="U114" s="1">
        <f t="shared" si="30"/>
        <v>9.0361445783132526E-3</v>
      </c>
      <c r="V114" s="1">
        <f t="shared" si="30"/>
        <v>9.0361445783132526E-3</v>
      </c>
      <c r="W114" s="1">
        <f t="shared" si="29"/>
        <v>9.0361445783132526E-3</v>
      </c>
      <c r="X114" s="1">
        <f t="shared" si="29"/>
        <v>9.0361445783132526E-3</v>
      </c>
      <c r="Y114" s="1">
        <f t="shared" si="29"/>
        <v>9.0361445783132526E-3</v>
      </c>
      <c r="Z114" s="1">
        <f t="shared" si="29"/>
        <v>9.0361445783132526E-3</v>
      </c>
      <c r="AA114" s="1">
        <f t="shared" si="29"/>
        <v>9.0361445783132526E-3</v>
      </c>
      <c r="AB114" s="1">
        <f t="shared" si="29"/>
        <v>9.0361445783132526E-3</v>
      </c>
      <c r="AC114" s="1">
        <f t="shared" si="29"/>
        <v>9.0361445783132526E-3</v>
      </c>
      <c r="AD114" s="1">
        <f t="shared" si="29"/>
        <v>9.0361445783132526E-3</v>
      </c>
      <c r="AE114" s="1">
        <f t="shared" si="29"/>
        <v>9.0361445783132526E-3</v>
      </c>
      <c r="AF114" s="1">
        <f t="shared" si="29"/>
        <v>9.0361445783132526E-3</v>
      </c>
      <c r="AG114" s="1">
        <f t="shared" si="29"/>
        <v>9.0361445783132526E-3</v>
      </c>
      <c r="AH114" s="1">
        <f t="shared" si="29"/>
        <v>9.0361445783132526E-3</v>
      </c>
      <c r="AI114" s="1">
        <f t="shared" si="29"/>
        <v>9.0361445783132526E-3</v>
      </c>
      <c r="AJ114" s="1"/>
      <c r="AK114" s="2">
        <f>SUMIFS('IND Balance'!E$5:E$141,'IND Balance'!$C$5:$C$141,'Service shares'!$B114,'IND Balance'!$D$5:$D$141,"*"&amp;'Service shares'!$A114)*F114</f>
        <v>1.4569428035168674</v>
      </c>
      <c r="AL114" s="2">
        <f>SUMIFS('IND Balance'!F$5:F$141,'IND Balance'!$C$5:$C$141,'Service shares'!$B114,'IND Balance'!$D$5:$D$141,"*"&amp;'Service shares'!$A114)*G114</f>
        <v>2.8398572577108431E-2</v>
      </c>
      <c r="AM114" s="2">
        <f>SUMIFS('IND Balance'!G$5:G$141,'IND Balance'!$C$5:$C$141,'Service shares'!$B114,'IND Balance'!$D$5:$D$141,"*"&amp;'Service shares'!$A114)*H114</f>
        <v>0.42696442872650597</v>
      </c>
      <c r="AN114" s="2">
        <f>SUMIFS('IND Balance'!H$5:H$141,'IND Balance'!$C$5:$C$141,'Service shares'!$B114,'IND Balance'!$D$5:$D$141,"*"&amp;'Service shares'!$A114)*I114</f>
        <v>0.61156144959397585</v>
      </c>
      <c r="AO114" s="2">
        <f>SUMIFS('IND Balance'!I$5:I$141,'IND Balance'!$C$5:$C$141,'Service shares'!$B114,'IND Balance'!$D$5:$D$141,"*"&amp;'Service shares'!$A114)*J114</f>
        <v>0.53439712401686745</v>
      </c>
      <c r="AP114" s="2">
        <f>SUMIFS('IND Balance'!J$5:J$141,'IND Balance'!$C$5:$C$141,'Service shares'!$B114,'IND Balance'!$D$5:$D$141,"*"&amp;'Service shares'!$A114)*K114</f>
        <v>0.47395330128433732</v>
      </c>
      <c r="AQ114" s="2">
        <f>SUMIFS('IND Balance'!K$5:K$141,'IND Balance'!$C$5:$C$141,'Service shares'!$B114,'IND Balance'!$D$5:$D$141,"*"&amp;'Service shares'!$A114)*L114</f>
        <v>0.43454735406867467</v>
      </c>
      <c r="AR114" s="2">
        <f>SUMIFS('IND Balance'!L$5:L$141,'IND Balance'!$C$5:$C$141,'Service shares'!$B114,'IND Balance'!$D$5:$D$141,"*"&amp;'Service shares'!$A114)*M114</f>
        <v>0.47407376006024099</v>
      </c>
      <c r="AS114" s="2">
        <f>SUMIFS('IND Balance'!M$5:M$141,'IND Balance'!$C$5:$C$141,'Service shares'!$B114,'IND Balance'!$D$5:$D$141,"*"&amp;'Service shares'!$A114)*N114</f>
        <v>0.33081505854939758</v>
      </c>
      <c r="AT114" s="2">
        <f>SUMIFS('IND Balance'!N$5:N$141,'IND Balance'!$C$5:$C$141,'Service shares'!$B114,'IND Balance'!$D$5:$D$141,"*"&amp;'Service shares'!$A114)*O114</f>
        <v>5.2597634054638549</v>
      </c>
      <c r="AU114" s="2">
        <f>SUMIFS('IND Balance'!O$5:O$141,'IND Balance'!$C$5:$C$141,'Service shares'!$B114,'IND Balance'!$D$5:$D$141,"*"&amp;'Service shares'!$A114)*P114</f>
        <v>8.0956166573493971E-2</v>
      </c>
      <c r="AV114" s="2">
        <f>SUMIFS('IND Balance'!P$5:P$141,'IND Balance'!$C$5:$C$141,'Service shares'!$B114,'IND Balance'!$D$5:$D$141,"*"&amp;'Service shares'!$A114)*Q114</f>
        <v>0.81290821785180722</v>
      </c>
      <c r="AW114" s="2">
        <f>SUMIFS('IND Balance'!Q$5:Q$141,'IND Balance'!$C$5:$C$141,'Service shares'!$B114,'IND Balance'!$D$5:$D$141,"*"&amp;'Service shares'!$A114)*R114</f>
        <v>0.37611285484337353</v>
      </c>
      <c r="AX114" s="2">
        <f>SUMIFS('IND Balance'!R$5:R$141,'IND Balance'!$C$5:$C$141,'Service shares'!$B114,'IND Balance'!$D$5:$D$141,"*"&amp;'Service shares'!$A114)*S114</f>
        <v>0.76918009323253012</v>
      </c>
      <c r="AY114" s="2">
        <f>SUMIFS('IND Balance'!S$5:S$141,'IND Balance'!$C$5:$C$141,'Service shares'!$B114,'IND Balance'!$D$5:$D$141,"*"&amp;'Service shares'!$A114)*T114</f>
        <v>0.35334845398192771</v>
      </c>
      <c r="AZ114" s="2">
        <f>SUMIFS('IND Balance'!T$5:T$141,'IND Balance'!$C$5:$C$141,'Service shares'!$B114,'IND Balance'!$D$5:$D$141,"*"&amp;'Service shares'!$A114)*U114</f>
        <v>0.86328234520481928</v>
      </c>
      <c r="BA114" s="2">
        <f>SUMIFS('IND Balance'!U$5:U$141,'IND Balance'!$C$5:$C$141,'Service shares'!$B114,'IND Balance'!$D$5:$D$141,"*"&amp;'Service shares'!$A114)*V114</f>
        <v>0.92746133580361445</v>
      </c>
      <c r="BB114" s="2">
        <f>SUMIFS('IND Balance'!V$5:V$141,'IND Balance'!$C$5:$C$141,'Service shares'!$B114,'IND Balance'!$D$5:$D$141,"*"&amp;'Service shares'!$A114)*W114</f>
        <v>0.62870159086265054</v>
      </c>
      <c r="BC114" s="2">
        <f>SUMIFS('IND Balance'!W$5:W$141,'IND Balance'!$C$5:$C$141,'Service shares'!$B114,'IND Balance'!$D$5:$D$141,"*"&amp;'Service shares'!$A114)*X114</f>
        <v>0.94945508802650591</v>
      </c>
      <c r="BD114" s="2">
        <f>SUMIFS('IND Balance'!X$5:X$141,'IND Balance'!$C$5:$C$141,'Service shares'!$B114,'IND Balance'!$D$5:$D$141,"*"&amp;'Service shares'!$A114)*Y114</f>
        <v>0</v>
      </c>
      <c r="BE114" s="2">
        <f>SUMIFS('IND Balance'!Y$5:Y$141,'IND Balance'!$C$5:$C$141,'Service shares'!$B114,'IND Balance'!$D$5:$D$141,"*"&amp;'Service shares'!$A114)*Z114</f>
        <v>0.19215747368674696</v>
      </c>
      <c r="BF114" s="2">
        <f>SUMIFS('IND Balance'!Z$5:Z$141,'IND Balance'!$C$5:$C$141,'Service shares'!$B114,'IND Balance'!$D$5:$D$141,"*"&amp;'Service shares'!$A114)*AA114</f>
        <v>0.44166145869759033</v>
      </c>
      <c r="BG114" s="2">
        <f>SUMIFS('IND Balance'!AA$5:AA$141,'IND Balance'!$C$5:$C$141,'Service shares'!$B114,'IND Balance'!$D$5:$D$141,"*"&amp;'Service shares'!$A114)*AB114</f>
        <v>0.8281330494506024</v>
      </c>
      <c r="BH114" s="2">
        <f>SUMIFS('IND Balance'!AB$5:AB$141,'IND Balance'!$C$5:$C$141,'Service shares'!$B114,'IND Balance'!$D$5:$D$141,"*"&amp;'Service shares'!$A114)*AC114</f>
        <v>1.9277263062650603E-2</v>
      </c>
      <c r="BI114" s="2">
        <f>SUMIFS('IND Balance'!AC$5:AC$141,'IND Balance'!$C$5:$C$141,'Service shares'!$B114,'IND Balance'!$D$5:$D$141,"*"&amp;'Service shares'!$A114)*AD114</f>
        <v>3.0678431588999997</v>
      </c>
      <c r="BJ114" s="2">
        <f>SUMIFS('IND Balance'!AD$5:AD$141,'IND Balance'!$C$5:$C$141,'Service shares'!$B114,'IND Balance'!$D$5:$D$141,"*"&amp;'Service shares'!$A114)*AE114</f>
        <v>0</v>
      </c>
      <c r="BK114" s="2">
        <f>SUMIFS('IND Balance'!AE$5:AE$141,'IND Balance'!$C$5:$C$141,'Service shares'!$B114,'IND Balance'!$D$5:$D$141,"*"&amp;'Service shares'!$A114)*AF114</f>
        <v>0.10274637978433734</v>
      </c>
      <c r="BL114" s="2">
        <f>SUMIFS('IND Balance'!AF$5:AF$141,'IND Balance'!$C$5:$C$141,'Service shares'!$B114,'IND Balance'!$D$5:$D$141,"*"&amp;'Service shares'!$A114)*AG114</f>
        <v>0.41204278702409636</v>
      </c>
      <c r="BM114" s="2">
        <f>SUMIFS('IND Balance'!AG$5:AG$141,'IND Balance'!$C$5:$C$141,'Service shares'!$B114,'IND Balance'!$D$5:$D$141,"*"&amp;'Service shares'!$A114)*AH114</f>
        <v>3.6043770642180721</v>
      </c>
      <c r="BN114" s="2">
        <f>SUMIFS('IND Balance'!AH$5:AH$141,'IND Balance'!$C$5:$C$141,'Service shares'!$B114,'IND Balance'!$D$5:$D$141,"*"&amp;'Service shares'!$A114)*AI114</f>
        <v>0</v>
      </c>
    </row>
    <row r="115" spans="1:66" x14ac:dyDescent="0.45">
      <c r="A115" t="s">
        <v>159</v>
      </c>
      <c r="B115" t="s">
        <v>51</v>
      </c>
      <c r="C115" t="s">
        <v>173</v>
      </c>
      <c r="D115" s="1">
        <v>0.26209677419354838</v>
      </c>
      <c r="E115" s="1"/>
      <c r="F115" s="1">
        <f t="shared" si="25"/>
        <v>0.26209677419354838</v>
      </c>
      <c r="G115" s="1">
        <f t="shared" si="30"/>
        <v>0.26209677419354838</v>
      </c>
      <c r="H115" s="1">
        <f t="shared" si="30"/>
        <v>0.26209677419354838</v>
      </c>
      <c r="I115" s="1">
        <f t="shared" si="30"/>
        <v>0.26209677419354838</v>
      </c>
      <c r="J115" s="1">
        <f t="shared" si="30"/>
        <v>0.26209677419354838</v>
      </c>
      <c r="K115" s="1">
        <f t="shared" si="30"/>
        <v>0.26209677419354838</v>
      </c>
      <c r="L115" s="1">
        <f t="shared" si="30"/>
        <v>0.26209677419354838</v>
      </c>
      <c r="M115" s="1">
        <f t="shared" si="30"/>
        <v>0.26209677419354838</v>
      </c>
      <c r="N115" s="1">
        <f t="shared" si="30"/>
        <v>0.26209677419354838</v>
      </c>
      <c r="O115" s="1">
        <f t="shared" si="30"/>
        <v>0.26209677419354838</v>
      </c>
      <c r="P115" s="1">
        <f t="shared" si="30"/>
        <v>0.26209677419354838</v>
      </c>
      <c r="Q115" s="1">
        <f t="shared" si="30"/>
        <v>0.26209677419354838</v>
      </c>
      <c r="R115" s="1">
        <f t="shared" si="30"/>
        <v>0.26209677419354838</v>
      </c>
      <c r="S115" s="1">
        <f t="shared" si="30"/>
        <v>0.26209677419354838</v>
      </c>
      <c r="T115" s="1">
        <f t="shared" si="30"/>
        <v>0.26209677419354838</v>
      </c>
      <c r="U115" s="1">
        <f t="shared" si="30"/>
        <v>0.26209677419354838</v>
      </c>
      <c r="V115" s="1">
        <f t="shared" si="30"/>
        <v>0.26209677419354838</v>
      </c>
      <c r="W115" s="1">
        <f t="shared" ref="W115:AI130" si="31">$D115</f>
        <v>0.26209677419354838</v>
      </c>
      <c r="X115" s="1">
        <f t="shared" si="31"/>
        <v>0.26209677419354838</v>
      </c>
      <c r="Y115" s="1">
        <f t="shared" si="31"/>
        <v>0.26209677419354838</v>
      </c>
      <c r="Z115" s="1">
        <f t="shared" si="31"/>
        <v>0.26209677419354838</v>
      </c>
      <c r="AA115" s="1">
        <f t="shared" si="31"/>
        <v>0.26209677419354838</v>
      </c>
      <c r="AB115" s="1">
        <f t="shared" si="31"/>
        <v>0.26209677419354838</v>
      </c>
      <c r="AC115" s="1">
        <f t="shared" si="31"/>
        <v>0.26209677419354838</v>
      </c>
      <c r="AD115" s="1">
        <f t="shared" si="31"/>
        <v>0.26209677419354838</v>
      </c>
      <c r="AE115" s="1">
        <f t="shared" si="31"/>
        <v>0.26209677419354838</v>
      </c>
      <c r="AF115" s="1">
        <f t="shared" si="31"/>
        <v>0.26209677419354838</v>
      </c>
      <c r="AG115" s="1">
        <f t="shared" si="31"/>
        <v>0.26209677419354838</v>
      </c>
      <c r="AH115" s="1">
        <f t="shared" si="31"/>
        <v>0.26209677419354838</v>
      </c>
      <c r="AI115" s="1">
        <f t="shared" si="31"/>
        <v>0.26209677419354838</v>
      </c>
      <c r="AJ115" s="1"/>
      <c r="AK115" s="2">
        <f>SUMIFS('IND Balance'!E$5:E$141,'IND Balance'!$C$5:$C$141,'Service shares'!$B115,'IND Balance'!$D$5:$D$141,"*"&amp;'Service shares'!$A115)*F115</f>
        <v>0.63817298999999994</v>
      </c>
      <c r="AL115" s="2">
        <f>SUMIFS('IND Balance'!F$5:F$141,'IND Balance'!$C$5:$C$141,'Service shares'!$B115,'IND Balance'!$D$5:$D$141,"*"&amp;'Service shares'!$A115)*G115</f>
        <v>2.1025164193548386E-3</v>
      </c>
      <c r="AM115" s="2">
        <f>SUMIFS('IND Balance'!G$5:G$141,'IND Balance'!$C$5:$C$141,'Service shares'!$B115,'IND Balance'!$D$5:$D$141,"*"&amp;'Service shares'!$A115)*H115</f>
        <v>3.9654567989274194</v>
      </c>
      <c r="AN115" s="2">
        <f>SUMIFS('IND Balance'!H$5:H$141,'IND Balance'!$C$5:$C$141,'Service shares'!$B115,'IND Balance'!$D$5:$D$141,"*"&amp;'Service shares'!$A115)*I115</f>
        <v>0.61130994096774194</v>
      </c>
      <c r="AO115" s="2">
        <f>SUMIFS('IND Balance'!I$5:I$141,'IND Balance'!$C$5:$C$141,'Service shares'!$B115,'IND Balance'!$D$5:$D$141,"*"&amp;'Service shares'!$A115)*J115</f>
        <v>10.550045515645159</v>
      </c>
      <c r="AP115" s="2">
        <f>SUMIFS('IND Balance'!J$5:J$141,'IND Balance'!$C$5:$C$141,'Service shares'!$B115,'IND Balance'!$D$5:$D$141,"*"&amp;'Service shares'!$A115)*K115</f>
        <v>3.2821049448870965</v>
      </c>
      <c r="AQ115" s="2">
        <f>SUMIFS('IND Balance'!K$5:K$141,'IND Balance'!$C$5:$C$141,'Service shares'!$B115,'IND Balance'!$D$5:$D$141,"*"&amp;'Service shares'!$A115)*L115</f>
        <v>3.4483321315887094</v>
      </c>
      <c r="AR115" s="2">
        <f>SUMIFS('IND Balance'!L$5:L$141,'IND Balance'!$C$5:$C$141,'Service shares'!$B115,'IND Balance'!$D$5:$D$141,"*"&amp;'Service shares'!$A115)*M115</f>
        <v>10.040987444443548</v>
      </c>
      <c r="AS115" s="2">
        <f>SUMIFS('IND Balance'!M$5:M$141,'IND Balance'!$C$5:$C$141,'Service shares'!$B115,'IND Balance'!$D$5:$D$141,"*"&amp;'Service shares'!$A115)*N115</f>
        <v>22.657898777443549</v>
      </c>
      <c r="AT115" s="2">
        <f>SUMIFS('IND Balance'!N$5:N$141,'IND Balance'!$C$5:$C$141,'Service shares'!$B115,'IND Balance'!$D$5:$D$141,"*"&amp;'Service shares'!$A115)*O115</f>
        <v>22.877728062024193</v>
      </c>
      <c r="AU115" s="2">
        <f>SUMIFS('IND Balance'!O$5:O$141,'IND Balance'!$C$5:$C$141,'Service shares'!$B115,'IND Balance'!$D$5:$D$141,"*"&amp;'Service shares'!$A115)*P115</f>
        <v>4.8176365515241937</v>
      </c>
      <c r="AV115" s="2">
        <f>SUMIFS('IND Balance'!P$5:P$141,'IND Balance'!$C$5:$C$141,'Service shares'!$B115,'IND Balance'!$D$5:$D$141,"*"&amp;'Service shares'!$A115)*Q115</f>
        <v>11.19373706257258</v>
      </c>
      <c r="AW115" s="2">
        <f>SUMIFS('IND Balance'!Q$5:Q$141,'IND Balance'!$C$5:$C$141,'Service shares'!$B115,'IND Balance'!$D$5:$D$141,"*"&amp;'Service shares'!$A115)*R115</f>
        <v>4.6907349811693546</v>
      </c>
      <c r="AX115" s="2">
        <f>SUMIFS('IND Balance'!R$5:R$141,'IND Balance'!$C$5:$C$141,'Service shares'!$B115,'IND Balance'!$D$5:$D$141,"*"&amp;'Service shares'!$A115)*S115</f>
        <v>6.9785219431451608</v>
      </c>
      <c r="AY115" s="2">
        <f>SUMIFS('IND Balance'!S$5:S$141,'IND Balance'!$C$5:$C$141,'Service shares'!$B115,'IND Balance'!$D$5:$D$141,"*"&amp;'Service shares'!$A115)*T115</f>
        <v>3.2412891316209675</v>
      </c>
      <c r="AZ115" s="2">
        <f>SUMIFS('IND Balance'!T$5:T$141,'IND Balance'!$C$5:$C$141,'Service shares'!$B115,'IND Balance'!$D$5:$D$141,"*"&amp;'Service shares'!$A115)*U115</f>
        <v>8.3230274233306449</v>
      </c>
      <c r="BA115" s="2">
        <f>SUMIFS('IND Balance'!U$5:U$141,'IND Balance'!$C$5:$C$141,'Service shares'!$B115,'IND Balance'!$D$5:$D$141,"*"&amp;'Service shares'!$A115)*V115</f>
        <v>3.4607343448306449</v>
      </c>
      <c r="BB115" s="2">
        <f>SUMIFS('IND Balance'!V$5:V$141,'IND Balance'!$C$5:$C$141,'Service shares'!$B115,'IND Balance'!$D$5:$D$141,"*"&amp;'Service shares'!$A115)*W115</f>
        <v>8.3769411676935484</v>
      </c>
      <c r="BC115" s="2">
        <f>SUMIFS('IND Balance'!W$5:W$141,'IND Balance'!$C$5:$C$141,'Service shares'!$B115,'IND Balance'!$D$5:$D$141,"*"&amp;'Service shares'!$A115)*X115</f>
        <v>20.57180744460484</v>
      </c>
      <c r="BD115" s="2">
        <f>SUMIFS('IND Balance'!X$5:X$141,'IND Balance'!$C$5:$C$141,'Service shares'!$B115,'IND Balance'!$D$5:$D$141,"*"&amp;'Service shares'!$A115)*Y115</f>
        <v>0</v>
      </c>
      <c r="BE115" s="2">
        <f>SUMIFS('IND Balance'!Y$5:Y$141,'IND Balance'!$C$5:$C$141,'Service shares'!$B115,'IND Balance'!$D$5:$D$141,"*"&amp;'Service shares'!$A115)*Z115</f>
        <v>1.3822037312661291</v>
      </c>
      <c r="BF115" s="2">
        <f>SUMIFS('IND Balance'!Z$5:Z$141,'IND Balance'!$C$5:$C$141,'Service shares'!$B115,'IND Balance'!$D$5:$D$141,"*"&amp;'Service shares'!$A115)*AA115</f>
        <v>8.5924238617016133</v>
      </c>
      <c r="BG115" s="2">
        <f>SUMIFS('IND Balance'!AA$5:AA$141,'IND Balance'!$C$5:$C$141,'Service shares'!$B115,'IND Balance'!$D$5:$D$141,"*"&amp;'Service shares'!$A115)*AB115</f>
        <v>8.655432416129033E-2</v>
      </c>
      <c r="BH115" s="2">
        <f>SUMIFS('IND Balance'!AB$5:AB$141,'IND Balance'!$C$5:$C$141,'Service shares'!$B115,'IND Balance'!$D$5:$D$141,"*"&amp;'Service shares'!$A115)*AC115</f>
        <v>0.28881069749999999</v>
      </c>
      <c r="BI115" s="2">
        <f>SUMIFS('IND Balance'!AC$5:AC$141,'IND Balance'!$C$5:$C$141,'Service shares'!$B115,'IND Balance'!$D$5:$D$141,"*"&amp;'Service shares'!$A115)*AD115</f>
        <v>6.0449212545967734</v>
      </c>
      <c r="BJ115" s="2">
        <f>SUMIFS('IND Balance'!AD$5:AD$141,'IND Balance'!$C$5:$C$141,'Service shares'!$B115,'IND Balance'!$D$5:$D$141,"*"&amp;'Service shares'!$A115)*AE115</f>
        <v>0</v>
      </c>
      <c r="BK115" s="2">
        <f>SUMIFS('IND Balance'!AE$5:AE$141,'IND Balance'!$C$5:$C$141,'Service shares'!$B115,'IND Balance'!$D$5:$D$141,"*"&amp;'Service shares'!$A115)*AF115</f>
        <v>1.1265965524596775</v>
      </c>
      <c r="BL115" s="2">
        <f>SUMIFS('IND Balance'!AF$5:AF$141,'IND Balance'!$C$5:$C$141,'Service shares'!$B115,'IND Balance'!$D$5:$D$141,"*"&amp;'Service shares'!$A115)*AG115</f>
        <v>3.8444874852338708</v>
      </c>
      <c r="BM115" s="2">
        <f>SUMIFS('IND Balance'!AG$5:AG$141,'IND Balance'!$C$5:$C$141,'Service shares'!$B115,'IND Balance'!$D$5:$D$141,"*"&amp;'Service shares'!$A115)*AH115</f>
        <v>87.12379007506452</v>
      </c>
      <c r="BN115" s="2">
        <f>SUMIFS('IND Balance'!AH$5:AH$141,'IND Balance'!$C$5:$C$141,'Service shares'!$B115,'IND Balance'!$D$5:$D$141,"*"&amp;'Service shares'!$A115)*AI115</f>
        <v>0</v>
      </c>
    </row>
    <row r="116" spans="1:66" x14ac:dyDescent="0.45">
      <c r="A116" t="s">
        <v>159</v>
      </c>
      <c r="B116" t="s">
        <v>51</v>
      </c>
      <c r="C116" t="s">
        <v>181</v>
      </c>
      <c r="D116" s="1">
        <v>0.57661290322580649</v>
      </c>
      <c r="E116" s="1"/>
      <c r="F116" s="1">
        <f t="shared" si="25"/>
        <v>0.57661290322580649</v>
      </c>
      <c r="G116" s="1">
        <f t="shared" si="30"/>
        <v>0.57661290322580649</v>
      </c>
      <c r="H116" s="1">
        <f t="shared" si="30"/>
        <v>0.57661290322580649</v>
      </c>
      <c r="I116" s="1">
        <f t="shared" si="30"/>
        <v>0.57661290322580649</v>
      </c>
      <c r="J116" s="1">
        <f t="shared" si="30"/>
        <v>0.57661290322580649</v>
      </c>
      <c r="K116" s="1">
        <f t="shared" si="30"/>
        <v>0.57661290322580649</v>
      </c>
      <c r="L116" s="1">
        <f t="shared" si="30"/>
        <v>0.57661290322580649</v>
      </c>
      <c r="M116" s="1">
        <f t="shared" si="30"/>
        <v>0.57661290322580649</v>
      </c>
      <c r="N116" s="1">
        <f t="shared" si="30"/>
        <v>0.57661290322580649</v>
      </c>
      <c r="O116" s="1">
        <f t="shared" si="30"/>
        <v>0.57661290322580649</v>
      </c>
      <c r="P116" s="1">
        <f t="shared" si="30"/>
        <v>0.57661290322580649</v>
      </c>
      <c r="Q116" s="1">
        <f t="shared" si="30"/>
        <v>0.57661290322580649</v>
      </c>
      <c r="R116" s="1">
        <f t="shared" si="30"/>
        <v>0.57661290322580649</v>
      </c>
      <c r="S116" s="1">
        <f t="shared" si="30"/>
        <v>0.57661290322580649</v>
      </c>
      <c r="T116" s="1">
        <f t="shared" si="30"/>
        <v>0.57661290322580649</v>
      </c>
      <c r="U116" s="1">
        <f t="shared" si="30"/>
        <v>0.57661290322580649</v>
      </c>
      <c r="V116" s="1">
        <f t="shared" si="30"/>
        <v>0.57661290322580649</v>
      </c>
      <c r="W116" s="1">
        <f t="shared" si="31"/>
        <v>0.57661290322580649</v>
      </c>
      <c r="X116" s="1">
        <f t="shared" si="31"/>
        <v>0.57661290322580649</v>
      </c>
      <c r="Y116" s="1">
        <f t="shared" si="31"/>
        <v>0.57661290322580649</v>
      </c>
      <c r="Z116" s="1">
        <f t="shared" si="31"/>
        <v>0.57661290322580649</v>
      </c>
      <c r="AA116" s="1">
        <f t="shared" si="31"/>
        <v>0.57661290322580649</v>
      </c>
      <c r="AB116" s="1">
        <f t="shared" si="31"/>
        <v>0.57661290322580649</v>
      </c>
      <c r="AC116" s="1">
        <f t="shared" si="31"/>
        <v>0.57661290322580649</v>
      </c>
      <c r="AD116" s="1">
        <f t="shared" si="31"/>
        <v>0.57661290322580649</v>
      </c>
      <c r="AE116" s="1">
        <f t="shared" si="31"/>
        <v>0.57661290322580649</v>
      </c>
      <c r="AF116" s="1">
        <f t="shared" si="31"/>
        <v>0.57661290322580649</v>
      </c>
      <c r="AG116" s="1">
        <f t="shared" si="31"/>
        <v>0.57661290322580649</v>
      </c>
      <c r="AH116" s="1">
        <f t="shared" si="31"/>
        <v>0.57661290322580649</v>
      </c>
      <c r="AI116" s="1">
        <f t="shared" si="31"/>
        <v>0.57661290322580649</v>
      </c>
      <c r="AJ116" s="1"/>
      <c r="AK116" s="2">
        <f>SUMIFS('IND Balance'!E$5:E$141,'IND Balance'!$C$5:$C$141,'Service shares'!$B116,'IND Balance'!$D$5:$D$141,"*"&amp;'Service shares'!$A116)*F116</f>
        <v>1.4039805780000001</v>
      </c>
      <c r="AL116" s="2">
        <f>SUMIFS('IND Balance'!F$5:F$141,'IND Balance'!$C$5:$C$141,'Service shares'!$B116,'IND Balance'!$D$5:$D$141,"*"&amp;'Service shares'!$A116)*G116</f>
        <v>4.6255361225806457E-3</v>
      </c>
      <c r="AM116" s="2">
        <f>SUMIFS('IND Balance'!G$5:G$141,'IND Balance'!$C$5:$C$141,'Service shares'!$B116,'IND Balance'!$D$5:$D$141,"*"&amp;'Service shares'!$A116)*H116</f>
        <v>8.7240049576403234</v>
      </c>
      <c r="AN116" s="2">
        <f>SUMIFS('IND Balance'!H$5:H$141,'IND Balance'!$C$5:$C$141,'Service shares'!$B116,'IND Balance'!$D$5:$D$141,"*"&amp;'Service shares'!$A116)*I116</f>
        <v>1.3448818701290324</v>
      </c>
      <c r="AO116" s="2">
        <f>SUMIFS('IND Balance'!I$5:I$141,'IND Balance'!$C$5:$C$141,'Service shares'!$B116,'IND Balance'!$D$5:$D$141,"*"&amp;'Service shares'!$A116)*J116</f>
        <v>23.210100134419356</v>
      </c>
      <c r="AP116" s="2">
        <f>SUMIFS('IND Balance'!J$5:J$141,'IND Balance'!$C$5:$C$141,'Service shares'!$B116,'IND Balance'!$D$5:$D$141,"*"&amp;'Service shares'!$A116)*K116</f>
        <v>7.2206308787516136</v>
      </c>
      <c r="AQ116" s="2">
        <f>SUMIFS('IND Balance'!K$5:K$141,'IND Balance'!$C$5:$C$141,'Service shares'!$B116,'IND Balance'!$D$5:$D$141,"*"&amp;'Service shares'!$A116)*L116</f>
        <v>7.5863306894951616</v>
      </c>
      <c r="AR116" s="2">
        <f>SUMIFS('IND Balance'!L$5:L$141,'IND Balance'!$C$5:$C$141,'Service shares'!$B116,'IND Balance'!$D$5:$D$141,"*"&amp;'Service shares'!$A116)*M116</f>
        <v>22.090172377775808</v>
      </c>
      <c r="AS116" s="2">
        <f>SUMIFS('IND Balance'!M$5:M$141,'IND Balance'!$C$5:$C$141,'Service shares'!$B116,'IND Balance'!$D$5:$D$141,"*"&amp;'Service shares'!$A116)*N116</f>
        <v>49.847377310375812</v>
      </c>
      <c r="AT116" s="2">
        <f>SUMIFS('IND Balance'!N$5:N$141,'IND Balance'!$C$5:$C$141,'Service shares'!$B116,'IND Balance'!$D$5:$D$141,"*"&amp;'Service shares'!$A116)*O116</f>
        <v>50.331001736453231</v>
      </c>
      <c r="AU116" s="2">
        <f>SUMIFS('IND Balance'!O$5:O$141,'IND Balance'!$C$5:$C$141,'Service shares'!$B116,'IND Balance'!$D$5:$D$141,"*"&amp;'Service shares'!$A116)*P116</f>
        <v>10.598800413353228</v>
      </c>
      <c r="AV116" s="2">
        <f>SUMIFS('IND Balance'!P$5:P$141,'IND Balance'!$C$5:$C$141,'Service shares'!$B116,'IND Balance'!$D$5:$D$141,"*"&amp;'Service shares'!$A116)*Q116</f>
        <v>24.626221537659681</v>
      </c>
      <c r="AW116" s="2">
        <f>SUMIFS('IND Balance'!Q$5:Q$141,'IND Balance'!$C$5:$C$141,'Service shares'!$B116,'IND Balance'!$D$5:$D$141,"*"&amp;'Service shares'!$A116)*R116</f>
        <v>10.319616958572581</v>
      </c>
      <c r="AX116" s="2">
        <f>SUMIFS('IND Balance'!R$5:R$141,'IND Balance'!$C$5:$C$141,'Service shares'!$B116,'IND Balance'!$D$5:$D$141,"*"&amp;'Service shares'!$A116)*S116</f>
        <v>15.352748274919355</v>
      </c>
      <c r="AY116" s="2">
        <f>SUMIFS('IND Balance'!S$5:S$141,'IND Balance'!$C$5:$C$141,'Service shares'!$B116,'IND Balance'!$D$5:$D$141,"*"&amp;'Service shares'!$A116)*T116</f>
        <v>7.1308360895661291</v>
      </c>
      <c r="AZ116" s="2">
        <f>SUMIFS('IND Balance'!T$5:T$141,'IND Balance'!$C$5:$C$141,'Service shares'!$B116,'IND Balance'!$D$5:$D$141,"*"&amp;'Service shares'!$A116)*U116</f>
        <v>18.310660331327419</v>
      </c>
      <c r="BA116" s="2">
        <f>SUMIFS('IND Balance'!U$5:U$141,'IND Balance'!$C$5:$C$141,'Service shares'!$B116,'IND Balance'!$D$5:$D$141,"*"&amp;'Service shares'!$A116)*V116</f>
        <v>7.6136155586274192</v>
      </c>
      <c r="BB116" s="2">
        <f>SUMIFS('IND Balance'!V$5:V$141,'IND Balance'!$C$5:$C$141,'Service shares'!$B116,'IND Balance'!$D$5:$D$141,"*"&amp;'Service shares'!$A116)*W116</f>
        <v>18.429270568925809</v>
      </c>
      <c r="BC116" s="2">
        <f>SUMIFS('IND Balance'!W$5:W$141,'IND Balance'!$C$5:$C$141,'Service shares'!$B116,'IND Balance'!$D$5:$D$141,"*"&amp;'Service shares'!$A116)*X116</f>
        <v>45.25797637813065</v>
      </c>
      <c r="BD116" s="2">
        <f>SUMIFS('IND Balance'!X$5:X$141,'IND Balance'!$C$5:$C$141,'Service shares'!$B116,'IND Balance'!$D$5:$D$141,"*"&amp;'Service shares'!$A116)*Y116</f>
        <v>0</v>
      </c>
      <c r="BE116" s="2">
        <f>SUMIFS('IND Balance'!Y$5:Y$141,'IND Balance'!$C$5:$C$141,'Service shares'!$B116,'IND Balance'!$D$5:$D$141,"*"&amp;'Service shares'!$A116)*Z116</f>
        <v>3.0408482087854845</v>
      </c>
      <c r="BF116" s="2">
        <f>SUMIFS('IND Balance'!Z$5:Z$141,'IND Balance'!$C$5:$C$141,'Service shares'!$B116,'IND Balance'!$D$5:$D$141,"*"&amp;'Service shares'!$A116)*AA116</f>
        <v>18.903332495743552</v>
      </c>
      <c r="BG116" s="2">
        <f>SUMIFS('IND Balance'!AA$5:AA$141,'IND Balance'!$C$5:$C$141,'Service shares'!$B116,'IND Balance'!$D$5:$D$141,"*"&amp;'Service shares'!$A116)*AB116</f>
        <v>0.19041951315483874</v>
      </c>
      <c r="BH116" s="2">
        <f>SUMIFS('IND Balance'!AB$5:AB$141,'IND Balance'!$C$5:$C$141,'Service shares'!$B116,'IND Balance'!$D$5:$D$141,"*"&amp;'Service shares'!$A116)*AC116</f>
        <v>0.63538353450000007</v>
      </c>
      <c r="BI116" s="2">
        <f>SUMIFS('IND Balance'!AC$5:AC$141,'IND Balance'!$C$5:$C$141,'Service shares'!$B116,'IND Balance'!$D$5:$D$141,"*"&amp;'Service shares'!$A116)*AD116</f>
        <v>13.298826760112904</v>
      </c>
      <c r="BJ116" s="2">
        <f>SUMIFS('IND Balance'!AD$5:AD$141,'IND Balance'!$C$5:$C$141,'Service shares'!$B116,'IND Balance'!$D$5:$D$141,"*"&amp;'Service shares'!$A116)*AE116</f>
        <v>0</v>
      </c>
      <c r="BK116" s="2">
        <f>SUMIFS('IND Balance'!AE$5:AE$141,'IND Balance'!$C$5:$C$141,'Service shares'!$B116,'IND Balance'!$D$5:$D$141,"*"&amp;'Service shares'!$A116)*AF116</f>
        <v>2.4785124154112905</v>
      </c>
      <c r="BL116" s="2">
        <f>SUMIFS('IND Balance'!AF$5:AF$141,'IND Balance'!$C$5:$C$141,'Service shares'!$B116,'IND Balance'!$D$5:$D$141,"*"&amp;'Service shares'!$A116)*AG116</f>
        <v>8.457872467514516</v>
      </c>
      <c r="BM116" s="2">
        <f>SUMIFS('IND Balance'!AG$5:AG$141,'IND Balance'!$C$5:$C$141,'Service shares'!$B116,'IND Balance'!$D$5:$D$141,"*"&amp;'Service shares'!$A116)*AH116</f>
        <v>191.67233816514195</v>
      </c>
      <c r="BN116" s="2">
        <f>SUMIFS('IND Balance'!AH$5:AH$141,'IND Balance'!$C$5:$C$141,'Service shares'!$B116,'IND Balance'!$D$5:$D$141,"*"&amp;'Service shares'!$A116)*AI116</f>
        <v>0</v>
      </c>
    </row>
    <row r="117" spans="1:66" x14ac:dyDescent="0.45">
      <c r="A117" t="s">
        <v>159</v>
      </c>
      <c r="B117" t="s">
        <v>51</v>
      </c>
      <c r="C117" t="s">
        <v>188</v>
      </c>
      <c r="D117" s="1">
        <v>2.8225806451612902E-2</v>
      </c>
      <c r="E117" s="1"/>
      <c r="F117" s="1">
        <f t="shared" si="25"/>
        <v>2.8225806451612902E-2</v>
      </c>
      <c r="G117" s="1">
        <f t="shared" si="30"/>
        <v>2.8225806451612902E-2</v>
      </c>
      <c r="H117" s="1">
        <f t="shared" si="30"/>
        <v>2.8225806451612902E-2</v>
      </c>
      <c r="I117" s="1">
        <f t="shared" si="30"/>
        <v>2.8225806451612902E-2</v>
      </c>
      <c r="J117" s="1">
        <f t="shared" si="30"/>
        <v>2.8225806451612902E-2</v>
      </c>
      <c r="K117" s="1">
        <f t="shared" si="30"/>
        <v>2.8225806451612902E-2</v>
      </c>
      <c r="L117" s="1">
        <f t="shared" si="30"/>
        <v>2.8225806451612902E-2</v>
      </c>
      <c r="M117" s="1">
        <f t="shared" si="30"/>
        <v>2.8225806451612902E-2</v>
      </c>
      <c r="N117" s="1">
        <f t="shared" si="30"/>
        <v>2.8225806451612902E-2</v>
      </c>
      <c r="O117" s="1">
        <f t="shared" si="30"/>
        <v>2.8225806451612902E-2</v>
      </c>
      <c r="P117" s="1">
        <f t="shared" si="30"/>
        <v>2.8225806451612902E-2</v>
      </c>
      <c r="Q117" s="1">
        <f t="shared" si="30"/>
        <v>2.8225806451612902E-2</v>
      </c>
      <c r="R117" s="1">
        <f t="shared" si="30"/>
        <v>2.8225806451612902E-2</v>
      </c>
      <c r="S117" s="1">
        <f t="shared" si="30"/>
        <v>2.8225806451612902E-2</v>
      </c>
      <c r="T117" s="1">
        <f t="shared" si="30"/>
        <v>2.8225806451612902E-2</v>
      </c>
      <c r="U117" s="1">
        <f t="shared" si="30"/>
        <v>2.8225806451612902E-2</v>
      </c>
      <c r="V117" s="1">
        <f t="shared" si="30"/>
        <v>2.8225806451612902E-2</v>
      </c>
      <c r="W117" s="1">
        <f t="shared" si="31"/>
        <v>2.8225806451612902E-2</v>
      </c>
      <c r="X117" s="1">
        <f t="shared" si="31"/>
        <v>2.8225806451612902E-2</v>
      </c>
      <c r="Y117" s="1">
        <f t="shared" si="31"/>
        <v>2.8225806451612902E-2</v>
      </c>
      <c r="Z117" s="1">
        <f t="shared" si="31"/>
        <v>2.8225806451612902E-2</v>
      </c>
      <c r="AA117" s="1">
        <f t="shared" si="31"/>
        <v>2.8225806451612902E-2</v>
      </c>
      <c r="AB117" s="1">
        <f t="shared" si="31"/>
        <v>2.8225806451612902E-2</v>
      </c>
      <c r="AC117" s="1">
        <f t="shared" si="31"/>
        <v>2.8225806451612902E-2</v>
      </c>
      <c r="AD117" s="1">
        <f t="shared" si="31"/>
        <v>2.8225806451612902E-2</v>
      </c>
      <c r="AE117" s="1">
        <f t="shared" si="31"/>
        <v>2.8225806451612902E-2</v>
      </c>
      <c r="AF117" s="1">
        <f t="shared" si="31"/>
        <v>2.8225806451612902E-2</v>
      </c>
      <c r="AG117" s="1">
        <f t="shared" si="31"/>
        <v>2.8225806451612902E-2</v>
      </c>
      <c r="AH117" s="1">
        <f t="shared" si="31"/>
        <v>2.8225806451612902E-2</v>
      </c>
      <c r="AI117" s="1">
        <f t="shared" si="31"/>
        <v>2.8225806451612902E-2</v>
      </c>
      <c r="AJ117" s="1"/>
      <c r="AK117" s="2">
        <f>SUMIFS('IND Balance'!E$5:E$141,'IND Balance'!$C$5:$C$141,'Service shares'!$B117,'IND Balance'!$D$5:$D$141,"*"&amp;'Service shares'!$A117)*F117</f>
        <v>6.8726321999999992E-2</v>
      </c>
      <c r="AL117" s="2">
        <f>SUMIFS('IND Balance'!F$5:F$141,'IND Balance'!$C$5:$C$141,'Service shares'!$B117,'IND Balance'!$D$5:$D$141,"*"&amp;'Service shares'!$A117)*G117</f>
        <v>2.2642484516129032E-4</v>
      </c>
      <c r="AM117" s="2">
        <f>SUMIFS('IND Balance'!G$5:G$141,'IND Balance'!$C$5:$C$141,'Service shares'!$B117,'IND Balance'!$D$5:$D$141,"*"&amp;'Service shares'!$A117)*H117</f>
        <v>0.42704919373064515</v>
      </c>
      <c r="AN117" s="2">
        <f>SUMIFS('IND Balance'!H$5:H$141,'IND Balance'!$C$5:$C$141,'Service shares'!$B117,'IND Balance'!$D$5:$D$141,"*"&amp;'Service shares'!$A117)*I117</f>
        <v>6.5833378258064512E-2</v>
      </c>
      <c r="AO117" s="2">
        <f>SUMIFS('IND Balance'!I$5:I$141,'IND Balance'!$C$5:$C$141,'Service shares'!$B117,'IND Balance'!$D$5:$D$141,"*"&amp;'Service shares'!$A117)*J117</f>
        <v>1.1361587478387096</v>
      </c>
      <c r="AP117" s="2">
        <f>SUMIFS('IND Balance'!J$5:J$141,'IND Balance'!$C$5:$C$141,'Service shares'!$B117,'IND Balance'!$D$5:$D$141,"*"&amp;'Service shares'!$A117)*K117</f>
        <v>0.35345745560322578</v>
      </c>
      <c r="AQ117" s="2">
        <f>SUMIFS('IND Balance'!K$5:K$141,'IND Balance'!$C$5:$C$141,'Service shares'!$B117,'IND Balance'!$D$5:$D$141,"*"&amp;'Service shares'!$A117)*L117</f>
        <v>0.37135884494032256</v>
      </c>
      <c r="AR117" s="2">
        <f>SUMIFS('IND Balance'!L$5:L$141,'IND Balance'!$C$5:$C$141,'Service shares'!$B117,'IND Balance'!$D$5:$D$141,"*"&amp;'Service shares'!$A117)*M117</f>
        <v>1.0813371094016129</v>
      </c>
      <c r="AS117" s="2">
        <f>SUMIFS('IND Balance'!M$5:M$141,'IND Balance'!$C$5:$C$141,'Service shares'!$B117,'IND Balance'!$D$5:$D$141,"*"&amp;'Service shares'!$A117)*N117</f>
        <v>2.440081406801613</v>
      </c>
      <c r="AT117" s="2">
        <f>SUMIFS('IND Balance'!N$5:N$141,'IND Balance'!$C$5:$C$141,'Service shares'!$B117,'IND Balance'!$D$5:$D$141,"*"&amp;'Service shares'!$A117)*O117</f>
        <v>2.4637553297564514</v>
      </c>
      <c r="AU117" s="2">
        <f>SUMIFS('IND Balance'!O$5:O$141,'IND Balance'!$C$5:$C$141,'Service shares'!$B117,'IND Balance'!$D$5:$D$141,"*"&amp;'Service shares'!$A117)*P117</f>
        <v>0.51882239785645168</v>
      </c>
      <c r="AV117" s="2">
        <f>SUMIFS('IND Balance'!P$5:P$141,'IND Balance'!$C$5:$C$141,'Service shares'!$B117,'IND Balance'!$D$5:$D$141,"*"&amp;'Service shares'!$A117)*Q117</f>
        <v>1.2054793759693549</v>
      </c>
      <c r="AW117" s="2">
        <f>SUMIFS('IND Balance'!Q$5:Q$141,'IND Balance'!$C$5:$C$141,'Service shares'!$B117,'IND Balance'!$D$5:$D$141,"*"&amp;'Service shares'!$A117)*R117</f>
        <v>0.50515607489516134</v>
      </c>
      <c r="AX117" s="2">
        <f>SUMIFS('IND Balance'!R$5:R$141,'IND Balance'!$C$5:$C$141,'Service shares'!$B117,'IND Balance'!$D$5:$D$141,"*"&amp;'Service shares'!$A117)*S117</f>
        <v>0.75153313233870966</v>
      </c>
      <c r="AY117" s="2">
        <f>SUMIFS('IND Balance'!S$5:S$141,'IND Balance'!$C$5:$C$141,'Service shares'!$B117,'IND Balance'!$D$5:$D$141,"*"&amp;'Service shares'!$A117)*T117</f>
        <v>0.34906190648225804</v>
      </c>
      <c r="AZ117" s="2">
        <f>SUMIFS('IND Balance'!T$5:T$141,'IND Balance'!$C$5:$C$141,'Service shares'!$B117,'IND Balance'!$D$5:$D$141,"*"&amp;'Service shares'!$A117)*U117</f>
        <v>0.8963260302048387</v>
      </c>
      <c r="BA117" s="2">
        <f>SUMIFS('IND Balance'!U$5:U$141,'IND Balance'!$C$5:$C$141,'Service shares'!$B117,'IND Balance'!$D$5:$D$141,"*"&amp;'Service shares'!$A117)*V117</f>
        <v>0.37269446790483868</v>
      </c>
      <c r="BB117" s="2">
        <f>SUMIFS('IND Balance'!V$5:V$141,'IND Balance'!$C$5:$C$141,'Service shares'!$B117,'IND Balance'!$D$5:$D$141,"*"&amp;'Service shares'!$A117)*W117</f>
        <v>0.90213212575161283</v>
      </c>
      <c r="BC117" s="2">
        <f>SUMIFS('IND Balance'!W$5:W$141,'IND Balance'!$C$5:$C$141,'Service shares'!$B117,'IND Balance'!$D$5:$D$141,"*"&amp;'Service shares'!$A117)*X117</f>
        <v>2.2154254171112902</v>
      </c>
      <c r="BD117" s="2">
        <f>SUMIFS('IND Balance'!X$5:X$141,'IND Balance'!$C$5:$C$141,'Service shares'!$B117,'IND Balance'!$D$5:$D$141,"*"&amp;'Service shares'!$A117)*Y117</f>
        <v>0</v>
      </c>
      <c r="BE117" s="2">
        <f>SUMIFS('IND Balance'!Y$5:Y$141,'IND Balance'!$C$5:$C$141,'Service shares'!$B117,'IND Balance'!$D$5:$D$141,"*"&amp;'Service shares'!$A117)*Z117</f>
        <v>0.14885270952096774</v>
      </c>
      <c r="BF117" s="2">
        <f>SUMIFS('IND Balance'!Z$5:Z$141,'IND Balance'!$C$5:$C$141,'Service shares'!$B117,'IND Balance'!$D$5:$D$141,"*"&amp;'Service shares'!$A117)*AA117</f>
        <v>0.92533795433709676</v>
      </c>
      <c r="BG117" s="2">
        <f>SUMIFS('IND Balance'!AA$5:AA$141,'IND Balance'!$C$5:$C$141,'Service shares'!$B117,'IND Balance'!$D$5:$D$141,"*"&amp;'Service shares'!$A117)*AB117</f>
        <v>9.3212349096774196E-3</v>
      </c>
      <c r="BH117" s="2">
        <f>SUMIFS('IND Balance'!AB$5:AB$141,'IND Balance'!$C$5:$C$141,'Service shares'!$B117,'IND Balance'!$D$5:$D$141,"*"&amp;'Service shares'!$A117)*AC117</f>
        <v>3.1102690500000002E-2</v>
      </c>
      <c r="BI117" s="2">
        <f>SUMIFS('IND Balance'!AC$5:AC$141,'IND Balance'!$C$5:$C$141,'Service shares'!$B117,'IND Balance'!$D$5:$D$141,"*"&amp;'Service shares'!$A117)*AD117</f>
        <v>0.65099151972580638</v>
      </c>
      <c r="BJ117" s="2">
        <f>SUMIFS('IND Balance'!AD$5:AD$141,'IND Balance'!$C$5:$C$141,'Service shares'!$B117,'IND Balance'!$D$5:$D$141,"*"&amp;'Service shares'!$A117)*AE117</f>
        <v>0</v>
      </c>
      <c r="BK117" s="2">
        <f>SUMIFS('IND Balance'!AE$5:AE$141,'IND Balance'!$C$5:$C$141,'Service shares'!$B117,'IND Balance'!$D$5:$D$141,"*"&amp;'Service shares'!$A117)*AF117</f>
        <v>0.12132578257258064</v>
      </c>
      <c r="BL117" s="2">
        <f>SUMIFS('IND Balance'!AF$5:AF$141,'IND Balance'!$C$5:$C$141,'Service shares'!$B117,'IND Balance'!$D$5:$D$141,"*"&amp;'Service shares'!$A117)*AG117</f>
        <v>0.41402172917903224</v>
      </c>
      <c r="BM117" s="2">
        <f>SUMIFS('IND Balance'!AG$5:AG$141,'IND Balance'!$C$5:$C$141,'Service shares'!$B117,'IND Balance'!$D$5:$D$141,"*"&amp;'Service shares'!$A117)*AH117</f>
        <v>9.3825620080838714</v>
      </c>
      <c r="BN117" s="2">
        <f>SUMIFS('IND Balance'!AH$5:AH$141,'IND Balance'!$C$5:$C$141,'Service shares'!$B117,'IND Balance'!$D$5:$D$141,"*"&amp;'Service shares'!$A117)*AI117</f>
        <v>0</v>
      </c>
    </row>
    <row r="118" spans="1:66" x14ac:dyDescent="0.45">
      <c r="A118" t="s">
        <v>159</v>
      </c>
      <c r="B118" t="s">
        <v>51</v>
      </c>
      <c r="C118" t="s">
        <v>194</v>
      </c>
      <c r="D118" s="1">
        <v>2.8225806451612902E-2</v>
      </c>
      <c r="E118" s="1"/>
      <c r="F118" s="1">
        <f t="shared" si="25"/>
        <v>2.8225806451612902E-2</v>
      </c>
      <c r="G118" s="1">
        <f t="shared" si="30"/>
        <v>2.8225806451612902E-2</v>
      </c>
      <c r="H118" s="1">
        <f t="shared" si="30"/>
        <v>2.8225806451612902E-2</v>
      </c>
      <c r="I118" s="1">
        <f t="shared" si="30"/>
        <v>2.8225806451612902E-2</v>
      </c>
      <c r="J118" s="1">
        <f t="shared" si="30"/>
        <v>2.8225806451612902E-2</v>
      </c>
      <c r="K118" s="1">
        <f t="shared" si="30"/>
        <v>2.8225806451612902E-2</v>
      </c>
      <c r="L118" s="1">
        <f t="shared" si="30"/>
        <v>2.8225806451612902E-2</v>
      </c>
      <c r="M118" s="1">
        <f t="shared" si="30"/>
        <v>2.8225806451612902E-2</v>
      </c>
      <c r="N118" s="1">
        <f t="shared" si="30"/>
        <v>2.8225806451612902E-2</v>
      </c>
      <c r="O118" s="1">
        <f t="shared" si="30"/>
        <v>2.8225806451612902E-2</v>
      </c>
      <c r="P118" s="1">
        <f t="shared" si="30"/>
        <v>2.8225806451612902E-2</v>
      </c>
      <c r="Q118" s="1">
        <f t="shared" si="30"/>
        <v>2.8225806451612902E-2</v>
      </c>
      <c r="R118" s="1">
        <f t="shared" si="30"/>
        <v>2.8225806451612902E-2</v>
      </c>
      <c r="S118" s="1">
        <f t="shared" si="30"/>
        <v>2.8225806451612902E-2</v>
      </c>
      <c r="T118" s="1">
        <f t="shared" si="30"/>
        <v>2.8225806451612902E-2</v>
      </c>
      <c r="U118" s="1">
        <f t="shared" si="30"/>
        <v>2.8225806451612902E-2</v>
      </c>
      <c r="V118" s="1">
        <f t="shared" si="30"/>
        <v>2.8225806451612902E-2</v>
      </c>
      <c r="W118" s="1">
        <f t="shared" si="31"/>
        <v>2.8225806451612902E-2</v>
      </c>
      <c r="X118" s="1">
        <f t="shared" si="31"/>
        <v>2.8225806451612902E-2</v>
      </c>
      <c r="Y118" s="1">
        <f t="shared" si="31"/>
        <v>2.8225806451612902E-2</v>
      </c>
      <c r="Z118" s="1">
        <f t="shared" si="31"/>
        <v>2.8225806451612902E-2</v>
      </c>
      <c r="AA118" s="1">
        <f t="shared" si="31"/>
        <v>2.8225806451612902E-2</v>
      </c>
      <c r="AB118" s="1">
        <f t="shared" si="31"/>
        <v>2.8225806451612902E-2</v>
      </c>
      <c r="AC118" s="1">
        <f t="shared" si="31"/>
        <v>2.8225806451612902E-2</v>
      </c>
      <c r="AD118" s="1">
        <f t="shared" si="31"/>
        <v>2.8225806451612902E-2</v>
      </c>
      <c r="AE118" s="1">
        <f t="shared" si="31"/>
        <v>2.8225806451612902E-2</v>
      </c>
      <c r="AF118" s="1">
        <f t="shared" si="31"/>
        <v>2.8225806451612902E-2</v>
      </c>
      <c r="AG118" s="1">
        <f t="shared" si="31"/>
        <v>2.8225806451612902E-2</v>
      </c>
      <c r="AH118" s="1">
        <f t="shared" si="31"/>
        <v>2.8225806451612902E-2</v>
      </c>
      <c r="AI118" s="1">
        <f t="shared" si="31"/>
        <v>2.8225806451612902E-2</v>
      </c>
      <c r="AJ118" s="1"/>
      <c r="AK118" s="2">
        <f>SUMIFS('IND Balance'!E$5:E$141,'IND Balance'!$C$5:$C$141,'Service shares'!$B118,'IND Balance'!$D$5:$D$141,"*"&amp;'Service shares'!$A118)*F118</f>
        <v>6.8726321999999992E-2</v>
      </c>
      <c r="AL118" s="2">
        <f>SUMIFS('IND Balance'!F$5:F$141,'IND Balance'!$C$5:$C$141,'Service shares'!$B118,'IND Balance'!$D$5:$D$141,"*"&amp;'Service shares'!$A118)*G118</f>
        <v>2.2642484516129032E-4</v>
      </c>
      <c r="AM118" s="2">
        <f>SUMIFS('IND Balance'!G$5:G$141,'IND Balance'!$C$5:$C$141,'Service shares'!$B118,'IND Balance'!$D$5:$D$141,"*"&amp;'Service shares'!$A118)*H118</f>
        <v>0.42704919373064515</v>
      </c>
      <c r="AN118" s="2">
        <f>SUMIFS('IND Balance'!H$5:H$141,'IND Balance'!$C$5:$C$141,'Service shares'!$B118,'IND Balance'!$D$5:$D$141,"*"&amp;'Service shares'!$A118)*I118</f>
        <v>6.5833378258064512E-2</v>
      </c>
      <c r="AO118" s="2">
        <f>SUMIFS('IND Balance'!I$5:I$141,'IND Balance'!$C$5:$C$141,'Service shares'!$B118,'IND Balance'!$D$5:$D$141,"*"&amp;'Service shares'!$A118)*J118</f>
        <v>1.1361587478387096</v>
      </c>
      <c r="AP118" s="2">
        <f>SUMIFS('IND Balance'!J$5:J$141,'IND Balance'!$C$5:$C$141,'Service shares'!$B118,'IND Balance'!$D$5:$D$141,"*"&amp;'Service shares'!$A118)*K118</f>
        <v>0.35345745560322578</v>
      </c>
      <c r="AQ118" s="2">
        <f>SUMIFS('IND Balance'!K$5:K$141,'IND Balance'!$C$5:$C$141,'Service shares'!$B118,'IND Balance'!$D$5:$D$141,"*"&amp;'Service shares'!$A118)*L118</f>
        <v>0.37135884494032256</v>
      </c>
      <c r="AR118" s="2">
        <f>SUMIFS('IND Balance'!L$5:L$141,'IND Balance'!$C$5:$C$141,'Service shares'!$B118,'IND Balance'!$D$5:$D$141,"*"&amp;'Service shares'!$A118)*M118</f>
        <v>1.0813371094016129</v>
      </c>
      <c r="AS118" s="2">
        <f>SUMIFS('IND Balance'!M$5:M$141,'IND Balance'!$C$5:$C$141,'Service shares'!$B118,'IND Balance'!$D$5:$D$141,"*"&amp;'Service shares'!$A118)*N118</f>
        <v>2.440081406801613</v>
      </c>
      <c r="AT118" s="2">
        <f>SUMIFS('IND Balance'!N$5:N$141,'IND Balance'!$C$5:$C$141,'Service shares'!$B118,'IND Balance'!$D$5:$D$141,"*"&amp;'Service shares'!$A118)*O118</f>
        <v>2.4637553297564514</v>
      </c>
      <c r="AU118" s="2">
        <f>SUMIFS('IND Balance'!O$5:O$141,'IND Balance'!$C$5:$C$141,'Service shares'!$B118,'IND Balance'!$D$5:$D$141,"*"&amp;'Service shares'!$A118)*P118</f>
        <v>0.51882239785645168</v>
      </c>
      <c r="AV118" s="2">
        <f>SUMIFS('IND Balance'!P$5:P$141,'IND Balance'!$C$5:$C$141,'Service shares'!$B118,'IND Balance'!$D$5:$D$141,"*"&amp;'Service shares'!$A118)*Q118</f>
        <v>1.2054793759693549</v>
      </c>
      <c r="AW118" s="2">
        <f>SUMIFS('IND Balance'!Q$5:Q$141,'IND Balance'!$C$5:$C$141,'Service shares'!$B118,'IND Balance'!$D$5:$D$141,"*"&amp;'Service shares'!$A118)*R118</f>
        <v>0.50515607489516134</v>
      </c>
      <c r="AX118" s="2">
        <f>SUMIFS('IND Balance'!R$5:R$141,'IND Balance'!$C$5:$C$141,'Service shares'!$B118,'IND Balance'!$D$5:$D$141,"*"&amp;'Service shares'!$A118)*S118</f>
        <v>0.75153313233870966</v>
      </c>
      <c r="AY118" s="2">
        <f>SUMIFS('IND Balance'!S$5:S$141,'IND Balance'!$C$5:$C$141,'Service shares'!$B118,'IND Balance'!$D$5:$D$141,"*"&amp;'Service shares'!$A118)*T118</f>
        <v>0.34906190648225804</v>
      </c>
      <c r="AZ118" s="2">
        <f>SUMIFS('IND Balance'!T$5:T$141,'IND Balance'!$C$5:$C$141,'Service shares'!$B118,'IND Balance'!$D$5:$D$141,"*"&amp;'Service shares'!$A118)*U118</f>
        <v>0.8963260302048387</v>
      </c>
      <c r="BA118" s="2">
        <f>SUMIFS('IND Balance'!U$5:U$141,'IND Balance'!$C$5:$C$141,'Service shares'!$B118,'IND Balance'!$D$5:$D$141,"*"&amp;'Service shares'!$A118)*V118</f>
        <v>0.37269446790483868</v>
      </c>
      <c r="BB118" s="2">
        <f>SUMIFS('IND Balance'!V$5:V$141,'IND Balance'!$C$5:$C$141,'Service shares'!$B118,'IND Balance'!$D$5:$D$141,"*"&amp;'Service shares'!$A118)*W118</f>
        <v>0.90213212575161283</v>
      </c>
      <c r="BC118" s="2">
        <f>SUMIFS('IND Balance'!W$5:W$141,'IND Balance'!$C$5:$C$141,'Service shares'!$B118,'IND Balance'!$D$5:$D$141,"*"&amp;'Service shares'!$A118)*X118</f>
        <v>2.2154254171112902</v>
      </c>
      <c r="BD118" s="2">
        <f>SUMIFS('IND Balance'!X$5:X$141,'IND Balance'!$C$5:$C$141,'Service shares'!$B118,'IND Balance'!$D$5:$D$141,"*"&amp;'Service shares'!$A118)*Y118</f>
        <v>0</v>
      </c>
      <c r="BE118" s="2">
        <f>SUMIFS('IND Balance'!Y$5:Y$141,'IND Balance'!$C$5:$C$141,'Service shares'!$B118,'IND Balance'!$D$5:$D$141,"*"&amp;'Service shares'!$A118)*Z118</f>
        <v>0.14885270952096774</v>
      </c>
      <c r="BF118" s="2">
        <f>SUMIFS('IND Balance'!Z$5:Z$141,'IND Balance'!$C$5:$C$141,'Service shares'!$B118,'IND Balance'!$D$5:$D$141,"*"&amp;'Service shares'!$A118)*AA118</f>
        <v>0.92533795433709676</v>
      </c>
      <c r="BG118" s="2">
        <f>SUMIFS('IND Balance'!AA$5:AA$141,'IND Balance'!$C$5:$C$141,'Service shares'!$B118,'IND Balance'!$D$5:$D$141,"*"&amp;'Service shares'!$A118)*AB118</f>
        <v>9.3212349096774196E-3</v>
      </c>
      <c r="BH118" s="2">
        <f>SUMIFS('IND Balance'!AB$5:AB$141,'IND Balance'!$C$5:$C$141,'Service shares'!$B118,'IND Balance'!$D$5:$D$141,"*"&amp;'Service shares'!$A118)*AC118</f>
        <v>3.1102690500000002E-2</v>
      </c>
      <c r="BI118" s="2">
        <f>SUMIFS('IND Balance'!AC$5:AC$141,'IND Balance'!$C$5:$C$141,'Service shares'!$B118,'IND Balance'!$D$5:$D$141,"*"&amp;'Service shares'!$A118)*AD118</f>
        <v>0.65099151972580638</v>
      </c>
      <c r="BJ118" s="2">
        <f>SUMIFS('IND Balance'!AD$5:AD$141,'IND Balance'!$C$5:$C$141,'Service shares'!$B118,'IND Balance'!$D$5:$D$141,"*"&amp;'Service shares'!$A118)*AE118</f>
        <v>0</v>
      </c>
      <c r="BK118" s="2">
        <f>SUMIFS('IND Balance'!AE$5:AE$141,'IND Balance'!$C$5:$C$141,'Service shares'!$B118,'IND Balance'!$D$5:$D$141,"*"&amp;'Service shares'!$A118)*AF118</f>
        <v>0.12132578257258064</v>
      </c>
      <c r="BL118" s="2">
        <f>SUMIFS('IND Balance'!AF$5:AF$141,'IND Balance'!$C$5:$C$141,'Service shares'!$B118,'IND Balance'!$D$5:$D$141,"*"&amp;'Service shares'!$A118)*AG118</f>
        <v>0.41402172917903224</v>
      </c>
      <c r="BM118" s="2">
        <f>SUMIFS('IND Balance'!AG$5:AG$141,'IND Balance'!$C$5:$C$141,'Service shares'!$B118,'IND Balance'!$D$5:$D$141,"*"&amp;'Service shares'!$A118)*AH118</f>
        <v>9.3825620080838714</v>
      </c>
      <c r="BN118" s="2">
        <f>SUMIFS('IND Balance'!AH$5:AH$141,'IND Balance'!$C$5:$C$141,'Service shares'!$B118,'IND Balance'!$D$5:$D$141,"*"&amp;'Service shares'!$A118)*AI118</f>
        <v>0</v>
      </c>
    </row>
    <row r="119" spans="1:66" x14ac:dyDescent="0.45">
      <c r="A119" t="s">
        <v>159</v>
      </c>
      <c r="B119" t="s">
        <v>51</v>
      </c>
      <c r="C119" t="s">
        <v>199</v>
      </c>
      <c r="D119" s="1">
        <v>7.2580645161290328E-2</v>
      </c>
      <c r="E119" s="1"/>
      <c r="F119" s="1">
        <f t="shared" si="25"/>
        <v>7.2580645161290328E-2</v>
      </c>
      <c r="G119" s="1">
        <f t="shared" si="30"/>
        <v>7.2580645161290328E-2</v>
      </c>
      <c r="H119" s="1">
        <f t="shared" si="30"/>
        <v>7.2580645161290328E-2</v>
      </c>
      <c r="I119" s="1">
        <f t="shared" si="30"/>
        <v>7.2580645161290328E-2</v>
      </c>
      <c r="J119" s="1">
        <f t="shared" si="30"/>
        <v>7.2580645161290328E-2</v>
      </c>
      <c r="K119" s="1">
        <f t="shared" si="30"/>
        <v>7.2580645161290328E-2</v>
      </c>
      <c r="L119" s="1">
        <f t="shared" si="30"/>
        <v>7.2580645161290328E-2</v>
      </c>
      <c r="M119" s="1">
        <f t="shared" si="30"/>
        <v>7.2580645161290328E-2</v>
      </c>
      <c r="N119" s="1">
        <f t="shared" si="30"/>
        <v>7.2580645161290328E-2</v>
      </c>
      <c r="O119" s="1">
        <f t="shared" si="30"/>
        <v>7.2580645161290328E-2</v>
      </c>
      <c r="P119" s="1">
        <f t="shared" si="30"/>
        <v>7.2580645161290328E-2</v>
      </c>
      <c r="Q119" s="1">
        <f t="shared" si="30"/>
        <v>7.2580645161290328E-2</v>
      </c>
      <c r="R119" s="1">
        <f t="shared" si="30"/>
        <v>7.2580645161290328E-2</v>
      </c>
      <c r="S119" s="1">
        <f t="shared" si="30"/>
        <v>7.2580645161290328E-2</v>
      </c>
      <c r="T119" s="1">
        <f t="shared" si="30"/>
        <v>7.2580645161290328E-2</v>
      </c>
      <c r="U119" s="1">
        <f t="shared" si="30"/>
        <v>7.2580645161290328E-2</v>
      </c>
      <c r="V119" s="1">
        <f t="shared" si="30"/>
        <v>7.2580645161290328E-2</v>
      </c>
      <c r="W119" s="1">
        <f t="shared" si="31"/>
        <v>7.2580645161290328E-2</v>
      </c>
      <c r="X119" s="1">
        <f t="shared" si="31"/>
        <v>7.2580645161290328E-2</v>
      </c>
      <c r="Y119" s="1">
        <f t="shared" si="31"/>
        <v>7.2580645161290328E-2</v>
      </c>
      <c r="Z119" s="1">
        <f t="shared" si="31"/>
        <v>7.2580645161290328E-2</v>
      </c>
      <c r="AA119" s="1">
        <f t="shared" si="31"/>
        <v>7.2580645161290328E-2</v>
      </c>
      <c r="AB119" s="1">
        <f t="shared" si="31"/>
        <v>7.2580645161290328E-2</v>
      </c>
      <c r="AC119" s="1">
        <f t="shared" si="31"/>
        <v>7.2580645161290328E-2</v>
      </c>
      <c r="AD119" s="1">
        <f t="shared" si="31"/>
        <v>7.2580645161290328E-2</v>
      </c>
      <c r="AE119" s="1">
        <f t="shared" si="31"/>
        <v>7.2580645161290328E-2</v>
      </c>
      <c r="AF119" s="1">
        <f t="shared" si="31"/>
        <v>7.2580645161290328E-2</v>
      </c>
      <c r="AG119" s="1">
        <f t="shared" si="31"/>
        <v>7.2580645161290328E-2</v>
      </c>
      <c r="AH119" s="1">
        <f t="shared" si="31"/>
        <v>7.2580645161290328E-2</v>
      </c>
      <c r="AI119" s="1">
        <f t="shared" si="31"/>
        <v>7.2580645161290328E-2</v>
      </c>
      <c r="AJ119" s="1"/>
      <c r="AK119" s="2">
        <f>SUMIFS('IND Balance'!E$5:E$141,'IND Balance'!$C$5:$C$141,'Service shares'!$B119,'IND Balance'!$D$5:$D$141,"*"&amp;'Service shares'!$A119)*F119</f>
        <v>0.176724828</v>
      </c>
      <c r="AL119" s="2">
        <f>SUMIFS('IND Balance'!F$5:F$141,'IND Balance'!$C$5:$C$141,'Service shares'!$B119,'IND Balance'!$D$5:$D$141,"*"&amp;'Service shares'!$A119)*G119</f>
        <v>5.8223531612903231E-4</v>
      </c>
      <c r="AM119" s="2">
        <f>SUMIFS('IND Balance'!G$5:G$141,'IND Balance'!$C$5:$C$141,'Service shares'!$B119,'IND Balance'!$D$5:$D$141,"*"&amp;'Service shares'!$A119)*H119</f>
        <v>1.0981264981645162</v>
      </c>
      <c r="AN119" s="2">
        <f>SUMIFS('IND Balance'!H$5:H$141,'IND Balance'!$C$5:$C$141,'Service shares'!$B119,'IND Balance'!$D$5:$D$141,"*"&amp;'Service shares'!$A119)*I119</f>
        <v>0.16928582980645163</v>
      </c>
      <c r="AO119" s="2">
        <f>SUMIFS('IND Balance'!I$5:I$141,'IND Balance'!$C$5:$C$141,'Service shares'!$B119,'IND Balance'!$D$5:$D$141,"*"&amp;'Service shares'!$A119)*J119</f>
        <v>2.9215510658709678</v>
      </c>
      <c r="AP119" s="2">
        <f>SUMIFS('IND Balance'!J$5:J$141,'IND Balance'!$C$5:$C$141,'Service shares'!$B119,'IND Balance'!$D$5:$D$141,"*"&amp;'Service shares'!$A119)*K119</f>
        <v>0.90889060012258072</v>
      </c>
      <c r="AQ119" s="2">
        <f>SUMIFS('IND Balance'!K$5:K$141,'IND Balance'!$C$5:$C$141,'Service shares'!$B119,'IND Balance'!$D$5:$D$141,"*"&amp;'Service shares'!$A119)*L119</f>
        <v>0.95492274413225808</v>
      </c>
      <c r="AR119" s="2">
        <f>SUMIFS('IND Balance'!L$5:L$141,'IND Balance'!$C$5:$C$141,'Service shares'!$B119,'IND Balance'!$D$5:$D$141,"*"&amp;'Service shares'!$A119)*M119</f>
        <v>2.7805811384612906</v>
      </c>
      <c r="AS119" s="2">
        <f>SUMIFS('IND Balance'!M$5:M$141,'IND Balance'!$C$5:$C$141,'Service shares'!$B119,'IND Balance'!$D$5:$D$141,"*"&amp;'Service shares'!$A119)*N119</f>
        <v>6.2744950460612907</v>
      </c>
      <c r="AT119" s="2">
        <f>SUMIFS('IND Balance'!N$5:N$141,'IND Balance'!$C$5:$C$141,'Service shares'!$B119,'IND Balance'!$D$5:$D$141,"*"&amp;'Service shares'!$A119)*O119</f>
        <v>6.3353708479451623</v>
      </c>
      <c r="AU119" s="2">
        <f>SUMIFS('IND Balance'!O$5:O$141,'IND Balance'!$C$5:$C$141,'Service shares'!$B119,'IND Balance'!$D$5:$D$141,"*"&amp;'Service shares'!$A119)*P119</f>
        <v>1.3341147373451614</v>
      </c>
      <c r="AV119" s="2">
        <f>SUMIFS('IND Balance'!P$5:P$141,'IND Balance'!$C$5:$C$141,'Service shares'!$B119,'IND Balance'!$D$5:$D$141,"*"&amp;'Service shares'!$A119)*Q119</f>
        <v>3.0998041096354845</v>
      </c>
      <c r="AW119" s="2">
        <f>SUMIFS('IND Balance'!Q$5:Q$141,'IND Balance'!$C$5:$C$141,'Service shares'!$B119,'IND Balance'!$D$5:$D$141,"*"&amp;'Service shares'!$A119)*R119</f>
        <v>1.2989727640161293</v>
      </c>
      <c r="AX119" s="2">
        <f>SUMIFS('IND Balance'!R$5:R$141,'IND Balance'!$C$5:$C$141,'Service shares'!$B119,'IND Balance'!$D$5:$D$141,"*"&amp;'Service shares'!$A119)*S119</f>
        <v>1.9325137688709677</v>
      </c>
      <c r="AY119" s="2">
        <f>SUMIFS('IND Balance'!S$5:S$141,'IND Balance'!$C$5:$C$141,'Service shares'!$B119,'IND Balance'!$D$5:$D$141,"*"&amp;'Service shares'!$A119)*T119</f>
        <v>0.89758775952580649</v>
      </c>
      <c r="AZ119" s="2">
        <f>SUMIFS('IND Balance'!T$5:T$141,'IND Balance'!$C$5:$C$141,'Service shares'!$B119,'IND Balance'!$D$5:$D$141,"*"&amp;'Service shares'!$A119)*U119</f>
        <v>2.3048383633838712</v>
      </c>
      <c r="BA119" s="2">
        <f>SUMIFS('IND Balance'!U$5:U$141,'IND Balance'!$C$5:$C$141,'Service shares'!$B119,'IND Balance'!$D$5:$D$141,"*"&amp;'Service shares'!$A119)*V119</f>
        <v>0.95835720318387096</v>
      </c>
      <c r="BB119" s="2">
        <f>SUMIFS('IND Balance'!V$5:V$141,'IND Balance'!$C$5:$C$141,'Service shares'!$B119,'IND Balance'!$D$5:$D$141,"*"&amp;'Service shares'!$A119)*W119</f>
        <v>2.3197683233612905</v>
      </c>
      <c r="BC119" s="2">
        <f>SUMIFS('IND Balance'!W$5:W$141,'IND Balance'!$C$5:$C$141,'Service shares'!$B119,'IND Balance'!$D$5:$D$141,"*"&amp;'Service shares'!$A119)*X119</f>
        <v>5.6968082154290327</v>
      </c>
      <c r="BD119" s="2">
        <f>SUMIFS('IND Balance'!X$5:X$141,'IND Balance'!$C$5:$C$141,'Service shares'!$B119,'IND Balance'!$D$5:$D$141,"*"&amp;'Service shares'!$A119)*Y119</f>
        <v>0</v>
      </c>
      <c r="BE119" s="2">
        <f>SUMIFS('IND Balance'!Y$5:Y$141,'IND Balance'!$C$5:$C$141,'Service shares'!$B119,'IND Balance'!$D$5:$D$141,"*"&amp;'Service shares'!$A119)*Z119</f>
        <v>0.38276411019677425</v>
      </c>
      <c r="BF119" s="2">
        <f>SUMIFS('IND Balance'!Z$5:Z$141,'IND Balance'!$C$5:$C$141,'Service shares'!$B119,'IND Balance'!$D$5:$D$141,"*"&amp;'Service shares'!$A119)*AA119</f>
        <v>2.3794404540096776</v>
      </c>
      <c r="BG119" s="2">
        <f>SUMIFS('IND Balance'!AA$5:AA$141,'IND Balance'!$C$5:$C$141,'Service shares'!$B119,'IND Balance'!$D$5:$D$141,"*"&amp;'Service shares'!$A119)*AB119</f>
        <v>2.396888976774194E-2</v>
      </c>
      <c r="BH119" s="2">
        <f>SUMIFS('IND Balance'!AB$5:AB$141,'IND Balance'!$C$5:$C$141,'Service shares'!$B119,'IND Balance'!$D$5:$D$141,"*"&amp;'Service shares'!$A119)*AC119</f>
        <v>7.9978347000000005E-2</v>
      </c>
      <c r="BI119" s="2">
        <f>SUMIFS('IND Balance'!AC$5:AC$141,'IND Balance'!$C$5:$C$141,'Service shares'!$B119,'IND Balance'!$D$5:$D$141,"*"&amp;'Service shares'!$A119)*AD119</f>
        <v>1.6739781935806453</v>
      </c>
      <c r="BJ119" s="2">
        <f>SUMIFS('IND Balance'!AD$5:AD$141,'IND Balance'!$C$5:$C$141,'Service shares'!$B119,'IND Balance'!$D$5:$D$141,"*"&amp;'Service shares'!$A119)*AE119</f>
        <v>0</v>
      </c>
      <c r="BK119" s="2">
        <f>SUMIFS('IND Balance'!AE$5:AE$141,'IND Balance'!$C$5:$C$141,'Service shares'!$B119,'IND Balance'!$D$5:$D$141,"*"&amp;'Service shares'!$A119)*AF119</f>
        <v>0.31198058375806453</v>
      </c>
      <c r="BL119" s="2">
        <f>SUMIFS('IND Balance'!AF$5:AF$141,'IND Balance'!$C$5:$C$141,'Service shares'!$B119,'IND Balance'!$D$5:$D$141,"*"&amp;'Service shares'!$A119)*AG119</f>
        <v>1.0646273036032259</v>
      </c>
      <c r="BM119" s="2">
        <f>SUMIFS('IND Balance'!AG$5:AG$141,'IND Balance'!$C$5:$C$141,'Service shares'!$B119,'IND Balance'!$D$5:$D$141,"*"&amp;'Service shares'!$A119)*AH119</f>
        <v>24.1265880207871</v>
      </c>
      <c r="BN119" s="2">
        <f>SUMIFS('IND Balance'!AH$5:AH$141,'IND Balance'!$C$5:$C$141,'Service shares'!$B119,'IND Balance'!$D$5:$D$141,"*"&amp;'Service shares'!$A119)*AI119</f>
        <v>0</v>
      </c>
    </row>
    <row r="120" spans="1:66" x14ac:dyDescent="0.45">
      <c r="A120" t="s">
        <v>159</v>
      </c>
      <c r="B120" t="s">
        <v>51</v>
      </c>
      <c r="C120" t="s">
        <v>205</v>
      </c>
      <c r="D120" s="1">
        <v>3.2258064516129031E-2</v>
      </c>
      <c r="E120" s="1"/>
      <c r="F120" s="1">
        <f t="shared" si="25"/>
        <v>3.2258064516129031E-2</v>
      </c>
      <c r="G120" s="1">
        <f t="shared" si="30"/>
        <v>3.2258064516129031E-2</v>
      </c>
      <c r="H120" s="1">
        <f t="shared" si="30"/>
        <v>3.2258064516129031E-2</v>
      </c>
      <c r="I120" s="1">
        <f t="shared" si="30"/>
        <v>3.2258064516129031E-2</v>
      </c>
      <c r="J120" s="1">
        <f t="shared" si="30"/>
        <v>3.2258064516129031E-2</v>
      </c>
      <c r="K120" s="1">
        <f t="shared" si="30"/>
        <v>3.2258064516129031E-2</v>
      </c>
      <c r="L120" s="1">
        <f t="shared" si="30"/>
        <v>3.2258064516129031E-2</v>
      </c>
      <c r="M120" s="1">
        <f t="shared" si="30"/>
        <v>3.2258064516129031E-2</v>
      </c>
      <c r="N120" s="1">
        <f t="shared" si="30"/>
        <v>3.2258064516129031E-2</v>
      </c>
      <c r="O120" s="1">
        <f t="shared" si="30"/>
        <v>3.2258064516129031E-2</v>
      </c>
      <c r="P120" s="1">
        <f t="shared" si="30"/>
        <v>3.2258064516129031E-2</v>
      </c>
      <c r="Q120" s="1">
        <f t="shared" si="30"/>
        <v>3.2258064516129031E-2</v>
      </c>
      <c r="R120" s="1">
        <f t="shared" si="30"/>
        <v>3.2258064516129031E-2</v>
      </c>
      <c r="S120" s="1">
        <f t="shared" si="30"/>
        <v>3.2258064516129031E-2</v>
      </c>
      <c r="T120" s="1">
        <f t="shared" si="30"/>
        <v>3.2258064516129031E-2</v>
      </c>
      <c r="U120" s="1">
        <f t="shared" si="30"/>
        <v>3.2258064516129031E-2</v>
      </c>
      <c r="V120" s="1">
        <f t="shared" si="30"/>
        <v>3.2258064516129031E-2</v>
      </c>
      <c r="W120" s="1">
        <f t="shared" si="31"/>
        <v>3.2258064516129031E-2</v>
      </c>
      <c r="X120" s="1">
        <f t="shared" si="31"/>
        <v>3.2258064516129031E-2</v>
      </c>
      <c r="Y120" s="1">
        <f t="shared" si="31"/>
        <v>3.2258064516129031E-2</v>
      </c>
      <c r="Z120" s="1">
        <f t="shared" si="31"/>
        <v>3.2258064516129031E-2</v>
      </c>
      <c r="AA120" s="1">
        <f t="shared" si="31"/>
        <v>3.2258064516129031E-2</v>
      </c>
      <c r="AB120" s="1">
        <f t="shared" si="31"/>
        <v>3.2258064516129031E-2</v>
      </c>
      <c r="AC120" s="1">
        <f t="shared" si="31"/>
        <v>3.2258064516129031E-2</v>
      </c>
      <c r="AD120" s="1">
        <f t="shared" si="31"/>
        <v>3.2258064516129031E-2</v>
      </c>
      <c r="AE120" s="1">
        <f t="shared" si="31"/>
        <v>3.2258064516129031E-2</v>
      </c>
      <c r="AF120" s="1">
        <f t="shared" si="31"/>
        <v>3.2258064516129031E-2</v>
      </c>
      <c r="AG120" s="1">
        <f t="shared" si="31"/>
        <v>3.2258064516129031E-2</v>
      </c>
      <c r="AH120" s="1">
        <f t="shared" si="31"/>
        <v>3.2258064516129031E-2</v>
      </c>
      <c r="AI120" s="1">
        <f t="shared" si="31"/>
        <v>3.2258064516129031E-2</v>
      </c>
      <c r="AJ120" s="1"/>
      <c r="AK120" s="2">
        <f>SUMIFS('IND Balance'!E$5:E$141,'IND Balance'!$C$5:$C$141,'Service shares'!$B120,'IND Balance'!$D$5:$D$141,"*"&amp;'Service shares'!$A120)*F120</f>
        <v>7.8544367999999989E-2</v>
      </c>
      <c r="AL120" s="2">
        <f>SUMIFS('IND Balance'!F$5:F$141,'IND Balance'!$C$5:$C$141,'Service shares'!$B120,'IND Balance'!$D$5:$D$141,"*"&amp;'Service shares'!$A120)*G120</f>
        <v>2.5877125161290323E-4</v>
      </c>
      <c r="AM120" s="2">
        <f>SUMIFS('IND Balance'!G$5:G$141,'IND Balance'!$C$5:$C$141,'Service shares'!$B120,'IND Balance'!$D$5:$D$141,"*"&amp;'Service shares'!$A120)*H120</f>
        <v>0.48805622140645161</v>
      </c>
      <c r="AN120" s="2">
        <f>SUMIFS('IND Balance'!H$5:H$141,'IND Balance'!$C$5:$C$141,'Service shares'!$B120,'IND Balance'!$D$5:$D$141,"*"&amp;'Service shares'!$A120)*I120</f>
        <v>7.5238146580645163E-2</v>
      </c>
      <c r="AO120" s="2">
        <f>SUMIFS('IND Balance'!I$5:I$141,'IND Balance'!$C$5:$C$141,'Service shares'!$B120,'IND Balance'!$D$5:$D$141,"*"&amp;'Service shares'!$A120)*J120</f>
        <v>1.2984671403870967</v>
      </c>
      <c r="AP120" s="2">
        <f>SUMIFS('IND Balance'!J$5:J$141,'IND Balance'!$C$5:$C$141,'Service shares'!$B120,'IND Balance'!$D$5:$D$141,"*"&amp;'Service shares'!$A120)*K120</f>
        <v>0.40395137783225804</v>
      </c>
      <c r="AQ120" s="2">
        <f>SUMIFS('IND Balance'!K$5:K$141,'IND Balance'!$C$5:$C$141,'Service shares'!$B120,'IND Balance'!$D$5:$D$141,"*"&amp;'Service shares'!$A120)*L120</f>
        <v>0.4244101085032258</v>
      </c>
      <c r="AR120" s="2">
        <f>SUMIFS('IND Balance'!L$5:L$141,'IND Balance'!$C$5:$C$141,'Service shares'!$B120,'IND Balance'!$D$5:$D$141,"*"&amp;'Service shares'!$A120)*M120</f>
        <v>1.2358138393161291</v>
      </c>
      <c r="AS120" s="2">
        <f>SUMIFS('IND Balance'!M$5:M$141,'IND Balance'!$C$5:$C$141,'Service shares'!$B120,'IND Balance'!$D$5:$D$141,"*"&amp;'Service shares'!$A120)*N120</f>
        <v>2.788664464916129</v>
      </c>
      <c r="AT120" s="2">
        <f>SUMIFS('IND Balance'!N$5:N$141,'IND Balance'!$C$5:$C$141,'Service shares'!$B120,'IND Balance'!$D$5:$D$141,"*"&amp;'Service shares'!$A120)*O120</f>
        <v>2.8157203768645163</v>
      </c>
      <c r="AU120" s="2">
        <f>SUMIFS('IND Balance'!O$5:O$141,'IND Balance'!$C$5:$C$141,'Service shares'!$B120,'IND Balance'!$D$5:$D$141,"*"&amp;'Service shares'!$A120)*P120</f>
        <v>0.59293988326451619</v>
      </c>
      <c r="AV120" s="2">
        <f>SUMIFS('IND Balance'!P$5:P$141,'IND Balance'!$C$5:$C$141,'Service shares'!$B120,'IND Balance'!$D$5:$D$141,"*"&amp;'Service shares'!$A120)*Q120</f>
        <v>1.3776907153935485</v>
      </c>
      <c r="AW120" s="2">
        <f>SUMIFS('IND Balance'!Q$5:Q$141,'IND Balance'!$C$5:$C$141,'Service shares'!$B120,'IND Balance'!$D$5:$D$141,"*"&amp;'Service shares'!$A120)*R120</f>
        <v>0.57732122845161293</v>
      </c>
      <c r="AX120" s="2">
        <f>SUMIFS('IND Balance'!R$5:R$141,'IND Balance'!$C$5:$C$141,'Service shares'!$B120,'IND Balance'!$D$5:$D$141,"*"&amp;'Service shares'!$A120)*S120</f>
        <v>0.85889500838709676</v>
      </c>
      <c r="AY120" s="2">
        <f>SUMIFS('IND Balance'!S$5:S$141,'IND Balance'!$C$5:$C$141,'Service shares'!$B120,'IND Balance'!$D$5:$D$141,"*"&amp;'Service shares'!$A120)*T120</f>
        <v>0.39892789312258065</v>
      </c>
      <c r="AZ120" s="2">
        <f>SUMIFS('IND Balance'!T$5:T$141,'IND Balance'!$C$5:$C$141,'Service shares'!$B120,'IND Balance'!$D$5:$D$141,"*"&amp;'Service shares'!$A120)*U120</f>
        <v>1.0243726059483871</v>
      </c>
      <c r="BA120" s="2">
        <f>SUMIFS('IND Balance'!U$5:U$141,'IND Balance'!$C$5:$C$141,'Service shares'!$B120,'IND Balance'!$D$5:$D$141,"*"&amp;'Service shares'!$A120)*V120</f>
        <v>0.42593653474838705</v>
      </c>
      <c r="BB120" s="2">
        <f>SUMIFS('IND Balance'!V$5:V$141,'IND Balance'!$C$5:$C$141,'Service shares'!$B120,'IND Balance'!$D$5:$D$141,"*"&amp;'Service shares'!$A120)*W120</f>
        <v>1.0310081437161289</v>
      </c>
      <c r="BC120" s="2">
        <f>SUMIFS('IND Balance'!W$5:W$141,'IND Balance'!$C$5:$C$141,'Service shares'!$B120,'IND Balance'!$D$5:$D$141,"*"&amp;'Service shares'!$A120)*X120</f>
        <v>2.531914762412903</v>
      </c>
      <c r="BD120" s="2">
        <f>SUMIFS('IND Balance'!X$5:X$141,'IND Balance'!$C$5:$C$141,'Service shares'!$B120,'IND Balance'!$D$5:$D$141,"*"&amp;'Service shares'!$A120)*Y120</f>
        <v>0</v>
      </c>
      <c r="BE120" s="2">
        <f>SUMIFS('IND Balance'!Y$5:Y$141,'IND Balance'!$C$5:$C$141,'Service shares'!$B120,'IND Balance'!$D$5:$D$141,"*"&amp;'Service shares'!$A120)*Z120</f>
        <v>0.17011738230967743</v>
      </c>
      <c r="BF120" s="2">
        <f>SUMIFS('IND Balance'!Z$5:Z$141,'IND Balance'!$C$5:$C$141,'Service shares'!$B120,'IND Balance'!$D$5:$D$141,"*"&amp;'Service shares'!$A120)*AA120</f>
        <v>1.0575290906709678</v>
      </c>
      <c r="BG120" s="2">
        <f>SUMIFS('IND Balance'!AA$5:AA$141,'IND Balance'!$C$5:$C$141,'Service shares'!$B120,'IND Balance'!$D$5:$D$141,"*"&amp;'Service shares'!$A120)*AB120</f>
        <v>1.0652839896774194E-2</v>
      </c>
      <c r="BH120" s="2">
        <f>SUMIFS('IND Balance'!AB$5:AB$141,'IND Balance'!$C$5:$C$141,'Service shares'!$B120,'IND Balance'!$D$5:$D$141,"*"&amp;'Service shares'!$A120)*AC120</f>
        <v>3.5545932000000002E-2</v>
      </c>
      <c r="BI120" s="2">
        <f>SUMIFS('IND Balance'!AC$5:AC$141,'IND Balance'!$C$5:$C$141,'Service shares'!$B120,'IND Balance'!$D$5:$D$141,"*"&amp;'Service shares'!$A120)*AD120</f>
        <v>0.74399030825806445</v>
      </c>
      <c r="BJ120" s="2">
        <f>SUMIFS('IND Balance'!AD$5:AD$141,'IND Balance'!$C$5:$C$141,'Service shares'!$B120,'IND Balance'!$D$5:$D$141,"*"&amp;'Service shares'!$A120)*AE120</f>
        <v>0</v>
      </c>
      <c r="BK120" s="2">
        <f>SUMIFS('IND Balance'!AE$5:AE$141,'IND Balance'!$C$5:$C$141,'Service shares'!$B120,'IND Balance'!$D$5:$D$141,"*"&amp;'Service shares'!$A120)*AF120</f>
        <v>0.13865803722580644</v>
      </c>
      <c r="BL120" s="2">
        <f>SUMIFS('IND Balance'!AF$5:AF$141,'IND Balance'!$C$5:$C$141,'Service shares'!$B120,'IND Balance'!$D$5:$D$141,"*"&amp;'Service shares'!$A120)*AG120</f>
        <v>0.47316769049032259</v>
      </c>
      <c r="BM120" s="2">
        <f>SUMIFS('IND Balance'!AG$5:AG$141,'IND Balance'!$C$5:$C$141,'Service shares'!$B120,'IND Balance'!$D$5:$D$141,"*"&amp;'Service shares'!$A120)*AH120</f>
        <v>10.722928009238711</v>
      </c>
      <c r="BN120" s="2">
        <f>SUMIFS('IND Balance'!AH$5:AH$141,'IND Balance'!$C$5:$C$141,'Service shares'!$B120,'IND Balance'!$D$5:$D$141,"*"&amp;'Service shares'!$A120)*AI120</f>
        <v>0</v>
      </c>
    </row>
    <row r="121" spans="1:66" x14ac:dyDescent="0.45">
      <c r="A121" t="s">
        <v>159</v>
      </c>
      <c r="B121" t="s">
        <v>127</v>
      </c>
      <c r="C121" t="s">
        <v>173</v>
      </c>
      <c r="D121" s="1">
        <v>0.15599534342258439</v>
      </c>
      <c r="E121" s="1"/>
      <c r="F121" s="1">
        <f t="shared" si="25"/>
        <v>0.15599534342258439</v>
      </c>
      <c r="G121" s="1">
        <f t="shared" si="30"/>
        <v>0.15599534342258439</v>
      </c>
      <c r="H121" s="1">
        <f t="shared" si="30"/>
        <v>0.15599534342258439</v>
      </c>
      <c r="I121" s="1">
        <f t="shared" si="30"/>
        <v>0.15599534342258439</v>
      </c>
      <c r="J121" s="1">
        <f t="shared" si="30"/>
        <v>0.15599534342258439</v>
      </c>
      <c r="K121" s="1">
        <f t="shared" si="30"/>
        <v>0.15599534342258439</v>
      </c>
      <c r="L121" s="1">
        <f t="shared" si="30"/>
        <v>0.15599534342258439</v>
      </c>
      <c r="M121" s="1">
        <f t="shared" si="30"/>
        <v>0.15599534342258439</v>
      </c>
      <c r="N121" s="1">
        <f t="shared" si="30"/>
        <v>0.15599534342258439</v>
      </c>
      <c r="O121" s="1">
        <f t="shared" si="30"/>
        <v>0.15599534342258439</v>
      </c>
      <c r="P121" s="1">
        <f t="shared" si="30"/>
        <v>0.15599534342258439</v>
      </c>
      <c r="Q121" s="1">
        <f t="shared" si="30"/>
        <v>0.15599534342258439</v>
      </c>
      <c r="R121" s="1">
        <f t="shared" si="30"/>
        <v>0.15599534342258439</v>
      </c>
      <c r="S121" s="1">
        <f t="shared" si="30"/>
        <v>0.15599534342258439</v>
      </c>
      <c r="T121" s="1">
        <f t="shared" si="30"/>
        <v>0.15599534342258439</v>
      </c>
      <c r="U121" s="1">
        <f t="shared" si="30"/>
        <v>0.15599534342258439</v>
      </c>
      <c r="V121" s="1">
        <f t="shared" si="30"/>
        <v>0.15599534342258439</v>
      </c>
      <c r="W121" s="1">
        <f t="shared" si="31"/>
        <v>0.15599534342258439</v>
      </c>
      <c r="X121" s="1">
        <f t="shared" si="31"/>
        <v>0.15599534342258439</v>
      </c>
      <c r="Y121" s="1">
        <f t="shared" si="31"/>
        <v>0.15599534342258439</v>
      </c>
      <c r="Z121" s="1">
        <f t="shared" si="31"/>
        <v>0.15599534342258439</v>
      </c>
      <c r="AA121" s="1">
        <f t="shared" si="31"/>
        <v>0.15599534342258439</v>
      </c>
      <c r="AB121" s="1">
        <f t="shared" si="31"/>
        <v>0.15599534342258439</v>
      </c>
      <c r="AC121" s="1">
        <f t="shared" si="31"/>
        <v>0.15599534342258439</v>
      </c>
      <c r="AD121" s="1">
        <f t="shared" si="31"/>
        <v>0.15599534342258439</v>
      </c>
      <c r="AE121" s="1">
        <f t="shared" si="31"/>
        <v>0.15599534342258439</v>
      </c>
      <c r="AF121" s="1">
        <f t="shared" si="31"/>
        <v>0.15599534342258439</v>
      </c>
      <c r="AG121" s="1">
        <f t="shared" si="31"/>
        <v>0.15599534342258439</v>
      </c>
      <c r="AH121" s="1">
        <f t="shared" si="31"/>
        <v>0.15599534342258439</v>
      </c>
      <c r="AI121" s="1">
        <f t="shared" si="31"/>
        <v>0.15599534342258439</v>
      </c>
      <c r="AJ121" s="1"/>
      <c r="AK121" s="2">
        <f>SUMIFS('IND Balance'!E$5:E$141,'IND Balance'!$C$5:$C$141,'Service shares'!$B121,'IND Balance'!$D$5:$D$141,"*"&amp;'Service shares'!$A121)*F121</f>
        <v>0.24091685534807916</v>
      </c>
      <c r="AL121" s="2">
        <f>SUMIFS('IND Balance'!F$5:F$141,'IND Balance'!$C$5:$C$141,'Service shares'!$B121,'IND Balance'!$D$5:$D$141,"*"&amp;'Service shares'!$A121)*G121</f>
        <v>1.0267066896391152E-3</v>
      </c>
      <c r="AM121" s="2">
        <f>SUMIFS('IND Balance'!G$5:G$141,'IND Balance'!$C$5:$C$141,'Service shares'!$B121,'IND Balance'!$D$5:$D$141,"*"&amp;'Service shares'!$A121)*H121</f>
        <v>1.5539329840735738</v>
      </c>
      <c r="AN121" s="2">
        <f>SUMIFS('IND Balance'!H$5:H$141,'IND Balance'!$C$5:$C$141,'Service shares'!$B121,'IND Balance'!$D$5:$D$141,"*"&amp;'Service shares'!$A121)*I121</f>
        <v>3.3093806683557627</v>
      </c>
      <c r="AO121" s="2">
        <f>SUMIFS('IND Balance'!I$5:I$141,'IND Balance'!$C$5:$C$141,'Service shares'!$B121,'IND Balance'!$D$5:$D$141,"*"&amp;'Service shares'!$A121)*J121</f>
        <v>0.39093816571920831</v>
      </c>
      <c r="AP121" s="2">
        <f>SUMIFS('IND Balance'!J$5:J$141,'IND Balance'!$C$5:$C$141,'Service shares'!$B121,'IND Balance'!$D$5:$D$141,"*"&amp;'Service shares'!$A121)*K121</f>
        <v>0.19053507796973224</v>
      </c>
      <c r="AQ121" s="2">
        <f>SUMIFS('IND Balance'!K$5:K$141,'IND Balance'!$C$5:$C$141,'Service shares'!$B121,'IND Balance'!$D$5:$D$141,"*"&amp;'Service shares'!$A121)*L121</f>
        <v>1.2814351011995344</v>
      </c>
      <c r="AR121" s="2">
        <f>SUMIFS('IND Balance'!L$5:L$141,'IND Balance'!$C$5:$C$141,'Service shares'!$B121,'IND Balance'!$D$5:$D$141,"*"&amp;'Service shares'!$A121)*M121</f>
        <v>2.0257269140870777</v>
      </c>
      <c r="AS121" s="2">
        <f>SUMIFS('IND Balance'!M$5:M$141,'IND Balance'!$C$5:$C$141,'Service shares'!$B121,'IND Balance'!$D$5:$D$141,"*"&amp;'Service shares'!$A121)*N121</f>
        <v>9.2057532682253775</v>
      </c>
      <c r="AT121" s="2">
        <f>SUMIFS('IND Balance'!N$5:N$141,'IND Balance'!$C$5:$C$141,'Service shares'!$B121,'IND Balance'!$D$5:$D$141,"*"&amp;'Service shares'!$A121)*O121</f>
        <v>13.060150602210943</v>
      </c>
      <c r="AU121" s="2">
        <f>SUMIFS('IND Balance'!O$5:O$141,'IND Balance'!$C$5:$C$141,'Service shares'!$B121,'IND Balance'!$D$5:$D$141,"*"&amp;'Service shares'!$A121)*P121</f>
        <v>0.19779843998975552</v>
      </c>
      <c r="AV121" s="2">
        <f>SUMIFS('IND Balance'!P$5:P$141,'IND Balance'!$C$5:$C$141,'Service shares'!$B121,'IND Balance'!$D$5:$D$141,"*"&amp;'Service shares'!$A121)*Q121</f>
        <v>2.8660458460358558</v>
      </c>
      <c r="AW121" s="2">
        <f>SUMIFS('IND Balance'!Q$5:Q$141,'IND Balance'!$C$5:$C$141,'Service shares'!$B121,'IND Balance'!$D$5:$D$141,"*"&amp;'Service shares'!$A121)*R121</f>
        <v>1.580936937502212</v>
      </c>
      <c r="AX121" s="2">
        <f>SUMIFS('IND Balance'!R$5:R$141,'IND Balance'!$C$5:$C$141,'Service shares'!$B121,'IND Balance'!$D$5:$D$141,"*"&amp;'Service shares'!$A121)*S121</f>
        <v>1.7082041547688009</v>
      </c>
      <c r="AY121" s="2">
        <f>SUMIFS('IND Balance'!S$5:S$141,'IND Balance'!$C$5:$C$141,'Service shares'!$B121,'IND Balance'!$D$5:$D$141,"*"&amp;'Service shares'!$A121)*T121</f>
        <v>1.2265631148572758</v>
      </c>
      <c r="AZ121" s="2">
        <f>SUMIFS('IND Balance'!T$5:T$141,'IND Balance'!$C$5:$C$141,'Service shares'!$B121,'IND Balance'!$D$5:$D$141,"*"&amp;'Service shares'!$A121)*U121</f>
        <v>4.146462078001397</v>
      </c>
      <c r="BA121" s="2">
        <f>SUMIFS('IND Balance'!U$5:U$141,'IND Balance'!$C$5:$C$141,'Service shares'!$B121,'IND Balance'!$D$5:$D$141,"*"&amp;'Service shares'!$A121)*V121</f>
        <v>4.8331975759878931</v>
      </c>
      <c r="BB121" s="2">
        <f>SUMIFS('IND Balance'!V$5:V$141,'IND Balance'!$C$5:$C$141,'Service shares'!$B121,'IND Balance'!$D$5:$D$141,"*"&amp;'Service shares'!$A121)*W121</f>
        <v>1.6187578859650755</v>
      </c>
      <c r="BC121" s="2">
        <f>SUMIFS('IND Balance'!W$5:W$141,'IND Balance'!$C$5:$C$141,'Service shares'!$B121,'IND Balance'!$D$5:$D$141,"*"&amp;'Service shares'!$A121)*X121</f>
        <v>4.7370848980358558</v>
      </c>
      <c r="BD121" s="2">
        <f>SUMIFS('IND Balance'!X$5:X$141,'IND Balance'!$C$5:$C$141,'Service shares'!$B121,'IND Balance'!$D$5:$D$141,"*"&amp;'Service shares'!$A121)*Y121</f>
        <v>0</v>
      </c>
      <c r="BE121" s="2">
        <f>SUMIFS('IND Balance'!Y$5:Y$141,'IND Balance'!$C$5:$C$141,'Service shares'!$B121,'IND Balance'!$D$5:$D$141,"*"&amp;'Service shares'!$A121)*Z121</f>
        <v>1.3783504652339928</v>
      </c>
      <c r="BF121" s="2">
        <f>SUMIFS('IND Balance'!Z$5:Z$141,'IND Balance'!$C$5:$C$141,'Service shares'!$B121,'IND Balance'!$D$5:$D$141,"*"&amp;'Service shares'!$A121)*AA121</f>
        <v>1.8165811445643771</v>
      </c>
      <c r="BG121" s="2">
        <f>SUMIFS('IND Balance'!AA$5:AA$141,'IND Balance'!$C$5:$C$141,'Service shares'!$B121,'IND Balance'!$D$5:$D$141,"*"&amp;'Service shares'!$A121)*AB121</f>
        <v>9.3678494852619323E-2</v>
      </c>
      <c r="BH121" s="2">
        <f>SUMIFS('IND Balance'!AB$5:AB$141,'IND Balance'!$C$5:$C$141,'Service shares'!$B121,'IND Balance'!$D$5:$D$141,"*"&amp;'Service shares'!$A121)*AC121</f>
        <v>2.3524123121769498E-2</v>
      </c>
      <c r="BI121" s="2">
        <f>SUMIFS('IND Balance'!AC$5:AC$141,'IND Balance'!$C$5:$C$141,'Service shares'!$B121,'IND Balance'!$D$5:$D$141,"*"&amp;'Service shares'!$A121)*AD121</f>
        <v>37.527363905573921</v>
      </c>
      <c r="BJ121" s="2">
        <f>SUMIFS('IND Balance'!AD$5:AD$141,'IND Balance'!$C$5:$C$141,'Service shares'!$B121,'IND Balance'!$D$5:$D$141,"*"&amp;'Service shares'!$A121)*AE121</f>
        <v>0</v>
      </c>
      <c r="BK121" s="2">
        <f>SUMIFS('IND Balance'!AE$5:AE$141,'IND Balance'!$C$5:$C$141,'Service shares'!$B121,'IND Balance'!$D$5:$D$141,"*"&amp;'Service shares'!$A121)*AF121</f>
        <v>4.2258907722467987E-2</v>
      </c>
      <c r="BL121" s="2">
        <f>SUMIFS('IND Balance'!AF$5:AF$141,'IND Balance'!$C$5:$C$141,'Service shares'!$B121,'IND Balance'!$D$5:$D$141,"*"&amp;'Service shares'!$A121)*AG121</f>
        <v>2.6683630085168799</v>
      </c>
      <c r="BM121" s="2">
        <f>SUMIFS('IND Balance'!AG$5:AG$141,'IND Balance'!$C$5:$C$141,'Service shares'!$B121,'IND Balance'!$D$5:$D$141,"*"&amp;'Service shares'!$A121)*AH121</f>
        <v>31.251692414740862</v>
      </c>
      <c r="BN121" s="2">
        <f>SUMIFS('IND Balance'!AH$5:AH$141,'IND Balance'!$C$5:$C$141,'Service shares'!$B121,'IND Balance'!$D$5:$D$141,"*"&amp;'Service shares'!$A121)*AI121</f>
        <v>0</v>
      </c>
    </row>
    <row r="122" spans="1:66" x14ac:dyDescent="0.45">
      <c r="A122" t="s">
        <v>159</v>
      </c>
      <c r="B122" t="s">
        <v>127</v>
      </c>
      <c r="C122" t="s">
        <v>181</v>
      </c>
      <c r="D122" s="1">
        <v>0.76367869615832362</v>
      </c>
      <c r="E122" s="1"/>
      <c r="F122" s="1">
        <f t="shared" si="25"/>
        <v>0.76367869615832362</v>
      </c>
      <c r="G122" s="1">
        <f t="shared" si="30"/>
        <v>0.76367869615832362</v>
      </c>
      <c r="H122" s="1">
        <f t="shared" si="30"/>
        <v>0.76367869615832362</v>
      </c>
      <c r="I122" s="1">
        <f t="shared" si="30"/>
        <v>0.76367869615832362</v>
      </c>
      <c r="J122" s="1">
        <f t="shared" si="30"/>
        <v>0.76367869615832362</v>
      </c>
      <c r="K122" s="1">
        <f t="shared" si="30"/>
        <v>0.76367869615832362</v>
      </c>
      <c r="L122" s="1">
        <f t="shared" si="30"/>
        <v>0.76367869615832362</v>
      </c>
      <c r="M122" s="1">
        <f t="shared" si="30"/>
        <v>0.76367869615832362</v>
      </c>
      <c r="N122" s="1">
        <f t="shared" si="30"/>
        <v>0.76367869615832362</v>
      </c>
      <c r="O122" s="1">
        <f t="shared" si="30"/>
        <v>0.76367869615832362</v>
      </c>
      <c r="P122" s="1">
        <f t="shared" si="30"/>
        <v>0.76367869615832362</v>
      </c>
      <c r="Q122" s="1">
        <f t="shared" si="30"/>
        <v>0.76367869615832362</v>
      </c>
      <c r="R122" s="1">
        <f t="shared" si="30"/>
        <v>0.76367869615832362</v>
      </c>
      <c r="S122" s="1">
        <f t="shared" si="30"/>
        <v>0.76367869615832362</v>
      </c>
      <c r="T122" s="1">
        <f t="shared" si="30"/>
        <v>0.76367869615832362</v>
      </c>
      <c r="U122" s="1">
        <f t="shared" si="30"/>
        <v>0.76367869615832362</v>
      </c>
      <c r="V122" s="1">
        <f t="shared" si="30"/>
        <v>0.76367869615832362</v>
      </c>
      <c r="W122" s="1">
        <f t="shared" si="31"/>
        <v>0.76367869615832362</v>
      </c>
      <c r="X122" s="1">
        <f t="shared" si="31"/>
        <v>0.76367869615832362</v>
      </c>
      <c r="Y122" s="1">
        <f t="shared" si="31"/>
        <v>0.76367869615832362</v>
      </c>
      <c r="Z122" s="1">
        <f t="shared" si="31"/>
        <v>0.76367869615832362</v>
      </c>
      <c r="AA122" s="1">
        <f t="shared" si="31"/>
        <v>0.76367869615832362</v>
      </c>
      <c r="AB122" s="1">
        <f t="shared" si="31"/>
        <v>0.76367869615832362</v>
      </c>
      <c r="AC122" s="1">
        <f t="shared" si="31"/>
        <v>0.76367869615832362</v>
      </c>
      <c r="AD122" s="1">
        <f t="shared" si="31"/>
        <v>0.76367869615832362</v>
      </c>
      <c r="AE122" s="1">
        <f t="shared" si="31"/>
        <v>0.76367869615832362</v>
      </c>
      <c r="AF122" s="1">
        <f t="shared" si="31"/>
        <v>0.76367869615832362</v>
      </c>
      <c r="AG122" s="1">
        <f t="shared" si="31"/>
        <v>0.76367869615832362</v>
      </c>
      <c r="AH122" s="1">
        <f t="shared" si="31"/>
        <v>0.76367869615832362</v>
      </c>
      <c r="AI122" s="1">
        <f t="shared" si="31"/>
        <v>0.76367869615832362</v>
      </c>
      <c r="AJ122" s="1"/>
      <c r="AK122" s="2">
        <f>SUMIFS('IND Balance'!E$5:E$141,'IND Balance'!$C$5:$C$141,'Service shares'!$B122,'IND Balance'!$D$5:$D$141,"*"&amp;'Service shares'!$A122)*F122</f>
        <v>1.1794138590174621</v>
      </c>
      <c r="AL122" s="2">
        <f>SUMIFS('IND Balance'!F$5:F$141,'IND Balance'!$C$5:$C$141,'Service shares'!$B122,'IND Balance'!$D$5:$D$141,"*"&amp;'Service shares'!$A122)*G122</f>
        <v>5.0262655850989522E-3</v>
      </c>
      <c r="AM122" s="2">
        <f>SUMIFS('IND Balance'!G$5:G$141,'IND Balance'!$C$5:$C$141,'Service shares'!$B122,'IND Balance'!$D$5:$D$141,"*"&amp;'Service shares'!$A122)*H122</f>
        <v>7.6073137130766009</v>
      </c>
      <c r="AN122" s="2">
        <f>SUMIFS('IND Balance'!H$5:H$141,'IND Balance'!$C$5:$C$141,'Service shares'!$B122,'IND Balance'!$D$5:$D$141,"*"&amp;'Service shares'!$A122)*I122</f>
        <v>16.201147152547613</v>
      </c>
      <c r="AO122" s="2">
        <f>SUMIFS('IND Balance'!I$5:I$141,'IND Balance'!$C$5:$C$141,'Service shares'!$B122,'IND Balance'!$D$5:$D$141,"*"&amp;'Service shares'!$A122)*J122</f>
        <v>1.9138465426253781</v>
      </c>
      <c r="AP122" s="2">
        <f>SUMIFS('IND Balance'!J$5:J$141,'IND Balance'!$C$5:$C$141,'Service shares'!$B122,'IND Balance'!$D$5:$D$141,"*"&amp;'Service shares'!$A122)*K122</f>
        <v>0.93276873991152498</v>
      </c>
      <c r="AQ122" s="2">
        <f>SUMIFS('IND Balance'!K$5:K$141,'IND Balance'!$C$5:$C$141,'Service shares'!$B122,'IND Balance'!$D$5:$D$141,"*"&amp;'Service shares'!$A122)*L122</f>
        <v>6.2732942267678702</v>
      </c>
      <c r="AR122" s="2">
        <f>SUMIFS('IND Balance'!L$5:L$141,'IND Balance'!$C$5:$C$141,'Service shares'!$B122,'IND Balance'!$D$5:$D$141,"*"&amp;'Service shares'!$A122)*M122</f>
        <v>9.9169914600083811</v>
      </c>
      <c r="AS122" s="2">
        <f>SUMIFS('IND Balance'!M$5:M$141,'IND Balance'!$C$5:$C$141,'Service shares'!$B122,'IND Balance'!$D$5:$D$141,"*"&amp;'Service shares'!$A122)*N122</f>
        <v>45.066971223551107</v>
      </c>
      <c r="AT122" s="2">
        <f>SUMIFS('IND Balance'!N$5:N$141,'IND Balance'!$C$5:$C$141,'Service shares'!$B122,'IND Balance'!$D$5:$D$141,"*"&amp;'Service shares'!$A122)*O122</f>
        <v>63.93625966455506</v>
      </c>
      <c r="AU122" s="2">
        <f>SUMIFS('IND Balance'!O$5:O$141,'IND Balance'!$C$5:$C$141,'Service shares'!$B122,'IND Balance'!$D$5:$D$141,"*"&amp;'Service shares'!$A122)*P122</f>
        <v>0.96832669129313154</v>
      </c>
      <c r="AV122" s="2">
        <f>SUMIFS('IND Balance'!P$5:P$141,'IND Balance'!$C$5:$C$141,'Service shares'!$B122,'IND Balance'!$D$5:$D$141,"*"&amp;'Service shares'!$A122)*Q122</f>
        <v>14.030791604474041</v>
      </c>
      <c r="AW122" s="2">
        <f>SUMIFS('IND Balance'!Q$5:Q$141,'IND Balance'!$C$5:$C$141,'Service shares'!$B122,'IND Balance'!$D$5:$D$141,"*"&amp;'Service shares'!$A122)*R122</f>
        <v>7.7395121716526196</v>
      </c>
      <c r="AX122" s="2">
        <f>SUMIFS('IND Balance'!R$5:R$141,'IND Balance'!$C$5:$C$141,'Service shares'!$B122,'IND Balance'!$D$5:$D$141,"*"&amp;'Service shares'!$A122)*S122</f>
        <v>8.3625516830472648</v>
      </c>
      <c r="AY122" s="2">
        <f>SUMIFS('IND Balance'!S$5:S$141,'IND Balance'!$C$5:$C$141,'Service shares'!$B122,'IND Balance'!$D$5:$D$141,"*"&amp;'Service shares'!$A122)*T122</f>
        <v>6.0046671891520367</v>
      </c>
      <c r="AZ122" s="2">
        <f>SUMIFS('IND Balance'!T$5:T$141,'IND Balance'!$C$5:$C$141,'Service shares'!$B122,'IND Balance'!$D$5:$D$141,"*"&amp;'Service shares'!$A122)*U122</f>
        <v>20.299097934096391</v>
      </c>
      <c r="BA122" s="2">
        <f>SUMIFS('IND Balance'!U$5:U$141,'IND Balance'!$C$5:$C$141,'Service shares'!$B122,'IND Balance'!$D$5:$D$141,"*"&amp;'Service shares'!$A122)*V122</f>
        <v>23.661026939164611</v>
      </c>
      <c r="BB122" s="2">
        <f>SUMIFS('IND Balance'!V$5:V$141,'IND Balance'!$C$5:$C$141,'Service shares'!$B122,'IND Balance'!$D$5:$D$141,"*"&amp;'Service shares'!$A122)*W122</f>
        <v>7.9246654715902203</v>
      </c>
      <c r="BC122" s="2">
        <f>SUMIFS('IND Balance'!W$5:W$141,'IND Balance'!$C$5:$C$141,'Service shares'!$B122,'IND Balance'!$D$5:$D$141,"*"&amp;'Service shares'!$A122)*X122</f>
        <v>23.19050517247404</v>
      </c>
      <c r="BD122" s="2">
        <f>SUMIFS('IND Balance'!X$5:X$141,'IND Balance'!$C$5:$C$141,'Service shares'!$B122,'IND Balance'!$D$5:$D$141,"*"&amp;'Service shares'!$A122)*Y122</f>
        <v>0</v>
      </c>
      <c r="BE122" s="2">
        <f>SUMIFS('IND Balance'!Y$5:Y$141,'IND Balance'!$C$5:$C$141,'Service shares'!$B122,'IND Balance'!$D$5:$D$141,"*"&amp;'Service shares'!$A122)*Z122</f>
        <v>6.7477455611455177</v>
      </c>
      <c r="BF122" s="2">
        <f>SUMIFS('IND Balance'!Z$5:Z$141,'IND Balance'!$C$5:$C$141,'Service shares'!$B122,'IND Balance'!$D$5:$D$141,"*"&amp;'Service shares'!$A122)*AA122</f>
        <v>8.8931136629420262</v>
      </c>
      <c r="BG122" s="2">
        <f>SUMIFS('IND Balance'!AA$5:AA$141,'IND Balance'!$C$5:$C$141,'Service shares'!$B122,'IND Balance'!$D$5:$D$141,"*"&amp;'Service shares'!$A122)*AB122</f>
        <v>0.45860516883073343</v>
      </c>
      <c r="BH122" s="2">
        <f>SUMIFS('IND Balance'!AB$5:AB$141,'IND Balance'!$C$5:$C$141,'Service shares'!$B122,'IND Balance'!$D$5:$D$141,"*"&amp;'Service shares'!$A122)*AC122</f>
        <v>0.11516287140209545</v>
      </c>
      <c r="BI122" s="2">
        <f>SUMIFS('IND Balance'!AC$5:AC$141,'IND Balance'!$C$5:$C$141,'Service shares'!$B122,'IND Balance'!$D$5:$D$141,"*"&amp;'Service shares'!$A122)*AD122</f>
        <v>183.71605016460069</v>
      </c>
      <c r="BJ122" s="2">
        <f>SUMIFS('IND Balance'!AD$5:AD$141,'IND Balance'!$C$5:$C$141,'Service shares'!$B122,'IND Balance'!$D$5:$D$141,"*"&amp;'Service shares'!$A122)*AE122</f>
        <v>0</v>
      </c>
      <c r="BK122" s="2">
        <f>SUMIFS('IND Balance'!AE$5:AE$141,'IND Balance'!$C$5:$C$141,'Service shares'!$B122,'IND Balance'!$D$5:$D$141,"*"&amp;'Service shares'!$A122)*AF122</f>
        <v>0.20687942885029104</v>
      </c>
      <c r="BL122" s="2">
        <f>SUMIFS('IND Balance'!AF$5:AF$141,'IND Balance'!$C$5:$C$141,'Service shares'!$B122,'IND Balance'!$D$5:$D$141,"*"&amp;'Service shares'!$A122)*AG122</f>
        <v>13.063030847664725</v>
      </c>
      <c r="BM122" s="2">
        <f>SUMIFS('IND Balance'!AG$5:AG$141,'IND Balance'!$C$5:$C$141,'Service shares'!$B122,'IND Balance'!$D$5:$D$141,"*"&amp;'Service shares'!$A122)*AH122</f>
        <v>152.99335988111943</v>
      </c>
      <c r="BN122" s="2">
        <f>SUMIFS('IND Balance'!AH$5:AH$141,'IND Balance'!$C$5:$C$141,'Service shares'!$B122,'IND Balance'!$D$5:$D$141,"*"&amp;'Service shares'!$A122)*AI122</f>
        <v>0</v>
      </c>
    </row>
    <row r="123" spans="1:66" x14ac:dyDescent="0.45">
      <c r="A123" t="s">
        <v>159</v>
      </c>
      <c r="B123" t="s">
        <v>127</v>
      </c>
      <c r="C123" t="s">
        <v>184</v>
      </c>
      <c r="D123" s="1">
        <v>1.1641443538998836E-3</v>
      </c>
      <c r="E123" s="1"/>
      <c r="F123" s="1">
        <f t="shared" si="25"/>
        <v>1.1641443538998836E-3</v>
      </c>
      <c r="G123" s="1">
        <f t="shared" si="30"/>
        <v>1.1641443538998836E-3</v>
      </c>
      <c r="H123" s="1">
        <f t="shared" si="30"/>
        <v>1.1641443538998836E-3</v>
      </c>
      <c r="I123" s="1">
        <f t="shared" si="30"/>
        <v>1.1641443538998836E-3</v>
      </c>
      <c r="J123" s="1">
        <f t="shared" si="30"/>
        <v>1.1641443538998836E-3</v>
      </c>
      <c r="K123" s="1">
        <f t="shared" si="30"/>
        <v>1.1641443538998836E-3</v>
      </c>
      <c r="L123" s="1">
        <f t="shared" si="30"/>
        <v>1.1641443538998836E-3</v>
      </c>
      <c r="M123" s="1">
        <f t="shared" si="30"/>
        <v>1.1641443538998836E-3</v>
      </c>
      <c r="N123" s="1">
        <f t="shared" si="30"/>
        <v>1.1641443538998836E-3</v>
      </c>
      <c r="O123" s="1">
        <f t="shared" si="30"/>
        <v>1.1641443538998836E-3</v>
      </c>
      <c r="P123" s="1">
        <f t="shared" si="30"/>
        <v>1.1641443538998836E-3</v>
      </c>
      <c r="Q123" s="1">
        <f t="shared" si="30"/>
        <v>1.1641443538998836E-3</v>
      </c>
      <c r="R123" s="1">
        <f t="shared" si="30"/>
        <v>1.1641443538998836E-3</v>
      </c>
      <c r="S123" s="1">
        <f t="shared" si="30"/>
        <v>1.1641443538998836E-3</v>
      </c>
      <c r="T123" s="1">
        <f t="shared" si="30"/>
        <v>1.1641443538998836E-3</v>
      </c>
      <c r="U123" s="1">
        <f t="shared" si="30"/>
        <v>1.1641443538998836E-3</v>
      </c>
      <c r="V123" s="1">
        <f t="shared" si="30"/>
        <v>1.1641443538998836E-3</v>
      </c>
      <c r="W123" s="1">
        <f t="shared" si="31"/>
        <v>1.1641443538998836E-3</v>
      </c>
      <c r="X123" s="1">
        <f t="shared" si="31"/>
        <v>1.1641443538998836E-3</v>
      </c>
      <c r="Y123" s="1">
        <f t="shared" si="31"/>
        <v>1.1641443538998836E-3</v>
      </c>
      <c r="Z123" s="1">
        <f t="shared" si="31"/>
        <v>1.1641443538998836E-3</v>
      </c>
      <c r="AA123" s="1">
        <f t="shared" si="31"/>
        <v>1.1641443538998836E-3</v>
      </c>
      <c r="AB123" s="1">
        <f t="shared" si="31"/>
        <v>1.1641443538998836E-3</v>
      </c>
      <c r="AC123" s="1">
        <f t="shared" si="31"/>
        <v>1.1641443538998836E-3</v>
      </c>
      <c r="AD123" s="1">
        <f t="shared" si="31"/>
        <v>1.1641443538998836E-3</v>
      </c>
      <c r="AE123" s="1">
        <f t="shared" si="31"/>
        <v>1.1641443538998836E-3</v>
      </c>
      <c r="AF123" s="1">
        <f t="shared" si="31"/>
        <v>1.1641443538998836E-3</v>
      </c>
      <c r="AG123" s="1">
        <f t="shared" si="31"/>
        <v>1.1641443538998836E-3</v>
      </c>
      <c r="AH123" s="1">
        <f t="shared" si="31"/>
        <v>1.1641443538998836E-3</v>
      </c>
      <c r="AI123" s="1">
        <f t="shared" si="31"/>
        <v>1.1641443538998836E-3</v>
      </c>
      <c r="AJ123" s="1"/>
      <c r="AK123" s="2">
        <f>SUMIFS('IND Balance'!E$5:E$141,'IND Balance'!$C$5:$C$141,'Service shares'!$B123,'IND Balance'!$D$5:$D$141,"*"&amp;'Service shares'!$A123)*F123</f>
        <v>1.797886980209546E-3</v>
      </c>
      <c r="AL123" s="2">
        <f>SUMIFS('IND Balance'!F$5:F$141,'IND Balance'!$C$5:$C$141,'Service shares'!$B123,'IND Balance'!$D$5:$D$141,"*"&amp;'Service shares'!$A123)*G123</f>
        <v>7.6619902211874277E-6</v>
      </c>
      <c r="AM123" s="2">
        <f>SUMIFS('IND Balance'!G$5:G$141,'IND Balance'!$C$5:$C$141,'Service shares'!$B123,'IND Balance'!$D$5:$D$141,"*"&amp;'Service shares'!$A123)*H123</f>
        <v>1.159651480651921E-2</v>
      </c>
      <c r="AN123" s="2">
        <f>SUMIFS('IND Balance'!H$5:H$141,'IND Balance'!$C$5:$C$141,'Service shares'!$B123,'IND Balance'!$D$5:$D$141,"*"&amp;'Service shares'!$A123)*I123</f>
        <v>2.4696870659371362E-2</v>
      </c>
      <c r="AO123" s="2">
        <f>SUMIFS('IND Balance'!I$5:I$141,'IND Balance'!$C$5:$C$141,'Service shares'!$B123,'IND Balance'!$D$5:$D$141,"*"&amp;'Service shares'!$A123)*J123</f>
        <v>2.9174489979045398E-3</v>
      </c>
      <c r="AP123" s="2">
        <f>SUMIFS('IND Balance'!J$5:J$141,'IND Balance'!$C$5:$C$141,'Service shares'!$B123,'IND Balance'!$D$5:$D$141,"*"&amp;'Service shares'!$A123)*K123</f>
        <v>1.4219035669383003E-3</v>
      </c>
      <c r="AQ123" s="2">
        <f>SUMIFS('IND Balance'!K$5:K$141,'IND Balance'!$C$5:$C$141,'Service shares'!$B123,'IND Balance'!$D$5:$D$141,"*"&amp;'Service shares'!$A123)*L123</f>
        <v>9.5629485164144355E-3</v>
      </c>
      <c r="AR123" s="2">
        <f>SUMIFS('IND Balance'!L$5:L$141,'IND Balance'!$C$5:$C$141,'Service shares'!$B123,'IND Balance'!$D$5:$D$141,"*"&amp;'Service shares'!$A123)*M123</f>
        <v>1.5117365030500582E-2</v>
      </c>
      <c r="AS123" s="2">
        <f>SUMIFS('IND Balance'!M$5:M$141,'IND Balance'!$C$5:$C$141,'Service shares'!$B123,'IND Balance'!$D$5:$D$141,"*"&amp;'Service shares'!$A123)*N123</f>
        <v>6.8699651255413274E-2</v>
      </c>
      <c r="AT123" s="2">
        <f>SUMIFS('IND Balance'!N$5:N$141,'IND Balance'!$C$5:$C$141,'Service shares'!$B123,'IND Balance'!$D$5:$D$141,"*"&amp;'Service shares'!$A123)*O123</f>
        <v>9.7463810464260767E-2</v>
      </c>
      <c r="AU123" s="2">
        <f>SUMIFS('IND Balance'!O$5:O$141,'IND Balance'!$C$5:$C$141,'Service shares'!$B123,'IND Balance'!$D$5:$D$141,"*"&amp;'Service shares'!$A123)*P123</f>
        <v>1.4761077611175786E-3</v>
      </c>
      <c r="AV123" s="2">
        <f>SUMIFS('IND Balance'!P$5:P$141,'IND Balance'!$C$5:$C$141,'Service shares'!$B123,'IND Balance'!$D$5:$D$141,"*"&amp;'Service shares'!$A123)*Q123</f>
        <v>2.1388401836088478E-2</v>
      </c>
      <c r="AW123" s="2">
        <f>SUMIFS('IND Balance'!Q$5:Q$141,'IND Balance'!$C$5:$C$141,'Service shares'!$B123,'IND Balance'!$D$5:$D$141,"*"&amp;'Service shares'!$A123)*R123</f>
        <v>1.1798036847031432E-2</v>
      </c>
      <c r="AX123" s="2">
        <f>SUMIFS('IND Balance'!R$5:R$141,'IND Balance'!$C$5:$C$141,'Service shares'!$B123,'IND Balance'!$D$5:$D$141,"*"&amp;'Service shares'!$A123)*S123</f>
        <v>1.2747792199767171E-2</v>
      </c>
      <c r="AY123" s="2">
        <f>SUMIFS('IND Balance'!S$5:S$141,'IND Balance'!$C$5:$C$141,'Service shares'!$B123,'IND Balance'!$D$5:$D$141,"*"&amp;'Service shares'!$A123)*T123</f>
        <v>9.1534560810244466E-3</v>
      </c>
      <c r="AZ123" s="2">
        <f>SUMIFS('IND Balance'!T$5:T$141,'IND Balance'!$C$5:$C$141,'Service shares'!$B123,'IND Balance'!$D$5:$D$141,"*"&amp;'Service shares'!$A123)*U123</f>
        <v>3.0943746850756695E-2</v>
      </c>
      <c r="BA123" s="2">
        <f>SUMIFS('IND Balance'!U$5:U$141,'IND Balance'!$C$5:$C$141,'Service shares'!$B123,'IND Balance'!$D$5:$D$141,"*"&amp;'Service shares'!$A123)*V123</f>
        <v>3.6068638626775319E-2</v>
      </c>
      <c r="BB123" s="2">
        <f>SUMIFS('IND Balance'!V$5:V$141,'IND Balance'!$C$5:$C$141,'Service shares'!$B123,'IND Balance'!$D$5:$D$141,"*"&amp;'Service shares'!$A123)*W123</f>
        <v>1.2080282731082654E-2</v>
      </c>
      <c r="BC123" s="2">
        <f>SUMIFS('IND Balance'!W$5:W$141,'IND Balance'!$C$5:$C$141,'Service shares'!$B123,'IND Balance'!$D$5:$D$141,"*"&amp;'Service shares'!$A123)*X123</f>
        <v>3.5351379836088472E-2</v>
      </c>
      <c r="BD123" s="2">
        <f>SUMIFS('IND Balance'!X$5:X$141,'IND Balance'!$C$5:$C$141,'Service shares'!$B123,'IND Balance'!$D$5:$D$141,"*"&amp;'Service shares'!$A123)*Y123</f>
        <v>0</v>
      </c>
      <c r="BE123" s="2">
        <f>SUMIFS('IND Balance'!Y$5:Y$141,'IND Balance'!$C$5:$C$141,'Service shares'!$B123,'IND Balance'!$D$5:$D$141,"*"&amp;'Service shares'!$A123)*Z123</f>
        <v>1.0286197501746216E-2</v>
      </c>
      <c r="BF123" s="2">
        <f>SUMIFS('IND Balance'!Z$5:Z$141,'IND Balance'!$C$5:$C$141,'Service shares'!$B123,'IND Balance'!$D$5:$D$141,"*"&amp;'Service shares'!$A123)*AA123</f>
        <v>1.3556575705704307E-2</v>
      </c>
      <c r="BG123" s="2">
        <f>SUMIFS('IND Balance'!AA$5:AA$141,'IND Balance'!$C$5:$C$141,'Service shares'!$B123,'IND Balance'!$D$5:$D$141,"*"&amp;'Service shares'!$A123)*AB123</f>
        <v>6.9909324516880097E-4</v>
      </c>
      <c r="BH123" s="2">
        <f>SUMIFS('IND Balance'!AB$5:AB$141,'IND Balance'!$C$5:$C$141,'Service shares'!$B123,'IND Balance'!$D$5:$D$141,"*"&amp;'Service shares'!$A123)*AC123</f>
        <v>1.755531576251455E-4</v>
      </c>
      <c r="BI123" s="2">
        <f>SUMIFS('IND Balance'!AC$5:AC$141,'IND Balance'!$C$5:$C$141,'Service shares'!$B123,'IND Balance'!$D$5:$D$141,"*"&amp;'Service shares'!$A123)*AD123</f>
        <v>0.28005495451920837</v>
      </c>
      <c r="BJ123" s="2">
        <f>SUMIFS('IND Balance'!AD$5:AD$141,'IND Balance'!$C$5:$C$141,'Service shares'!$B123,'IND Balance'!$D$5:$D$141,"*"&amp;'Service shares'!$A123)*AE123</f>
        <v>0</v>
      </c>
      <c r="BK123" s="2">
        <f>SUMIFS('IND Balance'!AE$5:AE$141,'IND Balance'!$C$5:$C$141,'Service shares'!$B123,'IND Balance'!$D$5:$D$141,"*"&amp;'Service shares'!$A123)*AF123</f>
        <v>3.1536498300349246E-4</v>
      </c>
      <c r="BL123" s="2">
        <f>SUMIFS('IND Balance'!AF$5:AF$141,'IND Balance'!$C$5:$C$141,'Service shares'!$B123,'IND Balance'!$D$5:$D$141,"*"&amp;'Service shares'!$A123)*AG123</f>
        <v>1.9913156779976716E-2</v>
      </c>
      <c r="BM123" s="2">
        <f>SUMIFS('IND Balance'!AG$5:AG$141,'IND Balance'!$C$5:$C$141,'Service shares'!$B123,'IND Balance'!$D$5:$D$141,"*"&amp;'Service shares'!$A123)*AH123</f>
        <v>0.23322158518463329</v>
      </c>
      <c r="BN123" s="2">
        <f>SUMIFS('IND Balance'!AH$5:AH$141,'IND Balance'!$C$5:$C$141,'Service shares'!$B123,'IND Balance'!$D$5:$D$141,"*"&amp;'Service shares'!$A123)*AI123</f>
        <v>0</v>
      </c>
    </row>
    <row r="124" spans="1:66" x14ac:dyDescent="0.45">
      <c r="A124" t="s">
        <v>159</v>
      </c>
      <c r="B124" t="s">
        <v>127</v>
      </c>
      <c r="C124" t="s">
        <v>188</v>
      </c>
      <c r="D124" s="1">
        <v>1.7462165308498253E-2</v>
      </c>
      <c r="E124" s="1"/>
      <c r="F124" s="1">
        <f t="shared" si="25"/>
        <v>1.7462165308498253E-2</v>
      </c>
      <c r="G124" s="1">
        <f t="shared" si="30"/>
        <v>1.7462165308498253E-2</v>
      </c>
      <c r="H124" s="1">
        <f t="shared" si="30"/>
        <v>1.7462165308498253E-2</v>
      </c>
      <c r="I124" s="1">
        <f t="shared" si="30"/>
        <v>1.7462165308498253E-2</v>
      </c>
      <c r="J124" s="1">
        <f t="shared" si="30"/>
        <v>1.7462165308498253E-2</v>
      </c>
      <c r="K124" s="1">
        <f t="shared" si="30"/>
        <v>1.7462165308498253E-2</v>
      </c>
      <c r="L124" s="1">
        <f t="shared" si="30"/>
        <v>1.7462165308498253E-2</v>
      </c>
      <c r="M124" s="1">
        <f t="shared" si="30"/>
        <v>1.7462165308498253E-2</v>
      </c>
      <c r="N124" s="1">
        <f t="shared" si="30"/>
        <v>1.7462165308498253E-2</v>
      </c>
      <c r="O124" s="1">
        <f t="shared" si="30"/>
        <v>1.7462165308498253E-2</v>
      </c>
      <c r="P124" s="1">
        <f t="shared" si="30"/>
        <v>1.7462165308498253E-2</v>
      </c>
      <c r="Q124" s="1">
        <f t="shared" si="30"/>
        <v>1.7462165308498253E-2</v>
      </c>
      <c r="R124" s="1">
        <f t="shared" si="30"/>
        <v>1.7462165308498253E-2</v>
      </c>
      <c r="S124" s="1">
        <f t="shared" si="30"/>
        <v>1.7462165308498253E-2</v>
      </c>
      <c r="T124" s="1">
        <f t="shared" si="30"/>
        <v>1.7462165308498253E-2</v>
      </c>
      <c r="U124" s="1">
        <f t="shared" si="30"/>
        <v>1.7462165308498253E-2</v>
      </c>
      <c r="V124" s="1">
        <f t="shared" si="30"/>
        <v>1.7462165308498253E-2</v>
      </c>
      <c r="W124" s="1">
        <f t="shared" si="31"/>
        <v>1.7462165308498253E-2</v>
      </c>
      <c r="X124" s="1">
        <f t="shared" si="31"/>
        <v>1.7462165308498253E-2</v>
      </c>
      <c r="Y124" s="1">
        <f t="shared" si="31"/>
        <v>1.7462165308498253E-2</v>
      </c>
      <c r="Z124" s="1">
        <f t="shared" si="31"/>
        <v>1.7462165308498253E-2</v>
      </c>
      <c r="AA124" s="1">
        <f t="shared" si="31"/>
        <v>1.7462165308498253E-2</v>
      </c>
      <c r="AB124" s="1">
        <f t="shared" si="31"/>
        <v>1.7462165308498253E-2</v>
      </c>
      <c r="AC124" s="1">
        <f t="shared" si="31"/>
        <v>1.7462165308498253E-2</v>
      </c>
      <c r="AD124" s="1">
        <f t="shared" si="31"/>
        <v>1.7462165308498253E-2</v>
      </c>
      <c r="AE124" s="1">
        <f t="shared" si="31"/>
        <v>1.7462165308498253E-2</v>
      </c>
      <c r="AF124" s="1">
        <f t="shared" si="31"/>
        <v>1.7462165308498253E-2</v>
      </c>
      <c r="AG124" s="1">
        <f t="shared" si="31"/>
        <v>1.7462165308498253E-2</v>
      </c>
      <c r="AH124" s="1">
        <f t="shared" si="31"/>
        <v>1.7462165308498253E-2</v>
      </c>
      <c r="AI124" s="1">
        <f t="shared" si="31"/>
        <v>1.7462165308498253E-2</v>
      </c>
      <c r="AJ124" s="1"/>
      <c r="AK124" s="2">
        <f>SUMIFS('IND Balance'!E$5:E$141,'IND Balance'!$C$5:$C$141,'Service shares'!$B124,'IND Balance'!$D$5:$D$141,"*"&amp;'Service shares'!$A124)*F124</f>
        <v>2.6968304703143188E-2</v>
      </c>
      <c r="AL124" s="2">
        <f>SUMIFS('IND Balance'!F$5:F$141,'IND Balance'!$C$5:$C$141,'Service shares'!$B124,'IND Balance'!$D$5:$D$141,"*"&amp;'Service shares'!$A124)*G124</f>
        <v>1.1492985331781141E-4</v>
      </c>
      <c r="AM124" s="2">
        <f>SUMIFS('IND Balance'!G$5:G$141,'IND Balance'!$C$5:$C$141,'Service shares'!$B124,'IND Balance'!$D$5:$D$141,"*"&amp;'Service shares'!$A124)*H124</f>
        <v>0.17394772209778814</v>
      </c>
      <c r="AN124" s="2">
        <f>SUMIFS('IND Balance'!H$5:H$141,'IND Balance'!$C$5:$C$141,'Service shares'!$B124,'IND Balance'!$D$5:$D$141,"*"&amp;'Service shares'!$A124)*I124</f>
        <v>0.37045305989057042</v>
      </c>
      <c r="AO124" s="2">
        <f>SUMIFS('IND Balance'!I$5:I$141,'IND Balance'!$C$5:$C$141,'Service shares'!$B124,'IND Balance'!$D$5:$D$141,"*"&amp;'Service shares'!$A124)*J124</f>
        <v>4.3761734968568097E-2</v>
      </c>
      <c r="AP124" s="2">
        <f>SUMIFS('IND Balance'!J$5:J$141,'IND Balance'!$C$5:$C$141,'Service shares'!$B124,'IND Balance'!$D$5:$D$141,"*"&amp;'Service shares'!$A124)*K124</f>
        <v>2.1328553504074504E-2</v>
      </c>
      <c r="AQ124" s="2">
        <f>SUMIFS('IND Balance'!K$5:K$141,'IND Balance'!$C$5:$C$141,'Service shares'!$B124,'IND Balance'!$D$5:$D$141,"*"&amp;'Service shares'!$A124)*L124</f>
        <v>0.14344422774621654</v>
      </c>
      <c r="AR124" s="2">
        <f>SUMIFS('IND Balance'!L$5:L$141,'IND Balance'!$C$5:$C$141,'Service shares'!$B124,'IND Balance'!$D$5:$D$141,"*"&amp;'Service shares'!$A124)*M124</f>
        <v>0.22676047545750871</v>
      </c>
      <c r="AS124" s="2">
        <f>SUMIFS('IND Balance'!M$5:M$141,'IND Balance'!$C$5:$C$141,'Service shares'!$B124,'IND Balance'!$D$5:$D$141,"*"&amp;'Service shares'!$A124)*N124</f>
        <v>1.0304947688311989</v>
      </c>
      <c r="AT124" s="2">
        <f>SUMIFS('IND Balance'!N$5:N$141,'IND Balance'!$C$5:$C$141,'Service shares'!$B124,'IND Balance'!$D$5:$D$141,"*"&amp;'Service shares'!$A124)*O124</f>
        <v>1.4619571569639114</v>
      </c>
      <c r="AU124" s="2">
        <f>SUMIFS('IND Balance'!O$5:O$141,'IND Balance'!$C$5:$C$141,'Service shares'!$B124,'IND Balance'!$D$5:$D$141,"*"&amp;'Service shares'!$A124)*P124</f>
        <v>2.2141616416763679E-2</v>
      </c>
      <c r="AV124" s="2">
        <f>SUMIFS('IND Balance'!P$5:P$141,'IND Balance'!$C$5:$C$141,'Service shares'!$B124,'IND Balance'!$D$5:$D$141,"*"&amp;'Service shares'!$A124)*Q124</f>
        <v>0.32082602754132711</v>
      </c>
      <c r="AW124" s="2">
        <f>SUMIFS('IND Balance'!Q$5:Q$141,'IND Balance'!$C$5:$C$141,'Service shares'!$B124,'IND Balance'!$D$5:$D$141,"*"&amp;'Service shares'!$A124)*R124</f>
        <v>0.17697055270547149</v>
      </c>
      <c r="AX124" s="2">
        <f>SUMIFS('IND Balance'!R$5:R$141,'IND Balance'!$C$5:$C$141,'Service shares'!$B124,'IND Balance'!$D$5:$D$141,"*"&amp;'Service shares'!$A124)*S124</f>
        <v>0.19121688299650758</v>
      </c>
      <c r="AY124" s="2">
        <f>SUMIFS('IND Balance'!S$5:S$141,'IND Balance'!$C$5:$C$141,'Service shares'!$B124,'IND Balance'!$D$5:$D$141,"*"&amp;'Service shares'!$A124)*T124</f>
        <v>0.1373018412153667</v>
      </c>
      <c r="AZ124" s="2">
        <f>SUMIFS('IND Balance'!T$5:T$141,'IND Balance'!$C$5:$C$141,'Service shares'!$B124,'IND Balance'!$D$5:$D$141,"*"&amp;'Service shares'!$A124)*U124</f>
        <v>0.46415620276135039</v>
      </c>
      <c r="BA124" s="2">
        <f>SUMIFS('IND Balance'!U$5:U$141,'IND Balance'!$C$5:$C$141,'Service shares'!$B124,'IND Balance'!$D$5:$D$141,"*"&amp;'Service shares'!$A124)*V124</f>
        <v>0.54102957940162977</v>
      </c>
      <c r="BB124" s="2">
        <f>SUMIFS('IND Balance'!V$5:V$141,'IND Balance'!$C$5:$C$141,'Service shares'!$B124,'IND Balance'!$D$5:$D$141,"*"&amp;'Service shares'!$A124)*W124</f>
        <v>0.1812042409662398</v>
      </c>
      <c r="BC124" s="2">
        <f>SUMIFS('IND Balance'!W$5:W$141,'IND Balance'!$C$5:$C$141,'Service shares'!$B124,'IND Balance'!$D$5:$D$141,"*"&amp;'Service shares'!$A124)*X124</f>
        <v>0.53027069754132705</v>
      </c>
      <c r="BD124" s="2">
        <f>SUMIFS('IND Balance'!X$5:X$141,'IND Balance'!$C$5:$C$141,'Service shares'!$B124,'IND Balance'!$D$5:$D$141,"*"&amp;'Service shares'!$A124)*Y124</f>
        <v>0</v>
      </c>
      <c r="BE124" s="2">
        <f>SUMIFS('IND Balance'!Y$5:Y$141,'IND Balance'!$C$5:$C$141,'Service shares'!$B124,'IND Balance'!$D$5:$D$141,"*"&amp;'Service shares'!$A124)*Z124</f>
        <v>0.15429296252619323</v>
      </c>
      <c r="BF124" s="2">
        <f>SUMIFS('IND Balance'!Z$5:Z$141,'IND Balance'!$C$5:$C$141,'Service shares'!$B124,'IND Balance'!$D$5:$D$141,"*"&amp;'Service shares'!$A124)*AA124</f>
        <v>0.2033486355855646</v>
      </c>
      <c r="BG124" s="2">
        <f>SUMIFS('IND Balance'!AA$5:AA$141,'IND Balance'!$C$5:$C$141,'Service shares'!$B124,'IND Balance'!$D$5:$D$141,"*"&amp;'Service shares'!$A124)*AB124</f>
        <v>1.0486398677532014E-2</v>
      </c>
      <c r="BH124" s="2">
        <f>SUMIFS('IND Balance'!AB$5:AB$141,'IND Balance'!$C$5:$C$141,'Service shares'!$B124,'IND Balance'!$D$5:$D$141,"*"&amp;'Service shares'!$A124)*AC124</f>
        <v>2.6332973643771827E-3</v>
      </c>
      <c r="BI124" s="2">
        <f>SUMIFS('IND Balance'!AC$5:AC$141,'IND Balance'!$C$5:$C$141,'Service shares'!$B124,'IND Balance'!$D$5:$D$141,"*"&amp;'Service shares'!$A124)*AD124</f>
        <v>4.2008243177881255</v>
      </c>
      <c r="BJ124" s="2">
        <f>SUMIFS('IND Balance'!AD$5:AD$141,'IND Balance'!$C$5:$C$141,'Service shares'!$B124,'IND Balance'!$D$5:$D$141,"*"&amp;'Service shares'!$A124)*AE124</f>
        <v>0</v>
      </c>
      <c r="BK124" s="2">
        <f>SUMIFS('IND Balance'!AE$5:AE$141,'IND Balance'!$C$5:$C$141,'Service shares'!$B124,'IND Balance'!$D$5:$D$141,"*"&amp;'Service shares'!$A124)*AF124</f>
        <v>4.7304747450523862E-3</v>
      </c>
      <c r="BL124" s="2">
        <f>SUMIFS('IND Balance'!AF$5:AF$141,'IND Balance'!$C$5:$C$141,'Service shares'!$B124,'IND Balance'!$D$5:$D$141,"*"&amp;'Service shares'!$A124)*AG124</f>
        <v>0.29869735169965073</v>
      </c>
      <c r="BM124" s="2">
        <f>SUMIFS('IND Balance'!AG$5:AG$141,'IND Balance'!$C$5:$C$141,'Service shares'!$B124,'IND Balance'!$D$5:$D$141,"*"&amp;'Service shares'!$A124)*AH124</f>
        <v>3.4983237777694995</v>
      </c>
      <c r="BN124" s="2">
        <f>SUMIFS('IND Balance'!AH$5:AH$141,'IND Balance'!$C$5:$C$141,'Service shares'!$B124,'IND Balance'!$D$5:$D$141,"*"&amp;'Service shares'!$A124)*AI124</f>
        <v>0</v>
      </c>
    </row>
    <row r="125" spans="1:66" x14ac:dyDescent="0.45">
      <c r="A125" t="s">
        <v>159</v>
      </c>
      <c r="B125" t="s">
        <v>127</v>
      </c>
      <c r="C125" t="s">
        <v>194</v>
      </c>
      <c r="D125" s="1">
        <v>2.7939464493597205E-2</v>
      </c>
      <c r="E125" s="1"/>
      <c r="F125" s="1">
        <f t="shared" si="25"/>
        <v>2.7939464493597205E-2</v>
      </c>
      <c r="G125" s="1">
        <f t="shared" si="30"/>
        <v>2.7939464493597205E-2</v>
      </c>
      <c r="H125" s="1">
        <f t="shared" si="30"/>
        <v>2.7939464493597205E-2</v>
      </c>
      <c r="I125" s="1">
        <f t="shared" si="30"/>
        <v>2.7939464493597205E-2</v>
      </c>
      <c r="J125" s="1">
        <f t="shared" si="30"/>
        <v>2.7939464493597205E-2</v>
      </c>
      <c r="K125" s="1">
        <f t="shared" si="30"/>
        <v>2.7939464493597205E-2</v>
      </c>
      <c r="L125" s="1">
        <f t="shared" si="30"/>
        <v>2.7939464493597205E-2</v>
      </c>
      <c r="M125" s="1">
        <f t="shared" si="30"/>
        <v>2.7939464493597205E-2</v>
      </c>
      <c r="N125" s="1">
        <f t="shared" si="30"/>
        <v>2.7939464493597205E-2</v>
      </c>
      <c r="O125" s="1">
        <f t="shared" si="30"/>
        <v>2.7939464493597205E-2</v>
      </c>
      <c r="P125" s="1">
        <f t="shared" si="30"/>
        <v>2.7939464493597205E-2</v>
      </c>
      <c r="Q125" s="1">
        <f t="shared" si="30"/>
        <v>2.7939464493597205E-2</v>
      </c>
      <c r="R125" s="1">
        <f t="shared" si="30"/>
        <v>2.7939464493597205E-2</v>
      </c>
      <c r="S125" s="1">
        <f t="shared" si="30"/>
        <v>2.7939464493597205E-2</v>
      </c>
      <c r="T125" s="1">
        <f t="shared" si="30"/>
        <v>2.7939464493597205E-2</v>
      </c>
      <c r="U125" s="1">
        <f t="shared" si="30"/>
        <v>2.7939464493597205E-2</v>
      </c>
      <c r="V125" s="1">
        <f t="shared" si="30"/>
        <v>2.7939464493597205E-2</v>
      </c>
      <c r="W125" s="1">
        <f t="shared" si="31"/>
        <v>2.7939464493597205E-2</v>
      </c>
      <c r="X125" s="1">
        <f t="shared" si="31"/>
        <v>2.7939464493597205E-2</v>
      </c>
      <c r="Y125" s="1">
        <f t="shared" si="31"/>
        <v>2.7939464493597205E-2</v>
      </c>
      <c r="Z125" s="1">
        <f t="shared" si="31"/>
        <v>2.7939464493597205E-2</v>
      </c>
      <c r="AA125" s="1">
        <f t="shared" si="31"/>
        <v>2.7939464493597205E-2</v>
      </c>
      <c r="AB125" s="1">
        <f t="shared" si="31"/>
        <v>2.7939464493597205E-2</v>
      </c>
      <c r="AC125" s="1">
        <f t="shared" si="31"/>
        <v>2.7939464493597205E-2</v>
      </c>
      <c r="AD125" s="1">
        <f t="shared" si="31"/>
        <v>2.7939464493597205E-2</v>
      </c>
      <c r="AE125" s="1">
        <f t="shared" si="31"/>
        <v>2.7939464493597205E-2</v>
      </c>
      <c r="AF125" s="1">
        <f t="shared" si="31"/>
        <v>2.7939464493597205E-2</v>
      </c>
      <c r="AG125" s="1">
        <f t="shared" si="31"/>
        <v>2.7939464493597205E-2</v>
      </c>
      <c r="AH125" s="1">
        <f t="shared" si="31"/>
        <v>2.7939464493597205E-2</v>
      </c>
      <c r="AI125" s="1">
        <f t="shared" si="31"/>
        <v>2.7939464493597205E-2</v>
      </c>
      <c r="AJ125" s="1"/>
      <c r="AK125" s="2">
        <f>SUMIFS('IND Balance'!E$5:E$141,'IND Balance'!$C$5:$C$141,'Service shares'!$B125,'IND Balance'!$D$5:$D$141,"*"&amp;'Service shares'!$A125)*F125</f>
        <v>4.3149287525029105E-2</v>
      </c>
      <c r="AL125" s="2">
        <f>SUMIFS('IND Balance'!F$5:F$141,'IND Balance'!$C$5:$C$141,'Service shares'!$B125,'IND Balance'!$D$5:$D$141,"*"&amp;'Service shares'!$A125)*G125</f>
        <v>1.8388776530849825E-4</v>
      </c>
      <c r="AM125" s="2">
        <f>SUMIFS('IND Balance'!G$5:G$141,'IND Balance'!$C$5:$C$141,'Service shares'!$B125,'IND Balance'!$D$5:$D$141,"*"&amp;'Service shares'!$A125)*H125</f>
        <v>0.27831635535646099</v>
      </c>
      <c r="AN125" s="2">
        <f>SUMIFS('IND Balance'!H$5:H$141,'IND Balance'!$C$5:$C$141,'Service shares'!$B125,'IND Balance'!$D$5:$D$141,"*"&amp;'Service shares'!$A125)*I125</f>
        <v>0.59272489582491272</v>
      </c>
      <c r="AO125" s="2">
        <f>SUMIFS('IND Balance'!I$5:I$141,'IND Balance'!$C$5:$C$141,'Service shares'!$B125,'IND Balance'!$D$5:$D$141,"*"&amp;'Service shares'!$A125)*J125</f>
        <v>7.0018775949708956E-2</v>
      </c>
      <c r="AP125" s="2">
        <f>SUMIFS('IND Balance'!J$5:J$141,'IND Balance'!$C$5:$C$141,'Service shares'!$B125,'IND Balance'!$D$5:$D$141,"*"&amp;'Service shares'!$A125)*K125</f>
        <v>3.4125685606519206E-2</v>
      </c>
      <c r="AQ125" s="2">
        <f>SUMIFS('IND Balance'!K$5:K$141,'IND Balance'!$C$5:$C$141,'Service shares'!$B125,'IND Balance'!$D$5:$D$141,"*"&amp;'Service shares'!$A125)*L125</f>
        <v>0.22951076439394646</v>
      </c>
      <c r="AR125" s="2">
        <f>SUMIFS('IND Balance'!L$5:L$141,'IND Balance'!$C$5:$C$141,'Service shares'!$B125,'IND Balance'!$D$5:$D$141,"*"&amp;'Service shares'!$A125)*M125</f>
        <v>0.36281676073201397</v>
      </c>
      <c r="AS125" s="2">
        <f>SUMIFS('IND Balance'!M$5:M$141,'IND Balance'!$C$5:$C$141,'Service shares'!$B125,'IND Balance'!$D$5:$D$141,"*"&amp;'Service shares'!$A125)*N125</f>
        <v>1.6487916301299184</v>
      </c>
      <c r="AT125" s="2">
        <f>SUMIFS('IND Balance'!N$5:N$141,'IND Balance'!$C$5:$C$141,'Service shares'!$B125,'IND Balance'!$D$5:$D$141,"*"&amp;'Service shares'!$A125)*O125</f>
        <v>2.3391314511422583</v>
      </c>
      <c r="AU125" s="2">
        <f>SUMIFS('IND Balance'!O$5:O$141,'IND Balance'!$C$5:$C$141,'Service shares'!$B125,'IND Balance'!$D$5:$D$141,"*"&amp;'Service shares'!$A125)*P125</f>
        <v>3.5426586266821887E-2</v>
      </c>
      <c r="AV125" s="2">
        <f>SUMIFS('IND Balance'!P$5:P$141,'IND Balance'!$C$5:$C$141,'Service shares'!$B125,'IND Balance'!$D$5:$D$141,"*"&amp;'Service shares'!$A125)*Q125</f>
        <v>0.51332164406612346</v>
      </c>
      <c r="AW125" s="2">
        <f>SUMIFS('IND Balance'!Q$5:Q$141,'IND Balance'!$C$5:$C$141,'Service shares'!$B125,'IND Balance'!$D$5:$D$141,"*"&amp;'Service shares'!$A125)*R125</f>
        <v>0.28315288432875441</v>
      </c>
      <c r="AX125" s="2">
        <f>SUMIFS('IND Balance'!R$5:R$141,'IND Balance'!$C$5:$C$141,'Service shares'!$B125,'IND Balance'!$D$5:$D$141,"*"&amp;'Service shares'!$A125)*S125</f>
        <v>0.30594701279441211</v>
      </c>
      <c r="AY125" s="2">
        <f>SUMIFS('IND Balance'!S$5:S$141,'IND Balance'!$C$5:$C$141,'Service shares'!$B125,'IND Balance'!$D$5:$D$141,"*"&amp;'Service shares'!$A125)*T125</f>
        <v>0.21968294594458673</v>
      </c>
      <c r="AZ125" s="2">
        <f>SUMIFS('IND Balance'!T$5:T$141,'IND Balance'!$C$5:$C$141,'Service shares'!$B125,'IND Balance'!$D$5:$D$141,"*"&amp;'Service shares'!$A125)*U125</f>
        <v>0.74264992441816069</v>
      </c>
      <c r="BA125" s="2">
        <f>SUMIFS('IND Balance'!U$5:U$141,'IND Balance'!$C$5:$C$141,'Service shares'!$B125,'IND Balance'!$D$5:$D$141,"*"&amp;'Service shares'!$A125)*V125</f>
        <v>0.86564732704260772</v>
      </c>
      <c r="BB125" s="2">
        <f>SUMIFS('IND Balance'!V$5:V$141,'IND Balance'!$C$5:$C$141,'Service shares'!$B125,'IND Balance'!$D$5:$D$141,"*"&amp;'Service shares'!$A125)*W125</f>
        <v>0.28992678554598367</v>
      </c>
      <c r="BC125" s="2">
        <f>SUMIFS('IND Balance'!W$5:W$141,'IND Balance'!$C$5:$C$141,'Service shares'!$B125,'IND Balance'!$D$5:$D$141,"*"&amp;'Service shares'!$A125)*X125</f>
        <v>0.84843311606612337</v>
      </c>
      <c r="BD125" s="2">
        <f>SUMIFS('IND Balance'!X$5:X$141,'IND Balance'!$C$5:$C$141,'Service shares'!$B125,'IND Balance'!$D$5:$D$141,"*"&amp;'Service shares'!$A125)*Y125</f>
        <v>0</v>
      </c>
      <c r="BE125" s="2">
        <f>SUMIFS('IND Balance'!Y$5:Y$141,'IND Balance'!$C$5:$C$141,'Service shares'!$B125,'IND Balance'!$D$5:$D$141,"*"&amp;'Service shares'!$A125)*Z125</f>
        <v>0.24686874004190917</v>
      </c>
      <c r="BF125" s="2">
        <f>SUMIFS('IND Balance'!Z$5:Z$141,'IND Balance'!$C$5:$C$141,'Service shares'!$B125,'IND Balance'!$D$5:$D$141,"*"&amp;'Service shares'!$A125)*AA125</f>
        <v>0.32535781693690335</v>
      </c>
      <c r="BG125" s="2">
        <f>SUMIFS('IND Balance'!AA$5:AA$141,'IND Balance'!$C$5:$C$141,'Service shares'!$B125,'IND Balance'!$D$5:$D$141,"*"&amp;'Service shares'!$A125)*AB125</f>
        <v>1.6778237884051223E-2</v>
      </c>
      <c r="BH125" s="2">
        <f>SUMIFS('IND Balance'!AB$5:AB$141,'IND Balance'!$C$5:$C$141,'Service shares'!$B125,'IND Balance'!$D$5:$D$141,"*"&amp;'Service shares'!$A125)*AC125</f>
        <v>4.2132757830034917E-3</v>
      </c>
      <c r="BI125" s="2">
        <f>SUMIFS('IND Balance'!AC$5:AC$141,'IND Balance'!$C$5:$C$141,'Service shares'!$B125,'IND Balance'!$D$5:$D$141,"*"&amp;'Service shares'!$A125)*AD125</f>
        <v>6.7213189084610017</v>
      </c>
      <c r="BJ125" s="2">
        <f>SUMIFS('IND Balance'!AD$5:AD$141,'IND Balance'!$C$5:$C$141,'Service shares'!$B125,'IND Balance'!$D$5:$D$141,"*"&amp;'Service shares'!$A125)*AE125</f>
        <v>0</v>
      </c>
      <c r="BK125" s="2">
        <f>SUMIFS('IND Balance'!AE$5:AE$141,'IND Balance'!$C$5:$C$141,'Service shares'!$B125,'IND Balance'!$D$5:$D$141,"*"&amp;'Service shares'!$A125)*AF125</f>
        <v>7.5687595920838182E-3</v>
      </c>
      <c r="BL125" s="2">
        <f>SUMIFS('IND Balance'!AF$5:AF$141,'IND Balance'!$C$5:$C$141,'Service shares'!$B125,'IND Balance'!$D$5:$D$141,"*"&amp;'Service shares'!$A125)*AG125</f>
        <v>0.4779157627194412</v>
      </c>
      <c r="BM125" s="2">
        <f>SUMIFS('IND Balance'!AG$5:AG$141,'IND Balance'!$C$5:$C$141,'Service shares'!$B125,'IND Balance'!$D$5:$D$141,"*"&amp;'Service shares'!$A125)*AH125</f>
        <v>5.5973180444311987</v>
      </c>
      <c r="BN125" s="2">
        <f>SUMIFS('IND Balance'!AH$5:AH$141,'IND Balance'!$C$5:$C$141,'Service shares'!$B125,'IND Balance'!$D$5:$D$141,"*"&amp;'Service shares'!$A125)*AI125</f>
        <v>0</v>
      </c>
    </row>
    <row r="126" spans="1:66" x14ac:dyDescent="0.45">
      <c r="A126" t="s">
        <v>159</v>
      </c>
      <c r="B126" t="s">
        <v>127</v>
      </c>
      <c r="C126" t="s">
        <v>199</v>
      </c>
      <c r="D126" s="1">
        <v>8.1490104772991845E-3</v>
      </c>
      <c r="E126" s="1"/>
      <c r="F126" s="1">
        <f t="shared" si="25"/>
        <v>8.1490104772991845E-3</v>
      </c>
      <c r="G126" s="1">
        <f t="shared" si="30"/>
        <v>8.1490104772991845E-3</v>
      </c>
      <c r="H126" s="1">
        <f t="shared" si="30"/>
        <v>8.1490104772991845E-3</v>
      </c>
      <c r="I126" s="1">
        <f t="shared" si="30"/>
        <v>8.1490104772991845E-3</v>
      </c>
      <c r="J126" s="1">
        <f t="shared" si="30"/>
        <v>8.1490104772991845E-3</v>
      </c>
      <c r="K126" s="1">
        <f t="shared" si="30"/>
        <v>8.1490104772991845E-3</v>
      </c>
      <c r="L126" s="1">
        <f t="shared" si="30"/>
        <v>8.1490104772991845E-3</v>
      </c>
      <c r="M126" s="1">
        <f t="shared" si="30"/>
        <v>8.1490104772991845E-3</v>
      </c>
      <c r="N126" s="1">
        <f t="shared" si="30"/>
        <v>8.1490104772991845E-3</v>
      </c>
      <c r="O126" s="1">
        <f t="shared" si="30"/>
        <v>8.1490104772991845E-3</v>
      </c>
      <c r="P126" s="1">
        <f t="shared" si="30"/>
        <v>8.1490104772991845E-3</v>
      </c>
      <c r="Q126" s="1">
        <f t="shared" si="30"/>
        <v>8.1490104772991845E-3</v>
      </c>
      <c r="R126" s="1">
        <f t="shared" si="30"/>
        <v>8.1490104772991845E-3</v>
      </c>
      <c r="S126" s="1">
        <f t="shared" si="30"/>
        <v>8.1490104772991845E-3</v>
      </c>
      <c r="T126" s="1">
        <f t="shared" si="30"/>
        <v>8.1490104772991845E-3</v>
      </c>
      <c r="U126" s="1">
        <f t="shared" si="30"/>
        <v>8.1490104772991845E-3</v>
      </c>
      <c r="V126" s="1">
        <f t="shared" si="30"/>
        <v>8.1490104772991845E-3</v>
      </c>
      <c r="W126" s="1">
        <f t="shared" si="31"/>
        <v>8.1490104772991845E-3</v>
      </c>
      <c r="X126" s="1">
        <f t="shared" si="31"/>
        <v>8.1490104772991845E-3</v>
      </c>
      <c r="Y126" s="1">
        <f t="shared" si="31"/>
        <v>8.1490104772991845E-3</v>
      </c>
      <c r="Z126" s="1">
        <f t="shared" si="31"/>
        <v>8.1490104772991845E-3</v>
      </c>
      <c r="AA126" s="1">
        <f t="shared" si="31"/>
        <v>8.1490104772991845E-3</v>
      </c>
      <c r="AB126" s="1">
        <f t="shared" si="31"/>
        <v>8.1490104772991845E-3</v>
      </c>
      <c r="AC126" s="1">
        <f t="shared" si="31"/>
        <v>8.1490104772991845E-3</v>
      </c>
      <c r="AD126" s="1">
        <f t="shared" si="31"/>
        <v>8.1490104772991845E-3</v>
      </c>
      <c r="AE126" s="1">
        <f t="shared" si="31"/>
        <v>8.1490104772991845E-3</v>
      </c>
      <c r="AF126" s="1">
        <f t="shared" si="31"/>
        <v>8.1490104772991845E-3</v>
      </c>
      <c r="AG126" s="1">
        <f t="shared" si="31"/>
        <v>8.1490104772991845E-3</v>
      </c>
      <c r="AH126" s="1">
        <f t="shared" si="31"/>
        <v>8.1490104772991845E-3</v>
      </c>
      <c r="AI126" s="1">
        <f t="shared" si="31"/>
        <v>8.1490104772991845E-3</v>
      </c>
      <c r="AJ126" s="1"/>
      <c r="AK126" s="2">
        <f>SUMIFS('IND Balance'!E$5:E$141,'IND Balance'!$C$5:$C$141,'Service shares'!$B126,'IND Balance'!$D$5:$D$141,"*"&amp;'Service shares'!$A126)*F126</f>
        <v>1.2585208861466822E-2</v>
      </c>
      <c r="AL126" s="2">
        <f>SUMIFS('IND Balance'!F$5:F$141,'IND Balance'!$C$5:$C$141,'Service shares'!$B126,'IND Balance'!$D$5:$D$141,"*"&amp;'Service shares'!$A126)*G126</f>
        <v>5.3633931548311992E-5</v>
      </c>
      <c r="AM126" s="2">
        <f>SUMIFS('IND Balance'!G$5:G$141,'IND Balance'!$C$5:$C$141,'Service shares'!$B126,'IND Balance'!$D$5:$D$141,"*"&amp;'Service shares'!$A126)*H126</f>
        <v>8.1175603645634462E-2</v>
      </c>
      <c r="AN126" s="2">
        <f>SUMIFS('IND Balance'!H$5:H$141,'IND Balance'!$C$5:$C$141,'Service shares'!$B126,'IND Balance'!$D$5:$D$141,"*"&amp;'Service shares'!$A126)*I126</f>
        <v>0.17287809461559953</v>
      </c>
      <c r="AO126" s="2">
        <f>SUMIFS('IND Balance'!I$5:I$141,'IND Balance'!$C$5:$C$141,'Service shares'!$B126,'IND Balance'!$D$5:$D$141,"*"&amp;'Service shares'!$A126)*J126</f>
        <v>2.0422142985331779E-2</v>
      </c>
      <c r="AP126" s="2">
        <f>SUMIFS('IND Balance'!J$5:J$141,'IND Balance'!$C$5:$C$141,'Service shares'!$B126,'IND Balance'!$D$5:$D$141,"*"&amp;'Service shares'!$A126)*K126</f>
        <v>9.953324968568102E-3</v>
      </c>
      <c r="AQ126" s="2">
        <f>SUMIFS('IND Balance'!K$5:K$141,'IND Balance'!$C$5:$C$141,'Service shares'!$B126,'IND Balance'!$D$5:$D$141,"*"&amp;'Service shares'!$A126)*L126</f>
        <v>6.6940639614901043E-2</v>
      </c>
      <c r="AR126" s="2">
        <f>SUMIFS('IND Balance'!L$5:L$141,'IND Balance'!$C$5:$C$141,'Service shares'!$B126,'IND Balance'!$D$5:$D$141,"*"&amp;'Service shares'!$A126)*M126</f>
        <v>0.10582155521350407</v>
      </c>
      <c r="AS126" s="2">
        <f>SUMIFS('IND Balance'!M$5:M$141,'IND Balance'!$C$5:$C$141,'Service shares'!$B126,'IND Balance'!$D$5:$D$141,"*"&amp;'Service shares'!$A126)*N126</f>
        <v>0.48089755878789286</v>
      </c>
      <c r="AT126" s="2">
        <f>SUMIFS('IND Balance'!N$5:N$141,'IND Balance'!$C$5:$C$141,'Service shares'!$B126,'IND Balance'!$D$5:$D$141,"*"&amp;'Service shares'!$A126)*O126</f>
        <v>0.68224667324982535</v>
      </c>
      <c r="AU126" s="2">
        <f>SUMIFS('IND Balance'!O$5:O$141,'IND Balance'!$C$5:$C$141,'Service shares'!$B126,'IND Balance'!$D$5:$D$141,"*"&amp;'Service shares'!$A126)*P126</f>
        <v>1.033275432782305E-2</v>
      </c>
      <c r="AV126" s="2">
        <f>SUMIFS('IND Balance'!P$5:P$141,'IND Balance'!$C$5:$C$141,'Service shares'!$B126,'IND Balance'!$D$5:$D$141,"*"&amp;'Service shares'!$A126)*Q126</f>
        <v>0.14971881285261932</v>
      </c>
      <c r="AW126" s="2">
        <f>SUMIFS('IND Balance'!Q$5:Q$141,'IND Balance'!$C$5:$C$141,'Service shares'!$B126,'IND Balance'!$D$5:$D$141,"*"&amp;'Service shares'!$A126)*R126</f>
        <v>8.2586257929220017E-2</v>
      </c>
      <c r="AX126" s="2">
        <f>SUMIFS('IND Balance'!R$5:R$141,'IND Balance'!$C$5:$C$141,'Service shares'!$B126,'IND Balance'!$D$5:$D$141,"*"&amp;'Service shares'!$A126)*S126</f>
        <v>8.9234545398370196E-2</v>
      </c>
      <c r="AY126" s="2">
        <f>SUMIFS('IND Balance'!S$5:S$141,'IND Balance'!$C$5:$C$141,'Service shares'!$B126,'IND Balance'!$D$5:$D$141,"*"&amp;'Service shares'!$A126)*T126</f>
        <v>6.4074192567171118E-2</v>
      </c>
      <c r="AZ126" s="2">
        <f>SUMIFS('IND Balance'!T$5:T$141,'IND Balance'!$C$5:$C$141,'Service shares'!$B126,'IND Balance'!$D$5:$D$141,"*"&amp;'Service shares'!$A126)*U126</f>
        <v>0.21660622795529685</v>
      </c>
      <c r="BA126" s="2">
        <f>SUMIFS('IND Balance'!U$5:U$141,'IND Balance'!$C$5:$C$141,'Service shares'!$B126,'IND Balance'!$D$5:$D$141,"*"&amp;'Service shares'!$A126)*V126</f>
        <v>0.25248047038742721</v>
      </c>
      <c r="BB126" s="2">
        <f>SUMIFS('IND Balance'!V$5:V$141,'IND Balance'!$C$5:$C$141,'Service shares'!$B126,'IND Balance'!$D$5:$D$141,"*"&amp;'Service shares'!$A126)*W126</f>
        <v>8.4561979117578567E-2</v>
      </c>
      <c r="BC126" s="2">
        <f>SUMIFS('IND Balance'!W$5:W$141,'IND Balance'!$C$5:$C$141,'Service shares'!$B126,'IND Balance'!$D$5:$D$141,"*"&amp;'Service shares'!$A126)*X126</f>
        <v>0.24745965885261931</v>
      </c>
      <c r="BD126" s="2">
        <f>SUMIFS('IND Balance'!X$5:X$141,'IND Balance'!$C$5:$C$141,'Service shares'!$B126,'IND Balance'!$D$5:$D$141,"*"&amp;'Service shares'!$A126)*Y126</f>
        <v>0</v>
      </c>
      <c r="BE126" s="2">
        <f>SUMIFS('IND Balance'!Y$5:Y$141,'IND Balance'!$C$5:$C$141,'Service shares'!$B126,'IND Balance'!$D$5:$D$141,"*"&amp;'Service shares'!$A126)*Z126</f>
        <v>7.2003382512223504E-2</v>
      </c>
      <c r="BF126" s="2">
        <f>SUMIFS('IND Balance'!Z$5:Z$141,'IND Balance'!$C$5:$C$141,'Service shares'!$B126,'IND Balance'!$D$5:$D$141,"*"&amp;'Service shares'!$A126)*AA126</f>
        <v>9.489602993993014E-2</v>
      </c>
      <c r="BG126" s="2">
        <f>SUMIFS('IND Balance'!AA$5:AA$141,'IND Balance'!$C$5:$C$141,'Service shares'!$B126,'IND Balance'!$D$5:$D$141,"*"&amp;'Service shares'!$A126)*AB126</f>
        <v>4.8936527161816063E-3</v>
      </c>
      <c r="BH126" s="2">
        <f>SUMIFS('IND Balance'!AB$5:AB$141,'IND Balance'!$C$5:$C$141,'Service shares'!$B126,'IND Balance'!$D$5:$D$141,"*"&amp;'Service shares'!$A126)*AC126</f>
        <v>1.2288721033760185E-3</v>
      </c>
      <c r="BI126" s="2">
        <f>SUMIFS('IND Balance'!AC$5:AC$141,'IND Balance'!$C$5:$C$141,'Service shares'!$B126,'IND Balance'!$D$5:$D$141,"*"&amp;'Service shares'!$A126)*AD126</f>
        <v>1.9603846816344586</v>
      </c>
      <c r="BJ126" s="2">
        <f>SUMIFS('IND Balance'!AD$5:AD$141,'IND Balance'!$C$5:$C$141,'Service shares'!$B126,'IND Balance'!$D$5:$D$141,"*"&amp;'Service shares'!$A126)*AE126</f>
        <v>0</v>
      </c>
      <c r="BK126" s="2">
        <f>SUMIFS('IND Balance'!AE$5:AE$141,'IND Balance'!$C$5:$C$141,'Service shares'!$B126,'IND Balance'!$D$5:$D$141,"*"&amp;'Service shares'!$A126)*AF126</f>
        <v>2.207554881024447E-3</v>
      </c>
      <c r="BL126" s="2">
        <f>SUMIFS('IND Balance'!AF$5:AF$141,'IND Balance'!$C$5:$C$141,'Service shares'!$B126,'IND Balance'!$D$5:$D$141,"*"&amp;'Service shares'!$A126)*AG126</f>
        <v>0.13939209745983699</v>
      </c>
      <c r="BM126" s="2">
        <f>SUMIFS('IND Balance'!AG$5:AG$141,'IND Balance'!$C$5:$C$141,'Service shares'!$B126,'IND Balance'!$D$5:$D$141,"*"&amp;'Service shares'!$A126)*AH126</f>
        <v>1.632551096292433</v>
      </c>
      <c r="BN126" s="2">
        <f>SUMIFS('IND Balance'!AH$5:AH$141,'IND Balance'!$C$5:$C$141,'Service shares'!$B126,'IND Balance'!$D$5:$D$141,"*"&amp;'Service shares'!$A126)*AI126</f>
        <v>0</v>
      </c>
    </row>
    <row r="127" spans="1:66" x14ac:dyDescent="0.45">
      <c r="A127" t="s">
        <v>159</v>
      </c>
      <c r="B127" t="s">
        <v>127</v>
      </c>
      <c r="C127" t="s">
        <v>205</v>
      </c>
      <c r="D127" s="1">
        <v>2.5611175785797437E-2</v>
      </c>
      <c r="E127" s="1"/>
      <c r="F127" s="1">
        <f t="shared" si="25"/>
        <v>2.5611175785797437E-2</v>
      </c>
      <c r="G127" s="1">
        <f t="shared" si="30"/>
        <v>2.5611175785797437E-2</v>
      </c>
      <c r="H127" s="1">
        <f t="shared" si="30"/>
        <v>2.5611175785797437E-2</v>
      </c>
      <c r="I127" s="1">
        <f t="shared" si="30"/>
        <v>2.5611175785797437E-2</v>
      </c>
      <c r="J127" s="1">
        <f t="shared" si="30"/>
        <v>2.5611175785797437E-2</v>
      </c>
      <c r="K127" s="1">
        <f t="shared" si="30"/>
        <v>2.5611175785797437E-2</v>
      </c>
      <c r="L127" s="1">
        <f t="shared" si="30"/>
        <v>2.5611175785797437E-2</v>
      </c>
      <c r="M127" s="1">
        <f t="shared" si="30"/>
        <v>2.5611175785797437E-2</v>
      </c>
      <c r="N127" s="1">
        <f t="shared" si="30"/>
        <v>2.5611175785797437E-2</v>
      </c>
      <c r="O127" s="1">
        <f t="shared" si="30"/>
        <v>2.5611175785797437E-2</v>
      </c>
      <c r="P127" s="1">
        <f t="shared" si="30"/>
        <v>2.5611175785797437E-2</v>
      </c>
      <c r="Q127" s="1">
        <f t="shared" si="30"/>
        <v>2.5611175785797437E-2</v>
      </c>
      <c r="R127" s="1">
        <f t="shared" si="30"/>
        <v>2.5611175785797437E-2</v>
      </c>
      <c r="S127" s="1">
        <f t="shared" si="30"/>
        <v>2.5611175785797437E-2</v>
      </c>
      <c r="T127" s="1">
        <f t="shared" si="30"/>
        <v>2.5611175785797437E-2</v>
      </c>
      <c r="U127" s="1">
        <f t="shared" si="30"/>
        <v>2.5611175785797437E-2</v>
      </c>
      <c r="V127" s="1">
        <f t="shared" si="30"/>
        <v>2.5611175785797437E-2</v>
      </c>
      <c r="W127" s="1">
        <f t="shared" si="31"/>
        <v>2.5611175785797437E-2</v>
      </c>
      <c r="X127" s="1">
        <f t="shared" si="31"/>
        <v>2.5611175785797437E-2</v>
      </c>
      <c r="Y127" s="1">
        <f t="shared" si="31"/>
        <v>2.5611175785797437E-2</v>
      </c>
      <c r="Z127" s="1">
        <f t="shared" si="31"/>
        <v>2.5611175785797437E-2</v>
      </c>
      <c r="AA127" s="1">
        <f t="shared" si="31"/>
        <v>2.5611175785797437E-2</v>
      </c>
      <c r="AB127" s="1">
        <f t="shared" si="31"/>
        <v>2.5611175785797437E-2</v>
      </c>
      <c r="AC127" s="1">
        <f t="shared" si="31"/>
        <v>2.5611175785797437E-2</v>
      </c>
      <c r="AD127" s="1">
        <f t="shared" si="31"/>
        <v>2.5611175785797437E-2</v>
      </c>
      <c r="AE127" s="1">
        <f t="shared" si="31"/>
        <v>2.5611175785797437E-2</v>
      </c>
      <c r="AF127" s="1">
        <f t="shared" si="31"/>
        <v>2.5611175785797437E-2</v>
      </c>
      <c r="AG127" s="1">
        <f t="shared" si="31"/>
        <v>2.5611175785797437E-2</v>
      </c>
      <c r="AH127" s="1">
        <f t="shared" si="31"/>
        <v>2.5611175785797437E-2</v>
      </c>
      <c r="AI127" s="1">
        <f t="shared" si="31"/>
        <v>2.5611175785797437E-2</v>
      </c>
      <c r="AJ127" s="1"/>
      <c r="AK127" s="2">
        <f>SUMIFS('IND Balance'!E$5:E$141,'IND Balance'!$C$5:$C$141,'Service shares'!$B127,'IND Balance'!$D$5:$D$141,"*"&amp;'Service shares'!$A127)*F127</f>
        <v>3.955351356461001E-2</v>
      </c>
      <c r="AL127" s="2">
        <f>SUMIFS('IND Balance'!F$5:F$141,'IND Balance'!$C$5:$C$141,'Service shares'!$B127,'IND Balance'!$D$5:$D$141,"*"&amp;'Service shares'!$A127)*G127</f>
        <v>1.6856378486612339E-4</v>
      </c>
      <c r="AM127" s="2">
        <f>SUMIFS('IND Balance'!G$5:G$141,'IND Balance'!$C$5:$C$141,'Service shares'!$B127,'IND Balance'!$D$5:$D$141,"*"&amp;'Service shares'!$A127)*H127</f>
        <v>0.25512332574342256</v>
      </c>
      <c r="AN127" s="2">
        <f>SUMIFS('IND Balance'!H$5:H$141,'IND Balance'!$C$5:$C$141,'Service shares'!$B127,'IND Balance'!$D$5:$D$141,"*"&amp;'Service shares'!$A127)*I127</f>
        <v>0.54333115450616998</v>
      </c>
      <c r="AO127" s="2">
        <f>SUMIFS('IND Balance'!I$5:I$141,'IND Balance'!$C$5:$C$141,'Service shares'!$B127,'IND Balance'!$D$5:$D$141,"*"&amp;'Service shares'!$A127)*J127</f>
        <v>6.4183877953899876E-2</v>
      </c>
      <c r="AP127" s="2">
        <f>SUMIFS('IND Balance'!J$5:J$141,'IND Balance'!$C$5:$C$141,'Service shares'!$B127,'IND Balance'!$D$5:$D$141,"*"&amp;'Service shares'!$A127)*K127</f>
        <v>3.1281878472642605E-2</v>
      </c>
      <c r="AQ127" s="2">
        <f>SUMIFS('IND Balance'!K$5:K$141,'IND Balance'!$C$5:$C$141,'Service shares'!$B127,'IND Balance'!$D$5:$D$141,"*"&amp;'Service shares'!$A127)*L127</f>
        <v>0.21038486736111758</v>
      </c>
      <c r="AR127" s="2">
        <f>SUMIFS('IND Balance'!L$5:L$141,'IND Balance'!$C$5:$C$141,'Service shares'!$B127,'IND Balance'!$D$5:$D$141,"*"&amp;'Service shares'!$A127)*M127</f>
        <v>0.33258203067101277</v>
      </c>
      <c r="AS127" s="2">
        <f>SUMIFS('IND Balance'!M$5:M$141,'IND Balance'!$C$5:$C$141,'Service shares'!$B127,'IND Balance'!$D$5:$D$141,"*"&amp;'Service shares'!$A127)*N127</f>
        <v>1.5113923276190919</v>
      </c>
      <c r="AT127" s="2">
        <f>SUMIFS('IND Balance'!N$5:N$141,'IND Balance'!$C$5:$C$141,'Service shares'!$B127,'IND Balance'!$D$5:$D$141,"*"&amp;'Service shares'!$A127)*O127</f>
        <v>2.1442038302137369</v>
      </c>
      <c r="AU127" s="2">
        <f>SUMIFS('IND Balance'!O$5:O$141,'IND Balance'!$C$5:$C$141,'Service shares'!$B127,'IND Balance'!$D$5:$D$141,"*"&amp;'Service shares'!$A127)*P127</f>
        <v>3.2474370744586728E-2</v>
      </c>
      <c r="AV127" s="2">
        <f>SUMIFS('IND Balance'!P$5:P$141,'IND Balance'!$C$5:$C$141,'Service shares'!$B127,'IND Balance'!$D$5:$D$141,"*"&amp;'Service shares'!$A127)*Q127</f>
        <v>0.47054484039394645</v>
      </c>
      <c r="AW127" s="2">
        <f>SUMIFS('IND Balance'!Q$5:Q$141,'IND Balance'!$C$5:$C$141,'Service shares'!$B127,'IND Balance'!$D$5:$D$141,"*"&amp;'Service shares'!$A127)*R127</f>
        <v>0.25955681063469149</v>
      </c>
      <c r="AX127" s="2">
        <f>SUMIFS('IND Balance'!R$5:R$141,'IND Balance'!$C$5:$C$141,'Service shares'!$B127,'IND Balance'!$D$5:$D$141,"*"&amp;'Service shares'!$A127)*S127</f>
        <v>0.28045142839487774</v>
      </c>
      <c r="AY127" s="2">
        <f>SUMIFS('IND Balance'!S$5:S$141,'IND Balance'!$C$5:$C$141,'Service shares'!$B127,'IND Balance'!$D$5:$D$141,"*"&amp;'Service shares'!$A127)*T127</f>
        <v>0.20137603378253782</v>
      </c>
      <c r="AZ127" s="2">
        <f>SUMIFS('IND Balance'!T$5:T$141,'IND Balance'!$C$5:$C$141,'Service shares'!$B127,'IND Balance'!$D$5:$D$141,"*"&amp;'Service shares'!$A127)*U127</f>
        <v>0.68076243071664722</v>
      </c>
      <c r="BA127" s="2">
        <f>SUMIFS('IND Balance'!U$5:U$141,'IND Balance'!$C$5:$C$141,'Service shares'!$B127,'IND Balance'!$D$5:$D$141,"*"&amp;'Service shares'!$A127)*V127</f>
        <v>0.79351004978905704</v>
      </c>
      <c r="BB127" s="2">
        <f>SUMIFS('IND Balance'!V$5:V$141,'IND Balance'!$C$5:$C$141,'Service shares'!$B127,'IND Balance'!$D$5:$D$141,"*"&amp;'Service shares'!$A127)*W127</f>
        <v>0.26576622008381834</v>
      </c>
      <c r="BC127" s="2">
        <f>SUMIFS('IND Balance'!W$5:W$141,'IND Balance'!$C$5:$C$141,'Service shares'!$B127,'IND Balance'!$D$5:$D$141,"*"&amp;'Service shares'!$A127)*X127</f>
        <v>0.77773035639394639</v>
      </c>
      <c r="BD127" s="2">
        <f>SUMIFS('IND Balance'!X$5:X$141,'IND Balance'!$C$5:$C$141,'Service shares'!$B127,'IND Balance'!$D$5:$D$141,"*"&amp;'Service shares'!$A127)*Y127</f>
        <v>0</v>
      </c>
      <c r="BE127" s="2">
        <f>SUMIFS('IND Balance'!Y$5:Y$141,'IND Balance'!$C$5:$C$141,'Service shares'!$B127,'IND Balance'!$D$5:$D$141,"*"&amp;'Service shares'!$A127)*Z127</f>
        <v>0.22629634503841675</v>
      </c>
      <c r="BF127" s="2">
        <f>SUMIFS('IND Balance'!Z$5:Z$141,'IND Balance'!$C$5:$C$141,'Service shares'!$B127,'IND Balance'!$D$5:$D$141,"*"&amp;'Service shares'!$A127)*AA127</f>
        <v>0.29824466552549478</v>
      </c>
      <c r="BG127" s="2">
        <f>SUMIFS('IND Balance'!AA$5:AA$141,'IND Balance'!$C$5:$C$141,'Service shares'!$B127,'IND Balance'!$D$5:$D$141,"*"&amp;'Service shares'!$A127)*AB127</f>
        <v>1.5380051393713621E-2</v>
      </c>
      <c r="BH127" s="2">
        <f>SUMIFS('IND Balance'!AB$5:AB$141,'IND Balance'!$C$5:$C$141,'Service shares'!$B127,'IND Balance'!$D$5:$D$141,"*"&amp;'Service shares'!$A127)*AC127</f>
        <v>3.8621694677532011E-3</v>
      </c>
      <c r="BI127" s="2">
        <f>SUMIFS('IND Balance'!AC$5:AC$141,'IND Balance'!$C$5:$C$141,'Service shares'!$B127,'IND Balance'!$D$5:$D$141,"*"&amp;'Service shares'!$A127)*AD127</f>
        <v>6.161208999422584</v>
      </c>
      <c r="BJ127" s="2">
        <f>SUMIFS('IND Balance'!AD$5:AD$141,'IND Balance'!$C$5:$C$141,'Service shares'!$B127,'IND Balance'!$D$5:$D$141,"*"&amp;'Service shares'!$A127)*AE127</f>
        <v>0</v>
      </c>
      <c r="BK127" s="2">
        <f>SUMIFS('IND Balance'!AE$5:AE$141,'IND Balance'!$C$5:$C$141,'Service shares'!$B127,'IND Balance'!$D$5:$D$141,"*"&amp;'Service shares'!$A127)*AF127</f>
        <v>6.9380296260768337E-3</v>
      </c>
      <c r="BL127" s="2">
        <f>SUMIFS('IND Balance'!AF$5:AF$141,'IND Balance'!$C$5:$C$141,'Service shares'!$B127,'IND Balance'!$D$5:$D$141,"*"&amp;'Service shares'!$A127)*AG127</f>
        <v>0.43808944915948772</v>
      </c>
      <c r="BM127" s="2">
        <f>SUMIFS('IND Balance'!AG$5:AG$141,'IND Balance'!$C$5:$C$141,'Service shares'!$B127,'IND Balance'!$D$5:$D$141,"*"&amp;'Service shares'!$A127)*AH127</f>
        <v>5.1308748740619325</v>
      </c>
      <c r="BN127" s="2">
        <f>SUMIFS('IND Balance'!AH$5:AH$141,'IND Balance'!$C$5:$C$141,'Service shares'!$B127,'IND Balance'!$D$5:$D$141,"*"&amp;'Service shares'!$A127)*AI127</f>
        <v>0</v>
      </c>
    </row>
    <row r="128" spans="1:66" x14ac:dyDescent="0.45">
      <c r="A128" t="s">
        <v>159</v>
      </c>
      <c r="B128" t="s">
        <v>47</v>
      </c>
      <c r="C128" t="s">
        <v>173</v>
      </c>
      <c r="D128" s="1">
        <v>4.0572792362768499E-2</v>
      </c>
      <c r="E128" s="1"/>
      <c r="F128" s="1">
        <f t="shared" si="25"/>
        <v>4.0572792362768499E-2</v>
      </c>
      <c r="G128" s="1">
        <f t="shared" si="30"/>
        <v>4.0572792362768499E-2</v>
      </c>
      <c r="H128" s="1">
        <f t="shared" si="30"/>
        <v>4.0572792362768499E-2</v>
      </c>
      <c r="I128" s="1">
        <f t="shared" si="30"/>
        <v>4.0572792362768499E-2</v>
      </c>
      <c r="J128" s="1">
        <f t="shared" si="30"/>
        <v>4.0572792362768499E-2</v>
      </c>
      <c r="K128" s="1">
        <f t="shared" si="30"/>
        <v>4.0572792362768499E-2</v>
      </c>
      <c r="L128" s="1">
        <f t="shared" si="30"/>
        <v>4.0572792362768499E-2</v>
      </c>
      <c r="M128" s="1">
        <f t="shared" si="30"/>
        <v>4.0572792362768499E-2</v>
      </c>
      <c r="N128" s="1">
        <f t="shared" si="30"/>
        <v>4.0572792362768499E-2</v>
      </c>
      <c r="O128" s="1">
        <f t="shared" si="30"/>
        <v>4.0572792362768499E-2</v>
      </c>
      <c r="P128" s="1">
        <f t="shared" si="30"/>
        <v>4.0572792362768499E-2</v>
      </c>
      <c r="Q128" s="1">
        <f t="shared" si="30"/>
        <v>4.0572792362768499E-2</v>
      </c>
      <c r="R128" s="1">
        <f t="shared" si="30"/>
        <v>4.0572792362768499E-2</v>
      </c>
      <c r="S128" s="1">
        <f t="shared" si="30"/>
        <v>4.0572792362768499E-2</v>
      </c>
      <c r="T128" s="1">
        <f t="shared" si="30"/>
        <v>4.0572792362768499E-2</v>
      </c>
      <c r="U128" s="1">
        <f t="shared" si="30"/>
        <v>4.0572792362768499E-2</v>
      </c>
      <c r="V128" s="1">
        <f t="shared" si="30"/>
        <v>4.0572792362768499E-2</v>
      </c>
      <c r="W128" s="1">
        <f t="shared" si="31"/>
        <v>4.0572792362768499E-2</v>
      </c>
      <c r="X128" s="1">
        <f t="shared" si="31"/>
        <v>4.0572792362768499E-2</v>
      </c>
      <c r="Y128" s="1">
        <f t="shared" si="31"/>
        <v>4.0572792362768499E-2</v>
      </c>
      <c r="Z128" s="1">
        <f t="shared" si="31"/>
        <v>4.0572792362768499E-2</v>
      </c>
      <c r="AA128" s="1">
        <f t="shared" si="31"/>
        <v>4.0572792362768499E-2</v>
      </c>
      <c r="AB128" s="1">
        <f t="shared" si="31"/>
        <v>4.0572792362768499E-2</v>
      </c>
      <c r="AC128" s="1">
        <f t="shared" si="31"/>
        <v>4.0572792362768499E-2</v>
      </c>
      <c r="AD128" s="1">
        <f t="shared" si="31"/>
        <v>4.0572792362768499E-2</v>
      </c>
      <c r="AE128" s="1">
        <f t="shared" si="31"/>
        <v>4.0572792362768499E-2</v>
      </c>
      <c r="AF128" s="1">
        <f t="shared" si="31"/>
        <v>4.0572792362768499E-2</v>
      </c>
      <c r="AG128" s="1">
        <f t="shared" si="31"/>
        <v>4.0572792362768499E-2</v>
      </c>
      <c r="AH128" s="1">
        <f t="shared" si="31"/>
        <v>4.0572792362768499E-2</v>
      </c>
      <c r="AI128" s="1">
        <f t="shared" si="31"/>
        <v>4.0572792362768499E-2</v>
      </c>
      <c r="AJ128" s="1"/>
      <c r="AK128" s="2">
        <f>SUMIFS('IND Balance'!E$5:E$141,'IND Balance'!$C$5:$C$141,'Service shares'!$B128,'IND Balance'!$D$5:$D$141,"*"&amp;'Service shares'!$A128)*F128</f>
        <v>0</v>
      </c>
      <c r="AL128" s="2">
        <f>SUMIFS('IND Balance'!F$5:F$141,'IND Balance'!$C$5:$C$141,'Service shares'!$B128,'IND Balance'!$D$5:$D$141,"*"&amp;'Service shares'!$A128)*G128</f>
        <v>0</v>
      </c>
      <c r="AM128" s="2">
        <f>SUMIFS('IND Balance'!G$5:G$141,'IND Balance'!$C$5:$C$141,'Service shares'!$B128,'IND Balance'!$D$5:$D$141,"*"&amp;'Service shares'!$A128)*H128</f>
        <v>0</v>
      </c>
      <c r="AN128" s="2">
        <f>SUMIFS('IND Balance'!H$5:H$141,'IND Balance'!$C$5:$C$141,'Service shares'!$B128,'IND Balance'!$D$5:$D$141,"*"&amp;'Service shares'!$A128)*I128</f>
        <v>0</v>
      </c>
      <c r="AO128" s="2">
        <f>SUMIFS('IND Balance'!I$5:I$141,'IND Balance'!$C$5:$C$141,'Service shares'!$B128,'IND Balance'!$D$5:$D$141,"*"&amp;'Service shares'!$A128)*J128</f>
        <v>0</v>
      </c>
      <c r="AP128" s="2">
        <f>SUMIFS('IND Balance'!J$5:J$141,'IND Balance'!$C$5:$C$141,'Service shares'!$B128,'IND Balance'!$D$5:$D$141,"*"&amp;'Service shares'!$A128)*K128</f>
        <v>0</v>
      </c>
      <c r="AQ128" s="2">
        <f>SUMIFS('IND Balance'!K$5:K$141,'IND Balance'!$C$5:$C$141,'Service shares'!$B128,'IND Balance'!$D$5:$D$141,"*"&amp;'Service shares'!$A128)*L128</f>
        <v>0</v>
      </c>
      <c r="AR128" s="2">
        <f>SUMIFS('IND Balance'!L$5:L$141,'IND Balance'!$C$5:$C$141,'Service shares'!$B128,'IND Balance'!$D$5:$D$141,"*"&amp;'Service shares'!$A128)*M128</f>
        <v>0</v>
      </c>
      <c r="AS128" s="2">
        <f>SUMIFS('IND Balance'!M$5:M$141,'IND Balance'!$C$5:$C$141,'Service shares'!$B128,'IND Balance'!$D$5:$D$141,"*"&amp;'Service shares'!$A128)*N128</f>
        <v>0</v>
      </c>
      <c r="AT128" s="2">
        <f>SUMIFS('IND Balance'!N$5:N$141,'IND Balance'!$C$5:$C$141,'Service shares'!$B128,'IND Balance'!$D$5:$D$141,"*"&amp;'Service shares'!$A128)*O128</f>
        <v>0</v>
      </c>
      <c r="AU128" s="2">
        <f>SUMIFS('IND Balance'!O$5:O$141,'IND Balance'!$C$5:$C$141,'Service shares'!$B128,'IND Balance'!$D$5:$D$141,"*"&amp;'Service shares'!$A128)*P128</f>
        <v>0</v>
      </c>
      <c r="AV128" s="2">
        <f>SUMIFS('IND Balance'!P$5:P$141,'IND Balance'!$C$5:$C$141,'Service shares'!$B128,'IND Balance'!$D$5:$D$141,"*"&amp;'Service shares'!$A128)*Q128</f>
        <v>0</v>
      </c>
      <c r="AW128" s="2">
        <f>SUMIFS('IND Balance'!Q$5:Q$141,'IND Balance'!$C$5:$C$141,'Service shares'!$B128,'IND Balance'!$D$5:$D$141,"*"&amp;'Service shares'!$A128)*R128</f>
        <v>0</v>
      </c>
      <c r="AX128" s="2">
        <f>SUMIFS('IND Balance'!R$5:R$141,'IND Balance'!$C$5:$C$141,'Service shares'!$B128,'IND Balance'!$D$5:$D$141,"*"&amp;'Service shares'!$A128)*S128</f>
        <v>0</v>
      </c>
      <c r="AY128" s="2">
        <f>SUMIFS('IND Balance'!S$5:S$141,'IND Balance'!$C$5:$C$141,'Service shares'!$B128,'IND Balance'!$D$5:$D$141,"*"&amp;'Service shares'!$A128)*T128</f>
        <v>0</v>
      </c>
      <c r="AZ128" s="2">
        <f>SUMIFS('IND Balance'!T$5:T$141,'IND Balance'!$C$5:$C$141,'Service shares'!$B128,'IND Balance'!$D$5:$D$141,"*"&amp;'Service shares'!$A128)*U128</f>
        <v>0</v>
      </c>
      <c r="BA128" s="2">
        <f>SUMIFS('IND Balance'!U$5:U$141,'IND Balance'!$C$5:$C$141,'Service shares'!$B128,'IND Balance'!$D$5:$D$141,"*"&amp;'Service shares'!$A128)*V128</f>
        <v>0</v>
      </c>
      <c r="BB128" s="2">
        <f>SUMIFS('IND Balance'!V$5:V$141,'IND Balance'!$C$5:$C$141,'Service shares'!$B128,'IND Balance'!$D$5:$D$141,"*"&amp;'Service shares'!$A128)*W128</f>
        <v>0</v>
      </c>
      <c r="BC128" s="2">
        <f>SUMIFS('IND Balance'!W$5:W$141,'IND Balance'!$C$5:$C$141,'Service shares'!$B128,'IND Balance'!$D$5:$D$141,"*"&amp;'Service shares'!$A128)*X128</f>
        <v>0</v>
      </c>
      <c r="BD128" s="2">
        <f>SUMIFS('IND Balance'!X$5:X$141,'IND Balance'!$C$5:$C$141,'Service shares'!$B128,'IND Balance'!$D$5:$D$141,"*"&amp;'Service shares'!$A128)*Y128</f>
        <v>0</v>
      </c>
      <c r="BE128" s="2">
        <f>SUMIFS('IND Balance'!Y$5:Y$141,'IND Balance'!$C$5:$C$141,'Service shares'!$B128,'IND Balance'!$D$5:$D$141,"*"&amp;'Service shares'!$A128)*Z128</f>
        <v>0</v>
      </c>
      <c r="BF128" s="2">
        <f>SUMIFS('IND Balance'!Z$5:Z$141,'IND Balance'!$C$5:$C$141,'Service shares'!$B128,'IND Balance'!$D$5:$D$141,"*"&amp;'Service shares'!$A128)*AA128</f>
        <v>0</v>
      </c>
      <c r="BG128" s="2">
        <f>SUMIFS('IND Balance'!AA$5:AA$141,'IND Balance'!$C$5:$C$141,'Service shares'!$B128,'IND Balance'!$D$5:$D$141,"*"&amp;'Service shares'!$A128)*AB128</f>
        <v>0</v>
      </c>
      <c r="BH128" s="2">
        <f>SUMIFS('IND Balance'!AB$5:AB$141,'IND Balance'!$C$5:$C$141,'Service shares'!$B128,'IND Balance'!$D$5:$D$141,"*"&amp;'Service shares'!$A128)*AC128</f>
        <v>0</v>
      </c>
      <c r="BI128" s="2">
        <f>SUMIFS('IND Balance'!AC$5:AC$141,'IND Balance'!$C$5:$C$141,'Service shares'!$B128,'IND Balance'!$D$5:$D$141,"*"&amp;'Service shares'!$A128)*AD128</f>
        <v>0</v>
      </c>
      <c r="BJ128" s="2">
        <f>SUMIFS('IND Balance'!AD$5:AD$141,'IND Balance'!$C$5:$C$141,'Service shares'!$B128,'IND Balance'!$D$5:$D$141,"*"&amp;'Service shares'!$A128)*AE128</f>
        <v>0</v>
      </c>
      <c r="BK128" s="2">
        <f>SUMIFS('IND Balance'!AE$5:AE$141,'IND Balance'!$C$5:$C$141,'Service shares'!$B128,'IND Balance'!$D$5:$D$141,"*"&amp;'Service shares'!$A128)*AF128</f>
        <v>0</v>
      </c>
      <c r="BL128" s="2">
        <f>SUMIFS('IND Balance'!AF$5:AF$141,'IND Balance'!$C$5:$C$141,'Service shares'!$B128,'IND Balance'!$D$5:$D$141,"*"&amp;'Service shares'!$A128)*AG128</f>
        <v>0</v>
      </c>
      <c r="BM128" s="2">
        <f>SUMIFS('IND Balance'!AG$5:AG$141,'IND Balance'!$C$5:$C$141,'Service shares'!$B128,'IND Balance'!$D$5:$D$141,"*"&amp;'Service shares'!$A128)*AH128</f>
        <v>0</v>
      </c>
      <c r="BN128" s="2">
        <f>SUMIFS('IND Balance'!AH$5:AH$141,'IND Balance'!$C$5:$C$141,'Service shares'!$B128,'IND Balance'!$D$5:$D$141,"*"&amp;'Service shares'!$A128)*AI128</f>
        <v>0</v>
      </c>
    </row>
    <row r="129" spans="1:66" x14ac:dyDescent="0.45">
      <c r="A129" t="s">
        <v>159</v>
      </c>
      <c r="B129" t="s">
        <v>47</v>
      </c>
      <c r="C129" t="s">
        <v>181</v>
      </c>
      <c r="D129" s="1">
        <v>0.80668257756563244</v>
      </c>
      <c r="E129" s="1"/>
      <c r="F129" s="1">
        <f t="shared" si="25"/>
        <v>0.80668257756563244</v>
      </c>
      <c r="G129" s="1">
        <f t="shared" si="30"/>
        <v>0.80668257756563244</v>
      </c>
      <c r="H129" s="1">
        <f t="shared" si="30"/>
        <v>0.80668257756563244</v>
      </c>
      <c r="I129" s="1">
        <f t="shared" si="30"/>
        <v>0.80668257756563244</v>
      </c>
      <c r="J129" s="1">
        <f t="shared" si="30"/>
        <v>0.80668257756563244</v>
      </c>
      <c r="K129" s="1">
        <f t="shared" si="30"/>
        <v>0.80668257756563244</v>
      </c>
      <c r="L129" s="1">
        <f t="shared" si="30"/>
        <v>0.80668257756563244</v>
      </c>
      <c r="M129" s="1">
        <f t="shared" si="30"/>
        <v>0.80668257756563244</v>
      </c>
      <c r="N129" s="1">
        <f t="shared" si="30"/>
        <v>0.80668257756563244</v>
      </c>
      <c r="O129" s="1">
        <f t="shared" si="30"/>
        <v>0.80668257756563244</v>
      </c>
      <c r="P129" s="1">
        <f t="shared" si="30"/>
        <v>0.80668257756563244</v>
      </c>
      <c r="Q129" s="1">
        <f t="shared" si="30"/>
        <v>0.80668257756563244</v>
      </c>
      <c r="R129" s="1">
        <f t="shared" si="30"/>
        <v>0.80668257756563244</v>
      </c>
      <c r="S129" s="1">
        <f t="shared" si="30"/>
        <v>0.80668257756563244</v>
      </c>
      <c r="T129" s="1">
        <f t="shared" si="30"/>
        <v>0.80668257756563244</v>
      </c>
      <c r="U129" s="1">
        <f t="shared" si="30"/>
        <v>0.80668257756563244</v>
      </c>
      <c r="V129" s="1">
        <f t="shared" si="30"/>
        <v>0.80668257756563244</v>
      </c>
      <c r="W129" s="1">
        <f t="shared" si="31"/>
        <v>0.80668257756563244</v>
      </c>
      <c r="X129" s="1">
        <f t="shared" si="31"/>
        <v>0.80668257756563244</v>
      </c>
      <c r="Y129" s="1">
        <f t="shared" si="31"/>
        <v>0.80668257756563244</v>
      </c>
      <c r="Z129" s="1">
        <f t="shared" si="31"/>
        <v>0.80668257756563244</v>
      </c>
      <c r="AA129" s="1">
        <f t="shared" si="31"/>
        <v>0.80668257756563244</v>
      </c>
      <c r="AB129" s="1">
        <f t="shared" si="31"/>
        <v>0.80668257756563244</v>
      </c>
      <c r="AC129" s="1">
        <f t="shared" si="31"/>
        <v>0.80668257756563244</v>
      </c>
      <c r="AD129" s="1">
        <f t="shared" si="31"/>
        <v>0.80668257756563244</v>
      </c>
      <c r="AE129" s="1">
        <f t="shared" si="31"/>
        <v>0.80668257756563244</v>
      </c>
      <c r="AF129" s="1">
        <f t="shared" si="31"/>
        <v>0.80668257756563244</v>
      </c>
      <c r="AG129" s="1">
        <f t="shared" si="31"/>
        <v>0.80668257756563244</v>
      </c>
      <c r="AH129" s="1">
        <f t="shared" si="31"/>
        <v>0.80668257756563244</v>
      </c>
      <c r="AI129" s="1">
        <f t="shared" si="31"/>
        <v>0.80668257756563244</v>
      </c>
      <c r="AJ129" s="1"/>
      <c r="AK129" s="2">
        <f>SUMIFS('IND Balance'!E$5:E$141,'IND Balance'!$C$5:$C$141,'Service shares'!$B129,'IND Balance'!$D$5:$D$141,"*"&amp;'Service shares'!$A129)*F129</f>
        <v>0</v>
      </c>
      <c r="AL129" s="2">
        <f>SUMIFS('IND Balance'!F$5:F$141,'IND Balance'!$C$5:$C$141,'Service shares'!$B129,'IND Balance'!$D$5:$D$141,"*"&amp;'Service shares'!$A129)*G129</f>
        <v>0</v>
      </c>
      <c r="AM129" s="2">
        <f>SUMIFS('IND Balance'!G$5:G$141,'IND Balance'!$C$5:$C$141,'Service shares'!$B129,'IND Balance'!$D$5:$D$141,"*"&amp;'Service shares'!$A129)*H129</f>
        <v>0</v>
      </c>
      <c r="AN129" s="2">
        <f>SUMIFS('IND Balance'!H$5:H$141,'IND Balance'!$C$5:$C$141,'Service shares'!$B129,'IND Balance'!$D$5:$D$141,"*"&amp;'Service shares'!$A129)*I129</f>
        <v>0</v>
      </c>
      <c r="AO129" s="2">
        <f>SUMIFS('IND Balance'!I$5:I$141,'IND Balance'!$C$5:$C$141,'Service shares'!$B129,'IND Balance'!$D$5:$D$141,"*"&amp;'Service shares'!$A129)*J129</f>
        <v>0</v>
      </c>
      <c r="AP129" s="2">
        <f>SUMIFS('IND Balance'!J$5:J$141,'IND Balance'!$C$5:$C$141,'Service shares'!$B129,'IND Balance'!$D$5:$D$141,"*"&amp;'Service shares'!$A129)*K129</f>
        <v>0</v>
      </c>
      <c r="AQ129" s="2">
        <f>SUMIFS('IND Balance'!K$5:K$141,'IND Balance'!$C$5:$C$141,'Service shares'!$B129,'IND Balance'!$D$5:$D$141,"*"&amp;'Service shares'!$A129)*L129</f>
        <v>0</v>
      </c>
      <c r="AR129" s="2">
        <f>SUMIFS('IND Balance'!L$5:L$141,'IND Balance'!$C$5:$C$141,'Service shares'!$B129,'IND Balance'!$D$5:$D$141,"*"&amp;'Service shares'!$A129)*M129</f>
        <v>0</v>
      </c>
      <c r="AS129" s="2">
        <f>SUMIFS('IND Balance'!M$5:M$141,'IND Balance'!$C$5:$C$141,'Service shares'!$B129,'IND Balance'!$D$5:$D$141,"*"&amp;'Service shares'!$A129)*N129</f>
        <v>0</v>
      </c>
      <c r="AT129" s="2">
        <f>SUMIFS('IND Balance'!N$5:N$141,'IND Balance'!$C$5:$C$141,'Service shares'!$B129,'IND Balance'!$D$5:$D$141,"*"&amp;'Service shares'!$A129)*O129</f>
        <v>0</v>
      </c>
      <c r="AU129" s="2">
        <f>SUMIFS('IND Balance'!O$5:O$141,'IND Balance'!$C$5:$C$141,'Service shares'!$B129,'IND Balance'!$D$5:$D$141,"*"&amp;'Service shares'!$A129)*P129</f>
        <v>0</v>
      </c>
      <c r="AV129" s="2">
        <f>SUMIFS('IND Balance'!P$5:P$141,'IND Balance'!$C$5:$C$141,'Service shares'!$B129,'IND Balance'!$D$5:$D$141,"*"&amp;'Service shares'!$A129)*Q129</f>
        <v>0</v>
      </c>
      <c r="AW129" s="2">
        <f>SUMIFS('IND Balance'!Q$5:Q$141,'IND Balance'!$C$5:$C$141,'Service shares'!$B129,'IND Balance'!$D$5:$D$141,"*"&amp;'Service shares'!$A129)*R129</f>
        <v>0</v>
      </c>
      <c r="AX129" s="2">
        <f>SUMIFS('IND Balance'!R$5:R$141,'IND Balance'!$C$5:$C$141,'Service shares'!$B129,'IND Balance'!$D$5:$D$141,"*"&amp;'Service shares'!$A129)*S129</f>
        <v>0</v>
      </c>
      <c r="AY129" s="2">
        <f>SUMIFS('IND Balance'!S$5:S$141,'IND Balance'!$C$5:$C$141,'Service shares'!$B129,'IND Balance'!$D$5:$D$141,"*"&amp;'Service shares'!$A129)*T129</f>
        <v>0</v>
      </c>
      <c r="AZ129" s="2">
        <f>SUMIFS('IND Balance'!T$5:T$141,'IND Balance'!$C$5:$C$141,'Service shares'!$B129,'IND Balance'!$D$5:$D$141,"*"&amp;'Service shares'!$A129)*U129</f>
        <v>0</v>
      </c>
      <c r="BA129" s="2">
        <f>SUMIFS('IND Balance'!U$5:U$141,'IND Balance'!$C$5:$C$141,'Service shares'!$B129,'IND Balance'!$D$5:$D$141,"*"&amp;'Service shares'!$A129)*V129</f>
        <v>0</v>
      </c>
      <c r="BB129" s="2">
        <f>SUMIFS('IND Balance'!V$5:V$141,'IND Balance'!$C$5:$C$141,'Service shares'!$B129,'IND Balance'!$D$5:$D$141,"*"&amp;'Service shares'!$A129)*W129</f>
        <v>0</v>
      </c>
      <c r="BC129" s="2">
        <f>SUMIFS('IND Balance'!W$5:W$141,'IND Balance'!$C$5:$C$141,'Service shares'!$B129,'IND Balance'!$D$5:$D$141,"*"&amp;'Service shares'!$A129)*X129</f>
        <v>0</v>
      </c>
      <c r="BD129" s="2">
        <f>SUMIFS('IND Balance'!X$5:X$141,'IND Balance'!$C$5:$C$141,'Service shares'!$B129,'IND Balance'!$D$5:$D$141,"*"&amp;'Service shares'!$A129)*Y129</f>
        <v>0</v>
      </c>
      <c r="BE129" s="2">
        <f>SUMIFS('IND Balance'!Y$5:Y$141,'IND Balance'!$C$5:$C$141,'Service shares'!$B129,'IND Balance'!$D$5:$D$141,"*"&amp;'Service shares'!$A129)*Z129</f>
        <v>0</v>
      </c>
      <c r="BF129" s="2">
        <f>SUMIFS('IND Balance'!Z$5:Z$141,'IND Balance'!$C$5:$C$141,'Service shares'!$B129,'IND Balance'!$D$5:$D$141,"*"&amp;'Service shares'!$A129)*AA129</f>
        <v>0</v>
      </c>
      <c r="BG129" s="2">
        <f>SUMIFS('IND Balance'!AA$5:AA$141,'IND Balance'!$C$5:$C$141,'Service shares'!$B129,'IND Balance'!$D$5:$D$141,"*"&amp;'Service shares'!$A129)*AB129</f>
        <v>0</v>
      </c>
      <c r="BH129" s="2">
        <f>SUMIFS('IND Balance'!AB$5:AB$141,'IND Balance'!$C$5:$C$141,'Service shares'!$B129,'IND Balance'!$D$5:$D$141,"*"&amp;'Service shares'!$A129)*AC129</f>
        <v>0</v>
      </c>
      <c r="BI129" s="2">
        <f>SUMIFS('IND Balance'!AC$5:AC$141,'IND Balance'!$C$5:$C$141,'Service shares'!$B129,'IND Balance'!$D$5:$D$141,"*"&amp;'Service shares'!$A129)*AD129</f>
        <v>0</v>
      </c>
      <c r="BJ129" s="2">
        <f>SUMIFS('IND Balance'!AD$5:AD$141,'IND Balance'!$C$5:$C$141,'Service shares'!$B129,'IND Balance'!$D$5:$D$141,"*"&amp;'Service shares'!$A129)*AE129</f>
        <v>0</v>
      </c>
      <c r="BK129" s="2">
        <f>SUMIFS('IND Balance'!AE$5:AE$141,'IND Balance'!$C$5:$C$141,'Service shares'!$B129,'IND Balance'!$D$5:$D$141,"*"&amp;'Service shares'!$A129)*AF129</f>
        <v>0</v>
      </c>
      <c r="BL129" s="2">
        <f>SUMIFS('IND Balance'!AF$5:AF$141,'IND Balance'!$C$5:$C$141,'Service shares'!$B129,'IND Balance'!$D$5:$D$141,"*"&amp;'Service shares'!$A129)*AG129</f>
        <v>0</v>
      </c>
      <c r="BM129" s="2">
        <f>SUMIFS('IND Balance'!AG$5:AG$141,'IND Balance'!$C$5:$C$141,'Service shares'!$B129,'IND Balance'!$D$5:$D$141,"*"&amp;'Service shares'!$A129)*AH129</f>
        <v>0</v>
      </c>
      <c r="BN129" s="2">
        <f>SUMIFS('IND Balance'!AH$5:AH$141,'IND Balance'!$C$5:$C$141,'Service shares'!$B129,'IND Balance'!$D$5:$D$141,"*"&amp;'Service shares'!$A129)*AI129</f>
        <v>0</v>
      </c>
    </row>
    <row r="130" spans="1:66" x14ac:dyDescent="0.45">
      <c r="A130" t="s">
        <v>159</v>
      </c>
      <c r="B130" t="s">
        <v>47</v>
      </c>
      <c r="C130" t="s">
        <v>184</v>
      </c>
      <c r="D130" s="1">
        <v>7.1599045346062056E-3</v>
      </c>
      <c r="E130" s="1"/>
      <c r="F130" s="1">
        <f t="shared" si="25"/>
        <v>7.1599045346062056E-3</v>
      </c>
      <c r="G130" s="1">
        <f t="shared" si="30"/>
        <v>7.1599045346062056E-3</v>
      </c>
      <c r="H130" s="1">
        <f t="shared" si="30"/>
        <v>7.1599045346062056E-3</v>
      </c>
      <c r="I130" s="1">
        <f t="shared" si="30"/>
        <v>7.1599045346062056E-3</v>
      </c>
      <c r="J130" s="1">
        <f t="shared" si="30"/>
        <v>7.1599045346062056E-3</v>
      </c>
      <c r="K130" s="1">
        <f t="shared" si="30"/>
        <v>7.1599045346062056E-3</v>
      </c>
      <c r="L130" s="1">
        <f t="shared" si="30"/>
        <v>7.1599045346062056E-3</v>
      </c>
      <c r="M130" s="1">
        <f t="shared" si="30"/>
        <v>7.1599045346062056E-3</v>
      </c>
      <c r="N130" s="1">
        <f t="shared" si="30"/>
        <v>7.1599045346062056E-3</v>
      </c>
      <c r="O130" s="1">
        <f t="shared" ref="G130:V146" si="32">$D130</f>
        <v>7.1599045346062056E-3</v>
      </c>
      <c r="P130" s="1">
        <f t="shared" si="32"/>
        <v>7.1599045346062056E-3</v>
      </c>
      <c r="Q130" s="1">
        <f t="shared" si="32"/>
        <v>7.1599045346062056E-3</v>
      </c>
      <c r="R130" s="1">
        <f t="shared" si="32"/>
        <v>7.1599045346062056E-3</v>
      </c>
      <c r="S130" s="1">
        <f t="shared" si="32"/>
        <v>7.1599045346062056E-3</v>
      </c>
      <c r="T130" s="1">
        <f t="shared" si="32"/>
        <v>7.1599045346062056E-3</v>
      </c>
      <c r="U130" s="1">
        <f t="shared" si="32"/>
        <v>7.1599045346062056E-3</v>
      </c>
      <c r="V130" s="1">
        <f t="shared" si="32"/>
        <v>7.1599045346062056E-3</v>
      </c>
      <c r="W130" s="1">
        <f t="shared" si="31"/>
        <v>7.1599045346062056E-3</v>
      </c>
      <c r="X130" s="1">
        <f t="shared" si="31"/>
        <v>7.1599045346062056E-3</v>
      </c>
      <c r="Y130" s="1">
        <f t="shared" si="31"/>
        <v>7.1599045346062056E-3</v>
      </c>
      <c r="Z130" s="1">
        <f t="shared" si="31"/>
        <v>7.1599045346062056E-3</v>
      </c>
      <c r="AA130" s="1">
        <f t="shared" si="31"/>
        <v>7.1599045346062056E-3</v>
      </c>
      <c r="AB130" s="1">
        <f t="shared" si="31"/>
        <v>7.1599045346062056E-3</v>
      </c>
      <c r="AC130" s="1">
        <f t="shared" si="31"/>
        <v>7.1599045346062056E-3</v>
      </c>
      <c r="AD130" s="1">
        <f t="shared" si="31"/>
        <v>7.1599045346062056E-3</v>
      </c>
      <c r="AE130" s="1">
        <f t="shared" si="31"/>
        <v>7.1599045346062056E-3</v>
      </c>
      <c r="AF130" s="1">
        <f t="shared" si="31"/>
        <v>7.1599045346062056E-3</v>
      </c>
      <c r="AG130" s="1">
        <f t="shared" si="31"/>
        <v>7.1599045346062056E-3</v>
      </c>
      <c r="AH130" s="1">
        <f t="shared" si="31"/>
        <v>7.1599045346062056E-3</v>
      </c>
      <c r="AI130" s="1">
        <f t="shared" si="31"/>
        <v>7.1599045346062056E-3</v>
      </c>
      <c r="AJ130" s="1"/>
      <c r="AK130" s="2">
        <f>SUMIFS('IND Balance'!E$5:E$141,'IND Balance'!$C$5:$C$141,'Service shares'!$B130,'IND Balance'!$D$5:$D$141,"*"&amp;'Service shares'!$A130)*F130</f>
        <v>0</v>
      </c>
      <c r="AL130" s="2">
        <f>SUMIFS('IND Balance'!F$5:F$141,'IND Balance'!$C$5:$C$141,'Service shares'!$B130,'IND Balance'!$D$5:$D$141,"*"&amp;'Service shares'!$A130)*G130</f>
        <v>0</v>
      </c>
      <c r="AM130" s="2">
        <f>SUMIFS('IND Balance'!G$5:G$141,'IND Balance'!$C$5:$C$141,'Service shares'!$B130,'IND Balance'!$D$5:$D$141,"*"&amp;'Service shares'!$A130)*H130</f>
        <v>0</v>
      </c>
      <c r="AN130" s="2">
        <f>SUMIFS('IND Balance'!H$5:H$141,'IND Balance'!$C$5:$C$141,'Service shares'!$B130,'IND Balance'!$D$5:$D$141,"*"&amp;'Service shares'!$A130)*I130</f>
        <v>0</v>
      </c>
      <c r="AO130" s="2">
        <f>SUMIFS('IND Balance'!I$5:I$141,'IND Balance'!$C$5:$C$141,'Service shares'!$B130,'IND Balance'!$D$5:$D$141,"*"&amp;'Service shares'!$A130)*J130</f>
        <v>0</v>
      </c>
      <c r="AP130" s="2">
        <f>SUMIFS('IND Balance'!J$5:J$141,'IND Balance'!$C$5:$C$141,'Service shares'!$B130,'IND Balance'!$D$5:$D$141,"*"&amp;'Service shares'!$A130)*K130</f>
        <v>0</v>
      </c>
      <c r="AQ130" s="2">
        <f>SUMIFS('IND Balance'!K$5:K$141,'IND Balance'!$C$5:$C$141,'Service shares'!$B130,'IND Balance'!$D$5:$D$141,"*"&amp;'Service shares'!$A130)*L130</f>
        <v>0</v>
      </c>
      <c r="AR130" s="2">
        <f>SUMIFS('IND Balance'!L$5:L$141,'IND Balance'!$C$5:$C$141,'Service shares'!$B130,'IND Balance'!$D$5:$D$141,"*"&amp;'Service shares'!$A130)*M130</f>
        <v>0</v>
      </c>
      <c r="AS130" s="2">
        <f>SUMIFS('IND Balance'!M$5:M$141,'IND Balance'!$C$5:$C$141,'Service shares'!$B130,'IND Balance'!$D$5:$D$141,"*"&amp;'Service shares'!$A130)*N130</f>
        <v>0</v>
      </c>
      <c r="AT130" s="2">
        <f>SUMIFS('IND Balance'!N$5:N$141,'IND Balance'!$C$5:$C$141,'Service shares'!$B130,'IND Balance'!$D$5:$D$141,"*"&amp;'Service shares'!$A130)*O130</f>
        <v>0</v>
      </c>
      <c r="AU130" s="2">
        <f>SUMIFS('IND Balance'!O$5:O$141,'IND Balance'!$C$5:$C$141,'Service shares'!$B130,'IND Balance'!$D$5:$D$141,"*"&amp;'Service shares'!$A130)*P130</f>
        <v>0</v>
      </c>
      <c r="AV130" s="2">
        <f>SUMIFS('IND Balance'!P$5:P$141,'IND Balance'!$C$5:$C$141,'Service shares'!$B130,'IND Balance'!$D$5:$D$141,"*"&amp;'Service shares'!$A130)*Q130</f>
        <v>0</v>
      </c>
      <c r="AW130" s="2">
        <f>SUMIFS('IND Balance'!Q$5:Q$141,'IND Balance'!$C$5:$C$141,'Service shares'!$B130,'IND Balance'!$D$5:$D$141,"*"&amp;'Service shares'!$A130)*R130</f>
        <v>0</v>
      </c>
      <c r="AX130" s="2">
        <f>SUMIFS('IND Balance'!R$5:R$141,'IND Balance'!$C$5:$C$141,'Service shares'!$B130,'IND Balance'!$D$5:$D$141,"*"&amp;'Service shares'!$A130)*S130</f>
        <v>0</v>
      </c>
      <c r="AY130" s="2">
        <f>SUMIFS('IND Balance'!S$5:S$141,'IND Balance'!$C$5:$C$141,'Service shares'!$B130,'IND Balance'!$D$5:$D$141,"*"&amp;'Service shares'!$A130)*T130</f>
        <v>0</v>
      </c>
      <c r="AZ130" s="2">
        <f>SUMIFS('IND Balance'!T$5:T$141,'IND Balance'!$C$5:$C$141,'Service shares'!$B130,'IND Balance'!$D$5:$D$141,"*"&amp;'Service shares'!$A130)*U130</f>
        <v>0</v>
      </c>
      <c r="BA130" s="2">
        <f>SUMIFS('IND Balance'!U$5:U$141,'IND Balance'!$C$5:$C$141,'Service shares'!$B130,'IND Balance'!$D$5:$D$141,"*"&amp;'Service shares'!$A130)*V130</f>
        <v>0</v>
      </c>
      <c r="BB130" s="2">
        <f>SUMIFS('IND Balance'!V$5:V$141,'IND Balance'!$C$5:$C$141,'Service shares'!$B130,'IND Balance'!$D$5:$D$141,"*"&amp;'Service shares'!$A130)*W130</f>
        <v>0</v>
      </c>
      <c r="BC130" s="2">
        <f>SUMIFS('IND Balance'!W$5:W$141,'IND Balance'!$C$5:$C$141,'Service shares'!$B130,'IND Balance'!$D$5:$D$141,"*"&amp;'Service shares'!$A130)*X130</f>
        <v>0</v>
      </c>
      <c r="BD130" s="2">
        <f>SUMIFS('IND Balance'!X$5:X$141,'IND Balance'!$C$5:$C$141,'Service shares'!$B130,'IND Balance'!$D$5:$D$141,"*"&amp;'Service shares'!$A130)*Y130</f>
        <v>0</v>
      </c>
      <c r="BE130" s="2">
        <f>SUMIFS('IND Balance'!Y$5:Y$141,'IND Balance'!$C$5:$C$141,'Service shares'!$B130,'IND Balance'!$D$5:$D$141,"*"&amp;'Service shares'!$A130)*Z130</f>
        <v>0</v>
      </c>
      <c r="BF130" s="2">
        <f>SUMIFS('IND Balance'!Z$5:Z$141,'IND Balance'!$C$5:$C$141,'Service shares'!$B130,'IND Balance'!$D$5:$D$141,"*"&amp;'Service shares'!$A130)*AA130</f>
        <v>0</v>
      </c>
      <c r="BG130" s="2">
        <f>SUMIFS('IND Balance'!AA$5:AA$141,'IND Balance'!$C$5:$C$141,'Service shares'!$B130,'IND Balance'!$D$5:$D$141,"*"&amp;'Service shares'!$A130)*AB130</f>
        <v>0</v>
      </c>
      <c r="BH130" s="2">
        <f>SUMIFS('IND Balance'!AB$5:AB$141,'IND Balance'!$C$5:$C$141,'Service shares'!$B130,'IND Balance'!$D$5:$D$141,"*"&amp;'Service shares'!$A130)*AC130</f>
        <v>0</v>
      </c>
      <c r="BI130" s="2">
        <f>SUMIFS('IND Balance'!AC$5:AC$141,'IND Balance'!$C$5:$C$141,'Service shares'!$B130,'IND Balance'!$D$5:$D$141,"*"&amp;'Service shares'!$A130)*AD130</f>
        <v>0</v>
      </c>
      <c r="BJ130" s="2">
        <f>SUMIFS('IND Balance'!AD$5:AD$141,'IND Balance'!$C$5:$C$141,'Service shares'!$B130,'IND Balance'!$D$5:$D$141,"*"&amp;'Service shares'!$A130)*AE130</f>
        <v>0</v>
      </c>
      <c r="BK130" s="2">
        <f>SUMIFS('IND Balance'!AE$5:AE$141,'IND Balance'!$C$5:$C$141,'Service shares'!$B130,'IND Balance'!$D$5:$D$141,"*"&amp;'Service shares'!$A130)*AF130</f>
        <v>0</v>
      </c>
      <c r="BL130" s="2">
        <f>SUMIFS('IND Balance'!AF$5:AF$141,'IND Balance'!$C$5:$C$141,'Service shares'!$B130,'IND Balance'!$D$5:$D$141,"*"&amp;'Service shares'!$A130)*AG130</f>
        <v>0</v>
      </c>
      <c r="BM130" s="2">
        <f>SUMIFS('IND Balance'!AG$5:AG$141,'IND Balance'!$C$5:$C$141,'Service shares'!$B130,'IND Balance'!$D$5:$D$141,"*"&amp;'Service shares'!$A130)*AH130</f>
        <v>0</v>
      </c>
      <c r="BN130" s="2">
        <f>SUMIFS('IND Balance'!AH$5:AH$141,'IND Balance'!$C$5:$C$141,'Service shares'!$B130,'IND Balance'!$D$5:$D$141,"*"&amp;'Service shares'!$A130)*AI130</f>
        <v>0</v>
      </c>
    </row>
    <row r="131" spans="1:66" x14ac:dyDescent="0.45">
      <c r="A131" t="s">
        <v>159</v>
      </c>
      <c r="B131" t="s">
        <v>47</v>
      </c>
      <c r="C131" t="s">
        <v>188</v>
      </c>
      <c r="D131" s="1">
        <v>7.1599045346062056E-3</v>
      </c>
      <c r="E131" s="1"/>
      <c r="F131" s="1">
        <f t="shared" si="25"/>
        <v>7.1599045346062056E-3</v>
      </c>
      <c r="G131" s="1">
        <f t="shared" si="32"/>
        <v>7.1599045346062056E-3</v>
      </c>
      <c r="H131" s="1">
        <f t="shared" si="32"/>
        <v>7.1599045346062056E-3</v>
      </c>
      <c r="I131" s="1">
        <f t="shared" si="32"/>
        <v>7.1599045346062056E-3</v>
      </c>
      <c r="J131" s="1">
        <f t="shared" si="32"/>
        <v>7.1599045346062056E-3</v>
      </c>
      <c r="K131" s="1">
        <f t="shared" si="32"/>
        <v>7.1599045346062056E-3</v>
      </c>
      <c r="L131" s="1">
        <f t="shared" si="32"/>
        <v>7.1599045346062056E-3</v>
      </c>
      <c r="M131" s="1">
        <f t="shared" si="32"/>
        <v>7.1599045346062056E-3</v>
      </c>
      <c r="N131" s="1">
        <f t="shared" si="32"/>
        <v>7.1599045346062056E-3</v>
      </c>
      <c r="O131" s="1">
        <f t="shared" si="32"/>
        <v>7.1599045346062056E-3</v>
      </c>
      <c r="P131" s="1">
        <f t="shared" si="32"/>
        <v>7.1599045346062056E-3</v>
      </c>
      <c r="Q131" s="1">
        <f t="shared" si="32"/>
        <v>7.1599045346062056E-3</v>
      </c>
      <c r="R131" s="1">
        <f t="shared" si="32"/>
        <v>7.1599045346062056E-3</v>
      </c>
      <c r="S131" s="1">
        <f t="shared" si="32"/>
        <v>7.1599045346062056E-3</v>
      </c>
      <c r="T131" s="1">
        <f t="shared" si="32"/>
        <v>7.1599045346062056E-3</v>
      </c>
      <c r="U131" s="1">
        <f t="shared" si="32"/>
        <v>7.1599045346062056E-3</v>
      </c>
      <c r="V131" s="1">
        <f t="shared" si="32"/>
        <v>7.1599045346062056E-3</v>
      </c>
      <c r="W131" s="1">
        <f t="shared" ref="W131:AI146" si="33">$D131</f>
        <v>7.1599045346062056E-3</v>
      </c>
      <c r="X131" s="1">
        <f t="shared" si="33"/>
        <v>7.1599045346062056E-3</v>
      </c>
      <c r="Y131" s="1">
        <f t="shared" si="33"/>
        <v>7.1599045346062056E-3</v>
      </c>
      <c r="Z131" s="1">
        <f t="shared" si="33"/>
        <v>7.1599045346062056E-3</v>
      </c>
      <c r="AA131" s="1">
        <f t="shared" si="33"/>
        <v>7.1599045346062056E-3</v>
      </c>
      <c r="AB131" s="1">
        <f t="shared" si="33"/>
        <v>7.1599045346062056E-3</v>
      </c>
      <c r="AC131" s="1">
        <f t="shared" si="33"/>
        <v>7.1599045346062056E-3</v>
      </c>
      <c r="AD131" s="1">
        <f t="shared" si="33"/>
        <v>7.1599045346062056E-3</v>
      </c>
      <c r="AE131" s="1">
        <f t="shared" si="33"/>
        <v>7.1599045346062056E-3</v>
      </c>
      <c r="AF131" s="1">
        <f t="shared" si="33"/>
        <v>7.1599045346062056E-3</v>
      </c>
      <c r="AG131" s="1">
        <f t="shared" si="33"/>
        <v>7.1599045346062056E-3</v>
      </c>
      <c r="AH131" s="1">
        <f t="shared" si="33"/>
        <v>7.1599045346062056E-3</v>
      </c>
      <c r="AI131" s="1">
        <f t="shared" si="33"/>
        <v>7.1599045346062056E-3</v>
      </c>
      <c r="AJ131" s="1"/>
      <c r="AK131" s="2">
        <f>SUMIFS('IND Balance'!E$5:E$141,'IND Balance'!$C$5:$C$141,'Service shares'!$B131,'IND Balance'!$D$5:$D$141,"*"&amp;'Service shares'!$A131)*F131</f>
        <v>0</v>
      </c>
      <c r="AL131" s="2">
        <f>SUMIFS('IND Balance'!F$5:F$141,'IND Balance'!$C$5:$C$141,'Service shares'!$B131,'IND Balance'!$D$5:$D$141,"*"&amp;'Service shares'!$A131)*G131</f>
        <v>0</v>
      </c>
      <c r="AM131" s="2">
        <f>SUMIFS('IND Balance'!G$5:G$141,'IND Balance'!$C$5:$C$141,'Service shares'!$B131,'IND Balance'!$D$5:$D$141,"*"&amp;'Service shares'!$A131)*H131</f>
        <v>0</v>
      </c>
      <c r="AN131" s="2">
        <f>SUMIFS('IND Balance'!H$5:H$141,'IND Balance'!$C$5:$C$141,'Service shares'!$B131,'IND Balance'!$D$5:$D$141,"*"&amp;'Service shares'!$A131)*I131</f>
        <v>0</v>
      </c>
      <c r="AO131" s="2">
        <f>SUMIFS('IND Balance'!I$5:I$141,'IND Balance'!$C$5:$C$141,'Service shares'!$B131,'IND Balance'!$D$5:$D$141,"*"&amp;'Service shares'!$A131)*J131</f>
        <v>0</v>
      </c>
      <c r="AP131" s="2">
        <f>SUMIFS('IND Balance'!J$5:J$141,'IND Balance'!$C$5:$C$141,'Service shares'!$B131,'IND Balance'!$D$5:$D$141,"*"&amp;'Service shares'!$A131)*K131</f>
        <v>0</v>
      </c>
      <c r="AQ131" s="2">
        <f>SUMIFS('IND Balance'!K$5:K$141,'IND Balance'!$C$5:$C$141,'Service shares'!$B131,'IND Balance'!$D$5:$D$141,"*"&amp;'Service shares'!$A131)*L131</f>
        <v>0</v>
      </c>
      <c r="AR131" s="2">
        <f>SUMIFS('IND Balance'!L$5:L$141,'IND Balance'!$C$5:$C$141,'Service shares'!$B131,'IND Balance'!$D$5:$D$141,"*"&amp;'Service shares'!$A131)*M131</f>
        <v>0</v>
      </c>
      <c r="AS131" s="2">
        <f>SUMIFS('IND Balance'!M$5:M$141,'IND Balance'!$C$5:$C$141,'Service shares'!$B131,'IND Balance'!$D$5:$D$141,"*"&amp;'Service shares'!$A131)*N131</f>
        <v>0</v>
      </c>
      <c r="AT131" s="2">
        <f>SUMIFS('IND Balance'!N$5:N$141,'IND Balance'!$C$5:$C$141,'Service shares'!$B131,'IND Balance'!$D$5:$D$141,"*"&amp;'Service shares'!$A131)*O131</f>
        <v>0</v>
      </c>
      <c r="AU131" s="2">
        <f>SUMIFS('IND Balance'!O$5:O$141,'IND Balance'!$C$5:$C$141,'Service shares'!$B131,'IND Balance'!$D$5:$D$141,"*"&amp;'Service shares'!$A131)*P131</f>
        <v>0</v>
      </c>
      <c r="AV131" s="2">
        <f>SUMIFS('IND Balance'!P$5:P$141,'IND Balance'!$C$5:$C$141,'Service shares'!$B131,'IND Balance'!$D$5:$D$141,"*"&amp;'Service shares'!$A131)*Q131</f>
        <v>0</v>
      </c>
      <c r="AW131" s="2">
        <f>SUMIFS('IND Balance'!Q$5:Q$141,'IND Balance'!$C$5:$C$141,'Service shares'!$B131,'IND Balance'!$D$5:$D$141,"*"&amp;'Service shares'!$A131)*R131</f>
        <v>0</v>
      </c>
      <c r="AX131" s="2">
        <f>SUMIFS('IND Balance'!R$5:R$141,'IND Balance'!$C$5:$C$141,'Service shares'!$B131,'IND Balance'!$D$5:$D$141,"*"&amp;'Service shares'!$A131)*S131</f>
        <v>0</v>
      </c>
      <c r="AY131" s="2">
        <f>SUMIFS('IND Balance'!S$5:S$141,'IND Balance'!$C$5:$C$141,'Service shares'!$B131,'IND Balance'!$D$5:$D$141,"*"&amp;'Service shares'!$A131)*T131</f>
        <v>0</v>
      </c>
      <c r="AZ131" s="2">
        <f>SUMIFS('IND Balance'!T$5:T$141,'IND Balance'!$C$5:$C$141,'Service shares'!$B131,'IND Balance'!$D$5:$D$141,"*"&amp;'Service shares'!$A131)*U131</f>
        <v>0</v>
      </c>
      <c r="BA131" s="2">
        <f>SUMIFS('IND Balance'!U$5:U$141,'IND Balance'!$C$5:$C$141,'Service shares'!$B131,'IND Balance'!$D$5:$D$141,"*"&amp;'Service shares'!$A131)*V131</f>
        <v>0</v>
      </c>
      <c r="BB131" s="2">
        <f>SUMIFS('IND Balance'!V$5:V$141,'IND Balance'!$C$5:$C$141,'Service shares'!$B131,'IND Balance'!$D$5:$D$141,"*"&amp;'Service shares'!$A131)*W131</f>
        <v>0</v>
      </c>
      <c r="BC131" s="2">
        <f>SUMIFS('IND Balance'!W$5:W$141,'IND Balance'!$C$5:$C$141,'Service shares'!$B131,'IND Balance'!$D$5:$D$141,"*"&amp;'Service shares'!$A131)*X131</f>
        <v>0</v>
      </c>
      <c r="BD131" s="2">
        <f>SUMIFS('IND Balance'!X$5:X$141,'IND Balance'!$C$5:$C$141,'Service shares'!$B131,'IND Balance'!$D$5:$D$141,"*"&amp;'Service shares'!$A131)*Y131</f>
        <v>0</v>
      </c>
      <c r="BE131" s="2">
        <f>SUMIFS('IND Balance'!Y$5:Y$141,'IND Balance'!$C$5:$C$141,'Service shares'!$B131,'IND Balance'!$D$5:$D$141,"*"&amp;'Service shares'!$A131)*Z131</f>
        <v>0</v>
      </c>
      <c r="BF131" s="2">
        <f>SUMIFS('IND Balance'!Z$5:Z$141,'IND Balance'!$C$5:$C$141,'Service shares'!$B131,'IND Balance'!$D$5:$D$141,"*"&amp;'Service shares'!$A131)*AA131</f>
        <v>0</v>
      </c>
      <c r="BG131" s="2">
        <f>SUMIFS('IND Balance'!AA$5:AA$141,'IND Balance'!$C$5:$C$141,'Service shares'!$B131,'IND Balance'!$D$5:$D$141,"*"&amp;'Service shares'!$A131)*AB131</f>
        <v>0</v>
      </c>
      <c r="BH131" s="2">
        <f>SUMIFS('IND Balance'!AB$5:AB$141,'IND Balance'!$C$5:$C$141,'Service shares'!$B131,'IND Balance'!$D$5:$D$141,"*"&amp;'Service shares'!$A131)*AC131</f>
        <v>0</v>
      </c>
      <c r="BI131" s="2">
        <f>SUMIFS('IND Balance'!AC$5:AC$141,'IND Balance'!$C$5:$C$141,'Service shares'!$B131,'IND Balance'!$D$5:$D$141,"*"&amp;'Service shares'!$A131)*AD131</f>
        <v>0</v>
      </c>
      <c r="BJ131" s="2">
        <f>SUMIFS('IND Balance'!AD$5:AD$141,'IND Balance'!$C$5:$C$141,'Service shares'!$B131,'IND Balance'!$D$5:$D$141,"*"&amp;'Service shares'!$A131)*AE131</f>
        <v>0</v>
      </c>
      <c r="BK131" s="2">
        <f>SUMIFS('IND Balance'!AE$5:AE$141,'IND Balance'!$C$5:$C$141,'Service shares'!$B131,'IND Balance'!$D$5:$D$141,"*"&amp;'Service shares'!$A131)*AF131</f>
        <v>0</v>
      </c>
      <c r="BL131" s="2">
        <f>SUMIFS('IND Balance'!AF$5:AF$141,'IND Balance'!$C$5:$C$141,'Service shares'!$B131,'IND Balance'!$D$5:$D$141,"*"&amp;'Service shares'!$A131)*AG131</f>
        <v>0</v>
      </c>
      <c r="BM131" s="2">
        <f>SUMIFS('IND Balance'!AG$5:AG$141,'IND Balance'!$C$5:$C$141,'Service shares'!$B131,'IND Balance'!$D$5:$D$141,"*"&amp;'Service shares'!$A131)*AH131</f>
        <v>0</v>
      </c>
      <c r="BN131" s="2">
        <f>SUMIFS('IND Balance'!AH$5:AH$141,'IND Balance'!$C$5:$C$141,'Service shares'!$B131,'IND Balance'!$D$5:$D$141,"*"&amp;'Service shares'!$A131)*AI131</f>
        <v>0</v>
      </c>
    </row>
    <row r="132" spans="1:66" x14ac:dyDescent="0.45">
      <c r="A132" t="s">
        <v>159</v>
      </c>
      <c r="B132" t="s">
        <v>47</v>
      </c>
      <c r="C132" t="s">
        <v>194</v>
      </c>
      <c r="D132" s="1">
        <v>7.6372315035799526E-2</v>
      </c>
      <c r="E132" s="1"/>
      <c r="F132" s="1">
        <f t="shared" ref="F132:U180" si="34">$D132</f>
        <v>7.6372315035799526E-2</v>
      </c>
      <c r="G132" s="1">
        <f t="shared" si="32"/>
        <v>7.6372315035799526E-2</v>
      </c>
      <c r="H132" s="1">
        <f t="shared" si="32"/>
        <v>7.6372315035799526E-2</v>
      </c>
      <c r="I132" s="1">
        <f t="shared" si="32"/>
        <v>7.6372315035799526E-2</v>
      </c>
      <c r="J132" s="1">
        <f t="shared" si="32"/>
        <v>7.6372315035799526E-2</v>
      </c>
      <c r="K132" s="1">
        <f t="shared" si="32"/>
        <v>7.6372315035799526E-2</v>
      </c>
      <c r="L132" s="1">
        <f t="shared" si="32"/>
        <v>7.6372315035799526E-2</v>
      </c>
      <c r="M132" s="1">
        <f t="shared" si="32"/>
        <v>7.6372315035799526E-2</v>
      </c>
      <c r="N132" s="1">
        <f t="shared" si="32"/>
        <v>7.6372315035799526E-2</v>
      </c>
      <c r="O132" s="1">
        <f t="shared" si="32"/>
        <v>7.6372315035799526E-2</v>
      </c>
      <c r="P132" s="1">
        <f t="shared" si="32"/>
        <v>7.6372315035799526E-2</v>
      </c>
      <c r="Q132" s="1">
        <f t="shared" si="32"/>
        <v>7.6372315035799526E-2</v>
      </c>
      <c r="R132" s="1">
        <f t="shared" si="32"/>
        <v>7.6372315035799526E-2</v>
      </c>
      <c r="S132" s="1">
        <f t="shared" si="32"/>
        <v>7.6372315035799526E-2</v>
      </c>
      <c r="T132" s="1">
        <f t="shared" si="32"/>
        <v>7.6372315035799526E-2</v>
      </c>
      <c r="U132" s="1">
        <f t="shared" si="32"/>
        <v>7.6372315035799526E-2</v>
      </c>
      <c r="V132" s="1">
        <f t="shared" si="32"/>
        <v>7.6372315035799526E-2</v>
      </c>
      <c r="W132" s="1">
        <f t="shared" si="33"/>
        <v>7.6372315035799526E-2</v>
      </c>
      <c r="X132" s="1">
        <f t="shared" si="33"/>
        <v>7.6372315035799526E-2</v>
      </c>
      <c r="Y132" s="1">
        <f t="shared" si="33"/>
        <v>7.6372315035799526E-2</v>
      </c>
      <c r="Z132" s="1">
        <f t="shared" si="33"/>
        <v>7.6372315035799526E-2</v>
      </c>
      <c r="AA132" s="1">
        <f t="shared" si="33"/>
        <v>7.6372315035799526E-2</v>
      </c>
      <c r="AB132" s="1">
        <f t="shared" si="33"/>
        <v>7.6372315035799526E-2</v>
      </c>
      <c r="AC132" s="1">
        <f t="shared" si="33"/>
        <v>7.6372315035799526E-2</v>
      </c>
      <c r="AD132" s="1">
        <f t="shared" si="33"/>
        <v>7.6372315035799526E-2</v>
      </c>
      <c r="AE132" s="1">
        <f t="shared" si="33"/>
        <v>7.6372315035799526E-2</v>
      </c>
      <c r="AF132" s="1">
        <f t="shared" si="33"/>
        <v>7.6372315035799526E-2</v>
      </c>
      <c r="AG132" s="1">
        <f t="shared" si="33"/>
        <v>7.6372315035799526E-2</v>
      </c>
      <c r="AH132" s="1">
        <f t="shared" si="33"/>
        <v>7.6372315035799526E-2</v>
      </c>
      <c r="AI132" s="1">
        <f t="shared" si="33"/>
        <v>7.6372315035799526E-2</v>
      </c>
      <c r="AJ132" s="1"/>
      <c r="AK132" s="2">
        <f>SUMIFS('IND Balance'!E$5:E$141,'IND Balance'!$C$5:$C$141,'Service shares'!$B132,'IND Balance'!$D$5:$D$141,"*"&amp;'Service shares'!$A132)*F132</f>
        <v>0</v>
      </c>
      <c r="AL132" s="2">
        <f>SUMIFS('IND Balance'!F$5:F$141,'IND Balance'!$C$5:$C$141,'Service shares'!$B132,'IND Balance'!$D$5:$D$141,"*"&amp;'Service shares'!$A132)*G132</f>
        <v>0</v>
      </c>
      <c r="AM132" s="2">
        <f>SUMIFS('IND Balance'!G$5:G$141,'IND Balance'!$C$5:$C$141,'Service shares'!$B132,'IND Balance'!$D$5:$D$141,"*"&amp;'Service shares'!$A132)*H132</f>
        <v>0</v>
      </c>
      <c r="AN132" s="2">
        <f>SUMIFS('IND Balance'!H$5:H$141,'IND Balance'!$C$5:$C$141,'Service shares'!$B132,'IND Balance'!$D$5:$D$141,"*"&amp;'Service shares'!$A132)*I132</f>
        <v>0</v>
      </c>
      <c r="AO132" s="2">
        <f>SUMIFS('IND Balance'!I$5:I$141,'IND Balance'!$C$5:$C$141,'Service shares'!$B132,'IND Balance'!$D$5:$D$141,"*"&amp;'Service shares'!$A132)*J132</f>
        <v>0</v>
      </c>
      <c r="AP132" s="2">
        <f>SUMIFS('IND Balance'!J$5:J$141,'IND Balance'!$C$5:$C$141,'Service shares'!$B132,'IND Balance'!$D$5:$D$141,"*"&amp;'Service shares'!$A132)*K132</f>
        <v>0</v>
      </c>
      <c r="AQ132" s="2">
        <f>SUMIFS('IND Balance'!K$5:K$141,'IND Balance'!$C$5:$C$141,'Service shares'!$B132,'IND Balance'!$D$5:$D$141,"*"&amp;'Service shares'!$A132)*L132</f>
        <v>0</v>
      </c>
      <c r="AR132" s="2">
        <f>SUMIFS('IND Balance'!L$5:L$141,'IND Balance'!$C$5:$C$141,'Service shares'!$B132,'IND Balance'!$D$5:$D$141,"*"&amp;'Service shares'!$A132)*M132</f>
        <v>0</v>
      </c>
      <c r="AS132" s="2">
        <f>SUMIFS('IND Balance'!M$5:M$141,'IND Balance'!$C$5:$C$141,'Service shares'!$B132,'IND Balance'!$D$5:$D$141,"*"&amp;'Service shares'!$A132)*N132</f>
        <v>0</v>
      </c>
      <c r="AT132" s="2">
        <f>SUMIFS('IND Balance'!N$5:N$141,'IND Balance'!$C$5:$C$141,'Service shares'!$B132,'IND Balance'!$D$5:$D$141,"*"&amp;'Service shares'!$A132)*O132</f>
        <v>0</v>
      </c>
      <c r="AU132" s="2">
        <f>SUMIFS('IND Balance'!O$5:O$141,'IND Balance'!$C$5:$C$141,'Service shares'!$B132,'IND Balance'!$D$5:$D$141,"*"&amp;'Service shares'!$A132)*P132</f>
        <v>0</v>
      </c>
      <c r="AV132" s="2">
        <f>SUMIFS('IND Balance'!P$5:P$141,'IND Balance'!$C$5:$C$141,'Service shares'!$B132,'IND Balance'!$D$5:$D$141,"*"&amp;'Service shares'!$A132)*Q132</f>
        <v>0</v>
      </c>
      <c r="AW132" s="2">
        <f>SUMIFS('IND Balance'!Q$5:Q$141,'IND Balance'!$C$5:$C$141,'Service shares'!$B132,'IND Balance'!$D$5:$D$141,"*"&amp;'Service shares'!$A132)*R132</f>
        <v>0</v>
      </c>
      <c r="AX132" s="2">
        <f>SUMIFS('IND Balance'!R$5:R$141,'IND Balance'!$C$5:$C$141,'Service shares'!$B132,'IND Balance'!$D$5:$D$141,"*"&amp;'Service shares'!$A132)*S132</f>
        <v>0</v>
      </c>
      <c r="AY132" s="2">
        <f>SUMIFS('IND Balance'!S$5:S$141,'IND Balance'!$C$5:$C$141,'Service shares'!$B132,'IND Balance'!$D$5:$D$141,"*"&amp;'Service shares'!$A132)*T132</f>
        <v>0</v>
      </c>
      <c r="AZ132" s="2">
        <f>SUMIFS('IND Balance'!T$5:T$141,'IND Balance'!$C$5:$C$141,'Service shares'!$B132,'IND Balance'!$D$5:$D$141,"*"&amp;'Service shares'!$A132)*U132</f>
        <v>0</v>
      </c>
      <c r="BA132" s="2">
        <f>SUMIFS('IND Balance'!U$5:U$141,'IND Balance'!$C$5:$C$141,'Service shares'!$B132,'IND Balance'!$D$5:$D$141,"*"&amp;'Service shares'!$A132)*V132</f>
        <v>0</v>
      </c>
      <c r="BB132" s="2">
        <f>SUMIFS('IND Balance'!V$5:V$141,'IND Balance'!$C$5:$C$141,'Service shares'!$B132,'IND Balance'!$D$5:$D$141,"*"&amp;'Service shares'!$A132)*W132</f>
        <v>0</v>
      </c>
      <c r="BC132" s="2">
        <f>SUMIFS('IND Balance'!W$5:W$141,'IND Balance'!$C$5:$C$141,'Service shares'!$B132,'IND Balance'!$D$5:$D$141,"*"&amp;'Service shares'!$A132)*X132</f>
        <v>0</v>
      </c>
      <c r="BD132" s="2">
        <f>SUMIFS('IND Balance'!X$5:X$141,'IND Balance'!$C$5:$C$141,'Service shares'!$B132,'IND Balance'!$D$5:$D$141,"*"&amp;'Service shares'!$A132)*Y132</f>
        <v>0</v>
      </c>
      <c r="BE132" s="2">
        <f>SUMIFS('IND Balance'!Y$5:Y$141,'IND Balance'!$C$5:$C$141,'Service shares'!$B132,'IND Balance'!$D$5:$D$141,"*"&amp;'Service shares'!$A132)*Z132</f>
        <v>0</v>
      </c>
      <c r="BF132" s="2">
        <f>SUMIFS('IND Balance'!Z$5:Z$141,'IND Balance'!$C$5:$C$141,'Service shares'!$B132,'IND Balance'!$D$5:$D$141,"*"&amp;'Service shares'!$A132)*AA132</f>
        <v>0</v>
      </c>
      <c r="BG132" s="2">
        <f>SUMIFS('IND Balance'!AA$5:AA$141,'IND Balance'!$C$5:$C$141,'Service shares'!$B132,'IND Balance'!$D$5:$D$141,"*"&amp;'Service shares'!$A132)*AB132</f>
        <v>0</v>
      </c>
      <c r="BH132" s="2">
        <f>SUMIFS('IND Balance'!AB$5:AB$141,'IND Balance'!$C$5:$C$141,'Service shares'!$B132,'IND Balance'!$D$5:$D$141,"*"&amp;'Service shares'!$A132)*AC132</f>
        <v>0</v>
      </c>
      <c r="BI132" s="2">
        <f>SUMIFS('IND Balance'!AC$5:AC$141,'IND Balance'!$C$5:$C$141,'Service shares'!$B132,'IND Balance'!$D$5:$D$141,"*"&amp;'Service shares'!$A132)*AD132</f>
        <v>0</v>
      </c>
      <c r="BJ132" s="2">
        <f>SUMIFS('IND Balance'!AD$5:AD$141,'IND Balance'!$C$5:$C$141,'Service shares'!$B132,'IND Balance'!$D$5:$D$141,"*"&amp;'Service shares'!$A132)*AE132</f>
        <v>0</v>
      </c>
      <c r="BK132" s="2">
        <f>SUMIFS('IND Balance'!AE$5:AE$141,'IND Balance'!$C$5:$C$141,'Service shares'!$B132,'IND Balance'!$D$5:$D$141,"*"&amp;'Service shares'!$A132)*AF132</f>
        <v>0</v>
      </c>
      <c r="BL132" s="2">
        <f>SUMIFS('IND Balance'!AF$5:AF$141,'IND Balance'!$C$5:$C$141,'Service shares'!$B132,'IND Balance'!$D$5:$D$141,"*"&amp;'Service shares'!$A132)*AG132</f>
        <v>0</v>
      </c>
      <c r="BM132" s="2">
        <f>SUMIFS('IND Balance'!AG$5:AG$141,'IND Balance'!$C$5:$C$141,'Service shares'!$B132,'IND Balance'!$D$5:$D$141,"*"&amp;'Service shares'!$A132)*AH132</f>
        <v>0</v>
      </c>
      <c r="BN132" s="2">
        <f>SUMIFS('IND Balance'!AH$5:AH$141,'IND Balance'!$C$5:$C$141,'Service shares'!$B132,'IND Balance'!$D$5:$D$141,"*"&amp;'Service shares'!$A132)*AI132</f>
        <v>0</v>
      </c>
    </row>
    <row r="133" spans="1:66" x14ac:dyDescent="0.45">
      <c r="A133" t="s">
        <v>159</v>
      </c>
      <c r="B133" t="s">
        <v>47</v>
      </c>
      <c r="C133" t="s">
        <v>199</v>
      </c>
      <c r="D133" s="1">
        <v>5.4892601431980909E-2</v>
      </c>
      <c r="E133" s="1"/>
      <c r="F133" s="1">
        <f t="shared" si="34"/>
        <v>5.4892601431980909E-2</v>
      </c>
      <c r="G133" s="1">
        <f t="shared" si="32"/>
        <v>5.4892601431980909E-2</v>
      </c>
      <c r="H133" s="1">
        <f t="shared" si="32"/>
        <v>5.4892601431980909E-2</v>
      </c>
      <c r="I133" s="1">
        <f t="shared" si="32"/>
        <v>5.4892601431980909E-2</v>
      </c>
      <c r="J133" s="1">
        <f t="shared" si="32"/>
        <v>5.4892601431980909E-2</v>
      </c>
      <c r="K133" s="1">
        <f t="shared" si="32"/>
        <v>5.4892601431980909E-2</v>
      </c>
      <c r="L133" s="1">
        <f t="shared" si="32"/>
        <v>5.4892601431980909E-2</v>
      </c>
      <c r="M133" s="1">
        <f t="shared" si="32"/>
        <v>5.4892601431980909E-2</v>
      </c>
      <c r="N133" s="1">
        <f t="shared" si="32"/>
        <v>5.4892601431980909E-2</v>
      </c>
      <c r="O133" s="1">
        <f t="shared" si="32"/>
        <v>5.4892601431980909E-2</v>
      </c>
      <c r="P133" s="1">
        <f t="shared" si="32"/>
        <v>5.4892601431980909E-2</v>
      </c>
      <c r="Q133" s="1">
        <f t="shared" si="32"/>
        <v>5.4892601431980909E-2</v>
      </c>
      <c r="R133" s="1">
        <f t="shared" si="32"/>
        <v>5.4892601431980909E-2</v>
      </c>
      <c r="S133" s="1">
        <f t="shared" si="32"/>
        <v>5.4892601431980909E-2</v>
      </c>
      <c r="T133" s="1">
        <f t="shared" si="32"/>
        <v>5.4892601431980909E-2</v>
      </c>
      <c r="U133" s="1">
        <f t="shared" si="32"/>
        <v>5.4892601431980909E-2</v>
      </c>
      <c r="V133" s="1">
        <f t="shared" si="32"/>
        <v>5.4892601431980909E-2</v>
      </c>
      <c r="W133" s="1">
        <f t="shared" si="33"/>
        <v>5.4892601431980909E-2</v>
      </c>
      <c r="X133" s="1">
        <f t="shared" si="33"/>
        <v>5.4892601431980909E-2</v>
      </c>
      <c r="Y133" s="1">
        <f t="shared" si="33"/>
        <v>5.4892601431980909E-2</v>
      </c>
      <c r="Z133" s="1">
        <f t="shared" si="33"/>
        <v>5.4892601431980909E-2</v>
      </c>
      <c r="AA133" s="1">
        <f t="shared" si="33"/>
        <v>5.4892601431980909E-2</v>
      </c>
      <c r="AB133" s="1">
        <f t="shared" si="33"/>
        <v>5.4892601431980909E-2</v>
      </c>
      <c r="AC133" s="1">
        <f t="shared" si="33"/>
        <v>5.4892601431980909E-2</v>
      </c>
      <c r="AD133" s="1">
        <f t="shared" si="33"/>
        <v>5.4892601431980909E-2</v>
      </c>
      <c r="AE133" s="1">
        <f t="shared" si="33"/>
        <v>5.4892601431980909E-2</v>
      </c>
      <c r="AF133" s="1">
        <f t="shared" si="33"/>
        <v>5.4892601431980909E-2</v>
      </c>
      <c r="AG133" s="1">
        <f t="shared" si="33"/>
        <v>5.4892601431980909E-2</v>
      </c>
      <c r="AH133" s="1">
        <f t="shared" si="33"/>
        <v>5.4892601431980909E-2</v>
      </c>
      <c r="AI133" s="1">
        <f t="shared" si="33"/>
        <v>5.4892601431980909E-2</v>
      </c>
      <c r="AJ133" s="1"/>
      <c r="AK133" s="2">
        <f>SUMIFS('IND Balance'!E$5:E$141,'IND Balance'!$C$5:$C$141,'Service shares'!$B133,'IND Balance'!$D$5:$D$141,"*"&amp;'Service shares'!$A133)*F133</f>
        <v>0</v>
      </c>
      <c r="AL133" s="2">
        <f>SUMIFS('IND Balance'!F$5:F$141,'IND Balance'!$C$5:$C$141,'Service shares'!$B133,'IND Balance'!$D$5:$D$141,"*"&amp;'Service shares'!$A133)*G133</f>
        <v>0</v>
      </c>
      <c r="AM133" s="2">
        <f>SUMIFS('IND Balance'!G$5:G$141,'IND Balance'!$C$5:$C$141,'Service shares'!$B133,'IND Balance'!$D$5:$D$141,"*"&amp;'Service shares'!$A133)*H133</f>
        <v>0</v>
      </c>
      <c r="AN133" s="2">
        <f>SUMIFS('IND Balance'!H$5:H$141,'IND Balance'!$C$5:$C$141,'Service shares'!$B133,'IND Balance'!$D$5:$D$141,"*"&amp;'Service shares'!$A133)*I133</f>
        <v>0</v>
      </c>
      <c r="AO133" s="2">
        <f>SUMIFS('IND Balance'!I$5:I$141,'IND Balance'!$C$5:$C$141,'Service shares'!$B133,'IND Balance'!$D$5:$D$141,"*"&amp;'Service shares'!$A133)*J133</f>
        <v>0</v>
      </c>
      <c r="AP133" s="2">
        <f>SUMIFS('IND Balance'!J$5:J$141,'IND Balance'!$C$5:$C$141,'Service shares'!$B133,'IND Balance'!$D$5:$D$141,"*"&amp;'Service shares'!$A133)*K133</f>
        <v>0</v>
      </c>
      <c r="AQ133" s="2">
        <f>SUMIFS('IND Balance'!K$5:K$141,'IND Balance'!$C$5:$C$141,'Service shares'!$B133,'IND Balance'!$D$5:$D$141,"*"&amp;'Service shares'!$A133)*L133</f>
        <v>0</v>
      </c>
      <c r="AR133" s="2">
        <f>SUMIFS('IND Balance'!L$5:L$141,'IND Balance'!$C$5:$C$141,'Service shares'!$B133,'IND Balance'!$D$5:$D$141,"*"&amp;'Service shares'!$A133)*M133</f>
        <v>0</v>
      </c>
      <c r="AS133" s="2">
        <f>SUMIFS('IND Balance'!M$5:M$141,'IND Balance'!$C$5:$C$141,'Service shares'!$B133,'IND Balance'!$D$5:$D$141,"*"&amp;'Service shares'!$A133)*N133</f>
        <v>0</v>
      </c>
      <c r="AT133" s="2">
        <f>SUMIFS('IND Balance'!N$5:N$141,'IND Balance'!$C$5:$C$141,'Service shares'!$B133,'IND Balance'!$D$5:$D$141,"*"&amp;'Service shares'!$A133)*O133</f>
        <v>0</v>
      </c>
      <c r="AU133" s="2">
        <f>SUMIFS('IND Balance'!O$5:O$141,'IND Balance'!$C$5:$C$141,'Service shares'!$B133,'IND Balance'!$D$5:$D$141,"*"&amp;'Service shares'!$A133)*P133</f>
        <v>0</v>
      </c>
      <c r="AV133" s="2">
        <f>SUMIFS('IND Balance'!P$5:P$141,'IND Balance'!$C$5:$C$141,'Service shares'!$B133,'IND Balance'!$D$5:$D$141,"*"&amp;'Service shares'!$A133)*Q133</f>
        <v>0</v>
      </c>
      <c r="AW133" s="2">
        <f>SUMIFS('IND Balance'!Q$5:Q$141,'IND Balance'!$C$5:$C$141,'Service shares'!$B133,'IND Balance'!$D$5:$D$141,"*"&amp;'Service shares'!$A133)*R133</f>
        <v>0</v>
      </c>
      <c r="AX133" s="2">
        <f>SUMIFS('IND Balance'!R$5:R$141,'IND Balance'!$C$5:$C$141,'Service shares'!$B133,'IND Balance'!$D$5:$D$141,"*"&amp;'Service shares'!$A133)*S133</f>
        <v>0</v>
      </c>
      <c r="AY133" s="2">
        <f>SUMIFS('IND Balance'!S$5:S$141,'IND Balance'!$C$5:$C$141,'Service shares'!$B133,'IND Balance'!$D$5:$D$141,"*"&amp;'Service shares'!$A133)*T133</f>
        <v>0</v>
      </c>
      <c r="AZ133" s="2">
        <f>SUMIFS('IND Balance'!T$5:T$141,'IND Balance'!$C$5:$C$141,'Service shares'!$B133,'IND Balance'!$D$5:$D$141,"*"&amp;'Service shares'!$A133)*U133</f>
        <v>0</v>
      </c>
      <c r="BA133" s="2">
        <f>SUMIFS('IND Balance'!U$5:U$141,'IND Balance'!$C$5:$C$141,'Service shares'!$B133,'IND Balance'!$D$5:$D$141,"*"&amp;'Service shares'!$A133)*V133</f>
        <v>0</v>
      </c>
      <c r="BB133" s="2">
        <f>SUMIFS('IND Balance'!V$5:V$141,'IND Balance'!$C$5:$C$141,'Service shares'!$B133,'IND Balance'!$D$5:$D$141,"*"&amp;'Service shares'!$A133)*W133</f>
        <v>0</v>
      </c>
      <c r="BC133" s="2">
        <f>SUMIFS('IND Balance'!W$5:W$141,'IND Balance'!$C$5:$C$141,'Service shares'!$B133,'IND Balance'!$D$5:$D$141,"*"&amp;'Service shares'!$A133)*X133</f>
        <v>0</v>
      </c>
      <c r="BD133" s="2">
        <f>SUMIFS('IND Balance'!X$5:X$141,'IND Balance'!$C$5:$C$141,'Service shares'!$B133,'IND Balance'!$D$5:$D$141,"*"&amp;'Service shares'!$A133)*Y133</f>
        <v>0</v>
      </c>
      <c r="BE133" s="2">
        <f>SUMIFS('IND Balance'!Y$5:Y$141,'IND Balance'!$C$5:$C$141,'Service shares'!$B133,'IND Balance'!$D$5:$D$141,"*"&amp;'Service shares'!$A133)*Z133</f>
        <v>0</v>
      </c>
      <c r="BF133" s="2">
        <f>SUMIFS('IND Balance'!Z$5:Z$141,'IND Balance'!$C$5:$C$141,'Service shares'!$B133,'IND Balance'!$D$5:$D$141,"*"&amp;'Service shares'!$A133)*AA133</f>
        <v>0</v>
      </c>
      <c r="BG133" s="2">
        <f>SUMIFS('IND Balance'!AA$5:AA$141,'IND Balance'!$C$5:$C$141,'Service shares'!$B133,'IND Balance'!$D$5:$D$141,"*"&amp;'Service shares'!$A133)*AB133</f>
        <v>0</v>
      </c>
      <c r="BH133" s="2">
        <f>SUMIFS('IND Balance'!AB$5:AB$141,'IND Balance'!$C$5:$C$141,'Service shares'!$B133,'IND Balance'!$D$5:$D$141,"*"&amp;'Service shares'!$A133)*AC133</f>
        <v>0</v>
      </c>
      <c r="BI133" s="2">
        <f>SUMIFS('IND Balance'!AC$5:AC$141,'IND Balance'!$C$5:$C$141,'Service shares'!$B133,'IND Balance'!$D$5:$D$141,"*"&amp;'Service shares'!$A133)*AD133</f>
        <v>0</v>
      </c>
      <c r="BJ133" s="2">
        <f>SUMIFS('IND Balance'!AD$5:AD$141,'IND Balance'!$C$5:$C$141,'Service shares'!$B133,'IND Balance'!$D$5:$D$141,"*"&amp;'Service shares'!$A133)*AE133</f>
        <v>0</v>
      </c>
      <c r="BK133" s="2">
        <f>SUMIFS('IND Balance'!AE$5:AE$141,'IND Balance'!$C$5:$C$141,'Service shares'!$B133,'IND Balance'!$D$5:$D$141,"*"&amp;'Service shares'!$A133)*AF133</f>
        <v>0</v>
      </c>
      <c r="BL133" s="2">
        <f>SUMIFS('IND Balance'!AF$5:AF$141,'IND Balance'!$C$5:$C$141,'Service shares'!$B133,'IND Balance'!$D$5:$D$141,"*"&amp;'Service shares'!$A133)*AG133</f>
        <v>0</v>
      </c>
      <c r="BM133" s="2">
        <f>SUMIFS('IND Balance'!AG$5:AG$141,'IND Balance'!$C$5:$C$141,'Service shares'!$B133,'IND Balance'!$D$5:$D$141,"*"&amp;'Service shares'!$A133)*AH133</f>
        <v>0</v>
      </c>
      <c r="BN133" s="2">
        <f>SUMIFS('IND Balance'!AH$5:AH$141,'IND Balance'!$C$5:$C$141,'Service shares'!$B133,'IND Balance'!$D$5:$D$141,"*"&amp;'Service shares'!$A133)*AI133</f>
        <v>0</v>
      </c>
    </row>
    <row r="134" spans="1:66" x14ac:dyDescent="0.45">
      <c r="A134" t="s">
        <v>159</v>
      </c>
      <c r="B134" t="s">
        <v>47</v>
      </c>
      <c r="C134" t="s">
        <v>205</v>
      </c>
      <c r="D134" s="1">
        <v>7.1599045346062056E-3</v>
      </c>
      <c r="E134" s="1"/>
      <c r="F134" s="1">
        <f t="shared" si="34"/>
        <v>7.1599045346062056E-3</v>
      </c>
      <c r="G134" s="1">
        <f t="shared" si="32"/>
        <v>7.1599045346062056E-3</v>
      </c>
      <c r="H134" s="1">
        <f t="shared" si="32"/>
        <v>7.1599045346062056E-3</v>
      </c>
      <c r="I134" s="1">
        <f t="shared" si="32"/>
        <v>7.1599045346062056E-3</v>
      </c>
      <c r="J134" s="1">
        <f t="shared" si="32"/>
        <v>7.1599045346062056E-3</v>
      </c>
      <c r="K134" s="1">
        <f t="shared" si="32"/>
        <v>7.1599045346062056E-3</v>
      </c>
      <c r="L134" s="1">
        <f t="shared" si="32"/>
        <v>7.1599045346062056E-3</v>
      </c>
      <c r="M134" s="1">
        <f t="shared" si="32"/>
        <v>7.1599045346062056E-3</v>
      </c>
      <c r="N134" s="1">
        <f t="shared" si="32"/>
        <v>7.1599045346062056E-3</v>
      </c>
      <c r="O134" s="1">
        <f t="shared" si="32"/>
        <v>7.1599045346062056E-3</v>
      </c>
      <c r="P134" s="1">
        <f t="shared" si="32"/>
        <v>7.1599045346062056E-3</v>
      </c>
      <c r="Q134" s="1">
        <f t="shared" si="32"/>
        <v>7.1599045346062056E-3</v>
      </c>
      <c r="R134" s="1">
        <f t="shared" si="32"/>
        <v>7.1599045346062056E-3</v>
      </c>
      <c r="S134" s="1">
        <f t="shared" si="32"/>
        <v>7.1599045346062056E-3</v>
      </c>
      <c r="T134" s="1">
        <f t="shared" si="32"/>
        <v>7.1599045346062056E-3</v>
      </c>
      <c r="U134" s="1">
        <f t="shared" si="32"/>
        <v>7.1599045346062056E-3</v>
      </c>
      <c r="V134" s="1">
        <f t="shared" si="32"/>
        <v>7.1599045346062056E-3</v>
      </c>
      <c r="W134" s="1">
        <f t="shared" si="33"/>
        <v>7.1599045346062056E-3</v>
      </c>
      <c r="X134" s="1">
        <f t="shared" si="33"/>
        <v>7.1599045346062056E-3</v>
      </c>
      <c r="Y134" s="1">
        <f t="shared" si="33"/>
        <v>7.1599045346062056E-3</v>
      </c>
      <c r="Z134" s="1">
        <f t="shared" si="33"/>
        <v>7.1599045346062056E-3</v>
      </c>
      <c r="AA134" s="1">
        <f t="shared" si="33"/>
        <v>7.1599045346062056E-3</v>
      </c>
      <c r="AB134" s="1">
        <f t="shared" si="33"/>
        <v>7.1599045346062056E-3</v>
      </c>
      <c r="AC134" s="1">
        <f t="shared" si="33"/>
        <v>7.1599045346062056E-3</v>
      </c>
      <c r="AD134" s="1">
        <f t="shared" si="33"/>
        <v>7.1599045346062056E-3</v>
      </c>
      <c r="AE134" s="1">
        <f t="shared" si="33"/>
        <v>7.1599045346062056E-3</v>
      </c>
      <c r="AF134" s="1">
        <f t="shared" si="33"/>
        <v>7.1599045346062056E-3</v>
      </c>
      <c r="AG134" s="1">
        <f t="shared" si="33"/>
        <v>7.1599045346062056E-3</v>
      </c>
      <c r="AH134" s="1">
        <f t="shared" si="33"/>
        <v>7.1599045346062056E-3</v>
      </c>
      <c r="AI134" s="1">
        <f t="shared" si="33"/>
        <v>7.1599045346062056E-3</v>
      </c>
      <c r="AJ134" s="1"/>
      <c r="AK134" s="2">
        <f>SUMIFS('IND Balance'!E$5:E$141,'IND Balance'!$C$5:$C$141,'Service shares'!$B134,'IND Balance'!$D$5:$D$141,"*"&amp;'Service shares'!$A134)*F134</f>
        <v>0</v>
      </c>
      <c r="AL134" s="2">
        <f>SUMIFS('IND Balance'!F$5:F$141,'IND Balance'!$C$5:$C$141,'Service shares'!$B134,'IND Balance'!$D$5:$D$141,"*"&amp;'Service shares'!$A134)*G134</f>
        <v>0</v>
      </c>
      <c r="AM134" s="2">
        <f>SUMIFS('IND Balance'!G$5:G$141,'IND Balance'!$C$5:$C$141,'Service shares'!$B134,'IND Balance'!$D$5:$D$141,"*"&amp;'Service shares'!$A134)*H134</f>
        <v>0</v>
      </c>
      <c r="AN134" s="2">
        <f>SUMIFS('IND Balance'!H$5:H$141,'IND Balance'!$C$5:$C$141,'Service shares'!$B134,'IND Balance'!$D$5:$D$141,"*"&amp;'Service shares'!$A134)*I134</f>
        <v>0</v>
      </c>
      <c r="AO134" s="2">
        <f>SUMIFS('IND Balance'!I$5:I$141,'IND Balance'!$C$5:$C$141,'Service shares'!$B134,'IND Balance'!$D$5:$D$141,"*"&amp;'Service shares'!$A134)*J134</f>
        <v>0</v>
      </c>
      <c r="AP134" s="2">
        <f>SUMIFS('IND Balance'!J$5:J$141,'IND Balance'!$C$5:$C$141,'Service shares'!$B134,'IND Balance'!$D$5:$D$141,"*"&amp;'Service shares'!$A134)*K134</f>
        <v>0</v>
      </c>
      <c r="AQ134" s="2">
        <f>SUMIFS('IND Balance'!K$5:K$141,'IND Balance'!$C$5:$C$141,'Service shares'!$B134,'IND Balance'!$D$5:$D$141,"*"&amp;'Service shares'!$A134)*L134</f>
        <v>0</v>
      </c>
      <c r="AR134" s="2">
        <f>SUMIFS('IND Balance'!L$5:L$141,'IND Balance'!$C$5:$C$141,'Service shares'!$B134,'IND Balance'!$D$5:$D$141,"*"&amp;'Service shares'!$A134)*M134</f>
        <v>0</v>
      </c>
      <c r="AS134" s="2">
        <f>SUMIFS('IND Balance'!M$5:M$141,'IND Balance'!$C$5:$C$141,'Service shares'!$B134,'IND Balance'!$D$5:$D$141,"*"&amp;'Service shares'!$A134)*N134</f>
        <v>0</v>
      </c>
      <c r="AT134" s="2">
        <f>SUMIFS('IND Balance'!N$5:N$141,'IND Balance'!$C$5:$C$141,'Service shares'!$B134,'IND Balance'!$D$5:$D$141,"*"&amp;'Service shares'!$A134)*O134</f>
        <v>0</v>
      </c>
      <c r="AU134" s="2">
        <f>SUMIFS('IND Balance'!O$5:O$141,'IND Balance'!$C$5:$C$141,'Service shares'!$B134,'IND Balance'!$D$5:$D$141,"*"&amp;'Service shares'!$A134)*P134</f>
        <v>0</v>
      </c>
      <c r="AV134" s="2">
        <f>SUMIFS('IND Balance'!P$5:P$141,'IND Balance'!$C$5:$C$141,'Service shares'!$B134,'IND Balance'!$D$5:$D$141,"*"&amp;'Service shares'!$A134)*Q134</f>
        <v>0</v>
      </c>
      <c r="AW134" s="2">
        <f>SUMIFS('IND Balance'!Q$5:Q$141,'IND Balance'!$C$5:$C$141,'Service shares'!$B134,'IND Balance'!$D$5:$D$141,"*"&amp;'Service shares'!$A134)*R134</f>
        <v>0</v>
      </c>
      <c r="AX134" s="2">
        <f>SUMIFS('IND Balance'!R$5:R$141,'IND Balance'!$C$5:$C$141,'Service shares'!$B134,'IND Balance'!$D$5:$D$141,"*"&amp;'Service shares'!$A134)*S134</f>
        <v>0</v>
      </c>
      <c r="AY134" s="2">
        <f>SUMIFS('IND Balance'!S$5:S$141,'IND Balance'!$C$5:$C$141,'Service shares'!$B134,'IND Balance'!$D$5:$D$141,"*"&amp;'Service shares'!$A134)*T134</f>
        <v>0</v>
      </c>
      <c r="AZ134" s="2">
        <f>SUMIFS('IND Balance'!T$5:T$141,'IND Balance'!$C$5:$C$141,'Service shares'!$B134,'IND Balance'!$D$5:$D$141,"*"&amp;'Service shares'!$A134)*U134</f>
        <v>0</v>
      </c>
      <c r="BA134" s="2">
        <f>SUMIFS('IND Balance'!U$5:U$141,'IND Balance'!$C$5:$C$141,'Service shares'!$B134,'IND Balance'!$D$5:$D$141,"*"&amp;'Service shares'!$A134)*V134</f>
        <v>0</v>
      </c>
      <c r="BB134" s="2">
        <f>SUMIFS('IND Balance'!V$5:V$141,'IND Balance'!$C$5:$C$141,'Service shares'!$B134,'IND Balance'!$D$5:$D$141,"*"&amp;'Service shares'!$A134)*W134</f>
        <v>0</v>
      </c>
      <c r="BC134" s="2">
        <f>SUMIFS('IND Balance'!W$5:W$141,'IND Balance'!$C$5:$C$141,'Service shares'!$B134,'IND Balance'!$D$5:$D$141,"*"&amp;'Service shares'!$A134)*X134</f>
        <v>0</v>
      </c>
      <c r="BD134" s="2">
        <f>SUMIFS('IND Balance'!X$5:X$141,'IND Balance'!$C$5:$C$141,'Service shares'!$B134,'IND Balance'!$D$5:$D$141,"*"&amp;'Service shares'!$A134)*Y134</f>
        <v>0</v>
      </c>
      <c r="BE134" s="2">
        <f>SUMIFS('IND Balance'!Y$5:Y$141,'IND Balance'!$C$5:$C$141,'Service shares'!$B134,'IND Balance'!$D$5:$D$141,"*"&amp;'Service shares'!$A134)*Z134</f>
        <v>0</v>
      </c>
      <c r="BF134" s="2">
        <f>SUMIFS('IND Balance'!Z$5:Z$141,'IND Balance'!$C$5:$C$141,'Service shares'!$B134,'IND Balance'!$D$5:$D$141,"*"&amp;'Service shares'!$A134)*AA134</f>
        <v>0</v>
      </c>
      <c r="BG134" s="2">
        <f>SUMIFS('IND Balance'!AA$5:AA$141,'IND Balance'!$C$5:$C$141,'Service shares'!$B134,'IND Balance'!$D$5:$D$141,"*"&amp;'Service shares'!$A134)*AB134</f>
        <v>0</v>
      </c>
      <c r="BH134" s="2">
        <f>SUMIFS('IND Balance'!AB$5:AB$141,'IND Balance'!$C$5:$C$141,'Service shares'!$B134,'IND Balance'!$D$5:$D$141,"*"&amp;'Service shares'!$A134)*AC134</f>
        <v>0</v>
      </c>
      <c r="BI134" s="2">
        <f>SUMIFS('IND Balance'!AC$5:AC$141,'IND Balance'!$C$5:$C$141,'Service shares'!$B134,'IND Balance'!$D$5:$D$141,"*"&amp;'Service shares'!$A134)*AD134</f>
        <v>0</v>
      </c>
      <c r="BJ134" s="2">
        <f>SUMIFS('IND Balance'!AD$5:AD$141,'IND Balance'!$C$5:$C$141,'Service shares'!$B134,'IND Balance'!$D$5:$D$141,"*"&amp;'Service shares'!$A134)*AE134</f>
        <v>0</v>
      </c>
      <c r="BK134" s="2">
        <f>SUMIFS('IND Balance'!AE$5:AE$141,'IND Balance'!$C$5:$C$141,'Service shares'!$B134,'IND Balance'!$D$5:$D$141,"*"&amp;'Service shares'!$A134)*AF134</f>
        <v>0</v>
      </c>
      <c r="BL134" s="2">
        <f>SUMIFS('IND Balance'!AF$5:AF$141,'IND Balance'!$C$5:$C$141,'Service shares'!$B134,'IND Balance'!$D$5:$D$141,"*"&amp;'Service shares'!$A134)*AG134</f>
        <v>0</v>
      </c>
      <c r="BM134" s="2">
        <f>SUMIFS('IND Balance'!AG$5:AG$141,'IND Balance'!$C$5:$C$141,'Service shares'!$B134,'IND Balance'!$D$5:$D$141,"*"&amp;'Service shares'!$A134)*AH134</f>
        <v>0</v>
      </c>
      <c r="BN134" s="2">
        <f>SUMIFS('IND Balance'!AH$5:AH$141,'IND Balance'!$C$5:$C$141,'Service shares'!$B134,'IND Balance'!$D$5:$D$141,"*"&amp;'Service shares'!$A134)*AI134</f>
        <v>0</v>
      </c>
    </row>
    <row r="135" spans="1:66" x14ac:dyDescent="0.45">
      <c r="A135" t="s">
        <v>159</v>
      </c>
      <c r="B135" t="s">
        <v>48</v>
      </c>
      <c r="C135" t="s">
        <v>173</v>
      </c>
      <c r="D135" s="1">
        <v>2.0134228187919462E-2</v>
      </c>
      <c r="E135" s="1"/>
      <c r="F135" s="1">
        <f t="shared" si="34"/>
        <v>2.0134228187919462E-2</v>
      </c>
      <c r="G135" s="1">
        <f t="shared" si="32"/>
        <v>2.0134228187919462E-2</v>
      </c>
      <c r="H135" s="1">
        <f t="shared" si="32"/>
        <v>2.0134228187919462E-2</v>
      </c>
      <c r="I135" s="1">
        <f t="shared" si="32"/>
        <v>2.0134228187919462E-2</v>
      </c>
      <c r="J135" s="1">
        <f t="shared" si="32"/>
        <v>2.0134228187919462E-2</v>
      </c>
      <c r="K135" s="1">
        <f t="shared" si="32"/>
        <v>2.0134228187919462E-2</v>
      </c>
      <c r="L135" s="1">
        <f t="shared" si="32"/>
        <v>2.0134228187919462E-2</v>
      </c>
      <c r="M135" s="1">
        <f t="shared" si="32"/>
        <v>2.0134228187919462E-2</v>
      </c>
      <c r="N135" s="1">
        <f t="shared" si="32"/>
        <v>2.0134228187919462E-2</v>
      </c>
      <c r="O135" s="1">
        <f t="shared" si="32"/>
        <v>2.0134228187919462E-2</v>
      </c>
      <c r="P135" s="1">
        <f t="shared" si="32"/>
        <v>2.0134228187919462E-2</v>
      </c>
      <c r="Q135" s="1">
        <f t="shared" si="32"/>
        <v>2.0134228187919462E-2</v>
      </c>
      <c r="R135" s="1">
        <f t="shared" si="32"/>
        <v>2.0134228187919462E-2</v>
      </c>
      <c r="S135" s="1">
        <f t="shared" si="32"/>
        <v>2.0134228187919462E-2</v>
      </c>
      <c r="T135" s="1">
        <f t="shared" si="32"/>
        <v>2.0134228187919462E-2</v>
      </c>
      <c r="U135" s="1">
        <f t="shared" si="32"/>
        <v>2.0134228187919462E-2</v>
      </c>
      <c r="V135" s="1">
        <f t="shared" si="32"/>
        <v>2.0134228187919462E-2</v>
      </c>
      <c r="W135" s="1">
        <f t="shared" si="33"/>
        <v>2.0134228187919462E-2</v>
      </c>
      <c r="X135" s="1">
        <f t="shared" si="33"/>
        <v>2.0134228187919462E-2</v>
      </c>
      <c r="Y135" s="1">
        <f t="shared" si="33"/>
        <v>2.0134228187919462E-2</v>
      </c>
      <c r="Z135" s="1">
        <f t="shared" si="33"/>
        <v>2.0134228187919462E-2</v>
      </c>
      <c r="AA135" s="1">
        <f t="shared" si="33"/>
        <v>2.0134228187919462E-2</v>
      </c>
      <c r="AB135" s="1">
        <f t="shared" si="33"/>
        <v>2.0134228187919462E-2</v>
      </c>
      <c r="AC135" s="1">
        <f t="shared" si="33"/>
        <v>2.0134228187919462E-2</v>
      </c>
      <c r="AD135" s="1">
        <f t="shared" si="33"/>
        <v>2.0134228187919462E-2</v>
      </c>
      <c r="AE135" s="1">
        <f t="shared" si="33"/>
        <v>2.0134228187919462E-2</v>
      </c>
      <c r="AF135" s="1">
        <f t="shared" si="33"/>
        <v>2.0134228187919462E-2</v>
      </c>
      <c r="AG135" s="1">
        <f t="shared" si="33"/>
        <v>2.0134228187919462E-2</v>
      </c>
      <c r="AH135" s="1">
        <f t="shared" si="33"/>
        <v>2.0134228187919462E-2</v>
      </c>
      <c r="AI135" s="1">
        <f t="shared" si="33"/>
        <v>2.0134228187919462E-2</v>
      </c>
      <c r="AJ135" s="1"/>
      <c r="AK135" s="2">
        <f>SUMIFS('IND Balance'!E$5:E$141,'IND Balance'!$C$5:$C$141,'Service shares'!$B135,'IND Balance'!$D$5:$D$141,"*"&amp;'Service shares'!$A135)*F135</f>
        <v>0</v>
      </c>
      <c r="AL135" s="2">
        <f>SUMIFS('IND Balance'!F$5:F$141,'IND Balance'!$C$5:$C$141,'Service shares'!$B135,'IND Balance'!$D$5:$D$141,"*"&amp;'Service shares'!$A135)*G135</f>
        <v>2.1855264595973152E-2</v>
      </c>
      <c r="AM135" s="2">
        <f>SUMIFS('IND Balance'!G$5:G$141,'IND Balance'!$C$5:$C$141,'Service shares'!$B135,'IND Balance'!$D$5:$D$141,"*"&amp;'Service shares'!$A135)*H135</f>
        <v>0.18387970390872482</v>
      </c>
      <c r="AN135" s="2">
        <f>SUMIFS('IND Balance'!H$5:H$141,'IND Balance'!$C$5:$C$141,'Service shares'!$B135,'IND Balance'!$D$5:$D$141,"*"&amp;'Service shares'!$A135)*I135</f>
        <v>8.6312708456375828E-2</v>
      </c>
      <c r="AO135" s="2">
        <f>SUMIFS('IND Balance'!I$5:I$141,'IND Balance'!$C$5:$C$141,'Service shares'!$B135,'IND Balance'!$D$5:$D$141,"*"&amp;'Service shares'!$A135)*J135</f>
        <v>0.51866081209932879</v>
      </c>
      <c r="AP135" s="2">
        <f>SUMIFS('IND Balance'!J$5:J$141,'IND Balance'!$C$5:$C$141,'Service shares'!$B135,'IND Balance'!$D$5:$D$141,"*"&amp;'Service shares'!$A135)*K135</f>
        <v>6.9388960373154354E-2</v>
      </c>
      <c r="AQ135" s="2">
        <f>SUMIFS('IND Balance'!K$5:K$141,'IND Balance'!$C$5:$C$141,'Service shares'!$B135,'IND Balance'!$D$5:$D$141,"*"&amp;'Service shares'!$A135)*L135</f>
        <v>2.3126738714335571</v>
      </c>
      <c r="AR135" s="2">
        <f>SUMIFS('IND Balance'!L$5:L$141,'IND Balance'!$C$5:$C$141,'Service shares'!$B135,'IND Balance'!$D$5:$D$141,"*"&amp;'Service shares'!$A135)*M135</f>
        <v>0.34195301229261743</v>
      </c>
      <c r="AS135" s="2">
        <f>SUMIFS('IND Balance'!M$5:M$141,'IND Balance'!$C$5:$C$141,'Service shares'!$B135,'IND Balance'!$D$5:$D$141,"*"&amp;'Service shares'!$A135)*N135</f>
        <v>0.82681614833557049</v>
      </c>
      <c r="AT135" s="2">
        <f>SUMIFS('IND Balance'!N$5:N$141,'IND Balance'!$C$5:$C$141,'Service shares'!$B135,'IND Balance'!$D$5:$D$141,"*"&amp;'Service shares'!$A135)*O135</f>
        <v>5.204988116794631</v>
      </c>
      <c r="AU135" s="2">
        <f>SUMIFS('IND Balance'!O$5:O$141,'IND Balance'!$C$5:$C$141,'Service shares'!$B135,'IND Balance'!$D$5:$D$141,"*"&amp;'Service shares'!$A135)*P135</f>
        <v>6.9170712885906031E-3</v>
      </c>
      <c r="AV135" s="2">
        <f>SUMIFS('IND Balance'!P$5:P$141,'IND Balance'!$C$5:$C$141,'Service shares'!$B135,'IND Balance'!$D$5:$D$141,"*"&amp;'Service shares'!$A135)*Q135</f>
        <v>0.35807778405906038</v>
      </c>
      <c r="AW135" s="2">
        <f>SUMIFS('IND Balance'!Q$5:Q$141,'IND Balance'!$C$5:$C$141,'Service shares'!$B135,'IND Balance'!$D$5:$D$141,"*"&amp;'Service shares'!$A135)*R135</f>
        <v>0.49899855962416106</v>
      </c>
      <c r="AX135" s="2">
        <f>SUMIFS('IND Balance'!R$5:R$141,'IND Balance'!$C$5:$C$141,'Service shares'!$B135,'IND Balance'!$D$5:$D$141,"*"&amp;'Service shares'!$A135)*S135</f>
        <v>0.45549388611543623</v>
      </c>
      <c r="AY135" s="2">
        <f>SUMIFS('IND Balance'!S$5:S$141,'IND Balance'!$C$5:$C$141,'Service shares'!$B135,'IND Balance'!$D$5:$D$141,"*"&amp;'Service shares'!$A135)*T135</f>
        <v>0.26456560605906038</v>
      </c>
      <c r="AZ135" s="2">
        <f>SUMIFS('IND Balance'!T$5:T$141,'IND Balance'!$C$5:$C$141,'Service shares'!$B135,'IND Balance'!$D$5:$D$141,"*"&amp;'Service shares'!$A135)*U135</f>
        <v>0.40410288306845632</v>
      </c>
      <c r="BA135" s="2">
        <f>SUMIFS('IND Balance'!U$5:U$141,'IND Balance'!$C$5:$C$141,'Service shares'!$B135,'IND Balance'!$D$5:$D$141,"*"&amp;'Service shares'!$A135)*V135</f>
        <v>0.44159879609395969</v>
      </c>
      <c r="BB135" s="2">
        <f>SUMIFS('IND Balance'!V$5:V$141,'IND Balance'!$C$5:$C$141,'Service shares'!$B135,'IND Balance'!$D$5:$D$141,"*"&amp;'Service shares'!$A135)*W135</f>
        <v>0.20320029664429526</v>
      </c>
      <c r="BC135" s="2">
        <f>SUMIFS('IND Balance'!W$5:W$141,'IND Balance'!$C$5:$C$141,'Service shares'!$B135,'IND Balance'!$D$5:$D$141,"*"&amp;'Service shares'!$A135)*X135</f>
        <v>0.71404390355436242</v>
      </c>
      <c r="BD135" s="2">
        <f>SUMIFS('IND Balance'!X$5:X$141,'IND Balance'!$C$5:$C$141,'Service shares'!$B135,'IND Balance'!$D$5:$D$141,"*"&amp;'Service shares'!$A135)*Y135</f>
        <v>0</v>
      </c>
      <c r="BE135" s="2">
        <f>SUMIFS('IND Balance'!Y$5:Y$141,'IND Balance'!$C$5:$C$141,'Service shares'!$B135,'IND Balance'!$D$5:$D$141,"*"&amp;'Service shares'!$A135)*Z135</f>
        <v>6.4385031889932887E-2</v>
      </c>
      <c r="BF135" s="2">
        <f>SUMIFS('IND Balance'!Z$5:Z$141,'IND Balance'!$C$5:$C$141,'Service shares'!$B135,'IND Balance'!$D$5:$D$141,"*"&amp;'Service shares'!$A135)*AA135</f>
        <v>0</v>
      </c>
      <c r="BG135" s="2">
        <f>SUMIFS('IND Balance'!AA$5:AA$141,'IND Balance'!$C$5:$C$141,'Service shares'!$B135,'IND Balance'!$D$5:$D$141,"*"&amp;'Service shares'!$A135)*AB135</f>
        <v>0</v>
      </c>
      <c r="BH135" s="2">
        <f>SUMIFS('IND Balance'!AB$5:AB$141,'IND Balance'!$C$5:$C$141,'Service shares'!$B135,'IND Balance'!$D$5:$D$141,"*"&amp;'Service shares'!$A135)*AC135</f>
        <v>3.7330941865771815E-2</v>
      </c>
      <c r="BI135" s="2">
        <f>SUMIFS('IND Balance'!AC$5:AC$141,'IND Balance'!$C$5:$C$141,'Service shares'!$B135,'IND Balance'!$D$5:$D$141,"*"&amp;'Service shares'!$A135)*AD135</f>
        <v>0</v>
      </c>
      <c r="BJ135" s="2">
        <f>SUMIFS('IND Balance'!AD$5:AD$141,'IND Balance'!$C$5:$C$141,'Service shares'!$B135,'IND Balance'!$D$5:$D$141,"*"&amp;'Service shares'!$A135)*AE135</f>
        <v>0</v>
      </c>
      <c r="BK135" s="2">
        <f>SUMIFS('IND Balance'!AE$5:AE$141,'IND Balance'!$C$5:$C$141,'Service shares'!$B135,'IND Balance'!$D$5:$D$141,"*"&amp;'Service shares'!$A135)*AF135</f>
        <v>3.8234869175838924E-2</v>
      </c>
      <c r="BL135" s="2">
        <f>SUMIFS('IND Balance'!AF$5:AF$141,'IND Balance'!$C$5:$C$141,'Service shares'!$B135,'IND Balance'!$D$5:$D$141,"*"&amp;'Service shares'!$A135)*AG135</f>
        <v>0.19929257917852347</v>
      </c>
      <c r="BM135" s="2">
        <f>SUMIFS('IND Balance'!AG$5:AG$141,'IND Balance'!$C$5:$C$141,'Service shares'!$B135,'IND Balance'!$D$5:$D$141,"*"&amp;'Service shares'!$A135)*AH135</f>
        <v>2.8274823498442951</v>
      </c>
      <c r="BN135" s="2">
        <f>SUMIFS('IND Balance'!AH$5:AH$141,'IND Balance'!$C$5:$C$141,'Service shares'!$B135,'IND Balance'!$D$5:$D$141,"*"&amp;'Service shares'!$A135)*AI135</f>
        <v>0</v>
      </c>
    </row>
    <row r="136" spans="1:66" x14ac:dyDescent="0.45">
      <c r="A136" t="s">
        <v>159</v>
      </c>
      <c r="B136" t="s">
        <v>48</v>
      </c>
      <c r="C136" t="s">
        <v>181</v>
      </c>
      <c r="D136" s="1">
        <v>0.84228187919463082</v>
      </c>
      <c r="E136" s="1"/>
      <c r="F136" s="1">
        <f t="shared" si="34"/>
        <v>0.84228187919463082</v>
      </c>
      <c r="G136" s="1">
        <f t="shared" si="32"/>
        <v>0.84228187919463082</v>
      </c>
      <c r="H136" s="1">
        <f t="shared" si="32"/>
        <v>0.84228187919463082</v>
      </c>
      <c r="I136" s="1">
        <f t="shared" si="32"/>
        <v>0.84228187919463082</v>
      </c>
      <c r="J136" s="1">
        <f t="shared" si="32"/>
        <v>0.84228187919463082</v>
      </c>
      <c r="K136" s="1">
        <f t="shared" si="32"/>
        <v>0.84228187919463082</v>
      </c>
      <c r="L136" s="1">
        <f t="shared" si="32"/>
        <v>0.84228187919463082</v>
      </c>
      <c r="M136" s="1">
        <f t="shared" si="32"/>
        <v>0.84228187919463082</v>
      </c>
      <c r="N136" s="1">
        <f t="shared" si="32"/>
        <v>0.84228187919463082</v>
      </c>
      <c r="O136" s="1">
        <f t="shared" si="32"/>
        <v>0.84228187919463082</v>
      </c>
      <c r="P136" s="1">
        <f t="shared" si="32"/>
        <v>0.84228187919463082</v>
      </c>
      <c r="Q136" s="1">
        <f t="shared" si="32"/>
        <v>0.84228187919463082</v>
      </c>
      <c r="R136" s="1">
        <f t="shared" si="32"/>
        <v>0.84228187919463082</v>
      </c>
      <c r="S136" s="1">
        <f t="shared" si="32"/>
        <v>0.84228187919463082</v>
      </c>
      <c r="T136" s="1">
        <f t="shared" si="32"/>
        <v>0.84228187919463082</v>
      </c>
      <c r="U136" s="1">
        <f t="shared" si="32"/>
        <v>0.84228187919463082</v>
      </c>
      <c r="V136" s="1">
        <f t="shared" si="32"/>
        <v>0.84228187919463082</v>
      </c>
      <c r="W136" s="1">
        <f t="shared" si="33"/>
        <v>0.84228187919463082</v>
      </c>
      <c r="X136" s="1">
        <f t="shared" si="33"/>
        <v>0.84228187919463082</v>
      </c>
      <c r="Y136" s="1">
        <f t="shared" si="33"/>
        <v>0.84228187919463082</v>
      </c>
      <c r="Z136" s="1">
        <f t="shared" si="33"/>
        <v>0.84228187919463082</v>
      </c>
      <c r="AA136" s="1">
        <f t="shared" si="33"/>
        <v>0.84228187919463082</v>
      </c>
      <c r="AB136" s="1">
        <f t="shared" si="33"/>
        <v>0.84228187919463082</v>
      </c>
      <c r="AC136" s="1">
        <f t="shared" si="33"/>
        <v>0.84228187919463082</v>
      </c>
      <c r="AD136" s="1">
        <f t="shared" si="33"/>
        <v>0.84228187919463082</v>
      </c>
      <c r="AE136" s="1">
        <f t="shared" si="33"/>
        <v>0.84228187919463082</v>
      </c>
      <c r="AF136" s="1">
        <f t="shared" si="33"/>
        <v>0.84228187919463082</v>
      </c>
      <c r="AG136" s="1">
        <f t="shared" si="33"/>
        <v>0.84228187919463082</v>
      </c>
      <c r="AH136" s="1">
        <f t="shared" si="33"/>
        <v>0.84228187919463082</v>
      </c>
      <c r="AI136" s="1">
        <f t="shared" si="33"/>
        <v>0.84228187919463082</v>
      </c>
      <c r="AJ136" s="1"/>
      <c r="AK136" s="2">
        <f>SUMIFS('IND Balance'!E$5:E$141,'IND Balance'!$C$5:$C$141,'Service shares'!$B136,'IND Balance'!$D$5:$D$141,"*"&amp;'Service shares'!$A136)*F136</f>
        <v>0</v>
      </c>
      <c r="AL136" s="2">
        <f>SUMIFS('IND Balance'!F$5:F$141,'IND Balance'!$C$5:$C$141,'Service shares'!$B136,'IND Balance'!$D$5:$D$141,"*"&amp;'Service shares'!$A136)*G136</f>
        <v>0.91427856893154347</v>
      </c>
      <c r="AM136" s="2">
        <f>SUMIFS('IND Balance'!G$5:G$141,'IND Balance'!$C$5:$C$141,'Service shares'!$B136,'IND Balance'!$D$5:$D$141,"*"&amp;'Service shares'!$A136)*H136</f>
        <v>7.6923009468483228</v>
      </c>
      <c r="AN136" s="2">
        <f>SUMIFS('IND Balance'!H$5:H$141,'IND Balance'!$C$5:$C$141,'Service shares'!$B136,'IND Balance'!$D$5:$D$141,"*"&amp;'Service shares'!$A136)*I136</f>
        <v>3.6107483037583892</v>
      </c>
      <c r="AO136" s="2">
        <f>SUMIFS('IND Balance'!I$5:I$141,'IND Balance'!$C$5:$C$141,'Service shares'!$B136,'IND Balance'!$D$5:$D$141,"*"&amp;'Service shares'!$A136)*J136</f>
        <v>21.697310639488592</v>
      </c>
      <c r="AP136" s="2">
        <f>SUMIFS('IND Balance'!J$5:J$141,'IND Balance'!$C$5:$C$141,'Service shares'!$B136,'IND Balance'!$D$5:$D$141,"*"&amp;'Service shares'!$A136)*K136</f>
        <v>2.9027715089436237</v>
      </c>
      <c r="AQ136" s="2">
        <f>SUMIFS('IND Balance'!K$5:K$141,'IND Balance'!$C$5:$C$141,'Service shares'!$B136,'IND Balance'!$D$5:$D$141,"*"&amp;'Service shares'!$A136)*L136</f>
        <v>96.746856954970468</v>
      </c>
      <c r="AR136" s="2">
        <f>SUMIFS('IND Balance'!L$5:L$141,'IND Balance'!$C$5:$C$141,'Service shares'!$B136,'IND Balance'!$D$5:$D$141,"*"&amp;'Service shares'!$A136)*M136</f>
        <v>14.305034347574496</v>
      </c>
      <c r="AS136" s="2">
        <f>SUMIFS('IND Balance'!M$5:M$141,'IND Balance'!$C$5:$C$141,'Service shares'!$B136,'IND Balance'!$D$5:$D$141,"*"&amp;'Service shares'!$A136)*N136</f>
        <v>34.588475538704699</v>
      </c>
      <c r="AT136" s="2">
        <f>SUMIFS('IND Balance'!N$5:N$141,'IND Balance'!$C$5:$C$141,'Service shares'!$B136,'IND Balance'!$D$5:$D$141,"*"&amp;'Service shares'!$A136)*O136</f>
        <v>217.74200288590873</v>
      </c>
      <c r="AU136" s="2">
        <f>SUMIFS('IND Balance'!O$5:O$141,'IND Balance'!$C$5:$C$141,'Service shares'!$B136,'IND Balance'!$D$5:$D$141,"*"&amp;'Service shares'!$A136)*P136</f>
        <v>0.28936414890604023</v>
      </c>
      <c r="AV136" s="2">
        <f>SUMIFS('IND Balance'!P$5:P$141,'IND Balance'!$C$5:$C$141,'Service shares'!$B136,'IND Balance'!$D$5:$D$141,"*"&amp;'Service shares'!$A136)*Q136</f>
        <v>14.979587299804026</v>
      </c>
      <c r="AW136" s="2">
        <f>SUMIFS('IND Balance'!Q$5:Q$141,'IND Balance'!$C$5:$C$141,'Service shares'!$B136,'IND Balance'!$D$5:$D$141,"*"&amp;'Service shares'!$A136)*R136</f>
        <v>20.874773077610737</v>
      </c>
      <c r="AX136" s="2">
        <f>SUMIFS('IND Balance'!R$5:R$141,'IND Balance'!$C$5:$C$141,'Service shares'!$B136,'IND Balance'!$D$5:$D$141,"*"&amp;'Service shares'!$A136)*S136</f>
        <v>19.054827569162416</v>
      </c>
      <c r="AY136" s="2">
        <f>SUMIFS('IND Balance'!S$5:S$141,'IND Balance'!$C$5:$C$141,'Service shares'!$B136,'IND Balance'!$D$5:$D$141,"*"&amp;'Service shares'!$A136)*T136</f>
        <v>11.067661186804026</v>
      </c>
      <c r="AZ136" s="2">
        <f>SUMIFS('IND Balance'!T$5:T$141,'IND Balance'!$C$5:$C$141,'Service shares'!$B136,'IND Balance'!$D$5:$D$141,"*"&amp;'Service shares'!$A136)*U136</f>
        <v>16.904970608363758</v>
      </c>
      <c r="BA136" s="2">
        <f>SUMIFS('IND Balance'!U$5:U$141,'IND Balance'!$C$5:$C$141,'Service shares'!$B136,'IND Balance'!$D$5:$D$141,"*"&amp;'Service shares'!$A136)*V136</f>
        <v>18.473549636597312</v>
      </c>
      <c r="BB136" s="2">
        <f>SUMIFS('IND Balance'!V$5:V$141,'IND Balance'!$C$5:$C$141,'Service shares'!$B136,'IND Balance'!$D$5:$D$141,"*"&amp;'Service shares'!$A136)*W136</f>
        <v>8.5005457429530189</v>
      </c>
      <c r="BC136" s="2">
        <f>SUMIFS('IND Balance'!W$5:W$141,'IND Balance'!$C$5:$C$141,'Service shares'!$B136,'IND Balance'!$D$5:$D$141,"*"&amp;'Service shares'!$A136)*X136</f>
        <v>29.870836632024162</v>
      </c>
      <c r="BD136" s="2">
        <f>SUMIFS('IND Balance'!X$5:X$141,'IND Balance'!$C$5:$C$141,'Service shares'!$B136,'IND Balance'!$D$5:$D$141,"*"&amp;'Service shares'!$A136)*Y136</f>
        <v>0</v>
      </c>
      <c r="BE136" s="2">
        <f>SUMIFS('IND Balance'!Y$5:Y$141,'IND Balance'!$C$5:$C$141,'Service shares'!$B136,'IND Balance'!$D$5:$D$141,"*"&amp;'Service shares'!$A136)*Z136</f>
        <v>2.6934405007288591</v>
      </c>
      <c r="BF136" s="2">
        <f>SUMIFS('IND Balance'!Z$5:Z$141,'IND Balance'!$C$5:$C$141,'Service shares'!$B136,'IND Balance'!$D$5:$D$141,"*"&amp;'Service shares'!$A136)*AA136</f>
        <v>0</v>
      </c>
      <c r="BG136" s="2">
        <f>SUMIFS('IND Balance'!AA$5:AA$141,'IND Balance'!$C$5:$C$141,'Service shares'!$B136,'IND Balance'!$D$5:$D$141,"*"&amp;'Service shares'!$A136)*AB136</f>
        <v>0</v>
      </c>
      <c r="BH136" s="2">
        <f>SUMIFS('IND Balance'!AB$5:AB$141,'IND Balance'!$C$5:$C$141,'Service shares'!$B136,'IND Balance'!$D$5:$D$141,"*"&amp;'Service shares'!$A136)*AC136</f>
        <v>1.5616777347181208</v>
      </c>
      <c r="BI136" s="2">
        <f>SUMIFS('IND Balance'!AC$5:AC$141,'IND Balance'!$C$5:$C$141,'Service shares'!$B136,'IND Balance'!$D$5:$D$141,"*"&amp;'Service shares'!$A136)*AD136</f>
        <v>0</v>
      </c>
      <c r="BJ136" s="2">
        <f>SUMIFS('IND Balance'!AD$5:AD$141,'IND Balance'!$C$5:$C$141,'Service shares'!$B136,'IND Balance'!$D$5:$D$141,"*"&amp;'Service shares'!$A136)*AE136</f>
        <v>0</v>
      </c>
      <c r="BK136" s="2">
        <f>SUMIFS('IND Balance'!AE$5:AE$141,'IND Balance'!$C$5:$C$141,'Service shares'!$B136,'IND Balance'!$D$5:$D$141,"*"&amp;'Service shares'!$A136)*AF136</f>
        <v>1.5994920271892616</v>
      </c>
      <c r="BL136" s="2">
        <f>SUMIFS('IND Balance'!AF$5:AF$141,'IND Balance'!$C$5:$C$141,'Service shares'!$B136,'IND Balance'!$D$5:$D$141,"*"&amp;'Service shares'!$A136)*AG136</f>
        <v>8.3370728956348987</v>
      </c>
      <c r="BM136" s="2">
        <f>SUMIFS('IND Balance'!AG$5:AG$141,'IND Balance'!$C$5:$C$141,'Service shares'!$B136,'IND Balance'!$D$5:$D$141,"*"&amp;'Service shares'!$A136)*AH136</f>
        <v>118.28301163515302</v>
      </c>
      <c r="BN136" s="2">
        <f>SUMIFS('IND Balance'!AH$5:AH$141,'IND Balance'!$C$5:$C$141,'Service shares'!$B136,'IND Balance'!$D$5:$D$141,"*"&amp;'Service shares'!$A136)*AI136</f>
        <v>0</v>
      </c>
    </row>
    <row r="137" spans="1:66" x14ac:dyDescent="0.45">
      <c r="A137" t="s">
        <v>159</v>
      </c>
      <c r="B137" t="s">
        <v>48</v>
      </c>
      <c r="C137" t="s">
        <v>188</v>
      </c>
      <c r="D137" s="1">
        <v>1.6778523489932886E-2</v>
      </c>
      <c r="E137" s="1"/>
      <c r="F137" s="1">
        <f t="shared" si="34"/>
        <v>1.6778523489932886E-2</v>
      </c>
      <c r="G137" s="1">
        <f t="shared" si="32"/>
        <v>1.6778523489932886E-2</v>
      </c>
      <c r="H137" s="1">
        <f t="shared" si="32"/>
        <v>1.6778523489932886E-2</v>
      </c>
      <c r="I137" s="1">
        <f t="shared" si="32"/>
        <v>1.6778523489932886E-2</v>
      </c>
      <c r="J137" s="1">
        <f t="shared" si="32"/>
        <v>1.6778523489932886E-2</v>
      </c>
      <c r="K137" s="1">
        <f t="shared" si="32"/>
        <v>1.6778523489932886E-2</v>
      </c>
      <c r="L137" s="1">
        <f t="shared" si="32"/>
        <v>1.6778523489932886E-2</v>
      </c>
      <c r="M137" s="1">
        <f t="shared" si="32"/>
        <v>1.6778523489932886E-2</v>
      </c>
      <c r="N137" s="1">
        <f t="shared" si="32"/>
        <v>1.6778523489932886E-2</v>
      </c>
      <c r="O137" s="1">
        <f t="shared" si="32"/>
        <v>1.6778523489932886E-2</v>
      </c>
      <c r="P137" s="1">
        <f t="shared" si="32"/>
        <v>1.6778523489932886E-2</v>
      </c>
      <c r="Q137" s="1">
        <f t="shared" si="32"/>
        <v>1.6778523489932886E-2</v>
      </c>
      <c r="R137" s="1">
        <f t="shared" si="32"/>
        <v>1.6778523489932886E-2</v>
      </c>
      <c r="S137" s="1">
        <f t="shared" si="32"/>
        <v>1.6778523489932886E-2</v>
      </c>
      <c r="T137" s="1">
        <f t="shared" si="32"/>
        <v>1.6778523489932886E-2</v>
      </c>
      <c r="U137" s="1">
        <f t="shared" si="32"/>
        <v>1.6778523489932886E-2</v>
      </c>
      <c r="V137" s="1">
        <f t="shared" si="32"/>
        <v>1.6778523489932886E-2</v>
      </c>
      <c r="W137" s="1">
        <f t="shared" si="33"/>
        <v>1.6778523489932886E-2</v>
      </c>
      <c r="X137" s="1">
        <f t="shared" si="33"/>
        <v>1.6778523489932886E-2</v>
      </c>
      <c r="Y137" s="1">
        <f t="shared" si="33"/>
        <v>1.6778523489932886E-2</v>
      </c>
      <c r="Z137" s="1">
        <f t="shared" si="33"/>
        <v>1.6778523489932886E-2</v>
      </c>
      <c r="AA137" s="1">
        <f t="shared" si="33"/>
        <v>1.6778523489932886E-2</v>
      </c>
      <c r="AB137" s="1">
        <f t="shared" si="33"/>
        <v>1.6778523489932886E-2</v>
      </c>
      <c r="AC137" s="1">
        <f t="shared" si="33"/>
        <v>1.6778523489932886E-2</v>
      </c>
      <c r="AD137" s="1">
        <f t="shared" si="33"/>
        <v>1.6778523489932886E-2</v>
      </c>
      <c r="AE137" s="1">
        <f t="shared" si="33"/>
        <v>1.6778523489932886E-2</v>
      </c>
      <c r="AF137" s="1">
        <f t="shared" si="33"/>
        <v>1.6778523489932886E-2</v>
      </c>
      <c r="AG137" s="1">
        <f t="shared" si="33"/>
        <v>1.6778523489932886E-2</v>
      </c>
      <c r="AH137" s="1">
        <f t="shared" si="33"/>
        <v>1.6778523489932886E-2</v>
      </c>
      <c r="AI137" s="1">
        <f t="shared" si="33"/>
        <v>1.6778523489932886E-2</v>
      </c>
      <c r="AJ137" s="1"/>
      <c r="AK137" s="2">
        <f>SUMIFS('IND Balance'!E$5:E$141,'IND Balance'!$C$5:$C$141,'Service shares'!$B137,'IND Balance'!$D$5:$D$141,"*"&amp;'Service shares'!$A137)*F137</f>
        <v>0</v>
      </c>
      <c r="AL137" s="2">
        <f>SUMIFS('IND Balance'!F$5:F$141,'IND Balance'!$C$5:$C$141,'Service shares'!$B137,'IND Balance'!$D$5:$D$141,"*"&amp;'Service shares'!$A137)*G137</f>
        <v>1.8212720496644293E-2</v>
      </c>
      <c r="AM137" s="2">
        <f>SUMIFS('IND Balance'!G$5:G$141,'IND Balance'!$C$5:$C$141,'Service shares'!$B137,'IND Balance'!$D$5:$D$141,"*"&amp;'Service shares'!$A137)*H137</f>
        <v>0.15323308659060403</v>
      </c>
      <c r="AN137" s="2">
        <f>SUMIFS('IND Balance'!H$5:H$141,'IND Balance'!$C$5:$C$141,'Service shares'!$B137,'IND Balance'!$D$5:$D$141,"*"&amp;'Service shares'!$A137)*I137</f>
        <v>7.1927257046979859E-2</v>
      </c>
      <c r="AO137" s="2">
        <f>SUMIFS('IND Balance'!I$5:I$141,'IND Balance'!$C$5:$C$141,'Service shares'!$B137,'IND Balance'!$D$5:$D$141,"*"&amp;'Service shares'!$A137)*J137</f>
        <v>0.4322173434161074</v>
      </c>
      <c r="AP137" s="2">
        <f>SUMIFS('IND Balance'!J$5:J$141,'IND Balance'!$C$5:$C$141,'Service shares'!$B137,'IND Balance'!$D$5:$D$141,"*"&amp;'Service shares'!$A137)*K137</f>
        <v>5.7824133644295297E-2</v>
      </c>
      <c r="AQ137" s="2">
        <f>SUMIFS('IND Balance'!K$5:K$141,'IND Balance'!$C$5:$C$141,'Service shares'!$B137,'IND Balance'!$D$5:$D$141,"*"&amp;'Service shares'!$A137)*L137</f>
        <v>1.927228226194631</v>
      </c>
      <c r="AR137" s="2">
        <f>SUMIFS('IND Balance'!L$5:L$141,'IND Balance'!$C$5:$C$141,'Service shares'!$B137,'IND Balance'!$D$5:$D$141,"*"&amp;'Service shares'!$A137)*M137</f>
        <v>0.28496084357718121</v>
      </c>
      <c r="AS137" s="2">
        <f>SUMIFS('IND Balance'!M$5:M$141,'IND Balance'!$C$5:$C$141,'Service shares'!$B137,'IND Balance'!$D$5:$D$141,"*"&amp;'Service shares'!$A137)*N137</f>
        <v>0.68901345694630878</v>
      </c>
      <c r="AT137" s="2">
        <f>SUMIFS('IND Balance'!N$5:N$141,'IND Balance'!$C$5:$C$141,'Service shares'!$B137,'IND Balance'!$D$5:$D$141,"*"&amp;'Service shares'!$A137)*O137</f>
        <v>4.3374900973288595</v>
      </c>
      <c r="AU137" s="2">
        <f>SUMIFS('IND Balance'!O$5:O$141,'IND Balance'!$C$5:$C$141,'Service shares'!$B137,'IND Balance'!$D$5:$D$141,"*"&amp;'Service shares'!$A137)*P137</f>
        <v>5.7642260738255029E-3</v>
      </c>
      <c r="AV137" s="2">
        <f>SUMIFS('IND Balance'!P$5:P$141,'IND Balance'!$C$5:$C$141,'Service shares'!$B137,'IND Balance'!$D$5:$D$141,"*"&amp;'Service shares'!$A137)*Q137</f>
        <v>0.29839815338255032</v>
      </c>
      <c r="AW137" s="2">
        <f>SUMIFS('IND Balance'!Q$5:Q$141,'IND Balance'!$C$5:$C$141,'Service shares'!$B137,'IND Balance'!$D$5:$D$141,"*"&amp;'Service shares'!$A137)*R137</f>
        <v>0.41583213302013428</v>
      </c>
      <c r="AX137" s="2">
        <f>SUMIFS('IND Balance'!R$5:R$141,'IND Balance'!$C$5:$C$141,'Service shares'!$B137,'IND Balance'!$D$5:$D$141,"*"&amp;'Service shares'!$A137)*S137</f>
        <v>0.3795782384295302</v>
      </c>
      <c r="AY137" s="2">
        <f>SUMIFS('IND Balance'!S$5:S$141,'IND Balance'!$C$5:$C$141,'Service shares'!$B137,'IND Balance'!$D$5:$D$141,"*"&amp;'Service shares'!$A137)*T137</f>
        <v>0.22047133838255034</v>
      </c>
      <c r="AZ137" s="2">
        <f>SUMIFS('IND Balance'!T$5:T$141,'IND Balance'!$C$5:$C$141,'Service shares'!$B137,'IND Balance'!$D$5:$D$141,"*"&amp;'Service shares'!$A137)*U137</f>
        <v>0.33675240255704697</v>
      </c>
      <c r="BA137" s="2">
        <f>SUMIFS('IND Balance'!U$5:U$141,'IND Balance'!$C$5:$C$141,'Service shares'!$B137,'IND Balance'!$D$5:$D$141,"*"&amp;'Service shares'!$A137)*V137</f>
        <v>0.36799899674496639</v>
      </c>
      <c r="BB137" s="2">
        <f>SUMIFS('IND Balance'!V$5:V$141,'IND Balance'!$C$5:$C$141,'Service shares'!$B137,'IND Balance'!$D$5:$D$141,"*"&amp;'Service shares'!$A137)*W137</f>
        <v>0.16933358053691275</v>
      </c>
      <c r="BC137" s="2">
        <f>SUMIFS('IND Balance'!W$5:W$141,'IND Balance'!$C$5:$C$141,'Service shares'!$B137,'IND Balance'!$D$5:$D$141,"*"&amp;'Service shares'!$A137)*X137</f>
        <v>0.59503658629530198</v>
      </c>
      <c r="BD137" s="2">
        <f>SUMIFS('IND Balance'!X$5:X$141,'IND Balance'!$C$5:$C$141,'Service shares'!$B137,'IND Balance'!$D$5:$D$141,"*"&amp;'Service shares'!$A137)*Y137</f>
        <v>0</v>
      </c>
      <c r="BE137" s="2">
        <f>SUMIFS('IND Balance'!Y$5:Y$141,'IND Balance'!$C$5:$C$141,'Service shares'!$B137,'IND Balance'!$D$5:$D$141,"*"&amp;'Service shares'!$A137)*Z137</f>
        <v>5.3654193241610741E-2</v>
      </c>
      <c r="BF137" s="2">
        <f>SUMIFS('IND Balance'!Z$5:Z$141,'IND Balance'!$C$5:$C$141,'Service shares'!$B137,'IND Balance'!$D$5:$D$141,"*"&amp;'Service shares'!$A137)*AA137</f>
        <v>0</v>
      </c>
      <c r="BG137" s="2">
        <f>SUMIFS('IND Balance'!AA$5:AA$141,'IND Balance'!$C$5:$C$141,'Service shares'!$B137,'IND Balance'!$D$5:$D$141,"*"&amp;'Service shares'!$A137)*AB137</f>
        <v>0</v>
      </c>
      <c r="BH137" s="2">
        <f>SUMIFS('IND Balance'!AB$5:AB$141,'IND Balance'!$C$5:$C$141,'Service shares'!$B137,'IND Balance'!$D$5:$D$141,"*"&amp;'Service shares'!$A137)*AC137</f>
        <v>3.1109118221476512E-2</v>
      </c>
      <c r="BI137" s="2">
        <f>SUMIFS('IND Balance'!AC$5:AC$141,'IND Balance'!$C$5:$C$141,'Service shares'!$B137,'IND Balance'!$D$5:$D$141,"*"&amp;'Service shares'!$A137)*AD137</f>
        <v>0</v>
      </c>
      <c r="BJ137" s="2">
        <f>SUMIFS('IND Balance'!AD$5:AD$141,'IND Balance'!$C$5:$C$141,'Service shares'!$B137,'IND Balance'!$D$5:$D$141,"*"&amp;'Service shares'!$A137)*AE137</f>
        <v>0</v>
      </c>
      <c r="BK137" s="2">
        <f>SUMIFS('IND Balance'!AE$5:AE$141,'IND Balance'!$C$5:$C$141,'Service shares'!$B137,'IND Balance'!$D$5:$D$141,"*"&amp;'Service shares'!$A137)*AF137</f>
        <v>3.1862390979865769E-2</v>
      </c>
      <c r="BL137" s="2">
        <f>SUMIFS('IND Balance'!AF$5:AF$141,'IND Balance'!$C$5:$C$141,'Service shares'!$B137,'IND Balance'!$D$5:$D$141,"*"&amp;'Service shares'!$A137)*AG137</f>
        <v>0.16607714931543624</v>
      </c>
      <c r="BM137" s="2">
        <f>SUMIFS('IND Balance'!AG$5:AG$141,'IND Balance'!$C$5:$C$141,'Service shares'!$B137,'IND Balance'!$D$5:$D$141,"*"&amp;'Service shares'!$A137)*AH137</f>
        <v>2.3562352915369127</v>
      </c>
      <c r="BN137" s="2">
        <f>SUMIFS('IND Balance'!AH$5:AH$141,'IND Balance'!$C$5:$C$141,'Service shares'!$B137,'IND Balance'!$D$5:$D$141,"*"&amp;'Service shares'!$A137)*AI137</f>
        <v>0</v>
      </c>
    </row>
    <row r="138" spans="1:66" x14ac:dyDescent="0.45">
      <c r="A138" t="s">
        <v>159</v>
      </c>
      <c r="B138" t="s">
        <v>48</v>
      </c>
      <c r="C138" t="s">
        <v>194</v>
      </c>
      <c r="D138" s="1">
        <v>2.0134228187919462E-2</v>
      </c>
      <c r="E138" s="1"/>
      <c r="F138" s="1">
        <f t="shared" si="34"/>
        <v>2.0134228187919462E-2</v>
      </c>
      <c r="G138" s="1">
        <f t="shared" si="32"/>
        <v>2.0134228187919462E-2</v>
      </c>
      <c r="H138" s="1">
        <f t="shared" si="32"/>
        <v>2.0134228187919462E-2</v>
      </c>
      <c r="I138" s="1">
        <f t="shared" si="32"/>
        <v>2.0134228187919462E-2</v>
      </c>
      <c r="J138" s="1">
        <f t="shared" si="32"/>
        <v>2.0134228187919462E-2</v>
      </c>
      <c r="K138" s="1">
        <f t="shared" si="32"/>
        <v>2.0134228187919462E-2</v>
      </c>
      <c r="L138" s="1">
        <f t="shared" si="32"/>
        <v>2.0134228187919462E-2</v>
      </c>
      <c r="M138" s="1">
        <f t="shared" si="32"/>
        <v>2.0134228187919462E-2</v>
      </c>
      <c r="N138" s="1">
        <f t="shared" si="32"/>
        <v>2.0134228187919462E-2</v>
      </c>
      <c r="O138" s="1">
        <f t="shared" si="32"/>
        <v>2.0134228187919462E-2</v>
      </c>
      <c r="P138" s="1">
        <f t="shared" si="32"/>
        <v>2.0134228187919462E-2</v>
      </c>
      <c r="Q138" s="1">
        <f t="shared" si="32"/>
        <v>2.0134228187919462E-2</v>
      </c>
      <c r="R138" s="1">
        <f t="shared" si="32"/>
        <v>2.0134228187919462E-2</v>
      </c>
      <c r="S138" s="1">
        <f t="shared" si="32"/>
        <v>2.0134228187919462E-2</v>
      </c>
      <c r="T138" s="1">
        <f t="shared" si="32"/>
        <v>2.0134228187919462E-2</v>
      </c>
      <c r="U138" s="1">
        <f t="shared" si="32"/>
        <v>2.0134228187919462E-2</v>
      </c>
      <c r="V138" s="1">
        <f t="shared" si="32"/>
        <v>2.0134228187919462E-2</v>
      </c>
      <c r="W138" s="1">
        <f t="shared" si="33"/>
        <v>2.0134228187919462E-2</v>
      </c>
      <c r="X138" s="1">
        <f t="shared" si="33"/>
        <v>2.0134228187919462E-2</v>
      </c>
      <c r="Y138" s="1">
        <f t="shared" si="33"/>
        <v>2.0134228187919462E-2</v>
      </c>
      <c r="Z138" s="1">
        <f t="shared" si="33"/>
        <v>2.0134228187919462E-2</v>
      </c>
      <c r="AA138" s="1">
        <f t="shared" si="33"/>
        <v>2.0134228187919462E-2</v>
      </c>
      <c r="AB138" s="1">
        <f t="shared" si="33"/>
        <v>2.0134228187919462E-2</v>
      </c>
      <c r="AC138" s="1">
        <f t="shared" si="33"/>
        <v>2.0134228187919462E-2</v>
      </c>
      <c r="AD138" s="1">
        <f t="shared" si="33"/>
        <v>2.0134228187919462E-2</v>
      </c>
      <c r="AE138" s="1">
        <f t="shared" si="33"/>
        <v>2.0134228187919462E-2</v>
      </c>
      <c r="AF138" s="1">
        <f t="shared" si="33"/>
        <v>2.0134228187919462E-2</v>
      </c>
      <c r="AG138" s="1">
        <f t="shared" si="33"/>
        <v>2.0134228187919462E-2</v>
      </c>
      <c r="AH138" s="1">
        <f t="shared" si="33"/>
        <v>2.0134228187919462E-2</v>
      </c>
      <c r="AI138" s="1">
        <f t="shared" si="33"/>
        <v>2.0134228187919462E-2</v>
      </c>
      <c r="AJ138" s="1"/>
      <c r="AK138" s="2">
        <f>SUMIFS('IND Balance'!E$5:E$141,'IND Balance'!$C$5:$C$141,'Service shares'!$B138,'IND Balance'!$D$5:$D$141,"*"&amp;'Service shares'!$A138)*F138</f>
        <v>0</v>
      </c>
      <c r="AL138" s="2">
        <f>SUMIFS('IND Balance'!F$5:F$141,'IND Balance'!$C$5:$C$141,'Service shares'!$B138,'IND Balance'!$D$5:$D$141,"*"&amp;'Service shares'!$A138)*G138</f>
        <v>2.1855264595973152E-2</v>
      </c>
      <c r="AM138" s="2">
        <f>SUMIFS('IND Balance'!G$5:G$141,'IND Balance'!$C$5:$C$141,'Service shares'!$B138,'IND Balance'!$D$5:$D$141,"*"&amp;'Service shares'!$A138)*H138</f>
        <v>0.18387970390872482</v>
      </c>
      <c r="AN138" s="2">
        <f>SUMIFS('IND Balance'!H$5:H$141,'IND Balance'!$C$5:$C$141,'Service shares'!$B138,'IND Balance'!$D$5:$D$141,"*"&amp;'Service shares'!$A138)*I138</f>
        <v>8.6312708456375828E-2</v>
      </c>
      <c r="AO138" s="2">
        <f>SUMIFS('IND Balance'!I$5:I$141,'IND Balance'!$C$5:$C$141,'Service shares'!$B138,'IND Balance'!$D$5:$D$141,"*"&amp;'Service shares'!$A138)*J138</f>
        <v>0.51866081209932879</v>
      </c>
      <c r="AP138" s="2">
        <f>SUMIFS('IND Balance'!J$5:J$141,'IND Balance'!$C$5:$C$141,'Service shares'!$B138,'IND Balance'!$D$5:$D$141,"*"&amp;'Service shares'!$A138)*K138</f>
        <v>6.9388960373154354E-2</v>
      </c>
      <c r="AQ138" s="2">
        <f>SUMIFS('IND Balance'!K$5:K$141,'IND Balance'!$C$5:$C$141,'Service shares'!$B138,'IND Balance'!$D$5:$D$141,"*"&amp;'Service shares'!$A138)*L138</f>
        <v>2.3126738714335571</v>
      </c>
      <c r="AR138" s="2">
        <f>SUMIFS('IND Balance'!L$5:L$141,'IND Balance'!$C$5:$C$141,'Service shares'!$B138,'IND Balance'!$D$5:$D$141,"*"&amp;'Service shares'!$A138)*M138</f>
        <v>0.34195301229261743</v>
      </c>
      <c r="AS138" s="2">
        <f>SUMIFS('IND Balance'!M$5:M$141,'IND Balance'!$C$5:$C$141,'Service shares'!$B138,'IND Balance'!$D$5:$D$141,"*"&amp;'Service shares'!$A138)*N138</f>
        <v>0.82681614833557049</v>
      </c>
      <c r="AT138" s="2">
        <f>SUMIFS('IND Balance'!N$5:N$141,'IND Balance'!$C$5:$C$141,'Service shares'!$B138,'IND Balance'!$D$5:$D$141,"*"&amp;'Service shares'!$A138)*O138</f>
        <v>5.204988116794631</v>
      </c>
      <c r="AU138" s="2">
        <f>SUMIFS('IND Balance'!O$5:O$141,'IND Balance'!$C$5:$C$141,'Service shares'!$B138,'IND Balance'!$D$5:$D$141,"*"&amp;'Service shares'!$A138)*P138</f>
        <v>6.9170712885906031E-3</v>
      </c>
      <c r="AV138" s="2">
        <f>SUMIFS('IND Balance'!P$5:P$141,'IND Balance'!$C$5:$C$141,'Service shares'!$B138,'IND Balance'!$D$5:$D$141,"*"&amp;'Service shares'!$A138)*Q138</f>
        <v>0.35807778405906038</v>
      </c>
      <c r="AW138" s="2">
        <f>SUMIFS('IND Balance'!Q$5:Q$141,'IND Balance'!$C$5:$C$141,'Service shares'!$B138,'IND Balance'!$D$5:$D$141,"*"&amp;'Service shares'!$A138)*R138</f>
        <v>0.49899855962416106</v>
      </c>
      <c r="AX138" s="2">
        <f>SUMIFS('IND Balance'!R$5:R$141,'IND Balance'!$C$5:$C$141,'Service shares'!$B138,'IND Balance'!$D$5:$D$141,"*"&amp;'Service shares'!$A138)*S138</f>
        <v>0.45549388611543623</v>
      </c>
      <c r="AY138" s="2">
        <f>SUMIFS('IND Balance'!S$5:S$141,'IND Balance'!$C$5:$C$141,'Service shares'!$B138,'IND Balance'!$D$5:$D$141,"*"&amp;'Service shares'!$A138)*T138</f>
        <v>0.26456560605906038</v>
      </c>
      <c r="AZ138" s="2">
        <f>SUMIFS('IND Balance'!T$5:T$141,'IND Balance'!$C$5:$C$141,'Service shares'!$B138,'IND Balance'!$D$5:$D$141,"*"&amp;'Service shares'!$A138)*U138</f>
        <v>0.40410288306845632</v>
      </c>
      <c r="BA138" s="2">
        <f>SUMIFS('IND Balance'!U$5:U$141,'IND Balance'!$C$5:$C$141,'Service shares'!$B138,'IND Balance'!$D$5:$D$141,"*"&amp;'Service shares'!$A138)*V138</f>
        <v>0.44159879609395969</v>
      </c>
      <c r="BB138" s="2">
        <f>SUMIFS('IND Balance'!V$5:V$141,'IND Balance'!$C$5:$C$141,'Service shares'!$B138,'IND Balance'!$D$5:$D$141,"*"&amp;'Service shares'!$A138)*W138</f>
        <v>0.20320029664429526</v>
      </c>
      <c r="BC138" s="2">
        <f>SUMIFS('IND Balance'!W$5:W$141,'IND Balance'!$C$5:$C$141,'Service shares'!$B138,'IND Balance'!$D$5:$D$141,"*"&amp;'Service shares'!$A138)*X138</f>
        <v>0.71404390355436242</v>
      </c>
      <c r="BD138" s="2">
        <f>SUMIFS('IND Balance'!X$5:X$141,'IND Balance'!$C$5:$C$141,'Service shares'!$B138,'IND Balance'!$D$5:$D$141,"*"&amp;'Service shares'!$A138)*Y138</f>
        <v>0</v>
      </c>
      <c r="BE138" s="2">
        <f>SUMIFS('IND Balance'!Y$5:Y$141,'IND Balance'!$C$5:$C$141,'Service shares'!$B138,'IND Balance'!$D$5:$D$141,"*"&amp;'Service shares'!$A138)*Z138</f>
        <v>6.4385031889932887E-2</v>
      </c>
      <c r="BF138" s="2">
        <f>SUMIFS('IND Balance'!Z$5:Z$141,'IND Balance'!$C$5:$C$141,'Service shares'!$B138,'IND Balance'!$D$5:$D$141,"*"&amp;'Service shares'!$A138)*AA138</f>
        <v>0</v>
      </c>
      <c r="BG138" s="2">
        <f>SUMIFS('IND Balance'!AA$5:AA$141,'IND Balance'!$C$5:$C$141,'Service shares'!$B138,'IND Balance'!$D$5:$D$141,"*"&amp;'Service shares'!$A138)*AB138</f>
        <v>0</v>
      </c>
      <c r="BH138" s="2">
        <f>SUMIFS('IND Balance'!AB$5:AB$141,'IND Balance'!$C$5:$C$141,'Service shares'!$B138,'IND Balance'!$D$5:$D$141,"*"&amp;'Service shares'!$A138)*AC138</f>
        <v>3.7330941865771815E-2</v>
      </c>
      <c r="BI138" s="2">
        <f>SUMIFS('IND Balance'!AC$5:AC$141,'IND Balance'!$C$5:$C$141,'Service shares'!$B138,'IND Balance'!$D$5:$D$141,"*"&amp;'Service shares'!$A138)*AD138</f>
        <v>0</v>
      </c>
      <c r="BJ138" s="2">
        <f>SUMIFS('IND Balance'!AD$5:AD$141,'IND Balance'!$C$5:$C$141,'Service shares'!$B138,'IND Balance'!$D$5:$D$141,"*"&amp;'Service shares'!$A138)*AE138</f>
        <v>0</v>
      </c>
      <c r="BK138" s="2">
        <f>SUMIFS('IND Balance'!AE$5:AE$141,'IND Balance'!$C$5:$C$141,'Service shares'!$B138,'IND Balance'!$D$5:$D$141,"*"&amp;'Service shares'!$A138)*AF138</f>
        <v>3.8234869175838924E-2</v>
      </c>
      <c r="BL138" s="2">
        <f>SUMIFS('IND Balance'!AF$5:AF$141,'IND Balance'!$C$5:$C$141,'Service shares'!$B138,'IND Balance'!$D$5:$D$141,"*"&amp;'Service shares'!$A138)*AG138</f>
        <v>0.19929257917852347</v>
      </c>
      <c r="BM138" s="2">
        <f>SUMIFS('IND Balance'!AG$5:AG$141,'IND Balance'!$C$5:$C$141,'Service shares'!$B138,'IND Balance'!$D$5:$D$141,"*"&amp;'Service shares'!$A138)*AH138</f>
        <v>2.8274823498442951</v>
      </c>
      <c r="BN138" s="2">
        <f>SUMIFS('IND Balance'!AH$5:AH$141,'IND Balance'!$C$5:$C$141,'Service shares'!$B138,'IND Balance'!$D$5:$D$141,"*"&amp;'Service shares'!$A138)*AI138</f>
        <v>0</v>
      </c>
    </row>
    <row r="139" spans="1:66" x14ac:dyDescent="0.45">
      <c r="A139" t="s">
        <v>159</v>
      </c>
      <c r="B139" t="s">
        <v>48</v>
      </c>
      <c r="C139" t="s">
        <v>199</v>
      </c>
      <c r="D139" s="1">
        <v>9.7315436241610737E-2</v>
      </c>
      <c r="E139" s="1"/>
      <c r="F139" s="1">
        <f t="shared" si="34"/>
        <v>9.7315436241610737E-2</v>
      </c>
      <c r="G139" s="1">
        <f t="shared" si="32"/>
        <v>9.7315436241610737E-2</v>
      </c>
      <c r="H139" s="1">
        <f t="shared" si="32"/>
        <v>9.7315436241610737E-2</v>
      </c>
      <c r="I139" s="1">
        <f t="shared" si="32"/>
        <v>9.7315436241610737E-2</v>
      </c>
      <c r="J139" s="1">
        <f t="shared" si="32"/>
        <v>9.7315436241610737E-2</v>
      </c>
      <c r="K139" s="1">
        <f t="shared" si="32"/>
        <v>9.7315436241610737E-2</v>
      </c>
      <c r="L139" s="1">
        <f t="shared" si="32"/>
        <v>9.7315436241610737E-2</v>
      </c>
      <c r="M139" s="1">
        <f t="shared" si="32"/>
        <v>9.7315436241610737E-2</v>
      </c>
      <c r="N139" s="1">
        <f t="shared" si="32"/>
        <v>9.7315436241610737E-2</v>
      </c>
      <c r="O139" s="1">
        <f t="shared" si="32"/>
        <v>9.7315436241610737E-2</v>
      </c>
      <c r="P139" s="1">
        <f t="shared" si="32"/>
        <v>9.7315436241610737E-2</v>
      </c>
      <c r="Q139" s="1">
        <f t="shared" si="32"/>
        <v>9.7315436241610737E-2</v>
      </c>
      <c r="R139" s="1">
        <f t="shared" si="32"/>
        <v>9.7315436241610737E-2</v>
      </c>
      <c r="S139" s="1">
        <f t="shared" si="32"/>
        <v>9.7315436241610737E-2</v>
      </c>
      <c r="T139" s="1">
        <f t="shared" si="32"/>
        <v>9.7315436241610737E-2</v>
      </c>
      <c r="U139" s="1">
        <f t="shared" si="32"/>
        <v>9.7315436241610737E-2</v>
      </c>
      <c r="V139" s="1">
        <f t="shared" si="32"/>
        <v>9.7315436241610737E-2</v>
      </c>
      <c r="W139" s="1">
        <f t="shared" si="33"/>
        <v>9.7315436241610737E-2</v>
      </c>
      <c r="X139" s="1">
        <f t="shared" si="33"/>
        <v>9.7315436241610737E-2</v>
      </c>
      <c r="Y139" s="1">
        <f t="shared" si="33"/>
        <v>9.7315436241610737E-2</v>
      </c>
      <c r="Z139" s="1">
        <f t="shared" si="33"/>
        <v>9.7315436241610737E-2</v>
      </c>
      <c r="AA139" s="1">
        <f t="shared" si="33"/>
        <v>9.7315436241610737E-2</v>
      </c>
      <c r="AB139" s="1">
        <f t="shared" si="33"/>
        <v>9.7315436241610737E-2</v>
      </c>
      <c r="AC139" s="1">
        <f t="shared" si="33"/>
        <v>9.7315436241610737E-2</v>
      </c>
      <c r="AD139" s="1">
        <f t="shared" si="33"/>
        <v>9.7315436241610737E-2</v>
      </c>
      <c r="AE139" s="1">
        <f t="shared" si="33"/>
        <v>9.7315436241610737E-2</v>
      </c>
      <c r="AF139" s="1">
        <f t="shared" si="33"/>
        <v>9.7315436241610737E-2</v>
      </c>
      <c r="AG139" s="1">
        <f t="shared" si="33"/>
        <v>9.7315436241610737E-2</v>
      </c>
      <c r="AH139" s="1">
        <f t="shared" si="33"/>
        <v>9.7315436241610737E-2</v>
      </c>
      <c r="AI139" s="1">
        <f t="shared" si="33"/>
        <v>9.7315436241610737E-2</v>
      </c>
      <c r="AJ139" s="1"/>
      <c r="AK139" s="2">
        <f>SUMIFS('IND Balance'!E$5:E$141,'IND Balance'!$C$5:$C$141,'Service shares'!$B139,'IND Balance'!$D$5:$D$141,"*"&amp;'Service shares'!$A139)*F139</f>
        <v>0</v>
      </c>
      <c r="AL139" s="2">
        <f>SUMIFS('IND Balance'!F$5:F$141,'IND Balance'!$C$5:$C$141,'Service shares'!$B139,'IND Balance'!$D$5:$D$141,"*"&amp;'Service shares'!$A139)*G139</f>
        <v>0.1056337788805369</v>
      </c>
      <c r="AM139" s="2">
        <f>SUMIFS('IND Balance'!G$5:G$141,'IND Balance'!$C$5:$C$141,'Service shares'!$B139,'IND Balance'!$D$5:$D$141,"*"&amp;'Service shares'!$A139)*H139</f>
        <v>0.88875190222550338</v>
      </c>
      <c r="AN139" s="2">
        <f>SUMIFS('IND Balance'!H$5:H$141,'IND Balance'!$C$5:$C$141,'Service shares'!$B139,'IND Balance'!$D$5:$D$141,"*"&amp;'Service shares'!$A139)*I139</f>
        <v>0.4171780908724832</v>
      </c>
      <c r="AO139" s="2">
        <f>SUMIFS('IND Balance'!I$5:I$141,'IND Balance'!$C$5:$C$141,'Service shares'!$B139,'IND Balance'!$D$5:$D$141,"*"&amp;'Service shares'!$A139)*J139</f>
        <v>2.5068605918134228</v>
      </c>
      <c r="AP139" s="2">
        <f>SUMIFS('IND Balance'!J$5:J$141,'IND Balance'!$C$5:$C$141,'Service shares'!$B139,'IND Balance'!$D$5:$D$141,"*"&amp;'Service shares'!$A139)*K139</f>
        <v>0.3353799751369127</v>
      </c>
      <c r="AQ139" s="2">
        <f>SUMIFS('IND Balance'!K$5:K$141,'IND Balance'!$C$5:$C$141,'Service shares'!$B139,'IND Balance'!$D$5:$D$141,"*"&amp;'Service shares'!$A139)*L139</f>
        <v>11.177923711928859</v>
      </c>
      <c r="AR139" s="2">
        <f>SUMIFS('IND Balance'!L$5:L$141,'IND Balance'!$C$5:$C$141,'Service shares'!$B139,'IND Balance'!$D$5:$D$141,"*"&amp;'Service shares'!$A139)*M139</f>
        <v>1.652772892747651</v>
      </c>
      <c r="AS139" s="2">
        <f>SUMIFS('IND Balance'!M$5:M$141,'IND Balance'!$C$5:$C$141,'Service shares'!$B139,'IND Balance'!$D$5:$D$141,"*"&amp;'Service shares'!$A139)*N139</f>
        <v>3.9962780502885908</v>
      </c>
      <c r="AT139" s="2">
        <f>SUMIFS('IND Balance'!N$5:N$141,'IND Balance'!$C$5:$C$141,'Service shares'!$B139,'IND Balance'!$D$5:$D$141,"*"&amp;'Service shares'!$A139)*O139</f>
        <v>25.157442564507384</v>
      </c>
      <c r="AU139" s="2">
        <f>SUMIFS('IND Balance'!O$5:O$141,'IND Balance'!$C$5:$C$141,'Service shares'!$B139,'IND Balance'!$D$5:$D$141,"*"&amp;'Service shares'!$A139)*P139</f>
        <v>3.3432511228187918E-2</v>
      </c>
      <c r="AV139" s="2">
        <f>SUMIFS('IND Balance'!P$5:P$141,'IND Balance'!$C$5:$C$141,'Service shares'!$B139,'IND Balance'!$D$5:$D$141,"*"&amp;'Service shares'!$A139)*Q139</f>
        <v>1.7307092896187919</v>
      </c>
      <c r="AW139" s="2">
        <f>SUMIFS('IND Balance'!Q$5:Q$141,'IND Balance'!$C$5:$C$141,'Service shares'!$B139,'IND Balance'!$D$5:$D$141,"*"&amp;'Service shares'!$A139)*R139</f>
        <v>2.4118263715167787</v>
      </c>
      <c r="AX139" s="2">
        <f>SUMIFS('IND Balance'!R$5:R$141,'IND Balance'!$C$5:$C$141,'Service shares'!$B139,'IND Balance'!$D$5:$D$141,"*"&amp;'Service shares'!$A139)*S139</f>
        <v>2.201553782891275</v>
      </c>
      <c r="AY139" s="2">
        <f>SUMIFS('IND Balance'!S$5:S$141,'IND Balance'!$C$5:$C$141,'Service shares'!$B139,'IND Balance'!$D$5:$D$141,"*"&amp;'Service shares'!$A139)*T139</f>
        <v>1.2787337626187918</v>
      </c>
      <c r="AZ139" s="2">
        <f>SUMIFS('IND Balance'!T$5:T$141,'IND Balance'!$C$5:$C$141,'Service shares'!$B139,'IND Balance'!$D$5:$D$141,"*"&amp;'Service shares'!$A139)*U139</f>
        <v>1.9531639348308723</v>
      </c>
      <c r="BA139" s="2">
        <f>SUMIFS('IND Balance'!U$5:U$141,'IND Balance'!$C$5:$C$141,'Service shares'!$B139,'IND Balance'!$D$5:$D$141,"*"&amp;'Service shares'!$A139)*V139</f>
        <v>2.1343941811208054</v>
      </c>
      <c r="BB139" s="2">
        <f>SUMIFS('IND Balance'!V$5:V$141,'IND Balance'!$C$5:$C$141,'Service shares'!$B139,'IND Balance'!$D$5:$D$141,"*"&amp;'Service shares'!$A139)*W139</f>
        <v>0.98213476711409387</v>
      </c>
      <c r="BC139" s="2">
        <f>SUMIFS('IND Balance'!W$5:W$141,'IND Balance'!$C$5:$C$141,'Service shares'!$B139,'IND Balance'!$D$5:$D$141,"*"&amp;'Service shares'!$A139)*X139</f>
        <v>3.4512122005127517</v>
      </c>
      <c r="BD139" s="2">
        <f>SUMIFS('IND Balance'!X$5:X$141,'IND Balance'!$C$5:$C$141,'Service shares'!$B139,'IND Balance'!$D$5:$D$141,"*"&amp;'Service shares'!$A139)*Y139</f>
        <v>0</v>
      </c>
      <c r="BE139" s="2">
        <f>SUMIFS('IND Balance'!Y$5:Y$141,'IND Balance'!$C$5:$C$141,'Service shares'!$B139,'IND Balance'!$D$5:$D$141,"*"&amp;'Service shares'!$A139)*Z139</f>
        <v>0.31119432080134229</v>
      </c>
      <c r="BF139" s="2">
        <f>SUMIFS('IND Balance'!Z$5:Z$141,'IND Balance'!$C$5:$C$141,'Service shares'!$B139,'IND Balance'!$D$5:$D$141,"*"&amp;'Service shares'!$A139)*AA139</f>
        <v>0</v>
      </c>
      <c r="BG139" s="2">
        <f>SUMIFS('IND Balance'!AA$5:AA$141,'IND Balance'!$C$5:$C$141,'Service shares'!$B139,'IND Balance'!$D$5:$D$141,"*"&amp;'Service shares'!$A139)*AB139</f>
        <v>0</v>
      </c>
      <c r="BH139" s="2">
        <f>SUMIFS('IND Balance'!AB$5:AB$141,'IND Balance'!$C$5:$C$141,'Service shares'!$B139,'IND Balance'!$D$5:$D$141,"*"&amp;'Service shares'!$A139)*AC139</f>
        <v>0.18043288568456375</v>
      </c>
      <c r="BI139" s="2">
        <f>SUMIFS('IND Balance'!AC$5:AC$141,'IND Balance'!$C$5:$C$141,'Service shares'!$B139,'IND Balance'!$D$5:$D$141,"*"&amp;'Service shares'!$A139)*AD139</f>
        <v>0</v>
      </c>
      <c r="BJ139" s="2">
        <f>SUMIFS('IND Balance'!AD$5:AD$141,'IND Balance'!$C$5:$C$141,'Service shares'!$B139,'IND Balance'!$D$5:$D$141,"*"&amp;'Service shares'!$A139)*AE139</f>
        <v>0</v>
      </c>
      <c r="BK139" s="2">
        <f>SUMIFS('IND Balance'!AE$5:AE$141,'IND Balance'!$C$5:$C$141,'Service shares'!$B139,'IND Balance'!$D$5:$D$141,"*"&amp;'Service shares'!$A139)*AF139</f>
        <v>0.18480186768322149</v>
      </c>
      <c r="BL139" s="2">
        <f>SUMIFS('IND Balance'!AF$5:AF$141,'IND Balance'!$C$5:$C$141,'Service shares'!$B139,'IND Balance'!$D$5:$D$141,"*"&amp;'Service shares'!$A139)*AG139</f>
        <v>0.96324746602953015</v>
      </c>
      <c r="BM139" s="2">
        <f>SUMIFS('IND Balance'!AG$5:AG$141,'IND Balance'!$C$5:$C$141,'Service shares'!$B139,'IND Balance'!$D$5:$D$141,"*"&amp;'Service shares'!$A139)*AH139</f>
        <v>13.666164690914094</v>
      </c>
      <c r="BN139" s="2">
        <f>SUMIFS('IND Balance'!AH$5:AH$141,'IND Balance'!$C$5:$C$141,'Service shares'!$B139,'IND Balance'!$D$5:$D$141,"*"&amp;'Service shares'!$A139)*AI139</f>
        <v>0</v>
      </c>
    </row>
    <row r="140" spans="1:66" x14ac:dyDescent="0.45">
      <c r="A140" t="s">
        <v>159</v>
      </c>
      <c r="B140" t="s">
        <v>48</v>
      </c>
      <c r="C140" t="s">
        <v>205</v>
      </c>
      <c r="D140" s="1">
        <v>3.3557046979865771E-3</v>
      </c>
      <c r="E140" s="1"/>
      <c r="F140" s="1">
        <f t="shared" si="34"/>
        <v>3.3557046979865771E-3</v>
      </c>
      <c r="G140" s="1">
        <f t="shared" si="32"/>
        <v>3.3557046979865771E-3</v>
      </c>
      <c r="H140" s="1">
        <f t="shared" si="32"/>
        <v>3.3557046979865771E-3</v>
      </c>
      <c r="I140" s="1">
        <f t="shared" si="32"/>
        <v>3.3557046979865771E-3</v>
      </c>
      <c r="J140" s="1">
        <f t="shared" si="32"/>
        <v>3.3557046979865771E-3</v>
      </c>
      <c r="K140" s="1">
        <f t="shared" si="32"/>
        <v>3.3557046979865771E-3</v>
      </c>
      <c r="L140" s="1">
        <f t="shared" si="32"/>
        <v>3.3557046979865771E-3</v>
      </c>
      <c r="M140" s="1">
        <f t="shared" si="32"/>
        <v>3.3557046979865771E-3</v>
      </c>
      <c r="N140" s="1">
        <f t="shared" si="32"/>
        <v>3.3557046979865771E-3</v>
      </c>
      <c r="O140" s="1">
        <f t="shared" si="32"/>
        <v>3.3557046979865771E-3</v>
      </c>
      <c r="P140" s="1">
        <f t="shared" si="32"/>
        <v>3.3557046979865771E-3</v>
      </c>
      <c r="Q140" s="1">
        <f t="shared" si="32"/>
        <v>3.3557046979865771E-3</v>
      </c>
      <c r="R140" s="1">
        <f t="shared" si="32"/>
        <v>3.3557046979865771E-3</v>
      </c>
      <c r="S140" s="1">
        <f t="shared" si="32"/>
        <v>3.3557046979865771E-3</v>
      </c>
      <c r="T140" s="1">
        <f t="shared" si="32"/>
        <v>3.3557046979865771E-3</v>
      </c>
      <c r="U140" s="1">
        <f t="shared" si="32"/>
        <v>3.3557046979865771E-3</v>
      </c>
      <c r="V140" s="1">
        <f t="shared" si="32"/>
        <v>3.3557046979865771E-3</v>
      </c>
      <c r="W140" s="1">
        <f t="shared" si="33"/>
        <v>3.3557046979865771E-3</v>
      </c>
      <c r="X140" s="1">
        <f t="shared" si="33"/>
        <v>3.3557046979865771E-3</v>
      </c>
      <c r="Y140" s="1">
        <f t="shared" si="33"/>
        <v>3.3557046979865771E-3</v>
      </c>
      <c r="Z140" s="1">
        <f t="shared" si="33"/>
        <v>3.3557046979865771E-3</v>
      </c>
      <c r="AA140" s="1">
        <f t="shared" si="33"/>
        <v>3.3557046979865771E-3</v>
      </c>
      <c r="AB140" s="1">
        <f t="shared" si="33"/>
        <v>3.3557046979865771E-3</v>
      </c>
      <c r="AC140" s="1">
        <f t="shared" si="33"/>
        <v>3.3557046979865771E-3</v>
      </c>
      <c r="AD140" s="1">
        <f t="shared" si="33"/>
        <v>3.3557046979865771E-3</v>
      </c>
      <c r="AE140" s="1">
        <f t="shared" si="33"/>
        <v>3.3557046979865771E-3</v>
      </c>
      <c r="AF140" s="1">
        <f t="shared" si="33"/>
        <v>3.3557046979865771E-3</v>
      </c>
      <c r="AG140" s="1">
        <f t="shared" si="33"/>
        <v>3.3557046979865771E-3</v>
      </c>
      <c r="AH140" s="1">
        <f t="shared" si="33"/>
        <v>3.3557046979865771E-3</v>
      </c>
      <c r="AI140" s="1">
        <f t="shared" si="33"/>
        <v>3.3557046979865771E-3</v>
      </c>
      <c r="AJ140" s="1"/>
      <c r="AK140" s="2">
        <f>SUMIFS('IND Balance'!E$5:E$141,'IND Balance'!$C$5:$C$141,'Service shares'!$B140,'IND Balance'!$D$5:$D$141,"*"&amp;'Service shares'!$A140)*F140</f>
        <v>0</v>
      </c>
      <c r="AL140" s="2">
        <f>SUMIFS('IND Balance'!F$5:F$141,'IND Balance'!$C$5:$C$141,'Service shares'!$B140,'IND Balance'!$D$5:$D$141,"*"&amp;'Service shares'!$A140)*G140</f>
        <v>3.6425440993288587E-3</v>
      </c>
      <c r="AM140" s="2">
        <f>SUMIFS('IND Balance'!G$5:G$141,'IND Balance'!$C$5:$C$141,'Service shares'!$B140,'IND Balance'!$D$5:$D$141,"*"&amp;'Service shares'!$A140)*H140</f>
        <v>3.0646617318120808E-2</v>
      </c>
      <c r="AN140" s="2">
        <f>SUMIFS('IND Balance'!H$5:H$141,'IND Balance'!$C$5:$C$141,'Service shares'!$B140,'IND Balance'!$D$5:$D$141,"*"&amp;'Service shares'!$A140)*I140</f>
        <v>1.4385451409395972E-2</v>
      </c>
      <c r="AO140" s="2">
        <f>SUMIFS('IND Balance'!I$5:I$141,'IND Balance'!$C$5:$C$141,'Service shares'!$B140,'IND Balance'!$D$5:$D$141,"*"&amp;'Service shares'!$A140)*J140</f>
        <v>8.6443468683221475E-2</v>
      </c>
      <c r="AP140" s="2">
        <f>SUMIFS('IND Balance'!J$5:J$141,'IND Balance'!$C$5:$C$141,'Service shares'!$B140,'IND Balance'!$D$5:$D$141,"*"&amp;'Service shares'!$A140)*K140</f>
        <v>1.156482672885906E-2</v>
      </c>
      <c r="AQ140" s="2">
        <f>SUMIFS('IND Balance'!K$5:K$141,'IND Balance'!$C$5:$C$141,'Service shares'!$B140,'IND Balance'!$D$5:$D$141,"*"&amp;'Service shares'!$A140)*L140</f>
        <v>0.38544564523892616</v>
      </c>
      <c r="AR140" s="2">
        <f>SUMIFS('IND Balance'!L$5:L$141,'IND Balance'!$C$5:$C$141,'Service shares'!$B140,'IND Balance'!$D$5:$D$141,"*"&amp;'Service shares'!$A140)*M140</f>
        <v>5.6992168715436241E-2</v>
      </c>
      <c r="AS140" s="2">
        <f>SUMIFS('IND Balance'!M$5:M$141,'IND Balance'!$C$5:$C$141,'Service shares'!$B140,'IND Balance'!$D$5:$D$141,"*"&amp;'Service shares'!$A140)*N140</f>
        <v>0.13780269138926174</v>
      </c>
      <c r="AT140" s="2">
        <f>SUMIFS('IND Balance'!N$5:N$141,'IND Balance'!$C$5:$C$141,'Service shares'!$B140,'IND Balance'!$D$5:$D$141,"*"&amp;'Service shares'!$A140)*O140</f>
        <v>0.86749801946577187</v>
      </c>
      <c r="AU140" s="2">
        <f>SUMIFS('IND Balance'!O$5:O$141,'IND Balance'!$C$5:$C$141,'Service shares'!$B140,'IND Balance'!$D$5:$D$141,"*"&amp;'Service shares'!$A140)*P140</f>
        <v>1.1528452147651007E-3</v>
      </c>
      <c r="AV140" s="2">
        <f>SUMIFS('IND Balance'!P$5:P$141,'IND Balance'!$C$5:$C$141,'Service shares'!$B140,'IND Balance'!$D$5:$D$141,"*"&amp;'Service shares'!$A140)*Q140</f>
        <v>5.9679630676510061E-2</v>
      </c>
      <c r="AW140" s="2">
        <f>SUMIFS('IND Balance'!Q$5:Q$141,'IND Balance'!$C$5:$C$141,'Service shares'!$B140,'IND Balance'!$D$5:$D$141,"*"&amp;'Service shares'!$A140)*R140</f>
        <v>8.3166426604026844E-2</v>
      </c>
      <c r="AX140" s="2">
        <f>SUMIFS('IND Balance'!R$5:R$141,'IND Balance'!$C$5:$C$141,'Service shares'!$B140,'IND Balance'!$D$5:$D$141,"*"&amp;'Service shares'!$A140)*S140</f>
        <v>7.5915647685906043E-2</v>
      </c>
      <c r="AY140" s="2">
        <f>SUMIFS('IND Balance'!S$5:S$141,'IND Balance'!$C$5:$C$141,'Service shares'!$B140,'IND Balance'!$D$5:$D$141,"*"&amp;'Service shares'!$A140)*T140</f>
        <v>4.4094267676510063E-2</v>
      </c>
      <c r="AZ140" s="2">
        <f>SUMIFS('IND Balance'!T$5:T$141,'IND Balance'!$C$5:$C$141,'Service shares'!$B140,'IND Balance'!$D$5:$D$141,"*"&amp;'Service shares'!$A140)*U140</f>
        <v>6.7350480511409391E-2</v>
      </c>
      <c r="BA140" s="2">
        <f>SUMIFS('IND Balance'!U$5:U$141,'IND Balance'!$C$5:$C$141,'Service shares'!$B140,'IND Balance'!$D$5:$D$141,"*"&amp;'Service shares'!$A140)*V140</f>
        <v>7.3599799348993286E-2</v>
      </c>
      <c r="BB140" s="2">
        <f>SUMIFS('IND Balance'!V$5:V$141,'IND Balance'!$C$5:$C$141,'Service shares'!$B140,'IND Balance'!$D$5:$D$141,"*"&amp;'Service shares'!$A140)*W140</f>
        <v>3.3866716107382545E-2</v>
      </c>
      <c r="BC140" s="2">
        <f>SUMIFS('IND Balance'!W$5:W$141,'IND Balance'!$C$5:$C$141,'Service shares'!$B140,'IND Balance'!$D$5:$D$141,"*"&amp;'Service shares'!$A140)*X140</f>
        <v>0.1190073172590604</v>
      </c>
      <c r="BD140" s="2">
        <f>SUMIFS('IND Balance'!X$5:X$141,'IND Balance'!$C$5:$C$141,'Service shares'!$B140,'IND Balance'!$D$5:$D$141,"*"&amp;'Service shares'!$A140)*Y140</f>
        <v>0</v>
      </c>
      <c r="BE140" s="2">
        <f>SUMIFS('IND Balance'!Y$5:Y$141,'IND Balance'!$C$5:$C$141,'Service shares'!$B140,'IND Balance'!$D$5:$D$141,"*"&amp;'Service shares'!$A140)*Z140</f>
        <v>1.0730838648322147E-2</v>
      </c>
      <c r="BF140" s="2">
        <f>SUMIFS('IND Balance'!Z$5:Z$141,'IND Balance'!$C$5:$C$141,'Service shares'!$B140,'IND Balance'!$D$5:$D$141,"*"&amp;'Service shares'!$A140)*AA140</f>
        <v>0</v>
      </c>
      <c r="BG140" s="2">
        <f>SUMIFS('IND Balance'!AA$5:AA$141,'IND Balance'!$C$5:$C$141,'Service shares'!$B140,'IND Balance'!$D$5:$D$141,"*"&amp;'Service shares'!$A140)*AB140</f>
        <v>0</v>
      </c>
      <c r="BH140" s="2">
        <f>SUMIFS('IND Balance'!AB$5:AB$141,'IND Balance'!$C$5:$C$141,'Service shares'!$B140,'IND Balance'!$D$5:$D$141,"*"&amp;'Service shares'!$A140)*AC140</f>
        <v>6.2218236442953025E-3</v>
      </c>
      <c r="BI140" s="2">
        <f>SUMIFS('IND Balance'!AC$5:AC$141,'IND Balance'!$C$5:$C$141,'Service shares'!$B140,'IND Balance'!$D$5:$D$141,"*"&amp;'Service shares'!$A140)*AD140</f>
        <v>0</v>
      </c>
      <c r="BJ140" s="2">
        <f>SUMIFS('IND Balance'!AD$5:AD$141,'IND Balance'!$C$5:$C$141,'Service shares'!$B140,'IND Balance'!$D$5:$D$141,"*"&amp;'Service shares'!$A140)*AE140</f>
        <v>0</v>
      </c>
      <c r="BK140" s="2">
        <f>SUMIFS('IND Balance'!AE$5:AE$141,'IND Balance'!$C$5:$C$141,'Service shares'!$B140,'IND Balance'!$D$5:$D$141,"*"&amp;'Service shares'!$A140)*AF140</f>
        <v>6.3724781959731544E-3</v>
      </c>
      <c r="BL140" s="2">
        <f>SUMIFS('IND Balance'!AF$5:AF$141,'IND Balance'!$C$5:$C$141,'Service shares'!$B140,'IND Balance'!$D$5:$D$141,"*"&amp;'Service shares'!$A140)*AG140</f>
        <v>3.3215429863087245E-2</v>
      </c>
      <c r="BM140" s="2">
        <f>SUMIFS('IND Balance'!AG$5:AG$141,'IND Balance'!$C$5:$C$141,'Service shares'!$B140,'IND Balance'!$D$5:$D$141,"*"&amp;'Service shares'!$A140)*AH140</f>
        <v>0.4712470583073825</v>
      </c>
      <c r="BN140" s="2">
        <f>SUMIFS('IND Balance'!AH$5:AH$141,'IND Balance'!$C$5:$C$141,'Service shares'!$B140,'IND Balance'!$D$5:$D$141,"*"&amp;'Service shares'!$A140)*AI140</f>
        <v>0</v>
      </c>
    </row>
    <row r="141" spans="1:66" x14ac:dyDescent="0.45">
      <c r="A141" t="s">
        <v>160</v>
      </c>
      <c r="B141" t="s">
        <v>128</v>
      </c>
      <c r="C141" t="s">
        <v>173</v>
      </c>
      <c r="D141" s="1">
        <v>0.33333333333333331</v>
      </c>
      <c r="E141" s="1"/>
      <c r="F141" s="1">
        <f t="shared" si="34"/>
        <v>0.33333333333333331</v>
      </c>
      <c r="G141" s="1">
        <f t="shared" si="32"/>
        <v>0.33333333333333331</v>
      </c>
      <c r="H141" s="1">
        <f t="shared" si="32"/>
        <v>0.33333333333333331</v>
      </c>
      <c r="I141" s="1">
        <f t="shared" si="32"/>
        <v>0.33333333333333331</v>
      </c>
      <c r="J141" s="1">
        <f t="shared" si="32"/>
        <v>0.33333333333333331</v>
      </c>
      <c r="K141" s="1">
        <f t="shared" si="32"/>
        <v>0.33333333333333331</v>
      </c>
      <c r="L141" s="1">
        <f t="shared" si="32"/>
        <v>0.33333333333333331</v>
      </c>
      <c r="M141" s="1">
        <f t="shared" si="32"/>
        <v>0.33333333333333331</v>
      </c>
      <c r="N141" s="1">
        <f t="shared" si="32"/>
        <v>0.33333333333333331</v>
      </c>
      <c r="O141" s="1">
        <f t="shared" si="32"/>
        <v>0.33333333333333331</v>
      </c>
      <c r="P141" s="1">
        <f t="shared" si="32"/>
        <v>0.33333333333333331</v>
      </c>
      <c r="Q141" s="1">
        <f t="shared" si="32"/>
        <v>0.33333333333333331</v>
      </c>
      <c r="R141" s="1">
        <f t="shared" si="32"/>
        <v>0.33333333333333331</v>
      </c>
      <c r="S141" s="1">
        <f t="shared" si="32"/>
        <v>0.33333333333333331</v>
      </c>
      <c r="T141" s="1">
        <f t="shared" si="32"/>
        <v>0.33333333333333331</v>
      </c>
      <c r="U141" s="1">
        <f t="shared" si="32"/>
        <v>0.33333333333333331</v>
      </c>
      <c r="V141" s="1">
        <f t="shared" si="32"/>
        <v>0.33333333333333331</v>
      </c>
      <c r="W141" s="1">
        <f t="shared" si="33"/>
        <v>0.33333333333333331</v>
      </c>
      <c r="X141" s="1">
        <f t="shared" si="33"/>
        <v>0.33333333333333331</v>
      </c>
      <c r="Y141" s="1">
        <f t="shared" si="33"/>
        <v>0.33333333333333331</v>
      </c>
      <c r="Z141" s="1">
        <f t="shared" si="33"/>
        <v>0.33333333333333331</v>
      </c>
      <c r="AA141" s="1">
        <f t="shared" si="33"/>
        <v>0.33333333333333331</v>
      </c>
      <c r="AB141" s="1">
        <f t="shared" si="33"/>
        <v>0.33333333333333331</v>
      </c>
      <c r="AC141" s="1">
        <f t="shared" si="33"/>
        <v>0.33333333333333331</v>
      </c>
      <c r="AD141" s="1">
        <f t="shared" si="33"/>
        <v>0.33333333333333331</v>
      </c>
      <c r="AE141" s="1">
        <f t="shared" si="33"/>
        <v>0.33333333333333331</v>
      </c>
      <c r="AF141" s="1">
        <f t="shared" si="33"/>
        <v>0.33333333333333331</v>
      </c>
      <c r="AG141" s="1">
        <f t="shared" si="33"/>
        <v>0.33333333333333331</v>
      </c>
      <c r="AH141" s="1">
        <f t="shared" si="33"/>
        <v>0.33333333333333331</v>
      </c>
      <c r="AI141" s="1">
        <f t="shared" si="33"/>
        <v>0.33333333333333331</v>
      </c>
      <c r="AJ141" s="1"/>
      <c r="AK141" s="2">
        <f>SUMIFS('IND Balance'!E$5:E$141,'IND Balance'!$C$5:$C$141,'Service shares'!$B141,'IND Balance'!$D$5:$D$141,"*"&amp;'Service shares'!$A141)*F141</f>
        <v>0.24713982599999998</v>
      </c>
      <c r="AL141" s="2">
        <f>SUMIFS('IND Balance'!F$5:F$141,'IND Balance'!$C$5:$C$141,'Service shares'!$B141,'IND Balance'!$D$5:$D$141,"*"&amp;'Service shares'!$A141)*G141</f>
        <v>0.90974698080000005</v>
      </c>
      <c r="AM141" s="2">
        <f>SUMIFS('IND Balance'!G$5:G$141,'IND Balance'!$C$5:$C$141,'Service shares'!$B141,'IND Balance'!$D$5:$D$141,"*"&amp;'Service shares'!$A141)*H141</f>
        <v>0.72778586159999992</v>
      </c>
      <c r="AN141" s="2">
        <f>SUMIFS('IND Balance'!H$5:H$141,'IND Balance'!$C$5:$C$141,'Service shares'!$B141,'IND Balance'!$D$5:$D$141,"*"&amp;'Service shares'!$A141)*I141</f>
        <v>0.59657154959999992</v>
      </c>
      <c r="AO141" s="2">
        <f>SUMIFS('IND Balance'!I$5:I$141,'IND Balance'!$C$5:$C$141,'Service shares'!$B141,'IND Balance'!$D$5:$D$141,"*"&amp;'Service shares'!$A141)*J141</f>
        <v>9.480310799999999E-3</v>
      </c>
      <c r="AP141" s="2">
        <f>SUMIFS('IND Balance'!J$5:J$141,'IND Balance'!$C$5:$C$141,'Service shares'!$B141,'IND Balance'!$D$5:$D$141,"*"&amp;'Service shares'!$A141)*K141</f>
        <v>17.676220216799997</v>
      </c>
      <c r="AQ141" s="2">
        <f>SUMIFS('IND Balance'!K$5:K$141,'IND Balance'!$C$5:$C$141,'Service shares'!$B141,'IND Balance'!$D$5:$D$141,"*"&amp;'Service shares'!$A141)*L141</f>
        <v>8.4219882431999995</v>
      </c>
      <c r="AR141" s="2">
        <f>SUMIFS('IND Balance'!L$5:L$141,'IND Balance'!$C$5:$C$141,'Service shares'!$B141,'IND Balance'!$D$5:$D$141,"*"&amp;'Service shares'!$A141)*M141</f>
        <v>0.39790370279999998</v>
      </c>
      <c r="AS141" s="2">
        <f>SUMIFS('IND Balance'!M$5:M$141,'IND Balance'!$C$5:$C$141,'Service shares'!$B141,'IND Balance'!$D$5:$D$141,"*"&amp;'Service shares'!$A141)*N141</f>
        <v>0</v>
      </c>
      <c r="AT141" s="2">
        <f>SUMIFS('IND Balance'!N$5:N$141,'IND Balance'!$C$5:$C$141,'Service shares'!$B141,'IND Balance'!$D$5:$D$141,"*"&amp;'Service shares'!$A141)*O141</f>
        <v>173.49454293240001</v>
      </c>
      <c r="AU141" s="2">
        <f>SUMIFS('IND Balance'!O$5:O$141,'IND Balance'!$C$5:$C$141,'Service shares'!$B141,'IND Balance'!$D$5:$D$141,"*"&amp;'Service shares'!$A141)*P141</f>
        <v>0.53853133679999998</v>
      </c>
      <c r="AV141" s="2">
        <f>SUMIFS('IND Balance'!P$5:P$141,'IND Balance'!$C$5:$C$141,'Service shares'!$B141,'IND Balance'!$D$5:$D$141,"*"&amp;'Service shares'!$A141)*Q141</f>
        <v>8.3310174527999994</v>
      </c>
      <c r="AW141" s="2">
        <f>SUMIFS('IND Balance'!Q$5:Q$141,'IND Balance'!$C$5:$C$141,'Service shares'!$B141,'IND Balance'!$D$5:$D$141,"*"&amp;'Service shares'!$A141)*R141</f>
        <v>0.68804754720000005</v>
      </c>
      <c r="AX141" s="2">
        <f>SUMIFS('IND Balance'!R$5:R$141,'IND Balance'!$C$5:$C$141,'Service shares'!$B141,'IND Balance'!$D$5:$D$141,"*"&amp;'Service shares'!$A141)*S141</f>
        <v>0</v>
      </c>
      <c r="AY141" s="2">
        <f>SUMIFS('IND Balance'!S$5:S$141,'IND Balance'!$C$5:$C$141,'Service shares'!$B141,'IND Balance'!$D$5:$D$141,"*"&amp;'Service shares'!$A141)*T141</f>
        <v>0.11302685279999999</v>
      </c>
      <c r="AZ141" s="2">
        <f>SUMIFS('IND Balance'!T$5:T$141,'IND Balance'!$C$5:$C$141,'Service shares'!$B141,'IND Balance'!$D$5:$D$141,"*"&amp;'Service shares'!$A141)*U141</f>
        <v>0.1358867808</v>
      </c>
      <c r="BA141" s="2">
        <f>SUMIFS('IND Balance'!U$5:U$141,'IND Balance'!$C$5:$C$141,'Service shares'!$B141,'IND Balance'!$D$5:$D$141,"*"&amp;'Service shares'!$A141)*V141</f>
        <v>12.489428157599999</v>
      </c>
      <c r="BB141" s="2">
        <f>SUMIFS('IND Balance'!V$5:V$141,'IND Balance'!$C$5:$C$141,'Service shares'!$B141,'IND Balance'!$D$5:$D$141,"*"&amp;'Service shares'!$A141)*W141</f>
        <v>2.3972625923999997</v>
      </c>
      <c r="BC141" s="2">
        <f>SUMIFS('IND Balance'!W$5:W$141,'IND Balance'!$C$5:$C$141,'Service shares'!$B141,'IND Balance'!$D$5:$D$141,"*"&amp;'Service shares'!$A141)*X141</f>
        <v>2.3758247807999999</v>
      </c>
      <c r="BD141" s="2">
        <f>SUMIFS('IND Balance'!X$5:X$141,'IND Balance'!$C$5:$C$141,'Service shares'!$B141,'IND Balance'!$D$5:$D$141,"*"&amp;'Service shares'!$A141)*Y141</f>
        <v>0</v>
      </c>
      <c r="BE141" s="2">
        <f>SUMIFS('IND Balance'!Y$5:Y$141,'IND Balance'!$C$5:$C$141,'Service shares'!$B141,'IND Balance'!$D$5:$D$141,"*"&amp;'Service shares'!$A141)*Z141</f>
        <v>9.2339301803999998</v>
      </c>
      <c r="BF141" s="2">
        <f>SUMIFS('IND Balance'!Z$5:Z$141,'IND Balance'!$C$5:$C$141,'Service shares'!$B141,'IND Balance'!$D$5:$D$141,"*"&amp;'Service shares'!$A141)*AA141</f>
        <v>0</v>
      </c>
      <c r="BG141" s="2">
        <f>SUMIFS('IND Balance'!AA$5:AA$141,'IND Balance'!$C$5:$C$141,'Service shares'!$B141,'IND Balance'!$D$5:$D$141,"*"&amp;'Service shares'!$A141)*AB141</f>
        <v>0</v>
      </c>
      <c r="BH141" s="2">
        <f>SUMIFS('IND Balance'!AB$5:AB$141,'IND Balance'!$C$5:$C$141,'Service shares'!$B141,'IND Balance'!$D$5:$D$141,"*"&amp;'Service shares'!$A141)*AC141</f>
        <v>0</v>
      </c>
      <c r="BI141" s="2">
        <f>SUMIFS('IND Balance'!AC$5:AC$141,'IND Balance'!$C$5:$C$141,'Service shares'!$B141,'IND Balance'!$D$5:$D$141,"*"&amp;'Service shares'!$A141)*AD141</f>
        <v>1.3949482548000001</v>
      </c>
      <c r="BJ141" s="2">
        <f>SUMIFS('IND Balance'!AD$5:AD$141,'IND Balance'!$C$5:$C$141,'Service shares'!$B141,'IND Balance'!$D$5:$D$141,"*"&amp;'Service shares'!$A141)*AE141</f>
        <v>0</v>
      </c>
      <c r="BK141" s="2">
        <f>SUMIFS('IND Balance'!AE$5:AE$141,'IND Balance'!$C$5:$C$141,'Service shares'!$B141,'IND Balance'!$D$5:$D$141,"*"&amp;'Service shares'!$A141)*AF141</f>
        <v>0</v>
      </c>
      <c r="BL141" s="2">
        <f>SUMIFS('IND Balance'!AF$5:AF$141,'IND Balance'!$C$5:$C$141,'Service shares'!$B141,'IND Balance'!$D$5:$D$141,"*"&amp;'Service shares'!$A141)*AG141</f>
        <v>0.49982437079999997</v>
      </c>
      <c r="BM141" s="2">
        <f>SUMIFS('IND Balance'!AG$5:AG$141,'IND Balance'!$C$5:$C$141,'Service shares'!$B141,'IND Balance'!$D$5:$D$141,"*"&amp;'Service shares'!$A141)*AH141</f>
        <v>39.737404468799994</v>
      </c>
      <c r="BN141" s="2">
        <f>SUMIFS('IND Balance'!AH$5:AH$141,'IND Balance'!$C$5:$C$141,'Service shares'!$B141,'IND Balance'!$D$5:$D$141,"*"&amp;'Service shares'!$A141)*AI141</f>
        <v>0</v>
      </c>
    </row>
    <row r="142" spans="1:66" x14ac:dyDescent="0.45">
      <c r="A142" t="s">
        <v>160</v>
      </c>
      <c r="B142" t="s">
        <v>128</v>
      </c>
      <c r="C142" t="s">
        <v>181</v>
      </c>
      <c r="D142" s="1">
        <v>0.66666666666666663</v>
      </c>
      <c r="E142" s="1"/>
      <c r="F142" s="1">
        <f t="shared" si="34"/>
        <v>0.66666666666666663</v>
      </c>
      <c r="G142" s="1">
        <f t="shared" si="32"/>
        <v>0.66666666666666663</v>
      </c>
      <c r="H142" s="1">
        <f t="shared" si="32"/>
        <v>0.66666666666666663</v>
      </c>
      <c r="I142" s="1">
        <f t="shared" si="32"/>
        <v>0.66666666666666663</v>
      </c>
      <c r="J142" s="1">
        <f t="shared" si="32"/>
        <v>0.66666666666666663</v>
      </c>
      <c r="K142" s="1">
        <f t="shared" si="32"/>
        <v>0.66666666666666663</v>
      </c>
      <c r="L142" s="1">
        <f t="shared" si="32"/>
        <v>0.66666666666666663</v>
      </c>
      <c r="M142" s="1">
        <f t="shared" si="32"/>
        <v>0.66666666666666663</v>
      </c>
      <c r="N142" s="1">
        <f t="shared" si="32"/>
        <v>0.66666666666666663</v>
      </c>
      <c r="O142" s="1">
        <f t="shared" si="32"/>
        <v>0.66666666666666663</v>
      </c>
      <c r="P142" s="1">
        <f t="shared" si="32"/>
        <v>0.66666666666666663</v>
      </c>
      <c r="Q142" s="1">
        <f t="shared" si="32"/>
        <v>0.66666666666666663</v>
      </c>
      <c r="R142" s="1">
        <f t="shared" si="32"/>
        <v>0.66666666666666663</v>
      </c>
      <c r="S142" s="1">
        <f t="shared" si="32"/>
        <v>0.66666666666666663</v>
      </c>
      <c r="T142" s="1">
        <f t="shared" si="32"/>
        <v>0.66666666666666663</v>
      </c>
      <c r="U142" s="1">
        <f t="shared" si="32"/>
        <v>0.66666666666666663</v>
      </c>
      <c r="V142" s="1">
        <f t="shared" si="32"/>
        <v>0.66666666666666663</v>
      </c>
      <c r="W142" s="1">
        <f t="shared" si="33"/>
        <v>0.66666666666666663</v>
      </c>
      <c r="X142" s="1">
        <f t="shared" si="33"/>
        <v>0.66666666666666663</v>
      </c>
      <c r="Y142" s="1">
        <f t="shared" si="33"/>
        <v>0.66666666666666663</v>
      </c>
      <c r="Z142" s="1">
        <f t="shared" si="33"/>
        <v>0.66666666666666663</v>
      </c>
      <c r="AA142" s="1">
        <f t="shared" si="33"/>
        <v>0.66666666666666663</v>
      </c>
      <c r="AB142" s="1">
        <f t="shared" si="33"/>
        <v>0.66666666666666663</v>
      </c>
      <c r="AC142" s="1">
        <f t="shared" si="33"/>
        <v>0.66666666666666663</v>
      </c>
      <c r="AD142" s="1">
        <f t="shared" si="33"/>
        <v>0.66666666666666663</v>
      </c>
      <c r="AE142" s="1">
        <f t="shared" si="33"/>
        <v>0.66666666666666663</v>
      </c>
      <c r="AF142" s="1">
        <f t="shared" si="33"/>
        <v>0.66666666666666663</v>
      </c>
      <c r="AG142" s="1">
        <f t="shared" si="33"/>
        <v>0.66666666666666663</v>
      </c>
      <c r="AH142" s="1">
        <f t="shared" si="33"/>
        <v>0.66666666666666663</v>
      </c>
      <c r="AI142" s="1">
        <f t="shared" si="33"/>
        <v>0.66666666666666663</v>
      </c>
      <c r="AJ142" s="1"/>
      <c r="AK142" s="2">
        <f>SUMIFS('IND Balance'!E$5:E$141,'IND Balance'!$C$5:$C$141,'Service shares'!$B142,'IND Balance'!$D$5:$D$141,"*"&amp;'Service shares'!$A142)*F142</f>
        <v>0.49427965199999996</v>
      </c>
      <c r="AL142" s="2">
        <f>SUMIFS('IND Balance'!F$5:F$141,'IND Balance'!$C$5:$C$141,'Service shares'!$B142,'IND Balance'!$D$5:$D$141,"*"&amp;'Service shares'!$A142)*G142</f>
        <v>1.8194939616000001</v>
      </c>
      <c r="AM142" s="2">
        <f>SUMIFS('IND Balance'!G$5:G$141,'IND Balance'!$C$5:$C$141,'Service shares'!$B142,'IND Balance'!$D$5:$D$141,"*"&amp;'Service shares'!$A142)*H142</f>
        <v>1.4555717231999998</v>
      </c>
      <c r="AN142" s="2">
        <f>SUMIFS('IND Balance'!H$5:H$141,'IND Balance'!$C$5:$C$141,'Service shares'!$B142,'IND Balance'!$D$5:$D$141,"*"&amp;'Service shares'!$A142)*I142</f>
        <v>1.1931430991999998</v>
      </c>
      <c r="AO142" s="2">
        <f>SUMIFS('IND Balance'!I$5:I$141,'IND Balance'!$C$5:$C$141,'Service shares'!$B142,'IND Balance'!$D$5:$D$141,"*"&amp;'Service shares'!$A142)*J142</f>
        <v>1.8960621599999998E-2</v>
      </c>
      <c r="AP142" s="2">
        <f>SUMIFS('IND Balance'!J$5:J$141,'IND Balance'!$C$5:$C$141,'Service shares'!$B142,'IND Balance'!$D$5:$D$141,"*"&amp;'Service shares'!$A142)*K142</f>
        <v>35.352440433599995</v>
      </c>
      <c r="AQ142" s="2">
        <f>SUMIFS('IND Balance'!K$5:K$141,'IND Balance'!$C$5:$C$141,'Service shares'!$B142,'IND Balance'!$D$5:$D$141,"*"&amp;'Service shares'!$A142)*L142</f>
        <v>16.843976486399999</v>
      </c>
      <c r="AR142" s="2">
        <f>SUMIFS('IND Balance'!L$5:L$141,'IND Balance'!$C$5:$C$141,'Service shares'!$B142,'IND Balance'!$D$5:$D$141,"*"&amp;'Service shares'!$A142)*M142</f>
        <v>0.79580740559999996</v>
      </c>
      <c r="AS142" s="2">
        <f>SUMIFS('IND Balance'!M$5:M$141,'IND Balance'!$C$5:$C$141,'Service shares'!$B142,'IND Balance'!$D$5:$D$141,"*"&amp;'Service shares'!$A142)*N142</f>
        <v>0</v>
      </c>
      <c r="AT142" s="2">
        <f>SUMIFS('IND Balance'!N$5:N$141,'IND Balance'!$C$5:$C$141,'Service shares'!$B142,'IND Balance'!$D$5:$D$141,"*"&amp;'Service shares'!$A142)*O142</f>
        <v>346.98908586480002</v>
      </c>
      <c r="AU142" s="2">
        <f>SUMIFS('IND Balance'!O$5:O$141,'IND Balance'!$C$5:$C$141,'Service shares'!$B142,'IND Balance'!$D$5:$D$141,"*"&amp;'Service shares'!$A142)*P142</f>
        <v>1.0770626736</v>
      </c>
      <c r="AV142" s="2">
        <f>SUMIFS('IND Balance'!P$5:P$141,'IND Balance'!$C$5:$C$141,'Service shares'!$B142,'IND Balance'!$D$5:$D$141,"*"&amp;'Service shares'!$A142)*Q142</f>
        <v>16.662034905599999</v>
      </c>
      <c r="AW142" s="2">
        <f>SUMIFS('IND Balance'!Q$5:Q$141,'IND Balance'!$C$5:$C$141,'Service shares'!$B142,'IND Balance'!$D$5:$D$141,"*"&amp;'Service shares'!$A142)*R142</f>
        <v>1.3760950944000001</v>
      </c>
      <c r="AX142" s="2">
        <f>SUMIFS('IND Balance'!R$5:R$141,'IND Balance'!$C$5:$C$141,'Service shares'!$B142,'IND Balance'!$D$5:$D$141,"*"&amp;'Service shares'!$A142)*S142</f>
        <v>0</v>
      </c>
      <c r="AY142" s="2">
        <f>SUMIFS('IND Balance'!S$5:S$141,'IND Balance'!$C$5:$C$141,'Service shares'!$B142,'IND Balance'!$D$5:$D$141,"*"&amp;'Service shares'!$A142)*T142</f>
        <v>0.22605370559999999</v>
      </c>
      <c r="AZ142" s="2">
        <f>SUMIFS('IND Balance'!T$5:T$141,'IND Balance'!$C$5:$C$141,'Service shares'!$B142,'IND Balance'!$D$5:$D$141,"*"&amp;'Service shares'!$A142)*U142</f>
        <v>0.27177356159999999</v>
      </c>
      <c r="BA142" s="2">
        <f>SUMIFS('IND Balance'!U$5:U$141,'IND Balance'!$C$5:$C$141,'Service shares'!$B142,'IND Balance'!$D$5:$D$141,"*"&amp;'Service shares'!$A142)*V142</f>
        <v>24.978856315199998</v>
      </c>
      <c r="BB142" s="2">
        <f>SUMIFS('IND Balance'!V$5:V$141,'IND Balance'!$C$5:$C$141,'Service shares'!$B142,'IND Balance'!$D$5:$D$141,"*"&amp;'Service shares'!$A142)*W142</f>
        <v>4.7945251847999995</v>
      </c>
      <c r="BC142" s="2">
        <f>SUMIFS('IND Balance'!W$5:W$141,'IND Balance'!$C$5:$C$141,'Service shares'!$B142,'IND Balance'!$D$5:$D$141,"*"&amp;'Service shares'!$A142)*X142</f>
        <v>4.7516495615999998</v>
      </c>
      <c r="BD142" s="2">
        <f>SUMIFS('IND Balance'!X$5:X$141,'IND Balance'!$C$5:$C$141,'Service shares'!$B142,'IND Balance'!$D$5:$D$141,"*"&amp;'Service shares'!$A142)*Y142</f>
        <v>0</v>
      </c>
      <c r="BE142" s="2">
        <f>SUMIFS('IND Balance'!Y$5:Y$141,'IND Balance'!$C$5:$C$141,'Service shares'!$B142,'IND Balance'!$D$5:$D$141,"*"&amp;'Service shares'!$A142)*Z142</f>
        <v>18.4678603608</v>
      </c>
      <c r="BF142" s="2">
        <f>SUMIFS('IND Balance'!Z$5:Z$141,'IND Balance'!$C$5:$C$141,'Service shares'!$B142,'IND Balance'!$D$5:$D$141,"*"&amp;'Service shares'!$A142)*AA142</f>
        <v>0</v>
      </c>
      <c r="BG142" s="2">
        <f>SUMIFS('IND Balance'!AA$5:AA$141,'IND Balance'!$C$5:$C$141,'Service shares'!$B142,'IND Balance'!$D$5:$D$141,"*"&amp;'Service shares'!$A142)*AB142</f>
        <v>0</v>
      </c>
      <c r="BH142" s="2">
        <f>SUMIFS('IND Balance'!AB$5:AB$141,'IND Balance'!$C$5:$C$141,'Service shares'!$B142,'IND Balance'!$D$5:$D$141,"*"&amp;'Service shares'!$A142)*AC142</f>
        <v>0</v>
      </c>
      <c r="BI142" s="2">
        <f>SUMIFS('IND Balance'!AC$5:AC$141,'IND Balance'!$C$5:$C$141,'Service shares'!$B142,'IND Balance'!$D$5:$D$141,"*"&amp;'Service shares'!$A142)*AD142</f>
        <v>2.7898965096000001</v>
      </c>
      <c r="BJ142" s="2">
        <f>SUMIFS('IND Balance'!AD$5:AD$141,'IND Balance'!$C$5:$C$141,'Service shares'!$B142,'IND Balance'!$D$5:$D$141,"*"&amp;'Service shares'!$A142)*AE142</f>
        <v>0</v>
      </c>
      <c r="BK142" s="2">
        <f>SUMIFS('IND Balance'!AE$5:AE$141,'IND Balance'!$C$5:$C$141,'Service shares'!$B142,'IND Balance'!$D$5:$D$141,"*"&amp;'Service shares'!$A142)*AF142</f>
        <v>0</v>
      </c>
      <c r="BL142" s="2">
        <f>SUMIFS('IND Balance'!AF$5:AF$141,'IND Balance'!$C$5:$C$141,'Service shares'!$B142,'IND Balance'!$D$5:$D$141,"*"&amp;'Service shares'!$A142)*AG142</f>
        <v>0.99964874159999995</v>
      </c>
      <c r="BM142" s="2">
        <f>SUMIFS('IND Balance'!AG$5:AG$141,'IND Balance'!$C$5:$C$141,'Service shares'!$B142,'IND Balance'!$D$5:$D$141,"*"&amp;'Service shares'!$A142)*AH142</f>
        <v>79.474808937599988</v>
      </c>
      <c r="BN142" s="2">
        <f>SUMIFS('IND Balance'!AH$5:AH$141,'IND Balance'!$C$5:$C$141,'Service shares'!$B142,'IND Balance'!$D$5:$D$141,"*"&amp;'Service shares'!$A142)*AI142</f>
        <v>0</v>
      </c>
    </row>
    <row r="143" spans="1:66" x14ac:dyDescent="0.45">
      <c r="A143" t="s">
        <v>160</v>
      </c>
      <c r="B143" t="s">
        <v>42</v>
      </c>
      <c r="C143" t="s">
        <v>173</v>
      </c>
      <c r="D143" s="1">
        <v>1</v>
      </c>
      <c r="E143" s="1"/>
      <c r="F143" s="1">
        <f t="shared" si="34"/>
        <v>1</v>
      </c>
      <c r="G143" s="1">
        <f t="shared" si="32"/>
        <v>1</v>
      </c>
      <c r="H143" s="1">
        <f t="shared" si="32"/>
        <v>1</v>
      </c>
      <c r="I143" s="1">
        <f t="shared" si="32"/>
        <v>1</v>
      </c>
      <c r="J143" s="1">
        <f t="shared" si="32"/>
        <v>1</v>
      </c>
      <c r="K143" s="1">
        <f t="shared" si="32"/>
        <v>1</v>
      </c>
      <c r="L143" s="1">
        <f t="shared" si="32"/>
        <v>1</v>
      </c>
      <c r="M143" s="1">
        <f t="shared" si="32"/>
        <v>1</v>
      </c>
      <c r="N143" s="1">
        <f t="shared" si="32"/>
        <v>1</v>
      </c>
      <c r="O143" s="1">
        <f t="shared" si="32"/>
        <v>1</v>
      </c>
      <c r="P143" s="1">
        <f t="shared" si="32"/>
        <v>1</v>
      </c>
      <c r="Q143" s="1">
        <f t="shared" si="32"/>
        <v>1</v>
      </c>
      <c r="R143" s="1">
        <f t="shared" si="32"/>
        <v>1</v>
      </c>
      <c r="S143" s="1">
        <f t="shared" si="32"/>
        <v>1</v>
      </c>
      <c r="T143" s="1">
        <f t="shared" si="32"/>
        <v>1</v>
      </c>
      <c r="U143" s="1">
        <f t="shared" si="32"/>
        <v>1</v>
      </c>
      <c r="V143" s="1">
        <f t="shared" si="32"/>
        <v>1</v>
      </c>
      <c r="W143" s="1">
        <f t="shared" si="33"/>
        <v>1</v>
      </c>
      <c r="X143" s="1">
        <f t="shared" si="33"/>
        <v>1</v>
      </c>
      <c r="Y143" s="1">
        <f t="shared" si="33"/>
        <v>1</v>
      </c>
      <c r="Z143" s="1">
        <f t="shared" si="33"/>
        <v>1</v>
      </c>
      <c r="AA143" s="1">
        <f t="shared" si="33"/>
        <v>1</v>
      </c>
      <c r="AB143" s="1">
        <f t="shared" si="33"/>
        <v>1</v>
      </c>
      <c r="AC143" s="1">
        <f t="shared" si="33"/>
        <v>1</v>
      </c>
      <c r="AD143" s="1">
        <f t="shared" si="33"/>
        <v>1</v>
      </c>
      <c r="AE143" s="1">
        <f t="shared" si="33"/>
        <v>1</v>
      </c>
      <c r="AF143" s="1">
        <f t="shared" si="33"/>
        <v>1</v>
      </c>
      <c r="AG143" s="1">
        <f t="shared" si="33"/>
        <v>1</v>
      </c>
      <c r="AH143" s="1">
        <f t="shared" si="33"/>
        <v>1</v>
      </c>
      <c r="AI143" s="1">
        <f t="shared" si="33"/>
        <v>1</v>
      </c>
      <c r="AJ143" s="1"/>
      <c r="AK143" s="2">
        <f>SUMIFS('IND Balance'!E$5:E$141,'IND Balance'!$C$5:$C$141,'Service shares'!$B143,'IND Balance'!$D$5:$D$141,"*"&amp;'Service shares'!$A143)*F143</f>
        <v>0</v>
      </c>
      <c r="AL143" s="2">
        <f>SUMIFS('IND Balance'!F$5:F$141,'IND Balance'!$C$5:$C$141,'Service shares'!$B143,'IND Balance'!$D$5:$D$141,"*"&amp;'Service shares'!$A143)*G143</f>
        <v>42.768857008799998</v>
      </c>
      <c r="AM143" s="2">
        <f>SUMIFS('IND Balance'!G$5:G$141,'IND Balance'!$C$5:$C$141,'Service shares'!$B143,'IND Balance'!$D$5:$D$141,"*"&amp;'Service shares'!$A143)*H143</f>
        <v>4.2695981567999999</v>
      </c>
      <c r="AN143" s="2">
        <f>SUMIFS('IND Balance'!H$5:H$141,'IND Balance'!$C$5:$C$141,'Service shares'!$B143,'IND Balance'!$D$5:$D$141,"*"&amp;'Service shares'!$A143)*I143</f>
        <v>1.9197399096000001</v>
      </c>
      <c r="AO143" s="2">
        <f>SUMIFS('IND Balance'!I$5:I$141,'IND Balance'!$C$5:$C$141,'Service shares'!$B143,'IND Balance'!$D$5:$D$141,"*"&amp;'Service shares'!$A143)*J143</f>
        <v>10.8002650932</v>
      </c>
      <c r="AP143" s="2">
        <f>SUMIFS('IND Balance'!J$5:J$141,'IND Balance'!$C$5:$C$141,'Service shares'!$B143,'IND Balance'!$D$5:$D$141,"*"&amp;'Service shares'!$A143)*K143</f>
        <v>719.73864080279998</v>
      </c>
      <c r="AQ143" s="2">
        <f>SUMIFS('IND Balance'!K$5:K$141,'IND Balance'!$C$5:$C$141,'Service shares'!$B143,'IND Balance'!$D$5:$D$141,"*"&amp;'Service shares'!$A143)*L143</f>
        <v>9.1809825119999999</v>
      </c>
      <c r="AR143" s="2">
        <f>SUMIFS('IND Balance'!L$5:L$141,'IND Balance'!$C$5:$C$141,'Service shares'!$B143,'IND Balance'!$D$5:$D$141,"*"&amp;'Service shares'!$A143)*M143</f>
        <v>0.44105425920000002</v>
      </c>
      <c r="AS143" s="2">
        <f>SUMIFS('IND Balance'!M$5:M$141,'IND Balance'!$C$5:$C$141,'Service shares'!$B143,'IND Balance'!$D$5:$D$141,"*"&amp;'Service shares'!$A143)*N143</f>
        <v>8.1950329800000006</v>
      </c>
      <c r="AT143" s="2">
        <f>SUMIFS('IND Balance'!N$5:N$141,'IND Balance'!$C$5:$C$141,'Service shares'!$B143,'IND Balance'!$D$5:$D$141,"*"&amp;'Service shares'!$A143)*O143</f>
        <v>1832.5510053984001</v>
      </c>
      <c r="AU143" s="2">
        <f>SUMIFS('IND Balance'!O$5:O$141,'IND Balance'!$C$5:$C$141,'Service shares'!$B143,'IND Balance'!$D$5:$D$141,"*"&amp;'Service shares'!$A143)*P143</f>
        <v>0.1148397372</v>
      </c>
      <c r="AV143" s="2">
        <f>SUMIFS('IND Balance'!P$5:P$141,'IND Balance'!$C$5:$C$141,'Service shares'!$B143,'IND Balance'!$D$5:$D$141,"*"&amp;'Service shares'!$A143)*Q143</f>
        <v>3.7670900472</v>
      </c>
      <c r="AW143" s="2">
        <f>SUMIFS('IND Balance'!Q$5:Q$141,'IND Balance'!$C$5:$C$141,'Service shares'!$B143,'IND Balance'!$D$5:$D$141,"*"&amp;'Service shares'!$A143)*R143</f>
        <v>0.74606263920000004</v>
      </c>
      <c r="AX143" s="2">
        <f>SUMIFS('IND Balance'!R$5:R$141,'IND Balance'!$C$5:$C$141,'Service shares'!$B143,'IND Balance'!$D$5:$D$141,"*"&amp;'Service shares'!$A143)*S143</f>
        <v>0.52609235399999998</v>
      </c>
      <c r="AY143" s="2">
        <f>SUMIFS('IND Balance'!S$5:S$141,'IND Balance'!$C$5:$C$141,'Service shares'!$B143,'IND Balance'!$D$5:$D$141,"*"&amp;'Service shares'!$A143)*T143</f>
        <v>7.9716672000000002E-2</v>
      </c>
      <c r="AZ143" s="2">
        <f>SUMIFS('IND Balance'!T$5:T$141,'IND Balance'!$C$5:$C$141,'Service shares'!$B143,'IND Balance'!$D$5:$D$141,"*"&amp;'Service shares'!$A143)*U143</f>
        <v>6.4099908000000002E-3</v>
      </c>
      <c r="BA143" s="2">
        <f>SUMIFS('IND Balance'!U$5:U$141,'IND Balance'!$C$5:$C$141,'Service shares'!$B143,'IND Balance'!$D$5:$D$141,"*"&amp;'Service shares'!$A143)*V143</f>
        <v>47.27975301</v>
      </c>
      <c r="BB143" s="2">
        <f>SUMIFS('IND Balance'!V$5:V$141,'IND Balance'!$C$5:$C$141,'Service shares'!$B143,'IND Balance'!$D$5:$D$141,"*"&amp;'Service shares'!$A143)*W143</f>
        <v>0</v>
      </c>
      <c r="BC143" s="2">
        <f>SUMIFS('IND Balance'!W$5:W$141,'IND Balance'!$C$5:$C$141,'Service shares'!$B143,'IND Balance'!$D$5:$D$141,"*"&amp;'Service shares'!$A143)*X143</f>
        <v>1.6550546004</v>
      </c>
      <c r="BD143" s="2">
        <f>SUMIFS('IND Balance'!X$5:X$141,'IND Balance'!$C$5:$C$141,'Service shares'!$B143,'IND Balance'!$D$5:$D$141,"*"&amp;'Service shares'!$A143)*Y143</f>
        <v>841.87186315199995</v>
      </c>
      <c r="BE143" s="2">
        <f>SUMIFS('IND Balance'!Y$5:Y$141,'IND Balance'!$C$5:$C$141,'Service shares'!$B143,'IND Balance'!$D$5:$D$141,"*"&amp;'Service shares'!$A143)*Z143</f>
        <v>28.929339367200001</v>
      </c>
      <c r="BF143" s="2">
        <f>SUMIFS('IND Balance'!Z$5:Z$141,'IND Balance'!$C$5:$C$141,'Service shares'!$B143,'IND Balance'!$D$5:$D$141,"*"&amp;'Service shares'!$A143)*AA143</f>
        <v>66.982829623200004</v>
      </c>
      <c r="BG143" s="2">
        <f>SUMIFS('IND Balance'!AA$5:AA$141,'IND Balance'!$C$5:$C$141,'Service shares'!$B143,'IND Balance'!$D$5:$D$141,"*"&amp;'Service shares'!$A143)*AB143</f>
        <v>73.632460294799998</v>
      </c>
      <c r="BH143" s="2">
        <f>SUMIFS('IND Balance'!AB$5:AB$141,'IND Balance'!$C$5:$C$141,'Service shares'!$B143,'IND Balance'!$D$5:$D$141,"*"&amp;'Service shares'!$A143)*AC143</f>
        <v>0</v>
      </c>
      <c r="BI143" s="2">
        <f>SUMIFS('IND Balance'!AC$5:AC$141,'IND Balance'!$C$5:$C$141,'Service shares'!$B143,'IND Balance'!$D$5:$D$141,"*"&amp;'Service shares'!$A143)*AD143</f>
        <v>0.56454392519999996</v>
      </c>
      <c r="BJ143" s="2">
        <f>SUMIFS('IND Balance'!AD$5:AD$141,'IND Balance'!$C$5:$C$141,'Service shares'!$B143,'IND Balance'!$D$5:$D$141,"*"&amp;'Service shares'!$A143)*AE143</f>
        <v>0</v>
      </c>
      <c r="BK143" s="2">
        <f>SUMIFS('IND Balance'!AE$5:AE$141,'IND Balance'!$C$5:$C$141,'Service shares'!$B143,'IND Balance'!$D$5:$D$141,"*"&amp;'Service shares'!$A143)*AF143</f>
        <v>132.7574450628</v>
      </c>
      <c r="BL143" s="2">
        <f>SUMIFS('IND Balance'!AF$5:AF$141,'IND Balance'!$C$5:$C$141,'Service shares'!$B143,'IND Balance'!$D$5:$D$141,"*"&amp;'Service shares'!$A143)*AG143</f>
        <v>13.1850328788</v>
      </c>
      <c r="BM143" s="2">
        <f>SUMIFS('IND Balance'!AG$5:AG$141,'IND Balance'!$C$5:$C$141,'Service shares'!$B143,'IND Balance'!$D$5:$D$141,"*"&amp;'Service shares'!$A143)*AH143</f>
        <v>31.379262134400001</v>
      </c>
      <c r="BN143" s="2">
        <f>SUMIFS('IND Balance'!AH$5:AH$141,'IND Balance'!$C$5:$C$141,'Service shares'!$B143,'IND Balance'!$D$5:$D$141,"*"&amp;'Service shares'!$A143)*AI143</f>
        <v>0</v>
      </c>
    </row>
    <row r="144" spans="1:66" x14ac:dyDescent="0.45">
      <c r="A144" t="s">
        <v>160</v>
      </c>
      <c r="B144" t="s">
        <v>41</v>
      </c>
      <c r="C144" t="s">
        <v>173</v>
      </c>
      <c r="D144" s="1">
        <v>0.31818181818181818</v>
      </c>
      <c r="E144" s="1"/>
      <c r="F144" s="1">
        <f t="shared" si="34"/>
        <v>0.31818181818181818</v>
      </c>
      <c r="G144" s="1">
        <f t="shared" si="32"/>
        <v>0.31818181818181818</v>
      </c>
      <c r="H144" s="1">
        <f t="shared" si="32"/>
        <v>0.31818181818181818</v>
      </c>
      <c r="I144" s="1">
        <f t="shared" si="32"/>
        <v>0.31818181818181818</v>
      </c>
      <c r="J144" s="1">
        <f t="shared" si="32"/>
        <v>0.31818181818181818</v>
      </c>
      <c r="K144" s="1">
        <f t="shared" si="32"/>
        <v>0.31818181818181818</v>
      </c>
      <c r="L144" s="1">
        <f t="shared" si="32"/>
        <v>0.31818181818181818</v>
      </c>
      <c r="M144" s="1">
        <f t="shared" si="32"/>
        <v>0.31818181818181818</v>
      </c>
      <c r="N144" s="1">
        <f t="shared" si="32"/>
        <v>0.31818181818181818</v>
      </c>
      <c r="O144" s="1">
        <f t="shared" si="32"/>
        <v>0.31818181818181818</v>
      </c>
      <c r="P144" s="1">
        <f t="shared" si="32"/>
        <v>0.31818181818181818</v>
      </c>
      <c r="Q144" s="1">
        <f t="shared" si="32"/>
        <v>0.31818181818181818</v>
      </c>
      <c r="R144" s="1">
        <f t="shared" si="32"/>
        <v>0.31818181818181818</v>
      </c>
      <c r="S144" s="1">
        <f t="shared" si="32"/>
        <v>0.31818181818181818</v>
      </c>
      <c r="T144" s="1">
        <f t="shared" si="32"/>
        <v>0.31818181818181818</v>
      </c>
      <c r="U144" s="1">
        <f t="shared" si="32"/>
        <v>0.31818181818181818</v>
      </c>
      <c r="V144" s="1">
        <f t="shared" si="32"/>
        <v>0.31818181818181818</v>
      </c>
      <c r="W144" s="1">
        <f t="shared" si="33"/>
        <v>0.31818181818181818</v>
      </c>
      <c r="X144" s="1">
        <f t="shared" si="33"/>
        <v>0.31818181818181818</v>
      </c>
      <c r="Y144" s="1">
        <f t="shared" si="33"/>
        <v>0.31818181818181818</v>
      </c>
      <c r="Z144" s="1">
        <f t="shared" si="33"/>
        <v>0.31818181818181818</v>
      </c>
      <c r="AA144" s="1">
        <f t="shared" si="33"/>
        <v>0.31818181818181818</v>
      </c>
      <c r="AB144" s="1">
        <f t="shared" si="33"/>
        <v>0.31818181818181818</v>
      </c>
      <c r="AC144" s="1">
        <f t="shared" si="33"/>
        <v>0.31818181818181818</v>
      </c>
      <c r="AD144" s="1">
        <f t="shared" si="33"/>
        <v>0.31818181818181818</v>
      </c>
      <c r="AE144" s="1">
        <f t="shared" si="33"/>
        <v>0.31818181818181818</v>
      </c>
      <c r="AF144" s="1">
        <f t="shared" si="33"/>
        <v>0.31818181818181818</v>
      </c>
      <c r="AG144" s="1">
        <f t="shared" si="33"/>
        <v>0.31818181818181818</v>
      </c>
      <c r="AH144" s="1">
        <f t="shared" si="33"/>
        <v>0.31818181818181818</v>
      </c>
      <c r="AI144" s="1">
        <f t="shared" si="33"/>
        <v>0.31818181818181818</v>
      </c>
      <c r="AJ144" s="1"/>
      <c r="AK144" s="2">
        <f>SUMIFS('IND Balance'!E$5:E$141,'IND Balance'!$C$5:$C$141,'Service shares'!$B144,'IND Balance'!$D$5:$D$141,"*"&amp;'Service shares'!$A144)*F144</f>
        <v>0</v>
      </c>
      <c r="AL144" s="2">
        <f>SUMIFS('IND Balance'!F$5:F$141,'IND Balance'!$C$5:$C$141,'Service shares'!$B144,'IND Balance'!$D$5:$D$141,"*"&amp;'Service shares'!$A144)*G144</f>
        <v>1.5856743763636362E-2</v>
      </c>
      <c r="AM144" s="2">
        <f>SUMIFS('IND Balance'!G$5:G$141,'IND Balance'!$C$5:$C$141,'Service shares'!$B144,'IND Balance'!$D$5:$D$141,"*"&amp;'Service shares'!$A144)*H144</f>
        <v>0</v>
      </c>
      <c r="AN144" s="2">
        <f>SUMIFS('IND Balance'!H$5:H$141,'IND Balance'!$C$5:$C$141,'Service shares'!$B144,'IND Balance'!$D$5:$D$141,"*"&amp;'Service shares'!$A144)*I144</f>
        <v>0.16727579132727272</v>
      </c>
      <c r="AO144" s="2">
        <f>SUMIFS('IND Balance'!I$5:I$141,'IND Balance'!$C$5:$C$141,'Service shares'!$B144,'IND Balance'!$D$5:$D$141,"*"&amp;'Service shares'!$A144)*J144</f>
        <v>35.468225372618178</v>
      </c>
      <c r="AP144" s="2">
        <f>SUMIFS('IND Balance'!J$5:J$141,'IND Balance'!$C$5:$C$141,'Service shares'!$B144,'IND Balance'!$D$5:$D$141,"*"&amp;'Service shares'!$A144)*K144</f>
        <v>31.751391579218183</v>
      </c>
      <c r="AQ144" s="2">
        <f>SUMIFS('IND Balance'!K$5:K$141,'IND Balance'!$C$5:$C$141,'Service shares'!$B144,'IND Balance'!$D$5:$D$141,"*"&amp;'Service shares'!$A144)*L144</f>
        <v>2.0568180253090911</v>
      </c>
      <c r="AR144" s="2">
        <f>SUMIFS('IND Balance'!L$5:L$141,'IND Balance'!$C$5:$C$141,'Service shares'!$B144,'IND Balance'!$D$5:$D$141,"*"&amp;'Service shares'!$A144)*M144</f>
        <v>1.7921197750909093</v>
      </c>
      <c r="AS144" s="2">
        <f>SUMIFS('IND Balance'!M$5:M$141,'IND Balance'!$C$5:$C$141,'Service shares'!$B144,'IND Balance'!$D$5:$D$141,"*"&amp;'Service shares'!$A144)*N144</f>
        <v>0</v>
      </c>
      <c r="AT144" s="2">
        <f>SUMIFS('IND Balance'!N$5:N$141,'IND Balance'!$C$5:$C$141,'Service shares'!$B144,'IND Balance'!$D$5:$D$141,"*"&amp;'Service shares'!$A144)*O144</f>
        <v>509.9783064458727</v>
      </c>
      <c r="AU144" s="2">
        <f>SUMIFS('IND Balance'!O$5:O$141,'IND Balance'!$C$5:$C$141,'Service shares'!$B144,'IND Balance'!$D$5:$D$141,"*"&amp;'Service shares'!$A144)*P144</f>
        <v>3.4363160999999996E-2</v>
      </c>
      <c r="AV144" s="2">
        <f>SUMIFS('IND Balance'!P$5:P$141,'IND Balance'!$C$5:$C$141,'Service shares'!$B144,'IND Balance'!$D$5:$D$141,"*"&amp;'Service shares'!$A144)*Q144</f>
        <v>18.589991854254546</v>
      </c>
      <c r="AW144" s="2">
        <f>SUMIFS('IND Balance'!Q$5:Q$141,'IND Balance'!$C$5:$C$141,'Service shares'!$B144,'IND Balance'!$D$5:$D$141,"*"&amp;'Service shares'!$A144)*R144</f>
        <v>1.8571693254545454E-2</v>
      </c>
      <c r="AX144" s="2">
        <f>SUMIFS('IND Balance'!R$5:R$141,'IND Balance'!$C$5:$C$141,'Service shares'!$B144,'IND Balance'!$D$5:$D$141,"*"&amp;'Service shares'!$A144)*S144</f>
        <v>0</v>
      </c>
      <c r="AY144" s="2">
        <f>SUMIFS('IND Balance'!S$5:S$141,'IND Balance'!$C$5:$C$141,'Service shares'!$B144,'IND Balance'!$D$5:$D$141,"*"&amp;'Service shares'!$A144)*T144</f>
        <v>2.195105935909091</v>
      </c>
      <c r="AZ144" s="2">
        <f>SUMIFS('IND Balance'!T$5:T$141,'IND Balance'!$C$5:$C$141,'Service shares'!$B144,'IND Balance'!$D$5:$D$141,"*"&amp;'Service shares'!$A144)*U144</f>
        <v>1.5336453933818182</v>
      </c>
      <c r="BA144" s="2">
        <f>SUMIFS('IND Balance'!U$5:U$141,'IND Balance'!$C$5:$C$141,'Service shares'!$B144,'IND Balance'!$D$5:$D$141,"*"&amp;'Service shares'!$A144)*V144</f>
        <v>10.410140781981816</v>
      </c>
      <c r="BB144" s="2">
        <f>SUMIFS('IND Balance'!V$5:V$141,'IND Balance'!$C$5:$C$141,'Service shares'!$B144,'IND Balance'!$D$5:$D$141,"*"&amp;'Service shares'!$A144)*W144</f>
        <v>4.1553034648363631</v>
      </c>
      <c r="BC144" s="2">
        <f>SUMIFS('IND Balance'!W$5:W$141,'IND Balance'!$C$5:$C$141,'Service shares'!$B144,'IND Balance'!$D$5:$D$141,"*"&amp;'Service shares'!$A144)*X144</f>
        <v>4.65844302</v>
      </c>
      <c r="BD144" s="2">
        <f>SUMIFS('IND Balance'!X$5:X$141,'IND Balance'!$C$5:$C$141,'Service shares'!$B144,'IND Balance'!$D$5:$D$141,"*"&amp;'Service shares'!$A144)*Y144</f>
        <v>14.458518132545453</v>
      </c>
      <c r="BE144" s="2">
        <f>SUMIFS('IND Balance'!Y$5:Y$141,'IND Balance'!$C$5:$C$141,'Service shares'!$B144,'IND Balance'!$D$5:$D$141,"*"&amp;'Service shares'!$A144)*Z144</f>
        <v>1.1687644412181817</v>
      </c>
      <c r="BF144" s="2">
        <f>SUMIFS('IND Balance'!Z$5:Z$141,'IND Balance'!$C$5:$C$141,'Service shares'!$B144,'IND Balance'!$D$5:$D$141,"*"&amp;'Service shares'!$A144)*AA144</f>
        <v>0</v>
      </c>
      <c r="BG144" s="2">
        <f>SUMIFS('IND Balance'!AA$5:AA$141,'IND Balance'!$C$5:$C$141,'Service shares'!$B144,'IND Balance'!$D$5:$D$141,"*"&amp;'Service shares'!$A144)*AB144</f>
        <v>0</v>
      </c>
      <c r="BH144" s="2">
        <f>SUMIFS('IND Balance'!AB$5:AB$141,'IND Balance'!$C$5:$C$141,'Service shares'!$B144,'IND Balance'!$D$5:$D$141,"*"&amp;'Service shares'!$A144)*AC144</f>
        <v>2.5808565636000003</v>
      </c>
      <c r="BI144" s="2">
        <f>SUMIFS('IND Balance'!AC$5:AC$141,'IND Balance'!$C$5:$C$141,'Service shares'!$B144,'IND Balance'!$D$5:$D$141,"*"&amp;'Service shares'!$A144)*AD144</f>
        <v>2.1452483796545452</v>
      </c>
      <c r="BJ144" s="2">
        <f>SUMIFS('IND Balance'!AD$5:AD$141,'IND Balance'!$C$5:$C$141,'Service shares'!$B144,'IND Balance'!$D$5:$D$141,"*"&amp;'Service shares'!$A144)*AE144</f>
        <v>0</v>
      </c>
      <c r="BK144" s="2">
        <f>SUMIFS('IND Balance'!AE$5:AE$141,'IND Balance'!$C$5:$C$141,'Service shares'!$B144,'IND Balance'!$D$5:$D$141,"*"&amp;'Service shares'!$A144)*AF144</f>
        <v>13.964730366109091</v>
      </c>
      <c r="BL144" s="2">
        <f>SUMIFS('IND Balance'!AF$5:AF$141,'IND Balance'!$C$5:$C$141,'Service shares'!$B144,'IND Balance'!$D$5:$D$141,"*"&amp;'Service shares'!$A144)*AG144</f>
        <v>0.44420197156363633</v>
      </c>
      <c r="BM144" s="2">
        <f>SUMIFS('IND Balance'!AG$5:AG$141,'IND Balance'!$C$5:$C$141,'Service shares'!$B144,'IND Balance'!$D$5:$D$141,"*"&amp;'Service shares'!$A144)*AH144</f>
        <v>21.217047852763635</v>
      </c>
      <c r="BN144" s="2">
        <f>SUMIFS('IND Balance'!AH$5:AH$141,'IND Balance'!$C$5:$C$141,'Service shares'!$B144,'IND Balance'!$D$5:$D$141,"*"&amp;'Service shares'!$A144)*AI144</f>
        <v>0</v>
      </c>
    </row>
    <row r="145" spans="1:66" x14ac:dyDescent="0.45">
      <c r="A145" t="s">
        <v>160</v>
      </c>
      <c r="B145" t="s">
        <v>41</v>
      </c>
      <c r="C145" t="s">
        <v>181</v>
      </c>
      <c r="D145" s="1">
        <v>0.31818181818181818</v>
      </c>
      <c r="E145" s="1"/>
      <c r="F145" s="1">
        <f t="shared" si="34"/>
        <v>0.31818181818181818</v>
      </c>
      <c r="G145" s="1">
        <f t="shared" si="32"/>
        <v>0.31818181818181818</v>
      </c>
      <c r="H145" s="1">
        <f t="shared" si="32"/>
        <v>0.31818181818181818</v>
      </c>
      <c r="I145" s="1">
        <f t="shared" si="32"/>
        <v>0.31818181818181818</v>
      </c>
      <c r="J145" s="1">
        <f t="shared" si="32"/>
        <v>0.31818181818181818</v>
      </c>
      <c r="K145" s="1">
        <f t="shared" si="32"/>
        <v>0.31818181818181818</v>
      </c>
      <c r="L145" s="1">
        <f t="shared" si="32"/>
        <v>0.31818181818181818</v>
      </c>
      <c r="M145" s="1">
        <f t="shared" si="32"/>
        <v>0.31818181818181818</v>
      </c>
      <c r="N145" s="1">
        <f t="shared" si="32"/>
        <v>0.31818181818181818</v>
      </c>
      <c r="O145" s="1">
        <f t="shared" si="32"/>
        <v>0.31818181818181818</v>
      </c>
      <c r="P145" s="1">
        <f t="shared" si="32"/>
        <v>0.31818181818181818</v>
      </c>
      <c r="Q145" s="1">
        <f t="shared" si="32"/>
        <v>0.31818181818181818</v>
      </c>
      <c r="R145" s="1">
        <f t="shared" si="32"/>
        <v>0.31818181818181818</v>
      </c>
      <c r="S145" s="1">
        <f t="shared" si="32"/>
        <v>0.31818181818181818</v>
      </c>
      <c r="T145" s="1">
        <f t="shared" si="32"/>
        <v>0.31818181818181818</v>
      </c>
      <c r="U145" s="1">
        <f t="shared" si="32"/>
        <v>0.31818181818181818</v>
      </c>
      <c r="V145" s="1">
        <f t="shared" si="32"/>
        <v>0.31818181818181818</v>
      </c>
      <c r="W145" s="1">
        <f t="shared" si="33"/>
        <v>0.31818181818181818</v>
      </c>
      <c r="X145" s="1">
        <f t="shared" si="33"/>
        <v>0.31818181818181818</v>
      </c>
      <c r="Y145" s="1">
        <f t="shared" si="33"/>
        <v>0.31818181818181818</v>
      </c>
      <c r="Z145" s="1">
        <f t="shared" si="33"/>
        <v>0.31818181818181818</v>
      </c>
      <c r="AA145" s="1">
        <f t="shared" si="33"/>
        <v>0.31818181818181818</v>
      </c>
      <c r="AB145" s="1">
        <f t="shared" si="33"/>
        <v>0.31818181818181818</v>
      </c>
      <c r="AC145" s="1">
        <f t="shared" si="33"/>
        <v>0.31818181818181818</v>
      </c>
      <c r="AD145" s="1">
        <f t="shared" si="33"/>
        <v>0.31818181818181818</v>
      </c>
      <c r="AE145" s="1">
        <f t="shared" si="33"/>
        <v>0.31818181818181818</v>
      </c>
      <c r="AF145" s="1">
        <f t="shared" si="33"/>
        <v>0.31818181818181818</v>
      </c>
      <c r="AG145" s="1">
        <f t="shared" si="33"/>
        <v>0.31818181818181818</v>
      </c>
      <c r="AH145" s="1">
        <f t="shared" si="33"/>
        <v>0.31818181818181818</v>
      </c>
      <c r="AI145" s="1">
        <f t="shared" si="33"/>
        <v>0.31818181818181818</v>
      </c>
      <c r="AJ145" s="1"/>
      <c r="AK145" s="2">
        <f>SUMIFS('IND Balance'!E$5:E$141,'IND Balance'!$C$5:$C$141,'Service shares'!$B145,'IND Balance'!$D$5:$D$141,"*"&amp;'Service shares'!$A145)*F145</f>
        <v>0</v>
      </c>
      <c r="AL145" s="2">
        <f>SUMIFS('IND Balance'!F$5:F$141,'IND Balance'!$C$5:$C$141,'Service shares'!$B145,'IND Balance'!$D$5:$D$141,"*"&amp;'Service shares'!$A145)*G145</f>
        <v>1.5856743763636362E-2</v>
      </c>
      <c r="AM145" s="2">
        <f>SUMIFS('IND Balance'!G$5:G$141,'IND Balance'!$C$5:$C$141,'Service shares'!$B145,'IND Balance'!$D$5:$D$141,"*"&amp;'Service shares'!$A145)*H145</f>
        <v>0</v>
      </c>
      <c r="AN145" s="2">
        <f>SUMIFS('IND Balance'!H$5:H$141,'IND Balance'!$C$5:$C$141,'Service shares'!$B145,'IND Balance'!$D$5:$D$141,"*"&amp;'Service shares'!$A145)*I145</f>
        <v>0.16727579132727272</v>
      </c>
      <c r="AO145" s="2">
        <f>SUMIFS('IND Balance'!I$5:I$141,'IND Balance'!$C$5:$C$141,'Service shares'!$B145,'IND Balance'!$D$5:$D$141,"*"&amp;'Service shares'!$A145)*J145</f>
        <v>35.468225372618178</v>
      </c>
      <c r="AP145" s="2">
        <f>SUMIFS('IND Balance'!J$5:J$141,'IND Balance'!$C$5:$C$141,'Service shares'!$B145,'IND Balance'!$D$5:$D$141,"*"&amp;'Service shares'!$A145)*K145</f>
        <v>31.751391579218183</v>
      </c>
      <c r="AQ145" s="2">
        <f>SUMIFS('IND Balance'!K$5:K$141,'IND Balance'!$C$5:$C$141,'Service shares'!$B145,'IND Balance'!$D$5:$D$141,"*"&amp;'Service shares'!$A145)*L145</f>
        <v>2.0568180253090911</v>
      </c>
      <c r="AR145" s="2">
        <f>SUMIFS('IND Balance'!L$5:L$141,'IND Balance'!$C$5:$C$141,'Service shares'!$B145,'IND Balance'!$D$5:$D$141,"*"&amp;'Service shares'!$A145)*M145</f>
        <v>1.7921197750909093</v>
      </c>
      <c r="AS145" s="2">
        <f>SUMIFS('IND Balance'!M$5:M$141,'IND Balance'!$C$5:$C$141,'Service shares'!$B145,'IND Balance'!$D$5:$D$141,"*"&amp;'Service shares'!$A145)*N145</f>
        <v>0</v>
      </c>
      <c r="AT145" s="2">
        <f>SUMIFS('IND Balance'!N$5:N$141,'IND Balance'!$C$5:$C$141,'Service shares'!$B145,'IND Balance'!$D$5:$D$141,"*"&amp;'Service shares'!$A145)*O145</f>
        <v>509.9783064458727</v>
      </c>
      <c r="AU145" s="2">
        <f>SUMIFS('IND Balance'!O$5:O$141,'IND Balance'!$C$5:$C$141,'Service shares'!$B145,'IND Balance'!$D$5:$D$141,"*"&amp;'Service shares'!$A145)*P145</f>
        <v>3.4363160999999996E-2</v>
      </c>
      <c r="AV145" s="2">
        <f>SUMIFS('IND Balance'!P$5:P$141,'IND Balance'!$C$5:$C$141,'Service shares'!$B145,'IND Balance'!$D$5:$D$141,"*"&amp;'Service shares'!$A145)*Q145</f>
        <v>18.589991854254546</v>
      </c>
      <c r="AW145" s="2">
        <f>SUMIFS('IND Balance'!Q$5:Q$141,'IND Balance'!$C$5:$C$141,'Service shares'!$B145,'IND Balance'!$D$5:$D$141,"*"&amp;'Service shares'!$A145)*R145</f>
        <v>1.8571693254545454E-2</v>
      </c>
      <c r="AX145" s="2">
        <f>SUMIFS('IND Balance'!R$5:R$141,'IND Balance'!$C$5:$C$141,'Service shares'!$B145,'IND Balance'!$D$5:$D$141,"*"&amp;'Service shares'!$A145)*S145</f>
        <v>0</v>
      </c>
      <c r="AY145" s="2">
        <f>SUMIFS('IND Balance'!S$5:S$141,'IND Balance'!$C$5:$C$141,'Service shares'!$B145,'IND Balance'!$D$5:$D$141,"*"&amp;'Service shares'!$A145)*T145</f>
        <v>2.195105935909091</v>
      </c>
      <c r="AZ145" s="2">
        <f>SUMIFS('IND Balance'!T$5:T$141,'IND Balance'!$C$5:$C$141,'Service shares'!$B145,'IND Balance'!$D$5:$D$141,"*"&amp;'Service shares'!$A145)*U145</f>
        <v>1.5336453933818182</v>
      </c>
      <c r="BA145" s="2">
        <f>SUMIFS('IND Balance'!U$5:U$141,'IND Balance'!$C$5:$C$141,'Service shares'!$B145,'IND Balance'!$D$5:$D$141,"*"&amp;'Service shares'!$A145)*V145</f>
        <v>10.410140781981816</v>
      </c>
      <c r="BB145" s="2">
        <f>SUMIFS('IND Balance'!V$5:V$141,'IND Balance'!$C$5:$C$141,'Service shares'!$B145,'IND Balance'!$D$5:$D$141,"*"&amp;'Service shares'!$A145)*W145</f>
        <v>4.1553034648363631</v>
      </c>
      <c r="BC145" s="2">
        <f>SUMIFS('IND Balance'!W$5:W$141,'IND Balance'!$C$5:$C$141,'Service shares'!$B145,'IND Balance'!$D$5:$D$141,"*"&amp;'Service shares'!$A145)*X145</f>
        <v>4.65844302</v>
      </c>
      <c r="BD145" s="2">
        <f>SUMIFS('IND Balance'!X$5:X$141,'IND Balance'!$C$5:$C$141,'Service shares'!$B145,'IND Balance'!$D$5:$D$141,"*"&amp;'Service shares'!$A145)*Y145</f>
        <v>14.458518132545453</v>
      </c>
      <c r="BE145" s="2">
        <f>SUMIFS('IND Balance'!Y$5:Y$141,'IND Balance'!$C$5:$C$141,'Service shares'!$B145,'IND Balance'!$D$5:$D$141,"*"&amp;'Service shares'!$A145)*Z145</f>
        <v>1.1687644412181817</v>
      </c>
      <c r="BF145" s="2">
        <f>SUMIFS('IND Balance'!Z$5:Z$141,'IND Balance'!$C$5:$C$141,'Service shares'!$B145,'IND Balance'!$D$5:$D$141,"*"&amp;'Service shares'!$A145)*AA145</f>
        <v>0</v>
      </c>
      <c r="BG145" s="2">
        <f>SUMIFS('IND Balance'!AA$5:AA$141,'IND Balance'!$C$5:$C$141,'Service shares'!$B145,'IND Balance'!$D$5:$D$141,"*"&amp;'Service shares'!$A145)*AB145</f>
        <v>0</v>
      </c>
      <c r="BH145" s="2">
        <f>SUMIFS('IND Balance'!AB$5:AB$141,'IND Balance'!$C$5:$C$141,'Service shares'!$B145,'IND Balance'!$D$5:$D$141,"*"&amp;'Service shares'!$A145)*AC145</f>
        <v>2.5808565636000003</v>
      </c>
      <c r="BI145" s="2">
        <f>SUMIFS('IND Balance'!AC$5:AC$141,'IND Balance'!$C$5:$C$141,'Service shares'!$B145,'IND Balance'!$D$5:$D$141,"*"&amp;'Service shares'!$A145)*AD145</f>
        <v>2.1452483796545452</v>
      </c>
      <c r="BJ145" s="2">
        <f>SUMIFS('IND Balance'!AD$5:AD$141,'IND Balance'!$C$5:$C$141,'Service shares'!$B145,'IND Balance'!$D$5:$D$141,"*"&amp;'Service shares'!$A145)*AE145</f>
        <v>0</v>
      </c>
      <c r="BK145" s="2">
        <f>SUMIFS('IND Balance'!AE$5:AE$141,'IND Balance'!$C$5:$C$141,'Service shares'!$B145,'IND Balance'!$D$5:$D$141,"*"&amp;'Service shares'!$A145)*AF145</f>
        <v>13.964730366109091</v>
      </c>
      <c r="BL145" s="2">
        <f>SUMIFS('IND Balance'!AF$5:AF$141,'IND Balance'!$C$5:$C$141,'Service shares'!$B145,'IND Balance'!$D$5:$D$141,"*"&amp;'Service shares'!$A145)*AG145</f>
        <v>0.44420197156363633</v>
      </c>
      <c r="BM145" s="2">
        <f>SUMIFS('IND Balance'!AG$5:AG$141,'IND Balance'!$C$5:$C$141,'Service shares'!$B145,'IND Balance'!$D$5:$D$141,"*"&amp;'Service shares'!$A145)*AH145</f>
        <v>21.217047852763635</v>
      </c>
      <c r="BN145" s="2">
        <f>SUMIFS('IND Balance'!AH$5:AH$141,'IND Balance'!$C$5:$C$141,'Service shares'!$B145,'IND Balance'!$D$5:$D$141,"*"&amp;'Service shares'!$A145)*AI145</f>
        <v>0</v>
      </c>
    </row>
    <row r="146" spans="1:66" x14ac:dyDescent="0.45">
      <c r="A146" t="s">
        <v>160</v>
      </c>
      <c r="B146" t="s">
        <v>41</v>
      </c>
      <c r="C146" t="s">
        <v>194</v>
      </c>
      <c r="D146" s="1">
        <v>0.36363636363636365</v>
      </c>
      <c r="E146" s="1"/>
      <c r="F146" s="1">
        <f t="shared" si="34"/>
        <v>0.36363636363636365</v>
      </c>
      <c r="G146" s="1">
        <f t="shared" si="32"/>
        <v>0.36363636363636365</v>
      </c>
      <c r="H146" s="1">
        <f t="shared" si="32"/>
        <v>0.36363636363636365</v>
      </c>
      <c r="I146" s="1">
        <f t="shared" si="32"/>
        <v>0.36363636363636365</v>
      </c>
      <c r="J146" s="1">
        <f t="shared" si="32"/>
        <v>0.36363636363636365</v>
      </c>
      <c r="K146" s="1">
        <f t="shared" si="32"/>
        <v>0.36363636363636365</v>
      </c>
      <c r="L146" s="1">
        <f t="shared" si="32"/>
        <v>0.36363636363636365</v>
      </c>
      <c r="M146" s="1">
        <f t="shared" si="32"/>
        <v>0.36363636363636365</v>
      </c>
      <c r="N146" s="1">
        <f t="shared" ref="G146:V165" si="35">$D146</f>
        <v>0.36363636363636365</v>
      </c>
      <c r="O146" s="1">
        <f t="shared" si="35"/>
        <v>0.36363636363636365</v>
      </c>
      <c r="P146" s="1">
        <f t="shared" si="35"/>
        <v>0.36363636363636365</v>
      </c>
      <c r="Q146" s="1">
        <f t="shared" si="35"/>
        <v>0.36363636363636365</v>
      </c>
      <c r="R146" s="1">
        <f t="shared" si="35"/>
        <v>0.36363636363636365</v>
      </c>
      <c r="S146" s="1">
        <f t="shared" si="35"/>
        <v>0.36363636363636365</v>
      </c>
      <c r="T146" s="1">
        <f t="shared" si="35"/>
        <v>0.36363636363636365</v>
      </c>
      <c r="U146" s="1">
        <f t="shared" si="35"/>
        <v>0.36363636363636365</v>
      </c>
      <c r="V146" s="1">
        <f t="shared" si="35"/>
        <v>0.36363636363636365</v>
      </c>
      <c r="W146" s="1">
        <f t="shared" si="33"/>
        <v>0.36363636363636365</v>
      </c>
      <c r="X146" s="1">
        <f t="shared" si="33"/>
        <v>0.36363636363636365</v>
      </c>
      <c r="Y146" s="1">
        <f t="shared" si="33"/>
        <v>0.36363636363636365</v>
      </c>
      <c r="Z146" s="1">
        <f t="shared" si="33"/>
        <v>0.36363636363636365</v>
      </c>
      <c r="AA146" s="1">
        <f t="shared" si="33"/>
        <v>0.36363636363636365</v>
      </c>
      <c r="AB146" s="1">
        <f t="shared" si="33"/>
        <v>0.36363636363636365</v>
      </c>
      <c r="AC146" s="1">
        <f t="shared" si="33"/>
        <v>0.36363636363636365</v>
      </c>
      <c r="AD146" s="1">
        <f t="shared" si="33"/>
        <v>0.36363636363636365</v>
      </c>
      <c r="AE146" s="1">
        <f t="shared" si="33"/>
        <v>0.36363636363636365</v>
      </c>
      <c r="AF146" s="1">
        <f t="shared" si="33"/>
        <v>0.36363636363636365</v>
      </c>
      <c r="AG146" s="1">
        <f t="shared" si="33"/>
        <v>0.36363636363636365</v>
      </c>
      <c r="AH146" s="1">
        <f t="shared" si="33"/>
        <v>0.36363636363636365</v>
      </c>
      <c r="AI146" s="1">
        <f t="shared" si="33"/>
        <v>0.36363636363636365</v>
      </c>
      <c r="AJ146" s="1"/>
      <c r="AK146" s="2">
        <f>SUMIFS('IND Balance'!E$5:E$141,'IND Balance'!$C$5:$C$141,'Service shares'!$B146,'IND Balance'!$D$5:$D$141,"*"&amp;'Service shares'!$A146)*F146</f>
        <v>0</v>
      </c>
      <c r="AL146" s="2">
        <f>SUMIFS('IND Balance'!F$5:F$141,'IND Balance'!$C$5:$C$141,'Service shares'!$B146,'IND Balance'!$D$5:$D$141,"*"&amp;'Service shares'!$A146)*G146</f>
        <v>1.8121992872727272E-2</v>
      </c>
      <c r="AM146" s="2">
        <f>SUMIFS('IND Balance'!G$5:G$141,'IND Balance'!$C$5:$C$141,'Service shares'!$B146,'IND Balance'!$D$5:$D$141,"*"&amp;'Service shares'!$A146)*H146</f>
        <v>0</v>
      </c>
      <c r="AN146" s="2">
        <f>SUMIFS('IND Balance'!H$5:H$141,'IND Balance'!$C$5:$C$141,'Service shares'!$B146,'IND Balance'!$D$5:$D$141,"*"&amp;'Service shares'!$A146)*I146</f>
        <v>0.19117233294545455</v>
      </c>
      <c r="AO146" s="2">
        <f>SUMIFS('IND Balance'!I$5:I$141,'IND Balance'!$C$5:$C$141,'Service shares'!$B146,'IND Balance'!$D$5:$D$141,"*"&amp;'Service shares'!$A146)*J146</f>
        <v>40.535114711563637</v>
      </c>
      <c r="AP146" s="2">
        <f>SUMIFS('IND Balance'!J$5:J$141,'IND Balance'!$C$5:$C$141,'Service shares'!$B146,'IND Balance'!$D$5:$D$141,"*"&amp;'Service shares'!$A146)*K146</f>
        <v>36.287304661963638</v>
      </c>
      <c r="AQ146" s="2">
        <f>SUMIFS('IND Balance'!K$5:K$141,'IND Balance'!$C$5:$C$141,'Service shares'!$B146,'IND Balance'!$D$5:$D$141,"*"&amp;'Service shares'!$A146)*L146</f>
        <v>2.3506491717818183</v>
      </c>
      <c r="AR146" s="2">
        <f>SUMIFS('IND Balance'!L$5:L$141,'IND Balance'!$C$5:$C$141,'Service shares'!$B146,'IND Balance'!$D$5:$D$141,"*"&amp;'Service shares'!$A146)*M146</f>
        <v>2.0481368858181819</v>
      </c>
      <c r="AS146" s="2">
        <f>SUMIFS('IND Balance'!M$5:M$141,'IND Balance'!$C$5:$C$141,'Service shares'!$B146,'IND Balance'!$D$5:$D$141,"*"&amp;'Service shares'!$A146)*N146</f>
        <v>0</v>
      </c>
      <c r="AT146" s="2">
        <f>SUMIFS('IND Balance'!N$5:N$141,'IND Balance'!$C$5:$C$141,'Service shares'!$B146,'IND Balance'!$D$5:$D$141,"*"&amp;'Service shares'!$A146)*O146</f>
        <v>582.83235022385452</v>
      </c>
      <c r="AU146" s="2">
        <f>SUMIFS('IND Balance'!O$5:O$141,'IND Balance'!$C$5:$C$141,'Service shares'!$B146,'IND Balance'!$D$5:$D$141,"*"&amp;'Service shares'!$A146)*P146</f>
        <v>3.9272184000000002E-2</v>
      </c>
      <c r="AV146" s="2">
        <f>SUMIFS('IND Balance'!P$5:P$141,'IND Balance'!$C$5:$C$141,'Service shares'!$B146,'IND Balance'!$D$5:$D$141,"*"&amp;'Service shares'!$A146)*Q146</f>
        <v>21.245704976290909</v>
      </c>
      <c r="AW146" s="2">
        <f>SUMIFS('IND Balance'!Q$5:Q$141,'IND Balance'!$C$5:$C$141,'Service shares'!$B146,'IND Balance'!$D$5:$D$141,"*"&amp;'Service shares'!$A146)*R146</f>
        <v>2.1224792290909091E-2</v>
      </c>
      <c r="AX146" s="2">
        <f>SUMIFS('IND Balance'!R$5:R$141,'IND Balance'!$C$5:$C$141,'Service shares'!$B146,'IND Balance'!$D$5:$D$141,"*"&amp;'Service shares'!$A146)*S146</f>
        <v>0</v>
      </c>
      <c r="AY146" s="2">
        <f>SUMIFS('IND Balance'!S$5:S$141,'IND Balance'!$C$5:$C$141,'Service shares'!$B146,'IND Balance'!$D$5:$D$141,"*"&amp;'Service shares'!$A146)*T146</f>
        <v>2.5086924981818184</v>
      </c>
      <c r="AZ146" s="2">
        <f>SUMIFS('IND Balance'!T$5:T$141,'IND Balance'!$C$5:$C$141,'Service shares'!$B146,'IND Balance'!$D$5:$D$141,"*"&amp;'Service shares'!$A146)*U146</f>
        <v>1.7527375924363637</v>
      </c>
      <c r="BA146" s="2">
        <f>SUMIFS('IND Balance'!U$5:U$141,'IND Balance'!$C$5:$C$141,'Service shares'!$B146,'IND Balance'!$D$5:$D$141,"*"&amp;'Service shares'!$A146)*V146</f>
        <v>11.897303750836363</v>
      </c>
      <c r="BB146" s="2">
        <f>SUMIFS('IND Balance'!V$5:V$141,'IND Balance'!$C$5:$C$141,'Service shares'!$B146,'IND Balance'!$D$5:$D$141,"*"&amp;'Service shares'!$A146)*W146</f>
        <v>4.7489182455272729</v>
      </c>
      <c r="BC146" s="2">
        <f>SUMIFS('IND Balance'!W$5:W$141,'IND Balance'!$C$5:$C$141,'Service shares'!$B146,'IND Balance'!$D$5:$D$141,"*"&amp;'Service shares'!$A146)*X146</f>
        <v>5.3239348800000004</v>
      </c>
      <c r="BD146" s="2">
        <f>SUMIFS('IND Balance'!X$5:X$141,'IND Balance'!$C$5:$C$141,'Service shares'!$B146,'IND Balance'!$D$5:$D$141,"*"&amp;'Service shares'!$A146)*Y146</f>
        <v>16.524020722909093</v>
      </c>
      <c r="BE146" s="2">
        <f>SUMIFS('IND Balance'!Y$5:Y$141,'IND Balance'!$C$5:$C$141,'Service shares'!$B146,'IND Balance'!$D$5:$D$141,"*"&amp;'Service shares'!$A146)*Z146</f>
        <v>1.3357307899636364</v>
      </c>
      <c r="BF146" s="2">
        <f>SUMIFS('IND Balance'!Z$5:Z$141,'IND Balance'!$C$5:$C$141,'Service shares'!$B146,'IND Balance'!$D$5:$D$141,"*"&amp;'Service shares'!$A146)*AA146</f>
        <v>0</v>
      </c>
      <c r="BG146" s="2">
        <f>SUMIFS('IND Balance'!AA$5:AA$141,'IND Balance'!$C$5:$C$141,'Service shares'!$B146,'IND Balance'!$D$5:$D$141,"*"&amp;'Service shares'!$A146)*AB146</f>
        <v>0</v>
      </c>
      <c r="BH146" s="2">
        <f>SUMIFS('IND Balance'!AB$5:AB$141,'IND Balance'!$C$5:$C$141,'Service shares'!$B146,'IND Balance'!$D$5:$D$141,"*"&amp;'Service shares'!$A146)*AC146</f>
        <v>2.9495503584000002</v>
      </c>
      <c r="BI146" s="2">
        <f>SUMIFS('IND Balance'!AC$5:AC$141,'IND Balance'!$C$5:$C$141,'Service shares'!$B146,'IND Balance'!$D$5:$D$141,"*"&amp;'Service shares'!$A146)*AD146</f>
        <v>2.4517124338909091</v>
      </c>
      <c r="BJ146" s="2">
        <f>SUMIFS('IND Balance'!AD$5:AD$141,'IND Balance'!$C$5:$C$141,'Service shares'!$B146,'IND Balance'!$D$5:$D$141,"*"&amp;'Service shares'!$A146)*AE146</f>
        <v>0</v>
      </c>
      <c r="BK146" s="2">
        <f>SUMIFS('IND Balance'!AE$5:AE$141,'IND Balance'!$C$5:$C$141,'Service shares'!$B146,'IND Balance'!$D$5:$D$141,"*"&amp;'Service shares'!$A146)*AF146</f>
        <v>15.959691846981819</v>
      </c>
      <c r="BL146" s="2">
        <f>SUMIFS('IND Balance'!AF$5:AF$141,'IND Balance'!$C$5:$C$141,'Service shares'!$B146,'IND Balance'!$D$5:$D$141,"*"&amp;'Service shares'!$A146)*AG146</f>
        <v>0.50765939607272725</v>
      </c>
      <c r="BM146" s="2">
        <f>SUMIFS('IND Balance'!AG$5:AG$141,'IND Balance'!$C$5:$C$141,'Service shares'!$B146,'IND Balance'!$D$5:$D$141,"*"&amp;'Service shares'!$A146)*AH146</f>
        <v>24.248054688872728</v>
      </c>
      <c r="BN146" s="2">
        <f>SUMIFS('IND Balance'!AH$5:AH$141,'IND Balance'!$C$5:$C$141,'Service shares'!$B146,'IND Balance'!$D$5:$D$141,"*"&amp;'Service shares'!$A146)*AI146</f>
        <v>0</v>
      </c>
    </row>
    <row r="147" spans="1:66" x14ac:dyDescent="0.45">
      <c r="A147" t="s">
        <v>160</v>
      </c>
      <c r="B147" t="s">
        <v>49</v>
      </c>
      <c r="C147" t="s">
        <v>181</v>
      </c>
      <c r="D147" s="1">
        <v>0.90058479532163738</v>
      </c>
      <c r="E147" s="1"/>
      <c r="F147" s="1">
        <f t="shared" si="34"/>
        <v>0.90058479532163738</v>
      </c>
      <c r="G147" s="1">
        <f t="shared" si="35"/>
        <v>0.90058479532163738</v>
      </c>
      <c r="H147" s="1">
        <f t="shared" si="35"/>
        <v>0.90058479532163738</v>
      </c>
      <c r="I147" s="1">
        <f t="shared" si="35"/>
        <v>0.90058479532163738</v>
      </c>
      <c r="J147" s="1">
        <f t="shared" si="35"/>
        <v>0.90058479532163738</v>
      </c>
      <c r="K147" s="1">
        <f t="shared" si="35"/>
        <v>0.90058479532163738</v>
      </c>
      <c r="L147" s="1">
        <f t="shared" si="35"/>
        <v>0.90058479532163738</v>
      </c>
      <c r="M147" s="1">
        <f t="shared" si="35"/>
        <v>0.90058479532163738</v>
      </c>
      <c r="N147" s="1">
        <f t="shared" si="35"/>
        <v>0.90058479532163738</v>
      </c>
      <c r="O147" s="1">
        <f t="shared" si="35"/>
        <v>0.90058479532163738</v>
      </c>
      <c r="P147" s="1">
        <f t="shared" si="35"/>
        <v>0.90058479532163738</v>
      </c>
      <c r="Q147" s="1">
        <f t="shared" si="35"/>
        <v>0.90058479532163738</v>
      </c>
      <c r="R147" s="1">
        <f t="shared" si="35"/>
        <v>0.90058479532163738</v>
      </c>
      <c r="S147" s="1">
        <f t="shared" si="35"/>
        <v>0.90058479532163738</v>
      </c>
      <c r="T147" s="1">
        <f t="shared" si="35"/>
        <v>0.90058479532163738</v>
      </c>
      <c r="U147" s="1">
        <f t="shared" si="35"/>
        <v>0.90058479532163738</v>
      </c>
      <c r="V147" s="1">
        <f t="shared" si="35"/>
        <v>0.90058479532163738</v>
      </c>
      <c r="W147" s="1">
        <f t="shared" ref="W147:AI162" si="36">$D147</f>
        <v>0.90058479532163738</v>
      </c>
      <c r="X147" s="1">
        <f t="shared" si="36"/>
        <v>0.90058479532163738</v>
      </c>
      <c r="Y147" s="1">
        <f t="shared" si="36"/>
        <v>0.90058479532163738</v>
      </c>
      <c r="Z147" s="1">
        <f t="shared" si="36"/>
        <v>0.90058479532163738</v>
      </c>
      <c r="AA147" s="1">
        <f t="shared" si="36"/>
        <v>0.90058479532163738</v>
      </c>
      <c r="AB147" s="1">
        <f t="shared" si="36"/>
        <v>0.90058479532163738</v>
      </c>
      <c r="AC147" s="1">
        <f t="shared" si="36"/>
        <v>0.90058479532163738</v>
      </c>
      <c r="AD147" s="1">
        <f t="shared" si="36"/>
        <v>0.90058479532163738</v>
      </c>
      <c r="AE147" s="1">
        <f t="shared" si="36"/>
        <v>0.90058479532163738</v>
      </c>
      <c r="AF147" s="1">
        <f t="shared" si="36"/>
        <v>0.90058479532163738</v>
      </c>
      <c r="AG147" s="1">
        <f t="shared" si="36"/>
        <v>0.90058479532163738</v>
      </c>
      <c r="AH147" s="1">
        <f t="shared" si="36"/>
        <v>0.90058479532163738</v>
      </c>
      <c r="AI147" s="1">
        <f t="shared" si="36"/>
        <v>0.90058479532163738</v>
      </c>
      <c r="AJ147" s="1"/>
      <c r="AK147" s="2">
        <f>SUMIFS('IND Balance'!E$5:E$141,'IND Balance'!$C$5:$C$141,'Service shares'!$B147,'IND Balance'!$D$5:$D$141,"*"&amp;'Service shares'!$A147)*F147</f>
        <v>58.157424543031581</v>
      </c>
      <c r="AL147" s="2">
        <f>SUMIFS('IND Balance'!F$5:F$141,'IND Balance'!$C$5:$C$141,'Service shares'!$B147,'IND Balance'!$D$5:$D$141,"*"&amp;'Service shares'!$A147)*G147</f>
        <v>44.845919135831572</v>
      </c>
      <c r="AM147" s="2">
        <f>SUMIFS('IND Balance'!G$5:G$141,'IND Balance'!$C$5:$C$141,'Service shares'!$B147,'IND Balance'!$D$5:$D$141,"*"&amp;'Service shares'!$A147)*H147</f>
        <v>0.10619051844210527</v>
      </c>
      <c r="AN147" s="2">
        <f>SUMIFS('IND Balance'!H$5:H$141,'IND Balance'!$C$5:$C$141,'Service shares'!$B147,'IND Balance'!$D$5:$D$141,"*"&amp;'Service shares'!$A147)*I147</f>
        <v>50.290804693684208</v>
      </c>
      <c r="AO147" s="2">
        <f>SUMIFS('IND Balance'!I$5:I$141,'IND Balance'!$C$5:$C$141,'Service shares'!$B147,'IND Balance'!$D$5:$D$141,"*"&amp;'Service shares'!$A147)*J147</f>
        <v>190.1947370432421</v>
      </c>
      <c r="AP147" s="2">
        <f>SUMIFS('IND Balance'!J$5:J$141,'IND Balance'!$C$5:$C$141,'Service shares'!$B147,'IND Balance'!$D$5:$D$141,"*"&amp;'Service shares'!$A147)*K147</f>
        <v>1317.4145975079157</v>
      </c>
      <c r="AQ147" s="2">
        <f>SUMIFS('IND Balance'!K$5:K$141,'IND Balance'!$C$5:$C$141,'Service shares'!$B147,'IND Balance'!$D$5:$D$141,"*"&amp;'Service shares'!$A147)*L147</f>
        <v>20.957856190526314</v>
      </c>
      <c r="AR147" s="2">
        <f>SUMIFS('IND Balance'!L$5:L$141,'IND Balance'!$C$5:$C$141,'Service shares'!$B147,'IND Balance'!$D$5:$D$141,"*"&amp;'Service shares'!$A147)*M147</f>
        <v>4.2408902730526314</v>
      </c>
      <c r="AS147" s="2">
        <f>SUMIFS('IND Balance'!M$5:M$141,'IND Balance'!$C$5:$C$141,'Service shares'!$B147,'IND Balance'!$D$5:$D$141,"*"&amp;'Service shares'!$A147)*N147</f>
        <v>9.3328053798736832</v>
      </c>
      <c r="AT147" s="2">
        <f>SUMIFS('IND Balance'!N$5:N$141,'IND Balance'!$C$5:$C$141,'Service shares'!$B147,'IND Balance'!$D$5:$D$141,"*"&amp;'Service shares'!$A147)*O147</f>
        <v>4324.0340290872418</v>
      </c>
      <c r="AU147" s="2">
        <f>SUMIFS('IND Balance'!O$5:O$141,'IND Balance'!$C$5:$C$141,'Service shares'!$B147,'IND Balance'!$D$5:$D$141,"*"&amp;'Service shares'!$A147)*P147</f>
        <v>7.9212101389473686</v>
      </c>
      <c r="AV147" s="2">
        <f>SUMIFS('IND Balance'!P$5:P$141,'IND Balance'!$C$5:$C$141,'Service shares'!$B147,'IND Balance'!$D$5:$D$141,"*"&amp;'Service shares'!$A147)*Q147</f>
        <v>33.780496090231573</v>
      </c>
      <c r="AW147" s="2">
        <f>SUMIFS('IND Balance'!Q$5:Q$141,'IND Balance'!$C$5:$C$141,'Service shares'!$B147,'IND Balance'!$D$5:$D$141,"*"&amp;'Service shares'!$A147)*R147</f>
        <v>17.647255640589474</v>
      </c>
      <c r="AX147" s="2">
        <f>SUMIFS('IND Balance'!R$5:R$141,'IND Balance'!$C$5:$C$141,'Service shares'!$B147,'IND Balance'!$D$5:$D$141,"*"&amp;'Service shares'!$A147)*S147</f>
        <v>9.5887628760000005</v>
      </c>
      <c r="AY147" s="2">
        <f>SUMIFS('IND Balance'!S$5:S$141,'IND Balance'!$C$5:$C$141,'Service shares'!$B147,'IND Balance'!$D$5:$D$141,"*"&amp;'Service shares'!$A147)*T147</f>
        <v>7.4804269199578943</v>
      </c>
      <c r="AZ147" s="2">
        <f>SUMIFS('IND Balance'!T$5:T$141,'IND Balance'!$C$5:$C$141,'Service shares'!$B147,'IND Balance'!$D$5:$D$141,"*"&amp;'Service shares'!$A147)*U147</f>
        <v>0.34553489010526311</v>
      </c>
      <c r="BA147" s="2">
        <f>SUMIFS('IND Balance'!U$5:U$141,'IND Balance'!$C$5:$C$141,'Service shares'!$B147,'IND Balance'!$D$5:$D$141,"*"&amp;'Service shares'!$A147)*V147</f>
        <v>129.30658012661053</v>
      </c>
      <c r="BB147" s="2">
        <f>SUMIFS('IND Balance'!V$5:V$141,'IND Balance'!$C$5:$C$141,'Service shares'!$B147,'IND Balance'!$D$5:$D$141,"*"&amp;'Service shares'!$A147)*W147</f>
        <v>8.1334328119578956</v>
      </c>
      <c r="BC147" s="2">
        <f>SUMIFS('IND Balance'!W$5:W$141,'IND Balance'!$C$5:$C$141,'Service shares'!$B147,'IND Balance'!$D$5:$D$141,"*"&amp;'Service shares'!$A147)*X147</f>
        <v>45.998351897473682</v>
      </c>
      <c r="BD147" s="2">
        <f>SUMIFS('IND Balance'!X$5:X$141,'IND Balance'!$C$5:$C$141,'Service shares'!$B147,'IND Balance'!$D$5:$D$141,"*"&amp;'Service shares'!$A147)*Y147</f>
        <v>465.84517677187364</v>
      </c>
      <c r="BE147" s="2">
        <f>SUMIFS('IND Balance'!Y$5:Y$141,'IND Balance'!$C$5:$C$141,'Service shares'!$B147,'IND Balance'!$D$5:$D$141,"*"&amp;'Service shares'!$A147)*Z147</f>
        <v>43.527954649936838</v>
      </c>
      <c r="BF147" s="2">
        <f>SUMIFS('IND Balance'!Z$5:Z$141,'IND Balance'!$C$5:$C$141,'Service shares'!$B147,'IND Balance'!$D$5:$D$141,"*"&amp;'Service shares'!$A147)*AA147</f>
        <v>3.8704017611368418</v>
      </c>
      <c r="BG147" s="2">
        <f>SUMIFS('IND Balance'!AA$5:AA$141,'IND Balance'!$C$5:$C$141,'Service shares'!$B147,'IND Balance'!$D$5:$D$141,"*"&amp;'Service shares'!$A147)*AB147</f>
        <v>25.448248746568421</v>
      </c>
      <c r="BH147" s="2">
        <f>SUMIFS('IND Balance'!AB$5:AB$141,'IND Balance'!$C$5:$C$141,'Service shares'!$B147,'IND Balance'!$D$5:$D$141,"*"&amp;'Service shares'!$A147)*AC147</f>
        <v>2.1034719227789473</v>
      </c>
      <c r="BI147" s="2">
        <f>SUMIFS('IND Balance'!AC$5:AC$141,'IND Balance'!$C$5:$C$141,'Service shares'!$B147,'IND Balance'!$D$5:$D$141,"*"&amp;'Service shares'!$A147)*AD147</f>
        <v>24.767336877684208</v>
      </c>
      <c r="BJ147" s="2">
        <f>SUMIFS('IND Balance'!AD$5:AD$141,'IND Balance'!$C$5:$C$141,'Service shares'!$B147,'IND Balance'!$D$5:$D$141,"*"&amp;'Service shares'!$A147)*AE147</f>
        <v>0</v>
      </c>
      <c r="BK147" s="2">
        <f>SUMIFS('IND Balance'!AE$5:AE$141,'IND Balance'!$C$5:$C$141,'Service shares'!$B147,'IND Balance'!$D$5:$D$141,"*"&amp;'Service shares'!$A147)*AF147</f>
        <v>26.401915993894736</v>
      </c>
      <c r="BL147" s="2">
        <f>SUMIFS('IND Balance'!AF$5:AF$141,'IND Balance'!$C$5:$C$141,'Service shares'!$B147,'IND Balance'!$D$5:$D$141,"*"&amp;'Service shares'!$A147)*AG147</f>
        <v>13.946408800210525</v>
      </c>
      <c r="BM147" s="2">
        <f>SUMIFS('IND Balance'!AG$5:AG$141,'IND Balance'!$C$5:$C$141,'Service shares'!$B147,'IND Balance'!$D$5:$D$141,"*"&amp;'Service shares'!$A147)*AH147</f>
        <v>173.83232898610527</v>
      </c>
      <c r="BN147" s="2">
        <f>SUMIFS('IND Balance'!AH$5:AH$141,'IND Balance'!$C$5:$C$141,'Service shares'!$B147,'IND Balance'!$D$5:$D$141,"*"&amp;'Service shares'!$A147)*AI147</f>
        <v>0</v>
      </c>
    </row>
    <row r="148" spans="1:66" x14ac:dyDescent="0.45">
      <c r="A148" t="s">
        <v>160</v>
      </c>
      <c r="B148" t="s">
        <v>49</v>
      </c>
      <c r="C148" t="s">
        <v>184</v>
      </c>
      <c r="D148" s="1">
        <v>1.7543859649122806E-2</v>
      </c>
      <c r="E148" s="1"/>
      <c r="F148" s="1">
        <f t="shared" si="34"/>
        <v>1.7543859649122806E-2</v>
      </c>
      <c r="G148" s="1">
        <f t="shared" si="35"/>
        <v>1.7543859649122806E-2</v>
      </c>
      <c r="H148" s="1">
        <f t="shared" si="35"/>
        <v>1.7543859649122806E-2</v>
      </c>
      <c r="I148" s="1">
        <f t="shared" si="35"/>
        <v>1.7543859649122806E-2</v>
      </c>
      <c r="J148" s="1">
        <f t="shared" si="35"/>
        <v>1.7543859649122806E-2</v>
      </c>
      <c r="K148" s="1">
        <f t="shared" si="35"/>
        <v>1.7543859649122806E-2</v>
      </c>
      <c r="L148" s="1">
        <f t="shared" si="35"/>
        <v>1.7543859649122806E-2</v>
      </c>
      <c r="M148" s="1">
        <f t="shared" si="35"/>
        <v>1.7543859649122806E-2</v>
      </c>
      <c r="N148" s="1">
        <f t="shared" si="35"/>
        <v>1.7543859649122806E-2</v>
      </c>
      <c r="O148" s="1">
        <f t="shared" si="35"/>
        <v>1.7543859649122806E-2</v>
      </c>
      <c r="P148" s="1">
        <f t="shared" si="35"/>
        <v>1.7543859649122806E-2</v>
      </c>
      <c r="Q148" s="1">
        <f t="shared" si="35"/>
        <v>1.7543859649122806E-2</v>
      </c>
      <c r="R148" s="1">
        <f t="shared" si="35"/>
        <v>1.7543859649122806E-2</v>
      </c>
      <c r="S148" s="1">
        <f t="shared" si="35"/>
        <v>1.7543859649122806E-2</v>
      </c>
      <c r="T148" s="1">
        <f t="shared" si="35"/>
        <v>1.7543859649122806E-2</v>
      </c>
      <c r="U148" s="1">
        <f t="shared" si="35"/>
        <v>1.7543859649122806E-2</v>
      </c>
      <c r="V148" s="1">
        <f t="shared" si="35"/>
        <v>1.7543859649122806E-2</v>
      </c>
      <c r="W148" s="1">
        <f t="shared" si="36"/>
        <v>1.7543859649122806E-2</v>
      </c>
      <c r="X148" s="1">
        <f t="shared" si="36"/>
        <v>1.7543859649122806E-2</v>
      </c>
      <c r="Y148" s="1">
        <f t="shared" si="36"/>
        <v>1.7543859649122806E-2</v>
      </c>
      <c r="Z148" s="1">
        <f t="shared" si="36"/>
        <v>1.7543859649122806E-2</v>
      </c>
      <c r="AA148" s="1">
        <f t="shared" si="36"/>
        <v>1.7543859649122806E-2</v>
      </c>
      <c r="AB148" s="1">
        <f t="shared" si="36"/>
        <v>1.7543859649122806E-2</v>
      </c>
      <c r="AC148" s="1">
        <f t="shared" si="36"/>
        <v>1.7543859649122806E-2</v>
      </c>
      <c r="AD148" s="1">
        <f t="shared" si="36"/>
        <v>1.7543859649122806E-2</v>
      </c>
      <c r="AE148" s="1">
        <f t="shared" si="36"/>
        <v>1.7543859649122806E-2</v>
      </c>
      <c r="AF148" s="1">
        <f t="shared" si="36"/>
        <v>1.7543859649122806E-2</v>
      </c>
      <c r="AG148" s="1">
        <f t="shared" si="36"/>
        <v>1.7543859649122806E-2</v>
      </c>
      <c r="AH148" s="1">
        <f t="shared" si="36"/>
        <v>1.7543859649122806E-2</v>
      </c>
      <c r="AI148" s="1">
        <f t="shared" si="36"/>
        <v>1.7543859649122806E-2</v>
      </c>
      <c r="AJ148" s="1"/>
      <c r="AK148" s="2">
        <f>SUMIFS('IND Balance'!E$5:E$141,'IND Balance'!$C$5:$C$141,'Service shares'!$B148,'IND Balance'!$D$5:$D$141,"*"&amp;'Service shares'!$A148)*F148</f>
        <v>1.1329368417473684</v>
      </c>
      <c r="AL148" s="2">
        <f>SUMIFS('IND Balance'!F$5:F$141,'IND Balance'!$C$5:$C$141,'Service shares'!$B148,'IND Balance'!$D$5:$D$141,"*"&amp;'Service shares'!$A148)*G148</f>
        <v>0.87362180134736833</v>
      </c>
      <c r="AM148" s="2">
        <f>SUMIFS('IND Balance'!G$5:G$141,'IND Balance'!$C$5:$C$141,'Service shares'!$B148,'IND Balance'!$D$5:$D$141,"*"&amp;'Service shares'!$A148)*H148</f>
        <v>2.0686464631578948E-3</v>
      </c>
      <c r="AN148" s="2">
        <f>SUMIFS('IND Balance'!H$5:H$141,'IND Balance'!$C$5:$C$141,'Service shares'!$B148,'IND Balance'!$D$5:$D$141,"*"&amp;'Service shares'!$A148)*I148</f>
        <v>0.97969100052631575</v>
      </c>
      <c r="AO148" s="2">
        <f>SUMIFS('IND Balance'!I$5:I$141,'IND Balance'!$C$5:$C$141,'Service shares'!$B148,'IND Balance'!$D$5:$D$141,"*"&amp;'Service shares'!$A148)*J148</f>
        <v>3.7050922800631576</v>
      </c>
      <c r="AP148" s="2">
        <f>SUMIFS('IND Balance'!J$5:J$141,'IND Balance'!$C$5:$C$141,'Service shares'!$B148,'IND Balance'!$D$5:$D$141,"*"&amp;'Service shares'!$A148)*K148</f>
        <v>25.663920730673684</v>
      </c>
      <c r="AQ148" s="2">
        <f>SUMIFS('IND Balance'!K$5:K$141,'IND Balance'!$C$5:$C$141,'Service shares'!$B148,'IND Balance'!$D$5:$D$141,"*"&amp;'Service shares'!$A148)*L148</f>
        <v>0.40826992578947363</v>
      </c>
      <c r="AR148" s="2">
        <f>SUMIFS('IND Balance'!L$5:L$141,'IND Balance'!$C$5:$C$141,'Service shares'!$B148,'IND Balance'!$D$5:$D$141,"*"&amp;'Service shares'!$A148)*M148</f>
        <v>8.2614745578947366E-2</v>
      </c>
      <c r="AS148" s="2">
        <f>SUMIFS('IND Balance'!M$5:M$141,'IND Balance'!$C$5:$C$141,'Service shares'!$B148,'IND Balance'!$D$5:$D$141,"*"&amp;'Service shares'!$A148)*N148</f>
        <v>0.1818078970105263</v>
      </c>
      <c r="AT148" s="2">
        <f>SUMIFS('IND Balance'!N$5:N$141,'IND Balance'!$C$5:$C$141,'Service shares'!$B148,'IND Balance'!$D$5:$D$141,"*"&amp;'Service shares'!$A148)*O148</f>
        <v>84.234429138063149</v>
      </c>
      <c r="AU148" s="2">
        <f>SUMIFS('IND Balance'!O$5:O$141,'IND Balance'!$C$5:$C$141,'Service shares'!$B148,'IND Balance'!$D$5:$D$141,"*"&amp;'Service shares'!$A148)*P148</f>
        <v>0.15430928842105263</v>
      </c>
      <c r="AV148" s="2">
        <f>SUMIFS('IND Balance'!P$5:P$141,'IND Balance'!$C$5:$C$141,'Service shares'!$B148,'IND Balance'!$D$5:$D$141,"*"&amp;'Service shares'!$A148)*Q148</f>
        <v>0.65806161214736836</v>
      </c>
      <c r="AW148" s="2">
        <f>SUMIFS('IND Balance'!Q$5:Q$141,'IND Balance'!$C$5:$C$141,'Service shares'!$B148,'IND Balance'!$D$5:$D$141,"*"&amp;'Service shares'!$A148)*R148</f>
        <v>0.34377770728421053</v>
      </c>
      <c r="AX148" s="2">
        <f>SUMIFS('IND Balance'!R$5:R$141,'IND Balance'!$C$5:$C$141,'Service shares'!$B148,'IND Balance'!$D$5:$D$141,"*"&amp;'Service shares'!$A148)*S148</f>
        <v>0.186794082</v>
      </c>
      <c r="AY148" s="2">
        <f>SUMIFS('IND Balance'!S$5:S$141,'IND Balance'!$C$5:$C$141,'Service shares'!$B148,'IND Balance'!$D$5:$D$141,"*"&amp;'Service shares'!$A148)*T148</f>
        <v>0.14572260233684209</v>
      </c>
      <c r="AZ148" s="2">
        <f>SUMIFS('IND Balance'!T$5:T$141,'IND Balance'!$C$5:$C$141,'Service shares'!$B148,'IND Balance'!$D$5:$D$141,"*"&amp;'Service shares'!$A148)*U148</f>
        <v>6.7311991578947366E-3</v>
      </c>
      <c r="BA148" s="2">
        <f>SUMIFS('IND Balance'!U$5:U$141,'IND Balance'!$C$5:$C$141,'Service shares'!$B148,'IND Balance'!$D$5:$D$141,"*"&amp;'Service shares'!$A148)*V148</f>
        <v>2.5189593531157892</v>
      </c>
      <c r="BB148" s="2">
        <f>SUMIFS('IND Balance'!V$5:V$141,'IND Balance'!$C$5:$C$141,'Service shares'!$B148,'IND Balance'!$D$5:$D$141,"*"&amp;'Service shares'!$A148)*W148</f>
        <v>0.1584434963368421</v>
      </c>
      <c r="BC148" s="2">
        <f>SUMIFS('IND Balance'!W$5:W$141,'IND Balance'!$C$5:$C$141,'Service shares'!$B148,'IND Balance'!$D$5:$D$141,"*"&amp;'Service shares'!$A148)*X148</f>
        <v>0.8960717902105263</v>
      </c>
      <c r="BD148" s="2">
        <f>SUMIFS('IND Balance'!X$5:X$141,'IND Balance'!$C$5:$C$141,'Service shares'!$B148,'IND Balance'!$D$5:$D$141,"*"&amp;'Service shares'!$A148)*Y148</f>
        <v>9.0749060410105251</v>
      </c>
      <c r="BE148" s="2">
        <f>SUMIFS('IND Balance'!Y$5:Y$141,'IND Balance'!$C$5:$C$141,'Service shares'!$B148,'IND Balance'!$D$5:$D$141,"*"&amp;'Service shares'!$A148)*Z148</f>
        <v>0.84794716850526308</v>
      </c>
      <c r="BF148" s="2">
        <f>SUMIFS('IND Balance'!Z$5:Z$141,'IND Balance'!$C$5:$C$141,'Service shares'!$B148,'IND Balance'!$D$5:$D$141,"*"&amp;'Service shares'!$A148)*AA148</f>
        <v>7.5397436905263154E-2</v>
      </c>
      <c r="BG148" s="2">
        <f>SUMIFS('IND Balance'!AA$5:AA$141,'IND Balance'!$C$5:$C$141,'Service shares'!$B148,'IND Balance'!$D$5:$D$141,"*"&amp;'Service shares'!$A148)*AB148</f>
        <v>0.49574510545263156</v>
      </c>
      <c r="BH148" s="2">
        <f>SUMIFS('IND Balance'!AB$5:AB$141,'IND Balance'!$C$5:$C$141,'Service shares'!$B148,'IND Balance'!$D$5:$D$141,"*"&amp;'Service shares'!$A148)*AC148</f>
        <v>4.0976725768421055E-2</v>
      </c>
      <c r="BI148" s="2">
        <f>SUMIFS('IND Balance'!AC$5:AC$141,'IND Balance'!$C$5:$C$141,'Service shares'!$B148,'IND Balance'!$D$5:$D$141,"*"&amp;'Service shares'!$A148)*AD148</f>
        <v>0.48248058852631576</v>
      </c>
      <c r="BJ148" s="2">
        <f>SUMIFS('IND Balance'!AD$5:AD$141,'IND Balance'!$C$5:$C$141,'Service shares'!$B148,'IND Balance'!$D$5:$D$141,"*"&amp;'Service shares'!$A148)*AE148</f>
        <v>0</v>
      </c>
      <c r="BK148" s="2">
        <f>SUMIFS('IND Balance'!AE$5:AE$141,'IND Balance'!$C$5:$C$141,'Service shares'!$B148,'IND Balance'!$D$5:$D$141,"*"&amp;'Service shares'!$A148)*AF148</f>
        <v>0.51432303884210528</v>
      </c>
      <c r="BL148" s="2">
        <f>SUMIFS('IND Balance'!AF$5:AF$141,'IND Balance'!$C$5:$C$141,'Service shares'!$B148,'IND Balance'!$D$5:$D$141,"*"&amp;'Service shares'!$A148)*AG148</f>
        <v>0.27168328831578947</v>
      </c>
      <c r="BM148" s="2">
        <f>SUMIFS('IND Balance'!AG$5:AG$141,'IND Balance'!$C$5:$C$141,'Service shares'!$B148,'IND Balance'!$D$5:$D$141,"*"&amp;'Service shares'!$A148)*AH148</f>
        <v>3.3863440711578949</v>
      </c>
      <c r="BN148" s="2">
        <f>SUMIFS('IND Balance'!AH$5:AH$141,'IND Balance'!$C$5:$C$141,'Service shares'!$B148,'IND Balance'!$D$5:$D$141,"*"&amp;'Service shares'!$A148)*AI148</f>
        <v>0</v>
      </c>
    </row>
    <row r="149" spans="1:66" x14ac:dyDescent="0.45">
      <c r="A149" t="s">
        <v>160</v>
      </c>
      <c r="B149" t="s">
        <v>49</v>
      </c>
      <c r="C149" t="s">
        <v>188</v>
      </c>
      <c r="D149" s="1">
        <v>8.1871345029239762E-2</v>
      </c>
      <c r="E149" s="1"/>
      <c r="F149" s="1">
        <f t="shared" si="34"/>
        <v>8.1871345029239762E-2</v>
      </c>
      <c r="G149" s="1">
        <f t="shared" si="35"/>
        <v>8.1871345029239762E-2</v>
      </c>
      <c r="H149" s="1">
        <f t="shared" si="35"/>
        <v>8.1871345029239762E-2</v>
      </c>
      <c r="I149" s="1">
        <f t="shared" si="35"/>
        <v>8.1871345029239762E-2</v>
      </c>
      <c r="J149" s="1">
        <f t="shared" si="35"/>
        <v>8.1871345029239762E-2</v>
      </c>
      <c r="K149" s="1">
        <f t="shared" si="35"/>
        <v>8.1871345029239762E-2</v>
      </c>
      <c r="L149" s="1">
        <f t="shared" si="35"/>
        <v>8.1871345029239762E-2</v>
      </c>
      <c r="M149" s="1">
        <f t="shared" si="35"/>
        <v>8.1871345029239762E-2</v>
      </c>
      <c r="N149" s="1">
        <f t="shared" si="35"/>
        <v>8.1871345029239762E-2</v>
      </c>
      <c r="O149" s="1">
        <f t="shared" si="35"/>
        <v>8.1871345029239762E-2</v>
      </c>
      <c r="P149" s="1">
        <f t="shared" si="35"/>
        <v>8.1871345029239762E-2</v>
      </c>
      <c r="Q149" s="1">
        <f t="shared" si="35"/>
        <v>8.1871345029239762E-2</v>
      </c>
      <c r="R149" s="1">
        <f t="shared" si="35"/>
        <v>8.1871345029239762E-2</v>
      </c>
      <c r="S149" s="1">
        <f t="shared" si="35"/>
        <v>8.1871345029239762E-2</v>
      </c>
      <c r="T149" s="1">
        <f t="shared" si="35"/>
        <v>8.1871345029239762E-2</v>
      </c>
      <c r="U149" s="1">
        <f t="shared" si="35"/>
        <v>8.1871345029239762E-2</v>
      </c>
      <c r="V149" s="1">
        <f t="shared" si="35"/>
        <v>8.1871345029239762E-2</v>
      </c>
      <c r="W149" s="1">
        <f t="shared" si="36"/>
        <v>8.1871345029239762E-2</v>
      </c>
      <c r="X149" s="1">
        <f t="shared" si="36"/>
        <v>8.1871345029239762E-2</v>
      </c>
      <c r="Y149" s="1">
        <f t="shared" si="36"/>
        <v>8.1871345029239762E-2</v>
      </c>
      <c r="Z149" s="1">
        <f t="shared" si="36"/>
        <v>8.1871345029239762E-2</v>
      </c>
      <c r="AA149" s="1">
        <f t="shared" si="36"/>
        <v>8.1871345029239762E-2</v>
      </c>
      <c r="AB149" s="1">
        <f t="shared" si="36"/>
        <v>8.1871345029239762E-2</v>
      </c>
      <c r="AC149" s="1">
        <f t="shared" si="36"/>
        <v>8.1871345029239762E-2</v>
      </c>
      <c r="AD149" s="1">
        <f t="shared" si="36"/>
        <v>8.1871345029239762E-2</v>
      </c>
      <c r="AE149" s="1">
        <f t="shared" si="36"/>
        <v>8.1871345029239762E-2</v>
      </c>
      <c r="AF149" s="1">
        <f t="shared" si="36"/>
        <v>8.1871345029239762E-2</v>
      </c>
      <c r="AG149" s="1">
        <f t="shared" si="36"/>
        <v>8.1871345029239762E-2</v>
      </c>
      <c r="AH149" s="1">
        <f t="shared" si="36"/>
        <v>8.1871345029239762E-2</v>
      </c>
      <c r="AI149" s="1">
        <f t="shared" si="36"/>
        <v>8.1871345029239762E-2</v>
      </c>
      <c r="AJ149" s="1"/>
      <c r="AK149" s="2">
        <f>SUMIFS('IND Balance'!E$5:E$141,'IND Balance'!$C$5:$C$141,'Service shares'!$B149,'IND Balance'!$D$5:$D$141,"*"&amp;'Service shares'!$A149)*F149</f>
        <v>5.2870385948210528</v>
      </c>
      <c r="AL149" s="2">
        <f>SUMIFS('IND Balance'!F$5:F$141,'IND Balance'!$C$5:$C$141,'Service shares'!$B149,'IND Balance'!$D$5:$D$141,"*"&amp;'Service shares'!$A149)*G149</f>
        <v>4.0769017396210518</v>
      </c>
      <c r="AM149" s="2">
        <f>SUMIFS('IND Balance'!G$5:G$141,'IND Balance'!$C$5:$C$141,'Service shares'!$B149,'IND Balance'!$D$5:$D$141,"*"&amp;'Service shares'!$A149)*H149</f>
        <v>9.6536834947368415E-3</v>
      </c>
      <c r="AN149" s="2">
        <f>SUMIFS('IND Balance'!H$5:H$141,'IND Balance'!$C$5:$C$141,'Service shares'!$B149,'IND Balance'!$D$5:$D$141,"*"&amp;'Service shares'!$A149)*I149</f>
        <v>4.5718913357894735</v>
      </c>
      <c r="AO149" s="2">
        <f>SUMIFS('IND Balance'!I$5:I$141,'IND Balance'!$C$5:$C$141,'Service shares'!$B149,'IND Balance'!$D$5:$D$141,"*"&amp;'Service shares'!$A149)*J149</f>
        <v>17.290430640294737</v>
      </c>
      <c r="AP149" s="2">
        <f>SUMIFS('IND Balance'!J$5:J$141,'IND Balance'!$C$5:$C$141,'Service shares'!$B149,'IND Balance'!$D$5:$D$141,"*"&amp;'Service shares'!$A149)*K149</f>
        <v>119.76496340981052</v>
      </c>
      <c r="AQ149" s="2">
        <f>SUMIFS('IND Balance'!K$5:K$141,'IND Balance'!$C$5:$C$141,'Service shares'!$B149,'IND Balance'!$D$5:$D$141,"*"&amp;'Service shares'!$A149)*L149</f>
        <v>1.9052596536842104</v>
      </c>
      <c r="AR149" s="2">
        <f>SUMIFS('IND Balance'!L$5:L$141,'IND Balance'!$C$5:$C$141,'Service shares'!$B149,'IND Balance'!$D$5:$D$141,"*"&amp;'Service shares'!$A149)*M149</f>
        <v>0.38553547936842103</v>
      </c>
      <c r="AS149" s="2">
        <f>SUMIFS('IND Balance'!M$5:M$141,'IND Balance'!$C$5:$C$141,'Service shares'!$B149,'IND Balance'!$D$5:$D$141,"*"&amp;'Service shares'!$A149)*N149</f>
        <v>0.84843685271578939</v>
      </c>
      <c r="AT149" s="2">
        <f>SUMIFS('IND Balance'!N$5:N$141,'IND Balance'!$C$5:$C$141,'Service shares'!$B149,'IND Balance'!$D$5:$D$141,"*"&amp;'Service shares'!$A149)*O149</f>
        <v>393.09400264429473</v>
      </c>
      <c r="AU149" s="2">
        <f>SUMIFS('IND Balance'!O$5:O$141,'IND Balance'!$C$5:$C$141,'Service shares'!$B149,'IND Balance'!$D$5:$D$141,"*"&amp;'Service shares'!$A149)*P149</f>
        <v>0.72011001263157892</v>
      </c>
      <c r="AV149" s="2">
        <f>SUMIFS('IND Balance'!P$5:P$141,'IND Balance'!$C$5:$C$141,'Service shares'!$B149,'IND Balance'!$D$5:$D$141,"*"&amp;'Service shares'!$A149)*Q149</f>
        <v>3.0709541900210522</v>
      </c>
      <c r="AW149" s="2">
        <f>SUMIFS('IND Balance'!Q$5:Q$141,'IND Balance'!$C$5:$C$141,'Service shares'!$B149,'IND Balance'!$D$5:$D$141,"*"&amp;'Service shares'!$A149)*R149</f>
        <v>1.6042959673263157</v>
      </c>
      <c r="AX149" s="2">
        <f>SUMIFS('IND Balance'!R$5:R$141,'IND Balance'!$C$5:$C$141,'Service shares'!$B149,'IND Balance'!$D$5:$D$141,"*"&amp;'Service shares'!$A149)*S149</f>
        <v>0.87170571600000002</v>
      </c>
      <c r="AY149" s="2">
        <f>SUMIFS('IND Balance'!S$5:S$141,'IND Balance'!$C$5:$C$141,'Service shares'!$B149,'IND Balance'!$D$5:$D$141,"*"&amp;'Service shares'!$A149)*T149</f>
        <v>0.68003881090526308</v>
      </c>
      <c r="AZ149" s="2">
        <f>SUMIFS('IND Balance'!T$5:T$141,'IND Balance'!$C$5:$C$141,'Service shares'!$B149,'IND Balance'!$D$5:$D$141,"*"&amp;'Service shares'!$A149)*U149</f>
        <v>3.1412262736842105E-2</v>
      </c>
      <c r="BA149" s="2">
        <f>SUMIFS('IND Balance'!U$5:U$141,'IND Balance'!$C$5:$C$141,'Service shares'!$B149,'IND Balance'!$D$5:$D$141,"*"&amp;'Service shares'!$A149)*V149</f>
        <v>11.755143647873684</v>
      </c>
      <c r="BB149" s="2">
        <f>SUMIFS('IND Balance'!V$5:V$141,'IND Balance'!$C$5:$C$141,'Service shares'!$B149,'IND Balance'!$D$5:$D$141,"*"&amp;'Service shares'!$A149)*W149</f>
        <v>0.73940298290526318</v>
      </c>
      <c r="BC149" s="2">
        <f>SUMIFS('IND Balance'!W$5:W$141,'IND Balance'!$C$5:$C$141,'Service shares'!$B149,'IND Balance'!$D$5:$D$141,"*"&amp;'Service shares'!$A149)*X149</f>
        <v>4.1816683543157893</v>
      </c>
      <c r="BD149" s="2">
        <f>SUMIFS('IND Balance'!X$5:X$141,'IND Balance'!$C$5:$C$141,'Service shares'!$B149,'IND Balance'!$D$5:$D$141,"*"&amp;'Service shares'!$A149)*Y149</f>
        <v>42.349561524715782</v>
      </c>
      <c r="BE149" s="2">
        <f>SUMIFS('IND Balance'!Y$5:Y$141,'IND Balance'!$C$5:$C$141,'Service shares'!$B149,'IND Balance'!$D$5:$D$141,"*"&amp;'Service shares'!$A149)*Z149</f>
        <v>3.9570867863578947</v>
      </c>
      <c r="BF149" s="2">
        <f>SUMIFS('IND Balance'!Z$5:Z$141,'IND Balance'!$C$5:$C$141,'Service shares'!$B149,'IND Balance'!$D$5:$D$141,"*"&amp;'Service shares'!$A149)*AA149</f>
        <v>0.35185470555789466</v>
      </c>
      <c r="BG149" s="2">
        <f>SUMIFS('IND Balance'!AA$5:AA$141,'IND Balance'!$C$5:$C$141,'Service shares'!$B149,'IND Balance'!$D$5:$D$141,"*"&amp;'Service shares'!$A149)*AB149</f>
        <v>2.3134771587789471</v>
      </c>
      <c r="BH149" s="2">
        <f>SUMIFS('IND Balance'!AB$5:AB$141,'IND Balance'!$C$5:$C$141,'Service shares'!$B149,'IND Balance'!$D$5:$D$141,"*"&amp;'Service shares'!$A149)*AC149</f>
        <v>0.1912247202526316</v>
      </c>
      <c r="BI149" s="2">
        <f>SUMIFS('IND Balance'!AC$5:AC$141,'IND Balance'!$C$5:$C$141,'Service shares'!$B149,'IND Balance'!$D$5:$D$141,"*"&amp;'Service shares'!$A149)*AD149</f>
        <v>2.2515760797894733</v>
      </c>
      <c r="BJ149" s="2">
        <f>SUMIFS('IND Balance'!AD$5:AD$141,'IND Balance'!$C$5:$C$141,'Service shares'!$B149,'IND Balance'!$D$5:$D$141,"*"&amp;'Service shares'!$A149)*AE149</f>
        <v>0</v>
      </c>
      <c r="BK149" s="2">
        <f>SUMIFS('IND Balance'!AE$5:AE$141,'IND Balance'!$C$5:$C$141,'Service shares'!$B149,'IND Balance'!$D$5:$D$141,"*"&amp;'Service shares'!$A149)*AF149</f>
        <v>2.4001741812631576</v>
      </c>
      <c r="BL149" s="2">
        <f>SUMIFS('IND Balance'!AF$5:AF$141,'IND Balance'!$C$5:$C$141,'Service shares'!$B149,'IND Balance'!$D$5:$D$141,"*"&amp;'Service shares'!$A149)*AG149</f>
        <v>1.2678553454736841</v>
      </c>
      <c r="BM149" s="2">
        <f>SUMIFS('IND Balance'!AG$5:AG$141,'IND Balance'!$C$5:$C$141,'Service shares'!$B149,'IND Balance'!$D$5:$D$141,"*"&amp;'Service shares'!$A149)*AH149</f>
        <v>15.802938998736842</v>
      </c>
      <c r="BN149" s="2">
        <f>SUMIFS('IND Balance'!AH$5:AH$141,'IND Balance'!$C$5:$C$141,'Service shares'!$B149,'IND Balance'!$D$5:$D$141,"*"&amp;'Service shares'!$A149)*AI149</f>
        <v>0</v>
      </c>
    </row>
    <row r="150" spans="1:66" x14ac:dyDescent="0.45">
      <c r="A150" t="s">
        <v>160</v>
      </c>
      <c r="B150" t="s">
        <v>51</v>
      </c>
      <c r="C150" t="s">
        <v>173</v>
      </c>
      <c r="D150" s="1">
        <v>0.5</v>
      </c>
      <c r="E150" s="1"/>
      <c r="F150" s="1">
        <f t="shared" si="34"/>
        <v>0.5</v>
      </c>
      <c r="G150" s="1">
        <f t="shared" si="35"/>
        <v>0.5</v>
      </c>
      <c r="H150" s="1">
        <f t="shared" si="35"/>
        <v>0.5</v>
      </c>
      <c r="I150" s="1">
        <f t="shared" si="35"/>
        <v>0.5</v>
      </c>
      <c r="J150" s="1">
        <f t="shared" si="35"/>
        <v>0.5</v>
      </c>
      <c r="K150" s="1">
        <f t="shared" si="35"/>
        <v>0.5</v>
      </c>
      <c r="L150" s="1">
        <f t="shared" si="35"/>
        <v>0.5</v>
      </c>
      <c r="M150" s="1">
        <f t="shared" si="35"/>
        <v>0.5</v>
      </c>
      <c r="N150" s="1">
        <f t="shared" si="35"/>
        <v>0.5</v>
      </c>
      <c r="O150" s="1">
        <f t="shared" si="35"/>
        <v>0.5</v>
      </c>
      <c r="P150" s="1">
        <f t="shared" si="35"/>
        <v>0.5</v>
      </c>
      <c r="Q150" s="1">
        <f t="shared" si="35"/>
        <v>0.5</v>
      </c>
      <c r="R150" s="1">
        <f t="shared" si="35"/>
        <v>0.5</v>
      </c>
      <c r="S150" s="1">
        <f t="shared" si="35"/>
        <v>0.5</v>
      </c>
      <c r="T150" s="1">
        <f t="shared" si="35"/>
        <v>0.5</v>
      </c>
      <c r="U150" s="1">
        <f t="shared" si="35"/>
        <v>0.5</v>
      </c>
      <c r="V150" s="1">
        <f t="shared" si="35"/>
        <v>0.5</v>
      </c>
      <c r="W150" s="1">
        <f t="shared" si="36"/>
        <v>0.5</v>
      </c>
      <c r="X150" s="1">
        <f t="shared" si="36"/>
        <v>0.5</v>
      </c>
      <c r="Y150" s="1">
        <f t="shared" si="36"/>
        <v>0.5</v>
      </c>
      <c r="Z150" s="1">
        <f t="shared" si="36"/>
        <v>0.5</v>
      </c>
      <c r="AA150" s="1">
        <f t="shared" si="36"/>
        <v>0.5</v>
      </c>
      <c r="AB150" s="1">
        <f t="shared" si="36"/>
        <v>0.5</v>
      </c>
      <c r="AC150" s="1">
        <f t="shared" si="36"/>
        <v>0.5</v>
      </c>
      <c r="AD150" s="1">
        <f t="shared" si="36"/>
        <v>0.5</v>
      </c>
      <c r="AE150" s="1">
        <f t="shared" si="36"/>
        <v>0.5</v>
      </c>
      <c r="AF150" s="1">
        <f t="shared" si="36"/>
        <v>0.5</v>
      </c>
      <c r="AG150" s="1">
        <f t="shared" si="36"/>
        <v>0.5</v>
      </c>
      <c r="AH150" s="1">
        <f t="shared" si="36"/>
        <v>0.5</v>
      </c>
      <c r="AI150" s="1">
        <f t="shared" si="36"/>
        <v>0.5</v>
      </c>
      <c r="AJ150" s="1"/>
      <c r="AK150" s="2">
        <f>SUMIFS('IND Balance'!E$5:E$141,'IND Balance'!$C$5:$C$141,'Service shares'!$B150,'IND Balance'!$D$5:$D$141,"*"&amp;'Service shares'!$A150)*F150</f>
        <v>0</v>
      </c>
      <c r="AL150" s="2">
        <f>SUMIFS('IND Balance'!F$5:F$141,'IND Balance'!$C$5:$C$141,'Service shares'!$B150,'IND Balance'!$D$5:$D$141,"*"&amp;'Service shares'!$A150)*G150</f>
        <v>0.25322185079999998</v>
      </c>
      <c r="AM150" s="2">
        <f>SUMIFS('IND Balance'!G$5:G$141,'IND Balance'!$C$5:$C$141,'Service shares'!$B150,'IND Balance'!$D$5:$D$141,"*"&amp;'Service shares'!$A150)*H150</f>
        <v>0</v>
      </c>
      <c r="AN150" s="2">
        <f>SUMIFS('IND Balance'!H$5:H$141,'IND Balance'!$C$5:$C$141,'Service shares'!$B150,'IND Balance'!$D$5:$D$141,"*"&amp;'Service shares'!$A150)*I150</f>
        <v>2.1400828199999999E-2</v>
      </c>
      <c r="AO150" s="2">
        <f>SUMIFS('IND Balance'!I$5:I$141,'IND Balance'!$C$5:$C$141,'Service shares'!$B150,'IND Balance'!$D$5:$D$141,"*"&amp;'Service shares'!$A150)*J150</f>
        <v>32.897039936399999</v>
      </c>
      <c r="AP150" s="2">
        <f>SUMIFS('IND Balance'!J$5:J$141,'IND Balance'!$C$5:$C$141,'Service shares'!$B150,'IND Balance'!$D$5:$D$141,"*"&amp;'Service shares'!$A150)*K150</f>
        <v>55.794575867399999</v>
      </c>
      <c r="AQ150" s="2">
        <f>SUMIFS('IND Balance'!K$5:K$141,'IND Balance'!$C$5:$C$141,'Service shares'!$B150,'IND Balance'!$D$5:$D$141,"*"&amp;'Service shares'!$A150)*L150</f>
        <v>0.8829709992</v>
      </c>
      <c r="AR150" s="2">
        <f>SUMIFS('IND Balance'!L$5:L$141,'IND Balance'!$C$5:$C$141,'Service shares'!$B150,'IND Balance'!$D$5:$D$141,"*"&amp;'Service shares'!$A150)*M150</f>
        <v>2.1411692946000001</v>
      </c>
      <c r="AS150" s="2">
        <f>SUMIFS('IND Balance'!M$5:M$141,'IND Balance'!$C$5:$C$141,'Service shares'!$B150,'IND Balance'!$D$5:$D$141,"*"&amp;'Service shares'!$A150)*N150</f>
        <v>0</v>
      </c>
      <c r="AT150" s="2">
        <f>SUMIFS('IND Balance'!N$5:N$141,'IND Balance'!$C$5:$C$141,'Service shares'!$B150,'IND Balance'!$D$5:$D$141,"*"&amp;'Service shares'!$A150)*O150</f>
        <v>78.121905226199999</v>
      </c>
      <c r="AU150" s="2">
        <f>SUMIFS('IND Balance'!O$5:O$141,'IND Balance'!$C$5:$C$141,'Service shares'!$B150,'IND Balance'!$D$5:$D$141,"*"&amp;'Service shares'!$A150)*P150</f>
        <v>3.9801060576</v>
      </c>
      <c r="AV150" s="2">
        <f>SUMIFS('IND Balance'!P$5:P$141,'IND Balance'!$C$5:$C$141,'Service shares'!$B150,'IND Balance'!$D$5:$D$141,"*"&amp;'Service shares'!$A150)*Q150</f>
        <v>5.9651307396000002</v>
      </c>
      <c r="AW150" s="2">
        <f>SUMIFS('IND Balance'!Q$5:Q$141,'IND Balance'!$C$5:$C$141,'Service shares'!$B150,'IND Balance'!$D$5:$D$141,"*"&amp;'Service shares'!$A150)*R150</f>
        <v>0.43468613639999998</v>
      </c>
      <c r="AX150" s="2">
        <f>SUMIFS('IND Balance'!R$5:R$141,'IND Balance'!$C$5:$C$141,'Service shares'!$B150,'IND Balance'!$D$5:$D$141,"*"&amp;'Service shares'!$A150)*S150</f>
        <v>0</v>
      </c>
      <c r="AY150" s="2">
        <f>SUMIFS('IND Balance'!S$5:S$141,'IND Balance'!$C$5:$C$141,'Service shares'!$B150,'IND Balance'!$D$5:$D$141,"*"&amp;'Service shares'!$A150)*T150</f>
        <v>1.4478666156</v>
      </c>
      <c r="AZ150" s="2">
        <f>SUMIFS('IND Balance'!T$5:T$141,'IND Balance'!$C$5:$C$141,'Service shares'!$B150,'IND Balance'!$D$5:$D$141,"*"&amp;'Service shares'!$A150)*U150</f>
        <v>0</v>
      </c>
      <c r="BA150" s="2">
        <f>SUMIFS('IND Balance'!U$5:U$141,'IND Balance'!$C$5:$C$141,'Service shares'!$B150,'IND Balance'!$D$5:$D$141,"*"&amp;'Service shares'!$A150)*V150</f>
        <v>6.1394230368000002</v>
      </c>
      <c r="BB150" s="2">
        <f>SUMIFS('IND Balance'!V$5:V$141,'IND Balance'!$C$5:$C$141,'Service shares'!$B150,'IND Balance'!$D$5:$D$141,"*"&amp;'Service shares'!$A150)*W150</f>
        <v>0.20186865540000001</v>
      </c>
      <c r="BC150" s="2">
        <f>SUMIFS('IND Balance'!W$5:W$141,'IND Balance'!$C$5:$C$141,'Service shares'!$B150,'IND Balance'!$D$5:$D$141,"*"&amp;'Service shares'!$A150)*X150</f>
        <v>5.3884241603999996</v>
      </c>
      <c r="BD150" s="2">
        <f>SUMIFS('IND Balance'!X$5:X$141,'IND Balance'!$C$5:$C$141,'Service shares'!$B150,'IND Balance'!$D$5:$D$141,"*"&amp;'Service shares'!$A150)*Y150</f>
        <v>14.669383269600001</v>
      </c>
      <c r="BE150" s="2">
        <f>SUMIFS('IND Balance'!Y$5:Y$141,'IND Balance'!$C$5:$C$141,'Service shares'!$B150,'IND Balance'!$D$5:$D$141,"*"&amp;'Service shares'!$A150)*Z150</f>
        <v>6.2617508657999998</v>
      </c>
      <c r="BF150" s="2">
        <f>SUMIFS('IND Balance'!Z$5:Z$141,'IND Balance'!$C$5:$C$141,'Service shares'!$B150,'IND Balance'!$D$5:$D$141,"*"&amp;'Service shares'!$A150)*AA150</f>
        <v>0</v>
      </c>
      <c r="BG150" s="2">
        <f>SUMIFS('IND Balance'!AA$5:AA$141,'IND Balance'!$C$5:$C$141,'Service shares'!$B150,'IND Balance'!$D$5:$D$141,"*"&amp;'Service shares'!$A150)*AB150</f>
        <v>0</v>
      </c>
      <c r="BH150" s="2">
        <f>SUMIFS('IND Balance'!AB$5:AB$141,'IND Balance'!$C$5:$C$141,'Service shares'!$B150,'IND Balance'!$D$5:$D$141,"*"&amp;'Service shares'!$A150)*AC150</f>
        <v>0</v>
      </c>
      <c r="BI150" s="2">
        <f>SUMIFS('IND Balance'!AC$5:AC$141,'IND Balance'!$C$5:$C$141,'Service shares'!$B150,'IND Balance'!$D$5:$D$141,"*"&amp;'Service shares'!$A150)*AD150</f>
        <v>4.1868E-4</v>
      </c>
      <c r="BJ150" s="2">
        <f>SUMIFS('IND Balance'!AD$5:AD$141,'IND Balance'!$C$5:$C$141,'Service shares'!$B150,'IND Balance'!$D$5:$D$141,"*"&amp;'Service shares'!$A150)*AE150</f>
        <v>0</v>
      </c>
      <c r="BK150" s="2">
        <f>SUMIFS('IND Balance'!AE$5:AE$141,'IND Balance'!$C$5:$C$141,'Service shares'!$B150,'IND Balance'!$D$5:$D$141,"*"&amp;'Service shares'!$A150)*AF150</f>
        <v>0</v>
      </c>
      <c r="BL150" s="2">
        <f>SUMIFS('IND Balance'!AF$5:AF$141,'IND Balance'!$C$5:$C$141,'Service shares'!$B150,'IND Balance'!$D$5:$D$141,"*"&amp;'Service shares'!$A150)*AG150</f>
        <v>1.2538712376000001</v>
      </c>
      <c r="BM150" s="2">
        <f>SUMIFS('IND Balance'!AG$5:AG$141,'IND Balance'!$C$5:$C$141,'Service shares'!$B150,'IND Balance'!$D$5:$D$141,"*"&amp;'Service shares'!$A150)*AH150</f>
        <v>20.4856628022</v>
      </c>
      <c r="BN150" s="2">
        <f>SUMIFS('IND Balance'!AH$5:AH$141,'IND Balance'!$C$5:$C$141,'Service shares'!$B150,'IND Balance'!$D$5:$D$141,"*"&amp;'Service shares'!$A150)*AI150</f>
        <v>0</v>
      </c>
    </row>
    <row r="151" spans="1:66" x14ac:dyDescent="0.45">
      <c r="A151" t="s">
        <v>160</v>
      </c>
      <c r="B151" t="s">
        <v>51</v>
      </c>
      <c r="C151" t="s">
        <v>188</v>
      </c>
      <c r="D151" s="1">
        <v>0.5</v>
      </c>
      <c r="E151" s="1"/>
      <c r="F151" s="1">
        <f t="shared" si="34"/>
        <v>0.5</v>
      </c>
      <c r="G151" s="1">
        <f t="shared" si="35"/>
        <v>0.5</v>
      </c>
      <c r="H151" s="1">
        <f t="shared" si="35"/>
        <v>0.5</v>
      </c>
      <c r="I151" s="1">
        <f t="shared" si="35"/>
        <v>0.5</v>
      </c>
      <c r="J151" s="1">
        <f t="shared" si="35"/>
        <v>0.5</v>
      </c>
      <c r="K151" s="1">
        <f t="shared" si="35"/>
        <v>0.5</v>
      </c>
      <c r="L151" s="1">
        <f t="shared" si="35"/>
        <v>0.5</v>
      </c>
      <c r="M151" s="1">
        <f t="shared" si="35"/>
        <v>0.5</v>
      </c>
      <c r="N151" s="1">
        <f t="shared" si="35"/>
        <v>0.5</v>
      </c>
      <c r="O151" s="1">
        <f t="shared" si="35"/>
        <v>0.5</v>
      </c>
      <c r="P151" s="1">
        <f t="shared" si="35"/>
        <v>0.5</v>
      </c>
      <c r="Q151" s="1">
        <f t="shared" si="35"/>
        <v>0.5</v>
      </c>
      <c r="R151" s="1">
        <f t="shared" si="35"/>
        <v>0.5</v>
      </c>
      <c r="S151" s="1">
        <f t="shared" si="35"/>
        <v>0.5</v>
      </c>
      <c r="T151" s="1">
        <f t="shared" si="35"/>
        <v>0.5</v>
      </c>
      <c r="U151" s="1">
        <f t="shared" si="35"/>
        <v>0.5</v>
      </c>
      <c r="V151" s="1">
        <f t="shared" si="35"/>
        <v>0.5</v>
      </c>
      <c r="W151" s="1">
        <f t="shared" si="36"/>
        <v>0.5</v>
      </c>
      <c r="X151" s="1">
        <f t="shared" si="36"/>
        <v>0.5</v>
      </c>
      <c r="Y151" s="1">
        <f t="shared" si="36"/>
        <v>0.5</v>
      </c>
      <c r="Z151" s="1">
        <f t="shared" si="36"/>
        <v>0.5</v>
      </c>
      <c r="AA151" s="1">
        <f t="shared" si="36"/>
        <v>0.5</v>
      </c>
      <c r="AB151" s="1">
        <f t="shared" si="36"/>
        <v>0.5</v>
      </c>
      <c r="AC151" s="1">
        <f t="shared" si="36"/>
        <v>0.5</v>
      </c>
      <c r="AD151" s="1">
        <f t="shared" si="36"/>
        <v>0.5</v>
      </c>
      <c r="AE151" s="1">
        <f t="shared" si="36"/>
        <v>0.5</v>
      </c>
      <c r="AF151" s="1">
        <f t="shared" si="36"/>
        <v>0.5</v>
      </c>
      <c r="AG151" s="1">
        <f t="shared" si="36"/>
        <v>0.5</v>
      </c>
      <c r="AH151" s="1">
        <f t="shared" si="36"/>
        <v>0.5</v>
      </c>
      <c r="AI151" s="1">
        <f t="shared" si="36"/>
        <v>0.5</v>
      </c>
      <c r="AJ151" s="1"/>
      <c r="AK151" s="2">
        <f>SUMIFS('IND Balance'!E$5:E$141,'IND Balance'!$C$5:$C$141,'Service shares'!$B151,'IND Balance'!$D$5:$D$141,"*"&amp;'Service shares'!$A151)*F151</f>
        <v>0</v>
      </c>
      <c r="AL151" s="2">
        <f>SUMIFS('IND Balance'!F$5:F$141,'IND Balance'!$C$5:$C$141,'Service shares'!$B151,'IND Balance'!$D$5:$D$141,"*"&amp;'Service shares'!$A151)*G151</f>
        <v>0.25322185079999998</v>
      </c>
      <c r="AM151" s="2">
        <f>SUMIFS('IND Balance'!G$5:G$141,'IND Balance'!$C$5:$C$141,'Service shares'!$B151,'IND Balance'!$D$5:$D$141,"*"&amp;'Service shares'!$A151)*H151</f>
        <v>0</v>
      </c>
      <c r="AN151" s="2">
        <f>SUMIFS('IND Balance'!H$5:H$141,'IND Balance'!$C$5:$C$141,'Service shares'!$B151,'IND Balance'!$D$5:$D$141,"*"&amp;'Service shares'!$A151)*I151</f>
        <v>2.1400828199999999E-2</v>
      </c>
      <c r="AO151" s="2">
        <f>SUMIFS('IND Balance'!I$5:I$141,'IND Balance'!$C$5:$C$141,'Service shares'!$B151,'IND Balance'!$D$5:$D$141,"*"&amp;'Service shares'!$A151)*J151</f>
        <v>32.897039936399999</v>
      </c>
      <c r="AP151" s="2">
        <f>SUMIFS('IND Balance'!J$5:J$141,'IND Balance'!$C$5:$C$141,'Service shares'!$B151,'IND Balance'!$D$5:$D$141,"*"&amp;'Service shares'!$A151)*K151</f>
        <v>55.794575867399999</v>
      </c>
      <c r="AQ151" s="2">
        <f>SUMIFS('IND Balance'!K$5:K$141,'IND Balance'!$C$5:$C$141,'Service shares'!$B151,'IND Balance'!$D$5:$D$141,"*"&amp;'Service shares'!$A151)*L151</f>
        <v>0.8829709992</v>
      </c>
      <c r="AR151" s="2">
        <f>SUMIFS('IND Balance'!L$5:L$141,'IND Balance'!$C$5:$C$141,'Service shares'!$B151,'IND Balance'!$D$5:$D$141,"*"&amp;'Service shares'!$A151)*M151</f>
        <v>2.1411692946000001</v>
      </c>
      <c r="AS151" s="2">
        <f>SUMIFS('IND Balance'!M$5:M$141,'IND Balance'!$C$5:$C$141,'Service shares'!$B151,'IND Balance'!$D$5:$D$141,"*"&amp;'Service shares'!$A151)*N151</f>
        <v>0</v>
      </c>
      <c r="AT151" s="2">
        <f>SUMIFS('IND Balance'!N$5:N$141,'IND Balance'!$C$5:$C$141,'Service shares'!$B151,'IND Balance'!$D$5:$D$141,"*"&amp;'Service shares'!$A151)*O151</f>
        <v>78.121905226199999</v>
      </c>
      <c r="AU151" s="2">
        <f>SUMIFS('IND Balance'!O$5:O$141,'IND Balance'!$C$5:$C$141,'Service shares'!$B151,'IND Balance'!$D$5:$D$141,"*"&amp;'Service shares'!$A151)*P151</f>
        <v>3.9801060576</v>
      </c>
      <c r="AV151" s="2">
        <f>SUMIFS('IND Balance'!P$5:P$141,'IND Balance'!$C$5:$C$141,'Service shares'!$B151,'IND Balance'!$D$5:$D$141,"*"&amp;'Service shares'!$A151)*Q151</f>
        <v>5.9651307396000002</v>
      </c>
      <c r="AW151" s="2">
        <f>SUMIFS('IND Balance'!Q$5:Q$141,'IND Balance'!$C$5:$C$141,'Service shares'!$B151,'IND Balance'!$D$5:$D$141,"*"&amp;'Service shares'!$A151)*R151</f>
        <v>0.43468613639999998</v>
      </c>
      <c r="AX151" s="2">
        <f>SUMIFS('IND Balance'!R$5:R$141,'IND Balance'!$C$5:$C$141,'Service shares'!$B151,'IND Balance'!$D$5:$D$141,"*"&amp;'Service shares'!$A151)*S151</f>
        <v>0</v>
      </c>
      <c r="AY151" s="2">
        <f>SUMIFS('IND Balance'!S$5:S$141,'IND Balance'!$C$5:$C$141,'Service shares'!$B151,'IND Balance'!$D$5:$D$141,"*"&amp;'Service shares'!$A151)*T151</f>
        <v>1.4478666156</v>
      </c>
      <c r="AZ151" s="2">
        <f>SUMIFS('IND Balance'!T$5:T$141,'IND Balance'!$C$5:$C$141,'Service shares'!$B151,'IND Balance'!$D$5:$D$141,"*"&amp;'Service shares'!$A151)*U151</f>
        <v>0</v>
      </c>
      <c r="BA151" s="2">
        <f>SUMIFS('IND Balance'!U$5:U$141,'IND Balance'!$C$5:$C$141,'Service shares'!$B151,'IND Balance'!$D$5:$D$141,"*"&amp;'Service shares'!$A151)*V151</f>
        <v>6.1394230368000002</v>
      </c>
      <c r="BB151" s="2">
        <f>SUMIFS('IND Balance'!V$5:V$141,'IND Balance'!$C$5:$C$141,'Service shares'!$B151,'IND Balance'!$D$5:$D$141,"*"&amp;'Service shares'!$A151)*W151</f>
        <v>0.20186865540000001</v>
      </c>
      <c r="BC151" s="2">
        <f>SUMIFS('IND Balance'!W$5:W$141,'IND Balance'!$C$5:$C$141,'Service shares'!$B151,'IND Balance'!$D$5:$D$141,"*"&amp;'Service shares'!$A151)*X151</f>
        <v>5.3884241603999996</v>
      </c>
      <c r="BD151" s="2">
        <f>SUMIFS('IND Balance'!X$5:X$141,'IND Balance'!$C$5:$C$141,'Service shares'!$B151,'IND Balance'!$D$5:$D$141,"*"&amp;'Service shares'!$A151)*Y151</f>
        <v>14.669383269600001</v>
      </c>
      <c r="BE151" s="2">
        <f>SUMIFS('IND Balance'!Y$5:Y$141,'IND Balance'!$C$5:$C$141,'Service shares'!$B151,'IND Balance'!$D$5:$D$141,"*"&amp;'Service shares'!$A151)*Z151</f>
        <v>6.2617508657999998</v>
      </c>
      <c r="BF151" s="2">
        <f>SUMIFS('IND Balance'!Z$5:Z$141,'IND Balance'!$C$5:$C$141,'Service shares'!$B151,'IND Balance'!$D$5:$D$141,"*"&amp;'Service shares'!$A151)*AA151</f>
        <v>0</v>
      </c>
      <c r="BG151" s="2">
        <f>SUMIFS('IND Balance'!AA$5:AA$141,'IND Balance'!$C$5:$C$141,'Service shares'!$B151,'IND Balance'!$D$5:$D$141,"*"&amp;'Service shares'!$A151)*AB151</f>
        <v>0</v>
      </c>
      <c r="BH151" s="2">
        <f>SUMIFS('IND Balance'!AB$5:AB$141,'IND Balance'!$C$5:$C$141,'Service shares'!$B151,'IND Balance'!$D$5:$D$141,"*"&amp;'Service shares'!$A151)*AC151</f>
        <v>0</v>
      </c>
      <c r="BI151" s="2">
        <f>SUMIFS('IND Balance'!AC$5:AC$141,'IND Balance'!$C$5:$C$141,'Service shares'!$B151,'IND Balance'!$D$5:$D$141,"*"&amp;'Service shares'!$A151)*AD151</f>
        <v>4.1868E-4</v>
      </c>
      <c r="BJ151" s="2">
        <f>SUMIFS('IND Balance'!AD$5:AD$141,'IND Balance'!$C$5:$C$141,'Service shares'!$B151,'IND Balance'!$D$5:$D$141,"*"&amp;'Service shares'!$A151)*AE151</f>
        <v>0</v>
      </c>
      <c r="BK151" s="2">
        <f>SUMIFS('IND Balance'!AE$5:AE$141,'IND Balance'!$C$5:$C$141,'Service shares'!$B151,'IND Balance'!$D$5:$D$141,"*"&amp;'Service shares'!$A151)*AF151</f>
        <v>0</v>
      </c>
      <c r="BL151" s="2">
        <f>SUMIFS('IND Balance'!AF$5:AF$141,'IND Balance'!$C$5:$C$141,'Service shares'!$B151,'IND Balance'!$D$5:$D$141,"*"&amp;'Service shares'!$A151)*AG151</f>
        <v>1.2538712376000001</v>
      </c>
      <c r="BM151" s="2">
        <f>SUMIFS('IND Balance'!AG$5:AG$141,'IND Balance'!$C$5:$C$141,'Service shares'!$B151,'IND Balance'!$D$5:$D$141,"*"&amp;'Service shares'!$A151)*AH151</f>
        <v>20.4856628022</v>
      </c>
      <c r="BN151" s="2">
        <f>SUMIFS('IND Balance'!AH$5:AH$141,'IND Balance'!$C$5:$C$141,'Service shares'!$B151,'IND Balance'!$D$5:$D$141,"*"&amp;'Service shares'!$A151)*AI151</f>
        <v>0</v>
      </c>
    </row>
    <row r="152" spans="1:66" x14ac:dyDescent="0.45">
      <c r="A152" t="s">
        <v>160</v>
      </c>
      <c r="B152" t="s">
        <v>47</v>
      </c>
      <c r="C152" t="s">
        <v>181</v>
      </c>
      <c r="D152" s="1">
        <v>0.25925925925925924</v>
      </c>
      <c r="E152" s="1"/>
      <c r="F152" s="1">
        <f t="shared" si="34"/>
        <v>0.25925925925925924</v>
      </c>
      <c r="G152" s="1">
        <f t="shared" si="35"/>
        <v>0.25925925925925924</v>
      </c>
      <c r="H152" s="1">
        <f t="shared" si="35"/>
        <v>0.25925925925925924</v>
      </c>
      <c r="I152" s="1">
        <f t="shared" si="35"/>
        <v>0.25925925925925924</v>
      </c>
      <c r="J152" s="1">
        <f t="shared" si="35"/>
        <v>0.25925925925925924</v>
      </c>
      <c r="K152" s="1">
        <f t="shared" si="35"/>
        <v>0.25925925925925924</v>
      </c>
      <c r="L152" s="1">
        <f t="shared" si="35"/>
        <v>0.25925925925925924</v>
      </c>
      <c r="M152" s="1">
        <f t="shared" si="35"/>
        <v>0.25925925925925924</v>
      </c>
      <c r="N152" s="1">
        <f t="shared" si="35"/>
        <v>0.25925925925925924</v>
      </c>
      <c r="O152" s="1">
        <f t="shared" si="35"/>
        <v>0.25925925925925924</v>
      </c>
      <c r="P152" s="1">
        <f t="shared" si="35"/>
        <v>0.25925925925925924</v>
      </c>
      <c r="Q152" s="1">
        <f t="shared" si="35"/>
        <v>0.25925925925925924</v>
      </c>
      <c r="R152" s="1">
        <f t="shared" si="35"/>
        <v>0.25925925925925924</v>
      </c>
      <c r="S152" s="1">
        <f t="shared" si="35"/>
        <v>0.25925925925925924</v>
      </c>
      <c r="T152" s="1">
        <f t="shared" si="35"/>
        <v>0.25925925925925924</v>
      </c>
      <c r="U152" s="1">
        <f t="shared" si="35"/>
        <v>0.25925925925925924</v>
      </c>
      <c r="V152" s="1">
        <f t="shared" si="35"/>
        <v>0.25925925925925924</v>
      </c>
      <c r="W152" s="1">
        <f t="shared" si="36"/>
        <v>0.25925925925925924</v>
      </c>
      <c r="X152" s="1">
        <f t="shared" si="36"/>
        <v>0.25925925925925924</v>
      </c>
      <c r="Y152" s="1">
        <f t="shared" si="36"/>
        <v>0.25925925925925924</v>
      </c>
      <c r="Z152" s="1">
        <f t="shared" si="36"/>
        <v>0.25925925925925924</v>
      </c>
      <c r="AA152" s="1">
        <f t="shared" si="36"/>
        <v>0.25925925925925924</v>
      </c>
      <c r="AB152" s="1">
        <f t="shared" si="36"/>
        <v>0.25925925925925924</v>
      </c>
      <c r="AC152" s="1">
        <f t="shared" si="36"/>
        <v>0.25925925925925924</v>
      </c>
      <c r="AD152" s="1">
        <f t="shared" si="36"/>
        <v>0.25925925925925924</v>
      </c>
      <c r="AE152" s="1">
        <f t="shared" si="36"/>
        <v>0.25925925925925924</v>
      </c>
      <c r="AF152" s="1">
        <f t="shared" si="36"/>
        <v>0.25925925925925924</v>
      </c>
      <c r="AG152" s="1">
        <f t="shared" si="36"/>
        <v>0.25925925925925924</v>
      </c>
      <c r="AH152" s="1">
        <f t="shared" si="36"/>
        <v>0.25925925925925924</v>
      </c>
      <c r="AI152" s="1">
        <f t="shared" si="36"/>
        <v>0.25925925925925924</v>
      </c>
      <c r="AJ152" s="1"/>
      <c r="AK152" s="2">
        <f>SUMIFS('IND Balance'!E$5:E$141,'IND Balance'!$C$5:$C$141,'Service shares'!$B152,'IND Balance'!$D$5:$D$141,"*"&amp;'Service shares'!$A152)*F152</f>
        <v>0</v>
      </c>
      <c r="AL152" s="2">
        <f>SUMIFS('IND Balance'!F$5:F$141,'IND Balance'!$C$5:$C$141,'Service shares'!$B152,'IND Balance'!$D$5:$D$141,"*"&amp;'Service shares'!$A152)*G152</f>
        <v>0</v>
      </c>
      <c r="AM152" s="2">
        <f>SUMIFS('IND Balance'!G$5:G$141,'IND Balance'!$C$5:$C$141,'Service shares'!$B152,'IND Balance'!$D$5:$D$141,"*"&amp;'Service shares'!$A152)*H152</f>
        <v>0</v>
      </c>
      <c r="AN152" s="2">
        <f>SUMIFS('IND Balance'!H$5:H$141,'IND Balance'!$C$5:$C$141,'Service shares'!$B152,'IND Balance'!$D$5:$D$141,"*"&amp;'Service shares'!$A152)*I152</f>
        <v>0</v>
      </c>
      <c r="AO152" s="2">
        <f>SUMIFS('IND Balance'!I$5:I$141,'IND Balance'!$C$5:$C$141,'Service shares'!$B152,'IND Balance'!$D$5:$D$141,"*"&amp;'Service shares'!$A152)*J152</f>
        <v>0</v>
      </c>
      <c r="AP152" s="2">
        <f>SUMIFS('IND Balance'!J$5:J$141,'IND Balance'!$C$5:$C$141,'Service shares'!$B152,'IND Balance'!$D$5:$D$141,"*"&amp;'Service shares'!$A152)*K152</f>
        <v>0</v>
      </c>
      <c r="AQ152" s="2">
        <f>SUMIFS('IND Balance'!K$5:K$141,'IND Balance'!$C$5:$C$141,'Service shares'!$B152,'IND Balance'!$D$5:$D$141,"*"&amp;'Service shares'!$A152)*L152</f>
        <v>0</v>
      </c>
      <c r="AR152" s="2">
        <f>SUMIFS('IND Balance'!L$5:L$141,'IND Balance'!$C$5:$C$141,'Service shares'!$B152,'IND Balance'!$D$5:$D$141,"*"&amp;'Service shares'!$A152)*M152</f>
        <v>0</v>
      </c>
      <c r="AS152" s="2">
        <f>SUMIFS('IND Balance'!M$5:M$141,'IND Balance'!$C$5:$C$141,'Service shares'!$B152,'IND Balance'!$D$5:$D$141,"*"&amp;'Service shares'!$A152)*N152</f>
        <v>0</v>
      </c>
      <c r="AT152" s="2">
        <f>SUMIFS('IND Balance'!N$5:N$141,'IND Balance'!$C$5:$C$141,'Service shares'!$B152,'IND Balance'!$D$5:$D$141,"*"&amp;'Service shares'!$A152)*O152</f>
        <v>0</v>
      </c>
      <c r="AU152" s="2">
        <f>SUMIFS('IND Balance'!O$5:O$141,'IND Balance'!$C$5:$C$141,'Service shares'!$B152,'IND Balance'!$D$5:$D$141,"*"&amp;'Service shares'!$A152)*P152</f>
        <v>0</v>
      </c>
      <c r="AV152" s="2">
        <f>SUMIFS('IND Balance'!P$5:P$141,'IND Balance'!$C$5:$C$141,'Service shares'!$B152,'IND Balance'!$D$5:$D$141,"*"&amp;'Service shares'!$A152)*Q152</f>
        <v>0</v>
      </c>
      <c r="AW152" s="2">
        <f>SUMIFS('IND Balance'!Q$5:Q$141,'IND Balance'!$C$5:$C$141,'Service shares'!$B152,'IND Balance'!$D$5:$D$141,"*"&amp;'Service shares'!$A152)*R152</f>
        <v>0</v>
      </c>
      <c r="AX152" s="2">
        <f>SUMIFS('IND Balance'!R$5:R$141,'IND Balance'!$C$5:$C$141,'Service shares'!$B152,'IND Balance'!$D$5:$D$141,"*"&amp;'Service shares'!$A152)*S152</f>
        <v>0</v>
      </c>
      <c r="AY152" s="2">
        <f>SUMIFS('IND Balance'!S$5:S$141,'IND Balance'!$C$5:$C$141,'Service shares'!$B152,'IND Balance'!$D$5:$D$141,"*"&amp;'Service shares'!$A152)*T152</f>
        <v>0</v>
      </c>
      <c r="AZ152" s="2">
        <f>SUMIFS('IND Balance'!T$5:T$141,'IND Balance'!$C$5:$C$141,'Service shares'!$B152,'IND Balance'!$D$5:$D$141,"*"&amp;'Service shares'!$A152)*U152</f>
        <v>0</v>
      </c>
      <c r="BA152" s="2">
        <f>SUMIFS('IND Balance'!U$5:U$141,'IND Balance'!$C$5:$C$141,'Service shares'!$B152,'IND Balance'!$D$5:$D$141,"*"&amp;'Service shares'!$A152)*V152</f>
        <v>0</v>
      </c>
      <c r="BB152" s="2">
        <f>SUMIFS('IND Balance'!V$5:V$141,'IND Balance'!$C$5:$C$141,'Service shares'!$B152,'IND Balance'!$D$5:$D$141,"*"&amp;'Service shares'!$A152)*W152</f>
        <v>0</v>
      </c>
      <c r="BC152" s="2">
        <f>SUMIFS('IND Balance'!W$5:W$141,'IND Balance'!$C$5:$C$141,'Service shares'!$B152,'IND Balance'!$D$5:$D$141,"*"&amp;'Service shares'!$A152)*X152</f>
        <v>0</v>
      </c>
      <c r="BD152" s="2">
        <f>SUMIFS('IND Balance'!X$5:X$141,'IND Balance'!$C$5:$C$141,'Service shares'!$B152,'IND Balance'!$D$5:$D$141,"*"&amp;'Service shares'!$A152)*Y152</f>
        <v>0</v>
      </c>
      <c r="BE152" s="2">
        <f>SUMIFS('IND Balance'!Y$5:Y$141,'IND Balance'!$C$5:$C$141,'Service shares'!$B152,'IND Balance'!$D$5:$D$141,"*"&amp;'Service shares'!$A152)*Z152</f>
        <v>0</v>
      </c>
      <c r="BF152" s="2">
        <f>SUMIFS('IND Balance'!Z$5:Z$141,'IND Balance'!$C$5:$C$141,'Service shares'!$B152,'IND Balance'!$D$5:$D$141,"*"&amp;'Service shares'!$A152)*AA152</f>
        <v>0</v>
      </c>
      <c r="BG152" s="2">
        <f>SUMIFS('IND Balance'!AA$5:AA$141,'IND Balance'!$C$5:$C$141,'Service shares'!$B152,'IND Balance'!$D$5:$D$141,"*"&amp;'Service shares'!$A152)*AB152</f>
        <v>0</v>
      </c>
      <c r="BH152" s="2">
        <f>SUMIFS('IND Balance'!AB$5:AB$141,'IND Balance'!$C$5:$C$141,'Service shares'!$B152,'IND Balance'!$D$5:$D$141,"*"&amp;'Service shares'!$A152)*AC152</f>
        <v>0</v>
      </c>
      <c r="BI152" s="2">
        <f>SUMIFS('IND Balance'!AC$5:AC$141,'IND Balance'!$C$5:$C$141,'Service shares'!$B152,'IND Balance'!$D$5:$D$141,"*"&amp;'Service shares'!$A152)*AD152</f>
        <v>0</v>
      </c>
      <c r="BJ152" s="2">
        <f>SUMIFS('IND Balance'!AD$5:AD$141,'IND Balance'!$C$5:$C$141,'Service shares'!$B152,'IND Balance'!$D$5:$D$141,"*"&amp;'Service shares'!$A152)*AE152</f>
        <v>0</v>
      </c>
      <c r="BK152" s="2">
        <f>SUMIFS('IND Balance'!AE$5:AE$141,'IND Balance'!$C$5:$C$141,'Service shares'!$B152,'IND Balance'!$D$5:$D$141,"*"&amp;'Service shares'!$A152)*AF152</f>
        <v>0</v>
      </c>
      <c r="BL152" s="2">
        <f>SUMIFS('IND Balance'!AF$5:AF$141,'IND Balance'!$C$5:$C$141,'Service shares'!$B152,'IND Balance'!$D$5:$D$141,"*"&amp;'Service shares'!$A152)*AG152</f>
        <v>0</v>
      </c>
      <c r="BM152" s="2">
        <f>SUMIFS('IND Balance'!AG$5:AG$141,'IND Balance'!$C$5:$C$141,'Service shares'!$B152,'IND Balance'!$D$5:$D$141,"*"&amp;'Service shares'!$A152)*AH152</f>
        <v>0</v>
      </c>
      <c r="BN152" s="2">
        <f>SUMIFS('IND Balance'!AH$5:AH$141,'IND Balance'!$C$5:$C$141,'Service shares'!$B152,'IND Balance'!$D$5:$D$141,"*"&amp;'Service shares'!$A152)*AI152</f>
        <v>0</v>
      </c>
    </row>
    <row r="153" spans="1:66" x14ac:dyDescent="0.45">
      <c r="A153" t="s">
        <v>160</v>
      </c>
      <c r="B153" t="s">
        <v>47</v>
      </c>
      <c r="C153" t="s">
        <v>194</v>
      </c>
      <c r="D153" s="1">
        <v>0.7407407407407407</v>
      </c>
      <c r="E153" s="1"/>
      <c r="F153" s="1">
        <f t="shared" si="34"/>
        <v>0.7407407407407407</v>
      </c>
      <c r="G153" s="1">
        <f t="shared" si="35"/>
        <v>0.7407407407407407</v>
      </c>
      <c r="H153" s="1">
        <f t="shared" si="35"/>
        <v>0.7407407407407407</v>
      </c>
      <c r="I153" s="1">
        <f t="shared" si="35"/>
        <v>0.7407407407407407</v>
      </c>
      <c r="J153" s="1">
        <f t="shared" si="35"/>
        <v>0.7407407407407407</v>
      </c>
      <c r="K153" s="1">
        <f t="shared" si="35"/>
        <v>0.7407407407407407</v>
      </c>
      <c r="L153" s="1">
        <f t="shared" si="35"/>
        <v>0.7407407407407407</v>
      </c>
      <c r="M153" s="1">
        <f t="shared" si="35"/>
        <v>0.7407407407407407</v>
      </c>
      <c r="N153" s="1">
        <f t="shared" si="35"/>
        <v>0.7407407407407407</v>
      </c>
      <c r="O153" s="1">
        <f t="shared" si="35"/>
        <v>0.7407407407407407</v>
      </c>
      <c r="P153" s="1">
        <f t="shared" si="35"/>
        <v>0.7407407407407407</v>
      </c>
      <c r="Q153" s="1">
        <f t="shared" si="35"/>
        <v>0.7407407407407407</v>
      </c>
      <c r="R153" s="1">
        <f t="shared" si="35"/>
        <v>0.7407407407407407</v>
      </c>
      <c r="S153" s="1">
        <f t="shared" si="35"/>
        <v>0.7407407407407407</v>
      </c>
      <c r="T153" s="1">
        <f t="shared" si="35"/>
        <v>0.7407407407407407</v>
      </c>
      <c r="U153" s="1">
        <f t="shared" si="35"/>
        <v>0.7407407407407407</v>
      </c>
      <c r="V153" s="1">
        <f t="shared" si="35"/>
        <v>0.7407407407407407</v>
      </c>
      <c r="W153" s="1">
        <f t="shared" si="36"/>
        <v>0.7407407407407407</v>
      </c>
      <c r="X153" s="1">
        <f t="shared" si="36"/>
        <v>0.7407407407407407</v>
      </c>
      <c r="Y153" s="1">
        <f t="shared" si="36"/>
        <v>0.7407407407407407</v>
      </c>
      <c r="Z153" s="1">
        <f t="shared" si="36"/>
        <v>0.7407407407407407</v>
      </c>
      <c r="AA153" s="1">
        <f t="shared" si="36"/>
        <v>0.7407407407407407</v>
      </c>
      <c r="AB153" s="1">
        <f t="shared" si="36"/>
        <v>0.7407407407407407</v>
      </c>
      <c r="AC153" s="1">
        <f t="shared" si="36"/>
        <v>0.7407407407407407</v>
      </c>
      <c r="AD153" s="1">
        <f t="shared" si="36"/>
        <v>0.7407407407407407</v>
      </c>
      <c r="AE153" s="1">
        <f t="shared" si="36"/>
        <v>0.7407407407407407</v>
      </c>
      <c r="AF153" s="1">
        <f t="shared" si="36"/>
        <v>0.7407407407407407</v>
      </c>
      <c r="AG153" s="1">
        <f t="shared" si="36"/>
        <v>0.7407407407407407</v>
      </c>
      <c r="AH153" s="1">
        <f t="shared" si="36"/>
        <v>0.7407407407407407</v>
      </c>
      <c r="AI153" s="1">
        <f t="shared" si="36"/>
        <v>0.7407407407407407</v>
      </c>
      <c r="AJ153" s="1"/>
      <c r="AK153" s="2">
        <f>SUMIFS('IND Balance'!E$5:E$141,'IND Balance'!$C$5:$C$141,'Service shares'!$B153,'IND Balance'!$D$5:$D$141,"*"&amp;'Service shares'!$A153)*F153</f>
        <v>0</v>
      </c>
      <c r="AL153" s="2">
        <f>SUMIFS('IND Balance'!F$5:F$141,'IND Balance'!$C$5:$C$141,'Service shares'!$B153,'IND Balance'!$D$5:$D$141,"*"&amp;'Service shares'!$A153)*G153</f>
        <v>0</v>
      </c>
      <c r="AM153" s="2">
        <f>SUMIFS('IND Balance'!G$5:G$141,'IND Balance'!$C$5:$C$141,'Service shares'!$B153,'IND Balance'!$D$5:$D$141,"*"&amp;'Service shares'!$A153)*H153</f>
        <v>0</v>
      </c>
      <c r="AN153" s="2">
        <f>SUMIFS('IND Balance'!H$5:H$141,'IND Balance'!$C$5:$C$141,'Service shares'!$B153,'IND Balance'!$D$5:$D$141,"*"&amp;'Service shares'!$A153)*I153</f>
        <v>0</v>
      </c>
      <c r="AO153" s="2">
        <f>SUMIFS('IND Balance'!I$5:I$141,'IND Balance'!$C$5:$C$141,'Service shares'!$B153,'IND Balance'!$D$5:$D$141,"*"&amp;'Service shares'!$A153)*J153</f>
        <v>0</v>
      </c>
      <c r="AP153" s="2">
        <f>SUMIFS('IND Balance'!J$5:J$141,'IND Balance'!$C$5:$C$141,'Service shares'!$B153,'IND Balance'!$D$5:$D$141,"*"&amp;'Service shares'!$A153)*K153</f>
        <v>0</v>
      </c>
      <c r="AQ153" s="2">
        <f>SUMIFS('IND Balance'!K$5:K$141,'IND Balance'!$C$5:$C$141,'Service shares'!$B153,'IND Balance'!$D$5:$D$141,"*"&amp;'Service shares'!$A153)*L153</f>
        <v>0</v>
      </c>
      <c r="AR153" s="2">
        <f>SUMIFS('IND Balance'!L$5:L$141,'IND Balance'!$C$5:$C$141,'Service shares'!$B153,'IND Balance'!$D$5:$D$141,"*"&amp;'Service shares'!$A153)*M153</f>
        <v>0</v>
      </c>
      <c r="AS153" s="2">
        <f>SUMIFS('IND Balance'!M$5:M$141,'IND Balance'!$C$5:$C$141,'Service shares'!$B153,'IND Balance'!$D$5:$D$141,"*"&amp;'Service shares'!$A153)*N153</f>
        <v>0</v>
      </c>
      <c r="AT153" s="2">
        <f>SUMIFS('IND Balance'!N$5:N$141,'IND Balance'!$C$5:$C$141,'Service shares'!$B153,'IND Balance'!$D$5:$D$141,"*"&amp;'Service shares'!$A153)*O153</f>
        <v>0</v>
      </c>
      <c r="AU153" s="2">
        <f>SUMIFS('IND Balance'!O$5:O$141,'IND Balance'!$C$5:$C$141,'Service shares'!$B153,'IND Balance'!$D$5:$D$141,"*"&amp;'Service shares'!$A153)*P153</f>
        <v>0</v>
      </c>
      <c r="AV153" s="2">
        <f>SUMIFS('IND Balance'!P$5:P$141,'IND Balance'!$C$5:$C$141,'Service shares'!$B153,'IND Balance'!$D$5:$D$141,"*"&amp;'Service shares'!$A153)*Q153</f>
        <v>0</v>
      </c>
      <c r="AW153" s="2">
        <f>SUMIFS('IND Balance'!Q$5:Q$141,'IND Balance'!$C$5:$C$141,'Service shares'!$B153,'IND Balance'!$D$5:$D$141,"*"&amp;'Service shares'!$A153)*R153</f>
        <v>0</v>
      </c>
      <c r="AX153" s="2">
        <f>SUMIFS('IND Balance'!R$5:R$141,'IND Balance'!$C$5:$C$141,'Service shares'!$B153,'IND Balance'!$D$5:$D$141,"*"&amp;'Service shares'!$A153)*S153</f>
        <v>0</v>
      </c>
      <c r="AY153" s="2">
        <f>SUMIFS('IND Balance'!S$5:S$141,'IND Balance'!$C$5:$C$141,'Service shares'!$B153,'IND Balance'!$D$5:$D$141,"*"&amp;'Service shares'!$A153)*T153</f>
        <v>0</v>
      </c>
      <c r="AZ153" s="2">
        <f>SUMIFS('IND Balance'!T$5:T$141,'IND Balance'!$C$5:$C$141,'Service shares'!$B153,'IND Balance'!$D$5:$D$141,"*"&amp;'Service shares'!$A153)*U153</f>
        <v>0</v>
      </c>
      <c r="BA153" s="2">
        <f>SUMIFS('IND Balance'!U$5:U$141,'IND Balance'!$C$5:$C$141,'Service shares'!$B153,'IND Balance'!$D$5:$D$141,"*"&amp;'Service shares'!$A153)*V153</f>
        <v>0</v>
      </c>
      <c r="BB153" s="2">
        <f>SUMIFS('IND Balance'!V$5:V$141,'IND Balance'!$C$5:$C$141,'Service shares'!$B153,'IND Balance'!$D$5:$D$141,"*"&amp;'Service shares'!$A153)*W153</f>
        <v>0</v>
      </c>
      <c r="BC153" s="2">
        <f>SUMIFS('IND Balance'!W$5:W$141,'IND Balance'!$C$5:$C$141,'Service shares'!$B153,'IND Balance'!$D$5:$D$141,"*"&amp;'Service shares'!$A153)*X153</f>
        <v>0</v>
      </c>
      <c r="BD153" s="2">
        <f>SUMIFS('IND Balance'!X$5:X$141,'IND Balance'!$C$5:$C$141,'Service shares'!$B153,'IND Balance'!$D$5:$D$141,"*"&amp;'Service shares'!$A153)*Y153</f>
        <v>0</v>
      </c>
      <c r="BE153" s="2">
        <f>SUMIFS('IND Balance'!Y$5:Y$141,'IND Balance'!$C$5:$C$141,'Service shares'!$B153,'IND Balance'!$D$5:$D$141,"*"&amp;'Service shares'!$A153)*Z153</f>
        <v>0</v>
      </c>
      <c r="BF153" s="2">
        <f>SUMIFS('IND Balance'!Z$5:Z$141,'IND Balance'!$C$5:$C$141,'Service shares'!$B153,'IND Balance'!$D$5:$D$141,"*"&amp;'Service shares'!$A153)*AA153</f>
        <v>0</v>
      </c>
      <c r="BG153" s="2">
        <f>SUMIFS('IND Balance'!AA$5:AA$141,'IND Balance'!$C$5:$C$141,'Service shares'!$B153,'IND Balance'!$D$5:$D$141,"*"&amp;'Service shares'!$A153)*AB153</f>
        <v>0</v>
      </c>
      <c r="BH153" s="2">
        <f>SUMIFS('IND Balance'!AB$5:AB$141,'IND Balance'!$C$5:$C$141,'Service shares'!$B153,'IND Balance'!$D$5:$D$141,"*"&amp;'Service shares'!$A153)*AC153</f>
        <v>0</v>
      </c>
      <c r="BI153" s="2">
        <f>SUMIFS('IND Balance'!AC$5:AC$141,'IND Balance'!$C$5:$C$141,'Service shares'!$B153,'IND Balance'!$D$5:$D$141,"*"&amp;'Service shares'!$A153)*AD153</f>
        <v>0</v>
      </c>
      <c r="BJ153" s="2">
        <f>SUMIFS('IND Balance'!AD$5:AD$141,'IND Balance'!$C$5:$C$141,'Service shares'!$B153,'IND Balance'!$D$5:$D$141,"*"&amp;'Service shares'!$A153)*AE153</f>
        <v>0</v>
      </c>
      <c r="BK153" s="2">
        <f>SUMIFS('IND Balance'!AE$5:AE$141,'IND Balance'!$C$5:$C$141,'Service shares'!$B153,'IND Balance'!$D$5:$D$141,"*"&amp;'Service shares'!$A153)*AF153</f>
        <v>0</v>
      </c>
      <c r="BL153" s="2">
        <f>SUMIFS('IND Balance'!AF$5:AF$141,'IND Balance'!$C$5:$C$141,'Service shares'!$B153,'IND Balance'!$D$5:$D$141,"*"&amp;'Service shares'!$A153)*AG153</f>
        <v>0</v>
      </c>
      <c r="BM153" s="2">
        <f>SUMIFS('IND Balance'!AG$5:AG$141,'IND Balance'!$C$5:$C$141,'Service shares'!$B153,'IND Balance'!$D$5:$D$141,"*"&amp;'Service shares'!$A153)*AH153</f>
        <v>0</v>
      </c>
      <c r="BN153" s="2">
        <f>SUMIFS('IND Balance'!AH$5:AH$141,'IND Balance'!$C$5:$C$141,'Service shares'!$B153,'IND Balance'!$D$5:$D$141,"*"&amp;'Service shares'!$A153)*AI153</f>
        <v>0</v>
      </c>
    </row>
    <row r="154" spans="1:66" x14ac:dyDescent="0.45">
      <c r="A154" s="67" t="str">
        <f>A153</f>
        <v>COA</v>
      </c>
      <c r="B154" s="67" t="s">
        <v>48</v>
      </c>
      <c r="C154" s="67" t="s">
        <v>181</v>
      </c>
      <c r="D154" s="68">
        <v>1</v>
      </c>
      <c r="E154" s="68"/>
      <c r="F154" s="68">
        <f t="shared" si="34"/>
        <v>1</v>
      </c>
      <c r="G154" s="68">
        <f t="shared" si="34"/>
        <v>1</v>
      </c>
      <c r="H154" s="68">
        <f t="shared" si="34"/>
        <v>1</v>
      </c>
      <c r="I154" s="68">
        <f t="shared" si="34"/>
        <v>1</v>
      </c>
      <c r="J154" s="68">
        <f t="shared" si="34"/>
        <v>1</v>
      </c>
      <c r="K154" s="68">
        <f t="shared" si="34"/>
        <v>1</v>
      </c>
      <c r="L154" s="68">
        <f t="shared" si="34"/>
        <v>1</v>
      </c>
      <c r="M154" s="68">
        <f t="shared" si="34"/>
        <v>1</v>
      </c>
      <c r="N154" s="68">
        <f t="shared" si="34"/>
        <v>1</v>
      </c>
      <c r="O154" s="68">
        <f t="shared" si="34"/>
        <v>1</v>
      </c>
      <c r="P154" s="68">
        <f t="shared" si="34"/>
        <v>1</v>
      </c>
      <c r="Q154" s="68">
        <f t="shared" si="34"/>
        <v>1</v>
      </c>
      <c r="R154" s="68">
        <f t="shared" si="34"/>
        <v>1</v>
      </c>
      <c r="S154" s="68">
        <f t="shared" si="34"/>
        <v>1</v>
      </c>
      <c r="T154" s="68">
        <f t="shared" si="34"/>
        <v>1</v>
      </c>
      <c r="U154" s="68">
        <f t="shared" si="34"/>
        <v>1</v>
      </c>
      <c r="V154" s="68">
        <f t="shared" ref="V154:AI156" si="37">$D154</f>
        <v>1</v>
      </c>
      <c r="W154" s="68">
        <f t="shared" si="37"/>
        <v>1</v>
      </c>
      <c r="X154" s="68">
        <f t="shared" si="37"/>
        <v>1</v>
      </c>
      <c r="Y154" s="68">
        <f t="shared" si="37"/>
        <v>1</v>
      </c>
      <c r="Z154" s="68">
        <f t="shared" si="37"/>
        <v>1</v>
      </c>
      <c r="AA154" s="68">
        <f t="shared" si="37"/>
        <v>1</v>
      </c>
      <c r="AB154" s="68">
        <f t="shared" si="37"/>
        <v>1</v>
      </c>
      <c r="AC154" s="68">
        <f t="shared" si="37"/>
        <v>1</v>
      </c>
      <c r="AD154" s="68">
        <f t="shared" si="37"/>
        <v>1</v>
      </c>
      <c r="AE154" s="68">
        <f t="shared" si="37"/>
        <v>1</v>
      </c>
      <c r="AF154" s="68">
        <f t="shared" si="37"/>
        <v>1</v>
      </c>
      <c r="AG154" s="68">
        <f t="shared" si="37"/>
        <v>1</v>
      </c>
      <c r="AH154" s="68">
        <f t="shared" si="37"/>
        <v>1</v>
      </c>
      <c r="AI154" s="68">
        <f t="shared" si="37"/>
        <v>1</v>
      </c>
      <c r="AJ154" s="1"/>
      <c r="AK154" s="2">
        <f>SUMIFS('IND Balance'!E$5:E$141,'IND Balance'!$C$5:$C$141,'Service shares'!$B154,'IND Balance'!$D$5:$D$141,"*"&amp;'Service shares'!$A154)*F154</f>
        <v>8.7566922000000005E-2</v>
      </c>
      <c r="AL154" s="2">
        <f>SUMIFS('IND Balance'!F$5:F$141,'IND Balance'!$C$5:$C$141,'Service shares'!$B154,'IND Balance'!$D$5:$D$141,"*"&amp;'Service shares'!$A154)*G154</f>
        <v>1.276974E-2</v>
      </c>
      <c r="AM154" s="2">
        <f>SUMIFS('IND Balance'!G$5:G$141,'IND Balance'!$C$5:$C$141,'Service shares'!$B154,'IND Balance'!$D$5:$D$141,"*"&amp;'Service shares'!$A154)*H154</f>
        <v>0</v>
      </c>
      <c r="AN154" s="2">
        <f>SUMIFS('IND Balance'!H$5:H$141,'IND Balance'!$C$5:$C$141,'Service shares'!$B154,'IND Balance'!$D$5:$D$141,"*"&amp;'Service shares'!$A154)*I154</f>
        <v>64.917711457199999</v>
      </c>
      <c r="AO154" s="2">
        <f>SUMIFS('IND Balance'!I$5:I$141,'IND Balance'!$C$5:$C$141,'Service shares'!$B154,'IND Balance'!$D$5:$D$141,"*"&amp;'Service shares'!$A154)*J154</f>
        <v>1.3052390867999999</v>
      </c>
      <c r="AP154" s="2">
        <f>SUMIFS('IND Balance'!J$5:J$141,'IND Balance'!$C$5:$C$141,'Service shares'!$B154,'IND Balance'!$D$5:$D$141,"*"&amp;'Service shares'!$A154)*K154</f>
        <v>163.01093529240001</v>
      </c>
      <c r="AQ154" s="2">
        <f>SUMIFS('IND Balance'!K$5:K$141,'IND Balance'!$C$5:$C$141,'Service shares'!$B154,'IND Balance'!$D$5:$D$141,"*"&amp;'Service shares'!$A154)*L154</f>
        <v>61.821141616799999</v>
      </c>
      <c r="AR154" s="2">
        <f>SUMIFS('IND Balance'!L$5:L$141,'IND Balance'!$C$5:$C$141,'Service shares'!$B154,'IND Balance'!$D$5:$D$141,"*"&amp;'Service shares'!$A154)*M154</f>
        <v>26.965064466000001</v>
      </c>
      <c r="AS154" s="2">
        <f>SUMIFS('IND Balance'!M$5:M$141,'IND Balance'!$C$5:$C$141,'Service shares'!$B154,'IND Balance'!$D$5:$D$141,"*"&amp;'Service shares'!$A154)*N154</f>
        <v>8.4824819207999997</v>
      </c>
      <c r="AT154" s="2">
        <f>SUMIFS('IND Balance'!N$5:N$141,'IND Balance'!$C$5:$C$141,'Service shares'!$B154,'IND Balance'!$D$5:$D$141,"*"&amp;'Service shares'!$A154)*O154</f>
        <v>518.52590205119998</v>
      </c>
      <c r="AU154" s="2">
        <f>SUMIFS('IND Balance'!O$5:O$141,'IND Balance'!$C$5:$C$141,'Service shares'!$B154,'IND Balance'!$D$5:$D$141,"*"&amp;'Service shares'!$A154)*P154</f>
        <v>1.3235982047999999</v>
      </c>
      <c r="AV154" s="2">
        <f>SUMIFS('IND Balance'!P$5:P$141,'IND Balance'!$C$5:$C$141,'Service shares'!$B154,'IND Balance'!$D$5:$D$141,"*"&amp;'Service shares'!$A154)*Q154</f>
        <v>0.76038568200000001</v>
      </c>
      <c r="AW154" s="2">
        <f>SUMIFS('IND Balance'!Q$5:Q$141,'IND Balance'!$C$5:$C$141,'Service shares'!$B154,'IND Balance'!$D$5:$D$141,"*"&amp;'Service shares'!$A154)*R154</f>
        <v>0</v>
      </c>
      <c r="AX154" s="2">
        <f>SUMIFS('IND Balance'!R$5:R$141,'IND Balance'!$C$5:$C$141,'Service shares'!$B154,'IND Balance'!$D$5:$D$141,"*"&amp;'Service shares'!$A154)*S154</f>
        <v>6.4377576575999997</v>
      </c>
      <c r="AY154" s="2">
        <f>SUMIFS('IND Balance'!S$5:S$141,'IND Balance'!$C$5:$C$141,'Service shares'!$B154,'IND Balance'!$D$5:$D$141,"*"&amp;'Service shares'!$A154)*T154</f>
        <v>5.99884704E-2</v>
      </c>
      <c r="AZ154" s="2">
        <f>SUMIFS('IND Balance'!T$5:T$141,'IND Balance'!$C$5:$C$141,'Service shares'!$B154,'IND Balance'!$D$5:$D$141,"*"&amp;'Service shares'!$A154)*U154</f>
        <v>0</v>
      </c>
      <c r="BA154" s="2">
        <f>SUMIFS('IND Balance'!U$5:U$141,'IND Balance'!$C$5:$C$141,'Service shares'!$B154,'IND Balance'!$D$5:$D$141,"*"&amp;'Service shares'!$A154)*V154</f>
        <v>15.648311538</v>
      </c>
      <c r="BB154" s="2">
        <f>SUMIFS('IND Balance'!V$5:V$141,'IND Balance'!$C$5:$C$141,'Service shares'!$B154,'IND Balance'!$D$5:$D$141,"*"&amp;'Service shares'!$A154)*W154</f>
        <v>2.7339804000000001E-3</v>
      </c>
      <c r="BC154" s="2">
        <f>SUMIFS('IND Balance'!W$5:W$141,'IND Balance'!$C$5:$C$141,'Service shares'!$B154,'IND Balance'!$D$5:$D$141,"*"&amp;'Service shares'!$A154)*X154</f>
        <v>0.78239150280000003</v>
      </c>
      <c r="BD154" s="2">
        <f>SUMIFS('IND Balance'!X$5:X$141,'IND Balance'!$C$5:$C$141,'Service shares'!$B154,'IND Balance'!$D$5:$D$141,"*"&amp;'Service shares'!$A154)*Y154</f>
        <v>11.515743158399999</v>
      </c>
      <c r="BE154" s="2">
        <f>SUMIFS('IND Balance'!Y$5:Y$141,'IND Balance'!$C$5:$C$141,'Service shares'!$B154,'IND Balance'!$D$5:$D$141,"*"&amp;'Service shares'!$A154)*Z154</f>
        <v>0.26119770479999999</v>
      </c>
      <c r="BF154" s="2">
        <f>SUMIFS('IND Balance'!Z$5:Z$141,'IND Balance'!$C$5:$C$141,'Service shares'!$B154,'IND Balance'!$D$5:$D$141,"*"&amp;'Service shares'!$A154)*AA154</f>
        <v>0</v>
      </c>
      <c r="BG154" s="2">
        <f>SUMIFS('IND Balance'!AA$5:AA$141,'IND Balance'!$C$5:$C$141,'Service shares'!$B154,'IND Balance'!$D$5:$D$141,"*"&amp;'Service shares'!$A154)*AB154</f>
        <v>0</v>
      </c>
      <c r="BH154" s="2">
        <f>SUMIFS('IND Balance'!AB$5:AB$141,'IND Balance'!$C$5:$C$141,'Service shares'!$B154,'IND Balance'!$D$5:$D$141,"*"&amp;'Service shares'!$A154)*AC154</f>
        <v>0</v>
      </c>
      <c r="BI154" s="2">
        <f>SUMIFS('IND Balance'!AC$5:AC$141,'IND Balance'!$C$5:$C$141,'Service shares'!$B154,'IND Balance'!$D$5:$D$141,"*"&amp;'Service shares'!$A154)*AD154</f>
        <v>0</v>
      </c>
      <c r="BJ154" s="2">
        <f>SUMIFS('IND Balance'!AD$5:AD$141,'IND Balance'!$C$5:$C$141,'Service shares'!$B154,'IND Balance'!$D$5:$D$141,"*"&amp;'Service shares'!$A154)*AE154</f>
        <v>0</v>
      </c>
      <c r="BK154" s="2">
        <f>SUMIFS('IND Balance'!AE$5:AE$141,'IND Balance'!$C$5:$C$141,'Service shares'!$B154,'IND Balance'!$D$5:$D$141,"*"&amp;'Service shares'!$A154)*AF154</f>
        <v>62.238251566800002</v>
      </c>
      <c r="BL154" s="2">
        <f>SUMIFS('IND Balance'!AF$5:AF$141,'IND Balance'!$C$5:$C$141,'Service shares'!$B154,'IND Balance'!$D$5:$D$141,"*"&amp;'Service shares'!$A154)*AG154</f>
        <v>0.69803166959999996</v>
      </c>
      <c r="BM154" s="2">
        <f>SUMIFS('IND Balance'!AG$5:AG$141,'IND Balance'!$C$5:$C$141,'Service shares'!$B154,'IND Balance'!$D$5:$D$141,"*"&amp;'Service shares'!$A154)*AH154</f>
        <v>0</v>
      </c>
      <c r="BN154" s="2">
        <f>SUMIFS('IND Balance'!AH$5:AH$141,'IND Balance'!$C$5:$C$141,'Service shares'!$B154,'IND Balance'!$D$5:$D$141,"*"&amp;'Service shares'!$A154)*AI154</f>
        <v>0</v>
      </c>
    </row>
    <row r="155" spans="1:66" x14ac:dyDescent="0.45">
      <c r="A155" s="67" t="str">
        <f t="shared" ref="A155:A156" si="38">A154</f>
        <v>COA</v>
      </c>
      <c r="B155" s="67" t="s">
        <v>127</v>
      </c>
      <c r="C155" s="67" t="s">
        <v>181</v>
      </c>
      <c r="D155" s="68">
        <v>1</v>
      </c>
      <c r="E155" s="68"/>
      <c r="F155" s="68">
        <f t="shared" si="34"/>
        <v>1</v>
      </c>
      <c r="G155" s="68">
        <f t="shared" si="34"/>
        <v>1</v>
      </c>
      <c r="H155" s="68">
        <f t="shared" si="34"/>
        <v>1</v>
      </c>
      <c r="I155" s="68">
        <f t="shared" si="34"/>
        <v>1</v>
      </c>
      <c r="J155" s="68">
        <f t="shared" si="34"/>
        <v>1</v>
      </c>
      <c r="K155" s="68">
        <f t="shared" si="34"/>
        <v>1</v>
      </c>
      <c r="L155" s="68">
        <f t="shared" si="34"/>
        <v>1</v>
      </c>
      <c r="M155" s="68">
        <f t="shared" si="34"/>
        <v>1</v>
      </c>
      <c r="N155" s="68">
        <f t="shared" si="34"/>
        <v>1</v>
      </c>
      <c r="O155" s="68">
        <f t="shared" si="34"/>
        <v>1</v>
      </c>
      <c r="P155" s="68">
        <f t="shared" si="34"/>
        <v>1</v>
      </c>
      <c r="Q155" s="68">
        <f t="shared" si="34"/>
        <v>1</v>
      </c>
      <c r="R155" s="68">
        <f t="shared" si="34"/>
        <v>1</v>
      </c>
      <c r="S155" s="68">
        <f t="shared" si="34"/>
        <v>1</v>
      </c>
      <c r="T155" s="68">
        <f t="shared" si="34"/>
        <v>1</v>
      </c>
      <c r="U155" s="68">
        <f t="shared" si="34"/>
        <v>1</v>
      </c>
      <c r="V155" s="68">
        <f t="shared" si="37"/>
        <v>1</v>
      </c>
      <c r="W155" s="68">
        <f t="shared" si="37"/>
        <v>1</v>
      </c>
      <c r="X155" s="68">
        <f t="shared" si="37"/>
        <v>1</v>
      </c>
      <c r="Y155" s="68">
        <f t="shared" si="37"/>
        <v>1</v>
      </c>
      <c r="Z155" s="68">
        <f t="shared" si="37"/>
        <v>1</v>
      </c>
      <c r="AA155" s="68">
        <f t="shared" si="37"/>
        <v>1</v>
      </c>
      <c r="AB155" s="68">
        <f t="shared" si="37"/>
        <v>1</v>
      </c>
      <c r="AC155" s="68">
        <f t="shared" si="37"/>
        <v>1</v>
      </c>
      <c r="AD155" s="68">
        <f t="shared" si="37"/>
        <v>1</v>
      </c>
      <c r="AE155" s="68">
        <f t="shared" si="37"/>
        <v>1</v>
      </c>
      <c r="AF155" s="68">
        <f t="shared" si="37"/>
        <v>1</v>
      </c>
      <c r="AG155" s="68">
        <f t="shared" si="37"/>
        <v>1</v>
      </c>
      <c r="AH155" s="68">
        <f t="shared" si="37"/>
        <v>1</v>
      </c>
      <c r="AI155" s="68">
        <f t="shared" si="37"/>
        <v>1</v>
      </c>
      <c r="AJ155" s="1"/>
      <c r="AK155" s="2">
        <f>SUMIFS('IND Balance'!E$5:E$141,'IND Balance'!$C$5:$C$141,'Service shares'!$B155,'IND Balance'!$D$5:$D$141,"*"&amp;'Service shares'!$A155)*F155</f>
        <v>0</v>
      </c>
      <c r="AL155" s="2">
        <f>SUMIFS('IND Balance'!F$5:F$141,'IND Balance'!$C$5:$C$141,'Service shares'!$B155,'IND Balance'!$D$5:$D$141,"*"&amp;'Service shares'!$A155)*G155</f>
        <v>1.8256373928</v>
      </c>
      <c r="AM155" s="2">
        <f>SUMIFS('IND Balance'!G$5:G$141,'IND Balance'!$C$5:$C$141,'Service shares'!$B155,'IND Balance'!$D$5:$D$141,"*"&amp;'Service shares'!$A155)*H155</f>
        <v>1.2458283948</v>
      </c>
      <c r="AN155" s="2">
        <f>SUMIFS('IND Balance'!H$5:H$141,'IND Balance'!$C$5:$C$141,'Service shares'!$B155,'IND Balance'!$D$5:$D$141,"*"&amp;'Service shares'!$A155)*I155</f>
        <v>18.209180318400001</v>
      </c>
      <c r="AO155" s="2">
        <f>SUMIFS('IND Balance'!I$5:I$141,'IND Balance'!$C$5:$C$141,'Service shares'!$B155,'IND Balance'!$D$5:$D$141,"*"&amp;'Service shares'!$A155)*J155</f>
        <v>0</v>
      </c>
      <c r="AP155" s="2">
        <f>SUMIFS('IND Balance'!J$5:J$141,'IND Balance'!$C$5:$C$141,'Service shares'!$B155,'IND Balance'!$D$5:$D$141,"*"&amp;'Service shares'!$A155)*K155</f>
        <v>17.693525656799999</v>
      </c>
      <c r="AQ155" s="2">
        <f>SUMIFS('IND Balance'!K$5:K$141,'IND Balance'!$C$5:$C$141,'Service shares'!$B155,'IND Balance'!$D$5:$D$141,"*"&amp;'Service shares'!$A155)*L155</f>
        <v>4.0611331980000003</v>
      </c>
      <c r="AR155" s="2">
        <f>SUMIFS('IND Balance'!L$5:L$141,'IND Balance'!$C$5:$C$141,'Service shares'!$B155,'IND Balance'!$D$5:$D$141,"*"&amp;'Service shares'!$A155)*M155</f>
        <v>8.5354491275999997</v>
      </c>
      <c r="AS155" s="2">
        <f>SUMIFS('IND Balance'!M$5:M$141,'IND Balance'!$C$5:$C$141,'Service shares'!$B155,'IND Balance'!$D$5:$D$141,"*"&amp;'Service shares'!$A155)*N155</f>
        <v>0</v>
      </c>
      <c r="AT155" s="2">
        <f>SUMIFS('IND Balance'!N$5:N$141,'IND Balance'!$C$5:$C$141,'Service shares'!$B155,'IND Balance'!$D$5:$D$141,"*"&amp;'Service shares'!$A155)*O155</f>
        <v>306.35572154760001</v>
      </c>
      <c r="AU155" s="2">
        <f>SUMIFS('IND Balance'!O$5:O$141,'IND Balance'!$C$5:$C$141,'Service shares'!$B155,'IND Balance'!$D$5:$D$141,"*"&amp;'Service shares'!$A155)*P155</f>
        <v>3.8837259216</v>
      </c>
      <c r="AV155" s="2">
        <f>SUMIFS('IND Balance'!P$5:P$141,'IND Balance'!$C$5:$C$141,'Service shares'!$B155,'IND Balance'!$D$5:$D$141,"*"&amp;'Service shares'!$A155)*Q155</f>
        <v>1.6478742384</v>
      </c>
      <c r="AW155" s="2">
        <f>SUMIFS('IND Balance'!Q$5:Q$141,'IND Balance'!$C$5:$C$141,'Service shares'!$B155,'IND Balance'!$D$5:$D$141,"*"&amp;'Service shares'!$A155)*R155</f>
        <v>0.18862371359999999</v>
      </c>
      <c r="AX155" s="2">
        <f>SUMIFS('IND Balance'!R$5:R$141,'IND Balance'!$C$5:$C$141,'Service shares'!$B155,'IND Balance'!$D$5:$D$141,"*"&amp;'Service shares'!$A155)*S155</f>
        <v>0</v>
      </c>
      <c r="AY155" s="2">
        <f>SUMIFS('IND Balance'!S$5:S$141,'IND Balance'!$C$5:$C$141,'Service shares'!$B155,'IND Balance'!$D$5:$D$141,"*"&amp;'Service shares'!$A155)*T155</f>
        <v>0.1869950484</v>
      </c>
      <c r="AZ155" s="2">
        <f>SUMIFS('IND Balance'!T$5:T$141,'IND Balance'!$C$5:$C$141,'Service shares'!$B155,'IND Balance'!$D$5:$D$141,"*"&amp;'Service shares'!$A155)*U155</f>
        <v>0</v>
      </c>
      <c r="BA155" s="2">
        <f>SUMIFS('IND Balance'!U$5:U$141,'IND Balance'!$C$5:$C$141,'Service shares'!$B155,'IND Balance'!$D$5:$D$141,"*"&amp;'Service shares'!$A155)*V155</f>
        <v>0.86169786839999996</v>
      </c>
      <c r="BB155" s="2">
        <f>SUMIFS('IND Balance'!V$5:V$141,'IND Balance'!$C$5:$C$141,'Service shares'!$B155,'IND Balance'!$D$5:$D$141,"*"&amp;'Service shares'!$A155)*W155</f>
        <v>0</v>
      </c>
      <c r="BC155" s="2">
        <f>SUMIFS('IND Balance'!W$5:W$141,'IND Balance'!$C$5:$C$141,'Service shares'!$B155,'IND Balance'!$D$5:$D$141,"*"&amp;'Service shares'!$A155)*X155</f>
        <v>2.4482857284000001</v>
      </c>
      <c r="BD155" s="2">
        <f>SUMIFS('IND Balance'!X$5:X$141,'IND Balance'!$C$5:$C$141,'Service shares'!$B155,'IND Balance'!$D$5:$D$141,"*"&amp;'Service shares'!$A155)*Y155</f>
        <v>4.4388914147999996</v>
      </c>
      <c r="BE155" s="2">
        <f>SUMIFS('IND Balance'!Y$5:Y$141,'IND Balance'!$C$5:$C$141,'Service shares'!$B155,'IND Balance'!$D$5:$D$141,"*"&amp;'Service shares'!$A155)*Z155</f>
        <v>0</v>
      </c>
      <c r="BF155" s="2">
        <f>SUMIFS('IND Balance'!Z$5:Z$141,'IND Balance'!$C$5:$C$141,'Service shares'!$B155,'IND Balance'!$D$5:$D$141,"*"&amp;'Service shares'!$A155)*AA155</f>
        <v>0</v>
      </c>
      <c r="BG155" s="2">
        <f>SUMIFS('IND Balance'!AA$5:AA$141,'IND Balance'!$C$5:$C$141,'Service shares'!$B155,'IND Balance'!$D$5:$D$141,"*"&amp;'Service shares'!$A155)*AB155</f>
        <v>0</v>
      </c>
      <c r="BH155" s="2">
        <f>SUMIFS('IND Balance'!AB$5:AB$141,'IND Balance'!$C$5:$C$141,'Service shares'!$B155,'IND Balance'!$D$5:$D$141,"*"&amp;'Service shares'!$A155)*AC155</f>
        <v>0</v>
      </c>
      <c r="BI155" s="2">
        <f>SUMIFS('IND Balance'!AC$5:AC$141,'IND Balance'!$C$5:$C$141,'Service shares'!$B155,'IND Balance'!$D$5:$D$141,"*"&amp;'Service shares'!$A155)*AD155</f>
        <v>1.3583109635999999</v>
      </c>
      <c r="BJ155" s="2">
        <f>SUMIFS('IND Balance'!AD$5:AD$141,'IND Balance'!$C$5:$C$141,'Service shares'!$B155,'IND Balance'!$D$5:$D$141,"*"&amp;'Service shares'!$A155)*AE155</f>
        <v>0</v>
      </c>
      <c r="BK155" s="2">
        <f>SUMIFS('IND Balance'!AE$5:AE$141,'IND Balance'!$C$5:$C$141,'Service shares'!$B155,'IND Balance'!$D$5:$D$141,"*"&amp;'Service shares'!$A155)*AF155</f>
        <v>10.9289798856</v>
      </c>
      <c r="BL155" s="2">
        <f>SUMIFS('IND Balance'!AF$5:AF$141,'IND Balance'!$C$5:$C$141,'Service shares'!$B155,'IND Balance'!$D$5:$D$141,"*"&amp;'Service shares'!$A155)*AG155</f>
        <v>0.12926326320000001</v>
      </c>
      <c r="BM155" s="2">
        <f>SUMIFS('IND Balance'!AG$5:AG$141,'IND Balance'!$C$5:$C$141,'Service shares'!$B155,'IND Balance'!$D$5:$D$141,"*"&amp;'Service shares'!$A155)*AH155</f>
        <v>0</v>
      </c>
      <c r="BN155" s="2">
        <f>SUMIFS('IND Balance'!AH$5:AH$141,'IND Balance'!$C$5:$C$141,'Service shares'!$B155,'IND Balance'!$D$5:$D$141,"*"&amp;'Service shares'!$A155)*AI155</f>
        <v>0</v>
      </c>
    </row>
    <row r="156" spans="1:66" x14ac:dyDescent="0.45">
      <c r="A156" s="67" t="str">
        <f t="shared" si="38"/>
        <v>COA</v>
      </c>
      <c r="B156" s="67" t="s">
        <v>129</v>
      </c>
      <c r="C156" s="67" t="s">
        <v>181</v>
      </c>
      <c r="D156" s="68">
        <v>1</v>
      </c>
      <c r="E156" s="68"/>
      <c r="F156" s="68">
        <f t="shared" si="34"/>
        <v>1</v>
      </c>
      <c r="G156" s="68">
        <f t="shared" si="34"/>
        <v>1</v>
      </c>
      <c r="H156" s="68">
        <f t="shared" si="34"/>
        <v>1</v>
      </c>
      <c r="I156" s="68">
        <f t="shared" si="34"/>
        <v>1</v>
      </c>
      <c r="J156" s="68">
        <f t="shared" si="34"/>
        <v>1</v>
      </c>
      <c r="K156" s="68">
        <f t="shared" si="34"/>
        <v>1</v>
      </c>
      <c r="L156" s="68">
        <f t="shared" si="34"/>
        <v>1</v>
      </c>
      <c r="M156" s="68">
        <f t="shared" si="34"/>
        <v>1</v>
      </c>
      <c r="N156" s="68">
        <f t="shared" si="34"/>
        <v>1</v>
      </c>
      <c r="O156" s="68">
        <f t="shared" si="34"/>
        <v>1</v>
      </c>
      <c r="P156" s="68">
        <f t="shared" si="34"/>
        <v>1</v>
      </c>
      <c r="Q156" s="68">
        <f t="shared" si="34"/>
        <v>1</v>
      </c>
      <c r="R156" s="68">
        <f t="shared" si="34"/>
        <v>1</v>
      </c>
      <c r="S156" s="68">
        <f t="shared" si="34"/>
        <v>1</v>
      </c>
      <c r="T156" s="68">
        <f t="shared" si="34"/>
        <v>1</v>
      </c>
      <c r="U156" s="68">
        <f t="shared" si="34"/>
        <v>1</v>
      </c>
      <c r="V156" s="68">
        <f t="shared" si="37"/>
        <v>1</v>
      </c>
      <c r="W156" s="68">
        <f t="shared" si="37"/>
        <v>1</v>
      </c>
      <c r="X156" s="68">
        <f t="shared" si="37"/>
        <v>1</v>
      </c>
      <c r="Y156" s="68">
        <f t="shared" si="37"/>
        <v>1</v>
      </c>
      <c r="Z156" s="68">
        <f t="shared" si="37"/>
        <v>1</v>
      </c>
      <c r="AA156" s="68">
        <f t="shared" si="37"/>
        <v>1</v>
      </c>
      <c r="AB156" s="68">
        <f t="shared" si="37"/>
        <v>1</v>
      </c>
      <c r="AC156" s="68">
        <f t="shared" si="37"/>
        <v>1</v>
      </c>
      <c r="AD156" s="68">
        <f t="shared" si="37"/>
        <v>1</v>
      </c>
      <c r="AE156" s="68">
        <f t="shared" si="37"/>
        <v>1</v>
      </c>
      <c r="AF156" s="68">
        <f t="shared" si="37"/>
        <v>1</v>
      </c>
      <c r="AG156" s="68">
        <f t="shared" si="37"/>
        <v>1</v>
      </c>
      <c r="AH156" s="68">
        <f t="shared" si="37"/>
        <v>1</v>
      </c>
      <c r="AI156" s="68">
        <f t="shared" si="37"/>
        <v>1</v>
      </c>
      <c r="AJ156" s="1"/>
      <c r="AK156" s="2">
        <f>SUMIFS('IND Balance'!E$5:E$141,'IND Balance'!$C$5:$C$141,'Service shares'!$B156,'IND Balance'!$D$5:$D$141,"*"&amp;'Service shares'!$A156)*F156</f>
        <v>0</v>
      </c>
      <c r="AL156" s="2">
        <f>SUMIFS('IND Balance'!F$5:F$141,'IND Balance'!$C$5:$C$141,'Service shares'!$B156,'IND Balance'!$D$5:$D$141,"*"&amp;'Service shares'!$A156)*G156</f>
        <v>7.69910652E-2</v>
      </c>
      <c r="AM156" s="2">
        <f>SUMIFS('IND Balance'!G$5:G$141,'IND Balance'!$C$5:$C$141,'Service shares'!$B156,'IND Balance'!$D$5:$D$141,"*"&amp;'Service shares'!$A156)*H156</f>
        <v>0</v>
      </c>
      <c r="AN156" s="2">
        <f>SUMIFS('IND Balance'!H$5:H$141,'IND Balance'!$C$5:$C$141,'Service shares'!$B156,'IND Balance'!$D$5:$D$141,"*"&amp;'Service shares'!$A156)*I156</f>
        <v>1.2897981683999999</v>
      </c>
      <c r="AO156" s="2">
        <f>SUMIFS('IND Balance'!I$5:I$141,'IND Balance'!$C$5:$C$141,'Service shares'!$B156,'IND Balance'!$D$5:$D$141,"*"&amp;'Service shares'!$A156)*J156</f>
        <v>0.2044707516</v>
      </c>
      <c r="AP156" s="2">
        <f>SUMIFS('IND Balance'!J$5:J$141,'IND Balance'!$C$5:$C$141,'Service shares'!$B156,'IND Balance'!$D$5:$D$141,"*"&amp;'Service shares'!$A156)*K156</f>
        <v>0.72337018320000002</v>
      </c>
      <c r="AQ156" s="2">
        <f>SUMIFS('IND Balance'!K$5:K$141,'IND Balance'!$C$5:$C$141,'Service shares'!$B156,'IND Balance'!$D$5:$D$141,"*"&amp;'Service shares'!$A156)*L156</f>
        <v>0</v>
      </c>
      <c r="AR156" s="2">
        <f>SUMIFS('IND Balance'!L$5:L$141,'IND Balance'!$C$5:$C$141,'Service shares'!$B156,'IND Balance'!$D$5:$D$141,"*"&amp;'Service shares'!$A156)*M156</f>
        <v>0</v>
      </c>
      <c r="AS156" s="2">
        <f>SUMIFS('IND Balance'!M$5:M$141,'IND Balance'!$C$5:$C$141,'Service shares'!$B156,'IND Balance'!$D$5:$D$141,"*"&amp;'Service shares'!$A156)*N156</f>
        <v>0</v>
      </c>
      <c r="AT156" s="2">
        <f>SUMIFS('IND Balance'!N$5:N$141,'IND Balance'!$C$5:$C$141,'Service shares'!$B156,'IND Balance'!$D$5:$D$141,"*"&amp;'Service shares'!$A156)*O156</f>
        <v>85.369228812000003</v>
      </c>
      <c r="AU156" s="2">
        <f>SUMIFS('IND Balance'!O$5:O$141,'IND Balance'!$C$5:$C$141,'Service shares'!$B156,'IND Balance'!$D$5:$D$141,"*"&amp;'Service shares'!$A156)*P156</f>
        <v>0</v>
      </c>
      <c r="AV156" s="2">
        <f>SUMIFS('IND Balance'!P$5:P$141,'IND Balance'!$C$5:$C$141,'Service shares'!$B156,'IND Balance'!$D$5:$D$141,"*"&amp;'Service shares'!$A156)*Q156</f>
        <v>1.9661087196</v>
      </c>
      <c r="AW156" s="2">
        <f>SUMIFS('IND Balance'!Q$5:Q$141,'IND Balance'!$C$5:$C$141,'Service shares'!$B156,'IND Balance'!$D$5:$D$141,"*"&amp;'Service shares'!$A156)*R156</f>
        <v>0</v>
      </c>
      <c r="AX156" s="2">
        <f>SUMIFS('IND Balance'!R$5:R$141,'IND Balance'!$C$5:$C$141,'Service shares'!$B156,'IND Balance'!$D$5:$D$141,"*"&amp;'Service shares'!$A156)*S156</f>
        <v>0</v>
      </c>
      <c r="AY156" s="2">
        <f>SUMIFS('IND Balance'!S$5:S$141,'IND Balance'!$C$5:$C$141,'Service shares'!$B156,'IND Balance'!$D$5:$D$141,"*"&amp;'Service shares'!$A156)*T156</f>
        <v>2.8612591199999999E-2</v>
      </c>
      <c r="AZ156" s="2">
        <f>SUMIFS('IND Balance'!T$5:T$141,'IND Balance'!$C$5:$C$141,'Service shares'!$B156,'IND Balance'!$D$5:$D$141,"*"&amp;'Service shares'!$A156)*U156</f>
        <v>8.6248080000000005E-4</v>
      </c>
      <c r="BA156" s="2">
        <f>SUMIFS('IND Balance'!U$5:U$141,'IND Balance'!$C$5:$C$141,'Service shares'!$B156,'IND Balance'!$D$5:$D$141,"*"&amp;'Service shares'!$A156)*V156</f>
        <v>0.57928564800000004</v>
      </c>
      <c r="BB156" s="2">
        <f>SUMIFS('IND Balance'!V$5:V$141,'IND Balance'!$C$5:$C$141,'Service shares'!$B156,'IND Balance'!$D$5:$D$141,"*"&amp;'Service shares'!$A156)*W156</f>
        <v>5.2054484400000003E-2</v>
      </c>
      <c r="BC156" s="2">
        <f>SUMIFS('IND Balance'!W$5:W$141,'IND Balance'!$C$5:$C$141,'Service shares'!$B156,'IND Balance'!$D$5:$D$141,"*"&amp;'Service shares'!$A156)*X156</f>
        <v>7.6604539824</v>
      </c>
      <c r="BD156" s="2">
        <f>SUMIFS('IND Balance'!X$5:X$141,'IND Balance'!$C$5:$C$141,'Service shares'!$B156,'IND Balance'!$D$5:$D$141,"*"&amp;'Service shares'!$A156)*Y156</f>
        <v>0</v>
      </c>
      <c r="BE156" s="2">
        <f>SUMIFS('IND Balance'!Y$5:Y$141,'IND Balance'!$C$5:$C$141,'Service shares'!$B156,'IND Balance'!$D$5:$D$141,"*"&amp;'Service shares'!$A156)*Z156</f>
        <v>4.1558176799999999E-2</v>
      </c>
      <c r="BF156" s="2">
        <f>SUMIFS('IND Balance'!Z$5:Z$141,'IND Balance'!$C$5:$C$141,'Service shares'!$B156,'IND Balance'!$D$5:$D$141,"*"&amp;'Service shares'!$A156)*AA156</f>
        <v>0</v>
      </c>
      <c r="BG156" s="2">
        <f>SUMIFS('IND Balance'!AA$5:AA$141,'IND Balance'!$C$5:$C$141,'Service shares'!$B156,'IND Balance'!$D$5:$D$141,"*"&amp;'Service shares'!$A156)*AB156</f>
        <v>0</v>
      </c>
      <c r="BH156" s="2">
        <f>SUMIFS('IND Balance'!AB$5:AB$141,'IND Balance'!$C$5:$C$141,'Service shares'!$B156,'IND Balance'!$D$5:$D$141,"*"&amp;'Service shares'!$A156)*AC156</f>
        <v>0</v>
      </c>
      <c r="BI156" s="2">
        <f>SUMIFS('IND Balance'!AC$5:AC$141,'IND Balance'!$C$5:$C$141,'Service shares'!$B156,'IND Balance'!$D$5:$D$141,"*"&amp;'Service shares'!$A156)*AD156</f>
        <v>0.30134911679999998</v>
      </c>
      <c r="BJ156" s="2">
        <f>SUMIFS('IND Balance'!AD$5:AD$141,'IND Balance'!$C$5:$C$141,'Service shares'!$B156,'IND Balance'!$D$5:$D$141,"*"&amp;'Service shares'!$A156)*AE156</f>
        <v>0</v>
      </c>
      <c r="BK156" s="2">
        <f>SUMIFS('IND Balance'!AE$5:AE$141,'IND Balance'!$C$5:$C$141,'Service shares'!$B156,'IND Balance'!$D$5:$D$141,"*"&amp;'Service shares'!$A156)*AF156</f>
        <v>0</v>
      </c>
      <c r="BL156" s="2">
        <f>SUMIFS('IND Balance'!AF$5:AF$141,'IND Balance'!$C$5:$C$141,'Service shares'!$B156,'IND Balance'!$D$5:$D$141,"*"&amp;'Service shares'!$A156)*AG156</f>
        <v>1.5511800924000001</v>
      </c>
      <c r="BM156" s="2">
        <f>SUMIFS('IND Balance'!AG$5:AG$141,'IND Balance'!$C$5:$C$141,'Service shares'!$B156,'IND Balance'!$D$5:$D$141,"*"&amp;'Service shares'!$A156)*AH156</f>
        <v>1.191961026</v>
      </c>
      <c r="BN156" s="2">
        <f>SUMIFS('IND Balance'!AH$5:AH$141,'IND Balance'!$C$5:$C$141,'Service shares'!$B156,'IND Balance'!$D$5:$D$141,"*"&amp;'Service shares'!$A156)*AI156</f>
        <v>0</v>
      </c>
    </row>
    <row r="157" spans="1:66" x14ac:dyDescent="0.45">
      <c r="A157" t="s">
        <v>161</v>
      </c>
      <c r="B157" t="s">
        <v>128</v>
      </c>
      <c r="C157" t="s">
        <v>173</v>
      </c>
      <c r="D157" s="1">
        <v>0.3</v>
      </c>
      <c r="E157" s="1"/>
      <c r="F157" s="1">
        <f t="shared" si="34"/>
        <v>0.3</v>
      </c>
      <c r="G157" s="1">
        <f t="shared" si="35"/>
        <v>0.3</v>
      </c>
      <c r="H157" s="1">
        <f t="shared" si="35"/>
        <v>0.3</v>
      </c>
      <c r="I157" s="1">
        <f t="shared" si="35"/>
        <v>0.3</v>
      </c>
      <c r="J157" s="1">
        <f t="shared" si="35"/>
        <v>0.3</v>
      </c>
      <c r="K157" s="1">
        <f t="shared" si="35"/>
        <v>0.3</v>
      </c>
      <c r="L157" s="1">
        <f t="shared" si="35"/>
        <v>0.3</v>
      </c>
      <c r="M157" s="1">
        <f t="shared" si="35"/>
        <v>0.3</v>
      </c>
      <c r="N157" s="1">
        <f t="shared" si="35"/>
        <v>0.3</v>
      </c>
      <c r="O157" s="1">
        <f t="shared" si="35"/>
        <v>0.3</v>
      </c>
      <c r="P157" s="1">
        <f t="shared" si="35"/>
        <v>0.3</v>
      </c>
      <c r="Q157" s="1">
        <f t="shared" si="35"/>
        <v>0.3</v>
      </c>
      <c r="R157" s="1">
        <f t="shared" si="35"/>
        <v>0.3</v>
      </c>
      <c r="S157" s="1">
        <f t="shared" si="35"/>
        <v>0.3</v>
      </c>
      <c r="T157" s="1">
        <f t="shared" si="35"/>
        <v>0.3</v>
      </c>
      <c r="U157" s="1">
        <f t="shared" si="35"/>
        <v>0.3</v>
      </c>
      <c r="V157" s="1">
        <f t="shared" si="35"/>
        <v>0.3</v>
      </c>
      <c r="W157" s="1">
        <f t="shared" si="36"/>
        <v>0.3</v>
      </c>
      <c r="X157" s="1">
        <f t="shared" si="36"/>
        <v>0.3</v>
      </c>
      <c r="Y157" s="1">
        <f t="shared" si="36"/>
        <v>0.3</v>
      </c>
      <c r="Z157" s="1">
        <f t="shared" si="36"/>
        <v>0.3</v>
      </c>
      <c r="AA157" s="1">
        <f t="shared" si="36"/>
        <v>0.3</v>
      </c>
      <c r="AB157" s="1">
        <f t="shared" si="36"/>
        <v>0.3</v>
      </c>
      <c r="AC157" s="1">
        <f t="shared" si="36"/>
        <v>0.3</v>
      </c>
      <c r="AD157" s="1">
        <f t="shared" si="36"/>
        <v>0.3</v>
      </c>
      <c r="AE157" s="1">
        <f t="shared" si="36"/>
        <v>0.3</v>
      </c>
      <c r="AF157" s="1">
        <f t="shared" si="36"/>
        <v>0.3</v>
      </c>
      <c r="AG157" s="1">
        <f t="shared" si="36"/>
        <v>0.3</v>
      </c>
      <c r="AH157" s="1">
        <f t="shared" si="36"/>
        <v>0.3</v>
      </c>
      <c r="AI157" s="1">
        <f t="shared" si="36"/>
        <v>0.3</v>
      </c>
      <c r="AJ157" s="1"/>
      <c r="AK157" s="2">
        <f>SUMIFS('IND Balance'!E$5:E$141,'IND Balance'!$C$5:$C$141,'Service shares'!$B157,'IND Balance'!$D$5:$D$141,"*"&amp;'Service shares'!$A157)*F157</f>
        <v>2.2268722532399998</v>
      </c>
      <c r="AL157" s="2">
        <f>SUMIFS('IND Balance'!F$5:F$141,'IND Balance'!$C$5:$C$141,'Service shares'!$B157,'IND Balance'!$D$5:$D$141,"*"&amp;'Service shares'!$A157)*G157</f>
        <v>3.5688191090400001</v>
      </c>
      <c r="AM157" s="2">
        <f>SUMIFS('IND Balance'!G$5:G$141,'IND Balance'!$C$5:$C$141,'Service shares'!$B157,'IND Balance'!$D$5:$D$141,"*"&amp;'Service shares'!$A157)*H157</f>
        <v>6.8042198880000002E-2</v>
      </c>
      <c r="AN157" s="2">
        <f>SUMIFS('IND Balance'!H$5:H$141,'IND Balance'!$C$5:$C$141,'Service shares'!$B157,'IND Balance'!$D$5:$D$141,"*"&amp;'Service shares'!$A157)*I157</f>
        <v>0.94591116359999994</v>
      </c>
      <c r="AO157" s="2">
        <f>SUMIFS('IND Balance'!I$5:I$141,'IND Balance'!$C$5:$C$141,'Service shares'!$B157,'IND Balance'!$D$5:$D$141,"*"&amp;'Service shares'!$A157)*J157</f>
        <v>14.884168203</v>
      </c>
      <c r="AP157" s="2">
        <f>SUMIFS('IND Balance'!J$5:J$141,'IND Balance'!$C$5:$C$141,'Service shares'!$B157,'IND Balance'!$D$5:$D$141,"*"&amp;'Service shares'!$A157)*K157</f>
        <v>24.269814059400002</v>
      </c>
      <c r="AQ157" s="2">
        <f>SUMIFS('IND Balance'!K$5:K$141,'IND Balance'!$C$5:$C$141,'Service shares'!$B157,'IND Balance'!$D$5:$D$141,"*"&amp;'Service shares'!$A157)*L157</f>
        <v>1.51812405036</v>
      </c>
      <c r="AR157" s="2">
        <f>SUMIFS('IND Balance'!L$5:L$141,'IND Balance'!$C$5:$C$141,'Service shares'!$B157,'IND Balance'!$D$5:$D$141,"*"&amp;'Service shares'!$A157)*M157</f>
        <v>7.7089254033599994</v>
      </c>
      <c r="AS157" s="2">
        <f>SUMIFS('IND Balance'!M$5:M$141,'IND Balance'!$C$5:$C$141,'Service shares'!$B157,'IND Balance'!$D$5:$D$141,"*"&amp;'Service shares'!$A157)*N157</f>
        <v>0</v>
      </c>
      <c r="AT157" s="2">
        <f>SUMIFS('IND Balance'!N$5:N$141,'IND Balance'!$C$5:$C$141,'Service shares'!$B157,'IND Balance'!$D$5:$D$141,"*"&amp;'Service shares'!$A157)*O157</f>
        <v>5.5145619773999996</v>
      </c>
      <c r="AU157" s="2">
        <f>SUMIFS('IND Balance'!O$5:O$141,'IND Balance'!$C$5:$C$141,'Service shares'!$B157,'IND Balance'!$D$5:$D$141,"*"&amp;'Service shares'!$A157)*P157</f>
        <v>1.4313367105200001</v>
      </c>
      <c r="AV157" s="2">
        <f>SUMIFS('IND Balance'!P$5:P$141,'IND Balance'!$C$5:$C$141,'Service shares'!$B157,'IND Balance'!$D$5:$D$141,"*"&amp;'Service shares'!$A157)*Q157</f>
        <v>1.48104951768</v>
      </c>
      <c r="AW157" s="2">
        <f>SUMIFS('IND Balance'!Q$5:Q$141,'IND Balance'!$C$5:$C$141,'Service shares'!$B157,'IND Balance'!$D$5:$D$141,"*"&amp;'Service shares'!$A157)*R157</f>
        <v>0.99794387663999995</v>
      </c>
      <c r="AX157" s="2">
        <f>SUMIFS('IND Balance'!R$5:R$141,'IND Balance'!$C$5:$C$141,'Service shares'!$B157,'IND Balance'!$D$5:$D$141,"*"&amp;'Service shares'!$A157)*S157</f>
        <v>3.4937418301199998</v>
      </c>
      <c r="AY157" s="2">
        <f>SUMIFS('IND Balance'!S$5:S$141,'IND Balance'!$C$5:$C$141,'Service shares'!$B157,'IND Balance'!$D$5:$D$141,"*"&amp;'Service shares'!$A157)*T157</f>
        <v>1.1725799101199998</v>
      </c>
      <c r="AZ157" s="2">
        <f>SUMIFS('IND Balance'!T$5:T$141,'IND Balance'!$C$5:$C$141,'Service shares'!$B157,'IND Balance'!$D$5:$D$141,"*"&amp;'Service shares'!$A157)*U157</f>
        <v>4.3044402877199994</v>
      </c>
      <c r="BA157" s="2">
        <f>SUMIFS('IND Balance'!U$5:U$141,'IND Balance'!$C$5:$C$141,'Service shares'!$B157,'IND Balance'!$D$5:$D$141,"*"&amp;'Service shares'!$A157)*V157</f>
        <v>2.7401529992399998</v>
      </c>
      <c r="BB157" s="2">
        <f>SUMIFS('IND Balance'!V$5:V$141,'IND Balance'!$C$5:$C$141,'Service shares'!$B157,'IND Balance'!$D$5:$D$141,"*"&amp;'Service shares'!$A157)*W157</f>
        <v>3.1887690379199998</v>
      </c>
      <c r="BC157" s="2">
        <f>SUMIFS('IND Balance'!W$5:W$141,'IND Balance'!$C$5:$C$141,'Service shares'!$B157,'IND Balance'!$D$5:$D$141,"*"&amp;'Service shares'!$A157)*X157</f>
        <v>2.0402988155999999</v>
      </c>
      <c r="BD157" s="2">
        <f>SUMIFS('IND Balance'!X$5:X$141,'IND Balance'!$C$5:$C$141,'Service shares'!$B157,'IND Balance'!$D$5:$D$141,"*"&amp;'Service shares'!$A157)*Y157</f>
        <v>5.7791656439999999E-2</v>
      </c>
      <c r="BE157" s="2">
        <f>SUMIFS('IND Balance'!Y$5:Y$141,'IND Balance'!$C$5:$C$141,'Service shares'!$B157,'IND Balance'!$D$5:$D$141,"*"&amp;'Service shares'!$A157)*Z157</f>
        <v>3.1560429157200001</v>
      </c>
      <c r="BF157" s="2">
        <f>SUMIFS('IND Balance'!Z$5:Z$141,'IND Balance'!$C$5:$C$141,'Service shares'!$B157,'IND Balance'!$D$5:$D$141,"*"&amp;'Service shares'!$A157)*AA157</f>
        <v>1.47783405528</v>
      </c>
      <c r="BG157" s="2">
        <f>SUMIFS('IND Balance'!AA$5:AA$141,'IND Balance'!$C$5:$C$141,'Service shares'!$B157,'IND Balance'!$D$5:$D$141,"*"&amp;'Service shares'!$A157)*AB157</f>
        <v>0.11922206076</v>
      </c>
      <c r="BH157" s="2">
        <f>SUMIFS('IND Balance'!AB$5:AB$141,'IND Balance'!$C$5:$C$141,'Service shares'!$B157,'IND Balance'!$D$5:$D$141,"*"&amp;'Service shares'!$A157)*AC157</f>
        <v>0.88126529687999999</v>
      </c>
      <c r="BI157" s="2">
        <f>SUMIFS('IND Balance'!AC$5:AC$141,'IND Balance'!$C$5:$C$141,'Service shares'!$B157,'IND Balance'!$D$5:$D$141,"*"&amp;'Service shares'!$A157)*AD157</f>
        <v>7.0890684073200001</v>
      </c>
      <c r="BJ157" s="2">
        <f>SUMIFS('IND Balance'!AD$5:AD$141,'IND Balance'!$C$5:$C$141,'Service shares'!$B157,'IND Balance'!$D$5:$D$141,"*"&amp;'Service shares'!$A157)*AE157</f>
        <v>0</v>
      </c>
      <c r="BK157" s="2">
        <f>SUMIFS('IND Balance'!AE$5:AE$141,'IND Balance'!$C$5:$C$141,'Service shares'!$B157,'IND Balance'!$D$5:$D$141,"*"&amp;'Service shares'!$A157)*AF157</f>
        <v>0.92371819284000001</v>
      </c>
      <c r="BL157" s="2">
        <f>SUMIFS('IND Balance'!AF$5:AF$141,'IND Balance'!$C$5:$C$141,'Service shares'!$B157,'IND Balance'!$D$5:$D$141,"*"&amp;'Service shares'!$A157)*AG157</f>
        <v>1.40566702104</v>
      </c>
      <c r="BM157" s="2">
        <f>SUMIFS('IND Balance'!AG$5:AG$141,'IND Balance'!$C$5:$C$141,'Service shares'!$B157,'IND Balance'!$D$5:$D$141,"*"&amp;'Service shares'!$A157)*AH157</f>
        <v>3.3284808791999998</v>
      </c>
      <c r="BN157" s="2">
        <f>SUMIFS('IND Balance'!AH$5:AH$141,'IND Balance'!$C$5:$C$141,'Service shares'!$B157,'IND Balance'!$D$5:$D$141,"*"&amp;'Service shares'!$A157)*AI157</f>
        <v>0</v>
      </c>
    </row>
    <row r="158" spans="1:66" x14ac:dyDescent="0.45">
      <c r="A158" t="s">
        <v>161</v>
      </c>
      <c r="B158" t="s">
        <v>128</v>
      </c>
      <c r="C158" t="s">
        <v>199</v>
      </c>
      <c r="D158" s="1">
        <v>0.1</v>
      </c>
      <c r="E158" s="1"/>
      <c r="F158" s="1">
        <f t="shared" si="34"/>
        <v>0.1</v>
      </c>
      <c r="G158" s="1">
        <f t="shared" si="35"/>
        <v>0.1</v>
      </c>
      <c r="H158" s="1">
        <f t="shared" si="35"/>
        <v>0.1</v>
      </c>
      <c r="I158" s="1">
        <f t="shared" si="35"/>
        <v>0.1</v>
      </c>
      <c r="J158" s="1">
        <f t="shared" si="35"/>
        <v>0.1</v>
      </c>
      <c r="K158" s="1">
        <f t="shared" si="35"/>
        <v>0.1</v>
      </c>
      <c r="L158" s="1">
        <f t="shared" si="35"/>
        <v>0.1</v>
      </c>
      <c r="M158" s="1">
        <f t="shared" si="35"/>
        <v>0.1</v>
      </c>
      <c r="N158" s="1">
        <f t="shared" si="35"/>
        <v>0.1</v>
      </c>
      <c r="O158" s="1">
        <f t="shared" si="35"/>
        <v>0.1</v>
      </c>
      <c r="P158" s="1">
        <f t="shared" si="35"/>
        <v>0.1</v>
      </c>
      <c r="Q158" s="1">
        <f t="shared" si="35"/>
        <v>0.1</v>
      </c>
      <c r="R158" s="1">
        <f t="shared" si="35"/>
        <v>0.1</v>
      </c>
      <c r="S158" s="1">
        <f t="shared" si="35"/>
        <v>0.1</v>
      </c>
      <c r="T158" s="1">
        <f t="shared" si="35"/>
        <v>0.1</v>
      </c>
      <c r="U158" s="1">
        <f t="shared" si="35"/>
        <v>0.1</v>
      </c>
      <c r="V158" s="1">
        <f t="shared" si="35"/>
        <v>0.1</v>
      </c>
      <c r="W158" s="1">
        <f t="shared" si="36"/>
        <v>0.1</v>
      </c>
      <c r="X158" s="1">
        <f t="shared" si="36"/>
        <v>0.1</v>
      </c>
      <c r="Y158" s="1">
        <f t="shared" si="36"/>
        <v>0.1</v>
      </c>
      <c r="Z158" s="1">
        <f t="shared" si="36"/>
        <v>0.1</v>
      </c>
      <c r="AA158" s="1">
        <f t="shared" si="36"/>
        <v>0.1</v>
      </c>
      <c r="AB158" s="1">
        <f t="shared" si="36"/>
        <v>0.1</v>
      </c>
      <c r="AC158" s="1">
        <f t="shared" si="36"/>
        <v>0.1</v>
      </c>
      <c r="AD158" s="1">
        <f t="shared" si="36"/>
        <v>0.1</v>
      </c>
      <c r="AE158" s="1">
        <f t="shared" si="36"/>
        <v>0.1</v>
      </c>
      <c r="AF158" s="1">
        <f t="shared" si="36"/>
        <v>0.1</v>
      </c>
      <c r="AG158" s="1">
        <f t="shared" si="36"/>
        <v>0.1</v>
      </c>
      <c r="AH158" s="1">
        <f t="shared" si="36"/>
        <v>0.1</v>
      </c>
      <c r="AI158" s="1">
        <f t="shared" si="36"/>
        <v>0.1</v>
      </c>
      <c r="AJ158" s="1"/>
      <c r="AK158" s="2">
        <f>SUMIFS('IND Balance'!E$5:E$141,'IND Balance'!$C$5:$C$141,'Service shares'!$B158,'IND Balance'!$D$5:$D$141,"*"&amp;'Service shares'!$A158)*F158</f>
        <v>0.74229075108000009</v>
      </c>
      <c r="AL158" s="2">
        <f>SUMIFS('IND Balance'!F$5:F$141,'IND Balance'!$C$5:$C$141,'Service shares'!$B158,'IND Balance'!$D$5:$D$141,"*"&amp;'Service shares'!$A158)*G158</f>
        <v>1.1896063696800001</v>
      </c>
      <c r="AM158" s="2">
        <f>SUMIFS('IND Balance'!G$5:G$141,'IND Balance'!$C$5:$C$141,'Service shares'!$B158,'IND Balance'!$D$5:$D$141,"*"&amp;'Service shares'!$A158)*H158</f>
        <v>2.2680732960000002E-2</v>
      </c>
      <c r="AN158" s="2">
        <f>SUMIFS('IND Balance'!H$5:H$141,'IND Balance'!$C$5:$C$141,'Service shares'!$B158,'IND Balance'!$D$5:$D$141,"*"&amp;'Service shares'!$A158)*I158</f>
        <v>0.31530372120000005</v>
      </c>
      <c r="AO158" s="2">
        <f>SUMIFS('IND Balance'!I$5:I$141,'IND Balance'!$C$5:$C$141,'Service shares'!$B158,'IND Balance'!$D$5:$D$141,"*"&amp;'Service shares'!$A158)*J158</f>
        <v>4.9613894010000008</v>
      </c>
      <c r="AP158" s="2">
        <f>SUMIFS('IND Balance'!J$5:J$141,'IND Balance'!$C$5:$C$141,'Service shares'!$B158,'IND Balance'!$D$5:$D$141,"*"&amp;'Service shares'!$A158)*K158</f>
        <v>8.0899380197999999</v>
      </c>
      <c r="AQ158" s="2">
        <f>SUMIFS('IND Balance'!K$5:K$141,'IND Balance'!$C$5:$C$141,'Service shares'!$B158,'IND Balance'!$D$5:$D$141,"*"&amp;'Service shares'!$A158)*L158</f>
        <v>0.50604135012000007</v>
      </c>
      <c r="AR158" s="2">
        <f>SUMIFS('IND Balance'!L$5:L$141,'IND Balance'!$C$5:$C$141,'Service shares'!$B158,'IND Balance'!$D$5:$D$141,"*"&amp;'Service shares'!$A158)*M158</f>
        <v>2.56964180112</v>
      </c>
      <c r="AS158" s="2">
        <f>SUMIFS('IND Balance'!M$5:M$141,'IND Balance'!$C$5:$C$141,'Service shares'!$B158,'IND Balance'!$D$5:$D$141,"*"&amp;'Service shares'!$A158)*N158</f>
        <v>0</v>
      </c>
      <c r="AT158" s="2">
        <f>SUMIFS('IND Balance'!N$5:N$141,'IND Balance'!$C$5:$C$141,'Service shares'!$B158,'IND Balance'!$D$5:$D$141,"*"&amp;'Service shares'!$A158)*O158</f>
        <v>1.8381873257999999</v>
      </c>
      <c r="AU158" s="2">
        <f>SUMIFS('IND Balance'!O$5:O$141,'IND Balance'!$C$5:$C$141,'Service shares'!$B158,'IND Balance'!$D$5:$D$141,"*"&amp;'Service shares'!$A158)*P158</f>
        <v>0.47711223684000004</v>
      </c>
      <c r="AV158" s="2">
        <f>SUMIFS('IND Balance'!P$5:P$141,'IND Balance'!$C$5:$C$141,'Service shares'!$B158,'IND Balance'!$D$5:$D$141,"*"&amp;'Service shares'!$A158)*Q158</f>
        <v>0.49368317256000005</v>
      </c>
      <c r="AW158" s="2">
        <f>SUMIFS('IND Balance'!Q$5:Q$141,'IND Balance'!$C$5:$C$141,'Service shares'!$B158,'IND Balance'!$D$5:$D$141,"*"&amp;'Service shares'!$A158)*R158</f>
        <v>0.33264795887999998</v>
      </c>
      <c r="AX158" s="2">
        <f>SUMIFS('IND Balance'!R$5:R$141,'IND Balance'!$C$5:$C$141,'Service shares'!$B158,'IND Balance'!$D$5:$D$141,"*"&amp;'Service shares'!$A158)*S158</f>
        <v>1.16458061004</v>
      </c>
      <c r="AY158" s="2">
        <f>SUMIFS('IND Balance'!S$5:S$141,'IND Balance'!$C$5:$C$141,'Service shares'!$B158,'IND Balance'!$D$5:$D$141,"*"&amp;'Service shares'!$A158)*T158</f>
        <v>0.39085997004</v>
      </c>
      <c r="AZ158" s="2">
        <f>SUMIFS('IND Balance'!T$5:T$141,'IND Balance'!$C$5:$C$141,'Service shares'!$B158,'IND Balance'!$D$5:$D$141,"*"&amp;'Service shares'!$A158)*U158</f>
        <v>1.4348134292400001</v>
      </c>
      <c r="BA158" s="2">
        <f>SUMIFS('IND Balance'!U$5:U$141,'IND Balance'!$C$5:$C$141,'Service shares'!$B158,'IND Balance'!$D$5:$D$141,"*"&amp;'Service shares'!$A158)*V158</f>
        <v>0.91338433308</v>
      </c>
      <c r="BB158" s="2">
        <f>SUMIFS('IND Balance'!V$5:V$141,'IND Balance'!$C$5:$C$141,'Service shares'!$B158,'IND Balance'!$D$5:$D$141,"*"&amp;'Service shares'!$A158)*W158</f>
        <v>1.06292301264</v>
      </c>
      <c r="BC158" s="2">
        <f>SUMIFS('IND Balance'!W$5:W$141,'IND Balance'!$C$5:$C$141,'Service shares'!$B158,'IND Balance'!$D$5:$D$141,"*"&amp;'Service shares'!$A158)*X158</f>
        <v>0.68009960520000012</v>
      </c>
      <c r="BD158" s="2">
        <f>SUMIFS('IND Balance'!X$5:X$141,'IND Balance'!$C$5:$C$141,'Service shares'!$B158,'IND Balance'!$D$5:$D$141,"*"&amp;'Service shares'!$A158)*Y158</f>
        <v>1.9263885480000003E-2</v>
      </c>
      <c r="BE158" s="2">
        <f>SUMIFS('IND Balance'!Y$5:Y$141,'IND Balance'!$C$5:$C$141,'Service shares'!$B158,'IND Balance'!$D$5:$D$141,"*"&amp;'Service shares'!$A158)*Z158</f>
        <v>1.0520143052399999</v>
      </c>
      <c r="BF158" s="2">
        <f>SUMIFS('IND Balance'!Z$5:Z$141,'IND Balance'!$C$5:$C$141,'Service shares'!$B158,'IND Balance'!$D$5:$D$141,"*"&amp;'Service shares'!$A158)*AA158</f>
        <v>0.49261135176000004</v>
      </c>
      <c r="BG158" s="2">
        <f>SUMIFS('IND Balance'!AA$5:AA$141,'IND Balance'!$C$5:$C$141,'Service shares'!$B158,'IND Balance'!$D$5:$D$141,"*"&amp;'Service shares'!$A158)*AB158</f>
        <v>3.9740686920000004E-2</v>
      </c>
      <c r="BH158" s="2">
        <f>SUMIFS('IND Balance'!AB$5:AB$141,'IND Balance'!$C$5:$C$141,'Service shares'!$B158,'IND Balance'!$D$5:$D$141,"*"&amp;'Service shares'!$A158)*AC158</f>
        <v>0.29375509896000002</v>
      </c>
      <c r="BI158" s="2">
        <f>SUMIFS('IND Balance'!AC$5:AC$141,'IND Balance'!$C$5:$C$141,'Service shares'!$B158,'IND Balance'!$D$5:$D$141,"*"&amp;'Service shares'!$A158)*AD158</f>
        <v>2.3630228024400002</v>
      </c>
      <c r="BJ158" s="2">
        <f>SUMIFS('IND Balance'!AD$5:AD$141,'IND Balance'!$C$5:$C$141,'Service shares'!$B158,'IND Balance'!$D$5:$D$141,"*"&amp;'Service shares'!$A158)*AE158</f>
        <v>0</v>
      </c>
      <c r="BK158" s="2">
        <f>SUMIFS('IND Balance'!AE$5:AE$141,'IND Balance'!$C$5:$C$141,'Service shares'!$B158,'IND Balance'!$D$5:$D$141,"*"&amp;'Service shares'!$A158)*AF158</f>
        <v>0.30790606428</v>
      </c>
      <c r="BL158" s="2">
        <f>SUMIFS('IND Balance'!AF$5:AF$141,'IND Balance'!$C$5:$C$141,'Service shares'!$B158,'IND Balance'!$D$5:$D$141,"*"&amp;'Service shares'!$A158)*AG158</f>
        <v>0.46855567368000001</v>
      </c>
      <c r="BM158" s="2">
        <f>SUMIFS('IND Balance'!AG$5:AG$141,'IND Balance'!$C$5:$C$141,'Service shares'!$B158,'IND Balance'!$D$5:$D$141,"*"&amp;'Service shares'!$A158)*AH158</f>
        <v>1.1094936263999999</v>
      </c>
      <c r="BN158" s="2">
        <f>SUMIFS('IND Balance'!AH$5:AH$141,'IND Balance'!$C$5:$C$141,'Service shares'!$B158,'IND Balance'!$D$5:$D$141,"*"&amp;'Service shares'!$A158)*AI158</f>
        <v>0</v>
      </c>
    </row>
    <row r="159" spans="1:66" x14ac:dyDescent="0.45">
      <c r="A159" t="s">
        <v>161</v>
      </c>
      <c r="B159" t="s">
        <v>128</v>
      </c>
      <c r="C159" t="s">
        <v>205</v>
      </c>
      <c r="D159" s="1">
        <v>0.6</v>
      </c>
      <c r="E159" s="1"/>
      <c r="F159" s="1">
        <f t="shared" si="34"/>
        <v>0.6</v>
      </c>
      <c r="G159" s="1">
        <f t="shared" si="35"/>
        <v>0.6</v>
      </c>
      <c r="H159" s="1">
        <f t="shared" si="35"/>
        <v>0.6</v>
      </c>
      <c r="I159" s="1">
        <f t="shared" si="35"/>
        <v>0.6</v>
      </c>
      <c r="J159" s="1">
        <f t="shared" si="35"/>
        <v>0.6</v>
      </c>
      <c r="K159" s="1">
        <f t="shared" si="35"/>
        <v>0.6</v>
      </c>
      <c r="L159" s="1">
        <f t="shared" si="35"/>
        <v>0.6</v>
      </c>
      <c r="M159" s="1">
        <f t="shared" si="35"/>
        <v>0.6</v>
      </c>
      <c r="N159" s="1">
        <f t="shared" si="35"/>
        <v>0.6</v>
      </c>
      <c r="O159" s="1">
        <f t="shared" si="35"/>
        <v>0.6</v>
      </c>
      <c r="P159" s="1">
        <f t="shared" si="35"/>
        <v>0.6</v>
      </c>
      <c r="Q159" s="1">
        <f t="shared" si="35"/>
        <v>0.6</v>
      </c>
      <c r="R159" s="1">
        <f t="shared" si="35"/>
        <v>0.6</v>
      </c>
      <c r="S159" s="1">
        <f t="shared" si="35"/>
        <v>0.6</v>
      </c>
      <c r="T159" s="1">
        <f t="shared" si="35"/>
        <v>0.6</v>
      </c>
      <c r="U159" s="1">
        <f t="shared" si="35"/>
        <v>0.6</v>
      </c>
      <c r="V159" s="1">
        <f t="shared" si="35"/>
        <v>0.6</v>
      </c>
      <c r="W159" s="1">
        <f t="shared" si="36"/>
        <v>0.6</v>
      </c>
      <c r="X159" s="1">
        <f t="shared" si="36"/>
        <v>0.6</v>
      </c>
      <c r="Y159" s="1">
        <f t="shared" si="36"/>
        <v>0.6</v>
      </c>
      <c r="Z159" s="1">
        <f t="shared" si="36"/>
        <v>0.6</v>
      </c>
      <c r="AA159" s="1">
        <f t="shared" si="36"/>
        <v>0.6</v>
      </c>
      <c r="AB159" s="1">
        <f t="shared" si="36"/>
        <v>0.6</v>
      </c>
      <c r="AC159" s="1">
        <f t="shared" si="36"/>
        <v>0.6</v>
      </c>
      <c r="AD159" s="1">
        <f t="shared" si="36"/>
        <v>0.6</v>
      </c>
      <c r="AE159" s="1">
        <f t="shared" si="36"/>
        <v>0.6</v>
      </c>
      <c r="AF159" s="1">
        <f t="shared" si="36"/>
        <v>0.6</v>
      </c>
      <c r="AG159" s="1">
        <f t="shared" si="36"/>
        <v>0.6</v>
      </c>
      <c r="AH159" s="1">
        <f t="shared" si="36"/>
        <v>0.6</v>
      </c>
      <c r="AI159" s="1">
        <f t="shared" si="36"/>
        <v>0.6</v>
      </c>
      <c r="AJ159" s="1"/>
      <c r="AK159" s="2">
        <f>SUMIFS('IND Balance'!E$5:E$141,'IND Balance'!$C$5:$C$141,'Service shares'!$B159,'IND Balance'!$D$5:$D$141,"*"&amp;'Service shares'!$A159)*F159</f>
        <v>4.4537445064799996</v>
      </c>
      <c r="AL159" s="2">
        <f>SUMIFS('IND Balance'!F$5:F$141,'IND Balance'!$C$5:$C$141,'Service shares'!$B159,'IND Balance'!$D$5:$D$141,"*"&amp;'Service shares'!$A159)*G159</f>
        <v>7.1376382180800002</v>
      </c>
      <c r="AM159" s="2">
        <f>SUMIFS('IND Balance'!G$5:G$141,'IND Balance'!$C$5:$C$141,'Service shares'!$B159,'IND Balance'!$D$5:$D$141,"*"&amp;'Service shares'!$A159)*H159</f>
        <v>0.13608439776</v>
      </c>
      <c r="AN159" s="2">
        <f>SUMIFS('IND Balance'!H$5:H$141,'IND Balance'!$C$5:$C$141,'Service shares'!$B159,'IND Balance'!$D$5:$D$141,"*"&amp;'Service shares'!$A159)*I159</f>
        <v>1.8918223271999999</v>
      </c>
      <c r="AO159" s="2">
        <f>SUMIFS('IND Balance'!I$5:I$141,'IND Balance'!$C$5:$C$141,'Service shares'!$B159,'IND Balance'!$D$5:$D$141,"*"&amp;'Service shares'!$A159)*J159</f>
        <v>29.768336406</v>
      </c>
      <c r="AP159" s="2">
        <f>SUMIFS('IND Balance'!J$5:J$141,'IND Balance'!$C$5:$C$141,'Service shares'!$B159,'IND Balance'!$D$5:$D$141,"*"&amp;'Service shares'!$A159)*K159</f>
        <v>48.539628118800003</v>
      </c>
      <c r="AQ159" s="2">
        <f>SUMIFS('IND Balance'!K$5:K$141,'IND Balance'!$C$5:$C$141,'Service shares'!$B159,'IND Balance'!$D$5:$D$141,"*"&amp;'Service shares'!$A159)*L159</f>
        <v>3.03624810072</v>
      </c>
      <c r="AR159" s="2">
        <f>SUMIFS('IND Balance'!L$5:L$141,'IND Balance'!$C$5:$C$141,'Service shares'!$B159,'IND Balance'!$D$5:$D$141,"*"&amp;'Service shares'!$A159)*M159</f>
        <v>15.417850806719999</v>
      </c>
      <c r="AS159" s="2">
        <f>SUMIFS('IND Balance'!M$5:M$141,'IND Balance'!$C$5:$C$141,'Service shares'!$B159,'IND Balance'!$D$5:$D$141,"*"&amp;'Service shares'!$A159)*N159</f>
        <v>0</v>
      </c>
      <c r="AT159" s="2">
        <f>SUMIFS('IND Balance'!N$5:N$141,'IND Balance'!$C$5:$C$141,'Service shares'!$B159,'IND Balance'!$D$5:$D$141,"*"&amp;'Service shares'!$A159)*O159</f>
        <v>11.029123954799999</v>
      </c>
      <c r="AU159" s="2">
        <f>SUMIFS('IND Balance'!O$5:O$141,'IND Balance'!$C$5:$C$141,'Service shares'!$B159,'IND Balance'!$D$5:$D$141,"*"&amp;'Service shares'!$A159)*P159</f>
        <v>2.8626734210400002</v>
      </c>
      <c r="AV159" s="2">
        <f>SUMIFS('IND Balance'!P$5:P$141,'IND Balance'!$C$5:$C$141,'Service shares'!$B159,'IND Balance'!$D$5:$D$141,"*"&amp;'Service shares'!$A159)*Q159</f>
        <v>2.9620990353600001</v>
      </c>
      <c r="AW159" s="2">
        <f>SUMIFS('IND Balance'!Q$5:Q$141,'IND Balance'!$C$5:$C$141,'Service shares'!$B159,'IND Balance'!$D$5:$D$141,"*"&amp;'Service shares'!$A159)*R159</f>
        <v>1.9958877532799999</v>
      </c>
      <c r="AX159" s="2">
        <f>SUMIFS('IND Balance'!R$5:R$141,'IND Balance'!$C$5:$C$141,'Service shares'!$B159,'IND Balance'!$D$5:$D$141,"*"&amp;'Service shares'!$A159)*S159</f>
        <v>6.9874836602399997</v>
      </c>
      <c r="AY159" s="2">
        <f>SUMIFS('IND Balance'!S$5:S$141,'IND Balance'!$C$5:$C$141,'Service shares'!$B159,'IND Balance'!$D$5:$D$141,"*"&amp;'Service shares'!$A159)*T159</f>
        <v>2.3451598202399997</v>
      </c>
      <c r="AZ159" s="2">
        <f>SUMIFS('IND Balance'!T$5:T$141,'IND Balance'!$C$5:$C$141,'Service shares'!$B159,'IND Balance'!$D$5:$D$141,"*"&amp;'Service shares'!$A159)*U159</f>
        <v>8.6088805754399989</v>
      </c>
      <c r="BA159" s="2">
        <f>SUMIFS('IND Balance'!U$5:U$141,'IND Balance'!$C$5:$C$141,'Service shares'!$B159,'IND Balance'!$D$5:$D$141,"*"&amp;'Service shares'!$A159)*V159</f>
        <v>5.4803059984799996</v>
      </c>
      <c r="BB159" s="2">
        <f>SUMIFS('IND Balance'!V$5:V$141,'IND Balance'!$C$5:$C$141,'Service shares'!$B159,'IND Balance'!$D$5:$D$141,"*"&amp;'Service shares'!$A159)*W159</f>
        <v>6.3775380758399995</v>
      </c>
      <c r="BC159" s="2">
        <f>SUMIFS('IND Balance'!W$5:W$141,'IND Balance'!$C$5:$C$141,'Service shares'!$B159,'IND Balance'!$D$5:$D$141,"*"&amp;'Service shares'!$A159)*X159</f>
        <v>4.0805976311999999</v>
      </c>
      <c r="BD159" s="2">
        <f>SUMIFS('IND Balance'!X$5:X$141,'IND Balance'!$C$5:$C$141,'Service shares'!$B159,'IND Balance'!$D$5:$D$141,"*"&amp;'Service shares'!$A159)*Y159</f>
        <v>0.11558331288</v>
      </c>
      <c r="BE159" s="2">
        <f>SUMIFS('IND Balance'!Y$5:Y$141,'IND Balance'!$C$5:$C$141,'Service shares'!$B159,'IND Balance'!$D$5:$D$141,"*"&amp;'Service shares'!$A159)*Z159</f>
        <v>6.3120858314400001</v>
      </c>
      <c r="BF159" s="2">
        <f>SUMIFS('IND Balance'!Z$5:Z$141,'IND Balance'!$C$5:$C$141,'Service shares'!$B159,'IND Balance'!$D$5:$D$141,"*"&amp;'Service shares'!$A159)*AA159</f>
        <v>2.95566811056</v>
      </c>
      <c r="BG159" s="2">
        <f>SUMIFS('IND Balance'!AA$5:AA$141,'IND Balance'!$C$5:$C$141,'Service shares'!$B159,'IND Balance'!$D$5:$D$141,"*"&amp;'Service shares'!$A159)*AB159</f>
        <v>0.23844412152</v>
      </c>
      <c r="BH159" s="2">
        <f>SUMIFS('IND Balance'!AB$5:AB$141,'IND Balance'!$C$5:$C$141,'Service shares'!$B159,'IND Balance'!$D$5:$D$141,"*"&amp;'Service shares'!$A159)*AC159</f>
        <v>1.76253059376</v>
      </c>
      <c r="BI159" s="2">
        <f>SUMIFS('IND Balance'!AC$5:AC$141,'IND Balance'!$C$5:$C$141,'Service shares'!$B159,'IND Balance'!$D$5:$D$141,"*"&amp;'Service shares'!$A159)*AD159</f>
        <v>14.17813681464</v>
      </c>
      <c r="BJ159" s="2">
        <f>SUMIFS('IND Balance'!AD$5:AD$141,'IND Balance'!$C$5:$C$141,'Service shares'!$B159,'IND Balance'!$D$5:$D$141,"*"&amp;'Service shares'!$A159)*AE159</f>
        <v>0</v>
      </c>
      <c r="BK159" s="2">
        <f>SUMIFS('IND Balance'!AE$5:AE$141,'IND Balance'!$C$5:$C$141,'Service shares'!$B159,'IND Balance'!$D$5:$D$141,"*"&amp;'Service shares'!$A159)*AF159</f>
        <v>1.84743638568</v>
      </c>
      <c r="BL159" s="2">
        <f>SUMIFS('IND Balance'!AF$5:AF$141,'IND Balance'!$C$5:$C$141,'Service shares'!$B159,'IND Balance'!$D$5:$D$141,"*"&amp;'Service shares'!$A159)*AG159</f>
        <v>2.8113340420799999</v>
      </c>
      <c r="BM159" s="2">
        <f>SUMIFS('IND Balance'!AG$5:AG$141,'IND Balance'!$C$5:$C$141,'Service shares'!$B159,'IND Balance'!$D$5:$D$141,"*"&amp;'Service shares'!$A159)*AH159</f>
        <v>6.6569617583999996</v>
      </c>
      <c r="BN159" s="2">
        <f>SUMIFS('IND Balance'!AH$5:AH$141,'IND Balance'!$C$5:$C$141,'Service shares'!$B159,'IND Balance'!$D$5:$D$141,"*"&amp;'Service shares'!$A159)*AI159</f>
        <v>0</v>
      </c>
    </row>
    <row r="160" spans="1:66" x14ac:dyDescent="0.45">
      <c r="A160" t="s">
        <v>161</v>
      </c>
      <c r="B160" t="s">
        <v>42</v>
      </c>
      <c r="C160" t="s">
        <v>188</v>
      </c>
      <c r="D160" s="1">
        <v>0.1</v>
      </c>
      <c r="E160" s="1"/>
      <c r="F160" s="1">
        <f t="shared" si="34"/>
        <v>0.1</v>
      </c>
      <c r="G160" s="1">
        <f t="shared" si="35"/>
        <v>0.1</v>
      </c>
      <c r="H160" s="1">
        <f t="shared" si="35"/>
        <v>0.1</v>
      </c>
      <c r="I160" s="1">
        <f t="shared" si="35"/>
        <v>0.1</v>
      </c>
      <c r="J160" s="1">
        <f t="shared" si="35"/>
        <v>0.1</v>
      </c>
      <c r="K160" s="1">
        <f t="shared" si="35"/>
        <v>0.1</v>
      </c>
      <c r="L160" s="1">
        <f t="shared" si="35"/>
        <v>0.1</v>
      </c>
      <c r="M160" s="1">
        <f t="shared" si="35"/>
        <v>0.1</v>
      </c>
      <c r="N160" s="1">
        <f t="shared" si="35"/>
        <v>0.1</v>
      </c>
      <c r="O160" s="1">
        <f t="shared" si="35"/>
        <v>0.1</v>
      </c>
      <c r="P160" s="1">
        <f t="shared" si="35"/>
        <v>0.1</v>
      </c>
      <c r="Q160" s="1">
        <f t="shared" si="35"/>
        <v>0.1</v>
      </c>
      <c r="R160" s="1">
        <f t="shared" si="35"/>
        <v>0.1</v>
      </c>
      <c r="S160" s="1">
        <f t="shared" si="35"/>
        <v>0.1</v>
      </c>
      <c r="T160" s="1">
        <f t="shared" si="35"/>
        <v>0.1</v>
      </c>
      <c r="U160" s="1">
        <f t="shared" si="35"/>
        <v>0.1</v>
      </c>
      <c r="V160" s="1">
        <f t="shared" si="35"/>
        <v>0.1</v>
      </c>
      <c r="W160" s="1">
        <f t="shared" si="36"/>
        <v>0.1</v>
      </c>
      <c r="X160" s="1">
        <f t="shared" si="36"/>
        <v>0.1</v>
      </c>
      <c r="Y160" s="1">
        <f t="shared" si="36"/>
        <v>0.1</v>
      </c>
      <c r="Z160" s="1">
        <f t="shared" si="36"/>
        <v>0.1</v>
      </c>
      <c r="AA160" s="1">
        <f t="shared" si="36"/>
        <v>0.1</v>
      </c>
      <c r="AB160" s="1">
        <f t="shared" si="36"/>
        <v>0.1</v>
      </c>
      <c r="AC160" s="1">
        <f t="shared" si="36"/>
        <v>0.1</v>
      </c>
      <c r="AD160" s="1">
        <f t="shared" si="36"/>
        <v>0.1</v>
      </c>
      <c r="AE160" s="1">
        <f t="shared" si="36"/>
        <v>0.1</v>
      </c>
      <c r="AF160" s="1">
        <f t="shared" si="36"/>
        <v>0.1</v>
      </c>
      <c r="AG160" s="1">
        <f t="shared" si="36"/>
        <v>0.1</v>
      </c>
      <c r="AH160" s="1">
        <f t="shared" si="36"/>
        <v>0.1</v>
      </c>
      <c r="AI160" s="1">
        <f t="shared" si="36"/>
        <v>0.1</v>
      </c>
      <c r="AJ160" s="1"/>
      <c r="AK160" s="2">
        <f>SUMIFS('IND Balance'!E$5:E$141,'IND Balance'!$C$5:$C$141,'Service shares'!$B160,'IND Balance'!$D$5:$D$141,"*"&amp;'Service shares'!$A160)*F160</f>
        <v>18.401310058320004</v>
      </c>
      <c r="AL160" s="2">
        <f>SUMIFS('IND Balance'!F$5:F$141,'IND Balance'!$C$5:$C$141,'Service shares'!$B160,'IND Balance'!$D$5:$D$141,"*"&amp;'Service shares'!$A160)*G160</f>
        <v>20.303900835120004</v>
      </c>
      <c r="AM160" s="2">
        <f>SUMIFS('IND Balance'!G$5:G$141,'IND Balance'!$C$5:$C$141,'Service shares'!$B160,'IND Balance'!$D$5:$D$141,"*"&amp;'Service shares'!$A160)*H160</f>
        <v>5.8097439378000004</v>
      </c>
      <c r="AN160" s="2">
        <f>SUMIFS('IND Balance'!H$5:H$141,'IND Balance'!$C$5:$C$141,'Service shares'!$B160,'IND Balance'!$D$5:$D$141,"*"&amp;'Service shares'!$A160)*I160</f>
        <v>0.45228158208000002</v>
      </c>
      <c r="AO160" s="2">
        <f>SUMIFS('IND Balance'!I$5:I$141,'IND Balance'!$C$5:$C$141,'Service shares'!$B160,'IND Balance'!$D$5:$D$141,"*"&amp;'Service shares'!$A160)*J160</f>
        <v>7.0728541869599999</v>
      </c>
      <c r="AP160" s="2">
        <f>SUMIFS('IND Balance'!J$5:J$141,'IND Balance'!$C$5:$C$141,'Service shares'!$B160,'IND Balance'!$D$5:$D$141,"*"&amp;'Service shares'!$A160)*K160</f>
        <v>51.612222667680001</v>
      </c>
      <c r="AQ160" s="2">
        <f>SUMIFS('IND Balance'!K$5:K$141,'IND Balance'!$C$5:$C$141,'Service shares'!$B160,'IND Balance'!$D$5:$D$141,"*"&amp;'Service shares'!$A160)*L160</f>
        <v>1.2703086144000002</v>
      </c>
      <c r="AR160" s="2">
        <f>SUMIFS('IND Balance'!L$5:L$141,'IND Balance'!$C$5:$C$141,'Service shares'!$B160,'IND Balance'!$D$5:$D$141,"*"&amp;'Service shares'!$A160)*M160</f>
        <v>2.89761812856</v>
      </c>
      <c r="AS160" s="2">
        <f>SUMIFS('IND Balance'!M$5:M$141,'IND Balance'!$C$5:$C$141,'Service shares'!$B160,'IND Balance'!$D$5:$D$141,"*"&amp;'Service shares'!$A160)*N160</f>
        <v>7.9256157494400004</v>
      </c>
      <c r="AT160" s="2">
        <f>SUMIFS('IND Balance'!N$5:N$141,'IND Balance'!$C$5:$C$141,'Service shares'!$B160,'IND Balance'!$D$5:$D$141,"*"&amp;'Service shares'!$A160)*O160</f>
        <v>94.655781904679998</v>
      </c>
      <c r="AU160" s="2">
        <f>SUMIFS('IND Balance'!O$5:O$141,'IND Balance'!$C$5:$C$141,'Service shares'!$B160,'IND Balance'!$D$5:$D$141,"*"&amp;'Service shares'!$A160)*P160</f>
        <v>0.77883230412000004</v>
      </c>
      <c r="AV160" s="2">
        <f>SUMIFS('IND Balance'!P$5:P$141,'IND Balance'!$C$5:$C$141,'Service shares'!$B160,'IND Balance'!$D$5:$D$141,"*"&amp;'Service shares'!$A160)*Q160</f>
        <v>0.39460673736000001</v>
      </c>
      <c r="AW160" s="2">
        <f>SUMIFS('IND Balance'!Q$5:Q$141,'IND Balance'!$C$5:$C$141,'Service shares'!$B160,'IND Balance'!$D$5:$D$141,"*"&amp;'Service shares'!$A160)*R160</f>
        <v>0.38573197740000004</v>
      </c>
      <c r="AX160" s="2">
        <f>SUMIFS('IND Balance'!R$5:R$141,'IND Balance'!$C$5:$C$141,'Service shares'!$B160,'IND Balance'!$D$5:$D$141,"*"&amp;'Service shares'!$A160)*S160</f>
        <v>0.52135959528000009</v>
      </c>
      <c r="AY160" s="2">
        <f>SUMIFS('IND Balance'!S$5:S$141,'IND Balance'!$C$5:$C$141,'Service shares'!$B160,'IND Balance'!$D$5:$D$141,"*"&amp;'Service shares'!$A160)*T160</f>
        <v>0.22002094548000001</v>
      </c>
      <c r="AZ160" s="2">
        <f>SUMIFS('IND Balance'!T$5:T$141,'IND Balance'!$C$5:$C$141,'Service shares'!$B160,'IND Balance'!$D$5:$D$141,"*"&amp;'Service shares'!$A160)*U160</f>
        <v>0.41231480796000003</v>
      </c>
      <c r="BA160" s="2">
        <f>SUMIFS('IND Balance'!U$5:U$141,'IND Balance'!$C$5:$C$141,'Service shares'!$B160,'IND Balance'!$D$5:$D$141,"*"&amp;'Service shares'!$A160)*V160</f>
        <v>1.2335041303200001</v>
      </c>
      <c r="BB160" s="2">
        <f>SUMIFS('IND Balance'!V$5:V$141,'IND Balance'!$C$5:$C$141,'Service shares'!$B160,'IND Balance'!$D$5:$D$141,"*"&amp;'Service shares'!$A160)*W160</f>
        <v>0.46193969232000004</v>
      </c>
      <c r="BC160" s="2">
        <f>SUMIFS('IND Balance'!W$5:W$141,'IND Balance'!$C$5:$C$141,'Service shares'!$B160,'IND Balance'!$D$5:$D$141,"*"&amp;'Service shares'!$A160)*X160</f>
        <v>0.50946029100000001</v>
      </c>
      <c r="BD160" s="2">
        <f>SUMIFS('IND Balance'!X$5:X$141,'IND Balance'!$C$5:$C$141,'Service shares'!$B160,'IND Balance'!$D$5:$D$141,"*"&amp;'Service shares'!$A160)*Y160</f>
        <v>60.800191692840002</v>
      </c>
      <c r="BE160" s="2">
        <f>SUMIFS('IND Balance'!Y$5:Y$141,'IND Balance'!$C$5:$C$141,'Service shares'!$B160,'IND Balance'!$D$5:$D$141,"*"&amp;'Service shares'!$A160)*Z160</f>
        <v>28.363250512800001</v>
      </c>
      <c r="BF160" s="2">
        <f>SUMIFS('IND Balance'!Z$5:Z$141,'IND Balance'!$C$5:$C$141,'Service shares'!$B160,'IND Balance'!$D$5:$D$141,"*"&amp;'Service shares'!$A160)*AA160</f>
        <v>5.1333856570800007</v>
      </c>
      <c r="BG160" s="2">
        <f>SUMIFS('IND Balance'!AA$5:AA$141,'IND Balance'!$C$5:$C$141,'Service shares'!$B160,'IND Balance'!$D$5:$D$141,"*"&amp;'Service shares'!$A160)*AB160</f>
        <v>44.116820296200004</v>
      </c>
      <c r="BH160" s="2">
        <f>SUMIFS('IND Balance'!AB$5:AB$141,'IND Balance'!$C$5:$C$141,'Service shares'!$B160,'IND Balance'!$D$5:$D$141,"*"&amp;'Service shares'!$A160)*AC160</f>
        <v>9.1472787720000004E-2</v>
      </c>
      <c r="BI160" s="2">
        <f>SUMIFS('IND Balance'!AC$5:AC$141,'IND Balance'!$C$5:$C$141,'Service shares'!$B160,'IND Balance'!$D$5:$D$141,"*"&amp;'Service shares'!$A160)*AD160</f>
        <v>12.334057405199999</v>
      </c>
      <c r="BJ160" s="2">
        <f>SUMIFS('IND Balance'!AD$5:AD$141,'IND Balance'!$C$5:$C$141,'Service shares'!$B160,'IND Balance'!$D$5:$D$141,"*"&amp;'Service shares'!$A160)*AE160</f>
        <v>57.778378003800007</v>
      </c>
      <c r="BK160" s="2">
        <f>SUMIFS('IND Balance'!AE$5:AE$141,'IND Balance'!$C$5:$C$141,'Service shares'!$B160,'IND Balance'!$D$5:$D$141,"*"&amp;'Service shares'!$A160)*AF160</f>
        <v>0.99664471260000009</v>
      </c>
      <c r="BL160" s="2">
        <f>SUMIFS('IND Balance'!AF$5:AF$141,'IND Balance'!$C$5:$C$141,'Service shares'!$B160,'IND Balance'!$D$5:$D$141,"*"&amp;'Service shares'!$A160)*AG160</f>
        <v>5.0417433039600006</v>
      </c>
      <c r="BM160" s="2">
        <f>SUMIFS('IND Balance'!AG$5:AG$141,'IND Balance'!$C$5:$C$141,'Service shares'!$B160,'IND Balance'!$D$5:$D$141,"*"&amp;'Service shares'!$A160)*AH160</f>
        <v>5.6681350574400007</v>
      </c>
      <c r="BN160" s="2">
        <f>SUMIFS('IND Balance'!AH$5:AH$141,'IND Balance'!$C$5:$C$141,'Service shares'!$B160,'IND Balance'!$D$5:$D$141,"*"&amp;'Service shares'!$A160)*AI160</f>
        <v>0</v>
      </c>
    </row>
    <row r="161" spans="1:66" x14ac:dyDescent="0.45">
      <c r="A161" t="s">
        <v>161</v>
      </c>
      <c r="B161" t="s">
        <v>42</v>
      </c>
      <c r="C161" t="s">
        <v>205</v>
      </c>
      <c r="D161" s="1">
        <v>0.9</v>
      </c>
      <c r="E161" s="1"/>
      <c r="F161" s="1">
        <f t="shared" si="34"/>
        <v>0.9</v>
      </c>
      <c r="G161" s="1">
        <f t="shared" si="35"/>
        <v>0.9</v>
      </c>
      <c r="H161" s="1">
        <f t="shared" si="35"/>
        <v>0.9</v>
      </c>
      <c r="I161" s="1">
        <f t="shared" si="35"/>
        <v>0.9</v>
      </c>
      <c r="J161" s="1">
        <f t="shared" si="35"/>
        <v>0.9</v>
      </c>
      <c r="K161" s="1">
        <f t="shared" si="35"/>
        <v>0.9</v>
      </c>
      <c r="L161" s="1">
        <f t="shared" si="35"/>
        <v>0.9</v>
      </c>
      <c r="M161" s="1">
        <f t="shared" si="35"/>
        <v>0.9</v>
      </c>
      <c r="N161" s="1">
        <f t="shared" si="35"/>
        <v>0.9</v>
      </c>
      <c r="O161" s="1">
        <f t="shared" si="35"/>
        <v>0.9</v>
      </c>
      <c r="P161" s="1">
        <f t="shared" si="35"/>
        <v>0.9</v>
      </c>
      <c r="Q161" s="1">
        <f t="shared" si="35"/>
        <v>0.9</v>
      </c>
      <c r="R161" s="1">
        <f t="shared" si="35"/>
        <v>0.9</v>
      </c>
      <c r="S161" s="1">
        <f t="shared" si="35"/>
        <v>0.9</v>
      </c>
      <c r="T161" s="1">
        <f t="shared" si="35"/>
        <v>0.9</v>
      </c>
      <c r="U161" s="1">
        <f t="shared" si="35"/>
        <v>0.9</v>
      </c>
      <c r="V161" s="1">
        <f t="shared" si="35"/>
        <v>0.9</v>
      </c>
      <c r="W161" s="1">
        <f t="shared" si="36"/>
        <v>0.9</v>
      </c>
      <c r="X161" s="1">
        <f t="shared" si="36"/>
        <v>0.9</v>
      </c>
      <c r="Y161" s="1">
        <f t="shared" si="36"/>
        <v>0.9</v>
      </c>
      <c r="Z161" s="1">
        <f t="shared" si="36"/>
        <v>0.9</v>
      </c>
      <c r="AA161" s="1">
        <f t="shared" si="36"/>
        <v>0.9</v>
      </c>
      <c r="AB161" s="1">
        <f t="shared" si="36"/>
        <v>0.9</v>
      </c>
      <c r="AC161" s="1">
        <f t="shared" si="36"/>
        <v>0.9</v>
      </c>
      <c r="AD161" s="1">
        <f t="shared" si="36"/>
        <v>0.9</v>
      </c>
      <c r="AE161" s="1">
        <f t="shared" si="36"/>
        <v>0.9</v>
      </c>
      <c r="AF161" s="1">
        <f t="shared" si="36"/>
        <v>0.9</v>
      </c>
      <c r="AG161" s="1">
        <f t="shared" si="36"/>
        <v>0.9</v>
      </c>
      <c r="AH161" s="1">
        <f t="shared" si="36"/>
        <v>0.9</v>
      </c>
      <c r="AI161" s="1">
        <f t="shared" si="36"/>
        <v>0.9</v>
      </c>
      <c r="AJ161" s="1"/>
      <c r="AK161" s="2">
        <f>SUMIFS('IND Balance'!E$5:E$141,'IND Balance'!$C$5:$C$141,'Service shares'!$B161,'IND Balance'!$D$5:$D$141,"*"&amp;'Service shares'!$A161)*F161</f>
        <v>165.61179052488001</v>
      </c>
      <c r="AL161" s="2">
        <f>SUMIFS('IND Balance'!F$5:F$141,'IND Balance'!$C$5:$C$141,'Service shares'!$B161,'IND Balance'!$D$5:$D$141,"*"&amp;'Service shares'!$A161)*G161</f>
        <v>182.73510751608001</v>
      </c>
      <c r="AM161" s="2">
        <f>SUMIFS('IND Balance'!G$5:G$141,'IND Balance'!$C$5:$C$141,'Service shares'!$B161,'IND Balance'!$D$5:$D$141,"*"&amp;'Service shares'!$A161)*H161</f>
        <v>52.287695440199997</v>
      </c>
      <c r="AN161" s="2">
        <f>SUMIFS('IND Balance'!H$5:H$141,'IND Balance'!$C$5:$C$141,'Service shares'!$B161,'IND Balance'!$D$5:$D$141,"*"&amp;'Service shares'!$A161)*I161</f>
        <v>4.0705342387200005</v>
      </c>
      <c r="AO161" s="2">
        <f>SUMIFS('IND Balance'!I$5:I$141,'IND Balance'!$C$5:$C$141,'Service shares'!$B161,'IND Balance'!$D$5:$D$141,"*"&amp;'Service shares'!$A161)*J161</f>
        <v>63.655687682639993</v>
      </c>
      <c r="AP161" s="2">
        <f>SUMIFS('IND Balance'!J$5:J$141,'IND Balance'!$C$5:$C$141,'Service shares'!$B161,'IND Balance'!$D$5:$D$141,"*"&amp;'Service shares'!$A161)*K161</f>
        <v>464.51000400912</v>
      </c>
      <c r="AQ161" s="2">
        <f>SUMIFS('IND Balance'!K$5:K$141,'IND Balance'!$C$5:$C$141,'Service shares'!$B161,'IND Balance'!$D$5:$D$141,"*"&amp;'Service shares'!$A161)*L161</f>
        <v>11.432777529600001</v>
      </c>
      <c r="AR161" s="2">
        <f>SUMIFS('IND Balance'!L$5:L$141,'IND Balance'!$C$5:$C$141,'Service shares'!$B161,'IND Balance'!$D$5:$D$141,"*"&amp;'Service shares'!$A161)*M161</f>
        <v>26.078563157040001</v>
      </c>
      <c r="AS161" s="2">
        <f>SUMIFS('IND Balance'!M$5:M$141,'IND Balance'!$C$5:$C$141,'Service shares'!$B161,'IND Balance'!$D$5:$D$141,"*"&amp;'Service shares'!$A161)*N161</f>
        <v>71.330541744960001</v>
      </c>
      <c r="AT161" s="2">
        <f>SUMIFS('IND Balance'!N$5:N$141,'IND Balance'!$C$5:$C$141,'Service shares'!$B161,'IND Balance'!$D$5:$D$141,"*"&amp;'Service shares'!$A161)*O161</f>
        <v>851.90203714211998</v>
      </c>
      <c r="AU161" s="2">
        <f>SUMIFS('IND Balance'!O$5:O$141,'IND Balance'!$C$5:$C$141,'Service shares'!$B161,'IND Balance'!$D$5:$D$141,"*"&amp;'Service shares'!$A161)*P161</f>
        <v>7.0094907370800001</v>
      </c>
      <c r="AV161" s="2">
        <f>SUMIFS('IND Balance'!P$5:P$141,'IND Balance'!$C$5:$C$141,'Service shares'!$B161,'IND Balance'!$D$5:$D$141,"*"&amp;'Service shares'!$A161)*Q161</f>
        <v>3.5514606362400003</v>
      </c>
      <c r="AW161" s="2">
        <f>SUMIFS('IND Balance'!Q$5:Q$141,'IND Balance'!$C$5:$C$141,'Service shares'!$B161,'IND Balance'!$D$5:$D$141,"*"&amp;'Service shares'!$A161)*R161</f>
        <v>3.4715877966000002</v>
      </c>
      <c r="AX161" s="2">
        <f>SUMIFS('IND Balance'!R$5:R$141,'IND Balance'!$C$5:$C$141,'Service shares'!$B161,'IND Balance'!$D$5:$D$141,"*"&amp;'Service shares'!$A161)*S161</f>
        <v>4.6922363575200006</v>
      </c>
      <c r="AY161" s="2">
        <f>SUMIFS('IND Balance'!S$5:S$141,'IND Balance'!$C$5:$C$141,'Service shares'!$B161,'IND Balance'!$D$5:$D$141,"*"&amp;'Service shares'!$A161)*T161</f>
        <v>1.98018850932</v>
      </c>
      <c r="AZ161" s="2">
        <f>SUMIFS('IND Balance'!T$5:T$141,'IND Balance'!$C$5:$C$141,'Service shares'!$B161,'IND Balance'!$D$5:$D$141,"*"&amp;'Service shares'!$A161)*U161</f>
        <v>3.7108332716399999</v>
      </c>
      <c r="BA161" s="2">
        <f>SUMIFS('IND Balance'!U$5:U$141,'IND Balance'!$C$5:$C$141,'Service shares'!$B161,'IND Balance'!$D$5:$D$141,"*"&amp;'Service shares'!$A161)*V161</f>
        <v>11.101537172880001</v>
      </c>
      <c r="BB161" s="2">
        <f>SUMIFS('IND Balance'!V$5:V$141,'IND Balance'!$C$5:$C$141,'Service shares'!$B161,'IND Balance'!$D$5:$D$141,"*"&amp;'Service shares'!$A161)*W161</f>
        <v>4.1574572308800004</v>
      </c>
      <c r="BC161" s="2">
        <f>SUMIFS('IND Balance'!W$5:W$141,'IND Balance'!$C$5:$C$141,'Service shares'!$B161,'IND Balance'!$D$5:$D$141,"*"&amp;'Service shares'!$A161)*X161</f>
        <v>4.585142619</v>
      </c>
      <c r="BD161" s="2">
        <f>SUMIFS('IND Balance'!X$5:X$141,'IND Balance'!$C$5:$C$141,'Service shares'!$B161,'IND Balance'!$D$5:$D$141,"*"&amp;'Service shares'!$A161)*Y161</f>
        <v>547.20172523555993</v>
      </c>
      <c r="BE161" s="2">
        <f>SUMIFS('IND Balance'!Y$5:Y$141,'IND Balance'!$C$5:$C$141,'Service shares'!$B161,'IND Balance'!$D$5:$D$141,"*"&amp;'Service shares'!$A161)*Z161</f>
        <v>255.2692546152</v>
      </c>
      <c r="BF161" s="2">
        <f>SUMIFS('IND Balance'!Z$5:Z$141,'IND Balance'!$C$5:$C$141,'Service shares'!$B161,'IND Balance'!$D$5:$D$141,"*"&amp;'Service shares'!$A161)*AA161</f>
        <v>46.200470913720004</v>
      </c>
      <c r="BG161" s="2">
        <f>SUMIFS('IND Balance'!AA$5:AA$141,'IND Balance'!$C$5:$C$141,'Service shares'!$B161,'IND Balance'!$D$5:$D$141,"*"&amp;'Service shares'!$A161)*AB161</f>
        <v>397.05138266580002</v>
      </c>
      <c r="BH161" s="2">
        <f>SUMIFS('IND Balance'!AB$5:AB$141,'IND Balance'!$C$5:$C$141,'Service shares'!$B161,'IND Balance'!$D$5:$D$141,"*"&amp;'Service shares'!$A161)*AC161</f>
        <v>0.82325508948000004</v>
      </c>
      <c r="BI161" s="2">
        <f>SUMIFS('IND Balance'!AC$5:AC$141,'IND Balance'!$C$5:$C$141,'Service shares'!$B161,'IND Balance'!$D$5:$D$141,"*"&amp;'Service shares'!$A161)*AD161</f>
        <v>111.00651664679999</v>
      </c>
      <c r="BJ161" s="2">
        <f>SUMIFS('IND Balance'!AD$5:AD$141,'IND Balance'!$C$5:$C$141,'Service shares'!$B161,'IND Balance'!$D$5:$D$141,"*"&amp;'Service shares'!$A161)*AE161</f>
        <v>520.00540203420007</v>
      </c>
      <c r="BK161" s="2">
        <f>SUMIFS('IND Balance'!AE$5:AE$141,'IND Balance'!$C$5:$C$141,'Service shares'!$B161,'IND Balance'!$D$5:$D$141,"*"&amp;'Service shares'!$A161)*AF161</f>
        <v>8.9698024134000001</v>
      </c>
      <c r="BL161" s="2">
        <f>SUMIFS('IND Balance'!AF$5:AF$141,'IND Balance'!$C$5:$C$141,'Service shares'!$B161,'IND Balance'!$D$5:$D$141,"*"&amp;'Service shares'!$A161)*AG161</f>
        <v>45.375689735640002</v>
      </c>
      <c r="BM161" s="2">
        <f>SUMIFS('IND Balance'!AG$5:AG$141,'IND Balance'!$C$5:$C$141,'Service shares'!$B161,'IND Balance'!$D$5:$D$141,"*"&amp;'Service shares'!$A161)*AH161</f>
        <v>51.013215516960003</v>
      </c>
      <c r="BN161" s="2">
        <f>SUMIFS('IND Balance'!AH$5:AH$141,'IND Balance'!$C$5:$C$141,'Service shares'!$B161,'IND Balance'!$D$5:$D$141,"*"&amp;'Service shares'!$A161)*AI161</f>
        <v>0</v>
      </c>
    </row>
    <row r="162" spans="1:66" x14ac:dyDescent="0.45">
      <c r="A162" t="s">
        <v>161</v>
      </c>
      <c r="B162" t="s">
        <v>41</v>
      </c>
      <c r="C162" t="s">
        <v>173</v>
      </c>
      <c r="D162" s="1">
        <v>0.3</v>
      </c>
      <c r="E162" s="1"/>
      <c r="F162" s="1">
        <f t="shared" si="34"/>
        <v>0.3</v>
      </c>
      <c r="G162" s="1">
        <f t="shared" si="35"/>
        <v>0.3</v>
      </c>
      <c r="H162" s="1">
        <f t="shared" si="35"/>
        <v>0.3</v>
      </c>
      <c r="I162" s="1">
        <f t="shared" si="35"/>
        <v>0.3</v>
      </c>
      <c r="J162" s="1">
        <f t="shared" si="35"/>
        <v>0.3</v>
      </c>
      <c r="K162" s="1">
        <f t="shared" si="35"/>
        <v>0.3</v>
      </c>
      <c r="L162" s="1">
        <f t="shared" si="35"/>
        <v>0.3</v>
      </c>
      <c r="M162" s="1">
        <f t="shared" si="35"/>
        <v>0.3</v>
      </c>
      <c r="N162" s="1">
        <f t="shared" si="35"/>
        <v>0.3</v>
      </c>
      <c r="O162" s="1">
        <f t="shared" si="35"/>
        <v>0.3</v>
      </c>
      <c r="P162" s="1">
        <f t="shared" si="35"/>
        <v>0.3</v>
      </c>
      <c r="Q162" s="1">
        <f t="shared" si="35"/>
        <v>0.3</v>
      </c>
      <c r="R162" s="1">
        <f t="shared" si="35"/>
        <v>0.3</v>
      </c>
      <c r="S162" s="1">
        <f t="shared" si="35"/>
        <v>0.3</v>
      </c>
      <c r="T162" s="1">
        <f t="shared" si="35"/>
        <v>0.3</v>
      </c>
      <c r="U162" s="1">
        <f t="shared" si="35"/>
        <v>0.3</v>
      </c>
      <c r="V162" s="1">
        <f t="shared" si="35"/>
        <v>0.3</v>
      </c>
      <c r="W162" s="1">
        <f t="shared" si="36"/>
        <v>0.3</v>
      </c>
      <c r="X162" s="1">
        <f t="shared" si="36"/>
        <v>0.3</v>
      </c>
      <c r="Y162" s="1">
        <f t="shared" si="36"/>
        <v>0.3</v>
      </c>
      <c r="Z162" s="1">
        <f t="shared" si="36"/>
        <v>0.3</v>
      </c>
      <c r="AA162" s="1">
        <f t="shared" si="36"/>
        <v>0.3</v>
      </c>
      <c r="AB162" s="1">
        <f t="shared" si="36"/>
        <v>0.3</v>
      </c>
      <c r="AC162" s="1">
        <f t="shared" si="36"/>
        <v>0.3</v>
      </c>
      <c r="AD162" s="1">
        <f t="shared" si="36"/>
        <v>0.3</v>
      </c>
      <c r="AE162" s="1">
        <f t="shared" si="36"/>
        <v>0.3</v>
      </c>
      <c r="AF162" s="1">
        <f t="shared" si="36"/>
        <v>0.3</v>
      </c>
      <c r="AG162" s="1">
        <f t="shared" si="36"/>
        <v>0.3</v>
      </c>
      <c r="AH162" s="1">
        <f t="shared" si="36"/>
        <v>0.3</v>
      </c>
      <c r="AI162" s="1">
        <f t="shared" si="36"/>
        <v>0.3</v>
      </c>
      <c r="AJ162" s="1"/>
      <c r="AK162" s="2">
        <f>SUMIFS('IND Balance'!E$5:E$141,'IND Balance'!$C$5:$C$141,'Service shares'!$B162,'IND Balance'!$D$5:$D$141,"*"&amp;'Service shares'!$A162)*F162</f>
        <v>0.87104113127999994</v>
      </c>
      <c r="AL162" s="2">
        <f>SUMIFS('IND Balance'!F$5:F$141,'IND Balance'!$C$5:$C$141,'Service shares'!$B162,'IND Balance'!$D$5:$D$141,"*"&amp;'Service shares'!$A162)*G162</f>
        <v>0.27760368060000001</v>
      </c>
      <c r="AM162" s="2">
        <f>SUMIFS('IND Balance'!G$5:G$141,'IND Balance'!$C$5:$C$141,'Service shares'!$B162,'IND Balance'!$D$5:$D$141,"*"&amp;'Service shares'!$A162)*H162</f>
        <v>1.2560399999999999E-5</v>
      </c>
      <c r="AN162" s="2">
        <f>SUMIFS('IND Balance'!H$5:H$141,'IND Balance'!$C$5:$C$141,'Service shares'!$B162,'IND Balance'!$D$5:$D$141,"*"&amp;'Service shares'!$A162)*I162</f>
        <v>1.2713900648400001</v>
      </c>
      <c r="AO162" s="2">
        <f>SUMIFS('IND Balance'!I$5:I$141,'IND Balance'!$C$5:$C$141,'Service shares'!$B162,'IND Balance'!$D$5:$D$141,"*"&amp;'Service shares'!$A162)*J162</f>
        <v>111.81986032464</v>
      </c>
      <c r="AP162" s="2">
        <f>SUMIFS('IND Balance'!J$5:J$141,'IND Balance'!$C$5:$C$141,'Service shares'!$B162,'IND Balance'!$D$5:$D$141,"*"&amp;'Service shares'!$A162)*K162</f>
        <v>27.425635912080001</v>
      </c>
      <c r="AQ162" s="2">
        <f>SUMIFS('IND Balance'!K$5:K$141,'IND Balance'!$C$5:$C$141,'Service shares'!$B162,'IND Balance'!$D$5:$D$141,"*"&amp;'Service shares'!$A162)*L162</f>
        <v>1.33123660272</v>
      </c>
      <c r="AR162" s="2">
        <f>SUMIFS('IND Balance'!L$5:L$141,'IND Balance'!$C$5:$C$141,'Service shares'!$B162,'IND Balance'!$D$5:$D$141,"*"&amp;'Service shares'!$A162)*M162</f>
        <v>29.93933620368</v>
      </c>
      <c r="AS162" s="2">
        <f>SUMIFS('IND Balance'!M$5:M$141,'IND Balance'!$C$5:$C$141,'Service shares'!$B162,'IND Balance'!$D$5:$D$141,"*"&amp;'Service shares'!$A162)*N162</f>
        <v>0.27734368031999995</v>
      </c>
      <c r="AT162" s="2">
        <f>SUMIFS('IND Balance'!N$5:N$141,'IND Balance'!$C$5:$C$141,'Service shares'!$B162,'IND Balance'!$D$5:$D$141,"*"&amp;'Service shares'!$A162)*O162</f>
        <v>354.52884179988001</v>
      </c>
      <c r="AU162" s="2">
        <f>SUMIFS('IND Balance'!O$5:O$141,'IND Balance'!$C$5:$C$141,'Service shares'!$B162,'IND Balance'!$D$5:$D$141,"*"&amp;'Service shares'!$A162)*P162</f>
        <v>3.8076325063200001</v>
      </c>
      <c r="AV162" s="2">
        <f>SUMIFS('IND Balance'!P$5:P$141,'IND Balance'!$C$5:$C$141,'Service shares'!$B162,'IND Balance'!$D$5:$D$141,"*"&amp;'Service shares'!$A162)*Q162</f>
        <v>3.6694354492799999</v>
      </c>
      <c r="AW162" s="2">
        <f>SUMIFS('IND Balance'!Q$5:Q$141,'IND Balance'!$C$5:$C$141,'Service shares'!$B162,'IND Balance'!$D$5:$D$141,"*"&amp;'Service shares'!$A162)*R162</f>
        <v>13.928306690519999</v>
      </c>
      <c r="AX162" s="2">
        <f>SUMIFS('IND Balance'!R$5:R$141,'IND Balance'!$C$5:$C$141,'Service shares'!$B162,'IND Balance'!$D$5:$D$141,"*"&amp;'Service shares'!$A162)*S162</f>
        <v>4.3214596297199996</v>
      </c>
      <c r="AY162" s="2">
        <f>SUMIFS('IND Balance'!S$5:S$141,'IND Balance'!$C$5:$C$141,'Service shares'!$B162,'IND Balance'!$D$5:$D$141,"*"&amp;'Service shares'!$A162)*T162</f>
        <v>8.0642440468800007</v>
      </c>
      <c r="AZ162" s="2">
        <f>SUMIFS('IND Balance'!T$5:T$141,'IND Balance'!$C$5:$C$141,'Service shares'!$B162,'IND Balance'!$D$5:$D$141,"*"&amp;'Service shares'!$A162)*U162</f>
        <v>1.0865763392400001</v>
      </c>
      <c r="BA162" s="2">
        <f>SUMIFS('IND Balance'!U$5:U$141,'IND Balance'!$C$5:$C$141,'Service shares'!$B162,'IND Balance'!$D$5:$D$141,"*"&amp;'Service shares'!$A162)*V162</f>
        <v>1.3659560604000001</v>
      </c>
      <c r="BB162" s="2">
        <f>SUMIFS('IND Balance'!V$5:V$141,'IND Balance'!$C$5:$C$141,'Service shares'!$B162,'IND Balance'!$D$5:$D$141,"*"&amp;'Service shares'!$A162)*W162</f>
        <v>0.89706376799999987</v>
      </c>
      <c r="BC162" s="2">
        <f>SUMIFS('IND Balance'!W$5:W$141,'IND Balance'!$C$5:$C$141,'Service shares'!$B162,'IND Balance'!$D$5:$D$141,"*"&amp;'Service shares'!$A162)*X162</f>
        <v>6.904860092999999</v>
      </c>
      <c r="BD162" s="2">
        <f>SUMIFS('IND Balance'!X$5:X$141,'IND Balance'!$C$5:$C$141,'Service shares'!$B162,'IND Balance'!$D$5:$D$141,"*"&amp;'Service shares'!$A162)*Y162</f>
        <v>67.360956697079999</v>
      </c>
      <c r="BE162" s="2">
        <f>SUMIFS('IND Balance'!Y$5:Y$141,'IND Balance'!$C$5:$C$141,'Service shares'!$B162,'IND Balance'!$D$5:$D$141,"*"&amp;'Service shares'!$A162)*Z162</f>
        <v>2.9966325991199998</v>
      </c>
      <c r="BF162" s="2">
        <f>SUMIFS('IND Balance'!Z$5:Z$141,'IND Balance'!$C$5:$C$141,'Service shares'!$B162,'IND Balance'!$D$5:$D$141,"*"&amp;'Service shares'!$A162)*AA162</f>
        <v>2.7295733743199997</v>
      </c>
      <c r="BG162" s="2">
        <f>SUMIFS('IND Balance'!AA$5:AA$141,'IND Balance'!$C$5:$C$141,'Service shares'!$B162,'IND Balance'!$D$5:$D$141,"*"&amp;'Service shares'!$A162)*AB162</f>
        <v>3.9364218237599999</v>
      </c>
      <c r="BH162" s="2">
        <f>SUMIFS('IND Balance'!AB$5:AB$141,'IND Balance'!$C$5:$C$141,'Service shares'!$B162,'IND Balance'!$D$5:$D$141,"*"&amp;'Service shares'!$A162)*AC162</f>
        <v>1.1202193706399999</v>
      </c>
      <c r="BI162" s="2">
        <f>SUMIFS('IND Balance'!AC$5:AC$141,'IND Balance'!$C$5:$C$141,'Service shares'!$B162,'IND Balance'!$D$5:$D$141,"*"&amp;'Service shares'!$A162)*AD162</f>
        <v>5.1411036041999996</v>
      </c>
      <c r="BJ162" s="2">
        <f>SUMIFS('IND Balance'!AD$5:AD$141,'IND Balance'!$C$5:$C$141,'Service shares'!$B162,'IND Balance'!$D$5:$D$141,"*"&amp;'Service shares'!$A162)*AE162</f>
        <v>0</v>
      </c>
      <c r="BK162" s="2">
        <f>SUMIFS('IND Balance'!AE$5:AE$141,'IND Balance'!$C$5:$C$141,'Service shares'!$B162,'IND Balance'!$D$5:$D$141,"*"&amp;'Service shares'!$A162)*AF162</f>
        <v>2.8716842519999997E-2</v>
      </c>
      <c r="BL162" s="2">
        <f>SUMIFS('IND Balance'!AF$5:AF$141,'IND Balance'!$C$5:$C$141,'Service shares'!$B162,'IND Balance'!$D$5:$D$141,"*"&amp;'Service shares'!$A162)*AG162</f>
        <v>1.4228672328</v>
      </c>
      <c r="BM162" s="2">
        <f>SUMIFS('IND Balance'!AG$5:AG$141,'IND Balance'!$C$5:$C$141,'Service shares'!$B162,'IND Balance'!$D$5:$D$141,"*"&amp;'Service shares'!$A162)*AH162</f>
        <v>20.468304748079998</v>
      </c>
      <c r="BN162" s="2">
        <f>SUMIFS('IND Balance'!AH$5:AH$141,'IND Balance'!$C$5:$C$141,'Service shares'!$B162,'IND Balance'!$D$5:$D$141,"*"&amp;'Service shares'!$A162)*AI162</f>
        <v>0</v>
      </c>
    </row>
    <row r="163" spans="1:66" x14ac:dyDescent="0.45">
      <c r="A163" t="s">
        <v>161</v>
      </c>
      <c r="B163" t="s">
        <v>41</v>
      </c>
      <c r="C163" t="s">
        <v>181</v>
      </c>
      <c r="D163" s="1">
        <v>0.1</v>
      </c>
      <c r="E163" s="1"/>
      <c r="F163" s="1">
        <f t="shared" si="34"/>
        <v>0.1</v>
      </c>
      <c r="G163" s="1">
        <f t="shared" si="35"/>
        <v>0.1</v>
      </c>
      <c r="H163" s="1">
        <f t="shared" si="35"/>
        <v>0.1</v>
      </c>
      <c r="I163" s="1">
        <f t="shared" si="35"/>
        <v>0.1</v>
      </c>
      <c r="J163" s="1">
        <f t="shared" si="35"/>
        <v>0.1</v>
      </c>
      <c r="K163" s="1">
        <f t="shared" si="35"/>
        <v>0.1</v>
      </c>
      <c r="L163" s="1">
        <f t="shared" si="35"/>
        <v>0.1</v>
      </c>
      <c r="M163" s="1">
        <f t="shared" si="35"/>
        <v>0.1</v>
      </c>
      <c r="N163" s="1">
        <f t="shared" si="35"/>
        <v>0.1</v>
      </c>
      <c r="O163" s="1">
        <f t="shared" si="35"/>
        <v>0.1</v>
      </c>
      <c r="P163" s="1">
        <f t="shared" si="35"/>
        <v>0.1</v>
      </c>
      <c r="Q163" s="1">
        <f t="shared" si="35"/>
        <v>0.1</v>
      </c>
      <c r="R163" s="1">
        <f t="shared" si="35"/>
        <v>0.1</v>
      </c>
      <c r="S163" s="1">
        <f t="shared" si="35"/>
        <v>0.1</v>
      </c>
      <c r="T163" s="1">
        <f t="shared" si="35"/>
        <v>0.1</v>
      </c>
      <c r="U163" s="1">
        <f t="shared" si="35"/>
        <v>0.1</v>
      </c>
      <c r="V163" s="1">
        <f t="shared" si="35"/>
        <v>0.1</v>
      </c>
      <c r="W163" s="1">
        <f t="shared" ref="W163:AI178" si="39">$D163</f>
        <v>0.1</v>
      </c>
      <c r="X163" s="1">
        <f t="shared" si="39"/>
        <v>0.1</v>
      </c>
      <c r="Y163" s="1">
        <f t="shared" si="39"/>
        <v>0.1</v>
      </c>
      <c r="Z163" s="1">
        <f t="shared" si="39"/>
        <v>0.1</v>
      </c>
      <c r="AA163" s="1">
        <f t="shared" si="39"/>
        <v>0.1</v>
      </c>
      <c r="AB163" s="1">
        <f t="shared" si="39"/>
        <v>0.1</v>
      </c>
      <c r="AC163" s="1">
        <f t="shared" si="39"/>
        <v>0.1</v>
      </c>
      <c r="AD163" s="1">
        <f t="shared" si="39"/>
        <v>0.1</v>
      </c>
      <c r="AE163" s="1">
        <f t="shared" si="39"/>
        <v>0.1</v>
      </c>
      <c r="AF163" s="1">
        <f t="shared" si="39"/>
        <v>0.1</v>
      </c>
      <c r="AG163" s="1">
        <f t="shared" si="39"/>
        <v>0.1</v>
      </c>
      <c r="AH163" s="1">
        <f t="shared" si="39"/>
        <v>0.1</v>
      </c>
      <c r="AI163" s="1">
        <f t="shared" si="39"/>
        <v>0.1</v>
      </c>
      <c r="AJ163" s="1"/>
      <c r="AK163" s="2">
        <f>SUMIFS('IND Balance'!E$5:E$141,'IND Balance'!$C$5:$C$141,'Service shares'!$B163,'IND Balance'!$D$5:$D$141,"*"&amp;'Service shares'!$A163)*F163</f>
        <v>0.29034704375999998</v>
      </c>
      <c r="AL163" s="2">
        <f>SUMIFS('IND Balance'!F$5:F$141,'IND Balance'!$C$5:$C$141,'Service shares'!$B163,'IND Balance'!$D$5:$D$141,"*"&amp;'Service shares'!$A163)*G163</f>
        <v>9.2534560200000004E-2</v>
      </c>
      <c r="AM163" s="2">
        <f>SUMIFS('IND Balance'!G$5:G$141,'IND Balance'!$C$5:$C$141,'Service shares'!$B163,'IND Balance'!$D$5:$D$141,"*"&amp;'Service shares'!$A163)*H163</f>
        <v>4.1868000000000003E-6</v>
      </c>
      <c r="AN163" s="2">
        <f>SUMIFS('IND Balance'!H$5:H$141,'IND Balance'!$C$5:$C$141,'Service shares'!$B163,'IND Balance'!$D$5:$D$141,"*"&amp;'Service shares'!$A163)*I163</f>
        <v>0.42379668828000006</v>
      </c>
      <c r="AO163" s="2">
        <f>SUMIFS('IND Balance'!I$5:I$141,'IND Balance'!$C$5:$C$141,'Service shares'!$B163,'IND Balance'!$D$5:$D$141,"*"&amp;'Service shares'!$A163)*J163</f>
        <v>37.273286774879999</v>
      </c>
      <c r="AP163" s="2">
        <f>SUMIFS('IND Balance'!J$5:J$141,'IND Balance'!$C$5:$C$141,'Service shares'!$B163,'IND Balance'!$D$5:$D$141,"*"&amp;'Service shares'!$A163)*K163</f>
        <v>9.1418786373599996</v>
      </c>
      <c r="AQ163" s="2">
        <f>SUMIFS('IND Balance'!K$5:K$141,'IND Balance'!$C$5:$C$141,'Service shares'!$B163,'IND Balance'!$D$5:$D$141,"*"&amp;'Service shares'!$A163)*L163</f>
        <v>0.44374553424000002</v>
      </c>
      <c r="AR163" s="2">
        <f>SUMIFS('IND Balance'!L$5:L$141,'IND Balance'!$C$5:$C$141,'Service shares'!$B163,'IND Balance'!$D$5:$D$141,"*"&amp;'Service shares'!$A163)*M163</f>
        <v>9.97977873456</v>
      </c>
      <c r="AS163" s="2">
        <f>SUMIFS('IND Balance'!M$5:M$141,'IND Balance'!$C$5:$C$141,'Service shares'!$B163,'IND Balance'!$D$5:$D$141,"*"&amp;'Service shares'!$A163)*N163</f>
        <v>9.2447893439999998E-2</v>
      </c>
      <c r="AT163" s="2">
        <f>SUMIFS('IND Balance'!N$5:N$141,'IND Balance'!$C$5:$C$141,'Service shares'!$B163,'IND Balance'!$D$5:$D$141,"*"&amp;'Service shares'!$A163)*O163</f>
        <v>118.17628059996001</v>
      </c>
      <c r="AU163" s="2">
        <f>SUMIFS('IND Balance'!O$5:O$141,'IND Balance'!$C$5:$C$141,'Service shares'!$B163,'IND Balance'!$D$5:$D$141,"*"&amp;'Service shares'!$A163)*P163</f>
        <v>1.26921083544</v>
      </c>
      <c r="AV163" s="2">
        <f>SUMIFS('IND Balance'!P$5:P$141,'IND Balance'!$C$5:$C$141,'Service shares'!$B163,'IND Balance'!$D$5:$D$141,"*"&amp;'Service shares'!$A163)*Q163</f>
        <v>1.2231451497600001</v>
      </c>
      <c r="AW163" s="2">
        <f>SUMIFS('IND Balance'!Q$5:Q$141,'IND Balance'!$C$5:$C$141,'Service shares'!$B163,'IND Balance'!$D$5:$D$141,"*"&amp;'Service shares'!$A163)*R163</f>
        <v>4.6427688968399998</v>
      </c>
      <c r="AX163" s="2">
        <f>SUMIFS('IND Balance'!R$5:R$141,'IND Balance'!$C$5:$C$141,'Service shares'!$B163,'IND Balance'!$D$5:$D$141,"*"&amp;'Service shares'!$A163)*S163</f>
        <v>1.44048654324</v>
      </c>
      <c r="AY163" s="2">
        <f>SUMIFS('IND Balance'!S$5:S$141,'IND Balance'!$C$5:$C$141,'Service shares'!$B163,'IND Balance'!$D$5:$D$141,"*"&amp;'Service shares'!$A163)*T163</f>
        <v>2.6880813489600004</v>
      </c>
      <c r="AZ163" s="2">
        <f>SUMIFS('IND Balance'!T$5:T$141,'IND Balance'!$C$5:$C$141,'Service shares'!$B163,'IND Balance'!$D$5:$D$141,"*"&amp;'Service shares'!$A163)*U163</f>
        <v>0.36219211308000004</v>
      </c>
      <c r="BA163" s="2">
        <f>SUMIFS('IND Balance'!U$5:U$141,'IND Balance'!$C$5:$C$141,'Service shares'!$B163,'IND Balance'!$D$5:$D$141,"*"&amp;'Service shares'!$A163)*V163</f>
        <v>0.45531868680000004</v>
      </c>
      <c r="BB163" s="2">
        <f>SUMIFS('IND Balance'!V$5:V$141,'IND Balance'!$C$5:$C$141,'Service shares'!$B163,'IND Balance'!$D$5:$D$141,"*"&amp;'Service shares'!$A163)*W163</f>
        <v>0.29902125600000001</v>
      </c>
      <c r="BC163" s="2">
        <f>SUMIFS('IND Balance'!W$5:W$141,'IND Balance'!$C$5:$C$141,'Service shares'!$B163,'IND Balance'!$D$5:$D$141,"*"&amp;'Service shares'!$A163)*X163</f>
        <v>2.3016200310000001</v>
      </c>
      <c r="BD163" s="2">
        <f>SUMIFS('IND Balance'!X$5:X$141,'IND Balance'!$C$5:$C$141,'Service shares'!$B163,'IND Balance'!$D$5:$D$141,"*"&amp;'Service shares'!$A163)*Y163</f>
        <v>22.45365223236</v>
      </c>
      <c r="BE163" s="2">
        <f>SUMIFS('IND Balance'!Y$5:Y$141,'IND Balance'!$C$5:$C$141,'Service shares'!$B163,'IND Balance'!$D$5:$D$141,"*"&amp;'Service shares'!$A163)*Z163</f>
        <v>0.99887753303999993</v>
      </c>
      <c r="BF163" s="2">
        <f>SUMIFS('IND Balance'!Z$5:Z$141,'IND Balance'!$C$5:$C$141,'Service shares'!$B163,'IND Balance'!$D$5:$D$141,"*"&amp;'Service shares'!$A163)*AA163</f>
        <v>0.90985779144000001</v>
      </c>
      <c r="BG163" s="2">
        <f>SUMIFS('IND Balance'!AA$5:AA$141,'IND Balance'!$C$5:$C$141,'Service shares'!$B163,'IND Balance'!$D$5:$D$141,"*"&amp;'Service shares'!$A163)*AB163</f>
        <v>1.31214060792</v>
      </c>
      <c r="BH163" s="2">
        <f>SUMIFS('IND Balance'!AB$5:AB$141,'IND Balance'!$C$5:$C$141,'Service shares'!$B163,'IND Balance'!$D$5:$D$141,"*"&amp;'Service shares'!$A163)*AC163</f>
        <v>0.37340645688000002</v>
      </c>
      <c r="BI163" s="2">
        <f>SUMIFS('IND Balance'!AC$5:AC$141,'IND Balance'!$C$5:$C$141,'Service shares'!$B163,'IND Balance'!$D$5:$D$141,"*"&amp;'Service shares'!$A163)*AD163</f>
        <v>1.7137012014000002</v>
      </c>
      <c r="BJ163" s="2">
        <f>SUMIFS('IND Balance'!AD$5:AD$141,'IND Balance'!$C$5:$C$141,'Service shares'!$B163,'IND Balance'!$D$5:$D$141,"*"&amp;'Service shares'!$A163)*AE163</f>
        <v>0</v>
      </c>
      <c r="BK163" s="2">
        <f>SUMIFS('IND Balance'!AE$5:AE$141,'IND Balance'!$C$5:$C$141,'Service shares'!$B163,'IND Balance'!$D$5:$D$141,"*"&amp;'Service shares'!$A163)*AF163</f>
        <v>9.5722808400000008E-3</v>
      </c>
      <c r="BL163" s="2">
        <f>SUMIFS('IND Balance'!AF$5:AF$141,'IND Balance'!$C$5:$C$141,'Service shares'!$B163,'IND Balance'!$D$5:$D$141,"*"&amp;'Service shares'!$A163)*AG163</f>
        <v>0.47428907760000005</v>
      </c>
      <c r="BM163" s="2">
        <f>SUMIFS('IND Balance'!AG$5:AG$141,'IND Balance'!$C$5:$C$141,'Service shares'!$B163,'IND Balance'!$D$5:$D$141,"*"&amp;'Service shares'!$A163)*AH163</f>
        <v>6.8227682493600001</v>
      </c>
      <c r="BN163" s="2">
        <f>SUMIFS('IND Balance'!AH$5:AH$141,'IND Balance'!$C$5:$C$141,'Service shares'!$B163,'IND Balance'!$D$5:$D$141,"*"&amp;'Service shares'!$A163)*AI163</f>
        <v>0</v>
      </c>
    </row>
    <row r="164" spans="1:66" x14ac:dyDescent="0.45">
      <c r="A164" t="s">
        <v>161</v>
      </c>
      <c r="B164" t="s">
        <v>41</v>
      </c>
      <c r="C164" t="s">
        <v>205</v>
      </c>
      <c r="D164" s="1">
        <v>0.6</v>
      </c>
      <c r="E164" s="1"/>
      <c r="F164" s="1">
        <f t="shared" si="34"/>
        <v>0.6</v>
      </c>
      <c r="G164" s="1">
        <f t="shared" si="35"/>
        <v>0.6</v>
      </c>
      <c r="H164" s="1">
        <f t="shared" si="35"/>
        <v>0.6</v>
      </c>
      <c r="I164" s="1">
        <f t="shared" si="35"/>
        <v>0.6</v>
      </c>
      <c r="J164" s="1">
        <f t="shared" si="35"/>
        <v>0.6</v>
      </c>
      <c r="K164" s="1">
        <f t="shared" si="35"/>
        <v>0.6</v>
      </c>
      <c r="L164" s="1">
        <f t="shared" si="35"/>
        <v>0.6</v>
      </c>
      <c r="M164" s="1">
        <f t="shared" si="35"/>
        <v>0.6</v>
      </c>
      <c r="N164" s="1">
        <f t="shared" si="35"/>
        <v>0.6</v>
      </c>
      <c r="O164" s="1">
        <f t="shared" si="35"/>
        <v>0.6</v>
      </c>
      <c r="P164" s="1">
        <f t="shared" si="35"/>
        <v>0.6</v>
      </c>
      <c r="Q164" s="1">
        <f t="shared" si="35"/>
        <v>0.6</v>
      </c>
      <c r="R164" s="1">
        <f t="shared" si="35"/>
        <v>0.6</v>
      </c>
      <c r="S164" s="1">
        <f t="shared" si="35"/>
        <v>0.6</v>
      </c>
      <c r="T164" s="1">
        <f t="shared" si="35"/>
        <v>0.6</v>
      </c>
      <c r="U164" s="1">
        <f t="shared" si="35"/>
        <v>0.6</v>
      </c>
      <c r="V164" s="1">
        <f t="shared" si="35"/>
        <v>0.6</v>
      </c>
      <c r="W164" s="1">
        <f t="shared" si="39"/>
        <v>0.6</v>
      </c>
      <c r="X164" s="1">
        <f t="shared" si="39"/>
        <v>0.6</v>
      </c>
      <c r="Y164" s="1">
        <f t="shared" si="39"/>
        <v>0.6</v>
      </c>
      <c r="Z164" s="1">
        <f t="shared" si="39"/>
        <v>0.6</v>
      </c>
      <c r="AA164" s="1">
        <f t="shared" si="39"/>
        <v>0.6</v>
      </c>
      <c r="AB164" s="1">
        <f t="shared" si="39"/>
        <v>0.6</v>
      </c>
      <c r="AC164" s="1">
        <f t="shared" si="39"/>
        <v>0.6</v>
      </c>
      <c r="AD164" s="1">
        <f t="shared" si="39"/>
        <v>0.6</v>
      </c>
      <c r="AE164" s="1">
        <f t="shared" si="39"/>
        <v>0.6</v>
      </c>
      <c r="AF164" s="1">
        <f t="shared" si="39"/>
        <v>0.6</v>
      </c>
      <c r="AG164" s="1">
        <f t="shared" si="39"/>
        <v>0.6</v>
      </c>
      <c r="AH164" s="1">
        <f t="shared" si="39"/>
        <v>0.6</v>
      </c>
      <c r="AI164" s="1">
        <f t="shared" si="39"/>
        <v>0.6</v>
      </c>
      <c r="AJ164" s="1"/>
      <c r="AK164" s="2">
        <f>SUMIFS('IND Balance'!E$5:E$141,'IND Balance'!$C$5:$C$141,'Service shares'!$B164,'IND Balance'!$D$5:$D$141,"*"&amp;'Service shares'!$A164)*F164</f>
        <v>1.7420822625599999</v>
      </c>
      <c r="AL164" s="2">
        <f>SUMIFS('IND Balance'!F$5:F$141,'IND Balance'!$C$5:$C$141,'Service shares'!$B164,'IND Balance'!$D$5:$D$141,"*"&amp;'Service shares'!$A164)*G164</f>
        <v>0.55520736120000003</v>
      </c>
      <c r="AM164" s="2">
        <f>SUMIFS('IND Balance'!G$5:G$141,'IND Balance'!$C$5:$C$141,'Service shares'!$B164,'IND Balance'!$D$5:$D$141,"*"&amp;'Service shares'!$A164)*H164</f>
        <v>2.5120799999999998E-5</v>
      </c>
      <c r="AN164" s="2">
        <f>SUMIFS('IND Balance'!H$5:H$141,'IND Balance'!$C$5:$C$141,'Service shares'!$B164,'IND Balance'!$D$5:$D$141,"*"&amp;'Service shares'!$A164)*I164</f>
        <v>2.5427801296800001</v>
      </c>
      <c r="AO164" s="2">
        <f>SUMIFS('IND Balance'!I$5:I$141,'IND Balance'!$C$5:$C$141,'Service shares'!$B164,'IND Balance'!$D$5:$D$141,"*"&amp;'Service shares'!$A164)*J164</f>
        <v>223.63972064928001</v>
      </c>
      <c r="AP164" s="2">
        <f>SUMIFS('IND Balance'!J$5:J$141,'IND Balance'!$C$5:$C$141,'Service shares'!$B164,'IND Balance'!$D$5:$D$141,"*"&amp;'Service shares'!$A164)*K164</f>
        <v>54.851271824160001</v>
      </c>
      <c r="AQ164" s="2">
        <f>SUMIFS('IND Balance'!K$5:K$141,'IND Balance'!$C$5:$C$141,'Service shares'!$B164,'IND Balance'!$D$5:$D$141,"*"&amp;'Service shares'!$A164)*L164</f>
        <v>2.66247320544</v>
      </c>
      <c r="AR164" s="2">
        <f>SUMIFS('IND Balance'!L$5:L$141,'IND Balance'!$C$5:$C$141,'Service shares'!$B164,'IND Balance'!$D$5:$D$141,"*"&amp;'Service shares'!$A164)*M164</f>
        <v>59.87867240736</v>
      </c>
      <c r="AS164" s="2">
        <f>SUMIFS('IND Balance'!M$5:M$141,'IND Balance'!$C$5:$C$141,'Service shares'!$B164,'IND Balance'!$D$5:$D$141,"*"&amp;'Service shares'!$A164)*N164</f>
        <v>0.5546873606399999</v>
      </c>
      <c r="AT164" s="2">
        <f>SUMIFS('IND Balance'!N$5:N$141,'IND Balance'!$C$5:$C$141,'Service shares'!$B164,'IND Balance'!$D$5:$D$141,"*"&amp;'Service shares'!$A164)*O164</f>
        <v>709.05768359976003</v>
      </c>
      <c r="AU164" s="2">
        <f>SUMIFS('IND Balance'!O$5:O$141,'IND Balance'!$C$5:$C$141,'Service shares'!$B164,'IND Balance'!$D$5:$D$141,"*"&amp;'Service shares'!$A164)*P164</f>
        <v>7.6152650126400001</v>
      </c>
      <c r="AV164" s="2">
        <f>SUMIFS('IND Balance'!P$5:P$141,'IND Balance'!$C$5:$C$141,'Service shares'!$B164,'IND Balance'!$D$5:$D$141,"*"&amp;'Service shares'!$A164)*Q164</f>
        <v>7.3388708985599997</v>
      </c>
      <c r="AW164" s="2">
        <f>SUMIFS('IND Balance'!Q$5:Q$141,'IND Balance'!$C$5:$C$141,'Service shares'!$B164,'IND Balance'!$D$5:$D$141,"*"&amp;'Service shares'!$A164)*R164</f>
        <v>27.856613381039999</v>
      </c>
      <c r="AX164" s="2">
        <f>SUMIFS('IND Balance'!R$5:R$141,'IND Balance'!$C$5:$C$141,'Service shares'!$B164,'IND Balance'!$D$5:$D$141,"*"&amp;'Service shares'!$A164)*S164</f>
        <v>8.6429192594399993</v>
      </c>
      <c r="AY164" s="2">
        <f>SUMIFS('IND Balance'!S$5:S$141,'IND Balance'!$C$5:$C$141,'Service shares'!$B164,'IND Balance'!$D$5:$D$141,"*"&amp;'Service shares'!$A164)*T164</f>
        <v>16.128488093760001</v>
      </c>
      <c r="AZ164" s="2">
        <f>SUMIFS('IND Balance'!T$5:T$141,'IND Balance'!$C$5:$C$141,'Service shares'!$B164,'IND Balance'!$D$5:$D$141,"*"&amp;'Service shares'!$A164)*U164</f>
        <v>2.1731526784800002</v>
      </c>
      <c r="BA164" s="2">
        <f>SUMIFS('IND Balance'!U$5:U$141,'IND Balance'!$C$5:$C$141,'Service shares'!$B164,'IND Balance'!$D$5:$D$141,"*"&amp;'Service shares'!$A164)*V164</f>
        <v>2.7319121208000001</v>
      </c>
      <c r="BB164" s="2">
        <f>SUMIFS('IND Balance'!V$5:V$141,'IND Balance'!$C$5:$C$141,'Service shares'!$B164,'IND Balance'!$D$5:$D$141,"*"&amp;'Service shares'!$A164)*W164</f>
        <v>1.7941275359999997</v>
      </c>
      <c r="BC164" s="2">
        <f>SUMIFS('IND Balance'!W$5:W$141,'IND Balance'!$C$5:$C$141,'Service shares'!$B164,'IND Balance'!$D$5:$D$141,"*"&amp;'Service shares'!$A164)*X164</f>
        <v>13.809720185999998</v>
      </c>
      <c r="BD164" s="2">
        <f>SUMIFS('IND Balance'!X$5:X$141,'IND Balance'!$C$5:$C$141,'Service shares'!$B164,'IND Balance'!$D$5:$D$141,"*"&amp;'Service shares'!$A164)*Y164</f>
        <v>134.72191339416</v>
      </c>
      <c r="BE164" s="2">
        <f>SUMIFS('IND Balance'!Y$5:Y$141,'IND Balance'!$C$5:$C$141,'Service shares'!$B164,'IND Balance'!$D$5:$D$141,"*"&amp;'Service shares'!$A164)*Z164</f>
        <v>5.9932651982399996</v>
      </c>
      <c r="BF164" s="2">
        <f>SUMIFS('IND Balance'!Z$5:Z$141,'IND Balance'!$C$5:$C$141,'Service shares'!$B164,'IND Balance'!$D$5:$D$141,"*"&amp;'Service shares'!$A164)*AA164</f>
        <v>5.4591467486399994</v>
      </c>
      <c r="BG164" s="2">
        <f>SUMIFS('IND Balance'!AA$5:AA$141,'IND Balance'!$C$5:$C$141,'Service shares'!$B164,'IND Balance'!$D$5:$D$141,"*"&amp;'Service shares'!$A164)*AB164</f>
        <v>7.8728436475199999</v>
      </c>
      <c r="BH164" s="2">
        <f>SUMIFS('IND Balance'!AB$5:AB$141,'IND Balance'!$C$5:$C$141,'Service shares'!$B164,'IND Balance'!$D$5:$D$141,"*"&amp;'Service shares'!$A164)*AC164</f>
        <v>2.2404387412799998</v>
      </c>
      <c r="BI164" s="2">
        <f>SUMIFS('IND Balance'!AC$5:AC$141,'IND Balance'!$C$5:$C$141,'Service shares'!$B164,'IND Balance'!$D$5:$D$141,"*"&amp;'Service shares'!$A164)*AD164</f>
        <v>10.282207208399999</v>
      </c>
      <c r="BJ164" s="2">
        <f>SUMIFS('IND Balance'!AD$5:AD$141,'IND Balance'!$C$5:$C$141,'Service shares'!$B164,'IND Balance'!$D$5:$D$141,"*"&amp;'Service shares'!$A164)*AE164</f>
        <v>0</v>
      </c>
      <c r="BK164" s="2">
        <f>SUMIFS('IND Balance'!AE$5:AE$141,'IND Balance'!$C$5:$C$141,'Service shares'!$B164,'IND Balance'!$D$5:$D$141,"*"&amp;'Service shares'!$A164)*AF164</f>
        <v>5.7433685039999995E-2</v>
      </c>
      <c r="BL164" s="2">
        <f>SUMIFS('IND Balance'!AF$5:AF$141,'IND Balance'!$C$5:$C$141,'Service shares'!$B164,'IND Balance'!$D$5:$D$141,"*"&amp;'Service shares'!$A164)*AG164</f>
        <v>2.8457344656000001</v>
      </c>
      <c r="BM164" s="2">
        <f>SUMIFS('IND Balance'!AG$5:AG$141,'IND Balance'!$C$5:$C$141,'Service shares'!$B164,'IND Balance'!$D$5:$D$141,"*"&amp;'Service shares'!$A164)*AH164</f>
        <v>40.936609496159996</v>
      </c>
      <c r="BN164" s="2">
        <f>SUMIFS('IND Balance'!AH$5:AH$141,'IND Balance'!$C$5:$C$141,'Service shares'!$B164,'IND Balance'!$D$5:$D$141,"*"&amp;'Service shares'!$A164)*AI164</f>
        <v>0</v>
      </c>
    </row>
    <row r="165" spans="1:66" x14ac:dyDescent="0.45">
      <c r="A165" t="s">
        <v>161</v>
      </c>
      <c r="B165" t="s">
        <v>129</v>
      </c>
      <c r="C165" t="s">
        <v>173</v>
      </c>
      <c r="D165" s="1">
        <v>0.14285714285714285</v>
      </c>
      <c r="E165" s="1"/>
      <c r="F165" s="1">
        <f t="shared" si="34"/>
        <v>0.14285714285714285</v>
      </c>
      <c r="G165" s="1">
        <f t="shared" si="35"/>
        <v>0.14285714285714285</v>
      </c>
      <c r="H165" s="1">
        <f t="shared" si="35"/>
        <v>0.14285714285714285</v>
      </c>
      <c r="I165" s="1">
        <f t="shared" si="35"/>
        <v>0.14285714285714285</v>
      </c>
      <c r="J165" s="1">
        <f t="shared" si="35"/>
        <v>0.14285714285714285</v>
      </c>
      <c r="K165" s="1">
        <f t="shared" si="35"/>
        <v>0.14285714285714285</v>
      </c>
      <c r="L165" s="1">
        <f t="shared" si="35"/>
        <v>0.14285714285714285</v>
      </c>
      <c r="M165" s="1">
        <f t="shared" ref="G165:W180" si="40">$D165</f>
        <v>0.14285714285714285</v>
      </c>
      <c r="N165" s="1">
        <f t="shared" si="40"/>
        <v>0.14285714285714285</v>
      </c>
      <c r="O165" s="1">
        <f t="shared" si="40"/>
        <v>0.14285714285714285</v>
      </c>
      <c r="P165" s="1">
        <f t="shared" si="40"/>
        <v>0.14285714285714285</v>
      </c>
      <c r="Q165" s="1">
        <f t="shared" si="40"/>
        <v>0.14285714285714285</v>
      </c>
      <c r="R165" s="1">
        <f t="shared" si="40"/>
        <v>0.14285714285714285</v>
      </c>
      <c r="S165" s="1">
        <f t="shared" si="40"/>
        <v>0.14285714285714285</v>
      </c>
      <c r="T165" s="1">
        <f t="shared" si="40"/>
        <v>0.14285714285714285</v>
      </c>
      <c r="U165" s="1">
        <f t="shared" si="40"/>
        <v>0.14285714285714285</v>
      </c>
      <c r="V165" s="1">
        <f t="shared" si="40"/>
        <v>0.14285714285714285</v>
      </c>
      <c r="W165" s="1">
        <f t="shared" si="40"/>
        <v>0.14285714285714285</v>
      </c>
      <c r="X165" s="1">
        <f t="shared" si="39"/>
        <v>0.14285714285714285</v>
      </c>
      <c r="Y165" s="1">
        <f t="shared" si="39"/>
        <v>0.14285714285714285</v>
      </c>
      <c r="Z165" s="1">
        <f t="shared" si="39"/>
        <v>0.14285714285714285</v>
      </c>
      <c r="AA165" s="1">
        <f t="shared" si="39"/>
        <v>0.14285714285714285</v>
      </c>
      <c r="AB165" s="1">
        <f t="shared" si="39"/>
        <v>0.14285714285714285</v>
      </c>
      <c r="AC165" s="1">
        <f t="shared" si="39"/>
        <v>0.14285714285714285</v>
      </c>
      <c r="AD165" s="1">
        <f t="shared" si="39"/>
        <v>0.14285714285714285</v>
      </c>
      <c r="AE165" s="1">
        <f t="shared" si="39"/>
        <v>0.14285714285714285</v>
      </c>
      <c r="AF165" s="1">
        <f t="shared" si="39"/>
        <v>0.14285714285714285</v>
      </c>
      <c r="AG165" s="1">
        <f t="shared" si="39"/>
        <v>0.14285714285714285</v>
      </c>
      <c r="AH165" s="1">
        <f t="shared" si="39"/>
        <v>0.14285714285714285</v>
      </c>
      <c r="AI165" s="1">
        <f t="shared" si="39"/>
        <v>0.14285714285714285</v>
      </c>
      <c r="AJ165" s="1"/>
      <c r="AK165" s="2">
        <f>SUMIFS('IND Balance'!E$5:E$141,'IND Balance'!$C$5:$C$141,'Service shares'!$B165,'IND Balance'!$D$5:$D$141,"*"&amp;'Service shares'!$A165)*F165</f>
        <v>3.6181727485714278E-2</v>
      </c>
      <c r="AL165" s="2">
        <f>SUMIFS('IND Balance'!F$5:F$141,'IND Balance'!$C$5:$C$141,'Service shares'!$B165,'IND Balance'!$D$5:$D$141,"*"&amp;'Service shares'!$A165)*G165</f>
        <v>0.10801704754285714</v>
      </c>
      <c r="AM165" s="2">
        <f>SUMIFS('IND Balance'!G$5:G$141,'IND Balance'!$C$5:$C$141,'Service shares'!$B165,'IND Balance'!$D$5:$D$141,"*"&amp;'Service shares'!$A165)*H165</f>
        <v>0</v>
      </c>
      <c r="AN165" s="2">
        <f>SUMIFS('IND Balance'!H$5:H$141,'IND Balance'!$C$5:$C$141,'Service shares'!$B165,'IND Balance'!$D$5:$D$141,"*"&amp;'Service shares'!$A165)*I165</f>
        <v>0.22621878514285712</v>
      </c>
      <c r="AO165" s="2">
        <f>SUMIFS('IND Balance'!I$5:I$141,'IND Balance'!$C$5:$C$141,'Service shares'!$B165,'IND Balance'!$D$5:$D$141,"*"&amp;'Service shares'!$A165)*J165</f>
        <v>7.8297370724571431</v>
      </c>
      <c r="AP165" s="2">
        <f>SUMIFS('IND Balance'!J$5:J$141,'IND Balance'!$C$5:$C$141,'Service shares'!$B165,'IND Balance'!$D$5:$D$141,"*"&amp;'Service shares'!$A165)*K165</f>
        <v>4.8958854197142854</v>
      </c>
      <c r="AQ165" s="2">
        <f>SUMIFS('IND Balance'!K$5:K$141,'IND Balance'!$C$5:$C$141,'Service shares'!$B165,'IND Balance'!$D$5:$D$141,"*"&amp;'Service shares'!$A165)*L165</f>
        <v>0.11459570657142856</v>
      </c>
      <c r="AR165" s="2">
        <f>SUMIFS('IND Balance'!L$5:L$141,'IND Balance'!$C$5:$C$141,'Service shares'!$B165,'IND Balance'!$D$5:$D$141,"*"&amp;'Service shares'!$A165)*M165</f>
        <v>0</v>
      </c>
      <c r="AS165" s="2">
        <f>SUMIFS('IND Balance'!M$5:M$141,'IND Balance'!$C$5:$C$141,'Service shares'!$B165,'IND Balance'!$D$5:$D$141,"*"&amp;'Service shares'!$A165)*N165</f>
        <v>0</v>
      </c>
      <c r="AT165" s="2">
        <f>SUMIFS('IND Balance'!N$5:N$141,'IND Balance'!$C$5:$C$141,'Service shares'!$B165,'IND Balance'!$D$5:$D$141,"*"&amp;'Service shares'!$A165)*O165</f>
        <v>9.6511697218285715</v>
      </c>
      <c r="AU165" s="2">
        <f>SUMIFS('IND Balance'!O$5:O$141,'IND Balance'!$C$5:$C$141,'Service shares'!$B165,'IND Balance'!$D$5:$D$141,"*"&amp;'Service shares'!$A165)*P165</f>
        <v>0.6178394967428571</v>
      </c>
      <c r="AV165" s="2">
        <f>SUMIFS('IND Balance'!P$5:P$141,'IND Balance'!$C$5:$C$141,'Service shares'!$B165,'IND Balance'!$D$5:$D$141,"*"&amp;'Service shares'!$A165)*Q165</f>
        <v>0.57567961697142855</v>
      </c>
      <c r="AW165" s="2">
        <f>SUMIFS('IND Balance'!Q$5:Q$141,'IND Balance'!$C$5:$C$141,'Service shares'!$B165,'IND Balance'!$D$5:$D$141,"*"&amp;'Service shares'!$A165)*R165</f>
        <v>0.23985160405714284</v>
      </c>
      <c r="AX165" s="2">
        <f>SUMIFS('IND Balance'!R$5:R$141,'IND Balance'!$C$5:$C$141,'Service shares'!$B165,'IND Balance'!$D$5:$D$141,"*"&amp;'Service shares'!$A165)*S165</f>
        <v>1.4263482579428572</v>
      </c>
      <c r="AY165" s="2">
        <f>SUMIFS('IND Balance'!S$5:S$141,'IND Balance'!$C$5:$C$141,'Service shares'!$B165,'IND Balance'!$D$5:$D$141,"*"&amp;'Service shares'!$A165)*T165</f>
        <v>0.33500799822857141</v>
      </c>
      <c r="AZ165" s="2">
        <f>SUMIFS('IND Balance'!T$5:T$141,'IND Balance'!$C$5:$C$141,'Service shares'!$B165,'IND Balance'!$D$5:$D$141,"*"&amp;'Service shares'!$A165)*U165</f>
        <v>0.94878689708571429</v>
      </c>
      <c r="BA165" s="2">
        <f>SUMIFS('IND Balance'!U$5:U$141,'IND Balance'!$C$5:$C$141,'Service shares'!$B165,'IND Balance'!$D$5:$D$141,"*"&amp;'Service shares'!$A165)*V165</f>
        <v>0.96727102097142859</v>
      </c>
      <c r="BB165" s="2">
        <f>SUMIFS('IND Balance'!V$5:V$141,'IND Balance'!$C$5:$C$141,'Service shares'!$B165,'IND Balance'!$D$5:$D$141,"*"&amp;'Service shares'!$A165)*W165</f>
        <v>0.77115772028571428</v>
      </c>
      <c r="BC165" s="2">
        <f>SUMIFS('IND Balance'!W$5:W$141,'IND Balance'!$C$5:$C$141,'Service shares'!$B165,'IND Balance'!$D$5:$D$141,"*"&amp;'Service shares'!$A165)*X165</f>
        <v>1.4596578406285714</v>
      </c>
      <c r="BD165" s="2">
        <f>SUMIFS('IND Balance'!X$5:X$141,'IND Balance'!$C$5:$C$141,'Service shares'!$B165,'IND Balance'!$D$5:$D$141,"*"&amp;'Service shares'!$A165)*Y165</f>
        <v>2.1069490829142854</v>
      </c>
      <c r="BE165" s="2">
        <f>SUMIFS('IND Balance'!Y$5:Y$141,'IND Balance'!$C$5:$C$141,'Service shares'!$B165,'IND Balance'!$D$5:$D$141,"*"&amp;'Service shares'!$A165)*Z165</f>
        <v>1.3037097085714286E-2</v>
      </c>
      <c r="BF165" s="2">
        <f>SUMIFS('IND Balance'!Z$5:Z$141,'IND Balance'!$C$5:$C$141,'Service shares'!$B165,'IND Balance'!$D$5:$D$141,"*"&amp;'Service shares'!$A165)*AA165</f>
        <v>0.4147055305714285</v>
      </c>
      <c r="BG165" s="2">
        <f>SUMIFS('IND Balance'!AA$5:AA$141,'IND Balance'!$C$5:$C$141,'Service shares'!$B165,'IND Balance'!$D$5:$D$141,"*"&amp;'Service shares'!$A165)*AB165</f>
        <v>0.50920160657142854</v>
      </c>
      <c r="BH165" s="2">
        <f>SUMIFS('IND Balance'!AB$5:AB$141,'IND Balance'!$C$5:$C$141,'Service shares'!$B165,'IND Balance'!$D$5:$D$141,"*"&amp;'Service shares'!$A165)*AC165</f>
        <v>0.11604792805714285</v>
      </c>
      <c r="BI165" s="2">
        <f>SUMIFS('IND Balance'!AC$5:AC$141,'IND Balance'!$C$5:$C$141,'Service shares'!$B165,'IND Balance'!$D$5:$D$141,"*"&amp;'Service shares'!$A165)*AD165</f>
        <v>2.4723903322285712</v>
      </c>
      <c r="BJ165" s="2">
        <f>SUMIFS('IND Balance'!AD$5:AD$141,'IND Balance'!$C$5:$C$141,'Service shares'!$B165,'IND Balance'!$D$5:$D$141,"*"&amp;'Service shares'!$A165)*AE165</f>
        <v>0</v>
      </c>
      <c r="BK165" s="2">
        <f>SUMIFS('IND Balance'!AE$5:AE$141,'IND Balance'!$C$5:$C$141,'Service shares'!$B165,'IND Balance'!$D$5:$D$141,"*"&amp;'Service shares'!$A165)*AF165</f>
        <v>0.10662463748571428</v>
      </c>
      <c r="BL165" s="2">
        <f>SUMIFS('IND Balance'!AF$5:AF$141,'IND Balance'!$C$5:$C$141,'Service shares'!$B165,'IND Balance'!$D$5:$D$141,"*"&amp;'Service shares'!$A165)*AG165</f>
        <v>1.1610050230285713</v>
      </c>
      <c r="BM165" s="2">
        <f>SUMIFS('IND Balance'!AG$5:AG$141,'IND Balance'!$C$5:$C$141,'Service shares'!$B165,'IND Balance'!$D$5:$D$141,"*"&amp;'Service shares'!$A165)*AH165</f>
        <v>2.7855862986857143</v>
      </c>
      <c r="BN165" s="2">
        <f>SUMIFS('IND Balance'!AH$5:AH$141,'IND Balance'!$C$5:$C$141,'Service shares'!$B165,'IND Balance'!$D$5:$D$141,"*"&amp;'Service shares'!$A165)*AI165</f>
        <v>0</v>
      </c>
    </row>
    <row r="166" spans="1:66" x14ac:dyDescent="0.45">
      <c r="A166" t="s">
        <v>161</v>
      </c>
      <c r="B166" t="s">
        <v>129</v>
      </c>
      <c r="C166" t="s">
        <v>188</v>
      </c>
      <c r="D166" s="1">
        <v>0.14285714285714285</v>
      </c>
      <c r="E166" s="1"/>
      <c r="F166" s="1">
        <f t="shared" si="34"/>
        <v>0.14285714285714285</v>
      </c>
      <c r="G166" s="1">
        <f t="shared" si="40"/>
        <v>0.14285714285714285</v>
      </c>
      <c r="H166" s="1">
        <f t="shared" si="40"/>
        <v>0.14285714285714285</v>
      </c>
      <c r="I166" s="1">
        <f t="shared" si="40"/>
        <v>0.14285714285714285</v>
      </c>
      <c r="J166" s="1">
        <f t="shared" si="40"/>
        <v>0.14285714285714285</v>
      </c>
      <c r="K166" s="1">
        <f t="shared" si="40"/>
        <v>0.14285714285714285</v>
      </c>
      <c r="L166" s="1">
        <f t="shared" si="40"/>
        <v>0.14285714285714285</v>
      </c>
      <c r="M166" s="1">
        <f t="shared" si="40"/>
        <v>0.14285714285714285</v>
      </c>
      <c r="N166" s="1">
        <f t="shared" si="40"/>
        <v>0.14285714285714285</v>
      </c>
      <c r="O166" s="1">
        <f t="shared" si="40"/>
        <v>0.14285714285714285</v>
      </c>
      <c r="P166" s="1">
        <f t="shared" si="40"/>
        <v>0.14285714285714285</v>
      </c>
      <c r="Q166" s="1">
        <f t="shared" si="40"/>
        <v>0.14285714285714285</v>
      </c>
      <c r="R166" s="1">
        <f t="shared" si="40"/>
        <v>0.14285714285714285</v>
      </c>
      <c r="S166" s="1">
        <f t="shared" si="40"/>
        <v>0.14285714285714285</v>
      </c>
      <c r="T166" s="1">
        <f t="shared" si="40"/>
        <v>0.14285714285714285</v>
      </c>
      <c r="U166" s="1">
        <f t="shared" si="40"/>
        <v>0.14285714285714285</v>
      </c>
      <c r="V166" s="1">
        <f t="shared" si="40"/>
        <v>0.14285714285714285</v>
      </c>
      <c r="W166" s="1">
        <f t="shared" si="39"/>
        <v>0.14285714285714285</v>
      </c>
      <c r="X166" s="1">
        <f t="shared" si="39"/>
        <v>0.14285714285714285</v>
      </c>
      <c r="Y166" s="1">
        <f t="shared" si="39"/>
        <v>0.14285714285714285</v>
      </c>
      <c r="Z166" s="1">
        <f t="shared" si="39"/>
        <v>0.14285714285714285</v>
      </c>
      <c r="AA166" s="1">
        <f t="shared" si="39"/>
        <v>0.14285714285714285</v>
      </c>
      <c r="AB166" s="1">
        <f t="shared" si="39"/>
        <v>0.14285714285714285</v>
      </c>
      <c r="AC166" s="1">
        <f t="shared" si="39"/>
        <v>0.14285714285714285</v>
      </c>
      <c r="AD166" s="1">
        <f t="shared" si="39"/>
        <v>0.14285714285714285</v>
      </c>
      <c r="AE166" s="1">
        <f t="shared" si="39"/>
        <v>0.14285714285714285</v>
      </c>
      <c r="AF166" s="1">
        <f t="shared" si="39"/>
        <v>0.14285714285714285</v>
      </c>
      <c r="AG166" s="1">
        <f t="shared" si="39"/>
        <v>0.14285714285714285</v>
      </c>
      <c r="AH166" s="1">
        <f t="shared" si="39"/>
        <v>0.14285714285714285</v>
      </c>
      <c r="AI166" s="1">
        <f t="shared" si="39"/>
        <v>0.14285714285714285</v>
      </c>
      <c r="AJ166" s="1"/>
      <c r="AK166" s="2">
        <f>SUMIFS('IND Balance'!E$5:E$141,'IND Balance'!$C$5:$C$141,'Service shares'!$B166,'IND Balance'!$D$5:$D$141,"*"&amp;'Service shares'!$A166)*F166</f>
        <v>3.6181727485714278E-2</v>
      </c>
      <c r="AL166" s="2">
        <f>SUMIFS('IND Balance'!F$5:F$141,'IND Balance'!$C$5:$C$141,'Service shares'!$B166,'IND Balance'!$D$5:$D$141,"*"&amp;'Service shares'!$A166)*G166</f>
        <v>0.10801704754285714</v>
      </c>
      <c r="AM166" s="2">
        <f>SUMIFS('IND Balance'!G$5:G$141,'IND Balance'!$C$5:$C$141,'Service shares'!$B166,'IND Balance'!$D$5:$D$141,"*"&amp;'Service shares'!$A166)*H166</f>
        <v>0</v>
      </c>
      <c r="AN166" s="2">
        <f>SUMIFS('IND Balance'!H$5:H$141,'IND Balance'!$C$5:$C$141,'Service shares'!$B166,'IND Balance'!$D$5:$D$141,"*"&amp;'Service shares'!$A166)*I166</f>
        <v>0.22621878514285712</v>
      </c>
      <c r="AO166" s="2">
        <f>SUMIFS('IND Balance'!I$5:I$141,'IND Balance'!$C$5:$C$141,'Service shares'!$B166,'IND Balance'!$D$5:$D$141,"*"&amp;'Service shares'!$A166)*J166</f>
        <v>7.8297370724571431</v>
      </c>
      <c r="AP166" s="2">
        <f>SUMIFS('IND Balance'!J$5:J$141,'IND Balance'!$C$5:$C$141,'Service shares'!$B166,'IND Balance'!$D$5:$D$141,"*"&amp;'Service shares'!$A166)*K166</f>
        <v>4.8958854197142854</v>
      </c>
      <c r="AQ166" s="2">
        <f>SUMIFS('IND Balance'!K$5:K$141,'IND Balance'!$C$5:$C$141,'Service shares'!$B166,'IND Balance'!$D$5:$D$141,"*"&amp;'Service shares'!$A166)*L166</f>
        <v>0.11459570657142856</v>
      </c>
      <c r="AR166" s="2">
        <f>SUMIFS('IND Balance'!L$5:L$141,'IND Balance'!$C$5:$C$141,'Service shares'!$B166,'IND Balance'!$D$5:$D$141,"*"&amp;'Service shares'!$A166)*M166</f>
        <v>0</v>
      </c>
      <c r="AS166" s="2">
        <f>SUMIFS('IND Balance'!M$5:M$141,'IND Balance'!$C$5:$C$141,'Service shares'!$B166,'IND Balance'!$D$5:$D$141,"*"&amp;'Service shares'!$A166)*N166</f>
        <v>0</v>
      </c>
      <c r="AT166" s="2">
        <f>SUMIFS('IND Balance'!N$5:N$141,'IND Balance'!$C$5:$C$141,'Service shares'!$B166,'IND Balance'!$D$5:$D$141,"*"&amp;'Service shares'!$A166)*O166</f>
        <v>9.6511697218285715</v>
      </c>
      <c r="AU166" s="2">
        <f>SUMIFS('IND Balance'!O$5:O$141,'IND Balance'!$C$5:$C$141,'Service shares'!$B166,'IND Balance'!$D$5:$D$141,"*"&amp;'Service shares'!$A166)*P166</f>
        <v>0.6178394967428571</v>
      </c>
      <c r="AV166" s="2">
        <f>SUMIFS('IND Balance'!P$5:P$141,'IND Balance'!$C$5:$C$141,'Service shares'!$B166,'IND Balance'!$D$5:$D$141,"*"&amp;'Service shares'!$A166)*Q166</f>
        <v>0.57567961697142855</v>
      </c>
      <c r="AW166" s="2">
        <f>SUMIFS('IND Balance'!Q$5:Q$141,'IND Balance'!$C$5:$C$141,'Service shares'!$B166,'IND Balance'!$D$5:$D$141,"*"&amp;'Service shares'!$A166)*R166</f>
        <v>0.23985160405714284</v>
      </c>
      <c r="AX166" s="2">
        <f>SUMIFS('IND Balance'!R$5:R$141,'IND Balance'!$C$5:$C$141,'Service shares'!$B166,'IND Balance'!$D$5:$D$141,"*"&amp;'Service shares'!$A166)*S166</f>
        <v>1.4263482579428572</v>
      </c>
      <c r="AY166" s="2">
        <f>SUMIFS('IND Balance'!S$5:S$141,'IND Balance'!$C$5:$C$141,'Service shares'!$B166,'IND Balance'!$D$5:$D$141,"*"&amp;'Service shares'!$A166)*T166</f>
        <v>0.33500799822857141</v>
      </c>
      <c r="AZ166" s="2">
        <f>SUMIFS('IND Balance'!T$5:T$141,'IND Balance'!$C$5:$C$141,'Service shares'!$B166,'IND Balance'!$D$5:$D$141,"*"&amp;'Service shares'!$A166)*U166</f>
        <v>0.94878689708571429</v>
      </c>
      <c r="BA166" s="2">
        <f>SUMIFS('IND Balance'!U$5:U$141,'IND Balance'!$C$5:$C$141,'Service shares'!$B166,'IND Balance'!$D$5:$D$141,"*"&amp;'Service shares'!$A166)*V166</f>
        <v>0.96727102097142859</v>
      </c>
      <c r="BB166" s="2">
        <f>SUMIFS('IND Balance'!V$5:V$141,'IND Balance'!$C$5:$C$141,'Service shares'!$B166,'IND Balance'!$D$5:$D$141,"*"&amp;'Service shares'!$A166)*W166</f>
        <v>0.77115772028571428</v>
      </c>
      <c r="BC166" s="2">
        <f>SUMIFS('IND Balance'!W$5:W$141,'IND Balance'!$C$5:$C$141,'Service shares'!$B166,'IND Balance'!$D$5:$D$141,"*"&amp;'Service shares'!$A166)*X166</f>
        <v>1.4596578406285714</v>
      </c>
      <c r="BD166" s="2">
        <f>SUMIFS('IND Balance'!X$5:X$141,'IND Balance'!$C$5:$C$141,'Service shares'!$B166,'IND Balance'!$D$5:$D$141,"*"&amp;'Service shares'!$A166)*Y166</f>
        <v>2.1069490829142854</v>
      </c>
      <c r="BE166" s="2">
        <f>SUMIFS('IND Balance'!Y$5:Y$141,'IND Balance'!$C$5:$C$141,'Service shares'!$B166,'IND Balance'!$D$5:$D$141,"*"&amp;'Service shares'!$A166)*Z166</f>
        <v>1.3037097085714286E-2</v>
      </c>
      <c r="BF166" s="2">
        <f>SUMIFS('IND Balance'!Z$5:Z$141,'IND Balance'!$C$5:$C$141,'Service shares'!$B166,'IND Balance'!$D$5:$D$141,"*"&amp;'Service shares'!$A166)*AA166</f>
        <v>0.4147055305714285</v>
      </c>
      <c r="BG166" s="2">
        <f>SUMIFS('IND Balance'!AA$5:AA$141,'IND Balance'!$C$5:$C$141,'Service shares'!$B166,'IND Balance'!$D$5:$D$141,"*"&amp;'Service shares'!$A166)*AB166</f>
        <v>0.50920160657142854</v>
      </c>
      <c r="BH166" s="2">
        <f>SUMIFS('IND Balance'!AB$5:AB$141,'IND Balance'!$C$5:$C$141,'Service shares'!$B166,'IND Balance'!$D$5:$D$141,"*"&amp;'Service shares'!$A166)*AC166</f>
        <v>0.11604792805714285</v>
      </c>
      <c r="BI166" s="2">
        <f>SUMIFS('IND Balance'!AC$5:AC$141,'IND Balance'!$C$5:$C$141,'Service shares'!$B166,'IND Balance'!$D$5:$D$141,"*"&amp;'Service shares'!$A166)*AD166</f>
        <v>2.4723903322285712</v>
      </c>
      <c r="BJ166" s="2">
        <f>SUMIFS('IND Balance'!AD$5:AD$141,'IND Balance'!$C$5:$C$141,'Service shares'!$B166,'IND Balance'!$D$5:$D$141,"*"&amp;'Service shares'!$A166)*AE166</f>
        <v>0</v>
      </c>
      <c r="BK166" s="2">
        <f>SUMIFS('IND Balance'!AE$5:AE$141,'IND Balance'!$C$5:$C$141,'Service shares'!$B166,'IND Balance'!$D$5:$D$141,"*"&amp;'Service shares'!$A166)*AF166</f>
        <v>0.10662463748571428</v>
      </c>
      <c r="BL166" s="2">
        <f>SUMIFS('IND Balance'!AF$5:AF$141,'IND Balance'!$C$5:$C$141,'Service shares'!$B166,'IND Balance'!$D$5:$D$141,"*"&amp;'Service shares'!$A166)*AG166</f>
        <v>1.1610050230285713</v>
      </c>
      <c r="BM166" s="2">
        <f>SUMIFS('IND Balance'!AG$5:AG$141,'IND Balance'!$C$5:$C$141,'Service shares'!$B166,'IND Balance'!$D$5:$D$141,"*"&amp;'Service shares'!$A166)*AH166</f>
        <v>2.7855862986857143</v>
      </c>
      <c r="BN166" s="2">
        <f>SUMIFS('IND Balance'!AH$5:AH$141,'IND Balance'!$C$5:$C$141,'Service shares'!$B166,'IND Balance'!$D$5:$D$141,"*"&amp;'Service shares'!$A166)*AI166</f>
        <v>0</v>
      </c>
    </row>
    <row r="167" spans="1:66" x14ac:dyDescent="0.45">
      <c r="A167" t="s">
        <v>161</v>
      </c>
      <c r="B167" t="s">
        <v>129</v>
      </c>
      <c r="C167" t="s">
        <v>194</v>
      </c>
      <c r="D167" s="1">
        <v>7.1428571428571425E-2</v>
      </c>
      <c r="E167" s="1"/>
      <c r="F167" s="1">
        <f t="shared" si="34"/>
        <v>7.1428571428571425E-2</v>
      </c>
      <c r="G167" s="1">
        <f t="shared" si="40"/>
        <v>7.1428571428571425E-2</v>
      </c>
      <c r="H167" s="1">
        <f t="shared" si="40"/>
        <v>7.1428571428571425E-2</v>
      </c>
      <c r="I167" s="1">
        <f t="shared" si="40"/>
        <v>7.1428571428571425E-2</v>
      </c>
      <c r="J167" s="1">
        <f t="shared" si="40"/>
        <v>7.1428571428571425E-2</v>
      </c>
      <c r="K167" s="1">
        <f t="shared" si="40"/>
        <v>7.1428571428571425E-2</v>
      </c>
      <c r="L167" s="1">
        <f t="shared" si="40"/>
        <v>7.1428571428571425E-2</v>
      </c>
      <c r="M167" s="1">
        <f t="shared" si="40"/>
        <v>7.1428571428571425E-2</v>
      </c>
      <c r="N167" s="1">
        <f t="shared" si="40"/>
        <v>7.1428571428571425E-2</v>
      </c>
      <c r="O167" s="1">
        <f t="shared" si="40"/>
        <v>7.1428571428571425E-2</v>
      </c>
      <c r="P167" s="1">
        <f t="shared" si="40"/>
        <v>7.1428571428571425E-2</v>
      </c>
      <c r="Q167" s="1">
        <f t="shared" si="40"/>
        <v>7.1428571428571425E-2</v>
      </c>
      <c r="R167" s="1">
        <f t="shared" si="40"/>
        <v>7.1428571428571425E-2</v>
      </c>
      <c r="S167" s="1">
        <f t="shared" si="40"/>
        <v>7.1428571428571425E-2</v>
      </c>
      <c r="T167" s="1">
        <f t="shared" si="40"/>
        <v>7.1428571428571425E-2</v>
      </c>
      <c r="U167" s="1">
        <f t="shared" si="40"/>
        <v>7.1428571428571425E-2</v>
      </c>
      <c r="V167" s="1">
        <f t="shared" si="40"/>
        <v>7.1428571428571425E-2</v>
      </c>
      <c r="W167" s="1">
        <f t="shared" si="39"/>
        <v>7.1428571428571425E-2</v>
      </c>
      <c r="X167" s="1">
        <f t="shared" si="39"/>
        <v>7.1428571428571425E-2</v>
      </c>
      <c r="Y167" s="1">
        <f t="shared" si="39"/>
        <v>7.1428571428571425E-2</v>
      </c>
      <c r="Z167" s="1">
        <f t="shared" si="39"/>
        <v>7.1428571428571425E-2</v>
      </c>
      <c r="AA167" s="1">
        <f t="shared" si="39"/>
        <v>7.1428571428571425E-2</v>
      </c>
      <c r="AB167" s="1">
        <f t="shared" si="39"/>
        <v>7.1428571428571425E-2</v>
      </c>
      <c r="AC167" s="1">
        <f t="shared" si="39"/>
        <v>7.1428571428571425E-2</v>
      </c>
      <c r="AD167" s="1">
        <f t="shared" si="39"/>
        <v>7.1428571428571425E-2</v>
      </c>
      <c r="AE167" s="1">
        <f t="shared" si="39"/>
        <v>7.1428571428571425E-2</v>
      </c>
      <c r="AF167" s="1">
        <f t="shared" si="39"/>
        <v>7.1428571428571425E-2</v>
      </c>
      <c r="AG167" s="1">
        <f t="shared" si="39"/>
        <v>7.1428571428571425E-2</v>
      </c>
      <c r="AH167" s="1">
        <f t="shared" si="39"/>
        <v>7.1428571428571425E-2</v>
      </c>
      <c r="AI167" s="1">
        <f t="shared" si="39"/>
        <v>7.1428571428571425E-2</v>
      </c>
      <c r="AJ167" s="1"/>
      <c r="AK167" s="2">
        <f>SUMIFS('IND Balance'!E$5:E$141,'IND Balance'!$C$5:$C$141,'Service shares'!$B167,'IND Balance'!$D$5:$D$141,"*"&amp;'Service shares'!$A167)*F167</f>
        <v>1.8090863742857139E-2</v>
      </c>
      <c r="AL167" s="2">
        <f>SUMIFS('IND Balance'!F$5:F$141,'IND Balance'!$C$5:$C$141,'Service shares'!$B167,'IND Balance'!$D$5:$D$141,"*"&amp;'Service shares'!$A167)*G167</f>
        <v>5.400852377142857E-2</v>
      </c>
      <c r="AM167" s="2">
        <f>SUMIFS('IND Balance'!G$5:G$141,'IND Balance'!$C$5:$C$141,'Service shares'!$B167,'IND Balance'!$D$5:$D$141,"*"&amp;'Service shares'!$A167)*H167</f>
        <v>0</v>
      </c>
      <c r="AN167" s="2">
        <f>SUMIFS('IND Balance'!H$5:H$141,'IND Balance'!$C$5:$C$141,'Service shares'!$B167,'IND Balance'!$D$5:$D$141,"*"&amp;'Service shares'!$A167)*I167</f>
        <v>0.11310939257142856</v>
      </c>
      <c r="AO167" s="2">
        <f>SUMIFS('IND Balance'!I$5:I$141,'IND Balance'!$C$5:$C$141,'Service shares'!$B167,'IND Balance'!$D$5:$D$141,"*"&amp;'Service shares'!$A167)*J167</f>
        <v>3.9148685362285716</v>
      </c>
      <c r="AP167" s="2">
        <f>SUMIFS('IND Balance'!J$5:J$141,'IND Balance'!$C$5:$C$141,'Service shares'!$B167,'IND Balance'!$D$5:$D$141,"*"&amp;'Service shares'!$A167)*K167</f>
        <v>2.4479427098571427</v>
      </c>
      <c r="AQ167" s="2">
        <f>SUMIFS('IND Balance'!K$5:K$141,'IND Balance'!$C$5:$C$141,'Service shares'!$B167,'IND Balance'!$D$5:$D$141,"*"&amp;'Service shares'!$A167)*L167</f>
        <v>5.7297853285714281E-2</v>
      </c>
      <c r="AR167" s="2">
        <f>SUMIFS('IND Balance'!L$5:L$141,'IND Balance'!$C$5:$C$141,'Service shares'!$B167,'IND Balance'!$D$5:$D$141,"*"&amp;'Service shares'!$A167)*M167</f>
        <v>0</v>
      </c>
      <c r="AS167" s="2">
        <f>SUMIFS('IND Balance'!M$5:M$141,'IND Balance'!$C$5:$C$141,'Service shares'!$B167,'IND Balance'!$D$5:$D$141,"*"&amp;'Service shares'!$A167)*N167</f>
        <v>0</v>
      </c>
      <c r="AT167" s="2">
        <f>SUMIFS('IND Balance'!N$5:N$141,'IND Balance'!$C$5:$C$141,'Service shares'!$B167,'IND Balance'!$D$5:$D$141,"*"&amp;'Service shares'!$A167)*O167</f>
        <v>4.8255848609142857</v>
      </c>
      <c r="AU167" s="2">
        <f>SUMIFS('IND Balance'!O$5:O$141,'IND Balance'!$C$5:$C$141,'Service shares'!$B167,'IND Balance'!$D$5:$D$141,"*"&amp;'Service shares'!$A167)*P167</f>
        <v>0.30891974837142855</v>
      </c>
      <c r="AV167" s="2">
        <f>SUMIFS('IND Balance'!P$5:P$141,'IND Balance'!$C$5:$C$141,'Service shares'!$B167,'IND Balance'!$D$5:$D$141,"*"&amp;'Service shares'!$A167)*Q167</f>
        <v>0.28783980848571428</v>
      </c>
      <c r="AW167" s="2">
        <f>SUMIFS('IND Balance'!Q$5:Q$141,'IND Balance'!$C$5:$C$141,'Service shares'!$B167,'IND Balance'!$D$5:$D$141,"*"&amp;'Service shares'!$A167)*R167</f>
        <v>0.11992580202857142</v>
      </c>
      <c r="AX167" s="2">
        <f>SUMIFS('IND Balance'!R$5:R$141,'IND Balance'!$C$5:$C$141,'Service shares'!$B167,'IND Balance'!$D$5:$D$141,"*"&amp;'Service shares'!$A167)*S167</f>
        <v>0.71317412897142862</v>
      </c>
      <c r="AY167" s="2">
        <f>SUMIFS('IND Balance'!S$5:S$141,'IND Balance'!$C$5:$C$141,'Service shares'!$B167,'IND Balance'!$D$5:$D$141,"*"&amp;'Service shares'!$A167)*T167</f>
        <v>0.16750399911428571</v>
      </c>
      <c r="AZ167" s="2">
        <f>SUMIFS('IND Balance'!T$5:T$141,'IND Balance'!$C$5:$C$141,'Service shares'!$B167,'IND Balance'!$D$5:$D$141,"*"&amp;'Service shares'!$A167)*U167</f>
        <v>0.47439344854285714</v>
      </c>
      <c r="BA167" s="2">
        <f>SUMIFS('IND Balance'!U$5:U$141,'IND Balance'!$C$5:$C$141,'Service shares'!$B167,'IND Balance'!$D$5:$D$141,"*"&amp;'Service shares'!$A167)*V167</f>
        <v>0.48363551048571429</v>
      </c>
      <c r="BB167" s="2">
        <f>SUMIFS('IND Balance'!V$5:V$141,'IND Balance'!$C$5:$C$141,'Service shares'!$B167,'IND Balance'!$D$5:$D$141,"*"&amp;'Service shares'!$A167)*W167</f>
        <v>0.38557886014285714</v>
      </c>
      <c r="BC167" s="2">
        <f>SUMIFS('IND Balance'!W$5:W$141,'IND Balance'!$C$5:$C$141,'Service shares'!$B167,'IND Balance'!$D$5:$D$141,"*"&amp;'Service shares'!$A167)*X167</f>
        <v>0.7298289203142857</v>
      </c>
      <c r="BD167" s="2">
        <f>SUMIFS('IND Balance'!X$5:X$141,'IND Balance'!$C$5:$C$141,'Service shares'!$B167,'IND Balance'!$D$5:$D$141,"*"&amp;'Service shares'!$A167)*Y167</f>
        <v>1.0534745414571427</v>
      </c>
      <c r="BE167" s="2">
        <f>SUMIFS('IND Balance'!Y$5:Y$141,'IND Balance'!$C$5:$C$141,'Service shares'!$B167,'IND Balance'!$D$5:$D$141,"*"&amp;'Service shares'!$A167)*Z167</f>
        <v>6.5185485428571428E-3</v>
      </c>
      <c r="BF167" s="2">
        <f>SUMIFS('IND Balance'!Z$5:Z$141,'IND Balance'!$C$5:$C$141,'Service shares'!$B167,'IND Balance'!$D$5:$D$141,"*"&amp;'Service shares'!$A167)*AA167</f>
        <v>0.20735276528571425</v>
      </c>
      <c r="BG167" s="2">
        <f>SUMIFS('IND Balance'!AA$5:AA$141,'IND Balance'!$C$5:$C$141,'Service shares'!$B167,'IND Balance'!$D$5:$D$141,"*"&amp;'Service shares'!$A167)*AB167</f>
        <v>0.25460080328571427</v>
      </c>
      <c r="BH167" s="2">
        <f>SUMIFS('IND Balance'!AB$5:AB$141,'IND Balance'!$C$5:$C$141,'Service shares'!$B167,'IND Balance'!$D$5:$D$141,"*"&amp;'Service shares'!$A167)*AC167</f>
        <v>5.8023964028571427E-2</v>
      </c>
      <c r="BI167" s="2">
        <f>SUMIFS('IND Balance'!AC$5:AC$141,'IND Balance'!$C$5:$C$141,'Service shares'!$B167,'IND Balance'!$D$5:$D$141,"*"&amp;'Service shares'!$A167)*AD167</f>
        <v>1.2361951661142856</v>
      </c>
      <c r="BJ167" s="2">
        <f>SUMIFS('IND Balance'!AD$5:AD$141,'IND Balance'!$C$5:$C$141,'Service shares'!$B167,'IND Balance'!$D$5:$D$141,"*"&amp;'Service shares'!$A167)*AE167</f>
        <v>0</v>
      </c>
      <c r="BK167" s="2">
        <f>SUMIFS('IND Balance'!AE$5:AE$141,'IND Balance'!$C$5:$C$141,'Service shares'!$B167,'IND Balance'!$D$5:$D$141,"*"&amp;'Service shares'!$A167)*AF167</f>
        <v>5.3312318742857141E-2</v>
      </c>
      <c r="BL167" s="2">
        <f>SUMIFS('IND Balance'!AF$5:AF$141,'IND Balance'!$C$5:$C$141,'Service shares'!$B167,'IND Balance'!$D$5:$D$141,"*"&amp;'Service shares'!$A167)*AG167</f>
        <v>0.58050251151428567</v>
      </c>
      <c r="BM167" s="2">
        <f>SUMIFS('IND Balance'!AG$5:AG$141,'IND Balance'!$C$5:$C$141,'Service shares'!$B167,'IND Balance'!$D$5:$D$141,"*"&amp;'Service shares'!$A167)*AH167</f>
        <v>1.3927931493428571</v>
      </c>
      <c r="BN167" s="2">
        <f>SUMIFS('IND Balance'!AH$5:AH$141,'IND Balance'!$C$5:$C$141,'Service shares'!$B167,'IND Balance'!$D$5:$D$141,"*"&amp;'Service shares'!$A167)*AI167</f>
        <v>0</v>
      </c>
    </row>
    <row r="168" spans="1:66" x14ac:dyDescent="0.45">
      <c r="A168" t="s">
        <v>161</v>
      </c>
      <c r="B168" t="s">
        <v>129</v>
      </c>
      <c r="C168" t="s">
        <v>199</v>
      </c>
      <c r="D168" s="1">
        <v>0.14285714285714285</v>
      </c>
      <c r="E168" s="1"/>
      <c r="F168" s="1">
        <f t="shared" si="34"/>
        <v>0.14285714285714285</v>
      </c>
      <c r="G168" s="1">
        <f t="shared" si="40"/>
        <v>0.14285714285714285</v>
      </c>
      <c r="H168" s="1">
        <f t="shared" si="40"/>
        <v>0.14285714285714285</v>
      </c>
      <c r="I168" s="1">
        <f t="shared" si="40"/>
        <v>0.14285714285714285</v>
      </c>
      <c r="J168" s="1">
        <f t="shared" si="40"/>
        <v>0.14285714285714285</v>
      </c>
      <c r="K168" s="1">
        <f t="shared" si="40"/>
        <v>0.14285714285714285</v>
      </c>
      <c r="L168" s="1">
        <f t="shared" si="40"/>
        <v>0.14285714285714285</v>
      </c>
      <c r="M168" s="1">
        <f t="shared" si="40"/>
        <v>0.14285714285714285</v>
      </c>
      <c r="N168" s="1">
        <f t="shared" si="40"/>
        <v>0.14285714285714285</v>
      </c>
      <c r="O168" s="1">
        <f t="shared" si="40"/>
        <v>0.14285714285714285</v>
      </c>
      <c r="P168" s="1">
        <f t="shared" si="40"/>
        <v>0.14285714285714285</v>
      </c>
      <c r="Q168" s="1">
        <f t="shared" si="40"/>
        <v>0.14285714285714285</v>
      </c>
      <c r="R168" s="1">
        <f t="shared" si="40"/>
        <v>0.14285714285714285</v>
      </c>
      <c r="S168" s="1">
        <f t="shared" si="40"/>
        <v>0.14285714285714285</v>
      </c>
      <c r="T168" s="1">
        <f t="shared" si="40"/>
        <v>0.14285714285714285</v>
      </c>
      <c r="U168" s="1">
        <f t="shared" si="40"/>
        <v>0.14285714285714285</v>
      </c>
      <c r="V168" s="1">
        <f t="shared" si="40"/>
        <v>0.14285714285714285</v>
      </c>
      <c r="W168" s="1">
        <f t="shared" si="39"/>
        <v>0.14285714285714285</v>
      </c>
      <c r="X168" s="1">
        <f t="shared" si="39"/>
        <v>0.14285714285714285</v>
      </c>
      <c r="Y168" s="1">
        <f t="shared" si="39"/>
        <v>0.14285714285714285</v>
      </c>
      <c r="Z168" s="1">
        <f t="shared" si="39"/>
        <v>0.14285714285714285</v>
      </c>
      <c r="AA168" s="1">
        <f t="shared" si="39"/>
        <v>0.14285714285714285</v>
      </c>
      <c r="AB168" s="1">
        <f t="shared" si="39"/>
        <v>0.14285714285714285</v>
      </c>
      <c r="AC168" s="1">
        <f t="shared" si="39"/>
        <v>0.14285714285714285</v>
      </c>
      <c r="AD168" s="1">
        <f t="shared" si="39"/>
        <v>0.14285714285714285</v>
      </c>
      <c r="AE168" s="1">
        <f t="shared" si="39"/>
        <v>0.14285714285714285</v>
      </c>
      <c r="AF168" s="1">
        <f t="shared" si="39"/>
        <v>0.14285714285714285</v>
      </c>
      <c r="AG168" s="1">
        <f t="shared" si="39"/>
        <v>0.14285714285714285</v>
      </c>
      <c r="AH168" s="1">
        <f t="shared" si="39"/>
        <v>0.14285714285714285</v>
      </c>
      <c r="AI168" s="1">
        <f t="shared" si="39"/>
        <v>0.14285714285714285</v>
      </c>
      <c r="AJ168" s="1"/>
      <c r="AK168" s="2">
        <f>SUMIFS('IND Balance'!E$5:E$141,'IND Balance'!$C$5:$C$141,'Service shares'!$B168,'IND Balance'!$D$5:$D$141,"*"&amp;'Service shares'!$A168)*F168</f>
        <v>3.6181727485714278E-2</v>
      </c>
      <c r="AL168" s="2">
        <f>SUMIFS('IND Balance'!F$5:F$141,'IND Balance'!$C$5:$C$141,'Service shares'!$B168,'IND Balance'!$D$5:$D$141,"*"&amp;'Service shares'!$A168)*G168</f>
        <v>0.10801704754285714</v>
      </c>
      <c r="AM168" s="2">
        <f>SUMIFS('IND Balance'!G$5:G$141,'IND Balance'!$C$5:$C$141,'Service shares'!$B168,'IND Balance'!$D$5:$D$141,"*"&amp;'Service shares'!$A168)*H168</f>
        <v>0</v>
      </c>
      <c r="AN168" s="2">
        <f>SUMIFS('IND Balance'!H$5:H$141,'IND Balance'!$C$5:$C$141,'Service shares'!$B168,'IND Balance'!$D$5:$D$141,"*"&amp;'Service shares'!$A168)*I168</f>
        <v>0.22621878514285712</v>
      </c>
      <c r="AO168" s="2">
        <f>SUMIFS('IND Balance'!I$5:I$141,'IND Balance'!$C$5:$C$141,'Service shares'!$B168,'IND Balance'!$D$5:$D$141,"*"&amp;'Service shares'!$A168)*J168</f>
        <v>7.8297370724571431</v>
      </c>
      <c r="AP168" s="2">
        <f>SUMIFS('IND Balance'!J$5:J$141,'IND Balance'!$C$5:$C$141,'Service shares'!$B168,'IND Balance'!$D$5:$D$141,"*"&amp;'Service shares'!$A168)*K168</f>
        <v>4.8958854197142854</v>
      </c>
      <c r="AQ168" s="2">
        <f>SUMIFS('IND Balance'!K$5:K$141,'IND Balance'!$C$5:$C$141,'Service shares'!$B168,'IND Balance'!$D$5:$D$141,"*"&amp;'Service shares'!$A168)*L168</f>
        <v>0.11459570657142856</v>
      </c>
      <c r="AR168" s="2">
        <f>SUMIFS('IND Balance'!L$5:L$141,'IND Balance'!$C$5:$C$141,'Service shares'!$B168,'IND Balance'!$D$5:$D$141,"*"&amp;'Service shares'!$A168)*M168</f>
        <v>0</v>
      </c>
      <c r="AS168" s="2">
        <f>SUMIFS('IND Balance'!M$5:M$141,'IND Balance'!$C$5:$C$141,'Service shares'!$B168,'IND Balance'!$D$5:$D$141,"*"&amp;'Service shares'!$A168)*N168</f>
        <v>0</v>
      </c>
      <c r="AT168" s="2">
        <f>SUMIFS('IND Balance'!N$5:N$141,'IND Balance'!$C$5:$C$141,'Service shares'!$B168,'IND Balance'!$D$5:$D$141,"*"&amp;'Service shares'!$A168)*O168</f>
        <v>9.6511697218285715</v>
      </c>
      <c r="AU168" s="2">
        <f>SUMIFS('IND Balance'!O$5:O$141,'IND Balance'!$C$5:$C$141,'Service shares'!$B168,'IND Balance'!$D$5:$D$141,"*"&amp;'Service shares'!$A168)*P168</f>
        <v>0.6178394967428571</v>
      </c>
      <c r="AV168" s="2">
        <f>SUMIFS('IND Balance'!P$5:P$141,'IND Balance'!$C$5:$C$141,'Service shares'!$B168,'IND Balance'!$D$5:$D$141,"*"&amp;'Service shares'!$A168)*Q168</f>
        <v>0.57567961697142855</v>
      </c>
      <c r="AW168" s="2">
        <f>SUMIFS('IND Balance'!Q$5:Q$141,'IND Balance'!$C$5:$C$141,'Service shares'!$B168,'IND Balance'!$D$5:$D$141,"*"&amp;'Service shares'!$A168)*R168</f>
        <v>0.23985160405714284</v>
      </c>
      <c r="AX168" s="2">
        <f>SUMIFS('IND Balance'!R$5:R$141,'IND Balance'!$C$5:$C$141,'Service shares'!$B168,'IND Balance'!$D$5:$D$141,"*"&amp;'Service shares'!$A168)*S168</f>
        <v>1.4263482579428572</v>
      </c>
      <c r="AY168" s="2">
        <f>SUMIFS('IND Balance'!S$5:S$141,'IND Balance'!$C$5:$C$141,'Service shares'!$B168,'IND Balance'!$D$5:$D$141,"*"&amp;'Service shares'!$A168)*T168</f>
        <v>0.33500799822857141</v>
      </c>
      <c r="AZ168" s="2">
        <f>SUMIFS('IND Balance'!T$5:T$141,'IND Balance'!$C$5:$C$141,'Service shares'!$B168,'IND Balance'!$D$5:$D$141,"*"&amp;'Service shares'!$A168)*U168</f>
        <v>0.94878689708571429</v>
      </c>
      <c r="BA168" s="2">
        <f>SUMIFS('IND Balance'!U$5:U$141,'IND Balance'!$C$5:$C$141,'Service shares'!$B168,'IND Balance'!$D$5:$D$141,"*"&amp;'Service shares'!$A168)*V168</f>
        <v>0.96727102097142859</v>
      </c>
      <c r="BB168" s="2">
        <f>SUMIFS('IND Balance'!V$5:V$141,'IND Balance'!$C$5:$C$141,'Service shares'!$B168,'IND Balance'!$D$5:$D$141,"*"&amp;'Service shares'!$A168)*W168</f>
        <v>0.77115772028571428</v>
      </c>
      <c r="BC168" s="2">
        <f>SUMIFS('IND Balance'!W$5:W$141,'IND Balance'!$C$5:$C$141,'Service shares'!$B168,'IND Balance'!$D$5:$D$141,"*"&amp;'Service shares'!$A168)*X168</f>
        <v>1.4596578406285714</v>
      </c>
      <c r="BD168" s="2">
        <f>SUMIFS('IND Balance'!X$5:X$141,'IND Balance'!$C$5:$C$141,'Service shares'!$B168,'IND Balance'!$D$5:$D$141,"*"&amp;'Service shares'!$A168)*Y168</f>
        <v>2.1069490829142854</v>
      </c>
      <c r="BE168" s="2">
        <f>SUMIFS('IND Balance'!Y$5:Y$141,'IND Balance'!$C$5:$C$141,'Service shares'!$B168,'IND Balance'!$D$5:$D$141,"*"&amp;'Service shares'!$A168)*Z168</f>
        <v>1.3037097085714286E-2</v>
      </c>
      <c r="BF168" s="2">
        <f>SUMIFS('IND Balance'!Z$5:Z$141,'IND Balance'!$C$5:$C$141,'Service shares'!$B168,'IND Balance'!$D$5:$D$141,"*"&amp;'Service shares'!$A168)*AA168</f>
        <v>0.4147055305714285</v>
      </c>
      <c r="BG168" s="2">
        <f>SUMIFS('IND Balance'!AA$5:AA$141,'IND Balance'!$C$5:$C$141,'Service shares'!$B168,'IND Balance'!$D$5:$D$141,"*"&amp;'Service shares'!$A168)*AB168</f>
        <v>0.50920160657142854</v>
      </c>
      <c r="BH168" s="2">
        <f>SUMIFS('IND Balance'!AB$5:AB$141,'IND Balance'!$C$5:$C$141,'Service shares'!$B168,'IND Balance'!$D$5:$D$141,"*"&amp;'Service shares'!$A168)*AC168</f>
        <v>0.11604792805714285</v>
      </c>
      <c r="BI168" s="2">
        <f>SUMIFS('IND Balance'!AC$5:AC$141,'IND Balance'!$C$5:$C$141,'Service shares'!$B168,'IND Balance'!$D$5:$D$141,"*"&amp;'Service shares'!$A168)*AD168</f>
        <v>2.4723903322285712</v>
      </c>
      <c r="BJ168" s="2">
        <f>SUMIFS('IND Balance'!AD$5:AD$141,'IND Balance'!$C$5:$C$141,'Service shares'!$B168,'IND Balance'!$D$5:$D$141,"*"&amp;'Service shares'!$A168)*AE168</f>
        <v>0</v>
      </c>
      <c r="BK168" s="2">
        <f>SUMIFS('IND Balance'!AE$5:AE$141,'IND Balance'!$C$5:$C$141,'Service shares'!$B168,'IND Balance'!$D$5:$D$141,"*"&amp;'Service shares'!$A168)*AF168</f>
        <v>0.10662463748571428</v>
      </c>
      <c r="BL168" s="2">
        <f>SUMIFS('IND Balance'!AF$5:AF$141,'IND Balance'!$C$5:$C$141,'Service shares'!$B168,'IND Balance'!$D$5:$D$141,"*"&amp;'Service shares'!$A168)*AG168</f>
        <v>1.1610050230285713</v>
      </c>
      <c r="BM168" s="2">
        <f>SUMIFS('IND Balance'!AG$5:AG$141,'IND Balance'!$C$5:$C$141,'Service shares'!$B168,'IND Balance'!$D$5:$D$141,"*"&amp;'Service shares'!$A168)*AH168</f>
        <v>2.7855862986857143</v>
      </c>
      <c r="BN168" s="2">
        <f>SUMIFS('IND Balance'!AH$5:AH$141,'IND Balance'!$C$5:$C$141,'Service shares'!$B168,'IND Balance'!$D$5:$D$141,"*"&amp;'Service shares'!$A168)*AI168</f>
        <v>0</v>
      </c>
    </row>
    <row r="169" spans="1:66" x14ac:dyDescent="0.45">
      <c r="A169" t="s">
        <v>161</v>
      </c>
      <c r="B169" t="s">
        <v>129</v>
      </c>
      <c r="C169" t="s">
        <v>205</v>
      </c>
      <c r="D169" s="1">
        <v>0.5</v>
      </c>
      <c r="E169" s="1"/>
      <c r="F169" s="1">
        <f t="shared" si="34"/>
        <v>0.5</v>
      </c>
      <c r="G169" s="1">
        <f t="shared" si="40"/>
        <v>0.5</v>
      </c>
      <c r="H169" s="1">
        <f t="shared" si="40"/>
        <v>0.5</v>
      </c>
      <c r="I169" s="1">
        <f t="shared" si="40"/>
        <v>0.5</v>
      </c>
      <c r="J169" s="1">
        <f t="shared" si="40"/>
        <v>0.5</v>
      </c>
      <c r="K169" s="1">
        <f t="shared" si="40"/>
        <v>0.5</v>
      </c>
      <c r="L169" s="1">
        <f t="shared" si="40"/>
        <v>0.5</v>
      </c>
      <c r="M169" s="1">
        <f t="shared" si="40"/>
        <v>0.5</v>
      </c>
      <c r="N169" s="1">
        <f t="shared" si="40"/>
        <v>0.5</v>
      </c>
      <c r="O169" s="1">
        <f t="shared" si="40"/>
        <v>0.5</v>
      </c>
      <c r="P169" s="1">
        <f t="shared" si="40"/>
        <v>0.5</v>
      </c>
      <c r="Q169" s="1">
        <f t="shared" si="40"/>
        <v>0.5</v>
      </c>
      <c r="R169" s="1">
        <f t="shared" si="40"/>
        <v>0.5</v>
      </c>
      <c r="S169" s="1">
        <f t="shared" si="40"/>
        <v>0.5</v>
      </c>
      <c r="T169" s="1">
        <f t="shared" si="40"/>
        <v>0.5</v>
      </c>
      <c r="U169" s="1">
        <f t="shared" si="40"/>
        <v>0.5</v>
      </c>
      <c r="V169" s="1">
        <f t="shared" si="40"/>
        <v>0.5</v>
      </c>
      <c r="W169" s="1">
        <f t="shared" si="39"/>
        <v>0.5</v>
      </c>
      <c r="X169" s="1">
        <f t="shared" si="39"/>
        <v>0.5</v>
      </c>
      <c r="Y169" s="1">
        <f t="shared" si="39"/>
        <v>0.5</v>
      </c>
      <c r="Z169" s="1">
        <f t="shared" si="39"/>
        <v>0.5</v>
      </c>
      <c r="AA169" s="1">
        <f t="shared" si="39"/>
        <v>0.5</v>
      </c>
      <c r="AB169" s="1">
        <f t="shared" si="39"/>
        <v>0.5</v>
      </c>
      <c r="AC169" s="1">
        <f t="shared" si="39"/>
        <v>0.5</v>
      </c>
      <c r="AD169" s="1">
        <f t="shared" si="39"/>
        <v>0.5</v>
      </c>
      <c r="AE169" s="1">
        <f t="shared" si="39"/>
        <v>0.5</v>
      </c>
      <c r="AF169" s="1">
        <f t="shared" si="39"/>
        <v>0.5</v>
      </c>
      <c r="AG169" s="1">
        <f t="shared" si="39"/>
        <v>0.5</v>
      </c>
      <c r="AH169" s="1">
        <f t="shared" si="39"/>
        <v>0.5</v>
      </c>
      <c r="AI169" s="1">
        <f t="shared" si="39"/>
        <v>0.5</v>
      </c>
      <c r="AJ169" s="1"/>
      <c r="AK169" s="2">
        <f>SUMIFS('IND Balance'!E$5:E$141,'IND Balance'!$C$5:$C$141,'Service shares'!$B169,'IND Balance'!$D$5:$D$141,"*"&amp;'Service shares'!$A169)*F169</f>
        <v>0.12663604619999999</v>
      </c>
      <c r="AL169" s="2">
        <f>SUMIFS('IND Balance'!F$5:F$141,'IND Balance'!$C$5:$C$141,'Service shares'!$B169,'IND Balance'!$D$5:$D$141,"*"&amp;'Service shares'!$A169)*G169</f>
        <v>0.37805966639999999</v>
      </c>
      <c r="AM169" s="2">
        <f>SUMIFS('IND Balance'!G$5:G$141,'IND Balance'!$C$5:$C$141,'Service shares'!$B169,'IND Balance'!$D$5:$D$141,"*"&amp;'Service shares'!$A169)*H169</f>
        <v>0</v>
      </c>
      <c r="AN169" s="2">
        <f>SUMIFS('IND Balance'!H$5:H$141,'IND Balance'!$C$5:$C$141,'Service shares'!$B169,'IND Balance'!$D$5:$D$141,"*"&amp;'Service shares'!$A169)*I169</f>
        <v>0.79176574799999999</v>
      </c>
      <c r="AO169" s="2">
        <f>SUMIFS('IND Balance'!I$5:I$141,'IND Balance'!$C$5:$C$141,'Service shares'!$B169,'IND Balance'!$D$5:$D$141,"*"&amp;'Service shares'!$A169)*J169</f>
        <v>27.404079753600001</v>
      </c>
      <c r="AP169" s="2">
        <f>SUMIFS('IND Balance'!J$5:J$141,'IND Balance'!$C$5:$C$141,'Service shares'!$B169,'IND Balance'!$D$5:$D$141,"*"&amp;'Service shares'!$A169)*K169</f>
        <v>17.135598969</v>
      </c>
      <c r="AQ169" s="2">
        <f>SUMIFS('IND Balance'!K$5:K$141,'IND Balance'!$C$5:$C$141,'Service shares'!$B169,'IND Balance'!$D$5:$D$141,"*"&amp;'Service shares'!$A169)*L169</f>
        <v>0.40108497300000001</v>
      </c>
      <c r="AR169" s="2">
        <f>SUMIFS('IND Balance'!L$5:L$141,'IND Balance'!$C$5:$C$141,'Service shares'!$B169,'IND Balance'!$D$5:$D$141,"*"&amp;'Service shares'!$A169)*M169</f>
        <v>0</v>
      </c>
      <c r="AS169" s="2">
        <f>SUMIFS('IND Balance'!M$5:M$141,'IND Balance'!$C$5:$C$141,'Service shares'!$B169,'IND Balance'!$D$5:$D$141,"*"&amp;'Service shares'!$A169)*N169</f>
        <v>0</v>
      </c>
      <c r="AT169" s="2">
        <f>SUMIFS('IND Balance'!N$5:N$141,'IND Balance'!$C$5:$C$141,'Service shares'!$B169,'IND Balance'!$D$5:$D$141,"*"&amp;'Service shares'!$A169)*O169</f>
        <v>33.779094026400003</v>
      </c>
      <c r="AU169" s="2">
        <f>SUMIFS('IND Balance'!O$5:O$141,'IND Balance'!$C$5:$C$141,'Service shares'!$B169,'IND Balance'!$D$5:$D$141,"*"&amp;'Service shares'!$A169)*P169</f>
        <v>2.1624382386000001</v>
      </c>
      <c r="AV169" s="2">
        <f>SUMIFS('IND Balance'!P$5:P$141,'IND Balance'!$C$5:$C$141,'Service shares'!$B169,'IND Balance'!$D$5:$D$141,"*"&amp;'Service shares'!$A169)*Q169</f>
        <v>2.0148786593999999</v>
      </c>
      <c r="AW169" s="2">
        <f>SUMIFS('IND Balance'!Q$5:Q$141,'IND Balance'!$C$5:$C$141,'Service shares'!$B169,'IND Balance'!$D$5:$D$141,"*"&amp;'Service shares'!$A169)*R169</f>
        <v>0.83948061419999997</v>
      </c>
      <c r="AX169" s="2">
        <f>SUMIFS('IND Balance'!R$5:R$141,'IND Balance'!$C$5:$C$141,'Service shares'!$B169,'IND Balance'!$D$5:$D$141,"*"&amp;'Service shares'!$A169)*S169</f>
        <v>4.9922189028000004</v>
      </c>
      <c r="AY169" s="2">
        <f>SUMIFS('IND Balance'!S$5:S$141,'IND Balance'!$C$5:$C$141,'Service shares'!$B169,'IND Balance'!$D$5:$D$141,"*"&amp;'Service shares'!$A169)*T169</f>
        <v>1.1725279937999999</v>
      </c>
      <c r="AZ169" s="2">
        <f>SUMIFS('IND Balance'!T$5:T$141,'IND Balance'!$C$5:$C$141,'Service shares'!$B169,'IND Balance'!$D$5:$D$141,"*"&amp;'Service shares'!$A169)*U169</f>
        <v>3.3207541398</v>
      </c>
      <c r="BA169" s="2">
        <f>SUMIFS('IND Balance'!U$5:U$141,'IND Balance'!$C$5:$C$141,'Service shares'!$B169,'IND Balance'!$D$5:$D$141,"*"&amp;'Service shares'!$A169)*V169</f>
        <v>3.3854485734000002</v>
      </c>
      <c r="BB169" s="2">
        <f>SUMIFS('IND Balance'!V$5:V$141,'IND Balance'!$C$5:$C$141,'Service shares'!$B169,'IND Balance'!$D$5:$D$141,"*"&amp;'Service shares'!$A169)*W169</f>
        <v>2.699052021</v>
      </c>
      <c r="BC169" s="2">
        <f>SUMIFS('IND Balance'!W$5:W$141,'IND Balance'!$C$5:$C$141,'Service shares'!$B169,'IND Balance'!$D$5:$D$141,"*"&amp;'Service shares'!$A169)*X169</f>
        <v>5.1088024422</v>
      </c>
      <c r="BD169" s="2">
        <f>SUMIFS('IND Balance'!X$5:X$141,'IND Balance'!$C$5:$C$141,'Service shares'!$B169,'IND Balance'!$D$5:$D$141,"*"&amp;'Service shares'!$A169)*Y169</f>
        <v>7.3743217901999998</v>
      </c>
      <c r="BE169" s="2">
        <f>SUMIFS('IND Balance'!Y$5:Y$141,'IND Balance'!$C$5:$C$141,'Service shares'!$B169,'IND Balance'!$D$5:$D$141,"*"&amp;'Service shares'!$A169)*Z169</f>
        <v>4.5629839800000002E-2</v>
      </c>
      <c r="BF169" s="2">
        <f>SUMIFS('IND Balance'!Z$5:Z$141,'IND Balance'!$C$5:$C$141,'Service shares'!$B169,'IND Balance'!$D$5:$D$141,"*"&amp;'Service shares'!$A169)*AA169</f>
        <v>1.4514693569999999</v>
      </c>
      <c r="BG169" s="2">
        <f>SUMIFS('IND Balance'!AA$5:AA$141,'IND Balance'!$C$5:$C$141,'Service shares'!$B169,'IND Balance'!$D$5:$D$141,"*"&amp;'Service shares'!$A169)*AB169</f>
        <v>1.7822056230000001</v>
      </c>
      <c r="BH169" s="2">
        <f>SUMIFS('IND Balance'!AB$5:AB$141,'IND Balance'!$C$5:$C$141,'Service shares'!$B169,'IND Balance'!$D$5:$D$141,"*"&amp;'Service shares'!$A169)*AC169</f>
        <v>0.40616774820000001</v>
      </c>
      <c r="BI169" s="2">
        <f>SUMIFS('IND Balance'!AC$5:AC$141,'IND Balance'!$C$5:$C$141,'Service shares'!$B169,'IND Balance'!$D$5:$D$141,"*"&amp;'Service shares'!$A169)*AD169</f>
        <v>8.6533661627999994</v>
      </c>
      <c r="BJ169" s="2">
        <f>SUMIFS('IND Balance'!AD$5:AD$141,'IND Balance'!$C$5:$C$141,'Service shares'!$B169,'IND Balance'!$D$5:$D$141,"*"&amp;'Service shares'!$A169)*AE169</f>
        <v>0</v>
      </c>
      <c r="BK169" s="2">
        <f>SUMIFS('IND Balance'!AE$5:AE$141,'IND Balance'!$C$5:$C$141,'Service shares'!$B169,'IND Balance'!$D$5:$D$141,"*"&amp;'Service shares'!$A169)*AF169</f>
        <v>0.3731862312</v>
      </c>
      <c r="BL169" s="2">
        <f>SUMIFS('IND Balance'!AF$5:AF$141,'IND Balance'!$C$5:$C$141,'Service shares'!$B169,'IND Balance'!$D$5:$D$141,"*"&amp;'Service shares'!$A169)*AG169</f>
        <v>4.0635175806000001</v>
      </c>
      <c r="BM169" s="2">
        <f>SUMIFS('IND Balance'!AG$5:AG$141,'IND Balance'!$C$5:$C$141,'Service shares'!$B169,'IND Balance'!$D$5:$D$141,"*"&amp;'Service shares'!$A169)*AH169</f>
        <v>9.7495520453999998</v>
      </c>
      <c r="BN169" s="2">
        <f>SUMIFS('IND Balance'!AH$5:AH$141,'IND Balance'!$C$5:$C$141,'Service shares'!$B169,'IND Balance'!$D$5:$D$141,"*"&amp;'Service shares'!$A169)*AI169</f>
        <v>0</v>
      </c>
    </row>
    <row r="170" spans="1:66" x14ac:dyDescent="0.45">
      <c r="A170" t="s">
        <v>161</v>
      </c>
      <c r="B170" t="s">
        <v>49</v>
      </c>
      <c r="C170" t="s">
        <v>188</v>
      </c>
      <c r="D170" s="1">
        <v>0.375</v>
      </c>
      <c r="E170" s="1"/>
      <c r="F170" s="1">
        <f t="shared" si="34"/>
        <v>0.375</v>
      </c>
      <c r="G170" s="1">
        <f t="shared" si="40"/>
        <v>0.375</v>
      </c>
      <c r="H170" s="1">
        <f t="shared" si="40"/>
        <v>0.375</v>
      </c>
      <c r="I170" s="1">
        <f t="shared" si="40"/>
        <v>0.375</v>
      </c>
      <c r="J170" s="1">
        <f t="shared" si="40"/>
        <v>0.375</v>
      </c>
      <c r="K170" s="1">
        <f t="shared" si="40"/>
        <v>0.375</v>
      </c>
      <c r="L170" s="1">
        <f t="shared" si="40"/>
        <v>0.375</v>
      </c>
      <c r="M170" s="1">
        <f t="shared" si="40"/>
        <v>0.375</v>
      </c>
      <c r="N170" s="1">
        <f t="shared" si="40"/>
        <v>0.375</v>
      </c>
      <c r="O170" s="1">
        <f t="shared" si="40"/>
        <v>0.375</v>
      </c>
      <c r="P170" s="1">
        <f t="shared" si="40"/>
        <v>0.375</v>
      </c>
      <c r="Q170" s="1">
        <f t="shared" si="40"/>
        <v>0.375</v>
      </c>
      <c r="R170" s="1">
        <f t="shared" si="40"/>
        <v>0.375</v>
      </c>
      <c r="S170" s="1">
        <f t="shared" si="40"/>
        <v>0.375</v>
      </c>
      <c r="T170" s="1">
        <f t="shared" si="40"/>
        <v>0.375</v>
      </c>
      <c r="U170" s="1">
        <f t="shared" si="40"/>
        <v>0.375</v>
      </c>
      <c r="V170" s="1">
        <f t="shared" si="40"/>
        <v>0.375</v>
      </c>
      <c r="W170" s="1">
        <f t="shared" si="39"/>
        <v>0.375</v>
      </c>
      <c r="X170" s="1">
        <f t="shared" si="39"/>
        <v>0.375</v>
      </c>
      <c r="Y170" s="1">
        <f t="shared" si="39"/>
        <v>0.375</v>
      </c>
      <c r="Z170" s="1">
        <f t="shared" si="39"/>
        <v>0.375</v>
      </c>
      <c r="AA170" s="1">
        <f t="shared" si="39"/>
        <v>0.375</v>
      </c>
      <c r="AB170" s="1">
        <f t="shared" si="39"/>
        <v>0.375</v>
      </c>
      <c r="AC170" s="1">
        <f t="shared" si="39"/>
        <v>0.375</v>
      </c>
      <c r="AD170" s="1">
        <f t="shared" si="39"/>
        <v>0.375</v>
      </c>
      <c r="AE170" s="1">
        <f t="shared" si="39"/>
        <v>0.375</v>
      </c>
      <c r="AF170" s="1">
        <f t="shared" si="39"/>
        <v>0.375</v>
      </c>
      <c r="AG170" s="1">
        <f t="shared" si="39"/>
        <v>0.375</v>
      </c>
      <c r="AH170" s="1">
        <f t="shared" si="39"/>
        <v>0.375</v>
      </c>
      <c r="AI170" s="1">
        <f t="shared" si="39"/>
        <v>0.375</v>
      </c>
      <c r="AJ170" s="1"/>
      <c r="AK170" s="2">
        <f>SUMIFS('IND Balance'!E$5:E$141,'IND Balance'!$C$5:$C$141,'Service shares'!$B170,'IND Balance'!$D$5:$D$141,"*"&amp;'Service shares'!$A170)*F170</f>
        <v>26.306617943700001</v>
      </c>
      <c r="AL170" s="2">
        <f>SUMIFS('IND Balance'!F$5:F$141,'IND Balance'!$C$5:$C$141,'Service shares'!$B170,'IND Balance'!$D$5:$D$141,"*"&amp;'Service shares'!$A170)*G170</f>
        <v>5.09459401305</v>
      </c>
      <c r="AM170" s="2">
        <f>SUMIFS('IND Balance'!G$5:G$141,'IND Balance'!$C$5:$C$141,'Service shares'!$B170,'IND Balance'!$D$5:$D$141,"*"&amp;'Service shares'!$A170)*H170</f>
        <v>3.380882868</v>
      </c>
      <c r="AN170" s="2">
        <f>SUMIFS('IND Balance'!H$5:H$141,'IND Balance'!$C$5:$C$141,'Service shares'!$B170,'IND Balance'!$D$5:$D$141,"*"&amp;'Service shares'!$A170)*I170</f>
        <v>3.5598308867999999</v>
      </c>
      <c r="AO170" s="2">
        <f>SUMIFS('IND Balance'!I$5:I$141,'IND Balance'!$C$5:$C$141,'Service shares'!$B170,'IND Balance'!$D$5:$D$141,"*"&amp;'Service shares'!$A170)*J170</f>
        <v>39.141231886349999</v>
      </c>
      <c r="AP170" s="2">
        <f>SUMIFS('IND Balance'!J$5:J$141,'IND Balance'!$C$5:$C$141,'Service shares'!$B170,'IND Balance'!$D$5:$D$141,"*"&amp;'Service shares'!$A170)*K170</f>
        <v>32.522923188900002</v>
      </c>
      <c r="AQ170" s="2">
        <f>SUMIFS('IND Balance'!K$5:K$141,'IND Balance'!$C$5:$C$141,'Service shares'!$B170,'IND Balance'!$D$5:$D$141,"*"&amp;'Service shares'!$A170)*L170</f>
        <v>2.6960898599999998</v>
      </c>
      <c r="AR170" s="2">
        <f>SUMIFS('IND Balance'!L$5:L$141,'IND Balance'!$C$5:$C$141,'Service shares'!$B170,'IND Balance'!$D$5:$D$141,"*"&amp;'Service shares'!$A170)*M170</f>
        <v>51.28458264495</v>
      </c>
      <c r="AS170" s="2">
        <f>SUMIFS('IND Balance'!M$5:M$141,'IND Balance'!$C$5:$C$141,'Service shares'!$B170,'IND Balance'!$D$5:$D$141,"*"&amp;'Service shares'!$A170)*N170</f>
        <v>7.7805758911499989</v>
      </c>
      <c r="AT170" s="2">
        <f>SUMIFS('IND Balance'!N$5:N$141,'IND Balance'!$C$5:$C$141,'Service shares'!$B170,'IND Balance'!$D$5:$D$141,"*"&amp;'Service shares'!$A170)*O170</f>
        <v>80.626352166450005</v>
      </c>
      <c r="AU170" s="2">
        <f>SUMIFS('IND Balance'!O$5:O$141,'IND Balance'!$C$5:$C$141,'Service shares'!$B170,'IND Balance'!$D$5:$D$141,"*"&amp;'Service shares'!$A170)*P170</f>
        <v>5.8785136978499999</v>
      </c>
      <c r="AV170" s="2">
        <f>SUMIFS('IND Balance'!P$5:P$141,'IND Balance'!$C$5:$C$141,'Service shares'!$B170,'IND Balance'!$D$5:$D$141,"*"&amp;'Service shares'!$A170)*Q170</f>
        <v>3.4299893218499999</v>
      </c>
      <c r="AW170" s="2">
        <f>SUMIFS('IND Balance'!Q$5:Q$141,'IND Balance'!$C$5:$C$141,'Service shares'!$B170,'IND Balance'!$D$5:$D$141,"*"&amp;'Service shares'!$A170)*R170</f>
        <v>4.1188911506999997</v>
      </c>
      <c r="AX170" s="2">
        <f>SUMIFS('IND Balance'!R$5:R$141,'IND Balance'!$C$5:$C$141,'Service shares'!$B170,'IND Balance'!$D$5:$D$141,"*"&amp;'Service shares'!$A170)*S170</f>
        <v>20.989769222700001</v>
      </c>
      <c r="AY170" s="2">
        <f>SUMIFS('IND Balance'!S$5:S$141,'IND Balance'!$C$5:$C$141,'Service shares'!$B170,'IND Balance'!$D$5:$D$141,"*"&amp;'Service shares'!$A170)*T170</f>
        <v>10.463524432650001</v>
      </c>
      <c r="AZ170" s="2">
        <f>SUMIFS('IND Balance'!T$5:T$141,'IND Balance'!$C$5:$C$141,'Service shares'!$B170,'IND Balance'!$D$5:$D$141,"*"&amp;'Service shares'!$A170)*U170</f>
        <v>25.868239573049998</v>
      </c>
      <c r="BA170" s="2">
        <f>SUMIFS('IND Balance'!U$5:U$141,'IND Balance'!$C$5:$C$141,'Service shares'!$B170,'IND Balance'!$D$5:$D$141,"*"&amp;'Service shares'!$A170)*V170</f>
        <v>56.2590081711</v>
      </c>
      <c r="BB170" s="2">
        <f>SUMIFS('IND Balance'!V$5:V$141,'IND Balance'!$C$5:$C$141,'Service shares'!$B170,'IND Balance'!$D$5:$D$141,"*"&amp;'Service shares'!$A170)*W170</f>
        <v>9.2329946050499991</v>
      </c>
      <c r="BC170" s="2">
        <f>SUMIFS('IND Balance'!W$5:W$141,'IND Balance'!$C$5:$C$141,'Service shares'!$B170,'IND Balance'!$D$5:$D$141,"*"&amp;'Service shares'!$A170)*X170</f>
        <v>6.1921484559</v>
      </c>
      <c r="BD170" s="2">
        <f>SUMIFS('IND Balance'!X$5:X$141,'IND Balance'!$C$5:$C$141,'Service shares'!$B170,'IND Balance'!$D$5:$D$141,"*"&amp;'Service shares'!$A170)*Y170</f>
        <v>115.29475182044999</v>
      </c>
      <c r="BE170" s="2">
        <f>SUMIFS('IND Balance'!Y$5:Y$141,'IND Balance'!$C$5:$C$141,'Service shares'!$B170,'IND Balance'!$D$5:$D$141,"*"&amp;'Service shares'!$A170)*Z170</f>
        <v>14.322014940599999</v>
      </c>
      <c r="BF170" s="2">
        <f>SUMIFS('IND Balance'!Z$5:Z$141,'IND Balance'!$C$5:$C$141,'Service shares'!$B170,'IND Balance'!$D$5:$D$141,"*"&amp;'Service shares'!$A170)*AA170</f>
        <v>49.482765004049995</v>
      </c>
      <c r="BG170" s="2">
        <f>SUMIFS('IND Balance'!AA$5:AA$141,'IND Balance'!$C$5:$C$141,'Service shares'!$B170,'IND Balance'!$D$5:$D$141,"*"&amp;'Service shares'!$A170)*AB170</f>
        <v>1.4646839444999999</v>
      </c>
      <c r="BH170" s="2">
        <f>SUMIFS('IND Balance'!AB$5:AB$141,'IND Balance'!$C$5:$C$141,'Service shares'!$B170,'IND Balance'!$D$5:$D$141,"*"&amp;'Service shares'!$A170)*AC170</f>
        <v>0.86275346534999997</v>
      </c>
      <c r="BI170" s="2">
        <f>SUMIFS('IND Balance'!AC$5:AC$141,'IND Balance'!$C$5:$C$141,'Service shares'!$B170,'IND Balance'!$D$5:$D$141,"*"&amp;'Service shares'!$A170)*AD170</f>
        <v>8.7601347963000009</v>
      </c>
      <c r="BJ170" s="2">
        <f>SUMIFS('IND Balance'!AD$5:AD$141,'IND Balance'!$C$5:$C$141,'Service shares'!$B170,'IND Balance'!$D$5:$D$141,"*"&amp;'Service shares'!$A170)*AE170</f>
        <v>0</v>
      </c>
      <c r="BK170" s="2">
        <f>SUMIFS('IND Balance'!AE$5:AE$141,'IND Balance'!$C$5:$C$141,'Service shares'!$B170,'IND Balance'!$D$5:$D$141,"*"&amp;'Service shares'!$A170)*AF170</f>
        <v>0.16364003130000002</v>
      </c>
      <c r="BL170" s="2">
        <f>SUMIFS('IND Balance'!AF$5:AF$141,'IND Balance'!$C$5:$C$141,'Service shares'!$B170,'IND Balance'!$D$5:$D$141,"*"&amp;'Service shares'!$A170)*AG170</f>
        <v>2.6318371338</v>
      </c>
      <c r="BM170" s="2">
        <f>SUMIFS('IND Balance'!AG$5:AG$141,'IND Balance'!$C$5:$C$141,'Service shares'!$B170,'IND Balance'!$D$5:$D$141,"*"&amp;'Service shares'!$A170)*AH170</f>
        <v>18.204831803250002</v>
      </c>
      <c r="BN170" s="2">
        <f>SUMIFS('IND Balance'!AH$5:AH$141,'IND Balance'!$C$5:$C$141,'Service shares'!$B170,'IND Balance'!$D$5:$D$141,"*"&amp;'Service shares'!$A170)*AI170</f>
        <v>0</v>
      </c>
    </row>
    <row r="171" spans="1:66" x14ac:dyDescent="0.45">
      <c r="A171" t="s">
        <v>161</v>
      </c>
      <c r="B171" t="s">
        <v>49</v>
      </c>
      <c r="C171" t="s">
        <v>205</v>
      </c>
      <c r="D171" s="1">
        <v>0.625</v>
      </c>
      <c r="E171" s="1"/>
      <c r="F171" s="1">
        <f t="shared" si="34"/>
        <v>0.625</v>
      </c>
      <c r="G171" s="1">
        <f t="shared" si="40"/>
        <v>0.625</v>
      </c>
      <c r="H171" s="1">
        <f t="shared" si="40"/>
        <v>0.625</v>
      </c>
      <c r="I171" s="1">
        <f t="shared" si="40"/>
        <v>0.625</v>
      </c>
      <c r="J171" s="1">
        <f t="shared" si="40"/>
        <v>0.625</v>
      </c>
      <c r="K171" s="1">
        <f t="shared" si="40"/>
        <v>0.625</v>
      </c>
      <c r="L171" s="1">
        <f t="shared" si="40"/>
        <v>0.625</v>
      </c>
      <c r="M171" s="1">
        <f t="shared" si="40"/>
        <v>0.625</v>
      </c>
      <c r="N171" s="1">
        <f t="shared" si="40"/>
        <v>0.625</v>
      </c>
      <c r="O171" s="1">
        <f t="shared" si="40"/>
        <v>0.625</v>
      </c>
      <c r="P171" s="1">
        <f t="shared" si="40"/>
        <v>0.625</v>
      </c>
      <c r="Q171" s="1">
        <f t="shared" si="40"/>
        <v>0.625</v>
      </c>
      <c r="R171" s="1">
        <f t="shared" si="40"/>
        <v>0.625</v>
      </c>
      <c r="S171" s="1">
        <f t="shared" si="40"/>
        <v>0.625</v>
      </c>
      <c r="T171" s="1">
        <f t="shared" si="40"/>
        <v>0.625</v>
      </c>
      <c r="U171" s="1">
        <f t="shared" si="40"/>
        <v>0.625</v>
      </c>
      <c r="V171" s="1">
        <f t="shared" si="40"/>
        <v>0.625</v>
      </c>
      <c r="W171" s="1">
        <f t="shared" si="39"/>
        <v>0.625</v>
      </c>
      <c r="X171" s="1">
        <f t="shared" si="39"/>
        <v>0.625</v>
      </c>
      <c r="Y171" s="1">
        <f t="shared" si="39"/>
        <v>0.625</v>
      </c>
      <c r="Z171" s="1">
        <f t="shared" si="39"/>
        <v>0.625</v>
      </c>
      <c r="AA171" s="1">
        <f t="shared" si="39"/>
        <v>0.625</v>
      </c>
      <c r="AB171" s="1">
        <f t="shared" si="39"/>
        <v>0.625</v>
      </c>
      <c r="AC171" s="1">
        <f t="shared" si="39"/>
        <v>0.625</v>
      </c>
      <c r="AD171" s="1">
        <f t="shared" si="39"/>
        <v>0.625</v>
      </c>
      <c r="AE171" s="1">
        <f t="shared" si="39"/>
        <v>0.625</v>
      </c>
      <c r="AF171" s="1">
        <f t="shared" si="39"/>
        <v>0.625</v>
      </c>
      <c r="AG171" s="1">
        <f t="shared" si="39"/>
        <v>0.625</v>
      </c>
      <c r="AH171" s="1">
        <f t="shared" si="39"/>
        <v>0.625</v>
      </c>
      <c r="AI171" s="1">
        <f t="shared" si="39"/>
        <v>0.625</v>
      </c>
      <c r="AJ171" s="1"/>
      <c r="AK171" s="2">
        <f>SUMIFS('IND Balance'!E$5:E$141,'IND Balance'!$C$5:$C$141,'Service shares'!$B171,'IND Balance'!$D$5:$D$141,"*"&amp;'Service shares'!$A171)*F171</f>
        <v>43.844363239499998</v>
      </c>
      <c r="AL171" s="2">
        <f>SUMIFS('IND Balance'!F$5:F$141,'IND Balance'!$C$5:$C$141,'Service shares'!$B171,'IND Balance'!$D$5:$D$141,"*"&amp;'Service shares'!$A171)*G171</f>
        <v>8.4909900217500009</v>
      </c>
      <c r="AM171" s="2">
        <f>SUMIFS('IND Balance'!G$5:G$141,'IND Balance'!$C$5:$C$141,'Service shares'!$B171,'IND Balance'!$D$5:$D$141,"*"&amp;'Service shares'!$A171)*H171</f>
        <v>5.6348047799999996</v>
      </c>
      <c r="AN171" s="2">
        <f>SUMIFS('IND Balance'!H$5:H$141,'IND Balance'!$C$5:$C$141,'Service shares'!$B171,'IND Balance'!$D$5:$D$141,"*"&amp;'Service shares'!$A171)*I171</f>
        <v>5.9330514779999994</v>
      </c>
      <c r="AO171" s="2">
        <f>SUMIFS('IND Balance'!I$5:I$141,'IND Balance'!$C$5:$C$141,'Service shares'!$B171,'IND Balance'!$D$5:$D$141,"*"&amp;'Service shares'!$A171)*J171</f>
        <v>65.235386477250003</v>
      </c>
      <c r="AP171" s="2">
        <f>SUMIFS('IND Balance'!J$5:J$141,'IND Balance'!$C$5:$C$141,'Service shares'!$B171,'IND Balance'!$D$5:$D$141,"*"&amp;'Service shares'!$A171)*K171</f>
        <v>54.204871981499998</v>
      </c>
      <c r="AQ171" s="2">
        <f>SUMIFS('IND Balance'!K$5:K$141,'IND Balance'!$C$5:$C$141,'Service shares'!$B171,'IND Balance'!$D$5:$D$141,"*"&amp;'Service shares'!$A171)*L171</f>
        <v>4.4934830999999997</v>
      </c>
      <c r="AR171" s="2">
        <f>SUMIFS('IND Balance'!L$5:L$141,'IND Balance'!$C$5:$C$141,'Service shares'!$B171,'IND Balance'!$D$5:$D$141,"*"&amp;'Service shares'!$A171)*M171</f>
        <v>85.474304408249992</v>
      </c>
      <c r="AS171" s="2">
        <f>SUMIFS('IND Balance'!M$5:M$141,'IND Balance'!$C$5:$C$141,'Service shares'!$B171,'IND Balance'!$D$5:$D$141,"*"&amp;'Service shares'!$A171)*N171</f>
        <v>12.967626485249999</v>
      </c>
      <c r="AT171" s="2">
        <f>SUMIFS('IND Balance'!N$5:N$141,'IND Balance'!$C$5:$C$141,'Service shares'!$B171,'IND Balance'!$D$5:$D$141,"*"&amp;'Service shares'!$A171)*O171</f>
        <v>134.37725361074999</v>
      </c>
      <c r="AU171" s="2">
        <f>SUMIFS('IND Balance'!O$5:O$141,'IND Balance'!$C$5:$C$141,'Service shares'!$B171,'IND Balance'!$D$5:$D$141,"*"&amp;'Service shares'!$A171)*P171</f>
        <v>9.797522829750001</v>
      </c>
      <c r="AV171" s="2">
        <f>SUMIFS('IND Balance'!P$5:P$141,'IND Balance'!$C$5:$C$141,'Service shares'!$B171,'IND Balance'!$D$5:$D$141,"*"&amp;'Service shares'!$A171)*Q171</f>
        <v>5.7166488697499993</v>
      </c>
      <c r="AW171" s="2">
        <f>SUMIFS('IND Balance'!Q$5:Q$141,'IND Balance'!$C$5:$C$141,'Service shares'!$B171,'IND Balance'!$D$5:$D$141,"*"&amp;'Service shares'!$A171)*R171</f>
        <v>6.8648185845</v>
      </c>
      <c r="AX171" s="2">
        <f>SUMIFS('IND Balance'!R$5:R$141,'IND Balance'!$C$5:$C$141,'Service shares'!$B171,'IND Balance'!$D$5:$D$141,"*"&amp;'Service shares'!$A171)*S171</f>
        <v>34.982948704500004</v>
      </c>
      <c r="AY171" s="2">
        <f>SUMIFS('IND Balance'!S$5:S$141,'IND Balance'!$C$5:$C$141,'Service shares'!$B171,'IND Balance'!$D$5:$D$141,"*"&amp;'Service shares'!$A171)*T171</f>
        <v>17.439207387749999</v>
      </c>
      <c r="AZ171" s="2">
        <f>SUMIFS('IND Balance'!T$5:T$141,'IND Balance'!$C$5:$C$141,'Service shares'!$B171,'IND Balance'!$D$5:$D$141,"*"&amp;'Service shares'!$A171)*U171</f>
        <v>43.113732621749996</v>
      </c>
      <c r="BA171" s="2">
        <f>SUMIFS('IND Balance'!U$5:U$141,'IND Balance'!$C$5:$C$141,'Service shares'!$B171,'IND Balance'!$D$5:$D$141,"*"&amp;'Service shares'!$A171)*V171</f>
        <v>93.765013618500006</v>
      </c>
      <c r="BB171" s="2">
        <f>SUMIFS('IND Balance'!V$5:V$141,'IND Balance'!$C$5:$C$141,'Service shares'!$B171,'IND Balance'!$D$5:$D$141,"*"&amp;'Service shares'!$A171)*W171</f>
        <v>15.38832434175</v>
      </c>
      <c r="BC171" s="2">
        <f>SUMIFS('IND Balance'!W$5:W$141,'IND Balance'!$C$5:$C$141,'Service shares'!$B171,'IND Balance'!$D$5:$D$141,"*"&amp;'Service shares'!$A171)*X171</f>
        <v>10.3202474265</v>
      </c>
      <c r="BD171" s="2">
        <f>SUMIFS('IND Balance'!X$5:X$141,'IND Balance'!$C$5:$C$141,'Service shares'!$B171,'IND Balance'!$D$5:$D$141,"*"&amp;'Service shares'!$A171)*Y171</f>
        <v>192.15791970075</v>
      </c>
      <c r="BE171" s="2">
        <f>SUMIFS('IND Balance'!Y$5:Y$141,'IND Balance'!$C$5:$C$141,'Service shares'!$B171,'IND Balance'!$D$5:$D$141,"*"&amp;'Service shares'!$A171)*Z171</f>
        <v>23.870024901000001</v>
      </c>
      <c r="BF171" s="2">
        <f>SUMIFS('IND Balance'!Z$5:Z$141,'IND Balance'!$C$5:$C$141,'Service shares'!$B171,'IND Balance'!$D$5:$D$141,"*"&amp;'Service shares'!$A171)*AA171</f>
        <v>82.471275006749991</v>
      </c>
      <c r="BG171" s="2">
        <f>SUMIFS('IND Balance'!AA$5:AA$141,'IND Balance'!$C$5:$C$141,'Service shares'!$B171,'IND Balance'!$D$5:$D$141,"*"&amp;'Service shares'!$A171)*AB171</f>
        <v>2.4411399075000002</v>
      </c>
      <c r="BH171" s="2">
        <f>SUMIFS('IND Balance'!AB$5:AB$141,'IND Balance'!$C$5:$C$141,'Service shares'!$B171,'IND Balance'!$D$5:$D$141,"*"&amp;'Service shares'!$A171)*AC171</f>
        <v>1.4379224422500001</v>
      </c>
      <c r="BI171" s="2">
        <f>SUMIFS('IND Balance'!AC$5:AC$141,'IND Balance'!$C$5:$C$141,'Service shares'!$B171,'IND Balance'!$D$5:$D$141,"*"&amp;'Service shares'!$A171)*AD171</f>
        <v>14.6002246605</v>
      </c>
      <c r="BJ171" s="2">
        <f>SUMIFS('IND Balance'!AD$5:AD$141,'IND Balance'!$C$5:$C$141,'Service shares'!$B171,'IND Balance'!$D$5:$D$141,"*"&amp;'Service shares'!$A171)*AE171</f>
        <v>0</v>
      </c>
      <c r="BK171" s="2">
        <f>SUMIFS('IND Balance'!AE$5:AE$141,'IND Balance'!$C$5:$C$141,'Service shares'!$B171,'IND Balance'!$D$5:$D$141,"*"&amp;'Service shares'!$A171)*AF171</f>
        <v>0.27273338550000004</v>
      </c>
      <c r="BL171" s="2">
        <f>SUMIFS('IND Balance'!AF$5:AF$141,'IND Balance'!$C$5:$C$141,'Service shares'!$B171,'IND Balance'!$D$5:$D$141,"*"&amp;'Service shares'!$A171)*AG171</f>
        <v>4.3863952230000001</v>
      </c>
      <c r="BM171" s="2">
        <f>SUMIFS('IND Balance'!AG$5:AG$141,'IND Balance'!$C$5:$C$141,'Service shares'!$B171,'IND Balance'!$D$5:$D$141,"*"&amp;'Service shares'!$A171)*AH171</f>
        <v>30.341386338749999</v>
      </c>
      <c r="BN171" s="2">
        <f>SUMIFS('IND Balance'!AH$5:AH$141,'IND Balance'!$C$5:$C$141,'Service shares'!$B171,'IND Balance'!$D$5:$D$141,"*"&amp;'Service shares'!$A171)*AI171</f>
        <v>0</v>
      </c>
    </row>
    <row r="172" spans="1:66" x14ac:dyDescent="0.45">
      <c r="A172" t="s">
        <v>161</v>
      </c>
      <c r="B172" t="s">
        <v>51</v>
      </c>
      <c r="C172" t="s">
        <v>173</v>
      </c>
      <c r="D172" s="1">
        <v>0.14285714285714285</v>
      </c>
      <c r="E172" s="1"/>
      <c r="F172" s="1">
        <f t="shared" si="34"/>
        <v>0.14285714285714285</v>
      </c>
      <c r="G172" s="1">
        <f t="shared" si="40"/>
        <v>0.14285714285714285</v>
      </c>
      <c r="H172" s="1">
        <f t="shared" si="40"/>
        <v>0.14285714285714285</v>
      </c>
      <c r="I172" s="1">
        <f t="shared" si="40"/>
        <v>0.14285714285714285</v>
      </c>
      <c r="J172" s="1">
        <f t="shared" si="40"/>
        <v>0.14285714285714285</v>
      </c>
      <c r="K172" s="1">
        <f t="shared" si="40"/>
        <v>0.14285714285714285</v>
      </c>
      <c r="L172" s="1">
        <f t="shared" si="40"/>
        <v>0.14285714285714285</v>
      </c>
      <c r="M172" s="1">
        <f t="shared" si="40"/>
        <v>0.14285714285714285</v>
      </c>
      <c r="N172" s="1">
        <f t="shared" si="40"/>
        <v>0.14285714285714285</v>
      </c>
      <c r="O172" s="1">
        <f t="shared" si="40"/>
        <v>0.14285714285714285</v>
      </c>
      <c r="P172" s="1">
        <f t="shared" si="40"/>
        <v>0.14285714285714285</v>
      </c>
      <c r="Q172" s="1">
        <f t="shared" si="40"/>
        <v>0.14285714285714285</v>
      </c>
      <c r="R172" s="1">
        <f t="shared" si="40"/>
        <v>0.14285714285714285</v>
      </c>
      <c r="S172" s="1">
        <f t="shared" si="40"/>
        <v>0.14285714285714285</v>
      </c>
      <c r="T172" s="1">
        <f t="shared" si="40"/>
        <v>0.14285714285714285</v>
      </c>
      <c r="U172" s="1">
        <f t="shared" si="40"/>
        <v>0.14285714285714285</v>
      </c>
      <c r="V172" s="1">
        <f t="shared" si="40"/>
        <v>0.14285714285714285</v>
      </c>
      <c r="W172" s="1">
        <f t="shared" si="39"/>
        <v>0.14285714285714285</v>
      </c>
      <c r="X172" s="1">
        <f t="shared" si="39"/>
        <v>0.14285714285714285</v>
      </c>
      <c r="Y172" s="1">
        <f t="shared" si="39"/>
        <v>0.14285714285714285</v>
      </c>
      <c r="Z172" s="1">
        <f t="shared" si="39"/>
        <v>0.14285714285714285</v>
      </c>
      <c r="AA172" s="1">
        <f t="shared" si="39"/>
        <v>0.14285714285714285</v>
      </c>
      <c r="AB172" s="1">
        <f t="shared" si="39"/>
        <v>0.14285714285714285</v>
      </c>
      <c r="AC172" s="1">
        <f t="shared" si="39"/>
        <v>0.14285714285714285</v>
      </c>
      <c r="AD172" s="1">
        <f t="shared" si="39"/>
        <v>0.14285714285714285</v>
      </c>
      <c r="AE172" s="1">
        <f t="shared" si="39"/>
        <v>0.14285714285714285</v>
      </c>
      <c r="AF172" s="1">
        <f t="shared" si="39"/>
        <v>0.14285714285714285</v>
      </c>
      <c r="AG172" s="1">
        <f t="shared" si="39"/>
        <v>0.14285714285714285</v>
      </c>
      <c r="AH172" s="1">
        <f t="shared" si="39"/>
        <v>0.14285714285714285</v>
      </c>
      <c r="AI172" s="1">
        <f t="shared" si="39"/>
        <v>0.14285714285714285</v>
      </c>
      <c r="AJ172" s="1"/>
      <c r="AK172" s="2">
        <f>SUMIFS('IND Balance'!E$5:E$141,'IND Balance'!$C$5:$C$141,'Service shares'!$B172,'IND Balance'!$D$5:$D$141,"*"&amp;'Service shares'!$A172)*F172</f>
        <v>0.1182184848</v>
      </c>
      <c r="AL172" s="2">
        <f>SUMIFS('IND Balance'!F$5:F$141,'IND Balance'!$C$5:$C$141,'Service shares'!$B172,'IND Balance'!$D$5:$D$141,"*"&amp;'Service shares'!$A172)*G172</f>
        <v>2.0447134971428568E-2</v>
      </c>
      <c r="AM172" s="2">
        <f>SUMIFS('IND Balance'!G$5:G$141,'IND Balance'!$C$5:$C$141,'Service shares'!$B172,'IND Balance'!$D$5:$D$141,"*"&amp;'Service shares'!$A172)*H172</f>
        <v>1.4050105308</v>
      </c>
      <c r="AN172" s="2">
        <f>SUMIFS('IND Balance'!H$5:H$141,'IND Balance'!$C$5:$C$141,'Service shares'!$B172,'IND Balance'!$D$5:$D$141,"*"&amp;'Service shares'!$A172)*I172</f>
        <v>2.8165201714285715E-2</v>
      </c>
      <c r="AO172" s="2">
        <f>SUMIFS('IND Balance'!I$5:I$141,'IND Balance'!$C$5:$C$141,'Service shares'!$B172,'IND Balance'!$D$5:$D$141,"*"&amp;'Service shares'!$A172)*J172</f>
        <v>4.2303241784571428</v>
      </c>
      <c r="AP172" s="2">
        <f>SUMIFS('IND Balance'!J$5:J$141,'IND Balance'!$C$5:$C$141,'Service shares'!$B172,'IND Balance'!$D$5:$D$141,"*"&amp;'Service shares'!$A172)*K172</f>
        <v>1.4037108284571429</v>
      </c>
      <c r="AQ172" s="2">
        <f>SUMIFS('IND Balance'!K$5:K$141,'IND Balance'!$C$5:$C$141,'Service shares'!$B172,'IND Balance'!$D$5:$D$141,"*"&amp;'Service shares'!$A172)*L172</f>
        <v>0.31260562765714284</v>
      </c>
      <c r="AR172" s="2">
        <f>SUMIFS('IND Balance'!L$5:L$141,'IND Balance'!$C$5:$C$141,'Service shares'!$B172,'IND Balance'!$D$5:$D$141,"*"&amp;'Service shares'!$A172)*M172</f>
        <v>2.6344386318857143</v>
      </c>
      <c r="AS172" s="2">
        <f>SUMIFS('IND Balance'!M$5:M$141,'IND Balance'!$C$5:$C$141,'Service shares'!$B172,'IND Balance'!$D$5:$D$141,"*"&amp;'Service shares'!$A172)*N172</f>
        <v>0.72574290257142859</v>
      </c>
      <c r="AT172" s="2">
        <f>SUMIFS('IND Balance'!N$5:N$141,'IND Balance'!$C$5:$C$141,'Service shares'!$B172,'IND Balance'!$D$5:$D$141,"*"&amp;'Service shares'!$A172)*O172</f>
        <v>1.8898318028571428</v>
      </c>
      <c r="AU172" s="2">
        <f>SUMIFS('IND Balance'!O$5:O$141,'IND Balance'!$C$5:$C$141,'Service shares'!$B172,'IND Balance'!$D$5:$D$141,"*"&amp;'Service shares'!$A172)*P172</f>
        <v>1.6936706530285714</v>
      </c>
      <c r="AV172" s="2">
        <f>SUMIFS('IND Balance'!P$5:P$141,'IND Balance'!$C$5:$C$141,'Service shares'!$B172,'IND Balance'!$D$5:$D$141,"*"&amp;'Service shares'!$A172)*Q172</f>
        <v>0.29667904045714283</v>
      </c>
      <c r="AW172" s="2">
        <f>SUMIFS('IND Balance'!Q$5:Q$141,'IND Balance'!$C$5:$C$141,'Service shares'!$B172,'IND Balance'!$D$5:$D$141,"*"&amp;'Service shares'!$A172)*R172</f>
        <v>6.9854365542857136E-2</v>
      </c>
      <c r="AX172" s="2">
        <f>SUMIFS('IND Balance'!R$5:R$141,'IND Balance'!$C$5:$C$141,'Service shares'!$B172,'IND Balance'!$D$5:$D$141,"*"&amp;'Service shares'!$A172)*S172</f>
        <v>0.30135509794285714</v>
      </c>
      <c r="AY172" s="2">
        <f>SUMIFS('IND Balance'!S$5:S$141,'IND Balance'!$C$5:$C$141,'Service shares'!$B172,'IND Balance'!$D$5:$D$141,"*"&amp;'Service shares'!$A172)*T172</f>
        <v>4.9732604742857144E-2</v>
      </c>
      <c r="AZ172" s="2">
        <f>SUMIFS('IND Balance'!T$5:T$141,'IND Balance'!$C$5:$C$141,'Service shares'!$B172,'IND Balance'!$D$5:$D$141,"*"&amp;'Service shares'!$A172)*U172</f>
        <v>0.69303322851428573</v>
      </c>
      <c r="BA172" s="2">
        <f>SUMIFS('IND Balance'!U$5:U$141,'IND Balance'!$C$5:$C$141,'Service shares'!$B172,'IND Balance'!$D$5:$D$141,"*"&amp;'Service shares'!$A172)*V172</f>
        <v>0.17398307211428571</v>
      </c>
      <c r="BB172" s="2">
        <f>SUMIFS('IND Balance'!V$5:V$141,'IND Balance'!$C$5:$C$141,'Service shares'!$B172,'IND Balance'!$D$5:$D$141,"*"&amp;'Service shares'!$A172)*W172</f>
        <v>0.25699655005714284</v>
      </c>
      <c r="BC172" s="2">
        <f>SUMIFS('IND Balance'!W$5:W$141,'IND Balance'!$C$5:$C$141,'Service shares'!$B172,'IND Balance'!$D$5:$D$141,"*"&amp;'Service shares'!$A172)*X172</f>
        <v>0.23422873165714284</v>
      </c>
      <c r="BD172" s="2">
        <f>SUMIFS('IND Balance'!X$5:X$141,'IND Balance'!$C$5:$C$141,'Service shares'!$B172,'IND Balance'!$D$5:$D$141,"*"&amp;'Service shares'!$A172)*Y172</f>
        <v>0</v>
      </c>
      <c r="BE172" s="2">
        <f>SUMIFS('IND Balance'!Y$5:Y$141,'IND Balance'!$C$5:$C$141,'Service shares'!$B172,'IND Balance'!$D$5:$D$141,"*"&amp;'Service shares'!$A172)*Z172</f>
        <v>0.1897972138285714</v>
      </c>
      <c r="BF172" s="2">
        <f>SUMIFS('IND Balance'!Z$5:Z$141,'IND Balance'!$C$5:$C$141,'Service shares'!$B172,'IND Balance'!$D$5:$D$141,"*"&amp;'Service shares'!$A172)*AA172</f>
        <v>0.46791975857142859</v>
      </c>
      <c r="BG172" s="2">
        <f>SUMIFS('IND Balance'!AA$5:AA$141,'IND Balance'!$C$5:$C$141,'Service shares'!$B172,'IND Balance'!$D$5:$D$141,"*"&amp;'Service shares'!$A172)*AB172</f>
        <v>0</v>
      </c>
      <c r="BH172" s="2">
        <f>SUMIFS('IND Balance'!AB$5:AB$141,'IND Balance'!$C$5:$C$141,'Service shares'!$B172,'IND Balance'!$D$5:$D$141,"*"&amp;'Service shares'!$A172)*AC172</f>
        <v>6.6931381028571421E-2</v>
      </c>
      <c r="BI172" s="2">
        <f>SUMIFS('IND Balance'!AC$5:AC$141,'IND Balance'!$C$5:$C$141,'Service shares'!$B172,'IND Balance'!$D$5:$D$141,"*"&amp;'Service shares'!$A172)*AD172</f>
        <v>1.1838266717142858</v>
      </c>
      <c r="BJ172" s="2">
        <f>SUMIFS('IND Balance'!AD$5:AD$141,'IND Balance'!$C$5:$C$141,'Service shares'!$B172,'IND Balance'!$D$5:$D$141,"*"&amp;'Service shares'!$A172)*AE172</f>
        <v>0</v>
      </c>
      <c r="BK172" s="2">
        <f>SUMIFS('IND Balance'!AE$5:AE$141,'IND Balance'!$C$5:$C$141,'Service shares'!$B172,'IND Balance'!$D$5:$D$141,"*"&amp;'Service shares'!$A172)*AF172</f>
        <v>3.0694627028571429E-2</v>
      </c>
      <c r="BL172" s="2">
        <f>SUMIFS('IND Balance'!AF$5:AF$141,'IND Balance'!$C$5:$C$141,'Service shares'!$B172,'IND Balance'!$D$5:$D$141,"*"&amp;'Service shares'!$A172)*AG172</f>
        <v>0.18038050251428572</v>
      </c>
      <c r="BM172" s="2">
        <f>SUMIFS('IND Balance'!AG$5:AG$141,'IND Balance'!$C$5:$C$141,'Service shares'!$B172,'IND Balance'!$D$5:$D$141,"*"&amp;'Service shares'!$A172)*AH172</f>
        <v>0.70450506051428563</v>
      </c>
      <c r="BN172" s="2">
        <f>SUMIFS('IND Balance'!AH$5:AH$141,'IND Balance'!$C$5:$C$141,'Service shares'!$B172,'IND Balance'!$D$5:$D$141,"*"&amp;'Service shares'!$A172)*AI172</f>
        <v>0</v>
      </c>
    </row>
    <row r="173" spans="1:66" x14ac:dyDescent="0.45">
      <c r="A173" t="s">
        <v>161</v>
      </c>
      <c r="B173" t="s">
        <v>51</v>
      </c>
      <c r="C173" t="s">
        <v>181</v>
      </c>
      <c r="D173" s="1">
        <v>0.2857142857142857</v>
      </c>
      <c r="E173" s="1"/>
      <c r="F173" s="1">
        <f t="shared" si="34"/>
        <v>0.2857142857142857</v>
      </c>
      <c r="G173" s="1">
        <f t="shared" si="40"/>
        <v>0.2857142857142857</v>
      </c>
      <c r="H173" s="1">
        <f t="shared" si="40"/>
        <v>0.2857142857142857</v>
      </c>
      <c r="I173" s="1">
        <f t="shared" si="40"/>
        <v>0.2857142857142857</v>
      </c>
      <c r="J173" s="1">
        <f t="shared" si="40"/>
        <v>0.2857142857142857</v>
      </c>
      <c r="K173" s="1">
        <f t="shared" si="40"/>
        <v>0.2857142857142857</v>
      </c>
      <c r="L173" s="1">
        <f t="shared" si="40"/>
        <v>0.2857142857142857</v>
      </c>
      <c r="M173" s="1">
        <f t="shared" si="40"/>
        <v>0.2857142857142857</v>
      </c>
      <c r="N173" s="1">
        <f t="shared" si="40"/>
        <v>0.2857142857142857</v>
      </c>
      <c r="O173" s="1">
        <f t="shared" si="40"/>
        <v>0.2857142857142857</v>
      </c>
      <c r="P173" s="1">
        <f t="shared" si="40"/>
        <v>0.2857142857142857</v>
      </c>
      <c r="Q173" s="1">
        <f t="shared" si="40"/>
        <v>0.2857142857142857</v>
      </c>
      <c r="R173" s="1">
        <f t="shared" si="40"/>
        <v>0.2857142857142857</v>
      </c>
      <c r="S173" s="1">
        <f t="shared" si="40"/>
        <v>0.2857142857142857</v>
      </c>
      <c r="T173" s="1">
        <f t="shared" si="40"/>
        <v>0.2857142857142857</v>
      </c>
      <c r="U173" s="1">
        <f t="shared" si="40"/>
        <v>0.2857142857142857</v>
      </c>
      <c r="V173" s="1">
        <f t="shared" si="40"/>
        <v>0.2857142857142857</v>
      </c>
      <c r="W173" s="1">
        <f t="shared" si="39"/>
        <v>0.2857142857142857</v>
      </c>
      <c r="X173" s="1">
        <f t="shared" si="39"/>
        <v>0.2857142857142857</v>
      </c>
      <c r="Y173" s="1">
        <f t="shared" si="39"/>
        <v>0.2857142857142857</v>
      </c>
      <c r="Z173" s="1">
        <f t="shared" si="39"/>
        <v>0.2857142857142857</v>
      </c>
      <c r="AA173" s="1">
        <f t="shared" si="39"/>
        <v>0.2857142857142857</v>
      </c>
      <c r="AB173" s="1">
        <f t="shared" si="39"/>
        <v>0.2857142857142857</v>
      </c>
      <c r="AC173" s="1">
        <f t="shared" si="39"/>
        <v>0.2857142857142857</v>
      </c>
      <c r="AD173" s="1">
        <f t="shared" si="39"/>
        <v>0.2857142857142857</v>
      </c>
      <c r="AE173" s="1">
        <f t="shared" si="39"/>
        <v>0.2857142857142857</v>
      </c>
      <c r="AF173" s="1">
        <f t="shared" si="39"/>
        <v>0.2857142857142857</v>
      </c>
      <c r="AG173" s="1">
        <f t="shared" si="39"/>
        <v>0.2857142857142857</v>
      </c>
      <c r="AH173" s="1">
        <f t="shared" si="39"/>
        <v>0.2857142857142857</v>
      </c>
      <c r="AI173" s="1">
        <f t="shared" si="39"/>
        <v>0.2857142857142857</v>
      </c>
      <c r="AJ173" s="1"/>
      <c r="AK173" s="2">
        <f>SUMIFS('IND Balance'!E$5:E$141,'IND Balance'!$C$5:$C$141,'Service shares'!$B173,'IND Balance'!$D$5:$D$141,"*"&amp;'Service shares'!$A173)*F173</f>
        <v>0.23643696959999999</v>
      </c>
      <c r="AL173" s="2">
        <f>SUMIFS('IND Balance'!F$5:F$141,'IND Balance'!$C$5:$C$141,'Service shares'!$B173,'IND Balance'!$D$5:$D$141,"*"&amp;'Service shares'!$A173)*G173</f>
        <v>4.0894269942857137E-2</v>
      </c>
      <c r="AM173" s="2">
        <f>SUMIFS('IND Balance'!G$5:G$141,'IND Balance'!$C$5:$C$141,'Service shares'!$B173,'IND Balance'!$D$5:$D$141,"*"&amp;'Service shares'!$A173)*H173</f>
        <v>2.8100210616000001</v>
      </c>
      <c r="AN173" s="2">
        <f>SUMIFS('IND Balance'!H$5:H$141,'IND Balance'!$C$5:$C$141,'Service shares'!$B173,'IND Balance'!$D$5:$D$141,"*"&amp;'Service shares'!$A173)*I173</f>
        <v>5.6330403428571429E-2</v>
      </c>
      <c r="AO173" s="2">
        <f>SUMIFS('IND Balance'!I$5:I$141,'IND Balance'!$C$5:$C$141,'Service shares'!$B173,'IND Balance'!$D$5:$D$141,"*"&amp;'Service shares'!$A173)*J173</f>
        <v>8.4606483569142856</v>
      </c>
      <c r="AP173" s="2">
        <f>SUMIFS('IND Balance'!J$5:J$141,'IND Balance'!$C$5:$C$141,'Service shares'!$B173,'IND Balance'!$D$5:$D$141,"*"&amp;'Service shares'!$A173)*K173</f>
        <v>2.8074216569142858</v>
      </c>
      <c r="AQ173" s="2">
        <f>SUMIFS('IND Balance'!K$5:K$141,'IND Balance'!$C$5:$C$141,'Service shares'!$B173,'IND Balance'!$D$5:$D$141,"*"&amp;'Service shares'!$A173)*L173</f>
        <v>0.62521125531428567</v>
      </c>
      <c r="AR173" s="2">
        <f>SUMIFS('IND Balance'!L$5:L$141,'IND Balance'!$C$5:$C$141,'Service shares'!$B173,'IND Balance'!$D$5:$D$141,"*"&amp;'Service shares'!$A173)*M173</f>
        <v>5.2688772637714285</v>
      </c>
      <c r="AS173" s="2">
        <f>SUMIFS('IND Balance'!M$5:M$141,'IND Balance'!$C$5:$C$141,'Service shares'!$B173,'IND Balance'!$D$5:$D$141,"*"&amp;'Service shares'!$A173)*N173</f>
        <v>1.4514858051428572</v>
      </c>
      <c r="AT173" s="2">
        <f>SUMIFS('IND Balance'!N$5:N$141,'IND Balance'!$C$5:$C$141,'Service shares'!$B173,'IND Balance'!$D$5:$D$141,"*"&amp;'Service shares'!$A173)*O173</f>
        <v>3.7796636057142856</v>
      </c>
      <c r="AU173" s="2">
        <f>SUMIFS('IND Balance'!O$5:O$141,'IND Balance'!$C$5:$C$141,'Service shares'!$B173,'IND Balance'!$D$5:$D$141,"*"&amp;'Service shares'!$A173)*P173</f>
        <v>3.3873413060571429</v>
      </c>
      <c r="AV173" s="2">
        <f>SUMIFS('IND Balance'!P$5:P$141,'IND Balance'!$C$5:$C$141,'Service shares'!$B173,'IND Balance'!$D$5:$D$141,"*"&amp;'Service shares'!$A173)*Q173</f>
        <v>0.59335808091428566</v>
      </c>
      <c r="AW173" s="2">
        <f>SUMIFS('IND Balance'!Q$5:Q$141,'IND Balance'!$C$5:$C$141,'Service shares'!$B173,'IND Balance'!$D$5:$D$141,"*"&amp;'Service shares'!$A173)*R173</f>
        <v>0.13970873108571427</v>
      </c>
      <c r="AX173" s="2">
        <f>SUMIFS('IND Balance'!R$5:R$141,'IND Balance'!$C$5:$C$141,'Service shares'!$B173,'IND Balance'!$D$5:$D$141,"*"&amp;'Service shares'!$A173)*S173</f>
        <v>0.60271019588571428</v>
      </c>
      <c r="AY173" s="2">
        <f>SUMIFS('IND Balance'!S$5:S$141,'IND Balance'!$C$5:$C$141,'Service shares'!$B173,'IND Balance'!$D$5:$D$141,"*"&amp;'Service shares'!$A173)*T173</f>
        <v>9.9465209485714287E-2</v>
      </c>
      <c r="AZ173" s="2">
        <f>SUMIFS('IND Balance'!T$5:T$141,'IND Balance'!$C$5:$C$141,'Service shares'!$B173,'IND Balance'!$D$5:$D$141,"*"&amp;'Service shares'!$A173)*U173</f>
        <v>1.3860664570285715</v>
      </c>
      <c r="BA173" s="2">
        <f>SUMIFS('IND Balance'!U$5:U$141,'IND Balance'!$C$5:$C$141,'Service shares'!$B173,'IND Balance'!$D$5:$D$141,"*"&amp;'Service shares'!$A173)*V173</f>
        <v>0.34796614422857142</v>
      </c>
      <c r="BB173" s="2">
        <f>SUMIFS('IND Balance'!V$5:V$141,'IND Balance'!$C$5:$C$141,'Service shares'!$B173,'IND Balance'!$D$5:$D$141,"*"&amp;'Service shares'!$A173)*W173</f>
        <v>0.51399310011428567</v>
      </c>
      <c r="BC173" s="2">
        <f>SUMIFS('IND Balance'!W$5:W$141,'IND Balance'!$C$5:$C$141,'Service shares'!$B173,'IND Balance'!$D$5:$D$141,"*"&amp;'Service shares'!$A173)*X173</f>
        <v>0.46845746331428567</v>
      </c>
      <c r="BD173" s="2">
        <f>SUMIFS('IND Balance'!X$5:X$141,'IND Balance'!$C$5:$C$141,'Service shares'!$B173,'IND Balance'!$D$5:$D$141,"*"&amp;'Service shares'!$A173)*Y173</f>
        <v>0</v>
      </c>
      <c r="BE173" s="2">
        <f>SUMIFS('IND Balance'!Y$5:Y$141,'IND Balance'!$C$5:$C$141,'Service shares'!$B173,'IND Balance'!$D$5:$D$141,"*"&amp;'Service shares'!$A173)*Z173</f>
        <v>0.3795944276571428</v>
      </c>
      <c r="BF173" s="2">
        <f>SUMIFS('IND Balance'!Z$5:Z$141,'IND Balance'!$C$5:$C$141,'Service shares'!$B173,'IND Balance'!$D$5:$D$141,"*"&amp;'Service shares'!$A173)*AA173</f>
        <v>0.93583951714285718</v>
      </c>
      <c r="BG173" s="2">
        <f>SUMIFS('IND Balance'!AA$5:AA$141,'IND Balance'!$C$5:$C$141,'Service shares'!$B173,'IND Balance'!$D$5:$D$141,"*"&amp;'Service shares'!$A173)*AB173</f>
        <v>0</v>
      </c>
      <c r="BH173" s="2">
        <f>SUMIFS('IND Balance'!AB$5:AB$141,'IND Balance'!$C$5:$C$141,'Service shares'!$B173,'IND Balance'!$D$5:$D$141,"*"&amp;'Service shares'!$A173)*AC173</f>
        <v>0.13386276205714284</v>
      </c>
      <c r="BI173" s="2">
        <f>SUMIFS('IND Balance'!AC$5:AC$141,'IND Balance'!$C$5:$C$141,'Service shares'!$B173,'IND Balance'!$D$5:$D$141,"*"&amp;'Service shares'!$A173)*AD173</f>
        <v>2.3676533434285716</v>
      </c>
      <c r="BJ173" s="2">
        <f>SUMIFS('IND Balance'!AD$5:AD$141,'IND Balance'!$C$5:$C$141,'Service shares'!$B173,'IND Balance'!$D$5:$D$141,"*"&amp;'Service shares'!$A173)*AE173</f>
        <v>0</v>
      </c>
      <c r="BK173" s="2">
        <f>SUMIFS('IND Balance'!AE$5:AE$141,'IND Balance'!$C$5:$C$141,'Service shares'!$B173,'IND Balance'!$D$5:$D$141,"*"&amp;'Service shares'!$A173)*AF173</f>
        <v>6.1389254057142857E-2</v>
      </c>
      <c r="BL173" s="2">
        <f>SUMIFS('IND Balance'!AF$5:AF$141,'IND Balance'!$C$5:$C$141,'Service shares'!$B173,'IND Balance'!$D$5:$D$141,"*"&amp;'Service shares'!$A173)*AG173</f>
        <v>0.36076100502857145</v>
      </c>
      <c r="BM173" s="2">
        <f>SUMIFS('IND Balance'!AG$5:AG$141,'IND Balance'!$C$5:$C$141,'Service shares'!$B173,'IND Balance'!$D$5:$D$141,"*"&amp;'Service shares'!$A173)*AH173</f>
        <v>1.4090101210285713</v>
      </c>
      <c r="BN173" s="2">
        <f>SUMIFS('IND Balance'!AH$5:AH$141,'IND Balance'!$C$5:$C$141,'Service shares'!$B173,'IND Balance'!$D$5:$D$141,"*"&amp;'Service shares'!$A173)*AI173</f>
        <v>0</v>
      </c>
    </row>
    <row r="174" spans="1:66" x14ac:dyDescent="0.45">
      <c r="A174" t="s">
        <v>161</v>
      </c>
      <c r="B174" t="s">
        <v>51</v>
      </c>
      <c r="C174" t="s">
        <v>205</v>
      </c>
      <c r="D174" s="1">
        <v>0.5714285714285714</v>
      </c>
      <c r="E174" s="1"/>
      <c r="F174" s="1">
        <f t="shared" si="34"/>
        <v>0.5714285714285714</v>
      </c>
      <c r="G174" s="1">
        <f t="shared" si="40"/>
        <v>0.5714285714285714</v>
      </c>
      <c r="H174" s="1">
        <f t="shared" si="40"/>
        <v>0.5714285714285714</v>
      </c>
      <c r="I174" s="1">
        <f t="shared" si="40"/>
        <v>0.5714285714285714</v>
      </c>
      <c r="J174" s="1">
        <f t="shared" si="40"/>
        <v>0.5714285714285714</v>
      </c>
      <c r="K174" s="1">
        <f t="shared" si="40"/>
        <v>0.5714285714285714</v>
      </c>
      <c r="L174" s="1">
        <f t="shared" si="40"/>
        <v>0.5714285714285714</v>
      </c>
      <c r="M174" s="1">
        <f t="shared" si="40"/>
        <v>0.5714285714285714</v>
      </c>
      <c r="N174" s="1">
        <f t="shared" si="40"/>
        <v>0.5714285714285714</v>
      </c>
      <c r="O174" s="1">
        <f t="shared" si="40"/>
        <v>0.5714285714285714</v>
      </c>
      <c r="P174" s="1">
        <f t="shared" si="40"/>
        <v>0.5714285714285714</v>
      </c>
      <c r="Q174" s="1">
        <f t="shared" si="40"/>
        <v>0.5714285714285714</v>
      </c>
      <c r="R174" s="1">
        <f t="shared" si="40"/>
        <v>0.5714285714285714</v>
      </c>
      <c r="S174" s="1">
        <f t="shared" si="40"/>
        <v>0.5714285714285714</v>
      </c>
      <c r="T174" s="1">
        <f t="shared" si="40"/>
        <v>0.5714285714285714</v>
      </c>
      <c r="U174" s="1">
        <f t="shared" si="40"/>
        <v>0.5714285714285714</v>
      </c>
      <c r="V174" s="1">
        <f t="shared" si="40"/>
        <v>0.5714285714285714</v>
      </c>
      <c r="W174" s="1">
        <f t="shared" si="39"/>
        <v>0.5714285714285714</v>
      </c>
      <c r="X174" s="1">
        <f t="shared" si="39"/>
        <v>0.5714285714285714</v>
      </c>
      <c r="Y174" s="1">
        <f t="shared" si="39"/>
        <v>0.5714285714285714</v>
      </c>
      <c r="Z174" s="1">
        <f t="shared" si="39"/>
        <v>0.5714285714285714</v>
      </c>
      <c r="AA174" s="1">
        <f t="shared" si="39"/>
        <v>0.5714285714285714</v>
      </c>
      <c r="AB174" s="1">
        <f t="shared" si="39"/>
        <v>0.5714285714285714</v>
      </c>
      <c r="AC174" s="1">
        <f t="shared" si="39"/>
        <v>0.5714285714285714</v>
      </c>
      <c r="AD174" s="1">
        <f t="shared" si="39"/>
        <v>0.5714285714285714</v>
      </c>
      <c r="AE174" s="1">
        <f t="shared" si="39"/>
        <v>0.5714285714285714</v>
      </c>
      <c r="AF174" s="1">
        <f t="shared" si="39"/>
        <v>0.5714285714285714</v>
      </c>
      <c r="AG174" s="1">
        <f t="shared" si="39"/>
        <v>0.5714285714285714</v>
      </c>
      <c r="AH174" s="1">
        <f t="shared" si="39"/>
        <v>0.5714285714285714</v>
      </c>
      <c r="AI174" s="1">
        <f t="shared" si="39"/>
        <v>0.5714285714285714</v>
      </c>
      <c r="AJ174" s="1"/>
      <c r="AK174" s="2">
        <f>SUMIFS('IND Balance'!E$5:E$141,'IND Balance'!$C$5:$C$141,'Service shares'!$B174,'IND Balance'!$D$5:$D$141,"*"&amp;'Service shares'!$A174)*F174</f>
        <v>0.47287393919999998</v>
      </c>
      <c r="AL174" s="2">
        <f>SUMIFS('IND Balance'!F$5:F$141,'IND Balance'!$C$5:$C$141,'Service shares'!$B174,'IND Balance'!$D$5:$D$141,"*"&amp;'Service shares'!$A174)*G174</f>
        <v>8.1788539885714273E-2</v>
      </c>
      <c r="AM174" s="2">
        <f>SUMIFS('IND Balance'!G$5:G$141,'IND Balance'!$C$5:$C$141,'Service shares'!$B174,'IND Balance'!$D$5:$D$141,"*"&amp;'Service shares'!$A174)*H174</f>
        <v>5.6200421232000002</v>
      </c>
      <c r="AN174" s="2">
        <f>SUMIFS('IND Balance'!H$5:H$141,'IND Balance'!$C$5:$C$141,'Service shares'!$B174,'IND Balance'!$D$5:$D$141,"*"&amp;'Service shares'!$A174)*I174</f>
        <v>0.11266080685714286</v>
      </c>
      <c r="AO174" s="2">
        <f>SUMIFS('IND Balance'!I$5:I$141,'IND Balance'!$C$5:$C$141,'Service shares'!$B174,'IND Balance'!$D$5:$D$141,"*"&amp;'Service shares'!$A174)*J174</f>
        <v>16.921296713828571</v>
      </c>
      <c r="AP174" s="2">
        <f>SUMIFS('IND Balance'!J$5:J$141,'IND Balance'!$C$5:$C$141,'Service shares'!$B174,'IND Balance'!$D$5:$D$141,"*"&amp;'Service shares'!$A174)*K174</f>
        <v>5.6148433138285716</v>
      </c>
      <c r="AQ174" s="2">
        <f>SUMIFS('IND Balance'!K$5:K$141,'IND Balance'!$C$5:$C$141,'Service shares'!$B174,'IND Balance'!$D$5:$D$141,"*"&amp;'Service shares'!$A174)*L174</f>
        <v>1.2504225106285713</v>
      </c>
      <c r="AR174" s="2">
        <f>SUMIFS('IND Balance'!L$5:L$141,'IND Balance'!$C$5:$C$141,'Service shares'!$B174,'IND Balance'!$D$5:$D$141,"*"&amp;'Service shares'!$A174)*M174</f>
        <v>10.537754527542857</v>
      </c>
      <c r="AS174" s="2">
        <f>SUMIFS('IND Balance'!M$5:M$141,'IND Balance'!$C$5:$C$141,'Service shares'!$B174,'IND Balance'!$D$5:$D$141,"*"&amp;'Service shares'!$A174)*N174</f>
        <v>2.9029716102857144</v>
      </c>
      <c r="AT174" s="2">
        <f>SUMIFS('IND Balance'!N$5:N$141,'IND Balance'!$C$5:$C$141,'Service shares'!$B174,'IND Balance'!$D$5:$D$141,"*"&amp;'Service shares'!$A174)*O174</f>
        <v>7.5593272114285712</v>
      </c>
      <c r="AU174" s="2">
        <f>SUMIFS('IND Balance'!O$5:O$141,'IND Balance'!$C$5:$C$141,'Service shares'!$B174,'IND Balance'!$D$5:$D$141,"*"&amp;'Service shares'!$A174)*P174</f>
        <v>6.7746826121142858</v>
      </c>
      <c r="AV174" s="2">
        <f>SUMIFS('IND Balance'!P$5:P$141,'IND Balance'!$C$5:$C$141,'Service shares'!$B174,'IND Balance'!$D$5:$D$141,"*"&amp;'Service shares'!$A174)*Q174</f>
        <v>1.1867161618285713</v>
      </c>
      <c r="AW174" s="2">
        <f>SUMIFS('IND Balance'!Q$5:Q$141,'IND Balance'!$C$5:$C$141,'Service shares'!$B174,'IND Balance'!$D$5:$D$141,"*"&amp;'Service shares'!$A174)*R174</f>
        <v>0.27941746217142854</v>
      </c>
      <c r="AX174" s="2">
        <f>SUMIFS('IND Balance'!R$5:R$141,'IND Balance'!$C$5:$C$141,'Service shares'!$B174,'IND Balance'!$D$5:$D$141,"*"&amp;'Service shares'!$A174)*S174</f>
        <v>1.2054203917714286</v>
      </c>
      <c r="AY174" s="2">
        <f>SUMIFS('IND Balance'!S$5:S$141,'IND Balance'!$C$5:$C$141,'Service shares'!$B174,'IND Balance'!$D$5:$D$141,"*"&amp;'Service shares'!$A174)*T174</f>
        <v>0.19893041897142857</v>
      </c>
      <c r="AZ174" s="2">
        <f>SUMIFS('IND Balance'!T$5:T$141,'IND Balance'!$C$5:$C$141,'Service shares'!$B174,'IND Balance'!$D$5:$D$141,"*"&amp;'Service shares'!$A174)*U174</f>
        <v>2.7721329140571429</v>
      </c>
      <c r="BA174" s="2">
        <f>SUMIFS('IND Balance'!U$5:U$141,'IND Balance'!$C$5:$C$141,'Service shares'!$B174,'IND Balance'!$D$5:$D$141,"*"&amp;'Service shares'!$A174)*V174</f>
        <v>0.69593228845714283</v>
      </c>
      <c r="BB174" s="2">
        <f>SUMIFS('IND Balance'!V$5:V$141,'IND Balance'!$C$5:$C$141,'Service shares'!$B174,'IND Balance'!$D$5:$D$141,"*"&amp;'Service shares'!$A174)*W174</f>
        <v>1.0279862002285713</v>
      </c>
      <c r="BC174" s="2">
        <f>SUMIFS('IND Balance'!W$5:W$141,'IND Balance'!$C$5:$C$141,'Service shares'!$B174,'IND Balance'!$D$5:$D$141,"*"&amp;'Service shares'!$A174)*X174</f>
        <v>0.93691492662857134</v>
      </c>
      <c r="BD174" s="2">
        <f>SUMIFS('IND Balance'!X$5:X$141,'IND Balance'!$C$5:$C$141,'Service shares'!$B174,'IND Balance'!$D$5:$D$141,"*"&amp;'Service shares'!$A174)*Y174</f>
        <v>0</v>
      </c>
      <c r="BE174" s="2">
        <f>SUMIFS('IND Balance'!Y$5:Y$141,'IND Balance'!$C$5:$C$141,'Service shares'!$B174,'IND Balance'!$D$5:$D$141,"*"&amp;'Service shares'!$A174)*Z174</f>
        <v>0.75918885531428559</v>
      </c>
      <c r="BF174" s="2">
        <f>SUMIFS('IND Balance'!Z$5:Z$141,'IND Balance'!$C$5:$C$141,'Service shares'!$B174,'IND Balance'!$D$5:$D$141,"*"&amp;'Service shares'!$A174)*AA174</f>
        <v>1.8716790342857144</v>
      </c>
      <c r="BG174" s="2">
        <f>SUMIFS('IND Balance'!AA$5:AA$141,'IND Balance'!$C$5:$C$141,'Service shares'!$B174,'IND Balance'!$D$5:$D$141,"*"&amp;'Service shares'!$A174)*AB174</f>
        <v>0</v>
      </c>
      <c r="BH174" s="2">
        <f>SUMIFS('IND Balance'!AB$5:AB$141,'IND Balance'!$C$5:$C$141,'Service shares'!$B174,'IND Balance'!$D$5:$D$141,"*"&amp;'Service shares'!$A174)*AC174</f>
        <v>0.26772552411428568</v>
      </c>
      <c r="BI174" s="2">
        <f>SUMIFS('IND Balance'!AC$5:AC$141,'IND Balance'!$C$5:$C$141,'Service shares'!$B174,'IND Balance'!$D$5:$D$141,"*"&amp;'Service shares'!$A174)*AD174</f>
        <v>4.7353066868571432</v>
      </c>
      <c r="BJ174" s="2">
        <f>SUMIFS('IND Balance'!AD$5:AD$141,'IND Balance'!$C$5:$C$141,'Service shares'!$B174,'IND Balance'!$D$5:$D$141,"*"&amp;'Service shares'!$A174)*AE174</f>
        <v>0</v>
      </c>
      <c r="BK174" s="2">
        <f>SUMIFS('IND Balance'!AE$5:AE$141,'IND Balance'!$C$5:$C$141,'Service shares'!$B174,'IND Balance'!$D$5:$D$141,"*"&amp;'Service shares'!$A174)*AF174</f>
        <v>0.12277850811428571</v>
      </c>
      <c r="BL174" s="2">
        <f>SUMIFS('IND Balance'!AF$5:AF$141,'IND Balance'!$C$5:$C$141,'Service shares'!$B174,'IND Balance'!$D$5:$D$141,"*"&amp;'Service shares'!$A174)*AG174</f>
        <v>0.72152201005714289</v>
      </c>
      <c r="BM174" s="2">
        <f>SUMIFS('IND Balance'!AG$5:AG$141,'IND Balance'!$C$5:$C$141,'Service shares'!$B174,'IND Balance'!$D$5:$D$141,"*"&amp;'Service shares'!$A174)*AH174</f>
        <v>2.8180202420571425</v>
      </c>
      <c r="BN174" s="2">
        <f>SUMIFS('IND Balance'!AH$5:AH$141,'IND Balance'!$C$5:$C$141,'Service shares'!$B174,'IND Balance'!$D$5:$D$141,"*"&amp;'Service shares'!$A174)*AI174</f>
        <v>0</v>
      </c>
    </row>
    <row r="175" spans="1:66" x14ac:dyDescent="0.45">
      <c r="A175" t="s">
        <v>161</v>
      </c>
      <c r="B175" t="s">
        <v>127</v>
      </c>
      <c r="C175" t="s">
        <v>173</v>
      </c>
      <c r="D175" s="1">
        <v>6.0606060606060608E-2</v>
      </c>
      <c r="E175" s="1"/>
      <c r="F175" s="1">
        <f t="shared" si="34"/>
        <v>6.0606060606060608E-2</v>
      </c>
      <c r="G175" s="1">
        <f t="shared" si="40"/>
        <v>6.0606060606060608E-2</v>
      </c>
      <c r="H175" s="1">
        <f t="shared" si="40"/>
        <v>6.0606060606060608E-2</v>
      </c>
      <c r="I175" s="1">
        <f t="shared" si="40"/>
        <v>6.0606060606060608E-2</v>
      </c>
      <c r="J175" s="1">
        <f t="shared" si="40"/>
        <v>6.0606060606060608E-2</v>
      </c>
      <c r="K175" s="1">
        <f t="shared" si="40"/>
        <v>6.0606060606060608E-2</v>
      </c>
      <c r="L175" s="1">
        <f t="shared" si="40"/>
        <v>6.0606060606060608E-2</v>
      </c>
      <c r="M175" s="1">
        <f t="shared" si="40"/>
        <v>6.0606060606060608E-2</v>
      </c>
      <c r="N175" s="1">
        <f t="shared" si="40"/>
        <v>6.0606060606060608E-2</v>
      </c>
      <c r="O175" s="1">
        <f t="shared" si="40"/>
        <v>6.0606060606060608E-2</v>
      </c>
      <c r="P175" s="1">
        <f t="shared" si="40"/>
        <v>6.0606060606060608E-2</v>
      </c>
      <c r="Q175" s="1">
        <f t="shared" si="40"/>
        <v>6.0606060606060608E-2</v>
      </c>
      <c r="R175" s="1">
        <f t="shared" si="40"/>
        <v>6.0606060606060608E-2</v>
      </c>
      <c r="S175" s="1">
        <f t="shared" si="40"/>
        <v>6.0606060606060608E-2</v>
      </c>
      <c r="T175" s="1">
        <f t="shared" si="40"/>
        <v>6.0606060606060608E-2</v>
      </c>
      <c r="U175" s="1">
        <f t="shared" si="40"/>
        <v>6.0606060606060608E-2</v>
      </c>
      <c r="V175" s="1">
        <f t="shared" si="40"/>
        <v>6.0606060606060608E-2</v>
      </c>
      <c r="W175" s="1">
        <f t="shared" si="39"/>
        <v>6.0606060606060608E-2</v>
      </c>
      <c r="X175" s="1">
        <f t="shared" si="39"/>
        <v>6.0606060606060608E-2</v>
      </c>
      <c r="Y175" s="1">
        <f t="shared" si="39"/>
        <v>6.0606060606060608E-2</v>
      </c>
      <c r="Z175" s="1">
        <f t="shared" si="39"/>
        <v>6.0606060606060608E-2</v>
      </c>
      <c r="AA175" s="1">
        <f t="shared" si="39"/>
        <v>6.0606060606060608E-2</v>
      </c>
      <c r="AB175" s="1">
        <f t="shared" si="39"/>
        <v>6.0606060606060608E-2</v>
      </c>
      <c r="AC175" s="1">
        <f t="shared" si="39"/>
        <v>6.0606060606060608E-2</v>
      </c>
      <c r="AD175" s="1">
        <f t="shared" si="39"/>
        <v>6.0606060606060608E-2</v>
      </c>
      <c r="AE175" s="1">
        <f t="shared" si="39"/>
        <v>6.0606060606060608E-2</v>
      </c>
      <c r="AF175" s="1">
        <f t="shared" si="39"/>
        <v>6.0606060606060608E-2</v>
      </c>
      <c r="AG175" s="1">
        <f t="shared" si="39"/>
        <v>6.0606060606060608E-2</v>
      </c>
      <c r="AH175" s="1">
        <f t="shared" si="39"/>
        <v>6.0606060606060608E-2</v>
      </c>
      <c r="AI175" s="1">
        <f t="shared" si="39"/>
        <v>6.0606060606060608E-2</v>
      </c>
      <c r="AJ175" s="1"/>
      <c r="AK175" s="2">
        <f>SUMIFS('IND Balance'!E$5:E$141,'IND Balance'!$C$5:$C$141,'Service shares'!$B175,'IND Balance'!$D$5:$D$141,"*"&amp;'Service shares'!$A175)*F175</f>
        <v>1.9728881637818181</v>
      </c>
      <c r="AL175" s="2">
        <f>SUMIFS('IND Balance'!F$5:F$141,'IND Balance'!$C$5:$C$141,'Service shares'!$B175,'IND Balance'!$D$5:$D$141,"*"&amp;'Service shares'!$A175)*G175</f>
        <v>2.6115116788363637</v>
      </c>
      <c r="AM175" s="2">
        <f>SUMIFS('IND Balance'!G$5:G$141,'IND Balance'!$C$5:$C$141,'Service shares'!$B175,'IND Balance'!$D$5:$D$141,"*"&amp;'Service shares'!$A175)*H175</f>
        <v>6.1600809617454546</v>
      </c>
      <c r="AN175" s="2">
        <f>SUMIFS('IND Balance'!H$5:H$141,'IND Balance'!$C$5:$C$141,'Service shares'!$B175,'IND Balance'!$D$5:$D$141,"*"&amp;'Service shares'!$A175)*I175</f>
        <v>3.0969927072000001</v>
      </c>
      <c r="AO175" s="2">
        <f>SUMIFS('IND Balance'!I$5:I$141,'IND Balance'!$C$5:$C$141,'Service shares'!$B175,'IND Balance'!$D$5:$D$141,"*"&amp;'Service shares'!$A175)*J175</f>
        <v>5.7007176992727269</v>
      </c>
      <c r="AP175" s="2">
        <f>SUMIFS('IND Balance'!J$5:J$141,'IND Balance'!$C$5:$C$141,'Service shares'!$B175,'IND Balance'!$D$5:$D$141,"*"&amp;'Service shares'!$A175)*K175</f>
        <v>10.497861790909091</v>
      </c>
      <c r="AQ175" s="2">
        <f>SUMIFS('IND Balance'!K$5:K$141,'IND Balance'!$C$5:$C$141,'Service shares'!$B175,'IND Balance'!$D$5:$D$141,"*"&amp;'Service shares'!$A175)*L175</f>
        <v>9.0888269840727265</v>
      </c>
      <c r="AR175" s="2">
        <f>SUMIFS('IND Balance'!L$5:L$141,'IND Balance'!$C$5:$C$141,'Service shares'!$B175,'IND Balance'!$D$5:$D$141,"*"&amp;'Service shares'!$A175)*M175</f>
        <v>2.038541247709091</v>
      </c>
      <c r="AS175" s="2">
        <f>SUMIFS('IND Balance'!M$5:M$141,'IND Balance'!$C$5:$C$141,'Service shares'!$B175,'IND Balance'!$D$5:$D$141,"*"&amp;'Service shares'!$A175)*N175</f>
        <v>9.5080969422545447</v>
      </c>
      <c r="AT175" s="2">
        <f>SUMIFS('IND Balance'!N$5:N$141,'IND Balance'!$C$5:$C$141,'Service shares'!$B175,'IND Balance'!$D$5:$D$141,"*"&amp;'Service shares'!$A175)*O175</f>
        <v>24.598877571927275</v>
      </c>
      <c r="AU175" s="2">
        <f>SUMIFS('IND Balance'!O$5:O$141,'IND Balance'!$C$5:$C$141,'Service shares'!$B175,'IND Balance'!$D$5:$D$141,"*"&amp;'Service shares'!$A175)*P175</f>
        <v>2.0137112400000001</v>
      </c>
      <c r="AV175" s="2">
        <f>SUMIFS('IND Balance'!P$5:P$141,'IND Balance'!$C$5:$C$141,'Service shares'!$B175,'IND Balance'!$D$5:$D$141,"*"&amp;'Service shares'!$A175)*Q175</f>
        <v>1.2276953640000001</v>
      </c>
      <c r="AW175" s="2">
        <f>SUMIFS('IND Balance'!Q$5:Q$141,'IND Balance'!$C$5:$C$141,'Service shares'!$B175,'IND Balance'!$D$5:$D$141,"*"&amp;'Service shares'!$A175)*R175</f>
        <v>1.4955863664</v>
      </c>
      <c r="AX175" s="2">
        <f>SUMIFS('IND Balance'!R$5:R$141,'IND Balance'!$C$5:$C$141,'Service shares'!$B175,'IND Balance'!$D$5:$D$141,"*"&amp;'Service shares'!$A175)*S175</f>
        <v>0.54026111956363643</v>
      </c>
      <c r="AY175" s="2">
        <f>SUMIFS('IND Balance'!S$5:S$141,'IND Balance'!$C$5:$C$141,'Service shares'!$B175,'IND Balance'!$D$5:$D$141,"*"&amp;'Service shares'!$A175)*T175</f>
        <v>1.598435489018182</v>
      </c>
      <c r="AZ175" s="2">
        <f>SUMIFS('IND Balance'!T$5:T$141,'IND Balance'!$C$5:$C$141,'Service shares'!$B175,'IND Balance'!$D$5:$D$141,"*"&amp;'Service shares'!$A175)*U175</f>
        <v>2.0668089988363638</v>
      </c>
      <c r="BA175" s="2">
        <f>SUMIFS('IND Balance'!U$5:U$141,'IND Balance'!$C$5:$C$141,'Service shares'!$B175,'IND Balance'!$D$5:$D$141,"*"&amp;'Service shares'!$A175)*V175</f>
        <v>1.7881152912</v>
      </c>
      <c r="BB175" s="2">
        <f>SUMIFS('IND Balance'!V$5:V$141,'IND Balance'!$C$5:$C$141,'Service shares'!$B175,'IND Balance'!$D$5:$D$141,"*"&amp;'Service shares'!$A175)*W175</f>
        <v>2.8226558090181819</v>
      </c>
      <c r="BC175" s="2">
        <f>SUMIFS('IND Balance'!W$5:W$141,'IND Balance'!$C$5:$C$141,'Service shares'!$B175,'IND Balance'!$D$5:$D$141,"*"&amp;'Service shares'!$A175)*X175</f>
        <v>3.468739694181818</v>
      </c>
      <c r="BD175" s="2">
        <f>SUMIFS('IND Balance'!X$5:X$141,'IND Balance'!$C$5:$C$141,'Service shares'!$B175,'IND Balance'!$D$5:$D$141,"*"&amp;'Service shares'!$A175)*Y175</f>
        <v>6.0493855221818187</v>
      </c>
      <c r="BE175" s="2">
        <f>SUMIFS('IND Balance'!Y$5:Y$141,'IND Balance'!$C$5:$C$141,'Service shares'!$B175,'IND Balance'!$D$5:$D$141,"*"&amp;'Service shares'!$A175)*Z175</f>
        <v>4.5512363266909093</v>
      </c>
      <c r="BF175" s="2">
        <f>SUMIFS('IND Balance'!Z$5:Z$141,'IND Balance'!$C$5:$C$141,'Service shares'!$B175,'IND Balance'!$D$5:$D$141,"*"&amp;'Service shares'!$A175)*AA175</f>
        <v>1.0515721664727273</v>
      </c>
      <c r="BG175" s="2">
        <f>SUMIFS('IND Balance'!AA$5:AA$141,'IND Balance'!$C$5:$C$141,'Service shares'!$B175,'IND Balance'!$D$5:$D$141,"*"&amp;'Service shares'!$A175)*AB175</f>
        <v>1.0693787537454547</v>
      </c>
      <c r="BH175" s="2">
        <f>SUMIFS('IND Balance'!AB$5:AB$141,'IND Balance'!$C$5:$C$141,'Service shares'!$B175,'IND Balance'!$D$5:$D$141,"*"&amp;'Service shares'!$A175)*AC175</f>
        <v>0.88696596763636359</v>
      </c>
      <c r="BI175" s="2">
        <f>SUMIFS('IND Balance'!AC$5:AC$141,'IND Balance'!$C$5:$C$141,'Service shares'!$B175,'IND Balance'!$D$5:$D$141,"*"&amp;'Service shares'!$A175)*AD175</f>
        <v>12.124358482254546</v>
      </c>
      <c r="BJ175" s="2">
        <f>SUMIFS('IND Balance'!AD$5:AD$141,'IND Balance'!$C$5:$C$141,'Service shares'!$B175,'IND Balance'!$D$5:$D$141,"*"&amp;'Service shares'!$A175)*AE175</f>
        <v>0</v>
      </c>
      <c r="BK175" s="2">
        <f>SUMIFS('IND Balance'!AE$5:AE$141,'IND Balance'!$C$5:$C$141,'Service shares'!$B175,'IND Balance'!$D$5:$D$141,"*"&amp;'Service shares'!$A175)*AF175</f>
        <v>4.3026809816727276</v>
      </c>
      <c r="BL175" s="2">
        <f>SUMIFS('IND Balance'!AF$5:AF$141,'IND Balance'!$C$5:$C$141,'Service shares'!$B175,'IND Balance'!$D$5:$D$141,"*"&amp;'Service shares'!$A175)*AG175</f>
        <v>0.53806850509090909</v>
      </c>
      <c r="BM175" s="2">
        <f>SUMIFS('IND Balance'!AG$5:AG$141,'IND Balance'!$C$5:$C$141,'Service shares'!$B175,'IND Balance'!$D$5:$D$141,"*"&amp;'Service shares'!$A175)*AH175</f>
        <v>29.372317270690907</v>
      </c>
      <c r="BN175" s="2">
        <f>SUMIFS('IND Balance'!AH$5:AH$141,'IND Balance'!$C$5:$C$141,'Service shares'!$B175,'IND Balance'!$D$5:$D$141,"*"&amp;'Service shares'!$A175)*AI175</f>
        <v>0</v>
      </c>
    </row>
    <row r="176" spans="1:66" x14ac:dyDescent="0.45">
      <c r="A176" t="s">
        <v>161</v>
      </c>
      <c r="B176" t="s">
        <v>127</v>
      </c>
      <c r="C176" t="s">
        <v>181</v>
      </c>
      <c r="D176" s="1">
        <v>0.66666666666666663</v>
      </c>
      <c r="E176" s="1"/>
      <c r="F176" s="1">
        <f t="shared" si="34"/>
        <v>0.66666666666666663</v>
      </c>
      <c r="G176" s="1">
        <f t="shared" si="40"/>
        <v>0.66666666666666663</v>
      </c>
      <c r="H176" s="1">
        <f t="shared" si="40"/>
        <v>0.66666666666666663</v>
      </c>
      <c r="I176" s="1">
        <f t="shared" si="40"/>
        <v>0.66666666666666663</v>
      </c>
      <c r="J176" s="1">
        <f t="shared" si="40"/>
        <v>0.66666666666666663</v>
      </c>
      <c r="K176" s="1">
        <f t="shared" si="40"/>
        <v>0.66666666666666663</v>
      </c>
      <c r="L176" s="1">
        <f t="shared" si="40"/>
        <v>0.66666666666666663</v>
      </c>
      <c r="M176" s="1">
        <f t="shared" si="40"/>
        <v>0.66666666666666663</v>
      </c>
      <c r="N176" s="1">
        <f t="shared" si="40"/>
        <v>0.66666666666666663</v>
      </c>
      <c r="O176" s="1">
        <f t="shared" si="40"/>
        <v>0.66666666666666663</v>
      </c>
      <c r="P176" s="1">
        <f t="shared" si="40"/>
        <v>0.66666666666666663</v>
      </c>
      <c r="Q176" s="1">
        <f t="shared" si="40"/>
        <v>0.66666666666666663</v>
      </c>
      <c r="R176" s="1">
        <f t="shared" si="40"/>
        <v>0.66666666666666663</v>
      </c>
      <c r="S176" s="1">
        <f t="shared" si="40"/>
        <v>0.66666666666666663</v>
      </c>
      <c r="T176" s="1">
        <f t="shared" si="40"/>
        <v>0.66666666666666663</v>
      </c>
      <c r="U176" s="1">
        <f t="shared" si="40"/>
        <v>0.66666666666666663</v>
      </c>
      <c r="V176" s="1">
        <f t="shared" si="40"/>
        <v>0.66666666666666663</v>
      </c>
      <c r="W176" s="1">
        <f t="shared" si="39"/>
        <v>0.66666666666666663</v>
      </c>
      <c r="X176" s="1">
        <f t="shared" si="39"/>
        <v>0.66666666666666663</v>
      </c>
      <c r="Y176" s="1">
        <f t="shared" si="39"/>
        <v>0.66666666666666663</v>
      </c>
      <c r="Z176" s="1">
        <f t="shared" si="39"/>
        <v>0.66666666666666663</v>
      </c>
      <c r="AA176" s="1">
        <f t="shared" si="39"/>
        <v>0.66666666666666663</v>
      </c>
      <c r="AB176" s="1">
        <f t="shared" si="39"/>
        <v>0.66666666666666663</v>
      </c>
      <c r="AC176" s="1">
        <f t="shared" si="39"/>
        <v>0.66666666666666663</v>
      </c>
      <c r="AD176" s="1">
        <f t="shared" si="39"/>
        <v>0.66666666666666663</v>
      </c>
      <c r="AE176" s="1">
        <f t="shared" si="39"/>
        <v>0.66666666666666663</v>
      </c>
      <c r="AF176" s="1">
        <f t="shared" si="39"/>
        <v>0.66666666666666663</v>
      </c>
      <c r="AG176" s="1">
        <f t="shared" si="39"/>
        <v>0.66666666666666663</v>
      </c>
      <c r="AH176" s="1">
        <f t="shared" si="39"/>
        <v>0.66666666666666663</v>
      </c>
      <c r="AI176" s="1">
        <f t="shared" si="39"/>
        <v>0.66666666666666663</v>
      </c>
      <c r="AJ176" s="1"/>
      <c r="AK176" s="2">
        <f>SUMIFS('IND Balance'!E$5:E$141,'IND Balance'!$C$5:$C$141,'Service shares'!$B176,'IND Balance'!$D$5:$D$141,"*"&amp;'Service shares'!$A176)*F176</f>
        <v>21.701769801599998</v>
      </c>
      <c r="AL176" s="2">
        <f>SUMIFS('IND Balance'!F$5:F$141,'IND Balance'!$C$5:$C$141,'Service shares'!$B176,'IND Balance'!$D$5:$D$141,"*"&amp;'Service shares'!$A176)*G176</f>
        <v>28.726628467200001</v>
      </c>
      <c r="AM176" s="2">
        <f>SUMIFS('IND Balance'!G$5:G$141,'IND Balance'!$C$5:$C$141,'Service shares'!$B176,'IND Balance'!$D$5:$D$141,"*"&amp;'Service shares'!$A176)*H176</f>
        <v>67.760890579199994</v>
      </c>
      <c r="AN176" s="2">
        <f>SUMIFS('IND Balance'!H$5:H$141,'IND Balance'!$C$5:$C$141,'Service shares'!$B176,'IND Balance'!$D$5:$D$141,"*"&amp;'Service shares'!$A176)*I176</f>
        <v>34.066919779199999</v>
      </c>
      <c r="AO176" s="2">
        <f>SUMIFS('IND Balance'!I$5:I$141,'IND Balance'!$C$5:$C$141,'Service shares'!$B176,'IND Balance'!$D$5:$D$141,"*"&amp;'Service shares'!$A176)*J176</f>
        <v>62.707894691999996</v>
      </c>
      <c r="AP176" s="2">
        <f>SUMIFS('IND Balance'!J$5:J$141,'IND Balance'!$C$5:$C$141,'Service shares'!$B176,'IND Balance'!$D$5:$D$141,"*"&amp;'Service shares'!$A176)*K176</f>
        <v>115.4764797</v>
      </c>
      <c r="AQ176" s="2">
        <f>SUMIFS('IND Balance'!K$5:K$141,'IND Balance'!$C$5:$C$141,'Service shares'!$B176,'IND Balance'!$D$5:$D$141,"*"&amp;'Service shares'!$A176)*L176</f>
        <v>99.977096824799986</v>
      </c>
      <c r="AR176" s="2">
        <f>SUMIFS('IND Balance'!L$5:L$141,'IND Balance'!$C$5:$C$141,'Service shares'!$B176,'IND Balance'!$D$5:$D$141,"*"&amp;'Service shares'!$A176)*M176</f>
        <v>22.4239537248</v>
      </c>
      <c r="AS176" s="2">
        <f>SUMIFS('IND Balance'!M$5:M$141,'IND Balance'!$C$5:$C$141,'Service shares'!$B176,'IND Balance'!$D$5:$D$141,"*"&amp;'Service shares'!$A176)*N176</f>
        <v>104.58906636479999</v>
      </c>
      <c r="AT176" s="2">
        <f>SUMIFS('IND Balance'!N$5:N$141,'IND Balance'!$C$5:$C$141,'Service shares'!$B176,'IND Balance'!$D$5:$D$141,"*"&amp;'Service shares'!$A176)*O176</f>
        <v>270.58765329120001</v>
      </c>
      <c r="AU176" s="2">
        <f>SUMIFS('IND Balance'!O$5:O$141,'IND Balance'!$C$5:$C$141,'Service shares'!$B176,'IND Balance'!$D$5:$D$141,"*"&amp;'Service shares'!$A176)*P176</f>
        <v>22.150823639999999</v>
      </c>
      <c r="AV176" s="2">
        <f>SUMIFS('IND Balance'!P$5:P$141,'IND Balance'!$C$5:$C$141,'Service shares'!$B176,'IND Balance'!$D$5:$D$141,"*"&amp;'Service shares'!$A176)*Q176</f>
        <v>13.504649004000001</v>
      </c>
      <c r="AW176" s="2">
        <f>SUMIFS('IND Balance'!Q$5:Q$141,'IND Balance'!$C$5:$C$141,'Service shares'!$B176,'IND Balance'!$D$5:$D$141,"*"&amp;'Service shares'!$A176)*R176</f>
        <v>16.451450030399997</v>
      </c>
      <c r="AX176" s="2">
        <f>SUMIFS('IND Balance'!R$5:R$141,'IND Balance'!$C$5:$C$141,'Service shares'!$B176,'IND Balance'!$D$5:$D$141,"*"&amp;'Service shares'!$A176)*S176</f>
        <v>5.9428723151999998</v>
      </c>
      <c r="AY176" s="2">
        <f>SUMIFS('IND Balance'!S$5:S$141,'IND Balance'!$C$5:$C$141,'Service shares'!$B176,'IND Balance'!$D$5:$D$141,"*"&amp;'Service shares'!$A176)*T176</f>
        <v>17.582790379199999</v>
      </c>
      <c r="AZ176" s="2">
        <f>SUMIFS('IND Balance'!T$5:T$141,'IND Balance'!$C$5:$C$141,'Service shares'!$B176,'IND Balance'!$D$5:$D$141,"*"&amp;'Service shares'!$A176)*U176</f>
        <v>22.734898987200001</v>
      </c>
      <c r="BA176" s="2">
        <f>SUMIFS('IND Balance'!U$5:U$141,'IND Balance'!$C$5:$C$141,'Service shares'!$B176,'IND Balance'!$D$5:$D$141,"*"&amp;'Service shares'!$A176)*V176</f>
        <v>19.669268203199998</v>
      </c>
      <c r="BB176" s="2">
        <f>SUMIFS('IND Balance'!V$5:V$141,'IND Balance'!$C$5:$C$141,'Service shares'!$B176,'IND Balance'!$D$5:$D$141,"*"&amp;'Service shares'!$A176)*W176</f>
        <v>31.049213899199998</v>
      </c>
      <c r="BC176" s="2">
        <f>SUMIFS('IND Balance'!W$5:W$141,'IND Balance'!$C$5:$C$141,'Service shares'!$B176,'IND Balance'!$D$5:$D$141,"*"&amp;'Service shares'!$A176)*X176</f>
        <v>38.156136635999999</v>
      </c>
      <c r="BD176" s="2">
        <f>SUMIFS('IND Balance'!X$5:X$141,'IND Balance'!$C$5:$C$141,'Service shares'!$B176,'IND Balance'!$D$5:$D$141,"*"&amp;'Service shares'!$A176)*Y176</f>
        <v>66.543240744000002</v>
      </c>
      <c r="BE176" s="2">
        <f>SUMIFS('IND Balance'!Y$5:Y$141,'IND Balance'!$C$5:$C$141,'Service shares'!$B176,'IND Balance'!$D$5:$D$141,"*"&amp;'Service shares'!$A176)*Z176</f>
        <v>50.063599593600003</v>
      </c>
      <c r="BF176" s="2">
        <f>SUMIFS('IND Balance'!Z$5:Z$141,'IND Balance'!$C$5:$C$141,'Service shares'!$B176,'IND Balance'!$D$5:$D$141,"*"&amp;'Service shares'!$A176)*AA176</f>
        <v>11.567293831199999</v>
      </c>
      <c r="BG176" s="2">
        <f>SUMIFS('IND Balance'!AA$5:AA$141,'IND Balance'!$C$5:$C$141,'Service shares'!$B176,'IND Balance'!$D$5:$D$141,"*"&amp;'Service shares'!$A176)*AB176</f>
        <v>11.763166291200001</v>
      </c>
      <c r="BH176" s="2">
        <f>SUMIFS('IND Balance'!AB$5:AB$141,'IND Balance'!$C$5:$C$141,'Service shares'!$B176,'IND Balance'!$D$5:$D$141,"*"&amp;'Service shares'!$A176)*AC176</f>
        <v>9.7566256439999997</v>
      </c>
      <c r="BI176" s="2">
        <f>SUMIFS('IND Balance'!AC$5:AC$141,'IND Balance'!$C$5:$C$141,'Service shares'!$B176,'IND Balance'!$D$5:$D$141,"*"&amp;'Service shares'!$A176)*AD176</f>
        <v>133.36794330480001</v>
      </c>
      <c r="BJ176" s="2">
        <f>SUMIFS('IND Balance'!AD$5:AD$141,'IND Balance'!$C$5:$C$141,'Service shares'!$B176,'IND Balance'!$D$5:$D$141,"*"&amp;'Service shares'!$A176)*AE176</f>
        <v>0</v>
      </c>
      <c r="BK176" s="2">
        <f>SUMIFS('IND Balance'!AE$5:AE$141,'IND Balance'!$C$5:$C$141,'Service shares'!$B176,'IND Balance'!$D$5:$D$141,"*"&amp;'Service shares'!$A176)*AF176</f>
        <v>47.329490798400002</v>
      </c>
      <c r="BL176" s="2">
        <f>SUMIFS('IND Balance'!AF$5:AF$141,'IND Balance'!$C$5:$C$141,'Service shares'!$B176,'IND Balance'!$D$5:$D$141,"*"&amp;'Service shares'!$A176)*AG176</f>
        <v>5.9187535559999995</v>
      </c>
      <c r="BM176" s="2">
        <f>SUMIFS('IND Balance'!AG$5:AG$141,'IND Balance'!$C$5:$C$141,'Service shares'!$B176,'IND Balance'!$D$5:$D$141,"*"&amp;'Service shares'!$A176)*AH176</f>
        <v>323.09548997759998</v>
      </c>
      <c r="BN176" s="2">
        <f>SUMIFS('IND Balance'!AH$5:AH$141,'IND Balance'!$C$5:$C$141,'Service shares'!$B176,'IND Balance'!$D$5:$D$141,"*"&amp;'Service shares'!$A176)*AI176</f>
        <v>0</v>
      </c>
    </row>
    <row r="177" spans="1:66" x14ac:dyDescent="0.45">
      <c r="A177" t="s">
        <v>161</v>
      </c>
      <c r="B177" t="s">
        <v>127</v>
      </c>
      <c r="C177" t="s">
        <v>188</v>
      </c>
      <c r="D177" s="1">
        <v>0.12121212121212122</v>
      </c>
      <c r="E177" s="1"/>
      <c r="F177" s="1">
        <f t="shared" si="34"/>
        <v>0.12121212121212122</v>
      </c>
      <c r="G177" s="1">
        <f t="shared" si="40"/>
        <v>0.12121212121212122</v>
      </c>
      <c r="H177" s="1">
        <f t="shared" si="40"/>
        <v>0.12121212121212122</v>
      </c>
      <c r="I177" s="1">
        <f t="shared" si="40"/>
        <v>0.12121212121212122</v>
      </c>
      <c r="J177" s="1">
        <f t="shared" si="40"/>
        <v>0.12121212121212122</v>
      </c>
      <c r="K177" s="1">
        <f t="shared" si="40"/>
        <v>0.12121212121212122</v>
      </c>
      <c r="L177" s="1">
        <f t="shared" si="40"/>
        <v>0.12121212121212122</v>
      </c>
      <c r="M177" s="1">
        <f t="shared" si="40"/>
        <v>0.12121212121212122</v>
      </c>
      <c r="N177" s="1">
        <f t="shared" si="40"/>
        <v>0.12121212121212122</v>
      </c>
      <c r="O177" s="1">
        <f t="shared" si="40"/>
        <v>0.12121212121212122</v>
      </c>
      <c r="P177" s="1">
        <f t="shared" si="40"/>
        <v>0.12121212121212122</v>
      </c>
      <c r="Q177" s="1">
        <f t="shared" si="40"/>
        <v>0.12121212121212122</v>
      </c>
      <c r="R177" s="1">
        <f t="shared" si="40"/>
        <v>0.12121212121212122</v>
      </c>
      <c r="S177" s="1">
        <f t="shared" si="40"/>
        <v>0.12121212121212122</v>
      </c>
      <c r="T177" s="1">
        <f t="shared" si="40"/>
        <v>0.12121212121212122</v>
      </c>
      <c r="U177" s="1">
        <f t="shared" si="40"/>
        <v>0.12121212121212122</v>
      </c>
      <c r="V177" s="1">
        <f t="shared" si="40"/>
        <v>0.12121212121212122</v>
      </c>
      <c r="W177" s="1">
        <f t="shared" si="39"/>
        <v>0.12121212121212122</v>
      </c>
      <c r="X177" s="1">
        <f t="shared" si="39"/>
        <v>0.12121212121212122</v>
      </c>
      <c r="Y177" s="1">
        <f t="shared" si="39"/>
        <v>0.12121212121212122</v>
      </c>
      <c r="Z177" s="1">
        <f t="shared" si="39"/>
        <v>0.12121212121212122</v>
      </c>
      <c r="AA177" s="1">
        <f t="shared" si="39"/>
        <v>0.12121212121212122</v>
      </c>
      <c r="AB177" s="1">
        <f t="shared" si="39"/>
        <v>0.12121212121212122</v>
      </c>
      <c r="AC177" s="1">
        <f t="shared" si="39"/>
        <v>0.12121212121212122</v>
      </c>
      <c r="AD177" s="1">
        <f t="shared" si="39"/>
        <v>0.12121212121212122</v>
      </c>
      <c r="AE177" s="1">
        <f t="shared" si="39"/>
        <v>0.12121212121212122</v>
      </c>
      <c r="AF177" s="1">
        <f t="shared" si="39"/>
        <v>0.12121212121212122</v>
      </c>
      <c r="AG177" s="1">
        <f t="shared" si="39"/>
        <v>0.12121212121212122</v>
      </c>
      <c r="AH177" s="1">
        <f t="shared" si="39"/>
        <v>0.12121212121212122</v>
      </c>
      <c r="AI177" s="1">
        <f t="shared" si="39"/>
        <v>0.12121212121212122</v>
      </c>
      <c r="AJ177" s="1"/>
      <c r="AK177" s="2">
        <f>SUMIFS('IND Balance'!E$5:E$141,'IND Balance'!$C$5:$C$141,'Service shares'!$B177,'IND Balance'!$D$5:$D$141,"*"&amp;'Service shares'!$A177)*F177</f>
        <v>3.9457763275636362</v>
      </c>
      <c r="AL177" s="2">
        <f>SUMIFS('IND Balance'!F$5:F$141,'IND Balance'!$C$5:$C$141,'Service shares'!$B177,'IND Balance'!$D$5:$D$141,"*"&amp;'Service shares'!$A177)*G177</f>
        <v>5.2230233576727274</v>
      </c>
      <c r="AM177" s="2">
        <f>SUMIFS('IND Balance'!G$5:G$141,'IND Balance'!$C$5:$C$141,'Service shares'!$B177,'IND Balance'!$D$5:$D$141,"*"&amp;'Service shares'!$A177)*H177</f>
        <v>12.320161923490909</v>
      </c>
      <c r="AN177" s="2">
        <f>SUMIFS('IND Balance'!H$5:H$141,'IND Balance'!$C$5:$C$141,'Service shares'!$B177,'IND Balance'!$D$5:$D$141,"*"&amp;'Service shares'!$A177)*I177</f>
        <v>6.1939854144000002</v>
      </c>
      <c r="AO177" s="2">
        <f>SUMIFS('IND Balance'!I$5:I$141,'IND Balance'!$C$5:$C$141,'Service shares'!$B177,'IND Balance'!$D$5:$D$141,"*"&amp;'Service shares'!$A177)*J177</f>
        <v>11.401435398545454</v>
      </c>
      <c r="AP177" s="2">
        <f>SUMIFS('IND Balance'!J$5:J$141,'IND Balance'!$C$5:$C$141,'Service shares'!$B177,'IND Balance'!$D$5:$D$141,"*"&amp;'Service shares'!$A177)*K177</f>
        <v>20.995723581818183</v>
      </c>
      <c r="AQ177" s="2">
        <f>SUMIFS('IND Balance'!K$5:K$141,'IND Balance'!$C$5:$C$141,'Service shares'!$B177,'IND Balance'!$D$5:$D$141,"*"&amp;'Service shares'!$A177)*L177</f>
        <v>18.177653968145453</v>
      </c>
      <c r="AR177" s="2">
        <f>SUMIFS('IND Balance'!L$5:L$141,'IND Balance'!$C$5:$C$141,'Service shares'!$B177,'IND Balance'!$D$5:$D$141,"*"&amp;'Service shares'!$A177)*M177</f>
        <v>4.0770824954181819</v>
      </c>
      <c r="AS177" s="2">
        <f>SUMIFS('IND Balance'!M$5:M$141,'IND Balance'!$C$5:$C$141,'Service shares'!$B177,'IND Balance'!$D$5:$D$141,"*"&amp;'Service shares'!$A177)*N177</f>
        <v>19.016193884509089</v>
      </c>
      <c r="AT177" s="2">
        <f>SUMIFS('IND Balance'!N$5:N$141,'IND Balance'!$C$5:$C$141,'Service shares'!$B177,'IND Balance'!$D$5:$D$141,"*"&amp;'Service shares'!$A177)*O177</f>
        <v>49.19775514385455</v>
      </c>
      <c r="AU177" s="2">
        <f>SUMIFS('IND Balance'!O$5:O$141,'IND Balance'!$C$5:$C$141,'Service shares'!$B177,'IND Balance'!$D$5:$D$141,"*"&amp;'Service shares'!$A177)*P177</f>
        <v>4.0274224800000002</v>
      </c>
      <c r="AV177" s="2">
        <f>SUMIFS('IND Balance'!P$5:P$141,'IND Balance'!$C$5:$C$141,'Service shares'!$B177,'IND Balance'!$D$5:$D$141,"*"&amp;'Service shares'!$A177)*Q177</f>
        <v>2.4553907280000002</v>
      </c>
      <c r="AW177" s="2">
        <f>SUMIFS('IND Balance'!Q$5:Q$141,'IND Balance'!$C$5:$C$141,'Service shares'!$B177,'IND Balance'!$D$5:$D$141,"*"&amp;'Service shares'!$A177)*R177</f>
        <v>2.9911727328</v>
      </c>
      <c r="AX177" s="2">
        <f>SUMIFS('IND Balance'!R$5:R$141,'IND Balance'!$C$5:$C$141,'Service shares'!$B177,'IND Balance'!$D$5:$D$141,"*"&amp;'Service shares'!$A177)*S177</f>
        <v>1.0805222391272729</v>
      </c>
      <c r="AY177" s="2">
        <f>SUMIFS('IND Balance'!S$5:S$141,'IND Balance'!$C$5:$C$141,'Service shares'!$B177,'IND Balance'!$D$5:$D$141,"*"&amp;'Service shares'!$A177)*T177</f>
        <v>3.196870978036364</v>
      </c>
      <c r="AZ177" s="2">
        <f>SUMIFS('IND Balance'!T$5:T$141,'IND Balance'!$C$5:$C$141,'Service shares'!$B177,'IND Balance'!$D$5:$D$141,"*"&amp;'Service shares'!$A177)*U177</f>
        <v>4.1336179976727276</v>
      </c>
      <c r="BA177" s="2">
        <f>SUMIFS('IND Balance'!U$5:U$141,'IND Balance'!$C$5:$C$141,'Service shares'!$B177,'IND Balance'!$D$5:$D$141,"*"&amp;'Service shares'!$A177)*V177</f>
        <v>3.5762305824</v>
      </c>
      <c r="BB177" s="2">
        <f>SUMIFS('IND Balance'!V$5:V$141,'IND Balance'!$C$5:$C$141,'Service shares'!$B177,'IND Balance'!$D$5:$D$141,"*"&amp;'Service shares'!$A177)*W177</f>
        <v>5.6453116180363638</v>
      </c>
      <c r="BC177" s="2">
        <f>SUMIFS('IND Balance'!W$5:W$141,'IND Balance'!$C$5:$C$141,'Service shares'!$B177,'IND Balance'!$D$5:$D$141,"*"&amp;'Service shares'!$A177)*X177</f>
        <v>6.9374793883636361</v>
      </c>
      <c r="BD177" s="2">
        <f>SUMIFS('IND Balance'!X$5:X$141,'IND Balance'!$C$5:$C$141,'Service shares'!$B177,'IND Balance'!$D$5:$D$141,"*"&amp;'Service shares'!$A177)*Y177</f>
        <v>12.098771044363637</v>
      </c>
      <c r="BE177" s="2">
        <f>SUMIFS('IND Balance'!Y$5:Y$141,'IND Balance'!$C$5:$C$141,'Service shares'!$B177,'IND Balance'!$D$5:$D$141,"*"&amp;'Service shares'!$A177)*Z177</f>
        <v>9.1024726533818185</v>
      </c>
      <c r="BF177" s="2">
        <f>SUMIFS('IND Balance'!Z$5:Z$141,'IND Balance'!$C$5:$C$141,'Service shares'!$B177,'IND Balance'!$D$5:$D$141,"*"&amp;'Service shares'!$A177)*AA177</f>
        <v>2.1031443329454547</v>
      </c>
      <c r="BG177" s="2">
        <f>SUMIFS('IND Balance'!AA$5:AA$141,'IND Balance'!$C$5:$C$141,'Service shares'!$B177,'IND Balance'!$D$5:$D$141,"*"&amp;'Service shares'!$A177)*AB177</f>
        <v>2.1387575074909093</v>
      </c>
      <c r="BH177" s="2">
        <f>SUMIFS('IND Balance'!AB$5:AB$141,'IND Balance'!$C$5:$C$141,'Service shares'!$B177,'IND Balance'!$D$5:$D$141,"*"&amp;'Service shares'!$A177)*AC177</f>
        <v>1.7739319352727272</v>
      </c>
      <c r="BI177" s="2">
        <f>SUMIFS('IND Balance'!AC$5:AC$141,'IND Balance'!$C$5:$C$141,'Service shares'!$B177,'IND Balance'!$D$5:$D$141,"*"&amp;'Service shares'!$A177)*AD177</f>
        <v>24.248716964509093</v>
      </c>
      <c r="BJ177" s="2">
        <f>SUMIFS('IND Balance'!AD$5:AD$141,'IND Balance'!$C$5:$C$141,'Service shares'!$B177,'IND Balance'!$D$5:$D$141,"*"&amp;'Service shares'!$A177)*AE177</f>
        <v>0</v>
      </c>
      <c r="BK177" s="2">
        <f>SUMIFS('IND Balance'!AE$5:AE$141,'IND Balance'!$C$5:$C$141,'Service shares'!$B177,'IND Balance'!$D$5:$D$141,"*"&amp;'Service shares'!$A177)*AF177</f>
        <v>8.6053619633454552</v>
      </c>
      <c r="BL177" s="2">
        <f>SUMIFS('IND Balance'!AF$5:AF$141,'IND Balance'!$C$5:$C$141,'Service shares'!$B177,'IND Balance'!$D$5:$D$141,"*"&amp;'Service shares'!$A177)*AG177</f>
        <v>1.0761370101818182</v>
      </c>
      <c r="BM177" s="2">
        <f>SUMIFS('IND Balance'!AG$5:AG$141,'IND Balance'!$C$5:$C$141,'Service shares'!$B177,'IND Balance'!$D$5:$D$141,"*"&amp;'Service shares'!$A177)*AH177</f>
        <v>58.744634541381814</v>
      </c>
      <c r="BN177" s="2">
        <f>SUMIFS('IND Balance'!AH$5:AH$141,'IND Balance'!$C$5:$C$141,'Service shares'!$B177,'IND Balance'!$D$5:$D$141,"*"&amp;'Service shares'!$A177)*AI177</f>
        <v>0</v>
      </c>
    </row>
    <row r="178" spans="1:66" x14ac:dyDescent="0.45">
      <c r="A178" t="s">
        <v>161</v>
      </c>
      <c r="B178" t="s">
        <v>127</v>
      </c>
      <c r="C178" t="s">
        <v>205</v>
      </c>
      <c r="D178" s="1">
        <v>0.15151515151515152</v>
      </c>
      <c r="E178" s="1"/>
      <c r="F178" s="1">
        <f t="shared" si="34"/>
        <v>0.15151515151515152</v>
      </c>
      <c r="G178" s="1">
        <f t="shared" si="40"/>
        <v>0.15151515151515152</v>
      </c>
      <c r="H178" s="1">
        <f t="shared" si="40"/>
        <v>0.15151515151515152</v>
      </c>
      <c r="I178" s="1">
        <f t="shared" si="40"/>
        <v>0.15151515151515152</v>
      </c>
      <c r="J178" s="1">
        <f t="shared" si="40"/>
        <v>0.15151515151515152</v>
      </c>
      <c r="K178" s="1">
        <f t="shared" si="40"/>
        <v>0.15151515151515152</v>
      </c>
      <c r="L178" s="1">
        <f t="shared" si="40"/>
        <v>0.15151515151515152</v>
      </c>
      <c r="M178" s="1">
        <f t="shared" si="40"/>
        <v>0.15151515151515152</v>
      </c>
      <c r="N178" s="1">
        <f t="shared" si="40"/>
        <v>0.15151515151515152</v>
      </c>
      <c r="O178" s="1">
        <f t="shared" si="40"/>
        <v>0.15151515151515152</v>
      </c>
      <c r="P178" s="1">
        <f t="shared" si="40"/>
        <v>0.15151515151515152</v>
      </c>
      <c r="Q178" s="1">
        <f t="shared" si="40"/>
        <v>0.15151515151515152</v>
      </c>
      <c r="R178" s="1">
        <f t="shared" si="40"/>
        <v>0.15151515151515152</v>
      </c>
      <c r="S178" s="1">
        <f t="shared" si="40"/>
        <v>0.15151515151515152</v>
      </c>
      <c r="T178" s="1">
        <f t="shared" si="40"/>
        <v>0.15151515151515152</v>
      </c>
      <c r="U178" s="1">
        <f t="shared" si="40"/>
        <v>0.15151515151515152</v>
      </c>
      <c r="V178" s="1">
        <f t="shared" si="40"/>
        <v>0.15151515151515152</v>
      </c>
      <c r="W178" s="1">
        <f t="shared" si="39"/>
        <v>0.15151515151515152</v>
      </c>
      <c r="X178" s="1">
        <f t="shared" si="39"/>
        <v>0.15151515151515152</v>
      </c>
      <c r="Y178" s="1">
        <f t="shared" si="39"/>
        <v>0.15151515151515152</v>
      </c>
      <c r="Z178" s="1">
        <f t="shared" si="39"/>
        <v>0.15151515151515152</v>
      </c>
      <c r="AA178" s="1">
        <f t="shared" si="39"/>
        <v>0.15151515151515152</v>
      </c>
      <c r="AB178" s="1">
        <f t="shared" si="39"/>
        <v>0.15151515151515152</v>
      </c>
      <c r="AC178" s="1">
        <f t="shared" si="39"/>
        <v>0.15151515151515152</v>
      </c>
      <c r="AD178" s="1">
        <f t="shared" si="39"/>
        <v>0.15151515151515152</v>
      </c>
      <c r="AE178" s="1">
        <f t="shared" si="39"/>
        <v>0.15151515151515152</v>
      </c>
      <c r="AF178" s="1">
        <f t="shared" si="39"/>
        <v>0.15151515151515152</v>
      </c>
      <c r="AG178" s="1">
        <f t="shared" si="39"/>
        <v>0.15151515151515152</v>
      </c>
      <c r="AH178" s="1">
        <f t="shared" si="39"/>
        <v>0.15151515151515152</v>
      </c>
      <c r="AI178" s="1">
        <f t="shared" si="39"/>
        <v>0.15151515151515152</v>
      </c>
      <c r="AJ178" s="1"/>
      <c r="AK178" s="2">
        <f>SUMIFS('IND Balance'!E$5:E$141,'IND Balance'!$C$5:$C$141,'Service shares'!$B178,'IND Balance'!$D$5:$D$141,"*"&amp;'Service shares'!$A178)*F178</f>
        <v>4.932220409454545</v>
      </c>
      <c r="AL178" s="2">
        <f>SUMIFS('IND Balance'!F$5:F$141,'IND Balance'!$C$5:$C$141,'Service shares'!$B178,'IND Balance'!$D$5:$D$141,"*"&amp;'Service shares'!$A178)*G178</f>
        <v>6.5287791970909099</v>
      </c>
      <c r="AM178" s="2">
        <f>SUMIFS('IND Balance'!G$5:G$141,'IND Balance'!$C$5:$C$141,'Service shares'!$B178,'IND Balance'!$D$5:$D$141,"*"&amp;'Service shares'!$A178)*H178</f>
        <v>15.400202404363636</v>
      </c>
      <c r="AN178" s="2">
        <f>SUMIFS('IND Balance'!H$5:H$141,'IND Balance'!$C$5:$C$141,'Service shares'!$B178,'IND Balance'!$D$5:$D$141,"*"&amp;'Service shares'!$A178)*I178</f>
        <v>7.7424817680000002</v>
      </c>
      <c r="AO178" s="2">
        <f>SUMIFS('IND Balance'!I$5:I$141,'IND Balance'!$C$5:$C$141,'Service shares'!$B178,'IND Balance'!$D$5:$D$141,"*"&amp;'Service shares'!$A178)*J178</f>
        <v>14.251794248181819</v>
      </c>
      <c r="AP178" s="2">
        <f>SUMIFS('IND Balance'!J$5:J$141,'IND Balance'!$C$5:$C$141,'Service shares'!$B178,'IND Balance'!$D$5:$D$141,"*"&amp;'Service shares'!$A178)*K178</f>
        <v>26.244654477272729</v>
      </c>
      <c r="AQ178" s="2">
        <f>SUMIFS('IND Balance'!K$5:K$141,'IND Balance'!$C$5:$C$141,'Service shares'!$B178,'IND Balance'!$D$5:$D$141,"*"&amp;'Service shares'!$A178)*L178</f>
        <v>22.722067460181819</v>
      </c>
      <c r="AR178" s="2">
        <f>SUMIFS('IND Balance'!L$5:L$141,'IND Balance'!$C$5:$C$141,'Service shares'!$B178,'IND Balance'!$D$5:$D$141,"*"&amp;'Service shares'!$A178)*M178</f>
        <v>5.0963531192727274</v>
      </c>
      <c r="AS178" s="2">
        <f>SUMIFS('IND Balance'!M$5:M$141,'IND Balance'!$C$5:$C$141,'Service shares'!$B178,'IND Balance'!$D$5:$D$141,"*"&amp;'Service shares'!$A178)*N178</f>
        <v>23.770242355636363</v>
      </c>
      <c r="AT178" s="2">
        <f>SUMIFS('IND Balance'!N$5:N$141,'IND Balance'!$C$5:$C$141,'Service shares'!$B178,'IND Balance'!$D$5:$D$141,"*"&amp;'Service shares'!$A178)*O178</f>
        <v>61.497193929818188</v>
      </c>
      <c r="AU178" s="2">
        <f>SUMIFS('IND Balance'!O$5:O$141,'IND Balance'!$C$5:$C$141,'Service shares'!$B178,'IND Balance'!$D$5:$D$141,"*"&amp;'Service shares'!$A178)*P178</f>
        <v>5.0342780999999999</v>
      </c>
      <c r="AV178" s="2">
        <f>SUMIFS('IND Balance'!P$5:P$141,'IND Balance'!$C$5:$C$141,'Service shares'!$B178,'IND Balance'!$D$5:$D$141,"*"&amp;'Service shares'!$A178)*Q178</f>
        <v>3.0692384100000001</v>
      </c>
      <c r="AW178" s="2">
        <f>SUMIFS('IND Balance'!Q$5:Q$141,'IND Balance'!$C$5:$C$141,'Service shares'!$B178,'IND Balance'!$D$5:$D$141,"*"&amp;'Service shares'!$A178)*R178</f>
        <v>3.7389659159999997</v>
      </c>
      <c r="AX178" s="2">
        <f>SUMIFS('IND Balance'!R$5:R$141,'IND Balance'!$C$5:$C$141,'Service shares'!$B178,'IND Balance'!$D$5:$D$141,"*"&amp;'Service shares'!$A178)*S178</f>
        <v>1.3506527989090911</v>
      </c>
      <c r="AY178" s="2">
        <f>SUMIFS('IND Balance'!S$5:S$141,'IND Balance'!$C$5:$C$141,'Service shares'!$B178,'IND Balance'!$D$5:$D$141,"*"&amp;'Service shares'!$A178)*T178</f>
        <v>3.9960887225454549</v>
      </c>
      <c r="AZ178" s="2">
        <f>SUMIFS('IND Balance'!T$5:T$141,'IND Balance'!$C$5:$C$141,'Service shares'!$B178,'IND Balance'!$D$5:$D$141,"*"&amp;'Service shares'!$A178)*U178</f>
        <v>5.16702249709091</v>
      </c>
      <c r="BA178" s="2">
        <f>SUMIFS('IND Balance'!U$5:U$141,'IND Balance'!$C$5:$C$141,'Service shares'!$B178,'IND Balance'!$D$5:$D$141,"*"&amp;'Service shares'!$A178)*V178</f>
        <v>4.4702882280000003</v>
      </c>
      <c r="BB178" s="2">
        <f>SUMIFS('IND Balance'!V$5:V$141,'IND Balance'!$C$5:$C$141,'Service shares'!$B178,'IND Balance'!$D$5:$D$141,"*"&amp;'Service shares'!$A178)*W178</f>
        <v>7.0566395225454546</v>
      </c>
      <c r="BC178" s="2">
        <f>SUMIFS('IND Balance'!W$5:W$141,'IND Balance'!$C$5:$C$141,'Service shares'!$B178,'IND Balance'!$D$5:$D$141,"*"&amp;'Service shares'!$A178)*X178</f>
        <v>8.6718492354545447</v>
      </c>
      <c r="BD178" s="2">
        <f>SUMIFS('IND Balance'!X$5:X$141,'IND Balance'!$C$5:$C$141,'Service shares'!$B178,'IND Balance'!$D$5:$D$141,"*"&amp;'Service shares'!$A178)*Y178</f>
        <v>15.123463805454547</v>
      </c>
      <c r="BE178" s="2">
        <f>SUMIFS('IND Balance'!Y$5:Y$141,'IND Balance'!$C$5:$C$141,'Service shares'!$B178,'IND Balance'!$D$5:$D$141,"*"&amp;'Service shares'!$A178)*Z178</f>
        <v>11.378090816727275</v>
      </c>
      <c r="BF178" s="2">
        <f>SUMIFS('IND Balance'!Z$5:Z$141,'IND Balance'!$C$5:$C$141,'Service shares'!$B178,'IND Balance'!$D$5:$D$141,"*"&amp;'Service shares'!$A178)*AA178</f>
        <v>2.6289304161818183</v>
      </c>
      <c r="BG178" s="2">
        <f>SUMIFS('IND Balance'!AA$5:AA$141,'IND Balance'!$C$5:$C$141,'Service shares'!$B178,'IND Balance'!$D$5:$D$141,"*"&amp;'Service shares'!$A178)*AB178</f>
        <v>2.6734468843636368</v>
      </c>
      <c r="BH178" s="2">
        <f>SUMIFS('IND Balance'!AB$5:AB$141,'IND Balance'!$C$5:$C$141,'Service shares'!$B178,'IND Balance'!$D$5:$D$141,"*"&amp;'Service shares'!$A178)*AC178</f>
        <v>2.2174149190909089</v>
      </c>
      <c r="BI178" s="2">
        <f>SUMIFS('IND Balance'!AC$5:AC$141,'IND Balance'!$C$5:$C$141,'Service shares'!$B178,'IND Balance'!$D$5:$D$141,"*"&amp;'Service shares'!$A178)*AD178</f>
        <v>30.310896205636368</v>
      </c>
      <c r="BJ178" s="2">
        <f>SUMIFS('IND Balance'!AD$5:AD$141,'IND Balance'!$C$5:$C$141,'Service shares'!$B178,'IND Balance'!$D$5:$D$141,"*"&amp;'Service shares'!$A178)*AE178</f>
        <v>0</v>
      </c>
      <c r="BK178" s="2">
        <f>SUMIFS('IND Balance'!AE$5:AE$141,'IND Balance'!$C$5:$C$141,'Service shares'!$B178,'IND Balance'!$D$5:$D$141,"*"&amp;'Service shares'!$A178)*AF178</f>
        <v>10.756702454181818</v>
      </c>
      <c r="BL178" s="2">
        <f>SUMIFS('IND Balance'!AF$5:AF$141,'IND Balance'!$C$5:$C$141,'Service shares'!$B178,'IND Balance'!$D$5:$D$141,"*"&amp;'Service shares'!$A178)*AG178</f>
        <v>1.3451712627272727</v>
      </c>
      <c r="BM178" s="2">
        <f>SUMIFS('IND Balance'!AG$5:AG$141,'IND Balance'!$C$5:$C$141,'Service shares'!$B178,'IND Balance'!$D$5:$D$141,"*"&amp;'Service shares'!$A178)*AH178</f>
        <v>73.430793176727278</v>
      </c>
      <c r="BN178" s="2">
        <f>SUMIFS('IND Balance'!AH$5:AH$141,'IND Balance'!$C$5:$C$141,'Service shares'!$B178,'IND Balance'!$D$5:$D$141,"*"&amp;'Service shares'!$A178)*AI178</f>
        <v>0</v>
      </c>
    </row>
    <row r="179" spans="1:66" x14ac:dyDescent="0.45">
      <c r="A179" t="s">
        <v>161</v>
      </c>
      <c r="B179" t="s">
        <v>47</v>
      </c>
      <c r="C179" t="s">
        <v>205</v>
      </c>
      <c r="D179" s="1">
        <v>1</v>
      </c>
      <c r="E179" s="1"/>
      <c r="F179" s="1">
        <f t="shared" si="34"/>
        <v>1</v>
      </c>
      <c r="G179" s="1">
        <f t="shared" si="40"/>
        <v>1</v>
      </c>
      <c r="H179" s="1">
        <f t="shared" si="40"/>
        <v>1</v>
      </c>
      <c r="I179" s="1">
        <f t="shared" si="40"/>
        <v>1</v>
      </c>
      <c r="J179" s="1">
        <f t="shared" si="40"/>
        <v>1</v>
      </c>
      <c r="K179" s="1">
        <f t="shared" si="40"/>
        <v>1</v>
      </c>
      <c r="L179" s="1">
        <f t="shared" si="40"/>
        <v>1</v>
      </c>
      <c r="M179" s="1">
        <f t="shared" si="40"/>
        <v>1</v>
      </c>
      <c r="N179" s="1">
        <f t="shared" si="40"/>
        <v>1</v>
      </c>
      <c r="O179" s="1">
        <f t="shared" si="40"/>
        <v>1</v>
      </c>
      <c r="P179" s="1">
        <f t="shared" si="40"/>
        <v>1</v>
      </c>
      <c r="Q179" s="1">
        <f t="shared" si="40"/>
        <v>1</v>
      </c>
      <c r="R179" s="1">
        <f t="shared" si="40"/>
        <v>1</v>
      </c>
      <c r="S179" s="1">
        <f t="shared" si="40"/>
        <v>1</v>
      </c>
      <c r="T179" s="1">
        <f t="shared" si="40"/>
        <v>1</v>
      </c>
      <c r="U179" s="1">
        <f t="shared" si="40"/>
        <v>1</v>
      </c>
      <c r="V179" s="1">
        <f t="shared" si="40"/>
        <v>1</v>
      </c>
      <c r="W179" s="1">
        <f t="shared" ref="W179:AI180" si="41">$D179</f>
        <v>1</v>
      </c>
      <c r="X179" s="1">
        <f t="shared" si="41"/>
        <v>1</v>
      </c>
      <c r="Y179" s="1">
        <f t="shared" si="41"/>
        <v>1</v>
      </c>
      <c r="Z179" s="1">
        <f t="shared" si="41"/>
        <v>1</v>
      </c>
      <c r="AA179" s="1">
        <f t="shared" si="41"/>
        <v>1</v>
      </c>
      <c r="AB179" s="1">
        <f t="shared" si="41"/>
        <v>1</v>
      </c>
      <c r="AC179" s="1">
        <f t="shared" si="41"/>
        <v>1</v>
      </c>
      <c r="AD179" s="1">
        <f t="shared" si="41"/>
        <v>1</v>
      </c>
      <c r="AE179" s="1">
        <f t="shared" si="41"/>
        <v>1</v>
      </c>
      <c r="AF179" s="1">
        <f t="shared" si="41"/>
        <v>1</v>
      </c>
      <c r="AG179" s="1">
        <f t="shared" si="41"/>
        <v>1</v>
      </c>
      <c r="AH179" s="1">
        <f t="shared" si="41"/>
        <v>1</v>
      </c>
      <c r="AI179" s="1">
        <f t="shared" si="41"/>
        <v>1</v>
      </c>
      <c r="AJ179" s="1"/>
      <c r="AK179" s="2">
        <f>SUMIFS('IND Balance'!E$5:E$141,'IND Balance'!$C$5:$C$141,'Service shares'!$B179,'IND Balance'!$D$5:$D$141,"*"&amp;'Service shares'!$A179)*F179</f>
        <v>0</v>
      </c>
      <c r="AL179" s="2">
        <f>SUMIFS('IND Balance'!F$5:F$141,'IND Balance'!$C$5:$C$141,'Service shares'!$B179,'IND Balance'!$D$5:$D$141,"*"&amp;'Service shares'!$A179)*G179</f>
        <v>0</v>
      </c>
      <c r="AM179" s="2">
        <f>SUMIFS('IND Balance'!G$5:G$141,'IND Balance'!$C$5:$C$141,'Service shares'!$B179,'IND Balance'!$D$5:$D$141,"*"&amp;'Service shares'!$A179)*H179</f>
        <v>0</v>
      </c>
      <c r="AN179" s="2">
        <f>SUMIFS('IND Balance'!H$5:H$141,'IND Balance'!$C$5:$C$141,'Service shares'!$B179,'IND Balance'!$D$5:$D$141,"*"&amp;'Service shares'!$A179)*I179</f>
        <v>0</v>
      </c>
      <c r="AO179" s="2">
        <f>SUMIFS('IND Balance'!I$5:I$141,'IND Balance'!$C$5:$C$141,'Service shares'!$B179,'IND Balance'!$D$5:$D$141,"*"&amp;'Service shares'!$A179)*J179</f>
        <v>0</v>
      </c>
      <c r="AP179" s="2">
        <f>SUMIFS('IND Balance'!J$5:J$141,'IND Balance'!$C$5:$C$141,'Service shares'!$B179,'IND Balance'!$D$5:$D$141,"*"&amp;'Service shares'!$A179)*K179</f>
        <v>0</v>
      </c>
      <c r="AQ179" s="2">
        <f>SUMIFS('IND Balance'!K$5:K$141,'IND Balance'!$C$5:$C$141,'Service shares'!$B179,'IND Balance'!$D$5:$D$141,"*"&amp;'Service shares'!$A179)*L179</f>
        <v>0</v>
      </c>
      <c r="AR179" s="2">
        <f>SUMIFS('IND Balance'!L$5:L$141,'IND Balance'!$C$5:$C$141,'Service shares'!$B179,'IND Balance'!$D$5:$D$141,"*"&amp;'Service shares'!$A179)*M179</f>
        <v>0</v>
      </c>
      <c r="AS179" s="2">
        <f>SUMIFS('IND Balance'!M$5:M$141,'IND Balance'!$C$5:$C$141,'Service shares'!$B179,'IND Balance'!$D$5:$D$141,"*"&amp;'Service shares'!$A179)*N179</f>
        <v>0</v>
      </c>
      <c r="AT179" s="2">
        <f>SUMIFS('IND Balance'!N$5:N$141,'IND Balance'!$C$5:$C$141,'Service shares'!$B179,'IND Balance'!$D$5:$D$141,"*"&amp;'Service shares'!$A179)*O179</f>
        <v>0</v>
      </c>
      <c r="AU179" s="2">
        <f>SUMIFS('IND Balance'!O$5:O$141,'IND Balance'!$C$5:$C$141,'Service shares'!$B179,'IND Balance'!$D$5:$D$141,"*"&amp;'Service shares'!$A179)*P179</f>
        <v>0</v>
      </c>
      <c r="AV179" s="2">
        <f>SUMIFS('IND Balance'!P$5:P$141,'IND Balance'!$C$5:$C$141,'Service shares'!$B179,'IND Balance'!$D$5:$D$141,"*"&amp;'Service shares'!$A179)*Q179</f>
        <v>0</v>
      </c>
      <c r="AW179" s="2">
        <f>SUMIFS('IND Balance'!Q$5:Q$141,'IND Balance'!$C$5:$C$141,'Service shares'!$B179,'IND Balance'!$D$5:$D$141,"*"&amp;'Service shares'!$A179)*R179</f>
        <v>0</v>
      </c>
      <c r="AX179" s="2">
        <f>SUMIFS('IND Balance'!R$5:R$141,'IND Balance'!$C$5:$C$141,'Service shares'!$B179,'IND Balance'!$D$5:$D$141,"*"&amp;'Service shares'!$A179)*S179</f>
        <v>0</v>
      </c>
      <c r="AY179" s="2">
        <f>SUMIFS('IND Balance'!S$5:S$141,'IND Balance'!$C$5:$C$141,'Service shares'!$B179,'IND Balance'!$D$5:$D$141,"*"&amp;'Service shares'!$A179)*T179</f>
        <v>0</v>
      </c>
      <c r="AZ179" s="2">
        <f>SUMIFS('IND Balance'!T$5:T$141,'IND Balance'!$C$5:$C$141,'Service shares'!$B179,'IND Balance'!$D$5:$D$141,"*"&amp;'Service shares'!$A179)*U179</f>
        <v>0</v>
      </c>
      <c r="BA179" s="2">
        <f>SUMIFS('IND Balance'!U$5:U$141,'IND Balance'!$C$5:$C$141,'Service shares'!$B179,'IND Balance'!$D$5:$D$141,"*"&amp;'Service shares'!$A179)*V179</f>
        <v>0</v>
      </c>
      <c r="BB179" s="2">
        <f>SUMIFS('IND Balance'!V$5:V$141,'IND Balance'!$C$5:$C$141,'Service shares'!$B179,'IND Balance'!$D$5:$D$141,"*"&amp;'Service shares'!$A179)*W179</f>
        <v>0</v>
      </c>
      <c r="BC179" s="2">
        <f>SUMIFS('IND Balance'!W$5:W$141,'IND Balance'!$C$5:$C$141,'Service shares'!$B179,'IND Balance'!$D$5:$D$141,"*"&amp;'Service shares'!$A179)*X179</f>
        <v>0</v>
      </c>
      <c r="BD179" s="2">
        <f>SUMIFS('IND Balance'!X$5:X$141,'IND Balance'!$C$5:$C$141,'Service shares'!$B179,'IND Balance'!$D$5:$D$141,"*"&amp;'Service shares'!$A179)*Y179</f>
        <v>0</v>
      </c>
      <c r="BE179" s="2">
        <f>SUMIFS('IND Balance'!Y$5:Y$141,'IND Balance'!$C$5:$C$141,'Service shares'!$B179,'IND Balance'!$D$5:$D$141,"*"&amp;'Service shares'!$A179)*Z179</f>
        <v>0</v>
      </c>
      <c r="BF179" s="2">
        <f>SUMIFS('IND Balance'!Z$5:Z$141,'IND Balance'!$C$5:$C$141,'Service shares'!$B179,'IND Balance'!$D$5:$D$141,"*"&amp;'Service shares'!$A179)*AA179</f>
        <v>0</v>
      </c>
      <c r="BG179" s="2">
        <f>SUMIFS('IND Balance'!AA$5:AA$141,'IND Balance'!$C$5:$C$141,'Service shares'!$B179,'IND Balance'!$D$5:$D$141,"*"&amp;'Service shares'!$A179)*AB179</f>
        <v>0</v>
      </c>
      <c r="BH179" s="2">
        <f>SUMIFS('IND Balance'!AB$5:AB$141,'IND Balance'!$C$5:$C$141,'Service shares'!$B179,'IND Balance'!$D$5:$D$141,"*"&amp;'Service shares'!$A179)*AC179</f>
        <v>0</v>
      </c>
      <c r="BI179" s="2">
        <f>SUMIFS('IND Balance'!AC$5:AC$141,'IND Balance'!$C$5:$C$141,'Service shares'!$B179,'IND Balance'!$D$5:$D$141,"*"&amp;'Service shares'!$A179)*AD179</f>
        <v>0</v>
      </c>
      <c r="BJ179" s="2">
        <f>SUMIFS('IND Balance'!AD$5:AD$141,'IND Balance'!$C$5:$C$141,'Service shares'!$B179,'IND Balance'!$D$5:$D$141,"*"&amp;'Service shares'!$A179)*AE179</f>
        <v>0</v>
      </c>
      <c r="BK179" s="2">
        <f>SUMIFS('IND Balance'!AE$5:AE$141,'IND Balance'!$C$5:$C$141,'Service shares'!$B179,'IND Balance'!$D$5:$D$141,"*"&amp;'Service shares'!$A179)*AF179</f>
        <v>0</v>
      </c>
      <c r="BL179" s="2">
        <f>SUMIFS('IND Balance'!AF$5:AF$141,'IND Balance'!$C$5:$C$141,'Service shares'!$B179,'IND Balance'!$D$5:$D$141,"*"&amp;'Service shares'!$A179)*AG179</f>
        <v>0</v>
      </c>
      <c r="BM179" s="2">
        <f>SUMIFS('IND Balance'!AG$5:AG$141,'IND Balance'!$C$5:$C$141,'Service shares'!$B179,'IND Balance'!$D$5:$D$141,"*"&amp;'Service shares'!$A179)*AH179</f>
        <v>0</v>
      </c>
      <c r="BN179" s="2">
        <f>SUMIFS('IND Balance'!AH$5:AH$141,'IND Balance'!$C$5:$C$141,'Service shares'!$B179,'IND Balance'!$D$5:$D$141,"*"&amp;'Service shares'!$A179)*AI179</f>
        <v>0</v>
      </c>
    </row>
    <row r="180" spans="1:66" x14ac:dyDescent="0.45">
      <c r="A180" t="s">
        <v>161</v>
      </c>
      <c r="B180" t="s">
        <v>48</v>
      </c>
      <c r="C180" t="s">
        <v>205</v>
      </c>
      <c r="D180" s="1">
        <v>1</v>
      </c>
      <c r="E180" s="1"/>
      <c r="F180" s="1">
        <f t="shared" si="34"/>
        <v>1</v>
      </c>
      <c r="G180" s="1">
        <f t="shared" si="40"/>
        <v>1</v>
      </c>
      <c r="H180" s="1">
        <f t="shared" si="40"/>
        <v>1</v>
      </c>
      <c r="I180" s="1">
        <f t="shared" si="40"/>
        <v>1</v>
      </c>
      <c r="J180" s="1">
        <f t="shared" si="40"/>
        <v>1</v>
      </c>
      <c r="K180" s="1">
        <f t="shared" si="40"/>
        <v>1</v>
      </c>
      <c r="L180" s="1">
        <f t="shared" si="40"/>
        <v>1</v>
      </c>
      <c r="M180" s="1">
        <f t="shared" si="40"/>
        <v>1</v>
      </c>
      <c r="N180" s="1">
        <f t="shared" si="40"/>
        <v>1</v>
      </c>
      <c r="O180" s="1">
        <f t="shared" si="40"/>
        <v>1</v>
      </c>
      <c r="P180" s="1">
        <f t="shared" si="40"/>
        <v>1</v>
      </c>
      <c r="Q180" s="1">
        <f t="shared" si="40"/>
        <v>1</v>
      </c>
      <c r="R180" s="1">
        <f t="shared" si="40"/>
        <v>1</v>
      </c>
      <c r="S180" s="1">
        <f t="shared" si="40"/>
        <v>1</v>
      </c>
      <c r="T180" s="1">
        <f t="shared" si="40"/>
        <v>1</v>
      </c>
      <c r="U180" s="1">
        <f t="shared" si="40"/>
        <v>1</v>
      </c>
      <c r="V180" s="1">
        <f t="shared" si="40"/>
        <v>1</v>
      </c>
      <c r="W180" s="1">
        <f t="shared" si="41"/>
        <v>1</v>
      </c>
      <c r="X180" s="1">
        <f t="shared" si="41"/>
        <v>1</v>
      </c>
      <c r="Y180" s="1">
        <f t="shared" si="41"/>
        <v>1</v>
      </c>
      <c r="Z180" s="1">
        <f t="shared" si="41"/>
        <v>1</v>
      </c>
      <c r="AA180" s="1">
        <f t="shared" si="41"/>
        <v>1</v>
      </c>
      <c r="AB180" s="1">
        <f t="shared" si="41"/>
        <v>1</v>
      </c>
      <c r="AC180" s="1">
        <f t="shared" si="41"/>
        <v>1</v>
      </c>
      <c r="AD180" s="1">
        <f t="shared" si="41"/>
        <v>1</v>
      </c>
      <c r="AE180" s="1">
        <f t="shared" si="41"/>
        <v>1</v>
      </c>
      <c r="AF180" s="1">
        <f t="shared" si="41"/>
        <v>1</v>
      </c>
      <c r="AG180" s="1">
        <f t="shared" si="41"/>
        <v>1</v>
      </c>
      <c r="AH180" s="1">
        <f t="shared" si="41"/>
        <v>1</v>
      </c>
      <c r="AI180" s="1">
        <f t="shared" si="41"/>
        <v>1</v>
      </c>
      <c r="AJ180" s="1"/>
      <c r="AK180" s="2">
        <f>SUMIFS('IND Balance'!E$5:E$141,'IND Balance'!$C$5:$C$141,'Service shares'!$B180,'IND Balance'!$D$5:$D$141,"*"&amp;'Service shares'!$A180)*F180</f>
        <v>2.9439232992000002</v>
      </c>
      <c r="AL180" s="2">
        <f>SUMIFS('IND Balance'!F$5:F$141,'IND Balance'!$C$5:$C$141,'Service shares'!$B180,'IND Balance'!$D$5:$D$141,"*"&amp;'Service shares'!$A180)*G180</f>
        <v>1.7011512684000001</v>
      </c>
      <c r="AM180" s="2">
        <f>SUMIFS('IND Balance'!G$5:G$141,'IND Balance'!$C$5:$C$141,'Service shares'!$B180,'IND Balance'!$D$5:$D$141,"*"&amp;'Service shares'!$A180)*H180</f>
        <v>0</v>
      </c>
      <c r="AN180" s="2">
        <f>SUMIFS('IND Balance'!H$5:H$141,'IND Balance'!$C$5:$C$141,'Service shares'!$B180,'IND Balance'!$D$5:$D$141,"*"&amp;'Service shares'!$A180)*I180</f>
        <v>3.2543410248</v>
      </c>
      <c r="AO180" s="2">
        <f>SUMIFS('IND Balance'!I$5:I$141,'IND Balance'!$C$5:$C$141,'Service shares'!$B180,'IND Balance'!$D$5:$D$141,"*"&amp;'Service shares'!$A180)*J180</f>
        <v>16.966265936399999</v>
      </c>
      <c r="AP180" s="2">
        <f>SUMIFS('IND Balance'!J$5:J$141,'IND Balance'!$C$5:$C$141,'Service shares'!$B180,'IND Balance'!$D$5:$D$141,"*"&amp;'Service shares'!$A180)*K180</f>
        <v>4.6042030260000004</v>
      </c>
      <c r="AQ180" s="2">
        <f>SUMIFS('IND Balance'!K$5:K$141,'IND Balance'!$C$5:$C$141,'Service shares'!$B180,'IND Balance'!$D$5:$D$141,"*"&amp;'Service shares'!$A180)*L180</f>
        <v>11.7753373188</v>
      </c>
      <c r="AR180" s="2">
        <f>SUMIFS('IND Balance'!L$5:L$141,'IND Balance'!$C$5:$C$141,'Service shares'!$B180,'IND Balance'!$D$5:$D$141,"*"&amp;'Service shares'!$A180)*M180</f>
        <v>50.024640024</v>
      </c>
      <c r="AS180" s="2">
        <f>SUMIFS('IND Balance'!M$5:M$141,'IND Balance'!$C$5:$C$141,'Service shares'!$B180,'IND Balance'!$D$5:$D$141,"*"&amp;'Service shares'!$A180)*N180</f>
        <v>2.7054013031999999</v>
      </c>
      <c r="AT180" s="2">
        <f>SUMIFS('IND Balance'!N$5:N$141,'IND Balance'!$C$5:$C$141,'Service shares'!$B180,'IND Balance'!$D$5:$D$141,"*"&amp;'Service shares'!$A180)*O180</f>
        <v>24.063566011199999</v>
      </c>
      <c r="AU180" s="2">
        <f>SUMIFS('IND Balance'!O$5:O$141,'IND Balance'!$C$5:$C$141,'Service shares'!$B180,'IND Balance'!$D$5:$D$141,"*"&amp;'Service shares'!$A180)*P180</f>
        <v>2.6070575580000002</v>
      </c>
      <c r="AV180" s="2">
        <f>SUMIFS('IND Balance'!P$5:P$141,'IND Balance'!$C$5:$C$141,'Service shares'!$B180,'IND Balance'!$D$5:$D$141,"*"&amp;'Service shares'!$A180)*Q180</f>
        <v>0.64717042319999996</v>
      </c>
      <c r="AW180" s="2">
        <f>SUMIFS('IND Balance'!Q$5:Q$141,'IND Balance'!$C$5:$C$141,'Service shares'!$B180,'IND Balance'!$D$5:$D$141,"*"&amp;'Service shares'!$A180)*R180</f>
        <v>0.53988367319999997</v>
      </c>
      <c r="AX180" s="2">
        <f>SUMIFS('IND Balance'!R$5:R$141,'IND Balance'!$C$5:$C$141,'Service shares'!$B180,'IND Balance'!$D$5:$D$141,"*"&amp;'Service shares'!$A180)*S180</f>
        <v>3.0034595951999998</v>
      </c>
      <c r="AY180" s="2">
        <f>SUMIFS('IND Balance'!S$5:S$141,'IND Balance'!$C$5:$C$141,'Service shares'!$B180,'IND Balance'!$D$5:$D$141,"*"&amp;'Service shares'!$A180)*T180</f>
        <v>0.83983439879999999</v>
      </c>
      <c r="AZ180" s="2">
        <f>SUMIFS('IND Balance'!T$5:T$141,'IND Balance'!$C$5:$C$141,'Service shares'!$B180,'IND Balance'!$D$5:$D$141,"*"&amp;'Service shares'!$A180)*U180</f>
        <v>3.0667095828000002</v>
      </c>
      <c r="BA180" s="2">
        <f>SUMIFS('IND Balance'!U$5:U$141,'IND Balance'!$C$5:$C$141,'Service shares'!$B180,'IND Balance'!$D$5:$D$141,"*"&amp;'Service shares'!$A180)*V180</f>
        <v>2.0191931568000001</v>
      </c>
      <c r="BB180" s="2">
        <f>SUMIFS('IND Balance'!V$5:V$141,'IND Balance'!$C$5:$C$141,'Service shares'!$B180,'IND Balance'!$D$5:$D$141,"*"&amp;'Service shares'!$A180)*W180</f>
        <v>3.8307042864</v>
      </c>
      <c r="BC180" s="2">
        <f>SUMIFS('IND Balance'!W$5:W$141,'IND Balance'!$C$5:$C$141,'Service shares'!$B180,'IND Balance'!$D$5:$D$141,"*"&amp;'Service shares'!$A180)*X180</f>
        <v>1.6005968928000001</v>
      </c>
      <c r="BD180" s="2">
        <f>SUMIFS('IND Balance'!X$5:X$141,'IND Balance'!$C$5:$C$141,'Service shares'!$B180,'IND Balance'!$D$5:$D$141,"*"&amp;'Service shares'!$A180)*Y180</f>
        <v>3.7076793551999998</v>
      </c>
      <c r="BE180" s="2">
        <f>SUMIFS('IND Balance'!Y$5:Y$141,'IND Balance'!$C$5:$C$141,'Service shares'!$B180,'IND Balance'!$D$5:$D$141,"*"&amp;'Service shares'!$A180)*Z180</f>
        <v>2.5136207424000001</v>
      </c>
      <c r="BF180" s="2">
        <f>SUMIFS('IND Balance'!Z$5:Z$141,'IND Balance'!$C$5:$C$141,'Service shares'!$B180,'IND Balance'!$D$5:$D$141,"*"&amp;'Service shares'!$A180)*AA180</f>
        <v>0</v>
      </c>
      <c r="BG180" s="2">
        <f>SUMIFS('IND Balance'!AA$5:AA$141,'IND Balance'!$C$5:$C$141,'Service shares'!$B180,'IND Balance'!$D$5:$D$141,"*"&amp;'Service shares'!$A180)*AB180</f>
        <v>0</v>
      </c>
      <c r="BH180" s="2">
        <f>SUMIFS('IND Balance'!AB$5:AB$141,'IND Balance'!$C$5:$C$141,'Service shares'!$B180,'IND Balance'!$D$5:$D$141,"*"&amp;'Service shares'!$A180)*AC180</f>
        <v>0.95826641040000005</v>
      </c>
      <c r="BI180" s="2">
        <f>SUMIFS('IND Balance'!AC$5:AC$141,'IND Balance'!$C$5:$C$141,'Service shares'!$B180,'IND Balance'!$D$5:$D$141,"*"&amp;'Service shares'!$A180)*AD180</f>
        <v>0</v>
      </c>
      <c r="BJ180" s="2">
        <f>SUMIFS('IND Balance'!AD$5:AD$141,'IND Balance'!$C$5:$C$141,'Service shares'!$B180,'IND Balance'!$D$5:$D$141,"*"&amp;'Service shares'!$A180)*AE180</f>
        <v>0</v>
      </c>
      <c r="BK180" s="2">
        <f>SUMIFS('IND Balance'!AE$5:AE$141,'IND Balance'!$C$5:$C$141,'Service shares'!$B180,'IND Balance'!$D$5:$D$141,"*"&amp;'Service shares'!$A180)*AF180</f>
        <v>0</v>
      </c>
      <c r="BL180" s="2">
        <f>SUMIFS('IND Balance'!AF$5:AF$141,'IND Balance'!$C$5:$C$141,'Service shares'!$B180,'IND Balance'!$D$5:$D$141,"*"&amp;'Service shares'!$A180)*AG180</f>
        <v>0.29884122359999998</v>
      </c>
      <c r="BM180" s="2">
        <f>SUMIFS('IND Balance'!AG$5:AG$141,'IND Balance'!$C$5:$C$141,'Service shares'!$B180,'IND Balance'!$D$5:$D$141,"*"&amp;'Service shares'!$A180)*AH180</f>
        <v>8.6113013832000007</v>
      </c>
      <c r="BN180" s="2">
        <f>SUMIFS('IND Balance'!AH$5:AH$141,'IND Balance'!$C$5:$C$141,'Service shares'!$B180,'IND Balance'!$D$5:$D$141,"*"&amp;'Service shares'!$A180)*AI180</f>
        <v>0</v>
      </c>
    </row>
    <row r="181" spans="1:66" x14ac:dyDescent="0.45">
      <c r="A181" t="s">
        <v>374</v>
      </c>
      <c r="B181" t="s">
        <v>128</v>
      </c>
      <c r="C181" t="s">
        <v>173</v>
      </c>
      <c r="D181" s="1">
        <v>0.33333333333333331</v>
      </c>
      <c r="E181" s="1"/>
      <c r="F181" s="1">
        <v>0.33333333333333331</v>
      </c>
      <c r="G181" s="1">
        <v>0.33333333333333331</v>
      </c>
      <c r="H181" s="1">
        <v>0.33333333333333331</v>
      </c>
      <c r="I181" s="1">
        <v>0.33333333333333331</v>
      </c>
      <c r="J181" s="1">
        <v>0.33333333333333331</v>
      </c>
      <c r="K181" s="1">
        <v>0.33333333333333331</v>
      </c>
      <c r="L181" s="1">
        <v>0.33333333333333331</v>
      </c>
      <c r="M181" s="1">
        <v>0.33333333333333331</v>
      </c>
      <c r="N181" s="1">
        <v>0.33333333333333331</v>
      </c>
      <c r="O181" s="1">
        <v>0.33333333333333331</v>
      </c>
      <c r="P181" s="1">
        <v>0.33333333333333331</v>
      </c>
      <c r="Q181" s="1">
        <v>0.33333333333333331</v>
      </c>
      <c r="R181" s="1">
        <v>0.33333333333333331</v>
      </c>
      <c r="S181" s="1">
        <v>0.33333333333333331</v>
      </c>
      <c r="T181" s="1">
        <v>0.33333333333333331</v>
      </c>
      <c r="U181" s="1">
        <v>0.33333333333333331</v>
      </c>
      <c r="V181" s="1">
        <v>0.33333333333333331</v>
      </c>
      <c r="W181" s="1">
        <v>0.33333333333333331</v>
      </c>
      <c r="X181" s="1">
        <v>0.33333333333333331</v>
      </c>
      <c r="Y181" s="1">
        <v>0.33333333333333331</v>
      </c>
      <c r="Z181" s="1">
        <v>0.33333333333333331</v>
      </c>
      <c r="AA181" s="1">
        <v>0.33333333333333331</v>
      </c>
      <c r="AB181" s="1">
        <v>0.33333333333333331</v>
      </c>
      <c r="AC181" s="1">
        <v>0.33333333333333331</v>
      </c>
      <c r="AD181" s="1">
        <v>0.33333333333333331</v>
      </c>
      <c r="AE181" s="1">
        <v>0.33333333333333331</v>
      </c>
      <c r="AF181" s="1">
        <v>0.33333333333333331</v>
      </c>
      <c r="AG181" s="1">
        <v>0.33333333333333331</v>
      </c>
      <c r="AH181" s="1">
        <v>0.33333333333333331</v>
      </c>
      <c r="AI181" s="1">
        <v>0.33333333333333331</v>
      </c>
      <c r="AJ181" s="1"/>
      <c r="AK181" s="2">
        <f>SUMIFS('IND Balance'!E$5:E$141,'IND Balance'!$C$5:$C$141,'Service shares'!$B181,'IND Balance'!$D$5:$D$141,"*"&amp;'Service shares'!$A181)*F181</f>
        <v>0</v>
      </c>
      <c r="AL181" s="2">
        <f>SUMIFS('IND Balance'!F$5:F$141,'IND Balance'!$C$5:$C$141,'Service shares'!$B181,'IND Balance'!$D$5:$D$141,"*"&amp;'Service shares'!$A181)*G181</f>
        <v>0</v>
      </c>
      <c r="AM181" s="2">
        <f>SUMIFS('IND Balance'!G$5:G$141,'IND Balance'!$C$5:$C$141,'Service shares'!$B181,'IND Balance'!$D$5:$D$141,"*"&amp;'Service shares'!$A181)*H181</f>
        <v>3.8165473199999994E-2</v>
      </c>
      <c r="AN181" s="2">
        <f>SUMIFS('IND Balance'!H$5:H$141,'IND Balance'!$C$5:$C$141,'Service shares'!$B181,'IND Balance'!$D$5:$D$141,"*"&amp;'Service shares'!$A181)*I181</f>
        <v>0</v>
      </c>
      <c r="AO181" s="2">
        <f>SUMIFS('IND Balance'!I$5:I$141,'IND Balance'!$C$5:$C$141,'Service shares'!$B181,'IND Balance'!$D$5:$D$141,"*"&amp;'Service shares'!$A181)*J181</f>
        <v>0</v>
      </c>
      <c r="AP181" s="2">
        <f>SUMIFS('IND Balance'!J$5:J$141,'IND Balance'!$C$5:$C$141,'Service shares'!$B181,'IND Balance'!$D$5:$D$141,"*"&amp;'Service shares'!$A181)*K181</f>
        <v>0</v>
      </c>
      <c r="AQ181" s="2">
        <f>SUMIFS('IND Balance'!K$5:K$141,'IND Balance'!$C$5:$C$141,'Service shares'!$B181,'IND Balance'!$D$5:$D$141,"*"&amp;'Service shares'!$A181)*L181</f>
        <v>0</v>
      </c>
      <c r="AR181" s="2">
        <f>SUMIFS('IND Balance'!L$5:L$141,'IND Balance'!$C$5:$C$141,'Service shares'!$B181,'IND Balance'!$D$5:$D$141,"*"&amp;'Service shares'!$A181)*M181</f>
        <v>0</v>
      </c>
      <c r="AS181" s="2">
        <f>SUMIFS('IND Balance'!M$5:M$141,'IND Balance'!$C$5:$C$141,'Service shares'!$B181,'IND Balance'!$D$5:$D$141,"*"&amp;'Service shares'!$A181)*N181</f>
        <v>0</v>
      </c>
      <c r="AT181" s="2">
        <f>SUMIFS('IND Balance'!N$5:N$141,'IND Balance'!$C$5:$C$141,'Service shares'!$B181,'IND Balance'!$D$5:$D$141,"*"&amp;'Service shares'!$A181)*O181</f>
        <v>11.262359417999999</v>
      </c>
      <c r="AU181" s="2">
        <f>SUMIFS('IND Balance'!O$5:O$141,'IND Balance'!$C$5:$C$141,'Service shares'!$B181,'IND Balance'!$D$5:$D$141,"*"&amp;'Service shares'!$A181)*P181</f>
        <v>6.3971512799999991E-2</v>
      </c>
      <c r="AV181" s="2">
        <f>SUMIFS('IND Balance'!P$5:P$141,'IND Balance'!$C$5:$C$141,'Service shares'!$B181,'IND Balance'!$D$5:$D$141,"*"&amp;'Service shares'!$A181)*Q181</f>
        <v>0.4006321008</v>
      </c>
      <c r="AW181" s="2">
        <f>SUMIFS('IND Balance'!Q$5:Q$141,'IND Balance'!$C$5:$C$141,'Service shares'!$B181,'IND Balance'!$D$5:$D$141,"*"&amp;'Service shares'!$A181)*R181</f>
        <v>3.8958173999999998E-2</v>
      </c>
      <c r="AX181" s="2">
        <f>SUMIFS('IND Balance'!R$5:R$141,'IND Balance'!$C$5:$C$141,'Service shares'!$B181,'IND Balance'!$D$5:$D$141,"*"&amp;'Service shares'!$A181)*S181</f>
        <v>0</v>
      </c>
      <c r="AY181" s="2">
        <f>SUMIFS('IND Balance'!S$5:S$141,'IND Balance'!$C$5:$C$141,'Service shares'!$B181,'IND Balance'!$D$5:$D$141,"*"&amp;'Service shares'!$A181)*T181</f>
        <v>6.3760777199999993E-2</v>
      </c>
      <c r="AZ181" s="2">
        <f>SUMIFS('IND Balance'!T$5:T$141,'IND Balance'!$C$5:$C$141,'Service shares'!$B181,'IND Balance'!$D$5:$D$141,"*"&amp;'Service shares'!$A181)*U181</f>
        <v>0.2187365748</v>
      </c>
      <c r="BA181" s="2">
        <f>SUMIFS('IND Balance'!U$5:U$141,'IND Balance'!$C$5:$C$141,'Service shares'!$B181,'IND Balance'!$D$5:$D$141,"*"&amp;'Service shares'!$A181)*V181</f>
        <v>0.47830003199999999</v>
      </c>
      <c r="BB181" s="2">
        <f>SUMIFS('IND Balance'!V$5:V$141,'IND Balance'!$C$5:$C$141,'Service shares'!$B181,'IND Balance'!$D$5:$D$141,"*"&amp;'Service shares'!$A181)*W181</f>
        <v>0.20489501399999999</v>
      </c>
      <c r="BC181" s="2">
        <f>SUMIFS('IND Balance'!W$5:W$141,'IND Balance'!$C$5:$C$141,'Service shares'!$B181,'IND Balance'!$D$5:$D$141,"*"&amp;'Service shares'!$A181)*X181</f>
        <v>0.23953241039999998</v>
      </c>
      <c r="BD181" s="2">
        <f>SUMIFS('IND Balance'!X$5:X$141,'IND Balance'!$C$5:$C$141,'Service shares'!$B181,'IND Balance'!$D$5:$D$141,"*"&amp;'Service shares'!$A181)*Y181</f>
        <v>0</v>
      </c>
      <c r="BE181" s="2">
        <f>SUMIFS('IND Balance'!Y$5:Y$141,'IND Balance'!$C$5:$C$141,'Service shares'!$B181,'IND Balance'!$D$5:$D$141,"*"&amp;'Service shares'!$A181)*Z181</f>
        <v>0.13394689679999999</v>
      </c>
      <c r="BF181" s="2">
        <f>SUMIFS('IND Balance'!Z$5:Z$141,'IND Balance'!$C$5:$C$141,'Service shares'!$B181,'IND Balance'!$D$5:$D$141,"*"&amp;'Service shares'!$A181)*AA181</f>
        <v>0</v>
      </c>
      <c r="BG181" s="2">
        <f>SUMIFS('IND Balance'!AA$5:AA$141,'IND Balance'!$C$5:$C$141,'Service shares'!$B181,'IND Balance'!$D$5:$D$141,"*"&amp;'Service shares'!$A181)*AB181</f>
        <v>0</v>
      </c>
      <c r="BH181" s="2">
        <f>SUMIFS('IND Balance'!AB$5:AB$141,'IND Balance'!$C$5:$C$141,'Service shares'!$B181,'IND Balance'!$D$5:$D$141,"*"&amp;'Service shares'!$A181)*AC181</f>
        <v>0</v>
      </c>
      <c r="BI181" s="2">
        <f>SUMIFS('IND Balance'!AC$5:AC$141,'IND Balance'!$C$5:$C$141,'Service shares'!$B181,'IND Balance'!$D$5:$D$141,"*"&amp;'Service shares'!$A181)*AD181</f>
        <v>9.6296399999999988E-5</v>
      </c>
      <c r="BJ181" s="2">
        <f>SUMIFS('IND Balance'!AD$5:AD$141,'IND Balance'!$C$5:$C$141,'Service shares'!$B181,'IND Balance'!$D$5:$D$141,"*"&amp;'Service shares'!$A181)*AE181</f>
        <v>0</v>
      </c>
      <c r="BK181" s="2">
        <f>SUMIFS('IND Balance'!AE$5:AE$141,'IND Balance'!$C$5:$C$141,'Service shares'!$B181,'IND Balance'!$D$5:$D$141,"*"&amp;'Service shares'!$A181)*AF181</f>
        <v>0</v>
      </c>
      <c r="BL181" s="2">
        <f>SUMIFS('IND Balance'!AF$5:AF$141,'IND Balance'!$C$5:$C$141,'Service shares'!$B181,'IND Balance'!$D$5:$D$141,"*"&amp;'Service shares'!$A181)*AG181</f>
        <v>0</v>
      </c>
      <c r="BM181" s="2">
        <f>SUMIFS('IND Balance'!AG$5:AG$141,'IND Balance'!$C$5:$C$141,'Service shares'!$B181,'IND Balance'!$D$5:$D$141,"*"&amp;'Service shares'!$A181)*AH181</f>
        <v>0</v>
      </c>
      <c r="BN181" s="2">
        <f>SUMIFS('IND Balance'!AH$5:AH$141,'IND Balance'!$C$5:$C$141,'Service shares'!$B181,'IND Balance'!$D$5:$D$141,"*"&amp;'Service shares'!$A181)*AI181</f>
        <v>0</v>
      </c>
    </row>
    <row r="182" spans="1:66" x14ac:dyDescent="0.45">
      <c r="A182" t="s">
        <v>374</v>
      </c>
      <c r="B182" t="s">
        <v>128</v>
      </c>
      <c r="C182" t="s">
        <v>181</v>
      </c>
      <c r="D182" s="1">
        <v>0.66666666666666663</v>
      </c>
      <c r="E182" s="1"/>
      <c r="F182" s="1">
        <v>0.66666666666666663</v>
      </c>
      <c r="G182" s="1">
        <v>0.66666666666666663</v>
      </c>
      <c r="H182" s="1">
        <v>0.66666666666666663</v>
      </c>
      <c r="I182" s="1">
        <v>0.66666666666666663</v>
      </c>
      <c r="J182" s="1">
        <v>0.66666666666666663</v>
      </c>
      <c r="K182" s="1">
        <v>0.66666666666666663</v>
      </c>
      <c r="L182" s="1">
        <v>0.66666666666666663</v>
      </c>
      <c r="M182" s="1">
        <v>0.66666666666666663</v>
      </c>
      <c r="N182" s="1">
        <v>0.66666666666666663</v>
      </c>
      <c r="O182" s="1">
        <v>0.66666666666666663</v>
      </c>
      <c r="P182" s="1">
        <v>0.66666666666666663</v>
      </c>
      <c r="Q182" s="1">
        <v>0.66666666666666663</v>
      </c>
      <c r="R182" s="1">
        <v>0.66666666666666663</v>
      </c>
      <c r="S182" s="1">
        <v>0.66666666666666663</v>
      </c>
      <c r="T182" s="1">
        <v>0.66666666666666663</v>
      </c>
      <c r="U182" s="1">
        <v>0.66666666666666663</v>
      </c>
      <c r="V182" s="1">
        <v>0.66666666666666663</v>
      </c>
      <c r="W182" s="1">
        <v>0.66666666666666663</v>
      </c>
      <c r="X182" s="1">
        <v>0.66666666666666663</v>
      </c>
      <c r="Y182" s="1">
        <v>0.66666666666666663</v>
      </c>
      <c r="Z182" s="1">
        <v>0.66666666666666663</v>
      </c>
      <c r="AA182" s="1">
        <v>0.66666666666666663</v>
      </c>
      <c r="AB182" s="1">
        <v>0.66666666666666663</v>
      </c>
      <c r="AC182" s="1">
        <v>0.66666666666666663</v>
      </c>
      <c r="AD182" s="1">
        <v>0.66666666666666663</v>
      </c>
      <c r="AE182" s="1">
        <v>0.66666666666666663</v>
      </c>
      <c r="AF182" s="1">
        <v>0.66666666666666663</v>
      </c>
      <c r="AG182" s="1">
        <v>0.66666666666666663</v>
      </c>
      <c r="AH182" s="1">
        <v>0.66666666666666663</v>
      </c>
      <c r="AI182" s="1">
        <v>0.66666666666666663</v>
      </c>
      <c r="AJ182" s="1"/>
      <c r="AK182" s="2">
        <f>SUMIFS('IND Balance'!E$5:E$141,'IND Balance'!$C$5:$C$141,'Service shares'!$B182,'IND Balance'!$D$5:$D$141,"*"&amp;'Service shares'!$A182)*F182</f>
        <v>0</v>
      </c>
      <c r="AL182" s="2">
        <f>SUMIFS('IND Balance'!F$5:F$141,'IND Balance'!$C$5:$C$141,'Service shares'!$B182,'IND Balance'!$D$5:$D$141,"*"&amp;'Service shares'!$A182)*G182</f>
        <v>0</v>
      </c>
      <c r="AM182" s="2">
        <f>SUMIFS('IND Balance'!G$5:G$141,'IND Balance'!$C$5:$C$141,'Service shares'!$B182,'IND Balance'!$D$5:$D$141,"*"&amp;'Service shares'!$A182)*H182</f>
        <v>7.6330946399999988E-2</v>
      </c>
      <c r="AN182" s="2">
        <f>SUMIFS('IND Balance'!H$5:H$141,'IND Balance'!$C$5:$C$141,'Service shares'!$B182,'IND Balance'!$D$5:$D$141,"*"&amp;'Service shares'!$A182)*I182</f>
        <v>0</v>
      </c>
      <c r="AO182" s="2">
        <f>SUMIFS('IND Balance'!I$5:I$141,'IND Balance'!$C$5:$C$141,'Service shares'!$B182,'IND Balance'!$D$5:$D$141,"*"&amp;'Service shares'!$A182)*J182</f>
        <v>0</v>
      </c>
      <c r="AP182" s="2">
        <f>SUMIFS('IND Balance'!J$5:J$141,'IND Balance'!$C$5:$C$141,'Service shares'!$B182,'IND Balance'!$D$5:$D$141,"*"&amp;'Service shares'!$A182)*K182</f>
        <v>0</v>
      </c>
      <c r="AQ182" s="2">
        <f>SUMIFS('IND Balance'!K$5:K$141,'IND Balance'!$C$5:$C$141,'Service shares'!$B182,'IND Balance'!$D$5:$D$141,"*"&amp;'Service shares'!$A182)*L182</f>
        <v>0</v>
      </c>
      <c r="AR182" s="2">
        <f>SUMIFS('IND Balance'!L$5:L$141,'IND Balance'!$C$5:$C$141,'Service shares'!$B182,'IND Balance'!$D$5:$D$141,"*"&amp;'Service shares'!$A182)*M182</f>
        <v>0</v>
      </c>
      <c r="AS182" s="2">
        <f>SUMIFS('IND Balance'!M$5:M$141,'IND Balance'!$C$5:$C$141,'Service shares'!$B182,'IND Balance'!$D$5:$D$141,"*"&amp;'Service shares'!$A182)*N182</f>
        <v>0</v>
      </c>
      <c r="AT182" s="2">
        <f>SUMIFS('IND Balance'!N$5:N$141,'IND Balance'!$C$5:$C$141,'Service shares'!$B182,'IND Balance'!$D$5:$D$141,"*"&amp;'Service shares'!$A182)*O182</f>
        <v>22.524718835999998</v>
      </c>
      <c r="AU182" s="2">
        <f>SUMIFS('IND Balance'!O$5:O$141,'IND Balance'!$C$5:$C$141,'Service shares'!$B182,'IND Balance'!$D$5:$D$141,"*"&amp;'Service shares'!$A182)*P182</f>
        <v>0.12794302559999998</v>
      </c>
      <c r="AV182" s="2">
        <f>SUMIFS('IND Balance'!P$5:P$141,'IND Balance'!$C$5:$C$141,'Service shares'!$B182,'IND Balance'!$D$5:$D$141,"*"&amp;'Service shares'!$A182)*Q182</f>
        <v>0.8012642016</v>
      </c>
      <c r="AW182" s="2">
        <f>SUMIFS('IND Balance'!Q$5:Q$141,'IND Balance'!$C$5:$C$141,'Service shares'!$B182,'IND Balance'!$D$5:$D$141,"*"&amp;'Service shares'!$A182)*R182</f>
        <v>7.7916347999999996E-2</v>
      </c>
      <c r="AX182" s="2">
        <f>SUMIFS('IND Balance'!R$5:R$141,'IND Balance'!$C$5:$C$141,'Service shares'!$B182,'IND Balance'!$D$5:$D$141,"*"&amp;'Service shares'!$A182)*S182</f>
        <v>0</v>
      </c>
      <c r="AY182" s="2">
        <f>SUMIFS('IND Balance'!S$5:S$141,'IND Balance'!$C$5:$C$141,'Service shares'!$B182,'IND Balance'!$D$5:$D$141,"*"&amp;'Service shares'!$A182)*T182</f>
        <v>0.12752155439999999</v>
      </c>
      <c r="AZ182" s="2">
        <f>SUMIFS('IND Balance'!T$5:T$141,'IND Balance'!$C$5:$C$141,'Service shares'!$B182,'IND Balance'!$D$5:$D$141,"*"&amp;'Service shares'!$A182)*U182</f>
        <v>0.4374731496</v>
      </c>
      <c r="BA182" s="2">
        <f>SUMIFS('IND Balance'!U$5:U$141,'IND Balance'!$C$5:$C$141,'Service shares'!$B182,'IND Balance'!$D$5:$D$141,"*"&amp;'Service shares'!$A182)*V182</f>
        <v>0.95660006399999997</v>
      </c>
      <c r="BB182" s="2">
        <f>SUMIFS('IND Balance'!V$5:V$141,'IND Balance'!$C$5:$C$141,'Service shares'!$B182,'IND Balance'!$D$5:$D$141,"*"&amp;'Service shares'!$A182)*W182</f>
        <v>0.40979002799999997</v>
      </c>
      <c r="BC182" s="2">
        <f>SUMIFS('IND Balance'!W$5:W$141,'IND Balance'!$C$5:$C$141,'Service shares'!$B182,'IND Balance'!$D$5:$D$141,"*"&amp;'Service shares'!$A182)*X182</f>
        <v>0.47906482079999996</v>
      </c>
      <c r="BD182" s="2">
        <f>SUMIFS('IND Balance'!X$5:X$141,'IND Balance'!$C$5:$C$141,'Service shares'!$B182,'IND Balance'!$D$5:$D$141,"*"&amp;'Service shares'!$A182)*Y182</f>
        <v>0</v>
      </c>
      <c r="BE182" s="2">
        <f>SUMIFS('IND Balance'!Y$5:Y$141,'IND Balance'!$C$5:$C$141,'Service shares'!$B182,'IND Balance'!$D$5:$D$141,"*"&amp;'Service shares'!$A182)*Z182</f>
        <v>0.26789379359999999</v>
      </c>
      <c r="BF182" s="2">
        <f>SUMIFS('IND Balance'!Z$5:Z$141,'IND Balance'!$C$5:$C$141,'Service shares'!$B182,'IND Balance'!$D$5:$D$141,"*"&amp;'Service shares'!$A182)*AA182</f>
        <v>0</v>
      </c>
      <c r="BG182" s="2">
        <f>SUMIFS('IND Balance'!AA$5:AA$141,'IND Balance'!$C$5:$C$141,'Service shares'!$B182,'IND Balance'!$D$5:$D$141,"*"&amp;'Service shares'!$A182)*AB182</f>
        <v>0</v>
      </c>
      <c r="BH182" s="2">
        <f>SUMIFS('IND Balance'!AB$5:AB$141,'IND Balance'!$C$5:$C$141,'Service shares'!$B182,'IND Balance'!$D$5:$D$141,"*"&amp;'Service shares'!$A182)*AC182</f>
        <v>0</v>
      </c>
      <c r="BI182" s="2">
        <f>SUMIFS('IND Balance'!AC$5:AC$141,'IND Balance'!$C$5:$C$141,'Service shares'!$B182,'IND Balance'!$D$5:$D$141,"*"&amp;'Service shares'!$A182)*AD182</f>
        <v>1.9259279999999998E-4</v>
      </c>
      <c r="BJ182" s="2">
        <f>SUMIFS('IND Balance'!AD$5:AD$141,'IND Balance'!$C$5:$C$141,'Service shares'!$B182,'IND Balance'!$D$5:$D$141,"*"&amp;'Service shares'!$A182)*AE182</f>
        <v>0</v>
      </c>
      <c r="BK182" s="2">
        <f>SUMIFS('IND Balance'!AE$5:AE$141,'IND Balance'!$C$5:$C$141,'Service shares'!$B182,'IND Balance'!$D$5:$D$141,"*"&amp;'Service shares'!$A182)*AF182</f>
        <v>0</v>
      </c>
      <c r="BL182" s="2">
        <f>SUMIFS('IND Balance'!AF$5:AF$141,'IND Balance'!$C$5:$C$141,'Service shares'!$B182,'IND Balance'!$D$5:$D$141,"*"&amp;'Service shares'!$A182)*AG182</f>
        <v>0</v>
      </c>
      <c r="BM182" s="2">
        <f>SUMIFS('IND Balance'!AG$5:AG$141,'IND Balance'!$C$5:$C$141,'Service shares'!$B182,'IND Balance'!$D$5:$D$141,"*"&amp;'Service shares'!$A182)*AH182</f>
        <v>0</v>
      </c>
      <c r="BN182" s="2">
        <f>SUMIFS('IND Balance'!AH$5:AH$141,'IND Balance'!$C$5:$C$141,'Service shares'!$B182,'IND Balance'!$D$5:$D$141,"*"&amp;'Service shares'!$A182)*AI182</f>
        <v>0</v>
      </c>
    </row>
    <row r="183" spans="1:66" x14ac:dyDescent="0.45">
      <c r="A183" t="s">
        <v>374</v>
      </c>
      <c r="B183" t="s">
        <v>42</v>
      </c>
      <c r="C183" t="s">
        <v>173</v>
      </c>
      <c r="D183" s="1">
        <v>1</v>
      </c>
      <c r="E183" s="1"/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1</v>
      </c>
      <c r="Z183" s="1">
        <v>1</v>
      </c>
      <c r="AA183" s="1">
        <v>1</v>
      </c>
      <c r="AB183" s="1">
        <v>1</v>
      </c>
      <c r="AC183" s="1">
        <v>1</v>
      </c>
      <c r="AD183" s="1">
        <v>1</v>
      </c>
      <c r="AE183" s="1">
        <v>1</v>
      </c>
      <c r="AF183" s="1">
        <v>1</v>
      </c>
      <c r="AG183" s="1">
        <v>1</v>
      </c>
      <c r="AH183" s="1">
        <v>1</v>
      </c>
      <c r="AI183" s="1">
        <v>1</v>
      </c>
      <c r="AJ183" s="1"/>
      <c r="AK183" s="2">
        <f>SUMIFS('IND Balance'!E$5:E$141,'IND Balance'!$C$5:$C$141,'Service shares'!$B183,'IND Balance'!$D$5:$D$141,"*"&amp;'Service shares'!$A183)*F183</f>
        <v>0</v>
      </c>
      <c r="AL183" s="2">
        <f>SUMIFS('IND Balance'!F$5:F$141,'IND Balance'!$C$5:$C$141,'Service shares'!$B183,'IND Balance'!$D$5:$D$141,"*"&amp;'Service shares'!$A183)*G183</f>
        <v>0.85549721759999997</v>
      </c>
      <c r="AM183" s="2">
        <f>SUMIFS('IND Balance'!G$5:G$141,'IND Balance'!$C$5:$C$141,'Service shares'!$B183,'IND Balance'!$D$5:$D$141,"*"&amp;'Service shares'!$A183)*H183</f>
        <v>2.6770399199999999E-2</v>
      </c>
      <c r="AN183" s="2">
        <f>SUMIFS('IND Balance'!H$5:H$141,'IND Balance'!$C$5:$C$141,'Service shares'!$B183,'IND Balance'!$D$5:$D$141,"*"&amp;'Service shares'!$A183)*I183</f>
        <v>0</v>
      </c>
      <c r="AO183" s="2">
        <f>SUMIFS('IND Balance'!I$5:I$141,'IND Balance'!$C$5:$C$141,'Service shares'!$B183,'IND Balance'!$D$5:$D$141,"*"&amp;'Service shares'!$A183)*J183</f>
        <v>8.8842179411999993</v>
      </c>
      <c r="AP183" s="2">
        <f>SUMIFS('IND Balance'!J$5:J$141,'IND Balance'!$C$5:$C$141,'Service shares'!$B183,'IND Balance'!$D$5:$D$141,"*"&amp;'Service shares'!$A183)*K183</f>
        <v>1.3251473208</v>
      </c>
      <c r="AQ183" s="2">
        <f>SUMIFS('IND Balance'!K$5:K$141,'IND Balance'!$C$5:$C$141,'Service shares'!$B183,'IND Balance'!$D$5:$D$141,"*"&amp;'Service shares'!$A183)*L183</f>
        <v>0</v>
      </c>
      <c r="AR183" s="2">
        <f>SUMIFS('IND Balance'!L$5:L$141,'IND Balance'!$C$5:$C$141,'Service shares'!$B183,'IND Balance'!$D$5:$D$141,"*"&amp;'Service shares'!$A183)*M183</f>
        <v>0</v>
      </c>
      <c r="AS183" s="2">
        <f>SUMIFS('IND Balance'!M$5:M$141,'IND Balance'!$C$5:$C$141,'Service shares'!$B183,'IND Balance'!$D$5:$D$141,"*"&amp;'Service shares'!$A183)*N183</f>
        <v>0</v>
      </c>
      <c r="AT183" s="2">
        <f>SUMIFS('IND Balance'!N$5:N$141,'IND Balance'!$C$5:$C$141,'Service shares'!$B183,'IND Balance'!$D$5:$D$141,"*"&amp;'Service shares'!$A183)*O183</f>
        <v>26.624505967200001</v>
      </c>
      <c r="AU183" s="2">
        <f>SUMIFS('IND Balance'!O$5:O$141,'IND Balance'!$C$5:$C$141,'Service shares'!$B183,'IND Balance'!$D$5:$D$141,"*"&amp;'Service shares'!$A183)*P183</f>
        <v>0</v>
      </c>
      <c r="AV183" s="2">
        <f>SUMIFS('IND Balance'!P$5:P$141,'IND Balance'!$C$5:$C$141,'Service shares'!$B183,'IND Balance'!$D$5:$D$141,"*"&amp;'Service shares'!$A183)*Q183</f>
        <v>5.6019384E-3</v>
      </c>
      <c r="AW183" s="2">
        <f>SUMIFS('IND Balance'!Q$5:Q$141,'IND Balance'!$C$5:$C$141,'Service shares'!$B183,'IND Balance'!$D$5:$D$141,"*"&amp;'Service shares'!$A183)*R183</f>
        <v>0</v>
      </c>
      <c r="AX183" s="2">
        <f>SUMIFS('IND Balance'!R$5:R$141,'IND Balance'!$C$5:$C$141,'Service shares'!$B183,'IND Balance'!$D$5:$D$141,"*"&amp;'Service shares'!$A183)*S183</f>
        <v>0</v>
      </c>
      <c r="AY183" s="2">
        <f>SUMIFS('IND Balance'!S$5:S$141,'IND Balance'!$C$5:$C$141,'Service shares'!$B183,'IND Balance'!$D$5:$D$141,"*"&amp;'Service shares'!$A183)*T183</f>
        <v>0</v>
      </c>
      <c r="AZ183" s="2">
        <f>SUMIFS('IND Balance'!T$5:T$141,'IND Balance'!$C$5:$C$141,'Service shares'!$B183,'IND Balance'!$D$5:$D$141,"*"&amp;'Service shares'!$A183)*U183</f>
        <v>2.8972656000000002E-3</v>
      </c>
      <c r="BA183" s="2">
        <f>SUMIFS('IND Balance'!U$5:U$141,'IND Balance'!$C$5:$C$141,'Service shares'!$B183,'IND Balance'!$D$5:$D$141,"*"&amp;'Service shares'!$A183)*V183</f>
        <v>0</v>
      </c>
      <c r="BB183" s="2">
        <f>SUMIFS('IND Balance'!V$5:V$141,'IND Balance'!$C$5:$C$141,'Service shares'!$B183,'IND Balance'!$D$5:$D$141,"*"&amp;'Service shares'!$A183)*W183</f>
        <v>1.2895344000000001E-3</v>
      </c>
      <c r="BC183" s="2">
        <f>SUMIFS('IND Balance'!W$5:W$141,'IND Balance'!$C$5:$C$141,'Service shares'!$B183,'IND Balance'!$D$5:$D$141,"*"&amp;'Service shares'!$A183)*X183</f>
        <v>0</v>
      </c>
      <c r="BD183" s="2">
        <f>SUMIFS('IND Balance'!X$5:X$141,'IND Balance'!$C$5:$C$141,'Service shares'!$B183,'IND Balance'!$D$5:$D$141,"*"&amp;'Service shares'!$A183)*Y183</f>
        <v>0</v>
      </c>
      <c r="BE183" s="2">
        <f>SUMIFS('IND Balance'!Y$5:Y$141,'IND Balance'!$C$5:$C$141,'Service shares'!$B183,'IND Balance'!$D$5:$D$141,"*"&amp;'Service shares'!$A183)*Z183</f>
        <v>4.1742395999999999E-3</v>
      </c>
      <c r="BF183" s="2">
        <f>SUMIFS('IND Balance'!Z$5:Z$141,'IND Balance'!$C$5:$C$141,'Service shares'!$B183,'IND Balance'!$D$5:$D$141,"*"&amp;'Service shares'!$A183)*AA183</f>
        <v>0</v>
      </c>
      <c r="BG183" s="2">
        <f>SUMIFS('IND Balance'!AA$5:AA$141,'IND Balance'!$C$5:$C$141,'Service shares'!$B183,'IND Balance'!$D$5:$D$141,"*"&amp;'Service shares'!$A183)*AB183</f>
        <v>2.3680080252</v>
      </c>
      <c r="BH183" s="2">
        <f>SUMIFS('IND Balance'!AB$5:AB$141,'IND Balance'!$C$5:$C$141,'Service shares'!$B183,'IND Balance'!$D$5:$D$141,"*"&amp;'Service shares'!$A183)*AC183</f>
        <v>0</v>
      </c>
      <c r="BI183" s="2">
        <f>SUMIFS('IND Balance'!AC$5:AC$141,'IND Balance'!$C$5:$C$141,'Service shares'!$B183,'IND Balance'!$D$5:$D$141,"*"&amp;'Service shares'!$A183)*AD183</f>
        <v>2.4371362800000001E-2</v>
      </c>
      <c r="BJ183" s="2">
        <f>SUMIFS('IND Balance'!AD$5:AD$141,'IND Balance'!$C$5:$C$141,'Service shares'!$B183,'IND Balance'!$D$5:$D$141,"*"&amp;'Service shares'!$A183)*AE183</f>
        <v>0</v>
      </c>
      <c r="BK183" s="2">
        <f>SUMIFS('IND Balance'!AE$5:AE$141,'IND Balance'!$C$5:$C$141,'Service shares'!$B183,'IND Balance'!$D$5:$D$141,"*"&amp;'Service shares'!$A183)*AF183</f>
        <v>0</v>
      </c>
      <c r="BL183" s="2">
        <f>SUMIFS('IND Balance'!AF$5:AF$141,'IND Balance'!$C$5:$C$141,'Service shares'!$B183,'IND Balance'!$D$5:$D$141,"*"&amp;'Service shares'!$A183)*AG183</f>
        <v>0</v>
      </c>
      <c r="BM183" s="2">
        <f>SUMIFS('IND Balance'!AG$5:AG$141,'IND Balance'!$C$5:$C$141,'Service shares'!$B183,'IND Balance'!$D$5:$D$141,"*"&amp;'Service shares'!$A183)*AH183</f>
        <v>0</v>
      </c>
      <c r="BN183" s="2">
        <f>SUMIFS('IND Balance'!AH$5:AH$141,'IND Balance'!$C$5:$C$141,'Service shares'!$B183,'IND Balance'!$D$5:$D$141,"*"&amp;'Service shares'!$A183)*AI183</f>
        <v>0</v>
      </c>
    </row>
    <row r="184" spans="1:66" x14ac:dyDescent="0.45">
      <c r="A184" t="s">
        <v>374</v>
      </c>
      <c r="B184" t="s">
        <v>41</v>
      </c>
      <c r="C184" t="s">
        <v>173</v>
      </c>
      <c r="D184" s="1">
        <v>0.31818181818181818</v>
      </c>
      <c r="E184" s="1"/>
      <c r="F184" s="1">
        <v>0.31818181818181818</v>
      </c>
      <c r="G184" s="1">
        <v>0.31818181818181818</v>
      </c>
      <c r="H184" s="1">
        <v>0.31818181818181818</v>
      </c>
      <c r="I184" s="1">
        <v>0.31818181818181818</v>
      </c>
      <c r="J184" s="1">
        <v>0.31818181818181818</v>
      </c>
      <c r="K184" s="1">
        <v>0.31818181818181818</v>
      </c>
      <c r="L184" s="1">
        <v>0.31818181818181818</v>
      </c>
      <c r="M184" s="1">
        <v>0.31818181818181818</v>
      </c>
      <c r="N184" s="1">
        <v>0.31818181818181818</v>
      </c>
      <c r="O184" s="1">
        <v>0.31818181818181818</v>
      </c>
      <c r="P184" s="1">
        <v>0.31818181818181818</v>
      </c>
      <c r="Q184" s="1">
        <v>0.31818181818181818</v>
      </c>
      <c r="R184" s="1">
        <v>0.31818181818181818</v>
      </c>
      <c r="S184" s="1">
        <v>0.31818181818181818</v>
      </c>
      <c r="T184" s="1">
        <v>0.31818181818181818</v>
      </c>
      <c r="U184" s="1">
        <v>0.31818181818181818</v>
      </c>
      <c r="V184" s="1">
        <v>0.31818181818181818</v>
      </c>
      <c r="W184" s="1">
        <v>0.31818181818181818</v>
      </c>
      <c r="X184" s="1">
        <v>0.31818181818181818</v>
      </c>
      <c r="Y184" s="1">
        <v>0.31818181818181818</v>
      </c>
      <c r="Z184" s="1">
        <v>0.31818181818181818</v>
      </c>
      <c r="AA184" s="1">
        <v>0.31818181818181818</v>
      </c>
      <c r="AB184" s="1">
        <v>0.31818181818181818</v>
      </c>
      <c r="AC184" s="1">
        <v>0.31818181818181818</v>
      </c>
      <c r="AD184" s="1">
        <v>0.31818181818181818</v>
      </c>
      <c r="AE184" s="1">
        <v>0.31818181818181818</v>
      </c>
      <c r="AF184" s="1">
        <v>0.31818181818181818</v>
      </c>
      <c r="AG184" s="1">
        <v>0.31818181818181818</v>
      </c>
      <c r="AH184" s="1">
        <v>0.31818181818181818</v>
      </c>
      <c r="AI184" s="1">
        <v>0.31818181818181818</v>
      </c>
      <c r="AJ184" s="1"/>
      <c r="AK184" s="2">
        <f>SUMIFS('IND Balance'!E$5:E$141,'IND Balance'!$C$5:$C$141,'Service shares'!$B184,'IND Balance'!$D$5:$D$141,"*"&amp;'Service shares'!$A184)*F184</f>
        <v>0</v>
      </c>
      <c r="AL184" s="2">
        <f>SUMIFS('IND Balance'!F$5:F$141,'IND Balance'!$C$5:$C$141,'Service shares'!$B184,'IND Balance'!$D$5:$D$141,"*"&amp;'Service shares'!$A184)*G184</f>
        <v>0</v>
      </c>
      <c r="AM184" s="2">
        <f>SUMIFS('IND Balance'!G$5:G$141,'IND Balance'!$C$5:$C$141,'Service shares'!$B184,'IND Balance'!$D$5:$D$141,"*"&amp;'Service shares'!$A184)*H184</f>
        <v>0</v>
      </c>
      <c r="AN184" s="2">
        <f>SUMIFS('IND Balance'!H$5:H$141,'IND Balance'!$C$5:$C$141,'Service shares'!$B184,'IND Balance'!$D$5:$D$141,"*"&amp;'Service shares'!$A184)*I184</f>
        <v>2.8987267931999998</v>
      </c>
      <c r="AO184" s="2">
        <f>SUMIFS('IND Balance'!I$5:I$141,'IND Balance'!$C$5:$C$141,'Service shares'!$B184,'IND Balance'!$D$5:$D$141,"*"&amp;'Service shares'!$A184)*J184</f>
        <v>0.39415924456363638</v>
      </c>
      <c r="AP184" s="2">
        <f>SUMIFS('IND Balance'!J$5:J$141,'IND Balance'!$C$5:$C$141,'Service shares'!$B184,'IND Balance'!$D$5:$D$141,"*"&amp;'Service shares'!$A184)*K184</f>
        <v>0</v>
      </c>
      <c r="AQ184" s="2">
        <f>SUMIFS('IND Balance'!K$5:K$141,'IND Balance'!$C$5:$C$141,'Service shares'!$B184,'IND Balance'!$D$5:$D$141,"*"&amp;'Service shares'!$A184)*L184</f>
        <v>6.0136530872727273E-2</v>
      </c>
      <c r="AR184" s="2">
        <f>SUMIFS('IND Balance'!L$5:L$141,'IND Balance'!$C$5:$C$141,'Service shares'!$B184,'IND Balance'!$D$5:$D$141,"*"&amp;'Service shares'!$A184)*M184</f>
        <v>0</v>
      </c>
      <c r="AS184" s="2">
        <f>SUMIFS('IND Balance'!M$5:M$141,'IND Balance'!$C$5:$C$141,'Service shares'!$B184,'IND Balance'!$D$5:$D$141,"*"&amp;'Service shares'!$A184)*N184</f>
        <v>0</v>
      </c>
      <c r="AT184" s="2">
        <f>SUMIFS('IND Balance'!N$5:N$141,'IND Balance'!$C$5:$C$141,'Service shares'!$B184,'IND Balance'!$D$5:$D$141,"*"&amp;'Service shares'!$A184)*O184</f>
        <v>213.25060746130907</v>
      </c>
      <c r="AU184" s="2">
        <f>SUMIFS('IND Balance'!O$5:O$141,'IND Balance'!$C$5:$C$141,'Service shares'!$B184,'IND Balance'!$D$5:$D$141,"*"&amp;'Service shares'!$A184)*P184</f>
        <v>0</v>
      </c>
      <c r="AV184" s="2">
        <f>SUMIFS('IND Balance'!P$5:P$141,'IND Balance'!$C$5:$C$141,'Service shares'!$B184,'IND Balance'!$D$5:$D$141,"*"&amp;'Service shares'!$A184)*Q184</f>
        <v>0.71850112510909092</v>
      </c>
      <c r="AW184" s="2">
        <f>SUMIFS('IND Balance'!Q$5:Q$141,'IND Balance'!$C$5:$C$141,'Service shares'!$B184,'IND Balance'!$D$5:$D$141,"*"&amp;'Service shares'!$A184)*R184</f>
        <v>0.15247012467272728</v>
      </c>
      <c r="AX184" s="2">
        <f>SUMIFS('IND Balance'!R$5:R$141,'IND Balance'!$C$5:$C$141,'Service shares'!$B184,'IND Balance'!$D$5:$D$141,"*"&amp;'Service shares'!$A184)*S184</f>
        <v>9.0360659454545456E-3</v>
      </c>
      <c r="AY184" s="2">
        <f>SUMIFS('IND Balance'!S$5:S$141,'IND Balance'!$C$5:$C$141,'Service shares'!$B184,'IND Balance'!$D$5:$D$141,"*"&amp;'Service shares'!$A184)*T184</f>
        <v>3.4774799563636362E-2</v>
      </c>
      <c r="AZ184" s="2">
        <f>SUMIFS('IND Balance'!T$5:T$141,'IND Balance'!$C$5:$C$141,'Service shares'!$B184,'IND Balance'!$D$5:$D$141,"*"&amp;'Service shares'!$A184)*U184</f>
        <v>8.6996946272727263E-2</v>
      </c>
      <c r="BA184" s="2">
        <f>SUMIFS('IND Balance'!U$5:U$141,'IND Balance'!$C$5:$C$141,'Service shares'!$B184,'IND Balance'!$D$5:$D$141,"*"&amp;'Service shares'!$A184)*V184</f>
        <v>0</v>
      </c>
      <c r="BB184" s="2">
        <f>SUMIFS('IND Balance'!V$5:V$141,'IND Balance'!$C$5:$C$141,'Service shares'!$B184,'IND Balance'!$D$5:$D$141,"*"&amp;'Service shares'!$A184)*W184</f>
        <v>7.8934691945454549E-2</v>
      </c>
      <c r="BC184" s="2">
        <f>SUMIFS('IND Balance'!W$5:W$141,'IND Balance'!$C$5:$C$141,'Service shares'!$B184,'IND Balance'!$D$5:$D$141,"*"&amp;'Service shares'!$A184)*X184</f>
        <v>3.8566137272727269E-3</v>
      </c>
      <c r="BD184" s="2">
        <f>SUMIFS('IND Balance'!X$5:X$141,'IND Balance'!$C$5:$C$141,'Service shares'!$B184,'IND Balance'!$D$5:$D$141,"*"&amp;'Service shares'!$A184)*Y184</f>
        <v>0</v>
      </c>
      <c r="BE184" s="2">
        <f>SUMIFS('IND Balance'!Y$5:Y$141,'IND Balance'!$C$5:$C$141,'Service shares'!$B184,'IND Balance'!$D$5:$D$141,"*"&amp;'Service shares'!$A184)*Z184</f>
        <v>4.4321084181818179E-3</v>
      </c>
      <c r="BF184" s="2">
        <f>SUMIFS('IND Balance'!Z$5:Z$141,'IND Balance'!$C$5:$C$141,'Service shares'!$B184,'IND Balance'!$D$5:$D$141,"*"&amp;'Service shares'!$A184)*AA184</f>
        <v>0</v>
      </c>
      <c r="BG184" s="2">
        <f>SUMIFS('IND Balance'!AA$5:AA$141,'IND Balance'!$C$5:$C$141,'Service shares'!$B184,'IND Balance'!$D$5:$D$141,"*"&amp;'Service shares'!$A184)*AB184</f>
        <v>0</v>
      </c>
      <c r="BH184" s="2">
        <f>SUMIFS('IND Balance'!AB$5:AB$141,'IND Balance'!$C$5:$C$141,'Service shares'!$B184,'IND Balance'!$D$5:$D$141,"*"&amp;'Service shares'!$A184)*AC184</f>
        <v>0.4430083529454546</v>
      </c>
      <c r="BI184" s="2">
        <f>SUMIFS('IND Balance'!AC$5:AC$141,'IND Balance'!$C$5:$C$141,'Service shares'!$B184,'IND Balance'!$D$5:$D$141,"*"&amp;'Service shares'!$A184)*AD184</f>
        <v>0.25111151329090908</v>
      </c>
      <c r="BJ184" s="2">
        <f>SUMIFS('IND Balance'!AD$5:AD$141,'IND Balance'!$C$5:$C$141,'Service shares'!$B184,'IND Balance'!$D$5:$D$141,"*"&amp;'Service shares'!$A184)*AE184</f>
        <v>0</v>
      </c>
      <c r="BK184" s="2">
        <f>SUMIFS('IND Balance'!AE$5:AE$141,'IND Balance'!$C$5:$C$141,'Service shares'!$B184,'IND Balance'!$D$5:$D$141,"*"&amp;'Service shares'!$A184)*AF184</f>
        <v>0</v>
      </c>
      <c r="BL184" s="2">
        <f>SUMIFS('IND Balance'!AF$5:AF$141,'IND Balance'!$C$5:$C$141,'Service shares'!$B184,'IND Balance'!$D$5:$D$141,"*"&amp;'Service shares'!$A184)*AG184</f>
        <v>0</v>
      </c>
      <c r="BM184" s="2">
        <f>SUMIFS('IND Balance'!AG$5:AG$141,'IND Balance'!$C$5:$C$141,'Service shares'!$B184,'IND Balance'!$D$5:$D$141,"*"&amp;'Service shares'!$A184)*AH184</f>
        <v>0</v>
      </c>
      <c r="BN184" s="2">
        <f>SUMIFS('IND Balance'!AH$5:AH$141,'IND Balance'!$C$5:$C$141,'Service shares'!$B184,'IND Balance'!$D$5:$D$141,"*"&amp;'Service shares'!$A184)*AI184</f>
        <v>0</v>
      </c>
    </row>
    <row r="185" spans="1:66" x14ac:dyDescent="0.45">
      <c r="A185" t="s">
        <v>374</v>
      </c>
      <c r="B185" t="s">
        <v>41</v>
      </c>
      <c r="C185" t="s">
        <v>181</v>
      </c>
      <c r="D185" s="1">
        <v>0.31818181818181818</v>
      </c>
      <c r="E185" s="1"/>
      <c r="F185" s="1">
        <v>0.31818181818181818</v>
      </c>
      <c r="G185" s="1">
        <v>0.31818181818181818</v>
      </c>
      <c r="H185" s="1">
        <v>0.31818181818181818</v>
      </c>
      <c r="I185" s="1">
        <v>0.31818181818181818</v>
      </c>
      <c r="J185" s="1">
        <v>0.31818181818181818</v>
      </c>
      <c r="K185" s="1">
        <v>0.31818181818181818</v>
      </c>
      <c r="L185" s="1">
        <v>0.31818181818181818</v>
      </c>
      <c r="M185" s="1">
        <v>0.31818181818181818</v>
      </c>
      <c r="N185" s="1">
        <v>0.31818181818181818</v>
      </c>
      <c r="O185" s="1">
        <v>0.31818181818181818</v>
      </c>
      <c r="P185" s="1">
        <v>0.31818181818181818</v>
      </c>
      <c r="Q185" s="1">
        <v>0.31818181818181818</v>
      </c>
      <c r="R185" s="1">
        <v>0.31818181818181818</v>
      </c>
      <c r="S185" s="1">
        <v>0.31818181818181818</v>
      </c>
      <c r="T185" s="1">
        <v>0.31818181818181818</v>
      </c>
      <c r="U185" s="1">
        <v>0.31818181818181818</v>
      </c>
      <c r="V185" s="1">
        <v>0.31818181818181818</v>
      </c>
      <c r="W185" s="1">
        <v>0.31818181818181818</v>
      </c>
      <c r="X185" s="1">
        <v>0.31818181818181818</v>
      </c>
      <c r="Y185" s="1">
        <v>0.31818181818181818</v>
      </c>
      <c r="Z185" s="1">
        <v>0.31818181818181818</v>
      </c>
      <c r="AA185" s="1">
        <v>0.31818181818181818</v>
      </c>
      <c r="AB185" s="1">
        <v>0.31818181818181818</v>
      </c>
      <c r="AC185" s="1">
        <v>0.31818181818181818</v>
      </c>
      <c r="AD185" s="1">
        <v>0.31818181818181818</v>
      </c>
      <c r="AE185" s="1">
        <v>0.31818181818181818</v>
      </c>
      <c r="AF185" s="1">
        <v>0.31818181818181818</v>
      </c>
      <c r="AG185" s="1">
        <v>0.31818181818181818</v>
      </c>
      <c r="AH185" s="1">
        <v>0.31818181818181818</v>
      </c>
      <c r="AI185" s="1">
        <v>0.31818181818181818</v>
      </c>
      <c r="AJ185" s="1"/>
      <c r="AK185" s="2">
        <f>SUMIFS('IND Balance'!E$5:E$141,'IND Balance'!$C$5:$C$141,'Service shares'!$B185,'IND Balance'!$D$5:$D$141,"*"&amp;'Service shares'!$A185)*F185</f>
        <v>0</v>
      </c>
      <c r="AL185" s="2">
        <f>SUMIFS('IND Balance'!F$5:F$141,'IND Balance'!$C$5:$C$141,'Service shares'!$B185,'IND Balance'!$D$5:$D$141,"*"&amp;'Service shares'!$A185)*G185</f>
        <v>0</v>
      </c>
      <c r="AM185" s="2">
        <f>SUMIFS('IND Balance'!G$5:G$141,'IND Balance'!$C$5:$C$141,'Service shares'!$B185,'IND Balance'!$D$5:$D$141,"*"&amp;'Service shares'!$A185)*H185</f>
        <v>0</v>
      </c>
      <c r="AN185" s="2">
        <f>SUMIFS('IND Balance'!H$5:H$141,'IND Balance'!$C$5:$C$141,'Service shares'!$B185,'IND Balance'!$D$5:$D$141,"*"&amp;'Service shares'!$A185)*I185</f>
        <v>2.8987267931999998</v>
      </c>
      <c r="AO185" s="2">
        <f>SUMIFS('IND Balance'!I$5:I$141,'IND Balance'!$C$5:$C$141,'Service shares'!$B185,'IND Balance'!$D$5:$D$141,"*"&amp;'Service shares'!$A185)*J185</f>
        <v>0.39415924456363638</v>
      </c>
      <c r="AP185" s="2">
        <f>SUMIFS('IND Balance'!J$5:J$141,'IND Balance'!$C$5:$C$141,'Service shares'!$B185,'IND Balance'!$D$5:$D$141,"*"&amp;'Service shares'!$A185)*K185</f>
        <v>0</v>
      </c>
      <c r="AQ185" s="2">
        <f>SUMIFS('IND Balance'!K$5:K$141,'IND Balance'!$C$5:$C$141,'Service shares'!$B185,'IND Balance'!$D$5:$D$141,"*"&amp;'Service shares'!$A185)*L185</f>
        <v>6.0136530872727273E-2</v>
      </c>
      <c r="AR185" s="2">
        <f>SUMIFS('IND Balance'!L$5:L$141,'IND Balance'!$C$5:$C$141,'Service shares'!$B185,'IND Balance'!$D$5:$D$141,"*"&amp;'Service shares'!$A185)*M185</f>
        <v>0</v>
      </c>
      <c r="AS185" s="2">
        <f>SUMIFS('IND Balance'!M$5:M$141,'IND Balance'!$C$5:$C$141,'Service shares'!$B185,'IND Balance'!$D$5:$D$141,"*"&amp;'Service shares'!$A185)*N185</f>
        <v>0</v>
      </c>
      <c r="AT185" s="2">
        <f>SUMIFS('IND Balance'!N$5:N$141,'IND Balance'!$C$5:$C$141,'Service shares'!$B185,'IND Balance'!$D$5:$D$141,"*"&amp;'Service shares'!$A185)*O185</f>
        <v>213.25060746130907</v>
      </c>
      <c r="AU185" s="2">
        <f>SUMIFS('IND Balance'!O$5:O$141,'IND Balance'!$C$5:$C$141,'Service shares'!$B185,'IND Balance'!$D$5:$D$141,"*"&amp;'Service shares'!$A185)*P185</f>
        <v>0</v>
      </c>
      <c r="AV185" s="2">
        <f>SUMIFS('IND Balance'!P$5:P$141,'IND Balance'!$C$5:$C$141,'Service shares'!$B185,'IND Balance'!$D$5:$D$141,"*"&amp;'Service shares'!$A185)*Q185</f>
        <v>0.71850112510909092</v>
      </c>
      <c r="AW185" s="2">
        <f>SUMIFS('IND Balance'!Q$5:Q$141,'IND Balance'!$C$5:$C$141,'Service shares'!$B185,'IND Balance'!$D$5:$D$141,"*"&amp;'Service shares'!$A185)*R185</f>
        <v>0.15247012467272728</v>
      </c>
      <c r="AX185" s="2">
        <f>SUMIFS('IND Balance'!R$5:R$141,'IND Balance'!$C$5:$C$141,'Service shares'!$B185,'IND Balance'!$D$5:$D$141,"*"&amp;'Service shares'!$A185)*S185</f>
        <v>9.0360659454545456E-3</v>
      </c>
      <c r="AY185" s="2">
        <f>SUMIFS('IND Balance'!S$5:S$141,'IND Balance'!$C$5:$C$141,'Service shares'!$B185,'IND Balance'!$D$5:$D$141,"*"&amp;'Service shares'!$A185)*T185</f>
        <v>3.4774799563636362E-2</v>
      </c>
      <c r="AZ185" s="2">
        <f>SUMIFS('IND Balance'!T$5:T$141,'IND Balance'!$C$5:$C$141,'Service shares'!$B185,'IND Balance'!$D$5:$D$141,"*"&amp;'Service shares'!$A185)*U185</f>
        <v>8.6996946272727263E-2</v>
      </c>
      <c r="BA185" s="2">
        <f>SUMIFS('IND Balance'!U$5:U$141,'IND Balance'!$C$5:$C$141,'Service shares'!$B185,'IND Balance'!$D$5:$D$141,"*"&amp;'Service shares'!$A185)*V185</f>
        <v>0</v>
      </c>
      <c r="BB185" s="2">
        <f>SUMIFS('IND Balance'!V$5:V$141,'IND Balance'!$C$5:$C$141,'Service shares'!$B185,'IND Balance'!$D$5:$D$141,"*"&amp;'Service shares'!$A185)*W185</f>
        <v>7.8934691945454549E-2</v>
      </c>
      <c r="BC185" s="2">
        <f>SUMIFS('IND Balance'!W$5:W$141,'IND Balance'!$C$5:$C$141,'Service shares'!$B185,'IND Balance'!$D$5:$D$141,"*"&amp;'Service shares'!$A185)*X185</f>
        <v>3.8566137272727269E-3</v>
      </c>
      <c r="BD185" s="2">
        <f>SUMIFS('IND Balance'!X$5:X$141,'IND Balance'!$C$5:$C$141,'Service shares'!$B185,'IND Balance'!$D$5:$D$141,"*"&amp;'Service shares'!$A185)*Y185</f>
        <v>0</v>
      </c>
      <c r="BE185" s="2">
        <f>SUMIFS('IND Balance'!Y$5:Y$141,'IND Balance'!$C$5:$C$141,'Service shares'!$B185,'IND Balance'!$D$5:$D$141,"*"&amp;'Service shares'!$A185)*Z185</f>
        <v>4.4321084181818179E-3</v>
      </c>
      <c r="BF185" s="2">
        <f>SUMIFS('IND Balance'!Z$5:Z$141,'IND Balance'!$C$5:$C$141,'Service shares'!$B185,'IND Balance'!$D$5:$D$141,"*"&amp;'Service shares'!$A185)*AA185</f>
        <v>0</v>
      </c>
      <c r="BG185" s="2">
        <f>SUMIFS('IND Balance'!AA$5:AA$141,'IND Balance'!$C$5:$C$141,'Service shares'!$B185,'IND Balance'!$D$5:$D$141,"*"&amp;'Service shares'!$A185)*AB185</f>
        <v>0</v>
      </c>
      <c r="BH185" s="2">
        <f>SUMIFS('IND Balance'!AB$5:AB$141,'IND Balance'!$C$5:$C$141,'Service shares'!$B185,'IND Balance'!$D$5:$D$141,"*"&amp;'Service shares'!$A185)*AC185</f>
        <v>0.4430083529454546</v>
      </c>
      <c r="BI185" s="2">
        <f>SUMIFS('IND Balance'!AC$5:AC$141,'IND Balance'!$C$5:$C$141,'Service shares'!$B185,'IND Balance'!$D$5:$D$141,"*"&amp;'Service shares'!$A185)*AD185</f>
        <v>0.25111151329090908</v>
      </c>
      <c r="BJ185" s="2">
        <f>SUMIFS('IND Balance'!AD$5:AD$141,'IND Balance'!$C$5:$C$141,'Service shares'!$B185,'IND Balance'!$D$5:$D$141,"*"&amp;'Service shares'!$A185)*AE185</f>
        <v>0</v>
      </c>
      <c r="BK185" s="2">
        <f>SUMIFS('IND Balance'!AE$5:AE$141,'IND Balance'!$C$5:$C$141,'Service shares'!$B185,'IND Balance'!$D$5:$D$141,"*"&amp;'Service shares'!$A185)*AF185</f>
        <v>0</v>
      </c>
      <c r="BL185" s="2">
        <f>SUMIFS('IND Balance'!AF$5:AF$141,'IND Balance'!$C$5:$C$141,'Service shares'!$B185,'IND Balance'!$D$5:$D$141,"*"&amp;'Service shares'!$A185)*AG185</f>
        <v>0</v>
      </c>
      <c r="BM185" s="2">
        <f>SUMIFS('IND Balance'!AG$5:AG$141,'IND Balance'!$C$5:$C$141,'Service shares'!$B185,'IND Balance'!$D$5:$D$141,"*"&amp;'Service shares'!$A185)*AH185</f>
        <v>0</v>
      </c>
      <c r="BN185" s="2">
        <f>SUMIFS('IND Balance'!AH$5:AH$141,'IND Balance'!$C$5:$C$141,'Service shares'!$B185,'IND Balance'!$D$5:$D$141,"*"&amp;'Service shares'!$A185)*AI185</f>
        <v>0</v>
      </c>
    </row>
    <row r="186" spans="1:66" x14ac:dyDescent="0.45">
      <c r="A186" t="s">
        <v>374</v>
      </c>
      <c r="B186" t="s">
        <v>41</v>
      </c>
      <c r="C186" t="s">
        <v>194</v>
      </c>
      <c r="D186" s="1">
        <v>0.36363636363636365</v>
      </c>
      <c r="E186" s="1"/>
      <c r="F186" s="1">
        <v>0.36363636363636365</v>
      </c>
      <c r="G186" s="1">
        <v>0.36363636363636365</v>
      </c>
      <c r="H186" s="1">
        <v>0.36363636363636365</v>
      </c>
      <c r="I186" s="1">
        <v>0.36363636363636365</v>
      </c>
      <c r="J186" s="1">
        <v>0.36363636363636365</v>
      </c>
      <c r="K186" s="1">
        <v>0.36363636363636365</v>
      </c>
      <c r="L186" s="1">
        <v>0.36363636363636365</v>
      </c>
      <c r="M186" s="1">
        <v>0.36363636363636365</v>
      </c>
      <c r="N186" s="1">
        <v>0.36363636363636365</v>
      </c>
      <c r="O186" s="1">
        <v>0.36363636363636365</v>
      </c>
      <c r="P186" s="1">
        <v>0.36363636363636365</v>
      </c>
      <c r="Q186" s="1">
        <v>0.36363636363636365</v>
      </c>
      <c r="R186" s="1">
        <v>0.36363636363636365</v>
      </c>
      <c r="S186" s="1">
        <v>0.36363636363636365</v>
      </c>
      <c r="T186" s="1">
        <v>0.36363636363636365</v>
      </c>
      <c r="U186" s="1">
        <v>0.36363636363636365</v>
      </c>
      <c r="V186" s="1">
        <v>0.36363636363636365</v>
      </c>
      <c r="W186" s="1">
        <v>0.36363636363636365</v>
      </c>
      <c r="X186" s="1">
        <v>0.36363636363636365</v>
      </c>
      <c r="Y186" s="1">
        <v>0.36363636363636365</v>
      </c>
      <c r="Z186" s="1">
        <v>0.36363636363636365</v>
      </c>
      <c r="AA186" s="1">
        <v>0.36363636363636365</v>
      </c>
      <c r="AB186" s="1">
        <v>0.36363636363636365</v>
      </c>
      <c r="AC186" s="1">
        <v>0.36363636363636365</v>
      </c>
      <c r="AD186" s="1">
        <v>0.36363636363636365</v>
      </c>
      <c r="AE186" s="1">
        <v>0.36363636363636365</v>
      </c>
      <c r="AF186" s="1">
        <v>0.36363636363636365</v>
      </c>
      <c r="AG186" s="1">
        <v>0.36363636363636365</v>
      </c>
      <c r="AH186" s="1">
        <v>0.36363636363636365</v>
      </c>
      <c r="AI186" s="1">
        <v>0.36363636363636365</v>
      </c>
      <c r="AJ186" s="1"/>
      <c r="AK186" s="2">
        <f>SUMIFS('IND Balance'!E$5:E$141,'IND Balance'!$C$5:$C$141,'Service shares'!$B186,'IND Balance'!$D$5:$D$141,"*"&amp;'Service shares'!$A186)*F186</f>
        <v>0</v>
      </c>
      <c r="AL186" s="2">
        <f>SUMIFS('IND Balance'!F$5:F$141,'IND Balance'!$C$5:$C$141,'Service shares'!$B186,'IND Balance'!$D$5:$D$141,"*"&amp;'Service shares'!$A186)*G186</f>
        <v>0</v>
      </c>
      <c r="AM186" s="2">
        <f>SUMIFS('IND Balance'!G$5:G$141,'IND Balance'!$C$5:$C$141,'Service shares'!$B186,'IND Balance'!$D$5:$D$141,"*"&amp;'Service shares'!$A186)*H186</f>
        <v>0</v>
      </c>
      <c r="AN186" s="2">
        <f>SUMIFS('IND Balance'!H$5:H$141,'IND Balance'!$C$5:$C$141,'Service shares'!$B186,'IND Balance'!$D$5:$D$141,"*"&amp;'Service shares'!$A186)*I186</f>
        <v>3.3128306207999998</v>
      </c>
      <c r="AO186" s="2">
        <f>SUMIFS('IND Balance'!I$5:I$141,'IND Balance'!$C$5:$C$141,'Service shares'!$B186,'IND Balance'!$D$5:$D$141,"*"&amp;'Service shares'!$A186)*J186</f>
        <v>0.45046770807272729</v>
      </c>
      <c r="AP186" s="2">
        <f>SUMIFS('IND Balance'!J$5:J$141,'IND Balance'!$C$5:$C$141,'Service shares'!$B186,'IND Balance'!$D$5:$D$141,"*"&amp;'Service shares'!$A186)*K186</f>
        <v>0</v>
      </c>
      <c r="AQ186" s="2">
        <f>SUMIFS('IND Balance'!K$5:K$141,'IND Balance'!$C$5:$C$141,'Service shares'!$B186,'IND Balance'!$D$5:$D$141,"*"&amp;'Service shares'!$A186)*L186</f>
        <v>6.8727463854545451E-2</v>
      </c>
      <c r="AR186" s="2">
        <f>SUMIFS('IND Balance'!L$5:L$141,'IND Balance'!$C$5:$C$141,'Service shares'!$B186,'IND Balance'!$D$5:$D$141,"*"&amp;'Service shares'!$A186)*M186</f>
        <v>0</v>
      </c>
      <c r="AS186" s="2">
        <f>SUMIFS('IND Balance'!M$5:M$141,'IND Balance'!$C$5:$C$141,'Service shares'!$B186,'IND Balance'!$D$5:$D$141,"*"&amp;'Service shares'!$A186)*N186</f>
        <v>0</v>
      </c>
      <c r="AT186" s="2">
        <f>SUMIFS('IND Balance'!N$5:N$141,'IND Balance'!$C$5:$C$141,'Service shares'!$B186,'IND Balance'!$D$5:$D$141,"*"&amp;'Service shares'!$A186)*O186</f>
        <v>243.71497995578181</v>
      </c>
      <c r="AU186" s="2">
        <f>SUMIFS('IND Balance'!O$5:O$141,'IND Balance'!$C$5:$C$141,'Service shares'!$B186,'IND Balance'!$D$5:$D$141,"*"&amp;'Service shares'!$A186)*P186</f>
        <v>0</v>
      </c>
      <c r="AV186" s="2">
        <f>SUMIFS('IND Balance'!P$5:P$141,'IND Balance'!$C$5:$C$141,'Service shares'!$B186,'IND Balance'!$D$5:$D$141,"*"&amp;'Service shares'!$A186)*Q186</f>
        <v>0.82114414298181826</v>
      </c>
      <c r="AW186" s="2">
        <f>SUMIFS('IND Balance'!Q$5:Q$141,'IND Balance'!$C$5:$C$141,'Service shares'!$B186,'IND Balance'!$D$5:$D$141,"*"&amp;'Service shares'!$A186)*R186</f>
        <v>0.17425157105454547</v>
      </c>
      <c r="AX186" s="2">
        <f>SUMIFS('IND Balance'!R$5:R$141,'IND Balance'!$C$5:$C$141,'Service shares'!$B186,'IND Balance'!$D$5:$D$141,"*"&amp;'Service shares'!$A186)*S186</f>
        <v>1.0326932509090909E-2</v>
      </c>
      <c r="AY186" s="2">
        <f>SUMIFS('IND Balance'!S$5:S$141,'IND Balance'!$C$5:$C$141,'Service shares'!$B186,'IND Balance'!$D$5:$D$141,"*"&amp;'Service shares'!$A186)*T186</f>
        <v>3.9742628072727271E-2</v>
      </c>
      <c r="AZ186" s="2">
        <f>SUMIFS('IND Balance'!T$5:T$141,'IND Balance'!$C$5:$C$141,'Service shares'!$B186,'IND Balance'!$D$5:$D$141,"*"&amp;'Service shares'!$A186)*U186</f>
        <v>9.9425081454545455E-2</v>
      </c>
      <c r="BA186" s="2">
        <f>SUMIFS('IND Balance'!U$5:U$141,'IND Balance'!$C$5:$C$141,'Service shares'!$B186,'IND Balance'!$D$5:$D$141,"*"&amp;'Service shares'!$A186)*V186</f>
        <v>0</v>
      </c>
      <c r="BB186" s="2">
        <f>SUMIFS('IND Balance'!V$5:V$141,'IND Balance'!$C$5:$C$141,'Service shares'!$B186,'IND Balance'!$D$5:$D$141,"*"&amp;'Service shares'!$A186)*W186</f>
        <v>9.0211076509090909E-2</v>
      </c>
      <c r="BC186" s="2">
        <f>SUMIFS('IND Balance'!W$5:W$141,'IND Balance'!$C$5:$C$141,'Service shares'!$B186,'IND Balance'!$D$5:$D$141,"*"&amp;'Service shares'!$A186)*X186</f>
        <v>4.4075585454545459E-3</v>
      </c>
      <c r="BD186" s="2">
        <f>SUMIFS('IND Balance'!X$5:X$141,'IND Balance'!$C$5:$C$141,'Service shares'!$B186,'IND Balance'!$D$5:$D$141,"*"&amp;'Service shares'!$A186)*Y186</f>
        <v>0</v>
      </c>
      <c r="BE186" s="2">
        <f>SUMIFS('IND Balance'!Y$5:Y$141,'IND Balance'!$C$5:$C$141,'Service shares'!$B186,'IND Balance'!$D$5:$D$141,"*"&amp;'Service shares'!$A186)*Z186</f>
        <v>5.0652667636363639E-3</v>
      </c>
      <c r="BF186" s="2">
        <f>SUMIFS('IND Balance'!Z$5:Z$141,'IND Balance'!$C$5:$C$141,'Service shares'!$B186,'IND Balance'!$D$5:$D$141,"*"&amp;'Service shares'!$A186)*AA186</f>
        <v>0</v>
      </c>
      <c r="BG186" s="2">
        <f>SUMIFS('IND Balance'!AA$5:AA$141,'IND Balance'!$C$5:$C$141,'Service shares'!$B186,'IND Balance'!$D$5:$D$141,"*"&amp;'Service shares'!$A186)*AB186</f>
        <v>0</v>
      </c>
      <c r="BH186" s="2">
        <f>SUMIFS('IND Balance'!AB$5:AB$141,'IND Balance'!$C$5:$C$141,'Service shares'!$B186,'IND Balance'!$D$5:$D$141,"*"&amp;'Service shares'!$A186)*AC186</f>
        <v>0.50629526050909091</v>
      </c>
      <c r="BI186" s="2">
        <f>SUMIFS('IND Balance'!AC$5:AC$141,'IND Balance'!$C$5:$C$141,'Service shares'!$B186,'IND Balance'!$D$5:$D$141,"*"&amp;'Service shares'!$A186)*AD186</f>
        <v>0.28698458661818183</v>
      </c>
      <c r="BJ186" s="2">
        <f>SUMIFS('IND Balance'!AD$5:AD$141,'IND Balance'!$C$5:$C$141,'Service shares'!$B186,'IND Balance'!$D$5:$D$141,"*"&amp;'Service shares'!$A186)*AE186</f>
        <v>0</v>
      </c>
      <c r="BK186" s="2">
        <f>SUMIFS('IND Balance'!AE$5:AE$141,'IND Balance'!$C$5:$C$141,'Service shares'!$B186,'IND Balance'!$D$5:$D$141,"*"&amp;'Service shares'!$A186)*AF186</f>
        <v>0</v>
      </c>
      <c r="BL186" s="2">
        <f>SUMIFS('IND Balance'!AF$5:AF$141,'IND Balance'!$C$5:$C$141,'Service shares'!$B186,'IND Balance'!$D$5:$D$141,"*"&amp;'Service shares'!$A186)*AG186</f>
        <v>0</v>
      </c>
      <c r="BM186" s="2">
        <f>SUMIFS('IND Balance'!AG$5:AG$141,'IND Balance'!$C$5:$C$141,'Service shares'!$B186,'IND Balance'!$D$5:$D$141,"*"&amp;'Service shares'!$A186)*AH186</f>
        <v>0</v>
      </c>
      <c r="BN186" s="2">
        <f>SUMIFS('IND Balance'!AH$5:AH$141,'IND Balance'!$C$5:$C$141,'Service shares'!$B186,'IND Balance'!$D$5:$D$141,"*"&amp;'Service shares'!$A186)*AI186</f>
        <v>0</v>
      </c>
    </row>
    <row r="187" spans="1:66" x14ac:dyDescent="0.45">
      <c r="A187" t="s">
        <v>374</v>
      </c>
      <c r="B187" t="s">
        <v>49</v>
      </c>
      <c r="C187" t="s">
        <v>181</v>
      </c>
      <c r="D187" s="1">
        <v>0.90058479532163738</v>
      </c>
      <c r="E187" s="1"/>
      <c r="F187" s="1">
        <v>0.90058479532163738</v>
      </c>
      <c r="G187" s="1">
        <v>0.90058479532163738</v>
      </c>
      <c r="H187" s="1">
        <v>0.90058479532163738</v>
      </c>
      <c r="I187" s="1">
        <v>0.90058479532163738</v>
      </c>
      <c r="J187" s="1">
        <v>0.90058479532163738</v>
      </c>
      <c r="K187" s="1">
        <v>0.90058479532163738</v>
      </c>
      <c r="L187" s="1">
        <v>0.90058479532163738</v>
      </c>
      <c r="M187" s="1">
        <v>0.90058479532163738</v>
      </c>
      <c r="N187" s="1">
        <v>0.90058479532163738</v>
      </c>
      <c r="O187" s="1">
        <v>0.90058479532163738</v>
      </c>
      <c r="P187" s="1">
        <v>0.90058479532163738</v>
      </c>
      <c r="Q187" s="1">
        <v>0.90058479532163738</v>
      </c>
      <c r="R187" s="1">
        <v>0.90058479532163738</v>
      </c>
      <c r="S187" s="1">
        <v>0.90058479532163738</v>
      </c>
      <c r="T187" s="1">
        <v>0.90058479532163738</v>
      </c>
      <c r="U187" s="1">
        <v>0.90058479532163738</v>
      </c>
      <c r="V187" s="1">
        <v>0.90058479532163738</v>
      </c>
      <c r="W187" s="1">
        <v>0.90058479532163738</v>
      </c>
      <c r="X187" s="1">
        <v>0.90058479532163738</v>
      </c>
      <c r="Y187" s="1">
        <v>0.90058479532163738</v>
      </c>
      <c r="Z187" s="1">
        <v>0.90058479532163738</v>
      </c>
      <c r="AA187" s="1">
        <v>0.90058479532163738</v>
      </c>
      <c r="AB187" s="1">
        <v>0.90058479532163738</v>
      </c>
      <c r="AC187" s="1">
        <v>0.90058479532163738</v>
      </c>
      <c r="AD187" s="1">
        <v>0.90058479532163738</v>
      </c>
      <c r="AE187" s="1">
        <v>0.90058479532163738</v>
      </c>
      <c r="AF187" s="1">
        <v>0.90058479532163738</v>
      </c>
      <c r="AG187" s="1">
        <v>0.90058479532163738</v>
      </c>
      <c r="AH187" s="1">
        <v>0.90058479532163738</v>
      </c>
      <c r="AI187" s="1">
        <v>0.90058479532163738</v>
      </c>
      <c r="AJ187" s="1"/>
      <c r="AK187" s="2">
        <f>SUMIFS('IND Balance'!E$5:E$141,'IND Balance'!$C$5:$C$141,'Service shares'!$B187,'IND Balance'!$D$5:$D$141,"*"&amp;'Service shares'!$A187)*F187</f>
        <v>0</v>
      </c>
      <c r="AL187" s="2">
        <f>SUMIFS('IND Balance'!F$5:F$141,'IND Balance'!$C$5:$C$141,'Service shares'!$B187,'IND Balance'!$D$5:$D$141,"*"&amp;'Service shares'!$A187)*G187</f>
        <v>0</v>
      </c>
      <c r="AM187" s="2">
        <f>SUMIFS('IND Balance'!G$5:G$141,'IND Balance'!$C$5:$C$141,'Service shares'!$B187,'IND Balance'!$D$5:$D$141,"*"&amp;'Service shares'!$A187)*H187</f>
        <v>0</v>
      </c>
      <c r="AN187" s="2">
        <f>SUMIFS('IND Balance'!H$5:H$141,'IND Balance'!$C$5:$C$141,'Service shares'!$B187,'IND Balance'!$D$5:$D$141,"*"&amp;'Service shares'!$A187)*I187</f>
        <v>0.22738412863157892</v>
      </c>
      <c r="AO187" s="2">
        <f>SUMIFS('IND Balance'!I$5:I$141,'IND Balance'!$C$5:$C$141,'Service shares'!$B187,'IND Balance'!$D$5:$D$141,"*"&amp;'Service shares'!$A187)*J187</f>
        <v>5.2910048900210525</v>
      </c>
      <c r="AP187" s="2">
        <f>SUMIFS('IND Balance'!J$5:J$141,'IND Balance'!$C$5:$C$141,'Service shares'!$B187,'IND Balance'!$D$5:$D$141,"*"&amp;'Service shares'!$A187)*K187</f>
        <v>0</v>
      </c>
      <c r="AQ187" s="2">
        <f>SUMIFS('IND Balance'!K$5:K$141,'IND Balance'!$C$5:$C$141,'Service shares'!$B187,'IND Balance'!$D$5:$D$141,"*"&amp;'Service shares'!$A187)*L187</f>
        <v>9.7261812421052626E-2</v>
      </c>
      <c r="AR187" s="2">
        <f>SUMIFS('IND Balance'!L$5:L$141,'IND Balance'!$C$5:$C$141,'Service shares'!$B187,'IND Balance'!$D$5:$D$141,"*"&amp;'Service shares'!$A187)*M187</f>
        <v>1.6884492272421052</v>
      </c>
      <c r="AS187" s="2">
        <f>SUMIFS('IND Balance'!M$5:M$141,'IND Balance'!$C$5:$C$141,'Service shares'!$B187,'IND Balance'!$D$5:$D$141,"*"&amp;'Service shares'!$A187)*N187</f>
        <v>0.6231279078315789</v>
      </c>
      <c r="AT187" s="2">
        <f>SUMIFS('IND Balance'!N$5:N$141,'IND Balance'!$C$5:$C$141,'Service shares'!$B187,'IND Balance'!$D$5:$D$141,"*"&amp;'Service shares'!$A187)*O187</f>
        <v>323.47350919608419</v>
      </c>
      <c r="AU187" s="2">
        <f>SUMIFS('IND Balance'!O$5:O$141,'IND Balance'!$C$5:$C$141,'Service shares'!$B187,'IND Balance'!$D$5:$D$141,"*"&amp;'Service shares'!$A187)*P187</f>
        <v>0.95588811212631564</v>
      </c>
      <c r="AV187" s="2">
        <f>SUMIFS('IND Balance'!P$5:P$141,'IND Balance'!$C$5:$C$141,'Service shares'!$B187,'IND Balance'!$D$5:$D$141,"*"&amp;'Service shares'!$A187)*Q187</f>
        <v>3.9052116487999995</v>
      </c>
      <c r="AW187" s="2">
        <f>SUMIFS('IND Balance'!Q$5:Q$141,'IND Balance'!$C$5:$C$141,'Service shares'!$B187,'IND Balance'!$D$5:$D$141,"*"&amp;'Service shares'!$A187)*R187</f>
        <v>0.94372802896842101</v>
      </c>
      <c r="AX187" s="2">
        <f>SUMIFS('IND Balance'!R$5:R$141,'IND Balance'!$C$5:$C$141,'Service shares'!$B187,'IND Balance'!$D$5:$D$141,"*"&amp;'Service shares'!$A187)*S187</f>
        <v>5.1151531199999996E-2</v>
      </c>
      <c r="AY187" s="2">
        <f>SUMIFS('IND Balance'!S$5:S$141,'IND Balance'!$C$5:$C$141,'Service shares'!$B187,'IND Balance'!$D$5:$D$141,"*"&amp;'Service shares'!$A187)*T187</f>
        <v>1.556622614105263</v>
      </c>
      <c r="AZ187" s="2">
        <f>SUMIFS('IND Balance'!T$5:T$141,'IND Balance'!$C$5:$C$141,'Service shares'!$B187,'IND Balance'!$D$5:$D$141,"*"&amp;'Service shares'!$A187)*U187</f>
        <v>0.20822209991578947</v>
      </c>
      <c r="BA187" s="2">
        <f>SUMIFS('IND Balance'!U$5:U$141,'IND Balance'!$C$5:$C$141,'Service shares'!$B187,'IND Balance'!$D$5:$D$141,"*"&amp;'Service shares'!$A187)*V187</f>
        <v>1.4884658193263156</v>
      </c>
      <c r="BB187" s="2">
        <f>SUMIFS('IND Balance'!V$5:V$141,'IND Balance'!$C$5:$C$141,'Service shares'!$B187,'IND Balance'!$D$5:$D$141,"*"&amp;'Service shares'!$A187)*W187</f>
        <v>1.2422854071157894</v>
      </c>
      <c r="BC187" s="2">
        <f>SUMIFS('IND Balance'!W$5:W$141,'IND Balance'!$C$5:$C$141,'Service shares'!$B187,'IND Balance'!$D$5:$D$141,"*"&amp;'Service shares'!$A187)*X187</f>
        <v>2.5210623754105259</v>
      </c>
      <c r="BD187" s="2">
        <f>SUMIFS('IND Balance'!X$5:X$141,'IND Balance'!$C$5:$C$141,'Service shares'!$B187,'IND Balance'!$D$5:$D$141,"*"&amp;'Service shares'!$A187)*Y187</f>
        <v>0</v>
      </c>
      <c r="BE187" s="2">
        <f>SUMIFS('IND Balance'!Y$5:Y$141,'IND Balance'!$C$5:$C$141,'Service shares'!$B187,'IND Balance'!$D$5:$D$141,"*"&amp;'Service shares'!$A187)*Z187</f>
        <v>0.16188558458947369</v>
      </c>
      <c r="BF187" s="2">
        <f>SUMIFS('IND Balance'!Z$5:Z$141,'IND Balance'!$C$5:$C$141,'Service shares'!$B187,'IND Balance'!$D$5:$D$141,"*"&amp;'Service shares'!$A187)*AA187</f>
        <v>0</v>
      </c>
      <c r="BG187" s="2">
        <f>SUMIFS('IND Balance'!AA$5:AA$141,'IND Balance'!$C$5:$C$141,'Service shares'!$B187,'IND Balance'!$D$5:$D$141,"*"&amp;'Service shares'!$A187)*AB187</f>
        <v>1.6453629418947366</v>
      </c>
      <c r="BH187" s="2">
        <f>SUMIFS('IND Balance'!AB$5:AB$141,'IND Balance'!$C$5:$C$141,'Service shares'!$B187,'IND Balance'!$D$5:$D$141,"*"&amp;'Service shares'!$A187)*AC187</f>
        <v>0.40663695136842104</v>
      </c>
      <c r="BI187" s="2">
        <f>SUMIFS('IND Balance'!AC$5:AC$141,'IND Balance'!$C$5:$C$141,'Service shares'!$B187,'IND Balance'!$D$5:$D$141,"*"&amp;'Service shares'!$A187)*AD187</f>
        <v>2.2477414117052628</v>
      </c>
      <c r="BJ187" s="2">
        <f>SUMIFS('IND Balance'!AD$5:AD$141,'IND Balance'!$C$5:$C$141,'Service shares'!$B187,'IND Balance'!$D$5:$D$141,"*"&amp;'Service shares'!$A187)*AE187</f>
        <v>0</v>
      </c>
      <c r="BK187" s="2">
        <f>SUMIFS('IND Balance'!AE$5:AE$141,'IND Balance'!$C$5:$C$141,'Service shares'!$B187,'IND Balance'!$D$5:$D$141,"*"&amp;'Service shares'!$A187)*AF187</f>
        <v>0</v>
      </c>
      <c r="BL187" s="2">
        <f>SUMIFS('IND Balance'!AF$5:AF$141,'IND Balance'!$C$5:$C$141,'Service shares'!$B187,'IND Balance'!$D$5:$D$141,"*"&amp;'Service shares'!$A187)*AG187</f>
        <v>0</v>
      </c>
      <c r="BM187" s="2">
        <f>SUMIFS('IND Balance'!AG$5:AG$141,'IND Balance'!$C$5:$C$141,'Service shares'!$B187,'IND Balance'!$D$5:$D$141,"*"&amp;'Service shares'!$A187)*AH187</f>
        <v>0</v>
      </c>
      <c r="BN187" s="2">
        <f>SUMIFS('IND Balance'!AH$5:AH$141,'IND Balance'!$C$5:$C$141,'Service shares'!$B187,'IND Balance'!$D$5:$D$141,"*"&amp;'Service shares'!$A187)*AI187</f>
        <v>0</v>
      </c>
    </row>
    <row r="188" spans="1:66" x14ac:dyDescent="0.45">
      <c r="A188" t="s">
        <v>374</v>
      </c>
      <c r="B188" t="s">
        <v>49</v>
      </c>
      <c r="C188" t="s">
        <v>184</v>
      </c>
      <c r="D188" s="1">
        <v>1.7543859649122806E-2</v>
      </c>
      <c r="E188" s="1"/>
      <c r="F188" s="1">
        <v>1.7543859649122806E-2</v>
      </c>
      <c r="G188" s="1">
        <v>1.7543859649122806E-2</v>
      </c>
      <c r="H188" s="1">
        <v>1.7543859649122806E-2</v>
      </c>
      <c r="I188" s="1">
        <v>1.7543859649122806E-2</v>
      </c>
      <c r="J188" s="1">
        <v>1.7543859649122806E-2</v>
      </c>
      <c r="K188" s="1">
        <v>1.7543859649122806E-2</v>
      </c>
      <c r="L188" s="1">
        <v>1.7543859649122806E-2</v>
      </c>
      <c r="M188" s="1">
        <v>1.7543859649122806E-2</v>
      </c>
      <c r="N188" s="1">
        <v>1.7543859649122806E-2</v>
      </c>
      <c r="O188" s="1">
        <v>1.7543859649122806E-2</v>
      </c>
      <c r="P188" s="1">
        <v>1.7543859649122806E-2</v>
      </c>
      <c r="Q188" s="1">
        <v>1.7543859649122806E-2</v>
      </c>
      <c r="R188" s="1">
        <v>1.7543859649122806E-2</v>
      </c>
      <c r="S188" s="1">
        <v>1.7543859649122806E-2</v>
      </c>
      <c r="T188" s="1">
        <v>1.7543859649122806E-2</v>
      </c>
      <c r="U188" s="1">
        <v>1.7543859649122806E-2</v>
      </c>
      <c r="V188" s="1">
        <v>1.7543859649122806E-2</v>
      </c>
      <c r="W188" s="1">
        <v>1.7543859649122806E-2</v>
      </c>
      <c r="X188" s="1">
        <v>1.7543859649122806E-2</v>
      </c>
      <c r="Y188" s="1">
        <v>1.7543859649122806E-2</v>
      </c>
      <c r="Z188" s="1">
        <v>1.7543859649122806E-2</v>
      </c>
      <c r="AA188" s="1">
        <v>1.7543859649122806E-2</v>
      </c>
      <c r="AB188" s="1">
        <v>1.7543859649122806E-2</v>
      </c>
      <c r="AC188" s="1">
        <v>1.7543859649122806E-2</v>
      </c>
      <c r="AD188" s="1">
        <v>1.7543859649122806E-2</v>
      </c>
      <c r="AE188" s="1">
        <v>1.7543859649122806E-2</v>
      </c>
      <c r="AF188" s="1">
        <v>1.7543859649122806E-2</v>
      </c>
      <c r="AG188" s="1">
        <v>1.7543859649122806E-2</v>
      </c>
      <c r="AH188" s="1">
        <v>1.7543859649122806E-2</v>
      </c>
      <c r="AI188" s="1">
        <v>1.7543859649122806E-2</v>
      </c>
      <c r="AJ188" s="1"/>
      <c r="AK188" s="2">
        <f>SUMIFS('IND Balance'!E$5:E$141,'IND Balance'!$C$5:$C$141,'Service shares'!$B188,'IND Balance'!$D$5:$D$141,"*"&amp;'Service shares'!$A188)*F188</f>
        <v>0</v>
      </c>
      <c r="AL188" s="2">
        <f>SUMIFS('IND Balance'!F$5:F$141,'IND Balance'!$C$5:$C$141,'Service shares'!$B188,'IND Balance'!$D$5:$D$141,"*"&amp;'Service shares'!$A188)*G188</f>
        <v>0</v>
      </c>
      <c r="AM188" s="2">
        <f>SUMIFS('IND Balance'!G$5:G$141,'IND Balance'!$C$5:$C$141,'Service shares'!$B188,'IND Balance'!$D$5:$D$141,"*"&amp;'Service shares'!$A188)*H188</f>
        <v>0</v>
      </c>
      <c r="AN188" s="2">
        <f>SUMIFS('IND Balance'!H$5:H$141,'IND Balance'!$C$5:$C$141,'Service shares'!$B188,'IND Balance'!$D$5:$D$141,"*"&amp;'Service shares'!$A188)*I188</f>
        <v>4.4295609473684206E-3</v>
      </c>
      <c r="AO188" s="2">
        <f>SUMIFS('IND Balance'!I$5:I$141,'IND Balance'!$C$5:$C$141,'Service shares'!$B188,'IND Balance'!$D$5:$D$141,"*"&amp;'Service shares'!$A188)*J188</f>
        <v>0.10307152383157894</v>
      </c>
      <c r="AP188" s="2">
        <f>SUMIFS('IND Balance'!J$5:J$141,'IND Balance'!$C$5:$C$141,'Service shares'!$B188,'IND Balance'!$D$5:$D$141,"*"&amp;'Service shares'!$A188)*K188</f>
        <v>0</v>
      </c>
      <c r="AQ188" s="2">
        <f>SUMIFS('IND Balance'!K$5:K$141,'IND Balance'!$C$5:$C$141,'Service shares'!$B188,'IND Balance'!$D$5:$D$141,"*"&amp;'Service shares'!$A188)*L188</f>
        <v>1.8947106315789471E-3</v>
      </c>
      <c r="AR188" s="2">
        <f>SUMIFS('IND Balance'!L$5:L$141,'IND Balance'!$C$5:$C$141,'Service shares'!$B188,'IND Balance'!$D$5:$D$141,"*"&amp;'Service shares'!$A188)*M188</f>
        <v>3.2891868063157893E-2</v>
      </c>
      <c r="AS188" s="2">
        <f>SUMIFS('IND Balance'!M$5:M$141,'IND Balance'!$C$5:$C$141,'Service shares'!$B188,'IND Balance'!$D$5:$D$141,"*"&amp;'Service shares'!$A188)*N188</f>
        <v>1.2138855347368419E-2</v>
      </c>
      <c r="AT188" s="2">
        <f>SUMIFS('IND Balance'!N$5:N$141,'IND Balance'!$C$5:$C$141,'Service shares'!$B188,'IND Balance'!$D$5:$D$141,"*"&amp;'Service shares'!$A188)*O188</f>
        <v>6.3014319973263158</v>
      </c>
      <c r="AU188" s="2">
        <f>SUMIFS('IND Balance'!O$5:O$141,'IND Balance'!$C$5:$C$141,'Service shares'!$B188,'IND Balance'!$D$5:$D$141,"*"&amp;'Service shares'!$A188)*P188</f>
        <v>1.8621196989473683E-2</v>
      </c>
      <c r="AV188" s="2">
        <f>SUMIFS('IND Balance'!P$5:P$141,'IND Balance'!$C$5:$C$141,'Service shares'!$B188,'IND Balance'!$D$5:$D$141,"*"&amp;'Service shares'!$A188)*Q188</f>
        <v>7.6075551599999985E-2</v>
      </c>
      <c r="AW188" s="2">
        <f>SUMIFS('IND Balance'!Q$5:Q$141,'IND Balance'!$C$5:$C$141,'Service shares'!$B188,'IND Balance'!$D$5:$D$141,"*"&amp;'Service shares'!$A188)*R188</f>
        <v>1.8384312252631579E-2</v>
      </c>
      <c r="AX188" s="2">
        <f>SUMIFS('IND Balance'!R$5:R$141,'IND Balance'!$C$5:$C$141,'Service shares'!$B188,'IND Balance'!$D$5:$D$141,"*"&amp;'Service shares'!$A188)*S188</f>
        <v>9.964583999999999E-4</v>
      </c>
      <c r="AY188" s="2">
        <f>SUMIFS('IND Balance'!S$5:S$141,'IND Balance'!$C$5:$C$141,'Service shares'!$B188,'IND Balance'!$D$5:$D$141,"*"&amp;'Service shares'!$A188)*T188</f>
        <v>3.0323817157894735E-2</v>
      </c>
      <c r="AZ188" s="2">
        <f>SUMIFS('IND Balance'!T$5:T$141,'IND Balance'!$C$5:$C$141,'Service shares'!$B188,'IND Balance'!$D$5:$D$141,"*"&amp;'Service shares'!$A188)*U188</f>
        <v>4.0562746736842103E-3</v>
      </c>
      <c r="BA188" s="2">
        <f>SUMIFS('IND Balance'!U$5:U$141,'IND Balance'!$C$5:$C$141,'Service shares'!$B188,'IND Balance'!$D$5:$D$141,"*"&amp;'Service shares'!$A188)*V188</f>
        <v>2.8996087389473683E-2</v>
      </c>
      <c r="BB188" s="2">
        <f>SUMIFS('IND Balance'!V$5:V$141,'IND Balance'!$C$5:$C$141,'Service shares'!$B188,'IND Balance'!$D$5:$D$141,"*"&amp;'Service shares'!$A188)*W188</f>
        <v>2.4200365073684209E-2</v>
      </c>
      <c r="BC188" s="2">
        <f>SUMIFS('IND Balance'!W$5:W$141,'IND Balance'!$C$5:$C$141,'Service shares'!$B188,'IND Balance'!$D$5:$D$141,"*"&amp;'Service shares'!$A188)*X188</f>
        <v>4.9111604715789473E-2</v>
      </c>
      <c r="BD188" s="2">
        <f>SUMIFS('IND Balance'!X$5:X$141,'IND Balance'!$C$5:$C$141,'Service shares'!$B188,'IND Balance'!$D$5:$D$141,"*"&amp;'Service shares'!$A188)*Y188</f>
        <v>0</v>
      </c>
      <c r="BE188" s="2">
        <f>SUMIFS('IND Balance'!Y$5:Y$141,'IND Balance'!$C$5:$C$141,'Service shares'!$B188,'IND Balance'!$D$5:$D$141,"*"&amp;'Service shares'!$A188)*Z188</f>
        <v>3.1536152842105264E-3</v>
      </c>
      <c r="BF188" s="2">
        <f>SUMIFS('IND Balance'!Z$5:Z$141,'IND Balance'!$C$5:$C$141,'Service shares'!$B188,'IND Balance'!$D$5:$D$141,"*"&amp;'Service shares'!$A188)*AA188</f>
        <v>0</v>
      </c>
      <c r="BG188" s="2">
        <f>SUMIFS('IND Balance'!AA$5:AA$141,'IND Balance'!$C$5:$C$141,'Service shares'!$B188,'IND Balance'!$D$5:$D$141,"*"&amp;'Service shares'!$A188)*AB188</f>
        <v>3.2052524842105259E-2</v>
      </c>
      <c r="BH188" s="2">
        <f>SUMIFS('IND Balance'!AB$5:AB$141,'IND Balance'!$C$5:$C$141,'Service shares'!$B188,'IND Balance'!$D$5:$D$141,"*"&amp;'Service shares'!$A188)*AC188</f>
        <v>7.9214990526315782E-3</v>
      </c>
      <c r="BI188" s="2">
        <f>SUMIFS('IND Balance'!AC$5:AC$141,'IND Balance'!$C$5:$C$141,'Service shares'!$B188,'IND Balance'!$D$5:$D$141,"*"&amp;'Service shares'!$A188)*AD188</f>
        <v>4.3787170357894735E-2</v>
      </c>
      <c r="BJ188" s="2">
        <f>SUMIFS('IND Balance'!AD$5:AD$141,'IND Balance'!$C$5:$C$141,'Service shares'!$B188,'IND Balance'!$D$5:$D$141,"*"&amp;'Service shares'!$A188)*AE188</f>
        <v>0</v>
      </c>
      <c r="BK188" s="2">
        <f>SUMIFS('IND Balance'!AE$5:AE$141,'IND Balance'!$C$5:$C$141,'Service shares'!$B188,'IND Balance'!$D$5:$D$141,"*"&amp;'Service shares'!$A188)*AF188</f>
        <v>0</v>
      </c>
      <c r="BL188" s="2">
        <f>SUMIFS('IND Balance'!AF$5:AF$141,'IND Balance'!$C$5:$C$141,'Service shares'!$B188,'IND Balance'!$D$5:$D$141,"*"&amp;'Service shares'!$A188)*AG188</f>
        <v>0</v>
      </c>
      <c r="BM188" s="2">
        <f>SUMIFS('IND Balance'!AG$5:AG$141,'IND Balance'!$C$5:$C$141,'Service shares'!$B188,'IND Balance'!$D$5:$D$141,"*"&amp;'Service shares'!$A188)*AH188</f>
        <v>0</v>
      </c>
      <c r="BN188" s="2">
        <f>SUMIFS('IND Balance'!AH$5:AH$141,'IND Balance'!$C$5:$C$141,'Service shares'!$B188,'IND Balance'!$D$5:$D$141,"*"&amp;'Service shares'!$A188)*AI188</f>
        <v>0</v>
      </c>
    </row>
    <row r="189" spans="1:66" x14ac:dyDescent="0.45">
      <c r="A189" t="s">
        <v>374</v>
      </c>
      <c r="B189" t="s">
        <v>49</v>
      </c>
      <c r="C189" t="s">
        <v>188</v>
      </c>
      <c r="D189" s="1">
        <v>8.1871345029239762E-2</v>
      </c>
      <c r="E189" s="1"/>
      <c r="F189" s="1">
        <v>8.1871345029239762E-2</v>
      </c>
      <c r="G189" s="1">
        <v>8.1871345029239762E-2</v>
      </c>
      <c r="H189" s="1">
        <v>8.1871345029239762E-2</v>
      </c>
      <c r="I189" s="1">
        <v>8.1871345029239762E-2</v>
      </c>
      <c r="J189" s="1">
        <v>8.1871345029239762E-2</v>
      </c>
      <c r="K189" s="1">
        <v>8.1871345029239762E-2</v>
      </c>
      <c r="L189" s="1">
        <v>8.1871345029239762E-2</v>
      </c>
      <c r="M189" s="1">
        <v>8.1871345029239762E-2</v>
      </c>
      <c r="N189" s="1">
        <v>8.1871345029239762E-2</v>
      </c>
      <c r="O189" s="1">
        <v>8.1871345029239762E-2</v>
      </c>
      <c r="P189" s="1">
        <v>8.1871345029239762E-2</v>
      </c>
      <c r="Q189" s="1">
        <v>8.1871345029239762E-2</v>
      </c>
      <c r="R189" s="1">
        <v>8.1871345029239762E-2</v>
      </c>
      <c r="S189" s="1">
        <v>8.1871345029239762E-2</v>
      </c>
      <c r="T189" s="1">
        <v>8.1871345029239762E-2</v>
      </c>
      <c r="U189" s="1">
        <v>8.1871345029239762E-2</v>
      </c>
      <c r="V189" s="1">
        <v>8.1871345029239762E-2</v>
      </c>
      <c r="W189" s="1">
        <v>8.1871345029239762E-2</v>
      </c>
      <c r="X189" s="1">
        <v>8.1871345029239762E-2</v>
      </c>
      <c r="Y189" s="1">
        <v>8.1871345029239762E-2</v>
      </c>
      <c r="Z189" s="1">
        <v>8.1871345029239762E-2</v>
      </c>
      <c r="AA189" s="1">
        <v>8.1871345029239762E-2</v>
      </c>
      <c r="AB189" s="1">
        <v>8.1871345029239762E-2</v>
      </c>
      <c r="AC189" s="1">
        <v>8.1871345029239762E-2</v>
      </c>
      <c r="AD189" s="1">
        <v>8.1871345029239762E-2</v>
      </c>
      <c r="AE189" s="1">
        <v>8.1871345029239762E-2</v>
      </c>
      <c r="AF189" s="1">
        <v>8.1871345029239762E-2</v>
      </c>
      <c r="AG189" s="1">
        <v>8.1871345029239762E-2</v>
      </c>
      <c r="AH189" s="1">
        <v>8.1871345029239762E-2</v>
      </c>
      <c r="AI189" s="1">
        <v>8.1871345029239762E-2</v>
      </c>
      <c r="AJ189" s="1"/>
      <c r="AK189" s="2">
        <f>SUMIFS('IND Balance'!E$5:E$141,'IND Balance'!$C$5:$C$141,'Service shares'!$B189,'IND Balance'!$D$5:$D$141,"*"&amp;'Service shares'!$A189)*F189</f>
        <v>0</v>
      </c>
      <c r="AL189" s="2">
        <f>SUMIFS('IND Balance'!F$5:F$141,'IND Balance'!$C$5:$C$141,'Service shares'!$B189,'IND Balance'!$D$5:$D$141,"*"&amp;'Service shares'!$A189)*G189</f>
        <v>0</v>
      </c>
      <c r="AM189" s="2">
        <f>SUMIFS('IND Balance'!G$5:G$141,'IND Balance'!$C$5:$C$141,'Service shares'!$B189,'IND Balance'!$D$5:$D$141,"*"&amp;'Service shares'!$A189)*H189</f>
        <v>0</v>
      </c>
      <c r="AN189" s="2">
        <f>SUMIFS('IND Balance'!H$5:H$141,'IND Balance'!$C$5:$C$141,'Service shares'!$B189,'IND Balance'!$D$5:$D$141,"*"&amp;'Service shares'!$A189)*I189</f>
        <v>2.0671284421052628E-2</v>
      </c>
      <c r="AO189" s="2">
        <f>SUMIFS('IND Balance'!I$5:I$141,'IND Balance'!$C$5:$C$141,'Service shares'!$B189,'IND Balance'!$D$5:$D$141,"*"&amp;'Service shares'!$A189)*J189</f>
        <v>0.4810004445473684</v>
      </c>
      <c r="AP189" s="2">
        <f>SUMIFS('IND Balance'!J$5:J$141,'IND Balance'!$C$5:$C$141,'Service shares'!$B189,'IND Balance'!$D$5:$D$141,"*"&amp;'Service shares'!$A189)*K189</f>
        <v>0</v>
      </c>
      <c r="AQ189" s="2">
        <f>SUMIFS('IND Balance'!K$5:K$141,'IND Balance'!$C$5:$C$141,'Service shares'!$B189,'IND Balance'!$D$5:$D$141,"*"&amp;'Service shares'!$A189)*L189</f>
        <v>8.8419829473684198E-3</v>
      </c>
      <c r="AR189" s="2">
        <f>SUMIFS('IND Balance'!L$5:L$141,'IND Balance'!$C$5:$C$141,'Service shares'!$B189,'IND Balance'!$D$5:$D$141,"*"&amp;'Service shares'!$A189)*M189</f>
        <v>0.15349538429473683</v>
      </c>
      <c r="AS189" s="2">
        <f>SUMIFS('IND Balance'!M$5:M$141,'IND Balance'!$C$5:$C$141,'Service shares'!$B189,'IND Balance'!$D$5:$D$141,"*"&amp;'Service shares'!$A189)*N189</f>
        <v>5.6647991621052628E-2</v>
      </c>
      <c r="AT189" s="2">
        <f>SUMIFS('IND Balance'!N$5:N$141,'IND Balance'!$C$5:$C$141,'Service shares'!$B189,'IND Balance'!$D$5:$D$141,"*"&amp;'Service shares'!$A189)*O189</f>
        <v>29.406682654189474</v>
      </c>
      <c r="AU189" s="2">
        <f>SUMIFS('IND Balance'!O$5:O$141,'IND Balance'!$C$5:$C$141,'Service shares'!$B189,'IND Balance'!$D$5:$D$141,"*"&amp;'Service shares'!$A189)*P189</f>
        <v>8.6898919284210521E-2</v>
      </c>
      <c r="AV189" s="2">
        <f>SUMIFS('IND Balance'!P$5:P$141,'IND Balance'!$C$5:$C$141,'Service shares'!$B189,'IND Balance'!$D$5:$D$141,"*"&amp;'Service shares'!$A189)*Q189</f>
        <v>0.35501924079999997</v>
      </c>
      <c r="AW189" s="2">
        <f>SUMIFS('IND Balance'!Q$5:Q$141,'IND Balance'!$C$5:$C$141,'Service shares'!$B189,'IND Balance'!$D$5:$D$141,"*"&amp;'Service shares'!$A189)*R189</f>
        <v>8.579345717894736E-2</v>
      </c>
      <c r="AX189" s="2">
        <f>SUMIFS('IND Balance'!R$5:R$141,'IND Balance'!$C$5:$C$141,'Service shares'!$B189,'IND Balance'!$D$5:$D$141,"*"&amp;'Service shares'!$A189)*S189</f>
        <v>4.6501391999999994E-3</v>
      </c>
      <c r="AY189" s="2">
        <f>SUMIFS('IND Balance'!S$5:S$141,'IND Balance'!$C$5:$C$141,'Service shares'!$B189,'IND Balance'!$D$5:$D$141,"*"&amp;'Service shares'!$A189)*T189</f>
        <v>0.14151114673684209</v>
      </c>
      <c r="AZ189" s="2">
        <f>SUMIFS('IND Balance'!T$5:T$141,'IND Balance'!$C$5:$C$141,'Service shares'!$B189,'IND Balance'!$D$5:$D$141,"*"&amp;'Service shares'!$A189)*U189</f>
        <v>1.8929281810526315E-2</v>
      </c>
      <c r="BA189" s="2">
        <f>SUMIFS('IND Balance'!U$5:U$141,'IND Balance'!$C$5:$C$141,'Service shares'!$B189,'IND Balance'!$D$5:$D$141,"*"&amp;'Service shares'!$A189)*V189</f>
        <v>0.13531507448421051</v>
      </c>
      <c r="BB189" s="2">
        <f>SUMIFS('IND Balance'!V$5:V$141,'IND Balance'!$C$5:$C$141,'Service shares'!$B189,'IND Balance'!$D$5:$D$141,"*"&amp;'Service shares'!$A189)*W189</f>
        <v>0.1129350370105263</v>
      </c>
      <c r="BC189" s="2">
        <f>SUMIFS('IND Balance'!W$5:W$141,'IND Balance'!$C$5:$C$141,'Service shares'!$B189,'IND Balance'!$D$5:$D$141,"*"&amp;'Service shares'!$A189)*X189</f>
        <v>0.22918748867368419</v>
      </c>
      <c r="BD189" s="2">
        <f>SUMIFS('IND Balance'!X$5:X$141,'IND Balance'!$C$5:$C$141,'Service shares'!$B189,'IND Balance'!$D$5:$D$141,"*"&amp;'Service shares'!$A189)*Y189</f>
        <v>0</v>
      </c>
      <c r="BE189" s="2">
        <f>SUMIFS('IND Balance'!Y$5:Y$141,'IND Balance'!$C$5:$C$141,'Service shares'!$B189,'IND Balance'!$D$5:$D$141,"*"&amp;'Service shares'!$A189)*Z189</f>
        <v>1.471687132631579E-2</v>
      </c>
      <c r="BF189" s="2">
        <f>SUMIFS('IND Balance'!Z$5:Z$141,'IND Balance'!$C$5:$C$141,'Service shares'!$B189,'IND Balance'!$D$5:$D$141,"*"&amp;'Service shares'!$A189)*AA189</f>
        <v>0</v>
      </c>
      <c r="BG189" s="2">
        <f>SUMIFS('IND Balance'!AA$5:AA$141,'IND Balance'!$C$5:$C$141,'Service shares'!$B189,'IND Balance'!$D$5:$D$141,"*"&amp;'Service shares'!$A189)*AB189</f>
        <v>0.14957844926315789</v>
      </c>
      <c r="BH189" s="2">
        <f>SUMIFS('IND Balance'!AB$5:AB$141,'IND Balance'!$C$5:$C$141,'Service shares'!$B189,'IND Balance'!$D$5:$D$141,"*"&amp;'Service shares'!$A189)*AC189</f>
        <v>3.6966995578947365E-2</v>
      </c>
      <c r="BI189" s="2">
        <f>SUMIFS('IND Balance'!AC$5:AC$141,'IND Balance'!$C$5:$C$141,'Service shares'!$B189,'IND Balance'!$D$5:$D$141,"*"&amp;'Service shares'!$A189)*AD189</f>
        <v>0.20434012833684209</v>
      </c>
      <c r="BJ189" s="2">
        <f>SUMIFS('IND Balance'!AD$5:AD$141,'IND Balance'!$C$5:$C$141,'Service shares'!$B189,'IND Balance'!$D$5:$D$141,"*"&amp;'Service shares'!$A189)*AE189</f>
        <v>0</v>
      </c>
      <c r="BK189" s="2">
        <f>SUMIFS('IND Balance'!AE$5:AE$141,'IND Balance'!$C$5:$C$141,'Service shares'!$B189,'IND Balance'!$D$5:$D$141,"*"&amp;'Service shares'!$A189)*AF189</f>
        <v>0</v>
      </c>
      <c r="BL189" s="2">
        <f>SUMIFS('IND Balance'!AF$5:AF$141,'IND Balance'!$C$5:$C$141,'Service shares'!$B189,'IND Balance'!$D$5:$D$141,"*"&amp;'Service shares'!$A189)*AG189</f>
        <v>0</v>
      </c>
      <c r="BM189" s="2">
        <f>SUMIFS('IND Balance'!AG$5:AG$141,'IND Balance'!$C$5:$C$141,'Service shares'!$B189,'IND Balance'!$D$5:$D$141,"*"&amp;'Service shares'!$A189)*AH189</f>
        <v>0</v>
      </c>
      <c r="BN189" s="2">
        <f>SUMIFS('IND Balance'!AH$5:AH$141,'IND Balance'!$C$5:$C$141,'Service shares'!$B189,'IND Balance'!$D$5:$D$141,"*"&amp;'Service shares'!$A189)*AI189</f>
        <v>0</v>
      </c>
    </row>
    <row r="190" spans="1:66" x14ac:dyDescent="0.45">
      <c r="A190" t="s">
        <v>374</v>
      </c>
      <c r="B190" t="s">
        <v>51</v>
      </c>
      <c r="C190" t="s">
        <v>173</v>
      </c>
      <c r="D190" s="1">
        <v>0.5</v>
      </c>
      <c r="E190" s="1"/>
      <c r="F190" s="1">
        <v>0.5</v>
      </c>
      <c r="G190" s="1">
        <v>0.5</v>
      </c>
      <c r="H190" s="1">
        <v>0.5</v>
      </c>
      <c r="I190" s="1">
        <v>0.5</v>
      </c>
      <c r="J190" s="1">
        <v>0.5</v>
      </c>
      <c r="K190" s="1">
        <v>0.5</v>
      </c>
      <c r="L190" s="1">
        <v>0.5</v>
      </c>
      <c r="M190" s="1">
        <v>0.5</v>
      </c>
      <c r="N190" s="1">
        <v>0.5</v>
      </c>
      <c r="O190" s="1">
        <v>0.5</v>
      </c>
      <c r="P190" s="1">
        <v>0.5</v>
      </c>
      <c r="Q190" s="1">
        <v>0.5</v>
      </c>
      <c r="R190" s="1">
        <v>0.5</v>
      </c>
      <c r="S190" s="1">
        <v>0.5</v>
      </c>
      <c r="T190" s="1">
        <v>0.5</v>
      </c>
      <c r="U190" s="1">
        <v>0.5</v>
      </c>
      <c r="V190" s="1">
        <v>0.5</v>
      </c>
      <c r="W190" s="1">
        <v>0.5</v>
      </c>
      <c r="X190" s="1">
        <v>0.5</v>
      </c>
      <c r="Y190" s="1">
        <v>0.5</v>
      </c>
      <c r="Z190" s="1">
        <v>0.5</v>
      </c>
      <c r="AA190" s="1">
        <v>0.5</v>
      </c>
      <c r="AB190" s="1">
        <v>0.5</v>
      </c>
      <c r="AC190" s="1">
        <v>0.5</v>
      </c>
      <c r="AD190" s="1">
        <v>0.5</v>
      </c>
      <c r="AE190" s="1">
        <v>0.5</v>
      </c>
      <c r="AF190" s="1">
        <v>0.5</v>
      </c>
      <c r="AG190" s="1">
        <v>0.5</v>
      </c>
      <c r="AH190" s="1">
        <v>0.5</v>
      </c>
      <c r="AI190" s="1">
        <v>0.5</v>
      </c>
      <c r="AJ190" s="1"/>
      <c r="AK190" s="2">
        <f>SUMIFS('IND Balance'!E$5:E$141,'IND Balance'!$C$5:$C$141,'Service shares'!$B190,'IND Balance'!$D$5:$D$141,"*"&amp;'Service shares'!$A190)*F190</f>
        <v>0</v>
      </c>
      <c r="AL190" s="2">
        <f>SUMIFS('IND Balance'!F$5:F$141,'IND Balance'!$C$5:$C$141,'Service shares'!$B190,'IND Balance'!$D$5:$D$141,"*"&amp;'Service shares'!$A190)*G190</f>
        <v>0</v>
      </c>
      <c r="AM190" s="2">
        <f>SUMIFS('IND Balance'!G$5:G$141,'IND Balance'!$C$5:$C$141,'Service shares'!$B190,'IND Balance'!$D$5:$D$141,"*"&amp;'Service shares'!$A190)*H190</f>
        <v>0</v>
      </c>
      <c r="AN190" s="2">
        <f>SUMIFS('IND Balance'!H$5:H$141,'IND Balance'!$C$5:$C$141,'Service shares'!$B190,'IND Balance'!$D$5:$D$141,"*"&amp;'Service shares'!$A190)*I190</f>
        <v>0</v>
      </c>
      <c r="AO190" s="2">
        <f>SUMIFS('IND Balance'!I$5:I$141,'IND Balance'!$C$5:$C$141,'Service shares'!$B190,'IND Balance'!$D$5:$D$141,"*"&amp;'Service shares'!$A190)*J190</f>
        <v>0</v>
      </c>
      <c r="AP190" s="2">
        <f>SUMIFS('IND Balance'!J$5:J$141,'IND Balance'!$C$5:$C$141,'Service shares'!$B190,'IND Balance'!$D$5:$D$141,"*"&amp;'Service shares'!$A190)*K190</f>
        <v>0</v>
      </c>
      <c r="AQ190" s="2">
        <f>SUMIFS('IND Balance'!K$5:K$141,'IND Balance'!$C$5:$C$141,'Service shares'!$B190,'IND Balance'!$D$5:$D$141,"*"&amp;'Service shares'!$A190)*L190</f>
        <v>0</v>
      </c>
      <c r="AR190" s="2">
        <f>SUMIFS('IND Balance'!L$5:L$141,'IND Balance'!$C$5:$C$141,'Service shares'!$B190,'IND Balance'!$D$5:$D$141,"*"&amp;'Service shares'!$A190)*M190</f>
        <v>0</v>
      </c>
      <c r="AS190" s="2">
        <f>SUMIFS('IND Balance'!M$5:M$141,'IND Balance'!$C$5:$C$141,'Service shares'!$B190,'IND Balance'!$D$5:$D$141,"*"&amp;'Service shares'!$A190)*N190</f>
        <v>0</v>
      </c>
      <c r="AT190" s="2">
        <f>SUMIFS('IND Balance'!N$5:N$141,'IND Balance'!$C$5:$C$141,'Service shares'!$B190,'IND Balance'!$D$5:$D$141,"*"&amp;'Service shares'!$A190)*O190</f>
        <v>0</v>
      </c>
      <c r="AU190" s="2">
        <f>SUMIFS('IND Balance'!O$5:O$141,'IND Balance'!$C$5:$C$141,'Service shares'!$B190,'IND Balance'!$D$5:$D$141,"*"&amp;'Service shares'!$A190)*P190</f>
        <v>0</v>
      </c>
      <c r="AV190" s="2">
        <f>SUMIFS('IND Balance'!P$5:P$141,'IND Balance'!$C$5:$C$141,'Service shares'!$B190,'IND Balance'!$D$5:$D$141,"*"&amp;'Service shares'!$A190)*Q190</f>
        <v>0</v>
      </c>
      <c r="AW190" s="2">
        <f>SUMIFS('IND Balance'!Q$5:Q$141,'IND Balance'!$C$5:$C$141,'Service shares'!$B190,'IND Balance'!$D$5:$D$141,"*"&amp;'Service shares'!$A190)*R190</f>
        <v>0</v>
      </c>
      <c r="AX190" s="2">
        <f>SUMIFS('IND Balance'!R$5:R$141,'IND Balance'!$C$5:$C$141,'Service shares'!$B190,'IND Balance'!$D$5:$D$141,"*"&amp;'Service shares'!$A190)*S190</f>
        <v>0</v>
      </c>
      <c r="AY190" s="2">
        <f>SUMIFS('IND Balance'!S$5:S$141,'IND Balance'!$C$5:$C$141,'Service shares'!$B190,'IND Balance'!$D$5:$D$141,"*"&amp;'Service shares'!$A190)*T190</f>
        <v>0</v>
      </c>
      <c r="AZ190" s="2">
        <f>SUMIFS('IND Balance'!T$5:T$141,'IND Balance'!$C$5:$C$141,'Service shares'!$B190,'IND Balance'!$D$5:$D$141,"*"&amp;'Service shares'!$A190)*U190</f>
        <v>0</v>
      </c>
      <c r="BA190" s="2">
        <f>SUMIFS('IND Balance'!U$5:U$141,'IND Balance'!$C$5:$C$141,'Service shares'!$B190,'IND Balance'!$D$5:$D$141,"*"&amp;'Service shares'!$A190)*V190</f>
        <v>0</v>
      </c>
      <c r="BB190" s="2">
        <f>SUMIFS('IND Balance'!V$5:V$141,'IND Balance'!$C$5:$C$141,'Service shares'!$B190,'IND Balance'!$D$5:$D$141,"*"&amp;'Service shares'!$A190)*W190</f>
        <v>0</v>
      </c>
      <c r="BC190" s="2">
        <f>SUMIFS('IND Balance'!W$5:W$141,'IND Balance'!$C$5:$C$141,'Service shares'!$B190,'IND Balance'!$D$5:$D$141,"*"&amp;'Service shares'!$A190)*X190</f>
        <v>0</v>
      </c>
      <c r="BD190" s="2">
        <f>SUMIFS('IND Balance'!X$5:X$141,'IND Balance'!$C$5:$C$141,'Service shares'!$B190,'IND Balance'!$D$5:$D$141,"*"&amp;'Service shares'!$A190)*Y190</f>
        <v>0</v>
      </c>
      <c r="BE190" s="2">
        <f>SUMIFS('IND Balance'!Y$5:Y$141,'IND Balance'!$C$5:$C$141,'Service shares'!$B190,'IND Balance'!$D$5:$D$141,"*"&amp;'Service shares'!$A190)*Z190</f>
        <v>0</v>
      </c>
      <c r="BF190" s="2">
        <f>SUMIFS('IND Balance'!Z$5:Z$141,'IND Balance'!$C$5:$C$141,'Service shares'!$B190,'IND Balance'!$D$5:$D$141,"*"&amp;'Service shares'!$A190)*AA190</f>
        <v>0</v>
      </c>
      <c r="BG190" s="2">
        <f>SUMIFS('IND Balance'!AA$5:AA$141,'IND Balance'!$C$5:$C$141,'Service shares'!$B190,'IND Balance'!$D$5:$D$141,"*"&amp;'Service shares'!$A190)*AB190</f>
        <v>0</v>
      </c>
      <c r="BH190" s="2">
        <f>SUMIFS('IND Balance'!AB$5:AB$141,'IND Balance'!$C$5:$C$141,'Service shares'!$B190,'IND Balance'!$D$5:$D$141,"*"&amp;'Service shares'!$A190)*AC190</f>
        <v>0</v>
      </c>
      <c r="BI190" s="2">
        <f>SUMIFS('IND Balance'!AC$5:AC$141,'IND Balance'!$C$5:$C$141,'Service shares'!$B190,'IND Balance'!$D$5:$D$141,"*"&amp;'Service shares'!$A190)*AD190</f>
        <v>0</v>
      </c>
      <c r="BJ190" s="2">
        <f>SUMIFS('IND Balance'!AD$5:AD$141,'IND Balance'!$C$5:$C$141,'Service shares'!$B190,'IND Balance'!$D$5:$D$141,"*"&amp;'Service shares'!$A190)*AE190</f>
        <v>0</v>
      </c>
      <c r="BK190" s="2">
        <f>SUMIFS('IND Balance'!AE$5:AE$141,'IND Balance'!$C$5:$C$141,'Service shares'!$B190,'IND Balance'!$D$5:$D$141,"*"&amp;'Service shares'!$A190)*AF190</f>
        <v>0</v>
      </c>
      <c r="BL190" s="2">
        <f>SUMIFS('IND Balance'!AF$5:AF$141,'IND Balance'!$C$5:$C$141,'Service shares'!$B190,'IND Balance'!$D$5:$D$141,"*"&amp;'Service shares'!$A190)*AG190</f>
        <v>0</v>
      </c>
      <c r="BM190" s="2">
        <f>SUMIFS('IND Balance'!AG$5:AG$141,'IND Balance'!$C$5:$C$141,'Service shares'!$B190,'IND Balance'!$D$5:$D$141,"*"&amp;'Service shares'!$A190)*AH190</f>
        <v>0</v>
      </c>
      <c r="BN190" s="2">
        <f>SUMIFS('IND Balance'!AH$5:AH$141,'IND Balance'!$C$5:$C$141,'Service shares'!$B190,'IND Balance'!$D$5:$D$141,"*"&amp;'Service shares'!$A190)*AI190</f>
        <v>0</v>
      </c>
    </row>
    <row r="191" spans="1:66" x14ac:dyDescent="0.45">
      <c r="A191" t="s">
        <v>374</v>
      </c>
      <c r="B191" t="s">
        <v>51</v>
      </c>
      <c r="C191" t="s">
        <v>188</v>
      </c>
      <c r="D191" s="1">
        <v>0.5</v>
      </c>
      <c r="E191" s="1"/>
      <c r="F191" s="1">
        <v>0.5</v>
      </c>
      <c r="G191" s="1">
        <v>0.5</v>
      </c>
      <c r="H191" s="1">
        <v>0.5</v>
      </c>
      <c r="I191" s="1">
        <v>0.5</v>
      </c>
      <c r="J191" s="1">
        <v>0.5</v>
      </c>
      <c r="K191" s="1">
        <v>0.5</v>
      </c>
      <c r="L191" s="1">
        <v>0.5</v>
      </c>
      <c r="M191" s="1">
        <v>0.5</v>
      </c>
      <c r="N191" s="1">
        <v>0.5</v>
      </c>
      <c r="O191" s="1">
        <v>0.5</v>
      </c>
      <c r="P191" s="1">
        <v>0.5</v>
      </c>
      <c r="Q191" s="1">
        <v>0.5</v>
      </c>
      <c r="R191" s="1">
        <v>0.5</v>
      </c>
      <c r="S191" s="1">
        <v>0.5</v>
      </c>
      <c r="T191" s="1">
        <v>0.5</v>
      </c>
      <c r="U191" s="1">
        <v>0.5</v>
      </c>
      <c r="V191" s="1">
        <v>0.5</v>
      </c>
      <c r="W191" s="1">
        <v>0.5</v>
      </c>
      <c r="X191" s="1">
        <v>0.5</v>
      </c>
      <c r="Y191" s="1">
        <v>0.5</v>
      </c>
      <c r="Z191" s="1">
        <v>0.5</v>
      </c>
      <c r="AA191" s="1">
        <v>0.5</v>
      </c>
      <c r="AB191" s="1">
        <v>0.5</v>
      </c>
      <c r="AC191" s="1">
        <v>0.5</v>
      </c>
      <c r="AD191" s="1">
        <v>0.5</v>
      </c>
      <c r="AE191" s="1">
        <v>0.5</v>
      </c>
      <c r="AF191" s="1">
        <v>0.5</v>
      </c>
      <c r="AG191" s="1">
        <v>0.5</v>
      </c>
      <c r="AH191" s="1">
        <v>0.5</v>
      </c>
      <c r="AI191" s="1">
        <v>0.5</v>
      </c>
      <c r="AJ191" s="1"/>
      <c r="AK191" s="2">
        <f>SUMIFS('IND Balance'!E$5:E$141,'IND Balance'!$C$5:$C$141,'Service shares'!$B191,'IND Balance'!$D$5:$D$141,"*"&amp;'Service shares'!$A191)*F191</f>
        <v>0</v>
      </c>
      <c r="AL191" s="2">
        <f>SUMIFS('IND Balance'!F$5:F$141,'IND Balance'!$C$5:$C$141,'Service shares'!$B191,'IND Balance'!$D$5:$D$141,"*"&amp;'Service shares'!$A191)*G191</f>
        <v>0</v>
      </c>
      <c r="AM191" s="2">
        <f>SUMIFS('IND Balance'!G$5:G$141,'IND Balance'!$C$5:$C$141,'Service shares'!$B191,'IND Balance'!$D$5:$D$141,"*"&amp;'Service shares'!$A191)*H191</f>
        <v>0</v>
      </c>
      <c r="AN191" s="2">
        <f>SUMIFS('IND Balance'!H$5:H$141,'IND Balance'!$C$5:$C$141,'Service shares'!$B191,'IND Balance'!$D$5:$D$141,"*"&amp;'Service shares'!$A191)*I191</f>
        <v>0</v>
      </c>
      <c r="AO191" s="2">
        <f>SUMIFS('IND Balance'!I$5:I$141,'IND Balance'!$C$5:$C$141,'Service shares'!$B191,'IND Balance'!$D$5:$D$141,"*"&amp;'Service shares'!$A191)*J191</f>
        <v>0</v>
      </c>
      <c r="AP191" s="2">
        <f>SUMIFS('IND Balance'!J$5:J$141,'IND Balance'!$C$5:$C$141,'Service shares'!$B191,'IND Balance'!$D$5:$D$141,"*"&amp;'Service shares'!$A191)*K191</f>
        <v>0</v>
      </c>
      <c r="AQ191" s="2">
        <f>SUMIFS('IND Balance'!K$5:K$141,'IND Balance'!$C$5:$C$141,'Service shares'!$B191,'IND Balance'!$D$5:$D$141,"*"&amp;'Service shares'!$A191)*L191</f>
        <v>0</v>
      </c>
      <c r="AR191" s="2">
        <f>SUMIFS('IND Balance'!L$5:L$141,'IND Balance'!$C$5:$C$141,'Service shares'!$B191,'IND Balance'!$D$5:$D$141,"*"&amp;'Service shares'!$A191)*M191</f>
        <v>0</v>
      </c>
      <c r="AS191" s="2">
        <f>SUMIFS('IND Balance'!M$5:M$141,'IND Balance'!$C$5:$C$141,'Service shares'!$B191,'IND Balance'!$D$5:$D$141,"*"&amp;'Service shares'!$A191)*N191</f>
        <v>0</v>
      </c>
      <c r="AT191" s="2">
        <f>SUMIFS('IND Balance'!N$5:N$141,'IND Balance'!$C$5:$C$141,'Service shares'!$B191,'IND Balance'!$D$5:$D$141,"*"&amp;'Service shares'!$A191)*O191</f>
        <v>0</v>
      </c>
      <c r="AU191" s="2">
        <f>SUMIFS('IND Balance'!O$5:O$141,'IND Balance'!$C$5:$C$141,'Service shares'!$B191,'IND Balance'!$D$5:$D$141,"*"&amp;'Service shares'!$A191)*P191</f>
        <v>0</v>
      </c>
      <c r="AV191" s="2">
        <f>SUMIFS('IND Balance'!P$5:P$141,'IND Balance'!$C$5:$C$141,'Service shares'!$B191,'IND Balance'!$D$5:$D$141,"*"&amp;'Service shares'!$A191)*Q191</f>
        <v>0</v>
      </c>
      <c r="AW191" s="2">
        <f>SUMIFS('IND Balance'!Q$5:Q$141,'IND Balance'!$C$5:$C$141,'Service shares'!$B191,'IND Balance'!$D$5:$D$141,"*"&amp;'Service shares'!$A191)*R191</f>
        <v>0</v>
      </c>
      <c r="AX191" s="2">
        <f>SUMIFS('IND Balance'!R$5:R$141,'IND Balance'!$C$5:$C$141,'Service shares'!$B191,'IND Balance'!$D$5:$D$141,"*"&amp;'Service shares'!$A191)*S191</f>
        <v>0</v>
      </c>
      <c r="AY191" s="2">
        <f>SUMIFS('IND Balance'!S$5:S$141,'IND Balance'!$C$5:$C$141,'Service shares'!$B191,'IND Balance'!$D$5:$D$141,"*"&amp;'Service shares'!$A191)*T191</f>
        <v>0</v>
      </c>
      <c r="AZ191" s="2">
        <f>SUMIFS('IND Balance'!T$5:T$141,'IND Balance'!$C$5:$C$141,'Service shares'!$B191,'IND Balance'!$D$5:$D$141,"*"&amp;'Service shares'!$A191)*U191</f>
        <v>0</v>
      </c>
      <c r="BA191" s="2">
        <f>SUMIFS('IND Balance'!U$5:U$141,'IND Balance'!$C$5:$C$141,'Service shares'!$B191,'IND Balance'!$D$5:$D$141,"*"&amp;'Service shares'!$A191)*V191</f>
        <v>0</v>
      </c>
      <c r="BB191" s="2">
        <f>SUMIFS('IND Balance'!V$5:V$141,'IND Balance'!$C$5:$C$141,'Service shares'!$B191,'IND Balance'!$D$5:$D$141,"*"&amp;'Service shares'!$A191)*W191</f>
        <v>0</v>
      </c>
      <c r="BC191" s="2">
        <f>SUMIFS('IND Balance'!W$5:W$141,'IND Balance'!$C$5:$C$141,'Service shares'!$B191,'IND Balance'!$D$5:$D$141,"*"&amp;'Service shares'!$A191)*X191</f>
        <v>0</v>
      </c>
      <c r="BD191" s="2">
        <f>SUMIFS('IND Balance'!X$5:X$141,'IND Balance'!$C$5:$C$141,'Service shares'!$B191,'IND Balance'!$D$5:$D$141,"*"&amp;'Service shares'!$A191)*Y191</f>
        <v>0</v>
      </c>
      <c r="BE191" s="2">
        <f>SUMIFS('IND Balance'!Y$5:Y$141,'IND Balance'!$C$5:$C$141,'Service shares'!$B191,'IND Balance'!$D$5:$D$141,"*"&amp;'Service shares'!$A191)*Z191</f>
        <v>0</v>
      </c>
      <c r="BF191" s="2">
        <f>SUMIFS('IND Balance'!Z$5:Z$141,'IND Balance'!$C$5:$C$141,'Service shares'!$B191,'IND Balance'!$D$5:$D$141,"*"&amp;'Service shares'!$A191)*AA191</f>
        <v>0</v>
      </c>
      <c r="BG191" s="2">
        <f>SUMIFS('IND Balance'!AA$5:AA$141,'IND Balance'!$C$5:$C$141,'Service shares'!$B191,'IND Balance'!$D$5:$D$141,"*"&amp;'Service shares'!$A191)*AB191</f>
        <v>0</v>
      </c>
      <c r="BH191" s="2">
        <f>SUMIFS('IND Balance'!AB$5:AB$141,'IND Balance'!$C$5:$C$141,'Service shares'!$B191,'IND Balance'!$D$5:$D$141,"*"&amp;'Service shares'!$A191)*AC191</f>
        <v>0</v>
      </c>
      <c r="BI191" s="2">
        <f>SUMIFS('IND Balance'!AC$5:AC$141,'IND Balance'!$C$5:$C$141,'Service shares'!$B191,'IND Balance'!$D$5:$D$141,"*"&amp;'Service shares'!$A191)*AD191</f>
        <v>0</v>
      </c>
      <c r="BJ191" s="2">
        <f>SUMIFS('IND Balance'!AD$5:AD$141,'IND Balance'!$C$5:$C$141,'Service shares'!$B191,'IND Balance'!$D$5:$D$141,"*"&amp;'Service shares'!$A191)*AE191</f>
        <v>0</v>
      </c>
      <c r="BK191" s="2">
        <f>SUMIFS('IND Balance'!AE$5:AE$141,'IND Balance'!$C$5:$C$141,'Service shares'!$B191,'IND Balance'!$D$5:$D$141,"*"&amp;'Service shares'!$A191)*AF191</f>
        <v>0</v>
      </c>
      <c r="BL191" s="2">
        <f>SUMIFS('IND Balance'!AF$5:AF$141,'IND Balance'!$C$5:$C$141,'Service shares'!$B191,'IND Balance'!$D$5:$D$141,"*"&amp;'Service shares'!$A191)*AG191</f>
        <v>0</v>
      </c>
      <c r="BM191" s="2">
        <f>SUMIFS('IND Balance'!AG$5:AG$141,'IND Balance'!$C$5:$C$141,'Service shares'!$B191,'IND Balance'!$D$5:$D$141,"*"&amp;'Service shares'!$A191)*AH191</f>
        <v>0</v>
      </c>
      <c r="BN191" s="2">
        <f>SUMIFS('IND Balance'!AH$5:AH$141,'IND Balance'!$C$5:$C$141,'Service shares'!$B191,'IND Balance'!$D$5:$D$141,"*"&amp;'Service shares'!$A191)*AI191</f>
        <v>0</v>
      </c>
    </row>
    <row r="192" spans="1:66" x14ac:dyDescent="0.45">
      <c r="A192" t="s">
        <v>374</v>
      </c>
      <c r="B192" t="s">
        <v>47</v>
      </c>
      <c r="C192" t="s">
        <v>181</v>
      </c>
      <c r="D192" s="1">
        <v>0.25925925925925924</v>
      </c>
      <c r="E192" s="1"/>
      <c r="F192" s="1">
        <v>0.25925925925925924</v>
      </c>
      <c r="G192" s="1">
        <v>0.25925925925925924</v>
      </c>
      <c r="H192" s="1">
        <v>0.25925925925925924</v>
      </c>
      <c r="I192" s="1">
        <v>0.25925925925925924</v>
      </c>
      <c r="J192" s="1">
        <v>0.25925925925925924</v>
      </c>
      <c r="K192" s="1">
        <v>0.25925925925925924</v>
      </c>
      <c r="L192" s="1">
        <v>0.25925925925925924</v>
      </c>
      <c r="M192" s="1">
        <v>0.25925925925925924</v>
      </c>
      <c r="N192" s="1">
        <v>0.25925925925925924</v>
      </c>
      <c r="O192" s="1">
        <v>0.25925925925925924</v>
      </c>
      <c r="P192" s="1">
        <v>0.25925925925925924</v>
      </c>
      <c r="Q192" s="1">
        <v>0.25925925925925924</v>
      </c>
      <c r="R192" s="1">
        <v>0.25925925925925924</v>
      </c>
      <c r="S192" s="1">
        <v>0.25925925925925924</v>
      </c>
      <c r="T192" s="1">
        <v>0.25925925925925924</v>
      </c>
      <c r="U192" s="1">
        <v>0.25925925925925924</v>
      </c>
      <c r="V192" s="1">
        <v>0.25925925925925924</v>
      </c>
      <c r="W192" s="1">
        <v>0.25925925925925924</v>
      </c>
      <c r="X192" s="1">
        <v>0.25925925925925924</v>
      </c>
      <c r="Y192" s="1">
        <v>0.25925925925925924</v>
      </c>
      <c r="Z192" s="1">
        <v>0.25925925925925924</v>
      </c>
      <c r="AA192" s="1">
        <v>0.25925925925925924</v>
      </c>
      <c r="AB192" s="1">
        <v>0.25925925925925924</v>
      </c>
      <c r="AC192" s="1">
        <v>0.25925925925925924</v>
      </c>
      <c r="AD192" s="1">
        <v>0.25925925925925924</v>
      </c>
      <c r="AE192" s="1">
        <v>0.25925925925925924</v>
      </c>
      <c r="AF192" s="1">
        <v>0.25925925925925924</v>
      </c>
      <c r="AG192" s="1">
        <v>0.25925925925925924</v>
      </c>
      <c r="AH192" s="1">
        <v>0.25925925925925924</v>
      </c>
      <c r="AI192" s="1">
        <v>0.25925925925925924</v>
      </c>
      <c r="AJ192" s="1"/>
      <c r="AK192" s="2">
        <f>SUMIFS('IND Balance'!E$5:E$141,'IND Balance'!$C$5:$C$141,'Service shares'!$B192,'IND Balance'!$D$5:$D$141,"*"&amp;'Service shares'!$A192)*F192</f>
        <v>0</v>
      </c>
      <c r="AL192" s="2">
        <f>SUMIFS('IND Balance'!F$5:F$141,'IND Balance'!$C$5:$C$141,'Service shares'!$B192,'IND Balance'!$D$5:$D$141,"*"&amp;'Service shares'!$A192)*G192</f>
        <v>0</v>
      </c>
      <c r="AM192" s="2">
        <f>SUMIFS('IND Balance'!G$5:G$141,'IND Balance'!$C$5:$C$141,'Service shares'!$B192,'IND Balance'!$D$5:$D$141,"*"&amp;'Service shares'!$A192)*H192</f>
        <v>0</v>
      </c>
      <c r="AN192" s="2">
        <f>SUMIFS('IND Balance'!H$5:H$141,'IND Balance'!$C$5:$C$141,'Service shares'!$B192,'IND Balance'!$D$5:$D$141,"*"&amp;'Service shares'!$A192)*I192</f>
        <v>0</v>
      </c>
      <c r="AO192" s="2">
        <f>SUMIFS('IND Balance'!I$5:I$141,'IND Balance'!$C$5:$C$141,'Service shares'!$B192,'IND Balance'!$D$5:$D$141,"*"&amp;'Service shares'!$A192)*J192</f>
        <v>0</v>
      </c>
      <c r="AP192" s="2">
        <f>SUMIFS('IND Balance'!J$5:J$141,'IND Balance'!$C$5:$C$141,'Service shares'!$B192,'IND Balance'!$D$5:$D$141,"*"&amp;'Service shares'!$A192)*K192</f>
        <v>0</v>
      </c>
      <c r="AQ192" s="2">
        <f>SUMIFS('IND Balance'!K$5:K$141,'IND Balance'!$C$5:$C$141,'Service shares'!$B192,'IND Balance'!$D$5:$D$141,"*"&amp;'Service shares'!$A192)*L192</f>
        <v>0</v>
      </c>
      <c r="AR192" s="2">
        <f>SUMIFS('IND Balance'!L$5:L$141,'IND Balance'!$C$5:$C$141,'Service shares'!$B192,'IND Balance'!$D$5:$D$141,"*"&amp;'Service shares'!$A192)*M192</f>
        <v>0</v>
      </c>
      <c r="AS192" s="2">
        <f>SUMIFS('IND Balance'!M$5:M$141,'IND Balance'!$C$5:$C$141,'Service shares'!$B192,'IND Balance'!$D$5:$D$141,"*"&amp;'Service shares'!$A192)*N192</f>
        <v>0</v>
      </c>
      <c r="AT192" s="2">
        <f>SUMIFS('IND Balance'!N$5:N$141,'IND Balance'!$C$5:$C$141,'Service shares'!$B192,'IND Balance'!$D$5:$D$141,"*"&amp;'Service shares'!$A192)*O192</f>
        <v>0</v>
      </c>
      <c r="AU192" s="2">
        <f>SUMIFS('IND Balance'!O$5:O$141,'IND Balance'!$C$5:$C$141,'Service shares'!$B192,'IND Balance'!$D$5:$D$141,"*"&amp;'Service shares'!$A192)*P192</f>
        <v>0</v>
      </c>
      <c r="AV192" s="2">
        <f>SUMIFS('IND Balance'!P$5:P$141,'IND Balance'!$C$5:$C$141,'Service shares'!$B192,'IND Balance'!$D$5:$D$141,"*"&amp;'Service shares'!$A192)*Q192</f>
        <v>0</v>
      </c>
      <c r="AW192" s="2">
        <f>SUMIFS('IND Balance'!Q$5:Q$141,'IND Balance'!$C$5:$C$141,'Service shares'!$B192,'IND Balance'!$D$5:$D$141,"*"&amp;'Service shares'!$A192)*R192</f>
        <v>0</v>
      </c>
      <c r="AX192" s="2">
        <f>SUMIFS('IND Balance'!R$5:R$141,'IND Balance'!$C$5:$C$141,'Service shares'!$B192,'IND Balance'!$D$5:$D$141,"*"&amp;'Service shares'!$A192)*S192</f>
        <v>0</v>
      </c>
      <c r="AY192" s="2">
        <f>SUMIFS('IND Balance'!S$5:S$141,'IND Balance'!$C$5:$C$141,'Service shares'!$B192,'IND Balance'!$D$5:$D$141,"*"&amp;'Service shares'!$A192)*T192</f>
        <v>0</v>
      </c>
      <c r="AZ192" s="2">
        <f>SUMIFS('IND Balance'!T$5:T$141,'IND Balance'!$C$5:$C$141,'Service shares'!$B192,'IND Balance'!$D$5:$D$141,"*"&amp;'Service shares'!$A192)*U192</f>
        <v>0</v>
      </c>
      <c r="BA192" s="2">
        <f>SUMIFS('IND Balance'!U$5:U$141,'IND Balance'!$C$5:$C$141,'Service shares'!$B192,'IND Balance'!$D$5:$D$141,"*"&amp;'Service shares'!$A192)*V192</f>
        <v>0</v>
      </c>
      <c r="BB192" s="2">
        <f>SUMIFS('IND Balance'!V$5:V$141,'IND Balance'!$C$5:$C$141,'Service shares'!$B192,'IND Balance'!$D$5:$D$141,"*"&amp;'Service shares'!$A192)*W192</f>
        <v>0</v>
      </c>
      <c r="BC192" s="2">
        <f>SUMIFS('IND Balance'!W$5:W$141,'IND Balance'!$C$5:$C$141,'Service shares'!$B192,'IND Balance'!$D$5:$D$141,"*"&amp;'Service shares'!$A192)*X192</f>
        <v>0</v>
      </c>
      <c r="BD192" s="2">
        <f>SUMIFS('IND Balance'!X$5:X$141,'IND Balance'!$C$5:$C$141,'Service shares'!$B192,'IND Balance'!$D$5:$D$141,"*"&amp;'Service shares'!$A192)*Y192</f>
        <v>0</v>
      </c>
      <c r="BE192" s="2">
        <f>SUMIFS('IND Balance'!Y$5:Y$141,'IND Balance'!$C$5:$C$141,'Service shares'!$B192,'IND Balance'!$D$5:$D$141,"*"&amp;'Service shares'!$A192)*Z192</f>
        <v>0</v>
      </c>
      <c r="BF192" s="2">
        <f>SUMIFS('IND Balance'!Z$5:Z$141,'IND Balance'!$C$5:$C$141,'Service shares'!$B192,'IND Balance'!$D$5:$D$141,"*"&amp;'Service shares'!$A192)*AA192</f>
        <v>0</v>
      </c>
      <c r="BG192" s="2">
        <f>SUMIFS('IND Balance'!AA$5:AA$141,'IND Balance'!$C$5:$C$141,'Service shares'!$B192,'IND Balance'!$D$5:$D$141,"*"&amp;'Service shares'!$A192)*AB192</f>
        <v>0</v>
      </c>
      <c r="BH192" s="2">
        <f>SUMIFS('IND Balance'!AB$5:AB$141,'IND Balance'!$C$5:$C$141,'Service shares'!$B192,'IND Balance'!$D$5:$D$141,"*"&amp;'Service shares'!$A192)*AC192</f>
        <v>0</v>
      </c>
      <c r="BI192" s="2">
        <f>SUMIFS('IND Balance'!AC$5:AC$141,'IND Balance'!$C$5:$C$141,'Service shares'!$B192,'IND Balance'!$D$5:$D$141,"*"&amp;'Service shares'!$A192)*AD192</f>
        <v>0</v>
      </c>
      <c r="BJ192" s="2">
        <f>SUMIFS('IND Balance'!AD$5:AD$141,'IND Balance'!$C$5:$C$141,'Service shares'!$B192,'IND Balance'!$D$5:$D$141,"*"&amp;'Service shares'!$A192)*AE192</f>
        <v>0</v>
      </c>
      <c r="BK192" s="2">
        <f>SUMIFS('IND Balance'!AE$5:AE$141,'IND Balance'!$C$5:$C$141,'Service shares'!$B192,'IND Balance'!$D$5:$D$141,"*"&amp;'Service shares'!$A192)*AF192</f>
        <v>0</v>
      </c>
      <c r="BL192" s="2">
        <f>SUMIFS('IND Balance'!AF$5:AF$141,'IND Balance'!$C$5:$C$141,'Service shares'!$B192,'IND Balance'!$D$5:$D$141,"*"&amp;'Service shares'!$A192)*AG192</f>
        <v>0</v>
      </c>
      <c r="BM192" s="2">
        <f>SUMIFS('IND Balance'!AG$5:AG$141,'IND Balance'!$C$5:$C$141,'Service shares'!$B192,'IND Balance'!$D$5:$D$141,"*"&amp;'Service shares'!$A192)*AH192</f>
        <v>0</v>
      </c>
      <c r="BN192" s="2">
        <f>SUMIFS('IND Balance'!AH$5:AH$141,'IND Balance'!$C$5:$C$141,'Service shares'!$B192,'IND Balance'!$D$5:$D$141,"*"&amp;'Service shares'!$A192)*AI192</f>
        <v>0</v>
      </c>
    </row>
    <row r="193" spans="1:66" x14ac:dyDescent="0.45">
      <c r="A193" t="s">
        <v>374</v>
      </c>
      <c r="B193" t="s">
        <v>47</v>
      </c>
      <c r="C193" t="s">
        <v>194</v>
      </c>
      <c r="D193" s="1">
        <v>0.7407407407407407</v>
      </c>
      <c r="E193" s="1"/>
      <c r="F193" s="1">
        <v>0.7407407407407407</v>
      </c>
      <c r="G193" s="1">
        <v>0.7407407407407407</v>
      </c>
      <c r="H193" s="1">
        <v>0.7407407407407407</v>
      </c>
      <c r="I193" s="1">
        <v>0.7407407407407407</v>
      </c>
      <c r="J193" s="1">
        <v>0.7407407407407407</v>
      </c>
      <c r="K193" s="1">
        <v>0.7407407407407407</v>
      </c>
      <c r="L193" s="1">
        <v>0.7407407407407407</v>
      </c>
      <c r="M193" s="1">
        <v>0.7407407407407407</v>
      </c>
      <c r="N193" s="1">
        <v>0.7407407407407407</v>
      </c>
      <c r="O193" s="1">
        <v>0.7407407407407407</v>
      </c>
      <c r="P193" s="1">
        <v>0.7407407407407407</v>
      </c>
      <c r="Q193" s="1">
        <v>0.7407407407407407</v>
      </c>
      <c r="R193" s="1">
        <v>0.7407407407407407</v>
      </c>
      <c r="S193" s="1">
        <v>0.7407407407407407</v>
      </c>
      <c r="T193" s="1">
        <v>0.7407407407407407</v>
      </c>
      <c r="U193" s="1">
        <v>0.7407407407407407</v>
      </c>
      <c r="V193" s="1">
        <v>0.7407407407407407</v>
      </c>
      <c r="W193" s="1">
        <v>0.7407407407407407</v>
      </c>
      <c r="X193" s="1">
        <v>0.7407407407407407</v>
      </c>
      <c r="Y193" s="1">
        <v>0.7407407407407407</v>
      </c>
      <c r="Z193" s="1">
        <v>0.7407407407407407</v>
      </c>
      <c r="AA193" s="1">
        <v>0.7407407407407407</v>
      </c>
      <c r="AB193" s="1">
        <v>0.7407407407407407</v>
      </c>
      <c r="AC193" s="1">
        <v>0.7407407407407407</v>
      </c>
      <c r="AD193" s="1">
        <v>0.7407407407407407</v>
      </c>
      <c r="AE193" s="1">
        <v>0.7407407407407407</v>
      </c>
      <c r="AF193" s="1">
        <v>0.7407407407407407</v>
      </c>
      <c r="AG193" s="1">
        <v>0.7407407407407407</v>
      </c>
      <c r="AH193" s="1">
        <v>0.7407407407407407</v>
      </c>
      <c r="AI193" s="1">
        <v>0.7407407407407407</v>
      </c>
      <c r="AJ193" s="1"/>
      <c r="AK193" s="2">
        <f>SUMIFS('IND Balance'!E$5:E$141,'IND Balance'!$C$5:$C$141,'Service shares'!$B193,'IND Balance'!$D$5:$D$141,"*"&amp;'Service shares'!$A193)*F193</f>
        <v>0</v>
      </c>
      <c r="AL193" s="2">
        <f>SUMIFS('IND Balance'!F$5:F$141,'IND Balance'!$C$5:$C$141,'Service shares'!$B193,'IND Balance'!$D$5:$D$141,"*"&amp;'Service shares'!$A193)*G193</f>
        <v>0</v>
      </c>
      <c r="AM193" s="2">
        <f>SUMIFS('IND Balance'!G$5:G$141,'IND Balance'!$C$5:$C$141,'Service shares'!$B193,'IND Balance'!$D$5:$D$141,"*"&amp;'Service shares'!$A193)*H193</f>
        <v>0</v>
      </c>
      <c r="AN193" s="2">
        <f>SUMIFS('IND Balance'!H$5:H$141,'IND Balance'!$C$5:$C$141,'Service shares'!$B193,'IND Balance'!$D$5:$D$141,"*"&amp;'Service shares'!$A193)*I193</f>
        <v>0</v>
      </c>
      <c r="AO193" s="2">
        <f>SUMIFS('IND Balance'!I$5:I$141,'IND Balance'!$C$5:$C$141,'Service shares'!$B193,'IND Balance'!$D$5:$D$141,"*"&amp;'Service shares'!$A193)*J193</f>
        <v>0</v>
      </c>
      <c r="AP193" s="2">
        <f>SUMIFS('IND Balance'!J$5:J$141,'IND Balance'!$C$5:$C$141,'Service shares'!$B193,'IND Balance'!$D$5:$D$141,"*"&amp;'Service shares'!$A193)*K193</f>
        <v>0</v>
      </c>
      <c r="AQ193" s="2">
        <f>SUMIFS('IND Balance'!K$5:K$141,'IND Balance'!$C$5:$C$141,'Service shares'!$B193,'IND Balance'!$D$5:$D$141,"*"&amp;'Service shares'!$A193)*L193</f>
        <v>0</v>
      </c>
      <c r="AR193" s="2">
        <f>SUMIFS('IND Balance'!L$5:L$141,'IND Balance'!$C$5:$C$141,'Service shares'!$B193,'IND Balance'!$D$5:$D$141,"*"&amp;'Service shares'!$A193)*M193</f>
        <v>0</v>
      </c>
      <c r="AS193" s="2">
        <f>SUMIFS('IND Balance'!M$5:M$141,'IND Balance'!$C$5:$C$141,'Service shares'!$B193,'IND Balance'!$D$5:$D$141,"*"&amp;'Service shares'!$A193)*N193</f>
        <v>0</v>
      </c>
      <c r="AT193" s="2">
        <f>SUMIFS('IND Balance'!N$5:N$141,'IND Balance'!$C$5:$C$141,'Service shares'!$B193,'IND Balance'!$D$5:$D$141,"*"&amp;'Service shares'!$A193)*O193</f>
        <v>0</v>
      </c>
      <c r="AU193" s="2">
        <f>SUMIFS('IND Balance'!O$5:O$141,'IND Balance'!$C$5:$C$141,'Service shares'!$B193,'IND Balance'!$D$5:$D$141,"*"&amp;'Service shares'!$A193)*P193</f>
        <v>0</v>
      </c>
      <c r="AV193" s="2">
        <f>SUMIFS('IND Balance'!P$5:P$141,'IND Balance'!$C$5:$C$141,'Service shares'!$B193,'IND Balance'!$D$5:$D$141,"*"&amp;'Service shares'!$A193)*Q193</f>
        <v>0</v>
      </c>
      <c r="AW193" s="2">
        <f>SUMIFS('IND Balance'!Q$5:Q$141,'IND Balance'!$C$5:$C$141,'Service shares'!$B193,'IND Balance'!$D$5:$D$141,"*"&amp;'Service shares'!$A193)*R193</f>
        <v>0</v>
      </c>
      <c r="AX193" s="2">
        <f>SUMIFS('IND Balance'!R$5:R$141,'IND Balance'!$C$5:$C$141,'Service shares'!$B193,'IND Balance'!$D$5:$D$141,"*"&amp;'Service shares'!$A193)*S193</f>
        <v>0</v>
      </c>
      <c r="AY193" s="2">
        <f>SUMIFS('IND Balance'!S$5:S$141,'IND Balance'!$C$5:$C$141,'Service shares'!$B193,'IND Balance'!$D$5:$D$141,"*"&amp;'Service shares'!$A193)*T193</f>
        <v>0</v>
      </c>
      <c r="AZ193" s="2">
        <f>SUMIFS('IND Balance'!T$5:T$141,'IND Balance'!$C$5:$C$141,'Service shares'!$B193,'IND Balance'!$D$5:$D$141,"*"&amp;'Service shares'!$A193)*U193</f>
        <v>0</v>
      </c>
      <c r="BA193" s="2">
        <f>SUMIFS('IND Balance'!U$5:U$141,'IND Balance'!$C$5:$C$141,'Service shares'!$B193,'IND Balance'!$D$5:$D$141,"*"&amp;'Service shares'!$A193)*V193</f>
        <v>0</v>
      </c>
      <c r="BB193" s="2">
        <f>SUMIFS('IND Balance'!V$5:V$141,'IND Balance'!$C$5:$C$141,'Service shares'!$B193,'IND Balance'!$D$5:$D$141,"*"&amp;'Service shares'!$A193)*W193</f>
        <v>0</v>
      </c>
      <c r="BC193" s="2">
        <f>SUMIFS('IND Balance'!W$5:W$141,'IND Balance'!$C$5:$C$141,'Service shares'!$B193,'IND Balance'!$D$5:$D$141,"*"&amp;'Service shares'!$A193)*X193</f>
        <v>0</v>
      </c>
      <c r="BD193" s="2">
        <f>SUMIFS('IND Balance'!X$5:X$141,'IND Balance'!$C$5:$C$141,'Service shares'!$B193,'IND Balance'!$D$5:$D$141,"*"&amp;'Service shares'!$A193)*Y193</f>
        <v>0</v>
      </c>
      <c r="BE193" s="2">
        <f>SUMIFS('IND Balance'!Y$5:Y$141,'IND Balance'!$C$5:$C$141,'Service shares'!$B193,'IND Balance'!$D$5:$D$141,"*"&amp;'Service shares'!$A193)*Z193</f>
        <v>0</v>
      </c>
      <c r="BF193" s="2">
        <f>SUMIFS('IND Balance'!Z$5:Z$141,'IND Balance'!$C$5:$C$141,'Service shares'!$B193,'IND Balance'!$D$5:$D$141,"*"&amp;'Service shares'!$A193)*AA193</f>
        <v>0</v>
      </c>
      <c r="BG193" s="2">
        <f>SUMIFS('IND Balance'!AA$5:AA$141,'IND Balance'!$C$5:$C$141,'Service shares'!$B193,'IND Balance'!$D$5:$D$141,"*"&amp;'Service shares'!$A193)*AB193</f>
        <v>0</v>
      </c>
      <c r="BH193" s="2">
        <f>SUMIFS('IND Balance'!AB$5:AB$141,'IND Balance'!$C$5:$C$141,'Service shares'!$B193,'IND Balance'!$D$5:$D$141,"*"&amp;'Service shares'!$A193)*AC193</f>
        <v>0</v>
      </c>
      <c r="BI193" s="2">
        <f>SUMIFS('IND Balance'!AC$5:AC$141,'IND Balance'!$C$5:$C$141,'Service shares'!$B193,'IND Balance'!$D$5:$D$141,"*"&amp;'Service shares'!$A193)*AD193</f>
        <v>0</v>
      </c>
      <c r="BJ193" s="2">
        <f>SUMIFS('IND Balance'!AD$5:AD$141,'IND Balance'!$C$5:$C$141,'Service shares'!$B193,'IND Balance'!$D$5:$D$141,"*"&amp;'Service shares'!$A193)*AE193</f>
        <v>0</v>
      </c>
      <c r="BK193" s="2">
        <f>SUMIFS('IND Balance'!AE$5:AE$141,'IND Balance'!$C$5:$C$141,'Service shares'!$B193,'IND Balance'!$D$5:$D$141,"*"&amp;'Service shares'!$A193)*AF193</f>
        <v>0</v>
      </c>
      <c r="BL193" s="2">
        <f>SUMIFS('IND Balance'!AF$5:AF$141,'IND Balance'!$C$5:$C$141,'Service shares'!$B193,'IND Balance'!$D$5:$D$141,"*"&amp;'Service shares'!$A193)*AG193</f>
        <v>0</v>
      </c>
      <c r="BM193" s="2">
        <f>SUMIFS('IND Balance'!AG$5:AG$141,'IND Balance'!$C$5:$C$141,'Service shares'!$B193,'IND Balance'!$D$5:$D$141,"*"&amp;'Service shares'!$A193)*AH193</f>
        <v>0</v>
      </c>
      <c r="BN193" s="2">
        <f>SUMIFS('IND Balance'!AH$5:AH$141,'IND Balance'!$C$5:$C$141,'Service shares'!$B193,'IND Balance'!$D$5:$D$141,"*"&amp;'Service shares'!$A193)*AI193</f>
        <v>0</v>
      </c>
    </row>
    <row r="194" spans="1:66" x14ac:dyDescent="0.45">
      <c r="A194" s="67" t="str">
        <f>A193</f>
        <v>OVC</v>
      </c>
      <c r="B194" s="67" t="s">
        <v>48</v>
      </c>
      <c r="C194" s="67" t="s">
        <v>181</v>
      </c>
      <c r="D194" s="68">
        <v>1</v>
      </c>
      <c r="E194" s="68"/>
      <c r="F194" s="68">
        <f t="shared" ref="F194:U196" si="42">$D194</f>
        <v>1</v>
      </c>
      <c r="G194" s="68">
        <f t="shared" si="42"/>
        <v>1</v>
      </c>
      <c r="H194" s="68">
        <f t="shared" si="42"/>
        <v>1</v>
      </c>
      <c r="I194" s="68">
        <f t="shared" si="42"/>
        <v>1</v>
      </c>
      <c r="J194" s="68">
        <f t="shared" si="42"/>
        <v>1</v>
      </c>
      <c r="K194" s="68">
        <f t="shared" si="42"/>
        <v>1</v>
      </c>
      <c r="L194" s="68">
        <f t="shared" si="42"/>
        <v>1</v>
      </c>
      <c r="M194" s="68">
        <f t="shared" si="42"/>
        <v>1</v>
      </c>
      <c r="N194" s="68">
        <f t="shared" si="42"/>
        <v>1</v>
      </c>
      <c r="O194" s="68">
        <f t="shared" si="42"/>
        <v>1</v>
      </c>
      <c r="P194" s="68">
        <f t="shared" si="42"/>
        <v>1</v>
      </c>
      <c r="Q194" s="68">
        <f t="shared" si="42"/>
        <v>1</v>
      </c>
      <c r="R194" s="68">
        <f t="shared" si="42"/>
        <v>1</v>
      </c>
      <c r="S194" s="68">
        <f t="shared" si="42"/>
        <v>1</v>
      </c>
      <c r="T194" s="68">
        <f t="shared" si="42"/>
        <v>1</v>
      </c>
      <c r="U194" s="68">
        <f t="shared" si="42"/>
        <v>1</v>
      </c>
      <c r="V194" s="68">
        <f t="shared" ref="V194:AI196" si="43">$D194</f>
        <v>1</v>
      </c>
      <c r="W194" s="68">
        <f t="shared" si="43"/>
        <v>1</v>
      </c>
      <c r="X194" s="68">
        <f t="shared" si="43"/>
        <v>1</v>
      </c>
      <c r="Y194" s="68">
        <f t="shared" si="43"/>
        <v>1</v>
      </c>
      <c r="Z194" s="68">
        <f t="shared" si="43"/>
        <v>1</v>
      </c>
      <c r="AA194" s="68">
        <f t="shared" si="43"/>
        <v>1</v>
      </c>
      <c r="AB194" s="68">
        <f t="shared" si="43"/>
        <v>1</v>
      </c>
      <c r="AC194" s="68">
        <f t="shared" si="43"/>
        <v>1</v>
      </c>
      <c r="AD194" s="68">
        <f t="shared" si="43"/>
        <v>1</v>
      </c>
      <c r="AE194" s="68">
        <f t="shared" si="43"/>
        <v>1</v>
      </c>
      <c r="AF194" s="68">
        <f t="shared" si="43"/>
        <v>1</v>
      </c>
      <c r="AG194" s="68">
        <f t="shared" si="43"/>
        <v>1</v>
      </c>
      <c r="AH194" s="68">
        <f t="shared" si="43"/>
        <v>1</v>
      </c>
      <c r="AI194" s="68">
        <f t="shared" si="43"/>
        <v>1</v>
      </c>
      <c r="AJ194" s="1"/>
      <c r="AK194" s="2">
        <f>SUMIFS('IND Balance'!E$5:E$141,'IND Balance'!$C$5:$C$141,'Service shares'!$B194,'IND Balance'!$D$5:$D$141,"*"&amp;'Service shares'!$A194)*F194</f>
        <v>0</v>
      </c>
      <c r="AL194" s="2">
        <f>SUMIFS('IND Balance'!F$5:F$141,'IND Balance'!$C$5:$C$141,'Service shares'!$B194,'IND Balance'!$D$5:$D$141,"*"&amp;'Service shares'!$A194)*G194</f>
        <v>0</v>
      </c>
      <c r="AM194" s="2">
        <f>SUMIFS('IND Balance'!G$5:G$141,'IND Balance'!$C$5:$C$141,'Service shares'!$B194,'IND Balance'!$D$5:$D$141,"*"&amp;'Service shares'!$A194)*H194</f>
        <v>0</v>
      </c>
      <c r="AN194" s="2">
        <f>SUMIFS('IND Balance'!H$5:H$141,'IND Balance'!$C$5:$C$141,'Service shares'!$B194,'IND Balance'!$D$5:$D$141,"*"&amp;'Service shares'!$A194)*I194</f>
        <v>3.0387668795999998</v>
      </c>
      <c r="AO194" s="2">
        <f>SUMIFS('IND Balance'!I$5:I$141,'IND Balance'!$C$5:$C$141,'Service shares'!$B194,'IND Balance'!$D$5:$D$141,"*"&amp;'Service shares'!$A194)*J194</f>
        <v>5.6057107068000001</v>
      </c>
      <c r="AP194" s="2">
        <f>SUMIFS('IND Balance'!J$5:J$141,'IND Balance'!$C$5:$C$141,'Service shares'!$B194,'IND Balance'!$D$5:$D$141,"*"&amp;'Service shares'!$A194)*K194</f>
        <v>0</v>
      </c>
      <c r="AQ194" s="2">
        <f>SUMIFS('IND Balance'!K$5:K$141,'IND Balance'!$C$5:$C$141,'Service shares'!$B194,'IND Balance'!$D$5:$D$141,"*"&amp;'Service shares'!$A194)*L194</f>
        <v>2.9699986896000001</v>
      </c>
      <c r="AR194" s="2">
        <f>SUMIFS('IND Balance'!L$5:L$141,'IND Balance'!$C$5:$C$141,'Service shares'!$B194,'IND Balance'!$D$5:$D$141,"*"&amp;'Service shares'!$A194)*M194</f>
        <v>10.946966378400001</v>
      </c>
      <c r="AS194" s="2">
        <f>SUMIFS('IND Balance'!M$5:M$141,'IND Balance'!$C$5:$C$141,'Service shares'!$B194,'IND Balance'!$D$5:$D$141,"*"&amp;'Service shares'!$A194)*N194</f>
        <v>0.34321293000000003</v>
      </c>
      <c r="AT194" s="2">
        <f>SUMIFS('IND Balance'!N$5:N$141,'IND Balance'!$C$5:$C$141,'Service shares'!$B194,'IND Balance'!$D$5:$D$141,"*"&amp;'Service shares'!$A194)*O194</f>
        <v>108.83195552879999</v>
      </c>
      <c r="AU194" s="2">
        <f>SUMIFS('IND Balance'!O$5:O$141,'IND Balance'!$C$5:$C$141,'Service shares'!$B194,'IND Balance'!$D$5:$D$141,"*"&amp;'Service shares'!$A194)*P194</f>
        <v>0.234397998</v>
      </c>
      <c r="AV194" s="2">
        <f>SUMIFS('IND Balance'!P$5:P$141,'IND Balance'!$C$5:$C$141,'Service shares'!$B194,'IND Balance'!$D$5:$D$141,"*"&amp;'Service shares'!$A194)*Q194</f>
        <v>1.1171596572</v>
      </c>
      <c r="AW194" s="2">
        <f>SUMIFS('IND Balance'!Q$5:Q$141,'IND Balance'!$C$5:$C$141,'Service shares'!$B194,'IND Balance'!$D$5:$D$141,"*"&amp;'Service shares'!$A194)*R194</f>
        <v>0</v>
      </c>
      <c r="AX194" s="2">
        <f>SUMIFS('IND Balance'!R$5:R$141,'IND Balance'!$C$5:$C$141,'Service shares'!$B194,'IND Balance'!$D$5:$D$141,"*"&amp;'Service shares'!$A194)*S194</f>
        <v>8.5201379999999993E-2</v>
      </c>
      <c r="AY194" s="2">
        <f>SUMIFS('IND Balance'!S$5:S$141,'IND Balance'!$C$5:$C$141,'Service shares'!$B194,'IND Balance'!$D$5:$D$141,"*"&amp;'Service shares'!$A194)*T194</f>
        <v>4.0725003599999997E-2</v>
      </c>
      <c r="AZ194" s="2">
        <f>SUMIFS('IND Balance'!T$5:T$141,'IND Balance'!$C$5:$C$141,'Service shares'!$B194,'IND Balance'!$D$5:$D$141,"*"&amp;'Service shares'!$A194)*U194</f>
        <v>2.7343990799999999E-2</v>
      </c>
      <c r="BA194" s="2">
        <f>SUMIFS('IND Balance'!U$5:U$141,'IND Balance'!$C$5:$C$141,'Service shares'!$B194,'IND Balance'!$D$5:$D$141,"*"&amp;'Service shares'!$A194)*V194</f>
        <v>0.13502011320000001</v>
      </c>
      <c r="BB194" s="2">
        <f>SUMIFS('IND Balance'!V$5:V$141,'IND Balance'!$C$5:$C$141,'Service shares'!$B194,'IND Balance'!$D$5:$D$141,"*"&amp;'Service shares'!$A194)*W194</f>
        <v>0</v>
      </c>
      <c r="BC194" s="2">
        <f>SUMIFS('IND Balance'!W$5:W$141,'IND Balance'!$C$5:$C$141,'Service shares'!$B194,'IND Balance'!$D$5:$D$141,"*"&amp;'Service shares'!$A194)*X194</f>
        <v>0.31520742480000002</v>
      </c>
      <c r="BD194" s="2">
        <f>SUMIFS('IND Balance'!X$5:X$141,'IND Balance'!$C$5:$C$141,'Service shares'!$B194,'IND Balance'!$D$5:$D$141,"*"&amp;'Service shares'!$A194)*Y194</f>
        <v>0</v>
      </c>
      <c r="BE194" s="2">
        <f>SUMIFS('IND Balance'!Y$5:Y$141,'IND Balance'!$C$5:$C$141,'Service shares'!$B194,'IND Balance'!$D$5:$D$141,"*"&amp;'Service shares'!$A194)*Z194</f>
        <v>1.4863140000000001E-3</v>
      </c>
      <c r="BF194" s="2">
        <f>SUMIFS('IND Balance'!Z$5:Z$141,'IND Balance'!$C$5:$C$141,'Service shares'!$B194,'IND Balance'!$D$5:$D$141,"*"&amp;'Service shares'!$A194)*AA194</f>
        <v>0</v>
      </c>
      <c r="BG194" s="2">
        <f>SUMIFS('IND Balance'!AA$5:AA$141,'IND Balance'!$C$5:$C$141,'Service shares'!$B194,'IND Balance'!$D$5:$D$141,"*"&amp;'Service shares'!$A194)*AB194</f>
        <v>0</v>
      </c>
      <c r="BH194" s="2">
        <f>SUMIFS('IND Balance'!AB$5:AB$141,'IND Balance'!$C$5:$C$141,'Service shares'!$B194,'IND Balance'!$D$5:$D$141,"*"&amp;'Service shares'!$A194)*AC194</f>
        <v>0</v>
      </c>
      <c r="BI194" s="2">
        <f>SUMIFS('IND Balance'!AC$5:AC$141,'IND Balance'!$C$5:$C$141,'Service shares'!$B194,'IND Balance'!$D$5:$D$141,"*"&amp;'Service shares'!$A194)*AD194</f>
        <v>0</v>
      </c>
      <c r="BJ194" s="2">
        <f>SUMIFS('IND Balance'!AD$5:AD$141,'IND Balance'!$C$5:$C$141,'Service shares'!$B194,'IND Balance'!$D$5:$D$141,"*"&amp;'Service shares'!$A194)*AE194</f>
        <v>0</v>
      </c>
      <c r="BK194" s="2">
        <f>SUMIFS('IND Balance'!AE$5:AE$141,'IND Balance'!$C$5:$C$141,'Service shares'!$B194,'IND Balance'!$D$5:$D$141,"*"&amp;'Service shares'!$A194)*AF194</f>
        <v>0</v>
      </c>
      <c r="BL194" s="2">
        <f>SUMIFS('IND Balance'!AF$5:AF$141,'IND Balance'!$C$5:$C$141,'Service shares'!$B194,'IND Balance'!$D$5:$D$141,"*"&amp;'Service shares'!$A194)*AG194</f>
        <v>0</v>
      </c>
      <c r="BM194" s="2">
        <f>SUMIFS('IND Balance'!AG$5:AG$141,'IND Balance'!$C$5:$C$141,'Service shares'!$B194,'IND Balance'!$D$5:$D$141,"*"&amp;'Service shares'!$A194)*AH194</f>
        <v>0</v>
      </c>
      <c r="BN194" s="2">
        <f>SUMIFS('IND Balance'!AH$5:AH$141,'IND Balance'!$C$5:$C$141,'Service shares'!$B194,'IND Balance'!$D$5:$D$141,"*"&amp;'Service shares'!$A194)*AI194</f>
        <v>0</v>
      </c>
    </row>
    <row r="195" spans="1:66" x14ac:dyDescent="0.45">
      <c r="A195" s="67" t="str">
        <f t="shared" ref="A195:A196" si="44">A194</f>
        <v>OVC</v>
      </c>
      <c r="B195" s="67" t="s">
        <v>127</v>
      </c>
      <c r="C195" s="67" t="s">
        <v>181</v>
      </c>
      <c r="D195" s="68">
        <v>1</v>
      </c>
      <c r="E195" s="68"/>
      <c r="F195" s="68">
        <f t="shared" si="42"/>
        <v>1</v>
      </c>
      <c r="G195" s="68">
        <f t="shared" si="42"/>
        <v>1</v>
      </c>
      <c r="H195" s="68">
        <f t="shared" si="42"/>
        <v>1</v>
      </c>
      <c r="I195" s="68">
        <f t="shared" si="42"/>
        <v>1</v>
      </c>
      <c r="J195" s="68">
        <f t="shared" si="42"/>
        <v>1</v>
      </c>
      <c r="K195" s="68">
        <f t="shared" si="42"/>
        <v>1</v>
      </c>
      <c r="L195" s="68">
        <f t="shared" si="42"/>
        <v>1</v>
      </c>
      <c r="M195" s="68">
        <f t="shared" si="42"/>
        <v>1</v>
      </c>
      <c r="N195" s="68">
        <f t="shared" si="42"/>
        <v>1</v>
      </c>
      <c r="O195" s="68">
        <f t="shared" si="42"/>
        <v>1</v>
      </c>
      <c r="P195" s="68">
        <f t="shared" si="42"/>
        <v>1</v>
      </c>
      <c r="Q195" s="68">
        <f t="shared" si="42"/>
        <v>1</v>
      </c>
      <c r="R195" s="68">
        <f t="shared" si="42"/>
        <v>1</v>
      </c>
      <c r="S195" s="68">
        <f t="shared" si="42"/>
        <v>1</v>
      </c>
      <c r="T195" s="68">
        <f t="shared" si="42"/>
        <v>1</v>
      </c>
      <c r="U195" s="68">
        <f t="shared" si="42"/>
        <v>1</v>
      </c>
      <c r="V195" s="68">
        <f t="shared" si="43"/>
        <v>1</v>
      </c>
      <c r="W195" s="68">
        <f t="shared" si="43"/>
        <v>1</v>
      </c>
      <c r="X195" s="68">
        <f t="shared" si="43"/>
        <v>1</v>
      </c>
      <c r="Y195" s="68">
        <f t="shared" si="43"/>
        <v>1</v>
      </c>
      <c r="Z195" s="68">
        <f t="shared" si="43"/>
        <v>1</v>
      </c>
      <c r="AA195" s="68">
        <f t="shared" si="43"/>
        <v>1</v>
      </c>
      <c r="AB195" s="68">
        <f t="shared" si="43"/>
        <v>1</v>
      </c>
      <c r="AC195" s="68">
        <f t="shared" si="43"/>
        <v>1</v>
      </c>
      <c r="AD195" s="68">
        <f t="shared" si="43"/>
        <v>1</v>
      </c>
      <c r="AE195" s="68">
        <f t="shared" si="43"/>
        <v>1</v>
      </c>
      <c r="AF195" s="68">
        <f t="shared" si="43"/>
        <v>1</v>
      </c>
      <c r="AG195" s="68">
        <f t="shared" si="43"/>
        <v>1</v>
      </c>
      <c r="AH195" s="68">
        <f t="shared" si="43"/>
        <v>1</v>
      </c>
      <c r="AI195" s="68">
        <f t="shared" si="43"/>
        <v>1</v>
      </c>
      <c r="AJ195" s="1"/>
      <c r="AK195" s="2">
        <f>SUMIFS('IND Balance'!E$5:E$141,'IND Balance'!$C$5:$C$141,'Service shares'!$B195,'IND Balance'!$D$5:$D$141,"*"&amp;'Service shares'!$A195)*F195</f>
        <v>0</v>
      </c>
      <c r="AL195" s="2">
        <f>SUMIFS('IND Balance'!F$5:F$141,'IND Balance'!$C$5:$C$141,'Service shares'!$B195,'IND Balance'!$D$5:$D$141,"*"&amp;'Service shares'!$A195)*G195</f>
        <v>0</v>
      </c>
      <c r="AM195" s="2">
        <f>SUMIFS('IND Balance'!G$5:G$141,'IND Balance'!$C$5:$C$141,'Service shares'!$B195,'IND Balance'!$D$5:$D$141,"*"&amp;'Service shares'!$A195)*H195</f>
        <v>0.16320146399999999</v>
      </c>
      <c r="AN195" s="2">
        <f>SUMIFS('IND Balance'!H$5:H$141,'IND Balance'!$C$5:$C$141,'Service shares'!$B195,'IND Balance'!$D$5:$D$141,"*"&amp;'Service shares'!$A195)*I195</f>
        <v>0.97647480360000005</v>
      </c>
      <c r="AO195" s="2">
        <f>SUMIFS('IND Balance'!I$5:I$141,'IND Balance'!$C$5:$C$141,'Service shares'!$B195,'IND Balance'!$D$5:$D$141,"*"&amp;'Service shares'!$A195)*J195</f>
        <v>0.1133911044</v>
      </c>
      <c r="AP195" s="2">
        <f>SUMIFS('IND Balance'!J$5:J$141,'IND Balance'!$C$5:$C$141,'Service shares'!$B195,'IND Balance'!$D$5:$D$141,"*"&amp;'Service shares'!$A195)*K195</f>
        <v>0</v>
      </c>
      <c r="AQ195" s="2">
        <f>SUMIFS('IND Balance'!K$5:K$141,'IND Balance'!$C$5:$C$141,'Service shares'!$B195,'IND Balance'!$D$5:$D$141,"*"&amp;'Service shares'!$A195)*L195</f>
        <v>1.2420016596000001</v>
      </c>
      <c r="AR195" s="2">
        <f>SUMIFS('IND Balance'!L$5:L$141,'IND Balance'!$C$5:$C$141,'Service shares'!$B195,'IND Balance'!$D$5:$D$141,"*"&amp;'Service shares'!$A195)*M195</f>
        <v>1.51467957</v>
      </c>
      <c r="AS195" s="2">
        <f>SUMIFS('IND Balance'!M$5:M$141,'IND Balance'!$C$5:$C$141,'Service shares'!$B195,'IND Balance'!$D$5:$D$141,"*"&amp;'Service shares'!$A195)*N195</f>
        <v>4.9065653484</v>
      </c>
      <c r="AT195" s="2">
        <f>SUMIFS('IND Balance'!N$5:N$141,'IND Balance'!$C$5:$C$141,'Service shares'!$B195,'IND Balance'!$D$5:$D$141,"*"&amp;'Service shares'!$A195)*O195</f>
        <v>45.220927604400003</v>
      </c>
      <c r="AU195" s="2">
        <f>SUMIFS('IND Balance'!O$5:O$141,'IND Balance'!$C$5:$C$141,'Service shares'!$B195,'IND Balance'!$D$5:$D$141,"*"&amp;'Service shares'!$A195)*P195</f>
        <v>0</v>
      </c>
      <c r="AV195" s="2">
        <f>SUMIFS('IND Balance'!P$5:P$141,'IND Balance'!$C$5:$C$141,'Service shares'!$B195,'IND Balance'!$D$5:$D$141,"*"&amp;'Service shares'!$A195)*Q195</f>
        <v>1.9711454400000002E-2</v>
      </c>
      <c r="AW195" s="2">
        <f>SUMIFS('IND Balance'!Q$5:Q$141,'IND Balance'!$C$5:$C$141,'Service shares'!$B195,'IND Balance'!$D$5:$D$141,"*"&amp;'Service shares'!$A195)*R195</f>
        <v>4.2550448400000003E-2</v>
      </c>
      <c r="AX195" s="2">
        <f>SUMIFS('IND Balance'!R$5:R$141,'IND Balance'!$C$5:$C$141,'Service shares'!$B195,'IND Balance'!$D$5:$D$141,"*"&amp;'Service shares'!$A195)*S195</f>
        <v>0</v>
      </c>
      <c r="AY195" s="2">
        <f>SUMIFS('IND Balance'!S$5:S$141,'IND Balance'!$C$5:$C$141,'Service shares'!$B195,'IND Balance'!$D$5:$D$141,"*"&amp;'Service shares'!$A195)*T195</f>
        <v>0</v>
      </c>
      <c r="AZ195" s="2">
        <f>SUMIFS('IND Balance'!T$5:T$141,'IND Balance'!$C$5:$C$141,'Service shares'!$B195,'IND Balance'!$D$5:$D$141,"*"&amp;'Service shares'!$A195)*U195</f>
        <v>0</v>
      </c>
      <c r="BA195" s="2">
        <f>SUMIFS('IND Balance'!U$5:U$141,'IND Balance'!$C$5:$C$141,'Service shares'!$B195,'IND Balance'!$D$5:$D$141,"*"&amp;'Service shares'!$A195)*V195</f>
        <v>1.7584685604000001</v>
      </c>
      <c r="BB195" s="2">
        <f>SUMIFS('IND Balance'!V$5:V$141,'IND Balance'!$C$5:$C$141,'Service shares'!$B195,'IND Balance'!$D$5:$D$141,"*"&amp;'Service shares'!$A195)*W195</f>
        <v>0</v>
      </c>
      <c r="BC195" s="2">
        <f>SUMIFS('IND Balance'!W$5:W$141,'IND Balance'!$C$5:$C$141,'Service shares'!$B195,'IND Balance'!$D$5:$D$141,"*"&amp;'Service shares'!$A195)*X195</f>
        <v>0.17579535839999999</v>
      </c>
      <c r="BD195" s="2">
        <f>SUMIFS('IND Balance'!X$5:X$141,'IND Balance'!$C$5:$C$141,'Service shares'!$B195,'IND Balance'!$D$5:$D$141,"*"&amp;'Service shares'!$A195)*Y195</f>
        <v>0</v>
      </c>
      <c r="BE195" s="2">
        <f>SUMIFS('IND Balance'!Y$5:Y$141,'IND Balance'!$C$5:$C$141,'Service shares'!$B195,'IND Balance'!$D$5:$D$141,"*"&amp;'Service shares'!$A195)*Z195</f>
        <v>0</v>
      </c>
      <c r="BF195" s="2">
        <f>SUMIFS('IND Balance'!Z$5:Z$141,'IND Balance'!$C$5:$C$141,'Service shares'!$B195,'IND Balance'!$D$5:$D$141,"*"&amp;'Service shares'!$A195)*AA195</f>
        <v>0</v>
      </c>
      <c r="BG195" s="2">
        <f>SUMIFS('IND Balance'!AA$5:AA$141,'IND Balance'!$C$5:$C$141,'Service shares'!$B195,'IND Balance'!$D$5:$D$141,"*"&amp;'Service shares'!$A195)*AB195</f>
        <v>0</v>
      </c>
      <c r="BH195" s="2">
        <f>SUMIFS('IND Balance'!AB$5:AB$141,'IND Balance'!$C$5:$C$141,'Service shares'!$B195,'IND Balance'!$D$5:$D$141,"*"&amp;'Service shares'!$A195)*AC195</f>
        <v>0</v>
      </c>
      <c r="BI195" s="2">
        <f>SUMIFS('IND Balance'!AC$5:AC$141,'IND Balance'!$C$5:$C$141,'Service shares'!$B195,'IND Balance'!$D$5:$D$141,"*"&amp;'Service shares'!$A195)*AD195</f>
        <v>1.2966770808000001</v>
      </c>
      <c r="BJ195" s="2">
        <f>SUMIFS('IND Balance'!AD$5:AD$141,'IND Balance'!$C$5:$C$141,'Service shares'!$B195,'IND Balance'!$D$5:$D$141,"*"&amp;'Service shares'!$A195)*AE195</f>
        <v>0</v>
      </c>
      <c r="BK195" s="2">
        <f>SUMIFS('IND Balance'!AE$5:AE$141,'IND Balance'!$C$5:$C$141,'Service shares'!$B195,'IND Balance'!$D$5:$D$141,"*"&amp;'Service shares'!$A195)*AF195</f>
        <v>0</v>
      </c>
      <c r="BL195" s="2">
        <f>SUMIFS('IND Balance'!AF$5:AF$141,'IND Balance'!$C$5:$C$141,'Service shares'!$B195,'IND Balance'!$D$5:$D$141,"*"&amp;'Service shares'!$A195)*AG195</f>
        <v>0</v>
      </c>
      <c r="BM195" s="2">
        <f>SUMIFS('IND Balance'!AG$5:AG$141,'IND Balance'!$C$5:$C$141,'Service shares'!$B195,'IND Balance'!$D$5:$D$141,"*"&amp;'Service shares'!$A195)*AH195</f>
        <v>0</v>
      </c>
      <c r="BN195" s="2">
        <f>SUMIFS('IND Balance'!AH$5:AH$141,'IND Balance'!$C$5:$C$141,'Service shares'!$B195,'IND Balance'!$D$5:$D$141,"*"&amp;'Service shares'!$A195)*AI195</f>
        <v>0</v>
      </c>
    </row>
    <row r="196" spans="1:66" x14ac:dyDescent="0.45">
      <c r="A196" s="67" t="str">
        <f t="shared" si="44"/>
        <v>OVC</v>
      </c>
      <c r="B196" s="67" t="s">
        <v>129</v>
      </c>
      <c r="C196" s="67" t="s">
        <v>181</v>
      </c>
      <c r="D196" s="68">
        <v>1</v>
      </c>
      <c r="E196" s="68"/>
      <c r="F196" s="68">
        <f t="shared" si="42"/>
        <v>1</v>
      </c>
      <c r="G196" s="68">
        <f t="shared" si="42"/>
        <v>1</v>
      </c>
      <c r="H196" s="68">
        <f t="shared" si="42"/>
        <v>1</v>
      </c>
      <c r="I196" s="68">
        <f t="shared" si="42"/>
        <v>1</v>
      </c>
      <c r="J196" s="68">
        <f t="shared" si="42"/>
        <v>1</v>
      </c>
      <c r="K196" s="68">
        <f t="shared" si="42"/>
        <v>1</v>
      </c>
      <c r="L196" s="68">
        <f t="shared" si="42"/>
        <v>1</v>
      </c>
      <c r="M196" s="68">
        <f t="shared" si="42"/>
        <v>1</v>
      </c>
      <c r="N196" s="68">
        <f t="shared" si="42"/>
        <v>1</v>
      </c>
      <c r="O196" s="68">
        <f t="shared" si="42"/>
        <v>1</v>
      </c>
      <c r="P196" s="68">
        <f t="shared" si="42"/>
        <v>1</v>
      </c>
      <c r="Q196" s="68">
        <f t="shared" si="42"/>
        <v>1</v>
      </c>
      <c r="R196" s="68">
        <f t="shared" si="42"/>
        <v>1</v>
      </c>
      <c r="S196" s="68">
        <f t="shared" si="42"/>
        <v>1</v>
      </c>
      <c r="T196" s="68">
        <f t="shared" si="42"/>
        <v>1</v>
      </c>
      <c r="U196" s="68">
        <f t="shared" si="42"/>
        <v>1</v>
      </c>
      <c r="V196" s="68">
        <f t="shared" si="43"/>
        <v>1</v>
      </c>
      <c r="W196" s="68">
        <f t="shared" si="43"/>
        <v>1</v>
      </c>
      <c r="X196" s="68">
        <f t="shared" si="43"/>
        <v>1</v>
      </c>
      <c r="Y196" s="68">
        <f t="shared" si="43"/>
        <v>1</v>
      </c>
      <c r="Z196" s="68">
        <f t="shared" si="43"/>
        <v>1</v>
      </c>
      <c r="AA196" s="68">
        <f t="shared" si="43"/>
        <v>1</v>
      </c>
      <c r="AB196" s="68">
        <f t="shared" si="43"/>
        <v>1</v>
      </c>
      <c r="AC196" s="68">
        <f t="shared" si="43"/>
        <v>1</v>
      </c>
      <c r="AD196" s="68">
        <f t="shared" si="43"/>
        <v>1</v>
      </c>
      <c r="AE196" s="68">
        <f t="shared" si="43"/>
        <v>1</v>
      </c>
      <c r="AF196" s="68">
        <f t="shared" si="43"/>
        <v>1</v>
      </c>
      <c r="AG196" s="68">
        <f t="shared" si="43"/>
        <v>1</v>
      </c>
      <c r="AH196" s="68">
        <f t="shared" si="43"/>
        <v>1</v>
      </c>
      <c r="AI196" s="68">
        <f t="shared" si="43"/>
        <v>1</v>
      </c>
      <c r="AJ196" s="1"/>
      <c r="AK196" s="2">
        <f>SUMIFS('IND Balance'!E$5:E$141,'IND Balance'!$C$5:$C$141,'Service shares'!$B196,'IND Balance'!$D$5:$D$141,"*"&amp;'Service shares'!$A196)*F196</f>
        <v>0</v>
      </c>
      <c r="AL196" s="2">
        <f>SUMIFS('IND Balance'!F$5:F$141,'IND Balance'!$C$5:$C$141,'Service shares'!$B196,'IND Balance'!$D$5:$D$141,"*"&amp;'Service shares'!$A196)*G196</f>
        <v>0</v>
      </c>
      <c r="AM196" s="2">
        <f>SUMIFS('IND Balance'!G$5:G$141,'IND Balance'!$C$5:$C$141,'Service shares'!$B196,'IND Balance'!$D$5:$D$141,"*"&amp;'Service shares'!$A196)*H196</f>
        <v>0</v>
      </c>
      <c r="AN196" s="2">
        <f>SUMIFS('IND Balance'!H$5:H$141,'IND Balance'!$C$5:$C$141,'Service shares'!$B196,'IND Balance'!$D$5:$D$141,"*"&amp;'Service shares'!$A196)*I196</f>
        <v>4.2558822000000003E-2</v>
      </c>
      <c r="AO196" s="2">
        <f>SUMIFS('IND Balance'!I$5:I$141,'IND Balance'!$C$5:$C$141,'Service shares'!$B196,'IND Balance'!$D$5:$D$141,"*"&amp;'Service shares'!$A196)*J196</f>
        <v>2.2505012964</v>
      </c>
      <c r="AP196" s="2">
        <f>SUMIFS('IND Balance'!J$5:J$141,'IND Balance'!$C$5:$C$141,'Service shares'!$B196,'IND Balance'!$D$5:$D$141,"*"&amp;'Service shares'!$A196)*K196</f>
        <v>0</v>
      </c>
      <c r="AQ196" s="2">
        <f>SUMIFS('IND Balance'!K$5:K$141,'IND Balance'!$C$5:$C$141,'Service shares'!$B196,'IND Balance'!$D$5:$D$141,"*"&amp;'Service shares'!$A196)*L196</f>
        <v>0</v>
      </c>
      <c r="AR196" s="2">
        <f>SUMIFS('IND Balance'!L$5:L$141,'IND Balance'!$C$5:$C$141,'Service shares'!$B196,'IND Balance'!$D$5:$D$141,"*"&amp;'Service shares'!$A196)*M196</f>
        <v>0</v>
      </c>
      <c r="AS196" s="2">
        <f>SUMIFS('IND Balance'!M$5:M$141,'IND Balance'!$C$5:$C$141,'Service shares'!$B196,'IND Balance'!$D$5:$D$141,"*"&amp;'Service shares'!$A196)*N196</f>
        <v>0</v>
      </c>
      <c r="AT196" s="2">
        <f>SUMIFS('IND Balance'!N$5:N$141,'IND Balance'!$C$5:$C$141,'Service shares'!$B196,'IND Balance'!$D$5:$D$141,"*"&amp;'Service shares'!$A196)*O196</f>
        <v>197.01759027240001</v>
      </c>
      <c r="AU196" s="2">
        <f>SUMIFS('IND Balance'!O$5:O$141,'IND Balance'!$C$5:$C$141,'Service shares'!$B196,'IND Balance'!$D$5:$D$141,"*"&amp;'Service shares'!$A196)*P196</f>
        <v>0.2246385672</v>
      </c>
      <c r="AV196" s="2">
        <f>SUMIFS('IND Balance'!P$5:P$141,'IND Balance'!$C$5:$C$141,'Service shares'!$B196,'IND Balance'!$D$5:$D$141,"*"&amp;'Service shares'!$A196)*Q196</f>
        <v>0.17344237679999999</v>
      </c>
      <c r="AW196" s="2">
        <f>SUMIFS('IND Balance'!Q$5:Q$141,'IND Balance'!$C$5:$C$141,'Service shares'!$B196,'IND Balance'!$D$5:$D$141,"*"&amp;'Service shares'!$A196)*R196</f>
        <v>0</v>
      </c>
      <c r="AX196" s="2">
        <f>SUMIFS('IND Balance'!R$5:R$141,'IND Balance'!$C$5:$C$141,'Service shares'!$B196,'IND Balance'!$D$5:$D$141,"*"&amp;'Service shares'!$A196)*S196</f>
        <v>0</v>
      </c>
      <c r="AY196" s="2">
        <f>SUMIFS('IND Balance'!S$5:S$141,'IND Balance'!$C$5:$C$141,'Service shares'!$B196,'IND Balance'!$D$5:$D$141,"*"&amp;'Service shares'!$A196)*T196</f>
        <v>5.1497640000000003E-4</v>
      </c>
      <c r="AZ196" s="2">
        <f>SUMIFS('IND Balance'!T$5:T$141,'IND Balance'!$C$5:$C$141,'Service shares'!$B196,'IND Balance'!$D$5:$D$141,"*"&amp;'Service shares'!$A196)*U196</f>
        <v>9.5459039999999998E-4</v>
      </c>
      <c r="BA196" s="2">
        <f>SUMIFS('IND Balance'!U$5:U$141,'IND Balance'!$C$5:$C$141,'Service shares'!$B196,'IND Balance'!$D$5:$D$141,"*"&amp;'Service shares'!$A196)*V196</f>
        <v>0.58984475759999999</v>
      </c>
      <c r="BB196" s="2">
        <f>SUMIFS('IND Balance'!V$5:V$141,'IND Balance'!$C$5:$C$141,'Service shares'!$B196,'IND Balance'!$D$5:$D$141,"*"&amp;'Service shares'!$A196)*W196</f>
        <v>1.0992527136000001</v>
      </c>
      <c r="BC196" s="2">
        <f>SUMIFS('IND Balance'!W$5:W$141,'IND Balance'!$C$5:$C$141,'Service shares'!$B196,'IND Balance'!$D$5:$D$141,"*"&amp;'Service shares'!$A196)*X196</f>
        <v>7.6065782400000004E-2</v>
      </c>
      <c r="BD196" s="2">
        <f>SUMIFS('IND Balance'!X$5:X$141,'IND Balance'!$C$5:$C$141,'Service shares'!$B196,'IND Balance'!$D$5:$D$141,"*"&amp;'Service shares'!$A196)*Y196</f>
        <v>0</v>
      </c>
      <c r="BE196" s="2">
        <f>SUMIFS('IND Balance'!Y$5:Y$141,'IND Balance'!$C$5:$C$141,'Service shares'!$B196,'IND Balance'!$D$5:$D$141,"*"&amp;'Service shares'!$A196)*Z196</f>
        <v>4.8018409200000001E-2</v>
      </c>
      <c r="BF196" s="2">
        <f>SUMIFS('IND Balance'!Z$5:Z$141,'IND Balance'!$C$5:$C$141,'Service shares'!$B196,'IND Balance'!$D$5:$D$141,"*"&amp;'Service shares'!$A196)*AA196</f>
        <v>0</v>
      </c>
      <c r="BG196" s="2">
        <f>SUMIFS('IND Balance'!AA$5:AA$141,'IND Balance'!$C$5:$C$141,'Service shares'!$B196,'IND Balance'!$D$5:$D$141,"*"&amp;'Service shares'!$A196)*AB196</f>
        <v>0</v>
      </c>
      <c r="BH196" s="2">
        <f>SUMIFS('IND Balance'!AB$5:AB$141,'IND Balance'!$C$5:$C$141,'Service shares'!$B196,'IND Balance'!$D$5:$D$141,"*"&amp;'Service shares'!$A196)*AC196</f>
        <v>0</v>
      </c>
      <c r="BI196" s="2">
        <f>SUMIFS('IND Balance'!AC$5:AC$141,'IND Balance'!$C$5:$C$141,'Service shares'!$B196,'IND Balance'!$D$5:$D$141,"*"&amp;'Service shares'!$A196)*AD196</f>
        <v>0.62469149400000001</v>
      </c>
      <c r="BJ196" s="2">
        <f>SUMIFS('IND Balance'!AD$5:AD$141,'IND Balance'!$C$5:$C$141,'Service shares'!$B196,'IND Balance'!$D$5:$D$141,"*"&amp;'Service shares'!$A196)*AE196</f>
        <v>0</v>
      </c>
      <c r="BK196" s="2">
        <f>SUMIFS('IND Balance'!AE$5:AE$141,'IND Balance'!$C$5:$C$141,'Service shares'!$B196,'IND Balance'!$D$5:$D$141,"*"&amp;'Service shares'!$A196)*AF196</f>
        <v>0</v>
      </c>
      <c r="BL196" s="2">
        <f>SUMIFS('IND Balance'!AF$5:AF$141,'IND Balance'!$C$5:$C$141,'Service shares'!$B196,'IND Balance'!$D$5:$D$141,"*"&amp;'Service shares'!$A196)*AG196</f>
        <v>0</v>
      </c>
      <c r="BM196" s="2">
        <f>SUMIFS('IND Balance'!AG$5:AG$141,'IND Balance'!$C$5:$C$141,'Service shares'!$B196,'IND Balance'!$D$5:$D$141,"*"&amp;'Service shares'!$A196)*AH196</f>
        <v>0</v>
      </c>
      <c r="BN196" s="2">
        <f>SUMIFS('IND Balance'!AH$5:AH$141,'IND Balance'!$C$5:$C$141,'Service shares'!$B196,'IND Balance'!$D$5:$D$141,"*"&amp;'Service shares'!$A196)*AI196</f>
        <v>0</v>
      </c>
    </row>
    <row r="197" spans="1:66" x14ac:dyDescent="0.45">
      <c r="A197" t="s">
        <v>375</v>
      </c>
      <c r="B197" t="s">
        <v>128</v>
      </c>
      <c r="C197" t="s">
        <v>173</v>
      </c>
      <c r="D197" s="1">
        <v>0.33333333333333331</v>
      </c>
      <c r="E197" s="1"/>
      <c r="F197" s="1">
        <v>0.33333333333333331</v>
      </c>
      <c r="G197" s="1">
        <v>0.33333333333333331</v>
      </c>
      <c r="H197" s="1">
        <v>0.33333333333333331</v>
      </c>
      <c r="I197" s="1">
        <v>0.33333333333333331</v>
      </c>
      <c r="J197" s="1">
        <v>0.33333333333333331</v>
      </c>
      <c r="K197" s="1">
        <v>0.33333333333333331</v>
      </c>
      <c r="L197" s="1">
        <v>0.33333333333333331</v>
      </c>
      <c r="M197" s="1">
        <v>0.33333333333333331</v>
      </c>
      <c r="N197" s="1">
        <v>0.33333333333333331</v>
      </c>
      <c r="O197" s="1">
        <v>0.33333333333333331</v>
      </c>
      <c r="P197" s="1">
        <v>0.33333333333333331</v>
      </c>
      <c r="Q197" s="1">
        <v>0.33333333333333331</v>
      </c>
      <c r="R197" s="1">
        <v>0.33333333333333331</v>
      </c>
      <c r="S197" s="1">
        <v>0.33333333333333331</v>
      </c>
      <c r="T197" s="1">
        <v>0.33333333333333331</v>
      </c>
      <c r="U197" s="1">
        <v>0.33333333333333331</v>
      </c>
      <c r="V197" s="1">
        <v>0.33333333333333331</v>
      </c>
      <c r="W197" s="1">
        <v>0.33333333333333331</v>
      </c>
      <c r="X197" s="1">
        <v>0.33333333333333331</v>
      </c>
      <c r="Y197" s="1">
        <v>0.33333333333333331</v>
      </c>
      <c r="Z197" s="1">
        <v>0.33333333333333331</v>
      </c>
      <c r="AA197" s="1">
        <v>0.33333333333333331</v>
      </c>
      <c r="AB197" s="1">
        <v>0.33333333333333331</v>
      </c>
      <c r="AC197" s="1">
        <v>0.33333333333333331</v>
      </c>
      <c r="AD197" s="1">
        <v>0.33333333333333331</v>
      </c>
      <c r="AE197" s="1">
        <v>0.33333333333333331</v>
      </c>
      <c r="AF197" s="1">
        <v>0.33333333333333331</v>
      </c>
      <c r="AG197" s="1">
        <v>0.33333333333333331</v>
      </c>
      <c r="AH197" s="1">
        <v>0.33333333333333331</v>
      </c>
      <c r="AI197" s="1">
        <v>0.33333333333333331</v>
      </c>
      <c r="AJ197" s="1"/>
      <c r="AK197" s="2">
        <f>SUMIFS('IND Balance'!E$5:E$141,'IND Balance'!$C$5:$C$141,'Service shares'!$B197,'IND Balance'!$D$5:$D$141,"*"&amp;'Service shares'!$A197)*F197</f>
        <v>6.3252778799999992E-2</v>
      </c>
      <c r="AL197" s="2">
        <f>SUMIFS('IND Balance'!F$5:F$141,'IND Balance'!$C$5:$C$141,'Service shares'!$B197,'IND Balance'!$D$5:$D$141,"*"&amp;'Service shares'!$A197)*G197</f>
        <v>3.6961614683999997</v>
      </c>
      <c r="AM197" s="2">
        <f>SUMIFS('IND Balance'!G$5:G$141,'IND Balance'!$C$5:$C$141,'Service shares'!$B197,'IND Balance'!$D$5:$D$141,"*"&amp;'Service shares'!$A197)*H197</f>
        <v>4.1533055999999997E-3</v>
      </c>
      <c r="AN197" s="2">
        <f>SUMIFS('IND Balance'!H$5:H$141,'IND Balance'!$C$5:$C$141,'Service shares'!$B197,'IND Balance'!$D$5:$D$141,"*"&amp;'Service shares'!$A197)*I197</f>
        <v>9.9948685199999998E-2</v>
      </c>
      <c r="AO197" s="2">
        <f>SUMIFS('IND Balance'!I$5:I$141,'IND Balance'!$C$5:$C$141,'Service shares'!$B197,'IND Balance'!$D$5:$D$141,"*"&amp;'Service shares'!$A197)*J197</f>
        <v>2.2677523079999999</v>
      </c>
      <c r="AP197" s="2">
        <f>SUMIFS('IND Balance'!J$5:J$141,'IND Balance'!$C$5:$C$141,'Service shares'!$B197,'IND Balance'!$D$5:$D$141,"*"&amp;'Service shares'!$A197)*K197</f>
        <v>109.562952666</v>
      </c>
      <c r="AQ197" s="2">
        <f>SUMIFS('IND Balance'!K$5:K$141,'IND Balance'!$C$5:$C$141,'Service shares'!$B197,'IND Balance'!$D$5:$D$141,"*"&amp;'Service shares'!$A197)*L197</f>
        <v>26.879666306400001</v>
      </c>
      <c r="AR197" s="2">
        <f>SUMIFS('IND Balance'!L$5:L$141,'IND Balance'!$C$5:$C$141,'Service shares'!$B197,'IND Balance'!$D$5:$D$141,"*"&amp;'Service shares'!$A197)*M197</f>
        <v>215.66351942400001</v>
      </c>
      <c r="AS197" s="2">
        <f>SUMIFS('IND Balance'!M$5:M$141,'IND Balance'!$C$5:$C$141,'Service shares'!$B197,'IND Balance'!$D$5:$D$141,"*"&amp;'Service shares'!$A197)*N197</f>
        <v>0.17899965600000001</v>
      </c>
      <c r="AT197" s="2">
        <f>SUMIFS('IND Balance'!N$5:N$141,'IND Balance'!$C$5:$C$141,'Service shares'!$B197,'IND Balance'!$D$5:$D$141,"*"&amp;'Service shares'!$A197)*O197</f>
        <v>0</v>
      </c>
      <c r="AU197" s="2">
        <f>SUMIFS('IND Balance'!O$5:O$141,'IND Balance'!$C$5:$C$141,'Service shares'!$B197,'IND Balance'!$D$5:$D$141,"*"&amp;'Service shares'!$A197)*P197</f>
        <v>0.90894311520000004</v>
      </c>
      <c r="AV197" s="2">
        <f>SUMIFS('IND Balance'!P$5:P$141,'IND Balance'!$C$5:$C$141,'Service shares'!$B197,'IND Balance'!$D$5:$D$141,"*"&amp;'Service shares'!$A197)*Q197</f>
        <v>1.059344136</v>
      </c>
      <c r="AW197" s="2">
        <f>SUMIFS('IND Balance'!Q$5:Q$141,'IND Balance'!$C$5:$C$141,'Service shares'!$B197,'IND Balance'!$D$5:$D$141,"*"&amp;'Service shares'!$A197)*R197</f>
        <v>2.1937324752</v>
      </c>
      <c r="AX197" s="2">
        <f>SUMIFS('IND Balance'!R$5:R$141,'IND Balance'!$C$5:$C$141,'Service shares'!$B197,'IND Balance'!$D$5:$D$141,"*"&amp;'Service shares'!$A197)*S197</f>
        <v>2.1794359488000001</v>
      </c>
      <c r="AY197" s="2">
        <f>SUMIFS('IND Balance'!S$5:S$141,'IND Balance'!$C$5:$C$141,'Service shares'!$B197,'IND Balance'!$D$5:$D$141,"*"&amp;'Service shares'!$A197)*T197</f>
        <v>2.0234636928</v>
      </c>
      <c r="AZ197" s="2">
        <f>SUMIFS('IND Balance'!T$5:T$141,'IND Balance'!$C$5:$C$141,'Service shares'!$B197,'IND Balance'!$D$5:$D$141,"*"&amp;'Service shares'!$A197)*U197</f>
        <v>6.9351006516</v>
      </c>
      <c r="BA197" s="2">
        <f>SUMIFS('IND Balance'!U$5:U$141,'IND Balance'!$C$5:$C$141,'Service shares'!$B197,'IND Balance'!$D$5:$D$141,"*"&amp;'Service shares'!$A197)*V197</f>
        <v>2.6148645443999996</v>
      </c>
      <c r="BB197" s="2">
        <f>SUMIFS('IND Balance'!V$5:V$141,'IND Balance'!$C$5:$C$141,'Service shares'!$B197,'IND Balance'!$D$5:$D$141,"*"&amp;'Service shares'!$A197)*W197</f>
        <v>2.6276677787999998</v>
      </c>
      <c r="BC197" s="2">
        <f>SUMIFS('IND Balance'!W$5:W$141,'IND Balance'!$C$5:$C$141,'Service shares'!$B197,'IND Balance'!$D$5:$D$141,"*"&amp;'Service shares'!$A197)*X197</f>
        <v>1.0029507311999999</v>
      </c>
      <c r="BD197" s="2">
        <f>SUMIFS('IND Balance'!X$5:X$141,'IND Balance'!$C$5:$C$141,'Service shares'!$B197,'IND Balance'!$D$5:$D$141,"*"&amp;'Service shares'!$A197)*Y197</f>
        <v>124.3209328104</v>
      </c>
      <c r="BE197" s="2">
        <f>SUMIFS('IND Balance'!Y$5:Y$141,'IND Balance'!$C$5:$C$141,'Service shares'!$B197,'IND Balance'!$D$5:$D$141,"*"&amp;'Service shares'!$A197)*Z197</f>
        <v>33.416564596800001</v>
      </c>
      <c r="BF197" s="2">
        <f>SUMIFS('IND Balance'!Z$5:Z$141,'IND Balance'!$C$5:$C$141,'Service shares'!$B197,'IND Balance'!$D$5:$D$141,"*"&amp;'Service shares'!$A197)*AA197</f>
        <v>18.0391334364</v>
      </c>
      <c r="BG197" s="2">
        <f>SUMIFS('IND Balance'!AA$5:AA$141,'IND Balance'!$C$5:$C$141,'Service shares'!$B197,'IND Balance'!$D$5:$D$141,"*"&amp;'Service shares'!$A197)*AB197</f>
        <v>0</v>
      </c>
      <c r="BH197" s="2">
        <f>SUMIFS('IND Balance'!AB$5:AB$141,'IND Balance'!$C$5:$C$141,'Service shares'!$B197,'IND Balance'!$D$5:$D$141,"*"&amp;'Service shares'!$A197)*AC197</f>
        <v>0.107579826</v>
      </c>
      <c r="BI197" s="2">
        <f>SUMIFS('IND Balance'!AC$5:AC$141,'IND Balance'!$C$5:$C$141,'Service shares'!$B197,'IND Balance'!$D$5:$D$141,"*"&amp;'Service shares'!$A197)*AD197</f>
        <v>3.7296893627999994</v>
      </c>
      <c r="BJ197" s="2">
        <f>SUMIFS('IND Balance'!AD$5:AD$141,'IND Balance'!$C$5:$C$141,'Service shares'!$B197,'IND Balance'!$D$5:$D$141,"*"&amp;'Service shares'!$A197)*AE197</f>
        <v>0</v>
      </c>
      <c r="BK197" s="2">
        <f>SUMIFS('IND Balance'!AE$5:AE$141,'IND Balance'!$C$5:$C$141,'Service shares'!$B197,'IND Balance'!$D$5:$D$141,"*"&amp;'Service shares'!$A197)*AF197</f>
        <v>1.0740551556</v>
      </c>
      <c r="BL197" s="2">
        <f>SUMIFS('IND Balance'!AF$5:AF$141,'IND Balance'!$C$5:$C$141,'Service shares'!$B197,'IND Balance'!$D$5:$D$141,"*"&amp;'Service shares'!$A197)*AG197</f>
        <v>0.84133327320000006</v>
      </c>
      <c r="BM197" s="2">
        <f>SUMIFS('IND Balance'!AG$5:AG$141,'IND Balance'!$C$5:$C$141,'Service shares'!$B197,'IND Balance'!$D$5:$D$141,"*"&amp;'Service shares'!$A197)*AH197</f>
        <v>20.625276532800001</v>
      </c>
      <c r="BN197" s="2">
        <f>SUMIFS('IND Balance'!AH$5:AH$141,'IND Balance'!$C$5:$C$141,'Service shares'!$B197,'IND Balance'!$D$5:$D$141,"*"&amp;'Service shares'!$A197)*AI197</f>
        <v>0</v>
      </c>
    </row>
    <row r="198" spans="1:66" x14ac:dyDescent="0.45">
      <c r="A198" t="s">
        <v>375</v>
      </c>
      <c r="B198" t="s">
        <v>128</v>
      </c>
      <c r="C198" t="s">
        <v>181</v>
      </c>
      <c r="D198" s="1">
        <v>0.66666666666666663</v>
      </c>
      <c r="E198" s="1"/>
      <c r="F198" s="1">
        <v>0.66666666666666663</v>
      </c>
      <c r="G198" s="1">
        <v>0.66666666666666663</v>
      </c>
      <c r="H198" s="1">
        <v>0.66666666666666663</v>
      </c>
      <c r="I198" s="1">
        <v>0.66666666666666663</v>
      </c>
      <c r="J198" s="1">
        <v>0.66666666666666663</v>
      </c>
      <c r="K198" s="1">
        <v>0.66666666666666663</v>
      </c>
      <c r="L198" s="1">
        <v>0.66666666666666663</v>
      </c>
      <c r="M198" s="1">
        <v>0.66666666666666663</v>
      </c>
      <c r="N198" s="1">
        <v>0.66666666666666663</v>
      </c>
      <c r="O198" s="1">
        <v>0.66666666666666663</v>
      </c>
      <c r="P198" s="1">
        <v>0.66666666666666663</v>
      </c>
      <c r="Q198" s="1">
        <v>0.66666666666666663</v>
      </c>
      <c r="R198" s="1">
        <v>0.66666666666666663</v>
      </c>
      <c r="S198" s="1">
        <v>0.66666666666666663</v>
      </c>
      <c r="T198" s="1">
        <v>0.66666666666666663</v>
      </c>
      <c r="U198" s="1">
        <v>0.66666666666666663</v>
      </c>
      <c r="V198" s="1">
        <v>0.66666666666666663</v>
      </c>
      <c r="W198" s="1">
        <v>0.66666666666666663</v>
      </c>
      <c r="X198" s="1">
        <v>0.66666666666666663</v>
      </c>
      <c r="Y198" s="1">
        <v>0.66666666666666663</v>
      </c>
      <c r="Z198" s="1">
        <v>0.66666666666666663</v>
      </c>
      <c r="AA198" s="1">
        <v>0.66666666666666663</v>
      </c>
      <c r="AB198" s="1">
        <v>0.66666666666666663</v>
      </c>
      <c r="AC198" s="1">
        <v>0.66666666666666663</v>
      </c>
      <c r="AD198" s="1">
        <v>0.66666666666666663</v>
      </c>
      <c r="AE198" s="1">
        <v>0.66666666666666663</v>
      </c>
      <c r="AF198" s="1">
        <v>0.66666666666666663</v>
      </c>
      <c r="AG198" s="1">
        <v>0.66666666666666663</v>
      </c>
      <c r="AH198" s="1">
        <v>0.66666666666666663</v>
      </c>
      <c r="AI198" s="1">
        <v>0.66666666666666663</v>
      </c>
      <c r="AJ198" s="1"/>
      <c r="AK198" s="2">
        <f>SUMIFS('IND Balance'!E$5:E$141,'IND Balance'!$C$5:$C$141,'Service shares'!$B198,'IND Balance'!$D$5:$D$141,"*"&amp;'Service shares'!$A198)*F198</f>
        <v>0.12650555759999998</v>
      </c>
      <c r="AL198" s="2">
        <f>SUMIFS('IND Balance'!F$5:F$141,'IND Balance'!$C$5:$C$141,'Service shares'!$B198,'IND Balance'!$D$5:$D$141,"*"&amp;'Service shares'!$A198)*G198</f>
        <v>7.3923229367999994</v>
      </c>
      <c r="AM198" s="2">
        <f>SUMIFS('IND Balance'!G$5:G$141,'IND Balance'!$C$5:$C$141,'Service shares'!$B198,'IND Balance'!$D$5:$D$141,"*"&amp;'Service shares'!$A198)*H198</f>
        <v>8.3066111999999994E-3</v>
      </c>
      <c r="AN198" s="2">
        <f>SUMIFS('IND Balance'!H$5:H$141,'IND Balance'!$C$5:$C$141,'Service shares'!$B198,'IND Balance'!$D$5:$D$141,"*"&amp;'Service shares'!$A198)*I198</f>
        <v>0.1998973704</v>
      </c>
      <c r="AO198" s="2">
        <f>SUMIFS('IND Balance'!I$5:I$141,'IND Balance'!$C$5:$C$141,'Service shares'!$B198,'IND Balance'!$D$5:$D$141,"*"&amp;'Service shares'!$A198)*J198</f>
        <v>4.5355046159999999</v>
      </c>
      <c r="AP198" s="2">
        <f>SUMIFS('IND Balance'!J$5:J$141,'IND Balance'!$C$5:$C$141,'Service shares'!$B198,'IND Balance'!$D$5:$D$141,"*"&amp;'Service shares'!$A198)*K198</f>
        <v>219.125905332</v>
      </c>
      <c r="AQ198" s="2">
        <f>SUMIFS('IND Balance'!K$5:K$141,'IND Balance'!$C$5:$C$141,'Service shares'!$B198,'IND Balance'!$D$5:$D$141,"*"&amp;'Service shares'!$A198)*L198</f>
        <v>53.759332612800002</v>
      </c>
      <c r="AR198" s="2">
        <f>SUMIFS('IND Balance'!L$5:L$141,'IND Balance'!$C$5:$C$141,'Service shares'!$B198,'IND Balance'!$D$5:$D$141,"*"&amp;'Service shares'!$A198)*M198</f>
        <v>431.32703884800003</v>
      </c>
      <c r="AS198" s="2">
        <f>SUMIFS('IND Balance'!M$5:M$141,'IND Balance'!$C$5:$C$141,'Service shares'!$B198,'IND Balance'!$D$5:$D$141,"*"&amp;'Service shares'!$A198)*N198</f>
        <v>0.35799931200000001</v>
      </c>
      <c r="AT198" s="2">
        <f>SUMIFS('IND Balance'!N$5:N$141,'IND Balance'!$C$5:$C$141,'Service shares'!$B198,'IND Balance'!$D$5:$D$141,"*"&amp;'Service shares'!$A198)*O198</f>
        <v>0</v>
      </c>
      <c r="AU198" s="2">
        <f>SUMIFS('IND Balance'!O$5:O$141,'IND Balance'!$C$5:$C$141,'Service shares'!$B198,'IND Balance'!$D$5:$D$141,"*"&amp;'Service shares'!$A198)*P198</f>
        <v>1.8178862304000001</v>
      </c>
      <c r="AV198" s="2">
        <f>SUMIFS('IND Balance'!P$5:P$141,'IND Balance'!$C$5:$C$141,'Service shares'!$B198,'IND Balance'!$D$5:$D$141,"*"&amp;'Service shares'!$A198)*Q198</f>
        <v>2.118688272</v>
      </c>
      <c r="AW198" s="2">
        <f>SUMIFS('IND Balance'!Q$5:Q$141,'IND Balance'!$C$5:$C$141,'Service shares'!$B198,'IND Balance'!$D$5:$D$141,"*"&amp;'Service shares'!$A198)*R198</f>
        <v>4.3874649504000001</v>
      </c>
      <c r="AX198" s="2">
        <f>SUMIFS('IND Balance'!R$5:R$141,'IND Balance'!$C$5:$C$141,'Service shares'!$B198,'IND Balance'!$D$5:$D$141,"*"&amp;'Service shares'!$A198)*S198</f>
        <v>4.3588718976000003</v>
      </c>
      <c r="AY198" s="2">
        <f>SUMIFS('IND Balance'!S$5:S$141,'IND Balance'!$C$5:$C$141,'Service shares'!$B198,'IND Balance'!$D$5:$D$141,"*"&amp;'Service shares'!$A198)*T198</f>
        <v>4.0469273856000001</v>
      </c>
      <c r="AZ198" s="2">
        <f>SUMIFS('IND Balance'!T$5:T$141,'IND Balance'!$C$5:$C$141,'Service shares'!$B198,'IND Balance'!$D$5:$D$141,"*"&amp;'Service shares'!$A198)*U198</f>
        <v>13.8702013032</v>
      </c>
      <c r="BA198" s="2">
        <f>SUMIFS('IND Balance'!U$5:U$141,'IND Balance'!$C$5:$C$141,'Service shares'!$B198,'IND Balance'!$D$5:$D$141,"*"&amp;'Service shares'!$A198)*V198</f>
        <v>5.2297290887999992</v>
      </c>
      <c r="BB198" s="2">
        <f>SUMIFS('IND Balance'!V$5:V$141,'IND Balance'!$C$5:$C$141,'Service shares'!$B198,'IND Balance'!$D$5:$D$141,"*"&amp;'Service shares'!$A198)*W198</f>
        <v>5.2553355575999996</v>
      </c>
      <c r="BC198" s="2">
        <f>SUMIFS('IND Balance'!W$5:W$141,'IND Balance'!$C$5:$C$141,'Service shares'!$B198,'IND Balance'!$D$5:$D$141,"*"&amp;'Service shares'!$A198)*X198</f>
        <v>2.0059014623999998</v>
      </c>
      <c r="BD198" s="2">
        <f>SUMIFS('IND Balance'!X$5:X$141,'IND Balance'!$C$5:$C$141,'Service shares'!$B198,'IND Balance'!$D$5:$D$141,"*"&amp;'Service shares'!$A198)*Y198</f>
        <v>248.64186562079999</v>
      </c>
      <c r="BE198" s="2">
        <f>SUMIFS('IND Balance'!Y$5:Y$141,'IND Balance'!$C$5:$C$141,'Service shares'!$B198,'IND Balance'!$D$5:$D$141,"*"&amp;'Service shares'!$A198)*Z198</f>
        <v>66.833129193600001</v>
      </c>
      <c r="BF198" s="2">
        <f>SUMIFS('IND Balance'!Z$5:Z$141,'IND Balance'!$C$5:$C$141,'Service shares'!$B198,'IND Balance'!$D$5:$D$141,"*"&amp;'Service shares'!$A198)*AA198</f>
        <v>36.0782668728</v>
      </c>
      <c r="BG198" s="2">
        <f>SUMIFS('IND Balance'!AA$5:AA$141,'IND Balance'!$C$5:$C$141,'Service shares'!$B198,'IND Balance'!$D$5:$D$141,"*"&amp;'Service shares'!$A198)*AB198</f>
        <v>0</v>
      </c>
      <c r="BH198" s="2">
        <f>SUMIFS('IND Balance'!AB$5:AB$141,'IND Balance'!$C$5:$C$141,'Service shares'!$B198,'IND Balance'!$D$5:$D$141,"*"&amp;'Service shares'!$A198)*AC198</f>
        <v>0.21515965200000001</v>
      </c>
      <c r="BI198" s="2">
        <f>SUMIFS('IND Balance'!AC$5:AC$141,'IND Balance'!$C$5:$C$141,'Service shares'!$B198,'IND Balance'!$D$5:$D$141,"*"&amp;'Service shares'!$A198)*AD198</f>
        <v>7.4593787255999988</v>
      </c>
      <c r="BJ198" s="2">
        <f>SUMIFS('IND Balance'!AD$5:AD$141,'IND Balance'!$C$5:$C$141,'Service shares'!$B198,'IND Balance'!$D$5:$D$141,"*"&amp;'Service shares'!$A198)*AE198</f>
        <v>0</v>
      </c>
      <c r="BK198" s="2">
        <f>SUMIFS('IND Balance'!AE$5:AE$141,'IND Balance'!$C$5:$C$141,'Service shares'!$B198,'IND Balance'!$D$5:$D$141,"*"&amp;'Service shares'!$A198)*AF198</f>
        <v>2.1481103112</v>
      </c>
      <c r="BL198" s="2">
        <f>SUMIFS('IND Balance'!AF$5:AF$141,'IND Balance'!$C$5:$C$141,'Service shares'!$B198,'IND Balance'!$D$5:$D$141,"*"&amp;'Service shares'!$A198)*AG198</f>
        <v>1.6826665464000001</v>
      </c>
      <c r="BM198" s="2">
        <f>SUMIFS('IND Balance'!AG$5:AG$141,'IND Balance'!$C$5:$C$141,'Service shares'!$B198,'IND Balance'!$D$5:$D$141,"*"&amp;'Service shares'!$A198)*AH198</f>
        <v>41.250553065600002</v>
      </c>
      <c r="BN198" s="2">
        <f>SUMIFS('IND Balance'!AH$5:AH$141,'IND Balance'!$C$5:$C$141,'Service shares'!$B198,'IND Balance'!$D$5:$D$141,"*"&amp;'Service shares'!$A198)*AI198</f>
        <v>0</v>
      </c>
    </row>
    <row r="199" spans="1:66" x14ac:dyDescent="0.45">
      <c r="A199" t="s">
        <v>375</v>
      </c>
      <c r="B199" t="s">
        <v>42</v>
      </c>
      <c r="C199" t="s">
        <v>173</v>
      </c>
      <c r="D199" s="1">
        <v>1</v>
      </c>
      <c r="E199" s="1"/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1</v>
      </c>
      <c r="X199" s="1">
        <v>1</v>
      </c>
      <c r="Y199" s="1">
        <v>1</v>
      </c>
      <c r="Z199" s="1">
        <v>1</v>
      </c>
      <c r="AA199" s="1">
        <v>1</v>
      </c>
      <c r="AB199" s="1">
        <v>1</v>
      </c>
      <c r="AC199" s="1">
        <v>1</v>
      </c>
      <c r="AD199" s="1">
        <v>1</v>
      </c>
      <c r="AE199" s="1">
        <v>1</v>
      </c>
      <c r="AF199" s="1">
        <v>1</v>
      </c>
      <c r="AG199" s="1">
        <v>1</v>
      </c>
      <c r="AH199" s="1">
        <v>1</v>
      </c>
      <c r="AI199" s="1">
        <v>1</v>
      </c>
      <c r="AJ199" s="1"/>
      <c r="AK199" s="2">
        <f>SUMIFS('IND Balance'!E$5:E$141,'IND Balance'!$C$5:$C$141,'Service shares'!$B199,'IND Balance'!$D$5:$D$141,"*"&amp;'Service shares'!$A199)*F199</f>
        <v>0.30683382479999999</v>
      </c>
      <c r="AL199" s="2">
        <f>SUMIFS('IND Balance'!F$5:F$141,'IND Balance'!$C$5:$C$141,'Service shares'!$B199,'IND Balance'!$D$5:$D$141,"*"&amp;'Service shares'!$A199)*G199</f>
        <v>453.1018264416</v>
      </c>
      <c r="AM199" s="2">
        <f>SUMIFS('IND Balance'!G$5:G$141,'IND Balance'!$C$5:$C$141,'Service shares'!$B199,'IND Balance'!$D$5:$D$141,"*"&amp;'Service shares'!$A199)*H199</f>
        <v>62.365140914400001</v>
      </c>
      <c r="AN199" s="2">
        <f>SUMIFS('IND Balance'!H$5:H$141,'IND Balance'!$C$5:$C$141,'Service shares'!$B199,'IND Balance'!$D$5:$D$141,"*"&amp;'Service shares'!$A199)*I199</f>
        <v>3.9858335999999996E-3</v>
      </c>
      <c r="AO199" s="2">
        <f>SUMIFS('IND Balance'!I$5:I$141,'IND Balance'!$C$5:$C$141,'Service shares'!$B199,'IND Balance'!$D$5:$D$141,"*"&amp;'Service shares'!$A199)*J199</f>
        <v>18.281503101599998</v>
      </c>
      <c r="AP199" s="2">
        <f>SUMIFS('IND Balance'!J$5:J$141,'IND Balance'!$C$5:$C$141,'Service shares'!$B199,'IND Balance'!$D$5:$D$141,"*"&amp;'Service shares'!$A199)*K199</f>
        <v>905.41952804519997</v>
      </c>
      <c r="AQ199" s="2">
        <f>SUMIFS('IND Balance'!K$5:K$141,'IND Balance'!$C$5:$C$141,'Service shares'!$B199,'IND Balance'!$D$5:$D$141,"*"&amp;'Service shares'!$A199)*L199</f>
        <v>29.947585874400001</v>
      </c>
      <c r="AR199" s="2">
        <f>SUMIFS('IND Balance'!L$5:L$141,'IND Balance'!$C$5:$C$141,'Service shares'!$B199,'IND Balance'!$D$5:$D$141,"*"&amp;'Service shares'!$A199)*M199</f>
        <v>39.125537143199999</v>
      </c>
      <c r="AS199" s="2">
        <f>SUMIFS('IND Balance'!M$5:M$141,'IND Balance'!$C$5:$C$141,'Service shares'!$B199,'IND Balance'!$D$5:$D$141,"*"&amp;'Service shares'!$A199)*N199</f>
        <v>49.455000763199997</v>
      </c>
      <c r="AT199" s="2">
        <f>SUMIFS('IND Balance'!N$5:N$141,'IND Balance'!$C$5:$C$141,'Service shares'!$B199,'IND Balance'!$D$5:$D$141,"*"&amp;'Service shares'!$A199)*O199</f>
        <v>0</v>
      </c>
      <c r="AU199" s="2">
        <f>SUMIFS('IND Balance'!O$5:O$141,'IND Balance'!$C$5:$C$141,'Service shares'!$B199,'IND Balance'!$D$5:$D$141,"*"&amp;'Service shares'!$A199)*P199</f>
        <v>29.5437313332</v>
      </c>
      <c r="AV199" s="2">
        <f>SUMIFS('IND Balance'!P$5:P$141,'IND Balance'!$C$5:$C$141,'Service shares'!$B199,'IND Balance'!$D$5:$D$141,"*"&amp;'Service shares'!$A199)*Q199</f>
        <v>71.781995178000003</v>
      </c>
      <c r="AW199" s="2">
        <f>SUMIFS('IND Balance'!Q$5:Q$141,'IND Balance'!$C$5:$C$141,'Service shares'!$B199,'IND Balance'!$D$5:$D$141,"*"&amp;'Service shares'!$A199)*R199</f>
        <v>15.3134177796</v>
      </c>
      <c r="AX199" s="2">
        <f>SUMIFS('IND Balance'!R$5:R$141,'IND Balance'!$C$5:$C$141,'Service shares'!$B199,'IND Balance'!$D$5:$D$141,"*"&amp;'Service shares'!$A199)*S199</f>
        <v>11.4671092896</v>
      </c>
      <c r="AY199" s="2">
        <f>SUMIFS('IND Balance'!S$5:S$141,'IND Balance'!$C$5:$C$141,'Service shares'!$B199,'IND Balance'!$D$5:$D$141,"*"&amp;'Service shares'!$A199)*T199</f>
        <v>15.1916405148</v>
      </c>
      <c r="AZ199" s="2">
        <f>SUMIFS('IND Balance'!T$5:T$141,'IND Balance'!$C$5:$C$141,'Service shares'!$B199,'IND Balance'!$D$5:$D$141,"*"&amp;'Service shares'!$A199)*U199</f>
        <v>23.649399381599999</v>
      </c>
      <c r="BA199" s="2">
        <f>SUMIFS('IND Balance'!U$5:U$141,'IND Balance'!$C$5:$C$141,'Service shares'!$B199,'IND Balance'!$D$5:$D$141,"*"&amp;'Service shares'!$A199)*V199</f>
        <v>23.96451051</v>
      </c>
      <c r="BB199" s="2">
        <f>SUMIFS('IND Balance'!V$5:V$141,'IND Balance'!$C$5:$C$141,'Service shares'!$B199,'IND Balance'!$D$5:$D$141,"*"&amp;'Service shares'!$A199)*W199</f>
        <v>13.2786832212</v>
      </c>
      <c r="BC199" s="2">
        <f>SUMIFS('IND Balance'!W$5:W$141,'IND Balance'!$C$5:$C$141,'Service shares'!$B199,'IND Balance'!$D$5:$D$141,"*"&amp;'Service shares'!$A199)*X199</f>
        <v>53.323850984400003</v>
      </c>
      <c r="BD199" s="2">
        <f>SUMIFS('IND Balance'!X$5:X$141,'IND Balance'!$C$5:$C$141,'Service shares'!$B199,'IND Balance'!$D$5:$D$141,"*"&amp;'Service shares'!$A199)*Y199</f>
        <v>2036.3074386768001</v>
      </c>
      <c r="BE199" s="2">
        <f>SUMIFS('IND Balance'!Y$5:Y$141,'IND Balance'!$C$5:$C$141,'Service shares'!$B199,'IND Balance'!$D$5:$D$141,"*"&amp;'Service shares'!$A199)*Z199</f>
        <v>181.38974381279999</v>
      </c>
      <c r="BF199" s="2">
        <f>SUMIFS('IND Balance'!Z$5:Z$141,'IND Balance'!$C$5:$C$141,'Service shares'!$B199,'IND Balance'!$D$5:$D$141,"*"&amp;'Service shares'!$A199)*AA199</f>
        <v>6.0030003456000003</v>
      </c>
      <c r="BG199" s="2">
        <f>SUMIFS('IND Balance'!AA$5:AA$141,'IND Balance'!$C$5:$C$141,'Service shares'!$B199,'IND Balance'!$D$5:$D$141,"*"&amp;'Service shares'!$A199)*AB199</f>
        <v>3.948340806</v>
      </c>
      <c r="BH199" s="2">
        <f>SUMIFS('IND Balance'!AB$5:AB$141,'IND Balance'!$C$5:$C$141,'Service shares'!$B199,'IND Balance'!$D$5:$D$141,"*"&amp;'Service shares'!$A199)*AC199</f>
        <v>4.051189548</v>
      </c>
      <c r="BI199" s="2">
        <f>SUMIFS('IND Balance'!AC$5:AC$141,'IND Balance'!$C$5:$C$141,'Service shares'!$B199,'IND Balance'!$D$5:$D$141,"*"&amp;'Service shares'!$A199)*AD199</f>
        <v>31.027081078799998</v>
      </c>
      <c r="BJ199" s="2">
        <f>SUMIFS('IND Balance'!AD$5:AD$141,'IND Balance'!$C$5:$C$141,'Service shares'!$B199,'IND Balance'!$D$5:$D$141,"*"&amp;'Service shares'!$A199)*AE199</f>
        <v>0</v>
      </c>
      <c r="BK199" s="2">
        <f>SUMIFS('IND Balance'!AE$5:AE$141,'IND Balance'!$C$5:$C$141,'Service shares'!$B199,'IND Balance'!$D$5:$D$141,"*"&amp;'Service shares'!$A199)*AF199</f>
        <v>49.003090131599997</v>
      </c>
      <c r="BL199" s="2">
        <f>SUMIFS('IND Balance'!AF$5:AF$141,'IND Balance'!$C$5:$C$141,'Service shares'!$B199,'IND Balance'!$D$5:$D$141,"*"&amp;'Service shares'!$A199)*AG199</f>
        <v>21.289995230399999</v>
      </c>
      <c r="BM199" s="2">
        <f>SUMIFS('IND Balance'!AG$5:AG$141,'IND Balance'!$C$5:$C$141,'Service shares'!$B199,'IND Balance'!$D$5:$D$141,"*"&amp;'Service shares'!$A199)*AH199</f>
        <v>139.8487328928</v>
      </c>
      <c r="BN199" s="2">
        <f>SUMIFS('IND Balance'!AH$5:AH$141,'IND Balance'!$C$5:$C$141,'Service shares'!$B199,'IND Balance'!$D$5:$D$141,"*"&amp;'Service shares'!$A199)*AI199</f>
        <v>0</v>
      </c>
    </row>
    <row r="200" spans="1:66" x14ac:dyDescent="0.45">
      <c r="A200" t="s">
        <v>375</v>
      </c>
      <c r="B200" t="s">
        <v>41</v>
      </c>
      <c r="C200" t="s">
        <v>173</v>
      </c>
      <c r="D200" s="1">
        <v>0.31818181818181818</v>
      </c>
      <c r="E200" s="1"/>
      <c r="F200" s="1">
        <v>0.31818181818181818</v>
      </c>
      <c r="G200" s="1">
        <v>0.31818181818181818</v>
      </c>
      <c r="H200" s="1">
        <v>0.31818181818181818</v>
      </c>
      <c r="I200" s="1">
        <v>0.31818181818181818</v>
      </c>
      <c r="J200" s="1">
        <v>0.31818181818181818</v>
      </c>
      <c r="K200" s="1">
        <v>0.31818181818181818</v>
      </c>
      <c r="L200" s="1">
        <v>0.31818181818181818</v>
      </c>
      <c r="M200" s="1">
        <v>0.31818181818181818</v>
      </c>
      <c r="N200" s="1">
        <v>0.31818181818181818</v>
      </c>
      <c r="O200" s="1">
        <v>0.31818181818181818</v>
      </c>
      <c r="P200" s="1">
        <v>0.31818181818181818</v>
      </c>
      <c r="Q200" s="1">
        <v>0.31818181818181818</v>
      </c>
      <c r="R200" s="1">
        <v>0.31818181818181818</v>
      </c>
      <c r="S200" s="1">
        <v>0.31818181818181818</v>
      </c>
      <c r="T200" s="1">
        <v>0.31818181818181818</v>
      </c>
      <c r="U200" s="1">
        <v>0.31818181818181818</v>
      </c>
      <c r="V200" s="1">
        <v>0.31818181818181818</v>
      </c>
      <c r="W200" s="1">
        <v>0.31818181818181818</v>
      </c>
      <c r="X200" s="1">
        <v>0.31818181818181818</v>
      </c>
      <c r="Y200" s="1">
        <v>0.31818181818181818</v>
      </c>
      <c r="Z200" s="1">
        <v>0.31818181818181818</v>
      </c>
      <c r="AA200" s="1">
        <v>0.31818181818181818</v>
      </c>
      <c r="AB200" s="1">
        <v>0.31818181818181818</v>
      </c>
      <c r="AC200" s="1">
        <v>0.31818181818181818</v>
      </c>
      <c r="AD200" s="1">
        <v>0.31818181818181818</v>
      </c>
      <c r="AE200" s="1">
        <v>0.31818181818181818</v>
      </c>
      <c r="AF200" s="1">
        <v>0.31818181818181818</v>
      </c>
      <c r="AG200" s="1">
        <v>0.31818181818181818</v>
      </c>
      <c r="AH200" s="1">
        <v>0.31818181818181818</v>
      </c>
      <c r="AI200" s="1">
        <v>0.31818181818181818</v>
      </c>
      <c r="AJ200" s="1"/>
      <c r="AK200" s="2">
        <f>SUMIFS('IND Balance'!E$5:E$141,'IND Balance'!$C$5:$C$141,'Service shares'!$B200,'IND Balance'!$D$5:$D$141,"*"&amp;'Service shares'!$A200)*F200</f>
        <v>0.11646040941818181</v>
      </c>
      <c r="AL200" s="2">
        <f>SUMIFS('IND Balance'!F$5:F$141,'IND Balance'!$C$5:$C$141,'Service shares'!$B200,'IND Balance'!$D$5:$D$141,"*"&amp;'Service shares'!$A200)*G200</f>
        <v>0</v>
      </c>
      <c r="AM200" s="2">
        <f>SUMIFS('IND Balance'!G$5:G$141,'IND Balance'!$C$5:$C$141,'Service shares'!$B200,'IND Balance'!$D$5:$D$141,"*"&amp;'Service shares'!$A200)*H200</f>
        <v>0</v>
      </c>
      <c r="AN200" s="2">
        <f>SUMIFS('IND Balance'!H$5:H$141,'IND Balance'!$C$5:$C$141,'Service shares'!$B200,'IND Balance'!$D$5:$D$141,"*"&amp;'Service shares'!$A200)*I200</f>
        <v>0</v>
      </c>
      <c r="AO200" s="2">
        <f>SUMIFS('IND Balance'!I$5:I$141,'IND Balance'!$C$5:$C$141,'Service shares'!$B200,'IND Balance'!$D$5:$D$141,"*"&amp;'Service shares'!$A200)*J200</f>
        <v>7.7574273118363628</v>
      </c>
      <c r="AP200" s="2">
        <f>SUMIFS('IND Balance'!J$5:J$141,'IND Balance'!$C$5:$C$141,'Service shares'!$B200,'IND Balance'!$D$5:$D$141,"*"&amp;'Service shares'!$A200)*K200</f>
        <v>1.4605842109090909E-2</v>
      </c>
      <c r="AQ200" s="2">
        <f>SUMIFS('IND Balance'!K$5:K$141,'IND Balance'!$C$5:$C$141,'Service shares'!$B200,'IND Balance'!$D$5:$D$141,"*"&amp;'Service shares'!$A200)*L200</f>
        <v>1.2399552659454547</v>
      </c>
      <c r="AR200" s="2">
        <f>SUMIFS('IND Balance'!L$5:L$141,'IND Balance'!$C$5:$C$141,'Service shares'!$B200,'IND Balance'!$D$5:$D$141,"*"&amp;'Service shares'!$A200)*M200</f>
        <v>1.8361744265454545</v>
      </c>
      <c r="AS200" s="2">
        <f>SUMIFS('IND Balance'!M$5:M$141,'IND Balance'!$C$5:$C$141,'Service shares'!$B200,'IND Balance'!$D$5:$D$141,"*"&amp;'Service shares'!$A200)*N200</f>
        <v>2.1318614672727273E-2</v>
      </c>
      <c r="AT200" s="2">
        <f>SUMIFS('IND Balance'!N$5:N$141,'IND Balance'!$C$5:$C$141,'Service shares'!$B200,'IND Balance'!$D$5:$D$141,"*"&amp;'Service shares'!$A200)*O200</f>
        <v>0</v>
      </c>
      <c r="AU200" s="2">
        <f>SUMIFS('IND Balance'!O$5:O$141,'IND Balance'!$C$5:$C$141,'Service shares'!$B200,'IND Balance'!$D$5:$D$141,"*"&amp;'Service shares'!$A200)*P200</f>
        <v>0.40067752123636363</v>
      </c>
      <c r="AV200" s="2">
        <f>SUMIFS('IND Balance'!P$5:P$141,'IND Balance'!$C$5:$C$141,'Service shares'!$B200,'IND Balance'!$D$5:$D$141,"*"&amp;'Service shares'!$A200)*Q200</f>
        <v>2.2975639733454543</v>
      </c>
      <c r="AW200" s="2">
        <f>SUMIFS('IND Balance'!Q$5:Q$141,'IND Balance'!$C$5:$C$141,'Service shares'!$B200,'IND Balance'!$D$5:$D$141,"*"&amp;'Service shares'!$A200)*R200</f>
        <v>0.17831942787272725</v>
      </c>
      <c r="AX200" s="2">
        <f>SUMIFS('IND Balance'!R$5:R$141,'IND Balance'!$C$5:$C$141,'Service shares'!$B200,'IND Balance'!$D$5:$D$141,"*"&amp;'Service shares'!$A200)*S200</f>
        <v>1.1801224683818181</v>
      </c>
      <c r="AY200" s="2">
        <f>SUMIFS('IND Balance'!S$5:S$141,'IND Balance'!$C$5:$C$141,'Service shares'!$B200,'IND Balance'!$D$5:$D$141,"*"&amp;'Service shares'!$A200)*T200</f>
        <v>0.71946161509090911</v>
      </c>
      <c r="AZ200" s="2">
        <f>SUMIFS('IND Balance'!T$5:T$141,'IND Balance'!$C$5:$C$141,'Service shares'!$B200,'IND Balance'!$D$5:$D$141,"*"&amp;'Service shares'!$A200)*U200</f>
        <v>0.17405650423636365</v>
      </c>
      <c r="BA200" s="2">
        <f>SUMIFS('IND Balance'!U$5:U$141,'IND Balance'!$C$5:$C$141,'Service shares'!$B200,'IND Balance'!$D$5:$D$141,"*"&amp;'Service shares'!$A200)*V200</f>
        <v>1.8686738906181819</v>
      </c>
      <c r="BB200" s="2">
        <f>SUMIFS('IND Balance'!V$5:V$141,'IND Balance'!$C$5:$C$141,'Service shares'!$B200,'IND Balance'!$D$5:$D$141,"*"&amp;'Service shares'!$A200)*W200</f>
        <v>1.4396679096545455</v>
      </c>
      <c r="BC200" s="2">
        <f>SUMIFS('IND Balance'!W$5:W$141,'IND Balance'!$C$5:$C$141,'Service shares'!$B200,'IND Balance'!$D$5:$D$141,"*"&amp;'Service shares'!$A200)*X200</f>
        <v>3.3631576695818182</v>
      </c>
      <c r="BD200" s="2">
        <f>SUMIFS('IND Balance'!X$5:X$141,'IND Balance'!$C$5:$C$141,'Service shares'!$B200,'IND Balance'!$D$5:$D$141,"*"&amp;'Service shares'!$A200)*Y200</f>
        <v>0</v>
      </c>
      <c r="BE200" s="2">
        <f>SUMIFS('IND Balance'!Y$5:Y$141,'IND Balance'!$C$5:$C$141,'Service shares'!$B200,'IND Balance'!$D$5:$D$141,"*"&amp;'Service shares'!$A200)*Z200</f>
        <v>1.5174449514000001</v>
      </c>
      <c r="BF200" s="2">
        <f>SUMIFS('IND Balance'!Z$5:Z$141,'IND Balance'!$C$5:$C$141,'Service shares'!$B200,'IND Balance'!$D$5:$D$141,"*"&amp;'Service shares'!$A200)*AA200</f>
        <v>0</v>
      </c>
      <c r="BG200" s="2">
        <f>SUMIFS('IND Balance'!AA$5:AA$141,'IND Balance'!$C$5:$C$141,'Service shares'!$B200,'IND Balance'!$D$5:$D$141,"*"&amp;'Service shares'!$A200)*AB200</f>
        <v>0</v>
      </c>
      <c r="BH200" s="2">
        <f>SUMIFS('IND Balance'!AB$5:AB$141,'IND Balance'!$C$5:$C$141,'Service shares'!$B200,'IND Balance'!$D$5:$D$141,"*"&amp;'Service shares'!$A200)*AC200</f>
        <v>1.5776480904545453</v>
      </c>
      <c r="BI200" s="2">
        <f>SUMIFS('IND Balance'!AC$5:AC$141,'IND Balance'!$C$5:$C$141,'Service shares'!$B200,'IND Balance'!$D$5:$D$141,"*"&amp;'Service shares'!$A200)*AD200</f>
        <v>2.1864362149636363</v>
      </c>
      <c r="BJ200" s="2">
        <f>SUMIFS('IND Balance'!AD$5:AD$141,'IND Balance'!$C$5:$C$141,'Service shares'!$B200,'IND Balance'!$D$5:$D$141,"*"&amp;'Service shares'!$A200)*AE200</f>
        <v>0</v>
      </c>
      <c r="BK200" s="2">
        <f>SUMIFS('IND Balance'!AE$5:AE$141,'IND Balance'!$C$5:$C$141,'Service shares'!$B200,'IND Balance'!$D$5:$D$141,"*"&amp;'Service shares'!$A200)*AF200</f>
        <v>0</v>
      </c>
      <c r="BL200" s="2">
        <f>SUMIFS('IND Balance'!AF$5:AF$141,'IND Balance'!$C$5:$C$141,'Service shares'!$B200,'IND Balance'!$D$5:$D$141,"*"&amp;'Service shares'!$A200)*AG200</f>
        <v>1.1896807424727271</v>
      </c>
      <c r="BM200" s="2">
        <f>SUMIFS('IND Balance'!AG$5:AG$141,'IND Balance'!$C$5:$C$141,'Service shares'!$B200,'IND Balance'!$D$5:$D$141,"*"&amp;'Service shares'!$A200)*AH200</f>
        <v>3.9152928711272725</v>
      </c>
      <c r="BN200" s="2">
        <f>SUMIFS('IND Balance'!AH$5:AH$141,'IND Balance'!$C$5:$C$141,'Service shares'!$B200,'IND Balance'!$D$5:$D$141,"*"&amp;'Service shares'!$A200)*AI200</f>
        <v>0</v>
      </c>
    </row>
    <row r="201" spans="1:66" x14ac:dyDescent="0.45">
      <c r="A201" t="s">
        <v>375</v>
      </c>
      <c r="B201" t="s">
        <v>41</v>
      </c>
      <c r="C201" t="s">
        <v>181</v>
      </c>
      <c r="D201" s="1">
        <v>0.31818181818181818</v>
      </c>
      <c r="E201" s="1"/>
      <c r="F201" s="1">
        <v>0.31818181818181818</v>
      </c>
      <c r="G201" s="1">
        <v>0.31818181818181818</v>
      </c>
      <c r="H201" s="1">
        <v>0.31818181818181818</v>
      </c>
      <c r="I201" s="1">
        <v>0.31818181818181818</v>
      </c>
      <c r="J201" s="1">
        <v>0.31818181818181818</v>
      </c>
      <c r="K201" s="1">
        <v>0.31818181818181818</v>
      </c>
      <c r="L201" s="1">
        <v>0.31818181818181818</v>
      </c>
      <c r="M201" s="1">
        <v>0.31818181818181818</v>
      </c>
      <c r="N201" s="1">
        <v>0.31818181818181818</v>
      </c>
      <c r="O201" s="1">
        <v>0.31818181818181818</v>
      </c>
      <c r="P201" s="1">
        <v>0.31818181818181818</v>
      </c>
      <c r="Q201" s="1">
        <v>0.31818181818181818</v>
      </c>
      <c r="R201" s="1">
        <v>0.31818181818181818</v>
      </c>
      <c r="S201" s="1">
        <v>0.31818181818181818</v>
      </c>
      <c r="T201" s="1">
        <v>0.31818181818181818</v>
      </c>
      <c r="U201" s="1">
        <v>0.31818181818181818</v>
      </c>
      <c r="V201" s="1">
        <v>0.31818181818181818</v>
      </c>
      <c r="W201" s="1">
        <v>0.31818181818181818</v>
      </c>
      <c r="X201" s="1">
        <v>0.31818181818181818</v>
      </c>
      <c r="Y201" s="1">
        <v>0.31818181818181818</v>
      </c>
      <c r="Z201" s="1">
        <v>0.31818181818181818</v>
      </c>
      <c r="AA201" s="1">
        <v>0.31818181818181818</v>
      </c>
      <c r="AB201" s="1">
        <v>0.31818181818181818</v>
      </c>
      <c r="AC201" s="1">
        <v>0.31818181818181818</v>
      </c>
      <c r="AD201" s="1">
        <v>0.31818181818181818</v>
      </c>
      <c r="AE201" s="1">
        <v>0.31818181818181818</v>
      </c>
      <c r="AF201" s="1">
        <v>0.31818181818181818</v>
      </c>
      <c r="AG201" s="1">
        <v>0.31818181818181818</v>
      </c>
      <c r="AH201" s="1">
        <v>0.31818181818181818</v>
      </c>
      <c r="AI201" s="1">
        <v>0.31818181818181818</v>
      </c>
      <c r="AJ201" s="1"/>
      <c r="AK201" s="2">
        <f>SUMIFS('IND Balance'!E$5:E$141,'IND Balance'!$C$5:$C$141,'Service shares'!$B201,'IND Balance'!$D$5:$D$141,"*"&amp;'Service shares'!$A201)*F201</f>
        <v>0.11646040941818181</v>
      </c>
      <c r="AL201" s="2">
        <f>SUMIFS('IND Balance'!F$5:F$141,'IND Balance'!$C$5:$C$141,'Service shares'!$B201,'IND Balance'!$D$5:$D$141,"*"&amp;'Service shares'!$A201)*G201</f>
        <v>0</v>
      </c>
      <c r="AM201" s="2">
        <f>SUMIFS('IND Balance'!G$5:G$141,'IND Balance'!$C$5:$C$141,'Service shares'!$B201,'IND Balance'!$D$5:$D$141,"*"&amp;'Service shares'!$A201)*H201</f>
        <v>0</v>
      </c>
      <c r="AN201" s="2">
        <f>SUMIFS('IND Balance'!H$5:H$141,'IND Balance'!$C$5:$C$141,'Service shares'!$B201,'IND Balance'!$D$5:$D$141,"*"&amp;'Service shares'!$A201)*I201</f>
        <v>0</v>
      </c>
      <c r="AO201" s="2">
        <f>SUMIFS('IND Balance'!I$5:I$141,'IND Balance'!$C$5:$C$141,'Service shares'!$B201,'IND Balance'!$D$5:$D$141,"*"&amp;'Service shares'!$A201)*J201</f>
        <v>7.7574273118363628</v>
      </c>
      <c r="AP201" s="2">
        <f>SUMIFS('IND Balance'!J$5:J$141,'IND Balance'!$C$5:$C$141,'Service shares'!$B201,'IND Balance'!$D$5:$D$141,"*"&amp;'Service shares'!$A201)*K201</f>
        <v>1.4605842109090909E-2</v>
      </c>
      <c r="AQ201" s="2">
        <f>SUMIFS('IND Balance'!K$5:K$141,'IND Balance'!$C$5:$C$141,'Service shares'!$B201,'IND Balance'!$D$5:$D$141,"*"&amp;'Service shares'!$A201)*L201</f>
        <v>1.2399552659454547</v>
      </c>
      <c r="AR201" s="2">
        <f>SUMIFS('IND Balance'!L$5:L$141,'IND Balance'!$C$5:$C$141,'Service shares'!$B201,'IND Balance'!$D$5:$D$141,"*"&amp;'Service shares'!$A201)*M201</f>
        <v>1.8361744265454545</v>
      </c>
      <c r="AS201" s="2">
        <f>SUMIFS('IND Balance'!M$5:M$141,'IND Balance'!$C$5:$C$141,'Service shares'!$B201,'IND Balance'!$D$5:$D$141,"*"&amp;'Service shares'!$A201)*N201</f>
        <v>2.1318614672727273E-2</v>
      </c>
      <c r="AT201" s="2">
        <f>SUMIFS('IND Balance'!N$5:N$141,'IND Balance'!$C$5:$C$141,'Service shares'!$B201,'IND Balance'!$D$5:$D$141,"*"&amp;'Service shares'!$A201)*O201</f>
        <v>0</v>
      </c>
      <c r="AU201" s="2">
        <f>SUMIFS('IND Balance'!O$5:O$141,'IND Balance'!$C$5:$C$141,'Service shares'!$B201,'IND Balance'!$D$5:$D$141,"*"&amp;'Service shares'!$A201)*P201</f>
        <v>0.40067752123636363</v>
      </c>
      <c r="AV201" s="2">
        <f>SUMIFS('IND Balance'!P$5:P$141,'IND Balance'!$C$5:$C$141,'Service shares'!$B201,'IND Balance'!$D$5:$D$141,"*"&amp;'Service shares'!$A201)*Q201</f>
        <v>2.2975639733454543</v>
      </c>
      <c r="AW201" s="2">
        <f>SUMIFS('IND Balance'!Q$5:Q$141,'IND Balance'!$C$5:$C$141,'Service shares'!$B201,'IND Balance'!$D$5:$D$141,"*"&amp;'Service shares'!$A201)*R201</f>
        <v>0.17831942787272725</v>
      </c>
      <c r="AX201" s="2">
        <f>SUMIFS('IND Balance'!R$5:R$141,'IND Balance'!$C$5:$C$141,'Service shares'!$B201,'IND Balance'!$D$5:$D$141,"*"&amp;'Service shares'!$A201)*S201</f>
        <v>1.1801224683818181</v>
      </c>
      <c r="AY201" s="2">
        <f>SUMIFS('IND Balance'!S$5:S$141,'IND Balance'!$C$5:$C$141,'Service shares'!$B201,'IND Balance'!$D$5:$D$141,"*"&amp;'Service shares'!$A201)*T201</f>
        <v>0.71946161509090911</v>
      </c>
      <c r="AZ201" s="2">
        <f>SUMIFS('IND Balance'!T$5:T$141,'IND Balance'!$C$5:$C$141,'Service shares'!$B201,'IND Balance'!$D$5:$D$141,"*"&amp;'Service shares'!$A201)*U201</f>
        <v>0.17405650423636365</v>
      </c>
      <c r="BA201" s="2">
        <f>SUMIFS('IND Balance'!U$5:U$141,'IND Balance'!$C$5:$C$141,'Service shares'!$B201,'IND Balance'!$D$5:$D$141,"*"&amp;'Service shares'!$A201)*V201</f>
        <v>1.8686738906181819</v>
      </c>
      <c r="BB201" s="2">
        <f>SUMIFS('IND Balance'!V$5:V$141,'IND Balance'!$C$5:$C$141,'Service shares'!$B201,'IND Balance'!$D$5:$D$141,"*"&amp;'Service shares'!$A201)*W201</f>
        <v>1.4396679096545455</v>
      </c>
      <c r="BC201" s="2">
        <f>SUMIFS('IND Balance'!W$5:W$141,'IND Balance'!$C$5:$C$141,'Service shares'!$B201,'IND Balance'!$D$5:$D$141,"*"&amp;'Service shares'!$A201)*X201</f>
        <v>3.3631576695818182</v>
      </c>
      <c r="BD201" s="2">
        <f>SUMIFS('IND Balance'!X$5:X$141,'IND Balance'!$C$5:$C$141,'Service shares'!$B201,'IND Balance'!$D$5:$D$141,"*"&amp;'Service shares'!$A201)*Y201</f>
        <v>0</v>
      </c>
      <c r="BE201" s="2">
        <f>SUMIFS('IND Balance'!Y$5:Y$141,'IND Balance'!$C$5:$C$141,'Service shares'!$B201,'IND Balance'!$D$5:$D$141,"*"&amp;'Service shares'!$A201)*Z201</f>
        <v>1.5174449514000001</v>
      </c>
      <c r="BF201" s="2">
        <f>SUMIFS('IND Balance'!Z$5:Z$141,'IND Balance'!$C$5:$C$141,'Service shares'!$B201,'IND Balance'!$D$5:$D$141,"*"&amp;'Service shares'!$A201)*AA201</f>
        <v>0</v>
      </c>
      <c r="BG201" s="2">
        <f>SUMIFS('IND Balance'!AA$5:AA$141,'IND Balance'!$C$5:$C$141,'Service shares'!$B201,'IND Balance'!$D$5:$D$141,"*"&amp;'Service shares'!$A201)*AB201</f>
        <v>0</v>
      </c>
      <c r="BH201" s="2">
        <f>SUMIFS('IND Balance'!AB$5:AB$141,'IND Balance'!$C$5:$C$141,'Service shares'!$B201,'IND Balance'!$D$5:$D$141,"*"&amp;'Service shares'!$A201)*AC201</f>
        <v>1.5776480904545453</v>
      </c>
      <c r="BI201" s="2">
        <f>SUMIFS('IND Balance'!AC$5:AC$141,'IND Balance'!$C$5:$C$141,'Service shares'!$B201,'IND Balance'!$D$5:$D$141,"*"&amp;'Service shares'!$A201)*AD201</f>
        <v>2.1864362149636363</v>
      </c>
      <c r="BJ201" s="2">
        <f>SUMIFS('IND Balance'!AD$5:AD$141,'IND Balance'!$C$5:$C$141,'Service shares'!$B201,'IND Balance'!$D$5:$D$141,"*"&amp;'Service shares'!$A201)*AE201</f>
        <v>0</v>
      </c>
      <c r="BK201" s="2">
        <f>SUMIFS('IND Balance'!AE$5:AE$141,'IND Balance'!$C$5:$C$141,'Service shares'!$B201,'IND Balance'!$D$5:$D$141,"*"&amp;'Service shares'!$A201)*AF201</f>
        <v>0</v>
      </c>
      <c r="BL201" s="2">
        <f>SUMIFS('IND Balance'!AF$5:AF$141,'IND Balance'!$C$5:$C$141,'Service shares'!$B201,'IND Balance'!$D$5:$D$141,"*"&amp;'Service shares'!$A201)*AG201</f>
        <v>1.1896807424727271</v>
      </c>
      <c r="BM201" s="2">
        <f>SUMIFS('IND Balance'!AG$5:AG$141,'IND Balance'!$C$5:$C$141,'Service shares'!$B201,'IND Balance'!$D$5:$D$141,"*"&amp;'Service shares'!$A201)*AH201</f>
        <v>3.9152928711272725</v>
      </c>
      <c r="BN201" s="2">
        <f>SUMIFS('IND Balance'!AH$5:AH$141,'IND Balance'!$C$5:$C$141,'Service shares'!$B201,'IND Balance'!$D$5:$D$141,"*"&amp;'Service shares'!$A201)*AI201</f>
        <v>0</v>
      </c>
    </row>
    <row r="202" spans="1:66" x14ac:dyDescent="0.45">
      <c r="A202" t="s">
        <v>375</v>
      </c>
      <c r="B202" t="s">
        <v>41</v>
      </c>
      <c r="C202" t="s">
        <v>194</v>
      </c>
      <c r="D202" s="1">
        <v>0.36363636363636365</v>
      </c>
      <c r="E202" s="1"/>
      <c r="F202" s="1">
        <v>0.36363636363636365</v>
      </c>
      <c r="G202" s="1">
        <v>0.36363636363636365</v>
      </c>
      <c r="H202" s="1">
        <v>0.36363636363636365</v>
      </c>
      <c r="I202" s="1">
        <v>0.36363636363636365</v>
      </c>
      <c r="J202" s="1">
        <v>0.36363636363636365</v>
      </c>
      <c r="K202" s="1">
        <v>0.36363636363636365</v>
      </c>
      <c r="L202" s="1">
        <v>0.36363636363636365</v>
      </c>
      <c r="M202" s="1">
        <v>0.36363636363636365</v>
      </c>
      <c r="N202" s="1">
        <v>0.36363636363636365</v>
      </c>
      <c r="O202" s="1">
        <v>0.36363636363636365</v>
      </c>
      <c r="P202" s="1">
        <v>0.36363636363636365</v>
      </c>
      <c r="Q202" s="1">
        <v>0.36363636363636365</v>
      </c>
      <c r="R202" s="1">
        <v>0.36363636363636365</v>
      </c>
      <c r="S202" s="1">
        <v>0.36363636363636365</v>
      </c>
      <c r="T202" s="1">
        <v>0.36363636363636365</v>
      </c>
      <c r="U202" s="1">
        <v>0.36363636363636365</v>
      </c>
      <c r="V202" s="1">
        <v>0.36363636363636365</v>
      </c>
      <c r="W202" s="1">
        <v>0.36363636363636365</v>
      </c>
      <c r="X202" s="1">
        <v>0.36363636363636365</v>
      </c>
      <c r="Y202" s="1">
        <v>0.36363636363636365</v>
      </c>
      <c r="Z202" s="1">
        <v>0.36363636363636365</v>
      </c>
      <c r="AA202" s="1">
        <v>0.36363636363636365</v>
      </c>
      <c r="AB202" s="1">
        <v>0.36363636363636365</v>
      </c>
      <c r="AC202" s="1">
        <v>0.36363636363636365</v>
      </c>
      <c r="AD202" s="1">
        <v>0.36363636363636365</v>
      </c>
      <c r="AE202" s="1">
        <v>0.36363636363636365</v>
      </c>
      <c r="AF202" s="1">
        <v>0.36363636363636365</v>
      </c>
      <c r="AG202" s="1">
        <v>0.36363636363636365</v>
      </c>
      <c r="AH202" s="1">
        <v>0.36363636363636365</v>
      </c>
      <c r="AI202" s="1">
        <v>0.36363636363636365</v>
      </c>
      <c r="AJ202" s="1"/>
      <c r="AK202" s="2">
        <f>SUMIFS('IND Balance'!E$5:E$141,'IND Balance'!$C$5:$C$141,'Service shares'!$B202,'IND Balance'!$D$5:$D$141,"*"&amp;'Service shares'!$A202)*F202</f>
        <v>0.13309761076363635</v>
      </c>
      <c r="AL202" s="2">
        <f>SUMIFS('IND Balance'!F$5:F$141,'IND Balance'!$C$5:$C$141,'Service shares'!$B202,'IND Balance'!$D$5:$D$141,"*"&amp;'Service shares'!$A202)*G202</f>
        <v>0</v>
      </c>
      <c r="AM202" s="2">
        <f>SUMIFS('IND Balance'!G$5:G$141,'IND Balance'!$C$5:$C$141,'Service shares'!$B202,'IND Balance'!$D$5:$D$141,"*"&amp;'Service shares'!$A202)*H202</f>
        <v>0</v>
      </c>
      <c r="AN202" s="2">
        <f>SUMIFS('IND Balance'!H$5:H$141,'IND Balance'!$C$5:$C$141,'Service shares'!$B202,'IND Balance'!$D$5:$D$141,"*"&amp;'Service shares'!$A202)*I202</f>
        <v>0</v>
      </c>
      <c r="AO202" s="2">
        <f>SUMIFS('IND Balance'!I$5:I$141,'IND Balance'!$C$5:$C$141,'Service shares'!$B202,'IND Balance'!$D$5:$D$141,"*"&amp;'Service shares'!$A202)*J202</f>
        <v>8.8656312135272728</v>
      </c>
      <c r="AP202" s="2">
        <f>SUMIFS('IND Balance'!J$5:J$141,'IND Balance'!$C$5:$C$141,'Service shares'!$B202,'IND Balance'!$D$5:$D$141,"*"&amp;'Service shares'!$A202)*K202</f>
        <v>1.669239098181818E-2</v>
      </c>
      <c r="AQ202" s="2">
        <f>SUMIFS('IND Balance'!K$5:K$141,'IND Balance'!$C$5:$C$141,'Service shares'!$B202,'IND Balance'!$D$5:$D$141,"*"&amp;'Service shares'!$A202)*L202</f>
        <v>1.417091732509091</v>
      </c>
      <c r="AR202" s="2">
        <f>SUMIFS('IND Balance'!L$5:L$141,'IND Balance'!$C$5:$C$141,'Service shares'!$B202,'IND Balance'!$D$5:$D$141,"*"&amp;'Service shares'!$A202)*M202</f>
        <v>2.0984850589090907</v>
      </c>
      <c r="AS202" s="2">
        <f>SUMIFS('IND Balance'!M$5:M$141,'IND Balance'!$C$5:$C$141,'Service shares'!$B202,'IND Balance'!$D$5:$D$141,"*"&amp;'Service shares'!$A202)*N202</f>
        <v>2.4364131054545456E-2</v>
      </c>
      <c r="AT202" s="2">
        <f>SUMIFS('IND Balance'!N$5:N$141,'IND Balance'!$C$5:$C$141,'Service shares'!$B202,'IND Balance'!$D$5:$D$141,"*"&amp;'Service shares'!$A202)*O202</f>
        <v>0</v>
      </c>
      <c r="AU202" s="2">
        <f>SUMIFS('IND Balance'!O$5:O$141,'IND Balance'!$C$5:$C$141,'Service shares'!$B202,'IND Balance'!$D$5:$D$141,"*"&amp;'Service shares'!$A202)*P202</f>
        <v>0.45791716712727271</v>
      </c>
      <c r="AV202" s="2">
        <f>SUMIFS('IND Balance'!P$5:P$141,'IND Balance'!$C$5:$C$141,'Service shares'!$B202,'IND Balance'!$D$5:$D$141,"*"&amp;'Service shares'!$A202)*Q202</f>
        <v>2.6257873981090909</v>
      </c>
      <c r="AW202" s="2">
        <f>SUMIFS('IND Balance'!Q$5:Q$141,'IND Balance'!$C$5:$C$141,'Service shares'!$B202,'IND Balance'!$D$5:$D$141,"*"&amp;'Service shares'!$A202)*R202</f>
        <v>0.20379363185454544</v>
      </c>
      <c r="AX202" s="2">
        <f>SUMIFS('IND Balance'!R$5:R$141,'IND Balance'!$C$5:$C$141,'Service shares'!$B202,'IND Balance'!$D$5:$D$141,"*"&amp;'Service shares'!$A202)*S202</f>
        <v>1.3487113924363636</v>
      </c>
      <c r="AY202" s="2">
        <f>SUMIFS('IND Balance'!S$5:S$141,'IND Balance'!$C$5:$C$141,'Service shares'!$B202,'IND Balance'!$D$5:$D$141,"*"&amp;'Service shares'!$A202)*T202</f>
        <v>0.82224184581818194</v>
      </c>
      <c r="AZ202" s="2">
        <f>SUMIFS('IND Balance'!T$5:T$141,'IND Balance'!$C$5:$C$141,'Service shares'!$B202,'IND Balance'!$D$5:$D$141,"*"&amp;'Service shares'!$A202)*U202</f>
        <v>0.19892171912727274</v>
      </c>
      <c r="BA202" s="2">
        <f>SUMIFS('IND Balance'!U$5:U$141,'IND Balance'!$C$5:$C$141,'Service shares'!$B202,'IND Balance'!$D$5:$D$141,"*"&amp;'Service shares'!$A202)*V202</f>
        <v>2.1356273035636364</v>
      </c>
      <c r="BB202" s="2">
        <f>SUMIFS('IND Balance'!V$5:V$141,'IND Balance'!$C$5:$C$141,'Service shares'!$B202,'IND Balance'!$D$5:$D$141,"*"&amp;'Service shares'!$A202)*W202</f>
        <v>1.6453347538909091</v>
      </c>
      <c r="BC202" s="2">
        <f>SUMIFS('IND Balance'!W$5:W$141,'IND Balance'!$C$5:$C$141,'Service shares'!$B202,'IND Balance'!$D$5:$D$141,"*"&amp;'Service shares'!$A202)*X202</f>
        <v>3.8436087652363637</v>
      </c>
      <c r="BD202" s="2">
        <f>SUMIFS('IND Balance'!X$5:X$141,'IND Balance'!$C$5:$C$141,'Service shares'!$B202,'IND Balance'!$D$5:$D$141,"*"&amp;'Service shares'!$A202)*Y202</f>
        <v>0</v>
      </c>
      <c r="BE202" s="2">
        <f>SUMIFS('IND Balance'!Y$5:Y$141,'IND Balance'!$C$5:$C$141,'Service shares'!$B202,'IND Balance'!$D$5:$D$141,"*"&amp;'Service shares'!$A202)*Z202</f>
        <v>1.7342228016000001</v>
      </c>
      <c r="BF202" s="2">
        <f>SUMIFS('IND Balance'!Z$5:Z$141,'IND Balance'!$C$5:$C$141,'Service shares'!$B202,'IND Balance'!$D$5:$D$141,"*"&amp;'Service shares'!$A202)*AA202</f>
        <v>0</v>
      </c>
      <c r="BG202" s="2">
        <f>SUMIFS('IND Balance'!AA$5:AA$141,'IND Balance'!$C$5:$C$141,'Service shares'!$B202,'IND Balance'!$D$5:$D$141,"*"&amp;'Service shares'!$A202)*AB202</f>
        <v>0</v>
      </c>
      <c r="BH202" s="2">
        <f>SUMIFS('IND Balance'!AB$5:AB$141,'IND Balance'!$C$5:$C$141,'Service shares'!$B202,'IND Balance'!$D$5:$D$141,"*"&amp;'Service shares'!$A202)*AC202</f>
        <v>1.8030263890909091</v>
      </c>
      <c r="BI202" s="2">
        <f>SUMIFS('IND Balance'!AC$5:AC$141,'IND Balance'!$C$5:$C$141,'Service shares'!$B202,'IND Balance'!$D$5:$D$141,"*"&amp;'Service shares'!$A202)*AD202</f>
        <v>2.4987842456727272</v>
      </c>
      <c r="BJ202" s="2">
        <f>SUMIFS('IND Balance'!AD$5:AD$141,'IND Balance'!$C$5:$C$141,'Service shares'!$B202,'IND Balance'!$D$5:$D$141,"*"&amp;'Service shares'!$A202)*AE202</f>
        <v>0</v>
      </c>
      <c r="BK202" s="2">
        <f>SUMIFS('IND Balance'!AE$5:AE$141,'IND Balance'!$C$5:$C$141,'Service shares'!$B202,'IND Balance'!$D$5:$D$141,"*"&amp;'Service shares'!$A202)*AF202</f>
        <v>0</v>
      </c>
      <c r="BL202" s="2">
        <f>SUMIFS('IND Balance'!AF$5:AF$141,'IND Balance'!$C$5:$C$141,'Service shares'!$B202,'IND Balance'!$D$5:$D$141,"*"&amp;'Service shares'!$A202)*AG202</f>
        <v>1.3596351342545454</v>
      </c>
      <c r="BM202" s="2">
        <f>SUMIFS('IND Balance'!AG$5:AG$141,'IND Balance'!$C$5:$C$141,'Service shares'!$B202,'IND Balance'!$D$5:$D$141,"*"&amp;'Service shares'!$A202)*AH202</f>
        <v>4.4746204241454546</v>
      </c>
      <c r="BN202" s="2">
        <f>SUMIFS('IND Balance'!AH$5:AH$141,'IND Balance'!$C$5:$C$141,'Service shares'!$B202,'IND Balance'!$D$5:$D$141,"*"&amp;'Service shares'!$A202)*AI202</f>
        <v>0</v>
      </c>
    </row>
    <row r="203" spans="1:66" x14ac:dyDescent="0.45">
      <c r="A203" t="s">
        <v>375</v>
      </c>
      <c r="B203" t="s">
        <v>49</v>
      </c>
      <c r="C203" t="s">
        <v>181</v>
      </c>
      <c r="D203" s="1">
        <v>0.90058479532163738</v>
      </c>
      <c r="E203" s="1"/>
      <c r="F203" s="1">
        <v>0.90058479532163738</v>
      </c>
      <c r="G203" s="1">
        <v>0.90058479532163738</v>
      </c>
      <c r="H203" s="1">
        <v>0.90058479532163738</v>
      </c>
      <c r="I203" s="1">
        <v>0.90058479532163738</v>
      </c>
      <c r="J203" s="1">
        <v>0.90058479532163738</v>
      </c>
      <c r="K203" s="1">
        <v>0.90058479532163738</v>
      </c>
      <c r="L203" s="1">
        <v>0.90058479532163738</v>
      </c>
      <c r="M203" s="1">
        <v>0.90058479532163738</v>
      </c>
      <c r="N203" s="1">
        <v>0.90058479532163738</v>
      </c>
      <c r="O203" s="1">
        <v>0.90058479532163738</v>
      </c>
      <c r="P203" s="1">
        <v>0.90058479532163738</v>
      </c>
      <c r="Q203" s="1">
        <v>0.90058479532163738</v>
      </c>
      <c r="R203" s="1">
        <v>0.90058479532163738</v>
      </c>
      <c r="S203" s="1">
        <v>0.90058479532163738</v>
      </c>
      <c r="T203" s="1">
        <v>0.90058479532163738</v>
      </c>
      <c r="U203" s="1">
        <v>0.90058479532163738</v>
      </c>
      <c r="V203" s="1">
        <v>0.90058479532163738</v>
      </c>
      <c r="W203" s="1">
        <v>0.90058479532163738</v>
      </c>
      <c r="X203" s="1">
        <v>0.90058479532163738</v>
      </c>
      <c r="Y203" s="1">
        <v>0.90058479532163738</v>
      </c>
      <c r="Z203" s="1">
        <v>0.90058479532163738</v>
      </c>
      <c r="AA203" s="1">
        <v>0.90058479532163738</v>
      </c>
      <c r="AB203" s="1">
        <v>0.90058479532163738</v>
      </c>
      <c r="AC203" s="1">
        <v>0.90058479532163738</v>
      </c>
      <c r="AD203" s="1">
        <v>0.90058479532163738</v>
      </c>
      <c r="AE203" s="1">
        <v>0.90058479532163738</v>
      </c>
      <c r="AF203" s="1">
        <v>0.90058479532163738</v>
      </c>
      <c r="AG203" s="1">
        <v>0.90058479532163738</v>
      </c>
      <c r="AH203" s="1">
        <v>0.90058479532163738</v>
      </c>
      <c r="AI203" s="1">
        <v>0.90058479532163738</v>
      </c>
      <c r="AJ203" s="1"/>
      <c r="AK203" s="2">
        <f>SUMIFS('IND Balance'!E$5:E$141,'IND Balance'!$C$5:$C$141,'Service shares'!$B203,'IND Balance'!$D$5:$D$141,"*"&amp;'Service shares'!$A203)*F203</f>
        <v>3.3970446015578943</v>
      </c>
      <c r="AL203" s="2">
        <f>SUMIFS('IND Balance'!F$5:F$141,'IND Balance'!$C$5:$C$141,'Service shares'!$B203,'IND Balance'!$D$5:$D$141,"*"&amp;'Service shares'!$A203)*G203</f>
        <v>2.7468930298526315</v>
      </c>
      <c r="AM203" s="2">
        <f>SUMIFS('IND Balance'!G$5:G$141,'IND Balance'!$C$5:$C$141,'Service shares'!$B203,'IND Balance'!$D$5:$D$141,"*"&amp;'Service shares'!$A203)*H203</f>
        <v>0</v>
      </c>
      <c r="AN203" s="2">
        <f>SUMIFS('IND Balance'!H$5:H$141,'IND Balance'!$C$5:$C$141,'Service shares'!$B203,'IND Balance'!$D$5:$D$141,"*"&amp;'Service shares'!$A203)*I203</f>
        <v>7.0132572631578945E-4</v>
      </c>
      <c r="AO203" s="2">
        <f>SUMIFS('IND Balance'!I$5:I$141,'IND Balance'!$C$5:$C$141,'Service shares'!$B203,'IND Balance'!$D$5:$D$141,"*"&amp;'Service shares'!$A203)*J203</f>
        <v>54.395852698231579</v>
      </c>
      <c r="AP203" s="2">
        <f>SUMIFS('IND Balance'!J$5:J$141,'IND Balance'!$C$5:$C$141,'Service shares'!$B203,'IND Balance'!$D$5:$D$141,"*"&amp;'Service shares'!$A203)*K203</f>
        <v>15.643179671957895</v>
      </c>
      <c r="AQ203" s="2">
        <f>SUMIFS('IND Balance'!K$5:K$141,'IND Balance'!$C$5:$C$141,'Service shares'!$B203,'IND Balance'!$D$5:$D$141,"*"&amp;'Service shares'!$A203)*L203</f>
        <v>2.8062229239578946</v>
      </c>
      <c r="AR203" s="2">
        <f>SUMIFS('IND Balance'!L$5:L$141,'IND Balance'!$C$5:$C$141,'Service shares'!$B203,'IND Balance'!$D$5:$D$141,"*"&amp;'Service shares'!$A203)*M203</f>
        <v>96.915278330315786</v>
      </c>
      <c r="AS203" s="2">
        <f>SUMIFS('IND Balance'!M$5:M$141,'IND Balance'!$C$5:$C$141,'Service shares'!$B203,'IND Balance'!$D$5:$D$141,"*"&amp;'Service shares'!$A203)*N203</f>
        <v>6.4211724451368415</v>
      </c>
      <c r="AT203" s="2">
        <f>SUMIFS('IND Balance'!N$5:N$141,'IND Balance'!$C$5:$C$141,'Service shares'!$B203,'IND Balance'!$D$5:$D$141,"*"&amp;'Service shares'!$A203)*O203</f>
        <v>0</v>
      </c>
      <c r="AU203" s="2">
        <f>SUMIFS('IND Balance'!O$5:O$141,'IND Balance'!$C$5:$C$141,'Service shares'!$B203,'IND Balance'!$D$5:$D$141,"*"&amp;'Service shares'!$A203)*P203</f>
        <v>4.6125627434526315</v>
      </c>
      <c r="AV203" s="2">
        <f>SUMIFS('IND Balance'!P$5:P$141,'IND Balance'!$C$5:$C$141,'Service shares'!$B203,'IND Balance'!$D$5:$D$141,"*"&amp;'Service shares'!$A203)*Q203</f>
        <v>60.537007650147366</v>
      </c>
      <c r="AW203" s="2">
        <f>SUMIFS('IND Balance'!Q$5:Q$141,'IND Balance'!$C$5:$C$141,'Service shares'!$B203,'IND Balance'!$D$5:$D$141,"*"&amp;'Service shares'!$A203)*R203</f>
        <v>13.924592291326315</v>
      </c>
      <c r="AX203" s="2">
        <f>SUMIFS('IND Balance'!R$5:R$141,'IND Balance'!$C$5:$C$141,'Service shares'!$B203,'IND Balance'!$D$5:$D$141,"*"&amp;'Service shares'!$A203)*S203</f>
        <v>13.620869234442104</v>
      </c>
      <c r="AY203" s="2">
        <f>SUMIFS('IND Balance'!S$5:S$141,'IND Balance'!$C$5:$C$141,'Service shares'!$B203,'IND Balance'!$D$5:$D$141,"*"&amp;'Service shares'!$A203)*T203</f>
        <v>16.880065625094737</v>
      </c>
      <c r="AZ203" s="2">
        <f>SUMIFS('IND Balance'!T$5:T$141,'IND Balance'!$C$5:$C$141,'Service shares'!$B203,'IND Balance'!$D$5:$D$141,"*"&amp;'Service shares'!$A203)*U203</f>
        <v>23.05817591810526</v>
      </c>
      <c r="BA203" s="2">
        <f>SUMIFS('IND Balance'!U$5:U$141,'IND Balance'!$C$5:$C$141,'Service shares'!$B203,'IND Balance'!$D$5:$D$141,"*"&amp;'Service shares'!$A203)*V203</f>
        <v>24.759554424463154</v>
      </c>
      <c r="BB203" s="2">
        <f>SUMIFS('IND Balance'!V$5:V$141,'IND Balance'!$C$5:$C$141,'Service shares'!$B203,'IND Balance'!$D$5:$D$141,"*"&amp;'Service shares'!$A203)*W203</f>
        <v>19.396150850189471</v>
      </c>
      <c r="BC203" s="2">
        <f>SUMIFS('IND Balance'!W$5:W$141,'IND Balance'!$C$5:$C$141,'Service shares'!$B203,'IND Balance'!$D$5:$D$141,"*"&amp;'Service shares'!$A203)*X203</f>
        <v>54.573035478905254</v>
      </c>
      <c r="BD203" s="2">
        <f>SUMIFS('IND Balance'!X$5:X$141,'IND Balance'!$C$5:$C$141,'Service shares'!$B203,'IND Balance'!$D$5:$D$141,"*"&amp;'Service shares'!$A203)*Y203</f>
        <v>0</v>
      </c>
      <c r="BE203" s="2">
        <f>SUMIFS('IND Balance'!Y$5:Y$141,'IND Balance'!$C$5:$C$141,'Service shares'!$B203,'IND Balance'!$D$5:$D$141,"*"&amp;'Service shares'!$A203)*Z203</f>
        <v>1.2055487589894736</v>
      </c>
      <c r="BF203" s="2">
        <f>SUMIFS('IND Balance'!Z$5:Z$141,'IND Balance'!$C$5:$C$141,'Service shares'!$B203,'IND Balance'!$D$5:$D$141,"*"&amp;'Service shares'!$A203)*AA203</f>
        <v>0</v>
      </c>
      <c r="BG203" s="2">
        <f>SUMIFS('IND Balance'!AA$5:AA$141,'IND Balance'!$C$5:$C$141,'Service shares'!$B203,'IND Balance'!$D$5:$D$141,"*"&amp;'Service shares'!$A203)*AB203</f>
        <v>0</v>
      </c>
      <c r="BH203" s="2">
        <f>SUMIFS('IND Balance'!AB$5:AB$141,'IND Balance'!$C$5:$C$141,'Service shares'!$B203,'IND Balance'!$D$5:$D$141,"*"&amp;'Service shares'!$A203)*AC203</f>
        <v>3.4018596174315787</v>
      </c>
      <c r="BI203" s="2">
        <f>SUMIFS('IND Balance'!AC$5:AC$141,'IND Balance'!$C$5:$C$141,'Service shares'!$B203,'IND Balance'!$D$5:$D$141,"*"&amp;'Service shares'!$A203)*AD203</f>
        <v>2.7887840450105261</v>
      </c>
      <c r="BJ203" s="2">
        <f>SUMIFS('IND Balance'!AD$5:AD$141,'IND Balance'!$C$5:$C$141,'Service shares'!$B203,'IND Balance'!$D$5:$D$141,"*"&amp;'Service shares'!$A203)*AE203</f>
        <v>0</v>
      </c>
      <c r="BK203" s="2">
        <f>SUMIFS('IND Balance'!AE$5:AE$141,'IND Balance'!$C$5:$C$141,'Service shares'!$B203,'IND Balance'!$D$5:$D$141,"*"&amp;'Service shares'!$A203)*AF203</f>
        <v>0</v>
      </c>
      <c r="BL203" s="2">
        <f>SUMIFS('IND Balance'!AF$5:AF$141,'IND Balance'!$C$5:$C$141,'Service shares'!$B203,'IND Balance'!$D$5:$D$141,"*"&amp;'Service shares'!$A203)*AG203</f>
        <v>9.8262822925473685</v>
      </c>
      <c r="BM203" s="2">
        <f>SUMIFS('IND Balance'!AG$5:AG$141,'IND Balance'!$C$5:$C$141,'Service shares'!$B203,'IND Balance'!$D$5:$D$141,"*"&amp;'Service shares'!$A203)*AH203</f>
        <v>19.269750085010525</v>
      </c>
      <c r="BN203" s="2">
        <f>SUMIFS('IND Balance'!AH$5:AH$141,'IND Balance'!$C$5:$C$141,'Service shares'!$B203,'IND Balance'!$D$5:$D$141,"*"&amp;'Service shares'!$A203)*AI203</f>
        <v>0</v>
      </c>
    </row>
    <row r="204" spans="1:66" x14ac:dyDescent="0.45">
      <c r="A204" t="s">
        <v>375</v>
      </c>
      <c r="B204" t="s">
        <v>49</v>
      </c>
      <c r="C204" t="s">
        <v>184</v>
      </c>
      <c r="D204" s="1">
        <v>1.7543859649122806E-2</v>
      </c>
      <c r="E204" s="1"/>
      <c r="F204" s="1">
        <v>1.7543859649122806E-2</v>
      </c>
      <c r="G204" s="1">
        <v>1.7543859649122806E-2</v>
      </c>
      <c r="H204" s="1">
        <v>1.7543859649122806E-2</v>
      </c>
      <c r="I204" s="1">
        <v>1.7543859649122806E-2</v>
      </c>
      <c r="J204" s="1">
        <v>1.7543859649122806E-2</v>
      </c>
      <c r="K204" s="1">
        <v>1.7543859649122806E-2</v>
      </c>
      <c r="L204" s="1">
        <v>1.7543859649122806E-2</v>
      </c>
      <c r="M204" s="1">
        <v>1.7543859649122806E-2</v>
      </c>
      <c r="N204" s="1">
        <v>1.7543859649122806E-2</v>
      </c>
      <c r="O204" s="1">
        <v>1.7543859649122806E-2</v>
      </c>
      <c r="P204" s="1">
        <v>1.7543859649122806E-2</v>
      </c>
      <c r="Q204" s="1">
        <v>1.7543859649122806E-2</v>
      </c>
      <c r="R204" s="1">
        <v>1.7543859649122806E-2</v>
      </c>
      <c r="S204" s="1">
        <v>1.7543859649122806E-2</v>
      </c>
      <c r="T204" s="1">
        <v>1.7543859649122806E-2</v>
      </c>
      <c r="U204" s="1">
        <v>1.7543859649122806E-2</v>
      </c>
      <c r="V204" s="1">
        <v>1.7543859649122806E-2</v>
      </c>
      <c r="W204" s="1">
        <v>1.7543859649122806E-2</v>
      </c>
      <c r="X204" s="1">
        <v>1.7543859649122806E-2</v>
      </c>
      <c r="Y204" s="1">
        <v>1.7543859649122806E-2</v>
      </c>
      <c r="Z204" s="1">
        <v>1.7543859649122806E-2</v>
      </c>
      <c r="AA204" s="1">
        <v>1.7543859649122806E-2</v>
      </c>
      <c r="AB204" s="1">
        <v>1.7543859649122806E-2</v>
      </c>
      <c r="AC204" s="1">
        <v>1.7543859649122806E-2</v>
      </c>
      <c r="AD204" s="1">
        <v>1.7543859649122806E-2</v>
      </c>
      <c r="AE204" s="1">
        <v>1.7543859649122806E-2</v>
      </c>
      <c r="AF204" s="1">
        <v>1.7543859649122806E-2</v>
      </c>
      <c r="AG204" s="1">
        <v>1.7543859649122806E-2</v>
      </c>
      <c r="AH204" s="1">
        <v>1.7543859649122806E-2</v>
      </c>
      <c r="AI204" s="1">
        <v>1.7543859649122806E-2</v>
      </c>
      <c r="AJ204" s="1"/>
      <c r="AK204" s="2">
        <f>SUMIFS('IND Balance'!E$5:E$141,'IND Balance'!$C$5:$C$141,'Service shares'!$B204,'IND Balance'!$D$5:$D$141,"*"&amp;'Service shares'!$A204)*F204</f>
        <v>6.6176193536842107E-2</v>
      </c>
      <c r="AL204" s="2">
        <f>SUMIFS('IND Balance'!F$5:F$141,'IND Balance'!$C$5:$C$141,'Service shares'!$B204,'IND Balance'!$D$5:$D$141,"*"&amp;'Service shares'!$A204)*G204</f>
        <v>5.3510903178947369E-2</v>
      </c>
      <c r="AM204" s="2">
        <f>SUMIFS('IND Balance'!G$5:G$141,'IND Balance'!$C$5:$C$141,'Service shares'!$B204,'IND Balance'!$D$5:$D$141,"*"&amp;'Service shares'!$A204)*H204</f>
        <v>0</v>
      </c>
      <c r="AN204" s="2">
        <f>SUMIFS('IND Balance'!H$5:H$141,'IND Balance'!$C$5:$C$141,'Service shares'!$B204,'IND Balance'!$D$5:$D$141,"*"&amp;'Service shares'!$A204)*I204</f>
        <v>1.366218947368421E-5</v>
      </c>
      <c r="AO204" s="2">
        <f>SUMIFS('IND Balance'!I$5:I$141,'IND Balance'!$C$5:$C$141,'Service shares'!$B204,'IND Balance'!$D$5:$D$141,"*"&amp;'Service shares'!$A204)*J204</f>
        <v>1.0596594681473683</v>
      </c>
      <c r="AP204" s="2">
        <f>SUMIFS('IND Balance'!J$5:J$141,'IND Balance'!$C$5:$C$141,'Service shares'!$B204,'IND Balance'!$D$5:$D$141,"*"&amp;'Service shares'!$A204)*K204</f>
        <v>0.30473726633684212</v>
      </c>
      <c r="AQ204" s="2">
        <f>SUMIFS('IND Balance'!K$5:K$141,'IND Balance'!$C$5:$C$141,'Service shares'!$B204,'IND Balance'!$D$5:$D$141,"*"&amp;'Service shares'!$A204)*L204</f>
        <v>5.4666680336842105E-2</v>
      </c>
      <c r="AR204" s="2">
        <f>SUMIFS('IND Balance'!L$5:L$141,'IND Balance'!$C$5:$C$141,'Service shares'!$B204,'IND Balance'!$D$5:$D$141,"*"&amp;'Service shares'!$A204)*M204</f>
        <v>1.887959967473684</v>
      </c>
      <c r="AS204" s="2">
        <f>SUMIFS('IND Balance'!M$5:M$141,'IND Balance'!$C$5:$C$141,'Service shares'!$B204,'IND Balance'!$D$5:$D$141,"*"&amp;'Service shares'!$A204)*N204</f>
        <v>0.12508777490526315</v>
      </c>
      <c r="AT204" s="2">
        <f>SUMIFS('IND Balance'!N$5:N$141,'IND Balance'!$C$5:$C$141,'Service shares'!$B204,'IND Balance'!$D$5:$D$141,"*"&amp;'Service shares'!$A204)*O204</f>
        <v>0</v>
      </c>
      <c r="AU204" s="2">
        <f>SUMIFS('IND Balance'!O$5:O$141,'IND Balance'!$C$5:$C$141,'Service shares'!$B204,'IND Balance'!$D$5:$D$141,"*"&amp;'Service shares'!$A204)*P204</f>
        <v>8.9855118378947357E-2</v>
      </c>
      <c r="AV204" s="2">
        <f>SUMIFS('IND Balance'!P$5:P$141,'IND Balance'!$C$5:$C$141,'Service shares'!$B204,'IND Balance'!$D$5:$D$141,"*"&amp;'Service shares'!$A204)*Q204</f>
        <v>1.1792923568210525</v>
      </c>
      <c r="AW204" s="2">
        <f>SUMIFS('IND Balance'!Q$5:Q$141,'IND Balance'!$C$5:$C$141,'Service shares'!$B204,'IND Balance'!$D$5:$D$141,"*"&amp;'Service shares'!$A204)*R204</f>
        <v>0.27125829138947366</v>
      </c>
      <c r="AX204" s="2">
        <f>SUMIFS('IND Balance'!R$5:R$141,'IND Balance'!$C$5:$C$141,'Service shares'!$B204,'IND Balance'!$D$5:$D$141,"*"&amp;'Service shares'!$A204)*S204</f>
        <v>0.26534160846315785</v>
      </c>
      <c r="AY204" s="2">
        <f>SUMIFS('IND Balance'!S$5:S$141,'IND Balance'!$C$5:$C$141,'Service shares'!$B204,'IND Balance'!$D$5:$D$141,"*"&amp;'Service shares'!$A204)*T204</f>
        <v>0.32883244724210525</v>
      </c>
      <c r="AZ204" s="2">
        <f>SUMIFS('IND Balance'!T$5:T$141,'IND Balance'!$C$5:$C$141,'Service shares'!$B204,'IND Balance'!$D$5:$D$141,"*"&amp;'Service shares'!$A204)*U204</f>
        <v>0.44918524515789471</v>
      </c>
      <c r="BA204" s="2">
        <f>SUMIFS('IND Balance'!U$5:U$141,'IND Balance'!$C$5:$C$141,'Service shares'!$B204,'IND Balance'!$D$5:$D$141,"*"&amp;'Service shares'!$A204)*V204</f>
        <v>0.48232898229473681</v>
      </c>
      <c r="BB204" s="2">
        <f>SUMIFS('IND Balance'!V$5:V$141,'IND Balance'!$C$5:$C$141,'Service shares'!$B204,'IND Balance'!$D$5:$D$141,"*"&amp;'Service shares'!$A204)*W204</f>
        <v>0.3778470944842105</v>
      </c>
      <c r="BC204" s="2">
        <f>SUMIFS('IND Balance'!W$5:W$141,'IND Balance'!$C$5:$C$141,'Service shares'!$B204,'IND Balance'!$D$5:$D$141,"*"&amp;'Service shares'!$A204)*X204</f>
        <v>1.0631110807578947</v>
      </c>
      <c r="BD204" s="2">
        <f>SUMIFS('IND Balance'!X$5:X$141,'IND Balance'!$C$5:$C$141,'Service shares'!$B204,'IND Balance'!$D$5:$D$141,"*"&amp;'Service shares'!$A204)*Y204</f>
        <v>0</v>
      </c>
      <c r="BE204" s="2">
        <f>SUMIFS('IND Balance'!Y$5:Y$141,'IND Balance'!$C$5:$C$141,'Service shares'!$B204,'IND Balance'!$D$5:$D$141,"*"&amp;'Service shares'!$A204)*Z204</f>
        <v>2.3484716084210527E-2</v>
      </c>
      <c r="BF204" s="2">
        <f>SUMIFS('IND Balance'!Z$5:Z$141,'IND Balance'!$C$5:$C$141,'Service shares'!$B204,'IND Balance'!$D$5:$D$141,"*"&amp;'Service shares'!$A204)*AA204</f>
        <v>0</v>
      </c>
      <c r="BG204" s="2">
        <f>SUMIFS('IND Balance'!AA$5:AA$141,'IND Balance'!$C$5:$C$141,'Service shares'!$B204,'IND Balance'!$D$5:$D$141,"*"&amp;'Service shares'!$A204)*AB204</f>
        <v>0</v>
      </c>
      <c r="BH204" s="2">
        <f>SUMIFS('IND Balance'!AB$5:AB$141,'IND Balance'!$C$5:$C$141,'Service shares'!$B204,'IND Balance'!$D$5:$D$141,"*"&amp;'Service shares'!$A204)*AC204</f>
        <v>6.6269992547368414E-2</v>
      </c>
      <c r="BI204" s="2">
        <f>SUMIFS('IND Balance'!AC$5:AC$141,'IND Balance'!$C$5:$C$141,'Service shares'!$B204,'IND Balance'!$D$5:$D$141,"*"&amp;'Service shares'!$A204)*AD204</f>
        <v>5.4326961915789472E-2</v>
      </c>
      <c r="BJ204" s="2">
        <f>SUMIFS('IND Balance'!AD$5:AD$141,'IND Balance'!$C$5:$C$141,'Service shares'!$B204,'IND Balance'!$D$5:$D$141,"*"&amp;'Service shares'!$A204)*AE204</f>
        <v>0</v>
      </c>
      <c r="BK204" s="2">
        <f>SUMIFS('IND Balance'!AE$5:AE$141,'IND Balance'!$C$5:$C$141,'Service shares'!$B204,'IND Balance'!$D$5:$D$141,"*"&amp;'Service shares'!$A204)*AF204</f>
        <v>0</v>
      </c>
      <c r="BL204" s="2">
        <f>SUMIFS('IND Balance'!AF$5:AF$141,'IND Balance'!$C$5:$C$141,'Service shares'!$B204,'IND Balance'!$D$5:$D$141,"*"&amp;'Service shares'!$A204)*AG204</f>
        <v>0.19142108362105262</v>
      </c>
      <c r="BM204" s="2">
        <f>SUMIFS('IND Balance'!AG$5:AG$141,'IND Balance'!$C$5:$C$141,'Service shares'!$B204,'IND Balance'!$D$5:$D$141,"*"&amp;'Service shares'!$A204)*AH204</f>
        <v>0.37538474191578947</v>
      </c>
      <c r="BN204" s="2">
        <f>SUMIFS('IND Balance'!AH$5:AH$141,'IND Balance'!$C$5:$C$141,'Service shares'!$B204,'IND Balance'!$D$5:$D$141,"*"&amp;'Service shares'!$A204)*AI204</f>
        <v>0</v>
      </c>
    </row>
    <row r="205" spans="1:66" x14ac:dyDescent="0.45">
      <c r="A205" t="s">
        <v>375</v>
      </c>
      <c r="B205" t="s">
        <v>49</v>
      </c>
      <c r="C205" t="s">
        <v>188</v>
      </c>
      <c r="D205" s="1">
        <v>8.1871345029239762E-2</v>
      </c>
      <c r="E205" s="1"/>
      <c r="F205" s="1">
        <v>8.1871345029239762E-2</v>
      </c>
      <c r="G205" s="1">
        <v>8.1871345029239762E-2</v>
      </c>
      <c r="H205" s="1">
        <v>8.1871345029239762E-2</v>
      </c>
      <c r="I205" s="1">
        <v>8.1871345029239762E-2</v>
      </c>
      <c r="J205" s="1">
        <v>8.1871345029239762E-2</v>
      </c>
      <c r="K205" s="1">
        <v>8.1871345029239762E-2</v>
      </c>
      <c r="L205" s="1">
        <v>8.1871345029239762E-2</v>
      </c>
      <c r="M205" s="1">
        <v>8.1871345029239762E-2</v>
      </c>
      <c r="N205" s="1">
        <v>8.1871345029239762E-2</v>
      </c>
      <c r="O205" s="1">
        <v>8.1871345029239762E-2</v>
      </c>
      <c r="P205" s="1">
        <v>8.1871345029239762E-2</v>
      </c>
      <c r="Q205" s="1">
        <v>8.1871345029239762E-2</v>
      </c>
      <c r="R205" s="1">
        <v>8.1871345029239762E-2</v>
      </c>
      <c r="S205" s="1">
        <v>8.1871345029239762E-2</v>
      </c>
      <c r="T205" s="1">
        <v>8.1871345029239762E-2</v>
      </c>
      <c r="U205" s="1">
        <v>8.1871345029239762E-2</v>
      </c>
      <c r="V205" s="1">
        <v>8.1871345029239762E-2</v>
      </c>
      <c r="W205" s="1">
        <v>8.1871345029239762E-2</v>
      </c>
      <c r="X205" s="1">
        <v>8.1871345029239762E-2</v>
      </c>
      <c r="Y205" s="1">
        <v>8.1871345029239762E-2</v>
      </c>
      <c r="Z205" s="1">
        <v>8.1871345029239762E-2</v>
      </c>
      <c r="AA205" s="1">
        <v>8.1871345029239762E-2</v>
      </c>
      <c r="AB205" s="1">
        <v>8.1871345029239762E-2</v>
      </c>
      <c r="AC205" s="1">
        <v>8.1871345029239762E-2</v>
      </c>
      <c r="AD205" s="1">
        <v>8.1871345029239762E-2</v>
      </c>
      <c r="AE205" s="1">
        <v>8.1871345029239762E-2</v>
      </c>
      <c r="AF205" s="1">
        <v>8.1871345029239762E-2</v>
      </c>
      <c r="AG205" s="1">
        <v>8.1871345029239762E-2</v>
      </c>
      <c r="AH205" s="1">
        <v>8.1871345029239762E-2</v>
      </c>
      <c r="AI205" s="1">
        <v>8.1871345029239762E-2</v>
      </c>
      <c r="AJ205" s="1"/>
      <c r="AK205" s="2">
        <f>SUMIFS('IND Balance'!E$5:E$141,'IND Balance'!$C$5:$C$141,'Service shares'!$B205,'IND Balance'!$D$5:$D$141,"*"&amp;'Service shares'!$A205)*F205</f>
        <v>0.30882223650526314</v>
      </c>
      <c r="AL205" s="2">
        <f>SUMIFS('IND Balance'!F$5:F$141,'IND Balance'!$C$5:$C$141,'Service shares'!$B205,'IND Balance'!$D$5:$D$141,"*"&amp;'Service shares'!$A205)*G205</f>
        <v>0.24971754816842104</v>
      </c>
      <c r="AM205" s="2">
        <f>SUMIFS('IND Balance'!G$5:G$141,'IND Balance'!$C$5:$C$141,'Service shares'!$B205,'IND Balance'!$D$5:$D$141,"*"&amp;'Service shares'!$A205)*H205</f>
        <v>0</v>
      </c>
      <c r="AN205" s="2">
        <f>SUMIFS('IND Balance'!H$5:H$141,'IND Balance'!$C$5:$C$141,'Service shares'!$B205,'IND Balance'!$D$5:$D$141,"*"&amp;'Service shares'!$A205)*I205</f>
        <v>6.3756884210526308E-5</v>
      </c>
      <c r="AO205" s="2">
        <f>SUMIFS('IND Balance'!I$5:I$141,'IND Balance'!$C$5:$C$141,'Service shares'!$B205,'IND Balance'!$D$5:$D$141,"*"&amp;'Service shares'!$A205)*J205</f>
        <v>4.9450775180210522</v>
      </c>
      <c r="AP205" s="2">
        <f>SUMIFS('IND Balance'!J$5:J$141,'IND Balance'!$C$5:$C$141,'Service shares'!$B205,'IND Balance'!$D$5:$D$141,"*"&amp;'Service shares'!$A205)*K205</f>
        <v>1.4221072429052632</v>
      </c>
      <c r="AQ205" s="2">
        <f>SUMIFS('IND Balance'!K$5:K$141,'IND Balance'!$C$5:$C$141,'Service shares'!$B205,'IND Balance'!$D$5:$D$141,"*"&amp;'Service shares'!$A205)*L205</f>
        <v>0.25511117490526314</v>
      </c>
      <c r="AR205" s="2">
        <f>SUMIFS('IND Balance'!L$5:L$141,'IND Balance'!$C$5:$C$141,'Service shares'!$B205,'IND Balance'!$D$5:$D$141,"*"&amp;'Service shares'!$A205)*M205</f>
        <v>8.8104798482105249</v>
      </c>
      <c r="AS205" s="2">
        <f>SUMIFS('IND Balance'!M$5:M$141,'IND Balance'!$C$5:$C$141,'Service shares'!$B205,'IND Balance'!$D$5:$D$141,"*"&amp;'Service shares'!$A205)*N205</f>
        <v>0.58374294955789474</v>
      </c>
      <c r="AT205" s="2">
        <f>SUMIFS('IND Balance'!N$5:N$141,'IND Balance'!$C$5:$C$141,'Service shares'!$B205,'IND Balance'!$D$5:$D$141,"*"&amp;'Service shares'!$A205)*O205</f>
        <v>0</v>
      </c>
      <c r="AU205" s="2">
        <f>SUMIFS('IND Balance'!O$5:O$141,'IND Balance'!$C$5:$C$141,'Service shares'!$B205,'IND Balance'!$D$5:$D$141,"*"&amp;'Service shares'!$A205)*P205</f>
        <v>0.419323885768421</v>
      </c>
      <c r="AV205" s="2">
        <f>SUMIFS('IND Balance'!P$5:P$141,'IND Balance'!$C$5:$C$141,'Service shares'!$B205,'IND Balance'!$D$5:$D$141,"*"&amp;'Service shares'!$A205)*Q205</f>
        <v>5.5033643318315786</v>
      </c>
      <c r="AW205" s="2">
        <f>SUMIFS('IND Balance'!Q$5:Q$141,'IND Balance'!$C$5:$C$141,'Service shares'!$B205,'IND Balance'!$D$5:$D$141,"*"&amp;'Service shares'!$A205)*R205</f>
        <v>1.2658720264842105</v>
      </c>
      <c r="AX205" s="2">
        <f>SUMIFS('IND Balance'!R$5:R$141,'IND Balance'!$C$5:$C$141,'Service shares'!$B205,'IND Balance'!$D$5:$D$141,"*"&amp;'Service shares'!$A205)*S205</f>
        <v>1.2382608394947368</v>
      </c>
      <c r="AY205" s="2">
        <f>SUMIFS('IND Balance'!S$5:S$141,'IND Balance'!$C$5:$C$141,'Service shares'!$B205,'IND Balance'!$D$5:$D$141,"*"&amp;'Service shares'!$A205)*T205</f>
        <v>1.5345514204631578</v>
      </c>
      <c r="AZ205" s="2">
        <f>SUMIFS('IND Balance'!T$5:T$141,'IND Balance'!$C$5:$C$141,'Service shares'!$B205,'IND Balance'!$D$5:$D$141,"*"&amp;'Service shares'!$A205)*U205</f>
        <v>2.0961978107368417</v>
      </c>
      <c r="BA205" s="2">
        <f>SUMIFS('IND Balance'!U$5:U$141,'IND Balance'!$C$5:$C$141,'Service shares'!$B205,'IND Balance'!$D$5:$D$141,"*"&amp;'Service shares'!$A205)*V205</f>
        <v>2.250868584042105</v>
      </c>
      <c r="BB205" s="2">
        <f>SUMIFS('IND Balance'!V$5:V$141,'IND Balance'!$C$5:$C$141,'Service shares'!$B205,'IND Balance'!$D$5:$D$141,"*"&amp;'Service shares'!$A205)*W205</f>
        <v>1.7632864409263156</v>
      </c>
      <c r="BC205" s="2">
        <f>SUMIFS('IND Balance'!W$5:W$141,'IND Balance'!$C$5:$C$141,'Service shares'!$B205,'IND Balance'!$D$5:$D$141,"*"&amp;'Service shares'!$A205)*X205</f>
        <v>4.9611850435368412</v>
      </c>
      <c r="BD205" s="2">
        <f>SUMIFS('IND Balance'!X$5:X$141,'IND Balance'!$C$5:$C$141,'Service shares'!$B205,'IND Balance'!$D$5:$D$141,"*"&amp;'Service shares'!$A205)*Y205</f>
        <v>0</v>
      </c>
      <c r="BE205" s="2">
        <f>SUMIFS('IND Balance'!Y$5:Y$141,'IND Balance'!$C$5:$C$141,'Service shares'!$B205,'IND Balance'!$D$5:$D$141,"*"&amp;'Service shares'!$A205)*Z205</f>
        <v>0.10959534172631578</v>
      </c>
      <c r="BF205" s="2">
        <f>SUMIFS('IND Balance'!Z$5:Z$141,'IND Balance'!$C$5:$C$141,'Service shares'!$B205,'IND Balance'!$D$5:$D$141,"*"&amp;'Service shares'!$A205)*AA205</f>
        <v>0</v>
      </c>
      <c r="BG205" s="2">
        <f>SUMIFS('IND Balance'!AA$5:AA$141,'IND Balance'!$C$5:$C$141,'Service shares'!$B205,'IND Balance'!$D$5:$D$141,"*"&amp;'Service shares'!$A205)*AB205</f>
        <v>0</v>
      </c>
      <c r="BH205" s="2">
        <f>SUMIFS('IND Balance'!AB$5:AB$141,'IND Balance'!$C$5:$C$141,'Service shares'!$B205,'IND Balance'!$D$5:$D$141,"*"&amp;'Service shares'!$A205)*AC205</f>
        <v>0.30925996522105259</v>
      </c>
      <c r="BI205" s="2">
        <f>SUMIFS('IND Balance'!AC$5:AC$141,'IND Balance'!$C$5:$C$141,'Service shares'!$B205,'IND Balance'!$D$5:$D$141,"*"&amp;'Service shares'!$A205)*AD205</f>
        <v>0.2535258222736842</v>
      </c>
      <c r="BJ205" s="2">
        <f>SUMIFS('IND Balance'!AD$5:AD$141,'IND Balance'!$C$5:$C$141,'Service shares'!$B205,'IND Balance'!$D$5:$D$141,"*"&amp;'Service shares'!$A205)*AE205</f>
        <v>0</v>
      </c>
      <c r="BK205" s="2">
        <f>SUMIFS('IND Balance'!AE$5:AE$141,'IND Balance'!$C$5:$C$141,'Service shares'!$B205,'IND Balance'!$D$5:$D$141,"*"&amp;'Service shares'!$A205)*AF205</f>
        <v>0</v>
      </c>
      <c r="BL205" s="2">
        <f>SUMIFS('IND Balance'!AF$5:AF$141,'IND Balance'!$C$5:$C$141,'Service shares'!$B205,'IND Balance'!$D$5:$D$141,"*"&amp;'Service shares'!$A205)*AG205</f>
        <v>0.89329839023157886</v>
      </c>
      <c r="BM205" s="2">
        <f>SUMIFS('IND Balance'!AG$5:AG$141,'IND Balance'!$C$5:$C$141,'Service shares'!$B205,'IND Balance'!$D$5:$D$141,"*"&amp;'Service shares'!$A205)*AH205</f>
        <v>1.7517954622736842</v>
      </c>
      <c r="BN205" s="2">
        <f>SUMIFS('IND Balance'!AH$5:AH$141,'IND Balance'!$C$5:$C$141,'Service shares'!$B205,'IND Balance'!$D$5:$D$141,"*"&amp;'Service shares'!$A205)*AI205</f>
        <v>0</v>
      </c>
    </row>
    <row r="206" spans="1:66" x14ac:dyDescent="0.45">
      <c r="A206" t="s">
        <v>375</v>
      </c>
      <c r="B206" t="s">
        <v>51</v>
      </c>
      <c r="C206" t="s">
        <v>173</v>
      </c>
      <c r="D206" s="1">
        <v>0.5</v>
      </c>
      <c r="E206" s="1"/>
      <c r="F206" s="1">
        <v>0.5</v>
      </c>
      <c r="G206" s="1">
        <v>0.5</v>
      </c>
      <c r="H206" s="1">
        <v>0.5</v>
      </c>
      <c r="I206" s="1">
        <v>0.5</v>
      </c>
      <c r="J206" s="1">
        <v>0.5</v>
      </c>
      <c r="K206" s="1">
        <v>0.5</v>
      </c>
      <c r="L206" s="1">
        <v>0.5</v>
      </c>
      <c r="M206" s="1">
        <v>0.5</v>
      </c>
      <c r="N206" s="1">
        <v>0.5</v>
      </c>
      <c r="O206" s="1">
        <v>0.5</v>
      </c>
      <c r="P206" s="1">
        <v>0.5</v>
      </c>
      <c r="Q206" s="1">
        <v>0.5</v>
      </c>
      <c r="R206" s="1">
        <v>0.5</v>
      </c>
      <c r="S206" s="1">
        <v>0.5</v>
      </c>
      <c r="T206" s="1">
        <v>0.5</v>
      </c>
      <c r="U206" s="1">
        <v>0.5</v>
      </c>
      <c r="V206" s="1">
        <v>0.5</v>
      </c>
      <c r="W206" s="1">
        <v>0.5</v>
      </c>
      <c r="X206" s="1">
        <v>0.5</v>
      </c>
      <c r="Y206" s="1">
        <v>0.5</v>
      </c>
      <c r="Z206" s="1">
        <v>0.5</v>
      </c>
      <c r="AA206" s="1">
        <v>0.5</v>
      </c>
      <c r="AB206" s="1">
        <v>0.5</v>
      </c>
      <c r="AC206" s="1">
        <v>0.5</v>
      </c>
      <c r="AD206" s="1">
        <v>0.5</v>
      </c>
      <c r="AE206" s="1">
        <v>0.5</v>
      </c>
      <c r="AF206" s="1">
        <v>0.5</v>
      </c>
      <c r="AG206" s="1">
        <v>0.5</v>
      </c>
      <c r="AH206" s="1">
        <v>0.5</v>
      </c>
      <c r="AI206" s="1">
        <v>0.5</v>
      </c>
      <c r="AJ206" s="1"/>
      <c r="AK206" s="2">
        <f>SUMIFS('IND Balance'!E$5:E$141,'IND Balance'!$C$5:$C$141,'Service shares'!$B206,'IND Balance'!$D$5:$D$141,"*"&amp;'Service shares'!$A206)*F206</f>
        <v>0</v>
      </c>
      <c r="AL206" s="2">
        <f>SUMIFS('IND Balance'!F$5:F$141,'IND Balance'!$C$5:$C$141,'Service shares'!$B206,'IND Balance'!$D$5:$D$141,"*"&amp;'Service shares'!$A206)*G206</f>
        <v>0</v>
      </c>
      <c r="AM206" s="2">
        <f>SUMIFS('IND Balance'!G$5:G$141,'IND Balance'!$C$5:$C$141,'Service shares'!$B206,'IND Balance'!$D$5:$D$141,"*"&amp;'Service shares'!$A206)*H206</f>
        <v>31.823399971800001</v>
      </c>
      <c r="AN206" s="2">
        <f>SUMIFS('IND Balance'!H$5:H$141,'IND Balance'!$C$5:$C$141,'Service shares'!$B206,'IND Balance'!$D$5:$D$141,"*"&amp;'Service shares'!$A206)*I206</f>
        <v>0</v>
      </c>
      <c r="AO206" s="2">
        <f>SUMIFS('IND Balance'!I$5:I$141,'IND Balance'!$C$5:$C$141,'Service shares'!$B206,'IND Balance'!$D$5:$D$141,"*"&amp;'Service shares'!$A206)*J206</f>
        <v>67.601002269600002</v>
      </c>
      <c r="AP206" s="2">
        <f>SUMIFS('IND Balance'!J$5:J$141,'IND Balance'!$C$5:$C$141,'Service shares'!$B206,'IND Balance'!$D$5:$D$141,"*"&amp;'Service shares'!$A206)*K206</f>
        <v>2.3231129687999998</v>
      </c>
      <c r="AQ206" s="2">
        <f>SUMIFS('IND Balance'!K$5:K$141,'IND Balance'!$C$5:$C$141,'Service shares'!$B206,'IND Balance'!$D$5:$D$141,"*"&amp;'Service shares'!$A206)*L206</f>
        <v>3.6814992948</v>
      </c>
      <c r="AR206" s="2">
        <f>SUMIFS('IND Balance'!L$5:L$141,'IND Balance'!$C$5:$C$141,'Service shares'!$B206,'IND Balance'!$D$5:$D$141,"*"&amp;'Service shares'!$A206)*M206</f>
        <v>194.73638507819999</v>
      </c>
      <c r="AS206" s="2">
        <f>SUMIFS('IND Balance'!M$5:M$141,'IND Balance'!$C$5:$C$141,'Service shares'!$B206,'IND Balance'!$D$5:$D$141,"*"&amp;'Service shares'!$A206)*N206</f>
        <v>91.144500731999997</v>
      </c>
      <c r="AT206" s="2">
        <f>SUMIFS('IND Balance'!N$5:N$141,'IND Balance'!$C$5:$C$141,'Service shares'!$B206,'IND Balance'!$D$5:$D$141,"*"&amp;'Service shares'!$A206)*O206</f>
        <v>0</v>
      </c>
      <c r="AU206" s="2">
        <f>SUMIFS('IND Balance'!O$5:O$141,'IND Balance'!$C$5:$C$141,'Service shares'!$B206,'IND Balance'!$D$5:$D$141,"*"&amp;'Service shares'!$A206)*P206</f>
        <v>163.03597863659999</v>
      </c>
      <c r="AV206" s="2">
        <f>SUMIFS('IND Balance'!P$5:P$141,'IND Balance'!$C$5:$C$141,'Service shares'!$B206,'IND Balance'!$D$5:$D$141,"*"&amp;'Service shares'!$A206)*Q206</f>
        <v>50.369563261800003</v>
      </c>
      <c r="AW206" s="2">
        <f>SUMIFS('IND Balance'!Q$5:Q$141,'IND Balance'!$C$5:$C$141,'Service shares'!$B206,'IND Balance'!$D$5:$D$141,"*"&amp;'Service shares'!$A206)*R206</f>
        <v>6.2055137682000003</v>
      </c>
      <c r="AX206" s="2">
        <f>SUMIFS('IND Balance'!R$5:R$141,'IND Balance'!$C$5:$C$141,'Service shares'!$B206,'IND Balance'!$D$5:$D$141,"*"&amp;'Service shares'!$A206)*S206</f>
        <v>6.12466038E-2</v>
      </c>
      <c r="AY206" s="2">
        <f>SUMIFS('IND Balance'!S$5:S$141,'IND Balance'!$C$5:$C$141,'Service shares'!$B206,'IND Balance'!$D$5:$D$141,"*"&amp;'Service shares'!$A206)*T206</f>
        <v>4.1462654957999998</v>
      </c>
      <c r="AZ206" s="2">
        <f>SUMIFS('IND Balance'!T$5:T$141,'IND Balance'!$C$5:$C$141,'Service shares'!$B206,'IND Balance'!$D$5:$D$141,"*"&amp;'Service shares'!$A206)*U206</f>
        <v>31.381104326399999</v>
      </c>
      <c r="BA206" s="2">
        <f>SUMIFS('IND Balance'!U$5:U$141,'IND Balance'!$C$5:$C$141,'Service shares'!$B206,'IND Balance'!$D$5:$D$141,"*"&amp;'Service shares'!$A206)*V206</f>
        <v>1.0041034968</v>
      </c>
      <c r="BB206" s="2">
        <f>SUMIFS('IND Balance'!V$5:V$141,'IND Balance'!$C$5:$C$141,'Service shares'!$B206,'IND Balance'!$D$5:$D$141,"*"&amp;'Service shares'!$A206)*W206</f>
        <v>12.879084562199999</v>
      </c>
      <c r="BC206" s="2">
        <f>SUMIFS('IND Balance'!W$5:W$141,'IND Balance'!$C$5:$C$141,'Service shares'!$B206,'IND Balance'!$D$5:$D$141,"*"&amp;'Service shares'!$A206)*X206</f>
        <v>17.492314328999999</v>
      </c>
      <c r="BD206" s="2">
        <f>SUMIFS('IND Balance'!X$5:X$141,'IND Balance'!$C$5:$C$141,'Service shares'!$B206,'IND Balance'!$D$5:$D$141,"*"&amp;'Service shares'!$A206)*Y206</f>
        <v>0</v>
      </c>
      <c r="BE206" s="2">
        <f>SUMIFS('IND Balance'!Y$5:Y$141,'IND Balance'!$C$5:$C$141,'Service shares'!$B206,'IND Balance'!$D$5:$D$141,"*"&amp;'Service shares'!$A206)*Z206</f>
        <v>22.881228345</v>
      </c>
      <c r="BF206" s="2">
        <f>SUMIFS('IND Balance'!Z$5:Z$141,'IND Balance'!$C$5:$C$141,'Service shares'!$B206,'IND Balance'!$D$5:$D$141,"*"&amp;'Service shares'!$A206)*AA206</f>
        <v>0</v>
      </c>
      <c r="BG206" s="2">
        <f>SUMIFS('IND Balance'!AA$5:AA$141,'IND Balance'!$C$5:$C$141,'Service shares'!$B206,'IND Balance'!$D$5:$D$141,"*"&amp;'Service shares'!$A206)*AB206</f>
        <v>0</v>
      </c>
      <c r="BH206" s="2">
        <f>SUMIFS('IND Balance'!AB$5:AB$141,'IND Balance'!$C$5:$C$141,'Service shares'!$B206,'IND Balance'!$D$5:$D$141,"*"&amp;'Service shares'!$A206)*AC206</f>
        <v>2.1632965326</v>
      </c>
      <c r="BI206" s="2">
        <f>SUMIFS('IND Balance'!AC$5:AC$141,'IND Balance'!$C$5:$C$141,'Service shares'!$B206,'IND Balance'!$D$5:$D$141,"*"&amp;'Service shares'!$A206)*AD206</f>
        <v>9.6565632174000005</v>
      </c>
      <c r="BJ206" s="2">
        <f>SUMIFS('IND Balance'!AD$5:AD$141,'IND Balance'!$C$5:$C$141,'Service shares'!$B206,'IND Balance'!$D$5:$D$141,"*"&amp;'Service shares'!$A206)*AE206</f>
        <v>0</v>
      </c>
      <c r="BK206" s="2">
        <f>SUMIFS('IND Balance'!AE$5:AE$141,'IND Balance'!$C$5:$C$141,'Service shares'!$B206,'IND Balance'!$D$5:$D$141,"*"&amp;'Service shares'!$A206)*AF206</f>
        <v>0</v>
      </c>
      <c r="BL206" s="2">
        <f>SUMIFS('IND Balance'!AF$5:AF$141,'IND Balance'!$C$5:$C$141,'Service shares'!$B206,'IND Balance'!$D$5:$D$141,"*"&amp;'Service shares'!$A206)*AG206</f>
        <v>8.5124991833999992</v>
      </c>
      <c r="BM206" s="2">
        <f>SUMIFS('IND Balance'!AG$5:AG$141,'IND Balance'!$C$5:$C$141,'Service shares'!$B206,'IND Balance'!$D$5:$D$141,"*"&amp;'Service shares'!$A206)*AH206</f>
        <v>582.79229815320002</v>
      </c>
      <c r="BN206" s="2">
        <f>SUMIFS('IND Balance'!AH$5:AH$141,'IND Balance'!$C$5:$C$141,'Service shares'!$B206,'IND Balance'!$D$5:$D$141,"*"&amp;'Service shares'!$A206)*AI206</f>
        <v>0</v>
      </c>
    </row>
    <row r="207" spans="1:66" x14ac:dyDescent="0.45">
      <c r="A207" t="s">
        <v>375</v>
      </c>
      <c r="B207" t="s">
        <v>51</v>
      </c>
      <c r="C207" t="s">
        <v>188</v>
      </c>
      <c r="D207" s="1">
        <v>0.5</v>
      </c>
      <c r="E207" s="1"/>
      <c r="F207" s="1">
        <v>0.5</v>
      </c>
      <c r="G207" s="1">
        <v>0.5</v>
      </c>
      <c r="H207" s="1">
        <v>0.5</v>
      </c>
      <c r="I207" s="1">
        <v>0.5</v>
      </c>
      <c r="J207" s="1">
        <v>0.5</v>
      </c>
      <c r="K207" s="1">
        <v>0.5</v>
      </c>
      <c r="L207" s="1">
        <v>0.5</v>
      </c>
      <c r="M207" s="1">
        <v>0.5</v>
      </c>
      <c r="N207" s="1">
        <v>0.5</v>
      </c>
      <c r="O207" s="1">
        <v>0.5</v>
      </c>
      <c r="P207" s="1">
        <v>0.5</v>
      </c>
      <c r="Q207" s="1">
        <v>0.5</v>
      </c>
      <c r="R207" s="1">
        <v>0.5</v>
      </c>
      <c r="S207" s="1">
        <v>0.5</v>
      </c>
      <c r="T207" s="1">
        <v>0.5</v>
      </c>
      <c r="U207" s="1">
        <v>0.5</v>
      </c>
      <c r="V207" s="1">
        <v>0.5</v>
      </c>
      <c r="W207" s="1">
        <v>0.5</v>
      </c>
      <c r="X207" s="1">
        <v>0.5</v>
      </c>
      <c r="Y207" s="1">
        <v>0.5</v>
      </c>
      <c r="Z207" s="1">
        <v>0.5</v>
      </c>
      <c r="AA207" s="1">
        <v>0.5</v>
      </c>
      <c r="AB207" s="1">
        <v>0.5</v>
      </c>
      <c r="AC207" s="1">
        <v>0.5</v>
      </c>
      <c r="AD207" s="1">
        <v>0.5</v>
      </c>
      <c r="AE207" s="1">
        <v>0.5</v>
      </c>
      <c r="AF207" s="1">
        <v>0.5</v>
      </c>
      <c r="AG207" s="1">
        <v>0.5</v>
      </c>
      <c r="AH207" s="1">
        <v>0.5</v>
      </c>
      <c r="AI207" s="1">
        <v>0.5</v>
      </c>
      <c r="AJ207" s="1"/>
      <c r="AK207" s="2">
        <f>SUMIFS('IND Balance'!E$5:E$141,'IND Balance'!$C$5:$C$141,'Service shares'!$B207,'IND Balance'!$D$5:$D$141,"*"&amp;'Service shares'!$A207)*F207</f>
        <v>0</v>
      </c>
      <c r="AL207" s="2">
        <f>SUMIFS('IND Balance'!F$5:F$141,'IND Balance'!$C$5:$C$141,'Service shares'!$B207,'IND Balance'!$D$5:$D$141,"*"&amp;'Service shares'!$A207)*G207</f>
        <v>0</v>
      </c>
      <c r="AM207" s="2">
        <f>SUMIFS('IND Balance'!G$5:G$141,'IND Balance'!$C$5:$C$141,'Service shares'!$B207,'IND Balance'!$D$5:$D$141,"*"&amp;'Service shares'!$A207)*H207</f>
        <v>31.823399971800001</v>
      </c>
      <c r="AN207" s="2">
        <f>SUMIFS('IND Balance'!H$5:H$141,'IND Balance'!$C$5:$C$141,'Service shares'!$B207,'IND Balance'!$D$5:$D$141,"*"&amp;'Service shares'!$A207)*I207</f>
        <v>0</v>
      </c>
      <c r="AO207" s="2">
        <f>SUMIFS('IND Balance'!I$5:I$141,'IND Balance'!$C$5:$C$141,'Service shares'!$B207,'IND Balance'!$D$5:$D$141,"*"&amp;'Service shares'!$A207)*J207</f>
        <v>67.601002269600002</v>
      </c>
      <c r="AP207" s="2">
        <f>SUMIFS('IND Balance'!J$5:J$141,'IND Balance'!$C$5:$C$141,'Service shares'!$B207,'IND Balance'!$D$5:$D$141,"*"&amp;'Service shares'!$A207)*K207</f>
        <v>2.3231129687999998</v>
      </c>
      <c r="AQ207" s="2">
        <f>SUMIFS('IND Balance'!K$5:K$141,'IND Balance'!$C$5:$C$141,'Service shares'!$B207,'IND Balance'!$D$5:$D$141,"*"&amp;'Service shares'!$A207)*L207</f>
        <v>3.6814992948</v>
      </c>
      <c r="AR207" s="2">
        <f>SUMIFS('IND Balance'!L$5:L$141,'IND Balance'!$C$5:$C$141,'Service shares'!$B207,'IND Balance'!$D$5:$D$141,"*"&amp;'Service shares'!$A207)*M207</f>
        <v>194.73638507819999</v>
      </c>
      <c r="AS207" s="2">
        <f>SUMIFS('IND Balance'!M$5:M$141,'IND Balance'!$C$5:$C$141,'Service shares'!$B207,'IND Balance'!$D$5:$D$141,"*"&amp;'Service shares'!$A207)*N207</f>
        <v>91.144500731999997</v>
      </c>
      <c r="AT207" s="2">
        <f>SUMIFS('IND Balance'!N$5:N$141,'IND Balance'!$C$5:$C$141,'Service shares'!$B207,'IND Balance'!$D$5:$D$141,"*"&amp;'Service shares'!$A207)*O207</f>
        <v>0</v>
      </c>
      <c r="AU207" s="2">
        <f>SUMIFS('IND Balance'!O$5:O$141,'IND Balance'!$C$5:$C$141,'Service shares'!$B207,'IND Balance'!$D$5:$D$141,"*"&amp;'Service shares'!$A207)*P207</f>
        <v>163.03597863659999</v>
      </c>
      <c r="AV207" s="2">
        <f>SUMIFS('IND Balance'!P$5:P$141,'IND Balance'!$C$5:$C$141,'Service shares'!$B207,'IND Balance'!$D$5:$D$141,"*"&amp;'Service shares'!$A207)*Q207</f>
        <v>50.369563261800003</v>
      </c>
      <c r="AW207" s="2">
        <f>SUMIFS('IND Balance'!Q$5:Q$141,'IND Balance'!$C$5:$C$141,'Service shares'!$B207,'IND Balance'!$D$5:$D$141,"*"&amp;'Service shares'!$A207)*R207</f>
        <v>6.2055137682000003</v>
      </c>
      <c r="AX207" s="2">
        <f>SUMIFS('IND Balance'!R$5:R$141,'IND Balance'!$C$5:$C$141,'Service shares'!$B207,'IND Balance'!$D$5:$D$141,"*"&amp;'Service shares'!$A207)*S207</f>
        <v>6.12466038E-2</v>
      </c>
      <c r="AY207" s="2">
        <f>SUMIFS('IND Balance'!S$5:S$141,'IND Balance'!$C$5:$C$141,'Service shares'!$B207,'IND Balance'!$D$5:$D$141,"*"&amp;'Service shares'!$A207)*T207</f>
        <v>4.1462654957999998</v>
      </c>
      <c r="AZ207" s="2">
        <f>SUMIFS('IND Balance'!T$5:T$141,'IND Balance'!$C$5:$C$141,'Service shares'!$B207,'IND Balance'!$D$5:$D$141,"*"&amp;'Service shares'!$A207)*U207</f>
        <v>31.381104326399999</v>
      </c>
      <c r="BA207" s="2">
        <f>SUMIFS('IND Balance'!U$5:U$141,'IND Balance'!$C$5:$C$141,'Service shares'!$B207,'IND Balance'!$D$5:$D$141,"*"&amp;'Service shares'!$A207)*V207</f>
        <v>1.0041034968</v>
      </c>
      <c r="BB207" s="2">
        <f>SUMIFS('IND Balance'!V$5:V$141,'IND Balance'!$C$5:$C$141,'Service shares'!$B207,'IND Balance'!$D$5:$D$141,"*"&amp;'Service shares'!$A207)*W207</f>
        <v>12.879084562199999</v>
      </c>
      <c r="BC207" s="2">
        <f>SUMIFS('IND Balance'!W$5:W$141,'IND Balance'!$C$5:$C$141,'Service shares'!$B207,'IND Balance'!$D$5:$D$141,"*"&amp;'Service shares'!$A207)*X207</f>
        <v>17.492314328999999</v>
      </c>
      <c r="BD207" s="2">
        <f>SUMIFS('IND Balance'!X$5:X$141,'IND Balance'!$C$5:$C$141,'Service shares'!$B207,'IND Balance'!$D$5:$D$141,"*"&amp;'Service shares'!$A207)*Y207</f>
        <v>0</v>
      </c>
      <c r="BE207" s="2">
        <f>SUMIFS('IND Balance'!Y$5:Y$141,'IND Balance'!$C$5:$C$141,'Service shares'!$B207,'IND Balance'!$D$5:$D$141,"*"&amp;'Service shares'!$A207)*Z207</f>
        <v>22.881228345</v>
      </c>
      <c r="BF207" s="2">
        <f>SUMIFS('IND Balance'!Z$5:Z$141,'IND Balance'!$C$5:$C$141,'Service shares'!$B207,'IND Balance'!$D$5:$D$141,"*"&amp;'Service shares'!$A207)*AA207</f>
        <v>0</v>
      </c>
      <c r="BG207" s="2">
        <f>SUMIFS('IND Balance'!AA$5:AA$141,'IND Balance'!$C$5:$C$141,'Service shares'!$B207,'IND Balance'!$D$5:$D$141,"*"&amp;'Service shares'!$A207)*AB207</f>
        <v>0</v>
      </c>
      <c r="BH207" s="2">
        <f>SUMIFS('IND Balance'!AB$5:AB$141,'IND Balance'!$C$5:$C$141,'Service shares'!$B207,'IND Balance'!$D$5:$D$141,"*"&amp;'Service shares'!$A207)*AC207</f>
        <v>2.1632965326</v>
      </c>
      <c r="BI207" s="2">
        <f>SUMIFS('IND Balance'!AC$5:AC$141,'IND Balance'!$C$5:$C$141,'Service shares'!$B207,'IND Balance'!$D$5:$D$141,"*"&amp;'Service shares'!$A207)*AD207</f>
        <v>9.6565632174000005</v>
      </c>
      <c r="BJ207" s="2">
        <f>SUMIFS('IND Balance'!AD$5:AD$141,'IND Balance'!$C$5:$C$141,'Service shares'!$B207,'IND Balance'!$D$5:$D$141,"*"&amp;'Service shares'!$A207)*AE207</f>
        <v>0</v>
      </c>
      <c r="BK207" s="2">
        <f>SUMIFS('IND Balance'!AE$5:AE$141,'IND Balance'!$C$5:$C$141,'Service shares'!$B207,'IND Balance'!$D$5:$D$141,"*"&amp;'Service shares'!$A207)*AF207</f>
        <v>0</v>
      </c>
      <c r="BL207" s="2">
        <f>SUMIFS('IND Balance'!AF$5:AF$141,'IND Balance'!$C$5:$C$141,'Service shares'!$B207,'IND Balance'!$D$5:$D$141,"*"&amp;'Service shares'!$A207)*AG207</f>
        <v>8.5124991833999992</v>
      </c>
      <c r="BM207" s="2">
        <f>SUMIFS('IND Balance'!AG$5:AG$141,'IND Balance'!$C$5:$C$141,'Service shares'!$B207,'IND Balance'!$D$5:$D$141,"*"&amp;'Service shares'!$A207)*AH207</f>
        <v>582.79229815320002</v>
      </c>
      <c r="BN207" s="2">
        <f>SUMIFS('IND Balance'!AH$5:AH$141,'IND Balance'!$C$5:$C$141,'Service shares'!$B207,'IND Balance'!$D$5:$D$141,"*"&amp;'Service shares'!$A207)*AI207</f>
        <v>0</v>
      </c>
    </row>
    <row r="208" spans="1:66" x14ac:dyDescent="0.45">
      <c r="A208" t="s">
        <v>375</v>
      </c>
      <c r="B208" t="s">
        <v>47</v>
      </c>
      <c r="C208" t="s">
        <v>181</v>
      </c>
      <c r="D208" s="1">
        <v>0.25925925925925924</v>
      </c>
      <c r="E208" s="1"/>
      <c r="F208" s="1">
        <v>0.25925925925925924</v>
      </c>
      <c r="G208" s="1">
        <v>0.25925925925925924</v>
      </c>
      <c r="H208" s="1">
        <v>0.25925925925925924</v>
      </c>
      <c r="I208" s="1">
        <v>0.25925925925925924</v>
      </c>
      <c r="J208" s="1">
        <v>0.25925925925925924</v>
      </c>
      <c r="K208" s="1">
        <v>0.25925925925925924</v>
      </c>
      <c r="L208" s="1">
        <v>0.25925925925925924</v>
      </c>
      <c r="M208" s="1">
        <v>0.25925925925925924</v>
      </c>
      <c r="N208" s="1">
        <v>0.25925925925925924</v>
      </c>
      <c r="O208" s="1">
        <v>0.25925925925925924</v>
      </c>
      <c r="P208" s="1">
        <v>0.25925925925925924</v>
      </c>
      <c r="Q208" s="1">
        <v>0.25925925925925924</v>
      </c>
      <c r="R208" s="1">
        <v>0.25925925925925924</v>
      </c>
      <c r="S208" s="1">
        <v>0.25925925925925924</v>
      </c>
      <c r="T208" s="1">
        <v>0.25925925925925924</v>
      </c>
      <c r="U208" s="1">
        <v>0.25925925925925924</v>
      </c>
      <c r="V208" s="1">
        <v>0.25925925925925924</v>
      </c>
      <c r="W208" s="1">
        <v>0.25925925925925924</v>
      </c>
      <c r="X208" s="1">
        <v>0.25925925925925924</v>
      </c>
      <c r="Y208" s="1">
        <v>0.25925925925925924</v>
      </c>
      <c r="Z208" s="1">
        <v>0.25925925925925924</v>
      </c>
      <c r="AA208" s="1">
        <v>0.25925925925925924</v>
      </c>
      <c r="AB208" s="1">
        <v>0.25925925925925924</v>
      </c>
      <c r="AC208" s="1">
        <v>0.25925925925925924</v>
      </c>
      <c r="AD208" s="1">
        <v>0.25925925925925924</v>
      </c>
      <c r="AE208" s="1">
        <v>0.25925925925925924</v>
      </c>
      <c r="AF208" s="1">
        <v>0.25925925925925924</v>
      </c>
      <c r="AG208" s="1">
        <v>0.25925925925925924</v>
      </c>
      <c r="AH208" s="1">
        <v>0.25925925925925924</v>
      </c>
      <c r="AI208" s="1">
        <v>0.25925925925925924</v>
      </c>
      <c r="AJ208" s="1"/>
      <c r="AK208" s="2">
        <f>SUMIFS('IND Balance'!E$5:E$141,'IND Balance'!$C$5:$C$141,'Service shares'!$B208,'IND Balance'!$D$5:$D$141,"*"&amp;'Service shares'!$A208)*F208</f>
        <v>0</v>
      </c>
      <c r="AL208" s="2">
        <f>SUMIFS('IND Balance'!F$5:F$141,'IND Balance'!$C$5:$C$141,'Service shares'!$B208,'IND Balance'!$D$5:$D$141,"*"&amp;'Service shares'!$A208)*G208</f>
        <v>0</v>
      </c>
      <c r="AM208" s="2">
        <f>SUMIFS('IND Balance'!G$5:G$141,'IND Balance'!$C$5:$C$141,'Service shares'!$B208,'IND Balance'!$D$5:$D$141,"*"&amp;'Service shares'!$A208)*H208</f>
        <v>0</v>
      </c>
      <c r="AN208" s="2">
        <f>SUMIFS('IND Balance'!H$5:H$141,'IND Balance'!$C$5:$C$141,'Service shares'!$B208,'IND Balance'!$D$5:$D$141,"*"&amp;'Service shares'!$A208)*I208</f>
        <v>0</v>
      </c>
      <c r="AO208" s="2">
        <f>SUMIFS('IND Balance'!I$5:I$141,'IND Balance'!$C$5:$C$141,'Service shares'!$B208,'IND Balance'!$D$5:$D$141,"*"&amp;'Service shares'!$A208)*J208</f>
        <v>0</v>
      </c>
      <c r="AP208" s="2">
        <f>SUMIFS('IND Balance'!J$5:J$141,'IND Balance'!$C$5:$C$141,'Service shares'!$B208,'IND Balance'!$D$5:$D$141,"*"&amp;'Service shares'!$A208)*K208</f>
        <v>0</v>
      </c>
      <c r="AQ208" s="2">
        <f>SUMIFS('IND Balance'!K$5:K$141,'IND Balance'!$C$5:$C$141,'Service shares'!$B208,'IND Balance'!$D$5:$D$141,"*"&amp;'Service shares'!$A208)*L208</f>
        <v>0</v>
      </c>
      <c r="AR208" s="2">
        <f>SUMIFS('IND Balance'!L$5:L$141,'IND Balance'!$C$5:$C$141,'Service shares'!$B208,'IND Balance'!$D$5:$D$141,"*"&amp;'Service shares'!$A208)*M208</f>
        <v>0</v>
      </c>
      <c r="AS208" s="2">
        <f>SUMIFS('IND Balance'!M$5:M$141,'IND Balance'!$C$5:$C$141,'Service shares'!$B208,'IND Balance'!$D$5:$D$141,"*"&amp;'Service shares'!$A208)*N208</f>
        <v>0</v>
      </c>
      <c r="AT208" s="2">
        <f>SUMIFS('IND Balance'!N$5:N$141,'IND Balance'!$C$5:$C$141,'Service shares'!$B208,'IND Balance'!$D$5:$D$141,"*"&amp;'Service shares'!$A208)*O208</f>
        <v>0</v>
      </c>
      <c r="AU208" s="2">
        <f>SUMIFS('IND Balance'!O$5:O$141,'IND Balance'!$C$5:$C$141,'Service shares'!$B208,'IND Balance'!$D$5:$D$141,"*"&amp;'Service shares'!$A208)*P208</f>
        <v>0</v>
      </c>
      <c r="AV208" s="2">
        <f>SUMIFS('IND Balance'!P$5:P$141,'IND Balance'!$C$5:$C$141,'Service shares'!$B208,'IND Balance'!$D$5:$D$141,"*"&amp;'Service shares'!$A208)*Q208</f>
        <v>0</v>
      </c>
      <c r="AW208" s="2">
        <f>SUMIFS('IND Balance'!Q$5:Q$141,'IND Balance'!$C$5:$C$141,'Service shares'!$B208,'IND Balance'!$D$5:$D$141,"*"&amp;'Service shares'!$A208)*R208</f>
        <v>0</v>
      </c>
      <c r="AX208" s="2">
        <f>SUMIFS('IND Balance'!R$5:R$141,'IND Balance'!$C$5:$C$141,'Service shares'!$B208,'IND Balance'!$D$5:$D$141,"*"&amp;'Service shares'!$A208)*S208</f>
        <v>0</v>
      </c>
      <c r="AY208" s="2">
        <f>SUMIFS('IND Balance'!S$5:S$141,'IND Balance'!$C$5:$C$141,'Service shares'!$B208,'IND Balance'!$D$5:$D$141,"*"&amp;'Service shares'!$A208)*T208</f>
        <v>0</v>
      </c>
      <c r="AZ208" s="2">
        <f>SUMIFS('IND Balance'!T$5:T$141,'IND Balance'!$C$5:$C$141,'Service shares'!$B208,'IND Balance'!$D$5:$D$141,"*"&amp;'Service shares'!$A208)*U208</f>
        <v>0</v>
      </c>
      <c r="BA208" s="2">
        <f>SUMIFS('IND Balance'!U$5:U$141,'IND Balance'!$C$5:$C$141,'Service shares'!$B208,'IND Balance'!$D$5:$D$141,"*"&amp;'Service shares'!$A208)*V208</f>
        <v>0</v>
      </c>
      <c r="BB208" s="2">
        <f>SUMIFS('IND Balance'!V$5:V$141,'IND Balance'!$C$5:$C$141,'Service shares'!$B208,'IND Balance'!$D$5:$D$141,"*"&amp;'Service shares'!$A208)*W208</f>
        <v>0</v>
      </c>
      <c r="BC208" s="2">
        <f>SUMIFS('IND Balance'!W$5:W$141,'IND Balance'!$C$5:$C$141,'Service shares'!$B208,'IND Balance'!$D$5:$D$141,"*"&amp;'Service shares'!$A208)*X208</f>
        <v>0</v>
      </c>
      <c r="BD208" s="2">
        <f>SUMIFS('IND Balance'!X$5:X$141,'IND Balance'!$C$5:$C$141,'Service shares'!$B208,'IND Balance'!$D$5:$D$141,"*"&amp;'Service shares'!$A208)*Y208</f>
        <v>0</v>
      </c>
      <c r="BE208" s="2">
        <f>SUMIFS('IND Balance'!Y$5:Y$141,'IND Balance'!$C$5:$C$141,'Service shares'!$B208,'IND Balance'!$D$5:$D$141,"*"&amp;'Service shares'!$A208)*Z208</f>
        <v>0</v>
      </c>
      <c r="BF208" s="2">
        <f>SUMIFS('IND Balance'!Z$5:Z$141,'IND Balance'!$C$5:$C$141,'Service shares'!$B208,'IND Balance'!$D$5:$D$141,"*"&amp;'Service shares'!$A208)*AA208</f>
        <v>0</v>
      </c>
      <c r="BG208" s="2">
        <f>SUMIFS('IND Balance'!AA$5:AA$141,'IND Balance'!$C$5:$C$141,'Service shares'!$B208,'IND Balance'!$D$5:$D$141,"*"&amp;'Service shares'!$A208)*AB208</f>
        <v>0</v>
      </c>
      <c r="BH208" s="2">
        <f>SUMIFS('IND Balance'!AB$5:AB$141,'IND Balance'!$C$5:$C$141,'Service shares'!$B208,'IND Balance'!$D$5:$D$141,"*"&amp;'Service shares'!$A208)*AC208</f>
        <v>0</v>
      </c>
      <c r="BI208" s="2">
        <f>SUMIFS('IND Balance'!AC$5:AC$141,'IND Balance'!$C$5:$C$141,'Service shares'!$B208,'IND Balance'!$D$5:$D$141,"*"&amp;'Service shares'!$A208)*AD208</f>
        <v>0</v>
      </c>
      <c r="BJ208" s="2">
        <f>SUMIFS('IND Balance'!AD$5:AD$141,'IND Balance'!$C$5:$C$141,'Service shares'!$B208,'IND Balance'!$D$5:$D$141,"*"&amp;'Service shares'!$A208)*AE208</f>
        <v>0</v>
      </c>
      <c r="BK208" s="2">
        <f>SUMIFS('IND Balance'!AE$5:AE$141,'IND Balance'!$C$5:$C$141,'Service shares'!$B208,'IND Balance'!$D$5:$D$141,"*"&amp;'Service shares'!$A208)*AF208</f>
        <v>0</v>
      </c>
      <c r="BL208" s="2">
        <f>SUMIFS('IND Balance'!AF$5:AF$141,'IND Balance'!$C$5:$C$141,'Service shares'!$B208,'IND Balance'!$D$5:$D$141,"*"&amp;'Service shares'!$A208)*AG208</f>
        <v>0</v>
      </c>
      <c r="BM208" s="2">
        <f>SUMIFS('IND Balance'!AG$5:AG$141,'IND Balance'!$C$5:$C$141,'Service shares'!$B208,'IND Balance'!$D$5:$D$141,"*"&amp;'Service shares'!$A208)*AH208</f>
        <v>0</v>
      </c>
      <c r="BN208" s="2">
        <f>SUMIFS('IND Balance'!AH$5:AH$141,'IND Balance'!$C$5:$C$141,'Service shares'!$B208,'IND Balance'!$D$5:$D$141,"*"&amp;'Service shares'!$A208)*AI208</f>
        <v>0</v>
      </c>
    </row>
    <row r="209" spans="1:66" x14ac:dyDescent="0.45">
      <c r="A209" t="s">
        <v>375</v>
      </c>
      <c r="B209" t="s">
        <v>47</v>
      </c>
      <c r="C209" t="s">
        <v>194</v>
      </c>
      <c r="D209" s="1">
        <v>0.7407407407407407</v>
      </c>
      <c r="E209" s="1"/>
      <c r="F209" s="1">
        <v>0.7407407407407407</v>
      </c>
      <c r="G209" s="1">
        <v>0.7407407407407407</v>
      </c>
      <c r="H209" s="1">
        <v>0.7407407407407407</v>
      </c>
      <c r="I209" s="1">
        <v>0.7407407407407407</v>
      </c>
      <c r="J209" s="1">
        <v>0.7407407407407407</v>
      </c>
      <c r="K209" s="1">
        <v>0.7407407407407407</v>
      </c>
      <c r="L209" s="1">
        <v>0.7407407407407407</v>
      </c>
      <c r="M209" s="1">
        <v>0.7407407407407407</v>
      </c>
      <c r="N209" s="1">
        <v>0.7407407407407407</v>
      </c>
      <c r="O209" s="1">
        <v>0.7407407407407407</v>
      </c>
      <c r="P209" s="1">
        <v>0.7407407407407407</v>
      </c>
      <c r="Q209" s="1">
        <v>0.7407407407407407</v>
      </c>
      <c r="R209" s="1">
        <v>0.7407407407407407</v>
      </c>
      <c r="S209" s="1">
        <v>0.7407407407407407</v>
      </c>
      <c r="T209" s="1">
        <v>0.7407407407407407</v>
      </c>
      <c r="U209" s="1">
        <v>0.7407407407407407</v>
      </c>
      <c r="V209" s="1">
        <v>0.7407407407407407</v>
      </c>
      <c r="W209" s="1">
        <v>0.7407407407407407</v>
      </c>
      <c r="X209" s="1">
        <v>0.7407407407407407</v>
      </c>
      <c r="Y209" s="1">
        <v>0.7407407407407407</v>
      </c>
      <c r="Z209" s="1">
        <v>0.7407407407407407</v>
      </c>
      <c r="AA209" s="1">
        <v>0.7407407407407407</v>
      </c>
      <c r="AB209" s="1">
        <v>0.7407407407407407</v>
      </c>
      <c r="AC209" s="1">
        <v>0.7407407407407407</v>
      </c>
      <c r="AD209" s="1">
        <v>0.7407407407407407</v>
      </c>
      <c r="AE209" s="1">
        <v>0.7407407407407407</v>
      </c>
      <c r="AF209" s="1">
        <v>0.7407407407407407</v>
      </c>
      <c r="AG209" s="1">
        <v>0.7407407407407407</v>
      </c>
      <c r="AH209" s="1">
        <v>0.7407407407407407</v>
      </c>
      <c r="AI209" s="1">
        <v>0.7407407407407407</v>
      </c>
      <c r="AJ209" s="1"/>
      <c r="AK209" s="2">
        <f>SUMIFS('IND Balance'!E$5:E$141,'IND Balance'!$C$5:$C$141,'Service shares'!$B209,'IND Balance'!$D$5:$D$141,"*"&amp;'Service shares'!$A209)*F209</f>
        <v>0</v>
      </c>
      <c r="AL209" s="2">
        <f>SUMIFS('IND Balance'!F$5:F$141,'IND Balance'!$C$5:$C$141,'Service shares'!$B209,'IND Balance'!$D$5:$D$141,"*"&amp;'Service shares'!$A209)*G209</f>
        <v>0</v>
      </c>
      <c r="AM209" s="2">
        <f>SUMIFS('IND Balance'!G$5:G$141,'IND Balance'!$C$5:$C$141,'Service shares'!$B209,'IND Balance'!$D$5:$D$141,"*"&amp;'Service shares'!$A209)*H209</f>
        <v>0</v>
      </c>
      <c r="AN209" s="2">
        <f>SUMIFS('IND Balance'!H$5:H$141,'IND Balance'!$C$5:$C$141,'Service shares'!$B209,'IND Balance'!$D$5:$D$141,"*"&amp;'Service shares'!$A209)*I209</f>
        <v>0</v>
      </c>
      <c r="AO209" s="2">
        <f>SUMIFS('IND Balance'!I$5:I$141,'IND Balance'!$C$5:$C$141,'Service shares'!$B209,'IND Balance'!$D$5:$D$141,"*"&amp;'Service shares'!$A209)*J209</f>
        <v>0</v>
      </c>
      <c r="AP209" s="2">
        <f>SUMIFS('IND Balance'!J$5:J$141,'IND Balance'!$C$5:$C$141,'Service shares'!$B209,'IND Balance'!$D$5:$D$141,"*"&amp;'Service shares'!$A209)*K209</f>
        <v>0</v>
      </c>
      <c r="AQ209" s="2">
        <f>SUMIFS('IND Balance'!K$5:K$141,'IND Balance'!$C$5:$C$141,'Service shares'!$B209,'IND Balance'!$D$5:$D$141,"*"&amp;'Service shares'!$A209)*L209</f>
        <v>0</v>
      </c>
      <c r="AR209" s="2">
        <f>SUMIFS('IND Balance'!L$5:L$141,'IND Balance'!$C$5:$C$141,'Service shares'!$B209,'IND Balance'!$D$5:$D$141,"*"&amp;'Service shares'!$A209)*M209</f>
        <v>0</v>
      </c>
      <c r="AS209" s="2">
        <f>SUMIFS('IND Balance'!M$5:M$141,'IND Balance'!$C$5:$C$141,'Service shares'!$B209,'IND Balance'!$D$5:$D$141,"*"&amp;'Service shares'!$A209)*N209</f>
        <v>0</v>
      </c>
      <c r="AT209" s="2">
        <f>SUMIFS('IND Balance'!N$5:N$141,'IND Balance'!$C$5:$C$141,'Service shares'!$B209,'IND Balance'!$D$5:$D$141,"*"&amp;'Service shares'!$A209)*O209</f>
        <v>0</v>
      </c>
      <c r="AU209" s="2">
        <f>SUMIFS('IND Balance'!O$5:O$141,'IND Balance'!$C$5:$C$141,'Service shares'!$B209,'IND Balance'!$D$5:$D$141,"*"&amp;'Service shares'!$A209)*P209</f>
        <v>0</v>
      </c>
      <c r="AV209" s="2">
        <f>SUMIFS('IND Balance'!P$5:P$141,'IND Balance'!$C$5:$C$141,'Service shares'!$B209,'IND Balance'!$D$5:$D$141,"*"&amp;'Service shares'!$A209)*Q209</f>
        <v>0</v>
      </c>
      <c r="AW209" s="2">
        <f>SUMIFS('IND Balance'!Q$5:Q$141,'IND Balance'!$C$5:$C$141,'Service shares'!$B209,'IND Balance'!$D$5:$D$141,"*"&amp;'Service shares'!$A209)*R209</f>
        <v>0</v>
      </c>
      <c r="AX209" s="2">
        <f>SUMIFS('IND Balance'!R$5:R$141,'IND Balance'!$C$5:$C$141,'Service shares'!$B209,'IND Balance'!$D$5:$D$141,"*"&amp;'Service shares'!$A209)*S209</f>
        <v>0</v>
      </c>
      <c r="AY209" s="2">
        <f>SUMIFS('IND Balance'!S$5:S$141,'IND Balance'!$C$5:$C$141,'Service shares'!$B209,'IND Balance'!$D$5:$D$141,"*"&amp;'Service shares'!$A209)*T209</f>
        <v>0</v>
      </c>
      <c r="AZ209" s="2">
        <f>SUMIFS('IND Balance'!T$5:T$141,'IND Balance'!$C$5:$C$141,'Service shares'!$B209,'IND Balance'!$D$5:$D$141,"*"&amp;'Service shares'!$A209)*U209</f>
        <v>0</v>
      </c>
      <c r="BA209" s="2">
        <f>SUMIFS('IND Balance'!U$5:U$141,'IND Balance'!$C$5:$C$141,'Service shares'!$B209,'IND Balance'!$D$5:$D$141,"*"&amp;'Service shares'!$A209)*V209</f>
        <v>0</v>
      </c>
      <c r="BB209" s="2">
        <f>SUMIFS('IND Balance'!V$5:V$141,'IND Balance'!$C$5:$C$141,'Service shares'!$B209,'IND Balance'!$D$5:$D$141,"*"&amp;'Service shares'!$A209)*W209</f>
        <v>0</v>
      </c>
      <c r="BC209" s="2">
        <f>SUMIFS('IND Balance'!W$5:W$141,'IND Balance'!$C$5:$C$141,'Service shares'!$B209,'IND Balance'!$D$5:$D$141,"*"&amp;'Service shares'!$A209)*X209</f>
        <v>0</v>
      </c>
      <c r="BD209" s="2">
        <f>SUMIFS('IND Balance'!X$5:X$141,'IND Balance'!$C$5:$C$141,'Service shares'!$B209,'IND Balance'!$D$5:$D$141,"*"&amp;'Service shares'!$A209)*Y209</f>
        <v>0</v>
      </c>
      <c r="BE209" s="2">
        <f>SUMIFS('IND Balance'!Y$5:Y$141,'IND Balance'!$C$5:$C$141,'Service shares'!$B209,'IND Balance'!$D$5:$D$141,"*"&amp;'Service shares'!$A209)*Z209</f>
        <v>0</v>
      </c>
      <c r="BF209" s="2">
        <f>SUMIFS('IND Balance'!Z$5:Z$141,'IND Balance'!$C$5:$C$141,'Service shares'!$B209,'IND Balance'!$D$5:$D$141,"*"&amp;'Service shares'!$A209)*AA209</f>
        <v>0</v>
      </c>
      <c r="BG209" s="2">
        <f>SUMIFS('IND Balance'!AA$5:AA$141,'IND Balance'!$C$5:$C$141,'Service shares'!$B209,'IND Balance'!$D$5:$D$141,"*"&amp;'Service shares'!$A209)*AB209</f>
        <v>0</v>
      </c>
      <c r="BH209" s="2">
        <f>SUMIFS('IND Balance'!AB$5:AB$141,'IND Balance'!$C$5:$C$141,'Service shares'!$B209,'IND Balance'!$D$5:$D$141,"*"&amp;'Service shares'!$A209)*AC209</f>
        <v>0</v>
      </c>
      <c r="BI209" s="2">
        <f>SUMIFS('IND Balance'!AC$5:AC$141,'IND Balance'!$C$5:$C$141,'Service shares'!$B209,'IND Balance'!$D$5:$D$141,"*"&amp;'Service shares'!$A209)*AD209</f>
        <v>0</v>
      </c>
      <c r="BJ209" s="2">
        <f>SUMIFS('IND Balance'!AD$5:AD$141,'IND Balance'!$C$5:$C$141,'Service shares'!$B209,'IND Balance'!$D$5:$D$141,"*"&amp;'Service shares'!$A209)*AE209</f>
        <v>0</v>
      </c>
      <c r="BK209" s="2">
        <f>SUMIFS('IND Balance'!AE$5:AE$141,'IND Balance'!$C$5:$C$141,'Service shares'!$B209,'IND Balance'!$D$5:$D$141,"*"&amp;'Service shares'!$A209)*AF209</f>
        <v>0</v>
      </c>
      <c r="BL209" s="2">
        <f>SUMIFS('IND Balance'!AF$5:AF$141,'IND Balance'!$C$5:$C$141,'Service shares'!$B209,'IND Balance'!$D$5:$D$141,"*"&amp;'Service shares'!$A209)*AG209</f>
        <v>0</v>
      </c>
      <c r="BM209" s="2">
        <f>SUMIFS('IND Balance'!AG$5:AG$141,'IND Balance'!$C$5:$C$141,'Service shares'!$B209,'IND Balance'!$D$5:$D$141,"*"&amp;'Service shares'!$A209)*AH209</f>
        <v>0</v>
      </c>
      <c r="BN209" s="2">
        <f>SUMIFS('IND Balance'!AH$5:AH$141,'IND Balance'!$C$5:$C$141,'Service shares'!$B209,'IND Balance'!$D$5:$D$141,"*"&amp;'Service shares'!$A209)*AI209</f>
        <v>0</v>
      </c>
    </row>
    <row r="210" spans="1:66" x14ac:dyDescent="0.45">
      <c r="A210" s="67" t="str">
        <f>A209</f>
        <v>BIO</v>
      </c>
      <c r="B210" s="67" t="s">
        <v>48</v>
      </c>
      <c r="C210" s="67" t="s">
        <v>181</v>
      </c>
      <c r="D210" s="68">
        <v>1</v>
      </c>
      <c r="E210" s="68"/>
      <c r="F210" s="68">
        <f t="shared" ref="F210:U212" si="45">$D210</f>
        <v>1</v>
      </c>
      <c r="G210" s="68">
        <f t="shared" si="45"/>
        <v>1</v>
      </c>
      <c r="H210" s="68">
        <f t="shared" si="45"/>
        <v>1</v>
      </c>
      <c r="I210" s="68">
        <f t="shared" si="45"/>
        <v>1</v>
      </c>
      <c r="J210" s="68">
        <f t="shared" si="45"/>
        <v>1</v>
      </c>
      <c r="K210" s="68">
        <f t="shared" si="45"/>
        <v>1</v>
      </c>
      <c r="L210" s="68">
        <f t="shared" si="45"/>
        <v>1</v>
      </c>
      <c r="M210" s="68">
        <f t="shared" si="45"/>
        <v>1</v>
      </c>
      <c r="N210" s="68">
        <f t="shared" si="45"/>
        <v>1</v>
      </c>
      <c r="O210" s="68">
        <f t="shared" si="45"/>
        <v>1</v>
      </c>
      <c r="P210" s="68">
        <f t="shared" si="45"/>
        <v>1</v>
      </c>
      <c r="Q210" s="68">
        <f t="shared" si="45"/>
        <v>1</v>
      </c>
      <c r="R210" s="68">
        <f t="shared" si="45"/>
        <v>1</v>
      </c>
      <c r="S210" s="68">
        <f t="shared" si="45"/>
        <v>1</v>
      </c>
      <c r="T210" s="68">
        <f t="shared" si="45"/>
        <v>1</v>
      </c>
      <c r="U210" s="68">
        <f t="shared" si="45"/>
        <v>1</v>
      </c>
      <c r="V210" s="68">
        <f t="shared" ref="V210:AI225" si="46">$D210</f>
        <v>1</v>
      </c>
      <c r="W210" s="68">
        <f t="shared" si="46"/>
        <v>1</v>
      </c>
      <c r="X210" s="68">
        <f t="shared" si="46"/>
        <v>1</v>
      </c>
      <c r="Y210" s="68">
        <f t="shared" si="46"/>
        <v>1</v>
      </c>
      <c r="Z210" s="68">
        <f t="shared" si="46"/>
        <v>1</v>
      </c>
      <c r="AA210" s="68">
        <f t="shared" si="46"/>
        <v>1</v>
      </c>
      <c r="AB210" s="68">
        <f t="shared" si="46"/>
        <v>1</v>
      </c>
      <c r="AC210" s="68">
        <f t="shared" si="46"/>
        <v>1</v>
      </c>
      <c r="AD210" s="68">
        <f t="shared" si="46"/>
        <v>1</v>
      </c>
      <c r="AE210" s="68">
        <f t="shared" si="46"/>
        <v>1</v>
      </c>
      <c r="AF210" s="68">
        <f t="shared" si="46"/>
        <v>1</v>
      </c>
      <c r="AG210" s="68">
        <f t="shared" si="46"/>
        <v>1</v>
      </c>
      <c r="AH210" s="68">
        <f t="shared" si="46"/>
        <v>1</v>
      </c>
      <c r="AI210" s="68">
        <f t="shared" si="46"/>
        <v>1</v>
      </c>
      <c r="AJ210" s="1"/>
      <c r="AK210" s="2">
        <f>SUMIFS('IND Balance'!E$5:E$141,'IND Balance'!$C$5:$C$141,'Service shares'!$B210,'IND Balance'!$D$5:$D$141,"*"&amp;'Service shares'!$A210)*F210</f>
        <v>2.0515320000000001E-4</v>
      </c>
      <c r="AL210" s="2">
        <f>SUMIFS('IND Balance'!F$5:F$141,'IND Balance'!$C$5:$C$141,'Service shares'!$B210,'IND Balance'!$D$5:$D$141,"*"&amp;'Service shares'!$A210)*G210</f>
        <v>0</v>
      </c>
      <c r="AM210" s="2">
        <f>SUMIFS('IND Balance'!G$5:G$141,'IND Balance'!$C$5:$C$141,'Service shares'!$B210,'IND Balance'!$D$5:$D$141,"*"&amp;'Service shares'!$A210)*H210</f>
        <v>0</v>
      </c>
      <c r="AN210" s="2">
        <f>SUMIFS('IND Balance'!H$5:H$141,'IND Balance'!$C$5:$C$141,'Service shares'!$B210,'IND Balance'!$D$5:$D$141,"*"&amp;'Service shares'!$A210)*I210</f>
        <v>0</v>
      </c>
      <c r="AO210" s="2">
        <f>SUMIFS('IND Balance'!I$5:I$141,'IND Balance'!$C$5:$C$141,'Service shares'!$B210,'IND Balance'!$D$5:$D$141,"*"&amp;'Service shares'!$A210)*J210</f>
        <v>1.3379589288</v>
      </c>
      <c r="AP210" s="2">
        <f>SUMIFS('IND Balance'!J$5:J$141,'IND Balance'!$C$5:$C$141,'Service shares'!$B210,'IND Balance'!$D$5:$D$141,"*"&amp;'Service shares'!$A210)*K210</f>
        <v>0</v>
      </c>
      <c r="AQ210" s="2">
        <f>SUMIFS('IND Balance'!K$5:K$141,'IND Balance'!$C$5:$C$141,'Service shares'!$B210,'IND Balance'!$D$5:$D$141,"*"&amp;'Service shares'!$A210)*L210</f>
        <v>1.8700007256</v>
      </c>
      <c r="AR210" s="2">
        <f>SUMIFS('IND Balance'!L$5:L$141,'IND Balance'!$C$5:$C$141,'Service shares'!$B210,'IND Balance'!$D$5:$D$141,"*"&amp;'Service shares'!$A210)*M210</f>
        <v>0.509491692</v>
      </c>
      <c r="AS210" s="2">
        <f>SUMIFS('IND Balance'!M$5:M$141,'IND Balance'!$C$5:$C$141,'Service shares'!$B210,'IND Balance'!$D$5:$D$141,"*"&amp;'Service shares'!$A210)*N210</f>
        <v>0.85200123959999996</v>
      </c>
      <c r="AT210" s="2">
        <f>SUMIFS('IND Balance'!N$5:N$141,'IND Balance'!$C$5:$C$141,'Service shares'!$B210,'IND Balance'!$D$5:$D$141,"*"&amp;'Service shares'!$A210)*O210</f>
        <v>0</v>
      </c>
      <c r="AU210" s="2">
        <f>SUMIFS('IND Balance'!O$5:O$141,'IND Balance'!$C$5:$C$141,'Service shares'!$B210,'IND Balance'!$D$5:$D$141,"*"&amp;'Service shares'!$A210)*P210</f>
        <v>8.0909910000000002E-2</v>
      </c>
      <c r="AV210" s="2">
        <f>SUMIFS('IND Balance'!P$5:P$141,'IND Balance'!$C$5:$C$141,'Service shares'!$B210,'IND Balance'!$D$5:$D$141,"*"&amp;'Service shares'!$A210)*Q210</f>
        <v>6.6486384000000003E-3</v>
      </c>
      <c r="AW210" s="2">
        <f>SUMIFS('IND Balance'!Q$5:Q$141,'IND Balance'!$C$5:$C$141,'Service shares'!$B210,'IND Balance'!$D$5:$D$141,"*"&amp;'Service shares'!$A210)*R210</f>
        <v>0</v>
      </c>
      <c r="AX210" s="2">
        <f>SUMIFS('IND Balance'!R$5:R$141,'IND Balance'!$C$5:$C$141,'Service shares'!$B210,'IND Balance'!$D$5:$D$141,"*"&amp;'Service shares'!$A210)*S210</f>
        <v>4.7729519999999999E-4</v>
      </c>
      <c r="AY210" s="2">
        <f>SUMIFS('IND Balance'!S$5:S$141,'IND Balance'!$C$5:$C$141,'Service shares'!$B210,'IND Balance'!$D$5:$D$141,"*"&amp;'Service shares'!$A210)*T210</f>
        <v>3.1024187999999999E-3</v>
      </c>
      <c r="AZ210" s="2">
        <f>SUMIFS('IND Balance'!T$5:T$141,'IND Balance'!$C$5:$C$141,'Service shares'!$B210,'IND Balance'!$D$5:$D$141,"*"&amp;'Service shares'!$A210)*U210</f>
        <v>2.1143339999999998E-3</v>
      </c>
      <c r="BA210" s="2">
        <f>SUMIFS('IND Balance'!U$5:U$141,'IND Balance'!$C$5:$C$141,'Service shares'!$B210,'IND Balance'!$D$5:$D$141,"*"&amp;'Service shares'!$A210)*V210</f>
        <v>0.52461441360000005</v>
      </c>
      <c r="BB210" s="2">
        <f>SUMIFS('IND Balance'!V$5:V$141,'IND Balance'!$C$5:$C$141,'Service shares'!$B210,'IND Balance'!$D$5:$D$141,"*"&amp;'Service shares'!$A210)*W210</f>
        <v>5.0576544000000001E-3</v>
      </c>
      <c r="BC210" s="2">
        <f>SUMIFS('IND Balance'!W$5:W$141,'IND Balance'!$C$5:$C$141,'Service shares'!$B210,'IND Balance'!$D$5:$D$141,"*"&amp;'Service shares'!$A210)*X210</f>
        <v>0.24799672440000001</v>
      </c>
      <c r="BD210" s="2">
        <f>SUMIFS('IND Balance'!X$5:X$141,'IND Balance'!$C$5:$C$141,'Service shares'!$B210,'IND Balance'!$D$5:$D$141,"*"&amp;'Service shares'!$A210)*Y210</f>
        <v>0</v>
      </c>
      <c r="BE210" s="2">
        <f>SUMIFS('IND Balance'!Y$5:Y$141,'IND Balance'!$C$5:$C$141,'Service shares'!$B210,'IND Balance'!$D$5:$D$141,"*"&amp;'Service shares'!$A210)*Z210</f>
        <v>1.2602268E-3</v>
      </c>
      <c r="BF210" s="2">
        <f>SUMIFS('IND Balance'!Z$5:Z$141,'IND Balance'!$C$5:$C$141,'Service shares'!$B210,'IND Balance'!$D$5:$D$141,"*"&amp;'Service shares'!$A210)*AA210</f>
        <v>0</v>
      </c>
      <c r="BG210" s="2">
        <f>SUMIFS('IND Balance'!AA$5:AA$141,'IND Balance'!$C$5:$C$141,'Service shares'!$B210,'IND Balance'!$D$5:$D$141,"*"&amp;'Service shares'!$A210)*AB210</f>
        <v>0</v>
      </c>
      <c r="BH210" s="2">
        <f>SUMIFS('IND Balance'!AB$5:AB$141,'IND Balance'!$C$5:$C$141,'Service shares'!$B210,'IND Balance'!$D$5:$D$141,"*"&amp;'Service shares'!$A210)*AC210</f>
        <v>0</v>
      </c>
      <c r="BI210" s="2">
        <f>SUMIFS('IND Balance'!AC$5:AC$141,'IND Balance'!$C$5:$C$141,'Service shares'!$B210,'IND Balance'!$D$5:$D$141,"*"&amp;'Service shares'!$A210)*AD210</f>
        <v>0</v>
      </c>
      <c r="BJ210" s="2">
        <f>SUMIFS('IND Balance'!AD$5:AD$141,'IND Balance'!$C$5:$C$141,'Service shares'!$B210,'IND Balance'!$D$5:$D$141,"*"&amp;'Service shares'!$A210)*AE210</f>
        <v>0</v>
      </c>
      <c r="BK210" s="2">
        <f>SUMIFS('IND Balance'!AE$5:AE$141,'IND Balance'!$C$5:$C$141,'Service shares'!$B210,'IND Balance'!$D$5:$D$141,"*"&amp;'Service shares'!$A210)*AF210</f>
        <v>0</v>
      </c>
      <c r="BL210" s="2">
        <f>SUMIFS('IND Balance'!AF$5:AF$141,'IND Balance'!$C$5:$C$141,'Service shares'!$B210,'IND Balance'!$D$5:$D$141,"*"&amp;'Service shares'!$A210)*AG210</f>
        <v>0</v>
      </c>
      <c r="BM210" s="2">
        <f>SUMIFS('IND Balance'!AG$5:AG$141,'IND Balance'!$C$5:$C$141,'Service shares'!$B210,'IND Balance'!$D$5:$D$141,"*"&amp;'Service shares'!$A210)*AH210</f>
        <v>4.2177823199999999E-2</v>
      </c>
      <c r="BN210" s="2">
        <f>SUMIFS('IND Balance'!AH$5:AH$141,'IND Balance'!$C$5:$C$141,'Service shares'!$B210,'IND Balance'!$D$5:$D$141,"*"&amp;'Service shares'!$A210)*AI210</f>
        <v>0</v>
      </c>
    </row>
    <row r="211" spans="1:66" x14ac:dyDescent="0.45">
      <c r="A211" s="67" t="str">
        <f t="shared" ref="A211:A212" si="47">A210</f>
        <v>BIO</v>
      </c>
      <c r="B211" s="67" t="s">
        <v>127</v>
      </c>
      <c r="C211" s="67" t="s">
        <v>181</v>
      </c>
      <c r="D211" s="68">
        <v>1</v>
      </c>
      <c r="E211" s="68"/>
      <c r="F211" s="68">
        <f t="shared" si="45"/>
        <v>1</v>
      </c>
      <c r="G211" s="68">
        <f t="shared" si="45"/>
        <v>1</v>
      </c>
      <c r="H211" s="68">
        <f t="shared" si="45"/>
        <v>1</v>
      </c>
      <c r="I211" s="68">
        <f t="shared" si="45"/>
        <v>1</v>
      </c>
      <c r="J211" s="68">
        <f t="shared" si="45"/>
        <v>1</v>
      </c>
      <c r="K211" s="68">
        <f t="shared" si="45"/>
        <v>1</v>
      </c>
      <c r="L211" s="68">
        <f t="shared" si="45"/>
        <v>1</v>
      </c>
      <c r="M211" s="68">
        <f t="shared" si="45"/>
        <v>1</v>
      </c>
      <c r="N211" s="68">
        <f t="shared" si="45"/>
        <v>1</v>
      </c>
      <c r="O211" s="68">
        <f t="shared" si="45"/>
        <v>1</v>
      </c>
      <c r="P211" s="68">
        <f t="shared" si="45"/>
        <v>1</v>
      </c>
      <c r="Q211" s="68">
        <f t="shared" si="45"/>
        <v>1</v>
      </c>
      <c r="R211" s="68">
        <f t="shared" si="45"/>
        <v>1</v>
      </c>
      <c r="S211" s="68">
        <f t="shared" si="45"/>
        <v>1</v>
      </c>
      <c r="T211" s="68">
        <f t="shared" si="45"/>
        <v>1</v>
      </c>
      <c r="U211" s="68">
        <f t="shared" si="45"/>
        <v>1</v>
      </c>
      <c r="V211" s="68">
        <f t="shared" si="46"/>
        <v>1</v>
      </c>
      <c r="W211" s="68">
        <f t="shared" si="46"/>
        <v>1</v>
      </c>
      <c r="X211" s="68">
        <f t="shared" si="46"/>
        <v>1</v>
      </c>
      <c r="Y211" s="68">
        <f t="shared" si="46"/>
        <v>1</v>
      </c>
      <c r="Z211" s="68">
        <f t="shared" si="46"/>
        <v>1</v>
      </c>
      <c r="AA211" s="68">
        <f t="shared" si="46"/>
        <v>1</v>
      </c>
      <c r="AB211" s="68">
        <f t="shared" si="46"/>
        <v>1</v>
      </c>
      <c r="AC211" s="68">
        <f t="shared" si="46"/>
        <v>1</v>
      </c>
      <c r="AD211" s="68">
        <f t="shared" si="46"/>
        <v>1</v>
      </c>
      <c r="AE211" s="68">
        <f t="shared" si="46"/>
        <v>1</v>
      </c>
      <c r="AF211" s="68">
        <f t="shared" si="46"/>
        <v>1</v>
      </c>
      <c r="AG211" s="68">
        <f t="shared" si="46"/>
        <v>1</v>
      </c>
      <c r="AH211" s="68">
        <f t="shared" si="46"/>
        <v>1</v>
      </c>
      <c r="AI211" s="68">
        <f t="shared" si="46"/>
        <v>1</v>
      </c>
      <c r="AJ211" s="1"/>
      <c r="AK211" s="2">
        <f>SUMIFS('IND Balance'!E$5:E$141,'IND Balance'!$C$5:$C$141,'Service shares'!$B211,'IND Balance'!$D$5:$D$141,"*"&amp;'Service shares'!$A211)*F211</f>
        <v>2.9106633600000001E-2</v>
      </c>
      <c r="AL211" s="2">
        <f>SUMIFS('IND Balance'!F$5:F$141,'IND Balance'!$C$5:$C$141,'Service shares'!$B211,'IND Balance'!$D$5:$D$141,"*"&amp;'Service shares'!$A211)*G211</f>
        <v>0.24813907560000001</v>
      </c>
      <c r="AM211" s="2">
        <f>SUMIFS('IND Balance'!G$5:G$141,'IND Balance'!$C$5:$C$141,'Service shares'!$B211,'IND Balance'!$D$5:$D$141,"*"&amp;'Service shares'!$A211)*H211</f>
        <v>0.1172304</v>
      </c>
      <c r="AN211" s="2">
        <f>SUMIFS('IND Balance'!H$5:H$141,'IND Balance'!$C$5:$C$141,'Service shares'!$B211,'IND Balance'!$D$5:$D$141,"*"&amp;'Service shares'!$A211)*I211</f>
        <v>1.05800436E-2</v>
      </c>
      <c r="AO211" s="2">
        <f>SUMIFS('IND Balance'!I$5:I$141,'IND Balance'!$C$5:$C$141,'Service shares'!$B211,'IND Balance'!$D$5:$D$141,"*"&amp;'Service shares'!$A211)*J211</f>
        <v>1.2923646767999999</v>
      </c>
      <c r="AP211" s="2">
        <f>SUMIFS('IND Balance'!J$5:J$141,'IND Balance'!$C$5:$C$141,'Service shares'!$B211,'IND Balance'!$D$5:$D$141,"*"&amp;'Service shares'!$A211)*K211</f>
        <v>0.33465929760000002</v>
      </c>
      <c r="AQ211" s="2">
        <f>SUMIFS('IND Balance'!K$5:K$141,'IND Balance'!$C$5:$C$141,'Service shares'!$B211,'IND Balance'!$D$5:$D$141,"*"&amp;'Service shares'!$A211)*L211</f>
        <v>1.50013044E-2</v>
      </c>
      <c r="AR211" s="2">
        <f>SUMIFS('IND Balance'!L$5:L$141,'IND Balance'!$C$5:$C$141,'Service shares'!$B211,'IND Balance'!$D$5:$D$141,"*"&amp;'Service shares'!$A211)*M211</f>
        <v>1.5117990515999999</v>
      </c>
      <c r="AS211" s="2">
        <f>SUMIFS('IND Balance'!M$5:M$141,'IND Balance'!$C$5:$C$141,'Service shares'!$B211,'IND Balance'!$D$5:$D$141,"*"&amp;'Service shares'!$A211)*N211</f>
        <v>13.312998234</v>
      </c>
      <c r="AT211" s="2">
        <f>SUMIFS('IND Balance'!N$5:N$141,'IND Balance'!$C$5:$C$141,'Service shares'!$B211,'IND Balance'!$D$5:$D$141,"*"&amp;'Service shares'!$A211)*O211</f>
        <v>0</v>
      </c>
      <c r="AU211" s="2">
        <f>SUMIFS('IND Balance'!O$5:O$141,'IND Balance'!$C$5:$C$141,'Service shares'!$B211,'IND Balance'!$D$5:$D$141,"*"&amp;'Service shares'!$A211)*P211</f>
        <v>3.363088968</v>
      </c>
      <c r="AV211" s="2">
        <f>SUMIFS('IND Balance'!P$5:P$141,'IND Balance'!$C$5:$C$141,'Service shares'!$B211,'IND Balance'!$D$5:$D$141,"*"&amp;'Service shares'!$A211)*Q211</f>
        <v>1.0318745412000001</v>
      </c>
      <c r="AW211" s="2">
        <f>SUMIFS('IND Balance'!Q$5:Q$141,'IND Balance'!$C$5:$C$141,'Service shares'!$B211,'IND Balance'!$D$5:$D$141,"*"&amp;'Service shares'!$A211)*R211</f>
        <v>1.6168961051999999</v>
      </c>
      <c r="AX211" s="2">
        <f>SUMIFS('IND Balance'!R$5:R$141,'IND Balance'!$C$5:$C$141,'Service shares'!$B211,'IND Balance'!$D$5:$D$141,"*"&amp;'Service shares'!$A211)*S211</f>
        <v>0.19739924640000001</v>
      </c>
      <c r="AY211" s="2">
        <f>SUMIFS('IND Balance'!S$5:S$141,'IND Balance'!$C$5:$C$141,'Service shares'!$B211,'IND Balance'!$D$5:$D$141,"*"&amp;'Service shares'!$A211)*T211</f>
        <v>0.50036028119999998</v>
      </c>
      <c r="AZ211" s="2">
        <f>SUMIFS('IND Balance'!T$5:T$141,'IND Balance'!$C$5:$C$141,'Service shares'!$B211,'IND Balance'!$D$5:$D$141,"*"&amp;'Service shares'!$A211)*U211</f>
        <v>1.5448998923999999</v>
      </c>
      <c r="BA211" s="2">
        <f>SUMIFS('IND Balance'!U$5:U$141,'IND Balance'!$C$5:$C$141,'Service shares'!$B211,'IND Balance'!$D$5:$D$141,"*"&amp;'Service shares'!$A211)*V211</f>
        <v>3.3172100136</v>
      </c>
      <c r="BB211" s="2">
        <f>SUMIFS('IND Balance'!V$5:V$141,'IND Balance'!$C$5:$C$141,'Service shares'!$B211,'IND Balance'!$D$5:$D$141,"*"&amp;'Service shares'!$A211)*W211</f>
        <v>3.2754466835999998</v>
      </c>
      <c r="BC211" s="2">
        <f>SUMIFS('IND Balance'!W$5:W$141,'IND Balance'!$C$5:$C$141,'Service shares'!$B211,'IND Balance'!$D$5:$D$141,"*"&amp;'Service shares'!$A211)*X211</f>
        <v>2.3293554876</v>
      </c>
      <c r="BD211" s="2">
        <f>SUMIFS('IND Balance'!X$5:X$141,'IND Balance'!$C$5:$C$141,'Service shares'!$B211,'IND Balance'!$D$5:$D$141,"*"&amp;'Service shares'!$A211)*Y211</f>
        <v>257.17499805239999</v>
      </c>
      <c r="BE211" s="2">
        <f>SUMIFS('IND Balance'!Y$5:Y$141,'IND Balance'!$C$5:$C$141,'Service shares'!$B211,'IND Balance'!$D$5:$D$141,"*"&amp;'Service shares'!$A211)*Z211</f>
        <v>0.73030352399999998</v>
      </c>
      <c r="BF211" s="2">
        <f>SUMIFS('IND Balance'!Z$5:Z$141,'IND Balance'!$C$5:$C$141,'Service shares'!$B211,'IND Balance'!$D$5:$D$141,"*"&amp;'Service shares'!$A211)*AA211</f>
        <v>0</v>
      </c>
      <c r="BG211" s="2">
        <f>SUMIFS('IND Balance'!AA$5:AA$141,'IND Balance'!$C$5:$C$141,'Service shares'!$B211,'IND Balance'!$D$5:$D$141,"*"&amp;'Service shares'!$A211)*AB211</f>
        <v>0</v>
      </c>
      <c r="BH211" s="2">
        <f>SUMIFS('IND Balance'!AB$5:AB$141,'IND Balance'!$C$5:$C$141,'Service shares'!$B211,'IND Balance'!$D$5:$D$141,"*"&amp;'Service shares'!$A211)*AC211</f>
        <v>0</v>
      </c>
      <c r="BI211" s="2">
        <f>SUMIFS('IND Balance'!AC$5:AC$141,'IND Balance'!$C$5:$C$141,'Service shares'!$B211,'IND Balance'!$D$5:$D$141,"*"&amp;'Service shares'!$A211)*AD211</f>
        <v>0.87583669200000003</v>
      </c>
      <c r="BJ211" s="2">
        <f>SUMIFS('IND Balance'!AD$5:AD$141,'IND Balance'!$C$5:$C$141,'Service shares'!$B211,'IND Balance'!$D$5:$D$141,"*"&amp;'Service shares'!$A211)*AE211</f>
        <v>0</v>
      </c>
      <c r="BK211" s="2">
        <f>SUMIFS('IND Balance'!AE$5:AE$141,'IND Balance'!$C$5:$C$141,'Service shares'!$B211,'IND Balance'!$D$5:$D$141,"*"&amp;'Service shares'!$A211)*AF211</f>
        <v>0</v>
      </c>
      <c r="BL211" s="2">
        <f>SUMIFS('IND Balance'!AF$5:AF$141,'IND Balance'!$C$5:$C$141,'Service shares'!$B211,'IND Balance'!$D$5:$D$141,"*"&amp;'Service shares'!$A211)*AG211</f>
        <v>0</v>
      </c>
      <c r="BM211" s="2">
        <f>SUMIFS('IND Balance'!AG$5:AG$141,'IND Balance'!$C$5:$C$141,'Service shares'!$B211,'IND Balance'!$D$5:$D$141,"*"&amp;'Service shares'!$A211)*AH211</f>
        <v>17.3355668172</v>
      </c>
      <c r="BN211" s="2">
        <f>SUMIFS('IND Balance'!AH$5:AH$141,'IND Balance'!$C$5:$C$141,'Service shares'!$B211,'IND Balance'!$D$5:$D$141,"*"&amp;'Service shares'!$A211)*AI211</f>
        <v>0</v>
      </c>
    </row>
    <row r="212" spans="1:66" x14ac:dyDescent="0.45">
      <c r="A212" s="67" t="str">
        <f t="shared" si="47"/>
        <v>BIO</v>
      </c>
      <c r="B212" s="67" t="s">
        <v>129</v>
      </c>
      <c r="C212" s="67" t="s">
        <v>181</v>
      </c>
      <c r="D212" s="68">
        <v>1</v>
      </c>
      <c r="E212" s="68"/>
      <c r="F212" s="68">
        <f t="shared" si="45"/>
        <v>1</v>
      </c>
      <c r="G212" s="68">
        <f t="shared" si="45"/>
        <v>1</v>
      </c>
      <c r="H212" s="68">
        <f t="shared" si="45"/>
        <v>1</v>
      </c>
      <c r="I212" s="68">
        <f t="shared" si="45"/>
        <v>1</v>
      </c>
      <c r="J212" s="68">
        <f t="shared" si="45"/>
        <v>1</v>
      </c>
      <c r="K212" s="68">
        <f t="shared" si="45"/>
        <v>1</v>
      </c>
      <c r="L212" s="68">
        <f t="shared" si="45"/>
        <v>1</v>
      </c>
      <c r="M212" s="68">
        <f t="shared" si="45"/>
        <v>1</v>
      </c>
      <c r="N212" s="68">
        <f t="shared" si="45"/>
        <v>1</v>
      </c>
      <c r="O212" s="68">
        <f t="shared" si="45"/>
        <v>1</v>
      </c>
      <c r="P212" s="68">
        <f t="shared" si="45"/>
        <v>1</v>
      </c>
      <c r="Q212" s="68">
        <f t="shared" si="45"/>
        <v>1</v>
      </c>
      <c r="R212" s="68">
        <f t="shared" si="45"/>
        <v>1</v>
      </c>
      <c r="S212" s="68">
        <f t="shared" si="45"/>
        <v>1</v>
      </c>
      <c r="T212" s="68">
        <f t="shared" si="45"/>
        <v>1</v>
      </c>
      <c r="U212" s="68">
        <f t="shared" si="45"/>
        <v>1</v>
      </c>
      <c r="V212" s="68">
        <f t="shared" si="46"/>
        <v>1</v>
      </c>
      <c r="W212" s="68">
        <f t="shared" si="46"/>
        <v>1</v>
      </c>
      <c r="X212" s="68">
        <f t="shared" si="46"/>
        <v>1</v>
      </c>
      <c r="Y212" s="68">
        <f t="shared" si="46"/>
        <v>1</v>
      </c>
      <c r="Z212" s="68">
        <f t="shared" si="46"/>
        <v>1</v>
      </c>
      <c r="AA212" s="68">
        <f t="shared" si="46"/>
        <v>1</v>
      </c>
      <c r="AB212" s="68">
        <f t="shared" si="46"/>
        <v>1</v>
      </c>
      <c r="AC212" s="68">
        <f t="shared" si="46"/>
        <v>1</v>
      </c>
      <c r="AD212" s="68">
        <f t="shared" si="46"/>
        <v>1</v>
      </c>
      <c r="AE212" s="68">
        <f t="shared" si="46"/>
        <v>1</v>
      </c>
      <c r="AF212" s="68">
        <f t="shared" si="46"/>
        <v>1</v>
      </c>
      <c r="AG212" s="68">
        <f t="shared" si="46"/>
        <v>1</v>
      </c>
      <c r="AH212" s="68">
        <f t="shared" si="46"/>
        <v>1</v>
      </c>
      <c r="AI212" s="68">
        <f t="shared" si="46"/>
        <v>1</v>
      </c>
      <c r="AJ212" s="1"/>
      <c r="AK212" s="2">
        <f>SUMIFS('IND Balance'!E$5:E$141,'IND Balance'!$C$5:$C$141,'Service shares'!$B212,'IND Balance'!$D$5:$D$141,"*"&amp;'Service shares'!$A212)*F212</f>
        <v>0</v>
      </c>
      <c r="AL212" s="2">
        <f>SUMIFS('IND Balance'!F$5:F$141,'IND Balance'!$C$5:$C$141,'Service shares'!$B212,'IND Balance'!$D$5:$D$141,"*"&amp;'Service shares'!$A212)*G212</f>
        <v>0</v>
      </c>
      <c r="AM212" s="2">
        <f>SUMIFS('IND Balance'!G$5:G$141,'IND Balance'!$C$5:$C$141,'Service shares'!$B212,'IND Balance'!$D$5:$D$141,"*"&amp;'Service shares'!$A212)*H212</f>
        <v>0</v>
      </c>
      <c r="AN212" s="2">
        <f>SUMIFS('IND Balance'!H$5:H$141,'IND Balance'!$C$5:$C$141,'Service shares'!$B212,'IND Balance'!$D$5:$D$141,"*"&amp;'Service shares'!$A212)*I212</f>
        <v>5.8615200000000001E-5</v>
      </c>
      <c r="AO212" s="2">
        <f>SUMIFS('IND Balance'!I$5:I$141,'IND Balance'!$C$5:$C$141,'Service shares'!$B212,'IND Balance'!$D$5:$D$141,"*"&amp;'Service shares'!$A212)*J212</f>
        <v>8.4707337600000002E-2</v>
      </c>
      <c r="AP212" s="2">
        <f>SUMIFS('IND Balance'!J$5:J$141,'IND Balance'!$C$5:$C$141,'Service shares'!$B212,'IND Balance'!$D$5:$D$141,"*"&amp;'Service shares'!$A212)*K212</f>
        <v>7.6915702799999999E-2</v>
      </c>
      <c r="AQ212" s="2">
        <f>SUMIFS('IND Balance'!K$5:K$141,'IND Balance'!$C$5:$C$141,'Service shares'!$B212,'IND Balance'!$D$5:$D$141,"*"&amp;'Service shares'!$A212)*L212</f>
        <v>0</v>
      </c>
      <c r="AR212" s="2">
        <f>SUMIFS('IND Balance'!L$5:L$141,'IND Balance'!$C$5:$C$141,'Service shares'!$B212,'IND Balance'!$D$5:$D$141,"*"&amp;'Service shares'!$A212)*M212</f>
        <v>0</v>
      </c>
      <c r="AS212" s="2">
        <f>SUMIFS('IND Balance'!M$5:M$141,'IND Balance'!$C$5:$C$141,'Service shares'!$B212,'IND Balance'!$D$5:$D$141,"*"&amp;'Service shares'!$A212)*N212</f>
        <v>3.60022932E-2</v>
      </c>
      <c r="AT212" s="2">
        <f>SUMIFS('IND Balance'!N$5:N$141,'IND Balance'!$C$5:$C$141,'Service shares'!$B212,'IND Balance'!$D$5:$D$141,"*"&amp;'Service shares'!$A212)*O212</f>
        <v>0</v>
      </c>
      <c r="AU212" s="2">
        <f>SUMIFS('IND Balance'!O$5:O$141,'IND Balance'!$C$5:$C$141,'Service shares'!$B212,'IND Balance'!$D$5:$D$141,"*"&amp;'Service shares'!$A212)*P212</f>
        <v>1.0716700751999999</v>
      </c>
      <c r="AV212" s="2">
        <f>SUMIFS('IND Balance'!P$5:P$141,'IND Balance'!$C$5:$C$141,'Service shares'!$B212,'IND Balance'!$D$5:$D$141,"*"&amp;'Service shares'!$A212)*Q212</f>
        <v>1.0002055860000001</v>
      </c>
      <c r="AW212" s="2">
        <f>SUMIFS('IND Balance'!Q$5:Q$141,'IND Balance'!$C$5:$C$141,'Service shares'!$B212,'IND Balance'!$D$5:$D$141,"*"&amp;'Service shares'!$A212)*R212</f>
        <v>0.1870201692</v>
      </c>
      <c r="AX212" s="2">
        <f>SUMIFS('IND Balance'!R$5:R$141,'IND Balance'!$C$5:$C$141,'Service shares'!$B212,'IND Balance'!$D$5:$D$141,"*"&amp;'Service shares'!$A212)*S212</f>
        <v>0.25876517399999999</v>
      </c>
      <c r="AY212" s="2">
        <f>SUMIFS('IND Balance'!S$5:S$141,'IND Balance'!$C$5:$C$141,'Service shares'!$B212,'IND Balance'!$D$5:$D$141,"*"&amp;'Service shares'!$A212)*T212</f>
        <v>0.58961029679999999</v>
      </c>
      <c r="AZ212" s="2">
        <f>SUMIFS('IND Balance'!T$5:T$141,'IND Balance'!$C$5:$C$141,'Service shares'!$B212,'IND Balance'!$D$5:$D$141,"*"&amp;'Service shares'!$A212)*U212</f>
        <v>5.3302150800000003E-2</v>
      </c>
      <c r="BA212" s="2">
        <f>SUMIFS('IND Balance'!U$5:U$141,'IND Balance'!$C$5:$C$141,'Service shares'!$B212,'IND Balance'!$D$5:$D$141,"*"&amp;'Service shares'!$A212)*V212</f>
        <v>1.3866765336</v>
      </c>
      <c r="BB212" s="2">
        <f>SUMIFS('IND Balance'!V$5:V$141,'IND Balance'!$C$5:$C$141,'Service shares'!$B212,'IND Balance'!$D$5:$D$141,"*"&amp;'Service shares'!$A212)*W212</f>
        <v>0.4015015596</v>
      </c>
      <c r="BC212" s="2">
        <f>SUMIFS('IND Balance'!W$5:W$141,'IND Balance'!$C$5:$C$141,'Service shares'!$B212,'IND Balance'!$D$5:$D$141,"*"&amp;'Service shares'!$A212)*X212</f>
        <v>2.6867030544000001</v>
      </c>
      <c r="BD212" s="2">
        <f>SUMIFS('IND Balance'!X$5:X$141,'IND Balance'!$C$5:$C$141,'Service shares'!$B212,'IND Balance'!$D$5:$D$141,"*"&amp;'Service shares'!$A212)*Y212</f>
        <v>0</v>
      </c>
      <c r="BE212" s="2">
        <f>SUMIFS('IND Balance'!Y$5:Y$141,'IND Balance'!$C$5:$C$141,'Service shares'!$B212,'IND Balance'!$D$5:$D$141,"*"&amp;'Service shares'!$A212)*Z212</f>
        <v>0</v>
      </c>
      <c r="BF212" s="2">
        <f>SUMIFS('IND Balance'!Z$5:Z$141,'IND Balance'!$C$5:$C$141,'Service shares'!$B212,'IND Balance'!$D$5:$D$141,"*"&amp;'Service shares'!$A212)*AA212</f>
        <v>0</v>
      </c>
      <c r="BG212" s="2">
        <f>SUMIFS('IND Balance'!AA$5:AA$141,'IND Balance'!$C$5:$C$141,'Service shares'!$B212,'IND Balance'!$D$5:$D$141,"*"&amp;'Service shares'!$A212)*AB212</f>
        <v>0</v>
      </c>
      <c r="BH212" s="2">
        <f>SUMIFS('IND Balance'!AB$5:AB$141,'IND Balance'!$C$5:$C$141,'Service shares'!$B212,'IND Balance'!$D$5:$D$141,"*"&amp;'Service shares'!$A212)*AC212</f>
        <v>1.11620088E-2</v>
      </c>
      <c r="BI212" s="2">
        <f>SUMIFS('IND Balance'!AC$5:AC$141,'IND Balance'!$C$5:$C$141,'Service shares'!$B212,'IND Balance'!$D$5:$D$141,"*"&amp;'Service shares'!$A212)*AD212</f>
        <v>5.1568815599999998E-2</v>
      </c>
      <c r="BJ212" s="2">
        <f>SUMIFS('IND Balance'!AD$5:AD$141,'IND Balance'!$C$5:$C$141,'Service shares'!$B212,'IND Balance'!$D$5:$D$141,"*"&amp;'Service shares'!$A212)*AE212</f>
        <v>0</v>
      </c>
      <c r="BK212" s="2">
        <f>SUMIFS('IND Balance'!AE$5:AE$141,'IND Balance'!$C$5:$C$141,'Service shares'!$B212,'IND Balance'!$D$5:$D$141,"*"&amp;'Service shares'!$A212)*AF212</f>
        <v>0</v>
      </c>
      <c r="BL212" s="2">
        <f>SUMIFS('IND Balance'!AF$5:AF$141,'IND Balance'!$C$5:$C$141,'Service shares'!$B212,'IND Balance'!$D$5:$D$141,"*"&amp;'Service shares'!$A212)*AG212</f>
        <v>4.5996184799999999E-2</v>
      </c>
      <c r="BM212" s="2">
        <f>SUMIFS('IND Balance'!AG$5:AG$141,'IND Balance'!$C$5:$C$141,'Service shares'!$B212,'IND Balance'!$D$5:$D$141,"*"&amp;'Service shares'!$A212)*AH212</f>
        <v>0.21089330279999999</v>
      </c>
      <c r="BN212" s="2">
        <f>SUMIFS('IND Balance'!AH$5:AH$141,'IND Balance'!$C$5:$C$141,'Service shares'!$B212,'IND Balance'!$D$5:$D$141,"*"&amp;'Service shares'!$A212)*AI212</f>
        <v>0</v>
      </c>
    </row>
    <row r="213" spans="1:66" x14ac:dyDescent="0.45">
      <c r="A213" t="s">
        <v>376</v>
      </c>
      <c r="B213" t="s">
        <v>128</v>
      </c>
      <c r="C213" t="s">
        <v>173</v>
      </c>
      <c r="D213" s="1">
        <v>0.33090024330900242</v>
      </c>
      <c r="E213" s="1"/>
      <c r="F213" s="1">
        <f t="shared" ref="F213:U273" si="48">$D213</f>
        <v>0.33090024330900242</v>
      </c>
      <c r="G213" s="1">
        <f t="shared" si="48"/>
        <v>0.33090024330900242</v>
      </c>
      <c r="H213" s="1">
        <f t="shared" si="48"/>
        <v>0.33090024330900242</v>
      </c>
      <c r="I213" s="1">
        <f t="shared" si="48"/>
        <v>0.33090024330900242</v>
      </c>
      <c r="J213" s="1">
        <f t="shared" si="48"/>
        <v>0.33090024330900242</v>
      </c>
      <c r="K213" s="1">
        <f t="shared" si="48"/>
        <v>0.33090024330900242</v>
      </c>
      <c r="L213" s="1">
        <f t="shared" si="48"/>
        <v>0.33090024330900242</v>
      </c>
      <c r="M213" s="1">
        <f t="shared" si="48"/>
        <v>0.33090024330900242</v>
      </c>
      <c r="N213" s="1">
        <f t="shared" si="48"/>
        <v>0.33090024330900242</v>
      </c>
      <c r="O213" s="1">
        <f t="shared" si="48"/>
        <v>0.33090024330900242</v>
      </c>
      <c r="P213" s="1">
        <f t="shared" si="48"/>
        <v>0.33090024330900242</v>
      </c>
      <c r="Q213" s="1">
        <f t="shared" si="48"/>
        <v>0.33090024330900242</v>
      </c>
      <c r="R213" s="1">
        <f t="shared" si="48"/>
        <v>0.33090024330900242</v>
      </c>
      <c r="S213" s="1">
        <f t="shared" si="48"/>
        <v>0.33090024330900242</v>
      </c>
      <c r="T213" s="1">
        <f t="shared" si="48"/>
        <v>0.33090024330900242</v>
      </c>
      <c r="U213" s="1">
        <f t="shared" si="48"/>
        <v>0.33090024330900242</v>
      </c>
      <c r="V213" s="1">
        <f t="shared" ref="G213:V229" si="49">$D213</f>
        <v>0.33090024330900242</v>
      </c>
      <c r="W213" s="1">
        <f t="shared" si="46"/>
        <v>0.33090024330900242</v>
      </c>
      <c r="X213" s="1">
        <f t="shared" si="46"/>
        <v>0.33090024330900242</v>
      </c>
      <c r="Y213" s="1">
        <f t="shared" si="46"/>
        <v>0.33090024330900242</v>
      </c>
      <c r="Z213" s="1">
        <f t="shared" si="46"/>
        <v>0.33090024330900242</v>
      </c>
      <c r="AA213" s="1">
        <f t="shared" si="46"/>
        <v>0.33090024330900242</v>
      </c>
      <c r="AB213" s="1">
        <f t="shared" si="46"/>
        <v>0.33090024330900242</v>
      </c>
      <c r="AC213" s="1">
        <f t="shared" si="46"/>
        <v>0.33090024330900242</v>
      </c>
      <c r="AD213" s="1">
        <f t="shared" si="46"/>
        <v>0.33090024330900242</v>
      </c>
      <c r="AE213" s="1">
        <f t="shared" si="46"/>
        <v>0.33090024330900242</v>
      </c>
      <c r="AF213" s="1">
        <f t="shared" si="46"/>
        <v>0.33090024330900242</v>
      </c>
      <c r="AG213" s="1">
        <f t="shared" si="46"/>
        <v>0.33090024330900242</v>
      </c>
      <c r="AH213" s="1">
        <f t="shared" si="46"/>
        <v>0.33090024330900242</v>
      </c>
      <c r="AI213" s="1">
        <f t="shared" si="46"/>
        <v>0.33090024330900242</v>
      </c>
      <c r="AJ213" s="1"/>
      <c r="AK213" s="2">
        <f>SUMIFS('IND Balance'!E$5:E$141,'IND Balance'!$C$5:$C$141,'Service shares'!$B213,'IND Balance'!$D$5:$D$141,"*"&amp;'Service shares'!$A213)*F213</f>
        <v>0</v>
      </c>
      <c r="AL213" s="2">
        <f>SUMIFS('IND Balance'!F$5:F$141,'IND Balance'!$C$5:$C$141,'Service shares'!$B213,'IND Balance'!$D$5:$D$141,"*"&amp;'Service shares'!$A213)*G213</f>
        <v>0</v>
      </c>
      <c r="AM213" s="2">
        <f>SUMIFS('IND Balance'!G$5:G$141,'IND Balance'!$C$5:$C$141,'Service shares'!$B213,'IND Balance'!$D$5:$D$141,"*"&amp;'Service shares'!$A213)*H213</f>
        <v>0</v>
      </c>
      <c r="AN213" s="2">
        <f>SUMIFS('IND Balance'!H$5:H$141,'IND Balance'!$C$5:$C$141,'Service shares'!$B213,'IND Balance'!$D$5:$D$141,"*"&amp;'Service shares'!$A213)*I213</f>
        <v>0</v>
      </c>
      <c r="AO213" s="2">
        <f>SUMIFS('IND Balance'!I$5:I$141,'IND Balance'!$C$5:$C$141,'Service shares'!$B213,'IND Balance'!$D$5:$D$141,"*"&amp;'Service shares'!$A213)*J213</f>
        <v>0</v>
      </c>
      <c r="AP213" s="2">
        <f>SUMIFS('IND Balance'!J$5:J$141,'IND Balance'!$C$5:$C$141,'Service shares'!$B213,'IND Balance'!$D$5:$D$141,"*"&amp;'Service shares'!$A213)*K213</f>
        <v>0</v>
      </c>
      <c r="AQ213" s="2">
        <f>SUMIFS('IND Balance'!K$5:K$141,'IND Balance'!$C$5:$C$141,'Service shares'!$B213,'IND Balance'!$D$5:$D$141,"*"&amp;'Service shares'!$A213)*L213</f>
        <v>0</v>
      </c>
      <c r="AR213" s="2">
        <f>SUMIFS('IND Balance'!L$5:L$141,'IND Balance'!$C$5:$C$141,'Service shares'!$B213,'IND Balance'!$D$5:$D$141,"*"&amp;'Service shares'!$A213)*M213</f>
        <v>0</v>
      </c>
      <c r="AS213" s="2">
        <f>SUMIFS('IND Balance'!M$5:M$141,'IND Balance'!$C$5:$C$141,'Service shares'!$B213,'IND Balance'!$D$5:$D$141,"*"&amp;'Service shares'!$A213)*N213</f>
        <v>0</v>
      </c>
      <c r="AT213" s="2">
        <f>SUMIFS('IND Balance'!N$5:N$141,'IND Balance'!$C$5:$C$141,'Service shares'!$B213,'IND Balance'!$D$5:$D$141,"*"&amp;'Service shares'!$A213)*O213</f>
        <v>0</v>
      </c>
      <c r="AU213" s="2">
        <f>SUMIFS('IND Balance'!O$5:O$141,'IND Balance'!$C$5:$C$141,'Service shares'!$B213,'IND Balance'!$D$5:$D$141,"*"&amp;'Service shares'!$A213)*P213</f>
        <v>0</v>
      </c>
      <c r="AV213" s="2">
        <f>SUMIFS('IND Balance'!P$5:P$141,'IND Balance'!$C$5:$C$141,'Service shares'!$B213,'IND Balance'!$D$5:$D$141,"*"&amp;'Service shares'!$A213)*Q213</f>
        <v>0</v>
      </c>
      <c r="AW213" s="2">
        <f>SUMIFS('IND Balance'!Q$5:Q$141,'IND Balance'!$C$5:$C$141,'Service shares'!$B213,'IND Balance'!$D$5:$D$141,"*"&amp;'Service shares'!$A213)*R213</f>
        <v>0</v>
      </c>
      <c r="AX213" s="2">
        <f>SUMIFS('IND Balance'!R$5:R$141,'IND Balance'!$C$5:$C$141,'Service shares'!$B213,'IND Balance'!$D$5:$D$141,"*"&amp;'Service shares'!$A213)*S213</f>
        <v>0</v>
      </c>
      <c r="AY213" s="2">
        <f>SUMIFS('IND Balance'!S$5:S$141,'IND Balance'!$C$5:$C$141,'Service shares'!$B213,'IND Balance'!$D$5:$D$141,"*"&amp;'Service shares'!$A213)*T213</f>
        <v>0</v>
      </c>
      <c r="AZ213" s="2">
        <f>SUMIFS('IND Balance'!T$5:T$141,'IND Balance'!$C$5:$C$141,'Service shares'!$B213,'IND Balance'!$D$5:$D$141,"*"&amp;'Service shares'!$A213)*U213</f>
        <v>0</v>
      </c>
      <c r="BA213" s="2">
        <f>SUMIFS('IND Balance'!U$5:U$141,'IND Balance'!$C$5:$C$141,'Service shares'!$B213,'IND Balance'!$D$5:$D$141,"*"&amp;'Service shares'!$A213)*V213</f>
        <v>0</v>
      </c>
      <c r="BB213" s="2">
        <f>SUMIFS('IND Balance'!V$5:V$141,'IND Balance'!$C$5:$C$141,'Service shares'!$B213,'IND Balance'!$D$5:$D$141,"*"&amp;'Service shares'!$A213)*W213</f>
        <v>0</v>
      </c>
      <c r="BC213" s="2">
        <f>SUMIFS('IND Balance'!W$5:W$141,'IND Balance'!$C$5:$C$141,'Service shares'!$B213,'IND Balance'!$D$5:$D$141,"*"&amp;'Service shares'!$A213)*X213</f>
        <v>0</v>
      </c>
      <c r="BD213" s="2">
        <f>SUMIFS('IND Balance'!X$5:X$141,'IND Balance'!$C$5:$C$141,'Service shares'!$B213,'IND Balance'!$D$5:$D$141,"*"&amp;'Service shares'!$A213)*Y213</f>
        <v>0</v>
      </c>
      <c r="BE213" s="2">
        <f>SUMIFS('IND Balance'!Y$5:Y$141,'IND Balance'!$C$5:$C$141,'Service shares'!$B213,'IND Balance'!$D$5:$D$141,"*"&amp;'Service shares'!$A213)*Z213</f>
        <v>0</v>
      </c>
      <c r="BF213" s="2">
        <f>SUMIFS('IND Balance'!Z$5:Z$141,'IND Balance'!$C$5:$C$141,'Service shares'!$B213,'IND Balance'!$D$5:$D$141,"*"&amp;'Service shares'!$A213)*AA213</f>
        <v>0</v>
      </c>
      <c r="BG213" s="2">
        <f>SUMIFS('IND Balance'!AA$5:AA$141,'IND Balance'!$C$5:$C$141,'Service shares'!$B213,'IND Balance'!$D$5:$D$141,"*"&amp;'Service shares'!$A213)*AB213</f>
        <v>0</v>
      </c>
      <c r="BH213" s="2">
        <f>SUMIFS('IND Balance'!AB$5:AB$141,'IND Balance'!$C$5:$C$141,'Service shares'!$B213,'IND Balance'!$D$5:$D$141,"*"&amp;'Service shares'!$A213)*AC213</f>
        <v>0</v>
      </c>
      <c r="BI213" s="2">
        <f>SUMIFS('IND Balance'!AC$5:AC$141,'IND Balance'!$C$5:$C$141,'Service shares'!$B213,'IND Balance'!$D$5:$D$141,"*"&amp;'Service shares'!$A213)*AD213</f>
        <v>0</v>
      </c>
      <c r="BJ213" s="2">
        <f>SUMIFS('IND Balance'!AD$5:AD$141,'IND Balance'!$C$5:$C$141,'Service shares'!$B213,'IND Balance'!$D$5:$D$141,"*"&amp;'Service shares'!$A213)*AE213</f>
        <v>0</v>
      </c>
      <c r="BK213" s="2">
        <f>SUMIFS('IND Balance'!AE$5:AE$141,'IND Balance'!$C$5:$C$141,'Service shares'!$B213,'IND Balance'!$D$5:$D$141,"*"&amp;'Service shares'!$A213)*AF213</f>
        <v>0</v>
      </c>
      <c r="BL213" s="2">
        <f>SUMIFS('IND Balance'!AF$5:AF$141,'IND Balance'!$C$5:$C$141,'Service shares'!$B213,'IND Balance'!$D$5:$D$141,"*"&amp;'Service shares'!$A213)*AG213</f>
        <v>0</v>
      </c>
      <c r="BM213" s="2">
        <f>SUMIFS('IND Balance'!AG$5:AG$141,'IND Balance'!$C$5:$C$141,'Service shares'!$B213,'IND Balance'!$D$5:$D$141,"*"&amp;'Service shares'!$A213)*AH213</f>
        <v>0</v>
      </c>
      <c r="BN213" s="2">
        <f>SUMIFS('IND Balance'!AH$5:AH$141,'IND Balance'!$C$5:$C$141,'Service shares'!$B213,'IND Balance'!$D$5:$D$141,"*"&amp;'Service shares'!$A213)*AI213</f>
        <v>0</v>
      </c>
    </row>
    <row r="214" spans="1:66" x14ac:dyDescent="0.45">
      <c r="A214" t="s">
        <v>376</v>
      </c>
      <c r="B214" t="s">
        <v>128</v>
      </c>
      <c r="C214" t="s">
        <v>181</v>
      </c>
      <c r="D214" s="1">
        <v>0.40632603406326034</v>
      </c>
      <c r="E214" s="1"/>
      <c r="F214" s="1">
        <f t="shared" si="48"/>
        <v>0.40632603406326034</v>
      </c>
      <c r="G214" s="1">
        <f t="shared" si="49"/>
        <v>0.40632603406326034</v>
      </c>
      <c r="H214" s="1">
        <f t="shared" si="49"/>
        <v>0.40632603406326034</v>
      </c>
      <c r="I214" s="1">
        <f t="shared" si="49"/>
        <v>0.40632603406326034</v>
      </c>
      <c r="J214" s="1">
        <f t="shared" si="49"/>
        <v>0.40632603406326034</v>
      </c>
      <c r="K214" s="1">
        <f t="shared" si="49"/>
        <v>0.40632603406326034</v>
      </c>
      <c r="L214" s="1">
        <f t="shared" si="49"/>
        <v>0.40632603406326034</v>
      </c>
      <c r="M214" s="1">
        <f t="shared" si="49"/>
        <v>0.40632603406326034</v>
      </c>
      <c r="N214" s="1">
        <f t="shared" si="49"/>
        <v>0.40632603406326034</v>
      </c>
      <c r="O214" s="1">
        <f t="shared" si="49"/>
        <v>0.40632603406326034</v>
      </c>
      <c r="P214" s="1">
        <f t="shared" si="49"/>
        <v>0.40632603406326034</v>
      </c>
      <c r="Q214" s="1">
        <f t="shared" si="49"/>
        <v>0.40632603406326034</v>
      </c>
      <c r="R214" s="1">
        <f t="shared" si="49"/>
        <v>0.40632603406326034</v>
      </c>
      <c r="S214" s="1">
        <f t="shared" si="49"/>
        <v>0.40632603406326034</v>
      </c>
      <c r="T214" s="1">
        <f t="shared" si="49"/>
        <v>0.40632603406326034</v>
      </c>
      <c r="U214" s="1">
        <f t="shared" si="49"/>
        <v>0.40632603406326034</v>
      </c>
      <c r="V214" s="1">
        <f t="shared" si="49"/>
        <v>0.40632603406326034</v>
      </c>
      <c r="W214" s="1">
        <f t="shared" si="46"/>
        <v>0.40632603406326034</v>
      </c>
      <c r="X214" s="1">
        <f t="shared" si="46"/>
        <v>0.40632603406326034</v>
      </c>
      <c r="Y214" s="1">
        <f t="shared" si="46"/>
        <v>0.40632603406326034</v>
      </c>
      <c r="Z214" s="1">
        <f t="shared" si="46"/>
        <v>0.40632603406326034</v>
      </c>
      <c r="AA214" s="1">
        <f t="shared" si="46"/>
        <v>0.40632603406326034</v>
      </c>
      <c r="AB214" s="1">
        <f t="shared" si="46"/>
        <v>0.40632603406326034</v>
      </c>
      <c r="AC214" s="1">
        <f t="shared" si="46"/>
        <v>0.40632603406326034</v>
      </c>
      <c r="AD214" s="1">
        <f t="shared" si="46"/>
        <v>0.40632603406326034</v>
      </c>
      <c r="AE214" s="1">
        <f t="shared" si="46"/>
        <v>0.40632603406326034</v>
      </c>
      <c r="AF214" s="1">
        <f t="shared" si="46"/>
        <v>0.40632603406326034</v>
      </c>
      <c r="AG214" s="1">
        <f t="shared" si="46"/>
        <v>0.40632603406326034</v>
      </c>
      <c r="AH214" s="1">
        <f t="shared" si="46"/>
        <v>0.40632603406326034</v>
      </c>
      <c r="AI214" s="1">
        <f t="shared" si="46"/>
        <v>0.40632603406326034</v>
      </c>
      <c r="AJ214" s="1"/>
      <c r="AK214" s="2">
        <f>SUMIFS('IND Balance'!E$5:E$141,'IND Balance'!$C$5:$C$141,'Service shares'!$B214,'IND Balance'!$D$5:$D$141,"*"&amp;'Service shares'!$A214)*F214</f>
        <v>0</v>
      </c>
      <c r="AL214" s="2">
        <f>SUMIFS('IND Balance'!F$5:F$141,'IND Balance'!$C$5:$C$141,'Service shares'!$B214,'IND Balance'!$D$5:$D$141,"*"&amp;'Service shares'!$A214)*G214</f>
        <v>0</v>
      </c>
      <c r="AM214" s="2">
        <f>SUMIFS('IND Balance'!G$5:G$141,'IND Balance'!$C$5:$C$141,'Service shares'!$B214,'IND Balance'!$D$5:$D$141,"*"&amp;'Service shares'!$A214)*H214</f>
        <v>0</v>
      </c>
      <c r="AN214" s="2">
        <f>SUMIFS('IND Balance'!H$5:H$141,'IND Balance'!$C$5:$C$141,'Service shares'!$B214,'IND Balance'!$D$5:$D$141,"*"&amp;'Service shares'!$A214)*I214</f>
        <v>0</v>
      </c>
      <c r="AO214" s="2">
        <f>SUMIFS('IND Balance'!I$5:I$141,'IND Balance'!$C$5:$C$141,'Service shares'!$B214,'IND Balance'!$D$5:$D$141,"*"&amp;'Service shares'!$A214)*J214</f>
        <v>0</v>
      </c>
      <c r="AP214" s="2">
        <f>SUMIFS('IND Balance'!J$5:J$141,'IND Balance'!$C$5:$C$141,'Service shares'!$B214,'IND Balance'!$D$5:$D$141,"*"&amp;'Service shares'!$A214)*K214</f>
        <v>0</v>
      </c>
      <c r="AQ214" s="2">
        <f>SUMIFS('IND Balance'!K$5:K$141,'IND Balance'!$C$5:$C$141,'Service shares'!$B214,'IND Balance'!$D$5:$D$141,"*"&amp;'Service shares'!$A214)*L214</f>
        <v>0</v>
      </c>
      <c r="AR214" s="2">
        <f>SUMIFS('IND Balance'!L$5:L$141,'IND Balance'!$C$5:$C$141,'Service shares'!$B214,'IND Balance'!$D$5:$D$141,"*"&amp;'Service shares'!$A214)*M214</f>
        <v>0</v>
      </c>
      <c r="AS214" s="2">
        <f>SUMIFS('IND Balance'!M$5:M$141,'IND Balance'!$C$5:$C$141,'Service shares'!$B214,'IND Balance'!$D$5:$D$141,"*"&amp;'Service shares'!$A214)*N214</f>
        <v>0</v>
      </c>
      <c r="AT214" s="2">
        <f>SUMIFS('IND Balance'!N$5:N$141,'IND Balance'!$C$5:$C$141,'Service shares'!$B214,'IND Balance'!$D$5:$D$141,"*"&amp;'Service shares'!$A214)*O214</f>
        <v>0</v>
      </c>
      <c r="AU214" s="2">
        <f>SUMIFS('IND Balance'!O$5:O$141,'IND Balance'!$C$5:$C$141,'Service shares'!$B214,'IND Balance'!$D$5:$D$141,"*"&amp;'Service shares'!$A214)*P214</f>
        <v>0</v>
      </c>
      <c r="AV214" s="2">
        <f>SUMIFS('IND Balance'!P$5:P$141,'IND Balance'!$C$5:$C$141,'Service shares'!$B214,'IND Balance'!$D$5:$D$141,"*"&amp;'Service shares'!$A214)*Q214</f>
        <v>0</v>
      </c>
      <c r="AW214" s="2">
        <f>SUMIFS('IND Balance'!Q$5:Q$141,'IND Balance'!$C$5:$C$141,'Service shares'!$B214,'IND Balance'!$D$5:$D$141,"*"&amp;'Service shares'!$A214)*R214</f>
        <v>0</v>
      </c>
      <c r="AX214" s="2">
        <f>SUMIFS('IND Balance'!R$5:R$141,'IND Balance'!$C$5:$C$141,'Service shares'!$B214,'IND Balance'!$D$5:$D$141,"*"&amp;'Service shares'!$A214)*S214</f>
        <v>0</v>
      </c>
      <c r="AY214" s="2">
        <f>SUMIFS('IND Balance'!S$5:S$141,'IND Balance'!$C$5:$C$141,'Service shares'!$B214,'IND Balance'!$D$5:$D$141,"*"&amp;'Service shares'!$A214)*T214</f>
        <v>0</v>
      </c>
      <c r="AZ214" s="2">
        <f>SUMIFS('IND Balance'!T$5:T$141,'IND Balance'!$C$5:$C$141,'Service shares'!$B214,'IND Balance'!$D$5:$D$141,"*"&amp;'Service shares'!$A214)*U214</f>
        <v>0</v>
      </c>
      <c r="BA214" s="2">
        <f>SUMIFS('IND Balance'!U$5:U$141,'IND Balance'!$C$5:$C$141,'Service shares'!$B214,'IND Balance'!$D$5:$D$141,"*"&amp;'Service shares'!$A214)*V214</f>
        <v>0</v>
      </c>
      <c r="BB214" s="2">
        <f>SUMIFS('IND Balance'!V$5:V$141,'IND Balance'!$C$5:$C$141,'Service shares'!$B214,'IND Balance'!$D$5:$D$141,"*"&amp;'Service shares'!$A214)*W214</f>
        <v>0</v>
      </c>
      <c r="BC214" s="2">
        <f>SUMIFS('IND Balance'!W$5:W$141,'IND Balance'!$C$5:$C$141,'Service shares'!$B214,'IND Balance'!$D$5:$D$141,"*"&amp;'Service shares'!$A214)*X214</f>
        <v>0</v>
      </c>
      <c r="BD214" s="2">
        <f>SUMIFS('IND Balance'!X$5:X$141,'IND Balance'!$C$5:$C$141,'Service shares'!$B214,'IND Balance'!$D$5:$D$141,"*"&amp;'Service shares'!$A214)*Y214</f>
        <v>0</v>
      </c>
      <c r="BE214" s="2">
        <f>SUMIFS('IND Balance'!Y$5:Y$141,'IND Balance'!$C$5:$C$141,'Service shares'!$B214,'IND Balance'!$D$5:$D$141,"*"&amp;'Service shares'!$A214)*Z214</f>
        <v>0</v>
      </c>
      <c r="BF214" s="2">
        <f>SUMIFS('IND Balance'!Z$5:Z$141,'IND Balance'!$C$5:$C$141,'Service shares'!$B214,'IND Balance'!$D$5:$D$141,"*"&amp;'Service shares'!$A214)*AA214</f>
        <v>0</v>
      </c>
      <c r="BG214" s="2">
        <f>SUMIFS('IND Balance'!AA$5:AA$141,'IND Balance'!$C$5:$C$141,'Service shares'!$B214,'IND Balance'!$D$5:$D$141,"*"&amp;'Service shares'!$A214)*AB214</f>
        <v>0</v>
      </c>
      <c r="BH214" s="2">
        <f>SUMIFS('IND Balance'!AB$5:AB$141,'IND Balance'!$C$5:$C$141,'Service shares'!$B214,'IND Balance'!$D$5:$D$141,"*"&amp;'Service shares'!$A214)*AC214</f>
        <v>0</v>
      </c>
      <c r="BI214" s="2">
        <f>SUMIFS('IND Balance'!AC$5:AC$141,'IND Balance'!$C$5:$C$141,'Service shares'!$B214,'IND Balance'!$D$5:$D$141,"*"&amp;'Service shares'!$A214)*AD214</f>
        <v>0</v>
      </c>
      <c r="BJ214" s="2">
        <f>SUMIFS('IND Balance'!AD$5:AD$141,'IND Balance'!$C$5:$C$141,'Service shares'!$B214,'IND Balance'!$D$5:$D$141,"*"&amp;'Service shares'!$A214)*AE214</f>
        <v>0</v>
      </c>
      <c r="BK214" s="2">
        <f>SUMIFS('IND Balance'!AE$5:AE$141,'IND Balance'!$C$5:$C$141,'Service shares'!$B214,'IND Balance'!$D$5:$D$141,"*"&amp;'Service shares'!$A214)*AF214</f>
        <v>0</v>
      </c>
      <c r="BL214" s="2">
        <f>SUMIFS('IND Balance'!AF$5:AF$141,'IND Balance'!$C$5:$C$141,'Service shares'!$B214,'IND Balance'!$D$5:$D$141,"*"&amp;'Service shares'!$A214)*AG214</f>
        <v>0</v>
      </c>
      <c r="BM214" s="2">
        <f>SUMIFS('IND Balance'!AG$5:AG$141,'IND Balance'!$C$5:$C$141,'Service shares'!$B214,'IND Balance'!$D$5:$D$141,"*"&amp;'Service shares'!$A214)*AH214</f>
        <v>0</v>
      </c>
      <c r="BN214" s="2">
        <f>SUMIFS('IND Balance'!AH$5:AH$141,'IND Balance'!$C$5:$C$141,'Service shares'!$B214,'IND Balance'!$D$5:$D$141,"*"&amp;'Service shares'!$A214)*AI214</f>
        <v>0</v>
      </c>
    </row>
    <row r="215" spans="1:66" x14ac:dyDescent="0.45">
      <c r="A215" t="s">
        <v>376</v>
      </c>
      <c r="B215" t="s">
        <v>128</v>
      </c>
      <c r="C215" t="s">
        <v>184</v>
      </c>
      <c r="D215" s="1">
        <v>9.7323600973236012E-3</v>
      </c>
      <c r="E215" s="1"/>
      <c r="F215" s="1">
        <f t="shared" si="48"/>
        <v>9.7323600973236012E-3</v>
      </c>
      <c r="G215" s="1">
        <f t="shared" si="49"/>
        <v>9.7323600973236012E-3</v>
      </c>
      <c r="H215" s="1">
        <f t="shared" si="49"/>
        <v>9.7323600973236012E-3</v>
      </c>
      <c r="I215" s="1">
        <f t="shared" si="49"/>
        <v>9.7323600973236012E-3</v>
      </c>
      <c r="J215" s="1">
        <f t="shared" si="49"/>
        <v>9.7323600973236012E-3</v>
      </c>
      <c r="K215" s="1">
        <f t="shared" si="49"/>
        <v>9.7323600973236012E-3</v>
      </c>
      <c r="L215" s="1">
        <f t="shared" si="49"/>
        <v>9.7323600973236012E-3</v>
      </c>
      <c r="M215" s="1">
        <f t="shared" si="49"/>
        <v>9.7323600973236012E-3</v>
      </c>
      <c r="N215" s="1">
        <f t="shared" si="49"/>
        <v>9.7323600973236012E-3</v>
      </c>
      <c r="O215" s="1">
        <f t="shared" si="49"/>
        <v>9.7323600973236012E-3</v>
      </c>
      <c r="P215" s="1">
        <f t="shared" si="49"/>
        <v>9.7323600973236012E-3</v>
      </c>
      <c r="Q215" s="1">
        <f t="shared" si="49"/>
        <v>9.7323600973236012E-3</v>
      </c>
      <c r="R215" s="1">
        <f t="shared" si="49"/>
        <v>9.7323600973236012E-3</v>
      </c>
      <c r="S215" s="1">
        <f t="shared" si="49"/>
        <v>9.7323600973236012E-3</v>
      </c>
      <c r="T215" s="1">
        <f t="shared" si="49"/>
        <v>9.7323600973236012E-3</v>
      </c>
      <c r="U215" s="1">
        <f t="shared" si="49"/>
        <v>9.7323600973236012E-3</v>
      </c>
      <c r="V215" s="1">
        <f t="shared" si="49"/>
        <v>9.7323600973236012E-3</v>
      </c>
      <c r="W215" s="1">
        <f t="shared" si="46"/>
        <v>9.7323600973236012E-3</v>
      </c>
      <c r="X215" s="1">
        <f t="shared" si="46"/>
        <v>9.7323600973236012E-3</v>
      </c>
      <c r="Y215" s="1">
        <f t="shared" si="46"/>
        <v>9.7323600973236012E-3</v>
      </c>
      <c r="Z215" s="1">
        <f t="shared" si="46"/>
        <v>9.7323600973236012E-3</v>
      </c>
      <c r="AA215" s="1">
        <f t="shared" si="46"/>
        <v>9.7323600973236012E-3</v>
      </c>
      <c r="AB215" s="1">
        <f t="shared" si="46"/>
        <v>9.7323600973236012E-3</v>
      </c>
      <c r="AC215" s="1">
        <f t="shared" si="46"/>
        <v>9.7323600973236012E-3</v>
      </c>
      <c r="AD215" s="1">
        <f t="shared" si="46"/>
        <v>9.7323600973236012E-3</v>
      </c>
      <c r="AE215" s="1">
        <f t="shared" si="46"/>
        <v>9.7323600973236012E-3</v>
      </c>
      <c r="AF215" s="1">
        <f t="shared" si="46"/>
        <v>9.7323600973236012E-3</v>
      </c>
      <c r="AG215" s="1">
        <f t="shared" si="46"/>
        <v>9.7323600973236012E-3</v>
      </c>
      <c r="AH215" s="1">
        <f t="shared" si="46"/>
        <v>9.7323600973236012E-3</v>
      </c>
      <c r="AI215" s="1">
        <f t="shared" si="46"/>
        <v>9.7323600973236012E-3</v>
      </c>
      <c r="AJ215" s="1"/>
      <c r="AK215" s="2">
        <f>SUMIFS('IND Balance'!E$5:E$141,'IND Balance'!$C$5:$C$141,'Service shares'!$B215,'IND Balance'!$D$5:$D$141,"*"&amp;'Service shares'!$A215)*F215</f>
        <v>0</v>
      </c>
      <c r="AL215" s="2">
        <f>SUMIFS('IND Balance'!F$5:F$141,'IND Balance'!$C$5:$C$141,'Service shares'!$B215,'IND Balance'!$D$5:$D$141,"*"&amp;'Service shares'!$A215)*G215</f>
        <v>0</v>
      </c>
      <c r="AM215" s="2">
        <f>SUMIFS('IND Balance'!G$5:G$141,'IND Balance'!$C$5:$C$141,'Service shares'!$B215,'IND Balance'!$D$5:$D$141,"*"&amp;'Service shares'!$A215)*H215</f>
        <v>0</v>
      </c>
      <c r="AN215" s="2">
        <f>SUMIFS('IND Balance'!H$5:H$141,'IND Balance'!$C$5:$C$141,'Service shares'!$B215,'IND Balance'!$D$5:$D$141,"*"&amp;'Service shares'!$A215)*I215</f>
        <v>0</v>
      </c>
      <c r="AO215" s="2">
        <f>SUMIFS('IND Balance'!I$5:I$141,'IND Balance'!$C$5:$C$141,'Service shares'!$B215,'IND Balance'!$D$5:$D$141,"*"&amp;'Service shares'!$A215)*J215</f>
        <v>0</v>
      </c>
      <c r="AP215" s="2">
        <f>SUMIFS('IND Balance'!J$5:J$141,'IND Balance'!$C$5:$C$141,'Service shares'!$B215,'IND Balance'!$D$5:$D$141,"*"&amp;'Service shares'!$A215)*K215</f>
        <v>0</v>
      </c>
      <c r="AQ215" s="2">
        <f>SUMIFS('IND Balance'!K$5:K$141,'IND Balance'!$C$5:$C$141,'Service shares'!$B215,'IND Balance'!$D$5:$D$141,"*"&amp;'Service shares'!$A215)*L215</f>
        <v>0</v>
      </c>
      <c r="AR215" s="2">
        <f>SUMIFS('IND Balance'!L$5:L$141,'IND Balance'!$C$5:$C$141,'Service shares'!$B215,'IND Balance'!$D$5:$D$141,"*"&amp;'Service shares'!$A215)*M215</f>
        <v>0</v>
      </c>
      <c r="AS215" s="2">
        <f>SUMIFS('IND Balance'!M$5:M$141,'IND Balance'!$C$5:$C$141,'Service shares'!$B215,'IND Balance'!$D$5:$D$141,"*"&amp;'Service shares'!$A215)*N215</f>
        <v>0</v>
      </c>
      <c r="AT215" s="2">
        <f>SUMIFS('IND Balance'!N$5:N$141,'IND Balance'!$C$5:$C$141,'Service shares'!$B215,'IND Balance'!$D$5:$D$141,"*"&amp;'Service shares'!$A215)*O215</f>
        <v>0</v>
      </c>
      <c r="AU215" s="2">
        <f>SUMIFS('IND Balance'!O$5:O$141,'IND Balance'!$C$5:$C$141,'Service shares'!$B215,'IND Balance'!$D$5:$D$141,"*"&amp;'Service shares'!$A215)*P215</f>
        <v>0</v>
      </c>
      <c r="AV215" s="2">
        <f>SUMIFS('IND Balance'!P$5:P$141,'IND Balance'!$C$5:$C$141,'Service shares'!$B215,'IND Balance'!$D$5:$D$141,"*"&amp;'Service shares'!$A215)*Q215</f>
        <v>0</v>
      </c>
      <c r="AW215" s="2">
        <f>SUMIFS('IND Balance'!Q$5:Q$141,'IND Balance'!$C$5:$C$141,'Service shares'!$B215,'IND Balance'!$D$5:$D$141,"*"&amp;'Service shares'!$A215)*R215</f>
        <v>0</v>
      </c>
      <c r="AX215" s="2">
        <f>SUMIFS('IND Balance'!R$5:R$141,'IND Balance'!$C$5:$C$141,'Service shares'!$B215,'IND Balance'!$D$5:$D$141,"*"&amp;'Service shares'!$A215)*S215</f>
        <v>0</v>
      </c>
      <c r="AY215" s="2">
        <f>SUMIFS('IND Balance'!S$5:S$141,'IND Balance'!$C$5:$C$141,'Service shares'!$B215,'IND Balance'!$D$5:$D$141,"*"&amp;'Service shares'!$A215)*T215</f>
        <v>0</v>
      </c>
      <c r="AZ215" s="2">
        <f>SUMIFS('IND Balance'!T$5:T$141,'IND Balance'!$C$5:$C$141,'Service shares'!$B215,'IND Balance'!$D$5:$D$141,"*"&amp;'Service shares'!$A215)*U215</f>
        <v>0</v>
      </c>
      <c r="BA215" s="2">
        <f>SUMIFS('IND Balance'!U$5:U$141,'IND Balance'!$C$5:$C$141,'Service shares'!$B215,'IND Balance'!$D$5:$D$141,"*"&amp;'Service shares'!$A215)*V215</f>
        <v>0</v>
      </c>
      <c r="BB215" s="2">
        <f>SUMIFS('IND Balance'!V$5:V$141,'IND Balance'!$C$5:$C$141,'Service shares'!$B215,'IND Balance'!$D$5:$D$141,"*"&amp;'Service shares'!$A215)*W215</f>
        <v>0</v>
      </c>
      <c r="BC215" s="2">
        <f>SUMIFS('IND Balance'!W$5:W$141,'IND Balance'!$C$5:$C$141,'Service shares'!$B215,'IND Balance'!$D$5:$D$141,"*"&amp;'Service shares'!$A215)*X215</f>
        <v>0</v>
      </c>
      <c r="BD215" s="2">
        <f>SUMIFS('IND Balance'!X$5:X$141,'IND Balance'!$C$5:$C$141,'Service shares'!$B215,'IND Balance'!$D$5:$D$141,"*"&amp;'Service shares'!$A215)*Y215</f>
        <v>0</v>
      </c>
      <c r="BE215" s="2">
        <f>SUMIFS('IND Balance'!Y$5:Y$141,'IND Balance'!$C$5:$C$141,'Service shares'!$B215,'IND Balance'!$D$5:$D$141,"*"&amp;'Service shares'!$A215)*Z215</f>
        <v>0</v>
      </c>
      <c r="BF215" s="2">
        <f>SUMIFS('IND Balance'!Z$5:Z$141,'IND Balance'!$C$5:$C$141,'Service shares'!$B215,'IND Balance'!$D$5:$D$141,"*"&amp;'Service shares'!$A215)*AA215</f>
        <v>0</v>
      </c>
      <c r="BG215" s="2">
        <f>SUMIFS('IND Balance'!AA$5:AA$141,'IND Balance'!$C$5:$C$141,'Service shares'!$B215,'IND Balance'!$D$5:$D$141,"*"&amp;'Service shares'!$A215)*AB215</f>
        <v>0</v>
      </c>
      <c r="BH215" s="2">
        <f>SUMIFS('IND Balance'!AB$5:AB$141,'IND Balance'!$C$5:$C$141,'Service shares'!$B215,'IND Balance'!$D$5:$D$141,"*"&amp;'Service shares'!$A215)*AC215</f>
        <v>0</v>
      </c>
      <c r="BI215" s="2">
        <f>SUMIFS('IND Balance'!AC$5:AC$141,'IND Balance'!$C$5:$C$141,'Service shares'!$B215,'IND Balance'!$D$5:$D$141,"*"&amp;'Service shares'!$A215)*AD215</f>
        <v>0</v>
      </c>
      <c r="BJ215" s="2">
        <f>SUMIFS('IND Balance'!AD$5:AD$141,'IND Balance'!$C$5:$C$141,'Service shares'!$B215,'IND Balance'!$D$5:$D$141,"*"&amp;'Service shares'!$A215)*AE215</f>
        <v>0</v>
      </c>
      <c r="BK215" s="2">
        <f>SUMIFS('IND Balance'!AE$5:AE$141,'IND Balance'!$C$5:$C$141,'Service shares'!$B215,'IND Balance'!$D$5:$D$141,"*"&amp;'Service shares'!$A215)*AF215</f>
        <v>0</v>
      </c>
      <c r="BL215" s="2">
        <f>SUMIFS('IND Balance'!AF$5:AF$141,'IND Balance'!$C$5:$C$141,'Service shares'!$B215,'IND Balance'!$D$5:$D$141,"*"&amp;'Service shares'!$A215)*AG215</f>
        <v>0</v>
      </c>
      <c r="BM215" s="2">
        <f>SUMIFS('IND Balance'!AG$5:AG$141,'IND Balance'!$C$5:$C$141,'Service shares'!$B215,'IND Balance'!$D$5:$D$141,"*"&amp;'Service shares'!$A215)*AH215</f>
        <v>0</v>
      </c>
      <c r="BN215" s="2">
        <f>SUMIFS('IND Balance'!AH$5:AH$141,'IND Balance'!$C$5:$C$141,'Service shares'!$B215,'IND Balance'!$D$5:$D$141,"*"&amp;'Service shares'!$A215)*AI215</f>
        <v>0</v>
      </c>
    </row>
    <row r="216" spans="1:66" x14ac:dyDescent="0.45">
      <c r="A216" t="s">
        <v>376</v>
      </c>
      <c r="B216" t="s">
        <v>128</v>
      </c>
      <c r="C216" t="s">
        <v>188</v>
      </c>
      <c r="D216" s="1">
        <v>3.4063260340632603E-2</v>
      </c>
      <c r="E216" s="1"/>
      <c r="F216" s="1">
        <f t="shared" si="48"/>
        <v>3.4063260340632603E-2</v>
      </c>
      <c r="G216" s="1">
        <f t="shared" si="49"/>
        <v>3.4063260340632603E-2</v>
      </c>
      <c r="H216" s="1">
        <f t="shared" si="49"/>
        <v>3.4063260340632603E-2</v>
      </c>
      <c r="I216" s="1">
        <f t="shared" si="49"/>
        <v>3.4063260340632603E-2</v>
      </c>
      <c r="J216" s="1">
        <f t="shared" si="49"/>
        <v>3.4063260340632603E-2</v>
      </c>
      <c r="K216" s="1">
        <f t="shared" si="49"/>
        <v>3.4063260340632603E-2</v>
      </c>
      <c r="L216" s="1">
        <f t="shared" si="49"/>
        <v>3.4063260340632603E-2</v>
      </c>
      <c r="M216" s="1">
        <f t="shared" si="49"/>
        <v>3.4063260340632603E-2</v>
      </c>
      <c r="N216" s="1">
        <f t="shared" si="49"/>
        <v>3.4063260340632603E-2</v>
      </c>
      <c r="O216" s="1">
        <f t="shared" si="49"/>
        <v>3.4063260340632603E-2</v>
      </c>
      <c r="P216" s="1">
        <f t="shared" si="49"/>
        <v>3.4063260340632603E-2</v>
      </c>
      <c r="Q216" s="1">
        <f t="shared" si="49"/>
        <v>3.4063260340632603E-2</v>
      </c>
      <c r="R216" s="1">
        <f t="shared" si="49"/>
        <v>3.4063260340632603E-2</v>
      </c>
      <c r="S216" s="1">
        <f t="shared" si="49"/>
        <v>3.4063260340632603E-2</v>
      </c>
      <c r="T216" s="1">
        <f t="shared" si="49"/>
        <v>3.4063260340632603E-2</v>
      </c>
      <c r="U216" s="1">
        <f t="shared" si="49"/>
        <v>3.4063260340632603E-2</v>
      </c>
      <c r="V216" s="1">
        <f t="shared" si="49"/>
        <v>3.4063260340632603E-2</v>
      </c>
      <c r="W216" s="1">
        <f t="shared" si="46"/>
        <v>3.4063260340632603E-2</v>
      </c>
      <c r="X216" s="1">
        <f t="shared" si="46"/>
        <v>3.4063260340632603E-2</v>
      </c>
      <c r="Y216" s="1">
        <f t="shared" si="46"/>
        <v>3.4063260340632603E-2</v>
      </c>
      <c r="Z216" s="1">
        <f t="shared" si="46"/>
        <v>3.4063260340632603E-2</v>
      </c>
      <c r="AA216" s="1">
        <f t="shared" si="46"/>
        <v>3.4063260340632603E-2</v>
      </c>
      <c r="AB216" s="1">
        <f t="shared" si="46"/>
        <v>3.4063260340632603E-2</v>
      </c>
      <c r="AC216" s="1">
        <f t="shared" si="46"/>
        <v>3.4063260340632603E-2</v>
      </c>
      <c r="AD216" s="1">
        <f t="shared" si="46"/>
        <v>3.4063260340632603E-2</v>
      </c>
      <c r="AE216" s="1">
        <f t="shared" si="46"/>
        <v>3.4063260340632603E-2</v>
      </c>
      <c r="AF216" s="1">
        <f t="shared" si="46"/>
        <v>3.4063260340632603E-2</v>
      </c>
      <c r="AG216" s="1">
        <f t="shared" si="46"/>
        <v>3.4063260340632603E-2</v>
      </c>
      <c r="AH216" s="1">
        <f t="shared" si="46"/>
        <v>3.4063260340632603E-2</v>
      </c>
      <c r="AI216" s="1">
        <f t="shared" si="46"/>
        <v>3.4063260340632603E-2</v>
      </c>
      <c r="AJ216" s="1"/>
      <c r="AK216" s="2">
        <f>SUMIFS('IND Balance'!E$5:E$141,'IND Balance'!$C$5:$C$141,'Service shares'!$B216,'IND Balance'!$D$5:$D$141,"*"&amp;'Service shares'!$A216)*F216</f>
        <v>0</v>
      </c>
      <c r="AL216" s="2">
        <f>SUMIFS('IND Balance'!F$5:F$141,'IND Balance'!$C$5:$C$141,'Service shares'!$B216,'IND Balance'!$D$5:$D$141,"*"&amp;'Service shares'!$A216)*G216</f>
        <v>0</v>
      </c>
      <c r="AM216" s="2">
        <f>SUMIFS('IND Balance'!G$5:G$141,'IND Balance'!$C$5:$C$141,'Service shares'!$B216,'IND Balance'!$D$5:$D$141,"*"&amp;'Service shares'!$A216)*H216</f>
        <v>0</v>
      </c>
      <c r="AN216" s="2">
        <f>SUMIFS('IND Balance'!H$5:H$141,'IND Balance'!$C$5:$C$141,'Service shares'!$B216,'IND Balance'!$D$5:$D$141,"*"&amp;'Service shares'!$A216)*I216</f>
        <v>0</v>
      </c>
      <c r="AO216" s="2">
        <f>SUMIFS('IND Balance'!I$5:I$141,'IND Balance'!$C$5:$C$141,'Service shares'!$B216,'IND Balance'!$D$5:$D$141,"*"&amp;'Service shares'!$A216)*J216</f>
        <v>0</v>
      </c>
      <c r="AP216" s="2">
        <f>SUMIFS('IND Balance'!J$5:J$141,'IND Balance'!$C$5:$C$141,'Service shares'!$B216,'IND Balance'!$D$5:$D$141,"*"&amp;'Service shares'!$A216)*K216</f>
        <v>0</v>
      </c>
      <c r="AQ216" s="2">
        <f>SUMIFS('IND Balance'!K$5:K$141,'IND Balance'!$C$5:$C$141,'Service shares'!$B216,'IND Balance'!$D$5:$D$141,"*"&amp;'Service shares'!$A216)*L216</f>
        <v>0</v>
      </c>
      <c r="AR216" s="2">
        <f>SUMIFS('IND Balance'!L$5:L$141,'IND Balance'!$C$5:$C$141,'Service shares'!$B216,'IND Balance'!$D$5:$D$141,"*"&amp;'Service shares'!$A216)*M216</f>
        <v>0</v>
      </c>
      <c r="AS216" s="2">
        <f>SUMIFS('IND Balance'!M$5:M$141,'IND Balance'!$C$5:$C$141,'Service shares'!$B216,'IND Balance'!$D$5:$D$141,"*"&amp;'Service shares'!$A216)*N216</f>
        <v>0</v>
      </c>
      <c r="AT216" s="2">
        <f>SUMIFS('IND Balance'!N$5:N$141,'IND Balance'!$C$5:$C$141,'Service shares'!$B216,'IND Balance'!$D$5:$D$141,"*"&amp;'Service shares'!$A216)*O216</f>
        <v>0</v>
      </c>
      <c r="AU216" s="2">
        <f>SUMIFS('IND Balance'!O$5:O$141,'IND Balance'!$C$5:$C$141,'Service shares'!$B216,'IND Balance'!$D$5:$D$141,"*"&amp;'Service shares'!$A216)*P216</f>
        <v>0</v>
      </c>
      <c r="AV216" s="2">
        <f>SUMIFS('IND Balance'!P$5:P$141,'IND Balance'!$C$5:$C$141,'Service shares'!$B216,'IND Balance'!$D$5:$D$141,"*"&amp;'Service shares'!$A216)*Q216</f>
        <v>0</v>
      </c>
      <c r="AW216" s="2">
        <f>SUMIFS('IND Balance'!Q$5:Q$141,'IND Balance'!$C$5:$C$141,'Service shares'!$B216,'IND Balance'!$D$5:$D$141,"*"&amp;'Service shares'!$A216)*R216</f>
        <v>0</v>
      </c>
      <c r="AX216" s="2">
        <f>SUMIFS('IND Balance'!R$5:R$141,'IND Balance'!$C$5:$C$141,'Service shares'!$B216,'IND Balance'!$D$5:$D$141,"*"&amp;'Service shares'!$A216)*S216</f>
        <v>0</v>
      </c>
      <c r="AY216" s="2">
        <f>SUMIFS('IND Balance'!S$5:S$141,'IND Balance'!$C$5:$C$141,'Service shares'!$B216,'IND Balance'!$D$5:$D$141,"*"&amp;'Service shares'!$A216)*T216</f>
        <v>0</v>
      </c>
      <c r="AZ216" s="2">
        <f>SUMIFS('IND Balance'!T$5:T$141,'IND Balance'!$C$5:$C$141,'Service shares'!$B216,'IND Balance'!$D$5:$D$141,"*"&amp;'Service shares'!$A216)*U216</f>
        <v>0</v>
      </c>
      <c r="BA216" s="2">
        <f>SUMIFS('IND Balance'!U$5:U$141,'IND Balance'!$C$5:$C$141,'Service shares'!$B216,'IND Balance'!$D$5:$D$141,"*"&amp;'Service shares'!$A216)*V216</f>
        <v>0</v>
      </c>
      <c r="BB216" s="2">
        <f>SUMIFS('IND Balance'!V$5:V$141,'IND Balance'!$C$5:$C$141,'Service shares'!$B216,'IND Balance'!$D$5:$D$141,"*"&amp;'Service shares'!$A216)*W216</f>
        <v>0</v>
      </c>
      <c r="BC216" s="2">
        <f>SUMIFS('IND Balance'!W$5:W$141,'IND Balance'!$C$5:$C$141,'Service shares'!$B216,'IND Balance'!$D$5:$D$141,"*"&amp;'Service shares'!$A216)*X216</f>
        <v>0</v>
      </c>
      <c r="BD216" s="2">
        <f>SUMIFS('IND Balance'!X$5:X$141,'IND Balance'!$C$5:$C$141,'Service shares'!$B216,'IND Balance'!$D$5:$D$141,"*"&amp;'Service shares'!$A216)*Y216</f>
        <v>0</v>
      </c>
      <c r="BE216" s="2">
        <f>SUMIFS('IND Balance'!Y$5:Y$141,'IND Balance'!$C$5:$C$141,'Service shares'!$B216,'IND Balance'!$D$5:$D$141,"*"&amp;'Service shares'!$A216)*Z216</f>
        <v>0</v>
      </c>
      <c r="BF216" s="2">
        <f>SUMIFS('IND Balance'!Z$5:Z$141,'IND Balance'!$C$5:$C$141,'Service shares'!$B216,'IND Balance'!$D$5:$D$141,"*"&amp;'Service shares'!$A216)*AA216</f>
        <v>0</v>
      </c>
      <c r="BG216" s="2">
        <f>SUMIFS('IND Balance'!AA$5:AA$141,'IND Balance'!$C$5:$C$141,'Service shares'!$B216,'IND Balance'!$D$5:$D$141,"*"&amp;'Service shares'!$A216)*AB216</f>
        <v>0</v>
      </c>
      <c r="BH216" s="2">
        <f>SUMIFS('IND Balance'!AB$5:AB$141,'IND Balance'!$C$5:$C$141,'Service shares'!$B216,'IND Balance'!$D$5:$D$141,"*"&amp;'Service shares'!$A216)*AC216</f>
        <v>0</v>
      </c>
      <c r="BI216" s="2">
        <f>SUMIFS('IND Balance'!AC$5:AC$141,'IND Balance'!$C$5:$C$141,'Service shares'!$B216,'IND Balance'!$D$5:$D$141,"*"&amp;'Service shares'!$A216)*AD216</f>
        <v>0</v>
      </c>
      <c r="BJ216" s="2">
        <f>SUMIFS('IND Balance'!AD$5:AD$141,'IND Balance'!$C$5:$C$141,'Service shares'!$B216,'IND Balance'!$D$5:$D$141,"*"&amp;'Service shares'!$A216)*AE216</f>
        <v>0</v>
      </c>
      <c r="BK216" s="2">
        <f>SUMIFS('IND Balance'!AE$5:AE$141,'IND Balance'!$C$5:$C$141,'Service shares'!$B216,'IND Balance'!$D$5:$D$141,"*"&amp;'Service shares'!$A216)*AF216</f>
        <v>0</v>
      </c>
      <c r="BL216" s="2">
        <f>SUMIFS('IND Balance'!AF$5:AF$141,'IND Balance'!$C$5:$C$141,'Service shares'!$B216,'IND Balance'!$D$5:$D$141,"*"&amp;'Service shares'!$A216)*AG216</f>
        <v>0</v>
      </c>
      <c r="BM216" s="2">
        <f>SUMIFS('IND Balance'!AG$5:AG$141,'IND Balance'!$C$5:$C$141,'Service shares'!$B216,'IND Balance'!$D$5:$D$141,"*"&amp;'Service shares'!$A216)*AH216</f>
        <v>0</v>
      </c>
      <c r="BN216" s="2">
        <f>SUMIFS('IND Balance'!AH$5:AH$141,'IND Balance'!$C$5:$C$141,'Service shares'!$B216,'IND Balance'!$D$5:$D$141,"*"&amp;'Service shares'!$A216)*AI216</f>
        <v>0</v>
      </c>
    </row>
    <row r="217" spans="1:66" x14ac:dyDescent="0.45">
      <c r="A217" t="s">
        <v>376</v>
      </c>
      <c r="B217" t="s">
        <v>128</v>
      </c>
      <c r="C217" t="s">
        <v>194</v>
      </c>
      <c r="D217" s="1">
        <v>3.4063260340632603E-2</v>
      </c>
      <c r="E217" s="1"/>
      <c r="F217" s="1">
        <f t="shared" si="48"/>
        <v>3.4063260340632603E-2</v>
      </c>
      <c r="G217" s="1">
        <f t="shared" si="49"/>
        <v>3.4063260340632603E-2</v>
      </c>
      <c r="H217" s="1">
        <f t="shared" si="49"/>
        <v>3.4063260340632603E-2</v>
      </c>
      <c r="I217" s="1">
        <f t="shared" si="49"/>
        <v>3.4063260340632603E-2</v>
      </c>
      <c r="J217" s="1">
        <f t="shared" si="49"/>
        <v>3.4063260340632603E-2</v>
      </c>
      <c r="K217" s="1">
        <f t="shared" si="49"/>
        <v>3.4063260340632603E-2</v>
      </c>
      <c r="L217" s="1">
        <f t="shared" si="49"/>
        <v>3.4063260340632603E-2</v>
      </c>
      <c r="M217" s="1">
        <f t="shared" si="49"/>
        <v>3.4063260340632603E-2</v>
      </c>
      <c r="N217" s="1">
        <f t="shared" si="49"/>
        <v>3.4063260340632603E-2</v>
      </c>
      <c r="O217" s="1">
        <f t="shared" si="49"/>
        <v>3.4063260340632603E-2</v>
      </c>
      <c r="P217" s="1">
        <f t="shared" si="49"/>
        <v>3.4063260340632603E-2</v>
      </c>
      <c r="Q217" s="1">
        <f t="shared" si="49"/>
        <v>3.4063260340632603E-2</v>
      </c>
      <c r="R217" s="1">
        <f t="shared" si="49"/>
        <v>3.4063260340632603E-2</v>
      </c>
      <c r="S217" s="1">
        <f t="shared" si="49"/>
        <v>3.4063260340632603E-2</v>
      </c>
      <c r="T217" s="1">
        <f t="shared" si="49"/>
        <v>3.4063260340632603E-2</v>
      </c>
      <c r="U217" s="1">
        <f t="shared" si="49"/>
        <v>3.4063260340632603E-2</v>
      </c>
      <c r="V217" s="1">
        <f t="shared" si="49"/>
        <v>3.4063260340632603E-2</v>
      </c>
      <c r="W217" s="1">
        <f t="shared" si="46"/>
        <v>3.4063260340632603E-2</v>
      </c>
      <c r="X217" s="1">
        <f t="shared" si="46"/>
        <v>3.4063260340632603E-2</v>
      </c>
      <c r="Y217" s="1">
        <f t="shared" si="46"/>
        <v>3.4063260340632603E-2</v>
      </c>
      <c r="Z217" s="1">
        <f t="shared" si="46"/>
        <v>3.4063260340632603E-2</v>
      </c>
      <c r="AA217" s="1">
        <f t="shared" si="46"/>
        <v>3.4063260340632603E-2</v>
      </c>
      <c r="AB217" s="1">
        <f t="shared" si="46"/>
        <v>3.4063260340632603E-2</v>
      </c>
      <c r="AC217" s="1">
        <f t="shared" si="46"/>
        <v>3.4063260340632603E-2</v>
      </c>
      <c r="AD217" s="1">
        <f t="shared" si="46"/>
        <v>3.4063260340632603E-2</v>
      </c>
      <c r="AE217" s="1">
        <f t="shared" si="46"/>
        <v>3.4063260340632603E-2</v>
      </c>
      <c r="AF217" s="1">
        <f t="shared" si="46"/>
        <v>3.4063260340632603E-2</v>
      </c>
      <c r="AG217" s="1">
        <f t="shared" si="46"/>
        <v>3.4063260340632603E-2</v>
      </c>
      <c r="AH217" s="1">
        <f t="shared" si="46"/>
        <v>3.4063260340632603E-2</v>
      </c>
      <c r="AI217" s="1">
        <f t="shared" si="46"/>
        <v>3.4063260340632603E-2</v>
      </c>
      <c r="AJ217" s="1"/>
      <c r="AK217" s="2">
        <f>SUMIFS('IND Balance'!E$5:E$141,'IND Balance'!$C$5:$C$141,'Service shares'!$B217,'IND Balance'!$D$5:$D$141,"*"&amp;'Service shares'!$A217)*F217</f>
        <v>0</v>
      </c>
      <c r="AL217" s="2">
        <f>SUMIFS('IND Balance'!F$5:F$141,'IND Balance'!$C$5:$C$141,'Service shares'!$B217,'IND Balance'!$D$5:$D$141,"*"&amp;'Service shares'!$A217)*G217</f>
        <v>0</v>
      </c>
      <c r="AM217" s="2">
        <f>SUMIFS('IND Balance'!G$5:G$141,'IND Balance'!$C$5:$C$141,'Service shares'!$B217,'IND Balance'!$D$5:$D$141,"*"&amp;'Service shares'!$A217)*H217</f>
        <v>0</v>
      </c>
      <c r="AN217" s="2">
        <f>SUMIFS('IND Balance'!H$5:H$141,'IND Balance'!$C$5:$C$141,'Service shares'!$B217,'IND Balance'!$D$5:$D$141,"*"&amp;'Service shares'!$A217)*I217</f>
        <v>0</v>
      </c>
      <c r="AO217" s="2">
        <f>SUMIFS('IND Balance'!I$5:I$141,'IND Balance'!$C$5:$C$141,'Service shares'!$B217,'IND Balance'!$D$5:$D$141,"*"&amp;'Service shares'!$A217)*J217</f>
        <v>0</v>
      </c>
      <c r="AP217" s="2">
        <f>SUMIFS('IND Balance'!J$5:J$141,'IND Balance'!$C$5:$C$141,'Service shares'!$B217,'IND Balance'!$D$5:$D$141,"*"&amp;'Service shares'!$A217)*K217</f>
        <v>0</v>
      </c>
      <c r="AQ217" s="2">
        <f>SUMIFS('IND Balance'!K$5:K$141,'IND Balance'!$C$5:$C$141,'Service shares'!$B217,'IND Balance'!$D$5:$D$141,"*"&amp;'Service shares'!$A217)*L217</f>
        <v>0</v>
      </c>
      <c r="AR217" s="2">
        <f>SUMIFS('IND Balance'!L$5:L$141,'IND Balance'!$C$5:$C$141,'Service shares'!$B217,'IND Balance'!$D$5:$D$141,"*"&amp;'Service shares'!$A217)*M217</f>
        <v>0</v>
      </c>
      <c r="AS217" s="2">
        <f>SUMIFS('IND Balance'!M$5:M$141,'IND Balance'!$C$5:$C$141,'Service shares'!$B217,'IND Balance'!$D$5:$D$141,"*"&amp;'Service shares'!$A217)*N217</f>
        <v>0</v>
      </c>
      <c r="AT217" s="2">
        <f>SUMIFS('IND Balance'!N$5:N$141,'IND Balance'!$C$5:$C$141,'Service shares'!$B217,'IND Balance'!$D$5:$D$141,"*"&amp;'Service shares'!$A217)*O217</f>
        <v>0</v>
      </c>
      <c r="AU217" s="2">
        <f>SUMIFS('IND Balance'!O$5:O$141,'IND Balance'!$C$5:$C$141,'Service shares'!$B217,'IND Balance'!$D$5:$D$141,"*"&amp;'Service shares'!$A217)*P217</f>
        <v>0</v>
      </c>
      <c r="AV217" s="2">
        <f>SUMIFS('IND Balance'!P$5:P$141,'IND Balance'!$C$5:$C$141,'Service shares'!$B217,'IND Balance'!$D$5:$D$141,"*"&amp;'Service shares'!$A217)*Q217</f>
        <v>0</v>
      </c>
      <c r="AW217" s="2">
        <f>SUMIFS('IND Balance'!Q$5:Q$141,'IND Balance'!$C$5:$C$141,'Service shares'!$B217,'IND Balance'!$D$5:$D$141,"*"&amp;'Service shares'!$A217)*R217</f>
        <v>0</v>
      </c>
      <c r="AX217" s="2">
        <f>SUMIFS('IND Balance'!R$5:R$141,'IND Balance'!$C$5:$C$141,'Service shares'!$B217,'IND Balance'!$D$5:$D$141,"*"&amp;'Service shares'!$A217)*S217</f>
        <v>0</v>
      </c>
      <c r="AY217" s="2">
        <f>SUMIFS('IND Balance'!S$5:S$141,'IND Balance'!$C$5:$C$141,'Service shares'!$B217,'IND Balance'!$D$5:$D$141,"*"&amp;'Service shares'!$A217)*T217</f>
        <v>0</v>
      </c>
      <c r="AZ217" s="2">
        <f>SUMIFS('IND Balance'!T$5:T$141,'IND Balance'!$C$5:$C$141,'Service shares'!$B217,'IND Balance'!$D$5:$D$141,"*"&amp;'Service shares'!$A217)*U217</f>
        <v>0</v>
      </c>
      <c r="BA217" s="2">
        <f>SUMIFS('IND Balance'!U$5:U$141,'IND Balance'!$C$5:$C$141,'Service shares'!$B217,'IND Balance'!$D$5:$D$141,"*"&amp;'Service shares'!$A217)*V217</f>
        <v>0</v>
      </c>
      <c r="BB217" s="2">
        <f>SUMIFS('IND Balance'!V$5:V$141,'IND Balance'!$C$5:$C$141,'Service shares'!$B217,'IND Balance'!$D$5:$D$141,"*"&amp;'Service shares'!$A217)*W217</f>
        <v>0</v>
      </c>
      <c r="BC217" s="2">
        <f>SUMIFS('IND Balance'!W$5:W$141,'IND Balance'!$C$5:$C$141,'Service shares'!$B217,'IND Balance'!$D$5:$D$141,"*"&amp;'Service shares'!$A217)*X217</f>
        <v>0</v>
      </c>
      <c r="BD217" s="2">
        <f>SUMIFS('IND Balance'!X$5:X$141,'IND Balance'!$C$5:$C$141,'Service shares'!$B217,'IND Balance'!$D$5:$D$141,"*"&amp;'Service shares'!$A217)*Y217</f>
        <v>0</v>
      </c>
      <c r="BE217" s="2">
        <f>SUMIFS('IND Balance'!Y$5:Y$141,'IND Balance'!$C$5:$C$141,'Service shares'!$B217,'IND Balance'!$D$5:$D$141,"*"&amp;'Service shares'!$A217)*Z217</f>
        <v>0</v>
      </c>
      <c r="BF217" s="2">
        <f>SUMIFS('IND Balance'!Z$5:Z$141,'IND Balance'!$C$5:$C$141,'Service shares'!$B217,'IND Balance'!$D$5:$D$141,"*"&amp;'Service shares'!$A217)*AA217</f>
        <v>0</v>
      </c>
      <c r="BG217" s="2">
        <f>SUMIFS('IND Balance'!AA$5:AA$141,'IND Balance'!$C$5:$C$141,'Service shares'!$B217,'IND Balance'!$D$5:$D$141,"*"&amp;'Service shares'!$A217)*AB217</f>
        <v>0</v>
      </c>
      <c r="BH217" s="2">
        <f>SUMIFS('IND Balance'!AB$5:AB$141,'IND Balance'!$C$5:$C$141,'Service shares'!$B217,'IND Balance'!$D$5:$D$141,"*"&amp;'Service shares'!$A217)*AC217</f>
        <v>0</v>
      </c>
      <c r="BI217" s="2">
        <f>SUMIFS('IND Balance'!AC$5:AC$141,'IND Balance'!$C$5:$C$141,'Service shares'!$B217,'IND Balance'!$D$5:$D$141,"*"&amp;'Service shares'!$A217)*AD217</f>
        <v>0</v>
      </c>
      <c r="BJ217" s="2">
        <f>SUMIFS('IND Balance'!AD$5:AD$141,'IND Balance'!$C$5:$C$141,'Service shares'!$B217,'IND Balance'!$D$5:$D$141,"*"&amp;'Service shares'!$A217)*AE217</f>
        <v>0</v>
      </c>
      <c r="BK217" s="2">
        <f>SUMIFS('IND Balance'!AE$5:AE$141,'IND Balance'!$C$5:$C$141,'Service shares'!$B217,'IND Balance'!$D$5:$D$141,"*"&amp;'Service shares'!$A217)*AF217</f>
        <v>0</v>
      </c>
      <c r="BL217" s="2">
        <f>SUMIFS('IND Balance'!AF$5:AF$141,'IND Balance'!$C$5:$C$141,'Service shares'!$B217,'IND Balance'!$D$5:$D$141,"*"&amp;'Service shares'!$A217)*AG217</f>
        <v>0</v>
      </c>
      <c r="BM217" s="2">
        <f>SUMIFS('IND Balance'!AG$5:AG$141,'IND Balance'!$C$5:$C$141,'Service shares'!$B217,'IND Balance'!$D$5:$D$141,"*"&amp;'Service shares'!$A217)*AH217</f>
        <v>0</v>
      </c>
      <c r="BN217" s="2">
        <f>SUMIFS('IND Balance'!AH$5:AH$141,'IND Balance'!$C$5:$C$141,'Service shares'!$B217,'IND Balance'!$D$5:$D$141,"*"&amp;'Service shares'!$A217)*AI217</f>
        <v>0</v>
      </c>
    </row>
    <row r="218" spans="1:66" x14ac:dyDescent="0.45">
      <c r="A218" t="s">
        <v>376</v>
      </c>
      <c r="B218" t="s">
        <v>128</v>
      </c>
      <c r="C218" t="s">
        <v>199</v>
      </c>
      <c r="D218" s="1">
        <v>0.12895377128953772</v>
      </c>
      <c r="E218" s="1"/>
      <c r="F218" s="1">
        <f t="shared" si="48"/>
        <v>0.12895377128953772</v>
      </c>
      <c r="G218" s="1">
        <f t="shared" si="49"/>
        <v>0.12895377128953772</v>
      </c>
      <c r="H218" s="1">
        <f t="shared" si="49"/>
        <v>0.12895377128953772</v>
      </c>
      <c r="I218" s="1">
        <f t="shared" si="49"/>
        <v>0.12895377128953772</v>
      </c>
      <c r="J218" s="1">
        <f t="shared" si="49"/>
        <v>0.12895377128953772</v>
      </c>
      <c r="K218" s="1">
        <f t="shared" si="49"/>
        <v>0.12895377128953772</v>
      </c>
      <c r="L218" s="1">
        <f t="shared" si="49"/>
        <v>0.12895377128953772</v>
      </c>
      <c r="M218" s="1">
        <f t="shared" si="49"/>
        <v>0.12895377128953772</v>
      </c>
      <c r="N218" s="1">
        <f t="shared" si="49"/>
        <v>0.12895377128953772</v>
      </c>
      <c r="O218" s="1">
        <f t="shared" si="49"/>
        <v>0.12895377128953772</v>
      </c>
      <c r="P218" s="1">
        <f t="shared" si="49"/>
        <v>0.12895377128953772</v>
      </c>
      <c r="Q218" s="1">
        <f t="shared" si="49"/>
        <v>0.12895377128953772</v>
      </c>
      <c r="R218" s="1">
        <f t="shared" si="49"/>
        <v>0.12895377128953772</v>
      </c>
      <c r="S218" s="1">
        <f t="shared" si="49"/>
        <v>0.12895377128953772</v>
      </c>
      <c r="T218" s="1">
        <f t="shared" si="49"/>
        <v>0.12895377128953772</v>
      </c>
      <c r="U218" s="1">
        <f t="shared" si="49"/>
        <v>0.12895377128953772</v>
      </c>
      <c r="V218" s="1">
        <f t="shared" si="49"/>
        <v>0.12895377128953772</v>
      </c>
      <c r="W218" s="1">
        <f t="shared" si="46"/>
        <v>0.12895377128953772</v>
      </c>
      <c r="X218" s="1">
        <f t="shared" si="46"/>
        <v>0.12895377128953772</v>
      </c>
      <c r="Y218" s="1">
        <f t="shared" si="46"/>
        <v>0.12895377128953772</v>
      </c>
      <c r="Z218" s="1">
        <f t="shared" si="46"/>
        <v>0.12895377128953772</v>
      </c>
      <c r="AA218" s="1">
        <f t="shared" si="46"/>
        <v>0.12895377128953772</v>
      </c>
      <c r="AB218" s="1">
        <f t="shared" si="46"/>
        <v>0.12895377128953772</v>
      </c>
      <c r="AC218" s="1">
        <f t="shared" si="46"/>
        <v>0.12895377128953772</v>
      </c>
      <c r="AD218" s="1">
        <f t="shared" si="46"/>
        <v>0.12895377128953772</v>
      </c>
      <c r="AE218" s="1">
        <f t="shared" si="46"/>
        <v>0.12895377128953772</v>
      </c>
      <c r="AF218" s="1">
        <f t="shared" si="46"/>
        <v>0.12895377128953772</v>
      </c>
      <c r="AG218" s="1">
        <f t="shared" si="46"/>
        <v>0.12895377128953772</v>
      </c>
      <c r="AH218" s="1">
        <f t="shared" si="46"/>
        <v>0.12895377128953772</v>
      </c>
      <c r="AI218" s="1">
        <f t="shared" si="46"/>
        <v>0.12895377128953772</v>
      </c>
      <c r="AJ218" s="1"/>
      <c r="AK218" s="2">
        <f>SUMIFS('IND Balance'!E$5:E$141,'IND Balance'!$C$5:$C$141,'Service shares'!$B218,'IND Balance'!$D$5:$D$141,"*"&amp;'Service shares'!$A218)*F218</f>
        <v>0</v>
      </c>
      <c r="AL218" s="2">
        <f>SUMIFS('IND Balance'!F$5:F$141,'IND Balance'!$C$5:$C$141,'Service shares'!$B218,'IND Balance'!$D$5:$D$141,"*"&amp;'Service shares'!$A218)*G218</f>
        <v>0</v>
      </c>
      <c r="AM218" s="2">
        <f>SUMIFS('IND Balance'!G$5:G$141,'IND Balance'!$C$5:$C$141,'Service shares'!$B218,'IND Balance'!$D$5:$D$141,"*"&amp;'Service shares'!$A218)*H218</f>
        <v>0</v>
      </c>
      <c r="AN218" s="2">
        <f>SUMIFS('IND Balance'!H$5:H$141,'IND Balance'!$C$5:$C$141,'Service shares'!$B218,'IND Balance'!$D$5:$D$141,"*"&amp;'Service shares'!$A218)*I218</f>
        <v>0</v>
      </c>
      <c r="AO218" s="2">
        <f>SUMIFS('IND Balance'!I$5:I$141,'IND Balance'!$C$5:$C$141,'Service shares'!$B218,'IND Balance'!$D$5:$D$141,"*"&amp;'Service shares'!$A218)*J218</f>
        <v>0</v>
      </c>
      <c r="AP218" s="2">
        <f>SUMIFS('IND Balance'!J$5:J$141,'IND Balance'!$C$5:$C$141,'Service shares'!$B218,'IND Balance'!$D$5:$D$141,"*"&amp;'Service shares'!$A218)*K218</f>
        <v>0</v>
      </c>
      <c r="AQ218" s="2">
        <f>SUMIFS('IND Balance'!K$5:K$141,'IND Balance'!$C$5:$C$141,'Service shares'!$B218,'IND Balance'!$D$5:$D$141,"*"&amp;'Service shares'!$A218)*L218</f>
        <v>0</v>
      </c>
      <c r="AR218" s="2">
        <f>SUMIFS('IND Balance'!L$5:L$141,'IND Balance'!$C$5:$C$141,'Service shares'!$B218,'IND Balance'!$D$5:$D$141,"*"&amp;'Service shares'!$A218)*M218</f>
        <v>0</v>
      </c>
      <c r="AS218" s="2">
        <f>SUMIFS('IND Balance'!M$5:M$141,'IND Balance'!$C$5:$C$141,'Service shares'!$B218,'IND Balance'!$D$5:$D$141,"*"&amp;'Service shares'!$A218)*N218</f>
        <v>0</v>
      </c>
      <c r="AT218" s="2">
        <f>SUMIFS('IND Balance'!N$5:N$141,'IND Balance'!$C$5:$C$141,'Service shares'!$B218,'IND Balance'!$D$5:$D$141,"*"&amp;'Service shares'!$A218)*O218</f>
        <v>0</v>
      </c>
      <c r="AU218" s="2">
        <f>SUMIFS('IND Balance'!O$5:O$141,'IND Balance'!$C$5:$C$141,'Service shares'!$B218,'IND Balance'!$D$5:$D$141,"*"&amp;'Service shares'!$A218)*P218</f>
        <v>0</v>
      </c>
      <c r="AV218" s="2">
        <f>SUMIFS('IND Balance'!P$5:P$141,'IND Balance'!$C$5:$C$141,'Service shares'!$B218,'IND Balance'!$D$5:$D$141,"*"&amp;'Service shares'!$A218)*Q218</f>
        <v>0</v>
      </c>
      <c r="AW218" s="2">
        <f>SUMIFS('IND Balance'!Q$5:Q$141,'IND Balance'!$C$5:$C$141,'Service shares'!$B218,'IND Balance'!$D$5:$D$141,"*"&amp;'Service shares'!$A218)*R218</f>
        <v>0</v>
      </c>
      <c r="AX218" s="2">
        <f>SUMIFS('IND Balance'!R$5:R$141,'IND Balance'!$C$5:$C$141,'Service shares'!$B218,'IND Balance'!$D$5:$D$141,"*"&amp;'Service shares'!$A218)*S218</f>
        <v>0</v>
      </c>
      <c r="AY218" s="2">
        <f>SUMIFS('IND Balance'!S$5:S$141,'IND Balance'!$C$5:$C$141,'Service shares'!$B218,'IND Balance'!$D$5:$D$141,"*"&amp;'Service shares'!$A218)*T218</f>
        <v>0</v>
      </c>
      <c r="AZ218" s="2">
        <f>SUMIFS('IND Balance'!T$5:T$141,'IND Balance'!$C$5:$C$141,'Service shares'!$B218,'IND Balance'!$D$5:$D$141,"*"&amp;'Service shares'!$A218)*U218</f>
        <v>0</v>
      </c>
      <c r="BA218" s="2">
        <f>SUMIFS('IND Balance'!U$5:U$141,'IND Balance'!$C$5:$C$141,'Service shares'!$B218,'IND Balance'!$D$5:$D$141,"*"&amp;'Service shares'!$A218)*V218</f>
        <v>0</v>
      </c>
      <c r="BB218" s="2">
        <f>SUMIFS('IND Balance'!V$5:V$141,'IND Balance'!$C$5:$C$141,'Service shares'!$B218,'IND Balance'!$D$5:$D$141,"*"&amp;'Service shares'!$A218)*W218</f>
        <v>0</v>
      </c>
      <c r="BC218" s="2">
        <f>SUMIFS('IND Balance'!W$5:W$141,'IND Balance'!$C$5:$C$141,'Service shares'!$B218,'IND Balance'!$D$5:$D$141,"*"&amp;'Service shares'!$A218)*X218</f>
        <v>0</v>
      </c>
      <c r="BD218" s="2">
        <f>SUMIFS('IND Balance'!X$5:X$141,'IND Balance'!$C$5:$C$141,'Service shares'!$B218,'IND Balance'!$D$5:$D$141,"*"&amp;'Service shares'!$A218)*Y218</f>
        <v>0</v>
      </c>
      <c r="BE218" s="2">
        <f>SUMIFS('IND Balance'!Y$5:Y$141,'IND Balance'!$C$5:$C$141,'Service shares'!$B218,'IND Balance'!$D$5:$D$141,"*"&amp;'Service shares'!$A218)*Z218</f>
        <v>0</v>
      </c>
      <c r="BF218" s="2">
        <f>SUMIFS('IND Balance'!Z$5:Z$141,'IND Balance'!$C$5:$C$141,'Service shares'!$B218,'IND Balance'!$D$5:$D$141,"*"&amp;'Service shares'!$A218)*AA218</f>
        <v>0</v>
      </c>
      <c r="BG218" s="2">
        <f>SUMIFS('IND Balance'!AA$5:AA$141,'IND Balance'!$C$5:$C$141,'Service shares'!$B218,'IND Balance'!$D$5:$D$141,"*"&amp;'Service shares'!$A218)*AB218</f>
        <v>0</v>
      </c>
      <c r="BH218" s="2">
        <f>SUMIFS('IND Balance'!AB$5:AB$141,'IND Balance'!$C$5:$C$141,'Service shares'!$B218,'IND Balance'!$D$5:$D$141,"*"&amp;'Service shares'!$A218)*AC218</f>
        <v>0</v>
      </c>
      <c r="BI218" s="2">
        <f>SUMIFS('IND Balance'!AC$5:AC$141,'IND Balance'!$C$5:$C$141,'Service shares'!$B218,'IND Balance'!$D$5:$D$141,"*"&amp;'Service shares'!$A218)*AD218</f>
        <v>0</v>
      </c>
      <c r="BJ218" s="2">
        <f>SUMIFS('IND Balance'!AD$5:AD$141,'IND Balance'!$C$5:$C$141,'Service shares'!$B218,'IND Balance'!$D$5:$D$141,"*"&amp;'Service shares'!$A218)*AE218</f>
        <v>0</v>
      </c>
      <c r="BK218" s="2">
        <f>SUMIFS('IND Balance'!AE$5:AE$141,'IND Balance'!$C$5:$C$141,'Service shares'!$B218,'IND Balance'!$D$5:$D$141,"*"&amp;'Service shares'!$A218)*AF218</f>
        <v>0</v>
      </c>
      <c r="BL218" s="2">
        <f>SUMIFS('IND Balance'!AF$5:AF$141,'IND Balance'!$C$5:$C$141,'Service shares'!$B218,'IND Balance'!$D$5:$D$141,"*"&amp;'Service shares'!$A218)*AG218</f>
        <v>0</v>
      </c>
      <c r="BM218" s="2">
        <f>SUMIFS('IND Balance'!AG$5:AG$141,'IND Balance'!$C$5:$C$141,'Service shares'!$B218,'IND Balance'!$D$5:$D$141,"*"&amp;'Service shares'!$A218)*AH218</f>
        <v>0</v>
      </c>
      <c r="BN218" s="2">
        <f>SUMIFS('IND Balance'!AH$5:AH$141,'IND Balance'!$C$5:$C$141,'Service shares'!$B218,'IND Balance'!$D$5:$D$141,"*"&amp;'Service shares'!$A218)*AI218</f>
        <v>0</v>
      </c>
    </row>
    <row r="219" spans="1:66" x14ac:dyDescent="0.45">
      <c r="A219" t="s">
        <v>376</v>
      </c>
      <c r="B219" t="s">
        <v>128</v>
      </c>
      <c r="C219" t="s">
        <v>205</v>
      </c>
      <c r="D219" s="1">
        <v>5.5961070559610707E-2</v>
      </c>
      <c r="E219" s="1"/>
      <c r="F219" s="1">
        <f t="shared" si="48"/>
        <v>5.5961070559610707E-2</v>
      </c>
      <c r="G219" s="1">
        <f t="shared" si="49"/>
        <v>5.5961070559610707E-2</v>
      </c>
      <c r="H219" s="1">
        <f t="shared" si="49"/>
        <v>5.5961070559610707E-2</v>
      </c>
      <c r="I219" s="1">
        <f t="shared" si="49"/>
        <v>5.5961070559610707E-2</v>
      </c>
      <c r="J219" s="1">
        <f t="shared" si="49"/>
        <v>5.5961070559610707E-2</v>
      </c>
      <c r="K219" s="1">
        <f t="shared" si="49"/>
        <v>5.5961070559610707E-2</v>
      </c>
      <c r="L219" s="1">
        <f t="shared" si="49"/>
        <v>5.5961070559610707E-2</v>
      </c>
      <c r="M219" s="1">
        <f t="shared" si="49"/>
        <v>5.5961070559610707E-2</v>
      </c>
      <c r="N219" s="1">
        <f t="shared" si="49"/>
        <v>5.5961070559610707E-2</v>
      </c>
      <c r="O219" s="1">
        <f t="shared" si="49"/>
        <v>5.5961070559610707E-2</v>
      </c>
      <c r="P219" s="1">
        <f t="shared" si="49"/>
        <v>5.5961070559610707E-2</v>
      </c>
      <c r="Q219" s="1">
        <f t="shared" si="49"/>
        <v>5.5961070559610707E-2</v>
      </c>
      <c r="R219" s="1">
        <f t="shared" si="49"/>
        <v>5.5961070559610707E-2</v>
      </c>
      <c r="S219" s="1">
        <f t="shared" si="49"/>
        <v>5.5961070559610707E-2</v>
      </c>
      <c r="T219" s="1">
        <f t="shared" si="49"/>
        <v>5.5961070559610707E-2</v>
      </c>
      <c r="U219" s="1">
        <f t="shared" si="49"/>
        <v>5.5961070559610707E-2</v>
      </c>
      <c r="V219" s="1">
        <f t="shared" si="49"/>
        <v>5.5961070559610707E-2</v>
      </c>
      <c r="W219" s="1">
        <f t="shared" si="46"/>
        <v>5.5961070559610707E-2</v>
      </c>
      <c r="X219" s="1">
        <f t="shared" si="46"/>
        <v>5.5961070559610707E-2</v>
      </c>
      <c r="Y219" s="1">
        <f t="shared" si="46"/>
        <v>5.5961070559610707E-2</v>
      </c>
      <c r="Z219" s="1">
        <f t="shared" si="46"/>
        <v>5.5961070559610707E-2</v>
      </c>
      <c r="AA219" s="1">
        <f t="shared" si="46"/>
        <v>5.5961070559610707E-2</v>
      </c>
      <c r="AB219" s="1">
        <f t="shared" si="46"/>
        <v>5.5961070559610707E-2</v>
      </c>
      <c r="AC219" s="1">
        <f t="shared" si="46"/>
        <v>5.5961070559610707E-2</v>
      </c>
      <c r="AD219" s="1">
        <f t="shared" si="46"/>
        <v>5.5961070559610707E-2</v>
      </c>
      <c r="AE219" s="1">
        <f t="shared" si="46"/>
        <v>5.5961070559610707E-2</v>
      </c>
      <c r="AF219" s="1">
        <f t="shared" si="46"/>
        <v>5.5961070559610707E-2</v>
      </c>
      <c r="AG219" s="1">
        <f t="shared" si="46"/>
        <v>5.5961070559610707E-2</v>
      </c>
      <c r="AH219" s="1">
        <f t="shared" si="46"/>
        <v>5.5961070559610707E-2</v>
      </c>
      <c r="AI219" s="1">
        <f t="shared" si="46"/>
        <v>5.5961070559610707E-2</v>
      </c>
      <c r="AJ219" s="1"/>
      <c r="AK219" s="2">
        <f>SUMIFS('IND Balance'!E$5:E$141,'IND Balance'!$C$5:$C$141,'Service shares'!$B219,'IND Balance'!$D$5:$D$141,"*"&amp;'Service shares'!$A219)*F219</f>
        <v>0</v>
      </c>
      <c r="AL219" s="2">
        <f>SUMIFS('IND Balance'!F$5:F$141,'IND Balance'!$C$5:$C$141,'Service shares'!$B219,'IND Balance'!$D$5:$D$141,"*"&amp;'Service shares'!$A219)*G219</f>
        <v>0</v>
      </c>
      <c r="AM219" s="2">
        <f>SUMIFS('IND Balance'!G$5:G$141,'IND Balance'!$C$5:$C$141,'Service shares'!$B219,'IND Balance'!$D$5:$D$141,"*"&amp;'Service shares'!$A219)*H219</f>
        <v>0</v>
      </c>
      <c r="AN219" s="2">
        <f>SUMIFS('IND Balance'!H$5:H$141,'IND Balance'!$C$5:$C$141,'Service shares'!$B219,'IND Balance'!$D$5:$D$141,"*"&amp;'Service shares'!$A219)*I219</f>
        <v>0</v>
      </c>
      <c r="AO219" s="2">
        <f>SUMIFS('IND Balance'!I$5:I$141,'IND Balance'!$C$5:$C$141,'Service shares'!$B219,'IND Balance'!$D$5:$D$141,"*"&amp;'Service shares'!$A219)*J219</f>
        <v>0</v>
      </c>
      <c r="AP219" s="2">
        <f>SUMIFS('IND Balance'!J$5:J$141,'IND Balance'!$C$5:$C$141,'Service shares'!$B219,'IND Balance'!$D$5:$D$141,"*"&amp;'Service shares'!$A219)*K219</f>
        <v>0</v>
      </c>
      <c r="AQ219" s="2">
        <f>SUMIFS('IND Balance'!K$5:K$141,'IND Balance'!$C$5:$C$141,'Service shares'!$B219,'IND Balance'!$D$5:$D$141,"*"&amp;'Service shares'!$A219)*L219</f>
        <v>0</v>
      </c>
      <c r="AR219" s="2">
        <f>SUMIFS('IND Balance'!L$5:L$141,'IND Balance'!$C$5:$C$141,'Service shares'!$B219,'IND Balance'!$D$5:$D$141,"*"&amp;'Service shares'!$A219)*M219</f>
        <v>0</v>
      </c>
      <c r="AS219" s="2">
        <f>SUMIFS('IND Balance'!M$5:M$141,'IND Balance'!$C$5:$C$141,'Service shares'!$B219,'IND Balance'!$D$5:$D$141,"*"&amp;'Service shares'!$A219)*N219</f>
        <v>0</v>
      </c>
      <c r="AT219" s="2">
        <f>SUMIFS('IND Balance'!N$5:N$141,'IND Balance'!$C$5:$C$141,'Service shares'!$B219,'IND Balance'!$D$5:$D$141,"*"&amp;'Service shares'!$A219)*O219</f>
        <v>0</v>
      </c>
      <c r="AU219" s="2">
        <f>SUMIFS('IND Balance'!O$5:O$141,'IND Balance'!$C$5:$C$141,'Service shares'!$B219,'IND Balance'!$D$5:$D$141,"*"&amp;'Service shares'!$A219)*P219</f>
        <v>0</v>
      </c>
      <c r="AV219" s="2">
        <f>SUMIFS('IND Balance'!P$5:P$141,'IND Balance'!$C$5:$C$141,'Service shares'!$B219,'IND Balance'!$D$5:$D$141,"*"&amp;'Service shares'!$A219)*Q219</f>
        <v>0</v>
      </c>
      <c r="AW219" s="2">
        <f>SUMIFS('IND Balance'!Q$5:Q$141,'IND Balance'!$C$5:$C$141,'Service shares'!$B219,'IND Balance'!$D$5:$D$141,"*"&amp;'Service shares'!$A219)*R219</f>
        <v>0</v>
      </c>
      <c r="AX219" s="2">
        <f>SUMIFS('IND Balance'!R$5:R$141,'IND Balance'!$C$5:$C$141,'Service shares'!$B219,'IND Balance'!$D$5:$D$141,"*"&amp;'Service shares'!$A219)*S219</f>
        <v>0</v>
      </c>
      <c r="AY219" s="2">
        <f>SUMIFS('IND Balance'!S$5:S$141,'IND Balance'!$C$5:$C$141,'Service shares'!$B219,'IND Balance'!$D$5:$D$141,"*"&amp;'Service shares'!$A219)*T219</f>
        <v>0</v>
      </c>
      <c r="AZ219" s="2">
        <f>SUMIFS('IND Balance'!T$5:T$141,'IND Balance'!$C$5:$C$141,'Service shares'!$B219,'IND Balance'!$D$5:$D$141,"*"&amp;'Service shares'!$A219)*U219</f>
        <v>0</v>
      </c>
      <c r="BA219" s="2">
        <f>SUMIFS('IND Balance'!U$5:U$141,'IND Balance'!$C$5:$C$141,'Service shares'!$B219,'IND Balance'!$D$5:$D$141,"*"&amp;'Service shares'!$A219)*V219</f>
        <v>0</v>
      </c>
      <c r="BB219" s="2">
        <f>SUMIFS('IND Balance'!V$5:V$141,'IND Balance'!$C$5:$C$141,'Service shares'!$B219,'IND Balance'!$D$5:$D$141,"*"&amp;'Service shares'!$A219)*W219</f>
        <v>0</v>
      </c>
      <c r="BC219" s="2">
        <f>SUMIFS('IND Balance'!W$5:W$141,'IND Balance'!$C$5:$C$141,'Service shares'!$B219,'IND Balance'!$D$5:$D$141,"*"&amp;'Service shares'!$A219)*X219</f>
        <v>0</v>
      </c>
      <c r="BD219" s="2">
        <f>SUMIFS('IND Balance'!X$5:X$141,'IND Balance'!$C$5:$C$141,'Service shares'!$B219,'IND Balance'!$D$5:$D$141,"*"&amp;'Service shares'!$A219)*Y219</f>
        <v>0</v>
      </c>
      <c r="BE219" s="2">
        <f>SUMIFS('IND Balance'!Y$5:Y$141,'IND Balance'!$C$5:$C$141,'Service shares'!$B219,'IND Balance'!$D$5:$D$141,"*"&amp;'Service shares'!$A219)*Z219</f>
        <v>0</v>
      </c>
      <c r="BF219" s="2">
        <f>SUMIFS('IND Balance'!Z$5:Z$141,'IND Balance'!$C$5:$C$141,'Service shares'!$B219,'IND Balance'!$D$5:$D$141,"*"&amp;'Service shares'!$A219)*AA219</f>
        <v>0</v>
      </c>
      <c r="BG219" s="2">
        <f>SUMIFS('IND Balance'!AA$5:AA$141,'IND Balance'!$C$5:$C$141,'Service shares'!$B219,'IND Balance'!$D$5:$D$141,"*"&amp;'Service shares'!$A219)*AB219</f>
        <v>0</v>
      </c>
      <c r="BH219" s="2">
        <f>SUMIFS('IND Balance'!AB$5:AB$141,'IND Balance'!$C$5:$C$141,'Service shares'!$B219,'IND Balance'!$D$5:$D$141,"*"&amp;'Service shares'!$A219)*AC219</f>
        <v>0</v>
      </c>
      <c r="BI219" s="2">
        <f>SUMIFS('IND Balance'!AC$5:AC$141,'IND Balance'!$C$5:$C$141,'Service shares'!$B219,'IND Balance'!$D$5:$D$141,"*"&amp;'Service shares'!$A219)*AD219</f>
        <v>0</v>
      </c>
      <c r="BJ219" s="2">
        <f>SUMIFS('IND Balance'!AD$5:AD$141,'IND Balance'!$C$5:$C$141,'Service shares'!$B219,'IND Balance'!$D$5:$D$141,"*"&amp;'Service shares'!$A219)*AE219</f>
        <v>0</v>
      </c>
      <c r="BK219" s="2">
        <f>SUMIFS('IND Balance'!AE$5:AE$141,'IND Balance'!$C$5:$C$141,'Service shares'!$B219,'IND Balance'!$D$5:$D$141,"*"&amp;'Service shares'!$A219)*AF219</f>
        <v>0</v>
      </c>
      <c r="BL219" s="2">
        <f>SUMIFS('IND Balance'!AF$5:AF$141,'IND Balance'!$C$5:$C$141,'Service shares'!$B219,'IND Balance'!$D$5:$D$141,"*"&amp;'Service shares'!$A219)*AG219</f>
        <v>0</v>
      </c>
      <c r="BM219" s="2">
        <f>SUMIFS('IND Balance'!AG$5:AG$141,'IND Balance'!$C$5:$C$141,'Service shares'!$B219,'IND Balance'!$D$5:$D$141,"*"&amp;'Service shares'!$A219)*AH219</f>
        <v>0</v>
      </c>
      <c r="BN219" s="2">
        <f>SUMIFS('IND Balance'!AH$5:AH$141,'IND Balance'!$C$5:$C$141,'Service shares'!$B219,'IND Balance'!$D$5:$D$141,"*"&amp;'Service shares'!$A219)*AI219</f>
        <v>0</v>
      </c>
    </row>
    <row r="220" spans="1:66" x14ac:dyDescent="0.45">
      <c r="A220" t="s">
        <v>376</v>
      </c>
      <c r="B220" t="s">
        <v>42</v>
      </c>
      <c r="C220" t="s">
        <v>173</v>
      </c>
      <c r="D220" s="1">
        <v>0.21637426900584794</v>
      </c>
      <c r="E220" s="1"/>
      <c r="F220" s="1">
        <f t="shared" si="48"/>
        <v>0.21637426900584794</v>
      </c>
      <c r="G220" s="1">
        <f t="shared" si="49"/>
        <v>0.21637426900584794</v>
      </c>
      <c r="H220" s="1">
        <f t="shared" si="49"/>
        <v>0.21637426900584794</v>
      </c>
      <c r="I220" s="1">
        <f t="shared" si="49"/>
        <v>0.21637426900584794</v>
      </c>
      <c r="J220" s="1">
        <f t="shared" si="49"/>
        <v>0.21637426900584794</v>
      </c>
      <c r="K220" s="1">
        <f t="shared" si="49"/>
        <v>0.21637426900584794</v>
      </c>
      <c r="L220" s="1">
        <f t="shared" si="49"/>
        <v>0.21637426900584794</v>
      </c>
      <c r="M220" s="1">
        <f t="shared" si="49"/>
        <v>0.21637426900584794</v>
      </c>
      <c r="N220" s="1">
        <f t="shared" si="49"/>
        <v>0.21637426900584794</v>
      </c>
      <c r="O220" s="1">
        <f t="shared" si="49"/>
        <v>0.21637426900584794</v>
      </c>
      <c r="P220" s="1">
        <f t="shared" si="49"/>
        <v>0.21637426900584794</v>
      </c>
      <c r="Q220" s="1">
        <f t="shared" si="49"/>
        <v>0.21637426900584794</v>
      </c>
      <c r="R220" s="1">
        <f t="shared" si="49"/>
        <v>0.21637426900584794</v>
      </c>
      <c r="S220" s="1">
        <f t="shared" si="49"/>
        <v>0.21637426900584794</v>
      </c>
      <c r="T220" s="1">
        <f t="shared" si="49"/>
        <v>0.21637426900584794</v>
      </c>
      <c r="U220" s="1">
        <f t="shared" si="49"/>
        <v>0.21637426900584794</v>
      </c>
      <c r="V220" s="1">
        <f t="shared" si="49"/>
        <v>0.21637426900584794</v>
      </c>
      <c r="W220" s="1">
        <f t="shared" si="46"/>
        <v>0.21637426900584794</v>
      </c>
      <c r="X220" s="1">
        <f t="shared" si="46"/>
        <v>0.21637426900584794</v>
      </c>
      <c r="Y220" s="1">
        <f t="shared" si="46"/>
        <v>0.21637426900584794</v>
      </c>
      <c r="Z220" s="1">
        <f t="shared" si="46"/>
        <v>0.21637426900584794</v>
      </c>
      <c r="AA220" s="1">
        <f t="shared" si="46"/>
        <v>0.21637426900584794</v>
      </c>
      <c r="AB220" s="1">
        <f t="shared" si="46"/>
        <v>0.21637426900584794</v>
      </c>
      <c r="AC220" s="1">
        <f t="shared" si="46"/>
        <v>0.21637426900584794</v>
      </c>
      <c r="AD220" s="1">
        <f t="shared" si="46"/>
        <v>0.21637426900584794</v>
      </c>
      <c r="AE220" s="1">
        <f t="shared" si="46"/>
        <v>0.21637426900584794</v>
      </c>
      <c r="AF220" s="1">
        <f t="shared" si="46"/>
        <v>0.21637426900584794</v>
      </c>
      <c r="AG220" s="1">
        <f t="shared" si="46"/>
        <v>0.21637426900584794</v>
      </c>
      <c r="AH220" s="1">
        <f t="shared" si="46"/>
        <v>0.21637426900584794</v>
      </c>
      <c r="AI220" s="1">
        <f t="shared" si="46"/>
        <v>0.21637426900584794</v>
      </c>
      <c r="AJ220" s="1"/>
      <c r="AK220" s="2">
        <f>SUMIFS('IND Balance'!E$5:E$141,'IND Balance'!$C$5:$C$141,'Service shares'!$B220,'IND Balance'!$D$5:$D$141,"*"&amp;'Service shares'!$A220)*F220</f>
        <v>0</v>
      </c>
      <c r="AL220" s="2">
        <f>SUMIFS('IND Balance'!F$5:F$141,'IND Balance'!$C$5:$C$141,'Service shares'!$B220,'IND Balance'!$D$5:$D$141,"*"&amp;'Service shares'!$A220)*G220</f>
        <v>0</v>
      </c>
      <c r="AM220" s="2">
        <f>SUMIFS('IND Balance'!G$5:G$141,'IND Balance'!$C$5:$C$141,'Service shares'!$B220,'IND Balance'!$D$5:$D$141,"*"&amp;'Service shares'!$A220)*H220</f>
        <v>0</v>
      </c>
      <c r="AN220" s="2">
        <f>SUMIFS('IND Balance'!H$5:H$141,'IND Balance'!$C$5:$C$141,'Service shares'!$B220,'IND Balance'!$D$5:$D$141,"*"&amp;'Service shares'!$A220)*I220</f>
        <v>0</v>
      </c>
      <c r="AO220" s="2">
        <f>SUMIFS('IND Balance'!I$5:I$141,'IND Balance'!$C$5:$C$141,'Service shares'!$B220,'IND Balance'!$D$5:$D$141,"*"&amp;'Service shares'!$A220)*J220</f>
        <v>0</v>
      </c>
      <c r="AP220" s="2">
        <f>SUMIFS('IND Balance'!J$5:J$141,'IND Balance'!$C$5:$C$141,'Service shares'!$B220,'IND Balance'!$D$5:$D$141,"*"&amp;'Service shares'!$A220)*K220</f>
        <v>0</v>
      </c>
      <c r="AQ220" s="2">
        <f>SUMIFS('IND Balance'!K$5:K$141,'IND Balance'!$C$5:$C$141,'Service shares'!$B220,'IND Balance'!$D$5:$D$141,"*"&amp;'Service shares'!$A220)*L220</f>
        <v>0</v>
      </c>
      <c r="AR220" s="2">
        <f>SUMIFS('IND Balance'!L$5:L$141,'IND Balance'!$C$5:$C$141,'Service shares'!$B220,'IND Balance'!$D$5:$D$141,"*"&amp;'Service shares'!$A220)*M220</f>
        <v>0</v>
      </c>
      <c r="AS220" s="2">
        <f>SUMIFS('IND Balance'!M$5:M$141,'IND Balance'!$C$5:$C$141,'Service shares'!$B220,'IND Balance'!$D$5:$D$141,"*"&amp;'Service shares'!$A220)*N220</f>
        <v>0</v>
      </c>
      <c r="AT220" s="2">
        <f>SUMIFS('IND Balance'!N$5:N$141,'IND Balance'!$C$5:$C$141,'Service shares'!$B220,'IND Balance'!$D$5:$D$141,"*"&amp;'Service shares'!$A220)*O220</f>
        <v>0</v>
      </c>
      <c r="AU220" s="2">
        <f>SUMIFS('IND Balance'!O$5:O$141,'IND Balance'!$C$5:$C$141,'Service shares'!$B220,'IND Balance'!$D$5:$D$141,"*"&amp;'Service shares'!$A220)*P220</f>
        <v>0</v>
      </c>
      <c r="AV220" s="2">
        <f>SUMIFS('IND Balance'!P$5:P$141,'IND Balance'!$C$5:$C$141,'Service shares'!$B220,'IND Balance'!$D$5:$D$141,"*"&amp;'Service shares'!$A220)*Q220</f>
        <v>0</v>
      </c>
      <c r="AW220" s="2">
        <f>SUMIFS('IND Balance'!Q$5:Q$141,'IND Balance'!$C$5:$C$141,'Service shares'!$B220,'IND Balance'!$D$5:$D$141,"*"&amp;'Service shares'!$A220)*R220</f>
        <v>0</v>
      </c>
      <c r="AX220" s="2">
        <f>SUMIFS('IND Balance'!R$5:R$141,'IND Balance'!$C$5:$C$141,'Service shares'!$B220,'IND Balance'!$D$5:$D$141,"*"&amp;'Service shares'!$A220)*S220</f>
        <v>0</v>
      </c>
      <c r="AY220" s="2">
        <f>SUMIFS('IND Balance'!S$5:S$141,'IND Balance'!$C$5:$C$141,'Service shares'!$B220,'IND Balance'!$D$5:$D$141,"*"&amp;'Service shares'!$A220)*T220</f>
        <v>0</v>
      </c>
      <c r="AZ220" s="2">
        <f>SUMIFS('IND Balance'!T$5:T$141,'IND Balance'!$C$5:$C$141,'Service shares'!$B220,'IND Balance'!$D$5:$D$141,"*"&amp;'Service shares'!$A220)*U220</f>
        <v>0</v>
      </c>
      <c r="BA220" s="2">
        <f>SUMIFS('IND Balance'!U$5:U$141,'IND Balance'!$C$5:$C$141,'Service shares'!$B220,'IND Balance'!$D$5:$D$141,"*"&amp;'Service shares'!$A220)*V220</f>
        <v>0</v>
      </c>
      <c r="BB220" s="2">
        <f>SUMIFS('IND Balance'!V$5:V$141,'IND Balance'!$C$5:$C$141,'Service shares'!$B220,'IND Balance'!$D$5:$D$141,"*"&amp;'Service shares'!$A220)*W220</f>
        <v>0</v>
      </c>
      <c r="BC220" s="2">
        <f>SUMIFS('IND Balance'!W$5:W$141,'IND Balance'!$C$5:$C$141,'Service shares'!$B220,'IND Balance'!$D$5:$D$141,"*"&amp;'Service shares'!$A220)*X220</f>
        <v>0</v>
      </c>
      <c r="BD220" s="2">
        <f>SUMIFS('IND Balance'!X$5:X$141,'IND Balance'!$C$5:$C$141,'Service shares'!$B220,'IND Balance'!$D$5:$D$141,"*"&amp;'Service shares'!$A220)*Y220</f>
        <v>0</v>
      </c>
      <c r="BE220" s="2">
        <f>SUMIFS('IND Balance'!Y$5:Y$141,'IND Balance'!$C$5:$C$141,'Service shares'!$B220,'IND Balance'!$D$5:$D$141,"*"&amp;'Service shares'!$A220)*Z220</f>
        <v>0</v>
      </c>
      <c r="BF220" s="2">
        <f>SUMIFS('IND Balance'!Z$5:Z$141,'IND Balance'!$C$5:$C$141,'Service shares'!$B220,'IND Balance'!$D$5:$D$141,"*"&amp;'Service shares'!$A220)*AA220</f>
        <v>0</v>
      </c>
      <c r="BG220" s="2">
        <f>SUMIFS('IND Balance'!AA$5:AA$141,'IND Balance'!$C$5:$C$141,'Service shares'!$B220,'IND Balance'!$D$5:$D$141,"*"&amp;'Service shares'!$A220)*AB220</f>
        <v>0</v>
      </c>
      <c r="BH220" s="2">
        <f>SUMIFS('IND Balance'!AB$5:AB$141,'IND Balance'!$C$5:$C$141,'Service shares'!$B220,'IND Balance'!$D$5:$D$141,"*"&amp;'Service shares'!$A220)*AC220</f>
        <v>0</v>
      </c>
      <c r="BI220" s="2">
        <f>SUMIFS('IND Balance'!AC$5:AC$141,'IND Balance'!$C$5:$C$141,'Service shares'!$B220,'IND Balance'!$D$5:$D$141,"*"&amp;'Service shares'!$A220)*AD220</f>
        <v>0</v>
      </c>
      <c r="BJ220" s="2">
        <f>SUMIFS('IND Balance'!AD$5:AD$141,'IND Balance'!$C$5:$C$141,'Service shares'!$B220,'IND Balance'!$D$5:$D$141,"*"&amp;'Service shares'!$A220)*AE220</f>
        <v>0</v>
      </c>
      <c r="BK220" s="2">
        <f>SUMIFS('IND Balance'!AE$5:AE$141,'IND Balance'!$C$5:$C$141,'Service shares'!$B220,'IND Balance'!$D$5:$D$141,"*"&amp;'Service shares'!$A220)*AF220</f>
        <v>0</v>
      </c>
      <c r="BL220" s="2">
        <f>SUMIFS('IND Balance'!AF$5:AF$141,'IND Balance'!$C$5:$C$141,'Service shares'!$B220,'IND Balance'!$D$5:$D$141,"*"&amp;'Service shares'!$A220)*AG220</f>
        <v>0</v>
      </c>
      <c r="BM220" s="2">
        <f>SUMIFS('IND Balance'!AG$5:AG$141,'IND Balance'!$C$5:$C$141,'Service shares'!$B220,'IND Balance'!$D$5:$D$141,"*"&amp;'Service shares'!$A220)*AH220</f>
        <v>0</v>
      </c>
      <c r="BN220" s="2">
        <f>SUMIFS('IND Balance'!AH$5:AH$141,'IND Balance'!$C$5:$C$141,'Service shares'!$B220,'IND Balance'!$D$5:$D$141,"*"&amp;'Service shares'!$A220)*AI220</f>
        <v>0</v>
      </c>
    </row>
    <row r="221" spans="1:66" x14ac:dyDescent="0.45">
      <c r="A221" t="s">
        <v>376</v>
      </c>
      <c r="B221" t="s">
        <v>42</v>
      </c>
      <c r="C221" t="s">
        <v>181</v>
      </c>
      <c r="D221" s="1">
        <v>0.49122807017543857</v>
      </c>
      <c r="E221" s="1"/>
      <c r="F221" s="1">
        <f t="shared" si="48"/>
        <v>0.49122807017543857</v>
      </c>
      <c r="G221" s="1">
        <f t="shared" si="49"/>
        <v>0.49122807017543857</v>
      </c>
      <c r="H221" s="1">
        <f t="shared" si="49"/>
        <v>0.49122807017543857</v>
      </c>
      <c r="I221" s="1">
        <f t="shared" si="49"/>
        <v>0.49122807017543857</v>
      </c>
      <c r="J221" s="1">
        <f t="shared" si="49"/>
        <v>0.49122807017543857</v>
      </c>
      <c r="K221" s="1">
        <f t="shared" si="49"/>
        <v>0.49122807017543857</v>
      </c>
      <c r="L221" s="1">
        <f t="shared" si="49"/>
        <v>0.49122807017543857</v>
      </c>
      <c r="M221" s="1">
        <f t="shared" si="49"/>
        <v>0.49122807017543857</v>
      </c>
      <c r="N221" s="1">
        <f t="shared" si="49"/>
        <v>0.49122807017543857</v>
      </c>
      <c r="O221" s="1">
        <f t="shared" si="49"/>
        <v>0.49122807017543857</v>
      </c>
      <c r="P221" s="1">
        <f t="shared" si="49"/>
        <v>0.49122807017543857</v>
      </c>
      <c r="Q221" s="1">
        <f t="shared" si="49"/>
        <v>0.49122807017543857</v>
      </c>
      <c r="R221" s="1">
        <f t="shared" si="49"/>
        <v>0.49122807017543857</v>
      </c>
      <c r="S221" s="1">
        <f t="shared" si="49"/>
        <v>0.49122807017543857</v>
      </c>
      <c r="T221" s="1">
        <f t="shared" si="49"/>
        <v>0.49122807017543857</v>
      </c>
      <c r="U221" s="1">
        <f t="shared" si="49"/>
        <v>0.49122807017543857</v>
      </c>
      <c r="V221" s="1">
        <f t="shared" si="49"/>
        <v>0.49122807017543857</v>
      </c>
      <c r="W221" s="1">
        <f t="shared" si="46"/>
        <v>0.49122807017543857</v>
      </c>
      <c r="X221" s="1">
        <f t="shared" si="46"/>
        <v>0.49122807017543857</v>
      </c>
      <c r="Y221" s="1">
        <f t="shared" si="46"/>
        <v>0.49122807017543857</v>
      </c>
      <c r="Z221" s="1">
        <f t="shared" si="46"/>
        <v>0.49122807017543857</v>
      </c>
      <c r="AA221" s="1">
        <f t="shared" si="46"/>
        <v>0.49122807017543857</v>
      </c>
      <c r="AB221" s="1">
        <f t="shared" si="46"/>
        <v>0.49122807017543857</v>
      </c>
      <c r="AC221" s="1">
        <f t="shared" si="46"/>
        <v>0.49122807017543857</v>
      </c>
      <c r="AD221" s="1">
        <f t="shared" si="46"/>
        <v>0.49122807017543857</v>
      </c>
      <c r="AE221" s="1">
        <f t="shared" si="46"/>
        <v>0.49122807017543857</v>
      </c>
      <c r="AF221" s="1">
        <f t="shared" si="46"/>
        <v>0.49122807017543857</v>
      </c>
      <c r="AG221" s="1">
        <f t="shared" si="46"/>
        <v>0.49122807017543857</v>
      </c>
      <c r="AH221" s="1">
        <f t="shared" si="46"/>
        <v>0.49122807017543857</v>
      </c>
      <c r="AI221" s="1">
        <f t="shared" si="46"/>
        <v>0.49122807017543857</v>
      </c>
      <c r="AJ221" s="1"/>
      <c r="AK221" s="2">
        <f>SUMIFS('IND Balance'!E$5:E$141,'IND Balance'!$C$5:$C$141,'Service shares'!$B221,'IND Balance'!$D$5:$D$141,"*"&amp;'Service shares'!$A221)*F221</f>
        <v>0</v>
      </c>
      <c r="AL221" s="2">
        <f>SUMIFS('IND Balance'!F$5:F$141,'IND Balance'!$C$5:$C$141,'Service shares'!$B221,'IND Balance'!$D$5:$D$141,"*"&amp;'Service shares'!$A221)*G221</f>
        <v>0</v>
      </c>
      <c r="AM221" s="2">
        <f>SUMIFS('IND Balance'!G$5:G$141,'IND Balance'!$C$5:$C$141,'Service shares'!$B221,'IND Balance'!$D$5:$D$141,"*"&amp;'Service shares'!$A221)*H221</f>
        <v>0</v>
      </c>
      <c r="AN221" s="2">
        <f>SUMIFS('IND Balance'!H$5:H$141,'IND Balance'!$C$5:$C$141,'Service shares'!$B221,'IND Balance'!$D$5:$D$141,"*"&amp;'Service shares'!$A221)*I221</f>
        <v>0</v>
      </c>
      <c r="AO221" s="2">
        <f>SUMIFS('IND Balance'!I$5:I$141,'IND Balance'!$C$5:$C$141,'Service shares'!$B221,'IND Balance'!$D$5:$D$141,"*"&amp;'Service shares'!$A221)*J221</f>
        <v>0</v>
      </c>
      <c r="AP221" s="2">
        <f>SUMIFS('IND Balance'!J$5:J$141,'IND Balance'!$C$5:$C$141,'Service shares'!$B221,'IND Balance'!$D$5:$D$141,"*"&amp;'Service shares'!$A221)*K221</f>
        <v>0</v>
      </c>
      <c r="AQ221" s="2">
        <f>SUMIFS('IND Balance'!K$5:K$141,'IND Balance'!$C$5:$C$141,'Service shares'!$B221,'IND Balance'!$D$5:$D$141,"*"&amp;'Service shares'!$A221)*L221</f>
        <v>0</v>
      </c>
      <c r="AR221" s="2">
        <f>SUMIFS('IND Balance'!L$5:L$141,'IND Balance'!$C$5:$C$141,'Service shares'!$B221,'IND Balance'!$D$5:$D$141,"*"&amp;'Service shares'!$A221)*M221</f>
        <v>0</v>
      </c>
      <c r="AS221" s="2">
        <f>SUMIFS('IND Balance'!M$5:M$141,'IND Balance'!$C$5:$C$141,'Service shares'!$B221,'IND Balance'!$D$5:$D$141,"*"&amp;'Service shares'!$A221)*N221</f>
        <v>0</v>
      </c>
      <c r="AT221" s="2">
        <f>SUMIFS('IND Balance'!N$5:N$141,'IND Balance'!$C$5:$C$141,'Service shares'!$B221,'IND Balance'!$D$5:$D$141,"*"&amp;'Service shares'!$A221)*O221</f>
        <v>0</v>
      </c>
      <c r="AU221" s="2">
        <f>SUMIFS('IND Balance'!O$5:O$141,'IND Balance'!$C$5:$C$141,'Service shares'!$B221,'IND Balance'!$D$5:$D$141,"*"&amp;'Service shares'!$A221)*P221</f>
        <v>0</v>
      </c>
      <c r="AV221" s="2">
        <f>SUMIFS('IND Balance'!P$5:P$141,'IND Balance'!$C$5:$C$141,'Service shares'!$B221,'IND Balance'!$D$5:$D$141,"*"&amp;'Service shares'!$A221)*Q221</f>
        <v>0</v>
      </c>
      <c r="AW221" s="2">
        <f>SUMIFS('IND Balance'!Q$5:Q$141,'IND Balance'!$C$5:$C$141,'Service shares'!$B221,'IND Balance'!$D$5:$D$141,"*"&amp;'Service shares'!$A221)*R221</f>
        <v>0</v>
      </c>
      <c r="AX221" s="2">
        <f>SUMIFS('IND Balance'!R$5:R$141,'IND Balance'!$C$5:$C$141,'Service shares'!$B221,'IND Balance'!$D$5:$D$141,"*"&amp;'Service shares'!$A221)*S221</f>
        <v>0</v>
      </c>
      <c r="AY221" s="2">
        <f>SUMIFS('IND Balance'!S$5:S$141,'IND Balance'!$C$5:$C$141,'Service shares'!$B221,'IND Balance'!$D$5:$D$141,"*"&amp;'Service shares'!$A221)*T221</f>
        <v>0</v>
      </c>
      <c r="AZ221" s="2">
        <f>SUMIFS('IND Balance'!T$5:T$141,'IND Balance'!$C$5:$C$141,'Service shares'!$B221,'IND Balance'!$D$5:$D$141,"*"&amp;'Service shares'!$A221)*U221</f>
        <v>0</v>
      </c>
      <c r="BA221" s="2">
        <f>SUMIFS('IND Balance'!U$5:U$141,'IND Balance'!$C$5:$C$141,'Service shares'!$B221,'IND Balance'!$D$5:$D$141,"*"&amp;'Service shares'!$A221)*V221</f>
        <v>0</v>
      </c>
      <c r="BB221" s="2">
        <f>SUMIFS('IND Balance'!V$5:V$141,'IND Balance'!$C$5:$C$141,'Service shares'!$B221,'IND Balance'!$D$5:$D$141,"*"&amp;'Service shares'!$A221)*W221</f>
        <v>0</v>
      </c>
      <c r="BC221" s="2">
        <f>SUMIFS('IND Balance'!W$5:W$141,'IND Balance'!$C$5:$C$141,'Service shares'!$B221,'IND Balance'!$D$5:$D$141,"*"&amp;'Service shares'!$A221)*X221</f>
        <v>0</v>
      </c>
      <c r="BD221" s="2">
        <f>SUMIFS('IND Balance'!X$5:X$141,'IND Balance'!$C$5:$C$141,'Service shares'!$B221,'IND Balance'!$D$5:$D$141,"*"&amp;'Service shares'!$A221)*Y221</f>
        <v>0</v>
      </c>
      <c r="BE221" s="2">
        <f>SUMIFS('IND Balance'!Y$5:Y$141,'IND Balance'!$C$5:$C$141,'Service shares'!$B221,'IND Balance'!$D$5:$D$141,"*"&amp;'Service shares'!$A221)*Z221</f>
        <v>0</v>
      </c>
      <c r="BF221" s="2">
        <f>SUMIFS('IND Balance'!Z$5:Z$141,'IND Balance'!$C$5:$C$141,'Service shares'!$B221,'IND Balance'!$D$5:$D$141,"*"&amp;'Service shares'!$A221)*AA221</f>
        <v>0</v>
      </c>
      <c r="BG221" s="2">
        <f>SUMIFS('IND Balance'!AA$5:AA$141,'IND Balance'!$C$5:$C$141,'Service shares'!$B221,'IND Balance'!$D$5:$D$141,"*"&amp;'Service shares'!$A221)*AB221</f>
        <v>0</v>
      </c>
      <c r="BH221" s="2">
        <f>SUMIFS('IND Balance'!AB$5:AB$141,'IND Balance'!$C$5:$C$141,'Service shares'!$B221,'IND Balance'!$D$5:$D$141,"*"&amp;'Service shares'!$A221)*AC221</f>
        <v>0</v>
      </c>
      <c r="BI221" s="2">
        <f>SUMIFS('IND Balance'!AC$5:AC$141,'IND Balance'!$C$5:$C$141,'Service shares'!$B221,'IND Balance'!$D$5:$D$141,"*"&amp;'Service shares'!$A221)*AD221</f>
        <v>0</v>
      </c>
      <c r="BJ221" s="2">
        <f>SUMIFS('IND Balance'!AD$5:AD$141,'IND Balance'!$C$5:$C$141,'Service shares'!$B221,'IND Balance'!$D$5:$D$141,"*"&amp;'Service shares'!$A221)*AE221</f>
        <v>0</v>
      </c>
      <c r="BK221" s="2">
        <f>SUMIFS('IND Balance'!AE$5:AE$141,'IND Balance'!$C$5:$C$141,'Service shares'!$B221,'IND Balance'!$D$5:$D$141,"*"&amp;'Service shares'!$A221)*AF221</f>
        <v>0</v>
      </c>
      <c r="BL221" s="2">
        <f>SUMIFS('IND Balance'!AF$5:AF$141,'IND Balance'!$C$5:$C$141,'Service shares'!$B221,'IND Balance'!$D$5:$D$141,"*"&amp;'Service shares'!$A221)*AG221</f>
        <v>0</v>
      </c>
      <c r="BM221" s="2">
        <f>SUMIFS('IND Balance'!AG$5:AG$141,'IND Balance'!$C$5:$C$141,'Service shares'!$B221,'IND Balance'!$D$5:$D$141,"*"&amp;'Service shares'!$A221)*AH221</f>
        <v>0</v>
      </c>
      <c r="BN221" s="2">
        <f>SUMIFS('IND Balance'!AH$5:AH$141,'IND Balance'!$C$5:$C$141,'Service shares'!$B221,'IND Balance'!$D$5:$D$141,"*"&amp;'Service shares'!$A221)*AI221</f>
        <v>0</v>
      </c>
    </row>
    <row r="222" spans="1:66" x14ac:dyDescent="0.45">
      <c r="A222" t="s">
        <v>376</v>
      </c>
      <c r="B222" t="s">
        <v>42</v>
      </c>
      <c r="C222" t="s">
        <v>188</v>
      </c>
      <c r="D222" s="1">
        <v>4.0935672514619881E-2</v>
      </c>
      <c r="E222" s="1"/>
      <c r="F222" s="1">
        <f t="shared" si="48"/>
        <v>4.0935672514619881E-2</v>
      </c>
      <c r="G222" s="1">
        <f t="shared" si="49"/>
        <v>4.0935672514619881E-2</v>
      </c>
      <c r="H222" s="1">
        <f t="shared" si="49"/>
        <v>4.0935672514619881E-2</v>
      </c>
      <c r="I222" s="1">
        <f t="shared" si="49"/>
        <v>4.0935672514619881E-2</v>
      </c>
      <c r="J222" s="1">
        <f t="shared" si="49"/>
        <v>4.0935672514619881E-2</v>
      </c>
      <c r="K222" s="1">
        <f t="shared" si="49"/>
        <v>4.0935672514619881E-2</v>
      </c>
      <c r="L222" s="1">
        <f t="shared" si="49"/>
        <v>4.0935672514619881E-2</v>
      </c>
      <c r="M222" s="1">
        <f t="shared" si="49"/>
        <v>4.0935672514619881E-2</v>
      </c>
      <c r="N222" s="1">
        <f t="shared" si="49"/>
        <v>4.0935672514619881E-2</v>
      </c>
      <c r="O222" s="1">
        <f t="shared" si="49"/>
        <v>4.0935672514619881E-2</v>
      </c>
      <c r="P222" s="1">
        <f t="shared" si="49"/>
        <v>4.0935672514619881E-2</v>
      </c>
      <c r="Q222" s="1">
        <f t="shared" si="49"/>
        <v>4.0935672514619881E-2</v>
      </c>
      <c r="R222" s="1">
        <f t="shared" si="49"/>
        <v>4.0935672514619881E-2</v>
      </c>
      <c r="S222" s="1">
        <f t="shared" si="49"/>
        <v>4.0935672514619881E-2</v>
      </c>
      <c r="T222" s="1">
        <f t="shared" si="49"/>
        <v>4.0935672514619881E-2</v>
      </c>
      <c r="U222" s="1">
        <f t="shared" si="49"/>
        <v>4.0935672514619881E-2</v>
      </c>
      <c r="V222" s="1">
        <f t="shared" si="49"/>
        <v>4.0935672514619881E-2</v>
      </c>
      <c r="W222" s="1">
        <f t="shared" si="46"/>
        <v>4.0935672514619881E-2</v>
      </c>
      <c r="X222" s="1">
        <f t="shared" si="46"/>
        <v>4.0935672514619881E-2</v>
      </c>
      <c r="Y222" s="1">
        <f t="shared" si="46"/>
        <v>4.0935672514619881E-2</v>
      </c>
      <c r="Z222" s="1">
        <f t="shared" si="46"/>
        <v>4.0935672514619881E-2</v>
      </c>
      <c r="AA222" s="1">
        <f t="shared" si="46"/>
        <v>4.0935672514619881E-2</v>
      </c>
      <c r="AB222" s="1">
        <f t="shared" si="46"/>
        <v>4.0935672514619881E-2</v>
      </c>
      <c r="AC222" s="1">
        <f t="shared" si="46"/>
        <v>4.0935672514619881E-2</v>
      </c>
      <c r="AD222" s="1">
        <f t="shared" si="46"/>
        <v>4.0935672514619881E-2</v>
      </c>
      <c r="AE222" s="1">
        <f t="shared" si="46"/>
        <v>4.0935672514619881E-2</v>
      </c>
      <c r="AF222" s="1">
        <f t="shared" si="46"/>
        <v>4.0935672514619881E-2</v>
      </c>
      <c r="AG222" s="1">
        <f t="shared" si="46"/>
        <v>4.0935672514619881E-2</v>
      </c>
      <c r="AH222" s="1">
        <f t="shared" si="46"/>
        <v>4.0935672514619881E-2</v>
      </c>
      <c r="AI222" s="1">
        <f t="shared" si="46"/>
        <v>4.0935672514619881E-2</v>
      </c>
      <c r="AJ222" s="1"/>
      <c r="AK222" s="2">
        <f>SUMIFS('IND Balance'!E$5:E$141,'IND Balance'!$C$5:$C$141,'Service shares'!$B222,'IND Balance'!$D$5:$D$141,"*"&amp;'Service shares'!$A222)*F222</f>
        <v>0</v>
      </c>
      <c r="AL222" s="2">
        <f>SUMIFS('IND Balance'!F$5:F$141,'IND Balance'!$C$5:$C$141,'Service shares'!$B222,'IND Balance'!$D$5:$D$141,"*"&amp;'Service shares'!$A222)*G222</f>
        <v>0</v>
      </c>
      <c r="AM222" s="2">
        <f>SUMIFS('IND Balance'!G$5:G$141,'IND Balance'!$C$5:$C$141,'Service shares'!$B222,'IND Balance'!$D$5:$D$141,"*"&amp;'Service shares'!$A222)*H222</f>
        <v>0</v>
      </c>
      <c r="AN222" s="2">
        <f>SUMIFS('IND Balance'!H$5:H$141,'IND Balance'!$C$5:$C$141,'Service shares'!$B222,'IND Balance'!$D$5:$D$141,"*"&amp;'Service shares'!$A222)*I222</f>
        <v>0</v>
      </c>
      <c r="AO222" s="2">
        <f>SUMIFS('IND Balance'!I$5:I$141,'IND Balance'!$C$5:$C$141,'Service shares'!$B222,'IND Balance'!$D$5:$D$141,"*"&amp;'Service shares'!$A222)*J222</f>
        <v>0</v>
      </c>
      <c r="AP222" s="2">
        <f>SUMIFS('IND Balance'!J$5:J$141,'IND Balance'!$C$5:$C$141,'Service shares'!$B222,'IND Balance'!$D$5:$D$141,"*"&amp;'Service shares'!$A222)*K222</f>
        <v>0</v>
      </c>
      <c r="AQ222" s="2">
        <f>SUMIFS('IND Balance'!K$5:K$141,'IND Balance'!$C$5:$C$141,'Service shares'!$B222,'IND Balance'!$D$5:$D$141,"*"&amp;'Service shares'!$A222)*L222</f>
        <v>0</v>
      </c>
      <c r="AR222" s="2">
        <f>SUMIFS('IND Balance'!L$5:L$141,'IND Balance'!$C$5:$C$141,'Service shares'!$B222,'IND Balance'!$D$5:$D$141,"*"&amp;'Service shares'!$A222)*M222</f>
        <v>0</v>
      </c>
      <c r="AS222" s="2">
        <f>SUMIFS('IND Balance'!M$5:M$141,'IND Balance'!$C$5:$C$141,'Service shares'!$B222,'IND Balance'!$D$5:$D$141,"*"&amp;'Service shares'!$A222)*N222</f>
        <v>0</v>
      </c>
      <c r="AT222" s="2">
        <f>SUMIFS('IND Balance'!N$5:N$141,'IND Balance'!$C$5:$C$141,'Service shares'!$B222,'IND Balance'!$D$5:$D$141,"*"&amp;'Service shares'!$A222)*O222</f>
        <v>0</v>
      </c>
      <c r="AU222" s="2">
        <f>SUMIFS('IND Balance'!O$5:O$141,'IND Balance'!$C$5:$C$141,'Service shares'!$B222,'IND Balance'!$D$5:$D$141,"*"&amp;'Service shares'!$A222)*P222</f>
        <v>0</v>
      </c>
      <c r="AV222" s="2">
        <f>SUMIFS('IND Balance'!P$5:P$141,'IND Balance'!$C$5:$C$141,'Service shares'!$B222,'IND Balance'!$D$5:$D$141,"*"&amp;'Service shares'!$A222)*Q222</f>
        <v>0</v>
      </c>
      <c r="AW222" s="2">
        <f>SUMIFS('IND Balance'!Q$5:Q$141,'IND Balance'!$C$5:$C$141,'Service shares'!$B222,'IND Balance'!$D$5:$D$141,"*"&amp;'Service shares'!$A222)*R222</f>
        <v>0</v>
      </c>
      <c r="AX222" s="2">
        <f>SUMIFS('IND Balance'!R$5:R$141,'IND Balance'!$C$5:$C$141,'Service shares'!$B222,'IND Balance'!$D$5:$D$141,"*"&amp;'Service shares'!$A222)*S222</f>
        <v>0</v>
      </c>
      <c r="AY222" s="2">
        <f>SUMIFS('IND Balance'!S$5:S$141,'IND Balance'!$C$5:$C$141,'Service shares'!$B222,'IND Balance'!$D$5:$D$141,"*"&amp;'Service shares'!$A222)*T222</f>
        <v>0</v>
      </c>
      <c r="AZ222" s="2">
        <f>SUMIFS('IND Balance'!T$5:T$141,'IND Balance'!$C$5:$C$141,'Service shares'!$B222,'IND Balance'!$D$5:$D$141,"*"&amp;'Service shares'!$A222)*U222</f>
        <v>0</v>
      </c>
      <c r="BA222" s="2">
        <f>SUMIFS('IND Balance'!U$5:U$141,'IND Balance'!$C$5:$C$141,'Service shares'!$B222,'IND Balance'!$D$5:$D$141,"*"&amp;'Service shares'!$A222)*V222</f>
        <v>0</v>
      </c>
      <c r="BB222" s="2">
        <f>SUMIFS('IND Balance'!V$5:V$141,'IND Balance'!$C$5:$C$141,'Service shares'!$B222,'IND Balance'!$D$5:$D$141,"*"&amp;'Service shares'!$A222)*W222</f>
        <v>0</v>
      </c>
      <c r="BC222" s="2">
        <f>SUMIFS('IND Balance'!W$5:W$141,'IND Balance'!$C$5:$C$141,'Service shares'!$B222,'IND Balance'!$D$5:$D$141,"*"&amp;'Service shares'!$A222)*X222</f>
        <v>0</v>
      </c>
      <c r="BD222" s="2">
        <f>SUMIFS('IND Balance'!X$5:X$141,'IND Balance'!$C$5:$C$141,'Service shares'!$B222,'IND Balance'!$D$5:$D$141,"*"&amp;'Service shares'!$A222)*Y222</f>
        <v>0</v>
      </c>
      <c r="BE222" s="2">
        <f>SUMIFS('IND Balance'!Y$5:Y$141,'IND Balance'!$C$5:$C$141,'Service shares'!$B222,'IND Balance'!$D$5:$D$141,"*"&amp;'Service shares'!$A222)*Z222</f>
        <v>0</v>
      </c>
      <c r="BF222" s="2">
        <f>SUMIFS('IND Balance'!Z$5:Z$141,'IND Balance'!$C$5:$C$141,'Service shares'!$B222,'IND Balance'!$D$5:$D$141,"*"&amp;'Service shares'!$A222)*AA222</f>
        <v>0</v>
      </c>
      <c r="BG222" s="2">
        <f>SUMIFS('IND Balance'!AA$5:AA$141,'IND Balance'!$C$5:$C$141,'Service shares'!$B222,'IND Balance'!$D$5:$D$141,"*"&amp;'Service shares'!$A222)*AB222</f>
        <v>0</v>
      </c>
      <c r="BH222" s="2">
        <f>SUMIFS('IND Balance'!AB$5:AB$141,'IND Balance'!$C$5:$C$141,'Service shares'!$B222,'IND Balance'!$D$5:$D$141,"*"&amp;'Service shares'!$A222)*AC222</f>
        <v>0</v>
      </c>
      <c r="BI222" s="2">
        <f>SUMIFS('IND Balance'!AC$5:AC$141,'IND Balance'!$C$5:$C$141,'Service shares'!$B222,'IND Balance'!$D$5:$D$141,"*"&amp;'Service shares'!$A222)*AD222</f>
        <v>0</v>
      </c>
      <c r="BJ222" s="2">
        <f>SUMIFS('IND Balance'!AD$5:AD$141,'IND Balance'!$C$5:$C$141,'Service shares'!$B222,'IND Balance'!$D$5:$D$141,"*"&amp;'Service shares'!$A222)*AE222</f>
        <v>0</v>
      </c>
      <c r="BK222" s="2">
        <f>SUMIFS('IND Balance'!AE$5:AE$141,'IND Balance'!$C$5:$C$141,'Service shares'!$B222,'IND Balance'!$D$5:$D$141,"*"&amp;'Service shares'!$A222)*AF222</f>
        <v>0</v>
      </c>
      <c r="BL222" s="2">
        <f>SUMIFS('IND Balance'!AF$5:AF$141,'IND Balance'!$C$5:$C$141,'Service shares'!$B222,'IND Balance'!$D$5:$D$141,"*"&amp;'Service shares'!$A222)*AG222</f>
        <v>0</v>
      </c>
      <c r="BM222" s="2">
        <f>SUMIFS('IND Balance'!AG$5:AG$141,'IND Balance'!$C$5:$C$141,'Service shares'!$B222,'IND Balance'!$D$5:$D$141,"*"&amp;'Service shares'!$A222)*AH222</f>
        <v>0</v>
      </c>
      <c r="BN222" s="2">
        <f>SUMIFS('IND Balance'!AH$5:AH$141,'IND Balance'!$C$5:$C$141,'Service shares'!$B222,'IND Balance'!$D$5:$D$141,"*"&amp;'Service shares'!$A222)*AI222</f>
        <v>0</v>
      </c>
    </row>
    <row r="223" spans="1:66" x14ac:dyDescent="0.45">
      <c r="A223" t="s">
        <v>376</v>
      </c>
      <c r="B223" t="s">
        <v>42</v>
      </c>
      <c r="C223" t="s">
        <v>194</v>
      </c>
      <c r="D223" s="1">
        <v>2.9239766081871343E-2</v>
      </c>
      <c r="E223" s="1"/>
      <c r="F223" s="1">
        <f t="shared" si="48"/>
        <v>2.9239766081871343E-2</v>
      </c>
      <c r="G223" s="1">
        <f t="shared" si="49"/>
        <v>2.9239766081871343E-2</v>
      </c>
      <c r="H223" s="1">
        <f t="shared" si="49"/>
        <v>2.9239766081871343E-2</v>
      </c>
      <c r="I223" s="1">
        <f t="shared" si="49"/>
        <v>2.9239766081871343E-2</v>
      </c>
      <c r="J223" s="1">
        <f t="shared" si="49"/>
        <v>2.9239766081871343E-2</v>
      </c>
      <c r="K223" s="1">
        <f t="shared" si="49"/>
        <v>2.9239766081871343E-2</v>
      </c>
      <c r="L223" s="1">
        <f t="shared" si="49"/>
        <v>2.9239766081871343E-2</v>
      </c>
      <c r="M223" s="1">
        <f t="shared" si="49"/>
        <v>2.9239766081871343E-2</v>
      </c>
      <c r="N223" s="1">
        <f t="shared" si="49"/>
        <v>2.9239766081871343E-2</v>
      </c>
      <c r="O223" s="1">
        <f t="shared" si="49"/>
        <v>2.9239766081871343E-2</v>
      </c>
      <c r="P223" s="1">
        <f t="shared" si="49"/>
        <v>2.9239766081871343E-2</v>
      </c>
      <c r="Q223" s="1">
        <f t="shared" si="49"/>
        <v>2.9239766081871343E-2</v>
      </c>
      <c r="R223" s="1">
        <f t="shared" si="49"/>
        <v>2.9239766081871343E-2</v>
      </c>
      <c r="S223" s="1">
        <f t="shared" si="49"/>
        <v>2.9239766081871343E-2</v>
      </c>
      <c r="T223" s="1">
        <f t="shared" si="49"/>
        <v>2.9239766081871343E-2</v>
      </c>
      <c r="U223" s="1">
        <f t="shared" si="49"/>
        <v>2.9239766081871343E-2</v>
      </c>
      <c r="V223" s="1">
        <f t="shared" si="49"/>
        <v>2.9239766081871343E-2</v>
      </c>
      <c r="W223" s="1">
        <f t="shared" si="46"/>
        <v>2.9239766081871343E-2</v>
      </c>
      <c r="X223" s="1">
        <f t="shared" si="46"/>
        <v>2.9239766081871343E-2</v>
      </c>
      <c r="Y223" s="1">
        <f t="shared" si="46"/>
        <v>2.9239766081871343E-2</v>
      </c>
      <c r="Z223" s="1">
        <f t="shared" si="46"/>
        <v>2.9239766081871343E-2</v>
      </c>
      <c r="AA223" s="1">
        <f t="shared" si="46"/>
        <v>2.9239766081871343E-2</v>
      </c>
      <c r="AB223" s="1">
        <f t="shared" si="46"/>
        <v>2.9239766081871343E-2</v>
      </c>
      <c r="AC223" s="1">
        <f t="shared" si="46"/>
        <v>2.9239766081871343E-2</v>
      </c>
      <c r="AD223" s="1">
        <f t="shared" si="46"/>
        <v>2.9239766081871343E-2</v>
      </c>
      <c r="AE223" s="1">
        <f t="shared" si="46"/>
        <v>2.9239766081871343E-2</v>
      </c>
      <c r="AF223" s="1">
        <f t="shared" si="46"/>
        <v>2.9239766081871343E-2</v>
      </c>
      <c r="AG223" s="1">
        <f t="shared" si="46"/>
        <v>2.9239766081871343E-2</v>
      </c>
      <c r="AH223" s="1">
        <f t="shared" si="46"/>
        <v>2.9239766081871343E-2</v>
      </c>
      <c r="AI223" s="1">
        <f t="shared" si="46"/>
        <v>2.9239766081871343E-2</v>
      </c>
      <c r="AJ223" s="1"/>
      <c r="AK223" s="2">
        <f>SUMIFS('IND Balance'!E$5:E$141,'IND Balance'!$C$5:$C$141,'Service shares'!$B223,'IND Balance'!$D$5:$D$141,"*"&amp;'Service shares'!$A223)*F223</f>
        <v>0</v>
      </c>
      <c r="AL223" s="2">
        <f>SUMIFS('IND Balance'!F$5:F$141,'IND Balance'!$C$5:$C$141,'Service shares'!$B223,'IND Balance'!$D$5:$D$141,"*"&amp;'Service shares'!$A223)*G223</f>
        <v>0</v>
      </c>
      <c r="AM223" s="2">
        <f>SUMIFS('IND Balance'!G$5:G$141,'IND Balance'!$C$5:$C$141,'Service shares'!$B223,'IND Balance'!$D$5:$D$141,"*"&amp;'Service shares'!$A223)*H223</f>
        <v>0</v>
      </c>
      <c r="AN223" s="2">
        <f>SUMIFS('IND Balance'!H$5:H$141,'IND Balance'!$C$5:$C$141,'Service shares'!$B223,'IND Balance'!$D$5:$D$141,"*"&amp;'Service shares'!$A223)*I223</f>
        <v>0</v>
      </c>
      <c r="AO223" s="2">
        <f>SUMIFS('IND Balance'!I$5:I$141,'IND Balance'!$C$5:$C$141,'Service shares'!$B223,'IND Balance'!$D$5:$D$141,"*"&amp;'Service shares'!$A223)*J223</f>
        <v>0</v>
      </c>
      <c r="AP223" s="2">
        <f>SUMIFS('IND Balance'!J$5:J$141,'IND Balance'!$C$5:$C$141,'Service shares'!$B223,'IND Balance'!$D$5:$D$141,"*"&amp;'Service shares'!$A223)*K223</f>
        <v>0</v>
      </c>
      <c r="AQ223" s="2">
        <f>SUMIFS('IND Balance'!K$5:K$141,'IND Balance'!$C$5:$C$141,'Service shares'!$B223,'IND Balance'!$D$5:$D$141,"*"&amp;'Service shares'!$A223)*L223</f>
        <v>0</v>
      </c>
      <c r="AR223" s="2">
        <f>SUMIFS('IND Balance'!L$5:L$141,'IND Balance'!$C$5:$C$141,'Service shares'!$B223,'IND Balance'!$D$5:$D$141,"*"&amp;'Service shares'!$A223)*M223</f>
        <v>0</v>
      </c>
      <c r="AS223" s="2">
        <f>SUMIFS('IND Balance'!M$5:M$141,'IND Balance'!$C$5:$C$141,'Service shares'!$B223,'IND Balance'!$D$5:$D$141,"*"&amp;'Service shares'!$A223)*N223</f>
        <v>0</v>
      </c>
      <c r="AT223" s="2">
        <f>SUMIFS('IND Balance'!N$5:N$141,'IND Balance'!$C$5:$C$141,'Service shares'!$B223,'IND Balance'!$D$5:$D$141,"*"&amp;'Service shares'!$A223)*O223</f>
        <v>0</v>
      </c>
      <c r="AU223" s="2">
        <f>SUMIFS('IND Balance'!O$5:O$141,'IND Balance'!$C$5:$C$141,'Service shares'!$B223,'IND Balance'!$D$5:$D$141,"*"&amp;'Service shares'!$A223)*P223</f>
        <v>0</v>
      </c>
      <c r="AV223" s="2">
        <f>SUMIFS('IND Balance'!P$5:P$141,'IND Balance'!$C$5:$C$141,'Service shares'!$B223,'IND Balance'!$D$5:$D$141,"*"&amp;'Service shares'!$A223)*Q223</f>
        <v>0</v>
      </c>
      <c r="AW223" s="2">
        <f>SUMIFS('IND Balance'!Q$5:Q$141,'IND Balance'!$C$5:$C$141,'Service shares'!$B223,'IND Balance'!$D$5:$D$141,"*"&amp;'Service shares'!$A223)*R223</f>
        <v>0</v>
      </c>
      <c r="AX223" s="2">
        <f>SUMIFS('IND Balance'!R$5:R$141,'IND Balance'!$C$5:$C$141,'Service shares'!$B223,'IND Balance'!$D$5:$D$141,"*"&amp;'Service shares'!$A223)*S223</f>
        <v>0</v>
      </c>
      <c r="AY223" s="2">
        <f>SUMIFS('IND Balance'!S$5:S$141,'IND Balance'!$C$5:$C$141,'Service shares'!$B223,'IND Balance'!$D$5:$D$141,"*"&amp;'Service shares'!$A223)*T223</f>
        <v>0</v>
      </c>
      <c r="AZ223" s="2">
        <f>SUMIFS('IND Balance'!T$5:T$141,'IND Balance'!$C$5:$C$141,'Service shares'!$B223,'IND Balance'!$D$5:$D$141,"*"&amp;'Service shares'!$A223)*U223</f>
        <v>0</v>
      </c>
      <c r="BA223" s="2">
        <f>SUMIFS('IND Balance'!U$5:U$141,'IND Balance'!$C$5:$C$141,'Service shares'!$B223,'IND Balance'!$D$5:$D$141,"*"&amp;'Service shares'!$A223)*V223</f>
        <v>0</v>
      </c>
      <c r="BB223" s="2">
        <f>SUMIFS('IND Balance'!V$5:V$141,'IND Balance'!$C$5:$C$141,'Service shares'!$B223,'IND Balance'!$D$5:$D$141,"*"&amp;'Service shares'!$A223)*W223</f>
        <v>0</v>
      </c>
      <c r="BC223" s="2">
        <f>SUMIFS('IND Balance'!W$5:W$141,'IND Balance'!$C$5:$C$141,'Service shares'!$B223,'IND Balance'!$D$5:$D$141,"*"&amp;'Service shares'!$A223)*X223</f>
        <v>0</v>
      </c>
      <c r="BD223" s="2">
        <f>SUMIFS('IND Balance'!X$5:X$141,'IND Balance'!$C$5:$C$141,'Service shares'!$B223,'IND Balance'!$D$5:$D$141,"*"&amp;'Service shares'!$A223)*Y223</f>
        <v>0</v>
      </c>
      <c r="BE223" s="2">
        <f>SUMIFS('IND Balance'!Y$5:Y$141,'IND Balance'!$C$5:$C$141,'Service shares'!$B223,'IND Balance'!$D$5:$D$141,"*"&amp;'Service shares'!$A223)*Z223</f>
        <v>0</v>
      </c>
      <c r="BF223" s="2">
        <f>SUMIFS('IND Balance'!Z$5:Z$141,'IND Balance'!$C$5:$C$141,'Service shares'!$B223,'IND Balance'!$D$5:$D$141,"*"&amp;'Service shares'!$A223)*AA223</f>
        <v>0</v>
      </c>
      <c r="BG223" s="2">
        <f>SUMIFS('IND Balance'!AA$5:AA$141,'IND Balance'!$C$5:$C$141,'Service shares'!$B223,'IND Balance'!$D$5:$D$141,"*"&amp;'Service shares'!$A223)*AB223</f>
        <v>0</v>
      </c>
      <c r="BH223" s="2">
        <f>SUMIFS('IND Balance'!AB$5:AB$141,'IND Balance'!$C$5:$C$141,'Service shares'!$B223,'IND Balance'!$D$5:$D$141,"*"&amp;'Service shares'!$A223)*AC223</f>
        <v>0</v>
      </c>
      <c r="BI223" s="2">
        <f>SUMIFS('IND Balance'!AC$5:AC$141,'IND Balance'!$C$5:$C$141,'Service shares'!$B223,'IND Balance'!$D$5:$D$141,"*"&amp;'Service shares'!$A223)*AD223</f>
        <v>0</v>
      </c>
      <c r="BJ223" s="2">
        <f>SUMIFS('IND Balance'!AD$5:AD$141,'IND Balance'!$C$5:$C$141,'Service shares'!$B223,'IND Balance'!$D$5:$D$141,"*"&amp;'Service shares'!$A223)*AE223</f>
        <v>0</v>
      </c>
      <c r="BK223" s="2">
        <f>SUMIFS('IND Balance'!AE$5:AE$141,'IND Balance'!$C$5:$C$141,'Service shares'!$B223,'IND Balance'!$D$5:$D$141,"*"&amp;'Service shares'!$A223)*AF223</f>
        <v>0</v>
      </c>
      <c r="BL223" s="2">
        <f>SUMIFS('IND Balance'!AF$5:AF$141,'IND Balance'!$C$5:$C$141,'Service shares'!$B223,'IND Balance'!$D$5:$D$141,"*"&amp;'Service shares'!$A223)*AG223</f>
        <v>0</v>
      </c>
      <c r="BM223" s="2">
        <f>SUMIFS('IND Balance'!AG$5:AG$141,'IND Balance'!$C$5:$C$141,'Service shares'!$B223,'IND Balance'!$D$5:$D$141,"*"&amp;'Service shares'!$A223)*AH223</f>
        <v>0</v>
      </c>
      <c r="BN223" s="2">
        <f>SUMIFS('IND Balance'!AH$5:AH$141,'IND Balance'!$C$5:$C$141,'Service shares'!$B223,'IND Balance'!$D$5:$D$141,"*"&amp;'Service shares'!$A223)*AI223</f>
        <v>0</v>
      </c>
    </row>
    <row r="224" spans="1:66" x14ac:dyDescent="0.45">
      <c r="A224" t="s">
        <v>376</v>
      </c>
      <c r="B224" t="s">
        <v>42</v>
      </c>
      <c r="C224" t="s">
        <v>199</v>
      </c>
      <c r="D224" s="1">
        <v>0.21052631578947367</v>
      </c>
      <c r="E224" s="1"/>
      <c r="F224" s="1">
        <f t="shared" si="48"/>
        <v>0.21052631578947367</v>
      </c>
      <c r="G224" s="1">
        <f t="shared" si="49"/>
        <v>0.21052631578947367</v>
      </c>
      <c r="H224" s="1">
        <f t="shared" si="49"/>
        <v>0.21052631578947367</v>
      </c>
      <c r="I224" s="1">
        <f t="shared" si="49"/>
        <v>0.21052631578947367</v>
      </c>
      <c r="J224" s="1">
        <f t="shared" si="49"/>
        <v>0.21052631578947367</v>
      </c>
      <c r="K224" s="1">
        <f t="shared" si="49"/>
        <v>0.21052631578947367</v>
      </c>
      <c r="L224" s="1">
        <f t="shared" si="49"/>
        <v>0.21052631578947367</v>
      </c>
      <c r="M224" s="1">
        <f t="shared" si="49"/>
        <v>0.21052631578947367</v>
      </c>
      <c r="N224" s="1">
        <f t="shared" si="49"/>
        <v>0.21052631578947367</v>
      </c>
      <c r="O224" s="1">
        <f t="shared" si="49"/>
        <v>0.21052631578947367</v>
      </c>
      <c r="P224" s="1">
        <f t="shared" si="49"/>
        <v>0.21052631578947367</v>
      </c>
      <c r="Q224" s="1">
        <f t="shared" si="49"/>
        <v>0.21052631578947367</v>
      </c>
      <c r="R224" s="1">
        <f t="shared" si="49"/>
        <v>0.21052631578947367</v>
      </c>
      <c r="S224" s="1">
        <f t="shared" si="49"/>
        <v>0.21052631578947367</v>
      </c>
      <c r="T224" s="1">
        <f t="shared" si="49"/>
        <v>0.21052631578947367</v>
      </c>
      <c r="U224" s="1">
        <f t="shared" si="49"/>
        <v>0.21052631578947367</v>
      </c>
      <c r="V224" s="1">
        <f t="shared" si="49"/>
        <v>0.21052631578947367</v>
      </c>
      <c r="W224" s="1">
        <f t="shared" si="46"/>
        <v>0.21052631578947367</v>
      </c>
      <c r="X224" s="1">
        <f t="shared" si="46"/>
        <v>0.21052631578947367</v>
      </c>
      <c r="Y224" s="1">
        <f t="shared" si="46"/>
        <v>0.21052631578947367</v>
      </c>
      <c r="Z224" s="1">
        <f t="shared" si="46"/>
        <v>0.21052631578947367</v>
      </c>
      <c r="AA224" s="1">
        <f t="shared" si="46"/>
        <v>0.21052631578947367</v>
      </c>
      <c r="AB224" s="1">
        <f t="shared" si="46"/>
        <v>0.21052631578947367</v>
      </c>
      <c r="AC224" s="1">
        <f t="shared" si="46"/>
        <v>0.21052631578947367</v>
      </c>
      <c r="AD224" s="1">
        <f t="shared" si="46"/>
        <v>0.21052631578947367</v>
      </c>
      <c r="AE224" s="1">
        <f t="shared" si="46"/>
        <v>0.21052631578947367</v>
      </c>
      <c r="AF224" s="1">
        <f t="shared" si="46"/>
        <v>0.21052631578947367</v>
      </c>
      <c r="AG224" s="1">
        <f t="shared" si="46"/>
        <v>0.21052631578947367</v>
      </c>
      <c r="AH224" s="1">
        <f t="shared" si="46"/>
        <v>0.21052631578947367</v>
      </c>
      <c r="AI224" s="1">
        <f t="shared" si="46"/>
        <v>0.21052631578947367</v>
      </c>
      <c r="AJ224" s="1"/>
      <c r="AK224" s="2">
        <f>SUMIFS('IND Balance'!E$5:E$141,'IND Balance'!$C$5:$C$141,'Service shares'!$B224,'IND Balance'!$D$5:$D$141,"*"&amp;'Service shares'!$A224)*F224</f>
        <v>0</v>
      </c>
      <c r="AL224" s="2">
        <f>SUMIFS('IND Balance'!F$5:F$141,'IND Balance'!$C$5:$C$141,'Service shares'!$B224,'IND Balance'!$D$5:$D$141,"*"&amp;'Service shares'!$A224)*G224</f>
        <v>0</v>
      </c>
      <c r="AM224" s="2">
        <f>SUMIFS('IND Balance'!G$5:G$141,'IND Balance'!$C$5:$C$141,'Service shares'!$B224,'IND Balance'!$D$5:$D$141,"*"&amp;'Service shares'!$A224)*H224</f>
        <v>0</v>
      </c>
      <c r="AN224" s="2">
        <f>SUMIFS('IND Balance'!H$5:H$141,'IND Balance'!$C$5:$C$141,'Service shares'!$B224,'IND Balance'!$D$5:$D$141,"*"&amp;'Service shares'!$A224)*I224</f>
        <v>0</v>
      </c>
      <c r="AO224" s="2">
        <f>SUMIFS('IND Balance'!I$5:I$141,'IND Balance'!$C$5:$C$141,'Service shares'!$B224,'IND Balance'!$D$5:$D$141,"*"&amp;'Service shares'!$A224)*J224</f>
        <v>0</v>
      </c>
      <c r="AP224" s="2">
        <f>SUMIFS('IND Balance'!J$5:J$141,'IND Balance'!$C$5:$C$141,'Service shares'!$B224,'IND Balance'!$D$5:$D$141,"*"&amp;'Service shares'!$A224)*K224</f>
        <v>0</v>
      </c>
      <c r="AQ224" s="2">
        <f>SUMIFS('IND Balance'!K$5:K$141,'IND Balance'!$C$5:$C$141,'Service shares'!$B224,'IND Balance'!$D$5:$D$141,"*"&amp;'Service shares'!$A224)*L224</f>
        <v>0</v>
      </c>
      <c r="AR224" s="2">
        <f>SUMIFS('IND Balance'!L$5:L$141,'IND Balance'!$C$5:$C$141,'Service shares'!$B224,'IND Balance'!$D$5:$D$141,"*"&amp;'Service shares'!$A224)*M224</f>
        <v>0</v>
      </c>
      <c r="AS224" s="2">
        <f>SUMIFS('IND Balance'!M$5:M$141,'IND Balance'!$C$5:$C$141,'Service shares'!$B224,'IND Balance'!$D$5:$D$141,"*"&amp;'Service shares'!$A224)*N224</f>
        <v>0</v>
      </c>
      <c r="AT224" s="2">
        <f>SUMIFS('IND Balance'!N$5:N$141,'IND Balance'!$C$5:$C$141,'Service shares'!$B224,'IND Balance'!$D$5:$D$141,"*"&amp;'Service shares'!$A224)*O224</f>
        <v>0</v>
      </c>
      <c r="AU224" s="2">
        <f>SUMIFS('IND Balance'!O$5:O$141,'IND Balance'!$C$5:$C$141,'Service shares'!$B224,'IND Balance'!$D$5:$D$141,"*"&amp;'Service shares'!$A224)*P224</f>
        <v>0</v>
      </c>
      <c r="AV224" s="2">
        <f>SUMIFS('IND Balance'!P$5:P$141,'IND Balance'!$C$5:$C$141,'Service shares'!$B224,'IND Balance'!$D$5:$D$141,"*"&amp;'Service shares'!$A224)*Q224</f>
        <v>0</v>
      </c>
      <c r="AW224" s="2">
        <f>SUMIFS('IND Balance'!Q$5:Q$141,'IND Balance'!$C$5:$C$141,'Service shares'!$B224,'IND Balance'!$D$5:$D$141,"*"&amp;'Service shares'!$A224)*R224</f>
        <v>0</v>
      </c>
      <c r="AX224" s="2">
        <f>SUMIFS('IND Balance'!R$5:R$141,'IND Balance'!$C$5:$C$141,'Service shares'!$B224,'IND Balance'!$D$5:$D$141,"*"&amp;'Service shares'!$A224)*S224</f>
        <v>0</v>
      </c>
      <c r="AY224" s="2">
        <f>SUMIFS('IND Balance'!S$5:S$141,'IND Balance'!$C$5:$C$141,'Service shares'!$B224,'IND Balance'!$D$5:$D$141,"*"&amp;'Service shares'!$A224)*T224</f>
        <v>0</v>
      </c>
      <c r="AZ224" s="2">
        <f>SUMIFS('IND Balance'!T$5:T$141,'IND Balance'!$C$5:$C$141,'Service shares'!$B224,'IND Balance'!$D$5:$D$141,"*"&amp;'Service shares'!$A224)*U224</f>
        <v>0</v>
      </c>
      <c r="BA224" s="2">
        <f>SUMIFS('IND Balance'!U$5:U$141,'IND Balance'!$C$5:$C$141,'Service shares'!$B224,'IND Balance'!$D$5:$D$141,"*"&amp;'Service shares'!$A224)*V224</f>
        <v>0</v>
      </c>
      <c r="BB224" s="2">
        <f>SUMIFS('IND Balance'!V$5:V$141,'IND Balance'!$C$5:$C$141,'Service shares'!$B224,'IND Balance'!$D$5:$D$141,"*"&amp;'Service shares'!$A224)*W224</f>
        <v>0</v>
      </c>
      <c r="BC224" s="2">
        <f>SUMIFS('IND Balance'!W$5:W$141,'IND Balance'!$C$5:$C$141,'Service shares'!$B224,'IND Balance'!$D$5:$D$141,"*"&amp;'Service shares'!$A224)*X224</f>
        <v>0</v>
      </c>
      <c r="BD224" s="2">
        <f>SUMIFS('IND Balance'!X$5:X$141,'IND Balance'!$C$5:$C$141,'Service shares'!$B224,'IND Balance'!$D$5:$D$141,"*"&amp;'Service shares'!$A224)*Y224</f>
        <v>0</v>
      </c>
      <c r="BE224" s="2">
        <f>SUMIFS('IND Balance'!Y$5:Y$141,'IND Balance'!$C$5:$C$141,'Service shares'!$B224,'IND Balance'!$D$5:$D$141,"*"&amp;'Service shares'!$A224)*Z224</f>
        <v>0</v>
      </c>
      <c r="BF224" s="2">
        <f>SUMIFS('IND Balance'!Z$5:Z$141,'IND Balance'!$C$5:$C$141,'Service shares'!$B224,'IND Balance'!$D$5:$D$141,"*"&amp;'Service shares'!$A224)*AA224</f>
        <v>0</v>
      </c>
      <c r="BG224" s="2">
        <f>SUMIFS('IND Balance'!AA$5:AA$141,'IND Balance'!$C$5:$C$141,'Service shares'!$B224,'IND Balance'!$D$5:$D$141,"*"&amp;'Service shares'!$A224)*AB224</f>
        <v>0</v>
      </c>
      <c r="BH224" s="2">
        <f>SUMIFS('IND Balance'!AB$5:AB$141,'IND Balance'!$C$5:$C$141,'Service shares'!$B224,'IND Balance'!$D$5:$D$141,"*"&amp;'Service shares'!$A224)*AC224</f>
        <v>0</v>
      </c>
      <c r="BI224" s="2">
        <f>SUMIFS('IND Balance'!AC$5:AC$141,'IND Balance'!$C$5:$C$141,'Service shares'!$B224,'IND Balance'!$D$5:$D$141,"*"&amp;'Service shares'!$A224)*AD224</f>
        <v>0</v>
      </c>
      <c r="BJ224" s="2">
        <f>SUMIFS('IND Balance'!AD$5:AD$141,'IND Balance'!$C$5:$C$141,'Service shares'!$B224,'IND Balance'!$D$5:$D$141,"*"&amp;'Service shares'!$A224)*AE224</f>
        <v>0</v>
      </c>
      <c r="BK224" s="2">
        <f>SUMIFS('IND Balance'!AE$5:AE$141,'IND Balance'!$C$5:$C$141,'Service shares'!$B224,'IND Balance'!$D$5:$D$141,"*"&amp;'Service shares'!$A224)*AF224</f>
        <v>0</v>
      </c>
      <c r="BL224" s="2">
        <f>SUMIFS('IND Balance'!AF$5:AF$141,'IND Balance'!$C$5:$C$141,'Service shares'!$B224,'IND Balance'!$D$5:$D$141,"*"&amp;'Service shares'!$A224)*AG224</f>
        <v>0</v>
      </c>
      <c r="BM224" s="2">
        <f>SUMIFS('IND Balance'!AG$5:AG$141,'IND Balance'!$C$5:$C$141,'Service shares'!$B224,'IND Balance'!$D$5:$D$141,"*"&amp;'Service shares'!$A224)*AH224</f>
        <v>0</v>
      </c>
      <c r="BN224" s="2">
        <f>SUMIFS('IND Balance'!AH$5:AH$141,'IND Balance'!$C$5:$C$141,'Service shares'!$B224,'IND Balance'!$D$5:$D$141,"*"&amp;'Service shares'!$A224)*AI224</f>
        <v>0</v>
      </c>
    </row>
    <row r="225" spans="1:66" x14ac:dyDescent="0.45">
      <c r="A225" t="s">
        <v>376</v>
      </c>
      <c r="B225" t="s">
        <v>42</v>
      </c>
      <c r="C225" t="s">
        <v>205</v>
      </c>
      <c r="D225" s="1">
        <v>1.1695906432748537E-2</v>
      </c>
      <c r="E225" s="1"/>
      <c r="F225" s="1">
        <f t="shared" si="48"/>
        <v>1.1695906432748537E-2</v>
      </c>
      <c r="G225" s="1">
        <f t="shared" si="49"/>
        <v>1.1695906432748537E-2</v>
      </c>
      <c r="H225" s="1">
        <f t="shared" si="49"/>
        <v>1.1695906432748537E-2</v>
      </c>
      <c r="I225" s="1">
        <f t="shared" si="49"/>
        <v>1.1695906432748537E-2</v>
      </c>
      <c r="J225" s="1">
        <f t="shared" si="49"/>
        <v>1.1695906432748537E-2</v>
      </c>
      <c r="K225" s="1">
        <f t="shared" si="49"/>
        <v>1.1695906432748537E-2</v>
      </c>
      <c r="L225" s="1">
        <f t="shared" si="49"/>
        <v>1.1695906432748537E-2</v>
      </c>
      <c r="M225" s="1">
        <f t="shared" si="49"/>
        <v>1.1695906432748537E-2</v>
      </c>
      <c r="N225" s="1">
        <f t="shared" si="49"/>
        <v>1.1695906432748537E-2</v>
      </c>
      <c r="O225" s="1">
        <f t="shared" si="49"/>
        <v>1.1695906432748537E-2</v>
      </c>
      <c r="P225" s="1">
        <f t="shared" si="49"/>
        <v>1.1695906432748537E-2</v>
      </c>
      <c r="Q225" s="1">
        <f t="shared" si="49"/>
        <v>1.1695906432748537E-2</v>
      </c>
      <c r="R225" s="1">
        <f t="shared" si="49"/>
        <v>1.1695906432748537E-2</v>
      </c>
      <c r="S225" s="1">
        <f t="shared" si="49"/>
        <v>1.1695906432748537E-2</v>
      </c>
      <c r="T225" s="1">
        <f t="shared" si="49"/>
        <v>1.1695906432748537E-2</v>
      </c>
      <c r="U225" s="1">
        <f t="shared" si="49"/>
        <v>1.1695906432748537E-2</v>
      </c>
      <c r="V225" s="1">
        <f t="shared" si="49"/>
        <v>1.1695906432748537E-2</v>
      </c>
      <c r="W225" s="1">
        <f t="shared" si="46"/>
        <v>1.1695906432748537E-2</v>
      </c>
      <c r="X225" s="1">
        <f t="shared" si="46"/>
        <v>1.1695906432748537E-2</v>
      </c>
      <c r="Y225" s="1">
        <f t="shared" si="46"/>
        <v>1.1695906432748537E-2</v>
      </c>
      <c r="Z225" s="1">
        <f t="shared" si="46"/>
        <v>1.1695906432748537E-2</v>
      </c>
      <c r="AA225" s="1">
        <f t="shared" si="46"/>
        <v>1.1695906432748537E-2</v>
      </c>
      <c r="AB225" s="1">
        <f t="shared" si="46"/>
        <v>1.1695906432748537E-2</v>
      </c>
      <c r="AC225" s="1">
        <f t="shared" si="46"/>
        <v>1.1695906432748537E-2</v>
      </c>
      <c r="AD225" s="1">
        <f t="shared" si="46"/>
        <v>1.1695906432748537E-2</v>
      </c>
      <c r="AE225" s="1">
        <f t="shared" si="46"/>
        <v>1.1695906432748537E-2</v>
      </c>
      <c r="AF225" s="1">
        <f t="shared" si="46"/>
        <v>1.1695906432748537E-2</v>
      </c>
      <c r="AG225" s="1">
        <f t="shared" si="46"/>
        <v>1.1695906432748537E-2</v>
      </c>
      <c r="AH225" s="1">
        <f t="shared" si="46"/>
        <v>1.1695906432748537E-2</v>
      </c>
      <c r="AI225" s="1">
        <f t="shared" si="46"/>
        <v>1.1695906432748537E-2</v>
      </c>
      <c r="AJ225" s="1"/>
      <c r="AK225" s="2">
        <f>SUMIFS('IND Balance'!E$5:E$141,'IND Balance'!$C$5:$C$141,'Service shares'!$B225,'IND Balance'!$D$5:$D$141,"*"&amp;'Service shares'!$A225)*F225</f>
        <v>0</v>
      </c>
      <c r="AL225" s="2">
        <f>SUMIFS('IND Balance'!F$5:F$141,'IND Balance'!$C$5:$C$141,'Service shares'!$B225,'IND Balance'!$D$5:$D$141,"*"&amp;'Service shares'!$A225)*G225</f>
        <v>0</v>
      </c>
      <c r="AM225" s="2">
        <f>SUMIFS('IND Balance'!G$5:G$141,'IND Balance'!$C$5:$C$141,'Service shares'!$B225,'IND Balance'!$D$5:$D$141,"*"&amp;'Service shares'!$A225)*H225</f>
        <v>0</v>
      </c>
      <c r="AN225" s="2">
        <f>SUMIFS('IND Balance'!H$5:H$141,'IND Balance'!$C$5:$C$141,'Service shares'!$B225,'IND Balance'!$D$5:$D$141,"*"&amp;'Service shares'!$A225)*I225</f>
        <v>0</v>
      </c>
      <c r="AO225" s="2">
        <f>SUMIFS('IND Balance'!I$5:I$141,'IND Balance'!$C$5:$C$141,'Service shares'!$B225,'IND Balance'!$D$5:$D$141,"*"&amp;'Service shares'!$A225)*J225</f>
        <v>0</v>
      </c>
      <c r="AP225" s="2">
        <f>SUMIFS('IND Balance'!J$5:J$141,'IND Balance'!$C$5:$C$141,'Service shares'!$B225,'IND Balance'!$D$5:$D$141,"*"&amp;'Service shares'!$A225)*K225</f>
        <v>0</v>
      </c>
      <c r="AQ225" s="2">
        <f>SUMIFS('IND Balance'!K$5:K$141,'IND Balance'!$C$5:$C$141,'Service shares'!$B225,'IND Balance'!$D$5:$D$141,"*"&amp;'Service shares'!$A225)*L225</f>
        <v>0</v>
      </c>
      <c r="AR225" s="2">
        <f>SUMIFS('IND Balance'!L$5:L$141,'IND Balance'!$C$5:$C$141,'Service shares'!$B225,'IND Balance'!$D$5:$D$141,"*"&amp;'Service shares'!$A225)*M225</f>
        <v>0</v>
      </c>
      <c r="AS225" s="2">
        <f>SUMIFS('IND Balance'!M$5:M$141,'IND Balance'!$C$5:$C$141,'Service shares'!$B225,'IND Balance'!$D$5:$D$141,"*"&amp;'Service shares'!$A225)*N225</f>
        <v>0</v>
      </c>
      <c r="AT225" s="2">
        <f>SUMIFS('IND Balance'!N$5:N$141,'IND Balance'!$C$5:$C$141,'Service shares'!$B225,'IND Balance'!$D$5:$D$141,"*"&amp;'Service shares'!$A225)*O225</f>
        <v>0</v>
      </c>
      <c r="AU225" s="2">
        <f>SUMIFS('IND Balance'!O$5:O$141,'IND Balance'!$C$5:$C$141,'Service shares'!$B225,'IND Balance'!$D$5:$D$141,"*"&amp;'Service shares'!$A225)*P225</f>
        <v>0</v>
      </c>
      <c r="AV225" s="2">
        <f>SUMIFS('IND Balance'!P$5:P$141,'IND Balance'!$C$5:$C$141,'Service shares'!$B225,'IND Balance'!$D$5:$D$141,"*"&amp;'Service shares'!$A225)*Q225</f>
        <v>0</v>
      </c>
      <c r="AW225" s="2">
        <f>SUMIFS('IND Balance'!Q$5:Q$141,'IND Balance'!$C$5:$C$141,'Service shares'!$B225,'IND Balance'!$D$5:$D$141,"*"&amp;'Service shares'!$A225)*R225</f>
        <v>0</v>
      </c>
      <c r="AX225" s="2">
        <f>SUMIFS('IND Balance'!R$5:R$141,'IND Balance'!$C$5:$C$141,'Service shares'!$B225,'IND Balance'!$D$5:$D$141,"*"&amp;'Service shares'!$A225)*S225</f>
        <v>0</v>
      </c>
      <c r="AY225" s="2">
        <f>SUMIFS('IND Balance'!S$5:S$141,'IND Balance'!$C$5:$C$141,'Service shares'!$B225,'IND Balance'!$D$5:$D$141,"*"&amp;'Service shares'!$A225)*T225</f>
        <v>0</v>
      </c>
      <c r="AZ225" s="2">
        <f>SUMIFS('IND Balance'!T$5:T$141,'IND Balance'!$C$5:$C$141,'Service shares'!$B225,'IND Balance'!$D$5:$D$141,"*"&amp;'Service shares'!$A225)*U225</f>
        <v>0</v>
      </c>
      <c r="BA225" s="2">
        <f>SUMIFS('IND Balance'!U$5:U$141,'IND Balance'!$C$5:$C$141,'Service shares'!$B225,'IND Balance'!$D$5:$D$141,"*"&amp;'Service shares'!$A225)*V225</f>
        <v>0</v>
      </c>
      <c r="BB225" s="2">
        <f>SUMIFS('IND Balance'!V$5:V$141,'IND Balance'!$C$5:$C$141,'Service shares'!$B225,'IND Balance'!$D$5:$D$141,"*"&amp;'Service shares'!$A225)*W225</f>
        <v>0</v>
      </c>
      <c r="BC225" s="2">
        <f>SUMIFS('IND Balance'!W$5:W$141,'IND Balance'!$C$5:$C$141,'Service shares'!$B225,'IND Balance'!$D$5:$D$141,"*"&amp;'Service shares'!$A225)*X225</f>
        <v>0</v>
      </c>
      <c r="BD225" s="2">
        <f>SUMIFS('IND Balance'!X$5:X$141,'IND Balance'!$C$5:$C$141,'Service shares'!$B225,'IND Balance'!$D$5:$D$141,"*"&amp;'Service shares'!$A225)*Y225</f>
        <v>0</v>
      </c>
      <c r="BE225" s="2">
        <f>SUMIFS('IND Balance'!Y$5:Y$141,'IND Balance'!$C$5:$C$141,'Service shares'!$B225,'IND Balance'!$D$5:$D$141,"*"&amp;'Service shares'!$A225)*Z225</f>
        <v>0</v>
      </c>
      <c r="BF225" s="2">
        <f>SUMIFS('IND Balance'!Z$5:Z$141,'IND Balance'!$C$5:$C$141,'Service shares'!$B225,'IND Balance'!$D$5:$D$141,"*"&amp;'Service shares'!$A225)*AA225</f>
        <v>0</v>
      </c>
      <c r="BG225" s="2">
        <f>SUMIFS('IND Balance'!AA$5:AA$141,'IND Balance'!$C$5:$C$141,'Service shares'!$B225,'IND Balance'!$D$5:$D$141,"*"&amp;'Service shares'!$A225)*AB225</f>
        <v>0</v>
      </c>
      <c r="BH225" s="2">
        <f>SUMIFS('IND Balance'!AB$5:AB$141,'IND Balance'!$C$5:$C$141,'Service shares'!$B225,'IND Balance'!$D$5:$D$141,"*"&amp;'Service shares'!$A225)*AC225</f>
        <v>0</v>
      </c>
      <c r="BI225" s="2">
        <f>SUMIFS('IND Balance'!AC$5:AC$141,'IND Balance'!$C$5:$C$141,'Service shares'!$B225,'IND Balance'!$D$5:$D$141,"*"&amp;'Service shares'!$A225)*AD225</f>
        <v>0</v>
      </c>
      <c r="BJ225" s="2">
        <f>SUMIFS('IND Balance'!AD$5:AD$141,'IND Balance'!$C$5:$C$141,'Service shares'!$B225,'IND Balance'!$D$5:$D$141,"*"&amp;'Service shares'!$A225)*AE225</f>
        <v>0</v>
      </c>
      <c r="BK225" s="2">
        <f>SUMIFS('IND Balance'!AE$5:AE$141,'IND Balance'!$C$5:$C$141,'Service shares'!$B225,'IND Balance'!$D$5:$D$141,"*"&amp;'Service shares'!$A225)*AF225</f>
        <v>0</v>
      </c>
      <c r="BL225" s="2">
        <f>SUMIFS('IND Balance'!AF$5:AF$141,'IND Balance'!$C$5:$C$141,'Service shares'!$B225,'IND Balance'!$D$5:$D$141,"*"&amp;'Service shares'!$A225)*AG225</f>
        <v>0</v>
      </c>
      <c r="BM225" s="2">
        <f>SUMIFS('IND Balance'!AG$5:AG$141,'IND Balance'!$C$5:$C$141,'Service shares'!$B225,'IND Balance'!$D$5:$D$141,"*"&amp;'Service shares'!$A225)*AH225</f>
        <v>0</v>
      </c>
      <c r="BN225" s="2">
        <f>SUMIFS('IND Balance'!AH$5:AH$141,'IND Balance'!$C$5:$C$141,'Service shares'!$B225,'IND Balance'!$D$5:$D$141,"*"&amp;'Service shares'!$A225)*AI225</f>
        <v>0</v>
      </c>
    </row>
    <row r="226" spans="1:66" x14ac:dyDescent="0.45">
      <c r="A226" t="s">
        <v>376</v>
      </c>
      <c r="B226" t="s">
        <v>41</v>
      </c>
      <c r="C226" t="s">
        <v>173</v>
      </c>
      <c r="D226" s="1">
        <v>0.25348542458808621</v>
      </c>
      <c r="E226" s="1"/>
      <c r="F226" s="1">
        <f t="shared" si="48"/>
        <v>0.25348542458808621</v>
      </c>
      <c r="G226" s="1">
        <f t="shared" si="49"/>
        <v>0.25348542458808621</v>
      </c>
      <c r="H226" s="1">
        <f t="shared" si="49"/>
        <v>0.25348542458808621</v>
      </c>
      <c r="I226" s="1">
        <f t="shared" si="49"/>
        <v>0.25348542458808621</v>
      </c>
      <c r="J226" s="1">
        <f t="shared" si="49"/>
        <v>0.25348542458808621</v>
      </c>
      <c r="K226" s="1">
        <f t="shared" si="49"/>
        <v>0.25348542458808621</v>
      </c>
      <c r="L226" s="1">
        <f t="shared" si="49"/>
        <v>0.25348542458808621</v>
      </c>
      <c r="M226" s="1">
        <f t="shared" si="49"/>
        <v>0.25348542458808621</v>
      </c>
      <c r="N226" s="1">
        <f t="shared" si="49"/>
        <v>0.25348542458808621</v>
      </c>
      <c r="O226" s="1">
        <f t="shared" si="49"/>
        <v>0.25348542458808621</v>
      </c>
      <c r="P226" s="1">
        <f t="shared" si="49"/>
        <v>0.25348542458808621</v>
      </c>
      <c r="Q226" s="1">
        <f t="shared" si="49"/>
        <v>0.25348542458808621</v>
      </c>
      <c r="R226" s="1">
        <f t="shared" si="49"/>
        <v>0.25348542458808621</v>
      </c>
      <c r="S226" s="1">
        <f t="shared" si="49"/>
        <v>0.25348542458808621</v>
      </c>
      <c r="T226" s="1">
        <f t="shared" si="49"/>
        <v>0.25348542458808621</v>
      </c>
      <c r="U226" s="1">
        <f t="shared" si="49"/>
        <v>0.25348542458808621</v>
      </c>
      <c r="V226" s="1">
        <f t="shared" si="49"/>
        <v>0.25348542458808621</v>
      </c>
      <c r="W226" s="1">
        <f t="shared" ref="W226:AI241" si="50">$D226</f>
        <v>0.25348542458808621</v>
      </c>
      <c r="X226" s="1">
        <f t="shared" si="50"/>
        <v>0.25348542458808621</v>
      </c>
      <c r="Y226" s="1">
        <f t="shared" si="50"/>
        <v>0.25348542458808621</v>
      </c>
      <c r="Z226" s="1">
        <f t="shared" si="50"/>
        <v>0.25348542458808621</v>
      </c>
      <c r="AA226" s="1">
        <f t="shared" si="50"/>
        <v>0.25348542458808621</v>
      </c>
      <c r="AB226" s="1">
        <f t="shared" si="50"/>
        <v>0.25348542458808621</v>
      </c>
      <c r="AC226" s="1">
        <f t="shared" si="50"/>
        <v>0.25348542458808621</v>
      </c>
      <c r="AD226" s="1">
        <f t="shared" si="50"/>
        <v>0.25348542458808621</v>
      </c>
      <c r="AE226" s="1">
        <f t="shared" si="50"/>
        <v>0.25348542458808621</v>
      </c>
      <c r="AF226" s="1">
        <f t="shared" si="50"/>
        <v>0.25348542458808621</v>
      </c>
      <c r="AG226" s="1">
        <f t="shared" si="50"/>
        <v>0.25348542458808621</v>
      </c>
      <c r="AH226" s="1">
        <f t="shared" si="50"/>
        <v>0.25348542458808621</v>
      </c>
      <c r="AI226" s="1">
        <f t="shared" si="50"/>
        <v>0.25348542458808621</v>
      </c>
      <c r="AJ226" s="1"/>
      <c r="AK226" s="2">
        <f>SUMIFS('IND Balance'!E$5:E$141,'IND Balance'!$C$5:$C$141,'Service shares'!$B226,'IND Balance'!$D$5:$D$141,"*"&amp;'Service shares'!$A226)*F226</f>
        <v>0</v>
      </c>
      <c r="AL226" s="2">
        <f>SUMIFS('IND Balance'!F$5:F$141,'IND Balance'!$C$5:$C$141,'Service shares'!$B226,'IND Balance'!$D$5:$D$141,"*"&amp;'Service shares'!$A226)*G226</f>
        <v>0</v>
      </c>
      <c r="AM226" s="2">
        <f>SUMIFS('IND Balance'!G$5:G$141,'IND Balance'!$C$5:$C$141,'Service shares'!$B226,'IND Balance'!$D$5:$D$141,"*"&amp;'Service shares'!$A226)*H226</f>
        <v>0</v>
      </c>
      <c r="AN226" s="2">
        <f>SUMIFS('IND Balance'!H$5:H$141,'IND Balance'!$C$5:$C$141,'Service shares'!$B226,'IND Balance'!$D$5:$D$141,"*"&amp;'Service shares'!$A226)*I226</f>
        <v>0</v>
      </c>
      <c r="AO226" s="2">
        <f>SUMIFS('IND Balance'!I$5:I$141,'IND Balance'!$C$5:$C$141,'Service shares'!$B226,'IND Balance'!$D$5:$D$141,"*"&amp;'Service shares'!$A226)*J226</f>
        <v>1.0994186573384033</v>
      </c>
      <c r="AP226" s="2">
        <f>SUMIFS('IND Balance'!J$5:J$141,'IND Balance'!$C$5:$C$141,'Service shares'!$B226,'IND Balance'!$D$5:$D$141,"*"&amp;'Service shares'!$A226)*K226</f>
        <v>0</v>
      </c>
      <c r="AQ226" s="2">
        <f>SUMIFS('IND Balance'!K$5:K$141,'IND Balance'!$C$5:$C$141,'Service shares'!$B226,'IND Balance'!$D$5:$D$141,"*"&amp;'Service shares'!$A226)*L226</f>
        <v>0</v>
      </c>
      <c r="AR226" s="2">
        <f>SUMIFS('IND Balance'!L$5:L$141,'IND Balance'!$C$5:$C$141,'Service shares'!$B226,'IND Balance'!$D$5:$D$141,"*"&amp;'Service shares'!$A226)*M226</f>
        <v>0</v>
      </c>
      <c r="AS226" s="2">
        <f>SUMIFS('IND Balance'!M$5:M$141,'IND Balance'!$C$5:$C$141,'Service shares'!$B226,'IND Balance'!$D$5:$D$141,"*"&amp;'Service shares'!$A226)*N226</f>
        <v>0</v>
      </c>
      <c r="AT226" s="2">
        <f>SUMIFS('IND Balance'!N$5:N$141,'IND Balance'!$C$5:$C$141,'Service shares'!$B226,'IND Balance'!$D$5:$D$141,"*"&amp;'Service shares'!$A226)*O226</f>
        <v>0</v>
      </c>
      <c r="AU226" s="2">
        <f>SUMIFS('IND Balance'!O$5:O$141,'IND Balance'!$C$5:$C$141,'Service shares'!$B226,'IND Balance'!$D$5:$D$141,"*"&amp;'Service shares'!$A226)*P226</f>
        <v>0</v>
      </c>
      <c r="AV226" s="2">
        <f>SUMIFS('IND Balance'!P$5:P$141,'IND Balance'!$C$5:$C$141,'Service shares'!$B226,'IND Balance'!$D$5:$D$141,"*"&amp;'Service shares'!$A226)*Q226</f>
        <v>0</v>
      </c>
      <c r="AW226" s="2">
        <f>SUMIFS('IND Balance'!Q$5:Q$141,'IND Balance'!$C$5:$C$141,'Service shares'!$B226,'IND Balance'!$D$5:$D$141,"*"&amp;'Service shares'!$A226)*R226</f>
        <v>0</v>
      </c>
      <c r="AX226" s="2">
        <f>SUMIFS('IND Balance'!R$5:R$141,'IND Balance'!$C$5:$C$141,'Service shares'!$B226,'IND Balance'!$D$5:$D$141,"*"&amp;'Service shares'!$A226)*S226</f>
        <v>0</v>
      </c>
      <c r="AY226" s="2">
        <f>SUMIFS('IND Balance'!S$5:S$141,'IND Balance'!$C$5:$C$141,'Service shares'!$B226,'IND Balance'!$D$5:$D$141,"*"&amp;'Service shares'!$A226)*T226</f>
        <v>0</v>
      </c>
      <c r="AZ226" s="2">
        <f>SUMIFS('IND Balance'!T$5:T$141,'IND Balance'!$C$5:$C$141,'Service shares'!$B226,'IND Balance'!$D$5:$D$141,"*"&amp;'Service shares'!$A226)*U226</f>
        <v>0</v>
      </c>
      <c r="BA226" s="2">
        <f>SUMIFS('IND Balance'!U$5:U$141,'IND Balance'!$C$5:$C$141,'Service shares'!$B226,'IND Balance'!$D$5:$D$141,"*"&amp;'Service shares'!$A226)*V226</f>
        <v>0</v>
      </c>
      <c r="BB226" s="2">
        <f>SUMIFS('IND Balance'!V$5:V$141,'IND Balance'!$C$5:$C$141,'Service shares'!$B226,'IND Balance'!$D$5:$D$141,"*"&amp;'Service shares'!$A226)*W226</f>
        <v>0</v>
      </c>
      <c r="BC226" s="2">
        <f>SUMIFS('IND Balance'!W$5:W$141,'IND Balance'!$C$5:$C$141,'Service shares'!$B226,'IND Balance'!$D$5:$D$141,"*"&amp;'Service shares'!$A226)*X226</f>
        <v>0</v>
      </c>
      <c r="BD226" s="2">
        <f>SUMIFS('IND Balance'!X$5:X$141,'IND Balance'!$C$5:$C$141,'Service shares'!$B226,'IND Balance'!$D$5:$D$141,"*"&amp;'Service shares'!$A226)*Y226</f>
        <v>0</v>
      </c>
      <c r="BE226" s="2">
        <f>SUMIFS('IND Balance'!Y$5:Y$141,'IND Balance'!$C$5:$C$141,'Service shares'!$B226,'IND Balance'!$D$5:$D$141,"*"&amp;'Service shares'!$A226)*Z226</f>
        <v>0</v>
      </c>
      <c r="BF226" s="2">
        <f>SUMIFS('IND Balance'!Z$5:Z$141,'IND Balance'!$C$5:$C$141,'Service shares'!$B226,'IND Balance'!$D$5:$D$141,"*"&amp;'Service shares'!$A226)*AA226</f>
        <v>0</v>
      </c>
      <c r="BG226" s="2">
        <f>SUMIFS('IND Balance'!AA$5:AA$141,'IND Balance'!$C$5:$C$141,'Service shares'!$B226,'IND Balance'!$D$5:$D$141,"*"&amp;'Service shares'!$A226)*AB226</f>
        <v>0</v>
      </c>
      <c r="BH226" s="2">
        <f>SUMIFS('IND Balance'!AB$5:AB$141,'IND Balance'!$C$5:$C$141,'Service shares'!$B226,'IND Balance'!$D$5:$D$141,"*"&amp;'Service shares'!$A226)*AC226</f>
        <v>7.3371414752851721E-2</v>
      </c>
      <c r="BI226" s="2">
        <f>SUMIFS('IND Balance'!AC$5:AC$141,'IND Balance'!$C$5:$C$141,'Service shares'!$B226,'IND Balance'!$D$5:$D$141,"*"&amp;'Service shares'!$A226)*AD226</f>
        <v>0</v>
      </c>
      <c r="BJ226" s="2">
        <f>SUMIFS('IND Balance'!AD$5:AD$141,'IND Balance'!$C$5:$C$141,'Service shares'!$B226,'IND Balance'!$D$5:$D$141,"*"&amp;'Service shares'!$A226)*AE226</f>
        <v>0</v>
      </c>
      <c r="BK226" s="2">
        <f>SUMIFS('IND Balance'!AE$5:AE$141,'IND Balance'!$C$5:$C$141,'Service shares'!$B226,'IND Balance'!$D$5:$D$141,"*"&amp;'Service shares'!$A226)*AF226</f>
        <v>0</v>
      </c>
      <c r="BL226" s="2">
        <f>SUMIFS('IND Balance'!AF$5:AF$141,'IND Balance'!$C$5:$C$141,'Service shares'!$B226,'IND Balance'!$D$5:$D$141,"*"&amp;'Service shares'!$A226)*AG226</f>
        <v>0</v>
      </c>
      <c r="BM226" s="2">
        <f>SUMIFS('IND Balance'!AG$5:AG$141,'IND Balance'!$C$5:$C$141,'Service shares'!$B226,'IND Balance'!$D$5:$D$141,"*"&amp;'Service shares'!$A226)*AH226</f>
        <v>0</v>
      </c>
      <c r="BN226" s="2">
        <f>SUMIFS('IND Balance'!AH$5:AH$141,'IND Balance'!$C$5:$C$141,'Service shares'!$B226,'IND Balance'!$D$5:$D$141,"*"&amp;'Service shares'!$A226)*AI226</f>
        <v>0</v>
      </c>
    </row>
    <row r="227" spans="1:66" x14ac:dyDescent="0.45">
      <c r="A227" t="s">
        <v>376</v>
      </c>
      <c r="B227" t="s">
        <v>41</v>
      </c>
      <c r="C227" t="s">
        <v>181</v>
      </c>
      <c r="D227" s="1">
        <v>0.52344740177439797</v>
      </c>
      <c r="E227" s="1"/>
      <c r="F227" s="1">
        <f t="shared" si="48"/>
        <v>0.52344740177439797</v>
      </c>
      <c r="G227" s="1">
        <f t="shared" si="49"/>
        <v>0.52344740177439797</v>
      </c>
      <c r="H227" s="1">
        <f t="shared" si="49"/>
        <v>0.52344740177439797</v>
      </c>
      <c r="I227" s="1">
        <f t="shared" si="49"/>
        <v>0.52344740177439797</v>
      </c>
      <c r="J227" s="1">
        <f t="shared" si="49"/>
        <v>0.52344740177439797</v>
      </c>
      <c r="K227" s="1">
        <f t="shared" si="49"/>
        <v>0.52344740177439797</v>
      </c>
      <c r="L227" s="1">
        <f t="shared" si="49"/>
        <v>0.52344740177439797</v>
      </c>
      <c r="M227" s="1">
        <f t="shared" si="49"/>
        <v>0.52344740177439797</v>
      </c>
      <c r="N227" s="1">
        <f t="shared" si="49"/>
        <v>0.52344740177439797</v>
      </c>
      <c r="O227" s="1">
        <f t="shared" si="49"/>
        <v>0.52344740177439797</v>
      </c>
      <c r="P227" s="1">
        <f t="shared" si="49"/>
        <v>0.52344740177439797</v>
      </c>
      <c r="Q227" s="1">
        <f t="shared" si="49"/>
        <v>0.52344740177439797</v>
      </c>
      <c r="R227" s="1">
        <f t="shared" si="49"/>
        <v>0.52344740177439797</v>
      </c>
      <c r="S227" s="1">
        <f t="shared" si="49"/>
        <v>0.52344740177439797</v>
      </c>
      <c r="T227" s="1">
        <f t="shared" si="49"/>
        <v>0.52344740177439797</v>
      </c>
      <c r="U227" s="1">
        <f t="shared" si="49"/>
        <v>0.52344740177439797</v>
      </c>
      <c r="V227" s="1">
        <f t="shared" si="49"/>
        <v>0.52344740177439797</v>
      </c>
      <c r="W227" s="1">
        <f t="shared" si="50"/>
        <v>0.52344740177439797</v>
      </c>
      <c r="X227" s="1">
        <f t="shared" si="50"/>
        <v>0.52344740177439797</v>
      </c>
      <c r="Y227" s="1">
        <f t="shared" si="50"/>
        <v>0.52344740177439797</v>
      </c>
      <c r="Z227" s="1">
        <f t="shared" si="50"/>
        <v>0.52344740177439797</v>
      </c>
      <c r="AA227" s="1">
        <f t="shared" si="50"/>
        <v>0.52344740177439797</v>
      </c>
      <c r="AB227" s="1">
        <f t="shared" si="50"/>
        <v>0.52344740177439797</v>
      </c>
      <c r="AC227" s="1">
        <f t="shared" si="50"/>
        <v>0.52344740177439797</v>
      </c>
      <c r="AD227" s="1">
        <f t="shared" si="50"/>
        <v>0.52344740177439797</v>
      </c>
      <c r="AE227" s="1">
        <f t="shared" si="50"/>
        <v>0.52344740177439797</v>
      </c>
      <c r="AF227" s="1">
        <f t="shared" si="50"/>
        <v>0.52344740177439797</v>
      </c>
      <c r="AG227" s="1">
        <f t="shared" si="50"/>
        <v>0.52344740177439797</v>
      </c>
      <c r="AH227" s="1">
        <f t="shared" si="50"/>
        <v>0.52344740177439797</v>
      </c>
      <c r="AI227" s="1">
        <f t="shared" si="50"/>
        <v>0.52344740177439797</v>
      </c>
      <c r="AJ227" s="1"/>
      <c r="AK227" s="2">
        <f>SUMIFS('IND Balance'!E$5:E$141,'IND Balance'!$C$5:$C$141,'Service shares'!$B227,'IND Balance'!$D$5:$D$141,"*"&amp;'Service shares'!$A227)*F227</f>
        <v>0</v>
      </c>
      <c r="AL227" s="2">
        <f>SUMIFS('IND Balance'!F$5:F$141,'IND Balance'!$C$5:$C$141,'Service shares'!$B227,'IND Balance'!$D$5:$D$141,"*"&amp;'Service shares'!$A227)*G227</f>
        <v>0</v>
      </c>
      <c r="AM227" s="2">
        <f>SUMIFS('IND Balance'!G$5:G$141,'IND Balance'!$C$5:$C$141,'Service shares'!$B227,'IND Balance'!$D$5:$D$141,"*"&amp;'Service shares'!$A227)*H227</f>
        <v>0</v>
      </c>
      <c r="AN227" s="2">
        <f>SUMIFS('IND Balance'!H$5:H$141,'IND Balance'!$C$5:$C$141,'Service shares'!$B227,'IND Balance'!$D$5:$D$141,"*"&amp;'Service shares'!$A227)*I227</f>
        <v>0</v>
      </c>
      <c r="AO227" s="2">
        <f>SUMIFS('IND Balance'!I$5:I$141,'IND Balance'!$C$5:$C$141,'Service shares'!$B227,'IND Balance'!$D$5:$D$141,"*"&amp;'Service shares'!$A227)*J227</f>
        <v>2.2702995274038025</v>
      </c>
      <c r="AP227" s="2">
        <f>SUMIFS('IND Balance'!J$5:J$141,'IND Balance'!$C$5:$C$141,'Service shares'!$B227,'IND Balance'!$D$5:$D$141,"*"&amp;'Service shares'!$A227)*K227</f>
        <v>0</v>
      </c>
      <c r="AQ227" s="2">
        <f>SUMIFS('IND Balance'!K$5:K$141,'IND Balance'!$C$5:$C$141,'Service shares'!$B227,'IND Balance'!$D$5:$D$141,"*"&amp;'Service shares'!$A227)*L227</f>
        <v>0</v>
      </c>
      <c r="AR227" s="2">
        <f>SUMIFS('IND Balance'!L$5:L$141,'IND Balance'!$C$5:$C$141,'Service shares'!$B227,'IND Balance'!$D$5:$D$141,"*"&amp;'Service shares'!$A227)*M227</f>
        <v>0</v>
      </c>
      <c r="AS227" s="2">
        <f>SUMIFS('IND Balance'!M$5:M$141,'IND Balance'!$C$5:$C$141,'Service shares'!$B227,'IND Balance'!$D$5:$D$141,"*"&amp;'Service shares'!$A227)*N227</f>
        <v>0</v>
      </c>
      <c r="AT227" s="2">
        <f>SUMIFS('IND Balance'!N$5:N$141,'IND Balance'!$C$5:$C$141,'Service shares'!$B227,'IND Balance'!$D$5:$D$141,"*"&amp;'Service shares'!$A227)*O227</f>
        <v>0</v>
      </c>
      <c r="AU227" s="2">
        <f>SUMIFS('IND Balance'!O$5:O$141,'IND Balance'!$C$5:$C$141,'Service shares'!$B227,'IND Balance'!$D$5:$D$141,"*"&amp;'Service shares'!$A227)*P227</f>
        <v>0</v>
      </c>
      <c r="AV227" s="2">
        <f>SUMIFS('IND Balance'!P$5:P$141,'IND Balance'!$C$5:$C$141,'Service shares'!$B227,'IND Balance'!$D$5:$D$141,"*"&amp;'Service shares'!$A227)*Q227</f>
        <v>0</v>
      </c>
      <c r="AW227" s="2">
        <f>SUMIFS('IND Balance'!Q$5:Q$141,'IND Balance'!$C$5:$C$141,'Service shares'!$B227,'IND Balance'!$D$5:$D$141,"*"&amp;'Service shares'!$A227)*R227</f>
        <v>0</v>
      </c>
      <c r="AX227" s="2">
        <f>SUMIFS('IND Balance'!R$5:R$141,'IND Balance'!$C$5:$C$141,'Service shares'!$B227,'IND Balance'!$D$5:$D$141,"*"&amp;'Service shares'!$A227)*S227</f>
        <v>0</v>
      </c>
      <c r="AY227" s="2">
        <f>SUMIFS('IND Balance'!S$5:S$141,'IND Balance'!$C$5:$C$141,'Service shares'!$B227,'IND Balance'!$D$5:$D$141,"*"&amp;'Service shares'!$A227)*T227</f>
        <v>0</v>
      </c>
      <c r="AZ227" s="2">
        <f>SUMIFS('IND Balance'!T$5:T$141,'IND Balance'!$C$5:$C$141,'Service shares'!$B227,'IND Balance'!$D$5:$D$141,"*"&amp;'Service shares'!$A227)*U227</f>
        <v>0</v>
      </c>
      <c r="BA227" s="2">
        <f>SUMIFS('IND Balance'!U$5:U$141,'IND Balance'!$C$5:$C$141,'Service shares'!$B227,'IND Balance'!$D$5:$D$141,"*"&amp;'Service shares'!$A227)*V227</f>
        <v>0</v>
      </c>
      <c r="BB227" s="2">
        <f>SUMIFS('IND Balance'!V$5:V$141,'IND Balance'!$C$5:$C$141,'Service shares'!$B227,'IND Balance'!$D$5:$D$141,"*"&amp;'Service shares'!$A227)*W227</f>
        <v>0</v>
      </c>
      <c r="BC227" s="2">
        <f>SUMIFS('IND Balance'!W$5:W$141,'IND Balance'!$C$5:$C$141,'Service shares'!$B227,'IND Balance'!$D$5:$D$141,"*"&amp;'Service shares'!$A227)*X227</f>
        <v>0</v>
      </c>
      <c r="BD227" s="2">
        <f>SUMIFS('IND Balance'!X$5:X$141,'IND Balance'!$C$5:$C$141,'Service shares'!$B227,'IND Balance'!$D$5:$D$141,"*"&amp;'Service shares'!$A227)*Y227</f>
        <v>0</v>
      </c>
      <c r="BE227" s="2">
        <f>SUMIFS('IND Balance'!Y$5:Y$141,'IND Balance'!$C$5:$C$141,'Service shares'!$B227,'IND Balance'!$D$5:$D$141,"*"&amp;'Service shares'!$A227)*Z227</f>
        <v>0</v>
      </c>
      <c r="BF227" s="2">
        <f>SUMIFS('IND Balance'!Z$5:Z$141,'IND Balance'!$C$5:$C$141,'Service shares'!$B227,'IND Balance'!$D$5:$D$141,"*"&amp;'Service shares'!$A227)*AA227</f>
        <v>0</v>
      </c>
      <c r="BG227" s="2">
        <f>SUMIFS('IND Balance'!AA$5:AA$141,'IND Balance'!$C$5:$C$141,'Service shares'!$B227,'IND Balance'!$D$5:$D$141,"*"&amp;'Service shares'!$A227)*AB227</f>
        <v>0</v>
      </c>
      <c r="BH227" s="2">
        <f>SUMIFS('IND Balance'!AB$5:AB$141,'IND Balance'!$C$5:$C$141,'Service shares'!$B227,'IND Balance'!$D$5:$D$141,"*"&amp;'Service shares'!$A227)*AC227</f>
        <v>0.15151197146463879</v>
      </c>
      <c r="BI227" s="2">
        <f>SUMIFS('IND Balance'!AC$5:AC$141,'IND Balance'!$C$5:$C$141,'Service shares'!$B227,'IND Balance'!$D$5:$D$141,"*"&amp;'Service shares'!$A227)*AD227</f>
        <v>0</v>
      </c>
      <c r="BJ227" s="2">
        <f>SUMIFS('IND Balance'!AD$5:AD$141,'IND Balance'!$C$5:$C$141,'Service shares'!$B227,'IND Balance'!$D$5:$D$141,"*"&amp;'Service shares'!$A227)*AE227</f>
        <v>0</v>
      </c>
      <c r="BK227" s="2">
        <f>SUMIFS('IND Balance'!AE$5:AE$141,'IND Balance'!$C$5:$C$141,'Service shares'!$B227,'IND Balance'!$D$5:$D$141,"*"&amp;'Service shares'!$A227)*AF227</f>
        <v>0</v>
      </c>
      <c r="BL227" s="2">
        <f>SUMIFS('IND Balance'!AF$5:AF$141,'IND Balance'!$C$5:$C$141,'Service shares'!$B227,'IND Balance'!$D$5:$D$141,"*"&amp;'Service shares'!$A227)*AG227</f>
        <v>0</v>
      </c>
      <c r="BM227" s="2">
        <f>SUMIFS('IND Balance'!AG$5:AG$141,'IND Balance'!$C$5:$C$141,'Service shares'!$B227,'IND Balance'!$D$5:$D$141,"*"&amp;'Service shares'!$A227)*AH227</f>
        <v>0</v>
      </c>
      <c r="BN227" s="2">
        <f>SUMIFS('IND Balance'!AH$5:AH$141,'IND Balance'!$C$5:$C$141,'Service shares'!$B227,'IND Balance'!$D$5:$D$141,"*"&amp;'Service shares'!$A227)*AI227</f>
        <v>0</v>
      </c>
    </row>
    <row r="228" spans="1:66" x14ac:dyDescent="0.45">
      <c r="A228" t="s">
        <v>376</v>
      </c>
      <c r="B228" t="s">
        <v>41</v>
      </c>
      <c r="C228" t="s">
        <v>184</v>
      </c>
      <c r="D228" s="1">
        <v>5.7034220532319393E-3</v>
      </c>
      <c r="E228" s="1"/>
      <c r="F228" s="1">
        <f t="shared" si="48"/>
        <v>5.7034220532319393E-3</v>
      </c>
      <c r="G228" s="1">
        <f t="shared" si="49"/>
        <v>5.7034220532319393E-3</v>
      </c>
      <c r="H228" s="1">
        <f t="shared" si="49"/>
        <v>5.7034220532319393E-3</v>
      </c>
      <c r="I228" s="1">
        <f t="shared" si="49"/>
        <v>5.7034220532319393E-3</v>
      </c>
      <c r="J228" s="1">
        <f t="shared" si="49"/>
        <v>5.7034220532319393E-3</v>
      </c>
      <c r="K228" s="1">
        <f t="shared" si="49"/>
        <v>5.7034220532319393E-3</v>
      </c>
      <c r="L228" s="1">
        <f t="shared" si="49"/>
        <v>5.7034220532319393E-3</v>
      </c>
      <c r="M228" s="1">
        <f t="shared" si="49"/>
        <v>5.7034220532319393E-3</v>
      </c>
      <c r="N228" s="1">
        <f t="shared" si="49"/>
        <v>5.7034220532319393E-3</v>
      </c>
      <c r="O228" s="1">
        <f t="shared" si="49"/>
        <v>5.7034220532319393E-3</v>
      </c>
      <c r="P228" s="1">
        <f t="shared" si="49"/>
        <v>5.7034220532319393E-3</v>
      </c>
      <c r="Q228" s="1">
        <f t="shared" si="49"/>
        <v>5.7034220532319393E-3</v>
      </c>
      <c r="R228" s="1">
        <f t="shared" si="49"/>
        <v>5.7034220532319393E-3</v>
      </c>
      <c r="S228" s="1">
        <f t="shared" si="49"/>
        <v>5.7034220532319393E-3</v>
      </c>
      <c r="T228" s="1">
        <f t="shared" si="49"/>
        <v>5.7034220532319393E-3</v>
      </c>
      <c r="U228" s="1">
        <f t="shared" si="49"/>
        <v>5.7034220532319393E-3</v>
      </c>
      <c r="V228" s="1">
        <f t="shared" si="49"/>
        <v>5.7034220532319393E-3</v>
      </c>
      <c r="W228" s="1">
        <f t="shared" si="50"/>
        <v>5.7034220532319393E-3</v>
      </c>
      <c r="X228" s="1">
        <f t="shared" si="50"/>
        <v>5.7034220532319393E-3</v>
      </c>
      <c r="Y228" s="1">
        <f t="shared" si="50"/>
        <v>5.7034220532319393E-3</v>
      </c>
      <c r="Z228" s="1">
        <f t="shared" si="50"/>
        <v>5.7034220532319393E-3</v>
      </c>
      <c r="AA228" s="1">
        <f t="shared" si="50"/>
        <v>5.7034220532319393E-3</v>
      </c>
      <c r="AB228" s="1">
        <f t="shared" si="50"/>
        <v>5.7034220532319393E-3</v>
      </c>
      <c r="AC228" s="1">
        <f t="shared" si="50"/>
        <v>5.7034220532319393E-3</v>
      </c>
      <c r="AD228" s="1">
        <f t="shared" si="50"/>
        <v>5.7034220532319393E-3</v>
      </c>
      <c r="AE228" s="1">
        <f t="shared" si="50"/>
        <v>5.7034220532319393E-3</v>
      </c>
      <c r="AF228" s="1">
        <f t="shared" si="50"/>
        <v>5.7034220532319393E-3</v>
      </c>
      <c r="AG228" s="1">
        <f t="shared" si="50"/>
        <v>5.7034220532319393E-3</v>
      </c>
      <c r="AH228" s="1">
        <f t="shared" si="50"/>
        <v>5.7034220532319393E-3</v>
      </c>
      <c r="AI228" s="1">
        <f t="shared" si="50"/>
        <v>5.7034220532319393E-3</v>
      </c>
      <c r="AJ228" s="1"/>
      <c r="AK228" s="2">
        <f>SUMIFS('IND Balance'!E$5:E$141,'IND Balance'!$C$5:$C$141,'Service shares'!$B228,'IND Balance'!$D$5:$D$141,"*"&amp;'Service shares'!$A228)*F228</f>
        <v>0</v>
      </c>
      <c r="AL228" s="2">
        <f>SUMIFS('IND Balance'!F$5:F$141,'IND Balance'!$C$5:$C$141,'Service shares'!$B228,'IND Balance'!$D$5:$D$141,"*"&amp;'Service shares'!$A228)*G228</f>
        <v>0</v>
      </c>
      <c r="AM228" s="2">
        <f>SUMIFS('IND Balance'!G$5:G$141,'IND Balance'!$C$5:$C$141,'Service shares'!$B228,'IND Balance'!$D$5:$D$141,"*"&amp;'Service shares'!$A228)*H228</f>
        <v>0</v>
      </c>
      <c r="AN228" s="2">
        <f>SUMIFS('IND Balance'!H$5:H$141,'IND Balance'!$C$5:$C$141,'Service shares'!$B228,'IND Balance'!$D$5:$D$141,"*"&amp;'Service shares'!$A228)*I228</f>
        <v>0</v>
      </c>
      <c r="AO228" s="2">
        <f>SUMIFS('IND Balance'!I$5:I$141,'IND Balance'!$C$5:$C$141,'Service shares'!$B228,'IND Balance'!$D$5:$D$141,"*"&amp;'Service shares'!$A228)*J228</f>
        <v>2.4736919790114071E-2</v>
      </c>
      <c r="AP228" s="2">
        <f>SUMIFS('IND Balance'!J$5:J$141,'IND Balance'!$C$5:$C$141,'Service shares'!$B228,'IND Balance'!$D$5:$D$141,"*"&amp;'Service shares'!$A228)*K228</f>
        <v>0</v>
      </c>
      <c r="AQ228" s="2">
        <f>SUMIFS('IND Balance'!K$5:K$141,'IND Balance'!$C$5:$C$141,'Service shares'!$B228,'IND Balance'!$D$5:$D$141,"*"&amp;'Service shares'!$A228)*L228</f>
        <v>0</v>
      </c>
      <c r="AR228" s="2">
        <f>SUMIFS('IND Balance'!L$5:L$141,'IND Balance'!$C$5:$C$141,'Service shares'!$B228,'IND Balance'!$D$5:$D$141,"*"&amp;'Service shares'!$A228)*M228</f>
        <v>0</v>
      </c>
      <c r="AS228" s="2">
        <f>SUMIFS('IND Balance'!M$5:M$141,'IND Balance'!$C$5:$C$141,'Service shares'!$B228,'IND Balance'!$D$5:$D$141,"*"&amp;'Service shares'!$A228)*N228</f>
        <v>0</v>
      </c>
      <c r="AT228" s="2">
        <f>SUMIFS('IND Balance'!N$5:N$141,'IND Balance'!$C$5:$C$141,'Service shares'!$B228,'IND Balance'!$D$5:$D$141,"*"&amp;'Service shares'!$A228)*O228</f>
        <v>0</v>
      </c>
      <c r="AU228" s="2">
        <f>SUMIFS('IND Balance'!O$5:O$141,'IND Balance'!$C$5:$C$141,'Service shares'!$B228,'IND Balance'!$D$5:$D$141,"*"&amp;'Service shares'!$A228)*P228</f>
        <v>0</v>
      </c>
      <c r="AV228" s="2">
        <f>SUMIFS('IND Balance'!P$5:P$141,'IND Balance'!$C$5:$C$141,'Service shares'!$B228,'IND Balance'!$D$5:$D$141,"*"&amp;'Service shares'!$A228)*Q228</f>
        <v>0</v>
      </c>
      <c r="AW228" s="2">
        <f>SUMIFS('IND Balance'!Q$5:Q$141,'IND Balance'!$C$5:$C$141,'Service shares'!$B228,'IND Balance'!$D$5:$D$141,"*"&amp;'Service shares'!$A228)*R228</f>
        <v>0</v>
      </c>
      <c r="AX228" s="2">
        <f>SUMIFS('IND Balance'!R$5:R$141,'IND Balance'!$C$5:$C$141,'Service shares'!$B228,'IND Balance'!$D$5:$D$141,"*"&amp;'Service shares'!$A228)*S228</f>
        <v>0</v>
      </c>
      <c r="AY228" s="2">
        <f>SUMIFS('IND Balance'!S$5:S$141,'IND Balance'!$C$5:$C$141,'Service shares'!$B228,'IND Balance'!$D$5:$D$141,"*"&amp;'Service shares'!$A228)*T228</f>
        <v>0</v>
      </c>
      <c r="AZ228" s="2">
        <f>SUMIFS('IND Balance'!T$5:T$141,'IND Balance'!$C$5:$C$141,'Service shares'!$B228,'IND Balance'!$D$5:$D$141,"*"&amp;'Service shares'!$A228)*U228</f>
        <v>0</v>
      </c>
      <c r="BA228" s="2">
        <f>SUMIFS('IND Balance'!U$5:U$141,'IND Balance'!$C$5:$C$141,'Service shares'!$B228,'IND Balance'!$D$5:$D$141,"*"&amp;'Service shares'!$A228)*V228</f>
        <v>0</v>
      </c>
      <c r="BB228" s="2">
        <f>SUMIFS('IND Balance'!V$5:V$141,'IND Balance'!$C$5:$C$141,'Service shares'!$B228,'IND Balance'!$D$5:$D$141,"*"&amp;'Service shares'!$A228)*W228</f>
        <v>0</v>
      </c>
      <c r="BC228" s="2">
        <f>SUMIFS('IND Balance'!W$5:W$141,'IND Balance'!$C$5:$C$141,'Service shares'!$B228,'IND Balance'!$D$5:$D$141,"*"&amp;'Service shares'!$A228)*X228</f>
        <v>0</v>
      </c>
      <c r="BD228" s="2">
        <f>SUMIFS('IND Balance'!X$5:X$141,'IND Balance'!$C$5:$C$141,'Service shares'!$B228,'IND Balance'!$D$5:$D$141,"*"&amp;'Service shares'!$A228)*Y228</f>
        <v>0</v>
      </c>
      <c r="BE228" s="2">
        <f>SUMIFS('IND Balance'!Y$5:Y$141,'IND Balance'!$C$5:$C$141,'Service shares'!$B228,'IND Balance'!$D$5:$D$141,"*"&amp;'Service shares'!$A228)*Z228</f>
        <v>0</v>
      </c>
      <c r="BF228" s="2">
        <f>SUMIFS('IND Balance'!Z$5:Z$141,'IND Balance'!$C$5:$C$141,'Service shares'!$B228,'IND Balance'!$D$5:$D$141,"*"&amp;'Service shares'!$A228)*AA228</f>
        <v>0</v>
      </c>
      <c r="BG228" s="2">
        <f>SUMIFS('IND Balance'!AA$5:AA$141,'IND Balance'!$C$5:$C$141,'Service shares'!$B228,'IND Balance'!$D$5:$D$141,"*"&amp;'Service shares'!$A228)*AB228</f>
        <v>0</v>
      </c>
      <c r="BH228" s="2">
        <f>SUMIFS('IND Balance'!AB$5:AB$141,'IND Balance'!$C$5:$C$141,'Service shares'!$B228,'IND Balance'!$D$5:$D$141,"*"&amp;'Service shares'!$A228)*AC228</f>
        <v>1.6508568319391636E-3</v>
      </c>
      <c r="BI228" s="2">
        <f>SUMIFS('IND Balance'!AC$5:AC$141,'IND Balance'!$C$5:$C$141,'Service shares'!$B228,'IND Balance'!$D$5:$D$141,"*"&amp;'Service shares'!$A228)*AD228</f>
        <v>0</v>
      </c>
      <c r="BJ228" s="2">
        <f>SUMIFS('IND Balance'!AD$5:AD$141,'IND Balance'!$C$5:$C$141,'Service shares'!$B228,'IND Balance'!$D$5:$D$141,"*"&amp;'Service shares'!$A228)*AE228</f>
        <v>0</v>
      </c>
      <c r="BK228" s="2">
        <f>SUMIFS('IND Balance'!AE$5:AE$141,'IND Balance'!$C$5:$C$141,'Service shares'!$B228,'IND Balance'!$D$5:$D$141,"*"&amp;'Service shares'!$A228)*AF228</f>
        <v>0</v>
      </c>
      <c r="BL228" s="2">
        <f>SUMIFS('IND Balance'!AF$5:AF$141,'IND Balance'!$C$5:$C$141,'Service shares'!$B228,'IND Balance'!$D$5:$D$141,"*"&amp;'Service shares'!$A228)*AG228</f>
        <v>0</v>
      </c>
      <c r="BM228" s="2">
        <f>SUMIFS('IND Balance'!AG$5:AG$141,'IND Balance'!$C$5:$C$141,'Service shares'!$B228,'IND Balance'!$D$5:$D$141,"*"&amp;'Service shares'!$A228)*AH228</f>
        <v>0</v>
      </c>
      <c r="BN228" s="2">
        <f>SUMIFS('IND Balance'!AH$5:AH$141,'IND Balance'!$C$5:$C$141,'Service shares'!$B228,'IND Balance'!$D$5:$D$141,"*"&amp;'Service shares'!$A228)*AI228</f>
        <v>0</v>
      </c>
    </row>
    <row r="229" spans="1:66" x14ac:dyDescent="0.45">
      <c r="A229" t="s">
        <v>376</v>
      </c>
      <c r="B229" t="s">
        <v>41</v>
      </c>
      <c r="C229" t="s">
        <v>188</v>
      </c>
      <c r="D229" s="1">
        <v>5.6400506970849175E-2</v>
      </c>
      <c r="E229" s="1"/>
      <c r="F229" s="1">
        <f t="shared" si="48"/>
        <v>5.6400506970849175E-2</v>
      </c>
      <c r="G229" s="1">
        <f t="shared" si="49"/>
        <v>5.6400506970849175E-2</v>
      </c>
      <c r="H229" s="1">
        <f t="shared" si="49"/>
        <v>5.6400506970849175E-2</v>
      </c>
      <c r="I229" s="1">
        <f t="shared" si="49"/>
        <v>5.6400506970849175E-2</v>
      </c>
      <c r="J229" s="1">
        <f t="shared" si="49"/>
        <v>5.6400506970849175E-2</v>
      </c>
      <c r="K229" s="1">
        <f t="shared" si="49"/>
        <v>5.6400506970849175E-2</v>
      </c>
      <c r="L229" s="1">
        <f t="shared" si="49"/>
        <v>5.6400506970849175E-2</v>
      </c>
      <c r="M229" s="1">
        <f t="shared" si="49"/>
        <v>5.6400506970849175E-2</v>
      </c>
      <c r="N229" s="1">
        <f t="shared" si="49"/>
        <v>5.6400506970849175E-2</v>
      </c>
      <c r="O229" s="1">
        <f t="shared" si="49"/>
        <v>5.6400506970849175E-2</v>
      </c>
      <c r="P229" s="1">
        <f t="shared" si="49"/>
        <v>5.6400506970849175E-2</v>
      </c>
      <c r="Q229" s="1">
        <f t="shared" si="49"/>
        <v>5.6400506970849175E-2</v>
      </c>
      <c r="R229" s="1">
        <f t="shared" si="49"/>
        <v>5.6400506970849175E-2</v>
      </c>
      <c r="S229" s="1">
        <f t="shared" si="49"/>
        <v>5.6400506970849175E-2</v>
      </c>
      <c r="T229" s="1">
        <f t="shared" si="49"/>
        <v>5.6400506970849175E-2</v>
      </c>
      <c r="U229" s="1">
        <f t="shared" ref="G229:V245" si="51">$D229</f>
        <v>5.6400506970849175E-2</v>
      </c>
      <c r="V229" s="1">
        <f t="shared" si="51"/>
        <v>5.6400506970849175E-2</v>
      </c>
      <c r="W229" s="1">
        <f t="shared" si="50"/>
        <v>5.6400506970849175E-2</v>
      </c>
      <c r="X229" s="1">
        <f t="shared" si="50"/>
        <v>5.6400506970849175E-2</v>
      </c>
      <c r="Y229" s="1">
        <f t="shared" si="50"/>
        <v>5.6400506970849175E-2</v>
      </c>
      <c r="Z229" s="1">
        <f t="shared" si="50"/>
        <v>5.6400506970849175E-2</v>
      </c>
      <c r="AA229" s="1">
        <f t="shared" si="50"/>
        <v>5.6400506970849175E-2</v>
      </c>
      <c r="AB229" s="1">
        <f t="shared" si="50"/>
        <v>5.6400506970849175E-2</v>
      </c>
      <c r="AC229" s="1">
        <f t="shared" si="50"/>
        <v>5.6400506970849175E-2</v>
      </c>
      <c r="AD229" s="1">
        <f t="shared" si="50"/>
        <v>5.6400506970849175E-2</v>
      </c>
      <c r="AE229" s="1">
        <f t="shared" si="50"/>
        <v>5.6400506970849175E-2</v>
      </c>
      <c r="AF229" s="1">
        <f t="shared" si="50"/>
        <v>5.6400506970849175E-2</v>
      </c>
      <c r="AG229" s="1">
        <f t="shared" si="50"/>
        <v>5.6400506970849175E-2</v>
      </c>
      <c r="AH229" s="1">
        <f t="shared" si="50"/>
        <v>5.6400506970849175E-2</v>
      </c>
      <c r="AI229" s="1">
        <f t="shared" si="50"/>
        <v>5.6400506970849175E-2</v>
      </c>
      <c r="AJ229" s="1"/>
      <c r="AK229" s="2">
        <f>SUMIFS('IND Balance'!E$5:E$141,'IND Balance'!$C$5:$C$141,'Service shares'!$B229,'IND Balance'!$D$5:$D$141,"*"&amp;'Service shares'!$A229)*F229</f>
        <v>0</v>
      </c>
      <c r="AL229" s="2">
        <f>SUMIFS('IND Balance'!F$5:F$141,'IND Balance'!$C$5:$C$141,'Service shares'!$B229,'IND Balance'!$D$5:$D$141,"*"&amp;'Service shares'!$A229)*G229</f>
        <v>0</v>
      </c>
      <c r="AM229" s="2">
        <f>SUMIFS('IND Balance'!G$5:G$141,'IND Balance'!$C$5:$C$141,'Service shares'!$B229,'IND Balance'!$D$5:$D$141,"*"&amp;'Service shares'!$A229)*H229</f>
        <v>0</v>
      </c>
      <c r="AN229" s="2">
        <f>SUMIFS('IND Balance'!H$5:H$141,'IND Balance'!$C$5:$C$141,'Service shares'!$B229,'IND Balance'!$D$5:$D$141,"*"&amp;'Service shares'!$A229)*I229</f>
        <v>0</v>
      </c>
      <c r="AO229" s="2">
        <f>SUMIFS('IND Balance'!I$5:I$141,'IND Balance'!$C$5:$C$141,'Service shares'!$B229,'IND Balance'!$D$5:$D$141,"*"&amp;'Service shares'!$A229)*J229</f>
        <v>0.2446206512577947</v>
      </c>
      <c r="AP229" s="2">
        <f>SUMIFS('IND Balance'!J$5:J$141,'IND Balance'!$C$5:$C$141,'Service shares'!$B229,'IND Balance'!$D$5:$D$141,"*"&amp;'Service shares'!$A229)*K229</f>
        <v>0</v>
      </c>
      <c r="AQ229" s="2">
        <f>SUMIFS('IND Balance'!K$5:K$141,'IND Balance'!$C$5:$C$141,'Service shares'!$B229,'IND Balance'!$D$5:$D$141,"*"&amp;'Service shares'!$A229)*L229</f>
        <v>0</v>
      </c>
      <c r="AR229" s="2">
        <f>SUMIFS('IND Balance'!L$5:L$141,'IND Balance'!$C$5:$C$141,'Service shares'!$B229,'IND Balance'!$D$5:$D$141,"*"&amp;'Service shares'!$A229)*M229</f>
        <v>0</v>
      </c>
      <c r="AS229" s="2">
        <f>SUMIFS('IND Balance'!M$5:M$141,'IND Balance'!$C$5:$C$141,'Service shares'!$B229,'IND Balance'!$D$5:$D$141,"*"&amp;'Service shares'!$A229)*N229</f>
        <v>0</v>
      </c>
      <c r="AT229" s="2">
        <f>SUMIFS('IND Balance'!N$5:N$141,'IND Balance'!$C$5:$C$141,'Service shares'!$B229,'IND Balance'!$D$5:$D$141,"*"&amp;'Service shares'!$A229)*O229</f>
        <v>0</v>
      </c>
      <c r="AU229" s="2">
        <f>SUMIFS('IND Balance'!O$5:O$141,'IND Balance'!$C$5:$C$141,'Service shares'!$B229,'IND Balance'!$D$5:$D$141,"*"&amp;'Service shares'!$A229)*P229</f>
        <v>0</v>
      </c>
      <c r="AV229" s="2">
        <f>SUMIFS('IND Balance'!P$5:P$141,'IND Balance'!$C$5:$C$141,'Service shares'!$B229,'IND Balance'!$D$5:$D$141,"*"&amp;'Service shares'!$A229)*Q229</f>
        <v>0</v>
      </c>
      <c r="AW229" s="2">
        <f>SUMIFS('IND Balance'!Q$5:Q$141,'IND Balance'!$C$5:$C$141,'Service shares'!$B229,'IND Balance'!$D$5:$D$141,"*"&amp;'Service shares'!$A229)*R229</f>
        <v>0</v>
      </c>
      <c r="AX229" s="2">
        <f>SUMIFS('IND Balance'!R$5:R$141,'IND Balance'!$C$5:$C$141,'Service shares'!$B229,'IND Balance'!$D$5:$D$141,"*"&amp;'Service shares'!$A229)*S229</f>
        <v>0</v>
      </c>
      <c r="AY229" s="2">
        <f>SUMIFS('IND Balance'!S$5:S$141,'IND Balance'!$C$5:$C$141,'Service shares'!$B229,'IND Balance'!$D$5:$D$141,"*"&amp;'Service shares'!$A229)*T229</f>
        <v>0</v>
      </c>
      <c r="AZ229" s="2">
        <f>SUMIFS('IND Balance'!T$5:T$141,'IND Balance'!$C$5:$C$141,'Service shares'!$B229,'IND Balance'!$D$5:$D$141,"*"&amp;'Service shares'!$A229)*U229</f>
        <v>0</v>
      </c>
      <c r="BA229" s="2">
        <f>SUMIFS('IND Balance'!U$5:U$141,'IND Balance'!$C$5:$C$141,'Service shares'!$B229,'IND Balance'!$D$5:$D$141,"*"&amp;'Service shares'!$A229)*V229</f>
        <v>0</v>
      </c>
      <c r="BB229" s="2">
        <f>SUMIFS('IND Balance'!V$5:V$141,'IND Balance'!$C$5:$C$141,'Service shares'!$B229,'IND Balance'!$D$5:$D$141,"*"&amp;'Service shares'!$A229)*W229</f>
        <v>0</v>
      </c>
      <c r="BC229" s="2">
        <f>SUMIFS('IND Balance'!W$5:W$141,'IND Balance'!$C$5:$C$141,'Service shares'!$B229,'IND Balance'!$D$5:$D$141,"*"&amp;'Service shares'!$A229)*X229</f>
        <v>0</v>
      </c>
      <c r="BD229" s="2">
        <f>SUMIFS('IND Balance'!X$5:X$141,'IND Balance'!$C$5:$C$141,'Service shares'!$B229,'IND Balance'!$D$5:$D$141,"*"&amp;'Service shares'!$A229)*Y229</f>
        <v>0</v>
      </c>
      <c r="BE229" s="2">
        <f>SUMIFS('IND Balance'!Y$5:Y$141,'IND Balance'!$C$5:$C$141,'Service shares'!$B229,'IND Balance'!$D$5:$D$141,"*"&amp;'Service shares'!$A229)*Z229</f>
        <v>0</v>
      </c>
      <c r="BF229" s="2">
        <f>SUMIFS('IND Balance'!Z$5:Z$141,'IND Balance'!$C$5:$C$141,'Service shares'!$B229,'IND Balance'!$D$5:$D$141,"*"&amp;'Service shares'!$A229)*AA229</f>
        <v>0</v>
      </c>
      <c r="BG229" s="2">
        <f>SUMIFS('IND Balance'!AA$5:AA$141,'IND Balance'!$C$5:$C$141,'Service shares'!$B229,'IND Balance'!$D$5:$D$141,"*"&amp;'Service shares'!$A229)*AB229</f>
        <v>0</v>
      </c>
      <c r="BH229" s="2">
        <f>SUMIFS('IND Balance'!AB$5:AB$141,'IND Balance'!$C$5:$C$141,'Service shares'!$B229,'IND Balance'!$D$5:$D$141,"*"&amp;'Service shares'!$A229)*AC229</f>
        <v>1.6325139782509508E-2</v>
      </c>
      <c r="BI229" s="2">
        <f>SUMIFS('IND Balance'!AC$5:AC$141,'IND Balance'!$C$5:$C$141,'Service shares'!$B229,'IND Balance'!$D$5:$D$141,"*"&amp;'Service shares'!$A229)*AD229</f>
        <v>0</v>
      </c>
      <c r="BJ229" s="2">
        <f>SUMIFS('IND Balance'!AD$5:AD$141,'IND Balance'!$C$5:$C$141,'Service shares'!$B229,'IND Balance'!$D$5:$D$141,"*"&amp;'Service shares'!$A229)*AE229</f>
        <v>0</v>
      </c>
      <c r="BK229" s="2">
        <f>SUMIFS('IND Balance'!AE$5:AE$141,'IND Balance'!$C$5:$C$141,'Service shares'!$B229,'IND Balance'!$D$5:$D$141,"*"&amp;'Service shares'!$A229)*AF229</f>
        <v>0</v>
      </c>
      <c r="BL229" s="2">
        <f>SUMIFS('IND Balance'!AF$5:AF$141,'IND Balance'!$C$5:$C$141,'Service shares'!$B229,'IND Balance'!$D$5:$D$141,"*"&amp;'Service shares'!$A229)*AG229</f>
        <v>0</v>
      </c>
      <c r="BM229" s="2">
        <f>SUMIFS('IND Balance'!AG$5:AG$141,'IND Balance'!$C$5:$C$141,'Service shares'!$B229,'IND Balance'!$D$5:$D$141,"*"&amp;'Service shares'!$A229)*AH229</f>
        <v>0</v>
      </c>
      <c r="BN229" s="2">
        <f>SUMIFS('IND Balance'!AH$5:AH$141,'IND Balance'!$C$5:$C$141,'Service shares'!$B229,'IND Balance'!$D$5:$D$141,"*"&amp;'Service shares'!$A229)*AI229</f>
        <v>0</v>
      </c>
    </row>
    <row r="230" spans="1:66" x14ac:dyDescent="0.45">
      <c r="A230" t="s">
        <v>376</v>
      </c>
      <c r="B230" t="s">
        <v>41</v>
      </c>
      <c r="C230" t="s">
        <v>194</v>
      </c>
      <c r="D230" s="1">
        <v>0.10139416983523447</v>
      </c>
      <c r="E230" s="1"/>
      <c r="F230" s="1">
        <f t="shared" si="48"/>
        <v>0.10139416983523447</v>
      </c>
      <c r="G230" s="1">
        <f t="shared" si="51"/>
        <v>0.10139416983523447</v>
      </c>
      <c r="H230" s="1">
        <f t="shared" si="51"/>
        <v>0.10139416983523447</v>
      </c>
      <c r="I230" s="1">
        <f t="shared" si="51"/>
        <v>0.10139416983523447</v>
      </c>
      <c r="J230" s="1">
        <f t="shared" si="51"/>
        <v>0.10139416983523447</v>
      </c>
      <c r="K230" s="1">
        <f t="shared" si="51"/>
        <v>0.10139416983523447</v>
      </c>
      <c r="L230" s="1">
        <f t="shared" si="51"/>
        <v>0.10139416983523447</v>
      </c>
      <c r="M230" s="1">
        <f t="shared" si="51"/>
        <v>0.10139416983523447</v>
      </c>
      <c r="N230" s="1">
        <f t="shared" si="51"/>
        <v>0.10139416983523447</v>
      </c>
      <c r="O230" s="1">
        <f t="shared" si="51"/>
        <v>0.10139416983523447</v>
      </c>
      <c r="P230" s="1">
        <f t="shared" si="51"/>
        <v>0.10139416983523447</v>
      </c>
      <c r="Q230" s="1">
        <f t="shared" si="51"/>
        <v>0.10139416983523447</v>
      </c>
      <c r="R230" s="1">
        <f t="shared" si="51"/>
        <v>0.10139416983523447</v>
      </c>
      <c r="S230" s="1">
        <f t="shared" si="51"/>
        <v>0.10139416983523447</v>
      </c>
      <c r="T230" s="1">
        <f t="shared" si="51"/>
        <v>0.10139416983523447</v>
      </c>
      <c r="U230" s="1">
        <f t="shared" si="51"/>
        <v>0.10139416983523447</v>
      </c>
      <c r="V230" s="1">
        <f t="shared" si="51"/>
        <v>0.10139416983523447</v>
      </c>
      <c r="W230" s="1">
        <f t="shared" si="50"/>
        <v>0.10139416983523447</v>
      </c>
      <c r="X230" s="1">
        <f t="shared" si="50"/>
        <v>0.10139416983523447</v>
      </c>
      <c r="Y230" s="1">
        <f t="shared" si="50"/>
        <v>0.10139416983523447</v>
      </c>
      <c r="Z230" s="1">
        <f t="shared" si="50"/>
        <v>0.10139416983523447</v>
      </c>
      <c r="AA230" s="1">
        <f t="shared" si="50"/>
        <v>0.10139416983523447</v>
      </c>
      <c r="AB230" s="1">
        <f t="shared" si="50"/>
        <v>0.10139416983523447</v>
      </c>
      <c r="AC230" s="1">
        <f t="shared" si="50"/>
        <v>0.10139416983523447</v>
      </c>
      <c r="AD230" s="1">
        <f t="shared" si="50"/>
        <v>0.10139416983523447</v>
      </c>
      <c r="AE230" s="1">
        <f t="shared" si="50"/>
        <v>0.10139416983523447</v>
      </c>
      <c r="AF230" s="1">
        <f t="shared" si="50"/>
        <v>0.10139416983523447</v>
      </c>
      <c r="AG230" s="1">
        <f t="shared" si="50"/>
        <v>0.10139416983523447</v>
      </c>
      <c r="AH230" s="1">
        <f t="shared" si="50"/>
        <v>0.10139416983523447</v>
      </c>
      <c r="AI230" s="1">
        <f t="shared" si="50"/>
        <v>0.10139416983523447</v>
      </c>
      <c r="AJ230" s="1"/>
      <c r="AK230" s="2">
        <f>SUMIFS('IND Balance'!E$5:E$141,'IND Balance'!$C$5:$C$141,'Service shares'!$B230,'IND Balance'!$D$5:$D$141,"*"&amp;'Service shares'!$A230)*F230</f>
        <v>0</v>
      </c>
      <c r="AL230" s="2">
        <f>SUMIFS('IND Balance'!F$5:F$141,'IND Balance'!$C$5:$C$141,'Service shares'!$B230,'IND Balance'!$D$5:$D$141,"*"&amp;'Service shares'!$A230)*G230</f>
        <v>0</v>
      </c>
      <c r="AM230" s="2">
        <f>SUMIFS('IND Balance'!G$5:G$141,'IND Balance'!$C$5:$C$141,'Service shares'!$B230,'IND Balance'!$D$5:$D$141,"*"&amp;'Service shares'!$A230)*H230</f>
        <v>0</v>
      </c>
      <c r="AN230" s="2">
        <f>SUMIFS('IND Balance'!H$5:H$141,'IND Balance'!$C$5:$C$141,'Service shares'!$B230,'IND Balance'!$D$5:$D$141,"*"&amp;'Service shares'!$A230)*I230</f>
        <v>0</v>
      </c>
      <c r="AO230" s="2">
        <f>SUMIFS('IND Balance'!I$5:I$141,'IND Balance'!$C$5:$C$141,'Service shares'!$B230,'IND Balance'!$D$5:$D$141,"*"&amp;'Service shares'!$A230)*J230</f>
        <v>0.43976746293536123</v>
      </c>
      <c r="AP230" s="2">
        <f>SUMIFS('IND Balance'!J$5:J$141,'IND Balance'!$C$5:$C$141,'Service shares'!$B230,'IND Balance'!$D$5:$D$141,"*"&amp;'Service shares'!$A230)*K230</f>
        <v>0</v>
      </c>
      <c r="AQ230" s="2">
        <f>SUMIFS('IND Balance'!K$5:K$141,'IND Balance'!$C$5:$C$141,'Service shares'!$B230,'IND Balance'!$D$5:$D$141,"*"&amp;'Service shares'!$A230)*L230</f>
        <v>0</v>
      </c>
      <c r="AR230" s="2">
        <f>SUMIFS('IND Balance'!L$5:L$141,'IND Balance'!$C$5:$C$141,'Service shares'!$B230,'IND Balance'!$D$5:$D$141,"*"&amp;'Service shares'!$A230)*M230</f>
        <v>0</v>
      </c>
      <c r="AS230" s="2">
        <f>SUMIFS('IND Balance'!M$5:M$141,'IND Balance'!$C$5:$C$141,'Service shares'!$B230,'IND Balance'!$D$5:$D$141,"*"&amp;'Service shares'!$A230)*N230</f>
        <v>0</v>
      </c>
      <c r="AT230" s="2">
        <f>SUMIFS('IND Balance'!N$5:N$141,'IND Balance'!$C$5:$C$141,'Service shares'!$B230,'IND Balance'!$D$5:$D$141,"*"&amp;'Service shares'!$A230)*O230</f>
        <v>0</v>
      </c>
      <c r="AU230" s="2">
        <f>SUMIFS('IND Balance'!O$5:O$141,'IND Balance'!$C$5:$C$141,'Service shares'!$B230,'IND Balance'!$D$5:$D$141,"*"&amp;'Service shares'!$A230)*P230</f>
        <v>0</v>
      </c>
      <c r="AV230" s="2">
        <f>SUMIFS('IND Balance'!P$5:P$141,'IND Balance'!$C$5:$C$141,'Service shares'!$B230,'IND Balance'!$D$5:$D$141,"*"&amp;'Service shares'!$A230)*Q230</f>
        <v>0</v>
      </c>
      <c r="AW230" s="2">
        <f>SUMIFS('IND Balance'!Q$5:Q$141,'IND Balance'!$C$5:$C$141,'Service shares'!$B230,'IND Balance'!$D$5:$D$141,"*"&amp;'Service shares'!$A230)*R230</f>
        <v>0</v>
      </c>
      <c r="AX230" s="2">
        <f>SUMIFS('IND Balance'!R$5:R$141,'IND Balance'!$C$5:$C$141,'Service shares'!$B230,'IND Balance'!$D$5:$D$141,"*"&amp;'Service shares'!$A230)*S230</f>
        <v>0</v>
      </c>
      <c r="AY230" s="2">
        <f>SUMIFS('IND Balance'!S$5:S$141,'IND Balance'!$C$5:$C$141,'Service shares'!$B230,'IND Balance'!$D$5:$D$141,"*"&amp;'Service shares'!$A230)*T230</f>
        <v>0</v>
      </c>
      <c r="AZ230" s="2">
        <f>SUMIFS('IND Balance'!T$5:T$141,'IND Balance'!$C$5:$C$141,'Service shares'!$B230,'IND Balance'!$D$5:$D$141,"*"&amp;'Service shares'!$A230)*U230</f>
        <v>0</v>
      </c>
      <c r="BA230" s="2">
        <f>SUMIFS('IND Balance'!U$5:U$141,'IND Balance'!$C$5:$C$141,'Service shares'!$B230,'IND Balance'!$D$5:$D$141,"*"&amp;'Service shares'!$A230)*V230</f>
        <v>0</v>
      </c>
      <c r="BB230" s="2">
        <f>SUMIFS('IND Balance'!V$5:V$141,'IND Balance'!$C$5:$C$141,'Service shares'!$B230,'IND Balance'!$D$5:$D$141,"*"&amp;'Service shares'!$A230)*W230</f>
        <v>0</v>
      </c>
      <c r="BC230" s="2">
        <f>SUMIFS('IND Balance'!W$5:W$141,'IND Balance'!$C$5:$C$141,'Service shares'!$B230,'IND Balance'!$D$5:$D$141,"*"&amp;'Service shares'!$A230)*X230</f>
        <v>0</v>
      </c>
      <c r="BD230" s="2">
        <f>SUMIFS('IND Balance'!X$5:X$141,'IND Balance'!$C$5:$C$141,'Service shares'!$B230,'IND Balance'!$D$5:$D$141,"*"&amp;'Service shares'!$A230)*Y230</f>
        <v>0</v>
      </c>
      <c r="BE230" s="2">
        <f>SUMIFS('IND Balance'!Y$5:Y$141,'IND Balance'!$C$5:$C$141,'Service shares'!$B230,'IND Balance'!$D$5:$D$141,"*"&amp;'Service shares'!$A230)*Z230</f>
        <v>0</v>
      </c>
      <c r="BF230" s="2">
        <f>SUMIFS('IND Balance'!Z$5:Z$141,'IND Balance'!$C$5:$C$141,'Service shares'!$B230,'IND Balance'!$D$5:$D$141,"*"&amp;'Service shares'!$A230)*AA230</f>
        <v>0</v>
      </c>
      <c r="BG230" s="2">
        <f>SUMIFS('IND Balance'!AA$5:AA$141,'IND Balance'!$C$5:$C$141,'Service shares'!$B230,'IND Balance'!$D$5:$D$141,"*"&amp;'Service shares'!$A230)*AB230</f>
        <v>0</v>
      </c>
      <c r="BH230" s="2">
        <f>SUMIFS('IND Balance'!AB$5:AB$141,'IND Balance'!$C$5:$C$141,'Service shares'!$B230,'IND Balance'!$D$5:$D$141,"*"&amp;'Service shares'!$A230)*AC230</f>
        <v>2.9348565901140686E-2</v>
      </c>
      <c r="BI230" s="2">
        <f>SUMIFS('IND Balance'!AC$5:AC$141,'IND Balance'!$C$5:$C$141,'Service shares'!$B230,'IND Balance'!$D$5:$D$141,"*"&amp;'Service shares'!$A230)*AD230</f>
        <v>0</v>
      </c>
      <c r="BJ230" s="2">
        <f>SUMIFS('IND Balance'!AD$5:AD$141,'IND Balance'!$C$5:$C$141,'Service shares'!$B230,'IND Balance'!$D$5:$D$141,"*"&amp;'Service shares'!$A230)*AE230</f>
        <v>0</v>
      </c>
      <c r="BK230" s="2">
        <f>SUMIFS('IND Balance'!AE$5:AE$141,'IND Balance'!$C$5:$C$141,'Service shares'!$B230,'IND Balance'!$D$5:$D$141,"*"&amp;'Service shares'!$A230)*AF230</f>
        <v>0</v>
      </c>
      <c r="BL230" s="2">
        <f>SUMIFS('IND Balance'!AF$5:AF$141,'IND Balance'!$C$5:$C$141,'Service shares'!$B230,'IND Balance'!$D$5:$D$141,"*"&amp;'Service shares'!$A230)*AG230</f>
        <v>0</v>
      </c>
      <c r="BM230" s="2">
        <f>SUMIFS('IND Balance'!AG$5:AG$141,'IND Balance'!$C$5:$C$141,'Service shares'!$B230,'IND Balance'!$D$5:$D$141,"*"&amp;'Service shares'!$A230)*AH230</f>
        <v>0</v>
      </c>
      <c r="BN230" s="2">
        <f>SUMIFS('IND Balance'!AH$5:AH$141,'IND Balance'!$C$5:$C$141,'Service shares'!$B230,'IND Balance'!$D$5:$D$141,"*"&amp;'Service shares'!$A230)*AI230</f>
        <v>0</v>
      </c>
    </row>
    <row r="231" spans="1:66" x14ac:dyDescent="0.45">
      <c r="A231" t="s">
        <v>376</v>
      </c>
      <c r="B231" t="s">
        <v>41</v>
      </c>
      <c r="C231" t="s">
        <v>199</v>
      </c>
      <c r="D231" s="1">
        <v>4.9429657794676805E-2</v>
      </c>
      <c r="E231" s="1"/>
      <c r="F231" s="1">
        <f t="shared" si="48"/>
        <v>4.9429657794676805E-2</v>
      </c>
      <c r="G231" s="1">
        <f t="shared" si="51"/>
        <v>4.9429657794676805E-2</v>
      </c>
      <c r="H231" s="1">
        <f t="shared" si="51"/>
        <v>4.9429657794676805E-2</v>
      </c>
      <c r="I231" s="1">
        <f t="shared" si="51"/>
        <v>4.9429657794676805E-2</v>
      </c>
      <c r="J231" s="1">
        <f t="shared" si="51"/>
        <v>4.9429657794676805E-2</v>
      </c>
      <c r="K231" s="1">
        <f t="shared" si="51"/>
        <v>4.9429657794676805E-2</v>
      </c>
      <c r="L231" s="1">
        <f t="shared" si="51"/>
        <v>4.9429657794676805E-2</v>
      </c>
      <c r="M231" s="1">
        <f t="shared" si="51"/>
        <v>4.9429657794676805E-2</v>
      </c>
      <c r="N231" s="1">
        <f t="shared" si="51"/>
        <v>4.9429657794676805E-2</v>
      </c>
      <c r="O231" s="1">
        <f t="shared" si="51"/>
        <v>4.9429657794676805E-2</v>
      </c>
      <c r="P231" s="1">
        <f t="shared" si="51"/>
        <v>4.9429657794676805E-2</v>
      </c>
      <c r="Q231" s="1">
        <f t="shared" si="51"/>
        <v>4.9429657794676805E-2</v>
      </c>
      <c r="R231" s="1">
        <f t="shared" si="51"/>
        <v>4.9429657794676805E-2</v>
      </c>
      <c r="S231" s="1">
        <f t="shared" si="51"/>
        <v>4.9429657794676805E-2</v>
      </c>
      <c r="T231" s="1">
        <f t="shared" si="51"/>
        <v>4.9429657794676805E-2</v>
      </c>
      <c r="U231" s="1">
        <f t="shared" si="51"/>
        <v>4.9429657794676805E-2</v>
      </c>
      <c r="V231" s="1">
        <f t="shared" si="51"/>
        <v>4.9429657794676805E-2</v>
      </c>
      <c r="W231" s="1">
        <f t="shared" si="50"/>
        <v>4.9429657794676805E-2</v>
      </c>
      <c r="X231" s="1">
        <f t="shared" si="50"/>
        <v>4.9429657794676805E-2</v>
      </c>
      <c r="Y231" s="1">
        <f t="shared" si="50"/>
        <v>4.9429657794676805E-2</v>
      </c>
      <c r="Z231" s="1">
        <f t="shared" si="50"/>
        <v>4.9429657794676805E-2</v>
      </c>
      <c r="AA231" s="1">
        <f t="shared" si="50"/>
        <v>4.9429657794676805E-2</v>
      </c>
      <c r="AB231" s="1">
        <f t="shared" si="50"/>
        <v>4.9429657794676805E-2</v>
      </c>
      <c r="AC231" s="1">
        <f t="shared" si="50"/>
        <v>4.9429657794676805E-2</v>
      </c>
      <c r="AD231" s="1">
        <f t="shared" si="50"/>
        <v>4.9429657794676805E-2</v>
      </c>
      <c r="AE231" s="1">
        <f t="shared" si="50"/>
        <v>4.9429657794676805E-2</v>
      </c>
      <c r="AF231" s="1">
        <f t="shared" si="50"/>
        <v>4.9429657794676805E-2</v>
      </c>
      <c r="AG231" s="1">
        <f t="shared" si="50"/>
        <v>4.9429657794676805E-2</v>
      </c>
      <c r="AH231" s="1">
        <f t="shared" si="50"/>
        <v>4.9429657794676805E-2</v>
      </c>
      <c r="AI231" s="1">
        <f t="shared" si="50"/>
        <v>4.9429657794676805E-2</v>
      </c>
      <c r="AJ231" s="1"/>
      <c r="AK231" s="2">
        <f>SUMIFS('IND Balance'!E$5:E$141,'IND Balance'!$C$5:$C$141,'Service shares'!$B231,'IND Balance'!$D$5:$D$141,"*"&amp;'Service shares'!$A231)*F231</f>
        <v>0</v>
      </c>
      <c r="AL231" s="2">
        <f>SUMIFS('IND Balance'!F$5:F$141,'IND Balance'!$C$5:$C$141,'Service shares'!$B231,'IND Balance'!$D$5:$D$141,"*"&amp;'Service shares'!$A231)*G231</f>
        <v>0</v>
      </c>
      <c r="AM231" s="2">
        <f>SUMIFS('IND Balance'!G$5:G$141,'IND Balance'!$C$5:$C$141,'Service shares'!$B231,'IND Balance'!$D$5:$D$141,"*"&amp;'Service shares'!$A231)*H231</f>
        <v>0</v>
      </c>
      <c r="AN231" s="2">
        <f>SUMIFS('IND Balance'!H$5:H$141,'IND Balance'!$C$5:$C$141,'Service shares'!$B231,'IND Balance'!$D$5:$D$141,"*"&amp;'Service shares'!$A231)*I231</f>
        <v>0</v>
      </c>
      <c r="AO231" s="2">
        <f>SUMIFS('IND Balance'!I$5:I$141,'IND Balance'!$C$5:$C$141,'Service shares'!$B231,'IND Balance'!$D$5:$D$141,"*"&amp;'Service shares'!$A231)*J231</f>
        <v>0.2143866381809886</v>
      </c>
      <c r="AP231" s="2">
        <f>SUMIFS('IND Balance'!J$5:J$141,'IND Balance'!$C$5:$C$141,'Service shares'!$B231,'IND Balance'!$D$5:$D$141,"*"&amp;'Service shares'!$A231)*K231</f>
        <v>0</v>
      </c>
      <c r="AQ231" s="2">
        <f>SUMIFS('IND Balance'!K$5:K$141,'IND Balance'!$C$5:$C$141,'Service shares'!$B231,'IND Balance'!$D$5:$D$141,"*"&amp;'Service shares'!$A231)*L231</f>
        <v>0</v>
      </c>
      <c r="AR231" s="2">
        <f>SUMIFS('IND Balance'!L$5:L$141,'IND Balance'!$C$5:$C$141,'Service shares'!$B231,'IND Balance'!$D$5:$D$141,"*"&amp;'Service shares'!$A231)*M231</f>
        <v>0</v>
      </c>
      <c r="AS231" s="2">
        <f>SUMIFS('IND Balance'!M$5:M$141,'IND Balance'!$C$5:$C$141,'Service shares'!$B231,'IND Balance'!$D$5:$D$141,"*"&amp;'Service shares'!$A231)*N231</f>
        <v>0</v>
      </c>
      <c r="AT231" s="2">
        <f>SUMIFS('IND Balance'!N$5:N$141,'IND Balance'!$C$5:$C$141,'Service shares'!$B231,'IND Balance'!$D$5:$D$141,"*"&amp;'Service shares'!$A231)*O231</f>
        <v>0</v>
      </c>
      <c r="AU231" s="2">
        <f>SUMIFS('IND Balance'!O$5:O$141,'IND Balance'!$C$5:$C$141,'Service shares'!$B231,'IND Balance'!$D$5:$D$141,"*"&amp;'Service shares'!$A231)*P231</f>
        <v>0</v>
      </c>
      <c r="AV231" s="2">
        <f>SUMIFS('IND Balance'!P$5:P$141,'IND Balance'!$C$5:$C$141,'Service shares'!$B231,'IND Balance'!$D$5:$D$141,"*"&amp;'Service shares'!$A231)*Q231</f>
        <v>0</v>
      </c>
      <c r="AW231" s="2">
        <f>SUMIFS('IND Balance'!Q$5:Q$141,'IND Balance'!$C$5:$C$141,'Service shares'!$B231,'IND Balance'!$D$5:$D$141,"*"&amp;'Service shares'!$A231)*R231</f>
        <v>0</v>
      </c>
      <c r="AX231" s="2">
        <f>SUMIFS('IND Balance'!R$5:R$141,'IND Balance'!$C$5:$C$141,'Service shares'!$B231,'IND Balance'!$D$5:$D$141,"*"&amp;'Service shares'!$A231)*S231</f>
        <v>0</v>
      </c>
      <c r="AY231" s="2">
        <f>SUMIFS('IND Balance'!S$5:S$141,'IND Balance'!$C$5:$C$141,'Service shares'!$B231,'IND Balance'!$D$5:$D$141,"*"&amp;'Service shares'!$A231)*T231</f>
        <v>0</v>
      </c>
      <c r="AZ231" s="2">
        <f>SUMIFS('IND Balance'!T$5:T$141,'IND Balance'!$C$5:$C$141,'Service shares'!$B231,'IND Balance'!$D$5:$D$141,"*"&amp;'Service shares'!$A231)*U231</f>
        <v>0</v>
      </c>
      <c r="BA231" s="2">
        <f>SUMIFS('IND Balance'!U$5:U$141,'IND Balance'!$C$5:$C$141,'Service shares'!$B231,'IND Balance'!$D$5:$D$141,"*"&amp;'Service shares'!$A231)*V231</f>
        <v>0</v>
      </c>
      <c r="BB231" s="2">
        <f>SUMIFS('IND Balance'!V$5:V$141,'IND Balance'!$C$5:$C$141,'Service shares'!$B231,'IND Balance'!$D$5:$D$141,"*"&amp;'Service shares'!$A231)*W231</f>
        <v>0</v>
      </c>
      <c r="BC231" s="2">
        <f>SUMIFS('IND Balance'!W$5:W$141,'IND Balance'!$C$5:$C$141,'Service shares'!$B231,'IND Balance'!$D$5:$D$141,"*"&amp;'Service shares'!$A231)*X231</f>
        <v>0</v>
      </c>
      <c r="BD231" s="2">
        <f>SUMIFS('IND Balance'!X$5:X$141,'IND Balance'!$C$5:$C$141,'Service shares'!$B231,'IND Balance'!$D$5:$D$141,"*"&amp;'Service shares'!$A231)*Y231</f>
        <v>0</v>
      </c>
      <c r="BE231" s="2">
        <f>SUMIFS('IND Balance'!Y$5:Y$141,'IND Balance'!$C$5:$C$141,'Service shares'!$B231,'IND Balance'!$D$5:$D$141,"*"&amp;'Service shares'!$A231)*Z231</f>
        <v>0</v>
      </c>
      <c r="BF231" s="2">
        <f>SUMIFS('IND Balance'!Z$5:Z$141,'IND Balance'!$C$5:$C$141,'Service shares'!$B231,'IND Balance'!$D$5:$D$141,"*"&amp;'Service shares'!$A231)*AA231</f>
        <v>0</v>
      </c>
      <c r="BG231" s="2">
        <f>SUMIFS('IND Balance'!AA$5:AA$141,'IND Balance'!$C$5:$C$141,'Service shares'!$B231,'IND Balance'!$D$5:$D$141,"*"&amp;'Service shares'!$A231)*AB231</f>
        <v>0</v>
      </c>
      <c r="BH231" s="2">
        <f>SUMIFS('IND Balance'!AB$5:AB$141,'IND Balance'!$C$5:$C$141,'Service shares'!$B231,'IND Balance'!$D$5:$D$141,"*"&amp;'Service shares'!$A231)*AC231</f>
        <v>1.4307425876806085E-2</v>
      </c>
      <c r="BI231" s="2">
        <f>SUMIFS('IND Balance'!AC$5:AC$141,'IND Balance'!$C$5:$C$141,'Service shares'!$B231,'IND Balance'!$D$5:$D$141,"*"&amp;'Service shares'!$A231)*AD231</f>
        <v>0</v>
      </c>
      <c r="BJ231" s="2">
        <f>SUMIFS('IND Balance'!AD$5:AD$141,'IND Balance'!$C$5:$C$141,'Service shares'!$B231,'IND Balance'!$D$5:$D$141,"*"&amp;'Service shares'!$A231)*AE231</f>
        <v>0</v>
      </c>
      <c r="BK231" s="2">
        <f>SUMIFS('IND Balance'!AE$5:AE$141,'IND Balance'!$C$5:$C$141,'Service shares'!$B231,'IND Balance'!$D$5:$D$141,"*"&amp;'Service shares'!$A231)*AF231</f>
        <v>0</v>
      </c>
      <c r="BL231" s="2">
        <f>SUMIFS('IND Balance'!AF$5:AF$141,'IND Balance'!$C$5:$C$141,'Service shares'!$B231,'IND Balance'!$D$5:$D$141,"*"&amp;'Service shares'!$A231)*AG231</f>
        <v>0</v>
      </c>
      <c r="BM231" s="2">
        <f>SUMIFS('IND Balance'!AG$5:AG$141,'IND Balance'!$C$5:$C$141,'Service shares'!$B231,'IND Balance'!$D$5:$D$141,"*"&amp;'Service shares'!$A231)*AH231</f>
        <v>0</v>
      </c>
      <c r="BN231" s="2">
        <f>SUMIFS('IND Balance'!AH$5:AH$141,'IND Balance'!$C$5:$C$141,'Service shares'!$B231,'IND Balance'!$D$5:$D$141,"*"&amp;'Service shares'!$A231)*AI231</f>
        <v>0</v>
      </c>
    </row>
    <row r="232" spans="1:66" x14ac:dyDescent="0.45">
      <c r="A232" t="s">
        <v>376</v>
      </c>
      <c r="B232" t="s">
        <v>41</v>
      </c>
      <c r="C232" t="s">
        <v>205</v>
      </c>
      <c r="D232" s="1">
        <v>1.0139416983523447E-2</v>
      </c>
      <c r="E232" s="1"/>
      <c r="F232" s="1">
        <f t="shared" si="48"/>
        <v>1.0139416983523447E-2</v>
      </c>
      <c r="G232" s="1">
        <f t="shared" si="51"/>
        <v>1.0139416983523447E-2</v>
      </c>
      <c r="H232" s="1">
        <f t="shared" si="51"/>
        <v>1.0139416983523447E-2</v>
      </c>
      <c r="I232" s="1">
        <f t="shared" si="51"/>
        <v>1.0139416983523447E-2</v>
      </c>
      <c r="J232" s="1">
        <f t="shared" si="51"/>
        <v>1.0139416983523447E-2</v>
      </c>
      <c r="K232" s="1">
        <f t="shared" si="51"/>
        <v>1.0139416983523447E-2</v>
      </c>
      <c r="L232" s="1">
        <f t="shared" si="51"/>
        <v>1.0139416983523447E-2</v>
      </c>
      <c r="M232" s="1">
        <f t="shared" si="51"/>
        <v>1.0139416983523447E-2</v>
      </c>
      <c r="N232" s="1">
        <f t="shared" si="51"/>
        <v>1.0139416983523447E-2</v>
      </c>
      <c r="O232" s="1">
        <f t="shared" si="51"/>
        <v>1.0139416983523447E-2</v>
      </c>
      <c r="P232" s="1">
        <f t="shared" si="51"/>
        <v>1.0139416983523447E-2</v>
      </c>
      <c r="Q232" s="1">
        <f t="shared" si="51"/>
        <v>1.0139416983523447E-2</v>
      </c>
      <c r="R232" s="1">
        <f t="shared" si="51"/>
        <v>1.0139416983523447E-2</v>
      </c>
      <c r="S232" s="1">
        <f t="shared" si="51"/>
        <v>1.0139416983523447E-2</v>
      </c>
      <c r="T232" s="1">
        <f t="shared" si="51"/>
        <v>1.0139416983523447E-2</v>
      </c>
      <c r="U232" s="1">
        <f t="shared" si="51"/>
        <v>1.0139416983523447E-2</v>
      </c>
      <c r="V232" s="1">
        <f t="shared" si="51"/>
        <v>1.0139416983523447E-2</v>
      </c>
      <c r="W232" s="1">
        <f t="shared" si="50"/>
        <v>1.0139416983523447E-2</v>
      </c>
      <c r="X232" s="1">
        <f t="shared" si="50"/>
        <v>1.0139416983523447E-2</v>
      </c>
      <c r="Y232" s="1">
        <f t="shared" si="50"/>
        <v>1.0139416983523447E-2</v>
      </c>
      <c r="Z232" s="1">
        <f t="shared" si="50"/>
        <v>1.0139416983523447E-2</v>
      </c>
      <c r="AA232" s="1">
        <f t="shared" si="50"/>
        <v>1.0139416983523447E-2</v>
      </c>
      <c r="AB232" s="1">
        <f t="shared" si="50"/>
        <v>1.0139416983523447E-2</v>
      </c>
      <c r="AC232" s="1">
        <f t="shared" si="50"/>
        <v>1.0139416983523447E-2</v>
      </c>
      <c r="AD232" s="1">
        <f t="shared" si="50"/>
        <v>1.0139416983523447E-2</v>
      </c>
      <c r="AE232" s="1">
        <f t="shared" si="50"/>
        <v>1.0139416983523447E-2</v>
      </c>
      <c r="AF232" s="1">
        <f t="shared" si="50"/>
        <v>1.0139416983523447E-2</v>
      </c>
      <c r="AG232" s="1">
        <f t="shared" si="50"/>
        <v>1.0139416983523447E-2</v>
      </c>
      <c r="AH232" s="1">
        <f t="shared" si="50"/>
        <v>1.0139416983523447E-2</v>
      </c>
      <c r="AI232" s="1">
        <f t="shared" si="50"/>
        <v>1.0139416983523447E-2</v>
      </c>
      <c r="AJ232" s="1"/>
      <c r="AK232" s="2">
        <f>SUMIFS('IND Balance'!E$5:E$141,'IND Balance'!$C$5:$C$141,'Service shares'!$B232,'IND Balance'!$D$5:$D$141,"*"&amp;'Service shares'!$A232)*F232</f>
        <v>0</v>
      </c>
      <c r="AL232" s="2">
        <f>SUMIFS('IND Balance'!F$5:F$141,'IND Balance'!$C$5:$C$141,'Service shares'!$B232,'IND Balance'!$D$5:$D$141,"*"&amp;'Service shares'!$A232)*G232</f>
        <v>0</v>
      </c>
      <c r="AM232" s="2">
        <f>SUMIFS('IND Balance'!G$5:G$141,'IND Balance'!$C$5:$C$141,'Service shares'!$B232,'IND Balance'!$D$5:$D$141,"*"&amp;'Service shares'!$A232)*H232</f>
        <v>0</v>
      </c>
      <c r="AN232" s="2">
        <f>SUMIFS('IND Balance'!H$5:H$141,'IND Balance'!$C$5:$C$141,'Service shares'!$B232,'IND Balance'!$D$5:$D$141,"*"&amp;'Service shares'!$A232)*I232</f>
        <v>0</v>
      </c>
      <c r="AO232" s="2">
        <f>SUMIFS('IND Balance'!I$5:I$141,'IND Balance'!$C$5:$C$141,'Service shares'!$B232,'IND Balance'!$D$5:$D$141,"*"&amp;'Service shares'!$A232)*J232</f>
        <v>4.3976746293536123E-2</v>
      </c>
      <c r="AP232" s="2">
        <f>SUMIFS('IND Balance'!J$5:J$141,'IND Balance'!$C$5:$C$141,'Service shares'!$B232,'IND Balance'!$D$5:$D$141,"*"&amp;'Service shares'!$A232)*K232</f>
        <v>0</v>
      </c>
      <c r="AQ232" s="2">
        <f>SUMIFS('IND Balance'!K$5:K$141,'IND Balance'!$C$5:$C$141,'Service shares'!$B232,'IND Balance'!$D$5:$D$141,"*"&amp;'Service shares'!$A232)*L232</f>
        <v>0</v>
      </c>
      <c r="AR232" s="2">
        <f>SUMIFS('IND Balance'!L$5:L$141,'IND Balance'!$C$5:$C$141,'Service shares'!$B232,'IND Balance'!$D$5:$D$141,"*"&amp;'Service shares'!$A232)*M232</f>
        <v>0</v>
      </c>
      <c r="AS232" s="2">
        <f>SUMIFS('IND Balance'!M$5:M$141,'IND Balance'!$C$5:$C$141,'Service shares'!$B232,'IND Balance'!$D$5:$D$141,"*"&amp;'Service shares'!$A232)*N232</f>
        <v>0</v>
      </c>
      <c r="AT232" s="2">
        <f>SUMIFS('IND Balance'!N$5:N$141,'IND Balance'!$C$5:$C$141,'Service shares'!$B232,'IND Balance'!$D$5:$D$141,"*"&amp;'Service shares'!$A232)*O232</f>
        <v>0</v>
      </c>
      <c r="AU232" s="2">
        <f>SUMIFS('IND Balance'!O$5:O$141,'IND Balance'!$C$5:$C$141,'Service shares'!$B232,'IND Balance'!$D$5:$D$141,"*"&amp;'Service shares'!$A232)*P232</f>
        <v>0</v>
      </c>
      <c r="AV232" s="2">
        <f>SUMIFS('IND Balance'!P$5:P$141,'IND Balance'!$C$5:$C$141,'Service shares'!$B232,'IND Balance'!$D$5:$D$141,"*"&amp;'Service shares'!$A232)*Q232</f>
        <v>0</v>
      </c>
      <c r="AW232" s="2">
        <f>SUMIFS('IND Balance'!Q$5:Q$141,'IND Balance'!$C$5:$C$141,'Service shares'!$B232,'IND Balance'!$D$5:$D$141,"*"&amp;'Service shares'!$A232)*R232</f>
        <v>0</v>
      </c>
      <c r="AX232" s="2">
        <f>SUMIFS('IND Balance'!R$5:R$141,'IND Balance'!$C$5:$C$141,'Service shares'!$B232,'IND Balance'!$D$5:$D$141,"*"&amp;'Service shares'!$A232)*S232</f>
        <v>0</v>
      </c>
      <c r="AY232" s="2">
        <f>SUMIFS('IND Balance'!S$5:S$141,'IND Balance'!$C$5:$C$141,'Service shares'!$B232,'IND Balance'!$D$5:$D$141,"*"&amp;'Service shares'!$A232)*T232</f>
        <v>0</v>
      </c>
      <c r="AZ232" s="2">
        <f>SUMIFS('IND Balance'!T$5:T$141,'IND Balance'!$C$5:$C$141,'Service shares'!$B232,'IND Balance'!$D$5:$D$141,"*"&amp;'Service shares'!$A232)*U232</f>
        <v>0</v>
      </c>
      <c r="BA232" s="2">
        <f>SUMIFS('IND Balance'!U$5:U$141,'IND Balance'!$C$5:$C$141,'Service shares'!$B232,'IND Balance'!$D$5:$D$141,"*"&amp;'Service shares'!$A232)*V232</f>
        <v>0</v>
      </c>
      <c r="BB232" s="2">
        <f>SUMIFS('IND Balance'!V$5:V$141,'IND Balance'!$C$5:$C$141,'Service shares'!$B232,'IND Balance'!$D$5:$D$141,"*"&amp;'Service shares'!$A232)*W232</f>
        <v>0</v>
      </c>
      <c r="BC232" s="2">
        <f>SUMIFS('IND Balance'!W$5:W$141,'IND Balance'!$C$5:$C$141,'Service shares'!$B232,'IND Balance'!$D$5:$D$141,"*"&amp;'Service shares'!$A232)*X232</f>
        <v>0</v>
      </c>
      <c r="BD232" s="2">
        <f>SUMIFS('IND Balance'!X$5:X$141,'IND Balance'!$C$5:$C$141,'Service shares'!$B232,'IND Balance'!$D$5:$D$141,"*"&amp;'Service shares'!$A232)*Y232</f>
        <v>0</v>
      </c>
      <c r="BE232" s="2">
        <f>SUMIFS('IND Balance'!Y$5:Y$141,'IND Balance'!$C$5:$C$141,'Service shares'!$B232,'IND Balance'!$D$5:$D$141,"*"&amp;'Service shares'!$A232)*Z232</f>
        <v>0</v>
      </c>
      <c r="BF232" s="2">
        <f>SUMIFS('IND Balance'!Z$5:Z$141,'IND Balance'!$C$5:$C$141,'Service shares'!$B232,'IND Balance'!$D$5:$D$141,"*"&amp;'Service shares'!$A232)*AA232</f>
        <v>0</v>
      </c>
      <c r="BG232" s="2">
        <f>SUMIFS('IND Balance'!AA$5:AA$141,'IND Balance'!$C$5:$C$141,'Service shares'!$B232,'IND Balance'!$D$5:$D$141,"*"&amp;'Service shares'!$A232)*AB232</f>
        <v>0</v>
      </c>
      <c r="BH232" s="2">
        <f>SUMIFS('IND Balance'!AB$5:AB$141,'IND Balance'!$C$5:$C$141,'Service shares'!$B232,'IND Balance'!$D$5:$D$141,"*"&amp;'Service shares'!$A232)*AC232</f>
        <v>2.9348565901140683E-3</v>
      </c>
      <c r="BI232" s="2">
        <f>SUMIFS('IND Balance'!AC$5:AC$141,'IND Balance'!$C$5:$C$141,'Service shares'!$B232,'IND Balance'!$D$5:$D$141,"*"&amp;'Service shares'!$A232)*AD232</f>
        <v>0</v>
      </c>
      <c r="BJ232" s="2">
        <f>SUMIFS('IND Balance'!AD$5:AD$141,'IND Balance'!$C$5:$C$141,'Service shares'!$B232,'IND Balance'!$D$5:$D$141,"*"&amp;'Service shares'!$A232)*AE232</f>
        <v>0</v>
      </c>
      <c r="BK232" s="2">
        <f>SUMIFS('IND Balance'!AE$5:AE$141,'IND Balance'!$C$5:$C$141,'Service shares'!$B232,'IND Balance'!$D$5:$D$141,"*"&amp;'Service shares'!$A232)*AF232</f>
        <v>0</v>
      </c>
      <c r="BL232" s="2">
        <f>SUMIFS('IND Balance'!AF$5:AF$141,'IND Balance'!$C$5:$C$141,'Service shares'!$B232,'IND Balance'!$D$5:$D$141,"*"&amp;'Service shares'!$A232)*AG232</f>
        <v>0</v>
      </c>
      <c r="BM232" s="2">
        <f>SUMIFS('IND Balance'!AG$5:AG$141,'IND Balance'!$C$5:$C$141,'Service shares'!$B232,'IND Balance'!$D$5:$D$141,"*"&amp;'Service shares'!$A232)*AH232</f>
        <v>0</v>
      </c>
      <c r="BN232" s="2">
        <f>SUMIFS('IND Balance'!AH$5:AH$141,'IND Balance'!$C$5:$C$141,'Service shares'!$B232,'IND Balance'!$D$5:$D$141,"*"&amp;'Service shares'!$A232)*AI232</f>
        <v>0</v>
      </c>
    </row>
    <row r="233" spans="1:66" x14ac:dyDescent="0.45">
      <c r="A233" t="s">
        <v>376</v>
      </c>
      <c r="B233" t="s">
        <v>129</v>
      </c>
      <c r="C233" t="s">
        <v>173</v>
      </c>
      <c r="D233" s="1">
        <v>6.7796610169491525E-2</v>
      </c>
      <c r="E233" s="1"/>
      <c r="F233" s="1">
        <f t="shared" si="48"/>
        <v>6.7796610169491525E-2</v>
      </c>
      <c r="G233" s="1">
        <f t="shared" si="51"/>
        <v>6.7796610169491525E-2</v>
      </c>
      <c r="H233" s="1">
        <f t="shared" si="51"/>
        <v>6.7796610169491525E-2</v>
      </c>
      <c r="I233" s="1">
        <f t="shared" si="51"/>
        <v>6.7796610169491525E-2</v>
      </c>
      <c r="J233" s="1">
        <f t="shared" si="51"/>
        <v>6.7796610169491525E-2</v>
      </c>
      <c r="K233" s="1">
        <f t="shared" si="51"/>
        <v>6.7796610169491525E-2</v>
      </c>
      <c r="L233" s="1">
        <f t="shared" si="51"/>
        <v>6.7796610169491525E-2</v>
      </c>
      <c r="M233" s="1">
        <f t="shared" si="51"/>
        <v>6.7796610169491525E-2</v>
      </c>
      <c r="N233" s="1">
        <f t="shared" si="51"/>
        <v>6.7796610169491525E-2</v>
      </c>
      <c r="O233" s="1">
        <f t="shared" si="51"/>
        <v>6.7796610169491525E-2</v>
      </c>
      <c r="P233" s="1">
        <f t="shared" si="51"/>
        <v>6.7796610169491525E-2</v>
      </c>
      <c r="Q233" s="1">
        <f t="shared" si="51"/>
        <v>6.7796610169491525E-2</v>
      </c>
      <c r="R233" s="1">
        <f t="shared" si="51"/>
        <v>6.7796610169491525E-2</v>
      </c>
      <c r="S233" s="1">
        <f t="shared" si="51"/>
        <v>6.7796610169491525E-2</v>
      </c>
      <c r="T233" s="1">
        <f t="shared" si="51"/>
        <v>6.7796610169491525E-2</v>
      </c>
      <c r="U233" s="1">
        <f t="shared" si="51"/>
        <v>6.7796610169491525E-2</v>
      </c>
      <c r="V233" s="1">
        <f t="shared" si="51"/>
        <v>6.7796610169491525E-2</v>
      </c>
      <c r="W233" s="1">
        <f t="shared" si="50"/>
        <v>6.7796610169491525E-2</v>
      </c>
      <c r="X233" s="1">
        <f t="shared" si="50"/>
        <v>6.7796610169491525E-2</v>
      </c>
      <c r="Y233" s="1">
        <f t="shared" si="50"/>
        <v>6.7796610169491525E-2</v>
      </c>
      <c r="Z233" s="1">
        <f t="shared" si="50"/>
        <v>6.7796610169491525E-2</v>
      </c>
      <c r="AA233" s="1">
        <f t="shared" si="50"/>
        <v>6.7796610169491525E-2</v>
      </c>
      <c r="AB233" s="1">
        <f t="shared" si="50"/>
        <v>6.7796610169491525E-2</v>
      </c>
      <c r="AC233" s="1">
        <f t="shared" si="50"/>
        <v>6.7796610169491525E-2</v>
      </c>
      <c r="AD233" s="1">
        <f t="shared" si="50"/>
        <v>6.7796610169491525E-2</v>
      </c>
      <c r="AE233" s="1">
        <f t="shared" si="50"/>
        <v>6.7796610169491525E-2</v>
      </c>
      <c r="AF233" s="1">
        <f t="shared" si="50"/>
        <v>6.7796610169491525E-2</v>
      </c>
      <c r="AG233" s="1">
        <f t="shared" si="50"/>
        <v>6.7796610169491525E-2</v>
      </c>
      <c r="AH233" s="1">
        <f t="shared" si="50"/>
        <v>6.7796610169491525E-2</v>
      </c>
      <c r="AI233" s="1">
        <f t="shared" si="50"/>
        <v>6.7796610169491525E-2</v>
      </c>
      <c r="AJ233" s="1"/>
      <c r="AK233" s="2">
        <f>SUMIFS('IND Balance'!E$5:E$141,'IND Balance'!$C$5:$C$141,'Service shares'!$B233,'IND Balance'!$D$5:$D$141,"*"&amp;'Service shares'!$A233)*F233</f>
        <v>0</v>
      </c>
      <c r="AL233" s="2">
        <f>SUMIFS('IND Balance'!F$5:F$141,'IND Balance'!$C$5:$C$141,'Service shares'!$B233,'IND Balance'!$D$5:$D$141,"*"&amp;'Service shares'!$A233)*G233</f>
        <v>0</v>
      </c>
      <c r="AM233" s="2">
        <f>SUMIFS('IND Balance'!G$5:G$141,'IND Balance'!$C$5:$C$141,'Service shares'!$B233,'IND Balance'!$D$5:$D$141,"*"&amp;'Service shares'!$A233)*H233</f>
        <v>0</v>
      </c>
      <c r="AN233" s="2">
        <f>SUMIFS('IND Balance'!H$5:H$141,'IND Balance'!$C$5:$C$141,'Service shares'!$B233,'IND Balance'!$D$5:$D$141,"*"&amp;'Service shares'!$A233)*I233</f>
        <v>0</v>
      </c>
      <c r="AO233" s="2">
        <f>SUMIFS('IND Balance'!I$5:I$141,'IND Balance'!$C$5:$C$141,'Service shares'!$B233,'IND Balance'!$D$5:$D$141,"*"&amp;'Service shares'!$A233)*J233</f>
        <v>0</v>
      </c>
      <c r="AP233" s="2">
        <f>SUMIFS('IND Balance'!J$5:J$141,'IND Balance'!$C$5:$C$141,'Service shares'!$B233,'IND Balance'!$D$5:$D$141,"*"&amp;'Service shares'!$A233)*K233</f>
        <v>0</v>
      </c>
      <c r="AQ233" s="2">
        <f>SUMIFS('IND Balance'!K$5:K$141,'IND Balance'!$C$5:$C$141,'Service shares'!$B233,'IND Balance'!$D$5:$D$141,"*"&amp;'Service shares'!$A233)*L233</f>
        <v>0</v>
      </c>
      <c r="AR233" s="2">
        <f>SUMIFS('IND Balance'!L$5:L$141,'IND Balance'!$C$5:$C$141,'Service shares'!$B233,'IND Balance'!$D$5:$D$141,"*"&amp;'Service shares'!$A233)*M233</f>
        <v>0</v>
      </c>
      <c r="AS233" s="2">
        <f>SUMIFS('IND Balance'!M$5:M$141,'IND Balance'!$C$5:$C$141,'Service shares'!$B233,'IND Balance'!$D$5:$D$141,"*"&amp;'Service shares'!$A233)*N233</f>
        <v>0</v>
      </c>
      <c r="AT233" s="2">
        <f>SUMIFS('IND Balance'!N$5:N$141,'IND Balance'!$C$5:$C$141,'Service shares'!$B233,'IND Balance'!$D$5:$D$141,"*"&amp;'Service shares'!$A233)*O233</f>
        <v>0</v>
      </c>
      <c r="AU233" s="2">
        <f>SUMIFS('IND Balance'!O$5:O$141,'IND Balance'!$C$5:$C$141,'Service shares'!$B233,'IND Balance'!$D$5:$D$141,"*"&amp;'Service shares'!$A233)*P233</f>
        <v>0</v>
      </c>
      <c r="AV233" s="2">
        <f>SUMIFS('IND Balance'!P$5:P$141,'IND Balance'!$C$5:$C$141,'Service shares'!$B233,'IND Balance'!$D$5:$D$141,"*"&amp;'Service shares'!$A233)*Q233</f>
        <v>0</v>
      </c>
      <c r="AW233" s="2">
        <f>SUMIFS('IND Balance'!Q$5:Q$141,'IND Balance'!$C$5:$C$141,'Service shares'!$B233,'IND Balance'!$D$5:$D$141,"*"&amp;'Service shares'!$A233)*R233</f>
        <v>0</v>
      </c>
      <c r="AX233" s="2">
        <f>SUMIFS('IND Balance'!R$5:R$141,'IND Balance'!$C$5:$C$141,'Service shares'!$B233,'IND Balance'!$D$5:$D$141,"*"&amp;'Service shares'!$A233)*S233</f>
        <v>0</v>
      </c>
      <c r="AY233" s="2">
        <f>SUMIFS('IND Balance'!S$5:S$141,'IND Balance'!$C$5:$C$141,'Service shares'!$B233,'IND Balance'!$D$5:$D$141,"*"&amp;'Service shares'!$A233)*T233</f>
        <v>0</v>
      </c>
      <c r="AZ233" s="2">
        <f>SUMIFS('IND Balance'!T$5:T$141,'IND Balance'!$C$5:$C$141,'Service shares'!$B233,'IND Balance'!$D$5:$D$141,"*"&amp;'Service shares'!$A233)*U233</f>
        <v>0</v>
      </c>
      <c r="BA233" s="2">
        <f>SUMIFS('IND Balance'!U$5:U$141,'IND Balance'!$C$5:$C$141,'Service shares'!$B233,'IND Balance'!$D$5:$D$141,"*"&amp;'Service shares'!$A233)*V233</f>
        <v>0</v>
      </c>
      <c r="BB233" s="2">
        <f>SUMIFS('IND Balance'!V$5:V$141,'IND Balance'!$C$5:$C$141,'Service shares'!$B233,'IND Balance'!$D$5:$D$141,"*"&amp;'Service shares'!$A233)*W233</f>
        <v>0</v>
      </c>
      <c r="BC233" s="2">
        <f>SUMIFS('IND Balance'!W$5:W$141,'IND Balance'!$C$5:$C$141,'Service shares'!$B233,'IND Balance'!$D$5:$D$141,"*"&amp;'Service shares'!$A233)*X233</f>
        <v>0</v>
      </c>
      <c r="BD233" s="2">
        <f>SUMIFS('IND Balance'!X$5:X$141,'IND Balance'!$C$5:$C$141,'Service shares'!$B233,'IND Balance'!$D$5:$D$141,"*"&amp;'Service shares'!$A233)*Y233</f>
        <v>0</v>
      </c>
      <c r="BE233" s="2">
        <f>SUMIFS('IND Balance'!Y$5:Y$141,'IND Balance'!$C$5:$C$141,'Service shares'!$B233,'IND Balance'!$D$5:$D$141,"*"&amp;'Service shares'!$A233)*Z233</f>
        <v>0</v>
      </c>
      <c r="BF233" s="2">
        <f>SUMIFS('IND Balance'!Z$5:Z$141,'IND Balance'!$C$5:$C$141,'Service shares'!$B233,'IND Balance'!$D$5:$D$141,"*"&amp;'Service shares'!$A233)*AA233</f>
        <v>0</v>
      </c>
      <c r="BG233" s="2">
        <f>SUMIFS('IND Balance'!AA$5:AA$141,'IND Balance'!$C$5:$C$141,'Service shares'!$B233,'IND Balance'!$D$5:$D$141,"*"&amp;'Service shares'!$A233)*AB233</f>
        <v>0</v>
      </c>
      <c r="BH233" s="2">
        <f>SUMIFS('IND Balance'!AB$5:AB$141,'IND Balance'!$C$5:$C$141,'Service shares'!$B233,'IND Balance'!$D$5:$D$141,"*"&amp;'Service shares'!$A233)*AC233</f>
        <v>0</v>
      </c>
      <c r="BI233" s="2">
        <f>SUMIFS('IND Balance'!AC$5:AC$141,'IND Balance'!$C$5:$C$141,'Service shares'!$B233,'IND Balance'!$D$5:$D$141,"*"&amp;'Service shares'!$A233)*AD233</f>
        <v>0</v>
      </c>
      <c r="BJ233" s="2">
        <f>SUMIFS('IND Balance'!AD$5:AD$141,'IND Balance'!$C$5:$C$141,'Service shares'!$B233,'IND Balance'!$D$5:$D$141,"*"&amp;'Service shares'!$A233)*AE233</f>
        <v>0</v>
      </c>
      <c r="BK233" s="2">
        <f>SUMIFS('IND Balance'!AE$5:AE$141,'IND Balance'!$C$5:$C$141,'Service shares'!$B233,'IND Balance'!$D$5:$D$141,"*"&amp;'Service shares'!$A233)*AF233</f>
        <v>0</v>
      </c>
      <c r="BL233" s="2">
        <f>SUMIFS('IND Balance'!AF$5:AF$141,'IND Balance'!$C$5:$C$141,'Service shares'!$B233,'IND Balance'!$D$5:$D$141,"*"&amp;'Service shares'!$A233)*AG233</f>
        <v>0</v>
      </c>
      <c r="BM233" s="2">
        <f>SUMIFS('IND Balance'!AG$5:AG$141,'IND Balance'!$C$5:$C$141,'Service shares'!$B233,'IND Balance'!$D$5:$D$141,"*"&amp;'Service shares'!$A233)*AH233</f>
        <v>0</v>
      </c>
      <c r="BN233" s="2">
        <f>SUMIFS('IND Balance'!AH$5:AH$141,'IND Balance'!$C$5:$C$141,'Service shares'!$B233,'IND Balance'!$D$5:$D$141,"*"&amp;'Service shares'!$A233)*AI233</f>
        <v>0</v>
      </c>
    </row>
    <row r="234" spans="1:66" x14ac:dyDescent="0.45">
      <c r="A234" t="s">
        <v>376</v>
      </c>
      <c r="B234" t="s">
        <v>129</v>
      </c>
      <c r="C234" t="s">
        <v>181</v>
      </c>
      <c r="D234" s="1">
        <v>0.48305084745762711</v>
      </c>
      <c r="E234" s="1"/>
      <c r="F234" s="1">
        <f t="shared" si="48"/>
        <v>0.48305084745762711</v>
      </c>
      <c r="G234" s="1">
        <f t="shared" si="51"/>
        <v>0.48305084745762711</v>
      </c>
      <c r="H234" s="1">
        <f t="shared" si="51"/>
        <v>0.48305084745762711</v>
      </c>
      <c r="I234" s="1">
        <f t="shared" si="51"/>
        <v>0.48305084745762711</v>
      </c>
      <c r="J234" s="1">
        <f t="shared" si="51"/>
        <v>0.48305084745762711</v>
      </c>
      <c r="K234" s="1">
        <f t="shared" si="51"/>
        <v>0.48305084745762711</v>
      </c>
      <c r="L234" s="1">
        <f t="shared" si="51"/>
        <v>0.48305084745762711</v>
      </c>
      <c r="M234" s="1">
        <f t="shared" si="51"/>
        <v>0.48305084745762711</v>
      </c>
      <c r="N234" s="1">
        <f t="shared" si="51"/>
        <v>0.48305084745762711</v>
      </c>
      <c r="O234" s="1">
        <f t="shared" si="51"/>
        <v>0.48305084745762711</v>
      </c>
      <c r="P234" s="1">
        <f t="shared" si="51"/>
        <v>0.48305084745762711</v>
      </c>
      <c r="Q234" s="1">
        <f t="shared" si="51"/>
        <v>0.48305084745762711</v>
      </c>
      <c r="R234" s="1">
        <f t="shared" si="51"/>
        <v>0.48305084745762711</v>
      </c>
      <c r="S234" s="1">
        <f t="shared" si="51"/>
        <v>0.48305084745762711</v>
      </c>
      <c r="T234" s="1">
        <f t="shared" si="51"/>
        <v>0.48305084745762711</v>
      </c>
      <c r="U234" s="1">
        <f t="shared" si="51"/>
        <v>0.48305084745762711</v>
      </c>
      <c r="V234" s="1">
        <f t="shared" si="51"/>
        <v>0.48305084745762711</v>
      </c>
      <c r="W234" s="1">
        <f t="shared" si="50"/>
        <v>0.48305084745762711</v>
      </c>
      <c r="X234" s="1">
        <f t="shared" si="50"/>
        <v>0.48305084745762711</v>
      </c>
      <c r="Y234" s="1">
        <f t="shared" si="50"/>
        <v>0.48305084745762711</v>
      </c>
      <c r="Z234" s="1">
        <f t="shared" si="50"/>
        <v>0.48305084745762711</v>
      </c>
      <c r="AA234" s="1">
        <f t="shared" si="50"/>
        <v>0.48305084745762711</v>
      </c>
      <c r="AB234" s="1">
        <f t="shared" si="50"/>
        <v>0.48305084745762711</v>
      </c>
      <c r="AC234" s="1">
        <f t="shared" si="50"/>
        <v>0.48305084745762711</v>
      </c>
      <c r="AD234" s="1">
        <f t="shared" si="50"/>
        <v>0.48305084745762711</v>
      </c>
      <c r="AE234" s="1">
        <f t="shared" si="50"/>
        <v>0.48305084745762711</v>
      </c>
      <c r="AF234" s="1">
        <f t="shared" si="50"/>
        <v>0.48305084745762711</v>
      </c>
      <c r="AG234" s="1">
        <f t="shared" si="50"/>
        <v>0.48305084745762711</v>
      </c>
      <c r="AH234" s="1">
        <f t="shared" si="50"/>
        <v>0.48305084745762711</v>
      </c>
      <c r="AI234" s="1">
        <f t="shared" si="50"/>
        <v>0.48305084745762711</v>
      </c>
      <c r="AJ234" s="1"/>
      <c r="AK234" s="2">
        <f>SUMIFS('IND Balance'!E$5:E$141,'IND Balance'!$C$5:$C$141,'Service shares'!$B234,'IND Balance'!$D$5:$D$141,"*"&amp;'Service shares'!$A234)*F234</f>
        <v>0</v>
      </c>
      <c r="AL234" s="2">
        <f>SUMIFS('IND Balance'!F$5:F$141,'IND Balance'!$C$5:$C$141,'Service shares'!$B234,'IND Balance'!$D$5:$D$141,"*"&amp;'Service shares'!$A234)*G234</f>
        <v>0</v>
      </c>
      <c r="AM234" s="2">
        <f>SUMIFS('IND Balance'!G$5:G$141,'IND Balance'!$C$5:$C$141,'Service shares'!$B234,'IND Balance'!$D$5:$D$141,"*"&amp;'Service shares'!$A234)*H234</f>
        <v>0</v>
      </c>
      <c r="AN234" s="2">
        <f>SUMIFS('IND Balance'!H$5:H$141,'IND Balance'!$C$5:$C$141,'Service shares'!$B234,'IND Balance'!$D$5:$D$141,"*"&amp;'Service shares'!$A234)*I234</f>
        <v>0</v>
      </c>
      <c r="AO234" s="2">
        <f>SUMIFS('IND Balance'!I$5:I$141,'IND Balance'!$C$5:$C$141,'Service shares'!$B234,'IND Balance'!$D$5:$D$141,"*"&amp;'Service shares'!$A234)*J234</f>
        <v>0</v>
      </c>
      <c r="AP234" s="2">
        <f>SUMIFS('IND Balance'!J$5:J$141,'IND Balance'!$C$5:$C$141,'Service shares'!$B234,'IND Balance'!$D$5:$D$141,"*"&amp;'Service shares'!$A234)*K234</f>
        <v>0</v>
      </c>
      <c r="AQ234" s="2">
        <f>SUMIFS('IND Balance'!K$5:K$141,'IND Balance'!$C$5:$C$141,'Service shares'!$B234,'IND Balance'!$D$5:$D$141,"*"&amp;'Service shares'!$A234)*L234</f>
        <v>0</v>
      </c>
      <c r="AR234" s="2">
        <f>SUMIFS('IND Balance'!L$5:L$141,'IND Balance'!$C$5:$C$141,'Service shares'!$B234,'IND Balance'!$D$5:$D$141,"*"&amp;'Service shares'!$A234)*M234</f>
        <v>0</v>
      </c>
      <c r="AS234" s="2">
        <f>SUMIFS('IND Balance'!M$5:M$141,'IND Balance'!$C$5:$C$141,'Service shares'!$B234,'IND Balance'!$D$5:$D$141,"*"&amp;'Service shares'!$A234)*N234</f>
        <v>0</v>
      </c>
      <c r="AT234" s="2">
        <f>SUMIFS('IND Balance'!N$5:N$141,'IND Balance'!$C$5:$C$141,'Service shares'!$B234,'IND Balance'!$D$5:$D$141,"*"&amp;'Service shares'!$A234)*O234</f>
        <v>0</v>
      </c>
      <c r="AU234" s="2">
        <f>SUMIFS('IND Balance'!O$5:O$141,'IND Balance'!$C$5:$C$141,'Service shares'!$B234,'IND Balance'!$D$5:$D$141,"*"&amp;'Service shares'!$A234)*P234</f>
        <v>0</v>
      </c>
      <c r="AV234" s="2">
        <f>SUMIFS('IND Balance'!P$5:P$141,'IND Balance'!$C$5:$C$141,'Service shares'!$B234,'IND Balance'!$D$5:$D$141,"*"&amp;'Service shares'!$A234)*Q234</f>
        <v>0</v>
      </c>
      <c r="AW234" s="2">
        <f>SUMIFS('IND Balance'!Q$5:Q$141,'IND Balance'!$C$5:$C$141,'Service shares'!$B234,'IND Balance'!$D$5:$D$141,"*"&amp;'Service shares'!$A234)*R234</f>
        <v>0</v>
      </c>
      <c r="AX234" s="2">
        <f>SUMIFS('IND Balance'!R$5:R$141,'IND Balance'!$C$5:$C$141,'Service shares'!$B234,'IND Balance'!$D$5:$D$141,"*"&amp;'Service shares'!$A234)*S234</f>
        <v>0</v>
      </c>
      <c r="AY234" s="2">
        <f>SUMIFS('IND Balance'!S$5:S$141,'IND Balance'!$C$5:$C$141,'Service shares'!$B234,'IND Balance'!$D$5:$D$141,"*"&amp;'Service shares'!$A234)*T234</f>
        <v>0</v>
      </c>
      <c r="AZ234" s="2">
        <f>SUMIFS('IND Balance'!T$5:T$141,'IND Balance'!$C$5:$C$141,'Service shares'!$B234,'IND Balance'!$D$5:$D$141,"*"&amp;'Service shares'!$A234)*U234</f>
        <v>0</v>
      </c>
      <c r="BA234" s="2">
        <f>SUMIFS('IND Balance'!U$5:U$141,'IND Balance'!$C$5:$C$141,'Service shares'!$B234,'IND Balance'!$D$5:$D$141,"*"&amp;'Service shares'!$A234)*V234</f>
        <v>0</v>
      </c>
      <c r="BB234" s="2">
        <f>SUMIFS('IND Balance'!V$5:V$141,'IND Balance'!$C$5:$C$141,'Service shares'!$B234,'IND Balance'!$D$5:$D$141,"*"&amp;'Service shares'!$A234)*W234</f>
        <v>0</v>
      </c>
      <c r="BC234" s="2">
        <f>SUMIFS('IND Balance'!W$5:W$141,'IND Balance'!$C$5:$C$141,'Service shares'!$B234,'IND Balance'!$D$5:$D$141,"*"&amp;'Service shares'!$A234)*X234</f>
        <v>0</v>
      </c>
      <c r="BD234" s="2">
        <f>SUMIFS('IND Balance'!X$5:X$141,'IND Balance'!$C$5:$C$141,'Service shares'!$B234,'IND Balance'!$D$5:$D$141,"*"&amp;'Service shares'!$A234)*Y234</f>
        <v>0</v>
      </c>
      <c r="BE234" s="2">
        <f>SUMIFS('IND Balance'!Y$5:Y$141,'IND Balance'!$C$5:$C$141,'Service shares'!$B234,'IND Balance'!$D$5:$D$141,"*"&amp;'Service shares'!$A234)*Z234</f>
        <v>0</v>
      </c>
      <c r="BF234" s="2">
        <f>SUMIFS('IND Balance'!Z$5:Z$141,'IND Balance'!$C$5:$C$141,'Service shares'!$B234,'IND Balance'!$D$5:$D$141,"*"&amp;'Service shares'!$A234)*AA234</f>
        <v>0</v>
      </c>
      <c r="BG234" s="2">
        <f>SUMIFS('IND Balance'!AA$5:AA$141,'IND Balance'!$C$5:$C$141,'Service shares'!$B234,'IND Balance'!$D$5:$D$141,"*"&amp;'Service shares'!$A234)*AB234</f>
        <v>0</v>
      </c>
      <c r="BH234" s="2">
        <f>SUMIFS('IND Balance'!AB$5:AB$141,'IND Balance'!$C$5:$C$141,'Service shares'!$B234,'IND Balance'!$D$5:$D$141,"*"&amp;'Service shares'!$A234)*AC234</f>
        <v>0</v>
      </c>
      <c r="BI234" s="2">
        <f>SUMIFS('IND Balance'!AC$5:AC$141,'IND Balance'!$C$5:$C$141,'Service shares'!$B234,'IND Balance'!$D$5:$D$141,"*"&amp;'Service shares'!$A234)*AD234</f>
        <v>0</v>
      </c>
      <c r="BJ234" s="2">
        <f>SUMIFS('IND Balance'!AD$5:AD$141,'IND Balance'!$C$5:$C$141,'Service shares'!$B234,'IND Balance'!$D$5:$D$141,"*"&amp;'Service shares'!$A234)*AE234</f>
        <v>0</v>
      </c>
      <c r="BK234" s="2">
        <f>SUMIFS('IND Balance'!AE$5:AE$141,'IND Balance'!$C$5:$C$141,'Service shares'!$B234,'IND Balance'!$D$5:$D$141,"*"&amp;'Service shares'!$A234)*AF234</f>
        <v>0</v>
      </c>
      <c r="BL234" s="2">
        <f>SUMIFS('IND Balance'!AF$5:AF$141,'IND Balance'!$C$5:$C$141,'Service shares'!$B234,'IND Balance'!$D$5:$D$141,"*"&amp;'Service shares'!$A234)*AG234</f>
        <v>0</v>
      </c>
      <c r="BM234" s="2">
        <f>SUMIFS('IND Balance'!AG$5:AG$141,'IND Balance'!$C$5:$C$141,'Service shares'!$B234,'IND Balance'!$D$5:$D$141,"*"&amp;'Service shares'!$A234)*AH234</f>
        <v>0</v>
      </c>
      <c r="BN234" s="2">
        <f>SUMIFS('IND Balance'!AH$5:AH$141,'IND Balance'!$C$5:$C$141,'Service shares'!$B234,'IND Balance'!$D$5:$D$141,"*"&amp;'Service shares'!$A234)*AI234</f>
        <v>0</v>
      </c>
    </row>
    <row r="235" spans="1:66" x14ac:dyDescent="0.45">
      <c r="A235" t="s">
        <v>376</v>
      </c>
      <c r="B235" t="s">
        <v>129</v>
      </c>
      <c r="C235" t="s">
        <v>184</v>
      </c>
      <c r="D235" s="1">
        <v>5.6497175141242938E-3</v>
      </c>
      <c r="E235" s="1"/>
      <c r="F235" s="1">
        <f t="shared" si="48"/>
        <v>5.6497175141242938E-3</v>
      </c>
      <c r="G235" s="1">
        <f t="shared" si="51"/>
        <v>5.6497175141242938E-3</v>
      </c>
      <c r="H235" s="1">
        <f t="shared" si="51"/>
        <v>5.6497175141242938E-3</v>
      </c>
      <c r="I235" s="1">
        <f t="shared" si="51"/>
        <v>5.6497175141242938E-3</v>
      </c>
      <c r="J235" s="1">
        <f t="shared" si="51"/>
        <v>5.6497175141242938E-3</v>
      </c>
      <c r="K235" s="1">
        <f t="shared" si="51"/>
        <v>5.6497175141242938E-3</v>
      </c>
      <c r="L235" s="1">
        <f t="shared" si="51"/>
        <v>5.6497175141242938E-3</v>
      </c>
      <c r="M235" s="1">
        <f t="shared" si="51"/>
        <v>5.6497175141242938E-3</v>
      </c>
      <c r="N235" s="1">
        <f t="shared" si="51"/>
        <v>5.6497175141242938E-3</v>
      </c>
      <c r="O235" s="1">
        <f t="shared" si="51"/>
        <v>5.6497175141242938E-3</v>
      </c>
      <c r="P235" s="1">
        <f t="shared" si="51"/>
        <v>5.6497175141242938E-3</v>
      </c>
      <c r="Q235" s="1">
        <f t="shared" si="51"/>
        <v>5.6497175141242938E-3</v>
      </c>
      <c r="R235" s="1">
        <f t="shared" si="51"/>
        <v>5.6497175141242938E-3</v>
      </c>
      <c r="S235" s="1">
        <f t="shared" si="51"/>
        <v>5.6497175141242938E-3</v>
      </c>
      <c r="T235" s="1">
        <f t="shared" si="51"/>
        <v>5.6497175141242938E-3</v>
      </c>
      <c r="U235" s="1">
        <f t="shared" si="51"/>
        <v>5.6497175141242938E-3</v>
      </c>
      <c r="V235" s="1">
        <f t="shared" si="51"/>
        <v>5.6497175141242938E-3</v>
      </c>
      <c r="W235" s="1">
        <f t="shared" si="50"/>
        <v>5.6497175141242938E-3</v>
      </c>
      <c r="X235" s="1">
        <f t="shared" si="50"/>
        <v>5.6497175141242938E-3</v>
      </c>
      <c r="Y235" s="1">
        <f t="shared" si="50"/>
        <v>5.6497175141242938E-3</v>
      </c>
      <c r="Z235" s="1">
        <f t="shared" si="50"/>
        <v>5.6497175141242938E-3</v>
      </c>
      <c r="AA235" s="1">
        <f t="shared" si="50"/>
        <v>5.6497175141242938E-3</v>
      </c>
      <c r="AB235" s="1">
        <f t="shared" si="50"/>
        <v>5.6497175141242938E-3</v>
      </c>
      <c r="AC235" s="1">
        <f t="shared" si="50"/>
        <v>5.6497175141242938E-3</v>
      </c>
      <c r="AD235" s="1">
        <f t="shared" si="50"/>
        <v>5.6497175141242938E-3</v>
      </c>
      <c r="AE235" s="1">
        <f t="shared" si="50"/>
        <v>5.6497175141242938E-3</v>
      </c>
      <c r="AF235" s="1">
        <f t="shared" si="50"/>
        <v>5.6497175141242938E-3</v>
      </c>
      <c r="AG235" s="1">
        <f t="shared" si="50"/>
        <v>5.6497175141242938E-3</v>
      </c>
      <c r="AH235" s="1">
        <f t="shared" si="50"/>
        <v>5.6497175141242938E-3</v>
      </c>
      <c r="AI235" s="1">
        <f t="shared" si="50"/>
        <v>5.6497175141242938E-3</v>
      </c>
      <c r="AJ235" s="1"/>
      <c r="AK235" s="2">
        <f>SUMIFS('IND Balance'!E$5:E$141,'IND Balance'!$C$5:$C$141,'Service shares'!$B235,'IND Balance'!$D$5:$D$141,"*"&amp;'Service shares'!$A235)*F235</f>
        <v>0</v>
      </c>
      <c r="AL235" s="2">
        <f>SUMIFS('IND Balance'!F$5:F$141,'IND Balance'!$C$5:$C$141,'Service shares'!$B235,'IND Balance'!$D$5:$D$141,"*"&amp;'Service shares'!$A235)*G235</f>
        <v>0</v>
      </c>
      <c r="AM235" s="2">
        <f>SUMIFS('IND Balance'!G$5:G$141,'IND Balance'!$C$5:$C$141,'Service shares'!$B235,'IND Balance'!$D$5:$D$141,"*"&amp;'Service shares'!$A235)*H235</f>
        <v>0</v>
      </c>
      <c r="AN235" s="2">
        <f>SUMIFS('IND Balance'!H$5:H$141,'IND Balance'!$C$5:$C$141,'Service shares'!$B235,'IND Balance'!$D$5:$D$141,"*"&amp;'Service shares'!$A235)*I235</f>
        <v>0</v>
      </c>
      <c r="AO235" s="2">
        <f>SUMIFS('IND Balance'!I$5:I$141,'IND Balance'!$C$5:$C$141,'Service shares'!$B235,'IND Balance'!$D$5:$D$141,"*"&amp;'Service shares'!$A235)*J235</f>
        <v>0</v>
      </c>
      <c r="AP235" s="2">
        <f>SUMIFS('IND Balance'!J$5:J$141,'IND Balance'!$C$5:$C$141,'Service shares'!$B235,'IND Balance'!$D$5:$D$141,"*"&amp;'Service shares'!$A235)*K235</f>
        <v>0</v>
      </c>
      <c r="AQ235" s="2">
        <f>SUMIFS('IND Balance'!K$5:K$141,'IND Balance'!$C$5:$C$141,'Service shares'!$B235,'IND Balance'!$D$5:$D$141,"*"&amp;'Service shares'!$A235)*L235</f>
        <v>0</v>
      </c>
      <c r="AR235" s="2">
        <f>SUMIFS('IND Balance'!L$5:L$141,'IND Balance'!$C$5:$C$141,'Service shares'!$B235,'IND Balance'!$D$5:$D$141,"*"&amp;'Service shares'!$A235)*M235</f>
        <v>0</v>
      </c>
      <c r="AS235" s="2">
        <f>SUMIFS('IND Balance'!M$5:M$141,'IND Balance'!$C$5:$C$141,'Service shares'!$B235,'IND Balance'!$D$5:$D$141,"*"&amp;'Service shares'!$A235)*N235</f>
        <v>0</v>
      </c>
      <c r="AT235" s="2">
        <f>SUMIFS('IND Balance'!N$5:N$141,'IND Balance'!$C$5:$C$141,'Service shares'!$B235,'IND Balance'!$D$5:$D$141,"*"&amp;'Service shares'!$A235)*O235</f>
        <v>0</v>
      </c>
      <c r="AU235" s="2">
        <f>SUMIFS('IND Balance'!O$5:O$141,'IND Balance'!$C$5:$C$141,'Service shares'!$B235,'IND Balance'!$D$5:$D$141,"*"&amp;'Service shares'!$A235)*P235</f>
        <v>0</v>
      </c>
      <c r="AV235" s="2">
        <f>SUMIFS('IND Balance'!P$5:P$141,'IND Balance'!$C$5:$C$141,'Service shares'!$B235,'IND Balance'!$D$5:$D$141,"*"&amp;'Service shares'!$A235)*Q235</f>
        <v>0</v>
      </c>
      <c r="AW235" s="2">
        <f>SUMIFS('IND Balance'!Q$5:Q$141,'IND Balance'!$C$5:$C$141,'Service shares'!$B235,'IND Balance'!$D$5:$D$141,"*"&amp;'Service shares'!$A235)*R235</f>
        <v>0</v>
      </c>
      <c r="AX235" s="2">
        <f>SUMIFS('IND Balance'!R$5:R$141,'IND Balance'!$C$5:$C$141,'Service shares'!$B235,'IND Balance'!$D$5:$D$141,"*"&amp;'Service shares'!$A235)*S235</f>
        <v>0</v>
      </c>
      <c r="AY235" s="2">
        <f>SUMIFS('IND Balance'!S$5:S$141,'IND Balance'!$C$5:$C$141,'Service shares'!$B235,'IND Balance'!$D$5:$D$141,"*"&amp;'Service shares'!$A235)*T235</f>
        <v>0</v>
      </c>
      <c r="AZ235" s="2">
        <f>SUMIFS('IND Balance'!T$5:T$141,'IND Balance'!$C$5:$C$141,'Service shares'!$B235,'IND Balance'!$D$5:$D$141,"*"&amp;'Service shares'!$A235)*U235</f>
        <v>0</v>
      </c>
      <c r="BA235" s="2">
        <f>SUMIFS('IND Balance'!U$5:U$141,'IND Balance'!$C$5:$C$141,'Service shares'!$B235,'IND Balance'!$D$5:$D$141,"*"&amp;'Service shares'!$A235)*V235</f>
        <v>0</v>
      </c>
      <c r="BB235" s="2">
        <f>SUMIFS('IND Balance'!V$5:V$141,'IND Balance'!$C$5:$C$141,'Service shares'!$B235,'IND Balance'!$D$5:$D$141,"*"&amp;'Service shares'!$A235)*W235</f>
        <v>0</v>
      </c>
      <c r="BC235" s="2">
        <f>SUMIFS('IND Balance'!W$5:W$141,'IND Balance'!$C$5:$C$141,'Service shares'!$B235,'IND Balance'!$D$5:$D$141,"*"&amp;'Service shares'!$A235)*X235</f>
        <v>0</v>
      </c>
      <c r="BD235" s="2">
        <f>SUMIFS('IND Balance'!X$5:X$141,'IND Balance'!$C$5:$C$141,'Service shares'!$B235,'IND Balance'!$D$5:$D$141,"*"&amp;'Service shares'!$A235)*Y235</f>
        <v>0</v>
      </c>
      <c r="BE235" s="2">
        <f>SUMIFS('IND Balance'!Y$5:Y$141,'IND Balance'!$C$5:$C$141,'Service shares'!$B235,'IND Balance'!$D$5:$D$141,"*"&amp;'Service shares'!$A235)*Z235</f>
        <v>0</v>
      </c>
      <c r="BF235" s="2">
        <f>SUMIFS('IND Balance'!Z$5:Z$141,'IND Balance'!$C$5:$C$141,'Service shares'!$B235,'IND Balance'!$D$5:$D$141,"*"&amp;'Service shares'!$A235)*AA235</f>
        <v>0</v>
      </c>
      <c r="BG235" s="2">
        <f>SUMIFS('IND Balance'!AA$5:AA$141,'IND Balance'!$C$5:$C$141,'Service shares'!$B235,'IND Balance'!$D$5:$D$141,"*"&amp;'Service shares'!$A235)*AB235</f>
        <v>0</v>
      </c>
      <c r="BH235" s="2">
        <f>SUMIFS('IND Balance'!AB$5:AB$141,'IND Balance'!$C$5:$C$141,'Service shares'!$B235,'IND Balance'!$D$5:$D$141,"*"&amp;'Service shares'!$A235)*AC235</f>
        <v>0</v>
      </c>
      <c r="BI235" s="2">
        <f>SUMIFS('IND Balance'!AC$5:AC$141,'IND Balance'!$C$5:$C$141,'Service shares'!$B235,'IND Balance'!$D$5:$D$141,"*"&amp;'Service shares'!$A235)*AD235</f>
        <v>0</v>
      </c>
      <c r="BJ235" s="2">
        <f>SUMIFS('IND Balance'!AD$5:AD$141,'IND Balance'!$C$5:$C$141,'Service shares'!$B235,'IND Balance'!$D$5:$D$141,"*"&amp;'Service shares'!$A235)*AE235</f>
        <v>0</v>
      </c>
      <c r="BK235" s="2">
        <f>SUMIFS('IND Balance'!AE$5:AE$141,'IND Balance'!$C$5:$C$141,'Service shares'!$B235,'IND Balance'!$D$5:$D$141,"*"&amp;'Service shares'!$A235)*AF235</f>
        <v>0</v>
      </c>
      <c r="BL235" s="2">
        <f>SUMIFS('IND Balance'!AF$5:AF$141,'IND Balance'!$C$5:$C$141,'Service shares'!$B235,'IND Balance'!$D$5:$D$141,"*"&amp;'Service shares'!$A235)*AG235</f>
        <v>0</v>
      </c>
      <c r="BM235" s="2">
        <f>SUMIFS('IND Balance'!AG$5:AG$141,'IND Balance'!$C$5:$C$141,'Service shares'!$B235,'IND Balance'!$D$5:$D$141,"*"&amp;'Service shares'!$A235)*AH235</f>
        <v>0</v>
      </c>
      <c r="BN235" s="2">
        <f>SUMIFS('IND Balance'!AH$5:AH$141,'IND Balance'!$C$5:$C$141,'Service shares'!$B235,'IND Balance'!$D$5:$D$141,"*"&amp;'Service shares'!$A235)*AI235</f>
        <v>0</v>
      </c>
    </row>
    <row r="236" spans="1:66" x14ac:dyDescent="0.45">
      <c r="A236" t="s">
        <v>376</v>
      </c>
      <c r="B236" t="s">
        <v>129</v>
      </c>
      <c r="C236" t="s">
        <v>188</v>
      </c>
      <c r="D236" s="1">
        <v>1.1299435028248588E-2</v>
      </c>
      <c r="E236" s="1"/>
      <c r="F236" s="1">
        <f t="shared" si="48"/>
        <v>1.1299435028248588E-2</v>
      </c>
      <c r="G236" s="1">
        <f t="shared" si="51"/>
        <v>1.1299435028248588E-2</v>
      </c>
      <c r="H236" s="1">
        <f t="shared" si="51"/>
        <v>1.1299435028248588E-2</v>
      </c>
      <c r="I236" s="1">
        <f t="shared" si="51"/>
        <v>1.1299435028248588E-2</v>
      </c>
      <c r="J236" s="1">
        <f t="shared" si="51"/>
        <v>1.1299435028248588E-2</v>
      </c>
      <c r="K236" s="1">
        <f t="shared" si="51"/>
        <v>1.1299435028248588E-2</v>
      </c>
      <c r="L236" s="1">
        <f t="shared" si="51"/>
        <v>1.1299435028248588E-2</v>
      </c>
      <c r="M236" s="1">
        <f t="shared" si="51"/>
        <v>1.1299435028248588E-2</v>
      </c>
      <c r="N236" s="1">
        <f t="shared" si="51"/>
        <v>1.1299435028248588E-2</v>
      </c>
      <c r="O236" s="1">
        <f t="shared" si="51"/>
        <v>1.1299435028248588E-2</v>
      </c>
      <c r="P236" s="1">
        <f t="shared" si="51"/>
        <v>1.1299435028248588E-2</v>
      </c>
      <c r="Q236" s="1">
        <f t="shared" si="51"/>
        <v>1.1299435028248588E-2</v>
      </c>
      <c r="R236" s="1">
        <f t="shared" si="51"/>
        <v>1.1299435028248588E-2</v>
      </c>
      <c r="S236" s="1">
        <f t="shared" si="51"/>
        <v>1.1299435028248588E-2</v>
      </c>
      <c r="T236" s="1">
        <f t="shared" si="51"/>
        <v>1.1299435028248588E-2</v>
      </c>
      <c r="U236" s="1">
        <f t="shared" si="51"/>
        <v>1.1299435028248588E-2</v>
      </c>
      <c r="V236" s="1">
        <f t="shared" si="51"/>
        <v>1.1299435028248588E-2</v>
      </c>
      <c r="W236" s="1">
        <f t="shared" si="50"/>
        <v>1.1299435028248588E-2</v>
      </c>
      <c r="X236" s="1">
        <f t="shared" si="50"/>
        <v>1.1299435028248588E-2</v>
      </c>
      <c r="Y236" s="1">
        <f t="shared" si="50"/>
        <v>1.1299435028248588E-2</v>
      </c>
      <c r="Z236" s="1">
        <f t="shared" si="50"/>
        <v>1.1299435028248588E-2</v>
      </c>
      <c r="AA236" s="1">
        <f t="shared" si="50"/>
        <v>1.1299435028248588E-2</v>
      </c>
      <c r="AB236" s="1">
        <f t="shared" si="50"/>
        <v>1.1299435028248588E-2</v>
      </c>
      <c r="AC236" s="1">
        <f t="shared" si="50"/>
        <v>1.1299435028248588E-2</v>
      </c>
      <c r="AD236" s="1">
        <f t="shared" si="50"/>
        <v>1.1299435028248588E-2</v>
      </c>
      <c r="AE236" s="1">
        <f t="shared" si="50"/>
        <v>1.1299435028248588E-2</v>
      </c>
      <c r="AF236" s="1">
        <f t="shared" si="50"/>
        <v>1.1299435028248588E-2</v>
      </c>
      <c r="AG236" s="1">
        <f t="shared" si="50"/>
        <v>1.1299435028248588E-2</v>
      </c>
      <c r="AH236" s="1">
        <f t="shared" si="50"/>
        <v>1.1299435028248588E-2</v>
      </c>
      <c r="AI236" s="1">
        <f t="shared" si="50"/>
        <v>1.1299435028248588E-2</v>
      </c>
      <c r="AJ236" s="1"/>
      <c r="AK236" s="2">
        <f>SUMIFS('IND Balance'!E$5:E$141,'IND Balance'!$C$5:$C$141,'Service shares'!$B236,'IND Balance'!$D$5:$D$141,"*"&amp;'Service shares'!$A236)*F236</f>
        <v>0</v>
      </c>
      <c r="AL236" s="2">
        <f>SUMIFS('IND Balance'!F$5:F$141,'IND Balance'!$C$5:$C$141,'Service shares'!$B236,'IND Balance'!$D$5:$D$141,"*"&amp;'Service shares'!$A236)*G236</f>
        <v>0</v>
      </c>
      <c r="AM236" s="2">
        <f>SUMIFS('IND Balance'!G$5:G$141,'IND Balance'!$C$5:$C$141,'Service shares'!$B236,'IND Balance'!$D$5:$D$141,"*"&amp;'Service shares'!$A236)*H236</f>
        <v>0</v>
      </c>
      <c r="AN236" s="2">
        <f>SUMIFS('IND Balance'!H$5:H$141,'IND Balance'!$C$5:$C$141,'Service shares'!$B236,'IND Balance'!$D$5:$D$141,"*"&amp;'Service shares'!$A236)*I236</f>
        <v>0</v>
      </c>
      <c r="AO236" s="2">
        <f>SUMIFS('IND Balance'!I$5:I$141,'IND Balance'!$C$5:$C$141,'Service shares'!$B236,'IND Balance'!$D$5:$D$141,"*"&amp;'Service shares'!$A236)*J236</f>
        <v>0</v>
      </c>
      <c r="AP236" s="2">
        <f>SUMIFS('IND Balance'!J$5:J$141,'IND Balance'!$C$5:$C$141,'Service shares'!$B236,'IND Balance'!$D$5:$D$141,"*"&amp;'Service shares'!$A236)*K236</f>
        <v>0</v>
      </c>
      <c r="AQ236" s="2">
        <f>SUMIFS('IND Balance'!K$5:K$141,'IND Balance'!$C$5:$C$141,'Service shares'!$B236,'IND Balance'!$D$5:$D$141,"*"&amp;'Service shares'!$A236)*L236</f>
        <v>0</v>
      </c>
      <c r="AR236" s="2">
        <f>SUMIFS('IND Balance'!L$5:L$141,'IND Balance'!$C$5:$C$141,'Service shares'!$B236,'IND Balance'!$D$5:$D$141,"*"&amp;'Service shares'!$A236)*M236</f>
        <v>0</v>
      </c>
      <c r="AS236" s="2">
        <f>SUMIFS('IND Balance'!M$5:M$141,'IND Balance'!$C$5:$C$141,'Service shares'!$B236,'IND Balance'!$D$5:$D$141,"*"&amp;'Service shares'!$A236)*N236</f>
        <v>0</v>
      </c>
      <c r="AT236" s="2">
        <f>SUMIFS('IND Balance'!N$5:N$141,'IND Balance'!$C$5:$C$141,'Service shares'!$B236,'IND Balance'!$D$5:$D$141,"*"&amp;'Service shares'!$A236)*O236</f>
        <v>0</v>
      </c>
      <c r="AU236" s="2">
        <f>SUMIFS('IND Balance'!O$5:O$141,'IND Balance'!$C$5:$C$141,'Service shares'!$B236,'IND Balance'!$D$5:$D$141,"*"&amp;'Service shares'!$A236)*P236</f>
        <v>0</v>
      </c>
      <c r="AV236" s="2">
        <f>SUMIFS('IND Balance'!P$5:P$141,'IND Balance'!$C$5:$C$141,'Service shares'!$B236,'IND Balance'!$D$5:$D$141,"*"&amp;'Service shares'!$A236)*Q236</f>
        <v>0</v>
      </c>
      <c r="AW236" s="2">
        <f>SUMIFS('IND Balance'!Q$5:Q$141,'IND Balance'!$C$5:$C$141,'Service shares'!$B236,'IND Balance'!$D$5:$D$141,"*"&amp;'Service shares'!$A236)*R236</f>
        <v>0</v>
      </c>
      <c r="AX236" s="2">
        <f>SUMIFS('IND Balance'!R$5:R$141,'IND Balance'!$C$5:$C$141,'Service shares'!$B236,'IND Balance'!$D$5:$D$141,"*"&amp;'Service shares'!$A236)*S236</f>
        <v>0</v>
      </c>
      <c r="AY236" s="2">
        <f>SUMIFS('IND Balance'!S$5:S$141,'IND Balance'!$C$5:$C$141,'Service shares'!$B236,'IND Balance'!$D$5:$D$141,"*"&amp;'Service shares'!$A236)*T236</f>
        <v>0</v>
      </c>
      <c r="AZ236" s="2">
        <f>SUMIFS('IND Balance'!T$5:T$141,'IND Balance'!$C$5:$C$141,'Service shares'!$B236,'IND Balance'!$D$5:$D$141,"*"&amp;'Service shares'!$A236)*U236</f>
        <v>0</v>
      </c>
      <c r="BA236" s="2">
        <f>SUMIFS('IND Balance'!U$5:U$141,'IND Balance'!$C$5:$C$141,'Service shares'!$B236,'IND Balance'!$D$5:$D$141,"*"&amp;'Service shares'!$A236)*V236</f>
        <v>0</v>
      </c>
      <c r="BB236" s="2">
        <f>SUMIFS('IND Balance'!V$5:V$141,'IND Balance'!$C$5:$C$141,'Service shares'!$B236,'IND Balance'!$D$5:$D$141,"*"&amp;'Service shares'!$A236)*W236</f>
        <v>0</v>
      </c>
      <c r="BC236" s="2">
        <f>SUMIFS('IND Balance'!W$5:W$141,'IND Balance'!$C$5:$C$141,'Service shares'!$B236,'IND Balance'!$D$5:$D$141,"*"&amp;'Service shares'!$A236)*X236</f>
        <v>0</v>
      </c>
      <c r="BD236" s="2">
        <f>SUMIFS('IND Balance'!X$5:X$141,'IND Balance'!$C$5:$C$141,'Service shares'!$B236,'IND Balance'!$D$5:$D$141,"*"&amp;'Service shares'!$A236)*Y236</f>
        <v>0</v>
      </c>
      <c r="BE236" s="2">
        <f>SUMIFS('IND Balance'!Y$5:Y$141,'IND Balance'!$C$5:$C$141,'Service shares'!$B236,'IND Balance'!$D$5:$D$141,"*"&amp;'Service shares'!$A236)*Z236</f>
        <v>0</v>
      </c>
      <c r="BF236" s="2">
        <f>SUMIFS('IND Balance'!Z$5:Z$141,'IND Balance'!$C$5:$C$141,'Service shares'!$B236,'IND Balance'!$D$5:$D$141,"*"&amp;'Service shares'!$A236)*AA236</f>
        <v>0</v>
      </c>
      <c r="BG236" s="2">
        <f>SUMIFS('IND Balance'!AA$5:AA$141,'IND Balance'!$C$5:$C$141,'Service shares'!$B236,'IND Balance'!$D$5:$D$141,"*"&amp;'Service shares'!$A236)*AB236</f>
        <v>0</v>
      </c>
      <c r="BH236" s="2">
        <f>SUMIFS('IND Balance'!AB$5:AB$141,'IND Balance'!$C$5:$C$141,'Service shares'!$B236,'IND Balance'!$D$5:$D$141,"*"&amp;'Service shares'!$A236)*AC236</f>
        <v>0</v>
      </c>
      <c r="BI236" s="2">
        <f>SUMIFS('IND Balance'!AC$5:AC$141,'IND Balance'!$C$5:$C$141,'Service shares'!$B236,'IND Balance'!$D$5:$D$141,"*"&amp;'Service shares'!$A236)*AD236</f>
        <v>0</v>
      </c>
      <c r="BJ236" s="2">
        <f>SUMIFS('IND Balance'!AD$5:AD$141,'IND Balance'!$C$5:$C$141,'Service shares'!$B236,'IND Balance'!$D$5:$D$141,"*"&amp;'Service shares'!$A236)*AE236</f>
        <v>0</v>
      </c>
      <c r="BK236" s="2">
        <f>SUMIFS('IND Balance'!AE$5:AE$141,'IND Balance'!$C$5:$C$141,'Service shares'!$B236,'IND Balance'!$D$5:$D$141,"*"&amp;'Service shares'!$A236)*AF236</f>
        <v>0</v>
      </c>
      <c r="BL236" s="2">
        <f>SUMIFS('IND Balance'!AF$5:AF$141,'IND Balance'!$C$5:$C$141,'Service shares'!$B236,'IND Balance'!$D$5:$D$141,"*"&amp;'Service shares'!$A236)*AG236</f>
        <v>0</v>
      </c>
      <c r="BM236" s="2">
        <f>SUMIFS('IND Balance'!AG$5:AG$141,'IND Balance'!$C$5:$C$141,'Service shares'!$B236,'IND Balance'!$D$5:$D$141,"*"&amp;'Service shares'!$A236)*AH236</f>
        <v>0</v>
      </c>
      <c r="BN236" s="2">
        <f>SUMIFS('IND Balance'!AH$5:AH$141,'IND Balance'!$C$5:$C$141,'Service shares'!$B236,'IND Balance'!$D$5:$D$141,"*"&amp;'Service shares'!$A236)*AI236</f>
        <v>0</v>
      </c>
    </row>
    <row r="237" spans="1:66" x14ac:dyDescent="0.45">
      <c r="A237" t="s">
        <v>376</v>
      </c>
      <c r="B237" t="s">
        <v>129</v>
      </c>
      <c r="C237" t="s">
        <v>194</v>
      </c>
      <c r="D237" s="1">
        <v>1.6949152542372881E-2</v>
      </c>
      <c r="E237" s="1"/>
      <c r="F237" s="1">
        <f t="shared" si="48"/>
        <v>1.6949152542372881E-2</v>
      </c>
      <c r="G237" s="1">
        <f t="shared" si="51"/>
        <v>1.6949152542372881E-2</v>
      </c>
      <c r="H237" s="1">
        <f t="shared" si="51"/>
        <v>1.6949152542372881E-2</v>
      </c>
      <c r="I237" s="1">
        <f t="shared" si="51"/>
        <v>1.6949152542372881E-2</v>
      </c>
      <c r="J237" s="1">
        <f t="shared" si="51"/>
        <v>1.6949152542372881E-2</v>
      </c>
      <c r="K237" s="1">
        <f t="shared" si="51"/>
        <v>1.6949152542372881E-2</v>
      </c>
      <c r="L237" s="1">
        <f t="shared" si="51"/>
        <v>1.6949152542372881E-2</v>
      </c>
      <c r="M237" s="1">
        <f t="shared" si="51"/>
        <v>1.6949152542372881E-2</v>
      </c>
      <c r="N237" s="1">
        <f t="shared" si="51"/>
        <v>1.6949152542372881E-2</v>
      </c>
      <c r="O237" s="1">
        <f t="shared" si="51"/>
        <v>1.6949152542372881E-2</v>
      </c>
      <c r="P237" s="1">
        <f t="shared" si="51"/>
        <v>1.6949152542372881E-2</v>
      </c>
      <c r="Q237" s="1">
        <f t="shared" si="51"/>
        <v>1.6949152542372881E-2</v>
      </c>
      <c r="R237" s="1">
        <f t="shared" si="51"/>
        <v>1.6949152542372881E-2</v>
      </c>
      <c r="S237" s="1">
        <f t="shared" si="51"/>
        <v>1.6949152542372881E-2</v>
      </c>
      <c r="T237" s="1">
        <f t="shared" si="51"/>
        <v>1.6949152542372881E-2</v>
      </c>
      <c r="U237" s="1">
        <f t="shared" si="51"/>
        <v>1.6949152542372881E-2</v>
      </c>
      <c r="V237" s="1">
        <f t="shared" si="51"/>
        <v>1.6949152542372881E-2</v>
      </c>
      <c r="W237" s="1">
        <f t="shared" si="50"/>
        <v>1.6949152542372881E-2</v>
      </c>
      <c r="X237" s="1">
        <f t="shared" si="50"/>
        <v>1.6949152542372881E-2</v>
      </c>
      <c r="Y237" s="1">
        <f t="shared" si="50"/>
        <v>1.6949152542372881E-2</v>
      </c>
      <c r="Z237" s="1">
        <f t="shared" si="50"/>
        <v>1.6949152542372881E-2</v>
      </c>
      <c r="AA237" s="1">
        <f t="shared" si="50"/>
        <v>1.6949152542372881E-2</v>
      </c>
      <c r="AB237" s="1">
        <f t="shared" si="50"/>
        <v>1.6949152542372881E-2</v>
      </c>
      <c r="AC237" s="1">
        <f t="shared" si="50"/>
        <v>1.6949152542372881E-2</v>
      </c>
      <c r="AD237" s="1">
        <f t="shared" si="50"/>
        <v>1.6949152542372881E-2</v>
      </c>
      <c r="AE237" s="1">
        <f t="shared" si="50"/>
        <v>1.6949152542372881E-2</v>
      </c>
      <c r="AF237" s="1">
        <f t="shared" si="50"/>
        <v>1.6949152542372881E-2</v>
      </c>
      <c r="AG237" s="1">
        <f t="shared" si="50"/>
        <v>1.6949152542372881E-2</v>
      </c>
      <c r="AH237" s="1">
        <f t="shared" si="50"/>
        <v>1.6949152542372881E-2</v>
      </c>
      <c r="AI237" s="1">
        <f t="shared" si="50"/>
        <v>1.6949152542372881E-2</v>
      </c>
      <c r="AJ237" s="1"/>
      <c r="AK237" s="2">
        <f>SUMIFS('IND Balance'!E$5:E$141,'IND Balance'!$C$5:$C$141,'Service shares'!$B237,'IND Balance'!$D$5:$D$141,"*"&amp;'Service shares'!$A237)*F237</f>
        <v>0</v>
      </c>
      <c r="AL237" s="2">
        <f>SUMIFS('IND Balance'!F$5:F$141,'IND Balance'!$C$5:$C$141,'Service shares'!$B237,'IND Balance'!$D$5:$D$141,"*"&amp;'Service shares'!$A237)*G237</f>
        <v>0</v>
      </c>
      <c r="AM237" s="2">
        <f>SUMIFS('IND Balance'!G$5:G$141,'IND Balance'!$C$5:$C$141,'Service shares'!$B237,'IND Balance'!$D$5:$D$141,"*"&amp;'Service shares'!$A237)*H237</f>
        <v>0</v>
      </c>
      <c r="AN237" s="2">
        <f>SUMIFS('IND Balance'!H$5:H$141,'IND Balance'!$C$5:$C$141,'Service shares'!$B237,'IND Balance'!$D$5:$D$141,"*"&amp;'Service shares'!$A237)*I237</f>
        <v>0</v>
      </c>
      <c r="AO237" s="2">
        <f>SUMIFS('IND Balance'!I$5:I$141,'IND Balance'!$C$5:$C$141,'Service shares'!$B237,'IND Balance'!$D$5:$D$141,"*"&amp;'Service shares'!$A237)*J237</f>
        <v>0</v>
      </c>
      <c r="AP237" s="2">
        <f>SUMIFS('IND Balance'!J$5:J$141,'IND Balance'!$C$5:$C$141,'Service shares'!$B237,'IND Balance'!$D$5:$D$141,"*"&amp;'Service shares'!$A237)*K237</f>
        <v>0</v>
      </c>
      <c r="AQ237" s="2">
        <f>SUMIFS('IND Balance'!K$5:K$141,'IND Balance'!$C$5:$C$141,'Service shares'!$B237,'IND Balance'!$D$5:$D$141,"*"&amp;'Service shares'!$A237)*L237</f>
        <v>0</v>
      </c>
      <c r="AR237" s="2">
        <f>SUMIFS('IND Balance'!L$5:L$141,'IND Balance'!$C$5:$C$141,'Service shares'!$B237,'IND Balance'!$D$5:$D$141,"*"&amp;'Service shares'!$A237)*M237</f>
        <v>0</v>
      </c>
      <c r="AS237" s="2">
        <f>SUMIFS('IND Balance'!M$5:M$141,'IND Balance'!$C$5:$C$141,'Service shares'!$B237,'IND Balance'!$D$5:$D$141,"*"&amp;'Service shares'!$A237)*N237</f>
        <v>0</v>
      </c>
      <c r="AT237" s="2">
        <f>SUMIFS('IND Balance'!N$5:N$141,'IND Balance'!$C$5:$C$141,'Service shares'!$B237,'IND Balance'!$D$5:$D$141,"*"&amp;'Service shares'!$A237)*O237</f>
        <v>0</v>
      </c>
      <c r="AU237" s="2">
        <f>SUMIFS('IND Balance'!O$5:O$141,'IND Balance'!$C$5:$C$141,'Service shares'!$B237,'IND Balance'!$D$5:$D$141,"*"&amp;'Service shares'!$A237)*P237</f>
        <v>0</v>
      </c>
      <c r="AV237" s="2">
        <f>SUMIFS('IND Balance'!P$5:P$141,'IND Balance'!$C$5:$C$141,'Service shares'!$B237,'IND Balance'!$D$5:$D$141,"*"&amp;'Service shares'!$A237)*Q237</f>
        <v>0</v>
      </c>
      <c r="AW237" s="2">
        <f>SUMIFS('IND Balance'!Q$5:Q$141,'IND Balance'!$C$5:$C$141,'Service shares'!$B237,'IND Balance'!$D$5:$D$141,"*"&amp;'Service shares'!$A237)*R237</f>
        <v>0</v>
      </c>
      <c r="AX237" s="2">
        <f>SUMIFS('IND Balance'!R$5:R$141,'IND Balance'!$C$5:$C$141,'Service shares'!$B237,'IND Balance'!$D$5:$D$141,"*"&amp;'Service shares'!$A237)*S237</f>
        <v>0</v>
      </c>
      <c r="AY237" s="2">
        <f>SUMIFS('IND Balance'!S$5:S$141,'IND Balance'!$C$5:$C$141,'Service shares'!$B237,'IND Balance'!$D$5:$D$141,"*"&amp;'Service shares'!$A237)*T237</f>
        <v>0</v>
      </c>
      <c r="AZ237" s="2">
        <f>SUMIFS('IND Balance'!T$5:T$141,'IND Balance'!$C$5:$C$141,'Service shares'!$B237,'IND Balance'!$D$5:$D$141,"*"&amp;'Service shares'!$A237)*U237</f>
        <v>0</v>
      </c>
      <c r="BA237" s="2">
        <f>SUMIFS('IND Balance'!U$5:U$141,'IND Balance'!$C$5:$C$141,'Service shares'!$B237,'IND Balance'!$D$5:$D$141,"*"&amp;'Service shares'!$A237)*V237</f>
        <v>0</v>
      </c>
      <c r="BB237" s="2">
        <f>SUMIFS('IND Balance'!V$5:V$141,'IND Balance'!$C$5:$C$141,'Service shares'!$B237,'IND Balance'!$D$5:$D$141,"*"&amp;'Service shares'!$A237)*W237</f>
        <v>0</v>
      </c>
      <c r="BC237" s="2">
        <f>SUMIFS('IND Balance'!W$5:W$141,'IND Balance'!$C$5:$C$141,'Service shares'!$B237,'IND Balance'!$D$5:$D$141,"*"&amp;'Service shares'!$A237)*X237</f>
        <v>0</v>
      </c>
      <c r="BD237" s="2">
        <f>SUMIFS('IND Balance'!X$5:X$141,'IND Balance'!$C$5:$C$141,'Service shares'!$B237,'IND Balance'!$D$5:$D$141,"*"&amp;'Service shares'!$A237)*Y237</f>
        <v>0</v>
      </c>
      <c r="BE237" s="2">
        <f>SUMIFS('IND Balance'!Y$5:Y$141,'IND Balance'!$C$5:$C$141,'Service shares'!$B237,'IND Balance'!$D$5:$D$141,"*"&amp;'Service shares'!$A237)*Z237</f>
        <v>0</v>
      </c>
      <c r="BF237" s="2">
        <f>SUMIFS('IND Balance'!Z$5:Z$141,'IND Balance'!$C$5:$C$141,'Service shares'!$B237,'IND Balance'!$D$5:$D$141,"*"&amp;'Service shares'!$A237)*AA237</f>
        <v>0</v>
      </c>
      <c r="BG237" s="2">
        <f>SUMIFS('IND Balance'!AA$5:AA$141,'IND Balance'!$C$5:$C$141,'Service shares'!$B237,'IND Balance'!$D$5:$D$141,"*"&amp;'Service shares'!$A237)*AB237</f>
        <v>0</v>
      </c>
      <c r="BH237" s="2">
        <f>SUMIFS('IND Balance'!AB$5:AB$141,'IND Balance'!$C$5:$C$141,'Service shares'!$B237,'IND Balance'!$D$5:$D$141,"*"&amp;'Service shares'!$A237)*AC237</f>
        <v>0</v>
      </c>
      <c r="BI237" s="2">
        <f>SUMIFS('IND Balance'!AC$5:AC$141,'IND Balance'!$C$5:$C$141,'Service shares'!$B237,'IND Balance'!$D$5:$D$141,"*"&amp;'Service shares'!$A237)*AD237</f>
        <v>0</v>
      </c>
      <c r="BJ237" s="2">
        <f>SUMIFS('IND Balance'!AD$5:AD$141,'IND Balance'!$C$5:$C$141,'Service shares'!$B237,'IND Balance'!$D$5:$D$141,"*"&amp;'Service shares'!$A237)*AE237</f>
        <v>0</v>
      </c>
      <c r="BK237" s="2">
        <f>SUMIFS('IND Balance'!AE$5:AE$141,'IND Balance'!$C$5:$C$141,'Service shares'!$B237,'IND Balance'!$D$5:$D$141,"*"&amp;'Service shares'!$A237)*AF237</f>
        <v>0</v>
      </c>
      <c r="BL237" s="2">
        <f>SUMIFS('IND Balance'!AF$5:AF$141,'IND Balance'!$C$5:$C$141,'Service shares'!$B237,'IND Balance'!$D$5:$D$141,"*"&amp;'Service shares'!$A237)*AG237</f>
        <v>0</v>
      </c>
      <c r="BM237" s="2">
        <f>SUMIFS('IND Balance'!AG$5:AG$141,'IND Balance'!$C$5:$C$141,'Service shares'!$B237,'IND Balance'!$D$5:$D$141,"*"&amp;'Service shares'!$A237)*AH237</f>
        <v>0</v>
      </c>
      <c r="BN237" s="2">
        <f>SUMIFS('IND Balance'!AH$5:AH$141,'IND Balance'!$C$5:$C$141,'Service shares'!$B237,'IND Balance'!$D$5:$D$141,"*"&amp;'Service shares'!$A237)*AI237</f>
        <v>0</v>
      </c>
    </row>
    <row r="238" spans="1:66" x14ac:dyDescent="0.45">
      <c r="A238" t="s">
        <v>376</v>
      </c>
      <c r="B238" t="s">
        <v>129</v>
      </c>
      <c r="C238" t="s">
        <v>199</v>
      </c>
      <c r="D238" s="1">
        <v>0.38983050847457629</v>
      </c>
      <c r="E238" s="1"/>
      <c r="F238" s="1">
        <f t="shared" si="48"/>
        <v>0.38983050847457629</v>
      </c>
      <c r="G238" s="1">
        <f t="shared" si="51"/>
        <v>0.38983050847457629</v>
      </c>
      <c r="H238" s="1">
        <f t="shared" si="51"/>
        <v>0.38983050847457629</v>
      </c>
      <c r="I238" s="1">
        <f t="shared" si="51"/>
        <v>0.38983050847457629</v>
      </c>
      <c r="J238" s="1">
        <f t="shared" si="51"/>
        <v>0.38983050847457629</v>
      </c>
      <c r="K238" s="1">
        <f t="shared" si="51"/>
        <v>0.38983050847457629</v>
      </c>
      <c r="L238" s="1">
        <f t="shared" si="51"/>
        <v>0.38983050847457629</v>
      </c>
      <c r="M238" s="1">
        <f t="shared" si="51"/>
        <v>0.38983050847457629</v>
      </c>
      <c r="N238" s="1">
        <f t="shared" si="51"/>
        <v>0.38983050847457629</v>
      </c>
      <c r="O238" s="1">
        <f t="shared" si="51"/>
        <v>0.38983050847457629</v>
      </c>
      <c r="P238" s="1">
        <f t="shared" si="51"/>
        <v>0.38983050847457629</v>
      </c>
      <c r="Q238" s="1">
        <f t="shared" si="51"/>
        <v>0.38983050847457629</v>
      </c>
      <c r="R238" s="1">
        <f t="shared" si="51"/>
        <v>0.38983050847457629</v>
      </c>
      <c r="S238" s="1">
        <f t="shared" si="51"/>
        <v>0.38983050847457629</v>
      </c>
      <c r="T238" s="1">
        <f t="shared" si="51"/>
        <v>0.38983050847457629</v>
      </c>
      <c r="U238" s="1">
        <f t="shared" si="51"/>
        <v>0.38983050847457629</v>
      </c>
      <c r="V238" s="1">
        <f t="shared" si="51"/>
        <v>0.38983050847457629</v>
      </c>
      <c r="W238" s="1">
        <f t="shared" si="50"/>
        <v>0.38983050847457629</v>
      </c>
      <c r="X238" s="1">
        <f t="shared" si="50"/>
        <v>0.38983050847457629</v>
      </c>
      <c r="Y238" s="1">
        <f t="shared" si="50"/>
        <v>0.38983050847457629</v>
      </c>
      <c r="Z238" s="1">
        <f t="shared" si="50"/>
        <v>0.38983050847457629</v>
      </c>
      <c r="AA238" s="1">
        <f t="shared" si="50"/>
        <v>0.38983050847457629</v>
      </c>
      <c r="AB238" s="1">
        <f t="shared" si="50"/>
        <v>0.38983050847457629</v>
      </c>
      <c r="AC238" s="1">
        <f t="shared" si="50"/>
        <v>0.38983050847457629</v>
      </c>
      <c r="AD238" s="1">
        <f t="shared" si="50"/>
        <v>0.38983050847457629</v>
      </c>
      <c r="AE238" s="1">
        <f t="shared" si="50"/>
        <v>0.38983050847457629</v>
      </c>
      <c r="AF238" s="1">
        <f t="shared" si="50"/>
        <v>0.38983050847457629</v>
      </c>
      <c r="AG238" s="1">
        <f t="shared" si="50"/>
        <v>0.38983050847457629</v>
      </c>
      <c r="AH238" s="1">
        <f t="shared" si="50"/>
        <v>0.38983050847457629</v>
      </c>
      <c r="AI238" s="1">
        <f t="shared" si="50"/>
        <v>0.38983050847457629</v>
      </c>
      <c r="AJ238" s="1"/>
      <c r="AK238" s="2">
        <f>SUMIFS('IND Balance'!E$5:E$141,'IND Balance'!$C$5:$C$141,'Service shares'!$B238,'IND Balance'!$D$5:$D$141,"*"&amp;'Service shares'!$A238)*F238</f>
        <v>0</v>
      </c>
      <c r="AL238" s="2">
        <f>SUMIFS('IND Balance'!F$5:F$141,'IND Balance'!$C$5:$C$141,'Service shares'!$B238,'IND Balance'!$D$5:$D$141,"*"&amp;'Service shares'!$A238)*G238</f>
        <v>0</v>
      </c>
      <c r="AM238" s="2">
        <f>SUMIFS('IND Balance'!G$5:G$141,'IND Balance'!$C$5:$C$141,'Service shares'!$B238,'IND Balance'!$D$5:$D$141,"*"&amp;'Service shares'!$A238)*H238</f>
        <v>0</v>
      </c>
      <c r="AN238" s="2">
        <f>SUMIFS('IND Balance'!H$5:H$141,'IND Balance'!$C$5:$C$141,'Service shares'!$B238,'IND Balance'!$D$5:$D$141,"*"&amp;'Service shares'!$A238)*I238</f>
        <v>0</v>
      </c>
      <c r="AO238" s="2">
        <f>SUMIFS('IND Balance'!I$5:I$141,'IND Balance'!$C$5:$C$141,'Service shares'!$B238,'IND Balance'!$D$5:$D$141,"*"&amp;'Service shares'!$A238)*J238</f>
        <v>0</v>
      </c>
      <c r="AP238" s="2">
        <f>SUMIFS('IND Balance'!J$5:J$141,'IND Balance'!$C$5:$C$141,'Service shares'!$B238,'IND Balance'!$D$5:$D$141,"*"&amp;'Service shares'!$A238)*K238</f>
        <v>0</v>
      </c>
      <c r="AQ238" s="2">
        <f>SUMIFS('IND Balance'!K$5:K$141,'IND Balance'!$C$5:$C$141,'Service shares'!$B238,'IND Balance'!$D$5:$D$141,"*"&amp;'Service shares'!$A238)*L238</f>
        <v>0</v>
      </c>
      <c r="AR238" s="2">
        <f>SUMIFS('IND Balance'!L$5:L$141,'IND Balance'!$C$5:$C$141,'Service shares'!$B238,'IND Balance'!$D$5:$D$141,"*"&amp;'Service shares'!$A238)*M238</f>
        <v>0</v>
      </c>
      <c r="AS238" s="2">
        <f>SUMIFS('IND Balance'!M$5:M$141,'IND Balance'!$C$5:$C$141,'Service shares'!$B238,'IND Balance'!$D$5:$D$141,"*"&amp;'Service shares'!$A238)*N238</f>
        <v>0</v>
      </c>
      <c r="AT238" s="2">
        <f>SUMIFS('IND Balance'!N$5:N$141,'IND Balance'!$C$5:$C$141,'Service shares'!$B238,'IND Balance'!$D$5:$D$141,"*"&amp;'Service shares'!$A238)*O238</f>
        <v>0</v>
      </c>
      <c r="AU238" s="2">
        <f>SUMIFS('IND Balance'!O$5:O$141,'IND Balance'!$C$5:$C$141,'Service shares'!$B238,'IND Balance'!$D$5:$D$141,"*"&amp;'Service shares'!$A238)*P238</f>
        <v>0</v>
      </c>
      <c r="AV238" s="2">
        <f>SUMIFS('IND Balance'!P$5:P$141,'IND Balance'!$C$5:$C$141,'Service shares'!$B238,'IND Balance'!$D$5:$D$141,"*"&amp;'Service shares'!$A238)*Q238</f>
        <v>0</v>
      </c>
      <c r="AW238" s="2">
        <f>SUMIFS('IND Balance'!Q$5:Q$141,'IND Balance'!$C$5:$C$141,'Service shares'!$B238,'IND Balance'!$D$5:$D$141,"*"&amp;'Service shares'!$A238)*R238</f>
        <v>0</v>
      </c>
      <c r="AX238" s="2">
        <f>SUMIFS('IND Balance'!R$5:R$141,'IND Balance'!$C$5:$C$141,'Service shares'!$B238,'IND Balance'!$D$5:$D$141,"*"&amp;'Service shares'!$A238)*S238</f>
        <v>0</v>
      </c>
      <c r="AY238" s="2">
        <f>SUMIFS('IND Balance'!S$5:S$141,'IND Balance'!$C$5:$C$141,'Service shares'!$B238,'IND Balance'!$D$5:$D$141,"*"&amp;'Service shares'!$A238)*T238</f>
        <v>0</v>
      </c>
      <c r="AZ238" s="2">
        <f>SUMIFS('IND Balance'!T$5:T$141,'IND Balance'!$C$5:$C$141,'Service shares'!$B238,'IND Balance'!$D$5:$D$141,"*"&amp;'Service shares'!$A238)*U238</f>
        <v>0</v>
      </c>
      <c r="BA238" s="2">
        <f>SUMIFS('IND Balance'!U$5:U$141,'IND Balance'!$C$5:$C$141,'Service shares'!$B238,'IND Balance'!$D$5:$D$141,"*"&amp;'Service shares'!$A238)*V238</f>
        <v>0</v>
      </c>
      <c r="BB238" s="2">
        <f>SUMIFS('IND Balance'!V$5:V$141,'IND Balance'!$C$5:$C$141,'Service shares'!$B238,'IND Balance'!$D$5:$D$141,"*"&amp;'Service shares'!$A238)*W238</f>
        <v>0</v>
      </c>
      <c r="BC238" s="2">
        <f>SUMIFS('IND Balance'!W$5:W$141,'IND Balance'!$C$5:$C$141,'Service shares'!$B238,'IND Balance'!$D$5:$D$141,"*"&amp;'Service shares'!$A238)*X238</f>
        <v>0</v>
      </c>
      <c r="BD238" s="2">
        <f>SUMIFS('IND Balance'!X$5:X$141,'IND Balance'!$C$5:$C$141,'Service shares'!$B238,'IND Balance'!$D$5:$D$141,"*"&amp;'Service shares'!$A238)*Y238</f>
        <v>0</v>
      </c>
      <c r="BE238" s="2">
        <f>SUMIFS('IND Balance'!Y$5:Y$141,'IND Balance'!$C$5:$C$141,'Service shares'!$B238,'IND Balance'!$D$5:$D$141,"*"&amp;'Service shares'!$A238)*Z238</f>
        <v>0</v>
      </c>
      <c r="BF238" s="2">
        <f>SUMIFS('IND Balance'!Z$5:Z$141,'IND Balance'!$C$5:$C$141,'Service shares'!$B238,'IND Balance'!$D$5:$D$141,"*"&amp;'Service shares'!$A238)*AA238</f>
        <v>0</v>
      </c>
      <c r="BG238" s="2">
        <f>SUMIFS('IND Balance'!AA$5:AA$141,'IND Balance'!$C$5:$C$141,'Service shares'!$B238,'IND Balance'!$D$5:$D$141,"*"&amp;'Service shares'!$A238)*AB238</f>
        <v>0</v>
      </c>
      <c r="BH238" s="2">
        <f>SUMIFS('IND Balance'!AB$5:AB$141,'IND Balance'!$C$5:$C$141,'Service shares'!$B238,'IND Balance'!$D$5:$D$141,"*"&amp;'Service shares'!$A238)*AC238</f>
        <v>0</v>
      </c>
      <c r="BI238" s="2">
        <f>SUMIFS('IND Balance'!AC$5:AC$141,'IND Balance'!$C$5:$C$141,'Service shares'!$B238,'IND Balance'!$D$5:$D$141,"*"&amp;'Service shares'!$A238)*AD238</f>
        <v>0</v>
      </c>
      <c r="BJ238" s="2">
        <f>SUMIFS('IND Balance'!AD$5:AD$141,'IND Balance'!$C$5:$C$141,'Service shares'!$B238,'IND Balance'!$D$5:$D$141,"*"&amp;'Service shares'!$A238)*AE238</f>
        <v>0</v>
      </c>
      <c r="BK238" s="2">
        <f>SUMIFS('IND Balance'!AE$5:AE$141,'IND Balance'!$C$5:$C$141,'Service shares'!$B238,'IND Balance'!$D$5:$D$141,"*"&amp;'Service shares'!$A238)*AF238</f>
        <v>0</v>
      </c>
      <c r="BL238" s="2">
        <f>SUMIFS('IND Balance'!AF$5:AF$141,'IND Balance'!$C$5:$C$141,'Service shares'!$B238,'IND Balance'!$D$5:$D$141,"*"&amp;'Service shares'!$A238)*AG238</f>
        <v>0</v>
      </c>
      <c r="BM238" s="2">
        <f>SUMIFS('IND Balance'!AG$5:AG$141,'IND Balance'!$C$5:$C$141,'Service shares'!$B238,'IND Balance'!$D$5:$D$141,"*"&amp;'Service shares'!$A238)*AH238</f>
        <v>0</v>
      </c>
      <c r="BN238" s="2">
        <f>SUMIFS('IND Balance'!AH$5:AH$141,'IND Balance'!$C$5:$C$141,'Service shares'!$B238,'IND Balance'!$D$5:$D$141,"*"&amp;'Service shares'!$A238)*AI238</f>
        <v>0</v>
      </c>
    </row>
    <row r="239" spans="1:66" x14ac:dyDescent="0.45">
      <c r="A239" t="s">
        <v>376</v>
      </c>
      <c r="B239" t="s">
        <v>129</v>
      </c>
      <c r="C239" t="s">
        <v>205</v>
      </c>
      <c r="D239" s="1">
        <v>2.5423728813559324E-2</v>
      </c>
      <c r="E239" s="1"/>
      <c r="F239" s="1">
        <f t="shared" si="48"/>
        <v>2.5423728813559324E-2</v>
      </c>
      <c r="G239" s="1">
        <f t="shared" si="51"/>
        <v>2.5423728813559324E-2</v>
      </c>
      <c r="H239" s="1">
        <f t="shared" si="51"/>
        <v>2.5423728813559324E-2</v>
      </c>
      <c r="I239" s="1">
        <f t="shared" si="51"/>
        <v>2.5423728813559324E-2</v>
      </c>
      <c r="J239" s="1">
        <f t="shared" si="51"/>
        <v>2.5423728813559324E-2</v>
      </c>
      <c r="K239" s="1">
        <f t="shared" si="51"/>
        <v>2.5423728813559324E-2</v>
      </c>
      <c r="L239" s="1">
        <f t="shared" si="51"/>
        <v>2.5423728813559324E-2</v>
      </c>
      <c r="M239" s="1">
        <f t="shared" si="51"/>
        <v>2.5423728813559324E-2</v>
      </c>
      <c r="N239" s="1">
        <f t="shared" si="51"/>
        <v>2.5423728813559324E-2</v>
      </c>
      <c r="O239" s="1">
        <f t="shared" si="51"/>
        <v>2.5423728813559324E-2</v>
      </c>
      <c r="P239" s="1">
        <f t="shared" si="51"/>
        <v>2.5423728813559324E-2</v>
      </c>
      <c r="Q239" s="1">
        <f t="shared" si="51"/>
        <v>2.5423728813559324E-2</v>
      </c>
      <c r="R239" s="1">
        <f t="shared" si="51"/>
        <v>2.5423728813559324E-2</v>
      </c>
      <c r="S239" s="1">
        <f t="shared" si="51"/>
        <v>2.5423728813559324E-2</v>
      </c>
      <c r="T239" s="1">
        <f t="shared" si="51"/>
        <v>2.5423728813559324E-2</v>
      </c>
      <c r="U239" s="1">
        <f t="shared" si="51"/>
        <v>2.5423728813559324E-2</v>
      </c>
      <c r="V239" s="1">
        <f t="shared" si="51"/>
        <v>2.5423728813559324E-2</v>
      </c>
      <c r="W239" s="1">
        <f t="shared" si="50"/>
        <v>2.5423728813559324E-2</v>
      </c>
      <c r="X239" s="1">
        <f t="shared" si="50"/>
        <v>2.5423728813559324E-2</v>
      </c>
      <c r="Y239" s="1">
        <f t="shared" si="50"/>
        <v>2.5423728813559324E-2</v>
      </c>
      <c r="Z239" s="1">
        <f t="shared" si="50"/>
        <v>2.5423728813559324E-2</v>
      </c>
      <c r="AA239" s="1">
        <f t="shared" si="50"/>
        <v>2.5423728813559324E-2</v>
      </c>
      <c r="AB239" s="1">
        <f t="shared" si="50"/>
        <v>2.5423728813559324E-2</v>
      </c>
      <c r="AC239" s="1">
        <f t="shared" si="50"/>
        <v>2.5423728813559324E-2</v>
      </c>
      <c r="AD239" s="1">
        <f t="shared" si="50"/>
        <v>2.5423728813559324E-2</v>
      </c>
      <c r="AE239" s="1">
        <f t="shared" si="50"/>
        <v>2.5423728813559324E-2</v>
      </c>
      <c r="AF239" s="1">
        <f t="shared" si="50"/>
        <v>2.5423728813559324E-2</v>
      </c>
      <c r="AG239" s="1">
        <f t="shared" si="50"/>
        <v>2.5423728813559324E-2</v>
      </c>
      <c r="AH239" s="1">
        <f t="shared" si="50"/>
        <v>2.5423728813559324E-2</v>
      </c>
      <c r="AI239" s="1">
        <f t="shared" si="50"/>
        <v>2.5423728813559324E-2</v>
      </c>
      <c r="AJ239" s="1"/>
      <c r="AK239" s="2">
        <f>SUMIFS('IND Balance'!E$5:E$141,'IND Balance'!$C$5:$C$141,'Service shares'!$B239,'IND Balance'!$D$5:$D$141,"*"&amp;'Service shares'!$A239)*F239</f>
        <v>0</v>
      </c>
      <c r="AL239" s="2">
        <f>SUMIFS('IND Balance'!F$5:F$141,'IND Balance'!$C$5:$C$141,'Service shares'!$B239,'IND Balance'!$D$5:$D$141,"*"&amp;'Service shares'!$A239)*G239</f>
        <v>0</v>
      </c>
      <c r="AM239" s="2">
        <f>SUMIFS('IND Balance'!G$5:G$141,'IND Balance'!$C$5:$C$141,'Service shares'!$B239,'IND Balance'!$D$5:$D$141,"*"&amp;'Service shares'!$A239)*H239</f>
        <v>0</v>
      </c>
      <c r="AN239" s="2">
        <f>SUMIFS('IND Balance'!H$5:H$141,'IND Balance'!$C$5:$C$141,'Service shares'!$B239,'IND Balance'!$D$5:$D$141,"*"&amp;'Service shares'!$A239)*I239</f>
        <v>0</v>
      </c>
      <c r="AO239" s="2">
        <f>SUMIFS('IND Balance'!I$5:I$141,'IND Balance'!$C$5:$C$141,'Service shares'!$B239,'IND Balance'!$D$5:$D$141,"*"&amp;'Service shares'!$A239)*J239</f>
        <v>0</v>
      </c>
      <c r="AP239" s="2">
        <f>SUMIFS('IND Balance'!J$5:J$141,'IND Balance'!$C$5:$C$141,'Service shares'!$B239,'IND Balance'!$D$5:$D$141,"*"&amp;'Service shares'!$A239)*K239</f>
        <v>0</v>
      </c>
      <c r="AQ239" s="2">
        <f>SUMIFS('IND Balance'!K$5:K$141,'IND Balance'!$C$5:$C$141,'Service shares'!$B239,'IND Balance'!$D$5:$D$141,"*"&amp;'Service shares'!$A239)*L239</f>
        <v>0</v>
      </c>
      <c r="AR239" s="2">
        <f>SUMIFS('IND Balance'!L$5:L$141,'IND Balance'!$C$5:$C$141,'Service shares'!$B239,'IND Balance'!$D$5:$D$141,"*"&amp;'Service shares'!$A239)*M239</f>
        <v>0</v>
      </c>
      <c r="AS239" s="2">
        <f>SUMIFS('IND Balance'!M$5:M$141,'IND Balance'!$C$5:$C$141,'Service shares'!$B239,'IND Balance'!$D$5:$D$141,"*"&amp;'Service shares'!$A239)*N239</f>
        <v>0</v>
      </c>
      <c r="AT239" s="2">
        <f>SUMIFS('IND Balance'!N$5:N$141,'IND Balance'!$C$5:$C$141,'Service shares'!$B239,'IND Balance'!$D$5:$D$141,"*"&amp;'Service shares'!$A239)*O239</f>
        <v>0</v>
      </c>
      <c r="AU239" s="2">
        <f>SUMIFS('IND Balance'!O$5:O$141,'IND Balance'!$C$5:$C$141,'Service shares'!$B239,'IND Balance'!$D$5:$D$141,"*"&amp;'Service shares'!$A239)*P239</f>
        <v>0</v>
      </c>
      <c r="AV239" s="2">
        <f>SUMIFS('IND Balance'!P$5:P$141,'IND Balance'!$C$5:$C$141,'Service shares'!$B239,'IND Balance'!$D$5:$D$141,"*"&amp;'Service shares'!$A239)*Q239</f>
        <v>0</v>
      </c>
      <c r="AW239" s="2">
        <f>SUMIFS('IND Balance'!Q$5:Q$141,'IND Balance'!$C$5:$C$141,'Service shares'!$B239,'IND Balance'!$D$5:$D$141,"*"&amp;'Service shares'!$A239)*R239</f>
        <v>0</v>
      </c>
      <c r="AX239" s="2">
        <f>SUMIFS('IND Balance'!R$5:R$141,'IND Balance'!$C$5:$C$141,'Service shares'!$B239,'IND Balance'!$D$5:$D$141,"*"&amp;'Service shares'!$A239)*S239</f>
        <v>0</v>
      </c>
      <c r="AY239" s="2">
        <f>SUMIFS('IND Balance'!S$5:S$141,'IND Balance'!$C$5:$C$141,'Service shares'!$B239,'IND Balance'!$D$5:$D$141,"*"&amp;'Service shares'!$A239)*T239</f>
        <v>0</v>
      </c>
      <c r="AZ239" s="2">
        <f>SUMIFS('IND Balance'!T$5:T$141,'IND Balance'!$C$5:$C$141,'Service shares'!$B239,'IND Balance'!$D$5:$D$141,"*"&amp;'Service shares'!$A239)*U239</f>
        <v>0</v>
      </c>
      <c r="BA239" s="2">
        <f>SUMIFS('IND Balance'!U$5:U$141,'IND Balance'!$C$5:$C$141,'Service shares'!$B239,'IND Balance'!$D$5:$D$141,"*"&amp;'Service shares'!$A239)*V239</f>
        <v>0</v>
      </c>
      <c r="BB239" s="2">
        <f>SUMIFS('IND Balance'!V$5:V$141,'IND Balance'!$C$5:$C$141,'Service shares'!$B239,'IND Balance'!$D$5:$D$141,"*"&amp;'Service shares'!$A239)*W239</f>
        <v>0</v>
      </c>
      <c r="BC239" s="2">
        <f>SUMIFS('IND Balance'!W$5:W$141,'IND Balance'!$C$5:$C$141,'Service shares'!$B239,'IND Balance'!$D$5:$D$141,"*"&amp;'Service shares'!$A239)*X239</f>
        <v>0</v>
      </c>
      <c r="BD239" s="2">
        <f>SUMIFS('IND Balance'!X$5:X$141,'IND Balance'!$C$5:$C$141,'Service shares'!$B239,'IND Balance'!$D$5:$D$141,"*"&amp;'Service shares'!$A239)*Y239</f>
        <v>0</v>
      </c>
      <c r="BE239" s="2">
        <f>SUMIFS('IND Balance'!Y$5:Y$141,'IND Balance'!$C$5:$C$141,'Service shares'!$B239,'IND Balance'!$D$5:$D$141,"*"&amp;'Service shares'!$A239)*Z239</f>
        <v>0</v>
      </c>
      <c r="BF239" s="2">
        <f>SUMIFS('IND Balance'!Z$5:Z$141,'IND Balance'!$C$5:$C$141,'Service shares'!$B239,'IND Balance'!$D$5:$D$141,"*"&amp;'Service shares'!$A239)*AA239</f>
        <v>0</v>
      </c>
      <c r="BG239" s="2">
        <f>SUMIFS('IND Balance'!AA$5:AA$141,'IND Balance'!$C$5:$C$141,'Service shares'!$B239,'IND Balance'!$D$5:$D$141,"*"&amp;'Service shares'!$A239)*AB239</f>
        <v>0</v>
      </c>
      <c r="BH239" s="2">
        <f>SUMIFS('IND Balance'!AB$5:AB$141,'IND Balance'!$C$5:$C$141,'Service shares'!$B239,'IND Balance'!$D$5:$D$141,"*"&amp;'Service shares'!$A239)*AC239</f>
        <v>0</v>
      </c>
      <c r="BI239" s="2">
        <f>SUMIFS('IND Balance'!AC$5:AC$141,'IND Balance'!$C$5:$C$141,'Service shares'!$B239,'IND Balance'!$D$5:$D$141,"*"&amp;'Service shares'!$A239)*AD239</f>
        <v>0</v>
      </c>
      <c r="BJ239" s="2">
        <f>SUMIFS('IND Balance'!AD$5:AD$141,'IND Balance'!$C$5:$C$141,'Service shares'!$B239,'IND Balance'!$D$5:$D$141,"*"&amp;'Service shares'!$A239)*AE239</f>
        <v>0</v>
      </c>
      <c r="BK239" s="2">
        <f>SUMIFS('IND Balance'!AE$5:AE$141,'IND Balance'!$C$5:$C$141,'Service shares'!$B239,'IND Balance'!$D$5:$D$141,"*"&amp;'Service shares'!$A239)*AF239</f>
        <v>0</v>
      </c>
      <c r="BL239" s="2">
        <f>SUMIFS('IND Balance'!AF$5:AF$141,'IND Balance'!$C$5:$C$141,'Service shares'!$B239,'IND Balance'!$D$5:$D$141,"*"&amp;'Service shares'!$A239)*AG239</f>
        <v>0</v>
      </c>
      <c r="BM239" s="2">
        <f>SUMIFS('IND Balance'!AG$5:AG$141,'IND Balance'!$C$5:$C$141,'Service shares'!$B239,'IND Balance'!$D$5:$D$141,"*"&amp;'Service shares'!$A239)*AH239</f>
        <v>0</v>
      </c>
      <c r="BN239" s="2">
        <f>SUMIFS('IND Balance'!AH$5:AH$141,'IND Balance'!$C$5:$C$141,'Service shares'!$B239,'IND Balance'!$D$5:$D$141,"*"&amp;'Service shares'!$A239)*AI239</f>
        <v>0</v>
      </c>
    </row>
    <row r="240" spans="1:66" x14ac:dyDescent="0.45">
      <c r="A240" t="s">
        <v>376</v>
      </c>
      <c r="B240" t="s">
        <v>49</v>
      </c>
      <c r="C240" t="s">
        <v>173</v>
      </c>
      <c r="D240" s="1">
        <v>6.024096385542169E-3</v>
      </c>
      <c r="E240" s="1"/>
      <c r="F240" s="1">
        <f t="shared" si="48"/>
        <v>6.024096385542169E-3</v>
      </c>
      <c r="G240" s="1">
        <f t="shared" si="51"/>
        <v>6.024096385542169E-3</v>
      </c>
      <c r="H240" s="1">
        <f t="shared" si="51"/>
        <v>6.024096385542169E-3</v>
      </c>
      <c r="I240" s="1">
        <f t="shared" si="51"/>
        <v>6.024096385542169E-3</v>
      </c>
      <c r="J240" s="1">
        <f t="shared" si="51"/>
        <v>6.024096385542169E-3</v>
      </c>
      <c r="K240" s="1">
        <f t="shared" si="51"/>
        <v>6.024096385542169E-3</v>
      </c>
      <c r="L240" s="1">
        <f t="shared" si="51"/>
        <v>6.024096385542169E-3</v>
      </c>
      <c r="M240" s="1">
        <f t="shared" si="51"/>
        <v>6.024096385542169E-3</v>
      </c>
      <c r="N240" s="1">
        <f t="shared" si="51"/>
        <v>6.024096385542169E-3</v>
      </c>
      <c r="O240" s="1">
        <f t="shared" si="51"/>
        <v>6.024096385542169E-3</v>
      </c>
      <c r="P240" s="1">
        <f t="shared" si="51"/>
        <v>6.024096385542169E-3</v>
      </c>
      <c r="Q240" s="1">
        <f t="shared" si="51"/>
        <v>6.024096385542169E-3</v>
      </c>
      <c r="R240" s="1">
        <f t="shared" si="51"/>
        <v>6.024096385542169E-3</v>
      </c>
      <c r="S240" s="1">
        <f t="shared" si="51"/>
        <v>6.024096385542169E-3</v>
      </c>
      <c r="T240" s="1">
        <f t="shared" si="51"/>
        <v>6.024096385542169E-3</v>
      </c>
      <c r="U240" s="1">
        <f t="shared" si="51"/>
        <v>6.024096385542169E-3</v>
      </c>
      <c r="V240" s="1">
        <f t="shared" si="51"/>
        <v>6.024096385542169E-3</v>
      </c>
      <c r="W240" s="1">
        <f t="shared" si="50"/>
        <v>6.024096385542169E-3</v>
      </c>
      <c r="X240" s="1">
        <f t="shared" si="50"/>
        <v>6.024096385542169E-3</v>
      </c>
      <c r="Y240" s="1">
        <f t="shared" si="50"/>
        <v>6.024096385542169E-3</v>
      </c>
      <c r="Z240" s="1">
        <f t="shared" si="50"/>
        <v>6.024096385542169E-3</v>
      </c>
      <c r="AA240" s="1">
        <f t="shared" si="50"/>
        <v>6.024096385542169E-3</v>
      </c>
      <c r="AB240" s="1">
        <f t="shared" si="50"/>
        <v>6.024096385542169E-3</v>
      </c>
      <c r="AC240" s="1">
        <f t="shared" si="50"/>
        <v>6.024096385542169E-3</v>
      </c>
      <c r="AD240" s="1">
        <f t="shared" si="50"/>
        <v>6.024096385542169E-3</v>
      </c>
      <c r="AE240" s="1">
        <f t="shared" si="50"/>
        <v>6.024096385542169E-3</v>
      </c>
      <c r="AF240" s="1">
        <f t="shared" si="50"/>
        <v>6.024096385542169E-3</v>
      </c>
      <c r="AG240" s="1">
        <f t="shared" si="50"/>
        <v>6.024096385542169E-3</v>
      </c>
      <c r="AH240" s="1">
        <f t="shared" si="50"/>
        <v>6.024096385542169E-3</v>
      </c>
      <c r="AI240" s="1">
        <f t="shared" si="50"/>
        <v>6.024096385542169E-3</v>
      </c>
      <c r="AJ240" s="1"/>
      <c r="AK240" s="2">
        <f>SUMIFS('IND Balance'!E$5:E$141,'IND Balance'!$C$5:$C$141,'Service shares'!$B240,'IND Balance'!$D$5:$D$141,"*"&amp;'Service shares'!$A240)*F240</f>
        <v>0</v>
      </c>
      <c r="AL240" s="2">
        <f>SUMIFS('IND Balance'!F$5:F$141,'IND Balance'!$C$5:$C$141,'Service shares'!$B240,'IND Balance'!$D$5:$D$141,"*"&amp;'Service shares'!$A240)*G240</f>
        <v>0</v>
      </c>
      <c r="AM240" s="2">
        <f>SUMIFS('IND Balance'!G$5:G$141,'IND Balance'!$C$5:$C$141,'Service shares'!$B240,'IND Balance'!$D$5:$D$141,"*"&amp;'Service shares'!$A240)*H240</f>
        <v>0</v>
      </c>
      <c r="AN240" s="2">
        <f>SUMIFS('IND Balance'!H$5:H$141,'IND Balance'!$C$5:$C$141,'Service shares'!$B240,'IND Balance'!$D$5:$D$141,"*"&amp;'Service shares'!$A240)*I240</f>
        <v>0</v>
      </c>
      <c r="AO240" s="2">
        <f>SUMIFS('IND Balance'!I$5:I$141,'IND Balance'!$C$5:$C$141,'Service shares'!$B240,'IND Balance'!$D$5:$D$141,"*"&amp;'Service shares'!$A240)*J240</f>
        <v>0</v>
      </c>
      <c r="AP240" s="2">
        <f>SUMIFS('IND Balance'!J$5:J$141,'IND Balance'!$C$5:$C$141,'Service shares'!$B240,'IND Balance'!$D$5:$D$141,"*"&amp;'Service shares'!$A240)*K240</f>
        <v>0</v>
      </c>
      <c r="AQ240" s="2">
        <f>SUMIFS('IND Balance'!K$5:K$141,'IND Balance'!$C$5:$C$141,'Service shares'!$B240,'IND Balance'!$D$5:$D$141,"*"&amp;'Service shares'!$A240)*L240</f>
        <v>0</v>
      </c>
      <c r="AR240" s="2">
        <f>SUMIFS('IND Balance'!L$5:L$141,'IND Balance'!$C$5:$C$141,'Service shares'!$B240,'IND Balance'!$D$5:$D$141,"*"&amp;'Service shares'!$A240)*M240</f>
        <v>0</v>
      </c>
      <c r="AS240" s="2">
        <f>SUMIFS('IND Balance'!M$5:M$141,'IND Balance'!$C$5:$C$141,'Service shares'!$B240,'IND Balance'!$D$5:$D$141,"*"&amp;'Service shares'!$A240)*N240</f>
        <v>0</v>
      </c>
      <c r="AT240" s="2">
        <f>SUMIFS('IND Balance'!N$5:N$141,'IND Balance'!$C$5:$C$141,'Service shares'!$B240,'IND Balance'!$D$5:$D$141,"*"&amp;'Service shares'!$A240)*O240</f>
        <v>0</v>
      </c>
      <c r="AU240" s="2">
        <f>SUMIFS('IND Balance'!O$5:O$141,'IND Balance'!$C$5:$C$141,'Service shares'!$B240,'IND Balance'!$D$5:$D$141,"*"&amp;'Service shares'!$A240)*P240</f>
        <v>0</v>
      </c>
      <c r="AV240" s="2">
        <f>SUMIFS('IND Balance'!P$5:P$141,'IND Balance'!$C$5:$C$141,'Service shares'!$B240,'IND Balance'!$D$5:$D$141,"*"&amp;'Service shares'!$A240)*Q240</f>
        <v>0</v>
      </c>
      <c r="AW240" s="2">
        <f>SUMIFS('IND Balance'!Q$5:Q$141,'IND Balance'!$C$5:$C$141,'Service shares'!$B240,'IND Balance'!$D$5:$D$141,"*"&amp;'Service shares'!$A240)*R240</f>
        <v>0</v>
      </c>
      <c r="AX240" s="2">
        <f>SUMIFS('IND Balance'!R$5:R$141,'IND Balance'!$C$5:$C$141,'Service shares'!$B240,'IND Balance'!$D$5:$D$141,"*"&amp;'Service shares'!$A240)*S240</f>
        <v>0</v>
      </c>
      <c r="AY240" s="2">
        <f>SUMIFS('IND Balance'!S$5:S$141,'IND Balance'!$C$5:$C$141,'Service shares'!$B240,'IND Balance'!$D$5:$D$141,"*"&amp;'Service shares'!$A240)*T240</f>
        <v>0</v>
      </c>
      <c r="AZ240" s="2">
        <f>SUMIFS('IND Balance'!T$5:T$141,'IND Balance'!$C$5:$C$141,'Service shares'!$B240,'IND Balance'!$D$5:$D$141,"*"&amp;'Service shares'!$A240)*U240</f>
        <v>0</v>
      </c>
      <c r="BA240" s="2">
        <f>SUMIFS('IND Balance'!U$5:U$141,'IND Balance'!$C$5:$C$141,'Service shares'!$B240,'IND Balance'!$D$5:$D$141,"*"&amp;'Service shares'!$A240)*V240</f>
        <v>0</v>
      </c>
      <c r="BB240" s="2">
        <f>SUMIFS('IND Balance'!V$5:V$141,'IND Balance'!$C$5:$C$141,'Service shares'!$B240,'IND Balance'!$D$5:$D$141,"*"&amp;'Service shares'!$A240)*W240</f>
        <v>0</v>
      </c>
      <c r="BC240" s="2">
        <f>SUMIFS('IND Balance'!W$5:W$141,'IND Balance'!$C$5:$C$141,'Service shares'!$B240,'IND Balance'!$D$5:$D$141,"*"&amp;'Service shares'!$A240)*X240</f>
        <v>0</v>
      </c>
      <c r="BD240" s="2">
        <f>SUMIFS('IND Balance'!X$5:X$141,'IND Balance'!$C$5:$C$141,'Service shares'!$B240,'IND Balance'!$D$5:$D$141,"*"&amp;'Service shares'!$A240)*Y240</f>
        <v>0</v>
      </c>
      <c r="BE240" s="2">
        <f>SUMIFS('IND Balance'!Y$5:Y$141,'IND Balance'!$C$5:$C$141,'Service shares'!$B240,'IND Balance'!$D$5:$D$141,"*"&amp;'Service shares'!$A240)*Z240</f>
        <v>0</v>
      </c>
      <c r="BF240" s="2">
        <f>SUMIFS('IND Balance'!Z$5:Z$141,'IND Balance'!$C$5:$C$141,'Service shares'!$B240,'IND Balance'!$D$5:$D$141,"*"&amp;'Service shares'!$A240)*AA240</f>
        <v>0</v>
      </c>
      <c r="BG240" s="2">
        <f>SUMIFS('IND Balance'!AA$5:AA$141,'IND Balance'!$C$5:$C$141,'Service shares'!$B240,'IND Balance'!$D$5:$D$141,"*"&amp;'Service shares'!$A240)*AB240</f>
        <v>0</v>
      </c>
      <c r="BH240" s="2">
        <f>SUMIFS('IND Balance'!AB$5:AB$141,'IND Balance'!$C$5:$C$141,'Service shares'!$B240,'IND Balance'!$D$5:$D$141,"*"&amp;'Service shares'!$A240)*AC240</f>
        <v>0</v>
      </c>
      <c r="BI240" s="2">
        <f>SUMIFS('IND Balance'!AC$5:AC$141,'IND Balance'!$C$5:$C$141,'Service shares'!$B240,'IND Balance'!$D$5:$D$141,"*"&amp;'Service shares'!$A240)*AD240</f>
        <v>0</v>
      </c>
      <c r="BJ240" s="2">
        <f>SUMIFS('IND Balance'!AD$5:AD$141,'IND Balance'!$C$5:$C$141,'Service shares'!$B240,'IND Balance'!$D$5:$D$141,"*"&amp;'Service shares'!$A240)*AE240</f>
        <v>0</v>
      </c>
      <c r="BK240" s="2">
        <f>SUMIFS('IND Balance'!AE$5:AE$141,'IND Balance'!$C$5:$C$141,'Service shares'!$B240,'IND Balance'!$D$5:$D$141,"*"&amp;'Service shares'!$A240)*AF240</f>
        <v>0</v>
      </c>
      <c r="BL240" s="2">
        <f>SUMIFS('IND Balance'!AF$5:AF$141,'IND Balance'!$C$5:$C$141,'Service shares'!$B240,'IND Balance'!$D$5:$D$141,"*"&amp;'Service shares'!$A240)*AG240</f>
        <v>0</v>
      </c>
      <c r="BM240" s="2">
        <f>SUMIFS('IND Balance'!AG$5:AG$141,'IND Balance'!$C$5:$C$141,'Service shares'!$B240,'IND Balance'!$D$5:$D$141,"*"&amp;'Service shares'!$A240)*AH240</f>
        <v>0</v>
      </c>
      <c r="BN240" s="2">
        <f>SUMIFS('IND Balance'!AH$5:AH$141,'IND Balance'!$C$5:$C$141,'Service shares'!$B240,'IND Balance'!$D$5:$D$141,"*"&amp;'Service shares'!$A240)*AI240</f>
        <v>0</v>
      </c>
    </row>
    <row r="241" spans="1:66" x14ac:dyDescent="0.45">
      <c r="A241" t="s">
        <v>376</v>
      </c>
      <c r="B241" t="s">
        <v>49</v>
      </c>
      <c r="C241" t="s">
        <v>181</v>
      </c>
      <c r="D241" s="1">
        <v>0.85240963855421692</v>
      </c>
      <c r="E241" s="1"/>
      <c r="F241" s="1">
        <f t="shared" si="48"/>
        <v>0.85240963855421692</v>
      </c>
      <c r="G241" s="1">
        <f t="shared" si="51"/>
        <v>0.85240963855421692</v>
      </c>
      <c r="H241" s="1">
        <f t="shared" si="51"/>
        <v>0.85240963855421692</v>
      </c>
      <c r="I241" s="1">
        <f t="shared" si="51"/>
        <v>0.85240963855421692</v>
      </c>
      <c r="J241" s="1">
        <f t="shared" si="51"/>
        <v>0.85240963855421692</v>
      </c>
      <c r="K241" s="1">
        <f t="shared" si="51"/>
        <v>0.85240963855421692</v>
      </c>
      <c r="L241" s="1">
        <f t="shared" si="51"/>
        <v>0.85240963855421692</v>
      </c>
      <c r="M241" s="1">
        <f t="shared" si="51"/>
        <v>0.85240963855421692</v>
      </c>
      <c r="N241" s="1">
        <f t="shared" si="51"/>
        <v>0.85240963855421692</v>
      </c>
      <c r="O241" s="1">
        <f t="shared" si="51"/>
        <v>0.85240963855421692</v>
      </c>
      <c r="P241" s="1">
        <f t="shared" si="51"/>
        <v>0.85240963855421692</v>
      </c>
      <c r="Q241" s="1">
        <f t="shared" si="51"/>
        <v>0.85240963855421692</v>
      </c>
      <c r="R241" s="1">
        <f t="shared" si="51"/>
        <v>0.85240963855421692</v>
      </c>
      <c r="S241" s="1">
        <f t="shared" si="51"/>
        <v>0.85240963855421692</v>
      </c>
      <c r="T241" s="1">
        <f t="shared" si="51"/>
        <v>0.85240963855421692</v>
      </c>
      <c r="U241" s="1">
        <f t="shared" si="51"/>
        <v>0.85240963855421692</v>
      </c>
      <c r="V241" s="1">
        <f t="shared" si="51"/>
        <v>0.85240963855421692</v>
      </c>
      <c r="W241" s="1">
        <f t="shared" si="50"/>
        <v>0.85240963855421692</v>
      </c>
      <c r="X241" s="1">
        <f t="shared" si="50"/>
        <v>0.85240963855421692</v>
      </c>
      <c r="Y241" s="1">
        <f t="shared" si="50"/>
        <v>0.85240963855421692</v>
      </c>
      <c r="Z241" s="1">
        <f t="shared" si="50"/>
        <v>0.85240963855421692</v>
      </c>
      <c r="AA241" s="1">
        <f t="shared" si="50"/>
        <v>0.85240963855421692</v>
      </c>
      <c r="AB241" s="1">
        <f t="shared" si="50"/>
        <v>0.85240963855421692</v>
      </c>
      <c r="AC241" s="1">
        <f t="shared" si="50"/>
        <v>0.85240963855421692</v>
      </c>
      <c r="AD241" s="1">
        <f t="shared" si="50"/>
        <v>0.85240963855421692</v>
      </c>
      <c r="AE241" s="1">
        <f t="shared" si="50"/>
        <v>0.85240963855421692</v>
      </c>
      <c r="AF241" s="1">
        <f t="shared" si="50"/>
        <v>0.85240963855421692</v>
      </c>
      <c r="AG241" s="1">
        <f t="shared" si="50"/>
        <v>0.85240963855421692</v>
      </c>
      <c r="AH241" s="1">
        <f t="shared" si="50"/>
        <v>0.85240963855421692</v>
      </c>
      <c r="AI241" s="1">
        <f t="shared" si="50"/>
        <v>0.85240963855421692</v>
      </c>
      <c r="AJ241" s="1"/>
      <c r="AK241" s="2">
        <f>SUMIFS('IND Balance'!E$5:E$141,'IND Balance'!$C$5:$C$141,'Service shares'!$B241,'IND Balance'!$D$5:$D$141,"*"&amp;'Service shares'!$A241)*F241</f>
        <v>0</v>
      </c>
      <c r="AL241" s="2">
        <f>SUMIFS('IND Balance'!F$5:F$141,'IND Balance'!$C$5:$C$141,'Service shares'!$B241,'IND Balance'!$D$5:$D$141,"*"&amp;'Service shares'!$A241)*G241</f>
        <v>0</v>
      </c>
      <c r="AM241" s="2">
        <f>SUMIFS('IND Balance'!G$5:G$141,'IND Balance'!$C$5:$C$141,'Service shares'!$B241,'IND Balance'!$D$5:$D$141,"*"&amp;'Service shares'!$A241)*H241</f>
        <v>0</v>
      </c>
      <c r="AN241" s="2">
        <f>SUMIFS('IND Balance'!H$5:H$141,'IND Balance'!$C$5:$C$141,'Service shares'!$B241,'IND Balance'!$D$5:$D$141,"*"&amp;'Service shares'!$A241)*I241</f>
        <v>0</v>
      </c>
      <c r="AO241" s="2">
        <f>SUMIFS('IND Balance'!I$5:I$141,'IND Balance'!$C$5:$C$141,'Service shares'!$B241,'IND Balance'!$D$5:$D$141,"*"&amp;'Service shares'!$A241)*J241</f>
        <v>0</v>
      </c>
      <c r="AP241" s="2">
        <f>SUMIFS('IND Balance'!J$5:J$141,'IND Balance'!$C$5:$C$141,'Service shares'!$B241,'IND Balance'!$D$5:$D$141,"*"&amp;'Service shares'!$A241)*K241</f>
        <v>0</v>
      </c>
      <c r="AQ241" s="2">
        <f>SUMIFS('IND Balance'!K$5:K$141,'IND Balance'!$C$5:$C$141,'Service shares'!$B241,'IND Balance'!$D$5:$D$141,"*"&amp;'Service shares'!$A241)*L241</f>
        <v>0</v>
      </c>
      <c r="AR241" s="2">
        <f>SUMIFS('IND Balance'!L$5:L$141,'IND Balance'!$C$5:$C$141,'Service shares'!$B241,'IND Balance'!$D$5:$D$141,"*"&amp;'Service shares'!$A241)*M241</f>
        <v>0</v>
      </c>
      <c r="AS241" s="2">
        <f>SUMIFS('IND Balance'!M$5:M$141,'IND Balance'!$C$5:$C$141,'Service shares'!$B241,'IND Balance'!$D$5:$D$141,"*"&amp;'Service shares'!$A241)*N241</f>
        <v>0</v>
      </c>
      <c r="AT241" s="2">
        <f>SUMIFS('IND Balance'!N$5:N$141,'IND Balance'!$C$5:$C$141,'Service shares'!$B241,'IND Balance'!$D$5:$D$141,"*"&amp;'Service shares'!$A241)*O241</f>
        <v>0</v>
      </c>
      <c r="AU241" s="2">
        <f>SUMIFS('IND Balance'!O$5:O$141,'IND Balance'!$C$5:$C$141,'Service shares'!$B241,'IND Balance'!$D$5:$D$141,"*"&amp;'Service shares'!$A241)*P241</f>
        <v>0</v>
      </c>
      <c r="AV241" s="2">
        <f>SUMIFS('IND Balance'!P$5:P$141,'IND Balance'!$C$5:$C$141,'Service shares'!$B241,'IND Balance'!$D$5:$D$141,"*"&amp;'Service shares'!$A241)*Q241</f>
        <v>0</v>
      </c>
      <c r="AW241" s="2">
        <f>SUMIFS('IND Balance'!Q$5:Q$141,'IND Balance'!$C$5:$C$141,'Service shares'!$B241,'IND Balance'!$D$5:$D$141,"*"&amp;'Service shares'!$A241)*R241</f>
        <v>0</v>
      </c>
      <c r="AX241" s="2">
        <f>SUMIFS('IND Balance'!R$5:R$141,'IND Balance'!$C$5:$C$141,'Service shares'!$B241,'IND Balance'!$D$5:$D$141,"*"&amp;'Service shares'!$A241)*S241</f>
        <v>0</v>
      </c>
      <c r="AY241" s="2">
        <f>SUMIFS('IND Balance'!S$5:S$141,'IND Balance'!$C$5:$C$141,'Service shares'!$B241,'IND Balance'!$D$5:$D$141,"*"&amp;'Service shares'!$A241)*T241</f>
        <v>0</v>
      </c>
      <c r="AZ241" s="2">
        <f>SUMIFS('IND Balance'!T$5:T$141,'IND Balance'!$C$5:$C$141,'Service shares'!$B241,'IND Balance'!$D$5:$D$141,"*"&amp;'Service shares'!$A241)*U241</f>
        <v>0</v>
      </c>
      <c r="BA241" s="2">
        <f>SUMIFS('IND Balance'!U$5:U$141,'IND Balance'!$C$5:$C$141,'Service shares'!$B241,'IND Balance'!$D$5:$D$141,"*"&amp;'Service shares'!$A241)*V241</f>
        <v>0</v>
      </c>
      <c r="BB241" s="2">
        <f>SUMIFS('IND Balance'!V$5:V$141,'IND Balance'!$C$5:$C$141,'Service shares'!$B241,'IND Balance'!$D$5:$D$141,"*"&amp;'Service shares'!$A241)*W241</f>
        <v>0</v>
      </c>
      <c r="BC241" s="2">
        <f>SUMIFS('IND Balance'!W$5:W$141,'IND Balance'!$C$5:$C$141,'Service shares'!$B241,'IND Balance'!$D$5:$D$141,"*"&amp;'Service shares'!$A241)*X241</f>
        <v>0</v>
      </c>
      <c r="BD241" s="2">
        <f>SUMIFS('IND Balance'!X$5:X$141,'IND Balance'!$C$5:$C$141,'Service shares'!$B241,'IND Balance'!$D$5:$D$141,"*"&amp;'Service shares'!$A241)*Y241</f>
        <v>0</v>
      </c>
      <c r="BE241" s="2">
        <f>SUMIFS('IND Balance'!Y$5:Y$141,'IND Balance'!$C$5:$C$141,'Service shares'!$B241,'IND Balance'!$D$5:$D$141,"*"&amp;'Service shares'!$A241)*Z241</f>
        <v>0</v>
      </c>
      <c r="BF241" s="2">
        <f>SUMIFS('IND Balance'!Z$5:Z$141,'IND Balance'!$C$5:$C$141,'Service shares'!$B241,'IND Balance'!$D$5:$D$141,"*"&amp;'Service shares'!$A241)*AA241</f>
        <v>0</v>
      </c>
      <c r="BG241" s="2">
        <f>SUMIFS('IND Balance'!AA$5:AA$141,'IND Balance'!$C$5:$C$141,'Service shares'!$B241,'IND Balance'!$D$5:$D$141,"*"&amp;'Service shares'!$A241)*AB241</f>
        <v>0</v>
      </c>
      <c r="BH241" s="2">
        <f>SUMIFS('IND Balance'!AB$5:AB$141,'IND Balance'!$C$5:$C$141,'Service shares'!$B241,'IND Balance'!$D$5:$D$141,"*"&amp;'Service shares'!$A241)*AC241</f>
        <v>0</v>
      </c>
      <c r="BI241" s="2">
        <f>SUMIFS('IND Balance'!AC$5:AC$141,'IND Balance'!$C$5:$C$141,'Service shares'!$B241,'IND Balance'!$D$5:$D$141,"*"&amp;'Service shares'!$A241)*AD241</f>
        <v>0</v>
      </c>
      <c r="BJ241" s="2">
        <f>SUMIFS('IND Balance'!AD$5:AD$141,'IND Balance'!$C$5:$C$141,'Service shares'!$B241,'IND Balance'!$D$5:$D$141,"*"&amp;'Service shares'!$A241)*AE241</f>
        <v>0</v>
      </c>
      <c r="BK241" s="2">
        <f>SUMIFS('IND Balance'!AE$5:AE$141,'IND Balance'!$C$5:$C$141,'Service shares'!$B241,'IND Balance'!$D$5:$D$141,"*"&amp;'Service shares'!$A241)*AF241</f>
        <v>0</v>
      </c>
      <c r="BL241" s="2">
        <f>SUMIFS('IND Balance'!AF$5:AF$141,'IND Balance'!$C$5:$C$141,'Service shares'!$B241,'IND Balance'!$D$5:$D$141,"*"&amp;'Service shares'!$A241)*AG241</f>
        <v>0</v>
      </c>
      <c r="BM241" s="2">
        <f>SUMIFS('IND Balance'!AG$5:AG$141,'IND Balance'!$C$5:$C$141,'Service shares'!$B241,'IND Balance'!$D$5:$D$141,"*"&amp;'Service shares'!$A241)*AH241</f>
        <v>0</v>
      </c>
      <c r="BN241" s="2">
        <f>SUMIFS('IND Balance'!AH$5:AH$141,'IND Balance'!$C$5:$C$141,'Service shares'!$B241,'IND Balance'!$D$5:$D$141,"*"&amp;'Service shares'!$A241)*AI241</f>
        <v>0</v>
      </c>
    </row>
    <row r="242" spans="1:66" x14ac:dyDescent="0.45">
      <c r="A242" t="s">
        <v>376</v>
      </c>
      <c r="B242" t="s">
        <v>49</v>
      </c>
      <c r="C242" t="s">
        <v>184</v>
      </c>
      <c r="D242" s="1">
        <v>9.0361445783132526E-3</v>
      </c>
      <c r="E242" s="1"/>
      <c r="F242" s="1">
        <f t="shared" si="48"/>
        <v>9.0361445783132526E-3</v>
      </c>
      <c r="G242" s="1">
        <f t="shared" si="51"/>
        <v>9.0361445783132526E-3</v>
      </c>
      <c r="H242" s="1">
        <f t="shared" si="51"/>
        <v>9.0361445783132526E-3</v>
      </c>
      <c r="I242" s="1">
        <f t="shared" si="51"/>
        <v>9.0361445783132526E-3</v>
      </c>
      <c r="J242" s="1">
        <f t="shared" si="51"/>
        <v>9.0361445783132526E-3</v>
      </c>
      <c r="K242" s="1">
        <f t="shared" si="51"/>
        <v>9.0361445783132526E-3</v>
      </c>
      <c r="L242" s="1">
        <f t="shared" si="51"/>
        <v>9.0361445783132526E-3</v>
      </c>
      <c r="M242" s="1">
        <f t="shared" si="51"/>
        <v>9.0361445783132526E-3</v>
      </c>
      <c r="N242" s="1">
        <f t="shared" si="51"/>
        <v>9.0361445783132526E-3</v>
      </c>
      <c r="O242" s="1">
        <f t="shared" si="51"/>
        <v>9.0361445783132526E-3</v>
      </c>
      <c r="P242" s="1">
        <f t="shared" si="51"/>
        <v>9.0361445783132526E-3</v>
      </c>
      <c r="Q242" s="1">
        <f t="shared" si="51"/>
        <v>9.0361445783132526E-3</v>
      </c>
      <c r="R242" s="1">
        <f t="shared" si="51"/>
        <v>9.0361445783132526E-3</v>
      </c>
      <c r="S242" s="1">
        <f t="shared" si="51"/>
        <v>9.0361445783132526E-3</v>
      </c>
      <c r="T242" s="1">
        <f t="shared" si="51"/>
        <v>9.0361445783132526E-3</v>
      </c>
      <c r="U242" s="1">
        <f t="shared" si="51"/>
        <v>9.0361445783132526E-3</v>
      </c>
      <c r="V242" s="1">
        <f t="shared" si="51"/>
        <v>9.0361445783132526E-3</v>
      </c>
      <c r="W242" s="1">
        <f t="shared" ref="W242:AI257" si="52">$D242</f>
        <v>9.0361445783132526E-3</v>
      </c>
      <c r="X242" s="1">
        <f t="shared" si="52"/>
        <v>9.0361445783132526E-3</v>
      </c>
      <c r="Y242" s="1">
        <f t="shared" si="52"/>
        <v>9.0361445783132526E-3</v>
      </c>
      <c r="Z242" s="1">
        <f t="shared" si="52"/>
        <v>9.0361445783132526E-3</v>
      </c>
      <c r="AA242" s="1">
        <f t="shared" si="52"/>
        <v>9.0361445783132526E-3</v>
      </c>
      <c r="AB242" s="1">
        <f t="shared" si="52"/>
        <v>9.0361445783132526E-3</v>
      </c>
      <c r="AC242" s="1">
        <f t="shared" si="52"/>
        <v>9.0361445783132526E-3</v>
      </c>
      <c r="AD242" s="1">
        <f t="shared" si="52"/>
        <v>9.0361445783132526E-3</v>
      </c>
      <c r="AE242" s="1">
        <f t="shared" si="52"/>
        <v>9.0361445783132526E-3</v>
      </c>
      <c r="AF242" s="1">
        <f t="shared" si="52"/>
        <v>9.0361445783132526E-3</v>
      </c>
      <c r="AG242" s="1">
        <f t="shared" si="52"/>
        <v>9.0361445783132526E-3</v>
      </c>
      <c r="AH242" s="1">
        <f t="shared" si="52"/>
        <v>9.0361445783132526E-3</v>
      </c>
      <c r="AI242" s="1">
        <f t="shared" si="52"/>
        <v>9.0361445783132526E-3</v>
      </c>
      <c r="AJ242" s="1"/>
      <c r="AK242" s="2">
        <f>SUMIFS('IND Balance'!E$5:E$141,'IND Balance'!$C$5:$C$141,'Service shares'!$B242,'IND Balance'!$D$5:$D$141,"*"&amp;'Service shares'!$A242)*F242</f>
        <v>0</v>
      </c>
      <c r="AL242" s="2">
        <f>SUMIFS('IND Balance'!F$5:F$141,'IND Balance'!$C$5:$C$141,'Service shares'!$B242,'IND Balance'!$D$5:$D$141,"*"&amp;'Service shares'!$A242)*G242</f>
        <v>0</v>
      </c>
      <c r="AM242" s="2">
        <f>SUMIFS('IND Balance'!G$5:G$141,'IND Balance'!$C$5:$C$141,'Service shares'!$B242,'IND Balance'!$D$5:$D$141,"*"&amp;'Service shares'!$A242)*H242</f>
        <v>0</v>
      </c>
      <c r="AN242" s="2">
        <f>SUMIFS('IND Balance'!H$5:H$141,'IND Balance'!$C$5:$C$141,'Service shares'!$B242,'IND Balance'!$D$5:$D$141,"*"&amp;'Service shares'!$A242)*I242</f>
        <v>0</v>
      </c>
      <c r="AO242" s="2">
        <f>SUMIFS('IND Balance'!I$5:I$141,'IND Balance'!$C$5:$C$141,'Service shares'!$B242,'IND Balance'!$D$5:$D$141,"*"&amp;'Service shares'!$A242)*J242</f>
        <v>0</v>
      </c>
      <c r="AP242" s="2">
        <f>SUMIFS('IND Balance'!J$5:J$141,'IND Balance'!$C$5:$C$141,'Service shares'!$B242,'IND Balance'!$D$5:$D$141,"*"&amp;'Service shares'!$A242)*K242</f>
        <v>0</v>
      </c>
      <c r="AQ242" s="2">
        <f>SUMIFS('IND Balance'!K$5:K$141,'IND Balance'!$C$5:$C$141,'Service shares'!$B242,'IND Balance'!$D$5:$D$141,"*"&amp;'Service shares'!$A242)*L242</f>
        <v>0</v>
      </c>
      <c r="AR242" s="2">
        <f>SUMIFS('IND Balance'!L$5:L$141,'IND Balance'!$C$5:$C$141,'Service shares'!$B242,'IND Balance'!$D$5:$D$141,"*"&amp;'Service shares'!$A242)*M242</f>
        <v>0</v>
      </c>
      <c r="AS242" s="2">
        <f>SUMIFS('IND Balance'!M$5:M$141,'IND Balance'!$C$5:$C$141,'Service shares'!$B242,'IND Balance'!$D$5:$D$141,"*"&amp;'Service shares'!$A242)*N242</f>
        <v>0</v>
      </c>
      <c r="AT242" s="2">
        <f>SUMIFS('IND Balance'!N$5:N$141,'IND Balance'!$C$5:$C$141,'Service shares'!$B242,'IND Balance'!$D$5:$D$141,"*"&amp;'Service shares'!$A242)*O242</f>
        <v>0</v>
      </c>
      <c r="AU242" s="2">
        <f>SUMIFS('IND Balance'!O$5:O$141,'IND Balance'!$C$5:$C$141,'Service shares'!$B242,'IND Balance'!$D$5:$D$141,"*"&amp;'Service shares'!$A242)*P242</f>
        <v>0</v>
      </c>
      <c r="AV242" s="2">
        <f>SUMIFS('IND Balance'!P$5:P$141,'IND Balance'!$C$5:$C$141,'Service shares'!$B242,'IND Balance'!$D$5:$D$141,"*"&amp;'Service shares'!$A242)*Q242</f>
        <v>0</v>
      </c>
      <c r="AW242" s="2">
        <f>SUMIFS('IND Balance'!Q$5:Q$141,'IND Balance'!$C$5:$C$141,'Service shares'!$B242,'IND Balance'!$D$5:$D$141,"*"&amp;'Service shares'!$A242)*R242</f>
        <v>0</v>
      </c>
      <c r="AX242" s="2">
        <f>SUMIFS('IND Balance'!R$5:R$141,'IND Balance'!$C$5:$C$141,'Service shares'!$B242,'IND Balance'!$D$5:$D$141,"*"&amp;'Service shares'!$A242)*S242</f>
        <v>0</v>
      </c>
      <c r="AY242" s="2">
        <f>SUMIFS('IND Balance'!S$5:S$141,'IND Balance'!$C$5:$C$141,'Service shares'!$B242,'IND Balance'!$D$5:$D$141,"*"&amp;'Service shares'!$A242)*T242</f>
        <v>0</v>
      </c>
      <c r="AZ242" s="2">
        <f>SUMIFS('IND Balance'!T$5:T$141,'IND Balance'!$C$5:$C$141,'Service shares'!$B242,'IND Balance'!$D$5:$D$141,"*"&amp;'Service shares'!$A242)*U242</f>
        <v>0</v>
      </c>
      <c r="BA242" s="2">
        <f>SUMIFS('IND Balance'!U$5:U$141,'IND Balance'!$C$5:$C$141,'Service shares'!$B242,'IND Balance'!$D$5:$D$141,"*"&amp;'Service shares'!$A242)*V242</f>
        <v>0</v>
      </c>
      <c r="BB242" s="2">
        <f>SUMIFS('IND Balance'!V$5:V$141,'IND Balance'!$C$5:$C$141,'Service shares'!$B242,'IND Balance'!$D$5:$D$141,"*"&amp;'Service shares'!$A242)*W242</f>
        <v>0</v>
      </c>
      <c r="BC242" s="2">
        <f>SUMIFS('IND Balance'!W$5:W$141,'IND Balance'!$C$5:$C$141,'Service shares'!$B242,'IND Balance'!$D$5:$D$141,"*"&amp;'Service shares'!$A242)*X242</f>
        <v>0</v>
      </c>
      <c r="BD242" s="2">
        <f>SUMIFS('IND Balance'!X$5:X$141,'IND Balance'!$C$5:$C$141,'Service shares'!$B242,'IND Balance'!$D$5:$D$141,"*"&amp;'Service shares'!$A242)*Y242</f>
        <v>0</v>
      </c>
      <c r="BE242" s="2">
        <f>SUMIFS('IND Balance'!Y$5:Y$141,'IND Balance'!$C$5:$C$141,'Service shares'!$B242,'IND Balance'!$D$5:$D$141,"*"&amp;'Service shares'!$A242)*Z242</f>
        <v>0</v>
      </c>
      <c r="BF242" s="2">
        <f>SUMIFS('IND Balance'!Z$5:Z$141,'IND Balance'!$C$5:$C$141,'Service shares'!$B242,'IND Balance'!$D$5:$D$141,"*"&amp;'Service shares'!$A242)*AA242</f>
        <v>0</v>
      </c>
      <c r="BG242" s="2">
        <f>SUMIFS('IND Balance'!AA$5:AA$141,'IND Balance'!$C$5:$C$141,'Service shares'!$B242,'IND Balance'!$D$5:$D$141,"*"&amp;'Service shares'!$A242)*AB242</f>
        <v>0</v>
      </c>
      <c r="BH242" s="2">
        <f>SUMIFS('IND Balance'!AB$5:AB$141,'IND Balance'!$C$5:$C$141,'Service shares'!$B242,'IND Balance'!$D$5:$D$141,"*"&amp;'Service shares'!$A242)*AC242</f>
        <v>0</v>
      </c>
      <c r="BI242" s="2">
        <f>SUMIFS('IND Balance'!AC$5:AC$141,'IND Balance'!$C$5:$C$141,'Service shares'!$B242,'IND Balance'!$D$5:$D$141,"*"&amp;'Service shares'!$A242)*AD242</f>
        <v>0</v>
      </c>
      <c r="BJ242" s="2">
        <f>SUMIFS('IND Balance'!AD$5:AD$141,'IND Balance'!$C$5:$C$141,'Service shares'!$B242,'IND Balance'!$D$5:$D$141,"*"&amp;'Service shares'!$A242)*AE242</f>
        <v>0</v>
      </c>
      <c r="BK242" s="2">
        <f>SUMIFS('IND Balance'!AE$5:AE$141,'IND Balance'!$C$5:$C$141,'Service shares'!$B242,'IND Balance'!$D$5:$D$141,"*"&amp;'Service shares'!$A242)*AF242</f>
        <v>0</v>
      </c>
      <c r="BL242" s="2">
        <f>SUMIFS('IND Balance'!AF$5:AF$141,'IND Balance'!$C$5:$C$141,'Service shares'!$B242,'IND Balance'!$D$5:$D$141,"*"&amp;'Service shares'!$A242)*AG242</f>
        <v>0</v>
      </c>
      <c r="BM242" s="2">
        <f>SUMIFS('IND Balance'!AG$5:AG$141,'IND Balance'!$C$5:$C$141,'Service shares'!$B242,'IND Balance'!$D$5:$D$141,"*"&amp;'Service shares'!$A242)*AH242</f>
        <v>0</v>
      </c>
      <c r="BN242" s="2">
        <f>SUMIFS('IND Balance'!AH$5:AH$141,'IND Balance'!$C$5:$C$141,'Service shares'!$B242,'IND Balance'!$D$5:$D$141,"*"&amp;'Service shares'!$A242)*AI242</f>
        <v>0</v>
      </c>
    </row>
    <row r="243" spans="1:66" x14ac:dyDescent="0.45">
      <c r="A243" t="s">
        <v>376</v>
      </c>
      <c r="B243" t="s">
        <v>49</v>
      </c>
      <c r="C243" t="s">
        <v>188</v>
      </c>
      <c r="D243" s="1">
        <v>7.5301204819277115E-2</v>
      </c>
      <c r="E243" s="1"/>
      <c r="F243" s="1">
        <f t="shared" si="48"/>
        <v>7.5301204819277115E-2</v>
      </c>
      <c r="G243" s="1">
        <f t="shared" si="51"/>
        <v>7.5301204819277115E-2</v>
      </c>
      <c r="H243" s="1">
        <f t="shared" si="51"/>
        <v>7.5301204819277115E-2</v>
      </c>
      <c r="I243" s="1">
        <f t="shared" si="51"/>
        <v>7.5301204819277115E-2</v>
      </c>
      <c r="J243" s="1">
        <f t="shared" si="51"/>
        <v>7.5301204819277115E-2</v>
      </c>
      <c r="K243" s="1">
        <f t="shared" si="51"/>
        <v>7.5301204819277115E-2</v>
      </c>
      <c r="L243" s="1">
        <f t="shared" si="51"/>
        <v>7.5301204819277115E-2</v>
      </c>
      <c r="M243" s="1">
        <f t="shared" si="51"/>
        <v>7.5301204819277115E-2</v>
      </c>
      <c r="N243" s="1">
        <f t="shared" si="51"/>
        <v>7.5301204819277115E-2</v>
      </c>
      <c r="O243" s="1">
        <f t="shared" si="51"/>
        <v>7.5301204819277115E-2</v>
      </c>
      <c r="P243" s="1">
        <f t="shared" si="51"/>
        <v>7.5301204819277115E-2</v>
      </c>
      <c r="Q243" s="1">
        <f t="shared" si="51"/>
        <v>7.5301204819277115E-2</v>
      </c>
      <c r="R243" s="1">
        <f t="shared" si="51"/>
        <v>7.5301204819277115E-2</v>
      </c>
      <c r="S243" s="1">
        <f t="shared" si="51"/>
        <v>7.5301204819277115E-2</v>
      </c>
      <c r="T243" s="1">
        <f t="shared" si="51"/>
        <v>7.5301204819277115E-2</v>
      </c>
      <c r="U243" s="1">
        <f t="shared" si="51"/>
        <v>7.5301204819277115E-2</v>
      </c>
      <c r="V243" s="1">
        <f t="shared" si="51"/>
        <v>7.5301204819277115E-2</v>
      </c>
      <c r="W243" s="1">
        <f t="shared" si="52"/>
        <v>7.5301204819277115E-2</v>
      </c>
      <c r="X243" s="1">
        <f t="shared" si="52"/>
        <v>7.5301204819277115E-2</v>
      </c>
      <c r="Y243" s="1">
        <f t="shared" si="52"/>
        <v>7.5301204819277115E-2</v>
      </c>
      <c r="Z243" s="1">
        <f t="shared" si="52"/>
        <v>7.5301204819277115E-2</v>
      </c>
      <c r="AA243" s="1">
        <f t="shared" si="52"/>
        <v>7.5301204819277115E-2</v>
      </c>
      <c r="AB243" s="1">
        <f t="shared" si="52"/>
        <v>7.5301204819277115E-2</v>
      </c>
      <c r="AC243" s="1">
        <f t="shared" si="52"/>
        <v>7.5301204819277115E-2</v>
      </c>
      <c r="AD243" s="1">
        <f t="shared" si="52"/>
        <v>7.5301204819277115E-2</v>
      </c>
      <c r="AE243" s="1">
        <f t="shared" si="52"/>
        <v>7.5301204819277115E-2</v>
      </c>
      <c r="AF243" s="1">
        <f t="shared" si="52"/>
        <v>7.5301204819277115E-2</v>
      </c>
      <c r="AG243" s="1">
        <f t="shared" si="52"/>
        <v>7.5301204819277115E-2</v>
      </c>
      <c r="AH243" s="1">
        <f t="shared" si="52"/>
        <v>7.5301204819277115E-2</v>
      </c>
      <c r="AI243" s="1">
        <f t="shared" si="52"/>
        <v>7.5301204819277115E-2</v>
      </c>
      <c r="AJ243" s="1"/>
      <c r="AK243" s="2">
        <f>SUMIFS('IND Balance'!E$5:E$141,'IND Balance'!$C$5:$C$141,'Service shares'!$B243,'IND Balance'!$D$5:$D$141,"*"&amp;'Service shares'!$A243)*F243</f>
        <v>0</v>
      </c>
      <c r="AL243" s="2">
        <f>SUMIFS('IND Balance'!F$5:F$141,'IND Balance'!$C$5:$C$141,'Service shares'!$B243,'IND Balance'!$D$5:$D$141,"*"&amp;'Service shares'!$A243)*G243</f>
        <v>0</v>
      </c>
      <c r="AM243" s="2">
        <f>SUMIFS('IND Balance'!G$5:G$141,'IND Balance'!$C$5:$C$141,'Service shares'!$B243,'IND Balance'!$D$5:$D$141,"*"&amp;'Service shares'!$A243)*H243</f>
        <v>0</v>
      </c>
      <c r="AN243" s="2">
        <f>SUMIFS('IND Balance'!H$5:H$141,'IND Balance'!$C$5:$C$141,'Service shares'!$B243,'IND Balance'!$D$5:$D$141,"*"&amp;'Service shares'!$A243)*I243</f>
        <v>0</v>
      </c>
      <c r="AO243" s="2">
        <f>SUMIFS('IND Balance'!I$5:I$141,'IND Balance'!$C$5:$C$141,'Service shares'!$B243,'IND Balance'!$D$5:$D$141,"*"&amp;'Service shares'!$A243)*J243</f>
        <v>0</v>
      </c>
      <c r="AP243" s="2">
        <f>SUMIFS('IND Balance'!J$5:J$141,'IND Balance'!$C$5:$C$141,'Service shares'!$B243,'IND Balance'!$D$5:$D$141,"*"&amp;'Service shares'!$A243)*K243</f>
        <v>0</v>
      </c>
      <c r="AQ243" s="2">
        <f>SUMIFS('IND Balance'!K$5:K$141,'IND Balance'!$C$5:$C$141,'Service shares'!$B243,'IND Balance'!$D$5:$D$141,"*"&amp;'Service shares'!$A243)*L243</f>
        <v>0</v>
      </c>
      <c r="AR243" s="2">
        <f>SUMIFS('IND Balance'!L$5:L$141,'IND Balance'!$C$5:$C$141,'Service shares'!$B243,'IND Balance'!$D$5:$D$141,"*"&amp;'Service shares'!$A243)*M243</f>
        <v>0</v>
      </c>
      <c r="AS243" s="2">
        <f>SUMIFS('IND Balance'!M$5:M$141,'IND Balance'!$C$5:$C$141,'Service shares'!$B243,'IND Balance'!$D$5:$D$141,"*"&amp;'Service shares'!$A243)*N243</f>
        <v>0</v>
      </c>
      <c r="AT243" s="2">
        <f>SUMIFS('IND Balance'!N$5:N$141,'IND Balance'!$C$5:$C$141,'Service shares'!$B243,'IND Balance'!$D$5:$D$141,"*"&amp;'Service shares'!$A243)*O243</f>
        <v>0</v>
      </c>
      <c r="AU243" s="2">
        <f>SUMIFS('IND Balance'!O$5:O$141,'IND Balance'!$C$5:$C$141,'Service shares'!$B243,'IND Balance'!$D$5:$D$141,"*"&amp;'Service shares'!$A243)*P243</f>
        <v>0</v>
      </c>
      <c r="AV243" s="2">
        <f>SUMIFS('IND Balance'!P$5:P$141,'IND Balance'!$C$5:$C$141,'Service shares'!$B243,'IND Balance'!$D$5:$D$141,"*"&amp;'Service shares'!$A243)*Q243</f>
        <v>0</v>
      </c>
      <c r="AW243" s="2">
        <f>SUMIFS('IND Balance'!Q$5:Q$141,'IND Balance'!$C$5:$C$141,'Service shares'!$B243,'IND Balance'!$D$5:$D$141,"*"&amp;'Service shares'!$A243)*R243</f>
        <v>0</v>
      </c>
      <c r="AX243" s="2">
        <f>SUMIFS('IND Balance'!R$5:R$141,'IND Balance'!$C$5:$C$141,'Service shares'!$B243,'IND Balance'!$D$5:$D$141,"*"&amp;'Service shares'!$A243)*S243</f>
        <v>0</v>
      </c>
      <c r="AY243" s="2">
        <f>SUMIFS('IND Balance'!S$5:S$141,'IND Balance'!$C$5:$C$141,'Service shares'!$B243,'IND Balance'!$D$5:$D$141,"*"&amp;'Service shares'!$A243)*T243</f>
        <v>0</v>
      </c>
      <c r="AZ243" s="2">
        <f>SUMIFS('IND Balance'!T$5:T$141,'IND Balance'!$C$5:$C$141,'Service shares'!$B243,'IND Balance'!$D$5:$D$141,"*"&amp;'Service shares'!$A243)*U243</f>
        <v>0</v>
      </c>
      <c r="BA243" s="2">
        <f>SUMIFS('IND Balance'!U$5:U$141,'IND Balance'!$C$5:$C$141,'Service shares'!$B243,'IND Balance'!$D$5:$D$141,"*"&amp;'Service shares'!$A243)*V243</f>
        <v>0</v>
      </c>
      <c r="BB243" s="2">
        <f>SUMIFS('IND Balance'!V$5:V$141,'IND Balance'!$C$5:$C$141,'Service shares'!$B243,'IND Balance'!$D$5:$D$141,"*"&amp;'Service shares'!$A243)*W243</f>
        <v>0</v>
      </c>
      <c r="BC243" s="2">
        <f>SUMIFS('IND Balance'!W$5:W$141,'IND Balance'!$C$5:$C$141,'Service shares'!$B243,'IND Balance'!$D$5:$D$141,"*"&amp;'Service shares'!$A243)*X243</f>
        <v>0</v>
      </c>
      <c r="BD243" s="2">
        <f>SUMIFS('IND Balance'!X$5:X$141,'IND Balance'!$C$5:$C$141,'Service shares'!$B243,'IND Balance'!$D$5:$D$141,"*"&amp;'Service shares'!$A243)*Y243</f>
        <v>0</v>
      </c>
      <c r="BE243" s="2">
        <f>SUMIFS('IND Balance'!Y$5:Y$141,'IND Balance'!$C$5:$C$141,'Service shares'!$B243,'IND Balance'!$D$5:$D$141,"*"&amp;'Service shares'!$A243)*Z243</f>
        <v>0</v>
      </c>
      <c r="BF243" s="2">
        <f>SUMIFS('IND Balance'!Z$5:Z$141,'IND Balance'!$C$5:$C$141,'Service shares'!$B243,'IND Balance'!$D$5:$D$141,"*"&amp;'Service shares'!$A243)*AA243</f>
        <v>0</v>
      </c>
      <c r="BG243" s="2">
        <f>SUMIFS('IND Balance'!AA$5:AA$141,'IND Balance'!$C$5:$C$141,'Service shares'!$B243,'IND Balance'!$D$5:$D$141,"*"&amp;'Service shares'!$A243)*AB243</f>
        <v>0</v>
      </c>
      <c r="BH243" s="2">
        <f>SUMIFS('IND Balance'!AB$5:AB$141,'IND Balance'!$C$5:$C$141,'Service shares'!$B243,'IND Balance'!$D$5:$D$141,"*"&amp;'Service shares'!$A243)*AC243</f>
        <v>0</v>
      </c>
      <c r="BI243" s="2">
        <f>SUMIFS('IND Balance'!AC$5:AC$141,'IND Balance'!$C$5:$C$141,'Service shares'!$B243,'IND Balance'!$D$5:$D$141,"*"&amp;'Service shares'!$A243)*AD243</f>
        <v>0</v>
      </c>
      <c r="BJ243" s="2">
        <f>SUMIFS('IND Balance'!AD$5:AD$141,'IND Balance'!$C$5:$C$141,'Service shares'!$B243,'IND Balance'!$D$5:$D$141,"*"&amp;'Service shares'!$A243)*AE243</f>
        <v>0</v>
      </c>
      <c r="BK243" s="2">
        <f>SUMIFS('IND Balance'!AE$5:AE$141,'IND Balance'!$C$5:$C$141,'Service shares'!$B243,'IND Balance'!$D$5:$D$141,"*"&amp;'Service shares'!$A243)*AF243</f>
        <v>0</v>
      </c>
      <c r="BL243" s="2">
        <f>SUMIFS('IND Balance'!AF$5:AF$141,'IND Balance'!$C$5:$C$141,'Service shares'!$B243,'IND Balance'!$D$5:$D$141,"*"&amp;'Service shares'!$A243)*AG243</f>
        <v>0</v>
      </c>
      <c r="BM243" s="2">
        <f>SUMIFS('IND Balance'!AG$5:AG$141,'IND Balance'!$C$5:$C$141,'Service shares'!$B243,'IND Balance'!$D$5:$D$141,"*"&amp;'Service shares'!$A243)*AH243</f>
        <v>0</v>
      </c>
      <c r="BN243" s="2">
        <f>SUMIFS('IND Balance'!AH$5:AH$141,'IND Balance'!$C$5:$C$141,'Service shares'!$B243,'IND Balance'!$D$5:$D$141,"*"&amp;'Service shares'!$A243)*AI243</f>
        <v>0</v>
      </c>
    </row>
    <row r="244" spans="1:66" x14ac:dyDescent="0.45">
      <c r="A244" t="s">
        <v>376</v>
      </c>
      <c r="B244" t="s">
        <v>49</v>
      </c>
      <c r="C244" t="s">
        <v>199</v>
      </c>
      <c r="D244" s="1">
        <v>4.8192771084337352E-2</v>
      </c>
      <c r="E244" s="1"/>
      <c r="F244" s="1">
        <f t="shared" si="48"/>
        <v>4.8192771084337352E-2</v>
      </c>
      <c r="G244" s="1">
        <f t="shared" si="51"/>
        <v>4.8192771084337352E-2</v>
      </c>
      <c r="H244" s="1">
        <f t="shared" si="51"/>
        <v>4.8192771084337352E-2</v>
      </c>
      <c r="I244" s="1">
        <f t="shared" si="51"/>
        <v>4.8192771084337352E-2</v>
      </c>
      <c r="J244" s="1">
        <f t="shared" si="51"/>
        <v>4.8192771084337352E-2</v>
      </c>
      <c r="K244" s="1">
        <f t="shared" si="51"/>
        <v>4.8192771084337352E-2</v>
      </c>
      <c r="L244" s="1">
        <f t="shared" si="51"/>
        <v>4.8192771084337352E-2</v>
      </c>
      <c r="M244" s="1">
        <f t="shared" si="51"/>
        <v>4.8192771084337352E-2</v>
      </c>
      <c r="N244" s="1">
        <f t="shared" si="51"/>
        <v>4.8192771084337352E-2</v>
      </c>
      <c r="O244" s="1">
        <f t="shared" si="51"/>
        <v>4.8192771084337352E-2</v>
      </c>
      <c r="P244" s="1">
        <f t="shared" si="51"/>
        <v>4.8192771084337352E-2</v>
      </c>
      <c r="Q244" s="1">
        <f t="shared" si="51"/>
        <v>4.8192771084337352E-2</v>
      </c>
      <c r="R244" s="1">
        <f t="shared" si="51"/>
        <v>4.8192771084337352E-2</v>
      </c>
      <c r="S244" s="1">
        <f t="shared" si="51"/>
        <v>4.8192771084337352E-2</v>
      </c>
      <c r="T244" s="1">
        <f t="shared" si="51"/>
        <v>4.8192771084337352E-2</v>
      </c>
      <c r="U244" s="1">
        <f t="shared" si="51"/>
        <v>4.8192771084337352E-2</v>
      </c>
      <c r="V244" s="1">
        <f t="shared" si="51"/>
        <v>4.8192771084337352E-2</v>
      </c>
      <c r="W244" s="1">
        <f t="shared" si="52"/>
        <v>4.8192771084337352E-2</v>
      </c>
      <c r="X244" s="1">
        <f t="shared" si="52"/>
        <v>4.8192771084337352E-2</v>
      </c>
      <c r="Y244" s="1">
        <f t="shared" si="52"/>
        <v>4.8192771084337352E-2</v>
      </c>
      <c r="Z244" s="1">
        <f t="shared" si="52"/>
        <v>4.8192771084337352E-2</v>
      </c>
      <c r="AA244" s="1">
        <f t="shared" si="52"/>
        <v>4.8192771084337352E-2</v>
      </c>
      <c r="AB244" s="1">
        <f t="shared" si="52"/>
        <v>4.8192771084337352E-2</v>
      </c>
      <c r="AC244" s="1">
        <f t="shared" si="52"/>
        <v>4.8192771084337352E-2</v>
      </c>
      <c r="AD244" s="1">
        <f t="shared" si="52"/>
        <v>4.8192771084337352E-2</v>
      </c>
      <c r="AE244" s="1">
        <f t="shared" si="52"/>
        <v>4.8192771084337352E-2</v>
      </c>
      <c r="AF244" s="1">
        <f t="shared" si="52"/>
        <v>4.8192771084337352E-2</v>
      </c>
      <c r="AG244" s="1">
        <f t="shared" si="52"/>
        <v>4.8192771084337352E-2</v>
      </c>
      <c r="AH244" s="1">
        <f t="shared" si="52"/>
        <v>4.8192771084337352E-2</v>
      </c>
      <c r="AI244" s="1">
        <f t="shared" si="52"/>
        <v>4.8192771084337352E-2</v>
      </c>
      <c r="AJ244" s="1"/>
      <c r="AK244" s="2">
        <f>SUMIFS('IND Balance'!E$5:E$141,'IND Balance'!$C$5:$C$141,'Service shares'!$B244,'IND Balance'!$D$5:$D$141,"*"&amp;'Service shares'!$A244)*F244</f>
        <v>0</v>
      </c>
      <c r="AL244" s="2">
        <f>SUMIFS('IND Balance'!F$5:F$141,'IND Balance'!$C$5:$C$141,'Service shares'!$B244,'IND Balance'!$D$5:$D$141,"*"&amp;'Service shares'!$A244)*G244</f>
        <v>0</v>
      </c>
      <c r="AM244" s="2">
        <f>SUMIFS('IND Balance'!G$5:G$141,'IND Balance'!$C$5:$C$141,'Service shares'!$B244,'IND Balance'!$D$5:$D$141,"*"&amp;'Service shares'!$A244)*H244</f>
        <v>0</v>
      </c>
      <c r="AN244" s="2">
        <f>SUMIFS('IND Balance'!H$5:H$141,'IND Balance'!$C$5:$C$141,'Service shares'!$B244,'IND Balance'!$D$5:$D$141,"*"&amp;'Service shares'!$A244)*I244</f>
        <v>0</v>
      </c>
      <c r="AO244" s="2">
        <f>SUMIFS('IND Balance'!I$5:I$141,'IND Balance'!$C$5:$C$141,'Service shares'!$B244,'IND Balance'!$D$5:$D$141,"*"&amp;'Service shares'!$A244)*J244</f>
        <v>0</v>
      </c>
      <c r="AP244" s="2">
        <f>SUMIFS('IND Balance'!J$5:J$141,'IND Balance'!$C$5:$C$141,'Service shares'!$B244,'IND Balance'!$D$5:$D$141,"*"&amp;'Service shares'!$A244)*K244</f>
        <v>0</v>
      </c>
      <c r="AQ244" s="2">
        <f>SUMIFS('IND Balance'!K$5:K$141,'IND Balance'!$C$5:$C$141,'Service shares'!$B244,'IND Balance'!$D$5:$D$141,"*"&amp;'Service shares'!$A244)*L244</f>
        <v>0</v>
      </c>
      <c r="AR244" s="2">
        <f>SUMIFS('IND Balance'!L$5:L$141,'IND Balance'!$C$5:$C$141,'Service shares'!$B244,'IND Balance'!$D$5:$D$141,"*"&amp;'Service shares'!$A244)*M244</f>
        <v>0</v>
      </c>
      <c r="AS244" s="2">
        <f>SUMIFS('IND Balance'!M$5:M$141,'IND Balance'!$C$5:$C$141,'Service shares'!$B244,'IND Balance'!$D$5:$D$141,"*"&amp;'Service shares'!$A244)*N244</f>
        <v>0</v>
      </c>
      <c r="AT244" s="2">
        <f>SUMIFS('IND Balance'!N$5:N$141,'IND Balance'!$C$5:$C$141,'Service shares'!$B244,'IND Balance'!$D$5:$D$141,"*"&amp;'Service shares'!$A244)*O244</f>
        <v>0</v>
      </c>
      <c r="AU244" s="2">
        <f>SUMIFS('IND Balance'!O$5:O$141,'IND Balance'!$C$5:$C$141,'Service shares'!$B244,'IND Balance'!$D$5:$D$141,"*"&amp;'Service shares'!$A244)*P244</f>
        <v>0</v>
      </c>
      <c r="AV244" s="2">
        <f>SUMIFS('IND Balance'!P$5:P$141,'IND Balance'!$C$5:$C$141,'Service shares'!$B244,'IND Balance'!$D$5:$D$141,"*"&amp;'Service shares'!$A244)*Q244</f>
        <v>0</v>
      </c>
      <c r="AW244" s="2">
        <f>SUMIFS('IND Balance'!Q$5:Q$141,'IND Balance'!$C$5:$C$141,'Service shares'!$B244,'IND Balance'!$D$5:$D$141,"*"&amp;'Service shares'!$A244)*R244</f>
        <v>0</v>
      </c>
      <c r="AX244" s="2">
        <f>SUMIFS('IND Balance'!R$5:R$141,'IND Balance'!$C$5:$C$141,'Service shares'!$B244,'IND Balance'!$D$5:$D$141,"*"&amp;'Service shares'!$A244)*S244</f>
        <v>0</v>
      </c>
      <c r="AY244" s="2">
        <f>SUMIFS('IND Balance'!S$5:S$141,'IND Balance'!$C$5:$C$141,'Service shares'!$B244,'IND Balance'!$D$5:$D$141,"*"&amp;'Service shares'!$A244)*T244</f>
        <v>0</v>
      </c>
      <c r="AZ244" s="2">
        <f>SUMIFS('IND Balance'!T$5:T$141,'IND Balance'!$C$5:$C$141,'Service shares'!$B244,'IND Balance'!$D$5:$D$141,"*"&amp;'Service shares'!$A244)*U244</f>
        <v>0</v>
      </c>
      <c r="BA244" s="2">
        <f>SUMIFS('IND Balance'!U$5:U$141,'IND Balance'!$C$5:$C$141,'Service shares'!$B244,'IND Balance'!$D$5:$D$141,"*"&amp;'Service shares'!$A244)*V244</f>
        <v>0</v>
      </c>
      <c r="BB244" s="2">
        <f>SUMIFS('IND Balance'!V$5:V$141,'IND Balance'!$C$5:$C$141,'Service shares'!$B244,'IND Balance'!$D$5:$D$141,"*"&amp;'Service shares'!$A244)*W244</f>
        <v>0</v>
      </c>
      <c r="BC244" s="2">
        <f>SUMIFS('IND Balance'!W$5:W$141,'IND Balance'!$C$5:$C$141,'Service shares'!$B244,'IND Balance'!$D$5:$D$141,"*"&amp;'Service shares'!$A244)*X244</f>
        <v>0</v>
      </c>
      <c r="BD244" s="2">
        <f>SUMIFS('IND Balance'!X$5:X$141,'IND Balance'!$C$5:$C$141,'Service shares'!$B244,'IND Balance'!$D$5:$D$141,"*"&amp;'Service shares'!$A244)*Y244</f>
        <v>0</v>
      </c>
      <c r="BE244" s="2">
        <f>SUMIFS('IND Balance'!Y$5:Y$141,'IND Balance'!$C$5:$C$141,'Service shares'!$B244,'IND Balance'!$D$5:$D$141,"*"&amp;'Service shares'!$A244)*Z244</f>
        <v>0</v>
      </c>
      <c r="BF244" s="2">
        <f>SUMIFS('IND Balance'!Z$5:Z$141,'IND Balance'!$C$5:$C$141,'Service shares'!$B244,'IND Balance'!$D$5:$D$141,"*"&amp;'Service shares'!$A244)*AA244</f>
        <v>0</v>
      </c>
      <c r="BG244" s="2">
        <f>SUMIFS('IND Balance'!AA$5:AA$141,'IND Balance'!$C$5:$C$141,'Service shares'!$B244,'IND Balance'!$D$5:$D$141,"*"&amp;'Service shares'!$A244)*AB244</f>
        <v>0</v>
      </c>
      <c r="BH244" s="2">
        <f>SUMIFS('IND Balance'!AB$5:AB$141,'IND Balance'!$C$5:$C$141,'Service shares'!$B244,'IND Balance'!$D$5:$D$141,"*"&amp;'Service shares'!$A244)*AC244</f>
        <v>0</v>
      </c>
      <c r="BI244" s="2">
        <f>SUMIFS('IND Balance'!AC$5:AC$141,'IND Balance'!$C$5:$C$141,'Service shares'!$B244,'IND Balance'!$D$5:$D$141,"*"&amp;'Service shares'!$A244)*AD244</f>
        <v>0</v>
      </c>
      <c r="BJ244" s="2">
        <f>SUMIFS('IND Balance'!AD$5:AD$141,'IND Balance'!$C$5:$C$141,'Service shares'!$B244,'IND Balance'!$D$5:$D$141,"*"&amp;'Service shares'!$A244)*AE244</f>
        <v>0</v>
      </c>
      <c r="BK244" s="2">
        <f>SUMIFS('IND Balance'!AE$5:AE$141,'IND Balance'!$C$5:$C$141,'Service shares'!$B244,'IND Balance'!$D$5:$D$141,"*"&amp;'Service shares'!$A244)*AF244</f>
        <v>0</v>
      </c>
      <c r="BL244" s="2">
        <f>SUMIFS('IND Balance'!AF$5:AF$141,'IND Balance'!$C$5:$C$141,'Service shares'!$B244,'IND Balance'!$D$5:$D$141,"*"&amp;'Service shares'!$A244)*AG244</f>
        <v>0</v>
      </c>
      <c r="BM244" s="2">
        <f>SUMIFS('IND Balance'!AG$5:AG$141,'IND Balance'!$C$5:$C$141,'Service shares'!$B244,'IND Balance'!$D$5:$D$141,"*"&amp;'Service shares'!$A244)*AH244</f>
        <v>0</v>
      </c>
      <c r="BN244" s="2">
        <f>SUMIFS('IND Balance'!AH$5:AH$141,'IND Balance'!$C$5:$C$141,'Service shares'!$B244,'IND Balance'!$D$5:$D$141,"*"&amp;'Service shares'!$A244)*AI244</f>
        <v>0</v>
      </c>
    </row>
    <row r="245" spans="1:66" x14ac:dyDescent="0.45">
      <c r="A245" t="s">
        <v>376</v>
      </c>
      <c r="B245" t="s">
        <v>49</v>
      </c>
      <c r="C245" t="s">
        <v>205</v>
      </c>
      <c r="D245" s="1">
        <v>9.0361445783132526E-3</v>
      </c>
      <c r="E245" s="1"/>
      <c r="F245" s="1">
        <f t="shared" si="48"/>
        <v>9.0361445783132526E-3</v>
      </c>
      <c r="G245" s="1">
        <f t="shared" si="51"/>
        <v>9.0361445783132526E-3</v>
      </c>
      <c r="H245" s="1">
        <f t="shared" si="51"/>
        <v>9.0361445783132526E-3</v>
      </c>
      <c r="I245" s="1">
        <f t="shared" si="51"/>
        <v>9.0361445783132526E-3</v>
      </c>
      <c r="J245" s="1">
        <f t="shared" si="51"/>
        <v>9.0361445783132526E-3</v>
      </c>
      <c r="K245" s="1">
        <f t="shared" si="51"/>
        <v>9.0361445783132526E-3</v>
      </c>
      <c r="L245" s="1">
        <f t="shared" si="51"/>
        <v>9.0361445783132526E-3</v>
      </c>
      <c r="M245" s="1">
        <f t="shared" si="51"/>
        <v>9.0361445783132526E-3</v>
      </c>
      <c r="N245" s="1">
        <f t="shared" si="51"/>
        <v>9.0361445783132526E-3</v>
      </c>
      <c r="O245" s="1">
        <f t="shared" si="51"/>
        <v>9.0361445783132526E-3</v>
      </c>
      <c r="P245" s="1">
        <f t="shared" si="51"/>
        <v>9.0361445783132526E-3</v>
      </c>
      <c r="Q245" s="1">
        <f t="shared" si="51"/>
        <v>9.0361445783132526E-3</v>
      </c>
      <c r="R245" s="1">
        <f t="shared" si="51"/>
        <v>9.0361445783132526E-3</v>
      </c>
      <c r="S245" s="1">
        <f t="shared" si="51"/>
        <v>9.0361445783132526E-3</v>
      </c>
      <c r="T245" s="1">
        <f t="shared" ref="G245:V261" si="53">$D245</f>
        <v>9.0361445783132526E-3</v>
      </c>
      <c r="U245" s="1">
        <f t="shared" si="53"/>
        <v>9.0361445783132526E-3</v>
      </c>
      <c r="V245" s="1">
        <f t="shared" si="53"/>
        <v>9.0361445783132526E-3</v>
      </c>
      <c r="W245" s="1">
        <f t="shared" si="52"/>
        <v>9.0361445783132526E-3</v>
      </c>
      <c r="X245" s="1">
        <f t="shared" si="52"/>
        <v>9.0361445783132526E-3</v>
      </c>
      <c r="Y245" s="1">
        <f t="shared" si="52"/>
        <v>9.0361445783132526E-3</v>
      </c>
      <c r="Z245" s="1">
        <f t="shared" si="52"/>
        <v>9.0361445783132526E-3</v>
      </c>
      <c r="AA245" s="1">
        <f t="shared" si="52"/>
        <v>9.0361445783132526E-3</v>
      </c>
      <c r="AB245" s="1">
        <f t="shared" si="52"/>
        <v>9.0361445783132526E-3</v>
      </c>
      <c r="AC245" s="1">
        <f t="shared" si="52"/>
        <v>9.0361445783132526E-3</v>
      </c>
      <c r="AD245" s="1">
        <f t="shared" si="52"/>
        <v>9.0361445783132526E-3</v>
      </c>
      <c r="AE245" s="1">
        <f t="shared" si="52"/>
        <v>9.0361445783132526E-3</v>
      </c>
      <c r="AF245" s="1">
        <f t="shared" si="52"/>
        <v>9.0361445783132526E-3</v>
      </c>
      <c r="AG245" s="1">
        <f t="shared" si="52"/>
        <v>9.0361445783132526E-3</v>
      </c>
      <c r="AH245" s="1">
        <f t="shared" si="52"/>
        <v>9.0361445783132526E-3</v>
      </c>
      <c r="AI245" s="1">
        <f t="shared" si="52"/>
        <v>9.0361445783132526E-3</v>
      </c>
      <c r="AJ245" s="1"/>
      <c r="AK245" s="2">
        <f>SUMIFS('IND Balance'!E$5:E$141,'IND Balance'!$C$5:$C$141,'Service shares'!$B245,'IND Balance'!$D$5:$D$141,"*"&amp;'Service shares'!$A245)*F245</f>
        <v>0</v>
      </c>
      <c r="AL245" s="2">
        <f>SUMIFS('IND Balance'!F$5:F$141,'IND Balance'!$C$5:$C$141,'Service shares'!$B245,'IND Balance'!$D$5:$D$141,"*"&amp;'Service shares'!$A245)*G245</f>
        <v>0</v>
      </c>
      <c r="AM245" s="2">
        <f>SUMIFS('IND Balance'!G$5:G$141,'IND Balance'!$C$5:$C$141,'Service shares'!$B245,'IND Balance'!$D$5:$D$141,"*"&amp;'Service shares'!$A245)*H245</f>
        <v>0</v>
      </c>
      <c r="AN245" s="2">
        <f>SUMIFS('IND Balance'!H$5:H$141,'IND Balance'!$C$5:$C$141,'Service shares'!$B245,'IND Balance'!$D$5:$D$141,"*"&amp;'Service shares'!$A245)*I245</f>
        <v>0</v>
      </c>
      <c r="AO245" s="2">
        <f>SUMIFS('IND Balance'!I$5:I$141,'IND Balance'!$C$5:$C$141,'Service shares'!$B245,'IND Balance'!$D$5:$D$141,"*"&amp;'Service shares'!$A245)*J245</f>
        <v>0</v>
      </c>
      <c r="AP245" s="2">
        <f>SUMIFS('IND Balance'!J$5:J$141,'IND Balance'!$C$5:$C$141,'Service shares'!$B245,'IND Balance'!$D$5:$D$141,"*"&amp;'Service shares'!$A245)*K245</f>
        <v>0</v>
      </c>
      <c r="AQ245" s="2">
        <f>SUMIFS('IND Balance'!K$5:K$141,'IND Balance'!$C$5:$C$141,'Service shares'!$B245,'IND Balance'!$D$5:$D$141,"*"&amp;'Service shares'!$A245)*L245</f>
        <v>0</v>
      </c>
      <c r="AR245" s="2">
        <f>SUMIFS('IND Balance'!L$5:L$141,'IND Balance'!$C$5:$C$141,'Service shares'!$B245,'IND Balance'!$D$5:$D$141,"*"&amp;'Service shares'!$A245)*M245</f>
        <v>0</v>
      </c>
      <c r="AS245" s="2">
        <f>SUMIFS('IND Balance'!M$5:M$141,'IND Balance'!$C$5:$C$141,'Service shares'!$B245,'IND Balance'!$D$5:$D$141,"*"&amp;'Service shares'!$A245)*N245</f>
        <v>0</v>
      </c>
      <c r="AT245" s="2">
        <f>SUMIFS('IND Balance'!N$5:N$141,'IND Balance'!$C$5:$C$141,'Service shares'!$B245,'IND Balance'!$D$5:$D$141,"*"&amp;'Service shares'!$A245)*O245</f>
        <v>0</v>
      </c>
      <c r="AU245" s="2">
        <f>SUMIFS('IND Balance'!O$5:O$141,'IND Balance'!$C$5:$C$141,'Service shares'!$B245,'IND Balance'!$D$5:$D$141,"*"&amp;'Service shares'!$A245)*P245</f>
        <v>0</v>
      </c>
      <c r="AV245" s="2">
        <f>SUMIFS('IND Balance'!P$5:P$141,'IND Balance'!$C$5:$C$141,'Service shares'!$B245,'IND Balance'!$D$5:$D$141,"*"&amp;'Service shares'!$A245)*Q245</f>
        <v>0</v>
      </c>
      <c r="AW245" s="2">
        <f>SUMIFS('IND Balance'!Q$5:Q$141,'IND Balance'!$C$5:$C$141,'Service shares'!$B245,'IND Balance'!$D$5:$D$141,"*"&amp;'Service shares'!$A245)*R245</f>
        <v>0</v>
      </c>
      <c r="AX245" s="2">
        <f>SUMIFS('IND Balance'!R$5:R$141,'IND Balance'!$C$5:$C$141,'Service shares'!$B245,'IND Balance'!$D$5:$D$141,"*"&amp;'Service shares'!$A245)*S245</f>
        <v>0</v>
      </c>
      <c r="AY245" s="2">
        <f>SUMIFS('IND Balance'!S$5:S$141,'IND Balance'!$C$5:$C$141,'Service shares'!$B245,'IND Balance'!$D$5:$D$141,"*"&amp;'Service shares'!$A245)*T245</f>
        <v>0</v>
      </c>
      <c r="AZ245" s="2">
        <f>SUMIFS('IND Balance'!T$5:T$141,'IND Balance'!$C$5:$C$141,'Service shares'!$B245,'IND Balance'!$D$5:$D$141,"*"&amp;'Service shares'!$A245)*U245</f>
        <v>0</v>
      </c>
      <c r="BA245" s="2">
        <f>SUMIFS('IND Balance'!U$5:U$141,'IND Balance'!$C$5:$C$141,'Service shares'!$B245,'IND Balance'!$D$5:$D$141,"*"&amp;'Service shares'!$A245)*V245</f>
        <v>0</v>
      </c>
      <c r="BB245" s="2">
        <f>SUMIFS('IND Balance'!V$5:V$141,'IND Balance'!$C$5:$C$141,'Service shares'!$B245,'IND Balance'!$D$5:$D$141,"*"&amp;'Service shares'!$A245)*W245</f>
        <v>0</v>
      </c>
      <c r="BC245" s="2">
        <f>SUMIFS('IND Balance'!W$5:W$141,'IND Balance'!$C$5:$C$141,'Service shares'!$B245,'IND Balance'!$D$5:$D$141,"*"&amp;'Service shares'!$A245)*X245</f>
        <v>0</v>
      </c>
      <c r="BD245" s="2">
        <f>SUMIFS('IND Balance'!X$5:X$141,'IND Balance'!$C$5:$C$141,'Service shares'!$B245,'IND Balance'!$D$5:$D$141,"*"&amp;'Service shares'!$A245)*Y245</f>
        <v>0</v>
      </c>
      <c r="BE245" s="2">
        <f>SUMIFS('IND Balance'!Y$5:Y$141,'IND Balance'!$C$5:$C$141,'Service shares'!$B245,'IND Balance'!$D$5:$D$141,"*"&amp;'Service shares'!$A245)*Z245</f>
        <v>0</v>
      </c>
      <c r="BF245" s="2">
        <f>SUMIFS('IND Balance'!Z$5:Z$141,'IND Balance'!$C$5:$C$141,'Service shares'!$B245,'IND Balance'!$D$5:$D$141,"*"&amp;'Service shares'!$A245)*AA245</f>
        <v>0</v>
      </c>
      <c r="BG245" s="2">
        <f>SUMIFS('IND Balance'!AA$5:AA$141,'IND Balance'!$C$5:$C$141,'Service shares'!$B245,'IND Balance'!$D$5:$D$141,"*"&amp;'Service shares'!$A245)*AB245</f>
        <v>0</v>
      </c>
      <c r="BH245" s="2">
        <f>SUMIFS('IND Balance'!AB$5:AB$141,'IND Balance'!$C$5:$C$141,'Service shares'!$B245,'IND Balance'!$D$5:$D$141,"*"&amp;'Service shares'!$A245)*AC245</f>
        <v>0</v>
      </c>
      <c r="BI245" s="2">
        <f>SUMIFS('IND Balance'!AC$5:AC$141,'IND Balance'!$C$5:$C$141,'Service shares'!$B245,'IND Balance'!$D$5:$D$141,"*"&amp;'Service shares'!$A245)*AD245</f>
        <v>0</v>
      </c>
      <c r="BJ245" s="2">
        <f>SUMIFS('IND Balance'!AD$5:AD$141,'IND Balance'!$C$5:$C$141,'Service shares'!$B245,'IND Balance'!$D$5:$D$141,"*"&amp;'Service shares'!$A245)*AE245</f>
        <v>0</v>
      </c>
      <c r="BK245" s="2">
        <f>SUMIFS('IND Balance'!AE$5:AE$141,'IND Balance'!$C$5:$C$141,'Service shares'!$B245,'IND Balance'!$D$5:$D$141,"*"&amp;'Service shares'!$A245)*AF245</f>
        <v>0</v>
      </c>
      <c r="BL245" s="2">
        <f>SUMIFS('IND Balance'!AF$5:AF$141,'IND Balance'!$C$5:$C$141,'Service shares'!$B245,'IND Balance'!$D$5:$D$141,"*"&amp;'Service shares'!$A245)*AG245</f>
        <v>0</v>
      </c>
      <c r="BM245" s="2">
        <f>SUMIFS('IND Balance'!AG$5:AG$141,'IND Balance'!$C$5:$C$141,'Service shares'!$B245,'IND Balance'!$D$5:$D$141,"*"&amp;'Service shares'!$A245)*AH245</f>
        <v>0</v>
      </c>
      <c r="BN245" s="2">
        <f>SUMIFS('IND Balance'!AH$5:AH$141,'IND Balance'!$C$5:$C$141,'Service shares'!$B245,'IND Balance'!$D$5:$D$141,"*"&amp;'Service shares'!$A245)*AI245</f>
        <v>0</v>
      </c>
    </row>
    <row r="246" spans="1:66" x14ac:dyDescent="0.45">
      <c r="A246" t="s">
        <v>376</v>
      </c>
      <c r="B246" t="s">
        <v>51</v>
      </c>
      <c r="C246" t="s">
        <v>173</v>
      </c>
      <c r="D246" s="1">
        <v>0.26209677419354838</v>
      </c>
      <c r="E246" s="1"/>
      <c r="F246" s="1">
        <f t="shared" si="48"/>
        <v>0.26209677419354838</v>
      </c>
      <c r="G246" s="1">
        <f t="shared" si="53"/>
        <v>0.26209677419354838</v>
      </c>
      <c r="H246" s="1">
        <f t="shared" si="53"/>
        <v>0.26209677419354838</v>
      </c>
      <c r="I246" s="1">
        <f t="shared" si="53"/>
        <v>0.26209677419354838</v>
      </c>
      <c r="J246" s="1">
        <f t="shared" si="53"/>
        <v>0.26209677419354838</v>
      </c>
      <c r="K246" s="1">
        <f t="shared" si="53"/>
        <v>0.26209677419354838</v>
      </c>
      <c r="L246" s="1">
        <f t="shared" si="53"/>
        <v>0.26209677419354838</v>
      </c>
      <c r="M246" s="1">
        <f t="shared" si="53"/>
        <v>0.26209677419354838</v>
      </c>
      <c r="N246" s="1">
        <f t="shared" si="53"/>
        <v>0.26209677419354838</v>
      </c>
      <c r="O246" s="1">
        <f t="shared" si="53"/>
        <v>0.26209677419354838</v>
      </c>
      <c r="P246" s="1">
        <f t="shared" si="53"/>
        <v>0.26209677419354838</v>
      </c>
      <c r="Q246" s="1">
        <f t="shared" si="53"/>
        <v>0.26209677419354838</v>
      </c>
      <c r="R246" s="1">
        <f t="shared" si="53"/>
        <v>0.26209677419354838</v>
      </c>
      <c r="S246" s="1">
        <f t="shared" si="53"/>
        <v>0.26209677419354838</v>
      </c>
      <c r="T246" s="1">
        <f t="shared" si="53"/>
        <v>0.26209677419354838</v>
      </c>
      <c r="U246" s="1">
        <f t="shared" si="53"/>
        <v>0.26209677419354838</v>
      </c>
      <c r="V246" s="1">
        <f t="shared" si="53"/>
        <v>0.26209677419354838</v>
      </c>
      <c r="W246" s="1">
        <f t="shared" si="52"/>
        <v>0.26209677419354838</v>
      </c>
      <c r="X246" s="1">
        <f t="shared" si="52"/>
        <v>0.26209677419354838</v>
      </c>
      <c r="Y246" s="1">
        <f t="shared" si="52"/>
        <v>0.26209677419354838</v>
      </c>
      <c r="Z246" s="1">
        <f t="shared" si="52"/>
        <v>0.26209677419354838</v>
      </c>
      <c r="AA246" s="1">
        <f t="shared" si="52"/>
        <v>0.26209677419354838</v>
      </c>
      <c r="AB246" s="1">
        <f t="shared" si="52"/>
        <v>0.26209677419354838</v>
      </c>
      <c r="AC246" s="1">
        <f t="shared" si="52"/>
        <v>0.26209677419354838</v>
      </c>
      <c r="AD246" s="1">
        <f t="shared" si="52"/>
        <v>0.26209677419354838</v>
      </c>
      <c r="AE246" s="1">
        <f t="shared" si="52"/>
        <v>0.26209677419354838</v>
      </c>
      <c r="AF246" s="1">
        <f t="shared" si="52"/>
        <v>0.26209677419354838</v>
      </c>
      <c r="AG246" s="1">
        <f t="shared" si="52"/>
        <v>0.26209677419354838</v>
      </c>
      <c r="AH246" s="1">
        <f t="shared" si="52"/>
        <v>0.26209677419354838</v>
      </c>
      <c r="AI246" s="1">
        <f t="shared" si="52"/>
        <v>0.26209677419354838</v>
      </c>
      <c r="AJ246" s="1"/>
      <c r="AK246" s="2">
        <f>SUMIFS('IND Balance'!E$5:E$141,'IND Balance'!$C$5:$C$141,'Service shares'!$B246,'IND Balance'!$D$5:$D$141,"*"&amp;'Service shares'!$A246)*F246</f>
        <v>0</v>
      </c>
      <c r="AL246" s="2">
        <f>SUMIFS('IND Balance'!F$5:F$141,'IND Balance'!$C$5:$C$141,'Service shares'!$B246,'IND Balance'!$D$5:$D$141,"*"&amp;'Service shares'!$A246)*G246</f>
        <v>0</v>
      </c>
      <c r="AM246" s="2">
        <f>SUMIFS('IND Balance'!G$5:G$141,'IND Balance'!$C$5:$C$141,'Service shares'!$B246,'IND Balance'!$D$5:$D$141,"*"&amp;'Service shares'!$A246)*H246</f>
        <v>0</v>
      </c>
      <c r="AN246" s="2">
        <f>SUMIFS('IND Balance'!H$5:H$141,'IND Balance'!$C$5:$C$141,'Service shares'!$B246,'IND Balance'!$D$5:$D$141,"*"&amp;'Service shares'!$A246)*I246</f>
        <v>0</v>
      </c>
      <c r="AO246" s="2">
        <f>SUMIFS('IND Balance'!I$5:I$141,'IND Balance'!$C$5:$C$141,'Service shares'!$B246,'IND Balance'!$D$5:$D$141,"*"&amp;'Service shares'!$A246)*J246</f>
        <v>0</v>
      </c>
      <c r="AP246" s="2">
        <f>SUMIFS('IND Balance'!J$5:J$141,'IND Balance'!$C$5:$C$141,'Service shares'!$B246,'IND Balance'!$D$5:$D$141,"*"&amp;'Service shares'!$A246)*K246</f>
        <v>0</v>
      </c>
      <c r="AQ246" s="2">
        <f>SUMIFS('IND Balance'!K$5:K$141,'IND Balance'!$C$5:$C$141,'Service shares'!$B246,'IND Balance'!$D$5:$D$141,"*"&amp;'Service shares'!$A246)*L246</f>
        <v>0</v>
      </c>
      <c r="AR246" s="2">
        <f>SUMIFS('IND Balance'!L$5:L$141,'IND Balance'!$C$5:$C$141,'Service shares'!$B246,'IND Balance'!$D$5:$D$141,"*"&amp;'Service shares'!$A246)*M246</f>
        <v>0</v>
      </c>
      <c r="AS246" s="2">
        <f>SUMIFS('IND Balance'!M$5:M$141,'IND Balance'!$C$5:$C$141,'Service shares'!$B246,'IND Balance'!$D$5:$D$141,"*"&amp;'Service shares'!$A246)*N246</f>
        <v>0</v>
      </c>
      <c r="AT246" s="2">
        <f>SUMIFS('IND Balance'!N$5:N$141,'IND Balance'!$C$5:$C$141,'Service shares'!$B246,'IND Balance'!$D$5:$D$141,"*"&amp;'Service shares'!$A246)*O246</f>
        <v>0</v>
      </c>
      <c r="AU246" s="2">
        <f>SUMIFS('IND Balance'!O$5:O$141,'IND Balance'!$C$5:$C$141,'Service shares'!$B246,'IND Balance'!$D$5:$D$141,"*"&amp;'Service shares'!$A246)*P246</f>
        <v>0</v>
      </c>
      <c r="AV246" s="2">
        <f>SUMIFS('IND Balance'!P$5:P$141,'IND Balance'!$C$5:$C$141,'Service shares'!$B246,'IND Balance'!$D$5:$D$141,"*"&amp;'Service shares'!$A246)*Q246</f>
        <v>0</v>
      </c>
      <c r="AW246" s="2">
        <f>SUMIFS('IND Balance'!Q$5:Q$141,'IND Balance'!$C$5:$C$141,'Service shares'!$B246,'IND Balance'!$D$5:$D$141,"*"&amp;'Service shares'!$A246)*R246</f>
        <v>0</v>
      </c>
      <c r="AX246" s="2">
        <f>SUMIFS('IND Balance'!R$5:R$141,'IND Balance'!$C$5:$C$141,'Service shares'!$B246,'IND Balance'!$D$5:$D$141,"*"&amp;'Service shares'!$A246)*S246</f>
        <v>0</v>
      </c>
      <c r="AY246" s="2">
        <f>SUMIFS('IND Balance'!S$5:S$141,'IND Balance'!$C$5:$C$141,'Service shares'!$B246,'IND Balance'!$D$5:$D$141,"*"&amp;'Service shares'!$A246)*T246</f>
        <v>0</v>
      </c>
      <c r="AZ246" s="2">
        <f>SUMIFS('IND Balance'!T$5:T$141,'IND Balance'!$C$5:$C$141,'Service shares'!$B246,'IND Balance'!$D$5:$D$141,"*"&amp;'Service shares'!$A246)*U246</f>
        <v>0</v>
      </c>
      <c r="BA246" s="2">
        <f>SUMIFS('IND Balance'!U$5:U$141,'IND Balance'!$C$5:$C$141,'Service shares'!$B246,'IND Balance'!$D$5:$D$141,"*"&amp;'Service shares'!$A246)*V246</f>
        <v>0</v>
      </c>
      <c r="BB246" s="2">
        <f>SUMIFS('IND Balance'!V$5:V$141,'IND Balance'!$C$5:$C$141,'Service shares'!$B246,'IND Balance'!$D$5:$D$141,"*"&amp;'Service shares'!$A246)*W246</f>
        <v>0</v>
      </c>
      <c r="BC246" s="2">
        <f>SUMIFS('IND Balance'!W$5:W$141,'IND Balance'!$C$5:$C$141,'Service shares'!$B246,'IND Balance'!$D$5:$D$141,"*"&amp;'Service shares'!$A246)*X246</f>
        <v>0</v>
      </c>
      <c r="BD246" s="2">
        <f>SUMIFS('IND Balance'!X$5:X$141,'IND Balance'!$C$5:$C$141,'Service shares'!$B246,'IND Balance'!$D$5:$D$141,"*"&amp;'Service shares'!$A246)*Y246</f>
        <v>0</v>
      </c>
      <c r="BE246" s="2">
        <f>SUMIFS('IND Balance'!Y$5:Y$141,'IND Balance'!$C$5:$C$141,'Service shares'!$B246,'IND Balance'!$D$5:$D$141,"*"&amp;'Service shares'!$A246)*Z246</f>
        <v>0</v>
      </c>
      <c r="BF246" s="2">
        <f>SUMIFS('IND Balance'!Z$5:Z$141,'IND Balance'!$C$5:$C$141,'Service shares'!$B246,'IND Balance'!$D$5:$D$141,"*"&amp;'Service shares'!$A246)*AA246</f>
        <v>0</v>
      </c>
      <c r="BG246" s="2">
        <f>SUMIFS('IND Balance'!AA$5:AA$141,'IND Balance'!$C$5:$C$141,'Service shares'!$B246,'IND Balance'!$D$5:$D$141,"*"&amp;'Service shares'!$A246)*AB246</f>
        <v>0</v>
      </c>
      <c r="BH246" s="2">
        <f>SUMIFS('IND Balance'!AB$5:AB$141,'IND Balance'!$C$5:$C$141,'Service shares'!$B246,'IND Balance'!$D$5:$D$141,"*"&amp;'Service shares'!$A246)*AC246</f>
        <v>0</v>
      </c>
      <c r="BI246" s="2">
        <f>SUMIFS('IND Balance'!AC$5:AC$141,'IND Balance'!$C$5:$C$141,'Service shares'!$B246,'IND Balance'!$D$5:$D$141,"*"&amp;'Service shares'!$A246)*AD246</f>
        <v>0</v>
      </c>
      <c r="BJ246" s="2">
        <f>SUMIFS('IND Balance'!AD$5:AD$141,'IND Balance'!$C$5:$C$141,'Service shares'!$B246,'IND Balance'!$D$5:$D$141,"*"&amp;'Service shares'!$A246)*AE246</f>
        <v>0</v>
      </c>
      <c r="BK246" s="2">
        <f>SUMIFS('IND Balance'!AE$5:AE$141,'IND Balance'!$C$5:$C$141,'Service shares'!$B246,'IND Balance'!$D$5:$D$141,"*"&amp;'Service shares'!$A246)*AF246</f>
        <v>0</v>
      </c>
      <c r="BL246" s="2">
        <f>SUMIFS('IND Balance'!AF$5:AF$141,'IND Balance'!$C$5:$C$141,'Service shares'!$B246,'IND Balance'!$D$5:$D$141,"*"&amp;'Service shares'!$A246)*AG246</f>
        <v>0</v>
      </c>
      <c r="BM246" s="2">
        <f>SUMIFS('IND Balance'!AG$5:AG$141,'IND Balance'!$C$5:$C$141,'Service shares'!$B246,'IND Balance'!$D$5:$D$141,"*"&amp;'Service shares'!$A246)*AH246</f>
        <v>0</v>
      </c>
      <c r="BN246" s="2">
        <f>SUMIFS('IND Balance'!AH$5:AH$141,'IND Balance'!$C$5:$C$141,'Service shares'!$B246,'IND Balance'!$D$5:$D$141,"*"&amp;'Service shares'!$A246)*AI246</f>
        <v>0</v>
      </c>
    </row>
    <row r="247" spans="1:66" x14ac:dyDescent="0.45">
      <c r="A247" t="s">
        <v>376</v>
      </c>
      <c r="B247" t="s">
        <v>51</v>
      </c>
      <c r="C247" t="s">
        <v>181</v>
      </c>
      <c r="D247" s="1">
        <v>0.57661290322580649</v>
      </c>
      <c r="E247" s="1"/>
      <c r="F247" s="1">
        <f t="shared" si="48"/>
        <v>0.57661290322580649</v>
      </c>
      <c r="G247" s="1">
        <f t="shared" si="53"/>
        <v>0.57661290322580649</v>
      </c>
      <c r="H247" s="1">
        <f t="shared" si="53"/>
        <v>0.57661290322580649</v>
      </c>
      <c r="I247" s="1">
        <f t="shared" si="53"/>
        <v>0.57661290322580649</v>
      </c>
      <c r="J247" s="1">
        <f t="shared" si="53"/>
        <v>0.57661290322580649</v>
      </c>
      <c r="K247" s="1">
        <f t="shared" si="53"/>
        <v>0.57661290322580649</v>
      </c>
      <c r="L247" s="1">
        <f t="shared" si="53"/>
        <v>0.57661290322580649</v>
      </c>
      <c r="M247" s="1">
        <f t="shared" si="53"/>
        <v>0.57661290322580649</v>
      </c>
      <c r="N247" s="1">
        <f t="shared" si="53"/>
        <v>0.57661290322580649</v>
      </c>
      <c r="O247" s="1">
        <f t="shared" si="53"/>
        <v>0.57661290322580649</v>
      </c>
      <c r="P247" s="1">
        <f t="shared" si="53"/>
        <v>0.57661290322580649</v>
      </c>
      <c r="Q247" s="1">
        <f t="shared" si="53"/>
        <v>0.57661290322580649</v>
      </c>
      <c r="R247" s="1">
        <f t="shared" si="53"/>
        <v>0.57661290322580649</v>
      </c>
      <c r="S247" s="1">
        <f t="shared" si="53"/>
        <v>0.57661290322580649</v>
      </c>
      <c r="T247" s="1">
        <f t="shared" si="53"/>
        <v>0.57661290322580649</v>
      </c>
      <c r="U247" s="1">
        <f t="shared" si="53"/>
        <v>0.57661290322580649</v>
      </c>
      <c r="V247" s="1">
        <f t="shared" si="53"/>
        <v>0.57661290322580649</v>
      </c>
      <c r="W247" s="1">
        <f t="shared" si="52"/>
        <v>0.57661290322580649</v>
      </c>
      <c r="X247" s="1">
        <f t="shared" si="52"/>
        <v>0.57661290322580649</v>
      </c>
      <c r="Y247" s="1">
        <f t="shared" si="52"/>
        <v>0.57661290322580649</v>
      </c>
      <c r="Z247" s="1">
        <f t="shared" si="52"/>
        <v>0.57661290322580649</v>
      </c>
      <c r="AA247" s="1">
        <f t="shared" si="52"/>
        <v>0.57661290322580649</v>
      </c>
      <c r="AB247" s="1">
        <f t="shared" si="52"/>
        <v>0.57661290322580649</v>
      </c>
      <c r="AC247" s="1">
        <f t="shared" si="52"/>
        <v>0.57661290322580649</v>
      </c>
      <c r="AD247" s="1">
        <f t="shared" si="52"/>
        <v>0.57661290322580649</v>
      </c>
      <c r="AE247" s="1">
        <f t="shared" si="52"/>
        <v>0.57661290322580649</v>
      </c>
      <c r="AF247" s="1">
        <f t="shared" si="52"/>
        <v>0.57661290322580649</v>
      </c>
      <c r="AG247" s="1">
        <f t="shared" si="52"/>
        <v>0.57661290322580649</v>
      </c>
      <c r="AH247" s="1">
        <f t="shared" si="52"/>
        <v>0.57661290322580649</v>
      </c>
      <c r="AI247" s="1">
        <f t="shared" si="52"/>
        <v>0.57661290322580649</v>
      </c>
      <c r="AJ247" s="1"/>
      <c r="AK247" s="2">
        <f>SUMIFS('IND Balance'!E$5:E$141,'IND Balance'!$C$5:$C$141,'Service shares'!$B247,'IND Balance'!$D$5:$D$141,"*"&amp;'Service shares'!$A247)*F247</f>
        <v>0</v>
      </c>
      <c r="AL247" s="2">
        <f>SUMIFS('IND Balance'!F$5:F$141,'IND Balance'!$C$5:$C$141,'Service shares'!$B247,'IND Balance'!$D$5:$D$141,"*"&amp;'Service shares'!$A247)*G247</f>
        <v>0</v>
      </c>
      <c r="AM247" s="2">
        <f>SUMIFS('IND Balance'!G$5:G$141,'IND Balance'!$C$5:$C$141,'Service shares'!$B247,'IND Balance'!$D$5:$D$141,"*"&amp;'Service shares'!$A247)*H247</f>
        <v>0</v>
      </c>
      <c r="AN247" s="2">
        <f>SUMIFS('IND Balance'!H$5:H$141,'IND Balance'!$C$5:$C$141,'Service shares'!$B247,'IND Balance'!$D$5:$D$141,"*"&amp;'Service shares'!$A247)*I247</f>
        <v>0</v>
      </c>
      <c r="AO247" s="2">
        <f>SUMIFS('IND Balance'!I$5:I$141,'IND Balance'!$C$5:$C$141,'Service shares'!$B247,'IND Balance'!$D$5:$D$141,"*"&amp;'Service shares'!$A247)*J247</f>
        <v>0</v>
      </c>
      <c r="AP247" s="2">
        <f>SUMIFS('IND Balance'!J$5:J$141,'IND Balance'!$C$5:$C$141,'Service shares'!$B247,'IND Balance'!$D$5:$D$141,"*"&amp;'Service shares'!$A247)*K247</f>
        <v>0</v>
      </c>
      <c r="AQ247" s="2">
        <f>SUMIFS('IND Balance'!K$5:K$141,'IND Balance'!$C$5:$C$141,'Service shares'!$B247,'IND Balance'!$D$5:$D$141,"*"&amp;'Service shares'!$A247)*L247</f>
        <v>0</v>
      </c>
      <c r="AR247" s="2">
        <f>SUMIFS('IND Balance'!L$5:L$141,'IND Balance'!$C$5:$C$141,'Service shares'!$B247,'IND Balance'!$D$5:$D$141,"*"&amp;'Service shares'!$A247)*M247</f>
        <v>0</v>
      </c>
      <c r="AS247" s="2">
        <f>SUMIFS('IND Balance'!M$5:M$141,'IND Balance'!$C$5:$C$141,'Service shares'!$B247,'IND Balance'!$D$5:$D$141,"*"&amp;'Service shares'!$A247)*N247</f>
        <v>0</v>
      </c>
      <c r="AT247" s="2">
        <f>SUMIFS('IND Balance'!N$5:N$141,'IND Balance'!$C$5:$C$141,'Service shares'!$B247,'IND Balance'!$D$5:$D$141,"*"&amp;'Service shares'!$A247)*O247</f>
        <v>0</v>
      </c>
      <c r="AU247" s="2">
        <f>SUMIFS('IND Balance'!O$5:O$141,'IND Balance'!$C$5:$C$141,'Service shares'!$B247,'IND Balance'!$D$5:$D$141,"*"&amp;'Service shares'!$A247)*P247</f>
        <v>0</v>
      </c>
      <c r="AV247" s="2">
        <f>SUMIFS('IND Balance'!P$5:P$141,'IND Balance'!$C$5:$C$141,'Service shares'!$B247,'IND Balance'!$D$5:$D$141,"*"&amp;'Service shares'!$A247)*Q247</f>
        <v>0</v>
      </c>
      <c r="AW247" s="2">
        <f>SUMIFS('IND Balance'!Q$5:Q$141,'IND Balance'!$C$5:$C$141,'Service shares'!$B247,'IND Balance'!$D$5:$D$141,"*"&amp;'Service shares'!$A247)*R247</f>
        <v>0</v>
      </c>
      <c r="AX247" s="2">
        <f>SUMIFS('IND Balance'!R$5:R$141,'IND Balance'!$C$5:$C$141,'Service shares'!$B247,'IND Balance'!$D$5:$D$141,"*"&amp;'Service shares'!$A247)*S247</f>
        <v>0</v>
      </c>
      <c r="AY247" s="2">
        <f>SUMIFS('IND Balance'!S$5:S$141,'IND Balance'!$C$5:$C$141,'Service shares'!$B247,'IND Balance'!$D$5:$D$141,"*"&amp;'Service shares'!$A247)*T247</f>
        <v>0</v>
      </c>
      <c r="AZ247" s="2">
        <f>SUMIFS('IND Balance'!T$5:T$141,'IND Balance'!$C$5:$C$141,'Service shares'!$B247,'IND Balance'!$D$5:$D$141,"*"&amp;'Service shares'!$A247)*U247</f>
        <v>0</v>
      </c>
      <c r="BA247" s="2">
        <f>SUMIFS('IND Balance'!U$5:U$141,'IND Balance'!$C$5:$C$141,'Service shares'!$B247,'IND Balance'!$D$5:$D$141,"*"&amp;'Service shares'!$A247)*V247</f>
        <v>0</v>
      </c>
      <c r="BB247" s="2">
        <f>SUMIFS('IND Balance'!V$5:V$141,'IND Balance'!$C$5:$C$141,'Service shares'!$B247,'IND Balance'!$D$5:$D$141,"*"&amp;'Service shares'!$A247)*W247</f>
        <v>0</v>
      </c>
      <c r="BC247" s="2">
        <f>SUMIFS('IND Balance'!W$5:W$141,'IND Balance'!$C$5:$C$141,'Service shares'!$B247,'IND Balance'!$D$5:$D$141,"*"&amp;'Service shares'!$A247)*X247</f>
        <v>0</v>
      </c>
      <c r="BD247" s="2">
        <f>SUMIFS('IND Balance'!X$5:X$141,'IND Balance'!$C$5:$C$141,'Service shares'!$B247,'IND Balance'!$D$5:$D$141,"*"&amp;'Service shares'!$A247)*Y247</f>
        <v>0</v>
      </c>
      <c r="BE247" s="2">
        <f>SUMIFS('IND Balance'!Y$5:Y$141,'IND Balance'!$C$5:$C$141,'Service shares'!$B247,'IND Balance'!$D$5:$D$141,"*"&amp;'Service shares'!$A247)*Z247</f>
        <v>0</v>
      </c>
      <c r="BF247" s="2">
        <f>SUMIFS('IND Balance'!Z$5:Z$141,'IND Balance'!$C$5:$C$141,'Service shares'!$B247,'IND Balance'!$D$5:$D$141,"*"&amp;'Service shares'!$A247)*AA247</f>
        <v>0</v>
      </c>
      <c r="BG247" s="2">
        <f>SUMIFS('IND Balance'!AA$5:AA$141,'IND Balance'!$C$5:$C$141,'Service shares'!$B247,'IND Balance'!$D$5:$D$141,"*"&amp;'Service shares'!$A247)*AB247</f>
        <v>0</v>
      </c>
      <c r="BH247" s="2">
        <f>SUMIFS('IND Balance'!AB$5:AB$141,'IND Balance'!$C$5:$C$141,'Service shares'!$B247,'IND Balance'!$D$5:$D$141,"*"&amp;'Service shares'!$A247)*AC247</f>
        <v>0</v>
      </c>
      <c r="BI247" s="2">
        <f>SUMIFS('IND Balance'!AC$5:AC$141,'IND Balance'!$C$5:$C$141,'Service shares'!$B247,'IND Balance'!$D$5:$D$141,"*"&amp;'Service shares'!$A247)*AD247</f>
        <v>0</v>
      </c>
      <c r="BJ247" s="2">
        <f>SUMIFS('IND Balance'!AD$5:AD$141,'IND Balance'!$C$5:$C$141,'Service shares'!$B247,'IND Balance'!$D$5:$D$141,"*"&amp;'Service shares'!$A247)*AE247</f>
        <v>0</v>
      </c>
      <c r="BK247" s="2">
        <f>SUMIFS('IND Balance'!AE$5:AE$141,'IND Balance'!$C$5:$C$141,'Service shares'!$B247,'IND Balance'!$D$5:$D$141,"*"&amp;'Service shares'!$A247)*AF247</f>
        <v>0</v>
      </c>
      <c r="BL247" s="2">
        <f>SUMIFS('IND Balance'!AF$5:AF$141,'IND Balance'!$C$5:$C$141,'Service shares'!$B247,'IND Balance'!$D$5:$D$141,"*"&amp;'Service shares'!$A247)*AG247</f>
        <v>0</v>
      </c>
      <c r="BM247" s="2">
        <f>SUMIFS('IND Balance'!AG$5:AG$141,'IND Balance'!$C$5:$C$141,'Service shares'!$B247,'IND Balance'!$D$5:$D$141,"*"&amp;'Service shares'!$A247)*AH247</f>
        <v>0</v>
      </c>
      <c r="BN247" s="2">
        <f>SUMIFS('IND Balance'!AH$5:AH$141,'IND Balance'!$C$5:$C$141,'Service shares'!$B247,'IND Balance'!$D$5:$D$141,"*"&amp;'Service shares'!$A247)*AI247</f>
        <v>0</v>
      </c>
    </row>
    <row r="248" spans="1:66" x14ac:dyDescent="0.45">
      <c r="A248" t="s">
        <v>376</v>
      </c>
      <c r="B248" t="s">
        <v>51</v>
      </c>
      <c r="C248" t="s">
        <v>188</v>
      </c>
      <c r="D248" s="1">
        <v>2.8225806451612902E-2</v>
      </c>
      <c r="E248" s="1"/>
      <c r="F248" s="1">
        <f t="shared" si="48"/>
        <v>2.8225806451612902E-2</v>
      </c>
      <c r="G248" s="1">
        <f t="shared" si="53"/>
        <v>2.8225806451612902E-2</v>
      </c>
      <c r="H248" s="1">
        <f t="shared" si="53"/>
        <v>2.8225806451612902E-2</v>
      </c>
      <c r="I248" s="1">
        <f t="shared" si="53"/>
        <v>2.8225806451612902E-2</v>
      </c>
      <c r="J248" s="1">
        <f t="shared" si="53"/>
        <v>2.8225806451612902E-2</v>
      </c>
      <c r="K248" s="1">
        <f t="shared" si="53"/>
        <v>2.8225806451612902E-2</v>
      </c>
      <c r="L248" s="1">
        <f t="shared" si="53"/>
        <v>2.8225806451612902E-2</v>
      </c>
      <c r="M248" s="1">
        <f t="shared" si="53"/>
        <v>2.8225806451612902E-2</v>
      </c>
      <c r="N248" s="1">
        <f t="shared" si="53"/>
        <v>2.8225806451612902E-2</v>
      </c>
      <c r="O248" s="1">
        <f t="shared" si="53"/>
        <v>2.8225806451612902E-2</v>
      </c>
      <c r="P248" s="1">
        <f t="shared" si="53"/>
        <v>2.8225806451612902E-2</v>
      </c>
      <c r="Q248" s="1">
        <f t="shared" si="53"/>
        <v>2.8225806451612902E-2</v>
      </c>
      <c r="R248" s="1">
        <f t="shared" si="53"/>
        <v>2.8225806451612902E-2</v>
      </c>
      <c r="S248" s="1">
        <f t="shared" si="53"/>
        <v>2.8225806451612902E-2</v>
      </c>
      <c r="T248" s="1">
        <f t="shared" si="53"/>
        <v>2.8225806451612902E-2</v>
      </c>
      <c r="U248" s="1">
        <f t="shared" si="53"/>
        <v>2.8225806451612902E-2</v>
      </c>
      <c r="V248" s="1">
        <f t="shared" si="53"/>
        <v>2.8225806451612902E-2</v>
      </c>
      <c r="W248" s="1">
        <f t="shared" si="52"/>
        <v>2.8225806451612902E-2</v>
      </c>
      <c r="X248" s="1">
        <f t="shared" si="52"/>
        <v>2.8225806451612902E-2</v>
      </c>
      <c r="Y248" s="1">
        <f t="shared" si="52"/>
        <v>2.8225806451612902E-2</v>
      </c>
      <c r="Z248" s="1">
        <f t="shared" si="52"/>
        <v>2.8225806451612902E-2</v>
      </c>
      <c r="AA248" s="1">
        <f t="shared" si="52"/>
        <v>2.8225806451612902E-2</v>
      </c>
      <c r="AB248" s="1">
        <f t="shared" si="52"/>
        <v>2.8225806451612902E-2</v>
      </c>
      <c r="AC248" s="1">
        <f t="shared" si="52"/>
        <v>2.8225806451612902E-2</v>
      </c>
      <c r="AD248" s="1">
        <f t="shared" si="52"/>
        <v>2.8225806451612902E-2</v>
      </c>
      <c r="AE248" s="1">
        <f t="shared" si="52"/>
        <v>2.8225806451612902E-2</v>
      </c>
      <c r="AF248" s="1">
        <f t="shared" si="52"/>
        <v>2.8225806451612902E-2</v>
      </c>
      <c r="AG248" s="1">
        <f t="shared" si="52"/>
        <v>2.8225806451612902E-2</v>
      </c>
      <c r="AH248" s="1">
        <f t="shared" si="52"/>
        <v>2.8225806451612902E-2</v>
      </c>
      <c r="AI248" s="1">
        <f t="shared" si="52"/>
        <v>2.8225806451612902E-2</v>
      </c>
      <c r="AJ248" s="1"/>
      <c r="AK248" s="2">
        <f>SUMIFS('IND Balance'!E$5:E$141,'IND Balance'!$C$5:$C$141,'Service shares'!$B248,'IND Balance'!$D$5:$D$141,"*"&amp;'Service shares'!$A248)*F248</f>
        <v>0</v>
      </c>
      <c r="AL248" s="2">
        <f>SUMIFS('IND Balance'!F$5:F$141,'IND Balance'!$C$5:$C$141,'Service shares'!$B248,'IND Balance'!$D$5:$D$141,"*"&amp;'Service shares'!$A248)*G248</f>
        <v>0</v>
      </c>
      <c r="AM248" s="2">
        <f>SUMIFS('IND Balance'!G$5:G$141,'IND Balance'!$C$5:$C$141,'Service shares'!$B248,'IND Balance'!$D$5:$D$141,"*"&amp;'Service shares'!$A248)*H248</f>
        <v>0</v>
      </c>
      <c r="AN248" s="2">
        <f>SUMIFS('IND Balance'!H$5:H$141,'IND Balance'!$C$5:$C$141,'Service shares'!$B248,'IND Balance'!$D$5:$D$141,"*"&amp;'Service shares'!$A248)*I248</f>
        <v>0</v>
      </c>
      <c r="AO248" s="2">
        <f>SUMIFS('IND Balance'!I$5:I$141,'IND Balance'!$C$5:$C$141,'Service shares'!$B248,'IND Balance'!$D$5:$D$141,"*"&amp;'Service shares'!$A248)*J248</f>
        <v>0</v>
      </c>
      <c r="AP248" s="2">
        <f>SUMIFS('IND Balance'!J$5:J$141,'IND Balance'!$C$5:$C$141,'Service shares'!$B248,'IND Balance'!$D$5:$D$141,"*"&amp;'Service shares'!$A248)*K248</f>
        <v>0</v>
      </c>
      <c r="AQ248" s="2">
        <f>SUMIFS('IND Balance'!K$5:K$141,'IND Balance'!$C$5:$C$141,'Service shares'!$B248,'IND Balance'!$D$5:$D$141,"*"&amp;'Service shares'!$A248)*L248</f>
        <v>0</v>
      </c>
      <c r="AR248" s="2">
        <f>SUMIFS('IND Balance'!L$5:L$141,'IND Balance'!$C$5:$C$141,'Service shares'!$B248,'IND Balance'!$D$5:$D$141,"*"&amp;'Service shares'!$A248)*M248</f>
        <v>0</v>
      </c>
      <c r="AS248" s="2">
        <f>SUMIFS('IND Balance'!M$5:M$141,'IND Balance'!$C$5:$C$141,'Service shares'!$B248,'IND Balance'!$D$5:$D$141,"*"&amp;'Service shares'!$A248)*N248</f>
        <v>0</v>
      </c>
      <c r="AT248" s="2">
        <f>SUMIFS('IND Balance'!N$5:N$141,'IND Balance'!$C$5:$C$141,'Service shares'!$B248,'IND Balance'!$D$5:$D$141,"*"&amp;'Service shares'!$A248)*O248</f>
        <v>0</v>
      </c>
      <c r="AU248" s="2">
        <f>SUMIFS('IND Balance'!O$5:O$141,'IND Balance'!$C$5:$C$141,'Service shares'!$B248,'IND Balance'!$D$5:$D$141,"*"&amp;'Service shares'!$A248)*P248</f>
        <v>0</v>
      </c>
      <c r="AV248" s="2">
        <f>SUMIFS('IND Balance'!P$5:P$141,'IND Balance'!$C$5:$C$141,'Service shares'!$B248,'IND Balance'!$D$5:$D$141,"*"&amp;'Service shares'!$A248)*Q248</f>
        <v>0</v>
      </c>
      <c r="AW248" s="2">
        <f>SUMIFS('IND Balance'!Q$5:Q$141,'IND Balance'!$C$5:$C$141,'Service shares'!$B248,'IND Balance'!$D$5:$D$141,"*"&amp;'Service shares'!$A248)*R248</f>
        <v>0</v>
      </c>
      <c r="AX248" s="2">
        <f>SUMIFS('IND Balance'!R$5:R$141,'IND Balance'!$C$5:$C$141,'Service shares'!$B248,'IND Balance'!$D$5:$D$141,"*"&amp;'Service shares'!$A248)*S248</f>
        <v>0</v>
      </c>
      <c r="AY248" s="2">
        <f>SUMIFS('IND Balance'!S$5:S$141,'IND Balance'!$C$5:$C$141,'Service shares'!$B248,'IND Balance'!$D$5:$D$141,"*"&amp;'Service shares'!$A248)*T248</f>
        <v>0</v>
      </c>
      <c r="AZ248" s="2">
        <f>SUMIFS('IND Balance'!T$5:T$141,'IND Balance'!$C$5:$C$141,'Service shares'!$B248,'IND Balance'!$D$5:$D$141,"*"&amp;'Service shares'!$A248)*U248</f>
        <v>0</v>
      </c>
      <c r="BA248" s="2">
        <f>SUMIFS('IND Balance'!U$5:U$141,'IND Balance'!$C$5:$C$141,'Service shares'!$B248,'IND Balance'!$D$5:$D$141,"*"&amp;'Service shares'!$A248)*V248</f>
        <v>0</v>
      </c>
      <c r="BB248" s="2">
        <f>SUMIFS('IND Balance'!V$5:V$141,'IND Balance'!$C$5:$C$141,'Service shares'!$B248,'IND Balance'!$D$5:$D$141,"*"&amp;'Service shares'!$A248)*W248</f>
        <v>0</v>
      </c>
      <c r="BC248" s="2">
        <f>SUMIFS('IND Balance'!W$5:W$141,'IND Balance'!$C$5:$C$141,'Service shares'!$B248,'IND Balance'!$D$5:$D$141,"*"&amp;'Service shares'!$A248)*X248</f>
        <v>0</v>
      </c>
      <c r="BD248" s="2">
        <f>SUMIFS('IND Balance'!X$5:X$141,'IND Balance'!$C$5:$C$141,'Service shares'!$B248,'IND Balance'!$D$5:$D$141,"*"&amp;'Service shares'!$A248)*Y248</f>
        <v>0</v>
      </c>
      <c r="BE248" s="2">
        <f>SUMIFS('IND Balance'!Y$5:Y$141,'IND Balance'!$C$5:$C$141,'Service shares'!$B248,'IND Balance'!$D$5:$D$141,"*"&amp;'Service shares'!$A248)*Z248</f>
        <v>0</v>
      </c>
      <c r="BF248" s="2">
        <f>SUMIFS('IND Balance'!Z$5:Z$141,'IND Balance'!$C$5:$C$141,'Service shares'!$B248,'IND Balance'!$D$5:$D$141,"*"&amp;'Service shares'!$A248)*AA248</f>
        <v>0</v>
      </c>
      <c r="BG248" s="2">
        <f>SUMIFS('IND Balance'!AA$5:AA$141,'IND Balance'!$C$5:$C$141,'Service shares'!$B248,'IND Balance'!$D$5:$D$141,"*"&amp;'Service shares'!$A248)*AB248</f>
        <v>0</v>
      </c>
      <c r="BH248" s="2">
        <f>SUMIFS('IND Balance'!AB$5:AB$141,'IND Balance'!$C$5:$C$141,'Service shares'!$B248,'IND Balance'!$D$5:$D$141,"*"&amp;'Service shares'!$A248)*AC248</f>
        <v>0</v>
      </c>
      <c r="BI248" s="2">
        <f>SUMIFS('IND Balance'!AC$5:AC$141,'IND Balance'!$C$5:$C$141,'Service shares'!$B248,'IND Balance'!$D$5:$D$141,"*"&amp;'Service shares'!$A248)*AD248</f>
        <v>0</v>
      </c>
      <c r="BJ248" s="2">
        <f>SUMIFS('IND Balance'!AD$5:AD$141,'IND Balance'!$C$5:$C$141,'Service shares'!$B248,'IND Balance'!$D$5:$D$141,"*"&amp;'Service shares'!$A248)*AE248</f>
        <v>0</v>
      </c>
      <c r="BK248" s="2">
        <f>SUMIFS('IND Balance'!AE$5:AE$141,'IND Balance'!$C$5:$C$141,'Service shares'!$B248,'IND Balance'!$D$5:$D$141,"*"&amp;'Service shares'!$A248)*AF248</f>
        <v>0</v>
      </c>
      <c r="BL248" s="2">
        <f>SUMIFS('IND Balance'!AF$5:AF$141,'IND Balance'!$C$5:$C$141,'Service shares'!$B248,'IND Balance'!$D$5:$D$141,"*"&amp;'Service shares'!$A248)*AG248</f>
        <v>0</v>
      </c>
      <c r="BM248" s="2">
        <f>SUMIFS('IND Balance'!AG$5:AG$141,'IND Balance'!$C$5:$C$141,'Service shares'!$B248,'IND Balance'!$D$5:$D$141,"*"&amp;'Service shares'!$A248)*AH248</f>
        <v>0</v>
      </c>
      <c r="BN248" s="2">
        <f>SUMIFS('IND Balance'!AH$5:AH$141,'IND Balance'!$C$5:$C$141,'Service shares'!$B248,'IND Balance'!$D$5:$D$141,"*"&amp;'Service shares'!$A248)*AI248</f>
        <v>0</v>
      </c>
    </row>
    <row r="249" spans="1:66" x14ac:dyDescent="0.45">
      <c r="A249" t="s">
        <v>376</v>
      </c>
      <c r="B249" t="s">
        <v>51</v>
      </c>
      <c r="C249" t="s">
        <v>194</v>
      </c>
      <c r="D249" s="1">
        <v>2.8225806451612902E-2</v>
      </c>
      <c r="E249" s="1"/>
      <c r="F249" s="1">
        <f t="shared" si="48"/>
        <v>2.8225806451612902E-2</v>
      </c>
      <c r="G249" s="1">
        <f t="shared" si="53"/>
        <v>2.8225806451612902E-2</v>
      </c>
      <c r="H249" s="1">
        <f t="shared" si="53"/>
        <v>2.8225806451612902E-2</v>
      </c>
      <c r="I249" s="1">
        <f t="shared" si="53"/>
        <v>2.8225806451612902E-2</v>
      </c>
      <c r="J249" s="1">
        <f t="shared" si="53"/>
        <v>2.8225806451612902E-2</v>
      </c>
      <c r="K249" s="1">
        <f t="shared" si="53"/>
        <v>2.8225806451612902E-2</v>
      </c>
      <c r="L249" s="1">
        <f t="shared" si="53"/>
        <v>2.8225806451612902E-2</v>
      </c>
      <c r="M249" s="1">
        <f t="shared" si="53"/>
        <v>2.8225806451612902E-2</v>
      </c>
      <c r="N249" s="1">
        <f t="shared" si="53"/>
        <v>2.8225806451612902E-2</v>
      </c>
      <c r="O249" s="1">
        <f t="shared" si="53"/>
        <v>2.8225806451612902E-2</v>
      </c>
      <c r="P249" s="1">
        <f t="shared" si="53"/>
        <v>2.8225806451612902E-2</v>
      </c>
      <c r="Q249" s="1">
        <f t="shared" si="53"/>
        <v>2.8225806451612902E-2</v>
      </c>
      <c r="R249" s="1">
        <f t="shared" si="53"/>
        <v>2.8225806451612902E-2</v>
      </c>
      <c r="S249" s="1">
        <f t="shared" si="53"/>
        <v>2.8225806451612902E-2</v>
      </c>
      <c r="T249" s="1">
        <f t="shared" si="53"/>
        <v>2.8225806451612902E-2</v>
      </c>
      <c r="U249" s="1">
        <f t="shared" si="53"/>
        <v>2.8225806451612902E-2</v>
      </c>
      <c r="V249" s="1">
        <f t="shared" si="53"/>
        <v>2.8225806451612902E-2</v>
      </c>
      <c r="W249" s="1">
        <f t="shared" si="52"/>
        <v>2.8225806451612902E-2</v>
      </c>
      <c r="X249" s="1">
        <f t="shared" si="52"/>
        <v>2.8225806451612902E-2</v>
      </c>
      <c r="Y249" s="1">
        <f t="shared" si="52"/>
        <v>2.8225806451612902E-2</v>
      </c>
      <c r="Z249" s="1">
        <f t="shared" si="52"/>
        <v>2.8225806451612902E-2</v>
      </c>
      <c r="AA249" s="1">
        <f t="shared" si="52"/>
        <v>2.8225806451612902E-2</v>
      </c>
      <c r="AB249" s="1">
        <f t="shared" si="52"/>
        <v>2.8225806451612902E-2</v>
      </c>
      <c r="AC249" s="1">
        <f t="shared" si="52"/>
        <v>2.8225806451612902E-2</v>
      </c>
      <c r="AD249" s="1">
        <f t="shared" si="52"/>
        <v>2.8225806451612902E-2</v>
      </c>
      <c r="AE249" s="1">
        <f t="shared" si="52"/>
        <v>2.8225806451612902E-2</v>
      </c>
      <c r="AF249" s="1">
        <f t="shared" si="52"/>
        <v>2.8225806451612902E-2</v>
      </c>
      <c r="AG249" s="1">
        <f t="shared" si="52"/>
        <v>2.8225806451612902E-2</v>
      </c>
      <c r="AH249" s="1">
        <f t="shared" si="52"/>
        <v>2.8225806451612902E-2</v>
      </c>
      <c r="AI249" s="1">
        <f t="shared" si="52"/>
        <v>2.8225806451612902E-2</v>
      </c>
      <c r="AJ249" s="1"/>
      <c r="AK249" s="2">
        <f>SUMIFS('IND Balance'!E$5:E$141,'IND Balance'!$C$5:$C$141,'Service shares'!$B249,'IND Balance'!$D$5:$D$141,"*"&amp;'Service shares'!$A249)*F249</f>
        <v>0</v>
      </c>
      <c r="AL249" s="2">
        <f>SUMIFS('IND Balance'!F$5:F$141,'IND Balance'!$C$5:$C$141,'Service shares'!$B249,'IND Balance'!$D$5:$D$141,"*"&amp;'Service shares'!$A249)*G249</f>
        <v>0</v>
      </c>
      <c r="AM249" s="2">
        <f>SUMIFS('IND Balance'!G$5:G$141,'IND Balance'!$C$5:$C$141,'Service shares'!$B249,'IND Balance'!$D$5:$D$141,"*"&amp;'Service shares'!$A249)*H249</f>
        <v>0</v>
      </c>
      <c r="AN249" s="2">
        <f>SUMIFS('IND Balance'!H$5:H$141,'IND Balance'!$C$5:$C$141,'Service shares'!$B249,'IND Balance'!$D$5:$D$141,"*"&amp;'Service shares'!$A249)*I249</f>
        <v>0</v>
      </c>
      <c r="AO249" s="2">
        <f>SUMIFS('IND Balance'!I$5:I$141,'IND Balance'!$C$5:$C$141,'Service shares'!$B249,'IND Balance'!$D$5:$D$141,"*"&amp;'Service shares'!$A249)*J249</f>
        <v>0</v>
      </c>
      <c r="AP249" s="2">
        <f>SUMIFS('IND Balance'!J$5:J$141,'IND Balance'!$C$5:$C$141,'Service shares'!$B249,'IND Balance'!$D$5:$D$141,"*"&amp;'Service shares'!$A249)*K249</f>
        <v>0</v>
      </c>
      <c r="AQ249" s="2">
        <f>SUMIFS('IND Balance'!K$5:K$141,'IND Balance'!$C$5:$C$141,'Service shares'!$B249,'IND Balance'!$D$5:$D$141,"*"&amp;'Service shares'!$A249)*L249</f>
        <v>0</v>
      </c>
      <c r="AR249" s="2">
        <f>SUMIFS('IND Balance'!L$5:L$141,'IND Balance'!$C$5:$C$141,'Service shares'!$B249,'IND Balance'!$D$5:$D$141,"*"&amp;'Service shares'!$A249)*M249</f>
        <v>0</v>
      </c>
      <c r="AS249" s="2">
        <f>SUMIFS('IND Balance'!M$5:M$141,'IND Balance'!$C$5:$C$141,'Service shares'!$B249,'IND Balance'!$D$5:$D$141,"*"&amp;'Service shares'!$A249)*N249</f>
        <v>0</v>
      </c>
      <c r="AT249" s="2">
        <f>SUMIFS('IND Balance'!N$5:N$141,'IND Balance'!$C$5:$C$141,'Service shares'!$B249,'IND Balance'!$D$5:$D$141,"*"&amp;'Service shares'!$A249)*O249</f>
        <v>0</v>
      </c>
      <c r="AU249" s="2">
        <f>SUMIFS('IND Balance'!O$5:O$141,'IND Balance'!$C$5:$C$141,'Service shares'!$B249,'IND Balance'!$D$5:$D$141,"*"&amp;'Service shares'!$A249)*P249</f>
        <v>0</v>
      </c>
      <c r="AV249" s="2">
        <f>SUMIFS('IND Balance'!P$5:P$141,'IND Balance'!$C$5:$C$141,'Service shares'!$B249,'IND Balance'!$D$5:$D$141,"*"&amp;'Service shares'!$A249)*Q249</f>
        <v>0</v>
      </c>
      <c r="AW249" s="2">
        <f>SUMIFS('IND Balance'!Q$5:Q$141,'IND Balance'!$C$5:$C$141,'Service shares'!$B249,'IND Balance'!$D$5:$D$141,"*"&amp;'Service shares'!$A249)*R249</f>
        <v>0</v>
      </c>
      <c r="AX249" s="2">
        <f>SUMIFS('IND Balance'!R$5:R$141,'IND Balance'!$C$5:$C$141,'Service shares'!$B249,'IND Balance'!$D$5:$D$141,"*"&amp;'Service shares'!$A249)*S249</f>
        <v>0</v>
      </c>
      <c r="AY249" s="2">
        <f>SUMIFS('IND Balance'!S$5:S$141,'IND Balance'!$C$5:$C$141,'Service shares'!$B249,'IND Balance'!$D$5:$D$141,"*"&amp;'Service shares'!$A249)*T249</f>
        <v>0</v>
      </c>
      <c r="AZ249" s="2">
        <f>SUMIFS('IND Balance'!T$5:T$141,'IND Balance'!$C$5:$C$141,'Service shares'!$B249,'IND Balance'!$D$5:$D$141,"*"&amp;'Service shares'!$A249)*U249</f>
        <v>0</v>
      </c>
      <c r="BA249" s="2">
        <f>SUMIFS('IND Balance'!U$5:U$141,'IND Balance'!$C$5:$C$141,'Service shares'!$B249,'IND Balance'!$D$5:$D$141,"*"&amp;'Service shares'!$A249)*V249</f>
        <v>0</v>
      </c>
      <c r="BB249" s="2">
        <f>SUMIFS('IND Balance'!V$5:V$141,'IND Balance'!$C$5:$C$141,'Service shares'!$B249,'IND Balance'!$D$5:$D$141,"*"&amp;'Service shares'!$A249)*W249</f>
        <v>0</v>
      </c>
      <c r="BC249" s="2">
        <f>SUMIFS('IND Balance'!W$5:W$141,'IND Balance'!$C$5:$C$141,'Service shares'!$B249,'IND Balance'!$D$5:$D$141,"*"&amp;'Service shares'!$A249)*X249</f>
        <v>0</v>
      </c>
      <c r="BD249" s="2">
        <f>SUMIFS('IND Balance'!X$5:X$141,'IND Balance'!$C$5:$C$141,'Service shares'!$B249,'IND Balance'!$D$5:$D$141,"*"&amp;'Service shares'!$A249)*Y249</f>
        <v>0</v>
      </c>
      <c r="BE249" s="2">
        <f>SUMIFS('IND Balance'!Y$5:Y$141,'IND Balance'!$C$5:$C$141,'Service shares'!$B249,'IND Balance'!$D$5:$D$141,"*"&amp;'Service shares'!$A249)*Z249</f>
        <v>0</v>
      </c>
      <c r="BF249" s="2">
        <f>SUMIFS('IND Balance'!Z$5:Z$141,'IND Balance'!$C$5:$C$141,'Service shares'!$B249,'IND Balance'!$D$5:$D$141,"*"&amp;'Service shares'!$A249)*AA249</f>
        <v>0</v>
      </c>
      <c r="BG249" s="2">
        <f>SUMIFS('IND Balance'!AA$5:AA$141,'IND Balance'!$C$5:$C$141,'Service shares'!$B249,'IND Balance'!$D$5:$D$141,"*"&amp;'Service shares'!$A249)*AB249</f>
        <v>0</v>
      </c>
      <c r="BH249" s="2">
        <f>SUMIFS('IND Balance'!AB$5:AB$141,'IND Balance'!$C$5:$C$141,'Service shares'!$B249,'IND Balance'!$D$5:$D$141,"*"&amp;'Service shares'!$A249)*AC249</f>
        <v>0</v>
      </c>
      <c r="BI249" s="2">
        <f>SUMIFS('IND Balance'!AC$5:AC$141,'IND Balance'!$C$5:$C$141,'Service shares'!$B249,'IND Balance'!$D$5:$D$141,"*"&amp;'Service shares'!$A249)*AD249</f>
        <v>0</v>
      </c>
      <c r="BJ249" s="2">
        <f>SUMIFS('IND Balance'!AD$5:AD$141,'IND Balance'!$C$5:$C$141,'Service shares'!$B249,'IND Balance'!$D$5:$D$141,"*"&amp;'Service shares'!$A249)*AE249</f>
        <v>0</v>
      </c>
      <c r="BK249" s="2">
        <f>SUMIFS('IND Balance'!AE$5:AE$141,'IND Balance'!$C$5:$C$141,'Service shares'!$B249,'IND Balance'!$D$5:$D$141,"*"&amp;'Service shares'!$A249)*AF249</f>
        <v>0</v>
      </c>
      <c r="BL249" s="2">
        <f>SUMIFS('IND Balance'!AF$5:AF$141,'IND Balance'!$C$5:$C$141,'Service shares'!$B249,'IND Balance'!$D$5:$D$141,"*"&amp;'Service shares'!$A249)*AG249</f>
        <v>0</v>
      </c>
      <c r="BM249" s="2">
        <f>SUMIFS('IND Balance'!AG$5:AG$141,'IND Balance'!$C$5:$C$141,'Service shares'!$B249,'IND Balance'!$D$5:$D$141,"*"&amp;'Service shares'!$A249)*AH249</f>
        <v>0</v>
      </c>
      <c r="BN249" s="2">
        <f>SUMIFS('IND Balance'!AH$5:AH$141,'IND Balance'!$C$5:$C$141,'Service shares'!$B249,'IND Balance'!$D$5:$D$141,"*"&amp;'Service shares'!$A249)*AI249</f>
        <v>0</v>
      </c>
    </row>
    <row r="250" spans="1:66" x14ac:dyDescent="0.45">
      <c r="A250" t="s">
        <v>376</v>
      </c>
      <c r="B250" t="s">
        <v>51</v>
      </c>
      <c r="C250" t="s">
        <v>199</v>
      </c>
      <c r="D250" s="1">
        <v>7.2580645161290328E-2</v>
      </c>
      <c r="E250" s="1"/>
      <c r="F250" s="1">
        <f t="shared" si="48"/>
        <v>7.2580645161290328E-2</v>
      </c>
      <c r="G250" s="1">
        <f t="shared" si="53"/>
        <v>7.2580645161290328E-2</v>
      </c>
      <c r="H250" s="1">
        <f t="shared" si="53"/>
        <v>7.2580645161290328E-2</v>
      </c>
      <c r="I250" s="1">
        <f t="shared" si="53"/>
        <v>7.2580645161290328E-2</v>
      </c>
      <c r="J250" s="1">
        <f t="shared" si="53"/>
        <v>7.2580645161290328E-2</v>
      </c>
      <c r="K250" s="1">
        <f t="shared" si="53"/>
        <v>7.2580645161290328E-2</v>
      </c>
      <c r="L250" s="1">
        <f t="shared" si="53"/>
        <v>7.2580645161290328E-2</v>
      </c>
      <c r="M250" s="1">
        <f t="shared" si="53"/>
        <v>7.2580645161290328E-2</v>
      </c>
      <c r="N250" s="1">
        <f t="shared" si="53"/>
        <v>7.2580645161290328E-2</v>
      </c>
      <c r="O250" s="1">
        <f t="shared" si="53"/>
        <v>7.2580645161290328E-2</v>
      </c>
      <c r="P250" s="1">
        <f t="shared" si="53"/>
        <v>7.2580645161290328E-2</v>
      </c>
      <c r="Q250" s="1">
        <f t="shared" si="53"/>
        <v>7.2580645161290328E-2</v>
      </c>
      <c r="R250" s="1">
        <f t="shared" si="53"/>
        <v>7.2580645161290328E-2</v>
      </c>
      <c r="S250" s="1">
        <f t="shared" si="53"/>
        <v>7.2580645161290328E-2</v>
      </c>
      <c r="T250" s="1">
        <f t="shared" si="53"/>
        <v>7.2580645161290328E-2</v>
      </c>
      <c r="U250" s="1">
        <f t="shared" si="53"/>
        <v>7.2580645161290328E-2</v>
      </c>
      <c r="V250" s="1">
        <f t="shared" si="53"/>
        <v>7.2580645161290328E-2</v>
      </c>
      <c r="W250" s="1">
        <f t="shared" si="52"/>
        <v>7.2580645161290328E-2</v>
      </c>
      <c r="X250" s="1">
        <f t="shared" si="52"/>
        <v>7.2580645161290328E-2</v>
      </c>
      <c r="Y250" s="1">
        <f t="shared" si="52"/>
        <v>7.2580645161290328E-2</v>
      </c>
      <c r="Z250" s="1">
        <f t="shared" si="52"/>
        <v>7.2580645161290328E-2</v>
      </c>
      <c r="AA250" s="1">
        <f t="shared" si="52"/>
        <v>7.2580645161290328E-2</v>
      </c>
      <c r="AB250" s="1">
        <f t="shared" si="52"/>
        <v>7.2580645161290328E-2</v>
      </c>
      <c r="AC250" s="1">
        <f t="shared" si="52"/>
        <v>7.2580645161290328E-2</v>
      </c>
      <c r="AD250" s="1">
        <f t="shared" si="52"/>
        <v>7.2580645161290328E-2</v>
      </c>
      <c r="AE250" s="1">
        <f t="shared" si="52"/>
        <v>7.2580645161290328E-2</v>
      </c>
      <c r="AF250" s="1">
        <f t="shared" si="52"/>
        <v>7.2580645161290328E-2</v>
      </c>
      <c r="AG250" s="1">
        <f t="shared" si="52"/>
        <v>7.2580645161290328E-2</v>
      </c>
      <c r="AH250" s="1">
        <f t="shared" si="52"/>
        <v>7.2580645161290328E-2</v>
      </c>
      <c r="AI250" s="1">
        <f t="shared" si="52"/>
        <v>7.2580645161290328E-2</v>
      </c>
      <c r="AJ250" s="1"/>
      <c r="AK250" s="2">
        <f>SUMIFS('IND Balance'!E$5:E$141,'IND Balance'!$C$5:$C$141,'Service shares'!$B250,'IND Balance'!$D$5:$D$141,"*"&amp;'Service shares'!$A250)*F250</f>
        <v>0</v>
      </c>
      <c r="AL250" s="2">
        <f>SUMIFS('IND Balance'!F$5:F$141,'IND Balance'!$C$5:$C$141,'Service shares'!$B250,'IND Balance'!$D$5:$D$141,"*"&amp;'Service shares'!$A250)*G250</f>
        <v>0</v>
      </c>
      <c r="AM250" s="2">
        <f>SUMIFS('IND Balance'!G$5:G$141,'IND Balance'!$C$5:$C$141,'Service shares'!$B250,'IND Balance'!$D$5:$D$141,"*"&amp;'Service shares'!$A250)*H250</f>
        <v>0</v>
      </c>
      <c r="AN250" s="2">
        <f>SUMIFS('IND Balance'!H$5:H$141,'IND Balance'!$C$5:$C$141,'Service shares'!$B250,'IND Balance'!$D$5:$D$141,"*"&amp;'Service shares'!$A250)*I250</f>
        <v>0</v>
      </c>
      <c r="AO250" s="2">
        <f>SUMIFS('IND Balance'!I$5:I$141,'IND Balance'!$C$5:$C$141,'Service shares'!$B250,'IND Balance'!$D$5:$D$141,"*"&amp;'Service shares'!$A250)*J250</f>
        <v>0</v>
      </c>
      <c r="AP250" s="2">
        <f>SUMIFS('IND Balance'!J$5:J$141,'IND Balance'!$C$5:$C$141,'Service shares'!$B250,'IND Balance'!$D$5:$D$141,"*"&amp;'Service shares'!$A250)*K250</f>
        <v>0</v>
      </c>
      <c r="AQ250" s="2">
        <f>SUMIFS('IND Balance'!K$5:K$141,'IND Balance'!$C$5:$C$141,'Service shares'!$B250,'IND Balance'!$D$5:$D$141,"*"&amp;'Service shares'!$A250)*L250</f>
        <v>0</v>
      </c>
      <c r="AR250" s="2">
        <f>SUMIFS('IND Balance'!L$5:L$141,'IND Balance'!$C$5:$C$141,'Service shares'!$B250,'IND Balance'!$D$5:$D$141,"*"&amp;'Service shares'!$A250)*M250</f>
        <v>0</v>
      </c>
      <c r="AS250" s="2">
        <f>SUMIFS('IND Balance'!M$5:M$141,'IND Balance'!$C$5:$C$141,'Service shares'!$B250,'IND Balance'!$D$5:$D$141,"*"&amp;'Service shares'!$A250)*N250</f>
        <v>0</v>
      </c>
      <c r="AT250" s="2">
        <f>SUMIFS('IND Balance'!N$5:N$141,'IND Balance'!$C$5:$C$141,'Service shares'!$B250,'IND Balance'!$D$5:$D$141,"*"&amp;'Service shares'!$A250)*O250</f>
        <v>0</v>
      </c>
      <c r="AU250" s="2">
        <f>SUMIFS('IND Balance'!O$5:O$141,'IND Balance'!$C$5:$C$141,'Service shares'!$B250,'IND Balance'!$D$5:$D$141,"*"&amp;'Service shares'!$A250)*P250</f>
        <v>0</v>
      </c>
      <c r="AV250" s="2">
        <f>SUMIFS('IND Balance'!P$5:P$141,'IND Balance'!$C$5:$C$141,'Service shares'!$B250,'IND Balance'!$D$5:$D$141,"*"&amp;'Service shares'!$A250)*Q250</f>
        <v>0</v>
      </c>
      <c r="AW250" s="2">
        <f>SUMIFS('IND Balance'!Q$5:Q$141,'IND Balance'!$C$5:$C$141,'Service shares'!$B250,'IND Balance'!$D$5:$D$141,"*"&amp;'Service shares'!$A250)*R250</f>
        <v>0</v>
      </c>
      <c r="AX250" s="2">
        <f>SUMIFS('IND Balance'!R$5:R$141,'IND Balance'!$C$5:$C$141,'Service shares'!$B250,'IND Balance'!$D$5:$D$141,"*"&amp;'Service shares'!$A250)*S250</f>
        <v>0</v>
      </c>
      <c r="AY250" s="2">
        <f>SUMIFS('IND Balance'!S$5:S$141,'IND Balance'!$C$5:$C$141,'Service shares'!$B250,'IND Balance'!$D$5:$D$141,"*"&amp;'Service shares'!$A250)*T250</f>
        <v>0</v>
      </c>
      <c r="AZ250" s="2">
        <f>SUMIFS('IND Balance'!T$5:T$141,'IND Balance'!$C$5:$C$141,'Service shares'!$B250,'IND Balance'!$D$5:$D$141,"*"&amp;'Service shares'!$A250)*U250</f>
        <v>0</v>
      </c>
      <c r="BA250" s="2">
        <f>SUMIFS('IND Balance'!U$5:U$141,'IND Balance'!$C$5:$C$141,'Service shares'!$B250,'IND Balance'!$D$5:$D$141,"*"&amp;'Service shares'!$A250)*V250</f>
        <v>0</v>
      </c>
      <c r="BB250" s="2">
        <f>SUMIFS('IND Balance'!V$5:V$141,'IND Balance'!$C$5:$C$141,'Service shares'!$B250,'IND Balance'!$D$5:$D$141,"*"&amp;'Service shares'!$A250)*W250</f>
        <v>0</v>
      </c>
      <c r="BC250" s="2">
        <f>SUMIFS('IND Balance'!W$5:W$141,'IND Balance'!$C$5:$C$141,'Service shares'!$B250,'IND Balance'!$D$5:$D$141,"*"&amp;'Service shares'!$A250)*X250</f>
        <v>0</v>
      </c>
      <c r="BD250" s="2">
        <f>SUMIFS('IND Balance'!X$5:X$141,'IND Balance'!$C$5:$C$141,'Service shares'!$B250,'IND Balance'!$D$5:$D$141,"*"&amp;'Service shares'!$A250)*Y250</f>
        <v>0</v>
      </c>
      <c r="BE250" s="2">
        <f>SUMIFS('IND Balance'!Y$5:Y$141,'IND Balance'!$C$5:$C$141,'Service shares'!$B250,'IND Balance'!$D$5:$D$141,"*"&amp;'Service shares'!$A250)*Z250</f>
        <v>0</v>
      </c>
      <c r="BF250" s="2">
        <f>SUMIFS('IND Balance'!Z$5:Z$141,'IND Balance'!$C$5:$C$141,'Service shares'!$B250,'IND Balance'!$D$5:$D$141,"*"&amp;'Service shares'!$A250)*AA250</f>
        <v>0</v>
      </c>
      <c r="BG250" s="2">
        <f>SUMIFS('IND Balance'!AA$5:AA$141,'IND Balance'!$C$5:$C$141,'Service shares'!$B250,'IND Balance'!$D$5:$D$141,"*"&amp;'Service shares'!$A250)*AB250</f>
        <v>0</v>
      </c>
      <c r="BH250" s="2">
        <f>SUMIFS('IND Balance'!AB$5:AB$141,'IND Balance'!$C$5:$C$141,'Service shares'!$B250,'IND Balance'!$D$5:$D$141,"*"&amp;'Service shares'!$A250)*AC250</f>
        <v>0</v>
      </c>
      <c r="BI250" s="2">
        <f>SUMIFS('IND Balance'!AC$5:AC$141,'IND Balance'!$C$5:$C$141,'Service shares'!$B250,'IND Balance'!$D$5:$D$141,"*"&amp;'Service shares'!$A250)*AD250</f>
        <v>0</v>
      </c>
      <c r="BJ250" s="2">
        <f>SUMIFS('IND Balance'!AD$5:AD$141,'IND Balance'!$C$5:$C$141,'Service shares'!$B250,'IND Balance'!$D$5:$D$141,"*"&amp;'Service shares'!$A250)*AE250</f>
        <v>0</v>
      </c>
      <c r="BK250" s="2">
        <f>SUMIFS('IND Balance'!AE$5:AE$141,'IND Balance'!$C$5:$C$141,'Service shares'!$B250,'IND Balance'!$D$5:$D$141,"*"&amp;'Service shares'!$A250)*AF250</f>
        <v>0</v>
      </c>
      <c r="BL250" s="2">
        <f>SUMIFS('IND Balance'!AF$5:AF$141,'IND Balance'!$C$5:$C$141,'Service shares'!$B250,'IND Balance'!$D$5:$D$141,"*"&amp;'Service shares'!$A250)*AG250</f>
        <v>0</v>
      </c>
      <c r="BM250" s="2">
        <f>SUMIFS('IND Balance'!AG$5:AG$141,'IND Balance'!$C$5:$C$141,'Service shares'!$B250,'IND Balance'!$D$5:$D$141,"*"&amp;'Service shares'!$A250)*AH250</f>
        <v>0</v>
      </c>
      <c r="BN250" s="2">
        <f>SUMIFS('IND Balance'!AH$5:AH$141,'IND Balance'!$C$5:$C$141,'Service shares'!$B250,'IND Balance'!$D$5:$D$141,"*"&amp;'Service shares'!$A250)*AI250</f>
        <v>0</v>
      </c>
    </row>
    <row r="251" spans="1:66" x14ac:dyDescent="0.45">
      <c r="A251" t="s">
        <v>376</v>
      </c>
      <c r="B251" t="s">
        <v>51</v>
      </c>
      <c r="C251" t="s">
        <v>205</v>
      </c>
      <c r="D251" s="1">
        <v>3.2258064516129031E-2</v>
      </c>
      <c r="E251" s="1"/>
      <c r="F251" s="1">
        <f t="shared" si="48"/>
        <v>3.2258064516129031E-2</v>
      </c>
      <c r="G251" s="1">
        <f t="shared" si="53"/>
        <v>3.2258064516129031E-2</v>
      </c>
      <c r="H251" s="1">
        <f t="shared" si="53"/>
        <v>3.2258064516129031E-2</v>
      </c>
      <c r="I251" s="1">
        <f t="shared" si="53"/>
        <v>3.2258064516129031E-2</v>
      </c>
      <c r="J251" s="1">
        <f t="shared" si="53"/>
        <v>3.2258064516129031E-2</v>
      </c>
      <c r="K251" s="1">
        <f t="shared" si="53"/>
        <v>3.2258064516129031E-2</v>
      </c>
      <c r="L251" s="1">
        <f t="shared" si="53"/>
        <v>3.2258064516129031E-2</v>
      </c>
      <c r="M251" s="1">
        <f t="shared" si="53"/>
        <v>3.2258064516129031E-2</v>
      </c>
      <c r="N251" s="1">
        <f t="shared" si="53"/>
        <v>3.2258064516129031E-2</v>
      </c>
      <c r="O251" s="1">
        <f t="shared" si="53"/>
        <v>3.2258064516129031E-2</v>
      </c>
      <c r="P251" s="1">
        <f t="shared" si="53"/>
        <v>3.2258064516129031E-2</v>
      </c>
      <c r="Q251" s="1">
        <f t="shared" si="53"/>
        <v>3.2258064516129031E-2</v>
      </c>
      <c r="R251" s="1">
        <f t="shared" si="53"/>
        <v>3.2258064516129031E-2</v>
      </c>
      <c r="S251" s="1">
        <f t="shared" si="53"/>
        <v>3.2258064516129031E-2</v>
      </c>
      <c r="T251" s="1">
        <f t="shared" si="53"/>
        <v>3.2258064516129031E-2</v>
      </c>
      <c r="U251" s="1">
        <f t="shared" si="53"/>
        <v>3.2258064516129031E-2</v>
      </c>
      <c r="V251" s="1">
        <f t="shared" si="53"/>
        <v>3.2258064516129031E-2</v>
      </c>
      <c r="W251" s="1">
        <f t="shared" si="52"/>
        <v>3.2258064516129031E-2</v>
      </c>
      <c r="X251" s="1">
        <f t="shared" si="52"/>
        <v>3.2258064516129031E-2</v>
      </c>
      <c r="Y251" s="1">
        <f t="shared" si="52"/>
        <v>3.2258064516129031E-2</v>
      </c>
      <c r="Z251" s="1">
        <f t="shared" si="52"/>
        <v>3.2258064516129031E-2</v>
      </c>
      <c r="AA251" s="1">
        <f t="shared" si="52"/>
        <v>3.2258064516129031E-2</v>
      </c>
      <c r="AB251" s="1">
        <f t="shared" si="52"/>
        <v>3.2258064516129031E-2</v>
      </c>
      <c r="AC251" s="1">
        <f t="shared" si="52"/>
        <v>3.2258064516129031E-2</v>
      </c>
      <c r="AD251" s="1">
        <f t="shared" si="52"/>
        <v>3.2258064516129031E-2</v>
      </c>
      <c r="AE251" s="1">
        <f t="shared" si="52"/>
        <v>3.2258064516129031E-2</v>
      </c>
      <c r="AF251" s="1">
        <f t="shared" si="52"/>
        <v>3.2258064516129031E-2</v>
      </c>
      <c r="AG251" s="1">
        <f t="shared" si="52"/>
        <v>3.2258064516129031E-2</v>
      </c>
      <c r="AH251" s="1">
        <f t="shared" si="52"/>
        <v>3.2258064516129031E-2</v>
      </c>
      <c r="AI251" s="1">
        <f t="shared" si="52"/>
        <v>3.2258064516129031E-2</v>
      </c>
      <c r="AJ251" s="1"/>
      <c r="AK251" s="2">
        <f>SUMIFS('IND Balance'!E$5:E$141,'IND Balance'!$C$5:$C$141,'Service shares'!$B251,'IND Balance'!$D$5:$D$141,"*"&amp;'Service shares'!$A251)*F251</f>
        <v>0</v>
      </c>
      <c r="AL251" s="2">
        <f>SUMIFS('IND Balance'!F$5:F$141,'IND Balance'!$C$5:$C$141,'Service shares'!$B251,'IND Balance'!$D$5:$D$141,"*"&amp;'Service shares'!$A251)*G251</f>
        <v>0</v>
      </c>
      <c r="AM251" s="2">
        <f>SUMIFS('IND Balance'!G$5:G$141,'IND Balance'!$C$5:$C$141,'Service shares'!$B251,'IND Balance'!$D$5:$D$141,"*"&amp;'Service shares'!$A251)*H251</f>
        <v>0</v>
      </c>
      <c r="AN251" s="2">
        <f>SUMIFS('IND Balance'!H$5:H$141,'IND Balance'!$C$5:$C$141,'Service shares'!$B251,'IND Balance'!$D$5:$D$141,"*"&amp;'Service shares'!$A251)*I251</f>
        <v>0</v>
      </c>
      <c r="AO251" s="2">
        <f>SUMIFS('IND Balance'!I$5:I$141,'IND Balance'!$C$5:$C$141,'Service shares'!$B251,'IND Balance'!$D$5:$D$141,"*"&amp;'Service shares'!$A251)*J251</f>
        <v>0</v>
      </c>
      <c r="AP251" s="2">
        <f>SUMIFS('IND Balance'!J$5:J$141,'IND Balance'!$C$5:$C$141,'Service shares'!$B251,'IND Balance'!$D$5:$D$141,"*"&amp;'Service shares'!$A251)*K251</f>
        <v>0</v>
      </c>
      <c r="AQ251" s="2">
        <f>SUMIFS('IND Balance'!K$5:K$141,'IND Balance'!$C$5:$C$141,'Service shares'!$B251,'IND Balance'!$D$5:$D$141,"*"&amp;'Service shares'!$A251)*L251</f>
        <v>0</v>
      </c>
      <c r="AR251" s="2">
        <f>SUMIFS('IND Balance'!L$5:L$141,'IND Balance'!$C$5:$C$141,'Service shares'!$B251,'IND Balance'!$D$5:$D$141,"*"&amp;'Service shares'!$A251)*M251</f>
        <v>0</v>
      </c>
      <c r="AS251" s="2">
        <f>SUMIFS('IND Balance'!M$5:M$141,'IND Balance'!$C$5:$C$141,'Service shares'!$B251,'IND Balance'!$D$5:$D$141,"*"&amp;'Service shares'!$A251)*N251</f>
        <v>0</v>
      </c>
      <c r="AT251" s="2">
        <f>SUMIFS('IND Balance'!N$5:N$141,'IND Balance'!$C$5:$C$141,'Service shares'!$B251,'IND Balance'!$D$5:$D$141,"*"&amp;'Service shares'!$A251)*O251</f>
        <v>0</v>
      </c>
      <c r="AU251" s="2">
        <f>SUMIFS('IND Balance'!O$5:O$141,'IND Balance'!$C$5:$C$141,'Service shares'!$B251,'IND Balance'!$D$5:$D$141,"*"&amp;'Service shares'!$A251)*P251</f>
        <v>0</v>
      </c>
      <c r="AV251" s="2">
        <f>SUMIFS('IND Balance'!P$5:P$141,'IND Balance'!$C$5:$C$141,'Service shares'!$B251,'IND Balance'!$D$5:$D$141,"*"&amp;'Service shares'!$A251)*Q251</f>
        <v>0</v>
      </c>
      <c r="AW251" s="2">
        <f>SUMIFS('IND Balance'!Q$5:Q$141,'IND Balance'!$C$5:$C$141,'Service shares'!$B251,'IND Balance'!$D$5:$D$141,"*"&amp;'Service shares'!$A251)*R251</f>
        <v>0</v>
      </c>
      <c r="AX251" s="2">
        <f>SUMIFS('IND Balance'!R$5:R$141,'IND Balance'!$C$5:$C$141,'Service shares'!$B251,'IND Balance'!$D$5:$D$141,"*"&amp;'Service shares'!$A251)*S251</f>
        <v>0</v>
      </c>
      <c r="AY251" s="2">
        <f>SUMIFS('IND Balance'!S$5:S$141,'IND Balance'!$C$5:$C$141,'Service shares'!$B251,'IND Balance'!$D$5:$D$141,"*"&amp;'Service shares'!$A251)*T251</f>
        <v>0</v>
      </c>
      <c r="AZ251" s="2">
        <f>SUMIFS('IND Balance'!T$5:T$141,'IND Balance'!$C$5:$C$141,'Service shares'!$B251,'IND Balance'!$D$5:$D$141,"*"&amp;'Service shares'!$A251)*U251</f>
        <v>0</v>
      </c>
      <c r="BA251" s="2">
        <f>SUMIFS('IND Balance'!U$5:U$141,'IND Balance'!$C$5:$C$141,'Service shares'!$B251,'IND Balance'!$D$5:$D$141,"*"&amp;'Service shares'!$A251)*V251</f>
        <v>0</v>
      </c>
      <c r="BB251" s="2">
        <f>SUMIFS('IND Balance'!V$5:V$141,'IND Balance'!$C$5:$C$141,'Service shares'!$B251,'IND Balance'!$D$5:$D$141,"*"&amp;'Service shares'!$A251)*W251</f>
        <v>0</v>
      </c>
      <c r="BC251" s="2">
        <f>SUMIFS('IND Balance'!W$5:W$141,'IND Balance'!$C$5:$C$141,'Service shares'!$B251,'IND Balance'!$D$5:$D$141,"*"&amp;'Service shares'!$A251)*X251</f>
        <v>0</v>
      </c>
      <c r="BD251" s="2">
        <f>SUMIFS('IND Balance'!X$5:X$141,'IND Balance'!$C$5:$C$141,'Service shares'!$B251,'IND Balance'!$D$5:$D$141,"*"&amp;'Service shares'!$A251)*Y251</f>
        <v>0</v>
      </c>
      <c r="BE251" s="2">
        <f>SUMIFS('IND Balance'!Y$5:Y$141,'IND Balance'!$C$5:$C$141,'Service shares'!$B251,'IND Balance'!$D$5:$D$141,"*"&amp;'Service shares'!$A251)*Z251</f>
        <v>0</v>
      </c>
      <c r="BF251" s="2">
        <f>SUMIFS('IND Balance'!Z$5:Z$141,'IND Balance'!$C$5:$C$141,'Service shares'!$B251,'IND Balance'!$D$5:$D$141,"*"&amp;'Service shares'!$A251)*AA251</f>
        <v>0</v>
      </c>
      <c r="BG251" s="2">
        <f>SUMIFS('IND Balance'!AA$5:AA$141,'IND Balance'!$C$5:$C$141,'Service shares'!$B251,'IND Balance'!$D$5:$D$141,"*"&amp;'Service shares'!$A251)*AB251</f>
        <v>0</v>
      </c>
      <c r="BH251" s="2">
        <f>SUMIFS('IND Balance'!AB$5:AB$141,'IND Balance'!$C$5:$C$141,'Service shares'!$B251,'IND Balance'!$D$5:$D$141,"*"&amp;'Service shares'!$A251)*AC251</f>
        <v>0</v>
      </c>
      <c r="BI251" s="2">
        <f>SUMIFS('IND Balance'!AC$5:AC$141,'IND Balance'!$C$5:$C$141,'Service shares'!$B251,'IND Balance'!$D$5:$D$141,"*"&amp;'Service shares'!$A251)*AD251</f>
        <v>0</v>
      </c>
      <c r="BJ251" s="2">
        <f>SUMIFS('IND Balance'!AD$5:AD$141,'IND Balance'!$C$5:$C$141,'Service shares'!$B251,'IND Balance'!$D$5:$D$141,"*"&amp;'Service shares'!$A251)*AE251</f>
        <v>0</v>
      </c>
      <c r="BK251" s="2">
        <f>SUMIFS('IND Balance'!AE$5:AE$141,'IND Balance'!$C$5:$C$141,'Service shares'!$B251,'IND Balance'!$D$5:$D$141,"*"&amp;'Service shares'!$A251)*AF251</f>
        <v>0</v>
      </c>
      <c r="BL251" s="2">
        <f>SUMIFS('IND Balance'!AF$5:AF$141,'IND Balance'!$C$5:$C$141,'Service shares'!$B251,'IND Balance'!$D$5:$D$141,"*"&amp;'Service shares'!$A251)*AG251</f>
        <v>0</v>
      </c>
      <c r="BM251" s="2">
        <f>SUMIFS('IND Balance'!AG$5:AG$141,'IND Balance'!$C$5:$C$141,'Service shares'!$B251,'IND Balance'!$D$5:$D$141,"*"&amp;'Service shares'!$A251)*AH251</f>
        <v>0</v>
      </c>
      <c r="BN251" s="2">
        <f>SUMIFS('IND Balance'!AH$5:AH$141,'IND Balance'!$C$5:$C$141,'Service shares'!$B251,'IND Balance'!$D$5:$D$141,"*"&amp;'Service shares'!$A251)*AI251</f>
        <v>0</v>
      </c>
    </row>
    <row r="252" spans="1:66" x14ac:dyDescent="0.45">
      <c r="A252" t="s">
        <v>376</v>
      </c>
      <c r="B252" t="s">
        <v>127</v>
      </c>
      <c r="C252" t="s">
        <v>173</v>
      </c>
      <c r="D252" s="1">
        <v>0.15599534342258439</v>
      </c>
      <c r="E252" s="1"/>
      <c r="F252" s="1">
        <f t="shared" si="48"/>
        <v>0.15599534342258439</v>
      </c>
      <c r="G252" s="1">
        <f t="shared" si="53"/>
        <v>0.15599534342258439</v>
      </c>
      <c r="H252" s="1">
        <f t="shared" si="53"/>
        <v>0.15599534342258439</v>
      </c>
      <c r="I252" s="1">
        <f t="shared" si="53"/>
        <v>0.15599534342258439</v>
      </c>
      <c r="J252" s="1">
        <f t="shared" si="53"/>
        <v>0.15599534342258439</v>
      </c>
      <c r="K252" s="1">
        <f t="shared" si="53"/>
        <v>0.15599534342258439</v>
      </c>
      <c r="L252" s="1">
        <f t="shared" si="53"/>
        <v>0.15599534342258439</v>
      </c>
      <c r="M252" s="1">
        <f t="shared" si="53"/>
        <v>0.15599534342258439</v>
      </c>
      <c r="N252" s="1">
        <f t="shared" si="53"/>
        <v>0.15599534342258439</v>
      </c>
      <c r="O252" s="1">
        <f t="shared" si="53"/>
        <v>0.15599534342258439</v>
      </c>
      <c r="P252" s="1">
        <f t="shared" si="53"/>
        <v>0.15599534342258439</v>
      </c>
      <c r="Q252" s="1">
        <f t="shared" si="53"/>
        <v>0.15599534342258439</v>
      </c>
      <c r="R252" s="1">
        <f t="shared" si="53"/>
        <v>0.15599534342258439</v>
      </c>
      <c r="S252" s="1">
        <f t="shared" si="53"/>
        <v>0.15599534342258439</v>
      </c>
      <c r="T252" s="1">
        <f t="shared" si="53"/>
        <v>0.15599534342258439</v>
      </c>
      <c r="U252" s="1">
        <f t="shared" si="53"/>
        <v>0.15599534342258439</v>
      </c>
      <c r="V252" s="1">
        <f t="shared" si="53"/>
        <v>0.15599534342258439</v>
      </c>
      <c r="W252" s="1">
        <f t="shared" si="52"/>
        <v>0.15599534342258439</v>
      </c>
      <c r="X252" s="1">
        <f t="shared" si="52"/>
        <v>0.15599534342258439</v>
      </c>
      <c r="Y252" s="1">
        <f t="shared" si="52"/>
        <v>0.15599534342258439</v>
      </c>
      <c r="Z252" s="1">
        <f t="shared" si="52"/>
        <v>0.15599534342258439</v>
      </c>
      <c r="AA252" s="1">
        <f t="shared" si="52"/>
        <v>0.15599534342258439</v>
      </c>
      <c r="AB252" s="1">
        <f t="shared" si="52"/>
        <v>0.15599534342258439</v>
      </c>
      <c r="AC252" s="1">
        <f t="shared" si="52"/>
        <v>0.15599534342258439</v>
      </c>
      <c r="AD252" s="1">
        <f t="shared" si="52"/>
        <v>0.15599534342258439</v>
      </c>
      <c r="AE252" s="1">
        <f t="shared" si="52"/>
        <v>0.15599534342258439</v>
      </c>
      <c r="AF252" s="1">
        <f t="shared" si="52"/>
        <v>0.15599534342258439</v>
      </c>
      <c r="AG252" s="1">
        <f t="shared" si="52"/>
        <v>0.15599534342258439</v>
      </c>
      <c r="AH252" s="1">
        <f t="shared" si="52"/>
        <v>0.15599534342258439</v>
      </c>
      <c r="AI252" s="1">
        <f t="shared" si="52"/>
        <v>0.15599534342258439</v>
      </c>
      <c r="AJ252" s="1"/>
      <c r="AK252" s="2">
        <f>SUMIFS('IND Balance'!E$5:E$141,'IND Balance'!$C$5:$C$141,'Service shares'!$B252,'IND Balance'!$D$5:$D$141,"*"&amp;'Service shares'!$A252)*F252</f>
        <v>0</v>
      </c>
      <c r="AL252" s="2">
        <f>SUMIFS('IND Balance'!F$5:F$141,'IND Balance'!$C$5:$C$141,'Service shares'!$B252,'IND Balance'!$D$5:$D$141,"*"&amp;'Service shares'!$A252)*G252</f>
        <v>0</v>
      </c>
      <c r="AM252" s="2">
        <f>SUMIFS('IND Balance'!G$5:G$141,'IND Balance'!$C$5:$C$141,'Service shares'!$B252,'IND Balance'!$D$5:$D$141,"*"&amp;'Service shares'!$A252)*H252</f>
        <v>0</v>
      </c>
      <c r="AN252" s="2">
        <f>SUMIFS('IND Balance'!H$5:H$141,'IND Balance'!$C$5:$C$141,'Service shares'!$B252,'IND Balance'!$D$5:$D$141,"*"&amp;'Service shares'!$A252)*I252</f>
        <v>0</v>
      </c>
      <c r="AO252" s="2">
        <f>SUMIFS('IND Balance'!I$5:I$141,'IND Balance'!$C$5:$C$141,'Service shares'!$B252,'IND Balance'!$D$5:$D$141,"*"&amp;'Service shares'!$A252)*J252</f>
        <v>0</v>
      </c>
      <c r="AP252" s="2">
        <f>SUMIFS('IND Balance'!J$5:J$141,'IND Balance'!$C$5:$C$141,'Service shares'!$B252,'IND Balance'!$D$5:$D$141,"*"&amp;'Service shares'!$A252)*K252</f>
        <v>0</v>
      </c>
      <c r="AQ252" s="2">
        <f>SUMIFS('IND Balance'!K$5:K$141,'IND Balance'!$C$5:$C$141,'Service shares'!$B252,'IND Balance'!$D$5:$D$141,"*"&amp;'Service shares'!$A252)*L252</f>
        <v>0</v>
      </c>
      <c r="AR252" s="2">
        <f>SUMIFS('IND Balance'!L$5:L$141,'IND Balance'!$C$5:$C$141,'Service shares'!$B252,'IND Balance'!$D$5:$D$141,"*"&amp;'Service shares'!$A252)*M252</f>
        <v>0</v>
      </c>
      <c r="AS252" s="2">
        <f>SUMIFS('IND Balance'!M$5:M$141,'IND Balance'!$C$5:$C$141,'Service shares'!$B252,'IND Balance'!$D$5:$D$141,"*"&amp;'Service shares'!$A252)*N252</f>
        <v>0</v>
      </c>
      <c r="AT252" s="2">
        <f>SUMIFS('IND Balance'!N$5:N$141,'IND Balance'!$C$5:$C$141,'Service shares'!$B252,'IND Balance'!$D$5:$D$141,"*"&amp;'Service shares'!$A252)*O252</f>
        <v>0</v>
      </c>
      <c r="AU252" s="2">
        <f>SUMIFS('IND Balance'!O$5:O$141,'IND Balance'!$C$5:$C$141,'Service shares'!$B252,'IND Balance'!$D$5:$D$141,"*"&amp;'Service shares'!$A252)*P252</f>
        <v>0</v>
      </c>
      <c r="AV252" s="2">
        <f>SUMIFS('IND Balance'!P$5:P$141,'IND Balance'!$C$5:$C$141,'Service shares'!$B252,'IND Balance'!$D$5:$D$141,"*"&amp;'Service shares'!$A252)*Q252</f>
        <v>0</v>
      </c>
      <c r="AW252" s="2">
        <f>SUMIFS('IND Balance'!Q$5:Q$141,'IND Balance'!$C$5:$C$141,'Service shares'!$B252,'IND Balance'!$D$5:$D$141,"*"&amp;'Service shares'!$A252)*R252</f>
        <v>0</v>
      </c>
      <c r="AX252" s="2">
        <f>SUMIFS('IND Balance'!R$5:R$141,'IND Balance'!$C$5:$C$141,'Service shares'!$B252,'IND Balance'!$D$5:$D$141,"*"&amp;'Service shares'!$A252)*S252</f>
        <v>0</v>
      </c>
      <c r="AY252" s="2">
        <f>SUMIFS('IND Balance'!S$5:S$141,'IND Balance'!$C$5:$C$141,'Service shares'!$B252,'IND Balance'!$D$5:$D$141,"*"&amp;'Service shares'!$A252)*T252</f>
        <v>0</v>
      </c>
      <c r="AZ252" s="2">
        <f>SUMIFS('IND Balance'!T$5:T$141,'IND Balance'!$C$5:$C$141,'Service shares'!$B252,'IND Balance'!$D$5:$D$141,"*"&amp;'Service shares'!$A252)*U252</f>
        <v>0</v>
      </c>
      <c r="BA252" s="2">
        <f>SUMIFS('IND Balance'!U$5:U$141,'IND Balance'!$C$5:$C$141,'Service shares'!$B252,'IND Balance'!$D$5:$D$141,"*"&amp;'Service shares'!$A252)*V252</f>
        <v>0</v>
      </c>
      <c r="BB252" s="2">
        <f>SUMIFS('IND Balance'!V$5:V$141,'IND Balance'!$C$5:$C$141,'Service shares'!$B252,'IND Balance'!$D$5:$D$141,"*"&amp;'Service shares'!$A252)*W252</f>
        <v>0</v>
      </c>
      <c r="BC252" s="2">
        <f>SUMIFS('IND Balance'!W$5:W$141,'IND Balance'!$C$5:$C$141,'Service shares'!$B252,'IND Balance'!$D$5:$D$141,"*"&amp;'Service shares'!$A252)*X252</f>
        <v>0</v>
      </c>
      <c r="BD252" s="2">
        <f>SUMIFS('IND Balance'!X$5:X$141,'IND Balance'!$C$5:$C$141,'Service shares'!$B252,'IND Balance'!$D$5:$D$141,"*"&amp;'Service shares'!$A252)*Y252</f>
        <v>0</v>
      </c>
      <c r="BE252" s="2">
        <f>SUMIFS('IND Balance'!Y$5:Y$141,'IND Balance'!$C$5:$C$141,'Service shares'!$B252,'IND Balance'!$D$5:$D$141,"*"&amp;'Service shares'!$A252)*Z252</f>
        <v>0</v>
      </c>
      <c r="BF252" s="2">
        <f>SUMIFS('IND Balance'!Z$5:Z$141,'IND Balance'!$C$5:$C$141,'Service shares'!$B252,'IND Balance'!$D$5:$D$141,"*"&amp;'Service shares'!$A252)*AA252</f>
        <v>0</v>
      </c>
      <c r="BG252" s="2">
        <f>SUMIFS('IND Balance'!AA$5:AA$141,'IND Balance'!$C$5:$C$141,'Service shares'!$B252,'IND Balance'!$D$5:$D$141,"*"&amp;'Service shares'!$A252)*AB252</f>
        <v>0</v>
      </c>
      <c r="BH252" s="2">
        <f>SUMIFS('IND Balance'!AB$5:AB$141,'IND Balance'!$C$5:$C$141,'Service shares'!$B252,'IND Balance'!$D$5:$D$141,"*"&amp;'Service shares'!$A252)*AC252</f>
        <v>0</v>
      </c>
      <c r="BI252" s="2">
        <f>SUMIFS('IND Balance'!AC$5:AC$141,'IND Balance'!$C$5:$C$141,'Service shares'!$B252,'IND Balance'!$D$5:$D$141,"*"&amp;'Service shares'!$A252)*AD252</f>
        <v>0</v>
      </c>
      <c r="BJ252" s="2">
        <f>SUMIFS('IND Balance'!AD$5:AD$141,'IND Balance'!$C$5:$C$141,'Service shares'!$B252,'IND Balance'!$D$5:$D$141,"*"&amp;'Service shares'!$A252)*AE252</f>
        <v>0</v>
      </c>
      <c r="BK252" s="2">
        <f>SUMIFS('IND Balance'!AE$5:AE$141,'IND Balance'!$C$5:$C$141,'Service shares'!$B252,'IND Balance'!$D$5:$D$141,"*"&amp;'Service shares'!$A252)*AF252</f>
        <v>0</v>
      </c>
      <c r="BL252" s="2">
        <f>SUMIFS('IND Balance'!AF$5:AF$141,'IND Balance'!$C$5:$C$141,'Service shares'!$B252,'IND Balance'!$D$5:$D$141,"*"&amp;'Service shares'!$A252)*AG252</f>
        <v>0</v>
      </c>
      <c r="BM252" s="2">
        <f>SUMIFS('IND Balance'!AG$5:AG$141,'IND Balance'!$C$5:$C$141,'Service shares'!$B252,'IND Balance'!$D$5:$D$141,"*"&amp;'Service shares'!$A252)*AH252</f>
        <v>0</v>
      </c>
      <c r="BN252" s="2">
        <f>SUMIFS('IND Balance'!AH$5:AH$141,'IND Balance'!$C$5:$C$141,'Service shares'!$B252,'IND Balance'!$D$5:$D$141,"*"&amp;'Service shares'!$A252)*AI252</f>
        <v>0</v>
      </c>
    </row>
    <row r="253" spans="1:66" x14ac:dyDescent="0.45">
      <c r="A253" t="s">
        <v>376</v>
      </c>
      <c r="B253" t="s">
        <v>127</v>
      </c>
      <c r="C253" t="s">
        <v>181</v>
      </c>
      <c r="D253" s="1">
        <v>0.76367869615832362</v>
      </c>
      <c r="E253" s="1"/>
      <c r="F253" s="1">
        <f t="shared" si="48"/>
        <v>0.76367869615832362</v>
      </c>
      <c r="G253" s="1">
        <f t="shared" si="53"/>
        <v>0.76367869615832362</v>
      </c>
      <c r="H253" s="1">
        <f t="shared" si="53"/>
        <v>0.76367869615832362</v>
      </c>
      <c r="I253" s="1">
        <f t="shared" si="53"/>
        <v>0.76367869615832362</v>
      </c>
      <c r="J253" s="1">
        <f t="shared" si="53"/>
        <v>0.76367869615832362</v>
      </c>
      <c r="K253" s="1">
        <f t="shared" si="53"/>
        <v>0.76367869615832362</v>
      </c>
      <c r="L253" s="1">
        <f t="shared" si="53"/>
        <v>0.76367869615832362</v>
      </c>
      <c r="M253" s="1">
        <f t="shared" si="53"/>
        <v>0.76367869615832362</v>
      </c>
      <c r="N253" s="1">
        <f t="shared" si="53"/>
        <v>0.76367869615832362</v>
      </c>
      <c r="O253" s="1">
        <f t="shared" si="53"/>
        <v>0.76367869615832362</v>
      </c>
      <c r="P253" s="1">
        <f t="shared" si="53"/>
        <v>0.76367869615832362</v>
      </c>
      <c r="Q253" s="1">
        <f t="shared" si="53"/>
        <v>0.76367869615832362</v>
      </c>
      <c r="R253" s="1">
        <f t="shared" si="53"/>
        <v>0.76367869615832362</v>
      </c>
      <c r="S253" s="1">
        <f t="shared" si="53"/>
        <v>0.76367869615832362</v>
      </c>
      <c r="T253" s="1">
        <f t="shared" si="53"/>
        <v>0.76367869615832362</v>
      </c>
      <c r="U253" s="1">
        <f t="shared" si="53"/>
        <v>0.76367869615832362</v>
      </c>
      <c r="V253" s="1">
        <f t="shared" si="53"/>
        <v>0.76367869615832362</v>
      </c>
      <c r="W253" s="1">
        <f t="shared" si="52"/>
        <v>0.76367869615832362</v>
      </c>
      <c r="X253" s="1">
        <f t="shared" si="52"/>
        <v>0.76367869615832362</v>
      </c>
      <c r="Y253" s="1">
        <f t="shared" si="52"/>
        <v>0.76367869615832362</v>
      </c>
      <c r="Z253" s="1">
        <f t="shared" si="52"/>
        <v>0.76367869615832362</v>
      </c>
      <c r="AA253" s="1">
        <f t="shared" si="52"/>
        <v>0.76367869615832362</v>
      </c>
      <c r="AB253" s="1">
        <f t="shared" si="52"/>
        <v>0.76367869615832362</v>
      </c>
      <c r="AC253" s="1">
        <f t="shared" si="52"/>
        <v>0.76367869615832362</v>
      </c>
      <c r="AD253" s="1">
        <f t="shared" si="52"/>
        <v>0.76367869615832362</v>
      </c>
      <c r="AE253" s="1">
        <f t="shared" si="52"/>
        <v>0.76367869615832362</v>
      </c>
      <c r="AF253" s="1">
        <f t="shared" si="52"/>
        <v>0.76367869615832362</v>
      </c>
      <c r="AG253" s="1">
        <f t="shared" si="52"/>
        <v>0.76367869615832362</v>
      </c>
      <c r="AH253" s="1">
        <f t="shared" si="52"/>
        <v>0.76367869615832362</v>
      </c>
      <c r="AI253" s="1">
        <f t="shared" si="52"/>
        <v>0.76367869615832362</v>
      </c>
      <c r="AJ253" s="1"/>
      <c r="AK253" s="2">
        <f>SUMIFS('IND Balance'!E$5:E$141,'IND Balance'!$C$5:$C$141,'Service shares'!$B253,'IND Balance'!$D$5:$D$141,"*"&amp;'Service shares'!$A253)*F253</f>
        <v>0</v>
      </c>
      <c r="AL253" s="2">
        <f>SUMIFS('IND Balance'!F$5:F$141,'IND Balance'!$C$5:$C$141,'Service shares'!$B253,'IND Balance'!$D$5:$D$141,"*"&amp;'Service shares'!$A253)*G253</f>
        <v>0</v>
      </c>
      <c r="AM253" s="2">
        <f>SUMIFS('IND Balance'!G$5:G$141,'IND Balance'!$C$5:$C$141,'Service shares'!$B253,'IND Balance'!$D$5:$D$141,"*"&amp;'Service shares'!$A253)*H253</f>
        <v>0</v>
      </c>
      <c r="AN253" s="2">
        <f>SUMIFS('IND Balance'!H$5:H$141,'IND Balance'!$C$5:$C$141,'Service shares'!$B253,'IND Balance'!$D$5:$D$141,"*"&amp;'Service shares'!$A253)*I253</f>
        <v>0</v>
      </c>
      <c r="AO253" s="2">
        <f>SUMIFS('IND Balance'!I$5:I$141,'IND Balance'!$C$5:$C$141,'Service shares'!$B253,'IND Balance'!$D$5:$D$141,"*"&amp;'Service shares'!$A253)*J253</f>
        <v>0</v>
      </c>
      <c r="AP253" s="2">
        <f>SUMIFS('IND Balance'!J$5:J$141,'IND Balance'!$C$5:$C$141,'Service shares'!$B253,'IND Balance'!$D$5:$D$141,"*"&amp;'Service shares'!$A253)*K253</f>
        <v>0</v>
      </c>
      <c r="AQ253" s="2">
        <f>SUMIFS('IND Balance'!K$5:K$141,'IND Balance'!$C$5:$C$141,'Service shares'!$B253,'IND Balance'!$D$5:$D$141,"*"&amp;'Service shares'!$A253)*L253</f>
        <v>0</v>
      </c>
      <c r="AR253" s="2">
        <f>SUMIFS('IND Balance'!L$5:L$141,'IND Balance'!$C$5:$C$141,'Service shares'!$B253,'IND Balance'!$D$5:$D$141,"*"&amp;'Service shares'!$A253)*M253</f>
        <v>0</v>
      </c>
      <c r="AS253" s="2">
        <f>SUMIFS('IND Balance'!M$5:M$141,'IND Balance'!$C$5:$C$141,'Service shares'!$B253,'IND Balance'!$D$5:$D$141,"*"&amp;'Service shares'!$A253)*N253</f>
        <v>0</v>
      </c>
      <c r="AT253" s="2">
        <f>SUMIFS('IND Balance'!N$5:N$141,'IND Balance'!$C$5:$C$141,'Service shares'!$B253,'IND Balance'!$D$5:$D$141,"*"&amp;'Service shares'!$A253)*O253</f>
        <v>0</v>
      </c>
      <c r="AU253" s="2">
        <f>SUMIFS('IND Balance'!O$5:O$141,'IND Balance'!$C$5:$C$141,'Service shares'!$B253,'IND Balance'!$D$5:$D$141,"*"&amp;'Service shares'!$A253)*P253</f>
        <v>0</v>
      </c>
      <c r="AV253" s="2">
        <f>SUMIFS('IND Balance'!P$5:P$141,'IND Balance'!$C$5:$C$141,'Service shares'!$B253,'IND Balance'!$D$5:$D$141,"*"&amp;'Service shares'!$A253)*Q253</f>
        <v>0</v>
      </c>
      <c r="AW253" s="2">
        <f>SUMIFS('IND Balance'!Q$5:Q$141,'IND Balance'!$C$5:$C$141,'Service shares'!$B253,'IND Balance'!$D$5:$D$141,"*"&amp;'Service shares'!$A253)*R253</f>
        <v>0</v>
      </c>
      <c r="AX253" s="2">
        <f>SUMIFS('IND Balance'!R$5:R$141,'IND Balance'!$C$5:$C$141,'Service shares'!$B253,'IND Balance'!$D$5:$D$141,"*"&amp;'Service shares'!$A253)*S253</f>
        <v>0</v>
      </c>
      <c r="AY253" s="2">
        <f>SUMIFS('IND Balance'!S$5:S$141,'IND Balance'!$C$5:$C$141,'Service shares'!$B253,'IND Balance'!$D$5:$D$141,"*"&amp;'Service shares'!$A253)*T253</f>
        <v>0</v>
      </c>
      <c r="AZ253" s="2">
        <f>SUMIFS('IND Balance'!T$5:T$141,'IND Balance'!$C$5:$C$141,'Service shares'!$B253,'IND Balance'!$D$5:$D$141,"*"&amp;'Service shares'!$A253)*U253</f>
        <v>0</v>
      </c>
      <c r="BA253" s="2">
        <f>SUMIFS('IND Balance'!U$5:U$141,'IND Balance'!$C$5:$C$141,'Service shares'!$B253,'IND Balance'!$D$5:$D$141,"*"&amp;'Service shares'!$A253)*V253</f>
        <v>0</v>
      </c>
      <c r="BB253" s="2">
        <f>SUMIFS('IND Balance'!V$5:V$141,'IND Balance'!$C$5:$C$141,'Service shares'!$B253,'IND Balance'!$D$5:$D$141,"*"&amp;'Service shares'!$A253)*W253</f>
        <v>0</v>
      </c>
      <c r="BC253" s="2">
        <f>SUMIFS('IND Balance'!W$5:W$141,'IND Balance'!$C$5:$C$141,'Service shares'!$B253,'IND Balance'!$D$5:$D$141,"*"&amp;'Service shares'!$A253)*X253</f>
        <v>0</v>
      </c>
      <c r="BD253" s="2">
        <f>SUMIFS('IND Balance'!X$5:X$141,'IND Balance'!$C$5:$C$141,'Service shares'!$B253,'IND Balance'!$D$5:$D$141,"*"&amp;'Service shares'!$A253)*Y253</f>
        <v>0</v>
      </c>
      <c r="BE253" s="2">
        <f>SUMIFS('IND Balance'!Y$5:Y$141,'IND Balance'!$C$5:$C$141,'Service shares'!$B253,'IND Balance'!$D$5:$D$141,"*"&amp;'Service shares'!$A253)*Z253</f>
        <v>0</v>
      </c>
      <c r="BF253" s="2">
        <f>SUMIFS('IND Balance'!Z$5:Z$141,'IND Balance'!$C$5:$C$141,'Service shares'!$B253,'IND Balance'!$D$5:$D$141,"*"&amp;'Service shares'!$A253)*AA253</f>
        <v>0</v>
      </c>
      <c r="BG253" s="2">
        <f>SUMIFS('IND Balance'!AA$5:AA$141,'IND Balance'!$C$5:$C$141,'Service shares'!$B253,'IND Balance'!$D$5:$D$141,"*"&amp;'Service shares'!$A253)*AB253</f>
        <v>0</v>
      </c>
      <c r="BH253" s="2">
        <f>SUMIFS('IND Balance'!AB$5:AB$141,'IND Balance'!$C$5:$C$141,'Service shares'!$B253,'IND Balance'!$D$5:$D$141,"*"&amp;'Service shares'!$A253)*AC253</f>
        <v>0</v>
      </c>
      <c r="BI253" s="2">
        <f>SUMIFS('IND Balance'!AC$5:AC$141,'IND Balance'!$C$5:$C$141,'Service shares'!$B253,'IND Balance'!$D$5:$D$141,"*"&amp;'Service shares'!$A253)*AD253</f>
        <v>0</v>
      </c>
      <c r="BJ253" s="2">
        <f>SUMIFS('IND Balance'!AD$5:AD$141,'IND Balance'!$C$5:$C$141,'Service shares'!$B253,'IND Balance'!$D$5:$D$141,"*"&amp;'Service shares'!$A253)*AE253</f>
        <v>0</v>
      </c>
      <c r="BK253" s="2">
        <f>SUMIFS('IND Balance'!AE$5:AE$141,'IND Balance'!$C$5:$C$141,'Service shares'!$B253,'IND Balance'!$D$5:$D$141,"*"&amp;'Service shares'!$A253)*AF253</f>
        <v>0</v>
      </c>
      <c r="BL253" s="2">
        <f>SUMIFS('IND Balance'!AF$5:AF$141,'IND Balance'!$C$5:$C$141,'Service shares'!$B253,'IND Balance'!$D$5:$D$141,"*"&amp;'Service shares'!$A253)*AG253</f>
        <v>0</v>
      </c>
      <c r="BM253" s="2">
        <f>SUMIFS('IND Balance'!AG$5:AG$141,'IND Balance'!$C$5:$C$141,'Service shares'!$B253,'IND Balance'!$D$5:$D$141,"*"&amp;'Service shares'!$A253)*AH253</f>
        <v>0</v>
      </c>
      <c r="BN253" s="2">
        <f>SUMIFS('IND Balance'!AH$5:AH$141,'IND Balance'!$C$5:$C$141,'Service shares'!$B253,'IND Balance'!$D$5:$D$141,"*"&amp;'Service shares'!$A253)*AI253</f>
        <v>0</v>
      </c>
    </row>
    <row r="254" spans="1:66" x14ac:dyDescent="0.45">
      <c r="A254" t="s">
        <v>376</v>
      </c>
      <c r="B254" t="s">
        <v>127</v>
      </c>
      <c r="C254" t="s">
        <v>184</v>
      </c>
      <c r="D254" s="1">
        <v>1.1641443538998836E-3</v>
      </c>
      <c r="E254" s="1"/>
      <c r="F254" s="1">
        <f t="shared" si="48"/>
        <v>1.1641443538998836E-3</v>
      </c>
      <c r="G254" s="1">
        <f t="shared" si="53"/>
        <v>1.1641443538998836E-3</v>
      </c>
      <c r="H254" s="1">
        <f t="shared" si="53"/>
        <v>1.1641443538998836E-3</v>
      </c>
      <c r="I254" s="1">
        <f t="shared" si="53"/>
        <v>1.1641443538998836E-3</v>
      </c>
      <c r="J254" s="1">
        <f t="shared" si="53"/>
        <v>1.1641443538998836E-3</v>
      </c>
      <c r="K254" s="1">
        <f t="shared" si="53"/>
        <v>1.1641443538998836E-3</v>
      </c>
      <c r="L254" s="1">
        <f t="shared" si="53"/>
        <v>1.1641443538998836E-3</v>
      </c>
      <c r="M254" s="1">
        <f t="shared" si="53"/>
        <v>1.1641443538998836E-3</v>
      </c>
      <c r="N254" s="1">
        <f t="shared" si="53"/>
        <v>1.1641443538998836E-3</v>
      </c>
      <c r="O254" s="1">
        <f t="shared" si="53"/>
        <v>1.1641443538998836E-3</v>
      </c>
      <c r="P254" s="1">
        <f t="shared" si="53"/>
        <v>1.1641443538998836E-3</v>
      </c>
      <c r="Q254" s="1">
        <f t="shared" si="53"/>
        <v>1.1641443538998836E-3</v>
      </c>
      <c r="R254" s="1">
        <f t="shared" si="53"/>
        <v>1.1641443538998836E-3</v>
      </c>
      <c r="S254" s="1">
        <f t="shared" si="53"/>
        <v>1.1641443538998836E-3</v>
      </c>
      <c r="T254" s="1">
        <f t="shared" si="53"/>
        <v>1.1641443538998836E-3</v>
      </c>
      <c r="U254" s="1">
        <f t="shared" si="53"/>
        <v>1.1641443538998836E-3</v>
      </c>
      <c r="V254" s="1">
        <f t="shared" si="53"/>
        <v>1.1641443538998836E-3</v>
      </c>
      <c r="W254" s="1">
        <f t="shared" si="52"/>
        <v>1.1641443538998836E-3</v>
      </c>
      <c r="X254" s="1">
        <f t="shared" si="52"/>
        <v>1.1641443538998836E-3</v>
      </c>
      <c r="Y254" s="1">
        <f t="shared" si="52"/>
        <v>1.1641443538998836E-3</v>
      </c>
      <c r="Z254" s="1">
        <f t="shared" si="52"/>
        <v>1.1641443538998836E-3</v>
      </c>
      <c r="AA254" s="1">
        <f t="shared" si="52"/>
        <v>1.1641443538998836E-3</v>
      </c>
      <c r="AB254" s="1">
        <f t="shared" si="52"/>
        <v>1.1641443538998836E-3</v>
      </c>
      <c r="AC254" s="1">
        <f t="shared" si="52"/>
        <v>1.1641443538998836E-3</v>
      </c>
      <c r="AD254" s="1">
        <f t="shared" si="52"/>
        <v>1.1641443538998836E-3</v>
      </c>
      <c r="AE254" s="1">
        <f t="shared" si="52"/>
        <v>1.1641443538998836E-3</v>
      </c>
      <c r="AF254" s="1">
        <f t="shared" si="52"/>
        <v>1.1641443538998836E-3</v>
      </c>
      <c r="AG254" s="1">
        <f t="shared" si="52"/>
        <v>1.1641443538998836E-3</v>
      </c>
      <c r="AH254" s="1">
        <f t="shared" si="52"/>
        <v>1.1641443538998836E-3</v>
      </c>
      <c r="AI254" s="1">
        <f t="shared" si="52"/>
        <v>1.1641443538998836E-3</v>
      </c>
      <c r="AJ254" s="1"/>
      <c r="AK254" s="2">
        <f>SUMIFS('IND Balance'!E$5:E$141,'IND Balance'!$C$5:$C$141,'Service shares'!$B254,'IND Balance'!$D$5:$D$141,"*"&amp;'Service shares'!$A254)*F254</f>
        <v>0</v>
      </c>
      <c r="AL254" s="2">
        <f>SUMIFS('IND Balance'!F$5:F$141,'IND Balance'!$C$5:$C$141,'Service shares'!$B254,'IND Balance'!$D$5:$D$141,"*"&amp;'Service shares'!$A254)*G254</f>
        <v>0</v>
      </c>
      <c r="AM254" s="2">
        <f>SUMIFS('IND Balance'!G$5:G$141,'IND Balance'!$C$5:$C$141,'Service shares'!$B254,'IND Balance'!$D$5:$D$141,"*"&amp;'Service shares'!$A254)*H254</f>
        <v>0</v>
      </c>
      <c r="AN254" s="2">
        <f>SUMIFS('IND Balance'!H$5:H$141,'IND Balance'!$C$5:$C$141,'Service shares'!$B254,'IND Balance'!$D$5:$D$141,"*"&amp;'Service shares'!$A254)*I254</f>
        <v>0</v>
      </c>
      <c r="AO254" s="2">
        <f>SUMIFS('IND Balance'!I$5:I$141,'IND Balance'!$C$5:$C$141,'Service shares'!$B254,'IND Balance'!$D$5:$D$141,"*"&amp;'Service shares'!$A254)*J254</f>
        <v>0</v>
      </c>
      <c r="AP254" s="2">
        <f>SUMIFS('IND Balance'!J$5:J$141,'IND Balance'!$C$5:$C$141,'Service shares'!$B254,'IND Balance'!$D$5:$D$141,"*"&amp;'Service shares'!$A254)*K254</f>
        <v>0</v>
      </c>
      <c r="AQ254" s="2">
        <f>SUMIFS('IND Balance'!K$5:K$141,'IND Balance'!$C$5:$C$141,'Service shares'!$B254,'IND Balance'!$D$5:$D$141,"*"&amp;'Service shares'!$A254)*L254</f>
        <v>0</v>
      </c>
      <c r="AR254" s="2">
        <f>SUMIFS('IND Balance'!L$5:L$141,'IND Balance'!$C$5:$C$141,'Service shares'!$B254,'IND Balance'!$D$5:$D$141,"*"&amp;'Service shares'!$A254)*M254</f>
        <v>0</v>
      </c>
      <c r="AS254" s="2">
        <f>SUMIFS('IND Balance'!M$5:M$141,'IND Balance'!$C$5:$C$141,'Service shares'!$B254,'IND Balance'!$D$5:$D$141,"*"&amp;'Service shares'!$A254)*N254</f>
        <v>0</v>
      </c>
      <c r="AT254" s="2">
        <f>SUMIFS('IND Balance'!N$5:N$141,'IND Balance'!$C$5:$C$141,'Service shares'!$B254,'IND Balance'!$D$5:$D$141,"*"&amp;'Service shares'!$A254)*O254</f>
        <v>0</v>
      </c>
      <c r="AU254" s="2">
        <f>SUMIFS('IND Balance'!O$5:O$141,'IND Balance'!$C$5:$C$141,'Service shares'!$B254,'IND Balance'!$D$5:$D$141,"*"&amp;'Service shares'!$A254)*P254</f>
        <v>0</v>
      </c>
      <c r="AV254" s="2">
        <f>SUMIFS('IND Balance'!P$5:P$141,'IND Balance'!$C$5:$C$141,'Service shares'!$B254,'IND Balance'!$D$5:$D$141,"*"&amp;'Service shares'!$A254)*Q254</f>
        <v>0</v>
      </c>
      <c r="AW254" s="2">
        <f>SUMIFS('IND Balance'!Q$5:Q$141,'IND Balance'!$C$5:$C$141,'Service shares'!$B254,'IND Balance'!$D$5:$D$141,"*"&amp;'Service shares'!$A254)*R254</f>
        <v>0</v>
      </c>
      <c r="AX254" s="2">
        <f>SUMIFS('IND Balance'!R$5:R$141,'IND Balance'!$C$5:$C$141,'Service shares'!$B254,'IND Balance'!$D$5:$D$141,"*"&amp;'Service shares'!$A254)*S254</f>
        <v>0</v>
      </c>
      <c r="AY254" s="2">
        <f>SUMIFS('IND Balance'!S$5:S$141,'IND Balance'!$C$5:$C$141,'Service shares'!$B254,'IND Balance'!$D$5:$D$141,"*"&amp;'Service shares'!$A254)*T254</f>
        <v>0</v>
      </c>
      <c r="AZ254" s="2">
        <f>SUMIFS('IND Balance'!T$5:T$141,'IND Balance'!$C$5:$C$141,'Service shares'!$B254,'IND Balance'!$D$5:$D$141,"*"&amp;'Service shares'!$A254)*U254</f>
        <v>0</v>
      </c>
      <c r="BA254" s="2">
        <f>SUMIFS('IND Balance'!U$5:U$141,'IND Balance'!$C$5:$C$141,'Service shares'!$B254,'IND Balance'!$D$5:$D$141,"*"&amp;'Service shares'!$A254)*V254</f>
        <v>0</v>
      </c>
      <c r="BB254" s="2">
        <f>SUMIFS('IND Balance'!V$5:V$141,'IND Balance'!$C$5:$C$141,'Service shares'!$B254,'IND Balance'!$D$5:$D$141,"*"&amp;'Service shares'!$A254)*W254</f>
        <v>0</v>
      </c>
      <c r="BC254" s="2">
        <f>SUMIFS('IND Balance'!W$5:W$141,'IND Balance'!$C$5:$C$141,'Service shares'!$B254,'IND Balance'!$D$5:$D$141,"*"&amp;'Service shares'!$A254)*X254</f>
        <v>0</v>
      </c>
      <c r="BD254" s="2">
        <f>SUMIFS('IND Balance'!X$5:X$141,'IND Balance'!$C$5:$C$141,'Service shares'!$B254,'IND Balance'!$D$5:$D$141,"*"&amp;'Service shares'!$A254)*Y254</f>
        <v>0</v>
      </c>
      <c r="BE254" s="2">
        <f>SUMIFS('IND Balance'!Y$5:Y$141,'IND Balance'!$C$5:$C$141,'Service shares'!$B254,'IND Balance'!$D$5:$D$141,"*"&amp;'Service shares'!$A254)*Z254</f>
        <v>0</v>
      </c>
      <c r="BF254" s="2">
        <f>SUMIFS('IND Balance'!Z$5:Z$141,'IND Balance'!$C$5:$C$141,'Service shares'!$B254,'IND Balance'!$D$5:$D$141,"*"&amp;'Service shares'!$A254)*AA254</f>
        <v>0</v>
      </c>
      <c r="BG254" s="2">
        <f>SUMIFS('IND Balance'!AA$5:AA$141,'IND Balance'!$C$5:$C$141,'Service shares'!$B254,'IND Balance'!$D$5:$D$141,"*"&amp;'Service shares'!$A254)*AB254</f>
        <v>0</v>
      </c>
      <c r="BH254" s="2">
        <f>SUMIFS('IND Balance'!AB$5:AB$141,'IND Balance'!$C$5:$C$141,'Service shares'!$B254,'IND Balance'!$D$5:$D$141,"*"&amp;'Service shares'!$A254)*AC254</f>
        <v>0</v>
      </c>
      <c r="BI254" s="2">
        <f>SUMIFS('IND Balance'!AC$5:AC$141,'IND Balance'!$C$5:$C$141,'Service shares'!$B254,'IND Balance'!$D$5:$D$141,"*"&amp;'Service shares'!$A254)*AD254</f>
        <v>0</v>
      </c>
      <c r="BJ254" s="2">
        <f>SUMIFS('IND Balance'!AD$5:AD$141,'IND Balance'!$C$5:$C$141,'Service shares'!$B254,'IND Balance'!$D$5:$D$141,"*"&amp;'Service shares'!$A254)*AE254</f>
        <v>0</v>
      </c>
      <c r="BK254" s="2">
        <f>SUMIFS('IND Balance'!AE$5:AE$141,'IND Balance'!$C$5:$C$141,'Service shares'!$B254,'IND Balance'!$D$5:$D$141,"*"&amp;'Service shares'!$A254)*AF254</f>
        <v>0</v>
      </c>
      <c r="BL254" s="2">
        <f>SUMIFS('IND Balance'!AF$5:AF$141,'IND Balance'!$C$5:$C$141,'Service shares'!$B254,'IND Balance'!$D$5:$D$141,"*"&amp;'Service shares'!$A254)*AG254</f>
        <v>0</v>
      </c>
      <c r="BM254" s="2">
        <f>SUMIFS('IND Balance'!AG$5:AG$141,'IND Balance'!$C$5:$C$141,'Service shares'!$B254,'IND Balance'!$D$5:$D$141,"*"&amp;'Service shares'!$A254)*AH254</f>
        <v>0</v>
      </c>
      <c r="BN254" s="2">
        <f>SUMIFS('IND Balance'!AH$5:AH$141,'IND Balance'!$C$5:$C$141,'Service shares'!$B254,'IND Balance'!$D$5:$D$141,"*"&amp;'Service shares'!$A254)*AI254</f>
        <v>0</v>
      </c>
    </row>
    <row r="255" spans="1:66" x14ac:dyDescent="0.45">
      <c r="A255" t="s">
        <v>376</v>
      </c>
      <c r="B255" t="s">
        <v>127</v>
      </c>
      <c r="C255" t="s">
        <v>188</v>
      </c>
      <c r="D255" s="1">
        <v>1.7462165308498253E-2</v>
      </c>
      <c r="E255" s="1"/>
      <c r="F255" s="1">
        <f t="shared" si="48"/>
        <v>1.7462165308498253E-2</v>
      </c>
      <c r="G255" s="1">
        <f t="shared" si="53"/>
        <v>1.7462165308498253E-2</v>
      </c>
      <c r="H255" s="1">
        <f t="shared" si="53"/>
        <v>1.7462165308498253E-2</v>
      </c>
      <c r="I255" s="1">
        <f t="shared" si="53"/>
        <v>1.7462165308498253E-2</v>
      </c>
      <c r="J255" s="1">
        <f t="shared" si="53"/>
        <v>1.7462165308498253E-2</v>
      </c>
      <c r="K255" s="1">
        <f t="shared" si="53"/>
        <v>1.7462165308498253E-2</v>
      </c>
      <c r="L255" s="1">
        <f t="shared" si="53"/>
        <v>1.7462165308498253E-2</v>
      </c>
      <c r="M255" s="1">
        <f t="shared" si="53"/>
        <v>1.7462165308498253E-2</v>
      </c>
      <c r="N255" s="1">
        <f t="shared" si="53"/>
        <v>1.7462165308498253E-2</v>
      </c>
      <c r="O255" s="1">
        <f t="shared" si="53"/>
        <v>1.7462165308498253E-2</v>
      </c>
      <c r="P255" s="1">
        <f t="shared" si="53"/>
        <v>1.7462165308498253E-2</v>
      </c>
      <c r="Q255" s="1">
        <f t="shared" si="53"/>
        <v>1.7462165308498253E-2</v>
      </c>
      <c r="R255" s="1">
        <f t="shared" si="53"/>
        <v>1.7462165308498253E-2</v>
      </c>
      <c r="S255" s="1">
        <f t="shared" si="53"/>
        <v>1.7462165308498253E-2</v>
      </c>
      <c r="T255" s="1">
        <f t="shared" si="53"/>
        <v>1.7462165308498253E-2</v>
      </c>
      <c r="U255" s="1">
        <f t="shared" si="53"/>
        <v>1.7462165308498253E-2</v>
      </c>
      <c r="V255" s="1">
        <f t="shared" si="53"/>
        <v>1.7462165308498253E-2</v>
      </c>
      <c r="W255" s="1">
        <f t="shared" si="52"/>
        <v>1.7462165308498253E-2</v>
      </c>
      <c r="X255" s="1">
        <f t="shared" si="52"/>
        <v>1.7462165308498253E-2</v>
      </c>
      <c r="Y255" s="1">
        <f t="shared" si="52"/>
        <v>1.7462165308498253E-2</v>
      </c>
      <c r="Z255" s="1">
        <f t="shared" si="52"/>
        <v>1.7462165308498253E-2</v>
      </c>
      <c r="AA255" s="1">
        <f t="shared" si="52"/>
        <v>1.7462165308498253E-2</v>
      </c>
      <c r="AB255" s="1">
        <f t="shared" si="52"/>
        <v>1.7462165308498253E-2</v>
      </c>
      <c r="AC255" s="1">
        <f t="shared" si="52"/>
        <v>1.7462165308498253E-2</v>
      </c>
      <c r="AD255" s="1">
        <f t="shared" si="52"/>
        <v>1.7462165308498253E-2</v>
      </c>
      <c r="AE255" s="1">
        <f t="shared" si="52"/>
        <v>1.7462165308498253E-2</v>
      </c>
      <c r="AF255" s="1">
        <f t="shared" si="52"/>
        <v>1.7462165308498253E-2</v>
      </c>
      <c r="AG255" s="1">
        <f t="shared" si="52"/>
        <v>1.7462165308498253E-2</v>
      </c>
      <c r="AH255" s="1">
        <f t="shared" si="52"/>
        <v>1.7462165308498253E-2</v>
      </c>
      <c r="AI255" s="1">
        <f t="shared" si="52"/>
        <v>1.7462165308498253E-2</v>
      </c>
      <c r="AJ255" s="1"/>
      <c r="AK255" s="2">
        <f>SUMIFS('IND Balance'!E$5:E$141,'IND Balance'!$C$5:$C$141,'Service shares'!$B255,'IND Balance'!$D$5:$D$141,"*"&amp;'Service shares'!$A255)*F255</f>
        <v>0</v>
      </c>
      <c r="AL255" s="2">
        <f>SUMIFS('IND Balance'!F$5:F$141,'IND Balance'!$C$5:$C$141,'Service shares'!$B255,'IND Balance'!$D$5:$D$141,"*"&amp;'Service shares'!$A255)*G255</f>
        <v>0</v>
      </c>
      <c r="AM255" s="2">
        <f>SUMIFS('IND Balance'!G$5:G$141,'IND Balance'!$C$5:$C$141,'Service shares'!$B255,'IND Balance'!$D$5:$D$141,"*"&amp;'Service shares'!$A255)*H255</f>
        <v>0</v>
      </c>
      <c r="AN255" s="2">
        <f>SUMIFS('IND Balance'!H$5:H$141,'IND Balance'!$C$5:$C$141,'Service shares'!$B255,'IND Balance'!$D$5:$D$141,"*"&amp;'Service shares'!$A255)*I255</f>
        <v>0</v>
      </c>
      <c r="AO255" s="2">
        <f>SUMIFS('IND Balance'!I$5:I$141,'IND Balance'!$C$5:$C$141,'Service shares'!$B255,'IND Balance'!$D$5:$D$141,"*"&amp;'Service shares'!$A255)*J255</f>
        <v>0</v>
      </c>
      <c r="AP255" s="2">
        <f>SUMIFS('IND Balance'!J$5:J$141,'IND Balance'!$C$5:$C$141,'Service shares'!$B255,'IND Balance'!$D$5:$D$141,"*"&amp;'Service shares'!$A255)*K255</f>
        <v>0</v>
      </c>
      <c r="AQ255" s="2">
        <f>SUMIFS('IND Balance'!K$5:K$141,'IND Balance'!$C$5:$C$141,'Service shares'!$B255,'IND Balance'!$D$5:$D$141,"*"&amp;'Service shares'!$A255)*L255</f>
        <v>0</v>
      </c>
      <c r="AR255" s="2">
        <f>SUMIFS('IND Balance'!L$5:L$141,'IND Balance'!$C$5:$C$141,'Service shares'!$B255,'IND Balance'!$D$5:$D$141,"*"&amp;'Service shares'!$A255)*M255</f>
        <v>0</v>
      </c>
      <c r="AS255" s="2">
        <f>SUMIFS('IND Balance'!M$5:M$141,'IND Balance'!$C$5:$C$141,'Service shares'!$B255,'IND Balance'!$D$5:$D$141,"*"&amp;'Service shares'!$A255)*N255</f>
        <v>0</v>
      </c>
      <c r="AT255" s="2">
        <f>SUMIFS('IND Balance'!N$5:N$141,'IND Balance'!$C$5:$C$141,'Service shares'!$B255,'IND Balance'!$D$5:$D$141,"*"&amp;'Service shares'!$A255)*O255</f>
        <v>0</v>
      </c>
      <c r="AU255" s="2">
        <f>SUMIFS('IND Balance'!O$5:O$141,'IND Balance'!$C$5:$C$141,'Service shares'!$B255,'IND Balance'!$D$5:$D$141,"*"&amp;'Service shares'!$A255)*P255</f>
        <v>0</v>
      </c>
      <c r="AV255" s="2">
        <f>SUMIFS('IND Balance'!P$5:P$141,'IND Balance'!$C$5:$C$141,'Service shares'!$B255,'IND Balance'!$D$5:$D$141,"*"&amp;'Service shares'!$A255)*Q255</f>
        <v>0</v>
      </c>
      <c r="AW255" s="2">
        <f>SUMIFS('IND Balance'!Q$5:Q$141,'IND Balance'!$C$5:$C$141,'Service shares'!$B255,'IND Balance'!$D$5:$D$141,"*"&amp;'Service shares'!$A255)*R255</f>
        <v>0</v>
      </c>
      <c r="AX255" s="2">
        <f>SUMIFS('IND Balance'!R$5:R$141,'IND Balance'!$C$5:$C$141,'Service shares'!$B255,'IND Balance'!$D$5:$D$141,"*"&amp;'Service shares'!$A255)*S255</f>
        <v>0</v>
      </c>
      <c r="AY255" s="2">
        <f>SUMIFS('IND Balance'!S$5:S$141,'IND Balance'!$C$5:$C$141,'Service shares'!$B255,'IND Balance'!$D$5:$D$141,"*"&amp;'Service shares'!$A255)*T255</f>
        <v>0</v>
      </c>
      <c r="AZ255" s="2">
        <f>SUMIFS('IND Balance'!T$5:T$141,'IND Balance'!$C$5:$C$141,'Service shares'!$B255,'IND Balance'!$D$5:$D$141,"*"&amp;'Service shares'!$A255)*U255</f>
        <v>0</v>
      </c>
      <c r="BA255" s="2">
        <f>SUMIFS('IND Balance'!U$5:U$141,'IND Balance'!$C$5:$C$141,'Service shares'!$B255,'IND Balance'!$D$5:$D$141,"*"&amp;'Service shares'!$A255)*V255</f>
        <v>0</v>
      </c>
      <c r="BB255" s="2">
        <f>SUMIFS('IND Balance'!V$5:V$141,'IND Balance'!$C$5:$C$141,'Service shares'!$B255,'IND Balance'!$D$5:$D$141,"*"&amp;'Service shares'!$A255)*W255</f>
        <v>0</v>
      </c>
      <c r="BC255" s="2">
        <f>SUMIFS('IND Balance'!W$5:W$141,'IND Balance'!$C$5:$C$141,'Service shares'!$B255,'IND Balance'!$D$5:$D$141,"*"&amp;'Service shares'!$A255)*X255</f>
        <v>0</v>
      </c>
      <c r="BD255" s="2">
        <f>SUMIFS('IND Balance'!X$5:X$141,'IND Balance'!$C$5:$C$141,'Service shares'!$B255,'IND Balance'!$D$5:$D$141,"*"&amp;'Service shares'!$A255)*Y255</f>
        <v>0</v>
      </c>
      <c r="BE255" s="2">
        <f>SUMIFS('IND Balance'!Y$5:Y$141,'IND Balance'!$C$5:$C$141,'Service shares'!$B255,'IND Balance'!$D$5:$D$141,"*"&amp;'Service shares'!$A255)*Z255</f>
        <v>0</v>
      </c>
      <c r="BF255" s="2">
        <f>SUMIFS('IND Balance'!Z$5:Z$141,'IND Balance'!$C$5:$C$141,'Service shares'!$B255,'IND Balance'!$D$5:$D$141,"*"&amp;'Service shares'!$A255)*AA255</f>
        <v>0</v>
      </c>
      <c r="BG255" s="2">
        <f>SUMIFS('IND Balance'!AA$5:AA$141,'IND Balance'!$C$5:$C$141,'Service shares'!$B255,'IND Balance'!$D$5:$D$141,"*"&amp;'Service shares'!$A255)*AB255</f>
        <v>0</v>
      </c>
      <c r="BH255" s="2">
        <f>SUMIFS('IND Balance'!AB$5:AB$141,'IND Balance'!$C$5:$C$141,'Service shares'!$B255,'IND Balance'!$D$5:$D$141,"*"&amp;'Service shares'!$A255)*AC255</f>
        <v>0</v>
      </c>
      <c r="BI255" s="2">
        <f>SUMIFS('IND Balance'!AC$5:AC$141,'IND Balance'!$C$5:$C$141,'Service shares'!$B255,'IND Balance'!$D$5:$D$141,"*"&amp;'Service shares'!$A255)*AD255</f>
        <v>0</v>
      </c>
      <c r="BJ255" s="2">
        <f>SUMIFS('IND Balance'!AD$5:AD$141,'IND Balance'!$C$5:$C$141,'Service shares'!$B255,'IND Balance'!$D$5:$D$141,"*"&amp;'Service shares'!$A255)*AE255</f>
        <v>0</v>
      </c>
      <c r="BK255" s="2">
        <f>SUMIFS('IND Balance'!AE$5:AE$141,'IND Balance'!$C$5:$C$141,'Service shares'!$B255,'IND Balance'!$D$5:$D$141,"*"&amp;'Service shares'!$A255)*AF255</f>
        <v>0</v>
      </c>
      <c r="BL255" s="2">
        <f>SUMIFS('IND Balance'!AF$5:AF$141,'IND Balance'!$C$5:$C$141,'Service shares'!$B255,'IND Balance'!$D$5:$D$141,"*"&amp;'Service shares'!$A255)*AG255</f>
        <v>0</v>
      </c>
      <c r="BM255" s="2">
        <f>SUMIFS('IND Balance'!AG$5:AG$141,'IND Balance'!$C$5:$C$141,'Service shares'!$B255,'IND Balance'!$D$5:$D$141,"*"&amp;'Service shares'!$A255)*AH255</f>
        <v>0</v>
      </c>
      <c r="BN255" s="2">
        <f>SUMIFS('IND Balance'!AH$5:AH$141,'IND Balance'!$C$5:$C$141,'Service shares'!$B255,'IND Balance'!$D$5:$D$141,"*"&amp;'Service shares'!$A255)*AI255</f>
        <v>0</v>
      </c>
    </row>
    <row r="256" spans="1:66" x14ac:dyDescent="0.45">
      <c r="A256" t="s">
        <v>376</v>
      </c>
      <c r="B256" t="s">
        <v>127</v>
      </c>
      <c r="C256" t="s">
        <v>194</v>
      </c>
      <c r="D256" s="1">
        <v>2.7939464493597205E-2</v>
      </c>
      <c r="E256" s="1"/>
      <c r="F256" s="1">
        <f t="shared" si="48"/>
        <v>2.7939464493597205E-2</v>
      </c>
      <c r="G256" s="1">
        <f t="shared" si="53"/>
        <v>2.7939464493597205E-2</v>
      </c>
      <c r="H256" s="1">
        <f t="shared" si="53"/>
        <v>2.7939464493597205E-2</v>
      </c>
      <c r="I256" s="1">
        <f t="shared" si="53"/>
        <v>2.7939464493597205E-2</v>
      </c>
      <c r="J256" s="1">
        <f t="shared" si="53"/>
        <v>2.7939464493597205E-2</v>
      </c>
      <c r="K256" s="1">
        <f t="shared" si="53"/>
        <v>2.7939464493597205E-2</v>
      </c>
      <c r="L256" s="1">
        <f t="shared" si="53"/>
        <v>2.7939464493597205E-2</v>
      </c>
      <c r="M256" s="1">
        <f t="shared" si="53"/>
        <v>2.7939464493597205E-2</v>
      </c>
      <c r="N256" s="1">
        <f t="shared" si="53"/>
        <v>2.7939464493597205E-2</v>
      </c>
      <c r="O256" s="1">
        <f t="shared" si="53"/>
        <v>2.7939464493597205E-2</v>
      </c>
      <c r="P256" s="1">
        <f t="shared" si="53"/>
        <v>2.7939464493597205E-2</v>
      </c>
      <c r="Q256" s="1">
        <f t="shared" si="53"/>
        <v>2.7939464493597205E-2</v>
      </c>
      <c r="R256" s="1">
        <f t="shared" si="53"/>
        <v>2.7939464493597205E-2</v>
      </c>
      <c r="S256" s="1">
        <f t="shared" si="53"/>
        <v>2.7939464493597205E-2</v>
      </c>
      <c r="T256" s="1">
        <f t="shared" si="53"/>
        <v>2.7939464493597205E-2</v>
      </c>
      <c r="U256" s="1">
        <f t="shared" si="53"/>
        <v>2.7939464493597205E-2</v>
      </c>
      <c r="V256" s="1">
        <f t="shared" si="53"/>
        <v>2.7939464493597205E-2</v>
      </c>
      <c r="W256" s="1">
        <f t="shared" si="52"/>
        <v>2.7939464493597205E-2</v>
      </c>
      <c r="X256" s="1">
        <f t="shared" si="52"/>
        <v>2.7939464493597205E-2</v>
      </c>
      <c r="Y256" s="1">
        <f t="shared" si="52"/>
        <v>2.7939464493597205E-2</v>
      </c>
      <c r="Z256" s="1">
        <f t="shared" si="52"/>
        <v>2.7939464493597205E-2</v>
      </c>
      <c r="AA256" s="1">
        <f t="shared" si="52"/>
        <v>2.7939464493597205E-2</v>
      </c>
      <c r="AB256" s="1">
        <f t="shared" si="52"/>
        <v>2.7939464493597205E-2</v>
      </c>
      <c r="AC256" s="1">
        <f t="shared" si="52"/>
        <v>2.7939464493597205E-2</v>
      </c>
      <c r="AD256" s="1">
        <f t="shared" si="52"/>
        <v>2.7939464493597205E-2</v>
      </c>
      <c r="AE256" s="1">
        <f t="shared" si="52"/>
        <v>2.7939464493597205E-2</v>
      </c>
      <c r="AF256" s="1">
        <f t="shared" si="52"/>
        <v>2.7939464493597205E-2</v>
      </c>
      <c r="AG256" s="1">
        <f t="shared" si="52"/>
        <v>2.7939464493597205E-2</v>
      </c>
      <c r="AH256" s="1">
        <f t="shared" si="52"/>
        <v>2.7939464493597205E-2</v>
      </c>
      <c r="AI256" s="1">
        <f t="shared" si="52"/>
        <v>2.7939464493597205E-2</v>
      </c>
      <c r="AJ256" s="1"/>
      <c r="AK256" s="2">
        <f>SUMIFS('IND Balance'!E$5:E$141,'IND Balance'!$C$5:$C$141,'Service shares'!$B256,'IND Balance'!$D$5:$D$141,"*"&amp;'Service shares'!$A256)*F256</f>
        <v>0</v>
      </c>
      <c r="AL256" s="2">
        <f>SUMIFS('IND Balance'!F$5:F$141,'IND Balance'!$C$5:$C$141,'Service shares'!$B256,'IND Balance'!$D$5:$D$141,"*"&amp;'Service shares'!$A256)*G256</f>
        <v>0</v>
      </c>
      <c r="AM256" s="2">
        <f>SUMIFS('IND Balance'!G$5:G$141,'IND Balance'!$C$5:$C$141,'Service shares'!$B256,'IND Balance'!$D$5:$D$141,"*"&amp;'Service shares'!$A256)*H256</f>
        <v>0</v>
      </c>
      <c r="AN256" s="2">
        <f>SUMIFS('IND Balance'!H$5:H$141,'IND Balance'!$C$5:$C$141,'Service shares'!$B256,'IND Balance'!$D$5:$D$141,"*"&amp;'Service shares'!$A256)*I256</f>
        <v>0</v>
      </c>
      <c r="AO256" s="2">
        <f>SUMIFS('IND Balance'!I$5:I$141,'IND Balance'!$C$5:$C$141,'Service shares'!$B256,'IND Balance'!$D$5:$D$141,"*"&amp;'Service shares'!$A256)*J256</f>
        <v>0</v>
      </c>
      <c r="AP256" s="2">
        <f>SUMIFS('IND Balance'!J$5:J$141,'IND Balance'!$C$5:$C$141,'Service shares'!$B256,'IND Balance'!$D$5:$D$141,"*"&amp;'Service shares'!$A256)*K256</f>
        <v>0</v>
      </c>
      <c r="AQ256" s="2">
        <f>SUMIFS('IND Balance'!K$5:K$141,'IND Balance'!$C$5:$C$141,'Service shares'!$B256,'IND Balance'!$D$5:$D$141,"*"&amp;'Service shares'!$A256)*L256</f>
        <v>0</v>
      </c>
      <c r="AR256" s="2">
        <f>SUMIFS('IND Balance'!L$5:L$141,'IND Balance'!$C$5:$C$141,'Service shares'!$B256,'IND Balance'!$D$5:$D$141,"*"&amp;'Service shares'!$A256)*M256</f>
        <v>0</v>
      </c>
      <c r="AS256" s="2">
        <f>SUMIFS('IND Balance'!M$5:M$141,'IND Balance'!$C$5:$C$141,'Service shares'!$B256,'IND Balance'!$D$5:$D$141,"*"&amp;'Service shares'!$A256)*N256</f>
        <v>0</v>
      </c>
      <c r="AT256" s="2">
        <f>SUMIFS('IND Balance'!N$5:N$141,'IND Balance'!$C$5:$C$141,'Service shares'!$B256,'IND Balance'!$D$5:$D$141,"*"&amp;'Service shares'!$A256)*O256</f>
        <v>0</v>
      </c>
      <c r="AU256" s="2">
        <f>SUMIFS('IND Balance'!O$5:O$141,'IND Balance'!$C$5:$C$141,'Service shares'!$B256,'IND Balance'!$D$5:$D$141,"*"&amp;'Service shares'!$A256)*P256</f>
        <v>0</v>
      </c>
      <c r="AV256" s="2">
        <f>SUMIFS('IND Balance'!P$5:P$141,'IND Balance'!$C$5:$C$141,'Service shares'!$B256,'IND Balance'!$D$5:$D$141,"*"&amp;'Service shares'!$A256)*Q256</f>
        <v>0</v>
      </c>
      <c r="AW256" s="2">
        <f>SUMIFS('IND Balance'!Q$5:Q$141,'IND Balance'!$C$5:$C$141,'Service shares'!$B256,'IND Balance'!$D$5:$D$141,"*"&amp;'Service shares'!$A256)*R256</f>
        <v>0</v>
      </c>
      <c r="AX256" s="2">
        <f>SUMIFS('IND Balance'!R$5:R$141,'IND Balance'!$C$5:$C$141,'Service shares'!$B256,'IND Balance'!$D$5:$D$141,"*"&amp;'Service shares'!$A256)*S256</f>
        <v>0</v>
      </c>
      <c r="AY256" s="2">
        <f>SUMIFS('IND Balance'!S$5:S$141,'IND Balance'!$C$5:$C$141,'Service shares'!$B256,'IND Balance'!$D$5:$D$141,"*"&amp;'Service shares'!$A256)*T256</f>
        <v>0</v>
      </c>
      <c r="AZ256" s="2">
        <f>SUMIFS('IND Balance'!T$5:T$141,'IND Balance'!$C$5:$C$141,'Service shares'!$B256,'IND Balance'!$D$5:$D$141,"*"&amp;'Service shares'!$A256)*U256</f>
        <v>0</v>
      </c>
      <c r="BA256" s="2">
        <f>SUMIFS('IND Balance'!U$5:U$141,'IND Balance'!$C$5:$C$141,'Service shares'!$B256,'IND Balance'!$D$5:$D$141,"*"&amp;'Service shares'!$A256)*V256</f>
        <v>0</v>
      </c>
      <c r="BB256" s="2">
        <f>SUMIFS('IND Balance'!V$5:V$141,'IND Balance'!$C$5:$C$141,'Service shares'!$B256,'IND Balance'!$D$5:$D$141,"*"&amp;'Service shares'!$A256)*W256</f>
        <v>0</v>
      </c>
      <c r="BC256" s="2">
        <f>SUMIFS('IND Balance'!W$5:W$141,'IND Balance'!$C$5:$C$141,'Service shares'!$B256,'IND Balance'!$D$5:$D$141,"*"&amp;'Service shares'!$A256)*X256</f>
        <v>0</v>
      </c>
      <c r="BD256" s="2">
        <f>SUMIFS('IND Balance'!X$5:X$141,'IND Balance'!$C$5:$C$141,'Service shares'!$B256,'IND Balance'!$D$5:$D$141,"*"&amp;'Service shares'!$A256)*Y256</f>
        <v>0</v>
      </c>
      <c r="BE256" s="2">
        <f>SUMIFS('IND Balance'!Y$5:Y$141,'IND Balance'!$C$5:$C$141,'Service shares'!$B256,'IND Balance'!$D$5:$D$141,"*"&amp;'Service shares'!$A256)*Z256</f>
        <v>0</v>
      </c>
      <c r="BF256" s="2">
        <f>SUMIFS('IND Balance'!Z$5:Z$141,'IND Balance'!$C$5:$C$141,'Service shares'!$B256,'IND Balance'!$D$5:$D$141,"*"&amp;'Service shares'!$A256)*AA256</f>
        <v>0</v>
      </c>
      <c r="BG256" s="2">
        <f>SUMIFS('IND Balance'!AA$5:AA$141,'IND Balance'!$C$5:$C$141,'Service shares'!$B256,'IND Balance'!$D$5:$D$141,"*"&amp;'Service shares'!$A256)*AB256</f>
        <v>0</v>
      </c>
      <c r="BH256" s="2">
        <f>SUMIFS('IND Balance'!AB$5:AB$141,'IND Balance'!$C$5:$C$141,'Service shares'!$B256,'IND Balance'!$D$5:$D$141,"*"&amp;'Service shares'!$A256)*AC256</f>
        <v>0</v>
      </c>
      <c r="BI256" s="2">
        <f>SUMIFS('IND Balance'!AC$5:AC$141,'IND Balance'!$C$5:$C$141,'Service shares'!$B256,'IND Balance'!$D$5:$D$141,"*"&amp;'Service shares'!$A256)*AD256</f>
        <v>0</v>
      </c>
      <c r="BJ256" s="2">
        <f>SUMIFS('IND Balance'!AD$5:AD$141,'IND Balance'!$C$5:$C$141,'Service shares'!$B256,'IND Balance'!$D$5:$D$141,"*"&amp;'Service shares'!$A256)*AE256</f>
        <v>0</v>
      </c>
      <c r="BK256" s="2">
        <f>SUMIFS('IND Balance'!AE$5:AE$141,'IND Balance'!$C$5:$C$141,'Service shares'!$B256,'IND Balance'!$D$5:$D$141,"*"&amp;'Service shares'!$A256)*AF256</f>
        <v>0</v>
      </c>
      <c r="BL256" s="2">
        <f>SUMIFS('IND Balance'!AF$5:AF$141,'IND Balance'!$C$5:$C$141,'Service shares'!$B256,'IND Balance'!$D$5:$D$141,"*"&amp;'Service shares'!$A256)*AG256</f>
        <v>0</v>
      </c>
      <c r="BM256" s="2">
        <f>SUMIFS('IND Balance'!AG$5:AG$141,'IND Balance'!$C$5:$C$141,'Service shares'!$B256,'IND Balance'!$D$5:$D$141,"*"&amp;'Service shares'!$A256)*AH256</f>
        <v>0</v>
      </c>
      <c r="BN256" s="2">
        <f>SUMIFS('IND Balance'!AH$5:AH$141,'IND Balance'!$C$5:$C$141,'Service shares'!$B256,'IND Balance'!$D$5:$D$141,"*"&amp;'Service shares'!$A256)*AI256</f>
        <v>0</v>
      </c>
    </row>
    <row r="257" spans="1:66" x14ac:dyDescent="0.45">
      <c r="A257" t="s">
        <v>376</v>
      </c>
      <c r="B257" t="s">
        <v>127</v>
      </c>
      <c r="C257" t="s">
        <v>199</v>
      </c>
      <c r="D257" s="1">
        <v>8.1490104772991845E-3</v>
      </c>
      <c r="E257" s="1"/>
      <c r="F257" s="1">
        <f t="shared" si="48"/>
        <v>8.1490104772991845E-3</v>
      </c>
      <c r="G257" s="1">
        <f t="shared" si="53"/>
        <v>8.1490104772991845E-3</v>
      </c>
      <c r="H257" s="1">
        <f t="shared" si="53"/>
        <v>8.1490104772991845E-3</v>
      </c>
      <c r="I257" s="1">
        <f t="shared" si="53"/>
        <v>8.1490104772991845E-3</v>
      </c>
      <c r="J257" s="1">
        <f t="shared" si="53"/>
        <v>8.1490104772991845E-3</v>
      </c>
      <c r="K257" s="1">
        <f t="shared" si="53"/>
        <v>8.1490104772991845E-3</v>
      </c>
      <c r="L257" s="1">
        <f t="shared" si="53"/>
        <v>8.1490104772991845E-3</v>
      </c>
      <c r="M257" s="1">
        <f t="shared" si="53"/>
        <v>8.1490104772991845E-3</v>
      </c>
      <c r="N257" s="1">
        <f t="shared" si="53"/>
        <v>8.1490104772991845E-3</v>
      </c>
      <c r="O257" s="1">
        <f t="shared" si="53"/>
        <v>8.1490104772991845E-3</v>
      </c>
      <c r="P257" s="1">
        <f t="shared" si="53"/>
        <v>8.1490104772991845E-3</v>
      </c>
      <c r="Q257" s="1">
        <f t="shared" si="53"/>
        <v>8.1490104772991845E-3</v>
      </c>
      <c r="R257" s="1">
        <f t="shared" si="53"/>
        <v>8.1490104772991845E-3</v>
      </c>
      <c r="S257" s="1">
        <f t="shared" si="53"/>
        <v>8.1490104772991845E-3</v>
      </c>
      <c r="T257" s="1">
        <f t="shared" si="53"/>
        <v>8.1490104772991845E-3</v>
      </c>
      <c r="U257" s="1">
        <f t="shared" si="53"/>
        <v>8.1490104772991845E-3</v>
      </c>
      <c r="V257" s="1">
        <f t="shared" si="53"/>
        <v>8.1490104772991845E-3</v>
      </c>
      <c r="W257" s="1">
        <f t="shared" si="52"/>
        <v>8.1490104772991845E-3</v>
      </c>
      <c r="X257" s="1">
        <f t="shared" si="52"/>
        <v>8.1490104772991845E-3</v>
      </c>
      <c r="Y257" s="1">
        <f t="shared" si="52"/>
        <v>8.1490104772991845E-3</v>
      </c>
      <c r="Z257" s="1">
        <f t="shared" si="52"/>
        <v>8.1490104772991845E-3</v>
      </c>
      <c r="AA257" s="1">
        <f t="shared" si="52"/>
        <v>8.1490104772991845E-3</v>
      </c>
      <c r="AB257" s="1">
        <f t="shared" si="52"/>
        <v>8.1490104772991845E-3</v>
      </c>
      <c r="AC257" s="1">
        <f t="shared" si="52"/>
        <v>8.1490104772991845E-3</v>
      </c>
      <c r="AD257" s="1">
        <f t="shared" si="52"/>
        <v>8.1490104772991845E-3</v>
      </c>
      <c r="AE257" s="1">
        <f t="shared" si="52"/>
        <v>8.1490104772991845E-3</v>
      </c>
      <c r="AF257" s="1">
        <f t="shared" si="52"/>
        <v>8.1490104772991845E-3</v>
      </c>
      <c r="AG257" s="1">
        <f t="shared" si="52"/>
        <v>8.1490104772991845E-3</v>
      </c>
      <c r="AH257" s="1">
        <f t="shared" si="52"/>
        <v>8.1490104772991845E-3</v>
      </c>
      <c r="AI257" s="1">
        <f t="shared" si="52"/>
        <v>8.1490104772991845E-3</v>
      </c>
      <c r="AJ257" s="1"/>
      <c r="AK257" s="2">
        <f>SUMIFS('IND Balance'!E$5:E$141,'IND Balance'!$C$5:$C$141,'Service shares'!$B257,'IND Balance'!$D$5:$D$141,"*"&amp;'Service shares'!$A257)*F257</f>
        <v>0</v>
      </c>
      <c r="AL257" s="2">
        <f>SUMIFS('IND Balance'!F$5:F$141,'IND Balance'!$C$5:$C$141,'Service shares'!$B257,'IND Balance'!$D$5:$D$141,"*"&amp;'Service shares'!$A257)*G257</f>
        <v>0</v>
      </c>
      <c r="AM257" s="2">
        <f>SUMIFS('IND Balance'!G$5:G$141,'IND Balance'!$C$5:$C$141,'Service shares'!$B257,'IND Balance'!$D$5:$D$141,"*"&amp;'Service shares'!$A257)*H257</f>
        <v>0</v>
      </c>
      <c r="AN257" s="2">
        <f>SUMIFS('IND Balance'!H$5:H$141,'IND Balance'!$C$5:$C$141,'Service shares'!$B257,'IND Balance'!$D$5:$D$141,"*"&amp;'Service shares'!$A257)*I257</f>
        <v>0</v>
      </c>
      <c r="AO257" s="2">
        <f>SUMIFS('IND Balance'!I$5:I$141,'IND Balance'!$C$5:$C$141,'Service shares'!$B257,'IND Balance'!$D$5:$D$141,"*"&amp;'Service shares'!$A257)*J257</f>
        <v>0</v>
      </c>
      <c r="AP257" s="2">
        <f>SUMIFS('IND Balance'!J$5:J$141,'IND Balance'!$C$5:$C$141,'Service shares'!$B257,'IND Balance'!$D$5:$D$141,"*"&amp;'Service shares'!$A257)*K257</f>
        <v>0</v>
      </c>
      <c r="AQ257" s="2">
        <f>SUMIFS('IND Balance'!K$5:K$141,'IND Balance'!$C$5:$C$141,'Service shares'!$B257,'IND Balance'!$D$5:$D$141,"*"&amp;'Service shares'!$A257)*L257</f>
        <v>0</v>
      </c>
      <c r="AR257" s="2">
        <f>SUMIFS('IND Balance'!L$5:L$141,'IND Balance'!$C$5:$C$141,'Service shares'!$B257,'IND Balance'!$D$5:$D$141,"*"&amp;'Service shares'!$A257)*M257</f>
        <v>0</v>
      </c>
      <c r="AS257" s="2">
        <f>SUMIFS('IND Balance'!M$5:M$141,'IND Balance'!$C$5:$C$141,'Service shares'!$B257,'IND Balance'!$D$5:$D$141,"*"&amp;'Service shares'!$A257)*N257</f>
        <v>0</v>
      </c>
      <c r="AT257" s="2">
        <f>SUMIFS('IND Balance'!N$5:N$141,'IND Balance'!$C$5:$C$141,'Service shares'!$B257,'IND Balance'!$D$5:$D$141,"*"&amp;'Service shares'!$A257)*O257</f>
        <v>0</v>
      </c>
      <c r="AU257" s="2">
        <f>SUMIFS('IND Balance'!O$5:O$141,'IND Balance'!$C$5:$C$141,'Service shares'!$B257,'IND Balance'!$D$5:$D$141,"*"&amp;'Service shares'!$A257)*P257</f>
        <v>0</v>
      </c>
      <c r="AV257" s="2">
        <f>SUMIFS('IND Balance'!P$5:P$141,'IND Balance'!$C$5:$C$141,'Service shares'!$B257,'IND Balance'!$D$5:$D$141,"*"&amp;'Service shares'!$A257)*Q257</f>
        <v>0</v>
      </c>
      <c r="AW257" s="2">
        <f>SUMIFS('IND Balance'!Q$5:Q$141,'IND Balance'!$C$5:$C$141,'Service shares'!$B257,'IND Balance'!$D$5:$D$141,"*"&amp;'Service shares'!$A257)*R257</f>
        <v>0</v>
      </c>
      <c r="AX257" s="2">
        <f>SUMIFS('IND Balance'!R$5:R$141,'IND Balance'!$C$5:$C$141,'Service shares'!$B257,'IND Balance'!$D$5:$D$141,"*"&amp;'Service shares'!$A257)*S257</f>
        <v>0</v>
      </c>
      <c r="AY257" s="2">
        <f>SUMIFS('IND Balance'!S$5:S$141,'IND Balance'!$C$5:$C$141,'Service shares'!$B257,'IND Balance'!$D$5:$D$141,"*"&amp;'Service shares'!$A257)*T257</f>
        <v>0</v>
      </c>
      <c r="AZ257" s="2">
        <f>SUMIFS('IND Balance'!T$5:T$141,'IND Balance'!$C$5:$C$141,'Service shares'!$B257,'IND Balance'!$D$5:$D$141,"*"&amp;'Service shares'!$A257)*U257</f>
        <v>0</v>
      </c>
      <c r="BA257" s="2">
        <f>SUMIFS('IND Balance'!U$5:U$141,'IND Balance'!$C$5:$C$141,'Service shares'!$B257,'IND Balance'!$D$5:$D$141,"*"&amp;'Service shares'!$A257)*V257</f>
        <v>0</v>
      </c>
      <c r="BB257" s="2">
        <f>SUMIFS('IND Balance'!V$5:V$141,'IND Balance'!$C$5:$C$141,'Service shares'!$B257,'IND Balance'!$D$5:$D$141,"*"&amp;'Service shares'!$A257)*W257</f>
        <v>0</v>
      </c>
      <c r="BC257" s="2">
        <f>SUMIFS('IND Balance'!W$5:W$141,'IND Balance'!$C$5:$C$141,'Service shares'!$B257,'IND Balance'!$D$5:$D$141,"*"&amp;'Service shares'!$A257)*X257</f>
        <v>0</v>
      </c>
      <c r="BD257" s="2">
        <f>SUMIFS('IND Balance'!X$5:X$141,'IND Balance'!$C$5:$C$141,'Service shares'!$B257,'IND Balance'!$D$5:$D$141,"*"&amp;'Service shares'!$A257)*Y257</f>
        <v>0</v>
      </c>
      <c r="BE257" s="2">
        <f>SUMIFS('IND Balance'!Y$5:Y$141,'IND Balance'!$C$5:$C$141,'Service shares'!$B257,'IND Balance'!$D$5:$D$141,"*"&amp;'Service shares'!$A257)*Z257</f>
        <v>0</v>
      </c>
      <c r="BF257" s="2">
        <f>SUMIFS('IND Balance'!Z$5:Z$141,'IND Balance'!$C$5:$C$141,'Service shares'!$B257,'IND Balance'!$D$5:$D$141,"*"&amp;'Service shares'!$A257)*AA257</f>
        <v>0</v>
      </c>
      <c r="BG257" s="2">
        <f>SUMIFS('IND Balance'!AA$5:AA$141,'IND Balance'!$C$5:$C$141,'Service shares'!$B257,'IND Balance'!$D$5:$D$141,"*"&amp;'Service shares'!$A257)*AB257</f>
        <v>0</v>
      </c>
      <c r="BH257" s="2">
        <f>SUMIFS('IND Balance'!AB$5:AB$141,'IND Balance'!$C$5:$C$141,'Service shares'!$B257,'IND Balance'!$D$5:$D$141,"*"&amp;'Service shares'!$A257)*AC257</f>
        <v>0</v>
      </c>
      <c r="BI257" s="2">
        <f>SUMIFS('IND Balance'!AC$5:AC$141,'IND Balance'!$C$5:$C$141,'Service shares'!$B257,'IND Balance'!$D$5:$D$141,"*"&amp;'Service shares'!$A257)*AD257</f>
        <v>0</v>
      </c>
      <c r="BJ257" s="2">
        <f>SUMIFS('IND Balance'!AD$5:AD$141,'IND Balance'!$C$5:$C$141,'Service shares'!$B257,'IND Balance'!$D$5:$D$141,"*"&amp;'Service shares'!$A257)*AE257</f>
        <v>0</v>
      </c>
      <c r="BK257" s="2">
        <f>SUMIFS('IND Balance'!AE$5:AE$141,'IND Balance'!$C$5:$C$141,'Service shares'!$B257,'IND Balance'!$D$5:$D$141,"*"&amp;'Service shares'!$A257)*AF257</f>
        <v>0</v>
      </c>
      <c r="BL257" s="2">
        <f>SUMIFS('IND Balance'!AF$5:AF$141,'IND Balance'!$C$5:$C$141,'Service shares'!$B257,'IND Balance'!$D$5:$D$141,"*"&amp;'Service shares'!$A257)*AG257</f>
        <v>0</v>
      </c>
      <c r="BM257" s="2">
        <f>SUMIFS('IND Balance'!AG$5:AG$141,'IND Balance'!$C$5:$C$141,'Service shares'!$B257,'IND Balance'!$D$5:$D$141,"*"&amp;'Service shares'!$A257)*AH257</f>
        <v>0</v>
      </c>
      <c r="BN257" s="2">
        <f>SUMIFS('IND Balance'!AH$5:AH$141,'IND Balance'!$C$5:$C$141,'Service shares'!$B257,'IND Balance'!$D$5:$D$141,"*"&amp;'Service shares'!$A257)*AI257</f>
        <v>0</v>
      </c>
    </row>
    <row r="258" spans="1:66" x14ac:dyDescent="0.45">
      <c r="A258" t="s">
        <v>376</v>
      </c>
      <c r="B258" t="s">
        <v>127</v>
      </c>
      <c r="C258" t="s">
        <v>205</v>
      </c>
      <c r="D258" s="1">
        <v>2.5611175785797437E-2</v>
      </c>
      <c r="E258" s="1"/>
      <c r="F258" s="1">
        <f t="shared" si="48"/>
        <v>2.5611175785797437E-2</v>
      </c>
      <c r="G258" s="1">
        <f t="shared" si="53"/>
        <v>2.5611175785797437E-2</v>
      </c>
      <c r="H258" s="1">
        <f t="shared" si="53"/>
        <v>2.5611175785797437E-2</v>
      </c>
      <c r="I258" s="1">
        <f t="shared" si="53"/>
        <v>2.5611175785797437E-2</v>
      </c>
      <c r="J258" s="1">
        <f t="shared" si="53"/>
        <v>2.5611175785797437E-2</v>
      </c>
      <c r="K258" s="1">
        <f t="shared" si="53"/>
        <v>2.5611175785797437E-2</v>
      </c>
      <c r="L258" s="1">
        <f t="shared" si="53"/>
        <v>2.5611175785797437E-2</v>
      </c>
      <c r="M258" s="1">
        <f t="shared" si="53"/>
        <v>2.5611175785797437E-2</v>
      </c>
      <c r="N258" s="1">
        <f t="shared" si="53"/>
        <v>2.5611175785797437E-2</v>
      </c>
      <c r="O258" s="1">
        <f t="shared" si="53"/>
        <v>2.5611175785797437E-2</v>
      </c>
      <c r="P258" s="1">
        <f t="shared" si="53"/>
        <v>2.5611175785797437E-2</v>
      </c>
      <c r="Q258" s="1">
        <f t="shared" si="53"/>
        <v>2.5611175785797437E-2</v>
      </c>
      <c r="R258" s="1">
        <f t="shared" si="53"/>
        <v>2.5611175785797437E-2</v>
      </c>
      <c r="S258" s="1">
        <f t="shared" si="53"/>
        <v>2.5611175785797437E-2</v>
      </c>
      <c r="T258" s="1">
        <f t="shared" si="53"/>
        <v>2.5611175785797437E-2</v>
      </c>
      <c r="U258" s="1">
        <f t="shared" si="53"/>
        <v>2.5611175785797437E-2</v>
      </c>
      <c r="V258" s="1">
        <f t="shared" si="53"/>
        <v>2.5611175785797437E-2</v>
      </c>
      <c r="W258" s="1">
        <f t="shared" ref="W258:AI273" si="54">$D258</f>
        <v>2.5611175785797437E-2</v>
      </c>
      <c r="X258" s="1">
        <f t="shared" si="54"/>
        <v>2.5611175785797437E-2</v>
      </c>
      <c r="Y258" s="1">
        <f t="shared" si="54"/>
        <v>2.5611175785797437E-2</v>
      </c>
      <c r="Z258" s="1">
        <f t="shared" si="54"/>
        <v>2.5611175785797437E-2</v>
      </c>
      <c r="AA258" s="1">
        <f t="shared" si="54"/>
        <v>2.5611175785797437E-2</v>
      </c>
      <c r="AB258" s="1">
        <f t="shared" si="54"/>
        <v>2.5611175785797437E-2</v>
      </c>
      <c r="AC258" s="1">
        <f t="shared" si="54"/>
        <v>2.5611175785797437E-2</v>
      </c>
      <c r="AD258" s="1">
        <f t="shared" si="54"/>
        <v>2.5611175785797437E-2</v>
      </c>
      <c r="AE258" s="1">
        <f t="shared" si="54"/>
        <v>2.5611175785797437E-2</v>
      </c>
      <c r="AF258" s="1">
        <f t="shared" si="54"/>
        <v>2.5611175785797437E-2</v>
      </c>
      <c r="AG258" s="1">
        <f t="shared" si="54"/>
        <v>2.5611175785797437E-2</v>
      </c>
      <c r="AH258" s="1">
        <f t="shared" si="54"/>
        <v>2.5611175785797437E-2</v>
      </c>
      <c r="AI258" s="1">
        <f t="shared" si="54"/>
        <v>2.5611175785797437E-2</v>
      </c>
      <c r="AJ258" s="1"/>
      <c r="AK258" s="2">
        <f>SUMIFS('IND Balance'!E$5:E$141,'IND Balance'!$C$5:$C$141,'Service shares'!$B258,'IND Balance'!$D$5:$D$141,"*"&amp;'Service shares'!$A258)*F258</f>
        <v>0</v>
      </c>
      <c r="AL258" s="2">
        <f>SUMIFS('IND Balance'!F$5:F$141,'IND Balance'!$C$5:$C$141,'Service shares'!$B258,'IND Balance'!$D$5:$D$141,"*"&amp;'Service shares'!$A258)*G258</f>
        <v>0</v>
      </c>
      <c r="AM258" s="2">
        <f>SUMIFS('IND Balance'!G$5:G$141,'IND Balance'!$C$5:$C$141,'Service shares'!$B258,'IND Balance'!$D$5:$D$141,"*"&amp;'Service shares'!$A258)*H258</f>
        <v>0</v>
      </c>
      <c r="AN258" s="2">
        <f>SUMIFS('IND Balance'!H$5:H$141,'IND Balance'!$C$5:$C$141,'Service shares'!$B258,'IND Balance'!$D$5:$D$141,"*"&amp;'Service shares'!$A258)*I258</f>
        <v>0</v>
      </c>
      <c r="AO258" s="2">
        <f>SUMIFS('IND Balance'!I$5:I$141,'IND Balance'!$C$5:$C$141,'Service shares'!$B258,'IND Balance'!$D$5:$D$141,"*"&amp;'Service shares'!$A258)*J258</f>
        <v>0</v>
      </c>
      <c r="AP258" s="2">
        <f>SUMIFS('IND Balance'!J$5:J$141,'IND Balance'!$C$5:$C$141,'Service shares'!$B258,'IND Balance'!$D$5:$D$141,"*"&amp;'Service shares'!$A258)*K258</f>
        <v>0</v>
      </c>
      <c r="AQ258" s="2">
        <f>SUMIFS('IND Balance'!K$5:K$141,'IND Balance'!$C$5:$C$141,'Service shares'!$B258,'IND Balance'!$D$5:$D$141,"*"&amp;'Service shares'!$A258)*L258</f>
        <v>0</v>
      </c>
      <c r="AR258" s="2">
        <f>SUMIFS('IND Balance'!L$5:L$141,'IND Balance'!$C$5:$C$141,'Service shares'!$B258,'IND Balance'!$D$5:$D$141,"*"&amp;'Service shares'!$A258)*M258</f>
        <v>0</v>
      </c>
      <c r="AS258" s="2">
        <f>SUMIFS('IND Balance'!M$5:M$141,'IND Balance'!$C$5:$C$141,'Service shares'!$B258,'IND Balance'!$D$5:$D$141,"*"&amp;'Service shares'!$A258)*N258</f>
        <v>0</v>
      </c>
      <c r="AT258" s="2">
        <f>SUMIFS('IND Balance'!N$5:N$141,'IND Balance'!$C$5:$C$141,'Service shares'!$B258,'IND Balance'!$D$5:$D$141,"*"&amp;'Service shares'!$A258)*O258</f>
        <v>0</v>
      </c>
      <c r="AU258" s="2">
        <f>SUMIFS('IND Balance'!O$5:O$141,'IND Balance'!$C$5:$C$141,'Service shares'!$B258,'IND Balance'!$D$5:$D$141,"*"&amp;'Service shares'!$A258)*P258</f>
        <v>0</v>
      </c>
      <c r="AV258" s="2">
        <f>SUMIFS('IND Balance'!P$5:P$141,'IND Balance'!$C$5:$C$141,'Service shares'!$B258,'IND Balance'!$D$5:$D$141,"*"&amp;'Service shares'!$A258)*Q258</f>
        <v>0</v>
      </c>
      <c r="AW258" s="2">
        <f>SUMIFS('IND Balance'!Q$5:Q$141,'IND Balance'!$C$5:$C$141,'Service shares'!$B258,'IND Balance'!$D$5:$D$141,"*"&amp;'Service shares'!$A258)*R258</f>
        <v>0</v>
      </c>
      <c r="AX258" s="2">
        <f>SUMIFS('IND Balance'!R$5:R$141,'IND Balance'!$C$5:$C$141,'Service shares'!$B258,'IND Balance'!$D$5:$D$141,"*"&amp;'Service shares'!$A258)*S258</f>
        <v>0</v>
      </c>
      <c r="AY258" s="2">
        <f>SUMIFS('IND Balance'!S$5:S$141,'IND Balance'!$C$5:$C$141,'Service shares'!$B258,'IND Balance'!$D$5:$D$141,"*"&amp;'Service shares'!$A258)*T258</f>
        <v>0</v>
      </c>
      <c r="AZ258" s="2">
        <f>SUMIFS('IND Balance'!T$5:T$141,'IND Balance'!$C$5:$C$141,'Service shares'!$B258,'IND Balance'!$D$5:$D$141,"*"&amp;'Service shares'!$A258)*U258</f>
        <v>0</v>
      </c>
      <c r="BA258" s="2">
        <f>SUMIFS('IND Balance'!U$5:U$141,'IND Balance'!$C$5:$C$141,'Service shares'!$B258,'IND Balance'!$D$5:$D$141,"*"&amp;'Service shares'!$A258)*V258</f>
        <v>0</v>
      </c>
      <c r="BB258" s="2">
        <f>SUMIFS('IND Balance'!V$5:V$141,'IND Balance'!$C$5:$C$141,'Service shares'!$B258,'IND Balance'!$D$5:$D$141,"*"&amp;'Service shares'!$A258)*W258</f>
        <v>0</v>
      </c>
      <c r="BC258" s="2">
        <f>SUMIFS('IND Balance'!W$5:W$141,'IND Balance'!$C$5:$C$141,'Service shares'!$B258,'IND Balance'!$D$5:$D$141,"*"&amp;'Service shares'!$A258)*X258</f>
        <v>0</v>
      </c>
      <c r="BD258" s="2">
        <f>SUMIFS('IND Balance'!X$5:X$141,'IND Balance'!$C$5:$C$141,'Service shares'!$B258,'IND Balance'!$D$5:$D$141,"*"&amp;'Service shares'!$A258)*Y258</f>
        <v>0</v>
      </c>
      <c r="BE258" s="2">
        <f>SUMIFS('IND Balance'!Y$5:Y$141,'IND Balance'!$C$5:$C$141,'Service shares'!$B258,'IND Balance'!$D$5:$D$141,"*"&amp;'Service shares'!$A258)*Z258</f>
        <v>0</v>
      </c>
      <c r="BF258" s="2">
        <f>SUMIFS('IND Balance'!Z$5:Z$141,'IND Balance'!$C$5:$C$141,'Service shares'!$B258,'IND Balance'!$D$5:$D$141,"*"&amp;'Service shares'!$A258)*AA258</f>
        <v>0</v>
      </c>
      <c r="BG258" s="2">
        <f>SUMIFS('IND Balance'!AA$5:AA$141,'IND Balance'!$C$5:$C$141,'Service shares'!$B258,'IND Balance'!$D$5:$D$141,"*"&amp;'Service shares'!$A258)*AB258</f>
        <v>0</v>
      </c>
      <c r="BH258" s="2">
        <f>SUMIFS('IND Balance'!AB$5:AB$141,'IND Balance'!$C$5:$C$141,'Service shares'!$B258,'IND Balance'!$D$5:$D$141,"*"&amp;'Service shares'!$A258)*AC258</f>
        <v>0</v>
      </c>
      <c r="BI258" s="2">
        <f>SUMIFS('IND Balance'!AC$5:AC$141,'IND Balance'!$C$5:$C$141,'Service shares'!$B258,'IND Balance'!$D$5:$D$141,"*"&amp;'Service shares'!$A258)*AD258</f>
        <v>0</v>
      </c>
      <c r="BJ258" s="2">
        <f>SUMIFS('IND Balance'!AD$5:AD$141,'IND Balance'!$C$5:$C$141,'Service shares'!$B258,'IND Balance'!$D$5:$D$141,"*"&amp;'Service shares'!$A258)*AE258</f>
        <v>0</v>
      </c>
      <c r="BK258" s="2">
        <f>SUMIFS('IND Balance'!AE$5:AE$141,'IND Balance'!$C$5:$C$141,'Service shares'!$B258,'IND Balance'!$D$5:$D$141,"*"&amp;'Service shares'!$A258)*AF258</f>
        <v>0</v>
      </c>
      <c r="BL258" s="2">
        <f>SUMIFS('IND Balance'!AF$5:AF$141,'IND Balance'!$C$5:$C$141,'Service shares'!$B258,'IND Balance'!$D$5:$D$141,"*"&amp;'Service shares'!$A258)*AG258</f>
        <v>0</v>
      </c>
      <c r="BM258" s="2">
        <f>SUMIFS('IND Balance'!AG$5:AG$141,'IND Balance'!$C$5:$C$141,'Service shares'!$B258,'IND Balance'!$D$5:$D$141,"*"&amp;'Service shares'!$A258)*AH258</f>
        <v>0</v>
      </c>
      <c r="BN258" s="2">
        <f>SUMIFS('IND Balance'!AH$5:AH$141,'IND Balance'!$C$5:$C$141,'Service shares'!$B258,'IND Balance'!$D$5:$D$141,"*"&amp;'Service shares'!$A258)*AI258</f>
        <v>0</v>
      </c>
    </row>
    <row r="259" spans="1:66" x14ac:dyDescent="0.45">
      <c r="A259" t="s">
        <v>376</v>
      </c>
      <c r="B259" t="s">
        <v>47</v>
      </c>
      <c r="C259" t="s">
        <v>173</v>
      </c>
      <c r="D259" s="1">
        <v>4.0572792362768499E-2</v>
      </c>
      <c r="E259" s="1"/>
      <c r="F259" s="1">
        <f t="shared" si="48"/>
        <v>4.0572792362768499E-2</v>
      </c>
      <c r="G259" s="1">
        <f t="shared" si="53"/>
        <v>4.0572792362768499E-2</v>
      </c>
      <c r="H259" s="1">
        <f t="shared" si="53"/>
        <v>4.0572792362768499E-2</v>
      </c>
      <c r="I259" s="1">
        <f t="shared" si="53"/>
        <v>4.0572792362768499E-2</v>
      </c>
      <c r="J259" s="1">
        <f t="shared" si="53"/>
        <v>4.0572792362768499E-2</v>
      </c>
      <c r="K259" s="1">
        <f t="shared" si="53"/>
        <v>4.0572792362768499E-2</v>
      </c>
      <c r="L259" s="1">
        <f t="shared" si="53"/>
        <v>4.0572792362768499E-2</v>
      </c>
      <c r="M259" s="1">
        <f t="shared" si="53"/>
        <v>4.0572792362768499E-2</v>
      </c>
      <c r="N259" s="1">
        <f t="shared" si="53"/>
        <v>4.0572792362768499E-2</v>
      </c>
      <c r="O259" s="1">
        <f t="shared" si="53"/>
        <v>4.0572792362768499E-2</v>
      </c>
      <c r="P259" s="1">
        <f t="shared" si="53"/>
        <v>4.0572792362768499E-2</v>
      </c>
      <c r="Q259" s="1">
        <f t="shared" si="53"/>
        <v>4.0572792362768499E-2</v>
      </c>
      <c r="R259" s="1">
        <f t="shared" si="53"/>
        <v>4.0572792362768499E-2</v>
      </c>
      <c r="S259" s="1">
        <f t="shared" si="53"/>
        <v>4.0572792362768499E-2</v>
      </c>
      <c r="T259" s="1">
        <f t="shared" si="53"/>
        <v>4.0572792362768499E-2</v>
      </c>
      <c r="U259" s="1">
        <f t="shared" si="53"/>
        <v>4.0572792362768499E-2</v>
      </c>
      <c r="V259" s="1">
        <f t="shared" si="53"/>
        <v>4.0572792362768499E-2</v>
      </c>
      <c r="W259" s="1">
        <f t="shared" si="54"/>
        <v>4.0572792362768499E-2</v>
      </c>
      <c r="X259" s="1">
        <f t="shared" si="54"/>
        <v>4.0572792362768499E-2</v>
      </c>
      <c r="Y259" s="1">
        <f t="shared" si="54"/>
        <v>4.0572792362768499E-2</v>
      </c>
      <c r="Z259" s="1">
        <f t="shared" si="54"/>
        <v>4.0572792362768499E-2</v>
      </c>
      <c r="AA259" s="1">
        <f t="shared" si="54"/>
        <v>4.0572792362768499E-2</v>
      </c>
      <c r="AB259" s="1">
        <f t="shared" si="54"/>
        <v>4.0572792362768499E-2</v>
      </c>
      <c r="AC259" s="1">
        <f t="shared" si="54"/>
        <v>4.0572792362768499E-2</v>
      </c>
      <c r="AD259" s="1">
        <f t="shared" si="54"/>
        <v>4.0572792362768499E-2</v>
      </c>
      <c r="AE259" s="1">
        <f t="shared" si="54"/>
        <v>4.0572792362768499E-2</v>
      </c>
      <c r="AF259" s="1">
        <f t="shared" si="54"/>
        <v>4.0572792362768499E-2</v>
      </c>
      <c r="AG259" s="1">
        <f t="shared" si="54"/>
        <v>4.0572792362768499E-2</v>
      </c>
      <c r="AH259" s="1">
        <f t="shared" si="54"/>
        <v>4.0572792362768499E-2</v>
      </c>
      <c r="AI259" s="1">
        <f t="shared" si="54"/>
        <v>4.0572792362768499E-2</v>
      </c>
      <c r="AJ259" s="1"/>
      <c r="AK259" s="2">
        <f>SUMIFS('IND Balance'!E$5:E$141,'IND Balance'!$C$5:$C$141,'Service shares'!$B259,'IND Balance'!$D$5:$D$141,"*"&amp;'Service shares'!$A259)*F259</f>
        <v>0</v>
      </c>
      <c r="AL259" s="2">
        <f>SUMIFS('IND Balance'!F$5:F$141,'IND Balance'!$C$5:$C$141,'Service shares'!$B259,'IND Balance'!$D$5:$D$141,"*"&amp;'Service shares'!$A259)*G259</f>
        <v>0</v>
      </c>
      <c r="AM259" s="2">
        <f>SUMIFS('IND Balance'!G$5:G$141,'IND Balance'!$C$5:$C$141,'Service shares'!$B259,'IND Balance'!$D$5:$D$141,"*"&amp;'Service shares'!$A259)*H259</f>
        <v>0</v>
      </c>
      <c r="AN259" s="2">
        <f>SUMIFS('IND Balance'!H$5:H$141,'IND Balance'!$C$5:$C$141,'Service shares'!$B259,'IND Balance'!$D$5:$D$141,"*"&amp;'Service shares'!$A259)*I259</f>
        <v>0</v>
      </c>
      <c r="AO259" s="2">
        <f>SUMIFS('IND Balance'!I$5:I$141,'IND Balance'!$C$5:$C$141,'Service shares'!$B259,'IND Balance'!$D$5:$D$141,"*"&amp;'Service shares'!$A259)*J259</f>
        <v>0</v>
      </c>
      <c r="AP259" s="2">
        <f>SUMIFS('IND Balance'!J$5:J$141,'IND Balance'!$C$5:$C$141,'Service shares'!$B259,'IND Balance'!$D$5:$D$141,"*"&amp;'Service shares'!$A259)*K259</f>
        <v>0</v>
      </c>
      <c r="AQ259" s="2">
        <f>SUMIFS('IND Balance'!K$5:K$141,'IND Balance'!$C$5:$C$141,'Service shares'!$B259,'IND Balance'!$D$5:$D$141,"*"&amp;'Service shares'!$A259)*L259</f>
        <v>0</v>
      </c>
      <c r="AR259" s="2">
        <f>SUMIFS('IND Balance'!L$5:L$141,'IND Balance'!$C$5:$C$141,'Service shares'!$B259,'IND Balance'!$D$5:$D$141,"*"&amp;'Service shares'!$A259)*M259</f>
        <v>0</v>
      </c>
      <c r="AS259" s="2">
        <f>SUMIFS('IND Balance'!M$5:M$141,'IND Balance'!$C$5:$C$141,'Service shares'!$B259,'IND Balance'!$D$5:$D$141,"*"&amp;'Service shares'!$A259)*N259</f>
        <v>0</v>
      </c>
      <c r="AT259" s="2">
        <f>SUMIFS('IND Balance'!N$5:N$141,'IND Balance'!$C$5:$C$141,'Service shares'!$B259,'IND Balance'!$D$5:$D$141,"*"&amp;'Service shares'!$A259)*O259</f>
        <v>0</v>
      </c>
      <c r="AU259" s="2">
        <f>SUMIFS('IND Balance'!O$5:O$141,'IND Balance'!$C$5:$C$141,'Service shares'!$B259,'IND Balance'!$D$5:$D$141,"*"&amp;'Service shares'!$A259)*P259</f>
        <v>0</v>
      </c>
      <c r="AV259" s="2">
        <f>SUMIFS('IND Balance'!P$5:P$141,'IND Balance'!$C$5:$C$141,'Service shares'!$B259,'IND Balance'!$D$5:$D$141,"*"&amp;'Service shares'!$A259)*Q259</f>
        <v>0</v>
      </c>
      <c r="AW259" s="2">
        <f>SUMIFS('IND Balance'!Q$5:Q$141,'IND Balance'!$C$5:$C$141,'Service shares'!$B259,'IND Balance'!$D$5:$D$141,"*"&amp;'Service shares'!$A259)*R259</f>
        <v>0</v>
      </c>
      <c r="AX259" s="2">
        <f>SUMIFS('IND Balance'!R$5:R$141,'IND Balance'!$C$5:$C$141,'Service shares'!$B259,'IND Balance'!$D$5:$D$141,"*"&amp;'Service shares'!$A259)*S259</f>
        <v>0</v>
      </c>
      <c r="AY259" s="2">
        <f>SUMIFS('IND Balance'!S$5:S$141,'IND Balance'!$C$5:$C$141,'Service shares'!$B259,'IND Balance'!$D$5:$D$141,"*"&amp;'Service shares'!$A259)*T259</f>
        <v>0</v>
      </c>
      <c r="AZ259" s="2">
        <f>SUMIFS('IND Balance'!T$5:T$141,'IND Balance'!$C$5:$C$141,'Service shares'!$B259,'IND Balance'!$D$5:$D$141,"*"&amp;'Service shares'!$A259)*U259</f>
        <v>0</v>
      </c>
      <c r="BA259" s="2">
        <f>SUMIFS('IND Balance'!U$5:U$141,'IND Balance'!$C$5:$C$141,'Service shares'!$B259,'IND Balance'!$D$5:$D$141,"*"&amp;'Service shares'!$A259)*V259</f>
        <v>0</v>
      </c>
      <c r="BB259" s="2">
        <f>SUMIFS('IND Balance'!V$5:V$141,'IND Balance'!$C$5:$C$141,'Service shares'!$B259,'IND Balance'!$D$5:$D$141,"*"&amp;'Service shares'!$A259)*W259</f>
        <v>0</v>
      </c>
      <c r="BC259" s="2">
        <f>SUMIFS('IND Balance'!W$5:W$141,'IND Balance'!$C$5:$C$141,'Service shares'!$B259,'IND Balance'!$D$5:$D$141,"*"&amp;'Service shares'!$A259)*X259</f>
        <v>0</v>
      </c>
      <c r="BD259" s="2">
        <f>SUMIFS('IND Balance'!X$5:X$141,'IND Balance'!$C$5:$C$141,'Service shares'!$B259,'IND Balance'!$D$5:$D$141,"*"&amp;'Service shares'!$A259)*Y259</f>
        <v>0</v>
      </c>
      <c r="BE259" s="2">
        <f>SUMIFS('IND Balance'!Y$5:Y$141,'IND Balance'!$C$5:$C$141,'Service shares'!$B259,'IND Balance'!$D$5:$D$141,"*"&amp;'Service shares'!$A259)*Z259</f>
        <v>0</v>
      </c>
      <c r="BF259" s="2">
        <f>SUMIFS('IND Balance'!Z$5:Z$141,'IND Balance'!$C$5:$C$141,'Service shares'!$B259,'IND Balance'!$D$5:$D$141,"*"&amp;'Service shares'!$A259)*AA259</f>
        <v>0</v>
      </c>
      <c r="BG259" s="2">
        <f>SUMIFS('IND Balance'!AA$5:AA$141,'IND Balance'!$C$5:$C$141,'Service shares'!$B259,'IND Balance'!$D$5:$D$141,"*"&amp;'Service shares'!$A259)*AB259</f>
        <v>0</v>
      </c>
      <c r="BH259" s="2">
        <f>SUMIFS('IND Balance'!AB$5:AB$141,'IND Balance'!$C$5:$C$141,'Service shares'!$B259,'IND Balance'!$D$5:$D$141,"*"&amp;'Service shares'!$A259)*AC259</f>
        <v>0</v>
      </c>
      <c r="BI259" s="2">
        <f>SUMIFS('IND Balance'!AC$5:AC$141,'IND Balance'!$C$5:$C$141,'Service shares'!$B259,'IND Balance'!$D$5:$D$141,"*"&amp;'Service shares'!$A259)*AD259</f>
        <v>0</v>
      </c>
      <c r="BJ259" s="2">
        <f>SUMIFS('IND Balance'!AD$5:AD$141,'IND Balance'!$C$5:$C$141,'Service shares'!$B259,'IND Balance'!$D$5:$D$141,"*"&amp;'Service shares'!$A259)*AE259</f>
        <v>0</v>
      </c>
      <c r="BK259" s="2">
        <f>SUMIFS('IND Balance'!AE$5:AE$141,'IND Balance'!$C$5:$C$141,'Service shares'!$B259,'IND Balance'!$D$5:$D$141,"*"&amp;'Service shares'!$A259)*AF259</f>
        <v>0</v>
      </c>
      <c r="BL259" s="2">
        <f>SUMIFS('IND Balance'!AF$5:AF$141,'IND Balance'!$C$5:$C$141,'Service shares'!$B259,'IND Balance'!$D$5:$D$141,"*"&amp;'Service shares'!$A259)*AG259</f>
        <v>0</v>
      </c>
      <c r="BM259" s="2">
        <f>SUMIFS('IND Balance'!AG$5:AG$141,'IND Balance'!$C$5:$C$141,'Service shares'!$B259,'IND Balance'!$D$5:$D$141,"*"&amp;'Service shares'!$A259)*AH259</f>
        <v>0</v>
      </c>
      <c r="BN259" s="2">
        <f>SUMIFS('IND Balance'!AH$5:AH$141,'IND Balance'!$C$5:$C$141,'Service shares'!$B259,'IND Balance'!$D$5:$D$141,"*"&amp;'Service shares'!$A259)*AI259</f>
        <v>0</v>
      </c>
    </row>
    <row r="260" spans="1:66" x14ac:dyDescent="0.45">
      <c r="A260" t="s">
        <v>376</v>
      </c>
      <c r="B260" t="s">
        <v>47</v>
      </c>
      <c r="C260" t="s">
        <v>181</v>
      </c>
      <c r="D260" s="1">
        <v>0.80668257756563244</v>
      </c>
      <c r="E260" s="1"/>
      <c r="F260" s="1">
        <f t="shared" si="48"/>
        <v>0.80668257756563244</v>
      </c>
      <c r="G260" s="1">
        <f t="shared" si="53"/>
        <v>0.80668257756563244</v>
      </c>
      <c r="H260" s="1">
        <f t="shared" si="53"/>
        <v>0.80668257756563244</v>
      </c>
      <c r="I260" s="1">
        <f t="shared" si="53"/>
        <v>0.80668257756563244</v>
      </c>
      <c r="J260" s="1">
        <f t="shared" si="53"/>
        <v>0.80668257756563244</v>
      </c>
      <c r="K260" s="1">
        <f t="shared" si="53"/>
        <v>0.80668257756563244</v>
      </c>
      <c r="L260" s="1">
        <f t="shared" si="53"/>
        <v>0.80668257756563244</v>
      </c>
      <c r="M260" s="1">
        <f t="shared" si="53"/>
        <v>0.80668257756563244</v>
      </c>
      <c r="N260" s="1">
        <f t="shared" si="53"/>
        <v>0.80668257756563244</v>
      </c>
      <c r="O260" s="1">
        <f t="shared" si="53"/>
        <v>0.80668257756563244</v>
      </c>
      <c r="P260" s="1">
        <f t="shared" si="53"/>
        <v>0.80668257756563244</v>
      </c>
      <c r="Q260" s="1">
        <f t="shared" si="53"/>
        <v>0.80668257756563244</v>
      </c>
      <c r="R260" s="1">
        <f t="shared" si="53"/>
        <v>0.80668257756563244</v>
      </c>
      <c r="S260" s="1">
        <f t="shared" si="53"/>
        <v>0.80668257756563244</v>
      </c>
      <c r="T260" s="1">
        <f t="shared" si="53"/>
        <v>0.80668257756563244</v>
      </c>
      <c r="U260" s="1">
        <f t="shared" si="53"/>
        <v>0.80668257756563244</v>
      </c>
      <c r="V260" s="1">
        <f t="shared" si="53"/>
        <v>0.80668257756563244</v>
      </c>
      <c r="W260" s="1">
        <f t="shared" si="54"/>
        <v>0.80668257756563244</v>
      </c>
      <c r="X260" s="1">
        <f t="shared" si="54"/>
        <v>0.80668257756563244</v>
      </c>
      <c r="Y260" s="1">
        <f t="shared" si="54"/>
        <v>0.80668257756563244</v>
      </c>
      <c r="Z260" s="1">
        <f t="shared" si="54"/>
        <v>0.80668257756563244</v>
      </c>
      <c r="AA260" s="1">
        <f t="shared" si="54"/>
        <v>0.80668257756563244</v>
      </c>
      <c r="AB260" s="1">
        <f t="shared" si="54"/>
        <v>0.80668257756563244</v>
      </c>
      <c r="AC260" s="1">
        <f t="shared" si="54"/>
        <v>0.80668257756563244</v>
      </c>
      <c r="AD260" s="1">
        <f t="shared" si="54"/>
        <v>0.80668257756563244</v>
      </c>
      <c r="AE260" s="1">
        <f t="shared" si="54"/>
        <v>0.80668257756563244</v>
      </c>
      <c r="AF260" s="1">
        <f t="shared" si="54"/>
        <v>0.80668257756563244</v>
      </c>
      <c r="AG260" s="1">
        <f t="shared" si="54"/>
        <v>0.80668257756563244</v>
      </c>
      <c r="AH260" s="1">
        <f t="shared" si="54"/>
        <v>0.80668257756563244</v>
      </c>
      <c r="AI260" s="1">
        <f t="shared" si="54"/>
        <v>0.80668257756563244</v>
      </c>
      <c r="AJ260" s="1"/>
      <c r="AK260" s="2">
        <f>SUMIFS('IND Balance'!E$5:E$141,'IND Balance'!$C$5:$C$141,'Service shares'!$B260,'IND Balance'!$D$5:$D$141,"*"&amp;'Service shares'!$A260)*F260</f>
        <v>0</v>
      </c>
      <c r="AL260" s="2">
        <f>SUMIFS('IND Balance'!F$5:F$141,'IND Balance'!$C$5:$C$141,'Service shares'!$B260,'IND Balance'!$D$5:$D$141,"*"&amp;'Service shares'!$A260)*G260</f>
        <v>0</v>
      </c>
      <c r="AM260" s="2">
        <f>SUMIFS('IND Balance'!G$5:G$141,'IND Balance'!$C$5:$C$141,'Service shares'!$B260,'IND Balance'!$D$5:$D$141,"*"&amp;'Service shares'!$A260)*H260</f>
        <v>0</v>
      </c>
      <c r="AN260" s="2">
        <f>SUMIFS('IND Balance'!H$5:H$141,'IND Balance'!$C$5:$C$141,'Service shares'!$B260,'IND Balance'!$D$5:$D$141,"*"&amp;'Service shares'!$A260)*I260</f>
        <v>0</v>
      </c>
      <c r="AO260" s="2">
        <f>SUMIFS('IND Balance'!I$5:I$141,'IND Balance'!$C$5:$C$141,'Service shares'!$B260,'IND Balance'!$D$5:$D$141,"*"&amp;'Service shares'!$A260)*J260</f>
        <v>0</v>
      </c>
      <c r="AP260" s="2">
        <f>SUMIFS('IND Balance'!J$5:J$141,'IND Balance'!$C$5:$C$141,'Service shares'!$B260,'IND Balance'!$D$5:$D$141,"*"&amp;'Service shares'!$A260)*K260</f>
        <v>0</v>
      </c>
      <c r="AQ260" s="2">
        <f>SUMIFS('IND Balance'!K$5:K$141,'IND Balance'!$C$5:$C$141,'Service shares'!$B260,'IND Balance'!$D$5:$D$141,"*"&amp;'Service shares'!$A260)*L260</f>
        <v>0</v>
      </c>
      <c r="AR260" s="2">
        <f>SUMIFS('IND Balance'!L$5:L$141,'IND Balance'!$C$5:$C$141,'Service shares'!$B260,'IND Balance'!$D$5:$D$141,"*"&amp;'Service shares'!$A260)*M260</f>
        <v>0</v>
      </c>
      <c r="AS260" s="2">
        <f>SUMIFS('IND Balance'!M$5:M$141,'IND Balance'!$C$5:$C$141,'Service shares'!$B260,'IND Balance'!$D$5:$D$141,"*"&amp;'Service shares'!$A260)*N260</f>
        <v>0</v>
      </c>
      <c r="AT260" s="2">
        <f>SUMIFS('IND Balance'!N$5:N$141,'IND Balance'!$C$5:$C$141,'Service shares'!$B260,'IND Balance'!$D$5:$D$141,"*"&amp;'Service shares'!$A260)*O260</f>
        <v>0</v>
      </c>
      <c r="AU260" s="2">
        <f>SUMIFS('IND Balance'!O$5:O$141,'IND Balance'!$C$5:$C$141,'Service shares'!$B260,'IND Balance'!$D$5:$D$141,"*"&amp;'Service shares'!$A260)*P260</f>
        <v>0</v>
      </c>
      <c r="AV260" s="2">
        <f>SUMIFS('IND Balance'!P$5:P$141,'IND Balance'!$C$5:$C$141,'Service shares'!$B260,'IND Balance'!$D$5:$D$141,"*"&amp;'Service shares'!$A260)*Q260</f>
        <v>0</v>
      </c>
      <c r="AW260" s="2">
        <f>SUMIFS('IND Balance'!Q$5:Q$141,'IND Balance'!$C$5:$C$141,'Service shares'!$B260,'IND Balance'!$D$5:$D$141,"*"&amp;'Service shares'!$A260)*R260</f>
        <v>0</v>
      </c>
      <c r="AX260" s="2">
        <f>SUMIFS('IND Balance'!R$5:R$141,'IND Balance'!$C$5:$C$141,'Service shares'!$B260,'IND Balance'!$D$5:$D$141,"*"&amp;'Service shares'!$A260)*S260</f>
        <v>0</v>
      </c>
      <c r="AY260" s="2">
        <f>SUMIFS('IND Balance'!S$5:S$141,'IND Balance'!$C$5:$C$141,'Service shares'!$B260,'IND Balance'!$D$5:$D$141,"*"&amp;'Service shares'!$A260)*T260</f>
        <v>0</v>
      </c>
      <c r="AZ260" s="2">
        <f>SUMIFS('IND Balance'!T$5:T$141,'IND Balance'!$C$5:$C$141,'Service shares'!$B260,'IND Balance'!$D$5:$D$141,"*"&amp;'Service shares'!$A260)*U260</f>
        <v>0</v>
      </c>
      <c r="BA260" s="2">
        <f>SUMIFS('IND Balance'!U$5:U$141,'IND Balance'!$C$5:$C$141,'Service shares'!$B260,'IND Balance'!$D$5:$D$141,"*"&amp;'Service shares'!$A260)*V260</f>
        <v>0</v>
      </c>
      <c r="BB260" s="2">
        <f>SUMIFS('IND Balance'!V$5:V$141,'IND Balance'!$C$5:$C$141,'Service shares'!$B260,'IND Balance'!$D$5:$D$141,"*"&amp;'Service shares'!$A260)*W260</f>
        <v>0</v>
      </c>
      <c r="BC260" s="2">
        <f>SUMIFS('IND Balance'!W$5:W$141,'IND Balance'!$C$5:$C$141,'Service shares'!$B260,'IND Balance'!$D$5:$D$141,"*"&amp;'Service shares'!$A260)*X260</f>
        <v>0</v>
      </c>
      <c r="BD260" s="2">
        <f>SUMIFS('IND Balance'!X$5:X$141,'IND Balance'!$C$5:$C$141,'Service shares'!$B260,'IND Balance'!$D$5:$D$141,"*"&amp;'Service shares'!$A260)*Y260</f>
        <v>0</v>
      </c>
      <c r="BE260" s="2">
        <f>SUMIFS('IND Balance'!Y$5:Y$141,'IND Balance'!$C$5:$C$141,'Service shares'!$B260,'IND Balance'!$D$5:$D$141,"*"&amp;'Service shares'!$A260)*Z260</f>
        <v>0</v>
      </c>
      <c r="BF260" s="2">
        <f>SUMIFS('IND Balance'!Z$5:Z$141,'IND Balance'!$C$5:$C$141,'Service shares'!$B260,'IND Balance'!$D$5:$D$141,"*"&amp;'Service shares'!$A260)*AA260</f>
        <v>0</v>
      </c>
      <c r="BG260" s="2">
        <f>SUMIFS('IND Balance'!AA$5:AA$141,'IND Balance'!$C$5:$C$141,'Service shares'!$B260,'IND Balance'!$D$5:$D$141,"*"&amp;'Service shares'!$A260)*AB260</f>
        <v>0</v>
      </c>
      <c r="BH260" s="2">
        <f>SUMIFS('IND Balance'!AB$5:AB$141,'IND Balance'!$C$5:$C$141,'Service shares'!$B260,'IND Balance'!$D$5:$D$141,"*"&amp;'Service shares'!$A260)*AC260</f>
        <v>0</v>
      </c>
      <c r="BI260" s="2">
        <f>SUMIFS('IND Balance'!AC$5:AC$141,'IND Balance'!$C$5:$C$141,'Service shares'!$B260,'IND Balance'!$D$5:$D$141,"*"&amp;'Service shares'!$A260)*AD260</f>
        <v>0</v>
      </c>
      <c r="BJ260" s="2">
        <f>SUMIFS('IND Balance'!AD$5:AD$141,'IND Balance'!$C$5:$C$141,'Service shares'!$B260,'IND Balance'!$D$5:$D$141,"*"&amp;'Service shares'!$A260)*AE260</f>
        <v>0</v>
      </c>
      <c r="BK260" s="2">
        <f>SUMIFS('IND Balance'!AE$5:AE$141,'IND Balance'!$C$5:$C$141,'Service shares'!$B260,'IND Balance'!$D$5:$D$141,"*"&amp;'Service shares'!$A260)*AF260</f>
        <v>0</v>
      </c>
      <c r="BL260" s="2">
        <f>SUMIFS('IND Balance'!AF$5:AF$141,'IND Balance'!$C$5:$C$141,'Service shares'!$B260,'IND Balance'!$D$5:$D$141,"*"&amp;'Service shares'!$A260)*AG260</f>
        <v>0</v>
      </c>
      <c r="BM260" s="2">
        <f>SUMIFS('IND Balance'!AG$5:AG$141,'IND Balance'!$C$5:$C$141,'Service shares'!$B260,'IND Balance'!$D$5:$D$141,"*"&amp;'Service shares'!$A260)*AH260</f>
        <v>0</v>
      </c>
      <c r="BN260" s="2">
        <f>SUMIFS('IND Balance'!AH$5:AH$141,'IND Balance'!$C$5:$C$141,'Service shares'!$B260,'IND Balance'!$D$5:$D$141,"*"&amp;'Service shares'!$A260)*AI260</f>
        <v>0</v>
      </c>
    </row>
    <row r="261" spans="1:66" x14ac:dyDescent="0.45">
      <c r="A261" t="s">
        <v>376</v>
      </c>
      <c r="B261" t="s">
        <v>47</v>
      </c>
      <c r="C261" t="s">
        <v>184</v>
      </c>
      <c r="D261" s="1">
        <v>7.1599045346062056E-3</v>
      </c>
      <c r="E261" s="1"/>
      <c r="F261" s="1">
        <f t="shared" si="48"/>
        <v>7.1599045346062056E-3</v>
      </c>
      <c r="G261" s="1">
        <f t="shared" si="53"/>
        <v>7.1599045346062056E-3</v>
      </c>
      <c r="H261" s="1">
        <f t="shared" si="53"/>
        <v>7.1599045346062056E-3</v>
      </c>
      <c r="I261" s="1">
        <f t="shared" si="53"/>
        <v>7.1599045346062056E-3</v>
      </c>
      <c r="J261" s="1">
        <f t="shared" si="53"/>
        <v>7.1599045346062056E-3</v>
      </c>
      <c r="K261" s="1">
        <f t="shared" si="53"/>
        <v>7.1599045346062056E-3</v>
      </c>
      <c r="L261" s="1">
        <f t="shared" si="53"/>
        <v>7.1599045346062056E-3</v>
      </c>
      <c r="M261" s="1">
        <f t="shared" si="53"/>
        <v>7.1599045346062056E-3</v>
      </c>
      <c r="N261" s="1">
        <f t="shared" si="53"/>
        <v>7.1599045346062056E-3</v>
      </c>
      <c r="O261" s="1">
        <f t="shared" si="53"/>
        <v>7.1599045346062056E-3</v>
      </c>
      <c r="P261" s="1">
        <f t="shared" si="53"/>
        <v>7.1599045346062056E-3</v>
      </c>
      <c r="Q261" s="1">
        <f t="shared" si="53"/>
        <v>7.1599045346062056E-3</v>
      </c>
      <c r="R261" s="1">
        <f t="shared" si="53"/>
        <v>7.1599045346062056E-3</v>
      </c>
      <c r="S261" s="1">
        <f t="shared" ref="G261:W276" si="55">$D261</f>
        <v>7.1599045346062056E-3</v>
      </c>
      <c r="T261" s="1">
        <f t="shared" si="55"/>
        <v>7.1599045346062056E-3</v>
      </c>
      <c r="U261" s="1">
        <f t="shared" si="55"/>
        <v>7.1599045346062056E-3</v>
      </c>
      <c r="V261" s="1">
        <f t="shared" si="55"/>
        <v>7.1599045346062056E-3</v>
      </c>
      <c r="W261" s="1">
        <f t="shared" si="55"/>
        <v>7.1599045346062056E-3</v>
      </c>
      <c r="X261" s="1">
        <f t="shared" si="54"/>
        <v>7.1599045346062056E-3</v>
      </c>
      <c r="Y261" s="1">
        <f t="shared" si="54"/>
        <v>7.1599045346062056E-3</v>
      </c>
      <c r="Z261" s="1">
        <f t="shared" si="54"/>
        <v>7.1599045346062056E-3</v>
      </c>
      <c r="AA261" s="1">
        <f t="shared" si="54"/>
        <v>7.1599045346062056E-3</v>
      </c>
      <c r="AB261" s="1">
        <f t="shared" si="54"/>
        <v>7.1599045346062056E-3</v>
      </c>
      <c r="AC261" s="1">
        <f t="shared" si="54"/>
        <v>7.1599045346062056E-3</v>
      </c>
      <c r="AD261" s="1">
        <f t="shared" si="54"/>
        <v>7.1599045346062056E-3</v>
      </c>
      <c r="AE261" s="1">
        <f t="shared" si="54"/>
        <v>7.1599045346062056E-3</v>
      </c>
      <c r="AF261" s="1">
        <f t="shared" si="54"/>
        <v>7.1599045346062056E-3</v>
      </c>
      <c r="AG261" s="1">
        <f t="shared" si="54"/>
        <v>7.1599045346062056E-3</v>
      </c>
      <c r="AH261" s="1">
        <f t="shared" si="54"/>
        <v>7.1599045346062056E-3</v>
      </c>
      <c r="AI261" s="1">
        <f t="shared" si="54"/>
        <v>7.1599045346062056E-3</v>
      </c>
      <c r="AJ261" s="1"/>
      <c r="AK261" s="2">
        <f>SUMIFS('IND Balance'!E$5:E$141,'IND Balance'!$C$5:$C$141,'Service shares'!$B261,'IND Balance'!$D$5:$D$141,"*"&amp;'Service shares'!$A261)*F261</f>
        <v>0</v>
      </c>
      <c r="AL261" s="2">
        <f>SUMIFS('IND Balance'!F$5:F$141,'IND Balance'!$C$5:$C$141,'Service shares'!$B261,'IND Balance'!$D$5:$D$141,"*"&amp;'Service shares'!$A261)*G261</f>
        <v>0</v>
      </c>
      <c r="AM261" s="2">
        <f>SUMIFS('IND Balance'!G$5:G$141,'IND Balance'!$C$5:$C$141,'Service shares'!$B261,'IND Balance'!$D$5:$D$141,"*"&amp;'Service shares'!$A261)*H261</f>
        <v>0</v>
      </c>
      <c r="AN261" s="2">
        <f>SUMIFS('IND Balance'!H$5:H$141,'IND Balance'!$C$5:$C$141,'Service shares'!$B261,'IND Balance'!$D$5:$D$141,"*"&amp;'Service shares'!$A261)*I261</f>
        <v>0</v>
      </c>
      <c r="AO261" s="2">
        <f>SUMIFS('IND Balance'!I$5:I$141,'IND Balance'!$C$5:$C$141,'Service shares'!$B261,'IND Balance'!$D$5:$D$141,"*"&amp;'Service shares'!$A261)*J261</f>
        <v>0</v>
      </c>
      <c r="AP261" s="2">
        <f>SUMIFS('IND Balance'!J$5:J$141,'IND Balance'!$C$5:$C$141,'Service shares'!$B261,'IND Balance'!$D$5:$D$141,"*"&amp;'Service shares'!$A261)*K261</f>
        <v>0</v>
      </c>
      <c r="AQ261" s="2">
        <f>SUMIFS('IND Balance'!K$5:K$141,'IND Balance'!$C$5:$C$141,'Service shares'!$B261,'IND Balance'!$D$5:$D$141,"*"&amp;'Service shares'!$A261)*L261</f>
        <v>0</v>
      </c>
      <c r="AR261" s="2">
        <f>SUMIFS('IND Balance'!L$5:L$141,'IND Balance'!$C$5:$C$141,'Service shares'!$B261,'IND Balance'!$D$5:$D$141,"*"&amp;'Service shares'!$A261)*M261</f>
        <v>0</v>
      </c>
      <c r="AS261" s="2">
        <f>SUMIFS('IND Balance'!M$5:M$141,'IND Balance'!$C$5:$C$141,'Service shares'!$B261,'IND Balance'!$D$5:$D$141,"*"&amp;'Service shares'!$A261)*N261</f>
        <v>0</v>
      </c>
      <c r="AT261" s="2">
        <f>SUMIFS('IND Balance'!N$5:N$141,'IND Balance'!$C$5:$C$141,'Service shares'!$B261,'IND Balance'!$D$5:$D$141,"*"&amp;'Service shares'!$A261)*O261</f>
        <v>0</v>
      </c>
      <c r="AU261" s="2">
        <f>SUMIFS('IND Balance'!O$5:O$141,'IND Balance'!$C$5:$C$141,'Service shares'!$B261,'IND Balance'!$D$5:$D$141,"*"&amp;'Service shares'!$A261)*P261</f>
        <v>0</v>
      </c>
      <c r="AV261" s="2">
        <f>SUMIFS('IND Balance'!P$5:P$141,'IND Balance'!$C$5:$C$141,'Service shares'!$B261,'IND Balance'!$D$5:$D$141,"*"&amp;'Service shares'!$A261)*Q261</f>
        <v>0</v>
      </c>
      <c r="AW261" s="2">
        <f>SUMIFS('IND Balance'!Q$5:Q$141,'IND Balance'!$C$5:$C$141,'Service shares'!$B261,'IND Balance'!$D$5:$D$141,"*"&amp;'Service shares'!$A261)*R261</f>
        <v>0</v>
      </c>
      <c r="AX261" s="2">
        <f>SUMIFS('IND Balance'!R$5:R$141,'IND Balance'!$C$5:$C$141,'Service shares'!$B261,'IND Balance'!$D$5:$D$141,"*"&amp;'Service shares'!$A261)*S261</f>
        <v>0</v>
      </c>
      <c r="AY261" s="2">
        <f>SUMIFS('IND Balance'!S$5:S$141,'IND Balance'!$C$5:$C$141,'Service shares'!$B261,'IND Balance'!$D$5:$D$141,"*"&amp;'Service shares'!$A261)*T261</f>
        <v>0</v>
      </c>
      <c r="AZ261" s="2">
        <f>SUMIFS('IND Balance'!T$5:T$141,'IND Balance'!$C$5:$C$141,'Service shares'!$B261,'IND Balance'!$D$5:$D$141,"*"&amp;'Service shares'!$A261)*U261</f>
        <v>0</v>
      </c>
      <c r="BA261" s="2">
        <f>SUMIFS('IND Balance'!U$5:U$141,'IND Balance'!$C$5:$C$141,'Service shares'!$B261,'IND Balance'!$D$5:$D$141,"*"&amp;'Service shares'!$A261)*V261</f>
        <v>0</v>
      </c>
      <c r="BB261" s="2">
        <f>SUMIFS('IND Balance'!V$5:V$141,'IND Balance'!$C$5:$C$141,'Service shares'!$B261,'IND Balance'!$D$5:$D$141,"*"&amp;'Service shares'!$A261)*W261</f>
        <v>0</v>
      </c>
      <c r="BC261" s="2">
        <f>SUMIFS('IND Balance'!W$5:W$141,'IND Balance'!$C$5:$C$141,'Service shares'!$B261,'IND Balance'!$D$5:$D$141,"*"&amp;'Service shares'!$A261)*X261</f>
        <v>0</v>
      </c>
      <c r="BD261" s="2">
        <f>SUMIFS('IND Balance'!X$5:X$141,'IND Balance'!$C$5:$C$141,'Service shares'!$B261,'IND Balance'!$D$5:$D$141,"*"&amp;'Service shares'!$A261)*Y261</f>
        <v>0</v>
      </c>
      <c r="BE261" s="2">
        <f>SUMIFS('IND Balance'!Y$5:Y$141,'IND Balance'!$C$5:$C$141,'Service shares'!$B261,'IND Balance'!$D$5:$D$141,"*"&amp;'Service shares'!$A261)*Z261</f>
        <v>0</v>
      </c>
      <c r="BF261" s="2">
        <f>SUMIFS('IND Balance'!Z$5:Z$141,'IND Balance'!$C$5:$C$141,'Service shares'!$B261,'IND Balance'!$D$5:$D$141,"*"&amp;'Service shares'!$A261)*AA261</f>
        <v>0</v>
      </c>
      <c r="BG261" s="2">
        <f>SUMIFS('IND Balance'!AA$5:AA$141,'IND Balance'!$C$5:$C$141,'Service shares'!$B261,'IND Balance'!$D$5:$D$141,"*"&amp;'Service shares'!$A261)*AB261</f>
        <v>0</v>
      </c>
      <c r="BH261" s="2">
        <f>SUMIFS('IND Balance'!AB$5:AB$141,'IND Balance'!$C$5:$C$141,'Service shares'!$B261,'IND Balance'!$D$5:$D$141,"*"&amp;'Service shares'!$A261)*AC261</f>
        <v>0</v>
      </c>
      <c r="BI261" s="2">
        <f>SUMIFS('IND Balance'!AC$5:AC$141,'IND Balance'!$C$5:$C$141,'Service shares'!$B261,'IND Balance'!$D$5:$D$141,"*"&amp;'Service shares'!$A261)*AD261</f>
        <v>0</v>
      </c>
      <c r="BJ261" s="2">
        <f>SUMIFS('IND Balance'!AD$5:AD$141,'IND Balance'!$C$5:$C$141,'Service shares'!$B261,'IND Balance'!$D$5:$D$141,"*"&amp;'Service shares'!$A261)*AE261</f>
        <v>0</v>
      </c>
      <c r="BK261" s="2">
        <f>SUMIFS('IND Balance'!AE$5:AE$141,'IND Balance'!$C$5:$C$141,'Service shares'!$B261,'IND Balance'!$D$5:$D$141,"*"&amp;'Service shares'!$A261)*AF261</f>
        <v>0</v>
      </c>
      <c r="BL261" s="2">
        <f>SUMIFS('IND Balance'!AF$5:AF$141,'IND Balance'!$C$5:$C$141,'Service shares'!$B261,'IND Balance'!$D$5:$D$141,"*"&amp;'Service shares'!$A261)*AG261</f>
        <v>0</v>
      </c>
      <c r="BM261" s="2">
        <f>SUMIFS('IND Balance'!AG$5:AG$141,'IND Balance'!$C$5:$C$141,'Service shares'!$B261,'IND Balance'!$D$5:$D$141,"*"&amp;'Service shares'!$A261)*AH261</f>
        <v>0</v>
      </c>
      <c r="BN261" s="2">
        <f>SUMIFS('IND Balance'!AH$5:AH$141,'IND Balance'!$C$5:$C$141,'Service shares'!$B261,'IND Balance'!$D$5:$D$141,"*"&amp;'Service shares'!$A261)*AI261</f>
        <v>0</v>
      </c>
    </row>
    <row r="262" spans="1:66" x14ac:dyDescent="0.45">
      <c r="A262" t="s">
        <v>376</v>
      </c>
      <c r="B262" t="s">
        <v>47</v>
      </c>
      <c r="C262" t="s">
        <v>188</v>
      </c>
      <c r="D262" s="1">
        <v>7.1599045346062056E-3</v>
      </c>
      <c r="E262" s="1"/>
      <c r="F262" s="1">
        <f t="shared" si="48"/>
        <v>7.1599045346062056E-3</v>
      </c>
      <c r="G262" s="1">
        <f t="shared" si="55"/>
        <v>7.1599045346062056E-3</v>
      </c>
      <c r="H262" s="1">
        <f t="shared" si="55"/>
        <v>7.1599045346062056E-3</v>
      </c>
      <c r="I262" s="1">
        <f t="shared" si="55"/>
        <v>7.1599045346062056E-3</v>
      </c>
      <c r="J262" s="1">
        <f t="shared" si="55"/>
        <v>7.1599045346062056E-3</v>
      </c>
      <c r="K262" s="1">
        <f t="shared" si="55"/>
        <v>7.1599045346062056E-3</v>
      </c>
      <c r="L262" s="1">
        <f t="shared" si="55"/>
        <v>7.1599045346062056E-3</v>
      </c>
      <c r="M262" s="1">
        <f t="shared" si="55"/>
        <v>7.1599045346062056E-3</v>
      </c>
      <c r="N262" s="1">
        <f t="shared" si="55"/>
        <v>7.1599045346062056E-3</v>
      </c>
      <c r="O262" s="1">
        <f t="shared" si="55"/>
        <v>7.1599045346062056E-3</v>
      </c>
      <c r="P262" s="1">
        <f t="shared" si="55"/>
        <v>7.1599045346062056E-3</v>
      </c>
      <c r="Q262" s="1">
        <f t="shared" si="55"/>
        <v>7.1599045346062056E-3</v>
      </c>
      <c r="R262" s="1">
        <f t="shared" si="55"/>
        <v>7.1599045346062056E-3</v>
      </c>
      <c r="S262" s="1">
        <f t="shared" si="55"/>
        <v>7.1599045346062056E-3</v>
      </c>
      <c r="T262" s="1">
        <f t="shared" si="55"/>
        <v>7.1599045346062056E-3</v>
      </c>
      <c r="U262" s="1">
        <f t="shared" si="55"/>
        <v>7.1599045346062056E-3</v>
      </c>
      <c r="V262" s="1">
        <f t="shared" si="55"/>
        <v>7.1599045346062056E-3</v>
      </c>
      <c r="W262" s="1">
        <f t="shared" si="54"/>
        <v>7.1599045346062056E-3</v>
      </c>
      <c r="X262" s="1">
        <f t="shared" si="54"/>
        <v>7.1599045346062056E-3</v>
      </c>
      <c r="Y262" s="1">
        <f t="shared" si="54"/>
        <v>7.1599045346062056E-3</v>
      </c>
      <c r="Z262" s="1">
        <f t="shared" si="54"/>
        <v>7.1599045346062056E-3</v>
      </c>
      <c r="AA262" s="1">
        <f t="shared" si="54"/>
        <v>7.1599045346062056E-3</v>
      </c>
      <c r="AB262" s="1">
        <f t="shared" si="54"/>
        <v>7.1599045346062056E-3</v>
      </c>
      <c r="AC262" s="1">
        <f t="shared" si="54"/>
        <v>7.1599045346062056E-3</v>
      </c>
      <c r="AD262" s="1">
        <f t="shared" si="54"/>
        <v>7.1599045346062056E-3</v>
      </c>
      <c r="AE262" s="1">
        <f t="shared" si="54"/>
        <v>7.1599045346062056E-3</v>
      </c>
      <c r="AF262" s="1">
        <f t="shared" si="54"/>
        <v>7.1599045346062056E-3</v>
      </c>
      <c r="AG262" s="1">
        <f t="shared" si="54"/>
        <v>7.1599045346062056E-3</v>
      </c>
      <c r="AH262" s="1">
        <f t="shared" si="54"/>
        <v>7.1599045346062056E-3</v>
      </c>
      <c r="AI262" s="1">
        <f t="shared" si="54"/>
        <v>7.1599045346062056E-3</v>
      </c>
      <c r="AJ262" s="1"/>
      <c r="AK262" s="2">
        <f>SUMIFS('IND Balance'!E$5:E$141,'IND Balance'!$C$5:$C$141,'Service shares'!$B262,'IND Balance'!$D$5:$D$141,"*"&amp;'Service shares'!$A262)*F262</f>
        <v>0</v>
      </c>
      <c r="AL262" s="2">
        <f>SUMIFS('IND Balance'!F$5:F$141,'IND Balance'!$C$5:$C$141,'Service shares'!$B262,'IND Balance'!$D$5:$D$141,"*"&amp;'Service shares'!$A262)*G262</f>
        <v>0</v>
      </c>
      <c r="AM262" s="2">
        <f>SUMIFS('IND Balance'!G$5:G$141,'IND Balance'!$C$5:$C$141,'Service shares'!$B262,'IND Balance'!$D$5:$D$141,"*"&amp;'Service shares'!$A262)*H262</f>
        <v>0</v>
      </c>
      <c r="AN262" s="2">
        <f>SUMIFS('IND Balance'!H$5:H$141,'IND Balance'!$C$5:$C$141,'Service shares'!$B262,'IND Balance'!$D$5:$D$141,"*"&amp;'Service shares'!$A262)*I262</f>
        <v>0</v>
      </c>
      <c r="AO262" s="2">
        <f>SUMIFS('IND Balance'!I$5:I$141,'IND Balance'!$C$5:$C$141,'Service shares'!$B262,'IND Balance'!$D$5:$D$141,"*"&amp;'Service shares'!$A262)*J262</f>
        <v>0</v>
      </c>
      <c r="AP262" s="2">
        <f>SUMIFS('IND Balance'!J$5:J$141,'IND Balance'!$C$5:$C$141,'Service shares'!$B262,'IND Balance'!$D$5:$D$141,"*"&amp;'Service shares'!$A262)*K262</f>
        <v>0</v>
      </c>
      <c r="AQ262" s="2">
        <f>SUMIFS('IND Balance'!K$5:K$141,'IND Balance'!$C$5:$C$141,'Service shares'!$B262,'IND Balance'!$D$5:$D$141,"*"&amp;'Service shares'!$A262)*L262</f>
        <v>0</v>
      </c>
      <c r="AR262" s="2">
        <f>SUMIFS('IND Balance'!L$5:L$141,'IND Balance'!$C$5:$C$141,'Service shares'!$B262,'IND Balance'!$D$5:$D$141,"*"&amp;'Service shares'!$A262)*M262</f>
        <v>0</v>
      </c>
      <c r="AS262" s="2">
        <f>SUMIFS('IND Balance'!M$5:M$141,'IND Balance'!$C$5:$C$141,'Service shares'!$B262,'IND Balance'!$D$5:$D$141,"*"&amp;'Service shares'!$A262)*N262</f>
        <v>0</v>
      </c>
      <c r="AT262" s="2">
        <f>SUMIFS('IND Balance'!N$5:N$141,'IND Balance'!$C$5:$C$141,'Service shares'!$B262,'IND Balance'!$D$5:$D$141,"*"&amp;'Service shares'!$A262)*O262</f>
        <v>0</v>
      </c>
      <c r="AU262" s="2">
        <f>SUMIFS('IND Balance'!O$5:O$141,'IND Balance'!$C$5:$C$141,'Service shares'!$B262,'IND Balance'!$D$5:$D$141,"*"&amp;'Service shares'!$A262)*P262</f>
        <v>0</v>
      </c>
      <c r="AV262" s="2">
        <f>SUMIFS('IND Balance'!P$5:P$141,'IND Balance'!$C$5:$C$141,'Service shares'!$B262,'IND Balance'!$D$5:$D$141,"*"&amp;'Service shares'!$A262)*Q262</f>
        <v>0</v>
      </c>
      <c r="AW262" s="2">
        <f>SUMIFS('IND Balance'!Q$5:Q$141,'IND Balance'!$C$5:$C$141,'Service shares'!$B262,'IND Balance'!$D$5:$D$141,"*"&amp;'Service shares'!$A262)*R262</f>
        <v>0</v>
      </c>
      <c r="AX262" s="2">
        <f>SUMIFS('IND Balance'!R$5:R$141,'IND Balance'!$C$5:$C$141,'Service shares'!$B262,'IND Balance'!$D$5:$D$141,"*"&amp;'Service shares'!$A262)*S262</f>
        <v>0</v>
      </c>
      <c r="AY262" s="2">
        <f>SUMIFS('IND Balance'!S$5:S$141,'IND Balance'!$C$5:$C$141,'Service shares'!$B262,'IND Balance'!$D$5:$D$141,"*"&amp;'Service shares'!$A262)*T262</f>
        <v>0</v>
      </c>
      <c r="AZ262" s="2">
        <f>SUMIFS('IND Balance'!T$5:T$141,'IND Balance'!$C$5:$C$141,'Service shares'!$B262,'IND Balance'!$D$5:$D$141,"*"&amp;'Service shares'!$A262)*U262</f>
        <v>0</v>
      </c>
      <c r="BA262" s="2">
        <f>SUMIFS('IND Balance'!U$5:U$141,'IND Balance'!$C$5:$C$141,'Service shares'!$B262,'IND Balance'!$D$5:$D$141,"*"&amp;'Service shares'!$A262)*V262</f>
        <v>0</v>
      </c>
      <c r="BB262" s="2">
        <f>SUMIFS('IND Balance'!V$5:V$141,'IND Balance'!$C$5:$C$141,'Service shares'!$B262,'IND Balance'!$D$5:$D$141,"*"&amp;'Service shares'!$A262)*W262</f>
        <v>0</v>
      </c>
      <c r="BC262" s="2">
        <f>SUMIFS('IND Balance'!W$5:W$141,'IND Balance'!$C$5:$C$141,'Service shares'!$B262,'IND Balance'!$D$5:$D$141,"*"&amp;'Service shares'!$A262)*X262</f>
        <v>0</v>
      </c>
      <c r="BD262" s="2">
        <f>SUMIFS('IND Balance'!X$5:X$141,'IND Balance'!$C$5:$C$141,'Service shares'!$B262,'IND Balance'!$D$5:$D$141,"*"&amp;'Service shares'!$A262)*Y262</f>
        <v>0</v>
      </c>
      <c r="BE262" s="2">
        <f>SUMIFS('IND Balance'!Y$5:Y$141,'IND Balance'!$C$5:$C$141,'Service shares'!$B262,'IND Balance'!$D$5:$D$141,"*"&amp;'Service shares'!$A262)*Z262</f>
        <v>0</v>
      </c>
      <c r="BF262" s="2">
        <f>SUMIFS('IND Balance'!Z$5:Z$141,'IND Balance'!$C$5:$C$141,'Service shares'!$B262,'IND Balance'!$D$5:$D$141,"*"&amp;'Service shares'!$A262)*AA262</f>
        <v>0</v>
      </c>
      <c r="BG262" s="2">
        <f>SUMIFS('IND Balance'!AA$5:AA$141,'IND Balance'!$C$5:$C$141,'Service shares'!$B262,'IND Balance'!$D$5:$D$141,"*"&amp;'Service shares'!$A262)*AB262</f>
        <v>0</v>
      </c>
      <c r="BH262" s="2">
        <f>SUMIFS('IND Balance'!AB$5:AB$141,'IND Balance'!$C$5:$C$141,'Service shares'!$B262,'IND Balance'!$D$5:$D$141,"*"&amp;'Service shares'!$A262)*AC262</f>
        <v>0</v>
      </c>
      <c r="BI262" s="2">
        <f>SUMIFS('IND Balance'!AC$5:AC$141,'IND Balance'!$C$5:$C$141,'Service shares'!$B262,'IND Balance'!$D$5:$D$141,"*"&amp;'Service shares'!$A262)*AD262</f>
        <v>0</v>
      </c>
      <c r="BJ262" s="2">
        <f>SUMIFS('IND Balance'!AD$5:AD$141,'IND Balance'!$C$5:$C$141,'Service shares'!$B262,'IND Balance'!$D$5:$D$141,"*"&amp;'Service shares'!$A262)*AE262</f>
        <v>0</v>
      </c>
      <c r="BK262" s="2">
        <f>SUMIFS('IND Balance'!AE$5:AE$141,'IND Balance'!$C$5:$C$141,'Service shares'!$B262,'IND Balance'!$D$5:$D$141,"*"&amp;'Service shares'!$A262)*AF262</f>
        <v>0</v>
      </c>
      <c r="BL262" s="2">
        <f>SUMIFS('IND Balance'!AF$5:AF$141,'IND Balance'!$C$5:$C$141,'Service shares'!$B262,'IND Balance'!$D$5:$D$141,"*"&amp;'Service shares'!$A262)*AG262</f>
        <v>0</v>
      </c>
      <c r="BM262" s="2">
        <f>SUMIFS('IND Balance'!AG$5:AG$141,'IND Balance'!$C$5:$C$141,'Service shares'!$B262,'IND Balance'!$D$5:$D$141,"*"&amp;'Service shares'!$A262)*AH262</f>
        <v>0</v>
      </c>
      <c r="BN262" s="2">
        <f>SUMIFS('IND Balance'!AH$5:AH$141,'IND Balance'!$C$5:$C$141,'Service shares'!$B262,'IND Balance'!$D$5:$D$141,"*"&amp;'Service shares'!$A262)*AI262</f>
        <v>0</v>
      </c>
    </row>
    <row r="263" spans="1:66" x14ac:dyDescent="0.45">
      <c r="A263" t="s">
        <v>376</v>
      </c>
      <c r="B263" t="s">
        <v>47</v>
      </c>
      <c r="C263" t="s">
        <v>194</v>
      </c>
      <c r="D263" s="1">
        <v>7.6372315035799526E-2</v>
      </c>
      <c r="E263" s="1"/>
      <c r="F263" s="1">
        <f t="shared" si="48"/>
        <v>7.6372315035799526E-2</v>
      </c>
      <c r="G263" s="1">
        <f t="shared" si="55"/>
        <v>7.6372315035799526E-2</v>
      </c>
      <c r="H263" s="1">
        <f t="shared" si="55"/>
        <v>7.6372315035799526E-2</v>
      </c>
      <c r="I263" s="1">
        <f t="shared" si="55"/>
        <v>7.6372315035799526E-2</v>
      </c>
      <c r="J263" s="1">
        <f t="shared" si="55"/>
        <v>7.6372315035799526E-2</v>
      </c>
      <c r="K263" s="1">
        <f t="shared" si="55"/>
        <v>7.6372315035799526E-2</v>
      </c>
      <c r="L263" s="1">
        <f t="shared" si="55"/>
        <v>7.6372315035799526E-2</v>
      </c>
      <c r="M263" s="1">
        <f t="shared" si="55"/>
        <v>7.6372315035799526E-2</v>
      </c>
      <c r="N263" s="1">
        <f t="shared" si="55"/>
        <v>7.6372315035799526E-2</v>
      </c>
      <c r="O263" s="1">
        <f t="shared" si="55"/>
        <v>7.6372315035799526E-2</v>
      </c>
      <c r="P263" s="1">
        <f t="shared" si="55"/>
        <v>7.6372315035799526E-2</v>
      </c>
      <c r="Q263" s="1">
        <f t="shared" si="55"/>
        <v>7.6372315035799526E-2</v>
      </c>
      <c r="R263" s="1">
        <f t="shared" si="55"/>
        <v>7.6372315035799526E-2</v>
      </c>
      <c r="S263" s="1">
        <f t="shared" si="55"/>
        <v>7.6372315035799526E-2</v>
      </c>
      <c r="T263" s="1">
        <f t="shared" si="55"/>
        <v>7.6372315035799526E-2</v>
      </c>
      <c r="U263" s="1">
        <f t="shared" si="55"/>
        <v>7.6372315035799526E-2</v>
      </c>
      <c r="V263" s="1">
        <f t="shared" si="55"/>
        <v>7.6372315035799526E-2</v>
      </c>
      <c r="W263" s="1">
        <f t="shared" si="54"/>
        <v>7.6372315035799526E-2</v>
      </c>
      <c r="X263" s="1">
        <f t="shared" si="54"/>
        <v>7.6372315035799526E-2</v>
      </c>
      <c r="Y263" s="1">
        <f t="shared" si="54"/>
        <v>7.6372315035799526E-2</v>
      </c>
      <c r="Z263" s="1">
        <f t="shared" si="54"/>
        <v>7.6372315035799526E-2</v>
      </c>
      <c r="AA263" s="1">
        <f t="shared" si="54"/>
        <v>7.6372315035799526E-2</v>
      </c>
      <c r="AB263" s="1">
        <f t="shared" si="54"/>
        <v>7.6372315035799526E-2</v>
      </c>
      <c r="AC263" s="1">
        <f t="shared" si="54"/>
        <v>7.6372315035799526E-2</v>
      </c>
      <c r="AD263" s="1">
        <f t="shared" si="54"/>
        <v>7.6372315035799526E-2</v>
      </c>
      <c r="AE263" s="1">
        <f t="shared" si="54"/>
        <v>7.6372315035799526E-2</v>
      </c>
      <c r="AF263" s="1">
        <f t="shared" si="54"/>
        <v>7.6372315035799526E-2</v>
      </c>
      <c r="AG263" s="1">
        <f t="shared" si="54"/>
        <v>7.6372315035799526E-2</v>
      </c>
      <c r="AH263" s="1">
        <f t="shared" si="54"/>
        <v>7.6372315035799526E-2</v>
      </c>
      <c r="AI263" s="1">
        <f t="shared" si="54"/>
        <v>7.6372315035799526E-2</v>
      </c>
      <c r="AJ263" s="1"/>
      <c r="AK263" s="2">
        <f>SUMIFS('IND Balance'!E$5:E$141,'IND Balance'!$C$5:$C$141,'Service shares'!$B263,'IND Balance'!$D$5:$D$141,"*"&amp;'Service shares'!$A263)*F263</f>
        <v>0</v>
      </c>
      <c r="AL263" s="2">
        <f>SUMIFS('IND Balance'!F$5:F$141,'IND Balance'!$C$5:$C$141,'Service shares'!$B263,'IND Balance'!$D$5:$D$141,"*"&amp;'Service shares'!$A263)*G263</f>
        <v>0</v>
      </c>
      <c r="AM263" s="2">
        <f>SUMIFS('IND Balance'!G$5:G$141,'IND Balance'!$C$5:$C$141,'Service shares'!$B263,'IND Balance'!$D$5:$D$141,"*"&amp;'Service shares'!$A263)*H263</f>
        <v>0</v>
      </c>
      <c r="AN263" s="2">
        <f>SUMIFS('IND Balance'!H$5:H$141,'IND Balance'!$C$5:$C$141,'Service shares'!$B263,'IND Balance'!$D$5:$D$141,"*"&amp;'Service shares'!$A263)*I263</f>
        <v>0</v>
      </c>
      <c r="AO263" s="2">
        <f>SUMIFS('IND Balance'!I$5:I$141,'IND Balance'!$C$5:$C$141,'Service shares'!$B263,'IND Balance'!$D$5:$D$141,"*"&amp;'Service shares'!$A263)*J263</f>
        <v>0</v>
      </c>
      <c r="AP263" s="2">
        <f>SUMIFS('IND Balance'!J$5:J$141,'IND Balance'!$C$5:$C$141,'Service shares'!$B263,'IND Balance'!$D$5:$D$141,"*"&amp;'Service shares'!$A263)*K263</f>
        <v>0</v>
      </c>
      <c r="AQ263" s="2">
        <f>SUMIFS('IND Balance'!K$5:K$141,'IND Balance'!$C$5:$C$141,'Service shares'!$B263,'IND Balance'!$D$5:$D$141,"*"&amp;'Service shares'!$A263)*L263</f>
        <v>0</v>
      </c>
      <c r="AR263" s="2">
        <f>SUMIFS('IND Balance'!L$5:L$141,'IND Balance'!$C$5:$C$141,'Service shares'!$B263,'IND Balance'!$D$5:$D$141,"*"&amp;'Service shares'!$A263)*M263</f>
        <v>0</v>
      </c>
      <c r="AS263" s="2">
        <f>SUMIFS('IND Balance'!M$5:M$141,'IND Balance'!$C$5:$C$141,'Service shares'!$B263,'IND Balance'!$D$5:$D$141,"*"&amp;'Service shares'!$A263)*N263</f>
        <v>0</v>
      </c>
      <c r="AT263" s="2">
        <f>SUMIFS('IND Balance'!N$5:N$141,'IND Balance'!$C$5:$C$141,'Service shares'!$B263,'IND Balance'!$D$5:$D$141,"*"&amp;'Service shares'!$A263)*O263</f>
        <v>0</v>
      </c>
      <c r="AU263" s="2">
        <f>SUMIFS('IND Balance'!O$5:O$141,'IND Balance'!$C$5:$C$141,'Service shares'!$B263,'IND Balance'!$D$5:$D$141,"*"&amp;'Service shares'!$A263)*P263</f>
        <v>0</v>
      </c>
      <c r="AV263" s="2">
        <f>SUMIFS('IND Balance'!P$5:P$141,'IND Balance'!$C$5:$C$141,'Service shares'!$B263,'IND Balance'!$D$5:$D$141,"*"&amp;'Service shares'!$A263)*Q263</f>
        <v>0</v>
      </c>
      <c r="AW263" s="2">
        <f>SUMIFS('IND Balance'!Q$5:Q$141,'IND Balance'!$C$5:$C$141,'Service shares'!$B263,'IND Balance'!$D$5:$D$141,"*"&amp;'Service shares'!$A263)*R263</f>
        <v>0</v>
      </c>
      <c r="AX263" s="2">
        <f>SUMIFS('IND Balance'!R$5:R$141,'IND Balance'!$C$5:$C$141,'Service shares'!$B263,'IND Balance'!$D$5:$D$141,"*"&amp;'Service shares'!$A263)*S263</f>
        <v>0</v>
      </c>
      <c r="AY263" s="2">
        <f>SUMIFS('IND Balance'!S$5:S$141,'IND Balance'!$C$5:$C$141,'Service shares'!$B263,'IND Balance'!$D$5:$D$141,"*"&amp;'Service shares'!$A263)*T263</f>
        <v>0</v>
      </c>
      <c r="AZ263" s="2">
        <f>SUMIFS('IND Balance'!T$5:T$141,'IND Balance'!$C$5:$C$141,'Service shares'!$B263,'IND Balance'!$D$5:$D$141,"*"&amp;'Service shares'!$A263)*U263</f>
        <v>0</v>
      </c>
      <c r="BA263" s="2">
        <f>SUMIFS('IND Balance'!U$5:U$141,'IND Balance'!$C$5:$C$141,'Service shares'!$B263,'IND Balance'!$D$5:$D$141,"*"&amp;'Service shares'!$A263)*V263</f>
        <v>0</v>
      </c>
      <c r="BB263" s="2">
        <f>SUMIFS('IND Balance'!V$5:V$141,'IND Balance'!$C$5:$C$141,'Service shares'!$B263,'IND Balance'!$D$5:$D$141,"*"&amp;'Service shares'!$A263)*W263</f>
        <v>0</v>
      </c>
      <c r="BC263" s="2">
        <f>SUMIFS('IND Balance'!W$5:W$141,'IND Balance'!$C$5:$C$141,'Service shares'!$B263,'IND Balance'!$D$5:$D$141,"*"&amp;'Service shares'!$A263)*X263</f>
        <v>0</v>
      </c>
      <c r="BD263" s="2">
        <f>SUMIFS('IND Balance'!X$5:X$141,'IND Balance'!$C$5:$C$141,'Service shares'!$B263,'IND Balance'!$D$5:$D$141,"*"&amp;'Service shares'!$A263)*Y263</f>
        <v>0</v>
      </c>
      <c r="BE263" s="2">
        <f>SUMIFS('IND Balance'!Y$5:Y$141,'IND Balance'!$C$5:$C$141,'Service shares'!$B263,'IND Balance'!$D$5:$D$141,"*"&amp;'Service shares'!$A263)*Z263</f>
        <v>0</v>
      </c>
      <c r="BF263" s="2">
        <f>SUMIFS('IND Balance'!Z$5:Z$141,'IND Balance'!$C$5:$C$141,'Service shares'!$B263,'IND Balance'!$D$5:$D$141,"*"&amp;'Service shares'!$A263)*AA263</f>
        <v>0</v>
      </c>
      <c r="BG263" s="2">
        <f>SUMIFS('IND Balance'!AA$5:AA$141,'IND Balance'!$C$5:$C$141,'Service shares'!$B263,'IND Balance'!$D$5:$D$141,"*"&amp;'Service shares'!$A263)*AB263</f>
        <v>0</v>
      </c>
      <c r="BH263" s="2">
        <f>SUMIFS('IND Balance'!AB$5:AB$141,'IND Balance'!$C$5:$C$141,'Service shares'!$B263,'IND Balance'!$D$5:$D$141,"*"&amp;'Service shares'!$A263)*AC263</f>
        <v>0</v>
      </c>
      <c r="BI263" s="2">
        <f>SUMIFS('IND Balance'!AC$5:AC$141,'IND Balance'!$C$5:$C$141,'Service shares'!$B263,'IND Balance'!$D$5:$D$141,"*"&amp;'Service shares'!$A263)*AD263</f>
        <v>0</v>
      </c>
      <c r="BJ263" s="2">
        <f>SUMIFS('IND Balance'!AD$5:AD$141,'IND Balance'!$C$5:$C$141,'Service shares'!$B263,'IND Balance'!$D$5:$D$141,"*"&amp;'Service shares'!$A263)*AE263</f>
        <v>0</v>
      </c>
      <c r="BK263" s="2">
        <f>SUMIFS('IND Balance'!AE$5:AE$141,'IND Balance'!$C$5:$C$141,'Service shares'!$B263,'IND Balance'!$D$5:$D$141,"*"&amp;'Service shares'!$A263)*AF263</f>
        <v>0</v>
      </c>
      <c r="BL263" s="2">
        <f>SUMIFS('IND Balance'!AF$5:AF$141,'IND Balance'!$C$5:$C$141,'Service shares'!$B263,'IND Balance'!$D$5:$D$141,"*"&amp;'Service shares'!$A263)*AG263</f>
        <v>0</v>
      </c>
      <c r="BM263" s="2">
        <f>SUMIFS('IND Balance'!AG$5:AG$141,'IND Balance'!$C$5:$C$141,'Service shares'!$B263,'IND Balance'!$D$5:$D$141,"*"&amp;'Service shares'!$A263)*AH263</f>
        <v>0</v>
      </c>
      <c r="BN263" s="2">
        <f>SUMIFS('IND Balance'!AH$5:AH$141,'IND Balance'!$C$5:$C$141,'Service shares'!$B263,'IND Balance'!$D$5:$D$141,"*"&amp;'Service shares'!$A263)*AI263</f>
        <v>0</v>
      </c>
    </row>
    <row r="264" spans="1:66" x14ac:dyDescent="0.45">
      <c r="A264" t="s">
        <v>376</v>
      </c>
      <c r="B264" t="s">
        <v>47</v>
      </c>
      <c r="C264" t="s">
        <v>199</v>
      </c>
      <c r="D264" s="1">
        <v>5.4892601431980909E-2</v>
      </c>
      <c r="E264" s="1"/>
      <c r="F264" s="1">
        <f t="shared" si="48"/>
        <v>5.4892601431980909E-2</v>
      </c>
      <c r="G264" s="1">
        <f t="shared" si="55"/>
        <v>5.4892601431980909E-2</v>
      </c>
      <c r="H264" s="1">
        <f t="shared" si="55"/>
        <v>5.4892601431980909E-2</v>
      </c>
      <c r="I264" s="1">
        <f t="shared" si="55"/>
        <v>5.4892601431980909E-2</v>
      </c>
      <c r="J264" s="1">
        <f t="shared" si="55"/>
        <v>5.4892601431980909E-2</v>
      </c>
      <c r="K264" s="1">
        <f t="shared" si="55"/>
        <v>5.4892601431980909E-2</v>
      </c>
      <c r="L264" s="1">
        <f t="shared" si="55"/>
        <v>5.4892601431980909E-2</v>
      </c>
      <c r="M264" s="1">
        <f t="shared" si="55"/>
        <v>5.4892601431980909E-2</v>
      </c>
      <c r="N264" s="1">
        <f t="shared" si="55"/>
        <v>5.4892601431980909E-2</v>
      </c>
      <c r="O264" s="1">
        <f t="shared" si="55"/>
        <v>5.4892601431980909E-2</v>
      </c>
      <c r="P264" s="1">
        <f t="shared" si="55"/>
        <v>5.4892601431980909E-2</v>
      </c>
      <c r="Q264" s="1">
        <f t="shared" si="55"/>
        <v>5.4892601431980909E-2</v>
      </c>
      <c r="R264" s="1">
        <f t="shared" si="55"/>
        <v>5.4892601431980909E-2</v>
      </c>
      <c r="S264" s="1">
        <f t="shared" si="55"/>
        <v>5.4892601431980909E-2</v>
      </c>
      <c r="T264" s="1">
        <f t="shared" si="55"/>
        <v>5.4892601431980909E-2</v>
      </c>
      <c r="U264" s="1">
        <f t="shared" si="55"/>
        <v>5.4892601431980909E-2</v>
      </c>
      <c r="V264" s="1">
        <f t="shared" si="55"/>
        <v>5.4892601431980909E-2</v>
      </c>
      <c r="W264" s="1">
        <f t="shared" si="54"/>
        <v>5.4892601431980909E-2</v>
      </c>
      <c r="X264" s="1">
        <f t="shared" si="54"/>
        <v>5.4892601431980909E-2</v>
      </c>
      <c r="Y264" s="1">
        <f t="shared" si="54"/>
        <v>5.4892601431980909E-2</v>
      </c>
      <c r="Z264" s="1">
        <f t="shared" si="54"/>
        <v>5.4892601431980909E-2</v>
      </c>
      <c r="AA264" s="1">
        <f t="shared" si="54"/>
        <v>5.4892601431980909E-2</v>
      </c>
      <c r="AB264" s="1">
        <f t="shared" si="54"/>
        <v>5.4892601431980909E-2</v>
      </c>
      <c r="AC264" s="1">
        <f t="shared" si="54"/>
        <v>5.4892601431980909E-2</v>
      </c>
      <c r="AD264" s="1">
        <f t="shared" si="54"/>
        <v>5.4892601431980909E-2</v>
      </c>
      <c r="AE264" s="1">
        <f t="shared" si="54"/>
        <v>5.4892601431980909E-2</v>
      </c>
      <c r="AF264" s="1">
        <f t="shared" si="54"/>
        <v>5.4892601431980909E-2</v>
      </c>
      <c r="AG264" s="1">
        <f t="shared" si="54"/>
        <v>5.4892601431980909E-2</v>
      </c>
      <c r="AH264" s="1">
        <f t="shared" si="54"/>
        <v>5.4892601431980909E-2</v>
      </c>
      <c r="AI264" s="1">
        <f t="shared" si="54"/>
        <v>5.4892601431980909E-2</v>
      </c>
      <c r="AJ264" s="1"/>
      <c r="AK264" s="2">
        <f>SUMIFS('IND Balance'!E$5:E$141,'IND Balance'!$C$5:$C$141,'Service shares'!$B264,'IND Balance'!$D$5:$D$141,"*"&amp;'Service shares'!$A264)*F264</f>
        <v>0</v>
      </c>
      <c r="AL264" s="2">
        <f>SUMIFS('IND Balance'!F$5:F$141,'IND Balance'!$C$5:$C$141,'Service shares'!$B264,'IND Balance'!$D$5:$D$141,"*"&amp;'Service shares'!$A264)*G264</f>
        <v>0</v>
      </c>
      <c r="AM264" s="2">
        <f>SUMIFS('IND Balance'!G$5:G$141,'IND Balance'!$C$5:$C$141,'Service shares'!$B264,'IND Balance'!$D$5:$D$141,"*"&amp;'Service shares'!$A264)*H264</f>
        <v>0</v>
      </c>
      <c r="AN264" s="2">
        <f>SUMIFS('IND Balance'!H$5:H$141,'IND Balance'!$C$5:$C$141,'Service shares'!$B264,'IND Balance'!$D$5:$D$141,"*"&amp;'Service shares'!$A264)*I264</f>
        <v>0</v>
      </c>
      <c r="AO264" s="2">
        <f>SUMIFS('IND Balance'!I$5:I$141,'IND Balance'!$C$5:$C$141,'Service shares'!$B264,'IND Balance'!$D$5:$D$141,"*"&amp;'Service shares'!$A264)*J264</f>
        <v>0</v>
      </c>
      <c r="AP264" s="2">
        <f>SUMIFS('IND Balance'!J$5:J$141,'IND Balance'!$C$5:$C$141,'Service shares'!$B264,'IND Balance'!$D$5:$D$141,"*"&amp;'Service shares'!$A264)*K264</f>
        <v>0</v>
      </c>
      <c r="AQ264" s="2">
        <f>SUMIFS('IND Balance'!K$5:K$141,'IND Balance'!$C$5:$C$141,'Service shares'!$B264,'IND Balance'!$D$5:$D$141,"*"&amp;'Service shares'!$A264)*L264</f>
        <v>0</v>
      </c>
      <c r="AR264" s="2">
        <f>SUMIFS('IND Balance'!L$5:L$141,'IND Balance'!$C$5:$C$141,'Service shares'!$B264,'IND Balance'!$D$5:$D$141,"*"&amp;'Service shares'!$A264)*M264</f>
        <v>0</v>
      </c>
      <c r="AS264" s="2">
        <f>SUMIFS('IND Balance'!M$5:M$141,'IND Balance'!$C$5:$C$141,'Service shares'!$B264,'IND Balance'!$D$5:$D$141,"*"&amp;'Service shares'!$A264)*N264</f>
        <v>0</v>
      </c>
      <c r="AT264" s="2">
        <f>SUMIFS('IND Balance'!N$5:N$141,'IND Balance'!$C$5:$C$141,'Service shares'!$B264,'IND Balance'!$D$5:$D$141,"*"&amp;'Service shares'!$A264)*O264</f>
        <v>0</v>
      </c>
      <c r="AU264" s="2">
        <f>SUMIFS('IND Balance'!O$5:O$141,'IND Balance'!$C$5:$C$141,'Service shares'!$B264,'IND Balance'!$D$5:$D$141,"*"&amp;'Service shares'!$A264)*P264</f>
        <v>0</v>
      </c>
      <c r="AV264" s="2">
        <f>SUMIFS('IND Balance'!P$5:P$141,'IND Balance'!$C$5:$C$141,'Service shares'!$B264,'IND Balance'!$D$5:$D$141,"*"&amp;'Service shares'!$A264)*Q264</f>
        <v>0</v>
      </c>
      <c r="AW264" s="2">
        <f>SUMIFS('IND Balance'!Q$5:Q$141,'IND Balance'!$C$5:$C$141,'Service shares'!$B264,'IND Balance'!$D$5:$D$141,"*"&amp;'Service shares'!$A264)*R264</f>
        <v>0</v>
      </c>
      <c r="AX264" s="2">
        <f>SUMIFS('IND Balance'!R$5:R$141,'IND Balance'!$C$5:$C$141,'Service shares'!$B264,'IND Balance'!$D$5:$D$141,"*"&amp;'Service shares'!$A264)*S264</f>
        <v>0</v>
      </c>
      <c r="AY264" s="2">
        <f>SUMIFS('IND Balance'!S$5:S$141,'IND Balance'!$C$5:$C$141,'Service shares'!$B264,'IND Balance'!$D$5:$D$141,"*"&amp;'Service shares'!$A264)*T264</f>
        <v>0</v>
      </c>
      <c r="AZ264" s="2">
        <f>SUMIFS('IND Balance'!T$5:T$141,'IND Balance'!$C$5:$C$141,'Service shares'!$B264,'IND Balance'!$D$5:$D$141,"*"&amp;'Service shares'!$A264)*U264</f>
        <v>0</v>
      </c>
      <c r="BA264" s="2">
        <f>SUMIFS('IND Balance'!U$5:U$141,'IND Balance'!$C$5:$C$141,'Service shares'!$B264,'IND Balance'!$D$5:$D$141,"*"&amp;'Service shares'!$A264)*V264</f>
        <v>0</v>
      </c>
      <c r="BB264" s="2">
        <f>SUMIFS('IND Balance'!V$5:V$141,'IND Balance'!$C$5:$C$141,'Service shares'!$B264,'IND Balance'!$D$5:$D$141,"*"&amp;'Service shares'!$A264)*W264</f>
        <v>0</v>
      </c>
      <c r="BC264" s="2">
        <f>SUMIFS('IND Balance'!W$5:W$141,'IND Balance'!$C$5:$C$141,'Service shares'!$B264,'IND Balance'!$D$5:$D$141,"*"&amp;'Service shares'!$A264)*X264</f>
        <v>0</v>
      </c>
      <c r="BD264" s="2">
        <f>SUMIFS('IND Balance'!X$5:X$141,'IND Balance'!$C$5:$C$141,'Service shares'!$B264,'IND Balance'!$D$5:$D$141,"*"&amp;'Service shares'!$A264)*Y264</f>
        <v>0</v>
      </c>
      <c r="BE264" s="2">
        <f>SUMIFS('IND Balance'!Y$5:Y$141,'IND Balance'!$C$5:$C$141,'Service shares'!$B264,'IND Balance'!$D$5:$D$141,"*"&amp;'Service shares'!$A264)*Z264</f>
        <v>0</v>
      </c>
      <c r="BF264" s="2">
        <f>SUMIFS('IND Balance'!Z$5:Z$141,'IND Balance'!$C$5:$C$141,'Service shares'!$B264,'IND Balance'!$D$5:$D$141,"*"&amp;'Service shares'!$A264)*AA264</f>
        <v>0</v>
      </c>
      <c r="BG264" s="2">
        <f>SUMIFS('IND Balance'!AA$5:AA$141,'IND Balance'!$C$5:$C$141,'Service shares'!$B264,'IND Balance'!$D$5:$D$141,"*"&amp;'Service shares'!$A264)*AB264</f>
        <v>0</v>
      </c>
      <c r="BH264" s="2">
        <f>SUMIFS('IND Balance'!AB$5:AB$141,'IND Balance'!$C$5:$C$141,'Service shares'!$B264,'IND Balance'!$D$5:$D$141,"*"&amp;'Service shares'!$A264)*AC264</f>
        <v>0</v>
      </c>
      <c r="BI264" s="2">
        <f>SUMIFS('IND Balance'!AC$5:AC$141,'IND Balance'!$C$5:$C$141,'Service shares'!$B264,'IND Balance'!$D$5:$D$141,"*"&amp;'Service shares'!$A264)*AD264</f>
        <v>0</v>
      </c>
      <c r="BJ264" s="2">
        <f>SUMIFS('IND Balance'!AD$5:AD$141,'IND Balance'!$C$5:$C$141,'Service shares'!$B264,'IND Balance'!$D$5:$D$141,"*"&amp;'Service shares'!$A264)*AE264</f>
        <v>0</v>
      </c>
      <c r="BK264" s="2">
        <f>SUMIFS('IND Balance'!AE$5:AE$141,'IND Balance'!$C$5:$C$141,'Service shares'!$B264,'IND Balance'!$D$5:$D$141,"*"&amp;'Service shares'!$A264)*AF264</f>
        <v>0</v>
      </c>
      <c r="BL264" s="2">
        <f>SUMIFS('IND Balance'!AF$5:AF$141,'IND Balance'!$C$5:$C$141,'Service shares'!$B264,'IND Balance'!$D$5:$D$141,"*"&amp;'Service shares'!$A264)*AG264</f>
        <v>0</v>
      </c>
      <c r="BM264" s="2">
        <f>SUMIFS('IND Balance'!AG$5:AG$141,'IND Balance'!$C$5:$C$141,'Service shares'!$B264,'IND Balance'!$D$5:$D$141,"*"&amp;'Service shares'!$A264)*AH264</f>
        <v>0</v>
      </c>
      <c r="BN264" s="2">
        <f>SUMIFS('IND Balance'!AH$5:AH$141,'IND Balance'!$C$5:$C$141,'Service shares'!$B264,'IND Balance'!$D$5:$D$141,"*"&amp;'Service shares'!$A264)*AI264</f>
        <v>0</v>
      </c>
    </row>
    <row r="265" spans="1:66" x14ac:dyDescent="0.45">
      <c r="A265" t="s">
        <v>376</v>
      </c>
      <c r="B265" t="s">
        <v>47</v>
      </c>
      <c r="C265" t="s">
        <v>205</v>
      </c>
      <c r="D265" s="1">
        <v>7.1599045346062056E-3</v>
      </c>
      <c r="E265" s="1"/>
      <c r="F265" s="1">
        <f t="shared" si="48"/>
        <v>7.1599045346062056E-3</v>
      </c>
      <c r="G265" s="1">
        <f t="shared" si="55"/>
        <v>7.1599045346062056E-3</v>
      </c>
      <c r="H265" s="1">
        <f t="shared" si="55"/>
        <v>7.1599045346062056E-3</v>
      </c>
      <c r="I265" s="1">
        <f t="shared" si="55"/>
        <v>7.1599045346062056E-3</v>
      </c>
      <c r="J265" s="1">
        <f t="shared" si="55"/>
        <v>7.1599045346062056E-3</v>
      </c>
      <c r="K265" s="1">
        <f t="shared" si="55"/>
        <v>7.1599045346062056E-3</v>
      </c>
      <c r="L265" s="1">
        <f t="shared" si="55"/>
        <v>7.1599045346062056E-3</v>
      </c>
      <c r="M265" s="1">
        <f t="shared" si="55"/>
        <v>7.1599045346062056E-3</v>
      </c>
      <c r="N265" s="1">
        <f t="shared" si="55"/>
        <v>7.1599045346062056E-3</v>
      </c>
      <c r="O265" s="1">
        <f t="shared" si="55"/>
        <v>7.1599045346062056E-3</v>
      </c>
      <c r="P265" s="1">
        <f t="shared" si="55"/>
        <v>7.1599045346062056E-3</v>
      </c>
      <c r="Q265" s="1">
        <f t="shared" si="55"/>
        <v>7.1599045346062056E-3</v>
      </c>
      <c r="R265" s="1">
        <f t="shared" si="55"/>
        <v>7.1599045346062056E-3</v>
      </c>
      <c r="S265" s="1">
        <f t="shared" si="55"/>
        <v>7.1599045346062056E-3</v>
      </c>
      <c r="T265" s="1">
        <f t="shared" si="55"/>
        <v>7.1599045346062056E-3</v>
      </c>
      <c r="U265" s="1">
        <f t="shared" si="55"/>
        <v>7.1599045346062056E-3</v>
      </c>
      <c r="V265" s="1">
        <f t="shared" si="55"/>
        <v>7.1599045346062056E-3</v>
      </c>
      <c r="W265" s="1">
        <f t="shared" si="54"/>
        <v>7.1599045346062056E-3</v>
      </c>
      <c r="X265" s="1">
        <f t="shared" si="54"/>
        <v>7.1599045346062056E-3</v>
      </c>
      <c r="Y265" s="1">
        <f t="shared" si="54"/>
        <v>7.1599045346062056E-3</v>
      </c>
      <c r="Z265" s="1">
        <f t="shared" si="54"/>
        <v>7.1599045346062056E-3</v>
      </c>
      <c r="AA265" s="1">
        <f t="shared" si="54"/>
        <v>7.1599045346062056E-3</v>
      </c>
      <c r="AB265" s="1">
        <f t="shared" si="54"/>
        <v>7.1599045346062056E-3</v>
      </c>
      <c r="AC265" s="1">
        <f t="shared" si="54"/>
        <v>7.1599045346062056E-3</v>
      </c>
      <c r="AD265" s="1">
        <f t="shared" si="54"/>
        <v>7.1599045346062056E-3</v>
      </c>
      <c r="AE265" s="1">
        <f t="shared" si="54"/>
        <v>7.1599045346062056E-3</v>
      </c>
      <c r="AF265" s="1">
        <f t="shared" si="54"/>
        <v>7.1599045346062056E-3</v>
      </c>
      <c r="AG265" s="1">
        <f t="shared" si="54"/>
        <v>7.1599045346062056E-3</v>
      </c>
      <c r="AH265" s="1">
        <f t="shared" si="54"/>
        <v>7.1599045346062056E-3</v>
      </c>
      <c r="AI265" s="1">
        <f t="shared" si="54"/>
        <v>7.1599045346062056E-3</v>
      </c>
      <c r="AJ265" s="1"/>
      <c r="AK265" s="2">
        <f>SUMIFS('IND Balance'!E$5:E$141,'IND Balance'!$C$5:$C$141,'Service shares'!$B265,'IND Balance'!$D$5:$D$141,"*"&amp;'Service shares'!$A265)*F265</f>
        <v>0</v>
      </c>
      <c r="AL265" s="2">
        <f>SUMIFS('IND Balance'!F$5:F$141,'IND Balance'!$C$5:$C$141,'Service shares'!$B265,'IND Balance'!$D$5:$D$141,"*"&amp;'Service shares'!$A265)*G265</f>
        <v>0</v>
      </c>
      <c r="AM265" s="2">
        <f>SUMIFS('IND Balance'!G$5:G$141,'IND Balance'!$C$5:$C$141,'Service shares'!$B265,'IND Balance'!$D$5:$D$141,"*"&amp;'Service shares'!$A265)*H265</f>
        <v>0</v>
      </c>
      <c r="AN265" s="2">
        <f>SUMIFS('IND Balance'!H$5:H$141,'IND Balance'!$C$5:$C$141,'Service shares'!$B265,'IND Balance'!$D$5:$D$141,"*"&amp;'Service shares'!$A265)*I265</f>
        <v>0</v>
      </c>
      <c r="AO265" s="2">
        <f>SUMIFS('IND Balance'!I$5:I$141,'IND Balance'!$C$5:$C$141,'Service shares'!$B265,'IND Balance'!$D$5:$D$141,"*"&amp;'Service shares'!$A265)*J265</f>
        <v>0</v>
      </c>
      <c r="AP265" s="2">
        <f>SUMIFS('IND Balance'!J$5:J$141,'IND Balance'!$C$5:$C$141,'Service shares'!$B265,'IND Balance'!$D$5:$D$141,"*"&amp;'Service shares'!$A265)*K265</f>
        <v>0</v>
      </c>
      <c r="AQ265" s="2">
        <f>SUMIFS('IND Balance'!K$5:K$141,'IND Balance'!$C$5:$C$141,'Service shares'!$B265,'IND Balance'!$D$5:$D$141,"*"&amp;'Service shares'!$A265)*L265</f>
        <v>0</v>
      </c>
      <c r="AR265" s="2">
        <f>SUMIFS('IND Balance'!L$5:L$141,'IND Balance'!$C$5:$C$141,'Service shares'!$B265,'IND Balance'!$D$5:$D$141,"*"&amp;'Service shares'!$A265)*M265</f>
        <v>0</v>
      </c>
      <c r="AS265" s="2">
        <f>SUMIFS('IND Balance'!M$5:M$141,'IND Balance'!$C$5:$C$141,'Service shares'!$B265,'IND Balance'!$D$5:$D$141,"*"&amp;'Service shares'!$A265)*N265</f>
        <v>0</v>
      </c>
      <c r="AT265" s="2">
        <f>SUMIFS('IND Balance'!N$5:N$141,'IND Balance'!$C$5:$C$141,'Service shares'!$B265,'IND Balance'!$D$5:$D$141,"*"&amp;'Service shares'!$A265)*O265</f>
        <v>0</v>
      </c>
      <c r="AU265" s="2">
        <f>SUMIFS('IND Balance'!O$5:O$141,'IND Balance'!$C$5:$C$141,'Service shares'!$B265,'IND Balance'!$D$5:$D$141,"*"&amp;'Service shares'!$A265)*P265</f>
        <v>0</v>
      </c>
      <c r="AV265" s="2">
        <f>SUMIFS('IND Balance'!P$5:P$141,'IND Balance'!$C$5:$C$141,'Service shares'!$B265,'IND Balance'!$D$5:$D$141,"*"&amp;'Service shares'!$A265)*Q265</f>
        <v>0</v>
      </c>
      <c r="AW265" s="2">
        <f>SUMIFS('IND Balance'!Q$5:Q$141,'IND Balance'!$C$5:$C$141,'Service shares'!$B265,'IND Balance'!$D$5:$D$141,"*"&amp;'Service shares'!$A265)*R265</f>
        <v>0</v>
      </c>
      <c r="AX265" s="2">
        <f>SUMIFS('IND Balance'!R$5:R$141,'IND Balance'!$C$5:$C$141,'Service shares'!$B265,'IND Balance'!$D$5:$D$141,"*"&amp;'Service shares'!$A265)*S265</f>
        <v>0</v>
      </c>
      <c r="AY265" s="2">
        <f>SUMIFS('IND Balance'!S$5:S$141,'IND Balance'!$C$5:$C$141,'Service shares'!$B265,'IND Balance'!$D$5:$D$141,"*"&amp;'Service shares'!$A265)*T265</f>
        <v>0</v>
      </c>
      <c r="AZ265" s="2">
        <f>SUMIFS('IND Balance'!T$5:T$141,'IND Balance'!$C$5:$C$141,'Service shares'!$B265,'IND Balance'!$D$5:$D$141,"*"&amp;'Service shares'!$A265)*U265</f>
        <v>0</v>
      </c>
      <c r="BA265" s="2">
        <f>SUMIFS('IND Balance'!U$5:U$141,'IND Balance'!$C$5:$C$141,'Service shares'!$B265,'IND Balance'!$D$5:$D$141,"*"&amp;'Service shares'!$A265)*V265</f>
        <v>0</v>
      </c>
      <c r="BB265" s="2">
        <f>SUMIFS('IND Balance'!V$5:V$141,'IND Balance'!$C$5:$C$141,'Service shares'!$B265,'IND Balance'!$D$5:$D$141,"*"&amp;'Service shares'!$A265)*W265</f>
        <v>0</v>
      </c>
      <c r="BC265" s="2">
        <f>SUMIFS('IND Balance'!W$5:W$141,'IND Balance'!$C$5:$C$141,'Service shares'!$B265,'IND Balance'!$D$5:$D$141,"*"&amp;'Service shares'!$A265)*X265</f>
        <v>0</v>
      </c>
      <c r="BD265" s="2">
        <f>SUMIFS('IND Balance'!X$5:X$141,'IND Balance'!$C$5:$C$141,'Service shares'!$B265,'IND Balance'!$D$5:$D$141,"*"&amp;'Service shares'!$A265)*Y265</f>
        <v>0</v>
      </c>
      <c r="BE265" s="2">
        <f>SUMIFS('IND Balance'!Y$5:Y$141,'IND Balance'!$C$5:$C$141,'Service shares'!$B265,'IND Balance'!$D$5:$D$141,"*"&amp;'Service shares'!$A265)*Z265</f>
        <v>0</v>
      </c>
      <c r="BF265" s="2">
        <f>SUMIFS('IND Balance'!Z$5:Z$141,'IND Balance'!$C$5:$C$141,'Service shares'!$B265,'IND Balance'!$D$5:$D$141,"*"&amp;'Service shares'!$A265)*AA265</f>
        <v>0</v>
      </c>
      <c r="BG265" s="2">
        <f>SUMIFS('IND Balance'!AA$5:AA$141,'IND Balance'!$C$5:$C$141,'Service shares'!$B265,'IND Balance'!$D$5:$D$141,"*"&amp;'Service shares'!$A265)*AB265</f>
        <v>0</v>
      </c>
      <c r="BH265" s="2">
        <f>SUMIFS('IND Balance'!AB$5:AB$141,'IND Balance'!$C$5:$C$141,'Service shares'!$B265,'IND Balance'!$D$5:$D$141,"*"&amp;'Service shares'!$A265)*AC265</f>
        <v>0</v>
      </c>
      <c r="BI265" s="2">
        <f>SUMIFS('IND Balance'!AC$5:AC$141,'IND Balance'!$C$5:$C$141,'Service shares'!$B265,'IND Balance'!$D$5:$D$141,"*"&amp;'Service shares'!$A265)*AD265</f>
        <v>0</v>
      </c>
      <c r="BJ265" s="2">
        <f>SUMIFS('IND Balance'!AD$5:AD$141,'IND Balance'!$C$5:$C$141,'Service shares'!$B265,'IND Balance'!$D$5:$D$141,"*"&amp;'Service shares'!$A265)*AE265</f>
        <v>0</v>
      </c>
      <c r="BK265" s="2">
        <f>SUMIFS('IND Balance'!AE$5:AE$141,'IND Balance'!$C$5:$C$141,'Service shares'!$B265,'IND Balance'!$D$5:$D$141,"*"&amp;'Service shares'!$A265)*AF265</f>
        <v>0</v>
      </c>
      <c r="BL265" s="2">
        <f>SUMIFS('IND Balance'!AF$5:AF$141,'IND Balance'!$C$5:$C$141,'Service shares'!$B265,'IND Balance'!$D$5:$D$141,"*"&amp;'Service shares'!$A265)*AG265</f>
        <v>0</v>
      </c>
      <c r="BM265" s="2">
        <f>SUMIFS('IND Balance'!AG$5:AG$141,'IND Balance'!$C$5:$C$141,'Service shares'!$B265,'IND Balance'!$D$5:$D$141,"*"&amp;'Service shares'!$A265)*AH265</f>
        <v>0</v>
      </c>
      <c r="BN265" s="2">
        <f>SUMIFS('IND Balance'!AH$5:AH$141,'IND Balance'!$C$5:$C$141,'Service shares'!$B265,'IND Balance'!$D$5:$D$141,"*"&amp;'Service shares'!$A265)*AI265</f>
        <v>0</v>
      </c>
    </row>
    <row r="266" spans="1:66" x14ac:dyDescent="0.45">
      <c r="A266" t="s">
        <v>376</v>
      </c>
      <c r="B266" t="s">
        <v>48</v>
      </c>
      <c r="C266" t="s">
        <v>173</v>
      </c>
      <c r="D266" s="1">
        <v>2.0134228187919462E-2</v>
      </c>
      <c r="E266" s="1"/>
      <c r="F266" s="1">
        <f t="shared" si="48"/>
        <v>2.0134228187919462E-2</v>
      </c>
      <c r="G266" s="1">
        <f t="shared" si="55"/>
        <v>2.0134228187919462E-2</v>
      </c>
      <c r="H266" s="1">
        <f t="shared" si="55"/>
        <v>2.0134228187919462E-2</v>
      </c>
      <c r="I266" s="1">
        <f t="shared" si="55"/>
        <v>2.0134228187919462E-2</v>
      </c>
      <c r="J266" s="1">
        <f t="shared" si="55"/>
        <v>2.0134228187919462E-2</v>
      </c>
      <c r="K266" s="1">
        <f t="shared" si="55"/>
        <v>2.0134228187919462E-2</v>
      </c>
      <c r="L266" s="1">
        <f t="shared" si="55"/>
        <v>2.0134228187919462E-2</v>
      </c>
      <c r="M266" s="1">
        <f t="shared" si="55"/>
        <v>2.0134228187919462E-2</v>
      </c>
      <c r="N266" s="1">
        <f t="shared" si="55"/>
        <v>2.0134228187919462E-2</v>
      </c>
      <c r="O266" s="1">
        <f t="shared" si="55"/>
        <v>2.0134228187919462E-2</v>
      </c>
      <c r="P266" s="1">
        <f t="shared" si="55"/>
        <v>2.0134228187919462E-2</v>
      </c>
      <c r="Q266" s="1">
        <f t="shared" si="55"/>
        <v>2.0134228187919462E-2</v>
      </c>
      <c r="R266" s="1">
        <f t="shared" si="55"/>
        <v>2.0134228187919462E-2</v>
      </c>
      <c r="S266" s="1">
        <f t="shared" si="55"/>
        <v>2.0134228187919462E-2</v>
      </c>
      <c r="T266" s="1">
        <f t="shared" si="55"/>
        <v>2.0134228187919462E-2</v>
      </c>
      <c r="U266" s="1">
        <f t="shared" si="55"/>
        <v>2.0134228187919462E-2</v>
      </c>
      <c r="V266" s="1">
        <f t="shared" si="55"/>
        <v>2.0134228187919462E-2</v>
      </c>
      <c r="W266" s="1">
        <f t="shared" si="54"/>
        <v>2.0134228187919462E-2</v>
      </c>
      <c r="X266" s="1">
        <f t="shared" si="54"/>
        <v>2.0134228187919462E-2</v>
      </c>
      <c r="Y266" s="1">
        <f t="shared" si="54"/>
        <v>2.0134228187919462E-2</v>
      </c>
      <c r="Z266" s="1">
        <f t="shared" si="54"/>
        <v>2.0134228187919462E-2</v>
      </c>
      <c r="AA266" s="1">
        <f t="shared" si="54"/>
        <v>2.0134228187919462E-2</v>
      </c>
      <c r="AB266" s="1">
        <f t="shared" si="54"/>
        <v>2.0134228187919462E-2</v>
      </c>
      <c r="AC266" s="1">
        <f t="shared" si="54"/>
        <v>2.0134228187919462E-2</v>
      </c>
      <c r="AD266" s="1">
        <f t="shared" si="54"/>
        <v>2.0134228187919462E-2</v>
      </c>
      <c r="AE266" s="1">
        <f t="shared" si="54"/>
        <v>2.0134228187919462E-2</v>
      </c>
      <c r="AF266" s="1">
        <f t="shared" si="54"/>
        <v>2.0134228187919462E-2</v>
      </c>
      <c r="AG266" s="1">
        <f t="shared" si="54"/>
        <v>2.0134228187919462E-2</v>
      </c>
      <c r="AH266" s="1">
        <f t="shared" si="54"/>
        <v>2.0134228187919462E-2</v>
      </c>
      <c r="AI266" s="1">
        <f t="shared" si="54"/>
        <v>2.0134228187919462E-2</v>
      </c>
      <c r="AJ266" s="1"/>
      <c r="AK266" s="2">
        <f>SUMIFS('IND Balance'!E$5:E$141,'IND Balance'!$C$5:$C$141,'Service shares'!$B266,'IND Balance'!$D$5:$D$141,"*"&amp;'Service shares'!$A266)*F266</f>
        <v>0</v>
      </c>
      <c r="AL266" s="2">
        <f>SUMIFS('IND Balance'!F$5:F$141,'IND Balance'!$C$5:$C$141,'Service shares'!$B266,'IND Balance'!$D$5:$D$141,"*"&amp;'Service shares'!$A266)*G266</f>
        <v>0</v>
      </c>
      <c r="AM266" s="2">
        <f>SUMIFS('IND Balance'!G$5:G$141,'IND Balance'!$C$5:$C$141,'Service shares'!$B266,'IND Balance'!$D$5:$D$141,"*"&amp;'Service shares'!$A266)*H266</f>
        <v>0</v>
      </c>
      <c r="AN266" s="2">
        <f>SUMIFS('IND Balance'!H$5:H$141,'IND Balance'!$C$5:$C$141,'Service shares'!$B266,'IND Balance'!$D$5:$D$141,"*"&amp;'Service shares'!$A266)*I266</f>
        <v>0</v>
      </c>
      <c r="AO266" s="2">
        <f>SUMIFS('IND Balance'!I$5:I$141,'IND Balance'!$C$5:$C$141,'Service shares'!$B266,'IND Balance'!$D$5:$D$141,"*"&amp;'Service shares'!$A266)*J266</f>
        <v>2.8804790609395968E-2</v>
      </c>
      <c r="AP266" s="2">
        <f>SUMIFS('IND Balance'!J$5:J$141,'IND Balance'!$C$5:$C$141,'Service shares'!$B266,'IND Balance'!$D$5:$D$141,"*"&amp;'Service shares'!$A266)*K266</f>
        <v>0</v>
      </c>
      <c r="AQ266" s="2">
        <f>SUMIFS('IND Balance'!K$5:K$141,'IND Balance'!$C$5:$C$141,'Service shares'!$B266,'IND Balance'!$D$5:$D$141,"*"&amp;'Service shares'!$A266)*L266</f>
        <v>0</v>
      </c>
      <c r="AR266" s="2">
        <f>SUMIFS('IND Balance'!L$5:L$141,'IND Balance'!$C$5:$C$141,'Service shares'!$B266,'IND Balance'!$D$5:$D$141,"*"&amp;'Service shares'!$A266)*M266</f>
        <v>0</v>
      </c>
      <c r="AS266" s="2">
        <f>SUMIFS('IND Balance'!M$5:M$141,'IND Balance'!$C$5:$C$141,'Service shares'!$B266,'IND Balance'!$D$5:$D$141,"*"&amp;'Service shares'!$A266)*N266</f>
        <v>0</v>
      </c>
      <c r="AT266" s="2">
        <f>SUMIFS('IND Balance'!N$5:N$141,'IND Balance'!$C$5:$C$141,'Service shares'!$B266,'IND Balance'!$D$5:$D$141,"*"&amp;'Service shares'!$A266)*O266</f>
        <v>0</v>
      </c>
      <c r="AU266" s="2">
        <f>SUMIFS('IND Balance'!O$5:O$141,'IND Balance'!$C$5:$C$141,'Service shares'!$B266,'IND Balance'!$D$5:$D$141,"*"&amp;'Service shares'!$A266)*P266</f>
        <v>0</v>
      </c>
      <c r="AV266" s="2">
        <f>SUMIFS('IND Balance'!P$5:P$141,'IND Balance'!$C$5:$C$141,'Service shares'!$B266,'IND Balance'!$D$5:$D$141,"*"&amp;'Service shares'!$A266)*Q266</f>
        <v>0</v>
      </c>
      <c r="AW266" s="2">
        <f>SUMIFS('IND Balance'!Q$5:Q$141,'IND Balance'!$C$5:$C$141,'Service shares'!$B266,'IND Balance'!$D$5:$D$141,"*"&amp;'Service shares'!$A266)*R266</f>
        <v>0</v>
      </c>
      <c r="AX266" s="2">
        <f>SUMIFS('IND Balance'!R$5:R$141,'IND Balance'!$C$5:$C$141,'Service shares'!$B266,'IND Balance'!$D$5:$D$141,"*"&amp;'Service shares'!$A266)*S266</f>
        <v>0</v>
      </c>
      <c r="AY266" s="2">
        <f>SUMIFS('IND Balance'!S$5:S$141,'IND Balance'!$C$5:$C$141,'Service shares'!$B266,'IND Balance'!$D$5:$D$141,"*"&amp;'Service shares'!$A266)*T266</f>
        <v>0</v>
      </c>
      <c r="AZ266" s="2">
        <f>SUMIFS('IND Balance'!T$5:T$141,'IND Balance'!$C$5:$C$141,'Service shares'!$B266,'IND Balance'!$D$5:$D$141,"*"&amp;'Service shares'!$A266)*U266</f>
        <v>0</v>
      </c>
      <c r="BA266" s="2">
        <f>SUMIFS('IND Balance'!U$5:U$141,'IND Balance'!$C$5:$C$141,'Service shares'!$B266,'IND Balance'!$D$5:$D$141,"*"&amp;'Service shares'!$A266)*V266</f>
        <v>0</v>
      </c>
      <c r="BB266" s="2">
        <f>SUMIFS('IND Balance'!V$5:V$141,'IND Balance'!$C$5:$C$141,'Service shares'!$B266,'IND Balance'!$D$5:$D$141,"*"&amp;'Service shares'!$A266)*W266</f>
        <v>0</v>
      </c>
      <c r="BC266" s="2">
        <f>SUMIFS('IND Balance'!W$5:W$141,'IND Balance'!$C$5:$C$141,'Service shares'!$B266,'IND Balance'!$D$5:$D$141,"*"&amp;'Service shares'!$A266)*X266</f>
        <v>0</v>
      </c>
      <c r="BD266" s="2">
        <f>SUMIFS('IND Balance'!X$5:X$141,'IND Balance'!$C$5:$C$141,'Service shares'!$B266,'IND Balance'!$D$5:$D$141,"*"&amp;'Service shares'!$A266)*Y266</f>
        <v>0</v>
      </c>
      <c r="BE266" s="2">
        <f>SUMIFS('IND Balance'!Y$5:Y$141,'IND Balance'!$C$5:$C$141,'Service shares'!$B266,'IND Balance'!$D$5:$D$141,"*"&amp;'Service shares'!$A266)*Z266</f>
        <v>0</v>
      </c>
      <c r="BF266" s="2">
        <f>SUMIFS('IND Balance'!Z$5:Z$141,'IND Balance'!$C$5:$C$141,'Service shares'!$B266,'IND Balance'!$D$5:$D$141,"*"&amp;'Service shares'!$A266)*AA266</f>
        <v>0</v>
      </c>
      <c r="BG266" s="2">
        <f>SUMIFS('IND Balance'!AA$5:AA$141,'IND Balance'!$C$5:$C$141,'Service shares'!$B266,'IND Balance'!$D$5:$D$141,"*"&amp;'Service shares'!$A266)*AB266</f>
        <v>0</v>
      </c>
      <c r="BH266" s="2">
        <f>SUMIFS('IND Balance'!AB$5:AB$141,'IND Balance'!$C$5:$C$141,'Service shares'!$B266,'IND Balance'!$D$5:$D$141,"*"&amp;'Service shares'!$A266)*AC266</f>
        <v>0</v>
      </c>
      <c r="BI266" s="2">
        <f>SUMIFS('IND Balance'!AC$5:AC$141,'IND Balance'!$C$5:$C$141,'Service shares'!$B266,'IND Balance'!$D$5:$D$141,"*"&amp;'Service shares'!$A266)*AD266</f>
        <v>0</v>
      </c>
      <c r="BJ266" s="2">
        <f>SUMIFS('IND Balance'!AD$5:AD$141,'IND Balance'!$C$5:$C$141,'Service shares'!$B266,'IND Balance'!$D$5:$D$141,"*"&amp;'Service shares'!$A266)*AE266</f>
        <v>0</v>
      </c>
      <c r="BK266" s="2">
        <f>SUMIFS('IND Balance'!AE$5:AE$141,'IND Balance'!$C$5:$C$141,'Service shares'!$B266,'IND Balance'!$D$5:$D$141,"*"&amp;'Service shares'!$A266)*AF266</f>
        <v>0</v>
      </c>
      <c r="BL266" s="2">
        <f>SUMIFS('IND Balance'!AF$5:AF$141,'IND Balance'!$C$5:$C$141,'Service shares'!$B266,'IND Balance'!$D$5:$D$141,"*"&amp;'Service shares'!$A266)*AG266</f>
        <v>0</v>
      </c>
      <c r="BM266" s="2">
        <f>SUMIFS('IND Balance'!AG$5:AG$141,'IND Balance'!$C$5:$C$141,'Service shares'!$B266,'IND Balance'!$D$5:$D$141,"*"&amp;'Service shares'!$A266)*AH266</f>
        <v>0</v>
      </c>
      <c r="BN266" s="2">
        <f>SUMIFS('IND Balance'!AH$5:AH$141,'IND Balance'!$C$5:$C$141,'Service shares'!$B266,'IND Balance'!$D$5:$D$141,"*"&amp;'Service shares'!$A266)*AI266</f>
        <v>0</v>
      </c>
    </row>
    <row r="267" spans="1:66" x14ac:dyDescent="0.45">
      <c r="A267" t="s">
        <v>376</v>
      </c>
      <c r="B267" t="s">
        <v>48</v>
      </c>
      <c r="C267" t="s">
        <v>181</v>
      </c>
      <c r="D267" s="1">
        <v>0.84228187919463082</v>
      </c>
      <c r="E267" s="1"/>
      <c r="F267" s="1">
        <f t="shared" si="48"/>
        <v>0.84228187919463082</v>
      </c>
      <c r="G267" s="1">
        <f t="shared" si="55"/>
        <v>0.84228187919463082</v>
      </c>
      <c r="H267" s="1">
        <f t="shared" si="55"/>
        <v>0.84228187919463082</v>
      </c>
      <c r="I267" s="1">
        <f t="shared" si="55"/>
        <v>0.84228187919463082</v>
      </c>
      <c r="J267" s="1">
        <f t="shared" si="55"/>
        <v>0.84228187919463082</v>
      </c>
      <c r="K267" s="1">
        <f t="shared" si="55"/>
        <v>0.84228187919463082</v>
      </c>
      <c r="L267" s="1">
        <f t="shared" si="55"/>
        <v>0.84228187919463082</v>
      </c>
      <c r="M267" s="1">
        <f t="shared" si="55"/>
        <v>0.84228187919463082</v>
      </c>
      <c r="N267" s="1">
        <f t="shared" si="55"/>
        <v>0.84228187919463082</v>
      </c>
      <c r="O267" s="1">
        <f t="shared" si="55"/>
        <v>0.84228187919463082</v>
      </c>
      <c r="P267" s="1">
        <f t="shared" si="55"/>
        <v>0.84228187919463082</v>
      </c>
      <c r="Q267" s="1">
        <f t="shared" si="55"/>
        <v>0.84228187919463082</v>
      </c>
      <c r="R267" s="1">
        <f t="shared" si="55"/>
        <v>0.84228187919463082</v>
      </c>
      <c r="S267" s="1">
        <f t="shared" si="55"/>
        <v>0.84228187919463082</v>
      </c>
      <c r="T267" s="1">
        <f t="shared" si="55"/>
        <v>0.84228187919463082</v>
      </c>
      <c r="U267" s="1">
        <f t="shared" si="55"/>
        <v>0.84228187919463082</v>
      </c>
      <c r="V267" s="1">
        <f t="shared" si="55"/>
        <v>0.84228187919463082</v>
      </c>
      <c r="W267" s="1">
        <f t="shared" si="54"/>
        <v>0.84228187919463082</v>
      </c>
      <c r="X267" s="1">
        <f t="shared" si="54"/>
        <v>0.84228187919463082</v>
      </c>
      <c r="Y267" s="1">
        <f t="shared" si="54"/>
        <v>0.84228187919463082</v>
      </c>
      <c r="Z267" s="1">
        <f t="shared" si="54"/>
        <v>0.84228187919463082</v>
      </c>
      <c r="AA267" s="1">
        <f t="shared" si="54"/>
        <v>0.84228187919463082</v>
      </c>
      <c r="AB267" s="1">
        <f t="shared" si="54"/>
        <v>0.84228187919463082</v>
      </c>
      <c r="AC267" s="1">
        <f t="shared" si="54"/>
        <v>0.84228187919463082</v>
      </c>
      <c r="AD267" s="1">
        <f t="shared" si="54"/>
        <v>0.84228187919463082</v>
      </c>
      <c r="AE267" s="1">
        <f t="shared" si="54"/>
        <v>0.84228187919463082</v>
      </c>
      <c r="AF267" s="1">
        <f t="shared" si="54"/>
        <v>0.84228187919463082</v>
      </c>
      <c r="AG267" s="1">
        <f t="shared" si="54"/>
        <v>0.84228187919463082</v>
      </c>
      <c r="AH267" s="1">
        <f t="shared" si="54"/>
        <v>0.84228187919463082</v>
      </c>
      <c r="AI267" s="1">
        <f t="shared" si="54"/>
        <v>0.84228187919463082</v>
      </c>
      <c r="AJ267" s="1"/>
      <c r="AK267" s="2">
        <f>SUMIFS('IND Balance'!E$5:E$141,'IND Balance'!$C$5:$C$141,'Service shares'!$B267,'IND Balance'!$D$5:$D$141,"*"&amp;'Service shares'!$A267)*F267</f>
        <v>0</v>
      </c>
      <c r="AL267" s="2">
        <f>SUMIFS('IND Balance'!F$5:F$141,'IND Balance'!$C$5:$C$141,'Service shares'!$B267,'IND Balance'!$D$5:$D$141,"*"&amp;'Service shares'!$A267)*G267</f>
        <v>0</v>
      </c>
      <c r="AM267" s="2">
        <f>SUMIFS('IND Balance'!G$5:G$141,'IND Balance'!$C$5:$C$141,'Service shares'!$B267,'IND Balance'!$D$5:$D$141,"*"&amp;'Service shares'!$A267)*H267</f>
        <v>0</v>
      </c>
      <c r="AN267" s="2">
        <f>SUMIFS('IND Balance'!H$5:H$141,'IND Balance'!$C$5:$C$141,'Service shares'!$B267,'IND Balance'!$D$5:$D$141,"*"&amp;'Service shares'!$A267)*I267</f>
        <v>0</v>
      </c>
      <c r="AO267" s="2">
        <f>SUMIFS('IND Balance'!I$5:I$141,'IND Balance'!$C$5:$C$141,'Service shares'!$B267,'IND Balance'!$D$5:$D$141,"*"&amp;'Service shares'!$A267)*J267</f>
        <v>1.2050004071597313</v>
      </c>
      <c r="AP267" s="2">
        <f>SUMIFS('IND Balance'!J$5:J$141,'IND Balance'!$C$5:$C$141,'Service shares'!$B267,'IND Balance'!$D$5:$D$141,"*"&amp;'Service shares'!$A267)*K267</f>
        <v>0</v>
      </c>
      <c r="AQ267" s="2">
        <f>SUMIFS('IND Balance'!K$5:K$141,'IND Balance'!$C$5:$C$141,'Service shares'!$B267,'IND Balance'!$D$5:$D$141,"*"&amp;'Service shares'!$A267)*L267</f>
        <v>0</v>
      </c>
      <c r="AR267" s="2">
        <f>SUMIFS('IND Balance'!L$5:L$141,'IND Balance'!$C$5:$C$141,'Service shares'!$B267,'IND Balance'!$D$5:$D$141,"*"&amp;'Service shares'!$A267)*M267</f>
        <v>0</v>
      </c>
      <c r="AS267" s="2">
        <f>SUMIFS('IND Balance'!M$5:M$141,'IND Balance'!$C$5:$C$141,'Service shares'!$B267,'IND Balance'!$D$5:$D$141,"*"&amp;'Service shares'!$A267)*N267</f>
        <v>0</v>
      </c>
      <c r="AT267" s="2">
        <f>SUMIFS('IND Balance'!N$5:N$141,'IND Balance'!$C$5:$C$141,'Service shares'!$B267,'IND Balance'!$D$5:$D$141,"*"&amp;'Service shares'!$A267)*O267</f>
        <v>0</v>
      </c>
      <c r="AU267" s="2">
        <f>SUMIFS('IND Balance'!O$5:O$141,'IND Balance'!$C$5:$C$141,'Service shares'!$B267,'IND Balance'!$D$5:$D$141,"*"&amp;'Service shares'!$A267)*P267</f>
        <v>0</v>
      </c>
      <c r="AV267" s="2">
        <f>SUMIFS('IND Balance'!P$5:P$141,'IND Balance'!$C$5:$C$141,'Service shares'!$B267,'IND Balance'!$D$5:$D$141,"*"&amp;'Service shares'!$A267)*Q267</f>
        <v>0</v>
      </c>
      <c r="AW267" s="2">
        <f>SUMIFS('IND Balance'!Q$5:Q$141,'IND Balance'!$C$5:$C$141,'Service shares'!$B267,'IND Balance'!$D$5:$D$141,"*"&amp;'Service shares'!$A267)*R267</f>
        <v>0</v>
      </c>
      <c r="AX267" s="2">
        <f>SUMIFS('IND Balance'!R$5:R$141,'IND Balance'!$C$5:$C$141,'Service shares'!$B267,'IND Balance'!$D$5:$D$141,"*"&amp;'Service shares'!$A267)*S267</f>
        <v>0</v>
      </c>
      <c r="AY267" s="2">
        <f>SUMIFS('IND Balance'!S$5:S$141,'IND Balance'!$C$5:$C$141,'Service shares'!$B267,'IND Balance'!$D$5:$D$141,"*"&amp;'Service shares'!$A267)*T267</f>
        <v>0</v>
      </c>
      <c r="AZ267" s="2">
        <f>SUMIFS('IND Balance'!T$5:T$141,'IND Balance'!$C$5:$C$141,'Service shares'!$B267,'IND Balance'!$D$5:$D$141,"*"&amp;'Service shares'!$A267)*U267</f>
        <v>0</v>
      </c>
      <c r="BA267" s="2">
        <f>SUMIFS('IND Balance'!U$5:U$141,'IND Balance'!$C$5:$C$141,'Service shares'!$B267,'IND Balance'!$D$5:$D$141,"*"&amp;'Service shares'!$A267)*V267</f>
        <v>0</v>
      </c>
      <c r="BB267" s="2">
        <f>SUMIFS('IND Balance'!V$5:V$141,'IND Balance'!$C$5:$C$141,'Service shares'!$B267,'IND Balance'!$D$5:$D$141,"*"&amp;'Service shares'!$A267)*W267</f>
        <v>0</v>
      </c>
      <c r="BC267" s="2">
        <f>SUMIFS('IND Balance'!W$5:W$141,'IND Balance'!$C$5:$C$141,'Service shares'!$B267,'IND Balance'!$D$5:$D$141,"*"&amp;'Service shares'!$A267)*X267</f>
        <v>0</v>
      </c>
      <c r="BD267" s="2">
        <f>SUMIFS('IND Balance'!X$5:X$141,'IND Balance'!$C$5:$C$141,'Service shares'!$B267,'IND Balance'!$D$5:$D$141,"*"&amp;'Service shares'!$A267)*Y267</f>
        <v>0</v>
      </c>
      <c r="BE267" s="2">
        <f>SUMIFS('IND Balance'!Y$5:Y$141,'IND Balance'!$C$5:$C$141,'Service shares'!$B267,'IND Balance'!$D$5:$D$141,"*"&amp;'Service shares'!$A267)*Z267</f>
        <v>0</v>
      </c>
      <c r="BF267" s="2">
        <f>SUMIFS('IND Balance'!Z$5:Z$141,'IND Balance'!$C$5:$C$141,'Service shares'!$B267,'IND Balance'!$D$5:$D$141,"*"&amp;'Service shares'!$A267)*AA267</f>
        <v>0</v>
      </c>
      <c r="BG267" s="2">
        <f>SUMIFS('IND Balance'!AA$5:AA$141,'IND Balance'!$C$5:$C$141,'Service shares'!$B267,'IND Balance'!$D$5:$D$141,"*"&amp;'Service shares'!$A267)*AB267</f>
        <v>0</v>
      </c>
      <c r="BH267" s="2">
        <f>SUMIFS('IND Balance'!AB$5:AB$141,'IND Balance'!$C$5:$C$141,'Service shares'!$B267,'IND Balance'!$D$5:$D$141,"*"&amp;'Service shares'!$A267)*AC267</f>
        <v>0</v>
      </c>
      <c r="BI267" s="2">
        <f>SUMIFS('IND Balance'!AC$5:AC$141,'IND Balance'!$C$5:$C$141,'Service shares'!$B267,'IND Balance'!$D$5:$D$141,"*"&amp;'Service shares'!$A267)*AD267</f>
        <v>0</v>
      </c>
      <c r="BJ267" s="2">
        <f>SUMIFS('IND Balance'!AD$5:AD$141,'IND Balance'!$C$5:$C$141,'Service shares'!$B267,'IND Balance'!$D$5:$D$141,"*"&amp;'Service shares'!$A267)*AE267</f>
        <v>0</v>
      </c>
      <c r="BK267" s="2">
        <f>SUMIFS('IND Balance'!AE$5:AE$141,'IND Balance'!$C$5:$C$141,'Service shares'!$B267,'IND Balance'!$D$5:$D$141,"*"&amp;'Service shares'!$A267)*AF267</f>
        <v>0</v>
      </c>
      <c r="BL267" s="2">
        <f>SUMIFS('IND Balance'!AF$5:AF$141,'IND Balance'!$C$5:$C$141,'Service shares'!$B267,'IND Balance'!$D$5:$D$141,"*"&amp;'Service shares'!$A267)*AG267</f>
        <v>0</v>
      </c>
      <c r="BM267" s="2">
        <f>SUMIFS('IND Balance'!AG$5:AG$141,'IND Balance'!$C$5:$C$141,'Service shares'!$B267,'IND Balance'!$D$5:$D$141,"*"&amp;'Service shares'!$A267)*AH267</f>
        <v>0</v>
      </c>
      <c r="BN267" s="2">
        <f>SUMIFS('IND Balance'!AH$5:AH$141,'IND Balance'!$C$5:$C$141,'Service shares'!$B267,'IND Balance'!$D$5:$D$141,"*"&amp;'Service shares'!$A267)*AI267</f>
        <v>0</v>
      </c>
    </row>
    <row r="268" spans="1:66" x14ac:dyDescent="0.45">
      <c r="A268" t="s">
        <v>376</v>
      </c>
      <c r="B268" t="s">
        <v>48</v>
      </c>
      <c r="C268" t="s">
        <v>188</v>
      </c>
      <c r="D268" s="1">
        <v>1.6778523489932886E-2</v>
      </c>
      <c r="E268" s="1"/>
      <c r="F268" s="1">
        <f t="shared" si="48"/>
        <v>1.6778523489932886E-2</v>
      </c>
      <c r="G268" s="1">
        <f t="shared" si="55"/>
        <v>1.6778523489932886E-2</v>
      </c>
      <c r="H268" s="1">
        <f t="shared" si="55"/>
        <v>1.6778523489932886E-2</v>
      </c>
      <c r="I268" s="1">
        <f t="shared" si="55"/>
        <v>1.6778523489932886E-2</v>
      </c>
      <c r="J268" s="1">
        <f t="shared" si="55"/>
        <v>1.6778523489932886E-2</v>
      </c>
      <c r="K268" s="1">
        <f t="shared" si="55"/>
        <v>1.6778523489932886E-2</v>
      </c>
      <c r="L268" s="1">
        <f t="shared" si="55"/>
        <v>1.6778523489932886E-2</v>
      </c>
      <c r="M268" s="1">
        <f t="shared" si="55"/>
        <v>1.6778523489932886E-2</v>
      </c>
      <c r="N268" s="1">
        <f t="shared" si="55"/>
        <v>1.6778523489932886E-2</v>
      </c>
      <c r="O268" s="1">
        <f t="shared" si="55"/>
        <v>1.6778523489932886E-2</v>
      </c>
      <c r="P268" s="1">
        <f t="shared" si="55"/>
        <v>1.6778523489932886E-2</v>
      </c>
      <c r="Q268" s="1">
        <f t="shared" si="55"/>
        <v>1.6778523489932886E-2</v>
      </c>
      <c r="R268" s="1">
        <f t="shared" si="55"/>
        <v>1.6778523489932886E-2</v>
      </c>
      <c r="S268" s="1">
        <f t="shared" si="55"/>
        <v>1.6778523489932886E-2</v>
      </c>
      <c r="T268" s="1">
        <f t="shared" si="55"/>
        <v>1.6778523489932886E-2</v>
      </c>
      <c r="U268" s="1">
        <f t="shared" si="55"/>
        <v>1.6778523489932886E-2</v>
      </c>
      <c r="V268" s="1">
        <f t="shared" si="55"/>
        <v>1.6778523489932886E-2</v>
      </c>
      <c r="W268" s="1">
        <f t="shared" si="54"/>
        <v>1.6778523489932886E-2</v>
      </c>
      <c r="X268" s="1">
        <f t="shared" si="54"/>
        <v>1.6778523489932886E-2</v>
      </c>
      <c r="Y268" s="1">
        <f t="shared" si="54"/>
        <v>1.6778523489932886E-2</v>
      </c>
      <c r="Z268" s="1">
        <f t="shared" si="54"/>
        <v>1.6778523489932886E-2</v>
      </c>
      <c r="AA268" s="1">
        <f t="shared" si="54"/>
        <v>1.6778523489932886E-2</v>
      </c>
      <c r="AB268" s="1">
        <f t="shared" si="54"/>
        <v>1.6778523489932886E-2</v>
      </c>
      <c r="AC268" s="1">
        <f t="shared" si="54"/>
        <v>1.6778523489932886E-2</v>
      </c>
      <c r="AD268" s="1">
        <f t="shared" si="54"/>
        <v>1.6778523489932886E-2</v>
      </c>
      <c r="AE268" s="1">
        <f t="shared" si="54"/>
        <v>1.6778523489932886E-2</v>
      </c>
      <c r="AF268" s="1">
        <f t="shared" si="54"/>
        <v>1.6778523489932886E-2</v>
      </c>
      <c r="AG268" s="1">
        <f t="shared" si="54"/>
        <v>1.6778523489932886E-2</v>
      </c>
      <c r="AH268" s="1">
        <f t="shared" si="54"/>
        <v>1.6778523489932886E-2</v>
      </c>
      <c r="AI268" s="1">
        <f t="shared" si="54"/>
        <v>1.6778523489932886E-2</v>
      </c>
      <c r="AJ268" s="1"/>
      <c r="AK268" s="2">
        <f>SUMIFS('IND Balance'!E$5:E$141,'IND Balance'!$C$5:$C$141,'Service shares'!$B268,'IND Balance'!$D$5:$D$141,"*"&amp;'Service shares'!$A268)*F268</f>
        <v>0</v>
      </c>
      <c r="AL268" s="2">
        <f>SUMIFS('IND Balance'!F$5:F$141,'IND Balance'!$C$5:$C$141,'Service shares'!$B268,'IND Balance'!$D$5:$D$141,"*"&amp;'Service shares'!$A268)*G268</f>
        <v>0</v>
      </c>
      <c r="AM268" s="2">
        <f>SUMIFS('IND Balance'!G$5:G$141,'IND Balance'!$C$5:$C$141,'Service shares'!$B268,'IND Balance'!$D$5:$D$141,"*"&amp;'Service shares'!$A268)*H268</f>
        <v>0</v>
      </c>
      <c r="AN268" s="2">
        <f>SUMIFS('IND Balance'!H$5:H$141,'IND Balance'!$C$5:$C$141,'Service shares'!$B268,'IND Balance'!$D$5:$D$141,"*"&amp;'Service shares'!$A268)*I268</f>
        <v>0</v>
      </c>
      <c r="AO268" s="2">
        <f>SUMIFS('IND Balance'!I$5:I$141,'IND Balance'!$C$5:$C$141,'Service shares'!$B268,'IND Balance'!$D$5:$D$141,"*"&amp;'Service shares'!$A268)*J268</f>
        <v>2.4003992174496645E-2</v>
      </c>
      <c r="AP268" s="2">
        <f>SUMIFS('IND Balance'!J$5:J$141,'IND Balance'!$C$5:$C$141,'Service shares'!$B268,'IND Balance'!$D$5:$D$141,"*"&amp;'Service shares'!$A268)*K268</f>
        <v>0</v>
      </c>
      <c r="AQ268" s="2">
        <f>SUMIFS('IND Balance'!K$5:K$141,'IND Balance'!$C$5:$C$141,'Service shares'!$B268,'IND Balance'!$D$5:$D$141,"*"&amp;'Service shares'!$A268)*L268</f>
        <v>0</v>
      </c>
      <c r="AR268" s="2">
        <f>SUMIFS('IND Balance'!L$5:L$141,'IND Balance'!$C$5:$C$141,'Service shares'!$B268,'IND Balance'!$D$5:$D$141,"*"&amp;'Service shares'!$A268)*M268</f>
        <v>0</v>
      </c>
      <c r="AS268" s="2">
        <f>SUMIFS('IND Balance'!M$5:M$141,'IND Balance'!$C$5:$C$141,'Service shares'!$B268,'IND Balance'!$D$5:$D$141,"*"&amp;'Service shares'!$A268)*N268</f>
        <v>0</v>
      </c>
      <c r="AT268" s="2">
        <f>SUMIFS('IND Balance'!N$5:N$141,'IND Balance'!$C$5:$C$141,'Service shares'!$B268,'IND Balance'!$D$5:$D$141,"*"&amp;'Service shares'!$A268)*O268</f>
        <v>0</v>
      </c>
      <c r="AU268" s="2">
        <f>SUMIFS('IND Balance'!O$5:O$141,'IND Balance'!$C$5:$C$141,'Service shares'!$B268,'IND Balance'!$D$5:$D$141,"*"&amp;'Service shares'!$A268)*P268</f>
        <v>0</v>
      </c>
      <c r="AV268" s="2">
        <f>SUMIFS('IND Balance'!P$5:P$141,'IND Balance'!$C$5:$C$141,'Service shares'!$B268,'IND Balance'!$D$5:$D$141,"*"&amp;'Service shares'!$A268)*Q268</f>
        <v>0</v>
      </c>
      <c r="AW268" s="2">
        <f>SUMIFS('IND Balance'!Q$5:Q$141,'IND Balance'!$C$5:$C$141,'Service shares'!$B268,'IND Balance'!$D$5:$D$141,"*"&amp;'Service shares'!$A268)*R268</f>
        <v>0</v>
      </c>
      <c r="AX268" s="2">
        <f>SUMIFS('IND Balance'!R$5:R$141,'IND Balance'!$C$5:$C$141,'Service shares'!$B268,'IND Balance'!$D$5:$D$141,"*"&amp;'Service shares'!$A268)*S268</f>
        <v>0</v>
      </c>
      <c r="AY268" s="2">
        <f>SUMIFS('IND Balance'!S$5:S$141,'IND Balance'!$C$5:$C$141,'Service shares'!$B268,'IND Balance'!$D$5:$D$141,"*"&amp;'Service shares'!$A268)*T268</f>
        <v>0</v>
      </c>
      <c r="AZ268" s="2">
        <f>SUMIFS('IND Balance'!T$5:T$141,'IND Balance'!$C$5:$C$141,'Service shares'!$B268,'IND Balance'!$D$5:$D$141,"*"&amp;'Service shares'!$A268)*U268</f>
        <v>0</v>
      </c>
      <c r="BA268" s="2">
        <f>SUMIFS('IND Balance'!U$5:U$141,'IND Balance'!$C$5:$C$141,'Service shares'!$B268,'IND Balance'!$D$5:$D$141,"*"&amp;'Service shares'!$A268)*V268</f>
        <v>0</v>
      </c>
      <c r="BB268" s="2">
        <f>SUMIFS('IND Balance'!V$5:V$141,'IND Balance'!$C$5:$C$141,'Service shares'!$B268,'IND Balance'!$D$5:$D$141,"*"&amp;'Service shares'!$A268)*W268</f>
        <v>0</v>
      </c>
      <c r="BC268" s="2">
        <f>SUMIFS('IND Balance'!W$5:W$141,'IND Balance'!$C$5:$C$141,'Service shares'!$B268,'IND Balance'!$D$5:$D$141,"*"&amp;'Service shares'!$A268)*X268</f>
        <v>0</v>
      </c>
      <c r="BD268" s="2">
        <f>SUMIFS('IND Balance'!X$5:X$141,'IND Balance'!$C$5:$C$141,'Service shares'!$B268,'IND Balance'!$D$5:$D$141,"*"&amp;'Service shares'!$A268)*Y268</f>
        <v>0</v>
      </c>
      <c r="BE268" s="2">
        <f>SUMIFS('IND Balance'!Y$5:Y$141,'IND Balance'!$C$5:$C$141,'Service shares'!$B268,'IND Balance'!$D$5:$D$141,"*"&amp;'Service shares'!$A268)*Z268</f>
        <v>0</v>
      </c>
      <c r="BF268" s="2">
        <f>SUMIFS('IND Balance'!Z$5:Z$141,'IND Balance'!$C$5:$C$141,'Service shares'!$B268,'IND Balance'!$D$5:$D$141,"*"&amp;'Service shares'!$A268)*AA268</f>
        <v>0</v>
      </c>
      <c r="BG268" s="2">
        <f>SUMIFS('IND Balance'!AA$5:AA$141,'IND Balance'!$C$5:$C$141,'Service shares'!$B268,'IND Balance'!$D$5:$D$141,"*"&amp;'Service shares'!$A268)*AB268</f>
        <v>0</v>
      </c>
      <c r="BH268" s="2">
        <f>SUMIFS('IND Balance'!AB$5:AB$141,'IND Balance'!$C$5:$C$141,'Service shares'!$B268,'IND Balance'!$D$5:$D$141,"*"&amp;'Service shares'!$A268)*AC268</f>
        <v>0</v>
      </c>
      <c r="BI268" s="2">
        <f>SUMIFS('IND Balance'!AC$5:AC$141,'IND Balance'!$C$5:$C$141,'Service shares'!$B268,'IND Balance'!$D$5:$D$141,"*"&amp;'Service shares'!$A268)*AD268</f>
        <v>0</v>
      </c>
      <c r="BJ268" s="2">
        <f>SUMIFS('IND Balance'!AD$5:AD$141,'IND Balance'!$C$5:$C$141,'Service shares'!$B268,'IND Balance'!$D$5:$D$141,"*"&amp;'Service shares'!$A268)*AE268</f>
        <v>0</v>
      </c>
      <c r="BK268" s="2">
        <f>SUMIFS('IND Balance'!AE$5:AE$141,'IND Balance'!$C$5:$C$141,'Service shares'!$B268,'IND Balance'!$D$5:$D$141,"*"&amp;'Service shares'!$A268)*AF268</f>
        <v>0</v>
      </c>
      <c r="BL268" s="2">
        <f>SUMIFS('IND Balance'!AF$5:AF$141,'IND Balance'!$C$5:$C$141,'Service shares'!$B268,'IND Balance'!$D$5:$D$141,"*"&amp;'Service shares'!$A268)*AG268</f>
        <v>0</v>
      </c>
      <c r="BM268" s="2">
        <f>SUMIFS('IND Balance'!AG$5:AG$141,'IND Balance'!$C$5:$C$141,'Service shares'!$B268,'IND Balance'!$D$5:$D$141,"*"&amp;'Service shares'!$A268)*AH268</f>
        <v>0</v>
      </c>
      <c r="BN268" s="2">
        <f>SUMIFS('IND Balance'!AH$5:AH$141,'IND Balance'!$C$5:$C$141,'Service shares'!$B268,'IND Balance'!$D$5:$D$141,"*"&amp;'Service shares'!$A268)*AI268</f>
        <v>0</v>
      </c>
    </row>
    <row r="269" spans="1:66" x14ac:dyDescent="0.45">
      <c r="A269" t="s">
        <v>376</v>
      </c>
      <c r="B269" t="s">
        <v>48</v>
      </c>
      <c r="C269" t="s">
        <v>194</v>
      </c>
      <c r="D269" s="1">
        <v>2.0134228187919462E-2</v>
      </c>
      <c r="E269" s="1"/>
      <c r="F269" s="1">
        <f t="shared" si="48"/>
        <v>2.0134228187919462E-2</v>
      </c>
      <c r="G269" s="1">
        <f t="shared" si="55"/>
        <v>2.0134228187919462E-2</v>
      </c>
      <c r="H269" s="1">
        <f t="shared" si="55"/>
        <v>2.0134228187919462E-2</v>
      </c>
      <c r="I269" s="1">
        <f t="shared" si="55"/>
        <v>2.0134228187919462E-2</v>
      </c>
      <c r="J269" s="1">
        <f t="shared" si="55"/>
        <v>2.0134228187919462E-2</v>
      </c>
      <c r="K269" s="1">
        <f t="shared" si="55"/>
        <v>2.0134228187919462E-2</v>
      </c>
      <c r="L269" s="1">
        <f t="shared" si="55"/>
        <v>2.0134228187919462E-2</v>
      </c>
      <c r="M269" s="1">
        <f t="shared" si="55"/>
        <v>2.0134228187919462E-2</v>
      </c>
      <c r="N269" s="1">
        <f t="shared" si="55"/>
        <v>2.0134228187919462E-2</v>
      </c>
      <c r="O269" s="1">
        <f t="shared" si="55"/>
        <v>2.0134228187919462E-2</v>
      </c>
      <c r="P269" s="1">
        <f t="shared" si="55"/>
        <v>2.0134228187919462E-2</v>
      </c>
      <c r="Q269" s="1">
        <f t="shared" si="55"/>
        <v>2.0134228187919462E-2</v>
      </c>
      <c r="R269" s="1">
        <f t="shared" si="55"/>
        <v>2.0134228187919462E-2</v>
      </c>
      <c r="S269" s="1">
        <f t="shared" si="55"/>
        <v>2.0134228187919462E-2</v>
      </c>
      <c r="T269" s="1">
        <f t="shared" si="55"/>
        <v>2.0134228187919462E-2</v>
      </c>
      <c r="U269" s="1">
        <f t="shared" si="55"/>
        <v>2.0134228187919462E-2</v>
      </c>
      <c r="V269" s="1">
        <f t="shared" si="55"/>
        <v>2.0134228187919462E-2</v>
      </c>
      <c r="W269" s="1">
        <f t="shared" si="54"/>
        <v>2.0134228187919462E-2</v>
      </c>
      <c r="X269" s="1">
        <f t="shared" si="54"/>
        <v>2.0134228187919462E-2</v>
      </c>
      <c r="Y269" s="1">
        <f t="shared" si="54"/>
        <v>2.0134228187919462E-2</v>
      </c>
      <c r="Z269" s="1">
        <f t="shared" si="54"/>
        <v>2.0134228187919462E-2</v>
      </c>
      <c r="AA269" s="1">
        <f t="shared" si="54"/>
        <v>2.0134228187919462E-2</v>
      </c>
      <c r="AB269" s="1">
        <f t="shared" si="54"/>
        <v>2.0134228187919462E-2</v>
      </c>
      <c r="AC269" s="1">
        <f t="shared" si="54"/>
        <v>2.0134228187919462E-2</v>
      </c>
      <c r="AD269" s="1">
        <f t="shared" si="54"/>
        <v>2.0134228187919462E-2</v>
      </c>
      <c r="AE269" s="1">
        <f t="shared" si="54"/>
        <v>2.0134228187919462E-2</v>
      </c>
      <c r="AF269" s="1">
        <f t="shared" si="54"/>
        <v>2.0134228187919462E-2</v>
      </c>
      <c r="AG269" s="1">
        <f t="shared" si="54"/>
        <v>2.0134228187919462E-2</v>
      </c>
      <c r="AH269" s="1">
        <f t="shared" si="54"/>
        <v>2.0134228187919462E-2</v>
      </c>
      <c r="AI269" s="1">
        <f t="shared" si="54"/>
        <v>2.0134228187919462E-2</v>
      </c>
      <c r="AJ269" s="1"/>
      <c r="AK269" s="2">
        <f>SUMIFS('IND Balance'!E$5:E$141,'IND Balance'!$C$5:$C$141,'Service shares'!$B269,'IND Balance'!$D$5:$D$141,"*"&amp;'Service shares'!$A269)*F269</f>
        <v>0</v>
      </c>
      <c r="AL269" s="2">
        <f>SUMIFS('IND Balance'!F$5:F$141,'IND Balance'!$C$5:$C$141,'Service shares'!$B269,'IND Balance'!$D$5:$D$141,"*"&amp;'Service shares'!$A269)*G269</f>
        <v>0</v>
      </c>
      <c r="AM269" s="2">
        <f>SUMIFS('IND Balance'!G$5:G$141,'IND Balance'!$C$5:$C$141,'Service shares'!$B269,'IND Balance'!$D$5:$D$141,"*"&amp;'Service shares'!$A269)*H269</f>
        <v>0</v>
      </c>
      <c r="AN269" s="2">
        <f>SUMIFS('IND Balance'!H$5:H$141,'IND Balance'!$C$5:$C$141,'Service shares'!$B269,'IND Balance'!$D$5:$D$141,"*"&amp;'Service shares'!$A269)*I269</f>
        <v>0</v>
      </c>
      <c r="AO269" s="2">
        <f>SUMIFS('IND Balance'!I$5:I$141,'IND Balance'!$C$5:$C$141,'Service shares'!$B269,'IND Balance'!$D$5:$D$141,"*"&amp;'Service shares'!$A269)*J269</f>
        <v>2.8804790609395968E-2</v>
      </c>
      <c r="AP269" s="2">
        <f>SUMIFS('IND Balance'!J$5:J$141,'IND Balance'!$C$5:$C$141,'Service shares'!$B269,'IND Balance'!$D$5:$D$141,"*"&amp;'Service shares'!$A269)*K269</f>
        <v>0</v>
      </c>
      <c r="AQ269" s="2">
        <f>SUMIFS('IND Balance'!K$5:K$141,'IND Balance'!$C$5:$C$141,'Service shares'!$B269,'IND Balance'!$D$5:$D$141,"*"&amp;'Service shares'!$A269)*L269</f>
        <v>0</v>
      </c>
      <c r="AR269" s="2">
        <f>SUMIFS('IND Balance'!L$5:L$141,'IND Balance'!$C$5:$C$141,'Service shares'!$B269,'IND Balance'!$D$5:$D$141,"*"&amp;'Service shares'!$A269)*M269</f>
        <v>0</v>
      </c>
      <c r="AS269" s="2">
        <f>SUMIFS('IND Balance'!M$5:M$141,'IND Balance'!$C$5:$C$141,'Service shares'!$B269,'IND Balance'!$D$5:$D$141,"*"&amp;'Service shares'!$A269)*N269</f>
        <v>0</v>
      </c>
      <c r="AT269" s="2">
        <f>SUMIFS('IND Balance'!N$5:N$141,'IND Balance'!$C$5:$C$141,'Service shares'!$B269,'IND Balance'!$D$5:$D$141,"*"&amp;'Service shares'!$A269)*O269</f>
        <v>0</v>
      </c>
      <c r="AU269" s="2">
        <f>SUMIFS('IND Balance'!O$5:O$141,'IND Balance'!$C$5:$C$141,'Service shares'!$B269,'IND Balance'!$D$5:$D$141,"*"&amp;'Service shares'!$A269)*P269</f>
        <v>0</v>
      </c>
      <c r="AV269" s="2">
        <f>SUMIFS('IND Balance'!P$5:P$141,'IND Balance'!$C$5:$C$141,'Service shares'!$B269,'IND Balance'!$D$5:$D$141,"*"&amp;'Service shares'!$A269)*Q269</f>
        <v>0</v>
      </c>
      <c r="AW269" s="2">
        <f>SUMIFS('IND Balance'!Q$5:Q$141,'IND Balance'!$C$5:$C$141,'Service shares'!$B269,'IND Balance'!$D$5:$D$141,"*"&amp;'Service shares'!$A269)*R269</f>
        <v>0</v>
      </c>
      <c r="AX269" s="2">
        <f>SUMIFS('IND Balance'!R$5:R$141,'IND Balance'!$C$5:$C$141,'Service shares'!$B269,'IND Balance'!$D$5:$D$141,"*"&amp;'Service shares'!$A269)*S269</f>
        <v>0</v>
      </c>
      <c r="AY269" s="2">
        <f>SUMIFS('IND Balance'!S$5:S$141,'IND Balance'!$C$5:$C$141,'Service shares'!$B269,'IND Balance'!$D$5:$D$141,"*"&amp;'Service shares'!$A269)*T269</f>
        <v>0</v>
      </c>
      <c r="AZ269" s="2">
        <f>SUMIFS('IND Balance'!T$5:T$141,'IND Balance'!$C$5:$C$141,'Service shares'!$B269,'IND Balance'!$D$5:$D$141,"*"&amp;'Service shares'!$A269)*U269</f>
        <v>0</v>
      </c>
      <c r="BA269" s="2">
        <f>SUMIFS('IND Balance'!U$5:U$141,'IND Balance'!$C$5:$C$141,'Service shares'!$B269,'IND Balance'!$D$5:$D$141,"*"&amp;'Service shares'!$A269)*V269</f>
        <v>0</v>
      </c>
      <c r="BB269" s="2">
        <f>SUMIFS('IND Balance'!V$5:V$141,'IND Balance'!$C$5:$C$141,'Service shares'!$B269,'IND Balance'!$D$5:$D$141,"*"&amp;'Service shares'!$A269)*W269</f>
        <v>0</v>
      </c>
      <c r="BC269" s="2">
        <f>SUMIFS('IND Balance'!W$5:W$141,'IND Balance'!$C$5:$C$141,'Service shares'!$B269,'IND Balance'!$D$5:$D$141,"*"&amp;'Service shares'!$A269)*X269</f>
        <v>0</v>
      </c>
      <c r="BD269" s="2">
        <f>SUMIFS('IND Balance'!X$5:X$141,'IND Balance'!$C$5:$C$141,'Service shares'!$B269,'IND Balance'!$D$5:$D$141,"*"&amp;'Service shares'!$A269)*Y269</f>
        <v>0</v>
      </c>
      <c r="BE269" s="2">
        <f>SUMIFS('IND Balance'!Y$5:Y$141,'IND Balance'!$C$5:$C$141,'Service shares'!$B269,'IND Balance'!$D$5:$D$141,"*"&amp;'Service shares'!$A269)*Z269</f>
        <v>0</v>
      </c>
      <c r="BF269" s="2">
        <f>SUMIFS('IND Balance'!Z$5:Z$141,'IND Balance'!$C$5:$C$141,'Service shares'!$B269,'IND Balance'!$D$5:$D$141,"*"&amp;'Service shares'!$A269)*AA269</f>
        <v>0</v>
      </c>
      <c r="BG269" s="2">
        <f>SUMIFS('IND Balance'!AA$5:AA$141,'IND Balance'!$C$5:$C$141,'Service shares'!$B269,'IND Balance'!$D$5:$D$141,"*"&amp;'Service shares'!$A269)*AB269</f>
        <v>0</v>
      </c>
      <c r="BH269" s="2">
        <f>SUMIFS('IND Balance'!AB$5:AB$141,'IND Balance'!$C$5:$C$141,'Service shares'!$B269,'IND Balance'!$D$5:$D$141,"*"&amp;'Service shares'!$A269)*AC269</f>
        <v>0</v>
      </c>
      <c r="BI269" s="2">
        <f>SUMIFS('IND Balance'!AC$5:AC$141,'IND Balance'!$C$5:$C$141,'Service shares'!$B269,'IND Balance'!$D$5:$D$141,"*"&amp;'Service shares'!$A269)*AD269</f>
        <v>0</v>
      </c>
      <c r="BJ269" s="2">
        <f>SUMIFS('IND Balance'!AD$5:AD$141,'IND Balance'!$C$5:$C$141,'Service shares'!$B269,'IND Balance'!$D$5:$D$141,"*"&amp;'Service shares'!$A269)*AE269</f>
        <v>0</v>
      </c>
      <c r="BK269" s="2">
        <f>SUMIFS('IND Balance'!AE$5:AE$141,'IND Balance'!$C$5:$C$141,'Service shares'!$B269,'IND Balance'!$D$5:$D$141,"*"&amp;'Service shares'!$A269)*AF269</f>
        <v>0</v>
      </c>
      <c r="BL269" s="2">
        <f>SUMIFS('IND Balance'!AF$5:AF$141,'IND Balance'!$C$5:$C$141,'Service shares'!$B269,'IND Balance'!$D$5:$D$141,"*"&amp;'Service shares'!$A269)*AG269</f>
        <v>0</v>
      </c>
      <c r="BM269" s="2">
        <f>SUMIFS('IND Balance'!AG$5:AG$141,'IND Balance'!$C$5:$C$141,'Service shares'!$B269,'IND Balance'!$D$5:$D$141,"*"&amp;'Service shares'!$A269)*AH269</f>
        <v>0</v>
      </c>
      <c r="BN269" s="2">
        <f>SUMIFS('IND Balance'!AH$5:AH$141,'IND Balance'!$C$5:$C$141,'Service shares'!$B269,'IND Balance'!$D$5:$D$141,"*"&amp;'Service shares'!$A269)*AI269</f>
        <v>0</v>
      </c>
    </row>
    <row r="270" spans="1:66" x14ac:dyDescent="0.45">
      <c r="A270" t="s">
        <v>376</v>
      </c>
      <c r="B270" t="s">
        <v>48</v>
      </c>
      <c r="C270" t="s">
        <v>199</v>
      </c>
      <c r="D270" s="1">
        <v>9.7315436241610737E-2</v>
      </c>
      <c r="E270" s="1"/>
      <c r="F270" s="1">
        <f t="shared" si="48"/>
        <v>9.7315436241610737E-2</v>
      </c>
      <c r="G270" s="1">
        <f t="shared" si="55"/>
        <v>9.7315436241610737E-2</v>
      </c>
      <c r="H270" s="1">
        <f t="shared" si="55"/>
        <v>9.7315436241610737E-2</v>
      </c>
      <c r="I270" s="1">
        <f t="shared" si="55"/>
        <v>9.7315436241610737E-2</v>
      </c>
      <c r="J270" s="1">
        <f t="shared" si="55"/>
        <v>9.7315436241610737E-2</v>
      </c>
      <c r="K270" s="1">
        <f t="shared" si="55"/>
        <v>9.7315436241610737E-2</v>
      </c>
      <c r="L270" s="1">
        <f t="shared" si="55"/>
        <v>9.7315436241610737E-2</v>
      </c>
      <c r="M270" s="1">
        <f t="shared" si="55"/>
        <v>9.7315436241610737E-2</v>
      </c>
      <c r="N270" s="1">
        <f t="shared" si="55"/>
        <v>9.7315436241610737E-2</v>
      </c>
      <c r="O270" s="1">
        <f t="shared" si="55"/>
        <v>9.7315436241610737E-2</v>
      </c>
      <c r="P270" s="1">
        <f t="shared" si="55"/>
        <v>9.7315436241610737E-2</v>
      </c>
      <c r="Q270" s="1">
        <f t="shared" si="55"/>
        <v>9.7315436241610737E-2</v>
      </c>
      <c r="R270" s="1">
        <f t="shared" si="55"/>
        <v>9.7315436241610737E-2</v>
      </c>
      <c r="S270" s="1">
        <f t="shared" si="55"/>
        <v>9.7315436241610737E-2</v>
      </c>
      <c r="T270" s="1">
        <f t="shared" si="55"/>
        <v>9.7315436241610737E-2</v>
      </c>
      <c r="U270" s="1">
        <f t="shared" si="55"/>
        <v>9.7315436241610737E-2</v>
      </c>
      <c r="V270" s="1">
        <f t="shared" si="55"/>
        <v>9.7315436241610737E-2</v>
      </c>
      <c r="W270" s="1">
        <f t="shared" si="54"/>
        <v>9.7315436241610737E-2</v>
      </c>
      <c r="X270" s="1">
        <f t="shared" si="54"/>
        <v>9.7315436241610737E-2</v>
      </c>
      <c r="Y270" s="1">
        <f t="shared" si="54"/>
        <v>9.7315436241610737E-2</v>
      </c>
      <c r="Z270" s="1">
        <f t="shared" si="54"/>
        <v>9.7315436241610737E-2</v>
      </c>
      <c r="AA270" s="1">
        <f t="shared" si="54"/>
        <v>9.7315436241610737E-2</v>
      </c>
      <c r="AB270" s="1">
        <f t="shared" si="54"/>
        <v>9.7315436241610737E-2</v>
      </c>
      <c r="AC270" s="1">
        <f t="shared" si="54"/>
        <v>9.7315436241610737E-2</v>
      </c>
      <c r="AD270" s="1">
        <f t="shared" si="54"/>
        <v>9.7315436241610737E-2</v>
      </c>
      <c r="AE270" s="1">
        <f t="shared" si="54"/>
        <v>9.7315436241610737E-2</v>
      </c>
      <c r="AF270" s="1">
        <f t="shared" si="54"/>
        <v>9.7315436241610737E-2</v>
      </c>
      <c r="AG270" s="1">
        <f t="shared" si="54"/>
        <v>9.7315436241610737E-2</v>
      </c>
      <c r="AH270" s="1">
        <f t="shared" si="54"/>
        <v>9.7315436241610737E-2</v>
      </c>
      <c r="AI270" s="1">
        <f t="shared" si="54"/>
        <v>9.7315436241610737E-2</v>
      </c>
      <c r="AJ270" s="1"/>
      <c r="AK270" s="2">
        <f>SUMIFS('IND Balance'!E$5:E$141,'IND Balance'!$C$5:$C$141,'Service shares'!$B270,'IND Balance'!$D$5:$D$141,"*"&amp;'Service shares'!$A270)*F270</f>
        <v>0</v>
      </c>
      <c r="AL270" s="2">
        <f>SUMIFS('IND Balance'!F$5:F$141,'IND Balance'!$C$5:$C$141,'Service shares'!$B270,'IND Balance'!$D$5:$D$141,"*"&amp;'Service shares'!$A270)*G270</f>
        <v>0</v>
      </c>
      <c r="AM270" s="2">
        <f>SUMIFS('IND Balance'!G$5:G$141,'IND Balance'!$C$5:$C$141,'Service shares'!$B270,'IND Balance'!$D$5:$D$141,"*"&amp;'Service shares'!$A270)*H270</f>
        <v>0</v>
      </c>
      <c r="AN270" s="2">
        <f>SUMIFS('IND Balance'!H$5:H$141,'IND Balance'!$C$5:$C$141,'Service shares'!$B270,'IND Balance'!$D$5:$D$141,"*"&amp;'Service shares'!$A270)*I270</f>
        <v>0</v>
      </c>
      <c r="AO270" s="2">
        <f>SUMIFS('IND Balance'!I$5:I$141,'IND Balance'!$C$5:$C$141,'Service shares'!$B270,'IND Balance'!$D$5:$D$141,"*"&amp;'Service shares'!$A270)*J270</f>
        <v>0.13922315461208051</v>
      </c>
      <c r="AP270" s="2">
        <f>SUMIFS('IND Balance'!J$5:J$141,'IND Balance'!$C$5:$C$141,'Service shares'!$B270,'IND Balance'!$D$5:$D$141,"*"&amp;'Service shares'!$A270)*K270</f>
        <v>0</v>
      </c>
      <c r="AQ270" s="2">
        <f>SUMIFS('IND Balance'!K$5:K$141,'IND Balance'!$C$5:$C$141,'Service shares'!$B270,'IND Balance'!$D$5:$D$141,"*"&amp;'Service shares'!$A270)*L270</f>
        <v>0</v>
      </c>
      <c r="AR270" s="2">
        <f>SUMIFS('IND Balance'!L$5:L$141,'IND Balance'!$C$5:$C$141,'Service shares'!$B270,'IND Balance'!$D$5:$D$141,"*"&amp;'Service shares'!$A270)*M270</f>
        <v>0</v>
      </c>
      <c r="AS270" s="2">
        <f>SUMIFS('IND Balance'!M$5:M$141,'IND Balance'!$C$5:$C$141,'Service shares'!$B270,'IND Balance'!$D$5:$D$141,"*"&amp;'Service shares'!$A270)*N270</f>
        <v>0</v>
      </c>
      <c r="AT270" s="2">
        <f>SUMIFS('IND Balance'!N$5:N$141,'IND Balance'!$C$5:$C$141,'Service shares'!$B270,'IND Balance'!$D$5:$D$141,"*"&amp;'Service shares'!$A270)*O270</f>
        <v>0</v>
      </c>
      <c r="AU270" s="2">
        <f>SUMIFS('IND Balance'!O$5:O$141,'IND Balance'!$C$5:$C$141,'Service shares'!$B270,'IND Balance'!$D$5:$D$141,"*"&amp;'Service shares'!$A270)*P270</f>
        <v>0</v>
      </c>
      <c r="AV270" s="2">
        <f>SUMIFS('IND Balance'!P$5:P$141,'IND Balance'!$C$5:$C$141,'Service shares'!$B270,'IND Balance'!$D$5:$D$141,"*"&amp;'Service shares'!$A270)*Q270</f>
        <v>0</v>
      </c>
      <c r="AW270" s="2">
        <f>SUMIFS('IND Balance'!Q$5:Q$141,'IND Balance'!$C$5:$C$141,'Service shares'!$B270,'IND Balance'!$D$5:$D$141,"*"&amp;'Service shares'!$A270)*R270</f>
        <v>0</v>
      </c>
      <c r="AX270" s="2">
        <f>SUMIFS('IND Balance'!R$5:R$141,'IND Balance'!$C$5:$C$141,'Service shares'!$B270,'IND Balance'!$D$5:$D$141,"*"&amp;'Service shares'!$A270)*S270</f>
        <v>0</v>
      </c>
      <c r="AY270" s="2">
        <f>SUMIFS('IND Balance'!S$5:S$141,'IND Balance'!$C$5:$C$141,'Service shares'!$B270,'IND Balance'!$D$5:$D$141,"*"&amp;'Service shares'!$A270)*T270</f>
        <v>0</v>
      </c>
      <c r="AZ270" s="2">
        <f>SUMIFS('IND Balance'!T$5:T$141,'IND Balance'!$C$5:$C$141,'Service shares'!$B270,'IND Balance'!$D$5:$D$141,"*"&amp;'Service shares'!$A270)*U270</f>
        <v>0</v>
      </c>
      <c r="BA270" s="2">
        <f>SUMIFS('IND Balance'!U$5:U$141,'IND Balance'!$C$5:$C$141,'Service shares'!$B270,'IND Balance'!$D$5:$D$141,"*"&amp;'Service shares'!$A270)*V270</f>
        <v>0</v>
      </c>
      <c r="BB270" s="2">
        <f>SUMIFS('IND Balance'!V$5:V$141,'IND Balance'!$C$5:$C$141,'Service shares'!$B270,'IND Balance'!$D$5:$D$141,"*"&amp;'Service shares'!$A270)*W270</f>
        <v>0</v>
      </c>
      <c r="BC270" s="2">
        <f>SUMIFS('IND Balance'!W$5:W$141,'IND Balance'!$C$5:$C$141,'Service shares'!$B270,'IND Balance'!$D$5:$D$141,"*"&amp;'Service shares'!$A270)*X270</f>
        <v>0</v>
      </c>
      <c r="BD270" s="2">
        <f>SUMIFS('IND Balance'!X$5:X$141,'IND Balance'!$C$5:$C$141,'Service shares'!$B270,'IND Balance'!$D$5:$D$141,"*"&amp;'Service shares'!$A270)*Y270</f>
        <v>0</v>
      </c>
      <c r="BE270" s="2">
        <f>SUMIFS('IND Balance'!Y$5:Y$141,'IND Balance'!$C$5:$C$141,'Service shares'!$B270,'IND Balance'!$D$5:$D$141,"*"&amp;'Service shares'!$A270)*Z270</f>
        <v>0</v>
      </c>
      <c r="BF270" s="2">
        <f>SUMIFS('IND Balance'!Z$5:Z$141,'IND Balance'!$C$5:$C$141,'Service shares'!$B270,'IND Balance'!$D$5:$D$141,"*"&amp;'Service shares'!$A270)*AA270</f>
        <v>0</v>
      </c>
      <c r="BG270" s="2">
        <f>SUMIFS('IND Balance'!AA$5:AA$141,'IND Balance'!$C$5:$C$141,'Service shares'!$B270,'IND Balance'!$D$5:$D$141,"*"&amp;'Service shares'!$A270)*AB270</f>
        <v>0</v>
      </c>
      <c r="BH270" s="2">
        <f>SUMIFS('IND Balance'!AB$5:AB$141,'IND Balance'!$C$5:$C$141,'Service shares'!$B270,'IND Balance'!$D$5:$D$141,"*"&amp;'Service shares'!$A270)*AC270</f>
        <v>0</v>
      </c>
      <c r="BI270" s="2">
        <f>SUMIFS('IND Balance'!AC$5:AC$141,'IND Balance'!$C$5:$C$141,'Service shares'!$B270,'IND Balance'!$D$5:$D$141,"*"&amp;'Service shares'!$A270)*AD270</f>
        <v>0</v>
      </c>
      <c r="BJ270" s="2">
        <f>SUMIFS('IND Balance'!AD$5:AD$141,'IND Balance'!$C$5:$C$141,'Service shares'!$B270,'IND Balance'!$D$5:$D$141,"*"&amp;'Service shares'!$A270)*AE270</f>
        <v>0</v>
      </c>
      <c r="BK270" s="2">
        <f>SUMIFS('IND Balance'!AE$5:AE$141,'IND Balance'!$C$5:$C$141,'Service shares'!$B270,'IND Balance'!$D$5:$D$141,"*"&amp;'Service shares'!$A270)*AF270</f>
        <v>0</v>
      </c>
      <c r="BL270" s="2">
        <f>SUMIFS('IND Balance'!AF$5:AF$141,'IND Balance'!$C$5:$C$141,'Service shares'!$B270,'IND Balance'!$D$5:$D$141,"*"&amp;'Service shares'!$A270)*AG270</f>
        <v>0</v>
      </c>
      <c r="BM270" s="2">
        <f>SUMIFS('IND Balance'!AG$5:AG$141,'IND Balance'!$C$5:$C$141,'Service shares'!$B270,'IND Balance'!$D$5:$D$141,"*"&amp;'Service shares'!$A270)*AH270</f>
        <v>0</v>
      </c>
      <c r="BN270" s="2">
        <f>SUMIFS('IND Balance'!AH$5:AH$141,'IND Balance'!$C$5:$C$141,'Service shares'!$B270,'IND Balance'!$D$5:$D$141,"*"&amp;'Service shares'!$A270)*AI270</f>
        <v>0</v>
      </c>
    </row>
    <row r="271" spans="1:66" x14ac:dyDescent="0.45">
      <c r="A271" t="s">
        <v>376</v>
      </c>
      <c r="B271" t="s">
        <v>48</v>
      </c>
      <c r="C271" t="s">
        <v>205</v>
      </c>
      <c r="D271" s="1">
        <v>3.3557046979865771E-3</v>
      </c>
      <c r="E271" s="1"/>
      <c r="F271" s="1">
        <f t="shared" si="48"/>
        <v>3.3557046979865771E-3</v>
      </c>
      <c r="G271" s="1">
        <f t="shared" si="55"/>
        <v>3.3557046979865771E-3</v>
      </c>
      <c r="H271" s="1">
        <f t="shared" si="55"/>
        <v>3.3557046979865771E-3</v>
      </c>
      <c r="I271" s="1">
        <f t="shared" si="55"/>
        <v>3.3557046979865771E-3</v>
      </c>
      <c r="J271" s="1">
        <f t="shared" si="55"/>
        <v>3.3557046979865771E-3</v>
      </c>
      <c r="K271" s="1">
        <f t="shared" si="55"/>
        <v>3.3557046979865771E-3</v>
      </c>
      <c r="L271" s="1">
        <f t="shared" si="55"/>
        <v>3.3557046979865771E-3</v>
      </c>
      <c r="M271" s="1">
        <f t="shared" si="55"/>
        <v>3.3557046979865771E-3</v>
      </c>
      <c r="N271" s="1">
        <f t="shared" si="55"/>
        <v>3.3557046979865771E-3</v>
      </c>
      <c r="O271" s="1">
        <f t="shared" si="55"/>
        <v>3.3557046979865771E-3</v>
      </c>
      <c r="P271" s="1">
        <f t="shared" si="55"/>
        <v>3.3557046979865771E-3</v>
      </c>
      <c r="Q271" s="1">
        <f t="shared" si="55"/>
        <v>3.3557046979865771E-3</v>
      </c>
      <c r="R271" s="1">
        <f t="shared" si="55"/>
        <v>3.3557046979865771E-3</v>
      </c>
      <c r="S271" s="1">
        <f t="shared" si="55"/>
        <v>3.3557046979865771E-3</v>
      </c>
      <c r="T271" s="1">
        <f t="shared" si="55"/>
        <v>3.3557046979865771E-3</v>
      </c>
      <c r="U271" s="1">
        <f t="shared" si="55"/>
        <v>3.3557046979865771E-3</v>
      </c>
      <c r="V271" s="1">
        <f t="shared" si="55"/>
        <v>3.3557046979865771E-3</v>
      </c>
      <c r="W271" s="1">
        <f t="shared" si="54"/>
        <v>3.3557046979865771E-3</v>
      </c>
      <c r="X271" s="1">
        <f t="shared" si="54"/>
        <v>3.3557046979865771E-3</v>
      </c>
      <c r="Y271" s="1">
        <f t="shared" si="54"/>
        <v>3.3557046979865771E-3</v>
      </c>
      <c r="Z271" s="1">
        <f t="shared" si="54"/>
        <v>3.3557046979865771E-3</v>
      </c>
      <c r="AA271" s="1">
        <f t="shared" si="54"/>
        <v>3.3557046979865771E-3</v>
      </c>
      <c r="AB271" s="1">
        <f t="shared" si="54"/>
        <v>3.3557046979865771E-3</v>
      </c>
      <c r="AC271" s="1">
        <f t="shared" si="54"/>
        <v>3.3557046979865771E-3</v>
      </c>
      <c r="AD271" s="1">
        <f t="shared" si="54"/>
        <v>3.3557046979865771E-3</v>
      </c>
      <c r="AE271" s="1">
        <f t="shared" si="54"/>
        <v>3.3557046979865771E-3</v>
      </c>
      <c r="AF271" s="1">
        <f t="shared" si="54"/>
        <v>3.3557046979865771E-3</v>
      </c>
      <c r="AG271" s="1">
        <f t="shared" si="54"/>
        <v>3.3557046979865771E-3</v>
      </c>
      <c r="AH271" s="1">
        <f t="shared" si="54"/>
        <v>3.3557046979865771E-3</v>
      </c>
      <c r="AI271" s="1">
        <f t="shared" si="54"/>
        <v>3.3557046979865771E-3</v>
      </c>
      <c r="AJ271" s="1"/>
      <c r="AK271" s="2">
        <f>SUMIFS('IND Balance'!E$5:E$141,'IND Balance'!$C$5:$C$141,'Service shares'!$B271,'IND Balance'!$D$5:$D$141,"*"&amp;'Service shares'!$A271)*F271</f>
        <v>0</v>
      </c>
      <c r="AL271" s="2">
        <f>SUMIFS('IND Balance'!F$5:F$141,'IND Balance'!$C$5:$C$141,'Service shares'!$B271,'IND Balance'!$D$5:$D$141,"*"&amp;'Service shares'!$A271)*G271</f>
        <v>0</v>
      </c>
      <c r="AM271" s="2">
        <f>SUMIFS('IND Balance'!G$5:G$141,'IND Balance'!$C$5:$C$141,'Service shares'!$B271,'IND Balance'!$D$5:$D$141,"*"&amp;'Service shares'!$A271)*H271</f>
        <v>0</v>
      </c>
      <c r="AN271" s="2">
        <f>SUMIFS('IND Balance'!H$5:H$141,'IND Balance'!$C$5:$C$141,'Service shares'!$B271,'IND Balance'!$D$5:$D$141,"*"&amp;'Service shares'!$A271)*I271</f>
        <v>0</v>
      </c>
      <c r="AO271" s="2">
        <f>SUMIFS('IND Balance'!I$5:I$141,'IND Balance'!$C$5:$C$141,'Service shares'!$B271,'IND Balance'!$D$5:$D$141,"*"&amp;'Service shares'!$A271)*J271</f>
        <v>4.8007984348993286E-3</v>
      </c>
      <c r="AP271" s="2">
        <f>SUMIFS('IND Balance'!J$5:J$141,'IND Balance'!$C$5:$C$141,'Service shares'!$B271,'IND Balance'!$D$5:$D$141,"*"&amp;'Service shares'!$A271)*K271</f>
        <v>0</v>
      </c>
      <c r="AQ271" s="2">
        <f>SUMIFS('IND Balance'!K$5:K$141,'IND Balance'!$C$5:$C$141,'Service shares'!$B271,'IND Balance'!$D$5:$D$141,"*"&amp;'Service shares'!$A271)*L271</f>
        <v>0</v>
      </c>
      <c r="AR271" s="2">
        <f>SUMIFS('IND Balance'!L$5:L$141,'IND Balance'!$C$5:$C$141,'Service shares'!$B271,'IND Balance'!$D$5:$D$141,"*"&amp;'Service shares'!$A271)*M271</f>
        <v>0</v>
      </c>
      <c r="AS271" s="2">
        <f>SUMIFS('IND Balance'!M$5:M$141,'IND Balance'!$C$5:$C$141,'Service shares'!$B271,'IND Balance'!$D$5:$D$141,"*"&amp;'Service shares'!$A271)*N271</f>
        <v>0</v>
      </c>
      <c r="AT271" s="2">
        <f>SUMIFS('IND Balance'!N$5:N$141,'IND Balance'!$C$5:$C$141,'Service shares'!$B271,'IND Balance'!$D$5:$D$141,"*"&amp;'Service shares'!$A271)*O271</f>
        <v>0</v>
      </c>
      <c r="AU271" s="2">
        <f>SUMIFS('IND Balance'!O$5:O$141,'IND Balance'!$C$5:$C$141,'Service shares'!$B271,'IND Balance'!$D$5:$D$141,"*"&amp;'Service shares'!$A271)*P271</f>
        <v>0</v>
      </c>
      <c r="AV271" s="2">
        <f>SUMIFS('IND Balance'!P$5:P$141,'IND Balance'!$C$5:$C$141,'Service shares'!$B271,'IND Balance'!$D$5:$D$141,"*"&amp;'Service shares'!$A271)*Q271</f>
        <v>0</v>
      </c>
      <c r="AW271" s="2">
        <f>SUMIFS('IND Balance'!Q$5:Q$141,'IND Balance'!$C$5:$C$141,'Service shares'!$B271,'IND Balance'!$D$5:$D$141,"*"&amp;'Service shares'!$A271)*R271</f>
        <v>0</v>
      </c>
      <c r="AX271" s="2">
        <f>SUMIFS('IND Balance'!R$5:R$141,'IND Balance'!$C$5:$C$141,'Service shares'!$B271,'IND Balance'!$D$5:$D$141,"*"&amp;'Service shares'!$A271)*S271</f>
        <v>0</v>
      </c>
      <c r="AY271" s="2">
        <f>SUMIFS('IND Balance'!S$5:S$141,'IND Balance'!$C$5:$C$141,'Service shares'!$B271,'IND Balance'!$D$5:$D$141,"*"&amp;'Service shares'!$A271)*T271</f>
        <v>0</v>
      </c>
      <c r="AZ271" s="2">
        <f>SUMIFS('IND Balance'!T$5:T$141,'IND Balance'!$C$5:$C$141,'Service shares'!$B271,'IND Balance'!$D$5:$D$141,"*"&amp;'Service shares'!$A271)*U271</f>
        <v>0</v>
      </c>
      <c r="BA271" s="2">
        <f>SUMIFS('IND Balance'!U$5:U$141,'IND Balance'!$C$5:$C$141,'Service shares'!$B271,'IND Balance'!$D$5:$D$141,"*"&amp;'Service shares'!$A271)*V271</f>
        <v>0</v>
      </c>
      <c r="BB271" s="2">
        <f>SUMIFS('IND Balance'!V$5:V$141,'IND Balance'!$C$5:$C$141,'Service shares'!$B271,'IND Balance'!$D$5:$D$141,"*"&amp;'Service shares'!$A271)*W271</f>
        <v>0</v>
      </c>
      <c r="BC271" s="2">
        <f>SUMIFS('IND Balance'!W$5:W$141,'IND Balance'!$C$5:$C$141,'Service shares'!$B271,'IND Balance'!$D$5:$D$141,"*"&amp;'Service shares'!$A271)*X271</f>
        <v>0</v>
      </c>
      <c r="BD271" s="2">
        <f>SUMIFS('IND Balance'!X$5:X$141,'IND Balance'!$C$5:$C$141,'Service shares'!$B271,'IND Balance'!$D$5:$D$141,"*"&amp;'Service shares'!$A271)*Y271</f>
        <v>0</v>
      </c>
      <c r="BE271" s="2">
        <f>SUMIFS('IND Balance'!Y$5:Y$141,'IND Balance'!$C$5:$C$141,'Service shares'!$B271,'IND Balance'!$D$5:$D$141,"*"&amp;'Service shares'!$A271)*Z271</f>
        <v>0</v>
      </c>
      <c r="BF271" s="2">
        <f>SUMIFS('IND Balance'!Z$5:Z$141,'IND Balance'!$C$5:$C$141,'Service shares'!$B271,'IND Balance'!$D$5:$D$141,"*"&amp;'Service shares'!$A271)*AA271</f>
        <v>0</v>
      </c>
      <c r="BG271" s="2">
        <f>SUMIFS('IND Balance'!AA$5:AA$141,'IND Balance'!$C$5:$C$141,'Service shares'!$B271,'IND Balance'!$D$5:$D$141,"*"&amp;'Service shares'!$A271)*AB271</f>
        <v>0</v>
      </c>
      <c r="BH271" s="2">
        <f>SUMIFS('IND Balance'!AB$5:AB$141,'IND Balance'!$C$5:$C$141,'Service shares'!$B271,'IND Balance'!$D$5:$D$141,"*"&amp;'Service shares'!$A271)*AC271</f>
        <v>0</v>
      </c>
      <c r="BI271" s="2">
        <f>SUMIFS('IND Balance'!AC$5:AC$141,'IND Balance'!$C$5:$C$141,'Service shares'!$B271,'IND Balance'!$D$5:$D$141,"*"&amp;'Service shares'!$A271)*AD271</f>
        <v>0</v>
      </c>
      <c r="BJ271" s="2">
        <f>SUMIFS('IND Balance'!AD$5:AD$141,'IND Balance'!$C$5:$C$141,'Service shares'!$B271,'IND Balance'!$D$5:$D$141,"*"&amp;'Service shares'!$A271)*AE271</f>
        <v>0</v>
      </c>
      <c r="BK271" s="2">
        <f>SUMIFS('IND Balance'!AE$5:AE$141,'IND Balance'!$C$5:$C$141,'Service shares'!$B271,'IND Balance'!$D$5:$D$141,"*"&amp;'Service shares'!$A271)*AF271</f>
        <v>0</v>
      </c>
      <c r="BL271" s="2">
        <f>SUMIFS('IND Balance'!AF$5:AF$141,'IND Balance'!$C$5:$C$141,'Service shares'!$B271,'IND Balance'!$D$5:$D$141,"*"&amp;'Service shares'!$A271)*AG271</f>
        <v>0</v>
      </c>
      <c r="BM271" s="2">
        <f>SUMIFS('IND Balance'!AG$5:AG$141,'IND Balance'!$C$5:$C$141,'Service shares'!$B271,'IND Balance'!$D$5:$D$141,"*"&amp;'Service shares'!$A271)*AH271</f>
        <v>0</v>
      </c>
      <c r="BN271" s="2">
        <f>SUMIFS('IND Balance'!AH$5:AH$141,'IND Balance'!$C$5:$C$141,'Service shares'!$B271,'IND Balance'!$D$5:$D$141,"*"&amp;'Service shares'!$A271)*AI271</f>
        <v>0</v>
      </c>
    </row>
    <row r="272" spans="1:66" x14ac:dyDescent="0.45">
      <c r="A272" t="s">
        <v>26</v>
      </c>
      <c r="B272" t="s">
        <v>128</v>
      </c>
      <c r="C272" t="s">
        <v>173</v>
      </c>
      <c r="D272" s="1">
        <v>1</v>
      </c>
      <c r="F272" s="1">
        <f t="shared" si="48"/>
        <v>1</v>
      </c>
      <c r="G272" s="1">
        <f t="shared" si="55"/>
        <v>1</v>
      </c>
      <c r="H272" s="1">
        <f t="shared" si="55"/>
        <v>1</v>
      </c>
      <c r="I272" s="1">
        <f t="shared" si="55"/>
        <v>1</v>
      </c>
      <c r="J272" s="1">
        <f t="shared" si="55"/>
        <v>1</v>
      </c>
      <c r="K272" s="1">
        <f t="shared" si="55"/>
        <v>1</v>
      </c>
      <c r="L272" s="1">
        <f t="shared" si="55"/>
        <v>1</v>
      </c>
      <c r="M272" s="1">
        <f t="shared" si="55"/>
        <v>1</v>
      </c>
      <c r="N272" s="1">
        <f t="shared" si="55"/>
        <v>1</v>
      </c>
      <c r="O272" s="1">
        <f t="shared" si="55"/>
        <v>1</v>
      </c>
      <c r="P272" s="1">
        <f t="shared" si="55"/>
        <v>1</v>
      </c>
      <c r="Q272" s="1">
        <f t="shared" si="55"/>
        <v>1</v>
      </c>
      <c r="R272" s="1">
        <f t="shared" si="55"/>
        <v>1</v>
      </c>
      <c r="S272" s="1">
        <f t="shared" si="55"/>
        <v>1</v>
      </c>
      <c r="T272" s="1">
        <f t="shared" si="55"/>
        <v>1</v>
      </c>
      <c r="U272" s="1">
        <f t="shared" si="55"/>
        <v>1</v>
      </c>
      <c r="V272" s="1">
        <f t="shared" si="55"/>
        <v>1</v>
      </c>
      <c r="W272" s="1">
        <f t="shared" si="54"/>
        <v>1</v>
      </c>
      <c r="X272" s="1">
        <f t="shared" si="54"/>
        <v>1</v>
      </c>
      <c r="Y272" s="1">
        <f t="shared" si="54"/>
        <v>1</v>
      </c>
      <c r="Z272" s="1">
        <f t="shared" si="54"/>
        <v>1</v>
      </c>
      <c r="AA272" s="1">
        <f t="shared" si="54"/>
        <v>1</v>
      </c>
      <c r="AB272" s="1">
        <f t="shared" si="54"/>
        <v>1</v>
      </c>
      <c r="AC272" s="1">
        <f t="shared" si="54"/>
        <v>1</v>
      </c>
      <c r="AD272" s="1">
        <f t="shared" si="54"/>
        <v>1</v>
      </c>
      <c r="AE272" s="1">
        <f t="shared" si="54"/>
        <v>1</v>
      </c>
      <c r="AF272" s="1">
        <f t="shared" si="54"/>
        <v>1</v>
      </c>
      <c r="AG272" s="1">
        <f t="shared" si="54"/>
        <v>1</v>
      </c>
      <c r="AH272" s="1">
        <f t="shared" si="54"/>
        <v>1</v>
      </c>
      <c r="AI272" s="1">
        <f t="shared" si="54"/>
        <v>1</v>
      </c>
      <c r="AK272" s="2">
        <f>SUMIFS('IND Balance'!E$5:E$141,'IND Balance'!$C$5:$C$141,'Service shares'!$B272,'IND Balance'!$D$5:$D$141,"*"&amp;'Service shares'!$A272)*F272</f>
        <v>0</v>
      </c>
      <c r="AL272" s="2">
        <f>SUMIFS('IND Balance'!F$5:F$141,'IND Balance'!$C$5:$C$141,'Service shares'!$B272,'IND Balance'!$D$5:$D$141,"*"&amp;'Service shares'!$A272)*G272</f>
        <v>0</v>
      </c>
      <c r="AM272" s="2">
        <f>SUMIFS('IND Balance'!G$5:G$141,'IND Balance'!$C$5:$C$141,'Service shares'!$B272,'IND Balance'!$D$5:$D$141,"*"&amp;'Service shares'!$A272)*H272</f>
        <v>0</v>
      </c>
      <c r="AN272" s="2">
        <f>SUMIFS('IND Balance'!H$5:H$141,'IND Balance'!$C$5:$C$141,'Service shares'!$B272,'IND Balance'!$D$5:$D$141,"*"&amp;'Service shares'!$A272)*I272</f>
        <v>8.4380097311999993</v>
      </c>
      <c r="AO272" s="2">
        <f>SUMIFS('IND Balance'!I$5:I$141,'IND Balance'!$C$5:$C$141,'Service shares'!$B272,'IND Balance'!$D$5:$D$141,"*"&amp;'Service shares'!$A272)*J272</f>
        <v>5.4256364387999998</v>
      </c>
      <c r="AP272" s="2">
        <f>SUMIFS('IND Balance'!J$5:J$141,'IND Balance'!$C$5:$C$141,'Service shares'!$B272,'IND Balance'!$D$5:$D$141,"*"&amp;'Service shares'!$A272)*K272</f>
        <v>1.0304175348</v>
      </c>
      <c r="AQ272" s="2">
        <f>SUMIFS('IND Balance'!K$5:K$141,'IND Balance'!$C$5:$C$141,'Service shares'!$B272,'IND Balance'!$D$5:$D$141,"*"&amp;'Service shares'!$A272)*L272</f>
        <v>0</v>
      </c>
      <c r="AR272" s="2">
        <f>SUMIFS('IND Balance'!L$5:L$141,'IND Balance'!$C$5:$C$141,'Service shares'!$B272,'IND Balance'!$D$5:$D$141,"*"&amp;'Service shares'!$A272)*M272</f>
        <v>0</v>
      </c>
      <c r="AS272" s="2">
        <f>SUMIFS('IND Balance'!M$5:M$141,'IND Balance'!$C$5:$C$141,'Service shares'!$B272,'IND Balance'!$D$5:$D$141,"*"&amp;'Service shares'!$A272)*N272</f>
        <v>9.4002033600000007E-2</v>
      </c>
      <c r="AT272" s="2">
        <f>SUMIFS('IND Balance'!N$5:N$141,'IND Balance'!$C$5:$C$141,'Service shares'!$B272,'IND Balance'!$D$5:$D$141,"*"&amp;'Service shares'!$A272)*O272</f>
        <v>206.32199964840001</v>
      </c>
      <c r="AU272" s="2">
        <f>SUMIFS('IND Balance'!O$5:O$141,'IND Balance'!$C$5:$C$141,'Service shares'!$B272,'IND Balance'!$D$5:$D$141,"*"&amp;'Service shares'!$A272)*P272</f>
        <v>7.9773570612000002</v>
      </c>
      <c r="AV272" s="2">
        <f>SUMIFS('IND Balance'!P$5:P$141,'IND Balance'!$C$5:$C$141,'Service shares'!$B272,'IND Balance'!$D$5:$D$141,"*"&amp;'Service shares'!$A272)*Q272</f>
        <v>8.2375122528000002</v>
      </c>
      <c r="AW272" s="2">
        <f>SUMIFS('IND Balance'!Q$5:Q$141,'IND Balance'!$C$5:$C$141,'Service shares'!$B272,'IND Balance'!$D$5:$D$141,"*"&amp;'Service shares'!$A272)*R272</f>
        <v>2.34387531</v>
      </c>
      <c r="AX272" s="2">
        <f>SUMIFS('IND Balance'!R$5:R$141,'IND Balance'!$C$5:$C$141,'Service shares'!$B272,'IND Balance'!$D$5:$D$141,"*"&amp;'Service shares'!$A272)*S272</f>
        <v>15.0058596384</v>
      </c>
      <c r="AY272" s="2">
        <f>SUMIFS('IND Balance'!S$5:S$141,'IND Balance'!$C$5:$C$141,'Service shares'!$B272,'IND Balance'!$D$5:$D$141,"*"&amp;'Service shares'!$A272)*T272</f>
        <v>2.5613753832000001</v>
      </c>
      <c r="AZ272" s="2">
        <f>SUMIFS('IND Balance'!T$5:T$141,'IND Balance'!$C$5:$C$141,'Service shares'!$B272,'IND Balance'!$D$5:$D$141,"*"&amp;'Service shares'!$A272)*U272</f>
        <v>1.1600743572000001</v>
      </c>
      <c r="BA272" s="2">
        <f>SUMIFS('IND Balance'!U$5:U$141,'IND Balance'!$C$5:$C$141,'Service shares'!$B272,'IND Balance'!$D$5:$D$141,"*"&amp;'Service shares'!$A272)*V272</f>
        <v>54.588813055199999</v>
      </c>
      <c r="BB272" s="2">
        <f>SUMIFS('IND Balance'!V$5:V$141,'IND Balance'!$C$5:$C$141,'Service shares'!$B272,'IND Balance'!$D$5:$D$141,"*"&amp;'Service shares'!$A272)*W272</f>
        <v>9.9075262895999998</v>
      </c>
      <c r="BC272" s="2">
        <f>SUMIFS('IND Balance'!W$5:W$141,'IND Balance'!$C$5:$C$141,'Service shares'!$B272,'IND Balance'!$D$5:$D$141,"*"&amp;'Service shares'!$A272)*X272</f>
        <v>11.956001925600001</v>
      </c>
      <c r="BD272" s="2">
        <f>SUMIFS('IND Balance'!X$5:X$141,'IND Balance'!$C$5:$C$141,'Service shares'!$B272,'IND Balance'!$D$5:$D$141,"*"&amp;'Service shares'!$A272)*Y272</f>
        <v>0</v>
      </c>
      <c r="BE272" s="2">
        <f>SUMIFS('IND Balance'!Y$5:Y$141,'IND Balance'!$C$5:$C$141,'Service shares'!$B272,'IND Balance'!$D$5:$D$141,"*"&amp;'Service shares'!$A272)*Z272</f>
        <v>0</v>
      </c>
      <c r="BF272" s="2">
        <f>SUMIFS('IND Balance'!Z$5:Z$141,'IND Balance'!$C$5:$C$141,'Service shares'!$B272,'IND Balance'!$D$5:$D$141,"*"&amp;'Service shares'!$A272)*AA272</f>
        <v>0</v>
      </c>
      <c r="BG272" s="2">
        <f>SUMIFS('IND Balance'!AA$5:AA$141,'IND Balance'!$C$5:$C$141,'Service shares'!$B272,'IND Balance'!$D$5:$D$141,"*"&amp;'Service shares'!$A272)*AB272</f>
        <v>0</v>
      </c>
      <c r="BH272" s="2">
        <f>SUMIFS('IND Balance'!AB$5:AB$141,'IND Balance'!$C$5:$C$141,'Service shares'!$B272,'IND Balance'!$D$5:$D$141,"*"&amp;'Service shares'!$A272)*AC272</f>
        <v>0.60699807719999999</v>
      </c>
      <c r="BI272" s="2">
        <f>SUMIFS('IND Balance'!AC$5:AC$141,'IND Balance'!$C$5:$C$141,'Service shares'!$B272,'IND Balance'!$D$5:$D$141,"*"&amp;'Service shares'!$A272)*AD272</f>
        <v>173.824924716</v>
      </c>
      <c r="BJ272" s="2">
        <f>SUMIFS('IND Balance'!AD$5:AD$141,'IND Balance'!$C$5:$C$141,'Service shares'!$B272,'IND Balance'!$D$5:$D$141,"*"&amp;'Service shares'!$A272)*AE272</f>
        <v>0</v>
      </c>
      <c r="BK272" s="2">
        <f>SUMIFS('IND Balance'!AE$5:AE$141,'IND Balance'!$C$5:$C$141,'Service shares'!$B272,'IND Balance'!$D$5:$D$141,"*"&amp;'Service shares'!$A272)*AF272</f>
        <v>0</v>
      </c>
      <c r="BL272" s="2">
        <f>SUMIFS('IND Balance'!AF$5:AF$141,'IND Balance'!$C$5:$C$141,'Service shares'!$B272,'IND Balance'!$D$5:$D$141,"*"&amp;'Service shares'!$A272)*AG272</f>
        <v>0.71560366919999996</v>
      </c>
      <c r="BM272" s="2">
        <f>SUMIFS('IND Balance'!AG$5:AG$141,'IND Balance'!$C$5:$C$141,'Service shares'!$B272,'IND Balance'!$D$5:$D$141,"*"&amp;'Service shares'!$A272)*AH272</f>
        <v>22.052599916399998</v>
      </c>
      <c r="BN272" s="2">
        <f>SUMIFS('IND Balance'!AH$5:AH$141,'IND Balance'!$C$5:$C$141,'Service shares'!$B272,'IND Balance'!$D$5:$D$141,"*"&amp;'Service shares'!$A272)*AI272</f>
        <v>0</v>
      </c>
    </row>
    <row r="273" spans="1:66" x14ac:dyDescent="0.45">
      <c r="A273" t="s">
        <v>26</v>
      </c>
      <c r="B273" t="s">
        <v>42</v>
      </c>
      <c r="C273" t="s">
        <v>173</v>
      </c>
      <c r="D273" s="1">
        <v>1</v>
      </c>
      <c r="F273" s="1">
        <f t="shared" si="48"/>
        <v>1</v>
      </c>
      <c r="G273" s="1">
        <f t="shared" si="55"/>
        <v>1</v>
      </c>
      <c r="H273" s="1">
        <f t="shared" si="55"/>
        <v>1</v>
      </c>
      <c r="I273" s="1">
        <f t="shared" si="55"/>
        <v>1</v>
      </c>
      <c r="J273" s="1">
        <f t="shared" si="55"/>
        <v>1</v>
      </c>
      <c r="K273" s="1">
        <f t="shared" si="55"/>
        <v>1</v>
      </c>
      <c r="L273" s="1">
        <f t="shared" si="55"/>
        <v>1</v>
      </c>
      <c r="M273" s="1">
        <f t="shared" si="55"/>
        <v>1</v>
      </c>
      <c r="N273" s="1">
        <f t="shared" si="55"/>
        <v>1</v>
      </c>
      <c r="O273" s="1">
        <f t="shared" si="55"/>
        <v>1</v>
      </c>
      <c r="P273" s="1">
        <f t="shared" si="55"/>
        <v>1</v>
      </c>
      <c r="Q273" s="1">
        <f t="shared" si="55"/>
        <v>1</v>
      </c>
      <c r="R273" s="1">
        <f t="shared" si="55"/>
        <v>1</v>
      </c>
      <c r="S273" s="1">
        <f t="shared" si="55"/>
        <v>1</v>
      </c>
      <c r="T273" s="1">
        <f t="shared" si="55"/>
        <v>1</v>
      </c>
      <c r="U273" s="1">
        <f t="shared" si="55"/>
        <v>1</v>
      </c>
      <c r="V273" s="1">
        <f t="shared" si="55"/>
        <v>1</v>
      </c>
      <c r="W273" s="1">
        <f t="shared" si="54"/>
        <v>1</v>
      </c>
      <c r="X273" s="1">
        <f t="shared" si="54"/>
        <v>1</v>
      </c>
      <c r="Y273" s="1">
        <f t="shared" si="54"/>
        <v>1</v>
      </c>
      <c r="Z273" s="1">
        <f t="shared" si="54"/>
        <v>1</v>
      </c>
      <c r="AA273" s="1">
        <f t="shared" si="54"/>
        <v>1</v>
      </c>
      <c r="AB273" s="1">
        <f t="shared" si="54"/>
        <v>1</v>
      </c>
      <c r="AC273" s="1">
        <f t="shared" si="54"/>
        <v>1</v>
      </c>
      <c r="AD273" s="1">
        <f t="shared" si="54"/>
        <v>1</v>
      </c>
      <c r="AE273" s="1">
        <f t="shared" si="54"/>
        <v>1</v>
      </c>
      <c r="AF273" s="1">
        <f t="shared" si="54"/>
        <v>1</v>
      </c>
      <c r="AG273" s="1">
        <f t="shared" si="54"/>
        <v>1</v>
      </c>
      <c r="AH273" s="1">
        <f t="shared" si="54"/>
        <v>1</v>
      </c>
      <c r="AI273" s="1">
        <f t="shared" si="54"/>
        <v>1</v>
      </c>
      <c r="AK273" s="2">
        <f>SUMIFS('IND Balance'!E$5:E$141,'IND Balance'!$C$5:$C$141,'Service shares'!$B273,'IND Balance'!$D$5:$D$141,"*"&amp;'Service shares'!$A273)*F273</f>
        <v>0</v>
      </c>
      <c r="AL273" s="2">
        <f>SUMIFS('IND Balance'!F$5:F$141,'IND Balance'!$C$5:$C$141,'Service shares'!$B273,'IND Balance'!$D$5:$D$141,"*"&amp;'Service shares'!$A273)*G273</f>
        <v>0</v>
      </c>
      <c r="AM273" s="2">
        <f>SUMIFS('IND Balance'!G$5:G$141,'IND Balance'!$C$5:$C$141,'Service shares'!$B273,'IND Balance'!$D$5:$D$141,"*"&amp;'Service shares'!$A273)*H273</f>
        <v>0</v>
      </c>
      <c r="AN273" s="2">
        <f>SUMIFS('IND Balance'!H$5:H$141,'IND Balance'!$C$5:$C$141,'Service shares'!$B273,'IND Balance'!$D$5:$D$141,"*"&amp;'Service shares'!$A273)*I273</f>
        <v>19.955904904800001</v>
      </c>
      <c r="AO273" s="2">
        <f>SUMIFS('IND Balance'!I$5:I$141,'IND Balance'!$C$5:$C$141,'Service shares'!$B273,'IND Balance'!$D$5:$D$141,"*"&amp;'Service shares'!$A273)*J273</f>
        <v>29.471596955999999</v>
      </c>
      <c r="AP273" s="2">
        <f>SUMIFS('IND Balance'!J$5:J$141,'IND Balance'!$C$5:$C$141,'Service shares'!$B273,'IND Balance'!$D$5:$D$141,"*"&amp;'Service shares'!$A273)*K273</f>
        <v>14.073970068</v>
      </c>
      <c r="AQ273" s="2">
        <f>SUMIFS('IND Balance'!K$5:K$141,'IND Balance'!$C$5:$C$141,'Service shares'!$B273,'IND Balance'!$D$5:$D$141,"*"&amp;'Service shares'!$A273)*L273</f>
        <v>0</v>
      </c>
      <c r="AR273" s="2">
        <f>SUMIFS('IND Balance'!L$5:L$141,'IND Balance'!$C$5:$C$141,'Service shares'!$B273,'IND Balance'!$D$5:$D$141,"*"&amp;'Service shares'!$A273)*M273</f>
        <v>0</v>
      </c>
      <c r="AS273" s="2">
        <f>SUMIFS('IND Balance'!M$5:M$141,'IND Balance'!$C$5:$C$141,'Service shares'!$B273,'IND Balance'!$D$5:$D$141,"*"&amp;'Service shares'!$A273)*N273</f>
        <v>6.6939981912000004</v>
      </c>
      <c r="AT273" s="2">
        <f>SUMIFS('IND Balance'!N$5:N$141,'IND Balance'!$C$5:$C$141,'Service shares'!$B273,'IND Balance'!$D$5:$D$141,"*"&amp;'Service shares'!$A273)*O273</f>
        <v>373.03309898999998</v>
      </c>
      <c r="AU273" s="2">
        <f>SUMIFS('IND Balance'!O$5:O$141,'IND Balance'!$C$5:$C$141,'Service shares'!$B273,'IND Balance'!$D$5:$D$141,"*"&amp;'Service shares'!$A273)*P273</f>
        <v>31.530694503599999</v>
      </c>
      <c r="AV273" s="2">
        <f>SUMIFS('IND Balance'!P$5:P$141,'IND Balance'!$C$5:$C$141,'Service shares'!$B273,'IND Balance'!$D$5:$D$141,"*"&amp;'Service shares'!$A273)*Q273</f>
        <v>15.426168303600001</v>
      </c>
      <c r="AW273" s="2">
        <f>SUMIFS('IND Balance'!Q$5:Q$141,'IND Balance'!$C$5:$C$141,'Service shares'!$B273,'IND Balance'!$D$5:$D$141,"*"&amp;'Service shares'!$A273)*R273</f>
        <v>0.49946430600000002</v>
      </c>
      <c r="AX273" s="2">
        <f>SUMIFS('IND Balance'!R$5:R$141,'IND Balance'!$C$5:$C$141,'Service shares'!$B273,'IND Balance'!$D$5:$D$141,"*"&amp;'Service shares'!$A273)*S273</f>
        <v>18.5134350744</v>
      </c>
      <c r="AY273" s="2">
        <f>SUMIFS('IND Balance'!S$5:S$141,'IND Balance'!$C$5:$C$141,'Service shares'!$B273,'IND Balance'!$D$5:$D$141,"*"&amp;'Service shares'!$A273)*T273</f>
        <v>5.2296732647999997</v>
      </c>
      <c r="AZ273" s="2">
        <f>SUMIFS('IND Balance'!T$5:T$141,'IND Balance'!$C$5:$C$141,'Service shares'!$B273,'IND Balance'!$D$5:$D$141,"*"&amp;'Service shares'!$A273)*U273</f>
        <v>1.6826330519999999</v>
      </c>
      <c r="BA273" s="2">
        <f>SUMIFS('IND Balance'!U$5:U$141,'IND Balance'!$C$5:$C$141,'Service shares'!$B273,'IND Balance'!$D$5:$D$141,"*"&amp;'Service shares'!$A273)*V273</f>
        <v>60.3360836568</v>
      </c>
      <c r="BB273" s="2">
        <f>SUMIFS('IND Balance'!V$5:V$141,'IND Balance'!$C$5:$C$141,'Service shares'!$B273,'IND Balance'!$D$5:$D$141,"*"&amp;'Service shares'!$A273)*W273</f>
        <v>2.5071856308</v>
      </c>
      <c r="BC273" s="2">
        <f>SUMIFS('IND Balance'!W$5:W$141,'IND Balance'!$C$5:$C$141,'Service shares'!$B273,'IND Balance'!$D$5:$D$141,"*"&amp;'Service shares'!$A273)*X273</f>
        <v>9.3559991256000004</v>
      </c>
      <c r="BD273" s="2">
        <f>SUMIFS('IND Balance'!X$5:X$141,'IND Balance'!$C$5:$C$141,'Service shares'!$B273,'IND Balance'!$D$5:$D$141,"*"&amp;'Service shares'!$A273)*Y273</f>
        <v>0</v>
      </c>
      <c r="BE273" s="2">
        <f>SUMIFS('IND Balance'!Y$5:Y$141,'IND Balance'!$C$5:$C$141,'Service shares'!$B273,'IND Balance'!$D$5:$D$141,"*"&amp;'Service shares'!$A273)*Z273</f>
        <v>0</v>
      </c>
      <c r="BF273" s="2">
        <f>SUMIFS('IND Balance'!Z$5:Z$141,'IND Balance'!$C$5:$C$141,'Service shares'!$B273,'IND Balance'!$D$5:$D$141,"*"&amp;'Service shares'!$A273)*AA273</f>
        <v>0</v>
      </c>
      <c r="BG273" s="2">
        <f>SUMIFS('IND Balance'!AA$5:AA$141,'IND Balance'!$C$5:$C$141,'Service shares'!$B273,'IND Balance'!$D$5:$D$141,"*"&amp;'Service shares'!$A273)*AB273</f>
        <v>0</v>
      </c>
      <c r="BH273" s="2">
        <f>SUMIFS('IND Balance'!AB$5:AB$141,'IND Balance'!$C$5:$C$141,'Service shares'!$B273,'IND Balance'!$D$5:$D$141,"*"&amp;'Service shares'!$A273)*AC273</f>
        <v>0.32100195599999998</v>
      </c>
      <c r="BI273" s="2">
        <f>SUMIFS('IND Balance'!AC$5:AC$141,'IND Balance'!$C$5:$C$141,'Service shares'!$B273,'IND Balance'!$D$5:$D$141,"*"&amp;'Service shares'!$A273)*AD273</f>
        <v>92.39984991</v>
      </c>
      <c r="BJ273" s="2">
        <f>SUMIFS('IND Balance'!AD$5:AD$141,'IND Balance'!$C$5:$C$141,'Service shares'!$B273,'IND Balance'!$D$5:$D$141,"*"&amp;'Service shares'!$A273)*AE273</f>
        <v>0</v>
      </c>
      <c r="BK273" s="2">
        <f>SUMIFS('IND Balance'!AE$5:AE$141,'IND Balance'!$C$5:$C$141,'Service shares'!$B273,'IND Balance'!$D$5:$D$141,"*"&amp;'Service shares'!$A273)*AF273</f>
        <v>0</v>
      </c>
      <c r="BL273" s="2">
        <f>SUMIFS('IND Balance'!AF$5:AF$141,'IND Balance'!$C$5:$C$141,'Service shares'!$B273,'IND Balance'!$D$5:$D$141,"*"&amp;'Service shares'!$A273)*AG273</f>
        <v>18.168174799199999</v>
      </c>
      <c r="BM273" s="2">
        <f>SUMIFS('IND Balance'!AG$5:AG$141,'IND Balance'!$C$5:$C$141,'Service shares'!$B273,'IND Balance'!$D$5:$D$141,"*"&amp;'Service shares'!$A273)*AH273</f>
        <v>16.852301240399999</v>
      </c>
      <c r="BN273" s="2">
        <f>SUMIFS('IND Balance'!AH$5:AH$141,'IND Balance'!$C$5:$C$141,'Service shares'!$B273,'IND Balance'!$D$5:$D$141,"*"&amp;'Service shares'!$A273)*AI273</f>
        <v>0</v>
      </c>
    </row>
    <row r="274" spans="1:66" x14ac:dyDescent="0.45">
      <c r="A274" t="s">
        <v>26</v>
      </c>
      <c r="B274" t="s">
        <v>41</v>
      </c>
      <c r="C274" t="s">
        <v>173</v>
      </c>
      <c r="D274" s="1">
        <v>1</v>
      </c>
      <c r="F274" s="1">
        <f t="shared" ref="F274:U280" si="56">$D274</f>
        <v>1</v>
      </c>
      <c r="G274" s="1">
        <f t="shared" si="55"/>
        <v>1</v>
      </c>
      <c r="H274" s="1">
        <f t="shared" si="55"/>
        <v>1</v>
      </c>
      <c r="I274" s="1">
        <f t="shared" si="55"/>
        <v>1</v>
      </c>
      <c r="J274" s="1">
        <f t="shared" si="55"/>
        <v>1</v>
      </c>
      <c r="K274" s="1">
        <f t="shared" si="55"/>
        <v>1</v>
      </c>
      <c r="L274" s="1">
        <f t="shared" si="55"/>
        <v>1</v>
      </c>
      <c r="M274" s="1">
        <f t="shared" si="55"/>
        <v>1</v>
      </c>
      <c r="N274" s="1">
        <f t="shared" si="55"/>
        <v>1</v>
      </c>
      <c r="O274" s="1">
        <f t="shared" si="55"/>
        <v>1</v>
      </c>
      <c r="P274" s="1">
        <f t="shared" si="55"/>
        <v>1</v>
      </c>
      <c r="Q274" s="1">
        <f t="shared" si="55"/>
        <v>1</v>
      </c>
      <c r="R274" s="1">
        <f t="shared" si="55"/>
        <v>1</v>
      </c>
      <c r="S274" s="1">
        <f t="shared" si="55"/>
        <v>1</v>
      </c>
      <c r="T274" s="1">
        <f t="shared" si="55"/>
        <v>1</v>
      </c>
      <c r="U274" s="1">
        <f t="shared" si="55"/>
        <v>1</v>
      </c>
      <c r="V274" s="1">
        <f t="shared" si="55"/>
        <v>1</v>
      </c>
      <c r="W274" s="1">
        <f t="shared" ref="W274:AI280" si="57">$D274</f>
        <v>1</v>
      </c>
      <c r="X274" s="1">
        <f t="shared" si="57"/>
        <v>1</v>
      </c>
      <c r="Y274" s="1">
        <f t="shared" si="57"/>
        <v>1</v>
      </c>
      <c r="Z274" s="1">
        <f t="shared" si="57"/>
        <v>1</v>
      </c>
      <c r="AA274" s="1">
        <f t="shared" si="57"/>
        <v>1</v>
      </c>
      <c r="AB274" s="1">
        <f t="shared" si="57"/>
        <v>1</v>
      </c>
      <c r="AC274" s="1">
        <f t="shared" si="57"/>
        <v>1</v>
      </c>
      <c r="AD274" s="1">
        <f t="shared" si="57"/>
        <v>1</v>
      </c>
      <c r="AE274" s="1">
        <f t="shared" si="57"/>
        <v>1</v>
      </c>
      <c r="AF274" s="1">
        <f t="shared" si="57"/>
        <v>1</v>
      </c>
      <c r="AG274" s="1">
        <f t="shared" si="57"/>
        <v>1</v>
      </c>
      <c r="AH274" s="1">
        <f t="shared" si="57"/>
        <v>1</v>
      </c>
      <c r="AI274" s="1">
        <f t="shared" si="57"/>
        <v>1</v>
      </c>
      <c r="AK274" s="2">
        <f>SUMIFS('IND Balance'!E$5:E$141,'IND Balance'!$C$5:$C$141,'Service shares'!$B274,'IND Balance'!$D$5:$D$141,"*"&amp;'Service shares'!$A274)*F274</f>
        <v>0</v>
      </c>
      <c r="AL274" s="2">
        <f>SUMIFS('IND Balance'!F$5:F$141,'IND Balance'!$C$5:$C$141,'Service shares'!$B274,'IND Balance'!$D$5:$D$141,"*"&amp;'Service shares'!$A274)*G274</f>
        <v>0</v>
      </c>
      <c r="AM274" s="2">
        <f>SUMIFS('IND Balance'!G$5:G$141,'IND Balance'!$C$5:$C$141,'Service shares'!$B274,'IND Balance'!$D$5:$D$141,"*"&amp;'Service shares'!$A274)*H274</f>
        <v>0</v>
      </c>
      <c r="AN274" s="2">
        <f>SUMIFS('IND Balance'!H$5:H$141,'IND Balance'!$C$5:$C$141,'Service shares'!$B274,'IND Balance'!$D$5:$D$141,"*"&amp;'Service shares'!$A274)*I274</f>
        <v>13.944999880799999</v>
      </c>
      <c r="AO274" s="2">
        <f>SUMIFS('IND Balance'!I$5:I$141,'IND Balance'!$C$5:$C$141,'Service shares'!$B274,'IND Balance'!$D$5:$D$141,"*"&amp;'Service shares'!$A274)*J274</f>
        <v>86.325284592000003</v>
      </c>
      <c r="AP274" s="2">
        <f>SUMIFS('IND Balance'!J$5:J$141,'IND Balance'!$C$5:$C$141,'Service shares'!$B274,'IND Balance'!$D$5:$D$141,"*"&amp;'Service shares'!$A274)*K274</f>
        <v>66.825565041600001</v>
      </c>
      <c r="AQ274" s="2">
        <f>SUMIFS('IND Balance'!K$5:K$141,'IND Balance'!$C$5:$C$141,'Service shares'!$B274,'IND Balance'!$D$5:$D$141,"*"&amp;'Service shares'!$A274)*L274</f>
        <v>0</v>
      </c>
      <c r="AR274" s="2">
        <f>SUMIFS('IND Balance'!L$5:L$141,'IND Balance'!$C$5:$C$141,'Service shares'!$B274,'IND Balance'!$D$5:$D$141,"*"&amp;'Service shares'!$A274)*M274</f>
        <v>0</v>
      </c>
      <c r="AS274" s="2">
        <f>SUMIFS('IND Balance'!M$5:M$141,'IND Balance'!$C$5:$C$141,'Service shares'!$B274,'IND Balance'!$D$5:$D$141,"*"&amp;'Service shares'!$A274)*N274</f>
        <v>10.5330007152</v>
      </c>
      <c r="AT274" s="2">
        <f>SUMIFS('IND Balance'!N$5:N$141,'IND Balance'!$C$5:$C$141,'Service shares'!$B274,'IND Balance'!$D$5:$D$141,"*"&amp;'Service shares'!$A274)*O274</f>
        <v>1668.8599998084001</v>
      </c>
      <c r="AU274" s="2">
        <f>SUMIFS('IND Balance'!O$5:O$141,'IND Balance'!$C$5:$C$141,'Service shares'!$B274,'IND Balance'!$D$5:$D$141,"*"&amp;'Service shares'!$A274)*P274</f>
        <v>11.514411755999999</v>
      </c>
      <c r="AV274" s="2">
        <f>SUMIFS('IND Balance'!P$5:P$141,'IND Balance'!$C$5:$C$141,'Service shares'!$B274,'IND Balance'!$D$5:$D$141,"*"&amp;'Service shares'!$A274)*Q274</f>
        <v>33.236442878399998</v>
      </c>
      <c r="AW274" s="2">
        <f>SUMIFS('IND Balance'!Q$5:Q$141,'IND Balance'!$C$5:$C$141,'Service shares'!$B274,'IND Balance'!$D$5:$D$141,"*"&amp;'Service shares'!$A274)*R274</f>
        <v>72.099321123600006</v>
      </c>
      <c r="AX274" s="2">
        <f>SUMIFS('IND Balance'!R$5:R$141,'IND Balance'!$C$5:$C$141,'Service shares'!$B274,'IND Balance'!$D$5:$D$141,"*"&amp;'Service shares'!$A274)*S274</f>
        <v>40.764895430400003</v>
      </c>
      <c r="AY274" s="2">
        <f>SUMIFS('IND Balance'!S$5:S$141,'IND Balance'!$C$5:$C$141,'Service shares'!$B274,'IND Balance'!$D$5:$D$141,"*"&amp;'Service shares'!$A274)*T274</f>
        <v>19.502110213200002</v>
      </c>
      <c r="AZ274" s="2">
        <f>SUMIFS('IND Balance'!T$5:T$141,'IND Balance'!$C$5:$C$141,'Service shares'!$B274,'IND Balance'!$D$5:$D$141,"*"&amp;'Service shares'!$A274)*U274</f>
        <v>2.6495703252</v>
      </c>
      <c r="BA274" s="2">
        <f>SUMIFS('IND Balance'!U$5:U$141,'IND Balance'!$C$5:$C$141,'Service shares'!$B274,'IND Balance'!$D$5:$D$141,"*"&amp;'Service shares'!$A274)*V274</f>
        <v>54.6343738128</v>
      </c>
      <c r="BB274" s="2">
        <f>SUMIFS('IND Balance'!V$5:V$141,'IND Balance'!$C$5:$C$141,'Service shares'!$B274,'IND Balance'!$D$5:$D$141,"*"&amp;'Service shares'!$A274)*W274</f>
        <v>40.393861214399998</v>
      </c>
      <c r="BC274" s="2">
        <f>SUMIFS('IND Balance'!W$5:W$141,'IND Balance'!$C$5:$C$141,'Service shares'!$B274,'IND Balance'!$D$5:$D$141,"*"&amp;'Service shares'!$A274)*X274</f>
        <v>105.1720015068</v>
      </c>
      <c r="BD274" s="2">
        <f>SUMIFS('IND Balance'!X$5:X$141,'IND Balance'!$C$5:$C$141,'Service shares'!$B274,'IND Balance'!$D$5:$D$141,"*"&amp;'Service shares'!$A274)*Y274</f>
        <v>0</v>
      </c>
      <c r="BE274" s="2">
        <f>SUMIFS('IND Balance'!Y$5:Y$141,'IND Balance'!$C$5:$C$141,'Service shares'!$B274,'IND Balance'!$D$5:$D$141,"*"&amp;'Service shares'!$A274)*Z274</f>
        <v>0</v>
      </c>
      <c r="BF274" s="2">
        <f>SUMIFS('IND Balance'!Z$5:Z$141,'IND Balance'!$C$5:$C$141,'Service shares'!$B274,'IND Balance'!$D$5:$D$141,"*"&amp;'Service shares'!$A274)*AA274</f>
        <v>0</v>
      </c>
      <c r="BG274" s="2">
        <f>SUMIFS('IND Balance'!AA$5:AA$141,'IND Balance'!$C$5:$C$141,'Service shares'!$B274,'IND Balance'!$D$5:$D$141,"*"&amp;'Service shares'!$A274)*AB274</f>
        <v>0</v>
      </c>
      <c r="BH274" s="2">
        <f>SUMIFS('IND Balance'!AB$5:AB$141,'IND Balance'!$C$5:$C$141,'Service shares'!$B274,'IND Balance'!$D$5:$D$141,"*"&amp;'Service shares'!$A274)*AC274</f>
        <v>0.33599907359999998</v>
      </c>
      <c r="BI274" s="2">
        <f>SUMIFS('IND Balance'!AC$5:AC$141,'IND Balance'!$C$5:$C$141,'Service shares'!$B274,'IND Balance'!$D$5:$D$141,"*"&amp;'Service shares'!$A274)*AD274</f>
        <v>518.9952213972</v>
      </c>
      <c r="BJ274" s="2">
        <f>SUMIFS('IND Balance'!AD$5:AD$141,'IND Balance'!$C$5:$C$141,'Service shares'!$B274,'IND Balance'!$D$5:$D$141,"*"&amp;'Service shares'!$A274)*AE274</f>
        <v>0</v>
      </c>
      <c r="BK274" s="2">
        <f>SUMIFS('IND Balance'!AE$5:AE$141,'IND Balance'!$C$5:$C$141,'Service shares'!$B274,'IND Balance'!$D$5:$D$141,"*"&amp;'Service shares'!$A274)*AF274</f>
        <v>0</v>
      </c>
      <c r="BL274" s="2">
        <f>SUMIFS('IND Balance'!AF$5:AF$141,'IND Balance'!$C$5:$C$141,'Service shares'!$B274,'IND Balance'!$D$5:$D$141,"*"&amp;'Service shares'!$A274)*AG274</f>
        <v>9.6634609703999992</v>
      </c>
      <c r="BM274" s="2">
        <f>SUMIFS('IND Balance'!AG$5:AG$141,'IND Balance'!$C$5:$C$141,'Service shares'!$B274,'IND Balance'!$D$5:$D$141,"*"&amp;'Service shares'!$A274)*AH274</f>
        <v>122.317403868</v>
      </c>
      <c r="BN274" s="2">
        <f>SUMIFS('IND Balance'!AH$5:AH$141,'IND Balance'!$C$5:$C$141,'Service shares'!$B274,'IND Balance'!$D$5:$D$141,"*"&amp;'Service shares'!$A274)*AI274</f>
        <v>0</v>
      </c>
    </row>
    <row r="275" spans="1:66" x14ac:dyDescent="0.45">
      <c r="A275" t="s">
        <v>26</v>
      </c>
      <c r="B275" t="s">
        <v>129</v>
      </c>
      <c r="C275" t="s">
        <v>173</v>
      </c>
      <c r="D275" s="1">
        <v>1</v>
      </c>
      <c r="F275" s="1">
        <f t="shared" si="56"/>
        <v>1</v>
      </c>
      <c r="G275" s="1">
        <f t="shared" si="55"/>
        <v>1</v>
      </c>
      <c r="H275" s="1">
        <f t="shared" si="55"/>
        <v>1</v>
      </c>
      <c r="I275" s="1">
        <f t="shared" si="55"/>
        <v>1</v>
      </c>
      <c r="J275" s="1">
        <f t="shared" si="55"/>
        <v>1</v>
      </c>
      <c r="K275" s="1">
        <f t="shared" si="55"/>
        <v>1</v>
      </c>
      <c r="L275" s="1">
        <f t="shared" si="55"/>
        <v>1</v>
      </c>
      <c r="M275" s="1">
        <f t="shared" si="55"/>
        <v>1</v>
      </c>
      <c r="N275" s="1">
        <f t="shared" si="55"/>
        <v>1</v>
      </c>
      <c r="O275" s="1">
        <f t="shared" si="55"/>
        <v>1</v>
      </c>
      <c r="P275" s="1">
        <f t="shared" si="55"/>
        <v>1</v>
      </c>
      <c r="Q275" s="1">
        <f t="shared" si="55"/>
        <v>1</v>
      </c>
      <c r="R275" s="1">
        <f t="shared" si="55"/>
        <v>1</v>
      </c>
      <c r="S275" s="1">
        <f t="shared" si="55"/>
        <v>1</v>
      </c>
      <c r="T275" s="1">
        <f t="shared" si="55"/>
        <v>1</v>
      </c>
      <c r="U275" s="1">
        <f t="shared" si="55"/>
        <v>1</v>
      </c>
      <c r="V275" s="1">
        <f t="shared" si="55"/>
        <v>1</v>
      </c>
      <c r="W275" s="1">
        <f t="shared" si="57"/>
        <v>1</v>
      </c>
      <c r="X275" s="1">
        <f t="shared" si="57"/>
        <v>1</v>
      </c>
      <c r="Y275" s="1">
        <f t="shared" si="57"/>
        <v>1</v>
      </c>
      <c r="Z275" s="1">
        <f t="shared" si="57"/>
        <v>1</v>
      </c>
      <c r="AA275" s="1">
        <f t="shared" si="57"/>
        <v>1</v>
      </c>
      <c r="AB275" s="1">
        <f t="shared" si="57"/>
        <v>1</v>
      </c>
      <c r="AC275" s="1">
        <f t="shared" si="57"/>
        <v>1</v>
      </c>
      <c r="AD275" s="1">
        <f t="shared" si="57"/>
        <v>1</v>
      </c>
      <c r="AE275" s="1">
        <f t="shared" si="57"/>
        <v>1</v>
      </c>
      <c r="AF275" s="1">
        <f t="shared" si="57"/>
        <v>1</v>
      </c>
      <c r="AG275" s="1">
        <f t="shared" si="57"/>
        <v>1</v>
      </c>
      <c r="AH275" s="1">
        <f t="shared" si="57"/>
        <v>1</v>
      </c>
      <c r="AI275" s="1">
        <f t="shared" si="57"/>
        <v>1</v>
      </c>
      <c r="AK275" s="2">
        <f>SUMIFS('IND Balance'!E$5:E$141,'IND Balance'!$C$5:$C$141,'Service shares'!$B275,'IND Balance'!$D$5:$D$141,"*"&amp;'Service shares'!$A275)*F275</f>
        <v>0</v>
      </c>
      <c r="AL275" s="2">
        <f>SUMIFS('IND Balance'!F$5:F$141,'IND Balance'!$C$5:$C$141,'Service shares'!$B275,'IND Balance'!$D$5:$D$141,"*"&amp;'Service shares'!$A275)*G275</f>
        <v>0</v>
      </c>
      <c r="AM275" s="2">
        <f>SUMIFS('IND Balance'!G$5:G$141,'IND Balance'!$C$5:$C$141,'Service shares'!$B275,'IND Balance'!$D$5:$D$141,"*"&amp;'Service shares'!$A275)*H275</f>
        <v>0</v>
      </c>
      <c r="AN275" s="2">
        <f>SUMIFS('IND Balance'!H$5:H$141,'IND Balance'!$C$5:$C$141,'Service shares'!$B275,'IND Balance'!$D$5:$D$141,"*"&amp;'Service shares'!$A275)*I275</f>
        <v>2.0941787448000002</v>
      </c>
      <c r="AO275" s="2">
        <f>SUMIFS('IND Balance'!I$5:I$141,'IND Balance'!$C$5:$C$141,'Service shares'!$B275,'IND Balance'!$D$5:$D$141,"*"&amp;'Service shares'!$A275)*J275</f>
        <v>0.46421982360000003</v>
      </c>
      <c r="AP275" s="2">
        <f>SUMIFS('IND Balance'!J$5:J$141,'IND Balance'!$C$5:$C$141,'Service shares'!$B275,'IND Balance'!$D$5:$D$141,"*"&amp;'Service shares'!$A275)*K275</f>
        <v>1.7739345996</v>
      </c>
      <c r="AQ275" s="2">
        <f>SUMIFS('IND Balance'!K$5:K$141,'IND Balance'!$C$5:$C$141,'Service shares'!$B275,'IND Balance'!$D$5:$D$141,"*"&amp;'Service shares'!$A275)*L275</f>
        <v>0</v>
      </c>
      <c r="AR275" s="2">
        <f>SUMIFS('IND Balance'!L$5:L$141,'IND Balance'!$C$5:$C$141,'Service shares'!$B275,'IND Balance'!$D$5:$D$141,"*"&amp;'Service shares'!$A275)*M275</f>
        <v>0</v>
      </c>
      <c r="AS275" s="2">
        <f>SUMIFS('IND Balance'!M$5:M$141,'IND Balance'!$C$5:$C$141,'Service shares'!$B275,'IND Balance'!$D$5:$D$141,"*"&amp;'Service shares'!$A275)*N275</f>
        <v>0</v>
      </c>
      <c r="AT275" s="2">
        <f>SUMIFS('IND Balance'!N$5:N$141,'IND Balance'!$C$5:$C$141,'Service shares'!$B275,'IND Balance'!$D$5:$D$141,"*"&amp;'Service shares'!$A275)*O275</f>
        <v>85.588298935200001</v>
      </c>
      <c r="AU275" s="2">
        <f>SUMIFS('IND Balance'!O$5:O$141,'IND Balance'!$C$5:$C$141,'Service shares'!$B275,'IND Balance'!$D$5:$D$141,"*"&amp;'Service shares'!$A275)*P275</f>
        <v>5.1238435212000004</v>
      </c>
      <c r="AV275" s="2">
        <f>SUMIFS('IND Balance'!P$5:P$141,'IND Balance'!$C$5:$C$141,'Service shares'!$B275,'IND Balance'!$D$5:$D$141,"*"&amp;'Service shares'!$A275)*Q275</f>
        <v>10.8883260576</v>
      </c>
      <c r="AW275" s="2">
        <f>SUMIFS('IND Balance'!Q$5:Q$141,'IND Balance'!$C$5:$C$141,'Service shares'!$B275,'IND Balance'!$D$5:$D$141,"*"&amp;'Service shares'!$A275)*R275</f>
        <v>7.4039371199999995E-2</v>
      </c>
      <c r="AX275" s="2">
        <f>SUMIFS('IND Balance'!R$5:R$141,'IND Balance'!$C$5:$C$141,'Service shares'!$B275,'IND Balance'!$D$5:$D$141,"*"&amp;'Service shares'!$A275)*S275</f>
        <v>7.3834720416000001</v>
      </c>
      <c r="AY275" s="2">
        <f>SUMIFS('IND Balance'!S$5:S$141,'IND Balance'!$C$5:$C$141,'Service shares'!$B275,'IND Balance'!$D$5:$D$141,"*"&amp;'Service shares'!$A275)*T275</f>
        <v>2.358173232</v>
      </c>
      <c r="AZ275" s="2">
        <f>SUMIFS('IND Balance'!T$5:T$141,'IND Balance'!$C$5:$C$141,'Service shares'!$B275,'IND Balance'!$D$5:$D$141,"*"&amp;'Service shares'!$A275)*U275</f>
        <v>4.8491517599999999E-2</v>
      </c>
      <c r="BA275" s="2">
        <f>SUMIFS('IND Balance'!U$5:U$141,'IND Balance'!$C$5:$C$141,'Service shares'!$B275,'IND Balance'!$D$5:$D$141,"*"&amp;'Service shares'!$A275)*V275</f>
        <v>10.030471671600001</v>
      </c>
      <c r="BB275" s="2">
        <f>SUMIFS('IND Balance'!V$5:V$141,'IND Balance'!$C$5:$C$141,'Service shares'!$B275,'IND Balance'!$D$5:$D$141,"*"&amp;'Service shares'!$A275)*W275</f>
        <v>1.2070460664</v>
      </c>
      <c r="BC275" s="2">
        <f>SUMIFS('IND Balance'!W$5:W$141,'IND Balance'!$C$5:$C$141,'Service shares'!$B275,'IND Balance'!$D$5:$D$141,"*"&amp;'Service shares'!$A275)*X275</f>
        <v>22.304000509200002</v>
      </c>
      <c r="BD275" s="2">
        <f>SUMIFS('IND Balance'!X$5:X$141,'IND Balance'!$C$5:$C$141,'Service shares'!$B275,'IND Balance'!$D$5:$D$141,"*"&amp;'Service shares'!$A275)*Y275</f>
        <v>0</v>
      </c>
      <c r="BE275" s="2">
        <f>SUMIFS('IND Balance'!Y$5:Y$141,'IND Balance'!$C$5:$C$141,'Service shares'!$B275,'IND Balance'!$D$5:$D$141,"*"&amp;'Service shares'!$A275)*Z275</f>
        <v>0</v>
      </c>
      <c r="BF275" s="2">
        <f>SUMIFS('IND Balance'!Z$5:Z$141,'IND Balance'!$C$5:$C$141,'Service shares'!$B275,'IND Balance'!$D$5:$D$141,"*"&amp;'Service shares'!$A275)*AA275</f>
        <v>0</v>
      </c>
      <c r="BG275" s="2">
        <f>SUMIFS('IND Balance'!AA$5:AA$141,'IND Balance'!$C$5:$C$141,'Service shares'!$B275,'IND Balance'!$D$5:$D$141,"*"&amp;'Service shares'!$A275)*AB275</f>
        <v>0</v>
      </c>
      <c r="BH275" s="2">
        <f>SUMIFS('IND Balance'!AB$5:AB$141,'IND Balance'!$C$5:$C$141,'Service shares'!$B275,'IND Balance'!$D$5:$D$141,"*"&amp;'Service shares'!$A275)*AC275</f>
        <v>0.23599735560000001</v>
      </c>
      <c r="BI275" s="2">
        <f>SUMIFS('IND Balance'!AC$5:AC$141,'IND Balance'!$C$5:$C$141,'Service shares'!$B275,'IND Balance'!$D$5:$D$141,"*"&amp;'Service shares'!$A275)*AD275</f>
        <v>153.53868129119999</v>
      </c>
      <c r="BJ275" s="2">
        <f>SUMIFS('IND Balance'!AD$5:AD$141,'IND Balance'!$C$5:$C$141,'Service shares'!$B275,'IND Balance'!$D$5:$D$141,"*"&amp;'Service shares'!$A275)*AE275</f>
        <v>0</v>
      </c>
      <c r="BK275" s="2">
        <f>SUMIFS('IND Balance'!AE$5:AE$141,'IND Balance'!$C$5:$C$141,'Service shares'!$B275,'IND Balance'!$D$5:$D$141,"*"&amp;'Service shares'!$A275)*AF275</f>
        <v>0</v>
      </c>
      <c r="BL275" s="2">
        <f>SUMIFS('IND Balance'!AF$5:AF$141,'IND Balance'!$C$5:$C$141,'Service shares'!$B275,'IND Balance'!$D$5:$D$141,"*"&amp;'Service shares'!$A275)*AG275</f>
        <v>3.2991984000000002E-2</v>
      </c>
      <c r="BM275" s="2">
        <f>SUMIFS('IND Balance'!AG$5:AG$141,'IND Balance'!$C$5:$C$141,'Service shares'!$B275,'IND Balance'!$D$5:$D$141,"*"&amp;'Service shares'!$A275)*AH275</f>
        <v>8.4449472587999992</v>
      </c>
      <c r="BN275" s="2">
        <f>SUMIFS('IND Balance'!AH$5:AH$141,'IND Balance'!$C$5:$C$141,'Service shares'!$B275,'IND Balance'!$D$5:$D$141,"*"&amp;'Service shares'!$A275)*AI275</f>
        <v>0</v>
      </c>
    </row>
    <row r="276" spans="1:66" x14ac:dyDescent="0.45">
      <c r="A276" t="s">
        <v>26</v>
      </c>
      <c r="B276" t="s">
        <v>49</v>
      </c>
      <c r="C276" t="s">
        <v>173</v>
      </c>
      <c r="D276" s="1">
        <v>1</v>
      </c>
      <c r="F276" s="1">
        <f t="shared" si="56"/>
        <v>1</v>
      </c>
      <c r="G276" s="1">
        <f t="shared" si="55"/>
        <v>1</v>
      </c>
      <c r="H276" s="1">
        <f t="shared" si="55"/>
        <v>1</v>
      </c>
      <c r="I276" s="1">
        <f t="shared" si="55"/>
        <v>1</v>
      </c>
      <c r="J276" s="1">
        <f t="shared" si="55"/>
        <v>1</v>
      </c>
      <c r="K276" s="1">
        <f t="shared" si="55"/>
        <v>1</v>
      </c>
      <c r="L276" s="1">
        <f t="shared" si="55"/>
        <v>1</v>
      </c>
      <c r="M276" s="1">
        <f t="shared" si="55"/>
        <v>1</v>
      </c>
      <c r="N276" s="1">
        <f t="shared" si="55"/>
        <v>1</v>
      </c>
      <c r="O276" s="1">
        <f t="shared" si="55"/>
        <v>1</v>
      </c>
      <c r="P276" s="1">
        <f t="shared" si="55"/>
        <v>1</v>
      </c>
      <c r="Q276" s="1">
        <f t="shared" si="55"/>
        <v>1</v>
      </c>
      <c r="R276" s="1">
        <f t="shared" si="55"/>
        <v>1</v>
      </c>
      <c r="S276" s="1">
        <f t="shared" si="55"/>
        <v>1</v>
      </c>
      <c r="T276" s="1">
        <f t="shared" si="55"/>
        <v>1</v>
      </c>
      <c r="U276" s="1">
        <f t="shared" si="55"/>
        <v>1</v>
      </c>
      <c r="V276" s="1">
        <f t="shared" si="55"/>
        <v>1</v>
      </c>
      <c r="W276" s="1">
        <f t="shared" si="57"/>
        <v>1</v>
      </c>
      <c r="X276" s="1">
        <f t="shared" si="57"/>
        <v>1</v>
      </c>
      <c r="Y276" s="1">
        <f t="shared" si="57"/>
        <v>1</v>
      </c>
      <c r="Z276" s="1">
        <f t="shared" si="57"/>
        <v>1</v>
      </c>
      <c r="AA276" s="1">
        <f t="shared" si="57"/>
        <v>1</v>
      </c>
      <c r="AB276" s="1">
        <f t="shared" si="57"/>
        <v>1</v>
      </c>
      <c r="AC276" s="1">
        <f t="shared" si="57"/>
        <v>1</v>
      </c>
      <c r="AD276" s="1">
        <f t="shared" si="57"/>
        <v>1</v>
      </c>
      <c r="AE276" s="1">
        <f t="shared" si="57"/>
        <v>1</v>
      </c>
      <c r="AF276" s="1">
        <f t="shared" si="57"/>
        <v>1</v>
      </c>
      <c r="AG276" s="1">
        <f t="shared" si="57"/>
        <v>1</v>
      </c>
      <c r="AH276" s="1">
        <f t="shared" si="57"/>
        <v>1</v>
      </c>
      <c r="AI276" s="1">
        <f t="shared" si="57"/>
        <v>1</v>
      </c>
      <c r="AK276" s="2">
        <f>SUMIFS('IND Balance'!E$5:E$141,'IND Balance'!$C$5:$C$141,'Service shares'!$B276,'IND Balance'!$D$5:$D$141,"*"&amp;'Service shares'!$A276)*F276</f>
        <v>0</v>
      </c>
      <c r="AL276" s="2">
        <f>SUMIFS('IND Balance'!F$5:F$141,'IND Balance'!$C$5:$C$141,'Service shares'!$B276,'IND Balance'!$D$5:$D$141,"*"&amp;'Service shares'!$A276)*G276</f>
        <v>0</v>
      </c>
      <c r="AM276" s="2">
        <f>SUMIFS('IND Balance'!G$5:G$141,'IND Balance'!$C$5:$C$141,'Service shares'!$B276,'IND Balance'!$D$5:$D$141,"*"&amp;'Service shares'!$A276)*H276</f>
        <v>0</v>
      </c>
      <c r="AN276" s="2">
        <f>SUMIFS('IND Balance'!H$5:H$141,'IND Balance'!$C$5:$C$141,'Service shares'!$B276,'IND Balance'!$D$5:$D$141,"*"&amp;'Service shares'!$A276)*I276</f>
        <v>2.1929453568000001</v>
      </c>
      <c r="AO276" s="2">
        <f>SUMIFS('IND Balance'!I$5:I$141,'IND Balance'!$C$5:$C$141,'Service shares'!$B276,'IND Balance'!$D$5:$D$141,"*"&amp;'Service shares'!$A276)*J276</f>
        <v>0.1190767788</v>
      </c>
      <c r="AP276" s="2">
        <f>SUMIFS('IND Balance'!J$5:J$141,'IND Balance'!$C$5:$C$141,'Service shares'!$B276,'IND Balance'!$D$5:$D$141,"*"&amp;'Service shares'!$A276)*K276</f>
        <v>5.8615200000000001E-5</v>
      </c>
      <c r="AQ276" s="2">
        <f>SUMIFS('IND Balance'!K$5:K$141,'IND Balance'!$C$5:$C$141,'Service shares'!$B276,'IND Balance'!$D$5:$D$141,"*"&amp;'Service shares'!$A276)*L276</f>
        <v>0</v>
      </c>
      <c r="AR276" s="2">
        <f>SUMIFS('IND Balance'!L$5:L$141,'IND Balance'!$C$5:$C$141,'Service shares'!$B276,'IND Balance'!$D$5:$D$141,"*"&amp;'Service shares'!$A276)*M276</f>
        <v>0</v>
      </c>
      <c r="AS276" s="2">
        <f>SUMIFS('IND Balance'!M$5:M$141,'IND Balance'!$C$5:$C$141,'Service shares'!$B276,'IND Balance'!$D$5:$D$141,"*"&amp;'Service shares'!$A276)*N276</f>
        <v>0</v>
      </c>
      <c r="AT276" s="2">
        <f>SUMIFS('IND Balance'!N$5:N$141,'IND Balance'!$C$5:$C$141,'Service shares'!$B276,'IND Balance'!$D$5:$D$141,"*"&amp;'Service shares'!$A276)*O276</f>
        <v>25.186202002800002</v>
      </c>
      <c r="AU276" s="2">
        <f>SUMIFS('IND Balance'!O$5:O$141,'IND Balance'!$C$5:$C$141,'Service shares'!$B276,'IND Balance'!$D$5:$D$141,"*"&amp;'Service shares'!$A276)*P276</f>
        <v>0.837611208</v>
      </c>
      <c r="AV276" s="2">
        <f>SUMIFS('IND Balance'!P$5:P$141,'IND Balance'!$C$5:$C$141,'Service shares'!$B276,'IND Balance'!$D$5:$D$141,"*"&amp;'Service shares'!$A276)*Q276</f>
        <v>2.1158579951999998</v>
      </c>
      <c r="AW276" s="2">
        <f>SUMIFS('IND Balance'!Q$5:Q$141,'IND Balance'!$C$5:$C$141,'Service shares'!$B276,'IND Balance'!$D$5:$D$141,"*"&amp;'Service shares'!$A276)*R276</f>
        <v>0.33419874960000001</v>
      </c>
      <c r="AX276" s="2">
        <f>SUMIFS('IND Balance'!R$5:R$141,'IND Balance'!$C$5:$C$141,'Service shares'!$B276,'IND Balance'!$D$5:$D$141,"*"&amp;'Service shares'!$A276)*S276</f>
        <v>6.6554335764000001</v>
      </c>
      <c r="AY276" s="2">
        <f>SUMIFS('IND Balance'!S$5:S$141,'IND Balance'!$C$5:$C$141,'Service shares'!$B276,'IND Balance'!$D$5:$D$141,"*"&amp;'Service shares'!$A276)*T276</f>
        <v>0.13563138599999999</v>
      </c>
      <c r="AZ276" s="2">
        <f>SUMIFS('IND Balance'!T$5:T$141,'IND Balance'!$C$5:$C$141,'Service shares'!$B276,'IND Balance'!$D$5:$D$141,"*"&amp;'Service shares'!$A276)*U276</f>
        <v>0.29561320079999998</v>
      </c>
      <c r="BA276" s="2">
        <f>SUMIFS('IND Balance'!U$5:U$141,'IND Balance'!$C$5:$C$141,'Service shares'!$B276,'IND Balance'!$D$5:$D$141,"*"&amp;'Service shares'!$A276)*V276</f>
        <v>5.4450422567999999</v>
      </c>
      <c r="BB276" s="2">
        <f>SUMIFS('IND Balance'!V$5:V$141,'IND Balance'!$C$5:$C$141,'Service shares'!$B276,'IND Balance'!$D$5:$D$141,"*"&amp;'Service shares'!$A276)*W276</f>
        <v>0.43840401480000002</v>
      </c>
      <c r="BC276" s="2">
        <f>SUMIFS('IND Balance'!W$5:W$141,'IND Balance'!$C$5:$C$141,'Service shares'!$B276,'IND Balance'!$D$5:$D$141,"*"&amp;'Service shares'!$A276)*X276</f>
        <v>0.88899999119999995</v>
      </c>
      <c r="BD276" s="2">
        <f>SUMIFS('IND Balance'!X$5:X$141,'IND Balance'!$C$5:$C$141,'Service shares'!$B276,'IND Balance'!$D$5:$D$141,"*"&amp;'Service shares'!$A276)*Y276</f>
        <v>0</v>
      </c>
      <c r="BE276" s="2">
        <f>SUMIFS('IND Balance'!Y$5:Y$141,'IND Balance'!$C$5:$C$141,'Service shares'!$B276,'IND Balance'!$D$5:$D$141,"*"&amp;'Service shares'!$A276)*Z276</f>
        <v>0</v>
      </c>
      <c r="BF276" s="2">
        <f>SUMIFS('IND Balance'!Z$5:Z$141,'IND Balance'!$C$5:$C$141,'Service shares'!$B276,'IND Balance'!$D$5:$D$141,"*"&amp;'Service shares'!$A276)*AA276</f>
        <v>0</v>
      </c>
      <c r="BG276" s="2">
        <f>SUMIFS('IND Balance'!AA$5:AA$141,'IND Balance'!$C$5:$C$141,'Service shares'!$B276,'IND Balance'!$D$5:$D$141,"*"&amp;'Service shares'!$A276)*AB276</f>
        <v>0</v>
      </c>
      <c r="BH276" s="2">
        <f>SUMIFS('IND Balance'!AB$5:AB$141,'IND Balance'!$C$5:$C$141,'Service shares'!$B276,'IND Balance'!$D$5:$D$141,"*"&amp;'Service shares'!$A276)*AC276</f>
        <v>3.59981064E-2</v>
      </c>
      <c r="BI276" s="2">
        <f>SUMIFS('IND Balance'!AC$5:AC$141,'IND Balance'!$C$5:$C$141,'Service shares'!$B276,'IND Balance'!$D$5:$D$141,"*"&amp;'Service shares'!$A276)*AD276</f>
        <v>88.621254536400002</v>
      </c>
      <c r="BJ276" s="2">
        <f>SUMIFS('IND Balance'!AD$5:AD$141,'IND Balance'!$C$5:$C$141,'Service shares'!$B276,'IND Balance'!$D$5:$D$141,"*"&amp;'Service shares'!$A276)*AE276</f>
        <v>0</v>
      </c>
      <c r="BK276" s="2">
        <f>SUMIFS('IND Balance'!AE$5:AE$141,'IND Balance'!$C$5:$C$141,'Service shares'!$B276,'IND Balance'!$D$5:$D$141,"*"&amp;'Service shares'!$A276)*AF276</f>
        <v>0</v>
      </c>
      <c r="BL276" s="2">
        <f>SUMIFS('IND Balance'!AF$5:AF$141,'IND Balance'!$C$5:$C$141,'Service shares'!$B276,'IND Balance'!$D$5:$D$141,"*"&amp;'Service shares'!$A276)*AG276</f>
        <v>0</v>
      </c>
      <c r="BM276" s="2">
        <f>SUMIFS('IND Balance'!AG$5:AG$141,'IND Balance'!$C$5:$C$141,'Service shares'!$B276,'IND Balance'!$D$5:$D$141,"*"&amp;'Service shares'!$A276)*AH276</f>
        <v>0.1492426728</v>
      </c>
      <c r="BN276" s="2">
        <f>SUMIFS('IND Balance'!AH$5:AH$141,'IND Balance'!$C$5:$C$141,'Service shares'!$B276,'IND Balance'!$D$5:$D$141,"*"&amp;'Service shares'!$A276)*AI276</f>
        <v>0</v>
      </c>
    </row>
    <row r="277" spans="1:66" x14ac:dyDescent="0.45">
      <c r="A277" t="s">
        <v>26</v>
      </c>
      <c r="B277" t="s">
        <v>51</v>
      </c>
      <c r="C277" t="s">
        <v>173</v>
      </c>
      <c r="D277" s="1">
        <v>1</v>
      </c>
      <c r="F277" s="1">
        <f t="shared" si="56"/>
        <v>1</v>
      </c>
      <c r="G277" s="1">
        <f t="shared" si="56"/>
        <v>1</v>
      </c>
      <c r="H277" s="1">
        <f t="shared" si="56"/>
        <v>1</v>
      </c>
      <c r="I277" s="1">
        <f t="shared" si="56"/>
        <v>1</v>
      </c>
      <c r="J277" s="1">
        <f t="shared" si="56"/>
        <v>1</v>
      </c>
      <c r="K277" s="1">
        <f t="shared" si="56"/>
        <v>1</v>
      </c>
      <c r="L277" s="1">
        <f t="shared" si="56"/>
        <v>1</v>
      </c>
      <c r="M277" s="1">
        <f t="shared" si="56"/>
        <v>1</v>
      </c>
      <c r="N277" s="1">
        <f t="shared" si="56"/>
        <v>1</v>
      </c>
      <c r="O277" s="1">
        <f t="shared" si="56"/>
        <v>1</v>
      </c>
      <c r="P277" s="1">
        <f t="shared" si="56"/>
        <v>1</v>
      </c>
      <c r="Q277" s="1">
        <f t="shared" si="56"/>
        <v>1</v>
      </c>
      <c r="R277" s="1">
        <f t="shared" si="56"/>
        <v>1</v>
      </c>
      <c r="S277" s="1">
        <f t="shared" si="56"/>
        <v>1</v>
      </c>
      <c r="T277" s="1">
        <f t="shared" si="56"/>
        <v>1</v>
      </c>
      <c r="U277" s="1">
        <f t="shared" si="56"/>
        <v>1</v>
      </c>
      <c r="V277" s="1">
        <f t="shared" ref="G277:W280" si="58">$D277</f>
        <v>1</v>
      </c>
      <c r="W277" s="1">
        <f t="shared" si="58"/>
        <v>1</v>
      </c>
      <c r="X277" s="1">
        <f t="shared" si="57"/>
        <v>1</v>
      </c>
      <c r="Y277" s="1">
        <f t="shared" si="57"/>
        <v>1</v>
      </c>
      <c r="Z277" s="1">
        <f t="shared" si="57"/>
        <v>1</v>
      </c>
      <c r="AA277" s="1">
        <f t="shared" si="57"/>
        <v>1</v>
      </c>
      <c r="AB277" s="1">
        <f t="shared" si="57"/>
        <v>1</v>
      </c>
      <c r="AC277" s="1">
        <f t="shared" si="57"/>
        <v>1</v>
      </c>
      <c r="AD277" s="1">
        <f t="shared" si="57"/>
        <v>1</v>
      </c>
      <c r="AE277" s="1">
        <f t="shared" si="57"/>
        <v>1</v>
      </c>
      <c r="AF277" s="1">
        <f t="shared" si="57"/>
        <v>1</v>
      </c>
      <c r="AG277" s="1">
        <f t="shared" si="57"/>
        <v>1</v>
      </c>
      <c r="AH277" s="1">
        <f t="shared" si="57"/>
        <v>1</v>
      </c>
      <c r="AI277" s="1">
        <f t="shared" si="57"/>
        <v>1</v>
      </c>
      <c r="AK277" s="2">
        <f>SUMIFS('IND Balance'!E$5:E$141,'IND Balance'!$C$5:$C$141,'Service shares'!$B277,'IND Balance'!$D$5:$D$141,"*"&amp;'Service shares'!$A277)*F277</f>
        <v>0</v>
      </c>
      <c r="AL277" s="2">
        <f>SUMIFS('IND Balance'!F$5:F$141,'IND Balance'!$C$5:$C$141,'Service shares'!$B277,'IND Balance'!$D$5:$D$141,"*"&amp;'Service shares'!$A277)*G277</f>
        <v>0</v>
      </c>
      <c r="AM277" s="2">
        <f>SUMIFS('IND Balance'!G$5:G$141,'IND Balance'!$C$5:$C$141,'Service shares'!$B277,'IND Balance'!$D$5:$D$141,"*"&amp;'Service shares'!$A277)*H277</f>
        <v>0</v>
      </c>
      <c r="AN277" s="2">
        <f>SUMIFS('IND Balance'!H$5:H$141,'IND Balance'!$C$5:$C$141,'Service shares'!$B277,'IND Balance'!$D$5:$D$141,"*"&amp;'Service shares'!$A277)*I277</f>
        <v>0.72604973520000005</v>
      </c>
      <c r="AO277" s="2">
        <f>SUMIFS('IND Balance'!I$5:I$141,'IND Balance'!$C$5:$C$141,'Service shares'!$B277,'IND Balance'!$D$5:$D$141,"*"&amp;'Service shares'!$A277)*J277</f>
        <v>11.3157104148</v>
      </c>
      <c r="AP277" s="2">
        <f>SUMIFS('IND Balance'!J$5:J$141,'IND Balance'!$C$5:$C$141,'Service shares'!$B277,'IND Balance'!$D$5:$D$141,"*"&amp;'Service shares'!$A277)*K277</f>
        <v>0.231969654</v>
      </c>
      <c r="AQ277" s="2">
        <f>SUMIFS('IND Balance'!K$5:K$141,'IND Balance'!$C$5:$C$141,'Service shares'!$B277,'IND Balance'!$D$5:$D$141,"*"&amp;'Service shares'!$A277)*L277</f>
        <v>0</v>
      </c>
      <c r="AR277" s="2">
        <f>SUMIFS('IND Balance'!L$5:L$141,'IND Balance'!$C$5:$C$141,'Service shares'!$B277,'IND Balance'!$D$5:$D$141,"*"&amp;'Service shares'!$A277)*M277</f>
        <v>0</v>
      </c>
      <c r="AS277" s="2">
        <f>SUMIFS('IND Balance'!M$5:M$141,'IND Balance'!$C$5:$C$141,'Service shares'!$B277,'IND Balance'!$D$5:$D$141,"*"&amp;'Service shares'!$A277)*N277</f>
        <v>4.6140001379999998</v>
      </c>
      <c r="AT277" s="2">
        <f>SUMIFS('IND Balance'!N$5:N$141,'IND Balance'!$C$5:$C$141,'Service shares'!$B277,'IND Balance'!$D$5:$D$141,"*"&amp;'Service shares'!$A277)*O277</f>
        <v>219.04849837800001</v>
      </c>
      <c r="AU277" s="2">
        <f>SUMIFS('IND Balance'!O$5:O$141,'IND Balance'!$C$5:$C$141,'Service shares'!$B277,'IND Balance'!$D$5:$D$141,"*"&amp;'Service shares'!$A277)*P277</f>
        <v>13.068099741599999</v>
      </c>
      <c r="AV277" s="2">
        <f>SUMIFS('IND Balance'!P$5:P$141,'IND Balance'!$C$5:$C$141,'Service shares'!$B277,'IND Balance'!$D$5:$D$141,"*"&amp;'Service shares'!$A277)*Q277</f>
        <v>5.9627693843999996</v>
      </c>
      <c r="AW277" s="2">
        <f>SUMIFS('IND Balance'!Q$5:Q$141,'IND Balance'!$C$5:$C$141,'Service shares'!$B277,'IND Balance'!$D$5:$D$141,"*"&amp;'Service shares'!$A277)*R277</f>
        <v>2.9553867575999999</v>
      </c>
      <c r="AX277" s="2">
        <f>SUMIFS('IND Balance'!R$5:R$141,'IND Balance'!$C$5:$C$141,'Service shares'!$B277,'IND Balance'!$D$5:$D$141,"*"&amp;'Service shares'!$A277)*S277</f>
        <v>27.561549488400001</v>
      </c>
      <c r="AY277" s="2">
        <f>SUMIFS('IND Balance'!S$5:S$141,'IND Balance'!$C$5:$C$141,'Service shares'!$B277,'IND Balance'!$D$5:$D$141,"*"&amp;'Service shares'!$A277)*T277</f>
        <v>1.08940536</v>
      </c>
      <c r="AZ277" s="2">
        <f>SUMIFS('IND Balance'!T$5:T$141,'IND Balance'!$C$5:$C$141,'Service shares'!$B277,'IND Balance'!$D$5:$D$141,"*"&amp;'Service shares'!$A277)*U277</f>
        <v>3.4624584791999999</v>
      </c>
      <c r="BA277" s="2">
        <f>SUMIFS('IND Balance'!U$5:U$141,'IND Balance'!$C$5:$C$141,'Service shares'!$B277,'IND Balance'!$D$5:$D$141,"*"&amp;'Service shares'!$A277)*V277</f>
        <v>15.2813510784</v>
      </c>
      <c r="BB277" s="2">
        <f>SUMIFS('IND Balance'!V$5:V$141,'IND Balance'!$C$5:$C$141,'Service shares'!$B277,'IND Balance'!$D$5:$D$141,"*"&amp;'Service shares'!$A277)*W277</f>
        <v>11.042785483199999</v>
      </c>
      <c r="BC277" s="2">
        <f>SUMIFS('IND Balance'!W$5:W$141,'IND Balance'!$C$5:$C$141,'Service shares'!$B277,'IND Balance'!$D$5:$D$141,"*"&amp;'Service shares'!$A277)*X277</f>
        <v>26.801000521199999</v>
      </c>
      <c r="BD277" s="2">
        <f>SUMIFS('IND Balance'!X$5:X$141,'IND Balance'!$C$5:$C$141,'Service shares'!$B277,'IND Balance'!$D$5:$D$141,"*"&amp;'Service shares'!$A277)*Y277</f>
        <v>0</v>
      </c>
      <c r="BE277" s="2">
        <f>SUMIFS('IND Balance'!Y$5:Y$141,'IND Balance'!$C$5:$C$141,'Service shares'!$B277,'IND Balance'!$D$5:$D$141,"*"&amp;'Service shares'!$A277)*Z277</f>
        <v>0</v>
      </c>
      <c r="BF277" s="2">
        <f>SUMIFS('IND Balance'!Z$5:Z$141,'IND Balance'!$C$5:$C$141,'Service shares'!$B277,'IND Balance'!$D$5:$D$141,"*"&amp;'Service shares'!$A277)*AA277</f>
        <v>0</v>
      </c>
      <c r="BG277" s="2">
        <f>SUMIFS('IND Balance'!AA$5:AA$141,'IND Balance'!$C$5:$C$141,'Service shares'!$B277,'IND Balance'!$D$5:$D$141,"*"&amp;'Service shares'!$A277)*AB277</f>
        <v>0</v>
      </c>
      <c r="BH277" s="2">
        <f>SUMIFS('IND Balance'!AB$5:AB$141,'IND Balance'!$C$5:$C$141,'Service shares'!$B277,'IND Balance'!$D$5:$D$141,"*"&amp;'Service shares'!$A277)*AC277</f>
        <v>9.9980784000000007E-3</v>
      </c>
      <c r="BI277" s="2">
        <f>SUMIFS('IND Balance'!AC$5:AC$141,'IND Balance'!$C$5:$C$141,'Service shares'!$B277,'IND Balance'!$D$5:$D$141,"*"&amp;'Service shares'!$A277)*AD277</f>
        <v>176.7011474592</v>
      </c>
      <c r="BJ277" s="2">
        <f>SUMIFS('IND Balance'!AD$5:AD$141,'IND Balance'!$C$5:$C$141,'Service shares'!$B277,'IND Balance'!$D$5:$D$141,"*"&amp;'Service shares'!$A277)*AE277</f>
        <v>0</v>
      </c>
      <c r="BK277" s="2">
        <f>SUMIFS('IND Balance'!AE$5:AE$141,'IND Balance'!$C$5:$C$141,'Service shares'!$B277,'IND Balance'!$D$5:$D$141,"*"&amp;'Service shares'!$A277)*AF277</f>
        <v>0</v>
      </c>
      <c r="BL277" s="2">
        <f>SUMIFS('IND Balance'!AF$5:AF$141,'IND Balance'!$C$5:$C$141,'Service shares'!$B277,'IND Balance'!$D$5:$D$141,"*"&amp;'Service shares'!$A277)*AG277</f>
        <v>6.5104739999999996E-3</v>
      </c>
      <c r="BM277" s="2">
        <f>SUMIFS('IND Balance'!AG$5:AG$141,'IND Balance'!$C$5:$C$141,'Service shares'!$B277,'IND Balance'!$D$5:$D$141,"*"&amp;'Service shares'!$A277)*AH277</f>
        <v>18.550358463599999</v>
      </c>
      <c r="BN277" s="2">
        <f>SUMIFS('IND Balance'!AH$5:AH$141,'IND Balance'!$C$5:$C$141,'Service shares'!$B277,'IND Balance'!$D$5:$D$141,"*"&amp;'Service shares'!$A277)*AI277</f>
        <v>0</v>
      </c>
    </row>
    <row r="278" spans="1:66" x14ac:dyDescent="0.45">
      <c r="A278" t="s">
        <v>26</v>
      </c>
      <c r="B278" t="s">
        <v>127</v>
      </c>
      <c r="C278" t="s">
        <v>173</v>
      </c>
      <c r="D278" s="1">
        <v>1</v>
      </c>
      <c r="F278" s="1">
        <f t="shared" si="56"/>
        <v>1</v>
      </c>
      <c r="G278" s="1">
        <f t="shared" si="58"/>
        <v>1</v>
      </c>
      <c r="H278" s="1">
        <f t="shared" si="58"/>
        <v>1</v>
      </c>
      <c r="I278" s="1">
        <f t="shared" si="58"/>
        <v>1</v>
      </c>
      <c r="J278" s="1">
        <f t="shared" si="58"/>
        <v>1</v>
      </c>
      <c r="K278" s="1">
        <f t="shared" si="58"/>
        <v>1</v>
      </c>
      <c r="L278" s="1">
        <f t="shared" si="58"/>
        <v>1</v>
      </c>
      <c r="M278" s="1">
        <f t="shared" si="58"/>
        <v>1</v>
      </c>
      <c r="N278" s="1">
        <f t="shared" si="58"/>
        <v>1</v>
      </c>
      <c r="O278" s="1">
        <f t="shared" si="58"/>
        <v>1</v>
      </c>
      <c r="P278" s="1">
        <f t="shared" si="58"/>
        <v>1</v>
      </c>
      <c r="Q278" s="1">
        <f t="shared" si="58"/>
        <v>1</v>
      </c>
      <c r="R278" s="1">
        <f t="shared" si="58"/>
        <v>1</v>
      </c>
      <c r="S278" s="1">
        <f t="shared" si="58"/>
        <v>1</v>
      </c>
      <c r="T278" s="1">
        <f t="shared" si="58"/>
        <v>1</v>
      </c>
      <c r="U278" s="1">
        <f t="shared" si="58"/>
        <v>1</v>
      </c>
      <c r="V278" s="1">
        <f t="shared" si="58"/>
        <v>1</v>
      </c>
      <c r="W278" s="1">
        <f t="shared" si="57"/>
        <v>1</v>
      </c>
      <c r="X278" s="1">
        <f t="shared" si="57"/>
        <v>1</v>
      </c>
      <c r="Y278" s="1">
        <f t="shared" si="57"/>
        <v>1</v>
      </c>
      <c r="Z278" s="1">
        <f t="shared" si="57"/>
        <v>1</v>
      </c>
      <c r="AA278" s="1">
        <f t="shared" si="57"/>
        <v>1</v>
      </c>
      <c r="AB278" s="1">
        <f t="shared" si="57"/>
        <v>1</v>
      </c>
      <c r="AC278" s="1">
        <f t="shared" si="57"/>
        <v>1</v>
      </c>
      <c r="AD278" s="1">
        <f t="shared" si="57"/>
        <v>1</v>
      </c>
      <c r="AE278" s="1">
        <f t="shared" si="57"/>
        <v>1</v>
      </c>
      <c r="AF278" s="1">
        <f t="shared" si="57"/>
        <v>1</v>
      </c>
      <c r="AG278" s="1">
        <f t="shared" si="57"/>
        <v>1</v>
      </c>
      <c r="AH278" s="1">
        <f t="shared" si="57"/>
        <v>1</v>
      </c>
      <c r="AI278" s="1">
        <f t="shared" si="57"/>
        <v>1</v>
      </c>
      <c r="AK278" s="2">
        <f>SUMIFS('IND Balance'!E$5:E$141,'IND Balance'!$C$5:$C$141,'Service shares'!$B278,'IND Balance'!$D$5:$D$141,"*"&amp;'Service shares'!$A278)*F278</f>
        <v>0</v>
      </c>
      <c r="AL278" s="2">
        <f>SUMIFS('IND Balance'!F$5:F$141,'IND Balance'!$C$5:$C$141,'Service shares'!$B278,'IND Balance'!$D$5:$D$141,"*"&amp;'Service shares'!$A278)*G278</f>
        <v>0</v>
      </c>
      <c r="AM278" s="2">
        <f>SUMIFS('IND Balance'!G$5:G$141,'IND Balance'!$C$5:$C$141,'Service shares'!$B278,'IND Balance'!$D$5:$D$141,"*"&amp;'Service shares'!$A278)*H278</f>
        <v>0</v>
      </c>
      <c r="AN278" s="2">
        <f>SUMIFS('IND Balance'!H$5:H$141,'IND Balance'!$C$5:$C$141,'Service shares'!$B278,'IND Balance'!$D$5:$D$141,"*"&amp;'Service shares'!$A278)*I278</f>
        <v>29.1704488056</v>
      </c>
      <c r="AO278" s="2">
        <f>SUMIFS('IND Balance'!I$5:I$141,'IND Balance'!$C$5:$C$141,'Service shares'!$B278,'IND Balance'!$D$5:$D$141,"*"&amp;'Service shares'!$A278)*J278</f>
        <v>0</v>
      </c>
      <c r="AP278" s="2">
        <f>SUMIFS('IND Balance'!J$5:J$141,'IND Balance'!$C$5:$C$141,'Service shares'!$B278,'IND Balance'!$D$5:$D$141,"*"&amp;'Service shares'!$A278)*K278</f>
        <v>0</v>
      </c>
      <c r="AQ278" s="2">
        <f>SUMIFS('IND Balance'!K$5:K$141,'IND Balance'!$C$5:$C$141,'Service shares'!$B278,'IND Balance'!$D$5:$D$141,"*"&amp;'Service shares'!$A278)*L278</f>
        <v>0</v>
      </c>
      <c r="AR278" s="2">
        <f>SUMIFS('IND Balance'!L$5:L$141,'IND Balance'!$C$5:$C$141,'Service shares'!$B278,'IND Balance'!$D$5:$D$141,"*"&amp;'Service shares'!$A278)*M278</f>
        <v>0</v>
      </c>
      <c r="AS278" s="2">
        <f>SUMIFS('IND Balance'!M$5:M$141,'IND Balance'!$C$5:$C$141,'Service shares'!$B278,'IND Balance'!$D$5:$D$141,"*"&amp;'Service shares'!$A278)*N278</f>
        <v>3.3000357600000002E-2</v>
      </c>
      <c r="AT278" s="2">
        <f>SUMIFS('IND Balance'!N$5:N$141,'IND Balance'!$C$5:$C$141,'Service shares'!$B278,'IND Balance'!$D$5:$D$141,"*"&amp;'Service shares'!$A278)*O278</f>
        <v>49.881099772799999</v>
      </c>
      <c r="AU278" s="2">
        <f>SUMIFS('IND Balance'!O$5:O$141,'IND Balance'!$C$5:$C$141,'Service shares'!$B278,'IND Balance'!$D$5:$D$141,"*"&amp;'Service shares'!$A278)*P278</f>
        <v>0.2269203732</v>
      </c>
      <c r="AV278" s="2">
        <f>SUMIFS('IND Balance'!P$5:P$141,'IND Balance'!$C$5:$C$141,'Service shares'!$B278,'IND Balance'!$D$5:$D$141,"*"&amp;'Service shares'!$A278)*Q278</f>
        <v>4.0177370159999999</v>
      </c>
      <c r="AW278" s="2">
        <f>SUMIFS('IND Balance'!Q$5:Q$141,'IND Balance'!$C$5:$C$141,'Service shares'!$B278,'IND Balance'!$D$5:$D$141,"*"&amp;'Service shares'!$A278)*R278</f>
        <v>1.4745449051999999</v>
      </c>
      <c r="AX278" s="2">
        <f>SUMIFS('IND Balance'!R$5:R$141,'IND Balance'!$C$5:$C$141,'Service shares'!$B278,'IND Balance'!$D$5:$D$141,"*"&amp;'Service shares'!$A278)*S278</f>
        <v>0.22775354640000001</v>
      </c>
      <c r="AY278" s="2">
        <f>SUMIFS('IND Balance'!S$5:S$141,'IND Balance'!$C$5:$C$141,'Service shares'!$B278,'IND Balance'!$D$5:$D$141,"*"&amp;'Service shares'!$A278)*T278</f>
        <v>1.0709583192000001</v>
      </c>
      <c r="AZ278" s="2">
        <f>SUMIFS('IND Balance'!T$5:T$141,'IND Balance'!$C$5:$C$141,'Service shares'!$B278,'IND Balance'!$D$5:$D$141,"*"&amp;'Service shares'!$A278)*U278</f>
        <v>1.61024328E-2</v>
      </c>
      <c r="BA278" s="2">
        <f>SUMIFS('IND Balance'!U$5:U$141,'IND Balance'!$C$5:$C$141,'Service shares'!$B278,'IND Balance'!$D$5:$D$141,"*"&amp;'Service shares'!$A278)*V278</f>
        <v>3.9820612932000001</v>
      </c>
      <c r="BB278" s="2">
        <f>SUMIFS('IND Balance'!V$5:V$141,'IND Balance'!$C$5:$C$141,'Service shares'!$B278,'IND Balance'!$D$5:$D$141,"*"&amp;'Service shares'!$A278)*W278</f>
        <v>0.35349571079999997</v>
      </c>
      <c r="BC278" s="2">
        <f>SUMIFS('IND Balance'!W$5:W$141,'IND Balance'!$C$5:$C$141,'Service shares'!$B278,'IND Balance'!$D$5:$D$141,"*"&amp;'Service shares'!$A278)*X278</f>
        <v>0.1939995648</v>
      </c>
      <c r="BD278" s="2">
        <f>SUMIFS('IND Balance'!X$5:X$141,'IND Balance'!$C$5:$C$141,'Service shares'!$B278,'IND Balance'!$D$5:$D$141,"*"&amp;'Service shares'!$A278)*Y278</f>
        <v>0</v>
      </c>
      <c r="BE278" s="2">
        <f>SUMIFS('IND Balance'!Y$5:Y$141,'IND Balance'!$C$5:$C$141,'Service shares'!$B278,'IND Balance'!$D$5:$D$141,"*"&amp;'Service shares'!$A278)*Z278</f>
        <v>0</v>
      </c>
      <c r="BF278" s="2">
        <f>SUMIFS('IND Balance'!Z$5:Z$141,'IND Balance'!$C$5:$C$141,'Service shares'!$B278,'IND Balance'!$D$5:$D$141,"*"&amp;'Service shares'!$A278)*AA278</f>
        <v>0</v>
      </c>
      <c r="BG278" s="2">
        <f>SUMIFS('IND Balance'!AA$5:AA$141,'IND Balance'!$C$5:$C$141,'Service shares'!$B278,'IND Balance'!$D$5:$D$141,"*"&amp;'Service shares'!$A278)*AB278</f>
        <v>0</v>
      </c>
      <c r="BH278" s="2">
        <f>SUMIFS('IND Balance'!AB$5:AB$141,'IND Balance'!$C$5:$C$141,'Service shares'!$B278,'IND Balance'!$D$5:$D$141,"*"&amp;'Service shares'!$A278)*AC278</f>
        <v>0.49899957119999999</v>
      </c>
      <c r="BI278" s="2">
        <f>SUMIFS('IND Balance'!AC$5:AC$141,'IND Balance'!$C$5:$C$141,'Service shares'!$B278,'IND Balance'!$D$5:$D$141,"*"&amp;'Service shares'!$A278)*AD278</f>
        <v>54.538140214800002</v>
      </c>
      <c r="BJ278" s="2">
        <f>SUMIFS('IND Balance'!AD$5:AD$141,'IND Balance'!$C$5:$C$141,'Service shares'!$B278,'IND Balance'!$D$5:$D$141,"*"&amp;'Service shares'!$A278)*AE278</f>
        <v>0</v>
      </c>
      <c r="BK278" s="2">
        <f>SUMIFS('IND Balance'!AE$5:AE$141,'IND Balance'!$C$5:$C$141,'Service shares'!$B278,'IND Balance'!$D$5:$D$141,"*"&amp;'Service shares'!$A278)*AF278</f>
        <v>0</v>
      </c>
      <c r="BL278" s="2">
        <f>SUMIFS('IND Balance'!AF$5:AF$141,'IND Balance'!$C$5:$C$141,'Service shares'!$B278,'IND Balance'!$D$5:$D$141,"*"&amp;'Service shares'!$A278)*AG278</f>
        <v>0</v>
      </c>
      <c r="BM278" s="2">
        <f>SUMIFS('IND Balance'!AG$5:AG$141,'IND Balance'!$C$5:$C$141,'Service shares'!$B278,'IND Balance'!$D$5:$D$141,"*"&amp;'Service shares'!$A278)*AH278</f>
        <v>0</v>
      </c>
      <c r="BN278" s="2">
        <f>SUMIFS('IND Balance'!AH$5:AH$141,'IND Balance'!$C$5:$C$141,'Service shares'!$B278,'IND Balance'!$D$5:$D$141,"*"&amp;'Service shares'!$A278)*AI278</f>
        <v>0</v>
      </c>
    </row>
    <row r="279" spans="1:66" x14ac:dyDescent="0.45">
      <c r="A279" t="s">
        <v>26</v>
      </c>
      <c r="B279" t="s">
        <v>47</v>
      </c>
      <c r="C279" t="s">
        <v>173</v>
      </c>
      <c r="D279" s="1">
        <v>1</v>
      </c>
      <c r="F279" s="1">
        <f t="shared" si="56"/>
        <v>1</v>
      </c>
      <c r="G279" s="1">
        <f t="shared" si="58"/>
        <v>1</v>
      </c>
      <c r="H279" s="1">
        <f t="shared" si="58"/>
        <v>1</v>
      </c>
      <c r="I279" s="1">
        <f t="shared" si="58"/>
        <v>1</v>
      </c>
      <c r="J279" s="1">
        <f t="shared" si="58"/>
        <v>1</v>
      </c>
      <c r="K279" s="1">
        <f t="shared" si="58"/>
        <v>1</v>
      </c>
      <c r="L279" s="1">
        <f t="shared" si="58"/>
        <v>1</v>
      </c>
      <c r="M279" s="1">
        <f t="shared" si="58"/>
        <v>1</v>
      </c>
      <c r="N279" s="1">
        <f t="shared" si="58"/>
        <v>1</v>
      </c>
      <c r="O279" s="1">
        <f t="shared" si="58"/>
        <v>1</v>
      </c>
      <c r="P279" s="1">
        <f t="shared" si="58"/>
        <v>1</v>
      </c>
      <c r="Q279" s="1">
        <f t="shared" si="58"/>
        <v>1</v>
      </c>
      <c r="R279" s="1">
        <f t="shared" si="58"/>
        <v>1</v>
      </c>
      <c r="S279" s="1">
        <f t="shared" si="58"/>
        <v>1</v>
      </c>
      <c r="T279" s="1">
        <f t="shared" si="58"/>
        <v>1</v>
      </c>
      <c r="U279" s="1">
        <f t="shared" si="58"/>
        <v>1</v>
      </c>
      <c r="V279" s="1">
        <f t="shared" si="58"/>
        <v>1</v>
      </c>
      <c r="W279" s="1">
        <f t="shared" si="57"/>
        <v>1</v>
      </c>
      <c r="X279" s="1">
        <f t="shared" si="57"/>
        <v>1</v>
      </c>
      <c r="Y279" s="1">
        <f t="shared" si="57"/>
        <v>1</v>
      </c>
      <c r="Z279" s="1">
        <f t="shared" si="57"/>
        <v>1</v>
      </c>
      <c r="AA279" s="1">
        <f t="shared" si="57"/>
        <v>1</v>
      </c>
      <c r="AB279" s="1">
        <f t="shared" si="57"/>
        <v>1</v>
      </c>
      <c r="AC279" s="1">
        <f t="shared" si="57"/>
        <v>1</v>
      </c>
      <c r="AD279" s="1">
        <f t="shared" si="57"/>
        <v>1</v>
      </c>
      <c r="AE279" s="1">
        <f t="shared" si="57"/>
        <v>1</v>
      </c>
      <c r="AF279" s="1">
        <f t="shared" si="57"/>
        <v>1</v>
      </c>
      <c r="AG279" s="1">
        <f t="shared" si="57"/>
        <v>1</v>
      </c>
      <c r="AH279" s="1">
        <f t="shared" si="57"/>
        <v>1</v>
      </c>
      <c r="AI279" s="1">
        <f t="shared" si="57"/>
        <v>1</v>
      </c>
      <c r="AK279" s="2">
        <f>SUMIFS('IND Balance'!E$5:E$141,'IND Balance'!$C$5:$C$141,'Service shares'!$B279,'IND Balance'!$D$5:$D$141,"*"&amp;'Service shares'!$A279)*F279</f>
        <v>0</v>
      </c>
      <c r="AL279" s="2">
        <f>SUMIFS('IND Balance'!F$5:F$141,'IND Balance'!$C$5:$C$141,'Service shares'!$B279,'IND Balance'!$D$5:$D$141,"*"&amp;'Service shares'!$A279)*G279</f>
        <v>0</v>
      </c>
      <c r="AM279" s="2">
        <f>SUMIFS('IND Balance'!G$5:G$141,'IND Balance'!$C$5:$C$141,'Service shares'!$B279,'IND Balance'!$D$5:$D$141,"*"&amp;'Service shares'!$A279)*H279</f>
        <v>0</v>
      </c>
      <c r="AN279" s="2">
        <f>SUMIFS('IND Balance'!H$5:H$141,'IND Balance'!$C$5:$C$141,'Service shares'!$B279,'IND Balance'!$D$5:$D$141,"*"&amp;'Service shares'!$A279)*I279</f>
        <v>0</v>
      </c>
      <c r="AO279" s="2">
        <f>SUMIFS('IND Balance'!I$5:I$141,'IND Balance'!$C$5:$C$141,'Service shares'!$B279,'IND Balance'!$D$5:$D$141,"*"&amp;'Service shares'!$A279)*J279</f>
        <v>0</v>
      </c>
      <c r="AP279" s="2">
        <f>SUMIFS('IND Balance'!J$5:J$141,'IND Balance'!$C$5:$C$141,'Service shares'!$B279,'IND Balance'!$D$5:$D$141,"*"&amp;'Service shares'!$A279)*K279</f>
        <v>0</v>
      </c>
      <c r="AQ279" s="2">
        <f>SUMIFS('IND Balance'!K$5:K$141,'IND Balance'!$C$5:$C$141,'Service shares'!$B279,'IND Balance'!$D$5:$D$141,"*"&amp;'Service shares'!$A279)*L279</f>
        <v>0</v>
      </c>
      <c r="AR279" s="2">
        <f>SUMIFS('IND Balance'!L$5:L$141,'IND Balance'!$C$5:$C$141,'Service shares'!$B279,'IND Balance'!$D$5:$D$141,"*"&amp;'Service shares'!$A279)*M279</f>
        <v>0</v>
      </c>
      <c r="AS279" s="2">
        <f>SUMIFS('IND Balance'!M$5:M$141,'IND Balance'!$C$5:$C$141,'Service shares'!$B279,'IND Balance'!$D$5:$D$141,"*"&amp;'Service shares'!$A279)*N279</f>
        <v>0</v>
      </c>
      <c r="AT279" s="2">
        <f>SUMIFS('IND Balance'!N$5:N$141,'IND Balance'!$C$5:$C$141,'Service shares'!$B279,'IND Balance'!$D$5:$D$141,"*"&amp;'Service shares'!$A279)*O279</f>
        <v>0</v>
      </c>
      <c r="AU279" s="2">
        <f>SUMIFS('IND Balance'!O$5:O$141,'IND Balance'!$C$5:$C$141,'Service shares'!$B279,'IND Balance'!$D$5:$D$141,"*"&amp;'Service shares'!$A279)*P279</f>
        <v>0</v>
      </c>
      <c r="AV279" s="2">
        <f>SUMIFS('IND Balance'!P$5:P$141,'IND Balance'!$C$5:$C$141,'Service shares'!$B279,'IND Balance'!$D$5:$D$141,"*"&amp;'Service shares'!$A279)*Q279</f>
        <v>0</v>
      </c>
      <c r="AW279" s="2">
        <f>SUMIFS('IND Balance'!Q$5:Q$141,'IND Balance'!$C$5:$C$141,'Service shares'!$B279,'IND Balance'!$D$5:$D$141,"*"&amp;'Service shares'!$A279)*R279</f>
        <v>0</v>
      </c>
      <c r="AX279" s="2">
        <f>SUMIFS('IND Balance'!R$5:R$141,'IND Balance'!$C$5:$C$141,'Service shares'!$B279,'IND Balance'!$D$5:$D$141,"*"&amp;'Service shares'!$A279)*S279</f>
        <v>0</v>
      </c>
      <c r="AY279" s="2">
        <f>SUMIFS('IND Balance'!S$5:S$141,'IND Balance'!$C$5:$C$141,'Service shares'!$B279,'IND Balance'!$D$5:$D$141,"*"&amp;'Service shares'!$A279)*T279</f>
        <v>0</v>
      </c>
      <c r="AZ279" s="2">
        <f>SUMIFS('IND Balance'!T$5:T$141,'IND Balance'!$C$5:$C$141,'Service shares'!$B279,'IND Balance'!$D$5:$D$141,"*"&amp;'Service shares'!$A279)*U279</f>
        <v>0</v>
      </c>
      <c r="BA279" s="2">
        <f>SUMIFS('IND Balance'!U$5:U$141,'IND Balance'!$C$5:$C$141,'Service shares'!$B279,'IND Balance'!$D$5:$D$141,"*"&amp;'Service shares'!$A279)*V279</f>
        <v>0</v>
      </c>
      <c r="BB279" s="2">
        <f>SUMIFS('IND Balance'!V$5:V$141,'IND Balance'!$C$5:$C$141,'Service shares'!$B279,'IND Balance'!$D$5:$D$141,"*"&amp;'Service shares'!$A279)*W279</f>
        <v>0</v>
      </c>
      <c r="BC279" s="2">
        <f>SUMIFS('IND Balance'!W$5:W$141,'IND Balance'!$C$5:$C$141,'Service shares'!$B279,'IND Balance'!$D$5:$D$141,"*"&amp;'Service shares'!$A279)*X279</f>
        <v>0</v>
      </c>
      <c r="BD279" s="2">
        <f>SUMIFS('IND Balance'!X$5:X$141,'IND Balance'!$C$5:$C$141,'Service shares'!$B279,'IND Balance'!$D$5:$D$141,"*"&amp;'Service shares'!$A279)*Y279</f>
        <v>0</v>
      </c>
      <c r="BE279" s="2">
        <f>SUMIFS('IND Balance'!Y$5:Y$141,'IND Balance'!$C$5:$C$141,'Service shares'!$B279,'IND Balance'!$D$5:$D$141,"*"&amp;'Service shares'!$A279)*Z279</f>
        <v>0</v>
      </c>
      <c r="BF279" s="2">
        <f>SUMIFS('IND Balance'!Z$5:Z$141,'IND Balance'!$C$5:$C$141,'Service shares'!$B279,'IND Balance'!$D$5:$D$141,"*"&amp;'Service shares'!$A279)*AA279</f>
        <v>0</v>
      </c>
      <c r="BG279" s="2">
        <f>SUMIFS('IND Balance'!AA$5:AA$141,'IND Balance'!$C$5:$C$141,'Service shares'!$B279,'IND Balance'!$D$5:$D$141,"*"&amp;'Service shares'!$A279)*AB279</f>
        <v>0</v>
      </c>
      <c r="BH279" s="2">
        <f>SUMIFS('IND Balance'!AB$5:AB$141,'IND Balance'!$C$5:$C$141,'Service shares'!$B279,'IND Balance'!$D$5:$D$141,"*"&amp;'Service shares'!$A279)*AC279</f>
        <v>0</v>
      </c>
      <c r="BI279" s="2">
        <f>SUMIFS('IND Balance'!AC$5:AC$141,'IND Balance'!$C$5:$C$141,'Service shares'!$B279,'IND Balance'!$D$5:$D$141,"*"&amp;'Service shares'!$A279)*AD279</f>
        <v>0</v>
      </c>
      <c r="BJ279" s="2">
        <f>SUMIFS('IND Balance'!AD$5:AD$141,'IND Balance'!$C$5:$C$141,'Service shares'!$B279,'IND Balance'!$D$5:$D$141,"*"&amp;'Service shares'!$A279)*AE279</f>
        <v>0</v>
      </c>
      <c r="BK279" s="2">
        <f>SUMIFS('IND Balance'!AE$5:AE$141,'IND Balance'!$C$5:$C$141,'Service shares'!$B279,'IND Balance'!$D$5:$D$141,"*"&amp;'Service shares'!$A279)*AF279</f>
        <v>0</v>
      </c>
      <c r="BL279" s="2">
        <f>SUMIFS('IND Balance'!AF$5:AF$141,'IND Balance'!$C$5:$C$141,'Service shares'!$B279,'IND Balance'!$D$5:$D$141,"*"&amp;'Service shares'!$A279)*AG279</f>
        <v>0</v>
      </c>
      <c r="BM279" s="2">
        <f>SUMIFS('IND Balance'!AG$5:AG$141,'IND Balance'!$C$5:$C$141,'Service shares'!$B279,'IND Balance'!$D$5:$D$141,"*"&amp;'Service shares'!$A279)*AH279</f>
        <v>0</v>
      </c>
      <c r="BN279" s="2">
        <f>SUMIFS('IND Balance'!AH$5:AH$141,'IND Balance'!$C$5:$C$141,'Service shares'!$B279,'IND Balance'!$D$5:$D$141,"*"&amp;'Service shares'!$A279)*AI279</f>
        <v>0</v>
      </c>
    </row>
    <row r="280" spans="1:66" x14ac:dyDescent="0.45">
      <c r="A280" t="s">
        <v>26</v>
      </c>
      <c r="B280" t="s">
        <v>48</v>
      </c>
      <c r="C280" t="s">
        <v>173</v>
      </c>
      <c r="D280" s="1">
        <v>1</v>
      </c>
      <c r="F280" s="1">
        <f t="shared" si="56"/>
        <v>1</v>
      </c>
      <c r="G280" s="1">
        <f t="shared" si="58"/>
        <v>1</v>
      </c>
      <c r="H280" s="1">
        <f t="shared" si="58"/>
        <v>1</v>
      </c>
      <c r="I280" s="1">
        <f t="shared" si="58"/>
        <v>1</v>
      </c>
      <c r="J280" s="1">
        <f t="shared" si="58"/>
        <v>1</v>
      </c>
      <c r="K280" s="1">
        <f t="shared" si="58"/>
        <v>1</v>
      </c>
      <c r="L280" s="1">
        <f t="shared" si="58"/>
        <v>1</v>
      </c>
      <c r="M280" s="1">
        <f t="shared" si="58"/>
        <v>1</v>
      </c>
      <c r="N280" s="1">
        <f t="shared" si="58"/>
        <v>1</v>
      </c>
      <c r="O280" s="1">
        <f t="shared" si="58"/>
        <v>1</v>
      </c>
      <c r="P280" s="1">
        <f t="shared" si="58"/>
        <v>1</v>
      </c>
      <c r="Q280" s="1">
        <f t="shared" si="58"/>
        <v>1</v>
      </c>
      <c r="R280" s="1">
        <f t="shared" si="58"/>
        <v>1</v>
      </c>
      <c r="S280" s="1">
        <f t="shared" si="58"/>
        <v>1</v>
      </c>
      <c r="T280" s="1">
        <f t="shared" si="58"/>
        <v>1</v>
      </c>
      <c r="U280" s="1">
        <f t="shared" si="58"/>
        <v>1</v>
      </c>
      <c r="V280" s="1">
        <f t="shared" si="58"/>
        <v>1</v>
      </c>
      <c r="W280" s="1">
        <f t="shared" si="57"/>
        <v>1</v>
      </c>
      <c r="X280" s="1">
        <f t="shared" si="57"/>
        <v>1</v>
      </c>
      <c r="Y280" s="1">
        <f t="shared" si="57"/>
        <v>1</v>
      </c>
      <c r="Z280" s="1">
        <f t="shared" si="57"/>
        <v>1</v>
      </c>
      <c r="AA280" s="1">
        <f t="shared" si="57"/>
        <v>1</v>
      </c>
      <c r="AB280" s="1">
        <f t="shared" si="57"/>
        <v>1</v>
      </c>
      <c r="AC280" s="1">
        <f t="shared" si="57"/>
        <v>1</v>
      </c>
      <c r="AD280" s="1">
        <f t="shared" si="57"/>
        <v>1</v>
      </c>
      <c r="AE280" s="1">
        <f t="shared" si="57"/>
        <v>1</v>
      </c>
      <c r="AF280" s="1">
        <f t="shared" si="57"/>
        <v>1</v>
      </c>
      <c r="AG280" s="1">
        <f t="shared" si="57"/>
        <v>1</v>
      </c>
      <c r="AH280" s="1">
        <f t="shared" si="57"/>
        <v>1</v>
      </c>
      <c r="AI280" s="1">
        <f t="shared" si="57"/>
        <v>1</v>
      </c>
      <c r="AK280" s="2">
        <f>SUMIFS('IND Balance'!E$5:E$141,'IND Balance'!$C$5:$C$141,'Service shares'!$B280,'IND Balance'!$D$5:$D$141,"*"&amp;'Service shares'!$A280)*F280</f>
        <v>0</v>
      </c>
      <c r="AL280" s="2">
        <f>SUMIFS('IND Balance'!F$5:F$141,'IND Balance'!$C$5:$C$141,'Service shares'!$B280,'IND Balance'!$D$5:$D$141,"*"&amp;'Service shares'!$A280)*G280</f>
        <v>0</v>
      </c>
      <c r="AM280" s="2">
        <f>SUMIFS('IND Balance'!G$5:G$141,'IND Balance'!$C$5:$C$141,'Service shares'!$B280,'IND Balance'!$D$5:$D$141,"*"&amp;'Service shares'!$A280)*H280</f>
        <v>0</v>
      </c>
      <c r="AN280" s="2">
        <f>SUMIFS('IND Balance'!H$5:H$141,'IND Balance'!$C$5:$C$141,'Service shares'!$B280,'IND Balance'!$D$5:$D$141,"*"&amp;'Service shares'!$A280)*I280</f>
        <v>0.61864156800000003</v>
      </c>
      <c r="AO280" s="2">
        <f>SUMIFS('IND Balance'!I$5:I$141,'IND Balance'!$C$5:$C$141,'Service shares'!$B280,'IND Balance'!$D$5:$D$141,"*"&amp;'Service shares'!$A280)*J280</f>
        <v>2.3194871999999999E-3</v>
      </c>
      <c r="AP280" s="2">
        <f>SUMIFS('IND Balance'!J$5:J$141,'IND Balance'!$C$5:$C$141,'Service shares'!$B280,'IND Balance'!$D$5:$D$141,"*"&amp;'Service shares'!$A280)*K280</f>
        <v>0.21631102199999999</v>
      </c>
      <c r="AQ280" s="2">
        <f>SUMIFS('IND Balance'!K$5:K$141,'IND Balance'!$C$5:$C$141,'Service shares'!$B280,'IND Balance'!$D$5:$D$141,"*"&amp;'Service shares'!$A280)*L280</f>
        <v>0</v>
      </c>
      <c r="AR280" s="2">
        <f>SUMIFS('IND Balance'!L$5:L$141,'IND Balance'!$C$5:$C$141,'Service shares'!$B280,'IND Balance'!$D$5:$D$141,"*"&amp;'Service shares'!$A280)*M280</f>
        <v>0</v>
      </c>
      <c r="AS280" s="2">
        <f>SUMIFS('IND Balance'!M$5:M$141,'IND Balance'!$C$5:$C$141,'Service shares'!$B280,'IND Balance'!$D$5:$D$141,"*"&amp;'Service shares'!$A280)*N280</f>
        <v>0</v>
      </c>
      <c r="AT280" s="2">
        <f>SUMIFS('IND Balance'!N$5:N$141,'IND Balance'!$C$5:$C$141,'Service shares'!$B280,'IND Balance'!$D$5:$D$141,"*"&amp;'Service shares'!$A280)*O280</f>
        <v>218.58020061120001</v>
      </c>
      <c r="AU280" s="2">
        <f>SUMIFS('IND Balance'!O$5:O$141,'IND Balance'!$C$5:$C$141,'Service shares'!$B280,'IND Balance'!$D$5:$D$141,"*"&amp;'Service shares'!$A280)*P280</f>
        <v>1.9509985584</v>
      </c>
      <c r="AV280" s="2">
        <f>SUMIFS('IND Balance'!P$5:P$141,'IND Balance'!$C$5:$C$141,'Service shares'!$B280,'IND Balance'!$D$5:$D$141,"*"&amp;'Service shares'!$A280)*Q280</f>
        <v>0.997232958</v>
      </c>
      <c r="AW280" s="2">
        <f>SUMIFS('IND Balance'!Q$5:Q$141,'IND Balance'!$C$5:$C$141,'Service shares'!$B280,'IND Balance'!$D$5:$D$141,"*"&amp;'Service shares'!$A280)*R280</f>
        <v>4.6054799999999998E-5</v>
      </c>
      <c r="AX280" s="2">
        <f>SUMIFS('IND Balance'!R$5:R$141,'IND Balance'!$C$5:$C$141,'Service shares'!$B280,'IND Balance'!$D$5:$D$141,"*"&amp;'Service shares'!$A280)*S280</f>
        <v>5.3959478399999997E-2</v>
      </c>
      <c r="AY280" s="2">
        <f>SUMIFS('IND Balance'!S$5:S$141,'IND Balance'!$C$5:$C$141,'Service shares'!$B280,'IND Balance'!$D$5:$D$141,"*"&amp;'Service shares'!$A280)*T280</f>
        <v>1.0350523223999999</v>
      </c>
      <c r="AZ280" s="2">
        <f>SUMIFS('IND Balance'!T$5:T$141,'IND Balance'!$C$5:$C$141,'Service shares'!$B280,'IND Balance'!$D$5:$D$141,"*"&amp;'Service shares'!$A280)*U280</f>
        <v>0</v>
      </c>
      <c r="BA280" s="2">
        <f>SUMIFS('IND Balance'!U$5:U$141,'IND Balance'!$C$5:$C$141,'Service shares'!$B280,'IND Balance'!$D$5:$D$141,"*"&amp;'Service shares'!$A280)*V280</f>
        <v>12.269806772400001</v>
      </c>
      <c r="BB280" s="2">
        <f>SUMIFS('IND Balance'!V$5:V$141,'IND Balance'!$C$5:$C$141,'Service shares'!$B280,'IND Balance'!$D$5:$D$141,"*"&amp;'Service shares'!$A280)*W280</f>
        <v>0.77364109079999999</v>
      </c>
      <c r="BC280" s="2">
        <f>SUMIFS('IND Balance'!W$5:W$141,'IND Balance'!$C$5:$C$141,'Service shares'!$B280,'IND Balance'!$D$5:$D$141,"*"&amp;'Service shares'!$A280)*X280</f>
        <v>1.131001218</v>
      </c>
      <c r="BD280" s="2">
        <f>SUMIFS('IND Balance'!X$5:X$141,'IND Balance'!$C$5:$C$141,'Service shares'!$B280,'IND Balance'!$D$5:$D$141,"*"&amp;'Service shares'!$A280)*Y280</f>
        <v>0</v>
      </c>
      <c r="BE280" s="2">
        <f>SUMIFS('IND Balance'!Y$5:Y$141,'IND Balance'!$C$5:$C$141,'Service shares'!$B280,'IND Balance'!$D$5:$D$141,"*"&amp;'Service shares'!$A280)*Z280</f>
        <v>0</v>
      </c>
      <c r="BF280" s="2">
        <f>SUMIFS('IND Balance'!Z$5:Z$141,'IND Balance'!$C$5:$C$141,'Service shares'!$B280,'IND Balance'!$D$5:$D$141,"*"&amp;'Service shares'!$A280)*AA280</f>
        <v>0</v>
      </c>
      <c r="BG280" s="2">
        <f>SUMIFS('IND Balance'!AA$5:AA$141,'IND Balance'!$C$5:$C$141,'Service shares'!$B280,'IND Balance'!$D$5:$D$141,"*"&amp;'Service shares'!$A280)*AB280</f>
        <v>0</v>
      </c>
      <c r="BH280" s="2">
        <f>SUMIFS('IND Balance'!AB$5:AB$141,'IND Balance'!$C$5:$C$141,'Service shares'!$B280,'IND Balance'!$D$5:$D$141,"*"&amp;'Service shares'!$A280)*AC280</f>
        <v>3.4001002799999999E-2</v>
      </c>
      <c r="BI280" s="2">
        <f>SUMIFS('IND Balance'!AC$5:AC$141,'IND Balance'!$C$5:$C$141,'Service shares'!$B280,'IND Balance'!$D$5:$D$141,"*"&amp;'Service shares'!$A280)*AD280</f>
        <v>0</v>
      </c>
      <c r="BJ280" s="2">
        <f>SUMIFS('IND Balance'!AD$5:AD$141,'IND Balance'!$C$5:$C$141,'Service shares'!$B280,'IND Balance'!$D$5:$D$141,"*"&amp;'Service shares'!$A280)*AE280</f>
        <v>0</v>
      </c>
      <c r="BK280" s="2">
        <f>SUMIFS('IND Balance'!AE$5:AE$141,'IND Balance'!$C$5:$C$141,'Service shares'!$B280,'IND Balance'!$D$5:$D$141,"*"&amp;'Service shares'!$A280)*AF280</f>
        <v>0</v>
      </c>
      <c r="BL280" s="2">
        <f>SUMIFS('IND Balance'!AF$5:AF$141,'IND Balance'!$C$5:$C$141,'Service shares'!$B280,'IND Balance'!$D$5:$D$141,"*"&amp;'Service shares'!$A280)*AG280</f>
        <v>0</v>
      </c>
      <c r="BM280" s="2">
        <f>SUMIFS('IND Balance'!AG$5:AG$141,'IND Balance'!$C$5:$C$141,'Service shares'!$B280,'IND Balance'!$D$5:$D$141,"*"&amp;'Service shares'!$A280)*AH280</f>
        <v>3.913485696</v>
      </c>
      <c r="BN280" s="2">
        <f>SUMIFS('IND Balance'!AH$5:AH$141,'IND Balance'!$C$5:$C$141,'Service shares'!$B280,'IND Balance'!$D$5:$D$141,"*"&amp;'Service shares'!$A280)*AI280</f>
        <v>0</v>
      </c>
    </row>
  </sheetData>
  <sortState xmlns:xlrd2="http://schemas.microsoft.com/office/spreadsheetml/2017/richdata2" ref="AL4:AM10">
    <sortCondition ref="AL4:AL10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163C-3072-4FBC-AACA-843500EFCFE6}">
  <dimension ref="A1:DV1114"/>
  <sheetViews>
    <sheetView topLeftCell="AN541" workbookViewId="0">
      <selection activeCell="BX543" sqref="BX543"/>
    </sheetView>
  </sheetViews>
  <sheetFormatPr defaultRowHeight="14.25" x14ac:dyDescent="0.45"/>
  <cols>
    <col min="1" max="1" width="5" bestFit="1" customWidth="1"/>
    <col min="2" max="2" width="5" customWidth="1"/>
    <col min="3" max="3" width="5" bestFit="1" customWidth="1"/>
    <col min="4" max="4" width="8.19921875" bestFit="1" customWidth="1"/>
    <col min="5" max="5" width="7.46484375" bestFit="1" customWidth="1"/>
    <col min="6" max="7" width="5" bestFit="1" customWidth="1"/>
    <col min="8" max="10" width="5" customWidth="1"/>
    <col min="12" max="12" width="16.53125" bestFit="1" customWidth="1"/>
    <col min="13" max="13" width="8.86328125" bestFit="1" customWidth="1"/>
    <col min="14" max="14" width="10.1328125" bestFit="1" customWidth="1"/>
    <col min="15" max="44" width="6.796875" customWidth="1"/>
    <col min="45" max="45" width="12.86328125" bestFit="1" customWidth="1"/>
    <col min="46" max="46" width="2" bestFit="1" customWidth="1"/>
    <col min="47" max="47" width="16.53125" bestFit="1" customWidth="1"/>
    <col min="48" max="48" width="5.86328125" customWidth="1"/>
    <col min="49" max="77" width="6.19921875" customWidth="1"/>
    <col min="81" max="81" width="4.796875" bestFit="1" customWidth="1"/>
    <col min="82" max="82" width="16.53125" bestFit="1" customWidth="1"/>
    <col min="83" max="83" width="54.19921875" bestFit="1" customWidth="1"/>
    <col min="84" max="84" width="4.53125" bestFit="1" customWidth="1"/>
    <col min="85" max="85" width="5" bestFit="1" customWidth="1"/>
    <col min="90" max="90" width="19.796875" bestFit="1" customWidth="1"/>
    <col min="91" max="91" width="11" bestFit="1" customWidth="1"/>
    <col min="92" max="92" width="7.796875" bestFit="1" customWidth="1"/>
    <col min="93" max="94" width="8.19921875" bestFit="1" customWidth="1"/>
    <col min="95" max="95" width="7.796875" bestFit="1" customWidth="1"/>
    <col min="96" max="96" width="9" bestFit="1" customWidth="1"/>
    <col min="97" max="105" width="7.796875" bestFit="1" customWidth="1"/>
    <col min="106" max="106" width="8.1328125" bestFit="1" customWidth="1"/>
    <col min="107" max="108" width="7.796875" bestFit="1" customWidth="1"/>
    <col min="109" max="117" width="7.796875" customWidth="1"/>
    <col min="118" max="118" width="4.53125" bestFit="1" customWidth="1"/>
    <col min="119" max="121" width="3" bestFit="1" customWidth="1"/>
    <col min="122" max="122" width="4.53125" bestFit="1" customWidth="1"/>
  </cols>
  <sheetData>
    <row r="1" spans="1:126" x14ac:dyDescent="0.45">
      <c r="F1">
        <v>2010</v>
      </c>
      <c r="G1" s="76" t="s">
        <v>686</v>
      </c>
      <c r="H1" s="76">
        <v>2030</v>
      </c>
      <c r="I1" s="76">
        <v>2040</v>
      </c>
      <c r="J1" s="76">
        <v>2050</v>
      </c>
      <c r="N1" t="s">
        <v>96</v>
      </c>
      <c r="O1" s="3"/>
      <c r="AU1" t="s">
        <v>93</v>
      </c>
      <c r="AV1" s="3"/>
      <c r="CB1" t="s">
        <v>100</v>
      </c>
      <c r="CL1" t="s">
        <v>123</v>
      </c>
      <c r="DV1" s="13">
        <v>0.99</v>
      </c>
    </row>
    <row r="2" spans="1:126" x14ac:dyDescent="0.45">
      <c r="A2" s="72" t="s">
        <v>684</v>
      </c>
      <c r="B2" s="72" t="s">
        <v>685</v>
      </c>
      <c r="C2" s="72" t="str">
        <f>'Service shares'!A2</f>
        <v>Fuel</v>
      </c>
      <c r="D2" s="72" t="str">
        <f>'Service shares'!B2</f>
        <v>Industry</v>
      </c>
      <c r="E2" s="72" t="str">
        <f>'Service shares'!C2</f>
        <v>Service</v>
      </c>
      <c r="F2" t="s">
        <v>72</v>
      </c>
      <c r="L2" t="s">
        <v>66</v>
      </c>
      <c r="M2" t="s">
        <v>687</v>
      </c>
      <c r="N2" t="s">
        <v>688</v>
      </c>
      <c r="O2" s="75" t="str">
        <f>'Service shares'!F2</f>
        <v>Africa_north</v>
      </c>
      <c r="P2" s="75" t="str">
        <f>'Service shares'!G2</f>
        <v>Africa_other</v>
      </c>
      <c r="Q2" s="75" t="str">
        <f>'Service shares'!H2</f>
        <v>Arg-Chi</v>
      </c>
      <c r="R2" s="75" t="str">
        <f>'Service shares'!I2</f>
        <v>Asia_central</v>
      </c>
      <c r="S2" s="75" t="str">
        <f>'Service shares'!J2</f>
        <v>Asia_east</v>
      </c>
      <c r="T2" s="75" t="str">
        <f>'Service shares'!K2</f>
        <v>Asia_other</v>
      </c>
      <c r="U2" s="75" t="str">
        <f>'Service shares'!L2</f>
        <v>Australia_NZ</v>
      </c>
      <c r="V2" s="75" t="str">
        <f>'Service shares'!M2</f>
        <v>Brazil</v>
      </c>
      <c r="W2" s="75" t="str">
        <f>'Service shares'!N2</f>
        <v>Canada</v>
      </c>
      <c r="X2" s="75" t="str">
        <f>'Service shares'!O2</f>
        <v>China</v>
      </c>
      <c r="Y2" s="75" t="str">
        <f>'Service shares'!P2</f>
        <v>EU_north</v>
      </c>
      <c r="Z2" s="75" t="str">
        <f>'Service shares'!Q2</f>
        <v>EU_northeast</v>
      </c>
      <c r="AA2" s="75" t="str">
        <f>'Service shares'!R2</f>
        <v>EU_northwest</v>
      </c>
      <c r="AB2" s="75" t="str">
        <f>'Service shares'!S2</f>
        <v>EU_south</v>
      </c>
      <c r="AC2" s="75" t="str">
        <f>'Service shares'!T2</f>
        <v>EU_southeast</v>
      </c>
      <c r="AD2" s="75" t="str">
        <f>'Service shares'!U2</f>
        <v>EU_southwest</v>
      </c>
      <c r="AE2" s="75" t="str">
        <f>'Service shares'!V2</f>
        <v>Europe_other</v>
      </c>
      <c r="AF2" s="75" t="str">
        <f>'Service shares'!W2</f>
        <v>France</v>
      </c>
      <c r="AG2" s="75" t="str">
        <f>'Service shares'!X2</f>
        <v>Germany</v>
      </c>
      <c r="AH2" s="75" t="str">
        <f>'Service shares'!Y2</f>
        <v>India</v>
      </c>
      <c r="AI2" s="75" t="str">
        <f>'Service shares'!Z2</f>
        <v>LatAm_other</v>
      </c>
      <c r="AJ2" s="75" t="str">
        <f>'Service shares'!AA2</f>
        <v>Mexico</v>
      </c>
      <c r="AK2" s="75" t="str">
        <f>'Service shares'!AB2</f>
        <v>MidEast_other</v>
      </c>
      <c r="AL2" s="75" t="str">
        <f>'Service shares'!AC2</f>
        <v>Nor-Ice</v>
      </c>
      <c r="AM2" s="75" t="str">
        <f>'Service shares'!AD2</f>
        <v>Russia</v>
      </c>
      <c r="AN2" s="75" t="str">
        <f>'Service shares'!AE2</f>
        <v>SaudiArabia</v>
      </c>
      <c r="AO2" s="75" t="str">
        <f>'Service shares'!AF2</f>
        <v>SouthAfrica</v>
      </c>
      <c r="AP2" s="75" t="str">
        <f>'Service shares'!AG2</f>
        <v>UK</v>
      </c>
      <c r="AQ2" s="75" t="str">
        <f>'Service shares'!AH2</f>
        <v>USA</v>
      </c>
      <c r="AR2" s="75" t="str">
        <f>'Service shares'!AI2</f>
        <v>\I:</v>
      </c>
      <c r="AS2" s="75" t="s">
        <v>738</v>
      </c>
      <c r="AU2" t="str">
        <f>L2</f>
        <v>process</v>
      </c>
      <c r="AV2" s="16" t="str">
        <f>'Service shares'!F2</f>
        <v>Africa_north</v>
      </c>
      <c r="AW2" s="16" t="str">
        <f>'Service shares'!G2</f>
        <v>Africa_other</v>
      </c>
      <c r="AX2" s="16" t="str">
        <f>'Service shares'!H2</f>
        <v>Arg-Chi</v>
      </c>
      <c r="AY2" s="16" t="str">
        <f>'Service shares'!I2</f>
        <v>Asia_central</v>
      </c>
      <c r="AZ2" s="16" t="str">
        <f>'Service shares'!J2</f>
        <v>Asia_east</v>
      </c>
      <c r="BA2" s="16" t="str">
        <f>'Service shares'!K2</f>
        <v>Asia_other</v>
      </c>
      <c r="BB2" s="16" t="str">
        <f>'Service shares'!L2</f>
        <v>Australia_NZ</v>
      </c>
      <c r="BC2" s="16" t="str">
        <f>'Service shares'!M2</f>
        <v>Brazil</v>
      </c>
      <c r="BD2" s="16" t="str">
        <f>'Service shares'!N2</f>
        <v>Canada</v>
      </c>
      <c r="BE2" s="16" t="str">
        <f>'Service shares'!O2</f>
        <v>China</v>
      </c>
      <c r="BF2" s="16" t="str">
        <f>'Service shares'!P2</f>
        <v>EU_north</v>
      </c>
      <c r="BG2" s="16" t="str">
        <f>'Service shares'!Q2</f>
        <v>EU_northeast</v>
      </c>
      <c r="BH2" s="16" t="str">
        <f>'Service shares'!R2</f>
        <v>EU_northwest</v>
      </c>
      <c r="BI2" s="16" t="str">
        <f>'Service shares'!S2</f>
        <v>EU_south</v>
      </c>
      <c r="BJ2" s="16" t="str">
        <f>'Service shares'!T2</f>
        <v>EU_southeast</v>
      </c>
      <c r="BK2" s="16" t="str">
        <f>'Service shares'!U2</f>
        <v>EU_southwest</v>
      </c>
      <c r="BL2" s="16" t="str">
        <f>'Service shares'!V2</f>
        <v>Europe_other</v>
      </c>
      <c r="BM2" s="16" t="str">
        <f>'Service shares'!W2</f>
        <v>France</v>
      </c>
      <c r="BN2" s="16" t="str">
        <f>'Service shares'!X2</f>
        <v>Germany</v>
      </c>
      <c r="BO2" s="16" t="str">
        <f>'Service shares'!Y2</f>
        <v>India</v>
      </c>
      <c r="BP2" s="16" t="str">
        <f>'Service shares'!Z2</f>
        <v>LatAm_other</v>
      </c>
      <c r="BQ2" s="16" t="str">
        <f>'Service shares'!AA2</f>
        <v>Mexico</v>
      </c>
      <c r="BR2" s="16" t="str">
        <f>'Service shares'!AB2</f>
        <v>MidEast_other</v>
      </c>
      <c r="BS2" s="16" t="str">
        <f>'Service shares'!AC2</f>
        <v>Nor-Ice</v>
      </c>
      <c r="BT2" s="16" t="str">
        <f>'Service shares'!AD2</f>
        <v>Russia</v>
      </c>
      <c r="BU2" s="16" t="str">
        <f>'Service shares'!AE2</f>
        <v>SaudiArabia</v>
      </c>
      <c r="BV2" s="16" t="str">
        <f>'Service shares'!AF2</f>
        <v>SouthAfrica</v>
      </c>
      <c r="BW2" s="16" t="str">
        <f>'Service shares'!AG2</f>
        <v>UK</v>
      </c>
      <c r="BX2" s="16" t="str">
        <f>'Service shares'!AH2</f>
        <v>USA</v>
      </c>
      <c r="BY2" s="16" t="str">
        <f>'Service shares'!AI2</f>
        <v>\I:</v>
      </c>
      <c r="BZ2" t="s">
        <v>380</v>
      </c>
      <c r="CB2" t="s">
        <v>101</v>
      </c>
      <c r="CC2" t="s">
        <v>102</v>
      </c>
      <c r="CD2" t="s">
        <v>92</v>
      </c>
      <c r="CE2" t="s">
        <v>103</v>
      </c>
      <c r="CF2" t="s">
        <v>104</v>
      </c>
      <c r="CG2" t="s">
        <v>105</v>
      </c>
      <c r="CH2" t="s">
        <v>106</v>
      </c>
      <c r="CI2" t="s">
        <v>107</v>
      </c>
      <c r="CJ2" t="s">
        <v>108</v>
      </c>
      <c r="CL2" t="s">
        <v>66</v>
      </c>
      <c r="CM2" t="s">
        <v>125</v>
      </c>
      <c r="CN2" t="str">
        <f t="shared" ref="CN2:DD2" si="0">O2</f>
        <v>Africa_north</v>
      </c>
      <c r="CO2" t="str">
        <f t="shared" si="0"/>
        <v>Africa_other</v>
      </c>
      <c r="CP2" t="str">
        <f t="shared" si="0"/>
        <v>Arg-Chi</v>
      </c>
      <c r="CQ2" t="str">
        <f t="shared" si="0"/>
        <v>Asia_central</v>
      </c>
      <c r="CR2" t="str">
        <f t="shared" si="0"/>
        <v>Asia_east</v>
      </c>
      <c r="CS2" t="str">
        <f t="shared" si="0"/>
        <v>Asia_other</v>
      </c>
      <c r="CT2" t="str">
        <f t="shared" si="0"/>
        <v>Australia_NZ</v>
      </c>
      <c r="CU2" t="str">
        <f t="shared" si="0"/>
        <v>Brazil</v>
      </c>
      <c r="CV2" t="str">
        <f t="shared" si="0"/>
        <v>Canada</v>
      </c>
      <c r="CW2" t="str">
        <f t="shared" si="0"/>
        <v>China</v>
      </c>
      <c r="CX2" t="str">
        <f t="shared" si="0"/>
        <v>EU_north</v>
      </c>
      <c r="CY2" t="str">
        <f t="shared" si="0"/>
        <v>EU_northeast</v>
      </c>
      <c r="CZ2" t="str">
        <f t="shared" si="0"/>
        <v>EU_northwest</v>
      </c>
      <c r="DA2" t="str">
        <f t="shared" si="0"/>
        <v>EU_south</v>
      </c>
      <c r="DB2" t="str">
        <f t="shared" si="0"/>
        <v>EU_southeast</v>
      </c>
      <c r="DC2" t="str">
        <f t="shared" si="0"/>
        <v>EU_southwest</v>
      </c>
      <c r="DD2" t="str">
        <f t="shared" si="0"/>
        <v>Europe_other</v>
      </c>
      <c r="DE2" t="str">
        <f t="shared" ref="DE2:DQ2" si="1">AF2</f>
        <v>France</v>
      </c>
      <c r="DF2" t="str">
        <f t="shared" si="1"/>
        <v>Germany</v>
      </c>
      <c r="DG2" t="str">
        <f t="shared" si="1"/>
        <v>India</v>
      </c>
      <c r="DH2" t="str">
        <f t="shared" si="1"/>
        <v>LatAm_other</v>
      </c>
      <c r="DI2" t="str">
        <f t="shared" si="1"/>
        <v>Mexico</v>
      </c>
      <c r="DJ2" t="str">
        <f t="shared" si="1"/>
        <v>MidEast_other</v>
      </c>
      <c r="DK2" t="str">
        <f t="shared" si="1"/>
        <v>Nor-Ice</v>
      </c>
      <c r="DL2" t="str">
        <f t="shared" si="1"/>
        <v>Russia</v>
      </c>
      <c r="DM2" t="str">
        <f t="shared" si="1"/>
        <v>SaudiArabia</v>
      </c>
      <c r="DN2" t="str">
        <f t="shared" si="1"/>
        <v>SouthAfrica</v>
      </c>
      <c r="DO2" t="str">
        <f t="shared" si="1"/>
        <v>UK</v>
      </c>
      <c r="DP2" t="str">
        <f t="shared" si="1"/>
        <v>USA</v>
      </c>
      <c r="DQ2" t="str">
        <f t="shared" si="1"/>
        <v>\I:</v>
      </c>
      <c r="DR2">
        <v>0</v>
      </c>
      <c r="DS2" t="s">
        <v>749</v>
      </c>
      <c r="DT2" t="s">
        <v>750</v>
      </c>
    </row>
    <row r="3" spans="1:126" x14ac:dyDescent="0.45">
      <c r="A3" t="str">
        <f>C3</f>
        <v>ELC</v>
      </c>
      <c r="B3" t="str">
        <f>VLOOKUP(E3,'EPA_US9RT techs'!$R$26:$S$34,2,FALSE)</f>
        <v>STM</v>
      </c>
      <c r="C3" t="str">
        <f>'Service shares'!A3</f>
        <v>ELC</v>
      </c>
      <c r="D3" t="str">
        <f>'Service shares'!B3</f>
        <v>IFP</v>
      </c>
      <c r="E3" t="str">
        <f>'Service shares'!C3</f>
        <v>STM</v>
      </c>
      <c r="F3" s="1">
        <f>IFERROR(1/AVERAGEIFS('EPA_US9RT techs'!$I$2:$I$1718,'EPA_US9RT techs'!$J$2:$J$1718,'Service PJ'!$D3,'EPA_US9RT techs'!$K$2:$K$1718,'Service PJ'!$B3,'EPA_US9RT techs'!$L$2:$L$1718,'Service PJ'!$A3,'EPA_US9RT techs'!$C$2:$C$1718,"VDA_FLOP",'EPA_US9RT techs'!$F$2:$F$1718,'Service PJ'!F$1),1/AVERAGEIFS('EPA_US9RT techs'!$I$2:$I$1718,'EPA_US9RT techs'!$K$2:$K$1718,'Service PJ'!$B3,'EPA_US9RT techs'!$L$2:$L$1718,'Service PJ'!$A3,'EPA_US9RT techs'!$C$2:$C$1718,"VDA_FLOP",'EPA_US9RT techs'!$F$2:$F$1718,'Service PJ'!F$1))</f>
        <v>1</v>
      </c>
      <c r="G3" s="1" t="str">
        <f>IFERROR(IFERROR(1/AVERAGEIFS('EPA_US9RT techs'!$I$2:$I$1718,'EPA_US9RT techs'!$J$2:$J$1718,'Service PJ'!$D3,'EPA_US9RT techs'!$K$2:$K$1718,'Service PJ'!$B3,'EPA_US9RT techs'!$L$2:$L$1718,'Service PJ'!$A3,'EPA_US9RT techs'!$C$2:$C$1718,"VDA_FLOP",'EPA_US9RT techs'!$F$2:$F$1718,'Service PJ'!G$1),1/AVERAGEIFS('EPA_US9RT techs'!$I$2:$I$1718,'EPA_US9RT techs'!$K$2:$K$1718,'Service PJ'!$B3,'EPA_US9RT techs'!$L$2:$L$1718,'Service PJ'!$A3,'EPA_US9RT techs'!$C$2:$C$1718,"VDA_FLOP",'EPA_US9RT techs'!$F$2:$F$1718,'Service PJ'!G$1)),"")</f>
        <v/>
      </c>
      <c r="H3" s="1" t="str">
        <f>IFERROR(IFERROR(1/AVERAGEIFS('EPA_US9RT techs'!$I$2:$I$1718,'EPA_US9RT techs'!$J$2:$J$1718,'Service PJ'!$D3,'EPA_US9RT techs'!$K$2:$K$1718,'Service PJ'!$B3,'EPA_US9RT techs'!$L$2:$L$1718,'Service PJ'!$A3,'EPA_US9RT techs'!$C$2:$C$1718,"VDA_FLOP",'EPA_US9RT techs'!$F$2:$F$1718,'Service PJ'!H$1),1/AVERAGEIFS('EPA_US9RT techs'!$I$2:$I$1718,'EPA_US9RT techs'!$K$2:$K$1718,'Service PJ'!$B3,'EPA_US9RT techs'!$L$2:$L$1718,'Service PJ'!$A3,'EPA_US9RT techs'!$C$2:$C$1718,"VDA_FLOP",'EPA_US9RT techs'!$F$2:$F$1718,'Service PJ'!H$1)),"")</f>
        <v/>
      </c>
      <c r="I3" s="1" t="str">
        <f>IFERROR(IFERROR(1/AVERAGEIFS('EPA_US9RT techs'!$I$2:$I$1718,'EPA_US9RT techs'!$J$2:$J$1718,'Service PJ'!$D3,'EPA_US9RT techs'!$K$2:$K$1718,'Service PJ'!$B3,'EPA_US9RT techs'!$L$2:$L$1718,'Service PJ'!$A3,'EPA_US9RT techs'!$C$2:$C$1718,"VDA_FLOP",'EPA_US9RT techs'!$F$2:$F$1718,'Service PJ'!I$1),1/AVERAGEIFS('EPA_US9RT techs'!$I$2:$I$1718,'EPA_US9RT techs'!$K$2:$K$1718,'Service PJ'!$B3,'EPA_US9RT techs'!$L$2:$L$1718,'Service PJ'!$A3,'EPA_US9RT techs'!$C$2:$C$1718,"VDA_FLOP",'EPA_US9RT techs'!$F$2:$F$1718,'Service PJ'!I$1)),"")</f>
        <v/>
      </c>
      <c r="J3" s="1" t="str">
        <f>IFERROR(IFERROR(1/AVERAGEIFS('EPA_US9RT techs'!$I$2:$I$1718,'EPA_US9RT techs'!$J$2:$J$1718,'Service PJ'!$D3,'EPA_US9RT techs'!$K$2:$K$1718,'Service PJ'!$B3,'EPA_US9RT techs'!$L$2:$L$1718,'Service PJ'!$A3,'EPA_US9RT techs'!$C$2:$C$1718,"VDA_FLOP",'EPA_US9RT techs'!$F$2:$F$1718,'Service PJ'!J$1),1/AVERAGEIFS('EPA_US9RT techs'!$I$2:$I$1718,'EPA_US9RT techs'!$K$2:$K$1718,'Service PJ'!$B3,'EPA_US9RT techs'!$L$2:$L$1718,'Service PJ'!$A3,'EPA_US9RT techs'!$C$2:$C$1718,"VDA_FLOP",'EPA_US9RT techs'!$F$2:$F$1718,'Service PJ'!J$1)),"")</f>
        <v/>
      </c>
      <c r="L3" t="str">
        <f>IF(SUM(O3:AR3)=0,"\I: ","")&amp;'Service PJ'!D3&amp;"_"&amp;'Service PJ'!E3&amp;"_"&amp;'Service PJ'!C3</f>
        <v>IFP_STM_ELC</v>
      </c>
      <c r="M3" t="str">
        <f>"IND"&amp;'Service PJ'!C3</f>
        <v>INDELC</v>
      </c>
      <c r="N3" t="str">
        <f>LEFT(L3,7)</f>
        <v>IFP_STM</v>
      </c>
      <c r="O3" s="1">
        <f>'Service shares'!AK3*'Service PJ'!AV3</f>
        <v>0.49746672842264156</v>
      </c>
      <c r="P3" s="1">
        <f>'Service shares'!AL3*'Service PJ'!AW3</f>
        <v>0.22114954086792452</v>
      </c>
      <c r="Q3" s="1">
        <f>'Service shares'!AM3*'Service PJ'!AX3</f>
        <v>1.2585126213849056</v>
      </c>
      <c r="R3" s="1">
        <f>'Service shares'!AN3*'Service PJ'!AY3</f>
        <v>0.38007723002264154</v>
      </c>
      <c r="S3" s="1">
        <f>'Service shares'!AO3*'Service PJ'!AZ3</f>
        <v>3.767389719384906</v>
      </c>
      <c r="T3" s="1">
        <f>'Service shares'!AP3*'Service PJ'!BA3</f>
        <v>4.6216199165094345</v>
      </c>
      <c r="U3" s="1">
        <f>'Service shares'!AQ3*'Service PJ'!BB3</f>
        <v>0.89960807846037738</v>
      </c>
      <c r="V3" s="14">
        <f>'Service shares'!AR3*'Service PJ'!BC3</f>
        <v>2.6700115072415094</v>
      </c>
      <c r="W3" s="1">
        <f>'Service shares'!AS3*'Service PJ'!BD3</f>
        <v>0.60041887648301895</v>
      </c>
      <c r="X3" s="1">
        <f>'Service shares'!AT3*'Service PJ'!BE3</f>
        <v>13.508558527245285</v>
      </c>
      <c r="Y3" s="1">
        <f>'Service shares'!AU3*'Service PJ'!BF3</f>
        <v>0.68325056718113208</v>
      </c>
      <c r="Z3" s="1">
        <f>'Service shares'!AV3*'Service PJ'!BG3</f>
        <v>1.3617463119962263</v>
      </c>
      <c r="AA3" s="1">
        <f>'Service shares'!AW3*'Service PJ'!BH3</f>
        <v>1.4811569683471699</v>
      </c>
      <c r="AB3" s="1">
        <f>'Service shares'!AX3*'Service PJ'!BI3</f>
        <v>1.5721924961547171</v>
      </c>
      <c r="AC3" s="1">
        <f>'Service shares'!AY3*'Service PJ'!BJ3</f>
        <v>0.70845372074716984</v>
      </c>
      <c r="AD3" s="1">
        <f>'Service shares'!AZ3*'Service PJ'!BK3</f>
        <v>1.2971793388075472</v>
      </c>
      <c r="AE3" s="1">
        <f>'Service shares'!BA3*'Service PJ'!BL3</f>
        <v>1.9926386147886792</v>
      </c>
      <c r="AF3" s="1">
        <f>'Service shares'!BB3*'Service PJ'!BM3</f>
        <v>2.3480313409698113</v>
      </c>
      <c r="AG3" s="1">
        <f>'Service shares'!BC3*'Service PJ'!BN3</f>
        <v>1.9029395846377357</v>
      </c>
      <c r="AH3" s="1">
        <f>'Service shares'!BD3*'Service PJ'!BO3</f>
        <v>7.423870988275473</v>
      </c>
      <c r="AI3" s="1">
        <f>'Service shares'!BE3*'Service PJ'!BP3</f>
        <v>0.74056900462641506</v>
      </c>
      <c r="AJ3" s="1">
        <f>'Service shares'!BF3*'Service PJ'!BQ3</f>
        <v>0.25858865693207544</v>
      </c>
      <c r="AK3" s="1">
        <f>'Service shares'!BG3*'Service PJ'!BR3</f>
        <v>0.16345974216226417</v>
      </c>
      <c r="AL3" s="1">
        <f>'Service shares'!BH3*'Service PJ'!BS3</f>
        <v>0.35996909607169814</v>
      </c>
      <c r="AM3" s="1">
        <f>'Service shares'!BI3*'Service PJ'!BT3</f>
        <v>1.6922580707207546</v>
      </c>
      <c r="AN3" s="1">
        <f>'Service shares'!BJ3*'Service PJ'!BU3</f>
        <v>0</v>
      </c>
      <c r="AO3" s="1">
        <f>'Service shares'!BK3*'Service PJ'!BV3</f>
        <v>7.2711918611320758E-2</v>
      </c>
      <c r="AP3" s="1">
        <f>'Service shares'!BL3*'Service PJ'!BW3</f>
        <v>1.1688486655584904</v>
      </c>
      <c r="AQ3" s="1">
        <f>'Service shares'!BM3*'Service PJ'!BX3</f>
        <v>7.9057026255735847</v>
      </c>
      <c r="AR3" s="1">
        <f>'Service shares'!BN3*'Service PJ'!BY3</f>
        <v>0</v>
      </c>
      <c r="AS3" s="2">
        <v>0</v>
      </c>
      <c r="AU3" t="str">
        <f t="shared" ref="AU3:AU66" si="2">L3</f>
        <v>IFP_STM_ELC</v>
      </c>
      <c r="AV3" s="1">
        <f>IF($G3="",$F3,$G3)</f>
        <v>1</v>
      </c>
      <c r="AW3" s="1">
        <f t="shared" ref="AW3:BL18" si="3">IF($G3="",$F3,$G3)</f>
        <v>1</v>
      </c>
      <c r="AX3" s="1">
        <f t="shared" si="3"/>
        <v>1</v>
      </c>
      <c r="AY3" s="1">
        <f t="shared" si="3"/>
        <v>1</v>
      </c>
      <c r="AZ3" s="1">
        <f t="shared" si="3"/>
        <v>1</v>
      </c>
      <c r="BA3" s="1">
        <f t="shared" si="3"/>
        <v>1</v>
      </c>
      <c r="BB3" s="1">
        <f t="shared" si="3"/>
        <v>1</v>
      </c>
      <c r="BC3" s="1">
        <f t="shared" si="3"/>
        <v>1</v>
      </c>
      <c r="BD3" s="1">
        <f t="shared" si="3"/>
        <v>1</v>
      </c>
      <c r="BE3" s="1">
        <f t="shared" si="3"/>
        <v>1</v>
      </c>
      <c r="BF3" s="1">
        <f t="shared" si="3"/>
        <v>1</v>
      </c>
      <c r="BG3" s="1">
        <f t="shared" si="3"/>
        <v>1</v>
      </c>
      <c r="BH3" s="1">
        <f t="shared" si="3"/>
        <v>1</v>
      </c>
      <c r="BI3" s="1">
        <f t="shared" si="3"/>
        <v>1</v>
      </c>
      <c r="BJ3" s="1">
        <f t="shared" si="3"/>
        <v>1</v>
      </c>
      <c r="BK3" s="1">
        <f t="shared" si="3"/>
        <v>1</v>
      </c>
      <c r="BL3" s="1">
        <f t="shared" si="3"/>
        <v>1</v>
      </c>
      <c r="BM3" s="1">
        <f t="shared" ref="BM3:BY17" si="4">IF($G3="",$F3,$G3)</f>
        <v>1</v>
      </c>
      <c r="BN3" s="1">
        <f t="shared" si="4"/>
        <v>1</v>
      </c>
      <c r="BO3" s="1">
        <f t="shared" si="4"/>
        <v>1</v>
      </c>
      <c r="BP3" s="1">
        <f t="shared" si="4"/>
        <v>1</v>
      </c>
      <c r="BQ3" s="1">
        <f t="shared" si="4"/>
        <v>1</v>
      </c>
      <c r="BR3" s="1">
        <f t="shared" si="4"/>
        <v>1</v>
      </c>
      <c r="BS3" s="1">
        <f t="shared" si="4"/>
        <v>1</v>
      </c>
      <c r="BT3" s="1">
        <f t="shared" si="4"/>
        <v>1</v>
      </c>
      <c r="BU3" s="1">
        <f t="shared" si="4"/>
        <v>1</v>
      </c>
      <c r="BV3" s="1">
        <f t="shared" si="4"/>
        <v>1</v>
      </c>
      <c r="BW3" s="1">
        <f t="shared" si="4"/>
        <v>1</v>
      </c>
      <c r="BX3" s="1">
        <f t="shared" si="4"/>
        <v>1</v>
      </c>
      <c r="BY3" s="1">
        <f t="shared" si="4"/>
        <v>1</v>
      </c>
      <c r="CC3" t="str">
        <f>IF(SUM(O3:AE3)=0,"*","PRE")</f>
        <v>PRE</v>
      </c>
      <c r="CD3" t="str">
        <f>L3</f>
        <v>IFP_STM_ELC</v>
      </c>
      <c r="CE3" t="str">
        <f>VLOOKUP(D3,'IND Balance'!$AM$5:$AN$21,2,FALSE)&amp;" - "&amp;VLOOKUP(E3,'MECS_Table 5.4'!$AF$18:$AG$30,2,FALSE)&amp;" - "&amp;VLOOKUP('Service PJ'!M3,'IND Balance'!$AM$22:$AN$32,2,FALSE)</f>
        <v>Food processing - Steam - Electricity</v>
      </c>
      <c r="CF3" t="s">
        <v>109</v>
      </c>
      <c r="CG3" t="s">
        <v>110</v>
      </c>
      <c r="CL3" t="str">
        <f>L3</f>
        <v>IFP_STM_ELC</v>
      </c>
      <c r="CM3" t="str">
        <f>IF(OR(RIGHT(N3,3)="ECP",RIGHT(N3,3)="LIG"),"\I:","")&amp;N3</f>
        <v>IFP_STM</v>
      </c>
      <c r="CN3" s="1">
        <f t="shared" ref="CN3:CN66" si="5">IFERROR(O3/SUMIFS(O$3:O$280,$N$3:$N$280,$CM3)*$DV$1,"")</f>
        <v>5.361261845123929E-2</v>
      </c>
      <c r="CO3" s="1">
        <f t="shared" ref="CO3:CO66" si="6">IFERROR(P3/SUMIFS(P$3:P$280,$N$3:$N$280,$CM3)*$DV$1,"")</f>
        <v>2.6457030753753524E-2</v>
      </c>
      <c r="CP3" s="1">
        <f t="shared" ref="CP3:CP66" si="7">IFERROR(Q3/SUMIFS(Q$3:Q$280,$N$3:$N$280,$CM3)*$DV$1,"")</f>
        <v>6.4132104558092332E-2</v>
      </c>
      <c r="CQ3" s="1">
        <f t="shared" ref="CQ3:CQ66" si="8">IFERROR(R3/SUMIFS(R$3:R$280,$N$3:$N$280,$CM3)*$DV$1,"")</f>
        <v>1.8240948868999678E-2</v>
      </c>
      <c r="CR3" s="1">
        <f t="shared" ref="CR3:CR66" si="9">IFERROR(S3/SUMIFS(S$3:S$280,$N$3:$N$280,$CM3)*$DV$1,"")</f>
        <v>7.2926298793134947E-2</v>
      </c>
      <c r="CS3" s="1">
        <f t="shared" ref="CS3:CS66" si="10">IFERROR(T3/SUMIFS(T$3:T$280,$N$3:$N$280,$CM3)*$DV$1,"")</f>
        <v>3.5005914060515696E-2</v>
      </c>
      <c r="CT3" s="1">
        <f t="shared" ref="CT3:CT66" si="11">IFERROR(U3/SUMIFS(U$3:U$280,$N$3:$N$280,$CM3)*$DV$1,"")</f>
        <v>2.0005336695300757E-2</v>
      </c>
      <c r="CU3" s="1">
        <f t="shared" ref="CU3:CU66" si="12">IFERROR(V3/SUMIFS(V$3:V$280,$N$3:$N$280,$CM3)*$DV$1,"")</f>
        <v>1.3594379968237619E-2</v>
      </c>
      <c r="CV3" s="1">
        <f t="shared" ref="CV3:CV66" si="13">IFERROR(W3/SUMIFS(W$3:W$280,$N$3:$N$280,$CM3)*$DV$1,"")</f>
        <v>2.8299929631623807E-2</v>
      </c>
      <c r="CW3" s="1">
        <f t="shared" ref="CW3:CW66" si="14">IFERROR(X3/SUMIFS(X$3:X$280,$N$3:$N$280,$CM3)*$DV$1,"")</f>
        <v>3.0248859152473551E-2</v>
      </c>
      <c r="CX3" s="1">
        <f t="shared" ref="CX3:CX66" si="15">IFERROR(Y3/SUMIFS(Y$3:Y$280,$N$3:$N$280,$CM3)*$DV$1,"")</f>
        <v>4.4544864933790479E-2</v>
      </c>
      <c r="CY3" s="1">
        <f t="shared" ref="CY3:CY66" si="16">IFERROR(Z3/SUMIFS(Z$3:Z$280,$N$3:$N$280,$CM3)*$DV$1,"")</f>
        <v>3.577021444588812E-2</v>
      </c>
      <c r="CZ3" s="1">
        <f t="shared" ref="CZ3:CZ66" si="17">IFERROR(AA3/SUMIFS(AA$3:AA$280,$N$3:$N$280,$CM3)*$DV$1,"")</f>
        <v>3.9908410763485565E-2</v>
      </c>
      <c r="DA3" s="1">
        <f t="shared" ref="DA3:DA66" si="18">IFERROR(AB3/SUMIFS(AB$3:AB$280,$N$3:$N$280,$CM3)*$DV$1,"")</f>
        <v>4.5004614650383828E-2</v>
      </c>
      <c r="DB3" s="1">
        <f t="shared" ref="DB3:DB66" si="19">IFERROR(AC3/SUMIFS(AC$3:AC$280,$N$3:$N$280,$CM3)*$DV$1,"")</f>
        <v>4.476601172774404E-2</v>
      </c>
      <c r="DC3" s="1">
        <f t="shared" ref="DC3:DC66" si="20">IFERROR(AD3/SUMIFS(AD$3:AD$280,$N$3:$N$280,$CM3)*$DV$1,"")</f>
        <v>5.2392909535699431E-2</v>
      </c>
      <c r="DD3" s="1">
        <f t="shared" ref="DD3:DD66" si="21">IFERROR(AE3/SUMIFS(AE$3:AE$280,$N$3:$N$280,$CM3)*$DV$1,"")</f>
        <v>2.1515417989236188E-2</v>
      </c>
      <c r="DE3" s="1">
        <f t="shared" ref="DE3:DE66" si="22">IFERROR(AF3/SUMIFS(AF$3:AF$280,$N$3:$N$280,$CM3)*$DV$1,"")</f>
        <v>5.1145538477641292E-2</v>
      </c>
      <c r="DF3" s="1">
        <f t="shared" ref="DF3:DF66" si="23">IFERROR(AG3/SUMIFS(AG$3:AG$280,$N$3:$N$280,$CM3)*$DV$1,"")</f>
        <v>3.6924580086730274E-2</v>
      </c>
      <c r="DG3" s="1">
        <f t="shared" ref="DG3:DG66" si="24">IFERROR(AH3/SUMIFS(AH$3:AH$280,$N$3:$N$280,$CM3)*$DV$1,"")</f>
        <v>6.7544747445343278E-2</v>
      </c>
      <c r="DH3" s="1">
        <f t="shared" ref="DH3:DH66" si="25">IFERROR(AI3/SUMIFS(AI$3:AI$280,$N$3:$N$280,$CM3)*$DV$1,"")</f>
        <v>1.7661387576052314E-2</v>
      </c>
      <c r="DI3" s="1">
        <f t="shared" ref="DI3:DI66" si="26">IFERROR(AJ3/SUMIFS(AJ$3:AJ$280,$N$3:$N$280,$CM3)*$DV$1,"")</f>
        <v>1.1737823440806613E-2</v>
      </c>
      <c r="DJ3" s="1">
        <f t="shared" ref="DJ3:DJ66" si="27">IFERROR(AK3/SUMIFS(AK$3:AK$280,$N$3:$N$280,$CM3)*$DV$1,"")</f>
        <v>0.62383557859285799</v>
      </c>
      <c r="DK3" s="1">
        <f t="shared" ref="DK3:DK66" si="28">IFERROR(AL3/SUMIFS(AL$3:AL$280,$N$3:$N$280,$CM3)*$DV$1,"")</f>
        <v>0.15349390335823482</v>
      </c>
      <c r="DL3" s="1">
        <f t="shared" ref="DL3:DL66" si="29">IFERROR(AM3/SUMIFS(AM$3:AM$280,$N$3:$N$280,$CM3)*$DV$1,"")</f>
        <v>8.3642523375924583E-3</v>
      </c>
      <c r="DM3" s="1" t="str">
        <f t="shared" ref="DM3:DM66" si="30">IFERROR(AN3/SUMIFS(AN$3:AN$280,$N$3:$N$280,$CM3)*$DV$1,"")</f>
        <v/>
      </c>
      <c r="DN3" s="1">
        <f t="shared" ref="DN3:DN66" si="31">IFERROR(AO3/SUMIFS(AO$3:AO$280,$N$3:$N$280,$CM3)*$DV$1,"")</f>
        <v>2.7736524270743721E-2</v>
      </c>
      <c r="DO3" s="1">
        <f t="shared" ref="DO3:DO66" si="32">IFERROR(AP3/SUMIFS(AP$3:AP$280,$N$3:$N$280,$CM3)*$DV$1,"")</f>
        <v>5.1386520996478294E-2</v>
      </c>
      <c r="DP3" s="1">
        <f t="shared" ref="DP3:DP66" si="33">IFERROR(AQ3/SUMIFS(AQ$3:AQ$280,$N$3:$N$280,$CM3)*$DV$1,"")</f>
        <v>2.9730104943338512E-2</v>
      </c>
      <c r="DQ3" s="1" t="str">
        <f t="shared" ref="DQ3:DQ66" si="34">IFERROR(AR3/SUMIFS(AR$3:AR$280,$N$3:$N$280,$CM3)*$DV$1,"")</f>
        <v/>
      </c>
      <c r="DR3" s="1">
        <v>3</v>
      </c>
      <c r="DS3" s="1" t="str">
        <f>IF(RIGHT(CL3,3)="BIO",MAX(CN3:DQ3)+0.01,"")</f>
        <v/>
      </c>
      <c r="DT3" t="str">
        <f>IF(DS3="","",3)</f>
        <v/>
      </c>
    </row>
    <row r="4" spans="1:126" x14ac:dyDescent="0.45">
      <c r="A4" t="str">
        <f t="shared" ref="A4:A67" si="35">C4</f>
        <v>ELC</v>
      </c>
      <c r="B4" t="str">
        <f>VLOOKUP(E4,'EPA_US9RT techs'!$R$26:$S$34,2,FALSE)</f>
        <v>PRH</v>
      </c>
      <c r="C4" t="str">
        <f>'Service shares'!A4</f>
        <v>ELC</v>
      </c>
      <c r="D4" t="str">
        <f>'Service shares'!B4</f>
        <v>IFP</v>
      </c>
      <c r="E4" t="str">
        <f>'Service shares'!C4</f>
        <v>PRH</v>
      </c>
      <c r="F4" s="1">
        <f>IFERROR(1/AVERAGEIFS('EPA_US9RT techs'!$I$2:$I$1718,'EPA_US9RT techs'!$J$2:$J$1718,'Service PJ'!$D4,'EPA_US9RT techs'!$K$2:$K$1718,'Service PJ'!$B4,'EPA_US9RT techs'!$L$2:$L$1718,'Service PJ'!$A4,'EPA_US9RT techs'!$C$2:$C$1718,"VDA_FLOP",'EPA_US9RT techs'!$F$2:$F$1718,'Service PJ'!F$1),1/AVERAGEIFS('EPA_US9RT techs'!$I$2:$I$1718,'EPA_US9RT techs'!$K$2:$K$1718,'Service PJ'!$B4,'EPA_US9RT techs'!$L$2:$L$1718,'Service PJ'!$A4,'EPA_US9RT techs'!$C$2:$C$1718,"VDA_FLOP",'EPA_US9RT techs'!$F$2:$F$1718,'Service PJ'!F$1))</f>
        <v>1</v>
      </c>
      <c r="G4" s="1">
        <f>IFERROR(IFERROR(1/AVERAGEIFS('EPA_US9RT techs'!$I$2:$I$1718,'EPA_US9RT techs'!$J$2:$J$1718,'Service PJ'!$D4,'EPA_US9RT techs'!$K$2:$K$1718,'Service PJ'!$B4,'EPA_US9RT techs'!$L$2:$L$1718,'Service PJ'!$A4,'EPA_US9RT techs'!$C$2:$C$1718,"VDA_FLOP",'EPA_US9RT techs'!$F$2:$F$1718,'Service PJ'!G$1),1/AVERAGEIFS('EPA_US9RT techs'!$I$2:$I$1718,'EPA_US9RT techs'!$K$2:$K$1718,'Service PJ'!$B4,'EPA_US9RT techs'!$L$2:$L$1718,'Service PJ'!$A4,'EPA_US9RT techs'!$C$2:$C$1718,"VDA_FLOP",'EPA_US9RT techs'!$F$2:$F$1718,'Service PJ'!G$1)),"")</f>
        <v>1.104421953023411</v>
      </c>
      <c r="H4" s="1">
        <f>IFERROR(IFERROR(1/AVERAGEIFS('EPA_US9RT techs'!$I$2:$I$1718,'EPA_US9RT techs'!$J$2:$J$1718,'Service PJ'!$D4,'EPA_US9RT techs'!$K$2:$K$1718,'Service PJ'!$B4,'EPA_US9RT techs'!$L$2:$L$1718,'Service PJ'!$A4,'EPA_US9RT techs'!$C$2:$C$1718,"VDA_FLOP",'EPA_US9RT techs'!$F$2:$F$1718,'Service PJ'!H$1),1/AVERAGEIFS('EPA_US9RT techs'!$I$2:$I$1718,'EPA_US9RT techs'!$K$2:$K$1718,'Service PJ'!$B4,'EPA_US9RT techs'!$L$2:$L$1718,'Service PJ'!$A4,'EPA_US9RT techs'!$C$2:$C$1718,"VDA_FLOP",'EPA_US9RT techs'!$F$2:$F$1718,'Service PJ'!H$1)),"")</f>
        <v>1.1266495322275636</v>
      </c>
      <c r="I4" s="1">
        <f>IFERROR(IFERROR(1/AVERAGEIFS('EPA_US9RT techs'!$I$2:$I$1718,'EPA_US9RT techs'!$J$2:$J$1718,'Service PJ'!$D4,'EPA_US9RT techs'!$K$2:$K$1718,'Service PJ'!$B4,'EPA_US9RT techs'!$L$2:$L$1718,'Service PJ'!$A4,'EPA_US9RT techs'!$C$2:$C$1718,"VDA_FLOP",'EPA_US9RT techs'!$F$2:$F$1718,'Service PJ'!I$1),1/AVERAGEIFS('EPA_US9RT techs'!$I$2:$I$1718,'EPA_US9RT techs'!$K$2:$K$1718,'Service PJ'!$B4,'EPA_US9RT techs'!$L$2:$L$1718,'Service PJ'!$A4,'EPA_US9RT techs'!$C$2:$C$1718,"VDA_FLOP",'EPA_US9RT techs'!$F$2:$F$1718,'Service PJ'!I$1)),"")</f>
        <v>1.1633688626443803</v>
      </c>
      <c r="J4" s="1">
        <f>IFERROR(IFERROR(1/AVERAGEIFS('EPA_US9RT techs'!$I$2:$I$1718,'EPA_US9RT techs'!$J$2:$J$1718,'Service PJ'!$D4,'EPA_US9RT techs'!$K$2:$K$1718,'Service PJ'!$B4,'EPA_US9RT techs'!$L$2:$L$1718,'Service PJ'!$A4,'EPA_US9RT techs'!$C$2:$C$1718,"VDA_FLOP",'EPA_US9RT techs'!$F$2:$F$1718,'Service PJ'!J$1),1/AVERAGEIFS('EPA_US9RT techs'!$I$2:$I$1718,'EPA_US9RT techs'!$K$2:$K$1718,'Service PJ'!$B4,'EPA_US9RT techs'!$L$2:$L$1718,'Service PJ'!$A4,'EPA_US9RT techs'!$C$2:$C$1718,"VDA_FLOP",'EPA_US9RT techs'!$F$2:$F$1718,'Service PJ'!J$1)),"")</f>
        <v>1.1937005329283072</v>
      </c>
      <c r="L4" t="str">
        <f>IF(SUM(O4:AR4)=0,"\I: ","")&amp;'Service PJ'!D4&amp;"_"&amp;'Service PJ'!E4&amp;"_"&amp;'Service PJ'!C4</f>
        <v>IFP_PRH_ELC</v>
      </c>
      <c r="M4" t="str">
        <f>"IND"&amp;'Service PJ'!C4</f>
        <v>INDELC</v>
      </c>
      <c r="N4" t="str">
        <f t="shared" ref="N4:N67" si="36">LEFT(L4,7)</f>
        <v>IFP_PRH</v>
      </c>
      <c r="O4" s="1">
        <f>'Service shares'!AK4*'Service PJ'!AV4</f>
        <v>0.67150499260618957</v>
      </c>
      <c r="P4" s="1">
        <f>'Service shares'!AL4*'Service PJ'!AW4</f>
        <v>0.29851849846571354</v>
      </c>
      <c r="Q4" s="1">
        <f>'Service shares'!AM4*'Service PJ'!AX4</f>
        <v>1.6988020710399812</v>
      </c>
      <c r="R4" s="1">
        <f>'Service shares'!AN4*'Service PJ'!AY4</f>
        <v>0.513046889277186</v>
      </c>
      <c r="S4" s="1">
        <f>'Service shares'!AO4*'Service PJ'!AZ4</f>
        <v>5.0854074476130418</v>
      </c>
      <c r="T4" s="1">
        <f>'Service shares'!AP4*'Service PJ'!BA4</f>
        <v>6.2384892708395183</v>
      </c>
      <c r="U4" s="1">
        <f>'Service shares'!AQ4*'Service PJ'!BB4</f>
        <v>1.2143351134063696</v>
      </c>
      <c r="V4" s="14">
        <f>'Service shares'!AR4*'Service PJ'!BC4</f>
        <v>3.60411250640546</v>
      </c>
      <c r="W4" s="1">
        <f>'Service shares'!AS4*'Service PJ'!BD4</f>
        <v>0.81047485224138627</v>
      </c>
      <c r="X4" s="1">
        <f>'Service shares'!AT4*'Service PJ'!BE4</f>
        <v>18.23451494478935</v>
      </c>
      <c r="Y4" s="1">
        <f>'Service shares'!AU4*'Service PJ'!BF4</f>
        <v>0.92228513154621439</v>
      </c>
      <c r="Z4" s="1">
        <f>'Service shares'!AV4*'Service PJ'!BG4</f>
        <v>1.8381519706211435</v>
      </c>
      <c r="AA4" s="1">
        <f>'Service shares'!AW4*'Service PJ'!BH4</f>
        <v>1.999338332097597</v>
      </c>
      <c r="AB4" s="1">
        <f>'Service shares'!AX4*'Service PJ'!BI4</f>
        <v>2.1222225531612646</v>
      </c>
      <c r="AC4" s="1">
        <f>'Service shares'!AY4*'Service PJ'!BJ4</f>
        <v>0.95630558453746739</v>
      </c>
      <c r="AD4" s="1">
        <f>'Service shares'!AZ4*'Service PJ'!BK4</f>
        <v>1.7509963029624367</v>
      </c>
      <c r="AE4" s="1">
        <f>'Service shares'!BA4*'Service PJ'!BL4</f>
        <v>2.6897613485291725</v>
      </c>
      <c r="AF4" s="1">
        <f>'Service shares'!BB4*'Service PJ'!BM4</f>
        <v>3.1694878836549591</v>
      </c>
      <c r="AG4" s="1">
        <f>'Service shares'!BC4*'Service PJ'!BN4</f>
        <v>2.5686811975625368</v>
      </c>
      <c r="AH4" s="1">
        <f>'Service shares'!BD4*'Service PJ'!BO4</f>
        <v>10.02110522827949</v>
      </c>
      <c r="AI4" s="1">
        <f>'Service shares'!BE4*'Service PJ'!BP4</f>
        <v>0.99965637009102182</v>
      </c>
      <c r="AJ4" s="1">
        <f>'Service shares'!BF4*'Service PJ'!BQ4</f>
        <v>0.34905565385609549</v>
      </c>
      <c r="AK4" s="1">
        <f>'Service shares'!BG4*'Service PJ'!BR4</f>
        <v>0.22064597827500673</v>
      </c>
      <c r="AL4" s="1">
        <f>'Service shares'!BH4*'Service PJ'!BS4</f>
        <v>0.48590394369192708</v>
      </c>
      <c r="AM4" s="1">
        <f>'Service shares'!BI4*'Service PJ'!BT4</f>
        <v>2.2842929553706108</v>
      </c>
      <c r="AN4" s="1">
        <f>'Service shares'!BJ4*'Service PJ'!BU4</f>
        <v>0</v>
      </c>
      <c r="AO4" s="1">
        <f>'Service shares'!BK4*'Service PJ'!BV4</f>
        <v>9.8150114529859542E-2</v>
      </c>
      <c r="AP4" s="1">
        <f>'Service shares'!BL4*'Service PJ'!BW4</f>
        <v>1.5777692651171191</v>
      </c>
      <c r="AQ4" s="1">
        <f>'Service shares'!BM4*'Service PJ'!BX4</f>
        <v>10.671505207926796</v>
      </c>
      <c r="AR4" s="1">
        <f>'Service shares'!BN4*'Service PJ'!BY4</f>
        <v>0</v>
      </c>
      <c r="AS4" s="2">
        <v>0</v>
      </c>
      <c r="AU4" t="str">
        <f t="shared" si="2"/>
        <v>IFP_PRH_ELC</v>
      </c>
      <c r="AV4" s="1">
        <f t="shared" ref="AV4:BK19" si="37">IF($G4="",$F4,$G4)</f>
        <v>1.104421953023411</v>
      </c>
      <c r="AW4" s="1">
        <f t="shared" si="3"/>
        <v>1.104421953023411</v>
      </c>
      <c r="AX4" s="1">
        <f t="shared" si="3"/>
        <v>1.104421953023411</v>
      </c>
      <c r="AY4" s="1">
        <f t="shared" si="3"/>
        <v>1.104421953023411</v>
      </c>
      <c r="AZ4" s="1">
        <f t="shared" si="3"/>
        <v>1.104421953023411</v>
      </c>
      <c r="BA4" s="1">
        <f t="shared" si="3"/>
        <v>1.104421953023411</v>
      </c>
      <c r="BB4" s="1">
        <f t="shared" si="3"/>
        <v>1.104421953023411</v>
      </c>
      <c r="BC4" s="1">
        <f t="shared" si="3"/>
        <v>1.104421953023411</v>
      </c>
      <c r="BD4" s="1">
        <f t="shared" si="3"/>
        <v>1.104421953023411</v>
      </c>
      <c r="BE4" s="1">
        <f t="shared" si="3"/>
        <v>1.104421953023411</v>
      </c>
      <c r="BF4" s="1">
        <f t="shared" si="3"/>
        <v>1.104421953023411</v>
      </c>
      <c r="BG4" s="1">
        <f t="shared" si="3"/>
        <v>1.104421953023411</v>
      </c>
      <c r="BH4" s="1">
        <f t="shared" si="3"/>
        <v>1.104421953023411</v>
      </c>
      <c r="BI4" s="1">
        <f t="shared" si="3"/>
        <v>1.104421953023411</v>
      </c>
      <c r="BJ4" s="1">
        <f t="shared" si="3"/>
        <v>1.104421953023411</v>
      </c>
      <c r="BK4" s="1">
        <f t="shared" si="3"/>
        <v>1.104421953023411</v>
      </c>
      <c r="BL4" s="1">
        <f t="shared" si="3"/>
        <v>1.104421953023411</v>
      </c>
      <c r="BM4" s="1">
        <f t="shared" si="4"/>
        <v>1.104421953023411</v>
      </c>
      <c r="BN4" s="1">
        <f t="shared" si="4"/>
        <v>1.104421953023411</v>
      </c>
      <c r="BO4" s="1">
        <f t="shared" si="4"/>
        <v>1.104421953023411</v>
      </c>
      <c r="BP4" s="1">
        <f t="shared" si="4"/>
        <v>1.104421953023411</v>
      </c>
      <c r="BQ4" s="1">
        <f t="shared" si="4"/>
        <v>1.104421953023411</v>
      </c>
      <c r="BR4" s="1">
        <f t="shared" si="4"/>
        <v>1.104421953023411</v>
      </c>
      <c r="BS4" s="1">
        <f t="shared" si="4"/>
        <v>1.104421953023411</v>
      </c>
      <c r="BT4" s="1">
        <f t="shared" si="4"/>
        <v>1.104421953023411</v>
      </c>
      <c r="BU4" s="1">
        <f t="shared" si="4"/>
        <v>1.104421953023411</v>
      </c>
      <c r="BV4" s="1">
        <f t="shared" si="4"/>
        <v>1.104421953023411</v>
      </c>
      <c r="BW4" s="1">
        <f t="shared" si="4"/>
        <v>1.104421953023411</v>
      </c>
      <c r="BX4" s="1">
        <f t="shared" si="4"/>
        <v>1.104421953023411</v>
      </c>
      <c r="BY4" s="1">
        <f t="shared" si="4"/>
        <v>1.104421953023411</v>
      </c>
      <c r="CC4" t="str">
        <f t="shared" ref="CC4:CC67" si="38">IF(SUM(O4:AE4)=0,"*","PRE")</f>
        <v>PRE</v>
      </c>
      <c r="CD4" t="str">
        <f t="shared" ref="CD4:CD67" si="39">L4</f>
        <v>IFP_PRH_ELC</v>
      </c>
      <c r="CE4" t="str">
        <f>VLOOKUP(D4,'IND Balance'!$AM$5:$AN$21,2,FALSE)&amp;" - "&amp;VLOOKUP(E4,'MECS_Table 5.4'!$AF$18:$AG$30,2,FALSE)&amp;" - "&amp;VLOOKUP('Service PJ'!M4,'IND Balance'!$AM$22:$AN$32,2,FALSE)</f>
        <v>Food processing - Process heat - Electricity</v>
      </c>
      <c r="CF4" t="s">
        <v>109</v>
      </c>
      <c r="CG4" t="s">
        <v>110</v>
      </c>
      <c r="CL4" t="str">
        <f t="shared" ref="CL4:CL67" si="40">L4</f>
        <v>IFP_PRH_ELC</v>
      </c>
      <c r="CM4" t="str">
        <f t="shared" ref="CM4:CM67" si="41">IF(OR(RIGHT(N4,3)="ECP",RIGHT(N4,3)="LIG"),"\I:","")&amp;N4</f>
        <v>IFP_PRH</v>
      </c>
      <c r="CN4" s="1">
        <f t="shared" si="5"/>
        <v>5.3844551448757584E-2</v>
      </c>
      <c r="CO4" s="1">
        <f t="shared" si="6"/>
        <v>2.2097659304181616E-2</v>
      </c>
      <c r="CP4" s="1">
        <f t="shared" si="7"/>
        <v>5.3712890465781843E-2</v>
      </c>
      <c r="CQ4" s="1">
        <f t="shared" si="8"/>
        <v>2.6818004628206073E-2</v>
      </c>
      <c r="CR4" s="1">
        <f t="shared" si="9"/>
        <v>8.7437543251333877E-2</v>
      </c>
      <c r="CS4" s="1">
        <f t="shared" si="10"/>
        <v>2.0978654159205006E-2</v>
      </c>
      <c r="CT4" s="1">
        <f t="shared" si="11"/>
        <v>1.1881105142279228E-2</v>
      </c>
      <c r="CU4" s="1">
        <f t="shared" si="12"/>
        <v>7.175620689335303E-3</v>
      </c>
      <c r="CV4" s="1">
        <f t="shared" si="13"/>
        <v>2.4039678196663864E-2</v>
      </c>
      <c r="CW4" s="1">
        <f t="shared" si="14"/>
        <v>3.3769791090990993E-2</v>
      </c>
      <c r="CX4" s="1">
        <f t="shared" si="15"/>
        <v>8.2129328770542909E-2</v>
      </c>
      <c r="CY4" s="1">
        <f t="shared" si="16"/>
        <v>3.3759487824416956E-2</v>
      </c>
      <c r="CZ4" s="1">
        <f t="shared" si="17"/>
        <v>3.5304417599391839E-2</v>
      </c>
      <c r="DA4" s="1">
        <f t="shared" si="18"/>
        <v>7.2557337071081307E-2</v>
      </c>
      <c r="DB4" s="1">
        <f t="shared" si="19"/>
        <v>4.4169240853851606E-2</v>
      </c>
      <c r="DC4" s="1">
        <f t="shared" si="20"/>
        <v>4.4695320713882443E-2</v>
      </c>
      <c r="DD4" s="1">
        <f t="shared" si="21"/>
        <v>3.8141438683631922E-2</v>
      </c>
      <c r="DE4" s="1">
        <f t="shared" si="22"/>
        <v>5.4718986561049288E-2</v>
      </c>
      <c r="DF4" s="1">
        <f t="shared" si="23"/>
        <v>4.0440130020299586E-2</v>
      </c>
      <c r="DG4" s="1">
        <f t="shared" si="24"/>
        <v>3.4855817339813494E-2</v>
      </c>
      <c r="DH4" s="1">
        <f t="shared" si="25"/>
        <v>9.7593079500325666E-3</v>
      </c>
      <c r="DI4" s="1">
        <f t="shared" si="26"/>
        <v>6.9841792500753329E-3</v>
      </c>
      <c r="DJ4" s="1">
        <f t="shared" si="27"/>
        <v>0.9044858476403409</v>
      </c>
      <c r="DK4" s="1">
        <f t="shared" si="28"/>
        <v>0.27211833002212082</v>
      </c>
      <c r="DL4" s="1">
        <f t="shared" si="29"/>
        <v>5.8567243905101846E-2</v>
      </c>
      <c r="DM4" s="1" t="str">
        <f t="shared" si="30"/>
        <v/>
      </c>
      <c r="DN4" s="1">
        <f t="shared" si="31"/>
        <v>2.3851071980743935E-2</v>
      </c>
      <c r="DO4" s="1">
        <f t="shared" si="32"/>
        <v>4.5727481691236541E-2</v>
      </c>
      <c r="DP4" s="1">
        <f t="shared" si="33"/>
        <v>2.4341388247216496E-2</v>
      </c>
      <c r="DQ4" s="1" t="str">
        <f t="shared" si="34"/>
        <v/>
      </c>
      <c r="DR4" s="1">
        <v>3</v>
      </c>
      <c r="DS4" s="1" t="str">
        <f t="shared" ref="DS4:DS67" si="42">IF(RIGHT(CL4,3)="BIO",MAX(CN4:DQ4)+0.01,"")</f>
        <v/>
      </c>
      <c r="DT4" t="str">
        <f t="shared" ref="DT4:DT67" si="43">IF(DS4="","",3)</f>
        <v/>
      </c>
    </row>
    <row r="5" spans="1:126" x14ac:dyDescent="0.45">
      <c r="A5" t="str">
        <f t="shared" si="35"/>
        <v>ELC</v>
      </c>
      <c r="B5" t="str">
        <f>VLOOKUP(E5,'EPA_US9RT techs'!$R$26:$S$34,2,FALSE)</f>
        <v>OTH</v>
      </c>
      <c r="C5" t="str">
        <f>'Service shares'!A5</f>
        <v>ELC</v>
      </c>
      <c r="D5" t="str">
        <f>'Service shares'!B5</f>
        <v>IFP</v>
      </c>
      <c r="E5" t="str">
        <f>'Service shares'!C5</f>
        <v>PRC</v>
      </c>
      <c r="F5" s="1">
        <f>IFERROR(1/AVERAGEIFS('EPA_US9RT techs'!$I$2:$I$1718,'EPA_US9RT techs'!$J$2:$J$1718,'Service PJ'!$D5,'EPA_US9RT techs'!$K$2:$K$1718,'Service PJ'!$B5,'EPA_US9RT techs'!$L$2:$L$1718,'Service PJ'!$A5,'EPA_US9RT techs'!$C$2:$C$1718,"VDA_FLOP",'EPA_US9RT techs'!$F$2:$F$1718,'Service PJ'!F$1),1/AVERAGEIFS('EPA_US9RT techs'!$I$2:$I$1718,'EPA_US9RT techs'!$K$2:$K$1718,'Service PJ'!$B5,'EPA_US9RT techs'!$L$2:$L$1718,'Service PJ'!$A5,'EPA_US9RT techs'!$C$2:$C$1718,"VDA_FLOP",'EPA_US9RT techs'!$F$2:$F$1718,'Service PJ'!F$1))</f>
        <v>1</v>
      </c>
      <c r="G5" s="1">
        <f>IFERROR(IFERROR(1/AVERAGEIFS('EPA_US9RT techs'!$I$2:$I$1718,'EPA_US9RT techs'!$J$2:$J$1718,'Service PJ'!$D5,'EPA_US9RT techs'!$K$2:$K$1718,'Service PJ'!$B5,'EPA_US9RT techs'!$L$2:$L$1718,'Service PJ'!$A5,'EPA_US9RT techs'!$C$2:$C$1718,"VDA_FLOP",'EPA_US9RT techs'!$F$2:$F$1718,'Service PJ'!G$1),1/AVERAGEIFS('EPA_US9RT techs'!$I$2:$I$1718,'EPA_US9RT techs'!$K$2:$K$1718,'Service PJ'!$B5,'EPA_US9RT techs'!$L$2:$L$1718,'Service PJ'!$A5,'EPA_US9RT techs'!$C$2:$C$1718,"VDA_FLOP",'EPA_US9RT techs'!$F$2:$F$1718,'Service PJ'!G$1)),"")</f>
        <v>1.104421953023411</v>
      </c>
      <c r="H5" s="1">
        <f>IFERROR(IFERROR(1/AVERAGEIFS('EPA_US9RT techs'!$I$2:$I$1718,'EPA_US9RT techs'!$J$2:$J$1718,'Service PJ'!$D5,'EPA_US9RT techs'!$K$2:$K$1718,'Service PJ'!$B5,'EPA_US9RT techs'!$L$2:$L$1718,'Service PJ'!$A5,'EPA_US9RT techs'!$C$2:$C$1718,"VDA_FLOP",'EPA_US9RT techs'!$F$2:$F$1718,'Service PJ'!H$1),1/AVERAGEIFS('EPA_US9RT techs'!$I$2:$I$1718,'EPA_US9RT techs'!$K$2:$K$1718,'Service PJ'!$B5,'EPA_US9RT techs'!$L$2:$L$1718,'Service PJ'!$A5,'EPA_US9RT techs'!$C$2:$C$1718,"VDA_FLOP",'EPA_US9RT techs'!$F$2:$F$1718,'Service PJ'!H$1)),"")</f>
        <v>1.1266495322275636</v>
      </c>
      <c r="I5" s="1">
        <f>IFERROR(IFERROR(1/AVERAGEIFS('EPA_US9RT techs'!$I$2:$I$1718,'EPA_US9RT techs'!$J$2:$J$1718,'Service PJ'!$D5,'EPA_US9RT techs'!$K$2:$K$1718,'Service PJ'!$B5,'EPA_US9RT techs'!$L$2:$L$1718,'Service PJ'!$A5,'EPA_US9RT techs'!$C$2:$C$1718,"VDA_FLOP",'EPA_US9RT techs'!$F$2:$F$1718,'Service PJ'!I$1),1/AVERAGEIFS('EPA_US9RT techs'!$I$2:$I$1718,'EPA_US9RT techs'!$K$2:$K$1718,'Service PJ'!$B5,'EPA_US9RT techs'!$L$2:$L$1718,'Service PJ'!$A5,'EPA_US9RT techs'!$C$2:$C$1718,"VDA_FLOP",'EPA_US9RT techs'!$F$2:$F$1718,'Service PJ'!I$1)),"")</f>
        <v>1.1633688626443803</v>
      </c>
      <c r="J5" s="1">
        <f>IFERROR(IFERROR(1/AVERAGEIFS('EPA_US9RT techs'!$I$2:$I$1718,'EPA_US9RT techs'!$J$2:$J$1718,'Service PJ'!$D5,'EPA_US9RT techs'!$K$2:$K$1718,'Service PJ'!$B5,'EPA_US9RT techs'!$L$2:$L$1718,'Service PJ'!$A5,'EPA_US9RT techs'!$C$2:$C$1718,"VDA_FLOP",'EPA_US9RT techs'!$F$2:$F$1718,'Service PJ'!J$1),1/AVERAGEIFS('EPA_US9RT techs'!$I$2:$I$1718,'EPA_US9RT techs'!$K$2:$K$1718,'Service PJ'!$B5,'EPA_US9RT techs'!$L$2:$L$1718,'Service PJ'!$A5,'EPA_US9RT techs'!$C$2:$C$1718,"VDA_FLOP",'EPA_US9RT techs'!$F$2:$F$1718,'Service PJ'!J$1)),"")</f>
        <v>1.1937005329283072</v>
      </c>
      <c r="L5" t="str">
        <f>IF(SUM(O5:AR5)=0,"\I: ","")&amp;'Service PJ'!D5&amp;"_"&amp;'Service PJ'!E5&amp;"_"&amp;'Service PJ'!C5</f>
        <v>IFP_PRC_ELC</v>
      </c>
      <c r="M5" t="str">
        <f>"IND"&amp;'Service PJ'!C5</f>
        <v>INDELC</v>
      </c>
      <c r="N5" t="str">
        <f t="shared" si="36"/>
        <v>IFP_PRC</v>
      </c>
      <c r="O5" s="1">
        <f>'Service shares'!AK5*'Service PJ'!AV5</f>
        <v>5.1889022155932834</v>
      </c>
      <c r="P5" s="1">
        <f>'Service shares'!AL5*'Service PJ'!AW5</f>
        <v>2.306733851780514</v>
      </c>
      <c r="Q5" s="1">
        <f>'Service shares'!AM5*'Service PJ'!AX5</f>
        <v>13.127106912581672</v>
      </c>
      <c r="R5" s="1">
        <f>'Service shares'!AN5*'Service PJ'!AY5</f>
        <v>3.9644532353237096</v>
      </c>
      <c r="S5" s="1">
        <f>'Service shares'!AO5*'Service PJ'!AZ5</f>
        <v>39.296330277009872</v>
      </c>
      <c r="T5" s="1">
        <f>'Service shares'!AP5*'Service PJ'!BA5</f>
        <v>48.206508001941735</v>
      </c>
      <c r="U5" s="1">
        <f>'Service shares'!AQ5*'Service PJ'!BB5</f>
        <v>9.3834986035946741</v>
      </c>
      <c r="V5" s="14">
        <f>'Service shares'!AR5*'Service PJ'!BC5</f>
        <v>27.849960276769462</v>
      </c>
      <c r="W5" s="1">
        <f>'Service shares'!AS5*'Service PJ'!BD5</f>
        <v>6.2627602218652578</v>
      </c>
      <c r="X5" s="1">
        <f>'Service shares'!AT5*'Service PJ'!BE5</f>
        <v>140.90307002791772</v>
      </c>
      <c r="Y5" s="1">
        <f>'Service shares'!AU5*'Service PJ'!BF5</f>
        <v>7.1267487437662025</v>
      </c>
      <c r="Z5" s="1">
        <f>'Service shares'!AV5*'Service PJ'!BG5</f>
        <v>14.203901591163383</v>
      </c>
      <c r="AA5" s="1">
        <f>'Service shares'!AW5*'Service PJ'!BH5</f>
        <v>15.449432566208706</v>
      </c>
      <c r="AB5" s="1">
        <f>'Service shares'!AX5*'Service PJ'!BI5</f>
        <v>16.398992456246138</v>
      </c>
      <c r="AC5" s="1">
        <f>'Service shares'!AY5*'Service PJ'!BJ5</f>
        <v>7.3896340623349754</v>
      </c>
      <c r="AD5" s="1">
        <f>'Service shares'!AZ5*'Service PJ'!BK5</f>
        <v>13.530425977437011</v>
      </c>
      <c r="AE5" s="1">
        <f>'Service shares'!BA5*'Service PJ'!BL5</f>
        <v>20.784519511361786</v>
      </c>
      <c r="AF5" s="1">
        <f>'Service shares'!BB5*'Service PJ'!BM5</f>
        <v>24.491497282788323</v>
      </c>
      <c r="AG5" s="1">
        <f>'Service shares'!BC5*'Service PJ'!BN5</f>
        <v>19.848900162983238</v>
      </c>
      <c r="AH5" s="1">
        <f>'Service shares'!BD5*'Service PJ'!BO5</f>
        <v>77.435813127614239</v>
      </c>
      <c r="AI5" s="1">
        <f>'Service shares'!BE5*'Service PJ'!BP5</f>
        <v>7.7246174052488055</v>
      </c>
      <c r="AJ5" s="1">
        <f>'Service shares'!BF5*'Service PJ'!BQ5</f>
        <v>2.6972482343425557</v>
      </c>
      <c r="AK5" s="1">
        <f>'Service shares'!BG5*'Service PJ'!BR5</f>
        <v>1.7049916503068703</v>
      </c>
      <c r="AL5" s="1">
        <f>'Service shares'!BH5*'Service PJ'!BS5</f>
        <v>3.754712292164891</v>
      </c>
      <c r="AM5" s="1">
        <f>'Service shares'!BI5*'Service PJ'!BT5</f>
        <v>17.65135465513654</v>
      </c>
      <c r="AN5" s="1">
        <f>'Service shares'!BJ5*'Service PJ'!BU5</f>
        <v>0</v>
      </c>
      <c r="AO5" s="1">
        <f>'Service shares'!BK5*'Service PJ'!BV5</f>
        <v>0.75843270318527822</v>
      </c>
      <c r="AP5" s="1">
        <f>'Service shares'!BL5*'Service PJ'!BW5</f>
        <v>12.191853412268648</v>
      </c>
      <c r="AQ5" s="1">
        <f>'Service shares'!BM5*'Service PJ'!BX5</f>
        <v>82.461631152161587</v>
      </c>
      <c r="AR5" s="1">
        <f>'Service shares'!BN5*'Service PJ'!BY5</f>
        <v>0</v>
      </c>
      <c r="AS5" s="2">
        <v>0</v>
      </c>
      <c r="AU5" t="str">
        <f t="shared" si="2"/>
        <v>IFP_PRC_ELC</v>
      </c>
      <c r="AV5" s="1">
        <f t="shared" si="37"/>
        <v>1.104421953023411</v>
      </c>
      <c r="AW5" s="1">
        <f t="shared" si="3"/>
        <v>1.104421953023411</v>
      </c>
      <c r="AX5" s="1">
        <f t="shared" si="3"/>
        <v>1.104421953023411</v>
      </c>
      <c r="AY5" s="1">
        <f t="shared" si="3"/>
        <v>1.104421953023411</v>
      </c>
      <c r="AZ5" s="1">
        <f t="shared" si="3"/>
        <v>1.104421953023411</v>
      </c>
      <c r="BA5" s="1">
        <f t="shared" si="3"/>
        <v>1.104421953023411</v>
      </c>
      <c r="BB5" s="1">
        <f t="shared" si="3"/>
        <v>1.104421953023411</v>
      </c>
      <c r="BC5" s="1">
        <f t="shared" si="3"/>
        <v>1.104421953023411</v>
      </c>
      <c r="BD5" s="1">
        <f t="shared" si="3"/>
        <v>1.104421953023411</v>
      </c>
      <c r="BE5" s="1">
        <f t="shared" si="3"/>
        <v>1.104421953023411</v>
      </c>
      <c r="BF5" s="1">
        <f t="shared" si="3"/>
        <v>1.104421953023411</v>
      </c>
      <c r="BG5" s="1">
        <f t="shared" si="3"/>
        <v>1.104421953023411</v>
      </c>
      <c r="BH5" s="1">
        <f t="shared" si="3"/>
        <v>1.104421953023411</v>
      </c>
      <c r="BI5" s="1">
        <f t="shared" si="3"/>
        <v>1.104421953023411</v>
      </c>
      <c r="BJ5" s="1">
        <f t="shared" si="3"/>
        <v>1.104421953023411</v>
      </c>
      <c r="BK5" s="1">
        <f t="shared" si="3"/>
        <v>1.104421953023411</v>
      </c>
      <c r="BL5" s="1">
        <f t="shared" si="3"/>
        <v>1.104421953023411</v>
      </c>
      <c r="BM5" s="1">
        <f t="shared" si="4"/>
        <v>1.104421953023411</v>
      </c>
      <c r="BN5" s="1">
        <f t="shared" si="4"/>
        <v>1.104421953023411</v>
      </c>
      <c r="BO5" s="1">
        <f t="shared" si="4"/>
        <v>1.104421953023411</v>
      </c>
      <c r="BP5" s="1">
        <f t="shared" si="4"/>
        <v>1.104421953023411</v>
      </c>
      <c r="BQ5" s="1">
        <f t="shared" si="4"/>
        <v>1.104421953023411</v>
      </c>
      <c r="BR5" s="1">
        <f t="shared" si="4"/>
        <v>1.104421953023411</v>
      </c>
      <c r="BS5" s="1">
        <f t="shared" si="4"/>
        <v>1.104421953023411</v>
      </c>
      <c r="BT5" s="1">
        <f t="shared" si="4"/>
        <v>1.104421953023411</v>
      </c>
      <c r="BU5" s="1">
        <f t="shared" si="4"/>
        <v>1.104421953023411</v>
      </c>
      <c r="BV5" s="1">
        <f t="shared" si="4"/>
        <v>1.104421953023411</v>
      </c>
      <c r="BW5" s="1">
        <f t="shared" si="4"/>
        <v>1.104421953023411</v>
      </c>
      <c r="BX5" s="1">
        <f t="shared" si="4"/>
        <v>1.104421953023411</v>
      </c>
      <c r="BY5" s="1">
        <f t="shared" si="4"/>
        <v>1.104421953023411</v>
      </c>
      <c r="CC5" t="str">
        <f t="shared" si="38"/>
        <v>PRE</v>
      </c>
      <c r="CD5" t="str">
        <f t="shared" si="39"/>
        <v>IFP_PRC_ELC</v>
      </c>
      <c r="CE5" t="str">
        <f>VLOOKUP(D5,'IND Balance'!$AM$5:$AN$21,2,FALSE)&amp;" - "&amp;VLOOKUP(E5,'MECS_Table 5.4'!$AF$18:$AG$30,2,FALSE)&amp;" - "&amp;VLOOKUP('Service PJ'!M5,'IND Balance'!$AM$22:$AN$32,2,FALSE)</f>
        <v>Food processing - Process Cool - Electricity</v>
      </c>
      <c r="CF5" t="s">
        <v>109</v>
      </c>
      <c r="CG5" t="s">
        <v>110</v>
      </c>
      <c r="CL5" t="str">
        <f t="shared" si="40"/>
        <v>IFP_PRC_ELC</v>
      </c>
      <c r="CM5" t="str">
        <f t="shared" si="41"/>
        <v>IFP_PRC</v>
      </c>
      <c r="CN5" s="1">
        <f t="shared" si="5"/>
        <v>0.94220467757708426</v>
      </c>
      <c r="CO5" s="1">
        <f t="shared" si="6"/>
        <v>0.9610436611494495</v>
      </c>
      <c r="CP5" s="1">
        <f t="shared" si="7"/>
        <v>0.94202472638424339</v>
      </c>
      <c r="CQ5" s="1">
        <f t="shared" si="8"/>
        <v>0.89834096572226374</v>
      </c>
      <c r="CR5" s="1">
        <f t="shared" si="9"/>
        <v>0.96216446193343819</v>
      </c>
      <c r="CS5" s="1">
        <f t="shared" si="10"/>
        <v>0.98651517963604274</v>
      </c>
      <c r="CT5" s="1">
        <f t="shared" si="11"/>
        <v>0.93737225123805601</v>
      </c>
      <c r="CU5" s="1">
        <f t="shared" si="12"/>
        <v>0.97623134534439782</v>
      </c>
      <c r="CV5" s="1">
        <f t="shared" si="13"/>
        <v>0.8815365769742719</v>
      </c>
      <c r="CW5" s="1">
        <f t="shared" si="14"/>
        <v>0.97211470505296871</v>
      </c>
      <c r="CX5" s="1">
        <f t="shared" si="15"/>
        <v>0.96770035815456901</v>
      </c>
      <c r="CY5" s="1">
        <f t="shared" si="16"/>
        <v>0.94166483543836532</v>
      </c>
      <c r="CZ5" s="1">
        <f t="shared" si="17"/>
        <v>0.92194306871600185</v>
      </c>
      <c r="DA5" s="1">
        <f t="shared" si="18"/>
        <v>0.95915150368066127</v>
      </c>
      <c r="DB5" s="1">
        <f t="shared" si="19"/>
        <v>0.94229791235773186</v>
      </c>
      <c r="DC5" s="1">
        <f t="shared" si="20"/>
        <v>0.954627199073526</v>
      </c>
      <c r="DD5" s="1">
        <f t="shared" si="21"/>
        <v>0.95404152588593039</v>
      </c>
      <c r="DE5" s="1">
        <f t="shared" si="22"/>
        <v>0.95038446178257285</v>
      </c>
      <c r="DF5" s="1">
        <f t="shared" si="23"/>
        <v>0.93120548602562514</v>
      </c>
      <c r="DG5" s="1">
        <f t="shared" si="24"/>
        <v>0.99</v>
      </c>
      <c r="DH5" s="1">
        <f t="shared" si="25"/>
        <v>0.97220517758773328</v>
      </c>
      <c r="DI5" s="1">
        <f t="shared" si="26"/>
        <v>0.91460030784916424</v>
      </c>
      <c r="DJ5" s="1">
        <f t="shared" si="27"/>
        <v>0.98970995763430092</v>
      </c>
      <c r="DK5" s="1">
        <f t="shared" si="28"/>
        <v>0.98344878265150248</v>
      </c>
      <c r="DL5" s="1">
        <f t="shared" si="29"/>
        <v>0.95750617772031665</v>
      </c>
      <c r="DM5" s="1" t="str">
        <f t="shared" si="30"/>
        <v/>
      </c>
      <c r="DN5" s="1">
        <f t="shared" si="31"/>
        <v>0.9422853851514349</v>
      </c>
      <c r="DO5" s="1">
        <f t="shared" si="32"/>
        <v>0.93556109100654905</v>
      </c>
      <c r="DP5" s="1">
        <f t="shared" si="33"/>
        <v>0.91308115886894292</v>
      </c>
      <c r="DQ5" s="1" t="str">
        <f t="shared" si="34"/>
        <v/>
      </c>
      <c r="DR5" s="1">
        <v>3</v>
      </c>
      <c r="DS5" s="1" t="str">
        <f t="shared" si="42"/>
        <v/>
      </c>
      <c r="DT5" t="str">
        <f t="shared" si="43"/>
        <v/>
      </c>
    </row>
    <row r="6" spans="1:126" x14ac:dyDescent="0.45">
      <c r="A6" t="str">
        <f t="shared" si="35"/>
        <v>ELC</v>
      </c>
      <c r="B6" t="str">
        <f>VLOOKUP(E6,'EPA_US9RT techs'!$R$26:$S$34,2,FALSE)</f>
        <v>MDR</v>
      </c>
      <c r="C6" t="str">
        <f>'Service shares'!A6</f>
        <v>ELC</v>
      </c>
      <c r="D6" t="str">
        <f>'Service shares'!B6</f>
        <v>IFP</v>
      </c>
      <c r="E6" t="str">
        <f>'Service shares'!C6</f>
        <v>MDR</v>
      </c>
      <c r="F6" s="1">
        <f>IFERROR(1/AVERAGEIFS('EPA_US9RT techs'!$I$2:$I$1718,'EPA_US9RT techs'!$J$2:$J$1718,'Service PJ'!$D6,'EPA_US9RT techs'!$K$2:$K$1718,'Service PJ'!$B6,'EPA_US9RT techs'!$L$2:$L$1718,'Service PJ'!$A6,'EPA_US9RT techs'!$C$2:$C$1718,"VDA_FLOP",'EPA_US9RT techs'!$F$2:$F$1718,'Service PJ'!F$1),1/AVERAGEIFS('EPA_US9RT techs'!$I$2:$I$1718,'EPA_US9RT techs'!$K$2:$K$1718,'Service PJ'!$B6,'EPA_US9RT techs'!$L$2:$L$1718,'Service PJ'!$A6,'EPA_US9RT techs'!$C$2:$C$1718,"VDA_FLOP",'EPA_US9RT techs'!$F$2:$F$1718,'Service PJ'!F$1))</f>
        <v>1</v>
      </c>
      <c r="G6" s="1">
        <f>IFERROR(IFERROR(1/AVERAGEIFS('EPA_US9RT techs'!$I$2:$I$1718,'EPA_US9RT techs'!$J$2:$J$1718,'Service PJ'!$D6,'EPA_US9RT techs'!$K$2:$K$1718,'Service PJ'!$B6,'EPA_US9RT techs'!$L$2:$L$1718,'Service PJ'!$A6,'EPA_US9RT techs'!$C$2:$C$1718,"VDA_FLOP",'EPA_US9RT techs'!$F$2:$F$1718,'Service PJ'!G$1),1/AVERAGEIFS('EPA_US9RT techs'!$I$2:$I$1718,'EPA_US9RT techs'!$K$2:$K$1718,'Service PJ'!$B6,'EPA_US9RT techs'!$L$2:$L$1718,'Service PJ'!$A6,'EPA_US9RT techs'!$C$2:$C$1718,"VDA_FLOP",'EPA_US9RT techs'!$F$2:$F$1718,'Service PJ'!G$1)),"")</f>
        <v>1.104421953023411</v>
      </c>
      <c r="H6" s="1">
        <f>IFERROR(IFERROR(1/AVERAGEIFS('EPA_US9RT techs'!$I$2:$I$1718,'EPA_US9RT techs'!$J$2:$J$1718,'Service PJ'!$D6,'EPA_US9RT techs'!$K$2:$K$1718,'Service PJ'!$B6,'EPA_US9RT techs'!$L$2:$L$1718,'Service PJ'!$A6,'EPA_US9RT techs'!$C$2:$C$1718,"VDA_FLOP",'EPA_US9RT techs'!$F$2:$F$1718,'Service PJ'!H$1),1/AVERAGEIFS('EPA_US9RT techs'!$I$2:$I$1718,'EPA_US9RT techs'!$K$2:$K$1718,'Service PJ'!$B6,'EPA_US9RT techs'!$L$2:$L$1718,'Service PJ'!$A6,'EPA_US9RT techs'!$C$2:$C$1718,"VDA_FLOP",'EPA_US9RT techs'!$F$2:$F$1718,'Service PJ'!H$1)),"")</f>
        <v>1.1266495322275636</v>
      </c>
      <c r="I6" s="1">
        <f>IFERROR(IFERROR(1/AVERAGEIFS('EPA_US9RT techs'!$I$2:$I$1718,'EPA_US9RT techs'!$J$2:$J$1718,'Service PJ'!$D6,'EPA_US9RT techs'!$K$2:$K$1718,'Service PJ'!$B6,'EPA_US9RT techs'!$L$2:$L$1718,'Service PJ'!$A6,'EPA_US9RT techs'!$C$2:$C$1718,"VDA_FLOP",'EPA_US9RT techs'!$F$2:$F$1718,'Service PJ'!I$1),1/AVERAGEIFS('EPA_US9RT techs'!$I$2:$I$1718,'EPA_US9RT techs'!$K$2:$K$1718,'Service PJ'!$B6,'EPA_US9RT techs'!$L$2:$L$1718,'Service PJ'!$A6,'EPA_US9RT techs'!$C$2:$C$1718,"VDA_FLOP",'EPA_US9RT techs'!$F$2:$F$1718,'Service PJ'!I$1)),"")</f>
        <v>1.1633688626443803</v>
      </c>
      <c r="J6" s="1">
        <f>IFERROR(IFERROR(1/AVERAGEIFS('EPA_US9RT techs'!$I$2:$I$1718,'EPA_US9RT techs'!$J$2:$J$1718,'Service PJ'!$D6,'EPA_US9RT techs'!$K$2:$K$1718,'Service PJ'!$B6,'EPA_US9RT techs'!$L$2:$L$1718,'Service PJ'!$A6,'EPA_US9RT techs'!$C$2:$C$1718,"VDA_FLOP",'EPA_US9RT techs'!$F$2:$F$1718,'Service PJ'!J$1),1/AVERAGEIFS('EPA_US9RT techs'!$I$2:$I$1718,'EPA_US9RT techs'!$K$2:$K$1718,'Service PJ'!$B6,'EPA_US9RT techs'!$L$2:$L$1718,'Service PJ'!$A6,'EPA_US9RT techs'!$C$2:$C$1718,"VDA_FLOP",'EPA_US9RT techs'!$F$2:$F$1718,'Service PJ'!J$1)),"")</f>
        <v>1.1937005329283072</v>
      </c>
      <c r="L6" t="str">
        <f>IF(SUM(O6:AR6)=0,"\I: ","")&amp;'Service PJ'!D6&amp;"_"&amp;'Service PJ'!E6&amp;"_"&amp;'Service PJ'!C6</f>
        <v>IFP_MDR_ELC</v>
      </c>
      <c r="M6" t="str">
        <f>"IND"&amp;'Service PJ'!C6</f>
        <v>INDELC</v>
      </c>
      <c r="N6" t="str">
        <f t="shared" si="36"/>
        <v>IFP_MDR</v>
      </c>
      <c r="O6" s="1">
        <f>'Service shares'!AK6*'Service PJ'!AV6</f>
        <v>8.241197636530508</v>
      </c>
      <c r="P6" s="1">
        <f>'Service shares'!AL6*'Service PJ'!AW6</f>
        <v>3.6636361175337577</v>
      </c>
      <c r="Q6" s="1">
        <f>'Service shares'!AM6*'Service PJ'!AX6</f>
        <v>20.848934508217951</v>
      </c>
      <c r="R6" s="1">
        <f>'Service shares'!AN6*'Service PJ'!AY6</f>
        <v>6.2964845502200095</v>
      </c>
      <c r="S6" s="1">
        <f>'Service shares'!AO6*'Service PJ'!AZ6</f>
        <v>62.411818675250977</v>
      </c>
      <c r="T6" s="1">
        <f>'Service shares'!AP6*'Service PJ'!BA6</f>
        <v>76.563277414848656</v>
      </c>
      <c r="U6" s="1">
        <f>'Service shares'!AQ6*'Service PJ'!BB6</f>
        <v>14.90320366453272</v>
      </c>
      <c r="V6" s="14">
        <f>'Service shares'!AR6*'Service PJ'!BC6</f>
        <v>44.232289851339736</v>
      </c>
      <c r="W6" s="1">
        <f>'Service shares'!AS6*'Service PJ'!BD6</f>
        <v>9.9467368229624693</v>
      </c>
      <c r="X6" s="1">
        <f>'Service shares'!AT6*'Service PJ'!BE6</f>
        <v>223.78722886786932</v>
      </c>
      <c r="Y6" s="1">
        <f>'Service shares'!AU6*'Service PJ'!BF6</f>
        <v>11.318953887158088</v>
      </c>
      <c r="Z6" s="1">
        <f>'Service shares'!AV6*'Service PJ'!BG6</f>
        <v>22.559137821259494</v>
      </c>
      <c r="AA6" s="1">
        <f>'Service shares'!AW6*'Service PJ'!BH6</f>
        <v>24.537334075743239</v>
      </c>
      <c r="AB6" s="1">
        <f>'Service shares'!AX6*'Service PJ'!BI6</f>
        <v>26.045458606979164</v>
      </c>
      <c r="AC6" s="1">
        <f>'Service shares'!AY6*'Service PJ'!BJ6</f>
        <v>11.736477628414372</v>
      </c>
      <c r="AD6" s="1">
        <f>'Service shares'!AZ6*'Service PJ'!BK6</f>
        <v>21.489500081811723</v>
      </c>
      <c r="AE6" s="1">
        <f>'Service shares'!BA6*'Service PJ'!BL6</f>
        <v>33.010707459221663</v>
      </c>
      <c r="AF6" s="1">
        <f>'Service shares'!BB6*'Service PJ'!BM6</f>
        <v>38.89826039031086</v>
      </c>
      <c r="AG6" s="1">
        <f>'Service shares'!BC6*'Service PJ'!BN6</f>
        <v>31.524723788267497</v>
      </c>
      <c r="AH6" s="1">
        <f>'Service shares'!BD6*'Service PJ'!BO6</f>
        <v>122.98629143797555</v>
      </c>
      <c r="AI6" s="1">
        <f>'Service shares'!BE6*'Service PJ'!BP6</f>
        <v>12.268509996571634</v>
      </c>
      <c r="AJ6" s="1">
        <f>'Service shares'!BF6*'Service PJ'!BQ6</f>
        <v>4.2838648427793542</v>
      </c>
      <c r="AK6" s="1">
        <f>'Service shares'!BG6*'Service PJ'!BR6</f>
        <v>2.7079279151932649</v>
      </c>
      <c r="AL6" s="1">
        <f>'Service shares'!BH6*'Service PJ'!BS6</f>
        <v>5.9633665816736512</v>
      </c>
      <c r="AM6" s="1">
        <f>'Service shares'!BI6*'Service PJ'!BT6</f>
        <v>28.03450445227568</v>
      </c>
      <c r="AN6" s="1">
        <f>'Service shares'!BJ6*'Service PJ'!BU6</f>
        <v>0</v>
      </c>
      <c r="AO6" s="1">
        <f>'Service shares'!BK6*'Service PJ'!BV6</f>
        <v>1.2045695874119127</v>
      </c>
      <c r="AP6" s="1">
        <f>'Service shares'!BL6*'Service PJ'!BW6</f>
        <v>19.363531890073737</v>
      </c>
      <c r="AQ6" s="1">
        <f>'Service shares'!BM6*'Service PJ'!BX6</f>
        <v>130.9684730063743</v>
      </c>
      <c r="AR6" s="1">
        <f>'Service shares'!BN6*'Service PJ'!BY6</f>
        <v>0</v>
      </c>
      <c r="AS6" s="2">
        <v>0</v>
      </c>
      <c r="AU6" t="str">
        <f t="shared" si="2"/>
        <v>IFP_MDR_ELC</v>
      </c>
      <c r="AV6" s="1">
        <f t="shared" si="37"/>
        <v>1.104421953023411</v>
      </c>
      <c r="AW6" s="1">
        <f t="shared" si="3"/>
        <v>1.104421953023411</v>
      </c>
      <c r="AX6" s="1">
        <f t="shared" si="3"/>
        <v>1.104421953023411</v>
      </c>
      <c r="AY6" s="1">
        <f t="shared" si="3"/>
        <v>1.104421953023411</v>
      </c>
      <c r="AZ6" s="1">
        <f t="shared" si="3"/>
        <v>1.104421953023411</v>
      </c>
      <c r="BA6" s="1">
        <f t="shared" si="3"/>
        <v>1.104421953023411</v>
      </c>
      <c r="BB6" s="1">
        <f t="shared" si="3"/>
        <v>1.104421953023411</v>
      </c>
      <c r="BC6" s="1">
        <f t="shared" si="3"/>
        <v>1.104421953023411</v>
      </c>
      <c r="BD6" s="1">
        <f t="shared" si="3"/>
        <v>1.104421953023411</v>
      </c>
      <c r="BE6" s="1">
        <f t="shared" si="3"/>
        <v>1.104421953023411</v>
      </c>
      <c r="BF6" s="1">
        <f t="shared" si="3"/>
        <v>1.104421953023411</v>
      </c>
      <c r="BG6" s="1">
        <f t="shared" si="3"/>
        <v>1.104421953023411</v>
      </c>
      <c r="BH6" s="1">
        <f t="shared" si="3"/>
        <v>1.104421953023411</v>
      </c>
      <c r="BI6" s="1">
        <f t="shared" si="3"/>
        <v>1.104421953023411</v>
      </c>
      <c r="BJ6" s="1">
        <f t="shared" si="3"/>
        <v>1.104421953023411</v>
      </c>
      <c r="BK6" s="1">
        <f t="shared" si="3"/>
        <v>1.104421953023411</v>
      </c>
      <c r="BL6" s="1">
        <f t="shared" si="3"/>
        <v>1.104421953023411</v>
      </c>
      <c r="BM6" s="1">
        <f t="shared" si="4"/>
        <v>1.104421953023411</v>
      </c>
      <c r="BN6" s="1">
        <f t="shared" si="4"/>
        <v>1.104421953023411</v>
      </c>
      <c r="BO6" s="1">
        <f t="shared" si="4"/>
        <v>1.104421953023411</v>
      </c>
      <c r="BP6" s="1">
        <f t="shared" si="4"/>
        <v>1.104421953023411</v>
      </c>
      <c r="BQ6" s="1">
        <f t="shared" si="4"/>
        <v>1.104421953023411</v>
      </c>
      <c r="BR6" s="1">
        <f t="shared" si="4"/>
        <v>1.104421953023411</v>
      </c>
      <c r="BS6" s="1">
        <f t="shared" si="4"/>
        <v>1.104421953023411</v>
      </c>
      <c r="BT6" s="1">
        <f t="shared" si="4"/>
        <v>1.104421953023411</v>
      </c>
      <c r="BU6" s="1">
        <f t="shared" si="4"/>
        <v>1.104421953023411</v>
      </c>
      <c r="BV6" s="1">
        <f t="shared" si="4"/>
        <v>1.104421953023411</v>
      </c>
      <c r="BW6" s="1">
        <f t="shared" si="4"/>
        <v>1.104421953023411</v>
      </c>
      <c r="BX6" s="1">
        <f t="shared" si="4"/>
        <v>1.104421953023411</v>
      </c>
      <c r="BY6" s="1">
        <f t="shared" si="4"/>
        <v>1.104421953023411</v>
      </c>
      <c r="CC6" t="str">
        <f t="shared" si="38"/>
        <v>PRE</v>
      </c>
      <c r="CD6" t="str">
        <f t="shared" si="39"/>
        <v>IFP_MDR_ELC</v>
      </c>
      <c r="CE6" t="str">
        <f>VLOOKUP(D6,'IND Balance'!$AM$5:$AN$21,2,FALSE)&amp;" - "&amp;VLOOKUP(E6,'MECS_Table 5.4'!$AF$18:$AG$30,2,FALSE)&amp;" - "&amp;VLOOKUP('Service PJ'!M6,'IND Balance'!$AM$22:$AN$32,2,FALSE)</f>
        <v>Food processing - Machine drive - Electricity</v>
      </c>
      <c r="CF6" t="s">
        <v>109</v>
      </c>
      <c r="CG6" t="s">
        <v>110</v>
      </c>
      <c r="CL6" t="str">
        <f t="shared" si="40"/>
        <v>IFP_MDR_ELC</v>
      </c>
      <c r="CM6" t="str">
        <f t="shared" si="41"/>
        <v>IFP_MDR</v>
      </c>
      <c r="CN6" s="1">
        <f t="shared" si="5"/>
        <v>0.8904579136303935</v>
      </c>
      <c r="CO6" s="1">
        <f t="shared" si="6"/>
        <v>0.92835899872461236</v>
      </c>
      <c r="CP6" s="1">
        <f t="shared" si="7"/>
        <v>0.89010379039667042</v>
      </c>
      <c r="CQ6" s="1">
        <f t="shared" si="8"/>
        <v>0.80826415547885522</v>
      </c>
      <c r="CR6" s="1">
        <f t="shared" si="9"/>
        <v>0.93066680511942423</v>
      </c>
      <c r="CS6" s="1">
        <f t="shared" si="10"/>
        <v>0.98235288973596091</v>
      </c>
      <c r="CT6" s="1">
        <f t="shared" si="11"/>
        <v>0.88099881363022525</v>
      </c>
      <c r="CU6" s="1">
        <f t="shared" si="12"/>
        <v>0.96015755086931831</v>
      </c>
      <c r="CV6" s="1">
        <f t="shared" si="13"/>
        <v>0.77882746655547197</v>
      </c>
      <c r="CW6" s="1">
        <f t="shared" si="14"/>
        <v>0.9514249641852649</v>
      </c>
      <c r="CX6" s="1">
        <f t="shared" si="15"/>
        <v>0.94215542083547865</v>
      </c>
      <c r="CY6" s="1">
        <f t="shared" si="16"/>
        <v>0.88939600549815034</v>
      </c>
      <c r="CZ6" s="1">
        <f t="shared" si="17"/>
        <v>0.85148454572400534</v>
      </c>
      <c r="DA6" s="1">
        <f t="shared" si="18"/>
        <v>0.92447667223023877</v>
      </c>
      <c r="DB6" s="1">
        <f t="shared" si="19"/>
        <v>0.89064144654833199</v>
      </c>
      <c r="DC6" s="1">
        <f t="shared" si="20"/>
        <v>0.91526314435881795</v>
      </c>
      <c r="DD6" s="1">
        <f t="shared" si="21"/>
        <v>0.91407754903340444</v>
      </c>
      <c r="DE6" s="1">
        <f t="shared" si="22"/>
        <v>0.90671088202328043</v>
      </c>
      <c r="DF6" s="1">
        <f t="shared" si="23"/>
        <v>0.86907850963798816</v>
      </c>
      <c r="DG6" s="1">
        <f t="shared" si="24"/>
        <v>0.99</v>
      </c>
      <c r="DH6" s="1">
        <f t="shared" si="25"/>
        <v>0.95161596304674578</v>
      </c>
      <c r="DI6" s="1">
        <f t="shared" si="26"/>
        <v>0.83779491821690122</v>
      </c>
      <c r="DJ6" s="1">
        <f t="shared" si="27"/>
        <v>0.98936105788842676</v>
      </c>
      <c r="DK6" s="1">
        <f t="shared" si="28"/>
        <v>0.97567714502456415</v>
      </c>
      <c r="DL6" s="1">
        <f t="shared" si="29"/>
        <v>0.92111476244973622</v>
      </c>
      <c r="DM6" s="1" t="str">
        <f t="shared" si="30"/>
        <v/>
      </c>
      <c r="DN6" s="1">
        <f t="shared" si="31"/>
        <v>0.89061678442168146</v>
      </c>
      <c r="DO6" s="1">
        <f t="shared" si="32"/>
        <v>0.87748046710113881</v>
      </c>
      <c r="DP6" s="1">
        <f t="shared" si="33"/>
        <v>0.83499056873330302</v>
      </c>
      <c r="DQ6" s="1" t="str">
        <f t="shared" si="34"/>
        <v/>
      </c>
      <c r="DR6" s="1">
        <v>3</v>
      </c>
      <c r="DS6" s="1" t="str">
        <f t="shared" si="42"/>
        <v/>
      </c>
      <c r="DT6" t="str">
        <f t="shared" si="43"/>
        <v/>
      </c>
    </row>
    <row r="7" spans="1:126" x14ac:dyDescent="0.45">
      <c r="A7" t="str">
        <f t="shared" si="35"/>
        <v>ELC</v>
      </c>
      <c r="B7" t="str">
        <f>VLOOKUP(E7,'EPA_US9RT techs'!$R$26:$S$34,2,FALSE)</f>
        <v>ECP</v>
      </c>
      <c r="C7" t="str">
        <f>'Service shares'!A7</f>
        <v>ELC</v>
      </c>
      <c r="D7" t="str">
        <f>'Service shares'!B7</f>
        <v>IFP</v>
      </c>
      <c r="E7" t="str">
        <f>'Service shares'!C7</f>
        <v>ECP</v>
      </c>
      <c r="F7" s="1">
        <f>IFERROR(1/AVERAGEIFS('EPA_US9RT techs'!$I$2:$I$1718,'EPA_US9RT techs'!$J$2:$J$1718,'Service PJ'!$D7,'EPA_US9RT techs'!$K$2:$K$1718,'Service PJ'!$B7,'EPA_US9RT techs'!$L$2:$L$1718,'Service PJ'!$A7,'EPA_US9RT techs'!$C$2:$C$1718,"VDA_FLOP",'EPA_US9RT techs'!$F$2:$F$1718,'Service PJ'!F$1),1/AVERAGEIFS('EPA_US9RT techs'!$I$2:$I$1718,'EPA_US9RT techs'!$K$2:$K$1718,'Service PJ'!$B7,'EPA_US9RT techs'!$L$2:$L$1718,'Service PJ'!$A7,'EPA_US9RT techs'!$C$2:$C$1718,"VDA_FLOP",'EPA_US9RT techs'!$F$2:$F$1718,'Service PJ'!F$1))</f>
        <v>1</v>
      </c>
      <c r="G7" s="1">
        <f>IFERROR(IFERROR(1/AVERAGEIFS('EPA_US9RT techs'!$I$2:$I$1718,'EPA_US9RT techs'!$J$2:$J$1718,'Service PJ'!$D7,'EPA_US9RT techs'!$K$2:$K$1718,'Service PJ'!$B7,'EPA_US9RT techs'!$L$2:$L$1718,'Service PJ'!$A7,'EPA_US9RT techs'!$C$2:$C$1718,"VDA_FLOP",'EPA_US9RT techs'!$F$2:$F$1718,'Service PJ'!G$1),1/AVERAGEIFS('EPA_US9RT techs'!$I$2:$I$1718,'EPA_US9RT techs'!$K$2:$K$1718,'Service PJ'!$B7,'EPA_US9RT techs'!$L$2:$L$1718,'Service PJ'!$A7,'EPA_US9RT techs'!$C$2:$C$1718,"VDA_FLOP",'EPA_US9RT techs'!$F$2:$F$1718,'Service PJ'!G$1)),"")</f>
        <v>1.0050251256281406</v>
      </c>
      <c r="H7" s="1">
        <f>IFERROR(IFERROR(1/AVERAGEIFS('EPA_US9RT techs'!$I$2:$I$1718,'EPA_US9RT techs'!$J$2:$J$1718,'Service PJ'!$D7,'EPA_US9RT techs'!$K$2:$K$1718,'Service PJ'!$B7,'EPA_US9RT techs'!$L$2:$L$1718,'Service PJ'!$A7,'EPA_US9RT techs'!$C$2:$C$1718,"VDA_FLOP",'EPA_US9RT techs'!$F$2:$F$1718,'Service PJ'!H$1),1/AVERAGEIFS('EPA_US9RT techs'!$I$2:$I$1718,'EPA_US9RT techs'!$K$2:$K$1718,'Service PJ'!$B7,'EPA_US9RT techs'!$L$2:$L$1718,'Service PJ'!$A7,'EPA_US9RT techs'!$C$2:$C$1718,"VDA_FLOP",'EPA_US9RT techs'!$F$2:$F$1718,'Service PJ'!H$1)),"")</f>
        <v>1.015228426395939</v>
      </c>
      <c r="I7" s="1">
        <f>IFERROR(IFERROR(1/AVERAGEIFS('EPA_US9RT techs'!$I$2:$I$1718,'EPA_US9RT techs'!$J$2:$J$1718,'Service PJ'!$D7,'EPA_US9RT techs'!$K$2:$K$1718,'Service PJ'!$B7,'EPA_US9RT techs'!$L$2:$L$1718,'Service PJ'!$A7,'EPA_US9RT techs'!$C$2:$C$1718,"VDA_FLOP",'EPA_US9RT techs'!$F$2:$F$1718,'Service PJ'!I$1),1/AVERAGEIFS('EPA_US9RT techs'!$I$2:$I$1718,'EPA_US9RT techs'!$K$2:$K$1718,'Service PJ'!$B7,'EPA_US9RT techs'!$L$2:$L$1718,'Service PJ'!$A7,'EPA_US9RT techs'!$C$2:$C$1718,"VDA_FLOP",'EPA_US9RT techs'!$F$2:$F$1718,'Service PJ'!I$1)),"")</f>
        <v>1.0256410256410258</v>
      </c>
      <c r="J7" s="1">
        <f>IFERROR(IFERROR(1/AVERAGEIFS('EPA_US9RT techs'!$I$2:$I$1718,'EPA_US9RT techs'!$J$2:$J$1718,'Service PJ'!$D7,'EPA_US9RT techs'!$K$2:$K$1718,'Service PJ'!$B7,'EPA_US9RT techs'!$L$2:$L$1718,'Service PJ'!$A7,'EPA_US9RT techs'!$C$2:$C$1718,"VDA_FLOP",'EPA_US9RT techs'!$F$2:$F$1718,'Service PJ'!J$1),1/AVERAGEIFS('EPA_US9RT techs'!$I$2:$I$1718,'EPA_US9RT techs'!$K$2:$K$1718,'Service PJ'!$B7,'EPA_US9RT techs'!$L$2:$L$1718,'Service PJ'!$A7,'EPA_US9RT techs'!$C$2:$C$1718,"VDA_FLOP",'EPA_US9RT techs'!$F$2:$F$1718,'Service PJ'!J$1)),"")</f>
        <v>1.0362694300518136</v>
      </c>
      <c r="L7" t="str">
        <f>IF(SUM(O7:AR7)=0,"\I: ","")&amp;'Service PJ'!D7&amp;"_"&amp;'Service PJ'!E7&amp;"_"&amp;'Service PJ'!C7</f>
        <v>IFP_ECP_ELC</v>
      </c>
      <c r="M7" t="str">
        <f>"IND"&amp;'Service PJ'!C7</f>
        <v>INDELC</v>
      </c>
      <c r="N7" t="str">
        <f t="shared" si="36"/>
        <v>IFP_ECP</v>
      </c>
      <c r="O7" s="1">
        <f>'Service shares'!AK7*'Service PJ'!AV7</f>
        <v>0.11110368027306343</v>
      </c>
      <c r="P7" s="1">
        <f>'Service shares'!AL7*'Service PJ'!AW7</f>
        <v>4.9391298909642549E-2</v>
      </c>
      <c r="Q7" s="1">
        <f>'Service shares'!AM7*'Service PJ'!AX7</f>
        <v>0.28107484564710344</v>
      </c>
      <c r="R7" s="1">
        <f>'Service shares'!AN7*'Service PJ'!AY7</f>
        <v>8.4886036855978009E-2</v>
      </c>
      <c r="S7" s="1">
        <f>'Service shares'!AO7*'Service PJ'!AZ7</f>
        <v>0.84140473911444014</v>
      </c>
      <c r="T7" s="1">
        <f>'Service shares'!AP7*'Service PJ'!BA7</f>
        <v>1.0321875860434246</v>
      </c>
      <c r="U7" s="1">
        <f>'Service shares'!AQ7*'Service PJ'!BB7</f>
        <v>0.20091749379349577</v>
      </c>
      <c r="V7" s="14">
        <f>'Service shares'!AR7*'Service PJ'!BC7</f>
        <v>0.59631747788755085</v>
      </c>
      <c r="W7" s="1">
        <f>'Service shares'!AS7*'Service PJ'!BD7</f>
        <v>0.13409690150374515</v>
      </c>
      <c r="X7" s="1">
        <f>'Service shares'!AT7*'Service PJ'!BE7</f>
        <v>3.0169868290888404</v>
      </c>
      <c r="Y7" s="1">
        <f>'Service shares'!AU7*'Service PJ'!BF7</f>
        <v>0.15259644158149235</v>
      </c>
      <c r="Z7" s="1">
        <f>'Service shares'!AV7*'Service PJ'!BG7</f>
        <v>0.30413094628614767</v>
      </c>
      <c r="AA7" s="1">
        <f>'Service shares'!AW7*'Service PJ'!BH7</f>
        <v>0.33079999293069118</v>
      </c>
      <c r="AB7" s="1">
        <f>'Service shares'!AX7*'Service PJ'!BI7</f>
        <v>0.35113176910211435</v>
      </c>
      <c r="AC7" s="1">
        <f>'Service shares'!AY7*'Service PJ'!BJ7</f>
        <v>0.15822528659903287</v>
      </c>
      <c r="AD7" s="1">
        <f>'Service shares'!AZ7*'Service PJ'!BK7</f>
        <v>0.28971062843272971</v>
      </c>
      <c r="AE7" s="1">
        <f>'Service shares'!BA7*'Service PJ'!BL7</f>
        <v>0.44503374981321697</v>
      </c>
      <c r="AF7" s="1">
        <f>'Service shares'!BB7*'Service PJ'!BM7</f>
        <v>0.52440677631933252</v>
      </c>
      <c r="AG7" s="1">
        <f>'Service shares'!BC7*'Service PJ'!BN7</f>
        <v>0.42500046558073384</v>
      </c>
      <c r="AH7" s="1">
        <f>'Service shares'!BD7*'Service PJ'!BO7</f>
        <v>1.6580393050308144</v>
      </c>
      <c r="AI7" s="1">
        <f>'Service shares'!BE7*'Service PJ'!BP7</f>
        <v>0.16539787931354885</v>
      </c>
      <c r="AJ7" s="1">
        <f>'Service shares'!BF7*'Service PJ'!BQ7</f>
        <v>5.775291053759362E-2</v>
      </c>
      <c r="AK7" s="1">
        <f>'Service shares'!BG7*'Service PJ'!BR7</f>
        <v>3.6506921755949558E-2</v>
      </c>
      <c r="AL7" s="1">
        <f>'Service shares'!BH7*'Service PJ'!BS7</f>
        <v>8.0395108000379259E-2</v>
      </c>
      <c r="AM7" s="1">
        <f>'Service shares'!BI7*'Service PJ'!BT7</f>
        <v>0.37794708447141367</v>
      </c>
      <c r="AN7" s="1">
        <f>'Service shares'!BJ7*'Service PJ'!BU7</f>
        <v>0</v>
      </c>
      <c r="AO7" s="1">
        <f>'Service shares'!BK7*'Service PJ'!BV7</f>
        <v>1.623940114155684E-2</v>
      </c>
      <c r="AP7" s="1">
        <f>'Service shares'!BL7*'Service PJ'!BW7</f>
        <v>0.2610493948762681</v>
      </c>
      <c r="AQ7" s="1">
        <f>'Service shares'!BM7*'Service PJ'!BX7</f>
        <v>1.7656510609879585</v>
      </c>
      <c r="AR7" s="1">
        <f>'Service shares'!BN7*'Service PJ'!BY7</f>
        <v>0</v>
      </c>
      <c r="AS7" s="2">
        <v>0</v>
      </c>
      <c r="AU7" t="str">
        <f t="shared" si="2"/>
        <v>IFP_ECP_ELC</v>
      </c>
      <c r="AV7" s="1">
        <f t="shared" si="37"/>
        <v>1.0050251256281406</v>
      </c>
      <c r="AW7" s="1">
        <f t="shared" si="3"/>
        <v>1.0050251256281406</v>
      </c>
      <c r="AX7" s="1">
        <f t="shared" si="3"/>
        <v>1.0050251256281406</v>
      </c>
      <c r="AY7" s="1">
        <f t="shared" si="3"/>
        <v>1.0050251256281406</v>
      </c>
      <c r="AZ7" s="1">
        <f t="shared" si="3"/>
        <v>1.0050251256281406</v>
      </c>
      <c r="BA7" s="1">
        <f t="shared" si="3"/>
        <v>1.0050251256281406</v>
      </c>
      <c r="BB7" s="1">
        <f t="shared" si="3"/>
        <v>1.0050251256281406</v>
      </c>
      <c r="BC7" s="1">
        <f t="shared" si="3"/>
        <v>1.0050251256281406</v>
      </c>
      <c r="BD7" s="1">
        <f t="shared" si="3"/>
        <v>1.0050251256281406</v>
      </c>
      <c r="BE7" s="1">
        <f t="shared" si="3"/>
        <v>1.0050251256281406</v>
      </c>
      <c r="BF7" s="1">
        <f t="shared" si="3"/>
        <v>1.0050251256281406</v>
      </c>
      <c r="BG7" s="1">
        <f t="shared" si="3"/>
        <v>1.0050251256281406</v>
      </c>
      <c r="BH7" s="1">
        <f t="shared" si="3"/>
        <v>1.0050251256281406</v>
      </c>
      <c r="BI7" s="1">
        <f t="shared" si="3"/>
        <v>1.0050251256281406</v>
      </c>
      <c r="BJ7" s="1">
        <f t="shared" si="3"/>
        <v>1.0050251256281406</v>
      </c>
      <c r="BK7" s="1">
        <f t="shared" si="3"/>
        <v>1.0050251256281406</v>
      </c>
      <c r="BL7" s="1">
        <f t="shared" si="3"/>
        <v>1.0050251256281406</v>
      </c>
      <c r="BM7" s="1">
        <f t="shared" si="4"/>
        <v>1.0050251256281406</v>
      </c>
      <c r="BN7" s="1">
        <f t="shared" si="4"/>
        <v>1.0050251256281406</v>
      </c>
      <c r="BO7" s="1">
        <f t="shared" si="4"/>
        <v>1.0050251256281406</v>
      </c>
      <c r="BP7" s="1">
        <f t="shared" si="4"/>
        <v>1.0050251256281406</v>
      </c>
      <c r="BQ7" s="1">
        <f t="shared" si="4"/>
        <v>1.0050251256281406</v>
      </c>
      <c r="BR7" s="1">
        <f t="shared" si="4"/>
        <v>1.0050251256281406</v>
      </c>
      <c r="BS7" s="1">
        <f t="shared" si="4"/>
        <v>1.0050251256281406</v>
      </c>
      <c r="BT7" s="1">
        <f t="shared" si="4"/>
        <v>1.0050251256281406</v>
      </c>
      <c r="BU7" s="1">
        <f t="shared" si="4"/>
        <v>1.0050251256281406</v>
      </c>
      <c r="BV7" s="1">
        <f t="shared" si="4"/>
        <v>1.0050251256281406</v>
      </c>
      <c r="BW7" s="1">
        <f t="shared" si="4"/>
        <v>1.0050251256281406</v>
      </c>
      <c r="BX7" s="1">
        <f t="shared" si="4"/>
        <v>1.0050251256281406</v>
      </c>
      <c r="BY7" s="1">
        <f t="shared" si="4"/>
        <v>1.0050251256281406</v>
      </c>
      <c r="CC7" t="str">
        <f t="shared" si="38"/>
        <v>PRE</v>
      </c>
      <c r="CD7" t="str">
        <f t="shared" si="39"/>
        <v>IFP_ECP_ELC</v>
      </c>
      <c r="CE7" t="str">
        <f>VLOOKUP(D7,'IND Balance'!$AM$5:$AN$21,2,FALSE)&amp;" - "&amp;VLOOKUP(E7,'MECS_Table 5.4'!$AF$18:$AG$30,2,FALSE)&amp;" - "&amp;VLOOKUP('Service PJ'!M7,'IND Balance'!$AM$22:$AN$32,2,FALSE)</f>
        <v>Food processing - Electrochemical - Electricity</v>
      </c>
      <c r="CF7" t="s">
        <v>109</v>
      </c>
      <c r="CG7" t="s">
        <v>110</v>
      </c>
      <c r="CL7" t="str">
        <f t="shared" si="40"/>
        <v>IFP_ECP_ELC</v>
      </c>
      <c r="CM7" t="str">
        <f t="shared" si="41"/>
        <v>\I:IFP_ECP</v>
      </c>
      <c r="CN7" s="1" t="str">
        <f t="shared" si="5"/>
        <v/>
      </c>
      <c r="CO7" s="1" t="str">
        <f t="shared" si="6"/>
        <v/>
      </c>
      <c r="CP7" s="1" t="str">
        <f t="shared" si="7"/>
        <v/>
      </c>
      <c r="CQ7" s="1" t="str">
        <f t="shared" si="8"/>
        <v/>
      </c>
      <c r="CR7" s="1" t="str">
        <f t="shared" si="9"/>
        <v/>
      </c>
      <c r="CS7" s="1" t="str">
        <f t="shared" si="10"/>
        <v/>
      </c>
      <c r="CT7" s="1" t="str">
        <f t="shared" si="11"/>
        <v/>
      </c>
      <c r="CU7" s="1" t="str">
        <f t="shared" si="12"/>
        <v/>
      </c>
      <c r="CV7" s="1" t="str">
        <f t="shared" si="13"/>
        <v/>
      </c>
      <c r="CW7" s="1" t="str">
        <f t="shared" si="14"/>
        <v/>
      </c>
      <c r="CX7" s="1" t="str">
        <f t="shared" si="15"/>
        <v/>
      </c>
      <c r="CY7" s="1" t="str">
        <f t="shared" si="16"/>
        <v/>
      </c>
      <c r="CZ7" s="1" t="str">
        <f t="shared" si="17"/>
        <v/>
      </c>
      <c r="DA7" s="1" t="str">
        <f t="shared" si="18"/>
        <v/>
      </c>
      <c r="DB7" s="1" t="str">
        <f t="shared" si="19"/>
        <v/>
      </c>
      <c r="DC7" s="1" t="str">
        <f t="shared" si="20"/>
        <v/>
      </c>
      <c r="DD7" s="1" t="str">
        <f t="shared" si="21"/>
        <v/>
      </c>
      <c r="DE7" s="1" t="str">
        <f t="shared" si="22"/>
        <v/>
      </c>
      <c r="DF7" s="1" t="str">
        <f t="shared" si="23"/>
        <v/>
      </c>
      <c r="DG7" s="1" t="str">
        <f t="shared" si="24"/>
        <v/>
      </c>
      <c r="DH7" s="1" t="str">
        <f t="shared" si="25"/>
        <v/>
      </c>
      <c r="DI7" s="1" t="str">
        <f t="shared" si="26"/>
        <v/>
      </c>
      <c r="DJ7" s="1" t="str">
        <f t="shared" si="27"/>
        <v/>
      </c>
      <c r="DK7" s="1" t="str">
        <f t="shared" si="28"/>
        <v/>
      </c>
      <c r="DL7" s="1" t="str">
        <f t="shared" si="29"/>
        <v/>
      </c>
      <c r="DM7" s="1" t="str">
        <f t="shared" si="30"/>
        <v/>
      </c>
      <c r="DN7" s="1" t="str">
        <f t="shared" si="31"/>
        <v/>
      </c>
      <c r="DO7" s="1" t="str">
        <f t="shared" si="32"/>
        <v/>
      </c>
      <c r="DP7" s="1" t="str">
        <f t="shared" si="33"/>
        <v/>
      </c>
      <c r="DQ7" s="1" t="str">
        <f t="shared" si="34"/>
        <v/>
      </c>
      <c r="DR7" s="1">
        <v>3</v>
      </c>
      <c r="DS7" s="1" t="str">
        <f t="shared" si="42"/>
        <v/>
      </c>
      <c r="DT7" t="str">
        <f t="shared" si="43"/>
        <v/>
      </c>
    </row>
    <row r="8" spans="1:126" x14ac:dyDescent="0.45">
      <c r="A8" t="str">
        <f t="shared" si="35"/>
        <v>ELC</v>
      </c>
      <c r="B8" t="str">
        <f>VLOOKUP(E8,'EPA_US9RT techs'!$R$26:$S$34,2,FALSE)</f>
        <v>PRH</v>
      </c>
      <c r="C8" t="str">
        <f>'Service shares'!A8</f>
        <v>ELC</v>
      </c>
      <c r="D8" t="str">
        <f>'Service shares'!B8</f>
        <v>IFP</v>
      </c>
      <c r="E8" t="str">
        <f>'Service shares'!C8</f>
        <v>OTP</v>
      </c>
      <c r="F8" s="1">
        <f>IFERROR(1/AVERAGEIFS('EPA_US9RT techs'!$I$2:$I$1718,'EPA_US9RT techs'!$J$2:$J$1718,'Service PJ'!$D8,'EPA_US9RT techs'!$K$2:$K$1718,'Service PJ'!$B8,'EPA_US9RT techs'!$L$2:$L$1718,'Service PJ'!$A8,'EPA_US9RT techs'!$C$2:$C$1718,"VDA_FLOP",'EPA_US9RT techs'!$F$2:$F$1718,'Service PJ'!F$1),1/AVERAGEIFS('EPA_US9RT techs'!$I$2:$I$1718,'EPA_US9RT techs'!$K$2:$K$1718,'Service PJ'!$B8,'EPA_US9RT techs'!$L$2:$L$1718,'Service PJ'!$A8,'EPA_US9RT techs'!$C$2:$C$1718,"VDA_FLOP",'EPA_US9RT techs'!$F$2:$F$1718,'Service PJ'!F$1))</f>
        <v>1</v>
      </c>
      <c r="G8" s="1">
        <f>IFERROR(IFERROR(1/AVERAGEIFS('EPA_US9RT techs'!$I$2:$I$1718,'EPA_US9RT techs'!$J$2:$J$1718,'Service PJ'!$D8,'EPA_US9RT techs'!$K$2:$K$1718,'Service PJ'!$B8,'EPA_US9RT techs'!$L$2:$L$1718,'Service PJ'!$A8,'EPA_US9RT techs'!$C$2:$C$1718,"VDA_FLOP",'EPA_US9RT techs'!$F$2:$F$1718,'Service PJ'!G$1),1/AVERAGEIFS('EPA_US9RT techs'!$I$2:$I$1718,'EPA_US9RT techs'!$K$2:$K$1718,'Service PJ'!$B8,'EPA_US9RT techs'!$L$2:$L$1718,'Service PJ'!$A8,'EPA_US9RT techs'!$C$2:$C$1718,"VDA_FLOP",'EPA_US9RT techs'!$F$2:$F$1718,'Service PJ'!G$1)),"")</f>
        <v>1.104421953023411</v>
      </c>
      <c r="H8" s="1">
        <f>IFERROR(IFERROR(1/AVERAGEIFS('EPA_US9RT techs'!$I$2:$I$1718,'EPA_US9RT techs'!$J$2:$J$1718,'Service PJ'!$D8,'EPA_US9RT techs'!$K$2:$K$1718,'Service PJ'!$B8,'EPA_US9RT techs'!$L$2:$L$1718,'Service PJ'!$A8,'EPA_US9RT techs'!$C$2:$C$1718,"VDA_FLOP",'EPA_US9RT techs'!$F$2:$F$1718,'Service PJ'!H$1),1/AVERAGEIFS('EPA_US9RT techs'!$I$2:$I$1718,'EPA_US9RT techs'!$K$2:$K$1718,'Service PJ'!$B8,'EPA_US9RT techs'!$L$2:$L$1718,'Service PJ'!$A8,'EPA_US9RT techs'!$C$2:$C$1718,"VDA_FLOP",'EPA_US9RT techs'!$F$2:$F$1718,'Service PJ'!H$1)),"")</f>
        <v>1.1266495322275636</v>
      </c>
      <c r="I8" s="1">
        <f>IFERROR(IFERROR(1/AVERAGEIFS('EPA_US9RT techs'!$I$2:$I$1718,'EPA_US9RT techs'!$J$2:$J$1718,'Service PJ'!$D8,'EPA_US9RT techs'!$K$2:$K$1718,'Service PJ'!$B8,'EPA_US9RT techs'!$L$2:$L$1718,'Service PJ'!$A8,'EPA_US9RT techs'!$C$2:$C$1718,"VDA_FLOP",'EPA_US9RT techs'!$F$2:$F$1718,'Service PJ'!I$1),1/AVERAGEIFS('EPA_US9RT techs'!$I$2:$I$1718,'EPA_US9RT techs'!$K$2:$K$1718,'Service PJ'!$B8,'EPA_US9RT techs'!$L$2:$L$1718,'Service PJ'!$A8,'EPA_US9RT techs'!$C$2:$C$1718,"VDA_FLOP",'EPA_US9RT techs'!$F$2:$F$1718,'Service PJ'!I$1)),"")</f>
        <v>1.1633688626443803</v>
      </c>
      <c r="J8" s="1">
        <f>IFERROR(IFERROR(1/AVERAGEIFS('EPA_US9RT techs'!$I$2:$I$1718,'EPA_US9RT techs'!$J$2:$J$1718,'Service PJ'!$D8,'EPA_US9RT techs'!$K$2:$K$1718,'Service PJ'!$B8,'EPA_US9RT techs'!$L$2:$L$1718,'Service PJ'!$A8,'EPA_US9RT techs'!$C$2:$C$1718,"VDA_FLOP",'EPA_US9RT techs'!$F$2:$F$1718,'Service PJ'!J$1),1/AVERAGEIFS('EPA_US9RT techs'!$I$2:$I$1718,'EPA_US9RT techs'!$K$2:$K$1718,'Service PJ'!$B8,'EPA_US9RT techs'!$L$2:$L$1718,'Service PJ'!$A8,'EPA_US9RT techs'!$C$2:$C$1718,"VDA_FLOP",'EPA_US9RT techs'!$F$2:$F$1718,'Service PJ'!J$1)),"")</f>
        <v>1.1937005329283072</v>
      </c>
      <c r="L8" t="str">
        <f>IF(SUM(O8:AR8)=0,"\I: ","")&amp;'Service PJ'!D8&amp;"_"&amp;'Service PJ'!E8&amp;"_"&amp;'Service PJ'!C8</f>
        <v>IFP_OTP_ELC</v>
      </c>
      <c r="M8" t="str">
        <f>"IND"&amp;'Service PJ'!C8</f>
        <v>INDELC</v>
      </c>
      <c r="N8" t="str">
        <f t="shared" si="36"/>
        <v>IFP_OTP</v>
      </c>
      <c r="O8" s="1">
        <f>'Service shares'!AK8*'Service PJ'!AV8</f>
        <v>0.24418363367497803</v>
      </c>
      <c r="P8" s="1">
        <f>'Service shares'!AL8*'Service PJ'!AW8</f>
        <v>0.10855218126025949</v>
      </c>
      <c r="Q8" s="1">
        <f>'Service shares'!AM8*'Service PJ'!AX8</f>
        <v>0.61774620765090227</v>
      </c>
      <c r="R8" s="1">
        <f>'Service shares'!AN8*'Service PJ'!AY8</f>
        <v>0.186562505191704</v>
      </c>
      <c r="S8" s="1">
        <f>'Service shares'!AO8*'Service PJ'!AZ8</f>
        <v>1.8492390718592879</v>
      </c>
      <c r="T8" s="1">
        <f>'Service shares'!AP8*'Service PJ'!BA8</f>
        <v>2.2685415530325521</v>
      </c>
      <c r="U8" s="1">
        <f>'Service shares'!AQ8*'Service PJ'!BB8</f>
        <v>0.44157640487504357</v>
      </c>
      <c r="V8" s="14">
        <f>'Service shares'!AR8*'Service PJ'!BC8</f>
        <v>1.3105863659656218</v>
      </c>
      <c r="W8" s="1">
        <f>'Service shares'!AS8*'Service PJ'!BD8</f>
        <v>0.29471812808777686</v>
      </c>
      <c r="X8" s="1">
        <f>'Service shares'!AT8*'Service PJ'!BE8</f>
        <v>6.6307327071961284</v>
      </c>
      <c r="Y8" s="1">
        <f>'Service shares'!AU8*'Service PJ'!BF8</f>
        <v>0.33537641147135078</v>
      </c>
      <c r="Z8" s="1">
        <f>'Service shares'!AV8*'Service PJ'!BG8</f>
        <v>0.66841889840768864</v>
      </c>
      <c r="AA8" s="1">
        <f>'Service shares'!AW8*'Service PJ'!BH8</f>
        <v>0.72703212076276258</v>
      </c>
      <c r="AB8" s="1">
        <f>'Service shares'!AX8*'Service PJ'!BI8</f>
        <v>0.77171729205864192</v>
      </c>
      <c r="AC8" s="1">
        <f>'Service shares'!AY8*'Service PJ'!BJ8</f>
        <v>0.34774748528635174</v>
      </c>
      <c r="AD8" s="1">
        <f>'Service shares'!AZ8*'Service PJ'!BK8</f>
        <v>0.63672592834997699</v>
      </c>
      <c r="AE8" s="1">
        <f>'Service shares'!BA8*'Service PJ'!BL8</f>
        <v>0.97809503582878998</v>
      </c>
      <c r="AF8" s="1">
        <f>'Service shares'!BB8*'Service PJ'!BM8</f>
        <v>1.1525410486018035</v>
      </c>
      <c r="AG8" s="1">
        <f>'Service shares'!BC8*'Service PJ'!BN8</f>
        <v>0.93406589002274076</v>
      </c>
      <c r="AH8" s="1">
        <f>'Service shares'!BD8*'Service PJ'!BO8</f>
        <v>3.6440382648289056</v>
      </c>
      <c r="AI8" s="1">
        <f>'Service shares'!BE8*'Service PJ'!BP8</f>
        <v>0.36351140730582615</v>
      </c>
      <c r="AJ8" s="1">
        <f>'Service shares'!BF8*'Service PJ'!BQ8</f>
        <v>0.1269293286749438</v>
      </c>
      <c r="AK8" s="1">
        <f>'Service shares'!BG8*'Service PJ'!BR8</f>
        <v>8.0234901190911534E-2</v>
      </c>
      <c r="AL8" s="1">
        <f>'Service shares'!BH8*'Service PJ'!BS8</f>
        <v>0.17669234316070076</v>
      </c>
      <c r="AM8" s="1">
        <f>'Service shares'!BI8*'Service PJ'!BT8</f>
        <v>0.83065198377113136</v>
      </c>
      <c r="AN8" s="1">
        <f>'Service shares'!BJ8*'Service PJ'!BU8</f>
        <v>0</v>
      </c>
      <c r="AO8" s="1">
        <f>'Service shares'!BK8*'Service PJ'!BV8</f>
        <v>3.5690950738130743E-2</v>
      </c>
      <c r="AP8" s="1">
        <f>'Service shares'!BL8*'Service PJ'!BW8</f>
        <v>0.57373427822440703</v>
      </c>
      <c r="AQ8" s="1">
        <f>'Service shares'!BM8*'Service PJ'!BX8</f>
        <v>3.8805473483370161</v>
      </c>
      <c r="AR8" s="1">
        <f>'Service shares'!BN8*'Service PJ'!BY8</f>
        <v>0</v>
      </c>
      <c r="AS8" s="2">
        <v>0</v>
      </c>
      <c r="AU8" t="str">
        <f t="shared" si="2"/>
        <v>IFP_OTP_ELC</v>
      </c>
      <c r="AV8" s="1">
        <f t="shared" si="37"/>
        <v>1.104421953023411</v>
      </c>
      <c r="AW8" s="1">
        <f t="shared" si="3"/>
        <v>1.104421953023411</v>
      </c>
      <c r="AX8" s="1">
        <f t="shared" si="3"/>
        <v>1.104421953023411</v>
      </c>
      <c r="AY8" s="1">
        <f t="shared" si="3"/>
        <v>1.104421953023411</v>
      </c>
      <c r="AZ8" s="1">
        <f t="shared" si="3"/>
        <v>1.104421953023411</v>
      </c>
      <c r="BA8" s="1">
        <f t="shared" si="3"/>
        <v>1.104421953023411</v>
      </c>
      <c r="BB8" s="1">
        <f t="shared" si="3"/>
        <v>1.104421953023411</v>
      </c>
      <c r="BC8" s="1">
        <f t="shared" si="3"/>
        <v>1.104421953023411</v>
      </c>
      <c r="BD8" s="1">
        <f t="shared" si="3"/>
        <v>1.104421953023411</v>
      </c>
      <c r="BE8" s="1">
        <f t="shared" si="3"/>
        <v>1.104421953023411</v>
      </c>
      <c r="BF8" s="1">
        <f t="shared" si="3"/>
        <v>1.104421953023411</v>
      </c>
      <c r="BG8" s="1">
        <f t="shared" si="3"/>
        <v>1.104421953023411</v>
      </c>
      <c r="BH8" s="1">
        <f t="shared" si="3"/>
        <v>1.104421953023411</v>
      </c>
      <c r="BI8" s="1">
        <f t="shared" si="3"/>
        <v>1.104421953023411</v>
      </c>
      <c r="BJ8" s="1">
        <f t="shared" si="3"/>
        <v>1.104421953023411</v>
      </c>
      <c r="BK8" s="1">
        <f t="shared" si="3"/>
        <v>1.104421953023411</v>
      </c>
      <c r="BL8" s="1">
        <f t="shared" si="3"/>
        <v>1.104421953023411</v>
      </c>
      <c r="BM8" s="1">
        <f t="shared" si="4"/>
        <v>1.104421953023411</v>
      </c>
      <c r="BN8" s="1">
        <f t="shared" si="4"/>
        <v>1.104421953023411</v>
      </c>
      <c r="BO8" s="1">
        <f t="shared" si="4"/>
        <v>1.104421953023411</v>
      </c>
      <c r="BP8" s="1">
        <f t="shared" si="4"/>
        <v>1.104421953023411</v>
      </c>
      <c r="BQ8" s="1">
        <f t="shared" si="4"/>
        <v>1.104421953023411</v>
      </c>
      <c r="BR8" s="1">
        <f t="shared" si="4"/>
        <v>1.104421953023411</v>
      </c>
      <c r="BS8" s="1">
        <f t="shared" si="4"/>
        <v>1.104421953023411</v>
      </c>
      <c r="BT8" s="1">
        <f t="shared" si="4"/>
        <v>1.104421953023411</v>
      </c>
      <c r="BU8" s="1">
        <f t="shared" si="4"/>
        <v>1.104421953023411</v>
      </c>
      <c r="BV8" s="1">
        <f t="shared" si="4"/>
        <v>1.104421953023411</v>
      </c>
      <c r="BW8" s="1">
        <f t="shared" si="4"/>
        <v>1.104421953023411</v>
      </c>
      <c r="BX8" s="1">
        <f t="shared" si="4"/>
        <v>1.104421953023411</v>
      </c>
      <c r="BY8" s="1">
        <f t="shared" si="4"/>
        <v>1.104421953023411</v>
      </c>
      <c r="CC8" t="str">
        <f t="shared" si="38"/>
        <v>PRE</v>
      </c>
      <c r="CD8" t="str">
        <f t="shared" si="39"/>
        <v>IFP_OTP_ELC</v>
      </c>
      <c r="CE8" t="str">
        <f>VLOOKUP(D8,'IND Balance'!$AM$5:$AN$21,2,FALSE)&amp;" - "&amp;VLOOKUP(E8,'MECS_Table 5.4'!$AF$18:$AG$30,2,FALSE)&amp;" - "&amp;VLOOKUP('Service PJ'!M8,'IND Balance'!$AM$22:$AN$32,2,FALSE)</f>
        <v>Food processing - Other process - Electricity</v>
      </c>
      <c r="CF8" t="s">
        <v>109</v>
      </c>
      <c r="CG8" t="s">
        <v>110</v>
      </c>
      <c r="CL8" t="str">
        <f t="shared" si="40"/>
        <v>IFP_OTP_ELC</v>
      </c>
      <c r="CM8" t="str">
        <f t="shared" si="41"/>
        <v>IFP_OTP</v>
      </c>
      <c r="CN8" s="1">
        <f t="shared" si="5"/>
        <v>0.20742415154378852</v>
      </c>
      <c r="CO8" s="1">
        <f t="shared" si="6"/>
        <v>0.30546825446551684</v>
      </c>
      <c r="CP8" s="1">
        <f t="shared" si="7"/>
        <v>0.20677740138252551</v>
      </c>
      <c r="CQ8" s="1">
        <f t="shared" si="8"/>
        <v>0.11526922071065729</v>
      </c>
      <c r="CR8" s="1">
        <f t="shared" si="9"/>
        <v>0.31411837992520175</v>
      </c>
      <c r="CS8" s="1">
        <f t="shared" si="10"/>
        <v>0.78401786273259955</v>
      </c>
      <c r="CT8" s="1">
        <f t="shared" si="11"/>
        <v>0.19127833623335094</v>
      </c>
      <c r="CU8" s="1">
        <f t="shared" si="12"/>
        <v>0.48316807179444626</v>
      </c>
      <c r="CV8" s="1">
        <f t="shared" si="13"/>
        <v>9.7527055240027583E-2</v>
      </c>
      <c r="CW8" s="1">
        <f t="shared" si="14"/>
        <v>0.41800788243998771</v>
      </c>
      <c r="CX8" s="1">
        <f t="shared" si="15"/>
        <v>0.36478948356900098</v>
      </c>
      <c r="CY8" s="1">
        <f t="shared" si="16"/>
        <v>0.20549523591650326</v>
      </c>
      <c r="CZ8" s="1">
        <f t="shared" si="17"/>
        <v>0.15253557089396441</v>
      </c>
      <c r="DA8" s="1">
        <f t="shared" si="18"/>
        <v>0.29185724049655176</v>
      </c>
      <c r="DB8" s="1">
        <f t="shared" si="19"/>
        <v>0.20776073614647619</v>
      </c>
      <c r="DC8" s="1">
        <f t="shared" si="20"/>
        <v>0.26358566217989216</v>
      </c>
      <c r="DD8" s="1">
        <f t="shared" si="21"/>
        <v>0.26030407468535971</v>
      </c>
      <c r="DE8" s="1">
        <f t="shared" si="22"/>
        <v>0.24145016513248499</v>
      </c>
      <c r="DF8" s="1">
        <f t="shared" si="23"/>
        <v>0.1738094233920332</v>
      </c>
      <c r="DG8" s="1">
        <f t="shared" si="24"/>
        <v>0.99</v>
      </c>
      <c r="DH8" s="1">
        <f t="shared" si="25"/>
        <v>0.41925564423504136</v>
      </c>
      <c r="DI8" s="1">
        <f t="shared" si="26"/>
        <v>0.13882114389441139</v>
      </c>
      <c r="DJ8" s="1">
        <f t="shared" si="27"/>
        <v>0.96888206758766404</v>
      </c>
      <c r="DK8" s="1">
        <f t="shared" si="28"/>
        <v>0.66200940067746872</v>
      </c>
      <c r="DL8" s="1">
        <f t="shared" si="29"/>
        <v>0.28093222254635203</v>
      </c>
      <c r="DM8" s="1" t="str">
        <f t="shared" si="30"/>
        <v/>
      </c>
      <c r="DN8" s="1">
        <f t="shared" si="31"/>
        <v>0.20771545235257782</v>
      </c>
      <c r="DO8" s="1">
        <f t="shared" si="32"/>
        <v>0.18581880865041039</v>
      </c>
      <c r="DP8" s="1">
        <f t="shared" si="33"/>
        <v>0.1362618710569041</v>
      </c>
      <c r="DQ8" s="1" t="str">
        <f t="shared" si="34"/>
        <v/>
      </c>
      <c r="DR8" s="1">
        <v>3</v>
      </c>
      <c r="DS8" s="1" t="str">
        <f t="shared" si="42"/>
        <v/>
      </c>
      <c r="DT8" t="str">
        <f t="shared" si="43"/>
        <v/>
      </c>
    </row>
    <row r="9" spans="1:126" x14ac:dyDescent="0.45">
      <c r="A9" t="str">
        <f t="shared" si="35"/>
        <v>ELC</v>
      </c>
      <c r="B9" t="str">
        <f>VLOOKUP(E9,'EPA_US9RT techs'!$R$26:$S$34,2,FALSE)</f>
        <v>OTH</v>
      </c>
      <c r="C9" t="str">
        <f>'Service shares'!A9</f>
        <v>ELC</v>
      </c>
      <c r="D9" t="str">
        <f>'Service shares'!B9</f>
        <v>IFP</v>
      </c>
      <c r="E9" t="str">
        <f>'Service shares'!C9</f>
        <v>SPC</v>
      </c>
      <c r="F9" s="1">
        <f>IFERROR(1/AVERAGEIFS('EPA_US9RT techs'!$I$2:$I$1718,'EPA_US9RT techs'!$J$2:$J$1718,'Service PJ'!$D9,'EPA_US9RT techs'!$K$2:$K$1718,'Service PJ'!$B9,'EPA_US9RT techs'!$L$2:$L$1718,'Service PJ'!$A9,'EPA_US9RT techs'!$C$2:$C$1718,"VDA_FLOP",'EPA_US9RT techs'!$F$2:$F$1718,'Service PJ'!F$1),1/AVERAGEIFS('EPA_US9RT techs'!$I$2:$I$1718,'EPA_US9RT techs'!$K$2:$K$1718,'Service PJ'!$B9,'EPA_US9RT techs'!$L$2:$L$1718,'Service PJ'!$A9,'EPA_US9RT techs'!$C$2:$C$1718,"VDA_FLOP",'EPA_US9RT techs'!$F$2:$F$1718,'Service PJ'!F$1))</f>
        <v>1</v>
      </c>
      <c r="G9" s="1">
        <f>IFERROR(IFERROR(1/AVERAGEIFS('EPA_US9RT techs'!$I$2:$I$1718,'EPA_US9RT techs'!$J$2:$J$1718,'Service PJ'!$D9,'EPA_US9RT techs'!$K$2:$K$1718,'Service PJ'!$B9,'EPA_US9RT techs'!$L$2:$L$1718,'Service PJ'!$A9,'EPA_US9RT techs'!$C$2:$C$1718,"VDA_FLOP",'EPA_US9RT techs'!$F$2:$F$1718,'Service PJ'!G$1),1/AVERAGEIFS('EPA_US9RT techs'!$I$2:$I$1718,'EPA_US9RT techs'!$K$2:$K$1718,'Service PJ'!$B9,'EPA_US9RT techs'!$L$2:$L$1718,'Service PJ'!$A9,'EPA_US9RT techs'!$C$2:$C$1718,"VDA_FLOP",'EPA_US9RT techs'!$F$2:$F$1718,'Service PJ'!G$1)),"")</f>
        <v>1.104421953023411</v>
      </c>
      <c r="H9" s="1">
        <f>IFERROR(IFERROR(1/AVERAGEIFS('EPA_US9RT techs'!$I$2:$I$1718,'EPA_US9RT techs'!$J$2:$J$1718,'Service PJ'!$D9,'EPA_US9RT techs'!$K$2:$K$1718,'Service PJ'!$B9,'EPA_US9RT techs'!$L$2:$L$1718,'Service PJ'!$A9,'EPA_US9RT techs'!$C$2:$C$1718,"VDA_FLOP",'EPA_US9RT techs'!$F$2:$F$1718,'Service PJ'!H$1),1/AVERAGEIFS('EPA_US9RT techs'!$I$2:$I$1718,'EPA_US9RT techs'!$K$2:$K$1718,'Service PJ'!$B9,'EPA_US9RT techs'!$L$2:$L$1718,'Service PJ'!$A9,'EPA_US9RT techs'!$C$2:$C$1718,"VDA_FLOP",'EPA_US9RT techs'!$F$2:$F$1718,'Service PJ'!H$1)),"")</f>
        <v>1.1266495322275636</v>
      </c>
      <c r="I9" s="1">
        <f>IFERROR(IFERROR(1/AVERAGEIFS('EPA_US9RT techs'!$I$2:$I$1718,'EPA_US9RT techs'!$J$2:$J$1718,'Service PJ'!$D9,'EPA_US9RT techs'!$K$2:$K$1718,'Service PJ'!$B9,'EPA_US9RT techs'!$L$2:$L$1718,'Service PJ'!$A9,'EPA_US9RT techs'!$C$2:$C$1718,"VDA_FLOP",'EPA_US9RT techs'!$F$2:$F$1718,'Service PJ'!I$1),1/AVERAGEIFS('EPA_US9RT techs'!$I$2:$I$1718,'EPA_US9RT techs'!$K$2:$K$1718,'Service PJ'!$B9,'EPA_US9RT techs'!$L$2:$L$1718,'Service PJ'!$A9,'EPA_US9RT techs'!$C$2:$C$1718,"VDA_FLOP",'EPA_US9RT techs'!$F$2:$F$1718,'Service PJ'!I$1)),"")</f>
        <v>1.1633688626443803</v>
      </c>
      <c r="J9" s="1">
        <f>IFERROR(IFERROR(1/AVERAGEIFS('EPA_US9RT techs'!$I$2:$I$1718,'EPA_US9RT techs'!$J$2:$J$1718,'Service PJ'!$D9,'EPA_US9RT techs'!$K$2:$K$1718,'Service PJ'!$B9,'EPA_US9RT techs'!$L$2:$L$1718,'Service PJ'!$A9,'EPA_US9RT techs'!$C$2:$C$1718,"VDA_FLOP",'EPA_US9RT techs'!$F$2:$F$1718,'Service PJ'!J$1),1/AVERAGEIFS('EPA_US9RT techs'!$I$2:$I$1718,'EPA_US9RT techs'!$K$2:$K$1718,'Service PJ'!$B9,'EPA_US9RT techs'!$L$2:$L$1718,'Service PJ'!$A9,'EPA_US9RT techs'!$C$2:$C$1718,"VDA_FLOP",'EPA_US9RT techs'!$F$2:$F$1718,'Service PJ'!J$1)),"")</f>
        <v>1.1937005329283072</v>
      </c>
      <c r="L9" t="str">
        <f>IF(SUM(O9:AR9)=0,"\I: ","")&amp;'Service PJ'!D9&amp;"_"&amp;'Service PJ'!E9&amp;"_"&amp;'Service PJ'!C9</f>
        <v>IFP_SPC_ELC</v>
      </c>
      <c r="M9" t="str">
        <f>"IND"&amp;'Service PJ'!C9</f>
        <v>INDELC</v>
      </c>
      <c r="N9" t="str">
        <f t="shared" si="36"/>
        <v>IFP_SPC</v>
      </c>
      <c r="O9" s="1">
        <f>'Service shares'!AK9*'Service PJ'!AV9</f>
        <v>2.0755608862373132</v>
      </c>
      <c r="P9" s="1">
        <f>'Service shares'!AL9*'Service PJ'!AW9</f>
        <v>0.92269354071220566</v>
      </c>
      <c r="Q9" s="1">
        <f>'Service shares'!AM9*'Service PJ'!AX9</f>
        <v>5.2508427650326688</v>
      </c>
      <c r="R9" s="1">
        <f>'Service shares'!AN9*'Service PJ'!AY9</f>
        <v>1.585781294129484</v>
      </c>
      <c r="S9" s="1">
        <f>'Service shares'!AO9*'Service PJ'!AZ9</f>
        <v>15.718532110803949</v>
      </c>
      <c r="T9" s="1">
        <f>'Service shares'!AP9*'Service PJ'!BA9</f>
        <v>19.282603200776698</v>
      </c>
      <c r="U9" s="1">
        <f>'Service shares'!AQ9*'Service PJ'!BB9</f>
        <v>3.7533994414378702</v>
      </c>
      <c r="V9" s="14">
        <f>'Service shares'!AR9*'Service PJ'!BC9</f>
        <v>11.139984110707786</v>
      </c>
      <c r="W9" s="1">
        <f>'Service shares'!AS9*'Service PJ'!BD9</f>
        <v>2.5051040887461031</v>
      </c>
      <c r="X9" s="1">
        <f>'Service shares'!AT9*'Service PJ'!BE9</f>
        <v>56.361228011167093</v>
      </c>
      <c r="Y9" s="1">
        <f>'Service shares'!AU9*'Service PJ'!BF9</f>
        <v>2.8506994975064814</v>
      </c>
      <c r="Z9" s="1">
        <f>'Service shares'!AV9*'Service PJ'!BG9</f>
        <v>5.6815606364653535</v>
      </c>
      <c r="AA9" s="1">
        <f>'Service shares'!AW9*'Service PJ'!BH9</f>
        <v>6.179773026483482</v>
      </c>
      <c r="AB9" s="1">
        <f>'Service shares'!AX9*'Service PJ'!BI9</f>
        <v>6.559596982498455</v>
      </c>
      <c r="AC9" s="1">
        <f>'Service shares'!AY9*'Service PJ'!BJ9</f>
        <v>2.9558536249339902</v>
      </c>
      <c r="AD9" s="1">
        <f>'Service shares'!AZ9*'Service PJ'!BK9</f>
        <v>5.4121703909748051</v>
      </c>
      <c r="AE9" s="1">
        <f>'Service shares'!BA9*'Service PJ'!BL9</f>
        <v>8.3138078045447141</v>
      </c>
      <c r="AF9" s="1">
        <f>'Service shares'!BB9*'Service PJ'!BM9</f>
        <v>9.7965989131153304</v>
      </c>
      <c r="AG9" s="1">
        <f>'Service shares'!BC9*'Service PJ'!BN9</f>
        <v>7.9395600651932963</v>
      </c>
      <c r="AH9" s="1">
        <f>'Service shares'!BD9*'Service PJ'!BO9</f>
        <v>30.974325251045695</v>
      </c>
      <c r="AI9" s="1">
        <f>'Service shares'!BE9*'Service PJ'!BP9</f>
        <v>3.0898469620995224</v>
      </c>
      <c r="AJ9" s="1">
        <f>'Service shares'!BF9*'Service PJ'!BQ9</f>
        <v>1.0788992937370223</v>
      </c>
      <c r="AK9" s="1">
        <f>'Service shares'!BG9*'Service PJ'!BR9</f>
        <v>0.68199666012274818</v>
      </c>
      <c r="AL9" s="1">
        <f>'Service shares'!BH9*'Service PJ'!BS9</f>
        <v>1.5018849168659565</v>
      </c>
      <c r="AM9" s="1">
        <f>'Service shares'!BI9*'Service PJ'!BT9</f>
        <v>7.0605418620546168</v>
      </c>
      <c r="AN9" s="1">
        <f>'Service shares'!BJ9*'Service PJ'!BU9</f>
        <v>0</v>
      </c>
      <c r="AO9" s="1">
        <f>'Service shares'!BK9*'Service PJ'!BV9</f>
        <v>0.30337308127411133</v>
      </c>
      <c r="AP9" s="1">
        <f>'Service shares'!BL9*'Service PJ'!BW9</f>
        <v>4.8767413649074589</v>
      </c>
      <c r="AQ9" s="1">
        <f>'Service shares'!BM9*'Service PJ'!BX9</f>
        <v>32.984652460864638</v>
      </c>
      <c r="AR9" s="1">
        <f>'Service shares'!BN9*'Service PJ'!BY9</f>
        <v>0</v>
      </c>
      <c r="AS9" s="2">
        <v>0</v>
      </c>
      <c r="AU9" t="str">
        <f t="shared" si="2"/>
        <v>IFP_SPC_ELC</v>
      </c>
      <c r="AV9" s="1">
        <f t="shared" si="37"/>
        <v>1.104421953023411</v>
      </c>
      <c r="AW9" s="1">
        <f t="shared" si="3"/>
        <v>1.104421953023411</v>
      </c>
      <c r="AX9" s="1">
        <f t="shared" si="3"/>
        <v>1.104421953023411</v>
      </c>
      <c r="AY9" s="1">
        <f t="shared" si="3"/>
        <v>1.104421953023411</v>
      </c>
      <c r="AZ9" s="1">
        <f t="shared" si="3"/>
        <v>1.104421953023411</v>
      </c>
      <c r="BA9" s="1">
        <f t="shared" si="3"/>
        <v>1.104421953023411</v>
      </c>
      <c r="BB9" s="1">
        <f t="shared" si="3"/>
        <v>1.104421953023411</v>
      </c>
      <c r="BC9" s="1">
        <f t="shared" si="3"/>
        <v>1.104421953023411</v>
      </c>
      <c r="BD9" s="1">
        <f t="shared" si="3"/>
        <v>1.104421953023411</v>
      </c>
      <c r="BE9" s="1">
        <f t="shared" si="3"/>
        <v>1.104421953023411</v>
      </c>
      <c r="BF9" s="1">
        <f t="shared" si="3"/>
        <v>1.104421953023411</v>
      </c>
      <c r="BG9" s="1">
        <f t="shared" si="3"/>
        <v>1.104421953023411</v>
      </c>
      <c r="BH9" s="1">
        <f t="shared" si="3"/>
        <v>1.104421953023411</v>
      </c>
      <c r="BI9" s="1">
        <f t="shared" si="3"/>
        <v>1.104421953023411</v>
      </c>
      <c r="BJ9" s="1">
        <f t="shared" si="3"/>
        <v>1.104421953023411</v>
      </c>
      <c r="BK9" s="1">
        <f t="shared" si="3"/>
        <v>1.104421953023411</v>
      </c>
      <c r="BL9" s="1">
        <f t="shared" si="3"/>
        <v>1.104421953023411</v>
      </c>
      <c r="BM9" s="1">
        <f t="shared" si="4"/>
        <v>1.104421953023411</v>
      </c>
      <c r="BN9" s="1">
        <f t="shared" si="4"/>
        <v>1.104421953023411</v>
      </c>
      <c r="BO9" s="1">
        <f t="shared" si="4"/>
        <v>1.104421953023411</v>
      </c>
      <c r="BP9" s="1">
        <f t="shared" si="4"/>
        <v>1.104421953023411</v>
      </c>
      <c r="BQ9" s="1">
        <f t="shared" si="4"/>
        <v>1.104421953023411</v>
      </c>
      <c r="BR9" s="1">
        <f t="shared" si="4"/>
        <v>1.104421953023411</v>
      </c>
      <c r="BS9" s="1">
        <f t="shared" si="4"/>
        <v>1.104421953023411</v>
      </c>
      <c r="BT9" s="1">
        <f t="shared" si="4"/>
        <v>1.104421953023411</v>
      </c>
      <c r="BU9" s="1">
        <f t="shared" si="4"/>
        <v>1.104421953023411</v>
      </c>
      <c r="BV9" s="1">
        <f t="shared" si="4"/>
        <v>1.104421953023411</v>
      </c>
      <c r="BW9" s="1">
        <f t="shared" si="4"/>
        <v>1.104421953023411</v>
      </c>
      <c r="BX9" s="1">
        <f t="shared" si="4"/>
        <v>1.104421953023411</v>
      </c>
      <c r="BY9" s="1">
        <f t="shared" si="4"/>
        <v>1.104421953023411</v>
      </c>
      <c r="CC9" t="str">
        <f t="shared" si="38"/>
        <v>PRE</v>
      </c>
      <c r="CD9" t="str">
        <f t="shared" si="39"/>
        <v>IFP_SPC_ELC</v>
      </c>
      <c r="CE9" t="str">
        <f>VLOOKUP(D9,'IND Balance'!$AM$5:$AN$21,2,FALSE)&amp;" - "&amp;VLOOKUP(E9,'MECS_Table 5.4'!$AF$18:$AG$30,2,FALSE)&amp;" - "&amp;VLOOKUP('Service PJ'!M9,'IND Balance'!$AM$22:$AN$32,2,FALSE)</f>
        <v>Food processing - Space conditioning - Electricity</v>
      </c>
      <c r="CF9" t="s">
        <v>109</v>
      </c>
      <c r="CG9" t="s">
        <v>110</v>
      </c>
      <c r="CL9" t="str">
        <f t="shared" si="40"/>
        <v>IFP_SPC_ELC</v>
      </c>
      <c r="CM9" t="str">
        <f t="shared" si="41"/>
        <v>IFP_SPC</v>
      </c>
      <c r="CN9" s="1">
        <f t="shared" si="5"/>
        <v>0.32191832360991934</v>
      </c>
      <c r="CO9" s="1">
        <f t="shared" si="6"/>
        <v>0.28930755529496921</v>
      </c>
      <c r="CP9" s="1">
        <f t="shared" si="7"/>
        <v>0.36778981406703426</v>
      </c>
      <c r="CQ9" s="1">
        <f t="shared" si="8"/>
        <v>0.21524611844961539</v>
      </c>
      <c r="CR9" s="1">
        <f t="shared" si="9"/>
        <v>0.42914556114128183</v>
      </c>
      <c r="CS9" s="1">
        <f t="shared" si="10"/>
        <v>0.62643624661891217</v>
      </c>
      <c r="CT9" s="1">
        <f t="shared" si="11"/>
        <v>0.32904929497201801</v>
      </c>
      <c r="CU9" s="1">
        <f t="shared" si="12"/>
        <v>0.5749307923488377</v>
      </c>
      <c r="CV9" s="1">
        <f t="shared" si="13"/>
        <v>0.19504819779007404</v>
      </c>
      <c r="CW9" s="1">
        <f t="shared" si="14"/>
        <v>0.60165363571341735</v>
      </c>
      <c r="CX9" s="1">
        <f t="shared" si="15"/>
        <v>0.50816804757715905</v>
      </c>
      <c r="CY9" s="1">
        <f t="shared" si="16"/>
        <v>0.3540450155739831</v>
      </c>
      <c r="CZ9" s="1">
        <f t="shared" si="17"/>
        <v>0.28247746638820015</v>
      </c>
      <c r="DA9" s="1">
        <f t="shared" si="18"/>
        <v>0.43777168870645111</v>
      </c>
      <c r="DB9" s="1">
        <f t="shared" si="19"/>
        <v>0.35069916383151734</v>
      </c>
      <c r="DC9" s="1">
        <f t="shared" si="20"/>
        <v>0.39282484962495257</v>
      </c>
      <c r="DD9" s="1">
        <f t="shared" si="21"/>
        <v>0.41774981207332479</v>
      </c>
      <c r="DE9" s="1">
        <f t="shared" si="22"/>
        <v>0.39590476806694913</v>
      </c>
      <c r="DF9" s="1">
        <f t="shared" si="23"/>
        <v>0.31072931300400608</v>
      </c>
      <c r="DG9" s="1">
        <f t="shared" si="24"/>
        <v>0.98932046151832675</v>
      </c>
      <c r="DH9" s="1">
        <f t="shared" si="25"/>
        <v>0.49941149247121253</v>
      </c>
      <c r="DI9" s="1">
        <f t="shared" si="26"/>
        <v>0.23376119896645897</v>
      </c>
      <c r="DJ9" s="1">
        <f t="shared" si="27"/>
        <v>0.92173328737117</v>
      </c>
      <c r="DK9" s="1">
        <f t="shared" si="28"/>
        <v>0.68909054178425244</v>
      </c>
      <c r="DL9" s="1">
        <f t="shared" si="29"/>
        <v>0.39699179239178112</v>
      </c>
      <c r="DM9" s="1" t="str">
        <f t="shared" si="30"/>
        <v/>
      </c>
      <c r="DN9" s="1">
        <f t="shared" si="31"/>
        <v>0.26064438448654115</v>
      </c>
      <c r="DO9" s="1">
        <f t="shared" si="32"/>
        <v>0.32634418433064594</v>
      </c>
      <c r="DP9" s="1">
        <f t="shared" si="33"/>
        <v>0.25864561167475325</v>
      </c>
      <c r="DQ9" s="1" t="str">
        <f t="shared" si="34"/>
        <v/>
      </c>
      <c r="DR9" s="1">
        <v>3</v>
      </c>
      <c r="DS9" s="1" t="str">
        <f t="shared" si="42"/>
        <v/>
      </c>
      <c r="DT9" t="str">
        <f t="shared" si="43"/>
        <v/>
      </c>
    </row>
    <row r="10" spans="1:126" x14ac:dyDescent="0.45">
      <c r="A10" t="str">
        <f t="shared" si="35"/>
        <v>ELC</v>
      </c>
      <c r="B10" t="str">
        <f>VLOOKUP(E10,'EPA_US9RT techs'!$R$26:$S$34,2,FALSE)</f>
        <v>OTH</v>
      </c>
      <c r="C10" t="str">
        <f>'Service shares'!A10</f>
        <v>ELC</v>
      </c>
      <c r="D10" t="str">
        <f>'Service shares'!B10</f>
        <v>IFP</v>
      </c>
      <c r="E10" t="str">
        <f>'Service shares'!C10</f>
        <v>LIG</v>
      </c>
      <c r="F10" s="1">
        <f>IFERROR(1/AVERAGEIFS('EPA_US9RT techs'!$I$2:$I$1718,'EPA_US9RT techs'!$J$2:$J$1718,'Service PJ'!$D10,'EPA_US9RT techs'!$K$2:$K$1718,'Service PJ'!$B10,'EPA_US9RT techs'!$L$2:$L$1718,'Service PJ'!$A10,'EPA_US9RT techs'!$C$2:$C$1718,"VDA_FLOP",'EPA_US9RT techs'!$F$2:$F$1718,'Service PJ'!F$1),1/AVERAGEIFS('EPA_US9RT techs'!$I$2:$I$1718,'EPA_US9RT techs'!$K$2:$K$1718,'Service PJ'!$B10,'EPA_US9RT techs'!$L$2:$L$1718,'Service PJ'!$A10,'EPA_US9RT techs'!$C$2:$C$1718,"VDA_FLOP",'EPA_US9RT techs'!$F$2:$F$1718,'Service PJ'!F$1))</f>
        <v>1</v>
      </c>
      <c r="G10" s="1">
        <f>IFERROR(IFERROR(1/AVERAGEIFS('EPA_US9RT techs'!$I$2:$I$1718,'EPA_US9RT techs'!$J$2:$J$1718,'Service PJ'!$D10,'EPA_US9RT techs'!$K$2:$K$1718,'Service PJ'!$B10,'EPA_US9RT techs'!$L$2:$L$1718,'Service PJ'!$A10,'EPA_US9RT techs'!$C$2:$C$1718,"VDA_FLOP",'EPA_US9RT techs'!$F$2:$F$1718,'Service PJ'!G$1),1/AVERAGEIFS('EPA_US9RT techs'!$I$2:$I$1718,'EPA_US9RT techs'!$K$2:$K$1718,'Service PJ'!$B10,'EPA_US9RT techs'!$L$2:$L$1718,'Service PJ'!$A10,'EPA_US9RT techs'!$C$2:$C$1718,"VDA_FLOP",'EPA_US9RT techs'!$F$2:$F$1718,'Service PJ'!G$1)),"")</f>
        <v>1.104421953023411</v>
      </c>
      <c r="H10" s="1">
        <f>IFERROR(IFERROR(1/AVERAGEIFS('EPA_US9RT techs'!$I$2:$I$1718,'EPA_US9RT techs'!$J$2:$J$1718,'Service PJ'!$D10,'EPA_US9RT techs'!$K$2:$K$1718,'Service PJ'!$B10,'EPA_US9RT techs'!$L$2:$L$1718,'Service PJ'!$A10,'EPA_US9RT techs'!$C$2:$C$1718,"VDA_FLOP",'EPA_US9RT techs'!$F$2:$F$1718,'Service PJ'!H$1),1/AVERAGEIFS('EPA_US9RT techs'!$I$2:$I$1718,'EPA_US9RT techs'!$K$2:$K$1718,'Service PJ'!$B10,'EPA_US9RT techs'!$L$2:$L$1718,'Service PJ'!$A10,'EPA_US9RT techs'!$C$2:$C$1718,"VDA_FLOP",'EPA_US9RT techs'!$F$2:$F$1718,'Service PJ'!H$1)),"")</f>
        <v>1.1266495322275636</v>
      </c>
      <c r="I10" s="1">
        <f>IFERROR(IFERROR(1/AVERAGEIFS('EPA_US9RT techs'!$I$2:$I$1718,'EPA_US9RT techs'!$J$2:$J$1718,'Service PJ'!$D10,'EPA_US9RT techs'!$K$2:$K$1718,'Service PJ'!$B10,'EPA_US9RT techs'!$L$2:$L$1718,'Service PJ'!$A10,'EPA_US9RT techs'!$C$2:$C$1718,"VDA_FLOP",'EPA_US9RT techs'!$F$2:$F$1718,'Service PJ'!I$1),1/AVERAGEIFS('EPA_US9RT techs'!$I$2:$I$1718,'EPA_US9RT techs'!$K$2:$K$1718,'Service PJ'!$B10,'EPA_US9RT techs'!$L$2:$L$1718,'Service PJ'!$A10,'EPA_US9RT techs'!$C$2:$C$1718,"VDA_FLOP",'EPA_US9RT techs'!$F$2:$F$1718,'Service PJ'!I$1)),"")</f>
        <v>1.1633688626443803</v>
      </c>
      <c r="J10" s="1">
        <f>IFERROR(IFERROR(1/AVERAGEIFS('EPA_US9RT techs'!$I$2:$I$1718,'EPA_US9RT techs'!$J$2:$J$1718,'Service PJ'!$D10,'EPA_US9RT techs'!$K$2:$K$1718,'Service PJ'!$B10,'EPA_US9RT techs'!$L$2:$L$1718,'Service PJ'!$A10,'EPA_US9RT techs'!$C$2:$C$1718,"VDA_FLOP",'EPA_US9RT techs'!$F$2:$F$1718,'Service PJ'!J$1),1/AVERAGEIFS('EPA_US9RT techs'!$I$2:$I$1718,'EPA_US9RT techs'!$K$2:$K$1718,'Service PJ'!$B10,'EPA_US9RT techs'!$L$2:$L$1718,'Service PJ'!$A10,'EPA_US9RT techs'!$C$2:$C$1718,"VDA_FLOP",'EPA_US9RT techs'!$F$2:$F$1718,'Service PJ'!J$1)),"")</f>
        <v>1.1937005329283072</v>
      </c>
      <c r="L10" t="str">
        <f>IF(SUM(O10:AR10)=0,"\I: ","")&amp;'Service PJ'!D10&amp;"_"&amp;'Service PJ'!E10&amp;"_"&amp;'Service PJ'!C10</f>
        <v>IFP_LIG_ELC</v>
      </c>
      <c r="M10" t="str">
        <f>"IND"&amp;'Service PJ'!C10</f>
        <v>INDELC</v>
      </c>
      <c r="N10" t="str">
        <f t="shared" si="36"/>
        <v>IFP_LIG</v>
      </c>
      <c r="O10" s="1">
        <f>'Service shares'!AK10*'Service PJ'!AV10</f>
        <v>1.7092854357248459</v>
      </c>
      <c r="P10" s="1">
        <f>'Service shares'!AL10*'Service PJ'!AW10</f>
        <v>0.75986526882181626</v>
      </c>
      <c r="Q10" s="1">
        <f>'Service shares'!AM10*'Service PJ'!AX10</f>
        <v>4.3242234535563151</v>
      </c>
      <c r="R10" s="1">
        <f>'Service shares'!AN10*'Service PJ'!AY10</f>
        <v>1.3059375363419277</v>
      </c>
      <c r="S10" s="1">
        <f>'Service shares'!AO10*'Service PJ'!AZ10</f>
        <v>12.944673503015014</v>
      </c>
      <c r="T10" s="1">
        <f>'Service shares'!AP10*'Service PJ'!BA10</f>
        <v>15.879790871227865</v>
      </c>
      <c r="U10" s="1">
        <f>'Service shares'!AQ10*'Service PJ'!BB10</f>
        <v>3.091034834125304</v>
      </c>
      <c r="V10" s="14">
        <f>'Service shares'!AR10*'Service PJ'!BC10</f>
        <v>9.1741045617593517</v>
      </c>
      <c r="W10" s="1">
        <f>'Service shares'!AS10*'Service PJ'!BD10</f>
        <v>2.0630268966144376</v>
      </c>
      <c r="X10" s="1">
        <f>'Service shares'!AT10*'Service PJ'!BE10</f>
        <v>46.415128950372896</v>
      </c>
      <c r="Y10" s="1">
        <f>'Service shares'!AU10*'Service PJ'!BF10</f>
        <v>2.3476348802994549</v>
      </c>
      <c r="Z10" s="1">
        <f>'Service shares'!AV10*'Service PJ'!BG10</f>
        <v>4.6789322888538196</v>
      </c>
      <c r="AA10" s="1">
        <f>'Service shares'!AW10*'Service PJ'!BH10</f>
        <v>5.0892248453393378</v>
      </c>
      <c r="AB10" s="1">
        <f>'Service shares'!AX10*'Service PJ'!BI10</f>
        <v>5.4020210444104926</v>
      </c>
      <c r="AC10" s="1">
        <f>'Service shares'!AY10*'Service PJ'!BJ10</f>
        <v>2.4342323970044619</v>
      </c>
      <c r="AD10" s="1">
        <f>'Service shares'!AZ10*'Service PJ'!BK10</f>
        <v>4.4570814984498393</v>
      </c>
      <c r="AE10" s="1">
        <f>'Service shares'!BA10*'Service PJ'!BL10</f>
        <v>6.8466652508015287</v>
      </c>
      <c r="AF10" s="1">
        <f>'Service shares'!BB10*'Service PJ'!BM10</f>
        <v>8.0677873402126234</v>
      </c>
      <c r="AG10" s="1">
        <f>'Service shares'!BC10*'Service PJ'!BN10</f>
        <v>6.538461230159184</v>
      </c>
      <c r="AH10" s="1">
        <f>'Service shares'!BD10*'Service PJ'!BO10</f>
        <v>25.508267853802337</v>
      </c>
      <c r="AI10" s="1">
        <f>'Service shares'!BE10*'Service PJ'!BP10</f>
        <v>2.5445798511407829</v>
      </c>
      <c r="AJ10" s="1">
        <f>'Service shares'!BF10*'Service PJ'!BQ10</f>
        <v>0.88850530072460665</v>
      </c>
      <c r="AK10" s="1">
        <f>'Service shares'!BG10*'Service PJ'!BR10</f>
        <v>0.56164430833638068</v>
      </c>
      <c r="AL10" s="1">
        <f>'Service shares'!BH10*'Service PJ'!BS10</f>
        <v>1.2368464021249053</v>
      </c>
      <c r="AM10" s="1">
        <f>'Service shares'!BI10*'Service PJ'!BT10</f>
        <v>5.8145638863979183</v>
      </c>
      <c r="AN10" s="1">
        <f>'Service shares'!BJ10*'Service PJ'!BU10</f>
        <v>0</v>
      </c>
      <c r="AO10" s="1">
        <f>'Service shares'!BK10*'Service PJ'!BV10</f>
        <v>0.24983665516691517</v>
      </c>
      <c r="AP10" s="1">
        <f>'Service shares'!BL10*'Service PJ'!BW10</f>
        <v>4.0161399475708484</v>
      </c>
      <c r="AQ10" s="1">
        <f>'Service shares'!BM10*'Service PJ'!BX10</f>
        <v>27.163831438359111</v>
      </c>
      <c r="AR10" s="1">
        <f>'Service shares'!BN10*'Service PJ'!BY10</f>
        <v>0</v>
      </c>
      <c r="AS10" s="2">
        <v>0</v>
      </c>
      <c r="AU10" t="str">
        <f t="shared" si="2"/>
        <v>IFP_LIG_ELC</v>
      </c>
      <c r="AV10" s="1">
        <f t="shared" si="37"/>
        <v>1.104421953023411</v>
      </c>
      <c r="AW10" s="1">
        <f t="shared" si="3"/>
        <v>1.104421953023411</v>
      </c>
      <c r="AX10" s="1">
        <f t="shared" si="3"/>
        <v>1.104421953023411</v>
      </c>
      <c r="AY10" s="1">
        <f t="shared" si="3"/>
        <v>1.104421953023411</v>
      </c>
      <c r="AZ10" s="1">
        <f t="shared" si="3"/>
        <v>1.104421953023411</v>
      </c>
      <c r="BA10" s="1">
        <f t="shared" si="3"/>
        <v>1.104421953023411</v>
      </c>
      <c r="BB10" s="1">
        <f t="shared" si="3"/>
        <v>1.104421953023411</v>
      </c>
      <c r="BC10" s="1">
        <f t="shared" si="3"/>
        <v>1.104421953023411</v>
      </c>
      <c r="BD10" s="1">
        <f t="shared" si="3"/>
        <v>1.104421953023411</v>
      </c>
      <c r="BE10" s="1">
        <f t="shared" si="3"/>
        <v>1.104421953023411</v>
      </c>
      <c r="BF10" s="1">
        <f t="shared" si="3"/>
        <v>1.104421953023411</v>
      </c>
      <c r="BG10" s="1">
        <f t="shared" si="3"/>
        <v>1.104421953023411</v>
      </c>
      <c r="BH10" s="1">
        <f t="shared" si="3"/>
        <v>1.104421953023411</v>
      </c>
      <c r="BI10" s="1">
        <f t="shared" si="3"/>
        <v>1.104421953023411</v>
      </c>
      <c r="BJ10" s="1">
        <f t="shared" si="3"/>
        <v>1.104421953023411</v>
      </c>
      <c r="BK10" s="1">
        <f t="shared" si="3"/>
        <v>1.104421953023411</v>
      </c>
      <c r="BL10" s="1">
        <f t="shared" si="3"/>
        <v>1.104421953023411</v>
      </c>
      <c r="BM10" s="1">
        <f t="shared" si="4"/>
        <v>1.104421953023411</v>
      </c>
      <c r="BN10" s="1">
        <f t="shared" si="4"/>
        <v>1.104421953023411</v>
      </c>
      <c r="BO10" s="1">
        <f t="shared" si="4"/>
        <v>1.104421953023411</v>
      </c>
      <c r="BP10" s="1">
        <f t="shared" si="4"/>
        <v>1.104421953023411</v>
      </c>
      <c r="BQ10" s="1">
        <f t="shared" si="4"/>
        <v>1.104421953023411</v>
      </c>
      <c r="BR10" s="1">
        <f t="shared" si="4"/>
        <v>1.104421953023411</v>
      </c>
      <c r="BS10" s="1">
        <f t="shared" si="4"/>
        <v>1.104421953023411</v>
      </c>
      <c r="BT10" s="1">
        <f t="shared" si="4"/>
        <v>1.104421953023411</v>
      </c>
      <c r="BU10" s="1">
        <f t="shared" si="4"/>
        <v>1.104421953023411</v>
      </c>
      <c r="BV10" s="1">
        <f t="shared" si="4"/>
        <v>1.104421953023411</v>
      </c>
      <c r="BW10" s="1">
        <f t="shared" si="4"/>
        <v>1.104421953023411</v>
      </c>
      <c r="BX10" s="1">
        <f t="shared" si="4"/>
        <v>1.104421953023411</v>
      </c>
      <c r="BY10" s="1">
        <f t="shared" si="4"/>
        <v>1.104421953023411</v>
      </c>
      <c r="CC10" t="str">
        <f t="shared" si="38"/>
        <v>PRE</v>
      </c>
      <c r="CD10" t="str">
        <f t="shared" si="39"/>
        <v>IFP_LIG_ELC</v>
      </c>
      <c r="CE10" t="str">
        <f>VLOOKUP(D10,'IND Balance'!$AM$5:$AN$21,2,FALSE)&amp;" - "&amp;VLOOKUP(E10,'MECS_Table 5.4'!$AF$18:$AG$30,2,FALSE)&amp;" - "&amp;VLOOKUP('Service PJ'!M10,'IND Balance'!$AM$22:$AN$32,2,FALSE)</f>
        <v>Food processing - Lighting - Electricity</v>
      </c>
      <c r="CF10" t="s">
        <v>109</v>
      </c>
      <c r="CG10" t="s">
        <v>110</v>
      </c>
      <c r="CL10" t="str">
        <f t="shared" si="40"/>
        <v>IFP_LIG_ELC</v>
      </c>
      <c r="CM10" t="str">
        <f t="shared" si="41"/>
        <v>\I:IFP_LIG</v>
      </c>
      <c r="CN10" s="1" t="str">
        <f t="shared" si="5"/>
        <v/>
      </c>
      <c r="CO10" s="1" t="str">
        <f t="shared" si="6"/>
        <v/>
      </c>
      <c r="CP10" s="1" t="str">
        <f t="shared" si="7"/>
        <v/>
      </c>
      <c r="CQ10" s="1" t="str">
        <f t="shared" si="8"/>
        <v/>
      </c>
      <c r="CR10" s="1" t="str">
        <f t="shared" si="9"/>
        <v/>
      </c>
      <c r="CS10" s="1" t="str">
        <f t="shared" si="10"/>
        <v/>
      </c>
      <c r="CT10" s="1" t="str">
        <f t="shared" si="11"/>
        <v/>
      </c>
      <c r="CU10" s="1" t="str">
        <f t="shared" si="12"/>
        <v/>
      </c>
      <c r="CV10" s="1" t="str">
        <f t="shared" si="13"/>
        <v/>
      </c>
      <c r="CW10" s="1" t="str">
        <f t="shared" si="14"/>
        <v/>
      </c>
      <c r="CX10" s="1" t="str">
        <f t="shared" si="15"/>
        <v/>
      </c>
      <c r="CY10" s="1" t="str">
        <f t="shared" si="16"/>
        <v/>
      </c>
      <c r="CZ10" s="1" t="str">
        <f t="shared" si="17"/>
        <v/>
      </c>
      <c r="DA10" s="1" t="str">
        <f t="shared" si="18"/>
        <v/>
      </c>
      <c r="DB10" s="1" t="str">
        <f t="shared" si="19"/>
        <v/>
      </c>
      <c r="DC10" s="1" t="str">
        <f t="shared" si="20"/>
        <v/>
      </c>
      <c r="DD10" s="1" t="str">
        <f t="shared" si="21"/>
        <v/>
      </c>
      <c r="DE10" s="1" t="str">
        <f t="shared" si="22"/>
        <v/>
      </c>
      <c r="DF10" s="1" t="str">
        <f t="shared" si="23"/>
        <v/>
      </c>
      <c r="DG10" s="1" t="str">
        <f t="shared" si="24"/>
        <v/>
      </c>
      <c r="DH10" s="1" t="str">
        <f t="shared" si="25"/>
        <v/>
      </c>
      <c r="DI10" s="1" t="str">
        <f t="shared" si="26"/>
        <v/>
      </c>
      <c r="DJ10" s="1" t="str">
        <f t="shared" si="27"/>
        <v/>
      </c>
      <c r="DK10" s="1" t="str">
        <f t="shared" si="28"/>
        <v/>
      </c>
      <c r="DL10" s="1" t="str">
        <f t="shared" si="29"/>
        <v/>
      </c>
      <c r="DM10" s="1" t="str">
        <f t="shared" si="30"/>
        <v/>
      </c>
      <c r="DN10" s="1" t="str">
        <f t="shared" si="31"/>
        <v/>
      </c>
      <c r="DO10" s="1" t="str">
        <f t="shared" si="32"/>
        <v/>
      </c>
      <c r="DP10" s="1" t="str">
        <f t="shared" si="33"/>
        <v/>
      </c>
      <c r="DQ10" s="1" t="str">
        <f t="shared" si="34"/>
        <v/>
      </c>
      <c r="DR10" s="1">
        <v>3</v>
      </c>
      <c r="DS10" s="1" t="str">
        <f t="shared" si="42"/>
        <v/>
      </c>
      <c r="DT10" t="str">
        <f t="shared" si="43"/>
        <v/>
      </c>
    </row>
    <row r="11" spans="1:126" x14ac:dyDescent="0.45">
      <c r="A11" t="str">
        <f t="shared" si="35"/>
        <v>ELC</v>
      </c>
      <c r="B11" t="str">
        <f>VLOOKUP(E11,'EPA_US9RT techs'!$R$26:$S$34,2,FALSE)</f>
        <v>OTH</v>
      </c>
      <c r="C11" t="str">
        <f>'Service shares'!A11</f>
        <v>ELC</v>
      </c>
      <c r="D11" t="str">
        <f>'Service shares'!B11</f>
        <v>IFP</v>
      </c>
      <c r="E11" t="str">
        <f>'Service shares'!C11</f>
        <v>OTH</v>
      </c>
      <c r="F11" s="1">
        <f>IFERROR(1/AVERAGEIFS('EPA_US9RT techs'!$I$2:$I$1718,'EPA_US9RT techs'!$J$2:$J$1718,'Service PJ'!$D11,'EPA_US9RT techs'!$K$2:$K$1718,'Service PJ'!$B11,'EPA_US9RT techs'!$L$2:$L$1718,'Service PJ'!$A11,'EPA_US9RT techs'!$C$2:$C$1718,"VDA_FLOP",'EPA_US9RT techs'!$F$2:$F$1718,'Service PJ'!F$1),1/AVERAGEIFS('EPA_US9RT techs'!$I$2:$I$1718,'EPA_US9RT techs'!$K$2:$K$1718,'Service PJ'!$B11,'EPA_US9RT techs'!$L$2:$L$1718,'Service PJ'!$A11,'EPA_US9RT techs'!$C$2:$C$1718,"VDA_FLOP",'EPA_US9RT techs'!$F$2:$F$1718,'Service PJ'!F$1))</f>
        <v>1</v>
      </c>
      <c r="G11" s="1">
        <f>IFERROR(IFERROR(1/AVERAGEIFS('EPA_US9RT techs'!$I$2:$I$1718,'EPA_US9RT techs'!$J$2:$J$1718,'Service PJ'!$D11,'EPA_US9RT techs'!$K$2:$K$1718,'Service PJ'!$B11,'EPA_US9RT techs'!$L$2:$L$1718,'Service PJ'!$A11,'EPA_US9RT techs'!$C$2:$C$1718,"VDA_FLOP",'EPA_US9RT techs'!$F$2:$F$1718,'Service PJ'!G$1),1/AVERAGEIFS('EPA_US9RT techs'!$I$2:$I$1718,'EPA_US9RT techs'!$K$2:$K$1718,'Service PJ'!$B11,'EPA_US9RT techs'!$L$2:$L$1718,'Service PJ'!$A11,'EPA_US9RT techs'!$C$2:$C$1718,"VDA_FLOP",'EPA_US9RT techs'!$F$2:$F$1718,'Service PJ'!G$1)),"")</f>
        <v>1.104421953023411</v>
      </c>
      <c r="H11" s="1">
        <f>IFERROR(IFERROR(1/AVERAGEIFS('EPA_US9RT techs'!$I$2:$I$1718,'EPA_US9RT techs'!$J$2:$J$1718,'Service PJ'!$D11,'EPA_US9RT techs'!$K$2:$K$1718,'Service PJ'!$B11,'EPA_US9RT techs'!$L$2:$L$1718,'Service PJ'!$A11,'EPA_US9RT techs'!$C$2:$C$1718,"VDA_FLOP",'EPA_US9RT techs'!$F$2:$F$1718,'Service PJ'!H$1),1/AVERAGEIFS('EPA_US9RT techs'!$I$2:$I$1718,'EPA_US9RT techs'!$K$2:$K$1718,'Service PJ'!$B11,'EPA_US9RT techs'!$L$2:$L$1718,'Service PJ'!$A11,'EPA_US9RT techs'!$C$2:$C$1718,"VDA_FLOP",'EPA_US9RT techs'!$F$2:$F$1718,'Service PJ'!H$1)),"")</f>
        <v>1.1266495322275636</v>
      </c>
      <c r="I11" s="1">
        <f>IFERROR(IFERROR(1/AVERAGEIFS('EPA_US9RT techs'!$I$2:$I$1718,'EPA_US9RT techs'!$J$2:$J$1718,'Service PJ'!$D11,'EPA_US9RT techs'!$K$2:$K$1718,'Service PJ'!$B11,'EPA_US9RT techs'!$L$2:$L$1718,'Service PJ'!$A11,'EPA_US9RT techs'!$C$2:$C$1718,"VDA_FLOP",'EPA_US9RT techs'!$F$2:$F$1718,'Service PJ'!I$1),1/AVERAGEIFS('EPA_US9RT techs'!$I$2:$I$1718,'EPA_US9RT techs'!$K$2:$K$1718,'Service PJ'!$B11,'EPA_US9RT techs'!$L$2:$L$1718,'Service PJ'!$A11,'EPA_US9RT techs'!$C$2:$C$1718,"VDA_FLOP",'EPA_US9RT techs'!$F$2:$F$1718,'Service PJ'!I$1)),"")</f>
        <v>1.1633688626443803</v>
      </c>
      <c r="J11" s="1">
        <f>IFERROR(IFERROR(1/AVERAGEIFS('EPA_US9RT techs'!$I$2:$I$1718,'EPA_US9RT techs'!$J$2:$J$1718,'Service PJ'!$D11,'EPA_US9RT techs'!$K$2:$K$1718,'Service PJ'!$B11,'EPA_US9RT techs'!$L$2:$L$1718,'Service PJ'!$A11,'EPA_US9RT techs'!$C$2:$C$1718,"VDA_FLOP",'EPA_US9RT techs'!$F$2:$F$1718,'Service PJ'!J$1),1/AVERAGEIFS('EPA_US9RT techs'!$I$2:$I$1718,'EPA_US9RT techs'!$K$2:$K$1718,'Service PJ'!$B11,'EPA_US9RT techs'!$L$2:$L$1718,'Service PJ'!$A11,'EPA_US9RT techs'!$C$2:$C$1718,"VDA_FLOP",'EPA_US9RT techs'!$F$2:$F$1718,'Service PJ'!J$1)),"")</f>
        <v>1.1937005329283072</v>
      </c>
      <c r="L11" t="str">
        <f>IF(SUM(O11:AR11)=0,"\I: ","")&amp;'Service PJ'!D11&amp;"_"&amp;'Service PJ'!E11&amp;"_"&amp;'Service PJ'!C11</f>
        <v>IFP_OTH_ELC</v>
      </c>
      <c r="M11" t="str">
        <f>"IND"&amp;'Service PJ'!C11</f>
        <v>INDELC</v>
      </c>
      <c r="N11" t="str">
        <f t="shared" si="36"/>
        <v>IFP_OTH</v>
      </c>
      <c r="O11" s="1">
        <f>'Service shares'!AK11*'Service PJ'!AV11</f>
        <v>0.61045908418744499</v>
      </c>
      <c r="P11" s="1">
        <f>'Service shares'!AL11*'Service PJ'!AW11</f>
        <v>0.27138045315064874</v>
      </c>
      <c r="Q11" s="1">
        <f>'Service shares'!AM11*'Service PJ'!AX11</f>
        <v>1.5443655191272556</v>
      </c>
      <c r="R11" s="1">
        <f>'Service shares'!AN11*'Service PJ'!AY11</f>
        <v>0.46640626297925997</v>
      </c>
      <c r="S11" s="1">
        <f>'Service shares'!AO11*'Service PJ'!AZ11</f>
        <v>4.6230976796482208</v>
      </c>
      <c r="T11" s="1">
        <f>'Service shares'!AP11*'Service PJ'!BA11</f>
        <v>5.6713538825813812</v>
      </c>
      <c r="U11" s="1">
        <f>'Service shares'!AQ11*'Service PJ'!BB11</f>
        <v>1.1039410121876088</v>
      </c>
      <c r="V11" s="14">
        <f>'Service shares'!AR11*'Service PJ'!BC11</f>
        <v>3.2764659149140543</v>
      </c>
      <c r="W11" s="1">
        <f>'Service shares'!AS11*'Service PJ'!BD11</f>
        <v>0.73679532021944205</v>
      </c>
      <c r="X11" s="1">
        <f>'Service shares'!AT11*'Service PJ'!BE11</f>
        <v>16.576831767990321</v>
      </c>
      <c r="Y11" s="1">
        <f>'Service shares'!AU11*'Service PJ'!BF11</f>
        <v>0.83844102867837678</v>
      </c>
      <c r="Z11" s="1">
        <f>'Service shares'!AV11*'Service PJ'!BG11</f>
        <v>1.6710472460192214</v>
      </c>
      <c r="AA11" s="1">
        <f>'Service shares'!AW11*'Service PJ'!BH11</f>
        <v>1.8175803019069066</v>
      </c>
      <c r="AB11" s="1">
        <f>'Service shares'!AX11*'Service PJ'!BI11</f>
        <v>1.9292932301466046</v>
      </c>
      <c r="AC11" s="1">
        <f>'Service shares'!AY11*'Service PJ'!BJ11</f>
        <v>0.86936871321587939</v>
      </c>
      <c r="AD11" s="1">
        <f>'Service shares'!AZ11*'Service PJ'!BK11</f>
        <v>1.5918148208749425</v>
      </c>
      <c r="AE11" s="1">
        <f>'Service shares'!BA11*'Service PJ'!BL11</f>
        <v>2.4452375895719749</v>
      </c>
      <c r="AF11" s="1">
        <f>'Service shares'!BB11*'Service PJ'!BM11</f>
        <v>2.881352621504508</v>
      </c>
      <c r="AG11" s="1">
        <f>'Service shares'!BC11*'Service PJ'!BN11</f>
        <v>2.3351647250568521</v>
      </c>
      <c r="AH11" s="1">
        <f>'Service shares'!BD11*'Service PJ'!BO11</f>
        <v>9.1100956620722631</v>
      </c>
      <c r="AI11" s="1">
        <f>'Service shares'!BE11*'Service PJ'!BP11</f>
        <v>0.90877851826456535</v>
      </c>
      <c r="AJ11" s="1">
        <f>'Service shares'!BF11*'Service PJ'!BQ11</f>
        <v>0.31732332168735955</v>
      </c>
      <c r="AK11" s="1">
        <f>'Service shares'!BG11*'Service PJ'!BR11</f>
        <v>0.20058725297727886</v>
      </c>
      <c r="AL11" s="1">
        <f>'Service shares'!BH11*'Service PJ'!BS11</f>
        <v>0.44173085790175187</v>
      </c>
      <c r="AM11" s="1">
        <f>'Service shares'!BI11*'Service PJ'!BT11</f>
        <v>2.0766299594278284</v>
      </c>
      <c r="AN11" s="1">
        <f>'Service shares'!BJ11*'Service PJ'!BU11</f>
        <v>0</v>
      </c>
      <c r="AO11" s="1">
        <f>'Service shares'!BK11*'Service PJ'!BV11</f>
        <v>8.9227376845326847E-2</v>
      </c>
      <c r="AP11" s="1">
        <f>'Service shares'!BL11*'Service PJ'!BW11</f>
        <v>1.4343356955610174</v>
      </c>
      <c r="AQ11" s="1">
        <f>'Service shares'!BM11*'Service PJ'!BX11</f>
        <v>9.7013683708425411</v>
      </c>
      <c r="AR11" s="1">
        <f>'Service shares'!BN11*'Service PJ'!BY11</f>
        <v>0</v>
      </c>
      <c r="AS11" s="2">
        <v>0</v>
      </c>
      <c r="AU11" t="str">
        <f t="shared" si="2"/>
        <v>IFP_OTH_ELC</v>
      </c>
      <c r="AV11" s="1">
        <f t="shared" si="37"/>
        <v>1.104421953023411</v>
      </c>
      <c r="AW11" s="1">
        <f t="shared" si="3"/>
        <v>1.104421953023411</v>
      </c>
      <c r="AX11" s="1">
        <f t="shared" si="3"/>
        <v>1.104421953023411</v>
      </c>
      <c r="AY11" s="1">
        <f t="shared" si="3"/>
        <v>1.104421953023411</v>
      </c>
      <c r="AZ11" s="1">
        <f t="shared" si="3"/>
        <v>1.104421953023411</v>
      </c>
      <c r="BA11" s="1">
        <f t="shared" si="3"/>
        <v>1.104421953023411</v>
      </c>
      <c r="BB11" s="1">
        <f t="shared" si="3"/>
        <v>1.104421953023411</v>
      </c>
      <c r="BC11" s="1">
        <f t="shared" si="3"/>
        <v>1.104421953023411</v>
      </c>
      <c r="BD11" s="1">
        <f t="shared" si="3"/>
        <v>1.104421953023411</v>
      </c>
      <c r="BE11" s="1">
        <f t="shared" si="3"/>
        <v>1.104421953023411</v>
      </c>
      <c r="BF11" s="1">
        <f t="shared" si="3"/>
        <v>1.104421953023411</v>
      </c>
      <c r="BG11" s="1">
        <f t="shared" si="3"/>
        <v>1.104421953023411</v>
      </c>
      <c r="BH11" s="1">
        <f t="shared" si="3"/>
        <v>1.104421953023411</v>
      </c>
      <c r="BI11" s="1">
        <f t="shared" si="3"/>
        <v>1.104421953023411</v>
      </c>
      <c r="BJ11" s="1">
        <f t="shared" si="3"/>
        <v>1.104421953023411</v>
      </c>
      <c r="BK11" s="1">
        <f t="shared" si="3"/>
        <v>1.104421953023411</v>
      </c>
      <c r="BL11" s="1">
        <f t="shared" si="3"/>
        <v>1.104421953023411</v>
      </c>
      <c r="BM11" s="1">
        <f t="shared" si="4"/>
        <v>1.104421953023411</v>
      </c>
      <c r="BN11" s="1">
        <f t="shared" si="4"/>
        <v>1.104421953023411</v>
      </c>
      <c r="BO11" s="1">
        <f t="shared" si="4"/>
        <v>1.104421953023411</v>
      </c>
      <c r="BP11" s="1">
        <f t="shared" si="4"/>
        <v>1.104421953023411</v>
      </c>
      <c r="BQ11" s="1">
        <f t="shared" si="4"/>
        <v>1.104421953023411</v>
      </c>
      <c r="BR11" s="1">
        <f t="shared" si="4"/>
        <v>1.104421953023411</v>
      </c>
      <c r="BS11" s="1">
        <f t="shared" si="4"/>
        <v>1.104421953023411</v>
      </c>
      <c r="BT11" s="1">
        <f t="shared" si="4"/>
        <v>1.104421953023411</v>
      </c>
      <c r="BU11" s="1">
        <f t="shared" si="4"/>
        <v>1.104421953023411</v>
      </c>
      <c r="BV11" s="1">
        <f t="shared" si="4"/>
        <v>1.104421953023411</v>
      </c>
      <c r="BW11" s="1">
        <f t="shared" si="4"/>
        <v>1.104421953023411</v>
      </c>
      <c r="BX11" s="1">
        <f t="shared" si="4"/>
        <v>1.104421953023411</v>
      </c>
      <c r="BY11" s="1">
        <f t="shared" si="4"/>
        <v>1.104421953023411</v>
      </c>
      <c r="CC11" t="str">
        <f t="shared" si="38"/>
        <v>PRE</v>
      </c>
      <c r="CD11" t="str">
        <f t="shared" si="39"/>
        <v>IFP_OTH_ELC</v>
      </c>
      <c r="CE11" t="str">
        <f>VLOOKUP(D11,'IND Balance'!$AM$5:$AN$21,2,FALSE)&amp;" - "&amp;VLOOKUP(E11,'MECS_Table 5.4'!$AF$18:$AG$30,2,FALSE)&amp;" - "&amp;VLOOKUP('Service PJ'!M11,'IND Balance'!$AM$22:$AN$32,2,FALSE)</f>
        <v>Food processing - Other - Electricity</v>
      </c>
      <c r="CF11" t="s">
        <v>109</v>
      </c>
      <c r="CG11" t="s">
        <v>110</v>
      </c>
      <c r="CL11" t="str">
        <f t="shared" si="40"/>
        <v>IFP_OTH_ELC</v>
      </c>
      <c r="CM11" t="str">
        <f t="shared" si="41"/>
        <v>IFP_OTH</v>
      </c>
      <c r="CN11" s="1">
        <f t="shared" si="5"/>
        <v>8.5811972294025804E-2</v>
      </c>
      <c r="CO11" s="1">
        <f t="shared" si="6"/>
        <v>3.1408372150884233E-2</v>
      </c>
      <c r="CP11" s="1">
        <f t="shared" si="7"/>
        <v>0.27604162510192654</v>
      </c>
      <c r="CQ11" s="1">
        <f t="shared" si="8"/>
        <v>9.4587415150027748E-2</v>
      </c>
      <c r="CR11" s="1">
        <f t="shared" si="9"/>
        <v>0.10393282781547694</v>
      </c>
      <c r="CS11" s="1">
        <f t="shared" si="10"/>
        <v>9.3175540002132573E-2</v>
      </c>
      <c r="CT11" s="1">
        <f t="shared" si="11"/>
        <v>0.14598314649129054</v>
      </c>
      <c r="CU11" s="1">
        <f t="shared" si="12"/>
        <v>0.14376300862786909</v>
      </c>
      <c r="CV11" s="1">
        <f t="shared" si="13"/>
        <v>0.14115566566674878</v>
      </c>
      <c r="CW11" s="1">
        <f t="shared" si="14"/>
        <v>0.37585023897395536</v>
      </c>
      <c r="CX11" s="1">
        <f t="shared" si="15"/>
        <v>0.16787968782866414</v>
      </c>
      <c r="CY11" s="1">
        <f t="shared" si="16"/>
        <v>0.18110549922082969</v>
      </c>
      <c r="CZ11" s="1">
        <f t="shared" si="17"/>
        <v>0.17008345632596383</v>
      </c>
      <c r="DA11" s="1">
        <f t="shared" si="18"/>
        <v>0.15064115564525843</v>
      </c>
      <c r="DB11" s="1">
        <f t="shared" si="19"/>
        <v>0.15340673258274129</v>
      </c>
      <c r="DC11" s="1">
        <f t="shared" si="20"/>
        <v>0.11270529607573522</v>
      </c>
      <c r="DD11" s="1">
        <f t="shared" si="21"/>
        <v>0.18618190525749989</v>
      </c>
      <c r="DE11" s="1">
        <f t="shared" si="22"/>
        <v>0.18059761629611543</v>
      </c>
      <c r="DF11" s="1">
        <f t="shared" si="23"/>
        <v>0.16456659241766006</v>
      </c>
      <c r="DG11" s="1">
        <f t="shared" si="24"/>
        <v>0.97631958621794124</v>
      </c>
      <c r="DH11" s="1">
        <f t="shared" si="25"/>
        <v>0.10349640572024923</v>
      </c>
      <c r="DI11" s="1">
        <f t="shared" si="26"/>
        <v>6.4637204449903424E-2</v>
      </c>
      <c r="DJ11" s="1">
        <f t="shared" si="27"/>
        <v>0.42540704196381812</v>
      </c>
      <c r="DK11" s="1">
        <f t="shared" si="28"/>
        <v>0.17270602000971499</v>
      </c>
      <c r="DL11" s="1">
        <f t="shared" si="29"/>
        <v>9.7068068209732086E-2</v>
      </c>
      <c r="DM11" s="1" t="str">
        <f t="shared" si="30"/>
        <v/>
      </c>
      <c r="DN11" s="1">
        <f t="shared" si="31"/>
        <v>3.75829358985535E-2</v>
      </c>
      <c r="DO11" s="1">
        <f t="shared" si="32"/>
        <v>0.16476223721613711</v>
      </c>
      <c r="DP11" s="1">
        <f t="shared" si="33"/>
        <v>0.16850724421133276</v>
      </c>
      <c r="DQ11" s="1" t="str">
        <f t="shared" si="34"/>
        <v/>
      </c>
      <c r="DR11" s="1">
        <v>3</v>
      </c>
      <c r="DS11" s="1" t="str">
        <f t="shared" si="42"/>
        <v/>
      </c>
      <c r="DT11" t="str">
        <f t="shared" si="43"/>
        <v/>
      </c>
    </row>
    <row r="12" spans="1:126" x14ac:dyDescent="0.45">
      <c r="A12" t="str">
        <f t="shared" si="35"/>
        <v>ELC</v>
      </c>
      <c r="B12" t="str">
        <f>VLOOKUP(E12,'EPA_US9RT techs'!$R$26:$S$34,2,FALSE)</f>
        <v>STM</v>
      </c>
      <c r="C12" t="str">
        <f>'Service shares'!A12</f>
        <v>ELC</v>
      </c>
      <c r="D12" t="str">
        <f>'Service shares'!B12</f>
        <v>IOI</v>
      </c>
      <c r="E12" t="str">
        <f>'Service shares'!C12</f>
        <v>STM</v>
      </c>
      <c r="F12" s="1">
        <f>IFERROR(1/AVERAGEIFS('EPA_US9RT techs'!$I$2:$I$1718,'EPA_US9RT techs'!$J$2:$J$1718,'Service PJ'!$D12,'EPA_US9RT techs'!$K$2:$K$1718,'Service PJ'!$B12,'EPA_US9RT techs'!$L$2:$L$1718,'Service PJ'!$A12,'EPA_US9RT techs'!$C$2:$C$1718,"VDA_FLOP",'EPA_US9RT techs'!$F$2:$F$1718,'Service PJ'!F$1),1/AVERAGEIFS('EPA_US9RT techs'!$I$2:$I$1718,'EPA_US9RT techs'!$K$2:$K$1718,'Service PJ'!$B12,'EPA_US9RT techs'!$L$2:$L$1718,'Service PJ'!$A12,'EPA_US9RT techs'!$C$2:$C$1718,"VDA_FLOP",'EPA_US9RT techs'!$F$2:$F$1718,'Service PJ'!F$1))</f>
        <v>1</v>
      </c>
      <c r="G12" s="1" t="str">
        <f>IFERROR(IFERROR(1/AVERAGEIFS('EPA_US9RT techs'!$I$2:$I$1718,'EPA_US9RT techs'!$J$2:$J$1718,'Service PJ'!$D12,'EPA_US9RT techs'!$K$2:$K$1718,'Service PJ'!$B12,'EPA_US9RT techs'!$L$2:$L$1718,'Service PJ'!$A12,'EPA_US9RT techs'!$C$2:$C$1718,"VDA_FLOP",'EPA_US9RT techs'!$F$2:$F$1718,'Service PJ'!G$1),1/AVERAGEIFS('EPA_US9RT techs'!$I$2:$I$1718,'EPA_US9RT techs'!$K$2:$K$1718,'Service PJ'!$B12,'EPA_US9RT techs'!$L$2:$L$1718,'Service PJ'!$A12,'EPA_US9RT techs'!$C$2:$C$1718,"VDA_FLOP",'EPA_US9RT techs'!$F$2:$F$1718,'Service PJ'!G$1)),"")</f>
        <v/>
      </c>
      <c r="H12" s="1" t="str">
        <f>IFERROR(IFERROR(1/AVERAGEIFS('EPA_US9RT techs'!$I$2:$I$1718,'EPA_US9RT techs'!$J$2:$J$1718,'Service PJ'!$D12,'EPA_US9RT techs'!$K$2:$K$1718,'Service PJ'!$B12,'EPA_US9RT techs'!$L$2:$L$1718,'Service PJ'!$A12,'EPA_US9RT techs'!$C$2:$C$1718,"VDA_FLOP",'EPA_US9RT techs'!$F$2:$F$1718,'Service PJ'!H$1),1/AVERAGEIFS('EPA_US9RT techs'!$I$2:$I$1718,'EPA_US9RT techs'!$K$2:$K$1718,'Service PJ'!$B12,'EPA_US9RT techs'!$L$2:$L$1718,'Service PJ'!$A12,'EPA_US9RT techs'!$C$2:$C$1718,"VDA_FLOP",'EPA_US9RT techs'!$F$2:$F$1718,'Service PJ'!H$1)),"")</f>
        <v/>
      </c>
      <c r="I12" s="1" t="str">
        <f>IFERROR(IFERROR(1/AVERAGEIFS('EPA_US9RT techs'!$I$2:$I$1718,'EPA_US9RT techs'!$J$2:$J$1718,'Service PJ'!$D12,'EPA_US9RT techs'!$K$2:$K$1718,'Service PJ'!$B12,'EPA_US9RT techs'!$L$2:$L$1718,'Service PJ'!$A12,'EPA_US9RT techs'!$C$2:$C$1718,"VDA_FLOP",'EPA_US9RT techs'!$F$2:$F$1718,'Service PJ'!I$1),1/AVERAGEIFS('EPA_US9RT techs'!$I$2:$I$1718,'EPA_US9RT techs'!$K$2:$K$1718,'Service PJ'!$B12,'EPA_US9RT techs'!$L$2:$L$1718,'Service PJ'!$A12,'EPA_US9RT techs'!$C$2:$C$1718,"VDA_FLOP",'EPA_US9RT techs'!$F$2:$F$1718,'Service PJ'!I$1)),"")</f>
        <v/>
      </c>
      <c r="J12" s="1" t="str">
        <f>IFERROR(IFERROR(1/AVERAGEIFS('EPA_US9RT techs'!$I$2:$I$1718,'EPA_US9RT techs'!$J$2:$J$1718,'Service PJ'!$D12,'EPA_US9RT techs'!$K$2:$K$1718,'Service PJ'!$B12,'EPA_US9RT techs'!$L$2:$L$1718,'Service PJ'!$A12,'EPA_US9RT techs'!$C$2:$C$1718,"VDA_FLOP",'EPA_US9RT techs'!$F$2:$F$1718,'Service PJ'!J$1),1/AVERAGEIFS('EPA_US9RT techs'!$I$2:$I$1718,'EPA_US9RT techs'!$K$2:$K$1718,'Service PJ'!$B12,'EPA_US9RT techs'!$L$2:$L$1718,'Service PJ'!$A12,'EPA_US9RT techs'!$C$2:$C$1718,"VDA_FLOP",'EPA_US9RT techs'!$F$2:$F$1718,'Service PJ'!J$1)),"")</f>
        <v/>
      </c>
      <c r="L12" t="str">
        <f>IF(SUM(O12:AR12)=0,"\I: ","")&amp;'Service PJ'!D12&amp;"_"&amp;'Service PJ'!E12&amp;"_"&amp;'Service PJ'!C12</f>
        <v>IOI_STM_ELC</v>
      </c>
      <c r="M12" t="str">
        <f>"IND"&amp;'Service PJ'!C12</f>
        <v>INDELC</v>
      </c>
      <c r="N12" t="str">
        <f t="shared" si="36"/>
        <v>IOI_STM</v>
      </c>
      <c r="O12" s="1">
        <f>'Service shares'!AK12*'Service PJ'!AV12</f>
        <v>3.2728973560924302</v>
      </c>
      <c r="P12" s="1">
        <f>'Service shares'!AL12*'Service PJ'!AW12</f>
        <v>2.2763719005705179</v>
      </c>
      <c r="Q12" s="1">
        <f>'Service shares'!AM12*'Service PJ'!AX12</f>
        <v>0.84083467702948211</v>
      </c>
      <c r="R12" s="1">
        <f>'Service shares'!AN12*'Service PJ'!AY12</f>
        <v>0.48632614428047805</v>
      </c>
      <c r="S12" s="1">
        <f>'Service shares'!AO12*'Service PJ'!AZ12</f>
        <v>2.6212116275569723</v>
      </c>
      <c r="T12" s="1">
        <f>'Service shares'!AP12*'Service PJ'!BA12</f>
        <v>20.215465454036654</v>
      </c>
      <c r="U12" s="1">
        <f>'Service shares'!AQ12*'Service PJ'!BB12</f>
        <v>0.17848398458007966</v>
      </c>
      <c r="V12" s="14">
        <f>'Service shares'!AR12*'Service PJ'!BC12</f>
        <v>3.1469910391075699</v>
      </c>
      <c r="W12" s="1">
        <f>'Service shares'!AS12*'Service PJ'!BD12</f>
        <v>1.1157992140876494</v>
      </c>
      <c r="X12" s="1">
        <f>'Service shares'!AT12*'Service PJ'!BE12</f>
        <v>27.53965040597928</v>
      </c>
      <c r="Y12" s="1">
        <f>'Service shares'!AU12*'Service PJ'!BF12</f>
        <v>0.46681492233944222</v>
      </c>
      <c r="Z12" s="1">
        <f>'Service shares'!AV12*'Service PJ'!BG12</f>
        <v>1.1538076183458168</v>
      </c>
      <c r="AA12" s="1">
        <f>'Service shares'!AW12*'Service PJ'!BH12</f>
        <v>0.44455175512350592</v>
      </c>
      <c r="AB12" s="1">
        <f>'Service shares'!AX12*'Service PJ'!BI12</f>
        <v>1.5971675199490041</v>
      </c>
      <c r="AC12" s="1">
        <f>'Service shares'!AY12*'Service PJ'!BJ12</f>
        <v>0.48397206176892427</v>
      </c>
      <c r="AD12" s="1">
        <f>'Service shares'!AZ12*'Service PJ'!BK12</f>
        <v>0.58557679039362542</v>
      </c>
      <c r="AE12" s="1">
        <f>'Service shares'!BA12*'Service PJ'!BL12</f>
        <v>2.930648040631076</v>
      </c>
      <c r="AF12" s="1">
        <f>'Service shares'!BB12*'Service PJ'!BM12</f>
        <v>0.6743847900047808</v>
      </c>
      <c r="AG12" s="1">
        <f>'Service shares'!BC12*'Service PJ'!BN12</f>
        <v>1.3451665300207172</v>
      </c>
      <c r="AH12" s="1">
        <f>'Service shares'!BD12*'Service PJ'!BO12</f>
        <v>15.41469315218486</v>
      </c>
      <c r="AI12" s="1">
        <f>'Service shares'!BE12*'Service PJ'!BP12</f>
        <v>3.6320899672541831</v>
      </c>
      <c r="AJ12" s="1">
        <f>'Service shares'!BF12*'Service PJ'!BQ12</f>
        <v>6.310068531117131</v>
      </c>
      <c r="AK12" s="1">
        <f>'Service shares'!BG12*'Service PJ'!BR12</f>
        <v>9.2841213775553797</v>
      </c>
      <c r="AL12" s="1">
        <f>'Service shares'!BH12*'Service PJ'!BS12</f>
        <v>6.4981404545019925E-2</v>
      </c>
      <c r="AM12" s="1">
        <f>'Service shares'!BI12*'Service PJ'!BT12</f>
        <v>0.72169816543745013</v>
      </c>
      <c r="AN12" s="1">
        <f>'Service shares'!BJ12*'Service PJ'!BU12</f>
        <v>1.6267298642103585</v>
      </c>
      <c r="AO12" s="1">
        <f>'Service shares'!BK12*'Service PJ'!BV12</f>
        <v>1.6511179241689242</v>
      </c>
      <c r="AP12" s="1">
        <f>'Service shares'!BL12*'Service PJ'!BW12</f>
        <v>1.38783932972749</v>
      </c>
      <c r="AQ12" s="1">
        <f>'Service shares'!BM12*'Service PJ'!BX12</f>
        <v>7.1872958078533866</v>
      </c>
      <c r="AR12" s="1">
        <f>'Service shares'!BN12*'Service PJ'!BY12</f>
        <v>0</v>
      </c>
      <c r="AS12" s="2">
        <v>0</v>
      </c>
      <c r="AU12" t="str">
        <f t="shared" si="2"/>
        <v>IOI_STM_ELC</v>
      </c>
      <c r="AV12" s="1">
        <f t="shared" si="37"/>
        <v>1</v>
      </c>
      <c r="AW12" s="1">
        <f t="shared" si="3"/>
        <v>1</v>
      </c>
      <c r="AX12" s="1">
        <f t="shared" si="3"/>
        <v>1</v>
      </c>
      <c r="AY12" s="1">
        <f t="shared" si="3"/>
        <v>1</v>
      </c>
      <c r="AZ12" s="1">
        <f t="shared" si="3"/>
        <v>1</v>
      </c>
      <c r="BA12" s="1">
        <f t="shared" si="3"/>
        <v>1</v>
      </c>
      <c r="BB12" s="1">
        <f t="shared" si="3"/>
        <v>1</v>
      </c>
      <c r="BC12" s="1">
        <f t="shared" si="3"/>
        <v>1</v>
      </c>
      <c r="BD12" s="1">
        <f t="shared" si="3"/>
        <v>1</v>
      </c>
      <c r="BE12" s="1">
        <f t="shared" si="3"/>
        <v>1</v>
      </c>
      <c r="BF12" s="1">
        <f t="shared" si="3"/>
        <v>1</v>
      </c>
      <c r="BG12" s="1">
        <f t="shared" si="3"/>
        <v>1</v>
      </c>
      <c r="BH12" s="1">
        <f t="shared" si="3"/>
        <v>1</v>
      </c>
      <c r="BI12" s="1">
        <f t="shared" si="3"/>
        <v>1</v>
      </c>
      <c r="BJ12" s="1">
        <f t="shared" si="3"/>
        <v>1</v>
      </c>
      <c r="BK12" s="1">
        <f t="shared" si="3"/>
        <v>1</v>
      </c>
      <c r="BL12" s="1">
        <f t="shared" si="3"/>
        <v>1</v>
      </c>
      <c r="BM12" s="1">
        <f t="shared" si="4"/>
        <v>1</v>
      </c>
      <c r="BN12" s="1">
        <f t="shared" si="4"/>
        <v>1</v>
      </c>
      <c r="BO12" s="1">
        <f t="shared" si="4"/>
        <v>1</v>
      </c>
      <c r="BP12" s="1">
        <f t="shared" si="4"/>
        <v>1</v>
      </c>
      <c r="BQ12" s="1">
        <f t="shared" si="4"/>
        <v>1</v>
      </c>
      <c r="BR12" s="1">
        <f t="shared" si="4"/>
        <v>1</v>
      </c>
      <c r="BS12" s="1">
        <f t="shared" si="4"/>
        <v>1</v>
      </c>
      <c r="BT12" s="1">
        <f t="shared" si="4"/>
        <v>1</v>
      </c>
      <c r="BU12" s="1">
        <f t="shared" si="4"/>
        <v>1</v>
      </c>
      <c r="BV12" s="1">
        <f t="shared" si="4"/>
        <v>1</v>
      </c>
      <c r="BW12" s="1">
        <f t="shared" si="4"/>
        <v>1</v>
      </c>
      <c r="BX12" s="1">
        <f t="shared" si="4"/>
        <v>1</v>
      </c>
      <c r="BY12" s="1">
        <f t="shared" si="4"/>
        <v>1</v>
      </c>
      <c r="CC12" t="str">
        <f t="shared" si="38"/>
        <v>PRE</v>
      </c>
      <c r="CD12" t="str">
        <f t="shared" si="39"/>
        <v>IOI_STM_ELC</v>
      </c>
      <c r="CE12" t="str">
        <f>VLOOKUP(D12,'IND Balance'!$AM$5:$AN$21,2,FALSE)&amp;" - "&amp;VLOOKUP(E12,'MECS_Table 5.4'!$AF$18:$AG$30,2,FALSE)&amp;" - "&amp;VLOOKUP('Service PJ'!M12,'IND Balance'!$AM$22:$AN$32,2,FALSE)</f>
        <v>Other - Steam - Electricity</v>
      </c>
      <c r="CF12" t="s">
        <v>109</v>
      </c>
      <c r="CG12" t="s">
        <v>110</v>
      </c>
      <c r="CL12" t="str">
        <f t="shared" si="40"/>
        <v>IOI_STM_ELC</v>
      </c>
      <c r="CM12" t="str">
        <f t="shared" si="41"/>
        <v>IOI_STM</v>
      </c>
      <c r="CN12" s="1">
        <f t="shared" si="5"/>
        <v>7.8739009044247202E-2</v>
      </c>
      <c r="CO12" s="1">
        <f t="shared" si="6"/>
        <v>5.3123847080998625E-3</v>
      </c>
      <c r="CP12" s="1">
        <f t="shared" si="7"/>
        <v>1.0630669610133738E-2</v>
      </c>
      <c r="CQ12" s="1">
        <f t="shared" si="8"/>
        <v>1.583904242203996E-2</v>
      </c>
      <c r="CR12" s="1">
        <f t="shared" si="9"/>
        <v>3.1820817472526762E-2</v>
      </c>
      <c r="CS12" s="1">
        <f t="shared" si="10"/>
        <v>1.2731821095776606E-2</v>
      </c>
      <c r="CT12" s="1">
        <f t="shared" si="11"/>
        <v>5.2724618908089032E-3</v>
      </c>
      <c r="CU12" s="1">
        <f t="shared" si="12"/>
        <v>6.7825273008591258E-2</v>
      </c>
      <c r="CV12" s="1">
        <f t="shared" si="13"/>
        <v>1.4092435305477265E-2</v>
      </c>
      <c r="CW12" s="1">
        <f t="shared" si="14"/>
        <v>1.3579073117726798E-2</v>
      </c>
      <c r="CX12" s="1">
        <f t="shared" si="15"/>
        <v>8.1902278347151299E-3</v>
      </c>
      <c r="CY12" s="1">
        <f t="shared" si="16"/>
        <v>1.3754500716159792E-2</v>
      </c>
      <c r="CZ12" s="1">
        <f t="shared" si="17"/>
        <v>2.4948408237242956E-2</v>
      </c>
      <c r="DA12" s="1">
        <f t="shared" si="18"/>
        <v>4.5497667613219557E-2</v>
      </c>
      <c r="DB12" s="1">
        <f t="shared" si="19"/>
        <v>2.3025274216019968E-2</v>
      </c>
      <c r="DC12" s="1">
        <f t="shared" si="20"/>
        <v>2.3208343341152789E-2</v>
      </c>
      <c r="DD12" s="1">
        <f t="shared" si="21"/>
        <v>2.0201519922456959E-2</v>
      </c>
      <c r="DE12" s="1">
        <f t="shared" si="22"/>
        <v>3.5089405421436362E-2</v>
      </c>
      <c r="DF12" s="1">
        <f t="shared" si="23"/>
        <v>2.0938563700004638E-2</v>
      </c>
      <c r="DG12" s="1">
        <f t="shared" si="24"/>
        <v>6.3452520611788771E-3</v>
      </c>
      <c r="DH12" s="1">
        <f t="shared" si="25"/>
        <v>1.8230500074452403E-2</v>
      </c>
      <c r="DI12" s="1">
        <f t="shared" si="26"/>
        <v>7.7770858015785774E-2</v>
      </c>
      <c r="DJ12" s="1">
        <f t="shared" si="27"/>
        <v>1.7400439638793761E-2</v>
      </c>
      <c r="DK12" s="1">
        <f t="shared" si="28"/>
        <v>1.714420607049753E-2</v>
      </c>
      <c r="DL12" s="1">
        <f t="shared" si="29"/>
        <v>5.6610052283918751E-3</v>
      </c>
      <c r="DM12" s="1">
        <f t="shared" si="30"/>
        <v>9.9277761970057617E-3</v>
      </c>
      <c r="DN12" s="1">
        <f t="shared" si="31"/>
        <v>1.0869850520873518E-2</v>
      </c>
      <c r="DO12" s="1">
        <f t="shared" si="32"/>
        <v>2.5523586535701647E-2</v>
      </c>
      <c r="DP12" s="1">
        <f t="shared" si="33"/>
        <v>2.5226381920836077E-2</v>
      </c>
      <c r="DQ12" s="1" t="str">
        <f t="shared" si="34"/>
        <v/>
      </c>
      <c r="DR12" s="1">
        <v>3</v>
      </c>
      <c r="DS12" s="1" t="str">
        <f t="shared" si="42"/>
        <v/>
      </c>
      <c r="DT12" t="str">
        <f t="shared" si="43"/>
        <v/>
      </c>
    </row>
    <row r="13" spans="1:126" x14ac:dyDescent="0.45">
      <c r="A13" t="str">
        <f t="shared" si="35"/>
        <v>ELC</v>
      </c>
      <c r="B13" t="str">
        <f>VLOOKUP(E13,'EPA_US9RT techs'!$R$26:$S$34,2,FALSE)</f>
        <v>PRH</v>
      </c>
      <c r="C13" t="str">
        <f>'Service shares'!A13</f>
        <v>ELC</v>
      </c>
      <c r="D13" t="str">
        <f>'Service shares'!B13</f>
        <v>IOI</v>
      </c>
      <c r="E13" t="str">
        <f>'Service shares'!C13</f>
        <v>PRH</v>
      </c>
      <c r="F13" s="1">
        <f>IFERROR(1/AVERAGEIFS('EPA_US9RT techs'!$I$2:$I$1718,'EPA_US9RT techs'!$J$2:$J$1718,'Service PJ'!$D13,'EPA_US9RT techs'!$K$2:$K$1718,'Service PJ'!$B13,'EPA_US9RT techs'!$L$2:$L$1718,'Service PJ'!$A13,'EPA_US9RT techs'!$C$2:$C$1718,"VDA_FLOP",'EPA_US9RT techs'!$F$2:$F$1718,'Service PJ'!F$1),1/AVERAGEIFS('EPA_US9RT techs'!$I$2:$I$1718,'EPA_US9RT techs'!$K$2:$K$1718,'Service PJ'!$B13,'EPA_US9RT techs'!$L$2:$L$1718,'Service PJ'!$A13,'EPA_US9RT techs'!$C$2:$C$1718,"VDA_FLOP",'EPA_US9RT techs'!$F$2:$F$1718,'Service PJ'!F$1))</f>
        <v>1</v>
      </c>
      <c r="G13" s="1">
        <f>IFERROR(IFERROR(1/AVERAGEIFS('EPA_US9RT techs'!$I$2:$I$1718,'EPA_US9RT techs'!$J$2:$J$1718,'Service PJ'!$D13,'EPA_US9RT techs'!$K$2:$K$1718,'Service PJ'!$B13,'EPA_US9RT techs'!$L$2:$L$1718,'Service PJ'!$A13,'EPA_US9RT techs'!$C$2:$C$1718,"VDA_FLOP",'EPA_US9RT techs'!$F$2:$F$1718,'Service PJ'!G$1),1/AVERAGEIFS('EPA_US9RT techs'!$I$2:$I$1718,'EPA_US9RT techs'!$K$2:$K$1718,'Service PJ'!$B13,'EPA_US9RT techs'!$L$2:$L$1718,'Service PJ'!$A13,'EPA_US9RT techs'!$C$2:$C$1718,"VDA_FLOP",'EPA_US9RT techs'!$F$2:$F$1718,'Service PJ'!G$1)),"")</f>
        <v>1.0320564787169744</v>
      </c>
      <c r="H13" s="1">
        <f>IFERROR(IFERROR(1/AVERAGEIFS('EPA_US9RT techs'!$I$2:$I$1718,'EPA_US9RT techs'!$J$2:$J$1718,'Service PJ'!$D13,'EPA_US9RT techs'!$K$2:$K$1718,'Service PJ'!$B13,'EPA_US9RT techs'!$L$2:$L$1718,'Service PJ'!$A13,'EPA_US9RT techs'!$C$2:$C$1718,"VDA_FLOP",'EPA_US9RT techs'!$F$2:$F$1718,'Service PJ'!H$1),1/AVERAGEIFS('EPA_US9RT techs'!$I$2:$I$1718,'EPA_US9RT techs'!$K$2:$K$1718,'Service PJ'!$B13,'EPA_US9RT techs'!$L$2:$L$1718,'Service PJ'!$A13,'EPA_US9RT techs'!$C$2:$C$1718,"VDA_FLOP",'EPA_US9RT techs'!$F$2:$F$1718,'Service PJ'!H$1)),"")</f>
        <v>1.1266905811053975</v>
      </c>
      <c r="I13" s="1">
        <f>IFERROR(IFERROR(1/AVERAGEIFS('EPA_US9RT techs'!$I$2:$I$1718,'EPA_US9RT techs'!$J$2:$J$1718,'Service PJ'!$D13,'EPA_US9RT techs'!$K$2:$K$1718,'Service PJ'!$B13,'EPA_US9RT techs'!$L$2:$L$1718,'Service PJ'!$A13,'EPA_US9RT techs'!$C$2:$C$1718,"VDA_FLOP",'EPA_US9RT techs'!$F$2:$F$1718,'Service PJ'!I$1),1/AVERAGEIFS('EPA_US9RT techs'!$I$2:$I$1718,'EPA_US9RT techs'!$K$2:$K$1718,'Service PJ'!$B13,'EPA_US9RT techs'!$L$2:$L$1718,'Service PJ'!$A13,'EPA_US9RT techs'!$C$2:$C$1718,"VDA_FLOP",'EPA_US9RT techs'!$F$2:$F$1718,'Service PJ'!I$1)),"")</f>
        <v>1.2134292666612403</v>
      </c>
      <c r="J13" s="1">
        <f>IFERROR(IFERROR(1/AVERAGEIFS('EPA_US9RT techs'!$I$2:$I$1718,'EPA_US9RT techs'!$J$2:$J$1718,'Service PJ'!$D13,'EPA_US9RT techs'!$K$2:$K$1718,'Service PJ'!$B13,'EPA_US9RT techs'!$L$2:$L$1718,'Service PJ'!$A13,'EPA_US9RT techs'!$C$2:$C$1718,"VDA_FLOP",'EPA_US9RT techs'!$F$2:$F$1718,'Service PJ'!J$1),1/AVERAGEIFS('EPA_US9RT techs'!$I$2:$I$1718,'EPA_US9RT techs'!$K$2:$K$1718,'Service PJ'!$B13,'EPA_US9RT techs'!$L$2:$L$1718,'Service PJ'!$A13,'EPA_US9RT techs'!$C$2:$C$1718,"VDA_FLOP",'EPA_US9RT techs'!$F$2:$F$1718,'Service PJ'!J$1)),"")</f>
        <v>1.3224876615700021</v>
      </c>
      <c r="L13" t="str">
        <f>IF(SUM(O13:AR13)=0,"\I: ","")&amp;'Service PJ'!D13&amp;"_"&amp;'Service PJ'!E13&amp;"_"&amp;'Service PJ'!C13</f>
        <v>IOI_PRH_ELC</v>
      </c>
      <c r="M13" t="str">
        <f>"IND"&amp;'Service PJ'!C13</f>
        <v>INDELC</v>
      </c>
      <c r="N13" t="str">
        <f t="shared" si="36"/>
        <v>IOI_PRH</v>
      </c>
      <c r="O13" s="1">
        <f>'Service shares'!AK13*'Service PJ'!AV13</f>
        <v>10.977898491725259</v>
      </c>
      <c r="P13" s="1">
        <f>'Service shares'!AL13*'Service PJ'!AW13</f>
        <v>7.6353691958474945</v>
      </c>
      <c r="Q13" s="1">
        <f>'Service shares'!AM13*'Service PJ'!AX13</f>
        <v>2.8203138468640585</v>
      </c>
      <c r="R13" s="1">
        <f>'Service shares'!AN13*'Service PJ'!AY13</f>
        <v>1.6312271559158686</v>
      </c>
      <c r="S13" s="1">
        <f>'Service shares'!AO13*'Service PJ'!AZ13</f>
        <v>8.7920249375024238</v>
      </c>
      <c r="T13" s="1">
        <f>'Service shares'!AP13*'Service PJ'!BA13</f>
        <v>67.806381799382564</v>
      </c>
      <c r="U13" s="1">
        <f>'Service shares'!AQ13*'Service PJ'!BB13</f>
        <v>0.59866804605754842</v>
      </c>
      <c r="V13" s="14">
        <f>'Service shares'!AR13*'Service PJ'!BC13</f>
        <v>10.555585593719501</v>
      </c>
      <c r="W13" s="1">
        <f>'Service shares'!AS13*'Service PJ'!BD13</f>
        <v>3.742595375501018</v>
      </c>
      <c r="X13" s="1">
        <f>'Service shares'!AT13*'Service PJ'!BE13</f>
        <v>92.373042525047282</v>
      </c>
      <c r="Y13" s="1">
        <f>'Service shares'!AU13*'Service PJ'!BF13</f>
        <v>1.5657829361270934</v>
      </c>
      <c r="Z13" s="1">
        <f>'Service shares'!AV13*'Service PJ'!BG13</f>
        <v>3.8700825400471075</v>
      </c>
      <c r="AA13" s="1">
        <f>'Service shares'!AW13*'Service PJ'!BH13</f>
        <v>1.4911081867507028</v>
      </c>
      <c r="AB13" s="1">
        <f>'Service shares'!AX13*'Service PJ'!BI13</f>
        <v>5.3571930313189995</v>
      </c>
      <c r="AC13" s="1">
        <f>'Service shares'!AY13*'Service PJ'!BJ13</f>
        <v>1.6233311310665477</v>
      </c>
      <c r="AD13" s="1">
        <f>'Service shares'!AZ13*'Service PJ'!BK13</f>
        <v>1.964132041014107</v>
      </c>
      <c r="AE13" s="1">
        <f>'Service shares'!BA13*'Service PJ'!BL13</f>
        <v>9.8299314658106525</v>
      </c>
      <c r="AF13" s="1">
        <f>'Service shares'!BB13*'Service PJ'!BM13</f>
        <v>2.2620103729360164</v>
      </c>
      <c r="AG13" s="1">
        <f>'Service shares'!BC13*'Service PJ'!BN13</f>
        <v>4.5119354548486159</v>
      </c>
      <c r="AH13" s="1">
        <f>'Service shares'!BD13*'Service PJ'!BO13</f>
        <v>51.703710289226336</v>
      </c>
      <c r="AI13" s="1">
        <f>'Service shares'!BE13*'Service PJ'!BP13</f>
        <v>12.182696441459711</v>
      </c>
      <c r="AJ13" s="1">
        <f>'Service shares'!BF13*'Service PJ'!BQ13</f>
        <v>21.165128103234498</v>
      </c>
      <c r="AK13" s="1">
        <f>'Service shares'!BG13*'Service PJ'!BR13</f>
        <v>31.140647254927568</v>
      </c>
      <c r="AL13" s="1">
        <f>'Service shares'!BH13*'Service PJ'!BS13</f>
        <v>0.21795955855965349</v>
      </c>
      <c r="AM13" s="1">
        <f>'Service shares'!BI13*'Service PJ'!BT13</f>
        <v>2.4207081187830948</v>
      </c>
      <c r="AN13" s="1">
        <f>'Service shares'!BJ13*'Service PJ'!BU13</f>
        <v>5.4563505603122255</v>
      </c>
      <c r="AO13" s="1">
        <f>'Service shares'!BK13*'Service PJ'!BV13</f>
        <v>5.5381525899838469</v>
      </c>
      <c r="AP13" s="1">
        <f>'Service shares'!BL13*'Service PJ'!BW13</f>
        <v>4.6550678579063076</v>
      </c>
      <c r="AQ13" s="1">
        <f>'Service shares'!BM13*'Service PJ'!BX13</f>
        <v>24.107509409588925</v>
      </c>
      <c r="AR13" s="1">
        <f>'Service shares'!BN13*'Service PJ'!BY13</f>
        <v>0</v>
      </c>
      <c r="AS13" s="2">
        <v>0</v>
      </c>
      <c r="AU13" t="str">
        <f t="shared" si="2"/>
        <v>IOI_PRH_ELC</v>
      </c>
      <c r="AV13" s="1">
        <f t="shared" si="37"/>
        <v>1.0320564787169744</v>
      </c>
      <c r="AW13" s="1">
        <f t="shared" si="3"/>
        <v>1.0320564787169744</v>
      </c>
      <c r="AX13" s="1">
        <f t="shared" si="3"/>
        <v>1.0320564787169744</v>
      </c>
      <c r="AY13" s="1">
        <f t="shared" si="3"/>
        <v>1.0320564787169744</v>
      </c>
      <c r="AZ13" s="1">
        <f t="shared" si="3"/>
        <v>1.0320564787169744</v>
      </c>
      <c r="BA13" s="1">
        <f t="shared" si="3"/>
        <v>1.0320564787169744</v>
      </c>
      <c r="BB13" s="1">
        <f t="shared" si="3"/>
        <v>1.0320564787169744</v>
      </c>
      <c r="BC13" s="1">
        <f t="shared" si="3"/>
        <v>1.0320564787169744</v>
      </c>
      <c r="BD13" s="1">
        <f t="shared" si="3"/>
        <v>1.0320564787169744</v>
      </c>
      <c r="BE13" s="1">
        <f t="shared" si="3"/>
        <v>1.0320564787169744</v>
      </c>
      <c r="BF13" s="1">
        <f t="shared" si="3"/>
        <v>1.0320564787169744</v>
      </c>
      <c r="BG13" s="1">
        <f t="shared" si="3"/>
        <v>1.0320564787169744</v>
      </c>
      <c r="BH13" s="1">
        <f t="shared" si="3"/>
        <v>1.0320564787169744</v>
      </c>
      <c r="BI13" s="1">
        <f t="shared" si="3"/>
        <v>1.0320564787169744</v>
      </c>
      <c r="BJ13" s="1">
        <f t="shared" si="3"/>
        <v>1.0320564787169744</v>
      </c>
      <c r="BK13" s="1">
        <f t="shared" si="3"/>
        <v>1.0320564787169744</v>
      </c>
      <c r="BL13" s="1">
        <f t="shared" si="3"/>
        <v>1.0320564787169744</v>
      </c>
      <c r="BM13" s="1">
        <f t="shared" si="4"/>
        <v>1.0320564787169744</v>
      </c>
      <c r="BN13" s="1">
        <f t="shared" si="4"/>
        <v>1.0320564787169744</v>
      </c>
      <c r="BO13" s="1">
        <f t="shared" si="4"/>
        <v>1.0320564787169744</v>
      </c>
      <c r="BP13" s="1">
        <f t="shared" si="4"/>
        <v>1.0320564787169744</v>
      </c>
      <c r="BQ13" s="1">
        <f t="shared" si="4"/>
        <v>1.0320564787169744</v>
      </c>
      <c r="BR13" s="1">
        <f t="shared" si="4"/>
        <v>1.0320564787169744</v>
      </c>
      <c r="BS13" s="1">
        <f t="shared" si="4"/>
        <v>1.0320564787169744</v>
      </c>
      <c r="BT13" s="1">
        <f t="shared" si="4"/>
        <v>1.0320564787169744</v>
      </c>
      <c r="BU13" s="1">
        <f t="shared" si="4"/>
        <v>1.0320564787169744</v>
      </c>
      <c r="BV13" s="1">
        <f t="shared" si="4"/>
        <v>1.0320564787169744</v>
      </c>
      <c r="BW13" s="1">
        <f t="shared" si="4"/>
        <v>1.0320564787169744</v>
      </c>
      <c r="BX13" s="1">
        <f t="shared" si="4"/>
        <v>1.0320564787169744</v>
      </c>
      <c r="BY13" s="1">
        <f t="shared" si="4"/>
        <v>1.0320564787169744</v>
      </c>
      <c r="CC13" t="str">
        <f t="shared" si="38"/>
        <v>PRE</v>
      </c>
      <c r="CD13" t="str">
        <f t="shared" si="39"/>
        <v>IOI_PRH_ELC</v>
      </c>
      <c r="CE13" t="str">
        <f>VLOOKUP(D13,'IND Balance'!$AM$5:$AN$21,2,FALSE)&amp;" - "&amp;VLOOKUP(E13,'MECS_Table 5.4'!$AF$18:$AG$30,2,FALSE)&amp;" - "&amp;VLOOKUP('Service PJ'!M13,'IND Balance'!$AM$22:$AN$32,2,FALSE)</f>
        <v>Other - Process heat - Electricity</v>
      </c>
      <c r="CF13" t="s">
        <v>109</v>
      </c>
      <c r="CG13" t="s">
        <v>110</v>
      </c>
      <c r="CL13" t="str">
        <f t="shared" si="40"/>
        <v>IOI_PRH_ELC</v>
      </c>
      <c r="CM13" t="str">
        <f t="shared" si="41"/>
        <v>IOI_PRH</v>
      </c>
      <c r="CN13" s="1">
        <f t="shared" si="5"/>
        <v>9.3415622730338446E-2</v>
      </c>
      <c r="CO13" s="1">
        <f t="shared" si="6"/>
        <v>0.13223853024846352</v>
      </c>
      <c r="CP13" s="1">
        <f t="shared" si="7"/>
        <v>4.1171660212976101E-2</v>
      </c>
      <c r="CQ13" s="1">
        <f t="shared" si="8"/>
        <v>6.4281318630278084E-2</v>
      </c>
      <c r="CR13" s="1">
        <f t="shared" si="9"/>
        <v>0.14325182092179969</v>
      </c>
      <c r="CS13" s="1">
        <f t="shared" si="10"/>
        <v>0.1006662285164981</v>
      </c>
      <c r="CT13" s="1">
        <f t="shared" si="11"/>
        <v>0.12416892871829173</v>
      </c>
      <c r="CU13" s="1">
        <f t="shared" si="12"/>
        <v>0.25995156155344812</v>
      </c>
      <c r="CV13" s="1">
        <f t="shared" si="13"/>
        <v>5.2940281526236851E-2</v>
      </c>
      <c r="CW13" s="1">
        <f t="shared" si="14"/>
        <v>0.25682506140274436</v>
      </c>
      <c r="CX13" s="1">
        <f t="shared" si="15"/>
        <v>0.65049019545713571</v>
      </c>
      <c r="CY13" s="1">
        <f t="shared" si="16"/>
        <v>0.21514312494354182</v>
      </c>
      <c r="CZ13" s="1">
        <f t="shared" si="17"/>
        <v>0.12674782451444774</v>
      </c>
      <c r="DA13" s="1">
        <f t="shared" si="18"/>
        <v>0.27872637885074925</v>
      </c>
      <c r="DB13" s="1">
        <f t="shared" si="19"/>
        <v>0.17677725645109524</v>
      </c>
      <c r="DC13" s="1">
        <f t="shared" si="20"/>
        <v>0.16701457264701064</v>
      </c>
      <c r="DD13" s="1">
        <f t="shared" si="21"/>
        <v>0.1342766890420502</v>
      </c>
      <c r="DE13" s="1">
        <f t="shared" si="22"/>
        <v>0.13681680703620902</v>
      </c>
      <c r="DF13" s="1">
        <f t="shared" si="23"/>
        <v>0.16332132846619191</v>
      </c>
      <c r="DG13" s="1">
        <f t="shared" si="24"/>
        <v>0.27817284255684105</v>
      </c>
      <c r="DH13" s="1">
        <f t="shared" si="25"/>
        <v>0.16078441338032742</v>
      </c>
      <c r="DI13" s="1">
        <f t="shared" si="26"/>
        <v>0.33744940237942683</v>
      </c>
      <c r="DJ13" s="1">
        <f t="shared" si="27"/>
        <v>2.3677633750464225E-2</v>
      </c>
      <c r="DK13" s="1">
        <f t="shared" si="28"/>
        <v>0.52340946355828932</v>
      </c>
      <c r="DL13" s="1">
        <f t="shared" si="29"/>
        <v>0.10407170474294659</v>
      </c>
      <c r="DM13" s="1">
        <f t="shared" si="30"/>
        <v>1.1868604984640201E-2</v>
      </c>
      <c r="DN13" s="1">
        <f t="shared" si="31"/>
        <v>0.70354381069022109</v>
      </c>
      <c r="DO13" s="1">
        <f t="shared" si="32"/>
        <v>0.20884994923887912</v>
      </c>
      <c r="DP13" s="1">
        <f t="shared" si="33"/>
        <v>6.6964723265716133E-2</v>
      </c>
      <c r="DQ13" s="1" t="str">
        <f t="shared" si="34"/>
        <v/>
      </c>
      <c r="DR13" s="1">
        <v>3</v>
      </c>
      <c r="DS13" s="1" t="str">
        <f t="shared" si="42"/>
        <v/>
      </c>
      <c r="DT13" t="str">
        <f t="shared" si="43"/>
        <v/>
      </c>
    </row>
    <row r="14" spans="1:126" x14ac:dyDescent="0.45">
      <c r="A14" t="str">
        <f t="shared" si="35"/>
        <v>ELC</v>
      </c>
      <c r="B14" t="str">
        <f>VLOOKUP(E14,'EPA_US9RT techs'!$R$26:$S$34,2,FALSE)</f>
        <v>OTH</v>
      </c>
      <c r="C14" t="str">
        <f>'Service shares'!A14</f>
        <v>ELC</v>
      </c>
      <c r="D14" t="str">
        <f>'Service shares'!B14</f>
        <v>IOI</v>
      </c>
      <c r="E14" t="str">
        <f>'Service shares'!C14</f>
        <v>PRC</v>
      </c>
      <c r="F14" s="1">
        <f>IFERROR(1/AVERAGEIFS('EPA_US9RT techs'!$I$2:$I$1718,'EPA_US9RT techs'!$J$2:$J$1718,'Service PJ'!$D14,'EPA_US9RT techs'!$K$2:$K$1718,'Service PJ'!$B14,'EPA_US9RT techs'!$L$2:$L$1718,'Service PJ'!$A14,'EPA_US9RT techs'!$C$2:$C$1718,"VDA_FLOP",'EPA_US9RT techs'!$F$2:$F$1718,'Service PJ'!F$1),1/AVERAGEIFS('EPA_US9RT techs'!$I$2:$I$1718,'EPA_US9RT techs'!$K$2:$K$1718,'Service PJ'!$B14,'EPA_US9RT techs'!$L$2:$L$1718,'Service PJ'!$A14,'EPA_US9RT techs'!$C$2:$C$1718,"VDA_FLOP",'EPA_US9RT techs'!$F$2:$F$1718,'Service PJ'!F$1))</f>
        <v>1</v>
      </c>
      <c r="G14" s="1">
        <f>IFERROR(IFERROR(1/AVERAGEIFS('EPA_US9RT techs'!$I$2:$I$1718,'EPA_US9RT techs'!$J$2:$J$1718,'Service PJ'!$D14,'EPA_US9RT techs'!$K$2:$K$1718,'Service PJ'!$B14,'EPA_US9RT techs'!$L$2:$L$1718,'Service PJ'!$A14,'EPA_US9RT techs'!$C$2:$C$1718,"VDA_FLOP",'EPA_US9RT techs'!$F$2:$F$1718,'Service PJ'!G$1),1/AVERAGEIFS('EPA_US9RT techs'!$I$2:$I$1718,'EPA_US9RT techs'!$K$2:$K$1718,'Service PJ'!$B14,'EPA_US9RT techs'!$L$2:$L$1718,'Service PJ'!$A14,'EPA_US9RT techs'!$C$2:$C$1718,"VDA_FLOP",'EPA_US9RT techs'!$F$2:$F$1718,'Service PJ'!G$1)),"")</f>
        <v>1.0320564787169744</v>
      </c>
      <c r="H14" s="1">
        <f>IFERROR(IFERROR(1/AVERAGEIFS('EPA_US9RT techs'!$I$2:$I$1718,'EPA_US9RT techs'!$J$2:$J$1718,'Service PJ'!$D14,'EPA_US9RT techs'!$K$2:$K$1718,'Service PJ'!$B14,'EPA_US9RT techs'!$L$2:$L$1718,'Service PJ'!$A14,'EPA_US9RT techs'!$C$2:$C$1718,"VDA_FLOP",'EPA_US9RT techs'!$F$2:$F$1718,'Service PJ'!H$1),1/AVERAGEIFS('EPA_US9RT techs'!$I$2:$I$1718,'EPA_US9RT techs'!$K$2:$K$1718,'Service PJ'!$B14,'EPA_US9RT techs'!$L$2:$L$1718,'Service PJ'!$A14,'EPA_US9RT techs'!$C$2:$C$1718,"VDA_FLOP",'EPA_US9RT techs'!$F$2:$F$1718,'Service PJ'!H$1)),"")</f>
        <v>1.1266905811053975</v>
      </c>
      <c r="I14" s="1">
        <f>IFERROR(IFERROR(1/AVERAGEIFS('EPA_US9RT techs'!$I$2:$I$1718,'EPA_US9RT techs'!$J$2:$J$1718,'Service PJ'!$D14,'EPA_US9RT techs'!$K$2:$K$1718,'Service PJ'!$B14,'EPA_US9RT techs'!$L$2:$L$1718,'Service PJ'!$A14,'EPA_US9RT techs'!$C$2:$C$1718,"VDA_FLOP",'EPA_US9RT techs'!$F$2:$F$1718,'Service PJ'!I$1),1/AVERAGEIFS('EPA_US9RT techs'!$I$2:$I$1718,'EPA_US9RT techs'!$K$2:$K$1718,'Service PJ'!$B14,'EPA_US9RT techs'!$L$2:$L$1718,'Service PJ'!$A14,'EPA_US9RT techs'!$C$2:$C$1718,"VDA_FLOP",'EPA_US9RT techs'!$F$2:$F$1718,'Service PJ'!I$1)),"")</f>
        <v>1.2134292666612403</v>
      </c>
      <c r="J14" s="1">
        <f>IFERROR(IFERROR(1/AVERAGEIFS('EPA_US9RT techs'!$I$2:$I$1718,'EPA_US9RT techs'!$J$2:$J$1718,'Service PJ'!$D14,'EPA_US9RT techs'!$K$2:$K$1718,'Service PJ'!$B14,'EPA_US9RT techs'!$L$2:$L$1718,'Service PJ'!$A14,'EPA_US9RT techs'!$C$2:$C$1718,"VDA_FLOP",'EPA_US9RT techs'!$F$2:$F$1718,'Service PJ'!J$1),1/AVERAGEIFS('EPA_US9RT techs'!$I$2:$I$1718,'EPA_US9RT techs'!$K$2:$K$1718,'Service PJ'!$B14,'EPA_US9RT techs'!$L$2:$L$1718,'Service PJ'!$A14,'EPA_US9RT techs'!$C$2:$C$1718,"VDA_FLOP",'EPA_US9RT techs'!$F$2:$F$1718,'Service PJ'!J$1)),"")</f>
        <v>1.3224876615700021</v>
      </c>
      <c r="L14" t="str">
        <f>IF(SUM(O14:AR14)=0,"\I: ","")&amp;'Service PJ'!D14&amp;"_"&amp;'Service PJ'!E14&amp;"_"&amp;'Service PJ'!C14</f>
        <v>IOI_PRC_ELC</v>
      </c>
      <c r="M14" t="str">
        <f>"IND"&amp;'Service PJ'!C14</f>
        <v>INDELC</v>
      </c>
      <c r="N14" t="str">
        <f t="shared" si="36"/>
        <v>IOI_PRC</v>
      </c>
      <c r="O14" s="1">
        <f>'Service shares'!AK14*'Service PJ'!AV14</f>
        <v>14.355713412256106</v>
      </c>
      <c r="P14" s="1">
        <f>'Service shares'!AL14*'Service PJ'!AW14</f>
        <v>9.98471356380057</v>
      </c>
      <c r="Q14" s="1">
        <f>'Service shares'!AM14*'Service PJ'!AX14</f>
        <v>3.6881027228222294</v>
      </c>
      <c r="R14" s="1">
        <f>'Service shares'!AN14*'Service PJ'!AY14</f>
        <v>2.1331432038899818</v>
      </c>
      <c r="S14" s="1">
        <f>'Service shares'!AO14*'Service PJ'!AZ14</f>
        <v>11.49726337981086</v>
      </c>
      <c r="T14" s="1">
        <f>'Service shares'!AP14*'Service PJ'!BA14</f>
        <v>88.669883891500263</v>
      </c>
      <c r="U14" s="1">
        <f>'Service shares'!AQ14*'Service PJ'!BB14</f>
        <v>0.78287359869063999</v>
      </c>
      <c r="V14" s="14">
        <f>'Service shares'!AR14*'Service PJ'!BC14</f>
        <v>13.80345808409473</v>
      </c>
      <c r="W14" s="1">
        <f>'Service shares'!AS14*'Service PJ'!BD14</f>
        <v>4.8941631833474837</v>
      </c>
      <c r="X14" s="1">
        <f>'Service shares'!AT14*'Service PJ'!BE14</f>
        <v>120.79551714813874</v>
      </c>
      <c r="Y14" s="1">
        <f>'Service shares'!AU14*'Service PJ'!BF14</f>
        <v>2.0475623010892763</v>
      </c>
      <c r="Z14" s="1">
        <f>'Service shares'!AV14*'Service PJ'!BG14</f>
        <v>5.0608771677539099</v>
      </c>
      <c r="AA14" s="1">
        <f>'Service shares'!AW14*'Service PJ'!BH14</f>
        <v>1.9499107057509186</v>
      </c>
      <c r="AB14" s="1">
        <f>'Service shares'!AX14*'Service PJ'!BI14</f>
        <v>7.0055601178786908</v>
      </c>
      <c r="AC14" s="1">
        <f>'Service shares'!AY14*'Service PJ'!BJ14</f>
        <v>2.1228176329331774</v>
      </c>
      <c r="AD14" s="1">
        <f>'Service shares'!AZ14*'Service PJ'!BK14</f>
        <v>2.5684803613261398</v>
      </c>
      <c r="AE14" s="1">
        <f>'Service shares'!BA14*'Service PJ'!BL14</f>
        <v>12.85452576298316</v>
      </c>
      <c r="AF14" s="1">
        <f>'Service shares'!BB14*'Service PJ'!BM14</f>
        <v>2.9580135646086361</v>
      </c>
      <c r="AG14" s="1">
        <f>'Service shares'!BC14*'Service PJ'!BN14</f>
        <v>5.9002232871097284</v>
      </c>
      <c r="AH14" s="1">
        <f>'Service shares'!BD14*'Service PJ'!BO14</f>
        <v>67.612544224372897</v>
      </c>
      <c r="AI14" s="1">
        <f>'Service shares'!BE14*'Service PJ'!BP14</f>
        <v>15.931218423447312</v>
      </c>
      <c r="AJ14" s="1">
        <f>'Service shares'!BF14*'Service PJ'!BQ14</f>
        <v>27.67747521192203</v>
      </c>
      <c r="AK14" s="1">
        <f>'Service shares'!BG14*'Service PJ'!BR14</f>
        <v>40.722384871828353</v>
      </c>
      <c r="AL14" s="1">
        <f>'Service shares'!BH14*'Service PJ'!BS14</f>
        <v>0.28502403811646992</v>
      </c>
      <c r="AM14" s="1">
        <f>'Service shares'!BI14*'Service PJ'!BT14</f>
        <v>3.1655413861009696</v>
      </c>
      <c r="AN14" s="1">
        <f>'Service shares'!BJ14*'Service PJ'!BU14</f>
        <v>7.1352276557929084</v>
      </c>
      <c r="AO14" s="1">
        <f>'Service shares'!BK14*'Service PJ'!BV14</f>
        <v>7.2421995407481052</v>
      </c>
      <c r="AP14" s="1">
        <f>'Service shares'!BL14*'Service PJ'!BW14</f>
        <v>6.087396429569786</v>
      </c>
      <c r="AQ14" s="1">
        <f>'Service shares'!BM14*'Service PJ'!BX14</f>
        <v>31.525204612539358</v>
      </c>
      <c r="AR14" s="1">
        <f>'Service shares'!BN14*'Service PJ'!BY14</f>
        <v>0</v>
      </c>
      <c r="AS14" s="2">
        <v>0</v>
      </c>
      <c r="AU14" t="str">
        <f t="shared" si="2"/>
        <v>IOI_PRC_ELC</v>
      </c>
      <c r="AV14" s="1">
        <f t="shared" si="37"/>
        <v>1.0320564787169744</v>
      </c>
      <c r="AW14" s="1">
        <f t="shared" si="3"/>
        <v>1.0320564787169744</v>
      </c>
      <c r="AX14" s="1">
        <f t="shared" si="3"/>
        <v>1.0320564787169744</v>
      </c>
      <c r="AY14" s="1">
        <f t="shared" si="3"/>
        <v>1.0320564787169744</v>
      </c>
      <c r="AZ14" s="1">
        <f t="shared" si="3"/>
        <v>1.0320564787169744</v>
      </c>
      <c r="BA14" s="1">
        <f t="shared" si="3"/>
        <v>1.0320564787169744</v>
      </c>
      <c r="BB14" s="1">
        <f t="shared" si="3"/>
        <v>1.0320564787169744</v>
      </c>
      <c r="BC14" s="1">
        <f t="shared" si="3"/>
        <v>1.0320564787169744</v>
      </c>
      <c r="BD14" s="1">
        <f t="shared" si="3"/>
        <v>1.0320564787169744</v>
      </c>
      <c r="BE14" s="1">
        <f t="shared" si="3"/>
        <v>1.0320564787169744</v>
      </c>
      <c r="BF14" s="1">
        <f t="shared" si="3"/>
        <v>1.0320564787169744</v>
      </c>
      <c r="BG14" s="1">
        <f t="shared" si="3"/>
        <v>1.0320564787169744</v>
      </c>
      <c r="BH14" s="1">
        <f t="shared" si="3"/>
        <v>1.0320564787169744</v>
      </c>
      <c r="BI14" s="1">
        <f t="shared" si="3"/>
        <v>1.0320564787169744</v>
      </c>
      <c r="BJ14" s="1">
        <f t="shared" si="3"/>
        <v>1.0320564787169744</v>
      </c>
      <c r="BK14" s="1">
        <f t="shared" si="3"/>
        <v>1.0320564787169744</v>
      </c>
      <c r="BL14" s="1">
        <f t="shared" si="3"/>
        <v>1.0320564787169744</v>
      </c>
      <c r="BM14" s="1">
        <f t="shared" si="4"/>
        <v>1.0320564787169744</v>
      </c>
      <c r="BN14" s="1">
        <f t="shared" si="4"/>
        <v>1.0320564787169744</v>
      </c>
      <c r="BO14" s="1">
        <f t="shared" si="4"/>
        <v>1.0320564787169744</v>
      </c>
      <c r="BP14" s="1">
        <f t="shared" si="4"/>
        <v>1.0320564787169744</v>
      </c>
      <c r="BQ14" s="1">
        <f t="shared" si="4"/>
        <v>1.0320564787169744</v>
      </c>
      <c r="BR14" s="1">
        <f t="shared" si="4"/>
        <v>1.0320564787169744</v>
      </c>
      <c r="BS14" s="1">
        <f t="shared" si="4"/>
        <v>1.0320564787169744</v>
      </c>
      <c r="BT14" s="1">
        <f t="shared" si="4"/>
        <v>1.0320564787169744</v>
      </c>
      <c r="BU14" s="1">
        <f t="shared" si="4"/>
        <v>1.0320564787169744</v>
      </c>
      <c r="BV14" s="1">
        <f t="shared" si="4"/>
        <v>1.0320564787169744</v>
      </c>
      <c r="BW14" s="1">
        <f t="shared" si="4"/>
        <v>1.0320564787169744</v>
      </c>
      <c r="BX14" s="1">
        <f t="shared" si="4"/>
        <v>1.0320564787169744</v>
      </c>
      <c r="BY14" s="1">
        <f t="shared" si="4"/>
        <v>1.0320564787169744</v>
      </c>
      <c r="CC14" t="str">
        <f t="shared" si="38"/>
        <v>PRE</v>
      </c>
      <c r="CD14" t="str">
        <f t="shared" si="39"/>
        <v>IOI_PRC_ELC</v>
      </c>
      <c r="CE14" t="str">
        <f>VLOOKUP(D14,'IND Balance'!$AM$5:$AN$21,2,FALSE)&amp;" - "&amp;VLOOKUP(E14,'MECS_Table 5.4'!$AF$18:$AG$30,2,FALSE)&amp;" - "&amp;VLOOKUP('Service PJ'!M14,'IND Balance'!$AM$22:$AN$32,2,FALSE)</f>
        <v>Other - Process Cool - Electricity</v>
      </c>
      <c r="CF14" t="s">
        <v>109</v>
      </c>
      <c r="CG14" t="s">
        <v>110</v>
      </c>
      <c r="CL14" t="str">
        <f t="shared" si="40"/>
        <v>IOI_PRC_ELC</v>
      </c>
      <c r="CM14" t="str">
        <f t="shared" si="41"/>
        <v>IOI_PRC</v>
      </c>
      <c r="CN14" s="1">
        <f t="shared" si="5"/>
        <v>0.99</v>
      </c>
      <c r="CO14" s="1">
        <f t="shared" si="6"/>
        <v>0.99</v>
      </c>
      <c r="CP14" s="1">
        <f t="shared" si="7"/>
        <v>0.99</v>
      </c>
      <c r="CQ14" s="1">
        <f t="shared" si="8"/>
        <v>0.99</v>
      </c>
      <c r="CR14" s="1">
        <f t="shared" si="9"/>
        <v>0.99</v>
      </c>
      <c r="CS14" s="1">
        <f t="shared" si="10"/>
        <v>0.99</v>
      </c>
      <c r="CT14" s="1">
        <f t="shared" si="11"/>
        <v>0.99</v>
      </c>
      <c r="CU14" s="1">
        <f t="shared" si="12"/>
        <v>0.99</v>
      </c>
      <c r="CV14" s="1">
        <f t="shared" si="13"/>
        <v>0.99</v>
      </c>
      <c r="CW14" s="1">
        <f t="shared" si="14"/>
        <v>0.99</v>
      </c>
      <c r="CX14" s="1">
        <f t="shared" si="15"/>
        <v>0.99</v>
      </c>
      <c r="CY14" s="1">
        <f t="shared" si="16"/>
        <v>0.99</v>
      </c>
      <c r="CZ14" s="1">
        <f t="shared" si="17"/>
        <v>0.99</v>
      </c>
      <c r="DA14" s="1">
        <f t="shared" si="18"/>
        <v>0.99</v>
      </c>
      <c r="DB14" s="1">
        <f t="shared" si="19"/>
        <v>0.99</v>
      </c>
      <c r="DC14" s="1">
        <f t="shared" si="20"/>
        <v>0.99</v>
      </c>
      <c r="DD14" s="1">
        <f t="shared" si="21"/>
        <v>0.99</v>
      </c>
      <c r="DE14" s="1">
        <f t="shared" si="22"/>
        <v>0.99</v>
      </c>
      <c r="DF14" s="1">
        <f t="shared" si="23"/>
        <v>0.99</v>
      </c>
      <c r="DG14" s="1">
        <f t="shared" si="24"/>
        <v>0.99</v>
      </c>
      <c r="DH14" s="1">
        <f t="shared" si="25"/>
        <v>0.99</v>
      </c>
      <c r="DI14" s="1">
        <f t="shared" si="26"/>
        <v>0.99</v>
      </c>
      <c r="DJ14" s="1">
        <f t="shared" si="27"/>
        <v>0.99</v>
      </c>
      <c r="DK14" s="1">
        <f t="shared" si="28"/>
        <v>0.99</v>
      </c>
      <c r="DL14" s="1">
        <f t="shared" si="29"/>
        <v>0.99</v>
      </c>
      <c r="DM14" s="1">
        <f t="shared" si="30"/>
        <v>0.99</v>
      </c>
      <c r="DN14" s="1">
        <f t="shared" si="31"/>
        <v>0.99</v>
      </c>
      <c r="DO14" s="1">
        <f t="shared" si="32"/>
        <v>0.99</v>
      </c>
      <c r="DP14" s="1">
        <f t="shared" si="33"/>
        <v>0.99</v>
      </c>
      <c r="DQ14" s="1" t="str">
        <f t="shared" si="34"/>
        <v/>
      </c>
      <c r="DR14" s="1">
        <v>3</v>
      </c>
      <c r="DS14" s="1" t="str">
        <f t="shared" si="42"/>
        <v/>
      </c>
      <c r="DT14" t="str">
        <f t="shared" si="43"/>
        <v/>
      </c>
    </row>
    <row r="15" spans="1:126" x14ac:dyDescent="0.45">
      <c r="A15" t="str">
        <f t="shared" si="35"/>
        <v>ELC</v>
      </c>
      <c r="B15" t="str">
        <f>VLOOKUP(E15,'EPA_US9RT techs'!$R$26:$S$34,2,FALSE)</f>
        <v>MDR</v>
      </c>
      <c r="C15" t="str">
        <f>'Service shares'!A15</f>
        <v>ELC</v>
      </c>
      <c r="D15" t="str">
        <f>'Service shares'!B15</f>
        <v>IOI</v>
      </c>
      <c r="E15" t="str">
        <f>'Service shares'!C15</f>
        <v>MDR</v>
      </c>
      <c r="F15" s="1">
        <f>IFERROR(1/AVERAGEIFS('EPA_US9RT techs'!$I$2:$I$1718,'EPA_US9RT techs'!$J$2:$J$1718,'Service PJ'!$D15,'EPA_US9RT techs'!$K$2:$K$1718,'Service PJ'!$B15,'EPA_US9RT techs'!$L$2:$L$1718,'Service PJ'!$A15,'EPA_US9RT techs'!$C$2:$C$1718,"VDA_FLOP",'EPA_US9RT techs'!$F$2:$F$1718,'Service PJ'!F$1),1/AVERAGEIFS('EPA_US9RT techs'!$I$2:$I$1718,'EPA_US9RT techs'!$K$2:$K$1718,'Service PJ'!$B15,'EPA_US9RT techs'!$L$2:$L$1718,'Service PJ'!$A15,'EPA_US9RT techs'!$C$2:$C$1718,"VDA_FLOP",'EPA_US9RT techs'!$F$2:$F$1718,'Service PJ'!F$1))</f>
        <v>1</v>
      </c>
      <c r="G15" s="1">
        <f>IFERROR(IFERROR(1/AVERAGEIFS('EPA_US9RT techs'!$I$2:$I$1718,'EPA_US9RT techs'!$J$2:$J$1718,'Service PJ'!$D15,'EPA_US9RT techs'!$K$2:$K$1718,'Service PJ'!$B15,'EPA_US9RT techs'!$L$2:$L$1718,'Service PJ'!$A15,'EPA_US9RT techs'!$C$2:$C$1718,"VDA_FLOP",'EPA_US9RT techs'!$F$2:$F$1718,'Service PJ'!G$1),1/AVERAGEIFS('EPA_US9RT techs'!$I$2:$I$1718,'EPA_US9RT techs'!$K$2:$K$1718,'Service PJ'!$B15,'EPA_US9RT techs'!$L$2:$L$1718,'Service PJ'!$A15,'EPA_US9RT techs'!$C$2:$C$1718,"VDA_FLOP",'EPA_US9RT techs'!$F$2:$F$1718,'Service PJ'!G$1)),"")</f>
        <v>1.0320564787169744</v>
      </c>
      <c r="H15" s="1">
        <f>IFERROR(IFERROR(1/AVERAGEIFS('EPA_US9RT techs'!$I$2:$I$1718,'EPA_US9RT techs'!$J$2:$J$1718,'Service PJ'!$D15,'EPA_US9RT techs'!$K$2:$K$1718,'Service PJ'!$B15,'EPA_US9RT techs'!$L$2:$L$1718,'Service PJ'!$A15,'EPA_US9RT techs'!$C$2:$C$1718,"VDA_FLOP",'EPA_US9RT techs'!$F$2:$F$1718,'Service PJ'!H$1),1/AVERAGEIFS('EPA_US9RT techs'!$I$2:$I$1718,'EPA_US9RT techs'!$K$2:$K$1718,'Service PJ'!$B15,'EPA_US9RT techs'!$L$2:$L$1718,'Service PJ'!$A15,'EPA_US9RT techs'!$C$2:$C$1718,"VDA_FLOP",'EPA_US9RT techs'!$F$2:$F$1718,'Service PJ'!H$1)),"")</f>
        <v>1.1266905811053975</v>
      </c>
      <c r="I15" s="1">
        <f>IFERROR(IFERROR(1/AVERAGEIFS('EPA_US9RT techs'!$I$2:$I$1718,'EPA_US9RT techs'!$J$2:$J$1718,'Service PJ'!$D15,'EPA_US9RT techs'!$K$2:$K$1718,'Service PJ'!$B15,'EPA_US9RT techs'!$L$2:$L$1718,'Service PJ'!$A15,'EPA_US9RT techs'!$C$2:$C$1718,"VDA_FLOP",'EPA_US9RT techs'!$F$2:$F$1718,'Service PJ'!I$1),1/AVERAGEIFS('EPA_US9RT techs'!$I$2:$I$1718,'EPA_US9RT techs'!$K$2:$K$1718,'Service PJ'!$B15,'EPA_US9RT techs'!$L$2:$L$1718,'Service PJ'!$A15,'EPA_US9RT techs'!$C$2:$C$1718,"VDA_FLOP",'EPA_US9RT techs'!$F$2:$F$1718,'Service PJ'!I$1)),"")</f>
        <v>1.2134292666612403</v>
      </c>
      <c r="J15" s="1">
        <f>IFERROR(IFERROR(1/AVERAGEIFS('EPA_US9RT techs'!$I$2:$I$1718,'EPA_US9RT techs'!$J$2:$J$1718,'Service PJ'!$D15,'EPA_US9RT techs'!$K$2:$K$1718,'Service PJ'!$B15,'EPA_US9RT techs'!$L$2:$L$1718,'Service PJ'!$A15,'EPA_US9RT techs'!$C$2:$C$1718,"VDA_FLOP",'EPA_US9RT techs'!$F$2:$F$1718,'Service PJ'!J$1),1/AVERAGEIFS('EPA_US9RT techs'!$I$2:$I$1718,'EPA_US9RT techs'!$K$2:$K$1718,'Service PJ'!$B15,'EPA_US9RT techs'!$L$2:$L$1718,'Service PJ'!$A15,'EPA_US9RT techs'!$C$2:$C$1718,"VDA_FLOP",'EPA_US9RT techs'!$F$2:$F$1718,'Service PJ'!J$1)),"")</f>
        <v>1.3224876615700021</v>
      </c>
      <c r="L15" t="str">
        <f>IF(SUM(O15:AR15)=0,"\I: ","")&amp;'Service PJ'!D15&amp;"_"&amp;'Service PJ'!E15&amp;"_"&amp;'Service PJ'!C15</f>
        <v>IOI_MDR_ELC</v>
      </c>
      <c r="M15" t="str">
        <f>"IND"&amp;'Service PJ'!C15</f>
        <v>INDELC</v>
      </c>
      <c r="N15" t="str">
        <f t="shared" si="36"/>
        <v>IOI_MDR</v>
      </c>
      <c r="O15" s="1">
        <f>'Service shares'!AK15*'Service PJ'!AV15</f>
        <v>126.66805951990685</v>
      </c>
      <c r="P15" s="1">
        <f>'Service shares'!AL15*'Service PJ'!AW15</f>
        <v>88.100413798240325</v>
      </c>
      <c r="Q15" s="1">
        <f>'Service shares'!AM15*'Service PJ'!AX15</f>
        <v>32.542082848431441</v>
      </c>
      <c r="R15" s="1">
        <f>'Service shares'!AN15*'Service PJ'!AY15</f>
        <v>18.821851799029254</v>
      </c>
      <c r="S15" s="1">
        <f>'Service shares'!AO15*'Service PJ'!AZ15</f>
        <v>101.44644158656644</v>
      </c>
      <c r="T15" s="1">
        <f>'Service shares'!AP15*'Service PJ'!BA15</f>
        <v>782.38132845441419</v>
      </c>
      <c r="U15" s="1">
        <f>'Service shares'!AQ15*'Service PJ'!BB15</f>
        <v>6.9077082237409417</v>
      </c>
      <c r="V15" s="14">
        <f>'Service shares'!AR15*'Service PJ'!BC15</f>
        <v>121.79521838907115</v>
      </c>
      <c r="W15" s="1">
        <f>'Service shares'!AS15*'Service PJ'!BD15</f>
        <v>43.183792794242514</v>
      </c>
      <c r="X15" s="1">
        <f>'Service shares'!AT15*'Service PJ'!BE15</f>
        <v>1065.8427983659301</v>
      </c>
      <c r="Y15" s="1">
        <f>'Service shares'!AU15*'Service PJ'!BF15</f>
        <v>18.066726186081848</v>
      </c>
      <c r="Z15" s="1">
        <f>'Service shares'!AV15*'Service PJ'!BG15</f>
        <v>44.654798539005085</v>
      </c>
      <c r="AA15" s="1">
        <f>'Service shares'!AW15*'Service PJ'!BH15</f>
        <v>17.205094462508107</v>
      </c>
      <c r="AB15" s="1">
        <f>'Service shares'!AX15*'Service PJ'!BI15</f>
        <v>61.813765745988455</v>
      </c>
      <c r="AC15" s="1">
        <f>'Service shares'!AY15*'Service PJ'!BJ15</f>
        <v>18.730743819998626</v>
      </c>
      <c r="AD15" s="1">
        <f>'Service shares'!AZ15*'Service PJ'!BK15</f>
        <v>22.663062011701236</v>
      </c>
      <c r="AE15" s="1">
        <f>'Service shares'!BA15*'Service PJ'!BL15</f>
        <v>113.42228614396907</v>
      </c>
      <c r="AF15" s="1">
        <f>'Service shares'!BB15*'Service PJ'!BM15</f>
        <v>26.100119687723261</v>
      </c>
      <c r="AG15" s="1">
        <f>'Service shares'!BC15*'Service PJ'!BN15</f>
        <v>52.060793709791717</v>
      </c>
      <c r="AH15" s="1">
        <f>'Service shares'!BD15*'Service PJ'!BO15</f>
        <v>596.58127256799617</v>
      </c>
      <c r="AI15" s="1">
        <f>'Service shares'!BE15*'Service PJ'!BP15</f>
        <v>140.56957432453513</v>
      </c>
      <c r="AJ15" s="1">
        <f>'Service shares'!BF15*'Service PJ'!BQ15</f>
        <v>244.21301657578266</v>
      </c>
      <c r="AK15" s="1">
        <f>'Service shares'!BG15*'Service PJ'!BR15</f>
        <v>359.31516063377967</v>
      </c>
      <c r="AL15" s="1">
        <f>'Service shares'!BH15*'Service PJ'!BS15</f>
        <v>2.5149179833806174</v>
      </c>
      <c r="AM15" s="1">
        <f>'Service shares'!BI15*'Service PJ'!BT15</f>
        <v>27.931247524420325</v>
      </c>
      <c r="AN15" s="1">
        <f>'Service shares'!BJ15*'Service PJ'!BU15</f>
        <v>62.95789108052567</v>
      </c>
      <c r="AO15" s="1">
        <f>'Service shares'!BK15*'Service PJ'!BV15</f>
        <v>63.901760653659764</v>
      </c>
      <c r="AP15" s="1">
        <f>'Service shares'!BL15*'Service PJ'!BW15</f>
        <v>53.712321437380474</v>
      </c>
      <c r="AQ15" s="1">
        <f>'Service shares'!BM15*'Service PJ'!BX15</f>
        <v>278.16357011064144</v>
      </c>
      <c r="AR15" s="1">
        <f>'Service shares'!BN15*'Service PJ'!BY15</f>
        <v>0</v>
      </c>
      <c r="AS15" s="2">
        <v>0</v>
      </c>
      <c r="AU15" t="str">
        <f t="shared" si="2"/>
        <v>IOI_MDR_ELC</v>
      </c>
      <c r="AV15" s="1">
        <f t="shared" si="37"/>
        <v>1.0320564787169744</v>
      </c>
      <c r="AW15" s="1">
        <f t="shared" si="3"/>
        <v>1.0320564787169744</v>
      </c>
      <c r="AX15" s="1">
        <f t="shared" si="3"/>
        <v>1.0320564787169744</v>
      </c>
      <c r="AY15" s="1">
        <f t="shared" si="3"/>
        <v>1.0320564787169744</v>
      </c>
      <c r="AZ15" s="1">
        <f t="shared" si="3"/>
        <v>1.0320564787169744</v>
      </c>
      <c r="BA15" s="1">
        <f t="shared" si="3"/>
        <v>1.0320564787169744</v>
      </c>
      <c r="BB15" s="1">
        <f t="shared" si="3"/>
        <v>1.0320564787169744</v>
      </c>
      <c r="BC15" s="1">
        <f t="shared" si="3"/>
        <v>1.0320564787169744</v>
      </c>
      <c r="BD15" s="1">
        <f t="shared" si="3"/>
        <v>1.0320564787169744</v>
      </c>
      <c r="BE15" s="1">
        <f t="shared" si="3"/>
        <v>1.0320564787169744</v>
      </c>
      <c r="BF15" s="1">
        <f t="shared" si="3"/>
        <v>1.0320564787169744</v>
      </c>
      <c r="BG15" s="1">
        <f t="shared" si="3"/>
        <v>1.0320564787169744</v>
      </c>
      <c r="BH15" s="1">
        <f t="shared" si="3"/>
        <v>1.0320564787169744</v>
      </c>
      <c r="BI15" s="1">
        <f t="shared" si="3"/>
        <v>1.0320564787169744</v>
      </c>
      <c r="BJ15" s="1">
        <f t="shared" si="3"/>
        <v>1.0320564787169744</v>
      </c>
      <c r="BK15" s="1">
        <f t="shared" si="3"/>
        <v>1.0320564787169744</v>
      </c>
      <c r="BL15" s="1">
        <f t="shared" si="3"/>
        <v>1.0320564787169744</v>
      </c>
      <c r="BM15" s="1">
        <f t="shared" si="4"/>
        <v>1.0320564787169744</v>
      </c>
      <c r="BN15" s="1">
        <f t="shared" si="4"/>
        <v>1.0320564787169744</v>
      </c>
      <c r="BO15" s="1">
        <f t="shared" si="4"/>
        <v>1.0320564787169744</v>
      </c>
      <c r="BP15" s="1">
        <f t="shared" si="4"/>
        <v>1.0320564787169744</v>
      </c>
      <c r="BQ15" s="1">
        <f t="shared" si="4"/>
        <v>1.0320564787169744</v>
      </c>
      <c r="BR15" s="1">
        <f t="shared" si="4"/>
        <v>1.0320564787169744</v>
      </c>
      <c r="BS15" s="1">
        <f t="shared" si="4"/>
        <v>1.0320564787169744</v>
      </c>
      <c r="BT15" s="1">
        <f t="shared" si="4"/>
        <v>1.0320564787169744</v>
      </c>
      <c r="BU15" s="1">
        <f t="shared" si="4"/>
        <v>1.0320564787169744</v>
      </c>
      <c r="BV15" s="1">
        <f t="shared" si="4"/>
        <v>1.0320564787169744</v>
      </c>
      <c r="BW15" s="1">
        <f t="shared" si="4"/>
        <v>1.0320564787169744</v>
      </c>
      <c r="BX15" s="1">
        <f t="shared" si="4"/>
        <v>1.0320564787169744</v>
      </c>
      <c r="BY15" s="1">
        <f t="shared" si="4"/>
        <v>1.0320564787169744</v>
      </c>
      <c r="CC15" t="str">
        <f t="shared" si="38"/>
        <v>PRE</v>
      </c>
      <c r="CD15" t="str">
        <f t="shared" si="39"/>
        <v>IOI_MDR_ELC</v>
      </c>
      <c r="CE15" t="str">
        <f>VLOOKUP(D15,'IND Balance'!$AM$5:$AN$21,2,FALSE)&amp;" - "&amp;VLOOKUP(E15,'MECS_Table 5.4'!$AF$18:$AG$30,2,FALSE)&amp;" - "&amp;VLOOKUP('Service PJ'!M15,'IND Balance'!$AM$22:$AN$32,2,FALSE)</f>
        <v>Other - Machine drive - Electricity</v>
      </c>
      <c r="CF15" t="s">
        <v>109</v>
      </c>
      <c r="CG15" t="s">
        <v>110</v>
      </c>
      <c r="CL15" t="str">
        <f t="shared" si="40"/>
        <v>IOI_MDR_ELC</v>
      </c>
      <c r="CM15" t="str">
        <f t="shared" si="41"/>
        <v>IOI_MDR</v>
      </c>
      <c r="CN15" s="1">
        <f t="shared" si="5"/>
        <v>0.81197707427160015</v>
      </c>
      <c r="CO15" s="1">
        <f t="shared" si="6"/>
        <v>0.77060927411873437</v>
      </c>
      <c r="CP15" s="1">
        <f t="shared" si="7"/>
        <v>0.73295645652471075</v>
      </c>
      <c r="CQ15" s="1">
        <f t="shared" si="8"/>
        <v>0.87703172660467688</v>
      </c>
      <c r="CR15" s="1">
        <f t="shared" si="9"/>
        <v>0.88817520256288718</v>
      </c>
      <c r="CS15" s="1">
        <f t="shared" si="10"/>
        <v>0.87464530554410969</v>
      </c>
      <c r="CT15" s="1">
        <f t="shared" si="11"/>
        <v>0.79828861124081207</v>
      </c>
      <c r="CU15" s="1">
        <f t="shared" si="12"/>
        <v>0.94751670807487176</v>
      </c>
      <c r="CV15" s="1">
        <f t="shared" si="13"/>
        <v>0.75156508039312642</v>
      </c>
      <c r="CW15" s="1">
        <f t="shared" si="14"/>
        <v>0.89006924397208664</v>
      </c>
      <c r="CX15" s="1">
        <f t="shared" si="15"/>
        <v>0.94442213374309369</v>
      </c>
      <c r="CY15" s="1">
        <f t="shared" si="16"/>
        <v>0.95640015813254653</v>
      </c>
      <c r="CZ15" s="1">
        <f t="shared" si="17"/>
        <v>0.92322555651761407</v>
      </c>
      <c r="DA15" s="1">
        <f t="shared" si="18"/>
        <v>0.96384612001535475</v>
      </c>
      <c r="DB15" s="1">
        <f t="shared" si="19"/>
        <v>0.94705374255465091</v>
      </c>
      <c r="DC15" s="1">
        <f t="shared" si="20"/>
        <v>0.93895388708405281</v>
      </c>
      <c r="DD15" s="1">
        <f t="shared" si="21"/>
        <v>0.93639159417755324</v>
      </c>
      <c r="DE15" s="1">
        <f t="shared" si="22"/>
        <v>0.93106055544917399</v>
      </c>
      <c r="DF15" s="1">
        <f t="shared" si="23"/>
        <v>0.94586944081030644</v>
      </c>
      <c r="DG15" s="1">
        <f t="shared" si="24"/>
        <v>0.881047400833604</v>
      </c>
      <c r="DH15" s="1">
        <f t="shared" si="25"/>
        <v>0.79486841237839134</v>
      </c>
      <c r="DI15" s="1">
        <f t="shared" si="26"/>
        <v>0.95591209329412974</v>
      </c>
      <c r="DJ15" s="1">
        <f t="shared" si="27"/>
        <v>0.696463722203019</v>
      </c>
      <c r="DK15" s="1">
        <f t="shared" si="28"/>
        <v>0.94829743719135451</v>
      </c>
      <c r="DL15" s="1">
        <f t="shared" si="29"/>
        <v>0.6525081390493872</v>
      </c>
      <c r="DM15" s="1">
        <f t="shared" si="30"/>
        <v>0.38940240291504169</v>
      </c>
      <c r="DN15" s="1">
        <f t="shared" si="31"/>
        <v>0.97150535854130826</v>
      </c>
      <c r="DO15" s="1">
        <f t="shared" si="32"/>
        <v>0.88087103581523729</v>
      </c>
      <c r="DP15" s="1">
        <f t="shared" si="33"/>
        <v>0.88347057599557721</v>
      </c>
      <c r="DQ15" s="1" t="str">
        <f t="shared" si="34"/>
        <v/>
      </c>
      <c r="DR15" s="1">
        <v>3</v>
      </c>
      <c r="DS15" s="1" t="str">
        <f t="shared" si="42"/>
        <v/>
      </c>
      <c r="DT15" t="str">
        <f t="shared" si="43"/>
        <v/>
      </c>
    </row>
    <row r="16" spans="1:126" x14ac:dyDescent="0.45">
      <c r="A16" t="str">
        <f t="shared" si="35"/>
        <v>ELC</v>
      </c>
      <c r="B16" t="str">
        <f>VLOOKUP(E16,'EPA_US9RT techs'!$R$26:$S$34,2,FALSE)</f>
        <v>PRH</v>
      </c>
      <c r="C16" t="str">
        <f>'Service shares'!A16</f>
        <v>ELC</v>
      </c>
      <c r="D16" t="str">
        <f>'Service shares'!B16</f>
        <v>IOI</v>
      </c>
      <c r="E16" t="str">
        <f>'Service shares'!C16</f>
        <v>OTP</v>
      </c>
      <c r="F16" s="1">
        <f>IFERROR(1/AVERAGEIFS('EPA_US9RT techs'!$I$2:$I$1718,'EPA_US9RT techs'!$J$2:$J$1718,'Service PJ'!$D16,'EPA_US9RT techs'!$K$2:$K$1718,'Service PJ'!$B16,'EPA_US9RT techs'!$L$2:$L$1718,'Service PJ'!$A16,'EPA_US9RT techs'!$C$2:$C$1718,"VDA_FLOP",'EPA_US9RT techs'!$F$2:$F$1718,'Service PJ'!F$1),1/AVERAGEIFS('EPA_US9RT techs'!$I$2:$I$1718,'EPA_US9RT techs'!$K$2:$K$1718,'Service PJ'!$B16,'EPA_US9RT techs'!$L$2:$L$1718,'Service PJ'!$A16,'EPA_US9RT techs'!$C$2:$C$1718,"VDA_FLOP",'EPA_US9RT techs'!$F$2:$F$1718,'Service PJ'!F$1))</f>
        <v>1</v>
      </c>
      <c r="G16" s="1">
        <f>IFERROR(IFERROR(1/AVERAGEIFS('EPA_US9RT techs'!$I$2:$I$1718,'EPA_US9RT techs'!$J$2:$J$1718,'Service PJ'!$D16,'EPA_US9RT techs'!$K$2:$K$1718,'Service PJ'!$B16,'EPA_US9RT techs'!$L$2:$L$1718,'Service PJ'!$A16,'EPA_US9RT techs'!$C$2:$C$1718,"VDA_FLOP",'EPA_US9RT techs'!$F$2:$F$1718,'Service PJ'!G$1),1/AVERAGEIFS('EPA_US9RT techs'!$I$2:$I$1718,'EPA_US9RT techs'!$K$2:$K$1718,'Service PJ'!$B16,'EPA_US9RT techs'!$L$2:$L$1718,'Service PJ'!$A16,'EPA_US9RT techs'!$C$2:$C$1718,"VDA_FLOP",'EPA_US9RT techs'!$F$2:$F$1718,'Service PJ'!G$1)),"")</f>
        <v>1.0320564787169744</v>
      </c>
      <c r="H16" s="1">
        <f>IFERROR(IFERROR(1/AVERAGEIFS('EPA_US9RT techs'!$I$2:$I$1718,'EPA_US9RT techs'!$J$2:$J$1718,'Service PJ'!$D16,'EPA_US9RT techs'!$K$2:$K$1718,'Service PJ'!$B16,'EPA_US9RT techs'!$L$2:$L$1718,'Service PJ'!$A16,'EPA_US9RT techs'!$C$2:$C$1718,"VDA_FLOP",'EPA_US9RT techs'!$F$2:$F$1718,'Service PJ'!H$1),1/AVERAGEIFS('EPA_US9RT techs'!$I$2:$I$1718,'EPA_US9RT techs'!$K$2:$K$1718,'Service PJ'!$B16,'EPA_US9RT techs'!$L$2:$L$1718,'Service PJ'!$A16,'EPA_US9RT techs'!$C$2:$C$1718,"VDA_FLOP",'EPA_US9RT techs'!$F$2:$F$1718,'Service PJ'!H$1)),"")</f>
        <v>1.1266905811053975</v>
      </c>
      <c r="I16" s="1">
        <f>IFERROR(IFERROR(1/AVERAGEIFS('EPA_US9RT techs'!$I$2:$I$1718,'EPA_US9RT techs'!$J$2:$J$1718,'Service PJ'!$D16,'EPA_US9RT techs'!$K$2:$K$1718,'Service PJ'!$B16,'EPA_US9RT techs'!$L$2:$L$1718,'Service PJ'!$A16,'EPA_US9RT techs'!$C$2:$C$1718,"VDA_FLOP",'EPA_US9RT techs'!$F$2:$F$1718,'Service PJ'!I$1),1/AVERAGEIFS('EPA_US9RT techs'!$I$2:$I$1718,'EPA_US9RT techs'!$K$2:$K$1718,'Service PJ'!$B16,'EPA_US9RT techs'!$L$2:$L$1718,'Service PJ'!$A16,'EPA_US9RT techs'!$C$2:$C$1718,"VDA_FLOP",'EPA_US9RT techs'!$F$2:$F$1718,'Service PJ'!I$1)),"")</f>
        <v>1.2134292666612403</v>
      </c>
      <c r="J16" s="1">
        <f>IFERROR(IFERROR(1/AVERAGEIFS('EPA_US9RT techs'!$I$2:$I$1718,'EPA_US9RT techs'!$J$2:$J$1718,'Service PJ'!$D16,'EPA_US9RT techs'!$K$2:$K$1718,'Service PJ'!$B16,'EPA_US9RT techs'!$L$2:$L$1718,'Service PJ'!$A16,'EPA_US9RT techs'!$C$2:$C$1718,"VDA_FLOP",'EPA_US9RT techs'!$F$2:$F$1718,'Service PJ'!J$1),1/AVERAGEIFS('EPA_US9RT techs'!$I$2:$I$1718,'EPA_US9RT techs'!$K$2:$K$1718,'Service PJ'!$B16,'EPA_US9RT techs'!$L$2:$L$1718,'Service PJ'!$A16,'EPA_US9RT techs'!$C$2:$C$1718,"VDA_FLOP",'EPA_US9RT techs'!$F$2:$F$1718,'Service PJ'!J$1)),"")</f>
        <v>1.3224876615700021</v>
      </c>
      <c r="L16" t="str">
        <f>IF(SUM(O16:AR16)=0,"\I: ","")&amp;'Service PJ'!D16&amp;"_"&amp;'Service PJ'!E16&amp;"_"&amp;'Service PJ'!C16</f>
        <v>IOI_OTP_ELC</v>
      </c>
      <c r="M16" t="str">
        <f>"IND"&amp;'Service PJ'!C16</f>
        <v>INDELC</v>
      </c>
      <c r="N16" t="str">
        <f t="shared" si="36"/>
        <v>IOI_OTP</v>
      </c>
      <c r="O16" s="1">
        <f>'Service shares'!AK16*'Service PJ'!AV16</f>
        <v>2.5333611903981366</v>
      </c>
      <c r="P16" s="1">
        <f>'Service shares'!AL16*'Service PJ'!AW16</f>
        <v>1.7620082759648066</v>
      </c>
      <c r="Q16" s="1">
        <f>'Service shares'!AM16*'Service PJ'!AX16</f>
        <v>0.65084165696862872</v>
      </c>
      <c r="R16" s="1">
        <f>'Service shares'!AN16*'Service PJ'!AY16</f>
        <v>0.37643703598058503</v>
      </c>
      <c r="S16" s="1">
        <f>'Service shares'!AO16*'Service PJ'!AZ16</f>
        <v>2.0289288317313288</v>
      </c>
      <c r="T16" s="1">
        <f>'Service shares'!AP16*'Service PJ'!BA16</f>
        <v>15.647626569088281</v>
      </c>
      <c r="U16" s="1">
        <f>'Service shares'!AQ16*'Service PJ'!BB16</f>
        <v>0.13815416447481885</v>
      </c>
      <c r="V16" s="14">
        <f>'Service shares'!AR16*'Service PJ'!BC16</f>
        <v>2.4359043677814229</v>
      </c>
      <c r="W16" s="1">
        <f>'Service shares'!AS16*'Service PJ'!BD16</f>
        <v>0.86367585588485019</v>
      </c>
      <c r="X16" s="1">
        <f>'Service shares'!AT16*'Service PJ'!BE16</f>
        <v>21.316855967318602</v>
      </c>
      <c r="Y16" s="1">
        <f>'Service shares'!AU16*'Service PJ'!BF16</f>
        <v>0.36133452372163694</v>
      </c>
      <c r="Z16" s="1">
        <f>'Service shares'!AV16*'Service PJ'!BG16</f>
        <v>0.89309597078010161</v>
      </c>
      <c r="AA16" s="1">
        <f>'Service shares'!AW16*'Service PJ'!BH16</f>
        <v>0.34410188925016216</v>
      </c>
      <c r="AB16" s="1">
        <f>'Service shares'!AX16*'Service PJ'!BI16</f>
        <v>1.2362753149197689</v>
      </c>
      <c r="AC16" s="1">
        <f>'Service shares'!AY16*'Service PJ'!BJ16</f>
        <v>0.37461487639997249</v>
      </c>
      <c r="AD16" s="1">
        <f>'Service shares'!AZ16*'Service PJ'!BK16</f>
        <v>0.45326124023402464</v>
      </c>
      <c r="AE16" s="1">
        <f>'Service shares'!BA16*'Service PJ'!BL16</f>
        <v>2.2684457228793815</v>
      </c>
      <c r="AF16" s="1">
        <f>'Service shares'!BB16*'Service PJ'!BM16</f>
        <v>0.52200239375446522</v>
      </c>
      <c r="AG16" s="1">
        <f>'Service shares'!BC16*'Service PJ'!BN16</f>
        <v>1.0412158741958344</v>
      </c>
      <c r="AH16" s="1">
        <f>'Service shares'!BD16*'Service PJ'!BO16</f>
        <v>11.931625451359924</v>
      </c>
      <c r="AI16" s="1">
        <f>'Service shares'!BE16*'Service PJ'!BP16</f>
        <v>2.8113914864907024</v>
      </c>
      <c r="AJ16" s="1">
        <f>'Service shares'!BF16*'Service PJ'!BQ16</f>
        <v>4.8842603315156525</v>
      </c>
      <c r="AK16" s="1">
        <f>'Service shares'!BG16*'Service PJ'!BR16</f>
        <v>7.1863032126755924</v>
      </c>
      <c r="AL16" s="1">
        <f>'Service shares'!BH16*'Service PJ'!BS16</f>
        <v>5.0298359667612341E-2</v>
      </c>
      <c r="AM16" s="1">
        <f>'Service shares'!BI16*'Service PJ'!BT16</f>
        <v>0.55862495048840644</v>
      </c>
      <c r="AN16" s="1">
        <f>'Service shares'!BJ16*'Service PJ'!BU16</f>
        <v>1.2591578216105133</v>
      </c>
      <c r="AO16" s="1">
        <f>'Service shares'!BK16*'Service PJ'!BV16</f>
        <v>1.2780352130731953</v>
      </c>
      <c r="AP16" s="1">
        <f>'Service shares'!BL16*'Service PJ'!BW16</f>
        <v>1.0742464287476094</v>
      </c>
      <c r="AQ16" s="1">
        <f>'Service shares'!BM16*'Service PJ'!BX16</f>
        <v>5.5632714022128278</v>
      </c>
      <c r="AR16" s="1">
        <f>'Service shares'!BN16*'Service PJ'!BY16</f>
        <v>0</v>
      </c>
      <c r="AS16" s="2">
        <v>0</v>
      </c>
      <c r="AU16" t="str">
        <f t="shared" si="2"/>
        <v>IOI_OTP_ELC</v>
      </c>
      <c r="AV16" s="1">
        <f t="shared" si="37"/>
        <v>1.0320564787169744</v>
      </c>
      <c r="AW16" s="1">
        <f t="shared" si="3"/>
        <v>1.0320564787169744</v>
      </c>
      <c r="AX16" s="1">
        <f t="shared" si="3"/>
        <v>1.0320564787169744</v>
      </c>
      <c r="AY16" s="1">
        <f t="shared" si="3"/>
        <v>1.0320564787169744</v>
      </c>
      <c r="AZ16" s="1">
        <f t="shared" si="3"/>
        <v>1.0320564787169744</v>
      </c>
      <c r="BA16" s="1">
        <f t="shared" si="3"/>
        <v>1.0320564787169744</v>
      </c>
      <c r="BB16" s="1">
        <f t="shared" si="3"/>
        <v>1.0320564787169744</v>
      </c>
      <c r="BC16" s="1">
        <f t="shared" si="3"/>
        <v>1.0320564787169744</v>
      </c>
      <c r="BD16" s="1">
        <f t="shared" si="3"/>
        <v>1.0320564787169744</v>
      </c>
      <c r="BE16" s="1">
        <f t="shared" si="3"/>
        <v>1.0320564787169744</v>
      </c>
      <c r="BF16" s="1">
        <f t="shared" si="3"/>
        <v>1.0320564787169744</v>
      </c>
      <c r="BG16" s="1">
        <f t="shared" si="3"/>
        <v>1.0320564787169744</v>
      </c>
      <c r="BH16" s="1">
        <f t="shared" si="3"/>
        <v>1.0320564787169744</v>
      </c>
      <c r="BI16" s="1">
        <f t="shared" si="3"/>
        <v>1.0320564787169744</v>
      </c>
      <c r="BJ16" s="1">
        <f t="shared" si="3"/>
        <v>1.0320564787169744</v>
      </c>
      <c r="BK16" s="1">
        <f t="shared" si="3"/>
        <v>1.0320564787169744</v>
      </c>
      <c r="BL16" s="1">
        <f t="shared" si="3"/>
        <v>1.0320564787169744</v>
      </c>
      <c r="BM16" s="1">
        <f t="shared" si="4"/>
        <v>1.0320564787169744</v>
      </c>
      <c r="BN16" s="1">
        <f t="shared" si="4"/>
        <v>1.0320564787169744</v>
      </c>
      <c r="BO16" s="1">
        <f t="shared" si="4"/>
        <v>1.0320564787169744</v>
      </c>
      <c r="BP16" s="1">
        <f t="shared" si="4"/>
        <v>1.0320564787169744</v>
      </c>
      <c r="BQ16" s="1">
        <f t="shared" si="4"/>
        <v>1.0320564787169744</v>
      </c>
      <c r="BR16" s="1">
        <f t="shared" si="4"/>
        <v>1.0320564787169744</v>
      </c>
      <c r="BS16" s="1">
        <f t="shared" si="4"/>
        <v>1.0320564787169744</v>
      </c>
      <c r="BT16" s="1">
        <f t="shared" si="4"/>
        <v>1.0320564787169744</v>
      </c>
      <c r="BU16" s="1">
        <f t="shared" si="4"/>
        <v>1.0320564787169744</v>
      </c>
      <c r="BV16" s="1">
        <f t="shared" si="4"/>
        <v>1.0320564787169744</v>
      </c>
      <c r="BW16" s="1">
        <f t="shared" si="4"/>
        <v>1.0320564787169744</v>
      </c>
      <c r="BX16" s="1">
        <f t="shared" si="4"/>
        <v>1.0320564787169744</v>
      </c>
      <c r="BY16" s="1">
        <f t="shared" si="4"/>
        <v>1.0320564787169744</v>
      </c>
      <c r="CC16" t="str">
        <f t="shared" si="38"/>
        <v>PRE</v>
      </c>
      <c r="CD16" t="str">
        <f t="shared" si="39"/>
        <v>IOI_OTP_ELC</v>
      </c>
      <c r="CE16" t="str">
        <f>VLOOKUP(D16,'IND Balance'!$AM$5:$AN$21,2,FALSE)&amp;" - "&amp;VLOOKUP(E16,'MECS_Table 5.4'!$AF$18:$AG$30,2,FALSE)&amp;" - "&amp;VLOOKUP('Service PJ'!M16,'IND Balance'!$AM$22:$AN$32,2,FALSE)</f>
        <v>Other - Other process - Electricity</v>
      </c>
      <c r="CF16" t="s">
        <v>109</v>
      </c>
      <c r="CG16" t="s">
        <v>110</v>
      </c>
      <c r="CL16" t="str">
        <f t="shared" si="40"/>
        <v>IOI_OTP_ELC</v>
      </c>
      <c r="CM16" t="str">
        <f t="shared" si="41"/>
        <v>IOI_OTP</v>
      </c>
      <c r="CN16" s="1">
        <f t="shared" si="5"/>
        <v>0.28484103815828493</v>
      </c>
      <c r="CO16" s="1">
        <f t="shared" si="6"/>
        <v>0.37035681540409915</v>
      </c>
      <c r="CP16" s="1">
        <f t="shared" si="7"/>
        <v>0.14256258196673127</v>
      </c>
      <c r="CQ16" s="1">
        <f t="shared" si="8"/>
        <v>0.20998790096385797</v>
      </c>
      <c r="CR16" s="1">
        <f t="shared" si="9"/>
        <v>0.39213531995952139</v>
      </c>
      <c r="CS16" s="1">
        <f t="shared" si="10"/>
        <v>0.30194572982889806</v>
      </c>
      <c r="CT16" s="1">
        <f t="shared" si="11"/>
        <v>0.35374910917435193</v>
      </c>
      <c r="CU16" s="1">
        <f t="shared" si="12"/>
        <v>0.57411627791072239</v>
      </c>
      <c r="CV16" s="1">
        <f t="shared" si="13"/>
        <v>0.17787974685735125</v>
      </c>
      <c r="CW16" s="1">
        <f t="shared" si="14"/>
        <v>0.57016224974510987</v>
      </c>
      <c r="CX16" s="1">
        <f t="shared" si="15"/>
        <v>0.8725352967284522</v>
      </c>
      <c r="CY16" s="1">
        <f t="shared" si="16"/>
        <v>0.51322433826870761</v>
      </c>
      <c r="CZ16" s="1">
        <f t="shared" si="17"/>
        <v>0.35911851605098333</v>
      </c>
      <c r="DA16" s="1">
        <f t="shared" si="18"/>
        <v>0.59702552365746731</v>
      </c>
      <c r="DB16" s="1">
        <f t="shared" si="19"/>
        <v>0.45276245906974694</v>
      </c>
      <c r="DC16" s="1">
        <f t="shared" si="20"/>
        <v>0.43592847426562159</v>
      </c>
      <c r="DD16" s="1">
        <f t="shared" si="21"/>
        <v>0.3744628372896453</v>
      </c>
      <c r="DE16" s="1">
        <f t="shared" si="22"/>
        <v>0.37953137922861396</v>
      </c>
      <c r="DF16" s="1">
        <f t="shared" si="23"/>
        <v>0.42939127059051807</v>
      </c>
      <c r="DG16" s="1">
        <f t="shared" si="24"/>
        <v>0.59636986966778727</v>
      </c>
      <c r="DH16" s="1">
        <f t="shared" si="25"/>
        <v>0.42484541076367238</v>
      </c>
      <c r="DI16" s="1">
        <f t="shared" si="26"/>
        <v>0.66053252291891307</v>
      </c>
      <c r="DJ16" s="1">
        <f t="shared" si="27"/>
        <v>8.5886770916643651E-2</v>
      </c>
      <c r="DK16" s="1">
        <f t="shared" si="28"/>
        <v>0.80491986178273967</v>
      </c>
      <c r="DL16" s="1">
        <f t="shared" si="29"/>
        <v>0.30978847957652922</v>
      </c>
      <c r="DM16" s="1">
        <f t="shared" si="30"/>
        <v>4.4479569829133613E-2</v>
      </c>
      <c r="DN16" s="1">
        <f t="shared" si="31"/>
        <v>0.89590984413752262</v>
      </c>
      <c r="DO16" s="1">
        <f t="shared" si="32"/>
        <v>0.50388197198615081</v>
      </c>
      <c r="DP16" s="1">
        <f t="shared" si="33"/>
        <v>0.21732583415988288</v>
      </c>
      <c r="DQ16" s="1" t="str">
        <f t="shared" si="34"/>
        <v/>
      </c>
      <c r="DR16" s="1">
        <v>3</v>
      </c>
      <c r="DS16" s="1" t="str">
        <f t="shared" si="42"/>
        <v/>
      </c>
      <c r="DT16" t="str">
        <f t="shared" si="43"/>
        <v/>
      </c>
    </row>
    <row r="17" spans="1:124" x14ac:dyDescent="0.45">
      <c r="A17" t="str">
        <f t="shared" si="35"/>
        <v>ELC</v>
      </c>
      <c r="B17" t="str">
        <f>VLOOKUP(E17,'EPA_US9RT techs'!$R$26:$S$34,2,FALSE)</f>
        <v>OTH</v>
      </c>
      <c r="C17" t="str">
        <f>'Service shares'!A17</f>
        <v>ELC</v>
      </c>
      <c r="D17" t="str">
        <f>'Service shares'!B17</f>
        <v>IOI</v>
      </c>
      <c r="E17" t="str">
        <f>'Service shares'!C17</f>
        <v>SPC</v>
      </c>
      <c r="F17" s="1">
        <f>IFERROR(1/AVERAGEIFS('EPA_US9RT techs'!$I$2:$I$1718,'EPA_US9RT techs'!$J$2:$J$1718,'Service PJ'!$D17,'EPA_US9RT techs'!$K$2:$K$1718,'Service PJ'!$B17,'EPA_US9RT techs'!$L$2:$L$1718,'Service PJ'!$A17,'EPA_US9RT techs'!$C$2:$C$1718,"VDA_FLOP",'EPA_US9RT techs'!$F$2:$F$1718,'Service PJ'!F$1),1/AVERAGEIFS('EPA_US9RT techs'!$I$2:$I$1718,'EPA_US9RT techs'!$K$2:$K$1718,'Service PJ'!$B17,'EPA_US9RT techs'!$L$2:$L$1718,'Service PJ'!$A17,'EPA_US9RT techs'!$C$2:$C$1718,"VDA_FLOP",'EPA_US9RT techs'!$F$2:$F$1718,'Service PJ'!F$1))</f>
        <v>1</v>
      </c>
      <c r="G17" s="1">
        <f>IFERROR(IFERROR(1/AVERAGEIFS('EPA_US9RT techs'!$I$2:$I$1718,'EPA_US9RT techs'!$J$2:$J$1718,'Service PJ'!$D17,'EPA_US9RT techs'!$K$2:$K$1718,'Service PJ'!$B17,'EPA_US9RT techs'!$L$2:$L$1718,'Service PJ'!$A17,'EPA_US9RT techs'!$C$2:$C$1718,"VDA_FLOP",'EPA_US9RT techs'!$F$2:$F$1718,'Service PJ'!G$1),1/AVERAGEIFS('EPA_US9RT techs'!$I$2:$I$1718,'EPA_US9RT techs'!$K$2:$K$1718,'Service PJ'!$B17,'EPA_US9RT techs'!$L$2:$L$1718,'Service PJ'!$A17,'EPA_US9RT techs'!$C$2:$C$1718,"VDA_FLOP",'EPA_US9RT techs'!$F$2:$F$1718,'Service PJ'!G$1)),"")</f>
        <v>1.0320564787169744</v>
      </c>
      <c r="H17" s="1">
        <f>IFERROR(IFERROR(1/AVERAGEIFS('EPA_US9RT techs'!$I$2:$I$1718,'EPA_US9RT techs'!$J$2:$J$1718,'Service PJ'!$D17,'EPA_US9RT techs'!$K$2:$K$1718,'Service PJ'!$B17,'EPA_US9RT techs'!$L$2:$L$1718,'Service PJ'!$A17,'EPA_US9RT techs'!$C$2:$C$1718,"VDA_FLOP",'EPA_US9RT techs'!$F$2:$F$1718,'Service PJ'!H$1),1/AVERAGEIFS('EPA_US9RT techs'!$I$2:$I$1718,'EPA_US9RT techs'!$K$2:$K$1718,'Service PJ'!$B17,'EPA_US9RT techs'!$L$2:$L$1718,'Service PJ'!$A17,'EPA_US9RT techs'!$C$2:$C$1718,"VDA_FLOP",'EPA_US9RT techs'!$F$2:$F$1718,'Service PJ'!H$1)),"")</f>
        <v>1.1266905811053975</v>
      </c>
      <c r="I17" s="1">
        <f>IFERROR(IFERROR(1/AVERAGEIFS('EPA_US9RT techs'!$I$2:$I$1718,'EPA_US9RT techs'!$J$2:$J$1718,'Service PJ'!$D17,'EPA_US9RT techs'!$K$2:$K$1718,'Service PJ'!$B17,'EPA_US9RT techs'!$L$2:$L$1718,'Service PJ'!$A17,'EPA_US9RT techs'!$C$2:$C$1718,"VDA_FLOP",'EPA_US9RT techs'!$F$2:$F$1718,'Service PJ'!I$1),1/AVERAGEIFS('EPA_US9RT techs'!$I$2:$I$1718,'EPA_US9RT techs'!$K$2:$K$1718,'Service PJ'!$B17,'EPA_US9RT techs'!$L$2:$L$1718,'Service PJ'!$A17,'EPA_US9RT techs'!$C$2:$C$1718,"VDA_FLOP",'EPA_US9RT techs'!$F$2:$F$1718,'Service PJ'!I$1)),"")</f>
        <v>1.2134292666612403</v>
      </c>
      <c r="J17" s="1">
        <f>IFERROR(IFERROR(1/AVERAGEIFS('EPA_US9RT techs'!$I$2:$I$1718,'EPA_US9RT techs'!$J$2:$J$1718,'Service PJ'!$D17,'EPA_US9RT techs'!$K$2:$K$1718,'Service PJ'!$B17,'EPA_US9RT techs'!$L$2:$L$1718,'Service PJ'!$A17,'EPA_US9RT techs'!$C$2:$C$1718,"VDA_FLOP",'EPA_US9RT techs'!$F$2:$F$1718,'Service PJ'!J$1),1/AVERAGEIFS('EPA_US9RT techs'!$I$2:$I$1718,'EPA_US9RT techs'!$K$2:$K$1718,'Service PJ'!$B17,'EPA_US9RT techs'!$L$2:$L$1718,'Service PJ'!$A17,'EPA_US9RT techs'!$C$2:$C$1718,"VDA_FLOP",'EPA_US9RT techs'!$F$2:$F$1718,'Service PJ'!J$1)),"")</f>
        <v>1.3224876615700021</v>
      </c>
      <c r="L17" t="str">
        <f>IF(SUM(O17:AR17)=0,"\I: ","")&amp;'Service PJ'!D17&amp;"_"&amp;'Service PJ'!E17&amp;"_"&amp;'Service PJ'!C17</f>
        <v>IOI_SPC_ELC</v>
      </c>
      <c r="M17" t="str">
        <f>"IND"&amp;'Service PJ'!C17</f>
        <v>INDELC</v>
      </c>
      <c r="N17" t="str">
        <f t="shared" si="36"/>
        <v>IOI_SPC</v>
      </c>
      <c r="O17" s="1">
        <f>'Service shares'!AK17*'Service PJ'!AV17</f>
        <v>29.555880554644926</v>
      </c>
      <c r="P17" s="1">
        <f>'Service shares'!AL17*'Service PJ'!AW17</f>
        <v>20.55676321958941</v>
      </c>
      <c r="Q17" s="1">
        <f>'Service shares'!AM17*'Service PJ'!AX17</f>
        <v>7.5931526646340011</v>
      </c>
      <c r="R17" s="1">
        <f>'Service shares'!AN17*'Service PJ'!AY17</f>
        <v>4.3917654197734919</v>
      </c>
      <c r="S17" s="1">
        <f>'Service shares'!AO17*'Service PJ'!AZ17</f>
        <v>23.670836370198831</v>
      </c>
      <c r="T17" s="1">
        <f>'Service shares'!AP17*'Service PJ'!BA17</f>
        <v>182.55564330602994</v>
      </c>
      <c r="U17" s="1">
        <f>'Service shares'!AQ17*'Service PJ'!BB17</f>
        <v>1.6117985855395529</v>
      </c>
      <c r="V17" s="14">
        <f>'Service shares'!AR17*'Service PJ'!BC17</f>
        <v>28.418884290783268</v>
      </c>
      <c r="W17" s="1">
        <f>'Service shares'!AS17*'Service PJ'!BD17</f>
        <v>10.076218318656585</v>
      </c>
      <c r="X17" s="1">
        <f>'Service shares'!AT17*'Service PJ'!BE17</f>
        <v>248.69665295205036</v>
      </c>
      <c r="Y17" s="1">
        <f>'Service shares'!AU17*'Service PJ'!BF17</f>
        <v>4.2155694434190973</v>
      </c>
      <c r="Z17" s="1">
        <f>'Service shares'!AV17*'Service PJ'!BG17</f>
        <v>10.41945299243452</v>
      </c>
      <c r="AA17" s="1">
        <f>'Service shares'!AW17*'Service PJ'!BH17</f>
        <v>4.0145220412518912</v>
      </c>
      <c r="AB17" s="1">
        <f>'Service shares'!AX17*'Service PJ'!BI17</f>
        <v>14.423212007397304</v>
      </c>
      <c r="AC17" s="1">
        <f>'Service shares'!AY17*'Service PJ'!BJ17</f>
        <v>4.3705068913330125</v>
      </c>
      <c r="AD17" s="1">
        <f>'Service shares'!AZ17*'Service PJ'!BK17</f>
        <v>5.2880478027302873</v>
      </c>
      <c r="AE17" s="1">
        <f>'Service shares'!BA17*'Service PJ'!BL17</f>
        <v>26.465200100259445</v>
      </c>
      <c r="AF17" s="1">
        <f>'Service shares'!BB17*'Service PJ'!BM17</f>
        <v>6.0900279271354272</v>
      </c>
      <c r="AG17" s="1">
        <f>'Service shares'!BC17*'Service PJ'!BN17</f>
        <v>12.147518532284733</v>
      </c>
      <c r="AH17" s="1">
        <f>'Service shares'!BD17*'Service PJ'!BO17</f>
        <v>139.20229693253245</v>
      </c>
      <c r="AI17" s="1">
        <f>'Service shares'!BE17*'Service PJ'!BP17</f>
        <v>32.799567342391519</v>
      </c>
      <c r="AJ17" s="1">
        <f>'Service shares'!BF17*'Service PJ'!BQ17</f>
        <v>56.983037201015946</v>
      </c>
      <c r="AK17" s="1">
        <f>'Service shares'!BG17*'Service PJ'!BR17</f>
        <v>83.840204147881906</v>
      </c>
      <c r="AL17" s="1">
        <f>'Service shares'!BH17*'Service PJ'!BS17</f>
        <v>0.58681419612214392</v>
      </c>
      <c r="AM17" s="1">
        <f>'Service shares'!BI17*'Service PJ'!BT17</f>
        <v>6.5172910890314073</v>
      </c>
      <c r="AN17" s="1">
        <f>'Service shares'!BJ17*'Service PJ'!BU17</f>
        <v>14.690174585455987</v>
      </c>
      <c r="AO17" s="1">
        <f>'Service shares'!BK17*'Service PJ'!BV17</f>
        <v>14.910410819187277</v>
      </c>
      <c r="AP17" s="1">
        <f>'Service shares'!BL17*'Service PJ'!BW17</f>
        <v>12.532875002055443</v>
      </c>
      <c r="AQ17" s="1">
        <f>'Service shares'!BM17*'Service PJ'!BX17</f>
        <v>64.90483302581633</v>
      </c>
      <c r="AR17" s="1">
        <f>'Service shares'!BN17*'Service PJ'!BY17</f>
        <v>0</v>
      </c>
      <c r="AS17" s="2">
        <v>0</v>
      </c>
      <c r="AU17" t="str">
        <f t="shared" si="2"/>
        <v>IOI_SPC_ELC</v>
      </c>
      <c r="AV17" s="1">
        <f t="shared" si="37"/>
        <v>1.0320564787169744</v>
      </c>
      <c r="AW17" s="1">
        <f t="shared" si="3"/>
        <v>1.0320564787169744</v>
      </c>
      <c r="AX17" s="1">
        <f t="shared" si="3"/>
        <v>1.0320564787169744</v>
      </c>
      <c r="AY17" s="1">
        <f t="shared" si="3"/>
        <v>1.0320564787169744</v>
      </c>
      <c r="AZ17" s="1">
        <f t="shared" si="3"/>
        <v>1.0320564787169744</v>
      </c>
      <c r="BA17" s="1">
        <f t="shared" si="3"/>
        <v>1.0320564787169744</v>
      </c>
      <c r="BB17" s="1">
        <f t="shared" si="3"/>
        <v>1.0320564787169744</v>
      </c>
      <c r="BC17" s="1">
        <f t="shared" si="3"/>
        <v>1.0320564787169744</v>
      </c>
      <c r="BD17" s="1">
        <f t="shared" si="3"/>
        <v>1.0320564787169744</v>
      </c>
      <c r="BE17" s="1">
        <f t="shared" si="3"/>
        <v>1.0320564787169744</v>
      </c>
      <c r="BF17" s="1">
        <f t="shared" si="3"/>
        <v>1.0320564787169744</v>
      </c>
      <c r="BG17" s="1">
        <f t="shared" si="3"/>
        <v>1.0320564787169744</v>
      </c>
      <c r="BH17" s="1">
        <f t="shared" si="3"/>
        <v>1.0320564787169744</v>
      </c>
      <c r="BI17" s="1">
        <f t="shared" si="3"/>
        <v>1.0320564787169744</v>
      </c>
      <c r="BJ17" s="1">
        <f t="shared" si="3"/>
        <v>1.0320564787169744</v>
      </c>
      <c r="BK17" s="1">
        <f t="shared" si="3"/>
        <v>1.0320564787169744</v>
      </c>
      <c r="BL17" s="1">
        <f t="shared" si="3"/>
        <v>1.0320564787169744</v>
      </c>
      <c r="BM17" s="1">
        <f t="shared" si="4"/>
        <v>1.0320564787169744</v>
      </c>
      <c r="BN17" s="1">
        <f t="shared" si="4"/>
        <v>1.0320564787169744</v>
      </c>
      <c r="BO17" s="1">
        <f t="shared" si="4"/>
        <v>1.0320564787169744</v>
      </c>
      <c r="BP17" s="1">
        <f t="shared" si="4"/>
        <v>1.0320564787169744</v>
      </c>
      <c r="BQ17" s="1">
        <f t="shared" si="4"/>
        <v>1.0320564787169744</v>
      </c>
      <c r="BR17" s="1">
        <f t="shared" si="4"/>
        <v>1.0320564787169744</v>
      </c>
      <c r="BS17" s="1">
        <f t="shared" si="4"/>
        <v>1.0320564787169744</v>
      </c>
      <c r="BT17" s="1">
        <f t="shared" si="4"/>
        <v>1.0320564787169744</v>
      </c>
      <c r="BU17" s="1">
        <f t="shared" si="4"/>
        <v>1.0320564787169744</v>
      </c>
      <c r="BV17" s="1">
        <f t="shared" si="4"/>
        <v>1.0320564787169744</v>
      </c>
      <c r="BW17" s="1">
        <f t="shared" si="4"/>
        <v>1.0320564787169744</v>
      </c>
      <c r="BX17" s="1">
        <f t="shared" si="4"/>
        <v>1.0320564787169744</v>
      </c>
      <c r="BY17" s="1">
        <f t="shared" si="4"/>
        <v>1.0320564787169744</v>
      </c>
      <c r="CC17" t="str">
        <f t="shared" si="38"/>
        <v>PRE</v>
      </c>
      <c r="CD17" t="str">
        <f t="shared" si="39"/>
        <v>IOI_SPC_ELC</v>
      </c>
      <c r="CE17" t="str">
        <f>VLOOKUP(D17,'IND Balance'!$AM$5:$AN$21,2,FALSE)&amp;" - "&amp;VLOOKUP(E17,'MECS_Table 5.4'!$AF$18:$AG$30,2,FALSE)&amp;" - "&amp;VLOOKUP('Service PJ'!M17,'IND Balance'!$AM$22:$AN$32,2,FALSE)</f>
        <v>Other - Space conditioning - Electricity</v>
      </c>
      <c r="CF17" t="s">
        <v>109</v>
      </c>
      <c r="CG17" t="s">
        <v>110</v>
      </c>
      <c r="CL17" t="str">
        <f t="shared" si="40"/>
        <v>IOI_SPC_ELC</v>
      </c>
      <c r="CM17" t="str">
        <f t="shared" si="41"/>
        <v>IOI_SPC</v>
      </c>
      <c r="CN17" s="1">
        <f t="shared" si="5"/>
        <v>0.39164290784068434</v>
      </c>
      <c r="CO17" s="1">
        <f t="shared" si="6"/>
        <v>0.48707519505944274</v>
      </c>
      <c r="CP17" s="1">
        <f t="shared" si="7"/>
        <v>0.21205982922804453</v>
      </c>
      <c r="CQ17" s="1">
        <f t="shared" si="8"/>
        <v>0.30069135955909904</v>
      </c>
      <c r="CR17" s="1">
        <f t="shared" si="9"/>
        <v>0.51006742317907694</v>
      </c>
      <c r="CS17" s="1">
        <f t="shared" si="10"/>
        <v>0.41141917403084077</v>
      </c>
      <c r="CT17" s="1">
        <f t="shared" si="11"/>
        <v>0.46919671315817058</v>
      </c>
      <c r="CU17" s="1">
        <f t="shared" si="12"/>
        <v>0.68414970076406545</v>
      </c>
      <c r="CV17" s="1">
        <f t="shared" si="13"/>
        <v>0.25932513938589175</v>
      </c>
      <c r="CW17" s="1">
        <f t="shared" si="14"/>
        <v>0.68067817722878887</v>
      </c>
      <c r="CX17" s="1">
        <f t="shared" si="15"/>
        <v>0.91405770749150306</v>
      </c>
      <c r="CY17" s="1">
        <f t="shared" si="16"/>
        <v>0.62924502363581192</v>
      </c>
      <c r="CZ17" s="1">
        <f t="shared" si="17"/>
        <v>0.47501020096896884</v>
      </c>
      <c r="DA17" s="1">
        <f t="shared" si="18"/>
        <v>0.70401696203196495</v>
      </c>
      <c r="DB17" s="1">
        <f t="shared" si="19"/>
        <v>0.57149865283550838</v>
      </c>
      <c r="DC17" s="1">
        <f t="shared" si="20"/>
        <v>0.55480905985311169</v>
      </c>
      <c r="DD17" s="1">
        <f t="shared" si="21"/>
        <v>0.49144892846381766</v>
      </c>
      <c r="DE17" s="1">
        <f t="shared" si="22"/>
        <v>0.49682286215985921</v>
      </c>
      <c r="DF17" s="1">
        <f t="shared" si="23"/>
        <v>0.54825313536358078</v>
      </c>
      <c r="DG17" s="1">
        <f t="shared" si="24"/>
        <v>0.70345414045804899</v>
      </c>
      <c r="DH17" s="1">
        <f t="shared" si="25"/>
        <v>0.54366925261333754</v>
      </c>
      <c r="DI17" s="1">
        <f t="shared" si="26"/>
        <v>0.75698194528220353</v>
      </c>
      <c r="DJ17" s="1">
        <f t="shared" si="27"/>
        <v>0.13206088746414907</v>
      </c>
      <c r="DK17" s="1">
        <f t="shared" si="28"/>
        <v>0.86697349202967811</v>
      </c>
      <c r="DL17" s="1">
        <f t="shared" si="29"/>
        <v>0.42036816891684214</v>
      </c>
      <c r="DM17" s="1">
        <f t="shared" si="30"/>
        <v>7.0118983392090009E-2</v>
      </c>
      <c r="DN17" s="1">
        <f t="shared" si="31"/>
        <v>0.92974026390636677</v>
      </c>
      <c r="DO17" s="1">
        <f t="shared" si="32"/>
        <v>0.6205394830864166</v>
      </c>
      <c r="DP17" s="1">
        <f t="shared" si="33"/>
        <v>0.30993944059118428</v>
      </c>
      <c r="DQ17" s="1" t="str">
        <f t="shared" si="34"/>
        <v/>
      </c>
      <c r="DR17" s="1">
        <v>3</v>
      </c>
      <c r="DS17" s="1" t="str">
        <f t="shared" si="42"/>
        <v/>
      </c>
      <c r="DT17" t="str">
        <f t="shared" si="43"/>
        <v/>
      </c>
    </row>
    <row r="18" spans="1:124" x14ac:dyDescent="0.45">
      <c r="A18" t="str">
        <f t="shared" si="35"/>
        <v>ELC</v>
      </c>
      <c r="B18" t="str">
        <f>VLOOKUP(E18,'EPA_US9RT techs'!$R$26:$S$34,2,FALSE)</f>
        <v>OTH</v>
      </c>
      <c r="C18" t="str">
        <f>'Service shares'!A18</f>
        <v>ELC</v>
      </c>
      <c r="D18" t="str">
        <f>'Service shares'!B18</f>
        <v>IOI</v>
      </c>
      <c r="E18" t="str">
        <f>'Service shares'!C18</f>
        <v>LIG</v>
      </c>
      <c r="F18" s="1">
        <f>IFERROR(1/AVERAGEIFS('EPA_US9RT techs'!$I$2:$I$1718,'EPA_US9RT techs'!$J$2:$J$1718,'Service PJ'!$D18,'EPA_US9RT techs'!$K$2:$K$1718,'Service PJ'!$B18,'EPA_US9RT techs'!$L$2:$L$1718,'Service PJ'!$A18,'EPA_US9RT techs'!$C$2:$C$1718,"VDA_FLOP",'EPA_US9RT techs'!$F$2:$F$1718,'Service PJ'!F$1),1/AVERAGEIFS('EPA_US9RT techs'!$I$2:$I$1718,'EPA_US9RT techs'!$K$2:$K$1718,'Service PJ'!$B18,'EPA_US9RT techs'!$L$2:$L$1718,'Service PJ'!$A18,'EPA_US9RT techs'!$C$2:$C$1718,"VDA_FLOP",'EPA_US9RT techs'!$F$2:$F$1718,'Service PJ'!F$1))</f>
        <v>1</v>
      </c>
      <c r="G18" s="1">
        <f>IFERROR(IFERROR(1/AVERAGEIFS('EPA_US9RT techs'!$I$2:$I$1718,'EPA_US9RT techs'!$J$2:$J$1718,'Service PJ'!$D18,'EPA_US9RT techs'!$K$2:$K$1718,'Service PJ'!$B18,'EPA_US9RT techs'!$L$2:$L$1718,'Service PJ'!$A18,'EPA_US9RT techs'!$C$2:$C$1718,"VDA_FLOP",'EPA_US9RT techs'!$F$2:$F$1718,'Service PJ'!G$1),1/AVERAGEIFS('EPA_US9RT techs'!$I$2:$I$1718,'EPA_US9RT techs'!$K$2:$K$1718,'Service PJ'!$B18,'EPA_US9RT techs'!$L$2:$L$1718,'Service PJ'!$A18,'EPA_US9RT techs'!$C$2:$C$1718,"VDA_FLOP",'EPA_US9RT techs'!$F$2:$F$1718,'Service PJ'!G$1)),"")</f>
        <v>1.0320564787169744</v>
      </c>
      <c r="H18" s="1">
        <f>IFERROR(IFERROR(1/AVERAGEIFS('EPA_US9RT techs'!$I$2:$I$1718,'EPA_US9RT techs'!$J$2:$J$1718,'Service PJ'!$D18,'EPA_US9RT techs'!$K$2:$K$1718,'Service PJ'!$B18,'EPA_US9RT techs'!$L$2:$L$1718,'Service PJ'!$A18,'EPA_US9RT techs'!$C$2:$C$1718,"VDA_FLOP",'EPA_US9RT techs'!$F$2:$F$1718,'Service PJ'!H$1),1/AVERAGEIFS('EPA_US9RT techs'!$I$2:$I$1718,'EPA_US9RT techs'!$K$2:$K$1718,'Service PJ'!$B18,'EPA_US9RT techs'!$L$2:$L$1718,'Service PJ'!$A18,'EPA_US9RT techs'!$C$2:$C$1718,"VDA_FLOP",'EPA_US9RT techs'!$F$2:$F$1718,'Service PJ'!H$1)),"")</f>
        <v>1.1266905811053975</v>
      </c>
      <c r="I18" s="1">
        <f>IFERROR(IFERROR(1/AVERAGEIFS('EPA_US9RT techs'!$I$2:$I$1718,'EPA_US9RT techs'!$J$2:$J$1718,'Service PJ'!$D18,'EPA_US9RT techs'!$K$2:$K$1718,'Service PJ'!$B18,'EPA_US9RT techs'!$L$2:$L$1718,'Service PJ'!$A18,'EPA_US9RT techs'!$C$2:$C$1718,"VDA_FLOP",'EPA_US9RT techs'!$F$2:$F$1718,'Service PJ'!I$1),1/AVERAGEIFS('EPA_US9RT techs'!$I$2:$I$1718,'EPA_US9RT techs'!$K$2:$K$1718,'Service PJ'!$B18,'EPA_US9RT techs'!$L$2:$L$1718,'Service PJ'!$A18,'EPA_US9RT techs'!$C$2:$C$1718,"VDA_FLOP",'EPA_US9RT techs'!$F$2:$F$1718,'Service PJ'!I$1)),"")</f>
        <v>1.2134292666612403</v>
      </c>
      <c r="J18" s="1">
        <f>IFERROR(IFERROR(1/AVERAGEIFS('EPA_US9RT techs'!$I$2:$I$1718,'EPA_US9RT techs'!$J$2:$J$1718,'Service PJ'!$D18,'EPA_US9RT techs'!$K$2:$K$1718,'Service PJ'!$B18,'EPA_US9RT techs'!$L$2:$L$1718,'Service PJ'!$A18,'EPA_US9RT techs'!$C$2:$C$1718,"VDA_FLOP",'EPA_US9RT techs'!$F$2:$F$1718,'Service PJ'!J$1),1/AVERAGEIFS('EPA_US9RT techs'!$I$2:$I$1718,'EPA_US9RT techs'!$K$2:$K$1718,'Service PJ'!$B18,'EPA_US9RT techs'!$L$2:$L$1718,'Service PJ'!$A18,'EPA_US9RT techs'!$C$2:$C$1718,"VDA_FLOP",'EPA_US9RT techs'!$F$2:$F$1718,'Service PJ'!J$1)),"")</f>
        <v>1.3224876615700021</v>
      </c>
      <c r="L18" t="str">
        <f>IF(SUM(O18:AR18)=0,"\I: ","")&amp;'Service PJ'!D18&amp;"_"&amp;'Service PJ'!E18&amp;"_"&amp;'Service PJ'!C18</f>
        <v>IOI_LIG_ELC</v>
      </c>
      <c r="M18" t="str">
        <f>"IND"&amp;'Service PJ'!C18</f>
        <v>INDELC</v>
      </c>
      <c r="N18" t="str">
        <f t="shared" si="36"/>
        <v>IOI_LIG</v>
      </c>
      <c r="O18" s="1">
        <f>'Service shares'!AK18*'Service PJ'!AV18</f>
        <v>17.733528332786957</v>
      </c>
      <c r="P18" s="1">
        <f>'Service shares'!AL18*'Service PJ'!AW18</f>
        <v>12.334057931753645</v>
      </c>
      <c r="Q18" s="1">
        <f>'Service shares'!AM18*'Service PJ'!AX18</f>
        <v>4.5558915987804012</v>
      </c>
      <c r="R18" s="1">
        <f>'Service shares'!AN18*'Service PJ'!AY18</f>
        <v>2.6350592518640954</v>
      </c>
      <c r="S18" s="1">
        <f>'Service shares'!AO18*'Service PJ'!AZ18</f>
        <v>14.202501822119299</v>
      </c>
      <c r="T18" s="1">
        <f>'Service shares'!AP18*'Service PJ'!BA18</f>
        <v>109.53338598361796</v>
      </c>
      <c r="U18" s="1">
        <f>'Service shares'!AQ18*'Service PJ'!BB18</f>
        <v>0.9670791513237319</v>
      </c>
      <c r="V18" s="14">
        <f>'Service shares'!AR18*'Service PJ'!BC18</f>
        <v>17.051330574469961</v>
      </c>
      <c r="W18" s="1">
        <f>'Service shares'!AS18*'Service PJ'!BD18</f>
        <v>6.0457309911939507</v>
      </c>
      <c r="X18" s="1">
        <f>'Service shares'!AT18*'Service PJ'!BE18</f>
        <v>149.2179917712302</v>
      </c>
      <c r="Y18" s="1">
        <f>'Service shares'!AU18*'Service PJ'!BF18</f>
        <v>2.5293416660514585</v>
      </c>
      <c r="Z18" s="1">
        <f>'Service shares'!AV18*'Service PJ'!BG18</f>
        <v>6.2516717954607115</v>
      </c>
      <c r="AA18" s="1">
        <f>'Service shares'!AW18*'Service PJ'!BH18</f>
        <v>2.4087132247511347</v>
      </c>
      <c r="AB18" s="1">
        <f>'Service shares'!AX18*'Service PJ'!BI18</f>
        <v>8.6539272044383821</v>
      </c>
      <c r="AC18" s="1">
        <f>'Service shares'!AY18*'Service PJ'!BJ18</f>
        <v>2.6223041347998075</v>
      </c>
      <c r="AD18" s="1">
        <f>'Service shares'!AZ18*'Service PJ'!BK18</f>
        <v>3.1728286816381726</v>
      </c>
      <c r="AE18" s="1">
        <f>'Service shares'!BA18*'Service PJ'!BL18</f>
        <v>15.879120060155669</v>
      </c>
      <c r="AF18" s="1">
        <f>'Service shares'!BB18*'Service PJ'!BM18</f>
        <v>3.6540167562812562</v>
      </c>
      <c r="AG18" s="1">
        <f>'Service shares'!BC18*'Service PJ'!BN18</f>
        <v>7.2885111193708401</v>
      </c>
      <c r="AH18" s="1">
        <f>'Service shares'!BD18*'Service PJ'!BO18</f>
        <v>83.521378159519472</v>
      </c>
      <c r="AI18" s="1">
        <f>'Service shares'!BE18*'Service PJ'!BP18</f>
        <v>19.679740405434917</v>
      </c>
      <c r="AJ18" s="1">
        <f>'Service shares'!BF18*'Service PJ'!BQ18</f>
        <v>34.189822320609565</v>
      </c>
      <c r="AK18" s="1">
        <f>'Service shares'!BG18*'Service PJ'!BR18</f>
        <v>50.304122488729142</v>
      </c>
      <c r="AL18" s="1">
        <f>'Service shares'!BH18*'Service PJ'!BS18</f>
        <v>0.35208851767328642</v>
      </c>
      <c r="AM18" s="1">
        <f>'Service shares'!BI18*'Service PJ'!BT18</f>
        <v>3.9103746534188448</v>
      </c>
      <c r="AN18" s="1">
        <f>'Service shares'!BJ18*'Service PJ'!BU18</f>
        <v>8.8141047512735931</v>
      </c>
      <c r="AO18" s="1">
        <f>'Service shares'!BK18*'Service PJ'!BV18</f>
        <v>8.9462464915123654</v>
      </c>
      <c r="AP18" s="1">
        <f>'Service shares'!BL18*'Service PJ'!BW18</f>
        <v>7.5197250012332661</v>
      </c>
      <c r="AQ18" s="1">
        <f>'Service shares'!BM18*'Service PJ'!BX18</f>
        <v>38.942899815489795</v>
      </c>
      <c r="AR18" s="1">
        <f>'Service shares'!BN18*'Service PJ'!BY18</f>
        <v>0</v>
      </c>
      <c r="AS18" s="2">
        <v>0</v>
      </c>
      <c r="AU18" t="str">
        <f t="shared" si="2"/>
        <v>IOI_LIG_ELC</v>
      </c>
      <c r="AV18" s="1">
        <f t="shared" si="37"/>
        <v>1.0320564787169744</v>
      </c>
      <c r="AW18" s="1">
        <f t="shared" si="3"/>
        <v>1.0320564787169744</v>
      </c>
      <c r="AX18" s="1">
        <f t="shared" si="3"/>
        <v>1.0320564787169744</v>
      </c>
      <c r="AY18" s="1">
        <f t="shared" si="3"/>
        <v>1.0320564787169744</v>
      </c>
      <c r="AZ18" s="1">
        <f t="shared" si="3"/>
        <v>1.0320564787169744</v>
      </c>
      <c r="BA18" s="1">
        <f t="shared" si="3"/>
        <v>1.0320564787169744</v>
      </c>
      <c r="BB18" s="1">
        <f t="shared" si="3"/>
        <v>1.0320564787169744</v>
      </c>
      <c r="BC18" s="1">
        <f t="shared" si="3"/>
        <v>1.0320564787169744</v>
      </c>
      <c r="BD18" s="1">
        <f t="shared" si="3"/>
        <v>1.0320564787169744</v>
      </c>
      <c r="BE18" s="1">
        <f t="shared" si="3"/>
        <v>1.0320564787169744</v>
      </c>
      <c r="BF18" s="1">
        <f t="shared" si="3"/>
        <v>1.0320564787169744</v>
      </c>
      <c r="BG18" s="1">
        <f t="shared" si="3"/>
        <v>1.0320564787169744</v>
      </c>
      <c r="BH18" s="1">
        <f t="shared" si="3"/>
        <v>1.0320564787169744</v>
      </c>
      <c r="BI18" s="1">
        <f t="shared" si="3"/>
        <v>1.0320564787169744</v>
      </c>
      <c r="BJ18" s="1">
        <f t="shared" si="3"/>
        <v>1.0320564787169744</v>
      </c>
      <c r="BK18" s="1">
        <f t="shared" si="3"/>
        <v>1.0320564787169744</v>
      </c>
      <c r="BL18" s="1">
        <f t="shared" ref="BL18:BY81" si="44">IF($G18="",$F18,$G18)</f>
        <v>1.0320564787169744</v>
      </c>
      <c r="BM18" s="1">
        <f t="shared" si="44"/>
        <v>1.0320564787169744</v>
      </c>
      <c r="BN18" s="1">
        <f t="shared" si="44"/>
        <v>1.0320564787169744</v>
      </c>
      <c r="BO18" s="1">
        <f t="shared" si="44"/>
        <v>1.0320564787169744</v>
      </c>
      <c r="BP18" s="1">
        <f t="shared" si="44"/>
        <v>1.0320564787169744</v>
      </c>
      <c r="BQ18" s="1">
        <f t="shared" si="44"/>
        <v>1.0320564787169744</v>
      </c>
      <c r="BR18" s="1">
        <f t="shared" si="44"/>
        <v>1.0320564787169744</v>
      </c>
      <c r="BS18" s="1">
        <f t="shared" si="44"/>
        <v>1.0320564787169744</v>
      </c>
      <c r="BT18" s="1">
        <f t="shared" si="44"/>
        <v>1.0320564787169744</v>
      </c>
      <c r="BU18" s="1">
        <f t="shared" si="44"/>
        <v>1.0320564787169744</v>
      </c>
      <c r="BV18" s="1">
        <f t="shared" si="44"/>
        <v>1.0320564787169744</v>
      </c>
      <c r="BW18" s="1">
        <f t="shared" si="44"/>
        <v>1.0320564787169744</v>
      </c>
      <c r="BX18" s="1">
        <f t="shared" si="44"/>
        <v>1.0320564787169744</v>
      </c>
      <c r="BY18" s="1">
        <f t="shared" si="44"/>
        <v>1.0320564787169744</v>
      </c>
      <c r="CC18" t="str">
        <f t="shared" si="38"/>
        <v>PRE</v>
      </c>
      <c r="CD18" t="str">
        <f t="shared" si="39"/>
        <v>IOI_LIG_ELC</v>
      </c>
      <c r="CE18" t="str">
        <f>VLOOKUP(D18,'IND Balance'!$AM$5:$AN$21,2,FALSE)&amp;" - "&amp;VLOOKUP(E18,'MECS_Table 5.4'!$AF$18:$AG$30,2,FALSE)&amp;" - "&amp;VLOOKUP('Service PJ'!M18,'IND Balance'!$AM$22:$AN$32,2,FALSE)</f>
        <v>Other - Lighting - Electricity</v>
      </c>
      <c r="CF18" t="s">
        <v>109</v>
      </c>
      <c r="CG18" t="s">
        <v>110</v>
      </c>
      <c r="CL18" t="str">
        <f t="shared" si="40"/>
        <v>IOI_LIG_ELC</v>
      </c>
      <c r="CM18" t="str">
        <f t="shared" si="41"/>
        <v>\I:IOI_LIG</v>
      </c>
      <c r="CN18" s="1" t="str">
        <f t="shared" si="5"/>
        <v/>
      </c>
      <c r="CO18" s="1" t="str">
        <f t="shared" si="6"/>
        <v/>
      </c>
      <c r="CP18" s="1" t="str">
        <f t="shared" si="7"/>
        <v/>
      </c>
      <c r="CQ18" s="1" t="str">
        <f t="shared" si="8"/>
        <v/>
      </c>
      <c r="CR18" s="1" t="str">
        <f t="shared" si="9"/>
        <v/>
      </c>
      <c r="CS18" s="1" t="str">
        <f t="shared" si="10"/>
        <v/>
      </c>
      <c r="CT18" s="1" t="str">
        <f t="shared" si="11"/>
        <v/>
      </c>
      <c r="CU18" s="1" t="str">
        <f t="shared" si="12"/>
        <v/>
      </c>
      <c r="CV18" s="1" t="str">
        <f t="shared" si="13"/>
        <v/>
      </c>
      <c r="CW18" s="1" t="str">
        <f t="shared" si="14"/>
        <v/>
      </c>
      <c r="CX18" s="1" t="str">
        <f t="shared" si="15"/>
        <v/>
      </c>
      <c r="CY18" s="1" t="str">
        <f t="shared" si="16"/>
        <v/>
      </c>
      <c r="CZ18" s="1" t="str">
        <f t="shared" si="17"/>
        <v/>
      </c>
      <c r="DA18" s="1" t="str">
        <f t="shared" si="18"/>
        <v/>
      </c>
      <c r="DB18" s="1" t="str">
        <f t="shared" si="19"/>
        <v/>
      </c>
      <c r="DC18" s="1" t="str">
        <f t="shared" si="20"/>
        <v/>
      </c>
      <c r="DD18" s="1" t="str">
        <f t="shared" si="21"/>
        <v/>
      </c>
      <c r="DE18" s="1" t="str">
        <f t="shared" si="22"/>
        <v/>
      </c>
      <c r="DF18" s="1" t="str">
        <f t="shared" si="23"/>
        <v/>
      </c>
      <c r="DG18" s="1" t="str">
        <f t="shared" si="24"/>
        <v/>
      </c>
      <c r="DH18" s="1" t="str">
        <f t="shared" si="25"/>
        <v/>
      </c>
      <c r="DI18" s="1" t="str">
        <f t="shared" si="26"/>
        <v/>
      </c>
      <c r="DJ18" s="1" t="str">
        <f t="shared" si="27"/>
        <v/>
      </c>
      <c r="DK18" s="1" t="str">
        <f t="shared" si="28"/>
        <v/>
      </c>
      <c r="DL18" s="1" t="str">
        <f t="shared" si="29"/>
        <v/>
      </c>
      <c r="DM18" s="1" t="str">
        <f t="shared" si="30"/>
        <v/>
      </c>
      <c r="DN18" s="1" t="str">
        <f t="shared" si="31"/>
        <v/>
      </c>
      <c r="DO18" s="1" t="str">
        <f t="shared" si="32"/>
        <v/>
      </c>
      <c r="DP18" s="1" t="str">
        <f t="shared" si="33"/>
        <v/>
      </c>
      <c r="DQ18" s="1" t="str">
        <f t="shared" si="34"/>
        <v/>
      </c>
      <c r="DR18" s="1">
        <v>3</v>
      </c>
      <c r="DS18" s="1" t="str">
        <f t="shared" si="42"/>
        <v/>
      </c>
      <c r="DT18" t="str">
        <f t="shared" si="43"/>
        <v/>
      </c>
    </row>
    <row r="19" spans="1:124" x14ac:dyDescent="0.45">
      <c r="A19" t="str">
        <f t="shared" si="35"/>
        <v>ELC</v>
      </c>
      <c r="B19" t="str">
        <f>VLOOKUP(E19,'EPA_US9RT techs'!$R$26:$S$34,2,FALSE)</f>
        <v>OTH</v>
      </c>
      <c r="C19" t="str">
        <f>'Service shares'!A19</f>
        <v>ELC</v>
      </c>
      <c r="D19" t="str">
        <f>'Service shares'!B19</f>
        <v>IOI</v>
      </c>
      <c r="E19" t="str">
        <f>'Service shares'!C19</f>
        <v>OTH</v>
      </c>
      <c r="F19" s="1">
        <f>IFERROR(1/AVERAGEIFS('EPA_US9RT techs'!$I$2:$I$1718,'EPA_US9RT techs'!$J$2:$J$1718,'Service PJ'!$D19,'EPA_US9RT techs'!$K$2:$K$1718,'Service PJ'!$B19,'EPA_US9RT techs'!$L$2:$L$1718,'Service PJ'!$A19,'EPA_US9RT techs'!$C$2:$C$1718,"VDA_FLOP",'EPA_US9RT techs'!$F$2:$F$1718,'Service PJ'!F$1),1/AVERAGEIFS('EPA_US9RT techs'!$I$2:$I$1718,'EPA_US9RT techs'!$K$2:$K$1718,'Service PJ'!$B19,'EPA_US9RT techs'!$L$2:$L$1718,'Service PJ'!$A19,'EPA_US9RT techs'!$C$2:$C$1718,"VDA_FLOP",'EPA_US9RT techs'!$F$2:$F$1718,'Service PJ'!F$1))</f>
        <v>1</v>
      </c>
      <c r="G19" s="1">
        <f>IFERROR(IFERROR(1/AVERAGEIFS('EPA_US9RT techs'!$I$2:$I$1718,'EPA_US9RT techs'!$J$2:$J$1718,'Service PJ'!$D19,'EPA_US9RT techs'!$K$2:$K$1718,'Service PJ'!$B19,'EPA_US9RT techs'!$L$2:$L$1718,'Service PJ'!$A19,'EPA_US9RT techs'!$C$2:$C$1718,"VDA_FLOP",'EPA_US9RT techs'!$F$2:$F$1718,'Service PJ'!G$1),1/AVERAGEIFS('EPA_US9RT techs'!$I$2:$I$1718,'EPA_US9RT techs'!$K$2:$K$1718,'Service PJ'!$B19,'EPA_US9RT techs'!$L$2:$L$1718,'Service PJ'!$A19,'EPA_US9RT techs'!$C$2:$C$1718,"VDA_FLOP",'EPA_US9RT techs'!$F$2:$F$1718,'Service PJ'!G$1)),"")</f>
        <v>1.0320564787169744</v>
      </c>
      <c r="H19" s="1">
        <f>IFERROR(IFERROR(1/AVERAGEIFS('EPA_US9RT techs'!$I$2:$I$1718,'EPA_US9RT techs'!$J$2:$J$1718,'Service PJ'!$D19,'EPA_US9RT techs'!$K$2:$K$1718,'Service PJ'!$B19,'EPA_US9RT techs'!$L$2:$L$1718,'Service PJ'!$A19,'EPA_US9RT techs'!$C$2:$C$1718,"VDA_FLOP",'EPA_US9RT techs'!$F$2:$F$1718,'Service PJ'!H$1),1/AVERAGEIFS('EPA_US9RT techs'!$I$2:$I$1718,'EPA_US9RT techs'!$K$2:$K$1718,'Service PJ'!$B19,'EPA_US9RT techs'!$L$2:$L$1718,'Service PJ'!$A19,'EPA_US9RT techs'!$C$2:$C$1718,"VDA_FLOP",'EPA_US9RT techs'!$F$2:$F$1718,'Service PJ'!H$1)),"")</f>
        <v>1.1266905811053975</v>
      </c>
      <c r="I19" s="1">
        <f>IFERROR(IFERROR(1/AVERAGEIFS('EPA_US9RT techs'!$I$2:$I$1718,'EPA_US9RT techs'!$J$2:$J$1718,'Service PJ'!$D19,'EPA_US9RT techs'!$K$2:$K$1718,'Service PJ'!$B19,'EPA_US9RT techs'!$L$2:$L$1718,'Service PJ'!$A19,'EPA_US9RT techs'!$C$2:$C$1718,"VDA_FLOP",'EPA_US9RT techs'!$F$2:$F$1718,'Service PJ'!I$1),1/AVERAGEIFS('EPA_US9RT techs'!$I$2:$I$1718,'EPA_US9RT techs'!$K$2:$K$1718,'Service PJ'!$B19,'EPA_US9RT techs'!$L$2:$L$1718,'Service PJ'!$A19,'EPA_US9RT techs'!$C$2:$C$1718,"VDA_FLOP",'EPA_US9RT techs'!$F$2:$F$1718,'Service PJ'!I$1)),"")</f>
        <v>1.2134292666612403</v>
      </c>
      <c r="J19" s="1">
        <f>IFERROR(IFERROR(1/AVERAGEIFS('EPA_US9RT techs'!$I$2:$I$1718,'EPA_US9RT techs'!$J$2:$J$1718,'Service PJ'!$D19,'EPA_US9RT techs'!$K$2:$K$1718,'Service PJ'!$B19,'EPA_US9RT techs'!$L$2:$L$1718,'Service PJ'!$A19,'EPA_US9RT techs'!$C$2:$C$1718,"VDA_FLOP",'EPA_US9RT techs'!$F$2:$F$1718,'Service PJ'!J$1),1/AVERAGEIFS('EPA_US9RT techs'!$I$2:$I$1718,'EPA_US9RT techs'!$K$2:$K$1718,'Service PJ'!$B19,'EPA_US9RT techs'!$L$2:$L$1718,'Service PJ'!$A19,'EPA_US9RT techs'!$C$2:$C$1718,"VDA_FLOP",'EPA_US9RT techs'!$F$2:$F$1718,'Service PJ'!J$1)),"")</f>
        <v>1.3224876615700021</v>
      </c>
      <c r="L19" t="str">
        <f>IF(SUM(O19:AR19)=0,"\I: ","")&amp;'Service PJ'!D19&amp;"_"&amp;'Service PJ'!E19&amp;"_"&amp;'Service PJ'!C19</f>
        <v>IOI_OTH_ELC</v>
      </c>
      <c r="M19" t="str">
        <f>"IND"&amp;'Service PJ'!C19</f>
        <v>INDELC</v>
      </c>
      <c r="N19" t="str">
        <f t="shared" si="36"/>
        <v>IOI_OTH</v>
      </c>
      <c r="O19" s="1">
        <f>'Service shares'!AK19*'Service PJ'!AV19</f>
        <v>6.7556298410616975</v>
      </c>
      <c r="P19" s="1">
        <f>'Service shares'!AL19*'Service PJ'!AW19</f>
        <v>4.69868873590615</v>
      </c>
      <c r="Q19" s="1">
        <f>'Service shares'!AM19*'Service PJ'!AX19</f>
        <v>1.7355777519163436</v>
      </c>
      <c r="R19" s="1">
        <f>'Service shares'!AN19*'Service PJ'!AY19</f>
        <v>1.0038320959482268</v>
      </c>
      <c r="S19" s="1">
        <f>'Service shares'!AO19*'Service PJ'!AZ19</f>
        <v>5.4104768846168767</v>
      </c>
      <c r="T19" s="1">
        <f>'Service shares'!AP19*'Service PJ'!BA19</f>
        <v>41.727004184235419</v>
      </c>
      <c r="U19" s="1">
        <f>'Service shares'!AQ19*'Service PJ'!BB19</f>
        <v>0.36841110526618354</v>
      </c>
      <c r="V19" s="14">
        <f>'Service shares'!AR19*'Service PJ'!BC19</f>
        <v>6.4957449807504615</v>
      </c>
      <c r="W19" s="1">
        <f>'Service shares'!AS19*'Service PJ'!BD19</f>
        <v>2.3031356156929337</v>
      </c>
      <c r="X19" s="1">
        <f>'Service shares'!AT19*'Service PJ'!BE19</f>
        <v>56.844949246182942</v>
      </c>
      <c r="Y19" s="1">
        <f>'Service shares'!AU19*'Service PJ'!BF19</f>
        <v>0.9635587299243652</v>
      </c>
      <c r="Z19" s="1">
        <f>'Service shares'!AV19*'Service PJ'!BG19</f>
        <v>2.3815892554136049</v>
      </c>
      <c r="AA19" s="1">
        <f>'Service shares'!AW19*'Service PJ'!BH19</f>
        <v>0.91760503800043236</v>
      </c>
      <c r="AB19" s="1">
        <f>'Service shares'!AX19*'Service PJ'!BI19</f>
        <v>3.296734173119384</v>
      </c>
      <c r="AC19" s="1">
        <f>'Service shares'!AY19*'Service PJ'!BJ19</f>
        <v>0.99897300373326003</v>
      </c>
      <c r="AD19" s="1">
        <f>'Service shares'!AZ19*'Service PJ'!BK19</f>
        <v>1.2086966406240656</v>
      </c>
      <c r="AE19" s="1">
        <f>'Service shares'!BA19*'Service PJ'!BL19</f>
        <v>6.0491885943450177</v>
      </c>
      <c r="AF19" s="1">
        <f>'Service shares'!BB19*'Service PJ'!BM19</f>
        <v>1.3920063833452405</v>
      </c>
      <c r="AG19" s="1">
        <f>'Service shares'!BC19*'Service PJ'!BN19</f>
        <v>2.776575664522225</v>
      </c>
      <c r="AH19" s="1">
        <f>'Service shares'!BD19*'Service PJ'!BO19</f>
        <v>31.817667870293128</v>
      </c>
      <c r="AI19" s="1">
        <f>'Service shares'!BE19*'Service PJ'!BP19</f>
        <v>7.497043963975206</v>
      </c>
      <c r="AJ19" s="1">
        <f>'Service shares'!BF19*'Service PJ'!BQ19</f>
        <v>13.024694217375075</v>
      </c>
      <c r="AK19" s="1">
        <f>'Service shares'!BG19*'Service PJ'!BR19</f>
        <v>19.163475233801581</v>
      </c>
      <c r="AL19" s="1">
        <f>'Service shares'!BH19*'Service PJ'!BS19</f>
        <v>0.1341289591136329</v>
      </c>
      <c r="AM19" s="1">
        <f>'Service shares'!BI19*'Service PJ'!BT19</f>
        <v>1.4896665346357505</v>
      </c>
      <c r="AN19" s="1">
        <f>'Service shares'!BJ19*'Service PJ'!BU19</f>
        <v>3.3577541909613688</v>
      </c>
      <c r="AO19" s="1">
        <f>'Service shares'!BK19*'Service PJ'!BV19</f>
        <v>3.4080939015285203</v>
      </c>
      <c r="AP19" s="1">
        <f>'Service shares'!BL19*'Service PJ'!BW19</f>
        <v>2.8646571433269585</v>
      </c>
      <c r="AQ19" s="1">
        <f>'Service shares'!BM19*'Service PJ'!BX19</f>
        <v>14.835390405900876</v>
      </c>
      <c r="AR19" s="1">
        <f>'Service shares'!BN19*'Service PJ'!BY19</f>
        <v>0</v>
      </c>
      <c r="AS19" s="2">
        <v>0</v>
      </c>
      <c r="AU19" t="str">
        <f t="shared" si="2"/>
        <v>IOI_OTH_ELC</v>
      </c>
      <c r="AV19" s="1">
        <f t="shared" si="37"/>
        <v>1.0320564787169744</v>
      </c>
      <c r="AW19" s="1">
        <f t="shared" si="37"/>
        <v>1.0320564787169744</v>
      </c>
      <c r="AX19" s="1">
        <f t="shared" si="37"/>
        <v>1.0320564787169744</v>
      </c>
      <c r="AY19" s="1">
        <f t="shared" si="37"/>
        <v>1.0320564787169744</v>
      </c>
      <c r="AZ19" s="1">
        <f t="shared" si="37"/>
        <v>1.0320564787169744</v>
      </c>
      <c r="BA19" s="1">
        <f t="shared" si="37"/>
        <v>1.0320564787169744</v>
      </c>
      <c r="BB19" s="1">
        <f t="shared" si="37"/>
        <v>1.0320564787169744</v>
      </c>
      <c r="BC19" s="1">
        <f t="shared" si="37"/>
        <v>1.0320564787169744</v>
      </c>
      <c r="BD19" s="1">
        <f t="shared" si="37"/>
        <v>1.0320564787169744</v>
      </c>
      <c r="BE19" s="1">
        <f t="shared" si="37"/>
        <v>1.0320564787169744</v>
      </c>
      <c r="BF19" s="1">
        <f t="shared" si="37"/>
        <v>1.0320564787169744</v>
      </c>
      <c r="BG19" s="1">
        <f t="shared" si="37"/>
        <v>1.0320564787169744</v>
      </c>
      <c r="BH19" s="1">
        <f t="shared" si="37"/>
        <v>1.0320564787169744</v>
      </c>
      <c r="BI19" s="1">
        <f t="shared" si="37"/>
        <v>1.0320564787169744</v>
      </c>
      <c r="BJ19" s="1">
        <f t="shared" si="37"/>
        <v>1.0320564787169744</v>
      </c>
      <c r="BK19" s="1">
        <f t="shared" si="37"/>
        <v>1.0320564787169744</v>
      </c>
      <c r="BL19" s="1">
        <f t="shared" si="44"/>
        <v>1.0320564787169744</v>
      </c>
      <c r="BM19" s="1">
        <f t="shared" si="44"/>
        <v>1.0320564787169744</v>
      </c>
      <c r="BN19" s="1">
        <f t="shared" si="44"/>
        <v>1.0320564787169744</v>
      </c>
      <c r="BO19" s="1">
        <f t="shared" si="44"/>
        <v>1.0320564787169744</v>
      </c>
      <c r="BP19" s="1">
        <f t="shared" si="44"/>
        <v>1.0320564787169744</v>
      </c>
      <c r="BQ19" s="1">
        <f t="shared" si="44"/>
        <v>1.0320564787169744</v>
      </c>
      <c r="BR19" s="1">
        <f t="shared" si="44"/>
        <v>1.0320564787169744</v>
      </c>
      <c r="BS19" s="1">
        <f t="shared" si="44"/>
        <v>1.0320564787169744</v>
      </c>
      <c r="BT19" s="1">
        <f t="shared" si="44"/>
        <v>1.0320564787169744</v>
      </c>
      <c r="BU19" s="1">
        <f t="shared" si="44"/>
        <v>1.0320564787169744</v>
      </c>
      <c r="BV19" s="1">
        <f t="shared" si="44"/>
        <v>1.0320564787169744</v>
      </c>
      <c r="BW19" s="1">
        <f t="shared" si="44"/>
        <v>1.0320564787169744</v>
      </c>
      <c r="BX19" s="1">
        <f t="shared" si="44"/>
        <v>1.0320564787169744</v>
      </c>
      <c r="BY19" s="1">
        <f t="shared" si="44"/>
        <v>1.0320564787169744</v>
      </c>
      <c r="CC19" t="str">
        <f t="shared" si="38"/>
        <v>PRE</v>
      </c>
      <c r="CD19" t="str">
        <f t="shared" si="39"/>
        <v>IOI_OTH_ELC</v>
      </c>
      <c r="CE19" t="str">
        <f>VLOOKUP(D19,'IND Balance'!$AM$5:$AN$21,2,FALSE)&amp;" - "&amp;VLOOKUP(E19,'MECS_Table 5.4'!$AF$18:$AG$30,2,FALSE)&amp;" - "&amp;VLOOKUP('Service PJ'!M19,'IND Balance'!$AM$22:$AN$32,2,FALSE)</f>
        <v>Other - Other - Electricity</v>
      </c>
      <c r="CF19" t="s">
        <v>109</v>
      </c>
      <c r="CG19" t="s">
        <v>110</v>
      </c>
      <c r="CL19" t="str">
        <f t="shared" si="40"/>
        <v>IOI_OTH_ELC</v>
      </c>
      <c r="CM19" t="str">
        <f t="shared" si="41"/>
        <v>IOI_OTH</v>
      </c>
      <c r="CN19" s="1">
        <f t="shared" si="5"/>
        <v>3.7117813226922418E-2</v>
      </c>
      <c r="CO19" s="1">
        <f t="shared" si="6"/>
        <v>2.3919790357879844E-2</v>
      </c>
      <c r="CP19" s="1">
        <f t="shared" si="7"/>
        <v>3.0014206417682463E-2</v>
      </c>
      <c r="CQ19" s="1">
        <f t="shared" si="8"/>
        <v>0.17240876154418622</v>
      </c>
      <c r="CR19" s="1">
        <f t="shared" si="9"/>
        <v>7.4040211667995667E-2</v>
      </c>
      <c r="CS19" s="1">
        <f t="shared" si="10"/>
        <v>7.7158169772037571E-2</v>
      </c>
      <c r="CT19" s="1">
        <f t="shared" si="11"/>
        <v>2.9732185504545438E-2</v>
      </c>
      <c r="CU19" s="1">
        <f t="shared" si="12"/>
        <v>0.18849707932753448</v>
      </c>
      <c r="CV19" s="1">
        <f t="shared" si="13"/>
        <v>2.9421630930159186E-2</v>
      </c>
      <c r="CW19" s="1">
        <f t="shared" si="14"/>
        <v>5.9720293507741794E-2</v>
      </c>
      <c r="CX19" s="1">
        <f t="shared" si="15"/>
        <v>0.11608849073091623</v>
      </c>
      <c r="CY19" s="1">
        <f t="shared" si="16"/>
        <v>0.36962851008328501</v>
      </c>
      <c r="CZ19" s="1">
        <f t="shared" si="17"/>
        <v>0.19155953756515978</v>
      </c>
      <c r="DA19" s="1">
        <f t="shared" si="18"/>
        <v>0.38556546001304576</v>
      </c>
      <c r="DB19" s="1">
        <f t="shared" si="19"/>
        <v>0.3070953989554514</v>
      </c>
      <c r="DC19" s="1">
        <f t="shared" si="20"/>
        <v>0.22710690584181423</v>
      </c>
      <c r="DD19" s="1">
        <f t="shared" si="21"/>
        <v>0.3152254450978928</v>
      </c>
      <c r="DE19" s="1">
        <f t="shared" si="22"/>
        <v>0.22897165285978743</v>
      </c>
      <c r="DF19" s="1">
        <f t="shared" si="23"/>
        <v>0.34136266700206547</v>
      </c>
      <c r="DG19" s="1">
        <f t="shared" si="24"/>
        <v>5.2524459067989603E-2</v>
      </c>
      <c r="DH19" s="1">
        <f t="shared" si="25"/>
        <v>2.7242437147621902E-2</v>
      </c>
      <c r="DI19" s="1">
        <f t="shared" si="26"/>
        <v>0.20905164285909522</v>
      </c>
      <c r="DJ19" s="1">
        <f t="shared" si="27"/>
        <v>4.1314763187503836E-2</v>
      </c>
      <c r="DK19" s="1">
        <f t="shared" si="28"/>
        <v>0.13434596565214194</v>
      </c>
      <c r="DL19" s="1">
        <f t="shared" si="29"/>
        <v>1.2654048767032224E-2</v>
      </c>
      <c r="DM19" s="1">
        <f t="shared" si="30"/>
        <v>6.035844581724824E-3</v>
      </c>
      <c r="DN19" s="1">
        <f t="shared" si="31"/>
        <v>0.26527083354525649</v>
      </c>
      <c r="DO19" s="1">
        <f t="shared" si="32"/>
        <v>5.6596286382886198E-2</v>
      </c>
      <c r="DP19" s="1">
        <f t="shared" si="33"/>
        <v>0.19479936715397914</v>
      </c>
      <c r="DQ19" s="1" t="str">
        <f t="shared" si="34"/>
        <v/>
      </c>
      <c r="DR19" s="1">
        <v>3</v>
      </c>
      <c r="DS19" s="1" t="str">
        <f t="shared" si="42"/>
        <v/>
      </c>
      <c r="DT19" t="str">
        <f t="shared" si="43"/>
        <v/>
      </c>
    </row>
    <row r="20" spans="1:124" x14ac:dyDescent="0.45">
      <c r="A20" t="str">
        <f t="shared" si="35"/>
        <v>ELC</v>
      </c>
      <c r="B20" t="str">
        <f>VLOOKUP(E20,'EPA_US9RT techs'!$R$26:$S$34,2,FALSE)</f>
        <v>STM</v>
      </c>
      <c r="C20" t="str">
        <f>'Service shares'!A20</f>
        <v>ELC</v>
      </c>
      <c r="D20" t="str">
        <f>'Service shares'!B20</f>
        <v>ICH</v>
      </c>
      <c r="E20" t="str">
        <f>'Service shares'!C20</f>
        <v>STM</v>
      </c>
      <c r="F20" s="1">
        <f>IFERROR(1/AVERAGEIFS('EPA_US9RT techs'!$I$2:$I$1718,'EPA_US9RT techs'!$J$2:$J$1718,'Service PJ'!$D20,'EPA_US9RT techs'!$K$2:$K$1718,'Service PJ'!$B20,'EPA_US9RT techs'!$L$2:$L$1718,'Service PJ'!$A20,'EPA_US9RT techs'!$C$2:$C$1718,"VDA_FLOP",'EPA_US9RT techs'!$F$2:$F$1718,'Service PJ'!F$1),1/AVERAGEIFS('EPA_US9RT techs'!$I$2:$I$1718,'EPA_US9RT techs'!$K$2:$K$1718,'Service PJ'!$B20,'EPA_US9RT techs'!$L$2:$L$1718,'Service PJ'!$A20,'EPA_US9RT techs'!$C$2:$C$1718,"VDA_FLOP",'EPA_US9RT techs'!$F$2:$F$1718,'Service PJ'!F$1))</f>
        <v>1</v>
      </c>
      <c r="G20" s="1" t="str">
        <f>IFERROR(IFERROR(1/AVERAGEIFS('EPA_US9RT techs'!$I$2:$I$1718,'EPA_US9RT techs'!$J$2:$J$1718,'Service PJ'!$D20,'EPA_US9RT techs'!$K$2:$K$1718,'Service PJ'!$B20,'EPA_US9RT techs'!$L$2:$L$1718,'Service PJ'!$A20,'EPA_US9RT techs'!$C$2:$C$1718,"VDA_FLOP",'EPA_US9RT techs'!$F$2:$F$1718,'Service PJ'!G$1),1/AVERAGEIFS('EPA_US9RT techs'!$I$2:$I$1718,'EPA_US9RT techs'!$K$2:$K$1718,'Service PJ'!$B20,'EPA_US9RT techs'!$L$2:$L$1718,'Service PJ'!$A20,'EPA_US9RT techs'!$C$2:$C$1718,"VDA_FLOP",'EPA_US9RT techs'!$F$2:$F$1718,'Service PJ'!G$1)),"")</f>
        <v/>
      </c>
      <c r="H20" s="1" t="str">
        <f>IFERROR(IFERROR(1/AVERAGEIFS('EPA_US9RT techs'!$I$2:$I$1718,'EPA_US9RT techs'!$J$2:$J$1718,'Service PJ'!$D20,'EPA_US9RT techs'!$K$2:$K$1718,'Service PJ'!$B20,'EPA_US9RT techs'!$L$2:$L$1718,'Service PJ'!$A20,'EPA_US9RT techs'!$C$2:$C$1718,"VDA_FLOP",'EPA_US9RT techs'!$F$2:$F$1718,'Service PJ'!H$1),1/AVERAGEIFS('EPA_US9RT techs'!$I$2:$I$1718,'EPA_US9RT techs'!$K$2:$K$1718,'Service PJ'!$B20,'EPA_US9RT techs'!$L$2:$L$1718,'Service PJ'!$A20,'EPA_US9RT techs'!$C$2:$C$1718,"VDA_FLOP",'EPA_US9RT techs'!$F$2:$F$1718,'Service PJ'!H$1)),"")</f>
        <v/>
      </c>
      <c r="I20" s="1" t="str">
        <f>IFERROR(IFERROR(1/AVERAGEIFS('EPA_US9RT techs'!$I$2:$I$1718,'EPA_US9RT techs'!$J$2:$J$1718,'Service PJ'!$D20,'EPA_US9RT techs'!$K$2:$K$1718,'Service PJ'!$B20,'EPA_US9RT techs'!$L$2:$L$1718,'Service PJ'!$A20,'EPA_US9RT techs'!$C$2:$C$1718,"VDA_FLOP",'EPA_US9RT techs'!$F$2:$F$1718,'Service PJ'!I$1),1/AVERAGEIFS('EPA_US9RT techs'!$I$2:$I$1718,'EPA_US9RT techs'!$K$2:$K$1718,'Service PJ'!$B20,'EPA_US9RT techs'!$L$2:$L$1718,'Service PJ'!$A20,'EPA_US9RT techs'!$C$2:$C$1718,"VDA_FLOP",'EPA_US9RT techs'!$F$2:$F$1718,'Service PJ'!I$1)),"")</f>
        <v/>
      </c>
      <c r="J20" s="1" t="str">
        <f>IFERROR(IFERROR(1/AVERAGEIFS('EPA_US9RT techs'!$I$2:$I$1718,'EPA_US9RT techs'!$J$2:$J$1718,'Service PJ'!$D20,'EPA_US9RT techs'!$K$2:$K$1718,'Service PJ'!$B20,'EPA_US9RT techs'!$L$2:$L$1718,'Service PJ'!$A20,'EPA_US9RT techs'!$C$2:$C$1718,"VDA_FLOP",'EPA_US9RT techs'!$F$2:$F$1718,'Service PJ'!J$1),1/AVERAGEIFS('EPA_US9RT techs'!$I$2:$I$1718,'EPA_US9RT techs'!$K$2:$K$1718,'Service PJ'!$B20,'EPA_US9RT techs'!$L$2:$L$1718,'Service PJ'!$A20,'EPA_US9RT techs'!$C$2:$C$1718,"VDA_FLOP",'EPA_US9RT techs'!$F$2:$F$1718,'Service PJ'!J$1)),"")</f>
        <v/>
      </c>
      <c r="L20" t="str">
        <f>IF(SUM(O20:AR20)=0,"\I: ","")&amp;'Service PJ'!D20&amp;"_"&amp;'Service PJ'!E20&amp;"_"&amp;'Service PJ'!C20</f>
        <v>ICH_STM_ELC</v>
      </c>
      <c r="M20" t="str">
        <f>"IND"&amp;'Service PJ'!C20</f>
        <v>INDELC</v>
      </c>
      <c r="N20" t="str">
        <f t="shared" si="36"/>
        <v>ICH_STM</v>
      </c>
      <c r="O20" s="1">
        <f>'Service shares'!AK20*'Service PJ'!AV20</f>
        <v>0.12120741106573427</v>
      </c>
      <c r="P20" s="1">
        <f>'Service shares'!AL20*'Service PJ'!AW20</f>
        <v>1.9475471127272728E-2</v>
      </c>
      <c r="Q20" s="1">
        <f>'Service shares'!AM20*'Service PJ'!AX20</f>
        <v>0.40675333903216782</v>
      </c>
      <c r="R20" s="1">
        <f>'Service shares'!AN20*'Service PJ'!AY20</f>
        <v>0.33051629796923077</v>
      </c>
      <c r="S20" s="1">
        <f>'Service shares'!AO20*'Service PJ'!AZ20</f>
        <v>3.6643785912503497</v>
      </c>
      <c r="T20" s="1">
        <f>'Service shares'!AP20*'Service PJ'!BA20</f>
        <v>2.2064432486601397</v>
      </c>
      <c r="U20" s="1">
        <f>'Service shares'!AQ20*'Service PJ'!BB20</f>
        <v>0.14489579845594405</v>
      </c>
      <c r="V20" s="14">
        <f>'Service shares'!AR20*'Service PJ'!BC20</f>
        <v>0.70470808336783219</v>
      </c>
      <c r="W20" s="1">
        <f>'Service shares'!AS20*'Service PJ'!BD20</f>
        <v>0.70157202377622374</v>
      </c>
      <c r="X20" s="1">
        <f>'Service shares'!AT20*'Service PJ'!BE20</f>
        <v>21.114092322965035</v>
      </c>
      <c r="Y20" s="1">
        <f>'Service shares'!AU20*'Service PJ'!BF20</f>
        <v>0.35134532542657343</v>
      </c>
      <c r="Z20" s="1">
        <f>'Service shares'!AV20*'Service PJ'!BG20</f>
        <v>0.64703724587412581</v>
      </c>
      <c r="AA20" s="1">
        <f>'Service shares'!AW20*'Service PJ'!BH20</f>
        <v>0.96669257474685311</v>
      </c>
      <c r="AB20" s="1">
        <f>'Service shares'!AX20*'Service PJ'!BI20</f>
        <v>0.47698691879160843</v>
      </c>
      <c r="AC20" s="1">
        <f>'Service shares'!AY20*'Service PJ'!BJ20</f>
        <v>0.29990651533426577</v>
      </c>
      <c r="AD20" s="1">
        <f>'Service shares'!AZ20*'Service PJ'!BK20</f>
        <v>0.39315211421538465</v>
      </c>
      <c r="AE20" s="1">
        <f>'Service shares'!BA20*'Service PJ'!BL20</f>
        <v>0.63132930918041952</v>
      </c>
      <c r="AF20" s="1">
        <f>'Service shares'!BB20*'Service PJ'!BM20</f>
        <v>0.6594697191272727</v>
      </c>
      <c r="AG20" s="1">
        <f>'Service shares'!BC20*'Service PJ'!BN20</f>
        <v>1.7692195698797202</v>
      </c>
      <c r="AH20" s="1">
        <f>'Service shares'!BD20*'Service PJ'!BO20</f>
        <v>0.6090196574769231</v>
      </c>
      <c r="AI20" s="1">
        <f>'Service shares'!BE20*'Service PJ'!BP20</f>
        <v>0.24893088829090909</v>
      </c>
      <c r="AJ20" s="1">
        <f>'Service shares'!BF20*'Service PJ'!BQ20</f>
        <v>0.19280559484195806</v>
      </c>
      <c r="AK20" s="1">
        <f>'Service shares'!BG20*'Service PJ'!BR20</f>
        <v>5.0349734601398601E-3</v>
      </c>
      <c r="AL20" s="1">
        <f>'Service shares'!BH20*'Service PJ'!BS20</f>
        <v>0.2491324792951049</v>
      </c>
      <c r="AM20" s="1">
        <f>'Service shares'!BI20*'Service PJ'!BT20</f>
        <v>1.5998265606377622</v>
      </c>
      <c r="AN20" s="1">
        <f>'Service shares'!BJ20*'Service PJ'!BU20</f>
        <v>0.32892035617342658</v>
      </c>
      <c r="AO20" s="1">
        <f>'Service shares'!BK20*'Service PJ'!BV20</f>
        <v>0.2676188896783217</v>
      </c>
      <c r="AP20" s="1">
        <f>'Service shares'!BL20*'Service PJ'!BW20</f>
        <v>0.50265854161678325</v>
      </c>
      <c r="AQ20" s="1">
        <f>'Service shares'!BM20*'Service PJ'!BX20</f>
        <v>4.1773786264615387</v>
      </c>
      <c r="AR20" s="1">
        <f>'Service shares'!BN20*'Service PJ'!BY20</f>
        <v>0</v>
      </c>
      <c r="AS20" s="2">
        <v>0</v>
      </c>
      <c r="AU20" t="str">
        <f t="shared" si="2"/>
        <v>ICH_STM_ELC</v>
      </c>
      <c r="AV20" s="1">
        <f t="shared" ref="AV20:BK35" si="45">IF($G20="",$F20,$G20)</f>
        <v>1</v>
      </c>
      <c r="AW20" s="1">
        <f t="shared" si="45"/>
        <v>1</v>
      </c>
      <c r="AX20" s="1">
        <f t="shared" si="45"/>
        <v>1</v>
      </c>
      <c r="AY20" s="1">
        <f t="shared" si="45"/>
        <v>1</v>
      </c>
      <c r="AZ20" s="1">
        <f t="shared" si="45"/>
        <v>1</v>
      </c>
      <c r="BA20" s="1">
        <f t="shared" si="45"/>
        <v>1</v>
      </c>
      <c r="BB20" s="1">
        <f t="shared" si="45"/>
        <v>1</v>
      </c>
      <c r="BC20" s="1">
        <f t="shared" si="45"/>
        <v>1</v>
      </c>
      <c r="BD20" s="1">
        <f t="shared" si="45"/>
        <v>1</v>
      </c>
      <c r="BE20" s="1">
        <f t="shared" si="45"/>
        <v>1</v>
      </c>
      <c r="BF20" s="1">
        <f t="shared" si="45"/>
        <v>1</v>
      </c>
      <c r="BG20" s="1">
        <f t="shared" si="45"/>
        <v>1</v>
      </c>
      <c r="BH20" s="1">
        <f t="shared" si="45"/>
        <v>1</v>
      </c>
      <c r="BI20" s="1">
        <f t="shared" si="45"/>
        <v>1</v>
      </c>
      <c r="BJ20" s="1">
        <f t="shared" si="45"/>
        <v>1</v>
      </c>
      <c r="BK20" s="1">
        <f t="shared" si="45"/>
        <v>1</v>
      </c>
      <c r="BL20" s="1">
        <f t="shared" si="44"/>
        <v>1</v>
      </c>
      <c r="BM20" s="1">
        <f t="shared" si="44"/>
        <v>1</v>
      </c>
      <c r="BN20" s="1">
        <f t="shared" si="44"/>
        <v>1</v>
      </c>
      <c r="BO20" s="1">
        <f t="shared" si="44"/>
        <v>1</v>
      </c>
      <c r="BP20" s="1">
        <f t="shared" si="44"/>
        <v>1</v>
      </c>
      <c r="BQ20" s="1">
        <f t="shared" si="44"/>
        <v>1</v>
      </c>
      <c r="BR20" s="1">
        <f t="shared" si="44"/>
        <v>1</v>
      </c>
      <c r="BS20" s="1">
        <f t="shared" si="44"/>
        <v>1</v>
      </c>
      <c r="BT20" s="1">
        <f t="shared" si="44"/>
        <v>1</v>
      </c>
      <c r="BU20" s="1">
        <f t="shared" si="44"/>
        <v>1</v>
      </c>
      <c r="BV20" s="1">
        <f t="shared" si="44"/>
        <v>1</v>
      </c>
      <c r="BW20" s="1">
        <f t="shared" si="44"/>
        <v>1</v>
      </c>
      <c r="BX20" s="1">
        <f t="shared" si="44"/>
        <v>1</v>
      </c>
      <c r="BY20" s="1">
        <f t="shared" si="44"/>
        <v>1</v>
      </c>
      <c r="CC20" t="str">
        <f t="shared" si="38"/>
        <v>PRE</v>
      </c>
      <c r="CD20" t="str">
        <f t="shared" si="39"/>
        <v>ICH_STM_ELC</v>
      </c>
      <c r="CE20" t="str">
        <f>VLOOKUP(D20,'IND Balance'!$AM$5:$AN$21,2,FALSE)&amp;" - "&amp;VLOOKUP(E20,'MECS_Table 5.4'!$AF$18:$AG$30,2,FALSE)&amp;" - "&amp;VLOOKUP('Service PJ'!M20,'IND Balance'!$AM$22:$AN$32,2,FALSE)</f>
        <v>Chemicals - Steam - Electricity</v>
      </c>
      <c r="CF20" t="s">
        <v>109</v>
      </c>
      <c r="CG20" t="s">
        <v>110</v>
      </c>
      <c r="CL20" t="str">
        <f t="shared" si="40"/>
        <v>ICH_STM_ELC</v>
      </c>
      <c r="CM20" t="str">
        <f t="shared" si="41"/>
        <v>ICH_STM</v>
      </c>
      <c r="CN20" s="1">
        <f t="shared" si="5"/>
        <v>5.3448500530452636E-2</v>
      </c>
      <c r="CO20" s="1">
        <f t="shared" si="6"/>
        <v>1.582501891445679E-3</v>
      </c>
      <c r="CP20" s="1">
        <f t="shared" si="7"/>
        <v>7.1610737198640459E-2</v>
      </c>
      <c r="CQ20" s="1">
        <f t="shared" si="8"/>
        <v>8.0497993193787525E-3</v>
      </c>
      <c r="CR20" s="1">
        <f t="shared" si="9"/>
        <v>1.5640161720797574E-2</v>
      </c>
      <c r="CS20" s="1">
        <f t="shared" si="10"/>
        <v>1.1101693238861884E-2</v>
      </c>
      <c r="CT20" s="1">
        <f t="shared" si="11"/>
        <v>6.7611083721434428E-3</v>
      </c>
      <c r="CU20" s="1">
        <f t="shared" si="12"/>
        <v>1.6017928635957218E-2</v>
      </c>
      <c r="CV20" s="1">
        <f t="shared" si="13"/>
        <v>1.669306529879086E-2</v>
      </c>
      <c r="CW20" s="1">
        <f t="shared" si="14"/>
        <v>7.608515638455356E-3</v>
      </c>
      <c r="CX20" s="1">
        <f t="shared" si="15"/>
        <v>2.082770606744767E-2</v>
      </c>
      <c r="CY20" s="1">
        <f t="shared" si="16"/>
        <v>9.1270539147421687E-3</v>
      </c>
      <c r="CZ20" s="1">
        <f t="shared" si="17"/>
        <v>7.0126926243907744E-3</v>
      </c>
      <c r="DA20" s="1">
        <f t="shared" si="18"/>
        <v>8.8150938417426248E-3</v>
      </c>
      <c r="DB20" s="1">
        <f t="shared" si="19"/>
        <v>7.1126108315126089E-3</v>
      </c>
      <c r="DC20" s="1">
        <f t="shared" si="20"/>
        <v>1.3333374720893177E-2</v>
      </c>
      <c r="DD20" s="1">
        <f t="shared" si="21"/>
        <v>7.4905870273456474E-3</v>
      </c>
      <c r="DE20" s="1">
        <f t="shared" si="22"/>
        <v>8.6540899791270349E-3</v>
      </c>
      <c r="DF20" s="1">
        <f t="shared" si="23"/>
        <v>1.065302414443379E-2</v>
      </c>
      <c r="DG20" s="1">
        <f t="shared" si="24"/>
        <v>1.0192055258331785E-2</v>
      </c>
      <c r="DH20" s="1">
        <f t="shared" si="25"/>
        <v>1.2606842286472146E-2</v>
      </c>
      <c r="DI20" s="1">
        <f t="shared" si="26"/>
        <v>7.7909370458405453E-3</v>
      </c>
      <c r="DJ20" s="1">
        <f t="shared" si="27"/>
        <v>3.2553224701324311E-5</v>
      </c>
      <c r="DK20" s="1">
        <f t="shared" si="28"/>
        <v>2.9494802184683918E-2</v>
      </c>
      <c r="DL20" s="1">
        <f t="shared" si="29"/>
        <v>2.63690545481091E-3</v>
      </c>
      <c r="DM20" s="1">
        <f t="shared" si="30"/>
        <v>0.99</v>
      </c>
      <c r="DN20" s="1">
        <f t="shared" si="31"/>
        <v>1.1929915561112241E-2</v>
      </c>
      <c r="DO20" s="1">
        <f t="shared" si="32"/>
        <v>1.9119337120152909E-2</v>
      </c>
      <c r="DP20" s="1">
        <f t="shared" si="33"/>
        <v>6.5341230765256176E-3</v>
      </c>
      <c r="DQ20" s="1" t="str">
        <f t="shared" si="34"/>
        <v/>
      </c>
      <c r="DR20" s="1">
        <v>3</v>
      </c>
      <c r="DS20" s="1" t="str">
        <f t="shared" si="42"/>
        <v/>
      </c>
      <c r="DT20" t="str">
        <f t="shared" si="43"/>
        <v/>
      </c>
    </row>
    <row r="21" spans="1:124" x14ac:dyDescent="0.45">
      <c r="A21" t="str">
        <f t="shared" si="35"/>
        <v>ELC</v>
      </c>
      <c r="B21" t="str">
        <f>VLOOKUP(E21,'EPA_US9RT techs'!$R$26:$S$34,2,FALSE)</f>
        <v>PRH</v>
      </c>
      <c r="C21" t="str">
        <f>'Service shares'!A21</f>
        <v>ELC</v>
      </c>
      <c r="D21" t="str">
        <f>'Service shares'!B21</f>
        <v>ICH</v>
      </c>
      <c r="E21" t="str">
        <f>'Service shares'!C21</f>
        <v>PRH</v>
      </c>
      <c r="F21" s="1">
        <f>IFERROR(1/AVERAGEIFS('EPA_US9RT techs'!$I$2:$I$1718,'EPA_US9RT techs'!$J$2:$J$1718,'Service PJ'!$D21,'EPA_US9RT techs'!$K$2:$K$1718,'Service PJ'!$B21,'EPA_US9RT techs'!$L$2:$L$1718,'Service PJ'!$A21,'EPA_US9RT techs'!$C$2:$C$1718,"VDA_FLOP",'EPA_US9RT techs'!$F$2:$F$1718,'Service PJ'!F$1),1/AVERAGEIFS('EPA_US9RT techs'!$I$2:$I$1718,'EPA_US9RT techs'!$K$2:$K$1718,'Service PJ'!$B21,'EPA_US9RT techs'!$L$2:$L$1718,'Service PJ'!$A21,'EPA_US9RT techs'!$C$2:$C$1718,"VDA_FLOP",'EPA_US9RT techs'!$F$2:$F$1718,'Service PJ'!F$1))</f>
        <v>1</v>
      </c>
      <c r="G21" s="1">
        <f>IFERROR(IFERROR(1/AVERAGEIFS('EPA_US9RT techs'!$I$2:$I$1718,'EPA_US9RT techs'!$J$2:$J$1718,'Service PJ'!$D21,'EPA_US9RT techs'!$K$2:$K$1718,'Service PJ'!$B21,'EPA_US9RT techs'!$L$2:$L$1718,'Service PJ'!$A21,'EPA_US9RT techs'!$C$2:$C$1718,"VDA_FLOP",'EPA_US9RT techs'!$F$2:$F$1718,'Service PJ'!G$1),1/AVERAGEIFS('EPA_US9RT techs'!$I$2:$I$1718,'EPA_US9RT techs'!$K$2:$K$1718,'Service PJ'!$B21,'EPA_US9RT techs'!$L$2:$L$1718,'Service PJ'!$A21,'EPA_US9RT techs'!$C$2:$C$1718,"VDA_FLOP",'EPA_US9RT techs'!$F$2:$F$1718,'Service PJ'!G$1)),"")</f>
        <v>0.99734390244251947</v>
      </c>
      <c r="H21" s="1">
        <f>IFERROR(IFERROR(1/AVERAGEIFS('EPA_US9RT techs'!$I$2:$I$1718,'EPA_US9RT techs'!$J$2:$J$1718,'Service PJ'!$D21,'EPA_US9RT techs'!$K$2:$K$1718,'Service PJ'!$B21,'EPA_US9RT techs'!$L$2:$L$1718,'Service PJ'!$A21,'EPA_US9RT techs'!$C$2:$C$1718,"VDA_FLOP",'EPA_US9RT techs'!$F$2:$F$1718,'Service PJ'!H$1),1/AVERAGEIFS('EPA_US9RT techs'!$I$2:$I$1718,'EPA_US9RT techs'!$K$2:$K$1718,'Service PJ'!$B21,'EPA_US9RT techs'!$L$2:$L$1718,'Service PJ'!$A21,'EPA_US9RT techs'!$C$2:$C$1718,"VDA_FLOP",'EPA_US9RT techs'!$F$2:$F$1718,'Service PJ'!H$1)),"")</f>
        <v>1.0492642736343865</v>
      </c>
      <c r="I21" s="1">
        <f>IFERROR(IFERROR(1/AVERAGEIFS('EPA_US9RT techs'!$I$2:$I$1718,'EPA_US9RT techs'!$J$2:$J$1718,'Service PJ'!$D21,'EPA_US9RT techs'!$K$2:$K$1718,'Service PJ'!$B21,'EPA_US9RT techs'!$L$2:$L$1718,'Service PJ'!$A21,'EPA_US9RT techs'!$C$2:$C$1718,"VDA_FLOP",'EPA_US9RT techs'!$F$2:$F$1718,'Service PJ'!I$1),1/AVERAGEIFS('EPA_US9RT techs'!$I$2:$I$1718,'EPA_US9RT techs'!$K$2:$K$1718,'Service PJ'!$B21,'EPA_US9RT techs'!$L$2:$L$1718,'Service PJ'!$A21,'EPA_US9RT techs'!$C$2:$C$1718,"VDA_FLOP",'EPA_US9RT techs'!$F$2:$F$1718,'Service PJ'!I$1)),"")</f>
        <v>1.0791406499291269</v>
      </c>
      <c r="J21" s="1">
        <f>IFERROR(IFERROR(1/AVERAGEIFS('EPA_US9RT techs'!$I$2:$I$1718,'EPA_US9RT techs'!$J$2:$J$1718,'Service PJ'!$D21,'EPA_US9RT techs'!$K$2:$K$1718,'Service PJ'!$B21,'EPA_US9RT techs'!$L$2:$L$1718,'Service PJ'!$A21,'EPA_US9RT techs'!$C$2:$C$1718,"VDA_FLOP",'EPA_US9RT techs'!$F$2:$F$1718,'Service PJ'!J$1),1/AVERAGEIFS('EPA_US9RT techs'!$I$2:$I$1718,'EPA_US9RT techs'!$K$2:$K$1718,'Service PJ'!$B21,'EPA_US9RT techs'!$L$2:$L$1718,'Service PJ'!$A21,'EPA_US9RT techs'!$C$2:$C$1718,"VDA_FLOP",'EPA_US9RT techs'!$F$2:$F$1718,'Service PJ'!J$1)),"")</f>
        <v>1.1046597311095918</v>
      </c>
      <c r="L21" t="str">
        <f>IF(SUM(O21:AR21)=0,"\I: ","")&amp;'Service PJ'!D21&amp;"_"&amp;'Service PJ'!E21&amp;"_"&amp;'Service PJ'!C21</f>
        <v>ICH_PRH_ELC</v>
      </c>
      <c r="M21" t="str">
        <f>"IND"&amp;'Service PJ'!C21</f>
        <v>INDELC</v>
      </c>
      <c r="N21" t="str">
        <f t="shared" si="36"/>
        <v>ICH_PRH</v>
      </c>
      <c r="O21" s="1">
        <f>'Service shares'!AK21*'Service PJ'!AV21</f>
        <v>0.61953804583092698</v>
      </c>
      <c r="P21" s="1">
        <f>'Service shares'!AL21*'Service PJ'!AW21</f>
        <v>9.9546679676901575E-2</v>
      </c>
      <c r="Q21" s="1">
        <f>'Service shares'!AM21*'Service PJ'!AX21</f>
        <v>2.0790739327195706</v>
      </c>
      <c r="R21" s="1">
        <f>'Service shares'!AN21*'Service PJ'!AY21</f>
        <v>1.6893968739921217</v>
      </c>
      <c r="S21" s="1">
        <f>'Service shares'!AO21*'Service PJ'!AZ21</f>
        <v>18.730058926650283</v>
      </c>
      <c r="T21" s="1">
        <f>'Service shares'!AP21*'Service PJ'!BA21</f>
        <v>11.277986440700353</v>
      </c>
      <c r="U21" s="1">
        <f>'Service shares'!AQ21*'Service PJ'!BB21</f>
        <v>0.74061857303282708</v>
      </c>
      <c r="V21" s="14">
        <f>'Service shares'!AR21*'Service PJ'!BC21</f>
        <v>3.6020360884879183</v>
      </c>
      <c r="W21" s="1">
        <f>'Service shares'!AS21*'Service PJ'!BD21</f>
        <v>3.5860064726920595</v>
      </c>
      <c r="X21" s="1">
        <f>'Service shares'!AT21*'Service PJ'!BE21</f>
        <v>107.92230757382764</v>
      </c>
      <c r="Y21" s="1">
        <f>'Service shares'!AU21*'Service PJ'!BF21</f>
        <v>1.7958621045751131</v>
      </c>
      <c r="Z21" s="1">
        <f>'Service shares'!AV21*'Service PJ'!BG21</f>
        <v>3.3072580906070232</v>
      </c>
      <c r="AA21" s="1">
        <f>'Service shares'!AW21*'Service PJ'!BH21</f>
        <v>4.9411403429211971</v>
      </c>
      <c r="AB21" s="1">
        <f>'Service shares'!AX21*'Service PJ'!BI21</f>
        <v>2.4380649743834861</v>
      </c>
      <c r="AC21" s="1">
        <f>'Service shares'!AY21*'Service PJ'!BJ21</f>
        <v>1.5329384136534963</v>
      </c>
      <c r="AD21" s="1">
        <f>'Service shares'!AZ21*'Service PJ'!BK21</f>
        <v>2.0095528022061315</v>
      </c>
      <c r="AE21" s="1">
        <f>'Service shares'!BA21*'Service PJ'!BL21</f>
        <v>3.2269687393397399</v>
      </c>
      <c r="AF21" s="1">
        <f>'Service shares'!BB21*'Service PJ'!BM21</f>
        <v>3.370805278987465</v>
      </c>
      <c r="AG21" s="1">
        <f>'Service shares'!BC21*'Service PJ'!BN21</f>
        <v>9.0431667942702685</v>
      </c>
      <c r="AH21" s="1">
        <f>'Service shares'!BD21*'Service PJ'!BO21</f>
        <v>3.1129354644927347</v>
      </c>
      <c r="AI21" s="1">
        <f>'Service shares'!BE21*'Service PJ'!BP21</f>
        <v>1.272382230778508</v>
      </c>
      <c r="AJ21" s="1">
        <f>'Service shares'!BF21*'Service PJ'!BQ21</f>
        <v>0.98550410740870242</v>
      </c>
      <c r="AK21" s="1">
        <f>'Service shares'!BG21*'Service PJ'!BR21</f>
        <v>2.5735700407080817E-2</v>
      </c>
      <c r="AL21" s="1">
        <f>'Service shares'!BH21*'Service PJ'!BS21</f>
        <v>1.2734126405174704</v>
      </c>
      <c r="AM21" s="1">
        <f>'Service shares'!BI21*'Service PJ'!BT21</f>
        <v>8.1773334842405063</v>
      </c>
      <c r="AN21" s="1">
        <f>'Service shares'!BJ21*'Service PJ'!BU21</f>
        <v>1.6812393970462922</v>
      </c>
      <c r="AO21" s="1">
        <f>'Service shares'!BK21*'Service PJ'!BV21</f>
        <v>1.3679038474704461</v>
      </c>
      <c r="AP21" s="1">
        <f>'Service shares'!BL21*'Service PJ'!BW21</f>
        <v>2.5692825863972595</v>
      </c>
      <c r="AQ21" s="1">
        <f>'Service shares'!BM21*'Service PJ'!BX21</f>
        <v>21.352200894137503</v>
      </c>
      <c r="AR21" s="1">
        <f>'Service shares'!BN21*'Service PJ'!BY21</f>
        <v>0</v>
      </c>
      <c r="AS21" s="2">
        <v>0</v>
      </c>
      <c r="AU21" t="str">
        <f t="shared" si="2"/>
        <v>ICH_PRH_ELC</v>
      </c>
      <c r="AV21" s="1">
        <f t="shared" si="45"/>
        <v>0.99734390244251947</v>
      </c>
      <c r="AW21" s="1">
        <f t="shared" si="45"/>
        <v>0.99734390244251947</v>
      </c>
      <c r="AX21" s="1">
        <f t="shared" si="45"/>
        <v>0.99734390244251947</v>
      </c>
      <c r="AY21" s="1">
        <f t="shared" si="45"/>
        <v>0.99734390244251947</v>
      </c>
      <c r="AZ21" s="1">
        <f t="shared" si="45"/>
        <v>0.99734390244251947</v>
      </c>
      <c r="BA21" s="1">
        <f t="shared" si="45"/>
        <v>0.99734390244251947</v>
      </c>
      <c r="BB21" s="1">
        <f t="shared" si="45"/>
        <v>0.99734390244251947</v>
      </c>
      <c r="BC21" s="1">
        <f t="shared" si="45"/>
        <v>0.99734390244251947</v>
      </c>
      <c r="BD21" s="1">
        <f t="shared" si="45"/>
        <v>0.99734390244251947</v>
      </c>
      <c r="BE21" s="1">
        <f t="shared" si="45"/>
        <v>0.99734390244251947</v>
      </c>
      <c r="BF21" s="1">
        <f t="shared" si="45"/>
        <v>0.99734390244251947</v>
      </c>
      <c r="BG21" s="1">
        <f t="shared" si="45"/>
        <v>0.99734390244251947</v>
      </c>
      <c r="BH21" s="1">
        <f t="shared" si="45"/>
        <v>0.99734390244251947</v>
      </c>
      <c r="BI21" s="1">
        <f t="shared" si="45"/>
        <v>0.99734390244251947</v>
      </c>
      <c r="BJ21" s="1">
        <f t="shared" si="45"/>
        <v>0.99734390244251947</v>
      </c>
      <c r="BK21" s="1">
        <f t="shared" si="45"/>
        <v>0.99734390244251947</v>
      </c>
      <c r="BL21" s="1">
        <f t="shared" si="44"/>
        <v>0.99734390244251947</v>
      </c>
      <c r="BM21" s="1">
        <f t="shared" si="44"/>
        <v>0.99734390244251947</v>
      </c>
      <c r="BN21" s="1">
        <f t="shared" si="44"/>
        <v>0.99734390244251947</v>
      </c>
      <c r="BO21" s="1">
        <f t="shared" si="44"/>
        <v>0.99734390244251947</v>
      </c>
      <c r="BP21" s="1">
        <f t="shared" si="44"/>
        <v>0.99734390244251947</v>
      </c>
      <c r="BQ21" s="1">
        <f t="shared" si="44"/>
        <v>0.99734390244251947</v>
      </c>
      <c r="BR21" s="1">
        <f t="shared" si="44"/>
        <v>0.99734390244251947</v>
      </c>
      <c r="BS21" s="1">
        <f t="shared" si="44"/>
        <v>0.99734390244251947</v>
      </c>
      <c r="BT21" s="1">
        <f t="shared" si="44"/>
        <v>0.99734390244251947</v>
      </c>
      <c r="BU21" s="1">
        <f t="shared" si="44"/>
        <v>0.99734390244251947</v>
      </c>
      <c r="BV21" s="1">
        <f t="shared" si="44"/>
        <v>0.99734390244251947</v>
      </c>
      <c r="BW21" s="1">
        <f t="shared" si="44"/>
        <v>0.99734390244251947</v>
      </c>
      <c r="BX21" s="1">
        <f t="shared" si="44"/>
        <v>0.99734390244251947</v>
      </c>
      <c r="BY21" s="1">
        <f t="shared" si="44"/>
        <v>0.99734390244251947</v>
      </c>
      <c r="CC21" t="str">
        <f t="shared" si="38"/>
        <v>PRE</v>
      </c>
      <c r="CD21" t="str">
        <f t="shared" si="39"/>
        <v>ICH_PRH_ELC</v>
      </c>
      <c r="CE21" t="str">
        <f>VLOOKUP(D21,'IND Balance'!$AM$5:$AN$21,2,FALSE)&amp;" - "&amp;VLOOKUP(E21,'MECS_Table 5.4'!$AF$18:$AG$30,2,FALSE)&amp;" - "&amp;VLOOKUP('Service PJ'!M21,'IND Balance'!$AM$22:$AN$32,2,FALSE)</f>
        <v>Chemicals - Process heat - Electricity</v>
      </c>
      <c r="CF21" t="s">
        <v>109</v>
      </c>
      <c r="CG21" t="s">
        <v>110</v>
      </c>
      <c r="CL21" t="str">
        <f t="shared" si="40"/>
        <v>ICH_PRH_ELC</v>
      </c>
      <c r="CM21" t="str">
        <f t="shared" si="41"/>
        <v>ICH_PRH</v>
      </c>
      <c r="CN21" s="1">
        <f t="shared" si="5"/>
        <v>0.13178613236983769</v>
      </c>
      <c r="CO21" s="1">
        <f t="shared" si="6"/>
        <v>3.2354930285684535E-3</v>
      </c>
      <c r="CP21" s="1">
        <f t="shared" si="7"/>
        <v>0.13477780563465552</v>
      </c>
      <c r="CQ21" s="1">
        <f t="shared" si="8"/>
        <v>2.6386936202538829E-2</v>
      </c>
      <c r="CR21" s="1">
        <f t="shared" si="9"/>
        <v>0.10539515811067218</v>
      </c>
      <c r="CS21" s="1">
        <f t="shared" si="10"/>
        <v>4.2516811131672091E-2</v>
      </c>
      <c r="CT21" s="1">
        <f t="shared" si="11"/>
        <v>1.5074884838954633E-2</v>
      </c>
      <c r="CU21" s="1">
        <f t="shared" si="12"/>
        <v>5.3688863225968581E-2</v>
      </c>
      <c r="CV21" s="1">
        <f t="shared" si="13"/>
        <v>4.4382096669214777E-2</v>
      </c>
      <c r="CW21" s="1">
        <f t="shared" si="14"/>
        <v>7.0029884867617756E-2</v>
      </c>
      <c r="CX21" s="1">
        <f t="shared" si="15"/>
        <v>0.2153060044631831</v>
      </c>
      <c r="CY21" s="1">
        <f t="shared" si="16"/>
        <v>4.8703239824946822E-2</v>
      </c>
      <c r="CZ21" s="1">
        <f t="shared" si="17"/>
        <v>3.3617482639024816E-2</v>
      </c>
      <c r="DA21" s="1">
        <f t="shared" si="18"/>
        <v>9.1643425770289277E-2</v>
      </c>
      <c r="DB21" s="1">
        <f t="shared" si="19"/>
        <v>3.5560694907949497E-2</v>
      </c>
      <c r="DC21" s="1">
        <f t="shared" si="20"/>
        <v>3.0732608592305952E-2</v>
      </c>
      <c r="DD21" s="1">
        <f t="shared" si="21"/>
        <v>5.3568719073529274E-2</v>
      </c>
      <c r="DE21" s="1">
        <f t="shared" si="22"/>
        <v>4.0153361415579639E-2</v>
      </c>
      <c r="DF21" s="1">
        <f t="shared" si="23"/>
        <v>6.5675929952268994E-2</v>
      </c>
      <c r="DG21" s="1">
        <f t="shared" si="24"/>
        <v>7.3269378561563361E-2</v>
      </c>
      <c r="DH21" s="1">
        <f t="shared" si="25"/>
        <v>2.9247661032422601E-2</v>
      </c>
      <c r="DI21" s="1">
        <f t="shared" si="26"/>
        <v>1.6633885221780022E-2</v>
      </c>
      <c r="DJ21" s="1">
        <f t="shared" si="27"/>
        <v>6.6736523030774838E-5</v>
      </c>
      <c r="DK21" s="1">
        <f t="shared" si="28"/>
        <v>8.6755954167134691E-2</v>
      </c>
      <c r="DL21" s="1">
        <f t="shared" si="29"/>
        <v>4.0760070359958316E-2</v>
      </c>
      <c r="DM21" s="1">
        <f t="shared" si="30"/>
        <v>0.99</v>
      </c>
      <c r="DN21" s="1">
        <f t="shared" si="31"/>
        <v>3.2166873325791899E-2</v>
      </c>
      <c r="DO21" s="1">
        <f t="shared" si="32"/>
        <v>6.5256225869327611E-2</v>
      </c>
      <c r="DP21" s="1">
        <f t="shared" si="33"/>
        <v>1.6950164312755374E-2</v>
      </c>
      <c r="DQ21" s="1" t="str">
        <f t="shared" si="34"/>
        <v/>
      </c>
      <c r="DR21" s="1">
        <v>3</v>
      </c>
      <c r="DS21" s="1" t="str">
        <f t="shared" si="42"/>
        <v/>
      </c>
      <c r="DT21" t="str">
        <f t="shared" si="43"/>
        <v/>
      </c>
    </row>
    <row r="22" spans="1:124" x14ac:dyDescent="0.45">
      <c r="A22" t="str">
        <f t="shared" si="35"/>
        <v>ELC</v>
      </c>
      <c r="B22" t="str">
        <f>VLOOKUP(E22,'EPA_US9RT techs'!$R$26:$S$34,2,FALSE)</f>
        <v>OTH</v>
      </c>
      <c r="C22" t="str">
        <f>'Service shares'!A22</f>
        <v>ELC</v>
      </c>
      <c r="D22" t="str">
        <f>'Service shares'!B22</f>
        <v>ICH</v>
      </c>
      <c r="E22" t="str">
        <f>'Service shares'!C22</f>
        <v>PRC</v>
      </c>
      <c r="F22" s="1">
        <f>IFERROR(1/AVERAGEIFS('EPA_US9RT techs'!$I$2:$I$1718,'EPA_US9RT techs'!$J$2:$J$1718,'Service PJ'!$D22,'EPA_US9RT techs'!$K$2:$K$1718,'Service PJ'!$B22,'EPA_US9RT techs'!$L$2:$L$1718,'Service PJ'!$A22,'EPA_US9RT techs'!$C$2:$C$1718,"VDA_FLOP",'EPA_US9RT techs'!$F$2:$F$1718,'Service PJ'!F$1),1/AVERAGEIFS('EPA_US9RT techs'!$I$2:$I$1718,'EPA_US9RT techs'!$K$2:$K$1718,'Service PJ'!$B22,'EPA_US9RT techs'!$L$2:$L$1718,'Service PJ'!$A22,'EPA_US9RT techs'!$C$2:$C$1718,"VDA_FLOP",'EPA_US9RT techs'!$F$2:$F$1718,'Service PJ'!F$1))</f>
        <v>1</v>
      </c>
      <c r="G22" s="1">
        <f>IFERROR(IFERROR(1/AVERAGEIFS('EPA_US9RT techs'!$I$2:$I$1718,'EPA_US9RT techs'!$J$2:$J$1718,'Service PJ'!$D22,'EPA_US9RT techs'!$K$2:$K$1718,'Service PJ'!$B22,'EPA_US9RT techs'!$L$2:$L$1718,'Service PJ'!$A22,'EPA_US9RT techs'!$C$2:$C$1718,"VDA_FLOP",'EPA_US9RT techs'!$F$2:$F$1718,'Service PJ'!G$1),1/AVERAGEIFS('EPA_US9RT techs'!$I$2:$I$1718,'EPA_US9RT techs'!$K$2:$K$1718,'Service PJ'!$B22,'EPA_US9RT techs'!$L$2:$L$1718,'Service PJ'!$A22,'EPA_US9RT techs'!$C$2:$C$1718,"VDA_FLOP",'EPA_US9RT techs'!$F$2:$F$1718,'Service PJ'!G$1)),"")</f>
        <v>1.1028890832644971</v>
      </c>
      <c r="H22" s="1">
        <f>IFERROR(IFERROR(1/AVERAGEIFS('EPA_US9RT techs'!$I$2:$I$1718,'EPA_US9RT techs'!$J$2:$J$1718,'Service PJ'!$D22,'EPA_US9RT techs'!$K$2:$K$1718,'Service PJ'!$B22,'EPA_US9RT techs'!$L$2:$L$1718,'Service PJ'!$A22,'EPA_US9RT techs'!$C$2:$C$1718,"VDA_FLOP",'EPA_US9RT techs'!$F$2:$F$1718,'Service PJ'!H$1),1/AVERAGEIFS('EPA_US9RT techs'!$I$2:$I$1718,'EPA_US9RT techs'!$K$2:$K$1718,'Service PJ'!$B22,'EPA_US9RT techs'!$L$2:$L$1718,'Service PJ'!$A22,'EPA_US9RT techs'!$C$2:$C$1718,"VDA_FLOP",'EPA_US9RT techs'!$F$2:$F$1718,'Service PJ'!H$1)),"")</f>
        <v>1.1173506778255995</v>
      </c>
      <c r="I22" s="1">
        <f>IFERROR(IFERROR(1/AVERAGEIFS('EPA_US9RT techs'!$I$2:$I$1718,'EPA_US9RT techs'!$J$2:$J$1718,'Service PJ'!$D22,'EPA_US9RT techs'!$K$2:$K$1718,'Service PJ'!$B22,'EPA_US9RT techs'!$L$2:$L$1718,'Service PJ'!$A22,'EPA_US9RT techs'!$C$2:$C$1718,"VDA_FLOP",'EPA_US9RT techs'!$F$2:$F$1718,'Service PJ'!I$1),1/AVERAGEIFS('EPA_US9RT techs'!$I$2:$I$1718,'EPA_US9RT techs'!$K$2:$K$1718,'Service PJ'!$B22,'EPA_US9RT techs'!$L$2:$L$1718,'Service PJ'!$A22,'EPA_US9RT techs'!$C$2:$C$1718,"VDA_FLOP",'EPA_US9RT techs'!$F$2:$F$1718,'Service PJ'!I$1)),"")</f>
        <v>1.166692800725406</v>
      </c>
      <c r="J22" s="1">
        <f>IFERROR(IFERROR(1/AVERAGEIFS('EPA_US9RT techs'!$I$2:$I$1718,'EPA_US9RT techs'!$J$2:$J$1718,'Service PJ'!$D22,'EPA_US9RT techs'!$K$2:$K$1718,'Service PJ'!$B22,'EPA_US9RT techs'!$L$2:$L$1718,'Service PJ'!$A22,'EPA_US9RT techs'!$C$2:$C$1718,"VDA_FLOP",'EPA_US9RT techs'!$F$2:$F$1718,'Service PJ'!J$1),1/AVERAGEIFS('EPA_US9RT techs'!$I$2:$I$1718,'EPA_US9RT techs'!$K$2:$K$1718,'Service PJ'!$B22,'EPA_US9RT techs'!$L$2:$L$1718,'Service PJ'!$A22,'EPA_US9RT techs'!$C$2:$C$1718,"VDA_FLOP",'EPA_US9RT techs'!$F$2:$F$1718,'Service PJ'!J$1)),"")</f>
        <v>1.214852012077368</v>
      </c>
      <c r="L22" t="str">
        <f>IF(SUM(O22:AR22)=0,"\I: ","")&amp;'Service PJ'!D22&amp;"_"&amp;'Service PJ'!E22&amp;"_"&amp;'Service PJ'!C22</f>
        <v>ICH_PRC_ELC</v>
      </c>
      <c r="M22" t="str">
        <f>"IND"&amp;'Service PJ'!C22</f>
        <v>INDELC</v>
      </c>
      <c r="N22" t="str">
        <f t="shared" si="36"/>
        <v>ICH_PRC</v>
      </c>
      <c r="O22" s="1">
        <f>'Service shares'!AK22*'Service PJ'!AV22</f>
        <v>1.3702028873702949</v>
      </c>
      <c r="P22" s="1">
        <f>'Service shares'!AL22*'Service PJ'!AW22</f>
        <v>0.2201626661014455</v>
      </c>
      <c r="Q22" s="1">
        <f>'Service shares'!AM22*'Service PJ'!AX22</f>
        <v>4.598189126299598</v>
      </c>
      <c r="R22" s="1">
        <f>'Service shares'!AN22*'Service PJ'!AY22</f>
        <v>3.7363588729304178</v>
      </c>
      <c r="S22" s="1">
        <f>'Service shares'!AO22*'Service PJ'!AZ22</f>
        <v>41.42438223869101</v>
      </c>
      <c r="T22" s="1">
        <f>'Service shares'!AP22*'Service PJ'!BA22</f>
        <v>24.942987260846685</v>
      </c>
      <c r="U22" s="1">
        <f>'Service shares'!AQ22*'Service PJ'!BB22</f>
        <v>1.6379909418615231</v>
      </c>
      <c r="V22" s="14">
        <f>'Service shares'!AR22*'Service PJ'!BC22</f>
        <v>7.966452233354949</v>
      </c>
      <c r="W22" s="1">
        <f>'Service shares'!AS22*'Service PJ'!BD22</f>
        <v>7.9310002930024179</v>
      </c>
      <c r="X22" s="1">
        <f>'Service shares'!AT22*'Service PJ'!BE22</f>
        <v>238.68664474187784</v>
      </c>
      <c r="Y22" s="1">
        <f>'Service shares'!AU22*'Service PJ'!BF22</f>
        <v>3.9718229696570448</v>
      </c>
      <c r="Z22" s="1">
        <f>'Service shares'!AV22*'Service PJ'!BG22</f>
        <v>7.3145057281360213</v>
      </c>
      <c r="AA22" s="1">
        <f>'Service shares'!AW22*'Service PJ'!BH22</f>
        <v>10.928085547501821</v>
      </c>
      <c r="AB22" s="1">
        <f>'Service shares'!AX22*'Service PJ'!BI22</f>
        <v>5.3921525723511499</v>
      </c>
      <c r="AC22" s="1">
        <f>'Service shares'!AY22*'Service PJ'!BJ22</f>
        <v>3.3903271230610965</v>
      </c>
      <c r="AD22" s="1">
        <f>'Service shares'!AZ22*'Service PJ'!BK22</f>
        <v>4.4444325420126702</v>
      </c>
      <c r="AE22" s="1">
        <f>'Service shares'!BA22*'Service PJ'!BL22</f>
        <v>7.1369335811600116</v>
      </c>
      <c r="AF22" s="1">
        <f>'Service shares'!BB22*'Service PJ'!BM22</f>
        <v>7.4550500281819749</v>
      </c>
      <c r="AG22" s="1">
        <f>'Service shares'!BC22*'Service PJ'!BN22</f>
        <v>20.000342732562086</v>
      </c>
      <c r="AH22" s="1">
        <f>'Service shares'!BD22*'Service PJ'!BO22</f>
        <v>6.8847316001790126</v>
      </c>
      <c r="AI22" s="1">
        <f>'Service shares'!BE22*'Service PJ'!BP22</f>
        <v>2.8140673816296209</v>
      </c>
      <c r="AJ22" s="1">
        <f>'Service shares'!BF22*'Service PJ'!BQ22</f>
        <v>2.1795926538710098</v>
      </c>
      <c r="AK22" s="1">
        <f>'Service shares'!BG22*'Service PJ'!BR22</f>
        <v>5.6918426953075911E-2</v>
      </c>
      <c r="AL22" s="1">
        <f>'Service shares'!BH22*'Service PJ'!BS22</f>
        <v>2.8163462899371927</v>
      </c>
      <c r="AM22" s="1">
        <f>'Service shares'!BI22*'Service PJ'!BT22</f>
        <v>18.085420300650743</v>
      </c>
      <c r="AN22" s="1">
        <f>'Service shares'!BJ22*'Service PJ'!BU22</f>
        <v>3.7183173683932087</v>
      </c>
      <c r="AO22" s="1">
        <f>'Service shares'!BK22*'Service PJ'!BV22</f>
        <v>3.0253280069912645</v>
      </c>
      <c r="AP22" s="1">
        <f>'Service shares'!BL22*'Service PJ'!BW22</f>
        <v>5.6823603361277319</v>
      </c>
      <c r="AQ22" s="1">
        <f>'Service shares'!BM22*'Service PJ'!BX22</f>
        <v>47.223649158815419</v>
      </c>
      <c r="AR22" s="1">
        <f>'Service shares'!BN22*'Service PJ'!BY22</f>
        <v>0</v>
      </c>
      <c r="AS22" s="2">
        <v>0</v>
      </c>
      <c r="AU22" t="str">
        <f t="shared" si="2"/>
        <v>ICH_PRC_ELC</v>
      </c>
      <c r="AV22" s="1">
        <f t="shared" si="45"/>
        <v>1.1028890832644971</v>
      </c>
      <c r="AW22" s="1">
        <f t="shared" si="45"/>
        <v>1.1028890832644971</v>
      </c>
      <c r="AX22" s="1">
        <f t="shared" si="45"/>
        <v>1.1028890832644971</v>
      </c>
      <c r="AY22" s="1">
        <f t="shared" si="45"/>
        <v>1.1028890832644971</v>
      </c>
      <c r="AZ22" s="1">
        <f t="shared" si="45"/>
        <v>1.1028890832644971</v>
      </c>
      <c r="BA22" s="1">
        <f t="shared" si="45"/>
        <v>1.1028890832644971</v>
      </c>
      <c r="BB22" s="1">
        <f t="shared" si="45"/>
        <v>1.1028890832644971</v>
      </c>
      <c r="BC22" s="1">
        <f t="shared" si="45"/>
        <v>1.1028890832644971</v>
      </c>
      <c r="BD22" s="1">
        <f t="shared" si="45"/>
        <v>1.1028890832644971</v>
      </c>
      <c r="BE22" s="1">
        <f t="shared" si="45"/>
        <v>1.1028890832644971</v>
      </c>
      <c r="BF22" s="1">
        <f t="shared" si="45"/>
        <v>1.1028890832644971</v>
      </c>
      <c r="BG22" s="1">
        <f t="shared" si="45"/>
        <v>1.1028890832644971</v>
      </c>
      <c r="BH22" s="1">
        <f t="shared" si="45"/>
        <v>1.1028890832644971</v>
      </c>
      <c r="BI22" s="1">
        <f t="shared" si="45"/>
        <v>1.1028890832644971</v>
      </c>
      <c r="BJ22" s="1">
        <f t="shared" si="45"/>
        <v>1.1028890832644971</v>
      </c>
      <c r="BK22" s="1">
        <f t="shared" si="45"/>
        <v>1.1028890832644971</v>
      </c>
      <c r="BL22" s="1">
        <f t="shared" si="44"/>
        <v>1.1028890832644971</v>
      </c>
      <c r="BM22" s="1">
        <f t="shared" si="44"/>
        <v>1.1028890832644971</v>
      </c>
      <c r="BN22" s="1">
        <f t="shared" si="44"/>
        <v>1.1028890832644971</v>
      </c>
      <c r="BO22" s="1">
        <f t="shared" si="44"/>
        <v>1.1028890832644971</v>
      </c>
      <c r="BP22" s="1">
        <f t="shared" si="44"/>
        <v>1.1028890832644971</v>
      </c>
      <c r="BQ22" s="1">
        <f t="shared" si="44"/>
        <v>1.1028890832644971</v>
      </c>
      <c r="BR22" s="1">
        <f t="shared" si="44"/>
        <v>1.1028890832644971</v>
      </c>
      <c r="BS22" s="1">
        <f t="shared" si="44"/>
        <v>1.1028890832644971</v>
      </c>
      <c r="BT22" s="1">
        <f t="shared" si="44"/>
        <v>1.1028890832644971</v>
      </c>
      <c r="BU22" s="1">
        <f t="shared" si="44"/>
        <v>1.1028890832644971</v>
      </c>
      <c r="BV22" s="1">
        <f t="shared" si="44"/>
        <v>1.1028890832644971</v>
      </c>
      <c r="BW22" s="1">
        <f t="shared" si="44"/>
        <v>1.1028890832644971</v>
      </c>
      <c r="BX22" s="1">
        <f t="shared" si="44"/>
        <v>1.1028890832644971</v>
      </c>
      <c r="BY22" s="1">
        <f t="shared" si="44"/>
        <v>1.1028890832644971</v>
      </c>
      <c r="CC22" t="str">
        <f t="shared" si="38"/>
        <v>PRE</v>
      </c>
      <c r="CD22" t="str">
        <f t="shared" si="39"/>
        <v>ICH_PRC_ELC</v>
      </c>
      <c r="CE22" t="str">
        <f>VLOOKUP(D22,'IND Balance'!$AM$5:$AN$21,2,FALSE)&amp;" - "&amp;VLOOKUP(E22,'MECS_Table 5.4'!$AF$18:$AG$30,2,FALSE)&amp;" - "&amp;VLOOKUP('Service PJ'!M22,'IND Balance'!$AM$22:$AN$32,2,FALSE)</f>
        <v>Chemicals - Process Cool - Electricity</v>
      </c>
      <c r="CF22" t="s">
        <v>109</v>
      </c>
      <c r="CG22" t="s">
        <v>110</v>
      </c>
      <c r="CL22" t="str">
        <f t="shared" si="40"/>
        <v>ICH_PRC_ELC</v>
      </c>
      <c r="CM22" t="str">
        <f t="shared" si="41"/>
        <v>ICH_PRC</v>
      </c>
      <c r="CN22" s="1">
        <f t="shared" si="5"/>
        <v>0.96243871331529629</v>
      </c>
      <c r="CO22" s="1">
        <f t="shared" si="6"/>
        <v>0.39651881094170066</v>
      </c>
      <c r="CP22" s="1">
        <f t="shared" si="7"/>
        <v>0.95998955037152178</v>
      </c>
      <c r="CQ22" s="1">
        <f t="shared" si="8"/>
        <v>0.84641114499469827</v>
      </c>
      <c r="CR22" s="1">
        <f t="shared" si="9"/>
        <v>0.9713528043503733</v>
      </c>
      <c r="CS22" s="1">
        <f t="shared" si="10"/>
        <v>0.90693690127224003</v>
      </c>
      <c r="CT22" s="1">
        <f t="shared" si="11"/>
        <v>0.76559185670051366</v>
      </c>
      <c r="CU22" s="1">
        <f t="shared" si="12"/>
        <v>0.92865537985767554</v>
      </c>
      <c r="CV22" s="1">
        <f t="shared" si="13"/>
        <v>0.89609043571739544</v>
      </c>
      <c r="CW22" s="1">
        <f t="shared" si="14"/>
        <v>0.96500701376319331</v>
      </c>
      <c r="CX22" s="1">
        <f t="shared" si="15"/>
        <v>0.977553241536807</v>
      </c>
      <c r="CY22" s="1">
        <f t="shared" si="16"/>
        <v>0.93297023443891058</v>
      </c>
      <c r="CZ22" s="1">
        <f t="shared" si="17"/>
        <v>0.87243740218983601</v>
      </c>
      <c r="DA22" s="1">
        <f t="shared" si="18"/>
        <v>0.94944200616747598</v>
      </c>
      <c r="DB22" s="1">
        <f t="shared" si="19"/>
        <v>0.88921830596049967</v>
      </c>
      <c r="DC22" s="1">
        <f t="shared" si="20"/>
        <v>0.8620562915680916</v>
      </c>
      <c r="DD22" s="1">
        <f t="shared" si="21"/>
        <v>0.92812582265476851</v>
      </c>
      <c r="DE22" s="1">
        <f t="shared" si="22"/>
        <v>0.89366914796627284</v>
      </c>
      <c r="DF22" s="1">
        <f t="shared" si="23"/>
        <v>0.93079537087950437</v>
      </c>
      <c r="DG22" s="1">
        <f t="shared" si="24"/>
        <v>0.99</v>
      </c>
      <c r="DH22" s="1">
        <f t="shared" si="25"/>
        <v>0.86295769850121429</v>
      </c>
      <c r="DI22" s="1">
        <f t="shared" si="26"/>
        <v>0.77143638309978313</v>
      </c>
      <c r="DJ22" s="1">
        <f t="shared" si="27"/>
        <v>1.3413939812946031E-2</v>
      </c>
      <c r="DK22" s="1">
        <f t="shared" si="28"/>
        <v>0.95934040190800496</v>
      </c>
      <c r="DL22" s="1">
        <f t="shared" si="29"/>
        <v>0.89120859091383975</v>
      </c>
      <c r="DM22" s="1">
        <f t="shared" si="30"/>
        <v>0.99</v>
      </c>
      <c r="DN22" s="1">
        <f t="shared" si="31"/>
        <v>0.90287278341086263</v>
      </c>
      <c r="DO22" s="1">
        <f t="shared" si="32"/>
        <v>0.92897010818500114</v>
      </c>
      <c r="DP22" s="1">
        <f t="shared" si="33"/>
        <v>0.77627894319865898</v>
      </c>
      <c r="DQ22" s="1" t="str">
        <f t="shared" si="34"/>
        <v/>
      </c>
      <c r="DR22" s="1">
        <v>3</v>
      </c>
      <c r="DS22" s="1" t="str">
        <f t="shared" si="42"/>
        <v/>
      </c>
      <c r="DT22" t="str">
        <f t="shared" si="43"/>
        <v/>
      </c>
    </row>
    <row r="23" spans="1:124" x14ac:dyDescent="0.45">
      <c r="A23" t="str">
        <f t="shared" si="35"/>
        <v>ELC</v>
      </c>
      <c r="B23" t="str">
        <f>VLOOKUP(E23,'EPA_US9RT techs'!$R$26:$S$34,2,FALSE)</f>
        <v>MDR</v>
      </c>
      <c r="C23" t="str">
        <f>'Service shares'!A23</f>
        <v>ELC</v>
      </c>
      <c r="D23" t="str">
        <f>'Service shares'!B23</f>
        <v>ICH</v>
      </c>
      <c r="E23" t="str">
        <f>'Service shares'!C23</f>
        <v>MDR</v>
      </c>
      <c r="F23" s="1">
        <f>IFERROR(1/AVERAGEIFS('EPA_US9RT techs'!$I$2:$I$1718,'EPA_US9RT techs'!$J$2:$J$1718,'Service PJ'!$D23,'EPA_US9RT techs'!$K$2:$K$1718,'Service PJ'!$B23,'EPA_US9RT techs'!$L$2:$L$1718,'Service PJ'!$A23,'EPA_US9RT techs'!$C$2:$C$1718,"VDA_FLOP",'EPA_US9RT techs'!$F$2:$F$1718,'Service PJ'!F$1),1/AVERAGEIFS('EPA_US9RT techs'!$I$2:$I$1718,'EPA_US9RT techs'!$K$2:$K$1718,'Service PJ'!$B23,'EPA_US9RT techs'!$L$2:$L$1718,'Service PJ'!$A23,'EPA_US9RT techs'!$C$2:$C$1718,"VDA_FLOP",'EPA_US9RT techs'!$F$2:$F$1718,'Service PJ'!F$1))</f>
        <v>1</v>
      </c>
      <c r="G23" s="1">
        <f>IFERROR(IFERROR(1/AVERAGEIFS('EPA_US9RT techs'!$I$2:$I$1718,'EPA_US9RT techs'!$J$2:$J$1718,'Service PJ'!$D23,'EPA_US9RT techs'!$K$2:$K$1718,'Service PJ'!$B23,'EPA_US9RT techs'!$L$2:$L$1718,'Service PJ'!$A23,'EPA_US9RT techs'!$C$2:$C$1718,"VDA_FLOP",'EPA_US9RT techs'!$F$2:$F$1718,'Service PJ'!G$1),1/AVERAGEIFS('EPA_US9RT techs'!$I$2:$I$1718,'EPA_US9RT techs'!$K$2:$K$1718,'Service PJ'!$B23,'EPA_US9RT techs'!$L$2:$L$1718,'Service PJ'!$A23,'EPA_US9RT techs'!$C$2:$C$1718,"VDA_FLOP",'EPA_US9RT techs'!$F$2:$F$1718,'Service PJ'!G$1)),"")</f>
        <v>0.99734390244251947</v>
      </c>
      <c r="H23" s="1">
        <f>IFERROR(IFERROR(1/AVERAGEIFS('EPA_US9RT techs'!$I$2:$I$1718,'EPA_US9RT techs'!$J$2:$J$1718,'Service PJ'!$D23,'EPA_US9RT techs'!$K$2:$K$1718,'Service PJ'!$B23,'EPA_US9RT techs'!$L$2:$L$1718,'Service PJ'!$A23,'EPA_US9RT techs'!$C$2:$C$1718,"VDA_FLOP",'EPA_US9RT techs'!$F$2:$F$1718,'Service PJ'!H$1),1/AVERAGEIFS('EPA_US9RT techs'!$I$2:$I$1718,'EPA_US9RT techs'!$K$2:$K$1718,'Service PJ'!$B23,'EPA_US9RT techs'!$L$2:$L$1718,'Service PJ'!$A23,'EPA_US9RT techs'!$C$2:$C$1718,"VDA_FLOP",'EPA_US9RT techs'!$F$2:$F$1718,'Service PJ'!H$1)),"")</f>
        <v>1.0492642736343865</v>
      </c>
      <c r="I23" s="1">
        <f>IFERROR(IFERROR(1/AVERAGEIFS('EPA_US9RT techs'!$I$2:$I$1718,'EPA_US9RT techs'!$J$2:$J$1718,'Service PJ'!$D23,'EPA_US9RT techs'!$K$2:$K$1718,'Service PJ'!$B23,'EPA_US9RT techs'!$L$2:$L$1718,'Service PJ'!$A23,'EPA_US9RT techs'!$C$2:$C$1718,"VDA_FLOP",'EPA_US9RT techs'!$F$2:$F$1718,'Service PJ'!I$1),1/AVERAGEIFS('EPA_US9RT techs'!$I$2:$I$1718,'EPA_US9RT techs'!$K$2:$K$1718,'Service PJ'!$B23,'EPA_US9RT techs'!$L$2:$L$1718,'Service PJ'!$A23,'EPA_US9RT techs'!$C$2:$C$1718,"VDA_FLOP",'EPA_US9RT techs'!$F$2:$F$1718,'Service PJ'!I$1)),"")</f>
        <v>1.0791406499291269</v>
      </c>
      <c r="J23" s="1">
        <f>IFERROR(IFERROR(1/AVERAGEIFS('EPA_US9RT techs'!$I$2:$I$1718,'EPA_US9RT techs'!$J$2:$J$1718,'Service PJ'!$D23,'EPA_US9RT techs'!$K$2:$K$1718,'Service PJ'!$B23,'EPA_US9RT techs'!$L$2:$L$1718,'Service PJ'!$A23,'EPA_US9RT techs'!$C$2:$C$1718,"VDA_FLOP",'EPA_US9RT techs'!$F$2:$F$1718,'Service PJ'!J$1),1/AVERAGEIFS('EPA_US9RT techs'!$I$2:$I$1718,'EPA_US9RT techs'!$K$2:$K$1718,'Service PJ'!$B23,'EPA_US9RT techs'!$L$2:$L$1718,'Service PJ'!$A23,'EPA_US9RT techs'!$C$2:$C$1718,"VDA_FLOP",'EPA_US9RT techs'!$F$2:$F$1718,'Service PJ'!J$1)),"")</f>
        <v>1.1046597311095918</v>
      </c>
      <c r="L23" t="str">
        <f>IF(SUM(O23:AR23)=0,"\I: ","")&amp;'Service PJ'!D23&amp;"_"&amp;'Service PJ'!E23&amp;"_"&amp;'Service PJ'!C23</f>
        <v>ICH_MDR_ELC</v>
      </c>
      <c r="M23" t="str">
        <f>"IND"&amp;'Service PJ'!C23</f>
        <v>INDELC</v>
      </c>
      <c r="N23" t="str">
        <f t="shared" si="36"/>
        <v>ICH_MDR</v>
      </c>
      <c r="O23" s="1">
        <f>'Service shares'!AK23*'Service PJ'!AV23</f>
        <v>6.93580397649745</v>
      </c>
      <c r="P23" s="1">
        <f>'Service shares'!AL23*'Service PJ'!AW23</f>
        <v>1.1144372188218983</v>
      </c>
      <c r="Q23" s="1">
        <f>'Service shares'!AM23*'Service PJ'!AX23</f>
        <v>23.275486222397145</v>
      </c>
      <c r="R23" s="1">
        <f>'Service shares'!AN23*'Service PJ'!AY23</f>
        <v>18.913004028350827</v>
      </c>
      <c r="S23" s="1">
        <f>'Service shares'!AO23*'Service PJ'!AZ23</f>
        <v>209.68529383737757</v>
      </c>
      <c r="T23" s="1">
        <f>'Service shares'!AP23*'Service PJ'!BA23</f>
        <v>126.25843356784056</v>
      </c>
      <c r="U23" s="1">
        <f>'Service shares'!AQ23*'Service PJ'!BB23</f>
        <v>8.2913152444406748</v>
      </c>
      <c r="V23" s="14">
        <f>'Service shares'!AR23*'Service PJ'!BC23</f>
        <v>40.325233283315967</v>
      </c>
      <c r="W23" s="1">
        <f>'Service shares'!AS23*'Service PJ'!BD23</f>
        <v>40.145779779650141</v>
      </c>
      <c r="X23" s="1">
        <f>'Service shares'!AT23*'Service PJ'!BE23</f>
        <v>1208.2033945460219</v>
      </c>
      <c r="Y23" s="1">
        <f>'Service shares'!AU23*'Service PJ'!BF23</f>
        <v>20.104895268292118</v>
      </c>
      <c r="Z23" s="1">
        <f>'Service shares'!AV23*'Service PJ'!BG23</f>
        <v>37.025157648503018</v>
      </c>
      <c r="AA23" s="1">
        <f>'Service shares'!AW23*'Service PJ'!BH23</f>
        <v>55.3166687170934</v>
      </c>
      <c r="AB23" s="1">
        <f>'Service shares'!AX23*'Service PJ'!BI23</f>
        <v>27.294434713220006</v>
      </c>
      <c r="AC23" s="1">
        <f>'Service shares'!AY23*'Service PJ'!BJ23</f>
        <v>17.161432484559878</v>
      </c>
      <c r="AD23" s="1">
        <f>'Service shares'!AZ23*'Service PJ'!BK23</f>
        <v>22.497188688112551</v>
      </c>
      <c r="AE23" s="1">
        <f>'Service shares'!BA23*'Service PJ'!BL23</f>
        <v>36.126308569681484</v>
      </c>
      <c r="AF23" s="1">
        <f>'Service shares'!BB23*'Service PJ'!BM23</f>
        <v>37.736576172079189</v>
      </c>
      <c r="AG23" s="1">
        <f>'Service shares'!BC23*'Service PJ'!BN23</f>
        <v>101.23935508707449</v>
      </c>
      <c r="AH23" s="1">
        <f>'Service shares'!BD23*'Service PJ'!BO23</f>
        <v>34.849692151272329</v>
      </c>
      <c r="AI23" s="1">
        <f>'Service shares'!BE23*'Service PJ'!BP23</f>
        <v>14.244474242130128</v>
      </c>
      <c r="AJ23" s="1">
        <f>'Service shares'!BF23*'Service PJ'!BQ23</f>
        <v>11.032838665868157</v>
      </c>
      <c r="AK23" s="1">
        <f>'Service shares'!BG23*'Service PJ'!BR23</f>
        <v>0.2881143045573194</v>
      </c>
      <c r="AL23" s="1">
        <f>'Service shares'!BH23*'Service PJ'!BS23</f>
        <v>14.256009804817538</v>
      </c>
      <c r="AM23" s="1">
        <f>'Service shares'!BI23*'Service PJ'!BT23</f>
        <v>91.54624559186324</v>
      </c>
      <c r="AN23" s="1">
        <f>'Service shares'!BJ23*'Service PJ'!BU23</f>
        <v>18.821680079128004</v>
      </c>
      <c r="AO23" s="1">
        <f>'Service shares'!BK23*'Service PJ'!BV23</f>
        <v>15.31385038997402</v>
      </c>
      <c r="AP23" s="1">
        <f>'Service shares'!BL23*'Service PJ'!BW23</f>
        <v>28.763431881862001</v>
      </c>
      <c r="AQ23" s="1">
        <f>'Service shares'!BM23*'Service PJ'!BX23</f>
        <v>239.04049293680768</v>
      </c>
      <c r="AR23" s="1">
        <f>'Service shares'!BN23*'Service PJ'!BY23</f>
        <v>0</v>
      </c>
      <c r="AS23" s="2">
        <v>0</v>
      </c>
      <c r="AU23" t="str">
        <f t="shared" si="2"/>
        <v>ICH_MDR_ELC</v>
      </c>
      <c r="AV23" s="1">
        <f t="shared" si="45"/>
        <v>0.99734390244251947</v>
      </c>
      <c r="AW23" s="1">
        <f t="shared" si="45"/>
        <v>0.99734390244251947</v>
      </c>
      <c r="AX23" s="1">
        <f t="shared" si="45"/>
        <v>0.99734390244251947</v>
      </c>
      <c r="AY23" s="1">
        <f t="shared" si="45"/>
        <v>0.99734390244251947</v>
      </c>
      <c r="AZ23" s="1">
        <f t="shared" si="45"/>
        <v>0.99734390244251947</v>
      </c>
      <c r="BA23" s="1">
        <f t="shared" si="45"/>
        <v>0.99734390244251947</v>
      </c>
      <c r="BB23" s="1">
        <f t="shared" si="45"/>
        <v>0.99734390244251947</v>
      </c>
      <c r="BC23" s="1">
        <f t="shared" si="45"/>
        <v>0.99734390244251947</v>
      </c>
      <c r="BD23" s="1">
        <f t="shared" si="45"/>
        <v>0.99734390244251947</v>
      </c>
      <c r="BE23" s="1">
        <f t="shared" si="45"/>
        <v>0.99734390244251947</v>
      </c>
      <c r="BF23" s="1">
        <f t="shared" si="45"/>
        <v>0.99734390244251947</v>
      </c>
      <c r="BG23" s="1">
        <f t="shared" si="45"/>
        <v>0.99734390244251947</v>
      </c>
      <c r="BH23" s="1">
        <f t="shared" si="45"/>
        <v>0.99734390244251947</v>
      </c>
      <c r="BI23" s="1">
        <f t="shared" si="45"/>
        <v>0.99734390244251947</v>
      </c>
      <c r="BJ23" s="1">
        <f t="shared" si="45"/>
        <v>0.99734390244251947</v>
      </c>
      <c r="BK23" s="1">
        <f t="shared" si="45"/>
        <v>0.99734390244251947</v>
      </c>
      <c r="BL23" s="1">
        <f t="shared" si="44"/>
        <v>0.99734390244251947</v>
      </c>
      <c r="BM23" s="1">
        <f t="shared" si="44"/>
        <v>0.99734390244251947</v>
      </c>
      <c r="BN23" s="1">
        <f t="shared" si="44"/>
        <v>0.99734390244251947</v>
      </c>
      <c r="BO23" s="1">
        <f t="shared" si="44"/>
        <v>0.99734390244251947</v>
      </c>
      <c r="BP23" s="1">
        <f t="shared" si="44"/>
        <v>0.99734390244251947</v>
      </c>
      <c r="BQ23" s="1">
        <f t="shared" si="44"/>
        <v>0.99734390244251947</v>
      </c>
      <c r="BR23" s="1">
        <f t="shared" si="44"/>
        <v>0.99734390244251947</v>
      </c>
      <c r="BS23" s="1">
        <f t="shared" si="44"/>
        <v>0.99734390244251947</v>
      </c>
      <c r="BT23" s="1">
        <f t="shared" si="44"/>
        <v>0.99734390244251947</v>
      </c>
      <c r="BU23" s="1">
        <f t="shared" si="44"/>
        <v>0.99734390244251947</v>
      </c>
      <c r="BV23" s="1">
        <f t="shared" si="44"/>
        <v>0.99734390244251947</v>
      </c>
      <c r="BW23" s="1">
        <f t="shared" si="44"/>
        <v>0.99734390244251947</v>
      </c>
      <c r="BX23" s="1">
        <f t="shared" si="44"/>
        <v>0.99734390244251947</v>
      </c>
      <c r="BY23" s="1">
        <f t="shared" si="44"/>
        <v>0.99734390244251947</v>
      </c>
      <c r="CC23" t="str">
        <f t="shared" si="38"/>
        <v>PRE</v>
      </c>
      <c r="CD23" t="str">
        <f t="shared" si="39"/>
        <v>ICH_MDR_ELC</v>
      </c>
      <c r="CE23" t="str">
        <f>VLOOKUP(D23,'IND Balance'!$AM$5:$AN$21,2,FALSE)&amp;" - "&amp;VLOOKUP(E23,'MECS_Table 5.4'!$AF$18:$AG$30,2,FALSE)&amp;" - "&amp;VLOOKUP('Service PJ'!M23,'IND Balance'!$AM$22:$AN$32,2,FALSE)</f>
        <v>Chemicals - Machine drive - Electricity</v>
      </c>
      <c r="CF23" t="s">
        <v>109</v>
      </c>
      <c r="CG23" t="s">
        <v>110</v>
      </c>
      <c r="CL23" t="str">
        <f t="shared" si="40"/>
        <v>ICH_MDR_ELC</v>
      </c>
      <c r="CM23" t="str">
        <f t="shared" si="41"/>
        <v>ICH_MDR</v>
      </c>
      <c r="CN23" s="1">
        <f t="shared" si="5"/>
        <v>0.93754875155480832</v>
      </c>
      <c r="CO23" s="1">
        <f t="shared" si="6"/>
        <v>0.25229298931771016</v>
      </c>
      <c r="CP23" s="1">
        <f t="shared" si="7"/>
        <v>0.93301875481916807</v>
      </c>
      <c r="CQ23" s="1">
        <f t="shared" si="8"/>
        <v>0.74356863332810608</v>
      </c>
      <c r="CR23" s="1">
        <f t="shared" si="9"/>
        <v>0.95421362505435536</v>
      </c>
      <c r="CS23" s="1">
        <f t="shared" si="10"/>
        <v>0.83974936817940538</v>
      </c>
      <c r="CT23" s="1">
        <f t="shared" si="11"/>
        <v>0.62951723946347626</v>
      </c>
      <c r="CU23" s="1">
        <f t="shared" si="12"/>
        <v>0.87684348876939144</v>
      </c>
      <c r="CV23" s="1">
        <f t="shared" si="13"/>
        <v>0.82175701377051835</v>
      </c>
      <c r="CW23" s="1">
        <f t="shared" si="14"/>
        <v>0.94232152489824561</v>
      </c>
      <c r="CX23" s="1">
        <f t="shared" si="15"/>
        <v>0.96597209060475397</v>
      </c>
      <c r="CY23" s="1">
        <f t="shared" si="16"/>
        <v>0.88438823084486418</v>
      </c>
      <c r="CZ23" s="1">
        <f t="shared" si="17"/>
        <v>0.78369207218306036</v>
      </c>
      <c r="DA23" s="1">
        <f t="shared" si="18"/>
        <v>0.91374495529830213</v>
      </c>
      <c r="DB23" s="1">
        <f t="shared" si="19"/>
        <v>0.810534717736206</v>
      </c>
      <c r="DC23" s="1">
        <f t="shared" si="20"/>
        <v>0.76747329130069741</v>
      </c>
      <c r="DD23" s="1">
        <f t="shared" si="21"/>
        <v>0.87592160889993631</v>
      </c>
      <c r="DE23" s="1">
        <f t="shared" si="22"/>
        <v>0.81778750056597538</v>
      </c>
      <c r="DF23" s="1">
        <f t="shared" si="23"/>
        <v>0.88057795565879993</v>
      </c>
      <c r="DG23" s="1">
        <f t="shared" si="24"/>
        <v>0.99</v>
      </c>
      <c r="DH23" s="1">
        <f t="shared" si="25"/>
        <v>0.76887013427655471</v>
      </c>
      <c r="DI23" s="1">
        <f t="shared" si="26"/>
        <v>0.6372729316986383</v>
      </c>
      <c r="DJ23" s="1">
        <f t="shared" si="27"/>
        <v>6.9119831335767252E-3</v>
      </c>
      <c r="DK23" s="1">
        <f t="shared" si="28"/>
        <v>0.93182156369535574</v>
      </c>
      <c r="DL23" s="1">
        <f t="shared" si="29"/>
        <v>0.81377092895251946</v>
      </c>
      <c r="DM23" s="1">
        <f t="shared" si="30"/>
        <v>0.99</v>
      </c>
      <c r="DN23" s="1">
        <f t="shared" si="31"/>
        <v>0.83296708759705085</v>
      </c>
      <c r="DO23" s="1">
        <f t="shared" si="32"/>
        <v>0.87739180453704524</v>
      </c>
      <c r="DP23" s="1">
        <f t="shared" si="33"/>
        <v>0.64375387149159546</v>
      </c>
      <c r="DQ23" s="1" t="str">
        <f t="shared" si="34"/>
        <v/>
      </c>
      <c r="DR23" s="1">
        <v>3</v>
      </c>
      <c r="DS23" s="1" t="str">
        <f t="shared" si="42"/>
        <v/>
      </c>
      <c r="DT23" t="str">
        <f t="shared" si="43"/>
        <v/>
      </c>
    </row>
    <row r="24" spans="1:124" x14ac:dyDescent="0.45">
      <c r="A24" t="str">
        <f t="shared" si="35"/>
        <v>ELC</v>
      </c>
      <c r="B24" t="str">
        <f>VLOOKUP(E24,'EPA_US9RT techs'!$R$26:$S$34,2,FALSE)</f>
        <v>ECP</v>
      </c>
      <c r="C24" t="str">
        <f>'Service shares'!A24</f>
        <v>ELC</v>
      </c>
      <c r="D24" t="str">
        <f>'Service shares'!B24</f>
        <v>ICH</v>
      </c>
      <c r="E24" t="str">
        <f>'Service shares'!C24</f>
        <v>ECP</v>
      </c>
      <c r="F24" s="1">
        <f>IFERROR(1/AVERAGEIFS('EPA_US9RT techs'!$I$2:$I$1718,'EPA_US9RT techs'!$J$2:$J$1718,'Service PJ'!$D24,'EPA_US9RT techs'!$K$2:$K$1718,'Service PJ'!$B24,'EPA_US9RT techs'!$L$2:$L$1718,'Service PJ'!$A24,'EPA_US9RT techs'!$C$2:$C$1718,"VDA_FLOP",'EPA_US9RT techs'!$F$2:$F$1718,'Service PJ'!F$1),1/AVERAGEIFS('EPA_US9RT techs'!$I$2:$I$1718,'EPA_US9RT techs'!$K$2:$K$1718,'Service PJ'!$B24,'EPA_US9RT techs'!$L$2:$L$1718,'Service PJ'!$A24,'EPA_US9RT techs'!$C$2:$C$1718,"VDA_FLOP",'EPA_US9RT techs'!$F$2:$F$1718,'Service PJ'!F$1))</f>
        <v>1</v>
      </c>
      <c r="G24" s="1">
        <f>IFERROR(IFERROR(1/AVERAGEIFS('EPA_US9RT techs'!$I$2:$I$1718,'EPA_US9RT techs'!$J$2:$J$1718,'Service PJ'!$D24,'EPA_US9RT techs'!$K$2:$K$1718,'Service PJ'!$B24,'EPA_US9RT techs'!$L$2:$L$1718,'Service PJ'!$A24,'EPA_US9RT techs'!$C$2:$C$1718,"VDA_FLOP",'EPA_US9RT techs'!$F$2:$F$1718,'Service PJ'!G$1),1/AVERAGEIFS('EPA_US9RT techs'!$I$2:$I$1718,'EPA_US9RT techs'!$K$2:$K$1718,'Service PJ'!$B24,'EPA_US9RT techs'!$L$2:$L$1718,'Service PJ'!$A24,'EPA_US9RT techs'!$C$2:$C$1718,"VDA_FLOP",'EPA_US9RT techs'!$F$2:$F$1718,'Service PJ'!G$1)),"")</f>
        <v>1.1493640399925142</v>
      </c>
      <c r="H24" s="1">
        <f>IFERROR(IFERROR(1/AVERAGEIFS('EPA_US9RT techs'!$I$2:$I$1718,'EPA_US9RT techs'!$J$2:$J$1718,'Service PJ'!$D24,'EPA_US9RT techs'!$K$2:$K$1718,'Service PJ'!$B24,'EPA_US9RT techs'!$L$2:$L$1718,'Service PJ'!$A24,'EPA_US9RT techs'!$C$2:$C$1718,"VDA_FLOP",'EPA_US9RT techs'!$F$2:$F$1718,'Service PJ'!H$1),1/AVERAGEIFS('EPA_US9RT techs'!$I$2:$I$1718,'EPA_US9RT techs'!$K$2:$K$1718,'Service PJ'!$B24,'EPA_US9RT techs'!$L$2:$L$1718,'Service PJ'!$A24,'EPA_US9RT techs'!$C$2:$C$1718,"VDA_FLOP",'EPA_US9RT techs'!$F$2:$F$1718,'Service PJ'!H$1)),"")</f>
        <v>1.1834716345926801</v>
      </c>
      <c r="I24" s="1">
        <f>IFERROR(IFERROR(1/AVERAGEIFS('EPA_US9RT techs'!$I$2:$I$1718,'EPA_US9RT techs'!$J$2:$J$1718,'Service PJ'!$D24,'EPA_US9RT techs'!$K$2:$K$1718,'Service PJ'!$B24,'EPA_US9RT techs'!$L$2:$L$1718,'Service PJ'!$A24,'EPA_US9RT techs'!$C$2:$C$1718,"VDA_FLOP",'EPA_US9RT techs'!$F$2:$F$1718,'Service PJ'!I$1),1/AVERAGEIFS('EPA_US9RT techs'!$I$2:$I$1718,'EPA_US9RT techs'!$K$2:$K$1718,'Service PJ'!$B24,'EPA_US9RT techs'!$L$2:$L$1718,'Service PJ'!$A24,'EPA_US9RT techs'!$C$2:$C$1718,"VDA_FLOP",'EPA_US9RT techs'!$F$2:$F$1718,'Service PJ'!I$1)),"")</f>
        <v>1.2479849974016677</v>
      </c>
      <c r="J24" s="1">
        <f>IFERROR(IFERROR(1/AVERAGEIFS('EPA_US9RT techs'!$I$2:$I$1718,'EPA_US9RT techs'!$J$2:$J$1718,'Service PJ'!$D24,'EPA_US9RT techs'!$K$2:$K$1718,'Service PJ'!$B24,'EPA_US9RT techs'!$L$2:$L$1718,'Service PJ'!$A24,'EPA_US9RT techs'!$C$2:$C$1718,"VDA_FLOP",'EPA_US9RT techs'!$F$2:$F$1718,'Service PJ'!J$1),1/AVERAGEIFS('EPA_US9RT techs'!$I$2:$I$1718,'EPA_US9RT techs'!$K$2:$K$1718,'Service PJ'!$B24,'EPA_US9RT techs'!$L$2:$L$1718,'Service PJ'!$A24,'EPA_US9RT techs'!$C$2:$C$1718,"VDA_FLOP",'EPA_US9RT techs'!$F$2:$F$1718,'Service PJ'!J$1)),"")</f>
        <v>1.3035781059500837</v>
      </c>
      <c r="L24" t="str">
        <f>IF(SUM(O24:AR24)=0,"\I: ","")&amp;'Service PJ'!D24&amp;"_"&amp;'Service PJ'!E24&amp;"_"&amp;'Service PJ'!C24</f>
        <v>ICH_ECP_ELC</v>
      </c>
      <c r="M24" t="str">
        <f>"IND"&amp;'Service PJ'!C24</f>
        <v>INDELC</v>
      </c>
      <c r="N24" t="str">
        <f t="shared" si="36"/>
        <v>ICH_ECP</v>
      </c>
      <c r="O24" s="1">
        <f>'Service shares'!AK24*'Service PJ'!AV24</f>
        <v>2.3508805442548337</v>
      </c>
      <c r="P24" s="1">
        <f>'Service shares'!AL24*'Service PJ'!AW24</f>
        <v>0.37773685421324577</v>
      </c>
      <c r="Q24" s="1">
        <f>'Service shares'!AM24*'Service PJ'!AX24</f>
        <v>7.8891917798889653</v>
      </c>
      <c r="R24" s="1">
        <f>'Service shares'!AN24*'Service PJ'!AY24</f>
        <v>6.4105348643541795</v>
      </c>
      <c r="S24" s="1">
        <f>'Service shares'!AO24*'Service PJ'!AZ24</f>
        <v>71.072521566214164</v>
      </c>
      <c r="T24" s="1">
        <f>'Service shares'!AP24*'Service PJ'!BA24</f>
        <v>42.795110131215061</v>
      </c>
      <c r="U24" s="1">
        <f>'Service shares'!AQ24*'Service PJ'!BB24</f>
        <v>2.8103290924150968</v>
      </c>
      <c r="V24" s="14">
        <f>'Service shares'!AR24*'Service PJ'!BC24</f>
        <v>13.668178438941185</v>
      </c>
      <c r="W24" s="1">
        <f>'Service shares'!AS24*'Service PJ'!BD24</f>
        <v>13.607352938134657</v>
      </c>
      <c r="X24" s="1">
        <f>'Service shares'!AT24*'Service PJ'!BE24</f>
        <v>409.51876139602916</v>
      </c>
      <c r="Y24" s="1">
        <f>'Service shares'!AU24*'Service PJ'!BF24</f>
        <v>6.8145246449680119</v>
      </c>
      <c r="Z24" s="1">
        <f>'Service shares'!AV24*'Service PJ'!BG24</f>
        <v>12.549622662171817</v>
      </c>
      <c r="AA24" s="1">
        <f>'Service shares'!AW24*'Service PJ'!BH24</f>
        <v>18.749503403018021</v>
      </c>
      <c r="AB24" s="1">
        <f>'Service shares'!AX24*'Service PJ'!BI24</f>
        <v>9.2514084525996374</v>
      </c>
      <c r="AC24" s="1">
        <f>'Service shares'!AY24*'Service PJ'!BJ24</f>
        <v>5.8168422689287835</v>
      </c>
      <c r="AD24" s="1">
        <f>'Service shares'!AZ24*'Service PJ'!BK24</f>
        <v>7.6253889767545049</v>
      </c>
      <c r="AE24" s="1">
        <f>'Service shares'!BA24*'Service PJ'!BL24</f>
        <v>12.24495909053927</v>
      </c>
      <c r="AF24" s="1">
        <f>'Service shares'!BB24*'Service PJ'!BM24</f>
        <v>12.790756923111857</v>
      </c>
      <c r="AG24" s="1">
        <f>'Service shares'!BC24*'Service PJ'!BN24</f>
        <v>34.314930322944306</v>
      </c>
      <c r="AH24" s="1">
        <f>'Service shares'!BD24*'Service PJ'!BO24</f>
        <v>11.812251835449004</v>
      </c>
      <c r="AI24" s="1">
        <f>'Service shares'!BE24*'Service PJ'!BP24</f>
        <v>4.8281435681337763</v>
      </c>
      <c r="AJ24" s="1">
        <f>'Service shares'!BF24*'Service PJ'!BQ24</f>
        <v>3.7395644189745281</v>
      </c>
      <c r="AK24" s="1">
        <f>'Service shares'!BG24*'Service PJ'!BR24</f>
        <v>9.7655919256149262E-2</v>
      </c>
      <c r="AL24" s="1">
        <f>'Service shares'!BH24*'Service PJ'!BS24</f>
        <v>4.8320535301195475</v>
      </c>
      <c r="AM24" s="1">
        <f>'Service shares'!BI24*'Service PJ'!BT24</f>
        <v>31.029465133495364</v>
      </c>
      <c r="AN24" s="1">
        <f>'Service shares'!BJ24*'Service PJ'!BU24</f>
        <v>6.3795807462476191</v>
      </c>
      <c r="AO24" s="1">
        <f>'Service shares'!BK24*'Service PJ'!BV24</f>
        <v>5.1906070386954024</v>
      </c>
      <c r="AP24" s="1">
        <f>'Service shares'!BL24*'Service PJ'!BW24</f>
        <v>9.7493228796838149</v>
      </c>
      <c r="AQ24" s="1">
        <f>'Service shares'!BM24*'Service PJ'!BX24</f>
        <v>81.022423072863603</v>
      </c>
      <c r="AR24" s="1">
        <f>'Service shares'!BN24*'Service PJ'!BY24</f>
        <v>0</v>
      </c>
      <c r="AS24" s="2">
        <v>0</v>
      </c>
      <c r="AU24" t="str">
        <f t="shared" si="2"/>
        <v>ICH_ECP_ELC</v>
      </c>
      <c r="AV24" s="1">
        <f t="shared" si="45"/>
        <v>1.1493640399925142</v>
      </c>
      <c r="AW24" s="1">
        <f t="shared" si="45"/>
        <v>1.1493640399925142</v>
      </c>
      <c r="AX24" s="1">
        <f t="shared" si="45"/>
        <v>1.1493640399925142</v>
      </c>
      <c r="AY24" s="1">
        <f t="shared" si="45"/>
        <v>1.1493640399925142</v>
      </c>
      <c r="AZ24" s="1">
        <f t="shared" si="45"/>
        <v>1.1493640399925142</v>
      </c>
      <c r="BA24" s="1">
        <f t="shared" si="45"/>
        <v>1.1493640399925142</v>
      </c>
      <c r="BB24" s="1">
        <f t="shared" si="45"/>
        <v>1.1493640399925142</v>
      </c>
      <c r="BC24" s="1">
        <f t="shared" si="45"/>
        <v>1.1493640399925142</v>
      </c>
      <c r="BD24" s="1">
        <f t="shared" si="45"/>
        <v>1.1493640399925142</v>
      </c>
      <c r="BE24" s="1">
        <f t="shared" si="45"/>
        <v>1.1493640399925142</v>
      </c>
      <c r="BF24" s="1">
        <f t="shared" si="45"/>
        <v>1.1493640399925142</v>
      </c>
      <c r="BG24" s="1">
        <f t="shared" si="45"/>
        <v>1.1493640399925142</v>
      </c>
      <c r="BH24" s="1">
        <f t="shared" si="45"/>
        <v>1.1493640399925142</v>
      </c>
      <c r="BI24" s="1">
        <f t="shared" si="45"/>
        <v>1.1493640399925142</v>
      </c>
      <c r="BJ24" s="1">
        <f t="shared" si="45"/>
        <v>1.1493640399925142</v>
      </c>
      <c r="BK24" s="1">
        <f t="shared" si="45"/>
        <v>1.1493640399925142</v>
      </c>
      <c r="BL24" s="1">
        <f t="shared" si="44"/>
        <v>1.1493640399925142</v>
      </c>
      <c r="BM24" s="1">
        <f t="shared" si="44"/>
        <v>1.1493640399925142</v>
      </c>
      <c r="BN24" s="1">
        <f t="shared" si="44"/>
        <v>1.1493640399925142</v>
      </c>
      <c r="BO24" s="1">
        <f t="shared" si="44"/>
        <v>1.1493640399925142</v>
      </c>
      <c r="BP24" s="1">
        <f t="shared" si="44"/>
        <v>1.1493640399925142</v>
      </c>
      <c r="BQ24" s="1">
        <f t="shared" si="44"/>
        <v>1.1493640399925142</v>
      </c>
      <c r="BR24" s="1">
        <f t="shared" si="44"/>
        <v>1.1493640399925142</v>
      </c>
      <c r="BS24" s="1">
        <f t="shared" si="44"/>
        <v>1.1493640399925142</v>
      </c>
      <c r="BT24" s="1">
        <f t="shared" si="44"/>
        <v>1.1493640399925142</v>
      </c>
      <c r="BU24" s="1">
        <f t="shared" si="44"/>
        <v>1.1493640399925142</v>
      </c>
      <c r="BV24" s="1">
        <f t="shared" si="44"/>
        <v>1.1493640399925142</v>
      </c>
      <c r="BW24" s="1">
        <f t="shared" si="44"/>
        <v>1.1493640399925142</v>
      </c>
      <c r="BX24" s="1">
        <f t="shared" si="44"/>
        <v>1.1493640399925142</v>
      </c>
      <c r="BY24" s="1">
        <f t="shared" si="44"/>
        <v>1.1493640399925142</v>
      </c>
      <c r="CC24" t="str">
        <f t="shared" si="38"/>
        <v>PRE</v>
      </c>
      <c r="CD24" t="str">
        <f t="shared" si="39"/>
        <v>ICH_ECP_ELC</v>
      </c>
      <c r="CE24" t="str">
        <f>VLOOKUP(D24,'IND Balance'!$AM$5:$AN$21,2,FALSE)&amp;" - "&amp;VLOOKUP(E24,'MECS_Table 5.4'!$AF$18:$AG$30,2,FALSE)&amp;" - "&amp;VLOOKUP('Service PJ'!M24,'IND Balance'!$AM$22:$AN$32,2,FALSE)</f>
        <v>Chemicals - Electrochemical - Electricity</v>
      </c>
      <c r="CF24" t="s">
        <v>109</v>
      </c>
      <c r="CG24" t="s">
        <v>110</v>
      </c>
      <c r="CL24" t="str">
        <f t="shared" si="40"/>
        <v>ICH_ECP_ELC</v>
      </c>
      <c r="CM24" t="str">
        <f t="shared" si="41"/>
        <v>\I:ICH_ECP</v>
      </c>
      <c r="CN24" s="1" t="str">
        <f t="shared" si="5"/>
        <v/>
      </c>
      <c r="CO24" s="1" t="str">
        <f t="shared" si="6"/>
        <v/>
      </c>
      <c r="CP24" s="1" t="str">
        <f t="shared" si="7"/>
        <v/>
      </c>
      <c r="CQ24" s="1" t="str">
        <f t="shared" si="8"/>
        <v/>
      </c>
      <c r="CR24" s="1" t="str">
        <f t="shared" si="9"/>
        <v/>
      </c>
      <c r="CS24" s="1" t="str">
        <f t="shared" si="10"/>
        <v/>
      </c>
      <c r="CT24" s="1" t="str">
        <f t="shared" si="11"/>
        <v/>
      </c>
      <c r="CU24" s="1" t="str">
        <f t="shared" si="12"/>
        <v/>
      </c>
      <c r="CV24" s="1" t="str">
        <f t="shared" si="13"/>
        <v/>
      </c>
      <c r="CW24" s="1" t="str">
        <f t="shared" si="14"/>
        <v/>
      </c>
      <c r="CX24" s="1" t="str">
        <f t="shared" si="15"/>
        <v/>
      </c>
      <c r="CY24" s="1" t="str">
        <f t="shared" si="16"/>
        <v/>
      </c>
      <c r="CZ24" s="1" t="str">
        <f t="shared" si="17"/>
        <v/>
      </c>
      <c r="DA24" s="1" t="str">
        <f t="shared" si="18"/>
        <v/>
      </c>
      <c r="DB24" s="1" t="str">
        <f t="shared" si="19"/>
        <v/>
      </c>
      <c r="DC24" s="1" t="str">
        <f t="shared" si="20"/>
        <v/>
      </c>
      <c r="DD24" s="1" t="str">
        <f t="shared" si="21"/>
        <v/>
      </c>
      <c r="DE24" s="1" t="str">
        <f t="shared" si="22"/>
        <v/>
      </c>
      <c r="DF24" s="1" t="str">
        <f t="shared" si="23"/>
        <v/>
      </c>
      <c r="DG24" s="1" t="str">
        <f t="shared" si="24"/>
        <v/>
      </c>
      <c r="DH24" s="1" t="str">
        <f t="shared" si="25"/>
        <v/>
      </c>
      <c r="DI24" s="1" t="str">
        <f t="shared" si="26"/>
        <v/>
      </c>
      <c r="DJ24" s="1" t="str">
        <f t="shared" si="27"/>
        <v/>
      </c>
      <c r="DK24" s="1" t="str">
        <f t="shared" si="28"/>
        <v/>
      </c>
      <c r="DL24" s="1" t="str">
        <f t="shared" si="29"/>
        <v/>
      </c>
      <c r="DM24" s="1" t="str">
        <f t="shared" si="30"/>
        <v/>
      </c>
      <c r="DN24" s="1" t="str">
        <f t="shared" si="31"/>
        <v/>
      </c>
      <c r="DO24" s="1" t="str">
        <f t="shared" si="32"/>
        <v/>
      </c>
      <c r="DP24" s="1" t="str">
        <f t="shared" si="33"/>
        <v/>
      </c>
      <c r="DQ24" s="1" t="str">
        <f t="shared" si="34"/>
        <v/>
      </c>
      <c r="DR24" s="1">
        <v>3</v>
      </c>
      <c r="DS24" s="1" t="str">
        <f t="shared" si="42"/>
        <v/>
      </c>
      <c r="DT24" t="str">
        <f t="shared" si="43"/>
        <v/>
      </c>
    </row>
    <row r="25" spans="1:124" x14ac:dyDescent="0.45">
      <c r="A25" t="str">
        <f t="shared" si="35"/>
        <v>ELC</v>
      </c>
      <c r="B25" t="str">
        <f>VLOOKUP(E25,'EPA_US9RT techs'!$R$26:$S$34,2,FALSE)</f>
        <v>PRH</v>
      </c>
      <c r="C25" t="str">
        <f>'Service shares'!A25</f>
        <v>ELC</v>
      </c>
      <c r="D25" t="str">
        <f>'Service shares'!B25</f>
        <v>ICH</v>
      </c>
      <c r="E25" t="str">
        <f>'Service shares'!C25</f>
        <v>OTP</v>
      </c>
      <c r="F25" s="1">
        <f>IFERROR(1/AVERAGEIFS('EPA_US9RT techs'!$I$2:$I$1718,'EPA_US9RT techs'!$J$2:$J$1718,'Service PJ'!$D25,'EPA_US9RT techs'!$K$2:$K$1718,'Service PJ'!$B25,'EPA_US9RT techs'!$L$2:$L$1718,'Service PJ'!$A25,'EPA_US9RT techs'!$C$2:$C$1718,"VDA_FLOP",'EPA_US9RT techs'!$F$2:$F$1718,'Service PJ'!F$1),1/AVERAGEIFS('EPA_US9RT techs'!$I$2:$I$1718,'EPA_US9RT techs'!$K$2:$K$1718,'Service PJ'!$B25,'EPA_US9RT techs'!$L$2:$L$1718,'Service PJ'!$A25,'EPA_US9RT techs'!$C$2:$C$1718,"VDA_FLOP",'EPA_US9RT techs'!$F$2:$F$1718,'Service PJ'!F$1))</f>
        <v>1</v>
      </c>
      <c r="G25" s="1">
        <f>IFERROR(IFERROR(1/AVERAGEIFS('EPA_US9RT techs'!$I$2:$I$1718,'EPA_US9RT techs'!$J$2:$J$1718,'Service PJ'!$D25,'EPA_US9RT techs'!$K$2:$K$1718,'Service PJ'!$B25,'EPA_US9RT techs'!$L$2:$L$1718,'Service PJ'!$A25,'EPA_US9RT techs'!$C$2:$C$1718,"VDA_FLOP",'EPA_US9RT techs'!$F$2:$F$1718,'Service PJ'!G$1),1/AVERAGEIFS('EPA_US9RT techs'!$I$2:$I$1718,'EPA_US9RT techs'!$K$2:$K$1718,'Service PJ'!$B25,'EPA_US9RT techs'!$L$2:$L$1718,'Service PJ'!$A25,'EPA_US9RT techs'!$C$2:$C$1718,"VDA_FLOP",'EPA_US9RT techs'!$F$2:$F$1718,'Service PJ'!G$1)),"")</f>
        <v>0.99734390244251947</v>
      </c>
      <c r="H25" s="1">
        <f>IFERROR(IFERROR(1/AVERAGEIFS('EPA_US9RT techs'!$I$2:$I$1718,'EPA_US9RT techs'!$J$2:$J$1718,'Service PJ'!$D25,'EPA_US9RT techs'!$K$2:$K$1718,'Service PJ'!$B25,'EPA_US9RT techs'!$L$2:$L$1718,'Service PJ'!$A25,'EPA_US9RT techs'!$C$2:$C$1718,"VDA_FLOP",'EPA_US9RT techs'!$F$2:$F$1718,'Service PJ'!H$1),1/AVERAGEIFS('EPA_US9RT techs'!$I$2:$I$1718,'EPA_US9RT techs'!$K$2:$K$1718,'Service PJ'!$B25,'EPA_US9RT techs'!$L$2:$L$1718,'Service PJ'!$A25,'EPA_US9RT techs'!$C$2:$C$1718,"VDA_FLOP",'EPA_US9RT techs'!$F$2:$F$1718,'Service PJ'!H$1)),"")</f>
        <v>1.0492642736343865</v>
      </c>
      <c r="I25" s="1">
        <f>IFERROR(IFERROR(1/AVERAGEIFS('EPA_US9RT techs'!$I$2:$I$1718,'EPA_US9RT techs'!$J$2:$J$1718,'Service PJ'!$D25,'EPA_US9RT techs'!$K$2:$K$1718,'Service PJ'!$B25,'EPA_US9RT techs'!$L$2:$L$1718,'Service PJ'!$A25,'EPA_US9RT techs'!$C$2:$C$1718,"VDA_FLOP",'EPA_US9RT techs'!$F$2:$F$1718,'Service PJ'!I$1),1/AVERAGEIFS('EPA_US9RT techs'!$I$2:$I$1718,'EPA_US9RT techs'!$K$2:$K$1718,'Service PJ'!$B25,'EPA_US9RT techs'!$L$2:$L$1718,'Service PJ'!$A25,'EPA_US9RT techs'!$C$2:$C$1718,"VDA_FLOP",'EPA_US9RT techs'!$F$2:$F$1718,'Service PJ'!I$1)),"")</f>
        <v>1.0791406499291269</v>
      </c>
      <c r="J25" s="1">
        <f>IFERROR(IFERROR(1/AVERAGEIFS('EPA_US9RT techs'!$I$2:$I$1718,'EPA_US9RT techs'!$J$2:$J$1718,'Service PJ'!$D25,'EPA_US9RT techs'!$K$2:$K$1718,'Service PJ'!$B25,'EPA_US9RT techs'!$L$2:$L$1718,'Service PJ'!$A25,'EPA_US9RT techs'!$C$2:$C$1718,"VDA_FLOP",'EPA_US9RT techs'!$F$2:$F$1718,'Service PJ'!J$1),1/AVERAGEIFS('EPA_US9RT techs'!$I$2:$I$1718,'EPA_US9RT techs'!$K$2:$K$1718,'Service PJ'!$B25,'EPA_US9RT techs'!$L$2:$L$1718,'Service PJ'!$A25,'EPA_US9RT techs'!$C$2:$C$1718,"VDA_FLOP",'EPA_US9RT techs'!$F$2:$F$1718,'Service PJ'!J$1)),"")</f>
        <v>1.1046597311095918</v>
      </c>
      <c r="L25" t="str">
        <f>IF(SUM(O25:AR25)=0,"\I: ","")&amp;'Service PJ'!D25&amp;"_"&amp;'Service PJ'!E25&amp;"_"&amp;'Service PJ'!C25</f>
        <v>ICH_OTP_ELC</v>
      </c>
      <c r="M25" t="str">
        <f>"IND"&amp;'Service PJ'!C25</f>
        <v>INDELC</v>
      </c>
      <c r="N25" t="str">
        <f t="shared" si="36"/>
        <v>ICH_OTP</v>
      </c>
      <c r="O25" s="1">
        <f>'Service shares'!AK25*'Service PJ'!AV25</f>
        <v>0.30221368089313511</v>
      </c>
      <c r="P25" s="1">
        <f>'Service shares'!AL25*'Service PJ'!AW25</f>
        <v>4.8559355939951997E-2</v>
      </c>
      <c r="Q25" s="1">
        <f>'Service shares'!AM25*'Service PJ'!AX25</f>
        <v>1.0141824062046685</v>
      </c>
      <c r="R25" s="1">
        <f>'Service shares'!AN25*'Service PJ'!AY25</f>
        <v>0.82409603609371807</v>
      </c>
      <c r="S25" s="1">
        <f>'Service shares'!AO25*'Service PJ'!AZ25</f>
        <v>9.1366141105611138</v>
      </c>
      <c r="T25" s="1">
        <f>'Service shares'!AP25*'Service PJ'!BA25</f>
        <v>5.5014568003416366</v>
      </c>
      <c r="U25" s="1">
        <f>'Service shares'!AQ25*'Service PJ'!BB25</f>
        <v>0.36127735269894012</v>
      </c>
      <c r="V25" s="14">
        <f>'Service shares'!AR25*'Service PJ'!BC25</f>
        <v>1.7570907748721556</v>
      </c>
      <c r="W25" s="1">
        <f>'Service shares'!AS25*'Service PJ'!BD25</f>
        <v>1.7492714500936879</v>
      </c>
      <c r="X25" s="1">
        <f>'Service shares'!AT25*'Service PJ'!BE25</f>
        <v>52.645028084793978</v>
      </c>
      <c r="Y25" s="1">
        <f>'Service shares'!AU25*'Service PJ'!BF25</f>
        <v>0.87603029491468931</v>
      </c>
      <c r="Z25" s="1">
        <f>'Service shares'!AV25*'Service PJ'!BG25</f>
        <v>1.6132966295644016</v>
      </c>
      <c r="AA25" s="1">
        <f>'Service shares'!AW25*'Service PJ'!BH25</f>
        <v>2.410312362400584</v>
      </c>
      <c r="AB25" s="1">
        <f>'Service shares'!AX25*'Service PJ'!BI25</f>
        <v>1.1892999875041397</v>
      </c>
      <c r="AC25" s="1">
        <f>'Service shares'!AY25*'Service PJ'!BJ25</f>
        <v>0.74777483592853489</v>
      </c>
      <c r="AD25" s="1">
        <f>'Service shares'!AZ25*'Service PJ'!BK25</f>
        <v>0.98026965961274715</v>
      </c>
      <c r="AE25" s="1">
        <f>'Service shares'!BA25*'Service PJ'!BL25</f>
        <v>1.5741310923608491</v>
      </c>
      <c r="AF25" s="1">
        <f>'Service shares'!BB25*'Service PJ'!BM25</f>
        <v>1.644295258042666</v>
      </c>
      <c r="AG25" s="1">
        <f>'Service shares'!BC25*'Service PJ'!BN25</f>
        <v>4.4113008752537901</v>
      </c>
      <c r="AH25" s="1">
        <f>'Service shares'!BD25*'Service PJ'!BO25</f>
        <v>1.5185051046306026</v>
      </c>
      <c r="AI25" s="1">
        <f>'Service shares'!BE25*'Service PJ'!BP25</f>
        <v>0.62067425891634542</v>
      </c>
      <c r="AJ25" s="1">
        <f>'Service shares'!BF25*'Service PJ'!BQ25</f>
        <v>0.48073371093107437</v>
      </c>
      <c r="AK25" s="1">
        <f>'Service shares'!BG25*'Service PJ'!BR25</f>
        <v>1.2554000198576009E-2</v>
      </c>
      <c r="AL25" s="1">
        <f>'Service shares'!BH25*'Service PJ'!BS25</f>
        <v>0.62117689781340035</v>
      </c>
      <c r="AM25" s="1">
        <f>'Service shares'!BI25*'Service PJ'!BT25</f>
        <v>3.9889431630441496</v>
      </c>
      <c r="AN25" s="1">
        <f>'Service shares'!BJ25*'Service PJ'!BU25</f>
        <v>0.82011677904697189</v>
      </c>
      <c r="AO25" s="1">
        <f>'Service shares'!BK25*'Service PJ'!BV25</f>
        <v>0.66727016949777862</v>
      </c>
      <c r="AP25" s="1">
        <f>'Service shares'!BL25*'Service PJ'!BW25</f>
        <v>1.2533085787303704</v>
      </c>
      <c r="AQ25" s="1">
        <f>'Service shares'!BM25*'Service PJ'!BX25</f>
        <v>10.415707753237808</v>
      </c>
      <c r="AR25" s="1">
        <f>'Service shares'!BN25*'Service PJ'!BY25</f>
        <v>0</v>
      </c>
      <c r="AS25" s="2">
        <v>0</v>
      </c>
      <c r="AU25" t="str">
        <f t="shared" si="2"/>
        <v>ICH_OTP_ELC</v>
      </c>
      <c r="AV25" s="1">
        <f t="shared" si="45"/>
        <v>0.99734390244251947</v>
      </c>
      <c r="AW25" s="1">
        <f t="shared" si="45"/>
        <v>0.99734390244251947</v>
      </c>
      <c r="AX25" s="1">
        <f t="shared" si="45"/>
        <v>0.99734390244251947</v>
      </c>
      <c r="AY25" s="1">
        <f t="shared" si="45"/>
        <v>0.99734390244251947</v>
      </c>
      <c r="AZ25" s="1">
        <f t="shared" si="45"/>
        <v>0.99734390244251947</v>
      </c>
      <c r="BA25" s="1">
        <f t="shared" si="45"/>
        <v>0.99734390244251947</v>
      </c>
      <c r="BB25" s="1">
        <f t="shared" si="45"/>
        <v>0.99734390244251947</v>
      </c>
      <c r="BC25" s="1">
        <f t="shared" si="45"/>
        <v>0.99734390244251947</v>
      </c>
      <c r="BD25" s="1">
        <f t="shared" si="45"/>
        <v>0.99734390244251947</v>
      </c>
      <c r="BE25" s="1">
        <f t="shared" si="45"/>
        <v>0.99734390244251947</v>
      </c>
      <c r="BF25" s="1">
        <f t="shared" si="45"/>
        <v>0.99734390244251947</v>
      </c>
      <c r="BG25" s="1">
        <f t="shared" si="45"/>
        <v>0.99734390244251947</v>
      </c>
      <c r="BH25" s="1">
        <f t="shared" si="45"/>
        <v>0.99734390244251947</v>
      </c>
      <c r="BI25" s="1">
        <f t="shared" si="45"/>
        <v>0.99734390244251947</v>
      </c>
      <c r="BJ25" s="1">
        <f t="shared" si="45"/>
        <v>0.99734390244251947</v>
      </c>
      <c r="BK25" s="1">
        <f t="shared" si="45"/>
        <v>0.99734390244251947</v>
      </c>
      <c r="BL25" s="1">
        <f t="shared" si="44"/>
        <v>0.99734390244251947</v>
      </c>
      <c r="BM25" s="1">
        <f t="shared" si="44"/>
        <v>0.99734390244251947</v>
      </c>
      <c r="BN25" s="1">
        <f t="shared" si="44"/>
        <v>0.99734390244251947</v>
      </c>
      <c r="BO25" s="1">
        <f t="shared" si="44"/>
        <v>0.99734390244251947</v>
      </c>
      <c r="BP25" s="1">
        <f t="shared" si="44"/>
        <v>0.99734390244251947</v>
      </c>
      <c r="BQ25" s="1">
        <f t="shared" si="44"/>
        <v>0.99734390244251947</v>
      </c>
      <c r="BR25" s="1">
        <f t="shared" si="44"/>
        <v>0.99734390244251947</v>
      </c>
      <c r="BS25" s="1">
        <f t="shared" si="44"/>
        <v>0.99734390244251947</v>
      </c>
      <c r="BT25" s="1">
        <f t="shared" si="44"/>
        <v>0.99734390244251947</v>
      </c>
      <c r="BU25" s="1">
        <f t="shared" si="44"/>
        <v>0.99734390244251947</v>
      </c>
      <c r="BV25" s="1">
        <f t="shared" si="44"/>
        <v>0.99734390244251947</v>
      </c>
      <c r="BW25" s="1">
        <f t="shared" si="44"/>
        <v>0.99734390244251947</v>
      </c>
      <c r="BX25" s="1">
        <f t="shared" si="44"/>
        <v>0.99734390244251947</v>
      </c>
      <c r="BY25" s="1">
        <f t="shared" si="44"/>
        <v>0.99734390244251947</v>
      </c>
      <c r="CC25" t="str">
        <f t="shared" si="38"/>
        <v>PRE</v>
      </c>
      <c r="CD25" t="str">
        <f t="shared" si="39"/>
        <v>ICH_OTP_ELC</v>
      </c>
      <c r="CE25" t="str">
        <f>VLOOKUP(D25,'IND Balance'!$AM$5:$AN$21,2,FALSE)&amp;" - "&amp;VLOOKUP(E25,'MECS_Table 5.4'!$AF$18:$AG$30,2,FALSE)&amp;" - "&amp;VLOOKUP('Service PJ'!M25,'IND Balance'!$AM$22:$AN$32,2,FALSE)</f>
        <v>Chemicals - Other process - Electricity</v>
      </c>
      <c r="CF25" t="s">
        <v>109</v>
      </c>
      <c r="CG25" t="s">
        <v>110</v>
      </c>
      <c r="CL25" t="str">
        <f t="shared" si="40"/>
        <v>ICH_OTP_ELC</v>
      </c>
      <c r="CM25" t="str">
        <f t="shared" si="41"/>
        <v>ICH_OTP</v>
      </c>
      <c r="CN25" s="1">
        <f t="shared" si="5"/>
        <v>0.26417995539035483</v>
      </c>
      <c r="CO25" s="1">
        <f t="shared" si="6"/>
        <v>8.1139414023442789E-3</v>
      </c>
      <c r="CP25" s="1">
        <f t="shared" si="7"/>
        <v>0.28127147240024086</v>
      </c>
      <c r="CQ25" s="1">
        <f t="shared" si="8"/>
        <v>5.2341100484757624E-2</v>
      </c>
      <c r="CR25" s="1">
        <f t="shared" si="9"/>
        <v>0.12391967053279138</v>
      </c>
      <c r="CS25" s="1">
        <f t="shared" si="10"/>
        <v>6.6160812724196466E-2</v>
      </c>
      <c r="CT25" s="1">
        <f t="shared" si="11"/>
        <v>2.8111474517140727E-2</v>
      </c>
      <c r="CU25" s="1">
        <f t="shared" si="12"/>
        <v>0.11408078053470827</v>
      </c>
      <c r="CV25" s="1">
        <f t="shared" si="13"/>
        <v>0.10464050486411836</v>
      </c>
      <c r="CW25" s="1">
        <f t="shared" si="14"/>
        <v>5.2810616061514715E-2</v>
      </c>
      <c r="CX25" s="1">
        <f t="shared" si="15"/>
        <v>0.38189782326199123</v>
      </c>
      <c r="CY25" s="1">
        <f t="shared" si="16"/>
        <v>4.6715649341682333E-2</v>
      </c>
      <c r="CZ25" s="1">
        <f t="shared" si="17"/>
        <v>8.2317914478377677E-2</v>
      </c>
      <c r="DA25" s="1">
        <f t="shared" si="18"/>
        <v>0.17732914906858299</v>
      </c>
      <c r="DB25" s="1">
        <f t="shared" si="19"/>
        <v>6.7664968580568516E-2</v>
      </c>
      <c r="DC25" s="1">
        <f t="shared" si="20"/>
        <v>6.5782592422876249E-2</v>
      </c>
      <c r="DD25" s="1">
        <f t="shared" si="21"/>
        <v>6.4856546264722301E-2</v>
      </c>
      <c r="DE25" s="1">
        <f t="shared" si="22"/>
        <v>7.2679329588151056E-2</v>
      </c>
      <c r="DF25" s="1">
        <f t="shared" si="23"/>
        <v>0.12072418882841301</v>
      </c>
      <c r="DG25" s="1">
        <f t="shared" si="24"/>
        <v>8.352410809352602E-2</v>
      </c>
      <c r="DH25" s="1">
        <f t="shared" si="25"/>
        <v>5.559537881264448E-2</v>
      </c>
      <c r="DI25" s="1">
        <f t="shared" si="26"/>
        <v>4.1533269413585622E-2</v>
      </c>
      <c r="DJ25" s="1">
        <f t="shared" si="27"/>
        <v>1.6867813625086846E-4</v>
      </c>
      <c r="DK25" s="1">
        <f t="shared" si="28"/>
        <v>8.2366349086241616E-2</v>
      </c>
      <c r="DL25" s="1">
        <f t="shared" si="29"/>
        <v>8.8043995926161092E-2</v>
      </c>
      <c r="DM25" s="1">
        <f t="shared" si="30"/>
        <v>0.99</v>
      </c>
      <c r="DN25" s="1">
        <f t="shared" si="31"/>
        <v>3.0337859547553792E-2</v>
      </c>
      <c r="DO25" s="1">
        <f t="shared" si="32"/>
        <v>0.12722945914327582</v>
      </c>
      <c r="DP25" s="1">
        <f t="shared" si="33"/>
        <v>3.8163009559276637E-2</v>
      </c>
      <c r="DQ25" s="1" t="str">
        <f t="shared" si="34"/>
        <v/>
      </c>
      <c r="DR25" s="1">
        <v>3</v>
      </c>
      <c r="DS25" s="1" t="str">
        <f t="shared" si="42"/>
        <v/>
      </c>
      <c r="DT25" t="str">
        <f t="shared" si="43"/>
        <v/>
      </c>
    </row>
    <row r="26" spans="1:124" x14ac:dyDescent="0.45">
      <c r="A26" t="str">
        <f t="shared" si="35"/>
        <v>ELC</v>
      </c>
      <c r="B26" t="str">
        <f>VLOOKUP(E26,'EPA_US9RT techs'!$R$26:$S$34,2,FALSE)</f>
        <v>OTH</v>
      </c>
      <c r="C26" t="str">
        <f>'Service shares'!A26</f>
        <v>ELC</v>
      </c>
      <c r="D26" t="str">
        <f>'Service shares'!B26</f>
        <v>ICH</v>
      </c>
      <c r="E26" t="str">
        <f>'Service shares'!C26</f>
        <v>SPC</v>
      </c>
      <c r="F26" s="1">
        <f>IFERROR(1/AVERAGEIFS('EPA_US9RT techs'!$I$2:$I$1718,'EPA_US9RT techs'!$J$2:$J$1718,'Service PJ'!$D26,'EPA_US9RT techs'!$K$2:$K$1718,'Service PJ'!$B26,'EPA_US9RT techs'!$L$2:$L$1718,'Service PJ'!$A26,'EPA_US9RT techs'!$C$2:$C$1718,"VDA_FLOP",'EPA_US9RT techs'!$F$2:$F$1718,'Service PJ'!F$1),1/AVERAGEIFS('EPA_US9RT techs'!$I$2:$I$1718,'EPA_US9RT techs'!$K$2:$K$1718,'Service PJ'!$B26,'EPA_US9RT techs'!$L$2:$L$1718,'Service PJ'!$A26,'EPA_US9RT techs'!$C$2:$C$1718,"VDA_FLOP",'EPA_US9RT techs'!$F$2:$F$1718,'Service PJ'!F$1))</f>
        <v>1</v>
      </c>
      <c r="G26" s="1">
        <f>IFERROR(IFERROR(1/AVERAGEIFS('EPA_US9RT techs'!$I$2:$I$1718,'EPA_US9RT techs'!$J$2:$J$1718,'Service PJ'!$D26,'EPA_US9RT techs'!$K$2:$K$1718,'Service PJ'!$B26,'EPA_US9RT techs'!$L$2:$L$1718,'Service PJ'!$A26,'EPA_US9RT techs'!$C$2:$C$1718,"VDA_FLOP",'EPA_US9RT techs'!$F$2:$F$1718,'Service PJ'!G$1),1/AVERAGEIFS('EPA_US9RT techs'!$I$2:$I$1718,'EPA_US9RT techs'!$K$2:$K$1718,'Service PJ'!$B26,'EPA_US9RT techs'!$L$2:$L$1718,'Service PJ'!$A26,'EPA_US9RT techs'!$C$2:$C$1718,"VDA_FLOP",'EPA_US9RT techs'!$F$2:$F$1718,'Service PJ'!G$1)),"")</f>
        <v>1.1028890832644971</v>
      </c>
      <c r="H26" s="1">
        <f>IFERROR(IFERROR(1/AVERAGEIFS('EPA_US9RT techs'!$I$2:$I$1718,'EPA_US9RT techs'!$J$2:$J$1718,'Service PJ'!$D26,'EPA_US9RT techs'!$K$2:$K$1718,'Service PJ'!$B26,'EPA_US9RT techs'!$L$2:$L$1718,'Service PJ'!$A26,'EPA_US9RT techs'!$C$2:$C$1718,"VDA_FLOP",'EPA_US9RT techs'!$F$2:$F$1718,'Service PJ'!H$1),1/AVERAGEIFS('EPA_US9RT techs'!$I$2:$I$1718,'EPA_US9RT techs'!$K$2:$K$1718,'Service PJ'!$B26,'EPA_US9RT techs'!$L$2:$L$1718,'Service PJ'!$A26,'EPA_US9RT techs'!$C$2:$C$1718,"VDA_FLOP",'EPA_US9RT techs'!$F$2:$F$1718,'Service PJ'!H$1)),"")</f>
        <v>1.1173506778255995</v>
      </c>
      <c r="I26" s="1">
        <f>IFERROR(IFERROR(1/AVERAGEIFS('EPA_US9RT techs'!$I$2:$I$1718,'EPA_US9RT techs'!$J$2:$J$1718,'Service PJ'!$D26,'EPA_US9RT techs'!$K$2:$K$1718,'Service PJ'!$B26,'EPA_US9RT techs'!$L$2:$L$1718,'Service PJ'!$A26,'EPA_US9RT techs'!$C$2:$C$1718,"VDA_FLOP",'EPA_US9RT techs'!$F$2:$F$1718,'Service PJ'!I$1),1/AVERAGEIFS('EPA_US9RT techs'!$I$2:$I$1718,'EPA_US9RT techs'!$K$2:$K$1718,'Service PJ'!$B26,'EPA_US9RT techs'!$L$2:$L$1718,'Service PJ'!$A26,'EPA_US9RT techs'!$C$2:$C$1718,"VDA_FLOP",'EPA_US9RT techs'!$F$2:$F$1718,'Service PJ'!I$1)),"")</f>
        <v>1.166692800725406</v>
      </c>
      <c r="J26" s="1">
        <f>IFERROR(IFERROR(1/AVERAGEIFS('EPA_US9RT techs'!$I$2:$I$1718,'EPA_US9RT techs'!$J$2:$J$1718,'Service PJ'!$D26,'EPA_US9RT techs'!$K$2:$K$1718,'Service PJ'!$B26,'EPA_US9RT techs'!$L$2:$L$1718,'Service PJ'!$A26,'EPA_US9RT techs'!$C$2:$C$1718,"VDA_FLOP",'EPA_US9RT techs'!$F$2:$F$1718,'Service PJ'!J$1),1/AVERAGEIFS('EPA_US9RT techs'!$I$2:$I$1718,'EPA_US9RT techs'!$K$2:$K$1718,'Service PJ'!$B26,'EPA_US9RT techs'!$L$2:$L$1718,'Service PJ'!$A26,'EPA_US9RT techs'!$C$2:$C$1718,"VDA_FLOP",'EPA_US9RT techs'!$F$2:$F$1718,'Service PJ'!J$1)),"")</f>
        <v>1.214852012077368</v>
      </c>
      <c r="L26" t="str">
        <f>IF(SUM(O26:AR26)=0,"\I: ","")&amp;'Service PJ'!D26&amp;"_"&amp;'Service PJ'!E26&amp;"_"&amp;'Service PJ'!C26</f>
        <v>ICH_SPC_ELC</v>
      </c>
      <c r="M26" t="str">
        <f>"IND"&amp;'Service PJ'!C26</f>
        <v>INDELC</v>
      </c>
      <c r="N26" t="str">
        <f t="shared" si="36"/>
        <v>ICH_SPC</v>
      </c>
      <c r="O26" s="1">
        <f>'Service shares'!AK26*'Service PJ'!AV26</f>
        <v>0.93574831332605501</v>
      </c>
      <c r="P26" s="1">
        <f>'Service shares'!AL26*'Service PJ'!AW26</f>
        <v>0.15035499148391399</v>
      </c>
      <c r="Q26" s="1">
        <f>'Service shares'!AM26*'Service PJ'!AX26</f>
        <v>3.1402267203997254</v>
      </c>
      <c r="R26" s="1">
        <f>'Service shares'!AN26*'Service PJ'!AY26</f>
        <v>2.5516597180988216</v>
      </c>
      <c r="S26" s="1">
        <f>'Service shares'!AO26*'Service PJ'!AZ26</f>
        <v>28.289822016667031</v>
      </c>
      <c r="T26" s="1">
        <f>'Service shares'!AP26*'Service PJ'!BA26</f>
        <v>17.034235202529441</v>
      </c>
      <c r="U26" s="1">
        <f>'Service shares'!AQ26*'Service PJ'!BB26</f>
        <v>1.1186279602956744</v>
      </c>
      <c r="V26" s="14">
        <f>'Service shares'!AR26*'Service PJ'!BC26</f>
        <v>5.4405039642424038</v>
      </c>
      <c r="W26" s="1">
        <f>'Service shares'!AS26*'Service PJ'!BD26</f>
        <v>5.4162928830260411</v>
      </c>
      <c r="X26" s="1">
        <f>'Service shares'!AT26*'Service PJ'!BE26</f>
        <v>163.00551348225804</v>
      </c>
      <c r="Y26" s="1">
        <f>'Service shares'!AU26*'Service PJ'!BF26</f>
        <v>2.7124644670828597</v>
      </c>
      <c r="Z26" s="1">
        <f>'Service shares'!AV26*'Service PJ'!BG26</f>
        <v>4.9952722045806972</v>
      </c>
      <c r="AA26" s="1">
        <f>'Service shares'!AW26*'Service PJ'!BH26</f>
        <v>7.4630828129280724</v>
      </c>
      <c r="AB26" s="1">
        <f>'Service shares'!AX26*'Service PJ'!BI26</f>
        <v>3.6824456591666386</v>
      </c>
      <c r="AC26" s="1">
        <f>'Service shares'!AY26*'Service PJ'!BJ26</f>
        <v>2.3153453523344072</v>
      </c>
      <c r="AD26" s="1">
        <f>'Service shares'!AZ26*'Service PJ'!BK26</f>
        <v>3.0352222238135309</v>
      </c>
      <c r="AE26" s="1">
        <f>'Service shares'!BA26*'Service PJ'!BL26</f>
        <v>4.8740034212800083</v>
      </c>
      <c r="AF26" s="1">
        <f>'Service shares'!BB26*'Service PJ'!BM26</f>
        <v>5.0912536777828121</v>
      </c>
      <c r="AG26" s="1">
        <f>'Service shares'!BC26*'Service PJ'!BN26</f>
        <v>13.658770646627767</v>
      </c>
      <c r="AH26" s="1">
        <f>'Service shares'!BD26*'Service PJ'!BO26</f>
        <v>4.7017679220734721</v>
      </c>
      <c r="AI26" s="1">
        <f>'Service shares'!BE26*'Service PJ'!BP26</f>
        <v>1.9218021142836434</v>
      </c>
      <c r="AJ26" s="1">
        <f>'Service shares'!BF26*'Service PJ'!BQ26</f>
        <v>1.4885023002045921</v>
      </c>
      <c r="AK26" s="1">
        <f>'Service shares'!BG26*'Service PJ'!BR26</f>
        <v>3.8871120846003061E-2</v>
      </c>
      <c r="AL26" s="1">
        <f>'Service shares'!BH26*'Service PJ'!BS26</f>
        <v>1.9233584419083267</v>
      </c>
      <c r="AM26" s="1">
        <f>'Service shares'!BI26*'Service PJ'!BT26</f>
        <v>12.351018741907824</v>
      </c>
      <c r="AN26" s="1">
        <f>'Service shares'!BJ26*'Service PJ'!BU26</f>
        <v>2.5393386906099962</v>
      </c>
      <c r="AO26" s="1">
        <f>'Service shares'!BK26*'Service PJ'!BV26</f>
        <v>2.0660776633111073</v>
      </c>
      <c r="AP26" s="1">
        <f>'Service shares'!BL26*'Service PJ'!BW26</f>
        <v>3.8806363271116213</v>
      </c>
      <c r="AQ26" s="1">
        <f>'Service shares'!BM26*'Service PJ'!BX26</f>
        <v>32.25029698650809</v>
      </c>
      <c r="AR26" s="1">
        <f>'Service shares'!BN26*'Service PJ'!BY26</f>
        <v>0</v>
      </c>
      <c r="AS26" s="2">
        <v>0</v>
      </c>
      <c r="AU26" t="str">
        <f t="shared" si="2"/>
        <v>ICH_SPC_ELC</v>
      </c>
      <c r="AV26" s="1">
        <f t="shared" si="45"/>
        <v>1.1028890832644971</v>
      </c>
      <c r="AW26" s="1">
        <f t="shared" si="45"/>
        <v>1.1028890832644971</v>
      </c>
      <c r="AX26" s="1">
        <f t="shared" si="45"/>
        <v>1.1028890832644971</v>
      </c>
      <c r="AY26" s="1">
        <f t="shared" si="45"/>
        <v>1.1028890832644971</v>
      </c>
      <c r="AZ26" s="1">
        <f t="shared" si="45"/>
        <v>1.1028890832644971</v>
      </c>
      <c r="BA26" s="1">
        <f t="shared" si="45"/>
        <v>1.1028890832644971</v>
      </c>
      <c r="BB26" s="1">
        <f t="shared" si="45"/>
        <v>1.1028890832644971</v>
      </c>
      <c r="BC26" s="1">
        <f t="shared" si="45"/>
        <v>1.1028890832644971</v>
      </c>
      <c r="BD26" s="1">
        <f t="shared" si="45"/>
        <v>1.1028890832644971</v>
      </c>
      <c r="BE26" s="1">
        <f t="shared" si="45"/>
        <v>1.1028890832644971</v>
      </c>
      <c r="BF26" s="1">
        <f t="shared" si="45"/>
        <v>1.1028890832644971</v>
      </c>
      <c r="BG26" s="1">
        <f t="shared" si="45"/>
        <v>1.1028890832644971</v>
      </c>
      <c r="BH26" s="1">
        <f t="shared" si="45"/>
        <v>1.1028890832644971</v>
      </c>
      <c r="BI26" s="1">
        <f t="shared" si="45"/>
        <v>1.1028890832644971</v>
      </c>
      <c r="BJ26" s="1">
        <f t="shared" si="45"/>
        <v>1.1028890832644971</v>
      </c>
      <c r="BK26" s="1">
        <f t="shared" si="45"/>
        <v>1.1028890832644971</v>
      </c>
      <c r="BL26" s="1">
        <f t="shared" si="44"/>
        <v>1.1028890832644971</v>
      </c>
      <c r="BM26" s="1">
        <f t="shared" si="44"/>
        <v>1.1028890832644971</v>
      </c>
      <c r="BN26" s="1">
        <f t="shared" si="44"/>
        <v>1.1028890832644971</v>
      </c>
      <c r="BO26" s="1">
        <f t="shared" si="44"/>
        <v>1.1028890832644971</v>
      </c>
      <c r="BP26" s="1">
        <f t="shared" si="44"/>
        <v>1.1028890832644971</v>
      </c>
      <c r="BQ26" s="1">
        <f t="shared" si="44"/>
        <v>1.1028890832644971</v>
      </c>
      <c r="BR26" s="1">
        <f t="shared" si="44"/>
        <v>1.1028890832644971</v>
      </c>
      <c r="BS26" s="1">
        <f t="shared" si="44"/>
        <v>1.1028890832644971</v>
      </c>
      <c r="BT26" s="1">
        <f t="shared" si="44"/>
        <v>1.1028890832644971</v>
      </c>
      <c r="BU26" s="1">
        <f t="shared" si="44"/>
        <v>1.1028890832644971</v>
      </c>
      <c r="BV26" s="1">
        <f t="shared" si="44"/>
        <v>1.1028890832644971</v>
      </c>
      <c r="BW26" s="1">
        <f t="shared" si="44"/>
        <v>1.1028890832644971</v>
      </c>
      <c r="BX26" s="1">
        <f t="shared" si="44"/>
        <v>1.1028890832644971</v>
      </c>
      <c r="BY26" s="1">
        <f t="shared" si="44"/>
        <v>1.1028890832644971</v>
      </c>
      <c r="CC26" t="str">
        <f t="shared" si="38"/>
        <v>PRE</v>
      </c>
      <c r="CD26" t="str">
        <f t="shared" si="39"/>
        <v>ICH_SPC_ELC</v>
      </c>
      <c r="CE26" t="str">
        <f>VLOOKUP(D26,'IND Balance'!$AM$5:$AN$21,2,FALSE)&amp;" - "&amp;VLOOKUP(E26,'MECS_Table 5.4'!$AF$18:$AG$30,2,FALSE)&amp;" - "&amp;VLOOKUP('Service PJ'!M26,'IND Balance'!$AM$22:$AN$32,2,FALSE)</f>
        <v>Chemicals - Space conditioning - Electricity</v>
      </c>
      <c r="CF26" t="s">
        <v>109</v>
      </c>
      <c r="CG26" t="s">
        <v>110</v>
      </c>
      <c r="CL26" t="str">
        <f t="shared" si="40"/>
        <v>ICH_SPC_ELC</v>
      </c>
      <c r="CM26" t="str">
        <f t="shared" si="41"/>
        <v>ICH_SPC</v>
      </c>
      <c r="CN26" s="1">
        <f t="shared" si="5"/>
        <v>0.72611721604979684</v>
      </c>
      <c r="CO26" s="1">
        <f t="shared" si="6"/>
        <v>4.9514351042264752E-2</v>
      </c>
      <c r="CP26" s="1">
        <f t="shared" si="7"/>
        <v>0.70880356594013794</v>
      </c>
      <c r="CQ26" s="1">
        <f t="shared" si="8"/>
        <v>0.31399988648763089</v>
      </c>
      <c r="CR26" s="1">
        <f t="shared" si="9"/>
        <v>0.79606256425751287</v>
      </c>
      <c r="CS26" s="1">
        <f t="shared" si="10"/>
        <v>0.45785106158563821</v>
      </c>
      <c r="CT26" s="1">
        <f t="shared" si="11"/>
        <v>0.20975478930233429</v>
      </c>
      <c r="CU26" s="1">
        <f t="shared" si="12"/>
        <v>0.53854084259645452</v>
      </c>
      <c r="CV26" s="1">
        <f t="shared" si="13"/>
        <v>0.42490149333636978</v>
      </c>
      <c r="CW26" s="1">
        <f t="shared" si="14"/>
        <v>0.74510365961859604</v>
      </c>
      <c r="CX26" s="1">
        <f t="shared" si="15"/>
        <v>0.85228572098031197</v>
      </c>
      <c r="CY26" s="1">
        <f t="shared" si="16"/>
        <v>0.55751655676604805</v>
      </c>
      <c r="CZ26" s="1">
        <f t="shared" si="17"/>
        <v>0.36530478580425796</v>
      </c>
      <c r="DA26" s="1">
        <f t="shared" si="18"/>
        <v>0.64197831795012683</v>
      </c>
      <c r="DB26" s="1">
        <f t="shared" si="19"/>
        <v>0.40601965195399242</v>
      </c>
      <c r="DC26" s="1">
        <f t="shared" si="20"/>
        <v>0.34333502599968835</v>
      </c>
      <c r="DD26" s="1">
        <f t="shared" si="21"/>
        <v>0.53628895421200184</v>
      </c>
      <c r="DE26" s="1">
        <f t="shared" si="22"/>
        <v>0.41808519233717784</v>
      </c>
      <c r="DF26" s="1">
        <f t="shared" si="23"/>
        <v>0.54780977031430789</v>
      </c>
      <c r="DG26" s="1">
        <f t="shared" si="24"/>
        <v>0.99</v>
      </c>
      <c r="DH26" s="1">
        <f t="shared" si="25"/>
        <v>0.34515727964622589</v>
      </c>
      <c r="DI26" s="1">
        <f t="shared" si="26"/>
        <v>0.2154295423262069</v>
      </c>
      <c r="DJ26" s="1">
        <f t="shared" si="27"/>
        <v>1.07036846088518E-3</v>
      </c>
      <c r="DK26" s="1">
        <f t="shared" si="28"/>
        <v>0.7043378649374008</v>
      </c>
      <c r="DL26" s="1">
        <f t="shared" si="29"/>
        <v>0.41134264886693955</v>
      </c>
      <c r="DM26" s="1">
        <f t="shared" si="30"/>
        <v>0.99</v>
      </c>
      <c r="DN26" s="1">
        <f t="shared" si="31"/>
        <v>0.44501765238327812</v>
      </c>
      <c r="DO26" s="1">
        <f t="shared" si="32"/>
        <v>0.53988694750194499</v>
      </c>
      <c r="DP26" s="1">
        <f t="shared" si="33"/>
        <v>0.22029982794391928</v>
      </c>
      <c r="DQ26" s="1" t="str">
        <f t="shared" si="34"/>
        <v/>
      </c>
      <c r="DR26" s="1">
        <v>3</v>
      </c>
      <c r="DS26" s="1" t="str">
        <f t="shared" si="42"/>
        <v/>
      </c>
      <c r="DT26" t="str">
        <f t="shared" si="43"/>
        <v/>
      </c>
    </row>
    <row r="27" spans="1:124" x14ac:dyDescent="0.45">
      <c r="A27" t="str">
        <f t="shared" si="35"/>
        <v>ELC</v>
      </c>
      <c r="B27" t="str">
        <f>VLOOKUP(E27,'EPA_US9RT techs'!$R$26:$S$34,2,FALSE)</f>
        <v>OTH</v>
      </c>
      <c r="C27" t="str">
        <f>'Service shares'!A27</f>
        <v>ELC</v>
      </c>
      <c r="D27" t="str">
        <f>'Service shares'!B27</f>
        <v>ICH</v>
      </c>
      <c r="E27" t="str">
        <f>'Service shares'!C27</f>
        <v>LIG</v>
      </c>
      <c r="F27" s="1">
        <f>IFERROR(1/AVERAGEIFS('EPA_US9RT techs'!$I$2:$I$1718,'EPA_US9RT techs'!$J$2:$J$1718,'Service PJ'!$D27,'EPA_US9RT techs'!$K$2:$K$1718,'Service PJ'!$B27,'EPA_US9RT techs'!$L$2:$L$1718,'Service PJ'!$A27,'EPA_US9RT techs'!$C$2:$C$1718,"VDA_FLOP",'EPA_US9RT techs'!$F$2:$F$1718,'Service PJ'!F$1),1/AVERAGEIFS('EPA_US9RT techs'!$I$2:$I$1718,'EPA_US9RT techs'!$K$2:$K$1718,'Service PJ'!$B27,'EPA_US9RT techs'!$L$2:$L$1718,'Service PJ'!$A27,'EPA_US9RT techs'!$C$2:$C$1718,"VDA_FLOP",'EPA_US9RT techs'!$F$2:$F$1718,'Service PJ'!F$1))</f>
        <v>1</v>
      </c>
      <c r="G27" s="1">
        <f>IFERROR(IFERROR(1/AVERAGEIFS('EPA_US9RT techs'!$I$2:$I$1718,'EPA_US9RT techs'!$J$2:$J$1718,'Service PJ'!$D27,'EPA_US9RT techs'!$K$2:$K$1718,'Service PJ'!$B27,'EPA_US9RT techs'!$L$2:$L$1718,'Service PJ'!$A27,'EPA_US9RT techs'!$C$2:$C$1718,"VDA_FLOP",'EPA_US9RT techs'!$F$2:$F$1718,'Service PJ'!G$1),1/AVERAGEIFS('EPA_US9RT techs'!$I$2:$I$1718,'EPA_US9RT techs'!$K$2:$K$1718,'Service PJ'!$B27,'EPA_US9RT techs'!$L$2:$L$1718,'Service PJ'!$A27,'EPA_US9RT techs'!$C$2:$C$1718,"VDA_FLOP",'EPA_US9RT techs'!$F$2:$F$1718,'Service PJ'!G$1)),"")</f>
        <v>1.1028890832644971</v>
      </c>
      <c r="H27" s="1">
        <f>IFERROR(IFERROR(1/AVERAGEIFS('EPA_US9RT techs'!$I$2:$I$1718,'EPA_US9RT techs'!$J$2:$J$1718,'Service PJ'!$D27,'EPA_US9RT techs'!$K$2:$K$1718,'Service PJ'!$B27,'EPA_US9RT techs'!$L$2:$L$1718,'Service PJ'!$A27,'EPA_US9RT techs'!$C$2:$C$1718,"VDA_FLOP",'EPA_US9RT techs'!$F$2:$F$1718,'Service PJ'!H$1),1/AVERAGEIFS('EPA_US9RT techs'!$I$2:$I$1718,'EPA_US9RT techs'!$K$2:$K$1718,'Service PJ'!$B27,'EPA_US9RT techs'!$L$2:$L$1718,'Service PJ'!$A27,'EPA_US9RT techs'!$C$2:$C$1718,"VDA_FLOP",'EPA_US9RT techs'!$F$2:$F$1718,'Service PJ'!H$1)),"")</f>
        <v>1.1173506778255995</v>
      </c>
      <c r="I27" s="1">
        <f>IFERROR(IFERROR(1/AVERAGEIFS('EPA_US9RT techs'!$I$2:$I$1718,'EPA_US9RT techs'!$J$2:$J$1718,'Service PJ'!$D27,'EPA_US9RT techs'!$K$2:$K$1718,'Service PJ'!$B27,'EPA_US9RT techs'!$L$2:$L$1718,'Service PJ'!$A27,'EPA_US9RT techs'!$C$2:$C$1718,"VDA_FLOP",'EPA_US9RT techs'!$F$2:$F$1718,'Service PJ'!I$1),1/AVERAGEIFS('EPA_US9RT techs'!$I$2:$I$1718,'EPA_US9RT techs'!$K$2:$K$1718,'Service PJ'!$B27,'EPA_US9RT techs'!$L$2:$L$1718,'Service PJ'!$A27,'EPA_US9RT techs'!$C$2:$C$1718,"VDA_FLOP",'EPA_US9RT techs'!$F$2:$F$1718,'Service PJ'!I$1)),"")</f>
        <v>1.166692800725406</v>
      </c>
      <c r="J27" s="1">
        <f>IFERROR(IFERROR(1/AVERAGEIFS('EPA_US9RT techs'!$I$2:$I$1718,'EPA_US9RT techs'!$J$2:$J$1718,'Service PJ'!$D27,'EPA_US9RT techs'!$K$2:$K$1718,'Service PJ'!$B27,'EPA_US9RT techs'!$L$2:$L$1718,'Service PJ'!$A27,'EPA_US9RT techs'!$C$2:$C$1718,"VDA_FLOP",'EPA_US9RT techs'!$F$2:$F$1718,'Service PJ'!J$1),1/AVERAGEIFS('EPA_US9RT techs'!$I$2:$I$1718,'EPA_US9RT techs'!$K$2:$K$1718,'Service PJ'!$B27,'EPA_US9RT techs'!$L$2:$L$1718,'Service PJ'!$A27,'EPA_US9RT techs'!$C$2:$C$1718,"VDA_FLOP",'EPA_US9RT techs'!$F$2:$F$1718,'Service PJ'!J$1)),"")</f>
        <v>1.214852012077368</v>
      </c>
      <c r="L27" t="str">
        <f>IF(SUM(O27:AR27)=0,"\I: ","")&amp;'Service PJ'!D27&amp;"_"&amp;'Service PJ'!E27&amp;"_"&amp;'Service PJ'!C27</f>
        <v>ICH_LIG_ELC</v>
      </c>
      <c r="M27" t="str">
        <f>"IND"&amp;'Service PJ'!C27</f>
        <v>INDELC</v>
      </c>
      <c r="N27" t="str">
        <f t="shared" si="36"/>
        <v>ICH_LIG</v>
      </c>
      <c r="O27" s="1">
        <f>'Service shares'!AK27*'Service PJ'!AV27</f>
        <v>0.63497206975696596</v>
      </c>
      <c r="P27" s="1">
        <f>'Service shares'!AL27*'Service PJ'!AW27</f>
        <v>0.10202660136408451</v>
      </c>
      <c r="Q27" s="1">
        <f>'Service shares'!AM27*'Service PJ'!AX27</f>
        <v>2.1308681316998137</v>
      </c>
      <c r="R27" s="1">
        <f>'Service shares'!AN27*'Service PJ'!AY27</f>
        <v>1.7314833801384861</v>
      </c>
      <c r="S27" s="1">
        <f>'Service shares'!AO27*'Service PJ'!AZ27</f>
        <v>19.196664939881199</v>
      </c>
      <c r="T27" s="1">
        <f>'Service shares'!AP27*'Service PJ'!BA27</f>
        <v>11.558945316002122</v>
      </c>
      <c r="U27" s="1">
        <f>'Service shares'!AQ27*'Service PJ'!BB27</f>
        <v>0.75906897305777898</v>
      </c>
      <c r="V27" s="14">
        <f>'Service shares'!AR27*'Service PJ'!BC27</f>
        <v>3.6917705471644893</v>
      </c>
      <c r="W27" s="1">
        <f>'Service shares'!AS27*'Service PJ'!BD27</f>
        <v>3.6753415991962424</v>
      </c>
      <c r="X27" s="1">
        <f>'Service shares'!AT27*'Service PJ'!BE27</f>
        <v>110.61088414867511</v>
      </c>
      <c r="Y27" s="1">
        <f>'Service shares'!AU27*'Service PJ'!BF27</f>
        <v>1.8406008883776548</v>
      </c>
      <c r="Z27" s="1">
        <f>'Service shares'!AV27*'Service PJ'!BG27</f>
        <v>3.3896489959654734</v>
      </c>
      <c r="AA27" s="1">
        <f>'Service shares'!AW27*'Service PJ'!BH27</f>
        <v>5.0642347659154776</v>
      </c>
      <c r="AB27" s="1">
        <f>'Service shares'!AX27*'Service PJ'!BI27</f>
        <v>2.4988024115773624</v>
      </c>
      <c r="AC27" s="1">
        <f>'Service shares'!AY27*'Service PJ'!BJ27</f>
        <v>1.5711272033697763</v>
      </c>
      <c r="AD27" s="1">
        <f>'Service shares'!AZ27*'Service PJ'!BK27</f>
        <v>2.0596150804448961</v>
      </c>
      <c r="AE27" s="1">
        <f>'Service shares'!BA27*'Service PJ'!BL27</f>
        <v>3.3073594644400055</v>
      </c>
      <c r="AF27" s="1">
        <f>'Service shares'!BB27*'Service PJ'!BM27</f>
        <v>3.4547792813526224</v>
      </c>
      <c r="AG27" s="1">
        <f>'Service shares'!BC27*'Service PJ'!BN27</f>
        <v>9.2684515102116993</v>
      </c>
      <c r="AH27" s="1">
        <f>'Service shares'!BD27*'Service PJ'!BO27</f>
        <v>3.1904853756927127</v>
      </c>
      <c r="AI27" s="1">
        <f>'Service shares'!BE27*'Service PJ'!BP27</f>
        <v>1.3040800061210438</v>
      </c>
      <c r="AJ27" s="1">
        <f>'Service shares'!BF27*'Service PJ'!BQ27</f>
        <v>1.0100551322816875</v>
      </c>
      <c r="AK27" s="1">
        <f>'Service shares'!BG27*'Service PJ'!BR27</f>
        <v>2.6376832002644936E-2</v>
      </c>
      <c r="AL27" s="1">
        <f>'Service shares'!BH27*'Service PJ'!BS27</f>
        <v>1.3051360855806504</v>
      </c>
      <c r="AM27" s="1">
        <f>'Service shares'!BI27*'Service PJ'!BT27</f>
        <v>8.3810484320088801</v>
      </c>
      <c r="AN27" s="1">
        <f>'Service shares'!BJ27*'Service PJ'!BU27</f>
        <v>1.7231226829139259</v>
      </c>
      <c r="AO27" s="1">
        <f>'Service shares'!BK27*'Service PJ'!BV27</f>
        <v>1.4019812715325373</v>
      </c>
      <c r="AP27" s="1">
        <f>'Service shares'!BL27*'Service PJ'!BW27</f>
        <v>2.6332889362543148</v>
      </c>
      <c r="AQ27" s="1">
        <f>'Service shares'!BM27*'Service PJ'!BX27</f>
        <v>21.884130097987633</v>
      </c>
      <c r="AR27" s="1">
        <f>'Service shares'!BN27*'Service PJ'!BY27</f>
        <v>0</v>
      </c>
      <c r="AS27" s="2">
        <v>0</v>
      </c>
      <c r="AU27" t="str">
        <f t="shared" si="2"/>
        <v>ICH_LIG_ELC</v>
      </c>
      <c r="AV27" s="1">
        <f t="shared" si="45"/>
        <v>1.1028890832644971</v>
      </c>
      <c r="AW27" s="1">
        <f t="shared" si="45"/>
        <v>1.1028890832644971</v>
      </c>
      <c r="AX27" s="1">
        <f t="shared" si="45"/>
        <v>1.1028890832644971</v>
      </c>
      <c r="AY27" s="1">
        <f t="shared" si="45"/>
        <v>1.1028890832644971</v>
      </c>
      <c r="AZ27" s="1">
        <f t="shared" si="45"/>
        <v>1.1028890832644971</v>
      </c>
      <c r="BA27" s="1">
        <f t="shared" si="45"/>
        <v>1.1028890832644971</v>
      </c>
      <c r="BB27" s="1">
        <f t="shared" si="45"/>
        <v>1.1028890832644971</v>
      </c>
      <c r="BC27" s="1">
        <f t="shared" si="45"/>
        <v>1.1028890832644971</v>
      </c>
      <c r="BD27" s="1">
        <f t="shared" si="45"/>
        <v>1.1028890832644971</v>
      </c>
      <c r="BE27" s="1">
        <f t="shared" si="45"/>
        <v>1.1028890832644971</v>
      </c>
      <c r="BF27" s="1">
        <f t="shared" si="45"/>
        <v>1.1028890832644971</v>
      </c>
      <c r="BG27" s="1">
        <f t="shared" si="45"/>
        <v>1.1028890832644971</v>
      </c>
      <c r="BH27" s="1">
        <f t="shared" si="45"/>
        <v>1.1028890832644971</v>
      </c>
      <c r="BI27" s="1">
        <f t="shared" si="45"/>
        <v>1.1028890832644971</v>
      </c>
      <c r="BJ27" s="1">
        <f t="shared" si="45"/>
        <v>1.1028890832644971</v>
      </c>
      <c r="BK27" s="1">
        <f t="shared" si="45"/>
        <v>1.1028890832644971</v>
      </c>
      <c r="BL27" s="1">
        <f t="shared" si="44"/>
        <v>1.1028890832644971</v>
      </c>
      <c r="BM27" s="1">
        <f t="shared" si="44"/>
        <v>1.1028890832644971</v>
      </c>
      <c r="BN27" s="1">
        <f t="shared" si="44"/>
        <v>1.1028890832644971</v>
      </c>
      <c r="BO27" s="1">
        <f t="shared" si="44"/>
        <v>1.1028890832644971</v>
      </c>
      <c r="BP27" s="1">
        <f t="shared" si="44"/>
        <v>1.1028890832644971</v>
      </c>
      <c r="BQ27" s="1">
        <f t="shared" si="44"/>
        <v>1.1028890832644971</v>
      </c>
      <c r="BR27" s="1">
        <f t="shared" si="44"/>
        <v>1.1028890832644971</v>
      </c>
      <c r="BS27" s="1">
        <f t="shared" si="44"/>
        <v>1.1028890832644971</v>
      </c>
      <c r="BT27" s="1">
        <f t="shared" si="44"/>
        <v>1.1028890832644971</v>
      </c>
      <c r="BU27" s="1">
        <f t="shared" si="44"/>
        <v>1.1028890832644971</v>
      </c>
      <c r="BV27" s="1">
        <f t="shared" si="44"/>
        <v>1.1028890832644971</v>
      </c>
      <c r="BW27" s="1">
        <f t="shared" si="44"/>
        <v>1.1028890832644971</v>
      </c>
      <c r="BX27" s="1">
        <f t="shared" si="44"/>
        <v>1.1028890832644971</v>
      </c>
      <c r="BY27" s="1">
        <f t="shared" si="44"/>
        <v>1.1028890832644971</v>
      </c>
      <c r="CC27" t="str">
        <f t="shared" si="38"/>
        <v>PRE</v>
      </c>
      <c r="CD27" t="str">
        <f t="shared" si="39"/>
        <v>ICH_LIG_ELC</v>
      </c>
      <c r="CE27" t="str">
        <f>VLOOKUP(D27,'IND Balance'!$AM$5:$AN$21,2,FALSE)&amp;" - "&amp;VLOOKUP(E27,'MECS_Table 5.4'!$AF$18:$AG$30,2,FALSE)&amp;" - "&amp;VLOOKUP('Service PJ'!M27,'IND Balance'!$AM$22:$AN$32,2,FALSE)</f>
        <v>Chemicals - Lighting - Electricity</v>
      </c>
      <c r="CF27" t="s">
        <v>109</v>
      </c>
      <c r="CG27" t="s">
        <v>110</v>
      </c>
      <c r="CL27" t="str">
        <f t="shared" si="40"/>
        <v>ICH_LIG_ELC</v>
      </c>
      <c r="CM27" t="str">
        <f t="shared" si="41"/>
        <v>\I:ICH_LIG</v>
      </c>
      <c r="CN27" s="1" t="str">
        <f t="shared" si="5"/>
        <v/>
      </c>
      <c r="CO27" s="1" t="str">
        <f t="shared" si="6"/>
        <v/>
      </c>
      <c r="CP27" s="1" t="str">
        <f t="shared" si="7"/>
        <v/>
      </c>
      <c r="CQ27" s="1" t="str">
        <f t="shared" si="8"/>
        <v/>
      </c>
      <c r="CR27" s="1" t="str">
        <f t="shared" si="9"/>
        <v/>
      </c>
      <c r="CS27" s="1" t="str">
        <f t="shared" si="10"/>
        <v/>
      </c>
      <c r="CT27" s="1" t="str">
        <f t="shared" si="11"/>
        <v/>
      </c>
      <c r="CU27" s="1" t="str">
        <f t="shared" si="12"/>
        <v/>
      </c>
      <c r="CV27" s="1" t="str">
        <f t="shared" si="13"/>
        <v/>
      </c>
      <c r="CW27" s="1" t="str">
        <f t="shared" si="14"/>
        <v/>
      </c>
      <c r="CX27" s="1" t="str">
        <f t="shared" si="15"/>
        <v/>
      </c>
      <c r="CY27" s="1" t="str">
        <f t="shared" si="16"/>
        <v/>
      </c>
      <c r="CZ27" s="1" t="str">
        <f t="shared" si="17"/>
        <v/>
      </c>
      <c r="DA27" s="1" t="str">
        <f t="shared" si="18"/>
        <v/>
      </c>
      <c r="DB27" s="1" t="str">
        <f t="shared" si="19"/>
        <v/>
      </c>
      <c r="DC27" s="1" t="str">
        <f t="shared" si="20"/>
        <v/>
      </c>
      <c r="DD27" s="1" t="str">
        <f t="shared" si="21"/>
        <v/>
      </c>
      <c r="DE27" s="1" t="str">
        <f t="shared" si="22"/>
        <v/>
      </c>
      <c r="DF27" s="1" t="str">
        <f t="shared" si="23"/>
        <v/>
      </c>
      <c r="DG27" s="1" t="str">
        <f t="shared" si="24"/>
        <v/>
      </c>
      <c r="DH27" s="1" t="str">
        <f t="shared" si="25"/>
        <v/>
      </c>
      <c r="DI27" s="1" t="str">
        <f t="shared" si="26"/>
        <v/>
      </c>
      <c r="DJ27" s="1" t="str">
        <f t="shared" si="27"/>
        <v/>
      </c>
      <c r="DK27" s="1" t="str">
        <f t="shared" si="28"/>
        <v/>
      </c>
      <c r="DL27" s="1" t="str">
        <f t="shared" si="29"/>
        <v/>
      </c>
      <c r="DM27" s="1" t="str">
        <f t="shared" si="30"/>
        <v/>
      </c>
      <c r="DN27" s="1" t="str">
        <f t="shared" si="31"/>
        <v/>
      </c>
      <c r="DO27" s="1" t="str">
        <f t="shared" si="32"/>
        <v/>
      </c>
      <c r="DP27" s="1" t="str">
        <f t="shared" si="33"/>
        <v/>
      </c>
      <c r="DQ27" s="1" t="str">
        <f t="shared" si="34"/>
        <v/>
      </c>
      <c r="DR27" s="1">
        <v>3</v>
      </c>
      <c r="DS27" s="1" t="str">
        <f t="shared" si="42"/>
        <v/>
      </c>
      <c r="DT27" t="str">
        <f t="shared" si="43"/>
        <v/>
      </c>
    </row>
    <row r="28" spans="1:124" x14ac:dyDescent="0.45">
      <c r="A28" t="str">
        <f t="shared" si="35"/>
        <v>ELC</v>
      </c>
      <c r="B28" t="str">
        <f>VLOOKUP(E28,'EPA_US9RT techs'!$R$26:$S$34,2,FALSE)</f>
        <v>OTH</v>
      </c>
      <c r="C28" t="str">
        <f>'Service shares'!A28</f>
        <v>ELC</v>
      </c>
      <c r="D28" t="str">
        <f>'Service shares'!B28</f>
        <v>ICH</v>
      </c>
      <c r="E28" t="str">
        <f>'Service shares'!C28</f>
        <v>OTH</v>
      </c>
      <c r="F28" s="1">
        <f>IFERROR(1/AVERAGEIFS('EPA_US9RT techs'!$I$2:$I$1718,'EPA_US9RT techs'!$J$2:$J$1718,'Service PJ'!$D28,'EPA_US9RT techs'!$K$2:$K$1718,'Service PJ'!$B28,'EPA_US9RT techs'!$L$2:$L$1718,'Service PJ'!$A28,'EPA_US9RT techs'!$C$2:$C$1718,"VDA_FLOP",'EPA_US9RT techs'!$F$2:$F$1718,'Service PJ'!F$1),1/AVERAGEIFS('EPA_US9RT techs'!$I$2:$I$1718,'EPA_US9RT techs'!$K$2:$K$1718,'Service PJ'!$B28,'EPA_US9RT techs'!$L$2:$L$1718,'Service PJ'!$A28,'EPA_US9RT techs'!$C$2:$C$1718,"VDA_FLOP",'EPA_US9RT techs'!$F$2:$F$1718,'Service PJ'!F$1))</f>
        <v>1</v>
      </c>
      <c r="G28" s="1">
        <f>IFERROR(IFERROR(1/AVERAGEIFS('EPA_US9RT techs'!$I$2:$I$1718,'EPA_US9RT techs'!$J$2:$J$1718,'Service PJ'!$D28,'EPA_US9RT techs'!$K$2:$K$1718,'Service PJ'!$B28,'EPA_US9RT techs'!$L$2:$L$1718,'Service PJ'!$A28,'EPA_US9RT techs'!$C$2:$C$1718,"VDA_FLOP",'EPA_US9RT techs'!$F$2:$F$1718,'Service PJ'!G$1),1/AVERAGEIFS('EPA_US9RT techs'!$I$2:$I$1718,'EPA_US9RT techs'!$K$2:$K$1718,'Service PJ'!$B28,'EPA_US9RT techs'!$L$2:$L$1718,'Service PJ'!$A28,'EPA_US9RT techs'!$C$2:$C$1718,"VDA_FLOP",'EPA_US9RT techs'!$F$2:$F$1718,'Service PJ'!G$1)),"")</f>
        <v>1.1028890832644971</v>
      </c>
      <c r="H28" s="1">
        <f>IFERROR(IFERROR(1/AVERAGEIFS('EPA_US9RT techs'!$I$2:$I$1718,'EPA_US9RT techs'!$J$2:$J$1718,'Service PJ'!$D28,'EPA_US9RT techs'!$K$2:$K$1718,'Service PJ'!$B28,'EPA_US9RT techs'!$L$2:$L$1718,'Service PJ'!$A28,'EPA_US9RT techs'!$C$2:$C$1718,"VDA_FLOP",'EPA_US9RT techs'!$F$2:$F$1718,'Service PJ'!H$1),1/AVERAGEIFS('EPA_US9RT techs'!$I$2:$I$1718,'EPA_US9RT techs'!$K$2:$K$1718,'Service PJ'!$B28,'EPA_US9RT techs'!$L$2:$L$1718,'Service PJ'!$A28,'EPA_US9RT techs'!$C$2:$C$1718,"VDA_FLOP",'EPA_US9RT techs'!$F$2:$F$1718,'Service PJ'!H$1)),"")</f>
        <v>1.1173506778255995</v>
      </c>
      <c r="I28" s="1">
        <f>IFERROR(IFERROR(1/AVERAGEIFS('EPA_US9RT techs'!$I$2:$I$1718,'EPA_US9RT techs'!$J$2:$J$1718,'Service PJ'!$D28,'EPA_US9RT techs'!$K$2:$K$1718,'Service PJ'!$B28,'EPA_US9RT techs'!$L$2:$L$1718,'Service PJ'!$A28,'EPA_US9RT techs'!$C$2:$C$1718,"VDA_FLOP",'EPA_US9RT techs'!$F$2:$F$1718,'Service PJ'!I$1),1/AVERAGEIFS('EPA_US9RT techs'!$I$2:$I$1718,'EPA_US9RT techs'!$K$2:$K$1718,'Service PJ'!$B28,'EPA_US9RT techs'!$L$2:$L$1718,'Service PJ'!$A28,'EPA_US9RT techs'!$C$2:$C$1718,"VDA_FLOP",'EPA_US9RT techs'!$F$2:$F$1718,'Service PJ'!I$1)),"")</f>
        <v>1.166692800725406</v>
      </c>
      <c r="J28" s="1">
        <f>IFERROR(IFERROR(1/AVERAGEIFS('EPA_US9RT techs'!$I$2:$I$1718,'EPA_US9RT techs'!$J$2:$J$1718,'Service PJ'!$D28,'EPA_US9RT techs'!$K$2:$K$1718,'Service PJ'!$B28,'EPA_US9RT techs'!$L$2:$L$1718,'Service PJ'!$A28,'EPA_US9RT techs'!$C$2:$C$1718,"VDA_FLOP",'EPA_US9RT techs'!$F$2:$F$1718,'Service PJ'!J$1),1/AVERAGEIFS('EPA_US9RT techs'!$I$2:$I$1718,'EPA_US9RT techs'!$K$2:$K$1718,'Service PJ'!$B28,'EPA_US9RT techs'!$L$2:$L$1718,'Service PJ'!$A28,'EPA_US9RT techs'!$C$2:$C$1718,"VDA_FLOP",'EPA_US9RT techs'!$F$2:$F$1718,'Service PJ'!J$1)),"")</f>
        <v>1.214852012077368</v>
      </c>
      <c r="L28" t="str">
        <f>IF(SUM(O28:AR28)=0,"\I: ","")&amp;'Service PJ'!D28&amp;"_"&amp;'Service PJ'!E28&amp;"_"&amp;'Service PJ'!C28</f>
        <v>ICH_OTH_ELC</v>
      </c>
      <c r="M28" t="str">
        <f>"IND"&amp;'Service PJ'!C28</f>
        <v>INDELC</v>
      </c>
      <c r="N28" t="str">
        <f t="shared" si="36"/>
        <v>ICH_OTH</v>
      </c>
      <c r="O28" s="1">
        <f>'Service shares'!AK28*'Service PJ'!AV28</f>
        <v>0.31748603487848298</v>
      </c>
      <c r="P28" s="1">
        <f>'Service shares'!AL28*'Service PJ'!AW28</f>
        <v>5.1013300682042254E-2</v>
      </c>
      <c r="Q28" s="1">
        <f>'Service shares'!AM28*'Service PJ'!AX28</f>
        <v>1.0654340658499069</v>
      </c>
      <c r="R28" s="1">
        <f>'Service shares'!AN28*'Service PJ'!AY28</f>
        <v>0.86574169006924306</v>
      </c>
      <c r="S28" s="1">
        <f>'Service shares'!AO28*'Service PJ'!AZ28</f>
        <v>9.5983324699405994</v>
      </c>
      <c r="T28" s="1">
        <f>'Service shares'!AP28*'Service PJ'!BA28</f>
        <v>5.7794726580010609</v>
      </c>
      <c r="U28" s="1">
        <f>'Service shares'!AQ28*'Service PJ'!BB28</f>
        <v>0.37953448652888949</v>
      </c>
      <c r="V28" s="14">
        <f>'Service shares'!AR28*'Service PJ'!BC28</f>
        <v>1.8458852735822446</v>
      </c>
      <c r="W28" s="1">
        <f>'Service shares'!AS28*'Service PJ'!BD28</f>
        <v>1.8376707995981212</v>
      </c>
      <c r="X28" s="1">
        <f>'Service shares'!AT28*'Service PJ'!BE28</f>
        <v>55.305442074337556</v>
      </c>
      <c r="Y28" s="1">
        <f>'Service shares'!AU28*'Service PJ'!BF28</f>
        <v>0.92030044418882739</v>
      </c>
      <c r="Z28" s="1">
        <f>'Service shares'!AV28*'Service PJ'!BG28</f>
        <v>1.6948244979827367</v>
      </c>
      <c r="AA28" s="1">
        <f>'Service shares'!AW28*'Service PJ'!BH28</f>
        <v>2.5321173829577388</v>
      </c>
      <c r="AB28" s="1">
        <f>'Service shares'!AX28*'Service PJ'!BI28</f>
        <v>1.2494012057886812</v>
      </c>
      <c r="AC28" s="1">
        <f>'Service shares'!AY28*'Service PJ'!BJ28</f>
        <v>0.78556360168488815</v>
      </c>
      <c r="AD28" s="1">
        <f>'Service shares'!AZ28*'Service PJ'!BK28</f>
        <v>1.029807540222448</v>
      </c>
      <c r="AE28" s="1">
        <f>'Service shares'!BA28*'Service PJ'!BL28</f>
        <v>1.6536797322200028</v>
      </c>
      <c r="AF28" s="1">
        <f>'Service shares'!BB28*'Service PJ'!BM28</f>
        <v>1.7273896406763112</v>
      </c>
      <c r="AG28" s="1">
        <f>'Service shares'!BC28*'Service PJ'!BN28</f>
        <v>4.6342257551058497</v>
      </c>
      <c r="AH28" s="1">
        <f>'Service shares'!BD28*'Service PJ'!BO28</f>
        <v>1.5952426878463564</v>
      </c>
      <c r="AI28" s="1">
        <f>'Service shares'!BE28*'Service PJ'!BP28</f>
        <v>0.6520400030605219</v>
      </c>
      <c r="AJ28" s="1">
        <f>'Service shares'!BF28*'Service PJ'!BQ28</f>
        <v>0.50502756614084376</v>
      </c>
      <c r="AK28" s="1">
        <f>'Service shares'!BG28*'Service PJ'!BR28</f>
        <v>1.3188416001322468E-2</v>
      </c>
      <c r="AL28" s="1">
        <f>'Service shares'!BH28*'Service PJ'!BS28</f>
        <v>0.65256804279032521</v>
      </c>
      <c r="AM28" s="1">
        <f>'Service shares'!BI28*'Service PJ'!BT28</f>
        <v>4.19052421600444</v>
      </c>
      <c r="AN28" s="1">
        <f>'Service shares'!BJ28*'Service PJ'!BU28</f>
        <v>0.86156134145696295</v>
      </c>
      <c r="AO28" s="1">
        <f>'Service shares'!BK28*'Service PJ'!BV28</f>
        <v>0.70099063576626863</v>
      </c>
      <c r="AP28" s="1">
        <f>'Service shares'!BL28*'Service PJ'!BW28</f>
        <v>1.3166444681271574</v>
      </c>
      <c r="AQ28" s="1">
        <f>'Service shares'!BM28*'Service PJ'!BX28</f>
        <v>10.942065048993816</v>
      </c>
      <c r="AR28" s="1">
        <f>'Service shares'!BN28*'Service PJ'!BY28</f>
        <v>0</v>
      </c>
      <c r="AS28" s="2">
        <v>0</v>
      </c>
      <c r="AU28" t="str">
        <f t="shared" si="2"/>
        <v>ICH_OTH_ELC</v>
      </c>
      <c r="AV28" s="1">
        <f t="shared" si="45"/>
        <v>1.1028890832644971</v>
      </c>
      <c r="AW28" s="1">
        <f t="shared" si="45"/>
        <v>1.1028890832644971</v>
      </c>
      <c r="AX28" s="1">
        <f t="shared" si="45"/>
        <v>1.1028890832644971</v>
      </c>
      <c r="AY28" s="1">
        <f t="shared" si="45"/>
        <v>1.1028890832644971</v>
      </c>
      <c r="AZ28" s="1">
        <f t="shared" si="45"/>
        <v>1.1028890832644971</v>
      </c>
      <c r="BA28" s="1">
        <f t="shared" si="45"/>
        <v>1.1028890832644971</v>
      </c>
      <c r="BB28" s="1">
        <f t="shared" si="45"/>
        <v>1.1028890832644971</v>
      </c>
      <c r="BC28" s="1">
        <f t="shared" si="45"/>
        <v>1.1028890832644971</v>
      </c>
      <c r="BD28" s="1">
        <f t="shared" si="45"/>
        <v>1.1028890832644971</v>
      </c>
      <c r="BE28" s="1">
        <f t="shared" si="45"/>
        <v>1.1028890832644971</v>
      </c>
      <c r="BF28" s="1">
        <f t="shared" si="45"/>
        <v>1.1028890832644971</v>
      </c>
      <c r="BG28" s="1">
        <f t="shared" si="45"/>
        <v>1.1028890832644971</v>
      </c>
      <c r="BH28" s="1">
        <f t="shared" si="45"/>
        <v>1.1028890832644971</v>
      </c>
      <c r="BI28" s="1">
        <f t="shared" si="45"/>
        <v>1.1028890832644971</v>
      </c>
      <c r="BJ28" s="1">
        <f t="shared" si="45"/>
        <v>1.1028890832644971</v>
      </c>
      <c r="BK28" s="1">
        <f t="shared" si="45"/>
        <v>1.1028890832644971</v>
      </c>
      <c r="BL28" s="1">
        <f t="shared" si="44"/>
        <v>1.1028890832644971</v>
      </c>
      <c r="BM28" s="1">
        <f t="shared" si="44"/>
        <v>1.1028890832644971</v>
      </c>
      <c r="BN28" s="1">
        <f t="shared" si="44"/>
        <v>1.1028890832644971</v>
      </c>
      <c r="BO28" s="1">
        <f t="shared" si="44"/>
        <v>1.1028890832644971</v>
      </c>
      <c r="BP28" s="1">
        <f t="shared" si="44"/>
        <v>1.1028890832644971</v>
      </c>
      <c r="BQ28" s="1">
        <f t="shared" si="44"/>
        <v>1.1028890832644971</v>
      </c>
      <c r="BR28" s="1">
        <f t="shared" si="44"/>
        <v>1.1028890832644971</v>
      </c>
      <c r="BS28" s="1">
        <f t="shared" si="44"/>
        <v>1.1028890832644971</v>
      </c>
      <c r="BT28" s="1">
        <f t="shared" si="44"/>
        <v>1.1028890832644971</v>
      </c>
      <c r="BU28" s="1">
        <f t="shared" si="44"/>
        <v>1.1028890832644971</v>
      </c>
      <c r="BV28" s="1">
        <f t="shared" si="44"/>
        <v>1.1028890832644971</v>
      </c>
      <c r="BW28" s="1">
        <f t="shared" si="44"/>
        <v>1.1028890832644971</v>
      </c>
      <c r="BX28" s="1">
        <f t="shared" si="44"/>
        <v>1.1028890832644971</v>
      </c>
      <c r="BY28" s="1">
        <f t="shared" si="44"/>
        <v>1.1028890832644971</v>
      </c>
      <c r="CC28" t="str">
        <f t="shared" si="38"/>
        <v>PRE</v>
      </c>
      <c r="CD28" t="str">
        <f t="shared" si="39"/>
        <v>ICH_OTH_ELC</v>
      </c>
      <c r="CE28" t="str">
        <f>VLOOKUP(D28,'IND Balance'!$AM$5:$AN$21,2,FALSE)&amp;" - "&amp;VLOOKUP(E28,'MECS_Table 5.4'!$AF$18:$AG$30,2,FALSE)&amp;" - "&amp;VLOOKUP('Service PJ'!M28,'IND Balance'!$AM$22:$AN$32,2,FALSE)</f>
        <v>Chemicals - Other - Electricity</v>
      </c>
      <c r="CF28" t="s">
        <v>109</v>
      </c>
      <c r="CG28" t="s">
        <v>110</v>
      </c>
      <c r="CL28" t="str">
        <f t="shared" si="40"/>
        <v>ICH_OTH_ELC</v>
      </c>
      <c r="CM28" t="str">
        <f t="shared" si="41"/>
        <v>ICH_OTH</v>
      </c>
      <c r="CN28" s="1">
        <f t="shared" si="5"/>
        <v>0.14793214304382604</v>
      </c>
      <c r="CO28" s="1">
        <f t="shared" si="6"/>
        <v>4.2419455898864304E-2</v>
      </c>
      <c r="CP28" s="1">
        <f t="shared" si="7"/>
        <v>0.79846712147406573</v>
      </c>
      <c r="CQ28" s="1">
        <f t="shared" si="8"/>
        <v>0.18925964249596205</v>
      </c>
      <c r="CR28" s="1">
        <f t="shared" si="9"/>
        <v>4.0598304012431315E-2</v>
      </c>
      <c r="CS28" s="1">
        <f t="shared" si="10"/>
        <v>8.86445826715586E-2</v>
      </c>
      <c r="CT28" s="1">
        <f t="shared" si="11"/>
        <v>9.6628585604219802E-2</v>
      </c>
      <c r="CU28" s="1">
        <f t="shared" si="12"/>
        <v>2.9238327631873069E-2</v>
      </c>
      <c r="CV28" s="1">
        <f t="shared" si="13"/>
        <v>0.4702832489454265</v>
      </c>
      <c r="CW28" s="1">
        <f t="shared" si="14"/>
        <v>7.0788019933422125E-2</v>
      </c>
      <c r="CX28" s="1">
        <f t="shared" si="15"/>
        <v>0.10587700935147605</v>
      </c>
      <c r="CY28" s="1">
        <f t="shared" si="16"/>
        <v>0.17105349994486499</v>
      </c>
      <c r="CZ28" s="1">
        <f t="shared" si="17"/>
        <v>7.6118846831353837E-2</v>
      </c>
      <c r="DA28" s="1">
        <f t="shared" si="18"/>
        <v>0.12033507770021797</v>
      </c>
      <c r="DB28" s="1">
        <f t="shared" si="19"/>
        <v>4.4302924923511913E-2</v>
      </c>
      <c r="DC28" s="1">
        <f t="shared" si="20"/>
        <v>0.2333047500328731</v>
      </c>
      <c r="DD28" s="1">
        <f t="shared" si="21"/>
        <v>0.31337782663536251</v>
      </c>
      <c r="DE28" s="1">
        <f t="shared" si="22"/>
        <v>0.34580126127311506</v>
      </c>
      <c r="DF28" s="1">
        <f t="shared" si="23"/>
        <v>0.22197070940490482</v>
      </c>
      <c r="DG28" s="1">
        <f t="shared" si="24"/>
        <v>1.16159027797094E-2</v>
      </c>
      <c r="DH28" s="1">
        <f t="shared" si="25"/>
        <v>8.7636415662022848E-2</v>
      </c>
      <c r="DI28" s="1">
        <f t="shared" si="26"/>
        <v>7.0943994238476804E-2</v>
      </c>
      <c r="DJ28" s="1">
        <f t="shared" si="27"/>
        <v>8.5717682395607423E-4</v>
      </c>
      <c r="DK28" s="1">
        <f t="shared" si="28"/>
        <v>0.21202086857951594</v>
      </c>
      <c r="DL28" s="1">
        <f t="shared" si="29"/>
        <v>0.23035740577045058</v>
      </c>
      <c r="DM28" s="1">
        <f t="shared" si="30"/>
        <v>0.99</v>
      </c>
      <c r="DN28" s="1">
        <f t="shared" si="31"/>
        <v>0.54332550188037287</v>
      </c>
      <c r="DO28" s="1">
        <f t="shared" si="32"/>
        <v>0.27051628630062674</v>
      </c>
      <c r="DP28" s="1">
        <f t="shared" si="33"/>
        <v>0.14465999081273301</v>
      </c>
      <c r="DQ28" s="1" t="str">
        <f t="shared" si="34"/>
        <v/>
      </c>
      <c r="DR28" s="1">
        <v>3</v>
      </c>
      <c r="DS28" s="1" t="str">
        <f t="shared" si="42"/>
        <v/>
      </c>
      <c r="DT28" t="str">
        <f t="shared" si="43"/>
        <v/>
      </c>
    </row>
    <row r="29" spans="1:124" x14ac:dyDescent="0.45">
      <c r="A29" t="str">
        <f t="shared" si="35"/>
        <v>ELC</v>
      </c>
      <c r="B29" t="str">
        <f>VLOOKUP(E29,'EPA_US9RT techs'!$R$26:$S$34,2,FALSE)</f>
        <v>STM</v>
      </c>
      <c r="C29" t="str">
        <f>'Service shares'!A29</f>
        <v>ELC</v>
      </c>
      <c r="D29" t="str">
        <f>'Service shares'!B29</f>
        <v>ITM</v>
      </c>
      <c r="E29" t="str">
        <f>'Service shares'!C29</f>
        <v>STM</v>
      </c>
      <c r="F29" s="1">
        <f>IFERROR(1/AVERAGEIFS('EPA_US9RT techs'!$I$2:$I$1718,'EPA_US9RT techs'!$J$2:$J$1718,'Service PJ'!$D29,'EPA_US9RT techs'!$K$2:$K$1718,'Service PJ'!$B29,'EPA_US9RT techs'!$L$2:$L$1718,'Service PJ'!$A29,'EPA_US9RT techs'!$C$2:$C$1718,"VDA_FLOP",'EPA_US9RT techs'!$F$2:$F$1718,'Service PJ'!F$1),1/AVERAGEIFS('EPA_US9RT techs'!$I$2:$I$1718,'EPA_US9RT techs'!$K$2:$K$1718,'Service PJ'!$B29,'EPA_US9RT techs'!$L$2:$L$1718,'Service PJ'!$A29,'EPA_US9RT techs'!$C$2:$C$1718,"VDA_FLOP",'EPA_US9RT techs'!$F$2:$F$1718,'Service PJ'!F$1))</f>
        <v>1</v>
      </c>
      <c r="G29" s="1" t="str">
        <f>IFERROR(IFERROR(1/AVERAGEIFS('EPA_US9RT techs'!$I$2:$I$1718,'EPA_US9RT techs'!$J$2:$J$1718,'Service PJ'!$D29,'EPA_US9RT techs'!$K$2:$K$1718,'Service PJ'!$B29,'EPA_US9RT techs'!$L$2:$L$1718,'Service PJ'!$A29,'EPA_US9RT techs'!$C$2:$C$1718,"VDA_FLOP",'EPA_US9RT techs'!$F$2:$F$1718,'Service PJ'!G$1),1/AVERAGEIFS('EPA_US9RT techs'!$I$2:$I$1718,'EPA_US9RT techs'!$K$2:$K$1718,'Service PJ'!$B29,'EPA_US9RT techs'!$L$2:$L$1718,'Service PJ'!$A29,'EPA_US9RT techs'!$C$2:$C$1718,"VDA_FLOP",'EPA_US9RT techs'!$F$2:$F$1718,'Service PJ'!G$1)),"")</f>
        <v/>
      </c>
      <c r="H29" s="1" t="str">
        <f>IFERROR(IFERROR(1/AVERAGEIFS('EPA_US9RT techs'!$I$2:$I$1718,'EPA_US9RT techs'!$J$2:$J$1718,'Service PJ'!$D29,'EPA_US9RT techs'!$K$2:$K$1718,'Service PJ'!$B29,'EPA_US9RT techs'!$L$2:$L$1718,'Service PJ'!$A29,'EPA_US9RT techs'!$C$2:$C$1718,"VDA_FLOP",'EPA_US9RT techs'!$F$2:$F$1718,'Service PJ'!H$1),1/AVERAGEIFS('EPA_US9RT techs'!$I$2:$I$1718,'EPA_US9RT techs'!$K$2:$K$1718,'Service PJ'!$B29,'EPA_US9RT techs'!$L$2:$L$1718,'Service PJ'!$A29,'EPA_US9RT techs'!$C$2:$C$1718,"VDA_FLOP",'EPA_US9RT techs'!$F$2:$F$1718,'Service PJ'!H$1)),"")</f>
        <v/>
      </c>
      <c r="I29" s="1" t="str">
        <f>IFERROR(IFERROR(1/AVERAGEIFS('EPA_US9RT techs'!$I$2:$I$1718,'EPA_US9RT techs'!$J$2:$J$1718,'Service PJ'!$D29,'EPA_US9RT techs'!$K$2:$K$1718,'Service PJ'!$B29,'EPA_US9RT techs'!$L$2:$L$1718,'Service PJ'!$A29,'EPA_US9RT techs'!$C$2:$C$1718,"VDA_FLOP",'EPA_US9RT techs'!$F$2:$F$1718,'Service PJ'!I$1),1/AVERAGEIFS('EPA_US9RT techs'!$I$2:$I$1718,'EPA_US9RT techs'!$K$2:$K$1718,'Service PJ'!$B29,'EPA_US9RT techs'!$L$2:$L$1718,'Service PJ'!$A29,'EPA_US9RT techs'!$C$2:$C$1718,"VDA_FLOP",'EPA_US9RT techs'!$F$2:$F$1718,'Service PJ'!I$1)),"")</f>
        <v/>
      </c>
      <c r="J29" s="1" t="str">
        <f>IFERROR(IFERROR(1/AVERAGEIFS('EPA_US9RT techs'!$I$2:$I$1718,'EPA_US9RT techs'!$J$2:$J$1718,'Service PJ'!$D29,'EPA_US9RT techs'!$K$2:$K$1718,'Service PJ'!$B29,'EPA_US9RT techs'!$L$2:$L$1718,'Service PJ'!$A29,'EPA_US9RT techs'!$C$2:$C$1718,"VDA_FLOP",'EPA_US9RT techs'!$F$2:$F$1718,'Service PJ'!J$1),1/AVERAGEIFS('EPA_US9RT techs'!$I$2:$I$1718,'EPA_US9RT techs'!$K$2:$K$1718,'Service PJ'!$B29,'EPA_US9RT techs'!$L$2:$L$1718,'Service PJ'!$A29,'EPA_US9RT techs'!$C$2:$C$1718,"VDA_FLOP",'EPA_US9RT techs'!$F$2:$F$1718,'Service PJ'!J$1)),"")</f>
        <v/>
      </c>
      <c r="L29" t="str">
        <f>IF(SUM(O29:AR29)=0,"\I: ","")&amp;'Service PJ'!D29&amp;"_"&amp;'Service PJ'!E29&amp;"_"&amp;'Service PJ'!C29</f>
        <v>ITM_STM_ELC</v>
      </c>
      <c r="M29" t="str">
        <f>"IND"&amp;'Service PJ'!C29</f>
        <v>INDELC</v>
      </c>
      <c r="N29" t="str">
        <f t="shared" si="36"/>
        <v>ITM_STM</v>
      </c>
      <c r="O29" s="1">
        <f>'Service shares'!AK29*'Service PJ'!AV29</f>
        <v>4.0823948973248404E-2</v>
      </c>
      <c r="P29" s="1">
        <f>'Service shares'!AL29*'Service PJ'!AW29</f>
        <v>4.5619230573248406E-5</v>
      </c>
      <c r="Q29" s="1">
        <f>'Service shares'!AM29*'Service PJ'!AX29</f>
        <v>7.6927320947770703E-2</v>
      </c>
      <c r="R29" s="1">
        <f>'Service shares'!AN29*'Service PJ'!AY29</f>
        <v>4.0748568794904461E-2</v>
      </c>
      <c r="S29" s="1">
        <f>'Service shares'!AO29*'Service PJ'!AZ29</f>
        <v>5.9987646907108285</v>
      </c>
      <c r="T29" s="1">
        <f>'Service shares'!AP29*'Service PJ'!BA29</f>
        <v>3.2053074454929935</v>
      </c>
      <c r="U29" s="1">
        <f>'Service shares'!AQ29*'Service PJ'!BB29</f>
        <v>4.539493898598726E-2</v>
      </c>
      <c r="V29" s="14">
        <f>'Service shares'!AR29*'Service PJ'!BC29</f>
        <v>0</v>
      </c>
      <c r="W29" s="1">
        <f>'Service shares'!AS29*'Service PJ'!BD29</f>
        <v>0.31154140582929934</v>
      </c>
      <c r="X29" s="1">
        <f>'Service shares'!AT29*'Service PJ'!BE29</f>
        <v>20.597319766929935</v>
      </c>
      <c r="Y29" s="1">
        <f>'Service shares'!AU29*'Service PJ'!BF29</f>
        <v>0.28165792971210191</v>
      </c>
      <c r="Z29" s="1">
        <f>'Service shares'!AV29*'Service PJ'!BG29</f>
        <v>0.72734671872611467</v>
      </c>
      <c r="AA29" s="1">
        <f>'Service shares'!AW29*'Service PJ'!BH29</f>
        <v>0.23111135999999999</v>
      </c>
      <c r="AB29" s="1">
        <f>'Service shares'!AX29*'Service PJ'!BI29</f>
        <v>0.80554440901910829</v>
      </c>
      <c r="AC29" s="1">
        <f>'Service shares'!AY29*'Service PJ'!BJ29</f>
        <v>0.372100809966879</v>
      </c>
      <c r="AD29" s="1">
        <f>'Service shares'!AZ29*'Service PJ'!BK29</f>
        <v>0.34949681900636942</v>
      </c>
      <c r="AE29" s="1">
        <f>'Service shares'!BA29*'Service PJ'!BL29</f>
        <v>0.56354313777324849</v>
      </c>
      <c r="AF29" s="1">
        <f>'Service shares'!BB29*'Service PJ'!BM29</f>
        <v>0.57528342276687905</v>
      </c>
      <c r="AG29" s="1">
        <f>'Service shares'!BC29*'Service PJ'!BN29</f>
        <v>1.5259413953121019</v>
      </c>
      <c r="AH29" s="1">
        <f>'Service shares'!BD29*'Service PJ'!BO29</f>
        <v>0.6073211719337579</v>
      </c>
      <c r="AI29" s="1">
        <f>'Service shares'!BE29*'Service PJ'!BP29</f>
        <v>1.1819647521019109E-2</v>
      </c>
      <c r="AJ29" s="1">
        <f>'Service shares'!BF29*'Service PJ'!BQ29</f>
        <v>8.6705730129936306E-2</v>
      </c>
      <c r="AK29" s="1">
        <f>'Service shares'!BG29*'Service PJ'!BR29</f>
        <v>8.9718590522293001E-2</v>
      </c>
      <c r="AL29" s="1">
        <f>'Service shares'!BH29*'Service PJ'!BS29</f>
        <v>4.6018105498089171E-2</v>
      </c>
      <c r="AM29" s="1">
        <f>'Service shares'!BI29*'Service PJ'!BT29</f>
        <v>0.97596533848662415</v>
      </c>
      <c r="AN29" s="1">
        <f>'Service shares'!BJ29*'Service PJ'!BU29</f>
        <v>0</v>
      </c>
      <c r="AO29" s="1">
        <f>'Service shares'!BK29*'Service PJ'!BV29</f>
        <v>3.7307854777070062E-3</v>
      </c>
      <c r="AP29" s="1">
        <f>'Service shares'!BL29*'Service PJ'!BW29</f>
        <v>0.52270596171210193</v>
      </c>
      <c r="AQ29" s="1">
        <f>'Service shares'!BM29*'Service PJ'!BX29</f>
        <v>4.2209201621503185</v>
      </c>
      <c r="AR29" s="1">
        <f>'Service shares'!BN29*'Service PJ'!BY29</f>
        <v>0</v>
      </c>
      <c r="AS29" s="2">
        <v>0</v>
      </c>
      <c r="AU29" t="str">
        <f t="shared" si="2"/>
        <v>ITM_STM_ELC</v>
      </c>
      <c r="AV29" s="1">
        <f t="shared" si="45"/>
        <v>1</v>
      </c>
      <c r="AW29" s="1">
        <f t="shared" si="45"/>
        <v>1</v>
      </c>
      <c r="AX29" s="1">
        <f t="shared" si="45"/>
        <v>1</v>
      </c>
      <c r="AY29" s="1">
        <f t="shared" si="45"/>
        <v>1</v>
      </c>
      <c r="AZ29" s="1">
        <f t="shared" si="45"/>
        <v>1</v>
      </c>
      <c r="BA29" s="1">
        <f t="shared" si="45"/>
        <v>1</v>
      </c>
      <c r="BB29" s="1">
        <f t="shared" si="45"/>
        <v>1</v>
      </c>
      <c r="BC29" s="1">
        <f t="shared" si="45"/>
        <v>1</v>
      </c>
      <c r="BD29" s="1">
        <f t="shared" si="45"/>
        <v>1</v>
      </c>
      <c r="BE29" s="1">
        <f t="shared" si="45"/>
        <v>1</v>
      </c>
      <c r="BF29" s="1">
        <f t="shared" si="45"/>
        <v>1</v>
      </c>
      <c r="BG29" s="1">
        <f t="shared" si="45"/>
        <v>1</v>
      </c>
      <c r="BH29" s="1">
        <f t="shared" si="45"/>
        <v>1</v>
      </c>
      <c r="BI29" s="1">
        <f t="shared" si="45"/>
        <v>1</v>
      </c>
      <c r="BJ29" s="1">
        <f t="shared" si="45"/>
        <v>1</v>
      </c>
      <c r="BK29" s="1">
        <f t="shared" si="45"/>
        <v>1</v>
      </c>
      <c r="BL29" s="1">
        <f t="shared" si="44"/>
        <v>1</v>
      </c>
      <c r="BM29" s="1">
        <f t="shared" si="44"/>
        <v>1</v>
      </c>
      <c r="BN29" s="1">
        <f t="shared" si="44"/>
        <v>1</v>
      </c>
      <c r="BO29" s="1">
        <f t="shared" si="44"/>
        <v>1</v>
      </c>
      <c r="BP29" s="1">
        <f t="shared" si="44"/>
        <v>1</v>
      </c>
      <c r="BQ29" s="1">
        <f t="shared" si="44"/>
        <v>1</v>
      </c>
      <c r="BR29" s="1">
        <f t="shared" si="44"/>
        <v>1</v>
      </c>
      <c r="BS29" s="1">
        <f t="shared" si="44"/>
        <v>1</v>
      </c>
      <c r="BT29" s="1">
        <f t="shared" si="44"/>
        <v>1</v>
      </c>
      <c r="BU29" s="1">
        <f t="shared" si="44"/>
        <v>1</v>
      </c>
      <c r="BV29" s="1">
        <f t="shared" si="44"/>
        <v>1</v>
      </c>
      <c r="BW29" s="1">
        <f t="shared" si="44"/>
        <v>1</v>
      </c>
      <c r="BX29" s="1">
        <f t="shared" si="44"/>
        <v>1</v>
      </c>
      <c r="BY29" s="1">
        <f t="shared" si="44"/>
        <v>1</v>
      </c>
      <c r="CC29" t="str">
        <f t="shared" si="38"/>
        <v>PRE</v>
      </c>
      <c r="CD29" t="str">
        <f t="shared" si="39"/>
        <v>ITM_STM_ELC</v>
      </c>
      <c r="CE29" t="str">
        <f>VLOOKUP(D29,'IND Balance'!$AM$5:$AN$21,2,FALSE)&amp;" - "&amp;VLOOKUP(E29,'MECS_Table 5.4'!$AF$18:$AG$30,2,FALSE)&amp;" - "&amp;VLOOKUP('Service PJ'!M29,'IND Balance'!$AM$22:$AN$32,2,FALSE)</f>
        <v>Transport and machinery - Steam - Electricity</v>
      </c>
      <c r="CF29" t="s">
        <v>109</v>
      </c>
      <c r="CG29" t="s">
        <v>110</v>
      </c>
      <c r="CL29" t="str">
        <f t="shared" si="40"/>
        <v>ITM_STM_ELC</v>
      </c>
      <c r="CM29" t="str">
        <f t="shared" si="41"/>
        <v>ITM_STM</v>
      </c>
      <c r="CN29" s="1">
        <f t="shared" si="5"/>
        <v>0.51557971022899318</v>
      </c>
      <c r="CO29" s="1">
        <f t="shared" si="6"/>
        <v>5.2564564114427476E-4</v>
      </c>
      <c r="CP29" s="1">
        <f t="shared" si="7"/>
        <v>0.36102045291541301</v>
      </c>
      <c r="CQ29" s="1">
        <f t="shared" si="8"/>
        <v>1.5888664026638518E-2</v>
      </c>
      <c r="CR29" s="1">
        <f t="shared" si="9"/>
        <v>0.28120810155239823</v>
      </c>
      <c r="CS29" s="1">
        <f t="shared" si="10"/>
        <v>0.29122873169891983</v>
      </c>
      <c r="CT29" s="1">
        <f t="shared" si="11"/>
        <v>0.25985835620839937</v>
      </c>
      <c r="CU29" s="1" t="str">
        <f t="shared" si="12"/>
        <v/>
      </c>
      <c r="CV29" s="1">
        <f t="shared" si="13"/>
        <v>0.1537428966154317</v>
      </c>
      <c r="CW29" s="1">
        <f t="shared" si="14"/>
        <v>0.13524977811130776</v>
      </c>
      <c r="CX29" s="1">
        <f t="shared" si="15"/>
        <v>4.5939078905837503E-2</v>
      </c>
      <c r="CY29" s="1">
        <f t="shared" si="16"/>
        <v>4.8715316369822355E-2</v>
      </c>
      <c r="CZ29" s="1">
        <f t="shared" si="17"/>
        <v>0.13974356335445334</v>
      </c>
      <c r="DA29" s="1">
        <f t="shared" si="18"/>
        <v>6.3914365570837128E-2</v>
      </c>
      <c r="DB29" s="1">
        <f t="shared" si="19"/>
        <v>8.0367732010709583E-2</v>
      </c>
      <c r="DC29" s="1">
        <f t="shared" si="20"/>
        <v>0.12023320860533905</v>
      </c>
      <c r="DD29" s="1">
        <f t="shared" si="21"/>
        <v>4.1561696313736227E-2</v>
      </c>
      <c r="DE29" s="1">
        <f t="shared" si="22"/>
        <v>0.11762013573213619</v>
      </c>
      <c r="DF29" s="1">
        <f t="shared" si="23"/>
        <v>4.8335274046417041E-2</v>
      </c>
      <c r="DG29" s="1">
        <f t="shared" si="24"/>
        <v>0.26343422124472765</v>
      </c>
      <c r="DH29" s="1">
        <f t="shared" si="25"/>
        <v>0.12513109242867482</v>
      </c>
      <c r="DI29" s="1">
        <f t="shared" si="26"/>
        <v>0.10924547474752105</v>
      </c>
      <c r="DJ29" s="1">
        <f t="shared" si="27"/>
        <v>0.17960631295210466</v>
      </c>
      <c r="DK29" s="1">
        <f t="shared" si="28"/>
        <v>0.11824662066643331</v>
      </c>
      <c r="DL29" s="1">
        <f t="shared" si="29"/>
        <v>5.9795830723913708E-3</v>
      </c>
      <c r="DM29" s="1" t="str">
        <f t="shared" si="30"/>
        <v/>
      </c>
      <c r="DN29" s="1">
        <f t="shared" si="31"/>
        <v>2.2732081613571282E-2</v>
      </c>
      <c r="DO29" s="1">
        <f t="shared" si="32"/>
        <v>9.8119790285684835E-2</v>
      </c>
      <c r="DP29" s="1">
        <f t="shared" si="33"/>
        <v>9.4244625210908969E-2</v>
      </c>
      <c r="DQ29" s="1" t="str">
        <f t="shared" si="34"/>
        <v/>
      </c>
      <c r="DR29" s="1">
        <v>3</v>
      </c>
      <c r="DS29" s="1" t="str">
        <f t="shared" si="42"/>
        <v/>
      </c>
      <c r="DT29" t="str">
        <f t="shared" si="43"/>
        <v/>
      </c>
    </row>
    <row r="30" spans="1:124" x14ac:dyDescent="0.45">
      <c r="A30" t="str">
        <f t="shared" si="35"/>
        <v>ELC</v>
      </c>
      <c r="B30" t="str">
        <f>VLOOKUP(E30,'EPA_US9RT techs'!$R$26:$S$34,2,FALSE)</f>
        <v>PRH</v>
      </c>
      <c r="C30" t="str">
        <f>'Service shares'!A30</f>
        <v>ELC</v>
      </c>
      <c r="D30" t="str">
        <f>'Service shares'!B30</f>
        <v>ITM</v>
      </c>
      <c r="E30" t="str">
        <f>'Service shares'!C30</f>
        <v>PRH</v>
      </c>
      <c r="F30" s="1">
        <f>IFERROR(1/AVERAGEIFS('EPA_US9RT techs'!$I$2:$I$1718,'EPA_US9RT techs'!$J$2:$J$1718,'Service PJ'!$D30,'EPA_US9RT techs'!$K$2:$K$1718,'Service PJ'!$B30,'EPA_US9RT techs'!$L$2:$L$1718,'Service PJ'!$A30,'EPA_US9RT techs'!$C$2:$C$1718,"VDA_FLOP",'EPA_US9RT techs'!$F$2:$F$1718,'Service PJ'!F$1),1/AVERAGEIFS('EPA_US9RT techs'!$I$2:$I$1718,'EPA_US9RT techs'!$K$2:$K$1718,'Service PJ'!$B30,'EPA_US9RT techs'!$L$2:$L$1718,'Service PJ'!$A30,'EPA_US9RT techs'!$C$2:$C$1718,"VDA_FLOP",'EPA_US9RT techs'!$F$2:$F$1718,'Service PJ'!F$1))</f>
        <v>1</v>
      </c>
      <c r="G30" s="1">
        <f>IFERROR(IFERROR(1/AVERAGEIFS('EPA_US9RT techs'!$I$2:$I$1718,'EPA_US9RT techs'!$J$2:$J$1718,'Service PJ'!$D30,'EPA_US9RT techs'!$K$2:$K$1718,'Service PJ'!$B30,'EPA_US9RT techs'!$L$2:$L$1718,'Service PJ'!$A30,'EPA_US9RT techs'!$C$2:$C$1718,"VDA_FLOP",'EPA_US9RT techs'!$F$2:$F$1718,'Service PJ'!G$1),1/AVERAGEIFS('EPA_US9RT techs'!$I$2:$I$1718,'EPA_US9RT techs'!$K$2:$K$1718,'Service PJ'!$B30,'EPA_US9RT techs'!$L$2:$L$1718,'Service PJ'!$A30,'EPA_US9RT techs'!$C$2:$C$1718,"VDA_FLOP",'EPA_US9RT techs'!$F$2:$F$1718,'Service PJ'!G$1)),"")</f>
        <v>1.1262534363940762</v>
      </c>
      <c r="H30" s="1">
        <f>IFERROR(IFERROR(1/AVERAGEIFS('EPA_US9RT techs'!$I$2:$I$1718,'EPA_US9RT techs'!$J$2:$J$1718,'Service PJ'!$D30,'EPA_US9RT techs'!$K$2:$K$1718,'Service PJ'!$B30,'EPA_US9RT techs'!$L$2:$L$1718,'Service PJ'!$A30,'EPA_US9RT techs'!$C$2:$C$1718,"VDA_FLOP",'EPA_US9RT techs'!$F$2:$F$1718,'Service PJ'!H$1),1/AVERAGEIFS('EPA_US9RT techs'!$I$2:$I$1718,'EPA_US9RT techs'!$K$2:$K$1718,'Service PJ'!$B30,'EPA_US9RT techs'!$L$2:$L$1718,'Service PJ'!$A30,'EPA_US9RT techs'!$C$2:$C$1718,"VDA_FLOP",'EPA_US9RT techs'!$F$2:$F$1718,'Service PJ'!H$1)),"")</f>
        <v>1.1346569412229279</v>
      </c>
      <c r="I30" s="1">
        <f>IFERROR(IFERROR(1/AVERAGEIFS('EPA_US9RT techs'!$I$2:$I$1718,'EPA_US9RT techs'!$J$2:$J$1718,'Service PJ'!$D30,'EPA_US9RT techs'!$K$2:$K$1718,'Service PJ'!$B30,'EPA_US9RT techs'!$L$2:$L$1718,'Service PJ'!$A30,'EPA_US9RT techs'!$C$2:$C$1718,"VDA_FLOP",'EPA_US9RT techs'!$F$2:$F$1718,'Service PJ'!I$1),1/AVERAGEIFS('EPA_US9RT techs'!$I$2:$I$1718,'EPA_US9RT techs'!$K$2:$K$1718,'Service PJ'!$B30,'EPA_US9RT techs'!$L$2:$L$1718,'Service PJ'!$A30,'EPA_US9RT techs'!$C$2:$C$1718,"VDA_FLOP",'EPA_US9RT techs'!$F$2:$F$1718,'Service PJ'!I$1)),"")</f>
        <v>1.215977144773748</v>
      </c>
      <c r="J30" s="1">
        <f>IFERROR(IFERROR(1/AVERAGEIFS('EPA_US9RT techs'!$I$2:$I$1718,'EPA_US9RT techs'!$J$2:$J$1718,'Service PJ'!$D30,'EPA_US9RT techs'!$K$2:$K$1718,'Service PJ'!$B30,'EPA_US9RT techs'!$L$2:$L$1718,'Service PJ'!$A30,'EPA_US9RT techs'!$C$2:$C$1718,"VDA_FLOP",'EPA_US9RT techs'!$F$2:$F$1718,'Service PJ'!J$1),1/AVERAGEIFS('EPA_US9RT techs'!$I$2:$I$1718,'EPA_US9RT techs'!$K$2:$K$1718,'Service PJ'!$B30,'EPA_US9RT techs'!$L$2:$L$1718,'Service PJ'!$A30,'EPA_US9RT techs'!$C$2:$C$1718,"VDA_FLOP",'EPA_US9RT techs'!$F$2:$F$1718,'Service PJ'!J$1)),"")</f>
        <v>1.2700973158152613</v>
      </c>
      <c r="L30" t="str">
        <f>IF(SUM(O30:AR30)=0,"\I: ","")&amp;'Service PJ'!D30&amp;"_"&amp;'Service PJ'!E30&amp;"_"&amp;'Service PJ'!C30</f>
        <v>ITM_PRH_ELC</v>
      </c>
      <c r="M30" t="str">
        <f>"IND"&amp;'Service PJ'!C30</f>
        <v>INDELC</v>
      </c>
      <c r="N30" t="str">
        <f t="shared" si="36"/>
        <v>ITM_PRH</v>
      </c>
      <c r="O30" s="1">
        <f>'Service shares'!AK30*'Service PJ'!AV30</f>
        <v>0.63219905125158971</v>
      </c>
      <c r="P30" s="1">
        <f>'Service shares'!AL30*'Service PJ'!AW30</f>
        <v>7.0645870898315233E-4</v>
      </c>
      <c r="Q30" s="1">
        <f>'Service shares'!AM30*'Service PJ'!AX30</f>
        <v>1.1912953190877305</v>
      </c>
      <c r="R30" s="1">
        <f>'Service shares'!AN30*'Service PJ'!AY30</f>
        <v>0.63103171495927157</v>
      </c>
      <c r="S30" s="1">
        <f>'Service shares'!AO30*'Service PJ'!AZ30</f>
        <v>92.896778521697115</v>
      </c>
      <c r="T30" s="1">
        <f>'Service shares'!AP30*'Service PJ'!BA30</f>
        <v>49.637342221307534</v>
      </c>
      <c r="U30" s="1">
        <f>'Service shares'!AQ30*'Service PJ'!BB30</f>
        <v>0.7029853328831791</v>
      </c>
      <c r="V30" s="14">
        <f>'Service shares'!AR30*'Service PJ'!BC30</f>
        <v>0</v>
      </c>
      <c r="W30" s="1">
        <f>'Service shares'!AS30*'Service PJ'!BD30</f>
        <v>4.8245254597964857</v>
      </c>
      <c r="X30" s="1">
        <f>'Service shares'!AT30*'Service PJ'!BE30</f>
        <v>318.96977981017147</v>
      </c>
      <c r="Y30" s="1">
        <f>'Service shares'!AU30*'Service PJ'!BF30</f>
        <v>4.3617504043560693</v>
      </c>
      <c r="Z30" s="1">
        <f>'Service shares'!AV30*'Service PJ'!BG30</f>
        <v>11.263680194459582</v>
      </c>
      <c r="AA30" s="1">
        <f>'Service shares'!AW30*'Service PJ'!BH30</f>
        <v>3.5789869966084913</v>
      </c>
      <c r="AB30" s="1">
        <f>'Service shares'!AX30*'Service PJ'!BI30</f>
        <v>12.474648433854831</v>
      </c>
      <c r="AC30" s="1">
        <f>'Service shares'!AY30*'Service PJ'!BJ30</f>
        <v>5.7623474687654781</v>
      </c>
      <c r="AD30" s="1">
        <f>'Service shares'!AZ30*'Service PJ'!BK30</f>
        <v>5.4123024094524288</v>
      </c>
      <c r="AE30" s="1">
        <f>'Service shares'!BA30*'Service PJ'!BL30</f>
        <v>8.7270204377595455</v>
      </c>
      <c r="AF30" s="1">
        <f>'Service shares'!BB30*'Service PJ'!BM30</f>
        <v>8.9088303121364749</v>
      </c>
      <c r="AG30" s="1">
        <f>'Service shares'!BC30*'Service PJ'!BN30</f>
        <v>23.630705177835608</v>
      </c>
      <c r="AH30" s="1">
        <f>'Service shares'!BD30*'Service PJ'!BO30</f>
        <v>9.4049664071724965</v>
      </c>
      <c r="AI30" s="1">
        <f>'Service shares'!BE30*'Service PJ'!BP30</f>
        <v>0.18303888126582429</v>
      </c>
      <c r="AJ30" s="1">
        <f>'Service shares'!BF30*'Service PJ'!BQ30</f>
        <v>1.3427236145660995</v>
      </c>
      <c r="AK30" s="1">
        <f>'Service shares'!BG30*'Service PJ'!BR30</f>
        <v>1.3893807246572754</v>
      </c>
      <c r="AL30" s="1">
        <f>'Service shares'!BH30*'Service PJ'!BS30</f>
        <v>0.71263567998656085</v>
      </c>
      <c r="AM30" s="1">
        <f>'Service shares'!BI30*'Service PJ'!BT30</f>
        <v>15.113784348740937</v>
      </c>
      <c r="AN30" s="1">
        <f>'Service shares'!BJ30*'Service PJ'!BU30</f>
        <v>0</v>
      </c>
      <c r="AO30" s="1">
        <f>'Service shares'!BK30*'Service PJ'!BV30</f>
        <v>5.7774887014853678E-2</v>
      </c>
      <c r="AP30" s="1">
        <f>'Service shares'!BL30*'Service PJ'!BW30</f>
        <v>8.0946165520264728</v>
      </c>
      <c r="AQ30" s="1">
        <f>'Service shares'!BM30*'Service PJ'!BX30</f>
        <v>65.365105263794021</v>
      </c>
      <c r="AR30" s="1">
        <f>'Service shares'!BN30*'Service PJ'!BY30</f>
        <v>0</v>
      </c>
      <c r="AS30" s="2">
        <v>0</v>
      </c>
      <c r="AU30" t="str">
        <f t="shared" si="2"/>
        <v>ITM_PRH_ELC</v>
      </c>
      <c r="AV30" s="1">
        <f t="shared" si="45"/>
        <v>1.1262534363940762</v>
      </c>
      <c r="AW30" s="1">
        <f t="shared" si="45"/>
        <v>1.1262534363940762</v>
      </c>
      <c r="AX30" s="1">
        <f t="shared" si="45"/>
        <v>1.1262534363940762</v>
      </c>
      <c r="AY30" s="1">
        <f t="shared" si="45"/>
        <v>1.1262534363940762</v>
      </c>
      <c r="AZ30" s="1">
        <f t="shared" si="45"/>
        <v>1.1262534363940762</v>
      </c>
      <c r="BA30" s="1">
        <f t="shared" si="45"/>
        <v>1.1262534363940762</v>
      </c>
      <c r="BB30" s="1">
        <f t="shared" si="45"/>
        <v>1.1262534363940762</v>
      </c>
      <c r="BC30" s="1">
        <f t="shared" si="45"/>
        <v>1.1262534363940762</v>
      </c>
      <c r="BD30" s="1">
        <f t="shared" si="45"/>
        <v>1.1262534363940762</v>
      </c>
      <c r="BE30" s="1">
        <f t="shared" si="45"/>
        <v>1.1262534363940762</v>
      </c>
      <c r="BF30" s="1">
        <f t="shared" si="45"/>
        <v>1.1262534363940762</v>
      </c>
      <c r="BG30" s="1">
        <f t="shared" si="45"/>
        <v>1.1262534363940762</v>
      </c>
      <c r="BH30" s="1">
        <f t="shared" si="45"/>
        <v>1.1262534363940762</v>
      </c>
      <c r="BI30" s="1">
        <f t="shared" si="45"/>
        <v>1.1262534363940762</v>
      </c>
      <c r="BJ30" s="1">
        <f t="shared" si="45"/>
        <v>1.1262534363940762</v>
      </c>
      <c r="BK30" s="1">
        <f t="shared" si="45"/>
        <v>1.1262534363940762</v>
      </c>
      <c r="BL30" s="1">
        <f t="shared" si="44"/>
        <v>1.1262534363940762</v>
      </c>
      <c r="BM30" s="1">
        <f t="shared" si="44"/>
        <v>1.1262534363940762</v>
      </c>
      <c r="BN30" s="1">
        <f t="shared" si="44"/>
        <v>1.1262534363940762</v>
      </c>
      <c r="BO30" s="1">
        <f t="shared" si="44"/>
        <v>1.1262534363940762</v>
      </c>
      <c r="BP30" s="1">
        <f t="shared" si="44"/>
        <v>1.1262534363940762</v>
      </c>
      <c r="BQ30" s="1">
        <f t="shared" si="44"/>
        <v>1.1262534363940762</v>
      </c>
      <c r="BR30" s="1">
        <f t="shared" si="44"/>
        <v>1.1262534363940762</v>
      </c>
      <c r="BS30" s="1">
        <f t="shared" si="44"/>
        <v>1.1262534363940762</v>
      </c>
      <c r="BT30" s="1">
        <f t="shared" si="44"/>
        <v>1.1262534363940762</v>
      </c>
      <c r="BU30" s="1">
        <f t="shared" si="44"/>
        <v>1.1262534363940762</v>
      </c>
      <c r="BV30" s="1">
        <f t="shared" si="44"/>
        <v>1.1262534363940762</v>
      </c>
      <c r="BW30" s="1">
        <f t="shared" si="44"/>
        <v>1.1262534363940762</v>
      </c>
      <c r="BX30" s="1">
        <f t="shared" si="44"/>
        <v>1.1262534363940762</v>
      </c>
      <c r="BY30" s="1">
        <f t="shared" si="44"/>
        <v>1.1262534363940762</v>
      </c>
      <c r="CC30" t="str">
        <f t="shared" si="38"/>
        <v>PRE</v>
      </c>
      <c r="CD30" t="str">
        <f t="shared" si="39"/>
        <v>ITM_PRH_ELC</v>
      </c>
      <c r="CE30" t="str">
        <f>VLOOKUP(D30,'IND Balance'!$AM$5:$AN$21,2,FALSE)&amp;" - "&amp;VLOOKUP(E30,'MECS_Table 5.4'!$AF$18:$AG$30,2,FALSE)&amp;" - "&amp;VLOOKUP('Service PJ'!M30,'IND Balance'!$AM$22:$AN$32,2,FALSE)</f>
        <v>Transport and machinery - Process heat - Electricity</v>
      </c>
      <c r="CF30" t="s">
        <v>109</v>
      </c>
      <c r="CG30" t="s">
        <v>110</v>
      </c>
      <c r="CL30" t="str">
        <f t="shared" si="40"/>
        <v>ITM_PRH_ELC</v>
      </c>
      <c r="CM30" t="str">
        <f t="shared" si="41"/>
        <v>ITM_PRH</v>
      </c>
      <c r="CN30" s="1">
        <f t="shared" si="5"/>
        <v>0.87340387361708793</v>
      </c>
      <c r="CO30" s="1">
        <f t="shared" si="6"/>
        <v>8.0005815535519418E-3</v>
      </c>
      <c r="CP30" s="1">
        <f t="shared" si="7"/>
        <v>0.47621172422813585</v>
      </c>
      <c r="CQ30" s="1">
        <f t="shared" si="8"/>
        <v>0.14589887685485242</v>
      </c>
      <c r="CR30" s="1">
        <f t="shared" si="9"/>
        <v>0.52073373110523069</v>
      </c>
      <c r="CS30" s="1">
        <f t="shared" si="10"/>
        <v>0.70246800705536716</v>
      </c>
      <c r="CT30" s="1">
        <f t="shared" si="11"/>
        <v>0.66124110428449434</v>
      </c>
      <c r="CU30" s="1" t="str">
        <f t="shared" si="12"/>
        <v/>
      </c>
      <c r="CV30" s="1">
        <f t="shared" si="13"/>
        <v>0.22619222277057593</v>
      </c>
      <c r="CW30" s="1">
        <f t="shared" si="14"/>
        <v>0.31865653332208566</v>
      </c>
      <c r="CX30" s="1">
        <f t="shared" si="15"/>
        <v>0.57713821791876452</v>
      </c>
      <c r="CY30" s="1">
        <f t="shared" si="16"/>
        <v>0.2735197843483636</v>
      </c>
      <c r="CZ30" s="1">
        <f t="shared" si="17"/>
        <v>0.24044251863947624</v>
      </c>
      <c r="DA30" s="1">
        <f t="shared" si="18"/>
        <v>0.28708895920405075</v>
      </c>
      <c r="DB30" s="1">
        <f t="shared" si="19"/>
        <v>0.26314255019128951</v>
      </c>
      <c r="DC30" s="1">
        <f t="shared" si="20"/>
        <v>0.24331317114506282</v>
      </c>
      <c r="DD30" s="1">
        <f t="shared" si="21"/>
        <v>0.27544325106735829</v>
      </c>
      <c r="DE30" s="1">
        <f t="shared" si="22"/>
        <v>0.25847902543552165</v>
      </c>
      <c r="DF30" s="1">
        <f t="shared" si="23"/>
        <v>0.24512074784367369</v>
      </c>
      <c r="DG30" s="1">
        <f t="shared" si="24"/>
        <v>0.99</v>
      </c>
      <c r="DH30" s="1">
        <f t="shared" si="25"/>
        <v>0.18720405331962511</v>
      </c>
      <c r="DI30" s="1">
        <f t="shared" si="26"/>
        <v>0.27213274653622205</v>
      </c>
      <c r="DJ30" s="1">
        <f t="shared" si="27"/>
        <v>0.99</v>
      </c>
      <c r="DK30" s="1">
        <f t="shared" si="28"/>
        <v>0.84924616884784376</v>
      </c>
      <c r="DL30" s="1">
        <f t="shared" si="29"/>
        <v>0.22962429948830188</v>
      </c>
      <c r="DM30" s="1" t="str">
        <f t="shared" si="30"/>
        <v/>
      </c>
      <c r="DN30" s="1">
        <f t="shared" si="31"/>
        <v>7.4547797057057927E-2</v>
      </c>
      <c r="DO30" s="1">
        <f t="shared" si="32"/>
        <v>0.17311923849858468</v>
      </c>
      <c r="DP30" s="1">
        <f t="shared" si="33"/>
        <v>0.18517950958651186</v>
      </c>
      <c r="DQ30" s="1" t="str">
        <f t="shared" si="34"/>
        <v/>
      </c>
      <c r="DR30" s="1">
        <v>3</v>
      </c>
      <c r="DS30" s="1" t="str">
        <f t="shared" si="42"/>
        <v/>
      </c>
      <c r="DT30" t="str">
        <f t="shared" si="43"/>
        <v/>
      </c>
    </row>
    <row r="31" spans="1:124" x14ac:dyDescent="0.45">
      <c r="A31" t="str">
        <f t="shared" si="35"/>
        <v>ELC</v>
      </c>
      <c r="B31" t="str">
        <f>VLOOKUP(E31,'EPA_US9RT techs'!$R$26:$S$34,2,FALSE)</f>
        <v>OTH</v>
      </c>
      <c r="C31" t="str">
        <f>'Service shares'!A31</f>
        <v>ELC</v>
      </c>
      <c r="D31" t="str">
        <f>'Service shares'!B31</f>
        <v>ITM</v>
      </c>
      <c r="E31" t="str">
        <f>'Service shares'!C31</f>
        <v>PRC</v>
      </c>
      <c r="F31" s="1">
        <f>IFERROR(1/AVERAGEIFS('EPA_US9RT techs'!$I$2:$I$1718,'EPA_US9RT techs'!$J$2:$J$1718,'Service PJ'!$D31,'EPA_US9RT techs'!$K$2:$K$1718,'Service PJ'!$B31,'EPA_US9RT techs'!$L$2:$L$1718,'Service PJ'!$A31,'EPA_US9RT techs'!$C$2:$C$1718,"VDA_FLOP",'EPA_US9RT techs'!$F$2:$F$1718,'Service PJ'!F$1),1/AVERAGEIFS('EPA_US9RT techs'!$I$2:$I$1718,'EPA_US9RT techs'!$K$2:$K$1718,'Service PJ'!$B31,'EPA_US9RT techs'!$L$2:$L$1718,'Service PJ'!$A31,'EPA_US9RT techs'!$C$2:$C$1718,"VDA_FLOP",'EPA_US9RT techs'!$F$2:$F$1718,'Service PJ'!F$1))</f>
        <v>1</v>
      </c>
      <c r="G31" s="1">
        <f>IFERROR(IFERROR(1/AVERAGEIFS('EPA_US9RT techs'!$I$2:$I$1718,'EPA_US9RT techs'!$J$2:$J$1718,'Service PJ'!$D31,'EPA_US9RT techs'!$K$2:$K$1718,'Service PJ'!$B31,'EPA_US9RT techs'!$L$2:$L$1718,'Service PJ'!$A31,'EPA_US9RT techs'!$C$2:$C$1718,"VDA_FLOP",'EPA_US9RT techs'!$F$2:$F$1718,'Service PJ'!G$1),1/AVERAGEIFS('EPA_US9RT techs'!$I$2:$I$1718,'EPA_US9RT techs'!$K$2:$K$1718,'Service PJ'!$B31,'EPA_US9RT techs'!$L$2:$L$1718,'Service PJ'!$A31,'EPA_US9RT techs'!$C$2:$C$1718,"VDA_FLOP",'EPA_US9RT techs'!$F$2:$F$1718,'Service PJ'!G$1)),"")</f>
        <v>1.1262534363940762</v>
      </c>
      <c r="H31" s="1">
        <f>IFERROR(IFERROR(1/AVERAGEIFS('EPA_US9RT techs'!$I$2:$I$1718,'EPA_US9RT techs'!$J$2:$J$1718,'Service PJ'!$D31,'EPA_US9RT techs'!$K$2:$K$1718,'Service PJ'!$B31,'EPA_US9RT techs'!$L$2:$L$1718,'Service PJ'!$A31,'EPA_US9RT techs'!$C$2:$C$1718,"VDA_FLOP",'EPA_US9RT techs'!$F$2:$F$1718,'Service PJ'!H$1),1/AVERAGEIFS('EPA_US9RT techs'!$I$2:$I$1718,'EPA_US9RT techs'!$K$2:$K$1718,'Service PJ'!$B31,'EPA_US9RT techs'!$L$2:$L$1718,'Service PJ'!$A31,'EPA_US9RT techs'!$C$2:$C$1718,"VDA_FLOP",'EPA_US9RT techs'!$F$2:$F$1718,'Service PJ'!H$1)),"")</f>
        <v>1.1346569412229279</v>
      </c>
      <c r="I31" s="1">
        <f>IFERROR(IFERROR(1/AVERAGEIFS('EPA_US9RT techs'!$I$2:$I$1718,'EPA_US9RT techs'!$J$2:$J$1718,'Service PJ'!$D31,'EPA_US9RT techs'!$K$2:$K$1718,'Service PJ'!$B31,'EPA_US9RT techs'!$L$2:$L$1718,'Service PJ'!$A31,'EPA_US9RT techs'!$C$2:$C$1718,"VDA_FLOP",'EPA_US9RT techs'!$F$2:$F$1718,'Service PJ'!I$1),1/AVERAGEIFS('EPA_US9RT techs'!$I$2:$I$1718,'EPA_US9RT techs'!$K$2:$K$1718,'Service PJ'!$B31,'EPA_US9RT techs'!$L$2:$L$1718,'Service PJ'!$A31,'EPA_US9RT techs'!$C$2:$C$1718,"VDA_FLOP",'EPA_US9RT techs'!$F$2:$F$1718,'Service PJ'!I$1)),"")</f>
        <v>1.215977144773748</v>
      </c>
      <c r="J31" s="1">
        <f>IFERROR(IFERROR(1/AVERAGEIFS('EPA_US9RT techs'!$I$2:$I$1718,'EPA_US9RT techs'!$J$2:$J$1718,'Service PJ'!$D31,'EPA_US9RT techs'!$K$2:$K$1718,'Service PJ'!$B31,'EPA_US9RT techs'!$L$2:$L$1718,'Service PJ'!$A31,'EPA_US9RT techs'!$C$2:$C$1718,"VDA_FLOP",'EPA_US9RT techs'!$F$2:$F$1718,'Service PJ'!J$1),1/AVERAGEIFS('EPA_US9RT techs'!$I$2:$I$1718,'EPA_US9RT techs'!$K$2:$K$1718,'Service PJ'!$B31,'EPA_US9RT techs'!$L$2:$L$1718,'Service PJ'!$A31,'EPA_US9RT techs'!$C$2:$C$1718,"VDA_FLOP",'EPA_US9RT techs'!$F$2:$F$1718,'Service PJ'!J$1)),"")</f>
        <v>1.2700973158152613</v>
      </c>
      <c r="L31" t="str">
        <f>IF(SUM(O31:AR31)=0,"\I: ","")&amp;'Service PJ'!D31&amp;"_"&amp;'Service PJ'!E31&amp;"_"&amp;'Service PJ'!C31</f>
        <v>ITM_PRC_ELC</v>
      </c>
      <c r="M31" t="str">
        <f>"IND"&amp;'Service PJ'!C31</f>
        <v>INDELC</v>
      </c>
      <c r="N31" t="str">
        <f t="shared" si="36"/>
        <v>ITM_PRC</v>
      </c>
      <c r="O31" s="1">
        <f>'Service shares'!AK31*'Service PJ'!AV31</f>
        <v>0.39081395895552817</v>
      </c>
      <c r="P31" s="1">
        <f>'Service shares'!AL31*'Service PJ'!AW31</f>
        <v>4.367199291895851E-4</v>
      </c>
      <c r="Q31" s="1">
        <f>'Service shares'!AM31*'Service PJ'!AX31</f>
        <v>0.73643710634514237</v>
      </c>
      <c r="R31" s="1">
        <f>'Service shares'!AN31*'Service PJ'!AY31</f>
        <v>0.39009233288391337</v>
      </c>
      <c r="S31" s="1">
        <f>'Service shares'!AO31*'Service PJ'!AZ31</f>
        <v>57.427099449776406</v>
      </c>
      <c r="T31" s="1">
        <f>'Service shares'!AP31*'Service PJ'!BA31</f>
        <v>30.68490246408102</v>
      </c>
      <c r="U31" s="1">
        <f>'Service shares'!AQ31*'Service PJ'!BB31</f>
        <v>0.43457275123687433</v>
      </c>
      <c r="V31" s="14">
        <f>'Service shares'!AR31*'Service PJ'!BC31</f>
        <v>0</v>
      </c>
      <c r="W31" s="1">
        <f>'Service shares'!AS31*'Service PJ'!BD31</f>
        <v>2.9824339206014638</v>
      </c>
      <c r="X31" s="1">
        <f>'Service shares'!AT31*'Service PJ'!BE31</f>
        <v>197.18131842810601</v>
      </c>
      <c r="Y31" s="1">
        <f>'Service shares'!AU31*'Service PJ'!BF31</f>
        <v>2.6963547954201155</v>
      </c>
      <c r="Z31" s="1">
        <f>'Service shares'!AV31*'Service PJ'!BG31</f>
        <v>6.9630023020295591</v>
      </c>
      <c r="AA31" s="1">
        <f>'Service shares'!AW31*'Service PJ'!BH31</f>
        <v>2.2124646888125215</v>
      </c>
      <c r="AB31" s="1">
        <f>'Service shares'!AX31*'Service PJ'!BI31</f>
        <v>7.7116008500193498</v>
      </c>
      <c r="AC31" s="1">
        <f>'Service shares'!AY31*'Service PJ'!BJ31</f>
        <v>3.5621784352368411</v>
      </c>
      <c r="AD31" s="1">
        <f>'Service shares'!AZ31*'Service PJ'!BK31</f>
        <v>3.3457869440251375</v>
      </c>
      <c r="AE31" s="1">
        <f>'Service shares'!BA31*'Service PJ'!BL31</f>
        <v>5.3948853615240822</v>
      </c>
      <c r="AF31" s="1">
        <f>'Service shares'!BB31*'Service PJ'!BM31</f>
        <v>5.5072769202298204</v>
      </c>
      <c r="AG31" s="1">
        <f>'Service shares'!BC31*'Service PJ'!BN31</f>
        <v>14.60807229175292</v>
      </c>
      <c r="AH31" s="1">
        <f>'Service shares'!BD31*'Service PJ'!BO31</f>
        <v>5.8139792335248153</v>
      </c>
      <c r="AI31" s="1">
        <f>'Service shares'!BE31*'Service PJ'!BP31</f>
        <v>0.11315130841887321</v>
      </c>
      <c r="AJ31" s="1">
        <f>'Service shares'!BF31*'Service PJ'!BQ31</f>
        <v>0.8300473253681343</v>
      </c>
      <c r="AK31" s="1">
        <f>'Service shares'!BG31*'Service PJ'!BR31</f>
        <v>0.85888990251540653</v>
      </c>
      <c r="AL31" s="1">
        <f>'Service shares'!BH31*'Service PJ'!BS31</f>
        <v>0.44053842035532853</v>
      </c>
      <c r="AM31" s="1">
        <f>'Service shares'!BI31*'Service PJ'!BT31</f>
        <v>9.3430666883125806</v>
      </c>
      <c r="AN31" s="1">
        <f>'Service shares'!BJ31*'Service PJ'!BU31</f>
        <v>0</v>
      </c>
      <c r="AO31" s="1">
        <f>'Service shares'!BK31*'Service PJ'!BV31</f>
        <v>3.5715384700091356E-2</v>
      </c>
      <c r="AP31" s="1">
        <f>'Service shares'!BL31*'Service PJ'!BW31</f>
        <v>5.0039447776163639</v>
      </c>
      <c r="AQ31" s="1">
        <f>'Service shares'!BM31*'Service PJ'!BX31</f>
        <v>40.407519617618121</v>
      </c>
      <c r="AR31" s="1">
        <f>'Service shares'!BN31*'Service PJ'!BY31</f>
        <v>0</v>
      </c>
      <c r="AS31" s="2">
        <v>0</v>
      </c>
      <c r="AU31" t="str">
        <f t="shared" si="2"/>
        <v>ITM_PRC_ELC</v>
      </c>
      <c r="AV31" s="1">
        <f t="shared" si="45"/>
        <v>1.1262534363940762</v>
      </c>
      <c r="AW31" s="1">
        <f t="shared" si="45"/>
        <v>1.1262534363940762</v>
      </c>
      <c r="AX31" s="1">
        <f t="shared" si="45"/>
        <v>1.1262534363940762</v>
      </c>
      <c r="AY31" s="1">
        <f t="shared" si="45"/>
        <v>1.1262534363940762</v>
      </c>
      <c r="AZ31" s="1">
        <f t="shared" si="45"/>
        <v>1.1262534363940762</v>
      </c>
      <c r="BA31" s="1">
        <f t="shared" si="45"/>
        <v>1.1262534363940762</v>
      </c>
      <c r="BB31" s="1">
        <f t="shared" si="45"/>
        <v>1.1262534363940762</v>
      </c>
      <c r="BC31" s="1">
        <f t="shared" si="45"/>
        <v>1.1262534363940762</v>
      </c>
      <c r="BD31" s="1">
        <f t="shared" si="45"/>
        <v>1.1262534363940762</v>
      </c>
      <c r="BE31" s="1">
        <f t="shared" si="45"/>
        <v>1.1262534363940762</v>
      </c>
      <c r="BF31" s="1">
        <f t="shared" si="45"/>
        <v>1.1262534363940762</v>
      </c>
      <c r="BG31" s="1">
        <f t="shared" si="45"/>
        <v>1.1262534363940762</v>
      </c>
      <c r="BH31" s="1">
        <f t="shared" si="45"/>
        <v>1.1262534363940762</v>
      </c>
      <c r="BI31" s="1">
        <f t="shared" si="45"/>
        <v>1.1262534363940762</v>
      </c>
      <c r="BJ31" s="1">
        <f t="shared" si="45"/>
        <v>1.1262534363940762</v>
      </c>
      <c r="BK31" s="1">
        <f t="shared" si="45"/>
        <v>1.1262534363940762</v>
      </c>
      <c r="BL31" s="1">
        <f t="shared" si="44"/>
        <v>1.1262534363940762</v>
      </c>
      <c r="BM31" s="1">
        <f t="shared" si="44"/>
        <v>1.1262534363940762</v>
      </c>
      <c r="BN31" s="1">
        <f t="shared" si="44"/>
        <v>1.1262534363940762</v>
      </c>
      <c r="BO31" s="1">
        <f t="shared" si="44"/>
        <v>1.1262534363940762</v>
      </c>
      <c r="BP31" s="1">
        <f t="shared" si="44"/>
        <v>1.1262534363940762</v>
      </c>
      <c r="BQ31" s="1">
        <f t="shared" si="44"/>
        <v>1.1262534363940762</v>
      </c>
      <c r="BR31" s="1">
        <f t="shared" si="44"/>
        <v>1.1262534363940762</v>
      </c>
      <c r="BS31" s="1">
        <f t="shared" si="44"/>
        <v>1.1262534363940762</v>
      </c>
      <c r="BT31" s="1">
        <f t="shared" si="44"/>
        <v>1.1262534363940762</v>
      </c>
      <c r="BU31" s="1">
        <f t="shared" si="44"/>
        <v>1.1262534363940762</v>
      </c>
      <c r="BV31" s="1">
        <f t="shared" si="44"/>
        <v>1.1262534363940762</v>
      </c>
      <c r="BW31" s="1">
        <f t="shared" si="44"/>
        <v>1.1262534363940762</v>
      </c>
      <c r="BX31" s="1">
        <f t="shared" si="44"/>
        <v>1.1262534363940762</v>
      </c>
      <c r="BY31" s="1">
        <f t="shared" si="44"/>
        <v>1.1262534363940762</v>
      </c>
      <c r="CC31" t="str">
        <f t="shared" si="38"/>
        <v>PRE</v>
      </c>
      <c r="CD31" t="str">
        <f t="shared" si="39"/>
        <v>ITM_PRC_ELC</v>
      </c>
      <c r="CE31" t="str">
        <f>VLOOKUP(D31,'IND Balance'!$AM$5:$AN$21,2,FALSE)&amp;" - "&amp;VLOOKUP(E31,'MECS_Table 5.4'!$AF$18:$AG$30,2,FALSE)&amp;" - "&amp;VLOOKUP('Service PJ'!M31,'IND Balance'!$AM$22:$AN$32,2,FALSE)</f>
        <v>Transport and machinery - Process Cool - Electricity</v>
      </c>
      <c r="CF31" t="s">
        <v>109</v>
      </c>
      <c r="CG31" t="s">
        <v>110</v>
      </c>
      <c r="CL31" t="str">
        <f t="shared" si="40"/>
        <v>ITM_PRC_ELC</v>
      </c>
      <c r="CM31" t="str">
        <f t="shared" si="41"/>
        <v>ITM_PRC</v>
      </c>
      <c r="CN31" s="1">
        <f t="shared" si="5"/>
        <v>0.98764399830534799</v>
      </c>
      <c r="CO31" s="1">
        <f t="shared" si="6"/>
        <v>0.99</v>
      </c>
      <c r="CP31" s="1">
        <f t="shared" si="7"/>
        <v>0.97127454943802172</v>
      </c>
      <c r="CQ31" s="1">
        <f t="shared" si="8"/>
        <v>0.93317999334671242</v>
      </c>
      <c r="CR31" s="1">
        <f t="shared" si="9"/>
        <v>0.97483842460474901</v>
      </c>
      <c r="CS31" s="1">
        <f t="shared" si="10"/>
        <v>0.98312821972005338</v>
      </c>
      <c r="CT31" s="1">
        <f t="shared" si="11"/>
        <v>0.9812819840966005</v>
      </c>
      <c r="CU31" s="1" t="str">
        <f t="shared" si="12"/>
        <v/>
      </c>
      <c r="CV31" s="1">
        <f t="shared" si="13"/>
        <v>0.93379415732416748</v>
      </c>
      <c r="CW31" s="1">
        <f t="shared" si="14"/>
        <v>0.97075031579929816</v>
      </c>
      <c r="CX31" s="1">
        <f t="shared" si="15"/>
        <v>0.98331178269956498</v>
      </c>
      <c r="CY31" s="1">
        <f t="shared" si="16"/>
        <v>0.95082758787668065</v>
      </c>
      <c r="CZ31" s="1">
        <f t="shared" si="17"/>
        <v>0.93869641383556723</v>
      </c>
      <c r="DA31" s="1">
        <f t="shared" si="18"/>
        <v>0.94888141757049371</v>
      </c>
      <c r="DB31" s="1">
        <f t="shared" si="19"/>
        <v>0.94538014106539014</v>
      </c>
      <c r="DC31" s="1">
        <f t="shared" si="20"/>
        <v>0.93871542522528295</v>
      </c>
      <c r="DD31" s="1">
        <f t="shared" si="21"/>
        <v>0.95149985111971347</v>
      </c>
      <c r="DE31" s="1">
        <f t="shared" si="22"/>
        <v>0.94550105977484145</v>
      </c>
      <c r="DF31" s="1">
        <f t="shared" si="23"/>
        <v>0.94698374758287607</v>
      </c>
      <c r="DG31" s="1">
        <f t="shared" si="24"/>
        <v>0.99</v>
      </c>
      <c r="DH31" s="1">
        <f t="shared" si="25"/>
        <v>0.92802597381846885</v>
      </c>
      <c r="DI31" s="1">
        <f t="shared" si="26"/>
        <v>0.94543428816550901</v>
      </c>
      <c r="DJ31" s="1">
        <f t="shared" si="27"/>
        <v>0.99</v>
      </c>
      <c r="DK31" s="1">
        <f t="shared" si="28"/>
        <v>0.98738695827118439</v>
      </c>
      <c r="DL31" s="1">
        <f t="shared" si="29"/>
        <v>0.9358425395885519</v>
      </c>
      <c r="DM31" s="1" t="str">
        <f t="shared" si="30"/>
        <v/>
      </c>
      <c r="DN31" s="1">
        <f t="shared" si="31"/>
        <v>0.81185101282422689</v>
      </c>
      <c r="DO31" s="1">
        <f t="shared" si="32"/>
        <v>0.91637236356627405</v>
      </c>
      <c r="DP31" s="1">
        <f t="shared" si="33"/>
        <v>0.91902316671852868</v>
      </c>
      <c r="DQ31" s="1" t="str">
        <f t="shared" si="34"/>
        <v/>
      </c>
      <c r="DR31" s="1">
        <v>3</v>
      </c>
      <c r="DS31" s="1" t="str">
        <f t="shared" si="42"/>
        <v/>
      </c>
      <c r="DT31" t="str">
        <f t="shared" si="43"/>
        <v/>
      </c>
    </row>
    <row r="32" spans="1:124" x14ac:dyDescent="0.45">
      <c r="A32" t="str">
        <f t="shared" si="35"/>
        <v>ELC</v>
      </c>
      <c r="B32" t="str">
        <f>VLOOKUP(E32,'EPA_US9RT techs'!$R$26:$S$34,2,FALSE)</f>
        <v>MDR</v>
      </c>
      <c r="C32" t="str">
        <f>'Service shares'!A32</f>
        <v>ELC</v>
      </c>
      <c r="D32" t="str">
        <f>'Service shares'!B32</f>
        <v>ITM</v>
      </c>
      <c r="E32" t="str">
        <f>'Service shares'!C32</f>
        <v>MDR</v>
      </c>
      <c r="F32" s="1">
        <f>IFERROR(1/AVERAGEIFS('EPA_US9RT techs'!$I$2:$I$1718,'EPA_US9RT techs'!$J$2:$J$1718,'Service PJ'!$D32,'EPA_US9RT techs'!$K$2:$K$1718,'Service PJ'!$B32,'EPA_US9RT techs'!$L$2:$L$1718,'Service PJ'!$A32,'EPA_US9RT techs'!$C$2:$C$1718,"VDA_FLOP",'EPA_US9RT techs'!$F$2:$F$1718,'Service PJ'!F$1),1/AVERAGEIFS('EPA_US9RT techs'!$I$2:$I$1718,'EPA_US9RT techs'!$K$2:$K$1718,'Service PJ'!$B32,'EPA_US9RT techs'!$L$2:$L$1718,'Service PJ'!$A32,'EPA_US9RT techs'!$C$2:$C$1718,"VDA_FLOP",'EPA_US9RT techs'!$F$2:$F$1718,'Service PJ'!F$1))</f>
        <v>1</v>
      </c>
      <c r="G32" s="1">
        <f>IFERROR(IFERROR(1/AVERAGEIFS('EPA_US9RT techs'!$I$2:$I$1718,'EPA_US9RT techs'!$J$2:$J$1718,'Service PJ'!$D32,'EPA_US9RT techs'!$K$2:$K$1718,'Service PJ'!$B32,'EPA_US9RT techs'!$L$2:$L$1718,'Service PJ'!$A32,'EPA_US9RT techs'!$C$2:$C$1718,"VDA_FLOP",'EPA_US9RT techs'!$F$2:$F$1718,'Service PJ'!G$1),1/AVERAGEIFS('EPA_US9RT techs'!$I$2:$I$1718,'EPA_US9RT techs'!$K$2:$K$1718,'Service PJ'!$B32,'EPA_US9RT techs'!$L$2:$L$1718,'Service PJ'!$A32,'EPA_US9RT techs'!$C$2:$C$1718,"VDA_FLOP",'EPA_US9RT techs'!$F$2:$F$1718,'Service PJ'!G$1)),"")</f>
        <v>1.1262534363940762</v>
      </c>
      <c r="H32" s="1">
        <f>IFERROR(IFERROR(1/AVERAGEIFS('EPA_US9RT techs'!$I$2:$I$1718,'EPA_US9RT techs'!$J$2:$J$1718,'Service PJ'!$D32,'EPA_US9RT techs'!$K$2:$K$1718,'Service PJ'!$B32,'EPA_US9RT techs'!$L$2:$L$1718,'Service PJ'!$A32,'EPA_US9RT techs'!$C$2:$C$1718,"VDA_FLOP",'EPA_US9RT techs'!$F$2:$F$1718,'Service PJ'!H$1),1/AVERAGEIFS('EPA_US9RT techs'!$I$2:$I$1718,'EPA_US9RT techs'!$K$2:$K$1718,'Service PJ'!$B32,'EPA_US9RT techs'!$L$2:$L$1718,'Service PJ'!$A32,'EPA_US9RT techs'!$C$2:$C$1718,"VDA_FLOP",'EPA_US9RT techs'!$F$2:$F$1718,'Service PJ'!H$1)),"")</f>
        <v>1.1346569412229279</v>
      </c>
      <c r="I32" s="1">
        <f>IFERROR(IFERROR(1/AVERAGEIFS('EPA_US9RT techs'!$I$2:$I$1718,'EPA_US9RT techs'!$J$2:$J$1718,'Service PJ'!$D32,'EPA_US9RT techs'!$K$2:$K$1718,'Service PJ'!$B32,'EPA_US9RT techs'!$L$2:$L$1718,'Service PJ'!$A32,'EPA_US9RT techs'!$C$2:$C$1718,"VDA_FLOP",'EPA_US9RT techs'!$F$2:$F$1718,'Service PJ'!I$1),1/AVERAGEIFS('EPA_US9RT techs'!$I$2:$I$1718,'EPA_US9RT techs'!$K$2:$K$1718,'Service PJ'!$B32,'EPA_US9RT techs'!$L$2:$L$1718,'Service PJ'!$A32,'EPA_US9RT techs'!$C$2:$C$1718,"VDA_FLOP",'EPA_US9RT techs'!$F$2:$F$1718,'Service PJ'!I$1)),"")</f>
        <v>1.215977144773748</v>
      </c>
      <c r="J32" s="1">
        <f>IFERROR(IFERROR(1/AVERAGEIFS('EPA_US9RT techs'!$I$2:$I$1718,'EPA_US9RT techs'!$J$2:$J$1718,'Service PJ'!$D32,'EPA_US9RT techs'!$K$2:$K$1718,'Service PJ'!$B32,'EPA_US9RT techs'!$L$2:$L$1718,'Service PJ'!$A32,'EPA_US9RT techs'!$C$2:$C$1718,"VDA_FLOP",'EPA_US9RT techs'!$F$2:$F$1718,'Service PJ'!J$1),1/AVERAGEIFS('EPA_US9RT techs'!$I$2:$I$1718,'EPA_US9RT techs'!$K$2:$K$1718,'Service PJ'!$B32,'EPA_US9RT techs'!$L$2:$L$1718,'Service PJ'!$A32,'EPA_US9RT techs'!$C$2:$C$1718,"VDA_FLOP",'EPA_US9RT techs'!$F$2:$F$1718,'Service PJ'!J$1)),"")</f>
        <v>1.2700973158152613</v>
      </c>
      <c r="L32" t="str">
        <f>IF(SUM(O32:AR32)=0,"\I: ","")&amp;'Service PJ'!D32&amp;"_"&amp;'Service PJ'!E32&amp;"_"&amp;'Service PJ'!C32</f>
        <v>ITM_MDR_ELC</v>
      </c>
      <c r="M32" t="str">
        <f>"IND"&amp;'Service PJ'!C32</f>
        <v>INDELC</v>
      </c>
      <c r="N32" t="str">
        <f t="shared" si="36"/>
        <v>ITM_MDR</v>
      </c>
      <c r="O32" s="1">
        <f>'Service shares'!AK32*'Service PJ'!AV32</f>
        <v>2.241432999892</v>
      </c>
      <c r="P32" s="1">
        <f>'Service shares'!AL32*'Service PJ'!AW32</f>
        <v>2.5047172409402678E-3</v>
      </c>
      <c r="Q32" s="1">
        <f>'Service shares'!AM32*'Service PJ'!AX32</f>
        <v>4.2236834040383169</v>
      </c>
      <c r="R32" s="1">
        <f>'Service shares'!AN32*'Service PJ'!AY32</f>
        <v>2.2372942621283265</v>
      </c>
      <c r="S32" s="1">
        <f>'Service shares'!AO32*'Service PJ'!AZ32</f>
        <v>329.36130566783527</v>
      </c>
      <c r="T32" s="1">
        <f>'Service shares'!AP32*'Service PJ'!BA32</f>
        <v>175.98694060281761</v>
      </c>
      <c r="U32" s="1">
        <f>'Service shares'!AQ32*'Service PJ'!BB32</f>
        <v>2.4924025438585442</v>
      </c>
      <c r="V32" s="14">
        <f>'Service shares'!AR32*'Service PJ'!BC32</f>
        <v>0</v>
      </c>
      <c r="W32" s="1">
        <f>'Service shares'!AS32*'Service PJ'!BD32</f>
        <v>17.10513572109663</v>
      </c>
      <c r="X32" s="1">
        <f>'Service shares'!AT32*'Service PJ'!BE32</f>
        <v>1130.892855690608</v>
      </c>
      <c r="Y32" s="1">
        <f>'Service shares'!AU32*'Service PJ'!BF32</f>
        <v>15.464387797262429</v>
      </c>
      <c r="Z32" s="1">
        <f>'Service shares'!AV32*'Service PJ'!BG32</f>
        <v>39.934866143993062</v>
      </c>
      <c r="AA32" s="1">
        <f>'Service shares'!AW32*'Service PJ'!BH32</f>
        <v>12.689135715248288</v>
      </c>
      <c r="AB32" s="1">
        <f>'Service shares'!AX32*'Service PJ'!BI32</f>
        <v>44.228298992758042</v>
      </c>
      <c r="AC32" s="1">
        <f>'Service shares'!AY32*'Service PJ'!BJ32</f>
        <v>20.430141025623058</v>
      </c>
      <c r="AD32" s="1">
        <f>'Service shares'!AZ32*'Service PJ'!BK32</f>
        <v>19.189072178967699</v>
      </c>
      <c r="AE32" s="1">
        <f>'Service shares'!BA32*'Service PJ'!BL32</f>
        <v>30.941254279329293</v>
      </c>
      <c r="AF32" s="1">
        <f>'Service shares'!BB32*'Service PJ'!BM32</f>
        <v>31.585852924847501</v>
      </c>
      <c r="AG32" s="1">
        <f>'Service shares'!BC32*'Service PJ'!BN32</f>
        <v>83.781591085053535</v>
      </c>
      <c r="AH32" s="1">
        <f>'Service shares'!BD32*'Service PJ'!BO32</f>
        <v>33.344880898157029</v>
      </c>
      <c r="AI32" s="1">
        <f>'Service shares'!BE32*'Service PJ'!BP32</f>
        <v>0.64895603357883169</v>
      </c>
      <c r="AJ32" s="1">
        <f>'Service shares'!BF32*'Service PJ'!BQ32</f>
        <v>4.7605655425525351</v>
      </c>
      <c r="AK32" s="1">
        <f>'Service shares'!BG32*'Service PJ'!BR32</f>
        <v>4.925986205603067</v>
      </c>
      <c r="AL32" s="1">
        <f>'Service shares'!BH32*'Service PJ'!BS32</f>
        <v>2.526617410861443</v>
      </c>
      <c r="AM32" s="1">
        <f>'Service shares'!BI32*'Service PJ'!BT32</f>
        <v>53.585235418263323</v>
      </c>
      <c r="AN32" s="1">
        <f>'Service shares'!BJ32*'Service PJ'!BU32</f>
        <v>0</v>
      </c>
      <c r="AO32" s="1">
        <f>'Service shares'!BK32*'Service PJ'!BV32</f>
        <v>0.20483823577993573</v>
      </c>
      <c r="AP32" s="1">
        <f>'Service shares'!BL32*'Service PJ'!BW32</f>
        <v>28.699095048093856</v>
      </c>
      <c r="AQ32" s="1">
        <f>'Service shares'!BM32*'Service PJ'!BX32</f>
        <v>231.74900957163334</v>
      </c>
      <c r="AR32" s="1">
        <f>'Service shares'!BN32*'Service PJ'!BY32</f>
        <v>0</v>
      </c>
      <c r="AS32" s="2">
        <v>0</v>
      </c>
      <c r="AU32" t="str">
        <f t="shared" si="2"/>
        <v>ITM_MDR_ELC</v>
      </c>
      <c r="AV32" s="1">
        <f t="shared" si="45"/>
        <v>1.1262534363940762</v>
      </c>
      <c r="AW32" s="1">
        <f t="shared" si="45"/>
        <v>1.1262534363940762</v>
      </c>
      <c r="AX32" s="1">
        <f t="shared" si="45"/>
        <v>1.1262534363940762</v>
      </c>
      <c r="AY32" s="1">
        <f t="shared" si="45"/>
        <v>1.1262534363940762</v>
      </c>
      <c r="AZ32" s="1">
        <f t="shared" si="45"/>
        <v>1.1262534363940762</v>
      </c>
      <c r="BA32" s="1">
        <f t="shared" si="45"/>
        <v>1.1262534363940762</v>
      </c>
      <c r="BB32" s="1">
        <f t="shared" si="45"/>
        <v>1.1262534363940762</v>
      </c>
      <c r="BC32" s="1">
        <f t="shared" si="45"/>
        <v>1.1262534363940762</v>
      </c>
      <c r="BD32" s="1">
        <f t="shared" si="45"/>
        <v>1.1262534363940762</v>
      </c>
      <c r="BE32" s="1">
        <f t="shared" si="45"/>
        <v>1.1262534363940762</v>
      </c>
      <c r="BF32" s="1">
        <f t="shared" si="45"/>
        <v>1.1262534363940762</v>
      </c>
      <c r="BG32" s="1">
        <f t="shared" si="45"/>
        <v>1.1262534363940762</v>
      </c>
      <c r="BH32" s="1">
        <f t="shared" si="45"/>
        <v>1.1262534363940762</v>
      </c>
      <c r="BI32" s="1">
        <f t="shared" si="45"/>
        <v>1.1262534363940762</v>
      </c>
      <c r="BJ32" s="1">
        <f t="shared" si="45"/>
        <v>1.1262534363940762</v>
      </c>
      <c r="BK32" s="1">
        <f t="shared" si="45"/>
        <v>1.1262534363940762</v>
      </c>
      <c r="BL32" s="1">
        <f t="shared" si="44"/>
        <v>1.1262534363940762</v>
      </c>
      <c r="BM32" s="1">
        <f t="shared" si="44"/>
        <v>1.1262534363940762</v>
      </c>
      <c r="BN32" s="1">
        <f t="shared" si="44"/>
        <v>1.1262534363940762</v>
      </c>
      <c r="BO32" s="1">
        <f t="shared" si="44"/>
        <v>1.1262534363940762</v>
      </c>
      <c r="BP32" s="1">
        <f t="shared" si="44"/>
        <v>1.1262534363940762</v>
      </c>
      <c r="BQ32" s="1">
        <f t="shared" si="44"/>
        <v>1.1262534363940762</v>
      </c>
      <c r="BR32" s="1">
        <f t="shared" si="44"/>
        <v>1.1262534363940762</v>
      </c>
      <c r="BS32" s="1">
        <f t="shared" si="44"/>
        <v>1.1262534363940762</v>
      </c>
      <c r="BT32" s="1">
        <f t="shared" si="44"/>
        <v>1.1262534363940762</v>
      </c>
      <c r="BU32" s="1">
        <f t="shared" si="44"/>
        <v>1.1262534363940762</v>
      </c>
      <c r="BV32" s="1">
        <f t="shared" ref="BM32:BY47" si="46">IF($G32="",$F32,$G32)</f>
        <v>1.1262534363940762</v>
      </c>
      <c r="BW32" s="1">
        <f t="shared" si="46"/>
        <v>1.1262534363940762</v>
      </c>
      <c r="BX32" s="1">
        <f t="shared" si="46"/>
        <v>1.1262534363940762</v>
      </c>
      <c r="BY32" s="1">
        <f t="shared" si="46"/>
        <v>1.1262534363940762</v>
      </c>
      <c r="CC32" t="str">
        <f t="shared" si="38"/>
        <v>PRE</v>
      </c>
      <c r="CD32" t="str">
        <f t="shared" si="39"/>
        <v>ITM_MDR_ELC</v>
      </c>
      <c r="CE32" t="str">
        <f>VLOOKUP(D32,'IND Balance'!$AM$5:$AN$21,2,FALSE)&amp;" - "&amp;VLOOKUP(E32,'MECS_Table 5.4'!$AF$18:$AG$30,2,FALSE)&amp;" - "&amp;VLOOKUP('Service PJ'!M32,'IND Balance'!$AM$22:$AN$32,2,FALSE)</f>
        <v>Transport and machinery - Machine drive - Electricity</v>
      </c>
      <c r="CF32" t="s">
        <v>109</v>
      </c>
      <c r="CG32" t="s">
        <v>110</v>
      </c>
      <c r="CL32" t="str">
        <f t="shared" si="40"/>
        <v>ITM_MDR_ELC</v>
      </c>
      <c r="CM32" t="str">
        <f t="shared" si="41"/>
        <v>ITM_MDR</v>
      </c>
      <c r="CN32" s="1">
        <f t="shared" si="5"/>
        <v>0.97239503397702243</v>
      </c>
      <c r="CO32" s="1">
        <f t="shared" si="6"/>
        <v>2.1056912554014949E-2</v>
      </c>
      <c r="CP32" s="1">
        <f t="shared" si="7"/>
        <v>0.98300269548822017</v>
      </c>
      <c r="CQ32" s="1">
        <f t="shared" si="8"/>
        <v>0.87581949425776295</v>
      </c>
      <c r="CR32" s="1">
        <f t="shared" si="9"/>
        <v>0.96013218785222354</v>
      </c>
      <c r="CS32" s="1">
        <f t="shared" si="10"/>
        <v>0.9590563985451348</v>
      </c>
      <c r="CT32" s="1">
        <f t="shared" si="11"/>
        <v>0.94076109686735165</v>
      </c>
      <c r="CU32" s="1" t="str">
        <f t="shared" si="12"/>
        <v/>
      </c>
      <c r="CV32" s="1">
        <f t="shared" si="13"/>
        <v>0.96847687322685005</v>
      </c>
      <c r="CW32" s="1">
        <f t="shared" si="14"/>
        <v>0.97399957557663874</v>
      </c>
      <c r="CX32" s="1">
        <f t="shared" si="15"/>
        <v>0.94724052162270045</v>
      </c>
      <c r="CY32" s="1">
        <f t="shared" si="16"/>
        <v>0.96061225168983133</v>
      </c>
      <c r="CZ32" s="1">
        <f t="shared" si="17"/>
        <v>0.95160444619242557</v>
      </c>
      <c r="DA32" s="1">
        <f t="shared" si="18"/>
        <v>0.94248863074648725</v>
      </c>
      <c r="DB32" s="1">
        <f t="shared" si="19"/>
        <v>0.95659290728265234</v>
      </c>
      <c r="DC32" s="1">
        <f t="shared" si="20"/>
        <v>0.92270777430042994</v>
      </c>
      <c r="DD32" s="1">
        <f t="shared" si="21"/>
        <v>0.94438966282032466</v>
      </c>
      <c r="DE32" s="1">
        <f t="shared" si="22"/>
        <v>0.94879595792325</v>
      </c>
      <c r="DF32" s="1">
        <f t="shared" si="23"/>
        <v>0.95618790064384263</v>
      </c>
      <c r="DG32" s="1">
        <f t="shared" si="24"/>
        <v>0.92746915155855936</v>
      </c>
      <c r="DH32" s="1">
        <f t="shared" si="25"/>
        <v>0.94637918565646262</v>
      </c>
      <c r="DI32" s="1">
        <f t="shared" si="26"/>
        <v>0.89160702109682022</v>
      </c>
      <c r="DJ32" s="1">
        <f t="shared" si="27"/>
        <v>0.89165273275374668</v>
      </c>
      <c r="DK32" s="1">
        <f t="shared" si="28"/>
        <v>0.94287041934425131</v>
      </c>
      <c r="DL32" s="1">
        <f t="shared" si="29"/>
        <v>0.92471662112642539</v>
      </c>
      <c r="DM32" s="1" t="str">
        <f t="shared" si="30"/>
        <v/>
      </c>
      <c r="DN32" s="1">
        <f t="shared" si="31"/>
        <v>0.60497408970128363</v>
      </c>
      <c r="DO32" s="1">
        <f t="shared" si="32"/>
        <v>0.92279202736215804</v>
      </c>
      <c r="DP32" s="1">
        <f t="shared" si="33"/>
        <v>0.95069767857319187</v>
      </c>
      <c r="DQ32" s="1" t="str">
        <f t="shared" si="34"/>
        <v/>
      </c>
      <c r="DR32" s="1">
        <v>3</v>
      </c>
      <c r="DS32" s="1" t="str">
        <f t="shared" si="42"/>
        <v/>
      </c>
      <c r="DT32" t="str">
        <f t="shared" si="43"/>
        <v/>
      </c>
    </row>
    <row r="33" spans="1:124" x14ac:dyDescent="0.45">
      <c r="A33" t="str">
        <f t="shared" si="35"/>
        <v>ELC</v>
      </c>
      <c r="B33" t="str">
        <f>VLOOKUP(E33,'EPA_US9RT techs'!$R$26:$S$34,2,FALSE)</f>
        <v>ECP</v>
      </c>
      <c r="C33" t="str">
        <f>'Service shares'!A33</f>
        <v>ELC</v>
      </c>
      <c r="D33" t="str">
        <f>'Service shares'!B33</f>
        <v>ITM</v>
      </c>
      <c r="E33" t="str">
        <f>'Service shares'!C33</f>
        <v>ECP</v>
      </c>
      <c r="F33" s="1">
        <f>IFERROR(1/AVERAGEIFS('EPA_US9RT techs'!$I$2:$I$1718,'EPA_US9RT techs'!$J$2:$J$1718,'Service PJ'!$D33,'EPA_US9RT techs'!$K$2:$K$1718,'Service PJ'!$B33,'EPA_US9RT techs'!$L$2:$L$1718,'Service PJ'!$A33,'EPA_US9RT techs'!$C$2:$C$1718,"VDA_FLOP",'EPA_US9RT techs'!$F$2:$F$1718,'Service PJ'!F$1),1/AVERAGEIFS('EPA_US9RT techs'!$I$2:$I$1718,'EPA_US9RT techs'!$K$2:$K$1718,'Service PJ'!$B33,'EPA_US9RT techs'!$L$2:$L$1718,'Service PJ'!$A33,'EPA_US9RT techs'!$C$2:$C$1718,"VDA_FLOP",'EPA_US9RT techs'!$F$2:$F$1718,'Service PJ'!F$1))</f>
        <v>1</v>
      </c>
      <c r="G33" s="1">
        <f>IFERROR(IFERROR(1/AVERAGEIFS('EPA_US9RT techs'!$I$2:$I$1718,'EPA_US9RT techs'!$J$2:$J$1718,'Service PJ'!$D33,'EPA_US9RT techs'!$K$2:$K$1718,'Service PJ'!$B33,'EPA_US9RT techs'!$L$2:$L$1718,'Service PJ'!$A33,'EPA_US9RT techs'!$C$2:$C$1718,"VDA_FLOP",'EPA_US9RT techs'!$F$2:$F$1718,'Service PJ'!G$1),1/AVERAGEIFS('EPA_US9RT techs'!$I$2:$I$1718,'EPA_US9RT techs'!$K$2:$K$1718,'Service PJ'!$B33,'EPA_US9RT techs'!$L$2:$L$1718,'Service PJ'!$A33,'EPA_US9RT techs'!$C$2:$C$1718,"VDA_FLOP",'EPA_US9RT techs'!$F$2:$F$1718,'Service PJ'!G$1)),"")</f>
        <v>1.1262534363940762</v>
      </c>
      <c r="H33" s="1">
        <f>IFERROR(IFERROR(1/AVERAGEIFS('EPA_US9RT techs'!$I$2:$I$1718,'EPA_US9RT techs'!$J$2:$J$1718,'Service PJ'!$D33,'EPA_US9RT techs'!$K$2:$K$1718,'Service PJ'!$B33,'EPA_US9RT techs'!$L$2:$L$1718,'Service PJ'!$A33,'EPA_US9RT techs'!$C$2:$C$1718,"VDA_FLOP",'EPA_US9RT techs'!$F$2:$F$1718,'Service PJ'!H$1),1/AVERAGEIFS('EPA_US9RT techs'!$I$2:$I$1718,'EPA_US9RT techs'!$K$2:$K$1718,'Service PJ'!$B33,'EPA_US9RT techs'!$L$2:$L$1718,'Service PJ'!$A33,'EPA_US9RT techs'!$C$2:$C$1718,"VDA_FLOP",'EPA_US9RT techs'!$F$2:$F$1718,'Service PJ'!H$1)),"")</f>
        <v>1.1346569412229279</v>
      </c>
      <c r="I33" s="1">
        <f>IFERROR(IFERROR(1/AVERAGEIFS('EPA_US9RT techs'!$I$2:$I$1718,'EPA_US9RT techs'!$J$2:$J$1718,'Service PJ'!$D33,'EPA_US9RT techs'!$K$2:$K$1718,'Service PJ'!$B33,'EPA_US9RT techs'!$L$2:$L$1718,'Service PJ'!$A33,'EPA_US9RT techs'!$C$2:$C$1718,"VDA_FLOP",'EPA_US9RT techs'!$F$2:$F$1718,'Service PJ'!I$1),1/AVERAGEIFS('EPA_US9RT techs'!$I$2:$I$1718,'EPA_US9RT techs'!$K$2:$K$1718,'Service PJ'!$B33,'EPA_US9RT techs'!$L$2:$L$1718,'Service PJ'!$A33,'EPA_US9RT techs'!$C$2:$C$1718,"VDA_FLOP",'EPA_US9RT techs'!$F$2:$F$1718,'Service PJ'!I$1)),"")</f>
        <v>1.215977144773748</v>
      </c>
      <c r="J33" s="1">
        <f>IFERROR(IFERROR(1/AVERAGEIFS('EPA_US9RT techs'!$I$2:$I$1718,'EPA_US9RT techs'!$J$2:$J$1718,'Service PJ'!$D33,'EPA_US9RT techs'!$K$2:$K$1718,'Service PJ'!$B33,'EPA_US9RT techs'!$L$2:$L$1718,'Service PJ'!$A33,'EPA_US9RT techs'!$C$2:$C$1718,"VDA_FLOP",'EPA_US9RT techs'!$F$2:$F$1718,'Service PJ'!J$1),1/AVERAGEIFS('EPA_US9RT techs'!$I$2:$I$1718,'EPA_US9RT techs'!$K$2:$K$1718,'Service PJ'!$B33,'EPA_US9RT techs'!$L$2:$L$1718,'Service PJ'!$A33,'EPA_US9RT techs'!$C$2:$C$1718,"VDA_FLOP",'EPA_US9RT techs'!$F$2:$F$1718,'Service PJ'!J$1)),"")</f>
        <v>1.2700973158152613</v>
      </c>
      <c r="L33" t="str">
        <f>IF(SUM(O33:AR33)=0,"\I: ","")&amp;'Service PJ'!D33&amp;"_"&amp;'Service PJ'!E33&amp;"_"&amp;'Service PJ'!C33</f>
        <v>ITM_ECP_ELC</v>
      </c>
      <c r="M33" t="str">
        <f>"IND"&amp;'Service PJ'!C33</f>
        <v>INDELC</v>
      </c>
      <c r="N33" t="str">
        <f t="shared" si="36"/>
        <v>ITM_ECP</v>
      </c>
      <c r="O33" s="1">
        <f>'Service shares'!AK33*'Service PJ'!AV33</f>
        <v>3.4483584613723077E-2</v>
      </c>
      <c r="P33" s="1">
        <f>'Service shares'!AL33*'Service PJ'!AW33</f>
        <v>3.8534111399081041E-5</v>
      </c>
      <c r="Q33" s="1">
        <f>'Service shares'!AM33*'Service PJ'!AX33</f>
        <v>6.4979744677512566E-2</v>
      </c>
      <c r="R33" s="1">
        <f>'Service shares'!AN33*'Service PJ'!AY33</f>
        <v>3.4419911725051176E-2</v>
      </c>
      <c r="S33" s="1">
        <f>'Service shares'!AO33*'Service PJ'!AZ33</f>
        <v>5.0670970102743889</v>
      </c>
      <c r="T33" s="1">
        <f>'Service shares'!AP33*'Service PJ'!BA33</f>
        <v>2.7074913938895016</v>
      </c>
      <c r="U33" s="1">
        <f>'Service shares'!AQ33*'Service PJ'!BB33</f>
        <v>3.8344654520900676E-2</v>
      </c>
      <c r="V33" s="14">
        <f>'Service shares'!AR33*'Service PJ'!BC33</f>
        <v>0</v>
      </c>
      <c r="W33" s="1">
        <f>'Service shares'!AS33*'Service PJ'!BD33</f>
        <v>0.26315593417071742</v>
      </c>
      <c r="X33" s="1">
        <f>'Service shares'!AT33*'Service PJ'!BE33</f>
        <v>17.398351626009354</v>
      </c>
      <c r="Y33" s="1">
        <f>'Service shares'!AU33*'Service PJ'!BF33</f>
        <v>0.23791365841942194</v>
      </c>
      <c r="Z33" s="1">
        <f>'Service shares'!AV33*'Service PJ'!BG33</f>
        <v>0.61438255606143166</v>
      </c>
      <c r="AA33" s="1">
        <f>'Service shares'!AW33*'Service PJ'!BH33</f>
        <v>0.19521747254228136</v>
      </c>
      <c r="AB33" s="1">
        <f>'Service shares'!AX33*'Service PJ'!BI33</f>
        <v>0.68043536911935454</v>
      </c>
      <c r="AC33" s="1">
        <f>'Service shares'!AY33*'Service PJ'!BJ33</f>
        <v>0.31430986193266242</v>
      </c>
      <c r="AD33" s="1">
        <f>'Service shares'!AZ33*'Service PJ'!BK33</f>
        <v>0.29521649506104153</v>
      </c>
      <c r="AE33" s="1">
        <f>'Service shares'!BA33*'Service PJ'!BL33</f>
        <v>0.47601929660506609</v>
      </c>
      <c r="AF33" s="1">
        <f>'Service shares'!BB33*'Service PJ'!BM33</f>
        <v>0.48593619884380773</v>
      </c>
      <c r="AG33" s="1">
        <f>'Service shares'!BC33*'Service PJ'!BN33</f>
        <v>1.2889475551546696</v>
      </c>
      <c r="AH33" s="1">
        <f>'Service shares'!BD33*'Service PJ'!BO33</f>
        <v>0.51299816766395434</v>
      </c>
      <c r="AI33" s="1">
        <f>'Service shares'!BE33*'Service PJ'!BP33</f>
        <v>9.9839389781358721E-3</v>
      </c>
      <c r="AJ33" s="1">
        <f>'Service shares'!BF33*'Service PJ'!BQ33</f>
        <v>7.3239469885423625E-2</v>
      </c>
      <c r="AK33" s="1">
        <f>'Service shares'!BG33*'Service PJ'!BR33</f>
        <v>7.5784403163124126E-2</v>
      </c>
      <c r="AL33" s="1">
        <f>'Service shares'!BH33*'Service PJ'!BS33</f>
        <v>3.8871037090176044E-2</v>
      </c>
      <c r="AM33" s="1">
        <f>'Service shares'!BI33*'Service PJ'!BT33</f>
        <v>0.82438823720405119</v>
      </c>
      <c r="AN33" s="1">
        <f>'Service shares'!BJ33*'Service PJ'!BU33</f>
        <v>0</v>
      </c>
      <c r="AO33" s="1">
        <f>'Service shares'!BK33*'Service PJ'!BV33</f>
        <v>3.1513574735374732E-3</v>
      </c>
      <c r="AP33" s="1">
        <f>'Service shares'!BL33*'Service PJ'!BW33</f>
        <v>0.44152453920144391</v>
      </c>
      <c r="AQ33" s="1">
        <f>'Service shares'!BM33*'Service PJ'!BX33</f>
        <v>3.5653693780251281</v>
      </c>
      <c r="AR33" s="1">
        <f>'Service shares'!BN33*'Service PJ'!BY33</f>
        <v>0</v>
      </c>
      <c r="AS33" s="2">
        <v>0</v>
      </c>
      <c r="AU33" t="str">
        <f t="shared" si="2"/>
        <v>ITM_ECP_ELC</v>
      </c>
      <c r="AV33" s="1">
        <f t="shared" si="45"/>
        <v>1.1262534363940762</v>
      </c>
      <c r="AW33" s="1">
        <f t="shared" si="45"/>
        <v>1.1262534363940762</v>
      </c>
      <c r="AX33" s="1">
        <f t="shared" si="45"/>
        <v>1.1262534363940762</v>
      </c>
      <c r="AY33" s="1">
        <f t="shared" si="45"/>
        <v>1.1262534363940762</v>
      </c>
      <c r="AZ33" s="1">
        <f t="shared" si="45"/>
        <v>1.1262534363940762</v>
      </c>
      <c r="BA33" s="1">
        <f t="shared" si="45"/>
        <v>1.1262534363940762</v>
      </c>
      <c r="BB33" s="1">
        <f t="shared" si="45"/>
        <v>1.1262534363940762</v>
      </c>
      <c r="BC33" s="1">
        <f t="shared" si="45"/>
        <v>1.1262534363940762</v>
      </c>
      <c r="BD33" s="1">
        <f t="shared" si="45"/>
        <v>1.1262534363940762</v>
      </c>
      <c r="BE33" s="1">
        <f t="shared" si="45"/>
        <v>1.1262534363940762</v>
      </c>
      <c r="BF33" s="1">
        <f t="shared" si="45"/>
        <v>1.1262534363940762</v>
      </c>
      <c r="BG33" s="1">
        <f t="shared" si="45"/>
        <v>1.1262534363940762</v>
      </c>
      <c r="BH33" s="1">
        <f t="shared" si="45"/>
        <v>1.1262534363940762</v>
      </c>
      <c r="BI33" s="1">
        <f t="shared" si="45"/>
        <v>1.1262534363940762</v>
      </c>
      <c r="BJ33" s="1">
        <f t="shared" si="45"/>
        <v>1.1262534363940762</v>
      </c>
      <c r="BK33" s="1">
        <f t="shared" si="45"/>
        <v>1.1262534363940762</v>
      </c>
      <c r="BL33" s="1">
        <f t="shared" si="44"/>
        <v>1.1262534363940762</v>
      </c>
      <c r="BM33" s="1">
        <f t="shared" si="46"/>
        <v>1.1262534363940762</v>
      </c>
      <c r="BN33" s="1">
        <f t="shared" si="46"/>
        <v>1.1262534363940762</v>
      </c>
      <c r="BO33" s="1">
        <f t="shared" si="46"/>
        <v>1.1262534363940762</v>
      </c>
      <c r="BP33" s="1">
        <f t="shared" si="46"/>
        <v>1.1262534363940762</v>
      </c>
      <c r="BQ33" s="1">
        <f t="shared" si="46"/>
        <v>1.1262534363940762</v>
      </c>
      <c r="BR33" s="1">
        <f t="shared" si="46"/>
        <v>1.1262534363940762</v>
      </c>
      <c r="BS33" s="1">
        <f t="shared" si="46"/>
        <v>1.1262534363940762</v>
      </c>
      <c r="BT33" s="1">
        <f t="shared" si="46"/>
        <v>1.1262534363940762</v>
      </c>
      <c r="BU33" s="1">
        <f t="shared" si="46"/>
        <v>1.1262534363940762</v>
      </c>
      <c r="BV33" s="1">
        <f t="shared" si="46"/>
        <v>1.1262534363940762</v>
      </c>
      <c r="BW33" s="1">
        <f t="shared" si="46"/>
        <v>1.1262534363940762</v>
      </c>
      <c r="BX33" s="1">
        <f t="shared" si="46"/>
        <v>1.1262534363940762</v>
      </c>
      <c r="BY33" s="1">
        <f t="shared" si="46"/>
        <v>1.1262534363940762</v>
      </c>
      <c r="CC33" t="str">
        <f t="shared" si="38"/>
        <v>PRE</v>
      </c>
      <c r="CD33" t="str">
        <f t="shared" si="39"/>
        <v>ITM_ECP_ELC</v>
      </c>
      <c r="CE33" t="str">
        <f>VLOOKUP(D33,'IND Balance'!$AM$5:$AN$21,2,FALSE)&amp;" - "&amp;VLOOKUP(E33,'MECS_Table 5.4'!$AF$18:$AG$30,2,FALSE)&amp;" - "&amp;VLOOKUP('Service PJ'!M33,'IND Balance'!$AM$22:$AN$32,2,FALSE)</f>
        <v>Transport and machinery - Electrochemical - Electricity</v>
      </c>
      <c r="CF33" t="s">
        <v>109</v>
      </c>
      <c r="CG33" t="s">
        <v>110</v>
      </c>
      <c r="CL33" t="str">
        <f t="shared" si="40"/>
        <v>ITM_ECP_ELC</v>
      </c>
      <c r="CM33" t="str">
        <f t="shared" si="41"/>
        <v>\I:ITM_ECP</v>
      </c>
      <c r="CN33" s="1" t="str">
        <f t="shared" si="5"/>
        <v/>
      </c>
      <c r="CO33" s="1" t="str">
        <f t="shared" si="6"/>
        <v/>
      </c>
      <c r="CP33" s="1" t="str">
        <f t="shared" si="7"/>
        <v/>
      </c>
      <c r="CQ33" s="1" t="str">
        <f t="shared" si="8"/>
        <v/>
      </c>
      <c r="CR33" s="1" t="str">
        <f t="shared" si="9"/>
        <v/>
      </c>
      <c r="CS33" s="1" t="str">
        <f t="shared" si="10"/>
        <v/>
      </c>
      <c r="CT33" s="1" t="str">
        <f t="shared" si="11"/>
        <v/>
      </c>
      <c r="CU33" s="1" t="str">
        <f t="shared" si="12"/>
        <v/>
      </c>
      <c r="CV33" s="1" t="str">
        <f t="shared" si="13"/>
        <v/>
      </c>
      <c r="CW33" s="1" t="str">
        <f t="shared" si="14"/>
        <v/>
      </c>
      <c r="CX33" s="1" t="str">
        <f t="shared" si="15"/>
        <v/>
      </c>
      <c r="CY33" s="1" t="str">
        <f t="shared" si="16"/>
        <v/>
      </c>
      <c r="CZ33" s="1" t="str">
        <f t="shared" si="17"/>
        <v/>
      </c>
      <c r="DA33" s="1" t="str">
        <f t="shared" si="18"/>
        <v/>
      </c>
      <c r="DB33" s="1" t="str">
        <f t="shared" si="19"/>
        <v/>
      </c>
      <c r="DC33" s="1" t="str">
        <f t="shared" si="20"/>
        <v/>
      </c>
      <c r="DD33" s="1" t="str">
        <f t="shared" si="21"/>
        <v/>
      </c>
      <c r="DE33" s="1" t="str">
        <f t="shared" si="22"/>
        <v/>
      </c>
      <c r="DF33" s="1" t="str">
        <f t="shared" si="23"/>
        <v/>
      </c>
      <c r="DG33" s="1" t="str">
        <f t="shared" si="24"/>
        <v/>
      </c>
      <c r="DH33" s="1" t="str">
        <f t="shared" si="25"/>
        <v/>
      </c>
      <c r="DI33" s="1" t="str">
        <f t="shared" si="26"/>
        <v/>
      </c>
      <c r="DJ33" s="1" t="str">
        <f t="shared" si="27"/>
        <v/>
      </c>
      <c r="DK33" s="1" t="str">
        <f t="shared" si="28"/>
        <v/>
      </c>
      <c r="DL33" s="1" t="str">
        <f t="shared" si="29"/>
        <v/>
      </c>
      <c r="DM33" s="1" t="str">
        <f t="shared" si="30"/>
        <v/>
      </c>
      <c r="DN33" s="1" t="str">
        <f t="shared" si="31"/>
        <v/>
      </c>
      <c r="DO33" s="1" t="str">
        <f t="shared" si="32"/>
        <v/>
      </c>
      <c r="DP33" s="1" t="str">
        <f t="shared" si="33"/>
        <v/>
      </c>
      <c r="DQ33" s="1" t="str">
        <f t="shared" si="34"/>
        <v/>
      </c>
      <c r="DR33" s="1">
        <v>3</v>
      </c>
      <c r="DS33" s="1" t="str">
        <f t="shared" si="42"/>
        <v/>
      </c>
      <c r="DT33" t="str">
        <f t="shared" si="43"/>
        <v/>
      </c>
    </row>
    <row r="34" spans="1:124" x14ac:dyDescent="0.45">
      <c r="A34" t="str">
        <f t="shared" si="35"/>
        <v>ELC</v>
      </c>
      <c r="B34" t="str">
        <f>VLOOKUP(E34,'EPA_US9RT techs'!$R$26:$S$34,2,FALSE)</f>
        <v>PRH</v>
      </c>
      <c r="C34" t="str">
        <f>'Service shares'!A34</f>
        <v>ELC</v>
      </c>
      <c r="D34" t="str">
        <f>'Service shares'!B34</f>
        <v>ITM</v>
      </c>
      <c r="E34" t="str">
        <f>'Service shares'!C34</f>
        <v>OTP</v>
      </c>
      <c r="F34" s="1">
        <f>IFERROR(1/AVERAGEIFS('EPA_US9RT techs'!$I$2:$I$1718,'EPA_US9RT techs'!$J$2:$J$1718,'Service PJ'!$D34,'EPA_US9RT techs'!$K$2:$K$1718,'Service PJ'!$B34,'EPA_US9RT techs'!$L$2:$L$1718,'Service PJ'!$A34,'EPA_US9RT techs'!$C$2:$C$1718,"VDA_FLOP",'EPA_US9RT techs'!$F$2:$F$1718,'Service PJ'!F$1),1/AVERAGEIFS('EPA_US9RT techs'!$I$2:$I$1718,'EPA_US9RT techs'!$K$2:$K$1718,'Service PJ'!$B34,'EPA_US9RT techs'!$L$2:$L$1718,'Service PJ'!$A34,'EPA_US9RT techs'!$C$2:$C$1718,"VDA_FLOP",'EPA_US9RT techs'!$F$2:$F$1718,'Service PJ'!F$1))</f>
        <v>1</v>
      </c>
      <c r="G34" s="1">
        <f>IFERROR(IFERROR(1/AVERAGEIFS('EPA_US9RT techs'!$I$2:$I$1718,'EPA_US9RT techs'!$J$2:$J$1718,'Service PJ'!$D34,'EPA_US9RT techs'!$K$2:$K$1718,'Service PJ'!$B34,'EPA_US9RT techs'!$L$2:$L$1718,'Service PJ'!$A34,'EPA_US9RT techs'!$C$2:$C$1718,"VDA_FLOP",'EPA_US9RT techs'!$F$2:$F$1718,'Service PJ'!G$1),1/AVERAGEIFS('EPA_US9RT techs'!$I$2:$I$1718,'EPA_US9RT techs'!$K$2:$K$1718,'Service PJ'!$B34,'EPA_US9RT techs'!$L$2:$L$1718,'Service PJ'!$A34,'EPA_US9RT techs'!$C$2:$C$1718,"VDA_FLOP",'EPA_US9RT techs'!$F$2:$F$1718,'Service PJ'!G$1)),"")</f>
        <v>1.1262534363940762</v>
      </c>
      <c r="H34" s="1">
        <f>IFERROR(IFERROR(1/AVERAGEIFS('EPA_US9RT techs'!$I$2:$I$1718,'EPA_US9RT techs'!$J$2:$J$1718,'Service PJ'!$D34,'EPA_US9RT techs'!$K$2:$K$1718,'Service PJ'!$B34,'EPA_US9RT techs'!$L$2:$L$1718,'Service PJ'!$A34,'EPA_US9RT techs'!$C$2:$C$1718,"VDA_FLOP",'EPA_US9RT techs'!$F$2:$F$1718,'Service PJ'!H$1),1/AVERAGEIFS('EPA_US9RT techs'!$I$2:$I$1718,'EPA_US9RT techs'!$K$2:$K$1718,'Service PJ'!$B34,'EPA_US9RT techs'!$L$2:$L$1718,'Service PJ'!$A34,'EPA_US9RT techs'!$C$2:$C$1718,"VDA_FLOP",'EPA_US9RT techs'!$F$2:$F$1718,'Service PJ'!H$1)),"")</f>
        <v>1.1346569412229279</v>
      </c>
      <c r="I34" s="1">
        <f>IFERROR(IFERROR(1/AVERAGEIFS('EPA_US9RT techs'!$I$2:$I$1718,'EPA_US9RT techs'!$J$2:$J$1718,'Service PJ'!$D34,'EPA_US9RT techs'!$K$2:$K$1718,'Service PJ'!$B34,'EPA_US9RT techs'!$L$2:$L$1718,'Service PJ'!$A34,'EPA_US9RT techs'!$C$2:$C$1718,"VDA_FLOP",'EPA_US9RT techs'!$F$2:$F$1718,'Service PJ'!I$1),1/AVERAGEIFS('EPA_US9RT techs'!$I$2:$I$1718,'EPA_US9RT techs'!$K$2:$K$1718,'Service PJ'!$B34,'EPA_US9RT techs'!$L$2:$L$1718,'Service PJ'!$A34,'EPA_US9RT techs'!$C$2:$C$1718,"VDA_FLOP",'EPA_US9RT techs'!$F$2:$F$1718,'Service PJ'!I$1)),"")</f>
        <v>1.215977144773748</v>
      </c>
      <c r="J34" s="1">
        <f>IFERROR(IFERROR(1/AVERAGEIFS('EPA_US9RT techs'!$I$2:$I$1718,'EPA_US9RT techs'!$J$2:$J$1718,'Service PJ'!$D34,'EPA_US9RT techs'!$K$2:$K$1718,'Service PJ'!$B34,'EPA_US9RT techs'!$L$2:$L$1718,'Service PJ'!$A34,'EPA_US9RT techs'!$C$2:$C$1718,"VDA_FLOP",'EPA_US9RT techs'!$F$2:$F$1718,'Service PJ'!J$1),1/AVERAGEIFS('EPA_US9RT techs'!$I$2:$I$1718,'EPA_US9RT techs'!$K$2:$K$1718,'Service PJ'!$B34,'EPA_US9RT techs'!$L$2:$L$1718,'Service PJ'!$A34,'EPA_US9RT techs'!$C$2:$C$1718,"VDA_FLOP",'EPA_US9RT techs'!$F$2:$F$1718,'Service PJ'!J$1)),"")</f>
        <v>1.2700973158152613</v>
      </c>
      <c r="L34" t="str">
        <f>IF(SUM(O34:AR34)=0,"\I: ","")&amp;'Service PJ'!D34&amp;"_"&amp;'Service PJ'!E34&amp;"_"&amp;'Service PJ'!C34</f>
        <v>ITM_OTP_ELC</v>
      </c>
      <c r="M34" t="str">
        <f>"IND"&amp;'Service PJ'!C34</f>
        <v>INDELC</v>
      </c>
      <c r="N34" t="str">
        <f t="shared" si="36"/>
        <v>ITM_OTP</v>
      </c>
      <c r="O34" s="1">
        <f>'Service shares'!AK34*'Service PJ'!AV34</f>
        <v>0.21839603588691281</v>
      </c>
      <c r="P34" s="1">
        <f>'Service shares'!AL34*'Service PJ'!AW34</f>
        <v>2.4404937219417989E-4</v>
      </c>
      <c r="Q34" s="1">
        <f>'Service shares'!AM34*'Service PJ'!AX34</f>
        <v>0.4115383829575795</v>
      </c>
      <c r="R34" s="1">
        <f>'Service shares'!AN34*'Service PJ'!AY34</f>
        <v>0.21799277425865743</v>
      </c>
      <c r="S34" s="1">
        <f>'Service shares'!AO34*'Service PJ'!AZ34</f>
        <v>32.09161439840446</v>
      </c>
      <c r="T34" s="1">
        <f>'Service shares'!AP34*'Service PJ'!BA34</f>
        <v>17.147445494633509</v>
      </c>
      <c r="U34" s="1">
        <f>'Service shares'!AQ34*'Service PJ'!BB34</f>
        <v>0.24284947863237094</v>
      </c>
      <c r="V34" s="14">
        <f>'Service shares'!AR34*'Service PJ'!BC34</f>
        <v>0</v>
      </c>
      <c r="W34" s="1">
        <f>'Service shares'!AS34*'Service PJ'!BD34</f>
        <v>1.6666542497478769</v>
      </c>
      <c r="X34" s="1">
        <f>'Service shares'!AT34*'Service PJ'!BE34</f>
        <v>110.18956029805923</v>
      </c>
      <c r="Y34" s="1">
        <f>'Service shares'!AU34*'Service PJ'!BF34</f>
        <v>1.5067865033230055</v>
      </c>
      <c r="Z34" s="1">
        <f>'Service shares'!AV34*'Service PJ'!BG34</f>
        <v>3.8910895217224004</v>
      </c>
      <c r="AA34" s="1">
        <f>'Service shares'!AW34*'Service PJ'!BH34</f>
        <v>1.2363773261011148</v>
      </c>
      <c r="AB34" s="1">
        <f>'Service shares'!AX34*'Service PJ'!BI34</f>
        <v>4.3094240044225778</v>
      </c>
      <c r="AC34" s="1">
        <f>'Service shares'!AY34*'Service PJ'!BJ34</f>
        <v>1.9906291255735287</v>
      </c>
      <c r="AD34" s="1">
        <f>'Service shares'!AZ34*'Service PJ'!BK34</f>
        <v>1.8697044687199296</v>
      </c>
      <c r="AE34" s="1">
        <f>'Service shares'!BA34*'Service PJ'!BL34</f>
        <v>3.0147888784987513</v>
      </c>
      <c r="AF34" s="1">
        <f>'Service shares'!BB34*'Service PJ'!BM34</f>
        <v>3.0775959260107819</v>
      </c>
      <c r="AG34" s="1">
        <f>'Service shares'!BC34*'Service PJ'!BN34</f>
        <v>8.1633345159795745</v>
      </c>
      <c r="AH34" s="1">
        <f>'Service shares'!BD34*'Service PJ'!BO34</f>
        <v>3.248988395205044</v>
      </c>
      <c r="AI34" s="1">
        <f>'Service shares'!BE34*'Service PJ'!BP34</f>
        <v>6.3231613528193842E-2</v>
      </c>
      <c r="AJ34" s="1">
        <f>'Service shares'!BF34*'Service PJ'!BQ34</f>
        <v>0.46384997594101618</v>
      </c>
      <c r="AK34" s="1">
        <f>'Service shares'!BG34*'Service PJ'!BR34</f>
        <v>0.47996788669978602</v>
      </c>
      <c r="AL34" s="1">
        <f>'Service shares'!BH34*'Service PJ'!BS34</f>
        <v>0.24618323490444829</v>
      </c>
      <c r="AM34" s="1">
        <f>'Service shares'!BI34*'Service PJ'!BT34</f>
        <v>5.2211255022923231</v>
      </c>
      <c r="AN34" s="1">
        <f>'Service shares'!BJ34*'Service PJ'!BU34</f>
        <v>0</v>
      </c>
      <c r="AO34" s="1">
        <f>'Service shares'!BK34*'Service PJ'!BV34</f>
        <v>1.9958597332403995E-2</v>
      </c>
      <c r="AP34" s="1">
        <f>'Service shares'!BL34*'Service PJ'!BW34</f>
        <v>2.7963220816091443</v>
      </c>
      <c r="AQ34" s="1">
        <f>'Service shares'!BM34*'Service PJ'!BX34</f>
        <v>22.580672727492477</v>
      </c>
      <c r="AR34" s="1">
        <f>'Service shares'!BN34*'Service PJ'!BY34</f>
        <v>0</v>
      </c>
      <c r="AS34" s="2">
        <v>0</v>
      </c>
      <c r="AU34" t="str">
        <f t="shared" si="2"/>
        <v>ITM_OTP_ELC</v>
      </c>
      <c r="AV34" s="1">
        <f t="shared" si="45"/>
        <v>1.1262534363940762</v>
      </c>
      <c r="AW34" s="1">
        <f t="shared" si="45"/>
        <v>1.1262534363940762</v>
      </c>
      <c r="AX34" s="1">
        <f t="shared" si="45"/>
        <v>1.1262534363940762</v>
      </c>
      <c r="AY34" s="1">
        <f t="shared" si="45"/>
        <v>1.1262534363940762</v>
      </c>
      <c r="AZ34" s="1">
        <f t="shared" si="45"/>
        <v>1.1262534363940762</v>
      </c>
      <c r="BA34" s="1">
        <f t="shared" si="45"/>
        <v>1.1262534363940762</v>
      </c>
      <c r="BB34" s="1">
        <f t="shared" si="45"/>
        <v>1.1262534363940762</v>
      </c>
      <c r="BC34" s="1">
        <f t="shared" si="45"/>
        <v>1.1262534363940762</v>
      </c>
      <c r="BD34" s="1">
        <f t="shared" si="45"/>
        <v>1.1262534363940762</v>
      </c>
      <c r="BE34" s="1">
        <f t="shared" si="45"/>
        <v>1.1262534363940762</v>
      </c>
      <c r="BF34" s="1">
        <f t="shared" si="45"/>
        <v>1.1262534363940762</v>
      </c>
      <c r="BG34" s="1">
        <f t="shared" si="45"/>
        <v>1.1262534363940762</v>
      </c>
      <c r="BH34" s="1">
        <f t="shared" si="45"/>
        <v>1.1262534363940762</v>
      </c>
      <c r="BI34" s="1">
        <f t="shared" si="45"/>
        <v>1.1262534363940762</v>
      </c>
      <c r="BJ34" s="1">
        <f t="shared" si="45"/>
        <v>1.1262534363940762</v>
      </c>
      <c r="BK34" s="1">
        <f t="shared" si="45"/>
        <v>1.1262534363940762</v>
      </c>
      <c r="BL34" s="1">
        <f t="shared" si="44"/>
        <v>1.1262534363940762</v>
      </c>
      <c r="BM34" s="1">
        <f t="shared" si="46"/>
        <v>1.1262534363940762</v>
      </c>
      <c r="BN34" s="1">
        <f t="shared" si="46"/>
        <v>1.1262534363940762</v>
      </c>
      <c r="BO34" s="1">
        <f t="shared" si="46"/>
        <v>1.1262534363940762</v>
      </c>
      <c r="BP34" s="1">
        <f t="shared" si="46"/>
        <v>1.1262534363940762</v>
      </c>
      <c r="BQ34" s="1">
        <f t="shared" si="46"/>
        <v>1.1262534363940762</v>
      </c>
      <c r="BR34" s="1">
        <f t="shared" si="46"/>
        <v>1.1262534363940762</v>
      </c>
      <c r="BS34" s="1">
        <f t="shared" si="46"/>
        <v>1.1262534363940762</v>
      </c>
      <c r="BT34" s="1">
        <f t="shared" si="46"/>
        <v>1.1262534363940762</v>
      </c>
      <c r="BU34" s="1">
        <f t="shared" si="46"/>
        <v>1.1262534363940762</v>
      </c>
      <c r="BV34" s="1">
        <f t="shared" si="46"/>
        <v>1.1262534363940762</v>
      </c>
      <c r="BW34" s="1">
        <f t="shared" si="46"/>
        <v>1.1262534363940762</v>
      </c>
      <c r="BX34" s="1">
        <f t="shared" si="46"/>
        <v>1.1262534363940762</v>
      </c>
      <c r="BY34" s="1">
        <f t="shared" si="46"/>
        <v>1.1262534363940762</v>
      </c>
      <c r="CC34" t="str">
        <f t="shared" si="38"/>
        <v>PRE</v>
      </c>
      <c r="CD34" t="str">
        <f t="shared" si="39"/>
        <v>ITM_OTP_ELC</v>
      </c>
      <c r="CE34" t="str">
        <f>VLOOKUP(D34,'IND Balance'!$AM$5:$AN$21,2,FALSE)&amp;" - "&amp;VLOOKUP(E34,'MECS_Table 5.4'!$AF$18:$AG$30,2,FALSE)&amp;" - "&amp;VLOOKUP('Service PJ'!M34,'IND Balance'!$AM$22:$AN$32,2,FALSE)</f>
        <v>Transport and machinery - Other process - Electricity</v>
      </c>
      <c r="CF34" t="s">
        <v>109</v>
      </c>
      <c r="CG34" t="s">
        <v>110</v>
      </c>
      <c r="CL34" t="str">
        <f t="shared" si="40"/>
        <v>ITM_OTP_ELC</v>
      </c>
      <c r="CM34" t="str">
        <f t="shared" si="41"/>
        <v>ITM_OTP</v>
      </c>
      <c r="CN34" s="1">
        <f t="shared" si="5"/>
        <v>0.89442810122020799</v>
      </c>
      <c r="CO34" s="1">
        <f t="shared" si="6"/>
        <v>3.9561748406014962E-3</v>
      </c>
      <c r="CP34" s="1">
        <f t="shared" si="7"/>
        <v>0.89222603515005416</v>
      </c>
      <c r="CQ34" s="1">
        <f t="shared" si="8"/>
        <v>0.51282839444579553</v>
      </c>
      <c r="CR34" s="1">
        <f t="shared" si="9"/>
        <v>0.80763869174208902</v>
      </c>
      <c r="CS34" s="1">
        <f t="shared" si="10"/>
        <v>0.82464810528245902</v>
      </c>
      <c r="CT34" s="1">
        <f t="shared" si="11"/>
        <v>0.75214995846420096</v>
      </c>
      <c r="CU34" s="1" t="str">
        <f t="shared" si="12"/>
        <v/>
      </c>
      <c r="CV34" s="1">
        <f t="shared" si="13"/>
        <v>0.73763466627202956</v>
      </c>
      <c r="CW34" s="1">
        <f t="shared" si="14"/>
        <v>0.85195324775797454</v>
      </c>
      <c r="CX34" s="1">
        <f t="shared" si="15"/>
        <v>0.77979487847166651</v>
      </c>
      <c r="CY34" s="1">
        <f t="shared" si="16"/>
        <v>0.75143087255619156</v>
      </c>
      <c r="CZ34" s="1">
        <f t="shared" si="17"/>
        <v>0.69723187132871012</v>
      </c>
      <c r="DA34" s="1">
        <f t="shared" si="18"/>
        <v>0.69100449117244911</v>
      </c>
      <c r="DB34" s="1">
        <f t="shared" si="19"/>
        <v>0.72631510757325601</v>
      </c>
      <c r="DC34" s="1">
        <f t="shared" si="20"/>
        <v>0.62018592622212088</v>
      </c>
      <c r="DD34" s="1">
        <f t="shared" si="21"/>
        <v>0.70179606918154103</v>
      </c>
      <c r="DE34" s="1">
        <f t="shared" si="22"/>
        <v>0.70281702120825884</v>
      </c>
      <c r="DF34" s="1">
        <f t="shared" si="23"/>
        <v>0.72853797400888165</v>
      </c>
      <c r="DG34" s="1">
        <f t="shared" si="24"/>
        <v>0.72517685078297833</v>
      </c>
      <c r="DH34" s="1">
        <f t="shared" si="25"/>
        <v>0.66190218577629101</v>
      </c>
      <c r="DI34" s="1">
        <f t="shared" si="26"/>
        <v>0.5588806636794067</v>
      </c>
      <c r="DJ34" s="1">
        <f t="shared" si="27"/>
        <v>0.61974723227602146</v>
      </c>
      <c r="DK34" s="1">
        <f t="shared" si="28"/>
        <v>0.77313922853119976</v>
      </c>
      <c r="DL34" s="1">
        <f t="shared" si="29"/>
        <v>0.62045689368589296</v>
      </c>
      <c r="DM34" s="1" t="str">
        <f t="shared" si="30"/>
        <v/>
      </c>
      <c r="DN34" s="1">
        <f t="shared" si="31"/>
        <v>0.18836798697350157</v>
      </c>
      <c r="DO34" s="1">
        <f t="shared" si="32"/>
        <v>0.58562544508589409</v>
      </c>
      <c r="DP34" s="1">
        <f t="shared" si="33"/>
        <v>0.65630208629313436</v>
      </c>
      <c r="DQ34" s="1" t="str">
        <f t="shared" si="34"/>
        <v/>
      </c>
      <c r="DR34" s="1">
        <v>3</v>
      </c>
      <c r="DS34" s="1" t="str">
        <f t="shared" si="42"/>
        <v/>
      </c>
      <c r="DT34" t="str">
        <f t="shared" si="43"/>
        <v/>
      </c>
    </row>
    <row r="35" spans="1:124" x14ac:dyDescent="0.45">
      <c r="A35" t="str">
        <f t="shared" si="35"/>
        <v>ELC</v>
      </c>
      <c r="B35" t="str">
        <f>VLOOKUP(E35,'EPA_US9RT techs'!$R$26:$S$34,2,FALSE)</f>
        <v>OTH</v>
      </c>
      <c r="C35" t="str">
        <f>'Service shares'!A35</f>
        <v>ELC</v>
      </c>
      <c r="D35" t="str">
        <f>'Service shares'!B35</f>
        <v>ITM</v>
      </c>
      <c r="E35" t="str">
        <f>'Service shares'!C35</f>
        <v>SPC</v>
      </c>
      <c r="F35" s="1">
        <f>IFERROR(1/AVERAGEIFS('EPA_US9RT techs'!$I$2:$I$1718,'EPA_US9RT techs'!$J$2:$J$1718,'Service PJ'!$D35,'EPA_US9RT techs'!$K$2:$K$1718,'Service PJ'!$B35,'EPA_US9RT techs'!$L$2:$L$1718,'Service PJ'!$A35,'EPA_US9RT techs'!$C$2:$C$1718,"VDA_FLOP",'EPA_US9RT techs'!$F$2:$F$1718,'Service PJ'!F$1),1/AVERAGEIFS('EPA_US9RT techs'!$I$2:$I$1718,'EPA_US9RT techs'!$K$2:$K$1718,'Service PJ'!$B35,'EPA_US9RT techs'!$L$2:$L$1718,'Service PJ'!$A35,'EPA_US9RT techs'!$C$2:$C$1718,"VDA_FLOP",'EPA_US9RT techs'!$F$2:$F$1718,'Service PJ'!F$1))</f>
        <v>1</v>
      </c>
      <c r="G35" s="1">
        <f>IFERROR(IFERROR(1/AVERAGEIFS('EPA_US9RT techs'!$I$2:$I$1718,'EPA_US9RT techs'!$J$2:$J$1718,'Service PJ'!$D35,'EPA_US9RT techs'!$K$2:$K$1718,'Service PJ'!$B35,'EPA_US9RT techs'!$L$2:$L$1718,'Service PJ'!$A35,'EPA_US9RT techs'!$C$2:$C$1718,"VDA_FLOP",'EPA_US9RT techs'!$F$2:$F$1718,'Service PJ'!G$1),1/AVERAGEIFS('EPA_US9RT techs'!$I$2:$I$1718,'EPA_US9RT techs'!$K$2:$K$1718,'Service PJ'!$B35,'EPA_US9RT techs'!$L$2:$L$1718,'Service PJ'!$A35,'EPA_US9RT techs'!$C$2:$C$1718,"VDA_FLOP",'EPA_US9RT techs'!$F$2:$F$1718,'Service PJ'!G$1)),"")</f>
        <v>1.1262534363940762</v>
      </c>
      <c r="H35" s="1">
        <f>IFERROR(IFERROR(1/AVERAGEIFS('EPA_US9RT techs'!$I$2:$I$1718,'EPA_US9RT techs'!$J$2:$J$1718,'Service PJ'!$D35,'EPA_US9RT techs'!$K$2:$K$1718,'Service PJ'!$B35,'EPA_US9RT techs'!$L$2:$L$1718,'Service PJ'!$A35,'EPA_US9RT techs'!$C$2:$C$1718,"VDA_FLOP",'EPA_US9RT techs'!$F$2:$F$1718,'Service PJ'!H$1),1/AVERAGEIFS('EPA_US9RT techs'!$I$2:$I$1718,'EPA_US9RT techs'!$K$2:$K$1718,'Service PJ'!$B35,'EPA_US9RT techs'!$L$2:$L$1718,'Service PJ'!$A35,'EPA_US9RT techs'!$C$2:$C$1718,"VDA_FLOP",'EPA_US9RT techs'!$F$2:$F$1718,'Service PJ'!H$1)),"")</f>
        <v>1.1346569412229279</v>
      </c>
      <c r="I35" s="1">
        <f>IFERROR(IFERROR(1/AVERAGEIFS('EPA_US9RT techs'!$I$2:$I$1718,'EPA_US9RT techs'!$J$2:$J$1718,'Service PJ'!$D35,'EPA_US9RT techs'!$K$2:$K$1718,'Service PJ'!$B35,'EPA_US9RT techs'!$L$2:$L$1718,'Service PJ'!$A35,'EPA_US9RT techs'!$C$2:$C$1718,"VDA_FLOP",'EPA_US9RT techs'!$F$2:$F$1718,'Service PJ'!I$1),1/AVERAGEIFS('EPA_US9RT techs'!$I$2:$I$1718,'EPA_US9RT techs'!$K$2:$K$1718,'Service PJ'!$B35,'EPA_US9RT techs'!$L$2:$L$1718,'Service PJ'!$A35,'EPA_US9RT techs'!$C$2:$C$1718,"VDA_FLOP",'EPA_US9RT techs'!$F$2:$F$1718,'Service PJ'!I$1)),"")</f>
        <v>1.215977144773748</v>
      </c>
      <c r="J35" s="1">
        <f>IFERROR(IFERROR(1/AVERAGEIFS('EPA_US9RT techs'!$I$2:$I$1718,'EPA_US9RT techs'!$J$2:$J$1718,'Service PJ'!$D35,'EPA_US9RT techs'!$K$2:$K$1718,'Service PJ'!$B35,'EPA_US9RT techs'!$L$2:$L$1718,'Service PJ'!$A35,'EPA_US9RT techs'!$C$2:$C$1718,"VDA_FLOP",'EPA_US9RT techs'!$F$2:$F$1718,'Service PJ'!J$1),1/AVERAGEIFS('EPA_US9RT techs'!$I$2:$I$1718,'EPA_US9RT techs'!$K$2:$K$1718,'Service PJ'!$B35,'EPA_US9RT techs'!$L$2:$L$1718,'Service PJ'!$A35,'EPA_US9RT techs'!$C$2:$C$1718,"VDA_FLOP",'EPA_US9RT techs'!$F$2:$F$1718,'Service PJ'!J$1)),"")</f>
        <v>1.2700973158152613</v>
      </c>
      <c r="L35" t="str">
        <f>IF(SUM(O35:AR35)=0,"\I: ","")&amp;'Service PJ'!D35&amp;"_"&amp;'Service PJ'!E35&amp;"_"&amp;'Service PJ'!C35</f>
        <v>ITM_SPC_ELC</v>
      </c>
      <c r="M35" t="str">
        <f>"IND"&amp;'Service PJ'!C35</f>
        <v>INDELC</v>
      </c>
      <c r="N35" t="str">
        <f t="shared" si="36"/>
        <v>ITM_SPC</v>
      </c>
      <c r="O35" s="1">
        <f>'Service shares'!AK35*'Service PJ'!AV35</f>
        <v>1.0115184820025436</v>
      </c>
      <c r="P35" s="1">
        <f>'Service shares'!AL35*'Service PJ'!AW35</f>
        <v>1.1303339343730439E-3</v>
      </c>
      <c r="Q35" s="1">
        <f>'Service shares'!AM35*'Service PJ'!AX35</f>
        <v>1.9060725105403682</v>
      </c>
      <c r="R35" s="1">
        <f>'Service shares'!AN35*'Service PJ'!AY35</f>
        <v>1.0096507439348346</v>
      </c>
      <c r="S35" s="1">
        <f>'Service shares'!AO35*'Service PJ'!AZ35</f>
        <v>148.63484563471539</v>
      </c>
      <c r="T35" s="1">
        <f>'Service shares'!AP35*'Service PJ'!BA35</f>
        <v>79.419747554092041</v>
      </c>
      <c r="U35" s="1">
        <f>'Service shares'!AQ35*'Service PJ'!BB35</f>
        <v>1.1247765326130865</v>
      </c>
      <c r="V35" s="14">
        <f>'Service shares'!AR35*'Service PJ'!BC35</f>
        <v>0</v>
      </c>
      <c r="W35" s="1">
        <f>'Service shares'!AS35*'Service PJ'!BD35</f>
        <v>7.7192407356743766</v>
      </c>
      <c r="X35" s="1">
        <f>'Service shares'!AT35*'Service PJ'!BE35</f>
        <v>510.35164769627437</v>
      </c>
      <c r="Y35" s="1">
        <f>'Service shares'!AU35*'Service PJ'!BF35</f>
        <v>6.9788006469697104</v>
      </c>
      <c r="Z35" s="1">
        <f>'Service shares'!AV35*'Service PJ'!BG35</f>
        <v>18.021888311135328</v>
      </c>
      <c r="AA35" s="1">
        <f>'Service shares'!AW35*'Service PJ'!BH35</f>
        <v>5.7263791945735854</v>
      </c>
      <c r="AB35" s="1">
        <f>'Service shares'!AX35*'Service PJ'!BI35</f>
        <v>19.95943749416773</v>
      </c>
      <c r="AC35" s="1">
        <f>'Service shares'!AY35*'Service PJ'!BJ35</f>
        <v>9.2197559500247639</v>
      </c>
      <c r="AD35" s="1">
        <f>'Service shares'!AZ35*'Service PJ'!BK35</f>
        <v>8.6596838551238839</v>
      </c>
      <c r="AE35" s="1">
        <f>'Service shares'!BA35*'Service PJ'!BL35</f>
        <v>13.96323270041527</v>
      </c>
      <c r="AF35" s="1">
        <f>'Service shares'!BB35*'Service PJ'!BM35</f>
        <v>14.254128499418359</v>
      </c>
      <c r="AG35" s="1">
        <f>'Service shares'!BC35*'Service PJ'!BN35</f>
        <v>37.809128284536975</v>
      </c>
      <c r="AH35" s="1">
        <f>'Service shares'!BD35*'Service PJ'!BO35</f>
        <v>15.047946251475993</v>
      </c>
      <c r="AI35" s="1">
        <f>'Service shares'!BE35*'Service PJ'!BP35</f>
        <v>0.29286221002531887</v>
      </c>
      <c r="AJ35" s="1">
        <f>'Service shares'!BF35*'Service PJ'!BQ35</f>
        <v>2.1483577833057592</v>
      </c>
      <c r="AK35" s="1">
        <f>'Service shares'!BG35*'Service PJ'!BR35</f>
        <v>2.2230091594516406</v>
      </c>
      <c r="AL35" s="1">
        <f>'Service shares'!BH35*'Service PJ'!BS35</f>
        <v>1.1402170879784972</v>
      </c>
      <c r="AM35" s="1">
        <f>'Service shares'!BI35*'Service PJ'!BT35</f>
        <v>24.182054957985496</v>
      </c>
      <c r="AN35" s="1">
        <f>'Service shares'!BJ35*'Service PJ'!BU35</f>
        <v>0</v>
      </c>
      <c r="AO35" s="1">
        <f>'Service shares'!BK35*'Service PJ'!BV35</f>
        <v>9.2439819223765859E-2</v>
      </c>
      <c r="AP35" s="1">
        <f>'Service shares'!BL35*'Service PJ'!BW35</f>
        <v>12.951386483242354</v>
      </c>
      <c r="AQ35" s="1">
        <f>'Service shares'!BM35*'Service PJ'!BX35</f>
        <v>104.58416842207042</v>
      </c>
      <c r="AR35" s="1">
        <f>'Service shares'!BN35*'Service PJ'!BY35</f>
        <v>0</v>
      </c>
      <c r="AS35" s="2">
        <v>0</v>
      </c>
      <c r="AU35" t="str">
        <f t="shared" si="2"/>
        <v>ITM_SPC_ELC</v>
      </c>
      <c r="AV35" s="1">
        <f t="shared" si="45"/>
        <v>1.1262534363940762</v>
      </c>
      <c r="AW35" s="1">
        <f t="shared" si="45"/>
        <v>1.1262534363940762</v>
      </c>
      <c r="AX35" s="1">
        <f t="shared" si="45"/>
        <v>1.1262534363940762</v>
      </c>
      <c r="AY35" s="1">
        <f t="shared" si="45"/>
        <v>1.1262534363940762</v>
      </c>
      <c r="AZ35" s="1">
        <f t="shared" si="45"/>
        <v>1.1262534363940762</v>
      </c>
      <c r="BA35" s="1">
        <f t="shared" si="45"/>
        <v>1.1262534363940762</v>
      </c>
      <c r="BB35" s="1">
        <f t="shared" si="45"/>
        <v>1.1262534363940762</v>
      </c>
      <c r="BC35" s="1">
        <f t="shared" si="45"/>
        <v>1.1262534363940762</v>
      </c>
      <c r="BD35" s="1">
        <f t="shared" si="45"/>
        <v>1.1262534363940762</v>
      </c>
      <c r="BE35" s="1">
        <f t="shared" si="45"/>
        <v>1.1262534363940762</v>
      </c>
      <c r="BF35" s="1">
        <f t="shared" si="45"/>
        <v>1.1262534363940762</v>
      </c>
      <c r="BG35" s="1">
        <f t="shared" si="45"/>
        <v>1.1262534363940762</v>
      </c>
      <c r="BH35" s="1">
        <f t="shared" si="45"/>
        <v>1.1262534363940762</v>
      </c>
      <c r="BI35" s="1">
        <f t="shared" si="45"/>
        <v>1.1262534363940762</v>
      </c>
      <c r="BJ35" s="1">
        <f t="shared" si="45"/>
        <v>1.1262534363940762</v>
      </c>
      <c r="BK35" s="1">
        <f t="shared" ref="BK35:BK54" si="47">IF($G35="",$F35,$G35)</f>
        <v>1.1262534363940762</v>
      </c>
      <c r="BL35" s="1">
        <f t="shared" si="44"/>
        <v>1.1262534363940762</v>
      </c>
      <c r="BM35" s="1">
        <f t="shared" si="46"/>
        <v>1.1262534363940762</v>
      </c>
      <c r="BN35" s="1">
        <f t="shared" si="46"/>
        <v>1.1262534363940762</v>
      </c>
      <c r="BO35" s="1">
        <f t="shared" si="46"/>
        <v>1.1262534363940762</v>
      </c>
      <c r="BP35" s="1">
        <f t="shared" si="46"/>
        <v>1.1262534363940762</v>
      </c>
      <c r="BQ35" s="1">
        <f t="shared" si="46"/>
        <v>1.1262534363940762</v>
      </c>
      <c r="BR35" s="1">
        <f t="shared" si="46"/>
        <v>1.1262534363940762</v>
      </c>
      <c r="BS35" s="1">
        <f t="shared" si="46"/>
        <v>1.1262534363940762</v>
      </c>
      <c r="BT35" s="1">
        <f t="shared" si="46"/>
        <v>1.1262534363940762</v>
      </c>
      <c r="BU35" s="1">
        <f t="shared" si="46"/>
        <v>1.1262534363940762</v>
      </c>
      <c r="BV35" s="1">
        <f t="shared" si="46"/>
        <v>1.1262534363940762</v>
      </c>
      <c r="BW35" s="1">
        <f t="shared" si="46"/>
        <v>1.1262534363940762</v>
      </c>
      <c r="BX35" s="1">
        <f t="shared" si="46"/>
        <v>1.1262534363940762</v>
      </c>
      <c r="BY35" s="1">
        <f t="shared" si="46"/>
        <v>1.1262534363940762</v>
      </c>
      <c r="CC35" t="str">
        <f t="shared" si="38"/>
        <v>PRE</v>
      </c>
      <c r="CD35" t="str">
        <f t="shared" si="39"/>
        <v>ITM_SPC_ELC</v>
      </c>
      <c r="CE35" t="str">
        <f>VLOOKUP(D35,'IND Balance'!$AM$5:$AN$21,2,FALSE)&amp;" - "&amp;VLOOKUP(E35,'MECS_Table 5.4'!$AF$18:$AG$30,2,FALSE)&amp;" - "&amp;VLOOKUP('Service PJ'!M35,'IND Balance'!$AM$22:$AN$32,2,FALSE)</f>
        <v>Transport and machinery - Space conditioning - Electricity</v>
      </c>
      <c r="CF35" t="s">
        <v>109</v>
      </c>
      <c r="CG35" t="s">
        <v>110</v>
      </c>
      <c r="CL35" t="str">
        <f t="shared" si="40"/>
        <v>ITM_SPC_ELC</v>
      </c>
      <c r="CM35" t="str">
        <f t="shared" si="41"/>
        <v>ITM_SPC</v>
      </c>
      <c r="CN35" s="1">
        <f t="shared" si="5"/>
        <v>0.89683628534980109</v>
      </c>
      <c r="CO35" s="1">
        <f t="shared" si="6"/>
        <v>9.1137472946747154E-3</v>
      </c>
      <c r="CP35" s="1">
        <f t="shared" si="7"/>
        <v>0.65391102682913083</v>
      </c>
      <c r="CQ35" s="1">
        <f t="shared" si="8"/>
        <v>0.34427853698936006</v>
      </c>
      <c r="CR35" s="1">
        <f t="shared" si="9"/>
        <v>0.67166235248481088</v>
      </c>
      <c r="CS35" s="1">
        <f t="shared" si="10"/>
        <v>0.78836220354497744</v>
      </c>
      <c r="CT35" s="1">
        <f t="shared" si="11"/>
        <v>0.73246854539059458</v>
      </c>
      <c r="CU35" s="1" t="str">
        <f t="shared" si="12"/>
        <v/>
      </c>
      <c r="CV35" s="1">
        <f t="shared" si="13"/>
        <v>0.38009197532890227</v>
      </c>
      <c r="CW35" s="1">
        <f t="shared" si="14"/>
        <v>0.63873437671779276</v>
      </c>
      <c r="CX35" s="1">
        <f t="shared" si="15"/>
        <v>0.77281196863148172</v>
      </c>
      <c r="CY35" s="1">
        <f t="shared" si="16"/>
        <v>0.46385587428622066</v>
      </c>
      <c r="CZ35" s="1">
        <f t="shared" si="17"/>
        <v>0.39533558797476959</v>
      </c>
      <c r="DA35" s="1">
        <f t="shared" si="18"/>
        <v>0.44280979963316769</v>
      </c>
      <c r="DB35" s="1">
        <f t="shared" si="19"/>
        <v>0.43058946768078354</v>
      </c>
      <c r="DC35" s="1">
        <f t="shared" si="20"/>
        <v>0.38374248733632521</v>
      </c>
      <c r="DD35" s="1">
        <f t="shared" si="21"/>
        <v>0.45903154760094733</v>
      </c>
      <c r="DE35" s="1">
        <f t="shared" si="22"/>
        <v>0.42753293522700525</v>
      </c>
      <c r="DF35" s="1">
        <f t="shared" si="23"/>
        <v>0.4391303911134849</v>
      </c>
      <c r="DG35" s="1">
        <f t="shared" si="24"/>
        <v>0.85514885004776475</v>
      </c>
      <c r="DH35" s="1">
        <f t="shared" si="25"/>
        <v>0.34976850449630548</v>
      </c>
      <c r="DI35" s="1">
        <f t="shared" si="26"/>
        <v>0.40015256677166278</v>
      </c>
      <c r="DJ35" s="1">
        <f t="shared" si="27"/>
        <v>0.78697646441815461</v>
      </c>
      <c r="DK35" s="1">
        <f t="shared" si="28"/>
        <v>0.83531761286042772</v>
      </c>
      <c r="DL35" s="1">
        <f t="shared" si="29"/>
        <v>0.37247202494587328</v>
      </c>
      <c r="DM35" s="1" t="str">
        <f t="shared" si="30"/>
        <v/>
      </c>
      <c r="DN35" s="1">
        <f t="shared" si="31"/>
        <v>0.12148686860095376</v>
      </c>
      <c r="DO35" s="1">
        <f t="shared" si="32"/>
        <v>0.3052789993936485</v>
      </c>
      <c r="DP35" s="1">
        <f t="shared" si="33"/>
        <v>0.32050257230620877</v>
      </c>
      <c r="DQ35" s="1" t="str">
        <f t="shared" si="34"/>
        <v/>
      </c>
      <c r="DR35" s="1">
        <v>3</v>
      </c>
      <c r="DS35" s="1" t="str">
        <f t="shared" si="42"/>
        <v/>
      </c>
      <c r="DT35" t="str">
        <f t="shared" si="43"/>
        <v/>
      </c>
    </row>
    <row r="36" spans="1:124" x14ac:dyDescent="0.45">
      <c r="A36" t="str">
        <f t="shared" si="35"/>
        <v>ELC</v>
      </c>
      <c r="B36" t="str">
        <f>VLOOKUP(E36,'EPA_US9RT techs'!$R$26:$S$34,2,FALSE)</f>
        <v>OTH</v>
      </c>
      <c r="C36" t="str">
        <f>'Service shares'!A36</f>
        <v>ELC</v>
      </c>
      <c r="D36" t="str">
        <f>'Service shares'!B36</f>
        <v>ITM</v>
      </c>
      <c r="E36" t="str">
        <f>'Service shares'!C36</f>
        <v>LIG</v>
      </c>
      <c r="F36" s="1">
        <f>IFERROR(1/AVERAGEIFS('EPA_US9RT techs'!$I$2:$I$1718,'EPA_US9RT techs'!$J$2:$J$1718,'Service PJ'!$D36,'EPA_US9RT techs'!$K$2:$K$1718,'Service PJ'!$B36,'EPA_US9RT techs'!$L$2:$L$1718,'Service PJ'!$A36,'EPA_US9RT techs'!$C$2:$C$1718,"VDA_FLOP",'EPA_US9RT techs'!$F$2:$F$1718,'Service PJ'!F$1),1/AVERAGEIFS('EPA_US9RT techs'!$I$2:$I$1718,'EPA_US9RT techs'!$K$2:$K$1718,'Service PJ'!$B36,'EPA_US9RT techs'!$L$2:$L$1718,'Service PJ'!$A36,'EPA_US9RT techs'!$C$2:$C$1718,"VDA_FLOP",'EPA_US9RT techs'!$F$2:$F$1718,'Service PJ'!F$1))</f>
        <v>1</v>
      </c>
      <c r="G36" s="1">
        <f>IFERROR(IFERROR(1/AVERAGEIFS('EPA_US9RT techs'!$I$2:$I$1718,'EPA_US9RT techs'!$J$2:$J$1718,'Service PJ'!$D36,'EPA_US9RT techs'!$K$2:$K$1718,'Service PJ'!$B36,'EPA_US9RT techs'!$L$2:$L$1718,'Service PJ'!$A36,'EPA_US9RT techs'!$C$2:$C$1718,"VDA_FLOP",'EPA_US9RT techs'!$F$2:$F$1718,'Service PJ'!G$1),1/AVERAGEIFS('EPA_US9RT techs'!$I$2:$I$1718,'EPA_US9RT techs'!$K$2:$K$1718,'Service PJ'!$B36,'EPA_US9RT techs'!$L$2:$L$1718,'Service PJ'!$A36,'EPA_US9RT techs'!$C$2:$C$1718,"VDA_FLOP",'EPA_US9RT techs'!$F$2:$F$1718,'Service PJ'!G$1)),"")</f>
        <v>1.1262534363940762</v>
      </c>
      <c r="H36" s="1">
        <f>IFERROR(IFERROR(1/AVERAGEIFS('EPA_US9RT techs'!$I$2:$I$1718,'EPA_US9RT techs'!$J$2:$J$1718,'Service PJ'!$D36,'EPA_US9RT techs'!$K$2:$K$1718,'Service PJ'!$B36,'EPA_US9RT techs'!$L$2:$L$1718,'Service PJ'!$A36,'EPA_US9RT techs'!$C$2:$C$1718,"VDA_FLOP",'EPA_US9RT techs'!$F$2:$F$1718,'Service PJ'!H$1),1/AVERAGEIFS('EPA_US9RT techs'!$I$2:$I$1718,'EPA_US9RT techs'!$K$2:$K$1718,'Service PJ'!$B36,'EPA_US9RT techs'!$L$2:$L$1718,'Service PJ'!$A36,'EPA_US9RT techs'!$C$2:$C$1718,"VDA_FLOP",'EPA_US9RT techs'!$F$2:$F$1718,'Service PJ'!H$1)),"")</f>
        <v>1.1346569412229279</v>
      </c>
      <c r="I36" s="1">
        <f>IFERROR(IFERROR(1/AVERAGEIFS('EPA_US9RT techs'!$I$2:$I$1718,'EPA_US9RT techs'!$J$2:$J$1718,'Service PJ'!$D36,'EPA_US9RT techs'!$K$2:$K$1718,'Service PJ'!$B36,'EPA_US9RT techs'!$L$2:$L$1718,'Service PJ'!$A36,'EPA_US9RT techs'!$C$2:$C$1718,"VDA_FLOP",'EPA_US9RT techs'!$F$2:$F$1718,'Service PJ'!I$1),1/AVERAGEIFS('EPA_US9RT techs'!$I$2:$I$1718,'EPA_US9RT techs'!$K$2:$K$1718,'Service PJ'!$B36,'EPA_US9RT techs'!$L$2:$L$1718,'Service PJ'!$A36,'EPA_US9RT techs'!$C$2:$C$1718,"VDA_FLOP",'EPA_US9RT techs'!$F$2:$F$1718,'Service PJ'!I$1)),"")</f>
        <v>1.215977144773748</v>
      </c>
      <c r="J36" s="1">
        <f>IFERROR(IFERROR(1/AVERAGEIFS('EPA_US9RT techs'!$I$2:$I$1718,'EPA_US9RT techs'!$J$2:$J$1718,'Service PJ'!$D36,'EPA_US9RT techs'!$K$2:$K$1718,'Service PJ'!$B36,'EPA_US9RT techs'!$L$2:$L$1718,'Service PJ'!$A36,'EPA_US9RT techs'!$C$2:$C$1718,"VDA_FLOP",'EPA_US9RT techs'!$F$2:$F$1718,'Service PJ'!J$1),1/AVERAGEIFS('EPA_US9RT techs'!$I$2:$I$1718,'EPA_US9RT techs'!$K$2:$K$1718,'Service PJ'!$B36,'EPA_US9RT techs'!$L$2:$L$1718,'Service PJ'!$A36,'EPA_US9RT techs'!$C$2:$C$1718,"VDA_FLOP",'EPA_US9RT techs'!$F$2:$F$1718,'Service PJ'!J$1)),"")</f>
        <v>1.2700973158152613</v>
      </c>
      <c r="L36" t="str">
        <f>IF(SUM(O36:AR36)=0,"\I: ","")&amp;'Service PJ'!D36&amp;"_"&amp;'Service PJ'!E36&amp;"_"&amp;'Service PJ'!C36</f>
        <v>ITM_LIG_ELC</v>
      </c>
      <c r="M36" t="str">
        <f>"IND"&amp;'Service PJ'!C36</f>
        <v>INDELC</v>
      </c>
      <c r="N36" t="str">
        <f t="shared" si="36"/>
        <v>ITM_LIG</v>
      </c>
      <c r="O36" s="1">
        <f>'Service shares'!AK36*'Service PJ'!AV36</f>
        <v>0.59771546663786657</v>
      </c>
      <c r="P36" s="1">
        <f>'Service shares'!AL36*'Service PJ'!AW36</f>
        <v>6.6792459758407139E-4</v>
      </c>
      <c r="Q36" s="1">
        <f>'Service shares'!AM36*'Service PJ'!AX36</f>
        <v>1.1263155744102178</v>
      </c>
      <c r="R36" s="1">
        <f>'Service shares'!AN36*'Service PJ'!AY36</f>
        <v>0.59661180323422047</v>
      </c>
      <c r="S36" s="1">
        <f>'Service shares'!AO36*'Service PJ'!AZ36</f>
        <v>87.829681511422734</v>
      </c>
      <c r="T36" s="1">
        <f>'Service shares'!AP36*'Service PJ'!BA36</f>
        <v>46.929850827418029</v>
      </c>
      <c r="U36" s="1">
        <f>'Service shares'!AQ36*'Service PJ'!BB36</f>
        <v>0.66464067836227836</v>
      </c>
      <c r="V36" s="14">
        <f>'Service shares'!AR36*'Service PJ'!BC36</f>
        <v>0</v>
      </c>
      <c r="W36" s="1">
        <f>'Service shares'!AS36*'Service PJ'!BD36</f>
        <v>4.5613695256257687</v>
      </c>
      <c r="X36" s="1">
        <f>'Service shares'!AT36*'Service PJ'!BE36</f>
        <v>301.57142818416213</v>
      </c>
      <c r="Y36" s="1">
        <f>'Service shares'!AU36*'Service PJ'!BF36</f>
        <v>4.1238367459366474</v>
      </c>
      <c r="Z36" s="1">
        <f>'Service shares'!AV36*'Service PJ'!BG36</f>
        <v>10.649297638398149</v>
      </c>
      <c r="AA36" s="1">
        <f>'Service shares'!AW36*'Service PJ'!BH36</f>
        <v>3.38376952406621</v>
      </c>
      <c r="AB36" s="1">
        <f>'Service shares'!AX36*'Service PJ'!BI36</f>
        <v>11.794213064735477</v>
      </c>
      <c r="AC36" s="1">
        <f>'Service shares'!AY36*'Service PJ'!BJ36</f>
        <v>5.4480376068328153</v>
      </c>
      <c r="AD36" s="1">
        <f>'Service shares'!AZ36*'Service PJ'!BK36</f>
        <v>5.1170859143913869</v>
      </c>
      <c r="AE36" s="1">
        <f>'Service shares'!BA36*'Service PJ'!BL36</f>
        <v>8.2510011411544788</v>
      </c>
      <c r="AF36" s="1">
        <f>'Service shares'!BB36*'Service PJ'!BM36</f>
        <v>8.4228941132926671</v>
      </c>
      <c r="AG36" s="1">
        <f>'Service shares'!BC36*'Service PJ'!BN36</f>
        <v>22.341757622680941</v>
      </c>
      <c r="AH36" s="1">
        <f>'Service shares'!BD36*'Service PJ'!BO36</f>
        <v>8.8919682395085413</v>
      </c>
      <c r="AI36" s="1">
        <f>'Service shares'!BE36*'Service PJ'!BP36</f>
        <v>0.17305494228768845</v>
      </c>
      <c r="AJ36" s="1">
        <f>'Service shares'!BF36*'Service PJ'!BQ36</f>
        <v>1.2694841446806759</v>
      </c>
      <c r="AK36" s="1">
        <f>'Service shares'!BG36*'Service PJ'!BR36</f>
        <v>1.3135963214941513</v>
      </c>
      <c r="AL36" s="1">
        <f>'Service shares'!BH36*'Service PJ'!BS36</f>
        <v>0.67376464289638482</v>
      </c>
      <c r="AM36" s="1">
        <f>'Service shares'!BI36*'Service PJ'!BT36</f>
        <v>14.289396111536886</v>
      </c>
      <c r="AN36" s="1">
        <f>'Service shares'!BJ36*'Service PJ'!BU36</f>
        <v>0</v>
      </c>
      <c r="AO36" s="1">
        <f>'Service shares'!BK36*'Service PJ'!BV36</f>
        <v>5.4623529541316197E-2</v>
      </c>
      <c r="AP36" s="1">
        <f>'Service shares'!BL36*'Service PJ'!BW36</f>
        <v>7.6530920128250282</v>
      </c>
      <c r="AQ36" s="1">
        <f>'Service shares'!BM36*'Service PJ'!BX36</f>
        <v>61.799735885768889</v>
      </c>
      <c r="AR36" s="1">
        <f>'Service shares'!BN36*'Service PJ'!BY36</f>
        <v>0</v>
      </c>
      <c r="AS36" s="2">
        <v>0</v>
      </c>
      <c r="AU36" t="str">
        <f t="shared" si="2"/>
        <v>ITM_LIG_ELC</v>
      </c>
      <c r="AV36" s="1">
        <f t="shared" ref="AV36:BJ51" si="48">IF($G36="",$F36,$G36)</f>
        <v>1.1262534363940762</v>
      </c>
      <c r="AW36" s="1">
        <f t="shared" si="48"/>
        <v>1.1262534363940762</v>
      </c>
      <c r="AX36" s="1">
        <f t="shared" si="48"/>
        <v>1.1262534363940762</v>
      </c>
      <c r="AY36" s="1">
        <f t="shared" si="48"/>
        <v>1.1262534363940762</v>
      </c>
      <c r="AZ36" s="1">
        <f t="shared" si="48"/>
        <v>1.1262534363940762</v>
      </c>
      <c r="BA36" s="1">
        <f t="shared" si="48"/>
        <v>1.1262534363940762</v>
      </c>
      <c r="BB36" s="1">
        <f t="shared" si="48"/>
        <v>1.1262534363940762</v>
      </c>
      <c r="BC36" s="1">
        <f t="shared" si="48"/>
        <v>1.1262534363940762</v>
      </c>
      <c r="BD36" s="1">
        <f t="shared" si="48"/>
        <v>1.1262534363940762</v>
      </c>
      <c r="BE36" s="1">
        <f t="shared" si="48"/>
        <v>1.1262534363940762</v>
      </c>
      <c r="BF36" s="1">
        <f t="shared" si="48"/>
        <v>1.1262534363940762</v>
      </c>
      <c r="BG36" s="1">
        <f t="shared" si="48"/>
        <v>1.1262534363940762</v>
      </c>
      <c r="BH36" s="1">
        <f t="shared" si="48"/>
        <v>1.1262534363940762</v>
      </c>
      <c r="BI36" s="1">
        <f t="shared" si="48"/>
        <v>1.1262534363940762</v>
      </c>
      <c r="BJ36" s="1">
        <f t="shared" si="48"/>
        <v>1.1262534363940762</v>
      </c>
      <c r="BK36" s="1">
        <f t="shared" si="47"/>
        <v>1.1262534363940762</v>
      </c>
      <c r="BL36" s="1">
        <f t="shared" si="44"/>
        <v>1.1262534363940762</v>
      </c>
      <c r="BM36" s="1">
        <f t="shared" si="46"/>
        <v>1.1262534363940762</v>
      </c>
      <c r="BN36" s="1">
        <f t="shared" si="46"/>
        <v>1.1262534363940762</v>
      </c>
      <c r="BO36" s="1">
        <f t="shared" si="46"/>
        <v>1.1262534363940762</v>
      </c>
      <c r="BP36" s="1">
        <f t="shared" si="46"/>
        <v>1.1262534363940762</v>
      </c>
      <c r="BQ36" s="1">
        <f t="shared" si="46"/>
        <v>1.1262534363940762</v>
      </c>
      <c r="BR36" s="1">
        <f t="shared" si="46"/>
        <v>1.1262534363940762</v>
      </c>
      <c r="BS36" s="1">
        <f t="shared" si="46"/>
        <v>1.1262534363940762</v>
      </c>
      <c r="BT36" s="1">
        <f t="shared" si="46"/>
        <v>1.1262534363940762</v>
      </c>
      <c r="BU36" s="1">
        <f t="shared" si="46"/>
        <v>1.1262534363940762</v>
      </c>
      <c r="BV36" s="1">
        <f t="shared" si="46"/>
        <v>1.1262534363940762</v>
      </c>
      <c r="BW36" s="1">
        <f t="shared" si="46"/>
        <v>1.1262534363940762</v>
      </c>
      <c r="BX36" s="1">
        <f t="shared" si="46"/>
        <v>1.1262534363940762</v>
      </c>
      <c r="BY36" s="1">
        <f t="shared" si="46"/>
        <v>1.1262534363940762</v>
      </c>
      <c r="CC36" t="str">
        <f t="shared" si="38"/>
        <v>PRE</v>
      </c>
      <c r="CD36" t="str">
        <f t="shared" si="39"/>
        <v>ITM_LIG_ELC</v>
      </c>
      <c r="CE36" t="str">
        <f>VLOOKUP(D36,'IND Balance'!$AM$5:$AN$21,2,FALSE)&amp;" - "&amp;VLOOKUP(E36,'MECS_Table 5.4'!$AF$18:$AG$30,2,FALSE)&amp;" - "&amp;VLOOKUP('Service PJ'!M36,'IND Balance'!$AM$22:$AN$32,2,FALSE)</f>
        <v>Transport and machinery - Lighting - Electricity</v>
      </c>
      <c r="CF36" t="s">
        <v>109</v>
      </c>
      <c r="CG36" t="s">
        <v>110</v>
      </c>
      <c r="CL36" t="str">
        <f t="shared" si="40"/>
        <v>ITM_LIG_ELC</v>
      </c>
      <c r="CM36" t="str">
        <f t="shared" si="41"/>
        <v>\I:ITM_LIG</v>
      </c>
      <c r="CN36" s="1" t="str">
        <f t="shared" si="5"/>
        <v/>
      </c>
      <c r="CO36" s="1" t="str">
        <f t="shared" si="6"/>
        <v/>
      </c>
      <c r="CP36" s="1" t="str">
        <f t="shared" si="7"/>
        <v/>
      </c>
      <c r="CQ36" s="1" t="str">
        <f t="shared" si="8"/>
        <v/>
      </c>
      <c r="CR36" s="1" t="str">
        <f t="shared" si="9"/>
        <v/>
      </c>
      <c r="CS36" s="1" t="str">
        <f t="shared" si="10"/>
        <v/>
      </c>
      <c r="CT36" s="1" t="str">
        <f t="shared" si="11"/>
        <v/>
      </c>
      <c r="CU36" s="1" t="str">
        <f t="shared" si="12"/>
        <v/>
      </c>
      <c r="CV36" s="1" t="str">
        <f t="shared" si="13"/>
        <v/>
      </c>
      <c r="CW36" s="1" t="str">
        <f t="shared" si="14"/>
        <v/>
      </c>
      <c r="CX36" s="1" t="str">
        <f t="shared" si="15"/>
        <v/>
      </c>
      <c r="CY36" s="1" t="str">
        <f t="shared" si="16"/>
        <v/>
      </c>
      <c r="CZ36" s="1" t="str">
        <f t="shared" si="17"/>
        <v/>
      </c>
      <c r="DA36" s="1" t="str">
        <f t="shared" si="18"/>
        <v/>
      </c>
      <c r="DB36" s="1" t="str">
        <f t="shared" si="19"/>
        <v/>
      </c>
      <c r="DC36" s="1" t="str">
        <f t="shared" si="20"/>
        <v/>
      </c>
      <c r="DD36" s="1" t="str">
        <f t="shared" si="21"/>
        <v/>
      </c>
      <c r="DE36" s="1" t="str">
        <f t="shared" si="22"/>
        <v/>
      </c>
      <c r="DF36" s="1" t="str">
        <f t="shared" si="23"/>
        <v/>
      </c>
      <c r="DG36" s="1" t="str">
        <f t="shared" si="24"/>
        <v/>
      </c>
      <c r="DH36" s="1" t="str">
        <f t="shared" si="25"/>
        <v/>
      </c>
      <c r="DI36" s="1" t="str">
        <f t="shared" si="26"/>
        <v/>
      </c>
      <c r="DJ36" s="1" t="str">
        <f t="shared" si="27"/>
        <v/>
      </c>
      <c r="DK36" s="1" t="str">
        <f t="shared" si="28"/>
        <v/>
      </c>
      <c r="DL36" s="1" t="str">
        <f t="shared" si="29"/>
        <v/>
      </c>
      <c r="DM36" s="1" t="str">
        <f t="shared" si="30"/>
        <v/>
      </c>
      <c r="DN36" s="1" t="str">
        <f t="shared" si="31"/>
        <v/>
      </c>
      <c r="DO36" s="1" t="str">
        <f t="shared" si="32"/>
        <v/>
      </c>
      <c r="DP36" s="1" t="str">
        <f t="shared" si="33"/>
        <v/>
      </c>
      <c r="DQ36" s="1" t="str">
        <f t="shared" si="34"/>
        <v/>
      </c>
      <c r="DR36" s="1">
        <v>3</v>
      </c>
      <c r="DS36" s="1" t="str">
        <f t="shared" si="42"/>
        <v/>
      </c>
      <c r="DT36" t="str">
        <f t="shared" si="43"/>
        <v/>
      </c>
    </row>
    <row r="37" spans="1:124" x14ac:dyDescent="0.45">
      <c r="A37" t="str">
        <f t="shared" si="35"/>
        <v>ELC</v>
      </c>
      <c r="B37" t="str">
        <f>VLOOKUP(E37,'EPA_US9RT techs'!$R$26:$S$34,2,FALSE)</f>
        <v>OTH</v>
      </c>
      <c r="C37" t="str">
        <f>'Service shares'!A37</f>
        <v>ELC</v>
      </c>
      <c r="D37" t="str">
        <f>'Service shares'!B37</f>
        <v>ITM</v>
      </c>
      <c r="E37" t="str">
        <f>'Service shares'!C37</f>
        <v>OTH</v>
      </c>
      <c r="F37" s="1">
        <f>IFERROR(1/AVERAGEIFS('EPA_US9RT techs'!$I$2:$I$1718,'EPA_US9RT techs'!$J$2:$J$1718,'Service PJ'!$D37,'EPA_US9RT techs'!$K$2:$K$1718,'Service PJ'!$B37,'EPA_US9RT techs'!$L$2:$L$1718,'Service PJ'!$A37,'EPA_US9RT techs'!$C$2:$C$1718,"VDA_FLOP",'EPA_US9RT techs'!$F$2:$F$1718,'Service PJ'!F$1),1/AVERAGEIFS('EPA_US9RT techs'!$I$2:$I$1718,'EPA_US9RT techs'!$K$2:$K$1718,'Service PJ'!$B37,'EPA_US9RT techs'!$L$2:$L$1718,'Service PJ'!$A37,'EPA_US9RT techs'!$C$2:$C$1718,"VDA_FLOP",'EPA_US9RT techs'!$F$2:$F$1718,'Service PJ'!F$1))</f>
        <v>1</v>
      </c>
      <c r="G37" s="1">
        <f>IFERROR(IFERROR(1/AVERAGEIFS('EPA_US9RT techs'!$I$2:$I$1718,'EPA_US9RT techs'!$J$2:$J$1718,'Service PJ'!$D37,'EPA_US9RT techs'!$K$2:$K$1718,'Service PJ'!$B37,'EPA_US9RT techs'!$L$2:$L$1718,'Service PJ'!$A37,'EPA_US9RT techs'!$C$2:$C$1718,"VDA_FLOP",'EPA_US9RT techs'!$F$2:$F$1718,'Service PJ'!G$1),1/AVERAGEIFS('EPA_US9RT techs'!$I$2:$I$1718,'EPA_US9RT techs'!$K$2:$K$1718,'Service PJ'!$B37,'EPA_US9RT techs'!$L$2:$L$1718,'Service PJ'!$A37,'EPA_US9RT techs'!$C$2:$C$1718,"VDA_FLOP",'EPA_US9RT techs'!$F$2:$F$1718,'Service PJ'!G$1)),"")</f>
        <v>1.1262534363940762</v>
      </c>
      <c r="H37" s="1">
        <f>IFERROR(IFERROR(1/AVERAGEIFS('EPA_US9RT techs'!$I$2:$I$1718,'EPA_US9RT techs'!$J$2:$J$1718,'Service PJ'!$D37,'EPA_US9RT techs'!$K$2:$K$1718,'Service PJ'!$B37,'EPA_US9RT techs'!$L$2:$L$1718,'Service PJ'!$A37,'EPA_US9RT techs'!$C$2:$C$1718,"VDA_FLOP",'EPA_US9RT techs'!$F$2:$F$1718,'Service PJ'!H$1),1/AVERAGEIFS('EPA_US9RT techs'!$I$2:$I$1718,'EPA_US9RT techs'!$K$2:$K$1718,'Service PJ'!$B37,'EPA_US9RT techs'!$L$2:$L$1718,'Service PJ'!$A37,'EPA_US9RT techs'!$C$2:$C$1718,"VDA_FLOP",'EPA_US9RT techs'!$F$2:$F$1718,'Service PJ'!H$1)),"")</f>
        <v>1.1346569412229279</v>
      </c>
      <c r="I37" s="1">
        <f>IFERROR(IFERROR(1/AVERAGEIFS('EPA_US9RT techs'!$I$2:$I$1718,'EPA_US9RT techs'!$J$2:$J$1718,'Service PJ'!$D37,'EPA_US9RT techs'!$K$2:$K$1718,'Service PJ'!$B37,'EPA_US9RT techs'!$L$2:$L$1718,'Service PJ'!$A37,'EPA_US9RT techs'!$C$2:$C$1718,"VDA_FLOP",'EPA_US9RT techs'!$F$2:$F$1718,'Service PJ'!I$1),1/AVERAGEIFS('EPA_US9RT techs'!$I$2:$I$1718,'EPA_US9RT techs'!$K$2:$K$1718,'Service PJ'!$B37,'EPA_US9RT techs'!$L$2:$L$1718,'Service PJ'!$A37,'EPA_US9RT techs'!$C$2:$C$1718,"VDA_FLOP",'EPA_US9RT techs'!$F$2:$F$1718,'Service PJ'!I$1)),"")</f>
        <v>1.215977144773748</v>
      </c>
      <c r="J37" s="1">
        <f>IFERROR(IFERROR(1/AVERAGEIFS('EPA_US9RT techs'!$I$2:$I$1718,'EPA_US9RT techs'!$J$2:$J$1718,'Service PJ'!$D37,'EPA_US9RT techs'!$K$2:$K$1718,'Service PJ'!$B37,'EPA_US9RT techs'!$L$2:$L$1718,'Service PJ'!$A37,'EPA_US9RT techs'!$C$2:$C$1718,"VDA_FLOP",'EPA_US9RT techs'!$F$2:$F$1718,'Service PJ'!J$1),1/AVERAGEIFS('EPA_US9RT techs'!$I$2:$I$1718,'EPA_US9RT techs'!$K$2:$K$1718,'Service PJ'!$B37,'EPA_US9RT techs'!$L$2:$L$1718,'Service PJ'!$A37,'EPA_US9RT techs'!$C$2:$C$1718,"VDA_FLOP",'EPA_US9RT techs'!$F$2:$F$1718,'Service PJ'!J$1)),"")</f>
        <v>1.2700973158152613</v>
      </c>
      <c r="L37" t="str">
        <f>IF(SUM(O37:AR37)=0,"\I: ","")&amp;'Service PJ'!D37&amp;"_"&amp;'Service PJ'!E37&amp;"_"&amp;'Service PJ'!C37</f>
        <v>ITM_OTH_ELC</v>
      </c>
      <c r="M37" t="str">
        <f>"IND"&amp;'Service PJ'!C37</f>
        <v>INDELC</v>
      </c>
      <c r="N37" t="str">
        <f t="shared" si="36"/>
        <v>ITM_OTH</v>
      </c>
      <c r="O37" s="1">
        <f>'Service shares'!AK37*'Service PJ'!AV37</f>
        <v>0.2413850922960615</v>
      </c>
      <c r="P37" s="1">
        <f>'Service shares'!AL37*'Service PJ'!AW37</f>
        <v>2.6973877979356728E-4</v>
      </c>
      <c r="Q37" s="1">
        <f>'Service shares'!AM37*'Service PJ'!AX37</f>
        <v>0.45485821274258792</v>
      </c>
      <c r="R37" s="1">
        <f>'Service shares'!AN37*'Service PJ'!AY37</f>
        <v>0.24093938207535823</v>
      </c>
      <c r="S37" s="1">
        <f>'Service shares'!AO37*'Service PJ'!AZ37</f>
        <v>35.469679071920716</v>
      </c>
      <c r="T37" s="1">
        <f>'Service shares'!AP37*'Service PJ'!BA37</f>
        <v>18.952439757226507</v>
      </c>
      <c r="U37" s="1">
        <f>'Service shares'!AQ37*'Service PJ'!BB37</f>
        <v>0.26841258164630472</v>
      </c>
      <c r="V37" s="14">
        <f>'Service shares'!AR37*'Service PJ'!BC37</f>
        <v>0</v>
      </c>
      <c r="W37" s="1">
        <f>'Service shares'!AS37*'Service PJ'!BD37</f>
        <v>1.8420915391950217</v>
      </c>
      <c r="X37" s="1">
        <f>'Service shares'!AT37*'Service PJ'!BE37</f>
        <v>121.78846138206548</v>
      </c>
      <c r="Y37" s="1">
        <f>'Service shares'!AU37*'Service PJ'!BF37</f>
        <v>1.6653956089359536</v>
      </c>
      <c r="Z37" s="1">
        <f>'Service shares'!AV37*'Service PJ'!BG37</f>
        <v>4.3006778924300217</v>
      </c>
      <c r="AA37" s="1">
        <f>'Service shares'!AW37*'Service PJ'!BH37</f>
        <v>1.3665223077959692</v>
      </c>
      <c r="AB37" s="1">
        <f>'Service shares'!AX37*'Service PJ'!BI37</f>
        <v>4.7630475838354807</v>
      </c>
      <c r="AC37" s="1">
        <f>'Service shares'!AY37*'Service PJ'!BJ37</f>
        <v>2.2001690335286366</v>
      </c>
      <c r="AD37" s="1">
        <f>'Service shares'!AZ37*'Service PJ'!BK37</f>
        <v>2.0665154654272908</v>
      </c>
      <c r="AE37" s="1">
        <f>'Service shares'!BA37*'Service PJ'!BL37</f>
        <v>3.332135076235462</v>
      </c>
      <c r="AF37" s="1">
        <f>'Service shares'!BB37*'Service PJ'!BM37</f>
        <v>3.4015533919066536</v>
      </c>
      <c r="AG37" s="1">
        <f>'Service shares'!BC37*'Service PJ'!BN37</f>
        <v>9.0226328860826879</v>
      </c>
      <c r="AH37" s="1">
        <f>'Service shares'!BD37*'Service PJ'!BO37</f>
        <v>3.5909871736476799</v>
      </c>
      <c r="AI37" s="1">
        <f>'Service shares'!BE37*'Service PJ'!BP37</f>
        <v>6.9887572846951088E-2</v>
      </c>
      <c r="AJ37" s="1">
        <f>'Service shares'!BF37*'Service PJ'!BQ37</f>
        <v>0.51267628919796526</v>
      </c>
      <c r="AK37" s="1">
        <f>'Service shares'!BG37*'Service PJ'!BR37</f>
        <v>0.53049082214186871</v>
      </c>
      <c r="AL37" s="1">
        <f>'Service shares'!BH37*'Service PJ'!BS37</f>
        <v>0.27209725963123232</v>
      </c>
      <c r="AM37" s="1">
        <f>'Service shares'!BI37*'Service PJ'!BT37</f>
        <v>5.7707176604283568</v>
      </c>
      <c r="AN37" s="1">
        <f>'Service shares'!BJ37*'Service PJ'!BU37</f>
        <v>0</v>
      </c>
      <c r="AO37" s="1">
        <f>'Service shares'!BK37*'Service PJ'!BV37</f>
        <v>2.2059502314762308E-2</v>
      </c>
      <c r="AP37" s="1">
        <f>'Service shares'!BL37*'Service PJ'!BW37</f>
        <v>3.0906717744101071</v>
      </c>
      <c r="AQ37" s="1">
        <f>'Service shares'!BM37*'Service PJ'!BX37</f>
        <v>24.957585646175897</v>
      </c>
      <c r="AR37" s="1">
        <f>'Service shares'!BN37*'Service PJ'!BY37</f>
        <v>0</v>
      </c>
      <c r="AS37" s="2">
        <v>0</v>
      </c>
      <c r="AU37" t="str">
        <f t="shared" si="2"/>
        <v>ITM_OTH_ELC</v>
      </c>
      <c r="AV37" s="1">
        <f t="shared" si="48"/>
        <v>1.1262534363940762</v>
      </c>
      <c r="AW37" s="1">
        <f t="shared" si="48"/>
        <v>1.1262534363940762</v>
      </c>
      <c r="AX37" s="1">
        <f t="shared" si="48"/>
        <v>1.1262534363940762</v>
      </c>
      <c r="AY37" s="1">
        <f t="shared" si="48"/>
        <v>1.1262534363940762</v>
      </c>
      <c r="AZ37" s="1">
        <f t="shared" si="48"/>
        <v>1.1262534363940762</v>
      </c>
      <c r="BA37" s="1">
        <f t="shared" si="48"/>
        <v>1.1262534363940762</v>
      </c>
      <c r="BB37" s="1">
        <f t="shared" si="48"/>
        <v>1.1262534363940762</v>
      </c>
      <c r="BC37" s="1">
        <f t="shared" si="48"/>
        <v>1.1262534363940762</v>
      </c>
      <c r="BD37" s="1">
        <f t="shared" si="48"/>
        <v>1.1262534363940762</v>
      </c>
      <c r="BE37" s="1">
        <f t="shared" si="48"/>
        <v>1.1262534363940762</v>
      </c>
      <c r="BF37" s="1">
        <f t="shared" si="48"/>
        <v>1.1262534363940762</v>
      </c>
      <c r="BG37" s="1">
        <f t="shared" si="48"/>
        <v>1.1262534363940762</v>
      </c>
      <c r="BH37" s="1">
        <f t="shared" si="48"/>
        <v>1.1262534363940762</v>
      </c>
      <c r="BI37" s="1">
        <f t="shared" si="48"/>
        <v>1.1262534363940762</v>
      </c>
      <c r="BJ37" s="1">
        <f t="shared" si="48"/>
        <v>1.1262534363940762</v>
      </c>
      <c r="BK37" s="1">
        <f t="shared" si="47"/>
        <v>1.1262534363940762</v>
      </c>
      <c r="BL37" s="1">
        <f t="shared" si="44"/>
        <v>1.1262534363940762</v>
      </c>
      <c r="BM37" s="1">
        <f t="shared" si="46"/>
        <v>1.1262534363940762</v>
      </c>
      <c r="BN37" s="1">
        <f t="shared" si="46"/>
        <v>1.1262534363940762</v>
      </c>
      <c r="BO37" s="1">
        <f t="shared" si="46"/>
        <v>1.1262534363940762</v>
      </c>
      <c r="BP37" s="1">
        <f t="shared" si="46"/>
        <v>1.1262534363940762</v>
      </c>
      <c r="BQ37" s="1">
        <f t="shared" si="46"/>
        <v>1.1262534363940762</v>
      </c>
      <c r="BR37" s="1">
        <f t="shared" si="46"/>
        <v>1.1262534363940762</v>
      </c>
      <c r="BS37" s="1">
        <f t="shared" si="46"/>
        <v>1.1262534363940762</v>
      </c>
      <c r="BT37" s="1">
        <f t="shared" si="46"/>
        <v>1.1262534363940762</v>
      </c>
      <c r="BU37" s="1">
        <f t="shared" si="46"/>
        <v>1.1262534363940762</v>
      </c>
      <c r="BV37" s="1">
        <f t="shared" si="46"/>
        <v>1.1262534363940762</v>
      </c>
      <c r="BW37" s="1">
        <f t="shared" si="46"/>
        <v>1.1262534363940762</v>
      </c>
      <c r="BX37" s="1">
        <f t="shared" si="46"/>
        <v>1.1262534363940762</v>
      </c>
      <c r="BY37" s="1">
        <f t="shared" si="46"/>
        <v>1.1262534363940762</v>
      </c>
      <c r="CC37" t="str">
        <f t="shared" si="38"/>
        <v>PRE</v>
      </c>
      <c r="CD37" t="str">
        <f t="shared" si="39"/>
        <v>ITM_OTH_ELC</v>
      </c>
      <c r="CE37" t="str">
        <f>VLOOKUP(D37,'IND Balance'!$AM$5:$AN$21,2,FALSE)&amp;" - "&amp;VLOOKUP(E37,'MECS_Table 5.4'!$AF$18:$AG$30,2,FALSE)&amp;" - "&amp;VLOOKUP('Service PJ'!M37,'IND Balance'!$AM$22:$AN$32,2,FALSE)</f>
        <v>Transport and machinery - Other - Electricity</v>
      </c>
      <c r="CF37" t="s">
        <v>109</v>
      </c>
      <c r="CG37" t="s">
        <v>110</v>
      </c>
      <c r="CL37" t="str">
        <f t="shared" si="40"/>
        <v>ITM_OTH_ELC</v>
      </c>
      <c r="CM37" t="str">
        <f t="shared" si="41"/>
        <v>ITM_OTH</v>
      </c>
      <c r="CN37" s="1">
        <f t="shared" si="5"/>
        <v>0.6155806161465055</v>
      </c>
      <c r="CO37" s="1">
        <f t="shared" si="6"/>
        <v>6.2676836578522675E-4</v>
      </c>
      <c r="CP37" s="1">
        <f t="shared" si="7"/>
        <v>0.8680683808646984</v>
      </c>
      <c r="CQ37" s="1">
        <f t="shared" si="8"/>
        <v>0.19243225669395433</v>
      </c>
      <c r="CR37" s="1">
        <f t="shared" si="9"/>
        <v>0.49912677935479449</v>
      </c>
      <c r="CS37" s="1">
        <f t="shared" si="10"/>
        <v>0.47844294479698141</v>
      </c>
      <c r="CT37" s="1">
        <f t="shared" si="11"/>
        <v>0.36030494787914902</v>
      </c>
      <c r="CU37" s="1" t="str">
        <f t="shared" si="12"/>
        <v/>
      </c>
      <c r="CV37" s="1">
        <f t="shared" si="13"/>
        <v>0.68820102406675332</v>
      </c>
      <c r="CW37" s="1">
        <f t="shared" si="14"/>
        <v>0.67954846373818512</v>
      </c>
      <c r="CX37" s="1">
        <f t="shared" si="15"/>
        <v>0.39411725493544347</v>
      </c>
      <c r="CY37" s="1">
        <f t="shared" si="16"/>
        <v>0.54163144683490982</v>
      </c>
      <c r="CZ37" s="1">
        <f t="shared" si="17"/>
        <v>0.47366769511546386</v>
      </c>
      <c r="DA37" s="1">
        <f t="shared" si="18"/>
        <v>0.39660923291901595</v>
      </c>
      <c r="DB37" s="1">
        <f t="shared" si="19"/>
        <v>0.50923836613636198</v>
      </c>
      <c r="DC37" s="1">
        <f t="shared" si="20"/>
        <v>0.30861759384844717</v>
      </c>
      <c r="DD37" s="1">
        <f t="shared" si="21"/>
        <v>0.40589205353843771</v>
      </c>
      <c r="DE37" s="1">
        <f t="shared" si="22"/>
        <v>0.44264617100149328</v>
      </c>
      <c r="DF37" s="1">
        <f t="shared" si="23"/>
        <v>0.50288064996800808</v>
      </c>
      <c r="DG37" s="1">
        <f t="shared" si="24"/>
        <v>0.29883784218133402</v>
      </c>
      <c r="DH37" s="1">
        <f t="shared" si="25"/>
        <v>0.44556895080227404</v>
      </c>
      <c r="DI37" s="1">
        <f t="shared" si="26"/>
        <v>0.21844476896014806</v>
      </c>
      <c r="DJ37" s="1">
        <f t="shared" si="27"/>
        <v>0.20695301498073207</v>
      </c>
      <c r="DK37" s="1">
        <f t="shared" si="28"/>
        <v>0.36660239113632714</v>
      </c>
      <c r="DL37" s="1">
        <f t="shared" si="29"/>
        <v>0.31827911272755449</v>
      </c>
      <c r="DM37" s="1" t="str">
        <f t="shared" si="30"/>
        <v/>
      </c>
      <c r="DN37" s="1">
        <f t="shared" si="31"/>
        <v>4.5723550884069784E-2</v>
      </c>
      <c r="DO37" s="1">
        <f t="shared" si="32"/>
        <v>0.32288083819284669</v>
      </c>
      <c r="DP37" s="1">
        <f t="shared" si="33"/>
        <v>0.49434594283696204</v>
      </c>
      <c r="DQ37" s="1" t="str">
        <f t="shared" si="34"/>
        <v/>
      </c>
      <c r="DR37" s="1">
        <v>3</v>
      </c>
      <c r="DS37" s="1" t="str">
        <f t="shared" si="42"/>
        <v/>
      </c>
      <c r="DT37" t="str">
        <f t="shared" si="43"/>
        <v/>
      </c>
    </row>
    <row r="38" spans="1:124" x14ac:dyDescent="0.45">
      <c r="A38" t="str">
        <f t="shared" si="35"/>
        <v>ELC</v>
      </c>
      <c r="B38" t="str">
        <f>VLOOKUP(E38,'EPA_US9RT techs'!$R$26:$S$34,2,FALSE)</f>
        <v>PRH</v>
      </c>
      <c r="C38" t="str">
        <f>'Service shares'!A38</f>
        <v>ELC</v>
      </c>
      <c r="D38" t="str">
        <f>'Service shares'!B38</f>
        <v>INM</v>
      </c>
      <c r="E38" t="str">
        <f>'Service shares'!C38</f>
        <v>PRH</v>
      </c>
      <c r="F38" s="1">
        <f>IFERROR(1/AVERAGEIFS('EPA_US9RT techs'!$I$2:$I$1718,'EPA_US9RT techs'!$J$2:$J$1718,'Service PJ'!$D38,'EPA_US9RT techs'!$K$2:$K$1718,'Service PJ'!$B38,'EPA_US9RT techs'!$L$2:$L$1718,'Service PJ'!$A38,'EPA_US9RT techs'!$C$2:$C$1718,"VDA_FLOP",'EPA_US9RT techs'!$F$2:$F$1718,'Service PJ'!F$1),1/AVERAGEIFS('EPA_US9RT techs'!$I$2:$I$1718,'EPA_US9RT techs'!$K$2:$K$1718,'Service PJ'!$B38,'EPA_US9RT techs'!$L$2:$L$1718,'Service PJ'!$A38,'EPA_US9RT techs'!$C$2:$C$1718,"VDA_FLOP",'EPA_US9RT techs'!$F$2:$F$1718,'Service PJ'!F$1))</f>
        <v>1</v>
      </c>
      <c r="G38" s="1">
        <f>IFERROR(IFERROR(1/AVERAGEIFS('EPA_US9RT techs'!$I$2:$I$1718,'EPA_US9RT techs'!$J$2:$J$1718,'Service PJ'!$D38,'EPA_US9RT techs'!$K$2:$K$1718,'Service PJ'!$B38,'EPA_US9RT techs'!$L$2:$L$1718,'Service PJ'!$A38,'EPA_US9RT techs'!$C$2:$C$1718,"VDA_FLOP",'EPA_US9RT techs'!$F$2:$F$1718,'Service PJ'!G$1),1/AVERAGEIFS('EPA_US9RT techs'!$I$2:$I$1718,'EPA_US9RT techs'!$K$2:$K$1718,'Service PJ'!$B38,'EPA_US9RT techs'!$L$2:$L$1718,'Service PJ'!$A38,'EPA_US9RT techs'!$C$2:$C$1718,"VDA_FLOP",'EPA_US9RT techs'!$F$2:$F$1718,'Service PJ'!G$1)),"")</f>
        <v>0.82559426245909617</v>
      </c>
      <c r="H38" s="1">
        <f>IFERROR(IFERROR(1/AVERAGEIFS('EPA_US9RT techs'!$I$2:$I$1718,'EPA_US9RT techs'!$J$2:$J$1718,'Service PJ'!$D38,'EPA_US9RT techs'!$K$2:$K$1718,'Service PJ'!$B38,'EPA_US9RT techs'!$L$2:$L$1718,'Service PJ'!$A38,'EPA_US9RT techs'!$C$2:$C$1718,"VDA_FLOP",'EPA_US9RT techs'!$F$2:$F$1718,'Service PJ'!H$1),1/AVERAGEIFS('EPA_US9RT techs'!$I$2:$I$1718,'EPA_US9RT techs'!$K$2:$K$1718,'Service PJ'!$B38,'EPA_US9RT techs'!$L$2:$L$1718,'Service PJ'!$A38,'EPA_US9RT techs'!$C$2:$C$1718,"VDA_FLOP",'EPA_US9RT techs'!$F$2:$F$1718,'Service PJ'!H$1)),"")</f>
        <v>0.92588231232533369</v>
      </c>
      <c r="I38" s="1">
        <f>IFERROR(IFERROR(1/AVERAGEIFS('EPA_US9RT techs'!$I$2:$I$1718,'EPA_US9RT techs'!$J$2:$J$1718,'Service PJ'!$D38,'EPA_US9RT techs'!$K$2:$K$1718,'Service PJ'!$B38,'EPA_US9RT techs'!$L$2:$L$1718,'Service PJ'!$A38,'EPA_US9RT techs'!$C$2:$C$1718,"VDA_FLOP",'EPA_US9RT techs'!$F$2:$F$1718,'Service PJ'!I$1),1/AVERAGEIFS('EPA_US9RT techs'!$I$2:$I$1718,'EPA_US9RT techs'!$K$2:$K$1718,'Service PJ'!$B38,'EPA_US9RT techs'!$L$2:$L$1718,'Service PJ'!$A38,'EPA_US9RT techs'!$C$2:$C$1718,"VDA_FLOP",'EPA_US9RT techs'!$F$2:$F$1718,'Service PJ'!I$1)),"")</f>
        <v>1.0833059211436435</v>
      </c>
      <c r="J38" s="1">
        <f>IFERROR(IFERROR(1/AVERAGEIFS('EPA_US9RT techs'!$I$2:$I$1718,'EPA_US9RT techs'!$J$2:$J$1718,'Service PJ'!$D38,'EPA_US9RT techs'!$K$2:$K$1718,'Service PJ'!$B38,'EPA_US9RT techs'!$L$2:$L$1718,'Service PJ'!$A38,'EPA_US9RT techs'!$C$2:$C$1718,"VDA_FLOP",'EPA_US9RT techs'!$F$2:$F$1718,'Service PJ'!J$1),1/AVERAGEIFS('EPA_US9RT techs'!$I$2:$I$1718,'EPA_US9RT techs'!$K$2:$K$1718,'Service PJ'!$B38,'EPA_US9RT techs'!$L$2:$L$1718,'Service PJ'!$A38,'EPA_US9RT techs'!$C$2:$C$1718,"VDA_FLOP",'EPA_US9RT techs'!$F$2:$F$1718,'Service PJ'!J$1)),"")</f>
        <v>1.1415245836777768</v>
      </c>
      <c r="L38" t="str">
        <f>IF(SUM(O38:AR38)=0,"\I: ","")&amp;'Service PJ'!D38&amp;"_"&amp;'Service PJ'!E38&amp;"_"&amp;'Service PJ'!C38</f>
        <v>INM_PRH_ELC</v>
      </c>
      <c r="M38" t="str">
        <f>"IND"&amp;'Service PJ'!C38</f>
        <v>INDELC</v>
      </c>
      <c r="N38" t="str">
        <f t="shared" si="36"/>
        <v>INM_PRH</v>
      </c>
      <c r="O38" s="1">
        <f>'Service shares'!AK38*'Service PJ'!AV38</f>
        <v>5.295630197313038</v>
      </c>
      <c r="P38" s="1">
        <f>'Service shares'!AL38*'Service PJ'!AW38</f>
        <v>0.99011555762657333</v>
      </c>
      <c r="Q38" s="1">
        <f>'Service shares'!AM38*'Service PJ'!AX38</f>
        <v>3.1587494878711664</v>
      </c>
      <c r="R38" s="1">
        <f>'Service shares'!AN38*'Service PJ'!AY38</f>
        <v>2.3915376667462516</v>
      </c>
      <c r="S38" s="1">
        <f>'Service shares'!AO38*'Service PJ'!AZ38</f>
        <v>17.625448053737973</v>
      </c>
      <c r="T38" s="1">
        <f>'Service shares'!AP38*'Service PJ'!BA38</f>
        <v>18.601043434349968</v>
      </c>
      <c r="U38" s="1">
        <f>'Service shares'!AQ38*'Service PJ'!BB38</f>
        <v>2.0931926862000023</v>
      </c>
      <c r="V38" s="14">
        <f>'Service shares'!AR38*'Service PJ'!BC38</f>
        <v>5.8846573896221503</v>
      </c>
      <c r="W38" s="1">
        <f>'Service shares'!AS38*'Service PJ'!BD38</f>
        <v>1.2885260259685891</v>
      </c>
      <c r="X38" s="1">
        <f>'Service shares'!AT38*'Service PJ'!BE38</f>
        <v>225.27581314620272</v>
      </c>
      <c r="Y38" s="1">
        <f>'Service shares'!AU38*'Service PJ'!BF38</f>
        <v>1.5419491653335771</v>
      </c>
      <c r="Z38" s="1">
        <f>'Service shares'!AV38*'Service PJ'!BG38</f>
        <v>7.2304761800638087</v>
      </c>
      <c r="AA38" s="1">
        <f>'Service shares'!AW38*'Service PJ'!BH38</f>
        <v>2.3483226883269954</v>
      </c>
      <c r="AB38" s="1">
        <f>'Service shares'!AX38*'Service PJ'!BI38</f>
        <v>6.1347232344360769</v>
      </c>
      <c r="AC38" s="1">
        <f>'Service shares'!AY38*'Service PJ'!BJ38</f>
        <v>3.6936196664385537</v>
      </c>
      <c r="AD38" s="1">
        <f>'Service shares'!AZ38*'Service PJ'!BK38</f>
        <v>4.93780139785025</v>
      </c>
      <c r="AE38" s="1">
        <f>'Service shares'!BA38*'Service PJ'!BL38</f>
        <v>11.462445935068201</v>
      </c>
      <c r="AF38" s="1">
        <f>'Service shares'!BB38*'Service PJ'!BM38</f>
        <v>4.9857551846397747</v>
      </c>
      <c r="AG38" s="1">
        <f>'Service shares'!BC38*'Service PJ'!BN38</f>
        <v>7.4831559632789748</v>
      </c>
      <c r="AH38" s="1">
        <f>'Service shares'!BD38*'Service PJ'!BO38</f>
        <v>1.0012415161201331</v>
      </c>
      <c r="AI38" s="1">
        <f>'Service shares'!BE38*'Service PJ'!BP38</f>
        <v>3.1557398359806106</v>
      </c>
      <c r="AJ38" s="1">
        <f>'Service shares'!BF38*'Service PJ'!BQ38</f>
        <v>6.3839251976888232</v>
      </c>
      <c r="AK38" s="1">
        <f>'Service shares'!BG38*'Service PJ'!BR38</f>
        <v>9.4647978528558205E-2</v>
      </c>
      <c r="AL38" s="1">
        <f>'Service shares'!BH38*'Service PJ'!BS38</f>
        <v>0.83266338960036701</v>
      </c>
      <c r="AM38" s="1">
        <f>'Service shares'!BI38*'Service PJ'!BT38</f>
        <v>10.148086367026997</v>
      </c>
      <c r="AN38" s="1">
        <f>'Service shares'!BJ38*'Service PJ'!BU38</f>
        <v>0.3008801942568356</v>
      </c>
      <c r="AO38" s="1">
        <f>'Service shares'!BK38*'Service PJ'!BV38</f>
        <v>1.2562893101630785</v>
      </c>
      <c r="AP38" s="1">
        <f>'Service shares'!BL38*'Service PJ'!BW38</f>
        <v>3.6894186940079856</v>
      </c>
      <c r="AQ38" s="1">
        <f>'Service shares'!BM38*'Service PJ'!BX38</f>
        <v>19.83130761580388</v>
      </c>
      <c r="AR38" s="1">
        <f>'Service shares'!BN38*'Service PJ'!BY38</f>
        <v>0</v>
      </c>
      <c r="AS38" s="2">
        <v>0</v>
      </c>
      <c r="AU38" t="str">
        <f t="shared" si="2"/>
        <v>INM_PRH_ELC</v>
      </c>
      <c r="AV38" s="1">
        <f t="shared" si="48"/>
        <v>0.82559426245909617</v>
      </c>
      <c r="AW38" s="1">
        <f t="shared" si="48"/>
        <v>0.82559426245909617</v>
      </c>
      <c r="AX38" s="1">
        <f t="shared" si="48"/>
        <v>0.82559426245909617</v>
      </c>
      <c r="AY38" s="1">
        <f t="shared" si="48"/>
        <v>0.82559426245909617</v>
      </c>
      <c r="AZ38" s="1">
        <f t="shared" si="48"/>
        <v>0.82559426245909617</v>
      </c>
      <c r="BA38" s="1">
        <f t="shared" si="48"/>
        <v>0.82559426245909617</v>
      </c>
      <c r="BB38" s="1">
        <f t="shared" si="48"/>
        <v>0.82559426245909617</v>
      </c>
      <c r="BC38" s="1">
        <f t="shared" si="48"/>
        <v>0.82559426245909617</v>
      </c>
      <c r="BD38" s="1">
        <f t="shared" si="48"/>
        <v>0.82559426245909617</v>
      </c>
      <c r="BE38" s="1">
        <f t="shared" si="48"/>
        <v>0.82559426245909617</v>
      </c>
      <c r="BF38" s="1">
        <f t="shared" si="48"/>
        <v>0.82559426245909617</v>
      </c>
      <c r="BG38" s="1">
        <f t="shared" si="48"/>
        <v>0.82559426245909617</v>
      </c>
      <c r="BH38" s="1">
        <f t="shared" si="48"/>
        <v>0.82559426245909617</v>
      </c>
      <c r="BI38" s="1">
        <f t="shared" si="48"/>
        <v>0.82559426245909617</v>
      </c>
      <c r="BJ38" s="1">
        <f t="shared" si="48"/>
        <v>0.82559426245909617</v>
      </c>
      <c r="BK38" s="1">
        <f t="shared" si="47"/>
        <v>0.82559426245909617</v>
      </c>
      <c r="BL38" s="1">
        <f t="shared" si="44"/>
        <v>0.82559426245909617</v>
      </c>
      <c r="BM38" s="1">
        <f t="shared" si="46"/>
        <v>0.82559426245909617</v>
      </c>
      <c r="BN38" s="1">
        <f t="shared" si="46"/>
        <v>0.82559426245909617</v>
      </c>
      <c r="BO38" s="1">
        <f t="shared" si="46"/>
        <v>0.82559426245909617</v>
      </c>
      <c r="BP38" s="1">
        <f t="shared" si="46"/>
        <v>0.82559426245909617</v>
      </c>
      <c r="BQ38" s="1">
        <f t="shared" si="46"/>
        <v>0.82559426245909617</v>
      </c>
      <c r="BR38" s="1">
        <f t="shared" si="46"/>
        <v>0.82559426245909617</v>
      </c>
      <c r="BS38" s="1">
        <f t="shared" si="46"/>
        <v>0.82559426245909617</v>
      </c>
      <c r="BT38" s="1">
        <f t="shared" si="46"/>
        <v>0.82559426245909617</v>
      </c>
      <c r="BU38" s="1">
        <f t="shared" si="46"/>
        <v>0.82559426245909617</v>
      </c>
      <c r="BV38" s="1">
        <f t="shared" si="46"/>
        <v>0.82559426245909617</v>
      </c>
      <c r="BW38" s="1">
        <f t="shared" si="46"/>
        <v>0.82559426245909617</v>
      </c>
      <c r="BX38" s="1">
        <f t="shared" si="46"/>
        <v>0.82559426245909617</v>
      </c>
      <c r="BY38" s="1">
        <f t="shared" si="46"/>
        <v>0.82559426245909617</v>
      </c>
      <c r="CC38" t="str">
        <f t="shared" si="38"/>
        <v>PRE</v>
      </c>
      <c r="CD38" t="str">
        <f t="shared" si="39"/>
        <v>INM_PRH_ELC</v>
      </c>
      <c r="CE38" t="str">
        <f>VLOOKUP(D38,'IND Balance'!$AM$5:$AN$21,2,FALSE)&amp;" - "&amp;VLOOKUP(E38,'MECS_Table 5.4'!$AF$18:$AG$30,2,FALSE)&amp;" - "&amp;VLOOKUP('Service PJ'!M38,'IND Balance'!$AM$22:$AN$32,2,FALSE)</f>
        <v>Non-metals - Process heat - Electricity</v>
      </c>
      <c r="CF38" t="s">
        <v>109</v>
      </c>
      <c r="CG38" t="s">
        <v>110</v>
      </c>
      <c r="CL38" t="str">
        <f t="shared" si="40"/>
        <v>INM_PRH_ELC</v>
      </c>
      <c r="CM38" t="str">
        <f t="shared" si="41"/>
        <v>INM_PRH</v>
      </c>
      <c r="CN38" s="1">
        <f t="shared" si="5"/>
        <v>3.0915110278495552E-2</v>
      </c>
      <c r="CO38" s="1">
        <f t="shared" si="6"/>
        <v>2.3067027589526074E-2</v>
      </c>
      <c r="CP38" s="1">
        <f t="shared" si="7"/>
        <v>8.56783434255938E-2</v>
      </c>
      <c r="CQ38" s="1">
        <f t="shared" si="8"/>
        <v>2.5811140624691812E-2</v>
      </c>
      <c r="CR38" s="1">
        <f t="shared" si="9"/>
        <v>6.5710705794341392E-2</v>
      </c>
      <c r="CS38" s="1">
        <f t="shared" si="10"/>
        <v>1.5928886199906709E-2</v>
      </c>
      <c r="CT38" s="1">
        <f t="shared" si="11"/>
        <v>3.7246769152157487E-2</v>
      </c>
      <c r="CU38" s="1">
        <f t="shared" si="12"/>
        <v>4.5616088207226374E-2</v>
      </c>
      <c r="CV38" s="1">
        <f t="shared" si="13"/>
        <v>3.1440169030530082E-2</v>
      </c>
      <c r="CW38" s="1">
        <f t="shared" si="14"/>
        <v>4.98724669894113E-2</v>
      </c>
      <c r="CX38" s="1">
        <f t="shared" si="15"/>
        <v>8.0411856922266475E-2</v>
      </c>
      <c r="CY38" s="1">
        <f t="shared" si="16"/>
        <v>4.7207294805910772E-2</v>
      </c>
      <c r="CZ38" s="1">
        <f t="shared" si="17"/>
        <v>3.9750995255597894E-2</v>
      </c>
      <c r="DA38" s="1">
        <f t="shared" si="18"/>
        <v>7.1247586214447461E-2</v>
      </c>
      <c r="DB38" s="1">
        <f t="shared" si="19"/>
        <v>6.9505756720549566E-2</v>
      </c>
      <c r="DC38" s="1">
        <f t="shared" si="20"/>
        <v>5.3329212626928281E-2</v>
      </c>
      <c r="DD38" s="1">
        <f t="shared" si="21"/>
        <v>5.349740477497935E-2</v>
      </c>
      <c r="DE38" s="1">
        <f t="shared" si="22"/>
        <v>6.3522130512556424E-2</v>
      </c>
      <c r="DF38" s="1">
        <f t="shared" si="23"/>
        <v>4.4483685033513722E-2</v>
      </c>
      <c r="DG38" s="1">
        <f t="shared" si="24"/>
        <v>2.5706125774061159E-3</v>
      </c>
      <c r="DH38" s="1">
        <f t="shared" si="25"/>
        <v>5.6611309089214003E-2</v>
      </c>
      <c r="DI38" s="1">
        <f t="shared" si="26"/>
        <v>0.14371550294733682</v>
      </c>
      <c r="DJ38" s="1">
        <f t="shared" si="27"/>
        <v>1.0775382974446055E-3</v>
      </c>
      <c r="DK38" s="1">
        <f t="shared" si="28"/>
        <v>0.11425502057963763</v>
      </c>
      <c r="DL38" s="1">
        <f t="shared" si="29"/>
        <v>3.6709200627690244E-2</v>
      </c>
      <c r="DM38" s="1">
        <f t="shared" si="30"/>
        <v>0.99</v>
      </c>
      <c r="DN38" s="1">
        <f t="shared" si="31"/>
        <v>4.0048434376177569E-2</v>
      </c>
      <c r="DO38" s="1">
        <f t="shared" si="32"/>
        <v>6.5922495616133392E-2</v>
      </c>
      <c r="DP38" s="1">
        <f t="shared" si="33"/>
        <v>4.2683394224667812E-2</v>
      </c>
      <c r="DQ38" s="1" t="str">
        <f t="shared" si="34"/>
        <v/>
      </c>
      <c r="DR38" s="1">
        <v>3</v>
      </c>
      <c r="DS38" s="1" t="str">
        <f t="shared" si="42"/>
        <v/>
      </c>
      <c r="DT38" t="str">
        <f t="shared" si="43"/>
        <v/>
      </c>
    </row>
    <row r="39" spans="1:124" x14ac:dyDescent="0.45">
      <c r="A39" t="str">
        <f t="shared" si="35"/>
        <v>ELC</v>
      </c>
      <c r="B39" t="str">
        <f>VLOOKUP(E39,'EPA_US9RT techs'!$R$26:$S$34,2,FALSE)</f>
        <v>OTH</v>
      </c>
      <c r="C39" t="str">
        <f>'Service shares'!A39</f>
        <v>ELC</v>
      </c>
      <c r="D39" t="str">
        <f>'Service shares'!B39</f>
        <v>INM</v>
      </c>
      <c r="E39" t="str">
        <f>'Service shares'!C39</f>
        <v>PRC</v>
      </c>
      <c r="F39" s="1">
        <f>IFERROR(1/AVERAGEIFS('EPA_US9RT techs'!$I$2:$I$1718,'EPA_US9RT techs'!$J$2:$J$1718,'Service PJ'!$D39,'EPA_US9RT techs'!$K$2:$K$1718,'Service PJ'!$B39,'EPA_US9RT techs'!$L$2:$L$1718,'Service PJ'!$A39,'EPA_US9RT techs'!$C$2:$C$1718,"VDA_FLOP",'EPA_US9RT techs'!$F$2:$F$1718,'Service PJ'!F$1),1/AVERAGEIFS('EPA_US9RT techs'!$I$2:$I$1718,'EPA_US9RT techs'!$K$2:$K$1718,'Service PJ'!$B39,'EPA_US9RT techs'!$L$2:$L$1718,'Service PJ'!$A39,'EPA_US9RT techs'!$C$2:$C$1718,"VDA_FLOP",'EPA_US9RT techs'!$F$2:$F$1718,'Service PJ'!F$1))</f>
        <v>1</v>
      </c>
      <c r="G39" s="1">
        <f>IFERROR(IFERROR(1/AVERAGEIFS('EPA_US9RT techs'!$I$2:$I$1718,'EPA_US9RT techs'!$J$2:$J$1718,'Service PJ'!$D39,'EPA_US9RT techs'!$K$2:$K$1718,'Service PJ'!$B39,'EPA_US9RT techs'!$L$2:$L$1718,'Service PJ'!$A39,'EPA_US9RT techs'!$C$2:$C$1718,"VDA_FLOP",'EPA_US9RT techs'!$F$2:$F$1718,'Service PJ'!G$1),1/AVERAGEIFS('EPA_US9RT techs'!$I$2:$I$1718,'EPA_US9RT techs'!$K$2:$K$1718,'Service PJ'!$B39,'EPA_US9RT techs'!$L$2:$L$1718,'Service PJ'!$A39,'EPA_US9RT techs'!$C$2:$C$1718,"VDA_FLOP",'EPA_US9RT techs'!$F$2:$F$1718,'Service PJ'!G$1)),"")</f>
        <v>1.1028890832644971</v>
      </c>
      <c r="H39" s="1">
        <f>IFERROR(IFERROR(1/AVERAGEIFS('EPA_US9RT techs'!$I$2:$I$1718,'EPA_US9RT techs'!$J$2:$J$1718,'Service PJ'!$D39,'EPA_US9RT techs'!$K$2:$K$1718,'Service PJ'!$B39,'EPA_US9RT techs'!$L$2:$L$1718,'Service PJ'!$A39,'EPA_US9RT techs'!$C$2:$C$1718,"VDA_FLOP",'EPA_US9RT techs'!$F$2:$F$1718,'Service PJ'!H$1),1/AVERAGEIFS('EPA_US9RT techs'!$I$2:$I$1718,'EPA_US9RT techs'!$K$2:$K$1718,'Service PJ'!$B39,'EPA_US9RT techs'!$L$2:$L$1718,'Service PJ'!$A39,'EPA_US9RT techs'!$C$2:$C$1718,"VDA_FLOP",'EPA_US9RT techs'!$F$2:$F$1718,'Service PJ'!H$1)),"")</f>
        <v>1.1173506778255995</v>
      </c>
      <c r="I39" s="1">
        <f>IFERROR(IFERROR(1/AVERAGEIFS('EPA_US9RT techs'!$I$2:$I$1718,'EPA_US9RT techs'!$J$2:$J$1718,'Service PJ'!$D39,'EPA_US9RT techs'!$K$2:$K$1718,'Service PJ'!$B39,'EPA_US9RT techs'!$L$2:$L$1718,'Service PJ'!$A39,'EPA_US9RT techs'!$C$2:$C$1718,"VDA_FLOP",'EPA_US9RT techs'!$F$2:$F$1718,'Service PJ'!I$1),1/AVERAGEIFS('EPA_US9RT techs'!$I$2:$I$1718,'EPA_US9RT techs'!$K$2:$K$1718,'Service PJ'!$B39,'EPA_US9RT techs'!$L$2:$L$1718,'Service PJ'!$A39,'EPA_US9RT techs'!$C$2:$C$1718,"VDA_FLOP",'EPA_US9RT techs'!$F$2:$F$1718,'Service PJ'!I$1)),"")</f>
        <v>1.166692800725406</v>
      </c>
      <c r="J39" s="1">
        <f>IFERROR(IFERROR(1/AVERAGEIFS('EPA_US9RT techs'!$I$2:$I$1718,'EPA_US9RT techs'!$J$2:$J$1718,'Service PJ'!$D39,'EPA_US9RT techs'!$K$2:$K$1718,'Service PJ'!$B39,'EPA_US9RT techs'!$L$2:$L$1718,'Service PJ'!$A39,'EPA_US9RT techs'!$C$2:$C$1718,"VDA_FLOP",'EPA_US9RT techs'!$F$2:$F$1718,'Service PJ'!J$1),1/AVERAGEIFS('EPA_US9RT techs'!$I$2:$I$1718,'EPA_US9RT techs'!$K$2:$K$1718,'Service PJ'!$B39,'EPA_US9RT techs'!$L$2:$L$1718,'Service PJ'!$A39,'EPA_US9RT techs'!$C$2:$C$1718,"VDA_FLOP",'EPA_US9RT techs'!$F$2:$F$1718,'Service PJ'!J$1)),"")</f>
        <v>1.214852012077368</v>
      </c>
      <c r="L39" t="str">
        <f>IF(SUM(O39:AR39)=0,"\I: ","")&amp;'Service PJ'!D39&amp;"_"&amp;'Service PJ'!E39&amp;"_"&amp;'Service PJ'!C39</f>
        <v>INM_PRC_ELC</v>
      </c>
      <c r="M39" t="str">
        <f>"IND"&amp;'Service PJ'!C39</f>
        <v>INDELC</v>
      </c>
      <c r="N39" t="str">
        <f t="shared" si="36"/>
        <v>INM_PRC</v>
      </c>
      <c r="O39" s="1">
        <f>'Service shares'!AK39*'Service PJ'!AV39</f>
        <v>1.6325283214018114</v>
      </c>
      <c r="P39" s="1">
        <f>'Service shares'!AL39*'Service PJ'!AW39</f>
        <v>0.30523122443596473</v>
      </c>
      <c r="Q39" s="1">
        <f>'Service shares'!AM39*'Service PJ'!AX39</f>
        <v>0.97377418872255106</v>
      </c>
      <c r="R39" s="1">
        <f>'Service shares'!AN39*'Service PJ'!AY39</f>
        <v>0.73725936804338243</v>
      </c>
      <c r="S39" s="1">
        <f>'Service shares'!AO39*'Service PJ'!AZ39</f>
        <v>5.4335446496478177</v>
      </c>
      <c r="T39" s="1">
        <f>'Service shares'!AP39*'Service PJ'!BA39</f>
        <v>5.7342996173730905</v>
      </c>
      <c r="U39" s="1">
        <f>'Service shares'!AQ39*'Service PJ'!BB39</f>
        <v>0.64528605945832418</v>
      </c>
      <c r="V39" s="14">
        <f>'Service shares'!AR39*'Service PJ'!BC39</f>
        <v>1.8141126725916525</v>
      </c>
      <c r="W39" s="1">
        <f>'Service shares'!AS39*'Service PJ'!BD39</f>
        <v>0.39722472149289723</v>
      </c>
      <c r="X39" s="1">
        <f>'Service shares'!AT39*'Service PJ'!BE39</f>
        <v>69.44766371235697</v>
      </c>
      <c r="Y39" s="1">
        <f>'Service shares'!AU39*'Service PJ'!BF39</f>
        <v>0.4753495974560677</v>
      </c>
      <c r="Z39" s="1">
        <f>'Service shares'!AV39*'Service PJ'!BG39</f>
        <v>2.2289995149518909</v>
      </c>
      <c r="AA39" s="1">
        <f>'Service shares'!AW39*'Service PJ'!BH39</f>
        <v>0.72393712431609181</v>
      </c>
      <c r="AB39" s="1">
        <f>'Service shares'!AX39*'Service PJ'!BI39</f>
        <v>1.891202567214797</v>
      </c>
      <c r="AC39" s="1">
        <f>'Service shares'!AY39*'Service PJ'!BJ39</f>
        <v>1.1386631032142678</v>
      </c>
      <c r="AD39" s="1">
        <f>'Service shares'!AZ39*'Service PJ'!BK39</f>
        <v>1.522217437225531</v>
      </c>
      <c r="AE39" s="1">
        <f>'Service shares'!BA39*'Service PJ'!BL39</f>
        <v>3.5336243136899212</v>
      </c>
      <c r="AF39" s="1">
        <f>'Service shares'!BB39*'Service PJ'!BM39</f>
        <v>1.5370005531410051</v>
      </c>
      <c r="AG39" s="1">
        <f>'Service shares'!BC39*'Service PJ'!BN39</f>
        <v>2.3068952302821897</v>
      </c>
      <c r="AH39" s="1">
        <f>'Service shares'!BD39*'Service PJ'!BO39</f>
        <v>0.30866111694482867</v>
      </c>
      <c r="AI39" s="1">
        <f>'Service shares'!BE39*'Service PJ'!BP39</f>
        <v>0.9728463781002411</v>
      </c>
      <c r="AJ39" s="1">
        <f>'Service shares'!BF39*'Service PJ'!BQ39</f>
        <v>1.9680261458259822</v>
      </c>
      <c r="AK39" s="1">
        <f>'Service shares'!BG39*'Service PJ'!BR39</f>
        <v>2.9177925903833276E-2</v>
      </c>
      <c r="AL39" s="1">
        <f>'Service shares'!BH39*'Service PJ'!BS39</f>
        <v>0.25669212446268469</v>
      </c>
      <c r="AM39" s="1">
        <f>'Service shares'!BI39*'Service PJ'!BT39</f>
        <v>3.1284356695845523</v>
      </c>
      <c r="AN39" s="1">
        <f>'Service shares'!BJ39*'Service PJ'!BU39</f>
        <v>9.2754860171767956E-2</v>
      </c>
      <c r="AO39" s="1">
        <f>'Service shares'!BK39*'Service PJ'!BV39</f>
        <v>0.38728683882726472</v>
      </c>
      <c r="AP39" s="1">
        <f>'Service shares'!BL39*'Service PJ'!BW39</f>
        <v>1.1373680342206267</v>
      </c>
      <c r="AQ39" s="1">
        <f>'Service shares'!BM39*'Service PJ'!BX39</f>
        <v>6.113563471569103</v>
      </c>
      <c r="AR39" s="1">
        <f>'Service shares'!BN39*'Service PJ'!BY39</f>
        <v>0</v>
      </c>
      <c r="AS39" s="2">
        <v>0</v>
      </c>
      <c r="AU39" t="str">
        <f t="shared" si="2"/>
        <v>INM_PRC_ELC</v>
      </c>
      <c r="AV39" s="1">
        <f t="shared" si="48"/>
        <v>1.1028890832644971</v>
      </c>
      <c r="AW39" s="1">
        <f t="shared" si="48"/>
        <v>1.1028890832644971</v>
      </c>
      <c r="AX39" s="1">
        <f t="shared" si="48"/>
        <v>1.1028890832644971</v>
      </c>
      <c r="AY39" s="1">
        <f t="shared" si="48"/>
        <v>1.1028890832644971</v>
      </c>
      <c r="AZ39" s="1">
        <f t="shared" si="48"/>
        <v>1.1028890832644971</v>
      </c>
      <c r="BA39" s="1">
        <f t="shared" si="48"/>
        <v>1.1028890832644971</v>
      </c>
      <c r="BB39" s="1">
        <f t="shared" si="48"/>
        <v>1.1028890832644971</v>
      </c>
      <c r="BC39" s="1">
        <f t="shared" si="48"/>
        <v>1.1028890832644971</v>
      </c>
      <c r="BD39" s="1">
        <f t="shared" si="48"/>
        <v>1.1028890832644971</v>
      </c>
      <c r="BE39" s="1">
        <f t="shared" si="48"/>
        <v>1.1028890832644971</v>
      </c>
      <c r="BF39" s="1">
        <f t="shared" si="48"/>
        <v>1.1028890832644971</v>
      </c>
      <c r="BG39" s="1">
        <f t="shared" si="48"/>
        <v>1.1028890832644971</v>
      </c>
      <c r="BH39" s="1">
        <f t="shared" si="48"/>
        <v>1.1028890832644971</v>
      </c>
      <c r="BI39" s="1">
        <f t="shared" si="48"/>
        <v>1.1028890832644971</v>
      </c>
      <c r="BJ39" s="1">
        <f t="shared" si="48"/>
        <v>1.1028890832644971</v>
      </c>
      <c r="BK39" s="1">
        <f t="shared" si="47"/>
        <v>1.1028890832644971</v>
      </c>
      <c r="BL39" s="1">
        <f t="shared" si="44"/>
        <v>1.1028890832644971</v>
      </c>
      <c r="BM39" s="1">
        <f t="shared" si="46"/>
        <v>1.1028890832644971</v>
      </c>
      <c r="BN39" s="1">
        <f t="shared" si="46"/>
        <v>1.1028890832644971</v>
      </c>
      <c r="BO39" s="1">
        <f t="shared" si="46"/>
        <v>1.1028890832644971</v>
      </c>
      <c r="BP39" s="1">
        <f t="shared" si="46"/>
        <v>1.1028890832644971</v>
      </c>
      <c r="BQ39" s="1">
        <f t="shared" si="46"/>
        <v>1.1028890832644971</v>
      </c>
      <c r="BR39" s="1">
        <f t="shared" si="46"/>
        <v>1.1028890832644971</v>
      </c>
      <c r="BS39" s="1">
        <f t="shared" si="46"/>
        <v>1.1028890832644971</v>
      </c>
      <c r="BT39" s="1">
        <f t="shared" si="46"/>
        <v>1.1028890832644971</v>
      </c>
      <c r="BU39" s="1">
        <f t="shared" si="46"/>
        <v>1.1028890832644971</v>
      </c>
      <c r="BV39" s="1">
        <f t="shared" si="46"/>
        <v>1.1028890832644971</v>
      </c>
      <c r="BW39" s="1">
        <f t="shared" si="46"/>
        <v>1.1028890832644971</v>
      </c>
      <c r="BX39" s="1">
        <f t="shared" si="46"/>
        <v>1.1028890832644971</v>
      </c>
      <c r="BY39" s="1">
        <f t="shared" si="46"/>
        <v>1.1028890832644971</v>
      </c>
      <c r="CC39" t="str">
        <f t="shared" si="38"/>
        <v>PRE</v>
      </c>
      <c r="CD39" t="str">
        <f t="shared" si="39"/>
        <v>INM_PRC_ELC</v>
      </c>
      <c r="CE39" t="str">
        <f>VLOOKUP(D39,'IND Balance'!$AM$5:$AN$21,2,FALSE)&amp;" - "&amp;VLOOKUP(E39,'MECS_Table 5.4'!$AF$18:$AG$30,2,FALSE)&amp;" - "&amp;VLOOKUP('Service PJ'!M39,'IND Balance'!$AM$22:$AN$32,2,FALSE)</f>
        <v>Non-metals - Process Cool - Electricity</v>
      </c>
      <c r="CF39" t="s">
        <v>109</v>
      </c>
      <c r="CG39" t="s">
        <v>110</v>
      </c>
      <c r="CL39" t="str">
        <f t="shared" si="40"/>
        <v>INM_PRC_ELC</v>
      </c>
      <c r="CM39" t="str">
        <f t="shared" si="41"/>
        <v>INM_PRC</v>
      </c>
      <c r="CN39" s="1">
        <f t="shared" si="5"/>
        <v>0.35877221929366609</v>
      </c>
      <c r="CO39" s="1">
        <f t="shared" si="6"/>
        <v>0.22253025485037475</v>
      </c>
      <c r="CP39" s="1">
        <f t="shared" si="7"/>
        <v>0.67404453544348764</v>
      </c>
      <c r="CQ39" s="1">
        <f t="shared" si="8"/>
        <v>0.29494133906351916</v>
      </c>
      <c r="CR39" s="1">
        <f t="shared" si="9"/>
        <v>0.47397386782491818</v>
      </c>
      <c r="CS39" s="1">
        <f t="shared" si="10"/>
        <v>0.16261468306479426</v>
      </c>
      <c r="CT39" s="1">
        <f t="shared" si="11"/>
        <v>0.39448851725539474</v>
      </c>
      <c r="CU39" s="1">
        <f t="shared" si="12"/>
        <v>0.40093305415393965</v>
      </c>
      <c r="CV39" s="1">
        <f t="shared" si="13"/>
        <v>0.35813773153603212</v>
      </c>
      <c r="CW39" s="1">
        <f t="shared" si="14"/>
        <v>0.39280277120975871</v>
      </c>
      <c r="CX39" s="1">
        <f t="shared" si="15"/>
        <v>0.55414128067560253</v>
      </c>
      <c r="CY39" s="1">
        <f t="shared" si="16"/>
        <v>0.42644093431826979</v>
      </c>
      <c r="CZ39" s="1">
        <f t="shared" si="17"/>
        <v>0.39462144653313408</v>
      </c>
      <c r="DA39" s="1">
        <f t="shared" si="18"/>
        <v>0.58461779722324581</v>
      </c>
      <c r="DB39" s="1">
        <f t="shared" si="19"/>
        <v>0.54638891508225096</v>
      </c>
      <c r="DC39" s="1">
        <f t="shared" si="20"/>
        <v>0.51324094365626705</v>
      </c>
      <c r="DD39" s="1">
        <f t="shared" si="21"/>
        <v>0.44543118859940217</v>
      </c>
      <c r="DE39" s="1">
        <f t="shared" si="22"/>
        <v>0.54064864689764691</v>
      </c>
      <c r="DF39" s="1">
        <f t="shared" si="23"/>
        <v>0.41480364189674734</v>
      </c>
      <c r="DG39" s="1">
        <f t="shared" si="24"/>
        <v>2.9577871205518476E-2</v>
      </c>
      <c r="DH39" s="1">
        <f t="shared" si="25"/>
        <v>0.44952646077703629</v>
      </c>
      <c r="DI39" s="1">
        <f t="shared" si="26"/>
        <v>0.77281641859355998</v>
      </c>
      <c r="DJ39" s="1">
        <f t="shared" si="27"/>
        <v>1.9347909124198211E-2</v>
      </c>
      <c r="DK39" s="1">
        <f t="shared" si="28"/>
        <v>0.63123954091061296</v>
      </c>
      <c r="DL39" s="1">
        <f t="shared" si="29"/>
        <v>0.44046941130787615</v>
      </c>
      <c r="DM39" s="1">
        <f t="shared" si="30"/>
        <v>0.99</v>
      </c>
      <c r="DN39" s="1">
        <f t="shared" si="31"/>
        <v>0.36014527406533542</v>
      </c>
      <c r="DO39" s="1">
        <f t="shared" si="32"/>
        <v>0.54085043542833156</v>
      </c>
      <c r="DP39" s="1">
        <f t="shared" si="33"/>
        <v>0.4294979366973431</v>
      </c>
      <c r="DQ39" s="1" t="str">
        <f t="shared" si="34"/>
        <v/>
      </c>
      <c r="DR39" s="1">
        <v>3</v>
      </c>
      <c r="DS39" s="1" t="str">
        <f t="shared" si="42"/>
        <v/>
      </c>
      <c r="DT39" t="str">
        <f t="shared" si="43"/>
        <v/>
      </c>
    </row>
    <row r="40" spans="1:124" x14ac:dyDescent="0.45">
      <c r="A40" t="str">
        <f t="shared" si="35"/>
        <v>ELC</v>
      </c>
      <c r="B40" t="str">
        <f>VLOOKUP(E40,'EPA_US9RT techs'!$R$26:$S$34,2,FALSE)</f>
        <v>MDR</v>
      </c>
      <c r="C40" t="str">
        <f>'Service shares'!A40</f>
        <v>ELC</v>
      </c>
      <c r="D40" t="str">
        <f>'Service shares'!B40</f>
        <v>INM</v>
      </c>
      <c r="E40" t="str">
        <f>'Service shares'!C40</f>
        <v>MDR</v>
      </c>
      <c r="F40" s="1">
        <f>IFERROR(1/AVERAGEIFS('EPA_US9RT techs'!$I$2:$I$1718,'EPA_US9RT techs'!$J$2:$J$1718,'Service PJ'!$D40,'EPA_US9RT techs'!$K$2:$K$1718,'Service PJ'!$B40,'EPA_US9RT techs'!$L$2:$L$1718,'Service PJ'!$A40,'EPA_US9RT techs'!$C$2:$C$1718,"VDA_FLOP",'EPA_US9RT techs'!$F$2:$F$1718,'Service PJ'!F$1),1/AVERAGEIFS('EPA_US9RT techs'!$I$2:$I$1718,'EPA_US9RT techs'!$K$2:$K$1718,'Service PJ'!$B40,'EPA_US9RT techs'!$L$2:$L$1718,'Service PJ'!$A40,'EPA_US9RT techs'!$C$2:$C$1718,"VDA_FLOP",'EPA_US9RT techs'!$F$2:$F$1718,'Service PJ'!F$1))</f>
        <v>1</v>
      </c>
      <c r="G40" s="1">
        <f>IFERROR(IFERROR(1/AVERAGEIFS('EPA_US9RT techs'!$I$2:$I$1718,'EPA_US9RT techs'!$J$2:$J$1718,'Service PJ'!$D40,'EPA_US9RT techs'!$K$2:$K$1718,'Service PJ'!$B40,'EPA_US9RT techs'!$L$2:$L$1718,'Service PJ'!$A40,'EPA_US9RT techs'!$C$2:$C$1718,"VDA_FLOP",'EPA_US9RT techs'!$F$2:$F$1718,'Service PJ'!G$1),1/AVERAGEIFS('EPA_US9RT techs'!$I$2:$I$1718,'EPA_US9RT techs'!$K$2:$K$1718,'Service PJ'!$B40,'EPA_US9RT techs'!$L$2:$L$1718,'Service PJ'!$A40,'EPA_US9RT techs'!$C$2:$C$1718,"VDA_FLOP",'EPA_US9RT techs'!$F$2:$F$1718,'Service PJ'!G$1)),"")</f>
        <v>0.82559426245909617</v>
      </c>
      <c r="H40" s="1">
        <f>IFERROR(IFERROR(1/AVERAGEIFS('EPA_US9RT techs'!$I$2:$I$1718,'EPA_US9RT techs'!$J$2:$J$1718,'Service PJ'!$D40,'EPA_US9RT techs'!$K$2:$K$1718,'Service PJ'!$B40,'EPA_US9RT techs'!$L$2:$L$1718,'Service PJ'!$A40,'EPA_US9RT techs'!$C$2:$C$1718,"VDA_FLOP",'EPA_US9RT techs'!$F$2:$F$1718,'Service PJ'!H$1),1/AVERAGEIFS('EPA_US9RT techs'!$I$2:$I$1718,'EPA_US9RT techs'!$K$2:$K$1718,'Service PJ'!$B40,'EPA_US9RT techs'!$L$2:$L$1718,'Service PJ'!$A40,'EPA_US9RT techs'!$C$2:$C$1718,"VDA_FLOP",'EPA_US9RT techs'!$F$2:$F$1718,'Service PJ'!H$1)),"")</f>
        <v>0.92588231232533369</v>
      </c>
      <c r="I40" s="1">
        <f>IFERROR(IFERROR(1/AVERAGEIFS('EPA_US9RT techs'!$I$2:$I$1718,'EPA_US9RT techs'!$J$2:$J$1718,'Service PJ'!$D40,'EPA_US9RT techs'!$K$2:$K$1718,'Service PJ'!$B40,'EPA_US9RT techs'!$L$2:$L$1718,'Service PJ'!$A40,'EPA_US9RT techs'!$C$2:$C$1718,"VDA_FLOP",'EPA_US9RT techs'!$F$2:$F$1718,'Service PJ'!I$1),1/AVERAGEIFS('EPA_US9RT techs'!$I$2:$I$1718,'EPA_US9RT techs'!$K$2:$K$1718,'Service PJ'!$B40,'EPA_US9RT techs'!$L$2:$L$1718,'Service PJ'!$A40,'EPA_US9RT techs'!$C$2:$C$1718,"VDA_FLOP",'EPA_US9RT techs'!$F$2:$F$1718,'Service PJ'!I$1)),"")</f>
        <v>1.0833059211436435</v>
      </c>
      <c r="J40" s="1">
        <f>IFERROR(IFERROR(1/AVERAGEIFS('EPA_US9RT techs'!$I$2:$I$1718,'EPA_US9RT techs'!$J$2:$J$1718,'Service PJ'!$D40,'EPA_US9RT techs'!$K$2:$K$1718,'Service PJ'!$B40,'EPA_US9RT techs'!$L$2:$L$1718,'Service PJ'!$A40,'EPA_US9RT techs'!$C$2:$C$1718,"VDA_FLOP",'EPA_US9RT techs'!$F$2:$F$1718,'Service PJ'!J$1),1/AVERAGEIFS('EPA_US9RT techs'!$I$2:$I$1718,'EPA_US9RT techs'!$K$2:$K$1718,'Service PJ'!$B40,'EPA_US9RT techs'!$L$2:$L$1718,'Service PJ'!$A40,'EPA_US9RT techs'!$C$2:$C$1718,"VDA_FLOP",'EPA_US9RT techs'!$F$2:$F$1718,'Service PJ'!J$1)),"")</f>
        <v>1.1415245836777768</v>
      </c>
      <c r="L40" t="str">
        <f>IF(SUM(O40:AR40)=0,"\I: ","")&amp;'Service PJ'!D40&amp;"_"&amp;'Service PJ'!E40&amp;"_"&amp;'Service PJ'!C40</f>
        <v>INM_MDR_ELC</v>
      </c>
      <c r="M40" t="str">
        <f>"IND"&amp;'Service PJ'!C40</f>
        <v>INDELC</v>
      </c>
      <c r="N40" t="str">
        <f t="shared" si="36"/>
        <v>INM_MDR</v>
      </c>
      <c r="O40" s="1">
        <f>'Service shares'!AK40*'Service PJ'!AV40</f>
        <v>14.461144000354835</v>
      </c>
      <c r="P40" s="1">
        <f>'Service shares'!AL40*'Service PJ'!AW40</f>
        <v>2.7037770996725654</v>
      </c>
      <c r="Q40" s="1">
        <f>'Service shares'!AM40*'Service PJ'!AX40</f>
        <v>8.6258159091866453</v>
      </c>
      <c r="R40" s="1">
        <f>'Service shares'!AN40*'Service PJ'!AY40</f>
        <v>6.5307374745763012</v>
      </c>
      <c r="S40" s="1">
        <f>'Service shares'!AO40*'Service PJ'!AZ40</f>
        <v>48.131031223669076</v>
      </c>
      <c r="T40" s="1">
        <f>'Service shares'!AP40*'Service PJ'!BA40</f>
        <v>50.795157070724912</v>
      </c>
      <c r="U40" s="1">
        <f>'Service shares'!AQ40*'Service PJ'!BB40</f>
        <v>5.7160261815461597</v>
      </c>
      <c r="V40" s="14">
        <f>'Service shares'!AR40*'Service PJ'!BC40</f>
        <v>16.069641333198948</v>
      </c>
      <c r="W40" s="1">
        <f>'Service shares'!AS40*'Service PJ'!BD40</f>
        <v>3.5186672247603781</v>
      </c>
      <c r="X40" s="1">
        <f>'Service shares'!AT40*'Service PJ'!BE40</f>
        <v>615.17625897616881</v>
      </c>
      <c r="Y40" s="1">
        <f>'Service shares'!AU40*'Service PJ'!BF40</f>
        <v>4.2107073361032299</v>
      </c>
      <c r="Z40" s="1">
        <f>'Service shares'!AV40*'Service PJ'!BG40</f>
        <v>19.744761876328088</v>
      </c>
      <c r="AA40" s="1">
        <f>'Service shares'!AW40*'Service PJ'!BH40</f>
        <v>6.4127273412006405</v>
      </c>
      <c r="AB40" s="1">
        <f>'Service shares'!AX40*'Service PJ'!BI40</f>
        <v>16.752513447883132</v>
      </c>
      <c r="AC40" s="1">
        <f>'Service shares'!AY40*'Service PJ'!BJ40</f>
        <v>10.086422935274511</v>
      </c>
      <c r="AD40" s="1">
        <f>'Service shares'!AZ40*'Service PJ'!BK40</f>
        <v>13.483996124898757</v>
      </c>
      <c r="AE40" s="1">
        <f>'Service shares'!BA40*'Service PJ'!BL40</f>
        <v>31.301294668840089</v>
      </c>
      <c r="AF40" s="1">
        <f>'Service shares'!BB40*'Service PJ'!BM40</f>
        <v>13.614946850362461</v>
      </c>
      <c r="AG40" s="1">
        <f>'Service shares'!BC40*'Service PJ'!BN40</f>
        <v>20.434772053569507</v>
      </c>
      <c r="AH40" s="1">
        <f>'Service shares'!BD40*'Service PJ'!BO40</f>
        <v>2.734159524789594</v>
      </c>
      <c r="AI40" s="1">
        <f>'Service shares'!BE40*'Service PJ'!BP40</f>
        <v>8.6175972444085911</v>
      </c>
      <c r="AJ40" s="1">
        <f>'Service shares'!BF40*'Service PJ'!BQ40</f>
        <v>17.433026501381018</v>
      </c>
      <c r="AK40" s="1">
        <f>'Service shares'!BG40*'Service PJ'!BR40</f>
        <v>0.25846178752029358</v>
      </c>
      <c r="AL40" s="1">
        <f>'Service shares'!BH40*'Service PJ'!BS40</f>
        <v>2.2738115639086947</v>
      </c>
      <c r="AM40" s="1">
        <f>'Service shares'!BI40*'Service PJ'!BT40</f>
        <v>27.71208200226603</v>
      </c>
      <c r="AN40" s="1">
        <f>'Service shares'!BJ40*'Service PJ'!BU40</f>
        <v>0.82163437662443572</v>
      </c>
      <c r="AO40" s="1">
        <f>'Service shares'!BK40*'Service PJ'!BV40</f>
        <v>3.4306361931376377</v>
      </c>
      <c r="AP40" s="1">
        <f>'Service shares'!BL40*'Service PJ'!BW40</f>
        <v>10.074951049021806</v>
      </c>
      <c r="AQ40" s="1">
        <f>'Service shares'!BM40*'Service PJ'!BX40</f>
        <v>54.154724643156747</v>
      </c>
      <c r="AR40" s="1">
        <f>'Service shares'!BN40*'Service PJ'!BY40</f>
        <v>0</v>
      </c>
      <c r="AS40" s="2">
        <v>0</v>
      </c>
      <c r="AU40" t="str">
        <f t="shared" si="2"/>
        <v>INM_MDR_ELC</v>
      </c>
      <c r="AV40" s="1">
        <f t="shared" si="48"/>
        <v>0.82559426245909617</v>
      </c>
      <c r="AW40" s="1">
        <f t="shared" si="48"/>
        <v>0.82559426245909617</v>
      </c>
      <c r="AX40" s="1">
        <f t="shared" si="48"/>
        <v>0.82559426245909617</v>
      </c>
      <c r="AY40" s="1">
        <f t="shared" si="48"/>
        <v>0.82559426245909617</v>
      </c>
      <c r="AZ40" s="1">
        <f t="shared" si="48"/>
        <v>0.82559426245909617</v>
      </c>
      <c r="BA40" s="1">
        <f t="shared" si="48"/>
        <v>0.82559426245909617</v>
      </c>
      <c r="BB40" s="1">
        <f t="shared" si="48"/>
        <v>0.82559426245909617</v>
      </c>
      <c r="BC40" s="1">
        <f t="shared" si="48"/>
        <v>0.82559426245909617</v>
      </c>
      <c r="BD40" s="1">
        <f t="shared" si="48"/>
        <v>0.82559426245909617</v>
      </c>
      <c r="BE40" s="1">
        <f t="shared" si="48"/>
        <v>0.82559426245909617</v>
      </c>
      <c r="BF40" s="1">
        <f t="shared" si="48"/>
        <v>0.82559426245909617</v>
      </c>
      <c r="BG40" s="1">
        <f t="shared" si="48"/>
        <v>0.82559426245909617</v>
      </c>
      <c r="BH40" s="1">
        <f t="shared" si="48"/>
        <v>0.82559426245909617</v>
      </c>
      <c r="BI40" s="1">
        <f t="shared" si="48"/>
        <v>0.82559426245909617</v>
      </c>
      <c r="BJ40" s="1">
        <f t="shared" si="48"/>
        <v>0.82559426245909617</v>
      </c>
      <c r="BK40" s="1">
        <f t="shared" si="47"/>
        <v>0.82559426245909617</v>
      </c>
      <c r="BL40" s="1">
        <f t="shared" si="44"/>
        <v>0.82559426245909617</v>
      </c>
      <c r="BM40" s="1">
        <f t="shared" si="46"/>
        <v>0.82559426245909617</v>
      </c>
      <c r="BN40" s="1">
        <f t="shared" si="46"/>
        <v>0.82559426245909617</v>
      </c>
      <c r="BO40" s="1">
        <f t="shared" si="46"/>
        <v>0.82559426245909617</v>
      </c>
      <c r="BP40" s="1">
        <f t="shared" si="46"/>
        <v>0.82559426245909617</v>
      </c>
      <c r="BQ40" s="1">
        <f t="shared" si="46"/>
        <v>0.82559426245909617</v>
      </c>
      <c r="BR40" s="1">
        <f t="shared" si="46"/>
        <v>0.82559426245909617</v>
      </c>
      <c r="BS40" s="1">
        <f t="shared" si="46"/>
        <v>0.82559426245909617</v>
      </c>
      <c r="BT40" s="1">
        <f t="shared" si="46"/>
        <v>0.82559426245909617</v>
      </c>
      <c r="BU40" s="1">
        <f t="shared" si="46"/>
        <v>0.82559426245909617</v>
      </c>
      <c r="BV40" s="1">
        <f t="shared" si="46"/>
        <v>0.82559426245909617</v>
      </c>
      <c r="BW40" s="1">
        <f t="shared" si="46"/>
        <v>0.82559426245909617</v>
      </c>
      <c r="BX40" s="1">
        <f t="shared" si="46"/>
        <v>0.82559426245909617</v>
      </c>
      <c r="BY40" s="1">
        <f t="shared" si="46"/>
        <v>0.82559426245909617</v>
      </c>
      <c r="CC40" t="str">
        <f t="shared" si="38"/>
        <v>PRE</v>
      </c>
      <c r="CD40" t="str">
        <f t="shared" si="39"/>
        <v>INM_MDR_ELC</v>
      </c>
      <c r="CE40" t="str">
        <f>VLOOKUP(D40,'IND Balance'!$AM$5:$AN$21,2,FALSE)&amp;" - "&amp;VLOOKUP(E40,'MECS_Table 5.4'!$AF$18:$AG$30,2,FALSE)&amp;" - "&amp;VLOOKUP('Service PJ'!M40,'IND Balance'!$AM$22:$AN$32,2,FALSE)</f>
        <v>Non-metals - Machine drive - Electricity</v>
      </c>
      <c r="CF40" t="s">
        <v>109</v>
      </c>
      <c r="CG40" t="s">
        <v>110</v>
      </c>
      <c r="CL40" t="str">
        <f t="shared" si="40"/>
        <v>INM_MDR_ELC</v>
      </c>
      <c r="CM40" t="str">
        <f t="shared" si="41"/>
        <v>INM_MDR</v>
      </c>
      <c r="CN40" s="1">
        <f t="shared" si="5"/>
        <v>0.23041916456024439</v>
      </c>
      <c r="CO40" s="1">
        <f t="shared" si="6"/>
        <v>0.20790851808008434</v>
      </c>
      <c r="CP40" s="1">
        <f t="shared" si="7"/>
        <v>0.5240536686117413</v>
      </c>
      <c r="CQ40" s="1">
        <f t="shared" si="8"/>
        <v>0.30975378308675322</v>
      </c>
      <c r="CR40" s="1">
        <f t="shared" si="9"/>
        <v>0.40240786323024641</v>
      </c>
      <c r="CS40" s="1">
        <f t="shared" si="10"/>
        <v>0.23382071782561478</v>
      </c>
      <c r="CT40" s="1">
        <f t="shared" si="11"/>
        <v>0.37838091214154396</v>
      </c>
      <c r="CU40" s="1">
        <f t="shared" si="12"/>
        <v>0.18729789811380529</v>
      </c>
      <c r="CV40" s="1">
        <f t="shared" si="13"/>
        <v>0.21116230284506568</v>
      </c>
      <c r="CW40" s="1">
        <f t="shared" si="14"/>
        <v>0.51300687072347717</v>
      </c>
      <c r="CX40" s="1">
        <f t="shared" si="15"/>
        <v>0.33303256203197684</v>
      </c>
      <c r="CY40" s="1">
        <f t="shared" si="16"/>
        <v>0.48462611961203539</v>
      </c>
      <c r="CZ40" s="1">
        <f t="shared" si="17"/>
        <v>0.3642813436767427</v>
      </c>
      <c r="DA40" s="1">
        <f t="shared" si="18"/>
        <v>0.34103774786349123</v>
      </c>
      <c r="DB40" s="1">
        <f t="shared" si="19"/>
        <v>0.36934145346177844</v>
      </c>
      <c r="DC40" s="1">
        <f t="shared" si="20"/>
        <v>0.25923804149492996</v>
      </c>
      <c r="DD40" s="1">
        <f t="shared" si="21"/>
        <v>0.27010487918759085</v>
      </c>
      <c r="DE40" s="1">
        <f t="shared" si="22"/>
        <v>0.41947367019020415</v>
      </c>
      <c r="DF40" s="1">
        <f t="shared" si="23"/>
        <v>0.44243823733890347</v>
      </c>
      <c r="DG40" s="1">
        <f t="shared" si="24"/>
        <v>1.597297306845109E-2</v>
      </c>
      <c r="DH40" s="1">
        <f t="shared" si="25"/>
        <v>0.28499605101990122</v>
      </c>
      <c r="DI40" s="1">
        <f t="shared" si="26"/>
        <v>0.23077321146951554</v>
      </c>
      <c r="DJ40" s="1">
        <f t="shared" si="27"/>
        <v>2.0935023879245052E-2</v>
      </c>
      <c r="DK40" s="1">
        <f t="shared" si="28"/>
        <v>0.57249993069599714</v>
      </c>
      <c r="DL40" s="1">
        <f t="shared" si="29"/>
        <v>0.39778137216026593</v>
      </c>
      <c r="DM40" s="1">
        <f t="shared" si="30"/>
        <v>0.99</v>
      </c>
      <c r="DN40" s="1">
        <f t="shared" si="31"/>
        <v>0.48124109035973495</v>
      </c>
      <c r="DO40" s="1">
        <f t="shared" si="32"/>
        <v>0.52429706990342417</v>
      </c>
      <c r="DP40" s="1">
        <f t="shared" si="33"/>
        <v>0.42582856244131578</v>
      </c>
      <c r="DQ40" s="1" t="str">
        <f t="shared" si="34"/>
        <v/>
      </c>
      <c r="DR40" s="1">
        <v>3</v>
      </c>
      <c r="DS40" s="1" t="str">
        <f t="shared" si="42"/>
        <v/>
      </c>
      <c r="DT40" t="str">
        <f t="shared" si="43"/>
        <v/>
      </c>
    </row>
    <row r="41" spans="1:124" x14ac:dyDescent="0.45">
      <c r="A41" t="str">
        <f t="shared" si="35"/>
        <v>ELC</v>
      </c>
      <c r="B41" t="str">
        <f>VLOOKUP(E41,'EPA_US9RT techs'!$R$26:$S$34,2,FALSE)</f>
        <v>ECP</v>
      </c>
      <c r="C41" t="str">
        <f>'Service shares'!A41</f>
        <v>ELC</v>
      </c>
      <c r="D41" t="str">
        <f>'Service shares'!B41</f>
        <v>INM</v>
      </c>
      <c r="E41" t="str">
        <f>'Service shares'!C41</f>
        <v>ECP</v>
      </c>
      <c r="F41" s="1">
        <f>IFERROR(1/AVERAGEIFS('EPA_US9RT techs'!$I$2:$I$1718,'EPA_US9RT techs'!$J$2:$J$1718,'Service PJ'!$D41,'EPA_US9RT techs'!$K$2:$K$1718,'Service PJ'!$B41,'EPA_US9RT techs'!$L$2:$L$1718,'Service PJ'!$A41,'EPA_US9RT techs'!$C$2:$C$1718,"VDA_FLOP",'EPA_US9RT techs'!$F$2:$F$1718,'Service PJ'!F$1),1/AVERAGEIFS('EPA_US9RT techs'!$I$2:$I$1718,'EPA_US9RT techs'!$K$2:$K$1718,'Service PJ'!$B41,'EPA_US9RT techs'!$L$2:$L$1718,'Service PJ'!$A41,'EPA_US9RT techs'!$C$2:$C$1718,"VDA_FLOP",'EPA_US9RT techs'!$F$2:$F$1718,'Service PJ'!F$1))</f>
        <v>1</v>
      </c>
      <c r="G41" s="1">
        <f>IFERROR(IFERROR(1/AVERAGEIFS('EPA_US9RT techs'!$I$2:$I$1718,'EPA_US9RT techs'!$J$2:$J$1718,'Service PJ'!$D41,'EPA_US9RT techs'!$K$2:$K$1718,'Service PJ'!$B41,'EPA_US9RT techs'!$L$2:$L$1718,'Service PJ'!$A41,'EPA_US9RT techs'!$C$2:$C$1718,"VDA_FLOP",'EPA_US9RT techs'!$F$2:$F$1718,'Service PJ'!G$1),1/AVERAGEIFS('EPA_US9RT techs'!$I$2:$I$1718,'EPA_US9RT techs'!$K$2:$K$1718,'Service PJ'!$B41,'EPA_US9RT techs'!$L$2:$L$1718,'Service PJ'!$A41,'EPA_US9RT techs'!$C$2:$C$1718,"VDA_FLOP",'EPA_US9RT techs'!$F$2:$F$1718,'Service PJ'!G$1)),"")</f>
        <v>1.1493640399925142</v>
      </c>
      <c r="H41" s="1">
        <f>IFERROR(IFERROR(1/AVERAGEIFS('EPA_US9RT techs'!$I$2:$I$1718,'EPA_US9RT techs'!$J$2:$J$1718,'Service PJ'!$D41,'EPA_US9RT techs'!$K$2:$K$1718,'Service PJ'!$B41,'EPA_US9RT techs'!$L$2:$L$1718,'Service PJ'!$A41,'EPA_US9RT techs'!$C$2:$C$1718,"VDA_FLOP",'EPA_US9RT techs'!$F$2:$F$1718,'Service PJ'!H$1),1/AVERAGEIFS('EPA_US9RT techs'!$I$2:$I$1718,'EPA_US9RT techs'!$K$2:$K$1718,'Service PJ'!$B41,'EPA_US9RT techs'!$L$2:$L$1718,'Service PJ'!$A41,'EPA_US9RT techs'!$C$2:$C$1718,"VDA_FLOP",'EPA_US9RT techs'!$F$2:$F$1718,'Service PJ'!H$1)),"")</f>
        <v>1.1834716345926801</v>
      </c>
      <c r="I41" s="1">
        <f>IFERROR(IFERROR(1/AVERAGEIFS('EPA_US9RT techs'!$I$2:$I$1718,'EPA_US9RT techs'!$J$2:$J$1718,'Service PJ'!$D41,'EPA_US9RT techs'!$K$2:$K$1718,'Service PJ'!$B41,'EPA_US9RT techs'!$L$2:$L$1718,'Service PJ'!$A41,'EPA_US9RT techs'!$C$2:$C$1718,"VDA_FLOP",'EPA_US9RT techs'!$F$2:$F$1718,'Service PJ'!I$1),1/AVERAGEIFS('EPA_US9RT techs'!$I$2:$I$1718,'EPA_US9RT techs'!$K$2:$K$1718,'Service PJ'!$B41,'EPA_US9RT techs'!$L$2:$L$1718,'Service PJ'!$A41,'EPA_US9RT techs'!$C$2:$C$1718,"VDA_FLOP",'EPA_US9RT techs'!$F$2:$F$1718,'Service PJ'!I$1)),"")</f>
        <v>1.2479849974016677</v>
      </c>
      <c r="J41" s="1">
        <f>IFERROR(IFERROR(1/AVERAGEIFS('EPA_US9RT techs'!$I$2:$I$1718,'EPA_US9RT techs'!$J$2:$J$1718,'Service PJ'!$D41,'EPA_US9RT techs'!$K$2:$K$1718,'Service PJ'!$B41,'EPA_US9RT techs'!$L$2:$L$1718,'Service PJ'!$A41,'EPA_US9RT techs'!$C$2:$C$1718,"VDA_FLOP",'EPA_US9RT techs'!$F$2:$F$1718,'Service PJ'!J$1),1/AVERAGEIFS('EPA_US9RT techs'!$I$2:$I$1718,'EPA_US9RT techs'!$K$2:$K$1718,'Service PJ'!$B41,'EPA_US9RT techs'!$L$2:$L$1718,'Service PJ'!$A41,'EPA_US9RT techs'!$C$2:$C$1718,"VDA_FLOP",'EPA_US9RT techs'!$F$2:$F$1718,'Service PJ'!J$1)),"")</f>
        <v>1.3035781059500837</v>
      </c>
      <c r="L41" t="str">
        <f>IF(SUM(O41:AR41)=0,"\I: ","")&amp;'Service PJ'!D41&amp;"_"&amp;'Service PJ'!E41&amp;"_"&amp;'Service PJ'!C41</f>
        <v>INM_ECP_ELC</v>
      </c>
      <c r="M41" t="str">
        <f>"IND"&amp;'Service PJ'!C41</f>
        <v>INDELC</v>
      </c>
      <c r="N41" t="str">
        <f t="shared" si="36"/>
        <v>INM_ECP</v>
      </c>
      <c r="O41" s="1">
        <f>'Service shares'!AK41*'Service PJ'!AV41</f>
        <v>0.85066094830434957</v>
      </c>
      <c r="P41" s="1">
        <f>'Service shares'!AL41*'Service PJ'!AW41</f>
        <v>0.15904672490327273</v>
      </c>
      <c r="Q41" s="1">
        <f>'Service shares'!AM41*'Service PJ'!AX41</f>
        <v>0.50740416809537436</v>
      </c>
      <c r="R41" s="1">
        <f>'Service shares'!AN41*'Service PJ'!AY41</f>
        <v>0.38416347511051102</v>
      </c>
      <c r="S41" s="1">
        <f>'Service shares'!AO41*'Service PJ'!AZ41</f>
        <v>2.8312551664368995</v>
      </c>
      <c r="T41" s="1">
        <f>'Service shares'!AP41*'Service PJ'!BA41</f>
        <v>2.9879694498575637</v>
      </c>
      <c r="U41" s="1">
        <f>'Service shares'!AQ41*'Service PJ'!BB41</f>
        <v>0.33623897611469999</v>
      </c>
      <c r="V41" s="14">
        <f>'Service shares'!AR41*'Service PJ'!BC41</f>
        <v>0.94527904120686268</v>
      </c>
      <c r="W41" s="1">
        <f>'Service shares'!AS41*'Service PJ'!BD41</f>
        <v>0.20698174349889975</v>
      </c>
      <c r="X41" s="1">
        <f>'Service shares'!AT41*'Service PJ'!BE41</f>
        <v>36.187069281804369</v>
      </c>
      <c r="Y41" s="1">
        <f>'Service shares'!AU41*'Service PJ'!BF41</f>
        <v>0.24769024466347658</v>
      </c>
      <c r="Z41" s="1">
        <f>'Service shares'!AV41*'Service PJ'!BG41</f>
        <v>1.1614639797064945</v>
      </c>
      <c r="AA41" s="1">
        <f>'Service shares'!AW41*'Service PJ'!BH41</f>
        <v>0.37722165833831101</v>
      </c>
      <c r="AB41" s="1">
        <f>'Service shares'!AX41*'Service PJ'!BI41</f>
        <v>0.98544824501491468</v>
      </c>
      <c r="AC41" s="1">
        <f>'Service shares'!AY41*'Service PJ'!BJ41</f>
        <v>0.59332277577132375</v>
      </c>
      <c r="AD41" s="1">
        <f>'Service shares'!AZ41*'Service PJ'!BK41</f>
        <v>0.7931812953565156</v>
      </c>
      <c r="AE41" s="1">
        <f>'Service shares'!BA41*'Service PJ'!BL41</f>
        <v>1.8412643567822882</v>
      </c>
      <c r="AF41" s="1">
        <f>'Service shares'!BB41*'Service PJ'!BM41</f>
        <v>0.80088432827710365</v>
      </c>
      <c r="AG41" s="1">
        <f>'Service shares'!BC41*'Service PJ'!BN41</f>
        <v>1.2020530722220959</v>
      </c>
      <c r="AH41" s="1">
        <f>'Service shares'!BD41*'Service PJ'!BO41</f>
        <v>0.16083393776563021</v>
      </c>
      <c r="AI41" s="1">
        <f>'Service shares'!BE41*'Service PJ'!BP41</f>
        <v>0.50692071414638351</v>
      </c>
      <c r="AJ41" s="1">
        <f>'Service shares'!BF41*'Service PJ'!BQ41</f>
        <v>1.0254786796339046</v>
      </c>
      <c r="AK41" s="1">
        <f>'Service shares'!BG41*'Service PJ'!BR41</f>
        <v>1.5203731410672312E-2</v>
      </c>
      <c r="AL41" s="1">
        <f>'Service shares'!BH41*'Service PJ'!BS41</f>
        <v>0.1337544734477788</v>
      </c>
      <c r="AM41" s="1">
        <f>'Service shares'!BI41*'Service PJ'!BT41</f>
        <v>1.6301328549772476</v>
      </c>
      <c r="AN41" s="1">
        <f>'Service shares'!BJ41*'Service PJ'!BU41</f>
        <v>4.8331741801454012E-2</v>
      </c>
      <c r="AO41" s="1">
        <f>'Service shares'!BK41*'Service PJ'!BV41</f>
        <v>0.20180341453415304</v>
      </c>
      <c r="AP41" s="1">
        <f>'Service shares'!BL41*'Service PJ'!BW41</f>
        <v>0.59264795463419073</v>
      </c>
      <c r="AQ41" s="1">
        <f>'Service shares'!BM41*'Service PJ'!BX41</f>
        <v>3.1855923306605822</v>
      </c>
      <c r="AR41" s="1">
        <f>'Service shares'!BN41*'Service PJ'!BY41</f>
        <v>0</v>
      </c>
      <c r="AS41" s="2">
        <v>0</v>
      </c>
      <c r="AU41" t="str">
        <f t="shared" si="2"/>
        <v>INM_ECP_ELC</v>
      </c>
      <c r="AV41" s="1">
        <f t="shared" si="48"/>
        <v>1.1493640399925142</v>
      </c>
      <c r="AW41" s="1">
        <f t="shared" si="48"/>
        <v>1.1493640399925142</v>
      </c>
      <c r="AX41" s="1">
        <f t="shared" si="48"/>
        <v>1.1493640399925142</v>
      </c>
      <c r="AY41" s="1">
        <f t="shared" si="48"/>
        <v>1.1493640399925142</v>
      </c>
      <c r="AZ41" s="1">
        <f t="shared" si="48"/>
        <v>1.1493640399925142</v>
      </c>
      <c r="BA41" s="1">
        <f t="shared" si="48"/>
        <v>1.1493640399925142</v>
      </c>
      <c r="BB41" s="1">
        <f t="shared" si="48"/>
        <v>1.1493640399925142</v>
      </c>
      <c r="BC41" s="1">
        <f t="shared" si="48"/>
        <v>1.1493640399925142</v>
      </c>
      <c r="BD41" s="1">
        <f t="shared" si="48"/>
        <v>1.1493640399925142</v>
      </c>
      <c r="BE41" s="1">
        <f t="shared" si="48"/>
        <v>1.1493640399925142</v>
      </c>
      <c r="BF41" s="1">
        <f t="shared" si="48"/>
        <v>1.1493640399925142</v>
      </c>
      <c r="BG41" s="1">
        <f t="shared" si="48"/>
        <v>1.1493640399925142</v>
      </c>
      <c r="BH41" s="1">
        <f t="shared" si="48"/>
        <v>1.1493640399925142</v>
      </c>
      <c r="BI41" s="1">
        <f t="shared" si="48"/>
        <v>1.1493640399925142</v>
      </c>
      <c r="BJ41" s="1">
        <f t="shared" si="48"/>
        <v>1.1493640399925142</v>
      </c>
      <c r="BK41" s="1">
        <f t="shared" si="47"/>
        <v>1.1493640399925142</v>
      </c>
      <c r="BL41" s="1">
        <f t="shared" si="44"/>
        <v>1.1493640399925142</v>
      </c>
      <c r="BM41" s="1">
        <f t="shared" si="46"/>
        <v>1.1493640399925142</v>
      </c>
      <c r="BN41" s="1">
        <f t="shared" si="46"/>
        <v>1.1493640399925142</v>
      </c>
      <c r="BO41" s="1">
        <f t="shared" si="46"/>
        <v>1.1493640399925142</v>
      </c>
      <c r="BP41" s="1">
        <f t="shared" si="46"/>
        <v>1.1493640399925142</v>
      </c>
      <c r="BQ41" s="1">
        <f t="shared" si="46"/>
        <v>1.1493640399925142</v>
      </c>
      <c r="BR41" s="1">
        <f t="shared" si="46"/>
        <v>1.1493640399925142</v>
      </c>
      <c r="BS41" s="1">
        <f t="shared" si="46"/>
        <v>1.1493640399925142</v>
      </c>
      <c r="BT41" s="1">
        <f t="shared" si="46"/>
        <v>1.1493640399925142</v>
      </c>
      <c r="BU41" s="1">
        <f t="shared" si="46"/>
        <v>1.1493640399925142</v>
      </c>
      <c r="BV41" s="1">
        <f t="shared" si="46"/>
        <v>1.1493640399925142</v>
      </c>
      <c r="BW41" s="1">
        <f t="shared" si="46"/>
        <v>1.1493640399925142</v>
      </c>
      <c r="BX41" s="1">
        <f t="shared" si="46"/>
        <v>1.1493640399925142</v>
      </c>
      <c r="BY41" s="1">
        <f t="shared" si="46"/>
        <v>1.1493640399925142</v>
      </c>
      <c r="CC41" t="str">
        <f t="shared" si="38"/>
        <v>PRE</v>
      </c>
      <c r="CD41" t="str">
        <f t="shared" si="39"/>
        <v>INM_ECP_ELC</v>
      </c>
      <c r="CE41" t="str">
        <f>VLOOKUP(D41,'IND Balance'!$AM$5:$AN$21,2,FALSE)&amp;" - "&amp;VLOOKUP(E41,'MECS_Table 5.4'!$AF$18:$AG$30,2,FALSE)&amp;" - "&amp;VLOOKUP('Service PJ'!M41,'IND Balance'!$AM$22:$AN$32,2,FALSE)</f>
        <v>Non-metals - Electrochemical - Electricity</v>
      </c>
      <c r="CF41" t="s">
        <v>109</v>
      </c>
      <c r="CG41" t="s">
        <v>110</v>
      </c>
      <c r="CL41" t="str">
        <f t="shared" si="40"/>
        <v>INM_ECP_ELC</v>
      </c>
      <c r="CM41" t="str">
        <f t="shared" si="41"/>
        <v>\I:INM_ECP</v>
      </c>
      <c r="CN41" s="1" t="str">
        <f t="shared" si="5"/>
        <v/>
      </c>
      <c r="CO41" s="1" t="str">
        <f t="shared" si="6"/>
        <v/>
      </c>
      <c r="CP41" s="1" t="str">
        <f t="shared" si="7"/>
        <v/>
      </c>
      <c r="CQ41" s="1" t="str">
        <f t="shared" si="8"/>
        <v/>
      </c>
      <c r="CR41" s="1" t="str">
        <f t="shared" si="9"/>
        <v/>
      </c>
      <c r="CS41" s="1" t="str">
        <f t="shared" si="10"/>
        <v/>
      </c>
      <c r="CT41" s="1" t="str">
        <f t="shared" si="11"/>
        <v/>
      </c>
      <c r="CU41" s="1" t="str">
        <f t="shared" si="12"/>
        <v/>
      </c>
      <c r="CV41" s="1" t="str">
        <f t="shared" si="13"/>
        <v/>
      </c>
      <c r="CW41" s="1" t="str">
        <f t="shared" si="14"/>
        <v/>
      </c>
      <c r="CX41" s="1" t="str">
        <f t="shared" si="15"/>
        <v/>
      </c>
      <c r="CY41" s="1" t="str">
        <f t="shared" si="16"/>
        <v/>
      </c>
      <c r="CZ41" s="1" t="str">
        <f t="shared" si="17"/>
        <v/>
      </c>
      <c r="DA41" s="1" t="str">
        <f t="shared" si="18"/>
        <v/>
      </c>
      <c r="DB41" s="1" t="str">
        <f t="shared" si="19"/>
        <v/>
      </c>
      <c r="DC41" s="1" t="str">
        <f t="shared" si="20"/>
        <v/>
      </c>
      <c r="DD41" s="1" t="str">
        <f t="shared" si="21"/>
        <v/>
      </c>
      <c r="DE41" s="1" t="str">
        <f t="shared" si="22"/>
        <v/>
      </c>
      <c r="DF41" s="1" t="str">
        <f t="shared" si="23"/>
        <v/>
      </c>
      <c r="DG41" s="1" t="str">
        <f t="shared" si="24"/>
        <v/>
      </c>
      <c r="DH41" s="1" t="str">
        <f t="shared" si="25"/>
        <v/>
      </c>
      <c r="DI41" s="1" t="str">
        <f t="shared" si="26"/>
        <v/>
      </c>
      <c r="DJ41" s="1" t="str">
        <f t="shared" si="27"/>
        <v/>
      </c>
      <c r="DK41" s="1" t="str">
        <f t="shared" si="28"/>
        <v/>
      </c>
      <c r="DL41" s="1" t="str">
        <f t="shared" si="29"/>
        <v/>
      </c>
      <c r="DM41" s="1" t="str">
        <f t="shared" si="30"/>
        <v/>
      </c>
      <c r="DN41" s="1" t="str">
        <f t="shared" si="31"/>
        <v/>
      </c>
      <c r="DO41" s="1" t="str">
        <f t="shared" si="32"/>
        <v/>
      </c>
      <c r="DP41" s="1" t="str">
        <f t="shared" si="33"/>
        <v/>
      </c>
      <c r="DQ41" s="1" t="str">
        <f t="shared" si="34"/>
        <v/>
      </c>
      <c r="DR41" s="1">
        <v>3</v>
      </c>
      <c r="DS41" s="1" t="str">
        <f t="shared" si="42"/>
        <v/>
      </c>
      <c r="DT41" t="str">
        <f t="shared" si="43"/>
        <v/>
      </c>
    </row>
    <row r="42" spans="1:124" x14ac:dyDescent="0.45">
      <c r="A42" t="str">
        <f t="shared" si="35"/>
        <v>ELC</v>
      </c>
      <c r="B42" t="str">
        <f>VLOOKUP(E42,'EPA_US9RT techs'!$R$26:$S$34,2,FALSE)</f>
        <v>PRH</v>
      </c>
      <c r="C42" t="str">
        <f>'Service shares'!A42</f>
        <v>ELC</v>
      </c>
      <c r="D42" t="str">
        <f>'Service shares'!B42</f>
        <v>INM</v>
      </c>
      <c r="E42" t="str">
        <f>'Service shares'!C42</f>
        <v>OTP</v>
      </c>
      <c r="F42" s="1">
        <f>IFERROR(1/AVERAGEIFS('EPA_US9RT techs'!$I$2:$I$1718,'EPA_US9RT techs'!$J$2:$J$1718,'Service PJ'!$D42,'EPA_US9RT techs'!$K$2:$K$1718,'Service PJ'!$B42,'EPA_US9RT techs'!$L$2:$L$1718,'Service PJ'!$A42,'EPA_US9RT techs'!$C$2:$C$1718,"VDA_FLOP",'EPA_US9RT techs'!$F$2:$F$1718,'Service PJ'!F$1),1/AVERAGEIFS('EPA_US9RT techs'!$I$2:$I$1718,'EPA_US9RT techs'!$K$2:$K$1718,'Service PJ'!$B42,'EPA_US9RT techs'!$L$2:$L$1718,'Service PJ'!$A42,'EPA_US9RT techs'!$C$2:$C$1718,"VDA_FLOP",'EPA_US9RT techs'!$F$2:$F$1718,'Service PJ'!F$1))</f>
        <v>1</v>
      </c>
      <c r="G42" s="1">
        <f>IFERROR(IFERROR(1/AVERAGEIFS('EPA_US9RT techs'!$I$2:$I$1718,'EPA_US9RT techs'!$J$2:$J$1718,'Service PJ'!$D42,'EPA_US9RT techs'!$K$2:$K$1718,'Service PJ'!$B42,'EPA_US9RT techs'!$L$2:$L$1718,'Service PJ'!$A42,'EPA_US9RT techs'!$C$2:$C$1718,"VDA_FLOP",'EPA_US9RT techs'!$F$2:$F$1718,'Service PJ'!G$1),1/AVERAGEIFS('EPA_US9RT techs'!$I$2:$I$1718,'EPA_US9RT techs'!$K$2:$K$1718,'Service PJ'!$B42,'EPA_US9RT techs'!$L$2:$L$1718,'Service PJ'!$A42,'EPA_US9RT techs'!$C$2:$C$1718,"VDA_FLOP",'EPA_US9RT techs'!$F$2:$F$1718,'Service PJ'!G$1)),"")</f>
        <v>0.82559426245909617</v>
      </c>
      <c r="H42" s="1">
        <f>IFERROR(IFERROR(1/AVERAGEIFS('EPA_US9RT techs'!$I$2:$I$1718,'EPA_US9RT techs'!$J$2:$J$1718,'Service PJ'!$D42,'EPA_US9RT techs'!$K$2:$K$1718,'Service PJ'!$B42,'EPA_US9RT techs'!$L$2:$L$1718,'Service PJ'!$A42,'EPA_US9RT techs'!$C$2:$C$1718,"VDA_FLOP",'EPA_US9RT techs'!$F$2:$F$1718,'Service PJ'!H$1),1/AVERAGEIFS('EPA_US9RT techs'!$I$2:$I$1718,'EPA_US9RT techs'!$K$2:$K$1718,'Service PJ'!$B42,'EPA_US9RT techs'!$L$2:$L$1718,'Service PJ'!$A42,'EPA_US9RT techs'!$C$2:$C$1718,"VDA_FLOP",'EPA_US9RT techs'!$F$2:$F$1718,'Service PJ'!H$1)),"")</f>
        <v>0.92588231232533369</v>
      </c>
      <c r="I42" s="1">
        <f>IFERROR(IFERROR(1/AVERAGEIFS('EPA_US9RT techs'!$I$2:$I$1718,'EPA_US9RT techs'!$J$2:$J$1718,'Service PJ'!$D42,'EPA_US9RT techs'!$K$2:$K$1718,'Service PJ'!$B42,'EPA_US9RT techs'!$L$2:$L$1718,'Service PJ'!$A42,'EPA_US9RT techs'!$C$2:$C$1718,"VDA_FLOP",'EPA_US9RT techs'!$F$2:$F$1718,'Service PJ'!I$1),1/AVERAGEIFS('EPA_US9RT techs'!$I$2:$I$1718,'EPA_US9RT techs'!$K$2:$K$1718,'Service PJ'!$B42,'EPA_US9RT techs'!$L$2:$L$1718,'Service PJ'!$A42,'EPA_US9RT techs'!$C$2:$C$1718,"VDA_FLOP",'EPA_US9RT techs'!$F$2:$F$1718,'Service PJ'!I$1)),"")</f>
        <v>1.0833059211436435</v>
      </c>
      <c r="J42" s="1">
        <f>IFERROR(IFERROR(1/AVERAGEIFS('EPA_US9RT techs'!$I$2:$I$1718,'EPA_US9RT techs'!$J$2:$J$1718,'Service PJ'!$D42,'EPA_US9RT techs'!$K$2:$K$1718,'Service PJ'!$B42,'EPA_US9RT techs'!$L$2:$L$1718,'Service PJ'!$A42,'EPA_US9RT techs'!$C$2:$C$1718,"VDA_FLOP",'EPA_US9RT techs'!$F$2:$F$1718,'Service PJ'!J$1),1/AVERAGEIFS('EPA_US9RT techs'!$I$2:$I$1718,'EPA_US9RT techs'!$K$2:$K$1718,'Service PJ'!$B42,'EPA_US9RT techs'!$L$2:$L$1718,'Service PJ'!$A42,'EPA_US9RT techs'!$C$2:$C$1718,"VDA_FLOP",'EPA_US9RT techs'!$F$2:$F$1718,'Service PJ'!J$1)),"")</f>
        <v>1.1415245836777768</v>
      </c>
      <c r="L42" t="str">
        <f>IF(SUM(O42:AR42)=0,"\I: ","")&amp;'Service PJ'!D42&amp;"_"&amp;'Service PJ'!E42&amp;"_"&amp;'Service PJ'!C42</f>
        <v>INM_OTP_ELC</v>
      </c>
      <c r="M42" t="str">
        <f>"IND"&amp;'Service PJ'!C42</f>
        <v>INDELC</v>
      </c>
      <c r="N42" t="str">
        <f t="shared" si="36"/>
        <v>INM_OTP</v>
      </c>
      <c r="O42" s="1">
        <f>'Service shares'!AK42*'Service PJ'!AV42</f>
        <v>1.4257465915842795</v>
      </c>
      <c r="P42" s="1">
        <f>'Service shares'!AL42*'Service PJ'!AW42</f>
        <v>0.26656957320715435</v>
      </c>
      <c r="Q42" s="1">
        <f>'Service shares'!AM42*'Service PJ'!AX42</f>
        <v>0.85043255442685251</v>
      </c>
      <c r="R42" s="1">
        <f>'Service shares'!AN42*'Service PJ'!AY42</f>
        <v>0.64387552566245221</v>
      </c>
      <c r="S42" s="1">
        <f>'Service shares'!AO42*'Service PJ'!AZ42</f>
        <v>4.7453129375448393</v>
      </c>
      <c r="T42" s="1">
        <f>'Service shares'!AP42*'Service PJ'!BA42</f>
        <v>5.0079732323249919</v>
      </c>
      <c r="U42" s="1">
        <f>'Service shares'!AQ42*'Service PJ'!BB42</f>
        <v>0.56355187705384679</v>
      </c>
      <c r="V42" s="14">
        <f>'Service shares'!AR42*'Service PJ'!BC42</f>
        <v>1.5843308356675021</v>
      </c>
      <c r="W42" s="1">
        <f>'Service shares'!AS42*'Service PJ'!BD42</f>
        <v>0.34691085314538939</v>
      </c>
      <c r="X42" s="1">
        <f>'Service shares'!AT42*'Service PJ'!BE42</f>
        <v>60.651180462439193</v>
      </c>
      <c r="Y42" s="1">
        <f>'Service shares'!AU42*'Service PJ'!BF42</f>
        <v>0.41514015989750153</v>
      </c>
      <c r="Z42" s="1">
        <f>'Service shares'!AV42*'Service PJ'!BG42</f>
        <v>1.946666663863333</v>
      </c>
      <c r="AA42" s="1">
        <f>'Service shares'!AW42*'Service PJ'!BH42</f>
        <v>0.63224072378034479</v>
      </c>
      <c r="AB42" s="1">
        <f>'Service shares'!AX42*'Service PJ'!BI42</f>
        <v>1.6516562554250975</v>
      </c>
      <c r="AC42" s="1">
        <f>'Service shares'!AY42*'Service PJ'!BJ42</f>
        <v>0.99443606404114904</v>
      </c>
      <c r="AD42" s="1">
        <f>'Service shares'!AZ42*'Service PJ'!BK42</f>
        <v>1.3294080686519902</v>
      </c>
      <c r="AE42" s="1">
        <f>'Service shares'!BA42*'Service PJ'!BL42</f>
        <v>3.0860431363645158</v>
      </c>
      <c r="AF42" s="1">
        <f>'Service shares'!BB42*'Service PJ'!BM42</f>
        <v>1.3423187035568624</v>
      </c>
      <c r="AG42" s="1">
        <f>'Service shares'!BC42*'Service PJ'!BN42</f>
        <v>2.0146958362674163</v>
      </c>
      <c r="AH42" s="1">
        <f>'Service shares'!BD42*'Service PJ'!BO42</f>
        <v>0.26956502357080508</v>
      </c>
      <c r="AI42" s="1">
        <f>'Service shares'!BE42*'Service PJ'!BP42</f>
        <v>0.84962226353324133</v>
      </c>
      <c r="AJ42" s="1">
        <f>'Service shares'!BF42*'Service PJ'!BQ42</f>
        <v>1.7187490916854526</v>
      </c>
      <c r="AK42" s="1">
        <f>'Service shares'!BG42*'Service PJ'!BR42</f>
        <v>2.5482148065381054E-2</v>
      </c>
      <c r="AL42" s="1">
        <f>'Service shares'!BH42*'Service PJ'!BS42</f>
        <v>0.22417860489240651</v>
      </c>
      <c r="AM42" s="1">
        <f>'Service shares'!BI42*'Service PJ'!BT42</f>
        <v>2.7321770988149603</v>
      </c>
      <c r="AN42" s="1">
        <f>'Service shares'!BJ42*'Service PJ'!BU42</f>
        <v>8.1006206146071125E-2</v>
      </c>
      <c r="AO42" s="1">
        <f>'Service shares'!BK42*'Service PJ'!BV42</f>
        <v>0.33823173735159806</v>
      </c>
      <c r="AP42" s="1">
        <f>'Service shares'!BL42*'Service PJ'!BW42</f>
        <v>0.99330503300214978</v>
      </c>
      <c r="AQ42" s="1">
        <f>'Service shares'!BM42*'Service PJ'!BX42</f>
        <v>5.3391982042548909</v>
      </c>
      <c r="AR42" s="1">
        <f>'Service shares'!BN42*'Service PJ'!BY42</f>
        <v>0</v>
      </c>
      <c r="AS42" s="2">
        <v>0</v>
      </c>
      <c r="AU42" t="str">
        <f t="shared" si="2"/>
        <v>INM_OTP_ELC</v>
      </c>
      <c r="AV42" s="1">
        <f t="shared" si="48"/>
        <v>0.82559426245909617</v>
      </c>
      <c r="AW42" s="1">
        <f t="shared" si="48"/>
        <v>0.82559426245909617</v>
      </c>
      <c r="AX42" s="1">
        <f t="shared" si="48"/>
        <v>0.82559426245909617</v>
      </c>
      <c r="AY42" s="1">
        <f t="shared" si="48"/>
        <v>0.82559426245909617</v>
      </c>
      <c r="AZ42" s="1">
        <f t="shared" si="48"/>
        <v>0.82559426245909617</v>
      </c>
      <c r="BA42" s="1">
        <f t="shared" si="48"/>
        <v>0.82559426245909617</v>
      </c>
      <c r="BB42" s="1">
        <f t="shared" si="48"/>
        <v>0.82559426245909617</v>
      </c>
      <c r="BC42" s="1">
        <f t="shared" si="48"/>
        <v>0.82559426245909617</v>
      </c>
      <c r="BD42" s="1">
        <f t="shared" si="48"/>
        <v>0.82559426245909617</v>
      </c>
      <c r="BE42" s="1">
        <f t="shared" si="48"/>
        <v>0.82559426245909617</v>
      </c>
      <c r="BF42" s="1">
        <f t="shared" si="48"/>
        <v>0.82559426245909617</v>
      </c>
      <c r="BG42" s="1">
        <f t="shared" si="48"/>
        <v>0.82559426245909617</v>
      </c>
      <c r="BH42" s="1">
        <f t="shared" si="48"/>
        <v>0.82559426245909617</v>
      </c>
      <c r="BI42" s="1">
        <f t="shared" si="48"/>
        <v>0.82559426245909617</v>
      </c>
      <c r="BJ42" s="1">
        <f t="shared" si="48"/>
        <v>0.82559426245909617</v>
      </c>
      <c r="BK42" s="1">
        <f t="shared" si="47"/>
        <v>0.82559426245909617</v>
      </c>
      <c r="BL42" s="1">
        <f t="shared" si="44"/>
        <v>0.82559426245909617</v>
      </c>
      <c r="BM42" s="1">
        <f t="shared" si="46"/>
        <v>0.82559426245909617</v>
      </c>
      <c r="BN42" s="1">
        <f t="shared" si="46"/>
        <v>0.82559426245909617</v>
      </c>
      <c r="BO42" s="1">
        <f t="shared" si="46"/>
        <v>0.82559426245909617</v>
      </c>
      <c r="BP42" s="1">
        <f t="shared" si="46"/>
        <v>0.82559426245909617</v>
      </c>
      <c r="BQ42" s="1">
        <f t="shared" si="46"/>
        <v>0.82559426245909617</v>
      </c>
      <c r="BR42" s="1">
        <f t="shared" si="46"/>
        <v>0.82559426245909617</v>
      </c>
      <c r="BS42" s="1">
        <f t="shared" si="46"/>
        <v>0.82559426245909617</v>
      </c>
      <c r="BT42" s="1">
        <f t="shared" si="46"/>
        <v>0.82559426245909617</v>
      </c>
      <c r="BU42" s="1">
        <f t="shared" si="46"/>
        <v>0.82559426245909617</v>
      </c>
      <c r="BV42" s="1">
        <f t="shared" si="46"/>
        <v>0.82559426245909617</v>
      </c>
      <c r="BW42" s="1">
        <f t="shared" si="46"/>
        <v>0.82559426245909617</v>
      </c>
      <c r="BX42" s="1">
        <f t="shared" si="46"/>
        <v>0.82559426245909617</v>
      </c>
      <c r="BY42" s="1">
        <f t="shared" si="46"/>
        <v>0.82559426245909617</v>
      </c>
      <c r="CC42" t="str">
        <f t="shared" si="38"/>
        <v>PRE</v>
      </c>
      <c r="CD42" t="str">
        <f t="shared" si="39"/>
        <v>INM_OTP_ELC</v>
      </c>
      <c r="CE42" t="str">
        <f>VLOOKUP(D42,'IND Balance'!$AM$5:$AN$21,2,FALSE)&amp;" - "&amp;VLOOKUP(E42,'MECS_Table 5.4'!$AF$18:$AG$30,2,FALSE)&amp;" - "&amp;VLOOKUP('Service PJ'!M42,'IND Balance'!$AM$22:$AN$32,2,FALSE)</f>
        <v>Non-metals - Other process - Electricity</v>
      </c>
      <c r="CF42" t="s">
        <v>109</v>
      </c>
      <c r="CG42" t="s">
        <v>110</v>
      </c>
      <c r="CL42" t="str">
        <f t="shared" si="40"/>
        <v>INM_OTP_ELC</v>
      </c>
      <c r="CM42" t="str">
        <f t="shared" si="41"/>
        <v>INM_OTP</v>
      </c>
      <c r="CN42" s="1">
        <f t="shared" si="5"/>
        <v>0.99</v>
      </c>
      <c r="CO42" s="1">
        <f t="shared" si="6"/>
        <v>0.99</v>
      </c>
      <c r="CP42" s="1">
        <f t="shared" si="7"/>
        <v>0.99</v>
      </c>
      <c r="CQ42" s="1">
        <f t="shared" si="8"/>
        <v>0.99</v>
      </c>
      <c r="CR42" s="1">
        <f t="shared" si="9"/>
        <v>0.99</v>
      </c>
      <c r="CS42" s="1">
        <f t="shared" si="10"/>
        <v>0.99</v>
      </c>
      <c r="CT42" s="1">
        <f t="shared" si="11"/>
        <v>0.99</v>
      </c>
      <c r="CU42" s="1">
        <f t="shared" si="12"/>
        <v>0.99</v>
      </c>
      <c r="CV42" s="1">
        <f t="shared" si="13"/>
        <v>0.99</v>
      </c>
      <c r="CW42" s="1">
        <f t="shared" si="14"/>
        <v>0.99</v>
      </c>
      <c r="CX42" s="1">
        <f t="shared" si="15"/>
        <v>0.99</v>
      </c>
      <c r="CY42" s="1">
        <f t="shared" si="16"/>
        <v>0.99</v>
      </c>
      <c r="CZ42" s="1">
        <f t="shared" si="17"/>
        <v>0.99</v>
      </c>
      <c r="DA42" s="1">
        <f t="shared" si="18"/>
        <v>0.99</v>
      </c>
      <c r="DB42" s="1">
        <f t="shared" si="19"/>
        <v>0.99</v>
      </c>
      <c r="DC42" s="1">
        <f t="shared" si="20"/>
        <v>0.99</v>
      </c>
      <c r="DD42" s="1">
        <f t="shared" si="21"/>
        <v>0.99</v>
      </c>
      <c r="DE42" s="1">
        <f t="shared" si="22"/>
        <v>0.99</v>
      </c>
      <c r="DF42" s="1">
        <f t="shared" si="23"/>
        <v>0.99</v>
      </c>
      <c r="DG42" s="1">
        <f t="shared" si="24"/>
        <v>0.99</v>
      </c>
      <c r="DH42" s="1">
        <f t="shared" si="25"/>
        <v>0.99</v>
      </c>
      <c r="DI42" s="1">
        <f t="shared" si="26"/>
        <v>0.99</v>
      </c>
      <c r="DJ42" s="1">
        <f t="shared" si="27"/>
        <v>0.99</v>
      </c>
      <c r="DK42" s="1">
        <f t="shared" si="28"/>
        <v>0.99</v>
      </c>
      <c r="DL42" s="1">
        <f t="shared" si="29"/>
        <v>0.99</v>
      </c>
      <c r="DM42" s="1">
        <f t="shared" si="30"/>
        <v>0.99</v>
      </c>
      <c r="DN42" s="1">
        <f t="shared" si="31"/>
        <v>0.99</v>
      </c>
      <c r="DO42" s="1">
        <f t="shared" si="32"/>
        <v>0.99</v>
      </c>
      <c r="DP42" s="1">
        <f t="shared" si="33"/>
        <v>0.99</v>
      </c>
      <c r="DQ42" s="1" t="str">
        <f t="shared" si="34"/>
        <v/>
      </c>
      <c r="DR42" s="1">
        <v>3</v>
      </c>
      <c r="DS42" s="1" t="str">
        <f t="shared" si="42"/>
        <v/>
      </c>
      <c r="DT42" t="str">
        <f t="shared" si="43"/>
        <v/>
      </c>
    </row>
    <row r="43" spans="1:124" x14ac:dyDescent="0.45">
      <c r="A43" t="str">
        <f t="shared" si="35"/>
        <v>ELC</v>
      </c>
      <c r="B43" t="str">
        <f>VLOOKUP(E43,'EPA_US9RT techs'!$R$26:$S$34,2,FALSE)</f>
        <v>OTH</v>
      </c>
      <c r="C43" t="str">
        <f>'Service shares'!A43</f>
        <v>ELC</v>
      </c>
      <c r="D43" t="str">
        <f>'Service shares'!B43</f>
        <v>INM</v>
      </c>
      <c r="E43" t="str">
        <f>'Service shares'!C43</f>
        <v>SPC</v>
      </c>
      <c r="F43" s="1">
        <f>IFERROR(1/AVERAGEIFS('EPA_US9RT techs'!$I$2:$I$1718,'EPA_US9RT techs'!$J$2:$J$1718,'Service PJ'!$D43,'EPA_US9RT techs'!$K$2:$K$1718,'Service PJ'!$B43,'EPA_US9RT techs'!$L$2:$L$1718,'Service PJ'!$A43,'EPA_US9RT techs'!$C$2:$C$1718,"VDA_FLOP",'EPA_US9RT techs'!$F$2:$F$1718,'Service PJ'!F$1),1/AVERAGEIFS('EPA_US9RT techs'!$I$2:$I$1718,'EPA_US9RT techs'!$K$2:$K$1718,'Service PJ'!$B43,'EPA_US9RT techs'!$L$2:$L$1718,'Service PJ'!$A43,'EPA_US9RT techs'!$C$2:$C$1718,"VDA_FLOP",'EPA_US9RT techs'!$F$2:$F$1718,'Service PJ'!F$1))</f>
        <v>1</v>
      </c>
      <c r="G43" s="1">
        <f>IFERROR(IFERROR(1/AVERAGEIFS('EPA_US9RT techs'!$I$2:$I$1718,'EPA_US9RT techs'!$J$2:$J$1718,'Service PJ'!$D43,'EPA_US9RT techs'!$K$2:$K$1718,'Service PJ'!$B43,'EPA_US9RT techs'!$L$2:$L$1718,'Service PJ'!$A43,'EPA_US9RT techs'!$C$2:$C$1718,"VDA_FLOP",'EPA_US9RT techs'!$F$2:$F$1718,'Service PJ'!G$1),1/AVERAGEIFS('EPA_US9RT techs'!$I$2:$I$1718,'EPA_US9RT techs'!$K$2:$K$1718,'Service PJ'!$B43,'EPA_US9RT techs'!$L$2:$L$1718,'Service PJ'!$A43,'EPA_US9RT techs'!$C$2:$C$1718,"VDA_FLOP",'EPA_US9RT techs'!$F$2:$F$1718,'Service PJ'!G$1)),"")</f>
        <v>1.1028890832644971</v>
      </c>
      <c r="H43" s="1">
        <f>IFERROR(IFERROR(1/AVERAGEIFS('EPA_US9RT techs'!$I$2:$I$1718,'EPA_US9RT techs'!$J$2:$J$1718,'Service PJ'!$D43,'EPA_US9RT techs'!$K$2:$K$1718,'Service PJ'!$B43,'EPA_US9RT techs'!$L$2:$L$1718,'Service PJ'!$A43,'EPA_US9RT techs'!$C$2:$C$1718,"VDA_FLOP",'EPA_US9RT techs'!$F$2:$F$1718,'Service PJ'!H$1),1/AVERAGEIFS('EPA_US9RT techs'!$I$2:$I$1718,'EPA_US9RT techs'!$K$2:$K$1718,'Service PJ'!$B43,'EPA_US9RT techs'!$L$2:$L$1718,'Service PJ'!$A43,'EPA_US9RT techs'!$C$2:$C$1718,"VDA_FLOP",'EPA_US9RT techs'!$F$2:$F$1718,'Service PJ'!H$1)),"")</f>
        <v>1.1173506778255995</v>
      </c>
      <c r="I43" s="1">
        <f>IFERROR(IFERROR(1/AVERAGEIFS('EPA_US9RT techs'!$I$2:$I$1718,'EPA_US9RT techs'!$J$2:$J$1718,'Service PJ'!$D43,'EPA_US9RT techs'!$K$2:$K$1718,'Service PJ'!$B43,'EPA_US9RT techs'!$L$2:$L$1718,'Service PJ'!$A43,'EPA_US9RT techs'!$C$2:$C$1718,"VDA_FLOP",'EPA_US9RT techs'!$F$2:$F$1718,'Service PJ'!I$1),1/AVERAGEIFS('EPA_US9RT techs'!$I$2:$I$1718,'EPA_US9RT techs'!$K$2:$K$1718,'Service PJ'!$B43,'EPA_US9RT techs'!$L$2:$L$1718,'Service PJ'!$A43,'EPA_US9RT techs'!$C$2:$C$1718,"VDA_FLOP",'EPA_US9RT techs'!$F$2:$F$1718,'Service PJ'!I$1)),"")</f>
        <v>1.166692800725406</v>
      </c>
      <c r="J43" s="1">
        <f>IFERROR(IFERROR(1/AVERAGEIFS('EPA_US9RT techs'!$I$2:$I$1718,'EPA_US9RT techs'!$J$2:$J$1718,'Service PJ'!$D43,'EPA_US9RT techs'!$K$2:$K$1718,'Service PJ'!$B43,'EPA_US9RT techs'!$L$2:$L$1718,'Service PJ'!$A43,'EPA_US9RT techs'!$C$2:$C$1718,"VDA_FLOP",'EPA_US9RT techs'!$F$2:$F$1718,'Service PJ'!J$1),1/AVERAGEIFS('EPA_US9RT techs'!$I$2:$I$1718,'EPA_US9RT techs'!$K$2:$K$1718,'Service PJ'!$B43,'EPA_US9RT techs'!$L$2:$L$1718,'Service PJ'!$A43,'EPA_US9RT techs'!$C$2:$C$1718,"VDA_FLOP",'EPA_US9RT techs'!$F$2:$F$1718,'Service PJ'!J$1)),"")</f>
        <v>1.214852012077368</v>
      </c>
      <c r="L43" t="str">
        <f>IF(SUM(O43:AR43)=0,"\I: ","")&amp;'Service PJ'!D43&amp;"_"&amp;'Service PJ'!E43&amp;"_"&amp;'Service PJ'!C43</f>
        <v>INM_SPC_ELC</v>
      </c>
      <c r="M43" t="str">
        <f>"IND"&amp;'Service PJ'!C43</f>
        <v>INDELC</v>
      </c>
      <c r="N43" t="str">
        <f t="shared" si="36"/>
        <v>INM_SPC</v>
      </c>
      <c r="O43" s="1">
        <f>'Service shares'!AK43*'Service PJ'!AV43</f>
        <v>1.9046163749687801</v>
      </c>
      <c r="P43" s="1">
        <f>'Service shares'!AL43*'Service PJ'!AW43</f>
        <v>0.35610309517529221</v>
      </c>
      <c r="Q43" s="1">
        <f>'Service shares'!AM43*'Service PJ'!AX43</f>
        <v>1.1360698868429764</v>
      </c>
      <c r="R43" s="1">
        <f>'Service shares'!AN43*'Service PJ'!AY43</f>
        <v>0.86013592938394601</v>
      </c>
      <c r="S43" s="1">
        <f>'Service shares'!AO43*'Service PJ'!AZ43</f>
        <v>6.3391354245891218</v>
      </c>
      <c r="T43" s="1">
        <f>'Service shares'!AP43*'Service PJ'!BA43</f>
        <v>6.6900162202686069</v>
      </c>
      <c r="U43" s="1">
        <f>'Service shares'!AQ43*'Service PJ'!BB43</f>
        <v>0.7528337360347116</v>
      </c>
      <c r="V43" s="14">
        <f>'Service shares'!AR43*'Service PJ'!BC43</f>
        <v>2.1164647846902613</v>
      </c>
      <c r="W43" s="1">
        <f>'Service shares'!AS43*'Service PJ'!BD43</f>
        <v>0.46342884174171339</v>
      </c>
      <c r="X43" s="1">
        <f>'Service shares'!AT43*'Service PJ'!BE43</f>
        <v>81.022274331083125</v>
      </c>
      <c r="Y43" s="1">
        <f>'Service shares'!AU43*'Service PJ'!BF43</f>
        <v>0.55457453036541227</v>
      </c>
      <c r="Z43" s="1">
        <f>'Service shares'!AV43*'Service PJ'!BG43</f>
        <v>2.6004994341105396</v>
      </c>
      <c r="AA43" s="1">
        <f>'Service shares'!AW43*'Service PJ'!BH43</f>
        <v>0.84459331170210705</v>
      </c>
      <c r="AB43" s="1">
        <f>'Service shares'!AX43*'Service PJ'!BI43</f>
        <v>2.2064029950839301</v>
      </c>
      <c r="AC43" s="1">
        <f>'Service shares'!AY43*'Service PJ'!BJ43</f>
        <v>1.3284402870833127</v>
      </c>
      <c r="AD43" s="1">
        <f>'Service shares'!AZ43*'Service PJ'!BK43</f>
        <v>1.7759203434297861</v>
      </c>
      <c r="AE43" s="1">
        <f>'Service shares'!BA43*'Service PJ'!BL43</f>
        <v>4.1225616993049083</v>
      </c>
      <c r="AF43" s="1">
        <f>'Service shares'!BB43*'Service PJ'!BM43</f>
        <v>1.7931673119978393</v>
      </c>
      <c r="AG43" s="1">
        <f>'Service shares'!BC43*'Service PJ'!BN43</f>
        <v>2.6913777686625551</v>
      </c>
      <c r="AH43" s="1">
        <f>'Service shares'!BD43*'Service PJ'!BO43</f>
        <v>0.36010463643563345</v>
      </c>
      <c r="AI43" s="1">
        <f>'Service shares'!BE43*'Service PJ'!BP43</f>
        <v>1.134987441116948</v>
      </c>
      <c r="AJ43" s="1">
        <f>'Service shares'!BF43*'Service PJ'!BQ43</f>
        <v>2.2960305034636459</v>
      </c>
      <c r="AK43" s="1">
        <f>'Service shares'!BG43*'Service PJ'!BR43</f>
        <v>3.4040913554472155E-2</v>
      </c>
      <c r="AL43" s="1">
        <f>'Service shares'!BH43*'Service PJ'!BS43</f>
        <v>0.29947414520646543</v>
      </c>
      <c r="AM43" s="1">
        <f>'Service shares'!BI43*'Service PJ'!BT43</f>
        <v>3.649841614515311</v>
      </c>
      <c r="AN43" s="1">
        <f>'Service shares'!BJ43*'Service PJ'!BU43</f>
        <v>0.10821400353372927</v>
      </c>
      <c r="AO43" s="1">
        <f>'Service shares'!BK43*'Service PJ'!BV43</f>
        <v>0.45183464529847545</v>
      </c>
      <c r="AP43" s="1">
        <f>'Service shares'!BL43*'Service PJ'!BW43</f>
        <v>1.3269293732573977</v>
      </c>
      <c r="AQ43" s="1">
        <f>'Service shares'!BM43*'Service PJ'!BX43</f>
        <v>7.1324907168306195</v>
      </c>
      <c r="AR43" s="1">
        <f>'Service shares'!BN43*'Service PJ'!BY43</f>
        <v>0</v>
      </c>
      <c r="AS43" s="2">
        <v>0</v>
      </c>
      <c r="AU43" t="str">
        <f t="shared" si="2"/>
        <v>INM_SPC_ELC</v>
      </c>
      <c r="AV43" s="1">
        <f t="shared" si="48"/>
        <v>1.1028890832644971</v>
      </c>
      <c r="AW43" s="1">
        <f t="shared" si="48"/>
        <v>1.1028890832644971</v>
      </c>
      <c r="AX43" s="1">
        <f t="shared" si="48"/>
        <v>1.1028890832644971</v>
      </c>
      <c r="AY43" s="1">
        <f t="shared" si="48"/>
        <v>1.1028890832644971</v>
      </c>
      <c r="AZ43" s="1">
        <f t="shared" si="48"/>
        <v>1.1028890832644971</v>
      </c>
      <c r="BA43" s="1">
        <f t="shared" si="48"/>
        <v>1.1028890832644971</v>
      </c>
      <c r="BB43" s="1">
        <f t="shared" si="48"/>
        <v>1.1028890832644971</v>
      </c>
      <c r="BC43" s="1">
        <f t="shared" si="48"/>
        <v>1.1028890832644971</v>
      </c>
      <c r="BD43" s="1">
        <f t="shared" si="48"/>
        <v>1.1028890832644971</v>
      </c>
      <c r="BE43" s="1">
        <f t="shared" si="48"/>
        <v>1.1028890832644971</v>
      </c>
      <c r="BF43" s="1">
        <f t="shared" si="48"/>
        <v>1.1028890832644971</v>
      </c>
      <c r="BG43" s="1">
        <f t="shared" si="48"/>
        <v>1.1028890832644971</v>
      </c>
      <c r="BH43" s="1">
        <f t="shared" si="48"/>
        <v>1.1028890832644971</v>
      </c>
      <c r="BI43" s="1">
        <f t="shared" si="48"/>
        <v>1.1028890832644971</v>
      </c>
      <c r="BJ43" s="1">
        <f t="shared" si="48"/>
        <v>1.1028890832644971</v>
      </c>
      <c r="BK43" s="1">
        <f t="shared" si="47"/>
        <v>1.1028890832644971</v>
      </c>
      <c r="BL43" s="1">
        <f t="shared" si="44"/>
        <v>1.1028890832644971</v>
      </c>
      <c r="BM43" s="1">
        <f t="shared" si="46"/>
        <v>1.1028890832644971</v>
      </c>
      <c r="BN43" s="1">
        <f t="shared" si="46"/>
        <v>1.1028890832644971</v>
      </c>
      <c r="BO43" s="1">
        <f t="shared" si="46"/>
        <v>1.1028890832644971</v>
      </c>
      <c r="BP43" s="1">
        <f t="shared" si="46"/>
        <v>1.1028890832644971</v>
      </c>
      <c r="BQ43" s="1">
        <f t="shared" si="46"/>
        <v>1.1028890832644971</v>
      </c>
      <c r="BR43" s="1">
        <f t="shared" si="46"/>
        <v>1.1028890832644971</v>
      </c>
      <c r="BS43" s="1">
        <f t="shared" si="46"/>
        <v>1.1028890832644971</v>
      </c>
      <c r="BT43" s="1">
        <f t="shared" si="46"/>
        <v>1.1028890832644971</v>
      </c>
      <c r="BU43" s="1">
        <f t="shared" si="46"/>
        <v>1.1028890832644971</v>
      </c>
      <c r="BV43" s="1">
        <f t="shared" si="46"/>
        <v>1.1028890832644971</v>
      </c>
      <c r="BW43" s="1">
        <f t="shared" si="46"/>
        <v>1.1028890832644971</v>
      </c>
      <c r="BX43" s="1">
        <f t="shared" si="46"/>
        <v>1.1028890832644971</v>
      </c>
      <c r="BY43" s="1">
        <f t="shared" si="46"/>
        <v>1.1028890832644971</v>
      </c>
      <c r="CC43" t="str">
        <f t="shared" si="38"/>
        <v>PRE</v>
      </c>
      <c r="CD43" t="str">
        <f t="shared" si="39"/>
        <v>INM_SPC_ELC</v>
      </c>
      <c r="CE43" t="str">
        <f>VLOOKUP(D43,'IND Balance'!$AM$5:$AN$21,2,FALSE)&amp;" - "&amp;VLOOKUP(E43,'MECS_Table 5.4'!$AF$18:$AG$30,2,FALSE)&amp;" - "&amp;VLOOKUP('Service PJ'!M43,'IND Balance'!$AM$22:$AN$32,2,FALSE)</f>
        <v>Non-metals - Space conditioning - Electricity</v>
      </c>
      <c r="CF43" t="s">
        <v>109</v>
      </c>
      <c r="CG43" t="s">
        <v>110</v>
      </c>
      <c r="CL43" t="str">
        <f t="shared" si="40"/>
        <v>INM_SPC_ELC</v>
      </c>
      <c r="CM43" t="str">
        <f t="shared" si="41"/>
        <v>INM_SPC</v>
      </c>
      <c r="CN43" s="1">
        <f t="shared" si="5"/>
        <v>0.18540414591517443</v>
      </c>
      <c r="CO43" s="1">
        <f t="shared" si="6"/>
        <v>0.68161988076892521</v>
      </c>
      <c r="CP43" s="1">
        <f t="shared" si="7"/>
        <v>0.31608065499337112</v>
      </c>
      <c r="CQ43" s="1">
        <f t="shared" si="8"/>
        <v>0.19667703555082908</v>
      </c>
      <c r="CR43" s="1">
        <f t="shared" si="9"/>
        <v>0.66970957743716353</v>
      </c>
      <c r="CS43" s="1">
        <f t="shared" si="10"/>
        <v>0.70617806073430933</v>
      </c>
      <c r="CT43" s="1">
        <f t="shared" si="11"/>
        <v>0.23159933477274869</v>
      </c>
      <c r="CU43" s="1">
        <f t="shared" si="12"/>
        <v>0.43598036211523333</v>
      </c>
      <c r="CV43" s="1">
        <f t="shared" si="13"/>
        <v>0.19605026601099965</v>
      </c>
      <c r="CW43" s="1">
        <f t="shared" si="14"/>
        <v>0.72353297714661702</v>
      </c>
      <c r="CX43" s="1">
        <f t="shared" si="15"/>
        <v>0.54152858797642178</v>
      </c>
      <c r="CY43" s="1">
        <f t="shared" si="16"/>
        <v>0.3569618338145209</v>
      </c>
      <c r="CZ43" s="1">
        <f t="shared" si="17"/>
        <v>0.28074336815076018</v>
      </c>
      <c r="DA43" s="1">
        <f t="shared" si="18"/>
        <v>0.33246824644725098</v>
      </c>
      <c r="DB43" s="1">
        <f t="shared" si="19"/>
        <v>0.39458209393979565</v>
      </c>
      <c r="DC43" s="1">
        <f t="shared" si="20"/>
        <v>0.26345648501465974</v>
      </c>
      <c r="DD43" s="1">
        <f t="shared" si="21"/>
        <v>0.43491673795575164</v>
      </c>
      <c r="DE43" s="1">
        <f t="shared" si="22"/>
        <v>0.3312081991359217</v>
      </c>
      <c r="DF43" s="1">
        <f t="shared" si="23"/>
        <v>0.32985152619858882</v>
      </c>
      <c r="DG43" s="1">
        <f t="shared" si="24"/>
        <v>0.99</v>
      </c>
      <c r="DH43" s="1">
        <f t="shared" si="25"/>
        <v>0.50497765565094577</v>
      </c>
      <c r="DI43" s="1">
        <f t="shared" si="26"/>
        <v>0.47339484606445281</v>
      </c>
      <c r="DJ43" s="1">
        <f t="shared" si="27"/>
        <v>7.1215990807787493E-3</v>
      </c>
      <c r="DK43" s="1">
        <f t="shared" si="28"/>
        <v>0.72517801817146943</v>
      </c>
      <c r="DL43" s="1">
        <f t="shared" si="29"/>
        <v>0.17162150761028588</v>
      </c>
      <c r="DM43" s="1">
        <f t="shared" si="30"/>
        <v>0.99</v>
      </c>
      <c r="DN43" s="1">
        <f t="shared" si="31"/>
        <v>0.43230283079429288</v>
      </c>
      <c r="DO43" s="1">
        <f t="shared" si="32"/>
        <v>0.3584822692387441</v>
      </c>
      <c r="DP43" s="1">
        <f t="shared" si="33"/>
        <v>0.25601911287236789</v>
      </c>
      <c r="DQ43" s="1" t="str">
        <f t="shared" si="34"/>
        <v/>
      </c>
      <c r="DR43" s="1">
        <v>3</v>
      </c>
      <c r="DS43" s="1" t="str">
        <f t="shared" si="42"/>
        <v/>
      </c>
      <c r="DT43" t="str">
        <f t="shared" si="43"/>
        <v/>
      </c>
    </row>
    <row r="44" spans="1:124" x14ac:dyDescent="0.45">
      <c r="A44" t="str">
        <f t="shared" si="35"/>
        <v>ELC</v>
      </c>
      <c r="B44" t="str">
        <f>VLOOKUP(E44,'EPA_US9RT techs'!$R$26:$S$34,2,FALSE)</f>
        <v>OTH</v>
      </c>
      <c r="C44" t="str">
        <f>'Service shares'!A44</f>
        <v>ELC</v>
      </c>
      <c r="D44" t="str">
        <f>'Service shares'!B44</f>
        <v>INM</v>
      </c>
      <c r="E44" t="str">
        <f>'Service shares'!C44</f>
        <v>LIG</v>
      </c>
      <c r="F44" s="1">
        <f>IFERROR(1/AVERAGEIFS('EPA_US9RT techs'!$I$2:$I$1718,'EPA_US9RT techs'!$J$2:$J$1718,'Service PJ'!$D44,'EPA_US9RT techs'!$K$2:$K$1718,'Service PJ'!$B44,'EPA_US9RT techs'!$L$2:$L$1718,'Service PJ'!$A44,'EPA_US9RT techs'!$C$2:$C$1718,"VDA_FLOP",'EPA_US9RT techs'!$F$2:$F$1718,'Service PJ'!F$1),1/AVERAGEIFS('EPA_US9RT techs'!$I$2:$I$1718,'EPA_US9RT techs'!$K$2:$K$1718,'Service PJ'!$B44,'EPA_US9RT techs'!$L$2:$L$1718,'Service PJ'!$A44,'EPA_US9RT techs'!$C$2:$C$1718,"VDA_FLOP",'EPA_US9RT techs'!$F$2:$F$1718,'Service PJ'!F$1))</f>
        <v>1</v>
      </c>
      <c r="G44" s="1">
        <f>IFERROR(IFERROR(1/AVERAGEIFS('EPA_US9RT techs'!$I$2:$I$1718,'EPA_US9RT techs'!$J$2:$J$1718,'Service PJ'!$D44,'EPA_US9RT techs'!$K$2:$K$1718,'Service PJ'!$B44,'EPA_US9RT techs'!$L$2:$L$1718,'Service PJ'!$A44,'EPA_US9RT techs'!$C$2:$C$1718,"VDA_FLOP",'EPA_US9RT techs'!$F$2:$F$1718,'Service PJ'!G$1),1/AVERAGEIFS('EPA_US9RT techs'!$I$2:$I$1718,'EPA_US9RT techs'!$K$2:$K$1718,'Service PJ'!$B44,'EPA_US9RT techs'!$L$2:$L$1718,'Service PJ'!$A44,'EPA_US9RT techs'!$C$2:$C$1718,"VDA_FLOP",'EPA_US9RT techs'!$F$2:$F$1718,'Service PJ'!G$1)),"")</f>
        <v>1.1028890832644971</v>
      </c>
      <c r="H44" s="1">
        <f>IFERROR(IFERROR(1/AVERAGEIFS('EPA_US9RT techs'!$I$2:$I$1718,'EPA_US9RT techs'!$J$2:$J$1718,'Service PJ'!$D44,'EPA_US9RT techs'!$K$2:$K$1718,'Service PJ'!$B44,'EPA_US9RT techs'!$L$2:$L$1718,'Service PJ'!$A44,'EPA_US9RT techs'!$C$2:$C$1718,"VDA_FLOP",'EPA_US9RT techs'!$F$2:$F$1718,'Service PJ'!H$1),1/AVERAGEIFS('EPA_US9RT techs'!$I$2:$I$1718,'EPA_US9RT techs'!$K$2:$K$1718,'Service PJ'!$B44,'EPA_US9RT techs'!$L$2:$L$1718,'Service PJ'!$A44,'EPA_US9RT techs'!$C$2:$C$1718,"VDA_FLOP",'EPA_US9RT techs'!$F$2:$F$1718,'Service PJ'!H$1)),"")</f>
        <v>1.1173506778255995</v>
      </c>
      <c r="I44" s="1">
        <f>IFERROR(IFERROR(1/AVERAGEIFS('EPA_US9RT techs'!$I$2:$I$1718,'EPA_US9RT techs'!$J$2:$J$1718,'Service PJ'!$D44,'EPA_US9RT techs'!$K$2:$K$1718,'Service PJ'!$B44,'EPA_US9RT techs'!$L$2:$L$1718,'Service PJ'!$A44,'EPA_US9RT techs'!$C$2:$C$1718,"VDA_FLOP",'EPA_US9RT techs'!$F$2:$F$1718,'Service PJ'!I$1),1/AVERAGEIFS('EPA_US9RT techs'!$I$2:$I$1718,'EPA_US9RT techs'!$K$2:$K$1718,'Service PJ'!$B44,'EPA_US9RT techs'!$L$2:$L$1718,'Service PJ'!$A44,'EPA_US9RT techs'!$C$2:$C$1718,"VDA_FLOP",'EPA_US9RT techs'!$F$2:$F$1718,'Service PJ'!I$1)),"")</f>
        <v>1.166692800725406</v>
      </c>
      <c r="J44" s="1">
        <f>IFERROR(IFERROR(1/AVERAGEIFS('EPA_US9RT techs'!$I$2:$I$1718,'EPA_US9RT techs'!$J$2:$J$1718,'Service PJ'!$D44,'EPA_US9RT techs'!$K$2:$K$1718,'Service PJ'!$B44,'EPA_US9RT techs'!$L$2:$L$1718,'Service PJ'!$A44,'EPA_US9RT techs'!$C$2:$C$1718,"VDA_FLOP",'EPA_US9RT techs'!$F$2:$F$1718,'Service PJ'!J$1),1/AVERAGEIFS('EPA_US9RT techs'!$I$2:$I$1718,'EPA_US9RT techs'!$K$2:$K$1718,'Service PJ'!$B44,'EPA_US9RT techs'!$L$2:$L$1718,'Service PJ'!$A44,'EPA_US9RT techs'!$C$2:$C$1718,"VDA_FLOP",'EPA_US9RT techs'!$F$2:$F$1718,'Service PJ'!J$1)),"")</f>
        <v>1.214852012077368</v>
      </c>
      <c r="L44" t="str">
        <f>IF(SUM(O44:AR44)=0,"\I: ","")&amp;'Service PJ'!D44&amp;"_"&amp;'Service PJ'!E44&amp;"_"&amp;'Service PJ'!C44</f>
        <v>INM_LIG_ELC</v>
      </c>
      <c r="M44" t="str">
        <f>"IND"&amp;'Service PJ'!C44</f>
        <v>INDELC</v>
      </c>
      <c r="N44" t="str">
        <f t="shared" si="36"/>
        <v>INM_LIG</v>
      </c>
      <c r="O44" s="1">
        <f>'Service shares'!AK44*'Service PJ'!AV44</f>
        <v>1.6325283214018114</v>
      </c>
      <c r="P44" s="1">
        <f>'Service shares'!AL44*'Service PJ'!AW44</f>
        <v>0.30523122443596473</v>
      </c>
      <c r="Q44" s="1">
        <f>'Service shares'!AM44*'Service PJ'!AX44</f>
        <v>0.97377418872255106</v>
      </c>
      <c r="R44" s="1">
        <f>'Service shares'!AN44*'Service PJ'!AY44</f>
        <v>0.73725936804338243</v>
      </c>
      <c r="S44" s="1">
        <f>'Service shares'!AO44*'Service PJ'!AZ44</f>
        <v>5.4335446496478177</v>
      </c>
      <c r="T44" s="1">
        <f>'Service shares'!AP44*'Service PJ'!BA44</f>
        <v>5.7342996173730905</v>
      </c>
      <c r="U44" s="1">
        <f>'Service shares'!AQ44*'Service PJ'!BB44</f>
        <v>0.64528605945832418</v>
      </c>
      <c r="V44" s="14">
        <f>'Service shares'!AR44*'Service PJ'!BC44</f>
        <v>1.8141126725916525</v>
      </c>
      <c r="W44" s="1">
        <f>'Service shares'!AS44*'Service PJ'!BD44</f>
        <v>0.39722472149289723</v>
      </c>
      <c r="X44" s="1">
        <f>'Service shares'!AT44*'Service PJ'!BE44</f>
        <v>69.44766371235697</v>
      </c>
      <c r="Y44" s="1">
        <f>'Service shares'!AU44*'Service PJ'!BF44</f>
        <v>0.4753495974560677</v>
      </c>
      <c r="Z44" s="1">
        <f>'Service shares'!AV44*'Service PJ'!BG44</f>
        <v>2.2289995149518909</v>
      </c>
      <c r="AA44" s="1">
        <f>'Service shares'!AW44*'Service PJ'!BH44</f>
        <v>0.72393712431609181</v>
      </c>
      <c r="AB44" s="1">
        <f>'Service shares'!AX44*'Service PJ'!BI44</f>
        <v>1.891202567214797</v>
      </c>
      <c r="AC44" s="1">
        <f>'Service shares'!AY44*'Service PJ'!BJ44</f>
        <v>1.1386631032142678</v>
      </c>
      <c r="AD44" s="1">
        <f>'Service shares'!AZ44*'Service PJ'!BK44</f>
        <v>1.522217437225531</v>
      </c>
      <c r="AE44" s="1">
        <f>'Service shares'!BA44*'Service PJ'!BL44</f>
        <v>3.5336243136899212</v>
      </c>
      <c r="AF44" s="1">
        <f>'Service shares'!BB44*'Service PJ'!BM44</f>
        <v>1.5370005531410051</v>
      </c>
      <c r="AG44" s="1">
        <f>'Service shares'!BC44*'Service PJ'!BN44</f>
        <v>2.3068952302821897</v>
      </c>
      <c r="AH44" s="1">
        <f>'Service shares'!BD44*'Service PJ'!BO44</f>
        <v>0.30866111694482867</v>
      </c>
      <c r="AI44" s="1">
        <f>'Service shares'!BE44*'Service PJ'!BP44</f>
        <v>0.9728463781002411</v>
      </c>
      <c r="AJ44" s="1">
        <f>'Service shares'!BF44*'Service PJ'!BQ44</f>
        <v>1.9680261458259822</v>
      </c>
      <c r="AK44" s="1">
        <f>'Service shares'!BG44*'Service PJ'!BR44</f>
        <v>2.9177925903833276E-2</v>
      </c>
      <c r="AL44" s="1">
        <f>'Service shares'!BH44*'Service PJ'!BS44</f>
        <v>0.25669212446268469</v>
      </c>
      <c r="AM44" s="1">
        <f>'Service shares'!BI44*'Service PJ'!BT44</f>
        <v>3.1284356695845523</v>
      </c>
      <c r="AN44" s="1">
        <f>'Service shares'!BJ44*'Service PJ'!BU44</f>
        <v>9.2754860171767956E-2</v>
      </c>
      <c r="AO44" s="1">
        <f>'Service shares'!BK44*'Service PJ'!BV44</f>
        <v>0.38728683882726472</v>
      </c>
      <c r="AP44" s="1">
        <f>'Service shares'!BL44*'Service PJ'!BW44</f>
        <v>1.1373680342206267</v>
      </c>
      <c r="AQ44" s="1">
        <f>'Service shares'!BM44*'Service PJ'!BX44</f>
        <v>6.113563471569103</v>
      </c>
      <c r="AR44" s="1">
        <f>'Service shares'!BN44*'Service PJ'!BY44</f>
        <v>0</v>
      </c>
      <c r="AS44" s="2">
        <v>0</v>
      </c>
      <c r="AU44" t="str">
        <f t="shared" si="2"/>
        <v>INM_LIG_ELC</v>
      </c>
      <c r="AV44" s="1">
        <f t="shared" si="48"/>
        <v>1.1028890832644971</v>
      </c>
      <c r="AW44" s="1">
        <f t="shared" si="48"/>
        <v>1.1028890832644971</v>
      </c>
      <c r="AX44" s="1">
        <f t="shared" si="48"/>
        <v>1.1028890832644971</v>
      </c>
      <c r="AY44" s="1">
        <f t="shared" si="48"/>
        <v>1.1028890832644971</v>
      </c>
      <c r="AZ44" s="1">
        <f t="shared" si="48"/>
        <v>1.1028890832644971</v>
      </c>
      <c r="BA44" s="1">
        <f t="shared" si="48"/>
        <v>1.1028890832644971</v>
      </c>
      <c r="BB44" s="1">
        <f t="shared" si="48"/>
        <v>1.1028890832644971</v>
      </c>
      <c r="BC44" s="1">
        <f t="shared" si="48"/>
        <v>1.1028890832644971</v>
      </c>
      <c r="BD44" s="1">
        <f t="shared" si="48"/>
        <v>1.1028890832644971</v>
      </c>
      <c r="BE44" s="1">
        <f t="shared" si="48"/>
        <v>1.1028890832644971</v>
      </c>
      <c r="BF44" s="1">
        <f t="shared" si="48"/>
        <v>1.1028890832644971</v>
      </c>
      <c r="BG44" s="1">
        <f t="shared" si="48"/>
        <v>1.1028890832644971</v>
      </c>
      <c r="BH44" s="1">
        <f t="shared" si="48"/>
        <v>1.1028890832644971</v>
      </c>
      <c r="BI44" s="1">
        <f t="shared" si="48"/>
        <v>1.1028890832644971</v>
      </c>
      <c r="BJ44" s="1">
        <f t="shared" si="48"/>
        <v>1.1028890832644971</v>
      </c>
      <c r="BK44" s="1">
        <f t="shared" si="47"/>
        <v>1.1028890832644971</v>
      </c>
      <c r="BL44" s="1">
        <f t="shared" si="44"/>
        <v>1.1028890832644971</v>
      </c>
      <c r="BM44" s="1">
        <f t="shared" si="46"/>
        <v>1.1028890832644971</v>
      </c>
      <c r="BN44" s="1">
        <f t="shared" si="46"/>
        <v>1.1028890832644971</v>
      </c>
      <c r="BO44" s="1">
        <f t="shared" si="46"/>
        <v>1.1028890832644971</v>
      </c>
      <c r="BP44" s="1">
        <f t="shared" si="46"/>
        <v>1.1028890832644971</v>
      </c>
      <c r="BQ44" s="1">
        <f t="shared" si="46"/>
        <v>1.1028890832644971</v>
      </c>
      <c r="BR44" s="1">
        <f t="shared" si="46"/>
        <v>1.1028890832644971</v>
      </c>
      <c r="BS44" s="1">
        <f t="shared" si="46"/>
        <v>1.1028890832644971</v>
      </c>
      <c r="BT44" s="1">
        <f t="shared" si="46"/>
        <v>1.1028890832644971</v>
      </c>
      <c r="BU44" s="1">
        <f t="shared" si="46"/>
        <v>1.1028890832644971</v>
      </c>
      <c r="BV44" s="1">
        <f t="shared" si="46"/>
        <v>1.1028890832644971</v>
      </c>
      <c r="BW44" s="1">
        <f t="shared" si="46"/>
        <v>1.1028890832644971</v>
      </c>
      <c r="BX44" s="1">
        <f t="shared" si="46"/>
        <v>1.1028890832644971</v>
      </c>
      <c r="BY44" s="1">
        <f t="shared" si="46"/>
        <v>1.1028890832644971</v>
      </c>
      <c r="CC44" t="str">
        <f t="shared" si="38"/>
        <v>PRE</v>
      </c>
      <c r="CD44" t="str">
        <f t="shared" si="39"/>
        <v>INM_LIG_ELC</v>
      </c>
      <c r="CE44" t="str">
        <f>VLOOKUP(D44,'IND Balance'!$AM$5:$AN$21,2,FALSE)&amp;" - "&amp;VLOOKUP(E44,'MECS_Table 5.4'!$AF$18:$AG$30,2,FALSE)&amp;" - "&amp;VLOOKUP('Service PJ'!M44,'IND Balance'!$AM$22:$AN$32,2,FALSE)</f>
        <v>Non-metals - Lighting - Electricity</v>
      </c>
      <c r="CF44" t="s">
        <v>109</v>
      </c>
      <c r="CG44" t="s">
        <v>110</v>
      </c>
      <c r="CL44" t="str">
        <f t="shared" si="40"/>
        <v>INM_LIG_ELC</v>
      </c>
      <c r="CM44" t="str">
        <f t="shared" si="41"/>
        <v>\I:INM_LIG</v>
      </c>
      <c r="CN44" s="1" t="str">
        <f t="shared" si="5"/>
        <v/>
      </c>
      <c r="CO44" s="1" t="str">
        <f t="shared" si="6"/>
        <v/>
      </c>
      <c r="CP44" s="1" t="str">
        <f t="shared" si="7"/>
        <v/>
      </c>
      <c r="CQ44" s="1" t="str">
        <f t="shared" si="8"/>
        <v/>
      </c>
      <c r="CR44" s="1" t="str">
        <f t="shared" si="9"/>
        <v/>
      </c>
      <c r="CS44" s="1" t="str">
        <f t="shared" si="10"/>
        <v/>
      </c>
      <c r="CT44" s="1" t="str">
        <f t="shared" si="11"/>
        <v/>
      </c>
      <c r="CU44" s="1" t="str">
        <f t="shared" si="12"/>
        <v/>
      </c>
      <c r="CV44" s="1" t="str">
        <f t="shared" si="13"/>
        <v/>
      </c>
      <c r="CW44" s="1" t="str">
        <f t="shared" si="14"/>
        <v/>
      </c>
      <c r="CX44" s="1" t="str">
        <f t="shared" si="15"/>
        <v/>
      </c>
      <c r="CY44" s="1" t="str">
        <f t="shared" si="16"/>
        <v/>
      </c>
      <c r="CZ44" s="1" t="str">
        <f t="shared" si="17"/>
        <v/>
      </c>
      <c r="DA44" s="1" t="str">
        <f t="shared" si="18"/>
        <v/>
      </c>
      <c r="DB44" s="1" t="str">
        <f t="shared" si="19"/>
        <v/>
      </c>
      <c r="DC44" s="1" t="str">
        <f t="shared" si="20"/>
        <v/>
      </c>
      <c r="DD44" s="1" t="str">
        <f t="shared" si="21"/>
        <v/>
      </c>
      <c r="DE44" s="1" t="str">
        <f t="shared" si="22"/>
        <v/>
      </c>
      <c r="DF44" s="1" t="str">
        <f t="shared" si="23"/>
        <v/>
      </c>
      <c r="DG44" s="1" t="str">
        <f t="shared" si="24"/>
        <v/>
      </c>
      <c r="DH44" s="1" t="str">
        <f t="shared" si="25"/>
        <v/>
      </c>
      <c r="DI44" s="1" t="str">
        <f t="shared" si="26"/>
        <v/>
      </c>
      <c r="DJ44" s="1" t="str">
        <f t="shared" si="27"/>
        <v/>
      </c>
      <c r="DK44" s="1" t="str">
        <f t="shared" si="28"/>
        <v/>
      </c>
      <c r="DL44" s="1" t="str">
        <f t="shared" si="29"/>
        <v/>
      </c>
      <c r="DM44" s="1" t="str">
        <f t="shared" si="30"/>
        <v/>
      </c>
      <c r="DN44" s="1" t="str">
        <f t="shared" si="31"/>
        <v/>
      </c>
      <c r="DO44" s="1" t="str">
        <f t="shared" si="32"/>
        <v/>
      </c>
      <c r="DP44" s="1" t="str">
        <f t="shared" si="33"/>
        <v/>
      </c>
      <c r="DQ44" s="1" t="str">
        <f t="shared" si="34"/>
        <v/>
      </c>
      <c r="DR44" s="1">
        <v>3</v>
      </c>
      <c r="DS44" s="1" t="str">
        <f t="shared" si="42"/>
        <v/>
      </c>
      <c r="DT44" t="str">
        <f t="shared" si="43"/>
        <v/>
      </c>
    </row>
    <row r="45" spans="1:124" x14ac:dyDescent="0.45">
      <c r="A45" t="str">
        <f t="shared" si="35"/>
        <v>ELC</v>
      </c>
      <c r="B45" t="str">
        <f>VLOOKUP(E45,'EPA_US9RT techs'!$R$26:$S$34,2,FALSE)</f>
        <v>OTH</v>
      </c>
      <c r="C45" t="str">
        <f>'Service shares'!A45</f>
        <v>ELC</v>
      </c>
      <c r="D45" t="str">
        <f>'Service shares'!B45</f>
        <v>INM</v>
      </c>
      <c r="E45" t="str">
        <f>'Service shares'!C45</f>
        <v>OTH</v>
      </c>
      <c r="F45" s="1">
        <f>IFERROR(1/AVERAGEIFS('EPA_US9RT techs'!$I$2:$I$1718,'EPA_US9RT techs'!$J$2:$J$1718,'Service PJ'!$D45,'EPA_US9RT techs'!$K$2:$K$1718,'Service PJ'!$B45,'EPA_US9RT techs'!$L$2:$L$1718,'Service PJ'!$A45,'EPA_US9RT techs'!$C$2:$C$1718,"VDA_FLOP",'EPA_US9RT techs'!$F$2:$F$1718,'Service PJ'!F$1),1/AVERAGEIFS('EPA_US9RT techs'!$I$2:$I$1718,'EPA_US9RT techs'!$K$2:$K$1718,'Service PJ'!$B45,'EPA_US9RT techs'!$L$2:$L$1718,'Service PJ'!$A45,'EPA_US9RT techs'!$C$2:$C$1718,"VDA_FLOP",'EPA_US9RT techs'!$F$2:$F$1718,'Service PJ'!F$1))</f>
        <v>1</v>
      </c>
      <c r="G45" s="1">
        <f>IFERROR(IFERROR(1/AVERAGEIFS('EPA_US9RT techs'!$I$2:$I$1718,'EPA_US9RT techs'!$J$2:$J$1718,'Service PJ'!$D45,'EPA_US9RT techs'!$K$2:$K$1718,'Service PJ'!$B45,'EPA_US9RT techs'!$L$2:$L$1718,'Service PJ'!$A45,'EPA_US9RT techs'!$C$2:$C$1718,"VDA_FLOP",'EPA_US9RT techs'!$F$2:$F$1718,'Service PJ'!G$1),1/AVERAGEIFS('EPA_US9RT techs'!$I$2:$I$1718,'EPA_US9RT techs'!$K$2:$K$1718,'Service PJ'!$B45,'EPA_US9RT techs'!$L$2:$L$1718,'Service PJ'!$A45,'EPA_US9RT techs'!$C$2:$C$1718,"VDA_FLOP",'EPA_US9RT techs'!$F$2:$F$1718,'Service PJ'!G$1)),"")</f>
        <v>1.1028890832644971</v>
      </c>
      <c r="H45" s="1">
        <f>IFERROR(IFERROR(1/AVERAGEIFS('EPA_US9RT techs'!$I$2:$I$1718,'EPA_US9RT techs'!$J$2:$J$1718,'Service PJ'!$D45,'EPA_US9RT techs'!$K$2:$K$1718,'Service PJ'!$B45,'EPA_US9RT techs'!$L$2:$L$1718,'Service PJ'!$A45,'EPA_US9RT techs'!$C$2:$C$1718,"VDA_FLOP",'EPA_US9RT techs'!$F$2:$F$1718,'Service PJ'!H$1),1/AVERAGEIFS('EPA_US9RT techs'!$I$2:$I$1718,'EPA_US9RT techs'!$K$2:$K$1718,'Service PJ'!$B45,'EPA_US9RT techs'!$L$2:$L$1718,'Service PJ'!$A45,'EPA_US9RT techs'!$C$2:$C$1718,"VDA_FLOP",'EPA_US9RT techs'!$F$2:$F$1718,'Service PJ'!H$1)),"")</f>
        <v>1.1173506778255995</v>
      </c>
      <c r="I45" s="1">
        <f>IFERROR(IFERROR(1/AVERAGEIFS('EPA_US9RT techs'!$I$2:$I$1718,'EPA_US9RT techs'!$J$2:$J$1718,'Service PJ'!$D45,'EPA_US9RT techs'!$K$2:$K$1718,'Service PJ'!$B45,'EPA_US9RT techs'!$L$2:$L$1718,'Service PJ'!$A45,'EPA_US9RT techs'!$C$2:$C$1718,"VDA_FLOP",'EPA_US9RT techs'!$F$2:$F$1718,'Service PJ'!I$1),1/AVERAGEIFS('EPA_US9RT techs'!$I$2:$I$1718,'EPA_US9RT techs'!$K$2:$K$1718,'Service PJ'!$B45,'EPA_US9RT techs'!$L$2:$L$1718,'Service PJ'!$A45,'EPA_US9RT techs'!$C$2:$C$1718,"VDA_FLOP",'EPA_US9RT techs'!$F$2:$F$1718,'Service PJ'!I$1)),"")</f>
        <v>1.166692800725406</v>
      </c>
      <c r="J45" s="1">
        <f>IFERROR(IFERROR(1/AVERAGEIFS('EPA_US9RT techs'!$I$2:$I$1718,'EPA_US9RT techs'!$J$2:$J$1718,'Service PJ'!$D45,'EPA_US9RT techs'!$K$2:$K$1718,'Service PJ'!$B45,'EPA_US9RT techs'!$L$2:$L$1718,'Service PJ'!$A45,'EPA_US9RT techs'!$C$2:$C$1718,"VDA_FLOP",'EPA_US9RT techs'!$F$2:$F$1718,'Service PJ'!J$1),1/AVERAGEIFS('EPA_US9RT techs'!$I$2:$I$1718,'EPA_US9RT techs'!$K$2:$K$1718,'Service PJ'!$B45,'EPA_US9RT techs'!$L$2:$L$1718,'Service PJ'!$A45,'EPA_US9RT techs'!$C$2:$C$1718,"VDA_FLOP",'EPA_US9RT techs'!$F$2:$F$1718,'Service PJ'!J$1)),"")</f>
        <v>1.214852012077368</v>
      </c>
      <c r="L45" t="str">
        <f>IF(SUM(O45:AR45)=0,"\I: ","")&amp;'Service PJ'!D45&amp;"_"&amp;'Service PJ'!E45&amp;"_"&amp;'Service PJ'!C45</f>
        <v>INM_OTH_ELC</v>
      </c>
      <c r="M45" t="str">
        <f>"IND"&amp;'Service PJ'!C45</f>
        <v>INDELC</v>
      </c>
      <c r="N45" t="str">
        <f t="shared" si="36"/>
        <v>INM_OTH</v>
      </c>
      <c r="O45" s="1">
        <f>'Service shares'!AK45*'Service PJ'!AV45</f>
        <v>0.81626416070090568</v>
      </c>
      <c r="P45" s="1">
        <f>'Service shares'!AL45*'Service PJ'!AW45</f>
        <v>0.15261561221798237</v>
      </c>
      <c r="Q45" s="1">
        <f>'Service shares'!AM45*'Service PJ'!AX45</f>
        <v>0.48688709436127553</v>
      </c>
      <c r="R45" s="1">
        <f>'Service shares'!AN45*'Service PJ'!AY45</f>
        <v>0.36862968402169122</v>
      </c>
      <c r="S45" s="1">
        <f>'Service shares'!AO45*'Service PJ'!AZ45</f>
        <v>2.7167723248239088</v>
      </c>
      <c r="T45" s="1">
        <f>'Service shares'!AP45*'Service PJ'!BA45</f>
        <v>2.8671498086865452</v>
      </c>
      <c r="U45" s="1">
        <f>'Service shares'!AQ45*'Service PJ'!BB45</f>
        <v>0.32264302972916209</v>
      </c>
      <c r="V45" s="14">
        <f>'Service shares'!AR45*'Service PJ'!BC45</f>
        <v>0.90705633629582627</v>
      </c>
      <c r="W45" s="1">
        <f>'Service shares'!AS45*'Service PJ'!BD45</f>
        <v>0.19861236074644861</v>
      </c>
      <c r="X45" s="1">
        <f>'Service shares'!AT45*'Service PJ'!BE45</f>
        <v>34.723831856178485</v>
      </c>
      <c r="Y45" s="1">
        <f>'Service shares'!AU45*'Service PJ'!BF45</f>
        <v>0.23767479872803385</v>
      </c>
      <c r="Z45" s="1">
        <f>'Service shares'!AV45*'Service PJ'!BG45</f>
        <v>1.1144997574759454</v>
      </c>
      <c r="AA45" s="1">
        <f>'Service shares'!AW45*'Service PJ'!BH45</f>
        <v>0.3619685621580459</v>
      </c>
      <c r="AB45" s="1">
        <f>'Service shares'!AX45*'Service PJ'!BI45</f>
        <v>0.94560128360739848</v>
      </c>
      <c r="AC45" s="1">
        <f>'Service shares'!AY45*'Service PJ'!BJ45</f>
        <v>0.56933155160713389</v>
      </c>
      <c r="AD45" s="1">
        <f>'Service shares'!AZ45*'Service PJ'!BK45</f>
        <v>0.76110871861276552</v>
      </c>
      <c r="AE45" s="1">
        <f>'Service shares'!BA45*'Service PJ'!BL45</f>
        <v>1.7668121568449606</v>
      </c>
      <c r="AF45" s="1">
        <f>'Service shares'!BB45*'Service PJ'!BM45</f>
        <v>0.76850027657050257</v>
      </c>
      <c r="AG45" s="1">
        <f>'Service shares'!BC45*'Service PJ'!BN45</f>
        <v>1.1534476151410948</v>
      </c>
      <c r="AH45" s="1">
        <f>'Service shares'!BD45*'Service PJ'!BO45</f>
        <v>0.15433055847241434</v>
      </c>
      <c r="AI45" s="1">
        <f>'Service shares'!BE45*'Service PJ'!BP45</f>
        <v>0.48642318905012055</v>
      </c>
      <c r="AJ45" s="1">
        <f>'Service shares'!BF45*'Service PJ'!BQ45</f>
        <v>0.98401307291299112</v>
      </c>
      <c r="AK45" s="1">
        <f>'Service shares'!BG45*'Service PJ'!BR45</f>
        <v>1.4588962951916638E-2</v>
      </c>
      <c r="AL45" s="1">
        <f>'Service shares'!BH45*'Service PJ'!BS45</f>
        <v>0.12834606223134234</v>
      </c>
      <c r="AM45" s="1">
        <f>'Service shares'!BI45*'Service PJ'!BT45</f>
        <v>1.5642178347922762</v>
      </c>
      <c r="AN45" s="1">
        <f>'Service shares'!BJ45*'Service PJ'!BU45</f>
        <v>4.6377430085883978E-2</v>
      </c>
      <c r="AO45" s="1">
        <f>'Service shares'!BK45*'Service PJ'!BV45</f>
        <v>0.19364341941363236</v>
      </c>
      <c r="AP45" s="1">
        <f>'Service shares'!BL45*'Service PJ'!BW45</f>
        <v>0.56868401711031336</v>
      </c>
      <c r="AQ45" s="1">
        <f>'Service shares'!BM45*'Service PJ'!BX45</f>
        <v>3.0567817357845515</v>
      </c>
      <c r="AR45" s="1">
        <f>'Service shares'!BN45*'Service PJ'!BY45</f>
        <v>0</v>
      </c>
      <c r="AS45" s="2">
        <v>0</v>
      </c>
      <c r="AU45" t="str">
        <f t="shared" si="2"/>
        <v>INM_OTH_ELC</v>
      </c>
      <c r="AV45" s="1">
        <f t="shared" si="48"/>
        <v>1.1028890832644971</v>
      </c>
      <c r="AW45" s="1">
        <f t="shared" si="48"/>
        <v>1.1028890832644971</v>
      </c>
      <c r="AX45" s="1">
        <f t="shared" si="48"/>
        <v>1.1028890832644971</v>
      </c>
      <c r="AY45" s="1">
        <f t="shared" si="48"/>
        <v>1.1028890832644971</v>
      </c>
      <c r="AZ45" s="1">
        <f t="shared" si="48"/>
        <v>1.1028890832644971</v>
      </c>
      <c r="BA45" s="1">
        <f t="shared" si="48"/>
        <v>1.1028890832644971</v>
      </c>
      <c r="BB45" s="1">
        <f t="shared" si="48"/>
        <v>1.1028890832644971</v>
      </c>
      <c r="BC45" s="1">
        <f t="shared" si="48"/>
        <v>1.1028890832644971</v>
      </c>
      <c r="BD45" s="1">
        <f t="shared" si="48"/>
        <v>1.1028890832644971</v>
      </c>
      <c r="BE45" s="1">
        <f t="shared" si="48"/>
        <v>1.1028890832644971</v>
      </c>
      <c r="BF45" s="1">
        <f t="shared" si="48"/>
        <v>1.1028890832644971</v>
      </c>
      <c r="BG45" s="1">
        <f t="shared" si="48"/>
        <v>1.1028890832644971</v>
      </c>
      <c r="BH45" s="1">
        <f t="shared" si="48"/>
        <v>1.1028890832644971</v>
      </c>
      <c r="BI45" s="1">
        <f t="shared" si="48"/>
        <v>1.1028890832644971</v>
      </c>
      <c r="BJ45" s="1">
        <f t="shared" si="48"/>
        <v>1.1028890832644971</v>
      </c>
      <c r="BK45" s="1">
        <f t="shared" si="47"/>
        <v>1.1028890832644971</v>
      </c>
      <c r="BL45" s="1">
        <f t="shared" si="44"/>
        <v>1.1028890832644971</v>
      </c>
      <c r="BM45" s="1">
        <f t="shared" si="46"/>
        <v>1.1028890832644971</v>
      </c>
      <c r="BN45" s="1">
        <f t="shared" si="46"/>
        <v>1.1028890832644971</v>
      </c>
      <c r="BO45" s="1">
        <f t="shared" si="46"/>
        <v>1.1028890832644971</v>
      </c>
      <c r="BP45" s="1">
        <f t="shared" si="46"/>
        <v>1.1028890832644971</v>
      </c>
      <c r="BQ45" s="1">
        <f t="shared" si="46"/>
        <v>1.1028890832644971</v>
      </c>
      <c r="BR45" s="1">
        <f t="shared" si="46"/>
        <v>1.1028890832644971</v>
      </c>
      <c r="BS45" s="1">
        <f t="shared" si="46"/>
        <v>1.1028890832644971</v>
      </c>
      <c r="BT45" s="1">
        <f t="shared" si="46"/>
        <v>1.1028890832644971</v>
      </c>
      <c r="BU45" s="1">
        <f t="shared" si="46"/>
        <v>1.1028890832644971</v>
      </c>
      <c r="BV45" s="1">
        <f t="shared" si="46"/>
        <v>1.1028890832644971</v>
      </c>
      <c r="BW45" s="1">
        <f t="shared" si="46"/>
        <v>1.1028890832644971</v>
      </c>
      <c r="BX45" s="1">
        <f t="shared" si="46"/>
        <v>1.1028890832644971</v>
      </c>
      <c r="BY45" s="1">
        <f t="shared" si="46"/>
        <v>1.1028890832644971</v>
      </c>
      <c r="CC45" t="str">
        <f t="shared" si="38"/>
        <v>PRE</v>
      </c>
      <c r="CD45" t="str">
        <f t="shared" si="39"/>
        <v>INM_OTH_ELC</v>
      </c>
      <c r="CE45" t="str">
        <f>VLOOKUP(D45,'IND Balance'!$AM$5:$AN$21,2,FALSE)&amp;" - "&amp;VLOOKUP(E45,'MECS_Table 5.4'!$AF$18:$AG$30,2,FALSE)&amp;" - "&amp;VLOOKUP('Service PJ'!M45,'IND Balance'!$AM$22:$AN$32,2,FALSE)</f>
        <v>Non-metals - Other - Electricity</v>
      </c>
      <c r="CF45" t="s">
        <v>109</v>
      </c>
      <c r="CG45" t="s">
        <v>110</v>
      </c>
      <c r="CL45" t="str">
        <f t="shared" si="40"/>
        <v>INM_OTH_ELC</v>
      </c>
      <c r="CM45" t="str">
        <f t="shared" si="41"/>
        <v>INM_OTH</v>
      </c>
      <c r="CN45" s="1">
        <f t="shared" si="5"/>
        <v>1.6362977742749734E-2</v>
      </c>
      <c r="CO45" s="1">
        <f t="shared" si="6"/>
        <v>1.6265764319048012E-2</v>
      </c>
      <c r="CP45" s="1">
        <f t="shared" si="7"/>
        <v>6.9017708382716272E-2</v>
      </c>
      <c r="CQ45" s="1">
        <f t="shared" si="8"/>
        <v>4.9437407601516693E-2</v>
      </c>
      <c r="CR45" s="1">
        <f t="shared" si="9"/>
        <v>3.6720411431252459E-2</v>
      </c>
      <c r="CS45" s="1">
        <f t="shared" si="10"/>
        <v>4.6152513872607812E-2</v>
      </c>
      <c r="CT45" s="1">
        <f t="shared" si="11"/>
        <v>5.6999844328758605E-2</v>
      </c>
      <c r="CU45" s="1">
        <f t="shared" si="12"/>
        <v>9.6478355115643954E-3</v>
      </c>
      <c r="CV45" s="1">
        <f t="shared" si="13"/>
        <v>1.3600430106543515E-2</v>
      </c>
      <c r="CW45" s="1">
        <f t="shared" si="14"/>
        <v>0.18639505107380966</v>
      </c>
      <c r="CX45" s="1">
        <f t="shared" si="15"/>
        <v>2.1724640276384755E-2</v>
      </c>
      <c r="CY45" s="1">
        <f t="shared" si="16"/>
        <v>0.13605040147675185</v>
      </c>
      <c r="CZ45" s="1">
        <f t="shared" si="17"/>
        <v>4.4109523040630115E-2</v>
      </c>
      <c r="DA45" s="1">
        <f t="shared" si="18"/>
        <v>2.3832320102057263E-2</v>
      </c>
      <c r="DB45" s="1">
        <f t="shared" si="19"/>
        <v>2.8687540489394755E-2</v>
      </c>
      <c r="DC45" s="1">
        <f t="shared" si="20"/>
        <v>1.5725458790820296E-2</v>
      </c>
      <c r="DD45" s="1">
        <f t="shared" si="21"/>
        <v>1.6931085934691906E-2</v>
      </c>
      <c r="DE45" s="1">
        <f t="shared" si="22"/>
        <v>4.2408563687061696E-2</v>
      </c>
      <c r="DF45" s="1">
        <f t="shared" si="23"/>
        <v>8.6305093341867228E-2</v>
      </c>
      <c r="DG45" s="1">
        <f t="shared" si="24"/>
        <v>7.4085880624878708E-4</v>
      </c>
      <c r="DH45" s="1">
        <f t="shared" si="25"/>
        <v>1.8317390646028806E-2</v>
      </c>
      <c r="DI45" s="1">
        <f t="shared" si="26"/>
        <v>1.0836383723769062E-2</v>
      </c>
      <c r="DJ45" s="1">
        <f t="shared" si="27"/>
        <v>4.1108154235914122E-3</v>
      </c>
      <c r="DK45" s="1">
        <f t="shared" si="28"/>
        <v>7.5144053059515992E-2</v>
      </c>
      <c r="DL45" s="1">
        <f t="shared" si="29"/>
        <v>7.5594786161562164E-2</v>
      </c>
      <c r="DM45" s="1">
        <f t="shared" si="30"/>
        <v>0.99</v>
      </c>
      <c r="DN45" s="1">
        <f t="shared" si="31"/>
        <v>0.32196765396497967</v>
      </c>
      <c r="DO45" s="1">
        <f t="shared" si="32"/>
        <v>9.8579916206971707E-2</v>
      </c>
      <c r="DP45" s="1">
        <f t="shared" si="33"/>
        <v>7.6749474749916474E-2</v>
      </c>
      <c r="DQ45" s="1" t="str">
        <f t="shared" si="34"/>
        <v/>
      </c>
      <c r="DR45" s="1">
        <v>3</v>
      </c>
      <c r="DS45" s="1" t="str">
        <f t="shared" si="42"/>
        <v/>
      </c>
      <c r="DT45" t="str">
        <f t="shared" si="43"/>
        <v/>
      </c>
    </row>
    <row r="46" spans="1:124" x14ac:dyDescent="0.45">
      <c r="A46" t="str">
        <f t="shared" si="35"/>
        <v>ELC</v>
      </c>
      <c r="B46" t="str">
        <f>VLOOKUP(E46,'EPA_US9RT techs'!$R$26:$S$34,2,FALSE)</f>
        <v>STM</v>
      </c>
      <c r="C46" t="str">
        <f>'Service shares'!A46</f>
        <v>ELC</v>
      </c>
      <c r="D46" t="str">
        <f>'Service shares'!B46</f>
        <v>ILP</v>
      </c>
      <c r="E46" t="str">
        <f>'Service shares'!C46</f>
        <v>STM</v>
      </c>
      <c r="F46" s="1">
        <f>IFERROR(1/AVERAGEIFS('EPA_US9RT techs'!$I$2:$I$1718,'EPA_US9RT techs'!$J$2:$J$1718,'Service PJ'!$D46,'EPA_US9RT techs'!$K$2:$K$1718,'Service PJ'!$B46,'EPA_US9RT techs'!$L$2:$L$1718,'Service PJ'!$A46,'EPA_US9RT techs'!$C$2:$C$1718,"VDA_FLOP",'EPA_US9RT techs'!$F$2:$F$1718,'Service PJ'!F$1),1/AVERAGEIFS('EPA_US9RT techs'!$I$2:$I$1718,'EPA_US9RT techs'!$K$2:$K$1718,'Service PJ'!$B46,'EPA_US9RT techs'!$L$2:$L$1718,'Service PJ'!$A46,'EPA_US9RT techs'!$C$2:$C$1718,"VDA_FLOP",'EPA_US9RT techs'!$F$2:$F$1718,'Service PJ'!F$1))</f>
        <v>1</v>
      </c>
      <c r="G46" s="1" t="str">
        <f>IFERROR(IFERROR(1/AVERAGEIFS('EPA_US9RT techs'!$I$2:$I$1718,'EPA_US9RT techs'!$J$2:$J$1718,'Service PJ'!$D46,'EPA_US9RT techs'!$K$2:$K$1718,'Service PJ'!$B46,'EPA_US9RT techs'!$L$2:$L$1718,'Service PJ'!$A46,'EPA_US9RT techs'!$C$2:$C$1718,"VDA_FLOP",'EPA_US9RT techs'!$F$2:$F$1718,'Service PJ'!G$1),1/AVERAGEIFS('EPA_US9RT techs'!$I$2:$I$1718,'EPA_US9RT techs'!$K$2:$K$1718,'Service PJ'!$B46,'EPA_US9RT techs'!$L$2:$L$1718,'Service PJ'!$A46,'EPA_US9RT techs'!$C$2:$C$1718,"VDA_FLOP",'EPA_US9RT techs'!$F$2:$F$1718,'Service PJ'!G$1)),"")</f>
        <v/>
      </c>
      <c r="H46" s="1" t="str">
        <f>IFERROR(IFERROR(1/AVERAGEIFS('EPA_US9RT techs'!$I$2:$I$1718,'EPA_US9RT techs'!$J$2:$J$1718,'Service PJ'!$D46,'EPA_US9RT techs'!$K$2:$K$1718,'Service PJ'!$B46,'EPA_US9RT techs'!$L$2:$L$1718,'Service PJ'!$A46,'EPA_US9RT techs'!$C$2:$C$1718,"VDA_FLOP",'EPA_US9RT techs'!$F$2:$F$1718,'Service PJ'!H$1),1/AVERAGEIFS('EPA_US9RT techs'!$I$2:$I$1718,'EPA_US9RT techs'!$K$2:$K$1718,'Service PJ'!$B46,'EPA_US9RT techs'!$L$2:$L$1718,'Service PJ'!$A46,'EPA_US9RT techs'!$C$2:$C$1718,"VDA_FLOP",'EPA_US9RT techs'!$F$2:$F$1718,'Service PJ'!H$1)),"")</f>
        <v/>
      </c>
      <c r="I46" s="1" t="str">
        <f>IFERROR(IFERROR(1/AVERAGEIFS('EPA_US9RT techs'!$I$2:$I$1718,'EPA_US9RT techs'!$J$2:$J$1718,'Service PJ'!$D46,'EPA_US9RT techs'!$K$2:$K$1718,'Service PJ'!$B46,'EPA_US9RT techs'!$L$2:$L$1718,'Service PJ'!$A46,'EPA_US9RT techs'!$C$2:$C$1718,"VDA_FLOP",'EPA_US9RT techs'!$F$2:$F$1718,'Service PJ'!I$1),1/AVERAGEIFS('EPA_US9RT techs'!$I$2:$I$1718,'EPA_US9RT techs'!$K$2:$K$1718,'Service PJ'!$B46,'EPA_US9RT techs'!$L$2:$L$1718,'Service PJ'!$A46,'EPA_US9RT techs'!$C$2:$C$1718,"VDA_FLOP",'EPA_US9RT techs'!$F$2:$F$1718,'Service PJ'!I$1)),"")</f>
        <v/>
      </c>
      <c r="J46" s="1" t="str">
        <f>IFERROR(IFERROR(1/AVERAGEIFS('EPA_US9RT techs'!$I$2:$I$1718,'EPA_US9RT techs'!$J$2:$J$1718,'Service PJ'!$D46,'EPA_US9RT techs'!$K$2:$K$1718,'Service PJ'!$B46,'EPA_US9RT techs'!$L$2:$L$1718,'Service PJ'!$A46,'EPA_US9RT techs'!$C$2:$C$1718,"VDA_FLOP",'EPA_US9RT techs'!$F$2:$F$1718,'Service PJ'!J$1),1/AVERAGEIFS('EPA_US9RT techs'!$I$2:$I$1718,'EPA_US9RT techs'!$K$2:$K$1718,'Service PJ'!$B46,'EPA_US9RT techs'!$L$2:$L$1718,'Service PJ'!$A46,'EPA_US9RT techs'!$C$2:$C$1718,"VDA_FLOP",'EPA_US9RT techs'!$F$2:$F$1718,'Service PJ'!J$1)),"")</f>
        <v/>
      </c>
      <c r="L46" t="str">
        <f>IF(SUM(O46:AR46)=0,"\I: ","")&amp;'Service PJ'!D46&amp;"_"&amp;'Service PJ'!E46&amp;"_"&amp;'Service PJ'!C46</f>
        <v>ILP_STM_ELC</v>
      </c>
      <c r="M46" t="str">
        <f>"IND"&amp;'Service PJ'!C46</f>
        <v>INDELC</v>
      </c>
      <c r="N46" t="str">
        <f t="shared" si="36"/>
        <v>ILP_STM</v>
      </c>
      <c r="O46" s="1">
        <f>'Service shares'!AK46*'Service PJ'!AV46</f>
        <v>8.3696833161290327E-2</v>
      </c>
      <c r="P46" s="1">
        <f>'Service shares'!AL46*'Service PJ'!AW46</f>
        <v>1.2864415703225808E-3</v>
      </c>
      <c r="Q46" s="1">
        <f>'Service shares'!AM46*'Service PJ'!AX46</f>
        <v>1.3354994674219356</v>
      </c>
      <c r="R46" s="1">
        <f>'Service shares'!AN46*'Service PJ'!AY46</f>
        <v>4.3690905708387101E-2</v>
      </c>
      <c r="S46" s="1">
        <f>'Service shares'!AO46*'Service PJ'!AZ46</f>
        <v>6.7089007681548392</v>
      </c>
      <c r="T46" s="1">
        <f>'Service shares'!AP46*'Service PJ'!BA46</f>
        <v>1.8375670446270969</v>
      </c>
      <c r="U46" s="1">
        <f>'Service shares'!AQ46*'Service PJ'!BB46</f>
        <v>0.75903546601161298</v>
      </c>
      <c r="V46" s="14">
        <f>'Service shares'!AR46*'Service PJ'!BC46</f>
        <v>3.5377130893587099</v>
      </c>
      <c r="W46" s="1">
        <f>'Service shares'!AS46*'Service PJ'!BD46</f>
        <v>6.1561626330309682</v>
      </c>
      <c r="X46" s="1">
        <f>'Service shares'!AT46*'Service PJ'!BE46</f>
        <v>13.219641251221937</v>
      </c>
      <c r="Y46" s="1">
        <f>'Service shares'!AU46*'Service PJ'!BF46</f>
        <v>5.6739029551896776</v>
      </c>
      <c r="Z46" s="1">
        <f>'Service shares'!AV46*'Service PJ'!BG46</f>
        <v>1.9820547821729035</v>
      </c>
      <c r="AA46" s="1">
        <f>'Service shares'!AW46*'Service PJ'!BH46</f>
        <v>0.64772113596387104</v>
      </c>
      <c r="AB46" s="1">
        <f>'Service shares'!AX46*'Service PJ'!BI46</f>
        <v>1.3898363925948387</v>
      </c>
      <c r="AC46" s="1">
        <f>'Service shares'!AY46*'Service PJ'!BJ46</f>
        <v>0.46099713559354838</v>
      </c>
      <c r="AD46" s="1">
        <f>'Service shares'!AZ46*'Service PJ'!BK46</f>
        <v>1.3592302498219355</v>
      </c>
      <c r="AE46" s="1">
        <f>'Service shares'!BA46*'Service PJ'!BL46</f>
        <v>1.1022574449019356</v>
      </c>
      <c r="AF46" s="1">
        <f>'Service shares'!BB46*'Service PJ'!BM46</f>
        <v>1.1346261899574195</v>
      </c>
      <c r="AG46" s="1">
        <f>'Service shares'!BC46*'Service PJ'!BN46</f>
        <v>2.9873496126541936</v>
      </c>
      <c r="AH46" s="1">
        <f>'Service shares'!BD46*'Service PJ'!BO46</f>
        <v>1.9794083329045162</v>
      </c>
      <c r="AI46" s="1">
        <f>'Service shares'!BE46*'Service PJ'!BP46</f>
        <v>0.49725856470193552</v>
      </c>
      <c r="AJ46" s="1">
        <f>'Service shares'!BF46*'Service PJ'!BQ46</f>
        <v>0.51495095506064525</v>
      </c>
      <c r="AK46" s="1">
        <f>'Service shares'!BG46*'Service PJ'!BR46</f>
        <v>1.1308465765161292E-2</v>
      </c>
      <c r="AL46" s="1">
        <f>'Service shares'!BH46*'Service PJ'!BS46</f>
        <v>0.56160908644645169</v>
      </c>
      <c r="AM46" s="1">
        <f>'Service shares'!BI46*'Service PJ'!BT46</f>
        <v>2.7422989098154837</v>
      </c>
      <c r="AN46" s="1">
        <f>'Service shares'!BJ46*'Service PJ'!BU46</f>
        <v>0</v>
      </c>
      <c r="AO46" s="1">
        <f>'Service shares'!BK46*'Service PJ'!BV46</f>
        <v>0.17972117219612904</v>
      </c>
      <c r="AP46" s="1">
        <f>'Service shares'!BL46*'Service PJ'!BW46</f>
        <v>1.5360707550541937</v>
      </c>
      <c r="AQ46" s="1">
        <f>'Service shares'!BM46*'Service PJ'!BX46</f>
        <v>11.053686249185809</v>
      </c>
      <c r="AR46" s="1">
        <f>'Service shares'!BN46*'Service PJ'!BY46</f>
        <v>0</v>
      </c>
      <c r="AS46" s="2">
        <v>0</v>
      </c>
      <c r="AU46" t="str">
        <f t="shared" si="2"/>
        <v>ILP_STM_ELC</v>
      </c>
      <c r="AV46" s="1">
        <f t="shared" si="48"/>
        <v>1</v>
      </c>
      <c r="AW46" s="1">
        <f t="shared" si="48"/>
        <v>1</v>
      </c>
      <c r="AX46" s="1">
        <f t="shared" si="48"/>
        <v>1</v>
      </c>
      <c r="AY46" s="1">
        <f t="shared" si="48"/>
        <v>1</v>
      </c>
      <c r="AZ46" s="1">
        <f t="shared" si="48"/>
        <v>1</v>
      </c>
      <c r="BA46" s="1">
        <f t="shared" si="48"/>
        <v>1</v>
      </c>
      <c r="BB46" s="1">
        <f t="shared" si="48"/>
        <v>1</v>
      </c>
      <c r="BC46" s="1">
        <f t="shared" si="48"/>
        <v>1</v>
      </c>
      <c r="BD46" s="1">
        <f t="shared" si="48"/>
        <v>1</v>
      </c>
      <c r="BE46" s="1">
        <f t="shared" si="48"/>
        <v>1</v>
      </c>
      <c r="BF46" s="1">
        <f t="shared" si="48"/>
        <v>1</v>
      </c>
      <c r="BG46" s="1">
        <f t="shared" si="48"/>
        <v>1</v>
      </c>
      <c r="BH46" s="1">
        <f t="shared" si="48"/>
        <v>1</v>
      </c>
      <c r="BI46" s="1">
        <f t="shared" si="48"/>
        <v>1</v>
      </c>
      <c r="BJ46" s="1">
        <f t="shared" si="48"/>
        <v>1</v>
      </c>
      <c r="BK46" s="1">
        <f t="shared" si="47"/>
        <v>1</v>
      </c>
      <c r="BL46" s="1">
        <f t="shared" si="44"/>
        <v>1</v>
      </c>
      <c r="BM46" s="1">
        <f t="shared" si="46"/>
        <v>1</v>
      </c>
      <c r="BN46" s="1">
        <f t="shared" si="46"/>
        <v>1</v>
      </c>
      <c r="BO46" s="1">
        <f t="shared" si="46"/>
        <v>1</v>
      </c>
      <c r="BP46" s="1">
        <f t="shared" si="46"/>
        <v>1</v>
      </c>
      <c r="BQ46" s="1">
        <f t="shared" si="46"/>
        <v>1</v>
      </c>
      <c r="BR46" s="1">
        <f t="shared" si="46"/>
        <v>1</v>
      </c>
      <c r="BS46" s="1">
        <f t="shared" si="46"/>
        <v>1</v>
      </c>
      <c r="BT46" s="1">
        <f t="shared" si="46"/>
        <v>1</v>
      </c>
      <c r="BU46" s="1">
        <f t="shared" si="46"/>
        <v>1</v>
      </c>
      <c r="BV46" s="1">
        <f t="shared" si="46"/>
        <v>1</v>
      </c>
      <c r="BW46" s="1">
        <f t="shared" si="46"/>
        <v>1</v>
      </c>
      <c r="BX46" s="1">
        <f t="shared" si="46"/>
        <v>1</v>
      </c>
      <c r="BY46" s="1">
        <f t="shared" si="46"/>
        <v>1</v>
      </c>
      <c r="CC46" t="str">
        <f t="shared" si="38"/>
        <v>PRE</v>
      </c>
      <c r="CD46" t="str">
        <f t="shared" si="39"/>
        <v>ILP_STM_ELC</v>
      </c>
      <c r="CE46" t="str">
        <f>VLOOKUP(D46,'IND Balance'!$AM$5:$AN$21,2,FALSE)&amp;" - "&amp;VLOOKUP(E46,'MECS_Table 5.4'!$AF$18:$AG$30,2,FALSE)&amp;" - "&amp;VLOOKUP('Service PJ'!M46,'IND Balance'!$AM$22:$AN$32,2,FALSE)</f>
        <v>Pulp and Paper - Steam - Electricity</v>
      </c>
      <c r="CF46" t="s">
        <v>109</v>
      </c>
      <c r="CG46" t="s">
        <v>110</v>
      </c>
      <c r="CL46" t="str">
        <f t="shared" si="40"/>
        <v>ILP_STM_ELC</v>
      </c>
      <c r="CM46" t="str">
        <f t="shared" si="41"/>
        <v>ILP_STM</v>
      </c>
      <c r="CN46" s="1">
        <f t="shared" si="5"/>
        <v>0.11839354940475381</v>
      </c>
      <c r="CO46" s="1">
        <f t="shared" si="6"/>
        <v>5.7024274140806772E-3</v>
      </c>
      <c r="CP46" s="1">
        <f t="shared" si="7"/>
        <v>4.1933826028291252E-2</v>
      </c>
      <c r="CQ46" s="1">
        <f t="shared" si="8"/>
        <v>3.2811520180017359E-2</v>
      </c>
      <c r="CR46" s="1">
        <f t="shared" si="9"/>
        <v>5.952406853289148E-2</v>
      </c>
      <c r="CS46" s="1">
        <f t="shared" si="10"/>
        <v>3.4266239636729021E-2</v>
      </c>
      <c r="CT46" s="1">
        <f t="shared" si="11"/>
        <v>9.9181095546758136E-2</v>
      </c>
      <c r="CU46" s="1">
        <f t="shared" si="12"/>
        <v>2.0128709410736731E-2</v>
      </c>
      <c r="CV46" s="1">
        <f t="shared" si="13"/>
        <v>5.8371426641676216E-2</v>
      </c>
      <c r="CW46" s="1">
        <f t="shared" si="14"/>
        <v>4.1376228162156609E-2</v>
      </c>
      <c r="CX46" s="1">
        <f t="shared" si="15"/>
        <v>3.5134867587938573E-2</v>
      </c>
      <c r="CY46" s="1">
        <f t="shared" si="16"/>
        <v>3.0967252966867958E-2</v>
      </c>
      <c r="CZ46" s="1">
        <f t="shared" si="17"/>
        <v>4.9399645293452699E-2</v>
      </c>
      <c r="DA46" s="1">
        <f t="shared" si="18"/>
        <v>3.9256356415682953E-2</v>
      </c>
      <c r="DB46" s="1">
        <f t="shared" si="19"/>
        <v>5.1569896373396665E-2</v>
      </c>
      <c r="DC46" s="1">
        <f t="shared" si="20"/>
        <v>3.559237642277753E-2</v>
      </c>
      <c r="DD46" s="1">
        <f t="shared" si="21"/>
        <v>4.3278886049471832E-2</v>
      </c>
      <c r="DE46" s="1">
        <f t="shared" si="22"/>
        <v>3.7428529950654349E-2</v>
      </c>
      <c r="DF46" s="1">
        <f t="shared" si="23"/>
        <v>4.4955948534972985E-2</v>
      </c>
      <c r="DG46" s="1">
        <f t="shared" si="24"/>
        <v>0.14079816382353508</v>
      </c>
      <c r="DH46" s="1">
        <f t="shared" si="25"/>
        <v>1.9302760609289996E-2</v>
      </c>
      <c r="DI46" s="1">
        <f t="shared" si="26"/>
        <v>6.3486944579576113E-2</v>
      </c>
      <c r="DJ46" s="1">
        <f t="shared" si="27"/>
        <v>0.13370177711554851</v>
      </c>
      <c r="DK46" s="1">
        <f t="shared" si="28"/>
        <v>0.21218134235613109</v>
      </c>
      <c r="DL46" s="1">
        <f t="shared" si="29"/>
        <v>1.4053339866642894E-2</v>
      </c>
      <c r="DM46" s="1" t="str">
        <f t="shared" si="30"/>
        <v/>
      </c>
      <c r="DN46" s="1">
        <f t="shared" si="31"/>
        <v>0.15556174448361945</v>
      </c>
      <c r="DO46" s="1">
        <f t="shared" si="32"/>
        <v>0.11849884123793229</v>
      </c>
      <c r="DP46" s="1">
        <f t="shared" si="33"/>
        <v>1.8423873624879763E-2</v>
      </c>
      <c r="DQ46" s="1" t="str">
        <f t="shared" si="34"/>
        <v/>
      </c>
      <c r="DR46" s="1">
        <v>3</v>
      </c>
      <c r="DS46" s="1" t="str">
        <f t="shared" si="42"/>
        <v/>
      </c>
      <c r="DT46" t="str">
        <f t="shared" si="43"/>
        <v/>
      </c>
    </row>
    <row r="47" spans="1:124" x14ac:dyDescent="0.45">
      <c r="A47" t="str">
        <f t="shared" si="35"/>
        <v>ELC</v>
      </c>
      <c r="B47" t="str">
        <f>VLOOKUP(E47,'EPA_US9RT techs'!$R$26:$S$34,2,FALSE)</f>
        <v>PRH</v>
      </c>
      <c r="C47" t="str">
        <f>'Service shares'!A47</f>
        <v>ELC</v>
      </c>
      <c r="D47" t="str">
        <f>'Service shares'!B47</f>
        <v>ILP</v>
      </c>
      <c r="E47" t="str">
        <f>'Service shares'!C47</f>
        <v>PRH</v>
      </c>
      <c r="F47" s="1">
        <f>IFERROR(1/AVERAGEIFS('EPA_US9RT techs'!$I$2:$I$1718,'EPA_US9RT techs'!$J$2:$J$1718,'Service PJ'!$D47,'EPA_US9RT techs'!$K$2:$K$1718,'Service PJ'!$B47,'EPA_US9RT techs'!$L$2:$L$1718,'Service PJ'!$A47,'EPA_US9RT techs'!$C$2:$C$1718,"VDA_FLOP",'EPA_US9RT techs'!$F$2:$F$1718,'Service PJ'!F$1),1/AVERAGEIFS('EPA_US9RT techs'!$I$2:$I$1718,'EPA_US9RT techs'!$K$2:$K$1718,'Service PJ'!$B47,'EPA_US9RT techs'!$L$2:$L$1718,'Service PJ'!$A47,'EPA_US9RT techs'!$C$2:$C$1718,"VDA_FLOP",'EPA_US9RT techs'!$F$2:$F$1718,'Service PJ'!F$1))</f>
        <v>1</v>
      </c>
      <c r="G47" s="1">
        <f>IFERROR(IFERROR(1/AVERAGEIFS('EPA_US9RT techs'!$I$2:$I$1718,'EPA_US9RT techs'!$J$2:$J$1718,'Service PJ'!$D47,'EPA_US9RT techs'!$K$2:$K$1718,'Service PJ'!$B47,'EPA_US9RT techs'!$L$2:$L$1718,'Service PJ'!$A47,'EPA_US9RT techs'!$C$2:$C$1718,"VDA_FLOP",'EPA_US9RT techs'!$F$2:$F$1718,'Service PJ'!G$1),1/AVERAGEIFS('EPA_US9RT techs'!$I$2:$I$1718,'EPA_US9RT techs'!$K$2:$K$1718,'Service PJ'!$B47,'EPA_US9RT techs'!$L$2:$L$1718,'Service PJ'!$A47,'EPA_US9RT techs'!$C$2:$C$1718,"VDA_FLOP",'EPA_US9RT techs'!$F$2:$F$1718,'Service PJ'!G$1)),"")</f>
        <v>1.1320439114245473</v>
      </c>
      <c r="H47" s="1">
        <f>IFERROR(IFERROR(1/AVERAGEIFS('EPA_US9RT techs'!$I$2:$I$1718,'EPA_US9RT techs'!$J$2:$J$1718,'Service PJ'!$D47,'EPA_US9RT techs'!$K$2:$K$1718,'Service PJ'!$B47,'EPA_US9RT techs'!$L$2:$L$1718,'Service PJ'!$A47,'EPA_US9RT techs'!$C$2:$C$1718,"VDA_FLOP",'EPA_US9RT techs'!$F$2:$F$1718,'Service PJ'!H$1),1/AVERAGEIFS('EPA_US9RT techs'!$I$2:$I$1718,'EPA_US9RT techs'!$K$2:$K$1718,'Service PJ'!$B47,'EPA_US9RT techs'!$L$2:$L$1718,'Service PJ'!$A47,'EPA_US9RT techs'!$C$2:$C$1718,"VDA_FLOP",'EPA_US9RT techs'!$F$2:$F$1718,'Service PJ'!H$1)),"")</f>
        <v>1.06714363559243</v>
      </c>
      <c r="I47" s="1">
        <f>IFERROR(IFERROR(1/AVERAGEIFS('EPA_US9RT techs'!$I$2:$I$1718,'EPA_US9RT techs'!$J$2:$J$1718,'Service PJ'!$D47,'EPA_US9RT techs'!$K$2:$K$1718,'Service PJ'!$B47,'EPA_US9RT techs'!$L$2:$L$1718,'Service PJ'!$A47,'EPA_US9RT techs'!$C$2:$C$1718,"VDA_FLOP",'EPA_US9RT techs'!$F$2:$F$1718,'Service PJ'!I$1),1/AVERAGEIFS('EPA_US9RT techs'!$I$2:$I$1718,'EPA_US9RT techs'!$K$2:$K$1718,'Service PJ'!$B47,'EPA_US9RT techs'!$L$2:$L$1718,'Service PJ'!$A47,'EPA_US9RT techs'!$C$2:$C$1718,"VDA_FLOP",'EPA_US9RT techs'!$F$2:$F$1718,'Service PJ'!I$1)),"")</f>
        <v>1.0447494805678488</v>
      </c>
      <c r="J47" s="1">
        <f>IFERROR(IFERROR(1/AVERAGEIFS('EPA_US9RT techs'!$I$2:$I$1718,'EPA_US9RT techs'!$J$2:$J$1718,'Service PJ'!$D47,'EPA_US9RT techs'!$K$2:$K$1718,'Service PJ'!$B47,'EPA_US9RT techs'!$L$2:$L$1718,'Service PJ'!$A47,'EPA_US9RT techs'!$C$2:$C$1718,"VDA_FLOP",'EPA_US9RT techs'!$F$2:$F$1718,'Service PJ'!J$1),1/AVERAGEIFS('EPA_US9RT techs'!$I$2:$I$1718,'EPA_US9RT techs'!$K$2:$K$1718,'Service PJ'!$B47,'EPA_US9RT techs'!$L$2:$L$1718,'Service PJ'!$A47,'EPA_US9RT techs'!$C$2:$C$1718,"VDA_FLOP",'EPA_US9RT techs'!$F$2:$F$1718,'Service PJ'!J$1)),"")</f>
        <v>1.0557840634754778</v>
      </c>
      <c r="L47" t="str">
        <f>IF(SUM(O47:AR47)=0,"\I: ","")&amp;'Service PJ'!D47&amp;"_"&amp;'Service PJ'!E47&amp;"_"&amp;'Service PJ'!C47</f>
        <v>ILP_PRH_ELC</v>
      </c>
      <c r="M47" t="str">
        <f>"IND"&amp;'Service PJ'!C47</f>
        <v>INDELC</v>
      </c>
      <c r="N47" t="str">
        <f t="shared" si="36"/>
        <v>ILP_PRH</v>
      </c>
      <c r="O47" s="1">
        <f>'Service shares'!AK47*'Service PJ'!AV47</f>
        <v>8.0171799557177181E-2</v>
      </c>
      <c r="P47" s="1">
        <f>'Service shares'!AL47*'Service PJ'!AW47</f>
        <v>1.2322609090737095E-3</v>
      </c>
      <c r="Q47" s="1">
        <f>'Service shares'!AM47*'Service PJ'!AX47</f>
        <v>1.279252649912539</v>
      </c>
      <c r="R47" s="1">
        <f>'Service shares'!AN47*'Service PJ'!AY47</f>
        <v>4.185078936229536E-2</v>
      </c>
      <c r="S47" s="1">
        <f>'Service shares'!AO47*'Service PJ'!AZ47</f>
        <v>6.4263440720271294</v>
      </c>
      <c r="T47" s="1">
        <f>'Service shares'!AP47*'Service PJ'!BA47</f>
        <v>1.760174802442273</v>
      </c>
      <c r="U47" s="1">
        <f>'Service shares'!AQ47*'Service PJ'!BB47</f>
        <v>0.72706740433778028</v>
      </c>
      <c r="V47" s="14">
        <f>'Service shares'!AR47*'Service PJ'!BC47</f>
        <v>3.3887163226869212</v>
      </c>
      <c r="W47" s="1">
        <f>'Service shares'!AS47*'Service PJ'!BD47</f>
        <v>5.896885437775552</v>
      </c>
      <c r="X47" s="1">
        <f>'Service shares'!AT47*'Service PJ'!BE47</f>
        <v>12.662873714329873</v>
      </c>
      <c r="Y47" s="1">
        <f>'Service shares'!AU47*'Service PJ'!BF47</f>
        <v>5.4349369414460327</v>
      </c>
      <c r="Z47" s="1">
        <f>'Service shares'!AV47*'Service PJ'!BG47</f>
        <v>1.898577194688936</v>
      </c>
      <c r="AA47" s="1">
        <f>'Service shares'!AW47*'Service PJ'!BH47</f>
        <v>0.62044126545829292</v>
      </c>
      <c r="AB47" s="1">
        <f>'Service shares'!AX47*'Service PJ'!BI47</f>
        <v>1.3313010836342833</v>
      </c>
      <c r="AC47" s="1">
        <f>'Service shares'!AY47*'Service PJ'!BJ47</f>
        <v>0.44158146198932013</v>
      </c>
      <c r="AD47" s="1">
        <f>'Service shares'!AZ47*'Service PJ'!BK47</f>
        <v>1.3019839702988363</v>
      </c>
      <c r="AE47" s="1">
        <f>'Service shares'!BA47*'Service PJ'!BL47</f>
        <v>1.0558340094276739</v>
      </c>
      <c r="AF47" s="1">
        <f>'Service shares'!BB47*'Service PJ'!BM47</f>
        <v>1.0868394900711855</v>
      </c>
      <c r="AG47" s="1">
        <f>'Service shares'!BC47*'Service PJ'!BN47</f>
        <v>2.8615323341014038</v>
      </c>
      <c r="AH47" s="1">
        <f>'Service shares'!BD47*'Service PJ'!BO47</f>
        <v>1.8960422051048675</v>
      </c>
      <c r="AI47" s="1">
        <f>'Service shares'!BE47*'Service PJ'!BP47</f>
        <v>0.47631567971691458</v>
      </c>
      <c r="AJ47" s="1">
        <f>'Service shares'!BF47*'Service PJ'!BQ47</f>
        <v>0.49326292514963455</v>
      </c>
      <c r="AK47" s="1">
        <f>'Service shares'!BG47*'Service PJ'!BR47</f>
        <v>1.0832190614387808E-2</v>
      </c>
      <c r="AL47" s="1">
        <f>'Service shares'!BH47*'Service PJ'!BS47</f>
        <v>0.53795597046434507</v>
      </c>
      <c r="AM47" s="1">
        <f>'Service shares'!BI47*'Service PJ'!BT47</f>
        <v>2.6268023558300544</v>
      </c>
      <c r="AN47" s="1">
        <f>'Service shares'!BJ47*'Service PJ'!BU47</f>
        <v>0</v>
      </c>
      <c r="AO47" s="1">
        <f>'Service shares'!BK47*'Service PJ'!BV47</f>
        <v>0.17215191124044735</v>
      </c>
      <c r="AP47" s="1">
        <f>'Service shares'!BL47*'Service PJ'!BW47</f>
        <v>1.4713765387338831</v>
      </c>
      <c r="AQ47" s="1">
        <f>'Service shares'!BM47*'Service PJ'!BX47</f>
        <v>10.588141568389874</v>
      </c>
      <c r="AR47" s="1">
        <f>'Service shares'!BN47*'Service PJ'!BY47</f>
        <v>0</v>
      </c>
      <c r="AS47" s="2">
        <v>0</v>
      </c>
      <c r="AU47" t="str">
        <f t="shared" si="2"/>
        <v>ILP_PRH_ELC</v>
      </c>
      <c r="AV47" s="1">
        <f t="shared" si="48"/>
        <v>1.1320439114245473</v>
      </c>
      <c r="AW47" s="1">
        <f t="shared" si="48"/>
        <v>1.1320439114245473</v>
      </c>
      <c r="AX47" s="1">
        <f t="shared" si="48"/>
        <v>1.1320439114245473</v>
      </c>
      <c r="AY47" s="1">
        <f t="shared" si="48"/>
        <v>1.1320439114245473</v>
      </c>
      <c r="AZ47" s="1">
        <f t="shared" si="48"/>
        <v>1.1320439114245473</v>
      </c>
      <c r="BA47" s="1">
        <f t="shared" si="48"/>
        <v>1.1320439114245473</v>
      </c>
      <c r="BB47" s="1">
        <f t="shared" si="48"/>
        <v>1.1320439114245473</v>
      </c>
      <c r="BC47" s="1">
        <f t="shared" si="48"/>
        <v>1.1320439114245473</v>
      </c>
      <c r="BD47" s="1">
        <f t="shared" si="48"/>
        <v>1.1320439114245473</v>
      </c>
      <c r="BE47" s="1">
        <f t="shared" si="48"/>
        <v>1.1320439114245473</v>
      </c>
      <c r="BF47" s="1">
        <f t="shared" si="48"/>
        <v>1.1320439114245473</v>
      </c>
      <c r="BG47" s="1">
        <f t="shared" si="48"/>
        <v>1.1320439114245473</v>
      </c>
      <c r="BH47" s="1">
        <f t="shared" si="48"/>
        <v>1.1320439114245473</v>
      </c>
      <c r="BI47" s="1">
        <f t="shared" si="48"/>
        <v>1.1320439114245473</v>
      </c>
      <c r="BJ47" s="1">
        <f t="shared" si="48"/>
        <v>1.1320439114245473</v>
      </c>
      <c r="BK47" s="1">
        <f t="shared" si="47"/>
        <v>1.1320439114245473</v>
      </c>
      <c r="BL47" s="1">
        <f t="shared" si="44"/>
        <v>1.1320439114245473</v>
      </c>
      <c r="BM47" s="1">
        <f t="shared" si="46"/>
        <v>1.1320439114245473</v>
      </c>
      <c r="BN47" s="1">
        <f t="shared" si="46"/>
        <v>1.1320439114245473</v>
      </c>
      <c r="BO47" s="1">
        <f t="shared" si="46"/>
        <v>1.1320439114245473</v>
      </c>
      <c r="BP47" s="1">
        <f t="shared" si="46"/>
        <v>1.1320439114245473</v>
      </c>
      <c r="BQ47" s="1">
        <f t="shared" si="46"/>
        <v>1.1320439114245473</v>
      </c>
      <c r="BR47" s="1">
        <f t="shared" si="46"/>
        <v>1.1320439114245473</v>
      </c>
      <c r="BS47" s="1">
        <f t="shared" si="46"/>
        <v>1.1320439114245473</v>
      </c>
      <c r="BT47" s="1">
        <f t="shared" si="46"/>
        <v>1.1320439114245473</v>
      </c>
      <c r="BU47" s="1">
        <f t="shared" si="46"/>
        <v>1.1320439114245473</v>
      </c>
      <c r="BV47" s="1">
        <f t="shared" si="46"/>
        <v>1.1320439114245473</v>
      </c>
      <c r="BW47" s="1">
        <f t="shared" si="46"/>
        <v>1.1320439114245473</v>
      </c>
      <c r="BX47" s="1">
        <f t="shared" si="46"/>
        <v>1.1320439114245473</v>
      </c>
      <c r="BY47" s="1">
        <f t="shared" si="46"/>
        <v>1.1320439114245473</v>
      </c>
      <c r="CC47" t="str">
        <f t="shared" si="38"/>
        <v>PRE</v>
      </c>
      <c r="CD47" t="str">
        <f t="shared" si="39"/>
        <v>ILP_PRH_ELC</v>
      </c>
      <c r="CE47" t="str">
        <f>VLOOKUP(D47,'IND Balance'!$AM$5:$AN$21,2,FALSE)&amp;" - "&amp;VLOOKUP(E47,'MECS_Table 5.4'!$AF$18:$AG$30,2,FALSE)&amp;" - "&amp;VLOOKUP('Service PJ'!M47,'IND Balance'!$AM$22:$AN$32,2,FALSE)</f>
        <v>Pulp and Paper - Process heat - Electricity</v>
      </c>
      <c r="CF47" t="s">
        <v>109</v>
      </c>
      <c r="CG47" t="s">
        <v>110</v>
      </c>
      <c r="CL47" t="str">
        <f t="shared" si="40"/>
        <v>ILP_PRH_ELC</v>
      </c>
      <c r="CM47" t="str">
        <f t="shared" si="41"/>
        <v>ILP_PRH</v>
      </c>
      <c r="CN47" s="1">
        <f t="shared" si="5"/>
        <v>4.097162146665291E-2</v>
      </c>
      <c r="CO47" s="1">
        <f t="shared" si="6"/>
        <v>2.3121234460026202E-2</v>
      </c>
      <c r="CP47" s="1">
        <f t="shared" si="7"/>
        <v>8.833954314541885E-2</v>
      </c>
      <c r="CQ47" s="1">
        <f t="shared" si="8"/>
        <v>2.544848170467455E-2</v>
      </c>
      <c r="CR47" s="1">
        <f t="shared" si="9"/>
        <v>0.15047842451245744</v>
      </c>
      <c r="CS47" s="1">
        <f t="shared" si="10"/>
        <v>0.13289534784104384</v>
      </c>
      <c r="CT47" s="1">
        <f t="shared" si="11"/>
        <v>7.1815262998633458E-2</v>
      </c>
      <c r="CU47" s="1">
        <f t="shared" si="12"/>
        <v>9.7636607263567321E-2</v>
      </c>
      <c r="CV47" s="1">
        <f t="shared" si="13"/>
        <v>9.1261007932058796E-2</v>
      </c>
      <c r="CW47" s="1">
        <f t="shared" si="14"/>
        <v>0.16959544746719424</v>
      </c>
      <c r="CX47" s="1">
        <f t="shared" si="15"/>
        <v>0.25299144726820877</v>
      </c>
      <c r="CY47" s="1">
        <f t="shared" si="16"/>
        <v>6.1730690593694876E-2</v>
      </c>
      <c r="CZ47" s="1">
        <f t="shared" si="17"/>
        <v>4.9293306348364596E-2</v>
      </c>
      <c r="DA47" s="1">
        <f t="shared" si="18"/>
        <v>6.7960016936540593E-2</v>
      </c>
      <c r="DB47" s="1">
        <f t="shared" si="19"/>
        <v>5.0676471157232672E-2</v>
      </c>
      <c r="DC47" s="1">
        <f t="shared" si="20"/>
        <v>5.4618180423853926E-2</v>
      </c>
      <c r="DD47" s="1">
        <f t="shared" si="21"/>
        <v>0.10381442308217109</v>
      </c>
      <c r="DE47" s="1">
        <f t="shared" si="22"/>
        <v>4.7754196745338991E-2</v>
      </c>
      <c r="DF47" s="1">
        <f t="shared" si="23"/>
        <v>5.1860361315038045E-2</v>
      </c>
      <c r="DG47" s="1">
        <f t="shared" si="24"/>
        <v>0.99</v>
      </c>
      <c r="DH47" s="1">
        <f t="shared" si="25"/>
        <v>0.10844259273630531</v>
      </c>
      <c r="DI47" s="1">
        <f t="shared" si="26"/>
        <v>2.1276083203263085E-2</v>
      </c>
      <c r="DJ47" s="1">
        <f t="shared" si="27"/>
        <v>4.7367865078227198E-2</v>
      </c>
      <c r="DK47" s="1">
        <f t="shared" si="28"/>
        <v>0.37804178963896634</v>
      </c>
      <c r="DL47" s="1">
        <f t="shared" si="29"/>
        <v>0.1277154139188218</v>
      </c>
      <c r="DM47" s="1" t="str">
        <f t="shared" si="30"/>
        <v/>
      </c>
      <c r="DN47" s="1">
        <f t="shared" si="31"/>
        <v>5.5925902451037623E-2</v>
      </c>
      <c r="DO47" s="1">
        <f t="shared" si="32"/>
        <v>0.12716995577186346</v>
      </c>
      <c r="DP47" s="1">
        <f t="shared" si="33"/>
        <v>4.5741162859245024E-2</v>
      </c>
      <c r="DQ47" s="1" t="str">
        <f t="shared" si="34"/>
        <v/>
      </c>
      <c r="DR47" s="1">
        <v>3</v>
      </c>
      <c r="DS47" s="1" t="str">
        <f t="shared" si="42"/>
        <v/>
      </c>
      <c r="DT47" t="str">
        <f t="shared" si="43"/>
        <v/>
      </c>
    </row>
    <row r="48" spans="1:124" x14ac:dyDescent="0.45">
      <c r="A48" t="str">
        <f t="shared" si="35"/>
        <v>ELC</v>
      </c>
      <c r="B48" t="str">
        <f>VLOOKUP(E48,'EPA_US9RT techs'!$R$26:$S$34,2,FALSE)</f>
        <v>OTH</v>
      </c>
      <c r="C48" t="str">
        <f>'Service shares'!A48</f>
        <v>ELC</v>
      </c>
      <c r="D48" t="str">
        <f>'Service shares'!B48</f>
        <v>ILP</v>
      </c>
      <c r="E48" t="str">
        <f>'Service shares'!C48</f>
        <v>PRC</v>
      </c>
      <c r="F48" s="1">
        <f>IFERROR(1/AVERAGEIFS('EPA_US9RT techs'!$I$2:$I$1718,'EPA_US9RT techs'!$J$2:$J$1718,'Service PJ'!$D48,'EPA_US9RT techs'!$K$2:$K$1718,'Service PJ'!$B48,'EPA_US9RT techs'!$L$2:$L$1718,'Service PJ'!$A48,'EPA_US9RT techs'!$C$2:$C$1718,"VDA_FLOP",'EPA_US9RT techs'!$F$2:$F$1718,'Service PJ'!F$1),1/AVERAGEIFS('EPA_US9RT techs'!$I$2:$I$1718,'EPA_US9RT techs'!$K$2:$K$1718,'Service PJ'!$B48,'EPA_US9RT techs'!$L$2:$L$1718,'Service PJ'!$A48,'EPA_US9RT techs'!$C$2:$C$1718,"VDA_FLOP",'EPA_US9RT techs'!$F$2:$F$1718,'Service PJ'!F$1))</f>
        <v>1</v>
      </c>
      <c r="G48" s="1">
        <f>IFERROR(IFERROR(1/AVERAGEIFS('EPA_US9RT techs'!$I$2:$I$1718,'EPA_US9RT techs'!$J$2:$J$1718,'Service PJ'!$D48,'EPA_US9RT techs'!$K$2:$K$1718,'Service PJ'!$B48,'EPA_US9RT techs'!$L$2:$L$1718,'Service PJ'!$A48,'EPA_US9RT techs'!$C$2:$C$1718,"VDA_FLOP",'EPA_US9RT techs'!$F$2:$F$1718,'Service PJ'!G$1),1/AVERAGEIFS('EPA_US9RT techs'!$I$2:$I$1718,'EPA_US9RT techs'!$K$2:$K$1718,'Service PJ'!$B48,'EPA_US9RT techs'!$L$2:$L$1718,'Service PJ'!$A48,'EPA_US9RT techs'!$C$2:$C$1718,"VDA_FLOP",'EPA_US9RT techs'!$F$2:$F$1718,'Service PJ'!G$1)),"")</f>
        <v>1.1320439114245473</v>
      </c>
      <c r="H48" s="1">
        <f>IFERROR(IFERROR(1/AVERAGEIFS('EPA_US9RT techs'!$I$2:$I$1718,'EPA_US9RT techs'!$J$2:$J$1718,'Service PJ'!$D48,'EPA_US9RT techs'!$K$2:$K$1718,'Service PJ'!$B48,'EPA_US9RT techs'!$L$2:$L$1718,'Service PJ'!$A48,'EPA_US9RT techs'!$C$2:$C$1718,"VDA_FLOP",'EPA_US9RT techs'!$F$2:$F$1718,'Service PJ'!H$1),1/AVERAGEIFS('EPA_US9RT techs'!$I$2:$I$1718,'EPA_US9RT techs'!$K$2:$K$1718,'Service PJ'!$B48,'EPA_US9RT techs'!$L$2:$L$1718,'Service PJ'!$A48,'EPA_US9RT techs'!$C$2:$C$1718,"VDA_FLOP",'EPA_US9RT techs'!$F$2:$F$1718,'Service PJ'!H$1)),"")</f>
        <v>1.06714363559243</v>
      </c>
      <c r="I48" s="1">
        <f>IFERROR(IFERROR(1/AVERAGEIFS('EPA_US9RT techs'!$I$2:$I$1718,'EPA_US9RT techs'!$J$2:$J$1718,'Service PJ'!$D48,'EPA_US9RT techs'!$K$2:$K$1718,'Service PJ'!$B48,'EPA_US9RT techs'!$L$2:$L$1718,'Service PJ'!$A48,'EPA_US9RT techs'!$C$2:$C$1718,"VDA_FLOP",'EPA_US9RT techs'!$F$2:$F$1718,'Service PJ'!I$1),1/AVERAGEIFS('EPA_US9RT techs'!$I$2:$I$1718,'EPA_US9RT techs'!$K$2:$K$1718,'Service PJ'!$B48,'EPA_US9RT techs'!$L$2:$L$1718,'Service PJ'!$A48,'EPA_US9RT techs'!$C$2:$C$1718,"VDA_FLOP",'EPA_US9RT techs'!$F$2:$F$1718,'Service PJ'!I$1)),"")</f>
        <v>1.0447494805678488</v>
      </c>
      <c r="J48" s="1">
        <f>IFERROR(IFERROR(1/AVERAGEIFS('EPA_US9RT techs'!$I$2:$I$1718,'EPA_US9RT techs'!$J$2:$J$1718,'Service PJ'!$D48,'EPA_US9RT techs'!$K$2:$K$1718,'Service PJ'!$B48,'EPA_US9RT techs'!$L$2:$L$1718,'Service PJ'!$A48,'EPA_US9RT techs'!$C$2:$C$1718,"VDA_FLOP",'EPA_US9RT techs'!$F$2:$F$1718,'Service PJ'!J$1),1/AVERAGEIFS('EPA_US9RT techs'!$I$2:$I$1718,'EPA_US9RT techs'!$K$2:$K$1718,'Service PJ'!$B48,'EPA_US9RT techs'!$L$2:$L$1718,'Service PJ'!$A48,'EPA_US9RT techs'!$C$2:$C$1718,"VDA_FLOP",'EPA_US9RT techs'!$F$2:$F$1718,'Service PJ'!J$1)),"")</f>
        <v>1.0557840634754778</v>
      </c>
      <c r="L48" t="str">
        <f>IF(SUM(O48:AR48)=0,"\I: ","")&amp;'Service PJ'!D48&amp;"_"&amp;'Service PJ'!E48&amp;"_"&amp;'Service PJ'!C48</f>
        <v>ILP_PRC_ELC</v>
      </c>
      <c r="M48" t="str">
        <f>"IND"&amp;'Service PJ'!C48</f>
        <v>INDELC</v>
      </c>
      <c r="N48" t="str">
        <f t="shared" si="36"/>
        <v>ILP_PRC</v>
      </c>
      <c r="O48" s="1">
        <f>'Service shares'!AK48*'Service PJ'!AV48</f>
        <v>6.5595108728599527E-2</v>
      </c>
      <c r="P48" s="1">
        <f>'Service shares'!AL48*'Service PJ'!AW48</f>
        <v>1.0082134710603077E-3</v>
      </c>
      <c r="Q48" s="1">
        <f>'Service shares'!AM48*'Service PJ'!AX48</f>
        <v>1.04666125901935</v>
      </c>
      <c r="R48" s="1">
        <f>'Service shares'!AN48*'Service PJ'!AY48</f>
        <v>3.4241554932787119E-2</v>
      </c>
      <c r="S48" s="1">
        <f>'Service shares'!AO48*'Service PJ'!AZ48</f>
        <v>5.2579178771131065</v>
      </c>
      <c r="T48" s="1">
        <f>'Service shares'!AP48*'Service PJ'!BA48</f>
        <v>1.4401430201800414</v>
      </c>
      <c r="U48" s="1">
        <f>'Service shares'!AQ48*'Service PJ'!BB48</f>
        <v>0.59487333082182026</v>
      </c>
      <c r="V48" s="14">
        <f>'Service shares'!AR48*'Service PJ'!BC48</f>
        <v>2.7725860821983908</v>
      </c>
      <c r="W48" s="1">
        <f>'Service shares'!AS48*'Service PJ'!BD48</f>
        <v>4.8247244490890884</v>
      </c>
      <c r="X48" s="1">
        <f>'Service shares'!AT48*'Service PJ'!BE48</f>
        <v>10.360533038997168</v>
      </c>
      <c r="Y48" s="1">
        <f>'Service shares'!AU48*'Service PJ'!BF48</f>
        <v>4.4467665884558452</v>
      </c>
      <c r="Z48" s="1">
        <f>'Service shares'!AV48*'Service PJ'!BG48</f>
        <v>1.5533813411091297</v>
      </c>
      <c r="AA48" s="1">
        <f>'Service shares'!AW48*'Service PJ'!BH48</f>
        <v>0.50763376264769411</v>
      </c>
      <c r="AB48" s="1">
        <f>'Service shares'!AX48*'Service PJ'!BI48</f>
        <v>1.0892463411553228</v>
      </c>
      <c r="AC48" s="1">
        <f>'Service shares'!AY48*'Service PJ'!BJ48</f>
        <v>0.36129392344580741</v>
      </c>
      <c r="AD48" s="1">
        <f>'Service shares'!AZ48*'Service PJ'!BK48</f>
        <v>1.0652596120626843</v>
      </c>
      <c r="AE48" s="1">
        <f>'Service shares'!BA48*'Service PJ'!BL48</f>
        <v>0.86386418953173316</v>
      </c>
      <c r="AF48" s="1">
        <f>'Service shares'!BB48*'Service PJ'!BM48</f>
        <v>0.88923231005824277</v>
      </c>
      <c r="AG48" s="1">
        <f>'Service shares'!BC48*'Service PJ'!BN48</f>
        <v>2.3412537279011492</v>
      </c>
      <c r="AH48" s="1">
        <f>'Service shares'!BD48*'Service PJ'!BO48</f>
        <v>1.5513072587221646</v>
      </c>
      <c r="AI48" s="1">
        <f>'Service shares'!BE48*'Service PJ'!BP48</f>
        <v>0.38971282885929376</v>
      </c>
      <c r="AJ48" s="1">
        <f>'Service shares'!BF48*'Service PJ'!BQ48</f>
        <v>0.40357875694061013</v>
      </c>
      <c r="AK48" s="1">
        <f>'Service shares'!BG48*'Service PJ'!BR48</f>
        <v>8.8627014117718429E-3</v>
      </c>
      <c r="AL48" s="1">
        <f>'Service shares'!BH48*'Service PJ'!BS48</f>
        <v>0.4401457940162824</v>
      </c>
      <c r="AM48" s="1">
        <f>'Service shares'!BI48*'Service PJ'!BT48</f>
        <v>2.1492019274973178</v>
      </c>
      <c r="AN48" s="1">
        <f>'Service shares'!BJ48*'Service PJ'!BU48</f>
        <v>0</v>
      </c>
      <c r="AO48" s="1">
        <f>'Service shares'!BK48*'Service PJ'!BV48</f>
        <v>0.14085156374218422</v>
      </c>
      <c r="AP48" s="1">
        <f>'Service shares'!BL48*'Service PJ'!BW48</f>
        <v>1.2038535316913588</v>
      </c>
      <c r="AQ48" s="1">
        <f>'Service shares'!BM48*'Service PJ'!BX48</f>
        <v>8.6630249195917166</v>
      </c>
      <c r="AR48" s="1">
        <f>'Service shares'!BN48*'Service PJ'!BY48</f>
        <v>0</v>
      </c>
      <c r="AS48" s="2">
        <v>0</v>
      </c>
      <c r="AU48" t="str">
        <f t="shared" si="2"/>
        <v>ILP_PRC_ELC</v>
      </c>
      <c r="AV48" s="1">
        <f t="shared" si="48"/>
        <v>1.1320439114245473</v>
      </c>
      <c r="AW48" s="1">
        <f t="shared" si="48"/>
        <v>1.1320439114245473</v>
      </c>
      <c r="AX48" s="1">
        <f t="shared" si="48"/>
        <v>1.1320439114245473</v>
      </c>
      <c r="AY48" s="1">
        <f t="shared" si="48"/>
        <v>1.1320439114245473</v>
      </c>
      <c r="AZ48" s="1">
        <f t="shared" si="48"/>
        <v>1.1320439114245473</v>
      </c>
      <c r="BA48" s="1">
        <f t="shared" si="48"/>
        <v>1.1320439114245473</v>
      </c>
      <c r="BB48" s="1">
        <f t="shared" si="48"/>
        <v>1.1320439114245473</v>
      </c>
      <c r="BC48" s="1">
        <f t="shared" si="48"/>
        <v>1.1320439114245473</v>
      </c>
      <c r="BD48" s="1">
        <f t="shared" si="48"/>
        <v>1.1320439114245473</v>
      </c>
      <c r="BE48" s="1">
        <f t="shared" si="48"/>
        <v>1.1320439114245473</v>
      </c>
      <c r="BF48" s="1">
        <f t="shared" si="48"/>
        <v>1.1320439114245473</v>
      </c>
      <c r="BG48" s="1">
        <f t="shared" si="48"/>
        <v>1.1320439114245473</v>
      </c>
      <c r="BH48" s="1">
        <f t="shared" si="48"/>
        <v>1.1320439114245473</v>
      </c>
      <c r="BI48" s="1">
        <f t="shared" si="48"/>
        <v>1.1320439114245473</v>
      </c>
      <c r="BJ48" s="1">
        <f t="shared" si="48"/>
        <v>1.1320439114245473</v>
      </c>
      <c r="BK48" s="1">
        <f t="shared" si="47"/>
        <v>1.1320439114245473</v>
      </c>
      <c r="BL48" s="1">
        <f t="shared" si="44"/>
        <v>1.1320439114245473</v>
      </c>
      <c r="BM48" s="1">
        <f t="shared" ref="BM48:BY63" si="49">IF($G48="",$F48,$G48)</f>
        <v>1.1320439114245473</v>
      </c>
      <c r="BN48" s="1">
        <f t="shared" si="49"/>
        <v>1.1320439114245473</v>
      </c>
      <c r="BO48" s="1">
        <f t="shared" si="49"/>
        <v>1.1320439114245473</v>
      </c>
      <c r="BP48" s="1">
        <f t="shared" si="49"/>
        <v>1.1320439114245473</v>
      </c>
      <c r="BQ48" s="1">
        <f t="shared" si="49"/>
        <v>1.1320439114245473</v>
      </c>
      <c r="BR48" s="1">
        <f t="shared" si="49"/>
        <v>1.1320439114245473</v>
      </c>
      <c r="BS48" s="1">
        <f t="shared" si="49"/>
        <v>1.1320439114245473</v>
      </c>
      <c r="BT48" s="1">
        <f t="shared" si="49"/>
        <v>1.1320439114245473</v>
      </c>
      <c r="BU48" s="1">
        <f t="shared" si="49"/>
        <v>1.1320439114245473</v>
      </c>
      <c r="BV48" s="1">
        <f t="shared" si="49"/>
        <v>1.1320439114245473</v>
      </c>
      <c r="BW48" s="1">
        <f t="shared" si="49"/>
        <v>1.1320439114245473</v>
      </c>
      <c r="BX48" s="1">
        <f t="shared" si="49"/>
        <v>1.1320439114245473</v>
      </c>
      <c r="BY48" s="1">
        <f t="shared" si="49"/>
        <v>1.1320439114245473</v>
      </c>
      <c r="CC48" t="str">
        <f t="shared" si="38"/>
        <v>PRE</v>
      </c>
      <c r="CD48" t="str">
        <f t="shared" si="39"/>
        <v>ILP_PRC_ELC</v>
      </c>
      <c r="CE48" t="str">
        <f>VLOOKUP(D48,'IND Balance'!$AM$5:$AN$21,2,FALSE)&amp;" - "&amp;VLOOKUP(E48,'MECS_Table 5.4'!$AF$18:$AG$30,2,FALSE)&amp;" - "&amp;VLOOKUP('Service PJ'!M48,'IND Balance'!$AM$22:$AN$32,2,FALSE)</f>
        <v>Pulp and Paper - Process Cool - Electricity</v>
      </c>
      <c r="CF48" t="s">
        <v>109</v>
      </c>
      <c r="CG48" t="s">
        <v>110</v>
      </c>
      <c r="CL48" t="str">
        <f t="shared" si="40"/>
        <v>ILP_PRC_ELC</v>
      </c>
      <c r="CM48" t="str">
        <f t="shared" si="41"/>
        <v>ILP_PRC</v>
      </c>
      <c r="CN48" s="1">
        <f t="shared" si="5"/>
        <v>0.99</v>
      </c>
      <c r="CO48" s="1">
        <f t="shared" si="6"/>
        <v>0.99</v>
      </c>
      <c r="CP48" s="1">
        <f t="shared" si="7"/>
        <v>0.99</v>
      </c>
      <c r="CQ48" s="1">
        <f t="shared" si="8"/>
        <v>0.99</v>
      </c>
      <c r="CR48" s="1">
        <f t="shared" si="9"/>
        <v>0.99</v>
      </c>
      <c r="CS48" s="1">
        <f t="shared" si="10"/>
        <v>0.99</v>
      </c>
      <c r="CT48" s="1">
        <f t="shared" si="11"/>
        <v>0.99</v>
      </c>
      <c r="CU48" s="1">
        <f t="shared" si="12"/>
        <v>0.99</v>
      </c>
      <c r="CV48" s="1">
        <f t="shared" si="13"/>
        <v>0.99</v>
      </c>
      <c r="CW48" s="1">
        <f t="shared" si="14"/>
        <v>0.99</v>
      </c>
      <c r="CX48" s="1">
        <f t="shared" si="15"/>
        <v>0.99</v>
      </c>
      <c r="CY48" s="1">
        <f t="shared" si="16"/>
        <v>0.99</v>
      </c>
      <c r="CZ48" s="1">
        <f t="shared" si="17"/>
        <v>0.99</v>
      </c>
      <c r="DA48" s="1">
        <f t="shared" si="18"/>
        <v>0.99</v>
      </c>
      <c r="DB48" s="1">
        <f t="shared" si="19"/>
        <v>0.99</v>
      </c>
      <c r="DC48" s="1">
        <f t="shared" si="20"/>
        <v>0.99</v>
      </c>
      <c r="DD48" s="1">
        <f t="shared" si="21"/>
        <v>0.99</v>
      </c>
      <c r="DE48" s="1">
        <f t="shared" si="22"/>
        <v>0.99</v>
      </c>
      <c r="DF48" s="1">
        <f t="shared" si="23"/>
        <v>0.99</v>
      </c>
      <c r="DG48" s="1">
        <f t="shared" si="24"/>
        <v>0.99</v>
      </c>
      <c r="DH48" s="1">
        <f t="shared" si="25"/>
        <v>0.99</v>
      </c>
      <c r="DI48" s="1">
        <f t="shared" si="26"/>
        <v>0.99</v>
      </c>
      <c r="DJ48" s="1">
        <f t="shared" si="27"/>
        <v>0.99</v>
      </c>
      <c r="DK48" s="1">
        <f t="shared" si="28"/>
        <v>0.99</v>
      </c>
      <c r="DL48" s="1">
        <f t="shared" si="29"/>
        <v>0.99</v>
      </c>
      <c r="DM48" s="1" t="str">
        <f t="shared" si="30"/>
        <v/>
      </c>
      <c r="DN48" s="1">
        <f t="shared" si="31"/>
        <v>0.99</v>
      </c>
      <c r="DO48" s="1">
        <f t="shared" si="32"/>
        <v>0.99</v>
      </c>
      <c r="DP48" s="1">
        <f t="shared" si="33"/>
        <v>0.99</v>
      </c>
      <c r="DQ48" s="1" t="str">
        <f t="shared" si="34"/>
        <v/>
      </c>
      <c r="DR48" s="1">
        <v>3</v>
      </c>
      <c r="DS48" s="1" t="str">
        <f t="shared" si="42"/>
        <v/>
      </c>
      <c r="DT48" t="str">
        <f t="shared" si="43"/>
        <v/>
      </c>
    </row>
    <row r="49" spans="1:124" x14ac:dyDescent="0.45">
      <c r="A49" t="str">
        <f t="shared" si="35"/>
        <v>ELC</v>
      </c>
      <c r="B49" t="str">
        <f>VLOOKUP(E49,'EPA_US9RT techs'!$R$26:$S$34,2,FALSE)</f>
        <v>MDR</v>
      </c>
      <c r="C49" t="str">
        <f>'Service shares'!A49</f>
        <v>ELC</v>
      </c>
      <c r="D49" t="str">
        <f>'Service shares'!B49</f>
        <v>ILP</v>
      </c>
      <c r="E49" t="str">
        <f>'Service shares'!C49</f>
        <v>MDR</v>
      </c>
      <c r="F49" s="1">
        <f>IFERROR(1/AVERAGEIFS('EPA_US9RT techs'!$I$2:$I$1718,'EPA_US9RT techs'!$J$2:$J$1718,'Service PJ'!$D49,'EPA_US9RT techs'!$K$2:$K$1718,'Service PJ'!$B49,'EPA_US9RT techs'!$L$2:$L$1718,'Service PJ'!$A49,'EPA_US9RT techs'!$C$2:$C$1718,"VDA_FLOP",'EPA_US9RT techs'!$F$2:$F$1718,'Service PJ'!F$1),1/AVERAGEIFS('EPA_US9RT techs'!$I$2:$I$1718,'EPA_US9RT techs'!$K$2:$K$1718,'Service PJ'!$B49,'EPA_US9RT techs'!$L$2:$L$1718,'Service PJ'!$A49,'EPA_US9RT techs'!$C$2:$C$1718,"VDA_FLOP",'EPA_US9RT techs'!$F$2:$F$1718,'Service PJ'!F$1))</f>
        <v>1</v>
      </c>
      <c r="G49" s="1">
        <f>IFERROR(IFERROR(1/AVERAGEIFS('EPA_US9RT techs'!$I$2:$I$1718,'EPA_US9RT techs'!$J$2:$J$1718,'Service PJ'!$D49,'EPA_US9RT techs'!$K$2:$K$1718,'Service PJ'!$B49,'EPA_US9RT techs'!$L$2:$L$1718,'Service PJ'!$A49,'EPA_US9RT techs'!$C$2:$C$1718,"VDA_FLOP",'EPA_US9RT techs'!$F$2:$F$1718,'Service PJ'!G$1),1/AVERAGEIFS('EPA_US9RT techs'!$I$2:$I$1718,'EPA_US9RT techs'!$K$2:$K$1718,'Service PJ'!$B49,'EPA_US9RT techs'!$L$2:$L$1718,'Service PJ'!$A49,'EPA_US9RT techs'!$C$2:$C$1718,"VDA_FLOP",'EPA_US9RT techs'!$F$2:$F$1718,'Service PJ'!G$1)),"")</f>
        <v>1.1320439114245473</v>
      </c>
      <c r="H49" s="1">
        <f>IFERROR(IFERROR(1/AVERAGEIFS('EPA_US9RT techs'!$I$2:$I$1718,'EPA_US9RT techs'!$J$2:$J$1718,'Service PJ'!$D49,'EPA_US9RT techs'!$K$2:$K$1718,'Service PJ'!$B49,'EPA_US9RT techs'!$L$2:$L$1718,'Service PJ'!$A49,'EPA_US9RT techs'!$C$2:$C$1718,"VDA_FLOP",'EPA_US9RT techs'!$F$2:$F$1718,'Service PJ'!H$1),1/AVERAGEIFS('EPA_US9RT techs'!$I$2:$I$1718,'EPA_US9RT techs'!$K$2:$K$1718,'Service PJ'!$B49,'EPA_US9RT techs'!$L$2:$L$1718,'Service PJ'!$A49,'EPA_US9RT techs'!$C$2:$C$1718,"VDA_FLOP",'EPA_US9RT techs'!$F$2:$F$1718,'Service PJ'!H$1)),"")</f>
        <v>1.06714363559243</v>
      </c>
      <c r="I49" s="1">
        <f>IFERROR(IFERROR(1/AVERAGEIFS('EPA_US9RT techs'!$I$2:$I$1718,'EPA_US9RT techs'!$J$2:$J$1718,'Service PJ'!$D49,'EPA_US9RT techs'!$K$2:$K$1718,'Service PJ'!$B49,'EPA_US9RT techs'!$L$2:$L$1718,'Service PJ'!$A49,'EPA_US9RT techs'!$C$2:$C$1718,"VDA_FLOP",'EPA_US9RT techs'!$F$2:$F$1718,'Service PJ'!I$1),1/AVERAGEIFS('EPA_US9RT techs'!$I$2:$I$1718,'EPA_US9RT techs'!$K$2:$K$1718,'Service PJ'!$B49,'EPA_US9RT techs'!$L$2:$L$1718,'Service PJ'!$A49,'EPA_US9RT techs'!$C$2:$C$1718,"VDA_FLOP",'EPA_US9RT techs'!$F$2:$F$1718,'Service PJ'!I$1)),"")</f>
        <v>1.0447494805678488</v>
      </c>
      <c r="J49" s="1">
        <f>IFERROR(IFERROR(1/AVERAGEIFS('EPA_US9RT techs'!$I$2:$I$1718,'EPA_US9RT techs'!$J$2:$J$1718,'Service PJ'!$D49,'EPA_US9RT techs'!$K$2:$K$1718,'Service PJ'!$B49,'EPA_US9RT techs'!$L$2:$L$1718,'Service PJ'!$A49,'EPA_US9RT techs'!$C$2:$C$1718,"VDA_FLOP",'EPA_US9RT techs'!$F$2:$F$1718,'Service PJ'!J$1),1/AVERAGEIFS('EPA_US9RT techs'!$I$2:$I$1718,'EPA_US9RT techs'!$K$2:$K$1718,'Service PJ'!$B49,'EPA_US9RT techs'!$L$2:$L$1718,'Service PJ'!$A49,'EPA_US9RT techs'!$C$2:$C$1718,"VDA_FLOP",'EPA_US9RT techs'!$F$2:$F$1718,'Service PJ'!J$1)),"")</f>
        <v>1.0557840634754778</v>
      </c>
      <c r="L49" t="str">
        <f>IF(SUM(O49:AR49)=0,"\I: ","")&amp;'Service PJ'!D49&amp;"_"&amp;'Service PJ'!E49&amp;"_"&amp;'Service PJ'!C49</f>
        <v>ILP_MDR_ELC</v>
      </c>
      <c r="M49" t="str">
        <f>"IND"&amp;'Service PJ'!C49</f>
        <v>INDELC</v>
      </c>
      <c r="N49" t="str">
        <f t="shared" si="36"/>
        <v>ILP_MDR</v>
      </c>
      <c r="O49" s="1">
        <f>'Service shares'!AK49*'Service PJ'!AV49</f>
        <v>1.7200495177721649</v>
      </c>
      <c r="P49" s="1">
        <f>'Service shares'!AL49*'Service PJ'!AW49</f>
        <v>2.6437597685581397E-2</v>
      </c>
      <c r="Q49" s="1">
        <f>'Service shares'!AM49*'Service PJ'!AX49</f>
        <v>27.445784125396283</v>
      </c>
      <c r="R49" s="1">
        <f>'Service shares'!AN49*'Service PJ'!AY49</f>
        <v>0.89788966268197323</v>
      </c>
      <c r="S49" s="1">
        <f>'Service shares'!AO49*'Service PJ'!AZ49</f>
        <v>137.87429099985476</v>
      </c>
      <c r="T49" s="1">
        <f>'Service shares'!AP49*'Service PJ'!BA49</f>
        <v>37.763750306943301</v>
      </c>
      <c r="U49" s="1">
        <f>'Service shares'!AQ49*'Service PJ'!BB49</f>
        <v>15.598900674883284</v>
      </c>
      <c r="V49" s="14">
        <f>'Service shares'!AR49*'Service PJ'!BC49</f>
        <v>72.703368377646669</v>
      </c>
      <c r="W49" s="1">
        <f>'Service shares'!AS49*'Service PJ'!BD49</f>
        <v>126.51499666500274</v>
      </c>
      <c r="X49" s="1">
        <f>'Service shares'!AT49*'Service PJ'!BE49</f>
        <v>271.67619968925908</v>
      </c>
      <c r="Y49" s="1">
        <f>'Service shares'!AU49*'Service PJ'!BF49</f>
        <v>116.60410165284215</v>
      </c>
      <c r="Z49" s="1">
        <f>'Service shares'!AV49*'Service PJ'!BG49</f>
        <v>40.733110722417166</v>
      </c>
      <c r="AA49" s="1">
        <f>'Service shares'!AW49*'Service PJ'!BH49</f>
        <v>13.311285331650645</v>
      </c>
      <c r="AB49" s="1">
        <f>'Service shares'!AX49*'Service PJ'!BI49</f>
        <v>28.562459612517348</v>
      </c>
      <c r="AC49" s="1">
        <f>'Service shares'!AY49*'Service PJ'!BJ49</f>
        <v>9.4739295481345032</v>
      </c>
      <c r="AD49" s="1">
        <f>'Service shares'!AZ49*'Service PJ'!BK49</f>
        <v>27.93347427186594</v>
      </c>
      <c r="AE49" s="1">
        <f>'Service shares'!BA49*'Service PJ'!BL49</f>
        <v>22.652438747721003</v>
      </c>
      <c r="AF49" s="1">
        <f>'Service shares'!BB49*'Service PJ'!BM49</f>
        <v>23.317647241527251</v>
      </c>
      <c r="AG49" s="1">
        <f>'Service shares'!BC49*'Service PJ'!BN49</f>
        <v>61.392875531630125</v>
      </c>
      <c r="AH49" s="1">
        <f>'Service shares'!BD49*'Service PJ'!BO49</f>
        <v>40.67872367315897</v>
      </c>
      <c r="AI49" s="1">
        <f>'Service shares'!BE49*'Service PJ'!BP49</f>
        <v>10.219136401199256</v>
      </c>
      <c r="AJ49" s="1">
        <f>'Service shares'!BF49*'Service PJ'!BQ49</f>
        <v>10.582731848664885</v>
      </c>
      <c r="AK49" s="1">
        <f>'Service shares'!BG49*'Service PJ'!BR49</f>
        <v>0.23239972590868391</v>
      </c>
      <c r="AL49" s="1">
        <f>'Service shares'!BH49*'Service PJ'!BS49</f>
        <v>11.541600820871404</v>
      </c>
      <c r="AM49" s="1">
        <f>'Service shares'!BI49*'Service PJ'!BT49</f>
        <v>56.356850543262986</v>
      </c>
      <c r="AN49" s="1">
        <f>'Service shares'!BJ49*'Service PJ'!BU49</f>
        <v>0</v>
      </c>
      <c r="AO49" s="1">
        <f>'Service shares'!BK49*'Service PJ'!BV49</f>
        <v>3.6934410047950519</v>
      </c>
      <c r="AP49" s="1">
        <f>'Service shares'!BL49*'Service PJ'!BW49</f>
        <v>31.567714831017852</v>
      </c>
      <c r="AQ49" s="1">
        <f>'Service shares'!BM49*'Service PJ'!BX49</f>
        <v>227.16376455818278</v>
      </c>
      <c r="AR49" s="1">
        <f>'Service shares'!BN49*'Service PJ'!BY49</f>
        <v>0</v>
      </c>
      <c r="AS49" s="2">
        <v>0</v>
      </c>
      <c r="AU49" t="str">
        <f t="shared" si="2"/>
        <v>ILP_MDR_ELC</v>
      </c>
      <c r="AV49" s="1">
        <f t="shared" si="48"/>
        <v>1.1320439114245473</v>
      </c>
      <c r="AW49" s="1">
        <f t="shared" si="48"/>
        <v>1.1320439114245473</v>
      </c>
      <c r="AX49" s="1">
        <f t="shared" si="48"/>
        <v>1.1320439114245473</v>
      </c>
      <c r="AY49" s="1">
        <f t="shared" si="48"/>
        <v>1.1320439114245473</v>
      </c>
      <c r="AZ49" s="1">
        <f t="shared" si="48"/>
        <v>1.1320439114245473</v>
      </c>
      <c r="BA49" s="1">
        <f t="shared" si="48"/>
        <v>1.1320439114245473</v>
      </c>
      <c r="BB49" s="1">
        <f t="shared" si="48"/>
        <v>1.1320439114245473</v>
      </c>
      <c r="BC49" s="1">
        <f t="shared" si="48"/>
        <v>1.1320439114245473</v>
      </c>
      <c r="BD49" s="1">
        <f t="shared" si="48"/>
        <v>1.1320439114245473</v>
      </c>
      <c r="BE49" s="1">
        <f t="shared" si="48"/>
        <v>1.1320439114245473</v>
      </c>
      <c r="BF49" s="1">
        <f t="shared" si="48"/>
        <v>1.1320439114245473</v>
      </c>
      <c r="BG49" s="1">
        <f t="shared" si="48"/>
        <v>1.1320439114245473</v>
      </c>
      <c r="BH49" s="1">
        <f t="shared" si="48"/>
        <v>1.1320439114245473</v>
      </c>
      <c r="BI49" s="1">
        <f t="shared" si="48"/>
        <v>1.1320439114245473</v>
      </c>
      <c r="BJ49" s="1">
        <f t="shared" si="48"/>
        <v>1.1320439114245473</v>
      </c>
      <c r="BK49" s="1">
        <f t="shared" si="47"/>
        <v>1.1320439114245473</v>
      </c>
      <c r="BL49" s="1">
        <f t="shared" si="44"/>
        <v>1.1320439114245473</v>
      </c>
      <c r="BM49" s="1">
        <f t="shared" si="49"/>
        <v>1.1320439114245473</v>
      </c>
      <c r="BN49" s="1">
        <f t="shared" si="49"/>
        <v>1.1320439114245473</v>
      </c>
      <c r="BO49" s="1">
        <f t="shared" si="49"/>
        <v>1.1320439114245473</v>
      </c>
      <c r="BP49" s="1">
        <f t="shared" si="49"/>
        <v>1.1320439114245473</v>
      </c>
      <c r="BQ49" s="1">
        <f t="shared" si="49"/>
        <v>1.1320439114245473</v>
      </c>
      <c r="BR49" s="1">
        <f t="shared" si="49"/>
        <v>1.1320439114245473</v>
      </c>
      <c r="BS49" s="1">
        <f t="shared" si="49"/>
        <v>1.1320439114245473</v>
      </c>
      <c r="BT49" s="1">
        <f t="shared" si="49"/>
        <v>1.1320439114245473</v>
      </c>
      <c r="BU49" s="1">
        <f t="shared" si="49"/>
        <v>1.1320439114245473</v>
      </c>
      <c r="BV49" s="1">
        <f t="shared" si="49"/>
        <v>1.1320439114245473</v>
      </c>
      <c r="BW49" s="1">
        <f t="shared" si="49"/>
        <v>1.1320439114245473</v>
      </c>
      <c r="BX49" s="1">
        <f t="shared" si="49"/>
        <v>1.1320439114245473</v>
      </c>
      <c r="BY49" s="1">
        <f t="shared" si="49"/>
        <v>1.1320439114245473</v>
      </c>
      <c r="CC49" t="str">
        <f t="shared" si="38"/>
        <v>PRE</v>
      </c>
      <c r="CD49" t="str">
        <f t="shared" si="39"/>
        <v>ILP_MDR_ELC</v>
      </c>
      <c r="CE49" t="str">
        <f>VLOOKUP(D49,'IND Balance'!$AM$5:$AN$21,2,FALSE)&amp;" - "&amp;VLOOKUP(E49,'MECS_Table 5.4'!$AF$18:$AG$30,2,FALSE)&amp;" - "&amp;VLOOKUP('Service PJ'!M49,'IND Balance'!$AM$22:$AN$32,2,FALSE)</f>
        <v>Pulp and Paper - Machine drive - Electricity</v>
      </c>
      <c r="CF49" t="s">
        <v>109</v>
      </c>
      <c r="CG49" t="s">
        <v>110</v>
      </c>
      <c r="CL49" t="str">
        <f t="shared" si="40"/>
        <v>ILP_MDR_ELC</v>
      </c>
      <c r="CM49" t="str">
        <f t="shared" si="41"/>
        <v>ILP_MDR</v>
      </c>
      <c r="CN49" s="1">
        <f t="shared" si="5"/>
        <v>0.94715817734268737</v>
      </c>
      <c r="CO49" s="1">
        <f t="shared" si="6"/>
        <v>9.086877565751543E-2</v>
      </c>
      <c r="CP49" s="1">
        <f t="shared" si="7"/>
        <v>0.44709706129869614</v>
      </c>
      <c r="CQ49" s="1">
        <f t="shared" si="8"/>
        <v>0.89382429599075586</v>
      </c>
      <c r="CR49" s="1">
        <f t="shared" si="9"/>
        <v>0.56198730266501173</v>
      </c>
      <c r="CS49" s="1">
        <f t="shared" si="10"/>
        <v>0.38092881670225165</v>
      </c>
      <c r="CT49" s="1">
        <f t="shared" si="11"/>
        <v>0.74495163309992352</v>
      </c>
      <c r="CU49" s="1">
        <f t="shared" si="12"/>
        <v>0.25973336460624169</v>
      </c>
      <c r="CV49" s="1">
        <f t="shared" si="13"/>
        <v>0.56079455874360129</v>
      </c>
      <c r="CW49" s="1">
        <f t="shared" si="14"/>
        <v>0.757436997833703</v>
      </c>
      <c r="CX49" s="1">
        <f t="shared" si="15"/>
        <v>0.39866513721117464</v>
      </c>
      <c r="CY49" s="1">
        <f t="shared" si="16"/>
        <v>0.40229890773000931</v>
      </c>
      <c r="CZ49" s="1">
        <f t="shared" si="17"/>
        <v>0.63551513628211043</v>
      </c>
      <c r="DA49" s="1">
        <f t="shared" si="18"/>
        <v>0.95930298450293194</v>
      </c>
      <c r="DB49" s="1">
        <f t="shared" si="19"/>
        <v>0.59959497041389886</v>
      </c>
      <c r="DC49" s="1">
        <f t="shared" si="20"/>
        <v>0.45086879115195477</v>
      </c>
      <c r="DD49" s="1">
        <f t="shared" si="21"/>
        <v>0.73655898837763734</v>
      </c>
      <c r="DE49" s="1">
        <f t="shared" si="22"/>
        <v>0.61006789726555755</v>
      </c>
      <c r="DF49" s="1">
        <f t="shared" si="23"/>
        <v>0.6944970907534378</v>
      </c>
      <c r="DG49" s="1">
        <f t="shared" si="24"/>
        <v>0.72148195553824934</v>
      </c>
      <c r="DH49" s="1">
        <f t="shared" si="25"/>
        <v>0.25001813574498094</v>
      </c>
      <c r="DI49" s="1">
        <f t="shared" si="26"/>
        <v>0.90083188105901812</v>
      </c>
      <c r="DJ49" s="1">
        <f t="shared" si="27"/>
        <v>0.9470016443206497</v>
      </c>
      <c r="DK49" s="1">
        <f t="shared" si="28"/>
        <v>0.82741752772896826</v>
      </c>
      <c r="DL49" s="1">
        <f t="shared" si="29"/>
        <v>0.83198611632943187</v>
      </c>
      <c r="DM49" s="1" t="str">
        <f t="shared" si="30"/>
        <v/>
      </c>
      <c r="DN49" s="1">
        <f t="shared" si="31"/>
        <v>0.95450529665886519</v>
      </c>
      <c r="DO49" s="1">
        <f t="shared" si="32"/>
        <v>0.74204928994620034</v>
      </c>
      <c r="DP49" s="1">
        <f t="shared" si="33"/>
        <v>0.26138024299201501</v>
      </c>
      <c r="DQ49" s="1" t="str">
        <f t="shared" si="34"/>
        <v/>
      </c>
      <c r="DR49" s="1">
        <v>3</v>
      </c>
      <c r="DS49" s="1" t="str">
        <f t="shared" si="42"/>
        <v/>
      </c>
      <c r="DT49" t="str">
        <f t="shared" si="43"/>
        <v/>
      </c>
    </row>
    <row r="50" spans="1:124" x14ac:dyDescent="0.45">
      <c r="A50" t="str">
        <f t="shared" si="35"/>
        <v>ELC</v>
      </c>
      <c r="B50" t="str">
        <f>VLOOKUP(E50,'EPA_US9RT techs'!$R$26:$S$34,2,FALSE)</f>
        <v>ECP</v>
      </c>
      <c r="C50" t="str">
        <f>'Service shares'!A50</f>
        <v>ELC</v>
      </c>
      <c r="D50" t="str">
        <f>'Service shares'!B50</f>
        <v>ILP</v>
      </c>
      <c r="E50" t="str">
        <f>'Service shares'!C50</f>
        <v>ECP</v>
      </c>
      <c r="F50" s="1">
        <f>IFERROR(1/AVERAGEIFS('EPA_US9RT techs'!$I$2:$I$1718,'EPA_US9RT techs'!$J$2:$J$1718,'Service PJ'!$D50,'EPA_US9RT techs'!$K$2:$K$1718,'Service PJ'!$B50,'EPA_US9RT techs'!$L$2:$L$1718,'Service PJ'!$A50,'EPA_US9RT techs'!$C$2:$C$1718,"VDA_FLOP",'EPA_US9RT techs'!$F$2:$F$1718,'Service PJ'!F$1),1/AVERAGEIFS('EPA_US9RT techs'!$I$2:$I$1718,'EPA_US9RT techs'!$K$2:$K$1718,'Service PJ'!$B50,'EPA_US9RT techs'!$L$2:$L$1718,'Service PJ'!$A50,'EPA_US9RT techs'!$C$2:$C$1718,"VDA_FLOP",'EPA_US9RT techs'!$F$2:$F$1718,'Service PJ'!F$1))</f>
        <v>1</v>
      </c>
      <c r="G50" s="1">
        <f>IFERROR(IFERROR(1/AVERAGEIFS('EPA_US9RT techs'!$I$2:$I$1718,'EPA_US9RT techs'!$J$2:$J$1718,'Service PJ'!$D50,'EPA_US9RT techs'!$K$2:$K$1718,'Service PJ'!$B50,'EPA_US9RT techs'!$L$2:$L$1718,'Service PJ'!$A50,'EPA_US9RT techs'!$C$2:$C$1718,"VDA_FLOP",'EPA_US9RT techs'!$F$2:$F$1718,'Service PJ'!G$1),1/AVERAGEIFS('EPA_US9RT techs'!$I$2:$I$1718,'EPA_US9RT techs'!$K$2:$K$1718,'Service PJ'!$B50,'EPA_US9RT techs'!$L$2:$L$1718,'Service PJ'!$A50,'EPA_US9RT techs'!$C$2:$C$1718,"VDA_FLOP",'EPA_US9RT techs'!$F$2:$F$1718,'Service PJ'!G$1)),"")</f>
        <v>1.1493640399925142</v>
      </c>
      <c r="H50" s="1">
        <f>IFERROR(IFERROR(1/AVERAGEIFS('EPA_US9RT techs'!$I$2:$I$1718,'EPA_US9RT techs'!$J$2:$J$1718,'Service PJ'!$D50,'EPA_US9RT techs'!$K$2:$K$1718,'Service PJ'!$B50,'EPA_US9RT techs'!$L$2:$L$1718,'Service PJ'!$A50,'EPA_US9RT techs'!$C$2:$C$1718,"VDA_FLOP",'EPA_US9RT techs'!$F$2:$F$1718,'Service PJ'!H$1),1/AVERAGEIFS('EPA_US9RT techs'!$I$2:$I$1718,'EPA_US9RT techs'!$K$2:$K$1718,'Service PJ'!$B50,'EPA_US9RT techs'!$L$2:$L$1718,'Service PJ'!$A50,'EPA_US9RT techs'!$C$2:$C$1718,"VDA_FLOP",'EPA_US9RT techs'!$F$2:$F$1718,'Service PJ'!H$1)),"")</f>
        <v>1.1834716345926801</v>
      </c>
      <c r="I50" s="1">
        <f>IFERROR(IFERROR(1/AVERAGEIFS('EPA_US9RT techs'!$I$2:$I$1718,'EPA_US9RT techs'!$J$2:$J$1718,'Service PJ'!$D50,'EPA_US9RT techs'!$K$2:$K$1718,'Service PJ'!$B50,'EPA_US9RT techs'!$L$2:$L$1718,'Service PJ'!$A50,'EPA_US9RT techs'!$C$2:$C$1718,"VDA_FLOP",'EPA_US9RT techs'!$F$2:$F$1718,'Service PJ'!I$1),1/AVERAGEIFS('EPA_US9RT techs'!$I$2:$I$1718,'EPA_US9RT techs'!$K$2:$K$1718,'Service PJ'!$B50,'EPA_US9RT techs'!$L$2:$L$1718,'Service PJ'!$A50,'EPA_US9RT techs'!$C$2:$C$1718,"VDA_FLOP",'EPA_US9RT techs'!$F$2:$F$1718,'Service PJ'!I$1)),"")</f>
        <v>1.2479849974016677</v>
      </c>
      <c r="J50" s="1">
        <f>IFERROR(IFERROR(1/AVERAGEIFS('EPA_US9RT techs'!$I$2:$I$1718,'EPA_US9RT techs'!$J$2:$J$1718,'Service PJ'!$D50,'EPA_US9RT techs'!$K$2:$K$1718,'Service PJ'!$B50,'EPA_US9RT techs'!$L$2:$L$1718,'Service PJ'!$A50,'EPA_US9RT techs'!$C$2:$C$1718,"VDA_FLOP",'EPA_US9RT techs'!$F$2:$F$1718,'Service PJ'!J$1),1/AVERAGEIFS('EPA_US9RT techs'!$I$2:$I$1718,'EPA_US9RT techs'!$K$2:$K$1718,'Service PJ'!$B50,'EPA_US9RT techs'!$L$2:$L$1718,'Service PJ'!$A50,'EPA_US9RT techs'!$C$2:$C$1718,"VDA_FLOP",'EPA_US9RT techs'!$F$2:$F$1718,'Service PJ'!J$1)),"")</f>
        <v>1.3035781059500837</v>
      </c>
      <c r="L50" t="str">
        <f>IF(SUM(O50:AR50)=0,"\I: ","")&amp;'Service PJ'!D50&amp;"_"&amp;'Service PJ'!E50&amp;"_"&amp;'Service PJ'!C50</f>
        <v>ILP_ECP_ELC</v>
      </c>
      <c r="M50" t="str">
        <f>"IND"&amp;'Service PJ'!C50</f>
        <v>INDELC</v>
      </c>
      <c r="N50" t="str">
        <f t="shared" si="36"/>
        <v>ILP_ECP</v>
      </c>
      <c r="O50" s="1">
        <f>'Service shares'!AK50*'Service PJ'!AV50</f>
        <v>2.2199568530040022E-2</v>
      </c>
      <c r="P50" s="1">
        <f>'Service shares'!AL50*'Service PJ'!AW50</f>
        <v>3.4121300318775587E-4</v>
      </c>
      <c r="Q50" s="1">
        <f>'Service shares'!AM50*'Service PJ'!AX50</f>
        <v>0.35422501460398315</v>
      </c>
      <c r="R50" s="1">
        <f>'Service shares'!AN50*'Service PJ'!AY50</f>
        <v>1.158848212982857E-2</v>
      </c>
      <c r="S50" s="1">
        <f>'Service shares'!AO50*'Service PJ'!AZ50</f>
        <v>1.7794544517219988</v>
      </c>
      <c r="T50" s="1">
        <f>'Service shares'!AP50*'Service PJ'!BA50</f>
        <v>0.48739234203916265</v>
      </c>
      <c r="U50" s="1">
        <f>'Service shares'!AQ50*'Service PJ'!BB50</f>
        <v>0.20132493916447111</v>
      </c>
      <c r="V50" s="14">
        <f>'Service shares'!AR50*'Service PJ'!BC50</f>
        <v>0.93833543278147513</v>
      </c>
      <c r="W50" s="1">
        <f>'Service shares'!AS50*'Service PJ'!BD50</f>
        <v>1.6328473741734062</v>
      </c>
      <c r="X50" s="1">
        <f>'Service shares'!AT50*'Service PJ'!BE50</f>
        <v>3.506349294405263</v>
      </c>
      <c r="Y50" s="1">
        <f>'Service shares'!AU50*'Service PJ'!BF50</f>
        <v>1.50493385148514</v>
      </c>
      <c r="Z50" s="1">
        <f>'Service shares'!AV50*'Service PJ'!BG50</f>
        <v>0.525715959674938</v>
      </c>
      <c r="AA50" s="1">
        <f>'Service shares'!AW50*'Service PJ'!BH50</f>
        <v>0.1718001649892251</v>
      </c>
      <c r="AB50" s="1">
        <f>'Service shares'!AX50*'Service PJ'!BI50</f>
        <v>0.36863722410494443</v>
      </c>
      <c r="AC50" s="1">
        <f>'Service shares'!AY50*'Service PJ'!BJ50</f>
        <v>0.12227389158248715</v>
      </c>
      <c r="AD50" s="1">
        <f>'Service shares'!AZ50*'Service PJ'!BK50</f>
        <v>0.36051931643431712</v>
      </c>
      <c r="AE50" s="1">
        <f>'Service shares'!BA50*'Service PJ'!BL50</f>
        <v>0.29236040076561109</v>
      </c>
      <c r="AF50" s="1">
        <f>'Service shares'!BB50*'Service PJ'!BM50</f>
        <v>0.30094581728556308</v>
      </c>
      <c r="AG50" s="1">
        <f>'Service shares'!BC50*'Service PJ'!BN50</f>
        <v>0.79235820453929917</v>
      </c>
      <c r="AH50" s="1">
        <f>'Service shares'!BD50*'Service PJ'!BO50</f>
        <v>0.52501402114661133</v>
      </c>
      <c r="AI50" s="1">
        <f>'Service shares'!BE50*'Service PJ'!BP50</f>
        <v>0.13189179527231437</v>
      </c>
      <c r="AJ50" s="1">
        <f>'Service shares'!BF50*'Service PJ'!BQ50</f>
        <v>0.13658448694765543</v>
      </c>
      <c r="AK50" s="1">
        <f>'Service shares'!BG50*'Service PJ'!BR50</f>
        <v>2.9994332072221896E-3</v>
      </c>
      <c r="AL50" s="1">
        <f>'Service shares'!BH50*'Service PJ'!BS50</f>
        <v>0.14895998965259974</v>
      </c>
      <c r="AM50" s="1">
        <f>'Service shares'!BI50*'Service PJ'!BT50</f>
        <v>0.72736148165829051</v>
      </c>
      <c r="AN50" s="1">
        <f>'Service shares'!BJ50*'Service PJ'!BU50</f>
        <v>0</v>
      </c>
      <c r="AO50" s="1">
        <f>'Service shares'!BK50*'Service PJ'!BV50</f>
        <v>4.7668858280199969E-2</v>
      </c>
      <c r="AP50" s="1">
        <f>'Service shares'!BL50*'Service PJ'!BW50</f>
        <v>0.40742411278694768</v>
      </c>
      <c r="AQ50" s="1">
        <f>'Service shares'!BM50*'Service PJ'!BX50</f>
        <v>2.9318560348093619</v>
      </c>
      <c r="AR50" s="1">
        <f>'Service shares'!BN50*'Service PJ'!BY50</f>
        <v>0</v>
      </c>
      <c r="AS50" s="2">
        <v>0</v>
      </c>
      <c r="AU50" t="str">
        <f t="shared" si="2"/>
        <v>ILP_ECP_ELC</v>
      </c>
      <c r="AV50" s="1">
        <f t="shared" si="48"/>
        <v>1.1493640399925142</v>
      </c>
      <c r="AW50" s="1">
        <f t="shared" si="48"/>
        <v>1.1493640399925142</v>
      </c>
      <c r="AX50" s="1">
        <f t="shared" si="48"/>
        <v>1.1493640399925142</v>
      </c>
      <c r="AY50" s="1">
        <f t="shared" si="48"/>
        <v>1.1493640399925142</v>
      </c>
      <c r="AZ50" s="1">
        <f t="shared" si="48"/>
        <v>1.1493640399925142</v>
      </c>
      <c r="BA50" s="1">
        <f t="shared" si="48"/>
        <v>1.1493640399925142</v>
      </c>
      <c r="BB50" s="1">
        <f t="shared" si="48"/>
        <v>1.1493640399925142</v>
      </c>
      <c r="BC50" s="1">
        <f t="shared" si="48"/>
        <v>1.1493640399925142</v>
      </c>
      <c r="BD50" s="1">
        <f t="shared" si="48"/>
        <v>1.1493640399925142</v>
      </c>
      <c r="BE50" s="1">
        <f t="shared" si="48"/>
        <v>1.1493640399925142</v>
      </c>
      <c r="BF50" s="1">
        <f t="shared" si="48"/>
        <v>1.1493640399925142</v>
      </c>
      <c r="BG50" s="1">
        <f t="shared" si="48"/>
        <v>1.1493640399925142</v>
      </c>
      <c r="BH50" s="1">
        <f t="shared" si="48"/>
        <v>1.1493640399925142</v>
      </c>
      <c r="BI50" s="1">
        <f t="shared" si="48"/>
        <v>1.1493640399925142</v>
      </c>
      <c r="BJ50" s="1">
        <f t="shared" si="48"/>
        <v>1.1493640399925142</v>
      </c>
      <c r="BK50" s="1">
        <f t="shared" si="47"/>
        <v>1.1493640399925142</v>
      </c>
      <c r="BL50" s="1">
        <f t="shared" si="44"/>
        <v>1.1493640399925142</v>
      </c>
      <c r="BM50" s="1">
        <f t="shared" si="49"/>
        <v>1.1493640399925142</v>
      </c>
      <c r="BN50" s="1">
        <f t="shared" si="49"/>
        <v>1.1493640399925142</v>
      </c>
      <c r="BO50" s="1">
        <f t="shared" si="49"/>
        <v>1.1493640399925142</v>
      </c>
      <c r="BP50" s="1">
        <f t="shared" si="49"/>
        <v>1.1493640399925142</v>
      </c>
      <c r="BQ50" s="1">
        <f t="shared" si="49"/>
        <v>1.1493640399925142</v>
      </c>
      <c r="BR50" s="1">
        <f t="shared" si="49"/>
        <v>1.1493640399925142</v>
      </c>
      <c r="BS50" s="1">
        <f t="shared" si="49"/>
        <v>1.1493640399925142</v>
      </c>
      <c r="BT50" s="1">
        <f t="shared" si="49"/>
        <v>1.1493640399925142</v>
      </c>
      <c r="BU50" s="1">
        <f t="shared" si="49"/>
        <v>1.1493640399925142</v>
      </c>
      <c r="BV50" s="1">
        <f t="shared" si="49"/>
        <v>1.1493640399925142</v>
      </c>
      <c r="BW50" s="1">
        <f t="shared" si="49"/>
        <v>1.1493640399925142</v>
      </c>
      <c r="BX50" s="1">
        <f t="shared" si="49"/>
        <v>1.1493640399925142</v>
      </c>
      <c r="BY50" s="1">
        <f t="shared" si="49"/>
        <v>1.1493640399925142</v>
      </c>
      <c r="CC50" t="str">
        <f t="shared" si="38"/>
        <v>PRE</v>
      </c>
      <c r="CD50" t="str">
        <f t="shared" si="39"/>
        <v>ILP_ECP_ELC</v>
      </c>
      <c r="CE50" t="str">
        <f>VLOOKUP(D50,'IND Balance'!$AM$5:$AN$21,2,FALSE)&amp;" - "&amp;VLOOKUP(E50,'MECS_Table 5.4'!$AF$18:$AG$30,2,FALSE)&amp;" - "&amp;VLOOKUP('Service PJ'!M50,'IND Balance'!$AM$22:$AN$32,2,FALSE)</f>
        <v>Pulp and Paper - Electrochemical - Electricity</v>
      </c>
      <c r="CF50" t="s">
        <v>109</v>
      </c>
      <c r="CG50" t="s">
        <v>110</v>
      </c>
      <c r="CL50" t="str">
        <f t="shared" si="40"/>
        <v>ILP_ECP_ELC</v>
      </c>
      <c r="CM50" t="str">
        <f t="shared" si="41"/>
        <v>\I:ILP_ECP</v>
      </c>
      <c r="CN50" s="1" t="str">
        <f t="shared" si="5"/>
        <v/>
      </c>
      <c r="CO50" s="1" t="str">
        <f t="shared" si="6"/>
        <v/>
      </c>
      <c r="CP50" s="1" t="str">
        <f t="shared" si="7"/>
        <v/>
      </c>
      <c r="CQ50" s="1" t="str">
        <f t="shared" si="8"/>
        <v/>
      </c>
      <c r="CR50" s="1" t="str">
        <f t="shared" si="9"/>
        <v/>
      </c>
      <c r="CS50" s="1" t="str">
        <f t="shared" si="10"/>
        <v/>
      </c>
      <c r="CT50" s="1" t="str">
        <f t="shared" si="11"/>
        <v/>
      </c>
      <c r="CU50" s="1" t="str">
        <f t="shared" si="12"/>
        <v/>
      </c>
      <c r="CV50" s="1" t="str">
        <f t="shared" si="13"/>
        <v/>
      </c>
      <c r="CW50" s="1" t="str">
        <f t="shared" si="14"/>
        <v/>
      </c>
      <c r="CX50" s="1" t="str">
        <f t="shared" si="15"/>
        <v/>
      </c>
      <c r="CY50" s="1" t="str">
        <f t="shared" si="16"/>
        <v/>
      </c>
      <c r="CZ50" s="1" t="str">
        <f t="shared" si="17"/>
        <v/>
      </c>
      <c r="DA50" s="1" t="str">
        <f t="shared" si="18"/>
        <v/>
      </c>
      <c r="DB50" s="1" t="str">
        <f t="shared" si="19"/>
        <v/>
      </c>
      <c r="DC50" s="1" t="str">
        <f t="shared" si="20"/>
        <v/>
      </c>
      <c r="DD50" s="1" t="str">
        <f t="shared" si="21"/>
        <v/>
      </c>
      <c r="DE50" s="1" t="str">
        <f t="shared" si="22"/>
        <v/>
      </c>
      <c r="DF50" s="1" t="str">
        <f t="shared" si="23"/>
        <v/>
      </c>
      <c r="DG50" s="1" t="str">
        <f t="shared" si="24"/>
        <v/>
      </c>
      <c r="DH50" s="1" t="str">
        <f t="shared" si="25"/>
        <v/>
      </c>
      <c r="DI50" s="1" t="str">
        <f t="shared" si="26"/>
        <v/>
      </c>
      <c r="DJ50" s="1" t="str">
        <f t="shared" si="27"/>
        <v/>
      </c>
      <c r="DK50" s="1" t="str">
        <f t="shared" si="28"/>
        <v/>
      </c>
      <c r="DL50" s="1" t="str">
        <f t="shared" si="29"/>
        <v/>
      </c>
      <c r="DM50" s="1" t="str">
        <f t="shared" si="30"/>
        <v/>
      </c>
      <c r="DN50" s="1" t="str">
        <f t="shared" si="31"/>
        <v/>
      </c>
      <c r="DO50" s="1" t="str">
        <f t="shared" si="32"/>
        <v/>
      </c>
      <c r="DP50" s="1" t="str">
        <f t="shared" si="33"/>
        <v/>
      </c>
      <c r="DQ50" s="1" t="str">
        <f t="shared" si="34"/>
        <v/>
      </c>
      <c r="DR50" s="1">
        <v>3</v>
      </c>
      <c r="DS50" s="1" t="str">
        <f t="shared" si="42"/>
        <v/>
      </c>
      <c r="DT50" t="str">
        <f t="shared" si="43"/>
        <v/>
      </c>
    </row>
    <row r="51" spans="1:124" x14ac:dyDescent="0.45">
      <c r="A51" t="str">
        <f t="shared" si="35"/>
        <v>ELC</v>
      </c>
      <c r="B51" t="str">
        <f>VLOOKUP(E51,'EPA_US9RT techs'!$R$26:$S$34,2,FALSE)</f>
        <v>PRH</v>
      </c>
      <c r="C51" t="str">
        <f>'Service shares'!A51</f>
        <v>ELC</v>
      </c>
      <c r="D51" t="str">
        <f>'Service shares'!B51</f>
        <v>ILP</v>
      </c>
      <c r="E51" t="str">
        <f>'Service shares'!C51</f>
        <v>OTP</v>
      </c>
      <c r="F51" s="1">
        <f>IFERROR(1/AVERAGEIFS('EPA_US9RT techs'!$I$2:$I$1718,'EPA_US9RT techs'!$J$2:$J$1718,'Service PJ'!$D51,'EPA_US9RT techs'!$K$2:$K$1718,'Service PJ'!$B51,'EPA_US9RT techs'!$L$2:$L$1718,'Service PJ'!$A51,'EPA_US9RT techs'!$C$2:$C$1718,"VDA_FLOP",'EPA_US9RT techs'!$F$2:$F$1718,'Service PJ'!F$1),1/AVERAGEIFS('EPA_US9RT techs'!$I$2:$I$1718,'EPA_US9RT techs'!$K$2:$K$1718,'Service PJ'!$B51,'EPA_US9RT techs'!$L$2:$L$1718,'Service PJ'!$A51,'EPA_US9RT techs'!$C$2:$C$1718,"VDA_FLOP",'EPA_US9RT techs'!$F$2:$F$1718,'Service PJ'!F$1))</f>
        <v>1</v>
      </c>
      <c r="G51" s="1">
        <f>IFERROR(IFERROR(1/AVERAGEIFS('EPA_US9RT techs'!$I$2:$I$1718,'EPA_US9RT techs'!$J$2:$J$1718,'Service PJ'!$D51,'EPA_US9RT techs'!$K$2:$K$1718,'Service PJ'!$B51,'EPA_US9RT techs'!$L$2:$L$1718,'Service PJ'!$A51,'EPA_US9RT techs'!$C$2:$C$1718,"VDA_FLOP",'EPA_US9RT techs'!$F$2:$F$1718,'Service PJ'!G$1),1/AVERAGEIFS('EPA_US9RT techs'!$I$2:$I$1718,'EPA_US9RT techs'!$K$2:$K$1718,'Service PJ'!$B51,'EPA_US9RT techs'!$L$2:$L$1718,'Service PJ'!$A51,'EPA_US9RT techs'!$C$2:$C$1718,"VDA_FLOP",'EPA_US9RT techs'!$F$2:$F$1718,'Service PJ'!G$1)),"")</f>
        <v>1.1320439114245473</v>
      </c>
      <c r="H51" s="1">
        <f>IFERROR(IFERROR(1/AVERAGEIFS('EPA_US9RT techs'!$I$2:$I$1718,'EPA_US9RT techs'!$J$2:$J$1718,'Service PJ'!$D51,'EPA_US9RT techs'!$K$2:$K$1718,'Service PJ'!$B51,'EPA_US9RT techs'!$L$2:$L$1718,'Service PJ'!$A51,'EPA_US9RT techs'!$C$2:$C$1718,"VDA_FLOP",'EPA_US9RT techs'!$F$2:$F$1718,'Service PJ'!H$1),1/AVERAGEIFS('EPA_US9RT techs'!$I$2:$I$1718,'EPA_US9RT techs'!$K$2:$K$1718,'Service PJ'!$B51,'EPA_US9RT techs'!$L$2:$L$1718,'Service PJ'!$A51,'EPA_US9RT techs'!$C$2:$C$1718,"VDA_FLOP",'EPA_US9RT techs'!$F$2:$F$1718,'Service PJ'!H$1)),"")</f>
        <v>1.06714363559243</v>
      </c>
      <c r="I51" s="1">
        <f>IFERROR(IFERROR(1/AVERAGEIFS('EPA_US9RT techs'!$I$2:$I$1718,'EPA_US9RT techs'!$J$2:$J$1718,'Service PJ'!$D51,'EPA_US9RT techs'!$K$2:$K$1718,'Service PJ'!$B51,'EPA_US9RT techs'!$L$2:$L$1718,'Service PJ'!$A51,'EPA_US9RT techs'!$C$2:$C$1718,"VDA_FLOP",'EPA_US9RT techs'!$F$2:$F$1718,'Service PJ'!I$1),1/AVERAGEIFS('EPA_US9RT techs'!$I$2:$I$1718,'EPA_US9RT techs'!$K$2:$K$1718,'Service PJ'!$B51,'EPA_US9RT techs'!$L$2:$L$1718,'Service PJ'!$A51,'EPA_US9RT techs'!$C$2:$C$1718,"VDA_FLOP",'EPA_US9RT techs'!$F$2:$F$1718,'Service PJ'!I$1)),"")</f>
        <v>1.0447494805678488</v>
      </c>
      <c r="J51" s="1">
        <f>IFERROR(IFERROR(1/AVERAGEIFS('EPA_US9RT techs'!$I$2:$I$1718,'EPA_US9RT techs'!$J$2:$J$1718,'Service PJ'!$D51,'EPA_US9RT techs'!$K$2:$K$1718,'Service PJ'!$B51,'EPA_US9RT techs'!$L$2:$L$1718,'Service PJ'!$A51,'EPA_US9RT techs'!$C$2:$C$1718,"VDA_FLOP",'EPA_US9RT techs'!$F$2:$F$1718,'Service PJ'!J$1),1/AVERAGEIFS('EPA_US9RT techs'!$I$2:$I$1718,'EPA_US9RT techs'!$K$2:$K$1718,'Service PJ'!$B51,'EPA_US9RT techs'!$L$2:$L$1718,'Service PJ'!$A51,'EPA_US9RT techs'!$C$2:$C$1718,"VDA_FLOP",'EPA_US9RT techs'!$F$2:$F$1718,'Service PJ'!J$1)),"")</f>
        <v>1.0557840634754778</v>
      </c>
      <c r="L51" t="str">
        <f>IF(SUM(O51:AR51)=0,"\I: ","")&amp;'Service PJ'!D51&amp;"_"&amp;'Service PJ'!E51&amp;"_"&amp;'Service PJ'!C51</f>
        <v>ILP_OTP_ELC</v>
      </c>
      <c r="M51" t="str">
        <f>"IND"&amp;'Service PJ'!C51</f>
        <v>INDELC</v>
      </c>
      <c r="N51" t="str">
        <f t="shared" si="36"/>
        <v>ILP_OTP</v>
      </c>
      <c r="O51" s="1">
        <f>'Service shares'!AK51*'Service PJ'!AV51</f>
        <v>1.4576690828577672E-2</v>
      </c>
      <c r="P51" s="1">
        <f>'Service shares'!AL51*'Service PJ'!AW51</f>
        <v>2.2404743801340168E-4</v>
      </c>
      <c r="Q51" s="1">
        <f>'Service shares'!AM51*'Service PJ'!AX51</f>
        <v>0.23259139089318884</v>
      </c>
      <c r="R51" s="1">
        <f>'Service shares'!AN51*'Service PJ'!AY51</f>
        <v>7.6092344295082479E-3</v>
      </c>
      <c r="S51" s="1">
        <f>'Service shares'!AO51*'Service PJ'!AZ51</f>
        <v>1.1684261949140236</v>
      </c>
      <c r="T51" s="1">
        <f>'Service shares'!AP51*'Service PJ'!BA51</f>
        <v>0.32003178226223139</v>
      </c>
      <c r="U51" s="1">
        <f>'Service shares'!AQ51*'Service PJ'!BB51</f>
        <v>0.13219407351596005</v>
      </c>
      <c r="V51" s="14">
        <f>'Service shares'!AR51*'Service PJ'!BC51</f>
        <v>0.61613024048853116</v>
      </c>
      <c r="W51" s="1">
        <f>'Service shares'!AS51*'Service PJ'!BD51</f>
        <v>1.072160988686464</v>
      </c>
      <c r="X51" s="1">
        <f>'Service shares'!AT51*'Service PJ'!BE51</f>
        <v>2.302340675332704</v>
      </c>
      <c r="Y51" s="1">
        <f>'Service shares'!AU51*'Service PJ'!BF51</f>
        <v>0.98817035299018774</v>
      </c>
      <c r="Z51" s="1">
        <f>'Service shares'!AV51*'Service PJ'!BG51</f>
        <v>0.34519585357980653</v>
      </c>
      <c r="AA51" s="1">
        <f>'Service shares'!AW51*'Service PJ'!BH51</f>
        <v>0.1128075028105987</v>
      </c>
      <c r="AB51" s="1">
        <f>'Service shares'!AX51*'Service PJ'!BI51</f>
        <v>0.24205474247896061</v>
      </c>
      <c r="AC51" s="1">
        <f>'Service shares'!AY51*'Service PJ'!BJ51</f>
        <v>8.0287538543512754E-2</v>
      </c>
      <c r="AD51" s="1">
        <f>'Service shares'!AZ51*'Service PJ'!BK51</f>
        <v>0.23672435823615207</v>
      </c>
      <c r="AE51" s="1">
        <f>'Service shares'!BA51*'Service PJ'!BL51</f>
        <v>0.1919698198959407</v>
      </c>
      <c r="AF51" s="1">
        <f>'Service shares'!BB51*'Service PJ'!BM51</f>
        <v>0.19760718001294283</v>
      </c>
      <c r="AG51" s="1">
        <f>'Service shares'!BC51*'Service PJ'!BN51</f>
        <v>0.52027860620025534</v>
      </c>
      <c r="AH51" s="1">
        <f>'Service shares'!BD51*'Service PJ'!BO51</f>
        <v>0.34473494638270319</v>
      </c>
      <c r="AI51" s="1">
        <f>'Service shares'!BE51*'Service PJ'!BP51</f>
        <v>8.6602850857620831E-2</v>
      </c>
      <c r="AJ51" s="1">
        <f>'Service shares'!BF51*'Service PJ'!BQ51</f>
        <v>8.9684168209024473E-2</v>
      </c>
      <c r="AK51" s="1">
        <f>'Service shares'!BG51*'Service PJ'!BR51</f>
        <v>1.9694892026159653E-3</v>
      </c>
      <c r="AL51" s="1">
        <f>'Service shares'!BH51*'Service PJ'!BS51</f>
        <v>9.7810176448062738E-2</v>
      </c>
      <c r="AM51" s="1">
        <f>'Service shares'!BI51*'Service PJ'!BT51</f>
        <v>0.47760042833273725</v>
      </c>
      <c r="AN51" s="1">
        <f>'Service shares'!BJ51*'Service PJ'!BU51</f>
        <v>0</v>
      </c>
      <c r="AO51" s="1">
        <f>'Service shares'!BK51*'Service PJ'!BV51</f>
        <v>3.1300347498263152E-2</v>
      </c>
      <c r="AP51" s="1">
        <f>'Service shares'!BL51*'Service PJ'!BW51</f>
        <v>0.26752300704252419</v>
      </c>
      <c r="AQ51" s="1">
        <f>'Service shares'!BM51*'Service PJ'!BX51</f>
        <v>1.925116648798159</v>
      </c>
      <c r="AR51" s="1">
        <f>'Service shares'!BN51*'Service PJ'!BY51</f>
        <v>0</v>
      </c>
      <c r="AS51" s="2">
        <v>0</v>
      </c>
      <c r="AU51" t="str">
        <f t="shared" si="2"/>
        <v>ILP_OTP_ELC</v>
      </c>
      <c r="AV51" s="1">
        <f t="shared" si="48"/>
        <v>1.1320439114245473</v>
      </c>
      <c r="AW51" s="1">
        <f t="shared" si="48"/>
        <v>1.1320439114245473</v>
      </c>
      <c r="AX51" s="1">
        <f t="shared" si="48"/>
        <v>1.1320439114245473</v>
      </c>
      <c r="AY51" s="1">
        <f t="shared" si="48"/>
        <v>1.1320439114245473</v>
      </c>
      <c r="AZ51" s="1">
        <f t="shared" si="48"/>
        <v>1.1320439114245473</v>
      </c>
      <c r="BA51" s="1">
        <f t="shared" si="48"/>
        <v>1.1320439114245473</v>
      </c>
      <c r="BB51" s="1">
        <f t="shared" si="48"/>
        <v>1.1320439114245473</v>
      </c>
      <c r="BC51" s="1">
        <f t="shared" si="48"/>
        <v>1.1320439114245473</v>
      </c>
      <c r="BD51" s="1">
        <f t="shared" si="48"/>
        <v>1.1320439114245473</v>
      </c>
      <c r="BE51" s="1">
        <f t="shared" si="48"/>
        <v>1.1320439114245473</v>
      </c>
      <c r="BF51" s="1">
        <f t="shared" si="48"/>
        <v>1.1320439114245473</v>
      </c>
      <c r="BG51" s="1">
        <f t="shared" si="48"/>
        <v>1.1320439114245473</v>
      </c>
      <c r="BH51" s="1">
        <f t="shared" si="48"/>
        <v>1.1320439114245473</v>
      </c>
      <c r="BI51" s="1">
        <f t="shared" si="48"/>
        <v>1.1320439114245473</v>
      </c>
      <c r="BJ51" s="1">
        <f t="shared" si="48"/>
        <v>1.1320439114245473</v>
      </c>
      <c r="BK51" s="1">
        <f t="shared" si="47"/>
        <v>1.1320439114245473</v>
      </c>
      <c r="BL51" s="1">
        <f t="shared" si="44"/>
        <v>1.1320439114245473</v>
      </c>
      <c r="BM51" s="1">
        <f t="shared" si="49"/>
        <v>1.1320439114245473</v>
      </c>
      <c r="BN51" s="1">
        <f t="shared" si="49"/>
        <v>1.1320439114245473</v>
      </c>
      <c r="BO51" s="1">
        <f t="shared" si="49"/>
        <v>1.1320439114245473</v>
      </c>
      <c r="BP51" s="1">
        <f t="shared" si="49"/>
        <v>1.1320439114245473</v>
      </c>
      <c r="BQ51" s="1">
        <f t="shared" si="49"/>
        <v>1.1320439114245473</v>
      </c>
      <c r="BR51" s="1">
        <f t="shared" si="49"/>
        <v>1.1320439114245473</v>
      </c>
      <c r="BS51" s="1">
        <f t="shared" si="49"/>
        <v>1.1320439114245473</v>
      </c>
      <c r="BT51" s="1">
        <f t="shared" si="49"/>
        <v>1.1320439114245473</v>
      </c>
      <c r="BU51" s="1">
        <f t="shared" si="49"/>
        <v>1.1320439114245473</v>
      </c>
      <c r="BV51" s="1">
        <f t="shared" si="49"/>
        <v>1.1320439114245473</v>
      </c>
      <c r="BW51" s="1">
        <f t="shared" si="49"/>
        <v>1.1320439114245473</v>
      </c>
      <c r="BX51" s="1">
        <f t="shared" si="49"/>
        <v>1.1320439114245473</v>
      </c>
      <c r="BY51" s="1">
        <f t="shared" si="49"/>
        <v>1.1320439114245473</v>
      </c>
      <c r="CC51" t="str">
        <f t="shared" si="38"/>
        <v>PRE</v>
      </c>
      <c r="CD51" t="str">
        <f t="shared" si="39"/>
        <v>ILP_OTP_ELC</v>
      </c>
      <c r="CE51" t="str">
        <f>VLOOKUP(D51,'IND Balance'!$AM$5:$AN$21,2,FALSE)&amp;" - "&amp;VLOOKUP(E51,'MECS_Table 5.4'!$AF$18:$AG$30,2,FALSE)&amp;" - "&amp;VLOOKUP('Service PJ'!M51,'IND Balance'!$AM$22:$AN$32,2,FALSE)</f>
        <v>Pulp and Paper - Other process - Electricity</v>
      </c>
      <c r="CF51" t="s">
        <v>109</v>
      </c>
      <c r="CG51" t="s">
        <v>110</v>
      </c>
      <c r="CL51" t="str">
        <f t="shared" si="40"/>
        <v>ILP_OTP_ELC</v>
      </c>
      <c r="CM51" t="str">
        <f t="shared" si="41"/>
        <v>ILP_OTP</v>
      </c>
      <c r="CN51" s="1">
        <f t="shared" si="5"/>
        <v>0.15621618490413025</v>
      </c>
      <c r="CO51" s="1">
        <f t="shared" si="6"/>
        <v>0.46174162131194496</v>
      </c>
      <c r="CP51" s="1">
        <f t="shared" si="7"/>
        <v>0.32158643001269344</v>
      </c>
      <c r="CQ51" s="1">
        <f t="shared" si="8"/>
        <v>9.1716020697904632E-2</v>
      </c>
      <c r="CR51" s="1">
        <f t="shared" si="9"/>
        <v>0.47125326445486054</v>
      </c>
      <c r="CS51" s="1">
        <f t="shared" si="10"/>
        <v>0.43994523669599089</v>
      </c>
      <c r="CT51" s="1">
        <f t="shared" si="11"/>
        <v>0.23683466228952921</v>
      </c>
      <c r="CU51" s="1">
        <f t="shared" si="12"/>
        <v>0.33145958254783076</v>
      </c>
      <c r="CV51" s="1">
        <f t="shared" si="13"/>
        <v>0.27681729245992426</v>
      </c>
      <c r="CW51" s="1">
        <f t="shared" si="14"/>
        <v>0.44767811638139338</v>
      </c>
      <c r="CX51" s="1">
        <f t="shared" si="15"/>
        <v>0.62093849179800464</v>
      </c>
      <c r="CY51" s="1">
        <f t="shared" si="16"/>
        <v>0.19986759478089555</v>
      </c>
      <c r="CZ51" s="1">
        <f t="shared" si="17"/>
        <v>0.16311510836137003</v>
      </c>
      <c r="DA51" s="1">
        <f t="shared" si="18"/>
        <v>0.2192799203665175</v>
      </c>
      <c r="DB51" s="1">
        <f t="shared" si="19"/>
        <v>0.16718093820009935</v>
      </c>
      <c r="DC51" s="1">
        <f t="shared" si="20"/>
        <v>0.18727522682200118</v>
      </c>
      <c r="DD51" s="1">
        <f t="shared" si="21"/>
        <v>0.30959024569378346</v>
      </c>
      <c r="DE51" s="1">
        <f t="shared" si="22"/>
        <v>0.16050329848235512</v>
      </c>
      <c r="DF51" s="1">
        <f t="shared" si="23"/>
        <v>0.17009096109411692</v>
      </c>
      <c r="DG51" s="1">
        <f t="shared" si="24"/>
        <v>0.99</v>
      </c>
      <c r="DH51" s="1">
        <f t="shared" si="25"/>
        <v>0.33607699592482232</v>
      </c>
      <c r="DI51" s="1">
        <f t="shared" si="26"/>
        <v>7.8074878185162469E-2</v>
      </c>
      <c r="DJ51" s="1">
        <f t="shared" si="27"/>
        <v>0.15571526079359596</v>
      </c>
      <c r="DK51" s="1">
        <f t="shared" si="28"/>
        <v>0.72795240650442294</v>
      </c>
      <c r="DL51" s="1">
        <f t="shared" si="29"/>
        <v>0.38929963635543791</v>
      </c>
      <c r="DM51" s="1" t="str">
        <f t="shared" si="30"/>
        <v/>
      </c>
      <c r="DN51" s="1">
        <f t="shared" si="31"/>
        <v>0.18374144258461134</v>
      </c>
      <c r="DO51" s="1">
        <f t="shared" si="32"/>
        <v>0.35974302907066158</v>
      </c>
      <c r="DP51" s="1">
        <f t="shared" si="33"/>
        <v>0.15190307947967993</v>
      </c>
      <c r="DQ51" s="1" t="str">
        <f t="shared" si="34"/>
        <v/>
      </c>
      <c r="DR51" s="1">
        <v>3</v>
      </c>
      <c r="DS51" s="1" t="str">
        <f t="shared" si="42"/>
        <v/>
      </c>
      <c r="DT51" t="str">
        <f t="shared" si="43"/>
        <v/>
      </c>
    </row>
    <row r="52" spans="1:124" x14ac:dyDescent="0.45">
      <c r="A52" t="str">
        <f t="shared" si="35"/>
        <v>ELC</v>
      </c>
      <c r="B52" t="str">
        <f>VLOOKUP(E52,'EPA_US9RT techs'!$R$26:$S$34,2,FALSE)</f>
        <v>OTH</v>
      </c>
      <c r="C52" t="str">
        <f>'Service shares'!A52</f>
        <v>ELC</v>
      </c>
      <c r="D52" t="str">
        <f>'Service shares'!B52</f>
        <v>ILP</v>
      </c>
      <c r="E52" t="str">
        <f>'Service shares'!C52</f>
        <v>SPC</v>
      </c>
      <c r="F52" s="1">
        <f>IFERROR(1/AVERAGEIFS('EPA_US9RT techs'!$I$2:$I$1718,'EPA_US9RT techs'!$J$2:$J$1718,'Service PJ'!$D52,'EPA_US9RT techs'!$K$2:$K$1718,'Service PJ'!$B52,'EPA_US9RT techs'!$L$2:$L$1718,'Service PJ'!$A52,'EPA_US9RT techs'!$C$2:$C$1718,"VDA_FLOP",'EPA_US9RT techs'!$F$2:$F$1718,'Service PJ'!F$1),1/AVERAGEIFS('EPA_US9RT techs'!$I$2:$I$1718,'EPA_US9RT techs'!$K$2:$K$1718,'Service PJ'!$B52,'EPA_US9RT techs'!$L$2:$L$1718,'Service PJ'!$A52,'EPA_US9RT techs'!$C$2:$C$1718,"VDA_FLOP",'EPA_US9RT techs'!$F$2:$F$1718,'Service PJ'!F$1))</f>
        <v>1</v>
      </c>
      <c r="G52" s="1">
        <f>IFERROR(IFERROR(1/AVERAGEIFS('EPA_US9RT techs'!$I$2:$I$1718,'EPA_US9RT techs'!$J$2:$J$1718,'Service PJ'!$D52,'EPA_US9RT techs'!$K$2:$K$1718,'Service PJ'!$B52,'EPA_US9RT techs'!$L$2:$L$1718,'Service PJ'!$A52,'EPA_US9RT techs'!$C$2:$C$1718,"VDA_FLOP",'EPA_US9RT techs'!$F$2:$F$1718,'Service PJ'!G$1),1/AVERAGEIFS('EPA_US9RT techs'!$I$2:$I$1718,'EPA_US9RT techs'!$K$2:$K$1718,'Service PJ'!$B52,'EPA_US9RT techs'!$L$2:$L$1718,'Service PJ'!$A52,'EPA_US9RT techs'!$C$2:$C$1718,"VDA_FLOP",'EPA_US9RT techs'!$F$2:$F$1718,'Service PJ'!G$1)),"")</f>
        <v>1.1320439114245473</v>
      </c>
      <c r="H52" s="1">
        <f>IFERROR(IFERROR(1/AVERAGEIFS('EPA_US9RT techs'!$I$2:$I$1718,'EPA_US9RT techs'!$J$2:$J$1718,'Service PJ'!$D52,'EPA_US9RT techs'!$K$2:$K$1718,'Service PJ'!$B52,'EPA_US9RT techs'!$L$2:$L$1718,'Service PJ'!$A52,'EPA_US9RT techs'!$C$2:$C$1718,"VDA_FLOP",'EPA_US9RT techs'!$F$2:$F$1718,'Service PJ'!H$1),1/AVERAGEIFS('EPA_US9RT techs'!$I$2:$I$1718,'EPA_US9RT techs'!$K$2:$K$1718,'Service PJ'!$B52,'EPA_US9RT techs'!$L$2:$L$1718,'Service PJ'!$A52,'EPA_US9RT techs'!$C$2:$C$1718,"VDA_FLOP",'EPA_US9RT techs'!$F$2:$F$1718,'Service PJ'!H$1)),"")</f>
        <v>1.06714363559243</v>
      </c>
      <c r="I52" s="1">
        <f>IFERROR(IFERROR(1/AVERAGEIFS('EPA_US9RT techs'!$I$2:$I$1718,'EPA_US9RT techs'!$J$2:$J$1718,'Service PJ'!$D52,'EPA_US9RT techs'!$K$2:$K$1718,'Service PJ'!$B52,'EPA_US9RT techs'!$L$2:$L$1718,'Service PJ'!$A52,'EPA_US9RT techs'!$C$2:$C$1718,"VDA_FLOP",'EPA_US9RT techs'!$F$2:$F$1718,'Service PJ'!I$1),1/AVERAGEIFS('EPA_US9RT techs'!$I$2:$I$1718,'EPA_US9RT techs'!$K$2:$K$1718,'Service PJ'!$B52,'EPA_US9RT techs'!$L$2:$L$1718,'Service PJ'!$A52,'EPA_US9RT techs'!$C$2:$C$1718,"VDA_FLOP",'EPA_US9RT techs'!$F$2:$F$1718,'Service PJ'!I$1)),"")</f>
        <v>1.0447494805678488</v>
      </c>
      <c r="J52" s="1">
        <f>IFERROR(IFERROR(1/AVERAGEIFS('EPA_US9RT techs'!$I$2:$I$1718,'EPA_US9RT techs'!$J$2:$J$1718,'Service PJ'!$D52,'EPA_US9RT techs'!$K$2:$K$1718,'Service PJ'!$B52,'EPA_US9RT techs'!$L$2:$L$1718,'Service PJ'!$A52,'EPA_US9RT techs'!$C$2:$C$1718,"VDA_FLOP",'EPA_US9RT techs'!$F$2:$F$1718,'Service PJ'!J$1),1/AVERAGEIFS('EPA_US9RT techs'!$I$2:$I$1718,'EPA_US9RT techs'!$K$2:$K$1718,'Service PJ'!$B52,'EPA_US9RT techs'!$L$2:$L$1718,'Service PJ'!$A52,'EPA_US9RT techs'!$C$2:$C$1718,"VDA_FLOP",'EPA_US9RT techs'!$F$2:$F$1718,'Service PJ'!J$1)),"")</f>
        <v>1.0557840634754778</v>
      </c>
      <c r="L52" t="str">
        <f>IF(SUM(O52:AR52)=0,"\I: ","")&amp;'Service PJ'!D52&amp;"_"&amp;'Service PJ'!E52&amp;"_"&amp;'Service PJ'!C52</f>
        <v>ILP_SPC_ELC</v>
      </c>
      <c r="M52" t="str">
        <f>"IND"&amp;'Service PJ'!C52</f>
        <v>INDELC</v>
      </c>
      <c r="N52" t="str">
        <f t="shared" si="36"/>
        <v>ILP_SPC</v>
      </c>
      <c r="O52" s="1">
        <f>'Service shares'!AK52*'Service PJ'!AV52</f>
        <v>0.11661352662862137</v>
      </c>
      <c r="P52" s="1">
        <f>'Service shares'!AL52*'Service PJ'!AW52</f>
        <v>1.7923795041072134E-3</v>
      </c>
      <c r="Q52" s="1">
        <f>'Service shares'!AM52*'Service PJ'!AX52</f>
        <v>1.8607311271455107</v>
      </c>
      <c r="R52" s="1">
        <f>'Service shares'!AN52*'Service PJ'!AY52</f>
        <v>6.0873875436065983E-2</v>
      </c>
      <c r="S52" s="1">
        <f>'Service shares'!AO52*'Service PJ'!AZ52</f>
        <v>9.3474095593121884</v>
      </c>
      <c r="T52" s="1">
        <f>'Service shares'!AP52*'Service PJ'!BA52</f>
        <v>2.5602542580978511</v>
      </c>
      <c r="U52" s="1">
        <f>'Service shares'!AQ52*'Service PJ'!BB52</f>
        <v>1.0575525881276804</v>
      </c>
      <c r="V52" s="14">
        <f>'Service shares'!AR52*'Service PJ'!BC52</f>
        <v>4.9290419239082492</v>
      </c>
      <c r="W52" s="1">
        <f>'Service shares'!AS52*'Service PJ'!BD52</f>
        <v>8.5772879094917123</v>
      </c>
      <c r="X52" s="1">
        <f>'Service shares'!AT52*'Service PJ'!BE52</f>
        <v>18.418725402661632</v>
      </c>
      <c r="Y52" s="1">
        <f>'Service shares'!AU52*'Service PJ'!BF52</f>
        <v>7.9053628239215019</v>
      </c>
      <c r="Z52" s="1">
        <f>'Service shares'!AV52*'Service PJ'!BG52</f>
        <v>2.7615668286384523</v>
      </c>
      <c r="AA52" s="1">
        <f>'Service shares'!AW52*'Service PJ'!BH52</f>
        <v>0.90246002248478963</v>
      </c>
      <c r="AB52" s="1">
        <f>'Service shares'!AX52*'Service PJ'!BI52</f>
        <v>1.9364379398316849</v>
      </c>
      <c r="AC52" s="1">
        <f>'Service shares'!AY52*'Service PJ'!BJ52</f>
        <v>0.64230030834810203</v>
      </c>
      <c r="AD52" s="1">
        <f>'Service shares'!AZ52*'Service PJ'!BK52</f>
        <v>1.8937948658892165</v>
      </c>
      <c r="AE52" s="1">
        <f>'Service shares'!BA52*'Service PJ'!BL52</f>
        <v>1.5357585591675256</v>
      </c>
      <c r="AF52" s="1">
        <f>'Service shares'!BB52*'Service PJ'!BM52</f>
        <v>1.5808574401035427</v>
      </c>
      <c r="AG52" s="1">
        <f>'Service shares'!BC52*'Service PJ'!BN52</f>
        <v>4.1622288496020428</v>
      </c>
      <c r="AH52" s="1">
        <f>'Service shares'!BD52*'Service PJ'!BO52</f>
        <v>2.7578795710616255</v>
      </c>
      <c r="AI52" s="1">
        <f>'Service shares'!BE52*'Service PJ'!BP52</f>
        <v>0.69282280686096664</v>
      </c>
      <c r="AJ52" s="1">
        <f>'Service shares'!BF52*'Service PJ'!BQ52</f>
        <v>0.71747334567219578</v>
      </c>
      <c r="AK52" s="1">
        <f>'Service shares'!BG52*'Service PJ'!BR52</f>
        <v>1.5755913620927722E-2</v>
      </c>
      <c r="AL52" s="1">
        <f>'Service shares'!BH52*'Service PJ'!BS52</f>
        <v>0.78248141158450191</v>
      </c>
      <c r="AM52" s="1">
        <f>'Service shares'!BI52*'Service PJ'!BT52</f>
        <v>3.820803426661898</v>
      </c>
      <c r="AN52" s="1">
        <f>'Service shares'!BJ52*'Service PJ'!BU52</f>
        <v>0</v>
      </c>
      <c r="AO52" s="1">
        <f>'Service shares'!BK52*'Service PJ'!BV52</f>
        <v>0.25040277998610522</v>
      </c>
      <c r="AP52" s="1">
        <f>'Service shares'!BL52*'Service PJ'!BW52</f>
        <v>2.1401840563401935</v>
      </c>
      <c r="AQ52" s="1">
        <f>'Service shares'!BM52*'Service PJ'!BX52</f>
        <v>15.400933190385272</v>
      </c>
      <c r="AR52" s="1">
        <f>'Service shares'!BN52*'Service PJ'!BY52</f>
        <v>0</v>
      </c>
      <c r="AS52" s="2">
        <v>0</v>
      </c>
      <c r="AU52" t="str">
        <f t="shared" si="2"/>
        <v>ILP_SPC_ELC</v>
      </c>
      <c r="AV52" s="1">
        <f t="shared" ref="AV52:BK67" si="50">IF($G52="",$F52,$G52)</f>
        <v>1.1320439114245473</v>
      </c>
      <c r="AW52" s="1">
        <f t="shared" si="50"/>
        <v>1.1320439114245473</v>
      </c>
      <c r="AX52" s="1">
        <f t="shared" si="50"/>
        <v>1.1320439114245473</v>
      </c>
      <c r="AY52" s="1">
        <f t="shared" si="50"/>
        <v>1.1320439114245473</v>
      </c>
      <c r="AZ52" s="1">
        <f t="shared" si="50"/>
        <v>1.1320439114245473</v>
      </c>
      <c r="BA52" s="1">
        <f t="shared" si="50"/>
        <v>1.1320439114245473</v>
      </c>
      <c r="BB52" s="1">
        <f t="shared" si="50"/>
        <v>1.1320439114245473</v>
      </c>
      <c r="BC52" s="1">
        <f t="shared" si="50"/>
        <v>1.1320439114245473</v>
      </c>
      <c r="BD52" s="1">
        <f t="shared" si="50"/>
        <v>1.1320439114245473</v>
      </c>
      <c r="BE52" s="1">
        <f t="shared" si="50"/>
        <v>1.1320439114245473</v>
      </c>
      <c r="BF52" s="1">
        <f t="shared" si="50"/>
        <v>1.1320439114245473</v>
      </c>
      <c r="BG52" s="1">
        <f t="shared" si="50"/>
        <v>1.1320439114245473</v>
      </c>
      <c r="BH52" s="1">
        <f t="shared" si="50"/>
        <v>1.1320439114245473</v>
      </c>
      <c r="BI52" s="1">
        <f t="shared" si="50"/>
        <v>1.1320439114245473</v>
      </c>
      <c r="BJ52" s="1">
        <f t="shared" si="50"/>
        <v>1.1320439114245473</v>
      </c>
      <c r="BK52" s="1">
        <f t="shared" si="47"/>
        <v>1.1320439114245473</v>
      </c>
      <c r="BL52" s="1">
        <f t="shared" si="44"/>
        <v>1.1320439114245473</v>
      </c>
      <c r="BM52" s="1">
        <f t="shared" si="49"/>
        <v>1.1320439114245473</v>
      </c>
      <c r="BN52" s="1">
        <f t="shared" si="49"/>
        <v>1.1320439114245473</v>
      </c>
      <c r="BO52" s="1">
        <f t="shared" si="49"/>
        <v>1.1320439114245473</v>
      </c>
      <c r="BP52" s="1">
        <f t="shared" si="49"/>
        <v>1.1320439114245473</v>
      </c>
      <c r="BQ52" s="1">
        <f t="shared" si="49"/>
        <v>1.1320439114245473</v>
      </c>
      <c r="BR52" s="1">
        <f t="shared" si="49"/>
        <v>1.1320439114245473</v>
      </c>
      <c r="BS52" s="1">
        <f t="shared" si="49"/>
        <v>1.1320439114245473</v>
      </c>
      <c r="BT52" s="1">
        <f t="shared" si="49"/>
        <v>1.1320439114245473</v>
      </c>
      <c r="BU52" s="1">
        <f t="shared" si="49"/>
        <v>1.1320439114245473</v>
      </c>
      <c r="BV52" s="1">
        <f t="shared" si="49"/>
        <v>1.1320439114245473</v>
      </c>
      <c r="BW52" s="1">
        <f t="shared" si="49"/>
        <v>1.1320439114245473</v>
      </c>
      <c r="BX52" s="1">
        <f t="shared" si="49"/>
        <v>1.1320439114245473</v>
      </c>
      <c r="BY52" s="1">
        <f t="shared" si="49"/>
        <v>1.1320439114245473</v>
      </c>
      <c r="CC52" t="str">
        <f t="shared" si="38"/>
        <v>PRE</v>
      </c>
      <c r="CD52" t="str">
        <f t="shared" si="39"/>
        <v>ILP_SPC_ELC</v>
      </c>
      <c r="CE52" t="str">
        <f>VLOOKUP(D52,'IND Balance'!$AM$5:$AN$21,2,FALSE)&amp;" - "&amp;VLOOKUP(E52,'MECS_Table 5.4'!$AF$18:$AG$30,2,FALSE)&amp;" - "&amp;VLOOKUP('Service PJ'!M52,'IND Balance'!$AM$22:$AN$32,2,FALSE)</f>
        <v>Pulp and Paper - Space conditioning - Electricity</v>
      </c>
      <c r="CF52" t="s">
        <v>109</v>
      </c>
      <c r="CG52" t="s">
        <v>110</v>
      </c>
      <c r="CL52" t="str">
        <f t="shared" si="40"/>
        <v>ILP_SPC_ELC</v>
      </c>
      <c r="CM52" t="str">
        <f t="shared" si="41"/>
        <v>ILP_SPC</v>
      </c>
      <c r="CN52" s="1">
        <f t="shared" si="5"/>
        <v>0.36456250633681436</v>
      </c>
      <c r="CO52" s="1">
        <f t="shared" si="6"/>
        <v>0.7238258223048234</v>
      </c>
      <c r="CP52" s="1">
        <f t="shared" si="7"/>
        <v>0.59349477114894222</v>
      </c>
      <c r="CQ52" s="1">
        <f t="shared" si="8"/>
        <v>0.23866164553660232</v>
      </c>
      <c r="CR52" s="1">
        <f t="shared" si="9"/>
        <v>0.73126276030383097</v>
      </c>
      <c r="CS52" s="1">
        <f t="shared" si="10"/>
        <v>0.70619668562969251</v>
      </c>
      <c r="CT52" s="1">
        <f t="shared" si="11"/>
        <v>0.48956943116037982</v>
      </c>
      <c r="CU52" s="1">
        <f t="shared" si="12"/>
        <v>0.60417027252290567</v>
      </c>
      <c r="CV52" s="1">
        <f t="shared" si="13"/>
        <v>0.54154062474717246</v>
      </c>
      <c r="CW52" s="1">
        <f t="shared" si="14"/>
        <v>0.71254707688505303</v>
      </c>
      <c r="CX52" s="1">
        <f t="shared" si="15"/>
        <v>0.83120316688754459</v>
      </c>
      <c r="CY52" s="1">
        <f t="shared" si="16"/>
        <v>0.43598950005875625</v>
      </c>
      <c r="CZ52" s="1">
        <f t="shared" si="17"/>
        <v>0.3765076504857211</v>
      </c>
      <c r="DA52" s="1">
        <f t="shared" si="18"/>
        <v>0.46484332716579518</v>
      </c>
      <c r="DB52" s="1">
        <f t="shared" si="19"/>
        <v>0.3834260907720583</v>
      </c>
      <c r="DC52" s="1">
        <f t="shared" si="20"/>
        <v>0.416359786028423</v>
      </c>
      <c r="DD52" s="1">
        <f t="shared" si="21"/>
        <v>0.58015934754457388</v>
      </c>
      <c r="DE52" s="1">
        <f t="shared" si="22"/>
        <v>0.37201623138428508</v>
      </c>
      <c r="DF52" s="1">
        <f t="shared" si="23"/>
        <v>0.38832374932617997</v>
      </c>
      <c r="DG52" s="1">
        <f t="shared" si="24"/>
        <v>0.99</v>
      </c>
      <c r="DH52" s="1">
        <f t="shared" si="25"/>
        <v>0.60907305481341834</v>
      </c>
      <c r="DI52" s="1">
        <f t="shared" si="26"/>
        <v>0.20823127171651462</v>
      </c>
      <c r="DJ52" s="1">
        <f t="shared" si="27"/>
        <v>0.36368490659259561</v>
      </c>
      <c r="DK52" s="1">
        <f t="shared" si="28"/>
        <v>0.88732930697687529</v>
      </c>
      <c r="DL52" s="1">
        <f t="shared" si="29"/>
        <v>0.66177647789863503</v>
      </c>
      <c r="DM52" s="1" t="str">
        <f t="shared" si="30"/>
        <v/>
      </c>
      <c r="DN52" s="1">
        <f t="shared" si="31"/>
        <v>0.41071501396762933</v>
      </c>
      <c r="DO52" s="1">
        <f t="shared" si="32"/>
        <v>0.63334406571992119</v>
      </c>
      <c r="DP52" s="1">
        <f t="shared" si="33"/>
        <v>0.35695971358527151</v>
      </c>
      <c r="DQ52" s="1" t="str">
        <f t="shared" si="34"/>
        <v/>
      </c>
      <c r="DR52" s="1">
        <v>3</v>
      </c>
      <c r="DS52" s="1" t="str">
        <f t="shared" si="42"/>
        <v/>
      </c>
      <c r="DT52" t="str">
        <f t="shared" si="43"/>
        <v/>
      </c>
    </row>
    <row r="53" spans="1:124" x14ac:dyDescent="0.45">
      <c r="A53" t="str">
        <f t="shared" si="35"/>
        <v>ELC</v>
      </c>
      <c r="B53" t="str">
        <f>VLOOKUP(E53,'EPA_US9RT techs'!$R$26:$S$34,2,FALSE)</f>
        <v>OTH</v>
      </c>
      <c r="C53" t="str">
        <f>'Service shares'!A53</f>
        <v>ELC</v>
      </c>
      <c r="D53" t="str">
        <f>'Service shares'!B53</f>
        <v>ILP</v>
      </c>
      <c r="E53" t="str">
        <f>'Service shares'!C53</f>
        <v>LIG</v>
      </c>
      <c r="F53" s="1">
        <f>IFERROR(1/AVERAGEIFS('EPA_US9RT techs'!$I$2:$I$1718,'EPA_US9RT techs'!$J$2:$J$1718,'Service PJ'!$D53,'EPA_US9RT techs'!$K$2:$K$1718,'Service PJ'!$B53,'EPA_US9RT techs'!$L$2:$L$1718,'Service PJ'!$A53,'EPA_US9RT techs'!$C$2:$C$1718,"VDA_FLOP",'EPA_US9RT techs'!$F$2:$F$1718,'Service PJ'!F$1),1/AVERAGEIFS('EPA_US9RT techs'!$I$2:$I$1718,'EPA_US9RT techs'!$K$2:$K$1718,'Service PJ'!$B53,'EPA_US9RT techs'!$L$2:$L$1718,'Service PJ'!$A53,'EPA_US9RT techs'!$C$2:$C$1718,"VDA_FLOP",'EPA_US9RT techs'!$F$2:$F$1718,'Service PJ'!F$1))</f>
        <v>1</v>
      </c>
      <c r="G53" s="1">
        <f>IFERROR(IFERROR(1/AVERAGEIFS('EPA_US9RT techs'!$I$2:$I$1718,'EPA_US9RT techs'!$J$2:$J$1718,'Service PJ'!$D53,'EPA_US9RT techs'!$K$2:$K$1718,'Service PJ'!$B53,'EPA_US9RT techs'!$L$2:$L$1718,'Service PJ'!$A53,'EPA_US9RT techs'!$C$2:$C$1718,"VDA_FLOP",'EPA_US9RT techs'!$F$2:$F$1718,'Service PJ'!G$1),1/AVERAGEIFS('EPA_US9RT techs'!$I$2:$I$1718,'EPA_US9RT techs'!$K$2:$K$1718,'Service PJ'!$B53,'EPA_US9RT techs'!$L$2:$L$1718,'Service PJ'!$A53,'EPA_US9RT techs'!$C$2:$C$1718,"VDA_FLOP",'EPA_US9RT techs'!$F$2:$F$1718,'Service PJ'!G$1)),"")</f>
        <v>1.1320439114245473</v>
      </c>
      <c r="H53" s="1">
        <f>IFERROR(IFERROR(1/AVERAGEIFS('EPA_US9RT techs'!$I$2:$I$1718,'EPA_US9RT techs'!$J$2:$J$1718,'Service PJ'!$D53,'EPA_US9RT techs'!$K$2:$K$1718,'Service PJ'!$B53,'EPA_US9RT techs'!$L$2:$L$1718,'Service PJ'!$A53,'EPA_US9RT techs'!$C$2:$C$1718,"VDA_FLOP",'EPA_US9RT techs'!$F$2:$F$1718,'Service PJ'!H$1),1/AVERAGEIFS('EPA_US9RT techs'!$I$2:$I$1718,'EPA_US9RT techs'!$K$2:$K$1718,'Service PJ'!$B53,'EPA_US9RT techs'!$L$2:$L$1718,'Service PJ'!$A53,'EPA_US9RT techs'!$C$2:$C$1718,"VDA_FLOP",'EPA_US9RT techs'!$F$2:$F$1718,'Service PJ'!H$1)),"")</f>
        <v>1.06714363559243</v>
      </c>
      <c r="I53" s="1">
        <f>IFERROR(IFERROR(1/AVERAGEIFS('EPA_US9RT techs'!$I$2:$I$1718,'EPA_US9RT techs'!$J$2:$J$1718,'Service PJ'!$D53,'EPA_US9RT techs'!$K$2:$K$1718,'Service PJ'!$B53,'EPA_US9RT techs'!$L$2:$L$1718,'Service PJ'!$A53,'EPA_US9RT techs'!$C$2:$C$1718,"VDA_FLOP",'EPA_US9RT techs'!$F$2:$F$1718,'Service PJ'!I$1),1/AVERAGEIFS('EPA_US9RT techs'!$I$2:$I$1718,'EPA_US9RT techs'!$K$2:$K$1718,'Service PJ'!$B53,'EPA_US9RT techs'!$L$2:$L$1718,'Service PJ'!$A53,'EPA_US9RT techs'!$C$2:$C$1718,"VDA_FLOP",'EPA_US9RT techs'!$F$2:$F$1718,'Service PJ'!I$1)),"")</f>
        <v>1.0447494805678488</v>
      </c>
      <c r="J53" s="1">
        <f>IFERROR(IFERROR(1/AVERAGEIFS('EPA_US9RT techs'!$I$2:$I$1718,'EPA_US9RT techs'!$J$2:$J$1718,'Service PJ'!$D53,'EPA_US9RT techs'!$K$2:$K$1718,'Service PJ'!$B53,'EPA_US9RT techs'!$L$2:$L$1718,'Service PJ'!$A53,'EPA_US9RT techs'!$C$2:$C$1718,"VDA_FLOP",'EPA_US9RT techs'!$F$2:$F$1718,'Service PJ'!J$1),1/AVERAGEIFS('EPA_US9RT techs'!$I$2:$I$1718,'EPA_US9RT techs'!$K$2:$K$1718,'Service PJ'!$B53,'EPA_US9RT techs'!$L$2:$L$1718,'Service PJ'!$A53,'EPA_US9RT techs'!$C$2:$C$1718,"VDA_FLOP",'EPA_US9RT techs'!$F$2:$F$1718,'Service PJ'!J$1)),"")</f>
        <v>1.0557840634754778</v>
      </c>
      <c r="L53" t="str">
        <f>IF(SUM(O53:AR53)=0,"\I: ","")&amp;'Service PJ'!D53&amp;"_"&amp;'Service PJ'!E53&amp;"_"&amp;'Service PJ'!C53</f>
        <v>ILP_LIG_ELC</v>
      </c>
      <c r="M53" t="str">
        <f>"IND"&amp;'Service PJ'!C53</f>
        <v>INDELC</v>
      </c>
      <c r="N53" t="str">
        <f t="shared" si="36"/>
        <v>ILP_LIG</v>
      </c>
      <c r="O53" s="1">
        <f>'Service shares'!AK53*'Service PJ'!AV53</f>
        <v>0.10203683580004369</v>
      </c>
      <c r="P53" s="1">
        <f>'Service shares'!AL53*'Service PJ'!AW53</f>
        <v>1.5683320660938118E-3</v>
      </c>
      <c r="Q53" s="1">
        <f>'Service shares'!AM53*'Service PJ'!AX53</f>
        <v>1.6281397362523218</v>
      </c>
      <c r="R53" s="1">
        <f>'Service shares'!AN53*'Service PJ'!AY53</f>
        <v>5.3264641006557728E-2</v>
      </c>
      <c r="S53" s="1">
        <f>'Service shares'!AO53*'Service PJ'!AZ53</f>
        <v>8.1789833643981655</v>
      </c>
      <c r="T53" s="1">
        <f>'Service shares'!AP53*'Service PJ'!BA53</f>
        <v>2.24022247583562</v>
      </c>
      <c r="U53" s="1">
        <f>'Service shares'!AQ53*'Service PJ'!BB53</f>
        <v>0.92535851461172025</v>
      </c>
      <c r="V53" s="14">
        <f>'Service shares'!AR53*'Service PJ'!BC53</f>
        <v>4.3129116834197179</v>
      </c>
      <c r="W53" s="1">
        <f>'Service shares'!AS53*'Service PJ'!BD53</f>
        <v>7.5051269208052487</v>
      </c>
      <c r="X53" s="1">
        <f>'Service shares'!AT53*'Service PJ'!BE53</f>
        <v>16.116384727328928</v>
      </c>
      <c r="Y53" s="1">
        <f>'Service shares'!AU53*'Service PJ'!BF53</f>
        <v>6.9171924709313144</v>
      </c>
      <c r="Z53" s="1">
        <f>'Service shares'!AV53*'Service PJ'!BG53</f>
        <v>2.4163709750586455</v>
      </c>
      <c r="AA53" s="1">
        <f>'Service shares'!AW53*'Service PJ'!BH53</f>
        <v>0.78965251967419092</v>
      </c>
      <c r="AB53" s="1">
        <f>'Service shares'!AX53*'Service PJ'!BI53</f>
        <v>1.6943831973527241</v>
      </c>
      <c r="AC53" s="1">
        <f>'Service shares'!AY53*'Service PJ'!BJ53</f>
        <v>0.56201276980458925</v>
      </c>
      <c r="AD53" s="1">
        <f>'Service shares'!AZ53*'Service PJ'!BK53</f>
        <v>1.6570705076530643</v>
      </c>
      <c r="AE53" s="1">
        <f>'Service shares'!BA53*'Service PJ'!BL53</f>
        <v>1.3437887392715848</v>
      </c>
      <c r="AF53" s="1">
        <f>'Service shares'!BB53*'Service PJ'!BM53</f>
        <v>1.3832502600905998</v>
      </c>
      <c r="AG53" s="1">
        <f>'Service shares'!BC53*'Service PJ'!BN53</f>
        <v>3.6419502434017867</v>
      </c>
      <c r="AH53" s="1">
        <f>'Service shares'!BD53*'Service PJ'!BO53</f>
        <v>2.4131446246789223</v>
      </c>
      <c r="AI53" s="1">
        <f>'Service shares'!BE53*'Service PJ'!BP53</f>
        <v>0.60621995600334577</v>
      </c>
      <c r="AJ53" s="1">
        <f>'Service shares'!BF53*'Service PJ'!BQ53</f>
        <v>0.6277891774631712</v>
      </c>
      <c r="AK53" s="1">
        <f>'Service shares'!BG53*'Service PJ'!BR53</f>
        <v>1.3786424418311755E-2</v>
      </c>
      <c r="AL53" s="1">
        <f>'Service shares'!BH53*'Service PJ'!BS53</f>
        <v>0.68467123513643913</v>
      </c>
      <c r="AM53" s="1">
        <f>'Service shares'!BI53*'Service PJ'!BT53</f>
        <v>3.3432029983291605</v>
      </c>
      <c r="AN53" s="1">
        <f>'Service shares'!BJ53*'Service PJ'!BU53</f>
        <v>0</v>
      </c>
      <c r="AO53" s="1">
        <f>'Service shares'!BK53*'Service PJ'!BV53</f>
        <v>0.21910243248784209</v>
      </c>
      <c r="AP53" s="1">
        <f>'Service shares'!BL53*'Service PJ'!BW53</f>
        <v>1.872661049297669</v>
      </c>
      <c r="AQ53" s="1">
        <f>'Service shares'!BM53*'Service PJ'!BX53</f>
        <v>13.475816541587113</v>
      </c>
      <c r="AR53" s="1">
        <f>'Service shares'!BN53*'Service PJ'!BY53</f>
        <v>0</v>
      </c>
      <c r="AS53" s="2">
        <v>0</v>
      </c>
      <c r="AU53" t="str">
        <f t="shared" si="2"/>
        <v>ILP_LIG_ELC</v>
      </c>
      <c r="AV53" s="1">
        <f t="shared" si="50"/>
        <v>1.1320439114245473</v>
      </c>
      <c r="AW53" s="1">
        <f t="shared" si="50"/>
        <v>1.1320439114245473</v>
      </c>
      <c r="AX53" s="1">
        <f t="shared" si="50"/>
        <v>1.1320439114245473</v>
      </c>
      <c r="AY53" s="1">
        <f t="shared" si="50"/>
        <v>1.1320439114245473</v>
      </c>
      <c r="AZ53" s="1">
        <f t="shared" si="50"/>
        <v>1.1320439114245473</v>
      </c>
      <c r="BA53" s="1">
        <f t="shared" si="50"/>
        <v>1.1320439114245473</v>
      </c>
      <c r="BB53" s="1">
        <f t="shared" si="50"/>
        <v>1.1320439114245473</v>
      </c>
      <c r="BC53" s="1">
        <f t="shared" si="50"/>
        <v>1.1320439114245473</v>
      </c>
      <c r="BD53" s="1">
        <f t="shared" si="50"/>
        <v>1.1320439114245473</v>
      </c>
      <c r="BE53" s="1">
        <f t="shared" si="50"/>
        <v>1.1320439114245473</v>
      </c>
      <c r="BF53" s="1">
        <f t="shared" si="50"/>
        <v>1.1320439114245473</v>
      </c>
      <c r="BG53" s="1">
        <f t="shared" si="50"/>
        <v>1.1320439114245473</v>
      </c>
      <c r="BH53" s="1">
        <f t="shared" si="50"/>
        <v>1.1320439114245473</v>
      </c>
      <c r="BI53" s="1">
        <f t="shared" si="50"/>
        <v>1.1320439114245473</v>
      </c>
      <c r="BJ53" s="1">
        <f t="shared" si="50"/>
        <v>1.1320439114245473</v>
      </c>
      <c r="BK53" s="1">
        <f t="shared" si="47"/>
        <v>1.1320439114245473</v>
      </c>
      <c r="BL53" s="1">
        <f t="shared" si="44"/>
        <v>1.1320439114245473</v>
      </c>
      <c r="BM53" s="1">
        <f t="shared" si="49"/>
        <v>1.1320439114245473</v>
      </c>
      <c r="BN53" s="1">
        <f t="shared" si="49"/>
        <v>1.1320439114245473</v>
      </c>
      <c r="BO53" s="1">
        <f t="shared" si="49"/>
        <v>1.1320439114245473</v>
      </c>
      <c r="BP53" s="1">
        <f t="shared" si="49"/>
        <v>1.1320439114245473</v>
      </c>
      <c r="BQ53" s="1">
        <f t="shared" si="49"/>
        <v>1.1320439114245473</v>
      </c>
      <c r="BR53" s="1">
        <f t="shared" si="49"/>
        <v>1.1320439114245473</v>
      </c>
      <c r="BS53" s="1">
        <f t="shared" si="49"/>
        <v>1.1320439114245473</v>
      </c>
      <c r="BT53" s="1">
        <f t="shared" si="49"/>
        <v>1.1320439114245473</v>
      </c>
      <c r="BU53" s="1">
        <f t="shared" si="49"/>
        <v>1.1320439114245473</v>
      </c>
      <c r="BV53" s="1">
        <f t="shared" si="49"/>
        <v>1.1320439114245473</v>
      </c>
      <c r="BW53" s="1">
        <f t="shared" si="49"/>
        <v>1.1320439114245473</v>
      </c>
      <c r="BX53" s="1">
        <f t="shared" si="49"/>
        <v>1.1320439114245473</v>
      </c>
      <c r="BY53" s="1">
        <f t="shared" si="49"/>
        <v>1.1320439114245473</v>
      </c>
      <c r="CC53" t="str">
        <f t="shared" si="38"/>
        <v>PRE</v>
      </c>
      <c r="CD53" t="str">
        <f t="shared" si="39"/>
        <v>ILP_LIG_ELC</v>
      </c>
      <c r="CE53" t="str">
        <f>VLOOKUP(D53,'IND Balance'!$AM$5:$AN$21,2,FALSE)&amp;" - "&amp;VLOOKUP(E53,'MECS_Table 5.4'!$AF$18:$AG$30,2,FALSE)&amp;" - "&amp;VLOOKUP('Service PJ'!M53,'IND Balance'!$AM$22:$AN$32,2,FALSE)</f>
        <v>Pulp and Paper - Lighting - Electricity</v>
      </c>
      <c r="CF53" t="s">
        <v>109</v>
      </c>
      <c r="CG53" t="s">
        <v>110</v>
      </c>
      <c r="CL53" t="str">
        <f t="shared" si="40"/>
        <v>ILP_LIG_ELC</v>
      </c>
      <c r="CM53" t="str">
        <f t="shared" si="41"/>
        <v>\I:ILP_LIG</v>
      </c>
      <c r="CN53" s="1" t="str">
        <f t="shared" si="5"/>
        <v/>
      </c>
      <c r="CO53" s="1" t="str">
        <f t="shared" si="6"/>
        <v/>
      </c>
      <c r="CP53" s="1" t="str">
        <f t="shared" si="7"/>
        <v/>
      </c>
      <c r="CQ53" s="1" t="str">
        <f t="shared" si="8"/>
        <v/>
      </c>
      <c r="CR53" s="1" t="str">
        <f t="shared" si="9"/>
        <v/>
      </c>
      <c r="CS53" s="1" t="str">
        <f t="shared" si="10"/>
        <v/>
      </c>
      <c r="CT53" s="1" t="str">
        <f t="shared" si="11"/>
        <v/>
      </c>
      <c r="CU53" s="1" t="str">
        <f t="shared" si="12"/>
        <v/>
      </c>
      <c r="CV53" s="1" t="str">
        <f t="shared" si="13"/>
        <v/>
      </c>
      <c r="CW53" s="1" t="str">
        <f t="shared" si="14"/>
        <v/>
      </c>
      <c r="CX53" s="1" t="str">
        <f t="shared" si="15"/>
        <v/>
      </c>
      <c r="CY53" s="1" t="str">
        <f t="shared" si="16"/>
        <v/>
      </c>
      <c r="CZ53" s="1" t="str">
        <f t="shared" si="17"/>
        <v/>
      </c>
      <c r="DA53" s="1" t="str">
        <f t="shared" si="18"/>
        <v/>
      </c>
      <c r="DB53" s="1" t="str">
        <f t="shared" si="19"/>
        <v/>
      </c>
      <c r="DC53" s="1" t="str">
        <f t="shared" si="20"/>
        <v/>
      </c>
      <c r="DD53" s="1" t="str">
        <f t="shared" si="21"/>
        <v/>
      </c>
      <c r="DE53" s="1" t="str">
        <f t="shared" si="22"/>
        <v/>
      </c>
      <c r="DF53" s="1" t="str">
        <f t="shared" si="23"/>
        <v/>
      </c>
      <c r="DG53" s="1" t="str">
        <f t="shared" si="24"/>
        <v/>
      </c>
      <c r="DH53" s="1" t="str">
        <f t="shared" si="25"/>
        <v/>
      </c>
      <c r="DI53" s="1" t="str">
        <f t="shared" si="26"/>
        <v/>
      </c>
      <c r="DJ53" s="1" t="str">
        <f t="shared" si="27"/>
        <v/>
      </c>
      <c r="DK53" s="1" t="str">
        <f t="shared" si="28"/>
        <v/>
      </c>
      <c r="DL53" s="1" t="str">
        <f t="shared" si="29"/>
        <v/>
      </c>
      <c r="DM53" s="1" t="str">
        <f t="shared" si="30"/>
        <v/>
      </c>
      <c r="DN53" s="1" t="str">
        <f t="shared" si="31"/>
        <v/>
      </c>
      <c r="DO53" s="1" t="str">
        <f t="shared" si="32"/>
        <v/>
      </c>
      <c r="DP53" s="1" t="str">
        <f t="shared" si="33"/>
        <v/>
      </c>
      <c r="DQ53" s="1" t="str">
        <f t="shared" si="34"/>
        <v/>
      </c>
      <c r="DR53" s="1">
        <v>3</v>
      </c>
      <c r="DS53" s="1" t="str">
        <f t="shared" si="42"/>
        <v/>
      </c>
      <c r="DT53" t="str">
        <f t="shared" si="43"/>
        <v/>
      </c>
    </row>
    <row r="54" spans="1:124" x14ac:dyDescent="0.45">
      <c r="A54" t="str">
        <f t="shared" si="35"/>
        <v>ELC</v>
      </c>
      <c r="B54" t="str">
        <f>VLOOKUP(E54,'EPA_US9RT techs'!$R$26:$S$34,2,FALSE)</f>
        <v>OTH</v>
      </c>
      <c r="C54" t="str">
        <f>'Service shares'!A54</f>
        <v>ELC</v>
      </c>
      <c r="D54" t="str">
        <f>'Service shares'!B54</f>
        <v>ILP</v>
      </c>
      <c r="E54" t="str">
        <f>'Service shares'!C54</f>
        <v>OTH</v>
      </c>
      <c r="F54" s="1">
        <f>IFERROR(1/AVERAGEIFS('EPA_US9RT techs'!$I$2:$I$1718,'EPA_US9RT techs'!$J$2:$J$1718,'Service PJ'!$D54,'EPA_US9RT techs'!$K$2:$K$1718,'Service PJ'!$B54,'EPA_US9RT techs'!$L$2:$L$1718,'Service PJ'!$A54,'EPA_US9RT techs'!$C$2:$C$1718,"VDA_FLOP",'EPA_US9RT techs'!$F$2:$F$1718,'Service PJ'!F$1),1/AVERAGEIFS('EPA_US9RT techs'!$I$2:$I$1718,'EPA_US9RT techs'!$K$2:$K$1718,'Service PJ'!$B54,'EPA_US9RT techs'!$L$2:$L$1718,'Service PJ'!$A54,'EPA_US9RT techs'!$C$2:$C$1718,"VDA_FLOP",'EPA_US9RT techs'!$F$2:$F$1718,'Service PJ'!F$1))</f>
        <v>1</v>
      </c>
      <c r="G54" s="1">
        <f>IFERROR(IFERROR(1/AVERAGEIFS('EPA_US9RT techs'!$I$2:$I$1718,'EPA_US9RT techs'!$J$2:$J$1718,'Service PJ'!$D54,'EPA_US9RT techs'!$K$2:$K$1718,'Service PJ'!$B54,'EPA_US9RT techs'!$L$2:$L$1718,'Service PJ'!$A54,'EPA_US9RT techs'!$C$2:$C$1718,"VDA_FLOP",'EPA_US9RT techs'!$F$2:$F$1718,'Service PJ'!G$1),1/AVERAGEIFS('EPA_US9RT techs'!$I$2:$I$1718,'EPA_US9RT techs'!$K$2:$K$1718,'Service PJ'!$B54,'EPA_US9RT techs'!$L$2:$L$1718,'Service PJ'!$A54,'EPA_US9RT techs'!$C$2:$C$1718,"VDA_FLOP",'EPA_US9RT techs'!$F$2:$F$1718,'Service PJ'!G$1)),"")</f>
        <v>1.1320439114245473</v>
      </c>
      <c r="H54" s="1">
        <f>IFERROR(IFERROR(1/AVERAGEIFS('EPA_US9RT techs'!$I$2:$I$1718,'EPA_US9RT techs'!$J$2:$J$1718,'Service PJ'!$D54,'EPA_US9RT techs'!$K$2:$K$1718,'Service PJ'!$B54,'EPA_US9RT techs'!$L$2:$L$1718,'Service PJ'!$A54,'EPA_US9RT techs'!$C$2:$C$1718,"VDA_FLOP",'EPA_US9RT techs'!$F$2:$F$1718,'Service PJ'!H$1),1/AVERAGEIFS('EPA_US9RT techs'!$I$2:$I$1718,'EPA_US9RT techs'!$K$2:$K$1718,'Service PJ'!$B54,'EPA_US9RT techs'!$L$2:$L$1718,'Service PJ'!$A54,'EPA_US9RT techs'!$C$2:$C$1718,"VDA_FLOP",'EPA_US9RT techs'!$F$2:$F$1718,'Service PJ'!H$1)),"")</f>
        <v>1.06714363559243</v>
      </c>
      <c r="I54" s="1">
        <f>IFERROR(IFERROR(1/AVERAGEIFS('EPA_US9RT techs'!$I$2:$I$1718,'EPA_US9RT techs'!$J$2:$J$1718,'Service PJ'!$D54,'EPA_US9RT techs'!$K$2:$K$1718,'Service PJ'!$B54,'EPA_US9RT techs'!$L$2:$L$1718,'Service PJ'!$A54,'EPA_US9RT techs'!$C$2:$C$1718,"VDA_FLOP",'EPA_US9RT techs'!$F$2:$F$1718,'Service PJ'!I$1),1/AVERAGEIFS('EPA_US9RT techs'!$I$2:$I$1718,'EPA_US9RT techs'!$K$2:$K$1718,'Service PJ'!$B54,'EPA_US9RT techs'!$L$2:$L$1718,'Service PJ'!$A54,'EPA_US9RT techs'!$C$2:$C$1718,"VDA_FLOP",'EPA_US9RT techs'!$F$2:$F$1718,'Service PJ'!I$1)),"")</f>
        <v>1.0447494805678488</v>
      </c>
      <c r="J54" s="1">
        <f>IFERROR(IFERROR(1/AVERAGEIFS('EPA_US9RT techs'!$I$2:$I$1718,'EPA_US9RT techs'!$J$2:$J$1718,'Service PJ'!$D54,'EPA_US9RT techs'!$K$2:$K$1718,'Service PJ'!$B54,'EPA_US9RT techs'!$L$2:$L$1718,'Service PJ'!$A54,'EPA_US9RT techs'!$C$2:$C$1718,"VDA_FLOP",'EPA_US9RT techs'!$F$2:$F$1718,'Service PJ'!J$1),1/AVERAGEIFS('EPA_US9RT techs'!$I$2:$I$1718,'EPA_US9RT techs'!$K$2:$K$1718,'Service PJ'!$B54,'EPA_US9RT techs'!$L$2:$L$1718,'Service PJ'!$A54,'EPA_US9RT techs'!$C$2:$C$1718,"VDA_FLOP",'EPA_US9RT techs'!$F$2:$F$1718,'Service PJ'!J$1)),"")</f>
        <v>1.0557840634754778</v>
      </c>
      <c r="L54" t="str">
        <f>IF(SUM(O54:AR54)=0,"\I: ","")&amp;'Service PJ'!D54&amp;"_"&amp;'Service PJ'!E54&amp;"_"&amp;'Service PJ'!C54</f>
        <v>ILP_OTH_ELC</v>
      </c>
      <c r="M54" t="str">
        <f>"IND"&amp;'Service PJ'!C54</f>
        <v>INDELC</v>
      </c>
      <c r="N54" t="str">
        <f t="shared" si="36"/>
        <v>ILP_OTH</v>
      </c>
      <c r="O54" s="1">
        <f>'Service shares'!AK54*'Service PJ'!AV54</f>
        <v>4.3730072485733011E-2</v>
      </c>
      <c r="P54" s="1">
        <f>'Service shares'!AL54*'Service PJ'!AW54</f>
        <v>6.7214231404020511E-4</v>
      </c>
      <c r="Q54" s="1">
        <f>'Service shares'!AM54*'Service PJ'!AX54</f>
        <v>0.69777417267956654</v>
      </c>
      <c r="R54" s="1">
        <f>'Service shares'!AN54*'Service PJ'!AY54</f>
        <v>2.2827703288524747E-2</v>
      </c>
      <c r="S54" s="1">
        <f>'Service shares'!AO54*'Service PJ'!AZ54</f>
        <v>3.5052785847420713</v>
      </c>
      <c r="T54" s="1">
        <f>'Service shares'!AP54*'Service PJ'!BA54</f>
        <v>0.96009534678669439</v>
      </c>
      <c r="U54" s="1">
        <f>'Service shares'!AQ54*'Service PJ'!BB54</f>
        <v>0.39658222054788012</v>
      </c>
      <c r="V54" s="14">
        <f>'Service shares'!AR54*'Service PJ'!BC54</f>
        <v>1.8483907214655937</v>
      </c>
      <c r="W54" s="1">
        <f>'Service shares'!AS54*'Service PJ'!BD54</f>
        <v>3.2164829660593921</v>
      </c>
      <c r="X54" s="1">
        <f>'Service shares'!AT54*'Service PJ'!BE54</f>
        <v>6.9070220259981125</v>
      </c>
      <c r="Y54" s="1">
        <f>'Service shares'!AU54*'Service PJ'!BF54</f>
        <v>2.9645110589705634</v>
      </c>
      <c r="Z54" s="1">
        <f>'Service shares'!AV54*'Service PJ'!BG54</f>
        <v>1.0355875607394198</v>
      </c>
      <c r="AA54" s="1">
        <f>'Service shares'!AW54*'Service PJ'!BH54</f>
        <v>0.33842250843179611</v>
      </c>
      <c r="AB54" s="1">
        <f>'Service shares'!AX54*'Service PJ'!BI54</f>
        <v>0.7261642274368818</v>
      </c>
      <c r="AC54" s="1">
        <f>'Service shares'!AY54*'Service PJ'!BJ54</f>
        <v>0.24086261563053826</v>
      </c>
      <c r="AD54" s="1">
        <f>'Service shares'!AZ54*'Service PJ'!BK54</f>
        <v>0.71017307470845625</v>
      </c>
      <c r="AE54" s="1">
        <f>'Service shares'!BA54*'Service PJ'!BL54</f>
        <v>0.57590945968782215</v>
      </c>
      <c r="AF54" s="1">
        <f>'Service shares'!BB54*'Service PJ'!BM54</f>
        <v>0.59282154003882848</v>
      </c>
      <c r="AG54" s="1">
        <f>'Service shares'!BC54*'Service PJ'!BN54</f>
        <v>1.5608358186007658</v>
      </c>
      <c r="AH54" s="1">
        <f>'Service shares'!BD54*'Service PJ'!BO54</f>
        <v>1.0342048391481096</v>
      </c>
      <c r="AI54" s="1">
        <f>'Service shares'!BE54*'Service PJ'!BP54</f>
        <v>0.25980855257286251</v>
      </c>
      <c r="AJ54" s="1">
        <f>'Service shares'!BF54*'Service PJ'!BQ54</f>
        <v>0.26905250462707342</v>
      </c>
      <c r="AK54" s="1">
        <f>'Service shares'!BG54*'Service PJ'!BR54</f>
        <v>5.9084676078478967E-3</v>
      </c>
      <c r="AL54" s="1">
        <f>'Service shares'!BH54*'Service PJ'!BS54</f>
        <v>0.29343052934418823</v>
      </c>
      <c r="AM54" s="1">
        <f>'Service shares'!BI54*'Service PJ'!BT54</f>
        <v>1.4328012849982117</v>
      </c>
      <c r="AN54" s="1">
        <f>'Service shares'!BJ54*'Service PJ'!BU54</f>
        <v>0</v>
      </c>
      <c r="AO54" s="1">
        <f>'Service shares'!BK54*'Service PJ'!BV54</f>
        <v>9.3901042494789463E-2</v>
      </c>
      <c r="AP54" s="1">
        <f>'Service shares'!BL54*'Service PJ'!BW54</f>
        <v>0.80256902112757256</v>
      </c>
      <c r="AQ54" s="1">
        <f>'Service shares'!BM54*'Service PJ'!BX54</f>
        <v>5.7753499463944777</v>
      </c>
      <c r="AR54" s="1">
        <f>'Service shares'!BN54*'Service PJ'!BY54</f>
        <v>0</v>
      </c>
      <c r="AS54" s="2">
        <v>0</v>
      </c>
      <c r="AU54" t="str">
        <f t="shared" si="2"/>
        <v>ILP_OTH_ELC</v>
      </c>
      <c r="AV54" s="1">
        <f t="shared" si="50"/>
        <v>1.1320439114245473</v>
      </c>
      <c r="AW54" s="1">
        <f t="shared" si="50"/>
        <v>1.1320439114245473</v>
      </c>
      <c r="AX54" s="1">
        <f t="shared" si="50"/>
        <v>1.1320439114245473</v>
      </c>
      <c r="AY54" s="1">
        <f t="shared" si="50"/>
        <v>1.1320439114245473</v>
      </c>
      <c r="AZ54" s="1">
        <f t="shared" si="50"/>
        <v>1.1320439114245473</v>
      </c>
      <c r="BA54" s="1">
        <f t="shared" si="50"/>
        <v>1.1320439114245473</v>
      </c>
      <c r="BB54" s="1">
        <f t="shared" si="50"/>
        <v>1.1320439114245473</v>
      </c>
      <c r="BC54" s="1">
        <f t="shared" si="50"/>
        <v>1.1320439114245473</v>
      </c>
      <c r="BD54" s="1">
        <f t="shared" si="50"/>
        <v>1.1320439114245473</v>
      </c>
      <c r="BE54" s="1">
        <f t="shared" si="50"/>
        <v>1.1320439114245473</v>
      </c>
      <c r="BF54" s="1">
        <f t="shared" si="50"/>
        <v>1.1320439114245473</v>
      </c>
      <c r="BG54" s="1">
        <f t="shared" si="50"/>
        <v>1.1320439114245473</v>
      </c>
      <c r="BH54" s="1">
        <f t="shared" si="50"/>
        <v>1.1320439114245473</v>
      </c>
      <c r="BI54" s="1">
        <f t="shared" si="50"/>
        <v>1.1320439114245473</v>
      </c>
      <c r="BJ54" s="1">
        <f t="shared" si="50"/>
        <v>1.1320439114245473</v>
      </c>
      <c r="BK54" s="1">
        <f t="shared" si="47"/>
        <v>1.1320439114245473</v>
      </c>
      <c r="BL54" s="1">
        <f t="shared" si="44"/>
        <v>1.1320439114245473</v>
      </c>
      <c r="BM54" s="1">
        <f t="shared" si="49"/>
        <v>1.1320439114245473</v>
      </c>
      <c r="BN54" s="1">
        <f t="shared" si="49"/>
        <v>1.1320439114245473</v>
      </c>
      <c r="BO54" s="1">
        <f t="shared" si="49"/>
        <v>1.1320439114245473</v>
      </c>
      <c r="BP54" s="1">
        <f t="shared" si="49"/>
        <v>1.1320439114245473</v>
      </c>
      <c r="BQ54" s="1">
        <f t="shared" si="49"/>
        <v>1.1320439114245473</v>
      </c>
      <c r="BR54" s="1">
        <f t="shared" si="49"/>
        <v>1.1320439114245473</v>
      </c>
      <c r="BS54" s="1">
        <f t="shared" si="49"/>
        <v>1.1320439114245473</v>
      </c>
      <c r="BT54" s="1">
        <f t="shared" si="49"/>
        <v>1.1320439114245473</v>
      </c>
      <c r="BU54" s="1">
        <f t="shared" si="49"/>
        <v>1.1320439114245473</v>
      </c>
      <c r="BV54" s="1">
        <f t="shared" si="49"/>
        <v>1.1320439114245473</v>
      </c>
      <c r="BW54" s="1">
        <f t="shared" si="49"/>
        <v>1.1320439114245473</v>
      </c>
      <c r="BX54" s="1">
        <f t="shared" si="49"/>
        <v>1.1320439114245473</v>
      </c>
      <c r="BY54" s="1">
        <f t="shared" si="49"/>
        <v>1.1320439114245473</v>
      </c>
      <c r="CC54" t="str">
        <f t="shared" si="38"/>
        <v>PRE</v>
      </c>
      <c r="CD54" t="str">
        <f t="shared" si="39"/>
        <v>ILP_OTH_ELC</v>
      </c>
      <c r="CE54" t="str">
        <f>VLOOKUP(D54,'IND Balance'!$AM$5:$AN$21,2,FALSE)&amp;" - "&amp;VLOOKUP(E54,'MECS_Table 5.4'!$AF$18:$AG$30,2,FALSE)&amp;" - "&amp;VLOOKUP('Service PJ'!M54,'IND Balance'!$AM$22:$AN$32,2,FALSE)</f>
        <v>Pulp and Paper - Other - Electricity</v>
      </c>
      <c r="CF54" t="s">
        <v>109</v>
      </c>
      <c r="CG54" t="s">
        <v>110</v>
      </c>
      <c r="CL54" t="str">
        <f t="shared" si="40"/>
        <v>ILP_OTH_ELC</v>
      </c>
      <c r="CM54" t="str">
        <f t="shared" si="41"/>
        <v>ILP_OTH</v>
      </c>
      <c r="CN54" s="1">
        <f t="shared" si="5"/>
        <v>6.7669365657307426E-2</v>
      </c>
      <c r="CO54" s="1">
        <f t="shared" si="6"/>
        <v>7.5038362367893449E-3</v>
      </c>
      <c r="CP54" s="1">
        <f t="shared" si="7"/>
        <v>9.4923945621787173E-2</v>
      </c>
      <c r="CQ54" s="1">
        <f t="shared" si="8"/>
        <v>9.8764553654376058E-2</v>
      </c>
      <c r="CR54" s="1">
        <f t="shared" si="9"/>
        <v>0.15008278368389527</v>
      </c>
      <c r="CS54" s="1">
        <f t="shared" si="10"/>
        <v>0.12777346443682661</v>
      </c>
      <c r="CT54" s="1">
        <f t="shared" si="11"/>
        <v>0.17701198299477369</v>
      </c>
      <c r="CU54" s="1">
        <f t="shared" si="12"/>
        <v>0.12578086174994249</v>
      </c>
      <c r="CV54" s="1">
        <f t="shared" si="13"/>
        <v>0.3356647588200205</v>
      </c>
      <c r="CW54" s="1">
        <f t="shared" si="14"/>
        <v>0.37568320286003376</v>
      </c>
      <c r="CX54" s="1">
        <f t="shared" si="15"/>
        <v>0.26922642985852635</v>
      </c>
      <c r="CY54" s="1">
        <f t="shared" si="16"/>
        <v>0.26506418839719265</v>
      </c>
      <c r="CZ54" s="1">
        <f t="shared" si="17"/>
        <v>0.25939170373698089</v>
      </c>
      <c r="DA54" s="1">
        <f t="shared" si="18"/>
        <v>0.24033934849035071</v>
      </c>
      <c r="DB54" s="1">
        <f t="shared" si="19"/>
        <v>0.26325087449183932</v>
      </c>
      <c r="DC54" s="1">
        <f t="shared" si="20"/>
        <v>0.14518103641926808</v>
      </c>
      <c r="DD54" s="1">
        <f t="shared" si="21"/>
        <v>0.31597329506729843</v>
      </c>
      <c r="DE54" s="1">
        <f t="shared" si="22"/>
        <v>0.20503471659440284</v>
      </c>
      <c r="DF54" s="1">
        <f t="shared" si="23"/>
        <v>0.28447542962664885</v>
      </c>
      <c r="DG54" s="1">
        <f t="shared" si="24"/>
        <v>0.99</v>
      </c>
      <c r="DH54" s="1">
        <f t="shared" si="25"/>
        <v>0.20307727337118792</v>
      </c>
      <c r="DI54" s="1">
        <f t="shared" si="26"/>
        <v>7.6684837795545038E-2</v>
      </c>
      <c r="DJ54" s="1">
        <f t="shared" si="27"/>
        <v>0.32554536728817374</v>
      </c>
      <c r="DK54" s="1">
        <f t="shared" si="28"/>
        <v>0.46794867183835465</v>
      </c>
      <c r="DL54" s="1">
        <f t="shared" si="29"/>
        <v>0.19290274516295336</v>
      </c>
      <c r="DM54" s="1" t="str">
        <f t="shared" si="30"/>
        <v/>
      </c>
      <c r="DN54" s="1">
        <f t="shared" si="31"/>
        <v>0.24301310308787893</v>
      </c>
      <c r="DO54" s="1">
        <f t="shared" si="32"/>
        <v>0.37620489784130184</v>
      </c>
      <c r="DP54" s="1">
        <f t="shared" si="33"/>
        <v>0.27309488587769298</v>
      </c>
      <c r="DQ54" s="1" t="str">
        <f t="shared" si="34"/>
        <v/>
      </c>
      <c r="DR54" s="1">
        <v>3</v>
      </c>
      <c r="DS54" s="1" t="str">
        <f t="shared" si="42"/>
        <v/>
      </c>
      <c r="DT54" t="str">
        <f t="shared" si="43"/>
        <v/>
      </c>
    </row>
    <row r="55" spans="1:124" x14ac:dyDescent="0.45">
      <c r="A55" t="str">
        <f t="shared" si="35"/>
        <v>ELC</v>
      </c>
      <c r="B55" t="str">
        <f>VLOOKUP(E55,'EPA_US9RT techs'!$R$26:$S$34,2,FALSE)</f>
        <v>STM</v>
      </c>
      <c r="C55" t="str">
        <f>'Service shares'!A55</f>
        <v>ELC</v>
      </c>
      <c r="D55" t="str">
        <f>'Service shares'!B55</f>
        <v>IMC</v>
      </c>
      <c r="E55" t="str">
        <f>'Service shares'!C55</f>
        <v>STM</v>
      </c>
      <c r="F55" s="1">
        <f>IFERROR(1/AVERAGEIFS('EPA_US9RT techs'!$I$2:$I$1718,'EPA_US9RT techs'!$J$2:$J$1718,'Service PJ'!$D55,'EPA_US9RT techs'!$K$2:$K$1718,'Service PJ'!$B55,'EPA_US9RT techs'!$L$2:$L$1718,'Service PJ'!$A55,'EPA_US9RT techs'!$C$2:$C$1718,"VDA_FLOP",'EPA_US9RT techs'!$F$2:$F$1718,'Service PJ'!F$1),1/AVERAGEIFS('EPA_US9RT techs'!$I$2:$I$1718,'EPA_US9RT techs'!$K$2:$K$1718,'Service PJ'!$B55,'EPA_US9RT techs'!$L$2:$L$1718,'Service PJ'!$A55,'EPA_US9RT techs'!$C$2:$C$1718,"VDA_FLOP",'EPA_US9RT techs'!$F$2:$F$1718,'Service PJ'!F$1))</f>
        <v>1</v>
      </c>
      <c r="G55" s="1" t="str">
        <f>IFERROR(IFERROR(1/AVERAGEIFS('EPA_US9RT techs'!$I$2:$I$1718,'EPA_US9RT techs'!$J$2:$J$1718,'Service PJ'!$D55,'EPA_US9RT techs'!$K$2:$K$1718,'Service PJ'!$B55,'EPA_US9RT techs'!$L$2:$L$1718,'Service PJ'!$A55,'EPA_US9RT techs'!$C$2:$C$1718,"VDA_FLOP",'EPA_US9RT techs'!$F$2:$F$1718,'Service PJ'!G$1),1/AVERAGEIFS('EPA_US9RT techs'!$I$2:$I$1718,'EPA_US9RT techs'!$K$2:$K$1718,'Service PJ'!$B55,'EPA_US9RT techs'!$L$2:$L$1718,'Service PJ'!$A55,'EPA_US9RT techs'!$C$2:$C$1718,"VDA_FLOP",'EPA_US9RT techs'!$F$2:$F$1718,'Service PJ'!G$1)),"")</f>
        <v/>
      </c>
      <c r="H55" s="1" t="str">
        <f>IFERROR(IFERROR(1/AVERAGEIFS('EPA_US9RT techs'!$I$2:$I$1718,'EPA_US9RT techs'!$J$2:$J$1718,'Service PJ'!$D55,'EPA_US9RT techs'!$K$2:$K$1718,'Service PJ'!$B55,'EPA_US9RT techs'!$L$2:$L$1718,'Service PJ'!$A55,'EPA_US9RT techs'!$C$2:$C$1718,"VDA_FLOP",'EPA_US9RT techs'!$F$2:$F$1718,'Service PJ'!H$1),1/AVERAGEIFS('EPA_US9RT techs'!$I$2:$I$1718,'EPA_US9RT techs'!$K$2:$K$1718,'Service PJ'!$B55,'EPA_US9RT techs'!$L$2:$L$1718,'Service PJ'!$A55,'EPA_US9RT techs'!$C$2:$C$1718,"VDA_FLOP",'EPA_US9RT techs'!$F$2:$F$1718,'Service PJ'!H$1)),"")</f>
        <v/>
      </c>
      <c r="I55" s="1" t="str">
        <f>IFERROR(IFERROR(1/AVERAGEIFS('EPA_US9RT techs'!$I$2:$I$1718,'EPA_US9RT techs'!$J$2:$J$1718,'Service PJ'!$D55,'EPA_US9RT techs'!$K$2:$K$1718,'Service PJ'!$B55,'EPA_US9RT techs'!$L$2:$L$1718,'Service PJ'!$A55,'EPA_US9RT techs'!$C$2:$C$1718,"VDA_FLOP",'EPA_US9RT techs'!$F$2:$F$1718,'Service PJ'!I$1),1/AVERAGEIFS('EPA_US9RT techs'!$I$2:$I$1718,'EPA_US9RT techs'!$K$2:$K$1718,'Service PJ'!$B55,'EPA_US9RT techs'!$L$2:$L$1718,'Service PJ'!$A55,'EPA_US9RT techs'!$C$2:$C$1718,"VDA_FLOP",'EPA_US9RT techs'!$F$2:$F$1718,'Service PJ'!I$1)),"")</f>
        <v/>
      </c>
      <c r="J55" s="1" t="str">
        <f>IFERROR(IFERROR(1/AVERAGEIFS('EPA_US9RT techs'!$I$2:$I$1718,'EPA_US9RT techs'!$J$2:$J$1718,'Service PJ'!$D55,'EPA_US9RT techs'!$K$2:$K$1718,'Service PJ'!$B55,'EPA_US9RT techs'!$L$2:$L$1718,'Service PJ'!$A55,'EPA_US9RT techs'!$C$2:$C$1718,"VDA_FLOP",'EPA_US9RT techs'!$F$2:$F$1718,'Service PJ'!J$1),1/AVERAGEIFS('EPA_US9RT techs'!$I$2:$I$1718,'EPA_US9RT techs'!$K$2:$K$1718,'Service PJ'!$B55,'EPA_US9RT techs'!$L$2:$L$1718,'Service PJ'!$A55,'EPA_US9RT techs'!$C$2:$C$1718,"VDA_FLOP",'EPA_US9RT techs'!$F$2:$F$1718,'Service PJ'!J$1)),"")</f>
        <v/>
      </c>
      <c r="L55" t="str">
        <f>IF(SUM(O55:AR55)=0,"\I: ","")&amp;'Service PJ'!D55&amp;"_"&amp;'Service PJ'!E55&amp;"_"&amp;'Service PJ'!C55</f>
        <v>IMC_STM_ELC</v>
      </c>
      <c r="M55" t="str">
        <f>"IND"&amp;'Service PJ'!C55</f>
        <v>INDELC</v>
      </c>
      <c r="N55" t="str">
        <f t="shared" si="36"/>
        <v>IMC_STM</v>
      </c>
      <c r="O55" s="1">
        <f>'Service shares'!AK55*'Service PJ'!AV55</f>
        <v>0.11676110397073172</v>
      </c>
      <c r="P55" s="1">
        <f>'Service shares'!AL55*'Service PJ'!AW55</f>
        <v>0.22797010267317075</v>
      </c>
      <c r="Q55" s="1">
        <f>'Service shares'!AM55*'Service PJ'!AX55</f>
        <v>0.79335829779512201</v>
      </c>
      <c r="R55" s="1">
        <f>'Service shares'!AN55*'Service PJ'!AY55</f>
        <v>0.31736315025365858</v>
      </c>
      <c r="S55" s="1">
        <f>'Service shares'!AO55*'Service PJ'!AZ55</f>
        <v>0.24286615840975612</v>
      </c>
      <c r="T55" s="1">
        <f>'Service shares'!AP55*'Service PJ'!BA55</f>
        <v>0.37995798875121956</v>
      </c>
      <c r="U55" s="1">
        <f>'Service shares'!AQ55*'Service PJ'!BB55</f>
        <v>0.69183527367804887</v>
      </c>
      <c r="V55" s="14">
        <f>'Service shares'!AR55*'Service PJ'!BC55</f>
        <v>0.35138474666341468</v>
      </c>
      <c r="W55" s="1">
        <f>'Service shares'!AS55*'Service PJ'!BD55</f>
        <v>0.58861462129756104</v>
      </c>
      <c r="X55" s="1">
        <f>'Service shares'!AT55*'Service PJ'!BE55</f>
        <v>6.7519609652195136</v>
      </c>
      <c r="Y55" s="1">
        <f>'Service shares'!AU55*'Service PJ'!BF55</f>
        <v>0.22216869559024391</v>
      </c>
      <c r="Z55" s="1">
        <f>'Service shares'!AV55*'Service PJ'!BG55</f>
        <v>0.21710436954146342</v>
      </c>
      <c r="AA55" s="1">
        <f>'Service shares'!AW55*'Service PJ'!BH55</f>
        <v>9.1531855639024398E-2</v>
      </c>
      <c r="AB55" s="1">
        <f>'Service shares'!AX55*'Service PJ'!BI55</f>
        <v>9.6756267219512207E-2</v>
      </c>
      <c r="AC55" s="1">
        <f>'Service shares'!AY55*'Service PJ'!BJ55</f>
        <v>9.2629069551219523E-2</v>
      </c>
      <c r="AD55" s="1">
        <f>'Service shares'!AZ55*'Service PJ'!BK55</f>
        <v>0.19266989839024393</v>
      </c>
      <c r="AE55" s="1">
        <f>'Service shares'!BA55*'Service PJ'!BL55</f>
        <v>0.54302016506341466</v>
      </c>
      <c r="AF55" s="1">
        <f>'Service shares'!BB55*'Service PJ'!BM55</f>
        <v>0.16674747936585368</v>
      </c>
      <c r="AG55" s="1">
        <f>'Service shares'!BC55*'Service PJ'!BN55</f>
        <v>0.19337559544390245</v>
      </c>
      <c r="AH55" s="1">
        <f>'Service shares'!BD55*'Service PJ'!BO55</f>
        <v>0.75423551107317088</v>
      </c>
      <c r="AI55" s="1">
        <f>'Service shares'!BE55*'Service PJ'!BP55</f>
        <v>0.20712538703414637</v>
      </c>
      <c r="AJ55" s="1">
        <f>'Service shares'!BF55*'Service PJ'!BQ55</f>
        <v>0.35388290470243905</v>
      </c>
      <c r="AK55" s="1">
        <f>'Service shares'!BG55*'Service PJ'!BR55</f>
        <v>7.7354670058536593E-2</v>
      </c>
      <c r="AL55" s="1">
        <f>'Service shares'!BH55*'Service PJ'!BS55</f>
        <v>5.5483405521951225E-2</v>
      </c>
      <c r="AM55" s="1">
        <f>'Service shares'!BI55*'Service PJ'!BT55</f>
        <v>1.2141072918146343</v>
      </c>
      <c r="AN55" s="1">
        <f>'Service shares'!BJ55*'Service PJ'!BU55</f>
        <v>8.6909798634146364E-3</v>
      </c>
      <c r="AO55" s="1">
        <f>'Service shares'!BK55*'Service PJ'!BV55</f>
        <v>0.84716637061463418</v>
      </c>
      <c r="AP55" s="1">
        <f>'Service shares'!BL55*'Service PJ'!BW55</f>
        <v>4.4209204097560982E-2</v>
      </c>
      <c r="AQ55" s="1">
        <f>'Service shares'!BM55*'Service PJ'!BX55</f>
        <v>2.3281723932292686</v>
      </c>
      <c r="AR55" s="1">
        <f>'Service shares'!BN55*'Service PJ'!BY55</f>
        <v>0</v>
      </c>
      <c r="AS55" s="2">
        <v>0</v>
      </c>
      <c r="AU55" t="str">
        <f t="shared" si="2"/>
        <v>IMC_STM_ELC</v>
      </c>
      <c r="AV55" s="1">
        <f t="shared" si="50"/>
        <v>1</v>
      </c>
      <c r="AW55" s="1">
        <f t="shared" si="50"/>
        <v>1</v>
      </c>
      <c r="AX55" s="1">
        <f t="shared" si="50"/>
        <v>1</v>
      </c>
      <c r="AY55" s="1">
        <f t="shared" si="50"/>
        <v>1</v>
      </c>
      <c r="AZ55" s="1">
        <f t="shared" si="50"/>
        <v>1</v>
      </c>
      <c r="BA55" s="1">
        <f t="shared" si="50"/>
        <v>1</v>
      </c>
      <c r="BB55" s="1">
        <f t="shared" si="50"/>
        <v>1</v>
      </c>
      <c r="BC55" s="1">
        <f t="shared" si="50"/>
        <v>1</v>
      </c>
      <c r="BD55" s="1">
        <f t="shared" si="50"/>
        <v>1</v>
      </c>
      <c r="BE55" s="1">
        <f t="shared" si="50"/>
        <v>1</v>
      </c>
      <c r="BF55" s="1">
        <f t="shared" si="50"/>
        <v>1</v>
      </c>
      <c r="BG55" s="1">
        <f t="shared" si="50"/>
        <v>1</v>
      </c>
      <c r="BH55" s="1">
        <f t="shared" si="50"/>
        <v>1</v>
      </c>
      <c r="BI55" s="1">
        <f t="shared" si="50"/>
        <v>1</v>
      </c>
      <c r="BJ55" s="1">
        <f t="shared" si="50"/>
        <v>1</v>
      </c>
      <c r="BK55" s="1">
        <f t="shared" si="50"/>
        <v>1</v>
      </c>
      <c r="BL55" s="1">
        <f t="shared" si="44"/>
        <v>1</v>
      </c>
      <c r="BM55" s="1">
        <f t="shared" si="49"/>
        <v>1</v>
      </c>
      <c r="BN55" s="1">
        <f t="shared" si="49"/>
        <v>1</v>
      </c>
      <c r="BO55" s="1">
        <f t="shared" si="49"/>
        <v>1</v>
      </c>
      <c r="BP55" s="1">
        <f t="shared" si="49"/>
        <v>1</v>
      </c>
      <c r="BQ55" s="1">
        <f t="shared" si="49"/>
        <v>1</v>
      </c>
      <c r="BR55" s="1">
        <f t="shared" si="49"/>
        <v>1</v>
      </c>
      <c r="BS55" s="1">
        <f t="shared" si="49"/>
        <v>1</v>
      </c>
      <c r="BT55" s="1">
        <f t="shared" si="49"/>
        <v>1</v>
      </c>
      <c r="BU55" s="1">
        <f t="shared" si="49"/>
        <v>1</v>
      </c>
      <c r="BV55" s="1">
        <f t="shared" si="49"/>
        <v>1</v>
      </c>
      <c r="BW55" s="1">
        <f t="shared" si="49"/>
        <v>1</v>
      </c>
      <c r="BX55" s="1">
        <f t="shared" si="49"/>
        <v>1</v>
      </c>
      <c r="BY55" s="1">
        <f t="shared" si="49"/>
        <v>1</v>
      </c>
      <c r="CC55" t="str">
        <f t="shared" si="38"/>
        <v>PRE</v>
      </c>
      <c r="CD55" t="str">
        <f t="shared" si="39"/>
        <v>IMC_STM_ELC</v>
      </c>
      <c r="CE55" t="str">
        <f>VLOOKUP(D55,'IND Balance'!$AM$5:$AN$21,2,FALSE)&amp;" - "&amp;VLOOKUP(E55,'MECS_Table 5.4'!$AF$18:$AG$30,2,FALSE)&amp;" - "&amp;VLOOKUP('Service PJ'!M55,'IND Balance'!$AM$22:$AN$32,2,FALSE)</f>
        <v>Mining and Construction - Steam - Electricity</v>
      </c>
      <c r="CF55" t="s">
        <v>109</v>
      </c>
      <c r="CG55" t="s">
        <v>110</v>
      </c>
      <c r="CL55" t="str">
        <f t="shared" si="40"/>
        <v>IMC_STM_ELC</v>
      </c>
      <c r="CM55" t="str">
        <f t="shared" si="41"/>
        <v>IMC_STM</v>
      </c>
      <c r="CN55" s="1">
        <f t="shared" si="5"/>
        <v>6.8491979823520982E-2</v>
      </c>
      <c r="CO55" s="1">
        <f t="shared" si="6"/>
        <v>0.11054194395712075</v>
      </c>
      <c r="CP55" s="1">
        <f t="shared" si="7"/>
        <v>0.12332759553232805</v>
      </c>
      <c r="CQ55" s="1">
        <f t="shared" si="8"/>
        <v>9.1322786617803377E-3</v>
      </c>
      <c r="CR55" s="1">
        <f t="shared" si="9"/>
        <v>5.3112137829008366E-2</v>
      </c>
      <c r="CS55" s="1">
        <f t="shared" si="10"/>
        <v>4.8061611970904368E-2</v>
      </c>
      <c r="CT55" s="1">
        <f t="shared" si="11"/>
        <v>8.4847437482497332E-2</v>
      </c>
      <c r="CU55" s="1">
        <f t="shared" si="12"/>
        <v>0.10054124558893587</v>
      </c>
      <c r="CV55" s="1">
        <f t="shared" si="13"/>
        <v>3.9062522672029434E-2</v>
      </c>
      <c r="CW55" s="1">
        <f t="shared" si="14"/>
        <v>7.8986945455284119E-2</v>
      </c>
      <c r="CX55" s="1">
        <f t="shared" si="15"/>
        <v>0.10930057281577715</v>
      </c>
      <c r="CY55" s="1">
        <f t="shared" si="16"/>
        <v>2.8722606678152521E-2</v>
      </c>
      <c r="CZ55" s="1">
        <f t="shared" si="17"/>
        <v>2.3081563123541194E-2</v>
      </c>
      <c r="DA55" s="1">
        <f t="shared" si="18"/>
        <v>4.5022102936092219E-2</v>
      </c>
      <c r="DB55" s="1">
        <f t="shared" si="19"/>
        <v>2.7800693785149117E-2</v>
      </c>
      <c r="DC55" s="1">
        <f t="shared" si="20"/>
        <v>3.7328068906079356E-2</v>
      </c>
      <c r="DD55" s="1">
        <f t="shared" si="21"/>
        <v>5.481770670899562E-2</v>
      </c>
      <c r="DE55" s="1">
        <f t="shared" si="22"/>
        <v>4.3068892854884945E-2</v>
      </c>
      <c r="DF55" s="1">
        <f t="shared" si="23"/>
        <v>2.8338843352109094E-2</v>
      </c>
      <c r="DG55" s="1">
        <f t="shared" si="24"/>
        <v>0.15073863061984907</v>
      </c>
      <c r="DH55" s="1">
        <f t="shared" si="25"/>
        <v>4.5378329351792257E-2</v>
      </c>
      <c r="DI55" s="1">
        <f t="shared" si="26"/>
        <v>0.13461790392563433</v>
      </c>
      <c r="DJ55" s="1">
        <f t="shared" si="27"/>
        <v>8.5279240328337169E-2</v>
      </c>
      <c r="DK55" s="1">
        <f t="shared" si="28"/>
        <v>4.6163981331996021E-2</v>
      </c>
      <c r="DL55" s="1">
        <f t="shared" si="29"/>
        <v>1.2580593129555076E-2</v>
      </c>
      <c r="DM55" s="1">
        <f t="shared" si="30"/>
        <v>0.99</v>
      </c>
      <c r="DN55" s="1">
        <f t="shared" si="31"/>
        <v>0.21675595672752584</v>
      </c>
      <c r="DO55" s="1">
        <f t="shared" si="32"/>
        <v>1.6525514352176859E-2</v>
      </c>
      <c r="DP55" s="1">
        <f t="shared" si="33"/>
        <v>4.718892628407359E-2</v>
      </c>
      <c r="DQ55" s="1" t="str">
        <f t="shared" si="34"/>
        <v/>
      </c>
      <c r="DR55" s="1">
        <v>3</v>
      </c>
      <c r="DS55" s="1" t="str">
        <f t="shared" si="42"/>
        <v/>
      </c>
      <c r="DT55" t="str">
        <f t="shared" si="43"/>
        <v/>
      </c>
    </row>
    <row r="56" spans="1:124" x14ac:dyDescent="0.45">
      <c r="A56" t="str">
        <f t="shared" si="35"/>
        <v>ELC</v>
      </c>
      <c r="B56" t="str">
        <f>VLOOKUP(E56,'EPA_US9RT techs'!$R$26:$S$34,2,FALSE)</f>
        <v>PRH</v>
      </c>
      <c r="C56" t="str">
        <f>'Service shares'!A56</f>
        <v>ELC</v>
      </c>
      <c r="D56" t="str">
        <f>'Service shares'!B56</f>
        <v>IMC</v>
      </c>
      <c r="E56" t="str">
        <f>'Service shares'!C56</f>
        <v>PRH</v>
      </c>
      <c r="F56" s="1">
        <f>IFERROR(1/AVERAGEIFS('EPA_US9RT techs'!$I$2:$I$1718,'EPA_US9RT techs'!$J$2:$J$1718,'Service PJ'!$D56,'EPA_US9RT techs'!$K$2:$K$1718,'Service PJ'!$B56,'EPA_US9RT techs'!$L$2:$L$1718,'Service PJ'!$A56,'EPA_US9RT techs'!$C$2:$C$1718,"VDA_FLOP",'EPA_US9RT techs'!$F$2:$F$1718,'Service PJ'!F$1),1/AVERAGEIFS('EPA_US9RT techs'!$I$2:$I$1718,'EPA_US9RT techs'!$K$2:$K$1718,'Service PJ'!$B56,'EPA_US9RT techs'!$L$2:$L$1718,'Service PJ'!$A56,'EPA_US9RT techs'!$C$2:$C$1718,"VDA_FLOP",'EPA_US9RT techs'!$F$2:$F$1718,'Service PJ'!F$1))</f>
        <v>1</v>
      </c>
      <c r="G56" s="1">
        <f>IFERROR(IFERROR(1/AVERAGEIFS('EPA_US9RT techs'!$I$2:$I$1718,'EPA_US9RT techs'!$J$2:$J$1718,'Service PJ'!$D56,'EPA_US9RT techs'!$K$2:$K$1718,'Service PJ'!$B56,'EPA_US9RT techs'!$L$2:$L$1718,'Service PJ'!$A56,'EPA_US9RT techs'!$C$2:$C$1718,"VDA_FLOP",'EPA_US9RT techs'!$F$2:$F$1718,'Service PJ'!G$1),1/AVERAGEIFS('EPA_US9RT techs'!$I$2:$I$1718,'EPA_US9RT techs'!$K$2:$K$1718,'Service PJ'!$B56,'EPA_US9RT techs'!$L$2:$L$1718,'Service PJ'!$A56,'EPA_US9RT techs'!$C$2:$C$1718,"VDA_FLOP",'EPA_US9RT techs'!$F$2:$F$1718,'Service PJ'!G$1)),"")</f>
        <v>1.0872589605017247</v>
      </c>
      <c r="H56" s="1">
        <f>IFERROR(IFERROR(1/AVERAGEIFS('EPA_US9RT techs'!$I$2:$I$1718,'EPA_US9RT techs'!$J$2:$J$1718,'Service PJ'!$D56,'EPA_US9RT techs'!$K$2:$K$1718,'Service PJ'!$B56,'EPA_US9RT techs'!$L$2:$L$1718,'Service PJ'!$A56,'EPA_US9RT techs'!$C$2:$C$1718,"VDA_FLOP",'EPA_US9RT techs'!$F$2:$F$1718,'Service PJ'!H$1),1/AVERAGEIFS('EPA_US9RT techs'!$I$2:$I$1718,'EPA_US9RT techs'!$K$2:$K$1718,'Service PJ'!$B56,'EPA_US9RT techs'!$L$2:$L$1718,'Service PJ'!$A56,'EPA_US9RT techs'!$C$2:$C$1718,"VDA_FLOP",'EPA_US9RT techs'!$F$2:$F$1718,'Service PJ'!H$1)),"")</f>
        <v>1.1271373775024636</v>
      </c>
      <c r="I56" s="1">
        <f>IFERROR(IFERROR(1/AVERAGEIFS('EPA_US9RT techs'!$I$2:$I$1718,'EPA_US9RT techs'!$J$2:$J$1718,'Service PJ'!$D56,'EPA_US9RT techs'!$K$2:$K$1718,'Service PJ'!$B56,'EPA_US9RT techs'!$L$2:$L$1718,'Service PJ'!$A56,'EPA_US9RT techs'!$C$2:$C$1718,"VDA_FLOP",'EPA_US9RT techs'!$F$2:$F$1718,'Service PJ'!I$1),1/AVERAGEIFS('EPA_US9RT techs'!$I$2:$I$1718,'EPA_US9RT techs'!$K$2:$K$1718,'Service PJ'!$B56,'EPA_US9RT techs'!$L$2:$L$1718,'Service PJ'!$A56,'EPA_US9RT techs'!$C$2:$C$1718,"VDA_FLOP",'EPA_US9RT techs'!$F$2:$F$1718,'Service PJ'!I$1)),"")</f>
        <v>1.1943931903601912</v>
      </c>
      <c r="J56" s="1">
        <f>IFERROR(IFERROR(1/AVERAGEIFS('EPA_US9RT techs'!$I$2:$I$1718,'EPA_US9RT techs'!$J$2:$J$1718,'Service PJ'!$D56,'EPA_US9RT techs'!$K$2:$K$1718,'Service PJ'!$B56,'EPA_US9RT techs'!$L$2:$L$1718,'Service PJ'!$A56,'EPA_US9RT techs'!$C$2:$C$1718,"VDA_FLOP",'EPA_US9RT techs'!$F$2:$F$1718,'Service PJ'!J$1),1/AVERAGEIFS('EPA_US9RT techs'!$I$2:$I$1718,'EPA_US9RT techs'!$K$2:$K$1718,'Service PJ'!$B56,'EPA_US9RT techs'!$L$2:$L$1718,'Service PJ'!$A56,'EPA_US9RT techs'!$C$2:$C$1718,"VDA_FLOP",'EPA_US9RT techs'!$F$2:$F$1718,'Service PJ'!J$1)),"")</f>
        <v>1.2428596188316954</v>
      </c>
      <c r="L56" t="str">
        <f>IF(SUM(O56:AR56)=0,"\I: ","")&amp;'Service PJ'!D56&amp;"_"&amp;'Service PJ'!E56&amp;"_"&amp;'Service PJ'!C56</f>
        <v>IMC_PRH_ELC</v>
      </c>
      <c r="M56" t="str">
        <f>"IND"&amp;'Service PJ'!C56</f>
        <v>INDELC</v>
      </c>
      <c r="N56" t="str">
        <f t="shared" si="36"/>
        <v>IMC_PRH</v>
      </c>
      <c r="O56" s="1">
        <f>'Service shares'!AK56*'Service PJ'!AV56</f>
        <v>0.57127300438613193</v>
      </c>
      <c r="P56" s="1">
        <f>'Service shares'!AL56*'Service PJ'!AW56</f>
        <v>1.1153814158605637</v>
      </c>
      <c r="Q56" s="1">
        <f>'Service shares'!AM56*'Service PJ'!AX56</f>
        <v>3.881636631747639</v>
      </c>
      <c r="R56" s="1">
        <f>'Service shares'!AN56*'Service PJ'!AY56</f>
        <v>1.5527516798085546</v>
      </c>
      <c r="S56" s="1">
        <f>'Service shares'!AO56*'Service PJ'!AZ56</f>
        <v>1.1882628312013737</v>
      </c>
      <c r="T56" s="1">
        <f>'Service shares'!AP56*'Service PJ'!BA56</f>
        <v>1.8590072754778959</v>
      </c>
      <c r="U56" s="1">
        <f>'Service shares'!AQ56*'Service PJ'!BB56</f>
        <v>3.3849184522392965</v>
      </c>
      <c r="V56" s="14">
        <f>'Service shares'!AR56*'Service PJ'!BC56</f>
        <v>1.7192079647704173</v>
      </c>
      <c r="W56" s="1">
        <f>'Service shares'!AS56*'Service PJ'!BD56</f>
        <v>2.8798943457964605</v>
      </c>
      <c r="X56" s="1">
        <f>'Service shares'!AT56*'Service PJ'!BE56</f>
        <v>33.035085271767549</v>
      </c>
      <c r="Y56" s="1">
        <f>'Service shares'!AU56*'Service PJ'!BF56</f>
        <v>1.0869970726056271</v>
      </c>
      <c r="Z56" s="1">
        <f>'Service shares'!AV56*'Service PJ'!BG56</f>
        <v>1.0622190201661521</v>
      </c>
      <c r="AA56" s="1">
        <f>'Service shares'!AW56*'Service PJ'!BH56</f>
        <v>0.44783473596695805</v>
      </c>
      <c r="AB56" s="1">
        <f>'Service shares'!AX56*'Service PJ'!BI56</f>
        <v>0.4733960333360126</v>
      </c>
      <c r="AC56" s="1">
        <f>'Service shares'!AY56*'Service PJ'!BJ56</f>
        <v>0.45320303642625398</v>
      </c>
      <c r="AD56" s="1">
        <f>'Service shares'!AZ56*'Service PJ'!BK56</f>
        <v>0.94266933049687263</v>
      </c>
      <c r="AE56" s="1">
        <f>'Service shares'!BA56*'Service PJ'!BL56</f>
        <v>2.6568159308924537</v>
      </c>
      <c r="AF56" s="1">
        <f>'Service shares'!BB56*'Service PJ'!BM56</f>
        <v>0.81583960986720372</v>
      </c>
      <c r="AG56" s="1">
        <f>'Service shares'!BC56*'Service PJ'!BN56</f>
        <v>0.94612206999932735</v>
      </c>
      <c r="AH56" s="1">
        <f>'Service shares'!BD56*'Service PJ'!BO56</f>
        <v>3.6902219298430623</v>
      </c>
      <c r="AI56" s="1">
        <f>'Service shares'!BE56*'Service PJ'!BP56</f>
        <v>1.0133951985011849</v>
      </c>
      <c r="AJ56" s="1">
        <f>'Service shares'!BF56*'Service PJ'!BQ56</f>
        <v>1.7314306159774713</v>
      </c>
      <c r="AK56" s="1">
        <f>'Service shares'!BG56*'Service PJ'!BR56</f>
        <v>0.37847051171009266</v>
      </c>
      <c r="AL56" s="1">
        <f>'Service shares'!BH56*'Service PJ'!BS56</f>
        <v>0.2714617341580155</v>
      </c>
      <c r="AM56" s="1">
        <f>'Service shares'!BI56*'Service PJ'!BT56</f>
        <v>5.9402206441617436</v>
      </c>
      <c r="AN56" s="1">
        <f>'Service shares'!BJ56*'Service PJ'!BU56</f>
        <v>4.2522055794169275E-2</v>
      </c>
      <c r="AO56" s="1">
        <f>'Service shares'!BK56*'Service PJ'!BV56</f>
        <v>4.1449015236891862</v>
      </c>
      <c r="AP56" s="1">
        <f>'Service shares'!BL56*'Service PJ'!BW56</f>
        <v>0.21630083981275228</v>
      </c>
      <c r="AQ56" s="1">
        <f>'Service shares'!BM56*'Service PJ'!BX56</f>
        <v>11.390968332590701</v>
      </c>
      <c r="AR56" s="1">
        <f>'Service shares'!BN56*'Service PJ'!BY56</f>
        <v>0</v>
      </c>
      <c r="AS56" s="2">
        <v>0</v>
      </c>
      <c r="AU56" t="str">
        <f t="shared" si="2"/>
        <v>IMC_PRH_ELC</v>
      </c>
      <c r="AV56" s="1">
        <f t="shared" si="50"/>
        <v>1.0872589605017247</v>
      </c>
      <c r="AW56" s="1">
        <f t="shared" si="50"/>
        <v>1.0872589605017247</v>
      </c>
      <c r="AX56" s="1">
        <f t="shared" si="50"/>
        <v>1.0872589605017247</v>
      </c>
      <c r="AY56" s="1">
        <f t="shared" si="50"/>
        <v>1.0872589605017247</v>
      </c>
      <c r="AZ56" s="1">
        <f t="shared" si="50"/>
        <v>1.0872589605017247</v>
      </c>
      <c r="BA56" s="1">
        <f t="shared" si="50"/>
        <v>1.0872589605017247</v>
      </c>
      <c r="BB56" s="1">
        <f t="shared" si="50"/>
        <v>1.0872589605017247</v>
      </c>
      <c r="BC56" s="1">
        <f t="shared" si="50"/>
        <v>1.0872589605017247</v>
      </c>
      <c r="BD56" s="1">
        <f t="shared" si="50"/>
        <v>1.0872589605017247</v>
      </c>
      <c r="BE56" s="1">
        <f t="shared" si="50"/>
        <v>1.0872589605017247</v>
      </c>
      <c r="BF56" s="1">
        <f t="shared" si="50"/>
        <v>1.0872589605017247</v>
      </c>
      <c r="BG56" s="1">
        <f t="shared" si="50"/>
        <v>1.0872589605017247</v>
      </c>
      <c r="BH56" s="1">
        <f t="shared" si="50"/>
        <v>1.0872589605017247</v>
      </c>
      <c r="BI56" s="1">
        <f t="shared" si="50"/>
        <v>1.0872589605017247</v>
      </c>
      <c r="BJ56" s="1">
        <f t="shared" si="50"/>
        <v>1.0872589605017247</v>
      </c>
      <c r="BK56" s="1">
        <f t="shared" si="50"/>
        <v>1.0872589605017247</v>
      </c>
      <c r="BL56" s="1">
        <f t="shared" si="44"/>
        <v>1.0872589605017247</v>
      </c>
      <c r="BM56" s="1">
        <f t="shared" si="49"/>
        <v>1.0872589605017247</v>
      </c>
      <c r="BN56" s="1">
        <f t="shared" si="49"/>
        <v>1.0872589605017247</v>
      </c>
      <c r="BO56" s="1">
        <f t="shared" si="49"/>
        <v>1.0872589605017247</v>
      </c>
      <c r="BP56" s="1">
        <f t="shared" si="49"/>
        <v>1.0872589605017247</v>
      </c>
      <c r="BQ56" s="1">
        <f t="shared" si="49"/>
        <v>1.0872589605017247</v>
      </c>
      <c r="BR56" s="1">
        <f t="shared" si="49"/>
        <v>1.0872589605017247</v>
      </c>
      <c r="BS56" s="1">
        <f t="shared" si="49"/>
        <v>1.0872589605017247</v>
      </c>
      <c r="BT56" s="1">
        <f t="shared" si="49"/>
        <v>1.0872589605017247</v>
      </c>
      <c r="BU56" s="1">
        <f t="shared" si="49"/>
        <v>1.0872589605017247</v>
      </c>
      <c r="BV56" s="1">
        <f t="shared" si="49"/>
        <v>1.0872589605017247</v>
      </c>
      <c r="BW56" s="1">
        <f t="shared" si="49"/>
        <v>1.0872589605017247</v>
      </c>
      <c r="BX56" s="1">
        <f t="shared" si="49"/>
        <v>1.0872589605017247</v>
      </c>
      <c r="BY56" s="1">
        <f t="shared" si="49"/>
        <v>1.0872589605017247</v>
      </c>
      <c r="CC56" t="str">
        <f t="shared" si="38"/>
        <v>PRE</v>
      </c>
      <c r="CD56" t="str">
        <f t="shared" si="39"/>
        <v>IMC_PRH_ELC</v>
      </c>
      <c r="CE56" t="str">
        <f>VLOOKUP(D56,'IND Balance'!$AM$5:$AN$21,2,FALSE)&amp;" - "&amp;VLOOKUP(E56,'MECS_Table 5.4'!$AF$18:$AG$30,2,FALSE)&amp;" - "&amp;VLOOKUP('Service PJ'!M56,'IND Balance'!$AM$22:$AN$32,2,FALSE)</f>
        <v>Mining and Construction - Process heat - Electricity</v>
      </c>
      <c r="CF56" t="s">
        <v>109</v>
      </c>
      <c r="CG56" t="s">
        <v>110</v>
      </c>
      <c r="CL56" t="str">
        <f t="shared" si="40"/>
        <v>IMC_PRH_ELC</v>
      </c>
      <c r="CM56" t="str">
        <f t="shared" si="41"/>
        <v>IMC_PRH</v>
      </c>
      <c r="CN56" s="1">
        <f t="shared" si="5"/>
        <v>2.2100222391043034E-2</v>
      </c>
      <c r="CO56" s="1">
        <f t="shared" si="6"/>
        <v>3.1865218752670364E-2</v>
      </c>
      <c r="CP56" s="1">
        <f t="shared" si="7"/>
        <v>4.3788926992124819E-2</v>
      </c>
      <c r="CQ56" s="1">
        <f t="shared" si="8"/>
        <v>2.0147941649325034E-2</v>
      </c>
      <c r="CR56" s="1">
        <f t="shared" si="9"/>
        <v>1.6064342366453238E-2</v>
      </c>
      <c r="CS56" s="1">
        <f t="shared" si="10"/>
        <v>1.2458649343422995E-2</v>
      </c>
      <c r="CT56" s="1">
        <f t="shared" si="11"/>
        <v>2.6822010413037788E-2</v>
      </c>
      <c r="CU56" s="1">
        <f t="shared" si="12"/>
        <v>3.4740671724649466E-2</v>
      </c>
      <c r="CV56" s="1">
        <f t="shared" si="13"/>
        <v>1.5408542403310646E-2</v>
      </c>
      <c r="CW56" s="1">
        <f t="shared" si="14"/>
        <v>4.2870411475951498E-2</v>
      </c>
      <c r="CX56" s="1">
        <f t="shared" si="15"/>
        <v>3.1786059744070554E-2</v>
      </c>
      <c r="CY56" s="1">
        <f t="shared" si="16"/>
        <v>3.1047820619858873E-2</v>
      </c>
      <c r="CZ56" s="1">
        <f t="shared" si="17"/>
        <v>1.5420334619897957E-2</v>
      </c>
      <c r="DA56" s="1">
        <f t="shared" si="18"/>
        <v>2.8818738714124357E-2</v>
      </c>
      <c r="DB56" s="1">
        <f t="shared" si="19"/>
        <v>1.6677813851670997E-2</v>
      </c>
      <c r="DC56" s="1">
        <f t="shared" si="20"/>
        <v>1.887196874530404E-2</v>
      </c>
      <c r="DD56" s="1">
        <f t="shared" si="21"/>
        <v>4.6944659347263926E-2</v>
      </c>
      <c r="DE56" s="1">
        <f t="shared" si="22"/>
        <v>1.7277323437262959E-2</v>
      </c>
      <c r="DF56" s="1">
        <f t="shared" si="23"/>
        <v>1.2834378479091482E-2</v>
      </c>
      <c r="DG56" s="1">
        <f t="shared" si="24"/>
        <v>1.0504469109295939E-2</v>
      </c>
      <c r="DH56" s="1">
        <f t="shared" si="25"/>
        <v>1.5725883767873903E-2</v>
      </c>
      <c r="DI56" s="1">
        <f t="shared" si="26"/>
        <v>7.1312750062494962E-2</v>
      </c>
      <c r="DJ56" s="1">
        <f t="shared" si="27"/>
        <v>2.7295298701070031E-2</v>
      </c>
      <c r="DK56" s="1">
        <f t="shared" si="28"/>
        <v>2.4310524996232191E-2</v>
      </c>
      <c r="DL56" s="1">
        <f t="shared" si="29"/>
        <v>1.656379094089936E-2</v>
      </c>
      <c r="DM56" s="1">
        <f t="shared" si="30"/>
        <v>0.99</v>
      </c>
      <c r="DN56" s="1">
        <f t="shared" si="31"/>
        <v>6.0872725192850793E-2</v>
      </c>
      <c r="DO56" s="1">
        <f t="shared" si="32"/>
        <v>1.0187862242815192E-2</v>
      </c>
      <c r="DP56" s="1">
        <f t="shared" si="33"/>
        <v>2.0553568360526034E-2</v>
      </c>
      <c r="DQ56" s="1" t="str">
        <f t="shared" si="34"/>
        <v/>
      </c>
      <c r="DR56" s="1">
        <v>3</v>
      </c>
      <c r="DS56" s="1" t="str">
        <f t="shared" si="42"/>
        <v/>
      </c>
      <c r="DT56" t="str">
        <f t="shared" si="43"/>
        <v/>
      </c>
    </row>
    <row r="57" spans="1:124" x14ac:dyDescent="0.45">
      <c r="A57" t="str">
        <f t="shared" si="35"/>
        <v>ELC</v>
      </c>
      <c r="B57" t="str">
        <f>VLOOKUP(E57,'EPA_US9RT techs'!$R$26:$S$34,2,FALSE)</f>
        <v>OTH</v>
      </c>
      <c r="C57" t="str">
        <f>'Service shares'!A57</f>
        <v>ELC</v>
      </c>
      <c r="D57" t="str">
        <f>'Service shares'!B57</f>
        <v>IMC</v>
      </c>
      <c r="E57" t="str">
        <f>'Service shares'!C57</f>
        <v>PRC</v>
      </c>
      <c r="F57" s="1">
        <f>IFERROR(1/AVERAGEIFS('EPA_US9RT techs'!$I$2:$I$1718,'EPA_US9RT techs'!$J$2:$J$1718,'Service PJ'!$D57,'EPA_US9RT techs'!$K$2:$K$1718,'Service PJ'!$B57,'EPA_US9RT techs'!$L$2:$L$1718,'Service PJ'!$A57,'EPA_US9RT techs'!$C$2:$C$1718,"VDA_FLOP",'EPA_US9RT techs'!$F$2:$F$1718,'Service PJ'!F$1),1/AVERAGEIFS('EPA_US9RT techs'!$I$2:$I$1718,'EPA_US9RT techs'!$K$2:$K$1718,'Service PJ'!$B57,'EPA_US9RT techs'!$L$2:$L$1718,'Service PJ'!$A57,'EPA_US9RT techs'!$C$2:$C$1718,"VDA_FLOP",'EPA_US9RT techs'!$F$2:$F$1718,'Service PJ'!F$1))</f>
        <v>1</v>
      </c>
      <c r="G57" s="1">
        <f>IFERROR(IFERROR(1/AVERAGEIFS('EPA_US9RT techs'!$I$2:$I$1718,'EPA_US9RT techs'!$J$2:$J$1718,'Service PJ'!$D57,'EPA_US9RT techs'!$K$2:$K$1718,'Service PJ'!$B57,'EPA_US9RT techs'!$L$2:$L$1718,'Service PJ'!$A57,'EPA_US9RT techs'!$C$2:$C$1718,"VDA_FLOP",'EPA_US9RT techs'!$F$2:$F$1718,'Service PJ'!G$1),1/AVERAGEIFS('EPA_US9RT techs'!$I$2:$I$1718,'EPA_US9RT techs'!$K$2:$K$1718,'Service PJ'!$B57,'EPA_US9RT techs'!$L$2:$L$1718,'Service PJ'!$A57,'EPA_US9RT techs'!$C$2:$C$1718,"VDA_FLOP",'EPA_US9RT techs'!$F$2:$F$1718,'Service PJ'!G$1)),"")</f>
        <v>1.1028890832644971</v>
      </c>
      <c r="H57" s="1">
        <f>IFERROR(IFERROR(1/AVERAGEIFS('EPA_US9RT techs'!$I$2:$I$1718,'EPA_US9RT techs'!$J$2:$J$1718,'Service PJ'!$D57,'EPA_US9RT techs'!$K$2:$K$1718,'Service PJ'!$B57,'EPA_US9RT techs'!$L$2:$L$1718,'Service PJ'!$A57,'EPA_US9RT techs'!$C$2:$C$1718,"VDA_FLOP",'EPA_US9RT techs'!$F$2:$F$1718,'Service PJ'!H$1),1/AVERAGEIFS('EPA_US9RT techs'!$I$2:$I$1718,'EPA_US9RT techs'!$K$2:$K$1718,'Service PJ'!$B57,'EPA_US9RT techs'!$L$2:$L$1718,'Service PJ'!$A57,'EPA_US9RT techs'!$C$2:$C$1718,"VDA_FLOP",'EPA_US9RT techs'!$F$2:$F$1718,'Service PJ'!H$1)),"")</f>
        <v>1.1173506778255995</v>
      </c>
      <c r="I57" s="1">
        <f>IFERROR(IFERROR(1/AVERAGEIFS('EPA_US9RT techs'!$I$2:$I$1718,'EPA_US9RT techs'!$J$2:$J$1718,'Service PJ'!$D57,'EPA_US9RT techs'!$K$2:$K$1718,'Service PJ'!$B57,'EPA_US9RT techs'!$L$2:$L$1718,'Service PJ'!$A57,'EPA_US9RT techs'!$C$2:$C$1718,"VDA_FLOP",'EPA_US9RT techs'!$F$2:$F$1718,'Service PJ'!I$1),1/AVERAGEIFS('EPA_US9RT techs'!$I$2:$I$1718,'EPA_US9RT techs'!$K$2:$K$1718,'Service PJ'!$B57,'EPA_US9RT techs'!$L$2:$L$1718,'Service PJ'!$A57,'EPA_US9RT techs'!$C$2:$C$1718,"VDA_FLOP",'EPA_US9RT techs'!$F$2:$F$1718,'Service PJ'!I$1)),"")</f>
        <v>1.166692800725406</v>
      </c>
      <c r="J57" s="1">
        <f>IFERROR(IFERROR(1/AVERAGEIFS('EPA_US9RT techs'!$I$2:$I$1718,'EPA_US9RT techs'!$J$2:$J$1718,'Service PJ'!$D57,'EPA_US9RT techs'!$K$2:$K$1718,'Service PJ'!$B57,'EPA_US9RT techs'!$L$2:$L$1718,'Service PJ'!$A57,'EPA_US9RT techs'!$C$2:$C$1718,"VDA_FLOP",'EPA_US9RT techs'!$F$2:$F$1718,'Service PJ'!J$1),1/AVERAGEIFS('EPA_US9RT techs'!$I$2:$I$1718,'EPA_US9RT techs'!$K$2:$K$1718,'Service PJ'!$B57,'EPA_US9RT techs'!$L$2:$L$1718,'Service PJ'!$A57,'EPA_US9RT techs'!$C$2:$C$1718,"VDA_FLOP",'EPA_US9RT techs'!$F$2:$F$1718,'Service PJ'!J$1)),"")</f>
        <v>1.214852012077368</v>
      </c>
      <c r="L57" t="str">
        <f>IF(SUM(O57:AR57)=0,"\I: ","")&amp;'Service PJ'!D57&amp;"_"&amp;'Service PJ'!E57&amp;"_"&amp;'Service PJ'!C57</f>
        <v>IMC_PRC_ELC</v>
      </c>
      <c r="M57" t="str">
        <f>"IND"&amp;'Service PJ'!C57</f>
        <v>INDELC</v>
      </c>
      <c r="N57" t="str">
        <f t="shared" si="36"/>
        <v>IMC_PRC</v>
      </c>
      <c r="O57" s="1">
        <f>'Service shares'!AK57*'Service PJ'!AV57</f>
        <v>0.70826000805577016</v>
      </c>
      <c r="P57" s="1">
        <f>'Service shares'!AL57*'Service PJ'!AW57</f>
        <v>1.3828415565190961</v>
      </c>
      <c r="Q57" s="1">
        <f>'Service shares'!AM57*'Service PJ'!AX57</f>
        <v>4.8124241316554919</v>
      </c>
      <c r="R57" s="1">
        <f>'Service shares'!AN57*'Service PJ'!AY57</f>
        <v>1.9250899461485467</v>
      </c>
      <c r="S57" s="1">
        <f>'Service shares'!AO57*'Service PJ'!AZ57</f>
        <v>1.4731993914247832</v>
      </c>
      <c r="T57" s="1">
        <f>'Service shares'!AP57*'Service PJ'!BA57</f>
        <v>2.3047833484107003</v>
      </c>
      <c r="U57" s="1">
        <f>'Service shares'!AQ57*'Service PJ'!BB57</f>
        <v>4.1965966391625411</v>
      </c>
      <c r="V57" s="14">
        <f>'Service shares'!AR57*'Service PJ'!BC57</f>
        <v>2.131461206164075</v>
      </c>
      <c r="W57" s="1">
        <f>'Service shares'!AS57*'Service PJ'!BD57</f>
        <v>3.5704715204342037</v>
      </c>
      <c r="X57" s="1">
        <f>'Service shares'!AT57*'Service PJ'!BE57</f>
        <v>40.956652215427397</v>
      </c>
      <c r="Y57" s="1">
        <f>'Service shares'!AU57*'Service PJ'!BF57</f>
        <v>1.3476508595527628</v>
      </c>
      <c r="Z57" s="1">
        <f>'Service shares'!AV57*'Service PJ'!BG57</f>
        <v>1.3169312150296566</v>
      </c>
      <c r="AA57" s="1">
        <f>'Service shares'!AW57*'Service PJ'!BH57</f>
        <v>0.55522216395372048</v>
      </c>
      <c r="AB57" s="1">
        <f>'Service shares'!AX57*'Service PJ'!BI57</f>
        <v>0.58691286969602385</v>
      </c>
      <c r="AC57" s="1">
        <f>'Service shares'!AY57*'Service PJ'!BJ57</f>
        <v>0.56187774280543312</v>
      </c>
      <c r="AD57" s="1">
        <f>'Service shares'!AZ57*'Service PJ'!BK57</f>
        <v>1.1687144018455395</v>
      </c>
      <c r="AE57" s="1">
        <f>'Service shares'!BA57*'Service PJ'!BL57</f>
        <v>3.2939005662250889</v>
      </c>
      <c r="AF57" s="1">
        <f>'Service shares'!BB57*'Service PJ'!BM57</f>
        <v>1.0114718605995958</v>
      </c>
      <c r="AG57" s="1">
        <f>'Service shares'!BC57*'Service PJ'!BN57</f>
        <v>1.1729950825166848</v>
      </c>
      <c r="AH57" s="1">
        <f>'Service shares'!BD57*'Service PJ'!BO57</f>
        <v>4.5751096125516026</v>
      </c>
      <c r="AI57" s="1">
        <f>'Service shares'!BE57*'Service PJ'!BP57</f>
        <v>1.2563998052479159</v>
      </c>
      <c r="AJ57" s="1">
        <f>'Service shares'!BF57*'Service PJ'!BQ57</f>
        <v>2.1466147579263772</v>
      </c>
      <c r="AK57" s="1">
        <f>'Service shares'!BG57*'Service PJ'!BR57</f>
        <v>0.46922491630897883</v>
      </c>
      <c r="AL57" s="1">
        <f>'Service shares'!BH57*'Service PJ'!BS57</f>
        <v>0.33655623238873417</v>
      </c>
      <c r="AM57" s="1">
        <f>'Service shares'!BI57*'Service PJ'!BT57</f>
        <v>7.364641229298007</v>
      </c>
      <c r="AN57" s="1">
        <f>'Service shares'!BJ57*'Service PJ'!BU57</f>
        <v>5.2718527478273644E-2</v>
      </c>
      <c r="AO57" s="1">
        <f>'Service shares'!BK57*'Service PJ'!BV57</f>
        <v>5.138817980228267</v>
      </c>
      <c r="AP57" s="1">
        <f>'Service shares'!BL57*'Service PJ'!BW57</f>
        <v>0.26816816718456643</v>
      </c>
      <c r="AQ57" s="1">
        <f>'Service shares'!BM57*'Service PJ'!BX57</f>
        <v>14.122437540476861</v>
      </c>
      <c r="AR57" s="1">
        <f>'Service shares'!BN57*'Service PJ'!BY57</f>
        <v>0</v>
      </c>
      <c r="AS57" s="2">
        <v>0</v>
      </c>
      <c r="AU57" t="str">
        <f t="shared" si="2"/>
        <v>IMC_PRC_ELC</v>
      </c>
      <c r="AV57" s="1">
        <f t="shared" si="50"/>
        <v>1.1028890832644971</v>
      </c>
      <c r="AW57" s="1">
        <f t="shared" si="50"/>
        <v>1.1028890832644971</v>
      </c>
      <c r="AX57" s="1">
        <f t="shared" si="50"/>
        <v>1.1028890832644971</v>
      </c>
      <c r="AY57" s="1">
        <f t="shared" si="50"/>
        <v>1.1028890832644971</v>
      </c>
      <c r="AZ57" s="1">
        <f t="shared" si="50"/>
        <v>1.1028890832644971</v>
      </c>
      <c r="BA57" s="1">
        <f t="shared" si="50"/>
        <v>1.1028890832644971</v>
      </c>
      <c r="BB57" s="1">
        <f t="shared" si="50"/>
        <v>1.1028890832644971</v>
      </c>
      <c r="BC57" s="1">
        <f t="shared" si="50"/>
        <v>1.1028890832644971</v>
      </c>
      <c r="BD57" s="1">
        <f t="shared" si="50"/>
        <v>1.1028890832644971</v>
      </c>
      <c r="BE57" s="1">
        <f t="shared" si="50"/>
        <v>1.1028890832644971</v>
      </c>
      <c r="BF57" s="1">
        <f t="shared" si="50"/>
        <v>1.1028890832644971</v>
      </c>
      <c r="BG57" s="1">
        <f t="shared" si="50"/>
        <v>1.1028890832644971</v>
      </c>
      <c r="BH57" s="1">
        <f t="shared" si="50"/>
        <v>1.1028890832644971</v>
      </c>
      <c r="BI57" s="1">
        <f t="shared" si="50"/>
        <v>1.1028890832644971</v>
      </c>
      <c r="BJ57" s="1">
        <f t="shared" si="50"/>
        <v>1.1028890832644971</v>
      </c>
      <c r="BK57" s="1">
        <f t="shared" si="50"/>
        <v>1.1028890832644971</v>
      </c>
      <c r="BL57" s="1">
        <f t="shared" si="44"/>
        <v>1.1028890832644971</v>
      </c>
      <c r="BM57" s="1">
        <f t="shared" si="49"/>
        <v>1.1028890832644971</v>
      </c>
      <c r="BN57" s="1">
        <f t="shared" si="49"/>
        <v>1.1028890832644971</v>
      </c>
      <c r="BO57" s="1">
        <f t="shared" si="49"/>
        <v>1.1028890832644971</v>
      </c>
      <c r="BP57" s="1">
        <f t="shared" si="49"/>
        <v>1.1028890832644971</v>
      </c>
      <c r="BQ57" s="1">
        <f t="shared" si="49"/>
        <v>1.1028890832644971</v>
      </c>
      <c r="BR57" s="1">
        <f t="shared" si="49"/>
        <v>1.1028890832644971</v>
      </c>
      <c r="BS57" s="1">
        <f t="shared" si="49"/>
        <v>1.1028890832644971</v>
      </c>
      <c r="BT57" s="1">
        <f t="shared" si="49"/>
        <v>1.1028890832644971</v>
      </c>
      <c r="BU57" s="1">
        <f t="shared" si="49"/>
        <v>1.1028890832644971</v>
      </c>
      <c r="BV57" s="1">
        <f t="shared" si="49"/>
        <v>1.1028890832644971</v>
      </c>
      <c r="BW57" s="1">
        <f t="shared" si="49"/>
        <v>1.1028890832644971</v>
      </c>
      <c r="BX57" s="1">
        <f t="shared" si="49"/>
        <v>1.1028890832644971</v>
      </c>
      <c r="BY57" s="1">
        <f t="shared" si="49"/>
        <v>1.1028890832644971</v>
      </c>
      <c r="CC57" t="str">
        <f t="shared" si="38"/>
        <v>PRE</v>
      </c>
      <c r="CD57" t="str">
        <f t="shared" si="39"/>
        <v>IMC_PRC_ELC</v>
      </c>
      <c r="CE57" t="str">
        <f>VLOOKUP(D57,'IND Balance'!$AM$5:$AN$21,2,FALSE)&amp;" - "&amp;VLOOKUP(E57,'MECS_Table 5.4'!$AF$18:$AG$30,2,FALSE)&amp;" - "&amp;VLOOKUP('Service PJ'!M57,'IND Balance'!$AM$22:$AN$32,2,FALSE)</f>
        <v>Mining and Construction - Process Cool - Electricity</v>
      </c>
      <c r="CF57" t="s">
        <v>109</v>
      </c>
      <c r="CG57" t="s">
        <v>110</v>
      </c>
      <c r="CL57" t="str">
        <f t="shared" si="40"/>
        <v>IMC_PRC_ELC</v>
      </c>
      <c r="CM57" t="str">
        <f t="shared" si="41"/>
        <v>IMC_PRC</v>
      </c>
      <c r="CN57" s="1">
        <f t="shared" si="5"/>
        <v>0.98733401073019733</v>
      </c>
      <c r="CO57" s="1">
        <f t="shared" si="6"/>
        <v>0.98999416519376493</v>
      </c>
      <c r="CP57" s="1">
        <f t="shared" si="7"/>
        <v>0.98746888636219332</v>
      </c>
      <c r="CQ57" s="1">
        <f t="shared" si="8"/>
        <v>0.97667202159107303</v>
      </c>
      <c r="CR57" s="1">
        <f t="shared" si="9"/>
        <v>0.98791892525303027</v>
      </c>
      <c r="CS57" s="1">
        <f t="shared" si="10"/>
        <v>0.98935074552190005</v>
      </c>
      <c r="CT57" s="1">
        <f t="shared" si="11"/>
        <v>0.98760611660367748</v>
      </c>
      <c r="CU57" s="1">
        <f t="shared" si="12"/>
        <v>0.98258699469097954</v>
      </c>
      <c r="CV57" s="1">
        <f t="shared" si="13"/>
        <v>0.97014408829129706</v>
      </c>
      <c r="CW57" s="1">
        <f t="shared" si="14"/>
        <v>0.98750034067822923</v>
      </c>
      <c r="CX57" s="1">
        <f t="shared" si="15"/>
        <v>0.98884788775208921</v>
      </c>
      <c r="CY57" s="1">
        <f t="shared" si="16"/>
        <v>0.97318734397254925</v>
      </c>
      <c r="CZ57" s="1">
        <f t="shared" si="17"/>
        <v>0.96811756308870567</v>
      </c>
      <c r="DA57" s="1">
        <f t="shared" si="18"/>
        <v>0.96764362353722855</v>
      </c>
      <c r="DB57" s="1">
        <f t="shared" si="19"/>
        <v>0.97313673089453701</v>
      </c>
      <c r="DC57" s="1">
        <f t="shared" si="20"/>
        <v>0.96288172380989634</v>
      </c>
      <c r="DD57" s="1">
        <f t="shared" si="21"/>
        <v>0.97860144625408951</v>
      </c>
      <c r="DE57" s="1">
        <f t="shared" si="22"/>
        <v>0.97758060323232732</v>
      </c>
      <c r="DF57" s="1">
        <f t="shared" si="23"/>
        <v>0.95924852505639213</v>
      </c>
      <c r="DG57" s="1">
        <f t="shared" si="24"/>
        <v>0.99</v>
      </c>
      <c r="DH57" s="1">
        <f t="shared" si="25"/>
        <v>0.98145285496672185</v>
      </c>
      <c r="DI57" s="1">
        <f t="shared" si="26"/>
        <v>0.98339385630741782</v>
      </c>
      <c r="DJ57" s="1">
        <f t="shared" si="27"/>
        <v>0.98843351537906765</v>
      </c>
      <c r="DK57" s="1">
        <f t="shared" si="28"/>
        <v>0.98945100304766642</v>
      </c>
      <c r="DL57" s="1">
        <f t="shared" si="29"/>
        <v>0.95151155507235929</v>
      </c>
      <c r="DM57" s="1">
        <f t="shared" si="30"/>
        <v>0.99</v>
      </c>
      <c r="DN57" s="1">
        <f t="shared" si="31"/>
        <v>0.98993537780408636</v>
      </c>
      <c r="DO57" s="1">
        <f t="shared" si="32"/>
        <v>0.91752697905261427</v>
      </c>
      <c r="DP57" s="1">
        <f t="shared" si="33"/>
        <v>0.97290944632142018</v>
      </c>
      <c r="DQ57" s="1" t="str">
        <f t="shared" si="34"/>
        <v/>
      </c>
      <c r="DR57" s="1">
        <v>3</v>
      </c>
      <c r="DS57" s="1" t="str">
        <f t="shared" si="42"/>
        <v/>
      </c>
      <c r="DT57" t="str">
        <f t="shared" si="43"/>
        <v/>
      </c>
    </row>
    <row r="58" spans="1:124" x14ac:dyDescent="0.45">
      <c r="A58" t="str">
        <f t="shared" si="35"/>
        <v>ELC</v>
      </c>
      <c r="B58" t="str">
        <f>VLOOKUP(E58,'EPA_US9RT techs'!$R$26:$S$34,2,FALSE)</f>
        <v>MDR</v>
      </c>
      <c r="C58" t="str">
        <f>'Service shares'!A58</f>
        <v>ELC</v>
      </c>
      <c r="D58" t="str">
        <f>'Service shares'!B58</f>
        <v>IMC</v>
      </c>
      <c r="E58" t="str">
        <f>'Service shares'!C58</f>
        <v>MDR</v>
      </c>
      <c r="F58" s="1">
        <f>IFERROR(1/AVERAGEIFS('EPA_US9RT techs'!$I$2:$I$1718,'EPA_US9RT techs'!$J$2:$J$1718,'Service PJ'!$D58,'EPA_US9RT techs'!$K$2:$K$1718,'Service PJ'!$B58,'EPA_US9RT techs'!$L$2:$L$1718,'Service PJ'!$A58,'EPA_US9RT techs'!$C$2:$C$1718,"VDA_FLOP",'EPA_US9RT techs'!$F$2:$F$1718,'Service PJ'!F$1),1/AVERAGEIFS('EPA_US9RT techs'!$I$2:$I$1718,'EPA_US9RT techs'!$K$2:$K$1718,'Service PJ'!$B58,'EPA_US9RT techs'!$L$2:$L$1718,'Service PJ'!$A58,'EPA_US9RT techs'!$C$2:$C$1718,"VDA_FLOP",'EPA_US9RT techs'!$F$2:$F$1718,'Service PJ'!F$1))</f>
        <v>1</v>
      </c>
      <c r="G58" s="1">
        <f>IFERROR(IFERROR(1/AVERAGEIFS('EPA_US9RT techs'!$I$2:$I$1718,'EPA_US9RT techs'!$J$2:$J$1718,'Service PJ'!$D58,'EPA_US9RT techs'!$K$2:$K$1718,'Service PJ'!$B58,'EPA_US9RT techs'!$L$2:$L$1718,'Service PJ'!$A58,'EPA_US9RT techs'!$C$2:$C$1718,"VDA_FLOP",'EPA_US9RT techs'!$F$2:$F$1718,'Service PJ'!G$1),1/AVERAGEIFS('EPA_US9RT techs'!$I$2:$I$1718,'EPA_US9RT techs'!$K$2:$K$1718,'Service PJ'!$B58,'EPA_US9RT techs'!$L$2:$L$1718,'Service PJ'!$A58,'EPA_US9RT techs'!$C$2:$C$1718,"VDA_FLOP",'EPA_US9RT techs'!$F$2:$F$1718,'Service PJ'!G$1)),"")</f>
        <v>1.0872589605017247</v>
      </c>
      <c r="H58" s="1">
        <f>IFERROR(IFERROR(1/AVERAGEIFS('EPA_US9RT techs'!$I$2:$I$1718,'EPA_US9RT techs'!$J$2:$J$1718,'Service PJ'!$D58,'EPA_US9RT techs'!$K$2:$K$1718,'Service PJ'!$B58,'EPA_US9RT techs'!$L$2:$L$1718,'Service PJ'!$A58,'EPA_US9RT techs'!$C$2:$C$1718,"VDA_FLOP",'EPA_US9RT techs'!$F$2:$F$1718,'Service PJ'!H$1),1/AVERAGEIFS('EPA_US9RT techs'!$I$2:$I$1718,'EPA_US9RT techs'!$K$2:$K$1718,'Service PJ'!$B58,'EPA_US9RT techs'!$L$2:$L$1718,'Service PJ'!$A58,'EPA_US9RT techs'!$C$2:$C$1718,"VDA_FLOP",'EPA_US9RT techs'!$F$2:$F$1718,'Service PJ'!H$1)),"")</f>
        <v>1.1271373775024636</v>
      </c>
      <c r="I58" s="1">
        <f>IFERROR(IFERROR(1/AVERAGEIFS('EPA_US9RT techs'!$I$2:$I$1718,'EPA_US9RT techs'!$J$2:$J$1718,'Service PJ'!$D58,'EPA_US9RT techs'!$K$2:$K$1718,'Service PJ'!$B58,'EPA_US9RT techs'!$L$2:$L$1718,'Service PJ'!$A58,'EPA_US9RT techs'!$C$2:$C$1718,"VDA_FLOP",'EPA_US9RT techs'!$F$2:$F$1718,'Service PJ'!I$1),1/AVERAGEIFS('EPA_US9RT techs'!$I$2:$I$1718,'EPA_US9RT techs'!$K$2:$K$1718,'Service PJ'!$B58,'EPA_US9RT techs'!$L$2:$L$1718,'Service PJ'!$A58,'EPA_US9RT techs'!$C$2:$C$1718,"VDA_FLOP",'EPA_US9RT techs'!$F$2:$F$1718,'Service PJ'!I$1)),"")</f>
        <v>1.1943931903601912</v>
      </c>
      <c r="J58" s="1">
        <f>IFERROR(IFERROR(1/AVERAGEIFS('EPA_US9RT techs'!$I$2:$I$1718,'EPA_US9RT techs'!$J$2:$J$1718,'Service PJ'!$D58,'EPA_US9RT techs'!$K$2:$K$1718,'Service PJ'!$B58,'EPA_US9RT techs'!$L$2:$L$1718,'Service PJ'!$A58,'EPA_US9RT techs'!$C$2:$C$1718,"VDA_FLOP",'EPA_US9RT techs'!$F$2:$F$1718,'Service PJ'!J$1),1/AVERAGEIFS('EPA_US9RT techs'!$I$2:$I$1718,'EPA_US9RT techs'!$K$2:$K$1718,'Service PJ'!$B58,'EPA_US9RT techs'!$L$2:$L$1718,'Service PJ'!$A58,'EPA_US9RT techs'!$C$2:$C$1718,"VDA_FLOP",'EPA_US9RT techs'!$F$2:$F$1718,'Service PJ'!J$1)),"")</f>
        <v>1.2428596188316954</v>
      </c>
      <c r="L58" t="str">
        <f>IF(SUM(O58:AR58)=0,"\I: ","")&amp;'Service PJ'!D58&amp;"_"&amp;'Service PJ'!E58&amp;"_"&amp;'Service PJ'!C58</f>
        <v>IMC_MDR_ELC</v>
      </c>
      <c r="M58" t="str">
        <f>"IND"&amp;'Service PJ'!C58</f>
        <v>INDELC</v>
      </c>
      <c r="N58" t="str">
        <f t="shared" si="36"/>
        <v>IMC_MDR</v>
      </c>
      <c r="O58" s="1">
        <f>'Service shares'!AK58*'Service PJ'!AV58</f>
        <v>12.758430431290281</v>
      </c>
      <c r="P58" s="1">
        <f>'Service shares'!AL58*'Service PJ'!AW58</f>
        <v>24.91018495421925</v>
      </c>
      <c r="Q58" s="1">
        <f>'Service shares'!AM58*'Service PJ'!AX58</f>
        <v>86.68988477569728</v>
      </c>
      <c r="R58" s="1">
        <f>'Service shares'!AN58*'Service PJ'!AY58</f>
        <v>34.678120849057713</v>
      </c>
      <c r="S58" s="1">
        <f>'Service shares'!AO58*'Service PJ'!AZ58</f>
        <v>26.537869896830674</v>
      </c>
      <c r="T58" s="1">
        <f>'Service shares'!AP58*'Service PJ'!BA58</f>
        <v>41.517829152339672</v>
      </c>
      <c r="U58" s="1">
        <f>'Service shares'!AQ58*'Service PJ'!BB58</f>
        <v>75.596512100010955</v>
      </c>
      <c r="V58" s="14">
        <f>'Service shares'!AR58*'Service PJ'!BC58</f>
        <v>38.395644546539316</v>
      </c>
      <c r="W58" s="1">
        <f>'Service shares'!AS58*'Service PJ'!BD58</f>
        <v>64.317640389454297</v>
      </c>
      <c r="X58" s="1">
        <f>'Service shares'!AT58*'Service PJ'!BE58</f>
        <v>737.78357106947522</v>
      </c>
      <c r="Y58" s="1">
        <f>'Service shares'!AU58*'Service PJ'!BF58</f>
        <v>24.276267954859001</v>
      </c>
      <c r="Z58" s="1">
        <f>'Service shares'!AV58*'Service PJ'!BG58</f>
        <v>23.722891450377396</v>
      </c>
      <c r="AA58" s="1">
        <f>'Service shares'!AW58*'Service PJ'!BH58</f>
        <v>10.001642436595397</v>
      </c>
      <c r="AB58" s="1">
        <f>'Service shares'!AX58*'Service PJ'!BI58</f>
        <v>10.57251141117095</v>
      </c>
      <c r="AC58" s="1">
        <f>'Service shares'!AY58*'Service PJ'!BJ58</f>
        <v>10.121534480186339</v>
      </c>
      <c r="AD58" s="1">
        <f>'Service shares'!AZ58*'Service PJ'!BK58</f>
        <v>21.052948381096822</v>
      </c>
      <c r="AE58" s="1">
        <f>'Service shares'!BA58*'Service PJ'!BL58</f>
        <v>59.335555789931469</v>
      </c>
      <c r="AF58" s="1">
        <f>'Service shares'!BB58*'Service PJ'!BM58</f>
        <v>18.220417953700881</v>
      </c>
      <c r="AG58" s="1">
        <f>'Service shares'!BC58*'Service PJ'!BN58</f>
        <v>21.130059563318309</v>
      </c>
      <c r="AH58" s="1">
        <f>'Service shares'!BD58*'Service PJ'!BO58</f>
        <v>82.414956433161706</v>
      </c>
      <c r="AI58" s="1">
        <f>'Service shares'!BE58*'Service PJ'!BP58</f>
        <v>22.632492766526465</v>
      </c>
      <c r="AJ58" s="1">
        <f>'Service shares'!BF58*'Service PJ'!BQ58</f>
        <v>38.668617090163529</v>
      </c>
      <c r="AK58" s="1">
        <f>'Service shares'!BG58*'Service PJ'!BR58</f>
        <v>8.4525080948587359</v>
      </c>
      <c r="AL58" s="1">
        <f>'Service shares'!BH58*'Service PJ'!BS58</f>
        <v>6.0626453961956788</v>
      </c>
      <c r="AM58" s="1">
        <f>'Service shares'!BI58*'Service PJ'!BT58</f>
        <v>132.66492771961228</v>
      </c>
      <c r="AN58" s="1">
        <f>'Service shares'!BJ58*'Service PJ'!BU58</f>
        <v>0.94965924606978047</v>
      </c>
      <c r="AO58" s="1">
        <f>'Service shares'!BK58*'Service PJ'!BV58</f>
        <v>92.569467362391833</v>
      </c>
      <c r="AP58" s="1">
        <f>'Service shares'!BL58*'Service PJ'!BW58</f>
        <v>4.8307187558181344</v>
      </c>
      <c r="AQ58" s="1">
        <f>'Service shares'!BM58*'Service PJ'!BX58</f>
        <v>254.39829276119229</v>
      </c>
      <c r="AR58" s="1">
        <f>'Service shares'!BN58*'Service PJ'!BY58</f>
        <v>0</v>
      </c>
      <c r="AS58" s="2">
        <v>0</v>
      </c>
      <c r="AU58" t="str">
        <f t="shared" si="2"/>
        <v>IMC_MDR_ELC</v>
      </c>
      <c r="AV58" s="1">
        <f t="shared" si="50"/>
        <v>1.0872589605017247</v>
      </c>
      <c r="AW58" s="1">
        <f t="shared" si="50"/>
        <v>1.0872589605017247</v>
      </c>
      <c r="AX58" s="1">
        <f t="shared" si="50"/>
        <v>1.0872589605017247</v>
      </c>
      <c r="AY58" s="1">
        <f t="shared" si="50"/>
        <v>1.0872589605017247</v>
      </c>
      <c r="AZ58" s="1">
        <f t="shared" si="50"/>
        <v>1.0872589605017247</v>
      </c>
      <c r="BA58" s="1">
        <f t="shared" si="50"/>
        <v>1.0872589605017247</v>
      </c>
      <c r="BB58" s="1">
        <f t="shared" si="50"/>
        <v>1.0872589605017247</v>
      </c>
      <c r="BC58" s="1">
        <f t="shared" si="50"/>
        <v>1.0872589605017247</v>
      </c>
      <c r="BD58" s="1">
        <f t="shared" si="50"/>
        <v>1.0872589605017247</v>
      </c>
      <c r="BE58" s="1">
        <f t="shared" si="50"/>
        <v>1.0872589605017247</v>
      </c>
      <c r="BF58" s="1">
        <f t="shared" si="50"/>
        <v>1.0872589605017247</v>
      </c>
      <c r="BG58" s="1">
        <f t="shared" si="50"/>
        <v>1.0872589605017247</v>
      </c>
      <c r="BH58" s="1">
        <f t="shared" si="50"/>
        <v>1.0872589605017247</v>
      </c>
      <c r="BI58" s="1">
        <f t="shared" si="50"/>
        <v>1.0872589605017247</v>
      </c>
      <c r="BJ58" s="1">
        <f t="shared" si="50"/>
        <v>1.0872589605017247</v>
      </c>
      <c r="BK58" s="1">
        <f t="shared" si="50"/>
        <v>1.0872589605017247</v>
      </c>
      <c r="BL58" s="1">
        <f t="shared" si="44"/>
        <v>1.0872589605017247</v>
      </c>
      <c r="BM58" s="1">
        <f t="shared" si="49"/>
        <v>1.0872589605017247</v>
      </c>
      <c r="BN58" s="1">
        <f t="shared" si="49"/>
        <v>1.0872589605017247</v>
      </c>
      <c r="BO58" s="1">
        <f t="shared" si="49"/>
        <v>1.0872589605017247</v>
      </c>
      <c r="BP58" s="1">
        <f t="shared" si="49"/>
        <v>1.0872589605017247</v>
      </c>
      <c r="BQ58" s="1">
        <f t="shared" si="49"/>
        <v>1.0872589605017247</v>
      </c>
      <c r="BR58" s="1">
        <f t="shared" si="49"/>
        <v>1.0872589605017247</v>
      </c>
      <c r="BS58" s="1">
        <f t="shared" si="49"/>
        <v>1.0872589605017247</v>
      </c>
      <c r="BT58" s="1">
        <f t="shared" si="49"/>
        <v>1.0872589605017247</v>
      </c>
      <c r="BU58" s="1">
        <f t="shared" si="49"/>
        <v>1.0872589605017247</v>
      </c>
      <c r="BV58" s="1">
        <f t="shared" si="49"/>
        <v>1.0872589605017247</v>
      </c>
      <c r="BW58" s="1">
        <f t="shared" si="49"/>
        <v>1.0872589605017247</v>
      </c>
      <c r="BX58" s="1">
        <f t="shared" si="49"/>
        <v>1.0872589605017247</v>
      </c>
      <c r="BY58" s="1">
        <f t="shared" si="49"/>
        <v>1.0872589605017247</v>
      </c>
      <c r="CC58" t="str">
        <f t="shared" si="38"/>
        <v>PRE</v>
      </c>
      <c r="CD58" t="str">
        <f t="shared" si="39"/>
        <v>IMC_MDR_ELC</v>
      </c>
      <c r="CE58" t="str">
        <f>VLOOKUP(D58,'IND Balance'!$AM$5:$AN$21,2,FALSE)&amp;" - "&amp;VLOOKUP(E58,'MECS_Table 5.4'!$AF$18:$AG$30,2,FALSE)&amp;" - "&amp;VLOOKUP('Service PJ'!M58,'IND Balance'!$AM$22:$AN$32,2,FALSE)</f>
        <v>Mining and Construction - Machine drive - Electricity</v>
      </c>
      <c r="CF58" t="s">
        <v>109</v>
      </c>
      <c r="CG58" t="s">
        <v>110</v>
      </c>
      <c r="CL58" t="str">
        <f t="shared" si="40"/>
        <v>IMC_MDR_ELC</v>
      </c>
      <c r="CM58" t="str">
        <f t="shared" si="41"/>
        <v>IMC_MDR</v>
      </c>
      <c r="CN58" s="1">
        <f t="shared" si="5"/>
        <v>0.74301980622724173</v>
      </c>
      <c r="CO58" s="1">
        <f t="shared" si="6"/>
        <v>0.80900165515497691</v>
      </c>
      <c r="CP58" s="1">
        <f t="shared" si="7"/>
        <v>0.85794020799135151</v>
      </c>
      <c r="CQ58" s="1">
        <f t="shared" si="8"/>
        <v>0.82311452632458637</v>
      </c>
      <c r="CR58" s="1">
        <f t="shared" si="9"/>
        <v>0.67794389301437563</v>
      </c>
      <c r="CS58" s="1">
        <f t="shared" si="10"/>
        <v>0.64278289445970327</v>
      </c>
      <c r="CT58" s="1">
        <f t="shared" si="11"/>
        <v>0.78650639961763447</v>
      </c>
      <c r="CU58" s="1">
        <f t="shared" si="12"/>
        <v>0.88390667862197381</v>
      </c>
      <c r="CV58" s="1">
        <f t="shared" si="13"/>
        <v>0.74228469028254807</v>
      </c>
      <c r="CW58" s="1">
        <f t="shared" si="14"/>
        <v>0.922295659220847</v>
      </c>
      <c r="CX58" s="1">
        <f t="shared" si="15"/>
        <v>0.84036766842099098</v>
      </c>
      <c r="CY58" s="1">
        <f t="shared" si="16"/>
        <v>0.87934308023762309</v>
      </c>
      <c r="CZ58" s="1">
        <f t="shared" si="17"/>
        <v>0.7392140355338257</v>
      </c>
      <c r="DA58" s="1">
        <f t="shared" si="18"/>
        <v>0.87638000034817787</v>
      </c>
      <c r="DB58" s="1">
        <f t="shared" si="19"/>
        <v>0.73199779560600775</v>
      </c>
      <c r="DC58" s="1">
        <f t="shared" si="20"/>
        <v>0.80187309418126296</v>
      </c>
      <c r="DD58" s="1">
        <f t="shared" si="21"/>
        <v>0.92119226176106084</v>
      </c>
      <c r="DE58" s="1">
        <f t="shared" si="22"/>
        <v>0.73774712860747094</v>
      </c>
      <c r="DF58" s="1">
        <f t="shared" si="23"/>
        <v>0.71796138948401012</v>
      </c>
      <c r="DG58" s="1">
        <f t="shared" si="24"/>
        <v>0.85592683933930591</v>
      </c>
      <c r="DH58" s="1">
        <f t="shared" si="25"/>
        <v>0.6889824075091594</v>
      </c>
      <c r="DI58" s="1">
        <f t="shared" si="26"/>
        <v>0.93043145164554875</v>
      </c>
      <c r="DJ58" s="1">
        <f t="shared" si="27"/>
        <v>0.77866810320968582</v>
      </c>
      <c r="DK58" s="1">
        <f t="shared" si="28"/>
        <v>0.75416896961399171</v>
      </c>
      <c r="DL58" s="1">
        <f t="shared" si="29"/>
        <v>0.80416460691660485</v>
      </c>
      <c r="DM58" s="1">
        <f t="shared" si="30"/>
        <v>0.99</v>
      </c>
      <c r="DN58" s="1">
        <f t="shared" si="31"/>
        <v>0.90061488463847594</v>
      </c>
      <c r="DO58" s="1">
        <f t="shared" si="32"/>
        <v>0.75681431312193592</v>
      </c>
      <c r="DP58" s="1">
        <f t="shared" si="33"/>
        <v>0.78443747559959931</v>
      </c>
      <c r="DQ58" s="1" t="str">
        <f t="shared" si="34"/>
        <v/>
      </c>
      <c r="DR58" s="1">
        <v>3</v>
      </c>
      <c r="DS58" s="1" t="str">
        <f t="shared" si="42"/>
        <v/>
      </c>
      <c r="DT58" t="str">
        <f t="shared" si="43"/>
        <v/>
      </c>
    </row>
    <row r="59" spans="1:124" x14ac:dyDescent="0.45">
      <c r="A59" t="str">
        <f t="shared" si="35"/>
        <v>ELC</v>
      </c>
      <c r="B59" t="str">
        <f>VLOOKUP(E59,'EPA_US9RT techs'!$R$26:$S$34,2,FALSE)</f>
        <v>ECP</v>
      </c>
      <c r="C59" t="str">
        <f>'Service shares'!A59</f>
        <v>ELC</v>
      </c>
      <c r="D59" t="str">
        <f>'Service shares'!B59</f>
        <v>IMC</v>
      </c>
      <c r="E59" t="str">
        <f>'Service shares'!C59</f>
        <v>ECP</v>
      </c>
      <c r="F59" s="1">
        <f>IFERROR(1/AVERAGEIFS('EPA_US9RT techs'!$I$2:$I$1718,'EPA_US9RT techs'!$J$2:$J$1718,'Service PJ'!$D59,'EPA_US9RT techs'!$K$2:$K$1718,'Service PJ'!$B59,'EPA_US9RT techs'!$L$2:$L$1718,'Service PJ'!$A59,'EPA_US9RT techs'!$C$2:$C$1718,"VDA_FLOP",'EPA_US9RT techs'!$F$2:$F$1718,'Service PJ'!F$1),1/AVERAGEIFS('EPA_US9RT techs'!$I$2:$I$1718,'EPA_US9RT techs'!$K$2:$K$1718,'Service PJ'!$B59,'EPA_US9RT techs'!$L$2:$L$1718,'Service PJ'!$A59,'EPA_US9RT techs'!$C$2:$C$1718,"VDA_FLOP",'EPA_US9RT techs'!$F$2:$F$1718,'Service PJ'!F$1))</f>
        <v>1</v>
      </c>
      <c r="G59" s="1">
        <f>IFERROR(IFERROR(1/AVERAGEIFS('EPA_US9RT techs'!$I$2:$I$1718,'EPA_US9RT techs'!$J$2:$J$1718,'Service PJ'!$D59,'EPA_US9RT techs'!$K$2:$K$1718,'Service PJ'!$B59,'EPA_US9RT techs'!$L$2:$L$1718,'Service PJ'!$A59,'EPA_US9RT techs'!$C$2:$C$1718,"VDA_FLOP",'EPA_US9RT techs'!$F$2:$F$1718,'Service PJ'!G$1),1/AVERAGEIFS('EPA_US9RT techs'!$I$2:$I$1718,'EPA_US9RT techs'!$K$2:$K$1718,'Service PJ'!$B59,'EPA_US9RT techs'!$L$2:$L$1718,'Service PJ'!$A59,'EPA_US9RT techs'!$C$2:$C$1718,"VDA_FLOP",'EPA_US9RT techs'!$F$2:$F$1718,'Service PJ'!G$1)),"")</f>
        <v>1.1493640399925142</v>
      </c>
      <c r="H59" s="1">
        <f>IFERROR(IFERROR(1/AVERAGEIFS('EPA_US9RT techs'!$I$2:$I$1718,'EPA_US9RT techs'!$J$2:$J$1718,'Service PJ'!$D59,'EPA_US9RT techs'!$K$2:$K$1718,'Service PJ'!$B59,'EPA_US9RT techs'!$L$2:$L$1718,'Service PJ'!$A59,'EPA_US9RT techs'!$C$2:$C$1718,"VDA_FLOP",'EPA_US9RT techs'!$F$2:$F$1718,'Service PJ'!H$1),1/AVERAGEIFS('EPA_US9RT techs'!$I$2:$I$1718,'EPA_US9RT techs'!$K$2:$K$1718,'Service PJ'!$B59,'EPA_US9RT techs'!$L$2:$L$1718,'Service PJ'!$A59,'EPA_US9RT techs'!$C$2:$C$1718,"VDA_FLOP",'EPA_US9RT techs'!$F$2:$F$1718,'Service PJ'!H$1)),"")</f>
        <v>1.1834716345926801</v>
      </c>
      <c r="I59" s="1">
        <f>IFERROR(IFERROR(1/AVERAGEIFS('EPA_US9RT techs'!$I$2:$I$1718,'EPA_US9RT techs'!$J$2:$J$1718,'Service PJ'!$D59,'EPA_US9RT techs'!$K$2:$K$1718,'Service PJ'!$B59,'EPA_US9RT techs'!$L$2:$L$1718,'Service PJ'!$A59,'EPA_US9RT techs'!$C$2:$C$1718,"VDA_FLOP",'EPA_US9RT techs'!$F$2:$F$1718,'Service PJ'!I$1),1/AVERAGEIFS('EPA_US9RT techs'!$I$2:$I$1718,'EPA_US9RT techs'!$K$2:$K$1718,'Service PJ'!$B59,'EPA_US9RT techs'!$L$2:$L$1718,'Service PJ'!$A59,'EPA_US9RT techs'!$C$2:$C$1718,"VDA_FLOP",'EPA_US9RT techs'!$F$2:$F$1718,'Service PJ'!I$1)),"")</f>
        <v>1.2479849974016677</v>
      </c>
      <c r="J59" s="1">
        <f>IFERROR(IFERROR(1/AVERAGEIFS('EPA_US9RT techs'!$I$2:$I$1718,'EPA_US9RT techs'!$J$2:$J$1718,'Service PJ'!$D59,'EPA_US9RT techs'!$K$2:$K$1718,'Service PJ'!$B59,'EPA_US9RT techs'!$L$2:$L$1718,'Service PJ'!$A59,'EPA_US9RT techs'!$C$2:$C$1718,"VDA_FLOP",'EPA_US9RT techs'!$F$2:$F$1718,'Service PJ'!J$1),1/AVERAGEIFS('EPA_US9RT techs'!$I$2:$I$1718,'EPA_US9RT techs'!$K$2:$K$1718,'Service PJ'!$B59,'EPA_US9RT techs'!$L$2:$L$1718,'Service PJ'!$A59,'EPA_US9RT techs'!$C$2:$C$1718,"VDA_FLOP",'EPA_US9RT techs'!$F$2:$F$1718,'Service PJ'!J$1)),"")</f>
        <v>1.3035781059500837</v>
      </c>
      <c r="L59" t="str">
        <f>IF(SUM(O59:AR59)=0,"\I: ","")&amp;'Service PJ'!D59&amp;"_"&amp;'Service PJ'!E59&amp;"_"&amp;'Service PJ'!C59</f>
        <v>IMC_ECP_ELC</v>
      </c>
      <c r="M59" t="str">
        <f>"IND"&amp;'Service PJ'!C59</f>
        <v>INDELC</v>
      </c>
      <c r="N59" t="str">
        <f t="shared" si="36"/>
        <v>IMC_ECP</v>
      </c>
      <c r="O59" s="1">
        <f>'Service shares'!AK59*'Service PJ'!AV59</f>
        <v>0.26840202834757243</v>
      </c>
      <c r="P59" s="1">
        <f>'Service shares'!AL59*'Service PJ'!AW59</f>
        <v>0.52404127641188758</v>
      </c>
      <c r="Q59" s="1">
        <f>'Service shares'!AM59*'Service PJ'!AX59</f>
        <v>1.8237149966307713</v>
      </c>
      <c r="R59" s="1">
        <f>'Service shares'!AN59*'Service PJ'!AY59</f>
        <v>0.72953158504059268</v>
      </c>
      <c r="S59" s="1">
        <f>'Service shares'!AO59*'Service PJ'!AZ59</f>
        <v>0.55828325801459844</v>
      </c>
      <c r="T59" s="1">
        <f>'Service shares'!AP59*'Service PJ'!BA59</f>
        <v>0.87342009795706399</v>
      </c>
      <c r="U59" s="1">
        <f>'Service shares'!AQ59*'Service PJ'!BB59</f>
        <v>1.590341170327858</v>
      </c>
      <c r="V59" s="14">
        <f>'Service shares'!AR59*'Service PJ'!BC59</f>
        <v>0.80773798403361685</v>
      </c>
      <c r="W59" s="1">
        <f>'Service shares'!AS59*'Service PJ'!BD59</f>
        <v>1.3530649582664571</v>
      </c>
      <c r="X59" s="1">
        <f>'Service shares'!AT59*'Service PJ'!BE59</f>
        <v>15.520922265712912</v>
      </c>
      <c r="Y59" s="1">
        <f>'Service shares'!AU59*'Service PJ'!BF59</f>
        <v>0.51070541904693967</v>
      </c>
      <c r="Z59" s="1">
        <f>'Service shares'!AV59*'Service PJ'!BG59</f>
        <v>0.49906391055240829</v>
      </c>
      <c r="AA59" s="1">
        <f>'Service shares'!AW59*'Service PJ'!BH59</f>
        <v>0.21040684677056135</v>
      </c>
      <c r="AB59" s="1">
        <f>'Service shares'!AX59*'Service PJ'!BI59</f>
        <v>0.22241634837202764</v>
      </c>
      <c r="AC59" s="1">
        <f>'Service shares'!AY59*'Service PJ'!BJ59</f>
        <v>0.2129290432002745</v>
      </c>
      <c r="AD59" s="1">
        <f>'Service shares'!AZ59*'Service PJ'!BK59</f>
        <v>0.44289570559751595</v>
      </c>
      <c r="AE59" s="1">
        <f>'Service shares'!BA59*'Service PJ'!BL59</f>
        <v>1.2482557014293765</v>
      </c>
      <c r="AF59" s="1">
        <f>'Service shares'!BB59*'Service PJ'!BM59</f>
        <v>0.38330711308501197</v>
      </c>
      <c r="AG59" s="1">
        <f>'Service shares'!BC59*'Service PJ'!BN59</f>
        <v>0.44451791123072348</v>
      </c>
      <c r="AH59" s="1">
        <f>'Service shares'!BD59*'Service PJ'!BO59</f>
        <v>1.7337823482257568</v>
      </c>
      <c r="AI59" s="1">
        <f>'Service shares'!BE59*'Service PJ'!BP59</f>
        <v>0.47612494325315918</v>
      </c>
      <c r="AJ59" s="1">
        <f>'Service shares'!BF59*'Service PJ'!BQ59</f>
        <v>0.81348057006616248</v>
      </c>
      <c r="AK59" s="1">
        <f>'Service shares'!BG59*'Service PJ'!BR59</f>
        <v>0.17781735218153519</v>
      </c>
      <c r="AL59" s="1">
        <f>'Service shares'!BH59*'Service PJ'!BS59</f>
        <v>0.12754126224650567</v>
      </c>
      <c r="AM59" s="1">
        <f>'Service shares'!BI59*'Service PJ'!BT59</f>
        <v>2.7909025238088772</v>
      </c>
      <c r="AN59" s="1">
        <f>'Service shares'!BJ59*'Service PJ'!BU59</f>
        <v>1.9978199454615674E-2</v>
      </c>
      <c r="AO59" s="1">
        <f>'Service shares'!BK59*'Service PJ'!BV59</f>
        <v>1.947405124550863</v>
      </c>
      <c r="AP59" s="1">
        <f>'Service shares'!BL59*'Service PJ'!BW59</f>
        <v>0.10162493885285261</v>
      </c>
      <c r="AQ59" s="1">
        <f>'Service shares'!BM59*'Service PJ'!BX59</f>
        <v>5.3518352553620652</v>
      </c>
      <c r="AR59" s="1">
        <f>'Service shares'!BN59*'Service PJ'!BY59</f>
        <v>0</v>
      </c>
      <c r="AS59" s="2">
        <v>0</v>
      </c>
      <c r="AU59" t="str">
        <f t="shared" si="2"/>
        <v>IMC_ECP_ELC</v>
      </c>
      <c r="AV59" s="1">
        <f t="shared" si="50"/>
        <v>1.1493640399925142</v>
      </c>
      <c r="AW59" s="1">
        <f t="shared" si="50"/>
        <v>1.1493640399925142</v>
      </c>
      <c r="AX59" s="1">
        <f t="shared" si="50"/>
        <v>1.1493640399925142</v>
      </c>
      <c r="AY59" s="1">
        <f t="shared" si="50"/>
        <v>1.1493640399925142</v>
      </c>
      <c r="AZ59" s="1">
        <f t="shared" si="50"/>
        <v>1.1493640399925142</v>
      </c>
      <c r="BA59" s="1">
        <f t="shared" si="50"/>
        <v>1.1493640399925142</v>
      </c>
      <c r="BB59" s="1">
        <f t="shared" si="50"/>
        <v>1.1493640399925142</v>
      </c>
      <c r="BC59" s="1">
        <f t="shared" si="50"/>
        <v>1.1493640399925142</v>
      </c>
      <c r="BD59" s="1">
        <f t="shared" si="50"/>
        <v>1.1493640399925142</v>
      </c>
      <c r="BE59" s="1">
        <f t="shared" si="50"/>
        <v>1.1493640399925142</v>
      </c>
      <c r="BF59" s="1">
        <f t="shared" si="50"/>
        <v>1.1493640399925142</v>
      </c>
      <c r="BG59" s="1">
        <f t="shared" si="50"/>
        <v>1.1493640399925142</v>
      </c>
      <c r="BH59" s="1">
        <f t="shared" si="50"/>
        <v>1.1493640399925142</v>
      </c>
      <c r="BI59" s="1">
        <f t="shared" si="50"/>
        <v>1.1493640399925142</v>
      </c>
      <c r="BJ59" s="1">
        <f t="shared" si="50"/>
        <v>1.1493640399925142</v>
      </c>
      <c r="BK59" s="1">
        <f t="shared" si="50"/>
        <v>1.1493640399925142</v>
      </c>
      <c r="BL59" s="1">
        <f t="shared" si="44"/>
        <v>1.1493640399925142</v>
      </c>
      <c r="BM59" s="1">
        <f t="shared" si="49"/>
        <v>1.1493640399925142</v>
      </c>
      <c r="BN59" s="1">
        <f t="shared" si="49"/>
        <v>1.1493640399925142</v>
      </c>
      <c r="BO59" s="1">
        <f t="shared" si="49"/>
        <v>1.1493640399925142</v>
      </c>
      <c r="BP59" s="1">
        <f t="shared" si="49"/>
        <v>1.1493640399925142</v>
      </c>
      <c r="BQ59" s="1">
        <f t="shared" si="49"/>
        <v>1.1493640399925142</v>
      </c>
      <c r="BR59" s="1">
        <f t="shared" si="49"/>
        <v>1.1493640399925142</v>
      </c>
      <c r="BS59" s="1">
        <f t="shared" si="49"/>
        <v>1.1493640399925142</v>
      </c>
      <c r="BT59" s="1">
        <f t="shared" si="49"/>
        <v>1.1493640399925142</v>
      </c>
      <c r="BU59" s="1">
        <f t="shared" si="49"/>
        <v>1.1493640399925142</v>
      </c>
      <c r="BV59" s="1">
        <f t="shared" si="49"/>
        <v>1.1493640399925142</v>
      </c>
      <c r="BW59" s="1">
        <f t="shared" si="49"/>
        <v>1.1493640399925142</v>
      </c>
      <c r="BX59" s="1">
        <f t="shared" si="49"/>
        <v>1.1493640399925142</v>
      </c>
      <c r="BY59" s="1">
        <f t="shared" si="49"/>
        <v>1.1493640399925142</v>
      </c>
      <c r="CC59" t="str">
        <f t="shared" si="38"/>
        <v>PRE</v>
      </c>
      <c r="CD59" t="str">
        <f t="shared" si="39"/>
        <v>IMC_ECP_ELC</v>
      </c>
      <c r="CE59" t="str">
        <f>VLOOKUP(D59,'IND Balance'!$AM$5:$AN$21,2,FALSE)&amp;" - "&amp;VLOOKUP(E59,'MECS_Table 5.4'!$AF$18:$AG$30,2,FALSE)&amp;" - "&amp;VLOOKUP('Service PJ'!M59,'IND Balance'!$AM$22:$AN$32,2,FALSE)</f>
        <v>Mining and Construction - Electrochemical - Electricity</v>
      </c>
      <c r="CF59" t="s">
        <v>109</v>
      </c>
      <c r="CG59" t="s">
        <v>110</v>
      </c>
      <c r="CL59" t="str">
        <f t="shared" si="40"/>
        <v>IMC_ECP_ELC</v>
      </c>
      <c r="CM59" t="str">
        <f t="shared" si="41"/>
        <v>\I:IMC_ECP</v>
      </c>
      <c r="CN59" s="1" t="str">
        <f t="shared" si="5"/>
        <v/>
      </c>
      <c r="CO59" s="1" t="str">
        <f t="shared" si="6"/>
        <v/>
      </c>
      <c r="CP59" s="1" t="str">
        <f t="shared" si="7"/>
        <v/>
      </c>
      <c r="CQ59" s="1" t="str">
        <f t="shared" si="8"/>
        <v/>
      </c>
      <c r="CR59" s="1" t="str">
        <f t="shared" si="9"/>
        <v/>
      </c>
      <c r="CS59" s="1" t="str">
        <f t="shared" si="10"/>
        <v/>
      </c>
      <c r="CT59" s="1" t="str">
        <f t="shared" si="11"/>
        <v/>
      </c>
      <c r="CU59" s="1" t="str">
        <f t="shared" si="12"/>
        <v/>
      </c>
      <c r="CV59" s="1" t="str">
        <f t="shared" si="13"/>
        <v/>
      </c>
      <c r="CW59" s="1" t="str">
        <f t="shared" si="14"/>
        <v/>
      </c>
      <c r="CX59" s="1" t="str">
        <f t="shared" si="15"/>
        <v/>
      </c>
      <c r="CY59" s="1" t="str">
        <f t="shared" si="16"/>
        <v/>
      </c>
      <c r="CZ59" s="1" t="str">
        <f t="shared" si="17"/>
        <v/>
      </c>
      <c r="DA59" s="1" t="str">
        <f t="shared" si="18"/>
        <v/>
      </c>
      <c r="DB59" s="1" t="str">
        <f t="shared" si="19"/>
        <v/>
      </c>
      <c r="DC59" s="1" t="str">
        <f t="shared" si="20"/>
        <v/>
      </c>
      <c r="DD59" s="1" t="str">
        <f t="shared" si="21"/>
        <v/>
      </c>
      <c r="DE59" s="1" t="str">
        <f t="shared" si="22"/>
        <v/>
      </c>
      <c r="DF59" s="1" t="str">
        <f t="shared" si="23"/>
        <v/>
      </c>
      <c r="DG59" s="1" t="str">
        <f t="shared" si="24"/>
        <v/>
      </c>
      <c r="DH59" s="1" t="str">
        <f t="shared" si="25"/>
        <v/>
      </c>
      <c r="DI59" s="1" t="str">
        <f t="shared" si="26"/>
        <v/>
      </c>
      <c r="DJ59" s="1" t="str">
        <f t="shared" si="27"/>
        <v/>
      </c>
      <c r="DK59" s="1" t="str">
        <f t="shared" si="28"/>
        <v/>
      </c>
      <c r="DL59" s="1" t="str">
        <f t="shared" si="29"/>
        <v/>
      </c>
      <c r="DM59" s="1" t="str">
        <f t="shared" si="30"/>
        <v/>
      </c>
      <c r="DN59" s="1" t="str">
        <f t="shared" si="31"/>
        <v/>
      </c>
      <c r="DO59" s="1" t="str">
        <f t="shared" si="32"/>
        <v/>
      </c>
      <c r="DP59" s="1" t="str">
        <f t="shared" si="33"/>
        <v/>
      </c>
      <c r="DQ59" s="1" t="str">
        <f t="shared" si="34"/>
        <v/>
      </c>
      <c r="DR59" s="1">
        <v>3</v>
      </c>
      <c r="DS59" s="1" t="str">
        <f t="shared" si="42"/>
        <v/>
      </c>
      <c r="DT59" t="str">
        <f t="shared" si="43"/>
        <v/>
      </c>
    </row>
    <row r="60" spans="1:124" x14ac:dyDescent="0.45">
      <c r="A60" t="str">
        <f t="shared" si="35"/>
        <v>ELC</v>
      </c>
      <c r="B60" t="str">
        <f>VLOOKUP(E60,'EPA_US9RT techs'!$R$26:$S$34,2,FALSE)</f>
        <v>PRH</v>
      </c>
      <c r="C60" t="str">
        <f>'Service shares'!A60</f>
        <v>ELC</v>
      </c>
      <c r="D60" t="str">
        <f>'Service shares'!B60</f>
        <v>IMC</v>
      </c>
      <c r="E60" t="str">
        <f>'Service shares'!C60</f>
        <v>OTP</v>
      </c>
      <c r="F60" s="1">
        <f>IFERROR(1/AVERAGEIFS('EPA_US9RT techs'!$I$2:$I$1718,'EPA_US9RT techs'!$J$2:$J$1718,'Service PJ'!$D60,'EPA_US9RT techs'!$K$2:$K$1718,'Service PJ'!$B60,'EPA_US9RT techs'!$L$2:$L$1718,'Service PJ'!$A60,'EPA_US9RT techs'!$C$2:$C$1718,"VDA_FLOP",'EPA_US9RT techs'!$F$2:$F$1718,'Service PJ'!F$1),1/AVERAGEIFS('EPA_US9RT techs'!$I$2:$I$1718,'EPA_US9RT techs'!$K$2:$K$1718,'Service PJ'!$B60,'EPA_US9RT techs'!$L$2:$L$1718,'Service PJ'!$A60,'EPA_US9RT techs'!$C$2:$C$1718,"VDA_FLOP",'EPA_US9RT techs'!$F$2:$F$1718,'Service PJ'!F$1))</f>
        <v>1</v>
      </c>
      <c r="G60" s="1">
        <f>IFERROR(IFERROR(1/AVERAGEIFS('EPA_US9RT techs'!$I$2:$I$1718,'EPA_US9RT techs'!$J$2:$J$1718,'Service PJ'!$D60,'EPA_US9RT techs'!$K$2:$K$1718,'Service PJ'!$B60,'EPA_US9RT techs'!$L$2:$L$1718,'Service PJ'!$A60,'EPA_US9RT techs'!$C$2:$C$1718,"VDA_FLOP",'EPA_US9RT techs'!$F$2:$F$1718,'Service PJ'!G$1),1/AVERAGEIFS('EPA_US9RT techs'!$I$2:$I$1718,'EPA_US9RT techs'!$K$2:$K$1718,'Service PJ'!$B60,'EPA_US9RT techs'!$L$2:$L$1718,'Service PJ'!$A60,'EPA_US9RT techs'!$C$2:$C$1718,"VDA_FLOP",'EPA_US9RT techs'!$F$2:$F$1718,'Service PJ'!G$1)),"")</f>
        <v>1.0872589605017247</v>
      </c>
      <c r="H60" s="1">
        <f>IFERROR(IFERROR(1/AVERAGEIFS('EPA_US9RT techs'!$I$2:$I$1718,'EPA_US9RT techs'!$J$2:$J$1718,'Service PJ'!$D60,'EPA_US9RT techs'!$K$2:$K$1718,'Service PJ'!$B60,'EPA_US9RT techs'!$L$2:$L$1718,'Service PJ'!$A60,'EPA_US9RT techs'!$C$2:$C$1718,"VDA_FLOP",'EPA_US9RT techs'!$F$2:$F$1718,'Service PJ'!H$1),1/AVERAGEIFS('EPA_US9RT techs'!$I$2:$I$1718,'EPA_US9RT techs'!$K$2:$K$1718,'Service PJ'!$B60,'EPA_US9RT techs'!$L$2:$L$1718,'Service PJ'!$A60,'EPA_US9RT techs'!$C$2:$C$1718,"VDA_FLOP",'EPA_US9RT techs'!$F$2:$F$1718,'Service PJ'!H$1)),"")</f>
        <v>1.1271373775024636</v>
      </c>
      <c r="I60" s="1">
        <f>IFERROR(IFERROR(1/AVERAGEIFS('EPA_US9RT techs'!$I$2:$I$1718,'EPA_US9RT techs'!$J$2:$J$1718,'Service PJ'!$D60,'EPA_US9RT techs'!$K$2:$K$1718,'Service PJ'!$B60,'EPA_US9RT techs'!$L$2:$L$1718,'Service PJ'!$A60,'EPA_US9RT techs'!$C$2:$C$1718,"VDA_FLOP",'EPA_US9RT techs'!$F$2:$F$1718,'Service PJ'!I$1),1/AVERAGEIFS('EPA_US9RT techs'!$I$2:$I$1718,'EPA_US9RT techs'!$K$2:$K$1718,'Service PJ'!$B60,'EPA_US9RT techs'!$L$2:$L$1718,'Service PJ'!$A60,'EPA_US9RT techs'!$C$2:$C$1718,"VDA_FLOP",'EPA_US9RT techs'!$F$2:$F$1718,'Service PJ'!I$1)),"")</f>
        <v>1.1943931903601912</v>
      </c>
      <c r="J60" s="1">
        <f>IFERROR(IFERROR(1/AVERAGEIFS('EPA_US9RT techs'!$I$2:$I$1718,'EPA_US9RT techs'!$J$2:$J$1718,'Service PJ'!$D60,'EPA_US9RT techs'!$K$2:$K$1718,'Service PJ'!$B60,'EPA_US9RT techs'!$L$2:$L$1718,'Service PJ'!$A60,'EPA_US9RT techs'!$C$2:$C$1718,"VDA_FLOP",'EPA_US9RT techs'!$F$2:$F$1718,'Service PJ'!J$1),1/AVERAGEIFS('EPA_US9RT techs'!$I$2:$I$1718,'EPA_US9RT techs'!$K$2:$K$1718,'Service PJ'!$B60,'EPA_US9RT techs'!$L$2:$L$1718,'Service PJ'!$A60,'EPA_US9RT techs'!$C$2:$C$1718,"VDA_FLOP",'EPA_US9RT techs'!$F$2:$F$1718,'Service PJ'!J$1)),"")</f>
        <v>1.2428596188316954</v>
      </c>
      <c r="L60" t="str">
        <f>IF(SUM(O60:AR60)=0,"\I: ","")&amp;'Service PJ'!D60&amp;"_"&amp;'Service PJ'!E60&amp;"_"&amp;'Service PJ'!C60</f>
        <v>IMC_OTP_ELC</v>
      </c>
      <c r="M60" t="str">
        <f>"IND"&amp;'Service PJ'!C60</f>
        <v>INDELC</v>
      </c>
      <c r="N60" t="str">
        <f t="shared" si="36"/>
        <v>IMC_OTP</v>
      </c>
      <c r="O60" s="1">
        <f>'Service shares'!AK60*'Service PJ'!AV60</f>
        <v>0.12694955653025156</v>
      </c>
      <c r="P60" s="1">
        <f>'Service shares'!AL60*'Service PJ'!AW60</f>
        <v>0.24786253685790308</v>
      </c>
      <c r="Q60" s="1">
        <f>'Service shares'!AM60*'Service PJ'!AX60</f>
        <v>0.86258591816614205</v>
      </c>
      <c r="R60" s="1">
        <f>'Service shares'!AN60*'Service PJ'!AY60</f>
        <v>0.34505592884634551</v>
      </c>
      <c r="S60" s="1">
        <f>'Service shares'!AO60*'Service PJ'!AZ60</f>
        <v>0.26405840693363863</v>
      </c>
      <c r="T60" s="1">
        <f>'Service shares'!AP60*'Service PJ'!BA60</f>
        <v>0.41311272788397696</v>
      </c>
      <c r="U60" s="1">
        <f>'Service shares'!AQ60*'Service PJ'!BB60</f>
        <v>0.75220410049762165</v>
      </c>
      <c r="V60" s="14">
        <f>'Service shares'!AR60*'Service PJ'!BC60</f>
        <v>0.38204621439342612</v>
      </c>
      <c r="W60" s="1">
        <f>'Service shares'!AS60*'Service PJ'!BD60</f>
        <v>0.63997652128810256</v>
      </c>
      <c r="X60" s="1">
        <f>'Service shares'!AT60*'Service PJ'!BE60</f>
        <v>7.34113006039279</v>
      </c>
      <c r="Y60" s="1">
        <f>'Service shares'!AU60*'Service PJ'!BF60</f>
        <v>0.24155490502347268</v>
      </c>
      <c r="Z60" s="1">
        <f>'Service shares'!AV60*'Service PJ'!BG60</f>
        <v>0.23604867114803382</v>
      </c>
      <c r="AA60" s="1">
        <f>'Service shares'!AW60*'Service PJ'!BH60</f>
        <v>9.9518830214879589E-2</v>
      </c>
      <c r="AB60" s="1">
        <f>'Service shares'!AX60*'Service PJ'!BI60</f>
        <v>0.10519911851911394</v>
      </c>
      <c r="AC60" s="1">
        <f>'Service shares'!AY60*'Service PJ'!BJ60</f>
        <v>0.10071178587250089</v>
      </c>
      <c r="AD60" s="1">
        <f>'Service shares'!AZ60*'Service PJ'!BK60</f>
        <v>0.20948207344374953</v>
      </c>
      <c r="AE60" s="1">
        <f>'Service shares'!BA60*'Service PJ'!BL60</f>
        <v>0.5904035401983232</v>
      </c>
      <c r="AF60" s="1">
        <f>'Service shares'!BB60*'Service PJ'!BM60</f>
        <v>0.18129769108160085</v>
      </c>
      <c r="AG60" s="1">
        <f>'Service shares'!BC60*'Service PJ'!BN60</f>
        <v>0.21024934888873942</v>
      </c>
      <c r="AH60" s="1">
        <f>'Service shares'!BD60*'Service PJ'!BO60</f>
        <v>0.82004931774290279</v>
      </c>
      <c r="AI60" s="1">
        <f>'Service shares'!BE60*'Service PJ'!BP60</f>
        <v>0.22519893300026339</v>
      </c>
      <c r="AJ60" s="1">
        <f>'Service shares'!BF60*'Service PJ'!BQ60</f>
        <v>0.38476235910610479</v>
      </c>
      <c r="AK60" s="1">
        <f>'Service shares'!BG60*'Service PJ'!BR60</f>
        <v>8.4104558157798381E-2</v>
      </c>
      <c r="AL60" s="1">
        <f>'Service shares'!BH60*'Service PJ'!BS60</f>
        <v>6.032482981289234E-2</v>
      </c>
      <c r="AM60" s="1">
        <f>'Service shares'!BI60*'Service PJ'!BT60</f>
        <v>1.3200490320359433</v>
      </c>
      <c r="AN60" s="1">
        <f>'Service shares'!BJ60*'Service PJ'!BU60</f>
        <v>9.4493457320376176E-3</v>
      </c>
      <c r="AO60" s="1">
        <f>'Service shares'!BK60*'Service PJ'!BV60</f>
        <v>0.92108922748648603</v>
      </c>
      <c r="AP60" s="1">
        <f>'Service shares'!BL60*'Service PJ'!BW60</f>
        <v>4.8066853291722743E-2</v>
      </c>
      <c r="AQ60" s="1">
        <f>'Service shares'!BM60*'Service PJ'!BX60</f>
        <v>2.531326296131267</v>
      </c>
      <c r="AR60" s="1">
        <f>'Service shares'!BN60*'Service PJ'!BY60</f>
        <v>0</v>
      </c>
      <c r="AS60" s="2">
        <v>0</v>
      </c>
      <c r="AU60" t="str">
        <f t="shared" si="2"/>
        <v>IMC_OTP_ELC</v>
      </c>
      <c r="AV60" s="1">
        <f t="shared" si="50"/>
        <v>1.0872589605017247</v>
      </c>
      <c r="AW60" s="1">
        <f t="shared" si="50"/>
        <v>1.0872589605017247</v>
      </c>
      <c r="AX60" s="1">
        <f t="shared" si="50"/>
        <v>1.0872589605017247</v>
      </c>
      <c r="AY60" s="1">
        <f t="shared" si="50"/>
        <v>1.0872589605017247</v>
      </c>
      <c r="AZ60" s="1">
        <f t="shared" si="50"/>
        <v>1.0872589605017247</v>
      </c>
      <c r="BA60" s="1">
        <f t="shared" si="50"/>
        <v>1.0872589605017247</v>
      </c>
      <c r="BB60" s="1">
        <f t="shared" si="50"/>
        <v>1.0872589605017247</v>
      </c>
      <c r="BC60" s="1">
        <f t="shared" si="50"/>
        <v>1.0872589605017247</v>
      </c>
      <c r="BD60" s="1">
        <f t="shared" si="50"/>
        <v>1.0872589605017247</v>
      </c>
      <c r="BE60" s="1">
        <f t="shared" si="50"/>
        <v>1.0872589605017247</v>
      </c>
      <c r="BF60" s="1">
        <f t="shared" si="50"/>
        <v>1.0872589605017247</v>
      </c>
      <c r="BG60" s="1">
        <f t="shared" si="50"/>
        <v>1.0872589605017247</v>
      </c>
      <c r="BH60" s="1">
        <f t="shared" si="50"/>
        <v>1.0872589605017247</v>
      </c>
      <c r="BI60" s="1">
        <f t="shared" si="50"/>
        <v>1.0872589605017247</v>
      </c>
      <c r="BJ60" s="1">
        <f t="shared" si="50"/>
        <v>1.0872589605017247</v>
      </c>
      <c r="BK60" s="1">
        <f t="shared" si="50"/>
        <v>1.0872589605017247</v>
      </c>
      <c r="BL60" s="1">
        <f t="shared" si="44"/>
        <v>1.0872589605017247</v>
      </c>
      <c r="BM60" s="1">
        <f t="shared" si="49"/>
        <v>1.0872589605017247</v>
      </c>
      <c r="BN60" s="1">
        <f t="shared" si="49"/>
        <v>1.0872589605017247</v>
      </c>
      <c r="BO60" s="1">
        <f t="shared" si="49"/>
        <v>1.0872589605017247</v>
      </c>
      <c r="BP60" s="1">
        <f t="shared" si="49"/>
        <v>1.0872589605017247</v>
      </c>
      <c r="BQ60" s="1">
        <f t="shared" si="49"/>
        <v>1.0872589605017247</v>
      </c>
      <c r="BR60" s="1">
        <f t="shared" si="49"/>
        <v>1.0872589605017247</v>
      </c>
      <c r="BS60" s="1">
        <f t="shared" si="49"/>
        <v>1.0872589605017247</v>
      </c>
      <c r="BT60" s="1">
        <f t="shared" si="49"/>
        <v>1.0872589605017247</v>
      </c>
      <c r="BU60" s="1">
        <f t="shared" si="49"/>
        <v>1.0872589605017247</v>
      </c>
      <c r="BV60" s="1">
        <f t="shared" si="49"/>
        <v>1.0872589605017247</v>
      </c>
      <c r="BW60" s="1">
        <f t="shared" si="49"/>
        <v>1.0872589605017247</v>
      </c>
      <c r="BX60" s="1">
        <f t="shared" si="49"/>
        <v>1.0872589605017247</v>
      </c>
      <c r="BY60" s="1">
        <f t="shared" si="49"/>
        <v>1.0872589605017247</v>
      </c>
      <c r="CC60" t="str">
        <f t="shared" si="38"/>
        <v>PRE</v>
      </c>
      <c r="CD60" t="str">
        <f t="shared" si="39"/>
        <v>IMC_OTP_ELC</v>
      </c>
      <c r="CE60" t="str">
        <f>VLOOKUP(D60,'IND Balance'!$AM$5:$AN$21,2,FALSE)&amp;" - "&amp;VLOOKUP(E60,'MECS_Table 5.4'!$AF$18:$AG$30,2,FALSE)&amp;" - "&amp;VLOOKUP('Service PJ'!M60,'IND Balance'!$AM$22:$AN$32,2,FALSE)</f>
        <v>Mining and Construction - Other process - Electricity</v>
      </c>
      <c r="CF60" t="s">
        <v>109</v>
      </c>
      <c r="CG60" t="s">
        <v>110</v>
      </c>
      <c r="CL60" t="str">
        <f t="shared" si="40"/>
        <v>IMC_OTP_ELC</v>
      </c>
      <c r="CM60" t="str">
        <f t="shared" si="41"/>
        <v>IMC_OTP</v>
      </c>
      <c r="CN60" s="1">
        <f t="shared" si="5"/>
        <v>0.72286417317719309</v>
      </c>
      <c r="CO60" s="1">
        <f t="shared" si="6"/>
        <v>0.98920207887968314</v>
      </c>
      <c r="CP60" s="1">
        <f t="shared" si="7"/>
        <v>0.73289473862929599</v>
      </c>
      <c r="CQ60" s="1">
        <f t="shared" si="8"/>
        <v>0.34522980507755935</v>
      </c>
      <c r="CR60" s="1">
        <f t="shared" si="9"/>
        <v>0.7684534166462178</v>
      </c>
      <c r="CS60" s="1">
        <f t="shared" si="10"/>
        <v>0.90841158963135871</v>
      </c>
      <c r="CT60" s="1">
        <f t="shared" si="11"/>
        <v>0.7433872753982016</v>
      </c>
      <c r="CU60" s="1">
        <f t="shared" si="12"/>
        <v>0.48707668017308803</v>
      </c>
      <c r="CV60" s="1">
        <f t="shared" si="13"/>
        <v>0.2604482197691193</v>
      </c>
      <c r="CW60" s="1">
        <f t="shared" si="14"/>
        <v>0.73527372172973815</v>
      </c>
      <c r="CX60" s="1">
        <f t="shared" si="15"/>
        <v>0.85384719412828936</v>
      </c>
      <c r="CY60" s="1">
        <f t="shared" si="16"/>
        <v>0.29425749061768669</v>
      </c>
      <c r="CZ60" s="1">
        <f t="shared" si="17"/>
        <v>0.24184741842015445</v>
      </c>
      <c r="DA60" s="1">
        <f t="shared" si="18"/>
        <v>0.2378642273388113</v>
      </c>
      <c r="DB60" s="1">
        <f t="shared" si="19"/>
        <v>0.29362552289295035</v>
      </c>
      <c r="DC60" s="1">
        <f t="shared" si="20"/>
        <v>0.20393366499344923</v>
      </c>
      <c r="DD60" s="1">
        <f t="shared" si="21"/>
        <v>0.38163013374366928</v>
      </c>
      <c r="DE60" s="1">
        <f t="shared" si="22"/>
        <v>0.36148304657382968</v>
      </c>
      <c r="DF60" s="1">
        <f t="shared" si="23"/>
        <v>0.18375910795752748</v>
      </c>
      <c r="DG60" s="1">
        <f t="shared" si="24"/>
        <v>0.99</v>
      </c>
      <c r="DH60" s="1">
        <f t="shared" si="25"/>
        <v>0.45166692900732863</v>
      </c>
      <c r="DI60" s="1">
        <f t="shared" si="26"/>
        <v>0.51578779730676605</v>
      </c>
      <c r="DJ60" s="1">
        <f t="shared" si="27"/>
        <v>0.81354252228836366</v>
      </c>
      <c r="DK60" s="1">
        <f t="shared" si="28"/>
        <v>0.9201277234513997</v>
      </c>
      <c r="DL60" s="1">
        <f t="shared" si="29"/>
        <v>0.15146838853529224</v>
      </c>
      <c r="DM60" s="1">
        <f t="shared" si="30"/>
        <v>0.99</v>
      </c>
      <c r="DN60" s="1">
        <f t="shared" si="31"/>
        <v>0.98123345732338063</v>
      </c>
      <c r="DO60" s="1">
        <f t="shared" si="32"/>
        <v>8.3824974552356865E-2</v>
      </c>
      <c r="DP60" s="1">
        <f t="shared" si="33"/>
        <v>0.2908199419867521</v>
      </c>
      <c r="DQ60" s="1" t="str">
        <f t="shared" si="34"/>
        <v/>
      </c>
      <c r="DR60" s="1">
        <v>3</v>
      </c>
      <c r="DS60" s="1" t="str">
        <f t="shared" si="42"/>
        <v/>
      </c>
      <c r="DT60" t="str">
        <f t="shared" si="43"/>
        <v/>
      </c>
    </row>
    <row r="61" spans="1:124" x14ac:dyDescent="0.45">
      <c r="A61" t="str">
        <f t="shared" si="35"/>
        <v>ELC</v>
      </c>
      <c r="B61" t="str">
        <f>VLOOKUP(E61,'EPA_US9RT techs'!$R$26:$S$34,2,FALSE)</f>
        <v>OTH</v>
      </c>
      <c r="C61" t="str">
        <f>'Service shares'!A61</f>
        <v>ELC</v>
      </c>
      <c r="D61" t="str">
        <f>'Service shares'!B61</f>
        <v>IMC</v>
      </c>
      <c r="E61" t="str">
        <f>'Service shares'!C61</f>
        <v>SPC</v>
      </c>
      <c r="F61" s="1">
        <f>IFERROR(1/AVERAGEIFS('EPA_US9RT techs'!$I$2:$I$1718,'EPA_US9RT techs'!$J$2:$J$1718,'Service PJ'!$D61,'EPA_US9RT techs'!$K$2:$K$1718,'Service PJ'!$B61,'EPA_US9RT techs'!$L$2:$L$1718,'Service PJ'!$A61,'EPA_US9RT techs'!$C$2:$C$1718,"VDA_FLOP",'EPA_US9RT techs'!$F$2:$F$1718,'Service PJ'!F$1),1/AVERAGEIFS('EPA_US9RT techs'!$I$2:$I$1718,'EPA_US9RT techs'!$K$2:$K$1718,'Service PJ'!$B61,'EPA_US9RT techs'!$L$2:$L$1718,'Service PJ'!$A61,'EPA_US9RT techs'!$C$2:$C$1718,"VDA_FLOP",'EPA_US9RT techs'!$F$2:$F$1718,'Service PJ'!F$1))</f>
        <v>1</v>
      </c>
      <c r="G61" s="1">
        <f>IFERROR(IFERROR(1/AVERAGEIFS('EPA_US9RT techs'!$I$2:$I$1718,'EPA_US9RT techs'!$J$2:$J$1718,'Service PJ'!$D61,'EPA_US9RT techs'!$K$2:$K$1718,'Service PJ'!$B61,'EPA_US9RT techs'!$L$2:$L$1718,'Service PJ'!$A61,'EPA_US9RT techs'!$C$2:$C$1718,"VDA_FLOP",'EPA_US9RT techs'!$F$2:$F$1718,'Service PJ'!G$1),1/AVERAGEIFS('EPA_US9RT techs'!$I$2:$I$1718,'EPA_US9RT techs'!$K$2:$K$1718,'Service PJ'!$B61,'EPA_US9RT techs'!$L$2:$L$1718,'Service PJ'!$A61,'EPA_US9RT techs'!$C$2:$C$1718,"VDA_FLOP",'EPA_US9RT techs'!$F$2:$F$1718,'Service PJ'!G$1)),"")</f>
        <v>1.1028890832644971</v>
      </c>
      <c r="H61" s="1">
        <f>IFERROR(IFERROR(1/AVERAGEIFS('EPA_US9RT techs'!$I$2:$I$1718,'EPA_US9RT techs'!$J$2:$J$1718,'Service PJ'!$D61,'EPA_US9RT techs'!$K$2:$K$1718,'Service PJ'!$B61,'EPA_US9RT techs'!$L$2:$L$1718,'Service PJ'!$A61,'EPA_US9RT techs'!$C$2:$C$1718,"VDA_FLOP",'EPA_US9RT techs'!$F$2:$F$1718,'Service PJ'!H$1),1/AVERAGEIFS('EPA_US9RT techs'!$I$2:$I$1718,'EPA_US9RT techs'!$K$2:$K$1718,'Service PJ'!$B61,'EPA_US9RT techs'!$L$2:$L$1718,'Service PJ'!$A61,'EPA_US9RT techs'!$C$2:$C$1718,"VDA_FLOP",'EPA_US9RT techs'!$F$2:$F$1718,'Service PJ'!H$1)),"")</f>
        <v>1.1173506778255995</v>
      </c>
      <c r="I61" s="1">
        <f>IFERROR(IFERROR(1/AVERAGEIFS('EPA_US9RT techs'!$I$2:$I$1718,'EPA_US9RT techs'!$J$2:$J$1718,'Service PJ'!$D61,'EPA_US9RT techs'!$K$2:$K$1718,'Service PJ'!$B61,'EPA_US9RT techs'!$L$2:$L$1718,'Service PJ'!$A61,'EPA_US9RT techs'!$C$2:$C$1718,"VDA_FLOP",'EPA_US9RT techs'!$F$2:$F$1718,'Service PJ'!I$1),1/AVERAGEIFS('EPA_US9RT techs'!$I$2:$I$1718,'EPA_US9RT techs'!$K$2:$K$1718,'Service PJ'!$B61,'EPA_US9RT techs'!$L$2:$L$1718,'Service PJ'!$A61,'EPA_US9RT techs'!$C$2:$C$1718,"VDA_FLOP",'EPA_US9RT techs'!$F$2:$F$1718,'Service PJ'!I$1)),"")</f>
        <v>1.166692800725406</v>
      </c>
      <c r="J61" s="1">
        <f>IFERROR(IFERROR(1/AVERAGEIFS('EPA_US9RT techs'!$I$2:$I$1718,'EPA_US9RT techs'!$J$2:$J$1718,'Service PJ'!$D61,'EPA_US9RT techs'!$K$2:$K$1718,'Service PJ'!$B61,'EPA_US9RT techs'!$L$2:$L$1718,'Service PJ'!$A61,'EPA_US9RT techs'!$C$2:$C$1718,"VDA_FLOP",'EPA_US9RT techs'!$F$2:$F$1718,'Service PJ'!J$1),1/AVERAGEIFS('EPA_US9RT techs'!$I$2:$I$1718,'EPA_US9RT techs'!$K$2:$K$1718,'Service PJ'!$B61,'EPA_US9RT techs'!$L$2:$L$1718,'Service PJ'!$A61,'EPA_US9RT techs'!$C$2:$C$1718,"VDA_FLOP",'EPA_US9RT techs'!$F$2:$F$1718,'Service PJ'!J$1)),"")</f>
        <v>1.214852012077368</v>
      </c>
      <c r="L61" t="str">
        <f>IF(SUM(O61:AR61)=0,"\I: ","")&amp;'Service PJ'!D61&amp;"_"&amp;'Service PJ'!E61&amp;"_"&amp;'Service PJ'!C61</f>
        <v>IMC_SPC_ELC</v>
      </c>
      <c r="M61" t="str">
        <f>"IND"&amp;'Service PJ'!C61</f>
        <v>INDELC</v>
      </c>
      <c r="N61" t="str">
        <f t="shared" si="36"/>
        <v>IMC_SPC</v>
      </c>
      <c r="O61" s="1">
        <f>'Service shares'!AK61*'Service PJ'!AV61</f>
        <v>0.51509818767692372</v>
      </c>
      <c r="P61" s="1">
        <f>'Service shares'!AL61*'Service PJ'!AW61</f>
        <v>1.0057029501957062</v>
      </c>
      <c r="Q61" s="1">
        <f>'Service shares'!AM61*'Service PJ'!AX61</f>
        <v>3.4999448230221759</v>
      </c>
      <c r="R61" s="1">
        <f>'Service shares'!AN61*'Service PJ'!AY61</f>
        <v>1.4000654153807615</v>
      </c>
      <c r="S61" s="1">
        <f>'Service shares'!AO61*'Service PJ'!AZ61</f>
        <v>1.0714177392180242</v>
      </c>
      <c r="T61" s="1">
        <f>'Service shares'!AP61*'Service PJ'!BA61</f>
        <v>1.6762060715714184</v>
      </c>
      <c r="U61" s="1">
        <f>'Service shares'!AQ61*'Service PJ'!BB61</f>
        <v>3.052070283027303</v>
      </c>
      <c r="V61" s="14">
        <f>'Service shares'!AR61*'Service PJ'!BC61</f>
        <v>1.5501536044829638</v>
      </c>
      <c r="W61" s="1">
        <f>'Service shares'!AS61*'Service PJ'!BD61</f>
        <v>2.5967065603157851</v>
      </c>
      <c r="X61" s="1">
        <f>'Service shares'!AT61*'Service PJ'!BE61</f>
        <v>29.786656156674471</v>
      </c>
      <c r="Y61" s="1">
        <f>'Service shares'!AU61*'Service PJ'!BF61</f>
        <v>0.98010971603837294</v>
      </c>
      <c r="Z61" s="1">
        <f>'Service shares'!AV61*'Service PJ'!BG61</f>
        <v>0.95776815638520474</v>
      </c>
      <c r="AA61" s="1">
        <f>'Service shares'!AW61*'Service PJ'!BH61</f>
        <v>0.4037979374208876</v>
      </c>
      <c r="AB61" s="1">
        <f>'Service shares'!AX61*'Service PJ'!BI61</f>
        <v>0.42684572341529009</v>
      </c>
      <c r="AC61" s="1">
        <f>'Service shares'!AY61*'Service PJ'!BJ61</f>
        <v>0.40863835840395135</v>
      </c>
      <c r="AD61" s="1">
        <f>'Service shares'!AZ61*'Service PJ'!BK61</f>
        <v>0.84997411043311966</v>
      </c>
      <c r="AE61" s="1">
        <f>'Service shares'!BA61*'Service PJ'!BL61</f>
        <v>2.3955640481637013</v>
      </c>
      <c r="AF61" s="1">
        <f>'Service shares'!BB61*'Service PJ'!BM61</f>
        <v>0.73561589861788801</v>
      </c>
      <c r="AG61" s="1">
        <f>'Service shares'!BC61*'Service PJ'!BN61</f>
        <v>0.8530873327394074</v>
      </c>
      <c r="AH61" s="1">
        <f>'Service shares'!BD61*'Service PJ'!BO61</f>
        <v>3.3273524454920755</v>
      </c>
      <c r="AI61" s="1">
        <f>'Service shares'!BE61*'Service PJ'!BP61</f>
        <v>0.91374531290757544</v>
      </c>
      <c r="AJ61" s="1">
        <f>'Service shares'!BF61*'Service PJ'!BQ61</f>
        <v>1.5611743694010016</v>
      </c>
      <c r="AK61" s="1">
        <f>'Service shares'!BG61*'Service PJ'!BR61</f>
        <v>0.34125448458834823</v>
      </c>
      <c r="AL61" s="1">
        <f>'Service shares'!BH61*'Service PJ'!BS61</f>
        <v>0.24476816900998849</v>
      </c>
      <c r="AM61" s="1">
        <f>'Service shares'!BI61*'Service PJ'!BT61</f>
        <v>5.3561027122167326</v>
      </c>
      <c r="AN61" s="1">
        <f>'Service shares'!BJ61*'Service PJ'!BU61</f>
        <v>3.8340747256926287E-2</v>
      </c>
      <c r="AO61" s="1">
        <f>'Service shares'!BK61*'Service PJ'!BV61</f>
        <v>3.7373221674387405</v>
      </c>
      <c r="AP61" s="1">
        <f>'Service shares'!BL61*'Service PJ'!BW61</f>
        <v>0.19503139431604832</v>
      </c>
      <c r="AQ61" s="1">
        <f>'Service shares'!BM61*'Service PJ'!BX61</f>
        <v>10.270863665801354</v>
      </c>
      <c r="AR61" s="1">
        <f>'Service shares'!BN61*'Service PJ'!BY61</f>
        <v>0</v>
      </c>
      <c r="AS61" s="2">
        <v>0</v>
      </c>
      <c r="AU61" t="str">
        <f t="shared" si="2"/>
        <v>IMC_SPC_ELC</v>
      </c>
      <c r="AV61" s="1">
        <f t="shared" si="50"/>
        <v>1.1028890832644971</v>
      </c>
      <c r="AW61" s="1">
        <f t="shared" si="50"/>
        <v>1.1028890832644971</v>
      </c>
      <c r="AX61" s="1">
        <f t="shared" si="50"/>
        <v>1.1028890832644971</v>
      </c>
      <c r="AY61" s="1">
        <f t="shared" si="50"/>
        <v>1.1028890832644971</v>
      </c>
      <c r="AZ61" s="1">
        <f t="shared" si="50"/>
        <v>1.1028890832644971</v>
      </c>
      <c r="BA61" s="1">
        <f t="shared" si="50"/>
        <v>1.1028890832644971</v>
      </c>
      <c r="BB61" s="1">
        <f t="shared" si="50"/>
        <v>1.1028890832644971</v>
      </c>
      <c r="BC61" s="1">
        <f t="shared" si="50"/>
        <v>1.1028890832644971</v>
      </c>
      <c r="BD61" s="1">
        <f t="shared" si="50"/>
        <v>1.1028890832644971</v>
      </c>
      <c r="BE61" s="1">
        <f t="shared" si="50"/>
        <v>1.1028890832644971</v>
      </c>
      <c r="BF61" s="1">
        <f t="shared" si="50"/>
        <v>1.1028890832644971</v>
      </c>
      <c r="BG61" s="1">
        <f t="shared" si="50"/>
        <v>1.1028890832644971</v>
      </c>
      <c r="BH61" s="1">
        <f t="shared" si="50"/>
        <v>1.1028890832644971</v>
      </c>
      <c r="BI61" s="1">
        <f t="shared" si="50"/>
        <v>1.1028890832644971</v>
      </c>
      <c r="BJ61" s="1">
        <f t="shared" si="50"/>
        <v>1.1028890832644971</v>
      </c>
      <c r="BK61" s="1">
        <f t="shared" si="50"/>
        <v>1.1028890832644971</v>
      </c>
      <c r="BL61" s="1">
        <f t="shared" si="44"/>
        <v>1.1028890832644971</v>
      </c>
      <c r="BM61" s="1">
        <f t="shared" si="49"/>
        <v>1.1028890832644971</v>
      </c>
      <c r="BN61" s="1">
        <f t="shared" si="49"/>
        <v>1.1028890832644971</v>
      </c>
      <c r="BO61" s="1">
        <f t="shared" si="49"/>
        <v>1.1028890832644971</v>
      </c>
      <c r="BP61" s="1">
        <f t="shared" si="49"/>
        <v>1.1028890832644971</v>
      </c>
      <c r="BQ61" s="1">
        <f t="shared" si="49"/>
        <v>1.1028890832644971</v>
      </c>
      <c r="BR61" s="1">
        <f t="shared" si="49"/>
        <v>1.1028890832644971</v>
      </c>
      <c r="BS61" s="1">
        <f t="shared" si="49"/>
        <v>1.1028890832644971</v>
      </c>
      <c r="BT61" s="1">
        <f t="shared" si="49"/>
        <v>1.1028890832644971</v>
      </c>
      <c r="BU61" s="1">
        <f t="shared" si="49"/>
        <v>1.1028890832644971</v>
      </c>
      <c r="BV61" s="1">
        <f t="shared" si="49"/>
        <v>1.1028890832644971</v>
      </c>
      <c r="BW61" s="1">
        <f t="shared" si="49"/>
        <v>1.1028890832644971</v>
      </c>
      <c r="BX61" s="1">
        <f t="shared" si="49"/>
        <v>1.1028890832644971</v>
      </c>
      <c r="BY61" s="1">
        <f t="shared" si="49"/>
        <v>1.1028890832644971</v>
      </c>
      <c r="CC61" t="str">
        <f t="shared" si="38"/>
        <v>PRE</v>
      </c>
      <c r="CD61" t="str">
        <f t="shared" si="39"/>
        <v>IMC_SPC_ELC</v>
      </c>
      <c r="CE61" t="str">
        <f>VLOOKUP(D61,'IND Balance'!$AM$5:$AN$21,2,FALSE)&amp;" - "&amp;VLOOKUP(E61,'MECS_Table 5.4'!$AF$18:$AG$30,2,FALSE)&amp;" - "&amp;VLOOKUP('Service PJ'!M61,'IND Balance'!$AM$22:$AN$32,2,FALSE)</f>
        <v>Mining and Construction - Space conditioning - Electricity</v>
      </c>
      <c r="CF61" t="s">
        <v>109</v>
      </c>
      <c r="CG61" t="s">
        <v>110</v>
      </c>
      <c r="CL61" t="str">
        <f t="shared" si="40"/>
        <v>IMC_SPC_ELC</v>
      </c>
      <c r="CM61" t="str">
        <f t="shared" si="41"/>
        <v>IMC_SPC</v>
      </c>
      <c r="CN61" s="1">
        <f t="shared" si="5"/>
        <v>0.96492231809260565</v>
      </c>
      <c r="CO61" s="1">
        <f t="shared" si="6"/>
        <v>0.98994384284465409</v>
      </c>
      <c r="CP61" s="1">
        <f t="shared" si="7"/>
        <v>0.96616365526504289</v>
      </c>
      <c r="CQ61" s="1">
        <f t="shared" si="8"/>
        <v>0.87506399753492847</v>
      </c>
      <c r="CR61" s="1">
        <f t="shared" si="9"/>
        <v>0.97032635015328128</v>
      </c>
      <c r="CS61" s="1">
        <f t="shared" si="10"/>
        <v>0.98378607399810458</v>
      </c>
      <c r="CT61" s="1">
        <f t="shared" si="11"/>
        <v>0.96742959619044921</v>
      </c>
      <c r="CU61" s="1">
        <f t="shared" si="12"/>
        <v>0.92297828723000519</v>
      </c>
      <c r="CV61" s="1">
        <f t="shared" si="13"/>
        <v>0.82707139777167438</v>
      </c>
      <c r="CW61" s="1">
        <f t="shared" si="14"/>
        <v>0.96645355778807007</v>
      </c>
      <c r="CX61" s="1">
        <f t="shared" si="15"/>
        <v>0.97902111839837147</v>
      </c>
      <c r="CY61" s="1">
        <f t="shared" si="16"/>
        <v>0.84885259607028385</v>
      </c>
      <c r="CZ61" s="1">
        <f t="shared" si="17"/>
        <v>0.81310520127431152</v>
      </c>
      <c r="DA61" s="1">
        <f t="shared" si="18"/>
        <v>0.80989850748136727</v>
      </c>
      <c r="DB61" s="1">
        <f t="shared" si="19"/>
        <v>0.84848211319145139</v>
      </c>
      <c r="DC61" s="1">
        <f t="shared" si="20"/>
        <v>0.77886812484113488</v>
      </c>
      <c r="DD61" s="1">
        <f t="shared" si="21"/>
        <v>0.89019965184108507</v>
      </c>
      <c r="DE61" s="1">
        <f t="shared" si="22"/>
        <v>0.8821342984378352</v>
      </c>
      <c r="DF61" s="1">
        <f t="shared" si="23"/>
        <v>0.75655850052521223</v>
      </c>
      <c r="DG61" s="1">
        <f t="shared" si="24"/>
        <v>0.99</v>
      </c>
      <c r="DH61" s="1">
        <f t="shared" si="25"/>
        <v>0.91343504384578911</v>
      </c>
      <c r="DI61" s="1">
        <f t="shared" si="26"/>
        <v>0.92987620336712007</v>
      </c>
      <c r="DJ61" s="1">
        <f t="shared" si="27"/>
        <v>0.97512558270405947</v>
      </c>
      <c r="DK61" s="1">
        <f t="shared" si="28"/>
        <v>0.98474105747719909</v>
      </c>
      <c r="DL61" s="1">
        <f t="shared" si="29"/>
        <v>0.71257407001124817</v>
      </c>
      <c r="DM61" s="1">
        <f t="shared" si="30"/>
        <v>0.99</v>
      </c>
      <c r="DN61" s="1">
        <f t="shared" si="31"/>
        <v>0.98937836134465718</v>
      </c>
      <c r="DO61" s="1">
        <f t="shared" si="32"/>
        <v>0.56241908670549612</v>
      </c>
      <c r="DP61" s="1">
        <f t="shared" si="33"/>
        <v>0.84682191784032002</v>
      </c>
      <c r="DQ61" s="1" t="str">
        <f t="shared" si="34"/>
        <v/>
      </c>
      <c r="DR61" s="1">
        <v>3</v>
      </c>
      <c r="DS61" s="1" t="str">
        <f t="shared" si="42"/>
        <v/>
      </c>
      <c r="DT61" t="str">
        <f t="shared" si="43"/>
        <v/>
      </c>
    </row>
    <row r="62" spans="1:124" x14ac:dyDescent="0.45">
      <c r="A62" t="str">
        <f t="shared" si="35"/>
        <v>ELC</v>
      </c>
      <c r="B62" t="str">
        <f>VLOOKUP(E62,'EPA_US9RT techs'!$R$26:$S$34,2,FALSE)</f>
        <v>OTH</v>
      </c>
      <c r="C62" t="str">
        <f>'Service shares'!A62</f>
        <v>ELC</v>
      </c>
      <c r="D62" t="str">
        <f>'Service shares'!B62</f>
        <v>IMC</v>
      </c>
      <c r="E62" t="str">
        <f>'Service shares'!C62</f>
        <v>LIG</v>
      </c>
      <c r="F62" s="1">
        <f>IFERROR(1/AVERAGEIFS('EPA_US9RT techs'!$I$2:$I$1718,'EPA_US9RT techs'!$J$2:$J$1718,'Service PJ'!$D62,'EPA_US9RT techs'!$K$2:$K$1718,'Service PJ'!$B62,'EPA_US9RT techs'!$L$2:$L$1718,'Service PJ'!$A62,'EPA_US9RT techs'!$C$2:$C$1718,"VDA_FLOP",'EPA_US9RT techs'!$F$2:$F$1718,'Service PJ'!F$1),1/AVERAGEIFS('EPA_US9RT techs'!$I$2:$I$1718,'EPA_US9RT techs'!$K$2:$K$1718,'Service PJ'!$B62,'EPA_US9RT techs'!$L$2:$L$1718,'Service PJ'!$A62,'EPA_US9RT techs'!$C$2:$C$1718,"VDA_FLOP",'EPA_US9RT techs'!$F$2:$F$1718,'Service PJ'!F$1))</f>
        <v>1</v>
      </c>
      <c r="G62" s="1">
        <f>IFERROR(IFERROR(1/AVERAGEIFS('EPA_US9RT techs'!$I$2:$I$1718,'EPA_US9RT techs'!$J$2:$J$1718,'Service PJ'!$D62,'EPA_US9RT techs'!$K$2:$K$1718,'Service PJ'!$B62,'EPA_US9RT techs'!$L$2:$L$1718,'Service PJ'!$A62,'EPA_US9RT techs'!$C$2:$C$1718,"VDA_FLOP",'EPA_US9RT techs'!$F$2:$F$1718,'Service PJ'!G$1),1/AVERAGEIFS('EPA_US9RT techs'!$I$2:$I$1718,'EPA_US9RT techs'!$K$2:$K$1718,'Service PJ'!$B62,'EPA_US9RT techs'!$L$2:$L$1718,'Service PJ'!$A62,'EPA_US9RT techs'!$C$2:$C$1718,"VDA_FLOP",'EPA_US9RT techs'!$F$2:$F$1718,'Service PJ'!G$1)),"")</f>
        <v>1.1028890832644971</v>
      </c>
      <c r="H62" s="1">
        <f>IFERROR(IFERROR(1/AVERAGEIFS('EPA_US9RT techs'!$I$2:$I$1718,'EPA_US9RT techs'!$J$2:$J$1718,'Service PJ'!$D62,'EPA_US9RT techs'!$K$2:$K$1718,'Service PJ'!$B62,'EPA_US9RT techs'!$L$2:$L$1718,'Service PJ'!$A62,'EPA_US9RT techs'!$C$2:$C$1718,"VDA_FLOP",'EPA_US9RT techs'!$F$2:$F$1718,'Service PJ'!H$1),1/AVERAGEIFS('EPA_US9RT techs'!$I$2:$I$1718,'EPA_US9RT techs'!$K$2:$K$1718,'Service PJ'!$B62,'EPA_US9RT techs'!$L$2:$L$1718,'Service PJ'!$A62,'EPA_US9RT techs'!$C$2:$C$1718,"VDA_FLOP",'EPA_US9RT techs'!$F$2:$F$1718,'Service PJ'!H$1)),"")</f>
        <v>1.1173506778255995</v>
      </c>
      <c r="I62" s="1">
        <f>IFERROR(IFERROR(1/AVERAGEIFS('EPA_US9RT techs'!$I$2:$I$1718,'EPA_US9RT techs'!$J$2:$J$1718,'Service PJ'!$D62,'EPA_US9RT techs'!$K$2:$K$1718,'Service PJ'!$B62,'EPA_US9RT techs'!$L$2:$L$1718,'Service PJ'!$A62,'EPA_US9RT techs'!$C$2:$C$1718,"VDA_FLOP",'EPA_US9RT techs'!$F$2:$F$1718,'Service PJ'!I$1),1/AVERAGEIFS('EPA_US9RT techs'!$I$2:$I$1718,'EPA_US9RT techs'!$K$2:$K$1718,'Service PJ'!$B62,'EPA_US9RT techs'!$L$2:$L$1718,'Service PJ'!$A62,'EPA_US9RT techs'!$C$2:$C$1718,"VDA_FLOP",'EPA_US9RT techs'!$F$2:$F$1718,'Service PJ'!I$1)),"")</f>
        <v>1.166692800725406</v>
      </c>
      <c r="J62" s="1">
        <f>IFERROR(IFERROR(1/AVERAGEIFS('EPA_US9RT techs'!$I$2:$I$1718,'EPA_US9RT techs'!$J$2:$J$1718,'Service PJ'!$D62,'EPA_US9RT techs'!$K$2:$K$1718,'Service PJ'!$B62,'EPA_US9RT techs'!$L$2:$L$1718,'Service PJ'!$A62,'EPA_US9RT techs'!$C$2:$C$1718,"VDA_FLOP",'EPA_US9RT techs'!$F$2:$F$1718,'Service PJ'!J$1),1/AVERAGEIFS('EPA_US9RT techs'!$I$2:$I$1718,'EPA_US9RT techs'!$K$2:$K$1718,'Service PJ'!$B62,'EPA_US9RT techs'!$L$2:$L$1718,'Service PJ'!$A62,'EPA_US9RT techs'!$C$2:$C$1718,"VDA_FLOP",'EPA_US9RT techs'!$F$2:$F$1718,'Service PJ'!J$1)),"")</f>
        <v>1.214852012077368</v>
      </c>
      <c r="L62" t="str">
        <f>IF(SUM(O62:AR62)=0,"\I: ","")&amp;'Service PJ'!D62&amp;"_"&amp;'Service PJ'!E62&amp;"_"&amp;'Service PJ'!C62</f>
        <v>IMC_LIG_ELC</v>
      </c>
      <c r="M62" t="str">
        <f>"IND"&amp;'Service PJ'!C62</f>
        <v>INDELC</v>
      </c>
      <c r="N62" t="str">
        <f t="shared" si="36"/>
        <v>IMC_LIG</v>
      </c>
      <c r="O62" s="1">
        <f>'Service shares'!AK62*'Service PJ'!AV62</f>
        <v>0.38632364075769277</v>
      </c>
      <c r="P62" s="1">
        <f>'Service shares'!AL62*'Service PJ'!AW62</f>
        <v>0.7542772126467796</v>
      </c>
      <c r="Q62" s="1">
        <f>'Service shares'!AM62*'Service PJ'!AX62</f>
        <v>2.6249586172666319</v>
      </c>
      <c r="R62" s="1">
        <f>'Service shares'!AN62*'Service PJ'!AY62</f>
        <v>1.0500490615355709</v>
      </c>
      <c r="S62" s="1">
        <f>'Service shares'!AO62*'Service PJ'!AZ62</f>
        <v>0.80356330441351809</v>
      </c>
      <c r="T62" s="1">
        <f>'Service shares'!AP62*'Service PJ'!BA62</f>
        <v>1.2571545536785638</v>
      </c>
      <c r="U62" s="1">
        <f>'Service shares'!AQ62*'Service PJ'!BB62</f>
        <v>2.2890527122704767</v>
      </c>
      <c r="V62" s="14">
        <f>'Service shares'!AR62*'Service PJ'!BC62</f>
        <v>1.1626152033622228</v>
      </c>
      <c r="W62" s="1">
        <f>'Service shares'!AS62*'Service PJ'!BD62</f>
        <v>1.9475299202368386</v>
      </c>
      <c r="X62" s="1">
        <f>'Service shares'!AT62*'Service PJ'!BE62</f>
        <v>22.339992117505851</v>
      </c>
      <c r="Y62" s="1">
        <f>'Service shares'!AU62*'Service PJ'!BF62</f>
        <v>0.73508228702877965</v>
      </c>
      <c r="Z62" s="1">
        <f>'Service shares'!AV62*'Service PJ'!BG62</f>
        <v>0.7183261172889035</v>
      </c>
      <c r="AA62" s="1">
        <f>'Service shares'!AW62*'Service PJ'!BH62</f>
        <v>0.30284845306566566</v>
      </c>
      <c r="AB62" s="1">
        <f>'Service shares'!AX62*'Service PJ'!BI62</f>
        <v>0.32013429256146753</v>
      </c>
      <c r="AC62" s="1">
        <f>'Service shares'!AY62*'Service PJ'!BJ62</f>
        <v>0.30647876880296354</v>
      </c>
      <c r="AD62" s="1">
        <f>'Service shares'!AZ62*'Service PJ'!BK62</f>
        <v>0.63748058282483977</v>
      </c>
      <c r="AE62" s="1">
        <f>'Service shares'!BA62*'Service PJ'!BL62</f>
        <v>1.7966730361227756</v>
      </c>
      <c r="AF62" s="1">
        <f>'Service shares'!BB62*'Service PJ'!BM62</f>
        <v>0.55171192396341595</v>
      </c>
      <c r="AG62" s="1">
        <f>'Service shares'!BC62*'Service PJ'!BN62</f>
        <v>0.63981549955455552</v>
      </c>
      <c r="AH62" s="1">
        <f>'Service shares'!BD62*'Service PJ'!BO62</f>
        <v>2.495514334119056</v>
      </c>
      <c r="AI62" s="1">
        <f>'Service shares'!BE62*'Service PJ'!BP62</f>
        <v>0.68530898468068147</v>
      </c>
      <c r="AJ62" s="1">
        <f>'Service shares'!BF62*'Service PJ'!BQ62</f>
        <v>1.1708807770507512</v>
      </c>
      <c r="AK62" s="1">
        <f>'Service shares'!BG62*'Service PJ'!BR62</f>
        <v>0.25594086344126116</v>
      </c>
      <c r="AL62" s="1">
        <f>'Service shares'!BH62*'Service PJ'!BS62</f>
        <v>0.18357612675749135</v>
      </c>
      <c r="AM62" s="1">
        <f>'Service shares'!BI62*'Service PJ'!BT62</f>
        <v>4.0170770341625488</v>
      </c>
      <c r="AN62" s="1">
        <f>'Service shares'!BJ62*'Service PJ'!BU62</f>
        <v>2.8755560442694714E-2</v>
      </c>
      <c r="AO62" s="1">
        <f>'Service shares'!BK62*'Service PJ'!BV62</f>
        <v>2.8029916255790552</v>
      </c>
      <c r="AP62" s="1">
        <f>'Service shares'!BL62*'Service PJ'!BW62</f>
        <v>0.14627354573703624</v>
      </c>
      <c r="AQ62" s="1">
        <f>'Service shares'!BM62*'Service PJ'!BX62</f>
        <v>7.7031477493510145</v>
      </c>
      <c r="AR62" s="1">
        <f>'Service shares'!BN62*'Service PJ'!BY62</f>
        <v>0</v>
      </c>
      <c r="AS62" s="2">
        <v>0</v>
      </c>
      <c r="AU62" t="str">
        <f t="shared" si="2"/>
        <v>IMC_LIG_ELC</v>
      </c>
      <c r="AV62" s="1">
        <f t="shared" si="50"/>
        <v>1.1028890832644971</v>
      </c>
      <c r="AW62" s="1">
        <f t="shared" si="50"/>
        <v>1.1028890832644971</v>
      </c>
      <c r="AX62" s="1">
        <f t="shared" si="50"/>
        <v>1.1028890832644971</v>
      </c>
      <c r="AY62" s="1">
        <f t="shared" si="50"/>
        <v>1.1028890832644971</v>
      </c>
      <c r="AZ62" s="1">
        <f t="shared" si="50"/>
        <v>1.1028890832644971</v>
      </c>
      <c r="BA62" s="1">
        <f t="shared" si="50"/>
        <v>1.1028890832644971</v>
      </c>
      <c r="BB62" s="1">
        <f t="shared" si="50"/>
        <v>1.1028890832644971</v>
      </c>
      <c r="BC62" s="1">
        <f t="shared" si="50"/>
        <v>1.1028890832644971</v>
      </c>
      <c r="BD62" s="1">
        <f t="shared" si="50"/>
        <v>1.1028890832644971</v>
      </c>
      <c r="BE62" s="1">
        <f t="shared" si="50"/>
        <v>1.1028890832644971</v>
      </c>
      <c r="BF62" s="1">
        <f t="shared" si="50"/>
        <v>1.1028890832644971</v>
      </c>
      <c r="BG62" s="1">
        <f t="shared" si="50"/>
        <v>1.1028890832644971</v>
      </c>
      <c r="BH62" s="1">
        <f t="shared" si="50"/>
        <v>1.1028890832644971</v>
      </c>
      <c r="BI62" s="1">
        <f t="shared" si="50"/>
        <v>1.1028890832644971</v>
      </c>
      <c r="BJ62" s="1">
        <f t="shared" si="50"/>
        <v>1.1028890832644971</v>
      </c>
      <c r="BK62" s="1">
        <f t="shared" si="50"/>
        <v>1.1028890832644971</v>
      </c>
      <c r="BL62" s="1">
        <f t="shared" si="44"/>
        <v>1.1028890832644971</v>
      </c>
      <c r="BM62" s="1">
        <f t="shared" si="49"/>
        <v>1.1028890832644971</v>
      </c>
      <c r="BN62" s="1">
        <f t="shared" si="49"/>
        <v>1.1028890832644971</v>
      </c>
      <c r="BO62" s="1">
        <f t="shared" si="49"/>
        <v>1.1028890832644971</v>
      </c>
      <c r="BP62" s="1">
        <f t="shared" si="49"/>
        <v>1.1028890832644971</v>
      </c>
      <c r="BQ62" s="1">
        <f t="shared" si="49"/>
        <v>1.1028890832644971</v>
      </c>
      <c r="BR62" s="1">
        <f t="shared" si="49"/>
        <v>1.1028890832644971</v>
      </c>
      <c r="BS62" s="1">
        <f t="shared" si="49"/>
        <v>1.1028890832644971</v>
      </c>
      <c r="BT62" s="1">
        <f t="shared" si="49"/>
        <v>1.1028890832644971</v>
      </c>
      <c r="BU62" s="1">
        <f t="shared" si="49"/>
        <v>1.1028890832644971</v>
      </c>
      <c r="BV62" s="1">
        <f t="shared" si="49"/>
        <v>1.1028890832644971</v>
      </c>
      <c r="BW62" s="1">
        <f t="shared" si="49"/>
        <v>1.1028890832644971</v>
      </c>
      <c r="BX62" s="1">
        <f t="shared" si="49"/>
        <v>1.1028890832644971</v>
      </c>
      <c r="BY62" s="1">
        <f t="shared" si="49"/>
        <v>1.1028890832644971</v>
      </c>
      <c r="CC62" t="str">
        <f t="shared" si="38"/>
        <v>PRE</v>
      </c>
      <c r="CD62" t="str">
        <f t="shared" si="39"/>
        <v>IMC_LIG_ELC</v>
      </c>
      <c r="CE62" t="str">
        <f>VLOOKUP(D62,'IND Balance'!$AM$5:$AN$21,2,FALSE)&amp;" - "&amp;VLOOKUP(E62,'MECS_Table 5.4'!$AF$18:$AG$30,2,FALSE)&amp;" - "&amp;VLOOKUP('Service PJ'!M62,'IND Balance'!$AM$22:$AN$32,2,FALSE)</f>
        <v>Mining and Construction - Lighting - Electricity</v>
      </c>
      <c r="CF62" t="s">
        <v>109</v>
      </c>
      <c r="CG62" t="s">
        <v>110</v>
      </c>
      <c r="CL62" t="str">
        <f t="shared" si="40"/>
        <v>IMC_LIG_ELC</v>
      </c>
      <c r="CM62" t="str">
        <f t="shared" si="41"/>
        <v>\I:IMC_LIG</v>
      </c>
      <c r="CN62" s="1" t="str">
        <f t="shared" si="5"/>
        <v/>
      </c>
      <c r="CO62" s="1" t="str">
        <f t="shared" si="6"/>
        <v/>
      </c>
      <c r="CP62" s="1" t="str">
        <f t="shared" si="7"/>
        <v/>
      </c>
      <c r="CQ62" s="1" t="str">
        <f t="shared" si="8"/>
        <v/>
      </c>
      <c r="CR62" s="1" t="str">
        <f t="shared" si="9"/>
        <v/>
      </c>
      <c r="CS62" s="1" t="str">
        <f t="shared" si="10"/>
        <v/>
      </c>
      <c r="CT62" s="1" t="str">
        <f t="shared" si="11"/>
        <v/>
      </c>
      <c r="CU62" s="1" t="str">
        <f t="shared" si="12"/>
        <v/>
      </c>
      <c r="CV62" s="1" t="str">
        <f t="shared" si="13"/>
        <v/>
      </c>
      <c r="CW62" s="1" t="str">
        <f t="shared" si="14"/>
        <v/>
      </c>
      <c r="CX62" s="1" t="str">
        <f t="shared" si="15"/>
        <v/>
      </c>
      <c r="CY62" s="1" t="str">
        <f t="shared" si="16"/>
        <v/>
      </c>
      <c r="CZ62" s="1" t="str">
        <f t="shared" si="17"/>
        <v/>
      </c>
      <c r="DA62" s="1" t="str">
        <f t="shared" si="18"/>
        <v/>
      </c>
      <c r="DB62" s="1" t="str">
        <f t="shared" si="19"/>
        <v/>
      </c>
      <c r="DC62" s="1" t="str">
        <f t="shared" si="20"/>
        <v/>
      </c>
      <c r="DD62" s="1" t="str">
        <f t="shared" si="21"/>
        <v/>
      </c>
      <c r="DE62" s="1" t="str">
        <f t="shared" si="22"/>
        <v/>
      </c>
      <c r="DF62" s="1" t="str">
        <f t="shared" si="23"/>
        <v/>
      </c>
      <c r="DG62" s="1" t="str">
        <f t="shared" si="24"/>
        <v/>
      </c>
      <c r="DH62" s="1" t="str">
        <f t="shared" si="25"/>
        <v/>
      </c>
      <c r="DI62" s="1" t="str">
        <f t="shared" si="26"/>
        <v/>
      </c>
      <c r="DJ62" s="1" t="str">
        <f t="shared" si="27"/>
        <v/>
      </c>
      <c r="DK62" s="1" t="str">
        <f t="shared" si="28"/>
        <v/>
      </c>
      <c r="DL62" s="1" t="str">
        <f t="shared" si="29"/>
        <v/>
      </c>
      <c r="DM62" s="1" t="str">
        <f t="shared" si="30"/>
        <v/>
      </c>
      <c r="DN62" s="1" t="str">
        <f t="shared" si="31"/>
        <v/>
      </c>
      <c r="DO62" s="1" t="str">
        <f t="shared" si="32"/>
        <v/>
      </c>
      <c r="DP62" s="1" t="str">
        <f t="shared" si="33"/>
        <v/>
      </c>
      <c r="DQ62" s="1" t="str">
        <f t="shared" si="34"/>
        <v/>
      </c>
      <c r="DR62" s="1">
        <v>3</v>
      </c>
      <c r="DS62" s="1" t="str">
        <f t="shared" si="42"/>
        <v/>
      </c>
      <c r="DT62" t="str">
        <f t="shared" si="43"/>
        <v/>
      </c>
    </row>
    <row r="63" spans="1:124" x14ac:dyDescent="0.45">
      <c r="A63" t="str">
        <f t="shared" si="35"/>
        <v>ELC</v>
      </c>
      <c r="B63" t="str">
        <f>VLOOKUP(E63,'EPA_US9RT techs'!$R$26:$S$34,2,FALSE)</f>
        <v>OTH</v>
      </c>
      <c r="C63" t="str">
        <f>'Service shares'!A63</f>
        <v>ELC</v>
      </c>
      <c r="D63" t="str">
        <f>'Service shares'!B63</f>
        <v>IMC</v>
      </c>
      <c r="E63" t="str">
        <f>'Service shares'!C63</f>
        <v>OTH</v>
      </c>
      <c r="F63" s="1">
        <f>IFERROR(1/AVERAGEIFS('EPA_US9RT techs'!$I$2:$I$1718,'EPA_US9RT techs'!$J$2:$J$1718,'Service PJ'!$D63,'EPA_US9RT techs'!$K$2:$K$1718,'Service PJ'!$B63,'EPA_US9RT techs'!$L$2:$L$1718,'Service PJ'!$A63,'EPA_US9RT techs'!$C$2:$C$1718,"VDA_FLOP",'EPA_US9RT techs'!$F$2:$F$1718,'Service PJ'!F$1),1/AVERAGEIFS('EPA_US9RT techs'!$I$2:$I$1718,'EPA_US9RT techs'!$K$2:$K$1718,'Service PJ'!$B63,'EPA_US9RT techs'!$L$2:$L$1718,'Service PJ'!$A63,'EPA_US9RT techs'!$C$2:$C$1718,"VDA_FLOP",'EPA_US9RT techs'!$F$2:$F$1718,'Service PJ'!F$1))</f>
        <v>1</v>
      </c>
      <c r="G63" s="1">
        <f>IFERROR(IFERROR(1/AVERAGEIFS('EPA_US9RT techs'!$I$2:$I$1718,'EPA_US9RT techs'!$J$2:$J$1718,'Service PJ'!$D63,'EPA_US9RT techs'!$K$2:$K$1718,'Service PJ'!$B63,'EPA_US9RT techs'!$L$2:$L$1718,'Service PJ'!$A63,'EPA_US9RT techs'!$C$2:$C$1718,"VDA_FLOP",'EPA_US9RT techs'!$F$2:$F$1718,'Service PJ'!G$1),1/AVERAGEIFS('EPA_US9RT techs'!$I$2:$I$1718,'EPA_US9RT techs'!$K$2:$K$1718,'Service PJ'!$B63,'EPA_US9RT techs'!$L$2:$L$1718,'Service PJ'!$A63,'EPA_US9RT techs'!$C$2:$C$1718,"VDA_FLOP",'EPA_US9RT techs'!$F$2:$F$1718,'Service PJ'!G$1)),"")</f>
        <v>1.1028890832644971</v>
      </c>
      <c r="H63" s="1">
        <f>IFERROR(IFERROR(1/AVERAGEIFS('EPA_US9RT techs'!$I$2:$I$1718,'EPA_US9RT techs'!$J$2:$J$1718,'Service PJ'!$D63,'EPA_US9RT techs'!$K$2:$K$1718,'Service PJ'!$B63,'EPA_US9RT techs'!$L$2:$L$1718,'Service PJ'!$A63,'EPA_US9RT techs'!$C$2:$C$1718,"VDA_FLOP",'EPA_US9RT techs'!$F$2:$F$1718,'Service PJ'!H$1),1/AVERAGEIFS('EPA_US9RT techs'!$I$2:$I$1718,'EPA_US9RT techs'!$K$2:$K$1718,'Service PJ'!$B63,'EPA_US9RT techs'!$L$2:$L$1718,'Service PJ'!$A63,'EPA_US9RT techs'!$C$2:$C$1718,"VDA_FLOP",'EPA_US9RT techs'!$F$2:$F$1718,'Service PJ'!H$1)),"")</f>
        <v>1.1173506778255995</v>
      </c>
      <c r="I63" s="1">
        <f>IFERROR(IFERROR(1/AVERAGEIFS('EPA_US9RT techs'!$I$2:$I$1718,'EPA_US9RT techs'!$J$2:$J$1718,'Service PJ'!$D63,'EPA_US9RT techs'!$K$2:$K$1718,'Service PJ'!$B63,'EPA_US9RT techs'!$L$2:$L$1718,'Service PJ'!$A63,'EPA_US9RT techs'!$C$2:$C$1718,"VDA_FLOP",'EPA_US9RT techs'!$F$2:$F$1718,'Service PJ'!I$1),1/AVERAGEIFS('EPA_US9RT techs'!$I$2:$I$1718,'EPA_US9RT techs'!$K$2:$K$1718,'Service PJ'!$B63,'EPA_US9RT techs'!$L$2:$L$1718,'Service PJ'!$A63,'EPA_US9RT techs'!$C$2:$C$1718,"VDA_FLOP",'EPA_US9RT techs'!$F$2:$F$1718,'Service PJ'!I$1)),"")</f>
        <v>1.166692800725406</v>
      </c>
      <c r="J63" s="1">
        <f>IFERROR(IFERROR(1/AVERAGEIFS('EPA_US9RT techs'!$I$2:$I$1718,'EPA_US9RT techs'!$J$2:$J$1718,'Service PJ'!$D63,'EPA_US9RT techs'!$K$2:$K$1718,'Service PJ'!$B63,'EPA_US9RT techs'!$L$2:$L$1718,'Service PJ'!$A63,'EPA_US9RT techs'!$C$2:$C$1718,"VDA_FLOP",'EPA_US9RT techs'!$F$2:$F$1718,'Service PJ'!J$1),1/AVERAGEIFS('EPA_US9RT techs'!$I$2:$I$1718,'EPA_US9RT techs'!$K$2:$K$1718,'Service PJ'!$B63,'EPA_US9RT techs'!$L$2:$L$1718,'Service PJ'!$A63,'EPA_US9RT techs'!$C$2:$C$1718,"VDA_FLOP",'EPA_US9RT techs'!$F$2:$F$1718,'Service PJ'!J$1)),"")</f>
        <v>1.214852012077368</v>
      </c>
      <c r="L63" t="str">
        <f>IF(SUM(O63:AR63)=0,"\I: ","")&amp;'Service PJ'!D63&amp;"_"&amp;'Service PJ'!E63&amp;"_"&amp;'Service PJ'!C63</f>
        <v>IMC_OTH_ELC</v>
      </c>
      <c r="M63" t="str">
        <f>"IND"&amp;'Service PJ'!C63</f>
        <v>INDELC</v>
      </c>
      <c r="N63" t="str">
        <f t="shared" si="36"/>
        <v>IMC_OTH</v>
      </c>
      <c r="O63" s="1">
        <f>'Service shares'!AK63*'Service PJ'!AV63</f>
        <v>0.19316182037884638</v>
      </c>
      <c r="P63" s="1">
        <f>'Service shares'!AL63*'Service PJ'!AW63</f>
        <v>0.3771386063233898</v>
      </c>
      <c r="Q63" s="1">
        <f>'Service shares'!AM63*'Service PJ'!AX63</f>
        <v>1.312479308633316</v>
      </c>
      <c r="R63" s="1">
        <f>'Service shares'!AN63*'Service PJ'!AY63</f>
        <v>0.52502453076778544</v>
      </c>
      <c r="S63" s="1">
        <f>'Service shares'!AO63*'Service PJ'!AZ63</f>
        <v>0.40178165220675904</v>
      </c>
      <c r="T63" s="1">
        <f>'Service shares'!AP63*'Service PJ'!BA63</f>
        <v>0.62857727683928188</v>
      </c>
      <c r="U63" s="1">
        <f>'Service shares'!AQ63*'Service PJ'!BB63</f>
        <v>1.1445263561352383</v>
      </c>
      <c r="V63" s="14">
        <f>'Service shares'!AR63*'Service PJ'!BC63</f>
        <v>0.5813076016811114</v>
      </c>
      <c r="W63" s="1">
        <f>'Service shares'!AS63*'Service PJ'!BD63</f>
        <v>0.97376496011841929</v>
      </c>
      <c r="X63" s="1">
        <f>'Service shares'!AT63*'Service PJ'!BE63</f>
        <v>11.169996058752925</v>
      </c>
      <c r="Y63" s="1">
        <f>'Service shares'!AU63*'Service PJ'!BF63</f>
        <v>0.36754114351438982</v>
      </c>
      <c r="Z63" s="1">
        <f>'Service shares'!AV63*'Service PJ'!BG63</f>
        <v>0.35916305864445175</v>
      </c>
      <c r="AA63" s="1">
        <f>'Service shares'!AW63*'Service PJ'!BH63</f>
        <v>0.15142422653283283</v>
      </c>
      <c r="AB63" s="1">
        <f>'Service shares'!AX63*'Service PJ'!BI63</f>
        <v>0.16006714628073376</v>
      </c>
      <c r="AC63" s="1">
        <f>'Service shares'!AY63*'Service PJ'!BJ63</f>
        <v>0.15323938440148177</v>
      </c>
      <c r="AD63" s="1">
        <f>'Service shares'!AZ63*'Service PJ'!BK63</f>
        <v>0.31874029141241988</v>
      </c>
      <c r="AE63" s="1">
        <f>'Service shares'!BA63*'Service PJ'!BL63</f>
        <v>0.89833651806138781</v>
      </c>
      <c r="AF63" s="1">
        <f>'Service shares'!BB63*'Service PJ'!BM63</f>
        <v>0.27585596198170798</v>
      </c>
      <c r="AG63" s="1">
        <f>'Service shares'!BC63*'Service PJ'!BN63</f>
        <v>0.31990774977727776</v>
      </c>
      <c r="AH63" s="1">
        <f>'Service shares'!BD63*'Service PJ'!BO63</f>
        <v>1.247757167059528</v>
      </c>
      <c r="AI63" s="1">
        <f>'Service shares'!BE63*'Service PJ'!BP63</f>
        <v>0.34265449234034073</v>
      </c>
      <c r="AJ63" s="1">
        <f>'Service shares'!BF63*'Service PJ'!BQ63</f>
        <v>0.58544038852537561</v>
      </c>
      <c r="AK63" s="1">
        <f>'Service shares'!BG63*'Service PJ'!BR63</f>
        <v>0.12797043172063058</v>
      </c>
      <c r="AL63" s="1">
        <f>'Service shares'!BH63*'Service PJ'!BS63</f>
        <v>9.1788063378745677E-2</v>
      </c>
      <c r="AM63" s="1">
        <f>'Service shares'!BI63*'Service PJ'!BT63</f>
        <v>2.0085385170812744</v>
      </c>
      <c r="AN63" s="1">
        <f>'Service shares'!BJ63*'Service PJ'!BU63</f>
        <v>1.4377780221347357E-2</v>
      </c>
      <c r="AO63" s="1">
        <f>'Service shares'!BK63*'Service PJ'!BV63</f>
        <v>1.4014958127895276</v>
      </c>
      <c r="AP63" s="1">
        <f>'Service shares'!BL63*'Service PJ'!BW63</f>
        <v>7.3136772868518121E-2</v>
      </c>
      <c r="AQ63" s="1">
        <f>'Service shares'!BM63*'Service PJ'!BX63</f>
        <v>3.8515738746755073</v>
      </c>
      <c r="AR63" s="1">
        <f>'Service shares'!BN63*'Service PJ'!BY63</f>
        <v>0</v>
      </c>
      <c r="AS63" s="2">
        <v>0</v>
      </c>
      <c r="AU63" t="str">
        <f t="shared" si="2"/>
        <v>IMC_OTH_ELC</v>
      </c>
      <c r="AV63" s="1">
        <f t="shared" si="50"/>
        <v>1.1028890832644971</v>
      </c>
      <c r="AW63" s="1">
        <f t="shared" si="50"/>
        <v>1.1028890832644971</v>
      </c>
      <c r="AX63" s="1">
        <f t="shared" si="50"/>
        <v>1.1028890832644971</v>
      </c>
      <c r="AY63" s="1">
        <f t="shared" si="50"/>
        <v>1.1028890832644971</v>
      </c>
      <c r="AZ63" s="1">
        <f t="shared" si="50"/>
        <v>1.1028890832644971</v>
      </c>
      <c r="BA63" s="1">
        <f t="shared" si="50"/>
        <v>1.1028890832644971</v>
      </c>
      <c r="BB63" s="1">
        <f t="shared" si="50"/>
        <v>1.1028890832644971</v>
      </c>
      <c r="BC63" s="1">
        <f t="shared" si="50"/>
        <v>1.1028890832644971</v>
      </c>
      <c r="BD63" s="1">
        <f t="shared" si="50"/>
        <v>1.1028890832644971</v>
      </c>
      <c r="BE63" s="1">
        <f t="shared" si="50"/>
        <v>1.1028890832644971</v>
      </c>
      <c r="BF63" s="1">
        <f t="shared" si="50"/>
        <v>1.1028890832644971</v>
      </c>
      <c r="BG63" s="1">
        <f t="shared" si="50"/>
        <v>1.1028890832644971</v>
      </c>
      <c r="BH63" s="1">
        <f t="shared" si="50"/>
        <v>1.1028890832644971</v>
      </c>
      <c r="BI63" s="1">
        <f t="shared" si="50"/>
        <v>1.1028890832644971</v>
      </c>
      <c r="BJ63" s="1">
        <f t="shared" si="50"/>
        <v>1.1028890832644971</v>
      </c>
      <c r="BK63" s="1">
        <f t="shared" si="50"/>
        <v>1.1028890832644971</v>
      </c>
      <c r="BL63" s="1">
        <f t="shared" si="44"/>
        <v>1.1028890832644971</v>
      </c>
      <c r="BM63" s="1">
        <f t="shared" si="49"/>
        <v>1.1028890832644971</v>
      </c>
      <c r="BN63" s="1">
        <f t="shared" si="49"/>
        <v>1.1028890832644971</v>
      </c>
      <c r="BO63" s="1">
        <f t="shared" si="49"/>
        <v>1.1028890832644971</v>
      </c>
      <c r="BP63" s="1">
        <f t="shared" si="49"/>
        <v>1.1028890832644971</v>
      </c>
      <c r="BQ63" s="1">
        <f t="shared" si="49"/>
        <v>1.1028890832644971</v>
      </c>
      <c r="BR63" s="1">
        <f t="shared" si="49"/>
        <v>1.1028890832644971</v>
      </c>
      <c r="BS63" s="1">
        <f t="shared" si="49"/>
        <v>1.1028890832644971</v>
      </c>
      <c r="BT63" s="1">
        <f t="shared" si="49"/>
        <v>1.1028890832644971</v>
      </c>
      <c r="BU63" s="1">
        <f t="shared" si="49"/>
        <v>1.1028890832644971</v>
      </c>
      <c r="BV63" s="1">
        <f t="shared" si="49"/>
        <v>1.1028890832644971</v>
      </c>
      <c r="BW63" s="1">
        <f t="shared" si="49"/>
        <v>1.1028890832644971</v>
      </c>
      <c r="BX63" s="1">
        <f t="shared" si="49"/>
        <v>1.1028890832644971</v>
      </c>
      <c r="BY63" s="1">
        <f t="shared" si="49"/>
        <v>1.1028890832644971</v>
      </c>
      <c r="CC63" t="str">
        <f t="shared" si="38"/>
        <v>PRE</v>
      </c>
      <c r="CD63" t="str">
        <f t="shared" si="39"/>
        <v>IMC_OTH_ELC</v>
      </c>
      <c r="CE63" t="str">
        <f>VLOOKUP(D63,'IND Balance'!$AM$5:$AN$21,2,FALSE)&amp;" - "&amp;VLOOKUP(E63,'MECS_Table 5.4'!$AF$18:$AG$30,2,FALSE)&amp;" - "&amp;VLOOKUP('Service PJ'!M63,'IND Balance'!$AM$22:$AN$32,2,FALSE)</f>
        <v>Mining and Construction - Other - Electricity</v>
      </c>
      <c r="CF63" t="s">
        <v>109</v>
      </c>
      <c r="CG63" t="s">
        <v>110</v>
      </c>
      <c r="CL63" t="str">
        <f t="shared" si="40"/>
        <v>IMC_OTH_ELC</v>
      </c>
      <c r="CM63" t="str">
        <f t="shared" si="41"/>
        <v>IMC_OTH</v>
      </c>
      <c r="CN63" s="1">
        <f t="shared" si="5"/>
        <v>3.46137550384608E-2</v>
      </c>
      <c r="CO63" s="1">
        <f t="shared" si="6"/>
        <v>5.0598857345311547E-2</v>
      </c>
      <c r="CP63" s="1">
        <f t="shared" si="7"/>
        <v>7.1789643567422179E-2</v>
      </c>
      <c r="CQ63" s="1">
        <f t="shared" si="8"/>
        <v>5.5258515146410357E-2</v>
      </c>
      <c r="CR63" s="1">
        <f t="shared" si="9"/>
        <v>2.5248302497035729E-2</v>
      </c>
      <c r="CS63" s="1">
        <f t="shared" si="10"/>
        <v>2.1601821714531847E-2</v>
      </c>
      <c r="CT63" s="1">
        <f t="shared" si="11"/>
        <v>4.4026909014256169E-2</v>
      </c>
      <c r="CU63" s="1">
        <f t="shared" si="12"/>
        <v>8.9913252648952433E-2</v>
      </c>
      <c r="CV63" s="1">
        <f t="shared" si="13"/>
        <v>3.4339609260486112E-2</v>
      </c>
      <c r="CW63" s="1">
        <f t="shared" si="14"/>
        <v>0.13926948779902915</v>
      </c>
      <c r="CX63" s="1">
        <f t="shared" si="15"/>
        <v>6.2724798685238475E-2</v>
      </c>
      <c r="CY63" s="1">
        <f t="shared" si="16"/>
        <v>8.565455739655882E-2</v>
      </c>
      <c r="CZ63" s="1">
        <f t="shared" si="17"/>
        <v>3.3784121880888342E-2</v>
      </c>
      <c r="DA63" s="1">
        <f t="shared" si="18"/>
        <v>8.3103126972131736E-2</v>
      </c>
      <c r="DB63" s="1">
        <f t="shared" si="19"/>
        <v>3.2604373894398804E-2</v>
      </c>
      <c r="DC63" s="1">
        <f t="shared" si="20"/>
        <v>4.7926229751268971E-2</v>
      </c>
      <c r="DD63" s="1">
        <f t="shared" si="21"/>
        <v>0.13606021441980939</v>
      </c>
      <c r="DE63" s="1">
        <f t="shared" si="22"/>
        <v>3.3606631835532731E-2</v>
      </c>
      <c r="DF63" s="1">
        <f t="shared" si="23"/>
        <v>3.0315386145609479E-2</v>
      </c>
      <c r="DG63" s="1">
        <f t="shared" si="24"/>
        <v>7.0722434101483586E-2</v>
      </c>
      <c r="DH63" s="1">
        <f t="shared" si="25"/>
        <v>2.6532124310046448E-2</v>
      </c>
      <c r="DI63" s="1">
        <f t="shared" si="26"/>
        <v>0.15571785126567025</v>
      </c>
      <c r="DJ63" s="1">
        <f t="shared" si="27"/>
        <v>4.2070228602211115E-2</v>
      </c>
      <c r="DK63" s="1">
        <f t="shared" si="28"/>
        <v>3.6731330658721445E-2</v>
      </c>
      <c r="DL63" s="1">
        <f t="shared" si="29"/>
        <v>4.8417890523924825E-2</v>
      </c>
      <c r="DM63" s="1">
        <f t="shared" si="30"/>
        <v>0.99</v>
      </c>
      <c r="DN63" s="1">
        <f t="shared" si="31"/>
        <v>0.1071855113624761</v>
      </c>
      <c r="DO63" s="1">
        <f t="shared" si="32"/>
        <v>3.6536313526110413E-2</v>
      </c>
      <c r="DP63" s="1">
        <f t="shared" si="33"/>
        <v>4.3301364145116955E-2</v>
      </c>
      <c r="DQ63" s="1" t="str">
        <f t="shared" si="34"/>
        <v/>
      </c>
      <c r="DR63" s="1">
        <v>3</v>
      </c>
      <c r="DS63" s="1" t="str">
        <f t="shared" si="42"/>
        <v/>
      </c>
      <c r="DT63" t="str">
        <f t="shared" si="43"/>
        <v/>
      </c>
    </row>
    <row r="64" spans="1:124" x14ac:dyDescent="0.45">
      <c r="A64" t="str">
        <f t="shared" si="35"/>
        <v>ELC</v>
      </c>
      <c r="B64" t="str">
        <f>VLOOKUP(E64,'EPA_US9RT techs'!$R$26:$S$34,2,FALSE)</f>
        <v>STM</v>
      </c>
      <c r="C64" t="str">
        <f>'Service shares'!A64</f>
        <v>ELC</v>
      </c>
      <c r="D64" t="str">
        <f>'Service shares'!B64</f>
        <v>IIS</v>
      </c>
      <c r="E64" t="str">
        <f>'Service shares'!C64</f>
        <v>STM</v>
      </c>
      <c r="F64" s="1">
        <f>IFERROR(1/AVERAGEIFS('EPA_US9RT techs'!$I$2:$I$1718,'EPA_US9RT techs'!$J$2:$J$1718,'Service PJ'!$D64,'EPA_US9RT techs'!$K$2:$K$1718,'Service PJ'!$B64,'EPA_US9RT techs'!$L$2:$L$1718,'Service PJ'!$A64,'EPA_US9RT techs'!$C$2:$C$1718,"VDA_FLOP",'EPA_US9RT techs'!$F$2:$F$1718,'Service PJ'!F$1),1/AVERAGEIFS('EPA_US9RT techs'!$I$2:$I$1718,'EPA_US9RT techs'!$K$2:$K$1718,'Service PJ'!$B64,'EPA_US9RT techs'!$L$2:$L$1718,'Service PJ'!$A64,'EPA_US9RT techs'!$C$2:$C$1718,"VDA_FLOP",'EPA_US9RT techs'!$F$2:$F$1718,'Service PJ'!F$1))</f>
        <v>1</v>
      </c>
      <c r="G64" s="1" t="str">
        <f>IFERROR(IFERROR(1/AVERAGEIFS('EPA_US9RT techs'!$I$2:$I$1718,'EPA_US9RT techs'!$J$2:$J$1718,'Service PJ'!$D64,'EPA_US9RT techs'!$K$2:$K$1718,'Service PJ'!$B64,'EPA_US9RT techs'!$L$2:$L$1718,'Service PJ'!$A64,'EPA_US9RT techs'!$C$2:$C$1718,"VDA_FLOP",'EPA_US9RT techs'!$F$2:$F$1718,'Service PJ'!G$1),1/AVERAGEIFS('EPA_US9RT techs'!$I$2:$I$1718,'EPA_US9RT techs'!$K$2:$K$1718,'Service PJ'!$B64,'EPA_US9RT techs'!$L$2:$L$1718,'Service PJ'!$A64,'EPA_US9RT techs'!$C$2:$C$1718,"VDA_FLOP",'EPA_US9RT techs'!$F$2:$F$1718,'Service PJ'!G$1)),"")</f>
        <v/>
      </c>
      <c r="H64" s="1" t="str">
        <f>IFERROR(IFERROR(1/AVERAGEIFS('EPA_US9RT techs'!$I$2:$I$1718,'EPA_US9RT techs'!$J$2:$J$1718,'Service PJ'!$D64,'EPA_US9RT techs'!$K$2:$K$1718,'Service PJ'!$B64,'EPA_US9RT techs'!$L$2:$L$1718,'Service PJ'!$A64,'EPA_US9RT techs'!$C$2:$C$1718,"VDA_FLOP",'EPA_US9RT techs'!$F$2:$F$1718,'Service PJ'!H$1),1/AVERAGEIFS('EPA_US9RT techs'!$I$2:$I$1718,'EPA_US9RT techs'!$K$2:$K$1718,'Service PJ'!$B64,'EPA_US9RT techs'!$L$2:$L$1718,'Service PJ'!$A64,'EPA_US9RT techs'!$C$2:$C$1718,"VDA_FLOP",'EPA_US9RT techs'!$F$2:$F$1718,'Service PJ'!H$1)),"")</f>
        <v/>
      </c>
      <c r="I64" s="1" t="str">
        <f>IFERROR(IFERROR(1/AVERAGEIFS('EPA_US9RT techs'!$I$2:$I$1718,'EPA_US9RT techs'!$J$2:$J$1718,'Service PJ'!$D64,'EPA_US9RT techs'!$K$2:$K$1718,'Service PJ'!$B64,'EPA_US9RT techs'!$L$2:$L$1718,'Service PJ'!$A64,'EPA_US9RT techs'!$C$2:$C$1718,"VDA_FLOP",'EPA_US9RT techs'!$F$2:$F$1718,'Service PJ'!I$1),1/AVERAGEIFS('EPA_US9RT techs'!$I$2:$I$1718,'EPA_US9RT techs'!$K$2:$K$1718,'Service PJ'!$B64,'EPA_US9RT techs'!$L$2:$L$1718,'Service PJ'!$A64,'EPA_US9RT techs'!$C$2:$C$1718,"VDA_FLOP",'EPA_US9RT techs'!$F$2:$F$1718,'Service PJ'!I$1)),"")</f>
        <v/>
      </c>
      <c r="J64" s="1" t="str">
        <f>IFERROR(IFERROR(1/AVERAGEIFS('EPA_US9RT techs'!$I$2:$I$1718,'EPA_US9RT techs'!$J$2:$J$1718,'Service PJ'!$D64,'EPA_US9RT techs'!$K$2:$K$1718,'Service PJ'!$B64,'EPA_US9RT techs'!$L$2:$L$1718,'Service PJ'!$A64,'EPA_US9RT techs'!$C$2:$C$1718,"VDA_FLOP",'EPA_US9RT techs'!$F$2:$F$1718,'Service PJ'!J$1),1/AVERAGEIFS('EPA_US9RT techs'!$I$2:$I$1718,'EPA_US9RT techs'!$K$2:$K$1718,'Service PJ'!$B64,'EPA_US9RT techs'!$L$2:$L$1718,'Service PJ'!$A64,'EPA_US9RT techs'!$C$2:$C$1718,"VDA_FLOP",'EPA_US9RT techs'!$F$2:$F$1718,'Service PJ'!J$1)),"")</f>
        <v/>
      </c>
      <c r="L64" t="str">
        <f>IF(SUM(O64:AR64)=0,"\I: ","")&amp;'Service PJ'!D64&amp;"_"&amp;'Service PJ'!E64&amp;"_"&amp;'Service PJ'!C64</f>
        <v>\I: IIS_STM_ELC</v>
      </c>
      <c r="M64" t="str">
        <f>"IND"&amp;'Service PJ'!C64</f>
        <v>INDELC</v>
      </c>
      <c r="N64" t="str">
        <f t="shared" si="36"/>
        <v>\I: IIS</v>
      </c>
      <c r="O64" s="1">
        <f>'Service shares'!AK64*'Service PJ'!AV64</f>
        <v>0</v>
      </c>
      <c r="P64" s="1">
        <f>'Service shares'!AL64*'Service PJ'!AW64</f>
        <v>0</v>
      </c>
      <c r="Q64" s="1">
        <f>'Service shares'!AM64*'Service PJ'!AX64</f>
        <v>0</v>
      </c>
      <c r="R64" s="1">
        <f>'Service shares'!AN64*'Service PJ'!AY64</f>
        <v>0</v>
      </c>
      <c r="S64" s="1">
        <f>'Service shares'!AO64*'Service PJ'!AZ64</f>
        <v>0</v>
      </c>
      <c r="T64" s="1">
        <f>'Service shares'!AP64*'Service PJ'!BA64</f>
        <v>0</v>
      </c>
      <c r="U64" s="1">
        <f>'Service shares'!AQ64*'Service PJ'!BB64</f>
        <v>0</v>
      </c>
      <c r="V64" s="14">
        <f>'Service shares'!AR64*'Service PJ'!BC64</f>
        <v>0</v>
      </c>
      <c r="W64" s="1">
        <f>'Service shares'!AS64*'Service PJ'!BD64</f>
        <v>0</v>
      </c>
      <c r="X64" s="1">
        <f>'Service shares'!AT64*'Service PJ'!BE64</f>
        <v>0</v>
      </c>
      <c r="Y64" s="1">
        <f>'Service shares'!AU64*'Service PJ'!BF64</f>
        <v>0</v>
      </c>
      <c r="Z64" s="1">
        <f>'Service shares'!AV64*'Service PJ'!BG64</f>
        <v>0</v>
      </c>
      <c r="AA64" s="1">
        <f>'Service shares'!AW64*'Service PJ'!BH64</f>
        <v>0</v>
      </c>
      <c r="AB64" s="1">
        <f>'Service shares'!AX64*'Service PJ'!BI64</f>
        <v>0</v>
      </c>
      <c r="AC64" s="1">
        <f>'Service shares'!AY64*'Service PJ'!BJ64</f>
        <v>0</v>
      </c>
      <c r="AD64" s="1">
        <f>'Service shares'!AZ64*'Service PJ'!BK64</f>
        <v>0</v>
      </c>
      <c r="AE64" s="1">
        <f>'Service shares'!BA64*'Service PJ'!BL64</f>
        <v>0</v>
      </c>
      <c r="AF64" s="1">
        <f>'Service shares'!BB64*'Service PJ'!BM64</f>
        <v>0</v>
      </c>
      <c r="AG64" s="1">
        <f>'Service shares'!BC64*'Service PJ'!BN64</f>
        <v>0</v>
      </c>
      <c r="AH64" s="1">
        <f>'Service shares'!BD64*'Service PJ'!BO64</f>
        <v>0</v>
      </c>
      <c r="AI64" s="1">
        <f>'Service shares'!BE64*'Service PJ'!BP64</f>
        <v>0</v>
      </c>
      <c r="AJ64" s="1">
        <f>'Service shares'!BF64*'Service PJ'!BQ64</f>
        <v>0</v>
      </c>
      <c r="AK64" s="1">
        <f>'Service shares'!BG64*'Service PJ'!BR64</f>
        <v>0</v>
      </c>
      <c r="AL64" s="1">
        <f>'Service shares'!BH64*'Service PJ'!BS64</f>
        <v>0</v>
      </c>
      <c r="AM64" s="1">
        <f>'Service shares'!BI64*'Service PJ'!BT64</f>
        <v>0</v>
      </c>
      <c r="AN64" s="1">
        <f>'Service shares'!BJ64*'Service PJ'!BU64</f>
        <v>0</v>
      </c>
      <c r="AO64" s="1">
        <f>'Service shares'!BK64*'Service PJ'!BV64</f>
        <v>0</v>
      </c>
      <c r="AP64" s="1">
        <f>'Service shares'!BL64*'Service PJ'!BW64</f>
        <v>0</v>
      </c>
      <c r="AQ64" s="1">
        <f>'Service shares'!BM64*'Service PJ'!BX64</f>
        <v>0</v>
      </c>
      <c r="AR64" s="1">
        <f>'Service shares'!BN64*'Service PJ'!BY64</f>
        <v>0</v>
      </c>
      <c r="AS64" s="2">
        <v>0</v>
      </c>
      <c r="AU64" t="str">
        <f t="shared" si="2"/>
        <v>\I: IIS_STM_ELC</v>
      </c>
      <c r="AV64" s="1">
        <f t="shared" si="50"/>
        <v>1</v>
      </c>
      <c r="AW64" s="1">
        <f t="shared" si="50"/>
        <v>1</v>
      </c>
      <c r="AX64" s="1">
        <f t="shared" si="50"/>
        <v>1</v>
      </c>
      <c r="AY64" s="1">
        <f t="shared" si="50"/>
        <v>1</v>
      </c>
      <c r="AZ64" s="1">
        <f t="shared" si="50"/>
        <v>1</v>
      </c>
      <c r="BA64" s="1">
        <f t="shared" si="50"/>
        <v>1</v>
      </c>
      <c r="BB64" s="1">
        <f t="shared" si="50"/>
        <v>1</v>
      </c>
      <c r="BC64" s="1">
        <f t="shared" si="50"/>
        <v>1</v>
      </c>
      <c r="BD64" s="1">
        <f t="shared" si="50"/>
        <v>1</v>
      </c>
      <c r="BE64" s="1">
        <f t="shared" si="50"/>
        <v>1</v>
      </c>
      <c r="BF64" s="1">
        <f t="shared" si="50"/>
        <v>1</v>
      </c>
      <c r="BG64" s="1">
        <f t="shared" si="50"/>
        <v>1</v>
      </c>
      <c r="BH64" s="1">
        <f t="shared" si="50"/>
        <v>1</v>
      </c>
      <c r="BI64" s="1">
        <f t="shared" si="50"/>
        <v>1</v>
      </c>
      <c r="BJ64" s="1">
        <f t="shared" si="50"/>
        <v>1</v>
      </c>
      <c r="BK64" s="1">
        <f t="shared" si="50"/>
        <v>1</v>
      </c>
      <c r="BL64" s="1">
        <f t="shared" si="44"/>
        <v>1</v>
      </c>
      <c r="BM64" s="1">
        <f t="shared" ref="BM64:BY79" si="51">IF($G64="",$F64,$G64)</f>
        <v>1</v>
      </c>
      <c r="BN64" s="1">
        <f t="shared" si="51"/>
        <v>1</v>
      </c>
      <c r="BO64" s="1">
        <f t="shared" si="51"/>
        <v>1</v>
      </c>
      <c r="BP64" s="1">
        <f t="shared" si="51"/>
        <v>1</v>
      </c>
      <c r="BQ64" s="1">
        <f t="shared" si="51"/>
        <v>1</v>
      </c>
      <c r="BR64" s="1">
        <f t="shared" si="51"/>
        <v>1</v>
      </c>
      <c r="BS64" s="1">
        <f t="shared" si="51"/>
        <v>1</v>
      </c>
      <c r="BT64" s="1">
        <f t="shared" si="51"/>
        <v>1</v>
      </c>
      <c r="BU64" s="1">
        <f t="shared" si="51"/>
        <v>1</v>
      </c>
      <c r="BV64" s="1">
        <f t="shared" si="51"/>
        <v>1</v>
      </c>
      <c r="BW64" s="1">
        <f t="shared" si="51"/>
        <v>1</v>
      </c>
      <c r="BX64" s="1">
        <f t="shared" si="51"/>
        <v>1</v>
      </c>
      <c r="BY64" s="1">
        <f t="shared" si="51"/>
        <v>1</v>
      </c>
      <c r="CC64" t="str">
        <f t="shared" si="38"/>
        <v>*</v>
      </c>
      <c r="CD64" t="str">
        <f t="shared" si="39"/>
        <v>\I: IIS_STM_ELC</v>
      </c>
      <c r="CE64" t="str">
        <f>VLOOKUP(D64,'IND Balance'!$AM$5:$AN$21,2,FALSE)&amp;" - "&amp;VLOOKUP(E64,'MECS_Table 5.4'!$AF$18:$AG$30,2,FALSE)&amp;" - "&amp;VLOOKUP('Service PJ'!M64,'IND Balance'!$AM$22:$AN$32,2,FALSE)</f>
        <v>Iron and Steel - Steam - Electricity</v>
      </c>
      <c r="CF64" t="s">
        <v>109</v>
      </c>
      <c r="CG64" t="s">
        <v>110</v>
      </c>
      <c r="CL64" t="str">
        <f t="shared" si="40"/>
        <v>\I: IIS_STM_ELC</v>
      </c>
      <c r="CM64" t="str">
        <f t="shared" si="41"/>
        <v>\I: IIS</v>
      </c>
      <c r="CN64" s="1" t="str">
        <f t="shared" si="5"/>
        <v/>
      </c>
      <c r="CO64" s="1" t="str">
        <f t="shared" si="6"/>
        <v/>
      </c>
      <c r="CP64" s="1" t="str">
        <f t="shared" si="7"/>
        <v/>
      </c>
      <c r="CQ64" s="1" t="str">
        <f t="shared" si="8"/>
        <v/>
      </c>
      <c r="CR64" s="1" t="str">
        <f t="shared" si="9"/>
        <v/>
      </c>
      <c r="CS64" s="1" t="str">
        <f t="shared" si="10"/>
        <v/>
      </c>
      <c r="CT64" s="1" t="str">
        <f t="shared" si="11"/>
        <v/>
      </c>
      <c r="CU64" s="1" t="str">
        <f t="shared" si="12"/>
        <v/>
      </c>
      <c r="CV64" s="1" t="str">
        <f t="shared" si="13"/>
        <v/>
      </c>
      <c r="CW64" s="1" t="str">
        <f t="shared" si="14"/>
        <v/>
      </c>
      <c r="CX64" s="1" t="str">
        <f t="shared" si="15"/>
        <v/>
      </c>
      <c r="CY64" s="1" t="str">
        <f t="shared" si="16"/>
        <v/>
      </c>
      <c r="CZ64" s="1" t="str">
        <f t="shared" si="17"/>
        <v/>
      </c>
      <c r="DA64" s="1" t="str">
        <f t="shared" si="18"/>
        <v/>
      </c>
      <c r="DB64" s="1" t="str">
        <f t="shared" si="19"/>
        <v/>
      </c>
      <c r="DC64" s="1" t="str">
        <f t="shared" si="20"/>
        <v/>
      </c>
      <c r="DD64" s="1" t="str">
        <f t="shared" si="21"/>
        <v/>
      </c>
      <c r="DE64" s="1" t="str">
        <f t="shared" si="22"/>
        <v/>
      </c>
      <c r="DF64" s="1" t="str">
        <f t="shared" si="23"/>
        <v/>
      </c>
      <c r="DG64" s="1" t="str">
        <f t="shared" si="24"/>
        <v/>
      </c>
      <c r="DH64" s="1" t="str">
        <f t="shared" si="25"/>
        <v/>
      </c>
      <c r="DI64" s="1" t="str">
        <f t="shared" si="26"/>
        <v/>
      </c>
      <c r="DJ64" s="1" t="str">
        <f t="shared" si="27"/>
        <v/>
      </c>
      <c r="DK64" s="1" t="str">
        <f t="shared" si="28"/>
        <v/>
      </c>
      <c r="DL64" s="1" t="str">
        <f t="shared" si="29"/>
        <v/>
      </c>
      <c r="DM64" s="1" t="str">
        <f t="shared" si="30"/>
        <v/>
      </c>
      <c r="DN64" s="1" t="str">
        <f t="shared" si="31"/>
        <v/>
      </c>
      <c r="DO64" s="1" t="str">
        <f t="shared" si="32"/>
        <v/>
      </c>
      <c r="DP64" s="1" t="str">
        <f t="shared" si="33"/>
        <v/>
      </c>
      <c r="DQ64" s="1" t="str">
        <f t="shared" si="34"/>
        <v/>
      </c>
      <c r="DR64" s="1">
        <v>3</v>
      </c>
      <c r="DS64" s="1" t="str">
        <f t="shared" si="42"/>
        <v/>
      </c>
      <c r="DT64" t="str">
        <f t="shared" si="43"/>
        <v/>
      </c>
    </row>
    <row r="65" spans="1:124" x14ac:dyDescent="0.45">
      <c r="A65" t="str">
        <f t="shared" si="35"/>
        <v>ELC</v>
      </c>
      <c r="B65" t="str">
        <f>VLOOKUP(E65,'EPA_US9RT techs'!$R$26:$S$34,2,FALSE)</f>
        <v>PRH</v>
      </c>
      <c r="C65" t="str">
        <f>'Service shares'!A65</f>
        <v>ELC</v>
      </c>
      <c r="D65" t="str">
        <f>'Service shares'!B65</f>
        <v>IIS</v>
      </c>
      <c r="E65" t="str">
        <f>'Service shares'!C65</f>
        <v>PRH</v>
      </c>
      <c r="F65" s="1">
        <f>IFERROR(1/AVERAGEIFS('EPA_US9RT techs'!$I$2:$I$1718,'EPA_US9RT techs'!$J$2:$J$1718,'Service PJ'!$D65,'EPA_US9RT techs'!$K$2:$K$1718,'Service PJ'!$B65,'EPA_US9RT techs'!$L$2:$L$1718,'Service PJ'!$A65,'EPA_US9RT techs'!$C$2:$C$1718,"VDA_FLOP",'EPA_US9RT techs'!$F$2:$F$1718,'Service PJ'!F$1),1/AVERAGEIFS('EPA_US9RT techs'!$I$2:$I$1718,'EPA_US9RT techs'!$K$2:$K$1718,'Service PJ'!$B65,'EPA_US9RT techs'!$L$2:$L$1718,'Service PJ'!$A65,'EPA_US9RT techs'!$C$2:$C$1718,"VDA_FLOP",'EPA_US9RT techs'!$F$2:$F$1718,'Service PJ'!F$1))</f>
        <v>1</v>
      </c>
      <c r="G65" s="1">
        <f>IFERROR(IFERROR(1/AVERAGEIFS('EPA_US9RT techs'!$I$2:$I$1718,'EPA_US9RT techs'!$J$2:$J$1718,'Service PJ'!$D65,'EPA_US9RT techs'!$K$2:$K$1718,'Service PJ'!$B65,'EPA_US9RT techs'!$L$2:$L$1718,'Service PJ'!$A65,'EPA_US9RT techs'!$C$2:$C$1718,"VDA_FLOP",'EPA_US9RT techs'!$F$2:$F$1718,'Service PJ'!G$1),1/AVERAGEIFS('EPA_US9RT techs'!$I$2:$I$1718,'EPA_US9RT techs'!$K$2:$K$1718,'Service PJ'!$B65,'EPA_US9RT techs'!$L$2:$L$1718,'Service PJ'!$A65,'EPA_US9RT techs'!$C$2:$C$1718,"VDA_FLOP",'EPA_US9RT techs'!$F$2:$F$1718,'Service PJ'!G$1)),"")</f>
        <v>1.1262534363940762</v>
      </c>
      <c r="H65" s="1">
        <f>IFERROR(IFERROR(1/AVERAGEIFS('EPA_US9RT techs'!$I$2:$I$1718,'EPA_US9RT techs'!$J$2:$J$1718,'Service PJ'!$D65,'EPA_US9RT techs'!$K$2:$K$1718,'Service PJ'!$B65,'EPA_US9RT techs'!$L$2:$L$1718,'Service PJ'!$A65,'EPA_US9RT techs'!$C$2:$C$1718,"VDA_FLOP",'EPA_US9RT techs'!$F$2:$F$1718,'Service PJ'!H$1),1/AVERAGEIFS('EPA_US9RT techs'!$I$2:$I$1718,'EPA_US9RT techs'!$K$2:$K$1718,'Service PJ'!$B65,'EPA_US9RT techs'!$L$2:$L$1718,'Service PJ'!$A65,'EPA_US9RT techs'!$C$2:$C$1718,"VDA_FLOP",'EPA_US9RT techs'!$F$2:$F$1718,'Service PJ'!H$1)),"")</f>
        <v>1.1346569412229279</v>
      </c>
      <c r="I65" s="1">
        <f>IFERROR(IFERROR(1/AVERAGEIFS('EPA_US9RT techs'!$I$2:$I$1718,'EPA_US9RT techs'!$J$2:$J$1718,'Service PJ'!$D65,'EPA_US9RT techs'!$K$2:$K$1718,'Service PJ'!$B65,'EPA_US9RT techs'!$L$2:$L$1718,'Service PJ'!$A65,'EPA_US9RT techs'!$C$2:$C$1718,"VDA_FLOP",'EPA_US9RT techs'!$F$2:$F$1718,'Service PJ'!I$1),1/AVERAGEIFS('EPA_US9RT techs'!$I$2:$I$1718,'EPA_US9RT techs'!$K$2:$K$1718,'Service PJ'!$B65,'EPA_US9RT techs'!$L$2:$L$1718,'Service PJ'!$A65,'EPA_US9RT techs'!$C$2:$C$1718,"VDA_FLOP",'EPA_US9RT techs'!$F$2:$F$1718,'Service PJ'!I$1)),"")</f>
        <v>1.215977144773748</v>
      </c>
      <c r="J65" s="1">
        <f>IFERROR(IFERROR(1/AVERAGEIFS('EPA_US9RT techs'!$I$2:$I$1718,'EPA_US9RT techs'!$J$2:$J$1718,'Service PJ'!$D65,'EPA_US9RT techs'!$K$2:$K$1718,'Service PJ'!$B65,'EPA_US9RT techs'!$L$2:$L$1718,'Service PJ'!$A65,'EPA_US9RT techs'!$C$2:$C$1718,"VDA_FLOP",'EPA_US9RT techs'!$F$2:$F$1718,'Service PJ'!J$1),1/AVERAGEIFS('EPA_US9RT techs'!$I$2:$I$1718,'EPA_US9RT techs'!$K$2:$K$1718,'Service PJ'!$B65,'EPA_US9RT techs'!$L$2:$L$1718,'Service PJ'!$A65,'EPA_US9RT techs'!$C$2:$C$1718,"VDA_FLOP",'EPA_US9RT techs'!$F$2:$F$1718,'Service PJ'!J$1)),"")</f>
        <v>1.2700973158152613</v>
      </c>
      <c r="L65" t="str">
        <f>IF(SUM(O65:AR65)=0,"\I: ","")&amp;'Service PJ'!D65&amp;"_"&amp;'Service PJ'!E65&amp;"_"&amp;'Service PJ'!C65</f>
        <v>\I: IIS_PRH_ELC</v>
      </c>
      <c r="M65" t="str">
        <f>"IND"&amp;'Service PJ'!C65</f>
        <v>INDELC</v>
      </c>
      <c r="N65" t="str">
        <f t="shared" si="36"/>
        <v>\I: IIS</v>
      </c>
      <c r="O65" s="1">
        <f>'Service shares'!AK65*'Service PJ'!AV65</f>
        <v>0</v>
      </c>
      <c r="P65" s="1">
        <f>'Service shares'!AL65*'Service PJ'!AW65</f>
        <v>0</v>
      </c>
      <c r="Q65" s="1">
        <f>'Service shares'!AM65*'Service PJ'!AX65</f>
        <v>0</v>
      </c>
      <c r="R65" s="1">
        <f>'Service shares'!AN65*'Service PJ'!AY65</f>
        <v>0</v>
      </c>
      <c r="S65" s="1">
        <f>'Service shares'!AO65*'Service PJ'!AZ65</f>
        <v>0</v>
      </c>
      <c r="T65" s="1">
        <f>'Service shares'!AP65*'Service PJ'!BA65</f>
        <v>0</v>
      </c>
      <c r="U65" s="1">
        <f>'Service shares'!AQ65*'Service PJ'!BB65</f>
        <v>0</v>
      </c>
      <c r="V65" s="14">
        <f>'Service shares'!AR65*'Service PJ'!BC65</f>
        <v>0</v>
      </c>
      <c r="W65" s="1">
        <f>'Service shares'!AS65*'Service PJ'!BD65</f>
        <v>0</v>
      </c>
      <c r="X65" s="1">
        <f>'Service shares'!AT65*'Service PJ'!BE65</f>
        <v>0</v>
      </c>
      <c r="Y65" s="1">
        <f>'Service shares'!AU65*'Service PJ'!BF65</f>
        <v>0</v>
      </c>
      <c r="Z65" s="1">
        <f>'Service shares'!AV65*'Service PJ'!BG65</f>
        <v>0</v>
      </c>
      <c r="AA65" s="1">
        <f>'Service shares'!AW65*'Service PJ'!BH65</f>
        <v>0</v>
      </c>
      <c r="AB65" s="1">
        <f>'Service shares'!AX65*'Service PJ'!BI65</f>
        <v>0</v>
      </c>
      <c r="AC65" s="1">
        <f>'Service shares'!AY65*'Service PJ'!BJ65</f>
        <v>0</v>
      </c>
      <c r="AD65" s="1">
        <f>'Service shares'!AZ65*'Service PJ'!BK65</f>
        <v>0</v>
      </c>
      <c r="AE65" s="1">
        <f>'Service shares'!BA65*'Service PJ'!BL65</f>
        <v>0</v>
      </c>
      <c r="AF65" s="1">
        <f>'Service shares'!BB65*'Service PJ'!BM65</f>
        <v>0</v>
      </c>
      <c r="AG65" s="1">
        <f>'Service shares'!BC65*'Service PJ'!BN65</f>
        <v>0</v>
      </c>
      <c r="AH65" s="1">
        <f>'Service shares'!BD65*'Service PJ'!BO65</f>
        <v>0</v>
      </c>
      <c r="AI65" s="1">
        <f>'Service shares'!BE65*'Service PJ'!BP65</f>
        <v>0</v>
      </c>
      <c r="AJ65" s="1">
        <f>'Service shares'!BF65*'Service PJ'!BQ65</f>
        <v>0</v>
      </c>
      <c r="AK65" s="1">
        <f>'Service shares'!BG65*'Service PJ'!BR65</f>
        <v>0</v>
      </c>
      <c r="AL65" s="1">
        <f>'Service shares'!BH65*'Service PJ'!BS65</f>
        <v>0</v>
      </c>
      <c r="AM65" s="1">
        <f>'Service shares'!BI65*'Service PJ'!BT65</f>
        <v>0</v>
      </c>
      <c r="AN65" s="1">
        <f>'Service shares'!BJ65*'Service PJ'!BU65</f>
        <v>0</v>
      </c>
      <c r="AO65" s="1">
        <f>'Service shares'!BK65*'Service PJ'!BV65</f>
        <v>0</v>
      </c>
      <c r="AP65" s="1">
        <f>'Service shares'!BL65*'Service PJ'!BW65</f>
        <v>0</v>
      </c>
      <c r="AQ65" s="1">
        <f>'Service shares'!BM65*'Service PJ'!BX65</f>
        <v>0</v>
      </c>
      <c r="AR65" s="1">
        <f>'Service shares'!BN65*'Service PJ'!BY65</f>
        <v>0</v>
      </c>
      <c r="AS65" s="2">
        <v>0</v>
      </c>
      <c r="AU65" t="str">
        <f t="shared" si="2"/>
        <v>\I: IIS_PRH_ELC</v>
      </c>
      <c r="AV65" s="1">
        <f t="shared" si="50"/>
        <v>1.1262534363940762</v>
      </c>
      <c r="AW65" s="1">
        <f t="shared" si="50"/>
        <v>1.1262534363940762</v>
      </c>
      <c r="AX65" s="1">
        <f t="shared" si="50"/>
        <v>1.1262534363940762</v>
      </c>
      <c r="AY65" s="1">
        <f t="shared" si="50"/>
        <v>1.1262534363940762</v>
      </c>
      <c r="AZ65" s="1">
        <f t="shared" si="50"/>
        <v>1.1262534363940762</v>
      </c>
      <c r="BA65" s="1">
        <f t="shared" si="50"/>
        <v>1.1262534363940762</v>
      </c>
      <c r="BB65" s="1">
        <f t="shared" si="50"/>
        <v>1.1262534363940762</v>
      </c>
      <c r="BC65" s="1">
        <f t="shared" si="50"/>
        <v>1.1262534363940762</v>
      </c>
      <c r="BD65" s="1">
        <f t="shared" si="50"/>
        <v>1.1262534363940762</v>
      </c>
      <c r="BE65" s="1">
        <f t="shared" si="50"/>
        <v>1.1262534363940762</v>
      </c>
      <c r="BF65" s="1">
        <f t="shared" si="50"/>
        <v>1.1262534363940762</v>
      </c>
      <c r="BG65" s="1">
        <f t="shared" si="50"/>
        <v>1.1262534363940762</v>
      </c>
      <c r="BH65" s="1">
        <f t="shared" si="50"/>
        <v>1.1262534363940762</v>
      </c>
      <c r="BI65" s="1">
        <f t="shared" si="50"/>
        <v>1.1262534363940762</v>
      </c>
      <c r="BJ65" s="1">
        <f t="shared" si="50"/>
        <v>1.1262534363940762</v>
      </c>
      <c r="BK65" s="1">
        <f t="shared" si="50"/>
        <v>1.1262534363940762</v>
      </c>
      <c r="BL65" s="1">
        <f t="shared" si="44"/>
        <v>1.1262534363940762</v>
      </c>
      <c r="BM65" s="1">
        <f t="shared" si="51"/>
        <v>1.1262534363940762</v>
      </c>
      <c r="BN65" s="1">
        <f t="shared" si="51"/>
        <v>1.1262534363940762</v>
      </c>
      <c r="BO65" s="1">
        <f t="shared" si="51"/>
        <v>1.1262534363940762</v>
      </c>
      <c r="BP65" s="1">
        <f t="shared" si="51"/>
        <v>1.1262534363940762</v>
      </c>
      <c r="BQ65" s="1">
        <f t="shared" si="51"/>
        <v>1.1262534363940762</v>
      </c>
      <c r="BR65" s="1">
        <f t="shared" si="51"/>
        <v>1.1262534363940762</v>
      </c>
      <c r="BS65" s="1">
        <f t="shared" si="51"/>
        <v>1.1262534363940762</v>
      </c>
      <c r="BT65" s="1">
        <f t="shared" si="51"/>
        <v>1.1262534363940762</v>
      </c>
      <c r="BU65" s="1">
        <f t="shared" si="51"/>
        <v>1.1262534363940762</v>
      </c>
      <c r="BV65" s="1">
        <f t="shared" si="51"/>
        <v>1.1262534363940762</v>
      </c>
      <c r="BW65" s="1">
        <f t="shared" si="51"/>
        <v>1.1262534363940762</v>
      </c>
      <c r="BX65" s="1">
        <f t="shared" si="51"/>
        <v>1.1262534363940762</v>
      </c>
      <c r="BY65" s="1">
        <f t="shared" si="51"/>
        <v>1.1262534363940762</v>
      </c>
      <c r="CC65" t="str">
        <f t="shared" si="38"/>
        <v>*</v>
      </c>
      <c r="CD65" t="str">
        <f t="shared" si="39"/>
        <v>\I: IIS_PRH_ELC</v>
      </c>
      <c r="CE65" t="str">
        <f>VLOOKUP(D65,'IND Balance'!$AM$5:$AN$21,2,FALSE)&amp;" - "&amp;VLOOKUP(E65,'MECS_Table 5.4'!$AF$18:$AG$30,2,FALSE)&amp;" - "&amp;VLOOKUP('Service PJ'!M65,'IND Balance'!$AM$22:$AN$32,2,FALSE)</f>
        <v>Iron and Steel - Process heat - Electricity</v>
      </c>
      <c r="CF65" t="s">
        <v>109</v>
      </c>
      <c r="CG65" t="s">
        <v>110</v>
      </c>
      <c r="CL65" t="str">
        <f t="shared" si="40"/>
        <v>\I: IIS_PRH_ELC</v>
      </c>
      <c r="CM65" t="str">
        <f t="shared" si="41"/>
        <v>\I: IIS</v>
      </c>
      <c r="CN65" s="1" t="str">
        <f t="shared" si="5"/>
        <v/>
      </c>
      <c r="CO65" s="1" t="str">
        <f t="shared" si="6"/>
        <v/>
      </c>
      <c r="CP65" s="1" t="str">
        <f t="shared" si="7"/>
        <v/>
      </c>
      <c r="CQ65" s="1" t="str">
        <f t="shared" si="8"/>
        <v/>
      </c>
      <c r="CR65" s="1" t="str">
        <f t="shared" si="9"/>
        <v/>
      </c>
      <c r="CS65" s="1" t="str">
        <f t="shared" si="10"/>
        <v/>
      </c>
      <c r="CT65" s="1" t="str">
        <f t="shared" si="11"/>
        <v/>
      </c>
      <c r="CU65" s="1" t="str">
        <f t="shared" si="12"/>
        <v/>
      </c>
      <c r="CV65" s="1" t="str">
        <f t="shared" si="13"/>
        <v/>
      </c>
      <c r="CW65" s="1" t="str">
        <f t="shared" si="14"/>
        <v/>
      </c>
      <c r="CX65" s="1" t="str">
        <f t="shared" si="15"/>
        <v/>
      </c>
      <c r="CY65" s="1" t="str">
        <f t="shared" si="16"/>
        <v/>
      </c>
      <c r="CZ65" s="1" t="str">
        <f t="shared" si="17"/>
        <v/>
      </c>
      <c r="DA65" s="1" t="str">
        <f t="shared" si="18"/>
        <v/>
      </c>
      <c r="DB65" s="1" t="str">
        <f t="shared" si="19"/>
        <v/>
      </c>
      <c r="DC65" s="1" t="str">
        <f t="shared" si="20"/>
        <v/>
      </c>
      <c r="DD65" s="1" t="str">
        <f t="shared" si="21"/>
        <v/>
      </c>
      <c r="DE65" s="1" t="str">
        <f t="shared" si="22"/>
        <v/>
      </c>
      <c r="DF65" s="1" t="str">
        <f t="shared" si="23"/>
        <v/>
      </c>
      <c r="DG65" s="1" t="str">
        <f t="shared" si="24"/>
        <v/>
      </c>
      <c r="DH65" s="1" t="str">
        <f t="shared" si="25"/>
        <v/>
      </c>
      <c r="DI65" s="1" t="str">
        <f t="shared" si="26"/>
        <v/>
      </c>
      <c r="DJ65" s="1" t="str">
        <f t="shared" si="27"/>
        <v/>
      </c>
      <c r="DK65" s="1" t="str">
        <f t="shared" si="28"/>
        <v/>
      </c>
      <c r="DL65" s="1" t="str">
        <f t="shared" si="29"/>
        <v/>
      </c>
      <c r="DM65" s="1" t="str">
        <f t="shared" si="30"/>
        <v/>
      </c>
      <c r="DN65" s="1" t="str">
        <f t="shared" si="31"/>
        <v/>
      </c>
      <c r="DO65" s="1" t="str">
        <f t="shared" si="32"/>
        <v/>
      </c>
      <c r="DP65" s="1" t="str">
        <f t="shared" si="33"/>
        <v/>
      </c>
      <c r="DQ65" s="1" t="str">
        <f t="shared" si="34"/>
        <v/>
      </c>
      <c r="DR65" s="1">
        <v>3</v>
      </c>
      <c r="DS65" s="1" t="str">
        <f t="shared" si="42"/>
        <v/>
      </c>
      <c r="DT65" t="str">
        <f t="shared" si="43"/>
        <v/>
      </c>
    </row>
    <row r="66" spans="1:124" x14ac:dyDescent="0.45">
      <c r="A66" t="str">
        <f t="shared" si="35"/>
        <v>ELC</v>
      </c>
      <c r="B66" t="str">
        <f>VLOOKUP(E66,'EPA_US9RT techs'!$R$26:$S$34,2,FALSE)</f>
        <v>OTH</v>
      </c>
      <c r="C66" t="str">
        <f>'Service shares'!A66</f>
        <v>ELC</v>
      </c>
      <c r="D66" t="str">
        <f>'Service shares'!B66</f>
        <v>IIS</v>
      </c>
      <c r="E66" t="str">
        <f>'Service shares'!C66</f>
        <v>PRC</v>
      </c>
      <c r="F66" s="1">
        <f>IFERROR(1/AVERAGEIFS('EPA_US9RT techs'!$I$2:$I$1718,'EPA_US9RT techs'!$J$2:$J$1718,'Service PJ'!$D66,'EPA_US9RT techs'!$K$2:$K$1718,'Service PJ'!$B66,'EPA_US9RT techs'!$L$2:$L$1718,'Service PJ'!$A66,'EPA_US9RT techs'!$C$2:$C$1718,"VDA_FLOP",'EPA_US9RT techs'!$F$2:$F$1718,'Service PJ'!F$1),1/AVERAGEIFS('EPA_US9RT techs'!$I$2:$I$1718,'EPA_US9RT techs'!$K$2:$K$1718,'Service PJ'!$B66,'EPA_US9RT techs'!$L$2:$L$1718,'Service PJ'!$A66,'EPA_US9RT techs'!$C$2:$C$1718,"VDA_FLOP",'EPA_US9RT techs'!$F$2:$F$1718,'Service PJ'!F$1))</f>
        <v>1</v>
      </c>
      <c r="G66" s="1">
        <f>IFERROR(IFERROR(1/AVERAGEIFS('EPA_US9RT techs'!$I$2:$I$1718,'EPA_US9RT techs'!$J$2:$J$1718,'Service PJ'!$D66,'EPA_US9RT techs'!$K$2:$K$1718,'Service PJ'!$B66,'EPA_US9RT techs'!$L$2:$L$1718,'Service PJ'!$A66,'EPA_US9RT techs'!$C$2:$C$1718,"VDA_FLOP",'EPA_US9RT techs'!$F$2:$F$1718,'Service PJ'!G$1),1/AVERAGEIFS('EPA_US9RT techs'!$I$2:$I$1718,'EPA_US9RT techs'!$K$2:$K$1718,'Service PJ'!$B66,'EPA_US9RT techs'!$L$2:$L$1718,'Service PJ'!$A66,'EPA_US9RT techs'!$C$2:$C$1718,"VDA_FLOP",'EPA_US9RT techs'!$F$2:$F$1718,'Service PJ'!G$1)),"")</f>
        <v>1.1262534363940762</v>
      </c>
      <c r="H66" s="1">
        <f>IFERROR(IFERROR(1/AVERAGEIFS('EPA_US9RT techs'!$I$2:$I$1718,'EPA_US9RT techs'!$J$2:$J$1718,'Service PJ'!$D66,'EPA_US9RT techs'!$K$2:$K$1718,'Service PJ'!$B66,'EPA_US9RT techs'!$L$2:$L$1718,'Service PJ'!$A66,'EPA_US9RT techs'!$C$2:$C$1718,"VDA_FLOP",'EPA_US9RT techs'!$F$2:$F$1718,'Service PJ'!H$1),1/AVERAGEIFS('EPA_US9RT techs'!$I$2:$I$1718,'EPA_US9RT techs'!$K$2:$K$1718,'Service PJ'!$B66,'EPA_US9RT techs'!$L$2:$L$1718,'Service PJ'!$A66,'EPA_US9RT techs'!$C$2:$C$1718,"VDA_FLOP",'EPA_US9RT techs'!$F$2:$F$1718,'Service PJ'!H$1)),"")</f>
        <v>1.1346569412229279</v>
      </c>
      <c r="I66" s="1">
        <f>IFERROR(IFERROR(1/AVERAGEIFS('EPA_US9RT techs'!$I$2:$I$1718,'EPA_US9RT techs'!$J$2:$J$1718,'Service PJ'!$D66,'EPA_US9RT techs'!$K$2:$K$1718,'Service PJ'!$B66,'EPA_US9RT techs'!$L$2:$L$1718,'Service PJ'!$A66,'EPA_US9RT techs'!$C$2:$C$1718,"VDA_FLOP",'EPA_US9RT techs'!$F$2:$F$1718,'Service PJ'!I$1),1/AVERAGEIFS('EPA_US9RT techs'!$I$2:$I$1718,'EPA_US9RT techs'!$K$2:$K$1718,'Service PJ'!$B66,'EPA_US9RT techs'!$L$2:$L$1718,'Service PJ'!$A66,'EPA_US9RT techs'!$C$2:$C$1718,"VDA_FLOP",'EPA_US9RT techs'!$F$2:$F$1718,'Service PJ'!I$1)),"")</f>
        <v>1.215977144773748</v>
      </c>
      <c r="J66" s="1">
        <f>IFERROR(IFERROR(1/AVERAGEIFS('EPA_US9RT techs'!$I$2:$I$1718,'EPA_US9RT techs'!$J$2:$J$1718,'Service PJ'!$D66,'EPA_US9RT techs'!$K$2:$K$1718,'Service PJ'!$B66,'EPA_US9RT techs'!$L$2:$L$1718,'Service PJ'!$A66,'EPA_US9RT techs'!$C$2:$C$1718,"VDA_FLOP",'EPA_US9RT techs'!$F$2:$F$1718,'Service PJ'!J$1),1/AVERAGEIFS('EPA_US9RT techs'!$I$2:$I$1718,'EPA_US9RT techs'!$K$2:$K$1718,'Service PJ'!$B66,'EPA_US9RT techs'!$L$2:$L$1718,'Service PJ'!$A66,'EPA_US9RT techs'!$C$2:$C$1718,"VDA_FLOP",'EPA_US9RT techs'!$F$2:$F$1718,'Service PJ'!J$1)),"")</f>
        <v>1.2700973158152613</v>
      </c>
      <c r="L66" t="str">
        <f>IF(SUM(O66:AR66)=0,"\I: ","")&amp;'Service PJ'!D66&amp;"_"&amp;'Service PJ'!E66&amp;"_"&amp;'Service PJ'!C66</f>
        <v>\I: IIS_PRC_ELC</v>
      </c>
      <c r="M66" t="str">
        <f>"IND"&amp;'Service PJ'!C66</f>
        <v>INDELC</v>
      </c>
      <c r="N66" t="str">
        <f t="shared" si="36"/>
        <v>\I: IIS</v>
      </c>
      <c r="O66" s="1">
        <f>'Service shares'!AK66*'Service PJ'!AV66</f>
        <v>0</v>
      </c>
      <c r="P66" s="1">
        <f>'Service shares'!AL66*'Service PJ'!AW66</f>
        <v>0</v>
      </c>
      <c r="Q66" s="1">
        <f>'Service shares'!AM66*'Service PJ'!AX66</f>
        <v>0</v>
      </c>
      <c r="R66" s="1">
        <f>'Service shares'!AN66*'Service PJ'!AY66</f>
        <v>0</v>
      </c>
      <c r="S66" s="1">
        <f>'Service shares'!AO66*'Service PJ'!AZ66</f>
        <v>0</v>
      </c>
      <c r="T66" s="1">
        <f>'Service shares'!AP66*'Service PJ'!BA66</f>
        <v>0</v>
      </c>
      <c r="U66" s="1">
        <f>'Service shares'!AQ66*'Service PJ'!BB66</f>
        <v>0</v>
      </c>
      <c r="V66" s="14">
        <f>'Service shares'!AR66*'Service PJ'!BC66</f>
        <v>0</v>
      </c>
      <c r="W66" s="1">
        <f>'Service shares'!AS66*'Service PJ'!BD66</f>
        <v>0</v>
      </c>
      <c r="X66" s="1">
        <f>'Service shares'!AT66*'Service PJ'!BE66</f>
        <v>0</v>
      </c>
      <c r="Y66" s="1">
        <f>'Service shares'!AU66*'Service PJ'!BF66</f>
        <v>0</v>
      </c>
      <c r="Z66" s="1">
        <f>'Service shares'!AV66*'Service PJ'!BG66</f>
        <v>0</v>
      </c>
      <c r="AA66" s="1">
        <f>'Service shares'!AW66*'Service PJ'!BH66</f>
        <v>0</v>
      </c>
      <c r="AB66" s="1">
        <f>'Service shares'!AX66*'Service PJ'!BI66</f>
        <v>0</v>
      </c>
      <c r="AC66" s="1">
        <f>'Service shares'!AY66*'Service PJ'!BJ66</f>
        <v>0</v>
      </c>
      <c r="AD66" s="1">
        <f>'Service shares'!AZ66*'Service PJ'!BK66</f>
        <v>0</v>
      </c>
      <c r="AE66" s="1">
        <f>'Service shares'!BA66*'Service PJ'!BL66</f>
        <v>0</v>
      </c>
      <c r="AF66" s="1">
        <f>'Service shares'!BB66*'Service PJ'!BM66</f>
        <v>0</v>
      </c>
      <c r="AG66" s="1">
        <f>'Service shares'!BC66*'Service PJ'!BN66</f>
        <v>0</v>
      </c>
      <c r="AH66" s="1">
        <f>'Service shares'!BD66*'Service PJ'!BO66</f>
        <v>0</v>
      </c>
      <c r="AI66" s="1">
        <f>'Service shares'!BE66*'Service PJ'!BP66</f>
        <v>0</v>
      </c>
      <c r="AJ66" s="1">
        <f>'Service shares'!BF66*'Service PJ'!BQ66</f>
        <v>0</v>
      </c>
      <c r="AK66" s="1">
        <f>'Service shares'!BG66*'Service PJ'!BR66</f>
        <v>0</v>
      </c>
      <c r="AL66" s="1">
        <f>'Service shares'!BH66*'Service PJ'!BS66</f>
        <v>0</v>
      </c>
      <c r="AM66" s="1">
        <f>'Service shares'!BI66*'Service PJ'!BT66</f>
        <v>0</v>
      </c>
      <c r="AN66" s="1">
        <f>'Service shares'!BJ66*'Service PJ'!BU66</f>
        <v>0</v>
      </c>
      <c r="AO66" s="1">
        <f>'Service shares'!BK66*'Service PJ'!BV66</f>
        <v>0</v>
      </c>
      <c r="AP66" s="1">
        <f>'Service shares'!BL66*'Service PJ'!BW66</f>
        <v>0</v>
      </c>
      <c r="AQ66" s="1">
        <f>'Service shares'!BM66*'Service PJ'!BX66</f>
        <v>0</v>
      </c>
      <c r="AR66" s="1">
        <f>'Service shares'!BN66*'Service PJ'!BY66</f>
        <v>0</v>
      </c>
      <c r="AS66" s="2">
        <v>0</v>
      </c>
      <c r="AU66" t="str">
        <f t="shared" si="2"/>
        <v>\I: IIS_PRC_ELC</v>
      </c>
      <c r="AV66" s="1">
        <f t="shared" si="50"/>
        <v>1.1262534363940762</v>
      </c>
      <c r="AW66" s="1">
        <f t="shared" si="50"/>
        <v>1.1262534363940762</v>
      </c>
      <c r="AX66" s="1">
        <f t="shared" si="50"/>
        <v>1.1262534363940762</v>
      </c>
      <c r="AY66" s="1">
        <f t="shared" si="50"/>
        <v>1.1262534363940762</v>
      </c>
      <c r="AZ66" s="1">
        <f t="shared" si="50"/>
        <v>1.1262534363940762</v>
      </c>
      <c r="BA66" s="1">
        <f t="shared" si="50"/>
        <v>1.1262534363940762</v>
      </c>
      <c r="BB66" s="1">
        <f t="shared" si="50"/>
        <v>1.1262534363940762</v>
      </c>
      <c r="BC66" s="1">
        <f t="shared" si="50"/>
        <v>1.1262534363940762</v>
      </c>
      <c r="BD66" s="1">
        <f t="shared" si="50"/>
        <v>1.1262534363940762</v>
      </c>
      <c r="BE66" s="1">
        <f t="shared" si="50"/>
        <v>1.1262534363940762</v>
      </c>
      <c r="BF66" s="1">
        <f t="shared" si="50"/>
        <v>1.1262534363940762</v>
      </c>
      <c r="BG66" s="1">
        <f t="shared" si="50"/>
        <v>1.1262534363940762</v>
      </c>
      <c r="BH66" s="1">
        <f t="shared" si="50"/>
        <v>1.1262534363940762</v>
      </c>
      <c r="BI66" s="1">
        <f t="shared" si="50"/>
        <v>1.1262534363940762</v>
      </c>
      <c r="BJ66" s="1">
        <f t="shared" si="50"/>
        <v>1.1262534363940762</v>
      </c>
      <c r="BK66" s="1">
        <f t="shared" si="50"/>
        <v>1.1262534363940762</v>
      </c>
      <c r="BL66" s="1">
        <f t="shared" si="44"/>
        <v>1.1262534363940762</v>
      </c>
      <c r="BM66" s="1">
        <f t="shared" si="51"/>
        <v>1.1262534363940762</v>
      </c>
      <c r="BN66" s="1">
        <f t="shared" si="51"/>
        <v>1.1262534363940762</v>
      </c>
      <c r="BO66" s="1">
        <f t="shared" si="51"/>
        <v>1.1262534363940762</v>
      </c>
      <c r="BP66" s="1">
        <f t="shared" si="51"/>
        <v>1.1262534363940762</v>
      </c>
      <c r="BQ66" s="1">
        <f t="shared" si="51"/>
        <v>1.1262534363940762</v>
      </c>
      <c r="BR66" s="1">
        <f t="shared" si="51"/>
        <v>1.1262534363940762</v>
      </c>
      <c r="BS66" s="1">
        <f t="shared" si="51"/>
        <v>1.1262534363940762</v>
      </c>
      <c r="BT66" s="1">
        <f t="shared" si="51"/>
        <v>1.1262534363940762</v>
      </c>
      <c r="BU66" s="1">
        <f t="shared" si="51"/>
        <v>1.1262534363940762</v>
      </c>
      <c r="BV66" s="1">
        <f t="shared" si="51"/>
        <v>1.1262534363940762</v>
      </c>
      <c r="BW66" s="1">
        <f t="shared" si="51"/>
        <v>1.1262534363940762</v>
      </c>
      <c r="BX66" s="1">
        <f t="shared" si="51"/>
        <v>1.1262534363940762</v>
      </c>
      <c r="BY66" s="1">
        <f t="shared" si="51"/>
        <v>1.1262534363940762</v>
      </c>
      <c r="CC66" t="str">
        <f t="shared" si="38"/>
        <v>*</v>
      </c>
      <c r="CD66" t="str">
        <f t="shared" si="39"/>
        <v>\I: IIS_PRC_ELC</v>
      </c>
      <c r="CE66" t="str">
        <f>VLOOKUP(D66,'IND Balance'!$AM$5:$AN$21,2,FALSE)&amp;" - "&amp;VLOOKUP(E66,'MECS_Table 5.4'!$AF$18:$AG$30,2,FALSE)&amp;" - "&amp;VLOOKUP('Service PJ'!M66,'IND Balance'!$AM$22:$AN$32,2,FALSE)</f>
        <v>Iron and Steel - Process Cool - Electricity</v>
      </c>
      <c r="CF66" t="s">
        <v>109</v>
      </c>
      <c r="CG66" t="s">
        <v>110</v>
      </c>
      <c r="CL66" t="str">
        <f t="shared" si="40"/>
        <v>\I: IIS_PRC_ELC</v>
      </c>
      <c r="CM66" t="str">
        <f t="shared" si="41"/>
        <v>\I: IIS</v>
      </c>
      <c r="CN66" s="1" t="str">
        <f t="shared" si="5"/>
        <v/>
      </c>
      <c r="CO66" s="1" t="str">
        <f t="shared" si="6"/>
        <v/>
      </c>
      <c r="CP66" s="1" t="str">
        <f t="shared" si="7"/>
        <v/>
      </c>
      <c r="CQ66" s="1" t="str">
        <f t="shared" si="8"/>
        <v/>
      </c>
      <c r="CR66" s="1" t="str">
        <f t="shared" si="9"/>
        <v/>
      </c>
      <c r="CS66" s="1" t="str">
        <f t="shared" si="10"/>
        <v/>
      </c>
      <c r="CT66" s="1" t="str">
        <f t="shared" si="11"/>
        <v/>
      </c>
      <c r="CU66" s="1" t="str">
        <f t="shared" si="12"/>
        <v/>
      </c>
      <c r="CV66" s="1" t="str">
        <f t="shared" si="13"/>
        <v/>
      </c>
      <c r="CW66" s="1" t="str">
        <f t="shared" si="14"/>
        <v/>
      </c>
      <c r="CX66" s="1" t="str">
        <f t="shared" si="15"/>
        <v/>
      </c>
      <c r="CY66" s="1" t="str">
        <f t="shared" si="16"/>
        <v/>
      </c>
      <c r="CZ66" s="1" t="str">
        <f t="shared" si="17"/>
        <v/>
      </c>
      <c r="DA66" s="1" t="str">
        <f t="shared" si="18"/>
        <v/>
      </c>
      <c r="DB66" s="1" t="str">
        <f t="shared" si="19"/>
        <v/>
      </c>
      <c r="DC66" s="1" t="str">
        <f t="shared" si="20"/>
        <v/>
      </c>
      <c r="DD66" s="1" t="str">
        <f t="shared" si="21"/>
        <v/>
      </c>
      <c r="DE66" s="1" t="str">
        <f t="shared" si="22"/>
        <v/>
      </c>
      <c r="DF66" s="1" t="str">
        <f t="shared" si="23"/>
        <v/>
      </c>
      <c r="DG66" s="1" t="str">
        <f t="shared" si="24"/>
        <v/>
      </c>
      <c r="DH66" s="1" t="str">
        <f t="shared" si="25"/>
        <v/>
      </c>
      <c r="DI66" s="1" t="str">
        <f t="shared" si="26"/>
        <v/>
      </c>
      <c r="DJ66" s="1" t="str">
        <f t="shared" si="27"/>
        <v/>
      </c>
      <c r="DK66" s="1" t="str">
        <f t="shared" si="28"/>
        <v/>
      </c>
      <c r="DL66" s="1" t="str">
        <f t="shared" si="29"/>
        <v/>
      </c>
      <c r="DM66" s="1" t="str">
        <f t="shared" si="30"/>
        <v/>
      </c>
      <c r="DN66" s="1" t="str">
        <f t="shared" si="31"/>
        <v/>
      </c>
      <c r="DO66" s="1" t="str">
        <f t="shared" si="32"/>
        <v/>
      </c>
      <c r="DP66" s="1" t="str">
        <f t="shared" si="33"/>
        <v/>
      </c>
      <c r="DQ66" s="1" t="str">
        <f t="shared" si="34"/>
        <v/>
      </c>
      <c r="DR66" s="1">
        <v>3</v>
      </c>
      <c r="DS66" s="1" t="str">
        <f t="shared" si="42"/>
        <v/>
      </c>
      <c r="DT66" t="str">
        <f t="shared" si="43"/>
        <v/>
      </c>
    </row>
    <row r="67" spans="1:124" x14ac:dyDescent="0.45">
      <c r="A67" t="str">
        <f t="shared" si="35"/>
        <v>ELC</v>
      </c>
      <c r="B67" t="str">
        <f>VLOOKUP(E67,'EPA_US9RT techs'!$R$26:$S$34,2,FALSE)</f>
        <v>MDR</v>
      </c>
      <c r="C67" t="str">
        <f>'Service shares'!A67</f>
        <v>ELC</v>
      </c>
      <c r="D67" t="str">
        <f>'Service shares'!B67</f>
        <v>IIS</v>
      </c>
      <c r="E67" t="str">
        <f>'Service shares'!C67</f>
        <v>MDR</v>
      </c>
      <c r="F67" s="1">
        <f>IFERROR(1/AVERAGEIFS('EPA_US9RT techs'!$I$2:$I$1718,'EPA_US9RT techs'!$J$2:$J$1718,'Service PJ'!$D67,'EPA_US9RT techs'!$K$2:$K$1718,'Service PJ'!$B67,'EPA_US9RT techs'!$L$2:$L$1718,'Service PJ'!$A67,'EPA_US9RT techs'!$C$2:$C$1718,"VDA_FLOP",'EPA_US9RT techs'!$F$2:$F$1718,'Service PJ'!F$1),1/AVERAGEIFS('EPA_US9RT techs'!$I$2:$I$1718,'EPA_US9RT techs'!$K$2:$K$1718,'Service PJ'!$B67,'EPA_US9RT techs'!$L$2:$L$1718,'Service PJ'!$A67,'EPA_US9RT techs'!$C$2:$C$1718,"VDA_FLOP",'EPA_US9RT techs'!$F$2:$F$1718,'Service PJ'!F$1))</f>
        <v>1</v>
      </c>
      <c r="G67" s="1">
        <f>IFERROR(IFERROR(1/AVERAGEIFS('EPA_US9RT techs'!$I$2:$I$1718,'EPA_US9RT techs'!$J$2:$J$1718,'Service PJ'!$D67,'EPA_US9RT techs'!$K$2:$K$1718,'Service PJ'!$B67,'EPA_US9RT techs'!$L$2:$L$1718,'Service PJ'!$A67,'EPA_US9RT techs'!$C$2:$C$1718,"VDA_FLOP",'EPA_US9RT techs'!$F$2:$F$1718,'Service PJ'!G$1),1/AVERAGEIFS('EPA_US9RT techs'!$I$2:$I$1718,'EPA_US9RT techs'!$K$2:$K$1718,'Service PJ'!$B67,'EPA_US9RT techs'!$L$2:$L$1718,'Service PJ'!$A67,'EPA_US9RT techs'!$C$2:$C$1718,"VDA_FLOP",'EPA_US9RT techs'!$F$2:$F$1718,'Service PJ'!G$1)),"")</f>
        <v>1.1262534363940762</v>
      </c>
      <c r="H67" s="1">
        <f>IFERROR(IFERROR(1/AVERAGEIFS('EPA_US9RT techs'!$I$2:$I$1718,'EPA_US9RT techs'!$J$2:$J$1718,'Service PJ'!$D67,'EPA_US9RT techs'!$K$2:$K$1718,'Service PJ'!$B67,'EPA_US9RT techs'!$L$2:$L$1718,'Service PJ'!$A67,'EPA_US9RT techs'!$C$2:$C$1718,"VDA_FLOP",'EPA_US9RT techs'!$F$2:$F$1718,'Service PJ'!H$1),1/AVERAGEIFS('EPA_US9RT techs'!$I$2:$I$1718,'EPA_US9RT techs'!$K$2:$K$1718,'Service PJ'!$B67,'EPA_US9RT techs'!$L$2:$L$1718,'Service PJ'!$A67,'EPA_US9RT techs'!$C$2:$C$1718,"VDA_FLOP",'EPA_US9RT techs'!$F$2:$F$1718,'Service PJ'!H$1)),"")</f>
        <v>1.1346569412229279</v>
      </c>
      <c r="I67" s="1">
        <f>IFERROR(IFERROR(1/AVERAGEIFS('EPA_US9RT techs'!$I$2:$I$1718,'EPA_US9RT techs'!$J$2:$J$1718,'Service PJ'!$D67,'EPA_US9RT techs'!$K$2:$K$1718,'Service PJ'!$B67,'EPA_US9RT techs'!$L$2:$L$1718,'Service PJ'!$A67,'EPA_US9RT techs'!$C$2:$C$1718,"VDA_FLOP",'EPA_US9RT techs'!$F$2:$F$1718,'Service PJ'!I$1),1/AVERAGEIFS('EPA_US9RT techs'!$I$2:$I$1718,'EPA_US9RT techs'!$K$2:$K$1718,'Service PJ'!$B67,'EPA_US9RT techs'!$L$2:$L$1718,'Service PJ'!$A67,'EPA_US9RT techs'!$C$2:$C$1718,"VDA_FLOP",'EPA_US9RT techs'!$F$2:$F$1718,'Service PJ'!I$1)),"")</f>
        <v>1.215977144773748</v>
      </c>
      <c r="J67" s="1">
        <f>IFERROR(IFERROR(1/AVERAGEIFS('EPA_US9RT techs'!$I$2:$I$1718,'EPA_US9RT techs'!$J$2:$J$1718,'Service PJ'!$D67,'EPA_US9RT techs'!$K$2:$K$1718,'Service PJ'!$B67,'EPA_US9RT techs'!$L$2:$L$1718,'Service PJ'!$A67,'EPA_US9RT techs'!$C$2:$C$1718,"VDA_FLOP",'EPA_US9RT techs'!$F$2:$F$1718,'Service PJ'!J$1),1/AVERAGEIFS('EPA_US9RT techs'!$I$2:$I$1718,'EPA_US9RT techs'!$K$2:$K$1718,'Service PJ'!$B67,'EPA_US9RT techs'!$L$2:$L$1718,'Service PJ'!$A67,'EPA_US9RT techs'!$C$2:$C$1718,"VDA_FLOP",'EPA_US9RT techs'!$F$2:$F$1718,'Service PJ'!J$1)),"")</f>
        <v>1.2700973158152613</v>
      </c>
      <c r="L67" t="str">
        <f>IF(SUM(O67:AR67)=0,"\I: ","")&amp;'Service PJ'!D67&amp;"_"&amp;'Service PJ'!E67&amp;"_"&amp;'Service PJ'!C67</f>
        <v>\I: IIS_MDR_ELC</v>
      </c>
      <c r="M67" t="str">
        <f>"IND"&amp;'Service PJ'!C67</f>
        <v>INDELC</v>
      </c>
      <c r="N67" t="str">
        <f t="shared" si="36"/>
        <v>\I: IIS</v>
      </c>
      <c r="O67" s="1">
        <f>'Service shares'!AK67*'Service PJ'!AV67</f>
        <v>0</v>
      </c>
      <c r="P67" s="1">
        <f>'Service shares'!AL67*'Service PJ'!AW67</f>
        <v>0</v>
      </c>
      <c r="Q67" s="1">
        <f>'Service shares'!AM67*'Service PJ'!AX67</f>
        <v>0</v>
      </c>
      <c r="R67" s="1">
        <f>'Service shares'!AN67*'Service PJ'!AY67</f>
        <v>0</v>
      </c>
      <c r="S67" s="1">
        <f>'Service shares'!AO67*'Service PJ'!AZ67</f>
        <v>0</v>
      </c>
      <c r="T67" s="1">
        <f>'Service shares'!AP67*'Service PJ'!BA67</f>
        <v>0</v>
      </c>
      <c r="U67" s="1">
        <f>'Service shares'!AQ67*'Service PJ'!BB67</f>
        <v>0</v>
      </c>
      <c r="V67" s="14">
        <f>'Service shares'!AR67*'Service PJ'!BC67</f>
        <v>0</v>
      </c>
      <c r="W67" s="1">
        <f>'Service shares'!AS67*'Service PJ'!BD67</f>
        <v>0</v>
      </c>
      <c r="X67" s="1">
        <f>'Service shares'!AT67*'Service PJ'!BE67</f>
        <v>0</v>
      </c>
      <c r="Y67" s="1">
        <f>'Service shares'!AU67*'Service PJ'!BF67</f>
        <v>0</v>
      </c>
      <c r="Z67" s="1">
        <f>'Service shares'!AV67*'Service PJ'!BG67</f>
        <v>0</v>
      </c>
      <c r="AA67" s="1">
        <f>'Service shares'!AW67*'Service PJ'!BH67</f>
        <v>0</v>
      </c>
      <c r="AB67" s="1">
        <f>'Service shares'!AX67*'Service PJ'!BI67</f>
        <v>0</v>
      </c>
      <c r="AC67" s="1">
        <f>'Service shares'!AY67*'Service PJ'!BJ67</f>
        <v>0</v>
      </c>
      <c r="AD67" s="1">
        <f>'Service shares'!AZ67*'Service PJ'!BK67</f>
        <v>0</v>
      </c>
      <c r="AE67" s="1">
        <f>'Service shares'!BA67*'Service PJ'!BL67</f>
        <v>0</v>
      </c>
      <c r="AF67" s="1">
        <f>'Service shares'!BB67*'Service PJ'!BM67</f>
        <v>0</v>
      </c>
      <c r="AG67" s="1">
        <f>'Service shares'!BC67*'Service PJ'!BN67</f>
        <v>0</v>
      </c>
      <c r="AH67" s="1">
        <f>'Service shares'!BD67*'Service PJ'!BO67</f>
        <v>0</v>
      </c>
      <c r="AI67" s="1">
        <f>'Service shares'!BE67*'Service PJ'!BP67</f>
        <v>0</v>
      </c>
      <c r="AJ67" s="1">
        <f>'Service shares'!BF67*'Service PJ'!BQ67</f>
        <v>0</v>
      </c>
      <c r="AK67" s="1">
        <f>'Service shares'!BG67*'Service PJ'!BR67</f>
        <v>0</v>
      </c>
      <c r="AL67" s="1">
        <f>'Service shares'!BH67*'Service PJ'!BS67</f>
        <v>0</v>
      </c>
      <c r="AM67" s="1">
        <f>'Service shares'!BI67*'Service PJ'!BT67</f>
        <v>0</v>
      </c>
      <c r="AN67" s="1">
        <f>'Service shares'!BJ67*'Service PJ'!BU67</f>
        <v>0</v>
      </c>
      <c r="AO67" s="1">
        <f>'Service shares'!BK67*'Service PJ'!BV67</f>
        <v>0</v>
      </c>
      <c r="AP67" s="1">
        <f>'Service shares'!BL67*'Service PJ'!BW67</f>
        <v>0</v>
      </c>
      <c r="AQ67" s="1">
        <f>'Service shares'!BM67*'Service PJ'!BX67</f>
        <v>0</v>
      </c>
      <c r="AR67" s="1">
        <f>'Service shares'!BN67*'Service PJ'!BY67</f>
        <v>0</v>
      </c>
      <c r="AS67" s="2">
        <v>0</v>
      </c>
      <c r="AU67" t="str">
        <f t="shared" ref="AU67:AU130" si="52">L67</f>
        <v>\I: IIS_MDR_ELC</v>
      </c>
      <c r="AV67" s="1">
        <f t="shared" si="50"/>
        <v>1.1262534363940762</v>
      </c>
      <c r="AW67" s="1">
        <f t="shared" si="50"/>
        <v>1.1262534363940762</v>
      </c>
      <c r="AX67" s="1">
        <f t="shared" si="50"/>
        <v>1.1262534363940762</v>
      </c>
      <c r="AY67" s="1">
        <f t="shared" si="50"/>
        <v>1.1262534363940762</v>
      </c>
      <c r="AZ67" s="1">
        <f t="shared" si="50"/>
        <v>1.1262534363940762</v>
      </c>
      <c r="BA67" s="1">
        <f t="shared" si="50"/>
        <v>1.1262534363940762</v>
      </c>
      <c r="BB67" s="1">
        <f t="shared" si="50"/>
        <v>1.1262534363940762</v>
      </c>
      <c r="BC67" s="1">
        <f t="shared" si="50"/>
        <v>1.1262534363940762</v>
      </c>
      <c r="BD67" s="1">
        <f t="shared" si="50"/>
        <v>1.1262534363940762</v>
      </c>
      <c r="BE67" s="1">
        <f t="shared" si="50"/>
        <v>1.1262534363940762</v>
      </c>
      <c r="BF67" s="1">
        <f t="shared" si="50"/>
        <v>1.1262534363940762</v>
      </c>
      <c r="BG67" s="1">
        <f t="shared" si="50"/>
        <v>1.1262534363940762</v>
      </c>
      <c r="BH67" s="1">
        <f t="shared" si="50"/>
        <v>1.1262534363940762</v>
      </c>
      <c r="BI67" s="1">
        <f t="shared" si="50"/>
        <v>1.1262534363940762</v>
      </c>
      <c r="BJ67" s="1">
        <f t="shared" si="50"/>
        <v>1.1262534363940762</v>
      </c>
      <c r="BK67" s="1">
        <f t="shared" si="50"/>
        <v>1.1262534363940762</v>
      </c>
      <c r="BL67" s="1">
        <f t="shared" si="44"/>
        <v>1.1262534363940762</v>
      </c>
      <c r="BM67" s="1">
        <f t="shared" si="51"/>
        <v>1.1262534363940762</v>
      </c>
      <c r="BN67" s="1">
        <f t="shared" si="51"/>
        <v>1.1262534363940762</v>
      </c>
      <c r="BO67" s="1">
        <f t="shared" si="51"/>
        <v>1.1262534363940762</v>
      </c>
      <c r="BP67" s="1">
        <f t="shared" si="51"/>
        <v>1.1262534363940762</v>
      </c>
      <c r="BQ67" s="1">
        <f t="shared" si="51"/>
        <v>1.1262534363940762</v>
      </c>
      <c r="BR67" s="1">
        <f t="shared" si="51"/>
        <v>1.1262534363940762</v>
      </c>
      <c r="BS67" s="1">
        <f t="shared" si="51"/>
        <v>1.1262534363940762</v>
      </c>
      <c r="BT67" s="1">
        <f t="shared" si="51"/>
        <v>1.1262534363940762</v>
      </c>
      <c r="BU67" s="1">
        <f t="shared" si="51"/>
        <v>1.1262534363940762</v>
      </c>
      <c r="BV67" s="1">
        <f t="shared" si="51"/>
        <v>1.1262534363940762</v>
      </c>
      <c r="BW67" s="1">
        <f t="shared" si="51"/>
        <v>1.1262534363940762</v>
      </c>
      <c r="BX67" s="1">
        <f t="shared" si="51"/>
        <v>1.1262534363940762</v>
      </c>
      <c r="BY67" s="1">
        <f t="shared" si="51"/>
        <v>1.1262534363940762</v>
      </c>
      <c r="CC67" t="str">
        <f t="shared" si="38"/>
        <v>*</v>
      </c>
      <c r="CD67" t="str">
        <f t="shared" si="39"/>
        <v>\I: IIS_MDR_ELC</v>
      </c>
      <c r="CE67" t="str">
        <f>VLOOKUP(D67,'IND Balance'!$AM$5:$AN$21,2,FALSE)&amp;" - "&amp;VLOOKUP(E67,'MECS_Table 5.4'!$AF$18:$AG$30,2,FALSE)&amp;" - "&amp;VLOOKUP('Service PJ'!M67,'IND Balance'!$AM$22:$AN$32,2,FALSE)</f>
        <v>Iron and Steel - Machine drive - Electricity</v>
      </c>
      <c r="CF67" t="s">
        <v>109</v>
      </c>
      <c r="CG67" t="s">
        <v>110</v>
      </c>
      <c r="CL67" t="str">
        <f t="shared" si="40"/>
        <v>\I: IIS_MDR_ELC</v>
      </c>
      <c r="CM67" t="str">
        <f t="shared" si="41"/>
        <v>\I: IIS</v>
      </c>
      <c r="CN67" s="1" t="str">
        <f t="shared" ref="CN67:CN130" si="53">IFERROR(O67/SUMIFS(O$3:O$280,$N$3:$N$280,$CM67)*$DV$1,"")</f>
        <v/>
      </c>
      <c r="CO67" s="1" t="str">
        <f t="shared" ref="CO67:CO130" si="54">IFERROR(P67/SUMIFS(P$3:P$280,$N$3:$N$280,$CM67)*$DV$1,"")</f>
        <v/>
      </c>
      <c r="CP67" s="1" t="str">
        <f t="shared" ref="CP67:CP130" si="55">IFERROR(Q67/SUMIFS(Q$3:Q$280,$N$3:$N$280,$CM67)*$DV$1,"")</f>
        <v/>
      </c>
      <c r="CQ67" s="1" t="str">
        <f t="shared" ref="CQ67:CQ130" si="56">IFERROR(R67/SUMIFS(R$3:R$280,$N$3:$N$280,$CM67)*$DV$1,"")</f>
        <v/>
      </c>
      <c r="CR67" s="1" t="str">
        <f t="shared" ref="CR67:CR130" si="57">IFERROR(S67/SUMIFS(S$3:S$280,$N$3:$N$280,$CM67)*$DV$1,"")</f>
        <v/>
      </c>
      <c r="CS67" s="1" t="str">
        <f t="shared" ref="CS67:CS130" si="58">IFERROR(T67/SUMIFS(T$3:T$280,$N$3:$N$280,$CM67)*$DV$1,"")</f>
        <v/>
      </c>
      <c r="CT67" s="1" t="str">
        <f t="shared" ref="CT67:CT130" si="59">IFERROR(U67/SUMIFS(U$3:U$280,$N$3:$N$280,$CM67)*$DV$1,"")</f>
        <v/>
      </c>
      <c r="CU67" s="1" t="str">
        <f t="shared" ref="CU67:CU130" si="60">IFERROR(V67/SUMIFS(V$3:V$280,$N$3:$N$280,$CM67)*$DV$1,"")</f>
        <v/>
      </c>
      <c r="CV67" s="1" t="str">
        <f t="shared" ref="CV67:CV130" si="61">IFERROR(W67/SUMIFS(W$3:W$280,$N$3:$N$280,$CM67)*$DV$1,"")</f>
        <v/>
      </c>
      <c r="CW67" s="1" t="str">
        <f t="shared" ref="CW67:CW130" si="62">IFERROR(X67/SUMIFS(X$3:X$280,$N$3:$N$280,$CM67)*$DV$1,"")</f>
        <v/>
      </c>
      <c r="CX67" s="1" t="str">
        <f t="shared" ref="CX67:CX130" si="63">IFERROR(Y67/SUMIFS(Y$3:Y$280,$N$3:$N$280,$CM67)*$DV$1,"")</f>
        <v/>
      </c>
      <c r="CY67" s="1" t="str">
        <f t="shared" ref="CY67:CY130" si="64">IFERROR(Z67/SUMIFS(Z$3:Z$280,$N$3:$N$280,$CM67)*$DV$1,"")</f>
        <v/>
      </c>
      <c r="CZ67" s="1" t="str">
        <f t="shared" ref="CZ67:CZ130" si="65">IFERROR(AA67/SUMIFS(AA$3:AA$280,$N$3:$N$280,$CM67)*$DV$1,"")</f>
        <v/>
      </c>
      <c r="DA67" s="1" t="str">
        <f t="shared" ref="DA67:DA130" si="66">IFERROR(AB67/SUMIFS(AB$3:AB$280,$N$3:$N$280,$CM67)*$DV$1,"")</f>
        <v/>
      </c>
      <c r="DB67" s="1" t="str">
        <f t="shared" ref="DB67:DB130" si="67">IFERROR(AC67/SUMIFS(AC$3:AC$280,$N$3:$N$280,$CM67)*$DV$1,"")</f>
        <v/>
      </c>
      <c r="DC67" s="1" t="str">
        <f t="shared" ref="DC67:DC130" si="68">IFERROR(AD67/SUMIFS(AD$3:AD$280,$N$3:$N$280,$CM67)*$DV$1,"")</f>
        <v/>
      </c>
      <c r="DD67" s="1" t="str">
        <f t="shared" ref="DD67:DD130" si="69">IFERROR(AE67/SUMIFS(AE$3:AE$280,$N$3:$N$280,$CM67)*$DV$1,"")</f>
        <v/>
      </c>
      <c r="DE67" s="1" t="str">
        <f t="shared" ref="DE67:DE130" si="70">IFERROR(AF67/SUMIFS(AF$3:AF$280,$N$3:$N$280,$CM67)*$DV$1,"")</f>
        <v/>
      </c>
      <c r="DF67" s="1" t="str">
        <f t="shared" ref="DF67:DF130" si="71">IFERROR(AG67/SUMIFS(AG$3:AG$280,$N$3:$N$280,$CM67)*$DV$1,"")</f>
        <v/>
      </c>
      <c r="DG67" s="1" t="str">
        <f t="shared" ref="DG67:DG130" si="72">IFERROR(AH67/SUMIFS(AH$3:AH$280,$N$3:$N$280,$CM67)*$DV$1,"")</f>
        <v/>
      </c>
      <c r="DH67" s="1" t="str">
        <f t="shared" ref="DH67:DH130" si="73">IFERROR(AI67/SUMIFS(AI$3:AI$280,$N$3:$N$280,$CM67)*$DV$1,"")</f>
        <v/>
      </c>
      <c r="DI67" s="1" t="str">
        <f t="shared" ref="DI67:DI130" si="74">IFERROR(AJ67/SUMIFS(AJ$3:AJ$280,$N$3:$N$280,$CM67)*$DV$1,"")</f>
        <v/>
      </c>
      <c r="DJ67" s="1" t="str">
        <f t="shared" ref="DJ67:DJ130" si="75">IFERROR(AK67/SUMIFS(AK$3:AK$280,$N$3:$N$280,$CM67)*$DV$1,"")</f>
        <v/>
      </c>
      <c r="DK67" s="1" t="str">
        <f t="shared" ref="DK67:DK130" si="76">IFERROR(AL67/SUMIFS(AL$3:AL$280,$N$3:$N$280,$CM67)*$DV$1,"")</f>
        <v/>
      </c>
      <c r="DL67" s="1" t="str">
        <f t="shared" ref="DL67:DL130" si="77">IFERROR(AM67/SUMIFS(AM$3:AM$280,$N$3:$N$280,$CM67)*$DV$1,"")</f>
        <v/>
      </c>
      <c r="DM67" s="1" t="str">
        <f t="shared" ref="DM67:DM130" si="78">IFERROR(AN67/SUMIFS(AN$3:AN$280,$N$3:$N$280,$CM67)*$DV$1,"")</f>
        <v/>
      </c>
      <c r="DN67" s="1" t="str">
        <f t="shared" ref="DN67:DN130" si="79">IFERROR(AO67/SUMIFS(AO$3:AO$280,$N$3:$N$280,$CM67)*$DV$1,"")</f>
        <v/>
      </c>
      <c r="DO67" s="1" t="str">
        <f t="shared" ref="DO67:DO130" si="80">IFERROR(AP67/SUMIFS(AP$3:AP$280,$N$3:$N$280,$CM67)*$DV$1,"")</f>
        <v/>
      </c>
      <c r="DP67" s="1" t="str">
        <f t="shared" ref="DP67:DP130" si="81">IFERROR(AQ67/SUMIFS(AQ$3:AQ$280,$N$3:$N$280,$CM67)*$DV$1,"")</f>
        <v/>
      </c>
      <c r="DQ67" s="1" t="str">
        <f t="shared" ref="DQ67:DQ130" si="82">IFERROR(AR67/SUMIFS(AR$3:AR$280,$N$3:$N$280,$CM67)*$DV$1,"")</f>
        <v/>
      </c>
      <c r="DR67" s="1">
        <v>3</v>
      </c>
      <c r="DS67" s="1" t="str">
        <f t="shared" si="42"/>
        <v/>
      </c>
      <c r="DT67" t="str">
        <f t="shared" si="43"/>
        <v/>
      </c>
    </row>
    <row r="68" spans="1:124" x14ac:dyDescent="0.45">
      <c r="A68" t="str">
        <f t="shared" ref="A68:A131" si="83">C68</f>
        <v>ELC</v>
      </c>
      <c r="B68" t="str">
        <f>VLOOKUP(E68,'EPA_US9RT techs'!$R$26:$S$34,2,FALSE)</f>
        <v>ECP</v>
      </c>
      <c r="C68" t="str">
        <f>'Service shares'!A68</f>
        <v>ELC</v>
      </c>
      <c r="D68" t="str">
        <f>'Service shares'!B68</f>
        <v>IIS</v>
      </c>
      <c r="E68" t="str">
        <f>'Service shares'!C68</f>
        <v>ECP</v>
      </c>
      <c r="F68" s="1">
        <f>IFERROR(1/AVERAGEIFS('EPA_US9RT techs'!$I$2:$I$1718,'EPA_US9RT techs'!$J$2:$J$1718,'Service PJ'!$D68,'EPA_US9RT techs'!$K$2:$K$1718,'Service PJ'!$B68,'EPA_US9RT techs'!$L$2:$L$1718,'Service PJ'!$A68,'EPA_US9RT techs'!$C$2:$C$1718,"VDA_FLOP",'EPA_US9RT techs'!$F$2:$F$1718,'Service PJ'!F$1),1/AVERAGEIFS('EPA_US9RT techs'!$I$2:$I$1718,'EPA_US9RT techs'!$K$2:$K$1718,'Service PJ'!$B68,'EPA_US9RT techs'!$L$2:$L$1718,'Service PJ'!$A68,'EPA_US9RT techs'!$C$2:$C$1718,"VDA_FLOP",'EPA_US9RT techs'!$F$2:$F$1718,'Service PJ'!F$1))</f>
        <v>1</v>
      </c>
      <c r="G68" s="1">
        <f>IFERROR(IFERROR(1/AVERAGEIFS('EPA_US9RT techs'!$I$2:$I$1718,'EPA_US9RT techs'!$J$2:$J$1718,'Service PJ'!$D68,'EPA_US9RT techs'!$K$2:$K$1718,'Service PJ'!$B68,'EPA_US9RT techs'!$L$2:$L$1718,'Service PJ'!$A68,'EPA_US9RT techs'!$C$2:$C$1718,"VDA_FLOP",'EPA_US9RT techs'!$F$2:$F$1718,'Service PJ'!G$1),1/AVERAGEIFS('EPA_US9RT techs'!$I$2:$I$1718,'EPA_US9RT techs'!$K$2:$K$1718,'Service PJ'!$B68,'EPA_US9RT techs'!$L$2:$L$1718,'Service PJ'!$A68,'EPA_US9RT techs'!$C$2:$C$1718,"VDA_FLOP",'EPA_US9RT techs'!$F$2:$F$1718,'Service PJ'!G$1)),"")</f>
        <v>1.1262534363940762</v>
      </c>
      <c r="H68" s="1">
        <f>IFERROR(IFERROR(1/AVERAGEIFS('EPA_US9RT techs'!$I$2:$I$1718,'EPA_US9RT techs'!$J$2:$J$1718,'Service PJ'!$D68,'EPA_US9RT techs'!$K$2:$K$1718,'Service PJ'!$B68,'EPA_US9RT techs'!$L$2:$L$1718,'Service PJ'!$A68,'EPA_US9RT techs'!$C$2:$C$1718,"VDA_FLOP",'EPA_US9RT techs'!$F$2:$F$1718,'Service PJ'!H$1),1/AVERAGEIFS('EPA_US9RT techs'!$I$2:$I$1718,'EPA_US9RT techs'!$K$2:$K$1718,'Service PJ'!$B68,'EPA_US9RT techs'!$L$2:$L$1718,'Service PJ'!$A68,'EPA_US9RT techs'!$C$2:$C$1718,"VDA_FLOP",'EPA_US9RT techs'!$F$2:$F$1718,'Service PJ'!H$1)),"")</f>
        <v>1.1346569412229279</v>
      </c>
      <c r="I68" s="1">
        <f>IFERROR(IFERROR(1/AVERAGEIFS('EPA_US9RT techs'!$I$2:$I$1718,'EPA_US9RT techs'!$J$2:$J$1718,'Service PJ'!$D68,'EPA_US9RT techs'!$K$2:$K$1718,'Service PJ'!$B68,'EPA_US9RT techs'!$L$2:$L$1718,'Service PJ'!$A68,'EPA_US9RT techs'!$C$2:$C$1718,"VDA_FLOP",'EPA_US9RT techs'!$F$2:$F$1718,'Service PJ'!I$1),1/AVERAGEIFS('EPA_US9RT techs'!$I$2:$I$1718,'EPA_US9RT techs'!$K$2:$K$1718,'Service PJ'!$B68,'EPA_US9RT techs'!$L$2:$L$1718,'Service PJ'!$A68,'EPA_US9RT techs'!$C$2:$C$1718,"VDA_FLOP",'EPA_US9RT techs'!$F$2:$F$1718,'Service PJ'!I$1)),"")</f>
        <v>1.215977144773748</v>
      </c>
      <c r="J68" s="1">
        <f>IFERROR(IFERROR(1/AVERAGEIFS('EPA_US9RT techs'!$I$2:$I$1718,'EPA_US9RT techs'!$J$2:$J$1718,'Service PJ'!$D68,'EPA_US9RT techs'!$K$2:$K$1718,'Service PJ'!$B68,'EPA_US9RT techs'!$L$2:$L$1718,'Service PJ'!$A68,'EPA_US9RT techs'!$C$2:$C$1718,"VDA_FLOP",'EPA_US9RT techs'!$F$2:$F$1718,'Service PJ'!J$1),1/AVERAGEIFS('EPA_US9RT techs'!$I$2:$I$1718,'EPA_US9RT techs'!$K$2:$K$1718,'Service PJ'!$B68,'EPA_US9RT techs'!$L$2:$L$1718,'Service PJ'!$A68,'EPA_US9RT techs'!$C$2:$C$1718,"VDA_FLOP",'EPA_US9RT techs'!$F$2:$F$1718,'Service PJ'!J$1)),"")</f>
        <v>1.2700973158152613</v>
      </c>
      <c r="L68" t="str">
        <f>IF(SUM(O68:AR68)=0,"\I: ","")&amp;'Service PJ'!D68&amp;"_"&amp;'Service PJ'!E68&amp;"_"&amp;'Service PJ'!C68</f>
        <v>\I: IIS_ECP_ELC</v>
      </c>
      <c r="M68" t="str">
        <f>"IND"&amp;'Service PJ'!C68</f>
        <v>INDELC</v>
      </c>
      <c r="N68" t="str">
        <f t="shared" ref="N68:N131" si="84">LEFT(L68,7)</f>
        <v>\I: IIS</v>
      </c>
      <c r="O68" s="1">
        <f>'Service shares'!AK68*'Service PJ'!AV68</f>
        <v>0</v>
      </c>
      <c r="P68" s="1">
        <f>'Service shares'!AL68*'Service PJ'!AW68</f>
        <v>0</v>
      </c>
      <c r="Q68" s="1">
        <f>'Service shares'!AM68*'Service PJ'!AX68</f>
        <v>0</v>
      </c>
      <c r="R68" s="1">
        <f>'Service shares'!AN68*'Service PJ'!AY68</f>
        <v>0</v>
      </c>
      <c r="S68" s="1">
        <f>'Service shares'!AO68*'Service PJ'!AZ68</f>
        <v>0</v>
      </c>
      <c r="T68" s="1">
        <f>'Service shares'!AP68*'Service PJ'!BA68</f>
        <v>0</v>
      </c>
      <c r="U68" s="1">
        <f>'Service shares'!AQ68*'Service PJ'!BB68</f>
        <v>0</v>
      </c>
      <c r="V68" s="14">
        <f>'Service shares'!AR68*'Service PJ'!BC68</f>
        <v>0</v>
      </c>
      <c r="W68" s="1">
        <f>'Service shares'!AS68*'Service PJ'!BD68</f>
        <v>0</v>
      </c>
      <c r="X68" s="1">
        <f>'Service shares'!AT68*'Service PJ'!BE68</f>
        <v>0</v>
      </c>
      <c r="Y68" s="1">
        <f>'Service shares'!AU68*'Service PJ'!BF68</f>
        <v>0</v>
      </c>
      <c r="Z68" s="1">
        <f>'Service shares'!AV68*'Service PJ'!BG68</f>
        <v>0</v>
      </c>
      <c r="AA68" s="1">
        <f>'Service shares'!AW68*'Service PJ'!BH68</f>
        <v>0</v>
      </c>
      <c r="AB68" s="1">
        <f>'Service shares'!AX68*'Service PJ'!BI68</f>
        <v>0</v>
      </c>
      <c r="AC68" s="1">
        <f>'Service shares'!AY68*'Service PJ'!BJ68</f>
        <v>0</v>
      </c>
      <c r="AD68" s="1">
        <f>'Service shares'!AZ68*'Service PJ'!BK68</f>
        <v>0</v>
      </c>
      <c r="AE68" s="1">
        <f>'Service shares'!BA68*'Service PJ'!BL68</f>
        <v>0</v>
      </c>
      <c r="AF68" s="1">
        <f>'Service shares'!BB68*'Service PJ'!BM68</f>
        <v>0</v>
      </c>
      <c r="AG68" s="1">
        <f>'Service shares'!BC68*'Service PJ'!BN68</f>
        <v>0</v>
      </c>
      <c r="AH68" s="1">
        <f>'Service shares'!BD68*'Service PJ'!BO68</f>
        <v>0</v>
      </c>
      <c r="AI68" s="1">
        <f>'Service shares'!BE68*'Service PJ'!BP68</f>
        <v>0</v>
      </c>
      <c r="AJ68" s="1">
        <f>'Service shares'!BF68*'Service PJ'!BQ68</f>
        <v>0</v>
      </c>
      <c r="AK68" s="1">
        <f>'Service shares'!BG68*'Service PJ'!BR68</f>
        <v>0</v>
      </c>
      <c r="AL68" s="1">
        <f>'Service shares'!BH68*'Service PJ'!BS68</f>
        <v>0</v>
      </c>
      <c r="AM68" s="1">
        <f>'Service shares'!BI68*'Service PJ'!BT68</f>
        <v>0</v>
      </c>
      <c r="AN68" s="1">
        <f>'Service shares'!BJ68*'Service PJ'!BU68</f>
        <v>0</v>
      </c>
      <c r="AO68" s="1">
        <f>'Service shares'!BK68*'Service PJ'!BV68</f>
        <v>0</v>
      </c>
      <c r="AP68" s="1">
        <f>'Service shares'!BL68*'Service PJ'!BW68</f>
        <v>0</v>
      </c>
      <c r="AQ68" s="1">
        <f>'Service shares'!BM68*'Service PJ'!BX68</f>
        <v>0</v>
      </c>
      <c r="AR68" s="1">
        <f>'Service shares'!BN68*'Service PJ'!BY68</f>
        <v>0</v>
      </c>
      <c r="AS68" s="2">
        <v>0</v>
      </c>
      <c r="AU68" t="str">
        <f t="shared" si="52"/>
        <v>\I: IIS_ECP_ELC</v>
      </c>
      <c r="AV68" s="1">
        <f t="shared" ref="AV68:BK83" si="85">IF($G68="",$F68,$G68)</f>
        <v>1.1262534363940762</v>
      </c>
      <c r="AW68" s="1">
        <f t="shared" si="85"/>
        <v>1.1262534363940762</v>
      </c>
      <c r="AX68" s="1">
        <f t="shared" si="85"/>
        <v>1.1262534363940762</v>
      </c>
      <c r="AY68" s="1">
        <f t="shared" si="85"/>
        <v>1.1262534363940762</v>
      </c>
      <c r="AZ68" s="1">
        <f t="shared" si="85"/>
        <v>1.1262534363940762</v>
      </c>
      <c r="BA68" s="1">
        <f t="shared" si="85"/>
        <v>1.1262534363940762</v>
      </c>
      <c r="BB68" s="1">
        <f t="shared" si="85"/>
        <v>1.1262534363940762</v>
      </c>
      <c r="BC68" s="1">
        <f t="shared" si="85"/>
        <v>1.1262534363940762</v>
      </c>
      <c r="BD68" s="1">
        <f t="shared" si="85"/>
        <v>1.1262534363940762</v>
      </c>
      <c r="BE68" s="1">
        <f t="shared" si="85"/>
        <v>1.1262534363940762</v>
      </c>
      <c r="BF68" s="1">
        <f t="shared" si="85"/>
        <v>1.1262534363940762</v>
      </c>
      <c r="BG68" s="1">
        <f t="shared" si="85"/>
        <v>1.1262534363940762</v>
      </c>
      <c r="BH68" s="1">
        <f t="shared" si="85"/>
        <v>1.1262534363940762</v>
      </c>
      <c r="BI68" s="1">
        <f t="shared" si="85"/>
        <v>1.1262534363940762</v>
      </c>
      <c r="BJ68" s="1">
        <f t="shared" si="85"/>
        <v>1.1262534363940762</v>
      </c>
      <c r="BK68" s="1">
        <f t="shared" si="85"/>
        <v>1.1262534363940762</v>
      </c>
      <c r="BL68" s="1">
        <f t="shared" si="44"/>
        <v>1.1262534363940762</v>
      </c>
      <c r="BM68" s="1">
        <f t="shared" si="51"/>
        <v>1.1262534363940762</v>
      </c>
      <c r="BN68" s="1">
        <f t="shared" si="51"/>
        <v>1.1262534363940762</v>
      </c>
      <c r="BO68" s="1">
        <f t="shared" si="51"/>
        <v>1.1262534363940762</v>
      </c>
      <c r="BP68" s="1">
        <f t="shared" si="51"/>
        <v>1.1262534363940762</v>
      </c>
      <c r="BQ68" s="1">
        <f t="shared" si="51"/>
        <v>1.1262534363940762</v>
      </c>
      <c r="BR68" s="1">
        <f t="shared" si="51"/>
        <v>1.1262534363940762</v>
      </c>
      <c r="BS68" s="1">
        <f t="shared" si="51"/>
        <v>1.1262534363940762</v>
      </c>
      <c r="BT68" s="1">
        <f t="shared" si="51"/>
        <v>1.1262534363940762</v>
      </c>
      <c r="BU68" s="1">
        <f t="shared" si="51"/>
        <v>1.1262534363940762</v>
      </c>
      <c r="BV68" s="1">
        <f t="shared" si="51"/>
        <v>1.1262534363940762</v>
      </c>
      <c r="BW68" s="1">
        <f t="shared" si="51"/>
        <v>1.1262534363940762</v>
      </c>
      <c r="BX68" s="1">
        <f t="shared" si="51"/>
        <v>1.1262534363940762</v>
      </c>
      <c r="BY68" s="1">
        <f t="shared" si="51"/>
        <v>1.1262534363940762</v>
      </c>
      <c r="CC68" t="str">
        <f t="shared" ref="CC68:CC131" si="86">IF(SUM(O68:AE68)=0,"*","PRE")</f>
        <v>*</v>
      </c>
      <c r="CD68" t="str">
        <f t="shared" ref="CD68:CD131" si="87">L68</f>
        <v>\I: IIS_ECP_ELC</v>
      </c>
      <c r="CE68" t="str">
        <f>VLOOKUP(D68,'IND Balance'!$AM$5:$AN$21,2,FALSE)&amp;" - "&amp;VLOOKUP(E68,'MECS_Table 5.4'!$AF$18:$AG$30,2,FALSE)&amp;" - "&amp;VLOOKUP('Service PJ'!M68,'IND Balance'!$AM$22:$AN$32,2,FALSE)</f>
        <v>Iron and Steel - Electrochemical - Electricity</v>
      </c>
      <c r="CF68" t="s">
        <v>109</v>
      </c>
      <c r="CG68" t="s">
        <v>110</v>
      </c>
      <c r="CL68" t="str">
        <f t="shared" ref="CL68:CL131" si="88">L68</f>
        <v>\I: IIS_ECP_ELC</v>
      </c>
      <c r="CM68" t="str">
        <f t="shared" ref="CM68:CM131" si="89">IF(OR(RIGHT(N68,3)="ECP",RIGHT(N68,3)="LIG"),"\I:","")&amp;N68</f>
        <v>\I: IIS</v>
      </c>
      <c r="CN68" s="1" t="str">
        <f t="shared" si="53"/>
        <v/>
      </c>
      <c r="CO68" s="1" t="str">
        <f t="shared" si="54"/>
        <v/>
      </c>
      <c r="CP68" s="1" t="str">
        <f t="shared" si="55"/>
        <v/>
      </c>
      <c r="CQ68" s="1" t="str">
        <f t="shared" si="56"/>
        <v/>
      </c>
      <c r="CR68" s="1" t="str">
        <f t="shared" si="57"/>
        <v/>
      </c>
      <c r="CS68" s="1" t="str">
        <f t="shared" si="58"/>
        <v/>
      </c>
      <c r="CT68" s="1" t="str">
        <f t="shared" si="59"/>
        <v/>
      </c>
      <c r="CU68" s="1" t="str">
        <f t="shared" si="60"/>
        <v/>
      </c>
      <c r="CV68" s="1" t="str">
        <f t="shared" si="61"/>
        <v/>
      </c>
      <c r="CW68" s="1" t="str">
        <f t="shared" si="62"/>
        <v/>
      </c>
      <c r="CX68" s="1" t="str">
        <f t="shared" si="63"/>
        <v/>
      </c>
      <c r="CY68" s="1" t="str">
        <f t="shared" si="64"/>
        <v/>
      </c>
      <c r="CZ68" s="1" t="str">
        <f t="shared" si="65"/>
        <v/>
      </c>
      <c r="DA68" s="1" t="str">
        <f t="shared" si="66"/>
        <v/>
      </c>
      <c r="DB68" s="1" t="str">
        <f t="shared" si="67"/>
        <v/>
      </c>
      <c r="DC68" s="1" t="str">
        <f t="shared" si="68"/>
        <v/>
      </c>
      <c r="DD68" s="1" t="str">
        <f t="shared" si="69"/>
        <v/>
      </c>
      <c r="DE68" s="1" t="str">
        <f t="shared" si="70"/>
        <v/>
      </c>
      <c r="DF68" s="1" t="str">
        <f t="shared" si="71"/>
        <v/>
      </c>
      <c r="DG68" s="1" t="str">
        <f t="shared" si="72"/>
        <v/>
      </c>
      <c r="DH68" s="1" t="str">
        <f t="shared" si="73"/>
        <v/>
      </c>
      <c r="DI68" s="1" t="str">
        <f t="shared" si="74"/>
        <v/>
      </c>
      <c r="DJ68" s="1" t="str">
        <f t="shared" si="75"/>
        <v/>
      </c>
      <c r="DK68" s="1" t="str">
        <f t="shared" si="76"/>
        <v/>
      </c>
      <c r="DL68" s="1" t="str">
        <f t="shared" si="77"/>
        <v/>
      </c>
      <c r="DM68" s="1" t="str">
        <f t="shared" si="78"/>
        <v/>
      </c>
      <c r="DN68" s="1" t="str">
        <f t="shared" si="79"/>
        <v/>
      </c>
      <c r="DO68" s="1" t="str">
        <f t="shared" si="80"/>
        <v/>
      </c>
      <c r="DP68" s="1" t="str">
        <f t="shared" si="81"/>
        <v/>
      </c>
      <c r="DQ68" s="1" t="str">
        <f t="shared" si="82"/>
        <v/>
      </c>
      <c r="DR68" s="1">
        <v>3</v>
      </c>
      <c r="DS68" s="1" t="str">
        <f t="shared" ref="DS68:DS131" si="90">IF(RIGHT(CL68,3)="BIO",MAX(CN68:DQ68)+0.01,"")</f>
        <v/>
      </c>
      <c r="DT68" t="str">
        <f t="shared" ref="DT68:DT131" si="91">IF(DS68="","",3)</f>
        <v/>
      </c>
    </row>
    <row r="69" spans="1:124" x14ac:dyDescent="0.45">
      <c r="A69" t="str">
        <f t="shared" si="83"/>
        <v>ELC</v>
      </c>
      <c r="B69" t="str">
        <f>VLOOKUP(E69,'EPA_US9RT techs'!$R$26:$S$34,2,FALSE)</f>
        <v>PRH</v>
      </c>
      <c r="C69" t="str">
        <f>'Service shares'!A69</f>
        <v>ELC</v>
      </c>
      <c r="D69" t="str">
        <f>'Service shares'!B69</f>
        <v>IIS</v>
      </c>
      <c r="E69" t="str">
        <f>'Service shares'!C69</f>
        <v>OTP</v>
      </c>
      <c r="F69" s="1">
        <f>IFERROR(1/AVERAGEIFS('EPA_US9RT techs'!$I$2:$I$1718,'EPA_US9RT techs'!$J$2:$J$1718,'Service PJ'!$D69,'EPA_US9RT techs'!$K$2:$K$1718,'Service PJ'!$B69,'EPA_US9RT techs'!$L$2:$L$1718,'Service PJ'!$A69,'EPA_US9RT techs'!$C$2:$C$1718,"VDA_FLOP",'EPA_US9RT techs'!$F$2:$F$1718,'Service PJ'!F$1),1/AVERAGEIFS('EPA_US9RT techs'!$I$2:$I$1718,'EPA_US9RT techs'!$K$2:$K$1718,'Service PJ'!$B69,'EPA_US9RT techs'!$L$2:$L$1718,'Service PJ'!$A69,'EPA_US9RT techs'!$C$2:$C$1718,"VDA_FLOP",'EPA_US9RT techs'!$F$2:$F$1718,'Service PJ'!F$1))</f>
        <v>1</v>
      </c>
      <c r="G69" s="1">
        <f>IFERROR(IFERROR(1/AVERAGEIFS('EPA_US9RT techs'!$I$2:$I$1718,'EPA_US9RT techs'!$J$2:$J$1718,'Service PJ'!$D69,'EPA_US9RT techs'!$K$2:$K$1718,'Service PJ'!$B69,'EPA_US9RT techs'!$L$2:$L$1718,'Service PJ'!$A69,'EPA_US9RT techs'!$C$2:$C$1718,"VDA_FLOP",'EPA_US9RT techs'!$F$2:$F$1718,'Service PJ'!G$1),1/AVERAGEIFS('EPA_US9RT techs'!$I$2:$I$1718,'EPA_US9RT techs'!$K$2:$K$1718,'Service PJ'!$B69,'EPA_US9RT techs'!$L$2:$L$1718,'Service PJ'!$A69,'EPA_US9RT techs'!$C$2:$C$1718,"VDA_FLOP",'EPA_US9RT techs'!$F$2:$F$1718,'Service PJ'!G$1)),"")</f>
        <v>1.1262534363940762</v>
      </c>
      <c r="H69" s="1">
        <f>IFERROR(IFERROR(1/AVERAGEIFS('EPA_US9RT techs'!$I$2:$I$1718,'EPA_US9RT techs'!$J$2:$J$1718,'Service PJ'!$D69,'EPA_US9RT techs'!$K$2:$K$1718,'Service PJ'!$B69,'EPA_US9RT techs'!$L$2:$L$1718,'Service PJ'!$A69,'EPA_US9RT techs'!$C$2:$C$1718,"VDA_FLOP",'EPA_US9RT techs'!$F$2:$F$1718,'Service PJ'!H$1),1/AVERAGEIFS('EPA_US9RT techs'!$I$2:$I$1718,'EPA_US9RT techs'!$K$2:$K$1718,'Service PJ'!$B69,'EPA_US9RT techs'!$L$2:$L$1718,'Service PJ'!$A69,'EPA_US9RT techs'!$C$2:$C$1718,"VDA_FLOP",'EPA_US9RT techs'!$F$2:$F$1718,'Service PJ'!H$1)),"")</f>
        <v>1.1346569412229279</v>
      </c>
      <c r="I69" s="1">
        <f>IFERROR(IFERROR(1/AVERAGEIFS('EPA_US9RT techs'!$I$2:$I$1718,'EPA_US9RT techs'!$J$2:$J$1718,'Service PJ'!$D69,'EPA_US9RT techs'!$K$2:$K$1718,'Service PJ'!$B69,'EPA_US9RT techs'!$L$2:$L$1718,'Service PJ'!$A69,'EPA_US9RT techs'!$C$2:$C$1718,"VDA_FLOP",'EPA_US9RT techs'!$F$2:$F$1718,'Service PJ'!I$1),1/AVERAGEIFS('EPA_US9RT techs'!$I$2:$I$1718,'EPA_US9RT techs'!$K$2:$K$1718,'Service PJ'!$B69,'EPA_US9RT techs'!$L$2:$L$1718,'Service PJ'!$A69,'EPA_US9RT techs'!$C$2:$C$1718,"VDA_FLOP",'EPA_US9RT techs'!$F$2:$F$1718,'Service PJ'!I$1)),"")</f>
        <v>1.215977144773748</v>
      </c>
      <c r="J69" s="1">
        <f>IFERROR(IFERROR(1/AVERAGEIFS('EPA_US9RT techs'!$I$2:$I$1718,'EPA_US9RT techs'!$J$2:$J$1718,'Service PJ'!$D69,'EPA_US9RT techs'!$K$2:$K$1718,'Service PJ'!$B69,'EPA_US9RT techs'!$L$2:$L$1718,'Service PJ'!$A69,'EPA_US9RT techs'!$C$2:$C$1718,"VDA_FLOP",'EPA_US9RT techs'!$F$2:$F$1718,'Service PJ'!J$1),1/AVERAGEIFS('EPA_US9RT techs'!$I$2:$I$1718,'EPA_US9RT techs'!$K$2:$K$1718,'Service PJ'!$B69,'EPA_US9RT techs'!$L$2:$L$1718,'Service PJ'!$A69,'EPA_US9RT techs'!$C$2:$C$1718,"VDA_FLOP",'EPA_US9RT techs'!$F$2:$F$1718,'Service PJ'!J$1)),"")</f>
        <v>1.2700973158152613</v>
      </c>
      <c r="L69" t="str">
        <f>IF(SUM(O69:AR69)=0,"\I: ","")&amp;'Service PJ'!D69&amp;"_"&amp;'Service PJ'!E69&amp;"_"&amp;'Service PJ'!C69</f>
        <v>\I: IIS_OTP_ELC</v>
      </c>
      <c r="M69" t="str">
        <f>"IND"&amp;'Service PJ'!C69</f>
        <v>INDELC</v>
      </c>
      <c r="N69" t="str">
        <f t="shared" si="84"/>
        <v>\I: IIS</v>
      </c>
      <c r="O69" s="1">
        <f>'Service shares'!AK69*'Service PJ'!AV69</f>
        <v>0</v>
      </c>
      <c r="P69" s="1">
        <f>'Service shares'!AL69*'Service PJ'!AW69</f>
        <v>0</v>
      </c>
      <c r="Q69" s="1">
        <f>'Service shares'!AM69*'Service PJ'!AX69</f>
        <v>0</v>
      </c>
      <c r="R69" s="1">
        <f>'Service shares'!AN69*'Service PJ'!AY69</f>
        <v>0</v>
      </c>
      <c r="S69" s="1">
        <f>'Service shares'!AO69*'Service PJ'!AZ69</f>
        <v>0</v>
      </c>
      <c r="T69" s="1">
        <f>'Service shares'!AP69*'Service PJ'!BA69</f>
        <v>0</v>
      </c>
      <c r="U69" s="1">
        <f>'Service shares'!AQ69*'Service PJ'!BB69</f>
        <v>0</v>
      </c>
      <c r="V69" s="14">
        <f>'Service shares'!AR69*'Service PJ'!BC69</f>
        <v>0</v>
      </c>
      <c r="W69" s="1">
        <f>'Service shares'!AS69*'Service PJ'!BD69</f>
        <v>0</v>
      </c>
      <c r="X69" s="1">
        <f>'Service shares'!AT69*'Service PJ'!BE69</f>
        <v>0</v>
      </c>
      <c r="Y69" s="1">
        <f>'Service shares'!AU69*'Service PJ'!BF69</f>
        <v>0</v>
      </c>
      <c r="Z69" s="1">
        <f>'Service shares'!AV69*'Service PJ'!BG69</f>
        <v>0</v>
      </c>
      <c r="AA69" s="1">
        <f>'Service shares'!AW69*'Service PJ'!BH69</f>
        <v>0</v>
      </c>
      <c r="AB69" s="1">
        <f>'Service shares'!AX69*'Service PJ'!BI69</f>
        <v>0</v>
      </c>
      <c r="AC69" s="1">
        <f>'Service shares'!AY69*'Service PJ'!BJ69</f>
        <v>0</v>
      </c>
      <c r="AD69" s="1">
        <f>'Service shares'!AZ69*'Service PJ'!BK69</f>
        <v>0</v>
      </c>
      <c r="AE69" s="1">
        <f>'Service shares'!BA69*'Service PJ'!BL69</f>
        <v>0</v>
      </c>
      <c r="AF69" s="1">
        <f>'Service shares'!BB69*'Service PJ'!BM69</f>
        <v>0</v>
      </c>
      <c r="AG69" s="1">
        <f>'Service shares'!BC69*'Service PJ'!BN69</f>
        <v>0</v>
      </c>
      <c r="AH69" s="1">
        <f>'Service shares'!BD69*'Service PJ'!BO69</f>
        <v>0</v>
      </c>
      <c r="AI69" s="1">
        <f>'Service shares'!BE69*'Service PJ'!BP69</f>
        <v>0</v>
      </c>
      <c r="AJ69" s="1">
        <f>'Service shares'!BF69*'Service PJ'!BQ69</f>
        <v>0</v>
      </c>
      <c r="AK69" s="1">
        <f>'Service shares'!BG69*'Service PJ'!BR69</f>
        <v>0</v>
      </c>
      <c r="AL69" s="1">
        <f>'Service shares'!BH69*'Service PJ'!BS69</f>
        <v>0</v>
      </c>
      <c r="AM69" s="1">
        <f>'Service shares'!BI69*'Service PJ'!BT69</f>
        <v>0</v>
      </c>
      <c r="AN69" s="1">
        <f>'Service shares'!BJ69*'Service PJ'!BU69</f>
        <v>0</v>
      </c>
      <c r="AO69" s="1">
        <f>'Service shares'!BK69*'Service PJ'!BV69</f>
        <v>0</v>
      </c>
      <c r="AP69" s="1">
        <f>'Service shares'!BL69*'Service PJ'!BW69</f>
        <v>0</v>
      </c>
      <c r="AQ69" s="1">
        <f>'Service shares'!BM69*'Service PJ'!BX69</f>
        <v>0</v>
      </c>
      <c r="AR69" s="1">
        <f>'Service shares'!BN69*'Service PJ'!BY69</f>
        <v>0</v>
      </c>
      <c r="AS69" s="2">
        <v>0</v>
      </c>
      <c r="AU69" t="str">
        <f t="shared" si="52"/>
        <v>\I: IIS_OTP_ELC</v>
      </c>
      <c r="AV69" s="1">
        <f t="shared" si="85"/>
        <v>1.1262534363940762</v>
      </c>
      <c r="AW69" s="1">
        <f t="shared" si="85"/>
        <v>1.1262534363940762</v>
      </c>
      <c r="AX69" s="1">
        <f t="shared" si="85"/>
        <v>1.1262534363940762</v>
      </c>
      <c r="AY69" s="1">
        <f t="shared" si="85"/>
        <v>1.1262534363940762</v>
      </c>
      <c r="AZ69" s="1">
        <f t="shared" si="85"/>
        <v>1.1262534363940762</v>
      </c>
      <c r="BA69" s="1">
        <f t="shared" si="85"/>
        <v>1.1262534363940762</v>
      </c>
      <c r="BB69" s="1">
        <f t="shared" si="85"/>
        <v>1.1262534363940762</v>
      </c>
      <c r="BC69" s="1">
        <f t="shared" si="85"/>
        <v>1.1262534363940762</v>
      </c>
      <c r="BD69" s="1">
        <f t="shared" si="85"/>
        <v>1.1262534363940762</v>
      </c>
      <c r="BE69" s="1">
        <f t="shared" si="85"/>
        <v>1.1262534363940762</v>
      </c>
      <c r="BF69" s="1">
        <f t="shared" si="85"/>
        <v>1.1262534363940762</v>
      </c>
      <c r="BG69" s="1">
        <f t="shared" si="85"/>
        <v>1.1262534363940762</v>
      </c>
      <c r="BH69" s="1">
        <f t="shared" si="85"/>
        <v>1.1262534363940762</v>
      </c>
      <c r="BI69" s="1">
        <f t="shared" si="85"/>
        <v>1.1262534363940762</v>
      </c>
      <c r="BJ69" s="1">
        <f t="shared" si="85"/>
        <v>1.1262534363940762</v>
      </c>
      <c r="BK69" s="1">
        <f t="shared" si="85"/>
        <v>1.1262534363940762</v>
      </c>
      <c r="BL69" s="1">
        <f t="shared" si="44"/>
        <v>1.1262534363940762</v>
      </c>
      <c r="BM69" s="1">
        <f t="shared" si="51"/>
        <v>1.1262534363940762</v>
      </c>
      <c r="BN69" s="1">
        <f t="shared" si="51"/>
        <v>1.1262534363940762</v>
      </c>
      <c r="BO69" s="1">
        <f t="shared" si="51"/>
        <v>1.1262534363940762</v>
      </c>
      <c r="BP69" s="1">
        <f t="shared" si="51"/>
        <v>1.1262534363940762</v>
      </c>
      <c r="BQ69" s="1">
        <f t="shared" si="51"/>
        <v>1.1262534363940762</v>
      </c>
      <c r="BR69" s="1">
        <f t="shared" si="51"/>
        <v>1.1262534363940762</v>
      </c>
      <c r="BS69" s="1">
        <f t="shared" si="51"/>
        <v>1.1262534363940762</v>
      </c>
      <c r="BT69" s="1">
        <f t="shared" si="51"/>
        <v>1.1262534363940762</v>
      </c>
      <c r="BU69" s="1">
        <f t="shared" si="51"/>
        <v>1.1262534363940762</v>
      </c>
      <c r="BV69" s="1">
        <f t="shared" si="51"/>
        <v>1.1262534363940762</v>
      </c>
      <c r="BW69" s="1">
        <f t="shared" si="51"/>
        <v>1.1262534363940762</v>
      </c>
      <c r="BX69" s="1">
        <f t="shared" si="51"/>
        <v>1.1262534363940762</v>
      </c>
      <c r="BY69" s="1">
        <f t="shared" si="51"/>
        <v>1.1262534363940762</v>
      </c>
      <c r="CC69" t="str">
        <f t="shared" si="86"/>
        <v>*</v>
      </c>
      <c r="CD69" t="str">
        <f t="shared" si="87"/>
        <v>\I: IIS_OTP_ELC</v>
      </c>
      <c r="CE69" t="str">
        <f>VLOOKUP(D69,'IND Balance'!$AM$5:$AN$21,2,FALSE)&amp;" - "&amp;VLOOKUP(E69,'MECS_Table 5.4'!$AF$18:$AG$30,2,FALSE)&amp;" - "&amp;VLOOKUP('Service PJ'!M69,'IND Balance'!$AM$22:$AN$32,2,FALSE)</f>
        <v>Iron and Steel - Other process - Electricity</v>
      </c>
      <c r="CF69" t="s">
        <v>109</v>
      </c>
      <c r="CG69" t="s">
        <v>110</v>
      </c>
      <c r="CL69" t="str">
        <f t="shared" si="88"/>
        <v>\I: IIS_OTP_ELC</v>
      </c>
      <c r="CM69" t="str">
        <f t="shared" si="89"/>
        <v>\I: IIS</v>
      </c>
      <c r="CN69" s="1" t="str">
        <f t="shared" si="53"/>
        <v/>
      </c>
      <c r="CO69" s="1" t="str">
        <f t="shared" si="54"/>
        <v/>
      </c>
      <c r="CP69" s="1" t="str">
        <f t="shared" si="55"/>
        <v/>
      </c>
      <c r="CQ69" s="1" t="str">
        <f t="shared" si="56"/>
        <v/>
      </c>
      <c r="CR69" s="1" t="str">
        <f t="shared" si="57"/>
        <v/>
      </c>
      <c r="CS69" s="1" t="str">
        <f t="shared" si="58"/>
        <v/>
      </c>
      <c r="CT69" s="1" t="str">
        <f t="shared" si="59"/>
        <v/>
      </c>
      <c r="CU69" s="1" t="str">
        <f t="shared" si="60"/>
        <v/>
      </c>
      <c r="CV69" s="1" t="str">
        <f t="shared" si="61"/>
        <v/>
      </c>
      <c r="CW69" s="1" t="str">
        <f t="shared" si="62"/>
        <v/>
      </c>
      <c r="CX69" s="1" t="str">
        <f t="shared" si="63"/>
        <v/>
      </c>
      <c r="CY69" s="1" t="str">
        <f t="shared" si="64"/>
        <v/>
      </c>
      <c r="CZ69" s="1" t="str">
        <f t="shared" si="65"/>
        <v/>
      </c>
      <c r="DA69" s="1" t="str">
        <f t="shared" si="66"/>
        <v/>
      </c>
      <c r="DB69" s="1" t="str">
        <f t="shared" si="67"/>
        <v/>
      </c>
      <c r="DC69" s="1" t="str">
        <f t="shared" si="68"/>
        <v/>
      </c>
      <c r="DD69" s="1" t="str">
        <f t="shared" si="69"/>
        <v/>
      </c>
      <c r="DE69" s="1" t="str">
        <f t="shared" si="70"/>
        <v/>
      </c>
      <c r="DF69" s="1" t="str">
        <f t="shared" si="71"/>
        <v/>
      </c>
      <c r="DG69" s="1" t="str">
        <f t="shared" si="72"/>
        <v/>
      </c>
      <c r="DH69" s="1" t="str">
        <f t="shared" si="73"/>
        <v/>
      </c>
      <c r="DI69" s="1" t="str">
        <f t="shared" si="74"/>
        <v/>
      </c>
      <c r="DJ69" s="1" t="str">
        <f t="shared" si="75"/>
        <v/>
      </c>
      <c r="DK69" s="1" t="str">
        <f t="shared" si="76"/>
        <v/>
      </c>
      <c r="DL69" s="1" t="str">
        <f t="shared" si="77"/>
        <v/>
      </c>
      <c r="DM69" s="1" t="str">
        <f t="shared" si="78"/>
        <v/>
      </c>
      <c r="DN69" s="1" t="str">
        <f t="shared" si="79"/>
        <v/>
      </c>
      <c r="DO69" s="1" t="str">
        <f t="shared" si="80"/>
        <v/>
      </c>
      <c r="DP69" s="1" t="str">
        <f t="shared" si="81"/>
        <v/>
      </c>
      <c r="DQ69" s="1" t="str">
        <f t="shared" si="82"/>
        <v/>
      </c>
      <c r="DR69" s="1">
        <v>3</v>
      </c>
      <c r="DS69" s="1" t="str">
        <f t="shared" si="90"/>
        <v/>
      </c>
      <c r="DT69" t="str">
        <f t="shared" si="91"/>
        <v/>
      </c>
    </row>
    <row r="70" spans="1:124" x14ac:dyDescent="0.45">
      <c r="A70" t="str">
        <f t="shared" si="83"/>
        <v>ELC</v>
      </c>
      <c r="B70" t="str">
        <f>VLOOKUP(E70,'EPA_US9RT techs'!$R$26:$S$34,2,FALSE)</f>
        <v>OTH</v>
      </c>
      <c r="C70" t="str">
        <f>'Service shares'!A70</f>
        <v>ELC</v>
      </c>
      <c r="D70" t="str">
        <f>'Service shares'!B70</f>
        <v>IIS</v>
      </c>
      <c r="E70" t="str">
        <f>'Service shares'!C70</f>
        <v>SPC</v>
      </c>
      <c r="F70" s="1">
        <f>IFERROR(1/AVERAGEIFS('EPA_US9RT techs'!$I$2:$I$1718,'EPA_US9RT techs'!$J$2:$J$1718,'Service PJ'!$D70,'EPA_US9RT techs'!$K$2:$K$1718,'Service PJ'!$B70,'EPA_US9RT techs'!$L$2:$L$1718,'Service PJ'!$A70,'EPA_US9RT techs'!$C$2:$C$1718,"VDA_FLOP",'EPA_US9RT techs'!$F$2:$F$1718,'Service PJ'!F$1),1/AVERAGEIFS('EPA_US9RT techs'!$I$2:$I$1718,'EPA_US9RT techs'!$K$2:$K$1718,'Service PJ'!$B70,'EPA_US9RT techs'!$L$2:$L$1718,'Service PJ'!$A70,'EPA_US9RT techs'!$C$2:$C$1718,"VDA_FLOP",'EPA_US9RT techs'!$F$2:$F$1718,'Service PJ'!F$1))</f>
        <v>1</v>
      </c>
      <c r="G70" s="1">
        <f>IFERROR(IFERROR(1/AVERAGEIFS('EPA_US9RT techs'!$I$2:$I$1718,'EPA_US9RT techs'!$J$2:$J$1718,'Service PJ'!$D70,'EPA_US9RT techs'!$K$2:$K$1718,'Service PJ'!$B70,'EPA_US9RT techs'!$L$2:$L$1718,'Service PJ'!$A70,'EPA_US9RT techs'!$C$2:$C$1718,"VDA_FLOP",'EPA_US9RT techs'!$F$2:$F$1718,'Service PJ'!G$1),1/AVERAGEIFS('EPA_US9RT techs'!$I$2:$I$1718,'EPA_US9RT techs'!$K$2:$K$1718,'Service PJ'!$B70,'EPA_US9RT techs'!$L$2:$L$1718,'Service PJ'!$A70,'EPA_US9RT techs'!$C$2:$C$1718,"VDA_FLOP",'EPA_US9RT techs'!$F$2:$F$1718,'Service PJ'!G$1)),"")</f>
        <v>1.1262534363940762</v>
      </c>
      <c r="H70" s="1">
        <f>IFERROR(IFERROR(1/AVERAGEIFS('EPA_US9RT techs'!$I$2:$I$1718,'EPA_US9RT techs'!$J$2:$J$1718,'Service PJ'!$D70,'EPA_US9RT techs'!$K$2:$K$1718,'Service PJ'!$B70,'EPA_US9RT techs'!$L$2:$L$1718,'Service PJ'!$A70,'EPA_US9RT techs'!$C$2:$C$1718,"VDA_FLOP",'EPA_US9RT techs'!$F$2:$F$1718,'Service PJ'!H$1),1/AVERAGEIFS('EPA_US9RT techs'!$I$2:$I$1718,'EPA_US9RT techs'!$K$2:$K$1718,'Service PJ'!$B70,'EPA_US9RT techs'!$L$2:$L$1718,'Service PJ'!$A70,'EPA_US9RT techs'!$C$2:$C$1718,"VDA_FLOP",'EPA_US9RT techs'!$F$2:$F$1718,'Service PJ'!H$1)),"")</f>
        <v>1.1346569412229279</v>
      </c>
      <c r="I70" s="1">
        <f>IFERROR(IFERROR(1/AVERAGEIFS('EPA_US9RT techs'!$I$2:$I$1718,'EPA_US9RT techs'!$J$2:$J$1718,'Service PJ'!$D70,'EPA_US9RT techs'!$K$2:$K$1718,'Service PJ'!$B70,'EPA_US9RT techs'!$L$2:$L$1718,'Service PJ'!$A70,'EPA_US9RT techs'!$C$2:$C$1718,"VDA_FLOP",'EPA_US9RT techs'!$F$2:$F$1718,'Service PJ'!I$1),1/AVERAGEIFS('EPA_US9RT techs'!$I$2:$I$1718,'EPA_US9RT techs'!$K$2:$K$1718,'Service PJ'!$B70,'EPA_US9RT techs'!$L$2:$L$1718,'Service PJ'!$A70,'EPA_US9RT techs'!$C$2:$C$1718,"VDA_FLOP",'EPA_US9RT techs'!$F$2:$F$1718,'Service PJ'!I$1)),"")</f>
        <v>1.215977144773748</v>
      </c>
      <c r="J70" s="1">
        <f>IFERROR(IFERROR(1/AVERAGEIFS('EPA_US9RT techs'!$I$2:$I$1718,'EPA_US9RT techs'!$J$2:$J$1718,'Service PJ'!$D70,'EPA_US9RT techs'!$K$2:$K$1718,'Service PJ'!$B70,'EPA_US9RT techs'!$L$2:$L$1718,'Service PJ'!$A70,'EPA_US9RT techs'!$C$2:$C$1718,"VDA_FLOP",'EPA_US9RT techs'!$F$2:$F$1718,'Service PJ'!J$1),1/AVERAGEIFS('EPA_US9RT techs'!$I$2:$I$1718,'EPA_US9RT techs'!$K$2:$K$1718,'Service PJ'!$B70,'EPA_US9RT techs'!$L$2:$L$1718,'Service PJ'!$A70,'EPA_US9RT techs'!$C$2:$C$1718,"VDA_FLOP",'EPA_US9RT techs'!$F$2:$F$1718,'Service PJ'!J$1)),"")</f>
        <v>1.2700973158152613</v>
      </c>
      <c r="L70" t="str">
        <f>IF(SUM(O70:AR70)=0,"\I: ","")&amp;'Service PJ'!D70&amp;"_"&amp;'Service PJ'!E70&amp;"_"&amp;'Service PJ'!C70</f>
        <v>\I: IIS_SPC_ELC</v>
      </c>
      <c r="M70" t="str">
        <f>"IND"&amp;'Service PJ'!C70</f>
        <v>INDELC</v>
      </c>
      <c r="N70" t="str">
        <f t="shared" si="84"/>
        <v>\I: IIS</v>
      </c>
      <c r="O70" s="1">
        <f>'Service shares'!AK70*'Service PJ'!AV70</f>
        <v>0</v>
      </c>
      <c r="P70" s="1">
        <f>'Service shares'!AL70*'Service PJ'!AW70</f>
        <v>0</v>
      </c>
      <c r="Q70" s="1">
        <f>'Service shares'!AM70*'Service PJ'!AX70</f>
        <v>0</v>
      </c>
      <c r="R70" s="1">
        <f>'Service shares'!AN70*'Service PJ'!AY70</f>
        <v>0</v>
      </c>
      <c r="S70" s="1">
        <f>'Service shares'!AO70*'Service PJ'!AZ70</f>
        <v>0</v>
      </c>
      <c r="T70" s="1">
        <f>'Service shares'!AP70*'Service PJ'!BA70</f>
        <v>0</v>
      </c>
      <c r="U70" s="1">
        <f>'Service shares'!AQ70*'Service PJ'!BB70</f>
        <v>0</v>
      </c>
      <c r="V70" s="14">
        <f>'Service shares'!AR70*'Service PJ'!BC70</f>
        <v>0</v>
      </c>
      <c r="W70" s="1">
        <f>'Service shares'!AS70*'Service PJ'!BD70</f>
        <v>0</v>
      </c>
      <c r="X70" s="1">
        <f>'Service shares'!AT70*'Service PJ'!BE70</f>
        <v>0</v>
      </c>
      <c r="Y70" s="1">
        <f>'Service shares'!AU70*'Service PJ'!BF70</f>
        <v>0</v>
      </c>
      <c r="Z70" s="1">
        <f>'Service shares'!AV70*'Service PJ'!BG70</f>
        <v>0</v>
      </c>
      <c r="AA70" s="1">
        <f>'Service shares'!AW70*'Service PJ'!BH70</f>
        <v>0</v>
      </c>
      <c r="AB70" s="1">
        <f>'Service shares'!AX70*'Service PJ'!BI70</f>
        <v>0</v>
      </c>
      <c r="AC70" s="1">
        <f>'Service shares'!AY70*'Service PJ'!BJ70</f>
        <v>0</v>
      </c>
      <c r="AD70" s="1">
        <f>'Service shares'!AZ70*'Service PJ'!BK70</f>
        <v>0</v>
      </c>
      <c r="AE70" s="1">
        <f>'Service shares'!BA70*'Service PJ'!BL70</f>
        <v>0</v>
      </c>
      <c r="AF70" s="1">
        <f>'Service shares'!BB70*'Service PJ'!BM70</f>
        <v>0</v>
      </c>
      <c r="AG70" s="1">
        <f>'Service shares'!BC70*'Service PJ'!BN70</f>
        <v>0</v>
      </c>
      <c r="AH70" s="1">
        <f>'Service shares'!BD70*'Service PJ'!BO70</f>
        <v>0</v>
      </c>
      <c r="AI70" s="1">
        <f>'Service shares'!BE70*'Service PJ'!BP70</f>
        <v>0</v>
      </c>
      <c r="AJ70" s="1">
        <f>'Service shares'!BF70*'Service PJ'!BQ70</f>
        <v>0</v>
      </c>
      <c r="AK70" s="1">
        <f>'Service shares'!BG70*'Service PJ'!BR70</f>
        <v>0</v>
      </c>
      <c r="AL70" s="1">
        <f>'Service shares'!BH70*'Service PJ'!BS70</f>
        <v>0</v>
      </c>
      <c r="AM70" s="1">
        <f>'Service shares'!BI70*'Service PJ'!BT70</f>
        <v>0</v>
      </c>
      <c r="AN70" s="1">
        <f>'Service shares'!BJ70*'Service PJ'!BU70</f>
        <v>0</v>
      </c>
      <c r="AO70" s="1">
        <f>'Service shares'!BK70*'Service PJ'!BV70</f>
        <v>0</v>
      </c>
      <c r="AP70" s="1">
        <f>'Service shares'!BL70*'Service PJ'!BW70</f>
        <v>0</v>
      </c>
      <c r="AQ70" s="1">
        <f>'Service shares'!BM70*'Service PJ'!BX70</f>
        <v>0</v>
      </c>
      <c r="AR70" s="1">
        <f>'Service shares'!BN70*'Service PJ'!BY70</f>
        <v>0</v>
      </c>
      <c r="AS70" s="2">
        <v>0</v>
      </c>
      <c r="AU70" t="str">
        <f t="shared" si="52"/>
        <v>\I: IIS_SPC_ELC</v>
      </c>
      <c r="AV70" s="1">
        <f t="shared" si="85"/>
        <v>1.1262534363940762</v>
      </c>
      <c r="AW70" s="1">
        <f t="shared" si="85"/>
        <v>1.1262534363940762</v>
      </c>
      <c r="AX70" s="1">
        <f t="shared" si="85"/>
        <v>1.1262534363940762</v>
      </c>
      <c r="AY70" s="1">
        <f t="shared" si="85"/>
        <v>1.1262534363940762</v>
      </c>
      <c r="AZ70" s="1">
        <f t="shared" si="85"/>
        <v>1.1262534363940762</v>
      </c>
      <c r="BA70" s="1">
        <f t="shared" si="85"/>
        <v>1.1262534363940762</v>
      </c>
      <c r="BB70" s="1">
        <f t="shared" si="85"/>
        <v>1.1262534363940762</v>
      </c>
      <c r="BC70" s="1">
        <f t="shared" si="85"/>
        <v>1.1262534363940762</v>
      </c>
      <c r="BD70" s="1">
        <f t="shared" si="85"/>
        <v>1.1262534363940762</v>
      </c>
      <c r="BE70" s="1">
        <f t="shared" si="85"/>
        <v>1.1262534363940762</v>
      </c>
      <c r="BF70" s="1">
        <f t="shared" si="85"/>
        <v>1.1262534363940762</v>
      </c>
      <c r="BG70" s="1">
        <f t="shared" si="85"/>
        <v>1.1262534363940762</v>
      </c>
      <c r="BH70" s="1">
        <f t="shared" si="85"/>
        <v>1.1262534363940762</v>
      </c>
      <c r="BI70" s="1">
        <f t="shared" si="85"/>
        <v>1.1262534363940762</v>
      </c>
      <c r="BJ70" s="1">
        <f t="shared" si="85"/>
        <v>1.1262534363940762</v>
      </c>
      <c r="BK70" s="1">
        <f t="shared" si="85"/>
        <v>1.1262534363940762</v>
      </c>
      <c r="BL70" s="1">
        <f t="shared" si="44"/>
        <v>1.1262534363940762</v>
      </c>
      <c r="BM70" s="1">
        <f t="shared" si="51"/>
        <v>1.1262534363940762</v>
      </c>
      <c r="BN70" s="1">
        <f t="shared" si="51"/>
        <v>1.1262534363940762</v>
      </c>
      <c r="BO70" s="1">
        <f t="shared" si="51"/>
        <v>1.1262534363940762</v>
      </c>
      <c r="BP70" s="1">
        <f t="shared" si="51"/>
        <v>1.1262534363940762</v>
      </c>
      <c r="BQ70" s="1">
        <f t="shared" si="51"/>
        <v>1.1262534363940762</v>
      </c>
      <c r="BR70" s="1">
        <f t="shared" si="51"/>
        <v>1.1262534363940762</v>
      </c>
      <c r="BS70" s="1">
        <f t="shared" si="51"/>
        <v>1.1262534363940762</v>
      </c>
      <c r="BT70" s="1">
        <f t="shared" si="51"/>
        <v>1.1262534363940762</v>
      </c>
      <c r="BU70" s="1">
        <f t="shared" si="51"/>
        <v>1.1262534363940762</v>
      </c>
      <c r="BV70" s="1">
        <f t="shared" si="51"/>
        <v>1.1262534363940762</v>
      </c>
      <c r="BW70" s="1">
        <f t="shared" si="51"/>
        <v>1.1262534363940762</v>
      </c>
      <c r="BX70" s="1">
        <f t="shared" si="51"/>
        <v>1.1262534363940762</v>
      </c>
      <c r="BY70" s="1">
        <f t="shared" si="51"/>
        <v>1.1262534363940762</v>
      </c>
      <c r="CC70" t="str">
        <f t="shared" si="86"/>
        <v>*</v>
      </c>
      <c r="CD70" t="str">
        <f t="shared" si="87"/>
        <v>\I: IIS_SPC_ELC</v>
      </c>
      <c r="CE70" t="str">
        <f>VLOOKUP(D70,'IND Balance'!$AM$5:$AN$21,2,FALSE)&amp;" - "&amp;VLOOKUP(E70,'MECS_Table 5.4'!$AF$18:$AG$30,2,FALSE)&amp;" - "&amp;VLOOKUP('Service PJ'!M70,'IND Balance'!$AM$22:$AN$32,2,FALSE)</f>
        <v>Iron and Steel - Space conditioning - Electricity</v>
      </c>
      <c r="CF70" t="s">
        <v>109</v>
      </c>
      <c r="CG70" t="s">
        <v>110</v>
      </c>
      <c r="CL70" t="str">
        <f t="shared" si="88"/>
        <v>\I: IIS_SPC_ELC</v>
      </c>
      <c r="CM70" t="str">
        <f t="shared" si="89"/>
        <v>\I: IIS</v>
      </c>
      <c r="CN70" s="1" t="str">
        <f t="shared" si="53"/>
        <v/>
      </c>
      <c r="CO70" s="1" t="str">
        <f t="shared" si="54"/>
        <v/>
      </c>
      <c r="CP70" s="1" t="str">
        <f t="shared" si="55"/>
        <v/>
      </c>
      <c r="CQ70" s="1" t="str">
        <f t="shared" si="56"/>
        <v/>
      </c>
      <c r="CR70" s="1" t="str">
        <f t="shared" si="57"/>
        <v/>
      </c>
      <c r="CS70" s="1" t="str">
        <f t="shared" si="58"/>
        <v/>
      </c>
      <c r="CT70" s="1" t="str">
        <f t="shared" si="59"/>
        <v/>
      </c>
      <c r="CU70" s="1" t="str">
        <f t="shared" si="60"/>
        <v/>
      </c>
      <c r="CV70" s="1" t="str">
        <f t="shared" si="61"/>
        <v/>
      </c>
      <c r="CW70" s="1" t="str">
        <f t="shared" si="62"/>
        <v/>
      </c>
      <c r="CX70" s="1" t="str">
        <f t="shared" si="63"/>
        <v/>
      </c>
      <c r="CY70" s="1" t="str">
        <f t="shared" si="64"/>
        <v/>
      </c>
      <c r="CZ70" s="1" t="str">
        <f t="shared" si="65"/>
        <v/>
      </c>
      <c r="DA70" s="1" t="str">
        <f t="shared" si="66"/>
        <v/>
      </c>
      <c r="DB70" s="1" t="str">
        <f t="shared" si="67"/>
        <v/>
      </c>
      <c r="DC70" s="1" t="str">
        <f t="shared" si="68"/>
        <v/>
      </c>
      <c r="DD70" s="1" t="str">
        <f t="shared" si="69"/>
        <v/>
      </c>
      <c r="DE70" s="1" t="str">
        <f t="shared" si="70"/>
        <v/>
      </c>
      <c r="DF70" s="1" t="str">
        <f t="shared" si="71"/>
        <v/>
      </c>
      <c r="DG70" s="1" t="str">
        <f t="shared" si="72"/>
        <v/>
      </c>
      <c r="DH70" s="1" t="str">
        <f t="shared" si="73"/>
        <v/>
      </c>
      <c r="DI70" s="1" t="str">
        <f t="shared" si="74"/>
        <v/>
      </c>
      <c r="DJ70" s="1" t="str">
        <f t="shared" si="75"/>
        <v/>
      </c>
      <c r="DK70" s="1" t="str">
        <f t="shared" si="76"/>
        <v/>
      </c>
      <c r="DL70" s="1" t="str">
        <f t="shared" si="77"/>
        <v/>
      </c>
      <c r="DM70" s="1" t="str">
        <f t="shared" si="78"/>
        <v/>
      </c>
      <c r="DN70" s="1" t="str">
        <f t="shared" si="79"/>
        <v/>
      </c>
      <c r="DO70" s="1" t="str">
        <f t="shared" si="80"/>
        <v/>
      </c>
      <c r="DP70" s="1" t="str">
        <f t="shared" si="81"/>
        <v/>
      </c>
      <c r="DQ70" s="1" t="str">
        <f t="shared" si="82"/>
        <v/>
      </c>
      <c r="DR70" s="1">
        <v>3</v>
      </c>
      <c r="DS70" s="1" t="str">
        <f t="shared" si="90"/>
        <v/>
      </c>
      <c r="DT70" t="str">
        <f t="shared" si="91"/>
        <v/>
      </c>
    </row>
    <row r="71" spans="1:124" x14ac:dyDescent="0.45">
      <c r="A71" t="str">
        <f t="shared" si="83"/>
        <v>ELC</v>
      </c>
      <c r="B71" t="str">
        <f>VLOOKUP(E71,'EPA_US9RT techs'!$R$26:$S$34,2,FALSE)</f>
        <v>OTH</v>
      </c>
      <c r="C71" t="str">
        <f>'Service shares'!A71</f>
        <v>ELC</v>
      </c>
      <c r="D71" t="str">
        <f>'Service shares'!B71</f>
        <v>IIS</v>
      </c>
      <c r="E71" t="str">
        <f>'Service shares'!C71</f>
        <v>LIG</v>
      </c>
      <c r="F71" s="1">
        <f>IFERROR(1/AVERAGEIFS('EPA_US9RT techs'!$I$2:$I$1718,'EPA_US9RT techs'!$J$2:$J$1718,'Service PJ'!$D71,'EPA_US9RT techs'!$K$2:$K$1718,'Service PJ'!$B71,'EPA_US9RT techs'!$L$2:$L$1718,'Service PJ'!$A71,'EPA_US9RT techs'!$C$2:$C$1718,"VDA_FLOP",'EPA_US9RT techs'!$F$2:$F$1718,'Service PJ'!F$1),1/AVERAGEIFS('EPA_US9RT techs'!$I$2:$I$1718,'EPA_US9RT techs'!$K$2:$K$1718,'Service PJ'!$B71,'EPA_US9RT techs'!$L$2:$L$1718,'Service PJ'!$A71,'EPA_US9RT techs'!$C$2:$C$1718,"VDA_FLOP",'EPA_US9RT techs'!$F$2:$F$1718,'Service PJ'!F$1))</f>
        <v>1</v>
      </c>
      <c r="G71" s="1">
        <f>IFERROR(IFERROR(1/AVERAGEIFS('EPA_US9RT techs'!$I$2:$I$1718,'EPA_US9RT techs'!$J$2:$J$1718,'Service PJ'!$D71,'EPA_US9RT techs'!$K$2:$K$1718,'Service PJ'!$B71,'EPA_US9RT techs'!$L$2:$L$1718,'Service PJ'!$A71,'EPA_US9RT techs'!$C$2:$C$1718,"VDA_FLOP",'EPA_US9RT techs'!$F$2:$F$1718,'Service PJ'!G$1),1/AVERAGEIFS('EPA_US9RT techs'!$I$2:$I$1718,'EPA_US9RT techs'!$K$2:$K$1718,'Service PJ'!$B71,'EPA_US9RT techs'!$L$2:$L$1718,'Service PJ'!$A71,'EPA_US9RT techs'!$C$2:$C$1718,"VDA_FLOP",'EPA_US9RT techs'!$F$2:$F$1718,'Service PJ'!G$1)),"")</f>
        <v>1.1262534363940762</v>
      </c>
      <c r="H71" s="1">
        <f>IFERROR(IFERROR(1/AVERAGEIFS('EPA_US9RT techs'!$I$2:$I$1718,'EPA_US9RT techs'!$J$2:$J$1718,'Service PJ'!$D71,'EPA_US9RT techs'!$K$2:$K$1718,'Service PJ'!$B71,'EPA_US9RT techs'!$L$2:$L$1718,'Service PJ'!$A71,'EPA_US9RT techs'!$C$2:$C$1718,"VDA_FLOP",'EPA_US9RT techs'!$F$2:$F$1718,'Service PJ'!H$1),1/AVERAGEIFS('EPA_US9RT techs'!$I$2:$I$1718,'EPA_US9RT techs'!$K$2:$K$1718,'Service PJ'!$B71,'EPA_US9RT techs'!$L$2:$L$1718,'Service PJ'!$A71,'EPA_US9RT techs'!$C$2:$C$1718,"VDA_FLOP",'EPA_US9RT techs'!$F$2:$F$1718,'Service PJ'!H$1)),"")</f>
        <v>1.1346569412229279</v>
      </c>
      <c r="I71" s="1">
        <f>IFERROR(IFERROR(1/AVERAGEIFS('EPA_US9RT techs'!$I$2:$I$1718,'EPA_US9RT techs'!$J$2:$J$1718,'Service PJ'!$D71,'EPA_US9RT techs'!$K$2:$K$1718,'Service PJ'!$B71,'EPA_US9RT techs'!$L$2:$L$1718,'Service PJ'!$A71,'EPA_US9RT techs'!$C$2:$C$1718,"VDA_FLOP",'EPA_US9RT techs'!$F$2:$F$1718,'Service PJ'!I$1),1/AVERAGEIFS('EPA_US9RT techs'!$I$2:$I$1718,'EPA_US9RT techs'!$K$2:$K$1718,'Service PJ'!$B71,'EPA_US9RT techs'!$L$2:$L$1718,'Service PJ'!$A71,'EPA_US9RT techs'!$C$2:$C$1718,"VDA_FLOP",'EPA_US9RT techs'!$F$2:$F$1718,'Service PJ'!I$1)),"")</f>
        <v>1.215977144773748</v>
      </c>
      <c r="J71" s="1">
        <f>IFERROR(IFERROR(1/AVERAGEIFS('EPA_US9RT techs'!$I$2:$I$1718,'EPA_US9RT techs'!$J$2:$J$1718,'Service PJ'!$D71,'EPA_US9RT techs'!$K$2:$K$1718,'Service PJ'!$B71,'EPA_US9RT techs'!$L$2:$L$1718,'Service PJ'!$A71,'EPA_US9RT techs'!$C$2:$C$1718,"VDA_FLOP",'EPA_US9RT techs'!$F$2:$F$1718,'Service PJ'!J$1),1/AVERAGEIFS('EPA_US9RT techs'!$I$2:$I$1718,'EPA_US9RT techs'!$K$2:$K$1718,'Service PJ'!$B71,'EPA_US9RT techs'!$L$2:$L$1718,'Service PJ'!$A71,'EPA_US9RT techs'!$C$2:$C$1718,"VDA_FLOP",'EPA_US9RT techs'!$F$2:$F$1718,'Service PJ'!J$1)),"")</f>
        <v>1.2700973158152613</v>
      </c>
      <c r="L71" t="str">
        <f>IF(SUM(O71:AR71)=0,"\I: ","")&amp;'Service PJ'!D71&amp;"_"&amp;'Service PJ'!E71&amp;"_"&amp;'Service PJ'!C71</f>
        <v>\I: IIS_LIG_ELC</v>
      </c>
      <c r="M71" t="str">
        <f>"IND"&amp;'Service PJ'!C71</f>
        <v>INDELC</v>
      </c>
      <c r="N71" t="str">
        <f t="shared" si="84"/>
        <v>\I: IIS</v>
      </c>
      <c r="O71" s="1">
        <f>'Service shares'!AK71*'Service PJ'!AV71</f>
        <v>0</v>
      </c>
      <c r="P71" s="1">
        <f>'Service shares'!AL71*'Service PJ'!AW71</f>
        <v>0</v>
      </c>
      <c r="Q71" s="1">
        <f>'Service shares'!AM71*'Service PJ'!AX71</f>
        <v>0</v>
      </c>
      <c r="R71" s="1">
        <f>'Service shares'!AN71*'Service PJ'!AY71</f>
        <v>0</v>
      </c>
      <c r="S71" s="1">
        <f>'Service shares'!AO71*'Service PJ'!AZ71</f>
        <v>0</v>
      </c>
      <c r="T71" s="1">
        <f>'Service shares'!AP71*'Service PJ'!BA71</f>
        <v>0</v>
      </c>
      <c r="U71" s="1">
        <f>'Service shares'!AQ71*'Service PJ'!BB71</f>
        <v>0</v>
      </c>
      <c r="V71" s="14">
        <f>'Service shares'!AR71*'Service PJ'!BC71</f>
        <v>0</v>
      </c>
      <c r="W71" s="1">
        <f>'Service shares'!AS71*'Service PJ'!BD71</f>
        <v>0</v>
      </c>
      <c r="X71" s="1">
        <f>'Service shares'!AT71*'Service PJ'!BE71</f>
        <v>0</v>
      </c>
      <c r="Y71" s="1">
        <f>'Service shares'!AU71*'Service PJ'!BF71</f>
        <v>0</v>
      </c>
      <c r="Z71" s="1">
        <f>'Service shares'!AV71*'Service PJ'!BG71</f>
        <v>0</v>
      </c>
      <c r="AA71" s="1">
        <f>'Service shares'!AW71*'Service PJ'!BH71</f>
        <v>0</v>
      </c>
      <c r="AB71" s="1">
        <f>'Service shares'!AX71*'Service PJ'!BI71</f>
        <v>0</v>
      </c>
      <c r="AC71" s="1">
        <f>'Service shares'!AY71*'Service PJ'!BJ71</f>
        <v>0</v>
      </c>
      <c r="AD71" s="1">
        <f>'Service shares'!AZ71*'Service PJ'!BK71</f>
        <v>0</v>
      </c>
      <c r="AE71" s="1">
        <f>'Service shares'!BA71*'Service PJ'!BL71</f>
        <v>0</v>
      </c>
      <c r="AF71" s="1">
        <f>'Service shares'!BB71*'Service PJ'!BM71</f>
        <v>0</v>
      </c>
      <c r="AG71" s="1">
        <f>'Service shares'!BC71*'Service PJ'!BN71</f>
        <v>0</v>
      </c>
      <c r="AH71" s="1">
        <f>'Service shares'!BD71*'Service PJ'!BO71</f>
        <v>0</v>
      </c>
      <c r="AI71" s="1">
        <f>'Service shares'!BE71*'Service PJ'!BP71</f>
        <v>0</v>
      </c>
      <c r="AJ71" s="1">
        <f>'Service shares'!BF71*'Service PJ'!BQ71</f>
        <v>0</v>
      </c>
      <c r="AK71" s="1">
        <f>'Service shares'!BG71*'Service PJ'!BR71</f>
        <v>0</v>
      </c>
      <c r="AL71" s="1">
        <f>'Service shares'!BH71*'Service PJ'!BS71</f>
        <v>0</v>
      </c>
      <c r="AM71" s="1">
        <f>'Service shares'!BI71*'Service PJ'!BT71</f>
        <v>0</v>
      </c>
      <c r="AN71" s="1">
        <f>'Service shares'!BJ71*'Service PJ'!BU71</f>
        <v>0</v>
      </c>
      <c r="AO71" s="1">
        <f>'Service shares'!BK71*'Service PJ'!BV71</f>
        <v>0</v>
      </c>
      <c r="AP71" s="1">
        <f>'Service shares'!BL71*'Service PJ'!BW71</f>
        <v>0</v>
      </c>
      <c r="AQ71" s="1">
        <f>'Service shares'!BM71*'Service PJ'!BX71</f>
        <v>0</v>
      </c>
      <c r="AR71" s="1">
        <f>'Service shares'!BN71*'Service PJ'!BY71</f>
        <v>0</v>
      </c>
      <c r="AS71" s="2">
        <v>0</v>
      </c>
      <c r="AU71" t="str">
        <f t="shared" si="52"/>
        <v>\I: IIS_LIG_ELC</v>
      </c>
      <c r="AV71" s="1">
        <f t="shared" si="85"/>
        <v>1.1262534363940762</v>
      </c>
      <c r="AW71" s="1">
        <f t="shared" si="85"/>
        <v>1.1262534363940762</v>
      </c>
      <c r="AX71" s="1">
        <f t="shared" si="85"/>
        <v>1.1262534363940762</v>
      </c>
      <c r="AY71" s="1">
        <f t="shared" si="85"/>
        <v>1.1262534363940762</v>
      </c>
      <c r="AZ71" s="1">
        <f t="shared" si="85"/>
        <v>1.1262534363940762</v>
      </c>
      <c r="BA71" s="1">
        <f t="shared" si="85"/>
        <v>1.1262534363940762</v>
      </c>
      <c r="BB71" s="1">
        <f t="shared" si="85"/>
        <v>1.1262534363940762</v>
      </c>
      <c r="BC71" s="1">
        <f t="shared" si="85"/>
        <v>1.1262534363940762</v>
      </c>
      <c r="BD71" s="1">
        <f t="shared" si="85"/>
        <v>1.1262534363940762</v>
      </c>
      <c r="BE71" s="1">
        <f t="shared" si="85"/>
        <v>1.1262534363940762</v>
      </c>
      <c r="BF71" s="1">
        <f t="shared" si="85"/>
        <v>1.1262534363940762</v>
      </c>
      <c r="BG71" s="1">
        <f t="shared" si="85"/>
        <v>1.1262534363940762</v>
      </c>
      <c r="BH71" s="1">
        <f t="shared" si="85"/>
        <v>1.1262534363940762</v>
      </c>
      <c r="BI71" s="1">
        <f t="shared" si="85"/>
        <v>1.1262534363940762</v>
      </c>
      <c r="BJ71" s="1">
        <f t="shared" si="85"/>
        <v>1.1262534363940762</v>
      </c>
      <c r="BK71" s="1">
        <f t="shared" si="85"/>
        <v>1.1262534363940762</v>
      </c>
      <c r="BL71" s="1">
        <f t="shared" si="44"/>
        <v>1.1262534363940762</v>
      </c>
      <c r="BM71" s="1">
        <f t="shared" si="51"/>
        <v>1.1262534363940762</v>
      </c>
      <c r="BN71" s="1">
        <f t="shared" si="51"/>
        <v>1.1262534363940762</v>
      </c>
      <c r="BO71" s="1">
        <f t="shared" si="51"/>
        <v>1.1262534363940762</v>
      </c>
      <c r="BP71" s="1">
        <f t="shared" si="51"/>
        <v>1.1262534363940762</v>
      </c>
      <c r="BQ71" s="1">
        <f t="shared" si="51"/>
        <v>1.1262534363940762</v>
      </c>
      <c r="BR71" s="1">
        <f t="shared" si="51"/>
        <v>1.1262534363940762</v>
      </c>
      <c r="BS71" s="1">
        <f t="shared" si="51"/>
        <v>1.1262534363940762</v>
      </c>
      <c r="BT71" s="1">
        <f t="shared" si="51"/>
        <v>1.1262534363940762</v>
      </c>
      <c r="BU71" s="1">
        <f t="shared" si="51"/>
        <v>1.1262534363940762</v>
      </c>
      <c r="BV71" s="1">
        <f t="shared" si="51"/>
        <v>1.1262534363940762</v>
      </c>
      <c r="BW71" s="1">
        <f t="shared" si="51"/>
        <v>1.1262534363940762</v>
      </c>
      <c r="BX71" s="1">
        <f t="shared" si="51"/>
        <v>1.1262534363940762</v>
      </c>
      <c r="BY71" s="1">
        <f t="shared" si="51"/>
        <v>1.1262534363940762</v>
      </c>
      <c r="CC71" t="str">
        <f t="shared" si="86"/>
        <v>*</v>
      </c>
      <c r="CD71" t="str">
        <f t="shared" si="87"/>
        <v>\I: IIS_LIG_ELC</v>
      </c>
      <c r="CE71" t="str">
        <f>VLOOKUP(D71,'IND Balance'!$AM$5:$AN$21,2,FALSE)&amp;" - "&amp;VLOOKUP(E71,'MECS_Table 5.4'!$AF$18:$AG$30,2,FALSE)&amp;" - "&amp;VLOOKUP('Service PJ'!M71,'IND Balance'!$AM$22:$AN$32,2,FALSE)</f>
        <v>Iron and Steel - Lighting - Electricity</v>
      </c>
      <c r="CF71" t="s">
        <v>109</v>
      </c>
      <c r="CG71" t="s">
        <v>110</v>
      </c>
      <c r="CL71" t="str">
        <f t="shared" si="88"/>
        <v>\I: IIS_LIG_ELC</v>
      </c>
      <c r="CM71" t="str">
        <f t="shared" si="89"/>
        <v>\I: IIS</v>
      </c>
      <c r="CN71" s="1" t="str">
        <f t="shared" si="53"/>
        <v/>
      </c>
      <c r="CO71" s="1" t="str">
        <f t="shared" si="54"/>
        <v/>
      </c>
      <c r="CP71" s="1" t="str">
        <f t="shared" si="55"/>
        <v/>
      </c>
      <c r="CQ71" s="1" t="str">
        <f t="shared" si="56"/>
        <v/>
      </c>
      <c r="CR71" s="1" t="str">
        <f t="shared" si="57"/>
        <v/>
      </c>
      <c r="CS71" s="1" t="str">
        <f t="shared" si="58"/>
        <v/>
      </c>
      <c r="CT71" s="1" t="str">
        <f t="shared" si="59"/>
        <v/>
      </c>
      <c r="CU71" s="1" t="str">
        <f t="shared" si="60"/>
        <v/>
      </c>
      <c r="CV71" s="1" t="str">
        <f t="shared" si="61"/>
        <v/>
      </c>
      <c r="CW71" s="1" t="str">
        <f t="shared" si="62"/>
        <v/>
      </c>
      <c r="CX71" s="1" t="str">
        <f t="shared" si="63"/>
        <v/>
      </c>
      <c r="CY71" s="1" t="str">
        <f t="shared" si="64"/>
        <v/>
      </c>
      <c r="CZ71" s="1" t="str">
        <f t="shared" si="65"/>
        <v/>
      </c>
      <c r="DA71" s="1" t="str">
        <f t="shared" si="66"/>
        <v/>
      </c>
      <c r="DB71" s="1" t="str">
        <f t="shared" si="67"/>
        <v/>
      </c>
      <c r="DC71" s="1" t="str">
        <f t="shared" si="68"/>
        <v/>
      </c>
      <c r="DD71" s="1" t="str">
        <f t="shared" si="69"/>
        <v/>
      </c>
      <c r="DE71" s="1" t="str">
        <f t="shared" si="70"/>
        <v/>
      </c>
      <c r="DF71" s="1" t="str">
        <f t="shared" si="71"/>
        <v/>
      </c>
      <c r="DG71" s="1" t="str">
        <f t="shared" si="72"/>
        <v/>
      </c>
      <c r="DH71" s="1" t="str">
        <f t="shared" si="73"/>
        <v/>
      </c>
      <c r="DI71" s="1" t="str">
        <f t="shared" si="74"/>
        <v/>
      </c>
      <c r="DJ71" s="1" t="str">
        <f t="shared" si="75"/>
        <v/>
      </c>
      <c r="DK71" s="1" t="str">
        <f t="shared" si="76"/>
        <v/>
      </c>
      <c r="DL71" s="1" t="str">
        <f t="shared" si="77"/>
        <v/>
      </c>
      <c r="DM71" s="1" t="str">
        <f t="shared" si="78"/>
        <v/>
      </c>
      <c r="DN71" s="1" t="str">
        <f t="shared" si="79"/>
        <v/>
      </c>
      <c r="DO71" s="1" t="str">
        <f t="shared" si="80"/>
        <v/>
      </c>
      <c r="DP71" s="1" t="str">
        <f t="shared" si="81"/>
        <v/>
      </c>
      <c r="DQ71" s="1" t="str">
        <f t="shared" si="82"/>
        <v/>
      </c>
      <c r="DR71" s="1">
        <v>3</v>
      </c>
      <c r="DS71" s="1" t="str">
        <f t="shared" si="90"/>
        <v/>
      </c>
      <c r="DT71" t="str">
        <f t="shared" si="91"/>
        <v/>
      </c>
    </row>
    <row r="72" spans="1:124" x14ac:dyDescent="0.45">
      <c r="A72" t="str">
        <f t="shared" si="83"/>
        <v>ELC</v>
      </c>
      <c r="B72" t="str">
        <f>VLOOKUP(E72,'EPA_US9RT techs'!$R$26:$S$34,2,FALSE)</f>
        <v>OTH</v>
      </c>
      <c r="C72" t="str">
        <f>'Service shares'!A72</f>
        <v>ELC</v>
      </c>
      <c r="D72" t="str">
        <f>'Service shares'!B72</f>
        <v>IIS</v>
      </c>
      <c r="E72" t="str">
        <f>'Service shares'!C72</f>
        <v>OTH</v>
      </c>
      <c r="F72" s="1">
        <f>IFERROR(1/AVERAGEIFS('EPA_US9RT techs'!$I$2:$I$1718,'EPA_US9RT techs'!$J$2:$J$1718,'Service PJ'!$D72,'EPA_US9RT techs'!$K$2:$K$1718,'Service PJ'!$B72,'EPA_US9RT techs'!$L$2:$L$1718,'Service PJ'!$A72,'EPA_US9RT techs'!$C$2:$C$1718,"VDA_FLOP",'EPA_US9RT techs'!$F$2:$F$1718,'Service PJ'!F$1),1/AVERAGEIFS('EPA_US9RT techs'!$I$2:$I$1718,'EPA_US9RT techs'!$K$2:$K$1718,'Service PJ'!$B72,'EPA_US9RT techs'!$L$2:$L$1718,'Service PJ'!$A72,'EPA_US9RT techs'!$C$2:$C$1718,"VDA_FLOP",'EPA_US9RT techs'!$F$2:$F$1718,'Service PJ'!F$1))</f>
        <v>1</v>
      </c>
      <c r="G72" s="1">
        <f>IFERROR(IFERROR(1/AVERAGEIFS('EPA_US9RT techs'!$I$2:$I$1718,'EPA_US9RT techs'!$J$2:$J$1718,'Service PJ'!$D72,'EPA_US9RT techs'!$K$2:$K$1718,'Service PJ'!$B72,'EPA_US9RT techs'!$L$2:$L$1718,'Service PJ'!$A72,'EPA_US9RT techs'!$C$2:$C$1718,"VDA_FLOP",'EPA_US9RT techs'!$F$2:$F$1718,'Service PJ'!G$1),1/AVERAGEIFS('EPA_US9RT techs'!$I$2:$I$1718,'EPA_US9RT techs'!$K$2:$K$1718,'Service PJ'!$B72,'EPA_US9RT techs'!$L$2:$L$1718,'Service PJ'!$A72,'EPA_US9RT techs'!$C$2:$C$1718,"VDA_FLOP",'EPA_US9RT techs'!$F$2:$F$1718,'Service PJ'!G$1)),"")</f>
        <v>1.1262534363940762</v>
      </c>
      <c r="H72" s="1">
        <f>IFERROR(IFERROR(1/AVERAGEIFS('EPA_US9RT techs'!$I$2:$I$1718,'EPA_US9RT techs'!$J$2:$J$1718,'Service PJ'!$D72,'EPA_US9RT techs'!$K$2:$K$1718,'Service PJ'!$B72,'EPA_US9RT techs'!$L$2:$L$1718,'Service PJ'!$A72,'EPA_US9RT techs'!$C$2:$C$1718,"VDA_FLOP",'EPA_US9RT techs'!$F$2:$F$1718,'Service PJ'!H$1),1/AVERAGEIFS('EPA_US9RT techs'!$I$2:$I$1718,'EPA_US9RT techs'!$K$2:$K$1718,'Service PJ'!$B72,'EPA_US9RT techs'!$L$2:$L$1718,'Service PJ'!$A72,'EPA_US9RT techs'!$C$2:$C$1718,"VDA_FLOP",'EPA_US9RT techs'!$F$2:$F$1718,'Service PJ'!H$1)),"")</f>
        <v>1.1346569412229279</v>
      </c>
      <c r="I72" s="1">
        <f>IFERROR(IFERROR(1/AVERAGEIFS('EPA_US9RT techs'!$I$2:$I$1718,'EPA_US9RT techs'!$J$2:$J$1718,'Service PJ'!$D72,'EPA_US9RT techs'!$K$2:$K$1718,'Service PJ'!$B72,'EPA_US9RT techs'!$L$2:$L$1718,'Service PJ'!$A72,'EPA_US9RT techs'!$C$2:$C$1718,"VDA_FLOP",'EPA_US9RT techs'!$F$2:$F$1718,'Service PJ'!I$1),1/AVERAGEIFS('EPA_US9RT techs'!$I$2:$I$1718,'EPA_US9RT techs'!$K$2:$K$1718,'Service PJ'!$B72,'EPA_US9RT techs'!$L$2:$L$1718,'Service PJ'!$A72,'EPA_US9RT techs'!$C$2:$C$1718,"VDA_FLOP",'EPA_US9RT techs'!$F$2:$F$1718,'Service PJ'!I$1)),"")</f>
        <v>1.215977144773748</v>
      </c>
      <c r="J72" s="1">
        <f>IFERROR(IFERROR(1/AVERAGEIFS('EPA_US9RT techs'!$I$2:$I$1718,'EPA_US9RT techs'!$J$2:$J$1718,'Service PJ'!$D72,'EPA_US9RT techs'!$K$2:$K$1718,'Service PJ'!$B72,'EPA_US9RT techs'!$L$2:$L$1718,'Service PJ'!$A72,'EPA_US9RT techs'!$C$2:$C$1718,"VDA_FLOP",'EPA_US9RT techs'!$F$2:$F$1718,'Service PJ'!J$1),1/AVERAGEIFS('EPA_US9RT techs'!$I$2:$I$1718,'EPA_US9RT techs'!$K$2:$K$1718,'Service PJ'!$B72,'EPA_US9RT techs'!$L$2:$L$1718,'Service PJ'!$A72,'EPA_US9RT techs'!$C$2:$C$1718,"VDA_FLOP",'EPA_US9RT techs'!$F$2:$F$1718,'Service PJ'!J$1)),"")</f>
        <v>1.2700973158152613</v>
      </c>
      <c r="L72" t="str">
        <f>IF(SUM(O72:AR72)=0,"\I: ","")&amp;'Service PJ'!D72&amp;"_"&amp;'Service PJ'!E72&amp;"_"&amp;'Service PJ'!C72</f>
        <v>\I: IIS_OTH_ELC</v>
      </c>
      <c r="M72" t="str">
        <f>"IND"&amp;'Service PJ'!C72</f>
        <v>INDELC</v>
      </c>
      <c r="N72" t="str">
        <f t="shared" si="84"/>
        <v>\I: IIS</v>
      </c>
      <c r="O72" s="1">
        <f>'Service shares'!AK72*'Service PJ'!AV72</f>
        <v>0</v>
      </c>
      <c r="P72" s="1">
        <f>'Service shares'!AL72*'Service PJ'!AW72</f>
        <v>0</v>
      </c>
      <c r="Q72" s="1">
        <f>'Service shares'!AM72*'Service PJ'!AX72</f>
        <v>0</v>
      </c>
      <c r="R72" s="1">
        <f>'Service shares'!AN72*'Service PJ'!AY72</f>
        <v>0</v>
      </c>
      <c r="S72" s="1">
        <f>'Service shares'!AO72*'Service PJ'!AZ72</f>
        <v>0</v>
      </c>
      <c r="T72" s="1">
        <f>'Service shares'!AP72*'Service PJ'!BA72</f>
        <v>0</v>
      </c>
      <c r="U72" s="1">
        <f>'Service shares'!AQ72*'Service PJ'!BB72</f>
        <v>0</v>
      </c>
      <c r="V72" s="14">
        <f>'Service shares'!AR72*'Service PJ'!BC72</f>
        <v>0</v>
      </c>
      <c r="W72" s="1">
        <f>'Service shares'!AS72*'Service PJ'!BD72</f>
        <v>0</v>
      </c>
      <c r="X72" s="1">
        <f>'Service shares'!AT72*'Service PJ'!BE72</f>
        <v>0</v>
      </c>
      <c r="Y72" s="1">
        <f>'Service shares'!AU72*'Service PJ'!BF72</f>
        <v>0</v>
      </c>
      <c r="Z72" s="1">
        <f>'Service shares'!AV72*'Service PJ'!BG72</f>
        <v>0</v>
      </c>
      <c r="AA72" s="1">
        <f>'Service shares'!AW72*'Service PJ'!BH72</f>
        <v>0</v>
      </c>
      <c r="AB72" s="1">
        <f>'Service shares'!AX72*'Service PJ'!BI72</f>
        <v>0</v>
      </c>
      <c r="AC72" s="1">
        <f>'Service shares'!AY72*'Service PJ'!BJ72</f>
        <v>0</v>
      </c>
      <c r="AD72" s="1">
        <f>'Service shares'!AZ72*'Service PJ'!BK72</f>
        <v>0</v>
      </c>
      <c r="AE72" s="1">
        <f>'Service shares'!BA72*'Service PJ'!BL72</f>
        <v>0</v>
      </c>
      <c r="AF72" s="1">
        <f>'Service shares'!BB72*'Service PJ'!BM72</f>
        <v>0</v>
      </c>
      <c r="AG72" s="1">
        <f>'Service shares'!BC72*'Service PJ'!BN72</f>
        <v>0</v>
      </c>
      <c r="AH72" s="1">
        <f>'Service shares'!BD72*'Service PJ'!BO72</f>
        <v>0</v>
      </c>
      <c r="AI72" s="1">
        <f>'Service shares'!BE72*'Service PJ'!BP72</f>
        <v>0</v>
      </c>
      <c r="AJ72" s="1">
        <f>'Service shares'!BF72*'Service PJ'!BQ72</f>
        <v>0</v>
      </c>
      <c r="AK72" s="1">
        <f>'Service shares'!BG72*'Service PJ'!BR72</f>
        <v>0</v>
      </c>
      <c r="AL72" s="1">
        <f>'Service shares'!BH72*'Service PJ'!BS72</f>
        <v>0</v>
      </c>
      <c r="AM72" s="1">
        <f>'Service shares'!BI72*'Service PJ'!BT72</f>
        <v>0</v>
      </c>
      <c r="AN72" s="1">
        <f>'Service shares'!BJ72*'Service PJ'!BU72</f>
        <v>0</v>
      </c>
      <c r="AO72" s="1">
        <f>'Service shares'!BK72*'Service PJ'!BV72</f>
        <v>0</v>
      </c>
      <c r="AP72" s="1">
        <f>'Service shares'!BL72*'Service PJ'!BW72</f>
        <v>0</v>
      </c>
      <c r="AQ72" s="1">
        <f>'Service shares'!BM72*'Service PJ'!BX72</f>
        <v>0</v>
      </c>
      <c r="AR72" s="1">
        <f>'Service shares'!BN72*'Service PJ'!BY72</f>
        <v>0</v>
      </c>
      <c r="AS72" s="2">
        <v>0</v>
      </c>
      <c r="AU72" t="str">
        <f t="shared" si="52"/>
        <v>\I: IIS_OTH_ELC</v>
      </c>
      <c r="AV72" s="1">
        <f t="shared" si="85"/>
        <v>1.1262534363940762</v>
      </c>
      <c r="AW72" s="1">
        <f t="shared" si="85"/>
        <v>1.1262534363940762</v>
      </c>
      <c r="AX72" s="1">
        <f t="shared" si="85"/>
        <v>1.1262534363940762</v>
      </c>
      <c r="AY72" s="1">
        <f t="shared" si="85"/>
        <v>1.1262534363940762</v>
      </c>
      <c r="AZ72" s="1">
        <f t="shared" si="85"/>
        <v>1.1262534363940762</v>
      </c>
      <c r="BA72" s="1">
        <f t="shared" si="85"/>
        <v>1.1262534363940762</v>
      </c>
      <c r="BB72" s="1">
        <f t="shared" si="85"/>
        <v>1.1262534363940762</v>
      </c>
      <c r="BC72" s="1">
        <f t="shared" si="85"/>
        <v>1.1262534363940762</v>
      </c>
      <c r="BD72" s="1">
        <f t="shared" si="85"/>
        <v>1.1262534363940762</v>
      </c>
      <c r="BE72" s="1">
        <f t="shared" si="85"/>
        <v>1.1262534363940762</v>
      </c>
      <c r="BF72" s="1">
        <f t="shared" si="85"/>
        <v>1.1262534363940762</v>
      </c>
      <c r="BG72" s="1">
        <f t="shared" si="85"/>
        <v>1.1262534363940762</v>
      </c>
      <c r="BH72" s="1">
        <f t="shared" si="85"/>
        <v>1.1262534363940762</v>
      </c>
      <c r="BI72" s="1">
        <f t="shared" si="85"/>
        <v>1.1262534363940762</v>
      </c>
      <c r="BJ72" s="1">
        <f t="shared" si="85"/>
        <v>1.1262534363940762</v>
      </c>
      <c r="BK72" s="1">
        <f t="shared" si="85"/>
        <v>1.1262534363940762</v>
      </c>
      <c r="BL72" s="1">
        <f t="shared" si="44"/>
        <v>1.1262534363940762</v>
      </c>
      <c r="BM72" s="1">
        <f t="shared" si="51"/>
        <v>1.1262534363940762</v>
      </c>
      <c r="BN72" s="1">
        <f t="shared" si="51"/>
        <v>1.1262534363940762</v>
      </c>
      <c r="BO72" s="1">
        <f t="shared" si="51"/>
        <v>1.1262534363940762</v>
      </c>
      <c r="BP72" s="1">
        <f t="shared" si="51"/>
        <v>1.1262534363940762</v>
      </c>
      <c r="BQ72" s="1">
        <f t="shared" si="51"/>
        <v>1.1262534363940762</v>
      </c>
      <c r="BR72" s="1">
        <f t="shared" si="51"/>
        <v>1.1262534363940762</v>
      </c>
      <c r="BS72" s="1">
        <f t="shared" si="51"/>
        <v>1.1262534363940762</v>
      </c>
      <c r="BT72" s="1">
        <f t="shared" si="51"/>
        <v>1.1262534363940762</v>
      </c>
      <c r="BU72" s="1">
        <f t="shared" si="51"/>
        <v>1.1262534363940762</v>
      </c>
      <c r="BV72" s="1">
        <f t="shared" si="51"/>
        <v>1.1262534363940762</v>
      </c>
      <c r="BW72" s="1">
        <f t="shared" si="51"/>
        <v>1.1262534363940762</v>
      </c>
      <c r="BX72" s="1">
        <f t="shared" si="51"/>
        <v>1.1262534363940762</v>
      </c>
      <c r="BY72" s="1">
        <f t="shared" si="51"/>
        <v>1.1262534363940762</v>
      </c>
      <c r="CC72" t="str">
        <f t="shared" si="86"/>
        <v>*</v>
      </c>
      <c r="CD72" t="str">
        <f t="shared" si="87"/>
        <v>\I: IIS_OTH_ELC</v>
      </c>
      <c r="CE72" t="str">
        <f>VLOOKUP(D72,'IND Balance'!$AM$5:$AN$21,2,FALSE)&amp;" - "&amp;VLOOKUP(E72,'MECS_Table 5.4'!$AF$18:$AG$30,2,FALSE)&amp;" - "&amp;VLOOKUP('Service PJ'!M72,'IND Balance'!$AM$22:$AN$32,2,FALSE)</f>
        <v>Iron and Steel - Other - Electricity</v>
      </c>
      <c r="CF72" t="s">
        <v>109</v>
      </c>
      <c r="CG72" t="s">
        <v>110</v>
      </c>
      <c r="CL72" t="str">
        <f t="shared" si="88"/>
        <v>\I: IIS_OTH_ELC</v>
      </c>
      <c r="CM72" t="str">
        <f t="shared" si="89"/>
        <v>\I: IIS</v>
      </c>
      <c r="CN72" s="1" t="str">
        <f t="shared" si="53"/>
        <v/>
      </c>
      <c r="CO72" s="1" t="str">
        <f t="shared" si="54"/>
        <v/>
      </c>
      <c r="CP72" s="1" t="str">
        <f t="shared" si="55"/>
        <v/>
      </c>
      <c r="CQ72" s="1" t="str">
        <f t="shared" si="56"/>
        <v/>
      </c>
      <c r="CR72" s="1" t="str">
        <f t="shared" si="57"/>
        <v/>
      </c>
      <c r="CS72" s="1" t="str">
        <f t="shared" si="58"/>
        <v/>
      </c>
      <c r="CT72" s="1" t="str">
        <f t="shared" si="59"/>
        <v/>
      </c>
      <c r="CU72" s="1" t="str">
        <f t="shared" si="60"/>
        <v/>
      </c>
      <c r="CV72" s="1" t="str">
        <f t="shared" si="61"/>
        <v/>
      </c>
      <c r="CW72" s="1" t="str">
        <f t="shared" si="62"/>
        <v/>
      </c>
      <c r="CX72" s="1" t="str">
        <f t="shared" si="63"/>
        <v/>
      </c>
      <c r="CY72" s="1" t="str">
        <f t="shared" si="64"/>
        <v/>
      </c>
      <c r="CZ72" s="1" t="str">
        <f t="shared" si="65"/>
        <v/>
      </c>
      <c r="DA72" s="1" t="str">
        <f t="shared" si="66"/>
        <v/>
      </c>
      <c r="DB72" s="1" t="str">
        <f t="shared" si="67"/>
        <v/>
      </c>
      <c r="DC72" s="1" t="str">
        <f t="shared" si="68"/>
        <v/>
      </c>
      <c r="DD72" s="1" t="str">
        <f t="shared" si="69"/>
        <v/>
      </c>
      <c r="DE72" s="1" t="str">
        <f t="shared" si="70"/>
        <v/>
      </c>
      <c r="DF72" s="1" t="str">
        <f t="shared" si="71"/>
        <v/>
      </c>
      <c r="DG72" s="1" t="str">
        <f t="shared" si="72"/>
        <v/>
      </c>
      <c r="DH72" s="1" t="str">
        <f t="shared" si="73"/>
        <v/>
      </c>
      <c r="DI72" s="1" t="str">
        <f t="shared" si="74"/>
        <v/>
      </c>
      <c r="DJ72" s="1" t="str">
        <f t="shared" si="75"/>
        <v/>
      </c>
      <c r="DK72" s="1" t="str">
        <f t="shared" si="76"/>
        <v/>
      </c>
      <c r="DL72" s="1" t="str">
        <f t="shared" si="77"/>
        <v/>
      </c>
      <c r="DM72" s="1" t="str">
        <f t="shared" si="78"/>
        <v/>
      </c>
      <c r="DN72" s="1" t="str">
        <f t="shared" si="79"/>
        <v/>
      </c>
      <c r="DO72" s="1" t="str">
        <f t="shared" si="80"/>
        <v/>
      </c>
      <c r="DP72" s="1" t="str">
        <f t="shared" si="81"/>
        <v/>
      </c>
      <c r="DQ72" s="1" t="str">
        <f t="shared" si="82"/>
        <v/>
      </c>
      <c r="DR72" s="1">
        <v>3</v>
      </c>
      <c r="DS72" s="1" t="str">
        <f t="shared" si="90"/>
        <v/>
      </c>
      <c r="DT72" t="str">
        <f t="shared" si="91"/>
        <v/>
      </c>
    </row>
    <row r="73" spans="1:124" x14ac:dyDescent="0.45">
      <c r="A73" t="str">
        <f t="shared" si="83"/>
        <v>ELC</v>
      </c>
      <c r="B73" t="str">
        <f>VLOOKUP(E73,'EPA_US9RT techs'!$R$26:$S$34,2,FALSE)</f>
        <v>STM</v>
      </c>
      <c r="C73" t="str">
        <f>'Service shares'!A73</f>
        <v>ELC</v>
      </c>
      <c r="D73" t="str">
        <f>'Service shares'!B73</f>
        <v>INF</v>
      </c>
      <c r="E73" t="str">
        <f>'Service shares'!C73</f>
        <v>STM</v>
      </c>
      <c r="F73" s="1">
        <f>IFERROR(1/AVERAGEIFS('EPA_US9RT techs'!$I$2:$I$1718,'EPA_US9RT techs'!$J$2:$J$1718,'Service PJ'!$D73,'EPA_US9RT techs'!$K$2:$K$1718,'Service PJ'!$B73,'EPA_US9RT techs'!$L$2:$L$1718,'Service PJ'!$A73,'EPA_US9RT techs'!$C$2:$C$1718,"VDA_FLOP",'EPA_US9RT techs'!$F$2:$F$1718,'Service PJ'!F$1),1/AVERAGEIFS('EPA_US9RT techs'!$I$2:$I$1718,'EPA_US9RT techs'!$K$2:$K$1718,'Service PJ'!$B73,'EPA_US9RT techs'!$L$2:$L$1718,'Service PJ'!$A73,'EPA_US9RT techs'!$C$2:$C$1718,"VDA_FLOP",'EPA_US9RT techs'!$F$2:$F$1718,'Service PJ'!F$1))</f>
        <v>1</v>
      </c>
      <c r="G73" s="1" t="str">
        <f>IFERROR(IFERROR(1/AVERAGEIFS('EPA_US9RT techs'!$I$2:$I$1718,'EPA_US9RT techs'!$J$2:$J$1718,'Service PJ'!$D73,'EPA_US9RT techs'!$K$2:$K$1718,'Service PJ'!$B73,'EPA_US9RT techs'!$L$2:$L$1718,'Service PJ'!$A73,'EPA_US9RT techs'!$C$2:$C$1718,"VDA_FLOP",'EPA_US9RT techs'!$F$2:$F$1718,'Service PJ'!G$1),1/AVERAGEIFS('EPA_US9RT techs'!$I$2:$I$1718,'EPA_US9RT techs'!$K$2:$K$1718,'Service PJ'!$B73,'EPA_US9RT techs'!$L$2:$L$1718,'Service PJ'!$A73,'EPA_US9RT techs'!$C$2:$C$1718,"VDA_FLOP",'EPA_US9RT techs'!$F$2:$F$1718,'Service PJ'!G$1)),"")</f>
        <v/>
      </c>
      <c r="H73" s="1" t="str">
        <f>IFERROR(IFERROR(1/AVERAGEIFS('EPA_US9RT techs'!$I$2:$I$1718,'EPA_US9RT techs'!$J$2:$J$1718,'Service PJ'!$D73,'EPA_US9RT techs'!$K$2:$K$1718,'Service PJ'!$B73,'EPA_US9RT techs'!$L$2:$L$1718,'Service PJ'!$A73,'EPA_US9RT techs'!$C$2:$C$1718,"VDA_FLOP",'EPA_US9RT techs'!$F$2:$F$1718,'Service PJ'!H$1),1/AVERAGEIFS('EPA_US9RT techs'!$I$2:$I$1718,'EPA_US9RT techs'!$K$2:$K$1718,'Service PJ'!$B73,'EPA_US9RT techs'!$L$2:$L$1718,'Service PJ'!$A73,'EPA_US9RT techs'!$C$2:$C$1718,"VDA_FLOP",'EPA_US9RT techs'!$F$2:$F$1718,'Service PJ'!H$1)),"")</f>
        <v/>
      </c>
      <c r="I73" s="1" t="str">
        <f>IFERROR(IFERROR(1/AVERAGEIFS('EPA_US9RT techs'!$I$2:$I$1718,'EPA_US9RT techs'!$J$2:$J$1718,'Service PJ'!$D73,'EPA_US9RT techs'!$K$2:$K$1718,'Service PJ'!$B73,'EPA_US9RT techs'!$L$2:$L$1718,'Service PJ'!$A73,'EPA_US9RT techs'!$C$2:$C$1718,"VDA_FLOP",'EPA_US9RT techs'!$F$2:$F$1718,'Service PJ'!I$1),1/AVERAGEIFS('EPA_US9RT techs'!$I$2:$I$1718,'EPA_US9RT techs'!$K$2:$K$1718,'Service PJ'!$B73,'EPA_US9RT techs'!$L$2:$L$1718,'Service PJ'!$A73,'EPA_US9RT techs'!$C$2:$C$1718,"VDA_FLOP",'EPA_US9RT techs'!$F$2:$F$1718,'Service PJ'!I$1)),"")</f>
        <v/>
      </c>
      <c r="J73" s="1" t="str">
        <f>IFERROR(IFERROR(1/AVERAGEIFS('EPA_US9RT techs'!$I$2:$I$1718,'EPA_US9RT techs'!$J$2:$J$1718,'Service PJ'!$D73,'EPA_US9RT techs'!$K$2:$K$1718,'Service PJ'!$B73,'EPA_US9RT techs'!$L$2:$L$1718,'Service PJ'!$A73,'EPA_US9RT techs'!$C$2:$C$1718,"VDA_FLOP",'EPA_US9RT techs'!$F$2:$F$1718,'Service PJ'!J$1),1/AVERAGEIFS('EPA_US9RT techs'!$I$2:$I$1718,'EPA_US9RT techs'!$K$2:$K$1718,'Service PJ'!$B73,'EPA_US9RT techs'!$L$2:$L$1718,'Service PJ'!$A73,'EPA_US9RT techs'!$C$2:$C$1718,"VDA_FLOP",'EPA_US9RT techs'!$F$2:$F$1718,'Service PJ'!J$1)),"")</f>
        <v/>
      </c>
      <c r="L73" t="str">
        <f>IF(SUM(O73:AR73)=0,"\I: ","")&amp;'Service PJ'!D73&amp;"_"&amp;'Service PJ'!E73&amp;"_"&amp;'Service PJ'!C73</f>
        <v>INF_STM_ELC</v>
      </c>
      <c r="M73" t="str">
        <f>"IND"&amp;'Service PJ'!C73</f>
        <v>INDELC</v>
      </c>
      <c r="N73" t="str">
        <f t="shared" si="84"/>
        <v>INF_STM</v>
      </c>
      <c r="O73" s="1">
        <f>'Service shares'!AK73*'Service PJ'!AV73</f>
        <v>2.1607237440000003E-2</v>
      </c>
      <c r="P73" s="1">
        <f>'Service shares'!AL73*'Service PJ'!AW73</f>
        <v>0.23792926474285714</v>
      </c>
      <c r="Q73" s="1">
        <f>'Service shares'!AM73*'Service PJ'!AX73</f>
        <v>7.2578605224489792E-2</v>
      </c>
      <c r="R73" s="1">
        <f>'Service shares'!AN73*'Service PJ'!AY73</f>
        <v>0.27329408773714287</v>
      </c>
      <c r="S73" s="1">
        <f>'Service shares'!AO73*'Service PJ'!AZ73</f>
        <v>0.29466823149551025</v>
      </c>
      <c r="T73" s="1">
        <f>'Service shares'!AP73*'Service PJ'!BA73</f>
        <v>3.321943831836735E-2</v>
      </c>
      <c r="U73" s="1">
        <f>'Service shares'!AQ73*'Service PJ'!BB73</f>
        <v>0.55140769494367359</v>
      </c>
      <c r="V73" s="14">
        <f>'Service shares'!AR73*'Service PJ'!BC73</f>
        <v>0.36387461711020413</v>
      </c>
      <c r="W73" s="1">
        <f>'Service shares'!AS73*'Service PJ'!BD73</f>
        <v>0.90167510952000007</v>
      </c>
      <c r="X73" s="1">
        <f>'Service shares'!AT73*'Service PJ'!BE73</f>
        <v>9.8062089765061238</v>
      </c>
      <c r="Y73" s="1">
        <f>'Service shares'!AU73*'Service PJ'!BF73</f>
        <v>7.0515931209795921E-2</v>
      </c>
      <c r="Z73" s="1">
        <f>'Service shares'!AV73*'Service PJ'!BG73</f>
        <v>9.7512263808979593E-2</v>
      </c>
      <c r="AA73" s="1">
        <f>'Service shares'!AW73*'Service PJ'!BH73</f>
        <v>7.7807679178775513E-2</v>
      </c>
      <c r="AB73" s="1">
        <f>'Service shares'!AX73*'Service PJ'!BI73</f>
        <v>8.9910128703673473E-2</v>
      </c>
      <c r="AC73" s="1">
        <f>'Service shares'!AY73*'Service PJ'!BJ73</f>
        <v>8.8314291433469388E-2</v>
      </c>
      <c r="AD73" s="1">
        <f>'Service shares'!AZ73*'Service PJ'!BK73</f>
        <v>0.11519645256000001</v>
      </c>
      <c r="AE73" s="1">
        <f>'Service shares'!BA73*'Service PJ'!BL73</f>
        <v>0.11769499808816328</v>
      </c>
      <c r="AF73" s="1">
        <f>'Service shares'!BB73*'Service PJ'!BM73</f>
        <v>0.11890611116081634</v>
      </c>
      <c r="AG73" s="1">
        <f>'Service shares'!BC73*'Service PJ'!BN73</f>
        <v>0.224302033924898</v>
      </c>
      <c r="AH73" s="1">
        <f>'Service shares'!BD73*'Service PJ'!BO73</f>
        <v>0.15711770182040818</v>
      </c>
      <c r="AI73" s="1">
        <f>'Service shares'!BE73*'Service PJ'!BP73</f>
        <v>9.0358253015510218E-2</v>
      </c>
      <c r="AJ73" s="1">
        <f>'Service shares'!BF73*'Service PJ'!BQ73</f>
        <v>1.1328985219591838E-2</v>
      </c>
      <c r="AK73" s="1">
        <f>'Service shares'!BG73*'Service PJ'!BR73</f>
        <v>0.22397156723755104</v>
      </c>
      <c r="AL73" s="1">
        <f>'Service shares'!BH73*'Service PJ'!BS73</f>
        <v>0.51181172604734704</v>
      </c>
      <c r="AM73" s="1">
        <f>'Service shares'!BI73*'Service PJ'!BT73</f>
        <v>1.3682286383510205</v>
      </c>
      <c r="AN73" s="1">
        <f>'Service shares'!BJ73*'Service PJ'!BU73</f>
        <v>0</v>
      </c>
      <c r="AO73" s="1">
        <f>'Service shares'!BK73*'Service PJ'!BV73</f>
        <v>0.21952826165387759</v>
      </c>
      <c r="AP73" s="1">
        <f>'Service shares'!BL73*'Service PJ'!BW73</f>
        <v>6.3502801964081632E-2</v>
      </c>
      <c r="AQ73" s="1">
        <f>'Service shares'!BM73*'Service PJ'!BX73</f>
        <v>0.59976086016489794</v>
      </c>
      <c r="AR73" s="1">
        <f>'Service shares'!BN73*'Service PJ'!BY73</f>
        <v>0</v>
      </c>
      <c r="AS73" s="2">
        <v>0</v>
      </c>
      <c r="AU73" t="str">
        <f t="shared" si="52"/>
        <v>INF_STM_ELC</v>
      </c>
      <c r="AV73" s="1">
        <f t="shared" si="85"/>
        <v>1</v>
      </c>
      <c r="AW73" s="1">
        <f t="shared" si="85"/>
        <v>1</v>
      </c>
      <c r="AX73" s="1">
        <f t="shared" si="85"/>
        <v>1</v>
      </c>
      <c r="AY73" s="1">
        <f t="shared" si="85"/>
        <v>1</v>
      </c>
      <c r="AZ73" s="1">
        <f t="shared" si="85"/>
        <v>1</v>
      </c>
      <c r="BA73" s="1">
        <f t="shared" si="85"/>
        <v>1</v>
      </c>
      <c r="BB73" s="1">
        <f t="shared" si="85"/>
        <v>1</v>
      </c>
      <c r="BC73" s="1">
        <f t="shared" si="85"/>
        <v>1</v>
      </c>
      <c r="BD73" s="1">
        <f t="shared" si="85"/>
        <v>1</v>
      </c>
      <c r="BE73" s="1">
        <f t="shared" si="85"/>
        <v>1</v>
      </c>
      <c r="BF73" s="1">
        <f t="shared" si="85"/>
        <v>1</v>
      </c>
      <c r="BG73" s="1">
        <f t="shared" si="85"/>
        <v>1</v>
      </c>
      <c r="BH73" s="1">
        <f t="shared" si="85"/>
        <v>1</v>
      </c>
      <c r="BI73" s="1">
        <f t="shared" si="85"/>
        <v>1</v>
      </c>
      <c r="BJ73" s="1">
        <f t="shared" si="85"/>
        <v>1</v>
      </c>
      <c r="BK73" s="1">
        <f t="shared" si="85"/>
        <v>1</v>
      </c>
      <c r="BL73" s="1">
        <f t="shared" si="44"/>
        <v>1</v>
      </c>
      <c r="BM73" s="1">
        <f t="shared" si="51"/>
        <v>1</v>
      </c>
      <c r="BN73" s="1">
        <f t="shared" si="51"/>
        <v>1</v>
      </c>
      <c r="BO73" s="1">
        <f t="shared" si="51"/>
        <v>1</v>
      </c>
      <c r="BP73" s="1">
        <f t="shared" si="51"/>
        <v>1</v>
      </c>
      <c r="BQ73" s="1">
        <f t="shared" si="51"/>
        <v>1</v>
      </c>
      <c r="BR73" s="1">
        <f t="shared" si="51"/>
        <v>1</v>
      </c>
      <c r="BS73" s="1">
        <f t="shared" si="51"/>
        <v>1</v>
      </c>
      <c r="BT73" s="1">
        <f t="shared" si="51"/>
        <v>1</v>
      </c>
      <c r="BU73" s="1">
        <f t="shared" si="51"/>
        <v>1</v>
      </c>
      <c r="BV73" s="1">
        <f t="shared" si="51"/>
        <v>1</v>
      </c>
      <c r="BW73" s="1">
        <f t="shared" si="51"/>
        <v>1</v>
      </c>
      <c r="BX73" s="1">
        <f t="shared" si="51"/>
        <v>1</v>
      </c>
      <c r="BY73" s="1">
        <f t="shared" si="51"/>
        <v>1</v>
      </c>
      <c r="CC73" t="str">
        <f t="shared" si="86"/>
        <v>PRE</v>
      </c>
      <c r="CD73" t="str">
        <f t="shared" si="87"/>
        <v>INF_STM_ELC</v>
      </c>
      <c r="CE73" t="str">
        <f>VLOOKUP(D73,'IND Balance'!$AM$5:$AN$21,2,FALSE)&amp;" - "&amp;VLOOKUP(E73,'MECS_Table 5.4'!$AF$18:$AG$30,2,FALSE)&amp;" - "&amp;VLOOKUP('Service PJ'!M73,'IND Balance'!$AM$22:$AN$32,2,FALSE)</f>
        <v>Non-ferrous metals - Steam - Electricity</v>
      </c>
      <c r="CF73" t="s">
        <v>109</v>
      </c>
      <c r="CG73" t="s">
        <v>110</v>
      </c>
      <c r="CL73" t="str">
        <f t="shared" si="88"/>
        <v>INF_STM_ELC</v>
      </c>
      <c r="CM73" t="str">
        <f t="shared" si="89"/>
        <v>INF_STM</v>
      </c>
      <c r="CN73" s="1">
        <f t="shared" si="53"/>
        <v>0.99</v>
      </c>
      <c r="CO73" s="1">
        <f t="shared" si="54"/>
        <v>0.91933795870275481</v>
      </c>
      <c r="CP73" s="1">
        <f t="shared" si="55"/>
        <v>0.31731161538388064</v>
      </c>
      <c r="CQ73" s="1">
        <f t="shared" si="56"/>
        <v>0.28061880878868045</v>
      </c>
      <c r="CR73" s="1">
        <f t="shared" si="57"/>
        <v>0.38634163465325028</v>
      </c>
      <c r="CS73" s="1">
        <f t="shared" si="58"/>
        <v>0.10691818380402589</v>
      </c>
      <c r="CT73" s="1">
        <f t="shared" si="59"/>
        <v>0.2195368858948403</v>
      </c>
      <c r="CU73" s="1">
        <f t="shared" si="60"/>
        <v>0.55420182632982318</v>
      </c>
      <c r="CV73" s="1">
        <f t="shared" si="61"/>
        <v>0.56017852764892428</v>
      </c>
      <c r="CW73" s="1">
        <f t="shared" si="62"/>
        <v>4.1712098116474576E-2</v>
      </c>
      <c r="CX73" s="1">
        <f t="shared" si="63"/>
        <v>3.4435302011971744E-2</v>
      </c>
      <c r="CY73" s="1">
        <f t="shared" si="64"/>
        <v>6.9233435155224121E-2</v>
      </c>
      <c r="CZ73" s="1">
        <f t="shared" si="65"/>
        <v>0.15549047398444482</v>
      </c>
      <c r="DA73" s="1">
        <f t="shared" si="66"/>
        <v>0.16954148399148078</v>
      </c>
      <c r="DB73" s="1">
        <f t="shared" si="67"/>
        <v>6.5016874642012668E-2</v>
      </c>
      <c r="DC73" s="1">
        <f t="shared" si="68"/>
        <v>0.25156777836995164</v>
      </c>
      <c r="DD73" s="1">
        <f t="shared" si="69"/>
        <v>9.133644736044267E-3</v>
      </c>
      <c r="DE73" s="1">
        <f t="shared" si="70"/>
        <v>0.11078440419183264</v>
      </c>
      <c r="DF73" s="1">
        <f t="shared" si="71"/>
        <v>0.11371376566967747</v>
      </c>
      <c r="DG73" s="1">
        <f t="shared" si="72"/>
        <v>0.99</v>
      </c>
      <c r="DH73" s="1">
        <f t="shared" si="73"/>
        <v>0.62020814791876278</v>
      </c>
      <c r="DI73" s="1">
        <f t="shared" si="74"/>
        <v>0.99</v>
      </c>
      <c r="DJ73" s="1">
        <f t="shared" si="75"/>
        <v>0.99</v>
      </c>
      <c r="DK73" s="1">
        <f t="shared" si="76"/>
        <v>0.87807589399333197</v>
      </c>
      <c r="DL73" s="1">
        <f t="shared" si="77"/>
        <v>0.99</v>
      </c>
      <c r="DM73" s="1" t="str">
        <f t="shared" si="78"/>
        <v/>
      </c>
      <c r="DN73" s="1">
        <f t="shared" si="79"/>
        <v>0.86407210698175796</v>
      </c>
      <c r="DO73" s="1">
        <f t="shared" si="80"/>
        <v>0.27302526250889375</v>
      </c>
      <c r="DP73" s="1">
        <f t="shared" si="81"/>
        <v>8.6313074560064248E-2</v>
      </c>
      <c r="DQ73" s="1" t="str">
        <f t="shared" si="82"/>
        <v/>
      </c>
      <c r="DR73" s="1">
        <v>3</v>
      </c>
      <c r="DS73" s="1" t="str">
        <f t="shared" si="90"/>
        <v/>
      </c>
      <c r="DT73" t="str">
        <f t="shared" si="91"/>
        <v/>
      </c>
    </row>
    <row r="74" spans="1:124" x14ac:dyDescent="0.45">
      <c r="A74" t="str">
        <f t="shared" si="83"/>
        <v>ELC</v>
      </c>
      <c r="B74" t="str">
        <f>VLOOKUP(E74,'EPA_US9RT techs'!$R$26:$S$34,2,FALSE)</f>
        <v>PRH</v>
      </c>
      <c r="C74" t="str">
        <f>'Service shares'!A74</f>
        <v>ELC</v>
      </c>
      <c r="D74" t="str">
        <f>'Service shares'!B74</f>
        <v>INF</v>
      </c>
      <c r="E74" t="str">
        <f>'Service shares'!C74</f>
        <v>PRH</v>
      </c>
      <c r="F74" s="1">
        <f>IFERROR(1/AVERAGEIFS('EPA_US9RT techs'!$I$2:$I$1718,'EPA_US9RT techs'!$J$2:$J$1718,'Service PJ'!$D74,'EPA_US9RT techs'!$K$2:$K$1718,'Service PJ'!$B74,'EPA_US9RT techs'!$L$2:$L$1718,'Service PJ'!$A74,'EPA_US9RT techs'!$C$2:$C$1718,"VDA_FLOP",'EPA_US9RT techs'!$F$2:$F$1718,'Service PJ'!F$1),1/AVERAGEIFS('EPA_US9RT techs'!$I$2:$I$1718,'EPA_US9RT techs'!$K$2:$K$1718,'Service PJ'!$B74,'EPA_US9RT techs'!$L$2:$L$1718,'Service PJ'!$A74,'EPA_US9RT techs'!$C$2:$C$1718,"VDA_FLOP",'EPA_US9RT techs'!$F$2:$F$1718,'Service PJ'!F$1))</f>
        <v>1</v>
      </c>
      <c r="G74" s="1">
        <f>IFERROR(IFERROR(1/AVERAGEIFS('EPA_US9RT techs'!$I$2:$I$1718,'EPA_US9RT techs'!$J$2:$J$1718,'Service PJ'!$D74,'EPA_US9RT techs'!$K$2:$K$1718,'Service PJ'!$B74,'EPA_US9RT techs'!$L$2:$L$1718,'Service PJ'!$A74,'EPA_US9RT techs'!$C$2:$C$1718,"VDA_FLOP",'EPA_US9RT techs'!$F$2:$F$1718,'Service PJ'!G$1),1/AVERAGEIFS('EPA_US9RT techs'!$I$2:$I$1718,'EPA_US9RT techs'!$K$2:$K$1718,'Service PJ'!$B74,'EPA_US9RT techs'!$L$2:$L$1718,'Service PJ'!$A74,'EPA_US9RT techs'!$C$2:$C$1718,"VDA_FLOP",'EPA_US9RT techs'!$F$2:$F$1718,'Service PJ'!G$1)),"")</f>
        <v>1.6380195091835295</v>
      </c>
      <c r="H74" s="1">
        <f>IFERROR(IFERROR(1/AVERAGEIFS('EPA_US9RT techs'!$I$2:$I$1718,'EPA_US9RT techs'!$J$2:$J$1718,'Service PJ'!$D74,'EPA_US9RT techs'!$K$2:$K$1718,'Service PJ'!$B74,'EPA_US9RT techs'!$L$2:$L$1718,'Service PJ'!$A74,'EPA_US9RT techs'!$C$2:$C$1718,"VDA_FLOP",'EPA_US9RT techs'!$F$2:$F$1718,'Service PJ'!H$1),1/AVERAGEIFS('EPA_US9RT techs'!$I$2:$I$1718,'EPA_US9RT techs'!$K$2:$K$1718,'Service PJ'!$B74,'EPA_US9RT techs'!$L$2:$L$1718,'Service PJ'!$A74,'EPA_US9RT techs'!$C$2:$C$1718,"VDA_FLOP",'EPA_US9RT techs'!$F$2:$F$1718,'Service PJ'!H$1)),"")</f>
        <v>1.6959043271990164</v>
      </c>
      <c r="I74" s="1">
        <f>IFERROR(IFERROR(1/AVERAGEIFS('EPA_US9RT techs'!$I$2:$I$1718,'EPA_US9RT techs'!$J$2:$J$1718,'Service PJ'!$D74,'EPA_US9RT techs'!$K$2:$K$1718,'Service PJ'!$B74,'EPA_US9RT techs'!$L$2:$L$1718,'Service PJ'!$A74,'EPA_US9RT techs'!$C$2:$C$1718,"VDA_FLOP",'EPA_US9RT techs'!$F$2:$F$1718,'Service PJ'!I$1),1/AVERAGEIFS('EPA_US9RT techs'!$I$2:$I$1718,'EPA_US9RT techs'!$K$2:$K$1718,'Service PJ'!$B74,'EPA_US9RT techs'!$L$2:$L$1718,'Service PJ'!$A74,'EPA_US9RT techs'!$C$2:$C$1718,"VDA_FLOP",'EPA_US9RT techs'!$F$2:$F$1718,'Service PJ'!I$1)),"")</f>
        <v>1.7775249805450779</v>
      </c>
      <c r="J74" s="1">
        <f>IFERROR(IFERROR(1/AVERAGEIFS('EPA_US9RT techs'!$I$2:$I$1718,'EPA_US9RT techs'!$J$2:$J$1718,'Service PJ'!$D74,'EPA_US9RT techs'!$K$2:$K$1718,'Service PJ'!$B74,'EPA_US9RT techs'!$L$2:$L$1718,'Service PJ'!$A74,'EPA_US9RT techs'!$C$2:$C$1718,"VDA_FLOP",'EPA_US9RT techs'!$F$2:$F$1718,'Service PJ'!J$1),1/AVERAGEIFS('EPA_US9RT techs'!$I$2:$I$1718,'EPA_US9RT techs'!$K$2:$K$1718,'Service PJ'!$B74,'EPA_US9RT techs'!$L$2:$L$1718,'Service PJ'!$A74,'EPA_US9RT techs'!$C$2:$C$1718,"VDA_FLOP",'EPA_US9RT techs'!$F$2:$F$1718,'Service PJ'!J$1)),"")</f>
        <v>1.8526629679412749</v>
      </c>
      <c r="L74" t="str">
        <f>IF(SUM(O74:AR74)=0,"\I: ","")&amp;'Service PJ'!D74&amp;"_"&amp;'Service PJ'!E74&amp;"_"&amp;'Service PJ'!C74</f>
        <v>INF_PRH_ELC</v>
      </c>
      <c r="M74" t="str">
        <f>"IND"&amp;'Service PJ'!C74</f>
        <v>INDELC</v>
      </c>
      <c r="N74" t="str">
        <f t="shared" si="84"/>
        <v>INF_PRH</v>
      </c>
      <c r="O74" s="1">
        <f>'Service shares'!AK74*'Service PJ'!AV74</f>
        <v>1.6634745939151967</v>
      </c>
      <c r="P74" s="1">
        <f>'Service shares'!AL74*'Service PJ'!AW74</f>
        <v>18.317440540361165</v>
      </c>
      <c r="Q74" s="1">
        <f>'Service shares'!AM74*'Service PJ'!AX74</f>
        <v>5.5876030514310635</v>
      </c>
      <c r="R74" s="1">
        <f>'Service shares'!AN74*'Service PJ'!AY74</f>
        <v>21.040069230523891</v>
      </c>
      <c r="S74" s="1">
        <f>'Service shares'!AO74*'Service PJ'!AZ74</f>
        <v>22.685598660533952</v>
      </c>
      <c r="T74" s="1">
        <f>'Service shares'!AP74*'Service PJ'!BA74</f>
        <v>2.5574621383314167</v>
      </c>
      <c r="U74" s="1">
        <f>'Service shares'!AQ74*'Service PJ'!BB74</f>
        <v>42.451178406087898</v>
      </c>
      <c r="V74" s="14">
        <f>'Service shares'!AR74*'Service PJ'!BC74</f>
        <v>28.013584920990461</v>
      </c>
      <c r="W74" s="1">
        <f>'Service shares'!AS74*'Service PJ'!BD74</f>
        <v>69.417186755930899</v>
      </c>
      <c r="X74" s="1">
        <f>'Service shares'!AT74*'Service PJ'!BE74</f>
        <v>754.94979588844092</v>
      </c>
      <c r="Y74" s="1">
        <f>'Service shares'!AU74*'Service PJ'!BF74</f>
        <v>5.4288041384048036</v>
      </c>
      <c r="Z74" s="1">
        <f>'Service shares'!AV74*'Service PJ'!BG74</f>
        <v>7.5071685536767001</v>
      </c>
      <c r="AA74" s="1">
        <f>'Service shares'!AW74*'Service PJ'!BH74</f>
        <v>5.9901733335789871</v>
      </c>
      <c r="AB74" s="1">
        <f>'Service shares'!AX74*'Service PJ'!BI74</f>
        <v>6.9219036098215003</v>
      </c>
      <c r="AC74" s="1">
        <f>'Service shares'!AY74*'Service PJ'!BJ74</f>
        <v>6.7990450184639073</v>
      </c>
      <c r="AD74" s="1">
        <f>'Service shares'!AZ74*'Service PJ'!BK74</f>
        <v>8.8686197240547013</v>
      </c>
      <c r="AE74" s="1">
        <f>'Service shares'!BA74*'Service PJ'!BL74</f>
        <v>9.0609750410812921</v>
      </c>
      <c r="AF74" s="1">
        <f>'Service shares'!BB74*'Service PJ'!BM74</f>
        <v>9.1542149026004402</v>
      </c>
      <c r="AG74" s="1">
        <f>'Service shares'!BC74*'Service PJ'!BN74</f>
        <v>17.268322053370849</v>
      </c>
      <c r="AH74" s="1">
        <f>'Service shares'!BD74*'Service PJ'!BO74</f>
        <v>12.096007458535729</v>
      </c>
      <c r="AI74" s="1">
        <f>'Service shares'!BE74*'Service PJ'!BP74</f>
        <v>6.9564033189919181</v>
      </c>
      <c r="AJ74" s="1">
        <f>'Service shares'!BF74*'Service PJ'!BQ74</f>
        <v>0.8721836440203341</v>
      </c>
      <c r="AK74" s="1">
        <f>'Service shares'!BG74*'Service PJ'!BR74</f>
        <v>17.242880441963401</v>
      </c>
      <c r="AL74" s="1">
        <f>'Service shares'!BH74*'Service PJ'!BS74</f>
        <v>39.402806837839165</v>
      </c>
      <c r="AM74" s="1">
        <f>'Service shares'!BI74*'Service PJ'!BT74</f>
        <v>105.3357045242016</v>
      </c>
      <c r="AN74" s="1">
        <f>'Service shares'!BJ74*'Service PJ'!BU74</f>
        <v>0</v>
      </c>
      <c r="AO74" s="1">
        <f>'Service shares'!BK74*'Service PJ'!BV74</f>
        <v>16.900804044091302</v>
      </c>
      <c r="AP74" s="1">
        <f>'Service shares'!BL74*'Service PJ'!BW74</f>
        <v>4.8888849397342415</v>
      </c>
      <c r="AQ74" s="1">
        <f>'Service shares'!BM74*'Service PJ'!BX74</f>
        <v>46.173739520355483</v>
      </c>
      <c r="AR74" s="1">
        <f>'Service shares'!BN74*'Service PJ'!BY74</f>
        <v>0</v>
      </c>
      <c r="AS74" s="2">
        <v>0</v>
      </c>
      <c r="AU74" t="str">
        <f t="shared" si="52"/>
        <v>INF_PRH_ELC</v>
      </c>
      <c r="AV74" s="1">
        <f t="shared" si="85"/>
        <v>1.6380195091835295</v>
      </c>
      <c r="AW74" s="1">
        <f t="shared" si="85"/>
        <v>1.6380195091835295</v>
      </c>
      <c r="AX74" s="1">
        <f t="shared" si="85"/>
        <v>1.6380195091835295</v>
      </c>
      <c r="AY74" s="1">
        <f t="shared" si="85"/>
        <v>1.6380195091835295</v>
      </c>
      <c r="AZ74" s="1">
        <f t="shared" si="85"/>
        <v>1.6380195091835295</v>
      </c>
      <c r="BA74" s="1">
        <f t="shared" si="85"/>
        <v>1.6380195091835295</v>
      </c>
      <c r="BB74" s="1">
        <f t="shared" si="85"/>
        <v>1.6380195091835295</v>
      </c>
      <c r="BC74" s="1">
        <f t="shared" si="85"/>
        <v>1.6380195091835295</v>
      </c>
      <c r="BD74" s="1">
        <f t="shared" si="85"/>
        <v>1.6380195091835295</v>
      </c>
      <c r="BE74" s="1">
        <f t="shared" si="85"/>
        <v>1.6380195091835295</v>
      </c>
      <c r="BF74" s="1">
        <f t="shared" si="85"/>
        <v>1.6380195091835295</v>
      </c>
      <c r="BG74" s="1">
        <f t="shared" si="85"/>
        <v>1.6380195091835295</v>
      </c>
      <c r="BH74" s="1">
        <f t="shared" si="85"/>
        <v>1.6380195091835295</v>
      </c>
      <c r="BI74" s="1">
        <f t="shared" si="85"/>
        <v>1.6380195091835295</v>
      </c>
      <c r="BJ74" s="1">
        <f t="shared" si="85"/>
        <v>1.6380195091835295</v>
      </c>
      <c r="BK74" s="1">
        <f t="shared" si="85"/>
        <v>1.6380195091835295</v>
      </c>
      <c r="BL74" s="1">
        <f t="shared" si="44"/>
        <v>1.6380195091835295</v>
      </c>
      <c r="BM74" s="1">
        <f t="shared" si="51"/>
        <v>1.6380195091835295</v>
      </c>
      <c r="BN74" s="1">
        <f t="shared" si="51"/>
        <v>1.6380195091835295</v>
      </c>
      <c r="BO74" s="1">
        <f t="shared" si="51"/>
        <v>1.6380195091835295</v>
      </c>
      <c r="BP74" s="1">
        <f t="shared" si="51"/>
        <v>1.6380195091835295</v>
      </c>
      <c r="BQ74" s="1">
        <f t="shared" si="51"/>
        <v>1.6380195091835295</v>
      </c>
      <c r="BR74" s="1">
        <f t="shared" si="51"/>
        <v>1.6380195091835295</v>
      </c>
      <c r="BS74" s="1">
        <f t="shared" si="51"/>
        <v>1.6380195091835295</v>
      </c>
      <c r="BT74" s="1">
        <f t="shared" si="51"/>
        <v>1.6380195091835295</v>
      </c>
      <c r="BU74" s="1">
        <f t="shared" si="51"/>
        <v>1.6380195091835295</v>
      </c>
      <c r="BV74" s="1">
        <f t="shared" si="51"/>
        <v>1.6380195091835295</v>
      </c>
      <c r="BW74" s="1">
        <f t="shared" si="51"/>
        <v>1.6380195091835295</v>
      </c>
      <c r="BX74" s="1">
        <f t="shared" si="51"/>
        <v>1.6380195091835295</v>
      </c>
      <c r="BY74" s="1">
        <f t="shared" si="51"/>
        <v>1.6380195091835295</v>
      </c>
      <c r="CC74" t="str">
        <f t="shared" si="86"/>
        <v>PRE</v>
      </c>
      <c r="CD74" t="str">
        <f t="shared" si="87"/>
        <v>INF_PRH_ELC</v>
      </c>
      <c r="CE74" t="str">
        <f>VLOOKUP(D74,'IND Balance'!$AM$5:$AN$21,2,FALSE)&amp;" - "&amp;VLOOKUP(E74,'MECS_Table 5.4'!$AF$18:$AG$30,2,FALSE)&amp;" - "&amp;VLOOKUP('Service PJ'!M74,'IND Balance'!$AM$22:$AN$32,2,FALSE)</f>
        <v>Non-ferrous metals - Process heat - Electricity</v>
      </c>
      <c r="CF74" t="s">
        <v>109</v>
      </c>
      <c r="CG74" t="s">
        <v>110</v>
      </c>
      <c r="CL74" t="str">
        <f t="shared" si="88"/>
        <v>INF_PRH_ELC</v>
      </c>
      <c r="CM74" t="str">
        <f t="shared" si="89"/>
        <v>INF_PRH</v>
      </c>
      <c r="CN74" s="1">
        <f t="shared" si="53"/>
        <v>0.93862071103468425</v>
      </c>
      <c r="CO74" s="1">
        <f t="shared" si="54"/>
        <v>0.91456510642554445</v>
      </c>
      <c r="CP74" s="1">
        <f t="shared" si="55"/>
        <v>0.30414589115849217</v>
      </c>
      <c r="CQ74" s="1">
        <f t="shared" si="56"/>
        <v>0.2137374449021715</v>
      </c>
      <c r="CR74" s="1">
        <f t="shared" si="57"/>
        <v>0.32663615222063236</v>
      </c>
      <c r="CS74" s="1">
        <f t="shared" si="58"/>
        <v>1.4351127858044665E-2</v>
      </c>
      <c r="CT74" s="1">
        <f t="shared" si="59"/>
        <v>0.15560791536949309</v>
      </c>
      <c r="CU74" s="1">
        <f t="shared" si="60"/>
        <v>0.30374494695536236</v>
      </c>
      <c r="CV74" s="1">
        <f t="shared" si="61"/>
        <v>0.50489420664995033</v>
      </c>
      <c r="CW74" s="1">
        <f t="shared" si="62"/>
        <v>0.42406803503510826</v>
      </c>
      <c r="CX74" s="1">
        <f t="shared" si="63"/>
        <v>0.70689092054536695</v>
      </c>
      <c r="CY74" s="1">
        <f t="shared" si="64"/>
        <v>0.21859918880557702</v>
      </c>
      <c r="CZ74" s="1">
        <f t="shared" si="65"/>
        <v>0.1475799188240855</v>
      </c>
      <c r="DA74" s="1">
        <f t="shared" si="66"/>
        <v>0.15261534304964594</v>
      </c>
      <c r="DB74" s="1">
        <f t="shared" si="67"/>
        <v>0.2688572713122791</v>
      </c>
      <c r="DC74" s="1">
        <f t="shared" si="68"/>
        <v>0.23995542437715817</v>
      </c>
      <c r="DD74" s="1">
        <f t="shared" si="69"/>
        <v>0.15950344021339891</v>
      </c>
      <c r="DE74" s="1">
        <f t="shared" si="70"/>
        <v>0.39255532566777668</v>
      </c>
      <c r="DF74" s="1">
        <f t="shared" si="71"/>
        <v>0.25291915857077513</v>
      </c>
      <c r="DG74" s="1">
        <f t="shared" si="72"/>
        <v>0.49807298486908869</v>
      </c>
      <c r="DH74" s="1">
        <f t="shared" si="73"/>
        <v>0.59154438799446085</v>
      </c>
      <c r="DI74" s="1">
        <f t="shared" si="74"/>
        <v>0.99</v>
      </c>
      <c r="DJ74" s="1">
        <f t="shared" si="75"/>
        <v>0.99</v>
      </c>
      <c r="DK74" s="1">
        <f t="shared" si="76"/>
        <v>0.9296466687627819</v>
      </c>
      <c r="DL74" s="1">
        <f t="shared" si="77"/>
        <v>0.99</v>
      </c>
      <c r="DM74" s="1" t="str">
        <f t="shared" si="78"/>
        <v/>
      </c>
      <c r="DN74" s="1">
        <f t="shared" si="79"/>
        <v>0.19897846196161348</v>
      </c>
      <c r="DO74" s="1">
        <f t="shared" si="80"/>
        <v>0.25117614502954067</v>
      </c>
      <c r="DP74" s="1">
        <f t="shared" si="81"/>
        <v>0.19049256932081471</v>
      </c>
      <c r="DQ74" s="1" t="str">
        <f t="shared" si="82"/>
        <v/>
      </c>
      <c r="DR74" s="1">
        <v>3</v>
      </c>
      <c r="DS74" s="1" t="str">
        <f t="shared" si="90"/>
        <v/>
      </c>
      <c r="DT74" t="str">
        <f t="shared" si="91"/>
        <v/>
      </c>
    </row>
    <row r="75" spans="1:124" x14ac:dyDescent="0.45">
      <c r="A75" t="str">
        <f t="shared" si="83"/>
        <v>ELC</v>
      </c>
      <c r="B75" t="str">
        <f>VLOOKUP(E75,'EPA_US9RT techs'!$R$26:$S$34,2,FALSE)</f>
        <v>OTH</v>
      </c>
      <c r="C75" t="str">
        <f>'Service shares'!A75</f>
        <v>ELC</v>
      </c>
      <c r="D75" t="str">
        <f>'Service shares'!B75</f>
        <v>INF</v>
      </c>
      <c r="E75" t="str">
        <f>'Service shares'!C75</f>
        <v>PRC</v>
      </c>
      <c r="F75" s="1">
        <f>IFERROR(1/AVERAGEIFS('EPA_US9RT techs'!$I$2:$I$1718,'EPA_US9RT techs'!$J$2:$J$1718,'Service PJ'!$D75,'EPA_US9RT techs'!$K$2:$K$1718,'Service PJ'!$B75,'EPA_US9RT techs'!$L$2:$L$1718,'Service PJ'!$A75,'EPA_US9RT techs'!$C$2:$C$1718,"VDA_FLOP",'EPA_US9RT techs'!$F$2:$F$1718,'Service PJ'!F$1),1/AVERAGEIFS('EPA_US9RT techs'!$I$2:$I$1718,'EPA_US9RT techs'!$K$2:$K$1718,'Service PJ'!$B75,'EPA_US9RT techs'!$L$2:$L$1718,'Service PJ'!$A75,'EPA_US9RT techs'!$C$2:$C$1718,"VDA_FLOP",'EPA_US9RT techs'!$F$2:$F$1718,'Service PJ'!F$1))</f>
        <v>1</v>
      </c>
      <c r="G75" s="1">
        <f>IFERROR(IFERROR(1/AVERAGEIFS('EPA_US9RT techs'!$I$2:$I$1718,'EPA_US9RT techs'!$J$2:$J$1718,'Service PJ'!$D75,'EPA_US9RT techs'!$K$2:$K$1718,'Service PJ'!$B75,'EPA_US9RT techs'!$L$2:$L$1718,'Service PJ'!$A75,'EPA_US9RT techs'!$C$2:$C$1718,"VDA_FLOP",'EPA_US9RT techs'!$F$2:$F$1718,'Service PJ'!G$1),1/AVERAGEIFS('EPA_US9RT techs'!$I$2:$I$1718,'EPA_US9RT techs'!$K$2:$K$1718,'Service PJ'!$B75,'EPA_US9RT techs'!$L$2:$L$1718,'Service PJ'!$A75,'EPA_US9RT techs'!$C$2:$C$1718,"VDA_FLOP",'EPA_US9RT techs'!$F$2:$F$1718,'Service PJ'!G$1)),"")</f>
        <v>1.1028890832644971</v>
      </c>
      <c r="H75" s="1">
        <f>IFERROR(IFERROR(1/AVERAGEIFS('EPA_US9RT techs'!$I$2:$I$1718,'EPA_US9RT techs'!$J$2:$J$1718,'Service PJ'!$D75,'EPA_US9RT techs'!$K$2:$K$1718,'Service PJ'!$B75,'EPA_US9RT techs'!$L$2:$L$1718,'Service PJ'!$A75,'EPA_US9RT techs'!$C$2:$C$1718,"VDA_FLOP",'EPA_US9RT techs'!$F$2:$F$1718,'Service PJ'!H$1),1/AVERAGEIFS('EPA_US9RT techs'!$I$2:$I$1718,'EPA_US9RT techs'!$K$2:$K$1718,'Service PJ'!$B75,'EPA_US9RT techs'!$L$2:$L$1718,'Service PJ'!$A75,'EPA_US9RT techs'!$C$2:$C$1718,"VDA_FLOP",'EPA_US9RT techs'!$F$2:$F$1718,'Service PJ'!H$1)),"")</f>
        <v>1.1173506778255995</v>
      </c>
      <c r="I75" s="1">
        <f>IFERROR(IFERROR(1/AVERAGEIFS('EPA_US9RT techs'!$I$2:$I$1718,'EPA_US9RT techs'!$J$2:$J$1718,'Service PJ'!$D75,'EPA_US9RT techs'!$K$2:$K$1718,'Service PJ'!$B75,'EPA_US9RT techs'!$L$2:$L$1718,'Service PJ'!$A75,'EPA_US9RT techs'!$C$2:$C$1718,"VDA_FLOP",'EPA_US9RT techs'!$F$2:$F$1718,'Service PJ'!I$1),1/AVERAGEIFS('EPA_US9RT techs'!$I$2:$I$1718,'EPA_US9RT techs'!$K$2:$K$1718,'Service PJ'!$B75,'EPA_US9RT techs'!$L$2:$L$1718,'Service PJ'!$A75,'EPA_US9RT techs'!$C$2:$C$1718,"VDA_FLOP",'EPA_US9RT techs'!$F$2:$F$1718,'Service PJ'!I$1)),"")</f>
        <v>1.166692800725406</v>
      </c>
      <c r="J75" s="1">
        <f>IFERROR(IFERROR(1/AVERAGEIFS('EPA_US9RT techs'!$I$2:$I$1718,'EPA_US9RT techs'!$J$2:$J$1718,'Service PJ'!$D75,'EPA_US9RT techs'!$K$2:$K$1718,'Service PJ'!$B75,'EPA_US9RT techs'!$L$2:$L$1718,'Service PJ'!$A75,'EPA_US9RT techs'!$C$2:$C$1718,"VDA_FLOP",'EPA_US9RT techs'!$F$2:$F$1718,'Service PJ'!J$1),1/AVERAGEIFS('EPA_US9RT techs'!$I$2:$I$1718,'EPA_US9RT techs'!$K$2:$K$1718,'Service PJ'!$B75,'EPA_US9RT techs'!$L$2:$L$1718,'Service PJ'!$A75,'EPA_US9RT techs'!$C$2:$C$1718,"VDA_FLOP",'EPA_US9RT techs'!$F$2:$F$1718,'Service PJ'!J$1)),"")</f>
        <v>1.214852012077368</v>
      </c>
      <c r="L75" t="str">
        <f>IF(SUM(O75:AR75)=0,"\I: ","")&amp;'Service PJ'!D75&amp;"_"&amp;'Service PJ'!E75&amp;"_"&amp;'Service PJ'!C75</f>
        <v>INF_PRC_ELC</v>
      </c>
      <c r="M75" t="str">
        <f>"IND"&amp;'Service PJ'!C75</f>
        <v>INDELC</v>
      </c>
      <c r="N75" t="str">
        <f t="shared" si="84"/>
        <v>INF_PRC</v>
      </c>
      <c r="O75" s="1">
        <f>'Service shares'!AK75*'Service PJ'!AV75</f>
        <v>0.14298231775247952</v>
      </c>
      <c r="P75" s="1">
        <f>'Service shares'!AL75*'Service PJ'!AW75</f>
        <v>1.5744575320442731</v>
      </c>
      <c r="Q75" s="1">
        <f>'Service shares'!AM75*'Service PJ'!AX75</f>
        <v>0.48027690828392028</v>
      </c>
      <c r="R75" s="1">
        <f>'Service shares'!AN75*'Service PJ'!AY75</f>
        <v>1.808478395316147</v>
      </c>
      <c r="S75" s="1">
        <f>'Service shares'!AO75*'Service PJ'!AZ75</f>
        <v>1.9499182542075231</v>
      </c>
      <c r="T75" s="1">
        <f>'Service shares'!AP75*'Service PJ'!BA75</f>
        <v>0.219824135241034</v>
      </c>
      <c r="U75" s="1">
        <f>'Service shares'!AQ75*'Service PJ'!BB75</f>
        <v>3.6488491630885052</v>
      </c>
      <c r="V75" s="14">
        <f>'Service shares'!AR75*'Service PJ'!BC75</f>
        <v>2.4078800573273571</v>
      </c>
      <c r="W75" s="1">
        <f>'Service shares'!AS75*'Service PJ'!BD75</f>
        <v>5.9666858096455657</v>
      </c>
      <c r="X75" s="1">
        <f>'Service shares'!AT75*'Service PJ'!BE75</f>
        <v>64.890964970393512</v>
      </c>
      <c r="Y75" s="1">
        <f>'Service shares'!AU75*'Service PJ'!BF75</f>
        <v>0.46662750436508493</v>
      </c>
      <c r="Z75" s="1">
        <f>'Service shares'!AV75*'Service PJ'!BG75</f>
        <v>0.64527126743598773</v>
      </c>
      <c r="AA75" s="1">
        <f>'Service shares'!AW75*'Service PJ'!BH75</f>
        <v>0.51487943976250683</v>
      </c>
      <c r="AB75" s="1">
        <f>'Service shares'!AX75*'Service PJ'!BI75</f>
        <v>0.59496539653312419</v>
      </c>
      <c r="AC75" s="1">
        <f>'Service shares'!AY75*'Service PJ'!BJ75</f>
        <v>0.58440520750927605</v>
      </c>
      <c r="AD75" s="1">
        <f>'Service shares'!AZ75*'Service PJ'!BK75</f>
        <v>0.76229345975532314</v>
      </c>
      <c r="AE75" s="1">
        <f>'Service shares'!BA75*'Service PJ'!BL75</f>
        <v>0.77882717127762657</v>
      </c>
      <c r="AF75" s="1">
        <f>'Service shares'!BB75*'Service PJ'!BM75</f>
        <v>0.78684151159619464</v>
      </c>
      <c r="AG75" s="1">
        <f>'Service shares'!BC75*'Service PJ'!BN75</f>
        <v>1.4842815874187572</v>
      </c>
      <c r="AH75" s="1">
        <f>'Service shares'!BD75*'Service PJ'!BO75</f>
        <v>1.0397003887520073</v>
      </c>
      <c r="AI75" s="1">
        <f>'Service shares'!BE75*'Service PJ'!BP75</f>
        <v>0.59793078500194519</v>
      </c>
      <c r="AJ75" s="1">
        <f>'Service shares'!BF75*'Service PJ'!BQ75</f>
        <v>7.496768473891606E-2</v>
      </c>
      <c r="AK75" s="1">
        <f>'Service shares'!BG75*'Service PJ'!BR75</f>
        <v>1.4820947788076118</v>
      </c>
      <c r="AL75" s="1">
        <f>'Service shares'!BH75*'Service PJ'!BS75</f>
        <v>3.3868293920662702</v>
      </c>
      <c r="AM75" s="1">
        <f>'Service shares'!BI75*'Service PJ'!BT75</f>
        <v>9.0540265718831279</v>
      </c>
      <c r="AN75" s="1">
        <f>'Service shares'!BJ75*'Service PJ'!BU75</f>
        <v>0</v>
      </c>
      <c r="AO75" s="1">
        <f>'Service shares'!BK75*'Service PJ'!BV75</f>
        <v>1.4526919394765618</v>
      </c>
      <c r="AP75" s="1">
        <f>'Service shares'!BL75*'Service PJ'!BW75</f>
        <v>0.42021928225735733</v>
      </c>
      <c r="AQ75" s="1">
        <f>'Service shares'!BM75*'Service PJ'!BX75</f>
        <v>3.9688182314711429</v>
      </c>
      <c r="AR75" s="1">
        <f>'Service shares'!BN75*'Service PJ'!BY75</f>
        <v>0</v>
      </c>
      <c r="AS75" s="2">
        <v>0</v>
      </c>
      <c r="AU75" t="str">
        <f t="shared" si="52"/>
        <v>INF_PRC_ELC</v>
      </c>
      <c r="AV75" s="1">
        <f t="shared" si="85"/>
        <v>1.1028890832644971</v>
      </c>
      <c r="AW75" s="1">
        <f t="shared" si="85"/>
        <v>1.1028890832644971</v>
      </c>
      <c r="AX75" s="1">
        <f t="shared" si="85"/>
        <v>1.1028890832644971</v>
      </c>
      <c r="AY75" s="1">
        <f t="shared" si="85"/>
        <v>1.1028890832644971</v>
      </c>
      <c r="AZ75" s="1">
        <f t="shared" si="85"/>
        <v>1.1028890832644971</v>
      </c>
      <c r="BA75" s="1">
        <f t="shared" si="85"/>
        <v>1.1028890832644971</v>
      </c>
      <c r="BB75" s="1">
        <f t="shared" si="85"/>
        <v>1.1028890832644971</v>
      </c>
      <c r="BC75" s="1">
        <f t="shared" si="85"/>
        <v>1.1028890832644971</v>
      </c>
      <c r="BD75" s="1">
        <f t="shared" si="85"/>
        <v>1.1028890832644971</v>
      </c>
      <c r="BE75" s="1">
        <f t="shared" si="85"/>
        <v>1.1028890832644971</v>
      </c>
      <c r="BF75" s="1">
        <f t="shared" si="85"/>
        <v>1.1028890832644971</v>
      </c>
      <c r="BG75" s="1">
        <f t="shared" si="85"/>
        <v>1.1028890832644971</v>
      </c>
      <c r="BH75" s="1">
        <f t="shared" si="85"/>
        <v>1.1028890832644971</v>
      </c>
      <c r="BI75" s="1">
        <f t="shared" si="85"/>
        <v>1.1028890832644971</v>
      </c>
      <c r="BJ75" s="1">
        <f t="shared" si="85"/>
        <v>1.1028890832644971</v>
      </c>
      <c r="BK75" s="1">
        <f t="shared" si="85"/>
        <v>1.1028890832644971</v>
      </c>
      <c r="BL75" s="1">
        <f t="shared" si="44"/>
        <v>1.1028890832644971</v>
      </c>
      <c r="BM75" s="1">
        <f t="shared" si="51"/>
        <v>1.1028890832644971</v>
      </c>
      <c r="BN75" s="1">
        <f t="shared" si="51"/>
        <v>1.1028890832644971</v>
      </c>
      <c r="BO75" s="1">
        <f t="shared" si="51"/>
        <v>1.1028890832644971</v>
      </c>
      <c r="BP75" s="1">
        <f t="shared" si="51"/>
        <v>1.1028890832644971</v>
      </c>
      <c r="BQ75" s="1">
        <f t="shared" si="51"/>
        <v>1.1028890832644971</v>
      </c>
      <c r="BR75" s="1">
        <f t="shared" si="51"/>
        <v>1.1028890832644971</v>
      </c>
      <c r="BS75" s="1">
        <f t="shared" si="51"/>
        <v>1.1028890832644971</v>
      </c>
      <c r="BT75" s="1">
        <f t="shared" si="51"/>
        <v>1.1028890832644971</v>
      </c>
      <c r="BU75" s="1">
        <f t="shared" si="51"/>
        <v>1.1028890832644971</v>
      </c>
      <c r="BV75" s="1">
        <f t="shared" si="51"/>
        <v>1.1028890832644971</v>
      </c>
      <c r="BW75" s="1">
        <f t="shared" si="51"/>
        <v>1.1028890832644971</v>
      </c>
      <c r="BX75" s="1">
        <f t="shared" si="51"/>
        <v>1.1028890832644971</v>
      </c>
      <c r="BY75" s="1">
        <f t="shared" si="51"/>
        <v>1.1028890832644971</v>
      </c>
      <c r="CC75" t="str">
        <f t="shared" si="86"/>
        <v>PRE</v>
      </c>
      <c r="CD75" t="str">
        <f t="shared" si="87"/>
        <v>INF_PRC_ELC</v>
      </c>
      <c r="CE75" t="str">
        <f>VLOOKUP(D75,'IND Balance'!$AM$5:$AN$21,2,FALSE)&amp;" - "&amp;VLOOKUP(E75,'MECS_Table 5.4'!$AF$18:$AG$30,2,FALSE)&amp;" - "&amp;VLOOKUP('Service PJ'!M75,'IND Balance'!$AM$22:$AN$32,2,FALSE)</f>
        <v>Non-ferrous metals - Process Cool - Electricity</v>
      </c>
      <c r="CF75" t="s">
        <v>109</v>
      </c>
      <c r="CG75" t="s">
        <v>110</v>
      </c>
      <c r="CL75" t="str">
        <f t="shared" si="88"/>
        <v>INF_PRC_ELC</v>
      </c>
      <c r="CM75" t="str">
        <f t="shared" si="89"/>
        <v>INF_PRC</v>
      </c>
      <c r="CN75" s="1">
        <f t="shared" si="53"/>
        <v>0.99</v>
      </c>
      <c r="CO75" s="1">
        <f t="shared" si="54"/>
        <v>0.99</v>
      </c>
      <c r="CP75" s="1">
        <f t="shared" si="55"/>
        <v>0.99</v>
      </c>
      <c r="CQ75" s="1">
        <f t="shared" si="56"/>
        <v>0.99</v>
      </c>
      <c r="CR75" s="1">
        <f t="shared" si="57"/>
        <v>0.99</v>
      </c>
      <c r="CS75" s="1">
        <f t="shared" si="58"/>
        <v>0.99</v>
      </c>
      <c r="CT75" s="1">
        <f t="shared" si="59"/>
        <v>0.99</v>
      </c>
      <c r="CU75" s="1">
        <f t="shared" si="60"/>
        <v>0.99</v>
      </c>
      <c r="CV75" s="1">
        <f t="shared" si="61"/>
        <v>0.99</v>
      </c>
      <c r="CW75" s="1">
        <f t="shared" si="62"/>
        <v>0.99</v>
      </c>
      <c r="CX75" s="1">
        <f t="shared" si="63"/>
        <v>0.99</v>
      </c>
      <c r="CY75" s="1">
        <f t="shared" si="64"/>
        <v>0.99</v>
      </c>
      <c r="CZ75" s="1">
        <f t="shared" si="65"/>
        <v>0.99</v>
      </c>
      <c r="DA75" s="1">
        <f t="shared" si="66"/>
        <v>0.99</v>
      </c>
      <c r="DB75" s="1">
        <f t="shared" si="67"/>
        <v>0.99</v>
      </c>
      <c r="DC75" s="1">
        <f t="shared" si="68"/>
        <v>0.99</v>
      </c>
      <c r="DD75" s="1">
        <f t="shared" si="69"/>
        <v>0.99</v>
      </c>
      <c r="DE75" s="1">
        <f t="shared" si="70"/>
        <v>0.99</v>
      </c>
      <c r="DF75" s="1">
        <f t="shared" si="71"/>
        <v>0.99</v>
      </c>
      <c r="DG75" s="1">
        <f t="shared" si="72"/>
        <v>0.99</v>
      </c>
      <c r="DH75" s="1">
        <f t="shared" si="73"/>
        <v>0.99</v>
      </c>
      <c r="DI75" s="1">
        <f t="shared" si="74"/>
        <v>0.99</v>
      </c>
      <c r="DJ75" s="1">
        <f t="shared" si="75"/>
        <v>0.99</v>
      </c>
      <c r="DK75" s="1">
        <f t="shared" si="76"/>
        <v>0.99</v>
      </c>
      <c r="DL75" s="1">
        <f t="shared" si="77"/>
        <v>0.99</v>
      </c>
      <c r="DM75" s="1" t="str">
        <f t="shared" si="78"/>
        <v/>
      </c>
      <c r="DN75" s="1">
        <f t="shared" si="79"/>
        <v>0.99</v>
      </c>
      <c r="DO75" s="1">
        <f t="shared" si="80"/>
        <v>0.99</v>
      </c>
      <c r="DP75" s="1">
        <f t="shared" si="81"/>
        <v>0.99</v>
      </c>
      <c r="DQ75" s="1" t="str">
        <f t="shared" si="82"/>
        <v/>
      </c>
      <c r="DR75" s="1">
        <v>3</v>
      </c>
      <c r="DS75" s="1" t="str">
        <f t="shared" si="90"/>
        <v/>
      </c>
      <c r="DT75" t="str">
        <f t="shared" si="91"/>
        <v/>
      </c>
    </row>
    <row r="76" spans="1:124" x14ac:dyDescent="0.45">
      <c r="A76" t="str">
        <f t="shared" si="83"/>
        <v>ELC</v>
      </c>
      <c r="B76" t="str">
        <f>VLOOKUP(E76,'EPA_US9RT techs'!$R$26:$S$34,2,FALSE)</f>
        <v>MDR</v>
      </c>
      <c r="C76" t="str">
        <f>'Service shares'!A76</f>
        <v>ELC</v>
      </c>
      <c r="D76" t="str">
        <f>'Service shares'!B76</f>
        <v>INF</v>
      </c>
      <c r="E76" t="str">
        <f>'Service shares'!C76</f>
        <v>MDR</v>
      </c>
      <c r="F76" s="1">
        <f>IFERROR(1/AVERAGEIFS('EPA_US9RT techs'!$I$2:$I$1718,'EPA_US9RT techs'!$J$2:$J$1718,'Service PJ'!$D76,'EPA_US9RT techs'!$K$2:$K$1718,'Service PJ'!$B76,'EPA_US9RT techs'!$L$2:$L$1718,'Service PJ'!$A76,'EPA_US9RT techs'!$C$2:$C$1718,"VDA_FLOP",'EPA_US9RT techs'!$F$2:$F$1718,'Service PJ'!F$1),1/AVERAGEIFS('EPA_US9RT techs'!$I$2:$I$1718,'EPA_US9RT techs'!$K$2:$K$1718,'Service PJ'!$B76,'EPA_US9RT techs'!$L$2:$L$1718,'Service PJ'!$A76,'EPA_US9RT techs'!$C$2:$C$1718,"VDA_FLOP",'EPA_US9RT techs'!$F$2:$F$1718,'Service PJ'!F$1))</f>
        <v>1</v>
      </c>
      <c r="G76" s="1">
        <f>IFERROR(IFERROR(1/AVERAGEIFS('EPA_US9RT techs'!$I$2:$I$1718,'EPA_US9RT techs'!$J$2:$J$1718,'Service PJ'!$D76,'EPA_US9RT techs'!$K$2:$K$1718,'Service PJ'!$B76,'EPA_US9RT techs'!$L$2:$L$1718,'Service PJ'!$A76,'EPA_US9RT techs'!$C$2:$C$1718,"VDA_FLOP",'EPA_US9RT techs'!$F$2:$F$1718,'Service PJ'!G$1),1/AVERAGEIFS('EPA_US9RT techs'!$I$2:$I$1718,'EPA_US9RT techs'!$K$2:$K$1718,'Service PJ'!$B76,'EPA_US9RT techs'!$L$2:$L$1718,'Service PJ'!$A76,'EPA_US9RT techs'!$C$2:$C$1718,"VDA_FLOP",'EPA_US9RT techs'!$F$2:$F$1718,'Service PJ'!G$1)),"")</f>
        <v>1.6380195091835295</v>
      </c>
      <c r="H76" s="1">
        <f>IFERROR(IFERROR(1/AVERAGEIFS('EPA_US9RT techs'!$I$2:$I$1718,'EPA_US9RT techs'!$J$2:$J$1718,'Service PJ'!$D76,'EPA_US9RT techs'!$K$2:$K$1718,'Service PJ'!$B76,'EPA_US9RT techs'!$L$2:$L$1718,'Service PJ'!$A76,'EPA_US9RT techs'!$C$2:$C$1718,"VDA_FLOP",'EPA_US9RT techs'!$F$2:$F$1718,'Service PJ'!H$1),1/AVERAGEIFS('EPA_US9RT techs'!$I$2:$I$1718,'EPA_US9RT techs'!$K$2:$K$1718,'Service PJ'!$B76,'EPA_US9RT techs'!$L$2:$L$1718,'Service PJ'!$A76,'EPA_US9RT techs'!$C$2:$C$1718,"VDA_FLOP",'EPA_US9RT techs'!$F$2:$F$1718,'Service PJ'!H$1)),"")</f>
        <v>1.6959043271990164</v>
      </c>
      <c r="I76" s="1">
        <f>IFERROR(IFERROR(1/AVERAGEIFS('EPA_US9RT techs'!$I$2:$I$1718,'EPA_US9RT techs'!$J$2:$J$1718,'Service PJ'!$D76,'EPA_US9RT techs'!$K$2:$K$1718,'Service PJ'!$B76,'EPA_US9RT techs'!$L$2:$L$1718,'Service PJ'!$A76,'EPA_US9RT techs'!$C$2:$C$1718,"VDA_FLOP",'EPA_US9RT techs'!$F$2:$F$1718,'Service PJ'!I$1),1/AVERAGEIFS('EPA_US9RT techs'!$I$2:$I$1718,'EPA_US9RT techs'!$K$2:$K$1718,'Service PJ'!$B76,'EPA_US9RT techs'!$L$2:$L$1718,'Service PJ'!$A76,'EPA_US9RT techs'!$C$2:$C$1718,"VDA_FLOP",'EPA_US9RT techs'!$F$2:$F$1718,'Service PJ'!I$1)),"")</f>
        <v>1.7775249805450779</v>
      </c>
      <c r="J76" s="1">
        <f>IFERROR(IFERROR(1/AVERAGEIFS('EPA_US9RT techs'!$I$2:$I$1718,'EPA_US9RT techs'!$J$2:$J$1718,'Service PJ'!$D76,'EPA_US9RT techs'!$K$2:$K$1718,'Service PJ'!$B76,'EPA_US9RT techs'!$L$2:$L$1718,'Service PJ'!$A76,'EPA_US9RT techs'!$C$2:$C$1718,"VDA_FLOP",'EPA_US9RT techs'!$F$2:$F$1718,'Service PJ'!J$1),1/AVERAGEIFS('EPA_US9RT techs'!$I$2:$I$1718,'EPA_US9RT techs'!$K$2:$K$1718,'Service PJ'!$B76,'EPA_US9RT techs'!$L$2:$L$1718,'Service PJ'!$A76,'EPA_US9RT techs'!$C$2:$C$1718,"VDA_FLOP",'EPA_US9RT techs'!$F$2:$F$1718,'Service PJ'!J$1)),"")</f>
        <v>1.8526629679412749</v>
      </c>
      <c r="L76" t="str">
        <f>IF(SUM(O76:AR76)=0,"\I: ","")&amp;'Service PJ'!D76&amp;"_"&amp;'Service PJ'!E76&amp;"_"&amp;'Service PJ'!C76</f>
        <v>INF_MDR_ELC</v>
      </c>
      <c r="M76" t="str">
        <f>"IND"&amp;'Service PJ'!C76</f>
        <v>INDELC</v>
      </c>
      <c r="N76" t="str">
        <f t="shared" si="84"/>
        <v>INF_MDR</v>
      </c>
      <c r="O76" s="1">
        <f>'Service shares'!AK76*'Service PJ'!AV76</f>
        <v>2.406729199707093</v>
      </c>
      <c r="P76" s="1">
        <f>'Service shares'!AL76*'Service PJ'!AW76</f>
        <v>26.501828866905516</v>
      </c>
      <c r="Q76" s="1">
        <f>'Service shares'!AM76*'Service PJ'!AX76</f>
        <v>8.0841916488789849</v>
      </c>
      <c r="R76" s="1">
        <f>'Service shares'!AN76*'Service PJ'!AY76</f>
        <v>30.440951227140953</v>
      </c>
      <c r="S76" s="1">
        <f>'Service shares'!AO76*'Service PJ'!AZ76</f>
        <v>32.821717210985291</v>
      </c>
      <c r="T76" s="1">
        <f>'Service shares'!AP76*'Service PJ'!BA76</f>
        <v>3.7001579873731134</v>
      </c>
      <c r="U76" s="1">
        <f>'Service shares'!AQ76*'Service PJ'!BB76</f>
        <v>61.418726204552698</v>
      </c>
      <c r="V76" s="14">
        <f>'Service shares'!AR76*'Service PJ'!BC76</f>
        <v>40.530293077177689</v>
      </c>
      <c r="W76" s="1">
        <f>'Service shares'!AS76*'Service PJ'!BD76</f>
        <v>100.43337658304898</v>
      </c>
      <c r="X76" s="1">
        <f>'Service shares'!AT76*'Service PJ'!BE76</f>
        <v>1092.2677897960423</v>
      </c>
      <c r="Y76" s="1">
        <f>'Service shares'!AU76*'Service PJ'!BF76</f>
        <v>7.8544400300324817</v>
      </c>
      <c r="Z76" s="1">
        <f>'Service shares'!AV76*'Service PJ'!BG76</f>
        <v>10.861435354255653</v>
      </c>
      <c r="AA76" s="1">
        <f>'Service shares'!AW76*'Service PJ'!BH76</f>
        <v>8.6666337592206624</v>
      </c>
      <c r="AB76" s="1">
        <f>'Service shares'!AX76*'Service PJ'!BI76</f>
        <v>10.014669052507703</v>
      </c>
      <c r="AC76" s="1">
        <f>'Service shares'!AY76*'Service PJ'!BJ76</f>
        <v>9.836916196926504</v>
      </c>
      <c r="AD76" s="1">
        <f>'Service shares'!AZ76*'Service PJ'!BK76</f>
        <v>12.831194494377016</v>
      </c>
      <c r="AE76" s="1">
        <f>'Service shares'!BA76*'Service PJ'!BL76</f>
        <v>13.109495804117614</v>
      </c>
      <c r="AF76" s="1">
        <f>'Service shares'!BB76*'Service PJ'!BM76</f>
        <v>13.244396029294254</v>
      </c>
      <c r="AG76" s="1">
        <f>'Service shares'!BC76*'Service PJ'!BN76</f>
        <v>24.983955311259955</v>
      </c>
      <c r="AH76" s="1">
        <f>'Service shares'!BD76*'Service PJ'!BO76</f>
        <v>17.500606535753821</v>
      </c>
      <c r="AI76" s="1">
        <f>'Service shares'!BE76*'Service PJ'!BP76</f>
        <v>10.06458352535001</v>
      </c>
      <c r="AJ76" s="1">
        <f>'Service shares'!BF76*'Service PJ'!BQ76</f>
        <v>1.261882719008143</v>
      </c>
      <c r="AK76" s="1">
        <f>'Service shares'!BG76*'Service PJ'!BR76</f>
        <v>24.947146171351307</v>
      </c>
      <c r="AL76" s="1">
        <f>'Service shares'!BH76*'Service PJ'!BS76</f>
        <v>57.008316276022612</v>
      </c>
      <c r="AM76" s="1">
        <f>'Service shares'!BI76*'Service PJ'!BT76</f>
        <v>152.40059377969592</v>
      </c>
      <c r="AN76" s="1">
        <f>'Service shares'!BJ76*'Service PJ'!BU76</f>
        <v>0</v>
      </c>
      <c r="AO76" s="1">
        <f>'Service shares'!BK76*'Service PJ'!BV76</f>
        <v>24.452227127621462</v>
      </c>
      <c r="AP76" s="1">
        <f>'Service shares'!BL76*'Service PJ'!BW76</f>
        <v>7.0732803383389022</v>
      </c>
      <c r="AQ76" s="1">
        <f>'Service shares'!BM76*'Service PJ'!BX76</f>
        <v>66.804559306046229</v>
      </c>
      <c r="AR76" s="1">
        <f>'Service shares'!BN76*'Service PJ'!BY76</f>
        <v>0</v>
      </c>
      <c r="AS76" s="2">
        <v>0</v>
      </c>
      <c r="AU76" t="str">
        <f t="shared" si="52"/>
        <v>INF_MDR_ELC</v>
      </c>
      <c r="AV76" s="1">
        <f t="shared" si="85"/>
        <v>1.6380195091835295</v>
      </c>
      <c r="AW76" s="1">
        <f t="shared" si="85"/>
        <v>1.6380195091835295</v>
      </c>
      <c r="AX76" s="1">
        <f t="shared" si="85"/>
        <v>1.6380195091835295</v>
      </c>
      <c r="AY76" s="1">
        <f t="shared" si="85"/>
        <v>1.6380195091835295</v>
      </c>
      <c r="AZ76" s="1">
        <f t="shared" si="85"/>
        <v>1.6380195091835295</v>
      </c>
      <c r="BA76" s="1">
        <f t="shared" si="85"/>
        <v>1.6380195091835295</v>
      </c>
      <c r="BB76" s="1">
        <f t="shared" si="85"/>
        <v>1.6380195091835295</v>
      </c>
      <c r="BC76" s="1">
        <f t="shared" si="85"/>
        <v>1.6380195091835295</v>
      </c>
      <c r="BD76" s="1">
        <f t="shared" si="85"/>
        <v>1.6380195091835295</v>
      </c>
      <c r="BE76" s="1">
        <f t="shared" si="85"/>
        <v>1.6380195091835295</v>
      </c>
      <c r="BF76" s="1">
        <f t="shared" si="85"/>
        <v>1.6380195091835295</v>
      </c>
      <c r="BG76" s="1">
        <f t="shared" si="85"/>
        <v>1.6380195091835295</v>
      </c>
      <c r="BH76" s="1">
        <f t="shared" si="85"/>
        <v>1.6380195091835295</v>
      </c>
      <c r="BI76" s="1">
        <f t="shared" si="85"/>
        <v>1.6380195091835295</v>
      </c>
      <c r="BJ76" s="1">
        <f t="shared" si="85"/>
        <v>1.6380195091835295</v>
      </c>
      <c r="BK76" s="1">
        <f t="shared" si="85"/>
        <v>1.6380195091835295</v>
      </c>
      <c r="BL76" s="1">
        <f t="shared" si="44"/>
        <v>1.6380195091835295</v>
      </c>
      <c r="BM76" s="1">
        <f t="shared" si="51"/>
        <v>1.6380195091835295</v>
      </c>
      <c r="BN76" s="1">
        <f t="shared" si="51"/>
        <v>1.6380195091835295</v>
      </c>
      <c r="BO76" s="1">
        <f t="shared" si="51"/>
        <v>1.6380195091835295</v>
      </c>
      <c r="BP76" s="1">
        <f t="shared" si="51"/>
        <v>1.6380195091835295</v>
      </c>
      <c r="BQ76" s="1">
        <f t="shared" si="51"/>
        <v>1.6380195091835295</v>
      </c>
      <c r="BR76" s="1">
        <f t="shared" si="51"/>
        <v>1.6380195091835295</v>
      </c>
      <c r="BS76" s="1">
        <f t="shared" si="51"/>
        <v>1.6380195091835295</v>
      </c>
      <c r="BT76" s="1">
        <f t="shared" si="51"/>
        <v>1.6380195091835295</v>
      </c>
      <c r="BU76" s="1">
        <f t="shared" si="51"/>
        <v>1.6380195091835295</v>
      </c>
      <c r="BV76" s="1">
        <f t="shared" si="51"/>
        <v>1.6380195091835295</v>
      </c>
      <c r="BW76" s="1">
        <f t="shared" si="51"/>
        <v>1.6380195091835295</v>
      </c>
      <c r="BX76" s="1">
        <f t="shared" si="51"/>
        <v>1.6380195091835295</v>
      </c>
      <c r="BY76" s="1">
        <f t="shared" si="51"/>
        <v>1.6380195091835295</v>
      </c>
      <c r="CC76" t="str">
        <f t="shared" si="86"/>
        <v>PRE</v>
      </c>
      <c r="CD76" t="str">
        <f t="shared" si="87"/>
        <v>INF_MDR_ELC</v>
      </c>
      <c r="CE76" t="str">
        <f>VLOOKUP(D76,'IND Balance'!$AM$5:$AN$21,2,FALSE)&amp;" - "&amp;VLOOKUP(E76,'MECS_Table 5.4'!$AF$18:$AG$30,2,FALSE)&amp;" - "&amp;VLOOKUP('Service PJ'!M76,'IND Balance'!$AM$22:$AN$32,2,FALSE)</f>
        <v>Non-ferrous metals - Machine drive - Electricity</v>
      </c>
      <c r="CF76" t="s">
        <v>109</v>
      </c>
      <c r="CG76" t="s">
        <v>110</v>
      </c>
      <c r="CL76" t="str">
        <f t="shared" si="88"/>
        <v>INF_MDR_ELC</v>
      </c>
      <c r="CM76" t="str">
        <f t="shared" si="89"/>
        <v>INF_MDR</v>
      </c>
      <c r="CN76" s="1">
        <f t="shared" si="53"/>
        <v>0.99</v>
      </c>
      <c r="CO76" s="1">
        <f t="shared" si="54"/>
        <v>0.98888682194299804</v>
      </c>
      <c r="CP76" s="1">
        <f t="shared" si="55"/>
        <v>0.96018798797729221</v>
      </c>
      <c r="CQ76" s="1">
        <f t="shared" si="56"/>
        <v>0.98618309016440198</v>
      </c>
      <c r="CR76" s="1">
        <f t="shared" si="57"/>
        <v>0.96796103290029967</v>
      </c>
      <c r="CS76" s="1">
        <f t="shared" si="58"/>
        <v>0.96529038841206938</v>
      </c>
      <c r="CT76" s="1">
        <f t="shared" si="59"/>
        <v>0.94160291474406244</v>
      </c>
      <c r="CU76" s="1">
        <f t="shared" si="60"/>
        <v>0.97872837085834441</v>
      </c>
      <c r="CV76" s="1">
        <f t="shared" si="61"/>
        <v>0.9789985292236536</v>
      </c>
      <c r="CW76" s="1">
        <f t="shared" si="62"/>
        <v>0.98360194720696414</v>
      </c>
      <c r="CX76" s="1">
        <f t="shared" si="63"/>
        <v>0.98881133825733325</v>
      </c>
      <c r="CY76" s="1">
        <f t="shared" si="64"/>
        <v>0.94736696824269651</v>
      </c>
      <c r="CZ76" s="1">
        <f t="shared" si="65"/>
        <v>0.91786200547466568</v>
      </c>
      <c r="DA76" s="1">
        <f t="shared" si="66"/>
        <v>0.93212914971189065</v>
      </c>
      <c r="DB76" s="1">
        <f t="shared" si="67"/>
        <v>0.95494183686697309</v>
      </c>
      <c r="DC76" s="1">
        <f t="shared" si="68"/>
        <v>0.94919457259225404</v>
      </c>
      <c r="DD76" s="1">
        <f t="shared" si="69"/>
        <v>0.94647978248229836</v>
      </c>
      <c r="DE76" s="1">
        <f t="shared" si="70"/>
        <v>0.9696921529255772</v>
      </c>
      <c r="DF76" s="1">
        <f t="shared" si="71"/>
        <v>0.95282798949348702</v>
      </c>
      <c r="DG76" s="1">
        <f t="shared" si="72"/>
        <v>0.99</v>
      </c>
      <c r="DH76" s="1">
        <f t="shared" si="73"/>
        <v>0.981429893619852</v>
      </c>
      <c r="DI76" s="1">
        <f t="shared" si="74"/>
        <v>0.99</v>
      </c>
      <c r="DJ76" s="1">
        <f t="shared" si="75"/>
        <v>0.99</v>
      </c>
      <c r="DK76" s="1">
        <f t="shared" si="76"/>
        <v>0.98911587081406094</v>
      </c>
      <c r="DL76" s="1">
        <f t="shared" si="77"/>
        <v>0.99</v>
      </c>
      <c r="DM76" s="1" t="str">
        <f t="shared" si="78"/>
        <v/>
      </c>
      <c r="DN76" s="1">
        <f t="shared" si="79"/>
        <v>0.98789142900169802</v>
      </c>
      <c r="DO76" s="1">
        <f t="shared" si="80"/>
        <v>0.9533348431784644</v>
      </c>
      <c r="DP76" s="1">
        <f t="shared" si="81"/>
        <v>0.93592780815378485</v>
      </c>
      <c r="DQ76" s="1" t="str">
        <f t="shared" si="82"/>
        <v/>
      </c>
      <c r="DR76" s="1">
        <v>3</v>
      </c>
      <c r="DS76" s="1" t="str">
        <f t="shared" si="90"/>
        <v/>
      </c>
      <c r="DT76" t="str">
        <f t="shared" si="91"/>
        <v/>
      </c>
    </row>
    <row r="77" spans="1:124" x14ac:dyDescent="0.45">
      <c r="A77" t="str">
        <f t="shared" si="83"/>
        <v>ELC</v>
      </c>
      <c r="B77" t="str">
        <f>VLOOKUP(E77,'EPA_US9RT techs'!$R$26:$S$34,2,FALSE)</f>
        <v>ECP</v>
      </c>
      <c r="C77" t="str">
        <f>'Service shares'!A77</f>
        <v>ELC</v>
      </c>
      <c r="D77" t="str">
        <f>'Service shares'!B77</f>
        <v>INF</v>
      </c>
      <c r="E77" t="str">
        <f>'Service shares'!C77</f>
        <v>ECP</v>
      </c>
      <c r="F77" s="1">
        <f>IFERROR(1/AVERAGEIFS('EPA_US9RT techs'!$I$2:$I$1718,'EPA_US9RT techs'!$J$2:$J$1718,'Service PJ'!$D77,'EPA_US9RT techs'!$K$2:$K$1718,'Service PJ'!$B77,'EPA_US9RT techs'!$L$2:$L$1718,'Service PJ'!$A77,'EPA_US9RT techs'!$C$2:$C$1718,"VDA_FLOP",'EPA_US9RT techs'!$F$2:$F$1718,'Service PJ'!F$1),1/AVERAGEIFS('EPA_US9RT techs'!$I$2:$I$1718,'EPA_US9RT techs'!$K$2:$K$1718,'Service PJ'!$B77,'EPA_US9RT techs'!$L$2:$L$1718,'Service PJ'!$A77,'EPA_US9RT techs'!$C$2:$C$1718,"VDA_FLOP",'EPA_US9RT techs'!$F$2:$F$1718,'Service PJ'!F$1))</f>
        <v>1</v>
      </c>
      <c r="G77" s="1">
        <f>IFERROR(IFERROR(1/AVERAGEIFS('EPA_US9RT techs'!$I$2:$I$1718,'EPA_US9RT techs'!$J$2:$J$1718,'Service PJ'!$D77,'EPA_US9RT techs'!$K$2:$K$1718,'Service PJ'!$B77,'EPA_US9RT techs'!$L$2:$L$1718,'Service PJ'!$A77,'EPA_US9RT techs'!$C$2:$C$1718,"VDA_FLOP",'EPA_US9RT techs'!$F$2:$F$1718,'Service PJ'!G$1),1/AVERAGEIFS('EPA_US9RT techs'!$I$2:$I$1718,'EPA_US9RT techs'!$K$2:$K$1718,'Service PJ'!$B77,'EPA_US9RT techs'!$L$2:$L$1718,'Service PJ'!$A77,'EPA_US9RT techs'!$C$2:$C$1718,"VDA_FLOP",'EPA_US9RT techs'!$F$2:$F$1718,'Service PJ'!G$1)),"")</f>
        <v>1.6380195091835295</v>
      </c>
      <c r="H77" s="1">
        <f>IFERROR(IFERROR(1/AVERAGEIFS('EPA_US9RT techs'!$I$2:$I$1718,'EPA_US9RT techs'!$J$2:$J$1718,'Service PJ'!$D77,'EPA_US9RT techs'!$K$2:$K$1718,'Service PJ'!$B77,'EPA_US9RT techs'!$L$2:$L$1718,'Service PJ'!$A77,'EPA_US9RT techs'!$C$2:$C$1718,"VDA_FLOP",'EPA_US9RT techs'!$F$2:$F$1718,'Service PJ'!H$1),1/AVERAGEIFS('EPA_US9RT techs'!$I$2:$I$1718,'EPA_US9RT techs'!$K$2:$K$1718,'Service PJ'!$B77,'EPA_US9RT techs'!$L$2:$L$1718,'Service PJ'!$A77,'EPA_US9RT techs'!$C$2:$C$1718,"VDA_FLOP",'EPA_US9RT techs'!$F$2:$F$1718,'Service PJ'!H$1)),"")</f>
        <v>1.6959043271990164</v>
      </c>
      <c r="I77" s="1">
        <f>IFERROR(IFERROR(1/AVERAGEIFS('EPA_US9RT techs'!$I$2:$I$1718,'EPA_US9RT techs'!$J$2:$J$1718,'Service PJ'!$D77,'EPA_US9RT techs'!$K$2:$K$1718,'Service PJ'!$B77,'EPA_US9RT techs'!$L$2:$L$1718,'Service PJ'!$A77,'EPA_US9RT techs'!$C$2:$C$1718,"VDA_FLOP",'EPA_US9RT techs'!$F$2:$F$1718,'Service PJ'!I$1),1/AVERAGEIFS('EPA_US9RT techs'!$I$2:$I$1718,'EPA_US9RT techs'!$K$2:$K$1718,'Service PJ'!$B77,'EPA_US9RT techs'!$L$2:$L$1718,'Service PJ'!$A77,'EPA_US9RT techs'!$C$2:$C$1718,"VDA_FLOP",'EPA_US9RT techs'!$F$2:$F$1718,'Service PJ'!I$1)),"")</f>
        <v>1.7775249805450779</v>
      </c>
      <c r="J77" s="1">
        <f>IFERROR(IFERROR(1/AVERAGEIFS('EPA_US9RT techs'!$I$2:$I$1718,'EPA_US9RT techs'!$J$2:$J$1718,'Service PJ'!$D77,'EPA_US9RT techs'!$K$2:$K$1718,'Service PJ'!$B77,'EPA_US9RT techs'!$L$2:$L$1718,'Service PJ'!$A77,'EPA_US9RT techs'!$C$2:$C$1718,"VDA_FLOP",'EPA_US9RT techs'!$F$2:$F$1718,'Service PJ'!J$1),1/AVERAGEIFS('EPA_US9RT techs'!$I$2:$I$1718,'EPA_US9RT techs'!$K$2:$K$1718,'Service PJ'!$B77,'EPA_US9RT techs'!$L$2:$L$1718,'Service PJ'!$A77,'EPA_US9RT techs'!$C$2:$C$1718,"VDA_FLOP",'EPA_US9RT techs'!$F$2:$F$1718,'Service PJ'!J$1)),"")</f>
        <v>1.8526629679412749</v>
      </c>
      <c r="L77" t="str">
        <f>IF(SUM(O77:AR77)=0,"\I: ","")&amp;'Service PJ'!D77&amp;"_"&amp;'Service PJ'!E77&amp;"_"&amp;'Service PJ'!C77</f>
        <v>INF_ECP_ELC</v>
      </c>
      <c r="M77" t="str">
        <f>"IND"&amp;'Service PJ'!C77</f>
        <v>INDELC</v>
      </c>
      <c r="N77" t="str">
        <f t="shared" si="84"/>
        <v>INF_ECP</v>
      </c>
      <c r="O77" s="1">
        <f>'Service shares'!AK77*'Service PJ'!AV77</f>
        <v>3.1853768819652704</v>
      </c>
      <c r="P77" s="1">
        <f>'Service shares'!AL77*'Service PJ'!AW77</f>
        <v>35.075949970904361</v>
      </c>
      <c r="Q77" s="1">
        <f>'Service shares'!AM77*'Service PJ'!AX77</f>
        <v>10.699665417633954</v>
      </c>
      <c r="R77" s="1">
        <f>'Service shares'!AN77*'Service PJ'!AY77</f>
        <v>40.289494271215965</v>
      </c>
      <c r="S77" s="1">
        <f>'Service shares'!AO77*'Service PJ'!AZ77</f>
        <v>43.440508073362885</v>
      </c>
      <c r="T77" s="1">
        <f>'Service shares'!AP77*'Service PJ'!BA77</f>
        <v>4.8972679244644155</v>
      </c>
      <c r="U77" s="1">
        <f>'Service shares'!AQ77*'Service PJ'!BB77</f>
        <v>81.289490564849174</v>
      </c>
      <c r="V77" s="14">
        <f>'Service shares'!AR77*'Service PJ'!BC77</f>
        <v>53.643034955088119</v>
      </c>
      <c r="W77" s="1">
        <f>'Service shares'!AS77*'Service PJ'!BD77</f>
        <v>132.92652783050602</v>
      </c>
      <c r="X77" s="1">
        <f>'Service shares'!AT77*'Service PJ'!BE77</f>
        <v>1445.6485453182911</v>
      </c>
      <c r="Y77" s="1">
        <f>'Service shares'!AU77*'Service PJ'!BF77</f>
        <v>10.39558239269005</v>
      </c>
      <c r="Z77" s="1">
        <f>'Service shares'!AV77*'Service PJ'!BG77</f>
        <v>14.375429145338362</v>
      </c>
      <c r="AA77" s="1">
        <f>'Service shares'!AW77*'Service PJ'!BH77</f>
        <v>11.470544681321465</v>
      </c>
      <c r="AB77" s="1">
        <f>'Service shares'!AX77*'Service PJ'!BI77</f>
        <v>13.254709040083725</v>
      </c>
      <c r="AC77" s="1">
        <f>'Service shares'!AY77*'Service PJ'!BJ77</f>
        <v>13.019447907696843</v>
      </c>
      <c r="AD77" s="1">
        <f>'Service shares'!AZ77*'Service PJ'!BK77</f>
        <v>16.982463301381344</v>
      </c>
      <c r="AE77" s="1">
        <f>'Service shares'!BA77*'Service PJ'!BL77</f>
        <v>17.350803270155669</v>
      </c>
      <c r="AF77" s="1">
        <f>'Service shares'!BB77*'Service PJ'!BM77</f>
        <v>17.529347685830629</v>
      </c>
      <c r="AG77" s="1">
        <f>'Service shares'!BC77*'Service PJ'!BN77</f>
        <v>33.066999676667592</v>
      </c>
      <c r="AH77" s="1">
        <f>'Service shares'!BD77*'Service PJ'!BO77</f>
        <v>23.162567473791821</v>
      </c>
      <c r="AI77" s="1">
        <f>'Service shares'!BE77*'Service PJ'!BP77</f>
        <v>13.32077231296325</v>
      </c>
      <c r="AJ77" s="1">
        <f>'Service shares'!BF77*'Service PJ'!BQ77</f>
        <v>1.6701388928048952</v>
      </c>
      <c r="AK77" s="1">
        <f>'Service shares'!BG77*'Service PJ'!BR77</f>
        <v>33.018281697376729</v>
      </c>
      <c r="AL77" s="1">
        <f>'Service shares'!BH77*'Service PJ'!BS77</f>
        <v>75.45218330650053</v>
      </c>
      <c r="AM77" s="1">
        <f>'Service shares'!BI77*'Service PJ'!BT77</f>
        <v>201.70666823783284</v>
      </c>
      <c r="AN77" s="1">
        <f>'Service shares'!BJ77*'Service PJ'!BU77</f>
        <v>0</v>
      </c>
      <c r="AO77" s="1">
        <f>'Service shares'!BK77*'Service PJ'!BV77</f>
        <v>32.363241786557822</v>
      </c>
      <c r="AP77" s="1">
        <f>'Service shares'!BL77*'Service PJ'!BW77</f>
        <v>9.3616945654485484</v>
      </c>
      <c r="AQ77" s="1">
        <f>'Service shares'!BM77*'Service PJ'!BX77</f>
        <v>88.417799081531783</v>
      </c>
      <c r="AR77" s="1">
        <f>'Service shares'!BN77*'Service PJ'!BY77</f>
        <v>0</v>
      </c>
      <c r="AS77" s="2">
        <v>0</v>
      </c>
      <c r="AU77" t="str">
        <f t="shared" si="52"/>
        <v>INF_ECP_ELC</v>
      </c>
      <c r="AV77" s="1">
        <f t="shared" si="85"/>
        <v>1.6380195091835295</v>
      </c>
      <c r="AW77" s="1">
        <f t="shared" si="85"/>
        <v>1.6380195091835295</v>
      </c>
      <c r="AX77" s="1">
        <f t="shared" si="85"/>
        <v>1.6380195091835295</v>
      </c>
      <c r="AY77" s="1">
        <f t="shared" si="85"/>
        <v>1.6380195091835295</v>
      </c>
      <c r="AZ77" s="1">
        <f t="shared" si="85"/>
        <v>1.6380195091835295</v>
      </c>
      <c r="BA77" s="1">
        <f t="shared" si="85"/>
        <v>1.6380195091835295</v>
      </c>
      <c r="BB77" s="1">
        <f t="shared" si="85"/>
        <v>1.6380195091835295</v>
      </c>
      <c r="BC77" s="1">
        <f t="shared" si="85"/>
        <v>1.6380195091835295</v>
      </c>
      <c r="BD77" s="1">
        <f t="shared" si="85"/>
        <v>1.6380195091835295</v>
      </c>
      <c r="BE77" s="1">
        <f t="shared" si="85"/>
        <v>1.6380195091835295</v>
      </c>
      <c r="BF77" s="1">
        <f t="shared" si="85"/>
        <v>1.6380195091835295</v>
      </c>
      <c r="BG77" s="1">
        <f t="shared" si="85"/>
        <v>1.6380195091835295</v>
      </c>
      <c r="BH77" s="1">
        <f t="shared" si="85"/>
        <v>1.6380195091835295</v>
      </c>
      <c r="BI77" s="1">
        <f t="shared" si="85"/>
        <v>1.6380195091835295</v>
      </c>
      <c r="BJ77" s="1">
        <f t="shared" si="85"/>
        <v>1.6380195091835295</v>
      </c>
      <c r="BK77" s="1">
        <f t="shared" si="85"/>
        <v>1.6380195091835295</v>
      </c>
      <c r="BL77" s="1">
        <f t="shared" si="44"/>
        <v>1.6380195091835295</v>
      </c>
      <c r="BM77" s="1">
        <f t="shared" si="51"/>
        <v>1.6380195091835295</v>
      </c>
      <c r="BN77" s="1">
        <f t="shared" si="51"/>
        <v>1.6380195091835295</v>
      </c>
      <c r="BO77" s="1">
        <f t="shared" si="51"/>
        <v>1.6380195091835295</v>
      </c>
      <c r="BP77" s="1">
        <f t="shared" si="51"/>
        <v>1.6380195091835295</v>
      </c>
      <c r="BQ77" s="1">
        <f t="shared" si="51"/>
        <v>1.6380195091835295</v>
      </c>
      <c r="BR77" s="1">
        <f t="shared" si="51"/>
        <v>1.6380195091835295</v>
      </c>
      <c r="BS77" s="1">
        <f t="shared" si="51"/>
        <v>1.6380195091835295</v>
      </c>
      <c r="BT77" s="1">
        <f t="shared" si="51"/>
        <v>1.6380195091835295</v>
      </c>
      <c r="BU77" s="1">
        <f t="shared" si="51"/>
        <v>1.6380195091835295</v>
      </c>
      <c r="BV77" s="1">
        <f t="shared" si="51"/>
        <v>1.6380195091835295</v>
      </c>
      <c r="BW77" s="1">
        <f t="shared" si="51"/>
        <v>1.6380195091835295</v>
      </c>
      <c r="BX77" s="1">
        <f t="shared" si="51"/>
        <v>1.6380195091835295</v>
      </c>
      <c r="BY77" s="1">
        <f t="shared" si="51"/>
        <v>1.6380195091835295</v>
      </c>
      <c r="CC77" t="str">
        <f t="shared" si="86"/>
        <v>PRE</v>
      </c>
      <c r="CD77" t="str">
        <f t="shared" si="87"/>
        <v>INF_ECP_ELC</v>
      </c>
      <c r="CE77" t="str">
        <f>VLOOKUP(D77,'IND Balance'!$AM$5:$AN$21,2,FALSE)&amp;" - "&amp;VLOOKUP(E77,'MECS_Table 5.4'!$AF$18:$AG$30,2,FALSE)&amp;" - "&amp;VLOOKUP('Service PJ'!M77,'IND Balance'!$AM$22:$AN$32,2,FALSE)</f>
        <v>Non-ferrous metals - Electrochemical - Electricity</v>
      </c>
      <c r="CF77" t="s">
        <v>109</v>
      </c>
      <c r="CG77" t="s">
        <v>110</v>
      </c>
      <c r="CL77" t="str">
        <f t="shared" si="88"/>
        <v>INF_ECP_ELC</v>
      </c>
      <c r="CM77" t="str">
        <f t="shared" si="89"/>
        <v>\I:INF_ECP</v>
      </c>
      <c r="CN77" s="1" t="str">
        <f t="shared" si="53"/>
        <v/>
      </c>
      <c r="CO77" s="1" t="str">
        <f t="shared" si="54"/>
        <v/>
      </c>
      <c r="CP77" s="1" t="str">
        <f t="shared" si="55"/>
        <v/>
      </c>
      <c r="CQ77" s="1" t="str">
        <f t="shared" si="56"/>
        <v/>
      </c>
      <c r="CR77" s="1" t="str">
        <f t="shared" si="57"/>
        <v/>
      </c>
      <c r="CS77" s="1" t="str">
        <f t="shared" si="58"/>
        <v/>
      </c>
      <c r="CT77" s="1" t="str">
        <f t="shared" si="59"/>
        <v/>
      </c>
      <c r="CU77" s="1" t="str">
        <f t="shared" si="60"/>
        <v/>
      </c>
      <c r="CV77" s="1" t="str">
        <f t="shared" si="61"/>
        <v/>
      </c>
      <c r="CW77" s="1" t="str">
        <f t="shared" si="62"/>
        <v/>
      </c>
      <c r="CX77" s="1" t="str">
        <f t="shared" si="63"/>
        <v/>
      </c>
      <c r="CY77" s="1" t="str">
        <f t="shared" si="64"/>
        <v/>
      </c>
      <c r="CZ77" s="1" t="str">
        <f t="shared" si="65"/>
        <v/>
      </c>
      <c r="DA77" s="1" t="str">
        <f t="shared" si="66"/>
        <v/>
      </c>
      <c r="DB77" s="1" t="str">
        <f t="shared" si="67"/>
        <v/>
      </c>
      <c r="DC77" s="1" t="str">
        <f t="shared" si="68"/>
        <v/>
      </c>
      <c r="DD77" s="1" t="str">
        <f t="shared" si="69"/>
        <v/>
      </c>
      <c r="DE77" s="1" t="str">
        <f t="shared" si="70"/>
        <v/>
      </c>
      <c r="DF77" s="1" t="str">
        <f t="shared" si="71"/>
        <v/>
      </c>
      <c r="DG77" s="1" t="str">
        <f t="shared" si="72"/>
        <v/>
      </c>
      <c r="DH77" s="1" t="str">
        <f t="shared" si="73"/>
        <v/>
      </c>
      <c r="DI77" s="1" t="str">
        <f t="shared" si="74"/>
        <v/>
      </c>
      <c r="DJ77" s="1" t="str">
        <f t="shared" si="75"/>
        <v/>
      </c>
      <c r="DK77" s="1" t="str">
        <f t="shared" si="76"/>
        <v/>
      </c>
      <c r="DL77" s="1" t="str">
        <f t="shared" si="77"/>
        <v/>
      </c>
      <c r="DM77" s="1" t="str">
        <f t="shared" si="78"/>
        <v/>
      </c>
      <c r="DN77" s="1" t="str">
        <f t="shared" si="79"/>
        <v/>
      </c>
      <c r="DO77" s="1" t="str">
        <f t="shared" si="80"/>
        <v/>
      </c>
      <c r="DP77" s="1" t="str">
        <f t="shared" si="81"/>
        <v/>
      </c>
      <c r="DQ77" s="1" t="str">
        <f t="shared" si="82"/>
        <v/>
      </c>
      <c r="DR77" s="1">
        <v>3</v>
      </c>
      <c r="DS77" s="1" t="str">
        <f t="shared" si="90"/>
        <v/>
      </c>
      <c r="DT77" t="str">
        <f t="shared" si="91"/>
        <v/>
      </c>
    </row>
    <row r="78" spans="1:124" x14ac:dyDescent="0.45">
      <c r="A78" t="str">
        <f t="shared" si="83"/>
        <v>ELC</v>
      </c>
      <c r="B78" t="str">
        <f>VLOOKUP(E78,'EPA_US9RT techs'!$R$26:$S$34,2,FALSE)</f>
        <v>PRH</v>
      </c>
      <c r="C78" t="str">
        <f>'Service shares'!A78</f>
        <v>ELC</v>
      </c>
      <c r="D78" t="str">
        <f>'Service shares'!B78</f>
        <v>INF</v>
      </c>
      <c r="E78" t="str">
        <f>'Service shares'!C78</f>
        <v>OTP</v>
      </c>
      <c r="F78" s="1">
        <f>IFERROR(1/AVERAGEIFS('EPA_US9RT techs'!$I$2:$I$1718,'EPA_US9RT techs'!$J$2:$J$1718,'Service PJ'!$D78,'EPA_US9RT techs'!$K$2:$K$1718,'Service PJ'!$B78,'EPA_US9RT techs'!$L$2:$L$1718,'Service PJ'!$A78,'EPA_US9RT techs'!$C$2:$C$1718,"VDA_FLOP",'EPA_US9RT techs'!$F$2:$F$1718,'Service PJ'!F$1),1/AVERAGEIFS('EPA_US9RT techs'!$I$2:$I$1718,'EPA_US9RT techs'!$K$2:$K$1718,'Service PJ'!$B78,'EPA_US9RT techs'!$L$2:$L$1718,'Service PJ'!$A78,'EPA_US9RT techs'!$C$2:$C$1718,"VDA_FLOP",'EPA_US9RT techs'!$F$2:$F$1718,'Service PJ'!F$1))</f>
        <v>1</v>
      </c>
      <c r="G78" s="1">
        <f>IFERROR(IFERROR(1/AVERAGEIFS('EPA_US9RT techs'!$I$2:$I$1718,'EPA_US9RT techs'!$J$2:$J$1718,'Service PJ'!$D78,'EPA_US9RT techs'!$K$2:$K$1718,'Service PJ'!$B78,'EPA_US9RT techs'!$L$2:$L$1718,'Service PJ'!$A78,'EPA_US9RT techs'!$C$2:$C$1718,"VDA_FLOP",'EPA_US9RT techs'!$F$2:$F$1718,'Service PJ'!G$1),1/AVERAGEIFS('EPA_US9RT techs'!$I$2:$I$1718,'EPA_US9RT techs'!$K$2:$K$1718,'Service PJ'!$B78,'EPA_US9RT techs'!$L$2:$L$1718,'Service PJ'!$A78,'EPA_US9RT techs'!$C$2:$C$1718,"VDA_FLOP",'EPA_US9RT techs'!$F$2:$F$1718,'Service PJ'!G$1)),"")</f>
        <v>1.6380195091835295</v>
      </c>
      <c r="H78" s="1">
        <f>IFERROR(IFERROR(1/AVERAGEIFS('EPA_US9RT techs'!$I$2:$I$1718,'EPA_US9RT techs'!$J$2:$J$1718,'Service PJ'!$D78,'EPA_US9RT techs'!$K$2:$K$1718,'Service PJ'!$B78,'EPA_US9RT techs'!$L$2:$L$1718,'Service PJ'!$A78,'EPA_US9RT techs'!$C$2:$C$1718,"VDA_FLOP",'EPA_US9RT techs'!$F$2:$F$1718,'Service PJ'!H$1),1/AVERAGEIFS('EPA_US9RT techs'!$I$2:$I$1718,'EPA_US9RT techs'!$K$2:$K$1718,'Service PJ'!$B78,'EPA_US9RT techs'!$L$2:$L$1718,'Service PJ'!$A78,'EPA_US9RT techs'!$C$2:$C$1718,"VDA_FLOP",'EPA_US9RT techs'!$F$2:$F$1718,'Service PJ'!H$1)),"")</f>
        <v>1.6959043271990164</v>
      </c>
      <c r="I78" s="1">
        <f>IFERROR(IFERROR(1/AVERAGEIFS('EPA_US9RT techs'!$I$2:$I$1718,'EPA_US9RT techs'!$J$2:$J$1718,'Service PJ'!$D78,'EPA_US9RT techs'!$K$2:$K$1718,'Service PJ'!$B78,'EPA_US9RT techs'!$L$2:$L$1718,'Service PJ'!$A78,'EPA_US9RT techs'!$C$2:$C$1718,"VDA_FLOP",'EPA_US9RT techs'!$F$2:$F$1718,'Service PJ'!I$1),1/AVERAGEIFS('EPA_US9RT techs'!$I$2:$I$1718,'EPA_US9RT techs'!$K$2:$K$1718,'Service PJ'!$B78,'EPA_US9RT techs'!$L$2:$L$1718,'Service PJ'!$A78,'EPA_US9RT techs'!$C$2:$C$1718,"VDA_FLOP",'EPA_US9RT techs'!$F$2:$F$1718,'Service PJ'!I$1)),"")</f>
        <v>1.7775249805450779</v>
      </c>
      <c r="J78" s="1">
        <f>IFERROR(IFERROR(1/AVERAGEIFS('EPA_US9RT techs'!$I$2:$I$1718,'EPA_US9RT techs'!$J$2:$J$1718,'Service PJ'!$D78,'EPA_US9RT techs'!$K$2:$K$1718,'Service PJ'!$B78,'EPA_US9RT techs'!$L$2:$L$1718,'Service PJ'!$A78,'EPA_US9RT techs'!$C$2:$C$1718,"VDA_FLOP",'EPA_US9RT techs'!$F$2:$F$1718,'Service PJ'!J$1),1/AVERAGEIFS('EPA_US9RT techs'!$I$2:$I$1718,'EPA_US9RT techs'!$K$2:$K$1718,'Service PJ'!$B78,'EPA_US9RT techs'!$L$2:$L$1718,'Service PJ'!$A78,'EPA_US9RT techs'!$C$2:$C$1718,"VDA_FLOP",'EPA_US9RT techs'!$F$2:$F$1718,'Service PJ'!J$1)),"")</f>
        <v>1.8526629679412749</v>
      </c>
      <c r="L78" t="str">
        <f>IF(SUM(O78:AR78)=0,"\I: ","")&amp;'Service PJ'!D78&amp;"_"&amp;'Service PJ'!E78&amp;"_"&amp;'Service PJ'!C78</f>
        <v>INF_OTP_ELC</v>
      </c>
      <c r="M78" t="str">
        <f>"IND"&amp;'Service PJ'!C78</f>
        <v>INDELC</v>
      </c>
      <c r="N78" t="str">
        <f t="shared" si="84"/>
        <v>INF_OTP</v>
      </c>
      <c r="O78" s="1">
        <f>'Service shares'!AK78*'Service PJ'!AV78</f>
        <v>0.31853768819652706</v>
      </c>
      <c r="P78" s="1">
        <f>'Service shares'!AL78*'Service PJ'!AW78</f>
        <v>3.5075949970904361</v>
      </c>
      <c r="Q78" s="1">
        <f>'Service shares'!AM78*'Service PJ'!AX78</f>
        <v>1.0699665417633952</v>
      </c>
      <c r="R78" s="1">
        <f>'Service shares'!AN78*'Service PJ'!AY78</f>
        <v>4.0289494271215966</v>
      </c>
      <c r="S78" s="1">
        <f>'Service shares'!AO78*'Service PJ'!AZ78</f>
        <v>4.3440508073362896</v>
      </c>
      <c r="T78" s="1">
        <f>'Service shares'!AP78*'Service PJ'!BA78</f>
        <v>0.48972679244644152</v>
      </c>
      <c r="U78" s="1">
        <f>'Service shares'!AQ78*'Service PJ'!BB78</f>
        <v>8.1289490564849185</v>
      </c>
      <c r="V78" s="14">
        <f>'Service shares'!AR78*'Service PJ'!BC78</f>
        <v>5.3643034955088122</v>
      </c>
      <c r="W78" s="1">
        <f>'Service shares'!AS78*'Service PJ'!BD78</f>
        <v>13.292652783050601</v>
      </c>
      <c r="X78" s="1">
        <f>'Service shares'!AT78*'Service PJ'!BE78</f>
        <v>144.56485453182913</v>
      </c>
      <c r="Y78" s="1">
        <f>'Service shares'!AU78*'Service PJ'!BF78</f>
        <v>1.039558239269005</v>
      </c>
      <c r="Z78" s="1">
        <f>'Service shares'!AV78*'Service PJ'!BG78</f>
        <v>1.4375429145338363</v>
      </c>
      <c r="AA78" s="1">
        <f>'Service shares'!AW78*'Service PJ'!BH78</f>
        <v>1.1470544681321464</v>
      </c>
      <c r="AB78" s="1">
        <f>'Service shares'!AX78*'Service PJ'!BI78</f>
        <v>1.3254709040083725</v>
      </c>
      <c r="AC78" s="1">
        <f>'Service shares'!AY78*'Service PJ'!BJ78</f>
        <v>1.3019447907696846</v>
      </c>
      <c r="AD78" s="1">
        <f>'Service shares'!AZ78*'Service PJ'!BK78</f>
        <v>1.6982463301381343</v>
      </c>
      <c r="AE78" s="1">
        <f>'Service shares'!BA78*'Service PJ'!BL78</f>
        <v>1.7350803270155668</v>
      </c>
      <c r="AF78" s="1">
        <f>'Service shares'!BB78*'Service PJ'!BM78</f>
        <v>1.7529347685830632</v>
      </c>
      <c r="AG78" s="1">
        <f>'Service shares'!BC78*'Service PJ'!BN78</f>
        <v>3.3066999676667588</v>
      </c>
      <c r="AH78" s="1">
        <f>'Service shares'!BD78*'Service PJ'!BO78</f>
        <v>2.3162567473791822</v>
      </c>
      <c r="AI78" s="1">
        <f>'Service shares'!BE78*'Service PJ'!BP78</f>
        <v>1.3320772312963249</v>
      </c>
      <c r="AJ78" s="1">
        <f>'Service shares'!BF78*'Service PJ'!BQ78</f>
        <v>0.16701388928048952</v>
      </c>
      <c r="AK78" s="1">
        <f>'Service shares'!BG78*'Service PJ'!BR78</f>
        <v>3.3018281697376732</v>
      </c>
      <c r="AL78" s="1">
        <f>'Service shares'!BH78*'Service PJ'!BS78</f>
        <v>7.5452183306500533</v>
      </c>
      <c r="AM78" s="1">
        <f>'Service shares'!BI78*'Service PJ'!BT78</f>
        <v>20.170666823783286</v>
      </c>
      <c r="AN78" s="1">
        <f>'Service shares'!BJ78*'Service PJ'!BU78</f>
        <v>0</v>
      </c>
      <c r="AO78" s="1">
        <f>'Service shares'!BK78*'Service PJ'!BV78</f>
        <v>3.2363241786557819</v>
      </c>
      <c r="AP78" s="1">
        <f>'Service shares'!BL78*'Service PJ'!BW78</f>
        <v>0.93616945654485484</v>
      </c>
      <c r="AQ78" s="1">
        <f>'Service shares'!BM78*'Service PJ'!BX78</f>
        <v>8.8417799081531783</v>
      </c>
      <c r="AR78" s="1">
        <f>'Service shares'!BN78*'Service PJ'!BY78</f>
        <v>0</v>
      </c>
      <c r="AS78" s="2">
        <v>0</v>
      </c>
      <c r="AU78" t="str">
        <f t="shared" si="52"/>
        <v>INF_OTP_ELC</v>
      </c>
      <c r="AV78" s="1">
        <f t="shared" si="85"/>
        <v>1.6380195091835295</v>
      </c>
      <c r="AW78" s="1">
        <f t="shared" si="85"/>
        <v>1.6380195091835295</v>
      </c>
      <c r="AX78" s="1">
        <f t="shared" si="85"/>
        <v>1.6380195091835295</v>
      </c>
      <c r="AY78" s="1">
        <f t="shared" si="85"/>
        <v>1.6380195091835295</v>
      </c>
      <c r="AZ78" s="1">
        <f t="shared" si="85"/>
        <v>1.6380195091835295</v>
      </c>
      <c r="BA78" s="1">
        <f t="shared" si="85"/>
        <v>1.6380195091835295</v>
      </c>
      <c r="BB78" s="1">
        <f t="shared" si="85"/>
        <v>1.6380195091835295</v>
      </c>
      <c r="BC78" s="1">
        <f t="shared" si="85"/>
        <v>1.6380195091835295</v>
      </c>
      <c r="BD78" s="1">
        <f t="shared" si="85"/>
        <v>1.6380195091835295</v>
      </c>
      <c r="BE78" s="1">
        <f t="shared" si="85"/>
        <v>1.6380195091835295</v>
      </c>
      <c r="BF78" s="1">
        <f t="shared" si="85"/>
        <v>1.6380195091835295</v>
      </c>
      <c r="BG78" s="1">
        <f t="shared" si="85"/>
        <v>1.6380195091835295</v>
      </c>
      <c r="BH78" s="1">
        <f t="shared" si="85"/>
        <v>1.6380195091835295</v>
      </c>
      <c r="BI78" s="1">
        <f t="shared" si="85"/>
        <v>1.6380195091835295</v>
      </c>
      <c r="BJ78" s="1">
        <f t="shared" si="85"/>
        <v>1.6380195091835295</v>
      </c>
      <c r="BK78" s="1">
        <f t="shared" si="85"/>
        <v>1.6380195091835295</v>
      </c>
      <c r="BL78" s="1">
        <f t="shared" si="44"/>
        <v>1.6380195091835295</v>
      </c>
      <c r="BM78" s="1">
        <f t="shared" si="51"/>
        <v>1.6380195091835295</v>
      </c>
      <c r="BN78" s="1">
        <f t="shared" si="51"/>
        <v>1.6380195091835295</v>
      </c>
      <c r="BO78" s="1">
        <f t="shared" si="51"/>
        <v>1.6380195091835295</v>
      </c>
      <c r="BP78" s="1">
        <f t="shared" si="51"/>
        <v>1.6380195091835295</v>
      </c>
      <c r="BQ78" s="1">
        <f t="shared" si="51"/>
        <v>1.6380195091835295</v>
      </c>
      <c r="BR78" s="1">
        <f t="shared" si="51"/>
        <v>1.6380195091835295</v>
      </c>
      <c r="BS78" s="1">
        <f t="shared" si="51"/>
        <v>1.6380195091835295</v>
      </c>
      <c r="BT78" s="1">
        <f t="shared" si="51"/>
        <v>1.6380195091835295</v>
      </c>
      <c r="BU78" s="1">
        <f t="shared" si="51"/>
        <v>1.6380195091835295</v>
      </c>
      <c r="BV78" s="1">
        <f t="shared" si="51"/>
        <v>1.6380195091835295</v>
      </c>
      <c r="BW78" s="1">
        <f t="shared" si="51"/>
        <v>1.6380195091835295</v>
      </c>
      <c r="BX78" s="1">
        <f t="shared" si="51"/>
        <v>1.6380195091835295</v>
      </c>
      <c r="BY78" s="1">
        <f t="shared" si="51"/>
        <v>1.6380195091835295</v>
      </c>
      <c r="CC78" t="str">
        <f t="shared" si="86"/>
        <v>PRE</v>
      </c>
      <c r="CD78" t="str">
        <f t="shared" si="87"/>
        <v>INF_OTP_ELC</v>
      </c>
      <c r="CE78" t="str">
        <f>VLOOKUP(D78,'IND Balance'!$AM$5:$AN$21,2,FALSE)&amp;" - "&amp;VLOOKUP(E78,'MECS_Table 5.4'!$AF$18:$AG$30,2,FALSE)&amp;" - "&amp;VLOOKUP('Service PJ'!M78,'IND Balance'!$AM$22:$AN$32,2,FALSE)</f>
        <v>Non-ferrous metals - Other process - Electricity</v>
      </c>
      <c r="CF78" t="s">
        <v>109</v>
      </c>
      <c r="CG78" t="s">
        <v>110</v>
      </c>
      <c r="CL78" t="str">
        <f t="shared" si="88"/>
        <v>INF_OTP_ELC</v>
      </c>
      <c r="CM78" t="str">
        <f t="shared" si="89"/>
        <v>INF_OTP</v>
      </c>
      <c r="CN78" s="1">
        <f t="shared" si="53"/>
        <v>0.99</v>
      </c>
      <c r="CO78" s="1">
        <f t="shared" si="54"/>
        <v>0.97999790798900421</v>
      </c>
      <c r="CP78" s="1">
        <f t="shared" si="55"/>
        <v>0.77253052066612238</v>
      </c>
      <c r="CQ78" s="1">
        <f t="shared" si="56"/>
        <v>0.95643717960325159</v>
      </c>
      <c r="CR78" s="1">
        <f t="shared" si="57"/>
        <v>0.82060028509487959</v>
      </c>
      <c r="CS78" s="1">
        <f t="shared" si="58"/>
        <v>0.80351302396212509</v>
      </c>
      <c r="CT78" s="1">
        <f t="shared" si="59"/>
        <v>0.67530046032329027</v>
      </c>
      <c r="CU78" s="1">
        <f t="shared" si="60"/>
        <v>0.89640035866670054</v>
      </c>
      <c r="CV78" s="1">
        <f t="shared" si="61"/>
        <v>0.8984591969368092</v>
      </c>
      <c r="CW78" s="1">
        <f t="shared" si="62"/>
        <v>0.93486528644576161</v>
      </c>
      <c r="CX78" s="1">
        <f t="shared" si="63"/>
        <v>0.97932618032724683</v>
      </c>
      <c r="CY78" s="1">
        <f t="shared" si="64"/>
        <v>0.70311774429016971</v>
      </c>
      <c r="CZ78" s="1">
        <f t="shared" si="65"/>
        <v>0.57807480142607981</v>
      </c>
      <c r="DA78" s="1">
        <f t="shared" si="66"/>
        <v>0.63343774820953391</v>
      </c>
      <c r="DB78" s="1">
        <f t="shared" si="67"/>
        <v>0.74276441683515271</v>
      </c>
      <c r="DC78" s="1">
        <f t="shared" si="68"/>
        <v>0.71234720080813496</v>
      </c>
      <c r="DD78" s="1">
        <f t="shared" si="69"/>
        <v>0.69871059240887534</v>
      </c>
      <c r="DE78" s="1">
        <f t="shared" si="70"/>
        <v>0.83201715409884192</v>
      </c>
      <c r="DF78" s="1">
        <f t="shared" si="71"/>
        <v>0.73132273118306179</v>
      </c>
      <c r="DG78" s="1">
        <f t="shared" si="72"/>
        <v>0.99</v>
      </c>
      <c r="DH78" s="1">
        <f t="shared" si="73"/>
        <v>0.91736952432567109</v>
      </c>
      <c r="DI78" s="1">
        <f t="shared" si="74"/>
        <v>0.99</v>
      </c>
      <c r="DJ78" s="1">
        <f t="shared" si="75"/>
        <v>0.99</v>
      </c>
      <c r="DK78" s="1">
        <f t="shared" si="76"/>
        <v>0.98204123048050784</v>
      </c>
      <c r="DL78" s="1">
        <f t="shared" si="77"/>
        <v>0.99</v>
      </c>
      <c r="DM78" s="1" t="str">
        <f t="shared" si="78"/>
        <v/>
      </c>
      <c r="DN78" s="1">
        <f t="shared" si="79"/>
        <v>0.97120520207761596</v>
      </c>
      <c r="DO78" s="1">
        <f t="shared" si="80"/>
        <v>0.73403853389001794</v>
      </c>
      <c r="DP78" s="1">
        <f t="shared" si="81"/>
        <v>0.64968447524106787</v>
      </c>
      <c r="DQ78" s="1" t="str">
        <f t="shared" si="82"/>
        <v/>
      </c>
      <c r="DR78" s="1">
        <v>3</v>
      </c>
      <c r="DS78" s="1" t="str">
        <f t="shared" si="90"/>
        <v/>
      </c>
      <c r="DT78" t="str">
        <f t="shared" si="91"/>
        <v/>
      </c>
    </row>
    <row r="79" spans="1:124" x14ac:dyDescent="0.45">
      <c r="A79" t="str">
        <f t="shared" si="83"/>
        <v>ELC</v>
      </c>
      <c r="B79" t="str">
        <f>VLOOKUP(E79,'EPA_US9RT techs'!$R$26:$S$34,2,FALSE)</f>
        <v>OTH</v>
      </c>
      <c r="C79" t="str">
        <f>'Service shares'!A79</f>
        <v>ELC</v>
      </c>
      <c r="D79" t="str">
        <f>'Service shares'!B79</f>
        <v>INF</v>
      </c>
      <c r="E79" t="str">
        <f>'Service shares'!C79</f>
        <v>SPC</v>
      </c>
      <c r="F79" s="1">
        <f>IFERROR(1/AVERAGEIFS('EPA_US9RT techs'!$I$2:$I$1718,'EPA_US9RT techs'!$J$2:$J$1718,'Service PJ'!$D79,'EPA_US9RT techs'!$K$2:$K$1718,'Service PJ'!$B79,'EPA_US9RT techs'!$L$2:$L$1718,'Service PJ'!$A79,'EPA_US9RT techs'!$C$2:$C$1718,"VDA_FLOP",'EPA_US9RT techs'!$F$2:$F$1718,'Service PJ'!F$1),1/AVERAGEIFS('EPA_US9RT techs'!$I$2:$I$1718,'EPA_US9RT techs'!$K$2:$K$1718,'Service PJ'!$B79,'EPA_US9RT techs'!$L$2:$L$1718,'Service PJ'!$A79,'EPA_US9RT techs'!$C$2:$C$1718,"VDA_FLOP",'EPA_US9RT techs'!$F$2:$F$1718,'Service PJ'!F$1))</f>
        <v>1</v>
      </c>
      <c r="G79" s="1">
        <f>IFERROR(IFERROR(1/AVERAGEIFS('EPA_US9RT techs'!$I$2:$I$1718,'EPA_US9RT techs'!$J$2:$J$1718,'Service PJ'!$D79,'EPA_US9RT techs'!$K$2:$K$1718,'Service PJ'!$B79,'EPA_US9RT techs'!$L$2:$L$1718,'Service PJ'!$A79,'EPA_US9RT techs'!$C$2:$C$1718,"VDA_FLOP",'EPA_US9RT techs'!$F$2:$F$1718,'Service PJ'!G$1),1/AVERAGEIFS('EPA_US9RT techs'!$I$2:$I$1718,'EPA_US9RT techs'!$K$2:$K$1718,'Service PJ'!$B79,'EPA_US9RT techs'!$L$2:$L$1718,'Service PJ'!$A79,'EPA_US9RT techs'!$C$2:$C$1718,"VDA_FLOP",'EPA_US9RT techs'!$F$2:$F$1718,'Service PJ'!G$1)),"")</f>
        <v>1.1028890832644971</v>
      </c>
      <c r="H79" s="1">
        <f>IFERROR(IFERROR(1/AVERAGEIFS('EPA_US9RT techs'!$I$2:$I$1718,'EPA_US9RT techs'!$J$2:$J$1718,'Service PJ'!$D79,'EPA_US9RT techs'!$K$2:$K$1718,'Service PJ'!$B79,'EPA_US9RT techs'!$L$2:$L$1718,'Service PJ'!$A79,'EPA_US9RT techs'!$C$2:$C$1718,"VDA_FLOP",'EPA_US9RT techs'!$F$2:$F$1718,'Service PJ'!H$1),1/AVERAGEIFS('EPA_US9RT techs'!$I$2:$I$1718,'EPA_US9RT techs'!$K$2:$K$1718,'Service PJ'!$B79,'EPA_US9RT techs'!$L$2:$L$1718,'Service PJ'!$A79,'EPA_US9RT techs'!$C$2:$C$1718,"VDA_FLOP",'EPA_US9RT techs'!$F$2:$F$1718,'Service PJ'!H$1)),"")</f>
        <v>1.1173506778255995</v>
      </c>
      <c r="I79" s="1">
        <f>IFERROR(IFERROR(1/AVERAGEIFS('EPA_US9RT techs'!$I$2:$I$1718,'EPA_US9RT techs'!$J$2:$J$1718,'Service PJ'!$D79,'EPA_US9RT techs'!$K$2:$K$1718,'Service PJ'!$B79,'EPA_US9RT techs'!$L$2:$L$1718,'Service PJ'!$A79,'EPA_US9RT techs'!$C$2:$C$1718,"VDA_FLOP",'EPA_US9RT techs'!$F$2:$F$1718,'Service PJ'!I$1),1/AVERAGEIFS('EPA_US9RT techs'!$I$2:$I$1718,'EPA_US9RT techs'!$K$2:$K$1718,'Service PJ'!$B79,'EPA_US9RT techs'!$L$2:$L$1718,'Service PJ'!$A79,'EPA_US9RT techs'!$C$2:$C$1718,"VDA_FLOP",'EPA_US9RT techs'!$F$2:$F$1718,'Service PJ'!I$1)),"")</f>
        <v>1.166692800725406</v>
      </c>
      <c r="J79" s="1">
        <f>IFERROR(IFERROR(1/AVERAGEIFS('EPA_US9RT techs'!$I$2:$I$1718,'EPA_US9RT techs'!$J$2:$J$1718,'Service PJ'!$D79,'EPA_US9RT techs'!$K$2:$K$1718,'Service PJ'!$B79,'EPA_US9RT techs'!$L$2:$L$1718,'Service PJ'!$A79,'EPA_US9RT techs'!$C$2:$C$1718,"VDA_FLOP",'EPA_US9RT techs'!$F$2:$F$1718,'Service PJ'!J$1),1/AVERAGEIFS('EPA_US9RT techs'!$I$2:$I$1718,'EPA_US9RT techs'!$K$2:$K$1718,'Service PJ'!$B79,'EPA_US9RT techs'!$L$2:$L$1718,'Service PJ'!$A79,'EPA_US9RT techs'!$C$2:$C$1718,"VDA_FLOP",'EPA_US9RT techs'!$F$2:$F$1718,'Service PJ'!J$1)),"")</f>
        <v>1.214852012077368</v>
      </c>
      <c r="L79" t="str">
        <f>IF(SUM(O79:AR79)=0,"\I: ","")&amp;'Service PJ'!D79&amp;"_"&amp;'Service PJ'!E79&amp;"_"&amp;'Service PJ'!C79</f>
        <v>INF_SPC_ELC</v>
      </c>
      <c r="M79" t="str">
        <f>"IND"&amp;'Service PJ'!C79</f>
        <v>INDELC</v>
      </c>
      <c r="N79" t="str">
        <f t="shared" si="84"/>
        <v>INF_SPC</v>
      </c>
      <c r="O79" s="1">
        <f>'Service shares'!AK79*'Service PJ'!AV79</f>
        <v>0.23830386292079916</v>
      </c>
      <c r="P79" s="1">
        <f>'Service shares'!AL79*'Service PJ'!AW79</f>
        <v>2.6240958867404549</v>
      </c>
      <c r="Q79" s="1">
        <f>'Service shares'!AM79*'Service PJ'!AX79</f>
        <v>0.80046151380653374</v>
      </c>
      <c r="R79" s="1">
        <f>'Service shares'!AN79*'Service PJ'!AY79</f>
        <v>3.0141306588602448</v>
      </c>
      <c r="S79" s="1">
        <f>'Service shares'!AO79*'Service PJ'!AZ79</f>
        <v>3.2498637570125384</v>
      </c>
      <c r="T79" s="1">
        <f>'Service shares'!AP79*'Service PJ'!BA79</f>
        <v>0.36637355873505667</v>
      </c>
      <c r="U79" s="1">
        <f>'Service shares'!AQ79*'Service PJ'!BB79</f>
        <v>6.0814152718141754</v>
      </c>
      <c r="V79" s="14">
        <f>'Service shares'!AR79*'Service PJ'!BC79</f>
        <v>4.0131334288789287</v>
      </c>
      <c r="W79" s="1">
        <f>'Service shares'!AS79*'Service PJ'!BD79</f>
        <v>9.9444763494092783</v>
      </c>
      <c r="X79" s="1">
        <f>'Service shares'!AT79*'Service PJ'!BE79</f>
        <v>108.15160828398919</v>
      </c>
      <c r="Y79" s="1">
        <f>'Service shares'!AU79*'Service PJ'!BF79</f>
        <v>0.77771250727514152</v>
      </c>
      <c r="Z79" s="1">
        <f>'Service shares'!AV79*'Service PJ'!BG79</f>
        <v>1.075452112393313</v>
      </c>
      <c r="AA79" s="1">
        <f>'Service shares'!AW79*'Service PJ'!BH79</f>
        <v>0.85813239960417809</v>
      </c>
      <c r="AB79" s="1">
        <f>'Service shares'!AX79*'Service PJ'!BI79</f>
        <v>0.99160899422187365</v>
      </c>
      <c r="AC79" s="1">
        <f>'Service shares'!AY79*'Service PJ'!BJ79</f>
        <v>0.97400867918212664</v>
      </c>
      <c r="AD79" s="1">
        <f>'Service shares'!AZ79*'Service PJ'!BK79</f>
        <v>1.2704890995922051</v>
      </c>
      <c r="AE79" s="1">
        <f>'Service shares'!BA79*'Service PJ'!BL79</f>
        <v>1.2980452854627111</v>
      </c>
      <c r="AF79" s="1">
        <f>'Service shares'!BB79*'Service PJ'!BM79</f>
        <v>1.3114025193269909</v>
      </c>
      <c r="AG79" s="1">
        <f>'Service shares'!BC79*'Service PJ'!BN79</f>
        <v>2.4738026456979285</v>
      </c>
      <c r="AH79" s="1">
        <f>'Service shares'!BD79*'Service PJ'!BO79</f>
        <v>1.7328339812533455</v>
      </c>
      <c r="AI79" s="1">
        <f>'Service shares'!BE79*'Service PJ'!BP79</f>
        <v>0.99655130833657524</v>
      </c>
      <c r="AJ79" s="1">
        <f>'Service shares'!BF79*'Service PJ'!BQ79</f>
        <v>0.12494614123152675</v>
      </c>
      <c r="AK79" s="1">
        <f>'Service shares'!BG79*'Service PJ'!BR79</f>
        <v>2.4701579646793532</v>
      </c>
      <c r="AL79" s="1">
        <f>'Service shares'!BH79*'Service PJ'!BS79</f>
        <v>5.6447156534437841</v>
      </c>
      <c r="AM79" s="1">
        <f>'Service shares'!BI79*'Service PJ'!BT79</f>
        <v>15.090044286471878</v>
      </c>
      <c r="AN79" s="1">
        <f>'Service shares'!BJ79*'Service PJ'!BU79</f>
        <v>0</v>
      </c>
      <c r="AO79" s="1">
        <f>'Service shares'!BK79*'Service PJ'!BV79</f>
        <v>2.4211532324609366</v>
      </c>
      <c r="AP79" s="1">
        <f>'Service shares'!BL79*'Service PJ'!BW79</f>
        <v>0.70036547042892883</v>
      </c>
      <c r="AQ79" s="1">
        <f>'Service shares'!BM79*'Service PJ'!BX79</f>
        <v>6.6146970524519038</v>
      </c>
      <c r="AR79" s="1">
        <f>'Service shares'!BN79*'Service PJ'!BY79</f>
        <v>0</v>
      </c>
      <c r="AS79" s="2">
        <v>0</v>
      </c>
      <c r="AU79" t="str">
        <f t="shared" si="52"/>
        <v>INF_SPC_ELC</v>
      </c>
      <c r="AV79" s="1">
        <f t="shared" si="85"/>
        <v>1.1028890832644971</v>
      </c>
      <c r="AW79" s="1">
        <f t="shared" si="85"/>
        <v>1.1028890832644971</v>
      </c>
      <c r="AX79" s="1">
        <f t="shared" si="85"/>
        <v>1.1028890832644971</v>
      </c>
      <c r="AY79" s="1">
        <f t="shared" si="85"/>
        <v>1.1028890832644971</v>
      </c>
      <c r="AZ79" s="1">
        <f t="shared" si="85"/>
        <v>1.1028890832644971</v>
      </c>
      <c r="BA79" s="1">
        <f t="shared" si="85"/>
        <v>1.1028890832644971</v>
      </c>
      <c r="BB79" s="1">
        <f t="shared" si="85"/>
        <v>1.1028890832644971</v>
      </c>
      <c r="BC79" s="1">
        <f t="shared" si="85"/>
        <v>1.1028890832644971</v>
      </c>
      <c r="BD79" s="1">
        <f t="shared" si="85"/>
        <v>1.1028890832644971</v>
      </c>
      <c r="BE79" s="1">
        <f t="shared" si="85"/>
        <v>1.1028890832644971</v>
      </c>
      <c r="BF79" s="1">
        <f t="shared" si="85"/>
        <v>1.1028890832644971</v>
      </c>
      <c r="BG79" s="1">
        <f t="shared" si="85"/>
        <v>1.1028890832644971</v>
      </c>
      <c r="BH79" s="1">
        <f t="shared" si="85"/>
        <v>1.1028890832644971</v>
      </c>
      <c r="BI79" s="1">
        <f t="shared" si="85"/>
        <v>1.1028890832644971</v>
      </c>
      <c r="BJ79" s="1">
        <f t="shared" si="85"/>
        <v>1.1028890832644971</v>
      </c>
      <c r="BK79" s="1">
        <f t="shared" si="85"/>
        <v>1.1028890832644971</v>
      </c>
      <c r="BL79" s="1">
        <f t="shared" si="44"/>
        <v>1.1028890832644971</v>
      </c>
      <c r="BM79" s="1">
        <f t="shared" si="51"/>
        <v>1.1028890832644971</v>
      </c>
      <c r="BN79" s="1">
        <f t="shared" si="51"/>
        <v>1.1028890832644971</v>
      </c>
      <c r="BO79" s="1">
        <f t="shared" si="51"/>
        <v>1.1028890832644971</v>
      </c>
      <c r="BP79" s="1">
        <f t="shared" si="51"/>
        <v>1.1028890832644971</v>
      </c>
      <c r="BQ79" s="1">
        <f t="shared" si="51"/>
        <v>1.1028890832644971</v>
      </c>
      <c r="BR79" s="1">
        <f t="shared" si="51"/>
        <v>1.1028890832644971</v>
      </c>
      <c r="BS79" s="1">
        <f t="shared" si="51"/>
        <v>1.1028890832644971</v>
      </c>
      <c r="BT79" s="1">
        <f t="shared" si="51"/>
        <v>1.1028890832644971</v>
      </c>
      <c r="BU79" s="1">
        <f t="shared" si="51"/>
        <v>1.1028890832644971</v>
      </c>
      <c r="BV79" s="1">
        <f t="shared" si="51"/>
        <v>1.1028890832644971</v>
      </c>
      <c r="BW79" s="1">
        <f t="shared" si="51"/>
        <v>1.1028890832644971</v>
      </c>
      <c r="BX79" s="1">
        <f t="shared" si="51"/>
        <v>1.1028890832644971</v>
      </c>
      <c r="BY79" s="1">
        <f t="shared" si="51"/>
        <v>1.1028890832644971</v>
      </c>
      <c r="CC79" t="str">
        <f t="shared" si="86"/>
        <v>PRE</v>
      </c>
      <c r="CD79" t="str">
        <f t="shared" si="87"/>
        <v>INF_SPC_ELC</v>
      </c>
      <c r="CE79" t="str">
        <f>VLOOKUP(D79,'IND Balance'!$AM$5:$AN$21,2,FALSE)&amp;" - "&amp;VLOOKUP(E79,'MECS_Table 5.4'!$AF$18:$AG$30,2,FALSE)&amp;" - "&amp;VLOOKUP('Service PJ'!M79,'IND Balance'!$AM$22:$AN$32,2,FALSE)</f>
        <v>Non-ferrous metals - Space conditioning - Electricity</v>
      </c>
      <c r="CF79" t="s">
        <v>109</v>
      </c>
      <c r="CG79" t="s">
        <v>110</v>
      </c>
      <c r="CL79" t="str">
        <f t="shared" si="88"/>
        <v>INF_SPC_ELC</v>
      </c>
      <c r="CM79" t="str">
        <f t="shared" si="89"/>
        <v>INF_SPC</v>
      </c>
      <c r="CN79" s="1">
        <f t="shared" si="53"/>
        <v>0.99</v>
      </c>
      <c r="CO79" s="1">
        <f t="shared" si="54"/>
        <v>0.94934878351821561</v>
      </c>
      <c r="CP79" s="1">
        <f t="shared" si="55"/>
        <v>0.45391183130452367</v>
      </c>
      <c r="CQ79" s="1">
        <f t="shared" si="56"/>
        <v>0.86295127147400041</v>
      </c>
      <c r="CR79" s="1">
        <f t="shared" si="57"/>
        <v>0.53052101403018992</v>
      </c>
      <c r="CS79" s="1">
        <f t="shared" si="58"/>
        <v>0.50158888338187912</v>
      </c>
      <c r="CT79" s="1">
        <f t="shared" si="59"/>
        <v>0.33500784907226183</v>
      </c>
      <c r="CU79" s="1">
        <f t="shared" si="60"/>
        <v>0.6884175101164598</v>
      </c>
      <c r="CV79" s="1">
        <f t="shared" si="61"/>
        <v>0.6935381729586263</v>
      </c>
      <c r="CW79" s="1">
        <f t="shared" si="62"/>
        <v>0.79362960990632048</v>
      </c>
      <c r="CX79" s="1">
        <f t="shared" si="63"/>
        <v>0.94670962569510264</v>
      </c>
      <c r="CY79" s="1">
        <f t="shared" si="64"/>
        <v>0.36506869872970898</v>
      </c>
      <c r="CZ79" s="1">
        <f t="shared" si="65"/>
        <v>0.24814376987707892</v>
      </c>
      <c r="DA79" s="1">
        <f t="shared" si="66"/>
        <v>0.29449921903684323</v>
      </c>
      <c r="DB79" s="1">
        <f t="shared" si="67"/>
        <v>0.41310188812260357</v>
      </c>
      <c r="DC79" s="1">
        <f t="shared" si="68"/>
        <v>0.37567151568782303</v>
      </c>
      <c r="DD79" s="1">
        <f t="shared" si="69"/>
        <v>0.36012061247657917</v>
      </c>
      <c r="DE79" s="1">
        <f t="shared" si="70"/>
        <v>0.55102993979048187</v>
      </c>
      <c r="DF79" s="1">
        <f t="shared" si="71"/>
        <v>0.39855218037692242</v>
      </c>
      <c r="DG79" s="1">
        <f t="shared" si="72"/>
        <v>0.99</v>
      </c>
      <c r="DH79" s="1">
        <f t="shared" si="73"/>
        <v>0.7431500077256703</v>
      </c>
      <c r="DI79" s="1">
        <f t="shared" si="74"/>
        <v>0.99</v>
      </c>
      <c r="DJ79" s="1">
        <f t="shared" si="75"/>
        <v>0.99</v>
      </c>
      <c r="DK79" s="1">
        <f t="shared" si="76"/>
        <v>0.9574454064550405</v>
      </c>
      <c r="DL79" s="1">
        <f t="shared" si="77"/>
        <v>0.99</v>
      </c>
      <c r="DM79" s="1" t="str">
        <f t="shared" si="78"/>
        <v/>
      </c>
      <c r="DN79" s="1">
        <f t="shared" si="79"/>
        <v>0.91565677051810102</v>
      </c>
      <c r="DO79" s="1">
        <f t="shared" si="80"/>
        <v>0.40195244092298577</v>
      </c>
      <c r="DP79" s="1">
        <f t="shared" si="81"/>
        <v>0.3096009941775783</v>
      </c>
      <c r="DQ79" s="1" t="str">
        <f t="shared" si="82"/>
        <v/>
      </c>
      <c r="DR79" s="1">
        <v>3</v>
      </c>
      <c r="DS79" s="1" t="str">
        <f t="shared" si="90"/>
        <v/>
      </c>
      <c r="DT79" t="str">
        <f t="shared" si="91"/>
        <v/>
      </c>
    </row>
    <row r="80" spans="1:124" x14ac:dyDescent="0.45">
      <c r="A80" t="str">
        <f t="shared" si="83"/>
        <v>ELC</v>
      </c>
      <c r="B80" t="str">
        <f>VLOOKUP(E80,'EPA_US9RT techs'!$R$26:$S$34,2,FALSE)</f>
        <v>OTH</v>
      </c>
      <c r="C80" t="str">
        <f>'Service shares'!A80</f>
        <v>ELC</v>
      </c>
      <c r="D80" t="str">
        <f>'Service shares'!B80</f>
        <v>INF</v>
      </c>
      <c r="E80" t="str">
        <f>'Service shares'!C80</f>
        <v>LIG</v>
      </c>
      <c r="F80" s="1">
        <f>IFERROR(1/AVERAGEIFS('EPA_US9RT techs'!$I$2:$I$1718,'EPA_US9RT techs'!$J$2:$J$1718,'Service PJ'!$D80,'EPA_US9RT techs'!$K$2:$K$1718,'Service PJ'!$B80,'EPA_US9RT techs'!$L$2:$L$1718,'Service PJ'!$A80,'EPA_US9RT techs'!$C$2:$C$1718,"VDA_FLOP",'EPA_US9RT techs'!$F$2:$F$1718,'Service PJ'!F$1),1/AVERAGEIFS('EPA_US9RT techs'!$I$2:$I$1718,'EPA_US9RT techs'!$K$2:$K$1718,'Service PJ'!$B80,'EPA_US9RT techs'!$L$2:$L$1718,'Service PJ'!$A80,'EPA_US9RT techs'!$C$2:$C$1718,"VDA_FLOP",'EPA_US9RT techs'!$F$2:$F$1718,'Service PJ'!F$1))</f>
        <v>1</v>
      </c>
      <c r="G80" s="1">
        <f>IFERROR(IFERROR(1/AVERAGEIFS('EPA_US9RT techs'!$I$2:$I$1718,'EPA_US9RT techs'!$J$2:$J$1718,'Service PJ'!$D80,'EPA_US9RT techs'!$K$2:$K$1718,'Service PJ'!$B80,'EPA_US9RT techs'!$L$2:$L$1718,'Service PJ'!$A80,'EPA_US9RT techs'!$C$2:$C$1718,"VDA_FLOP",'EPA_US9RT techs'!$F$2:$F$1718,'Service PJ'!G$1),1/AVERAGEIFS('EPA_US9RT techs'!$I$2:$I$1718,'EPA_US9RT techs'!$K$2:$K$1718,'Service PJ'!$B80,'EPA_US9RT techs'!$L$2:$L$1718,'Service PJ'!$A80,'EPA_US9RT techs'!$C$2:$C$1718,"VDA_FLOP",'EPA_US9RT techs'!$F$2:$F$1718,'Service PJ'!G$1)),"")</f>
        <v>1.1028890832644971</v>
      </c>
      <c r="H80" s="1">
        <f>IFERROR(IFERROR(1/AVERAGEIFS('EPA_US9RT techs'!$I$2:$I$1718,'EPA_US9RT techs'!$J$2:$J$1718,'Service PJ'!$D80,'EPA_US9RT techs'!$K$2:$K$1718,'Service PJ'!$B80,'EPA_US9RT techs'!$L$2:$L$1718,'Service PJ'!$A80,'EPA_US9RT techs'!$C$2:$C$1718,"VDA_FLOP",'EPA_US9RT techs'!$F$2:$F$1718,'Service PJ'!H$1),1/AVERAGEIFS('EPA_US9RT techs'!$I$2:$I$1718,'EPA_US9RT techs'!$K$2:$K$1718,'Service PJ'!$B80,'EPA_US9RT techs'!$L$2:$L$1718,'Service PJ'!$A80,'EPA_US9RT techs'!$C$2:$C$1718,"VDA_FLOP",'EPA_US9RT techs'!$F$2:$F$1718,'Service PJ'!H$1)),"")</f>
        <v>1.1173506778255995</v>
      </c>
      <c r="I80" s="1">
        <f>IFERROR(IFERROR(1/AVERAGEIFS('EPA_US9RT techs'!$I$2:$I$1718,'EPA_US9RT techs'!$J$2:$J$1718,'Service PJ'!$D80,'EPA_US9RT techs'!$K$2:$K$1718,'Service PJ'!$B80,'EPA_US9RT techs'!$L$2:$L$1718,'Service PJ'!$A80,'EPA_US9RT techs'!$C$2:$C$1718,"VDA_FLOP",'EPA_US9RT techs'!$F$2:$F$1718,'Service PJ'!I$1),1/AVERAGEIFS('EPA_US9RT techs'!$I$2:$I$1718,'EPA_US9RT techs'!$K$2:$K$1718,'Service PJ'!$B80,'EPA_US9RT techs'!$L$2:$L$1718,'Service PJ'!$A80,'EPA_US9RT techs'!$C$2:$C$1718,"VDA_FLOP",'EPA_US9RT techs'!$F$2:$F$1718,'Service PJ'!I$1)),"")</f>
        <v>1.166692800725406</v>
      </c>
      <c r="J80" s="1">
        <f>IFERROR(IFERROR(1/AVERAGEIFS('EPA_US9RT techs'!$I$2:$I$1718,'EPA_US9RT techs'!$J$2:$J$1718,'Service PJ'!$D80,'EPA_US9RT techs'!$K$2:$K$1718,'Service PJ'!$B80,'EPA_US9RT techs'!$L$2:$L$1718,'Service PJ'!$A80,'EPA_US9RT techs'!$C$2:$C$1718,"VDA_FLOP",'EPA_US9RT techs'!$F$2:$F$1718,'Service PJ'!J$1),1/AVERAGEIFS('EPA_US9RT techs'!$I$2:$I$1718,'EPA_US9RT techs'!$K$2:$K$1718,'Service PJ'!$B80,'EPA_US9RT techs'!$L$2:$L$1718,'Service PJ'!$A80,'EPA_US9RT techs'!$C$2:$C$1718,"VDA_FLOP",'EPA_US9RT techs'!$F$2:$F$1718,'Service PJ'!J$1)),"")</f>
        <v>1.214852012077368</v>
      </c>
      <c r="L80" t="str">
        <f>IF(SUM(O80:AR80)=0,"\I: ","")&amp;'Service PJ'!D80&amp;"_"&amp;'Service PJ'!E80&amp;"_"&amp;'Service PJ'!C80</f>
        <v>INF_LIG_ELC</v>
      </c>
      <c r="M80" t="str">
        <f>"IND"&amp;'Service PJ'!C80</f>
        <v>INDELC</v>
      </c>
      <c r="N80" t="str">
        <f t="shared" si="84"/>
        <v>INF_LIG</v>
      </c>
      <c r="O80" s="1">
        <f>'Service shares'!AK80*'Service PJ'!AV80</f>
        <v>0.23830386292079916</v>
      </c>
      <c r="P80" s="1">
        <f>'Service shares'!AL80*'Service PJ'!AW80</f>
        <v>2.6240958867404549</v>
      </c>
      <c r="Q80" s="1">
        <f>'Service shares'!AM80*'Service PJ'!AX80</f>
        <v>0.80046151380653374</v>
      </c>
      <c r="R80" s="1">
        <f>'Service shares'!AN80*'Service PJ'!AY80</f>
        <v>3.0141306588602448</v>
      </c>
      <c r="S80" s="1">
        <f>'Service shares'!AO80*'Service PJ'!AZ80</f>
        <v>3.2498637570125384</v>
      </c>
      <c r="T80" s="1">
        <f>'Service shares'!AP80*'Service PJ'!BA80</f>
        <v>0.36637355873505667</v>
      </c>
      <c r="U80" s="1">
        <f>'Service shares'!AQ80*'Service PJ'!BB80</f>
        <v>6.0814152718141754</v>
      </c>
      <c r="V80" s="14">
        <f>'Service shares'!AR80*'Service PJ'!BC80</f>
        <v>4.0131334288789287</v>
      </c>
      <c r="W80" s="1">
        <f>'Service shares'!AS80*'Service PJ'!BD80</f>
        <v>9.9444763494092783</v>
      </c>
      <c r="X80" s="1">
        <f>'Service shares'!AT80*'Service PJ'!BE80</f>
        <v>108.15160828398919</v>
      </c>
      <c r="Y80" s="1">
        <f>'Service shares'!AU80*'Service PJ'!BF80</f>
        <v>0.77771250727514152</v>
      </c>
      <c r="Z80" s="1">
        <f>'Service shares'!AV80*'Service PJ'!BG80</f>
        <v>1.075452112393313</v>
      </c>
      <c r="AA80" s="1">
        <f>'Service shares'!AW80*'Service PJ'!BH80</f>
        <v>0.85813239960417809</v>
      </c>
      <c r="AB80" s="1">
        <f>'Service shares'!AX80*'Service PJ'!BI80</f>
        <v>0.99160899422187365</v>
      </c>
      <c r="AC80" s="1">
        <f>'Service shares'!AY80*'Service PJ'!BJ80</f>
        <v>0.97400867918212664</v>
      </c>
      <c r="AD80" s="1">
        <f>'Service shares'!AZ80*'Service PJ'!BK80</f>
        <v>1.2704890995922051</v>
      </c>
      <c r="AE80" s="1">
        <f>'Service shares'!BA80*'Service PJ'!BL80</f>
        <v>1.2980452854627111</v>
      </c>
      <c r="AF80" s="1">
        <f>'Service shares'!BB80*'Service PJ'!BM80</f>
        <v>1.3114025193269909</v>
      </c>
      <c r="AG80" s="1">
        <f>'Service shares'!BC80*'Service PJ'!BN80</f>
        <v>2.4738026456979285</v>
      </c>
      <c r="AH80" s="1">
        <f>'Service shares'!BD80*'Service PJ'!BO80</f>
        <v>1.7328339812533455</v>
      </c>
      <c r="AI80" s="1">
        <f>'Service shares'!BE80*'Service PJ'!BP80</f>
        <v>0.99655130833657524</v>
      </c>
      <c r="AJ80" s="1">
        <f>'Service shares'!BF80*'Service PJ'!BQ80</f>
        <v>0.12494614123152675</v>
      </c>
      <c r="AK80" s="1">
        <f>'Service shares'!BG80*'Service PJ'!BR80</f>
        <v>2.4701579646793532</v>
      </c>
      <c r="AL80" s="1">
        <f>'Service shares'!BH80*'Service PJ'!BS80</f>
        <v>5.6447156534437841</v>
      </c>
      <c r="AM80" s="1">
        <f>'Service shares'!BI80*'Service PJ'!BT80</f>
        <v>15.090044286471878</v>
      </c>
      <c r="AN80" s="1">
        <f>'Service shares'!BJ80*'Service PJ'!BU80</f>
        <v>0</v>
      </c>
      <c r="AO80" s="1">
        <f>'Service shares'!BK80*'Service PJ'!BV80</f>
        <v>2.4211532324609366</v>
      </c>
      <c r="AP80" s="1">
        <f>'Service shares'!BL80*'Service PJ'!BW80</f>
        <v>0.70036547042892883</v>
      </c>
      <c r="AQ80" s="1">
        <f>'Service shares'!BM80*'Service PJ'!BX80</f>
        <v>6.6146970524519038</v>
      </c>
      <c r="AR80" s="1">
        <f>'Service shares'!BN80*'Service PJ'!BY80</f>
        <v>0</v>
      </c>
      <c r="AS80" s="2">
        <v>0</v>
      </c>
      <c r="AU80" t="str">
        <f t="shared" si="52"/>
        <v>INF_LIG_ELC</v>
      </c>
      <c r="AV80" s="1">
        <f t="shared" si="85"/>
        <v>1.1028890832644971</v>
      </c>
      <c r="AW80" s="1">
        <f t="shared" si="85"/>
        <v>1.1028890832644971</v>
      </c>
      <c r="AX80" s="1">
        <f t="shared" si="85"/>
        <v>1.1028890832644971</v>
      </c>
      <c r="AY80" s="1">
        <f t="shared" si="85"/>
        <v>1.1028890832644971</v>
      </c>
      <c r="AZ80" s="1">
        <f t="shared" si="85"/>
        <v>1.1028890832644971</v>
      </c>
      <c r="BA80" s="1">
        <f t="shared" si="85"/>
        <v>1.1028890832644971</v>
      </c>
      <c r="BB80" s="1">
        <f t="shared" si="85"/>
        <v>1.1028890832644971</v>
      </c>
      <c r="BC80" s="1">
        <f t="shared" si="85"/>
        <v>1.1028890832644971</v>
      </c>
      <c r="BD80" s="1">
        <f t="shared" si="85"/>
        <v>1.1028890832644971</v>
      </c>
      <c r="BE80" s="1">
        <f t="shared" si="85"/>
        <v>1.1028890832644971</v>
      </c>
      <c r="BF80" s="1">
        <f t="shared" si="85"/>
        <v>1.1028890832644971</v>
      </c>
      <c r="BG80" s="1">
        <f t="shared" si="85"/>
        <v>1.1028890832644971</v>
      </c>
      <c r="BH80" s="1">
        <f t="shared" si="85"/>
        <v>1.1028890832644971</v>
      </c>
      <c r="BI80" s="1">
        <f t="shared" si="85"/>
        <v>1.1028890832644971</v>
      </c>
      <c r="BJ80" s="1">
        <f t="shared" si="85"/>
        <v>1.1028890832644971</v>
      </c>
      <c r="BK80" s="1">
        <f t="shared" si="85"/>
        <v>1.1028890832644971</v>
      </c>
      <c r="BL80" s="1">
        <f t="shared" si="44"/>
        <v>1.1028890832644971</v>
      </c>
      <c r="BM80" s="1">
        <f t="shared" ref="BM80:BY81" si="92">IF($G80="",$F80,$G80)</f>
        <v>1.1028890832644971</v>
      </c>
      <c r="BN80" s="1">
        <f t="shared" si="92"/>
        <v>1.1028890832644971</v>
      </c>
      <c r="BO80" s="1">
        <f t="shared" si="92"/>
        <v>1.1028890832644971</v>
      </c>
      <c r="BP80" s="1">
        <f t="shared" si="92"/>
        <v>1.1028890832644971</v>
      </c>
      <c r="BQ80" s="1">
        <f t="shared" si="92"/>
        <v>1.1028890832644971</v>
      </c>
      <c r="BR80" s="1">
        <f t="shared" si="92"/>
        <v>1.1028890832644971</v>
      </c>
      <c r="BS80" s="1">
        <f t="shared" si="92"/>
        <v>1.1028890832644971</v>
      </c>
      <c r="BT80" s="1">
        <f t="shared" si="92"/>
        <v>1.1028890832644971</v>
      </c>
      <c r="BU80" s="1">
        <f t="shared" si="92"/>
        <v>1.1028890832644971</v>
      </c>
      <c r="BV80" s="1">
        <f t="shared" si="92"/>
        <v>1.1028890832644971</v>
      </c>
      <c r="BW80" s="1">
        <f t="shared" si="92"/>
        <v>1.1028890832644971</v>
      </c>
      <c r="BX80" s="1">
        <f t="shared" si="92"/>
        <v>1.1028890832644971</v>
      </c>
      <c r="BY80" s="1">
        <f t="shared" si="92"/>
        <v>1.1028890832644971</v>
      </c>
      <c r="CC80" t="str">
        <f t="shared" si="86"/>
        <v>PRE</v>
      </c>
      <c r="CD80" t="str">
        <f t="shared" si="87"/>
        <v>INF_LIG_ELC</v>
      </c>
      <c r="CE80" t="str">
        <f>VLOOKUP(D80,'IND Balance'!$AM$5:$AN$21,2,FALSE)&amp;" - "&amp;VLOOKUP(E80,'MECS_Table 5.4'!$AF$18:$AG$30,2,FALSE)&amp;" - "&amp;VLOOKUP('Service PJ'!M80,'IND Balance'!$AM$22:$AN$32,2,FALSE)</f>
        <v>Non-ferrous metals - Lighting - Electricity</v>
      </c>
      <c r="CF80" t="s">
        <v>109</v>
      </c>
      <c r="CG80" t="s">
        <v>110</v>
      </c>
      <c r="CL80" t="str">
        <f t="shared" si="88"/>
        <v>INF_LIG_ELC</v>
      </c>
      <c r="CM80" t="str">
        <f t="shared" si="89"/>
        <v>\I:INF_LIG</v>
      </c>
      <c r="CN80" s="1" t="str">
        <f t="shared" si="53"/>
        <v/>
      </c>
      <c r="CO80" s="1" t="str">
        <f t="shared" si="54"/>
        <v/>
      </c>
      <c r="CP80" s="1" t="str">
        <f t="shared" si="55"/>
        <v/>
      </c>
      <c r="CQ80" s="1" t="str">
        <f t="shared" si="56"/>
        <v/>
      </c>
      <c r="CR80" s="1" t="str">
        <f t="shared" si="57"/>
        <v/>
      </c>
      <c r="CS80" s="1" t="str">
        <f t="shared" si="58"/>
        <v/>
      </c>
      <c r="CT80" s="1" t="str">
        <f t="shared" si="59"/>
        <v/>
      </c>
      <c r="CU80" s="1" t="str">
        <f t="shared" si="60"/>
        <v/>
      </c>
      <c r="CV80" s="1" t="str">
        <f t="shared" si="61"/>
        <v/>
      </c>
      <c r="CW80" s="1" t="str">
        <f t="shared" si="62"/>
        <v/>
      </c>
      <c r="CX80" s="1" t="str">
        <f t="shared" si="63"/>
        <v/>
      </c>
      <c r="CY80" s="1" t="str">
        <f t="shared" si="64"/>
        <v/>
      </c>
      <c r="CZ80" s="1" t="str">
        <f t="shared" si="65"/>
        <v/>
      </c>
      <c r="DA80" s="1" t="str">
        <f t="shared" si="66"/>
        <v/>
      </c>
      <c r="DB80" s="1" t="str">
        <f t="shared" si="67"/>
        <v/>
      </c>
      <c r="DC80" s="1" t="str">
        <f t="shared" si="68"/>
        <v/>
      </c>
      <c r="DD80" s="1" t="str">
        <f t="shared" si="69"/>
        <v/>
      </c>
      <c r="DE80" s="1" t="str">
        <f t="shared" si="70"/>
        <v/>
      </c>
      <c r="DF80" s="1" t="str">
        <f t="shared" si="71"/>
        <v/>
      </c>
      <c r="DG80" s="1" t="str">
        <f t="shared" si="72"/>
        <v/>
      </c>
      <c r="DH80" s="1" t="str">
        <f t="shared" si="73"/>
        <v/>
      </c>
      <c r="DI80" s="1" t="str">
        <f t="shared" si="74"/>
        <v/>
      </c>
      <c r="DJ80" s="1" t="str">
        <f t="shared" si="75"/>
        <v/>
      </c>
      <c r="DK80" s="1" t="str">
        <f t="shared" si="76"/>
        <v/>
      </c>
      <c r="DL80" s="1" t="str">
        <f t="shared" si="77"/>
        <v/>
      </c>
      <c r="DM80" s="1" t="str">
        <f t="shared" si="78"/>
        <v/>
      </c>
      <c r="DN80" s="1" t="str">
        <f t="shared" si="79"/>
        <v/>
      </c>
      <c r="DO80" s="1" t="str">
        <f t="shared" si="80"/>
        <v/>
      </c>
      <c r="DP80" s="1" t="str">
        <f t="shared" si="81"/>
        <v/>
      </c>
      <c r="DQ80" s="1" t="str">
        <f t="shared" si="82"/>
        <v/>
      </c>
      <c r="DR80" s="1">
        <v>3</v>
      </c>
      <c r="DS80" s="1" t="str">
        <f t="shared" si="90"/>
        <v/>
      </c>
      <c r="DT80" t="str">
        <f t="shared" si="91"/>
        <v/>
      </c>
    </row>
    <row r="81" spans="1:124" x14ac:dyDescent="0.45">
      <c r="A81" t="str">
        <f t="shared" si="83"/>
        <v>ELC</v>
      </c>
      <c r="B81" t="str">
        <f>VLOOKUP(E81,'EPA_US9RT techs'!$R$26:$S$34,2,FALSE)</f>
        <v>OTH</v>
      </c>
      <c r="C81" t="str">
        <f>'Service shares'!A81</f>
        <v>ELC</v>
      </c>
      <c r="D81" t="str">
        <f>'Service shares'!B81</f>
        <v>INF</v>
      </c>
      <c r="E81" t="str">
        <f>'Service shares'!C81</f>
        <v>OTH</v>
      </c>
      <c r="F81" s="1">
        <f>IFERROR(1/AVERAGEIFS('EPA_US9RT techs'!$I$2:$I$1718,'EPA_US9RT techs'!$J$2:$J$1718,'Service PJ'!$D81,'EPA_US9RT techs'!$K$2:$K$1718,'Service PJ'!$B81,'EPA_US9RT techs'!$L$2:$L$1718,'Service PJ'!$A81,'EPA_US9RT techs'!$C$2:$C$1718,"VDA_FLOP",'EPA_US9RT techs'!$F$2:$F$1718,'Service PJ'!F$1),1/AVERAGEIFS('EPA_US9RT techs'!$I$2:$I$1718,'EPA_US9RT techs'!$K$2:$K$1718,'Service PJ'!$B81,'EPA_US9RT techs'!$L$2:$L$1718,'Service PJ'!$A81,'EPA_US9RT techs'!$C$2:$C$1718,"VDA_FLOP",'EPA_US9RT techs'!$F$2:$F$1718,'Service PJ'!F$1))</f>
        <v>1</v>
      </c>
      <c r="G81" s="1">
        <f>IFERROR(IFERROR(1/AVERAGEIFS('EPA_US9RT techs'!$I$2:$I$1718,'EPA_US9RT techs'!$J$2:$J$1718,'Service PJ'!$D81,'EPA_US9RT techs'!$K$2:$K$1718,'Service PJ'!$B81,'EPA_US9RT techs'!$L$2:$L$1718,'Service PJ'!$A81,'EPA_US9RT techs'!$C$2:$C$1718,"VDA_FLOP",'EPA_US9RT techs'!$F$2:$F$1718,'Service PJ'!G$1),1/AVERAGEIFS('EPA_US9RT techs'!$I$2:$I$1718,'EPA_US9RT techs'!$K$2:$K$1718,'Service PJ'!$B81,'EPA_US9RT techs'!$L$2:$L$1718,'Service PJ'!$A81,'EPA_US9RT techs'!$C$2:$C$1718,"VDA_FLOP",'EPA_US9RT techs'!$F$2:$F$1718,'Service PJ'!G$1)),"")</f>
        <v>1.1028890832644971</v>
      </c>
      <c r="H81" s="1">
        <f>IFERROR(IFERROR(1/AVERAGEIFS('EPA_US9RT techs'!$I$2:$I$1718,'EPA_US9RT techs'!$J$2:$J$1718,'Service PJ'!$D81,'EPA_US9RT techs'!$K$2:$K$1718,'Service PJ'!$B81,'EPA_US9RT techs'!$L$2:$L$1718,'Service PJ'!$A81,'EPA_US9RT techs'!$C$2:$C$1718,"VDA_FLOP",'EPA_US9RT techs'!$F$2:$F$1718,'Service PJ'!H$1),1/AVERAGEIFS('EPA_US9RT techs'!$I$2:$I$1718,'EPA_US9RT techs'!$K$2:$K$1718,'Service PJ'!$B81,'EPA_US9RT techs'!$L$2:$L$1718,'Service PJ'!$A81,'EPA_US9RT techs'!$C$2:$C$1718,"VDA_FLOP",'EPA_US9RT techs'!$F$2:$F$1718,'Service PJ'!H$1)),"")</f>
        <v>1.1173506778255995</v>
      </c>
      <c r="I81" s="1">
        <f>IFERROR(IFERROR(1/AVERAGEIFS('EPA_US9RT techs'!$I$2:$I$1718,'EPA_US9RT techs'!$J$2:$J$1718,'Service PJ'!$D81,'EPA_US9RT techs'!$K$2:$K$1718,'Service PJ'!$B81,'EPA_US9RT techs'!$L$2:$L$1718,'Service PJ'!$A81,'EPA_US9RT techs'!$C$2:$C$1718,"VDA_FLOP",'EPA_US9RT techs'!$F$2:$F$1718,'Service PJ'!I$1),1/AVERAGEIFS('EPA_US9RT techs'!$I$2:$I$1718,'EPA_US9RT techs'!$K$2:$K$1718,'Service PJ'!$B81,'EPA_US9RT techs'!$L$2:$L$1718,'Service PJ'!$A81,'EPA_US9RT techs'!$C$2:$C$1718,"VDA_FLOP",'EPA_US9RT techs'!$F$2:$F$1718,'Service PJ'!I$1)),"")</f>
        <v>1.166692800725406</v>
      </c>
      <c r="J81" s="1">
        <f>IFERROR(IFERROR(1/AVERAGEIFS('EPA_US9RT techs'!$I$2:$I$1718,'EPA_US9RT techs'!$J$2:$J$1718,'Service PJ'!$D81,'EPA_US9RT techs'!$K$2:$K$1718,'Service PJ'!$B81,'EPA_US9RT techs'!$L$2:$L$1718,'Service PJ'!$A81,'EPA_US9RT techs'!$C$2:$C$1718,"VDA_FLOP",'EPA_US9RT techs'!$F$2:$F$1718,'Service PJ'!J$1),1/AVERAGEIFS('EPA_US9RT techs'!$I$2:$I$1718,'EPA_US9RT techs'!$K$2:$K$1718,'Service PJ'!$B81,'EPA_US9RT techs'!$L$2:$L$1718,'Service PJ'!$A81,'EPA_US9RT techs'!$C$2:$C$1718,"VDA_FLOP",'EPA_US9RT techs'!$F$2:$F$1718,'Service PJ'!J$1)),"")</f>
        <v>1.214852012077368</v>
      </c>
      <c r="L81" t="str">
        <f>IF(SUM(O81:AR81)=0,"\I: ","")&amp;'Service PJ'!D81&amp;"_"&amp;'Service PJ'!E81&amp;"_"&amp;'Service PJ'!C81</f>
        <v>INF_OTH_ELC</v>
      </c>
      <c r="M81" t="str">
        <f>"IND"&amp;'Service PJ'!C81</f>
        <v>INDELC</v>
      </c>
      <c r="N81" t="str">
        <f t="shared" si="84"/>
        <v>INF_OTH</v>
      </c>
      <c r="O81" s="1">
        <f>'Service shares'!AK81*'Service PJ'!AV81</f>
        <v>9.5321545168319685E-2</v>
      </c>
      <c r="P81" s="1">
        <f>'Service shares'!AL81*'Service PJ'!AW81</f>
        <v>1.0496383546961821</v>
      </c>
      <c r="Q81" s="1">
        <f>'Service shares'!AM81*'Service PJ'!AX81</f>
        <v>0.32018460552261352</v>
      </c>
      <c r="R81" s="1">
        <f>'Service shares'!AN81*'Service PJ'!AY81</f>
        <v>1.205652263544098</v>
      </c>
      <c r="S81" s="1">
        <f>'Service shares'!AO81*'Service PJ'!AZ81</f>
        <v>1.2999455028050155</v>
      </c>
      <c r="T81" s="1">
        <f>'Service shares'!AP81*'Service PJ'!BA81</f>
        <v>0.1465494234940227</v>
      </c>
      <c r="U81" s="1">
        <f>'Service shares'!AQ81*'Service PJ'!BB81</f>
        <v>2.4325661087256707</v>
      </c>
      <c r="V81" s="14">
        <f>'Service shares'!AR81*'Service PJ'!BC81</f>
        <v>1.6052533715515718</v>
      </c>
      <c r="W81" s="1">
        <f>'Service shares'!AS81*'Service PJ'!BD81</f>
        <v>3.9777905397637117</v>
      </c>
      <c r="X81" s="1">
        <f>'Service shares'!AT81*'Service PJ'!BE81</f>
        <v>43.260643313595686</v>
      </c>
      <c r="Y81" s="1">
        <f>'Service shares'!AU81*'Service PJ'!BF81</f>
        <v>0.31108500291005664</v>
      </c>
      <c r="Z81" s="1">
        <f>'Service shares'!AV81*'Service PJ'!BG81</f>
        <v>0.43018084495732523</v>
      </c>
      <c r="AA81" s="1">
        <f>'Service shares'!AW81*'Service PJ'!BH81</f>
        <v>0.34325295984167131</v>
      </c>
      <c r="AB81" s="1">
        <f>'Service shares'!AX81*'Service PJ'!BI81</f>
        <v>0.39664359768874952</v>
      </c>
      <c r="AC81" s="1">
        <f>'Service shares'!AY81*'Service PJ'!BJ81</f>
        <v>0.38960347167285075</v>
      </c>
      <c r="AD81" s="1">
        <f>'Service shares'!AZ81*'Service PJ'!BK81</f>
        <v>0.50819563983688221</v>
      </c>
      <c r="AE81" s="1">
        <f>'Service shares'!BA81*'Service PJ'!BL81</f>
        <v>0.51921811418508457</v>
      </c>
      <c r="AF81" s="1">
        <f>'Service shares'!BB81*'Service PJ'!BM81</f>
        <v>0.5245610077307965</v>
      </c>
      <c r="AG81" s="1">
        <f>'Service shares'!BC81*'Service PJ'!BN81</f>
        <v>0.98952105827917158</v>
      </c>
      <c r="AH81" s="1">
        <f>'Service shares'!BD81*'Service PJ'!BO81</f>
        <v>0.69313359250133832</v>
      </c>
      <c r="AI81" s="1">
        <f>'Service shares'!BE81*'Service PJ'!BP81</f>
        <v>0.39862052333463016</v>
      </c>
      <c r="AJ81" s="1">
        <f>'Service shares'!BF81*'Service PJ'!BQ81</f>
        <v>4.9978456492610714E-2</v>
      </c>
      <c r="AK81" s="1">
        <f>'Service shares'!BG81*'Service PJ'!BR81</f>
        <v>0.98806318587174136</v>
      </c>
      <c r="AL81" s="1">
        <f>'Service shares'!BH81*'Service PJ'!BS81</f>
        <v>2.2578862613775139</v>
      </c>
      <c r="AM81" s="1">
        <f>'Service shares'!BI81*'Service PJ'!BT81</f>
        <v>6.0360177145887528</v>
      </c>
      <c r="AN81" s="1">
        <f>'Service shares'!BJ81*'Service PJ'!BU81</f>
        <v>0</v>
      </c>
      <c r="AO81" s="1">
        <f>'Service shares'!BK81*'Service PJ'!BV81</f>
        <v>0.96846129298437478</v>
      </c>
      <c r="AP81" s="1">
        <f>'Service shares'!BL81*'Service PJ'!BW81</f>
        <v>0.28014618817157161</v>
      </c>
      <c r="AQ81" s="1">
        <f>'Service shares'!BM81*'Service PJ'!BX81</f>
        <v>2.6458788209807622</v>
      </c>
      <c r="AR81" s="1">
        <f>'Service shares'!BN81*'Service PJ'!BY81</f>
        <v>0</v>
      </c>
      <c r="AS81" s="2">
        <v>0</v>
      </c>
      <c r="AU81" t="str">
        <f t="shared" si="52"/>
        <v>INF_OTH_ELC</v>
      </c>
      <c r="AV81" s="1">
        <f t="shared" si="85"/>
        <v>1.1028890832644971</v>
      </c>
      <c r="AW81" s="1">
        <f t="shared" si="85"/>
        <v>1.1028890832644971</v>
      </c>
      <c r="AX81" s="1">
        <f t="shared" si="85"/>
        <v>1.1028890832644971</v>
      </c>
      <c r="AY81" s="1">
        <f t="shared" si="85"/>
        <v>1.1028890832644971</v>
      </c>
      <c r="AZ81" s="1">
        <f t="shared" si="85"/>
        <v>1.1028890832644971</v>
      </c>
      <c r="BA81" s="1">
        <f t="shared" si="85"/>
        <v>1.1028890832644971</v>
      </c>
      <c r="BB81" s="1">
        <f t="shared" si="85"/>
        <v>1.1028890832644971</v>
      </c>
      <c r="BC81" s="1">
        <f t="shared" si="85"/>
        <v>1.1028890832644971</v>
      </c>
      <c r="BD81" s="1">
        <f t="shared" si="85"/>
        <v>1.1028890832644971</v>
      </c>
      <c r="BE81" s="1">
        <f t="shared" si="85"/>
        <v>1.1028890832644971</v>
      </c>
      <c r="BF81" s="1">
        <f t="shared" si="85"/>
        <v>1.1028890832644971</v>
      </c>
      <c r="BG81" s="1">
        <f t="shared" si="85"/>
        <v>1.1028890832644971</v>
      </c>
      <c r="BH81" s="1">
        <f t="shared" si="85"/>
        <v>1.1028890832644971</v>
      </c>
      <c r="BI81" s="1">
        <f t="shared" si="85"/>
        <v>1.1028890832644971</v>
      </c>
      <c r="BJ81" s="1">
        <f t="shared" si="85"/>
        <v>1.1028890832644971</v>
      </c>
      <c r="BK81" s="1">
        <f t="shared" si="85"/>
        <v>1.1028890832644971</v>
      </c>
      <c r="BL81" s="1">
        <f t="shared" si="44"/>
        <v>1.1028890832644971</v>
      </c>
      <c r="BM81" s="1">
        <f t="shared" si="92"/>
        <v>1.1028890832644971</v>
      </c>
      <c r="BN81" s="1">
        <f t="shared" si="92"/>
        <v>1.1028890832644971</v>
      </c>
      <c r="BO81" s="1">
        <f t="shared" si="92"/>
        <v>1.1028890832644971</v>
      </c>
      <c r="BP81" s="1">
        <f t="shared" si="92"/>
        <v>1.1028890832644971</v>
      </c>
      <c r="BQ81" s="1">
        <f t="shared" si="92"/>
        <v>1.1028890832644971</v>
      </c>
      <c r="BR81" s="1">
        <f t="shared" si="92"/>
        <v>1.1028890832644971</v>
      </c>
      <c r="BS81" s="1">
        <f t="shared" si="92"/>
        <v>1.1028890832644971</v>
      </c>
      <c r="BT81" s="1">
        <f t="shared" si="92"/>
        <v>1.1028890832644971</v>
      </c>
      <c r="BU81" s="1">
        <f t="shared" si="92"/>
        <v>1.1028890832644971</v>
      </c>
      <c r="BV81" s="1">
        <f t="shared" si="92"/>
        <v>1.1028890832644971</v>
      </c>
      <c r="BW81" s="1">
        <f t="shared" si="92"/>
        <v>1.1028890832644971</v>
      </c>
      <c r="BX81" s="1">
        <f t="shared" si="92"/>
        <v>1.1028890832644971</v>
      </c>
      <c r="BY81" s="1">
        <f t="shared" si="92"/>
        <v>1.1028890832644971</v>
      </c>
      <c r="CC81" t="str">
        <f t="shared" si="86"/>
        <v>PRE</v>
      </c>
      <c r="CD81" t="str">
        <f t="shared" si="87"/>
        <v>INF_OTH_ELC</v>
      </c>
      <c r="CE81" t="str">
        <f>VLOOKUP(D81,'IND Balance'!$AM$5:$AN$21,2,FALSE)&amp;" - "&amp;VLOOKUP(E81,'MECS_Table 5.4'!$AF$18:$AG$30,2,FALSE)&amp;" - "&amp;VLOOKUP('Service PJ'!M81,'IND Balance'!$AM$22:$AN$32,2,FALSE)</f>
        <v>Non-ferrous metals - Other - Electricity</v>
      </c>
      <c r="CF81" t="s">
        <v>109</v>
      </c>
      <c r="CG81" t="s">
        <v>110</v>
      </c>
      <c r="CL81" t="str">
        <f t="shared" si="88"/>
        <v>INF_OTH_ELC</v>
      </c>
      <c r="CM81" t="str">
        <f t="shared" si="89"/>
        <v>INF_OTH</v>
      </c>
      <c r="CN81" s="1">
        <f t="shared" si="53"/>
        <v>2.9014374384664442E-2</v>
      </c>
      <c r="CO81" s="1">
        <f t="shared" si="54"/>
        <v>0.36107951419237849</v>
      </c>
      <c r="CP81" s="1">
        <f t="shared" si="55"/>
        <v>0.89851840882710743</v>
      </c>
      <c r="CQ81" s="1">
        <f t="shared" si="56"/>
        <v>0.25336347293862149</v>
      </c>
      <c r="CR81" s="1">
        <f t="shared" si="57"/>
        <v>6.5686965379860268E-2</v>
      </c>
      <c r="CS81" s="1">
        <f t="shared" si="58"/>
        <v>2.8467205468546187E-2</v>
      </c>
      <c r="CT81" s="1">
        <f t="shared" si="59"/>
        <v>0.15566385585036183</v>
      </c>
      <c r="CU81" s="1">
        <f t="shared" si="60"/>
        <v>2.8730682905141306E-2</v>
      </c>
      <c r="CV81" s="1">
        <f t="shared" si="61"/>
        <v>0.56051358495903758</v>
      </c>
      <c r="CW81" s="1">
        <f t="shared" si="62"/>
        <v>0.61191772450176518</v>
      </c>
      <c r="CX81" s="1">
        <f t="shared" si="63"/>
        <v>9.9084610987258251E-2</v>
      </c>
      <c r="CY81" s="1">
        <f t="shared" si="64"/>
        <v>0.35857255128663629</v>
      </c>
      <c r="CZ81" s="1">
        <f t="shared" si="65"/>
        <v>0.33622127238125044</v>
      </c>
      <c r="DA81" s="1">
        <f t="shared" si="66"/>
        <v>0.10617513037636392</v>
      </c>
      <c r="DB81" s="1">
        <f t="shared" si="67"/>
        <v>0.28845071059253802</v>
      </c>
      <c r="DC81" s="1">
        <f t="shared" si="68"/>
        <v>0.13004845196643722</v>
      </c>
      <c r="DD81" s="1">
        <f t="shared" si="69"/>
        <v>0.18604262690040999</v>
      </c>
      <c r="DE81" s="1">
        <f t="shared" si="70"/>
        <v>0.11123242444826252</v>
      </c>
      <c r="DF81" s="1">
        <f t="shared" si="71"/>
        <v>0.34583539908534755</v>
      </c>
      <c r="DG81" s="1">
        <f t="shared" si="72"/>
        <v>0.14695871846108996</v>
      </c>
      <c r="DH81" s="1">
        <f t="shared" si="73"/>
        <v>0.12706721760277184</v>
      </c>
      <c r="DI81" s="1">
        <f t="shared" si="74"/>
        <v>0.99</v>
      </c>
      <c r="DJ81" s="1">
        <f t="shared" si="75"/>
        <v>0.99</v>
      </c>
      <c r="DK81" s="1">
        <f t="shared" si="76"/>
        <v>0.67897556257720548</v>
      </c>
      <c r="DL81" s="1">
        <f t="shared" si="77"/>
        <v>0.99</v>
      </c>
      <c r="DM81" s="1" t="str">
        <f t="shared" si="78"/>
        <v/>
      </c>
      <c r="DN81" s="1">
        <f t="shared" si="79"/>
        <v>0.98311891732721313</v>
      </c>
      <c r="DO81" s="1">
        <f t="shared" si="80"/>
        <v>0.43610152490536558</v>
      </c>
      <c r="DP81" s="1">
        <f t="shared" si="81"/>
        <v>0.2115480113846851</v>
      </c>
      <c r="DQ81" s="1" t="str">
        <f t="shared" si="82"/>
        <v/>
      </c>
      <c r="DR81" s="1">
        <v>3</v>
      </c>
      <c r="DS81" s="1" t="str">
        <f t="shared" si="90"/>
        <v/>
      </c>
      <c r="DT81" t="str">
        <f t="shared" si="91"/>
        <v/>
      </c>
    </row>
    <row r="82" spans="1:124" x14ac:dyDescent="0.45">
      <c r="A82" t="str">
        <f t="shared" si="83"/>
        <v>NGA</v>
      </c>
      <c r="B82" t="str">
        <f>VLOOKUP(E82,'EPA_US9RT techs'!$R$26:$S$34,2,FALSE)</f>
        <v>STM</v>
      </c>
      <c r="C82" t="str">
        <f>'Service shares'!A82</f>
        <v>NGA</v>
      </c>
      <c r="D82" t="str">
        <f>'Service shares'!B82</f>
        <v>IFP</v>
      </c>
      <c r="E82" t="str">
        <f>'Service shares'!C82</f>
        <v>STM</v>
      </c>
      <c r="F82" s="1">
        <f>IFERROR(1/AVERAGEIFS('EPA_US9RT techs'!$I$2:$I$1718,'EPA_US9RT techs'!$J$2:$J$1718,'Service PJ'!$D82,'EPA_US9RT techs'!$K$2:$K$1718,'Service PJ'!$B82,'EPA_US9RT techs'!$L$2:$L$1718,'Service PJ'!$A82,'EPA_US9RT techs'!$C$2:$C$1718,"VDA_FLOP",'EPA_US9RT techs'!$F$2:$F$1718,'Service PJ'!F$1),1/AVERAGEIFS('EPA_US9RT techs'!$I$2:$I$1718,'EPA_US9RT techs'!$K$2:$K$1718,'Service PJ'!$B82,'EPA_US9RT techs'!$L$2:$L$1718,'Service PJ'!$A82,'EPA_US9RT techs'!$C$2:$C$1718,"VDA_FLOP",'EPA_US9RT techs'!$F$2:$F$1718,'Service PJ'!F$1))</f>
        <v>0.85000000000743758</v>
      </c>
      <c r="G82" s="1" t="str">
        <f>IFERROR(IFERROR(1/AVERAGEIFS('EPA_US9RT techs'!$I$2:$I$1718,'EPA_US9RT techs'!$J$2:$J$1718,'Service PJ'!$D82,'EPA_US9RT techs'!$K$2:$K$1718,'Service PJ'!$B82,'EPA_US9RT techs'!$L$2:$L$1718,'Service PJ'!$A82,'EPA_US9RT techs'!$C$2:$C$1718,"VDA_FLOP",'EPA_US9RT techs'!$F$2:$F$1718,'Service PJ'!G$1),1/AVERAGEIFS('EPA_US9RT techs'!$I$2:$I$1718,'EPA_US9RT techs'!$K$2:$K$1718,'Service PJ'!$B82,'EPA_US9RT techs'!$L$2:$L$1718,'Service PJ'!$A82,'EPA_US9RT techs'!$C$2:$C$1718,"VDA_FLOP",'EPA_US9RT techs'!$F$2:$F$1718,'Service PJ'!G$1)),"")</f>
        <v/>
      </c>
      <c r="H82" s="1" t="str">
        <f>IFERROR(IFERROR(1/AVERAGEIFS('EPA_US9RT techs'!$I$2:$I$1718,'EPA_US9RT techs'!$J$2:$J$1718,'Service PJ'!$D82,'EPA_US9RT techs'!$K$2:$K$1718,'Service PJ'!$B82,'EPA_US9RT techs'!$L$2:$L$1718,'Service PJ'!$A82,'EPA_US9RT techs'!$C$2:$C$1718,"VDA_FLOP",'EPA_US9RT techs'!$F$2:$F$1718,'Service PJ'!H$1),1/AVERAGEIFS('EPA_US9RT techs'!$I$2:$I$1718,'EPA_US9RT techs'!$K$2:$K$1718,'Service PJ'!$B82,'EPA_US9RT techs'!$L$2:$L$1718,'Service PJ'!$A82,'EPA_US9RT techs'!$C$2:$C$1718,"VDA_FLOP",'EPA_US9RT techs'!$F$2:$F$1718,'Service PJ'!H$1)),"")</f>
        <v/>
      </c>
      <c r="I82" s="1" t="str">
        <f>IFERROR(IFERROR(1/AVERAGEIFS('EPA_US9RT techs'!$I$2:$I$1718,'EPA_US9RT techs'!$J$2:$J$1718,'Service PJ'!$D82,'EPA_US9RT techs'!$K$2:$K$1718,'Service PJ'!$B82,'EPA_US9RT techs'!$L$2:$L$1718,'Service PJ'!$A82,'EPA_US9RT techs'!$C$2:$C$1718,"VDA_FLOP",'EPA_US9RT techs'!$F$2:$F$1718,'Service PJ'!I$1),1/AVERAGEIFS('EPA_US9RT techs'!$I$2:$I$1718,'EPA_US9RT techs'!$K$2:$K$1718,'Service PJ'!$B82,'EPA_US9RT techs'!$L$2:$L$1718,'Service PJ'!$A82,'EPA_US9RT techs'!$C$2:$C$1718,"VDA_FLOP",'EPA_US9RT techs'!$F$2:$F$1718,'Service PJ'!I$1)),"")</f>
        <v/>
      </c>
      <c r="J82" s="1" t="str">
        <f>IFERROR(IFERROR(1/AVERAGEIFS('EPA_US9RT techs'!$I$2:$I$1718,'EPA_US9RT techs'!$J$2:$J$1718,'Service PJ'!$D82,'EPA_US9RT techs'!$K$2:$K$1718,'Service PJ'!$B82,'EPA_US9RT techs'!$L$2:$L$1718,'Service PJ'!$A82,'EPA_US9RT techs'!$C$2:$C$1718,"VDA_FLOP",'EPA_US9RT techs'!$F$2:$F$1718,'Service PJ'!J$1),1/AVERAGEIFS('EPA_US9RT techs'!$I$2:$I$1718,'EPA_US9RT techs'!$K$2:$K$1718,'Service PJ'!$B82,'EPA_US9RT techs'!$L$2:$L$1718,'Service PJ'!$A82,'EPA_US9RT techs'!$C$2:$C$1718,"VDA_FLOP",'EPA_US9RT techs'!$F$2:$F$1718,'Service PJ'!J$1)),"")</f>
        <v/>
      </c>
      <c r="L82" t="str">
        <f>IF(SUM(O82:AR82)=0,"\I: ","")&amp;'Service PJ'!D82&amp;"_"&amp;'Service PJ'!E82&amp;"_"&amp;'Service PJ'!C82</f>
        <v>IFP_STM_NGA</v>
      </c>
      <c r="M82" t="str">
        <f>"IND"&amp;'Service PJ'!C82</f>
        <v>INDNGA</v>
      </c>
      <c r="N82" t="str">
        <f t="shared" si="84"/>
        <v>IFP_STM</v>
      </c>
      <c r="O82" s="1">
        <f>'Service shares'!AK82*'Service PJ'!AV82</f>
        <v>6.8877668565869845</v>
      </c>
      <c r="P82" s="1">
        <f>'Service shares'!AL82*'Service PJ'!AW82</f>
        <v>1.8186990197064248</v>
      </c>
      <c r="Q82" s="1">
        <f>'Service shares'!AM82*'Service PJ'!AX82</f>
        <v>17.493914207301685</v>
      </c>
      <c r="R82" s="1">
        <f>'Service shares'!AN82*'Service PJ'!AY82</f>
        <v>10.584739739083567</v>
      </c>
      <c r="S82" s="1">
        <f>'Service shares'!AO82*'Service PJ'!AZ82</f>
        <v>29.748503000868769</v>
      </c>
      <c r="T82" s="1">
        <f>'Service shares'!AP82*'Service PJ'!BA82</f>
        <v>4.4559992480658517</v>
      </c>
      <c r="U82" s="1">
        <f>'Service shares'!AQ82*'Service PJ'!BB82</f>
        <v>13.785747048103108</v>
      </c>
      <c r="V82" s="14">
        <f>'Service shares'!AR82*'Service PJ'!BC82</f>
        <v>10.278415057684098</v>
      </c>
      <c r="W82" s="1">
        <f>'Service shares'!AS82*'Service PJ'!BD82</f>
        <v>20.163762154340525</v>
      </c>
      <c r="X82" s="1">
        <f>'Service shares'!AT82*'Service PJ'!BE82</f>
        <v>67.836254617840865</v>
      </c>
      <c r="Y82" s="1">
        <f>'Service shares'!AU82*'Service PJ'!BF82</f>
        <v>4.2974540924276763</v>
      </c>
      <c r="Z82" s="1">
        <f>'Service shares'!AV82*'Service PJ'!BG82</f>
        <v>19.078196405723723</v>
      </c>
      <c r="AA82" s="1">
        <f>'Service shares'!AW82*'Service PJ'!BH82</f>
        <v>29.843077328263462</v>
      </c>
      <c r="AB82" s="1">
        <f>'Service shares'!AX82*'Service PJ'!BI82</f>
        <v>13.801515127741203</v>
      </c>
      <c r="AC82" s="1">
        <f>'Service shares'!AY82*'Service PJ'!BJ82</f>
        <v>9.7889227578269669</v>
      </c>
      <c r="AD82" s="1">
        <f>'Service shares'!AZ82*'Service PJ'!BK82</f>
        <v>13.119277779127934</v>
      </c>
      <c r="AE82" s="1">
        <f>'Service shares'!BA82*'Service PJ'!BL82</f>
        <v>20.499193603806816</v>
      </c>
      <c r="AF82" s="1">
        <f>'Service shares'!BB82*'Service PJ'!BM82</f>
        <v>26.714335870114041</v>
      </c>
      <c r="AG82" s="1">
        <f>'Service shares'!BC82*'Service PJ'!BN82</f>
        <v>32.79370896497133</v>
      </c>
      <c r="AH82" s="1">
        <f>'Service shares'!BD82*'Service PJ'!BO82</f>
        <v>0</v>
      </c>
      <c r="AI82" s="1">
        <f>'Service shares'!BE82*'Service PJ'!BP82</f>
        <v>3.6997767508773367</v>
      </c>
      <c r="AJ82" s="1">
        <f>'Service shares'!BF82*'Service PJ'!BQ82</f>
        <v>5.8186463082798188</v>
      </c>
      <c r="AK82" s="1">
        <f>'Service shares'!BG82*'Service PJ'!BR82</f>
        <v>1.3074905767121704E-2</v>
      </c>
      <c r="AL82" s="1">
        <f>'Service shares'!BH82*'Service PJ'!BS82</f>
        <v>0.65450013070470492</v>
      </c>
      <c r="AM82" s="1">
        <f>'Service shares'!BI82*'Service PJ'!BT82</f>
        <v>15.674730015914088</v>
      </c>
      <c r="AN82" s="1">
        <f>'Service shares'!BJ82*'Service PJ'!BU82</f>
        <v>0</v>
      </c>
      <c r="AO82" s="1">
        <f>'Service shares'!BK82*'Service PJ'!BV82</f>
        <v>1.0049601262756549</v>
      </c>
      <c r="AP82" s="1">
        <f>'Service shares'!BL82*'Service PJ'!BW82</f>
        <v>18.56392502209178</v>
      </c>
      <c r="AQ82" s="1">
        <f>'Service shares'!BM82*'Service PJ'!BX82</f>
        <v>181.77664537895467</v>
      </c>
      <c r="AR82" s="1">
        <f>'Service shares'!BN82*'Service PJ'!BY82</f>
        <v>0</v>
      </c>
      <c r="AS82" s="2">
        <v>0</v>
      </c>
      <c r="AU82" t="str">
        <f t="shared" si="52"/>
        <v>IFP_STM_NGA</v>
      </c>
      <c r="AV82" s="1">
        <f t="shared" si="85"/>
        <v>0.85000000000743758</v>
      </c>
      <c r="AW82" s="1">
        <f t="shared" si="85"/>
        <v>0.85000000000743758</v>
      </c>
      <c r="AX82" s="1">
        <f t="shared" si="85"/>
        <v>0.85000000000743758</v>
      </c>
      <c r="AY82" s="1">
        <f t="shared" si="85"/>
        <v>0.85000000000743758</v>
      </c>
      <c r="AZ82" s="1">
        <f t="shared" si="85"/>
        <v>0.85000000000743758</v>
      </c>
      <c r="BA82" s="1">
        <f t="shared" si="85"/>
        <v>0.85000000000743758</v>
      </c>
      <c r="BB82" s="1">
        <f t="shared" si="85"/>
        <v>0.85000000000743758</v>
      </c>
      <c r="BC82" s="1">
        <f t="shared" si="85"/>
        <v>0.85000000000743758</v>
      </c>
      <c r="BD82" s="1">
        <f t="shared" si="85"/>
        <v>0.85000000000743758</v>
      </c>
      <c r="BE82" s="1">
        <f t="shared" si="85"/>
        <v>0.85000000000743758</v>
      </c>
      <c r="BF82" s="1">
        <f t="shared" si="85"/>
        <v>0.85000000000743758</v>
      </c>
      <c r="BG82" s="1">
        <f t="shared" si="85"/>
        <v>0.85000000000743758</v>
      </c>
      <c r="BH82" s="1">
        <f t="shared" si="85"/>
        <v>0.85000000000743758</v>
      </c>
      <c r="BI82" s="1">
        <f t="shared" si="85"/>
        <v>0.85000000000743758</v>
      </c>
      <c r="BJ82" s="1">
        <f t="shared" si="85"/>
        <v>0.85000000000743758</v>
      </c>
      <c r="BK82" s="1">
        <f t="shared" si="85"/>
        <v>0.85000000000743758</v>
      </c>
      <c r="BL82" s="1">
        <f t="shared" ref="BL82:BY145" si="93">IF($G82="",$F82,$G82)</f>
        <v>0.85000000000743758</v>
      </c>
      <c r="BM82" s="1">
        <f t="shared" si="93"/>
        <v>0.85000000000743758</v>
      </c>
      <c r="BN82" s="1">
        <f t="shared" si="93"/>
        <v>0.85000000000743758</v>
      </c>
      <c r="BO82" s="1">
        <f t="shared" si="93"/>
        <v>0.85000000000743758</v>
      </c>
      <c r="BP82" s="1">
        <f t="shared" si="93"/>
        <v>0.85000000000743758</v>
      </c>
      <c r="BQ82" s="1">
        <f t="shared" si="93"/>
        <v>0.85000000000743758</v>
      </c>
      <c r="BR82" s="1">
        <f t="shared" si="93"/>
        <v>0.85000000000743758</v>
      </c>
      <c r="BS82" s="1">
        <f t="shared" si="93"/>
        <v>0.85000000000743758</v>
      </c>
      <c r="BT82" s="1">
        <f t="shared" si="93"/>
        <v>0.85000000000743758</v>
      </c>
      <c r="BU82" s="1">
        <f t="shared" si="93"/>
        <v>0.85000000000743758</v>
      </c>
      <c r="BV82" s="1">
        <f t="shared" si="93"/>
        <v>0.85000000000743758</v>
      </c>
      <c r="BW82" s="1">
        <f t="shared" si="93"/>
        <v>0.85000000000743758</v>
      </c>
      <c r="BX82" s="1">
        <f t="shared" si="93"/>
        <v>0.85000000000743758</v>
      </c>
      <c r="BY82" s="1">
        <f t="shared" si="93"/>
        <v>0.85000000000743758</v>
      </c>
      <c r="CC82" t="str">
        <f t="shared" si="86"/>
        <v>PRE</v>
      </c>
      <c r="CD82" t="str">
        <f t="shared" si="87"/>
        <v>IFP_STM_NGA</v>
      </c>
      <c r="CE82" t="str">
        <f>VLOOKUP(D82,'IND Balance'!$AM$5:$AN$21,2,FALSE)&amp;" - "&amp;VLOOKUP(E82,'MECS_Table 5.4'!$AF$18:$AG$30,2,FALSE)&amp;" - "&amp;VLOOKUP('Service PJ'!M82,'IND Balance'!$AM$22:$AN$32,2,FALSE)</f>
        <v>Food processing - Steam - Natural Gas</v>
      </c>
      <c r="CF82" t="s">
        <v>109</v>
      </c>
      <c r="CG82" t="s">
        <v>110</v>
      </c>
      <c r="CL82" t="str">
        <f t="shared" si="88"/>
        <v>IFP_STM_NGA</v>
      </c>
      <c r="CM82" t="str">
        <f t="shared" si="89"/>
        <v>IFP_STM</v>
      </c>
      <c r="CN82" s="1">
        <f t="shared" si="53"/>
        <v>0.74230334485718918</v>
      </c>
      <c r="CO82" s="1">
        <f t="shared" si="54"/>
        <v>0.21757845712612647</v>
      </c>
      <c r="CP82" s="1">
        <f t="shared" si="55"/>
        <v>0.89146625628463849</v>
      </c>
      <c r="CQ82" s="1">
        <f t="shared" si="56"/>
        <v>0.50799069536680908</v>
      </c>
      <c r="CR82" s="1">
        <f t="shared" si="57"/>
        <v>0.57584916350093696</v>
      </c>
      <c r="CS82" s="1">
        <f t="shared" si="58"/>
        <v>3.375143987377642E-2</v>
      </c>
      <c r="CT82" s="1">
        <f t="shared" si="59"/>
        <v>0.30656517865596078</v>
      </c>
      <c r="CU82" s="1">
        <f t="shared" si="60"/>
        <v>5.2332613318873539E-2</v>
      </c>
      <c r="CV82" s="1">
        <f t="shared" si="61"/>
        <v>0.95039158898391962</v>
      </c>
      <c r="CW82" s="1">
        <f t="shared" si="62"/>
        <v>0.15190142658284406</v>
      </c>
      <c r="CX82" s="1">
        <f t="shared" si="63"/>
        <v>0.2801746845174698</v>
      </c>
      <c r="CY82" s="1">
        <f t="shared" si="64"/>
        <v>0.50114413430877025</v>
      </c>
      <c r="CZ82" s="1">
        <f t="shared" si="65"/>
        <v>0.80409424113355976</v>
      </c>
      <c r="DA82" s="1">
        <f t="shared" si="66"/>
        <v>0.39507367668692339</v>
      </c>
      <c r="DB82" s="1">
        <f t="shared" si="67"/>
        <v>0.6185457400332427</v>
      </c>
      <c r="DC82" s="1">
        <f t="shared" si="68"/>
        <v>0.52988597127011405</v>
      </c>
      <c r="DD82" s="1">
        <f t="shared" si="69"/>
        <v>0.22133904038337332</v>
      </c>
      <c r="DE82" s="1">
        <f t="shared" si="70"/>
        <v>0.58189985342581407</v>
      </c>
      <c r="DF82" s="1">
        <f t="shared" si="71"/>
        <v>0.63632810142447449</v>
      </c>
      <c r="DG82" s="1">
        <f t="shared" si="72"/>
        <v>0</v>
      </c>
      <c r="DH82" s="1">
        <f t="shared" si="73"/>
        <v>8.8233764489070124E-2</v>
      </c>
      <c r="DI82" s="1">
        <f t="shared" si="74"/>
        <v>0.26411925349467241</v>
      </c>
      <c r="DJ82" s="1">
        <f t="shared" si="75"/>
        <v>4.9899695768408414E-2</v>
      </c>
      <c r="DK82" s="1">
        <f t="shared" si="76"/>
        <v>0.27908445726777109</v>
      </c>
      <c r="DL82" s="1">
        <f t="shared" si="77"/>
        <v>7.7474824582103918E-2</v>
      </c>
      <c r="DM82" s="1" t="str">
        <f t="shared" si="78"/>
        <v/>
      </c>
      <c r="DN82" s="1">
        <f t="shared" si="79"/>
        <v>0.38334982030352538</v>
      </c>
      <c r="DO82" s="1">
        <f t="shared" si="80"/>
        <v>0.81613261924627845</v>
      </c>
      <c r="DP82" s="1">
        <f t="shared" si="81"/>
        <v>0.68358740510711491</v>
      </c>
      <c r="DQ82" s="1" t="str">
        <f t="shared" si="82"/>
        <v/>
      </c>
      <c r="DR82" s="1">
        <v>3</v>
      </c>
      <c r="DS82" s="1" t="str">
        <f t="shared" si="90"/>
        <v/>
      </c>
      <c r="DT82" t="str">
        <f t="shared" si="91"/>
        <v/>
      </c>
    </row>
    <row r="83" spans="1:124" x14ac:dyDescent="0.45">
      <c r="A83" t="str">
        <f t="shared" si="83"/>
        <v>NGA</v>
      </c>
      <c r="B83" t="str">
        <f>VLOOKUP(E83,'EPA_US9RT techs'!$R$26:$S$34,2,FALSE)</f>
        <v>PRH</v>
      </c>
      <c r="C83" t="str">
        <f>'Service shares'!A83</f>
        <v>NGA</v>
      </c>
      <c r="D83" t="str">
        <f>'Service shares'!B83</f>
        <v>IFP</v>
      </c>
      <c r="E83" t="str">
        <f>'Service shares'!C83</f>
        <v>PRH</v>
      </c>
      <c r="F83" s="1">
        <f>IFERROR(1/AVERAGEIFS('EPA_US9RT techs'!$I$2:$I$1718,'EPA_US9RT techs'!$J$2:$J$1718,'Service PJ'!$D83,'EPA_US9RT techs'!$K$2:$K$1718,'Service PJ'!$B83,'EPA_US9RT techs'!$L$2:$L$1718,'Service PJ'!$A83,'EPA_US9RT techs'!$C$2:$C$1718,"VDA_FLOP",'EPA_US9RT techs'!$F$2:$F$1718,'Service PJ'!F$1),1/AVERAGEIFS('EPA_US9RT techs'!$I$2:$I$1718,'EPA_US9RT techs'!$K$2:$K$1718,'Service PJ'!$B83,'EPA_US9RT techs'!$L$2:$L$1718,'Service PJ'!$A83,'EPA_US9RT techs'!$C$2:$C$1718,"VDA_FLOP",'EPA_US9RT techs'!$F$2:$F$1718,'Service PJ'!F$1))</f>
        <v>1</v>
      </c>
      <c r="G83" s="1">
        <f>IFERROR(IFERROR(1/AVERAGEIFS('EPA_US9RT techs'!$I$2:$I$1718,'EPA_US9RT techs'!$J$2:$J$1718,'Service PJ'!$D83,'EPA_US9RT techs'!$K$2:$K$1718,'Service PJ'!$B83,'EPA_US9RT techs'!$L$2:$L$1718,'Service PJ'!$A83,'EPA_US9RT techs'!$C$2:$C$1718,"VDA_FLOP",'EPA_US9RT techs'!$F$2:$F$1718,'Service PJ'!G$1),1/AVERAGEIFS('EPA_US9RT techs'!$I$2:$I$1718,'EPA_US9RT techs'!$K$2:$K$1718,'Service PJ'!$B83,'EPA_US9RT techs'!$L$2:$L$1718,'Service PJ'!$A83,'EPA_US9RT techs'!$C$2:$C$1718,"VDA_FLOP",'EPA_US9RT techs'!$F$2:$F$1718,'Service PJ'!G$1)),"")</f>
        <v>1.104421953023411</v>
      </c>
      <c r="H83" s="1">
        <f>IFERROR(IFERROR(1/AVERAGEIFS('EPA_US9RT techs'!$I$2:$I$1718,'EPA_US9RT techs'!$J$2:$J$1718,'Service PJ'!$D83,'EPA_US9RT techs'!$K$2:$K$1718,'Service PJ'!$B83,'EPA_US9RT techs'!$L$2:$L$1718,'Service PJ'!$A83,'EPA_US9RT techs'!$C$2:$C$1718,"VDA_FLOP",'EPA_US9RT techs'!$F$2:$F$1718,'Service PJ'!H$1),1/AVERAGEIFS('EPA_US9RT techs'!$I$2:$I$1718,'EPA_US9RT techs'!$K$2:$K$1718,'Service PJ'!$B83,'EPA_US9RT techs'!$L$2:$L$1718,'Service PJ'!$A83,'EPA_US9RT techs'!$C$2:$C$1718,"VDA_FLOP",'EPA_US9RT techs'!$F$2:$F$1718,'Service PJ'!H$1)),"")</f>
        <v>1.1266495322275636</v>
      </c>
      <c r="I83" s="1">
        <f>IFERROR(IFERROR(1/AVERAGEIFS('EPA_US9RT techs'!$I$2:$I$1718,'EPA_US9RT techs'!$J$2:$J$1718,'Service PJ'!$D83,'EPA_US9RT techs'!$K$2:$K$1718,'Service PJ'!$B83,'EPA_US9RT techs'!$L$2:$L$1718,'Service PJ'!$A83,'EPA_US9RT techs'!$C$2:$C$1718,"VDA_FLOP",'EPA_US9RT techs'!$F$2:$F$1718,'Service PJ'!I$1),1/AVERAGEIFS('EPA_US9RT techs'!$I$2:$I$1718,'EPA_US9RT techs'!$K$2:$K$1718,'Service PJ'!$B83,'EPA_US9RT techs'!$L$2:$L$1718,'Service PJ'!$A83,'EPA_US9RT techs'!$C$2:$C$1718,"VDA_FLOP",'EPA_US9RT techs'!$F$2:$F$1718,'Service PJ'!I$1)),"")</f>
        <v>1.1633688626443803</v>
      </c>
      <c r="J83" s="1">
        <f>IFERROR(IFERROR(1/AVERAGEIFS('EPA_US9RT techs'!$I$2:$I$1718,'EPA_US9RT techs'!$J$2:$J$1718,'Service PJ'!$D83,'EPA_US9RT techs'!$K$2:$K$1718,'Service PJ'!$B83,'EPA_US9RT techs'!$L$2:$L$1718,'Service PJ'!$A83,'EPA_US9RT techs'!$C$2:$C$1718,"VDA_FLOP",'EPA_US9RT techs'!$F$2:$F$1718,'Service PJ'!J$1),1/AVERAGEIFS('EPA_US9RT techs'!$I$2:$I$1718,'EPA_US9RT techs'!$K$2:$K$1718,'Service PJ'!$B83,'EPA_US9RT techs'!$L$2:$L$1718,'Service PJ'!$A83,'EPA_US9RT techs'!$C$2:$C$1718,"VDA_FLOP",'EPA_US9RT techs'!$F$2:$F$1718,'Service PJ'!J$1)),"")</f>
        <v>1.1937005329283072</v>
      </c>
      <c r="L83" t="str">
        <f>IF(SUM(O83:AR83)=0,"\I: ","")&amp;'Service PJ'!D83&amp;"_"&amp;'Service PJ'!E83&amp;"_"&amp;'Service PJ'!C83</f>
        <v>IFP_PRH_NGA</v>
      </c>
      <c r="M83" t="str">
        <f>"IND"&amp;'Service PJ'!C83</f>
        <v>INDNGA</v>
      </c>
      <c r="N83" t="str">
        <f t="shared" si="84"/>
        <v>IFP_PRH</v>
      </c>
      <c r="O83" s="1">
        <f>'Service shares'!AK83*'Service PJ'!AV83</f>
        <v>10.989352545418779</v>
      </c>
      <c r="P83" s="1">
        <f>'Service shares'!AL83*'Service PJ'!AW83</f>
        <v>2.9017133009442526</v>
      </c>
      <c r="Q83" s="1">
        <f>'Service shares'!AM83*'Service PJ'!AX83</f>
        <v>27.911338264810311</v>
      </c>
      <c r="R83" s="1">
        <f>'Service shares'!AN83*'Service PJ'!AY83</f>
        <v>16.887830122045063</v>
      </c>
      <c r="S83" s="1">
        <f>'Service shares'!AO83*'Service PJ'!AZ83</f>
        <v>47.463393285786779</v>
      </c>
      <c r="T83" s="1">
        <f>'Service shares'!AP83*'Service PJ'!BA83</f>
        <v>7.109495384891912</v>
      </c>
      <c r="U83" s="1">
        <f>'Service shares'!AQ83*'Service PJ'!BB83</f>
        <v>21.995000348870782</v>
      </c>
      <c r="V83" s="14">
        <f>'Service shares'!AR83*'Service PJ'!BC83</f>
        <v>16.399092627389223</v>
      </c>
      <c r="W83" s="1">
        <f>'Service shares'!AS83*'Service PJ'!BD83</f>
        <v>32.17104985836022</v>
      </c>
      <c r="X83" s="1">
        <f>'Service shares'!AT83*'Service PJ'!BE83</f>
        <v>108.2319615164273</v>
      </c>
      <c r="Y83" s="1">
        <f>'Service shares'!AU83*'Service PJ'!BF83</f>
        <v>6.856538418439138</v>
      </c>
      <c r="Z83" s="1">
        <f>'Service shares'!AV83*'Service PJ'!BG83</f>
        <v>30.439042232205917</v>
      </c>
      <c r="AA83" s="1">
        <f>'Service shares'!AW83*'Service PJ'!BH83</f>
        <v>47.614285533902333</v>
      </c>
      <c r="AB83" s="1">
        <f>'Service shares'!AX83*'Service PJ'!BI83</f>
        <v>22.020158137993903</v>
      </c>
      <c r="AC83" s="1">
        <f>'Service shares'!AY83*'Service PJ'!BJ83</f>
        <v>15.618113310957577</v>
      </c>
      <c r="AD83" s="1">
        <f>'Service shares'!AZ83*'Service PJ'!BK83</f>
        <v>20.931656320254088</v>
      </c>
      <c r="AE83" s="1">
        <f>'Service shares'!BA83*'Service PJ'!BL83</f>
        <v>32.706226865619215</v>
      </c>
      <c r="AF83" s="1">
        <f>'Service shares'!BB83*'Service PJ'!BM83</f>
        <v>42.622414638302807</v>
      </c>
      <c r="AG83" s="1">
        <f>'Service shares'!BC83*'Service PJ'!BN83</f>
        <v>52.321984264506021</v>
      </c>
      <c r="AH83" s="1">
        <f>'Service shares'!BD83*'Service PJ'!BO83</f>
        <v>0</v>
      </c>
      <c r="AI83" s="1">
        <f>'Service shares'!BE83*'Service PJ'!BP83</f>
        <v>5.9029511162754345</v>
      </c>
      <c r="AJ83" s="1">
        <f>'Service shares'!BF83*'Service PJ'!BQ83</f>
        <v>9.2835830466061147</v>
      </c>
      <c r="AK83" s="1">
        <f>'Service shares'!BG83*'Service PJ'!BR83</f>
        <v>2.0860861287083116E-2</v>
      </c>
      <c r="AL83" s="1">
        <f>'Service shares'!BH83*'Service PJ'!BS83</f>
        <v>1.0442474066116556</v>
      </c>
      <c r="AM83" s="1">
        <f>'Service shares'!BI83*'Service PJ'!BT83</f>
        <v>25.008850878046889</v>
      </c>
      <c r="AN83" s="1">
        <f>'Service shares'!BJ83*'Service PJ'!BU83</f>
        <v>0</v>
      </c>
      <c r="AO83" s="1">
        <f>'Service shares'!BK83*'Service PJ'!BV83</f>
        <v>1.6034022857742578</v>
      </c>
      <c r="AP83" s="1">
        <f>'Service shares'!BL83*'Service PJ'!BW83</f>
        <v>29.618528173524179</v>
      </c>
      <c r="AQ83" s="1">
        <f>'Service shares'!BM83*'Service PJ'!BX83</f>
        <v>290.02254027842542</v>
      </c>
      <c r="AR83" s="1">
        <f>'Service shares'!BN83*'Service PJ'!BY83</f>
        <v>0</v>
      </c>
      <c r="AS83" s="2">
        <v>0</v>
      </c>
      <c r="AU83" t="str">
        <f t="shared" si="52"/>
        <v>IFP_PRH_NGA</v>
      </c>
      <c r="AV83" s="1">
        <f t="shared" si="85"/>
        <v>1.104421953023411</v>
      </c>
      <c r="AW83" s="1">
        <f t="shared" si="85"/>
        <v>1.104421953023411</v>
      </c>
      <c r="AX83" s="1">
        <f t="shared" si="85"/>
        <v>1.104421953023411</v>
      </c>
      <c r="AY83" s="1">
        <f t="shared" si="85"/>
        <v>1.104421953023411</v>
      </c>
      <c r="AZ83" s="1">
        <f t="shared" si="85"/>
        <v>1.104421953023411</v>
      </c>
      <c r="BA83" s="1">
        <f t="shared" si="85"/>
        <v>1.104421953023411</v>
      </c>
      <c r="BB83" s="1">
        <f t="shared" si="85"/>
        <v>1.104421953023411</v>
      </c>
      <c r="BC83" s="1">
        <f t="shared" si="85"/>
        <v>1.104421953023411</v>
      </c>
      <c r="BD83" s="1">
        <f t="shared" si="85"/>
        <v>1.104421953023411</v>
      </c>
      <c r="BE83" s="1">
        <f t="shared" si="85"/>
        <v>1.104421953023411</v>
      </c>
      <c r="BF83" s="1">
        <f t="shared" si="85"/>
        <v>1.104421953023411</v>
      </c>
      <c r="BG83" s="1">
        <f t="shared" si="85"/>
        <v>1.104421953023411</v>
      </c>
      <c r="BH83" s="1">
        <f t="shared" si="85"/>
        <v>1.104421953023411</v>
      </c>
      <c r="BI83" s="1">
        <f t="shared" si="85"/>
        <v>1.104421953023411</v>
      </c>
      <c r="BJ83" s="1">
        <f t="shared" si="85"/>
        <v>1.104421953023411</v>
      </c>
      <c r="BK83" s="1">
        <f t="shared" ref="BK83:BK102" si="94">IF($G83="",$F83,$G83)</f>
        <v>1.104421953023411</v>
      </c>
      <c r="BL83" s="1">
        <f t="shared" si="93"/>
        <v>1.104421953023411</v>
      </c>
      <c r="BM83" s="1">
        <f t="shared" si="93"/>
        <v>1.104421953023411</v>
      </c>
      <c r="BN83" s="1">
        <f t="shared" si="93"/>
        <v>1.104421953023411</v>
      </c>
      <c r="BO83" s="1">
        <f t="shared" si="93"/>
        <v>1.104421953023411</v>
      </c>
      <c r="BP83" s="1">
        <f t="shared" si="93"/>
        <v>1.104421953023411</v>
      </c>
      <c r="BQ83" s="1">
        <f t="shared" si="93"/>
        <v>1.104421953023411</v>
      </c>
      <c r="BR83" s="1">
        <f t="shared" si="93"/>
        <v>1.104421953023411</v>
      </c>
      <c r="BS83" s="1">
        <f t="shared" si="93"/>
        <v>1.104421953023411</v>
      </c>
      <c r="BT83" s="1">
        <f t="shared" si="93"/>
        <v>1.104421953023411</v>
      </c>
      <c r="BU83" s="1">
        <f t="shared" si="93"/>
        <v>1.104421953023411</v>
      </c>
      <c r="BV83" s="1">
        <f t="shared" si="93"/>
        <v>1.104421953023411</v>
      </c>
      <c r="BW83" s="1">
        <f t="shared" si="93"/>
        <v>1.104421953023411</v>
      </c>
      <c r="BX83" s="1">
        <f t="shared" si="93"/>
        <v>1.104421953023411</v>
      </c>
      <c r="BY83" s="1">
        <f t="shared" si="93"/>
        <v>1.104421953023411</v>
      </c>
      <c r="CC83" t="str">
        <f t="shared" si="86"/>
        <v>PRE</v>
      </c>
      <c r="CD83" t="str">
        <f t="shared" si="87"/>
        <v>IFP_PRH_NGA</v>
      </c>
      <c r="CE83" t="str">
        <f>VLOOKUP(D83,'IND Balance'!$AM$5:$AN$21,2,FALSE)&amp;" - "&amp;VLOOKUP(E83,'MECS_Table 5.4'!$AF$18:$AG$30,2,FALSE)&amp;" - "&amp;VLOOKUP('Service PJ'!M83,'IND Balance'!$AM$22:$AN$32,2,FALSE)</f>
        <v>Food processing - Process heat - Natural Gas</v>
      </c>
      <c r="CF83" t="s">
        <v>109</v>
      </c>
      <c r="CG83" t="s">
        <v>110</v>
      </c>
      <c r="CL83" t="str">
        <f t="shared" si="88"/>
        <v>IFP_PRH_NGA</v>
      </c>
      <c r="CM83" t="str">
        <f t="shared" si="89"/>
        <v>IFP_PRH</v>
      </c>
      <c r="CN83" s="1">
        <f t="shared" si="53"/>
        <v>0.88117998382084173</v>
      </c>
      <c r="CO83" s="1">
        <f t="shared" si="54"/>
        <v>0.21479764990189698</v>
      </c>
      <c r="CP83" s="1">
        <f t="shared" si="55"/>
        <v>0.88250343022795741</v>
      </c>
      <c r="CQ83" s="1">
        <f t="shared" si="56"/>
        <v>0.88276123652447169</v>
      </c>
      <c r="CR83" s="1">
        <f t="shared" si="57"/>
        <v>0.81607669513855619</v>
      </c>
      <c r="CS83" s="1">
        <f t="shared" si="58"/>
        <v>2.3907654313564376E-2</v>
      </c>
      <c r="CT83" s="1">
        <f t="shared" si="59"/>
        <v>0.21519999616609237</v>
      </c>
      <c r="CU83" s="1">
        <f t="shared" si="60"/>
        <v>3.2649832138781171E-2</v>
      </c>
      <c r="CV83" s="1">
        <f t="shared" si="61"/>
        <v>0.95423279785301662</v>
      </c>
      <c r="CW83" s="1">
        <f t="shared" si="62"/>
        <v>0.2004424434016745</v>
      </c>
      <c r="CX83" s="1">
        <f t="shared" si="63"/>
        <v>0.61057354036681555</v>
      </c>
      <c r="CY83" s="1">
        <f t="shared" si="64"/>
        <v>0.55904326304305685</v>
      </c>
      <c r="CZ83" s="1">
        <f t="shared" si="65"/>
        <v>0.8407754671626595</v>
      </c>
      <c r="DA83" s="1">
        <f t="shared" si="66"/>
        <v>0.75285414057869027</v>
      </c>
      <c r="DB83" s="1">
        <f t="shared" si="67"/>
        <v>0.7213595943268315</v>
      </c>
      <c r="DC83" s="1">
        <f t="shared" si="68"/>
        <v>0.53429415626047194</v>
      </c>
      <c r="DD83" s="1">
        <f t="shared" si="69"/>
        <v>0.46378186943987193</v>
      </c>
      <c r="DE83" s="1">
        <f t="shared" si="70"/>
        <v>0.73584611123462451</v>
      </c>
      <c r="DF83" s="1">
        <f t="shared" si="71"/>
        <v>0.82373314702677458</v>
      </c>
      <c r="DG83" s="1">
        <f t="shared" si="72"/>
        <v>0</v>
      </c>
      <c r="DH83" s="1">
        <f t="shared" si="73"/>
        <v>5.762852064102289E-2</v>
      </c>
      <c r="DI83" s="1">
        <f t="shared" si="74"/>
        <v>0.1857532097365433</v>
      </c>
      <c r="DJ83" s="1">
        <f t="shared" si="75"/>
        <v>8.5514152359659049E-2</v>
      </c>
      <c r="DK83" s="1">
        <f t="shared" si="76"/>
        <v>0.58480459791710759</v>
      </c>
      <c r="DL83" s="1">
        <f t="shared" si="77"/>
        <v>0.64120473939966038</v>
      </c>
      <c r="DM83" s="1" t="str">
        <f t="shared" si="78"/>
        <v/>
      </c>
      <c r="DN83" s="1">
        <f t="shared" si="79"/>
        <v>0.38963646161061594</v>
      </c>
      <c r="DO83" s="1">
        <f t="shared" si="80"/>
        <v>0.85841493729164742</v>
      </c>
      <c r="DP83" s="1">
        <f t="shared" si="81"/>
        <v>0.66153284994110317</v>
      </c>
      <c r="DQ83" s="1" t="str">
        <f t="shared" si="82"/>
        <v/>
      </c>
      <c r="DR83" s="1">
        <v>3</v>
      </c>
      <c r="DS83" s="1" t="str">
        <f t="shared" si="90"/>
        <v/>
      </c>
      <c r="DT83" t="str">
        <f t="shared" si="91"/>
        <v/>
      </c>
    </row>
    <row r="84" spans="1:124" x14ac:dyDescent="0.45">
      <c r="A84" t="str">
        <f t="shared" si="83"/>
        <v>NGA</v>
      </c>
      <c r="B84" t="str">
        <f>VLOOKUP(E84,'EPA_US9RT techs'!$R$26:$S$34,2,FALSE)</f>
        <v>OTH</v>
      </c>
      <c r="C84" t="str">
        <f>'Service shares'!A84</f>
        <v>NGA</v>
      </c>
      <c r="D84" t="str">
        <f>'Service shares'!B84</f>
        <v>IFP</v>
      </c>
      <c r="E84" t="str">
        <f>'Service shares'!C84</f>
        <v>PRC</v>
      </c>
      <c r="F84" s="1">
        <f>IFERROR(1/AVERAGEIFS('EPA_US9RT techs'!$I$2:$I$1718,'EPA_US9RT techs'!$J$2:$J$1718,'Service PJ'!$D84,'EPA_US9RT techs'!$K$2:$K$1718,'Service PJ'!$B84,'EPA_US9RT techs'!$L$2:$L$1718,'Service PJ'!$A84,'EPA_US9RT techs'!$C$2:$C$1718,"VDA_FLOP",'EPA_US9RT techs'!$F$2:$F$1718,'Service PJ'!F$1),1/AVERAGEIFS('EPA_US9RT techs'!$I$2:$I$1718,'EPA_US9RT techs'!$K$2:$K$1718,'Service PJ'!$B84,'EPA_US9RT techs'!$L$2:$L$1718,'Service PJ'!$A84,'EPA_US9RT techs'!$C$2:$C$1718,"VDA_FLOP",'EPA_US9RT techs'!$F$2:$F$1718,'Service PJ'!F$1))</f>
        <v>1</v>
      </c>
      <c r="G84" s="1">
        <f>IFERROR(IFERROR(1/AVERAGEIFS('EPA_US9RT techs'!$I$2:$I$1718,'EPA_US9RT techs'!$J$2:$J$1718,'Service PJ'!$D84,'EPA_US9RT techs'!$K$2:$K$1718,'Service PJ'!$B84,'EPA_US9RT techs'!$L$2:$L$1718,'Service PJ'!$A84,'EPA_US9RT techs'!$C$2:$C$1718,"VDA_FLOP",'EPA_US9RT techs'!$F$2:$F$1718,'Service PJ'!G$1),1/AVERAGEIFS('EPA_US9RT techs'!$I$2:$I$1718,'EPA_US9RT techs'!$K$2:$K$1718,'Service PJ'!$B84,'EPA_US9RT techs'!$L$2:$L$1718,'Service PJ'!$A84,'EPA_US9RT techs'!$C$2:$C$1718,"VDA_FLOP",'EPA_US9RT techs'!$F$2:$F$1718,'Service PJ'!G$1)),"")</f>
        <v>1.104421953023411</v>
      </c>
      <c r="H84" s="1">
        <f>IFERROR(IFERROR(1/AVERAGEIFS('EPA_US9RT techs'!$I$2:$I$1718,'EPA_US9RT techs'!$J$2:$J$1718,'Service PJ'!$D84,'EPA_US9RT techs'!$K$2:$K$1718,'Service PJ'!$B84,'EPA_US9RT techs'!$L$2:$L$1718,'Service PJ'!$A84,'EPA_US9RT techs'!$C$2:$C$1718,"VDA_FLOP",'EPA_US9RT techs'!$F$2:$F$1718,'Service PJ'!H$1),1/AVERAGEIFS('EPA_US9RT techs'!$I$2:$I$1718,'EPA_US9RT techs'!$K$2:$K$1718,'Service PJ'!$B84,'EPA_US9RT techs'!$L$2:$L$1718,'Service PJ'!$A84,'EPA_US9RT techs'!$C$2:$C$1718,"VDA_FLOP",'EPA_US9RT techs'!$F$2:$F$1718,'Service PJ'!H$1)),"")</f>
        <v>1.1266495322275636</v>
      </c>
      <c r="I84" s="1">
        <f>IFERROR(IFERROR(1/AVERAGEIFS('EPA_US9RT techs'!$I$2:$I$1718,'EPA_US9RT techs'!$J$2:$J$1718,'Service PJ'!$D84,'EPA_US9RT techs'!$K$2:$K$1718,'Service PJ'!$B84,'EPA_US9RT techs'!$L$2:$L$1718,'Service PJ'!$A84,'EPA_US9RT techs'!$C$2:$C$1718,"VDA_FLOP",'EPA_US9RT techs'!$F$2:$F$1718,'Service PJ'!I$1),1/AVERAGEIFS('EPA_US9RT techs'!$I$2:$I$1718,'EPA_US9RT techs'!$K$2:$K$1718,'Service PJ'!$B84,'EPA_US9RT techs'!$L$2:$L$1718,'Service PJ'!$A84,'EPA_US9RT techs'!$C$2:$C$1718,"VDA_FLOP",'EPA_US9RT techs'!$F$2:$F$1718,'Service PJ'!I$1)),"")</f>
        <v>1.1633688626443803</v>
      </c>
      <c r="J84" s="1">
        <f>IFERROR(IFERROR(1/AVERAGEIFS('EPA_US9RT techs'!$I$2:$I$1718,'EPA_US9RT techs'!$J$2:$J$1718,'Service PJ'!$D84,'EPA_US9RT techs'!$K$2:$K$1718,'Service PJ'!$B84,'EPA_US9RT techs'!$L$2:$L$1718,'Service PJ'!$A84,'EPA_US9RT techs'!$C$2:$C$1718,"VDA_FLOP",'EPA_US9RT techs'!$F$2:$F$1718,'Service PJ'!J$1),1/AVERAGEIFS('EPA_US9RT techs'!$I$2:$I$1718,'EPA_US9RT techs'!$K$2:$K$1718,'Service PJ'!$B84,'EPA_US9RT techs'!$L$2:$L$1718,'Service PJ'!$A84,'EPA_US9RT techs'!$C$2:$C$1718,"VDA_FLOP",'EPA_US9RT techs'!$F$2:$F$1718,'Service PJ'!J$1)),"")</f>
        <v>1.1937005329283072</v>
      </c>
      <c r="L84" t="str">
        <f>IF(SUM(O84:AR84)=0,"\I: ","")&amp;'Service PJ'!D84&amp;"_"&amp;'Service PJ'!E84&amp;"_"&amp;'Service PJ'!C84</f>
        <v>IFP_PRC_NGA</v>
      </c>
      <c r="M84" t="str">
        <f>"IND"&amp;'Service PJ'!C84</f>
        <v>INDNGA</v>
      </c>
      <c r="N84" t="str">
        <f t="shared" si="84"/>
        <v>IFP_PRC</v>
      </c>
      <c r="O84" s="1">
        <f>'Service shares'!AK84*'Service PJ'!AV84</f>
        <v>0.26321802503997077</v>
      </c>
      <c r="P84" s="1">
        <f>'Service shares'!AL84*'Service PJ'!AW84</f>
        <v>6.9502114992676722E-2</v>
      </c>
      <c r="Q84" s="1">
        <f>'Service shares'!AM84*'Service PJ'!AX84</f>
        <v>0.66853504825892973</v>
      </c>
      <c r="R84" s="1">
        <f>'Service shares'!AN84*'Service PJ'!AY84</f>
        <v>0.40449892507892371</v>
      </c>
      <c r="S84" s="1">
        <f>'Service shares'!AO84*'Service PJ'!AZ84</f>
        <v>1.1368477433721385</v>
      </c>
      <c r="T84" s="1">
        <f>'Service shares'!AP84*'Service PJ'!BA84</f>
        <v>0.17028731460818952</v>
      </c>
      <c r="U84" s="1">
        <f>'Service shares'!AQ84*'Service PJ'!BB84</f>
        <v>0.52682635566157565</v>
      </c>
      <c r="V84" s="14">
        <f>'Service shares'!AR84*'Service PJ'!BC84</f>
        <v>0.39279263778177781</v>
      </c>
      <c r="W84" s="1">
        <f>'Service shares'!AS84*'Service PJ'!BD84</f>
        <v>0.77056406846371772</v>
      </c>
      <c r="X84" s="1">
        <f>'Service shares'!AT84*'Service PJ'!BE84</f>
        <v>2.5923823117707139</v>
      </c>
      <c r="Y84" s="1">
        <f>'Service shares'!AU84*'Service PJ'!BF84</f>
        <v>0.16422846511231468</v>
      </c>
      <c r="Z84" s="1">
        <f>'Service shares'!AV84*'Service PJ'!BG84</f>
        <v>0.72907885586121957</v>
      </c>
      <c r="AA84" s="1">
        <f>'Service shares'!AW84*'Service PJ'!BH84</f>
        <v>1.1404619289557445</v>
      </c>
      <c r="AB84" s="1">
        <f>'Service shares'!AX84*'Service PJ'!BI84</f>
        <v>0.52742893743697983</v>
      </c>
      <c r="AC84" s="1">
        <f>'Service shares'!AY84*'Service PJ'!BJ84</f>
        <v>0.37408654637024136</v>
      </c>
      <c r="AD84" s="1">
        <f>'Service shares'!AZ84*'Service PJ'!BK84</f>
        <v>0.50135703761087647</v>
      </c>
      <c r="AE84" s="1">
        <f>'Service shares'!BA84*'Service PJ'!BL84</f>
        <v>0.78338267941602902</v>
      </c>
      <c r="AF84" s="1">
        <f>'Service shares'!BB84*'Service PJ'!BM84</f>
        <v>1.0208961590012648</v>
      </c>
      <c r="AG84" s="1">
        <f>'Service shares'!BC84*'Service PJ'!BN84</f>
        <v>1.2532211799881683</v>
      </c>
      <c r="AH84" s="1">
        <f>'Service shares'!BD84*'Service PJ'!BO84</f>
        <v>0</v>
      </c>
      <c r="AI84" s="1">
        <f>'Service shares'!BE84*'Service PJ'!BP84</f>
        <v>0.14138805068923196</v>
      </c>
      <c r="AJ84" s="1">
        <f>'Service shares'!BF84*'Service PJ'!BQ84</f>
        <v>0.22236127057739194</v>
      </c>
      <c r="AK84" s="1">
        <f>'Service shares'!BG84*'Service PJ'!BR84</f>
        <v>4.9966134819360761E-4</v>
      </c>
      <c r="AL84" s="1">
        <f>'Service shares'!BH84*'Service PJ'!BS84</f>
        <v>2.5011913930818096E-2</v>
      </c>
      <c r="AM84" s="1">
        <f>'Service shares'!BI84*'Service PJ'!BT84</f>
        <v>0.59901439228854825</v>
      </c>
      <c r="AN84" s="1">
        <f>'Service shares'!BJ84*'Service PJ'!BU84</f>
        <v>0</v>
      </c>
      <c r="AO84" s="1">
        <f>'Service shares'!BK84*'Service PJ'!BV84</f>
        <v>3.8404845168245695E-2</v>
      </c>
      <c r="AP84" s="1">
        <f>'Service shares'!BL84*'Service PJ'!BW84</f>
        <v>0.70942582451554925</v>
      </c>
      <c r="AQ84" s="1">
        <f>'Service shares'!BM84*'Service PJ'!BX84</f>
        <v>6.9466476713395302</v>
      </c>
      <c r="AR84" s="1">
        <f>'Service shares'!BN84*'Service PJ'!BY84</f>
        <v>0</v>
      </c>
      <c r="AS84" s="2">
        <v>0</v>
      </c>
      <c r="AU84" t="str">
        <f t="shared" si="52"/>
        <v>IFP_PRC_NGA</v>
      </c>
      <c r="AV84" s="1">
        <f t="shared" ref="AV84:BJ99" si="95">IF($G84="",$F84,$G84)</f>
        <v>1.104421953023411</v>
      </c>
      <c r="AW84" s="1">
        <f t="shared" si="95"/>
        <v>1.104421953023411</v>
      </c>
      <c r="AX84" s="1">
        <f t="shared" si="95"/>
        <v>1.104421953023411</v>
      </c>
      <c r="AY84" s="1">
        <f t="shared" si="95"/>
        <v>1.104421953023411</v>
      </c>
      <c r="AZ84" s="1">
        <f t="shared" si="95"/>
        <v>1.104421953023411</v>
      </c>
      <c r="BA84" s="1">
        <f t="shared" si="95"/>
        <v>1.104421953023411</v>
      </c>
      <c r="BB84" s="1">
        <f t="shared" si="95"/>
        <v>1.104421953023411</v>
      </c>
      <c r="BC84" s="1">
        <f t="shared" si="95"/>
        <v>1.104421953023411</v>
      </c>
      <c r="BD84" s="1">
        <f t="shared" si="95"/>
        <v>1.104421953023411</v>
      </c>
      <c r="BE84" s="1">
        <f t="shared" si="95"/>
        <v>1.104421953023411</v>
      </c>
      <c r="BF84" s="1">
        <f t="shared" si="95"/>
        <v>1.104421953023411</v>
      </c>
      <c r="BG84" s="1">
        <f t="shared" si="95"/>
        <v>1.104421953023411</v>
      </c>
      <c r="BH84" s="1">
        <f t="shared" si="95"/>
        <v>1.104421953023411</v>
      </c>
      <c r="BI84" s="1">
        <f t="shared" si="95"/>
        <v>1.104421953023411</v>
      </c>
      <c r="BJ84" s="1">
        <f t="shared" si="95"/>
        <v>1.104421953023411</v>
      </c>
      <c r="BK84" s="1">
        <f t="shared" si="94"/>
        <v>1.104421953023411</v>
      </c>
      <c r="BL84" s="1">
        <f t="shared" si="93"/>
        <v>1.104421953023411</v>
      </c>
      <c r="BM84" s="1">
        <f t="shared" si="93"/>
        <v>1.104421953023411</v>
      </c>
      <c r="BN84" s="1">
        <f t="shared" si="93"/>
        <v>1.104421953023411</v>
      </c>
      <c r="BO84" s="1">
        <f t="shared" si="93"/>
        <v>1.104421953023411</v>
      </c>
      <c r="BP84" s="1">
        <f t="shared" si="93"/>
        <v>1.104421953023411</v>
      </c>
      <c r="BQ84" s="1">
        <f t="shared" si="93"/>
        <v>1.104421953023411</v>
      </c>
      <c r="BR84" s="1">
        <f t="shared" si="93"/>
        <v>1.104421953023411</v>
      </c>
      <c r="BS84" s="1">
        <f t="shared" si="93"/>
        <v>1.104421953023411</v>
      </c>
      <c r="BT84" s="1">
        <f t="shared" si="93"/>
        <v>1.104421953023411</v>
      </c>
      <c r="BU84" s="1">
        <f t="shared" si="93"/>
        <v>1.104421953023411</v>
      </c>
      <c r="BV84" s="1">
        <f t="shared" si="93"/>
        <v>1.104421953023411</v>
      </c>
      <c r="BW84" s="1">
        <f t="shared" si="93"/>
        <v>1.104421953023411</v>
      </c>
      <c r="BX84" s="1">
        <f t="shared" si="93"/>
        <v>1.104421953023411</v>
      </c>
      <c r="BY84" s="1">
        <f t="shared" si="93"/>
        <v>1.104421953023411</v>
      </c>
      <c r="CC84" t="str">
        <f t="shared" si="86"/>
        <v>PRE</v>
      </c>
      <c r="CD84" t="str">
        <f t="shared" si="87"/>
        <v>IFP_PRC_NGA</v>
      </c>
      <c r="CE84" t="str">
        <f>VLOOKUP(D84,'IND Balance'!$AM$5:$AN$21,2,FALSE)&amp;" - "&amp;VLOOKUP(E84,'MECS_Table 5.4'!$AF$18:$AG$30,2,FALSE)&amp;" - "&amp;VLOOKUP('Service PJ'!M84,'IND Balance'!$AM$22:$AN$32,2,FALSE)</f>
        <v>Food processing - Process Cool - Natural Gas</v>
      </c>
      <c r="CF84" t="s">
        <v>109</v>
      </c>
      <c r="CG84" t="s">
        <v>110</v>
      </c>
      <c r="CL84" t="str">
        <f t="shared" si="88"/>
        <v>IFP_PRC_NGA</v>
      </c>
      <c r="CM84" t="str">
        <f t="shared" si="89"/>
        <v>IFP_PRC</v>
      </c>
      <c r="CN84" s="1">
        <f t="shared" si="53"/>
        <v>4.779532242291569E-2</v>
      </c>
      <c r="CO84" s="1">
        <f t="shared" si="54"/>
        <v>2.8956338850550496E-2</v>
      </c>
      <c r="CP84" s="1">
        <f t="shared" si="55"/>
        <v>4.7975273615756577E-2</v>
      </c>
      <c r="CQ84" s="1">
        <f t="shared" si="56"/>
        <v>9.1659034277736168E-2</v>
      </c>
      <c r="CR84" s="1">
        <f t="shared" si="57"/>
        <v>2.7835538066561891E-2</v>
      </c>
      <c r="CS84" s="1">
        <f t="shared" si="58"/>
        <v>3.4848203639573066E-3</v>
      </c>
      <c r="CT84" s="1">
        <f t="shared" si="59"/>
        <v>5.2627748761943899E-2</v>
      </c>
      <c r="CU84" s="1">
        <f t="shared" si="60"/>
        <v>1.3768654655602253E-2</v>
      </c>
      <c r="CV84" s="1">
        <f t="shared" si="61"/>
        <v>0.1084634230257281</v>
      </c>
      <c r="CW84" s="1">
        <f t="shared" si="62"/>
        <v>1.7885294947031345E-2</v>
      </c>
      <c r="CX84" s="1">
        <f t="shared" si="63"/>
        <v>2.2299641845431057E-2</v>
      </c>
      <c r="CY84" s="1">
        <f t="shared" si="64"/>
        <v>4.833516456163469E-2</v>
      </c>
      <c r="CZ84" s="1">
        <f t="shared" si="65"/>
        <v>6.8056931283998201E-2</v>
      </c>
      <c r="DA84" s="1">
        <f t="shared" si="66"/>
        <v>3.0848496319338732E-2</v>
      </c>
      <c r="DB84" s="1">
        <f t="shared" si="67"/>
        <v>4.7702087642268055E-2</v>
      </c>
      <c r="DC84" s="1">
        <f t="shared" si="68"/>
        <v>3.5372800926473977E-2</v>
      </c>
      <c r="DD84" s="1">
        <f t="shared" si="69"/>
        <v>3.5958474114069577E-2</v>
      </c>
      <c r="DE84" s="1">
        <f t="shared" si="70"/>
        <v>3.961553821742711E-2</v>
      </c>
      <c r="DF84" s="1">
        <f t="shared" si="71"/>
        <v>5.8794513974374865E-2</v>
      </c>
      <c r="DG84" s="1">
        <f t="shared" si="72"/>
        <v>0</v>
      </c>
      <c r="DH84" s="1">
        <f t="shared" si="73"/>
        <v>1.7794822412266868E-2</v>
      </c>
      <c r="DI84" s="1">
        <f t="shared" si="74"/>
        <v>7.5399692150835751E-2</v>
      </c>
      <c r="DJ84" s="1">
        <f t="shared" si="75"/>
        <v>2.9004236569908583E-4</v>
      </c>
      <c r="DK84" s="1">
        <f t="shared" si="76"/>
        <v>6.5512173484974382E-3</v>
      </c>
      <c r="DL84" s="1">
        <f t="shared" si="77"/>
        <v>3.249382227968324E-2</v>
      </c>
      <c r="DM84" s="1" t="str">
        <f t="shared" si="78"/>
        <v/>
      </c>
      <c r="DN84" s="1">
        <f t="shared" si="79"/>
        <v>4.7714614848565068E-2</v>
      </c>
      <c r="DO84" s="1">
        <f t="shared" si="80"/>
        <v>5.4438908993450989E-2</v>
      </c>
      <c r="DP84" s="1">
        <f t="shared" si="81"/>
        <v>7.6918841131057056E-2</v>
      </c>
      <c r="DQ84" s="1" t="str">
        <f t="shared" si="82"/>
        <v/>
      </c>
      <c r="DR84" s="1">
        <v>3</v>
      </c>
      <c r="DS84" s="1" t="str">
        <f t="shared" si="90"/>
        <v/>
      </c>
      <c r="DT84" t="str">
        <f t="shared" si="91"/>
        <v/>
      </c>
    </row>
    <row r="85" spans="1:124" x14ac:dyDescent="0.45">
      <c r="A85" t="str">
        <f t="shared" si="83"/>
        <v>NGA</v>
      </c>
      <c r="B85" t="str">
        <f>VLOOKUP(E85,'EPA_US9RT techs'!$R$26:$S$34,2,FALSE)</f>
        <v>MDR</v>
      </c>
      <c r="C85" t="str">
        <f>'Service shares'!A85</f>
        <v>NGA</v>
      </c>
      <c r="D85" t="str">
        <f>'Service shares'!B85</f>
        <v>IFP</v>
      </c>
      <c r="E85" t="str">
        <f>'Service shares'!C85</f>
        <v>MDR</v>
      </c>
      <c r="F85" s="1">
        <f>IFERROR(1/AVERAGEIFS('EPA_US9RT techs'!$I$2:$I$1718,'EPA_US9RT techs'!$J$2:$J$1718,'Service PJ'!$D85,'EPA_US9RT techs'!$K$2:$K$1718,'Service PJ'!$B85,'EPA_US9RT techs'!$L$2:$L$1718,'Service PJ'!$A85,'EPA_US9RT techs'!$C$2:$C$1718,"VDA_FLOP",'EPA_US9RT techs'!$F$2:$F$1718,'Service PJ'!F$1),1/AVERAGEIFS('EPA_US9RT techs'!$I$2:$I$1718,'EPA_US9RT techs'!$K$2:$K$1718,'Service PJ'!$B85,'EPA_US9RT techs'!$L$2:$L$1718,'Service PJ'!$A85,'EPA_US9RT techs'!$C$2:$C$1718,"VDA_FLOP",'EPA_US9RT techs'!$F$2:$F$1718,'Service PJ'!F$1))</f>
        <v>1</v>
      </c>
      <c r="G85" s="1">
        <f>IFERROR(IFERROR(1/AVERAGEIFS('EPA_US9RT techs'!$I$2:$I$1718,'EPA_US9RT techs'!$J$2:$J$1718,'Service PJ'!$D85,'EPA_US9RT techs'!$K$2:$K$1718,'Service PJ'!$B85,'EPA_US9RT techs'!$L$2:$L$1718,'Service PJ'!$A85,'EPA_US9RT techs'!$C$2:$C$1718,"VDA_FLOP",'EPA_US9RT techs'!$F$2:$F$1718,'Service PJ'!G$1),1/AVERAGEIFS('EPA_US9RT techs'!$I$2:$I$1718,'EPA_US9RT techs'!$K$2:$K$1718,'Service PJ'!$B85,'EPA_US9RT techs'!$L$2:$L$1718,'Service PJ'!$A85,'EPA_US9RT techs'!$C$2:$C$1718,"VDA_FLOP",'EPA_US9RT techs'!$F$2:$F$1718,'Service PJ'!G$1)),"")</f>
        <v>1.104421953023411</v>
      </c>
      <c r="H85" s="1">
        <f>IFERROR(IFERROR(1/AVERAGEIFS('EPA_US9RT techs'!$I$2:$I$1718,'EPA_US9RT techs'!$J$2:$J$1718,'Service PJ'!$D85,'EPA_US9RT techs'!$K$2:$K$1718,'Service PJ'!$B85,'EPA_US9RT techs'!$L$2:$L$1718,'Service PJ'!$A85,'EPA_US9RT techs'!$C$2:$C$1718,"VDA_FLOP",'EPA_US9RT techs'!$F$2:$F$1718,'Service PJ'!H$1),1/AVERAGEIFS('EPA_US9RT techs'!$I$2:$I$1718,'EPA_US9RT techs'!$K$2:$K$1718,'Service PJ'!$B85,'EPA_US9RT techs'!$L$2:$L$1718,'Service PJ'!$A85,'EPA_US9RT techs'!$C$2:$C$1718,"VDA_FLOP",'EPA_US9RT techs'!$F$2:$F$1718,'Service PJ'!H$1)),"")</f>
        <v>1.1266495322275636</v>
      </c>
      <c r="I85" s="1">
        <f>IFERROR(IFERROR(1/AVERAGEIFS('EPA_US9RT techs'!$I$2:$I$1718,'EPA_US9RT techs'!$J$2:$J$1718,'Service PJ'!$D85,'EPA_US9RT techs'!$K$2:$K$1718,'Service PJ'!$B85,'EPA_US9RT techs'!$L$2:$L$1718,'Service PJ'!$A85,'EPA_US9RT techs'!$C$2:$C$1718,"VDA_FLOP",'EPA_US9RT techs'!$F$2:$F$1718,'Service PJ'!I$1),1/AVERAGEIFS('EPA_US9RT techs'!$I$2:$I$1718,'EPA_US9RT techs'!$K$2:$K$1718,'Service PJ'!$B85,'EPA_US9RT techs'!$L$2:$L$1718,'Service PJ'!$A85,'EPA_US9RT techs'!$C$2:$C$1718,"VDA_FLOP",'EPA_US9RT techs'!$F$2:$F$1718,'Service PJ'!I$1)),"")</f>
        <v>1.1633688626443803</v>
      </c>
      <c r="J85" s="1">
        <f>IFERROR(IFERROR(1/AVERAGEIFS('EPA_US9RT techs'!$I$2:$I$1718,'EPA_US9RT techs'!$J$2:$J$1718,'Service PJ'!$D85,'EPA_US9RT techs'!$K$2:$K$1718,'Service PJ'!$B85,'EPA_US9RT techs'!$L$2:$L$1718,'Service PJ'!$A85,'EPA_US9RT techs'!$C$2:$C$1718,"VDA_FLOP",'EPA_US9RT techs'!$F$2:$F$1718,'Service PJ'!J$1),1/AVERAGEIFS('EPA_US9RT techs'!$I$2:$I$1718,'EPA_US9RT techs'!$K$2:$K$1718,'Service PJ'!$B85,'EPA_US9RT techs'!$L$2:$L$1718,'Service PJ'!$A85,'EPA_US9RT techs'!$C$2:$C$1718,"VDA_FLOP",'EPA_US9RT techs'!$F$2:$F$1718,'Service PJ'!J$1)),"")</f>
        <v>1.1937005329283072</v>
      </c>
      <c r="L85" t="str">
        <f>IF(SUM(O85:AR85)=0,"\I: ","")&amp;'Service PJ'!D85&amp;"_"&amp;'Service PJ'!E85&amp;"_"&amp;'Service PJ'!C85</f>
        <v>IFP_MDR_NGA</v>
      </c>
      <c r="M85" t="str">
        <f>"IND"&amp;'Service PJ'!C85</f>
        <v>INDNGA</v>
      </c>
      <c r="N85" t="str">
        <f t="shared" si="84"/>
        <v>IFP_MDR</v>
      </c>
      <c r="O85" s="1">
        <f>'Service shares'!AK85*'Service PJ'!AV85</f>
        <v>0.92126308763989773</v>
      </c>
      <c r="P85" s="1">
        <f>'Service shares'!AL85*'Service PJ'!AW85</f>
        <v>0.2432574024743685</v>
      </c>
      <c r="Q85" s="1">
        <f>'Service shares'!AM85*'Service PJ'!AX85</f>
        <v>2.3398726689062537</v>
      </c>
      <c r="R85" s="1">
        <f>'Service shares'!AN85*'Service PJ'!AY85</f>
        <v>1.4157462377762329</v>
      </c>
      <c r="S85" s="1">
        <f>'Service shares'!AO85*'Service PJ'!AZ85</f>
        <v>3.9789671018024846</v>
      </c>
      <c r="T85" s="1">
        <f>'Service shares'!AP85*'Service PJ'!BA85</f>
        <v>0.5960056011286633</v>
      </c>
      <c r="U85" s="1">
        <f>'Service shares'!AQ85*'Service PJ'!BB85</f>
        <v>1.8438922448155146</v>
      </c>
      <c r="V85" s="14">
        <f>'Service shares'!AR85*'Service PJ'!BC85</f>
        <v>1.3747742322362222</v>
      </c>
      <c r="W85" s="1">
        <f>'Service shares'!AS85*'Service PJ'!BD85</f>
        <v>2.6969742396230125</v>
      </c>
      <c r="X85" s="1">
        <f>'Service shares'!AT85*'Service PJ'!BE85</f>
        <v>9.073338091197499</v>
      </c>
      <c r="Y85" s="1">
        <f>'Service shares'!AU85*'Service PJ'!BF85</f>
        <v>0.57479962789310146</v>
      </c>
      <c r="Z85" s="1">
        <f>'Service shares'!AV85*'Service PJ'!BG85</f>
        <v>2.5517759955142685</v>
      </c>
      <c r="AA85" s="1">
        <f>'Service shares'!AW85*'Service PJ'!BH85</f>
        <v>3.9916167513451057</v>
      </c>
      <c r="AB85" s="1">
        <f>'Service shares'!AX85*'Service PJ'!BI85</f>
        <v>1.8460012810294293</v>
      </c>
      <c r="AC85" s="1">
        <f>'Service shares'!AY85*'Service PJ'!BJ85</f>
        <v>1.3093029122958448</v>
      </c>
      <c r="AD85" s="1">
        <f>'Service shares'!AZ85*'Service PJ'!BK85</f>
        <v>1.7547496316380675</v>
      </c>
      <c r="AE85" s="1">
        <f>'Service shares'!BA85*'Service PJ'!BL85</f>
        <v>2.7418393779561012</v>
      </c>
      <c r="AF85" s="1">
        <f>'Service shares'!BB85*'Service PJ'!BM85</f>
        <v>3.5731365565044269</v>
      </c>
      <c r="AG85" s="1">
        <f>'Service shares'!BC85*'Service PJ'!BN85</f>
        <v>4.386274129958589</v>
      </c>
      <c r="AH85" s="1">
        <f>'Service shares'!BD85*'Service PJ'!BO85</f>
        <v>0</v>
      </c>
      <c r="AI85" s="1">
        <f>'Service shares'!BE85*'Service PJ'!BP85</f>
        <v>0.49485817741231192</v>
      </c>
      <c r="AJ85" s="1">
        <f>'Service shares'!BF85*'Service PJ'!BQ85</f>
        <v>0.77826444702087183</v>
      </c>
      <c r="AK85" s="1">
        <f>'Service shares'!BG85*'Service PJ'!BR85</f>
        <v>1.7488147186776268E-3</v>
      </c>
      <c r="AL85" s="1">
        <f>'Service shares'!BH85*'Service PJ'!BS85</f>
        <v>8.7541698757863343E-2</v>
      </c>
      <c r="AM85" s="1">
        <f>'Service shares'!BI85*'Service PJ'!BT85</f>
        <v>2.0965503730099186</v>
      </c>
      <c r="AN85" s="1">
        <f>'Service shares'!BJ85*'Service PJ'!BU85</f>
        <v>0</v>
      </c>
      <c r="AO85" s="1">
        <f>'Service shares'!BK85*'Service PJ'!BV85</f>
        <v>0.13441695808885992</v>
      </c>
      <c r="AP85" s="1">
        <f>'Service shares'!BL85*'Service PJ'!BW85</f>
        <v>2.4829903858044222</v>
      </c>
      <c r="AQ85" s="1">
        <f>'Service shares'!BM85*'Service PJ'!BX85</f>
        <v>24.313266849688357</v>
      </c>
      <c r="AR85" s="1">
        <f>'Service shares'!BN85*'Service PJ'!BY85</f>
        <v>0</v>
      </c>
      <c r="AS85" s="2">
        <v>0</v>
      </c>
      <c r="AU85" t="str">
        <f t="shared" si="52"/>
        <v>IFP_MDR_NGA</v>
      </c>
      <c r="AV85" s="1">
        <f t="shared" si="95"/>
        <v>1.104421953023411</v>
      </c>
      <c r="AW85" s="1">
        <f t="shared" si="95"/>
        <v>1.104421953023411</v>
      </c>
      <c r="AX85" s="1">
        <f t="shared" si="95"/>
        <v>1.104421953023411</v>
      </c>
      <c r="AY85" s="1">
        <f t="shared" si="95"/>
        <v>1.104421953023411</v>
      </c>
      <c r="AZ85" s="1">
        <f t="shared" si="95"/>
        <v>1.104421953023411</v>
      </c>
      <c r="BA85" s="1">
        <f t="shared" si="95"/>
        <v>1.104421953023411</v>
      </c>
      <c r="BB85" s="1">
        <f t="shared" si="95"/>
        <v>1.104421953023411</v>
      </c>
      <c r="BC85" s="1">
        <f t="shared" si="95"/>
        <v>1.104421953023411</v>
      </c>
      <c r="BD85" s="1">
        <f t="shared" si="95"/>
        <v>1.104421953023411</v>
      </c>
      <c r="BE85" s="1">
        <f t="shared" si="95"/>
        <v>1.104421953023411</v>
      </c>
      <c r="BF85" s="1">
        <f t="shared" si="95"/>
        <v>1.104421953023411</v>
      </c>
      <c r="BG85" s="1">
        <f t="shared" si="95"/>
        <v>1.104421953023411</v>
      </c>
      <c r="BH85" s="1">
        <f t="shared" si="95"/>
        <v>1.104421953023411</v>
      </c>
      <c r="BI85" s="1">
        <f t="shared" si="95"/>
        <v>1.104421953023411</v>
      </c>
      <c r="BJ85" s="1">
        <f t="shared" si="95"/>
        <v>1.104421953023411</v>
      </c>
      <c r="BK85" s="1">
        <f t="shared" si="94"/>
        <v>1.104421953023411</v>
      </c>
      <c r="BL85" s="1">
        <f t="shared" si="93"/>
        <v>1.104421953023411</v>
      </c>
      <c r="BM85" s="1">
        <f t="shared" si="93"/>
        <v>1.104421953023411</v>
      </c>
      <c r="BN85" s="1">
        <f t="shared" si="93"/>
        <v>1.104421953023411</v>
      </c>
      <c r="BO85" s="1">
        <f t="shared" si="93"/>
        <v>1.104421953023411</v>
      </c>
      <c r="BP85" s="1">
        <f t="shared" si="93"/>
        <v>1.104421953023411</v>
      </c>
      <c r="BQ85" s="1">
        <f t="shared" si="93"/>
        <v>1.104421953023411</v>
      </c>
      <c r="BR85" s="1">
        <f t="shared" si="93"/>
        <v>1.104421953023411</v>
      </c>
      <c r="BS85" s="1">
        <f t="shared" si="93"/>
        <v>1.104421953023411</v>
      </c>
      <c r="BT85" s="1">
        <f t="shared" si="93"/>
        <v>1.104421953023411</v>
      </c>
      <c r="BU85" s="1">
        <f t="shared" si="93"/>
        <v>1.104421953023411</v>
      </c>
      <c r="BV85" s="1">
        <f t="shared" si="93"/>
        <v>1.104421953023411</v>
      </c>
      <c r="BW85" s="1">
        <f t="shared" si="93"/>
        <v>1.104421953023411</v>
      </c>
      <c r="BX85" s="1">
        <f t="shared" si="93"/>
        <v>1.104421953023411</v>
      </c>
      <c r="BY85" s="1">
        <f t="shared" si="93"/>
        <v>1.104421953023411</v>
      </c>
      <c r="CC85" t="str">
        <f t="shared" si="86"/>
        <v>PRE</v>
      </c>
      <c r="CD85" t="str">
        <f t="shared" si="87"/>
        <v>IFP_MDR_NGA</v>
      </c>
      <c r="CE85" t="str">
        <f>VLOOKUP(D85,'IND Balance'!$AM$5:$AN$21,2,FALSE)&amp;" - "&amp;VLOOKUP(E85,'MECS_Table 5.4'!$AF$18:$AG$30,2,FALSE)&amp;" - "&amp;VLOOKUP('Service PJ'!M85,'IND Balance'!$AM$22:$AN$32,2,FALSE)</f>
        <v>Food processing - Machine drive - Natural Gas</v>
      </c>
      <c r="CF85" t="s">
        <v>109</v>
      </c>
      <c r="CG85" t="s">
        <v>110</v>
      </c>
      <c r="CL85" t="str">
        <f t="shared" si="88"/>
        <v>IFP_MDR_NGA</v>
      </c>
      <c r="CM85" t="str">
        <f t="shared" si="89"/>
        <v>IFP_MDR</v>
      </c>
      <c r="CN85" s="1">
        <f t="shared" si="53"/>
        <v>9.9542086369606611E-2</v>
      </c>
      <c r="CO85" s="1">
        <f t="shared" si="54"/>
        <v>6.1641001275387693E-2</v>
      </c>
      <c r="CP85" s="1">
        <f t="shared" si="55"/>
        <v>9.9896209603329511E-2</v>
      </c>
      <c r="CQ85" s="1">
        <f t="shared" si="56"/>
        <v>0.18173584452114472</v>
      </c>
      <c r="CR85" s="1">
        <f t="shared" si="57"/>
        <v>5.933319488057559E-2</v>
      </c>
      <c r="CS85" s="1">
        <f t="shared" si="58"/>
        <v>7.6471102640390826E-3</v>
      </c>
      <c r="CT85" s="1">
        <f t="shared" si="59"/>
        <v>0.10900118636977475</v>
      </c>
      <c r="CU85" s="1">
        <f t="shared" si="60"/>
        <v>2.9842449130681788E-2</v>
      </c>
      <c r="CV85" s="1">
        <f t="shared" si="61"/>
        <v>0.2111725334445281</v>
      </c>
      <c r="CW85" s="1">
        <f t="shared" si="62"/>
        <v>3.8575035814735099E-2</v>
      </c>
      <c r="CX85" s="1">
        <f t="shared" si="63"/>
        <v>4.7844579164521325E-2</v>
      </c>
      <c r="CY85" s="1">
        <f t="shared" si="64"/>
        <v>0.10060399450184956</v>
      </c>
      <c r="CZ85" s="1">
        <f t="shared" si="65"/>
        <v>0.13851545427599463</v>
      </c>
      <c r="DA85" s="1">
        <f t="shared" si="66"/>
        <v>6.5523327769761233E-2</v>
      </c>
      <c r="DB85" s="1">
        <f t="shared" si="67"/>
        <v>9.9358553451667997E-2</v>
      </c>
      <c r="DC85" s="1">
        <f t="shared" si="68"/>
        <v>7.4736855641182154E-2</v>
      </c>
      <c r="DD85" s="1">
        <f t="shared" si="69"/>
        <v>7.592245096659557E-2</v>
      </c>
      <c r="DE85" s="1">
        <f t="shared" si="70"/>
        <v>8.3289117976719493E-2</v>
      </c>
      <c r="DF85" s="1">
        <f t="shared" si="71"/>
        <v>0.12092149036201183</v>
      </c>
      <c r="DG85" s="1">
        <f t="shared" si="72"/>
        <v>0</v>
      </c>
      <c r="DH85" s="1">
        <f t="shared" si="73"/>
        <v>3.8384036953254236E-2</v>
      </c>
      <c r="DI85" s="1">
        <f t="shared" si="74"/>
        <v>0.15220508178309877</v>
      </c>
      <c r="DJ85" s="1">
        <f t="shared" si="75"/>
        <v>6.3894211157325561E-4</v>
      </c>
      <c r="DK85" s="1">
        <f t="shared" si="76"/>
        <v>1.4322854975435884E-2</v>
      </c>
      <c r="DL85" s="1">
        <f t="shared" si="77"/>
        <v>6.8885237550263767E-2</v>
      </c>
      <c r="DM85" s="1" t="str">
        <f t="shared" si="78"/>
        <v/>
      </c>
      <c r="DN85" s="1">
        <f t="shared" si="79"/>
        <v>9.9383215578318543E-2</v>
      </c>
      <c r="DO85" s="1">
        <f t="shared" si="80"/>
        <v>0.11251953289886127</v>
      </c>
      <c r="DP85" s="1">
        <f t="shared" si="81"/>
        <v>0.15500943126669706</v>
      </c>
      <c r="DQ85" s="1" t="str">
        <f t="shared" si="82"/>
        <v/>
      </c>
      <c r="DR85" s="1">
        <v>3</v>
      </c>
      <c r="DS85" s="1" t="str">
        <f t="shared" si="90"/>
        <v/>
      </c>
      <c r="DT85" t="str">
        <f t="shared" si="91"/>
        <v/>
      </c>
    </row>
    <row r="86" spans="1:124" x14ac:dyDescent="0.45">
      <c r="A86" t="str">
        <f t="shared" si="83"/>
        <v>NGA</v>
      </c>
      <c r="B86" t="str">
        <f>VLOOKUP(E86,'EPA_US9RT techs'!$R$26:$S$34,2,FALSE)</f>
        <v>PRH</v>
      </c>
      <c r="C86" t="str">
        <f>'Service shares'!A86</f>
        <v>NGA</v>
      </c>
      <c r="D86" t="str">
        <f>'Service shares'!B86</f>
        <v>IFP</v>
      </c>
      <c r="E86" t="str">
        <f>'Service shares'!C86</f>
        <v>OTP</v>
      </c>
      <c r="F86" s="1">
        <f>IFERROR(1/AVERAGEIFS('EPA_US9RT techs'!$I$2:$I$1718,'EPA_US9RT techs'!$J$2:$J$1718,'Service PJ'!$D86,'EPA_US9RT techs'!$K$2:$K$1718,'Service PJ'!$B86,'EPA_US9RT techs'!$L$2:$L$1718,'Service PJ'!$A86,'EPA_US9RT techs'!$C$2:$C$1718,"VDA_FLOP",'EPA_US9RT techs'!$F$2:$F$1718,'Service PJ'!F$1),1/AVERAGEIFS('EPA_US9RT techs'!$I$2:$I$1718,'EPA_US9RT techs'!$K$2:$K$1718,'Service PJ'!$B86,'EPA_US9RT techs'!$L$2:$L$1718,'Service PJ'!$A86,'EPA_US9RT techs'!$C$2:$C$1718,"VDA_FLOP",'EPA_US9RT techs'!$F$2:$F$1718,'Service PJ'!F$1))</f>
        <v>1</v>
      </c>
      <c r="G86" s="1">
        <f>IFERROR(IFERROR(1/AVERAGEIFS('EPA_US9RT techs'!$I$2:$I$1718,'EPA_US9RT techs'!$J$2:$J$1718,'Service PJ'!$D86,'EPA_US9RT techs'!$K$2:$K$1718,'Service PJ'!$B86,'EPA_US9RT techs'!$L$2:$L$1718,'Service PJ'!$A86,'EPA_US9RT techs'!$C$2:$C$1718,"VDA_FLOP",'EPA_US9RT techs'!$F$2:$F$1718,'Service PJ'!G$1),1/AVERAGEIFS('EPA_US9RT techs'!$I$2:$I$1718,'EPA_US9RT techs'!$K$2:$K$1718,'Service PJ'!$B86,'EPA_US9RT techs'!$L$2:$L$1718,'Service PJ'!$A86,'EPA_US9RT techs'!$C$2:$C$1718,"VDA_FLOP",'EPA_US9RT techs'!$F$2:$F$1718,'Service PJ'!G$1)),"")</f>
        <v>1.104421953023411</v>
      </c>
      <c r="H86" s="1">
        <f>IFERROR(IFERROR(1/AVERAGEIFS('EPA_US9RT techs'!$I$2:$I$1718,'EPA_US9RT techs'!$J$2:$J$1718,'Service PJ'!$D86,'EPA_US9RT techs'!$K$2:$K$1718,'Service PJ'!$B86,'EPA_US9RT techs'!$L$2:$L$1718,'Service PJ'!$A86,'EPA_US9RT techs'!$C$2:$C$1718,"VDA_FLOP",'EPA_US9RT techs'!$F$2:$F$1718,'Service PJ'!H$1),1/AVERAGEIFS('EPA_US9RT techs'!$I$2:$I$1718,'EPA_US9RT techs'!$K$2:$K$1718,'Service PJ'!$B86,'EPA_US9RT techs'!$L$2:$L$1718,'Service PJ'!$A86,'EPA_US9RT techs'!$C$2:$C$1718,"VDA_FLOP",'EPA_US9RT techs'!$F$2:$F$1718,'Service PJ'!H$1)),"")</f>
        <v>1.1266495322275636</v>
      </c>
      <c r="I86" s="1">
        <f>IFERROR(IFERROR(1/AVERAGEIFS('EPA_US9RT techs'!$I$2:$I$1718,'EPA_US9RT techs'!$J$2:$J$1718,'Service PJ'!$D86,'EPA_US9RT techs'!$K$2:$K$1718,'Service PJ'!$B86,'EPA_US9RT techs'!$L$2:$L$1718,'Service PJ'!$A86,'EPA_US9RT techs'!$C$2:$C$1718,"VDA_FLOP",'EPA_US9RT techs'!$F$2:$F$1718,'Service PJ'!I$1),1/AVERAGEIFS('EPA_US9RT techs'!$I$2:$I$1718,'EPA_US9RT techs'!$K$2:$K$1718,'Service PJ'!$B86,'EPA_US9RT techs'!$L$2:$L$1718,'Service PJ'!$A86,'EPA_US9RT techs'!$C$2:$C$1718,"VDA_FLOP",'EPA_US9RT techs'!$F$2:$F$1718,'Service PJ'!I$1)),"")</f>
        <v>1.1633688626443803</v>
      </c>
      <c r="J86" s="1">
        <f>IFERROR(IFERROR(1/AVERAGEIFS('EPA_US9RT techs'!$I$2:$I$1718,'EPA_US9RT techs'!$J$2:$J$1718,'Service PJ'!$D86,'EPA_US9RT techs'!$K$2:$K$1718,'Service PJ'!$B86,'EPA_US9RT techs'!$L$2:$L$1718,'Service PJ'!$A86,'EPA_US9RT techs'!$C$2:$C$1718,"VDA_FLOP",'EPA_US9RT techs'!$F$2:$F$1718,'Service PJ'!J$1),1/AVERAGEIFS('EPA_US9RT techs'!$I$2:$I$1718,'EPA_US9RT techs'!$K$2:$K$1718,'Service PJ'!$B86,'EPA_US9RT techs'!$L$2:$L$1718,'Service PJ'!$A86,'EPA_US9RT techs'!$C$2:$C$1718,"VDA_FLOP",'EPA_US9RT techs'!$F$2:$F$1718,'Service PJ'!J$1)),"")</f>
        <v>1.1937005329283072</v>
      </c>
      <c r="L86" t="str">
        <f>IF(SUM(O86:AR86)=0,"\I: ","")&amp;'Service PJ'!D86&amp;"_"&amp;'Service PJ'!E86&amp;"_"&amp;'Service PJ'!C86</f>
        <v>IFP_OTP_NGA</v>
      </c>
      <c r="M86" t="str">
        <f>"IND"&amp;'Service PJ'!C86</f>
        <v>INDNGA</v>
      </c>
      <c r="N86" t="str">
        <f t="shared" si="84"/>
        <v>IFP_OTP</v>
      </c>
      <c r="O86" s="1">
        <f>'Service shares'!AK86*'Service PJ'!AV86</f>
        <v>0.92126308763989773</v>
      </c>
      <c r="P86" s="1">
        <f>'Service shares'!AL86*'Service PJ'!AW86</f>
        <v>0.2432574024743685</v>
      </c>
      <c r="Q86" s="1">
        <f>'Service shares'!AM86*'Service PJ'!AX86</f>
        <v>2.3398726689062537</v>
      </c>
      <c r="R86" s="1">
        <f>'Service shares'!AN86*'Service PJ'!AY86</f>
        <v>1.4157462377762329</v>
      </c>
      <c r="S86" s="1">
        <f>'Service shares'!AO86*'Service PJ'!AZ86</f>
        <v>3.9789671018024846</v>
      </c>
      <c r="T86" s="1">
        <f>'Service shares'!AP86*'Service PJ'!BA86</f>
        <v>0.5960056011286633</v>
      </c>
      <c r="U86" s="1">
        <f>'Service shares'!AQ86*'Service PJ'!BB86</f>
        <v>1.8438922448155146</v>
      </c>
      <c r="V86" s="14">
        <f>'Service shares'!AR86*'Service PJ'!BC86</f>
        <v>1.3747742322362222</v>
      </c>
      <c r="W86" s="1">
        <f>'Service shares'!AS86*'Service PJ'!BD86</f>
        <v>2.6969742396230125</v>
      </c>
      <c r="X86" s="1">
        <f>'Service shares'!AT86*'Service PJ'!BE86</f>
        <v>9.073338091197499</v>
      </c>
      <c r="Y86" s="1">
        <f>'Service shares'!AU86*'Service PJ'!BF86</f>
        <v>0.57479962789310146</v>
      </c>
      <c r="Z86" s="1">
        <f>'Service shares'!AV86*'Service PJ'!BG86</f>
        <v>2.5517759955142685</v>
      </c>
      <c r="AA86" s="1">
        <f>'Service shares'!AW86*'Service PJ'!BH86</f>
        <v>3.9916167513451057</v>
      </c>
      <c r="AB86" s="1">
        <f>'Service shares'!AX86*'Service PJ'!BI86</f>
        <v>1.8460012810294293</v>
      </c>
      <c r="AC86" s="1">
        <f>'Service shares'!AY86*'Service PJ'!BJ86</f>
        <v>1.3093029122958448</v>
      </c>
      <c r="AD86" s="1">
        <f>'Service shares'!AZ86*'Service PJ'!BK86</f>
        <v>1.7547496316380675</v>
      </c>
      <c r="AE86" s="1">
        <f>'Service shares'!BA86*'Service PJ'!BL86</f>
        <v>2.7418393779561012</v>
      </c>
      <c r="AF86" s="1">
        <f>'Service shares'!BB86*'Service PJ'!BM86</f>
        <v>3.5731365565044269</v>
      </c>
      <c r="AG86" s="1">
        <f>'Service shares'!BC86*'Service PJ'!BN86</f>
        <v>4.386274129958589</v>
      </c>
      <c r="AH86" s="1">
        <f>'Service shares'!BD86*'Service PJ'!BO86</f>
        <v>0</v>
      </c>
      <c r="AI86" s="1">
        <f>'Service shares'!BE86*'Service PJ'!BP86</f>
        <v>0.49485817741231192</v>
      </c>
      <c r="AJ86" s="1">
        <f>'Service shares'!BF86*'Service PJ'!BQ86</f>
        <v>0.77826444702087183</v>
      </c>
      <c r="AK86" s="1">
        <f>'Service shares'!BG86*'Service PJ'!BR86</f>
        <v>1.7488147186776268E-3</v>
      </c>
      <c r="AL86" s="1">
        <f>'Service shares'!BH86*'Service PJ'!BS86</f>
        <v>8.7541698757863343E-2</v>
      </c>
      <c r="AM86" s="1">
        <f>'Service shares'!BI86*'Service PJ'!BT86</f>
        <v>2.0965503730099186</v>
      </c>
      <c r="AN86" s="1">
        <f>'Service shares'!BJ86*'Service PJ'!BU86</f>
        <v>0</v>
      </c>
      <c r="AO86" s="1">
        <f>'Service shares'!BK86*'Service PJ'!BV86</f>
        <v>0.13441695808885992</v>
      </c>
      <c r="AP86" s="1">
        <f>'Service shares'!BL86*'Service PJ'!BW86</f>
        <v>2.4829903858044222</v>
      </c>
      <c r="AQ86" s="1">
        <f>'Service shares'!BM86*'Service PJ'!BX86</f>
        <v>24.313266849688357</v>
      </c>
      <c r="AR86" s="1">
        <f>'Service shares'!BN86*'Service PJ'!BY86</f>
        <v>0</v>
      </c>
      <c r="AS86" s="2">
        <v>0</v>
      </c>
      <c r="AU86" t="str">
        <f t="shared" si="52"/>
        <v>IFP_OTP_NGA</v>
      </c>
      <c r="AV86" s="1">
        <f t="shared" si="95"/>
        <v>1.104421953023411</v>
      </c>
      <c r="AW86" s="1">
        <f t="shared" si="95"/>
        <v>1.104421953023411</v>
      </c>
      <c r="AX86" s="1">
        <f t="shared" si="95"/>
        <v>1.104421953023411</v>
      </c>
      <c r="AY86" s="1">
        <f t="shared" si="95"/>
        <v>1.104421953023411</v>
      </c>
      <c r="AZ86" s="1">
        <f t="shared" si="95"/>
        <v>1.104421953023411</v>
      </c>
      <c r="BA86" s="1">
        <f t="shared" si="95"/>
        <v>1.104421953023411</v>
      </c>
      <c r="BB86" s="1">
        <f t="shared" si="95"/>
        <v>1.104421953023411</v>
      </c>
      <c r="BC86" s="1">
        <f t="shared" si="95"/>
        <v>1.104421953023411</v>
      </c>
      <c r="BD86" s="1">
        <f t="shared" si="95"/>
        <v>1.104421953023411</v>
      </c>
      <c r="BE86" s="1">
        <f t="shared" si="95"/>
        <v>1.104421953023411</v>
      </c>
      <c r="BF86" s="1">
        <f t="shared" si="95"/>
        <v>1.104421953023411</v>
      </c>
      <c r="BG86" s="1">
        <f t="shared" si="95"/>
        <v>1.104421953023411</v>
      </c>
      <c r="BH86" s="1">
        <f t="shared" si="95"/>
        <v>1.104421953023411</v>
      </c>
      <c r="BI86" s="1">
        <f t="shared" si="95"/>
        <v>1.104421953023411</v>
      </c>
      <c r="BJ86" s="1">
        <f t="shared" si="95"/>
        <v>1.104421953023411</v>
      </c>
      <c r="BK86" s="1">
        <f t="shared" si="94"/>
        <v>1.104421953023411</v>
      </c>
      <c r="BL86" s="1">
        <f t="shared" si="93"/>
        <v>1.104421953023411</v>
      </c>
      <c r="BM86" s="1">
        <f t="shared" si="93"/>
        <v>1.104421953023411</v>
      </c>
      <c r="BN86" s="1">
        <f t="shared" si="93"/>
        <v>1.104421953023411</v>
      </c>
      <c r="BO86" s="1">
        <f t="shared" si="93"/>
        <v>1.104421953023411</v>
      </c>
      <c r="BP86" s="1">
        <f t="shared" si="93"/>
        <v>1.104421953023411</v>
      </c>
      <c r="BQ86" s="1">
        <f t="shared" si="93"/>
        <v>1.104421953023411</v>
      </c>
      <c r="BR86" s="1">
        <f t="shared" si="93"/>
        <v>1.104421953023411</v>
      </c>
      <c r="BS86" s="1">
        <f t="shared" si="93"/>
        <v>1.104421953023411</v>
      </c>
      <c r="BT86" s="1">
        <f t="shared" si="93"/>
        <v>1.104421953023411</v>
      </c>
      <c r="BU86" s="1">
        <f t="shared" si="93"/>
        <v>1.104421953023411</v>
      </c>
      <c r="BV86" s="1">
        <f t="shared" si="93"/>
        <v>1.104421953023411</v>
      </c>
      <c r="BW86" s="1">
        <f t="shared" si="93"/>
        <v>1.104421953023411</v>
      </c>
      <c r="BX86" s="1">
        <f t="shared" si="93"/>
        <v>1.104421953023411</v>
      </c>
      <c r="BY86" s="1">
        <f t="shared" si="93"/>
        <v>1.104421953023411</v>
      </c>
      <c r="CC86" t="str">
        <f t="shared" si="86"/>
        <v>PRE</v>
      </c>
      <c r="CD86" t="str">
        <f t="shared" si="87"/>
        <v>IFP_OTP_NGA</v>
      </c>
      <c r="CE86" t="str">
        <f>VLOOKUP(D86,'IND Balance'!$AM$5:$AN$21,2,FALSE)&amp;" - "&amp;VLOOKUP(E86,'MECS_Table 5.4'!$AF$18:$AG$30,2,FALSE)&amp;" - "&amp;VLOOKUP('Service PJ'!M86,'IND Balance'!$AM$22:$AN$32,2,FALSE)</f>
        <v>Food processing - Other process - Natural Gas</v>
      </c>
      <c r="CF86" t="s">
        <v>109</v>
      </c>
      <c r="CG86" t="s">
        <v>110</v>
      </c>
      <c r="CL86" t="str">
        <f t="shared" si="88"/>
        <v>IFP_OTP_NGA</v>
      </c>
      <c r="CM86" t="str">
        <f t="shared" si="89"/>
        <v>IFP_OTP</v>
      </c>
      <c r="CN86" s="1">
        <f t="shared" si="53"/>
        <v>0.78257584845621142</v>
      </c>
      <c r="CO86" s="1">
        <f t="shared" si="54"/>
        <v>0.68453174553448315</v>
      </c>
      <c r="CP86" s="1">
        <f t="shared" si="55"/>
        <v>0.78322259861747456</v>
      </c>
      <c r="CQ86" s="1">
        <f t="shared" si="56"/>
        <v>0.87473077928934273</v>
      </c>
      <c r="CR86" s="1">
        <f t="shared" si="57"/>
        <v>0.67588162007479824</v>
      </c>
      <c r="CS86" s="1">
        <f t="shared" si="58"/>
        <v>0.20598213726740042</v>
      </c>
      <c r="CT86" s="1">
        <f t="shared" si="59"/>
        <v>0.7987216637666491</v>
      </c>
      <c r="CU86" s="1">
        <f t="shared" si="60"/>
        <v>0.50683192820555378</v>
      </c>
      <c r="CV86" s="1">
        <f t="shared" si="61"/>
        <v>0.8924729447599723</v>
      </c>
      <c r="CW86" s="1">
        <f t="shared" si="62"/>
        <v>0.57199211756001234</v>
      </c>
      <c r="CX86" s="1">
        <f t="shared" si="63"/>
        <v>0.62521051643099901</v>
      </c>
      <c r="CY86" s="1">
        <f t="shared" si="64"/>
        <v>0.78450476408349679</v>
      </c>
      <c r="CZ86" s="1">
        <f t="shared" si="65"/>
        <v>0.83746442910603558</v>
      </c>
      <c r="DA86" s="1">
        <f t="shared" si="66"/>
        <v>0.69814275950344817</v>
      </c>
      <c r="DB86" s="1">
        <f t="shared" si="67"/>
        <v>0.78223926385352383</v>
      </c>
      <c r="DC86" s="1">
        <f t="shared" si="68"/>
        <v>0.72641433782010778</v>
      </c>
      <c r="DD86" s="1">
        <f t="shared" si="69"/>
        <v>0.72969592531464034</v>
      </c>
      <c r="DE86" s="1">
        <f t="shared" si="70"/>
        <v>0.74854983486751514</v>
      </c>
      <c r="DF86" s="1">
        <f t="shared" si="71"/>
        <v>0.81619057660796668</v>
      </c>
      <c r="DG86" s="1">
        <f t="shared" si="72"/>
        <v>0</v>
      </c>
      <c r="DH86" s="1">
        <f t="shared" si="73"/>
        <v>0.57074435576495863</v>
      </c>
      <c r="DI86" s="1">
        <f t="shared" si="74"/>
        <v>0.85117885610558863</v>
      </c>
      <c r="DJ86" s="1">
        <f t="shared" si="75"/>
        <v>2.111793241233589E-2</v>
      </c>
      <c r="DK86" s="1">
        <f t="shared" si="76"/>
        <v>0.32799059932253133</v>
      </c>
      <c r="DL86" s="1">
        <f t="shared" si="77"/>
        <v>0.70906777745364791</v>
      </c>
      <c r="DM86" s="1" t="str">
        <f t="shared" si="78"/>
        <v/>
      </c>
      <c r="DN86" s="1">
        <f t="shared" si="79"/>
        <v>0.78228454764742217</v>
      </c>
      <c r="DO86" s="1">
        <f t="shared" si="80"/>
        <v>0.80418119134958965</v>
      </c>
      <c r="DP86" s="1">
        <f t="shared" si="81"/>
        <v>0.85373812894309586</v>
      </c>
      <c r="DQ86" s="1" t="str">
        <f t="shared" si="82"/>
        <v/>
      </c>
      <c r="DR86" s="1">
        <v>3</v>
      </c>
      <c r="DS86" s="1" t="str">
        <f t="shared" si="90"/>
        <v/>
      </c>
      <c r="DT86" t="str">
        <f t="shared" si="91"/>
        <v/>
      </c>
    </row>
    <row r="87" spans="1:124" x14ac:dyDescent="0.45">
      <c r="A87" t="str">
        <f t="shared" si="83"/>
        <v>NGA</v>
      </c>
      <c r="B87" t="str">
        <f>VLOOKUP(E87,'EPA_US9RT techs'!$R$26:$S$34,2,FALSE)</f>
        <v>OTH</v>
      </c>
      <c r="C87" t="str">
        <f>'Service shares'!A87</f>
        <v>NGA</v>
      </c>
      <c r="D87" t="str">
        <f>'Service shares'!B87</f>
        <v>IFP</v>
      </c>
      <c r="E87" t="str">
        <f>'Service shares'!C87</f>
        <v>SPC</v>
      </c>
      <c r="F87" s="1">
        <f>IFERROR(1/AVERAGEIFS('EPA_US9RT techs'!$I$2:$I$1718,'EPA_US9RT techs'!$J$2:$J$1718,'Service PJ'!$D87,'EPA_US9RT techs'!$K$2:$K$1718,'Service PJ'!$B87,'EPA_US9RT techs'!$L$2:$L$1718,'Service PJ'!$A87,'EPA_US9RT techs'!$C$2:$C$1718,"VDA_FLOP",'EPA_US9RT techs'!$F$2:$F$1718,'Service PJ'!F$1),1/AVERAGEIFS('EPA_US9RT techs'!$I$2:$I$1718,'EPA_US9RT techs'!$K$2:$K$1718,'Service PJ'!$B87,'EPA_US9RT techs'!$L$2:$L$1718,'Service PJ'!$A87,'EPA_US9RT techs'!$C$2:$C$1718,"VDA_FLOP",'EPA_US9RT techs'!$F$2:$F$1718,'Service PJ'!F$1))</f>
        <v>1</v>
      </c>
      <c r="G87" s="1">
        <f>IFERROR(IFERROR(1/AVERAGEIFS('EPA_US9RT techs'!$I$2:$I$1718,'EPA_US9RT techs'!$J$2:$J$1718,'Service PJ'!$D87,'EPA_US9RT techs'!$K$2:$K$1718,'Service PJ'!$B87,'EPA_US9RT techs'!$L$2:$L$1718,'Service PJ'!$A87,'EPA_US9RT techs'!$C$2:$C$1718,"VDA_FLOP",'EPA_US9RT techs'!$F$2:$F$1718,'Service PJ'!G$1),1/AVERAGEIFS('EPA_US9RT techs'!$I$2:$I$1718,'EPA_US9RT techs'!$K$2:$K$1718,'Service PJ'!$B87,'EPA_US9RT techs'!$L$2:$L$1718,'Service PJ'!$A87,'EPA_US9RT techs'!$C$2:$C$1718,"VDA_FLOP",'EPA_US9RT techs'!$F$2:$F$1718,'Service PJ'!G$1)),"")</f>
        <v>1.104421953023411</v>
      </c>
      <c r="H87" s="1">
        <f>IFERROR(IFERROR(1/AVERAGEIFS('EPA_US9RT techs'!$I$2:$I$1718,'EPA_US9RT techs'!$J$2:$J$1718,'Service PJ'!$D87,'EPA_US9RT techs'!$K$2:$K$1718,'Service PJ'!$B87,'EPA_US9RT techs'!$L$2:$L$1718,'Service PJ'!$A87,'EPA_US9RT techs'!$C$2:$C$1718,"VDA_FLOP",'EPA_US9RT techs'!$F$2:$F$1718,'Service PJ'!H$1),1/AVERAGEIFS('EPA_US9RT techs'!$I$2:$I$1718,'EPA_US9RT techs'!$K$2:$K$1718,'Service PJ'!$B87,'EPA_US9RT techs'!$L$2:$L$1718,'Service PJ'!$A87,'EPA_US9RT techs'!$C$2:$C$1718,"VDA_FLOP",'EPA_US9RT techs'!$F$2:$F$1718,'Service PJ'!H$1)),"")</f>
        <v>1.1266495322275636</v>
      </c>
      <c r="I87" s="1">
        <f>IFERROR(IFERROR(1/AVERAGEIFS('EPA_US9RT techs'!$I$2:$I$1718,'EPA_US9RT techs'!$J$2:$J$1718,'Service PJ'!$D87,'EPA_US9RT techs'!$K$2:$K$1718,'Service PJ'!$B87,'EPA_US9RT techs'!$L$2:$L$1718,'Service PJ'!$A87,'EPA_US9RT techs'!$C$2:$C$1718,"VDA_FLOP",'EPA_US9RT techs'!$F$2:$F$1718,'Service PJ'!I$1),1/AVERAGEIFS('EPA_US9RT techs'!$I$2:$I$1718,'EPA_US9RT techs'!$K$2:$K$1718,'Service PJ'!$B87,'EPA_US9RT techs'!$L$2:$L$1718,'Service PJ'!$A87,'EPA_US9RT techs'!$C$2:$C$1718,"VDA_FLOP",'EPA_US9RT techs'!$F$2:$F$1718,'Service PJ'!I$1)),"")</f>
        <v>1.1633688626443803</v>
      </c>
      <c r="J87" s="1">
        <f>IFERROR(IFERROR(1/AVERAGEIFS('EPA_US9RT techs'!$I$2:$I$1718,'EPA_US9RT techs'!$J$2:$J$1718,'Service PJ'!$D87,'EPA_US9RT techs'!$K$2:$K$1718,'Service PJ'!$B87,'EPA_US9RT techs'!$L$2:$L$1718,'Service PJ'!$A87,'EPA_US9RT techs'!$C$2:$C$1718,"VDA_FLOP",'EPA_US9RT techs'!$F$2:$F$1718,'Service PJ'!J$1),1/AVERAGEIFS('EPA_US9RT techs'!$I$2:$I$1718,'EPA_US9RT techs'!$K$2:$K$1718,'Service PJ'!$B87,'EPA_US9RT techs'!$L$2:$L$1718,'Service PJ'!$A87,'EPA_US9RT techs'!$C$2:$C$1718,"VDA_FLOP",'EPA_US9RT techs'!$F$2:$F$1718,'Service PJ'!J$1)),"")</f>
        <v>1.1937005329283072</v>
      </c>
      <c r="L87" t="str">
        <f>IF(SUM(O87:AR87)=0,"\I: ","")&amp;'Service PJ'!D87&amp;"_"&amp;'Service PJ'!E87&amp;"_"&amp;'Service PJ'!C87</f>
        <v>IFP_SPC_NGA</v>
      </c>
      <c r="M87" t="str">
        <f>"IND"&amp;'Service PJ'!C87</f>
        <v>INDNGA</v>
      </c>
      <c r="N87" t="str">
        <f t="shared" si="84"/>
        <v>IFP_SPC</v>
      </c>
      <c r="O87" s="1">
        <f>'Service shares'!AK87*'Service PJ'!AV87</f>
        <v>3.4876388317796132</v>
      </c>
      <c r="P87" s="1">
        <f>'Service shares'!AL87*'Service PJ'!AW87</f>
        <v>0.9209030236529665</v>
      </c>
      <c r="Q87" s="1">
        <f>'Service shares'!AM87*'Service PJ'!AX87</f>
        <v>8.8580893894308197</v>
      </c>
      <c r="R87" s="1">
        <f>'Service shares'!AN87*'Service PJ'!AY87</f>
        <v>5.359610757295739</v>
      </c>
      <c r="S87" s="1">
        <f>'Service shares'!AO87*'Service PJ'!AZ87</f>
        <v>15.063232599680836</v>
      </c>
      <c r="T87" s="1">
        <f>'Service shares'!AP87*'Service PJ'!BA87</f>
        <v>2.2563069185585114</v>
      </c>
      <c r="U87" s="1">
        <f>'Service shares'!AQ87*'Service PJ'!BB87</f>
        <v>6.980449212515877</v>
      </c>
      <c r="V87" s="14">
        <f>'Service shares'!AR87*'Service PJ'!BC87</f>
        <v>5.2045024506085564</v>
      </c>
      <c r="W87" s="1">
        <f>'Service shares'!AS87*'Service PJ'!BD87</f>
        <v>10.209973907144262</v>
      </c>
      <c r="X87" s="1">
        <f>'Service shares'!AT87*'Service PJ'!BE87</f>
        <v>34.34906563096196</v>
      </c>
      <c r="Y87" s="1">
        <f>'Service shares'!AU87*'Service PJ'!BF87</f>
        <v>2.17602716273817</v>
      </c>
      <c r="Z87" s="1">
        <f>'Service shares'!AV87*'Service PJ'!BG87</f>
        <v>9.6602948401611588</v>
      </c>
      <c r="AA87" s="1">
        <f>'Service shares'!AW87*'Service PJ'!BH87</f>
        <v>15.111120558663615</v>
      </c>
      <c r="AB87" s="1">
        <f>'Service shares'!AX87*'Service PJ'!BI87</f>
        <v>6.9884334210399821</v>
      </c>
      <c r="AC87" s="1">
        <f>'Service shares'!AY87*'Service PJ'!BJ87</f>
        <v>4.9566467394056986</v>
      </c>
      <c r="AD87" s="1">
        <f>'Service shares'!AZ87*'Service PJ'!BK87</f>
        <v>6.6429807483441135</v>
      </c>
      <c r="AE87" s="1">
        <f>'Service shares'!BA87*'Service PJ'!BL87</f>
        <v>10.379820502262385</v>
      </c>
      <c r="AF87" s="1">
        <f>'Service shares'!BB87*'Service PJ'!BM87</f>
        <v>13.526874106766758</v>
      </c>
      <c r="AG87" s="1">
        <f>'Service shares'!BC87*'Service PJ'!BN87</f>
        <v>16.605180634843233</v>
      </c>
      <c r="AH87" s="1">
        <f>'Service shares'!BD87*'Service PJ'!BO87</f>
        <v>0</v>
      </c>
      <c r="AI87" s="1">
        <f>'Service shares'!BE87*'Service PJ'!BP87</f>
        <v>1.8733916716323238</v>
      </c>
      <c r="AJ87" s="1">
        <f>'Service shares'!BF87*'Service PJ'!BQ87</f>
        <v>2.9462868351504437</v>
      </c>
      <c r="AK87" s="1">
        <f>'Service shares'!BG87*'Service PJ'!BR87</f>
        <v>6.6205128635653011E-3</v>
      </c>
      <c r="AL87" s="1">
        <f>'Service shares'!BH87*'Service PJ'!BS87</f>
        <v>0.33140785958333985</v>
      </c>
      <c r="AM87" s="1">
        <f>'Service shares'!BI87*'Service PJ'!BT87</f>
        <v>7.9369406978232639</v>
      </c>
      <c r="AN87" s="1">
        <f>'Service shares'!BJ87*'Service PJ'!BU87</f>
        <v>0</v>
      </c>
      <c r="AO87" s="1">
        <f>'Service shares'!BK87*'Service PJ'!BV87</f>
        <v>0.50886419847925546</v>
      </c>
      <c r="AP87" s="1">
        <f>'Service shares'!BL87*'Service PJ'!BW87</f>
        <v>9.3998921748310291</v>
      </c>
      <c r="AQ87" s="1">
        <f>'Service shares'!BM87*'Service PJ'!BX87</f>
        <v>92.04308164524879</v>
      </c>
      <c r="AR87" s="1">
        <f>'Service shares'!BN87*'Service PJ'!BY87</f>
        <v>0</v>
      </c>
      <c r="AS87" s="2">
        <v>0</v>
      </c>
      <c r="AU87" t="str">
        <f t="shared" si="52"/>
        <v>IFP_SPC_NGA</v>
      </c>
      <c r="AV87" s="1">
        <f t="shared" si="95"/>
        <v>1.104421953023411</v>
      </c>
      <c r="AW87" s="1">
        <f t="shared" si="95"/>
        <v>1.104421953023411</v>
      </c>
      <c r="AX87" s="1">
        <f t="shared" si="95"/>
        <v>1.104421953023411</v>
      </c>
      <c r="AY87" s="1">
        <f t="shared" si="95"/>
        <v>1.104421953023411</v>
      </c>
      <c r="AZ87" s="1">
        <f t="shared" si="95"/>
        <v>1.104421953023411</v>
      </c>
      <c r="BA87" s="1">
        <f t="shared" si="95"/>
        <v>1.104421953023411</v>
      </c>
      <c r="BB87" s="1">
        <f t="shared" si="95"/>
        <v>1.104421953023411</v>
      </c>
      <c r="BC87" s="1">
        <f t="shared" si="95"/>
        <v>1.104421953023411</v>
      </c>
      <c r="BD87" s="1">
        <f t="shared" si="95"/>
        <v>1.104421953023411</v>
      </c>
      <c r="BE87" s="1">
        <f t="shared" si="95"/>
        <v>1.104421953023411</v>
      </c>
      <c r="BF87" s="1">
        <f t="shared" si="95"/>
        <v>1.104421953023411</v>
      </c>
      <c r="BG87" s="1">
        <f t="shared" si="95"/>
        <v>1.104421953023411</v>
      </c>
      <c r="BH87" s="1">
        <f t="shared" si="95"/>
        <v>1.104421953023411</v>
      </c>
      <c r="BI87" s="1">
        <f t="shared" si="95"/>
        <v>1.104421953023411</v>
      </c>
      <c r="BJ87" s="1">
        <f t="shared" si="95"/>
        <v>1.104421953023411</v>
      </c>
      <c r="BK87" s="1">
        <f t="shared" si="94"/>
        <v>1.104421953023411</v>
      </c>
      <c r="BL87" s="1">
        <f t="shared" si="93"/>
        <v>1.104421953023411</v>
      </c>
      <c r="BM87" s="1">
        <f t="shared" si="93"/>
        <v>1.104421953023411</v>
      </c>
      <c r="BN87" s="1">
        <f t="shared" si="93"/>
        <v>1.104421953023411</v>
      </c>
      <c r="BO87" s="1">
        <f t="shared" si="93"/>
        <v>1.104421953023411</v>
      </c>
      <c r="BP87" s="1">
        <f t="shared" si="93"/>
        <v>1.104421953023411</v>
      </c>
      <c r="BQ87" s="1">
        <f t="shared" si="93"/>
        <v>1.104421953023411</v>
      </c>
      <c r="BR87" s="1">
        <f t="shared" si="93"/>
        <v>1.104421953023411</v>
      </c>
      <c r="BS87" s="1">
        <f t="shared" si="93"/>
        <v>1.104421953023411</v>
      </c>
      <c r="BT87" s="1">
        <f t="shared" si="93"/>
        <v>1.104421953023411</v>
      </c>
      <c r="BU87" s="1">
        <f t="shared" si="93"/>
        <v>1.104421953023411</v>
      </c>
      <c r="BV87" s="1">
        <f t="shared" si="93"/>
        <v>1.104421953023411</v>
      </c>
      <c r="BW87" s="1">
        <f t="shared" si="93"/>
        <v>1.104421953023411</v>
      </c>
      <c r="BX87" s="1">
        <f t="shared" si="93"/>
        <v>1.104421953023411</v>
      </c>
      <c r="BY87" s="1">
        <f t="shared" si="93"/>
        <v>1.104421953023411</v>
      </c>
      <c r="CC87" t="str">
        <f t="shared" si="86"/>
        <v>PRE</v>
      </c>
      <c r="CD87" t="str">
        <f t="shared" si="87"/>
        <v>IFP_SPC_NGA</v>
      </c>
      <c r="CE87" t="str">
        <f>VLOOKUP(D87,'IND Balance'!$AM$5:$AN$21,2,FALSE)&amp;" - "&amp;VLOOKUP(E87,'MECS_Table 5.4'!$AF$18:$AG$30,2,FALSE)&amp;" - "&amp;VLOOKUP('Service PJ'!M87,'IND Balance'!$AM$22:$AN$32,2,FALSE)</f>
        <v>Food processing - Space conditioning - Natural Gas</v>
      </c>
      <c r="CF87" t="s">
        <v>109</v>
      </c>
      <c r="CG87" t="s">
        <v>110</v>
      </c>
      <c r="CL87" t="str">
        <f t="shared" si="88"/>
        <v>IFP_SPC_NGA</v>
      </c>
      <c r="CM87" t="str">
        <f t="shared" si="89"/>
        <v>IFP_SPC</v>
      </c>
      <c r="CN87" s="1">
        <f t="shared" si="53"/>
        <v>0.54093081707600688</v>
      </c>
      <c r="CO87" s="1">
        <f t="shared" si="54"/>
        <v>0.28874614450117242</v>
      </c>
      <c r="CP87" s="1">
        <f t="shared" si="55"/>
        <v>0.62045564784830509</v>
      </c>
      <c r="CQ87" s="1">
        <f t="shared" si="56"/>
        <v>0.72748708550128327</v>
      </c>
      <c r="CR87" s="1">
        <f t="shared" si="57"/>
        <v>0.41125464903612136</v>
      </c>
      <c r="CS87" s="1">
        <f t="shared" si="58"/>
        <v>7.3300913915251065E-2</v>
      </c>
      <c r="CT87" s="1">
        <f t="shared" si="59"/>
        <v>0.61195508972698509</v>
      </c>
      <c r="CU87" s="1">
        <f t="shared" si="60"/>
        <v>0.2686026019403121</v>
      </c>
      <c r="CV87" s="1">
        <f t="shared" si="61"/>
        <v>0.79495180220992601</v>
      </c>
      <c r="CW87" s="1">
        <f t="shared" si="62"/>
        <v>0.3666747682668014</v>
      </c>
      <c r="CX87" s="1">
        <f t="shared" si="63"/>
        <v>0.38790039978986118</v>
      </c>
      <c r="CY87" s="1">
        <f t="shared" si="64"/>
        <v>0.60197883222133641</v>
      </c>
      <c r="CZ87" s="1">
        <f t="shared" si="65"/>
        <v>0.69072942184203545</v>
      </c>
      <c r="DA87" s="1">
        <f t="shared" si="66"/>
        <v>0.46639119877392482</v>
      </c>
      <c r="DB87" s="1">
        <f t="shared" si="67"/>
        <v>0.58808455610064747</v>
      </c>
      <c r="DC87" s="1">
        <f t="shared" si="68"/>
        <v>0.48215923095867647</v>
      </c>
      <c r="DD87" s="1">
        <f t="shared" si="69"/>
        <v>0.5215622210805263</v>
      </c>
      <c r="DE87" s="1">
        <f t="shared" si="70"/>
        <v>0.54665440561629608</v>
      </c>
      <c r="DF87" s="1">
        <f t="shared" si="71"/>
        <v>0.64987434172735181</v>
      </c>
      <c r="DG87" s="1">
        <f t="shared" si="72"/>
        <v>0</v>
      </c>
      <c r="DH87" s="1">
        <f t="shared" si="73"/>
        <v>0.30279600970182396</v>
      </c>
      <c r="DI87" s="1">
        <f t="shared" si="74"/>
        <v>0.63836128828881811</v>
      </c>
      <c r="DJ87" s="1">
        <f t="shared" si="75"/>
        <v>8.9477668185630726E-3</v>
      </c>
      <c r="DK87" s="1">
        <f t="shared" si="76"/>
        <v>0.15205560622340625</v>
      </c>
      <c r="DL87" s="1">
        <f t="shared" si="77"/>
        <v>0.4462689090011599</v>
      </c>
      <c r="DM87" s="1" t="str">
        <f t="shared" si="78"/>
        <v/>
      </c>
      <c r="DN87" s="1">
        <f t="shared" si="79"/>
        <v>0.43719302728782011</v>
      </c>
      <c r="DO87" s="1">
        <f t="shared" si="80"/>
        <v>0.62902662147830846</v>
      </c>
      <c r="DP87" s="1">
        <f t="shared" si="81"/>
        <v>0.72174594474840736</v>
      </c>
      <c r="DQ87" s="1" t="str">
        <f t="shared" si="82"/>
        <v/>
      </c>
      <c r="DR87" s="1">
        <v>3</v>
      </c>
      <c r="DS87" s="1" t="str">
        <f t="shared" si="90"/>
        <v/>
      </c>
      <c r="DT87" t="str">
        <f t="shared" si="91"/>
        <v/>
      </c>
    </row>
    <row r="88" spans="1:124" x14ac:dyDescent="0.45">
      <c r="A88" t="str">
        <f t="shared" si="83"/>
        <v>NGA</v>
      </c>
      <c r="B88" t="str">
        <f>VLOOKUP(E88,'EPA_US9RT techs'!$R$26:$S$34,2,FALSE)</f>
        <v>OTH</v>
      </c>
      <c r="C88" t="str">
        <f>'Service shares'!A88</f>
        <v>NGA</v>
      </c>
      <c r="D88" t="str">
        <f>'Service shares'!B88</f>
        <v>IFP</v>
      </c>
      <c r="E88" t="str">
        <f>'Service shares'!C88</f>
        <v>OTH</v>
      </c>
      <c r="F88" s="1">
        <f>IFERROR(1/AVERAGEIFS('EPA_US9RT techs'!$I$2:$I$1718,'EPA_US9RT techs'!$J$2:$J$1718,'Service PJ'!$D88,'EPA_US9RT techs'!$K$2:$K$1718,'Service PJ'!$B88,'EPA_US9RT techs'!$L$2:$L$1718,'Service PJ'!$A88,'EPA_US9RT techs'!$C$2:$C$1718,"VDA_FLOP",'EPA_US9RT techs'!$F$2:$F$1718,'Service PJ'!F$1),1/AVERAGEIFS('EPA_US9RT techs'!$I$2:$I$1718,'EPA_US9RT techs'!$K$2:$K$1718,'Service PJ'!$B88,'EPA_US9RT techs'!$L$2:$L$1718,'Service PJ'!$A88,'EPA_US9RT techs'!$C$2:$C$1718,"VDA_FLOP",'EPA_US9RT techs'!$F$2:$F$1718,'Service PJ'!F$1))</f>
        <v>1</v>
      </c>
      <c r="G88" s="1">
        <f>IFERROR(IFERROR(1/AVERAGEIFS('EPA_US9RT techs'!$I$2:$I$1718,'EPA_US9RT techs'!$J$2:$J$1718,'Service PJ'!$D88,'EPA_US9RT techs'!$K$2:$K$1718,'Service PJ'!$B88,'EPA_US9RT techs'!$L$2:$L$1718,'Service PJ'!$A88,'EPA_US9RT techs'!$C$2:$C$1718,"VDA_FLOP",'EPA_US9RT techs'!$F$2:$F$1718,'Service PJ'!G$1),1/AVERAGEIFS('EPA_US9RT techs'!$I$2:$I$1718,'EPA_US9RT techs'!$K$2:$K$1718,'Service PJ'!$B88,'EPA_US9RT techs'!$L$2:$L$1718,'Service PJ'!$A88,'EPA_US9RT techs'!$C$2:$C$1718,"VDA_FLOP",'EPA_US9RT techs'!$F$2:$F$1718,'Service PJ'!G$1)),"")</f>
        <v>1.104421953023411</v>
      </c>
      <c r="H88" s="1">
        <f>IFERROR(IFERROR(1/AVERAGEIFS('EPA_US9RT techs'!$I$2:$I$1718,'EPA_US9RT techs'!$J$2:$J$1718,'Service PJ'!$D88,'EPA_US9RT techs'!$K$2:$K$1718,'Service PJ'!$B88,'EPA_US9RT techs'!$L$2:$L$1718,'Service PJ'!$A88,'EPA_US9RT techs'!$C$2:$C$1718,"VDA_FLOP",'EPA_US9RT techs'!$F$2:$F$1718,'Service PJ'!H$1),1/AVERAGEIFS('EPA_US9RT techs'!$I$2:$I$1718,'EPA_US9RT techs'!$K$2:$K$1718,'Service PJ'!$B88,'EPA_US9RT techs'!$L$2:$L$1718,'Service PJ'!$A88,'EPA_US9RT techs'!$C$2:$C$1718,"VDA_FLOP",'EPA_US9RT techs'!$F$2:$F$1718,'Service PJ'!H$1)),"")</f>
        <v>1.1266495322275636</v>
      </c>
      <c r="I88" s="1">
        <f>IFERROR(IFERROR(1/AVERAGEIFS('EPA_US9RT techs'!$I$2:$I$1718,'EPA_US9RT techs'!$J$2:$J$1718,'Service PJ'!$D88,'EPA_US9RT techs'!$K$2:$K$1718,'Service PJ'!$B88,'EPA_US9RT techs'!$L$2:$L$1718,'Service PJ'!$A88,'EPA_US9RT techs'!$C$2:$C$1718,"VDA_FLOP",'EPA_US9RT techs'!$F$2:$F$1718,'Service PJ'!I$1),1/AVERAGEIFS('EPA_US9RT techs'!$I$2:$I$1718,'EPA_US9RT techs'!$K$2:$K$1718,'Service PJ'!$B88,'EPA_US9RT techs'!$L$2:$L$1718,'Service PJ'!$A88,'EPA_US9RT techs'!$C$2:$C$1718,"VDA_FLOP",'EPA_US9RT techs'!$F$2:$F$1718,'Service PJ'!I$1)),"")</f>
        <v>1.1633688626443803</v>
      </c>
      <c r="J88" s="1">
        <f>IFERROR(IFERROR(1/AVERAGEIFS('EPA_US9RT techs'!$I$2:$I$1718,'EPA_US9RT techs'!$J$2:$J$1718,'Service PJ'!$D88,'EPA_US9RT techs'!$K$2:$K$1718,'Service PJ'!$B88,'EPA_US9RT techs'!$L$2:$L$1718,'Service PJ'!$A88,'EPA_US9RT techs'!$C$2:$C$1718,"VDA_FLOP",'EPA_US9RT techs'!$F$2:$F$1718,'Service PJ'!J$1),1/AVERAGEIFS('EPA_US9RT techs'!$I$2:$I$1718,'EPA_US9RT techs'!$K$2:$K$1718,'Service PJ'!$B88,'EPA_US9RT techs'!$L$2:$L$1718,'Service PJ'!$A88,'EPA_US9RT techs'!$C$2:$C$1718,"VDA_FLOP",'EPA_US9RT techs'!$F$2:$F$1718,'Service PJ'!J$1)),"")</f>
        <v>1.1937005329283072</v>
      </c>
      <c r="L88" t="str">
        <f>IF(SUM(O88:AR88)=0,"\I: ","")&amp;'Service PJ'!D88&amp;"_"&amp;'Service PJ'!E88&amp;"_"&amp;'Service PJ'!C88</f>
        <v>IFP_OTH_NGA</v>
      </c>
      <c r="M88" t="str">
        <f>"IND"&amp;'Service PJ'!C88</f>
        <v>INDNGA</v>
      </c>
      <c r="N88" t="str">
        <f t="shared" si="84"/>
        <v>IFP_OTH</v>
      </c>
      <c r="O88" s="1">
        <f>'Service shares'!AK88*'Service PJ'!AV88</f>
        <v>1.5135036439798319</v>
      </c>
      <c r="P88" s="1">
        <f>'Service shares'!AL88*'Service PJ'!AW88</f>
        <v>0.39963716120789111</v>
      </c>
      <c r="Q88" s="1">
        <f>'Service shares'!AM88*'Service PJ'!AX88</f>
        <v>3.8440765274888458</v>
      </c>
      <c r="R88" s="1">
        <f>'Service shares'!AN88*'Service PJ'!AY88</f>
        <v>2.3258688192038113</v>
      </c>
      <c r="S88" s="1">
        <f>'Service shares'!AO88*'Service PJ'!AZ88</f>
        <v>6.5368745243897965</v>
      </c>
      <c r="T88" s="1">
        <f>'Service shares'!AP88*'Service PJ'!BA88</f>
        <v>0.97915205899708968</v>
      </c>
      <c r="U88" s="1">
        <f>'Service shares'!AQ88*'Service PJ'!BB88</f>
        <v>3.02925154505406</v>
      </c>
      <c r="V88" s="14">
        <f>'Service shares'!AR88*'Service PJ'!BC88</f>
        <v>2.2585576672452223</v>
      </c>
      <c r="W88" s="1">
        <f>'Service shares'!AS88*'Service PJ'!BD88</f>
        <v>4.4307433936663774</v>
      </c>
      <c r="X88" s="1">
        <f>'Service shares'!AT88*'Service PJ'!BE88</f>
        <v>14.906198292681607</v>
      </c>
      <c r="Y88" s="1">
        <f>'Service shares'!AU88*'Service PJ'!BF88</f>
        <v>0.94431367439580949</v>
      </c>
      <c r="Z88" s="1">
        <f>'Service shares'!AV88*'Service PJ'!BG88</f>
        <v>4.1922034212020129</v>
      </c>
      <c r="AA88" s="1">
        <f>'Service shares'!AW88*'Service PJ'!BH88</f>
        <v>6.5576560914955309</v>
      </c>
      <c r="AB88" s="1">
        <f>'Service shares'!AX88*'Service PJ'!BI88</f>
        <v>3.0327163902626335</v>
      </c>
      <c r="AC88" s="1">
        <f>'Service shares'!AY88*'Service PJ'!BJ88</f>
        <v>2.1509976416288881</v>
      </c>
      <c r="AD88" s="1">
        <f>'Service shares'!AZ88*'Service PJ'!BK88</f>
        <v>2.8828029662625392</v>
      </c>
      <c r="AE88" s="1">
        <f>'Service shares'!BA88*'Service PJ'!BL88</f>
        <v>4.5044504066421664</v>
      </c>
      <c r="AF88" s="1">
        <f>'Service shares'!BB88*'Service PJ'!BM88</f>
        <v>5.8701529142572726</v>
      </c>
      <c r="AG88" s="1">
        <f>'Service shares'!BC88*'Service PJ'!BN88</f>
        <v>7.2060217849319672</v>
      </c>
      <c r="AH88" s="1">
        <f>'Service shares'!BD88*'Service PJ'!BO88</f>
        <v>0</v>
      </c>
      <c r="AI88" s="1">
        <f>'Service shares'!BE88*'Service PJ'!BP88</f>
        <v>0.81298129146308384</v>
      </c>
      <c r="AJ88" s="1">
        <f>'Service shares'!BF88*'Service PJ'!BQ88</f>
        <v>1.2785773058200036</v>
      </c>
      <c r="AK88" s="1">
        <f>'Service shares'!BG88*'Service PJ'!BR88</f>
        <v>2.8730527521132437E-3</v>
      </c>
      <c r="AL88" s="1">
        <f>'Service shares'!BH88*'Service PJ'!BS88</f>
        <v>0.14381850510220406</v>
      </c>
      <c r="AM88" s="1">
        <f>'Service shares'!BI88*'Service PJ'!BT88</f>
        <v>3.4443327556591523</v>
      </c>
      <c r="AN88" s="1">
        <f>'Service shares'!BJ88*'Service PJ'!BU88</f>
        <v>0</v>
      </c>
      <c r="AO88" s="1">
        <f>'Service shares'!BK88*'Service PJ'!BV88</f>
        <v>0.22082785971741273</v>
      </c>
      <c r="AP88" s="1">
        <f>'Service shares'!BL88*'Service PJ'!BW88</f>
        <v>4.0791984909644086</v>
      </c>
      <c r="AQ88" s="1">
        <f>'Service shares'!BM88*'Service PJ'!BX88</f>
        <v>39.943224110202301</v>
      </c>
      <c r="AR88" s="1">
        <f>'Service shares'!BN88*'Service PJ'!BY88</f>
        <v>0</v>
      </c>
      <c r="AS88" s="2">
        <v>0</v>
      </c>
      <c r="AU88" t="str">
        <f t="shared" si="52"/>
        <v>IFP_OTH_NGA</v>
      </c>
      <c r="AV88" s="1">
        <f t="shared" si="95"/>
        <v>1.104421953023411</v>
      </c>
      <c r="AW88" s="1">
        <f t="shared" si="95"/>
        <v>1.104421953023411</v>
      </c>
      <c r="AX88" s="1">
        <f t="shared" si="95"/>
        <v>1.104421953023411</v>
      </c>
      <c r="AY88" s="1">
        <f t="shared" si="95"/>
        <v>1.104421953023411</v>
      </c>
      <c r="AZ88" s="1">
        <f t="shared" si="95"/>
        <v>1.104421953023411</v>
      </c>
      <c r="BA88" s="1">
        <f t="shared" si="95"/>
        <v>1.104421953023411</v>
      </c>
      <c r="BB88" s="1">
        <f t="shared" si="95"/>
        <v>1.104421953023411</v>
      </c>
      <c r="BC88" s="1">
        <f t="shared" si="95"/>
        <v>1.104421953023411</v>
      </c>
      <c r="BD88" s="1">
        <f t="shared" si="95"/>
        <v>1.104421953023411</v>
      </c>
      <c r="BE88" s="1">
        <f t="shared" si="95"/>
        <v>1.104421953023411</v>
      </c>
      <c r="BF88" s="1">
        <f t="shared" si="95"/>
        <v>1.104421953023411</v>
      </c>
      <c r="BG88" s="1">
        <f t="shared" si="95"/>
        <v>1.104421953023411</v>
      </c>
      <c r="BH88" s="1">
        <f t="shared" si="95"/>
        <v>1.104421953023411</v>
      </c>
      <c r="BI88" s="1">
        <f t="shared" si="95"/>
        <v>1.104421953023411</v>
      </c>
      <c r="BJ88" s="1">
        <f t="shared" si="95"/>
        <v>1.104421953023411</v>
      </c>
      <c r="BK88" s="1">
        <f t="shared" si="94"/>
        <v>1.104421953023411</v>
      </c>
      <c r="BL88" s="1">
        <f t="shared" si="93"/>
        <v>1.104421953023411</v>
      </c>
      <c r="BM88" s="1">
        <f t="shared" si="93"/>
        <v>1.104421953023411</v>
      </c>
      <c r="BN88" s="1">
        <f t="shared" si="93"/>
        <v>1.104421953023411</v>
      </c>
      <c r="BO88" s="1">
        <f t="shared" si="93"/>
        <v>1.104421953023411</v>
      </c>
      <c r="BP88" s="1">
        <f t="shared" si="93"/>
        <v>1.104421953023411</v>
      </c>
      <c r="BQ88" s="1">
        <f t="shared" si="93"/>
        <v>1.104421953023411</v>
      </c>
      <c r="BR88" s="1">
        <f t="shared" si="93"/>
        <v>1.104421953023411</v>
      </c>
      <c r="BS88" s="1">
        <f t="shared" si="93"/>
        <v>1.104421953023411</v>
      </c>
      <c r="BT88" s="1">
        <f t="shared" si="93"/>
        <v>1.104421953023411</v>
      </c>
      <c r="BU88" s="1">
        <f t="shared" si="93"/>
        <v>1.104421953023411</v>
      </c>
      <c r="BV88" s="1">
        <f t="shared" si="93"/>
        <v>1.104421953023411</v>
      </c>
      <c r="BW88" s="1">
        <f t="shared" si="93"/>
        <v>1.104421953023411</v>
      </c>
      <c r="BX88" s="1">
        <f t="shared" si="93"/>
        <v>1.104421953023411</v>
      </c>
      <c r="BY88" s="1">
        <f t="shared" si="93"/>
        <v>1.104421953023411</v>
      </c>
      <c r="CC88" t="str">
        <f t="shared" si="86"/>
        <v>PRE</v>
      </c>
      <c r="CD88" t="str">
        <f t="shared" si="87"/>
        <v>IFP_OTH_NGA</v>
      </c>
      <c r="CE88" t="str">
        <f>VLOOKUP(D88,'IND Balance'!$AM$5:$AN$21,2,FALSE)&amp;" - "&amp;VLOOKUP(E88,'MECS_Table 5.4'!$AF$18:$AG$30,2,FALSE)&amp;" - "&amp;VLOOKUP('Service PJ'!M88,'IND Balance'!$AM$22:$AN$32,2,FALSE)</f>
        <v>Food processing - Other - Natural Gas</v>
      </c>
      <c r="CF88" t="s">
        <v>109</v>
      </c>
      <c r="CG88" t="s">
        <v>110</v>
      </c>
      <c r="CL88" t="str">
        <f t="shared" si="88"/>
        <v>IFP_OTH_NGA</v>
      </c>
      <c r="CM88" t="str">
        <f t="shared" si="89"/>
        <v>IFP_OTH</v>
      </c>
      <c r="CN88" s="1">
        <f t="shared" si="53"/>
        <v>0.21275255971819568</v>
      </c>
      <c r="CO88" s="1">
        <f t="shared" si="54"/>
        <v>4.625223570384606E-2</v>
      </c>
      <c r="CP88" s="1">
        <f t="shared" si="55"/>
        <v>0.68709455017090082</v>
      </c>
      <c r="CQ88" s="1">
        <f t="shared" si="56"/>
        <v>0.47168731865060431</v>
      </c>
      <c r="CR88" s="1">
        <f t="shared" si="57"/>
        <v>0.14695684613924895</v>
      </c>
      <c r="CS88" s="1">
        <f t="shared" si="58"/>
        <v>1.6086638874971429E-2</v>
      </c>
      <c r="CT88" s="1">
        <f t="shared" si="59"/>
        <v>0.40058270068640428</v>
      </c>
      <c r="CU88" s="1">
        <f t="shared" si="60"/>
        <v>9.9099778186226603E-2</v>
      </c>
      <c r="CV88" s="1">
        <f t="shared" si="61"/>
        <v>0.84884433433325124</v>
      </c>
      <c r="CW88" s="1">
        <f t="shared" si="62"/>
        <v>0.33797159004267086</v>
      </c>
      <c r="CX88" s="1">
        <f t="shared" si="63"/>
        <v>0.18907839603197579</v>
      </c>
      <c r="CY88" s="1">
        <f t="shared" si="64"/>
        <v>0.45434448082823842</v>
      </c>
      <c r="CZ88" s="1">
        <f t="shared" si="65"/>
        <v>0.61364486194552592</v>
      </c>
      <c r="DA88" s="1">
        <f t="shared" si="66"/>
        <v>0.23679754566845398</v>
      </c>
      <c r="DB88" s="1">
        <f t="shared" si="67"/>
        <v>0.37955992087045676</v>
      </c>
      <c r="DC88" s="1">
        <f t="shared" si="68"/>
        <v>0.20411115512923905</v>
      </c>
      <c r="DD88" s="1">
        <f t="shared" si="69"/>
        <v>0.34297164513709244</v>
      </c>
      <c r="DE88" s="1">
        <f t="shared" si="70"/>
        <v>0.36792984506526843</v>
      </c>
      <c r="DF88" s="1">
        <f t="shared" si="71"/>
        <v>0.50783160490093782</v>
      </c>
      <c r="DG88" s="1">
        <f t="shared" si="72"/>
        <v>0</v>
      </c>
      <c r="DH88" s="1">
        <f t="shared" si="73"/>
        <v>9.2586521240525549E-2</v>
      </c>
      <c r="DI88" s="1">
        <f t="shared" si="74"/>
        <v>0.2604399269547491</v>
      </c>
      <c r="DJ88" s="1">
        <f t="shared" si="75"/>
        <v>6.0931931343660515E-3</v>
      </c>
      <c r="DK88" s="1">
        <f t="shared" si="76"/>
        <v>5.6229537003441576E-2</v>
      </c>
      <c r="DL88" s="1">
        <f t="shared" si="77"/>
        <v>0.16099870145158457</v>
      </c>
      <c r="DM88" s="1" t="str">
        <f t="shared" si="78"/>
        <v/>
      </c>
      <c r="DN88" s="1">
        <f t="shared" si="79"/>
        <v>9.3013597281482271E-2</v>
      </c>
      <c r="DO88" s="1">
        <f t="shared" si="80"/>
        <v>0.46857780329946136</v>
      </c>
      <c r="DP88" s="1">
        <f t="shared" si="81"/>
        <v>0.69379105734764568</v>
      </c>
      <c r="DQ88" s="1" t="str">
        <f t="shared" si="82"/>
        <v/>
      </c>
      <c r="DR88" s="1">
        <v>3</v>
      </c>
      <c r="DS88" s="1" t="str">
        <f t="shared" si="90"/>
        <v/>
      </c>
      <c r="DT88" t="str">
        <f t="shared" si="91"/>
        <v/>
      </c>
    </row>
    <row r="89" spans="1:124" x14ac:dyDescent="0.45">
      <c r="A89" t="str">
        <f t="shared" si="83"/>
        <v>NGA</v>
      </c>
      <c r="B89" t="str">
        <f>VLOOKUP(E89,'EPA_US9RT techs'!$R$26:$S$34,2,FALSE)</f>
        <v>STM</v>
      </c>
      <c r="C89" t="str">
        <f>'Service shares'!A89</f>
        <v>NGA</v>
      </c>
      <c r="D89" t="str">
        <f>'Service shares'!B89</f>
        <v>IOI</v>
      </c>
      <c r="E89" t="str">
        <f>'Service shares'!C89</f>
        <v>STM</v>
      </c>
      <c r="F89" s="1">
        <f>IFERROR(1/AVERAGEIFS('EPA_US9RT techs'!$I$2:$I$1718,'EPA_US9RT techs'!$J$2:$J$1718,'Service PJ'!$D89,'EPA_US9RT techs'!$K$2:$K$1718,'Service PJ'!$B89,'EPA_US9RT techs'!$L$2:$L$1718,'Service PJ'!$A89,'EPA_US9RT techs'!$C$2:$C$1718,"VDA_FLOP",'EPA_US9RT techs'!$F$2:$F$1718,'Service PJ'!F$1),1/AVERAGEIFS('EPA_US9RT techs'!$I$2:$I$1718,'EPA_US9RT techs'!$K$2:$K$1718,'Service PJ'!$B89,'EPA_US9RT techs'!$L$2:$L$1718,'Service PJ'!$A89,'EPA_US9RT techs'!$C$2:$C$1718,"VDA_FLOP",'EPA_US9RT techs'!$F$2:$F$1718,'Service PJ'!F$1))</f>
        <v>0.83676360225555968</v>
      </c>
      <c r="G89" s="1" t="str">
        <f>IFERROR(IFERROR(1/AVERAGEIFS('EPA_US9RT techs'!$I$2:$I$1718,'EPA_US9RT techs'!$J$2:$J$1718,'Service PJ'!$D89,'EPA_US9RT techs'!$K$2:$K$1718,'Service PJ'!$B89,'EPA_US9RT techs'!$L$2:$L$1718,'Service PJ'!$A89,'EPA_US9RT techs'!$C$2:$C$1718,"VDA_FLOP",'EPA_US9RT techs'!$F$2:$F$1718,'Service PJ'!G$1),1/AVERAGEIFS('EPA_US9RT techs'!$I$2:$I$1718,'EPA_US9RT techs'!$K$2:$K$1718,'Service PJ'!$B89,'EPA_US9RT techs'!$L$2:$L$1718,'Service PJ'!$A89,'EPA_US9RT techs'!$C$2:$C$1718,"VDA_FLOP",'EPA_US9RT techs'!$F$2:$F$1718,'Service PJ'!G$1)),"")</f>
        <v/>
      </c>
      <c r="H89" s="1" t="str">
        <f>IFERROR(IFERROR(1/AVERAGEIFS('EPA_US9RT techs'!$I$2:$I$1718,'EPA_US9RT techs'!$J$2:$J$1718,'Service PJ'!$D89,'EPA_US9RT techs'!$K$2:$K$1718,'Service PJ'!$B89,'EPA_US9RT techs'!$L$2:$L$1718,'Service PJ'!$A89,'EPA_US9RT techs'!$C$2:$C$1718,"VDA_FLOP",'EPA_US9RT techs'!$F$2:$F$1718,'Service PJ'!H$1),1/AVERAGEIFS('EPA_US9RT techs'!$I$2:$I$1718,'EPA_US9RT techs'!$K$2:$K$1718,'Service PJ'!$B89,'EPA_US9RT techs'!$L$2:$L$1718,'Service PJ'!$A89,'EPA_US9RT techs'!$C$2:$C$1718,"VDA_FLOP",'EPA_US9RT techs'!$F$2:$F$1718,'Service PJ'!H$1)),"")</f>
        <v/>
      </c>
      <c r="I89" s="1" t="str">
        <f>IFERROR(IFERROR(1/AVERAGEIFS('EPA_US9RT techs'!$I$2:$I$1718,'EPA_US9RT techs'!$J$2:$J$1718,'Service PJ'!$D89,'EPA_US9RT techs'!$K$2:$K$1718,'Service PJ'!$B89,'EPA_US9RT techs'!$L$2:$L$1718,'Service PJ'!$A89,'EPA_US9RT techs'!$C$2:$C$1718,"VDA_FLOP",'EPA_US9RT techs'!$F$2:$F$1718,'Service PJ'!I$1),1/AVERAGEIFS('EPA_US9RT techs'!$I$2:$I$1718,'EPA_US9RT techs'!$K$2:$K$1718,'Service PJ'!$B89,'EPA_US9RT techs'!$L$2:$L$1718,'Service PJ'!$A89,'EPA_US9RT techs'!$C$2:$C$1718,"VDA_FLOP",'EPA_US9RT techs'!$F$2:$F$1718,'Service PJ'!I$1)),"")</f>
        <v/>
      </c>
      <c r="J89" s="1" t="str">
        <f>IFERROR(IFERROR(1/AVERAGEIFS('EPA_US9RT techs'!$I$2:$I$1718,'EPA_US9RT techs'!$J$2:$J$1718,'Service PJ'!$D89,'EPA_US9RT techs'!$K$2:$K$1718,'Service PJ'!$B89,'EPA_US9RT techs'!$L$2:$L$1718,'Service PJ'!$A89,'EPA_US9RT techs'!$C$2:$C$1718,"VDA_FLOP",'EPA_US9RT techs'!$F$2:$F$1718,'Service PJ'!J$1),1/AVERAGEIFS('EPA_US9RT techs'!$I$2:$I$1718,'EPA_US9RT techs'!$K$2:$K$1718,'Service PJ'!$B89,'EPA_US9RT techs'!$L$2:$L$1718,'Service PJ'!$A89,'EPA_US9RT techs'!$C$2:$C$1718,"VDA_FLOP",'EPA_US9RT techs'!$F$2:$F$1718,'Service PJ'!J$1)),"")</f>
        <v/>
      </c>
      <c r="L89" t="str">
        <f>IF(SUM(O89:AR89)=0,"\I: ","")&amp;'Service PJ'!D89&amp;"_"&amp;'Service PJ'!E89&amp;"_"&amp;'Service PJ'!C89</f>
        <v>IOI_STM_NGA</v>
      </c>
      <c r="M89" t="str">
        <f>"IND"&amp;'Service PJ'!C89</f>
        <v>INDNGA</v>
      </c>
      <c r="N89" t="str">
        <f t="shared" si="84"/>
        <v>IOI_STM</v>
      </c>
      <c r="O89" s="1">
        <f>'Service shares'!AK89*'Service PJ'!AV89</f>
        <v>37.62812854795397</v>
      </c>
      <c r="P89" s="1">
        <f>'Service shares'!AL89*'Service PJ'!AW89</f>
        <v>17.687250077728745</v>
      </c>
      <c r="Q89" s="1">
        <f>'Service shares'!AM89*'Service PJ'!AX89</f>
        <v>23.211780870358485</v>
      </c>
      <c r="R89" s="1">
        <f>'Service shares'!AN89*'Service PJ'!AY89</f>
        <v>8.389391239269786</v>
      </c>
      <c r="S89" s="1">
        <f>'Service shares'!AO89*'Service PJ'!AZ89</f>
        <v>18.559436492825178</v>
      </c>
      <c r="T89" s="1">
        <f>'Service shares'!AP89*'Service PJ'!BA89</f>
        <v>213.93079823951555</v>
      </c>
      <c r="U89" s="1">
        <f>'Service shares'!AQ89*'Service PJ'!BB89</f>
        <v>1.490829800502272</v>
      </c>
      <c r="V89" s="14">
        <f>'Service shares'!AR89*'Service PJ'!BC89</f>
        <v>10.586766437366988</v>
      </c>
      <c r="W89" s="1">
        <f>'Service shares'!AS89*'Service PJ'!BD89</f>
        <v>23.657870695582996</v>
      </c>
      <c r="X89" s="1">
        <f>'Service shares'!AT89*'Service PJ'!BE89</f>
        <v>94.175343655834709</v>
      </c>
      <c r="Y89" s="1">
        <f>'Service shares'!AU89*'Service PJ'!BF89</f>
        <v>0.29185347979428494</v>
      </c>
      <c r="Z89" s="1">
        <f>'Service shares'!AV89*'Service PJ'!BG89</f>
        <v>4.9777834605705182</v>
      </c>
      <c r="AA89" s="1">
        <f>'Service shares'!AW89*'Service PJ'!BH89</f>
        <v>3.6268373261367288</v>
      </c>
      <c r="AB89" s="1">
        <f>'Service shares'!AX89*'Service PJ'!BI89</f>
        <v>4.8822237549773755</v>
      </c>
      <c r="AC89" s="1">
        <f>'Service shares'!AY89*'Service PJ'!BJ89</f>
        <v>2.666932343892169</v>
      </c>
      <c r="AD89" s="1">
        <f>'Service shares'!AZ89*'Service PJ'!BK89</f>
        <v>3.4564494786910371</v>
      </c>
      <c r="AE89" s="1">
        <f>'Service shares'!BA89*'Service PJ'!BL89</f>
        <v>22.372008890784794</v>
      </c>
      <c r="AF89" s="1">
        <f>'Service shares'!BB89*'Service PJ'!BM89</f>
        <v>5.0375478840182577</v>
      </c>
      <c r="AG89" s="1">
        <f>'Service shares'!BC89*'Service PJ'!BN89</f>
        <v>8.1560233738980337</v>
      </c>
      <c r="AH89" s="1">
        <f>'Service shares'!BD89*'Service PJ'!BO89</f>
        <v>47.250160547060041</v>
      </c>
      <c r="AI89" s="1">
        <f>'Service shares'!BE89*'Service PJ'!BP89</f>
        <v>22.438234824683551</v>
      </c>
      <c r="AJ89" s="1">
        <f>'Service shares'!BF89*'Service PJ'!BQ89</f>
        <v>14.616661323913206</v>
      </c>
      <c r="AK89" s="1">
        <f>'Service shares'!BG89*'Service PJ'!BR89</f>
        <v>453.87171925971023</v>
      </c>
      <c r="AL89" s="1">
        <f>'Service shares'!BH89*'Service PJ'!BS89</f>
        <v>6.9389223799282237E-2</v>
      </c>
      <c r="AM89" s="1">
        <f>'Service shares'!BI89*'Service PJ'!BT89</f>
        <v>7.3591911785815336</v>
      </c>
      <c r="AN89" s="1">
        <f>'Service shares'!BJ89*'Service PJ'!BU89</f>
        <v>160.591125737125</v>
      </c>
      <c r="AO89" s="1">
        <f>'Service shares'!BK89*'Service PJ'!BV89</f>
        <v>0.80529265028409736</v>
      </c>
      <c r="AP89" s="1">
        <f>'Service shares'!BL89*'Service PJ'!BW89</f>
        <v>6.2179591117586446</v>
      </c>
      <c r="AQ89" s="1">
        <f>'Service shares'!BM89*'Service PJ'!BX89</f>
        <v>118.67146949823537</v>
      </c>
      <c r="AR89" s="1">
        <f>'Service shares'!BN89*'Service PJ'!BY89</f>
        <v>0</v>
      </c>
      <c r="AS89" s="2">
        <v>0</v>
      </c>
      <c r="AU89" t="str">
        <f t="shared" si="52"/>
        <v>IOI_STM_NGA</v>
      </c>
      <c r="AV89" s="1">
        <f t="shared" si="95"/>
        <v>0.83676360225555968</v>
      </c>
      <c r="AW89" s="1">
        <f t="shared" si="95"/>
        <v>0.83676360225555968</v>
      </c>
      <c r="AX89" s="1">
        <f t="shared" si="95"/>
        <v>0.83676360225555968</v>
      </c>
      <c r="AY89" s="1">
        <f t="shared" si="95"/>
        <v>0.83676360225555968</v>
      </c>
      <c r="AZ89" s="1">
        <f t="shared" si="95"/>
        <v>0.83676360225555968</v>
      </c>
      <c r="BA89" s="1">
        <f t="shared" si="95"/>
        <v>0.83676360225555968</v>
      </c>
      <c r="BB89" s="1">
        <f t="shared" si="95"/>
        <v>0.83676360225555968</v>
      </c>
      <c r="BC89" s="1">
        <f t="shared" si="95"/>
        <v>0.83676360225555968</v>
      </c>
      <c r="BD89" s="1">
        <f t="shared" si="95"/>
        <v>0.83676360225555968</v>
      </c>
      <c r="BE89" s="1">
        <f t="shared" si="95"/>
        <v>0.83676360225555968</v>
      </c>
      <c r="BF89" s="1">
        <f t="shared" si="95"/>
        <v>0.83676360225555968</v>
      </c>
      <c r="BG89" s="1">
        <f t="shared" si="95"/>
        <v>0.83676360225555968</v>
      </c>
      <c r="BH89" s="1">
        <f t="shared" si="95"/>
        <v>0.83676360225555968</v>
      </c>
      <c r="BI89" s="1">
        <f t="shared" si="95"/>
        <v>0.83676360225555968</v>
      </c>
      <c r="BJ89" s="1">
        <f t="shared" si="95"/>
        <v>0.83676360225555968</v>
      </c>
      <c r="BK89" s="1">
        <f t="shared" si="94"/>
        <v>0.83676360225555968</v>
      </c>
      <c r="BL89" s="1">
        <f t="shared" si="93"/>
        <v>0.83676360225555968</v>
      </c>
      <c r="BM89" s="1">
        <f t="shared" si="93"/>
        <v>0.83676360225555968</v>
      </c>
      <c r="BN89" s="1">
        <f t="shared" si="93"/>
        <v>0.83676360225555968</v>
      </c>
      <c r="BO89" s="1">
        <f t="shared" si="93"/>
        <v>0.83676360225555968</v>
      </c>
      <c r="BP89" s="1">
        <f t="shared" si="93"/>
        <v>0.83676360225555968</v>
      </c>
      <c r="BQ89" s="1">
        <f t="shared" si="93"/>
        <v>0.83676360225555968</v>
      </c>
      <c r="BR89" s="1">
        <f t="shared" si="93"/>
        <v>0.83676360225555968</v>
      </c>
      <c r="BS89" s="1">
        <f t="shared" si="93"/>
        <v>0.83676360225555968</v>
      </c>
      <c r="BT89" s="1">
        <f t="shared" si="93"/>
        <v>0.83676360225555968</v>
      </c>
      <c r="BU89" s="1">
        <f t="shared" si="93"/>
        <v>0.83676360225555968</v>
      </c>
      <c r="BV89" s="1">
        <f t="shared" si="93"/>
        <v>0.83676360225555968</v>
      </c>
      <c r="BW89" s="1">
        <f t="shared" si="93"/>
        <v>0.83676360225555968</v>
      </c>
      <c r="BX89" s="1">
        <f t="shared" si="93"/>
        <v>0.83676360225555968</v>
      </c>
      <c r="BY89" s="1">
        <f t="shared" si="93"/>
        <v>0.83676360225555968</v>
      </c>
      <c r="CC89" t="str">
        <f t="shared" si="86"/>
        <v>PRE</v>
      </c>
      <c r="CD89" t="str">
        <f t="shared" si="87"/>
        <v>IOI_STM_NGA</v>
      </c>
      <c r="CE89" t="str">
        <f>VLOOKUP(D89,'IND Balance'!$AM$5:$AN$21,2,FALSE)&amp;" - "&amp;VLOOKUP(E89,'MECS_Table 5.4'!$AF$18:$AG$30,2,FALSE)&amp;" - "&amp;VLOOKUP('Service PJ'!M89,'IND Balance'!$AM$22:$AN$32,2,FALSE)</f>
        <v>Other - Steam - Natural Gas</v>
      </c>
      <c r="CF89" t="s">
        <v>109</v>
      </c>
      <c r="CG89" t="s">
        <v>110</v>
      </c>
      <c r="CL89" t="str">
        <f t="shared" si="88"/>
        <v>IOI_STM_NGA</v>
      </c>
      <c r="CM89" t="str">
        <f t="shared" si="89"/>
        <v>IOI_STM</v>
      </c>
      <c r="CN89" s="1">
        <f t="shared" si="53"/>
        <v>0.90525342890459148</v>
      </c>
      <c r="CO89" s="1">
        <f t="shared" si="54"/>
        <v>4.1276856746349365E-2</v>
      </c>
      <c r="CP89" s="1">
        <f t="shared" si="55"/>
        <v>0.29346645688704337</v>
      </c>
      <c r="CQ89" s="1">
        <f t="shared" si="56"/>
        <v>0.27323212065944147</v>
      </c>
      <c r="CR89" s="1">
        <f t="shared" si="57"/>
        <v>0.22530666155390613</v>
      </c>
      <c r="CS89" s="1">
        <f t="shared" si="58"/>
        <v>0.13473489671831002</v>
      </c>
      <c r="CT89" s="1">
        <f t="shared" si="59"/>
        <v>4.4039488065685813E-2</v>
      </c>
      <c r="CU89" s="1">
        <f t="shared" si="60"/>
        <v>0.22817043803729203</v>
      </c>
      <c r="CV89" s="1">
        <f t="shared" si="61"/>
        <v>0.298796600708719</v>
      </c>
      <c r="CW89" s="1">
        <f t="shared" si="62"/>
        <v>4.643537076679731E-2</v>
      </c>
      <c r="CX89" s="1">
        <f t="shared" si="63"/>
        <v>5.120544308846009E-3</v>
      </c>
      <c r="CY89" s="1">
        <f t="shared" si="64"/>
        <v>5.9339984486724714E-2</v>
      </c>
      <c r="CZ89" s="1">
        <f t="shared" si="65"/>
        <v>0.20353944659917372</v>
      </c>
      <c r="DA89" s="1">
        <f t="shared" si="66"/>
        <v>0.13907732961187294</v>
      </c>
      <c r="DB89" s="1">
        <f t="shared" si="67"/>
        <v>0.12688097802432483</v>
      </c>
      <c r="DC89" s="1">
        <f t="shared" si="68"/>
        <v>0.1369905152642529</v>
      </c>
      <c r="DD89" s="1">
        <f t="shared" si="69"/>
        <v>0.15421455495394532</v>
      </c>
      <c r="DE89" s="1">
        <f t="shared" si="70"/>
        <v>0.26211231725876027</v>
      </c>
      <c r="DF89" s="1">
        <f t="shared" si="71"/>
        <v>0.12695484993256603</v>
      </c>
      <c r="DG89" s="1">
        <f t="shared" si="72"/>
        <v>1.9449895994833363E-2</v>
      </c>
      <c r="DH89" s="1">
        <f t="shared" si="73"/>
        <v>0.11262392873798184</v>
      </c>
      <c r="DI89" s="1">
        <f t="shared" si="74"/>
        <v>0.18014864448479001</v>
      </c>
      <c r="DJ89" s="1">
        <f t="shared" si="75"/>
        <v>0.85065318876880736</v>
      </c>
      <c r="DK89" s="1">
        <f t="shared" si="76"/>
        <v>1.8307132020554905E-2</v>
      </c>
      <c r="DL89" s="1">
        <f t="shared" si="77"/>
        <v>5.7725544741316311E-2</v>
      </c>
      <c r="DM89" s="1">
        <f t="shared" si="78"/>
        <v>0.9800722238029943</v>
      </c>
      <c r="DN89" s="1">
        <f t="shared" si="79"/>
        <v>5.3015054866854313E-3</v>
      </c>
      <c r="DO89" s="1">
        <f t="shared" si="80"/>
        <v>0.11435373970529344</v>
      </c>
      <c r="DP89" s="1">
        <f t="shared" si="81"/>
        <v>0.41651991134109756</v>
      </c>
      <c r="DQ89" s="1" t="str">
        <f t="shared" si="82"/>
        <v/>
      </c>
      <c r="DR89" s="1">
        <v>3</v>
      </c>
      <c r="DS89" s="1" t="str">
        <f t="shared" si="90"/>
        <v/>
      </c>
      <c r="DT89" t="str">
        <f t="shared" si="91"/>
        <v/>
      </c>
    </row>
    <row r="90" spans="1:124" x14ac:dyDescent="0.45">
      <c r="A90" t="str">
        <f t="shared" si="83"/>
        <v>NGA</v>
      </c>
      <c r="B90" t="str">
        <f>VLOOKUP(E90,'EPA_US9RT techs'!$R$26:$S$34,2,FALSE)</f>
        <v>PRH</v>
      </c>
      <c r="C90" t="str">
        <f>'Service shares'!A90</f>
        <v>NGA</v>
      </c>
      <c r="D90" t="str">
        <f>'Service shares'!B90</f>
        <v>IOI</v>
      </c>
      <c r="E90" t="str">
        <f>'Service shares'!C90</f>
        <v>PRH</v>
      </c>
      <c r="F90" s="1">
        <f>IFERROR(1/AVERAGEIFS('EPA_US9RT techs'!$I$2:$I$1718,'EPA_US9RT techs'!$J$2:$J$1718,'Service PJ'!$D90,'EPA_US9RT techs'!$K$2:$K$1718,'Service PJ'!$B90,'EPA_US9RT techs'!$L$2:$L$1718,'Service PJ'!$A90,'EPA_US9RT techs'!$C$2:$C$1718,"VDA_FLOP",'EPA_US9RT techs'!$F$2:$F$1718,'Service PJ'!F$1),1/AVERAGEIFS('EPA_US9RT techs'!$I$2:$I$1718,'EPA_US9RT techs'!$K$2:$K$1718,'Service PJ'!$B90,'EPA_US9RT techs'!$L$2:$L$1718,'Service PJ'!$A90,'EPA_US9RT techs'!$C$2:$C$1718,"VDA_FLOP",'EPA_US9RT techs'!$F$2:$F$1718,'Service PJ'!F$1))</f>
        <v>1</v>
      </c>
      <c r="G90" s="1">
        <f>IFERROR(IFERROR(1/AVERAGEIFS('EPA_US9RT techs'!$I$2:$I$1718,'EPA_US9RT techs'!$J$2:$J$1718,'Service PJ'!$D90,'EPA_US9RT techs'!$K$2:$K$1718,'Service PJ'!$B90,'EPA_US9RT techs'!$L$2:$L$1718,'Service PJ'!$A90,'EPA_US9RT techs'!$C$2:$C$1718,"VDA_FLOP",'EPA_US9RT techs'!$F$2:$F$1718,'Service PJ'!G$1),1/AVERAGEIFS('EPA_US9RT techs'!$I$2:$I$1718,'EPA_US9RT techs'!$K$2:$K$1718,'Service PJ'!$B90,'EPA_US9RT techs'!$L$2:$L$1718,'Service PJ'!$A90,'EPA_US9RT techs'!$C$2:$C$1718,"VDA_FLOP",'EPA_US9RT techs'!$F$2:$F$1718,'Service PJ'!G$1)),"")</f>
        <v>1.0320564787169744</v>
      </c>
      <c r="H90" s="1">
        <f>IFERROR(IFERROR(1/AVERAGEIFS('EPA_US9RT techs'!$I$2:$I$1718,'EPA_US9RT techs'!$J$2:$J$1718,'Service PJ'!$D90,'EPA_US9RT techs'!$K$2:$K$1718,'Service PJ'!$B90,'EPA_US9RT techs'!$L$2:$L$1718,'Service PJ'!$A90,'EPA_US9RT techs'!$C$2:$C$1718,"VDA_FLOP",'EPA_US9RT techs'!$F$2:$F$1718,'Service PJ'!H$1),1/AVERAGEIFS('EPA_US9RT techs'!$I$2:$I$1718,'EPA_US9RT techs'!$K$2:$K$1718,'Service PJ'!$B90,'EPA_US9RT techs'!$L$2:$L$1718,'Service PJ'!$A90,'EPA_US9RT techs'!$C$2:$C$1718,"VDA_FLOP",'EPA_US9RT techs'!$F$2:$F$1718,'Service PJ'!H$1)),"")</f>
        <v>1.1266905811053975</v>
      </c>
      <c r="I90" s="1">
        <f>IFERROR(IFERROR(1/AVERAGEIFS('EPA_US9RT techs'!$I$2:$I$1718,'EPA_US9RT techs'!$J$2:$J$1718,'Service PJ'!$D90,'EPA_US9RT techs'!$K$2:$K$1718,'Service PJ'!$B90,'EPA_US9RT techs'!$L$2:$L$1718,'Service PJ'!$A90,'EPA_US9RT techs'!$C$2:$C$1718,"VDA_FLOP",'EPA_US9RT techs'!$F$2:$F$1718,'Service PJ'!I$1),1/AVERAGEIFS('EPA_US9RT techs'!$I$2:$I$1718,'EPA_US9RT techs'!$K$2:$K$1718,'Service PJ'!$B90,'EPA_US9RT techs'!$L$2:$L$1718,'Service PJ'!$A90,'EPA_US9RT techs'!$C$2:$C$1718,"VDA_FLOP",'EPA_US9RT techs'!$F$2:$F$1718,'Service PJ'!I$1)),"")</f>
        <v>1.2134292666612403</v>
      </c>
      <c r="J90" s="1">
        <f>IFERROR(IFERROR(1/AVERAGEIFS('EPA_US9RT techs'!$I$2:$I$1718,'EPA_US9RT techs'!$J$2:$J$1718,'Service PJ'!$D90,'EPA_US9RT techs'!$K$2:$K$1718,'Service PJ'!$B90,'EPA_US9RT techs'!$L$2:$L$1718,'Service PJ'!$A90,'EPA_US9RT techs'!$C$2:$C$1718,"VDA_FLOP",'EPA_US9RT techs'!$F$2:$F$1718,'Service PJ'!J$1),1/AVERAGEIFS('EPA_US9RT techs'!$I$2:$I$1718,'EPA_US9RT techs'!$K$2:$K$1718,'Service PJ'!$B90,'EPA_US9RT techs'!$L$2:$L$1718,'Service PJ'!$A90,'EPA_US9RT techs'!$C$2:$C$1718,"VDA_FLOP",'EPA_US9RT techs'!$F$2:$F$1718,'Service PJ'!J$1)),"")</f>
        <v>1.3224876615700021</v>
      </c>
      <c r="L90" t="str">
        <f>IF(SUM(O90:AR90)=0,"\I: ","")&amp;'Service PJ'!D90&amp;"_"&amp;'Service PJ'!E90&amp;"_"&amp;'Service PJ'!C90</f>
        <v>IOI_PRH_NGA</v>
      </c>
      <c r="M90" t="str">
        <f>"IND"&amp;'Service PJ'!C90</f>
        <v>INDNGA</v>
      </c>
      <c r="N90" t="str">
        <f t="shared" si="84"/>
        <v>IOI_PRH</v>
      </c>
      <c r="O90" s="1">
        <f>'Service shares'!AK90*'Service PJ'!AV90</f>
        <v>105.36366397027165</v>
      </c>
      <c r="P90" s="1">
        <f>'Service shares'!AL90*'Service PJ'!AW90</f>
        <v>49.526605379084295</v>
      </c>
      <c r="Q90" s="1">
        <f>'Service shares'!AM90*'Service PJ'!AX90</f>
        <v>64.996011604967649</v>
      </c>
      <c r="R90" s="1">
        <f>'Service shares'!AN90*'Service PJ'!AY90</f>
        <v>23.491388850844849</v>
      </c>
      <c r="S90" s="1">
        <f>'Service shares'!AO90*'Service PJ'!AZ90</f>
        <v>51.968841012529147</v>
      </c>
      <c r="T90" s="1">
        <f>'Service shares'!AP90*'Service PJ'!BA90</f>
        <v>599.03411645557219</v>
      </c>
      <c r="U90" s="1">
        <f>'Service shares'!AQ90*'Service PJ'!BB90</f>
        <v>4.1745177397489703</v>
      </c>
      <c r="V90" s="14">
        <f>'Service shares'!AR90*'Service PJ'!BC90</f>
        <v>29.644325787207887</v>
      </c>
      <c r="W90" s="1">
        <f>'Service shares'!AS90*'Service PJ'!BD90</f>
        <v>66.245121254032782</v>
      </c>
      <c r="X90" s="1">
        <f>'Service shares'!AT90*'Service PJ'!BE90</f>
        <v>263.70323601378698</v>
      </c>
      <c r="Y90" s="1">
        <f>'Service shares'!AU90*'Service PJ'!BF90</f>
        <v>0.81722778039333488</v>
      </c>
      <c r="Z90" s="1">
        <f>'Service shares'!AV90*'Service PJ'!BG90</f>
        <v>13.938442439089799</v>
      </c>
      <c r="AA90" s="1">
        <f>'Service shares'!AW90*'Service PJ'!BH90</f>
        <v>10.155617195229537</v>
      </c>
      <c r="AB90" s="1">
        <f>'Service shares'!AX90*'Service PJ'!BI90</f>
        <v>13.670862809229057</v>
      </c>
      <c r="AC90" s="1">
        <f>'Service shares'!AY90*'Service PJ'!BJ90</f>
        <v>7.4677581414976517</v>
      </c>
      <c r="AD90" s="1">
        <f>'Service shares'!AZ90*'Service PJ'!BK90</f>
        <v>9.678509015905485</v>
      </c>
      <c r="AE90" s="1">
        <f>'Service shares'!BA90*'Service PJ'!BL90</f>
        <v>62.644540615527148</v>
      </c>
      <c r="AF90" s="1">
        <f>'Service shares'!BB90*'Service PJ'!BM90</f>
        <v>14.105790613780433</v>
      </c>
      <c r="AG90" s="1">
        <f>'Service shares'!BC90*'Service PJ'!BN90</f>
        <v>22.837928413205681</v>
      </c>
      <c r="AH90" s="1">
        <f>'Service shares'!BD90*'Service PJ'!BO90</f>
        <v>132.30660759748372</v>
      </c>
      <c r="AI90" s="1">
        <f>'Service shares'!BE90*'Service PJ'!BP90</f>
        <v>62.829981861602768</v>
      </c>
      <c r="AJ90" s="1">
        <f>'Service shares'!BF90*'Service PJ'!BQ90</f>
        <v>40.92855668166888</v>
      </c>
      <c r="AK90" s="1">
        <f>'Service shares'!BG90*'Service PJ'!BR90</f>
        <v>1270.8999665700856</v>
      </c>
      <c r="AL90" s="1">
        <f>'Service shares'!BH90*'Service PJ'!BS90</f>
        <v>0.19429887006546573</v>
      </c>
      <c r="AM90" s="1">
        <f>'Service shares'!BI90*'Service PJ'!BT90</f>
        <v>20.606694415984023</v>
      </c>
      <c r="AN90" s="1">
        <f>'Service shares'!BJ90*'Service PJ'!BU90</f>
        <v>449.67608174321845</v>
      </c>
      <c r="AO90" s="1">
        <f>'Service shares'!BK90*'Service PJ'!BV90</f>
        <v>2.2549243737734801</v>
      </c>
      <c r="AP90" s="1">
        <f>'Service shares'!BL90*'Service PJ'!BW90</f>
        <v>17.411095893256967</v>
      </c>
      <c r="AQ90" s="1">
        <f>'Service shares'!BM90*'Service PJ'!BX90</f>
        <v>332.29558092785612</v>
      </c>
      <c r="AR90" s="1">
        <f>'Service shares'!BN90*'Service PJ'!BY90</f>
        <v>0</v>
      </c>
      <c r="AS90" s="2">
        <v>0</v>
      </c>
      <c r="AU90" t="str">
        <f t="shared" si="52"/>
        <v>IOI_PRH_NGA</v>
      </c>
      <c r="AV90" s="1">
        <f t="shared" si="95"/>
        <v>1.0320564787169744</v>
      </c>
      <c r="AW90" s="1">
        <f t="shared" si="95"/>
        <v>1.0320564787169744</v>
      </c>
      <c r="AX90" s="1">
        <f t="shared" si="95"/>
        <v>1.0320564787169744</v>
      </c>
      <c r="AY90" s="1">
        <f t="shared" si="95"/>
        <v>1.0320564787169744</v>
      </c>
      <c r="AZ90" s="1">
        <f t="shared" si="95"/>
        <v>1.0320564787169744</v>
      </c>
      <c r="BA90" s="1">
        <f t="shared" si="95"/>
        <v>1.0320564787169744</v>
      </c>
      <c r="BB90" s="1">
        <f t="shared" si="95"/>
        <v>1.0320564787169744</v>
      </c>
      <c r="BC90" s="1">
        <f t="shared" si="95"/>
        <v>1.0320564787169744</v>
      </c>
      <c r="BD90" s="1">
        <f t="shared" si="95"/>
        <v>1.0320564787169744</v>
      </c>
      <c r="BE90" s="1">
        <f t="shared" si="95"/>
        <v>1.0320564787169744</v>
      </c>
      <c r="BF90" s="1">
        <f t="shared" si="95"/>
        <v>1.0320564787169744</v>
      </c>
      <c r="BG90" s="1">
        <f t="shared" si="95"/>
        <v>1.0320564787169744</v>
      </c>
      <c r="BH90" s="1">
        <f t="shared" si="95"/>
        <v>1.0320564787169744</v>
      </c>
      <c r="BI90" s="1">
        <f t="shared" si="95"/>
        <v>1.0320564787169744</v>
      </c>
      <c r="BJ90" s="1">
        <f t="shared" si="95"/>
        <v>1.0320564787169744</v>
      </c>
      <c r="BK90" s="1">
        <f t="shared" si="94"/>
        <v>1.0320564787169744</v>
      </c>
      <c r="BL90" s="1">
        <f t="shared" si="93"/>
        <v>1.0320564787169744</v>
      </c>
      <c r="BM90" s="1">
        <f t="shared" si="93"/>
        <v>1.0320564787169744</v>
      </c>
      <c r="BN90" s="1">
        <f t="shared" si="93"/>
        <v>1.0320564787169744</v>
      </c>
      <c r="BO90" s="1">
        <f t="shared" si="93"/>
        <v>1.0320564787169744</v>
      </c>
      <c r="BP90" s="1">
        <f t="shared" si="93"/>
        <v>1.0320564787169744</v>
      </c>
      <c r="BQ90" s="1">
        <f t="shared" si="93"/>
        <v>1.0320564787169744</v>
      </c>
      <c r="BR90" s="1">
        <f t="shared" si="93"/>
        <v>1.0320564787169744</v>
      </c>
      <c r="BS90" s="1">
        <f t="shared" si="93"/>
        <v>1.0320564787169744</v>
      </c>
      <c r="BT90" s="1">
        <f t="shared" si="93"/>
        <v>1.0320564787169744</v>
      </c>
      <c r="BU90" s="1">
        <f t="shared" si="93"/>
        <v>1.0320564787169744</v>
      </c>
      <c r="BV90" s="1">
        <f t="shared" si="93"/>
        <v>1.0320564787169744</v>
      </c>
      <c r="BW90" s="1">
        <f t="shared" si="93"/>
        <v>1.0320564787169744</v>
      </c>
      <c r="BX90" s="1">
        <f t="shared" si="93"/>
        <v>1.0320564787169744</v>
      </c>
      <c r="BY90" s="1">
        <f t="shared" si="93"/>
        <v>1.0320564787169744</v>
      </c>
      <c r="CC90" t="str">
        <f t="shared" si="86"/>
        <v>PRE</v>
      </c>
      <c r="CD90" t="str">
        <f t="shared" si="87"/>
        <v>IOI_PRH_NGA</v>
      </c>
      <c r="CE90" t="str">
        <f>VLOOKUP(D90,'IND Balance'!$AM$5:$AN$21,2,FALSE)&amp;" - "&amp;VLOOKUP(E90,'MECS_Table 5.4'!$AF$18:$AG$30,2,FALSE)&amp;" - "&amp;VLOOKUP('Service PJ'!M90,'IND Balance'!$AM$22:$AN$32,2,FALSE)</f>
        <v>Other - Process heat - Natural Gas</v>
      </c>
      <c r="CF90" t="s">
        <v>109</v>
      </c>
      <c r="CG90" t="s">
        <v>110</v>
      </c>
      <c r="CL90" t="str">
        <f t="shared" si="88"/>
        <v>IOI_PRH_NGA</v>
      </c>
      <c r="CM90" t="str">
        <f t="shared" si="89"/>
        <v>IOI_PRH</v>
      </c>
      <c r="CN90" s="1">
        <f t="shared" si="53"/>
        <v>0.89658437726966156</v>
      </c>
      <c r="CO90" s="1">
        <f t="shared" si="54"/>
        <v>0.85776146975153644</v>
      </c>
      <c r="CP90" s="1">
        <f t="shared" si="55"/>
        <v>0.94882833978702397</v>
      </c>
      <c r="CQ90" s="1">
        <f t="shared" si="56"/>
        <v>0.92571868136972191</v>
      </c>
      <c r="CR90" s="1">
        <f t="shared" si="57"/>
        <v>0.84674817907820032</v>
      </c>
      <c r="CS90" s="1">
        <f t="shared" si="58"/>
        <v>0.88933377148350179</v>
      </c>
      <c r="CT90" s="1">
        <f t="shared" si="59"/>
        <v>0.86583107128170833</v>
      </c>
      <c r="CU90" s="1">
        <f t="shared" si="60"/>
        <v>0.73004843844655176</v>
      </c>
      <c r="CV90" s="1">
        <f t="shared" si="61"/>
        <v>0.93705971847376324</v>
      </c>
      <c r="CW90" s="1">
        <f t="shared" si="62"/>
        <v>0.73317493859725569</v>
      </c>
      <c r="CX90" s="1">
        <f t="shared" si="63"/>
        <v>0.33950980454286422</v>
      </c>
      <c r="CY90" s="1">
        <f t="shared" si="64"/>
        <v>0.77485687505645828</v>
      </c>
      <c r="CZ90" s="1">
        <f t="shared" si="65"/>
        <v>0.86325217548555222</v>
      </c>
      <c r="DA90" s="1">
        <f t="shared" si="66"/>
        <v>0.71127362114925075</v>
      </c>
      <c r="DB90" s="1">
        <f t="shared" si="67"/>
        <v>0.81322274354890478</v>
      </c>
      <c r="DC90" s="1">
        <f t="shared" si="68"/>
        <v>0.82298542735298941</v>
      </c>
      <c r="DD90" s="1">
        <f t="shared" si="69"/>
        <v>0.85572331095794973</v>
      </c>
      <c r="DE90" s="1">
        <f t="shared" si="70"/>
        <v>0.85318319296379097</v>
      </c>
      <c r="DF90" s="1">
        <f t="shared" si="71"/>
        <v>0.82667867153380814</v>
      </c>
      <c r="DG90" s="1">
        <f t="shared" si="72"/>
        <v>0.71182715744315883</v>
      </c>
      <c r="DH90" s="1">
        <f t="shared" si="73"/>
        <v>0.82921558661967265</v>
      </c>
      <c r="DI90" s="1">
        <f t="shared" si="74"/>
        <v>0.65255059762057321</v>
      </c>
      <c r="DJ90" s="1">
        <f t="shared" si="75"/>
        <v>0.9663223662495356</v>
      </c>
      <c r="DK90" s="1">
        <f t="shared" si="76"/>
        <v>0.46659053644171072</v>
      </c>
      <c r="DL90" s="1">
        <f t="shared" si="77"/>
        <v>0.88592829525705341</v>
      </c>
      <c r="DM90" s="1">
        <f t="shared" si="78"/>
        <v>0.97813139501535984</v>
      </c>
      <c r="DN90" s="1">
        <f t="shared" si="79"/>
        <v>0.28645618930977884</v>
      </c>
      <c r="DO90" s="1">
        <f t="shared" si="80"/>
        <v>0.78115005076112098</v>
      </c>
      <c r="DP90" s="1">
        <f t="shared" si="81"/>
        <v>0.92303527673428387</v>
      </c>
      <c r="DQ90" s="1" t="str">
        <f t="shared" si="82"/>
        <v/>
      </c>
      <c r="DR90" s="1">
        <v>3</v>
      </c>
      <c r="DS90" s="1" t="str">
        <f t="shared" si="90"/>
        <v/>
      </c>
      <c r="DT90" t="str">
        <f t="shared" si="91"/>
        <v/>
      </c>
    </row>
    <row r="91" spans="1:124" x14ac:dyDescent="0.45">
      <c r="A91" t="str">
        <f t="shared" si="83"/>
        <v>NGA</v>
      </c>
      <c r="B91" t="str">
        <f>VLOOKUP(E91,'EPA_US9RT techs'!$R$26:$S$34,2,FALSE)</f>
        <v>MDR</v>
      </c>
      <c r="C91" t="str">
        <f>'Service shares'!A91</f>
        <v>NGA</v>
      </c>
      <c r="D91" t="str">
        <f>'Service shares'!B91</f>
        <v>IOI</v>
      </c>
      <c r="E91" t="str">
        <f>'Service shares'!C91</f>
        <v>MDR</v>
      </c>
      <c r="F91" s="1">
        <f>IFERROR(1/AVERAGEIFS('EPA_US9RT techs'!$I$2:$I$1718,'EPA_US9RT techs'!$J$2:$J$1718,'Service PJ'!$D91,'EPA_US9RT techs'!$K$2:$K$1718,'Service PJ'!$B91,'EPA_US9RT techs'!$L$2:$L$1718,'Service PJ'!$A91,'EPA_US9RT techs'!$C$2:$C$1718,"VDA_FLOP",'EPA_US9RT techs'!$F$2:$F$1718,'Service PJ'!F$1),1/AVERAGEIFS('EPA_US9RT techs'!$I$2:$I$1718,'EPA_US9RT techs'!$K$2:$K$1718,'Service PJ'!$B91,'EPA_US9RT techs'!$L$2:$L$1718,'Service PJ'!$A91,'EPA_US9RT techs'!$C$2:$C$1718,"VDA_FLOP",'EPA_US9RT techs'!$F$2:$F$1718,'Service PJ'!F$1))</f>
        <v>1</v>
      </c>
      <c r="G91" s="1">
        <f>IFERROR(IFERROR(1/AVERAGEIFS('EPA_US9RT techs'!$I$2:$I$1718,'EPA_US9RT techs'!$J$2:$J$1718,'Service PJ'!$D91,'EPA_US9RT techs'!$K$2:$K$1718,'Service PJ'!$B91,'EPA_US9RT techs'!$L$2:$L$1718,'Service PJ'!$A91,'EPA_US9RT techs'!$C$2:$C$1718,"VDA_FLOP",'EPA_US9RT techs'!$F$2:$F$1718,'Service PJ'!G$1),1/AVERAGEIFS('EPA_US9RT techs'!$I$2:$I$1718,'EPA_US9RT techs'!$K$2:$K$1718,'Service PJ'!$B91,'EPA_US9RT techs'!$L$2:$L$1718,'Service PJ'!$A91,'EPA_US9RT techs'!$C$2:$C$1718,"VDA_FLOP",'EPA_US9RT techs'!$F$2:$F$1718,'Service PJ'!G$1)),"")</f>
        <v>1.0320564787169744</v>
      </c>
      <c r="H91" s="1">
        <f>IFERROR(IFERROR(1/AVERAGEIFS('EPA_US9RT techs'!$I$2:$I$1718,'EPA_US9RT techs'!$J$2:$J$1718,'Service PJ'!$D91,'EPA_US9RT techs'!$K$2:$K$1718,'Service PJ'!$B91,'EPA_US9RT techs'!$L$2:$L$1718,'Service PJ'!$A91,'EPA_US9RT techs'!$C$2:$C$1718,"VDA_FLOP",'EPA_US9RT techs'!$F$2:$F$1718,'Service PJ'!H$1),1/AVERAGEIFS('EPA_US9RT techs'!$I$2:$I$1718,'EPA_US9RT techs'!$K$2:$K$1718,'Service PJ'!$B91,'EPA_US9RT techs'!$L$2:$L$1718,'Service PJ'!$A91,'EPA_US9RT techs'!$C$2:$C$1718,"VDA_FLOP",'EPA_US9RT techs'!$F$2:$F$1718,'Service PJ'!H$1)),"")</f>
        <v>1.1266905811053975</v>
      </c>
      <c r="I91" s="1">
        <f>IFERROR(IFERROR(1/AVERAGEIFS('EPA_US9RT techs'!$I$2:$I$1718,'EPA_US9RT techs'!$J$2:$J$1718,'Service PJ'!$D91,'EPA_US9RT techs'!$K$2:$K$1718,'Service PJ'!$B91,'EPA_US9RT techs'!$L$2:$L$1718,'Service PJ'!$A91,'EPA_US9RT techs'!$C$2:$C$1718,"VDA_FLOP",'EPA_US9RT techs'!$F$2:$F$1718,'Service PJ'!I$1),1/AVERAGEIFS('EPA_US9RT techs'!$I$2:$I$1718,'EPA_US9RT techs'!$K$2:$K$1718,'Service PJ'!$B91,'EPA_US9RT techs'!$L$2:$L$1718,'Service PJ'!$A91,'EPA_US9RT techs'!$C$2:$C$1718,"VDA_FLOP",'EPA_US9RT techs'!$F$2:$F$1718,'Service PJ'!I$1)),"")</f>
        <v>1.2134292666612403</v>
      </c>
      <c r="J91" s="1">
        <f>IFERROR(IFERROR(1/AVERAGEIFS('EPA_US9RT techs'!$I$2:$I$1718,'EPA_US9RT techs'!$J$2:$J$1718,'Service PJ'!$D91,'EPA_US9RT techs'!$K$2:$K$1718,'Service PJ'!$B91,'EPA_US9RT techs'!$L$2:$L$1718,'Service PJ'!$A91,'EPA_US9RT techs'!$C$2:$C$1718,"VDA_FLOP",'EPA_US9RT techs'!$F$2:$F$1718,'Service PJ'!J$1),1/AVERAGEIFS('EPA_US9RT techs'!$I$2:$I$1718,'EPA_US9RT techs'!$K$2:$K$1718,'Service PJ'!$B91,'EPA_US9RT techs'!$L$2:$L$1718,'Service PJ'!$A91,'EPA_US9RT techs'!$C$2:$C$1718,"VDA_FLOP",'EPA_US9RT techs'!$F$2:$F$1718,'Service PJ'!J$1)),"")</f>
        <v>1.3224876615700021</v>
      </c>
      <c r="L91" t="str">
        <f>IF(SUM(O91:AR91)=0,"\I: ","")&amp;'Service PJ'!D91&amp;"_"&amp;'Service PJ'!E91&amp;"_"&amp;'Service PJ'!C91</f>
        <v>IOI_MDR_NGA</v>
      </c>
      <c r="M91" t="str">
        <f>"IND"&amp;'Service PJ'!C91</f>
        <v>INDNGA</v>
      </c>
      <c r="N91" t="str">
        <f t="shared" si="84"/>
        <v>IOI_MDR</v>
      </c>
      <c r="O91" s="1">
        <f>'Service shares'!AK91*'Service PJ'!AV91</f>
        <v>8.7803053308559704</v>
      </c>
      <c r="P91" s="1">
        <f>'Service shares'!AL91*'Service PJ'!AW91</f>
        <v>4.1272171149236918</v>
      </c>
      <c r="Q91" s="1">
        <f>'Service shares'!AM91*'Service PJ'!AX91</f>
        <v>5.416334300413971</v>
      </c>
      <c r="R91" s="1">
        <f>'Service shares'!AN91*'Service PJ'!AY91</f>
        <v>1.957615737570404</v>
      </c>
      <c r="S91" s="1">
        <f>'Service shares'!AO91*'Service PJ'!AZ91</f>
        <v>4.3307367510440953</v>
      </c>
      <c r="T91" s="1">
        <f>'Service shares'!AP91*'Service PJ'!BA91</f>
        <v>49.919509704631011</v>
      </c>
      <c r="U91" s="1">
        <f>'Service shares'!AQ91*'Service PJ'!BB91</f>
        <v>0.34787647831241414</v>
      </c>
      <c r="V91" s="14">
        <f>'Service shares'!AR91*'Service PJ'!BC91</f>
        <v>2.4703604822673242</v>
      </c>
      <c r="W91" s="1">
        <f>'Service shares'!AS91*'Service PJ'!BD91</f>
        <v>5.5204267711693991</v>
      </c>
      <c r="X91" s="1">
        <f>'Service shares'!AT91*'Service PJ'!BE91</f>
        <v>21.975269667815581</v>
      </c>
      <c r="Y91" s="1">
        <f>'Service shares'!AU91*'Service PJ'!BF91</f>
        <v>6.8102315032777916E-2</v>
      </c>
      <c r="Z91" s="1">
        <f>'Service shares'!AV91*'Service PJ'!BG91</f>
        <v>1.16153686992415</v>
      </c>
      <c r="AA91" s="1">
        <f>'Service shares'!AW91*'Service PJ'!BH91</f>
        <v>0.84630143293579485</v>
      </c>
      <c r="AB91" s="1">
        <f>'Service shares'!AX91*'Service PJ'!BI91</f>
        <v>1.1392385674357546</v>
      </c>
      <c r="AC91" s="1">
        <f>'Service shares'!AY91*'Service PJ'!BJ91</f>
        <v>0.62231317845813749</v>
      </c>
      <c r="AD91" s="1">
        <f>'Service shares'!AZ91*'Service PJ'!BK91</f>
        <v>0.80654241799212378</v>
      </c>
      <c r="AE91" s="1">
        <f>'Service shares'!BA91*'Service PJ'!BL91</f>
        <v>5.2203783846272627</v>
      </c>
      <c r="AF91" s="1">
        <f>'Service shares'!BB91*'Service PJ'!BM91</f>
        <v>1.1754825511483695</v>
      </c>
      <c r="AG91" s="1">
        <f>'Service shares'!BC91*'Service PJ'!BN91</f>
        <v>1.9031607011004732</v>
      </c>
      <c r="AH91" s="1">
        <f>'Service shares'!BD91*'Service PJ'!BO91</f>
        <v>11.025550633123643</v>
      </c>
      <c r="AI91" s="1">
        <f>'Service shares'!BE91*'Service PJ'!BP91</f>
        <v>5.2358318218002307</v>
      </c>
      <c r="AJ91" s="1">
        <f>'Service shares'!BF91*'Service PJ'!BQ91</f>
        <v>3.41071305680574</v>
      </c>
      <c r="AK91" s="1">
        <f>'Service shares'!BG91*'Service PJ'!BR91</f>
        <v>105.90833054750712</v>
      </c>
      <c r="AL91" s="1">
        <f>'Service shares'!BH91*'Service PJ'!BS91</f>
        <v>1.6191572505455477E-2</v>
      </c>
      <c r="AM91" s="1">
        <f>'Service shares'!BI91*'Service PJ'!BT91</f>
        <v>1.7172245346653352</v>
      </c>
      <c r="AN91" s="1">
        <f>'Service shares'!BJ91*'Service PJ'!BU91</f>
        <v>37.473006811934866</v>
      </c>
      <c r="AO91" s="1">
        <f>'Service shares'!BK91*'Service PJ'!BV91</f>
        <v>0.18791036448112333</v>
      </c>
      <c r="AP91" s="1">
        <f>'Service shares'!BL91*'Service PJ'!BW91</f>
        <v>1.4509246577714139</v>
      </c>
      <c r="AQ91" s="1">
        <f>'Service shares'!BM91*'Service PJ'!BX91</f>
        <v>27.691298410654678</v>
      </c>
      <c r="AR91" s="1">
        <f>'Service shares'!BN91*'Service PJ'!BY91</f>
        <v>0</v>
      </c>
      <c r="AS91" s="2">
        <v>0</v>
      </c>
      <c r="AU91" t="str">
        <f t="shared" si="52"/>
        <v>IOI_MDR_NGA</v>
      </c>
      <c r="AV91" s="1">
        <f t="shared" si="95"/>
        <v>1.0320564787169744</v>
      </c>
      <c r="AW91" s="1">
        <f t="shared" si="95"/>
        <v>1.0320564787169744</v>
      </c>
      <c r="AX91" s="1">
        <f t="shared" si="95"/>
        <v>1.0320564787169744</v>
      </c>
      <c r="AY91" s="1">
        <f t="shared" si="95"/>
        <v>1.0320564787169744</v>
      </c>
      <c r="AZ91" s="1">
        <f t="shared" si="95"/>
        <v>1.0320564787169744</v>
      </c>
      <c r="BA91" s="1">
        <f t="shared" si="95"/>
        <v>1.0320564787169744</v>
      </c>
      <c r="BB91" s="1">
        <f t="shared" si="95"/>
        <v>1.0320564787169744</v>
      </c>
      <c r="BC91" s="1">
        <f t="shared" si="95"/>
        <v>1.0320564787169744</v>
      </c>
      <c r="BD91" s="1">
        <f t="shared" si="95"/>
        <v>1.0320564787169744</v>
      </c>
      <c r="BE91" s="1">
        <f t="shared" si="95"/>
        <v>1.0320564787169744</v>
      </c>
      <c r="BF91" s="1">
        <f t="shared" si="95"/>
        <v>1.0320564787169744</v>
      </c>
      <c r="BG91" s="1">
        <f t="shared" si="95"/>
        <v>1.0320564787169744</v>
      </c>
      <c r="BH91" s="1">
        <f t="shared" si="95"/>
        <v>1.0320564787169744</v>
      </c>
      <c r="BI91" s="1">
        <f t="shared" si="95"/>
        <v>1.0320564787169744</v>
      </c>
      <c r="BJ91" s="1">
        <f t="shared" si="95"/>
        <v>1.0320564787169744</v>
      </c>
      <c r="BK91" s="1">
        <f t="shared" si="94"/>
        <v>1.0320564787169744</v>
      </c>
      <c r="BL91" s="1">
        <f t="shared" si="93"/>
        <v>1.0320564787169744</v>
      </c>
      <c r="BM91" s="1">
        <f t="shared" si="93"/>
        <v>1.0320564787169744</v>
      </c>
      <c r="BN91" s="1">
        <f t="shared" si="93"/>
        <v>1.0320564787169744</v>
      </c>
      <c r="BO91" s="1">
        <f t="shared" si="93"/>
        <v>1.0320564787169744</v>
      </c>
      <c r="BP91" s="1">
        <f t="shared" si="93"/>
        <v>1.0320564787169744</v>
      </c>
      <c r="BQ91" s="1">
        <f t="shared" si="93"/>
        <v>1.0320564787169744</v>
      </c>
      <c r="BR91" s="1">
        <f t="shared" si="93"/>
        <v>1.0320564787169744</v>
      </c>
      <c r="BS91" s="1">
        <f t="shared" si="93"/>
        <v>1.0320564787169744</v>
      </c>
      <c r="BT91" s="1">
        <f t="shared" si="93"/>
        <v>1.0320564787169744</v>
      </c>
      <c r="BU91" s="1">
        <f t="shared" si="93"/>
        <v>1.0320564787169744</v>
      </c>
      <c r="BV91" s="1">
        <f t="shared" si="93"/>
        <v>1.0320564787169744</v>
      </c>
      <c r="BW91" s="1">
        <f t="shared" si="93"/>
        <v>1.0320564787169744</v>
      </c>
      <c r="BX91" s="1">
        <f t="shared" si="93"/>
        <v>1.0320564787169744</v>
      </c>
      <c r="BY91" s="1">
        <f t="shared" si="93"/>
        <v>1.0320564787169744</v>
      </c>
      <c r="CC91" t="str">
        <f t="shared" si="86"/>
        <v>PRE</v>
      </c>
      <c r="CD91" t="str">
        <f t="shared" si="87"/>
        <v>IOI_MDR_NGA</v>
      </c>
      <c r="CE91" t="str">
        <f>VLOOKUP(D91,'IND Balance'!$AM$5:$AN$21,2,FALSE)&amp;" - "&amp;VLOOKUP(E91,'MECS_Table 5.4'!$AF$18:$AG$30,2,FALSE)&amp;" - "&amp;VLOOKUP('Service PJ'!M91,'IND Balance'!$AM$22:$AN$32,2,FALSE)</f>
        <v>Other - Machine drive - Natural Gas</v>
      </c>
      <c r="CF91" t="s">
        <v>109</v>
      </c>
      <c r="CG91" t="s">
        <v>110</v>
      </c>
      <c r="CL91" t="str">
        <f t="shared" si="88"/>
        <v>IOI_MDR_NGA</v>
      </c>
      <c r="CM91" t="str">
        <f t="shared" si="89"/>
        <v>IOI_MDR</v>
      </c>
      <c r="CN91" s="1">
        <f t="shared" si="53"/>
        <v>5.6284170301348337E-2</v>
      </c>
      <c r="CO91" s="1">
        <f t="shared" si="54"/>
        <v>3.6100531744895033E-2</v>
      </c>
      <c r="CP91" s="1">
        <f t="shared" si="55"/>
        <v>0.12199394902517824</v>
      </c>
      <c r="CQ91" s="1">
        <f t="shared" si="56"/>
        <v>9.1217969872571664E-2</v>
      </c>
      <c r="CR91" s="1">
        <f t="shared" si="57"/>
        <v>3.7916095734347344E-2</v>
      </c>
      <c r="CS91" s="1">
        <f t="shared" si="58"/>
        <v>5.5806373733985552E-2</v>
      </c>
      <c r="CT91" s="1">
        <f t="shared" si="59"/>
        <v>4.0202310485686246E-2</v>
      </c>
      <c r="CU91" s="1">
        <f t="shared" si="60"/>
        <v>1.921838856135441E-2</v>
      </c>
      <c r="CV91" s="1">
        <f t="shared" si="61"/>
        <v>9.6076785331173073E-2</v>
      </c>
      <c r="CW91" s="1">
        <f t="shared" si="62"/>
        <v>1.8351216229356253E-2</v>
      </c>
      <c r="CX91" s="1">
        <f t="shared" si="63"/>
        <v>3.5599882908309609E-3</v>
      </c>
      <c r="CY91" s="1">
        <f t="shared" si="64"/>
        <v>2.4877372251537449E-2</v>
      </c>
      <c r="CZ91" s="1">
        <f t="shared" si="65"/>
        <v>4.5412544122114859E-2</v>
      </c>
      <c r="DA91" s="1">
        <f t="shared" si="66"/>
        <v>1.7763853402930133E-2</v>
      </c>
      <c r="DB91" s="1">
        <f t="shared" si="67"/>
        <v>3.1465062485698053E-2</v>
      </c>
      <c r="DC91" s="1">
        <f t="shared" si="68"/>
        <v>3.3415879022917046E-2</v>
      </c>
      <c r="DD91" s="1">
        <f t="shared" si="69"/>
        <v>4.3098394539379387E-2</v>
      </c>
      <c r="DE91" s="1">
        <f t="shared" si="70"/>
        <v>4.1932583071939256E-2</v>
      </c>
      <c r="DF91" s="1">
        <f t="shared" si="71"/>
        <v>3.4577681588121474E-2</v>
      </c>
      <c r="DG91" s="1">
        <f t="shared" si="72"/>
        <v>1.6282832155053464E-2</v>
      </c>
      <c r="DH91" s="1">
        <f t="shared" si="73"/>
        <v>2.9606672337686709E-2</v>
      </c>
      <c r="DI91" s="1">
        <f t="shared" si="74"/>
        <v>1.3350401643087956E-2</v>
      </c>
      <c r="DJ91" s="1">
        <f t="shared" si="75"/>
        <v>0.2052830444875198</v>
      </c>
      <c r="DK91" s="1">
        <f t="shared" si="76"/>
        <v>6.1053389464341941E-3</v>
      </c>
      <c r="DL91" s="1">
        <f t="shared" si="77"/>
        <v>4.0116467567901173E-2</v>
      </c>
      <c r="DM91" s="1">
        <f t="shared" si="78"/>
        <v>0.23177521747600008</v>
      </c>
      <c r="DN91" s="1">
        <f t="shared" si="79"/>
        <v>2.8568215359243997E-3</v>
      </c>
      <c r="DO91" s="1">
        <f t="shared" si="80"/>
        <v>2.379486627981621E-2</v>
      </c>
      <c r="DP91" s="1">
        <f t="shared" si="81"/>
        <v>8.7949861109402644E-2</v>
      </c>
      <c r="DQ91" s="1" t="str">
        <f t="shared" si="82"/>
        <v/>
      </c>
      <c r="DR91" s="1">
        <v>3</v>
      </c>
      <c r="DS91" s="1" t="str">
        <f t="shared" si="90"/>
        <v/>
      </c>
      <c r="DT91" t="str">
        <f t="shared" si="91"/>
        <v/>
      </c>
    </row>
    <row r="92" spans="1:124" x14ac:dyDescent="0.45">
      <c r="A92" t="str">
        <f t="shared" si="83"/>
        <v>NGA</v>
      </c>
      <c r="B92" t="str">
        <f>VLOOKUP(E92,'EPA_US9RT techs'!$R$26:$S$34,2,FALSE)</f>
        <v>PRH</v>
      </c>
      <c r="C92" t="str">
        <f>'Service shares'!A92</f>
        <v>NGA</v>
      </c>
      <c r="D92" t="str">
        <f>'Service shares'!B92</f>
        <v>IOI</v>
      </c>
      <c r="E92" t="str">
        <f>'Service shares'!C92</f>
        <v>OTP</v>
      </c>
      <c r="F92" s="1">
        <f>IFERROR(1/AVERAGEIFS('EPA_US9RT techs'!$I$2:$I$1718,'EPA_US9RT techs'!$J$2:$J$1718,'Service PJ'!$D92,'EPA_US9RT techs'!$K$2:$K$1718,'Service PJ'!$B92,'EPA_US9RT techs'!$L$2:$L$1718,'Service PJ'!$A92,'EPA_US9RT techs'!$C$2:$C$1718,"VDA_FLOP",'EPA_US9RT techs'!$F$2:$F$1718,'Service PJ'!F$1),1/AVERAGEIFS('EPA_US9RT techs'!$I$2:$I$1718,'EPA_US9RT techs'!$K$2:$K$1718,'Service PJ'!$B92,'EPA_US9RT techs'!$L$2:$L$1718,'Service PJ'!$A92,'EPA_US9RT techs'!$C$2:$C$1718,"VDA_FLOP",'EPA_US9RT techs'!$F$2:$F$1718,'Service PJ'!F$1))</f>
        <v>1</v>
      </c>
      <c r="G92" s="1">
        <f>IFERROR(IFERROR(1/AVERAGEIFS('EPA_US9RT techs'!$I$2:$I$1718,'EPA_US9RT techs'!$J$2:$J$1718,'Service PJ'!$D92,'EPA_US9RT techs'!$K$2:$K$1718,'Service PJ'!$B92,'EPA_US9RT techs'!$L$2:$L$1718,'Service PJ'!$A92,'EPA_US9RT techs'!$C$2:$C$1718,"VDA_FLOP",'EPA_US9RT techs'!$F$2:$F$1718,'Service PJ'!G$1),1/AVERAGEIFS('EPA_US9RT techs'!$I$2:$I$1718,'EPA_US9RT techs'!$K$2:$K$1718,'Service PJ'!$B92,'EPA_US9RT techs'!$L$2:$L$1718,'Service PJ'!$A92,'EPA_US9RT techs'!$C$2:$C$1718,"VDA_FLOP",'EPA_US9RT techs'!$F$2:$F$1718,'Service PJ'!G$1)),"")</f>
        <v>1.0320564787169744</v>
      </c>
      <c r="H92" s="1">
        <f>IFERROR(IFERROR(1/AVERAGEIFS('EPA_US9RT techs'!$I$2:$I$1718,'EPA_US9RT techs'!$J$2:$J$1718,'Service PJ'!$D92,'EPA_US9RT techs'!$K$2:$K$1718,'Service PJ'!$B92,'EPA_US9RT techs'!$L$2:$L$1718,'Service PJ'!$A92,'EPA_US9RT techs'!$C$2:$C$1718,"VDA_FLOP",'EPA_US9RT techs'!$F$2:$F$1718,'Service PJ'!H$1),1/AVERAGEIFS('EPA_US9RT techs'!$I$2:$I$1718,'EPA_US9RT techs'!$K$2:$K$1718,'Service PJ'!$B92,'EPA_US9RT techs'!$L$2:$L$1718,'Service PJ'!$A92,'EPA_US9RT techs'!$C$2:$C$1718,"VDA_FLOP",'EPA_US9RT techs'!$F$2:$F$1718,'Service PJ'!H$1)),"")</f>
        <v>1.1266905811053975</v>
      </c>
      <c r="I92" s="1">
        <f>IFERROR(IFERROR(1/AVERAGEIFS('EPA_US9RT techs'!$I$2:$I$1718,'EPA_US9RT techs'!$J$2:$J$1718,'Service PJ'!$D92,'EPA_US9RT techs'!$K$2:$K$1718,'Service PJ'!$B92,'EPA_US9RT techs'!$L$2:$L$1718,'Service PJ'!$A92,'EPA_US9RT techs'!$C$2:$C$1718,"VDA_FLOP",'EPA_US9RT techs'!$F$2:$F$1718,'Service PJ'!I$1),1/AVERAGEIFS('EPA_US9RT techs'!$I$2:$I$1718,'EPA_US9RT techs'!$K$2:$K$1718,'Service PJ'!$B92,'EPA_US9RT techs'!$L$2:$L$1718,'Service PJ'!$A92,'EPA_US9RT techs'!$C$2:$C$1718,"VDA_FLOP",'EPA_US9RT techs'!$F$2:$F$1718,'Service PJ'!I$1)),"")</f>
        <v>1.2134292666612403</v>
      </c>
      <c r="J92" s="1">
        <f>IFERROR(IFERROR(1/AVERAGEIFS('EPA_US9RT techs'!$I$2:$I$1718,'EPA_US9RT techs'!$J$2:$J$1718,'Service PJ'!$D92,'EPA_US9RT techs'!$K$2:$K$1718,'Service PJ'!$B92,'EPA_US9RT techs'!$L$2:$L$1718,'Service PJ'!$A92,'EPA_US9RT techs'!$C$2:$C$1718,"VDA_FLOP",'EPA_US9RT techs'!$F$2:$F$1718,'Service PJ'!J$1),1/AVERAGEIFS('EPA_US9RT techs'!$I$2:$I$1718,'EPA_US9RT techs'!$K$2:$K$1718,'Service PJ'!$B92,'EPA_US9RT techs'!$L$2:$L$1718,'Service PJ'!$A92,'EPA_US9RT techs'!$C$2:$C$1718,"VDA_FLOP",'EPA_US9RT techs'!$F$2:$F$1718,'Service PJ'!J$1)),"")</f>
        <v>1.3224876615700021</v>
      </c>
      <c r="L92" t="str">
        <f>IF(SUM(O92:AR92)=0,"\I: ","")&amp;'Service PJ'!D92&amp;"_"&amp;'Service PJ'!E92&amp;"_"&amp;'Service PJ'!C92</f>
        <v>IOI_OTP_NGA</v>
      </c>
      <c r="M92" t="str">
        <f>"IND"&amp;'Service PJ'!C92</f>
        <v>INDNGA</v>
      </c>
      <c r="N92" t="str">
        <f t="shared" si="84"/>
        <v>IOI_OTP</v>
      </c>
      <c r="O92" s="1">
        <f>'Service shares'!AK92*'Service PJ'!AV92</f>
        <v>6.271646664897121</v>
      </c>
      <c r="P92" s="1">
        <f>'Service shares'!AL92*'Service PJ'!AW92</f>
        <v>2.9480122249454936</v>
      </c>
      <c r="Q92" s="1">
        <f>'Service shares'!AM92*'Service PJ'!AX92</f>
        <v>3.8688102145814076</v>
      </c>
      <c r="R92" s="1">
        <f>'Service shares'!AN92*'Service PJ'!AY92</f>
        <v>1.3982969554074314</v>
      </c>
      <c r="S92" s="1">
        <f>'Service shares'!AO92*'Service PJ'!AZ92</f>
        <v>3.0933833936029251</v>
      </c>
      <c r="T92" s="1">
        <f>'Service shares'!AP92*'Service PJ'!BA92</f>
        <v>35.656792646165016</v>
      </c>
      <c r="U92" s="1">
        <f>'Service shares'!AQ92*'Service PJ'!BB92</f>
        <v>0.24848319879458153</v>
      </c>
      <c r="V92" s="14">
        <f>'Service shares'!AR92*'Service PJ'!BC92</f>
        <v>1.7645432016195171</v>
      </c>
      <c r="W92" s="1">
        <f>'Service shares'!AS92*'Service PJ'!BD92</f>
        <v>3.9431619794067139</v>
      </c>
      <c r="X92" s="1">
        <f>'Service shares'!AT92*'Service PJ'!BE92</f>
        <v>15.696621191296845</v>
      </c>
      <c r="Y92" s="1">
        <f>'Service shares'!AU92*'Service PJ'!BF92</f>
        <v>4.8644510737698508E-2</v>
      </c>
      <c r="Z92" s="1">
        <f>'Service shares'!AV92*'Service PJ'!BG92</f>
        <v>0.82966919280296414</v>
      </c>
      <c r="AA92" s="1">
        <f>'Service shares'!AW92*'Service PJ'!BH92</f>
        <v>0.60450102352556778</v>
      </c>
      <c r="AB92" s="1">
        <f>'Service shares'!AX92*'Service PJ'!BI92</f>
        <v>0.81374183388268195</v>
      </c>
      <c r="AC92" s="1">
        <f>'Service shares'!AY92*'Service PJ'!BJ92</f>
        <v>0.44450941318438397</v>
      </c>
      <c r="AD92" s="1">
        <f>'Service shares'!AZ92*'Service PJ'!BK92</f>
        <v>0.57610172713723118</v>
      </c>
      <c r="AE92" s="1">
        <f>'Service shares'!BA92*'Service PJ'!BL92</f>
        <v>3.7288417033051875</v>
      </c>
      <c r="AF92" s="1">
        <f>'Service shares'!BB92*'Service PJ'!BM92</f>
        <v>0.83963039367740688</v>
      </c>
      <c r="AG92" s="1">
        <f>'Service shares'!BC92*'Service PJ'!BN92</f>
        <v>1.3594005007860523</v>
      </c>
      <c r="AH92" s="1">
        <f>'Service shares'!BD92*'Service PJ'!BO92</f>
        <v>7.8753933093740303</v>
      </c>
      <c r="AI92" s="1">
        <f>'Service shares'!BE92*'Service PJ'!BP92</f>
        <v>3.7398798727144502</v>
      </c>
      <c r="AJ92" s="1">
        <f>'Service shares'!BF92*'Service PJ'!BQ92</f>
        <v>2.4362236120040999</v>
      </c>
      <c r="AK92" s="1">
        <f>'Service shares'!BG92*'Service PJ'!BR92</f>
        <v>75.648807533933663</v>
      </c>
      <c r="AL92" s="1">
        <f>'Service shares'!BH92*'Service PJ'!BS92</f>
        <v>1.1565408932468199E-2</v>
      </c>
      <c r="AM92" s="1">
        <f>'Service shares'!BI92*'Service PJ'!BT92</f>
        <v>1.2265889533323824</v>
      </c>
      <c r="AN92" s="1">
        <f>'Service shares'!BJ92*'Service PJ'!BU92</f>
        <v>26.766433437096339</v>
      </c>
      <c r="AO92" s="1">
        <f>'Service shares'!BK92*'Service PJ'!BV92</f>
        <v>0.13422168891508809</v>
      </c>
      <c r="AP92" s="1">
        <f>'Service shares'!BL92*'Service PJ'!BW92</f>
        <v>1.0363747555510099</v>
      </c>
      <c r="AQ92" s="1">
        <f>'Service shares'!BM92*'Service PJ'!BX92</f>
        <v>19.779498864753339</v>
      </c>
      <c r="AR92" s="1">
        <f>'Service shares'!BN92*'Service PJ'!BY92</f>
        <v>0</v>
      </c>
      <c r="AS92" s="2">
        <v>0</v>
      </c>
      <c r="AU92" t="str">
        <f t="shared" si="52"/>
        <v>IOI_OTP_NGA</v>
      </c>
      <c r="AV92" s="1">
        <f t="shared" si="95"/>
        <v>1.0320564787169744</v>
      </c>
      <c r="AW92" s="1">
        <f t="shared" si="95"/>
        <v>1.0320564787169744</v>
      </c>
      <c r="AX92" s="1">
        <f t="shared" si="95"/>
        <v>1.0320564787169744</v>
      </c>
      <c r="AY92" s="1">
        <f t="shared" si="95"/>
        <v>1.0320564787169744</v>
      </c>
      <c r="AZ92" s="1">
        <f t="shared" si="95"/>
        <v>1.0320564787169744</v>
      </c>
      <c r="BA92" s="1">
        <f t="shared" si="95"/>
        <v>1.0320564787169744</v>
      </c>
      <c r="BB92" s="1">
        <f t="shared" si="95"/>
        <v>1.0320564787169744</v>
      </c>
      <c r="BC92" s="1">
        <f t="shared" si="95"/>
        <v>1.0320564787169744</v>
      </c>
      <c r="BD92" s="1">
        <f t="shared" si="95"/>
        <v>1.0320564787169744</v>
      </c>
      <c r="BE92" s="1">
        <f t="shared" si="95"/>
        <v>1.0320564787169744</v>
      </c>
      <c r="BF92" s="1">
        <f t="shared" si="95"/>
        <v>1.0320564787169744</v>
      </c>
      <c r="BG92" s="1">
        <f t="shared" si="95"/>
        <v>1.0320564787169744</v>
      </c>
      <c r="BH92" s="1">
        <f t="shared" si="95"/>
        <v>1.0320564787169744</v>
      </c>
      <c r="BI92" s="1">
        <f t="shared" si="95"/>
        <v>1.0320564787169744</v>
      </c>
      <c r="BJ92" s="1">
        <f t="shared" si="95"/>
        <v>1.0320564787169744</v>
      </c>
      <c r="BK92" s="1">
        <f t="shared" si="94"/>
        <v>1.0320564787169744</v>
      </c>
      <c r="BL92" s="1">
        <f t="shared" si="93"/>
        <v>1.0320564787169744</v>
      </c>
      <c r="BM92" s="1">
        <f t="shared" si="93"/>
        <v>1.0320564787169744</v>
      </c>
      <c r="BN92" s="1">
        <f t="shared" si="93"/>
        <v>1.0320564787169744</v>
      </c>
      <c r="BO92" s="1">
        <f t="shared" si="93"/>
        <v>1.0320564787169744</v>
      </c>
      <c r="BP92" s="1">
        <f t="shared" si="93"/>
        <v>1.0320564787169744</v>
      </c>
      <c r="BQ92" s="1">
        <f t="shared" si="93"/>
        <v>1.0320564787169744</v>
      </c>
      <c r="BR92" s="1">
        <f t="shared" si="93"/>
        <v>1.0320564787169744</v>
      </c>
      <c r="BS92" s="1">
        <f t="shared" si="93"/>
        <v>1.0320564787169744</v>
      </c>
      <c r="BT92" s="1">
        <f t="shared" si="93"/>
        <v>1.0320564787169744</v>
      </c>
      <c r="BU92" s="1">
        <f t="shared" si="93"/>
        <v>1.0320564787169744</v>
      </c>
      <c r="BV92" s="1">
        <f t="shared" si="93"/>
        <v>1.0320564787169744</v>
      </c>
      <c r="BW92" s="1">
        <f t="shared" si="93"/>
        <v>1.0320564787169744</v>
      </c>
      <c r="BX92" s="1">
        <f t="shared" si="93"/>
        <v>1.0320564787169744</v>
      </c>
      <c r="BY92" s="1">
        <f t="shared" si="93"/>
        <v>1.0320564787169744</v>
      </c>
      <c r="CC92" t="str">
        <f t="shared" si="86"/>
        <v>PRE</v>
      </c>
      <c r="CD92" t="str">
        <f t="shared" si="87"/>
        <v>IOI_OTP_NGA</v>
      </c>
      <c r="CE92" t="str">
        <f>VLOOKUP(D92,'IND Balance'!$AM$5:$AN$21,2,FALSE)&amp;" - "&amp;VLOOKUP(E92,'MECS_Table 5.4'!$AF$18:$AG$30,2,FALSE)&amp;" - "&amp;VLOOKUP('Service PJ'!M92,'IND Balance'!$AM$22:$AN$32,2,FALSE)</f>
        <v>Other - Other process - Natural Gas</v>
      </c>
      <c r="CF92" t="s">
        <v>109</v>
      </c>
      <c r="CG92" t="s">
        <v>110</v>
      </c>
      <c r="CL92" t="str">
        <f t="shared" si="88"/>
        <v>IOI_OTP_NGA</v>
      </c>
      <c r="CM92" t="str">
        <f t="shared" si="89"/>
        <v>IOI_OTP</v>
      </c>
      <c r="CN92" s="1">
        <f t="shared" si="53"/>
        <v>0.70515896184171489</v>
      </c>
      <c r="CO92" s="1">
        <f t="shared" si="54"/>
        <v>0.61964318459590084</v>
      </c>
      <c r="CP92" s="1">
        <f t="shared" si="55"/>
        <v>0.84743741803326866</v>
      </c>
      <c r="CQ92" s="1">
        <f t="shared" si="56"/>
        <v>0.78001209903614199</v>
      </c>
      <c r="CR92" s="1">
        <f t="shared" si="57"/>
        <v>0.59786468004047866</v>
      </c>
      <c r="CS92" s="1">
        <f t="shared" si="58"/>
        <v>0.68805427017110188</v>
      </c>
      <c r="CT92" s="1">
        <f t="shared" si="59"/>
        <v>0.63625089082564812</v>
      </c>
      <c r="CU92" s="1">
        <f t="shared" si="60"/>
        <v>0.41588372208927749</v>
      </c>
      <c r="CV92" s="1">
        <f t="shared" si="61"/>
        <v>0.8121202531426488</v>
      </c>
      <c r="CW92" s="1">
        <f t="shared" si="62"/>
        <v>0.41983775025489029</v>
      </c>
      <c r="CX92" s="1">
        <f t="shared" si="63"/>
        <v>0.11746470327154783</v>
      </c>
      <c r="CY92" s="1">
        <f t="shared" si="64"/>
        <v>0.47677566173129249</v>
      </c>
      <c r="CZ92" s="1">
        <f t="shared" si="65"/>
        <v>0.63088148394901666</v>
      </c>
      <c r="DA92" s="1">
        <f t="shared" si="66"/>
        <v>0.39297447634253274</v>
      </c>
      <c r="DB92" s="1">
        <f t="shared" si="67"/>
        <v>0.537237540930253</v>
      </c>
      <c r="DC92" s="1">
        <f t="shared" si="68"/>
        <v>0.55407152573437835</v>
      </c>
      <c r="DD92" s="1">
        <f t="shared" si="69"/>
        <v>0.61553716271035475</v>
      </c>
      <c r="DE92" s="1">
        <f t="shared" si="70"/>
        <v>0.61046862077138597</v>
      </c>
      <c r="DF92" s="1">
        <f t="shared" si="71"/>
        <v>0.56060872940948181</v>
      </c>
      <c r="DG92" s="1">
        <f t="shared" si="72"/>
        <v>0.39363013033221278</v>
      </c>
      <c r="DH92" s="1">
        <f t="shared" si="73"/>
        <v>0.56515458923632766</v>
      </c>
      <c r="DI92" s="1">
        <f t="shared" si="74"/>
        <v>0.32946747708108692</v>
      </c>
      <c r="DJ92" s="1">
        <f t="shared" si="75"/>
        <v>0.90411322908335623</v>
      </c>
      <c r="DK92" s="1">
        <f t="shared" si="76"/>
        <v>0.18508013821726035</v>
      </c>
      <c r="DL92" s="1">
        <f t="shared" si="77"/>
        <v>0.68021152042347088</v>
      </c>
      <c r="DM92" s="1">
        <f t="shared" si="78"/>
        <v>0.94552043017086629</v>
      </c>
      <c r="DN92" s="1">
        <f t="shared" si="79"/>
        <v>9.4090155862477515E-2</v>
      </c>
      <c r="DO92" s="1">
        <f t="shared" si="80"/>
        <v>0.48611802801384923</v>
      </c>
      <c r="DP92" s="1">
        <f t="shared" si="81"/>
        <v>0.77267416584011717</v>
      </c>
      <c r="DQ92" s="1" t="str">
        <f t="shared" si="82"/>
        <v/>
      </c>
      <c r="DR92" s="1">
        <v>3</v>
      </c>
      <c r="DS92" s="1" t="str">
        <f t="shared" si="90"/>
        <v/>
      </c>
      <c r="DT92" t="str">
        <f t="shared" si="91"/>
        <v/>
      </c>
    </row>
    <row r="93" spans="1:124" x14ac:dyDescent="0.45">
      <c r="A93" t="str">
        <f t="shared" si="83"/>
        <v>NGA</v>
      </c>
      <c r="B93" t="str">
        <f>VLOOKUP(E93,'EPA_US9RT techs'!$R$26:$S$34,2,FALSE)</f>
        <v>OTH</v>
      </c>
      <c r="C93" t="str">
        <f>'Service shares'!A93</f>
        <v>NGA</v>
      </c>
      <c r="D93" t="str">
        <f>'Service shares'!B93</f>
        <v>IOI</v>
      </c>
      <c r="E93" t="str">
        <f>'Service shares'!C93</f>
        <v>SPC</v>
      </c>
      <c r="F93" s="1">
        <f>IFERROR(1/AVERAGEIFS('EPA_US9RT techs'!$I$2:$I$1718,'EPA_US9RT techs'!$J$2:$J$1718,'Service PJ'!$D93,'EPA_US9RT techs'!$K$2:$K$1718,'Service PJ'!$B93,'EPA_US9RT techs'!$L$2:$L$1718,'Service PJ'!$A93,'EPA_US9RT techs'!$C$2:$C$1718,"VDA_FLOP",'EPA_US9RT techs'!$F$2:$F$1718,'Service PJ'!F$1),1/AVERAGEIFS('EPA_US9RT techs'!$I$2:$I$1718,'EPA_US9RT techs'!$K$2:$K$1718,'Service PJ'!$B93,'EPA_US9RT techs'!$L$2:$L$1718,'Service PJ'!$A93,'EPA_US9RT techs'!$C$2:$C$1718,"VDA_FLOP",'EPA_US9RT techs'!$F$2:$F$1718,'Service PJ'!F$1))</f>
        <v>1</v>
      </c>
      <c r="G93" s="1">
        <f>IFERROR(IFERROR(1/AVERAGEIFS('EPA_US9RT techs'!$I$2:$I$1718,'EPA_US9RT techs'!$J$2:$J$1718,'Service PJ'!$D93,'EPA_US9RT techs'!$K$2:$K$1718,'Service PJ'!$B93,'EPA_US9RT techs'!$L$2:$L$1718,'Service PJ'!$A93,'EPA_US9RT techs'!$C$2:$C$1718,"VDA_FLOP",'EPA_US9RT techs'!$F$2:$F$1718,'Service PJ'!G$1),1/AVERAGEIFS('EPA_US9RT techs'!$I$2:$I$1718,'EPA_US9RT techs'!$K$2:$K$1718,'Service PJ'!$B93,'EPA_US9RT techs'!$L$2:$L$1718,'Service PJ'!$A93,'EPA_US9RT techs'!$C$2:$C$1718,"VDA_FLOP",'EPA_US9RT techs'!$F$2:$F$1718,'Service PJ'!G$1)),"")</f>
        <v>1.0320564787169744</v>
      </c>
      <c r="H93" s="1">
        <f>IFERROR(IFERROR(1/AVERAGEIFS('EPA_US9RT techs'!$I$2:$I$1718,'EPA_US9RT techs'!$J$2:$J$1718,'Service PJ'!$D93,'EPA_US9RT techs'!$K$2:$K$1718,'Service PJ'!$B93,'EPA_US9RT techs'!$L$2:$L$1718,'Service PJ'!$A93,'EPA_US9RT techs'!$C$2:$C$1718,"VDA_FLOP",'EPA_US9RT techs'!$F$2:$F$1718,'Service PJ'!H$1),1/AVERAGEIFS('EPA_US9RT techs'!$I$2:$I$1718,'EPA_US9RT techs'!$K$2:$K$1718,'Service PJ'!$B93,'EPA_US9RT techs'!$L$2:$L$1718,'Service PJ'!$A93,'EPA_US9RT techs'!$C$2:$C$1718,"VDA_FLOP",'EPA_US9RT techs'!$F$2:$F$1718,'Service PJ'!H$1)),"")</f>
        <v>1.1266905811053975</v>
      </c>
      <c r="I93" s="1">
        <f>IFERROR(IFERROR(1/AVERAGEIFS('EPA_US9RT techs'!$I$2:$I$1718,'EPA_US9RT techs'!$J$2:$J$1718,'Service PJ'!$D93,'EPA_US9RT techs'!$K$2:$K$1718,'Service PJ'!$B93,'EPA_US9RT techs'!$L$2:$L$1718,'Service PJ'!$A93,'EPA_US9RT techs'!$C$2:$C$1718,"VDA_FLOP",'EPA_US9RT techs'!$F$2:$F$1718,'Service PJ'!I$1),1/AVERAGEIFS('EPA_US9RT techs'!$I$2:$I$1718,'EPA_US9RT techs'!$K$2:$K$1718,'Service PJ'!$B93,'EPA_US9RT techs'!$L$2:$L$1718,'Service PJ'!$A93,'EPA_US9RT techs'!$C$2:$C$1718,"VDA_FLOP",'EPA_US9RT techs'!$F$2:$F$1718,'Service PJ'!I$1)),"")</f>
        <v>1.2134292666612403</v>
      </c>
      <c r="J93" s="1">
        <f>IFERROR(IFERROR(1/AVERAGEIFS('EPA_US9RT techs'!$I$2:$I$1718,'EPA_US9RT techs'!$J$2:$J$1718,'Service PJ'!$D93,'EPA_US9RT techs'!$K$2:$K$1718,'Service PJ'!$B93,'EPA_US9RT techs'!$L$2:$L$1718,'Service PJ'!$A93,'EPA_US9RT techs'!$C$2:$C$1718,"VDA_FLOP",'EPA_US9RT techs'!$F$2:$F$1718,'Service PJ'!J$1),1/AVERAGEIFS('EPA_US9RT techs'!$I$2:$I$1718,'EPA_US9RT techs'!$K$2:$K$1718,'Service PJ'!$B93,'EPA_US9RT techs'!$L$2:$L$1718,'Service PJ'!$A93,'EPA_US9RT techs'!$C$2:$C$1718,"VDA_FLOP",'EPA_US9RT techs'!$F$2:$F$1718,'Service PJ'!J$1)),"")</f>
        <v>1.3224876615700021</v>
      </c>
      <c r="L93" t="str">
        <f>IF(SUM(O93:AR93)=0,"\I: ","")&amp;'Service PJ'!D93&amp;"_"&amp;'Service PJ'!E93&amp;"_"&amp;'Service PJ'!C93</f>
        <v>IOI_SPC_NGA</v>
      </c>
      <c r="M93" t="str">
        <f>"IND"&amp;'Service PJ'!C93</f>
        <v>INDNGA</v>
      </c>
      <c r="N93" t="str">
        <f t="shared" si="84"/>
        <v>IOI_SPC</v>
      </c>
      <c r="O93" s="1">
        <f>'Service shares'!AK93*'Service PJ'!AV93</f>
        <v>45.155855987259272</v>
      </c>
      <c r="P93" s="1">
        <f>'Service shares'!AL93*'Service PJ'!AW93</f>
        <v>21.225688019607556</v>
      </c>
      <c r="Q93" s="1">
        <f>'Service shares'!AM93*'Service PJ'!AX93</f>
        <v>27.855433544986138</v>
      </c>
      <c r="R93" s="1">
        <f>'Service shares'!AN93*'Service PJ'!AY93</f>
        <v>10.067738078933507</v>
      </c>
      <c r="S93" s="1">
        <f>'Service shares'!AO93*'Service PJ'!AZ93</f>
        <v>22.272360433941063</v>
      </c>
      <c r="T93" s="1">
        <f>'Service shares'!AP93*'Service PJ'!BA93</f>
        <v>256.72890705238808</v>
      </c>
      <c r="U93" s="1">
        <f>'Service shares'!AQ93*'Service PJ'!BB93</f>
        <v>1.7890790313209872</v>
      </c>
      <c r="V93" s="14">
        <f>'Service shares'!AR93*'Service PJ'!BC93</f>
        <v>12.704711051660523</v>
      </c>
      <c r="W93" s="1">
        <f>'Service shares'!AS93*'Service PJ'!BD93</f>
        <v>28.390766251728337</v>
      </c>
      <c r="X93" s="1">
        <f>'Service shares'!AT93*'Service PJ'!BE93</f>
        <v>113.01567257733728</v>
      </c>
      <c r="Y93" s="1">
        <f>'Service shares'!AU93*'Service PJ'!BF93</f>
        <v>0.35024047731142927</v>
      </c>
      <c r="Z93" s="1">
        <f>'Service shares'!AV93*'Service PJ'!BG93</f>
        <v>5.9736181881813417</v>
      </c>
      <c r="AA93" s="1">
        <f>'Service shares'!AW93*'Service PJ'!BH93</f>
        <v>4.3524073693840872</v>
      </c>
      <c r="AB93" s="1">
        <f>'Service shares'!AX93*'Service PJ'!BI93</f>
        <v>5.8589412039553093</v>
      </c>
      <c r="AC93" s="1">
        <f>'Service shares'!AY93*'Service PJ'!BJ93</f>
        <v>3.200467774927565</v>
      </c>
      <c r="AD93" s="1">
        <f>'Service shares'!AZ93*'Service PJ'!BK93</f>
        <v>4.1479324353880651</v>
      </c>
      <c r="AE93" s="1">
        <f>'Service shares'!BA93*'Service PJ'!BL93</f>
        <v>26.847660263797351</v>
      </c>
      <c r="AF93" s="1">
        <f>'Service shares'!BB93*'Service PJ'!BM93</f>
        <v>6.04533883447733</v>
      </c>
      <c r="AG93" s="1">
        <f>'Service shares'!BC93*'Service PJ'!BN93</f>
        <v>9.7876836056595771</v>
      </c>
      <c r="AH93" s="1">
        <f>'Service shares'!BD93*'Service PJ'!BO93</f>
        <v>56.702831827493021</v>
      </c>
      <c r="AI93" s="1">
        <f>'Service shares'!BE93*'Service PJ'!BP93</f>
        <v>26.927135083544044</v>
      </c>
      <c r="AJ93" s="1">
        <f>'Service shares'!BF93*'Service PJ'!BQ93</f>
        <v>17.540810006429517</v>
      </c>
      <c r="AK93" s="1">
        <f>'Service shares'!BG93*'Service PJ'!BR93</f>
        <v>544.67141424432236</v>
      </c>
      <c r="AL93" s="1">
        <f>'Service shares'!BH93*'Service PJ'!BS93</f>
        <v>8.3270944313771023E-2</v>
      </c>
      <c r="AM93" s="1">
        <f>'Service shares'!BI93*'Service PJ'!BT93</f>
        <v>8.8314404639931539</v>
      </c>
      <c r="AN93" s="1">
        <f>'Service shares'!BJ93*'Service PJ'!BU93</f>
        <v>192.71832074709363</v>
      </c>
      <c r="AO93" s="1">
        <f>'Service shares'!BK93*'Service PJ'!BV93</f>
        <v>0.96639616018863428</v>
      </c>
      <c r="AP93" s="1">
        <f>'Service shares'!BL93*'Service PJ'!BW93</f>
        <v>7.4618982399672706</v>
      </c>
      <c r="AQ93" s="1">
        <f>'Service shares'!BM93*'Service PJ'!BX93</f>
        <v>142.41239182622405</v>
      </c>
      <c r="AR93" s="1">
        <f>'Service shares'!BN93*'Service PJ'!BY93</f>
        <v>0</v>
      </c>
      <c r="AS93" s="2">
        <v>0</v>
      </c>
      <c r="AU93" t="str">
        <f t="shared" si="52"/>
        <v>IOI_SPC_NGA</v>
      </c>
      <c r="AV93" s="1">
        <f t="shared" si="95"/>
        <v>1.0320564787169744</v>
      </c>
      <c r="AW93" s="1">
        <f t="shared" si="95"/>
        <v>1.0320564787169744</v>
      </c>
      <c r="AX93" s="1">
        <f t="shared" si="95"/>
        <v>1.0320564787169744</v>
      </c>
      <c r="AY93" s="1">
        <f t="shared" si="95"/>
        <v>1.0320564787169744</v>
      </c>
      <c r="AZ93" s="1">
        <f t="shared" si="95"/>
        <v>1.0320564787169744</v>
      </c>
      <c r="BA93" s="1">
        <f t="shared" si="95"/>
        <v>1.0320564787169744</v>
      </c>
      <c r="BB93" s="1">
        <f t="shared" si="95"/>
        <v>1.0320564787169744</v>
      </c>
      <c r="BC93" s="1">
        <f t="shared" si="95"/>
        <v>1.0320564787169744</v>
      </c>
      <c r="BD93" s="1">
        <f t="shared" si="95"/>
        <v>1.0320564787169744</v>
      </c>
      <c r="BE93" s="1">
        <f t="shared" si="95"/>
        <v>1.0320564787169744</v>
      </c>
      <c r="BF93" s="1">
        <f t="shared" si="95"/>
        <v>1.0320564787169744</v>
      </c>
      <c r="BG93" s="1">
        <f t="shared" si="95"/>
        <v>1.0320564787169744</v>
      </c>
      <c r="BH93" s="1">
        <f t="shared" si="95"/>
        <v>1.0320564787169744</v>
      </c>
      <c r="BI93" s="1">
        <f t="shared" si="95"/>
        <v>1.0320564787169744</v>
      </c>
      <c r="BJ93" s="1">
        <f t="shared" si="95"/>
        <v>1.0320564787169744</v>
      </c>
      <c r="BK93" s="1">
        <f t="shared" si="94"/>
        <v>1.0320564787169744</v>
      </c>
      <c r="BL93" s="1">
        <f t="shared" si="93"/>
        <v>1.0320564787169744</v>
      </c>
      <c r="BM93" s="1">
        <f t="shared" si="93"/>
        <v>1.0320564787169744</v>
      </c>
      <c r="BN93" s="1">
        <f t="shared" si="93"/>
        <v>1.0320564787169744</v>
      </c>
      <c r="BO93" s="1">
        <f t="shared" si="93"/>
        <v>1.0320564787169744</v>
      </c>
      <c r="BP93" s="1">
        <f t="shared" si="93"/>
        <v>1.0320564787169744</v>
      </c>
      <c r="BQ93" s="1">
        <f t="shared" si="93"/>
        <v>1.0320564787169744</v>
      </c>
      <c r="BR93" s="1">
        <f t="shared" si="93"/>
        <v>1.0320564787169744</v>
      </c>
      <c r="BS93" s="1">
        <f t="shared" si="93"/>
        <v>1.0320564787169744</v>
      </c>
      <c r="BT93" s="1">
        <f t="shared" si="93"/>
        <v>1.0320564787169744</v>
      </c>
      <c r="BU93" s="1">
        <f t="shared" si="93"/>
        <v>1.0320564787169744</v>
      </c>
      <c r="BV93" s="1">
        <f t="shared" si="93"/>
        <v>1.0320564787169744</v>
      </c>
      <c r="BW93" s="1">
        <f t="shared" si="93"/>
        <v>1.0320564787169744</v>
      </c>
      <c r="BX93" s="1">
        <f t="shared" si="93"/>
        <v>1.0320564787169744</v>
      </c>
      <c r="BY93" s="1">
        <f t="shared" si="93"/>
        <v>1.0320564787169744</v>
      </c>
      <c r="CC93" t="str">
        <f t="shared" si="86"/>
        <v>PRE</v>
      </c>
      <c r="CD93" t="str">
        <f t="shared" si="87"/>
        <v>IOI_SPC_NGA</v>
      </c>
      <c r="CE93" t="str">
        <f>VLOOKUP(D93,'IND Balance'!$AM$5:$AN$21,2,FALSE)&amp;" - "&amp;VLOOKUP(E93,'MECS_Table 5.4'!$AF$18:$AG$30,2,FALSE)&amp;" - "&amp;VLOOKUP('Service PJ'!M93,'IND Balance'!$AM$22:$AN$32,2,FALSE)</f>
        <v>Other - Space conditioning - Natural Gas</v>
      </c>
      <c r="CF93" t="s">
        <v>109</v>
      </c>
      <c r="CG93" t="s">
        <v>110</v>
      </c>
      <c r="CL93" t="str">
        <f t="shared" si="88"/>
        <v>IOI_SPC_NGA</v>
      </c>
      <c r="CM93" t="str">
        <f t="shared" si="89"/>
        <v>IOI_SPC</v>
      </c>
      <c r="CN93" s="1">
        <f t="shared" si="53"/>
        <v>0.59835709215931554</v>
      </c>
      <c r="CO93" s="1">
        <f t="shared" si="54"/>
        <v>0.50292480494055736</v>
      </c>
      <c r="CP93" s="1">
        <f t="shared" si="55"/>
        <v>0.77794017077195543</v>
      </c>
      <c r="CQ93" s="1">
        <f t="shared" si="56"/>
        <v>0.68930864044090101</v>
      </c>
      <c r="CR93" s="1">
        <f t="shared" si="57"/>
        <v>0.47993257682092294</v>
      </c>
      <c r="CS93" s="1">
        <f t="shared" si="58"/>
        <v>0.57858082596915916</v>
      </c>
      <c r="CT93" s="1">
        <f t="shared" si="59"/>
        <v>0.52080328684182953</v>
      </c>
      <c r="CU93" s="1">
        <f t="shared" si="60"/>
        <v>0.30585029923593454</v>
      </c>
      <c r="CV93" s="1">
        <f t="shared" si="61"/>
        <v>0.73067486061410813</v>
      </c>
      <c r="CW93" s="1">
        <f t="shared" si="62"/>
        <v>0.30932182277121123</v>
      </c>
      <c r="CX93" s="1">
        <f t="shared" si="63"/>
        <v>7.5942292508496975E-2</v>
      </c>
      <c r="CY93" s="1">
        <f t="shared" si="64"/>
        <v>0.36075497636418807</v>
      </c>
      <c r="CZ93" s="1">
        <f t="shared" si="65"/>
        <v>0.51498979903103104</v>
      </c>
      <c r="DA93" s="1">
        <f t="shared" si="66"/>
        <v>0.28598303796803493</v>
      </c>
      <c r="DB93" s="1">
        <f t="shared" si="67"/>
        <v>0.41850134716449167</v>
      </c>
      <c r="DC93" s="1">
        <f t="shared" si="68"/>
        <v>0.43519094014688825</v>
      </c>
      <c r="DD93" s="1">
        <f t="shared" si="69"/>
        <v>0.49855107153618233</v>
      </c>
      <c r="DE93" s="1">
        <f t="shared" si="70"/>
        <v>0.49317713784014067</v>
      </c>
      <c r="DF93" s="1">
        <f t="shared" si="71"/>
        <v>0.44174686463641938</v>
      </c>
      <c r="DG93" s="1">
        <f t="shared" si="72"/>
        <v>0.28654585954195105</v>
      </c>
      <c r="DH93" s="1">
        <f t="shared" si="73"/>
        <v>0.44633074738666245</v>
      </c>
      <c r="DI93" s="1">
        <f t="shared" si="74"/>
        <v>0.23301805471779632</v>
      </c>
      <c r="DJ93" s="1">
        <f t="shared" si="75"/>
        <v>0.85793911253585098</v>
      </c>
      <c r="DK93" s="1">
        <f t="shared" si="76"/>
        <v>0.12302650797032183</v>
      </c>
      <c r="DL93" s="1">
        <f t="shared" si="77"/>
        <v>0.56963183108315796</v>
      </c>
      <c r="DM93" s="1">
        <f t="shared" si="78"/>
        <v>0.91988101660791</v>
      </c>
      <c r="DN93" s="1">
        <f t="shared" si="79"/>
        <v>6.0259736093633318E-2</v>
      </c>
      <c r="DO93" s="1">
        <f t="shared" si="80"/>
        <v>0.36946051691358339</v>
      </c>
      <c r="DP93" s="1">
        <f t="shared" si="81"/>
        <v>0.6800605594088156</v>
      </c>
      <c r="DQ93" s="1" t="str">
        <f t="shared" si="82"/>
        <v/>
      </c>
      <c r="DR93" s="1">
        <v>3</v>
      </c>
      <c r="DS93" s="1" t="str">
        <f t="shared" si="90"/>
        <v/>
      </c>
      <c r="DT93" t="str">
        <f t="shared" si="91"/>
        <v/>
      </c>
    </row>
    <row r="94" spans="1:124" x14ac:dyDescent="0.45">
      <c r="A94" t="str">
        <f t="shared" si="83"/>
        <v>NGA</v>
      </c>
      <c r="B94" t="str">
        <f>VLOOKUP(E94,'EPA_US9RT techs'!$R$26:$S$34,2,FALSE)</f>
        <v>OTH</v>
      </c>
      <c r="C94" t="str">
        <f>'Service shares'!A94</f>
        <v>NGA</v>
      </c>
      <c r="D94" t="str">
        <f>'Service shares'!B94</f>
        <v>IOI</v>
      </c>
      <c r="E94" t="str">
        <f>'Service shares'!C94</f>
        <v>OTH</v>
      </c>
      <c r="F94" s="1">
        <f>IFERROR(1/AVERAGEIFS('EPA_US9RT techs'!$I$2:$I$1718,'EPA_US9RT techs'!$J$2:$J$1718,'Service PJ'!$D94,'EPA_US9RT techs'!$K$2:$K$1718,'Service PJ'!$B94,'EPA_US9RT techs'!$L$2:$L$1718,'Service PJ'!$A94,'EPA_US9RT techs'!$C$2:$C$1718,"VDA_FLOP",'EPA_US9RT techs'!$F$2:$F$1718,'Service PJ'!F$1),1/AVERAGEIFS('EPA_US9RT techs'!$I$2:$I$1718,'EPA_US9RT techs'!$K$2:$K$1718,'Service PJ'!$B94,'EPA_US9RT techs'!$L$2:$L$1718,'Service PJ'!$A94,'EPA_US9RT techs'!$C$2:$C$1718,"VDA_FLOP",'EPA_US9RT techs'!$F$2:$F$1718,'Service PJ'!F$1))</f>
        <v>1</v>
      </c>
      <c r="G94" s="1">
        <f>IFERROR(IFERROR(1/AVERAGEIFS('EPA_US9RT techs'!$I$2:$I$1718,'EPA_US9RT techs'!$J$2:$J$1718,'Service PJ'!$D94,'EPA_US9RT techs'!$K$2:$K$1718,'Service PJ'!$B94,'EPA_US9RT techs'!$L$2:$L$1718,'Service PJ'!$A94,'EPA_US9RT techs'!$C$2:$C$1718,"VDA_FLOP",'EPA_US9RT techs'!$F$2:$F$1718,'Service PJ'!G$1),1/AVERAGEIFS('EPA_US9RT techs'!$I$2:$I$1718,'EPA_US9RT techs'!$K$2:$K$1718,'Service PJ'!$B94,'EPA_US9RT techs'!$L$2:$L$1718,'Service PJ'!$A94,'EPA_US9RT techs'!$C$2:$C$1718,"VDA_FLOP",'EPA_US9RT techs'!$F$2:$F$1718,'Service PJ'!G$1)),"")</f>
        <v>1.0320564787169744</v>
      </c>
      <c r="H94" s="1">
        <f>IFERROR(IFERROR(1/AVERAGEIFS('EPA_US9RT techs'!$I$2:$I$1718,'EPA_US9RT techs'!$J$2:$J$1718,'Service PJ'!$D94,'EPA_US9RT techs'!$K$2:$K$1718,'Service PJ'!$B94,'EPA_US9RT techs'!$L$2:$L$1718,'Service PJ'!$A94,'EPA_US9RT techs'!$C$2:$C$1718,"VDA_FLOP",'EPA_US9RT techs'!$F$2:$F$1718,'Service PJ'!H$1),1/AVERAGEIFS('EPA_US9RT techs'!$I$2:$I$1718,'EPA_US9RT techs'!$K$2:$K$1718,'Service PJ'!$B94,'EPA_US9RT techs'!$L$2:$L$1718,'Service PJ'!$A94,'EPA_US9RT techs'!$C$2:$C$1718,"VDA_FLOP",'EPA_US9RT techs'!$F$2:$F$1718,'Service PJ'!H$1)),"")</f>
        <v>1.1266905811053975</v>
      </c>
      <c r="I94" s="1">
        <f>IFERROR(IFERROR(1/AVERAGEIFS('EPA_US9RT techs'!$I$2:$I$1718,'EPA_US9RT techs'!$J$2:$J$1718,'Service PJ'!$D94,'EPA_US9RT techs'!$K$2:$K$1718,'Service PJ'!$B94,'EPA_US9RT techs'!$L$2:$L$1718,'Service PJ'!$A94,'EPA_US9RT techs'!$C$2:$C$1718,"VDA_FLOP",'EPA_US9RT techs'!$F$2:$F$1718,'Service PJ'!I$1),1/AVERAGEIFS('EPA_US9RT techs'!$I$2:$I$1718,'EPA_US9RT techs'!$K$2:$K$1718,'Service PJ'!$B94,'EPA_US9RT techs'!$L$2:$L$1718,'Service PJ'!$A94,'EPA_US9RT techs'!$C$2:$C$1718,"VDA_FLOP",'EPA_US9RT techs'!$F$2:$F$1718,'Service PJ'!I$1)),"")</f>
        <v>1.2134292666612403</v>
      </c>
      <c r="J94" s="1">
        <f>IFERROR(IFERROR(1/AVERAGEIFS('EPA_US9RT techs'!$I$2:$I$1718,'EPA_US9RT techs'!$J$2:$J$1718,'Service PJ'!$D94,'EPA_US9RT techs'!$K$2:$K$1718,'Service PJ'!$B94,'EPA_US9RT techs'!$L$2:$L$1718,'Service PJ'!$A94,'EPA_US9RT techs'!$C$2:$C$1718,"VDA_FLOP",'EPA_US9RT techs'!$F$2:$F$1718,'Service PJ'!J$1),1/AVERAGEIFS('EPA_US9RT techs'!$I$2:$I$1718,'EPA_US9RT techs'!$K$2:$K$1718,'Service PJ'!$B94,'EPA_US9RT techs'!$L$2:$L$1718,'Service PJ'!$A94,'EPA_US9RT techs'!$C$2:$C$1718,"VDA_FLOP",'EPA_US9RT techs'!$F$2:$F$1718,'Service PJ'!J$1)),"")</f>
        <v>1.3224876615700021</v>
      </c>
      <c r="L94" t="str">
        <f>IF(SUM(O94:AR94)=0,"\I: ","")&amp;'Service PJ'!D94&amp;"_"&amp;'Service PJ'!E94&amp;"_"&amp;'Service PJ'!C94</f>
        <v>IOI_OTH_NGA</v>
      </c>
      <c r="M94" t="str">
        <f>"IND"&amp;'Service PJ'!C94</f>
        <v>INDNGA</v>
      </c>
      <c r="N94" t="str">
        <f t="shared" si="84"/>
        <v>IOI_OTH</v>
      </c>
      <c r="O94" s="1">
        <f>'Service shares'!AK94*'Service PJ'!AV94</f>
        <v>2.5086586659588486</v>
      </c>
      <c r="P94" s="1">
        <f>'Service shares'!AL94*'Service PJ'!AW94</f>
        <v>1.1792048899781977</v>
      </c>
      <c r="Q94" s="1">
        <f>'Service shares'!AM94*'Service PJ'!AX94</f>
        <v>1.5475240858325632</v>
      </c>
      <c r="R94" s="1">
        <f>'Service shares'!AN94*'Service PJ'!AY94</f>
        <v>0.55931878216297259</v>
      </c>
      <c r="S94" s="1">
        <f>'Service shares'!AO94*'Service PJ'!AZ94</f>
        <v>1.2373533574411701</v>
      </c>
      <c r="T94" s="1">
        <f>'Service shares'!AP94*'Service PJ'!BA94</f>
        <v>14.262717058466006</v>
      </c>
      <c r="U94" s="1">
        <f>'Service shares'!AQ94*'Service PJ'!BB94</f>
        <v>9.9393279517832625E-2</v>
      </c>
      <c r="V94" s="14">
        <f>'Service shares'!AR94*'Service PJ'!BC94</f>
        <v>0.70581728064780691</v>
      </c>
      <c r="W94" s="1">
        <f>'Service shares'!AS94*'Service PJ'!BD94</f>
        <v>1.5772647917626854</v>
      </c>
      <c r="X94" s="1">
        <f>'Service shares'!AT94*'Service PJ'!BE94</f>
        <v>6.2786484765187378</v>
      </c>
      <c r="Y94" s="1">
        <f>'Service shares'!AU94*'Service PJ'!BF94</f>
        <v>1.9457804295079404E-2</v>
      </c>
      <c r="Z94" s="1">
        <f>'Service shares'!AV94*'Service PJ'!BG94</f>
        <v>0.33186767712118564</v>
      </c>
      <c r="AA94" s="1">
        <f>'Service shares'!AW94*'Service PJ'!BH94</f>
        <v>0.2418004094102271</v>
      </c>
      <c r="AB94" s="1">
        <f>'Service shares'!AX94*'Service PJ'!BI94</f>
        <v>0.32549673355307274</v>
      </c>
      <c r="AC94" s="1">
        <f>'Service shares'!AY94*'Service PJ'!BJ94</f>
        <v>0.17780376527375361</v>
      </c>
      <c r="AD94" s="1">
        <f>'Service shares'!AZ94*'Service PJ'!BK94</f>
        <v>0.23044069085489249</v>
      </c>
      <c r="AE94" s="1">
        <f>'Service shares'!BA94*'Service PJ'!BL94</f>
        <v>1.4915366813220752</v>
      </c>
      <c r="AF94" s="1">
        <f>'Service shares'!BB94*'Service PJ'!BM94</f>
        <v>0.3358521574709627</v>
      </c>
      <c r="AG94" s="1">
        <f>'Service shares'!BC94*'Service PJ'!BN94</f>
        <v>0.54376020031442096</v>
      </c>
      <c r="AH94" s="1">
        <f>'Service shares'!BD94*'Service PJ'!BO94</f>
        <v>3.1501573237496125</v>
      </c>
      <c r="AI94" s="1">
        <f>'Service shares'!BE94*'Service PJ'!BP94</f>
        <v>1.4959519490857802</v>
      </c>
      <c r="AJ94" s="1">
        <f>'Service shares'!BF94*'Service PJ'!BQ94</f>
        <v>0.97448944480164001</v>
      </c>
      <c r="AK94" s="1">
        <f>'Service shares'!BG94*'Service PJ'!BR94</f>
        <v>30.259523013573464</v>
      </c>
      <c r="AL94" s="1">
        <f>'Service shares'!BH94*'Service PJ'!BS94</f>
        <v>4.6261635729872791E-3</v>
      </c>
      <c r="AM94" s="1">
        <f>'Service shares'!BI94*'Service PJ'!BT94</f>
        <v>0.49063558133295293</v>
      </c>
      <c r="AN94" s="1">
        <f>'Service shares'!BJ94*'Service PJ'!BU94</f>
        <v>10.706573374838536</v>
      </c>
      <c r="AO94" s="1">
        <f>'Service shares'!BK94*'Service PJ'!BV94</f>
        <v>5.3688675566035238E-2</v>
      </c>
      <c r="AP94" s="1">
        <f>'Service shares'!BL94*'Service PJ'!BW94</f>
        <v>0.414549902220404</v>
      </c>
      <c r="AQ94" s="1">
        <f>'Service shares'!BM94*'Service PJ'!BX94</f>
        <v>7.9117995459013368</v>
      </c>
      <c r="AR94" s="1">
        <f>'Service shares'!BN94*'Service PJ'!BY94</f>
        <v>0</v>
      </c>
      <c r="AS94" s="2">
        <v>0</v>
      </c>
      <c r="AU94" t="str">
        <f t="shared" si="52"/>
        <v>IOI_OTH_NGA</v>
      </c>
      <c r="AV94" s="1">
        <f t="shared" si="95"/>
        <v>1.0320564787169744</v>
      </c>
      <c r="AW94" s="1">
        <f t="shared" si="95"/>
        <v>1.0320564787169744</v>
      </c>
      <c r="AX94" s="1">
        <f t="shared" si="95"/>
        <v>1.0320564787169744</v>
      </c>
      <c r="AY94" s="1">
        <f t="shared" si="95"/>
        <v>1.0320564787169744</v>
      </c>
      <c r="AZ94" s="1">
        <f t="shared" si="95"/>
        <v>1.0320564787169744</v>
      </c>
      <c r="BA94" s="1">
        <f t="shared" si="95"/>
        <v>1.0320564787169744</v>
      </c>
      <c r="BB94" s="1">
        <f t="shared" si="95"/>
        <v>1.0320564787169744</v>
      </c>
      <c r="BC94" s="1">
        <f t="shared" si="95"/>
        <v>1.0320564787169744</v>
      </c>
      <c r="BD94" s="1">
        <f t="shared" si="95"/>
        <v>1.0320564787169744</v>
      </c>
      <c r="BE94" s="1">
        <f t="shared" si="95"/>
        <v>1.0320564787169744</v>
      </c>
      <c r="BF94" s="1">
        <f t="shared" si="95"/>
        <v>1.0320564787169744</v>
      </c>
      <c r="BG94" s="1">
        <f t="shared" si="95"/>
        <v>1.0320564787169744</v>
      </c>
      <c r="BH94" s="1">
        <f t="shared" si="95"/>
        <v>1.0320564787169744</v>
      </c>
      <c r="BI94" s="1">
        <f t="shared" si="95"/>
        <v>1.0320564787169744</v>
      </c>
      <c r="BJ94" s="1">
        <f t="shared" si="95"/>
        <v>1.0320564787169744</v>
      </c>
      <c r="BK94" s="1">
        <f t="shared" si="94"/>
        <v>1.0320564787169744</v>
      </c>
      <c r="BL94" s="1">
        <f t="shared" si="93"/>
        <v>1.0320564787169744</v>
      </c>
      <c r="BM94" s="1">
        <f t="shared" si="93"/>
        <v>1.0320564787169744</v>
      </c>
      <c r="BN94" s="1">
        <f t="shared" si="93"/>
        <v>1.0320564787169744</v>
      </c>
      <c r="BO94" s="1">
        <f t="shared" si="93"/>
        <v>1.0320564787169744</v>
      </c>
      <c r="BP94" s="1">
        <f t="shared" si="93"/>
        <v>1.0320564787169744</v>
      </c>
      <c r="BQ94" s="1">
        <f t="shared" si="93"/>
        <v>1.0320564787169744</v>
      </c>
      <c r="BR94" s="1">
        <f t="shared" si="93"/>
        <v>1.0320564787169744</v>
      </c>
      <c r="BS94" s="1">
        <f t="shared" si="93"/>
        <v>1.0320564787169744</v>
      </c>
      <c r="BT94" s="1">
        <f t="shared" si="93"/>
        <v>1.0320564787169744</v>
      </c>
      <c r="BU94" s="1">
        <f t="shared" si="93"/>
        <v>1.0320564787169744</v>
      </c>
      <c r="BV94" s="1">
        <f t="shared" si="93"/>
        <v>1.0320564787169744</v>
      </c>
      <c r="BW94" s="1">
        <f t="shared" si="93"/>
        <v>1.0320564787169744</v>
      </c>
      <c r="BX94" s="1">
        <f t="shared" si="93"/>
        <v>1.0320564787169744</v>
      </c>
      <c r="BY94" s="1">
        <f t="shared" si="93"/>
        <v>1.0320564787169744</v>
      </c>
      <c r="CC94" t="str">
        <f t="shared" si="86"/>
        <v>PRE</v>
      </c>
      <c r="CD94" t="str">
        <f t="shared" si="87"/>
        <v>IOI_OTH_NGA</v>
      </c>
      <c r="CE94" t="str">
        <f>VLOOKUP(D94,'IND Balance'!$AM$5:$AN$21,2,FALSE)&amp;" - "&amp;VLOOKUP(E94,'MECS_Table 5.4'!$AF$18:$AG$30,2,FALSE)&amp;" - "&amp;VLOOKUP('Service PJ'!M94,'IND Balance'!$AM$22:$AN$32,2,FALSE)</f>
        <v>Other - Other - Natural Gas</v>
      </c>
      <c r="CF94" t="s">
        <v>109</v>
      </c>
      <c r="CG94" t="s">
        <v>110</v>
      </c>
      <c r="CL94" t="str">
        <f t="shared" si="88"/>
        <v>IOI_OTH_NGA</v>
      </c>
      <c r="CM94" t="str">
        <f t="shared" si="89"/>
        <v>IOI_OTH</v>
      </c>
      <c r="CN94" s="1">
        <f t="shared" si="53"/>
        <v>1.3783455577626355E-2</v>
      </c>
      <c r="CO94" s="1">
        <f t="shared" si="54"/>
        <v>6.0030224053191326E-3</v>
      </c>
      <c r="CP94" s="1">
        <f t="shared" si="55"/>
        <v>2.6762101148870183E-2</v>
      </c>
      <c r="CQ94" s="1">
        <f t="shared" si="56"/>
        <v>9.6063334625728178E-2</v>
      </c>
      <c r="CR94" s="1">
        <f t="shared" si="57"/>
        <v>1.6932685684976669E-2</v>
      </c>
      <c r="CS94" s="1">
        <f t="shared" si="58"/>
        <v>2.637345205394407E-2</v>
      </c>
      <c r="CT94" s="1">
        <f t="shared" si="59"/>
        <v>8.0214178733677595E-3</v>
      </c>
      <c r="CU94" s="1">
        <f t="shared" si="60"/>
        <v>2.0481791747563885E-2</v>
      </c>
      <c r="CV94" s="1">
        <f t="shared" si="61"/>
        <v>2.0148923175075058E-2</v>
      </c>
      <c r="CW94" s="1">
        <f t="shared" si="62"/>
        <v>6.5962365139205937E-3</v>
      </c>
      <c r="CX94" s="1">
        <f t="shared" si="63"/>
        <v>2.3442547541763382E-3</v>
      </c>
      <c r="CY94" s="1">
        <f t="shared" si="64"/>
        <v>5.1506679735083508E-2</v>
      </c>
      <c r="CZ94" s="1">
        <f t="shared" si="65"/>
        <v>5.0478335113137845E-2</v>
      </c>
      <c r="DA94" s="1">
        <f t="shared" si="66"/>
        <v>3.8068067127895046E-2</v>
      </c>
      <c r="DB94" s="1">
        <f t="shared" si="67"/>
        <v>5.4658852670161344E-2</v>
      </c>
      <c r="DC94" s="1">
        <f t="shared" si="68"/>
        <v>4.3298434463327068E-2</v>
      </c>
      <c r="DD94" s="1">
        <f t="shared" si="69"/>
        <v>7.7724525680868323E-2</v>
      </c>
      <c r="DE94" s="1">
        <f t="shared" si="70"/>
        <v>5.5244447534677221E-2</v>
      </c>
      <c r="DF94" s="1">
        <f t="shared" si="71"/>
        <v>6.6851926479319715E-2</v>
      </c>
      <c r="DG94" s="1">
        <f t="shared" si="72"/>
        <v>5.2002651509068581E-3</v>
      </c>
      <c r="DH94" s="1">
        <f t="shared" si="73"/>
        <v>5.4359260989611325E-3</v>
      </c>
      <c r="DI94" s="1">
        <f t="shared" si="74"/>
        <v>1.5640952177815255E-2</v>
      </c>
      <c r="DJ94" s="1">
        <f t="shared" si="75"/>
        <v>6.5236863993619526E-2</v>
      </c>
      <c r="DK94" s="1">
        <f t="shared" si="76"/>
        <v>4.6336482187355563E-3</v>
      </c>
      <c r="DL94" s="1">
        <f t="shared" si="77"/>
        <v>4.1677291049211111E-3</v>
      </c>
      <c r="DM94" s="1">
        <f t="shared" si="78"/>
        <v>1.924596299136953E-2</v>
      </c>
      <c r="DN94" s="1">
        <f t="shared" si="79"/>
        <v>4.1788871230794139E-3</v>
      </c>
      <c r="DO94" s="1">
        <f t="shared" si="80"/>
        <v>8.1901546370799373E-3</v>
      </c>
      <c r="DP94" s="1">
        <f t="shared" si="81"/>
        <v>0.10388762967624308</v>
      </c>
      <c r="DQ94" s="1" t="str">
        <f t="shared" si="82"/>
        <v/>
      </c>
      <c r="DR94" s="1">
        <v>3</v>
      </c>
      <c r="DS94" s="1" t="str">
        <f t="shared" si="90"/>
        <v/>
      </c>
      <c r="DT94" t="str">
        <f t="shared" si="91"/>
        <v/>
      </c>
    </row>
    <row r="95" spans="1:124" x14ac:dyDescent="0.45">
      <c r="A95" t="str">
        <f t="shared" si="83"/>
        <v>NGA</v>
      </c>
      <c r="B95" t="str">
        <f>VLOOKUP(E95,'EPA_US9RT techs'!$R$26:$S$34,2,FALSE)</f>
        <v>STM</v>
      </c>
      <c r="C95" t="str">
        <f>'Service shares'!A95</f>
        <v>NGA</v>
      </c>
      <c r="D95" t="str">
        <f>'Service shares'!B95</f>
        <v>ICH</v>
      </c>
      <c r="E95" t="str">
        <f>'Service shares'!C95</f>
        <v>STM</v>
      </c>
      <c r="F95" s="1">
        <f>IFERROR(1/AVERAGEIFS('EPA_US9RT techs'!$I$2:$I$1718,'EPA_US9RT techs'!$J$2:$J$1718,'Service PJ'!$D95,'EPA_US9RT techs'!$K$2:$K$1718,'Service PJ'!$B95,'EPA_US9RT techs'!$L$2:$L$1718,'Service PJ'!$A95,'EPA_US9RT techs'!$C$2:$C$1718,"VDA_FLOP",'EPA_US9RT techs'!$F$2:$F$1718,'Service PJ'!F$1),1/AVERAGEIFS('EPA_US9RT techs'!$I$2:$I$1718,'EPA_US9RT techs'!$K$2:$K$1718,'Service PJ'!$B95,'EPA_US9RT techs'!$L$2:$L$1718,'Service PJ'!$A95,'EPA_US9RT techs'!$C$2:$C$1718,"VDA_FLOP",'EPA_US9RT techs'!$F$2:$F$1718,'Service PJ'!F$1))</f>
        <v>0.81435483869748837</v>
      </c>
      <c r="G95" s="1" t="str">
        <f>IFERROR(IFERROR(1/AVERAGEIFS('EPA_US9RT techs'!$I$2:$I$1718,'EPA_US9RT techs'!$J$2:$J$1718,'Service PJ'!$D95,'EPA_US9RT techs'!$K$2:$K$1718,'Service PJ'!$B95,'EPA_US9RT techs'!$L$2:$L$1718,'Service PJ'!$A95,'EPA_US9RT techs'!$C$2:$C$1718,"VDA_FLOP",'EPA_US9RT techs'!$F$2:$F$1718,'Service PJ'!G$1),1/AVERAGEIFS('EPA_US9RT techs'!$I$2:$I$1718,'EPA_US9RT techs'!$K$2:$K$1718,'Service PJ'!$B95,'EPA_US9RT techs'!$L$2:$L$1718,'Service PJ'!$A95,'EPA_US9RT techs'!$C$2:$C$1718,"VDA_FLOP",'EPA_US9RT techs'!$F$2:$F$1718,'Service PJ'!G$1)),"")</f>
        <v/>
      </c>
      <c r="H95" s="1" t="str">
        <f>IFERROR(IFERROR(1/AVERAGEIFS('EPA_US9RT techs'!$I$2:$I$1718,'EPA_US9RT techs'!$J$2:$J$1718,'Service PJ'!$D95,'EPA_US9RT techs'!$K$2:$K$1718,'Service PJ'!$B95,'EPA_US9RT techs'!$L$2:$L$1718,'Service PJ'!$A95,'EPA_US9RT techs'!$C$2:$C$1718,"VDA_FLOP",'EPA_US9RT techs'!$F$2:$F$1718,'Service PJ'!H$1),1/AVERAGEIFS('EPA_US9RT techs'!$I$2:$I$1718,'EPA_US9RT techs'!$K$2:$K$1718,'Service PJ'!$B95,'EPA_US9RT techs'!$L$2:$L$1718,'Service PJ'!$A95,'EPA_US9RT techs'!$C$2:$C$1718,"VDA_FLOP",'EPA_US9RT techs'!$F$2:$F$1718,'Service PJ'!H$1)),"")</f>
        <v/>
      </c>
      <c r="I95" s="1" t="str">
        <f>IFERROR(IFERROR(1/AVERAGEIFS('EPA_US9RT techs'!$I$2:$I$1718,'EPA_US9RT techs'!$J$2:$J$1718,'Service PJ'!$D95,'EPA_US9RT techs'!$K$2:$K$1718,'Service PJ'!$B95,'EPA_US9RT techs'!$L$2:$L$1718,'Service PJ'!$A95,'EPA_US9RT techs'!$C$2:$C$1718,"VDA_FLOP",'EPA_US9RT techs'!$F$2:$F$1718,'Service PJ'!I$1),1/AVERAGEIFS('EPA_US9RT techs'!$I$2:$I$1718,'EPA_US9RT techs'!$K$2:$K$1718,'Service PJ'!$B95,'EPA_US9RT techs'!$L$2:$L$1718,'Service PJ'!$A95,'EPA_US9RT techs'!$C$2:$C$1718,"VDA_FLOP",'EPA_US9RT techs'!$F$2:$F$1718,'Service PJ'!I$1)),"")</f>
        <v/>
      </c>
      <c r="J95" s="1" t="str">
        <f>IFERROR(IFERROR(1/AVERAGEIFS('EPA_US9RT techs'!$I$2:$I$1718,'EPA_US9RT techs'!$J$2:$J$1718,'Service PJ'!$D95,'EPA_US9RT techs'!$K$2:$K$1718,'Service PJ'!$B95,'EPA_US9RT techs'!$L$2:$L$1718,'Service PJ'!$A95,'EPA_US9RT techs'!$C$2:$C$1718,"VDA_FLOP",'EPA_US9RT techs'!$F$2:$F$1718,'Service PJ'!J$1),1/AVERAGEIFS('EPA_US9RT techs'!$I$2:$I$1718,'EPA_US9RT techs'!$K$2:$K$1718,'Service PJ'!$B95,'EPA_US9RT techs'!$L$2:$L$1718,'Service PJ'!$A95,'EPA_US9RT techs'!$C$2:$C$1718,"VDA_FLOP",'EPA_US9RT techs'!$F$2:$F$1718,'Service PJ'!J$1)),"")</f>
        <v/>
      </c>
      <c r="L95" t="str">
        <f>IF(SUM(O95:AR95)=0,"\I: ","")&amp;'Service PJ'!D95&amp;"_"&amp;'Service PJ'!E95&amp;"_"&amp;'Service PJ'!C95</f>
        <v>ICH_STM_NGA</v>
      </c>
      <c r="M95" t="str">
        <f>"IND"&amp;'Service PJ'!C95</f>
        <v>INDNGA</v>
      </c>
      <c r="N95" t="str">
        <f t="shared" si="84"/>
        <v>ICH_STM</v>
      </c>
      <c r="O95" s="1">
        <f>'Service shares'!AK95*'Service PJ'!AV95</f>
        <v>1.4239590801733633</v>
      </c>
      <c r="P95" s="1">
        <f>'Service shares'!AL95*'Service PJ'!AW95</f>
        <v>11.958399691864381</v>
      </c>
      <c r="Q95" s="1">
        <f>'Service shares'!AM95*'Service PJ'!AX95</f>
        <v>5.2164980922234054</v>
      </c>
      <c r="R95" s="1">
        <f>'Service shares'!AN95*'Service PJ'!AY95</f>
        <v>23.002453871842484</v>
      </c>
      <c r="S95" s="1">
        <f>'Service shares'!AO95*'Service PJ'!AZ95</f>
        <v>27.963518152830218</v>
      </c>
      <c r="T95" s="1">
        <f>'Service shares'!AP95*'Service PJ'!BA95</f>
        <v>82.902141101262671</v>
      </c>
      <c r="U95" s="1">
        <f>'Service shares'!AQ95*'Service PJ'!BB95</f>
        <v>17.423645611057839</v>
      </c>
      <c r="V95" s="14">
        <f>'Service shares'!AR95*'Service PJ'!BC95</f>
        <v>19.097349020251187</v>
      </c>
      <c r="W95" s="1">
        <f>'Service shares'!AS95*'Service PJ'!BD95</f>
        <v>30.162836204857399</v>
      </c>
      <c r="X95" s="1">
        <f>'Service shares'!AT95*'Service PJ'!BE95</f>
        <v>224.33757757513879</v>
      </c>
      <c r="Y95" s="1">
        <f>'Service shares'!AU95*'Service PJ'!BF95</f>
        <v>1.8352361322063098</v>
      </c>
      <c r="Z95" s="1">
        <f>'Service shares'!AV95*'Service PJ'!BG95</f>
        <v>16.225758534537956</v>
      </c>
      <c r="AA95" s="1">
        <f>'Service shares'!AW95*'Service PJ'!BH95</f>
        <v>53.439847566043788</v>
      </c>
      <c r="AB95" s="1">
        <f>'Service shares'!AX95*'Service PJ'!BI95</f>
        <v>8.3590403373999678</v>
      </c>
      <c r="AC95" s="1">
        <f>'Service shares'!AY95*'Service PJ'!BJ95</f>
        <v>13.944440377139353</v>
      </c>
      <c r="AD95" s="1">
        <f>'Service shares'!AZ95*'Service PJ'!BK95</f>
        <v>23.937889273600739</v>
      </c>
      <c r="AE95" s="1">
        <f>'Service shares'!BA95*'Service PJ'!BL95</f>
        <v>17.266346941420945</v>
      </c>
      <c r="AF95" s="1">
        <f>'Service shares'!BB95*'Service PJ'!BM95</f>
        <v>29.162545200038618</v>
      </c>
      <c r="AG95" s="1">
        <f>'Service shares'!BC95*'Service PJ'!BN95</f>
        <v>46.166304776479514</v>
      </c>
      <c r="AH95" s="1">
        <f>'Service shares'!BD95*'Service PJ'!BO95</f>
        <v>0</v>
      </c>
      <c r="AI95" s="1">
        <f>'Service shares'!BE95*'Service PJ'!BP95</f>
        <v>15.034173706888918</v>
      </c>
      <c r="AJ95" s="1">
        <f>'Service shares'!BF95*'Service PJ'!BQ95</f>
        <v>22.409868759932358</v>
      </c>
      <c r="AK95" s="1">
        <f>'Service shares'!BG95*'Service PJ'!BR95</f>
        <v>150.38110883895388</v>
      </c>
      <c r="AL95" s="1">
        <f>'Service shares'!BH95*'Service PJ'!BS95</f>
        <v>3.2066243275652022</v>
      </c>
      <c r="AM95" s="1">
        <f>'Service shares'!BI95*'Service PJ'!BT95</f>
        <v>72.753626806020435</v>
      </c>
      <c r="AN95" s="1">
        <f>'Service shares'!BJ95*'Service PJ'!BU95</f>
        <v>0</v>
      </c>
      <c r="AO95" s="1">
        <f>'Service shares'!BK95*'Service PJ'!BV95</f>
        <v>10.594634348266444</v>
      </c>
      <c r="AP95" s="1">
        <f>'Service shares'!BL95*'Service PJ'!BW95</f>
        <v>13.547396969738058</v>
      </c>
      <c r="AQ95" s="1">
        <f>'Service shares'!BM95*'Service PJ'!BX95</f>
        <v>471.81883833996653</v>
      </c>
      <c r="AR95" s="1">
        <f>'Service shares'!BN95*'Service PJ'!BY95</f>
        <v>0</v>
      </c>
      <c r="AS95" s="2">
        <v>0</v>
      </c>
      <c r="AU95" t="str">
        <f t="shared" si="52"/>
        <v>ICH_STM_NGA</v>
      </c>
      <c r="AV95" s="1">
        <f t="shared" si="95"/>
        <v>0.81435483869748837</v>
      </c>
      <c r="AW95" s="1">
        <f t="shared" si="95"/>
        <v>0.81435483869748837</v>
      </c>
      <c r="AX95" s="1">
        <f t="shared" si="95"/>
        <v>0.81435483869748837</v>
      </c>
      <c r="AY95" s="1">
        <f t="shared" si="95"/>
        <v>0.81435483869748837</v>
      </c>
      <c r="AZ95" s="1">
        <f t="shared" si="95"/>
        <v>0.81435483869748837</v>
      </c>
      <c r="BA95" s="1">
        <f t="shared" si="95"/>
        <v>0.81435483869748837</v>
      </c>
      <c r="BB95" s="1">
        <f t="shared" si="95"/>
        <v>0.81435483869748837</v>
      </c>
      <c r="BC95" s="1">
        <f t="shared" si="95"/>
        <v>0.81435483869748837</v>
      </c>
      <c r="BD95" s="1">
        <f t="shared" si="95"/>
        <v>0.81435483869748837</v>
      </c>
      <c r="BE95" s="1">
        <f t="shared" si="95"/>
        <v>0.81435483869748837</v>
      </c>
      <c r="BF95" s="1">
        <f t="shared" si="95"/>
        <v>0.81435483869748837</v>
      </c>
      <c r="BG95" s="1">
        <f t="shared" si="95"/>
        <v>0.81435483869748837</v>
      </c>
      <c r="BH95" s="1">
        <f t="shared" si="95"/>
        <v>0.81435483869748837</v>
      </c>
      <c r="BI95" s="1">
        <f t="shared" si="95"/>
        <v>0.81435483869748837</v>
      </c>
      <c r="BJ95" s="1">
        <f t="shared" si="95"/>
        <v>0.81435483869748837</v>
      </c>
      <c r="BK95" s="1">
        <f t="shared" si="94"/>
        <v>0.81435483869748837</v>
      </c>
      <c r="BL95" s="1">
        <f t="shared" si="93"/>
        <v>0.81435483869748837</v>
      </c>
      <c r="BM95" s="1">
        <f t="shared" si="93"/>
        <v>0.81435483869748837</v>
      </c>
      <c r="BN95" s="1">
        <f t="shared" si="93"/>
        <v>0.81435483869748837</v>
      </c>
      <c r="BO95" s="1">
        <f t="shared" si="93"/>
        <v>0.81435483869748837</v>
      </c>
      <c r="BP95" s="1">
        <f t="shared" si="93"/>
        <v>0.81435483869748837</v>
      </c>
      <c r="BQ95" s="1">
        <f t="shared" si="93"/>
        <v>0.81435483869748837</v>
      </c>
      <c r="BR95" s="1">
        <f t="shared" si="93"/>
        <v>0.81435483869748837</v>
      </c>
      <c r="BS95" s="1">
        <f t="shared" si="93"/>
        <v>0.81435483869748837</v>
      </c>
      <c r="BT95" s="1">
        <f t="shared" si="93"/>
        <v>0.81435483869748837</v>
      </c>
      <c r="BU95" s="1">
        <f t="shared" si="93"/>
        <v>0.81435483869748837</v>
      </c>
      <c r="BV95" s="1">
        <f t="shared" si="93"/>
        <v>0.81435483869748837</v>
      </c>
      <c r="BW95" s="1">
        <f t="shared" si="93"/>
        <v>0.81435483869748837</v>
      </c>
      <c r="BX95" s="1">
        <f t="shared" si="93"/>
        <v>0.81435483869748837</v>
      </c>
      <c r="BY95" s="1">
        <f t="shared" si="93"/>
        <v>0.81435483869748837</v>
      </c>
      <c r="CC95" t="str">
        <f t="shared" si="86"/>
        <v>PRE</v>
      </c>
      <c r="CD95" t="str">
        <f t="shared" si="87"/>
        <v>ICH_STM_NGA</v>
      </c>
      <c r="CE95" t="str">
        <f>VLOOKUP(D95,'IND Balance'!$AM$5:$AN$21,2,FALSE)&amp;" - "&amp;VLOOKUP(E95,'MECS_Table 5.4'!$AF$18:$AG$30,2,FALSE)&amp;" - "&amp;VLOOKUP('Service PJ'!M95,'IND Balance'!$AM$22:$AN$32,2,FALSE)</f>
        <v>Chemicals - Steam - Natural Gas</v>
      </c>
      <c r="CF95" t="s">
        <v>109</v>
      </c>
      <c r="CG95" t="s">
        <v>110</v>
      </c>
      <c r="CL95" t="str">
        <f t="shared" si="88"/>
        <v>ICH_STM_NGA</v>
      </c>
      <c r="CM95" t="str">
        <f t="shared" si="89"/>
        <v>ICH_STM</v>
      </c>
      <c r="CN95" s="1">
        <f t="shared" si="53"/>
        <v>0.62791934076302514</v>
      </c>
      <c r="CO95" s="1">
        <f t="shared" si="54"/>
        <v>0.97169357328347616</v>
      </c>
      <c r="CP95" s="1">
        <f t="shared" si="55"/>
        <v>0.91838772576093619</v>
      </c>
      <c r="CQ95" s="1">
        <f t="shared" si="56"/>
        <v>0.56022997552404108</v>
      </c>
      <c r="CR95" s="1">
        <f t="shared" si="57"/>
        <v>0.11935282758092158</v>
      </c>
      <c r="CS95" s="1">
        <f t="shared" si="58"/>
        <v>0.41712114730797895</v>
      </c>
      <c r="CT95" s="1">
        <f t="shared" si="59"/>
        <v>0.8130198216203065</v>
      </c>
      <c r="CU95" s="1">
        <f t="shared" si="60"/>
        <v>0.43408040997690983</v>
      </c>
      <c r="CV95" s="1">
        <f t="shared" si="61"/>
        <v>0.71768852990212628</v>
      </c>
      <c r="CW95" s="1">
        <f t="shared" si="62"/>
        <v>8.0840603572483558E-2</v>
      </c>
      <c r="CX95" s="1">
        <f t="shared" si="63"/>
        <v>0.10879256378192748</v>
      </c>
      <c r="CY95" s="1">
        <f t="shared" si="64"/>
        <v>0.22887920888116195</v>
      </c>
      <c r="CZ95" s="1">
        <f t="shared" si="65"/>
        <v>0.38766949769227294</v>
      </c>
      <c r="DA95" s="1">
        <f t="shared" si="66"/>
        <v>0.15448164739562872</v>
      </c>
      <c r="DB95" s="1">
        <f t="shared" si="67"/>
        <v>0.33070764586517531</v>
      </c>
      <c r="DC95" s="1">
        <f t="shared" si="68"/>
        <v>0.81183042433624608</v>
      </c>
      <c r="DD95" s="1">
        <f t="shared" si="69"/>
        <v>0.20486150813583709</v>
      </c>
      <c r="DE95" s="1">
        <f t="shared" si="70"/>
        <v>0.3826942812711418</v>
      </c>
      <c r="DF95" s="1">
        <f t="shared" si="71"/>
        <v>0.27798175411125531</v>
      </c>
      <c r="DG95" s="1">
        <f t="shared" si="72"/>
        <v>0</v>
      </c>
      <c r="DH95" s="1">
        <f t="shared" si="73"/>
        <v>0.76138987062416974</v>
      </c>
      <c r="DI95" s="1">
        <f t="shared" si="74"/>
        <v>0.90554362209922168</v>
      </c>
      <c r="DJ95" s="1">
        <f t="shared" si="75"/>
        <v>0.97227722561476826</v>
      </c>
      <c r="DK95" s="1">
        <f t="shared" si="76"/>
        <v>0.37963235660694145</v>
      </c>
      <c r="DL95" s="1">
        <f t="shared" si="77"/>
        <v>0.11991577093556617</v>
      </c>
      <c r="DM95" s="1">
        <f t="shared" si="78"/>
        <v>0</v>
      </c>
      <c r="DN95" s="1">
        <f t="shared" si="79"/>
        <v>0.47228763757148373</v>
      </c>
      <c r="DO95" s="1">
        <f t="shared" si="80"/>
        <v>0.51529463506546636</v>
      </c>
      <c r="DP95" s="1">
        <f t="shared" si="81"/>
        <v>0.73800405354878829</v>
      </c>
      <c r="DQ95" s="1" t="str">
        <f t="shared" si="82"/>
        <v/>
      </c>
      <c r="DR95" s="1">
        <v>3</v>
      </c>
      <c r="DS95" s="1" t="str">
        <f t="shared" si="90"/>
        <v/>
      </c>
      <c r="DT95" t="str">
        <f t="shared" si="91"/>
        <v/>
      </c>
    </row>
    <row r="96" spans="1:124" x14ac:dyDescent="0.45">
      <c r="A96" t="str">
        <f t="shared" si="83"/>
        <v>NGA</v>
      </c>
      <c r="B96" t="str">
        <f>VLOOKUP(E96,'EPA_US9RT techs'!$R$26:$S$34,2,FALSE)</f>
        <v>PRH</v>
      </c>
      <c r="C96" t="str">
        <f>'Service shares'!A96</f>
        <v>NGA</v>
      </c>
      <c r="D96" t="str">
        <f>'Service shares'!B96</f>
        <v>ICH</v>
      </c>
      <c r="E96" t="str">
        <f>'Service shares'!C96</f>
        <v>PRH</v>
      </c>
      <c r="F96" s="1">
        <f>IFERROR(1/AVERAGEIFS('EPA_US9RT techs'!$I$2:$I$1718,'EPA_US9RT techs'!$J$2:$J$1718,'Service PJ'!$D96,'EPA_US9RT techs'!$K$2:$K$1718,'Service PJ'!$B96,'EPA_US9RT techs'!$L$2:$L$1718,'Service PJ'!$A96,'EPA_US9RT techs'!$C$2:$C$1718,"VDA_FLOP",'EPA_US9RT techs'!$F$2:$F$1718,'Service PJ'!F$1),1/AVERAGEIFS('EPA_US9RT techs'!$I$2:$I$1718,'EPA_US9RT techs'!$K$2:$K$1718,'Service PJ'!$B96,'EPA_US9RT techs'!$L$2:$L$1718,'Service PJ'!$A96,'EPA_US9RT techs'!$C$2:$C$1718,"VDA_FLOP",'EPA_US9RT techs'!$F$2:$F$1718,'Service PJ'!F$1))</f>
        <v>1</v>
      </c>
      <c r="G96" s="1">
        <f>IFERROR(IFERROR(1/AVERAGEIFS('EPA_US9RT techs'!$I$2:$I$1718,'EPA_US9RT techs'!$J$2:$J$1718,'Service PJ'!$D96,'EPA_US9RT techs'!$K$2:$K$1718,'Service PJ'!$B96,'EPA_US9RT techs'!$L$2:$L$1718,'Service PJ'!$A96,'EPA_US9RT techs'!$C$2:$C$1718,"VDA_FLOP",'EPA_US9RT techs'!$F$2:$F$1718,'Service PJ'!G$1),1/AVERAGEIFS('EPA_US9RT techs'!$I$2:$I$1718,'EPA_US9RT techs'!$K$2:$K$1718,'Service PJ'!$B96,'EPA_US9RT techs'!$L$2:$L$1718,'Service PJ'!$A96,'EPA_US9RT techs'!$C$2:$C$1718,"VDA_FLOP",'EPA_US9RT techs'!$F$2:$F$1718,'Service PJ'!G$1)),"")</f>
        <v>0.99734390244251947</v>
      </c>
      <c r="H96" s="1">
        <f>IFERROR(IFERROR(1/AVERAGEIFS('EPA_US9RT techs'!$I$2:$I$1718,'EPA_US9RT techs'!$J$2:$J$1718,'Service PJ'!$D96,'EPA_US9RT techs'!$K$2:$K$1718,'Service PJ'!$B96,'EPA_US9RT techs'!$L$2:$L$1718,'Service PJ'!$A96,'EPA_US9RT techs'!$C$2:$C$1718,"VDA_FLOP",'EPA_US9RT techs'!$F$2:$F$1718,'Service PJ'!H$1),1/AVERAGEIFS('EPA_US9RT techs'!$I$2:$I$1718,'EPA_US9RT techs'!$K$2:$K$1718,'Service PJ'!$B96,'EPA_US9RT techs'!$L$2:$L$1718,'Service PJ'!$A96,'EPA_US9RT techs'!$C$2:$C$1718,"VDA_FLOP",'EPA_US9RT techs'!$F$2:$F$1718,'Service PJ'!H$1)),"")</f>
        <v>1.0492642736343865</v>
      </c>
      <c r="I96" s="1">
        <f>IFERROR(IFERROR(1/AVERAGEIFS('EPA_US9RT techs'!$I$2:$I$1718,'EPA_US9RT techs'!$J$2:$J$1718,'Service PJ'!$D96,'EPA_US9RT techs'!$K$2:$K$1718,'Service PJ'!$B96,'EPA_US9RT techs'!$L$2:$L$1718,'Service PJ'!$A96,'EPA_US9RT techs'!$C$2:$C$1718,"VDA_FLOP",'EPA_US9RT techs'!$F$2:$F$1718,'Service PJ'!I$1),1/AVERAGEIFS('EPA_US9RT techs'!$I$2:$I$1718,'EPA_US9RT techs'!$K$2:$K$1718,'Service PJ'!$B96,'EPA_US9RT techs'!$L$2:$L$1718,'Service PJ'!$A96,'EPA_US9RT techs'!$C$2:$C$1718,"VDA_FLOP",'EPA_US9RT techs'!$F$2:$F$1718,'Service PJ'!I$1)),"")</f>
        <v>1.0791406499291269</v>
      </c>
      <c r="J96" s="1">
        <f>IFERROR(IFERROR(1/AVERAGEIFS('EPA_US9RT techs'!$I$2:$I$1718,'EPA_US9RT techs'!$J$2:$J$1718,'Service PJ'!$D96,'EPA_US9RT techs'!$K$2:$K$1718,'Service PJ'!$B96,'EPA_US9RT techs'!$L$2:$L$1718,'Service PJ'!$A96,'EPA_US9RT techs'!$C$2:$C$1718,"VDA_FLOP",'EPA_US9RT techs'!$F$2:$F$1718,'Service PJ'!J$1),1/AVERAGEIFS('EPA_US9RT techs'!$I$2:$I$1718,'EPA_US9RT techs'!$K$2:$K$1718,'Service PJ'!$B96,'EPA_US9RT techs'!$L$2:$L$1718,'Service PJ'!$A96,'EPA_US9RT techs'!$C$2:$C$1718,"VDA_FLOP",'EPA_US9RT techs'!$F$2:$F$1718,'Service PJ'!J$1)),"")</f>
        <v>1.1046597311095918</v>
      </c>
      <c r="L96" t="str">
        <f>IF(SUM(O96:AR96)=0,"\I: ","")&amp;'Service PJ'!D96&amp;"_"&amp;'Service PJ'!E96&amp;"_"&amp;'Service PJ'!C96</f>
        <v>ICH_PRH_NGA</v>
      </c>
      <c r="M96" t="str">
        <f>"IND"&amp;'Service PJ'!C96</f>
        <v>INDNGA</v>
      </c>
      <c r="N96" t="str">
        <f t="shared" si="84"/>
        <v>ICH_PRH</v>
      </c>
      <c r="O96" s="1">
        <f>'Service shares'!AK96*'Service PJ'!AV96</f>
        <v>3.6012130970496274</v>
      </c>
      <c r="P96" s="1">
        <f>'Service shares'!AL96*'Service PJ'!AW96</f>
        <v>30.242965679079216</v>
      </c>
      <c r="Q96" s="1">
        <f>'Service shares'!AM96*'Service PJ'!AX96</f>
        <v>13.192599079576226</v>
      </c>
      <c r="R96" s="1">
        <f>'Service shares'!AN96*'Service PJ'!AY96</f>
        <v>58.173538341757613</v>
      </c>
      <c r="S96" s="1">
        <f>'Service shares'!AO96*'Service PJ'!AZ96</f>
        <v>70.720141620429771</v>
      </c>
      <c r="T96" s="1">
        <f>'Service shares'!AP96*'Service PJ'!BA96</f>
        <v>209.66071319337061</v>
      </c>
      <c r="U96" s="1">
        <f>'Service shares'!AQ96*'Service PJ'!BB96</f>
        <v>44.064651608706022</v>
      </c>
      <c r="V96" s="14">
        <f>'Service shares'!AR96*'Service PJ'!BC96</f>
        <v>48.297471723894922</v>
      </c>
      <c r="W96" s="1">
        <f>'Service shares'!AS96*'Service PJ'!BD96</f>
        <v>76.282248765091339</v>
      </c>
      <c r="X96" s="1">
        <f>'Service shares'!AT96*'Service PJ'!BE96</f>
        <v>567.35297648133132</v>
      </c>
      <c r="Y96" s="1">
        <f>'Service shares'!AU96*'Service PJ'!BF96</f>
        <v>4.6413387066399592</v>
      </c>
      <c r="Z96" s="1">
        <f>'Service shares'!AV96*'Service PJ'!BG96</f>
        <v>41.035177876760933</v>
      </c>
      <c r="AA96" s="1">
        <f>'Service shares'!AW96*'Service PJ'!BH96</f>
        <v>135.15014696612101</v>
      </c>
      <c r="AB96" s="1">
        <f>'Service shares'!AX96*'Service PJ'!BI96</f>
        <v>21.14013384299356</v>
      </c>
      <c r="AC96" s="1">
        <f>'Service shares'!AY96*'Service PJ'!BJ96</f>
        <v>35.265691280305681</v>
      </c>
      <c r="AD96" s="1">
        <f>'Service shares'!AZ96*'Service PJ'!BK96</f>
        <v>60.539267994498466</v>
      </c>
      <c r="AE96" s="1">
        <f>'Service shares'!BA96*'Service PJ'!BL96</f>
        <v>43.666840999446165</v>
      </c>
      <c r="AF96" s="1">
        <f>'Service shares'!BB96*'Service PJ'!BM96</f>
        <v>73.752498354724366</v>
      </c>
      <c r="AG96" s="1">
        <f>'Service shares'!BC96*'Service PJ'!BN96</f>
        <v>116.75525211244251</v>
      </c>
      <c r="AH96" s="1">
        <f>'Service shares'!BD96*'Service PJ'!BO96</f>
        <v>0</v>
      </c>
      <c r="AI96" s="1">
        <f>'Service shares'!BE96*'Service PJ'!BP96</f>
        <v>38.021642623309063</v>
      </c>
      <c r="AJ96" s="1">
        <f>'Service shares'!BF96*'Service PJ'!BQ96</f>
        <v>56.674882027934636</v>
      </c>
      <c r="AK96" s="1">
        <f>'Service shares'!BG96*'Service PJ'!BR96</f>
        <v>380.31599800870208</v>
      </c>
      <c r="AL96" s="1">
        <f>'Service shares'!BH96*'Service PJ'!BS96</f>
        <v>8.109599276083026</v>
      </c>
      <c r="AM96" s="1">
        <f>'Service shares'!BI96*'Service PJ'!BT96</f>
        <v>183.99497384419476</v>
      </c>
      <c r="AN96" s="1">
        <f>'Service shares'!BJ96*'Service PJ'!BU96</f>
        <v>0</v>
      </c>
      <c r="AO96" s="1">
        <f>'Service shares'!BK96*'Service PJ'!BV96</f>
        <v>26.793983411927726</v>
      </c>
      <c r="AP96" s="1">
        <f>'Service shares'!BL96*'Service PJ'!BW96</f>
        <v>34.26156276373576</v>
      </c>
      <c r="AQ96" s="1">
        <f>'Service shares'!BM96*'Service PJ'!BX96</f>
        <v>1193.2366622907202</v>
      </c>
      <c r="AR96" s="1">
        <f>'Service shares'!BN96*'Service PJ'!BY96</f>
        <v>0</v>
      </c>
      <c r="AS96" s="2">
        <v>0</v>
      </c>
      <c r="AU96" t="str">
        <f t="shared" si="52"/>
        <v>ICH_PRH_NGA</v>
      </c>
      <c r="AV96" s="1">
        <f t="shared" si="95"/>
        <v>0.99734390244251947</v>
      </c>
      <c r="AW96" s="1">
        <f t="shared" si="95"/>
        <v>0.99734390244251947</v>
      </c>
      <c r="AX96" s="1">
        <f t="shared" si="95"/>
        <v>0.99734390244251947</v>
      </c>
      <c r="AY96" s="1">
        <f t="shared" si="95"/>
        <v>0.99734390244251947</v>
      </c>
      <c r="AZ96" s="1">
        <f t="shared" si="95"/>
        <v>0.99734390244251947</v>
      </c>
      <c r="BA96" s="1">
        <f t="shared" si="95"/>
        <v>0.99734390244251947</v>
      </c>
      <c r="BB96" s="1">
        <f t="shared" si="95"/>
        <v>0.99734390244251947</v>
      </c>
      <c r="BC96" s="1">
        <f t="shared" si="95"/>
        <v>0.99734390244251947</v>
      </c>
      <c r="BD96" s="1">
        <f t="shared" si="95"/>
        <v>0.99734390244251947</v>
      </c>
      <c r="BE96" s="1">
        <f t="shared" si="95"/>
        <v>0.99734390244251947</v>
      </c>
      <c r="BF96" s="1">
        <f t="shared" si="95"/>
        <v>0.99734390244251947</v>
      </c>
      <c r="BG96" s="1">
        <f t="shared" si="95"/>
        <v>0.99734390244251947</v>
      </c>
      <c r="BH96" s="1">
        <f t="shared" si="95"/>
        <v>0.99734390244251947</v>
      </c>
      <c r="BI96" s="1">
        <f t="shared" si="95"/>
        <v>0.99734390244251947</v>
      </c>
      <c r="BJ96" s="1">
        <f t="shared" si="95"/>
        <v>0.99734390244251947</v>
      </c>
      <c r="BK96" s="1">
        <f t="shared" si="94"/>
        <v>0.99734390244251947</v>
      </c>
      <c r="BL96" s="1">
        <f t="shared" si="93"/>
        <v>0.99734390244251947</v>
      </c>
      <c r="BM96" s="1">
        <f t="shared" si="93"/>
        <v>0.99734390244251947</v>
      </c>
      <c r="BN96" s="1">
        <f t="shared" si="93"/>
        <v>0.99734390244251947</v>
      </c>
      <c r="BO96" s="1">
        <f t="shared" si="93"/>
        <v>0.99734390244251947</v>
      </c>
      <c r="BP96" s="1">
        <f t="shared" si="93"/>
        <v>0.99734390244251947</v>
      </c>
      <c r="BQ96" s="1">
        <f t="shared" si="93"/>
        <v>0.99734390244251947</v>
      </c>
      <c r="BR96" s="1">
        <f t="shared" si="93"/>
        <v>0.99734390244251947</v>
      </c>
      <c r="BS96" s="1">
        <f t="shared" si="93"/>
        <v>0.99734390244251947</v>
      </c>
      <c r="BT96" s="1">
        <f t="shared" si="93"/>
        <v>0.99734390244251947</v>
      </c>
      <c r="BU96" s="1">
        <f t="shared" si="93"/>
        <v>0.99734390244251947</v>
      </c>
      <c r="BV96" s="1">
        <f t="shared" ref="BM96:BY111" si="96">IF($G96="",$F96,$G96)</f>
        <v>0.99734390244251947</v>
      </c>
      <c r="BW96" s="1">
        <f t="shared" si="96"/>
        <v>0.99734390244251947</v>
      </c>
      <c r="BX96" s="1">
        <f t="shared" si="96"/>
        <v>0.99734390244251947</v>
      </c>
      <c r="BY96" s="1">
        <f t="shared" si="96"/>
        <v>0.99734390244251947</v>
      </c>
      <c r="CC96" t="str">
        <f t="shared" si="86"/>
        <v>PRE</v>
      </c>
      <c r="CD96" t="str">
        <f t="shared" si="87"/>
        <v>ICH_PRH_NGA</v>
      </c>
      <c r="CE96" t="str">
        <f>VLOOKUP(D96,'IND Balance'!$AM$5:$AN$21,2,FALSE)&amp;" - "&amp;VLOOKUP(E96,'MECS_Table 5.4'!$AF$18:$AG$30,2,FALSE)&amp;" - "&amp;VLOOKUP('Service PJ'!M96,'IND Balance'!$AM$22:$AN$32,2,FALSE)</f>
        <v>Chemicals - Process heat - Natural Gas</v>
      </c>
      <c r="CF96" t="s">
        <v>109</v>
      </c>
      <c r="CG96" t="s">
        <v>110</v>
      </c>
      <c r="CL96" t="str">
        <f t="shared" si="88"/>
        <v>ICH_PRH_NGA</v>
      </c>
      <c r="CM96" t="str">
        <f t="shared" si="89"/>
        <v>ICH_PRH</v>
      </c>
      <c r="CN96" s="1">
        <f t="shared" si="53"/>
        <v>0.76603842022849999</v>
      </c>
      <c r="CO96" s="1">
        <f t="shared" si="54"/>
        <v>0.98296502641263628</v>
      </c>
      <c r="CP96" s="1">
        <f t="shared" si="55"/>
        <v>0.85522189787509073</v>
      </c>
      <c r="CQ96" s="1">
        <f t="shared" si="56"/>
        <v>0.90862098097327415</v>
      </c>
      <c r="CR96" s="1">
        <f t="shared" si="57"/>
        <v>0.39794645264510831</v>
      </c>
      <c r="CS96" s="1">
        <f t="shared" si="58"/>
        <v>0.7903986222580216</v>
      </c>
      <c r="CT96" s="1">
        <f t="shared" si="59"/>
        <v>0.89691181487620797</v>
      </c>
      <c r="CU96" s="1">
        <f t="shared" si="60"/>
        <v>0.71988072574608708</v>
      </c>
      <c r="CV96" s="1">
        <f t="shared" si="61"/>
        <v>0.94410485999368177</v>
      </c>
      <c r="CW96" s="1">
        <f t="shared" si="62"/>
        <v>0.36815061237555713</v>
      </c>
      <c r="CX96" s="1">
        <f t="shared" si="63"/>
        <v>0.55645034757465195</v>
      </c>
      <c r="CY96" s="1">
        <f t="shared" si="64"/>
        <v>0.60429094271999229</v>
      </c>
      <c r="CZ96" s="1">
        <f t="shared" si="65"/>
        <v>0.91950590430086165</v>
      </c>
      <c r="DA96" s="1">
        <f t="shared" si="66"/>
        <v>0.79462783271568049</v>
      </c>
      <c r="DB96" s="1">
        <f t="shared" si="67"/>
        <v>0.81808406467420836</v>
      </c>
      <c r="DC96" s="1">
        <f t="shared" si="68"/>
        <v>0.9258426181671392</v>
      </c>
      <c r="DD96" s="1">
        <f t="shared" si="69"/>
        <v>0.72488360665260543</v>
      </c>
      <c r="DE96" s="1">
        <f t="shared" si="70"/>
        <v>0.87854695736941235</v>
      </c>
      <c r="DF96" s="1">
        <f t="shared" si="71"/>
        <v>0.84793412902156295</v>
      </c>
      <c r="DG96" s="1">
        <f t="shared" si="72"/>
        <v>0</v>
      </c>
      <c r="DH96" s="1">
        <f t="shared" si="73"/>
        <v>0.87398588917895359</v>
      </c>
      <c r="DI96" s="1">
        <f t="shared" si="74"/>
        <v>0.95659011010050266</v>
      </c>
      <c r="DJ96" s="1">
        <f t="shared" si="75"/>
        <v>0.98621630492312717</v>
      </c>
      <c r="DK96" s="1">
        <f t="shared" si="76"/>
        <v>0.55249649699078462</v>
      </c>
      <c r="DL96" s="1">
        <f t="shared" si="77"/>
        <v>0.91712635839317491</v>
      </c>
      <c r="DM96" s="1">
        <f t="shared" si="78"/>
        <v>0</v>
      </c>
      <c r="DN96" s="1">
        <f t="shared" si="79"/>
        <v>0.63007255363646431</v>
      </c>
      <c r="DO96" s="1">
        <f t="shared" si="80"/>
        <v>0.8701963303622342</v>
      </c>
      <c r="DP96" s="1">
        <f t="shared" si="81"/>
        <v>0.94723525645474149</v>
      </c>
      <c r="DQ96" s="1" t="str">
        <f t="shared" si="82"/>
        <v/>
      </c>
      <c r="DR96" s="1">
        <v>3</v>
      </c>
      <c r="DS96" s="1" t="str">
        <f t="shared" si="90"/>
        <v/>
      </c>
      <c r="DT96" t="str">
        <f t="shared" si="91"/>
        <v/>
      </c>
    </row>
    <row r="97" spans="1:124" x14ac:dyDescent="0.45">
      <c r="A97" t="str">
        <f t="shared" si="83"/>
        <v>NGA</v>
      </c>
      <c r="B97" t="str">
        <f>VLOOKUP(E97,'EPA_US9RT techs'!$R$26:$S$34,2,FALSE)</f>
        <v>OTH</v>
      </c>
      <c r="C97" t="str">
        <f>'Service shares'!A97</f>
        <v>NGA</v>
      </c>
      <c r="D97" t="str">
        <f>'Service shares'!B97</f>
        <v>ICH</v>
      </c>
      <c r="E97" t="str">
        <f>'Service shares'!C97</f>
        <v>PRC</v>
      </c>
      <c r="F97" s="1">
        <f>IFERROR(1/AVERAGEIFS('EPA_US9RT techs'!$I$2:$I$1718,'EPA_US9RT techs'!$J$2:$J$1718,'Service PJ'!$D97,'EPA_US9RT techs'!$K$2:$K$1718,'Service PJ'!$B97,'EPA_US9RT techs'!$L$2:$L$1718,'Service PJ'!$A97,'EPA_US9RT techs'!$C$2:$C$1718,"VDA_FLOP",'EPA_US9RT techs'!$F$2:$F$1718,'Service PJ'!F$1),1/AVERAGEIFS('EPA_US9RT techs'!$I$2:$I$1718,'EPA_US9RT techs'!$K$2:$K$1718,'Service PJ'!$B97,'EPA_US9RT techs'!$L$2:$L$1718,'Service PJ'!$A97,'EPA_US9RT techs'!$C$2:$C$1718,"VDA_FLOP",'EPA_US9RT techs'!$F$2:$F$1718,'Service PJ'!F$1))</f>
        <v>1</v>
      </c>
      <c r="G97" s="1">
        <f>IFERROR(IFERROR(1/AVERAGEIFS('EPA_US9RT techs'!$I$2:$I$1718,'EPA_US9RT techs'!$J$2:$J$1718,'Service PJ'!$D97,'EPA_US9RT techs'!$K$2:$K$1718,'Service PJ'!$B97,'EPA_US9RT techs'!$L$2:$L$1718,'Service PJ'!$A97,'EPA_US9RT techs'!$C$2:$C$1718,"VDA_FLOP",'EPA_US9RT techs'!$F$2:$F$1718,'Service PJ'!G$1),1/AVERAGEIFS('EPA_US9RT techs'!$I$2:$I$1718,'EPA_US9RT techs'!$K$2:$K$1718,'Service PJ'!$B97,'EPA_US9RT techs'!$L$2:$L$1718,'Service PJ'!$A97,'EPA_US9RT techs'!$C$2:$C$1718,"VDA_FLOP",'EPA_US9RT techs'!$F$2:$F$1718,'Service PJ'!G$1)),"")</f>
        <v>0.99734390244251947</v>
      </c>
      <c r="H97" s="1">
        <f>IFERROR(IFERROR(1/AVERAGEIFS('EPA_US9RT techs'!$I$2:$I$1718,'EPA_US9RT techs'!$J$2:$J$1718,'Service PJ'!$D97,'EPA_US9RT techs'!$K$2:$K$1718,'Service PJ'!$B97,'EPA_US9RT techs'!$L$2:$L$1718,'Service PJ'!$A97,'EPA_US9RT techs'!$C$2:$C$1718,"VDA_FLOP",'EPA_US9RT techs'!$F$2:$F$1718,'Service PJ'!H$1),1/AVERAGEIFS('EPA_US9RT techs'!$I$2:$I$1718,'EPA_US9RT techs'!$K$2:$K$1718,'Service PJ'!$B97,'EPA_US9RT techs'!$L$2:$L$1718,'Service PJ'!$A97,'EPA_US9RT techs'!$C$2:$C$1718,"VDA_FLOP",'EPA_US9RT techs'!$F$2:$F$1718,'Service PJ'!H$1)),"")</f>
        <v>1.0492642736343865</v>
      </c>
      <c r="I97" s="1">
        <f>IFERROR(IFERROR(1/AVERAGEIFS('EPA_US9RT techs'!$I$2:$I$1718,'EPA_US9RT techs'!$J$2:$J$1718,'Service PJ'!$D97,'EPA_US9RT techs'!$K$2:$K$1718,'Service PJ'!$B97,'EPA_US9RT techs'!$L$2:$L$1718,'Service PJ'!$A97,'EPA_US9RT techs'!$C$2:$C$1718,"VDA_FLOP",'EPA_US9RT techs'!$F$2:$F$1718,'Service PJ'!I$1),1/AVERAGEIFS('EPA_US9RT techs'!$I$2:$I$1718,'EPA_US9RT techs'!$K$2:$K$1718,'Service PJ'!$B97,'EPA_US9RT techs'!$L$2:$L$1718,'Service PJ'!$A97,'EPA_US9RT techs'!$C$2:$C$1718,"VDA_FLOP",'EPA_US9RT techs'!$F$2:$F$1718,'Service PJ'!I$1)),"")</f>
        <v>1.0791406499291269</v>
      </c>
      <c r="J97" s="1">
        <f>IFERROR(IFERROR(1/AVERAGEIFS('EPA_US9RT techs'!$I$2:$I$1718,'EPA_US9RT techs'!$J$2:$J$1718,'Service PJ'!$D97,'EPA_US9RT techs'!$K$2:$K$1718,'Service PJ'!$B97,'EPA_US9RT techs'!$L$2:$L$1718,'Service PJ'!$A97,'EPA_US9RT techs'!$C$2:$C$1718,"VDA_FLOP",'EPA_US9RT techs'!$F$2:$F$1718,'Service PJ'!J$1),1/AVERAGEIFS('EPA_US9RT techs'!$I$2:$I$1718,'EPA_US9RT techs'!$K$2:$K$1718,'Service PJ'!$B97,'EPA_US9RT techs'!$L$2:$L$1718,'Service PJ'!$A97,'EPA_US9RT techs'!$C$2:$C$1718,"VDA_FLOP",'EPA_US9RT techs'!$F$2:$F$1718,'Service PJ'!J$1)),"")</f>
        <v>1.1046597311095918</v>
      </c>
      <c r="L97" t="str">
        <f>IF(SUM(O97:AR97)=0,"\I: ","")&amp;'Service PJ'!D97&amp;"_"&amp;'Service PJ'!E97&amp;"_"&amp;'Service PJ'!C97</f>
        <v>ICH_PRC_NGA</v>
      </c>
      <c r="M97" t="str">
        <f>"IND"&amp;'Service PJ'!C97</f>
        <v>INDNGA</v>
      </c>
      <c r="N97" t="str">
        <f t="shared" si="84"/>
        <v>ICH_PRC</v>
      </c>
      <c r="O97" s="1">
        <f>'Service shares'!AK97*'Service PJ'!AV97</f>
        <v>3.9238399362526204E-2</v>
      </c>
      <c r="P97" s="1">
        <f>'Service shares'!AL97*'Service PJ'!AW97</f>
        <v>0.32952383911829652</v>
      </c>
      <c r="Q97" s="1">
        <f>'Service shares'!AM97*'Service PJ'!AX97</f>
        <v>0.14374502629078212</v>
      </c>
      <c r="R97" s="1">
        <f>'Service shares'!AN97*'Service PJ'!AY97</f>
        <v>0.63385211268258901</v>
      </c>
      <c r="S97" s="1">
        <f>'Service shares'!AO97*'Service PJ'!AZ97</f>
        <v>0.77055844380613558</v>
      </c>
      <c r="T97" s="1">
        <f>'Service shares'!AP97*'Service PJ'!BA97</f>
        <v>2.2844387636081542</v>
      </c>
      <c r="U97" s="1">
        <f>'Service shares'!AQ97*'Service PJ'!BB97</f>
        <v>0.4801233226130196</v>
      </c>
      <c r="V97" s="14">
        <f>'Service shares'!AR97*'Service PJ'!BC97</f>
        <v>0.52624363863808021</v>
      </c>
      <c r="W97" s="1">
        <f>'Service shares'!AS97*'Service PJ'!BD97</f>
        <v>0.83116251681092257</v>
      </c>
      <c r="X97" s="1">
        <f>'Service shares'!AT97*'Service PJ'!BE97</f>
        <v>6.1818120924116018</v>
      </c>
      <c r="Y97" s="1">
        <f>'Service shares'!AU97*'Service PJ'!BF97</f>
        <v>5.0571487118353069E-2</v>
      </c>
      <c r="Z97" s="1">
        <f>'Service shares'!AV97*'Service PJ'!BG97</f>
        <v>0.44711452892354536</v>
      </c>
      <c r="AA97" s="1">
        <f>'Service shares'!AW97*'Service PJ'!BH97</f>
        <v>1.4725802938197206</v>
      </c>
      <c r="AB97" s="1">
        <f>'Service shares'!AX97*'Service PJ'!BI97</f>
        <v>0.2303404413885497</v>
      </c>
      <c r="AC97" s="1">
        <f>'Service shares'!AY97*'Service PJ'!BJ97</f>
        <v>0.38425087351422654</v>
      </c>
      <c r="AD97" s="1">
        <f>'Service shares'!AZ97*'Service PJ'!BK97</f>
        <v>0.659628828027223</v>
      </c>
      <c r="AE97" s="1">
        <f>'Service shares'!BA97*'Service PJ'!BL97</f>
        <v>0.47578882444917131</v>
      </c>
      <c r="AF97" s="1">
        <f>'Service shares'!BB97*'Service PJ'!BM97</f>
        <v>0.80359865035413958</v>
      </c>
      <c r="AG97" s="1">
        <f>'Service shares'!BC97*'Service PJ'!BN97</f>
        <v>1.2721516573994949</v>
      </c>
      <c r="AH97" s="1">
        <f>'Service shares'!BD97*'Service PJ'!BO97</f>
        <v>0</v>
      </c>
      <c r="AI97" s="1">
        <f>'Service shares'!BE97*'Service PJ'!BP97</f>
        <v>0.41427939904331912</v>
      </c>
      <c r="AJ97" s="1">
        <f>'Service shares'!BF97*'Service PJ'!BQ97</f>
        <v>0.61752292766514738</v>
      </c>
      <c r="AK97" s="1">
        <f>'Service shares'!BG97*'Service PJ'!BR97</f>
        <v>4.1438789129277467</v>
      </c>
      <c r="AL97" s="1">
        <f>'Service shares'!BH97*'Service PJ'!BS97</f>
        <v>8.8361251192187948E-2</v>
      </c>
      <c r="AM97" s="1">
        <f>'Service shares'!BI97*'Service PJ'!BT97</f>
        <v>2.0047878506026064</v>
      </c>
      <c r="AN97" s="1">
        <f>'Service shares'!BJ97*'Service PJ'!BU97</f>
        <v>0</v>
      </c>
      <c r="AO97" s="1">
        <f>'Service shares'!BK97*'Service PJ'!BV97</f>
        <v>0.29194412918565321</v>
      </c>
      <c r="AP97" s="1">
        <f>'Service shares'!BL97*'Service PJ'!BW97</f>
        <v>0.37331000590026853</v>
      </c>
      <c r="AQ97" s="1">
        <f>'Service shares'!BM97*'Service PJ'!BX97</f>
        <v>13.001367991061118</v>
      </c>
      <c r="AR97" s="1">
        <f>'Service shares'!BN97*'Service PJ'!BY97</f>
        <v>0</v>
      </c>
      <c r="AS97" s="2">
        <v>0</v>
      </c>
      <c r="AU97" t="str">
        <f t="shared" si="52"/>
        <v>ICH_PRC_NGA</v>
      </c>
      <c r="AV97" s="1">
        <f t="shared" si="95"/>
        <v>0.99734390244251947</v>
      </c>
      <c r="AW97" s="1">
        <f t="shared" si="95"/>
        <v>0.99734390244251947</v>
      </c>
      <c r="AX97" s="1">
        <f t="shared" si="95"/>
        <v>0.99734390244251947</v>
      </c>
      <c r="AY97" s="1">
        <f t="shared" si="95"/>
        <v>0.99734390244251947</v>
      </c>
      <c r="AZ97" s="1">
        <f t="shared" si="95"/>
        <v>0.99734390244251947</v>
      </c>
      <c r="BA97" s="1">
        <f t="shared" si="95"/>
        <v>0.99734390244251947</v>
      </c>
      <c r="BB97" s="1">
        <f t="shared" si="95"/>
        <v>0.99734390244251947</v>
      </c>
      <c r="BC97" s="1">
        <f t="shared" si="95"/>
        <v>0.99734390244251947</v>
      </c>
      <c r="BD97" s="1">
        <f t="shared" si="95"/>
        <v>0.99734390244251947</v>
      </c>
      <c r="BE97" s="1">
        <f t="shared" si="95"/>
        <v>0.99734390244251947</v>
      </c>
      <c r="BF97" s="1">
        <f t="shared" si="95"/>
        <v>0.99734390244251947</v>
      </c>
      <c r="BG97" s="1">
        <f t="shared" si="95"/>
        <v>0.99734390244251947</v>
      </c>
      <c r="BH97" s="1">
        <f t="shared" si="95"/>
        <v>0.99734390244251947</v>
      </c>
      <c r="BI97" s="1">
        <f t="shared" si="95"/>
        <v>0.99734390244251947</v>
      </c>
      <c r="BJ97" s="1">
        <f t="shared" si="95"/>
        <v>0.99734390244251947</v>
      </c>
      <c r="BK97" s="1">
        <f t="shared" si="94"/>
        <v>0.99734390244251947</v>
      </c>
      <c r="BL97" s="1">
        <f t="shared" si="93"/>
        <v>0.99734390244251947</v>
      </c>
      <c r="BM97" s="1">
        <f t="shared" si="96"/>
        <v>0.99734390244251947</v>
      </c>
      <c r="BN97" s="1">
        <f t="shared" si="96"/>
        <v>0.99734390244251947</v>
      </c>
      <c r="BO97" s="1">
        <f t="shared" si="96"/>
        <v>0.99734390244251947</v>
      </c>
      <c r="BP97" s="1">
        <f t="shared" si="96"/>
        <v>0.99734390244251947</v>
      </c>
      <c r="BQ97" s="1">
        <f t="shared" si="96"/>
        <v>0.99734390244251947</v>
      </c>
      <c r="BR97" s="1">
        <f t="shared" si="96"/>
        <v>0.99734390244251947</v>
      </c>
      <c r="BS97" s="1">
        <f t="shared" si="96"/>
        <v>0.99734390244251947</v>
      </c>
      <c r="BT97" s="1">
        <f t="shared" si="96"/>
        <v>0.99734390244251947</v>
      </c>
      <c r="BU97" s="1">
        <f t="shared" si="96"/>
        <v>0.99734390244251947</v>
      </c>
      <c r="BV97" s="1">
        <f t="shared" si="96"/>
        <v>0.99734390244251947</v>
      </c>
      <c r="BW97" s="1">
        <f t="shared" si="96"/>
        <v>0.99734390244251947</v>
      </c>
      <c r="BX97" s="1">
        <f t="shared" si="96"/>
        <v>0.99734390244251947</v>
      </c>
      <c r="BY97" s="1">
        <f t="shared" si="96"/>
        <v>0.99734390244251947</v>
      </c>
      <c r="CC97" t="str">
        <f t="shared" si="86"/>
        <v>PRE</v>
      </c>
      <c r="CD97" t="str">
        <f t="shared" si="87"/>
        <v>ICH_PRC_NGA</v>
      </c>
      <c r="CE97" t="str">
        <f>VLOOKUP(D97,'IND Balance'!$AM$5:$AN$21,2,FALSE)&amp;" - "&amp;VLOOKUP(E97,'MECS_Table 5.4'!$AF$18:$AG$30,2,FALSE)&amp;" - "&amp;VLOOKUP('Service PJ'!M97,'IND Balance'!$AM$22:$AN$32,2,FALSE)</f>
        <v>Chemicals - Process Cool - Natural Gas</v>
      </c>
      <c r="CF97" t="s">
        <v>109</v>
      </c>
      <c r="CG97" t="s">
        <v>110</v>
      </c>
      <c r="CL97" t="str">
        <f t="shared" si="88"/>
        <v>ICH_PRC_NGA</v>
      </c>
      <c r="CM97" t="str">
        <f t="shared" si="89"/>
        <v>ICH_PRC</v>
      </c>
      <c r="CN97" s="1">
        <f t="shared" si="53"/>
        <v>2.756128668470369E-2</v>
      </c>
      <c r="CO97" s="1">
        <f t="shared" si="54"/>
        <v>0.59348118905829927</v>
      </c>
      <c r="CP97" s="1">
        <f t="shared" si="55"/>
        <v>3.001044962847825E-2</v>
      </c>
      <c r="CQ97" s="1">
        <f t="shared" si="56"/>
        <v>0.1435888550053018</v>
      </c>
      <c r="CR97" s="1">
        <f t="shared" si="57"/>
        <v>1.8068684790375791E-2</v>
      </c>
      <c r="CS97" s="1">
        <f t="shared" si="58"/>
        <v>8.3063098727759938E-2</v>
      </c>
      <c r="CT97" s="1">
        <f t="shared" si="59"/>
        <v>0.22440814329948641</v>
      </c>
      <c r="CU97" s="1">
        <f t="shared" si="60"/>
        <v>6.1344620142324467E-2</v>
      </c>
      <c r="CV97" s="1">
        <f t="shared" si="61"/>
        <v>9.3909564282604607E-2</v>
      </c>
      <c r="CW97" s="1">
        <f t="shared" si="62"/>
        <v>2.4992986236806677E-2</v>
      </c>
      <c r="CX97" s="1">
        <f t="shared" si="63"/>
        <v>1.2446758463192936E-2</v>
      </c>
      <c r="CY97" s="1">
        <f t="shared" si="64"/>
        <v>5.7029765561089449E-2</v>
      </c>
      <c r="CZ97" s="1">
        <f t="shared" si="65"/>
        <v>0.117562597810164</v>
      </c>
      <c r="DA97" s="1">
        <f t="shared" si="66"/>
        <v>4.0557993832524036E-2</v>
      </c>
      <c r="DB97" s="1">
        <f t="shared" si="67"/>
        <v>0.10078169403950031</v>
      </c>
      <c r="DC97" s="1">
        <f t="shared" si="68"/>
        <v>0.12794370843190833</v>
      </c>
      <c r="DD97" s="1">
        <f t="shared" si="69"/>
        <v>6.187417734523145E-2</v>
      </c>
      <c r="DE97" s="1">
        <f t="shared" si="70"/>
        <v>9.6330852033727085E-2</v>
      </c>
      <c r="DF97" s="1">
        <f t="shared" si="71"/>
        <v>5.9204629120495657E-2</v>
      </c>
      <c r="DG97" s="1">
        <f t="shared" si="72"/>
        <v>0</v>
      </c>
      <c r="DH97" s="1">
        <f t="shared" si="73"/>
        <v>0.12704230149878573</v>
      </c>
      <c r="DI97" s="1">
        <f t="shared" si="74"/>
        <v>0.21856361690021683</v>
      </c>
      <c r="DJ97" s="1">
        <f t="shared" si="75"/>
        <v>0.97658606018705396</v>
      </c>
      <c r="DK97" s="1">
        <f t="shared" si="76"/>
        <v>3.0098755445907257E-2</v>
      </c>
      <c r="DL97" s="1">
        <f t="shared" si="77"/>
        <v>9.8791409086160228E-2</v>
      </c>
      <c r="DM97" s="1">
        <f t="shared" si="78"/>
        <v>0</v>
      </c>
      <c r="DN97" s="1">
        <f t="shared" si="79"/>
        <v>8.7127216589137371E-2</v>
      </c>
      <c r="DO97" s="1">
        <f t="shared" si="80"/>
        <v>6.1029891814998828E-2</v>
      </c>
      <c r="DP97" s="1">
        <f t="shared" si="81"/>
        <v>0.21372105680134112</v>
      </c>
      <c r="DQ97" s="1" t="str">
        <f t="shared" si="82"/>
        <v/>
      </c>
      <c r="DR97" s="1">
        <v>3</v>
      </c>
      <c r="DS97" s="1" t="str">
        <f t="shared" si="90"/>
        <v/>
      </c>
      <c r="DT97" t="str">
        <f t="shared" si="91"/>
        <v/>
      </c>
    </row>
    <row r="98" spans="1:124" x14ac:dyDescent="0.45">
      <c r="A98" t="str">
        <f t="shared" si="83"/>
        <v>NGA</v>
      </c>
      <c r="B98" t="str">
        <f>VLOOKUP(E98,'EPA_US9RT techs'!$R$26:$S$34,2,FALSE)</f>
        <v>MDR</v>
      </c>
      <c r="C98" t="str">
        <f>'Service shares'!A98</f>
        <v>NGA</v>
      </c>
      <c r="D98" t="str">
        <f>'Service shares'!B98</f>
        <v>ICH</v>
      </c>
      <c r="E98" t="str">
        <f>'Service shares'!C98</f>
        <v>MDR</v>
      </c>
      <c r="F98" s="1">
        <f>IFERROR(1/AVERAGEIFS('EPA_US9RT techs'!$I$2:$I$1718,'EPA_US9RT techs'!$J$2:$J$1718,'Service PJ'!$D98,'EPA_US9RT techs'!$K$2:$K$1718,'Service PJ'!$B98,'EPA_US9RT techs'!$L$2:$L$1718,'Service PJ'!$A98,'EPA_US9RT techs'!$C$2:$C$1718,"VDA_FLOP",'EPA_US9RT techs'!$F$2:$F$1718,'Service PJ'!F$1),1/AVERAGEIFS('EPA_US9RT techs'!$I$2:$I$1718,'EPA_US9RT techs'!$K$2:$K$1718,'Service PJ'!$B98,'EPA_US9RT techs'!$L$2:$L$1718,'Service PJ'!$A98,'EPA_US9RT techs'!$C$2:$C$1718,"VDA_FLOP",'EPA_US9RT techs'!$F$2:$F$1718,'Service PJ'!F$1))</f>
        <v>1</v>
      </c>
      <c r="G98" s="1">
        <f>IFERROR(IFERROR(1/AVERAGEIFS('EPA_US9RT techs'!$I$2:$I$1718,'EPA_US9RT techs'!$J$2:$J$1718,'Service PJ'!$D98,'EPA_US9RT techs'!$K$2:$K$1718,'Service PJ'!$B98,'EPA_US9RT techs'!$L$2:$L$1718,'Service PJ'!$A98,'EPA_US9RT techs'!$C$2:$C$1718,"VDA_FLOP",'EPA_US9RT techs'!$F$2:$F$1718,'Service PJ'!G$1),1/AVERAGEIFS('EPA_US9RT techs'!$I$2:$I$1718,'EPA_US9RT techs'!$K$2:$K$1718,'Service PJ'!$B98,'EPA_US9RT techs'!$L$2:$L$1718,'Service PJ'!$A98,'EPA_US9RT techs'!$C$2:$C$1718,"VDA_FLOP",'EPA_US9RT techs'!$F$2:$F$1718,'Service PJ'!G$1)),"")</f>
        <v>0.99734390244251947</v>
      </c>
      <c r="H98" s="1">
        <f>IFERROR(IFERROR(1/AVERAGEIFS('EPA_US9RT techs'!$I$2:$I$1718,'EPA_US9RT techs'!$J$2:$J$1718,'Service PJ'!$D98,'EPA_US9RT techs'!$K$2:$K$1718,'Service PJ'!$B98,'EPA_US9RT techs'!$L$2:$L$1718,'Service PJ'!$A98,'EPA_US9RT techs'!$C$2:$C$1718,"VDA_FLOP",'EPA_US9RT techs'!$F$2:$F$1718,'Service PJ'!H$1),1/AVERAGEIFS('EPA_US9RT techs'!$I$2:$I$1718,'EPA_US9RT techs'!$K$2:$K$1718,'Service PJ'!$B98,'EPA_US9RT techs'!$L$2:$L$1718,'Service PJ'!$A98,'EPA_US9RT techs'!$C$2:$C$1718,"VDA_FLOP",'EPA_US9RT techs'!$F$2:$F$1718,'Service PJ'!H$1)),"")</f>
        <v>1.0492642736343865</v>
      </c>
      <c r="I98" s="1">
        <f>IFERROR(IFERROR(1/AVERAGEIFS('EPA_US9RT techs'!$I$2:$I$1718,'EPA_US9RT techs'!$J$2:$J$1718,'Service PJ'!$D98,'EPA_US9RT techs'!$K$2:$K$1718,'Service PJ'!$B98,'EPA_US9RT techs'!$L$2:$L$1718,'Service PJ'!$A98,'EPA_US9RT techs'!$C$2:$C$1718,"VDA_FLOP",'EPA_US9RT techs'!$F$2:$F$1718,'Service PJ'!I$1),1/AVERAGEIFS('EPA_US9RT techs'!$I$2:$I$1718,'EPA_US9RT techs'!$K$2:$K$1718,'Service PJ'!$B98,'EPA_US9RT techs'!$L$2:$L$1718,'Service PJ'!$A98,'EPA_US9RT techs'!$C$2:$C$1718,"VDA_FLOP",'EPA_US9RT techs'!$F$2:$F$1718,'Service PJ'!I$1)),"")</f>
        <v>1.0791406499291269</v>
      </c>
      <c r="J98" s="1">
        <f>IFERROR(IFERROR(1/AVERAGEIFS('EPA_US9RT techs'!$I$2:$I$1718,'EPA_US9RT techs'!$J$2:$J$1718,'Service PJ'!$D98,'EPA_US9RT techs'!$K$2:$K$1718,'Service PJ'!$B98,'EPA_US9RT techs'!$L$2:$L$1718,'Service PJ'!$A98,'EPA_US9RT techs'!$C$2:$C$1718,"VDA_FLOP",'EPA_US9RT techs'!$F$2:$F$1718,'Service PJ'!J$1),1/AVERAGEIFS('EPA_US9RT techs'!$I$2:$I$1718,'EPA_US9RT techs'!$K$2:$K$1718,'Service PJ'!$B98,'EPA_US9RT techs'!$L$2:$L$1718,'Service PJ'!$A98,'EPA_US9RT techs'!$C$2:$C$1718,"VDA_FLOP",'EPA_US9RT techs'!$F$2:$F$1718,'Service PJ'!J$1)),"")</f>
        <v>1.1046597311095918</v>
      </c>
      <c r="L98" t="str">
        <f>IF(SUM(O98:AR98)=0,"\I: ","")&amp;'Service PJ'!D98&amp;"_"&amp;'Service PJ'!E98&amp;"_"&amp;'Service PJ'!C98</f>
        <v>ICH_MDR_NGA</v>
      </c>
      <c r="M98" t="str">
        <f>"IND"&amp;'Service PJ'!C98</f>
        <v>INDNGA</v>
      </c>
      <c r="N98" t="str">
        <f t="shared" si="84"/>
        <v>ICH_MDR</v>
      </c>
      <c r="O98" s="1">
        <f>'Service shares'!AK98*'Service PJ'!AV98</f>
        <v>0.38802417147387025</v>
      </c>
      <c r="P98" s="1">
        <f>'Service shares'!AL98*'Service PJ'!AW98</f>
        <v>3.2586246312809322</v>
      </c>
      <c r="Q98" s="1">
        <f>'Service shares'!AM98*'Service PJ'!AX98</f>
        <v>1.4214785933199563</v>
      </c>
      <c r="R98" s="1">
        <f>'Service shares'!AN98*'Service PJ'!AY98</f>
        <v>6.2680931143056027</v>
      </c>
      <c r="S98" s="1">
        <f>'Service shares'!AO98*'Service PJ'!AZ98</f>
        <v>7.6199668331940078</v>
      </c>
      <c r="T98" s="1">
        <f>'Service shares'!AP98*'Service PJ'!BA98</f>
        <v>22.59056110679175</v>
      </c>
      <c r="U98" s="1">
        <f>'Service shares'!AQ98*'Service PJ'!BB98</f>
        <v>4.7478861902843041</v>
      </c>
      <c r="V98" s="14">
        <f>'Service shares'!AR98*'Service PJ'!BC98</f>
        <v>5.2039648709765709</v>
      </c>
      <c r="W98" s="1">
        <f>'Service shares'!AS98*'Service PJ'!BD98</f>
        <v>8.2192737773524573</v>
      </c>
      <c r="X98" s="1">
        <f>'Service shares'!AT98*'Service PJ'!BE98</f>
        <v>61.131252913848051</v>
      </c>
      <c r="Y98" s="1">
        <f>'Service shares'!AU98*'Service PJ'!BF98</f>
        <v>0.5000958170592692</v>
      </c>
      <c r="Z98" s="1">
        <f>'Service shares'!AV98*'Service PJ'!BG98</f>
        <v>4.4214658971328378</v>
      </c>
      <c r="AA98" s="1">
        <f>'Service shares'!AW98*'Service PJ'!BH98</f>
        <v>14.562182905550568</v>
      </c>
      <c r="AB98" s="1">
        <f>'Service shares'!AX98*'Service PJ'!BI98</f>
        <v>2.2778110315089912</v>
      </c>
      <c r="AC98" s="1">
        <f>'Service shares'!AY98*'Service PJ'!BJ98</f>
        <v>3.7998141936406844</v>
      </c>
      <c r="AD98" s="1">
        <f>'Service shares'!AZ98*'Service PJ'!BK98</f>
        <v>6.5229961882692047</v>
      </c>
      <c r="AE98" s="1">
        <f>'Service shares'!BA98*'Service PJ'!BL98</f>
        <v>4.7050228195529158</v>
      </c>
      <c r="AF98" s="1">
        <f>'Service shares'!BB98*'Service PJ'!BM98</f>
        <v>7.946697764613158</v>
      </c>
      <c r="AG98" s="1">
        <f>'Service shares'!BC98*'Service PJ'!BN98</f>
        <v>12.580166389839446</v>
      </c>
      <c r="AH98" s="1">
        <f>'Service shares'!BD98*'Service PJ'!BO98</f>
        <v>0</v>
      </c>
      <c r="AI98" s="1">
        <f>'Service shares'!BE98*'Service PJ'!BP98</f>
        <v>4.0967629460950441</v>
      </c>
      <c r="AJ98" s="1">
        <f>'Service shares'!BF98*'Service PJ'!BQ98</f>
        <v>6.1066156180220128</v>
      </c>
      <c r="AK98" s="1">
        <f>'Service shares'!BG98*'Service PJ'!BR98</f>
        <v>40.97835813895216</v>
      </c>
      <c r="AL98" s="1">
        <f>'Service shares'!BH98*'Service PJ'!BS98</f>
        <v>0.87379459512274738</v>
      </c>
      <c r="AM98" s="1">
        <f>'Service shares'!BI98*'Service PJ'!BT98</f>
        <v>19.825124300403548</v>
      </c>
      <c r="AN98" s="1">
        <f>'Service shares'!BJ98*'Service PJ'!BU98</f>
        <v>0</v>
      </c>
      <c r="AO98" s="1">
        <f>'Service shares'!BK98*'Service PJ'!BV98</f>
        <v>2.8870030552803483</v>
      </c>
      <c r="AP98" s="1">
        <f>'Service shares'!BL98*'Service PJ'!BW98</f>
        <v>3.6916211694582111</v>
      </c>
      <c r="AQ98" s="1">
        <f>'Service shares'!BM98*'Service PJ'!BX98</f>
        <v>128.56908346715994</v>
      </c>
      <c r="AR98" s="1">
        <f>'Service shares'!BN98*'Service PJ'!BY98</f>
        <v>0</v>
      </c>
      <c r="AS98" s="2">
        <v>0</v>
      </c>
      <c r="AU98" t="str">
        <f t="shared" si="52"/>
        <v>ICH_MDR_NGA</v>
      </c>
      <c r="AV98" s="1">
        <f t="shared" si="95"/>
        <v>0.99734390244251947</v>
      </c>
      <c r="AW98" s="1">
        <f t="shared" si="95"/>
        <v>0.99734390244251947</v>
      </c>
      <c r="AX98" s="1">
        <f t="shared" si="95"/>
        <v>0.99734390244251947</v>
      </c>
      <c r="AY98" s="1">
        <f t="shared" si="95"/>
        <v>0.99734390244251947</v>
      </c>
      <c r="AZ98" s="1">
        <f t="shared" si="95"/>
        <v>0.99734390244251947</v>
      </c>
      <c r="BA98" s="1">
        <f t="shared" si="95"/>
        <v>0.99734390244251947</v>
      </c>
      <c r="BB98" s="1">
        <f t="shared" si="95"/>
        <v>0.99734390244251947</v>
      </c>
      <c r="BC98" s="1">
        <f t="shared" si="95"/>
        <v>0.99734390244251947</v>
      </c>
      <c r="BD98" s="1">
        <f t="shared" si="95"/>
        <v>0.99734390244251947</v>
      </c>
      <c r="BE98" s="1">
        <f t="shared" si="95"/>
        <v>0.99734390244251947</v>
      </c>
      <c r="BF98" s="1">
        <f t="shared" si="95"/>
        <v>0.99734390244251947</v>
      </c>
      <c r="BG98" s="1">
        <f t="shared" si="95"/>
        <v>0.99734390244251947</v>
      </c>
      <c r="BH98" s="1">
        <f t="shared" si="95"/>
        <v>0.99734390244251947</v>
      </c>
      <c r="BI98" s="1">
        <f t="shared" si="95"/>
        <v>0.99734390244251947</v>
      </c>
      <c r="BJ98" s="1">
        <f t="shared" si="95"/>
        <v>0.99734390244251947</v>
      </c>
      <c r="BK98" s="1">
        <f t="shared" si="94"/>
        <v>0.99734390244251947</v>
      </c>
      <c r="BL98" s="1">
        <f t="shared" si="93"/>
        <v>0.99734390244251947</v>
      </c>
      <c r="BM98" s="1">
        <f t="shared" si="96"/>
        <v>0.99734390244251947</v>
      </c>
      <c r="BN98" s="1">
        <f t="shared" si="96"/>
        <v>0.99734390244251947</v>
      </c>
      <c r="BO98" s="1">
        <f t="shared" si="96"/>
        <v>0.99734390244251947</v>
      </c>
      <c r="BP98" s="1">
        <f t="shared" si="96"/>
        <v>0.99734390244251947</v>
      </c>
      <c r="BQ98" s="1">
        <f t="shared" si="96"/>
        <v>0.99734390244251947</v>
      </c>
      <c r="BR98" s="1">
        <f t="shared" si="96"/>
        <v>0.99734390244251947</v>
      </c>
      <c r="BS98" s="1">
        <f t="shared" si="96"/>
        <v>0.99734390244251947</v>
      </c>
      <c r="BT98" s="1">
        <f t="shared" si="96"/>
        <v>0.99734390244251947</v>
      </c>
      <c r="BU98" s="1">
        <f t="shared" si="96"/>
        <v>0.99734390244251947</v>
      </c>
      <c r="BV98" s="1">
        <f t="shared" si="96"/>
        <v>0.99734390244251947</v>
      </c>
      <c r="BW98" s="1">
        <f t="shared" si="96"/>
        <v>0.99734390244251947</v>
      </c>
      <c r="BX98" s="1">
        <f t="shared" si="96"/>
        <v>0.99734390244251947</v>
      </c>
      <c r="BY98" s="1">
        <f t="shared" si="96"/>
        <v>0.99734390244251947</v>
      </c>
      <c r="CC98" t="str">
        <f t="shared" si="86"/>
        <v>PRE</v>
      </c>
      <c r="CD98" t="str">
        <f t="shared" si="87"/>
        <v>ICH_MDR_NGA</v>
      </c>
      <c r="CE98" t="str">
        <f>VLOOKUP(D98,'IND Balance'!$AM$5:$AN$21,2,FALSE)&amp;" - "&amp;VLOOKUP(E98,'MECS_Table 5.4'!$AF$18:$AG$30,2,FALSE)&amp;" - "&amp;VLOOKUP('Service PJ'!M98,'IND Balance'!$AM$22:$AN$32,2,FALSE)</f>
        <v>Chemicals - Machine drive - Natural Gas</v>
      </c>
      <c r="CF98" t="s">
        <v>109</v>
      </c>
      <c r="CG98" t="s">
        <v>110</v>
      </c>
      <c r="CL98" t="str">
        <f t="shared" si="88"/>
        <v>ICH_MDR_NGA</v>
      </c>
      <c r="CM98" t="str">
        <f t="shared" si="89"/>
        <v>ICH_MDR</v>
      </c>
      <c r="CN98" s="1">
        <f t="shared" si="53"/>
        <v>5.2451248445191646E-2</v>
      </c>
      <c r="CO98" s="1">
        <f t="shared" si="54"/>
        <v>0.73770701068228983</v>
      </c>
      <c r="CP98" s="1">
        <f t="shared" si="55"/>
        <v>5.698124518083196E-2</v>
      </c>
      <c r="CQ98" s="1">
        <f t="shared" si="56"/>
        <v>0.24643136667189391</v>
      </c>
      <c r="CR98" s="1">
        <f t="shared" si="57"/>
        <v>3.467613794763847E-2</v>
      </c>
      <c r="CS98" s="1">
        <f t="shared" si="58"/>
        <v>0.15025063182059467</v>
      </c>
      <c r="CT98" s="1">
        <f t="shared" si="59"/>
        <v>0.36048276053652367</v>
      </c>
      <c r="CU98" s="1">
        <f t="shared" si="60"/>
        <v>0.11315651123060853</v>
      </c>
      <c r="CV98" s="1">
        <f t="shared" si="61"/>
        <v>0.16824298622948169</v>
      </c>
      <c r="CW98" s="1">
        <f t="shared" si="62"/>
        <v>4.7678475101754367E-2</v>
      </c>
      <c r="CX98" s="1">
        <f t="shared" si="63"/>
        <v>2.4027909395246089E-2</v>
      </c>
      <c r="CY98" s="1">
        <f t="shared" si="64"/>
        <v>0.10561176915513579</v>
      </c>
      <c r="CZ98" s="1">
        <f t="shared" si="65"/>
        <v>0.20630792781693957</v>
      </c>
      <c r="DA98" s="1">
        <f t="shared" si="66"/>
        <v>7.6255044701697763E-2</v>
      </c>
      <c r="DB98" s="1">
        <f t="shared" si="67"/>
        <v>0.17946528226379396</v>
      </c>
      <c r="DC98" s="1">
        <f t="shared" si="68"/>
        <v>0.22252670869930272</v>
      </c>
      <c r="DD98" s="1">
        <f t="shared" si="69"/>
        <v>0.11407839110006364</v>
      </c>
      <c r="DE98" s="1">
        <f t="shared" si="70"/>
        <v>0.17221249943402472</v>
      </c>
      <c r="DF98" s="1">
        <f t="shared" si="71"/>
        <v>0.10942204434120008</v>
      </c>
      <c r="DG98" s="1">
        <f t="shared" si="72"/>
        <v>0</v>
      </c>
      <c r="DH98" s="1">
        <f t="shared" si="73"/>
        <v>0.22112986572344531</v>
      </c>
      <c r="DI98" s="1">
        <f t="shared" si="74"/>
        <v>0.35272706830136158</v>
      </c>
      <c r="DJ98" s="1">
        <f t="shared" si="75"/>
        <v>0.98308801686642322</v>
      </c>
      <c r="DK98" s="1">
        <f t="shared" si="76"/>
        <v>5.7114203562113074E-2</v>
      </c>
      <c r="DL98" s="1">
        <f t="shared" si="77"/>
        <v>0.17622907104748048</v>
      </c>
      <c r="DM98" s="1">
        <f t="shared" si="78"/>
        <v>0</v>
      </c>
      <c r="DN98" s="1">
        <f t="shared" si="79"/>
        <v>0.1570329124029492</v>
      </c>
      <c r="DO98" s="1">
        <f t="shared" si="80"/>
        <v>0.11260819546295464</v>
      </c>
      <c r="DP98" s="1">
        <f t="shared" si="81"/>
        <v>0.34624612850840464</v>
      </c>
      <c r="DQ98" s="1" t="str">
        <f t="shared" si="82"/>
        <v/>
      </c>
      <c r="DR98" s="1">
        <v>3</v>
      </c>
      <c r="DS98" s="1" t="str">
        <f t="shared" si="90"/>
        <v/>
      </c>
      <c r="DT98" t="str">
        <f t="shared" si="91"/>
        <v/>
      </c>
    </row>
    <row r="99" spans="1:124" x14ac:dyDescent="0.45">
      <c r="A99" t="str">
        <f t="shared" si="83"/>
        <v>NGA</v>
      </c>
      <c r="B99" t="str">
        <f>VLOOKUP(E99,'EPA_US9RT techs'!$R$26:$S$34,2,FALSE)</f>
        <v>PRH</v>
      </c>
      <c r="C99" t="str">
        <f>'Service shares'!A99</f>
        <v>NGA</v>
      </c>
      <c r="D99" t="str">
        <f>'Service shares'!B99</f>
        <v>ICH</v>
      </c>
      <c r="E99" t="str">
        <f>'Service shares'!C99</f>
        <v>OTP</v>
      </c>
      <c r="F99" s="1">
        <f>IFERROR(1/AVERAGEIFS('EPA_US9RT techs'!$I$2:$I$1718,'EPA_US9RT techs'!$J$2:$J$1718,'Service PJ'!$D99,'EPA_US9RT techs'!$K$2:$K$1718,'Service PJ'!$B99,'EPA_US9RT techs'!$L$2:$L$1718,'Service PJ'!$A99,'EPA_US9RT techs'!$C$2:$C$1718,"VDA_FLOP",'EPA_US9RT techs'!$F$2:$F$1718,'Service PJ'!F$1),1/AVERAGEIFS('EPA_US9RT techs'!$I$2:$I$1718,'EPA_US9RT techs'!$K$2:$K$1718,'Service PJ'!$B99,'EPA_US9RT techs'!$L$2:$L$1718,'Service PJ'!$A99,'EPA_US9RT techs'!$C$2:$C$1718,"VDA_FLOP",'EPA_US9RT techs'!$F$2:$F$1718,'Service PJ'!F$1))</f>
        <v>1</v>
      </c>
      <c r="G99" s="1">
        <f>IFERROR(IFERROR(1/AVERAGEIFS('EPA_US9RT techs'!$I$2:$I$1718,'EPA_US9RT techs'!$J$2:$J$1718,'Service PJ'!$D99,'EPA_US9RT techs'!$K$2:$K$1718,'Service PJ'!$B99,'EPA_US9RT techs'!$L$2:$L$1718,'Service PJ'!$A99,'EPA_US9RT techs'!$C$2:$C$1718,"VDA_FLOP",'EPA_US9RT techs'!$F$2:$F$1718,'Service PJ'!G$1),1/AVERAGEIFS('EPA_US9RT techs'!$I$2:$I$1718,'EPA_US9RT techs'!$K$2:$K$1718,'Service PJ'!$B99,'EPA_US9RT techs'!$L$2:$L$1718,'Service PJ'!$A99,'EPA_US9RT techs'!$C$2:$C$1718,"VDA_FLOP",'EPA_US9RT techs'!$F$2:$F$1718,'Service PJ'!G$1)),"")</f>
        <v>0.99734390244251947</v>
      </c>
      <c r="H99" s="1">
        <f>IFERROR(IFERROR(1/AVERAGEIFS('EPA_US9RT techs'!$I$2:$I$1718,'EPA_US9RT techs'!$J$2:$J$1718,'Service PJ'!$D99,'EPA_US9RT techs'!$K$2:$K$1718,'Service PJ'!$B99,'EPA_US9RT techs'!$L$2:$L$1718,'Service PJ'!$A99,'EPA_US9RT techs'!$C$2:$C$1718,"VDA_FLOP",'EPA_US9RT techs'!$F$2:$F$1718,'Service PJ'!H$1),1/AVERAGEIFS('EPA_US9RT techs'!$I$2:$I$1718,'EPA_US9RT techs'!$K$2:$K$1718,'Service PJ'!$B99,'EPA_US9RT techs'!$L$2:$L$1718,'Service PJ'!$A99,'EPA_US9RT techs'!$C$2:$C$1718,"VDA_FLOP",'EPA_US9RT techs'!$F$2:$F$1718,'Service PJ'!H$1)),"")</f>
        <v>1.0492642736343865</v>
      </c>
      <c r="I99" s="1">
        <f>IFERROR(IFERROR(1/AVERAGEIFS('EPA_US9RT techs'!$I$2:$I$1718,'EPA_US9RT techs'!$J$2:$J$1718,'Service PJ'!$D99,'EPA_US9RT techs'!$K$2:$K$1718,'Service PJ'!$B99,'EPA_US9RT techs'!$L$2:$L$1718,'Service PJ'!$A99,'EPA_US9RT techs'!$C$2:$C$1718,"VDA_FLOP",'EPA_US9RT techs'!$F$2:$F$1718,'Service PJ'!I$1),1/AVERAGEIFS('EPA_US9RT techs'!$I$2:$I$1718,'EPA_US9RT techs'!$K$2:$K$1718,'Service PJ'!$B99,'EPA_US9RT techs'!$L$2:$L$1718,'Service PJ'!$A99,'EPA_US9RT techs'!$C$2:$C$1718,"VDA_FLOP",'EPA_US9RT techs'!$F$2:$F$1718,'Service PJ'!I$1)),"")</f>
        <v>1.0791406499291269</v>
      </c>
      <c r="J99" s="1">
        <f>IFERROR(IFERROR(1/AVERAGEIFS('EPA_US9RT techs'!$I$2:$I$1718,'EPA_US9RT techs'!$J$2:$J$1718,'Service PJ'!$D99,'EPA_US9RT techs'!$K$2:$K$1718,'Service PJ'!$B99,'EPA_US9RT techs'!$L$2:$L$1718,'Service PJ'!$A99,'EPA_US9RT techs'!$C$2:$C$1718,"VDA_FLOP",'EPA_US9RT techs'!$F$2:$F$1718,'Service PJ'!J$1),1/AVERAGEIFS('EPA_US9RT techs'!$I$2:$I$1718,'EPA_US9RT techs'!$K$2:$K$1718,'Service PJ'!$B99,'EPA_US9RT techs'!$L$2:$L$1718,'Service PJ'!$A99,'EPA_US9RT techs'!$C$2:$C$1718,"VDA_FLOP",'EPA_US9RT techs'!$F$2:$F$1718,'Service PJ'!J$1)),"")</f>
        <v>1.1046597311095918</v>
      </c>
      <c r="L99" t="str">
        <f>IF(SUM(O99:AR99)=0,"\I: ","")&amp;'Service PJ'!D99&amp;"_"&amp;'Service PJ'!E99&amp;"_"&amp;'Service PJ'!C99</f>
        <v>ICH_OTP_NGA</v>
      </c>
      <c r="M99" t="str">
        <f>"IND"&amp;'Service PJ'!C99</f>
        <v>INDNGA</v>
      </c>
      <c r="N99" t="str">
        <f t="shared" si="84"/>
        <v>ICH_OTP</v>
      </c>
      <c r="O99" s="1">
        <f>'Service shares'!AK99*'Service PJ'!AV99</f>
        <v>0.69757154422268808</v>
      </c>
      <c r="P99" s="1">
        <f>'Service shares'!AL99*'Service PJ'!AW99</f>
        <v>5.858201584325271</v>
      </c>
      <c r="Q99" s="1">
        <f>'Service shares'!AM99*'Service PJ'!AX99</f>
        <v>2.5554671340583486</v>
      </c>
      <c r="R99" s="1">
        <f>'Service shares'!AN99*'Service PJ'!AY99</f>
        <v>11.268482003246026</v>
      </c>
      <c r="S99" s="1">
        <f>'Service shares'!AO99*'Service PJ'!AZ99</f>
        <v>13.698816778775743</v>
      </c>
      <c r="T99" s="1">
        <f>'Service shares'!AP99*'Service PJ'!BA99</f>
        <v>40.612244686367184</v>
      </c>
      <c r="U99" s="1">
        <f>'Service shares'!AQ99*'Service PJ'!BB99</f>
        <v>8.5355257353425706</v>
      </c>
      <c r="V99" s="14">
        <f>'Service shares'!AR99*'Service PJ'!BC99</f>
        <v>9.3554424646769814</v>
      </c>
      <c r="W99" s="1">
        <f>'Service shares'!AS99*'Service PJ'!BD99</f>
        <v>14.776222521083067</v>
      </c>
      <c r="X99" s="1">
        <f>'Service shares'!AT99*'Service PJ'!BE99</f>
        <v>109.89888164287289</v>
      </c>
      <c r="Y99" s="1">
        <f>'Service shares'!AU99*'Service PJ'!BF99</f>
        <v>0.89904865988183214</v>
      </c>
      <c r="Z99" s="1">
        <f>'Service shares'!AV99*'Service PJ'!BG99</f>
        <v>7.9487027364185829</v>
      </c>
      <c r="AA99" s="1">
        <f>'Service shares'!AW99*'Service PJ'!BH99</f>
        <v>26.179205223461693</v>
      </c>
      <c r="AB99" s="1">
        <f>'Service shares'!AX99*'Service PJ'!BI99</f>
        <v>4.094941180240883</v>
      </c>
      <c r="AC99" s="1">
        <f>'Service shares'!AY99*'Service PJ'!BJ99</f>
        <v>6.8311266402529149</v>
      </c>
      <c r="AD99" s="1">
        <f>'Service shares'!AZ99*'Service PJ'!BK99</f>
        <v>11.726734720483964</v>
      </c>
      <c r="AE99" s="1">
        <f>'Service shares'!BA99*'Service PJ'!BL99</f>
        <v>8.45846799020749</v>
      </c>
      <c r="AF99" s="1">
        <f>'Service shares'!BB99*'Service PJ'!BM99</f>
        <v>14.286198228518035</v>
      </c>
      <c r="AG99" s="1">
        <f>'Service shares'!BC99*'Service PJ'!BN99</f>
        <v>22.616029464879905</v>
      </c>
      <c r="AH99" s="1">
        <f>'Service shares'!BD99*'Service PJ'!BO99</f>
        <v>0</v>
      </c>
      <c r="AI99" s="1">
        <f>'Service shares'!BE99*'Service PJ'!BP99</f>
        <v>7.3649670941034504</v>
      </c>
      <c r="AJ99" s="1">
        <f>'Service shares'!BF99*'Service PJ'!BQ99</f>
        <v>10.978185380713732</v>
      </c>
      <c r="AK99" s="1">
        <f>'Service shares'!BG99*'Service PJ'!BR99</f>
        <v>73.668958452048827</v>
      </c>
      <c r="AL99" s="1">
        <f>'Service shares'!BH99*'Service PJ'!BS99</f>
        <v>1.5708666878611188</v>
      </c>
      <c r="AM99" s="1">
        <f>'Service shares'!BI99*'Service PJ'!BT99</f>
        <v>35.640672899601888</v>
      </c>
      <c r="AN99" s="1">
        <f>'Service shares'!BJ99*'Service PJ'!BU99</f>
        <v>0</v>
      </c>
      <c r="AO99" s="1">
        <f>'Service shares'!BK99*'Service PJ'!BV99</f>
        <v>5.1901178521893891</v>
      </c>
      <c r="AP99" s="1">
        <f>'Service shares'!BL99*'Service PJ'!BW99</f>
        <v>6.6366223271158855</v>
      </c>
      <c r="AQ99" s="1">
        <f>'Service shares'!BM99*'Service PJ'!BX99</f>
        <v>231.13543095219762</v>
      </c>
      <c r="AR99" s="1">
        <f>'Service shares'!BN99*'Service PJ'!BY99</f>
        <v>0</v>
      </c>
      <c r="AS99" s="2">
        <v>0</v>
      </c>
      <c r="AU99" t="str">
        <f t="shared" si="52"/>
        <v>ICH_OTP_NGA</v>
      </c>
      <c r="AV99" s="1">
        <f t="shared" si="95"/>
        <v>0.99734390244251947</v>
      </c>
      <c r="AW99" s="1">
        <f t="shared" si="95"/>
        <v>0.99734390244251947</v>
      </c>
      <c r="AX99" s="1">
        <f t="shared" si="95"/>
        <v>0.99734390244251947</v>
      </c>
      <c r="AY99" s="1">
        <f t="shared" si="95"/>
        <v>0.99734390244251947</v>
      </c>
      <c r="AZ99" s="1">
        <f t="shared" si="95"/>
        <v>0.99734390244251947</v>
      </c>
      <c r="BA99" s="1">
        <f t="shared" si="95"/>
        <v>0.99734390244251947</v>
      </c>
      <c r="BB99" s="1">
        <f t="shared" si="95"/>
        <v>0.99734390244251947</v>
      </c>
      <c r="BC99" s="1">
        <f t="shared" si="95"/>
        <v>0.99734390244251947</v>
      </c>
      <c r="BD99" s="1">
        <f t="shared" si="95"/>
        <v>0.99734390244251947</v>
      </c>
      <c r="BE99" s="1">
        <f t="shared" si="95"/>
        <v>0.99734390244251947</v>
      </c>
      <c r="BF99" s="1">
        <f t="shared" si="95"/>
        <v>0.99734390244251947</v>
      </c>
      <c r="BG99" s="1">
        <f t="shared" si="95"/>
        <v>0.99734390244251947</v>
      </c>
      <c r="BH99" s="1">
        <f t="shared" si="95"/>
        <v>0.99734390244251947</v>
      </c>
      <c r="BI99" s="1">
        <f t="shared" si="95"/>
        <v>0.99734390244251947</v>
      </c>
      <c r="BJ99" s="1">
        <f t="shared" si="95"/>
        <v>0.99734390244251947</v>
      </c>
      <c r="BK99" s="1">
        <f t="shared" si="94"/>
        <v>0.99734390244251947</v>
      </c>
      <c r="BL99" s="1">
        <f t="shared" si="93"/>
        <v>0.99734390244251947</v>
      </c>
      <c r="BM99" s="1">
        <f t="shared" si="96"/>
        <v>0.99734390244251947</v>
      </c>
      <c r="BN99" s="1">
        <f t="shared" si="96"/>
        <v>0.99734390244251947</v>
      </c>
      <c r="BO99" s="1">
        <f t="shared" si="96"/>
        <v>0.99734390244251947</v>
      </c>
      <c r="BP99" s="1">
        <f t="shared" si="96"/>
        <v>0.99734390244251947</v>
      </c>
      <c r="BQ99" s="1">
        <f t="shared" si="96"/>
        <v>0.99734390244251947</v>
      </c>
      <c r="BR99" s="1">
        <f t="shared" si="96"/>
        <v>0.99734390244251947</v>
      </c>
      <c r="BS99" s="1">
        <f t="shared" si="96"/>
        <v>0.99734390244251947</v>
      </c>
      <c r="BT99" s="1">
        <f t="shared" si="96"/>
        <v>0.99734390244251947</v>
      </c>
      <c r="BU99" s="1">
        <f t="shared" si="96"/>
        <v>0.99734390244251947</v>
      </c>
      <c r="BV99" s="1">
        <f t="shared" si="96"/>
        <v>0.99734390244251947</v>
      </c>
      <c r="BW99" s="1">
        <f t="shared" si="96"/>
        <v>0.99734390244251947</v>
      </c>
      <c r="BX99" s="1">
        <f t="shared" si="96"/>
        <v>0.99734390244251947</v>
      </c>
      <c r="BY99" s="1">
        <f t="shared" si="96"/>
        <v>0.99734390244251947</v>
      </c>
      <c r="CC99" t="str">
        <f t="shared" si="86"/>
        <v>PRE</v>
      </c>
      <c r="CD99" t="str">
        <f t="shared" si="87"/>
        <v>ICH_OTP_NGA</v>
      </c>
      <c r="CE99" t="str">
        <f>VLOOKUP(D99,'IND Balance'!$AM$5:$AN$21,2,FALSE)&amp;" - "&amp;VLOOKUP(E99,'MECS_Table 5.4'!$AF$18:$AG$30,2,FALSE)&amp;" - "&amp;VLOOKUP('Service PJ'!M99,'IND Balance'!$AM$22:$AN$32,2,FALSE)</f>
        <v>Chemicals - Other process - Natural Gas</v>
      </c>
      <c r="CF99" t="s">
        <v>109</v>
      </c>
      <c r="CG99" t="s">
        <v>110</v>
      </c>
      <c r="CL99" t="str">
        <f t="shared" si="88"/>
        <v>ICH_OTP_NGA</v>
      </c>
      <c r="CM99" t="str">
        <f t="shared" si="89"/>
        <v>ICH_OTP</v>
      </c>
      <c r="CN99" s="1">
        <f t="shared" si="53"/>
        <v>0.60978185663108653</v>
      </c>
      <c r="CO99" s="1">
        <f t="shared" si="54"/>
        <v>0.9788660384440564</v>
      </c>
      <c r="CP99" s="1">
        <f t="shared" si="55"/>
        <v>0.70872852759975902</v>
      </c>
      <c r="CQ99" s="1">
        <f t="shared" si="56"/>
        <v>0.71569904842438681</v>
      </c>
      <c r="CR99" s="1">
        <f t="shared" si="57"/>
        <v>0.18579671214884125</v>
      </c>
      <c r="CS99" s="1">
        <f t="shared" si="58"/>
        <v>0.488405019346353</v>
      </c>
      <c r="CT99" s="1">
        <f t="shared" si="59"/>
        <v>0.66416068543170947</v>
      </c>
      <c r="CU99" s="1">
        <f t="shared" si="60"/>
        <v>0.60741095103385268</v>
      </c>
      <c r="CV99" s="1">
        <f t="shared" si="61"/>
        <v>0.88390591666483576</v>
      </c>
      <c r="CW99" s="1">
        <f t="shared" si="62"/>
        <v>0.11024455404760225</v>
      </c>
      <c r="CX99" s="1">
        <f t="shared" si="63"/>
        <v>0.39193248019912147</v>
      </c>
      <c r="CY99" s="1">
        <f t="shared" si="64"/>
        <v>0.23016772176364245</v>
      </c>
      <c r="CZ99" s="1">
        <f t="shared" si="65"/>
        <v>0.89408228174646132</v>
      </c>
      <c r="DA99" s="1">
        <f t="shared" si="66"/>
        <v>0.61057129623108408</v>
      </c>
      <c r="DB99" s="1">
        <f t="shared" si="67"/>
        <v>0.61813790364934584</v>
      </c>
      <c r="DC99" s="1">
        <f t="shared" si="68"/>
        <v>0.78694163693032548</v>
      </c>
      <c r="DD99" s="1">
        <f t="shared" si="69"/>
        <v>0.34850148326134989</v>
      </c>
      <c r="DE99" s="1">
        <f t="shared" si="70"/>
        <v>0.63146281334418342</v>
      </c>
      <c r="DF99" s="1">
        <f t="shared" si="71"/>
        <v>0.61893348218059041</v>
      </c>
      <c r="DG99" s="1">
        <f t="shared" si="72"/>
        <v>0</v>
      </c>
      <c r="DH99" s="1">
        <f t="shared" si="73"/>
        <v>0.65969891558613769</v>
      </c>
      <c r="DI99" s="1">
        <f t="shared" si="74"/>
        <v>0.94846673058641429</v>
      </c>
      <c r="DJ99" s="1">
        <f t="shared" si="75"/>
        <v>0.98983132186374911</v>
      </c>
      <c r="DK99" s="1">
        <f t="shared" si="76"/>
        <v>0.20829260462803686</v>
      </c>
      <c r="DL99" s="1">
        <f t="shared" si="77"/>
        <v>0.78666131135934114</v>
      </c>
      <c r="DM99" s="1">
        <f t="shared" si="78"/>
        <v>0</v>
      </c>
      <c r="DN99" s="1">
        <f t="shared" si="79"/>
        <v>0.23597198501093403</v>
      </c>
      <c r="DO99" s="1">
        <f t="shared" si="80"/>
        <v>0.67371586179719001</v>
      </c>
      <c r="DP99" s="1">
        <f t="shared" si="81"/>
        <v>0.84687703129671799</v>
      </c>
      <c r="DQ99" s="1" t="str">
        <f t="shared" si="82"/>
        <v/>
      </c>
      <c r="DR99" s="1">
        <v>3</v>
      </c>
      <c r="DS99" s="1" t="str">
        <f t="shared" si="90"/>
        <v/>
      </c>
      <c r="DT99" t="str">
        <f t="shared" si="91"/>
        <v/>
      </c>
    </row>
    <row r="100" spans="1:124" x14ac:dyDescent="0.45">
      <c r="A100" t="str">
        <f t="shared" si="83"/>
        <v>NGA</v>
      </c>
      <c r="B100" t="str">
        <f>VLOOKUP(E100,'EPA_US9RT techs'!$R$26:$S$34,2,FALSE)</f>
        <v>OTH</v>
      </c>
      <c r="C100" t="str">
        <f>'Service shares'!A100</f>
        <v>NGA</v>
      </c>
      <c r="D100" t="str">
        <f>'Service shares'!B100</f>
        <v>ICH</v>
      </c>
      <c r="E100" t="str">
        <f>'Service shares'!C100</f>
        <v>SPC</v>
      </c>
      <c r="F100" s="1">
        <f>IFERROR(1/AVERAGEIFS('EPA_US9RT techs'!$I$2:$I$1718,'EPA_US9RT techs'!$J$2:$J$1718,'Service PJ'!$D100,'EPA_US9RT techs'!$K$2:$K$1718,'Service PJ'!$B100,'EPA_US9RT techs'!$L$2:$L$1718,'Service PJ'!$A100,'EPA_US9RT techs'!$C$2:$C$1718,"VDA_FLOP",'EPA_US9RT techs'!$F$2:$F$1718,'Service PJ'!F$1),1/AVERAGEIFS('EPA_US9RT techs'!$I$2:$I$1718,'EPA_US9RT techs'!$K$2:$K$1718,'Service PJ'!$B100,'EPA_US9RT techs'!$L$2:$L$1718,'Service PJ'!$A100,'EPA_US9RT techs'!$C$2:$C$1718,"VDA_FLOP",'EPA_US9RT techs'!$F$2:$F$1718,'Service PJ'!F$1))</f>
        <v>1</v>
      </c>
      <c r="G100" s="1">
        <f>IFERROR(IFERROR(1/AVERAGEIFS('EPA_US9RT techs'!$I$2:$I$1718,'EPA_US9RT techs'!$J$2:$J$1718,'Service PJ'!$D100,'EPA_US9RT techs'!$K$2:$K$1718,'Service PJ'!$B100,'EPA_US9RT techs'!$L$2:$L$1718,'Service PJ'!$A100,'EPA_US9RT techs'!$C$2:$C$1718,"VDA_FLOP",'EPA_US9RT techs'!$F$2:$F$1718,'Service PJ'!G$1),1/AVERAGEIFS('EPA_US9RT techs'!$I$2:$I$1718,'EPA_US9RT techs'!$K$2:$K$1718,'Service PJ'!$B100,'EPA_US9RT techs'!$L$2:$L$1718,'Service PJ'!$A100,'EPA_US9RT techs'!$C$2:$C$1718,"VDA_FLOP",'EPA_US9RT techs'!$F$2:$F$1718,'Service PJ'!G$1)),"")</f>
        <v>0.99734390244251947</v>
      </c>
      <c r="H100" s="1">
        <f>IFERROR(IFERROR(1/AVERAGEIFS('EPA_US9RT techs'!$I$2:$I$1718,'EPA_US9RT techs'!$J$2:$J$1718,'Service PJ'!$D100,'EPA_US9RT techs'!$K$2:$K$1718,'Service PJ'!$B100,'EPA_US9RT techs'!$L$2:$L$1718,'Service PJ'!$A100,'EPA_US9RT techs'!$C$2:$C$1718,"VDA_FLOP",'EPA_US9RT techs'!$F$2:$F$1718,'Service PJ'!H$1),1/AVERAGEIFS('EPA_US9RT techs'!$I$2:$I$1718,'EPA_US9RT techs'!$K$2:$K$1718,'Service PJ'!$B100,'EPA_US9RT techs'!$L$2:$L$1718,'Service PJ'!$A100,'EPA_US9RT techs'!$C$2:$C$1718,"VDA_FLOP",'EPA_US9RT techs'!$F$2:$F$1718,'Service PJ'!H$1)),"")</f>
        <v>1.0492642736343865</v>
      </c>
      <c r="I100" s="1">
        <f>IFERROR(IFERROR(1/AVERAGEIFS('EPA_US9RT techs'!$I$2:$I$1718,'EPA_US9RT techs'!$J$2:$J$1718,'Service PJ'!$D100,'EPA_US9RT techs'!$K$2:$K$1718,'Service PJ'!$B100,'EPA_US9RT techs'!$L$2:$L$1718,'Service PJ'!$A100,'EPA_US9RT techs'!$C$2:$C$1718,"VDA_FLOP",'EPA_US9RT techs'!$F$2:$F$1718,'Service PJ'!I$1),1/AVERAGEIFS('EPA_US9RT techs'!$I$2:$I$1718,'EPA_US9RT techs'!$K$2:$K$1718,'Service PJ'!$B100,'EPA_US9RT techs'!$L$2:$L$1718,'Service PJ'!$A100,'EPA_US9RT techs'!$C$2:$C$1718,"VDA_FLOP",'EPA_US9RT techs'!$F$2:$F$1718,'Service PJ'!I$1)),"")</f>
        <v>1.0791406499291269</v>
      </c>
      <c r="J100" s="1">
        <f>IFERROR(IFERROR(1/AVERAGEIFS('EPA_US9RT techs'!$I$2:$I$1718,'EPA_US9RT techs'!$J$2:$J$1718,'Service PJ'!$D100,'EPA_US9RT techs'!$K$2:$K$1718,'Service PJ'!$B100,'EPA_US9RT techs'!$L$2:$L$1718,'Service PJ'!$A100,'EPA_US9RT techs'!$C$2:$C$1718,"VDA_FLOP",'EPA_US9RT techs'!$F$2:$F$1718,'Service PJ'!J$1),1/AVERAGEIFS('EPA_US9RT techs'!$I$2:$I$1718,'EPA_US9RT techs'!$K$2:$K$1718,'Service PJ'!$B100,'EPA_US9RT techs'!$L$2:$L$1718,'Service PJ'!$A100,'EPA_US9RT techs'!$C$2:$C$1718,"VDA_FLOP",'EPA_US9RT techs'!$F$2:$F$1718,'Service PJ'!J$1)),"")</f>
        <v>1.1046597311095918</v>
      </c>
      <c r="L100" t="str">
        <f>IF(SUM(O100:AR100)=0,"\I: ","")&amp;'Service PJ'!D100&amp;"_"&amp;'Service PJ'!E100&amp;"_"&amp;'Service PJ'!C100</f>
        <v>ICH_SPC_NGA</v>
      </c>
      <c r="M100" t="str">
        <f>"IND"&amp;'Service PJ'!C100</f>
        <v>INDNGA</v>
      </c>
      <c r="N100" t="str">
        <f t="shared" si="84"/>
        <v>ICH_SPC</v>
      </c>
      <c r="O100" s="1">
        <f>'Service shares'!AK100*'Service PJ'!AV100</f>
        <v>0.34006612780856044</v>
      </c>
      <c r="P100" s="1">
        <f>'Service shares'!AL100*'Service PJ'!AW100</f>
        <v>2.8558732723585698</v>
      </c>
      <c r="Q100" s="1">
        <f>'Service shares'!AM100*'Service PJ'!AX100</f>
        <v>1.245790227853445</v>
      </c>
      <c r="R100" s="1">
        <f>'Service shares'!AN100*'Service PJ'!AY100</f>
        <v>5.4933849765824387</v>
      </c>
      <c r="S100" s="1">
        <f>'Service shares'!AO100*'Service PJ'!AZ100</f>
        <v>6.6781731796531743</v>
      </c>
      <c r="T100" s="1">
        <f>'Service shares'!AP100*'Service PJ'!BA100</f>
        <v>19.798469284604003</v>
      </c>
      <c r="U100" s="1">
        <f>'Service shares'!AQ100*'Service PJ'!BB100</f>
        <v>4.161068795979503</v>
      </c>
      <c r="V100" s="14">
        <f>'Service shares'!AR100*'Service PJ'!BC100</f>
        <v>4.5607782015300291</v>
      </c>
      <c r="W100" s="1">
        <f>'Service shares'!AS100*'Service PJ'!BD100</f>
        <v>7.2034084790279955</v>
      </c>
      <c r="X100" s="1">
        <f>'Service shares'!AT100*'Service PJ'!BE100</f>
        <v>53.575704800900546</v>
      </c>
      <c r="Y100" s="1">
        <f>'Service shares'!AU100*'Service PJ'!BF100</f>
        <v>0.43828622169239317</v>
      </c>
      <c r="Z100" s="1">
        <f>'Service shares'!AV100*'Service PJ'!BG100</f>
        <v>3.8749925840040595</v>
      </c>
      <c r="AA100" s="1">
        <f>'Service shares'!AW100*'Service PJ'!BH100</f>
        <v>12.762362546437577</v>
      </c>
      <c r="AB100" s="1">
        <f>'Service shares'!AX100*'Service PJ'!BI100</f>
        <v>1.9962838253674304</v>
      </c>
      <c r="AC100" s="1">
        <f>'Service shares'!AY100*'Service PJ'!BJ100</f>
        <v>3.3301742371232965</v>
      </c>
      <c r="AD100" s="1">
        <f>'Service shares'!AZ100*'Service PJ'!BK100</f>
        <v>5.7167831762359329</v>
      </c>
      <c r="AE100" s="1">
        <f>'Service shares'!BA100*'Service PJ'!BL100</f>
        <v>4.1235031452261515</v>
      </c>
      <c r="AF100" s="1">
        <f>'Service shares'!BB100*'Service PJ'!BM100</f>
        <v>6.9645216364025426</v>
      </c>
      <c r="AG100" s="1">
        <f>'Service shares'!BC100*'Service PJ'!BN100</f>
        <v>11.025314364128953</v>
      </c>
      <c r="AH100" s="1">
        <f>'Service shares'!BD100*'Service PJ'!BO100</f>
        <v>0</v>
      </c>
      <c r="AI100" s="1">
        <f>'Service shares'!BE100*'Service PJ'!BP100</f>
        <v>3.5904214583754324</v>
      </c>
      <c r="AJ100" s="1">
        <f>'Service shares'!BF100*'Service PJ'!BQ100</f>
        <v>5.3518653730979437</v>
      </c>
      <c r="AK100" s="1">
        <f>'Service shares'!BG100*'Service PJ'!BR100</f>
        <v>35.9136172453738</v>
      </c>
      <c r="AL100" s="1">
        <f>'Service shares'!BH100*'Service PJ'!BS100</f>
        <v>0.76579751033229548</v>
      </c>
      <c r="AM100" s="1">
        <f>'Service shares'!BI100*'Service PJ'!BT100</f>
        <v>17.374828038555922</v>
      </c>
      <c r="AN100" s="1">
        <f>'Service shares'!BJ100*'Service PJ'!BU100</f>
        <v>0</v>
      </c>
      <c r="AO100" s="1">
        <f>'Service shares'!BK100*'Service PJ'!BV100</f>
        <v>2.5301824529423276</v>
      </c>
      <c r="AP100" s="1">
        <f>'Service shares'!BL100*'Service PJ'!BW100</f>
        <v>3.2353533844689939</v>
      </c>
      <c r="AQ100" s="1">
        <f>'Service shares'!BM100*'Service PJ'!BX100</f>
        <v>112.67852258919635</v>
      </c>
      <c r="AR100" s="1">
        <f>'Service shares'!BN100*'Service PJ'!BY100</f>
        <v>0</v>
      </c>
      <c r="AS100" s="2">
        <v>0</v>
      </c>
      <c r="AU100" t="str">
        <f t="shared" si="52"/>
        <v>ICH_SPC_NGA</v>
      </c>
      <c r="AV100" s="1">
        <f t="shared" ref="AV100:BK115" si="97">IF($G100="",$F100,$G100)</f>
        <v>0.99734390244251947</v>
      </c>
      <c r="AW100" s="1">
        <f t="shared" si="97"/>
        <v>0.99734390244251947</v>
      </c>
      <c r="AX100" s="1">
        <f t="shared" si="97"/>
        <v>0.99734390244251947</v>
      </c>
      <c r="AY100" s="1">
        <f t="shared" si="97"/>
        <v>0.99734390244251947</v>
      </c>
      <c r="AZ100" s="1">
        <f t="shared" si="97"/>
        <v>0.99734390244251947</v>
      </c>
      <c r="BA100" s="1">
        <f t="shared" si="97"/>
        <v>0.99734390244251947</v>
      </c>
      <c r="BB100" s="1">
        <f t="shared" si="97"/>
        <v>0.99734390244251947</v>
      </c>
      <c r="BC100" s="1">
        <f t="shared" si="97"/>
        <v>0.99734390244251947</v>
      </c>
      <c r="BD100" s="1">
        <f t="shared" si="97"/>
        <v>0.99734390244251947</v>
      </c>
      <c r="BE100" s="1">
        <f t="shared" si="97"/>
        <v>0.99734390244251947</v>
      </c>
      <c r="BF100" s="1">
        <f t="shared" si="97"/>
        <v>0.99734390244251947</v>
      </c>
      <c r="BG100" s="1">
        <f t="shared" si="97"/>
        <v>0.99734390244251947</v>
      </c>
      <c r="BH100" s="1">
        <f t="shared" si="97"/>
        <v>0.99734390244251947</v>
      </c>
      <c r="BI100" s="1">
        <f t="shared" si="97"/>
        <v>0.99734390244251947</v>
      </c>
      <c r="BJ100" s="1">
        <f t="shared" si="97"/>
        <v>0.99734390244251947</v>
      </c>
      <c r="BK100" s="1">
        <f t="shared" si="94"/>
        <v>0.99734390244251947</v>
      </c>
      <c r="BL100" s="1">
        <f t="shared" si="93"/>
        <v>0.99734390244251947</v>
      </c>
      <c r="BM100" s="1">
        <f t="shared" si="96"/>
        <v>0.99734390244251947</v>
      </c>
      <c r="BN100" s="1">
        <f t="shared" si="96"/>
        <v>0.99734390244251947</v>
      </c>
      <c r="BO100" s="1">
        <f t="shared" si="96"/>
        <v>0.99734390244251947</v>
      </c>
      <c r="BP100" s="1">
        <f t="shared" si="96"/>
        <v>0.99734390244251947</v>
      </c>
      <c r="BQ100" s="1">
        <f t="shared" si="96"/>
        <v>0.99734390244251947</v>
      </c>
      <c r="BR100" s="1">
        <f t="shared" si="96"/>
        <v>0.99734390244251947</v>
      </c>
      <c r="BS100" s="1">
        <f t="shared" si="96"/>
        <v>0.99734390244251947</v>
      </c>
      <c r="BT100" s="1">
        <f t="shared" si="96"/>
        <v>0.99734390244251947</v>
      </c>
      <c r="BU100" s="1">
        <f t="shared" si="96"/>
        <v>0.99734390244251947</v>
      </c>
      <c r="BV100" s="1">
        <f t="shared" si="96"/>
        <v>0.99734390244251947</v>
      </c>
      <c r="BW100" s="1">
        <f t="shared" si="96"/>
        <v>0.99734390244251947</v>
      </c>
      <c r="BX100" s="1">
        <f t="shared" si="96"/>
        <v>0.99734390244251947</v>
      </c>
      <c r="BY100" s="1">
        <f t="shared" si="96"/>
        <v>0.99734390244251947</v>
      </c>
      <c r="CC100" t="str">
        <f t="shared" si="86"/>
        <v>PRE</v>
      </c>
      <c r="CD100" t="str">
        <f t="shared" si="87"/>
        <v>ICH_SPC_NGA</v>
      </c>
      <c r="CE100" t="str">
        <f>VLOOKUP(D100,'IND Balance'!$AM$5:$AN$21,2,FALSE)&amp;" - "&amp;VLOOKUP(E100,'MECS_Table 5.4'!$AF$18:$AG$30,2,FALSE)&amp;" - "&amp;VLOOKUP('Service PJ'!M100,'IND Balance'!$AM$22:$AN$32,2,FALSE)</f>
        <v>Chemicals - Space conditioning - Natural Gas</v>
      </c>
      <c r="CF100" t="s">
        <v>109</v>
      </c>
      <c r="CG100" t="s">
        <v>110</v>
      </c>
      <c r="CL100" t="str">
        <f t="shared" si="88"/>
        <v>ICH_SPC_NGA</v>
      </c>
      <c r="CM100" t="str">
        <f t="shared" si="89"/>
        <v>ICH_SPC</v>
      </c>
      <c r="CN100" s="1">
        <f t="shared" si="53"/>
        <v>0.26388278395020309</v>
      </c>
      <c r="CO100" s="1">
        <f t="shared" si="54"/>
        <v>0.94048564895773523</v>
      </c>
      <c r="CP100" s="1">
        <f t="shared" si="55"/>
        <v>0.28119643405986222</v>
      </c>
      <c r="CQ100" s="1">
        <f t="shared" si="56"/>
        <v>0.67600011351236899</v>
      </c>
      <c r="CR100" s="1">
        <f t="shared" si="57"/>
        <v>0.1879207180171856</v>
      </c>
      <c r="CS100" s="1">
        <f t="shared" si="58"/>
        <v>0.53214893841436184</v>
      </c>
      <c r="CT100" s="1">
        <f t="shared" si="59"/>
        <v>0.78024521069766573</v>
      </c>
      <c r="CU100" s="1">
        <f t="shared" si="60"/>
        <v>0.45145915740354542</v>
      </c>
      <c r="CV100" s="1">
        <f t="shared" si="61"/>
        <v>0.56509850666363015</v>
      </c>
      <c r="CW100" s="1">
        <f t="shared" si="62"/>
        <v>0.2448963403814039</v>
      </c>
      <c r="CX100" s="1">
        <f t="shared" si="63"/>
        <v>0.13771427901968797</v>
      </c>
      <c r="CY100" s="1">
        <f t="shared" si="64"/>
        <v>0.43248344323395199</v>
      </c>
      <c r="CZ100" s="1">
        <f t="shared" si="65"/>
        <v>0.62469521419574203</v>
      </c>
      <c r="DA100" s="1">
        <f t="shared" si="66"/>
        <v>0.34802168204987322</v>
      </c>
      <c r="DB100" s="1">
        <f t="shared" si="67"/>
        <v>0.58398034804600751</v>
      </c>
      <c r="DC100" s="1">
        <f t="shared" si="68"/>
        <v>0.64666497400031153</v>
      </c>
      <c r="DD100" s="1">
        <f t="shared" si="69"/>
        <v>0.45371104578799809</v>
      </c>
      <c r="DE100" s="1">
        <f t="shared" si="70"/>
        <v>0.57191480766282221</v>
      </c>
      <c r="DF100" s="1">
        <f t="shared" si="71"/>
        <v>0.4421902296856921</v>
      </c>
      <c r="DG100" s="1">
        <f t="shared" si="72"/>
        <v>0</v>
      </c>
      <c r="DH100" s="1">
        <f t="shared" si="73"/>
        <v>0.64484272035377399</v>
      </c>
      <c r="DI100" s="1">
        <f t="shared" si="74"/>
        <v>0.77457045767379307</v>
      </c>
      <c r="DJ100" s="1">
        <f t="shared" si="75"/>
        <v>0.98892963153911473</v>
      </c>
      <c r="DK100" s="1">
        <f t="shared" si="76"/>
        <v>0.28043664230712056</v>
      </c>
      <c r="DL100" s="1">
        <f t="shared" si="77"/>
        <v>0.57865735113306038</v>
      </c>
      <c r="DM100" s="1">
        <f t="shared" si="78"/>
        <v>0</v>
      </c>
      <c r="DN100" s="1">
        <f t="shared" si="79"/>
        <v>0.54498234761672204</v>
      </c>
      <c r="DO100" s="1">
        <f t="shared" si="80"/>
        <v>0.45011305249805483</v>
      </c>
      <c r="DP100" s="1">
        <f t="shared" si="81"/>
        <v>0.76970017205608066</v>
      </c>
      <c r="DQ100" s="1" t="str">
        <f t="shared" si="82"/>
        <v/>
      </c>
      <c r="DR100" s="1">
        <v>3</v>
      </c>
      <c r="DS100" s="1" t="str">
        <f t="shared" si="90"/>
        <v/>
      </c>
      <c r="DT100" t="str">
        <f t="shared" si="91"/>
        <v/>
      </c>
    </row>
    <row r="101" spans="1:124" x14ac:dyDescent="0.45">
      <c r="A101" t="str">
        <f t="shared" si="83"/>
        <v>NGA</v>
      </c>
      <c r="B101" t="str">
        <f>VLOOKUP(E101,'EPA_US9RT techs'!$R$26:$S$34,2,FALSE)</f>
        <v>OTH</v>
      </c>
      <c r="C101" t="str">
        <f>'Service shares'!A101</f>
        <v>NGA</v>
      </c>
      <c r="D101" t="str">
        <f>'Service shares'!B101</f>
        <v>ICH</v>
      </c>
      <c r="E101" t="str">
        <f>'Service shares'!C101</f>
        <v>OTH</v>
      </c>
      <c r="F101" s="1">
        <f>IFERROR(1/AVERAGEIFS('EPA_US9RT techs'!$I$2:$I$1718,'EPA_US9RT techs'!$J$2:$J$1718,'Service PJ'!$D101,'EPA_US9RT techs'!$K$2:$K$1718,'Service PJ'!$B101,'EPA_US9RT techs'!$L$2:$L$1718,'Service PJ'!$A101,'EPA_US9RT techs'!$C$2:$C$1718,"VDA_FLOP",'EPA_US9RT techs'!$F$2:$F$1718,'Service PJ'!F$1),1/AVERAGEIFS('EPA_US9RT techs'!$I$2:$I$1718,'EPA_US9RT techs'!$K$2:$K$1718,'Service PJ'!$B101,'EPA_US9RT techs'!$L$2:$L$1718,'Service PJ'!$A101,'EPA_US9RT techs'!$C$2:$C$1718,"VDA_FLOP",'EPA_US9RT techs'!$F$2:$F$1718,'Service PJ'!F$1))</f>
        <v>1</v>
      </c>
      <c r="G101" s="1">
        <f>IFERROR(IFERROR(1/AVERAGEIFS('EPA_US9RT techs'!$I$2:$I$1718,'EPA_US9RT techs'!$J$2:$J$1718,'Service PJ'!$D101,'EPA_US9RT techs'!$K$2:$K$1718,'Service PJ'!$B101,'EPA_US9RT techs'!$L$2:$L$1718,'Service PJ'!$A101,'EPA_US9RT techs'!$C$2:$C$1718,"VDA_FLOP",'EPA_US9RT techs'!$F$2:$F$1718,'Service PJ'!G$1),1/AVERAGEIFS('EPA_US9RT techs'!$I$2:$I$1718,'EPA_US9RT techs'!$K$2:$K$1718,'Service PJ'!$B101,'EPA_US9RT techs'!$L$2:$L$1718,'Service PJ'!$A101,'EPA_US9RT techs'!$C$2:$C$1718,"VDA_FLOP",'EPA_US9RT techs'!$F$2:$F$1718,'Service PJ'!G$1)),"")</f>
        <v>0.99734390244251947</v>
      </c>
      <c r="H101" s="1">
        <f>IFERROR(IFERROR(1/AVERAGEIFS('EPA_US9RT techs'!$I$2:$I$1718,'EPA_US9RT techs'!$J$2:$J$1718,'Service PJ'!$D101,'EPA_US9RT techs'!$K$2:$K$1718,'Service PJ'!$B101,'EPA_US9RT techs'!$L$2:$L$1718,'Service PJ'!$A101,'EPA_US9RT techs'!$C$2:$C$1718,"VDA_FLOP",'EPA_US9RT techs'!$F$2:$F$1718,'Service PJ'!H$1),1/AVERAGEIFS('EPA_US9RT techs'!$I$2:$I$1718,'EPA_US9RT techs'!$K$2:$K$1718,'Service PJ'!$B101,'EPA_US9RT techs'!$L$2:$L$1718,'Service PJ'!$A101,'EPA_US9RT techs'!$C$2:$C$1718,"VDA_FLOP",'EPA_US9RT techs'!$F$2:$F$1718,'Service PJ'!H$1)),"")</f>
        <v>1.0492642736343865</v>
      </c>
      <c r="I101" s="1">
        <f>IFERROR(IFERROR(1/AVERAGEIFS('EPA_US9RT techs'!$I$2:$I$1718,'EPA_US9RT techs'!$J$2:$J$1718,'Service PJ'!$D101,'EPA_US9RT techs'!$K$2:$K$1718,'Service PJ'!$B101,'EPA_US9RT techs'!$L$2:$L$1718,'Service PJ'!$A101,'EPA_US9RT techs'!$C$2:$C$1718,"VDA_FLOP",'EPA_US9RT techs'!$F$2:$F$1718,'Service PJ'!I$1),1/AVERAGEIFS('EPA_US9RT techs'!$I$2:$I$1718,'EPA_US9RT techs'!$K$2:$K$1718,'Service PJ'!$B101,'EPA_US9RT techs'!$L$2:$L$1718,'Service PJ'!$A101,'EPA_US9RT techs'!$C$2:$C$1718,"VDA_FLOP",'EPA_US9RT techs'!$F$2:$F$1718,'Service PJ'!I$1)),"")</f>
        <v>1.0791406499291269</v>
      </c>
      <c r="J101" s="1">
        <f>IFERROR(IFERROR(1/AVERAGEIFS('EPA_US9RT techs'!$I$2:$I$1718,'EPA_US9RT techs'!$J$2:$J$1718,'Service PJ'!$D101,'EPA_US9RT techs'!$K$2:$K$1718,'Service PJ'!$B101,'EPA_US9RT techs'!$L$2:$L$1718,'Service PJ'!$A101,'EPA_US9RT techs'!$C$2:$C$1718,"VDA_FLOP",'EPA_US9RT techs'!$F$2:$F$1718,'Service PJ'!J$1),1/AVERAGEIFS('EPA_US9RT techs'!$I$2:$I$1718,'EPA_US9RT techs'!$K$2:$K$1718,'Service PJ'!$B101,'EPA_US9RT techs'!$L$2:$L$1718,'Service PJ'!$A101,'EPA_US9RT techs'!$C$2:$C$1718,"VDA_FLOP",'EPA_US9RT techs'!$F$2:$F$1718,'Service PJ'!J$1)),"")</f>
        <v>1.1046597311095918</v>
      </c>
      <c r="L101" t="str">
        <f>IF(SUM(O101:AR101)=0,"\I: ","")&amp;'Service PJ'!D101&amp;"_"&amp;'Service PJ'!E101&amp;"_"&amp;'Service PJ'!C101</f>
        <v>ICH_OTH_NGA</v>
      </c>
      <c r="M101" t="str">
        <f>"IND"&amp;'Service PJ'!C101</f>
        <v>INDNGA</v>
      </c>
      <c r="N101" t="str">
        <f t="shared" si="84"/>
        <v>ICH_OTH</v>
      </c>
      <c r="O101" s="1">
        <f>'Service shares'!AK101*'Service PJ'!AV101</f>
        <v>6.9757154422268805E-2</v>
      </c>
      <c r="P101" s="1">
        <f>'Service shares'!AL101*'Service PJ'!AW101</f>
        <v>0.5858201584325271</v>
      </c>
      <c r="Q101" s="1">
        <f>'Service shares'!AM101*'Service PJ'!AX101</f>
        <v>0.25554671340583485</v>
      </c>
      <c r="R101" s="1">
        <f>'Service shares'!AN101*'Service PJ'!AY101</f>
        <v>1.1268482003246028</v>
      </c>
      <c r="S101" s="1">
        <f>'Service shares'!AO101*'Service PJ'!AZ101</f>
        <v>1.3698816778775742</v>
      </c>
      <c r="T101" s="1">
        <f>'Service shares'!AP101*'Service PJ'!BA101</f>
        <v>4.061224468636718</v>
      </c>
      <c r="U101" s="1">
        <f>'Service shares'!AQ101*'Service PJ'!BB101</f>
        <v>0.85355257353425706</v>
      </c>
      <c r="V101" s="14">
        <f>'Service shares'!AR101*'Service PJ'!BC101</f>
        <v>0.93554424646769818</v>
      </c>
      <c r="W101" s="1">
        <f>'Service shares'!AS101*'Service PJ'!BD101</f>
        <v>1.4776222521083069</v>
      </c>
      <c r="X101" s="1">
        <f>'Service shares'!AT101*'Service PJ'!BE101</f>
        <v>10.98988816428729</v>
      </c>
      <c r="Y101" s="1">
        <f>'Service shares'!AU101*'Service PJ'!BF101</f>
        <v>8.9904865988183216E-2</v>
      </c>
      <c r="Z101" s="1">
        <f>'Service shares'!AV101*'Service PJ'!BG101</f>
        <v>0.79487027364185836</v>
      </c>
      <c r="AA101" s="1">
        <f>'Service shares'!AW101*'Service PJ'!BH101</f>
        <v>2.6179205223461697</v>
      </c>
      <c r="AB101" s="1">
        <f>'Service shares'!AX101*'Service PJ'!BI101</f>
        <v>0.4094941180240883</v>
      </c>
      <c r="AC101" s="1">
        <f>'Service shares'!AY101*'Service PJ'!BJ101</f>
        <v>0.68311266402529158</v>
      </c>
      <c r="AD101" s="1">
        <f>'Service shares'!AZ101*'Service PJ'!BK101</f>
        <v>1.1726734720483962</v>
      </c>
      <c r="AE101" s="1">
        <f>'Service shares'!BA101*'Service PJ'!BL101</f>
        <v>0.845846799020749</v>
      </c>
      <c r="AF101" s="1">
        <f>'Service shares'!BB101*'Service PJ'!BM101</f>
        <v>1.4286198228518034</v>
      </c>
      <c r="AG101" s="1">
        <f>'Service shares'!BC101*'Service PJ'!BN101</f>
        <v>2.2616029464879905</v>
      </c>
      <c r="AH101" s="1">
        <f>'Service shares'!BD101*'Service PJ'!BO101</f>
        <v>0</v>
      </c>
      <c r="AI101" s="1">
        <f>'Service shares'!BE101*'Service PJ'!BP101</f>
        <v>0.73649670941034506</v>
      </c>
      <c r="AJ101" s="1">
        <f>'Service shares'!BF101*'Service PJ'!BQ101</f>
        <v>1.0978185380713732</v>
      </c>
      <c r="AK101" s="1">
        <f>'Service shares'!BG101*'Service PJ'!BR101</f>
        <v>7.3668958452048816</v>
      </c>
      <c r="AL101" s="1">
        <f>'Service shares'!BH101*'Service PJ'!BS101</f>
        <v>0.15708666878611188</v>
      </c>
      <c r="AM101" s="1">
        <f>'Service shares'!BI101*'Service PJ'!BT101</f>
        <v>3.5640672899601888</v>
      </c>
      <c r="AN101" s="1">
        <f>'Service shares'!BJ101*'Service PJ'!BU101</f>
        <v>0</v>
      </c>
      <c r="AO101" s="1">
        <f>'Service shares'!BK101*'Service PJ'!BV101</f>
        <v>0.51901178521893898</v>
      </c>
      <c r="AP101" s="1">
        <f>'Service shares'!BL101*'Service PJ'!BW101</f>
        <v>0.66366223271158853</v>
      </c>
      <c r="AQ101" s="1">
        <f>'Service shares'!BM101*'Service PJ'!BX101</f>
        <v>23.113543095219761</v>
      </c>
      <c r="AR101" s="1">
        <f>'Service shares'!BN101*'Service PJ'!BY101</f>
        <v>0</v>
      </c>
      <c r="AS101" s="2">
        <v>0</v>
      </c>
      <c r="AU101" t="str">
        <f t="shared" si="52"/>
        <v>ICH_OTH_NGA</v>
      </c>
      <c r="AV101" s="1">
        <f t="shared" si="97"/>
        <v>0.99734390244251947</v>
      </c>
      <c r="AW101" s="1">
        <f t="shared" si="97"/>
        <v>0.99734390244251947</v>
      </c>
      <c r="AX101" s="1">
        <f t="shared" si="97"/>
        <v>0.99734390244251947</v>
      </c>
      <c r="AY101" s="1">
        <f t="shared" si="97"/>
        <v>0.99734390244251947</v>
      </c>
      <c r="AZ101" s="1">
        <f t="shared" si="97"/>
        <v>0.99734390244251947</v>
      </c>
      <c r="BA101" s="1">
        <f t="shared" si="97"/>
        <v>0.99734390244251947</v>
      </c>
      <c r="BB101" s="1">
        <f t="shared" si="97"/>
        <v>0.99734390244251947</v>
      </c>
      <c r="BC101" s="1">
        <f t="shared" si="97"/>
        <v>0.99734390244251947</v>
      </c>
      <c r="BD101" s="1">
        <f t="shared" si="97"/>
        <v>0.99734390244251947</v>
      </c>
      <c r="BE101" s="1">
        <f t="shared" si="97"/>
        <v>0.99734390244251947</v>
      </c>
      <c r="BF101" s="1">
        <f t="shared" si="97"/>
        <v>0.99734390244251947</v>
      </c>
      <c r="BG101" s="1">
        <f t="shared" si="97"/>
        <v>0.99734390244251947</v>
      </c>
      <c r="BH101" s="1">
        <f t="shared" si="97"/>
        <v>0.99734390244251947</v>
      </c>
      <c r="BI101" s="1">
        <f t="shared" si="97"/>
        <v>0.99734390244251947</v>
      </c>
      <c r="BJ101" s="1">
        <f t="shared" si="97"/>
        <v>0.99734390244251947</v>
      </c>
      <c r="BK101" s="1">
        <f t="shared" si="94"/>
        <v>0.99734390244251947</v>
      </c>
      <c r="BL101" s="1">
        <f t="shared" si="93"/>
        <v>0.99734390244251947</v>
      </c>
      <c r="BM101" s="1">
        <f t="shared" si="96"/>
        <v>0.99734390244251947</v>
      </c>
      <c r="BN101" s="1">
        <f t="shared" si="96"/>
        <v>0.99734390244251947</v>
      </c>
      <c r="BO101" s="1">
        <f t="shared" si="96"/>
        <v>0.99734390244251947</v>
      </c>
      <c r="BP101" s="1">
        <f t="shared" si="96"/>
        <v>0.99734390244251947</v>
      </c>
      <c r="BQ101" s="1">
        <f t="shared" si="96"/>
        <v>0.99734390244251947</v>
      </c>
      <c r="BR101" s="1">
        <f t="shared" si="96"/>
        <v>0.99734390244251947</v>
      </c>
      <c r="BS101" s="1">
        <f t="shared" si="96"/>
        <v>0.99734390244251947</v>
      </c>
      <c r="BT101" s="1">
        <f t="shared" si="96"/>
        <v>0.99734390244251947</v>
      </c>
      <c r="BU101" s="1">
        <f t="shared" si="96"/>
        <v>0.99734390244251947</v>
      </c>
      <c r="BV101" s="1">
        <f t="shared" si="96"/>
        <v>0.99734390244251947</v>
      </c>
      <c r="BW101" s="1">
        <f t="shared" si="96"/>
        <v>0.99734390244251947</v>
      </c>
      <c r="BX101" s="1">
        <f t="shared" si="96"/>
        <v>0.99734390244251947</v>
      </c>
      <c r="BY101" s="1">
        <f t="shared" si="96"/>
        <v>0.99734390244251947</v>
      </c>
      <c r="CC101" t="str">
        <f t="shared" si="86"/>
        <v>PRE</v>
      </c>
      <c r="CD101" t="str">
        <f t="shared" si="87"/>
        <v>ICH_OTH_NGA</v>
      </c>
      <c r="CE101" t="str">
        <f>VLOOKUP(D101,'IND Balance'!$AM$5:$AN$21,2,FALSE)&amp;" - "&amp;VLOOKUP(E101,'MECS_Table 5.4'!$AF$18:$AG$30,2,FALSE)&amp;" - "&amp;VLOOKUP('Service PJ'!M101,'IND Balance'!$AM$22:$AN$32,2,FALSE)</f>
        <v>Chemicals - Other - Natural Gas</v>
      </c>
      <c r="CF101" t="s">
        <v>109</v>
      </c>
      <c r="CG101" t="s">
        <v>110</v>
      </c>
      <c r="CL101" t="str">
        <f t="shared" si="88"/>
        <v>ICH_OTH_NGA</v>
      </c>
      <c r="CM101" t="str">
        <f t="shared" si="89"/>
        <v>ICH_OTH</v>
      </c>
      <c r="CN101" s="1">
        <f t="shared" si="53"/>
        <v>3.2503241757625742E-2</v>
      </c>
      <c r="CO101" s="1">
        <f t="shared" si="54"/>
        <v>0.4871312391680247</v>
      </c>
      <c r="CP101" s="1">
        <f t="shared" si="55"/>
        <v>0.19151410227581361</v>
      </c>
      <c r="CQ101" s="1">
        <f t="shared" si="56"/>
        <v>0.24634009195467438</v>
      </c>
      <c r="CR101" s="1">
        <f t="shared" si="57"/>
        <v>5.7942223812004964E-3</v>
      </c>
      <c r="CS101" s="1">
        <f t="shared" si="58"/>
        <v>6.2290380015802144E-2</v>
      </c>
      <c r="CT101" s="1">
        <f t="shared" si="59"/>
        <v>0.21731247316620075</v>
      </c>
      <c r="CU101" s="1">
        <f t="shared" si="60"/>
        <v>1.4818769933221208E-2</v>
      </c>
      <c r="CV101" s="1">
        <f t="shared" si="61"/>
        <v>0.37814226225258629</v>
      </c>
      <c r="CW101" s="1">
        <f t="shared" si="62"/>
        <v>1.4066471458522679E-2</v>
      </c>
      <c r="CX101" s="1">
        <f t="shared" si="63"/>
        <v>1.0343207370028168E-2</v>
      </c>
      <c r="CY101" s="1">
        <f t="shared" si="64"/>
        <v>8.0223847643461049E-2</v>
      </c>
      <c r="CZ101" s="1">
        <f t="shared" si="65"/>
        <v>7.8698204355896487E-2</v>
      </c>
      <c r="DA101" s="1">
        <f t="shared" si="66"/>
        <v>3.9440098410266244E-2</v>
      </c>
      <c r="DB101" s="1">
        <f t="shared" si="67"/>
        <v>3.8525065320875719E-2</v>
      </c>
      <c r="DC101" s="1">
        <f t="shared" si="68"/>
        <v>0.26567128378894411</v>
      </c>
      <c r="DD101" s="1">
        <f t="shared" si="69"/>
        <v>0.16029079051948869</v>
      </c>
      <c r="DE101" s="1">
        <f t="shared" si="70"/>
        <v>0.28599137391405727</v>
      </c>
      <c r="DF101" s="1">
        <f t="shared" si="71"/>
        <v>0.10832653326633113</v>
      </c>
      <c r="DG101" s="1">
        <f t="shared" si="72"/>
        <v>0</v>
      </c>
      <c r="DH101" s="1">
        <f t="shared" si="73"/>
        <v>9.8987687038591302E-2</v>
      </c>
      <c r="DI101" s="1">
        <f t="shared" si="74"/>
        <v>0.15421659580876837</v>
      </c>
      <c r="DJ101" s="1">
        <f t="shared" si="75"/>
        <v>0.47880900802452009</v>
      </c>
      <c r="DK101" s="1">
        <f t="shared" si="76"/>
        <v>5.1037822532470412E-2</v>
      </c>
      <c r="DL101" s="1">
        <f t="shared" si="77"/>
        <v>0.19592042727517303</v>
      </c>
      <c r="DM101" s="1">
        <f t="shared" si="78"/>
        <v>0</v>
      </c>
      <c r="DN101" s="1">
        <f t="shared" si="79"/>
        <v>0.40227689828931323</v>
      </c>
      <c r="DO101" s="1">
        <f t="shared" si="80"/>
        <v>0.13635529324517895</v>
      </c>
      <c r="DP101" s="1">
        <f t="shared" si="81"/>
        <v>0.30557348332631801</v>
      </c>
      <c r="DQ101" s="1" t="str">
        <f t="shared" si="82"/>
        <v/>
      </c>
      <c r="DR101" s="1">
        <v>3</v>
      </c>
      <c r="DS101" s="1" t="str">
        <f t="shared" si="90"/>
        <v/>
      </c>
      <c r="DT101" t="str">
        <f t="shared" si="91"/>
        <v/>
      </c>
    </row>
    <row r="102" spans="1:124" x14ac:dyDescent="0.45">
      <c r="A102" t="str">
        <f t="shared" si="83"/>
        <v>NGA</v>
      </c>
      <c r="B102" t="str">
        <f>VLOOKUP(E102,'EPA_US9RT techs'!$R$26:$S$34,2,FALSE)</f>
        <v>STM</v>
      </c>
      <c r="C102" t="str">
        <f>'Service shares'!A102</f>
        <v>NGA</v>
      </c>
      <c r="D102" t="str">
        <f>'Service shares'!B102</f>
        <v>ITM</v>
      </c>
      <c r="E102" t="str">
        <f>'Service shares'!C102</f>
        <v>STM</v>
      </c>
      <c r="F102" s="1">
        <f>IFERROR(1/AVERAGEIFS('EPA_US9RT techs'!$I$2:$I$1718,'EPA_US9RT techs'!$J$2:$J$1718,'Service PJ'!$D102,'EPA_US9RT techs'!$K$2:$K$1718,'Service PJ'!$B102,'EPA_US9RT techs'!$L$2:$L$1718,'Service PJ'!$A102,'EPA_US9RT techs'!$C$2:$C$1718,"VDA_FLOP",'EPA_US9RT techs'!$F$2:$F$1718,'Service PJ'!F$1),1/AVERAGEIFS('EPA_US9RT techs'!$I$2:$I$1718,'EPA_US9RT techs'!$K$2:$K$1718,'Service PJ'!$B102,'EPA_US9RT techs'!$L$2:$L$1718,'Service PJ'!$A102,'EPA_US9RT techs'!$C$2:$C$1718,"VDA_FLOP",'EPA_US9RT techs'!$F$2:$F$1718,'Service PJ'!F$1))</f>
        <v>0.83676360225555968</v>
      </c>
      <c r="G102" s="1" t="str">
        <f>IFERROR(IFERROR(1/AVERAGEIFS('EPA_US9RT techs'!$I$2:$I$1718,'EPA_US9RT techs'!$J$2:$J$1718,'Service PJ'!$D102,'EPA_US9RT techs'!$K$2:$K$1718,'Service PJ'!$B102,'EPA_US9RT techs'!$L$2:$L$1718,'Service PJ'!$A102,'EPA_US9RT techs'!$C$2:$C$1718,"VDA_FLOP",'EPA_US9RT techs'!$F$2:$F$1718,'Service PJ'!G$1),1/AVERAGEIFS('EPA_US9RT techs'!$I$2:$I$1718,'EPA_US9RT techs'!$K$2:$K$1718,'Service PJ'!$B102,'EPA_US9RT techs'!$L$2:$L$1718,'Service PJ'!$A102,'EPA_US9RT techs'!$C$2:$C$1718,"VDA_FLOP",'EPA_US9RT techs'!$F$2:$F$1718,'Service PJ'!G$1)),"")</f>
        <v/>
      </c>
      <c r="H102" s="1" t="str">
        <f>IFERROR(IFERROR(1/AVERAGEIFS('EPA_US9RT techs'!$I$2:$I$1718,'EPA_US9RT techs'!$J$2:$J$1718,'Service PJ'!$D102,'EPA_US9RT techs'!$K$2:$K$1718,'Service PJ'!$B102,'EPA_US9RT techs'!$L$2:$L$1718,'Service PJ'!$A102,'EPA_US9RT techs'!$C$2:$C$1718,"VDA_FLOP",'EPA_US9RT techs'!$F$2:$F$1718,'Service PJ'!H$1),1/AVERAGEIFS('EPA_US9RT techs'!$I$2:$I$1718,'EPA_US9RT techs'!$K$2:$K$1718,'Service PJ'!$B102,'EPA_US9RT techs'!$L$2:$L$1718,'Service PJ'!$A102,'EPA_US9RT techs'!$C$2:$C$1718,"VDA_FLOP",'EPA_US9RT techs'!$F$2:$F$1718,'Service PJ'!H$1)),"")</f>
        <v/>
      </c>
      <c r="I102" s="1" t="str">
        <f>IFERROR(IFERROR(1/AVERAGEIFS('EPA_US9RT techs'!$I$2:$I$1718,'EPA_US9RT techs'!$J$2:$J$1718,'Service PJ'!$D102,'EPA_US9RT techs'!$K$2:$K$1718,'Service PJ'!$B102,'EPA_US9RT techs'!$L$2:$L$1718,'Service PJ'!$A102,'EPA_US9RT techs'!$C$2:$C$1718,"VDA_FLOP",'EPA_US9RT techs'!$F$2:$F$1718,'Service PJ'!I$1),1/AVERAGEIFS('EPA_US9RT techs'!$I$2:$I$1718,'EPA_US9RT techs'!$K$2:$K$1718,'Service PJ'!$B102,'EPA_US9RT techs'!$L$2:$L$1718,'Service PJ'!$A102,'EPA_US9RT techs'!$C$2:$C$1718,"VDA_FLOP",'EPA_US9RT techs'!$F$2:$F$1718,'Service PJ'!I$1)),"")</f>
        <v/>
      </c>
      <c r="J102" s="1" t="str">
        <f>IFERROR(IFERROR(1/AVERAGEIFS('EPA_US9RT techs'!$I$2:$I$1718,'EPA_US9RT techs'!$J$2:$J$1718,'Service PJ'!$D102,'EPA_US9RT techs'!$K$2:$K$1718,'Service PJ'!$B102,'EPA_US9RT techs'!$L$2:$L$1718,'Service PJ'!$A102,'EPA_US9RT techs'!$C$2:$C$1718,"VDA_FLOP",'EPA_US9RT techs'!$F$2:$F$1718,'Service PJ'!J$1),1/AVERAGEIFS('EPA_US9RT techs'!$I$2:$I$1718,'EPA_US9RT techs'!$K$2:$K$1718,'Service PJ'!$B102,'EPA_US9RT techs'!$L$2:$L$1718,'Service PJ'!$A102,'EPA_US9RT techs'!$C$2:$C$1718,"VDA_FLOP",'EPA_US9RT techs'!$F$2:$F$1718,'Service PJ'!J$1)),"")</f>
        <v/>
      </c>
      <c r="L102" t="str">
        <f>IF(SUM(O102:AR102)=0,"\I: ","")&amp;'Service PJ'!D102&amp;"_"&amp;'Service PJ'!E102&amp;"_"&amp;'Service PJ'!C102</f>
        <v>ITM_STM_NGA</v>
      </c>
      <c r="M102" t="str">
        <f>"IND"&amp;'Service PJ'!C102</f>
        <v>INDNGA</v>
      </c>
      <c r="N102" t="str">
        <f t="shared" si="84"/>
        <v>ITM_STM</v>
      </c>
      <c r="O102" s="1">
        <f>'Service shares'!AK102*'Service PJ'!AV102</f>
        <v>8.8004449670080268E-3</v>
      </c>
      <c r="P102" s="1">
        <f>'Service shares'!AL102*'Service PJ'!AW102</f>
        <v>0</v>
      </c>
      <c r="Q102" s="1">
        <f>'Service shares'!AM102*'Service PJ'!AX102</f>
        <v>0.13402484844673399</v>
      </c>
      <c r="R102" s="1">
        <f>'Service shares'!AN102*'Service PJ'!AY102</f>
        <v>0.22421397081482083</v>
      </c>
      <c r="S102" s="1">
        <f>'Service shares'!AO102*'Service PJ'!AZ102</f>
        <v>8.4311723392896436</v>
      </c>
      <c r="T102" s="1">
        <f>'Service shares'!AP102*'Service PJ'!BA102</f>
        <v>2.0246187023211162</v>
      </c>
      <c r="U102" s="1">
        <f>'Service shares'!AQ102*'Service PJ'!BB102</f>
        <v>3.6445651461798192E-2</v>
      </c>
      <c r="V102" s="14">
        <f>'Service shares'!AR102*'Service PJ'!BC102</f>
        <v>0</v>
      </c>
      <c r="W102" s="1">
        <f>'Service shares'!AS102*'Service PJ'!BD102</f>
        <v>1.6945739891635159</v>
      </c>
      <c r="X102" s="1">
        <f>'Service shares'!AT102*'Service PJ'!BE102</f>
        <v>36.909760688584143</v>
      </c>
      <c r="Y102" s="1">
        <f>'Service shares'!AU102*'Service PJ'!BF102</f>
        <v>0.17312331675611162</v>
      </c>
      <c r="Z102" s="1">
        <f>'Service shares'!AV102*'Service PJ'!BG102</f>
        <v>2.707911547337519</v>
      </c>
      <c r="AA102" s="1">
        <f>'Service shares'!AW102*'Service PJ'!BH102</f>
        <v>1.1414537196552763</v>
      </c>
      <c r="AB102" s="1">
        <f>'Service shares'!AX102*'Service PJ'!BI102</f>
        <v>3.1544970769081875</v>
      </c>
      <c r="AC102" s="1">
        <f>'Service shares'!AY102*'Service PJ'!BJ102</f>
        <v>1.5870725588714234</v>
      </c>
      <c r="AD102" s="1">
        <f>'Service shares'!AZ102*'Service PJ'!BK102</f>
        <v>1.7254821912579161</v>
      </c>
      <c r="AE102" s="1">
        <f>'Service shares'!BA102*'Service PJ'!BL102</f>
        <v>2.0606076104041078</v>
      </c>
      <c r="AF102" s="1">
        <f>'Service shares'!BB102*'Service PJ'!BM102</f>
        <v>2.4467182264794238</v>
      </c>
      <c r="AG102" s="1">
        <f>'Service shares'!BC102*'Service PJ'!BN102</f>
        <v>6.2638644402558041</v>
      </c>
      <c r="AH102" s="1">
        <f>'Service shares'!BD102*'Service PJ'!BO102</f>
        <v>0</v>
      </c>
      <c r="AI102" s="1">
        <f>'Service shares'!BE102*'Service PJ'!BP102</f>
        <v>7.1329397328674521E-2</v>
      </c>
      <c r="AJ102" s="1">
        <f>'Service shares'!BF102*'Service PJ'!BQ102</f>
        <v>0.36934459508384138</v>
      </c>
      <c r="AK102" s="1">
        <f>'Service shares'!BG102*'Service PJ'!BR102</f>
        <v>0</v>
      </c>
      <c r="AL102" s="1">
        <f>'Service shares'!BH102*'Service PJ'!BS102</f>
        <v>1.1005306529912471E-2</v>
      </c>
      <c r="AM102" s="1">
        <f>'Service shares'!BI102*'Service PJ'!BT102</f>
        <v>5.1039257959000413</v>
      </c>
      <c r="AN102" s="1">
        <f>'Service shares'!BJ102*'Service PJ'!BU102</f>
        <v>0</v>
      </c>
      <c r="AO102" s="1">
        <f>'Service shares'!BK102*'Service PJ'!BV102</f>
        <v>7.3981264112023451E-2</v>
      </c>
      <c r="AP102" s="1">
        <f>'Service shares'!BL102*'Service PJ'!BW102</f>
        <v>3.7952534086811349</v>
      </c>
      <c r="AQ102" s="1">
        <f>'Service shares'!BM102*'Service PJ'!BX102</f>
        <v>29.458575802785695</v>
      </c>
      <c r="AR102" s="1">
        <f>'Service shares'!BN102*'Service PJ'!BY102</f>
        <v>0</v>
      </c>
      <c r="AS102" s="2">
        <v>0</v>
      </c>
      <c r="AU102" t="str">
        <f t="shared" si="52"/>
        <v>ITM_STM_NGA</v>
      </c>
      <c r="AV102" s="1">
        <f t="shared" si="97"/>
        <v>0.83676360225555968</v>
      </c>
      <c r="AW102" s="1">
        <f t="shared" si="97"/>
        <v>0.83676360225555968</v>
      </c>
      <c r="AX102" s="1">
        <f t="shared" si="97"/>
        <v>0.83676360225555968</v>
      </c>
      <c r="AY102" s="1">
        <f t="shared" si="97"/>
        <v>0.83676360225555968</v>
      </c>
      <c r="AZ102" s="1">
        <f t="shared" si="97"/>
        <v>0.83676360225555968</v>
      </c>
      <c r="BA102" s="1">
        <f t="shared" si="97"/>
        <v>0.83676360225555968</v>
      </c>
      <c r="BB102" s="1">
        <f t="shared" si="97"/>
        <v>0.83676360225555968</v>
      </c>
      <c r="BC102" s="1">
        <f t="shared" si="97"/>
        <v>0.83676360225555968</v>
      </c>
      <c r="BD102" s="1">
        <f t="shared" si="97"/>
        <v>0.83676360225555968</v>
      </c>
      <c r="BE102" s="1">
        <f t="shared" si="97"/>
        <v>0.83676360225555968</v>
      </c>
      <c r="BF102" s="1">
        <f t="shared" si="97"/>
        <v>0.83676360225555968</v>
      </c>
      <c r="BG102" s="1">
        <f t="shared" si="97"/>
        <v>0.83676360225555968</v>
      </c>
      <c r="BH102" s="1">
        <f t="shared" si="97"/>
        <v>0.83676360225555968</v>
      </c>
      <c r="BI102" s="1">
        <f t="shared" si="97"/>
        <v>0.83676360225555968</v>
      </c>
      <c r="BJ102" s="1">
        <f t="shared" si="97"/>
        <v>0.83676360225555968</v>
      </c>
      <c r="BK102" s="1">
        <f t="shared" si="94"/>
        <v>0.83676360225555968</v>
      </c>
      <c r="BL102" s="1">
        <f t="shared" si="93"/>
        <v>0.83676360225555968</v>
      </c>
      <c r="BM102" s="1">
        <f t="shared" si="96"/>
        <v>0.83676360225555968</v>
      </c>
      <c r="BN102" s="1">
        <f t="shared" si="96"/>
        <v>0.83676360225555968</v>
      </c>
      <c r="BO102" s="1">
        <f t="shared" si="96"/>
        <v>0.83676360225555968</v>
      </c>
      <c r="BP102" s="1">
        <f t="shared" si="96"/>
        <v>0.83676360225555968</v>
      </c>
      <c r="BQ102" s="1">
        <f t="shared" si="96"/>
        <v>0.83676360225555968</v>
      </c>
      <c r="BR102" s="1">
        <f t="shared" si="96"/>
        <v>0.83676360225555968</v>
      </c>
      <c r="BS102" s="1">
        <f t="shared" si="96"/>
        <v>0.83676360225555968</v>
      </c>
      <c r="BT102" s="1">
        <f t="shared" si="96"/>
        <v>0.83676360225555968</v>
      </c>
      <c r="BU102" s="1">
        <f t="shared" si="96"/>
        <v>0.83676360225555968</v>
      </c>
      <c r="BV102" s="1">
        <f t="shared" si="96"/>
        <v>0.83676360225555968</v>
      </c>
      <c r="BW102" s="1">
        <f t="shared" si="96"/>
        <v>0.83676360225555968</v>
      </c>
      <c r="BX102" s="1">
        <f t="shared" si="96"/>
        <v>0.83676360225555968</v>
      </c>
      <c r="BY102" s="1">
        <f t="shared" si="96"/>
        <v>0.83676360225555968</v>
      </c>
      <c r="CC102" t="str">
        <f t="shared" si="86"/>
        <v>PRE</v>
      </c>
      <c r="CD102" t="str">
        <f t="shared" si="87"/>
        <v>ITM_STM_NGA</v>
      </c>
      <c r="CE102" t="str">
        <f>VLOOKUP(D102,'IND Balance'!$AM$5:$AN$21,2,FALSE)&amp;" - "&amp;VLOOKUP(E102,'MECS_Table 5.4'!$AF$18:$AG$30,2,FALSE)&amp;" - "&amp;VLOOKUP('Service PJ'!M102,'IND Balance'!$AM$22:$AN$32,2,FALSE)</f>
        <v>Transport and machinery - Steam - Natural Gas</v>
      </c>
      <c r="CF102" t="s">
        <v>109</v>
      </c>
      <c r="CG102" t="s">
        <v>110</v>
      </c>
      <c r="CL102" t="str">
        <f t="shared" si="88"/>
        <v>ITM_STM_NGA</v>
      </c>
      <c r="CM102" t="str">
        <f t="shared" si="89"/>
        <v>ITM_STM</v>
      </c>
      <c r="CN102" s="1">
        <f t="shared" si="53"/>
        <v>0.11114385011968034</v>
      </c>
      <c r="CO102" s="1">
        <f t="shared" si="54"/>
        <v>0</v>
      </c>
      <c r="CP102" s="1">
        <f t="shared" si="55"/>
        <v>0.62897954708458703</v>
      </c>
      <c r="CQ102" s="1">
        <f t="shared" si="56"/>
        <v>8.7425412909243133E-2</v>
      </c>
      <c r="CR102" s="1">
        <f t="shared" si="57"/>
        <v>0.39523370054240109</v>
      </c>
      <c r="CS102" s="1">
        <f t="shared" si="58"/>
        <v>0.1839533794737758</v>
      </c>
      <c r="CT102" s="1">
        <f t="shared" si="59"/>
        <v>0.20862913997374447</v>
      </c>
      <c r="CU102" s="1" t="str">
        <f t="shared" si="60"/>
        <v/>
      </c>
      <c r="CV102" s="1">
        <f t="shared" si="61"/>
        <v>0.83625710338456827</v>
      </c>
      <c r="CW102" s="1">
        <f t="shared" si="62"/>
        <v>0.24236342396778485</v>
      </c>
      <c r="CX102" s="1">
        <f t="shared" si="63"/>
        <v>2.823682513405051E-2</v>
      </c>
      <c r="CY102" s="1">
        <f t="shared" si="64"/>
        <v>0.18136710365736344</v>
      </c>
      <c r="CZ102" s="1">
        <f t="shared" si="65"/>
        <v>0.69019026234289615</v>
      </c>
      <c r="DA102" s="1">
        <f t="shared" si="66"/>
        <v>0.25028747901205345</v>
      </c>
      <c r="DB102" s="1">
        <f t="shared" si="67"/>
        <v>0.34278189855131719</v>
      </c>
      <c r="DC102" s="1">
        <f t="shared" si="68"/>
        <v>0.59359699134351684</v>
      </c>
      <c r="DD102" s="1">
        <f t="shared" si="69"/>
        <v>0.15197123695586362</v>
      </c>
      <c r="DE102" s="1">
        <f t="shared" si="70"/>
        <v>0.50024617172641739</v>
      </c>
      <c r="DF102" s="1">
        <f t="shared" si="71"/>
        <v>0.19841234089297782</v>
      </c>
      <c r="DG102" s="1">
        <f t="shared" si="72"/>
        <v>0</v>
      </c>
      <c r="DH102" s="1">
        <f t="shared" si="73"/>
        <v>0.75514311185199101</v>
      </c>
      <c r="DI102" s="1">
        <f t="shared" si="74"/>
        <v>0.46535823612693478</v>
      </c>
      <c r="DJ102" s="1">
        <f t="shared" si="75"/>
        <v>0</v>
      </c>
      <c r="DK102" s="1">
        <f t="shared" si="76"/>
        <v>2.8278876161349529E-2</v>
      </c>
      <c r="DL102" s="1">
        <f t="shared" si="77"/>
        <v>3.1270934620721495E-2</v>
      </c>
      <c r="DM102" s="1" t="str">
        <f t="shared" si="78"/>
        <v/>
      </c>
      <c r="DN102" s="1">
        <f t="shared" si="79"/>
        <v>0.45077588720092143</v>
      </c>
      <c r="DO102" s="1">
        <f t="shared" si="80"/>
        <v>0.71242628900018101</v>
      </c>
      <c r="DP102" s="1">
        <f t="shared" si="81"/>
        <v>0.6577505210063761</v>
      </c>
      <c r="DQ102" s="1" t="str">
        <f t="shared" si="82"/>
        <v/>
      </c>
      <c r="DR102" s="1">
        <v>3</v>
      </c>
      <c r="DS102" s="1" t="str">
        <f t="shared" si="90"/>
        <v/>
      </c>
      <c r="DT102" t="str">
        <f t="shared" si="91"/>
        <v/>
      </c>
    </row>
    <row r="103" spans="1:124" x14ac:dyDescent="0.45">
      <c r="A103" t="str">
        <f t="shared" si="83"/>
        <v>NGA</v>
      </c>
      <c r="B103" t="str">
        <f>VLOOKUP(E103,'EPA_US9RT techs'!$R$26:$S$34,2,FALSE)</f>
        <v>PRH</v>
      </c>
      <c r="C103" t="str">
        <f>'Service shares'!A103</f>
        <v>NGA</v>
      </c>
      <c r="D103" t="str">
        <f>'Service shares'!B103</f>
        <v>ITM</v>
      </c>
      <c r="E103" t="str">
        <f>'Service shares'!C103</f>
        <v>PRH</v>
      </c>
      <c r="F103" s="1">
        <f>IFERROR(1/AVERAGEIFS('EPA_US9RT techs'!$I$2:$I$1718,'EPA_US9RT techs'!$J$2:$J$1718,'Service PJ'!$D103,'EPA_US9RT techs'!$K$2:$K$1718,'Service PJ'!$B103,'EPA_US9RT techs'!$L$2:$L$1718,'Service PJ'!$A103,'EPA_US9RT techs'!$C$2:$C$1718,"VDA_FLOP",'EPA_US9RT techs'!$F$2:$F$1718,'Service PJ'!F$1),1/AVERAGEIFS('EPA_US9RT techs'!$I$2:$I$1718,'EPA_US9RT techs'!$K$2:$K$1718,'Service PJ'!$B103,'EPA_US9RT techs'!$L$2:$L$1718,'Service PJ'!$A103,'EPA_US9RT techs'!$C$2:$C$1718,"VDA_FLOP",'EPA_US9RT techs'!$F$2:$F$1718,'Service PJ'!F$1))</f>
        <v>1</v>
      </c>
      <c r="G103" s="1">
        <f>IFERROR(IFERROR(1/AVERAGEIFS('EPA_US9RT techs'!$I$2:$I$1718,'EPA_US9RT techs'!$J$2:$J$1718,'Service PJ'!$D103,'EPA_US9RT techs'!$K$2:$K$1718,'Service PJ'!$B103,'EPA_US9RT techs'!$L$2:$L$1718,'Service PJ'!$A103,'EPA_US9RT techs'!$C$2:$C$1718,"VDA_FLOP",'EPA_US9RT techs'!$F$2:$F$1718,'Service PJ'!G$1),1/AVERAGEIFS('EPA_US9RT techs'!$I$2:$I$1718,'EPA_US9RT techs'!$K$2:$K$1718,'Service PJ'!$B103,'EPA_US9RT techs'!$L$2:$L$1718,'Service PJ'!$A103,'EPA_US9RT techs'!$C$2:$C$1718,"VDA_FLOP",'EPA_US9RT techs'!$F$2:$F$1718,'Service PJ'!G$1)),"")</f>
        <v>1.1262534363940762</v>
      </c>
      <c r="H103" s="1">
        <f>IFERROR(IFERROR(1/AVERAGEIFS('EPA_US9RT techs'!$I$2:$I$1718,'EPA_US9RT techs'!$J$2:$J$1718,'Service PJ'!$D103,'EPA_US9RT techs'!$K$2:$K$1718,'Service PJ'!$B103,'EPA_US9RT techs'!$L$2:$L$1718,'Service PJ'!$A103,'EPA_US9RT techs'!$C$2:$C$1718,"VDA_FLOP",'EPA_US9RT techs'!$F$2:$F$1718,'Service PJ'!H$1),1/AVERAGEIFS('EPA_US9RT techs'!$I$2:$I$1718,'EPA_US9RT techs'!$K$2:$K$1718,'Service PJ'!$B103,'EPA_US9RT techs'!$L$2:$L$1718,'Service PJ'!$A103,'EPA_US9RT techs'!$C$2:$C$1718,"VDA_FLOP",'EPA_US9RT techs'!$F$2:$F$1718,'Service PJ'!H$1)),"")</f>
        <v>1.1346569412229279</v>
      </c>
      <c r="I103" s="1">
        <f>IFERROR(IFERROR(1/AVERAGEIFS('EPA_US9RT techs'!$I$2:$I$1718,'EPA_US9RT techs'!$J$2:$J$1718,'Service PJ'!$D103,'EPA_US9RT techs'!$K$2:$K$1718,'Service PJ'!$B103,'EPA_US9RT techs'!$L$2:$L$1718,'Service PJ'!$A103,'EPA_US9RT techs'!$C$2:$C$1718,"VDA_FLOP",'EPA_US9RT techs'!$F$2:$F$1718,'Service PJ'!I$1),1/AVERAGEIFS('EPA_US9RT techs'!$I$2:$I$1718,'EPA_US9RT techs'!$K$2:$K$1718,'Service PJ'!$B103,'EPA_US9RT techs'!$L$2:$L$1718,'Service PJ'!$A103,'EPA_US9RT techs'!$C$2:$C$1718,"VDA_FLOP",'EPA_US9RT techs'!$F$2:$F$1718,'Service PJ'!I$1)),"")</f>
        <v>1.215977144773748</v>
      </c>
      <c r="J103" s="1">
        <f>IFERROR(IFERROR(1/AVERAGEIFS('EPA_US9RT techs'!$I$2:$I$1718,'EPA_US9RT techs'!$J$2:$J$1718,'Service PJ'!$D103,'EPA_US9RT techs'!$K$2:$K$1718,'Service PJ'!$B103,'EPA_US9RT techs'!$L$2:$L$1718,'Service PJ'!$A103,'EPA_US9RT techs'!$C$2:$C$1718,"VDA_FLOP",'EPA_US9RT techs'!$F$2:$F$1718,'Service PJ'!J$1),1/AVERAGEIFS('EPA_US9RT techs'!$I$2:$I$1718,'EPA_US9RT techs'!$K$2:$K$1718,'Service PJ'!$B103,'EPA_US9RT techs'!$L$2:$L$1718,'Service PJ'!$A103,'EPA_US9RT techs'!$C$2:$C$1718,"VDA_FLOP",'EPA_US9RT techs'!$F$2:$F$1718,'Service PJ'!J$1)),"")</f>
        <v>1.2700973158152613</v>
      </c>
      <c r="L103" t="str">
        <f>IF(SUM(O103:AR103)=0,"\I: ","")&amp;'Service PJ'!D103&amp;"_"&amp;'Service PJ'!E103&amp;"_"&amp;'Service PJ'!C103</f>
        <v>ITM_PRH_NGA</v>
      </c>
      <c r="M103" t="str">
        <f>"IND"&amp;'Service PJ'!C103</f>
        <v>INDNGA</v>
      </c>
      <c r="N103" t="str">
        <f t="shared" si="84"/>
        <v>ITM_PRH</v>
      </c>
      <c r="O103" s="1">
        <f>'Service shares'!AK103*'Service PJ'!AV103</f>
        <v>8.4396191390380473E-2</v>
      </c>
      <c r="P103" s="1">
        <f>'Service shares'!AL103*'Service PJ'!AW103</f>
        <v>0</v>
      </c>
      <c r="Q103" s="1">
        <f>'Service shares'!AM103*'Service PJ'!AX103</f>
        <v>1.2852971415629308</v>
      </c>
      <c r="R103" s="1">
        <f>'Service shares'!AN103*'Service PJ'!AY103</f>
        <v>2.150210047812863</v>
      </c>
      <c r="S103" s="1">
        <f>'Service shares'!AO103*'Service PJ'!AZ103</f>
        <v>80.854870072994302</v>
      </c>
      <c r="T103" s="1">
        <f>'Service shares'!AP103*'Service PJ'!BA103</f>
        <v>19.416075906867359</v>
      </c>
      <c r="U103" s="1">
        <f>'Service shares'!AQ103*'Service PJ'!BB103</f>
        <v>0.34951348342591304</v>
      </c>
      <c r="V103" s="14">
        <f>'Service shares'!AR103*'Service PJ'!BC103</f>
        <v>0</v>
      </c>
      <c r="W103" s="1">
        <f>'Service shares'!AS103*'Service PJ'!BD103</f>
        <v>16.250949952048504</v>
      </c>
      <c r="X103" s="1">
        <f>'Service shares'!AT103*'Service PJ'!BE103</f>
        <v>353.96428691104472</v>
      </c>
      <c r="Y103" s="1">
        <f>'Service shares'!AU103*'Service PJ'!BF103</f>
        <v>1.6602511156948561</v>
      </c>
      <c r="Z103" s="1">
        <f>'Service shares'!AV103*'Service PJ'!BG103</f>
        <v>25.968848401879924</v>
      </c>
      <c r="AA103" s="1">
        <f>'Service shares'!AW103*'Service PJ'!BH103</f>
        <v>10.946531334317305</v>
      </c>
      <c r="AB103" s="1">
        <f>'Service shares'!AX103*'Service PJ'!BI103</f>
        <v>30.251599781738207</v>
      </c>
      <c r="AC103" s="1">
        <f>'Service shares'!AY103*'Service PJ'!BJ103</f>
        <v>15.220012162006782</v>
      </c>
      <c r="AD103" s="1">
        <f>'Service shares'!AZ103*'Service PJ'!BK103</f>
        <v>16.547359343763436</v>
      </c>
      <c r="AE103" s="1">
        <f>'Service shares'!BA103*'Service PJ'!BL103</f>
        <v>19.761209225226779</v>
      </c>
      <c r="AF103" s="1">
        <f>'Service shares'!BB103*'Service PJ'!BM103</f>
        <v>23.464006705844263</v>
      </c>
      <c r="AG103" s="1">
        <f>'Service shares'!BC103*'Service PJ'!BN103</f>
        <v>60.070405999363494</v>
      </c>
      <c r="AH103" s="1">
        <f>'Service shares'!BD103*'Service PJ'!BO103</f>
        <v>0</v>
      </c>
      <c r="AI103" s="1">
        <f>'Service shares'!BE103*'Service PJ'!BP103</f>
        <v>0.68404830565720387</v>
      </c>
      <c r="AJ103" s="1">
        <f>'Service shares'!BF103*'Service PJ'!BQ103</f>
        <v>3.5420114838006946</v>
      </c>
      <c r="AK103" s="1">
        <f>'Service shares'!BG103*'Service PJ'!BR103</f>
        <v>0</v>
      </c>
      <c r="AL103" s="1">
        <f>'Service shares'!BH103*'Service PJ'!BS103</f>
        <v>0.10554079477688866</v>
      </c>
      <c r="AM103" s="1">
        <f>'Service shares'!BI103*'Service PJ'!BT103</f>
        <v>48.946604396473695</v>
      </c>
      <c r="AN103" s="1">
        <f>'Service shares'!BJ103*'Service PJ'!BU103</f>
        <v>0</v>
      </c>
      <c r="AO103" s="1">
        <f>'Service shares'!BK103*'Service PJ'!BV103</f>
        <v>0.70947968525543337</v>
      </c>
      <c r="AP103" s="1">
        <f>'Service shares'!BL103*'Service PJ'!BW103</f>
        <v>36.396447481330497</v>
      </c>
      <c r="AQ103" s="1">
        <f>'Service shares'!BM103*'Service PJ'!BX103</f>
        <v>282.50748807138865</v>
      </c>
      <c r="AR103" s="1">
        <f>'Service shares'!BN103*'Service PJ'!BY103</f>
        <v>0</v>
      </c>
      <c r="AS103" s="2">
        <v>0</v>
      </c>
      <c r="AU103" t="str">
        <f t="shared" si="52"/>
        <v>ITM_PRH_NGA</v>
      </c>
      <c r="AV103" s="1">
        <f t="shared" si="97"/>
        <v>1.1262534363940762</v>
      </c>
      <c r="AW103" s="1">
        <f t="shared" si="97"/>
        <v>1.1262534363940762</v>
      </c>
      <c r="AX103" s="1">
        <f t="shared" si="97"/>
        <v>1.1262534363940762</v>
      </c>
      <c r="AY103" s="1">
        <f t="shared" si="97"/>
        <v>1.1262534363940762</v>
      </c>
      <c r="AZ103" s="1">
        <f t="shared" si="97"/>
        <v>1.1262534363940762</v>
      </c>
      <c r="BA103" s="1">
        <f t="shared" si="97"/>
        <v>1.1262534363940762</v>
      </c>
      <c r="BB103" s="1">
        <f t="shared" si="97"/>
        <v>1.1262534363940762</v>
      </c>
      <c r="BC103" s="1">
        <f t="shared" si="97"/>
        <v>1.1262534363940762</v>
      </c>
      <c r="BD103" s="1">
        <f t="shared" si="97"/>
        <v>1.1262534363940762</v>
      </c>
      <c r="BE103" s="1">
        <f t="shared" si="97"/>
        <v>1.1262534363940762</v>
      </c>
      <c r="BF103" s="1">
        <f t="shared" si="97"/>
        <v>1.1262534363940762</v>
      </c>
      <c r="BG103" s="1">
        <f t="shared" si="97"/>
        <v>1.1262534363940762</v>
      </c>
      <c r="BH103" s="1">
        <f t="shared" si="97"/>
        <v>1.1262534363940762</v>
      </c>
      <c r="BI103" s="1">
        <f t="shared" si="97"/>
        <v>1.1262534363940762</v>
      </c>
      <c r="BJ103" s="1">
        <f t="shared" si="97"/>
        <v>1.1262534363940762</v>
      </c>
      <c r="BK103" s="1">
        <f t="shared" si="97"/>
        <v>1.1262534363940762</v>
      </c>
      <c r="BL103" s="1">
        <f t="shared" si="93"/>
        <v>1.1262534363940762</v>
      </c>
      <c r="BM103" s="1">
        <f t="shared" si="96"/>
        <v>1.1262534363940762</v>
      </c>
      <c r="BN103" s="1">
        <f t="shared" si="96"/>
        <v>1.1262534363940762</v>
      </c>
      <c r="BO103" s="1">
        <f t="shared" si="96"/>
        <v>1.1262534363940762</v>
      </c>
      <c r="BP103" s="1">
        <f t="shared" si="96"/>
        <v>1.1262534363940762</v>
      </c>
      <c r="BQ103" s="1">
        <f t="shared" si="96"/>
        <v>1.1262534363940762</v>
      </c>
      <c r="BR103" s="1">
        <f t="shared" si="96"/>
        <v>1.1262534363940762</v>
      </c>
      <c r="BS103" s="1">
        <f t="shared" si="96"/>
        <v>1.1262534363940762</v>
      </c>
      <c r="BT103" s="1">
        <f t="shared" si="96"/>
        <v>1.1262534363940762</v>
      </c>
      <c r="BU103" s="1">
        <f t="shared" si="96"/>
        <v>1.1262534363940762</v>
      </c>
      <c r="BV103" s="1">
        <f t="shared" si="96"/>
        <v>1.1262534363940762</v>
      </c>
      <c r="BW103" s="1">
        <f t="shared" si="96"/>
        <v>1.1262534363940762</v>
      </c>
      <c r="BX103" s="1">
        <f t="shared" si="96"/>
        <v>1.1262534363940762</v>
      </c>
      <c r="BY103" s="1">
        <f t="shared" si="96"/>
        <v>1.1262534363940762</v>
      </c>
      <c r="CC103" t="str">
        <f t="shared" si="86"/>
        <v>PRE</v>
      </c>
      <c r="CD103" t="str">
        <f t="shared" si="87"/>
        <v>ITM_PRH_NGA</v>
      </c>
      <c r="CE103" t="str">
        <f>VLOOKUP(D103,'IND Balance'!$AM$5:$AN$21,2,FALSE)&amp;" - "&amp;VLOOKUP(E103,'MECS_Table 5.4'!$AF$18:$AG$30,2,FALSE)&amp;" - "&amp;VLOOKUP('Service PJ'!M103,'IND Balance'!$AM$22:$AN$32,2,FALSE)</f>
        <v>Transport and machinery - Process heat - Natural Gas</v>
      </c>
      <c r="CF103" t="s">
        <v>109</v>
      </c>
      <c r="CG103" t="s">
        <v>110</v>
      </c>
      <c r="CL103" t="str">
        <f t="shared" si="88"/>
        <v>ITM_PRH_NGA</v>
      </c>
      <c r="CM103" t="str">
        <f t="shared" si="89"/>
        <v>ITM_PRH</v>
      </c>
      <c r="CN103" s="1">
        <f t="shared" si="53"/>
        <v>0.11659612638291203</v>
      </c>
      <c r="CO103" s="1">
        <f t="shared" si="54"/>
        <v>0</v>
      </c>
      <c r="CP103" s="1">
        <f t="shared" si="55"/>
        <v>0.51378827577186414</v>
      </c>
      <c r="CQ103" s="1">
        <f t="shared" si="56"/>
        <v>0.49714336623819777</v>
      </c>
      <c r="CR103" s="1">
        <f t="shared" si="57"/>
        <v>0.45323270452597164</v>
      </c>
      <c r="CS103" s="1">
        <f t="shared" si="58"/>
        <v>0.27477643920423356</v>
      </c>
      <c r="CT103" s="1">
        <f t="shared" si="59"/>
        <v>0.32875889571550559</v>
      </c>
      <c r="CU103" s="1" t="str">
        <f t="shared" si="60"/>
        <v/>
      </c>
      <c r="CV103" s="1">
        <f t="shared" si="61"/>
        <v>0.76190674552731963</v>
      </c>
      <c r="CW103" s="1">
        <f t="shared" si="62"/>
        <v>0.35361667382416023</v>
      </c>
      <c r="CX103" s="1">
        <f t="shared" si="63"/>
        <v>0.21968115581598238</v>
      </c>
      <c r="CY103" s="1">
        <f t="shared" si="64"/>
        <v>0.6306103948291597</v>
      </c>
      <c r="CZ103" s="1">
        <f t="shared" si="65"/>
        <v>0.73540685307975073</v>
      </c>
      <c r="DA103" s="1">
        <f t="shared" si="66"/>
        <v>0.69620401261384179</v>
      </c>
      <c r="DB103" s="1">
        <f t="shared" si="67"/>
        <v>0.6950349377509758</v>
      </c>
      <c r="DC103" s="1">
        <f t="shared" si="68"/>
        <v>0.74389606703726352</v>
      </c>
      <c r="DD103" s="1">
        <f t="shared" si="69"/>
        <v>0.62370562242158789</v>
      </c>
      <c r="DE103" s="1">
        <f t="shared" si="70"/>
        <v>0.6807800096806087</v>
      </c>
      <c r="DF103" s="1">
        <f t="shared" si="71"/>
        <v>0.62310890559660115</v>
      </c>
      <c r="DG103" s="1">
        <f t="shared" si="72"/>
        <v>0</v>
      </c>
      <c r="DH103" s="1">
        <f t="shared" si="73"/>
        <v>0.69961428194852193</v>
      </c>
      <c r="DI103" s="1">
        <f t="shared" si="74"/>
        <v>0.717867253463778</v>
      </c>
      <c r="DJ103" s="1">
        <f t="shared" si="75"/>
        <v>0</v>
      </c>
      <c r="DK103" s="1">
        <f t="shared" si="76"/>
        <v>0.12577270285304756</v>
      </c>
      <c r="DL103" s="1">
        <f t="shared" si="77"/>
        <v>0.74364761912244759</v>
      </c>
      <c r="DM103" s="1" t="str">
        <f t="shared" si="78"/>
        <v/>
      </c>
      <c r="DN103" s="1">
        <f t="shared" si="79"/>
        <v>0.91545220294294205</v>
      </c>
      <c r="DO103" s="1">
        <f t="shared" si="80"/>
        <v>0.77840935781500864</v>
      </c>
      <c r="DP103" s="1">
        <f t="shared" si="81"/>
        <v>0.80034443277419998</v>
      </c>
      <c r="DQ103" s="1" t="str">
        <f t="shared" si="82"/>
        <v/>
      </c>
      <c r="DR103" s="1">
        <v>3</v>
      </c>
      <c r="DS103" s="1" t="str">
        <f t="shared" si="90"/>
        <v/>
      </c>
      <c r="DT103" t="str">
        <f t="shared" si="91"/>
        <v/>
      </c>
    </row>
    <row r="104" spans="1:124" x14ac:dyDescent="0.45">
      <c r="A104" t="str">
        <f t="shared" si="83"/>
        <v>NGA</v>
      </c>
      <c r="B104" t="str">
        <f>VLOOKUP(E104,'EPA_US9RT techs'!$R$26:$S$34,2,FALSE)</f>
        <v>OTH</v>
      </c>
      <c r="C104" t="str">
        <f>'Service shares'!A104</f>
        <v>NGA</v>
      </c>
      <c r="D104" t="str">
        <f>'Service shares'!B104</f>
        <v>ITM</v>
      </c>
      <c r="E104" t="str">
        <f>'Service shares'!C104</f>
        <v>PRC</v>
      </c>
      <c r="F104" s="1">
        <f>IFERROR(1/AVERAGEIFS('EPA_US9RT techs'!$I$2:$I$1718,'EPA_US9RT techs'!$J$2:$J$1718,'Service PJ'!$D104,'EPA_US9RT techs'!$K$2:$K$1718,'Service PJ'!$B104,'EPA_US9RT techs'!$L$2:$L$1718,'Service PJ'!$A104,'EPA_US9RT techs'!$C$2:$C$1718,"VDA_FLOP",'EPA_US9RT techs'!$F$2:$F$1718,'Service PJ'!F$1),1/AVERAGEIFS('EPA_US9RT techs'!$I$2:$I$1718,'EPA_US9RT techs'!$K$2:$K$1718,'Service PJ'!$B104,'EPA_US9RT techs'!$L$2:$L$1718,'Service PJ'!$A104,'EPA_US9RT techs'!$C$2:$C$1718,"VDA_FLOP",'EPA_US9RT techs'!$F$2:$F$1718,'Service PJ'!F$1))</f>
        <v>1</v>
      </c>
      <c r="G104" s="1">
        <f>IFERROR(IFERROR(1/AVERAGEIFS('EPA_US9RT techs'!$I$2:$I$1718,'EPA_US9RT techs'!$J$2:$J$1718,'Service PJ'!$D104,'EPA_US9RT techs'!$K$2:$K$1718,'Service PJ'!$B104,'EPA_US9RT techs'!$L$2:$L$1718,'Service PJ'!$A104,'EPA_US9RT techs'!$C$2:$C$1718,"VDA_FLOP",'EPA_US9RT techs'!$F$2:$F$1718,'Service PJ'!G$1),1/AVERAGEIFS('EPA_US9RT techs'!$I$2:$I$1718,'EPA_US9RT techs'!$K$2:$K$1718,'Service PJ'!$B104,'EPA_US9RT techs'!$L$2:$L$1718,'Service PJ'!$A104,'EPA_US9RT techs'!$C$2:$C$1718,"VDA_FLOP",'EPA_US9RT techs'!$F$2:$F$1718,'Service PJ'!G$1)),"")</f>
        <v>1.0637134050773318</v>
      </c>
      <c r="H104" s="1">
        <f>IFERROR(IFERROR(1/AVERAGEIFS('EPA_US9RT techs'!$I$2:$I$1718,'EPA_US9RT techs'!$J$2:$J$1718,'Service PJ'!$D104,'EPA_US9RT techs'!$K$2:$K$1718,'Service PJ'!$B104,'EPA_US9RT techs'!$L$2:$L$1718,'Service PJ'!$A104,'EPA_US9RT techs'!$C$2:$C$1718,"VDA_FLOP",'EPA_US9RT techs'!$F$2:$F$1718,'Service PJ'!H$1),1/AVERAGEIFS('EPA_US9RT techs'!$I$2:$I$1718,'EPA_US9RT techs'!$K$2:$K$1718,'Service PJ'!$B104,'EPA_US9RT techs'!$L$2:$L$1718,'Service PJ'!$A104,'EPA_US9RT techs'!$C$2:$C$1718,"VDA_FLOP",'EPA_US9RT techs'!$F$2:$F$1718,'Service PJ'!H$1)),"")</f>
        <v>1.0913240984665626</v>
      </c>
      <c r="I104" s="1">
        <f>IFERROR(IFERROR(1/AVERAGEIFS('EPA_US9RT techs'!$I$2:$I$1718,'EPA_US9RT techs'!$J$2:$J$1718,'Service PJ'!$D104,'EPA_US9RT techs'!$K$2:$K$1718,'Service PJ'!$B104,'EPA_US9RT techs'!$L$2:$L$1718,'Service PJ'!$A104,'EPA_US9RT techs'!$C$2:$C$1718,"VDA_FLOP",'EPA_US9RT techs'!$F$2:$F$1718,'Service PJ'!I$1),1/AVERAGEIFS('EPA_US9RT techs'!$I$2:$I$1718,'EPA_US9RT techs'!$K$2:$K$1718,'Service PJ'!$B104,'EPA_US9RT techs'!$L$2:$L$1718,'Service PJ'!$A104,'EPA_US9RT techs'!$C$2:$C$1718,"VDA_FLOP",'EPA_US9RT techs'!$F$2:$F$1718,'Service PJ'!I$1)),"")</f>
        <v>1.1212290208125226</v>
      </c>
      <c r="J104" s="1">
        <f>IFERROR(IFERROR(1/AVERAGEIFS('EPA_US9RT techs'!$I$2:$I$1718,'EPA_US9RT techs'!$J$2:$J$1718,'Service PJ'!$D104,'EPA_US9RT techs'!$K$2:$K$1718,'Service PJ'!$B104,'EPA_US9RT techs'!$L$2:$L$1718,'Service PJ'!$A104,'EPA_US9RT techs'!$C$2:$C$1718,"VDA_FLOP",'EPA_US9RT techs'!$F$2:$F$1718,'Service PJ'!J$1),1/AVERAGEIFS('EPA_US9RT techs'!$I$2:$I$1718,'EPA_US9RT techs'!$K$2:$K$1718,'Service PJ'!$B104,'EPA_US9RT techs'!$L$2:$L$1718,'Service PJ'!$A104,'EPA_US9RT techs'!$C$2:$C$1718,"VDA_FLOP",'EPA_US9RT techs'!$F$2:$F$1718,'Service PJ'!J$1)),"")</f>
        <v>1.1606646281756339</v>
      </c>
      <c r="L104" t="str">
        <f>IF(SUM(O104:AR104)=0,"\I: ","")&amp;'Service PJ'!D104&amp;"_"&amp;'Service PJ'!E104&amp;"_"&amp;'Service PJ'!C104</f>
        <v>ITM_PRC_NGA</v>
      </c>
      <c r="M104" t="str">
        <f>"IND"&amp;'Service PJ'!C104</f>
        <v>INDNGA</v>
      </c>
      <c r="N104" t="str">
        <f t="shared" si="84"/>
        <v>ITM_PRC</v>
      </c>
      <c r="O104" s="1">
        <f>'Service shares'!AK104*'Service PJ'!AV104</f>
        <v>9.3227757286308045E-4</v>
      </c>
      <c r="P104" s="1">
        <f>'Service shares'!AL104*'Service PJ'!AW104</f>
        <v>0</v>
      </c>
      <c r="Q104" s="1">
        <f>'Service shares'!AM104*'Service PJ'!AX104</f>
        <v>1.4197959407925629E-2</v>
      </c>
      <c r="R104" s="1">
        <f>'Service shares'!AN104*'Service PJ'!AY104</f>
        <v>2.3752169043368337E-2</v>
      </c>
      <c r="S104" s="1">
        <f>'Service shares'!AO104*'Service PJ'!AZ104</f>
        <v>0.89315857485960704</v>
      </c>
      <c r="T104" s="1">
        <f>'Service shares'!AP104*'Service PJ'!BA104</f>
        <v>0.21447854248838555</v>
      </c>
      <c r="U104" s="1">
        <f>'Service shares'!AQ104*'Service PJ'!BB104</f>
        <v>3.8608801729454654E-3</v>
      </c>
      <c r="V104" s="14">
        <f>'Service shares'!AR104*'Service PJ'!BC104</f>
        <v>0</v>
      </c>
      <c r="W104" s="1">
        <f>'Service shares'!AS104*'Service PJ'!BD104</f>
        <v>0.1795151644691638</v>
      </c>
      <c r="X104" s="1">
        <f>'Service shares'!AT104*'Service PJ'!BE104</f>
        <v>3.910045712314604</v>
      </c>
      <c r="Y104" s="1">
        <f>'Service shares'!AU104*'Service PJ'!BF104</f>
        <v>1.8339866467714121E-2</v>
      </c>
      <c r="Z104" s="1">
        <f>'Service shares'!AV104*'Service PJ'!BG104</f>
        <v>0.28686335910785415</v>
      </c>
      <c r="AA104" s="1">
        <f>'Service shares'!AW104*'Service PJ'!BH104</f>
        <v>0.12092021565786192</v>
      </c>
      <c r="AB104" s="1">
        <f>'Service shares'!AX104*'Service PJ'!BI104</f>
        <v>0.33417252076328618</v>
      </c>
      <c r="AC104" s="1">
        <f>'Service shares'!AY104*'Service PJ'!BJ104</f>
        <v>0.16812697070308258</v>
      </c>
      <c r="AD104" s="1">
        <f>'Service shares'!AZ104*'Service PJ'!BK104</f>
        <v>0.1827894334110359</v>
      </c>
      <c r="AE104" s="1">
        <f>'Service shares'!BA104*'Service PJ'!BL104</f>
        <v>0.21829103742510583</v>
      </c>
      <c r="AF104" s="1">
        <f>'Service shares'!BB104*'Service PJ'!BM104</f>
        <v>0.2591937723846251</v>
      </c>
      <c r="AG104" s="1">
        <f>'Service shares'!BC104*'Service PJ'!BN104</f>
        <v>0.66356421283211597</v>
      </c>
      <c r="AH104" s="1">
        <f>'Service shares'!BD104*'Service PJ'!BO104</f>
        <v>0</v>
      </c>
      <c r="AI104" s="1">
        <f>'Service shares'!BE104*'Service PJ'!BP104</f>
        <v>7.5562994444781147E-3</v>
      </c>
      <c r="AJ104" s="1">
        <f>'Service shares'!BF104*'Service PJ'!BQ104</f>
        <v>3.9126621886248408E-2</v>
      </c>
      <c r="AK104" s="1">
        <f>'Service shares'!BG104*'Service PJ'!BR104</f>
        <v>0</v>
      </c>
      <c r="AL104" s="1">
        <f>'Service shares'!BH104*'Service PJ'!BS104</f>
        <v>1.1658501926646559E-3</v>
      </c>
      <c r="AM104" s="1">
        <f>'Service shares'!BI104*'Service PJ'!BT104</f>
        <v>0.54068579156090957</v>
      </c>
      <c r="AN104" s="1">
        <f>'Service shares'!BJ104*'Service PJ'!BU104</f>
        <v>0</v>
      </c>
      <c r="AO104" s="1">
        <f>'Service shares'!BK104*'Service PJ'!BV104</f>
        <v>7.8372256860039791E-3</v>
      </c>
      <c r="AP104" s="1">
        <f>'Service shares'!BL104*'Service PJ'!BW104</f>
        <v>0.40205122008148964</v>
      </c>
      <c r="AQ104" s="1">
        <f>'Service shares'!BM104*'Service PJ'!BX104</f>
        <v>3.1207023795253819</v>
      </c>
      <c r="AR104" s="1">
        <f>'Service shares'!BN104*'Service PJ'!BY104</f>
        <v>0</v>
      </c>
      <c r="AS104" s="2">
        <v>0</v>
      </c>
      <c r="AU104" t="str">
        <f t="shared" si="52"/>
        <v>ITM_PRC_NGA</v>
      </c>
      <c r="AV104" s="1">
        <f t="shared" si="97"/>
        <v>1.0637134050773318</v>
      </c>
      <c r="AW104" s="1">
        <f t="shared" si="97"/>
        <v>1.0637134050773318</v>
      </c>
      <c r="AX104" s="1">
        <f t="shared" si="97"/>
        <v>1.0637134050773318</v>
      </c>
      <c r="AY104" s="1">
        <f t="shared" si="97"/>
        <v>1.0637134050773318</v>
      </c>
      <c r="AZ104" s="1">
        <f t="shared" si="97"/>
        <v>1.0637134050773318</v>
      </c>
      <c r="BA104" s="1">
        <f t="shared" si="97"/>
        <v>1.0637134050773318</v>
      </c>
      <c r="BB104" s="1">
        <f t="shared" si="97"/>
        <v>1.0637134050773318</v>
      </c>
      <c r="BC104" s="1">
        <f t="shared" si="97"/>
        <v>1.0637134050773318</v>
      </c>
      <c r="BD104" s="1">
        <f t="shared" si="97"/>
        <v>1.0637134050773318</v>
      </c>
      <c r="BE104" s="1">
        <f t="shared" si="97"/>
        <v>1.0637134050773318</v>
      </c>
      <c r="BF104" s="1">
        <f t="shared" si="97"/>
        <v>1.0637134050773318</v>
      </c>
      <c r="BG104" s="1">
        <f t="shared" si="97"/>
        <v>1.0637134050773318</v>
      </c>
      <c r="BH104" s="1">
        <f t="shared" si="97"/>
        <v>1.0637134050773318</v>
      </c>
      <c r="BI104" s="1">
        <f t="shared" si="97"/>
        <v>1.0637134050773318</v>
      </c>
      <c r="BJ104" s="1">
        <f t="shared" si="97"/>
        <v>1.0637134050773318</v>
      </c>
      <c r="BK104" s="1">
        <f t="shared" si="97"/>
        <v>1.0637134050773318</v>
      </c>
      <c r="BL104" s="1">
        <f t="shared" si="93"/>
        <v>1.0637134050773318</v>
      </c>
      <c r="BM104" s="1">
        <f t="shared" si="96"/>
        <v>1.0637134050773318</v>
      </c>
      <c r="BN104" s="1">
        <f t="shared" si="96"/>
        <v>1.0637134050773318</v>
      </c>
      <c r="BO104" s="1">
        <f t="shared" si="96"/>
        <v>1.0637134050773318</v>
      </c>
      <c r="BP104" s="1">
        <f t="shared" si="96"/>
        <v>1.0637134050773318</v>
      </c>
      <c r="BQ104" s="1">
        <f t="shared" si="96"/>
        <v>1.0637134050773318</v>
      </c>
      <c r="BR104" s="1">
        <f t="shared" si="96"/>
        <v>1.0637134050773318</v>
      </c>
      <c r="BS104" s="1">
        <f t="shared" si="96"/>
        <v>1.0637134050773318</v>
      </c>
      <c r="BT104" s="1">
        <f t="shared" si="96"/>
        <v>1.0637134050773318</v>
      </c>
      <c r="BU104" s="1">
        <f t="shared" si="96"/>
        <v>1.0637134050773318</v>
      </c>
      <c r="BV104" s="1">
        <f t="shared" si="96"/>
        <v>1.0637134050773318</v>
      </c>
      <c r="BW104" s="1">
        <f t="shared" si="96"/>
        <v>1.0637134050773318</v>
      </c>
      <c r="BX104" s="1">
        <f t="shared" si="96"/>
        <v>1.0637134050773318</v>
      </c>
      <c r="BY104" s="1">
        <f t="shared" si="96"/>
        <v>1.0637134050773318</v>
      </c>
      <c r="CC104" t="str">
        <f t="shared" si="86"/>
        <v>PRE</v>
      </c>
      <c r="CD104" t="str">
        <f t="shared" si="87"/>
        <v>ITM_PRC_NGA</v>
      </c>
      <c r="CE104" t="str">
        <f>VLOOKUP(D104,'IND Balance'!$AM$5:$AN$21,2,FALSE)&amp;" - "&amp;VLOOKUP(E104,'MECS_Table 5.4'!$AF$18:$AG$30,2,FALSE)&amp;" - "&amp;VLOOKUP('Service PJ'!M104,'IND Balance'!$AM$22:$AN$32,2,FALSE)</f>
        <v>Transport and machinery - Process Cool - Natural Gas</v>
      </c>
      <c r="CF104" t="s">
        <v>109</v>
      </c>
      <c r="CG104" t="s">
        <v>110</v>
      </c>
      <c r="CL104" t="str">
        <f t="shared" si="88"/>
        <v>ITM_PRC_NGA</v>
      </c>
      <c r="CM104" t="str">
        <f t="shared" si="89"/>
        <v>ITM_PRC</v>
      </c>
      <c r="CN104" s="1">
        <f t="shared" si="53"/>
        <v>2.3560016946520428E-3</v>
      </c>
      <c r="CO104" s="1">
        <f t="shared" si="54"/>
        <v>0</v>
      </c>
      <c r="CP104" s="1">
        <f t="shared" si="55"/>
        <v>1.8725450561978253E-2</v>
      </c>
      <c r="CQ104" s="1">
        <f t="shared" si="56"/>
        <v>5.6820006653287632E-2</v>
      </c>
      <c r="CR104" s="1">
        <f t="shared" si="57"/>
        <v>1.5161575395250999E-2</v>
      </c>
      <c r="CS104" s="1">
        <f t="shared" si="58"/>
        <v>6.8717802799466493E-3</v>
      </c>
      <c r="CT104" s="1">
        <f t="shared" si="59"/>
        <v>8.7180159033995158E-3</v>
      </c>
      <c r="CU104" s="1" t="str">
        <f t="shared" si="60"/>
        <v/>
      </c>
      <c r="CV104" s="1">
        <f t="shared" si="61"/>
        <v>5.6205842675832479E-2</v>
      </c>
      <c r="CW104" s="1">
        <f t="shared" si="62"/>
        <v>1.9249684200701951E-2</v>
      </c>
      <c r="CX104" s="1">
        <f t="shared" si="63"/>
        <v>6.6882173004350932E-3</v>
      </c>
      <c r="CY104" s="1">
        <f t="shared" si="64"/>
        <v>3.9172412123319317E-2</v>
      </c>
      <c r="CZ104" s="1">
        <f t="shared" si="65"/>
        <v>5.1303586164432882E-2</v>
      </c>
      <c r="DA104" s="1">
        <f t="shared" si="66"/>
        <v>4.1118582429506396E-2</v>
      </c>
      <c r="DB104" s="1">
        <f t="shared" si="67"/>
        <v>4.4619858934609798E-2</v>
      </c>
      <c r="DC104" s="1">
        <f t="shared" si="68"/>
        <v>5.1284574774717019E-2</v>
      </c>
      <c r="DD104" s="1">
        <f t="shared" si="69"/>
        <v>3.8500148880286605E-2</v>
      </c>
      <c r="DE104" s="1">
        <f t="shared" si="70"/>
        <v>4.4498940225158545E-2</v>
      </c>
      <c r="DF104" s="1">
        <f t="shared" si="71"/>
        <v>4.3016252417123979E-2</v>
      </c>
      <c r="DG104" s="1">
        <f t="shared" si="72"/>
        <v>0</v>
      </c>
      <c r="DH104" s="1">
        <f t="shared" si="73"/>
        <v>6.197402618153118E-2</v>
      </c>
      <c r="DI104" s="1">
        <f t="shared" si="74"/>
        <v>4.4565711834491033E-2</v>
      </c>
      <c r="DJ104" s="1">
        <f t="shared" si="75"/>
        <v>0</v>
      </c>
      <c r="DK104" s="1">
        <f t="shared" si="76"/>
        <v>2.6130417288157078E-3</v>
      </c>
      <c r="DL104" s="1">
        <f t="shared" si="77"/>
        <v>5.4157460411448095E-2</v>
      </c>
      <c r="DM104" s="1" t="str">
        <f t="shared" si="78"/>
        <v/>
      </c>
      <c r="DN104" s="1">
        <f t="shared" si="79"/>
        <v>0.1781489871757731</v>
      </c>
      <c r="DO104" s="1">
        <f t="shared" si="80"/>
        <v>7.3627636433725857E-2</v>
      </c>
      <c r="DP104" s="1">
        <f t="shared" si="81"/>
        <v>7.0976833281471349E-2</v>
      </c>
      <c r="DQ104" s="1" t="str">
        <f t="shared" si="82"/>
        <v/>
      </c>
      <c r="DR104" s="1">
        <v>3</v>
      </c>
      <c r="DS104" s="1" t="str">
        <f t="shared" si="90"/>
        <v/>
      </c>
      <c r="DT104" t="str">
        <f t="shared" si="91"/>
        <v/>
      </c>
    </row>
    <row r="105" spans="1:124" x14ac:dyDescent="0.45">
      <c r="A105" t="str">
        <f t="shared" si="83"/>
        <v>NGA</v>
      </c>
      <c r="B105" t="str">
        <f>VLOOKUP(E105,'EPA_US9RT techs'!$R$26:$S$34,2,FALSE)</f>
        <v>MDR</v>
      </c>
      <c r="C105" t="str">
        <f>'Service shares'!A105</f>
        <v>NGA</v>
      </c>
      <c r="D105" t="str">
        <f>'Service shares'!B105</f>
        <v>ITM</v>
      </c>
      <c r="E105" t="str">
        <f>'Service shares'!C105</f>
        <v>MDR</v>
      </c>
      <c r="F105" s="1">
        <f>IFERROR(1/AVERAGEIFS('EPA_US9RT techs'!$I$2:$I$1718,'EPA_US9RT techs'!$J$2:$J$1718,'Service PJ'!$D105,'EPA_US9RT techs'!$K$2:$K$1718,'Service PJ'!$B105,'EPA_US9RT techs'!$L$2:$L$1718,'Service PJ'!$A105,'EPA_US9RT techs'!$C$2:$C$1718,"VDA_FLOP",'EPA_US9RT techs'!$F$2:$F$1718,'Service PJ'!F$1),1/AVERAGEIFS('EPA_US9RT techs'!$I$2:$I$1718,'EPA_US9RT techs'!$K$2:$K$1718,'Service PJ'!$B105,'EPA_US9RT techs'!$L$2:$L$1718,'Service PJ'!$A105,'EPA_US9RT techs'!$C$2:$C$1718,"VDA_FLOP",'EPA_US9RT techs'!$F$2:$F$1718,'Service PJ'!F$1))</f>
        <v>1</v>
      </c>
      <c r="G105" s="1">
        <f>IFERROR(IFERROR(1/AVERAGEIFS('EPA_US9RT techs'!$I$2:$I$1718,'EPA_US9RT techs'!$J$2:$J$1718,'Service PJ'!$D105,'EPA_US9RT techs'!$K$2:$K$1718,'Service PJ'!$B105,'EPA_US9RT techs'!$L$2:$L$1718,'Service PJ'!$A105,'EPA_US9RT techs'!$C$2:$C$1718,"VDA_FLOP",'EPA_US9RT techs'!$F$2:$F$1718,'Service PJ'!G$1),1/AVERAGEIFS('EPA_US9RT techs'!$I$2:$I$1718,'EPA_US9RT techs'!$K$2:$K$1718,'Service PJ'!$B105,'EPA_US9RT techs'!$L$2:$L$1718,'Service PJ'!$A105,'EPA_US9RT techs'!$C$2:$C$1718,"VDA_FLOP",'EPA_US9RT techs'!$F$2:$F$1718,'Service PJ'!G$1)),"")</f>
        <v>1.1262534363940762</v>
      </c>
      <c r="H105" s="1">
        <f>IFERROR(IFERROR(1/AVERAGEIFS('EPA_US9RT techs'!$I$2:$I$1718,'EPA_US9RT techs'!$J$2:$J$1718,'Service PJ'!$D105,'EPA_US9RT techs'!$K$2:$K$1718,'Service PJ'!$B105,'EPA_US9RT techs'!$L$2:$L$1718,'Service PJ'!$A105,'EPA_US9RT techs'!$C$2:$C$1718,"VDA_FLOP",'EPA_US9RT techs'!$F$2:$F$1718,'Service PJ'!H$1),1/AVERAGEIFS('EPA_US9RT techs'!$I$2:$I$1718,'EPA_US9RT techs'!$K$2:$K$1718,'Service PJ'!$B105,'EPA_US9RT techs'!$L$2:$L$1718,'Service PJ'!$A105,'EPA_US9RT techs'!$C$2:$C$1718,"VDA_FLOP",'EPA_US9RT techs'!$F$2:$F$1718,'Service PJ'!H$1)),"")</f>
        <v>1.1346569412229279</v>
      </c>
      <c r="I105" s="1">
        <f>IFERROR(IFERROR(1/AVERAGEIFS('EPA_US9RT techs'!$I$2:$I$1718,'EPA_US9RT techs'!$J$2:$J$1718,'Service PJ'!$D105,'EPA_US9RT techs'!$K$2:$K$1718,'Service PJ'!$B105,'EPA_US9RT techs'!$L$2:$L$1718,'Service PJ'!$A105,'EPA_US9RT techs'!$C$2:$C$1718,"VDA_FLOP",'EPA_US9RT techs'!$F$2:$F$1718,'Service PJ'!I$1),1/AVERAGEIFS('EPA_US9RT techs'!$I$2:$I$1718,'EPA_US9RT techs'!$K$2:$K$1718,'Service PJ'!$B105,'EPA_US9RT techs'!$L$2:$L$1718,'Service PJ'!$A105,'EPA_US9RT techs'!$C$2:$C$1718,"VDA_FLOP",'EPA_US9RT techs'!$F$2:$F$1718,'Service PJ'!I$1)),"")</f>
        <v>1.215977144773748</v>
      </c>
      <c r="J105" s="1">
        <f>IFERROR(IFERROR(1/AVERAGEIFS('EPA_US9RT techs'!$I$2:$I$1718,'EPA_US9RT techs'!$J$2:$J$1718,'Service PJ'!$D105,'EPA_US9RT techs'!$K$2:$K$1718,'Service PJ'!$B105,'EPA_US9RT techs'!$L$2:$L$1718,'Service PJ'!$A105,'EPA_US9RT techs'!$C$2:$C$1718,"VDA_FLOP",'EPA_US9RT techs'!$F$2:$F$1718,'Service PJ'!J$1),1/AVERAGEIFS('EPA_US9RT techs'!$I$2:$I$1718,'EPA_US9RT techs'!$K$2:$K$1718,'Service PJ'!$B105,'EPA_US9RT techs'!$L$2:$L$1718,'Service PJ'!$A105,'EPA_US9RT techs'!$C$2:$C$1718,"VDA_FLOP",'EPA_US9RT techs'!$F$2:$F$1718,'Service PJ'!J$1)),"")</f>
        <v>1.2700973158152613</v>
      </c>
      <c r="L105" t="str">
        <f>IF(SUM(O105:AR105)=0,"\I: ","")&amp;'Service PJ'!D105&amp;"_"&amp;'Service PJ'!E105&amp;"_"&amp;'Service PJ'!C105</f>
        <v>ITM_MDR_NGA</v>
      </c>
      <c r="M105" t="str">
        <f>"IND"&amp;'Service PJ'!C105</f>
        <v>INDNGA</v>
      </c>
      <c r="N105" t="str">
        <f t="shared" si="84"/>
        <v>ITM_MDR</v>
      </c>
      <c r="O105" s="1">
        <f>'Service shares'!AK105*'Service PJ'!AV105</f>
        <v>1.9741799155644554E-3</v>
      </c>
      <c r="P105" s="1">
        <f>'Service shares'!AL105*'Service PJ'!AW105</f>
        <v>0</v>
      </c>
      <c r="Q105" s="1">
        <f>'Service shares'!AM105*'Service PJ'!AX105</f>
        <v>3.0065430211998381E-2</v>
      </c>
      <c r="R105" s="1">
        <f>'Service shares'!AN105*'Service PJ'!AY105</f>
        <v>5.0297311059950015E-2</v>
      </c>
      <c r="S105" s="1">
        <f>'Service shares'!AO105*'Service PJ'!AZ105</f>
        <v>1.8913419900115627</v>
      </c>
      <c r="T105" s="1">
        <f>'Service shares'!AP105*'Service PJ'!BA105</f>
        <v>0.45417721419572771</v>
      </c>
      <c r="U105" s="1">
        <f>'Service shares'!AQ105*'Service PJ'!BB105</f>
        <v>8.1757539982669717E-3</v>
      </c>
      <c r="V105" s="14">
        <f>'Service shares'!AR105*'Service PJ'!BC105</f>
        <v>0</v>
      </c>
      <c r="W105" s="1">
        <f>'Service shares'!AS105*'Service PJ'!BD105</f>
        <v>0.3801391801648773</v>
      </c>
      <c r="X105" s="1">
        <f>'Service shares'!AT105*'Service PJ'!BE105</f>
        <v>8.2798663604922744</v>
      </c>
      <c r="Y105" s="1">
        <f>'Service shares'!AU105*'Service PJ'!BF105</f>
        <v>3.8836283408066809E-2</v>
      </c>
      <c r="Z105" s="1">
        <f>'Service shares'!AV105*'Service PJ'!BG105</f>
        <v>0.60745844214923794</v>
      </c>
      <c r="AA105" s="1">
        <f>'Service shares'!AW105*'Service PJ'!BH105</f>
        <v>0.25605921249865043</v>
      </c>
      <c r="AB105" s="1">
        <f>'Service shares'!AX105*'Service PJ'!BI105</f>
        <v>0.7076397609763323</v>
      </c>
      <c r="AC105" s="1">
        <f>'Service shares'!AY105*'Service PJ'!BJ105</f>
        <v>0.35602367630425219</v>
      </c>
      <c r="AD105" s="1">
        <f>'Service shares'!AZ105*'Service PJ'!BK105</f>
        <v>0.38707273318744878</v>
      </c>
      <c r="AE105" s="1">
        <f>'Service shares'!BA105*'Service PJ'!BL105</f>
        <v>0.46225050819243929</v>
      </c>
      <c r="AF105" s="1">
        <f>'Service shares'!BB105*'Service PJ'!BM105</f>
        <v>0.54886565393787745</v>
      </c>
      <c r="AG105" s="1">
        <f>'Service shares'!BC105*'Service PJ'!BN105</f>
        <v>1.4051556958915437</v>
      </c>
      <c r="AH105" s="1">
        <f>'Service shares'!BD105*'Service PJ'!BO105</f>
        <v>0</v>
      </c>
      <c r="AI105" s="1">
        <f>'Service shares'!BE105*'Service PJ'!BP105</f>
        <v>1.6001129956893657E-2</v>
      </c>
      <c r="AJ105" s="1">
        <f>'Service shares'!BF105*'Service PJ'!BQ105</f>
        <v>8.2854069796507473E-2</v>
      </c>
      <c r="AK105" s="1">
        <f>'Service shares'!BG105*'Service PJ'!BR105</f>
        <v>0</v>
      </c>
      <c r="AL105" s="1">
        <f>'Service shares'!BH105*'Service PJ'!BS105</f>
        <v>2.4687905210968109E-3</v>
      </c>
      <c r="AM105" s="1">
        <f>'Service shares'!BI105*'Service PJ'!BT105</f>
        <v>1.1449498104438292</v>
      </c>
      <c r="AN105" s="1">
        <f>'Service shares'!BJ105*'Service PJ'!BU105</f>
        <v>0</v>
      </c>
      <c r="AO105" s="1">
        <f>'Service shares'!BK105*'Service PJ'!BV105</f>
        <v>1.6596016029366865E-2</v>
      </c>
      <c r="AP105" s="1">
        <f>'Service shares'!BL105*'Service PJ'!BW105</f>
        <v>0.85137888845217546</v>
      </c>
      <c r="AQ105" s="1">
        <f>'Service shares'!BM105*'Service PJ'!BX105</f>
        <v>6.6083622940675708</v>
      </c>
      <c r="AR105" s="1">
        <f>'Service shares'!BN105*'Service PJ'!BY105</f>
        <v>0</v>
      </c>
      <c r="AS105" s="2">
        <v>0</v>
      </c>
      <c r="AU105" t="str">
        <f t="shared" si="52"/>
        <v>ITM_MDR_NGA</v>
      </c>
      <c r="AV105" s="1">
        <f t="shared" si="97"/>
        <v>1.1262534363940762</v>
      </c>
      <c r="AW105" s="1">
        <f t="shared" si="97"/>
        <v>1.1262534363940762</v>
      </c>
      <c r="AX105" s="1">
        <f t="shared" si="97"/>
        <v>1.1262534363940762</v>
      </c>
      <c r="AY105" s="1">
        <f t="shared" si="97"/>
        <v>1.1262534363940762</v>
      </c>
      <c r="AZ105" s="1">
        <f t="shared" si="97"/>
        <v>1.1262534363940762</v>
      </c>
      <c r="BA105" s="1">
        <f t="shared" si="97"/>
        <v>1.1262534363940762</v>
      </c>
      <c r="BB105" s="1">
        <f t="shared" si="97"/>
        <v>1.1262534363940762</v>
      </c>
      <c r="BC105" s="1">
        <f t="shared" si="97"/>
        <v>1.1262534363940762</v>
      </c>
      <c r="BD105" s="1">
        <f t="shared" si="97"/>
        <v>1.1262534363940762</v>
      </c>
      <c r="BE105" s="1">
        <f t="shared" si="97"/>
        <v>1.1262534363940762</v>
      </c>
      <c r="BF105" s="1">
        <f t="shared" si="97"/>
        <v>1.1262534363940762</v>
      </c>
      <c r="BG105" s="1">
        <f t="shared" si="97"/>
        <v>1.1262534363940762</v>
      </c>
      <c r="BH105" s="1">
        <f t="shared" si="97"/>
        <v>1.1262534363940762</v>
      </c>
      <c r="BI105" s="1">
        <f t="shared" si="97"/>
        <v>1.1262534363940762</v>
      </c>
      <c r="BJ105" s="1">
        <f t="shared" si="97"/>
        <v>1.1262534363940762</v>
      </c>
      <c r="BK105" s="1">
        <f t="shared" si="97"/>
        <v>1.1262534363940762</v>
      </c>
      <c r="BL105" s="1">
        <f t="shared" si="93"/>
        <v>1.1262534363940762</v>
      </c>
      <c r="BM105" s="1">
        <f t="shared" si="96"/>
        <v>1.1262534363940762</v>
      </c>
      <c r="BN105" s="1">
        <f t="shared" si="96"/>
        <v>1.1262534363940762</v>
      </c>
      <c r="BO105" s="1">
        <f t="shared" si="96"/>
        <v>1.1262534363940762</v>
      </c>
      <c r="BP105" s="1">
        <f t="shared" si="96"/>
        <v>1.1262534363940762</v>
      </c>
      <c r="BQ105" s="1">
        <f t="shared" si="96"/>
        <v>1.1262534363940762</v>
      </c>
      <c r="BR105" s="1">
        <f t="shared" si="96"/>
        <v>1.1262534363940762</v>
      </c>
      <c r="BS105" s="1">
        <f t="shared" si="96"/>
        <v>1.1262534363940762</v>
      </c>
      <c r="BT105" s="1">
        <f t="shared" si="96"/>
        <v>1.1262534363940762</v>
      </c>
      <c r="BU105" s="1">
        <f t="shared" si="96"/>
        <v>1.1262534363940762</v>
      </c>
      <c r="BV105" s="1">
        <f t="shared" si="96"/>
        <v>1.1262534363940762</v>
      </c>
      <c r="BW105" s="1">
        <f t="shared" si="96"/>
        <v>1.1262534363940762</v>
      </c>
      <c r="BX105" s="1">
        <f t="shared" si="96"/>
        <v>1.1262534363940762</v>
      </c>
      <c r="BY105" s="1">
        <f t="shared" si="96"/>
        <v>1.1262534363940762</v>
      </c>
      <c r="CC105" t="str">
        <f t="shared" si="86"/>
        <v>PRE</v>
      </c>
      <c r="CD105" t="str">
        <f t="shared" si="87"/>
        <v>ITM_MDR_NGA</v>
      </c>
      <c r="CE105" t="str">
        <f>VLOOKUP(D105,'IND Balance'!$AM$5:$AN$21,2,FALSE)&amp;" - "&amp;VLOOKUP(E105,'MECS_Table 5.4'!$AF$18:$AG$30,2,FALSE)&amp;" - "&amp;VLOOKUP('Service PJ'!M105,'IND Balance'!$AM$22:$AN$32,2,FALSE)</f>
        <v>Transport and machinery - Machine drive - Natural Gas</v>
      </c>
      <c r="CF105" t="s">
        <v>109</v>
      </c>
      <c r="CG105" t="s">
        <v>110</v>
      </c>
      <c r="CL105" t="str">
        <f t="shared" si="88"/>
        <v>ITM_MDR_NGA</v>
      </c>
      <c r="CM105" t="str">
        <f t="shared" si="89"/>
        <v>ITM_MDR</v>
      </c>
      <c r="CN105" s="1">
        <f t="shared" si="53"/>
        <v>8.5645332524530104E-4</v>
      </c>
      <c r="CO105" s="1">
        <f t="shared" si="54"/>
        <v>0</v>
      </c>
      <c r="CP105" s="1">
        <f t="shared" si="55"/>
        <v>6.9973045117799424E-3</v>
      </c>
      <c r="CQ105" s="1">
        <f t="shared" si="56"/>
        <v>1.9689571586861788E-2</v>
      </c>
      <c r="CR105" s="1">
        <f t="shared" si="57"/>
        <v>5.5135144645011057E-3</v>
      </c>
      <c r="CS105" s="1">
        <f t="shared" si="58"/>
        <v>2.4750788999217542E-3</v>
      </c>
      <c r="CT105" s="1">
        <f t="shared" si="59"/>
        <v>3.0859506695976946E-3</v>
      </c>
      <c r="CU105" s="1" t="str">
        <f t="shared" si="60"/>
        <v/>
      </c>
      <c r="CV105" s="1">
        <f t="shared" si="61"/>
        <v>2.1523126773149954E-2</v>
      </c>
      <c r="CW105" s="1">
        <f t="shared" si="62"/>
        <v>7.1311674491266663E-3</v>
      </c>
      <c r="CX105" s="1">
        <f t="shared" si="63"/>
        <v>2.3788398115479536E-3</v>
      </c>
      <c r="CY105" s="1">
        <f t="shared" si="64"/>
        <v>1.4612094098849272E-2</v>
      </c>
      <c r="CZ105" s="1">
        <f t="shared" si="65"/>
        <v>1.9202811804545278E-2</v>
      </c>
      <c r="DA105" s="1">
        <f t="shared" si="66"/>
        <v>1.5079540578613715E-2</v>
      </c>
      <c r="DB105" s="1">
        <f t="shared" si="67"/>
        <v>1.6669964399668464E-2</v>
      </c>
      <c r="DC105" s="1">
        <f t="shared" si="68"/>
        <v>1.8612417359252887E-2</v>
      </c>
      <c r="DD105" s="1">
        <f t="shared" si="69"/>
        <v>1.4108820464399234E-2</v>
      </c>
      <c r="DE105" s="1">
        <f t="shared" si="70"/>
        <v>1.6487175924557489E-2</v>
      </c>
      <c r="DF105" s="1">
        <f t="shared" si="71"/>
        <v>1.6036850787045594E-2</v>
      </c>
      <c r="DG105" s="1">
        <f t="shared" si="72"/>
        <v>0</v>
      </c>
      <c r="DH105" s="1">
        <f t="shared" si="73"/>
        <v>2.3334610597080984E-2</v>
      </c>
      <c r="DI105" s="1">
        <f t="shared" si="74"/>
        <v>1.5517750926164637E-2</v>
      </c>
      <c r="DJ105" s="1">
        <f t="shared" si="75"/>
        <v>0</v>
      </c>
      <c r="DK105" s="1">
        <f t="shared" si="76"/>
        <v>9.2129087051055476E-4</v>
      </c>
      <c r="DL105" s="1">
        <f t="shared" si="77"/>
        <v>1.975831797338911E-2</v>
      </c>
      <c r="DM105" s="1" t="str">
        <f t="shared" si="78"/>
        <v/>
      </c>
      <c r="DN105" s="1">
        <f t="shared" si="79"/>
        <v>4.9015066214593818E-2</v>
      </c>
      <c r="DO105" s="1">
        <f t="shared" si="80"/>
        <v>2.7375276091860769E-2</v>
      </c>
      <c r="DP105" s="1">
        <f t="shared" si="81"/>
        <v>2.7109305466950537E-2</v>
      </c>
      <c r="DQ105" s="1" t="str">
        <f t="shared" si="82"/>
        <v/>
      </c>
      <c r="DR105" s="1">
        <v>3</v>
      </c>
      <c r="DS105" s="1" t="str">
        <f t="shared" si="90"/>
        <v/>
      </c>
      <c r="DT105" t="str">
        <f t="shared" si="91"/>
        <v/>
      </c>
    </row>
    <row r="106" spans="1:124" x14ac:dyDescent="0.45">
      <c r="A106" t="str">
        <f t="shared" si="83"/>
        <v>NGA</v>
      </c>
      <c r="B106" t="str">
        <f>VLOOKUP(E106,'EPA_US9RT techs'!$R$26:$S$34,2,FALSE)</f>
        <v>PRH</v>
      </c>
      <c r="C106" t="str">
        <f>'Service shares'!A106</f>
        <v>NGA</v>
      </c>
      <c r="D106" t="str">
        <f>'Service shares'!B106</f>
        <v>ITM</v>
      </c>
      <c r="E106" t="str">
        <f>'Service shares'!C106</f>
        <v>OTP</v>
      </c>
      <c r="F106" s="1">
        <f>IFERROR(1/AVERAGEIFS('EPA_US9RT techs'!$I$2:$I$1718,'EPA_US9RT techs'!$J$2:$J$1718,'Service PJ'!$D106,'EPA_US9RT techs'!$K$2:$K$1718,'Service PJ'!$B106,'EPA_US9RT techs'!$L$2:$L$1718,'Service PJ'!$A106,'EPA_US9RT techs'!$C$2:$C$1718,"VDA_FLOP",'EPA_US9RT techs'!$F$2:$F$1718,'Service PJ'!F$1),1/AVERAGEIFS('EPA_US9RT techs'!$I$2:$I$1718,'EPA_US9RT techs'!$K$2:$K$1718,'Service PJ'!$B106,'EPA_US9RT techs'!$L$2:$L$1718,'Service PJ'!$A106,'EPA_US9RT techs'!$C$2:$C$1718,"VDA_FLOP",'EPA_US9RT techs'!$F$2:$F$1718,'Service PJ'!F$1))</f>
        <v>1</v>
      </c>
      <c r="G106" s="1">
        <f>IFERROR(IFERROR(1/AVERAGEIFS('EPA_US9RT techs'!$I$2:$I$1718,'EPA_US9RT techs'!$J$2:$J$1718,'Service PJ'!$D106,'EPA_US9RT techs'!$K$2:$K$1718,'Service PJ'!$B106,'EPA_US9RT techs'!$L$2:$L$1718,'Service PJ'!$A106,'EPA_US9RT techs'!$C$2:$C$1718,"VDA_FLOP",'EPA_US9RT techs'!$F$2:$F$1718,'Service PJ'!G$1),1/AVERAGEIFS('EPA_US9RT techs'!$I$2:$I$1718,'EPA_US9RT techs'!$K$2:$K$1718,'Service PJ'!$B106,'EPA_US9RT techs'!$L$2:$L$1718,'Service PJ'!$A106,'EPA_US9RT techs'!$C$2:$C$1718,"VDA_FLOP",'EPA_US9RT techs'!$F$2:$F$1718,'Service PJ'!G$1)),"")</f>
        <v>1.1262534363940762</v>
      </c>
      <c r="H106" s="1">
        <f>IFERROR(IFERROR(1/AVERAGEIFS('EPA_US9RT techs'!$I$2:$I$1718,'EPA_US9RT techs'!$J$2:$J$1718,'Service PJ'!$D106,'EPA_US9RT techs'!$K$2:$K$1718,'Service PJ'!$B106,'EPA_US9RT techs'!$L$2:$L$1718,'Service PJ'!$A106,'EPA_US9RT techs'!$C$2:$C$1718,"VDA_FLOP",'EPA_US9RT techs'!$F$2:$F$1718,'Service PJ'!H$1),1/AVERAGEIFS('EPA_US9RT techs'!$I$2:$I$1718,'EPA_US9RT techs'!$K$2:$K$1718,'Service PJ'!$B106,'EPA_US9RT techs'!$L$2:$L$1718,'Service PJ'!$A106,'EPA_US9RT techs'!$C$2:$C$1718,"VDA_FLOP",'EPA_US9RT techs'!$F$2:$F$1718,'Service PJ'!H$1)),"")</f>
        <v>1.1346569412229279</v>
      </c>
      <c r="I106" s="1">
        <f>IFERROR(IFERROR(1/AVERAGEIFS('EPA_US9RT techs'!$I$2:$I$1718,'EPA_US9RT techs'!$J$2:$J$1718,'Service PJ'!$D106,'EPA_US9RT techs'!$K$2:$K$1718,'Service PJ'!$B106,'EPA_US9RT techs'!$L$2:$L$1718,'Service PJ'!$A106,'EPA_US9RT techs'!$C$2:$C$1718,"VDA_FLOP",'EPA_US9RT techs'!$F$2:$F$1718,'Service PJ'!I$1),1/AVERAGEIFS('EPA_US9RT techs'!$I$2:$I$1718,'EPA_US9RT techs'!$K$2:$K$1718,'Service PJ'!$B106,'EPA_US9RT techs'!$L$2:$L$1718,'Service PJ'!$A106,'EPA_US9RT techs'!$C$2:$C$1718,"VDA_FLOP",'EPA_US9RT techs'!$F$2:$F$1718,'Service PJ'!I$1)),"")</f>
        <v>1.215977144773748</v>
      </c>
      <c r="J106" s="1">
        <f>IFERROR(IFERROR(1/AVERAGEIFS('EPA_US9RT techs'!$I$2:$I$1718,'EPA_US9RT techs'!$J$2:$J$1718,'Service PJ'!$D106,'EPA_US9RT techs'!$K$2:$K$1718,'Service PJ'!$B106,'EPA_US9RT techs'!$L$2:$L$1718,'Service PJ'!$A106,'EPA_US9RT techs'!$C$2:$C$1718,"VDA_FLOP",'EPA_US9RT techs'!$F$2:$F$1718,'Service PJ'!J$1),1/AVERAGEIFS('EPA_US9RT techs'!$I$2:$I$1718,'EPA_US9RT techs'!$K$2:$K$1718,'Service PJ'!$B106,'EPA_US9RT techs'!$L$2:$L$1718,'Service PJ'!$A106,'EPA_US9RT techs'!$C$2:$C$1718,"VDA_FLOP",'EPA_US9RT techs'!$F$2:$F$1718,'Service PJ'!J$1)),"")</f>
        <v>1.2700973158152613</v>
      </c>
      <c r="L106" t="str">
        <f>IF(SUM(O106:AR106)=0,"\I: ","")&amp;'Service PJ'!D106&amp;"_"&amp;'Service PJ'!E106&amp;"_"&amp;'Service PJ'!C106</f>
        <v>ITM_OTP_NGA</v>
      </c>
      <c r="M106" t="str">
        <f>"IND"&amp;'Service PJ'!C106</f>
        <v>INDNGA</v>
      </c>
      <c r="N106" t="str">
        <f t="shared" si="84"/>
        <v>ITM_OTP</v>
      </c>
      <c r="O106" s="1">
        <f>'Service shares'!AK106*'Service PJ'!AV106</f>
        <v>2.9612698733466835E-3</v>
      </c>
      <c r="P106" s="1">
        <f>'Service shares'!AL106*'Service PJ'!AW106</f>
        <v>0</v>
      </c>
      <c r="Q106" s="1">
        <f>'Service shares'!AM106*'Service PJ'!AX106</f>
        <v>4.5098145317997572E-2</v>
      </c>
      <c r="R106" s="1">
        <f>'Service shares'!AN106*'Service PJ'!AY106</f>
        <v>7.5445966589925015E-2</v>
      </c>
      <c r="S106" s="1">
        <f>'Service shares'!AO106*'Service PJ'!AZ106</f>
        <v>2.8370129850173438</v>
      </c>
      <c r="T106" s="1">
        <f>'Service shares'!AP106*'Service PJ'!BA106</f>
        <v>0.68126582129359159</v>
      </c>
      <c r="U106" s="1">
        <f>'Service shares'!AQ106*'Service PJ'!BB106</f>
        <v>1.2263630997400458E-2</v>
      </c>
      <c r="V106" s="14">
        <f>'Service shares'!AR106*'Service PJ'!BC106</f>
        <v>0</v>
      </c>
      <c r="W106" s="1">
        <f>'Service shares'!AS106*'Service PJ'!BD106</f>
        <v>0.57020877024731598</v>
      </c>
      <c r="X106" s="1">
        <f>'Service shares'!AT106*'Service PJ'!BE106</f>
        <v>12.419799540738412</v>
      </c>
      <c r="Y106" s="1">
        <f>'Service shares'!AU106*'Service PJ'!BF106</f>
        <v>5.8254425112100217E-2</v>
      </c>
      <c r="Z106" s="1">
        <f>'Service shares'!AV106*'Service PJ'!BG106</f>
        <v>0.91118766322385691</v>
      </c>
      <c r="AA106" s="1">
        <f>'Service shares'!AW106*'Service PJ'!BH106</f>
        <v>0.38408881874797562</v>
      </c>
      <c r="AB106" s="1">
        <f>'Service shares'!AX106*'Service PJ'!BI106</f>
        <v>1.0614596414644986</v>
      </c>
      <c r="AC106" s="1">
        <f>'Service shares'!AY106*'Service PJ'!BJ106</f>
        <v>0.53403551445637831</v>
      </c>
      <c r="AD106" s="1">
        <f>'Service shares'!AZ106*'Service PJ'!BK106</f>
        <v>0.58060909978117314</v>
      </c>
      <c r="AE106" s="1">
        <f>'Service shares'!BA106*'Service PJ'!BL106</f>
        <v>0.69337576228865905</v>
      </c>
      <c r="AF106" s="1">
        <f>'Service shares'!BB106*'Service PJ'!BM106</f>
        <v>0.82329848090681623</v>
      </c>
      <c r="AG106" s="1">
        <f>'Service shares'!BC106*'Service PJ'!BN106</f>
        <v>2.1077335438373157</v>
      </c>
      <c r="AH106" s="1">
        <f>'Service shares'!BD106*'Service PJ'!BO106</f>
        <v>0</v>
      </c>
      <c r="AI106" s="1">
        <f>'Service shares'!BE106*'Service PJ'!BP106</f>
        <v>2.4001694935340486E-2</v>
      </c>
      <c r="AJ106" s="1">
        <f>'Service shares'!BF106*'Service PJ'!BQ106</f>
        <v>0.12428110469476121</v>
      </c>
      <c r="AK106" s="1">
        <f>'Service shares'!BG106*'Service PJ'!BR106</f>
        <v>0</v>
      </c>
      <c r="AL106" s="1">
        <f>'Service shares'!BH106*'Service PJ'!BS106</f>
        <v>3.7031857816452159E-3</v>
      </c>
      <c r="AM106" s="1">
        <f>'Service shares'!BI106*'Service PJ'!BT106</f>
        <v>1.7174247156657436</v>
      </c>
      <c r="AN106" s="1">
        <f>'Service shares'!BJ106*'Service PJ'!BU106</f>
        <v>0</v>
      </c>
      <c r="AO106" s="1">
        <f>'Service shares'!BK106*'Service PJ'!BV106</f>
        <v>2.4894024044050295E-2</v>
      </c>
      <c r="AP106" s="1">
        <f>'Service shares'!BL106*'Service PJ'!BW106</f>
        <v>1.277068332678263</v>
      </c>
      <c r="AQ106" s="1">
        <f>'Service shares'!BM106*'Service PJ'!BX106</f>
        <v>9.9125434411013558</v>
      </c>
      <c r="AR106" s="1">
        <f>'Service shares'!BN106*'Service PJ'!BY106</f>
        <v>0</v>
      </c>
      <c r="AS106" s="2">
        <v>0</v>
      </c>
      <c r="AU106" t="str">
        <f t="shared" si="52"/>
        <v>ITM_OTP_NGA</v>
      </c>
      <c r="AV106" s="1">
        <f t="shared" si="97"/>
        <v>1.1262534363940762</v>
      </c>
      <c r="AW106" s="1">
        <f t="shared" si="97"/>
        <v>1.1262534363940762</v>
      </c>
      <c r="AX106" s="1">
        <f t="shared" si="97"/>
        <v>1.1262534363940762</v>
      </c>
      <c r="AY106" s="1">
        <f t="shared" si="97"/>
        <v>1.1262534363940762</v>
      </c>
      <c r="AZ106" s="1">
        <f t="shared" si="97"/>
        <v>1.1262534363940762</v>
      </c>
      <c r="BA106" s="1">
        <f t="shared" si="97"/>
        <v>1.1262534363940762</v>
      </c>
      <c r="BB106" s="1">
        <f t="shared" si="97"/>
        <v>1.1262534363940762</v>
      </c>
      <c r="BC106" s="1">
        <f t="shared" si="97"/>
        <v>1.1262534363940762</v>
      </c>
      <c r="BD106" s="1">
        <f t="shared" si="97"/>
        <v>1.1262534363940762</v>
      </c>
      <c r="BE106" s="1">
        <f t="shared" si="97"/>
        <v>1.1262534363940762</v>
      </c>
      <c r="BF106" s="1">
        <f t="shared" si="97"/>
        <v>1.1262534363940762</v>
      </c>
      <c r="BG106" s="1">
        <f t="shared" si="97"/>
        <v>1.1262534363940762</v>
      </c>
      <c r="BH106" s="1">
        <f t="shared" si="97"/>
        <v>1.1262534363940762</v>
      </c>
      <c r="BI106" s="1">
        <f t="shared" si="97"/>
        <v>1.1262534363940762</v>
      </c>
      <c r="BJ106" s="1">
        <f t="shared" si="97"/>
        <v>1.1262534363940762</v>
      </c>
      <c r="BK106" s="1">
        <f t="shared" si="97"/>
        <v>1.1262534363940762</v>
      </c>
      <c r="BL106" s="1">
        <f t="shared" si="93"/>
        <v>1.1262534363940762</v>
      </c>
      <c r="BM106" s="1">
        <f t="shared" si="96"/>
        <v>1.1262534363940762</v>
      </c>
      <c r="BN106" s="1">
        <f t="shared" si="96"/>
        <v>1.1262534363940762</v>
      </c>
      <c r="BO106" s="1">
        <f t="shared" si="96"/>
        <v>1.1262534363940762</v>
      </c>
      <c r="BP106" s="1">
        <f t="shared" si="96"/>
        <v>1.1262534363940762</v>
      </c>
      <c r="BQ106" s="1">
        <f t="shared" si="96"/>
        <v>1.1262534363940762</v>
      </c>
      <c r="BR106" s="1">
        <f t="shared" si="96"/>
        <v>1.1262534363940762</v>
      </c>
      <c r="BS106" s="1">
        <f t="shared" si="96"/>
        <v>1.1262534363940762</v>
      </c>
      <c r="BT106" s="1">
        <f t="shared" si="96"/>
        <v>1.1262534363940762</v>
      </c>
      <c r="BU106" s="1">
        <f t="shared" si="96"/>
        <v>1.1262534363940762</v>
      </c>
      <c r="BV106" s="1">
        <f t="shared" si="96"/>
        <v>1.1262534363940762</v>
      </c>
      <c r="BW106" s="1">
        <f t="shared" si="96"/>
        <v>1.1262534363940762</v>
      </c>
      <c r="BX106" s="1">
        <f t="shared" si="96"/>
        <v>1.1262534363940762</v>
      </c>
      <c r="BY106" s="1">
        <f t="shared" si="96"/>
        <v>1.1262534363940762</v>
      </c>
      <c r="CC106" t="str">
        <f t="shared" si="86"/>
        <v>PRE</v>
      </c>
      <c r="CD106" t="str">
        <f t="shared" si="87"/>
        <v>ITM_OTP_NGA</v>
      </c>
      <c r="CE106" t="str">
        <f>VLOOKUP(D106,'IND Balance'!$AM$5:$AN$21,2,FALSE)&amp;" - "&amp;VLOOKUP(E106,'MECS_Table 5.4'!$AF$18:$AG$30,2,FALSE)&amp;" - "&amp;VLOOKUP('Service PJ'!M106,'IND Balance'!$AM$22:$AN$32,2,FALSE)</f>
        <v>Transport and machinery - Other process - Natural Gas</v>
      </c>
      <c r="CF106" t="s">
        <v>109</v>
      </c>
      <c r="CG106" t="s">
        <v>110</v>
      </c>
      <c r="CL106" t="str">
        <f t="shared" si="88"/>
        <v>ITM_OTP_NGA</v>
      </c>
      <c r="CM106" t="str">
        <f t="shared" si="89"/>
        <v>ITM_OTP</v>
      </c>
      <c r="CN106" s="1">
        <f t="shared" si="53"/>
        <v>1.2127706344402552E-2</v>
      </c>
      <c r="CO106" s="1">
        <f t="shared" si="54"/>
        <v>0</v>
      </c>
      <c r="CP106" s="1">
        <f t="shared" si="55"/>
        <v>9.7773964849945896E-2</v>
      </c>
      <c r="CQ106" s="1">
        <f t="shared" si="56"/>
        <v>0.17748677241849359</v>
      </c>
      <c r="CR106" s="1">
        <f t="shared" si="57"/>
        <v>7.1398136199363194E-2</v>
      </c>
      <c r="CS106" s="1">
        <f t="shared" si="58"/>
        <v>3.2763163988436754E-2</v>
      </c>
      <c r="CT106" s="1">
        <f t="shared" si="59"/>
        <v>3.7982743867770875E-2</v>
      </c>
      <c r="CU106" s="1" t="str">
        <f t="shared" si="60"/>
        <v/>
      </c>
      <c r="CV106" s="1">
        <f t="shared" si="61"/>
        <v>0.25236533372797054</v>
      </c>
      <c r="CW106" s="1">
        <f t="shared" si="62"/>
        <v>9.6026234487310624E-2</v>
      </c>
      <c r="CX106" s="1">
        <f t="shared" si="63"/>
        <v>3.0147935524074073E-2</v>
      </c>
      <c r="CY106" s="1">
        <f t="shared" si="64"/>
        <v>0.17596473610189731</v>
      </c>
      <c r="CZ106" s="1">
        <f t="shared" si="65"/>
        <v>0.21659970641534021</v>
      </c>
      <c r="DA106" s="1">
        <f t="shared" si="66"/>
        <v>0.17020218449090499</v>
      </c>
      <c r="DB106" s="1">
        <f t="shared" si="67"/>
        <v>0.19485199786704133</v>
      </c>
      <c r="DC106" s="1">
        <f t="shared" si="68"/>
        <v>0.19258957677269009</v>
      </c>
      <c r="DD106" s="1">
        <f t="shared" si="69"/>
        <v>0.16140711806070074</v>
      </c>
      <c r="DE106" s="1">
        <f t="shared" si="70"/>
        <v>0.18801304649055675</v>
      </c>
      <c r="DF106" s="1">
        <f t="shared" si="71"/>
        <v>0.18810498611467663</v>
      </c>
      <c r="DG106" s="1">
        <f t="shared" si="72"/>
        <v>0</v>
      </c>
      <c r="DH106" s="1">
        <f t="shared" si="73"/>
        <v>0.25124733426190327</v>
      </c>
      <c r="DI106" s="1">
        <f t="shared" si="74"/>
        <v>0.14974304166709795</v>
      </c>
      <c r="DJ106" s="1">
        <f t="shared" si="75"/>
        <v>0</v>
      </c>
      <c r="DK106" s="1">
        <f t="shared" si="76"/>
        <v>1.1629866670003519E-2</v>
      </c>
      <c r="DL106" s="1">
        <f t="shared" si="77"/>
        <v>0.20409162808928866</v>
      </c>
      <c r="DM106" s="1" t="str">
        <f t="shared" si="78"/>
        <v/>
      </c>
      <c r="DN106" s="1">
        <f t="shared" si="79"/>
        <v>0.23494823402416359</v>
      </c>
      <c r="DO106" s="1">
        <f t="shared" si="80"/>
        <v>0.26745263560606675</v>
      </c>
      <c r="DP106" s="1">
        <f t="shared" si="81"/>
        <v>0.28810580709339995</v>
      </c>
      <c r="DQ106" s="1" t="str">
        <f t="shared" si="82"/>
        <v/>
      </c>
      <c r="DR106" s="1">
        <v>3</v>
      </c>
      <c r="DS106" s="1" t="str">
        <f t="shared" si="90"/>
        <v/>
      </c>
      <c r="DT106" t="str">
        <f t="shared" si="91"/>
        <v/>
      </c>
    </row>
    <row r="107" spans="1:124" x14ac:dyDescent="0.45">
      <c r="A107" t="str">
        <f t="shared" si="83"/>
        <v>NGA</v>
      </c>
      <c r="B107" t="str">
        <f>VLOOKUP(E107,'EPA_US9RT techs'!$R$26:$S$34,2,FALSE)</f>
        <v>OTH</v>
      </c>
      <c r="C107" t="str">
        <f>'Service shares'!A107</f>
        <v>NGA</v>
      </c>
      <c r="D107" t="str">
        <f>'Service shares'!B107</f>
        <v>ITM</v>
      </c>
      <c r="E107" t="str">
        <f>'Service shares'!C107</f>
        <v>SPC</v>
      </c>
      <c r="F107" s="1">
        <f>IFERROR(1/AVERAGEIFS('EPA_US9RT techs'!$I$2:$I$1718,'EPA_US9RT techs'!$J$2:$J$1718,'Service PJ'!$D107,'EPA_US9RT techs'!$K$2:$K$1718,'Service PJ'!$B107,'EPA_US9RT techs'!$L$2:$L$1718,'Service PJ'!$A107,'EPA_US9RT techs'!$C$2:$C$1718,"VDA_FLOP",'EPA_US9RT techs'!$F$2:$F$1718,'Service PJ'!F$1),1/AVERAGEIFS('EPA_US9RT techs'!$I$2:$I$1718,'EPA_US9RT techs'!$K$2:$K$1718,'Service PJ'!$B107,'EPA_US9RT techs'!$L$2:$L$1718,'Service PJ'!$A107,'EPA_US9RT techs'!$C$2:$C$1718,"VDA_FLOP",'EPA_US9RT techs'!$F$2:$F$1718,'Service PJ'!F$1))</f>
        <v>1</v>
      </c>
      <c r="G107" s="1">
        <f>IFERROR(IFERROR(1/AVERAGEIFS('EPA_US9RT techs'!$I$2:$I$1718,'EPA_US9RT techs'!$J$2:$J$1718,'Service PJ'!$D107,'EPA_US9RT techs'!$K$2:$K$1718,'Service PJ'!$B107,'EPA_US9RT techs'!$L$2:$L$1718,'Service PJ'!$A107,'EPA_US9RT techs'!$C$2:$C$1718,"VDA_FLOP",'EPA_US9RT techs'!$F$2:$F$1718,'Service PJ'!G$1),1/AVERAGEIFS('EPA_US9RT techs'!$I$2:$I$1718,'EPA_US9RT techs'!$K$2:$K$1718,'Service PJ'!$B107,'EPA_US9RT techs'!$L$2:$L$1718,'Service PJ'!$A107,'EPA_US9RT techs'!$C$2:$C$1718,"VDA_FLOP",'EPA_US9RT techs'!$F$2:$F$1718,'Service PJ'!G$1)),"")</f>
        <v>1.0637134050773318</v>
      </c>
      <c r="H107" s="1">
        <f>IFERROR(IFERROR(1/AVERAGEIFS('EPA_US9RT techs'!$I$2:$I$1718,'EPA_US9RT techs'!$J$2:$J$1718,'Service PJ'!$D107,'EPA_US9RT techs'!$K$2:$K$1718,'Service PJ'!$B107,'EPA_US9RT techs'!$L$2:$L$1718,'Service PJ'!$A107,'EPA_US9RT techs'!$C$2:$C$1718,"VDA_FLOP",'EPA_US9RT techs'!$F$2:$F$1718,'Service PJ'!H$1),1/AVERAGEIFS('EPA_US9RT techs'!$I$2:$I$1718,'EPA_US9RT techs'!$K$2:$K$1718,'Service PJ'!$B107,'EPA_US9RT techs'!$L$2:$L$1718,'Service PJ'!$A107,'EPA_US9RT techs'!$C$2:$C$1718,"VDA_FLOP",'EPA_US9RT techs'!$F$2:$F$1718,'Service PJ'!H$1)),"")</f>
        <v>1.0913240984665626</v>
      </c>
      <c r="I107" s="1">
        <f>IFERROR(IFERROR(1/AVERAGEIFS('EPA_US9RT techs'!$I$2:$I$1718,'EPA_US9RT techs'!$J$2:$J$1718,'Service PJ'!$D107,'EPA_US9RT techs'!$K$2:$K$1718,'Service PJ'!$B107,'EPA_US9RT techs'!$L$2:$L$1718,'Service PJ'!$A107,'EPA_US9RT techs'!$C$2:$C$1718,"VDA_FLOP",'EPA_US9RT techs'!$F$2:$F$1718,'Service PJ'!I$1),1/AVERAGEIFS('EPA_US9RT techs'!$I$2:$I$1718,'EPA_US9RT techs'!$K$2:$K$1718,'Service PJ'!$B107,'EPA_US9RT techs'!$L$2:$L$1718,'Service PJ'!$A107,'EPA_US9RT techs'!$C$2:$C$1718,"VDA_FLOP",'EPA_US9RT techs'!$F$2:$F$1718,'Service PJ'!I$1)),"")</f>
        <v>1.1212290208125226</v>
      </c>
      <c r="J107" s="1">
        <f>IFERROR(IFERROR(1/AVERAGEIFS('EPA_US9RT techs'!$I$2:$I$1718,'EPA_US9RT techs'!$J$2:$J$1718,'Service PJ'!$D107,'EPA_US9RT techs'!$K$2:$K$1718,'Service PJ'!$B107,'EPA_US9RT techs'!$L$2:$L$1718,'Service PJ'!$A107,'EPA_US9RT techs'!$C$2:$C$1718,"VDA_FLOP",'EPA_US9RT techs'!$F$2:$F$1718,'Service PJ'!J$1),1/AVERAGEIFS('EPA_US9RT techs'!$I$2:$I$1718,'EPA_US9RT techs'!$K$2:$K$1718,'Service PJ'!$B107,'EPA_US9RT techs'!$L$2:$L$1718,'Service PJ'!$A107,'EPA_US9RT techs'!$C$2:$C$1718,"VDA_FLOP",'EPA_US9RT techs'!$F$2:$F$1718,'Service PJ'!J$1)),"")</f>
        <v>1.1606646281756339</v>
      </c>
      <c r="L107" t="str">
        <f>IF(SUM(O107:AR107)=0,"\I: ","")&amp;'Service PJ'!D107&amp;"_"&amp;'Service PJ'!E107&amp;"_"&amp;'Service PJ'!C107</f>
        <v>ITM_SPC_NGA</v>
      </c>
      <c r="M107" t="str">
        <f>"IND"&amp;'Service PJ'!C107</f>
        <v>INDNGA</v>
      </c>
      <c r="N107" t="str">
        <f t="shared" si="84"/>
        <v>ITM_SPC</v>
      </c>
      <c r="O107" s="1">
        <f>'Service shares'!AK107*'Service PJ'!AV107</f>
        <v>6.4327152527552556E-2</v>
      </c>
      <c r="P107" s="1">
        <f>'Service shares'!AL107*'Service PJ'!AW107</f>
        <v>0</v>
      </c>
      <c r="Q107" s="1">
        <f>'Service shares'!AM107*'Service PJ'!AX107</f>
        <v>0.97965919914686839</v>
      </c>
      <c r="R107" s="1">
        <f>'Service shares'!AN107*'Service PJ'!AY107</f>
        <v>1.6388996639924152</v>
      </c>
      <c r="S107" s="1">
        <f>'Service shares'!AO107*'Service PJ'!AZ107</f>
        <v>61.627941665312889</v>
      </c>
      <c r="T107" s="1">
        <f>'Service shares'!AP107*'Service PJ'!BA107</f>
        <v>14.799019431698603</v>
      </c>
      <c r="U107" s="1">
        <f>'Service shares'!AQ107*'Service PJ'!BB107</f>
        <v>0.2664007319332371</v>
      </c>
      <c r="V107" s="14">
        <f>'Service shares'!AR107*'Service PJ'!BC107</f>
        <v>0</v>
      </c>
      <c r="W107" s="1">
        <f>'Service shares'!AS107*'Service PJ'!BD107</f>
        <v>12.386546348372303</v>
      </c>
      <c r="X107" s="1">
        <f>'Service shares'!AT107*'Service PJ'!BE107</f>
        <v>269.79315414970768</v>
      </c>
      <c r="Y107" s="1">
        <f>'Service shares'!AU107*'Service PJ'!BF107</f>
        <v>1.2654507862722744</v>
      </c>
      <c r="Z107" s="1">
        <f>'Service shares'!AV107*'Service PJ'!BG107</f>
        <v>19.793571778441937</v>
      </c>
      <c r="AA107" s="1">
        <f>'Service shares'!AW107*'Service PJ'!BH107</f>
        <v>8.3434948803924733</v>
      </c>
      <c r="AB107" s="1">
        <f>'Service shares'!AX107*'Service PJ'!BI107</f>
        <v>23.057903932666747</v>
      </c>
      <c r="AC107" s="1">
        <f>'Service shares'!AY107*'Service PJ'!BJ107</f>
        <v>11.600760978512699</v>
      </c>
      <c r="AD107" s="1">
        <f>'Service shares'!AZ107*'Service PJ'!BK107</f>
        <v>12.612470905361477</v>
      </c>
      <c r="AE107" s="1">
        <f>'Service shares'!BA107*'Service PJ'!BL107</f>
        <v>15.062081582332304</v>
      </c>
      <c r="AF107" s="1">
        <f>'Service shares'!BB107*'Service PJ'!BM107</f>
        <v>17.884370294539135</v>
      </c>
      <c r="AG107" s="1">
        <f>'Service shares'!BC107*'Service PJ'!BN107</f>
        <v>45.785930685416012</v>
      </c>
      <c r="AH107" s="1">
        <f>'Service shares'!BD107*'Service PJ'!BO107</f>
        <v>0</v>
      </c>
      <c r="AI107" s="1">
        <f>'Service shares'!BE107*'Service PJ'!BP107</f>
        <v>0.52138466166899</v>
      </c>
      <c r="AJ107" s="1">
        <f>'Service shares'!BF107*'Service PJ'!BQ107</f>
        <v>2.6997369101511404</v>
      </c>
      <c r="AK107" s="1">
        <f>'Service shares'!BG107*'Service PJ'!BR107</f>
        <v>0</v>
      </c>
      <c r="AL107" s="1">
        <f>'Service shares'!BH107*'Service PJ'!BS107</f>
        <v>8.0443663293861267E-2</v>
      </c>
      <c r="AM107" s="1">
        <f>'Service shares'!BI107*'Service PJ'!BT107</f>
        <v>37.307319617702767</v>
      </c>
      <c r="AN107" s="1">
        <f>'Service shares'!BJ107*'Service PJ'!BU107</f>
        <v>0</v>
      </c>
      <c r="AO107" s="1">
        <f>'Service shares'!BK107*'Service PJ'!BV107</f>
        <v>0.54076857233427467</v>
      </c>
      <c r="AP107" s="1">
        <f>'Service shares'!BL107*'Service PJ'!BW107</f>
        <v>27.741534185622783</v>
      </c>
      <c r="AQ107" s="1">
        <f>'Service shares'!BM107*'Service PJ'!BX107</f>
        <v>215.32846418725134</v>
      </c>
      <c r="AR107" s="1">
        <f>'Service shares'!BN107*'Service PJ'!BY107</f>
        <v>0</v>
      </c>
      <c r="AS107" s="2">
        <v>0</v>
      </c>
      <c r="AU107" t="str">
        <f t="shared" si="52"/>
        <v>ITM_SPC_NGA</v>
      </c>
      <c r="AV107" s="1">
        <f t="shared" si="97"/>
        <v>1.0637134050773318</v>
      </c>
      <c r="AW107" s="1">
        <f t="shared" si="97"/>
        <v>1.0637134050773318</v>
      </c>
      <c r="AX107" s="1">
        <f t="shared" si="97"/>
        <v>1.0637134050773318</v>
      </c>
      <c r="AY107" s="1">
        <f t="shared" si="97"/>
        <v>1.0637134050773318</v>
      </c>
      <c r="AZ107" s="1">
        <f t="shared" si="97"/>
        <v>1.0637134050773318</v>
      </c>
      <c r="BA107" s="1">
        <f t="shared" si="97"/>
        <v>1.0637134050773318</v>
      </c>
      <c r="BB107" s="1">
        <f t="shared" si="97"/>
        <v>1.0637134050773318</v>
      </c>
      <c r="BC107" s="1">
        <f t="shared" si="97"/>
        <v>1.0637134050773318</v>
      </c>
      <c r="BD107" s="1">
        <f t="shared" si="97"/>
        <v>1.0637134050773318</v>
      </c>
      <c r="BE107" s="1">
        <f t="shared" si="97"/>
        <v>1.0637134050773318</v>
      </c>
      <c r="BF107" s="1">
        <f t="shared" si="97"/>
        <v>1.0637134050773318</v>
      </c>
      <c r="BG107" s="1">
        <f t="shared" si="97"/>
        <v>1.0637134050773318</v>
      </c>
      <c r="BH107" s="1">
        <f t="shared" si="97"/>
        <v>1.0637134050773318</v>
      </c>
      <c r="BI107" s="1">
        <f t="shared" si="97"/>
        <v>1.0637134050773318</v>
      </c>
      <c r="BJ107" s="1">
        <f t="shared" si="97"/>
        <v>1.0637134050773318</v>
      </c>
      <c r="BK107" s="1">
        <f t="shared" si="97"/>
        <v>1.0637134050773318</v>
      </c>
      <c r="BL107" s="1">
        <f t="shared" si="93"/>
        <v>1.0637134050773318</v>
      </c>
      <c r="BM107" s="1">
        <f t="shared" si="96"/>
        <v>1.0637134050773318</v>
      </c>
      <c r="BN107" s="1">
        <f t="shared" si="96"/>
        <v>1.0637134050773318</v>
      </c>
      <c r="BO107" s="1">
        <f t="shared" si="96"/>
        <v>1.0637134050773318</v>
      </c>
      <c r="BP107" s="1">
        <f t="shared" si="96"/>
        <v>1.0637134050773318</v>
      </c>
      <c r="BQ107" s="1">
        <f t="shared" si="96"/>
        <v>1.0637134050773318</v>
      </c>
      <c r="BR107" s="1">
        <f t="shared" si="96"/>
        <v>1.0637134050773318</v>
      </c>
      <c r="BS107" s="1">
        <f t="shared" si="96"/>
        <v>1.0637134050773318</v>
      </c>
      <c r="BT107" s="1">
        <f t="shared" si="96"/>
        <v>1.0637134050773318</v>
      </c>
      <c r="BU107" s="1">
        <f t="shared" si="96"/>
        <v>1.0637134050773318</v>
      </c>
      <c r="BV107" s="1">
        <f t="shared" si="96"/>
        <v>1.0637134050773318</v>
      </c>
      <c r="BW107" s="1">
        <f t="shared" si="96"/>
        <v>1.0637134050773318</v>
      </c>
      <c r="BX107" s="1">
        <f t="shared" si="96"/>
        <v>1.0637134050773318</v>
      </c>
      <c r="BY107" s="1">
        <f t="shared" si="96"/>
        <v>1.0637134050773318</v>
      </c>
      <c r="CC107" t="str">
        <f t="shared" si="86"/>
        <v>PRE</v>
      </c>
      <c r="CD107" t="str">
        <f t="shared" si="87"/>
        <v>ITM_SPC_NGA</v>
      </c>
      <c r="CE107" t="str">
        <f>VLOOKUP(D107,'IND Balance'!$AM$5:$AN$21,2,FALSE)&amp;" - "&amp;VLOOKUP(E107,'MECS_Table 5.4'!$AF$18:$AG$30,2,FALSE)&amp;" - "&amp;VLOOKUP('Service PJ'!M107,'IND Balance'!$AM$22:$AN$32,2,FALSE)</f>
        <v>Transport and machinery - Space conditioning - Natural Gas</v>
      </c>
      <c r="CF107" t="s">
        <v>109</v>
      </c>
      <c r="CG107" t="s">
        <v>110</v>
      </c>
      <c r="CL107" t="str">
        <f t="shared" si="88"/>
        <v>ITM_SPC_NGA</v>
      </c>
      <c r="CM107" t="str">
        <f t="shared" si="89"/>
        <v>ITM_SPC</v>
      </c>
      <c r="CN107" s="1">
        <f t="shared" si="53"/>
        <v>5.7033979651787747E-2</v>
      </c>
      <c r="CO107" s="1">
        <f t="shared" si="54"/>
        <v>0</v>
      </c>
      <c r="CP107" s="1">
        <f t="shared" si="55"/>
        <v>0.336088973170869</v>
      </c>
      <c r="CQ107" s="1">
        <f t="shared" si="56"/>
        <v>0.55884471138277081</v>
      </c>
      <c r="CR107" s="1">
        <f t="shared" si="57"/>
        <v>0.27848899160193219</v>
      </c>
      <c r="CS107" s="1">
        <f t="shared" si="58"/>
        <v>0.14690285387186072</v>
      </c>
      <c r="CT107" s="1">
        <f t="shared" si="59"/>
        <v>0.17348348845508055</v>
      </c>
      <c r="CU107" s="1" t="str">
        <f t="shared" si="60"/>
        <v/>
      </c>
      <c r="CV107" s="1">
        <f t="shared" si="61"/>
        <v>0.60990802467109773</v>
      </c>
      <c r="CW107" s="1">
        <f t="shared" si="62"/>
        <v>0.33766161613550311</v>
      </c>
      <c r="CX107" s="1">
        <f t="shared" si="63"/>
        <v>0.14013231826158759</v>
      </c>
      <c r="CY107" s="1">
        <f t="shared" si="64"/>
        <v>0.50945630025147171</v>
      </c>
      <c r="CZ107" s="1">
        <f t="shared" si="65"/>
        <v>0.57601502489219281</v>
      </c>
      <c r="DA107" s="1">
        <f t="shared" si="66"/>
        <v>0.51155078009430344</v>
      </c>
      <c r="DB107" s="1">
        <f t="shared" si="67"/>
        <v>0.54178934035844761</v>
      </c>
      <c r="DC107" s="1">
        <f t="shared" si="68"/>
        <v>0.55890504060568924</v>
      </c>
      <c r="DD107" s="1">
        <f t="shared" si="69"/>
        <v>0.49515543908568538</v>
      </c>
      <c r="DE107" s="1">
        <f t="shared" si="70"/>
        <v>0.53641703363506077</v>
      </c>
      <c r="DF107" s="1">
        <f t="shared" si="71"/>
        <v>0.5317761757973275</v>
      </c>
      <c r="DG107" s="1">
        <f t="shared" si="72"/>
        <v>0</v>
      </c>
      <c r="DH107" s="1">
        <f t="shared" si="73"/>
        <v>0.62269533977602953</v>
      </c>
      <c r="DI107" s="1">
        <f t="shared" si="74"/>
        <v>0.50285230076662013</v>
      </c>
      <c r="DJ107" s="1">
        <f t="shared" si="75"/>
        <v>0</v>
      </c>
      <c r="DK107" s="1">
        <f t="shared" si="76"/>
        <v>5.8932644933000183E-2</v>
      </c>
      <c r="DL107" s="1">
        <f t="shared" si="77"/>
        <v>0.57463821447150754</v>
      </c>
      <c r="DM107" s="1" t="str">
        <f t="shared" si="78"/>
        <v/>
      </c>
      <c r="DN107" s="1">
        <f t="shared" si="79"/>
        <v>0.71069243798141446</v>
      </c>
      <c r="DO107" s="1">
        <f t="shared" si="80"/>
        <v>0.65389970477596637</v>
      </c>
      <c r="DP107" s="1">
        <f t="shared" si="81"/>
        <v>0.65988311332401917</v>
      </c>
      <c r="DQ107" s="1" t="str">
        <f t="shared" si="82"/>
        <v/>
      </c>
      <c r="DR107" s="1">
        <v>3</v>
      </c>
      <c r="DS107" s="1" t="str">
        <f t="shared" si="90"/>
        <v/>
      </c>
      <c r="DT107" t="str">
        <f t="shared" si="91"/>
        <v/>
      </c>
    </row>
    <row r="108" spans="1:124" x14ac:dyDescent="0.45">
      <c r="A108" t="str">
        <f t="shared" si="83"/>
        <v>NGA</v>
      </c>
      <c r="B108" t="str">
        <f>VLOOKUP(E108,'EPA_US9RT techs'!$R$26:$S$34,2,FALSE)</f>
        <v>OTH</v>
      </c>
      <c r="C108" t="str">
        <f>'Service shares'!A108</f>
        <v>NGA</v>
      </c>
      <c r="D108" t="str">
        <f>'Service shares'!B108</f>
        <v>ITM</v>
      </c>
      <c r="E108" t="str">
        <f>'Service shares'!C108</f>
        <v>OTH</v>
      </c>
      <c r="F108" s="1">
        <f>IFERROR(1/AVERAGEIFS('EPA_US9RT techs'!$I$2:$I$1718,'EPA_US9RT techs'!$J$2:$J$1718,'Service PJ'!$D108,'EPA_US9RT techs'!$K$2:$K$1718,'Service PJ'!$B108,'EPA_US9RT techs'!$L$2:$L$1718,'Service PJ'!$A108,'EPA_US9RT techs'!$C$2:$C$1718,"VDA_FLOP",'EPA_US9RT techs'!$F$2:$F$1718,'Service PJ'!F$1),1/AVERAGEIFS('EPA_US9RT techs'!$I$2:$I$1718,'EPA_US9RT techs'!$K$2:$K$1718,'Service PJ'!$B108,'EPA_US9RT techs'!$L$2:$L$1718,'Service PJ'!$A108,'EPA_US9RT techs'!$C$2:$C$1718,"VDA_FLOP",'EPA_US9RT techs'!$F$2:$F$1718,'Service PJ'!F$1))</f>
        <v>1</v>
      </c>
      <c r="G108" s="1">
        <f>IFERROR(IFERROR(1/AVERAGEIFS('EPA_US9RT techs'!$I$2:$I$1718,'EPA_US9RT techs'!$J$2:$J$1718,'Service PJ'!$D108,'EPA_US9RT techs'!$K$2:$K$1718,'Service PJ'!$B108,'EPA_US9RT techs'!$L$2:$L$1718,'Service PJ'!$A108,'EPA_US9RT techs'!$C$2:$C$1718,"VDA_FLOP",'EPA_US9RT techs'!$F$2:$F$1718,'Service PJ'!G$1),1/AVERAGEIFS('EPA_US9RT techs'!$I$2:$I$1718,'EPA_US9RT techs'!$K$2:$K$1718,'Service PJ'!$B108,'EPA_US9RT techs'!$L$2:$L$1718,'Service PJ'!$A108,'EPA_US9RT techs'!$C$2:$C$1718,"VDA_FLOP",'EPA_US9RT techs'!$F$2:$F$1718,'Service PJ'!G$1)),"")</f>
        <v>1.0637134050773318</v>
      </c>
      <c r="H108" s="1">
        <f>IFERROR(IFERROR(1/AVERAGEIFS('EPA_US9RT techs'!$I$2:$I$1718,'EPA_US9RT techs'!$J$2:$J$1718,'Service PJ'!$D108,'EPA_US9RT techs'!$K$2:$K$1718,'Service PJ'!$B108,'EPA_US9RT techs'!$L$2:$L$1718,'Service PJ'!$A108,'EPA_US9RT techs'!$C$2:$C$1718,"VDA_FLOP",'EPA_US9RT techs'!$F$2:$F$1718,'Service PJ'!H$1),1/AVERAGEIFS('EPA_US9RT techs'!$I$2:$I$1718,'EPA_US9RT techs'!$K$2:$K$1718,'Service PJ'!$B108,'EPA_US9RT techs'!$L$2:$L$1718,'Service PJ'!$A108,'EPA_US9RT techs'!$C$2:$C$1718,"VDA_FLOP",'EPA_US9RT techs'!$F$2:$F$1718,'Service PJ'!H$1)),"")</f>
        <v>1.0913240984665626</v>
      </c>
      <c r="I108" s="1">
        <f>IFERROR(IFERROR(1/AVERAGEIFS('EPA_US9RT techs'!$I$2:$I$1718,'EPA_US9RT techs'!$J$2:$J$1718,'Service PJ'!$D108,'EPA_US9RT techs'!$K$2:$K$1718,'Service PJ'!$B108,'EPA_US9RT techs'!$L$2:$L$1718,'Service PJ'!$A108,'EPA_US9RT techs'!$C$2:$C$1718,"VDA_FLOP",'EPA_US9RT techs'!$F$2:$F$1718,'Service PJ'!I$1),1/AVERAGEIFS('EPA_US9RT techs'!$I$2:$I$1718,'EPA_US9RT techs'!$K$2:$K$1718,'Service PJ'!$B108,'EPA_US9RT techs'!$L$2:$L$1718,'Service PJ'!$A108,'EPA_US9RT techs'!$C$2:$C$1718,"VDA_FLOP",'EPA_US9RT techs'!$F$2:$F$1718,'Service PJ'!I$1)),"")</f>
        <v>1.1212290208125226</v>
      </c>
      <c r="J108" s="1">
        <f>IFERROR(IFERROR(1/AVERAGEIFS('EPA_US9RT techs'!$I$2:$I$1718,'EPA_US9RT techs'!$J$2:$J$1718,'Service PJ'!$D108,'EPA_US9RT techs'!$K$2:$K$1718,'Service PJ'!$B108,'EPA_US9RT techs'!$L$2:$L$1718,'Service PJ'!$A108,'EPA_US9RT techs'!$C$2:$C$1718,"VDA_FLOP",'EPA_US9RT techs'!$F$2:$F$1718,'Service PJ'!J$1),1/AVERAGEIFS('EPA_US9RT techs'!$I$2:$I$1718,'EPA_US9RT techs'!$K$2:$K$1718,'Service PJ'!$B108,'EPA_US9RT techs'!$L$2:$L$1718,'Service PJ'!$A108,'EPA_US9RT techs'!$C$2:$C$1718,"VDA_FLOP",'EPA_US9RT techs'!$F$2:$F$1718,'Service PJ'!J$1)),"")</f>
        <v>1.1606646281756339</v>
      </c>
      <c r="L108" t="str">
        <f>IF(SUM(O108:AR108)=0,"\I: ","")&amp;'Service PJ'!D108&amp;"_"&amp;'Service PJ'!E108&amp;"_"&amp;'Service PJ'!C108</f>
        <v>ITM_OTH_NGA</v>
      </c>
      <c r="M108" t="str">
        <f>"IND"&amp;'Service PJ'!C108</f>
        <v>INDNGA</v>
      </c>
      <c r="N108" t="str">
        <f t="shared" si="84"/>
        <v>ITM_OTH</v>
      </c>
      <c r="O108" s="1">
        <f>'Service shares'!AK108*'Service PJ'!AV108</f>
        <v>4.1952490778838633E-3</v>
      </c>
      <c r="P108" s="1">
        <f>'Service shares'!AL108*'Service PJ'!AW108</f>
        <v>0</v>
      </c>
      <c r="Q108" s="1">
        <f>'Service shares'!AM108*'Service PJ'!AX108</f>
        <v>6.3890817335665331E-2</v>
      </c>
      <c r="R108" s="1">
        <f>'Service shares'!AN108*'Service PJ'!AY108</f>
        <v>0.10688476069515751</v>
      </c>
      <c r="S108" s="1">
        <f>'Service shares'!AO108*'Service PJ'!AZ108</f>
        <v>4.0192135868682319</v>
      </c>
      <c r="T108" s="1">
        <f>'Service shares'!AP108*'Service PJ'!BA108</f>
        <v>0.96515344119773505</v>
      </c>
      <c r="U108" s="1">
        <f>'Service shares'!AQ108*'Service PJ'!BB108</f>
        <v>1.7373960778254597E-2</v>
      </c>
      <c r="V108" s="14">
        <f>'Service shares'!AR108*'Service PJ'!BC108</f>
        <v>0</v>
      </c>
      <c r="W108" s="1">
        <f>'Service shares'!AS108*'Service PJ'!BD108</f>
        <v>0.80781824011123704</v>
      </c>
      <c r="X108" s="1">
        <f>'Service shares'!AT108*'Service PJ'!BE108</f>
        <v>17.595205705415719</v>
      </c>
      <c r="Y108" s="1">
        <f>'Service shares'!AU108*'Service PJ'!BF108</f>
        <v>8.2529399104713547E-2</v>
      </c>
      <c r="Z108" s="1">
        <f>'Service shares'!AV108*'Service PJ'!BG108</f>
        <v>1.2908851159853436</v>
      </c>
      <c r="AA108" s="1">
        <f>'Service shares'!AW108*'Service PJ'!BH108</f>
        <v>0.54414097046037868</v>
      </c>
      <c r="AB108" s="1">
        <f>'Service shares'!AX108*'Service PJ'!BI108</f>
        <v>1.5037763434347879</v>
      </c>
      <c r="AC108" s="1">
        <f>'Service shares'!AY108*'Service PJ'!BJ108</f>
        <v>0.75657136816387172</v>
      </c>
      <c r="AD108" s="1">
        <f>'Service shares'!AZ108*'Service PJ'!BK108</f>
        <v>0.82255245034966162</v>
      </c>
      <c r="AE108" s="1">
        <f>'Service shares'!BA108*'Service PJ'!BL108</f>
        <v>0.9823096684129764</v>
      </c>
      <c r="AF108" s="1">
        <f>'Service shares'!BB108*'Service PJ'!BM108</f>
        <v>1.1663719757308131</v>
      </c>
      <c r="AG108" s="1">
        <f>'Service shares'!BC108*'Service PJ'!BN108</f>
        <v>2.9860389577445225</v>
      </c>
      <c r="AH108" s="1">
        <f>'Service shares'!BD108*'Service PJ'!BO108</f>
        <v>0</v>
      </c>
      <c r="AI108" s="1">
        <f>'Service shares'!BE108*'Service PJ'!BP108</f>
        <v>3.4003347500151521E-2</v>
      </c>
      <c r="AJ108" s="1">
        <f>'Service shares'!BF108*'Service PJ'!BQ108</f>
        <v>0.17606979848811782</v>
      </c>
      <c r="AK108" s="1">
        <f>'Service shares'!BG108*'Service PJ'!BR108</f>
        <v>0</v>
      </c>
      <c r="AL108" s="1">
        <f>'Service shares'!BH108*'Service PJ'!BS108</f>
        <v>5.2463258669909526E-3</v>
      </c>
      <c r="AM108" s="1">
        <f>'Service shares'!BI108*'Service PJ'!BT108</f>
        <v>2.4330860620240933</v>
      </c>
      <c r="AN108" s="1">
        <f>'Service shares'!BJ108*'Service PJ'!BU108</f>
        <v>0</v>
      </c>
      <c r="AO108" s="1">
        <f>'Service shares'!BK108*'Service PJ'!BV108</f>
        <v>3.5267515587017906E-2</v>
      </c>
      <c r="AP108" s="1">
        <f>'Service shares'!BL108*'Service PJ'!BW108</f>
        <v>1.8092304903667034</v>
      </c>
      <c r="AQ108" s="1">
        <f>'Service shares'!BM108*'Service PJ'!BX108</f>
        <v>14.043160707864219</v>
      </c>
      <c r="AR108" s="1">
        <f>'Service shares'!BN108*'Service PJ'!BY108</f>
        <v>0</v>
      </c>
      <c r="AS108" s="2">
        <v>0</v>
      </c>
      <c r="AU108" t="str">
        <f t="shared" si="52"/>
        <v>ITM_OTH_NGA</v>
      </c>
      <c r="AV108" s="1">
        <f t="shared" si="97"/>
        <v>1.0637134050773318</v>
      </c>
      <c r="AW108" s="1">
        <f t="shared" si="97"/>
        <v>1.0637134050773318</v>
      </c>
      <c r="AX108" s="1">
        <f t="shared" si="97"/>
        <v>1.0637134050773318</v>
      </c>
      <c r="AY108" s="1">
        <f t="shared" si="97"/>
        <v>1.0637134050773318</v>
      </c>
      <c r="AZ108" s="1">
        <f t="shared" si="97"/>
        <v>1.0637134050773318</v>
      </c>
      <c r="BA108" s="1">
        <f t="shared" si="97"/>
        <v>1.0637134050773318</v>
      </c>
      <c r="BB108" s="1">
        <f t="shared" si="97"/>
        <v>1.0637134050773318</v>
      </c>
      <c r="BC108" s="1">
        <f t="shared" si="97"/>
        <v>1.0637134050773318</v>
      </c>
      <c r="BD108" s="1">
        <f t="shared" si="97"/>
        <v>1.0637134050773318</v>
      </c>
      <c r="BE108" s="1">
        <f t="shared" si="97"/>
        <v>1.0637134050773318</v>
      </c>
      <c r="BF108" s="1">
        <f t="shared" si="97"/>
        <v>1.0637134050773318</v>
      </c>
      <c r="BG108" s="1">
        <f t="shared" si="97"/>
        <v>1.0637134050773318</v>
      </c>
      <c r="BH108" s="1">
        <f t="shared" si="97"/>
        <v>1.0637134050773318</v>
      </c>
      <c r="BI108" s="1">
        <f t="shared" si="97"/>
        <v>1.0637134050773318</v>
      </c>
      <c r="BJ108" s="1">
        <f t="shared" si="97"/>
        <v>1.0637134050773318</v>
      </c>
      <c r="BK108" s="1">
        <f t="shared" si="97"/>
        <v>1.0637134050773318</v>
      </c>
      <c r="BL108" s="1">
        <f t="shared" si="93"/>
        <v>1.0637134050773318</v>
      </c>
      <c r="BM108" s="1">
        <f t="shared" si="96"/>
        <v>1.0637134050773318</v>
      </c>
      <c r="BN108" s="1">
        <f t="shared" si="96"/>
        <v>1.0637134050773318</v>
      </c>
      <c r="BO108" s="1">
        <f t="shared" si="96"/>
        <v>1.0637134050773318</v>
      </c>
      <c r="BP108" s="1">
        <f t="shared" si="96"/>
        <v>1.0637134050773318</v>
      </c>
      <c r="BQ108" s="1">
        <f t="shared" si="96"/>
        <v>1.0637134050773318</v>
      </c>
      <c r="BR108" s="1">
        <f t="shared" si="96"/>
        <v>1.0637134050773318</v>
      </c>
      <c r="BS108" s="1">
        <f t="shared" si="96"/>
        <v>1.0637134050773318</v>
      </c>
      <c r="BT108" s="1">
        <f t="shared" si="96"/>
        <v>1.0637134050773318</v>
      </c>
      <c r="BU108" s="1">
        <f t="shared" si="96"/>
        <v>1.0637134050773318</v>
      </c>
      <c r="BV108" s="1">
        <f t="shared" si="96"/>
        <v>1.0637134050773318</v>
      </c>
      <c r="BW108" s="1">
        <f t="shared" si="96"/>
        <v>1.0637134050773318</v>
      </c>
      <c r="BX108" s="1">
        <f t="shared" si="96"/>
        <v>1.0637134050773318</v>
      </c>
      <c r="BY108" s="1">
        <f t="shared" si="96"/>
        <v>1.0637134050773318</v>
      </c>
      <c r="CC108" t="str">
        <f t="shared" si="86"/>
        <v>PRE</v>
      </c>
      <c r="CD108" t="str">
        <f t="shared" si="87"/>
        <v>ITM_OTH_NGA</v>
      </c>
      <c r="CE108" t="str">
        <f>VLOOKUP(D108,'IND Balance'!$AM$5:$AN$21,2,FALSE)&amp;" - "&amp;VLOOKUP(E108,'MECS_Table 5.4'!$AF$18:$AG$30,2,FALSE)&amp;" - "&amp;VLOOKUP('Service PJ'!M108,'IND Balance'!$AM$22:$AN$32,2,FALSE)</f>
        <v>Transport and machinery - Other - Natural Gas</v>
      </c>
      <c r="CF108" t="s">
        <v>109</v>
      </c>
      <c r="CG108" t="s">
        <v>110</v>
      </c>
      <c r="CL108" t="str">
        <f t="shared" si="88"/>
        <v>ITM_OTH_NGA</v>
      </c>
      <c r="CM108" t="str">
        <f t="shared" si="89"/>
        <v>ITM_OTH</v>
      </c>
      <c r="CN108" s="1">
        <f t="shared" si="53"/>
        <v>1.0698730346960804E-2</v>
      </c>
      <c r="CO108" s="1">
        <f t="shared" si="54"/>
        <v>0</v>
      </c>
      <c r="CP108" s="1">
        <f t="shared" si="55"/>
        <v>0.12193161913530158</v>
      </c>
      <c r="CQ108" s="1">
        <f t="shared" si="56"/>
        <v>8.5366184347270335E-2</v>
      </c>
      <c r="CR108" s="1">
        <f t="shared" si="57"/>
        <v>5.6558085261636394E-2</v>
      </c>
      <c r="CS108" s="1">
        <f t="shared" si="58"/>
        <v>2.4364718236949561E-2</v>
      </c>
      <c r="CT108" s="1">
        <f t="shared" si="59"/>
        <v>2.3322021621595562E-2</v>
      </c>
      <c r="CU108" s="1" t="str">
        <f t="shared" si="60"/>
        <v/>
      </c>
      <c r="CV108" s="1">
        <f t="shared" si="61"/>
        <v>0.30179897593324673</v>
      </c>
      <c r="CW108" s="1">
        <f t="shared" si="62"/>
        <v>9.8176747374799783E-2</v>
      </c>
      <c r="CX108" s="1">
        <f t="shared" si="63"/>
        <v>1.9530650886850166E-2</v>
      </c>
      <c r="CY108" s="1">
        <f t="shared" si="64"/>
        <v>0.16257529407154242</v>
      </c>
      <c r="CZ108" s="1">
        <f t="shared" si="65"/>
        <v>0.18861162955441621</v>
      </c>
      <c r="DA108" s="1">
        <f t="shared" si="66"/>
        <v>0.12521638122522574</v>
      </c>
      <c r="DB108" s="1">
        <f t="shared" si="67"/>
        <v>0.17511162166091243</v>
      </c>
      <c r="DC108" s="1">
        <f t="shared" si="68"/>
        <v>0.12284164444352116</v>
      </c>
      <c r="DD108" s="1">
        <f t="shared" si="69"/>
        <v>0.1196565203392824</v>
      </c>
      <c r="DE108" s="1">
        <f t="shared" si="70"/>
        <v>0.15178068062935737</v>
      </c>
      <c r="DF108" s="1">
        <f t="shared" si="71"/>
        <v>0.16642827330552182</v>
      </c>
      <c r="DG108" s="1">
        <f t="shared" si="72"/>
        <v>0</v>
      </c>
      <c r="DH108" s="1">
        <f t="shared" si="73"/>
        <v>0.21678869722070496</v>
      </c>
      <c r="DI108" s="1">
        <f t="shared" si="74"/>
        <v>7.5021075212521021E-2</v>
      </c>
      <c r="DJ108" s="1">
        <f t="shared" si="75"/>
        <v>0</v>
      </c>
      <c r="DK108" s="1">
        <f t="shared" si="76"/>
        <v>7.0684857691175459E-3</v>
      </c>
      <c r="DL108" s="1">
        <f t="shared" si="77"/>
        <v>0.13419482958265624</v>
      </c>
      <c r="DM108" s="1" t="str">
        <f t="shared" si="78"/>
        <v/>
      </c>
      <c r="DN108" s="1">
        <f t="shared" si="79"/>
        <v>7.3100291225455638E-2</v>
      </c>
      <c r="DO108" s="1">
        <f t="shared" si="80"/>
        <v>0.1890093480810176</v>
      </c>
      <c r="DP108" s="1">
        <f t="shared" si="81"/>
        <v>0.27815909835829111</v>
      </c>
      <c r="DQ108" s="1" t="str">
        <f t="shared" si="82"/>
        <v/>
      </c>
      <c r="DR108" s="1">
        <v>3</v>
      </c>
      <c r="DS108" s="1" t="str">
        <f t="shared" si="90"/>
        <v/>
      </c>
      <c r="DT108" t="str">
        <f t="shared" si="91"/>
        <v/>
      </c>
    </row>
    <row r="109" spans="1:124" x14ac:dyDescent="0.45">
      <c r="A109" t="str">
        <f t="shared" si="83"/>
        <v>NGA</v>
      </c>
      <c r="B109" t="str">
        <f>VLOOKUP(E109,'EPA_US9RT techs'!$R$26:$S$34,2,FALSE)</f>
        <v>STM</v>
      </c>
      <c r="C109" t="str">
        <f>'Service shares'!A109</f>
        <v>NGA</v>
      </c>
      <c r="D109" t="str">
        <f>'Service shares'!B109</f>
        <v>INM</v>
      </c>
      <c r="E109" t="str">
        <f>'Service shares'!C109</f>
        <v>STM</v>
      </c>
      <c r="F109" s="1">
        <f>IFERROR(1/AVERAGEIFS('EPA_US9RT techs'!$I$2:$I$1718,'EPA_US9RT techs'!$J$2:$J$1718,'Service PJ'!$D109,'EPA_US9RT techs'!$K$2:$K$1718,'Service PJ'!$B109,'EPA_US9RT techs'!$L$2:$L$1718,'Service PJ'!$A109,'EPA_US9RT techs'!$C$2:$C$1718,"VDA_FLOP",'EPA_US9RT techs'!$F$2:$F$1718,'Service PJ'!F$1),1/AVERAGEIFS('EPA_US9RT techs'!$I$2:$I$1718,'EPA_US9RT techs'!$K$2:$K$1718,'Service PJ'!$B109,'EPA_US9RT techs'!$L$2:$L$1718,'Service PJ'!$A109,'EPA_US9RT techs'!$C$2:$C$1718,"VDA_FLOP",'EPA_US9RT techs'!$F$2:$F$1718,'Service PJ'!F$1))</f>
        <v>0.83599362688534873</v>
      </c>
      <c r="G109" s="1" t="str">
        <f>IFERROR(IFERROR(1/AVERAGEIFS('EPA_US9RT techs'!$I$2:$I$1718,'EPA_US9RT techs'!$J$2:$J$1718,'Service PJ'!$D109,'EPA_US9RT techs'!$K$2:$K$1718,'Service PJ'!$B109,'EPA_US9RT techs'!$L$2:$L$1718,'Service PJ'!$A109,'EPA_US9RT techs'!$C$2:$C$1718,"VDA_FLOP",'EPA_US9RT techs'!$F$2:$F$1718,'Service PJ'!G$1),1/AVERAGEIFS('EPA_US9RT techs'!$I$2:$I$1718,'EPA_US9RT techs'!$K$2:$K$1718,'Service PJ'!$B109,'EPA_US9RT techs'!$L$2:$L$1718,'Service PJ'!$A109,'EPA_US9RT techs'!$C$2:$C$1718,"VDA_FLOP",'EPA_US9RT techs'!$F$2:$F$1718,'Service PJ'!G$1)),"")</f>
        <v/>
      </c>
      <c r="H109" s="1" t="str">
        <f>IFERROR(IFERROR(1/AVERAGEIFS('EPA_US9RT techs'!$I$2:$I$1718,'EPA_US9RT techs'!$J$2:$J$1718,'Service PJ'!$D109,'EPA_US9RT techs'!$K$2:$K$1718,'Service PJ'!$B109,'EPA_US9RT techs'!$L$2:$L$1718,'Service PJ'!$A109,'EPA_US9RT techs'!$C$2:$C$1718,"VDA_FLOP",'EPA_US9RT techs'!$F$2:$F$1718,'Service PJ'!H$1),1/AVERAGEIFS('EPA_US9RT techs'!$I$2:$I$1718,'EPA_US9RT techs'!$K$2:$K$1718,'Service PJ'!$B109,'EPA_US9RT techs'!$L$2:$L$1718,'Service PJ'!$A109,'EPA_US9RT techs'!$C$2:$C$1718,"VDA_FLOP",'EPA_US9RT techs'!$F$2:$F$1718,'Service PJ'!H$1)),"")</f>
        <v/>
      </c>
      <c r="I109" s="1" t="str">
        <f>IFERROR(IFERROR(1/AVERAGEIFS('EPA_US9RT techs'!$I$2:$I$1718,'EPA_US9RT techs'!$J$2:$J$1718,'Service PJ'!$D109,'EPA_US9RT techs'!$K$2:$K$1718,'Service PJ'!$B109,'EPA_US9RT techs'!$L$2:$L$1718,'Service PJ'!$A109,'EPA_US9RT techs'!$C$2:$C$1718,"VDA_FLOP",'EPA_US9RT techs'!$F$2:$F$1718,'Service PJ'!I$1),1/AVERAGEIFS('EPA_US9RT techs'!$I$2:$I$1718,'EPA_US9RT techs'!$K$2:$K$1718,'Service PJ'!$B109,'EPA_US9RT techs'!$L$2:$L$1718,'Service PJ'!$A109,'EPA_US9RT techs'!$C$2:$C$1718,"VDA_FLOP",'EPA_US9RT techs'!$F$2:$F$1718,'Service PJ'!I$1)),"")</f>
        <v/>
      </c>
      <c r="J109" s="1" t="str">
        <f>IFERROR(IFERROR(1/AVERAGEIFS('EPA_US9RT techs'!$I$2:$I$1718,'EPA_US9RT techs'!$J$2:$J$1718,'Service PJ'!$D109,'EPA_US9RT techs'!$K$2:$K$1718,'Service PJ'!$B109,'EPA_US9RT techs'!$L$2:$L$1718,'Service PJ'!$A109,'EPA_US9RT techs'!$C$2:$C$1718,"VDA_FLOP",'EPA_US9RT techs'!$F$2:$F$1718,'Service PJ'!J$1),1/AVERAGEIFS('EPA_US9RT techs'!$I$2:$I$1718,'EPA_US9RT techs'!$K$2:$K$1718,'Service PJ'!$B109,'EPA_US9RT techs'!$L$2:$L$1718,'Service PJ'!$A109,'EPA_US9RT techs'!$C$2:$C$1718,"VDA_FLOP",'EPA_US9RT techs'!$F$2:$F$1718,'Service PJ'!J$1)),"")</f>
        <v/>
      </c>
      <c r="L109" t="str">
        <f>IF(SUM(O109:AR109)=0,"\I: ","")&amp;'Service PJ'!D109&amp;"_"&amp;'Service PJ'!E109&amp;"_"&amp;'Service PJ'!C109</f>
        <v>INM_STM_NGA</v>
      </c>
      <c r="M109" t="str">
        <f>"IND"&amp;'Service PJ'!C109</f>
        <v>INDNGA</v>
      </c>
      <c r="N109" t="str">
        <f t="shared" si="84"/>
        <v>INM_STM</v>
      </c>
      <c r="O109" s="1">
        <f>'Service shares'!AK109*'Service PJ'!AV109</f>
        <v>0.81199659898438281</v>
      </c>
      <c r="P109" s="1">
        <f>'Service shares'!AL109*'Service PJ'!AW109</f>
        <v>1.5827350458069125E-2</v>
      </c>
      <c r="Q109" s="1">
        <f>'Service shares'!AM109*'Service PJ'!AX109</f>
        <v>0.23795969421473517</v>
      </c>
      <c r="R109" s="1">
        <f>'Service shares'!AN109*'Service PJ'!AY109</f>
        <v>0.34084098287288622</v>
      </c>
      <c r="S109" s="1">
        <f>'Service shares'!AO109*'Service PJ'!AZ109</f>
        <v>0.2978350599359737</v>
      </c>
      <c r="T109" s="1">
        <f>'Service shares'!AP109*'Service PJ'!BA109</f>
        <v>0.26414795954331838</v>
      </c>
      <c r="U109" s="1">
        <f>'Service shares'!AQ109*'Service PJ'!BB109</f>
        <v>0.24218587905420214</v>
      </c>
      <c r="V109" s="14">
        <f>'Service shares'!AR109*'Service PJ'!BC109</f>
        <v>0.26421509472262367</v>
      </c>
      <c r="W109" s="1">
        <f>'Service shares'!AS109*'Service PJ'!BD109</f>
        <v>0.18437285374999993</v>
      </c>
      <c r="X109" s="1">
        <f>'Service shares'!AT109*'Service PJ'!BE109</f>
        <v>2.9314191239283742</v>
      </c>
      <c r="Y109" s="1">
        <f>'Service shares'!AU109*'Service PJ'!BF109</f>
        <v>4.5119226208339774E-2</v>
      </c>
      <c r="Z109" s="1">
        <f>'Service shares'!AV109*'Service PJ'!BG109</f>
        <v>0.45305739291122504</v>
      </c>
      <c r="AA109" s="1">
        <f>'Service shares'!AW109*'Service PJ'!BH109</f>
        <v>0.20961863309247639</v>
      </c>
      <c r="AB109" s="1">
        <f>'Service shares'!AX109*'Service PJ'!BI109</f>
        <v>0.42868643724631578</v>
      </c>
      <c r="AC109" s="1">
        <f>'Service shares'!AY109*'Service PJ'!BJ109</f>
        <v>0.19693137039912167</v>
      </c>
      <c r="AD109" s="1">
        <f>'Service shares'!AZ109*'Service PJ'!BK109</f>
        <v>0.48113235919591107</v>
      </c>
      <c r="AE109" s="1">
        <f>'Service shares'!BA109*'Service PJ'!BL109</f>
        <v>0.51690117727626272</v>
      </c>
      <c r="AF109" s="1">
        <f>'Service shares'!BB109*'Service PJ'!BM109</f>
        <v>0.35039368211590394</v>
      </c>
      <c r="AG109" s="1">
        <f>'Service shares'!BC109*'Service PJ'!BN109</f>
        <v>0.52915893506935119</v>
      </c>
      <c r="AH109" s="1">
        <f>'Service shares'!BD109*'Service PJ'!BO109</f>
        <v>0</v>
      </c>
      <c r="AI109" s="1">
        <f>'Service shares'!BE109*'Service PJ'!BP109</f>
        <v>0.1070949489070064</v>
      </c>
      <c r="AJ109" s="1">
        <f>'Service shares'!BF109*'Service PJ'!BQ109</f>
        <v>0.24615077647471481</v>
      </c>
      <c r="AK109" s="1">
        <f>'Service shares'!BG109*'Service PJ'!BR109</f>
        <v>0.46154263436922199</v>
      </c>
      <c r="AL109" s="1">
        <f>'Service shares'!BH109*'Service PJ'!BS109</f>
        <v>1.0743779376112162E-2</v>
      </c>
      <c r="AM109" s="1">
        <f>'Service shares'!BI109*'Service PJ'!BT109</f>
        <v>1.7097982194161441</v>
      </c>
      <c r="AN109" s="1">
        <f>'Service shares'!BJ109*'Service PJ'!BU109</f>
        <v>0</v>
      </c>
      <c r="AO109" s="1">
        <f>'Service shares'!BK109*'Service PJ'!BV109</f>
        <v>5.7263545790165113E-2</v>
      </c>
      <c r="AP109" s="1">
        <f>'Service shares'!BL109*'Service PJ'!BW109</f>
        <v>0.2296434293041478</v>
      </c>
      <c r="AQ109" s="1">
        <f>'Service shares'!BM109*'Service PJ'!BX109</f>
        <v>2.0088241697186877</v>
      </c>
      <c r="AR109" s="1">
        <f>'Service shares'!BN109*'Service PJ'!BY109</f>
        <v>0</v>
      </c>
      <c r="AS109" s="2">
        <v>0</v>
      </c>
      <c r="AU109" t="str">
        <f t="shared" si="52"/>
        <v>INM_STM_NGA</v>
      </c>
      <c r="AV109" s="1">
        <f t="shared" si="97"/>
        <v>0.83599362688534873</v>
      </c>
      <c r="AW109" s="1">
        <f t="shared" si="97"/>
        <v>0.83599362688534873</v>
      </c>
      <c r="AX109" s="1">
        <f t="shared" si="97"/>
        <v>0.83599362688534873</v>
      </c>
      <c r="AY109" s="1">
        <f t="shared" si="97"/>
        <v>0.83599362688534873</v>
      </c>
      <c r="AZ109" s="1">
        <f t="shared" si="97"/>
        <v>0.83599362688534873</v>
      </c>
      <c r="BA109" s="1">
        <f t="shared" si="97"/>
        <v>0.83599362688534873</v>
      </c>
      <c r="BB109" s="1">
        <f t="shared" si="97"/>
        <v>0.83599362688534873</v>
      </c>
      <c r="BC109" s="1">
        <f t="shared" si="97"/>
        <v>0.83599362688534873</v>
      </c>
      <c r="BD109" s="1">
        <f t="shared" si="97"/>
        <v>0.83599362688534873</v>
      </c>
      <c r="BE109" s="1">
        <f t="shared" si="97"/>
        <v>0.83599362688534873</v>
      </c>
      <c r="BF109" s="1">
        <f t="shared" si="97"/>
        <v>0.83599362688534873</v>
      </c>
      <c r="BG109" s="1">
        <f t="shared" si="97"/>
        <v>0.83599362688534873</v>
      </c>
      <c r="BH109" s="1">
        <f t="shared" si="97"/>
        <v>0.83599362688534873</v>
      </c>
      <c r="BI109" s="1">
        <f t="shared" si="97"/>
        <v>0.83599362688534873</v>
      </c>
      <c r="BJ109" s="1">
        <f t="shared" si="97"/>
        <v>0.83599362688534873</v>
      </c>
      <c r="BK109" s="1">
        <f t="shared" si="97"/>
        <v>0.83599362688534873</v>
      </c>
      <c r="BL109" s="1">
        <f t="shared" si="93"/>
        <v>0.83599362688534873</v>
      </c>
      <c r="BM109" s="1">
        <f t="shared" si="96"/>
        <v>0.83599362688534873</v>
      </c>
      <c r="BN109" s="1">
        <f t="shared" si="96"/>
        <v>0.83599362688534873</v>
      </c>
      <c r="BO109" s="1">
        <f t="shared" si="96"/>
        <v>0.83599362688534873</v>
      </c>
      <c r="BP109" s="1">
        <f t="shared" si="96"/>
        <v>0.83599362688534873</v>
      </c>
      <c r="BQ109" s="1">
        <f t="shared" si="96"/>
        <v>0.83599362688534873</v>
      </c>
      <c r="BR109" s="1">
        <f t="shared" si="96"/>
        <v>0.83599362688534873</v>
      </c>
      <c r="BS109" s="1">
        <f t="shared" si="96"/>
        <v>0.83599362688534873</v>
      </c>
      <c r="BT109" s="1">
        <f t="shared" si="96"/>
        <v>0.83599362688534873</v>
      </c>
      <c r="BU109" s="1">
        <f t="shared" si="96"/>
        <v>0.83599362688534873</v>
      </c>
      <c r="BV109" s="1">
        <f t="shared" si="96"/>
        <v>0.83599362688534873</v>
      </c>
      <c r="BW109" s="1">
        <f t="shared" si="96"/>
        <v>0.83599362688534873</v>
      </c>
      <c r="BX109" s="1">
        <f t="shared" si="96"/>
        <v>0.83599362688534873</v>
      </c>
      <c r="BY109" s="1">
        <f t="shared" si="96"/>
        <v>0.83599362688534873</v>
      </c>
      <c r="CC109" t="str">
        <f t="shared" si="86"/>
        <v>PRE</v>
      </c>
      <c r="CD109" t="str">
        <f t="shared" si="87"/>
        <v>INM_STM_NGA</v>
      </c>
      <c r="CE109" t="str">
        <f>VLOOKUP(D109,'IND Balance'!$AM$5:$AN$21,2,FALSE)&amp;" - "&amp;VLOOKUP(E109,'MECS_Table 5.4'!$AF$18:$AG$30,2,FALSE)&amp;" - "&amp;VLOOKUP('Service PJ'!M109,'IND Balance'!$AM$22:$AN$32,2,FALSE)</f>
        <v>Non-metals - Steam - Natural Gas</v>
      </c>
      <c r="CF109" t="s">
        <v>109</v>
      </c>
      <c r="CG109" t="s">
        <v>110</v>
      </c>
      <c r="CL109" t="str">
        <f t="shared" si="88"/>
        <v>INM_STM_NGA</v>
      </c>
      <c r="CM109" t="str">
        <f t="shared" si="89"/>
        <v>INM_STM</v>
      </c>
      <c r="CN109" s="1">
        <f t="shared" si="53"/>
        <v>0.99</v>
      </c>
      <c r="CO109" s="1">
        <f t="shared" si="54"/>
        <v>0.99</v>
      </c>
      <c r="CP109" s="1">
        <f t="shared" si="55"/>
        <v>0.99</v>
      </c>
      <c r="CQ109" s="1">
        <f t="shared" si="56"/>
        <v>0.13317325449300518</v>
      </c>
      <c r="CR109" s="1">
        <f t="shared" si="57"/>
        <v>0.7072399532490703</v>
      </c>
      <c r="CS109" s="1">
        <f t="shared" si="58"/>
        <v>0.98978036486012366</v>
      </c>
      <c r="CT109" s="1">
        <f t="shared" si="59"/>
        <v>0.99</v>
      </c>
      <c r="CU109" s="1">
        <f t="shared" si="60"/>
        <v>0.99</v>
      </c>
      <c r="CV109" s="1">
        <f t="shared" si="61"/>
        <v>0.99</v>
      </c>
      <c r="CW109" s="1">
        <f t="shared" si="62"/>
        <v>0.10321303212704484</v>
      </c>
      <c r="CX109" s="1">
        <f t="shared" si="63"/>
        <v>5.0602122930445997E-2</v>
      </c>
      <c r="CY109" s="1">
        <f t="shared" si="64"/>
        <v>0.17459773920848698</v>
      </c>
      <c r="CZ109" s="1">
        <f t="shared" si="65"/>
        <v>0.38160318769895518</v>
      </c>
      <c r="DA109" s="1">
        <f t="shared" si="66"/>
        <v>5.9908580325618598E-2</v>
      </c>
      <c r="DB109" s="1">
        <f t="shared" si="67"/>
        <v>0.58624140239308342</v>
      </c>
      <c r="DC109" s="1">
        <f t="shared" si="68"/>
        <v>0.6132265958577986</v>
      </c>
      <c r="DD109" s="1">
        <f t="shared" si="69"/>
        <v>8.5833113172229775E-2</v>
      </c>
      <c r="DE109" s="1">
        <f t="shared" si="70"/>
        <v>0.43977023088561046</v>
      </c>
      <c r="DF109" s="1">
        <f t="shared" si="71"/>
        <v>0.36939960396170685</v>
      </c>
      <c r="DG109" s="1" t="str">
        <f t="shared" si="72"/>
        <v/>
      </c>
      <c r="DH109" s="1">
        <f t="shared" si="73"/>
        <v>0.99</v>
      </c>
      <c r="DI109" s="1">
        <f t="shared" si="74"/>
        <v>0.99</v>
      </c>
      <c r="DJ109" s="1">
        <f t="shared" si="75"/>
        <v>0.99</v>
      </c>
      <c r="DK109" s="1">
        <f t="shared" si="76"/>
        <v>0.2275548238104427</v>
      </c>
      <c r="DL109" s="1">
        <f t="shared" si="77"/>
        <v>1.8738852095499293E-2</v>
      </c>
      <c r="DM109" s="1" t="str">
        <f t="shared" si="78"/>
        <v/>
      </c>
      <c r="DN109" s="1">
        <f t="shared" si="79"/>
        <v>0.99</v>
      </c>
      <c r="DO109" s="1">
        <f t="shared" si="80"/>
        <v>0.99</v>
      </c>
      <c r="DP109" s="1">
        <f t="shared" si="81"/>
        <v>0.92153583421931451</v>
      </c>
      <c r="DQ109" s="1" t="str">
        <f t="shared" si="82"/>
        <v/>
      </c>
      <c r="DR109" s="1">
        <v>3</v>
      </c>
      <c r="DS109" s="1" t="str">
        <f t="shared" si="90"/>
        <v/>
      </c>
      <c r="DT109" t="str">
        <f t="shared" si="91"/>
        <v/>
      </c>
    </row>
    <row r="110" spans="1:124" x14ac:dyDescent="0.45">
      <c r="A110" t="str">
        <f t="shared" si="83"/>
        <v>NGA</v>
      </c>
      <c r="B110" t="str">
        <f>VLOOKUP(E110,'EPA_US9RT techs'!$R$26:$S$34,2,FALSE)</f>
        <v>PRH</v>
      </c>
      <c r="C110" t="str">
        <f>'Service shares'!A110</f>
        <v>NGA</v>
      </c>
      <c r="D110" t="str">
        <f>'Service shares'!B110</f>
        <v>INM</v>
      </c>
      <c r="E110" t="str">
        <f>'Service shares'!C110</f>
        <v>PRH</v>
      </c>
      <c r="F110" s="1">
        <f>IFERROR(1/AVERAGEIFS('EPA_US9RT techs'!$I$2:$I$1718,'EPA_US9RT techs'!$J$2:$J$1718,'Service PJ'!$D110,'EPA_US9RT techs'!$K$2:$K$1718,'Service PJ'!$B110,'EPA_US9RT techs'!$L$2:$L$1718,'Service PJ'!$A110,'EPA_US9RT techs'!$C$2:$C$1718,"VDA_FLOP",'EPA_US9RT techs'!$F$2:$F$1718,'Service PJ'!F$1),1/AVERAGEIFS('EPA_US9RT techs'!$I$2:$I$1718,'EPA_US9RT techs'!$K$2:$K$1718,'Service PJ'!$B110,'EPA_US9RT techs'!$L$2:$L$1718,'Service PJ'!$A110,'EPA_US9RT techs'!$C$2:$C$1718,"VDA_FLOP",'EPA_US9RT techs'!$F$2:$F$1718,'Service PJ'!F$1))</f>
        <v>1</v>
      </c>
      <c r="G110" s="1">
        <f>IFERROR(IFERROR(1/AVERAGEIFS('EPA_US9RT techs'!$I$2:$I$1718,'EPA_US9RT techs'!$J$2:$J$1718,'Service PJ'!$D110,'EPA_US9RT techs'!$K$2:$K$1718,'Service PJ'!$B110,'EPA_US9RT techs'!$L$2:$L$1718,'Service PJ'!$A110,'EPA_US9RT techs'!$C$2:$C$1718,"VDA_FLOP",'EPA_US9RT techs'!$F$2:$F$1718,'Service PJ'!G$1),1/AVERAGEIFS('EPA_US9RT techs'!$I$2:$I$1718,'EPA_US9RT techs'!$K$2:$K$1718,'Service PJ'!$B110,'EPA_US9RT techs'!$L$2:$L$1718,'Service PJ'!$A110,'EPA_US9RT techs'!$C$2:$C$1718,"VDA_FLOP",'EPA_US9RT techs'!$F$2:$F$1718,'Service PJ'!G$1)),"")</f>
        <v>0.82559426245909617</v>
      </c>
      <c r="H110" s="1">
        <f>IFERROR(IFERROR(1/AVERAGEIFS('EPA_US9RT techs'!$I$2:$I$1718,'EPA_US9RT techs'!$J$2:$J$1718,'Service PJ'!$D110,'EPA_US9RT techs'!$K$2:$K$1718,'Service PJ'!$B110,'EPA_US9RT techs'!$L$2:$L$1718,'Service PJ'!$A110,'EPA_US9RT techs'!$C$2:$C$1718,"VDA_FLOP",'EPA_US9RT techs'!$F$2:$F$1718,'Service PJ'!H$1),1/AVERAGEIFS('EPA_US9RT techs'!$I$2:$I$1718,'EPA_US9RT techs'!$K$2:$K$1718,'Service PJ'!$B110,'EPA_US9RT techs'!$L$2:$L$1718,'Service PJ'!$A110,'EPA_US9RT techs'!$C$2:$C$1718,"VDA_FLOP",'EPA_US9RT techs'!$F$2:$F$1718,'Service PJ'!H$1)),"")</f>
        <v>0.92588231232533369</v>
      </c>
      <c r="I110" s="1">
        <f>IFERROR(IFERROR(1/AVERAGEIFS('EPA_US9RT techs'!$I$2:$I$1718,'EPA_US9RT techs'!$J$2:$J$1718,'Service PJ'!$D110,'EPA_US9RT techs'!$K$2:$K$1718,'Service PJ'!$B110,'EPA_US9RT techs'!$L$2:$L$1718,'Service PJ'!$A110,'EPA_US9RT techs'!$C$2:$C$1718,"VDA_FLOP",'EPA_US9RT techs'!$F$2:$F$1718,'Service PJ'!I$1),1/AVERAGEIFS('EPA_US9RT techs'!$I$2:$I$1718,'EPA_US9RT techs'!$K$2:$K$1718,'Service PJ'!$B110,'EPA_US9RT techs'!$L$2:$L$1718,'Service PJ'!$A110,'EPA_US9RT techs'!$C$2:$C$1718,"VDA_FLOP",'EPA_US9RT techs'!$F$2:$F$1718,'Service PJ'!I$1)),"")</f>
        <v>1.0833059211436435</v>
      </c>
      <c r="J110" s="1">
        <f>IFERROR(IFERROR(1/AVERAGEIFS('EPA_US9RT techs'!$I$2:$I$1718,'EPA_US9RT techs'!$J$2:$J$1718,'Service PJ'!$D110,'EPA_US9RT techs'!$K$2:$K$1718,'Service PJ'!$B110,'EPA_US9RT techs'!$L$2:$L$1718,'Service PJ'!$A110,'EPA_US9RT techs'!$C$2:$C$1718,"VDA_FLOP",'EPA_US9RT techs'!$F$2:$F$1718,'Service PJ'!J$1),1/AVERAGEIFS('EPA_US9RT techs'!$I$2:$I$1718,'EPA_US9RT techs'!$K$2:$K$1718,'Service PJ'!$B110,'EPA_US9RT techs'!$L$2:$L$1718,'Service PJ'!$A110,'EPA_US9RT techs'!$C$2:$C$1718,"VDA_FLOP",'EPA_US9RT techs'!$F$2:$F$1718,'Service PJ'!J$1)),"")</f>
        <v>1.1415245836777768</v>
      </c>
      <c r="L110" t="str">
        <f>IF(SUM(O110:AR110)=0,"\I: ","")&amp;'Service PJ'!D110&amp;"_"&amp;'Service PJ'!E110&amp;"_"&amp;'Service PJ'!C110</f>
        <v>INM_PRH_NGA</v>
      </c>
      <c r="M110" t="str">
        <f>"IND"&amp;'Service PJ'!C110</f>
        <v>INDNGA</v>
      </c>
      <c r="N110" t="str">
        <f t="shared" si="84"/>
        <v>INM_PRH</v>
      </c>
      <c r="O110" s="1">
        <f>'Service shares'!AK110*'Service PJ'!AV110</f>
        <v>113.46824808867692</v>
      </c>
      <c r="P110" s="1">
        <f>'Service shares'!AL110*'Service PJ'!AW110</f>
        <v>2.2117108995393244</v>
      </c>
      <c r="Q110" s="1">
        <f>'Service shares'!AM110*'Service PJ'!AX110</f>
        <v>33.252441761498773</v>
      </c>
      <c r="R110" s="1">
        <f>'Service shares'!AN110*'Service PJ'!AY110</f>
        <v>47.629053190348358</v>
      </c>
      <c r="S110" s="1">
        <f>'Service shares'!AO110*'Service PJ'!AZ110</f>
        <v>41.619413816006642</v>
      </c>
      <c r="T110" s="1">
        <f>'Service shares'!AP110*'Service PJ'!BA110</f>
        <v>36.911984906177551</v>
      </c>
      <c r="U110" s="1">
        <f>'Service shares'!AQ110*'Service PJ'!BB110</f>
        <v>33.843008015634609</v>
      </c>
      <c r="V110" s="14">
        <f>'Service shares'!AR110*'Service PJ'!BC110</f>
        <v>36.921366363181697</v>
      </c>
      <c r="W110" s="1">
        <f>'Service shares'!AS110*'Service PJ'!BD110</f>
        <v>25.76422701312903</v>
      </c>
      <c r="X110" s="1">
        <f>'Service shares'!AT110*'Service PJ'!BE110</f>
        <v>409.63594283748233</v>
      </c>
      <c r="Y110" s="1">
        <f>'Service shares'!AU110*'Service PJ'!BF110</f>
        <v>6.3049519657846451</v>
      </c>
      <c r="Z110" s="1">
        <f>'Service shares'!AV110*'Service PJ'!BG110</f>
        <v>63.310152679899083</v>
      </c>
      <c r="AA110" s="1">
        <f>'Service shares'!AW110*'Service PJ'!BH110</f>
        <v>29.292067347937142</v>
      </c>
      <c r="AB110" s="1">
        <f>'Service shares'!AX110*'Service PJ'!BI110</f>
        <v>59.904560037019962</v>
      </c>
      <c r="AC110" s="1">
        <f>'Service shares'!AY110*'Service PJ'!BJ110</f>
        <v>27.519151706841612</v>
      </c>
      <c r="AD110" s="1">
        <f>'Service shares'!AZ110*'Service PJ'!BK110</f>
        <v>67.2333430521943</v>
      </c>
      <c r="AE110" s="1">
        <f>'Service shares'!BA110*'Service PJ'!BL110</f>
        <v>72.231670790089353</v>
      </c>
      <c r="AF110" s="1">
        <f>'Service shares'!BB110*'Service PJ'!BM110</f>
        <v>48.963945539625421</v>
      </c>
      <c r="AG110" s="1">
        <f>'Service shares'!BC110*'Service PJ'!BN110</f>
        <v>73.944567499283366</v>
      </c>
      <c r="AH110" s="1">
        <f>'Service shares'!BD110*'Service PJ'!BO110</f>
        <v>0</v>
      </c>
      <c r="AI110" s="1">
        <f>'Service shares'!BE110*'Service PJ'!BP110</f>
        <v>14.965427499109632</v>
      </c>
      <c r="AJ110" s="1">
        <f>'Service shares'!BF110*'Service PJ'!BQ110</f>
        <v>34.39706201625431</v>
      </c>
      <c r="AK110" s="1">
        <f>'Service shares'!BG110*'Service PJ'!BR110</f>
        <v>64.495878684235265</v>
      </c>
      <c r="AL110" s="1">
        <f>'Service shares'!BH110*'Service PJ'!BS110</f>
        <v>1.5013336572880793</v>
      </c>
      <c r="AM110" s="1">
        <f>'Service shares'!BI110*'Service PJ'!BT110</f>
        <v>238.92687332058699</v>
      </c>
      <c r="AN110" s="1">
        <f>'Service shares'!BJ110*'Service PJ'!BU110</f>
        <v>0</v>
      </c>
      <c r="AO110" s="1">
        <f>'Service shares'!BK110*'Service PJ'!BV110</f>
        <v>8.0019968412216631</v>
      </c>
      <c r="AP110" s="1">
        <f>'Service shares'!BL110*'Service PJ'!BW110</f>
        <v>32.090328507298018</v>
      </c>
      <c r="AQ110" s="1">
        <f>'Service shares'!BM110*'Service PJ'!BX110</f>
        <v>280.71270192666714</v>
      </c>
      <c r="AR110" s="1">
        <f>'Service shares'!BN110*'Service PJ'!BY110</f>
        <v>0</v>
      </c>
      <c r="AS110" s="2">
        <v>0</v>
      </c>
      <c r="AU110" t="str">
        <f t="shared" si="52"/>
        <v>INM_PRH_NGA</v>
      </c>
      <c r="AV110" s="1">
        <f t="shared" si="97"/>
        <v>0.82559426245909617</v>
      </c>
      <c r="AW110" s="1">
        <f t="shared" si="97"/>
        <v>0.82559426245909617</v>
      </c>
      <c r="AX110" s="1">
        <f t="shared" si="97"/>
        <v>0.82559426245909617</v>
      </c>
      <c r="AY110" s="1">
        <f t="shared" si="97"/>
        <v>0.82559426245909617</v>
      </c>
      <c r="AZ110" s="1">
        <f t="shared" si="97"/>
        <v>0.82559426245909617</v>
      </c>
      <c r="BA110" s="1">
        <f t="shared" si="97"/>
        <v>0.82559426245909617</v>
      </c>
      <c r="BB110" s="1">
        <f t="shared" si="97"/>
        <v>0.82559426245909617</v>
      </c>
      <c r="BC110" s="1">
        <f t="shared" si="97"/>
        <v>0.82559426245909617</v>
      </c>
      <c r="BD110" s="1">
        <f t="shared" si="97"/>
        <v>0.82559426245909617</v>
      </c>
      <c r="BE110" s="1">
        <f t="shared" si="97"/>
        <v>0.82559426245909617</v>
      </c>
      <c r="BF110" s="1">
        <f t="shared" si="97"/>
        <v>0.82559426245909617</v>
      </c>
      <c r="BG110" s="1">
        <f t="shared" si="97"/>
        <v>0.82559426245909617</v>
      </c>
      <c r="BH110" s="1">
        <f t="shared" si="97"/>
        <v>0.82559426245909617</v>
      </c>
      <c r="BI110" s="1">
        <f t="shared" si="97"/>
        <v>0.82559426245909617</v>
      </c>
      <c r="BJ110" s="1">
        <f t="shared" si="97"/>
        <v>0.82559426245909617</v>
      </c>
      <c r="BK110" s="1">
        <f t="shared" si="97"/>
        <v>0.82559426245909617</v>
      </c>
      <c r="BL110" s="1">
        <f t="shared" si="93"/>
        <v>0.82559426245909617</v>
      </c>
      <c r="BM110" s="1">
        <f t="shared" si="96"/>
        <v>0.82559426245909617</v>
      </c>
      <c r="BN110" s="1">
        <f t="shared" si="96"/>
        <v>0.82559426245909617</v>
      </c>
      <c r="BO110" s="1">
        <f t="shared" si="96"/>
        <v>0.82559426245909617</v>
      </c>
      <c r="BP110" s="1">
        <f t="shared" si="96"/>
        <v>0.82559426245909617</v>
      </c>
      <c r="BQ110" s="1">
        <f t="shared" si="96"/>
        <v>0.82559426245909617</v>
      </c>
      <c r="BR110" s="1">
        <f t="shared" si="96"/>
        <v>0.82559426245909617</v>
      </c>
      <c r="BS110" s="1">
        <f t="shared" si="96"/>
        <v>0.82559426245909617</v>
      </c>
      <c r="BT110" s="1">
        <f t="shared" si="96"/>
        <v>0.82559426245909617</v>
      </c>
      <c r="BU110" s="1">
        <f t="shared" si="96"/>
        <v>0.82559426245909617</v>
      </c>
      <c r="BV110" s="1">
        <f t="shared" si="96"/>
        <v>0.82559426245909617</v>
      </c>
      <c r="BW110" s="1">
        <f t="shared" si="96"/>
        <v>0.82559426245909617</v>
      </c>
      <c r="BX110" s="1">
        <f t="shared" si="96"/>
        <v>0.82559426245909617</v>
      </c>
      <c r="BY110" s="1">
        <f t="shared" si="96"/>
        <v>0.82559426245909617</v>
      </c>
      <c r="CC110" t="str">
        <f t="shared" si="86"/>
        <v>PRE</v>
      </c>
      <c r="CD110" t="str">
        <f t="shared" si="87"/>
        <v>INM_PRH_NGA</v>
      </c>
      <c r="CE110" t="str">
        <f>VLOOKUP(D110,'IND Balance'!$AM$5:$AN$21,2,FALSE)&amp;" - "&amp;VLOOKUP(E110,'MECS_Table 5.4'!$AF$18:$AG$30,2,FALSE)&amp;" - "&amp;VLOOKUP('Service PJ'!M110,'IND Balance'!$AM$22:$AN$32,2,FALSE)</f>
        <v>Non-metals - Process heat - Natural Gas</v>
      </c>
      <c r="CF110" t="s">
        <v>109</v>
      </c>
      <c r="CG110" t="s">
        <v>110</v>
      </c>
      <c r="CL110" t="str">
        <f t="shared" si="88"/>
        <v>INM_PRH_NGA</v>
      </c>
      <c r="CM110" t="str">
        <f t="shared" si="89"/>
        <v>INM_PRH</v>
      </c>
      <c r="CN110" s="1">
        <f t="shared" si="53"/>
        <v>0.66241094488603303</v>
      </c>
      <c r="CO110" s="1">
        <f t="shared" si="54"/>
        <v>5.1526911123409146E-2</v>
      </c>
      <c r="CP110" s="1">
        <f t="shared" si="55"/>
        <v>0.90194367610371573</v>
      </c>
      <c r="CQ110" s="1">
        <f t="shared" si="56"/>
        <v>0.51404592401406068</v>
      </c>
      <c r="CR110" s="1">
        <f t="shared" si="57"/>
        <v>0.1551643423905221</v>
      </c>
      <c r="CS110" s="1">
        <f t="shared" si="58"/>
        <v>3.1609345414322101E-2</v>
      </c>
      <c r="CT110" s="1">
        <f t="shared" si="59"/>
        <v>0.60221054434379684</v>
      </c>
      <c r="CU110" s="1">
        <f t="shared" si="60"/>
        <v>0.286203289884708</v>
      </c>
      <c r="CV110" s="1">
        <f t="shared" si="61"/>
        <v>0.62864981840380185</v>
      </c>
      <c r="CW110" s="1">
        <f t="shared" si="62"/>
        <v>9.0686855155551235E-2</v>
      </c>
      <c r="CX110" s="1">
        <f t="shared" si="63"/>
        <v>0.32880000636386575</v>
      </c>
      <c r="CY110" s="1">
        <f t="shared" si="64"/>
        <v>0.41334774741500402</v>
      </c>
      <c r="CZ110" s="1">
        <f t="shared" si="65"/>
        <v>0.49583851314916327</v>
      </c>
      <c r="DA110" s="1">
        <f t="shared" si="66"/>
        <v>0.69572092216291426</v>
      </c>
      <c r="DB110" s="1">
        <f t="shared" si="67"/>
        <v>0.51784959915375439</v>
      </c>
      <c r="DC110" s="1">
        <f t="shared" si="68"/>
        <v>0.72613314274054963</v>
      </c>
      <c r="DD110" s="1">
        <f t="shared" si="69"/>
        <v>0.3371188794887407</v>
      </c>
      <c r="DE110" s="1">
        <f t="shared" si="70"/>
        <v>0.62383611384691606</v>
      </c>
      <c r="DF110" s="1">
        <f t="shared" si="71"/>
        <v>0.43956411796289713</v>
      </c>
      <c r="DG110" s="1">
        <f t="shared" si="72"/>
        <v>0</v>
      </c>
      <c r="DH110" s="1">
        <f t="shared" si="73"/>
        <v>0.26846713792585392</v>
      </c>
      <c r="DI110" s="1">
        <f t="shared" si="74"/>
        <v>0.77434977924966641</v>
      </c>
      <c r="DJ110" s="1">
        <f t="shared" si="75"/>
        <v>0.73426585955700441</v>
      </c>
      <c r="DK110" s="1">
        <f t="shared" si="76"/>
        <v>0.20600750561722128</v>
      </c>
      <c r="DL110" s="1">
        <f t="shared" si="77"/>
        <v>0.86428260569107429</v>
      </c>
      <c r="DM110" s="1">
        <f t="shared" si="78"/>
        <v>0</v>
      </c>
      <c r="DN110" s="1">
        <f t="shared" si="79"/>
        <v>0.25509048177162802</v>
      </c>
      <c r="DO110" s="1">
        <f t="shared" si="80"/>
        <v>0.57338966265292501</v>
      </c>
      <c r="DP110" s="1">
        <f t="shared" si="81"/>
        <v>0.60418461315476446</v>
      </c>
      <c r="DQ110" s="1" t="str">
        <f t="shared" si="82"/>
        <v/>
      </c>
      <c r="DR110" s="1">
        <v>3</v>
      </c>
      <c r="DS110" s="1" t="str">
        <f t="shared" si="90"/>
        <v/>
      </c>
      <c r="DT110" t="str">
        <f t="shared" si="91"/>
        <v/>
      </c>
    </row>
    <row r="111" spans="1:124" x14ac:dyDescent="0.45">
      <c r="A111" t="str">
        <f t="shared" si="83"/>
        <v>NGA</v>
      </c>
      <c r="B111" t="str">
        <f>VLOOKUP(E111,'EPA_US9RT techs'!$R$26:$S$34,2,FALSE)</f>
        <v>OTH</v>
      </c>
      <c r="C111" t="str">
        <f>'Service shares'!A111</f>
        <v>NGA</v>
      </c>
      <c r="D111" t="str">
        <f>'Service shares'!B111</f>
        <v>INM</v>
      </c>
      <c r="E111" t="str">
        <f>'Service shares'!C111</f>
        <v>PRC</v>
      </c>
      <c r="F111" s="1">
        <f>IFERROR(1/AVERAGEIFS('EPA_US9RT techs'!$I$2:$I$1718,'EPA_US9RT techs'!$J$2:$J$1718,'Service PJ'!$D111,'EPA_US9RT techs'!$K$2:$K$1718,'Service PJ'!$B111,'EPA_US9RT techs'!$L$2:$L$1718,'Service PJ'!$A111,'EPA_US9RT techs'!$C$2:$C$1718,"VDA_FLOP",'EPA_US9RT techs'!$F$2:$F$1718,'Service PJ'!F$1),1/AVERAGEIFS('EPA_US9RT techs'!$I$2:$I$1718,'EPA_US9RT techs'!$K$2:$K$1718,'Service PJ'!$B111,'EPA_US9RT techs'!$L$2:$L$1718,'Service PJ'!$A111,'EPA_US9RT techs'!$C$2:$C$1718,"VDA_FLOP",'EPA_US9RT techs'!$F$2:$F$1718,'Service PJ'!F$1))</f>
        <v>1</v>
      </c>
      <c r="G111" s="1">
        <f>IFERROR(IFERROR(1/AVERAGEIFS('EPA_US9RT techs'!$I$2:$I$1718,'EPA_US9RT techs'!$J$2:$J$1718,'Service PJ'!$D111,'EPA_US9RT techs'!$K$2:$K$1718,'Service PJ'!$B111,'EPA_US9RT techs'!$L$2:$L$1718,'Service PJ'!$A111,'EPA_US9RT techs'!$C$2:$C$1718,"VDA_FLOP",'EPA_US9RT techs'!$F$2:$F$1718,'Service PJ'!G$1),1/AVERAGEIFS('EPA_US9RT techs'!$I$2:$I$1718,'EPA_US9RT techs'!$K$2:$K$1718,'Service PJ'!$B111,'EPA_US9RT techs'!$L$2:$L$1718,'Service PJ'!$A111,'EPA_US9RT techs'!$C$2:$C$1718,"VDA_FLOP",'EPA_US9RT techs'!$F$2:$F$1718,'Service PJ'!G$1)),"")</f>
        <v>1.0637134050773318</v>
      </c>
      <c r="H111" s="1">
        <f>IFERROR(IFERROR(1/AVERAGEIFS('EPA_US9RT techs'!$I$2:$I$1718,'EPA_US9RT techs'!$J$2:$J$1718,'Service PJ'!$D111,'EPA_US9RT techs'!$K$2:$K$1718,'Service PJ'!$B111,'EPA_US9RT techs'!$L$2:$L$1718,'Service PJ'!$A111,'EPA_US9RT techs'!$C$2:$C$1718,"VDA_FLOP",'EPA_US9RT techs'!$F$2:$F$1718,'Service PJ'!H$1),1/AVERAGEIFS('EPA_US9RT techs'!$I$2:$I$1718,'EPA_US9RT techs'!$K$2:$K$1718,'Service PJ'!$B111,'EPA_US9RT techs'!$L$2:$L$1718,'Service PJ'!$A111,'EPA_US9RT techs'!$C$2:$C$1718,"VDA_FLOP",'EPA_US9RT techs'!$F$2:$F$1718,'Service PJ'!H$1)),"")</f>
        <v>1.0913240984665626</v>
      </c>
      <c r="I111" s="1">
        <f>IFERROR(IFERROR(1/AVERAGEIFS('EPA_US9RT techs'!$I$2:$I$1718,'EPA_US9RT techs'!$J$2:$J$1718,'Service PJ'!$D111,'EPA_US9RT techs'!$K$2:$K$1718,'Service PJ'!$B111,'EPA_US9RT techs'!$L$2:$L$1718,'Service PJ'!$A111,'EPA_US9RT techs'!$C$2:$C$1718,"VDA_FLOP",'EPA_US9RT techs'!$F$2:$F$1718,'Service PJ'!I$1),1/AVERAGEIFS('EPA_US9RT techs'!$I$2:$I$1718,'EPA_US9RT techs'!$K$2:$K$1718,'Service PJ'!$B111,'EPA_US9RT techs'!$L$2:$L$1718,'Service PJ'!$A111,'EPA_US9RT techs'!$C$2:$C$1718,"VDA_FLOP",'EPA_US9RT techs'!$F$2:$F$1718,'Service PJ'!I$1)),"")</f>
        <v>1.1212290208125226</v>
      </c>
      <c r="J111" s="1">
        <f>IFERROR(IFERROR(1/AVERAGEIFS('EPA_US9RT techs'!$I$2:$I$1718,'EPA_US9RT techs'!$J$2:$J$1718,'Service PJ'!$D111,'EPA_US9RT techs'!$K$2:$K$1718,'Service PJ'!$B111,'EPA_US9RT techs'!$L$2:$L$1718,'Service PJ'!$A111,'EPA_US9RT techs'!$C$2:$C$1718,"VDA_FLOP",'EPA_US9RT techs'!$F$2:$F$1718,'Service PJ'!J$1),1/AVERAGEIFS('EPA_US9RT techs'!$I$2:$I$1718,'EPA_US9RT techs'!$K$2:$K$1718,'Service PJ'!$B111,'EPA_US9RT techs'!$L$2:$L$1718,'Service PJ'!$A111,'EPA_US9RT techs'!$C$2:$C$1718,"VDA_FLOP",'EPA_US9RT techs'!$F$2:$F$1718,'Service PJ'!J$1)),"")</f>
        <v>1.1606646281756339</v>
      </c>
      <c r="L111" t="str">
        <f>IF(SUM(O111:AR111)=0,"\I: ","")&amp;'Service PJ'!D111&amp;"_"&amp;'Service PJ'!E111&amp;"_"&amp;'Service PJ'!C111</f>
        <v>INM_PRC_NGA</v>
      </c>
      <c r="M111" t="str">
        <f>"IND"&amp;'Service PJ'!C111</f>
        <v>INDNGA</v>
      </c>
      <c r="N111" t="str">
        <f t="shared" si="84"/>
        <v>INM_PRC</v>
      </c>
      <c r="O111" s="1">
        <f>'Service shares'!AK111*'Service PJ'!AV111</f>
        <v>1.5497695905318412</v>
      </c>
      <c r="P111" s="1">
        <f>'Service shares'!AL111*'Service PJ'!AW111</f>
        <v>3.0207942335331747E-2</v>
      </c>
      <c r="Q111" s="1">
        <f>'Service shares'!AM111*'Service PJ'!AX111</f>
        <v>0.45416778632756943</v>
      </c>
      <c r="R111" s="1">
        <f>'Service shares'!AN111*'Service PJ'!AY111</f>
        <v>0.65052611196163712</v>
      </c>
      <c r="S111" s="1">
        <f>'Service shares'!AO111*'Service PJ'!AZ111</f>
        <v>0.56844538445151527</v>
      </c>
      <c r="T111" s="1">
        <f>'Service shares'!AP111*'Service PJ'!BA111</f>
        <v>0.50415047995680495</v>
      </c>
      <c r="U111" s="1">
        <f>'Service shares'!AQ111*'Service PJ'!BB111</f>
        <v>0.46223384566373488</v>
      </c>
      <c r="V111" s="14">
        <f>'Service shares'!AR111*'Service PJ'!BC111</f>
        <v>0.50427861357149295</v>
      </c>
      <c r="W111" s="1">
        <f>'Service shares'!AS111*'Service PJ'!BD111</f>
        <v>0.35189241238043656</v>
      </c>
      <c r="X111" s="1">
        <f>'Service shares'!AT111*'Service PJ'!BE111</f>
        <v>5.5948808419270994</v>
      </c>
      <c r="Y111" s="1">
        <f>'Service shares'!AU111*'Service PJ'!BF111</f>
        <v>8.6114159607898935E-2</v>
      </c>
      <c r="Z111" s="1">
        <f>'Service shares'!AV111*'Service PJ'!BG111</f>
        <v>0.86470136842649126</v>
      </c>
      <c r="AA111" s="1">
        <f>'Service shares'!AW111*'Service PJ'!BH111</f>
        <v>0.40007628551880109</v>
      </c>
      <c r="AB111" s="1">
        <f>'Service shares'!AX111*'Service PJ'!BI111</f>
        <v>0.81818717609007419</v>
      </c>
      <c r="AC111" s="1">
        <f>'Service shares'!AY111*'Service PJ'!BJ111</f>
        <v>0.3758614871639272</v>
      </c>
      <c r="AD111" s="1">
        <f>'Service shares'!AZ111*'Service PJ'!BK111</f>
        <v>0.91828500296096294</v>
      </c>
      <c r="AE111" s="1">
        <f>'Service shares'!BA111*'Service PJ'!BL111</f>
        <v>0.98655305558523343</v>
      </c>
      <c r="AF111" s="1">
        <f>'Service shares'!BB111*'Service PJ'!BM111</f>
        <v>0.66875830999404551</v>
      </c>
      <c r="AG111" s="1">
        <f>'Service shares'!BC111*'Service PJ'!BN111</f>
        <v>1.0099481046526724</v>
      </c>
      <c r="AH111" s="1">
        <f>'Service shares'!BD111*'Service PJ'!BO111</f>
        <v>0</v>
      </c>
      <c r="AI111" s="1">
        <f>'Service shares'!BE111*'Service PJ'!BP111</f>
        <v>0.20440048064638738</v>
      </c>
      <c r="AJ111" s="1">
        <f>'Service shares'!BF111*'Service PJ'!BQ111</f>
        <v>0.46980121412263515</v>
      </c>
      <c r="AK111" s="1">
        <f>'Service shares'!BG111*'Service PJ'!BR111</f>
        <v>0.88089622588817473</v>
      </c>
      <c r="AL111" s="1">
        <f>'Service shares'!BH111*'Service PJ'!BS111</f>
        <v>2.0505483132943546E-2</v>
      </c>
      <c r="AM111" s="1">
        <f>'Service shares'!BI111*'Service PJ'!BT111</f>
        <v>3.2633058927967165</v>
      </c>
      <c r="AN111" s="1">
        <f>'Service shares'!BJ111*'Service PJ'!BU111</f>
        <v>0</v>
      </c>
      <c r="AO111" s="1">
        <f>'Service shares'!BK111*'Service PJ'!BV111</f>
        <v>0.10929270149976621</v>
      </c>
      <c r="AP111" s="1">
        <f>'Service shares'!BL111*'Service PJ'!BW111</f>
        <v>0.43829543602295534</v>
      </c>
      <c r="AQ111" s="1">
        <f>'Service shares'!BM111*'Service PJ'!BX111</f>
        <v>3.8340242001620424</v>
      </c>
      <c r="AR111" s="1">
        <f>'Service shares'!BN111*'Service PJ'!BY111</f>
        <v>0</v>
      </c>
      <c r="AS111" s="2">
        <v>0</v>
      </c>
      <c r="AU111" t="str">
        <f t="shared" si="52"/>
        <v>INM_PRC_NGA</v>
      </c>
      <c r="AV111" s="1">
        <f t="shared" si="97"/>
        <v>1.0637134050773318</v>
      </c>
      <c r="AW111" s="1">
        <f t="shared" si="97"/>
        <v>1.0637134050773318</v>
      </c>
      <c r="AX111" s="1">
        <f t="shared" si="97"/>
        <v>1.0637134050773318</v>
      </c>
      <c r="AY111" s="1">
        <f t="shared" si="97"/>
        <v>1.0637134050773318</v>
      </c>
      <c r="AZ111" s="1">
        <f t="shared" si="97"/>
        <v>1.0637134050773318</v>
      </c>
      <c r="BA111" s="1">
        <f t="shared" si="97"/>
        <v>1.0637134050773318</v>
      </c>
      <c r="BB111" s="1">
        <f t="shared" si="97"/>
        <v>1.0637134050773318</v>
      </c>
      <c r="BC111" s="1">
        <f t="shared" si="97"/>
        <v>1.0637134050773318</v>
      </c>
      <c r="BD111" s="1">
        <f t="shared" si="97"/>
        <v>1.0637134050773318</v>
      </c>
      <c r="BE111" s="1">
        <f t="shared" si="97"/>
        <v>1.0637134050773318</v>
      </c>
      <c r="BF111" s="1">
        <f t="shared" si="97"/>
        <v>1.0637134050773318</v>
      </c>
      <c r="BG111" s="1">
        <f t="shared" si="97"/>
        <v>1.0637134050773318</v>
      </c>
      <c r="BH111" s="1">
        <f t="shared" si="97"/>
        <v>1.0637134050773318</v>
      </c>
      <c r="BI111" s="1">
        <f t="shared" si="97"/>
        <v>1.0637134050773318</v>
      </c>
      <c r="BJ111" s="1">
        <f t="shared" si="97"/>
        <v>1.0637134050773318</v>
      </c>
      <c r="BK111" s="1">
        <f t="shared" si="97"/>
        <v>1.0637134050773318</v>
      </c>
      <c r="BL111" s="1">
        <f t="shared" si="93"/>
        <v>1.0637134050773318</v>
      </c>
      <c r="BM111" s="1">
        <f t="shared" si="96"/>
        <v>1.0637134050773318</v>
      </c>
      <c r="BN111" s="1">
        <f t="shared" si="96"/>
        <v>1.0637134050773318</v>
      </c>
      <c r="BO111" s="1">
        <f t="shared" si="96"/>
        <v>1.0637134050773318</v>
      </c>
      <c r="BP111" s="1">
        <f t="shared" si="96"/>
        <v>1.0637134050773318</v>
      </c>
      <c r="BQ111" s="1">
        <f t="shared" si="96"/>
        <v>1.0637134050773318</v>
      </c>
      <c r="BR111" s="1">
        <f t="shared" si="96"/>
        <v>1.0637134050773318</v>
      </c>
      <c r="BS111" s="1">
        <f t="shared" si="96"/>
        <v>1.0637134050773318</v>
      </c>
      <c r="BT111" s="1">
        <f t="shared" si="96"/>
        <v>1.0637134050773318</v>
      </c>
      <c r="BU111" s="1">
        <f t="shared" si="96"/>
        <v>1.0637134050773318</v>
      </c>
      <c r="BV111" s="1">
        <f t="shared" si="96"/>
        <v>1.0637134050773318</v>
      </c>
      <c r="BW111" s="1">
        <f t="shared" si="96"/>
        <v>1.0637134050773318</v>
      </c>
      <c r="BX111" s="1">
        <f t="shared" si="96"/>
        <v>1.0637134050773318</v>
      </c>
      <c r="BY111" s="1">
        <f t="shared" si="96"/>
        <v>1.0637134050773318</v>
      </c>
      <c r="CC111" t="str">
        <f t="shared" si="86"/>
        <v>PRE</v>
      </c>
      <c r="CD111" t="str">
        <f t="shared" si="87"/>
        <v>INM_PRC_NGA</v>
      </c>
      <c r="CE111" t="str">
        <f>VLOOKUP(D111,'IND Balance'!$AM$5:$AN$21,2,FALSE)&amp;" - "&amp;VLOOKUP(E111,'MECS_Table 5.4'!$AF$18:$AG$30,2,FALSE)&amp;" - "&amp;VLOOKUP('Service PJ'!M111,'IND Balance'!$AM$22:$AN$32,2,FALSE)</f>
        <v>Non-metals - Process Cool - Natural Gas</v>
      </c>
      <c r="CF111" t="s">
        <v>109</v>
      </c>
      <c r="CG111" t="s">
        <v>110</v>
      </c>
      <c r="CL111" t="str">
        <f t="shared" si="88"/>
        <v>INM_PRC_NGA</v>
      </c>
      <c r="CM111" t="str">
        <f t="shared" si="89"/>
        <v>INM_PRC</v>
      </c>
      <c r="CN111" s="1">
        <f t="shared" si="53"/>
        <v>0.34058476542171662</v>
      </c>
      <c r="CO111" s="1">
        <f t="shared" si="54"/>
        <v>2.2023241949799478E-2</v>
      </c>
      <c r="CP111" s="1">
        <f t="shared" si="55"/>
        <v>0.31437402849028123</v>
      </c>
      <c r="CQ111" s="1">
        <f t="shared" si="56"/>
        <v>0.26024361422079623</v>
      </c>
      <c r="CR111" s="1">
        <f t="shared" si="57"/>
        <v>4.9586094324847528E-2</v>
      </c>
      <c r="CS111" s="1">
        <f t="shared" si="58"/>
        <v>1.4296823672547513E-2</v>
      </c>
      <c r="CT111" s="1">
        <f t="shared" si="59"/>
        <v>0.28258156476247659</v>
      </c>
      <c r="CU111" s="1">
        <f t="shared" si="60"/>
        <v>0.11144950792659124</v>
      </c>
      <c r="CV111" s="1">
        <f t="shared" si="61"/>
        <v>0.31726613046898433</v>
      </c>
      <c r="CW111" s="1">
        <f t="shared" si="62"/>
        <v>3.1645192679193239E-2</v>
      </c>
      <c r="CX111" s="1">
        <f t="shared" si="63"/>
        <v>0.10038803218684672</v>
      </c>
      <c r="CY111" s="1">
        <f t="shared" si="64"/>
        <v>0.16543030044851226</v>
      </c>
      <c r="CZ111" s="1">
        <f t="shared" si="65"/>
        <v>0.21808341803741796</v>
      </c>
      <c r="DA111" s="1">
        <f t="shared" si="66"/>
        <v>0.25292202585497031</v>
      </c>
      <c r="DB111" s="1">
        <f t="shared" si="67"/>
        <v>0.18035760499570236</v>
      </c>
      <c r="DC111" s="1">
        <f t="shared" si="68"/>
        <v>0.3096150720255183</v>
      </c>
      <c r="DD111" s="1">
        <f t="shared" si="69"/>
        <v>0.12435999448589487</v>
      </c>
      <c r="DE111" s="1">
        <f t="shared" si="70"/>
        <v>0.23523952197736642</v>
      </c>
      <c r="DF111" s="1">
        <f t="shared" si="71"/>
        <v>0.18159912354814675</v>
      </c>
      <c r="DG111" s="1">
        <f t="shared" si="72"/>
        <v>0</v>
      </c>
      <c r="DH111" s="1">
        <f t="shared" si="73"/>
        <v>9.4448030762600069E-2</v>
      </c>
      <c r="DI111" s="1">
        <f t="shared" si="74"/>
        <v>0.18448438427467148</v>
      </c>
      <c r="DJ111" s="1">
        <f t="shared" si="75"/>
        <v>0.58412308614761688</v>
      </c>
      <c r="DK111" s="1">
        <f t="shared" si="76"/>
        <v>5.0425667659590577E-2</v>
      </c>
      <c r="DL111" s="1">
        <f t="shared" si="77"/>
        <v>0.45945852091264955</v>
      </c>
      <c r="DM111" s="1">
        <f t="shared" si="78"/>
        <v>0</v>
      </c>
      <c r="DN111" s="1">
        <f t="shared" si="79"/>
        <v>0.10163332700425137</v>
      </c>
      <c r="DO111" s="1">
        <f t="shared" si="80"/>
        <v>0.20842178634086916</v>
      </c>
      <c r="DP111" s="1">
        <f t="shared" si="81"/>
        <v>0.26935280722531468</v>
      </c>
      <c r="DQ111" s="1" t="str">
        <f t="shared" si="82"/>
        <v/>
      </c>
      <c r="DR111" s="1">
        <v>3</v>
      </c>
      <c r="DS111" s="1" t="str">
        <f t="shared" si="90"/>
        <v/>
      </c>
      <c r="DT111" t="str">
        <f t="shared" si="91"/>
        <v/>
      </c>
    </row>
    <row r="112" spans="1:124" x14ac:dyDescent="0.45">
      <c r="A112" t="str">
        <f t="shared" si="83"/>
        <v>NGA</v>
      </c>
      <c r="B112" t="str">
        <f>VLOOKUP(E112,'EPA_US9RT techs'!$R$26:$S$34,2,FALSE)</f>
        <v>MDR</v>
      </c>
      <c r="C112" t="str">
        <f>'Service shares'!A112</f>
        <v>NGA</v>
      </c>
      <c r="D112" t="str">
        <f>'Service shares'!B112</f>
        <v>INM</v>
      </c>
      <c r="E112" t="str">
        <f>'Service shares'!C112</f>
        <v>MDR</v>
      </c>
      <c r="F112" s="1">
        <f>IFERROR(1/AVERAGEIFS('EPA_US9RT techs'!$I$2:$I$1718,'EPA_US9RT techs'!$J$2:$J$1718,'Service PJ'!$D112,'EPA_US9RT techs'!$K$2:$K$1718,'Service PJ'!$B112,'EPA_US9RT techs'!$L$2:$L$1718,'Service PJ'!$A112,'EPA_US9RT techs'!$C$2:$C$1718,"VDA_FLOP",'EPA_US9RT techs'!$F$2:$F$1718,'Service PJ'!F$1),1/AVERAGEIFS('EPA_US9RT techs'!$I$2:$I$1718,'EPA_US9RT techs'!$K$2:$K$1718,'Service PJ'!$B112,'EPA_US9RT techs'!$L$2:$L$1718,'Service PJ'!$A112,'EPA_US9RT techs'!$C$2:$C$1718,"VDA_FLOP",'EPA_US9RT techs'!$F$2:$F$1718,'Service PJ'!F$1))</f>
        <v>1</v>
      </c>
      <c r="G112" s="1">
        <f>IFERROR(IFERROR(1/AVERAGEIFS('EPA_US9RT techs'!$I$2:$I$1718,'EPA_US9RT techs'!$J$2:$J$1718,'Service PJ'!$D112,'EPA_US9RT techs'!$K$2:$K$1718,'Service PJ'!$B112,'EPA_US9RT techs'!$L$2:$L$1718,'Service PJ'!$A112,'EPA_US9RT techs'!$C$2:$C$1718,"VDA_FLOP",'EPA_US9RT techs'!$F$2:$F$1718,'Service PJ'!G$1),1/AVERAGEIFS('EPA_US9RT techs'!$I$2:$I$1718,'EPA_US9RT techs'!$K$2:$K$1718,'Service PJ'!$B112,'EPA_US9RT techs'!$L$2:$L$1718,'Service PJ'!$A112,'EPA_US9RT techs'!$C$2:$C$1718,"VDA_FLOP",'EPA_US9RT techs'!$F$2:$F$1718,'Service PJ'!G$1)),"")</f>
        <v>1.1388217223017412</v>
      </c>
      <c r="H112" s="1">
        <f>IFERROR(IFERROR(1/AVERAGEIFS('EPA_US9RT techs'!$I$2:$I$1718,'EPA_US9RT techs'!$J$2:$J$1718,'Service PJ'!$D112,'EPA_US9RT techs'!$K$2:$K$1718,'Service PJ'!$B112,'EPA_US9RT techs'!$L$2:$L$1718,'Service PJ'!$A112,'EPA_US9RT techs'!$C$2:$C$1718,"VDA_FLOP",'EPA_US9RT techs'!$F$2:$F$1718,'Service PJ'!H$1),1/AVERAGEIFS('EPA_US9RT techs'!$I$2:$I$1718,'EPA_US9RT techs'!$K$2:$K$1718,'Service PJ'!$B112,'EPA_US9RT techs'!$L$2:$L$1718,'Service PJ'!$A112,'EPA_US9RT techs'!$C$2:$C$1718,"VDA_FLOP",'EPA_US9RT techs'!$F$2:$F$1718,'Service PJ'!H$1)),"")</f>
        <v>1.1632591857224204</v>
      </c>
      <c r="I112" s="1">
        <f>IFERROR(IFERROR(1/AVERAGEIFS('EPA_US9RT techs'!$I$2:$I$1718,'EPA_US9RT techs'!$J$2:$J$1718,'Service PJ'!$D112,'EPA_US9RT techs'!$K$2:$K$1718,'Service PJ'!$B112,'EPA_US9RT techs'!$L$2:$L$1718,'Service PJ'!$A112,'EPA_US9RT techs'!$C$2:$C$1718,"VDA_FLOP",'EPA_US9RT techs'!$F$2:$F$1718,'Service PJ'!I$1),1/AVERAGEIFS('EPA_US9RT techs'!$I$2:$I$1718,'EPA_US9RT techs'!$K$2:$K$1718,'Service PJ'!$B112,'EPA_US9RT techs'!$L$2:$L$1718,'Service PJ'!$A112,'EPA_US9RT techs'!$C$2:$C$1718,"VDA_FLOP",'EPA_US9RT techs'!$F$2:$F$1718,'Service PJ'!I$1)),"")</f>
        <v>1.2121502722433231</v>
      </c>
      <c r="J112" s="1">
        <f>IFERROR(IFERROR(1/AVERAGEIFS('EPA_US9RT techs'!$I$2:$I$1718,'EPA_US9RT techs'!$J$2:$J$1718,'Service PJ'!$D112,'EPA_US9RT techs'!$K$2:$K$1718,'Service PJ'!$B112,'EPA_US9RT techs'!$L$2:$L$1718,'Service PJ'!$A112,'EPA_US9RT techs'!$C$2:$C$1718,"VDA_FLOP",'EPA_US9RT techs'!$F$2:$F$1718,'Service PJ'!J$1),1/AVERAGEIFS('EPA_US9RT techs'!$I$2:$I$1718,'EPA_US9RT techs'!$K$2:$K$1718,'Service PJ'!$B112,'EPA_US9RT techs'!$L$2:$L$1718,'Service PJ'!$A112,'EPA_US9RT techs'!$C$2:$C$1718,"VDA_FLOP",'EPA_US9RT techs'!$F$2:$F$1718,'Service PJ'!J$1)),"")</f>
        <v>1.2588235993737953</v>
      </c>
      <c r="L112" t="str">
        <f>IF(SUM(O112:AR112)=0,"\I: ","")&amp;'Service PJ'!D112&amp;"_"&amp;'Service PJ'!E112&amp;"_"&amp;'Service PJ'!C112</f>
        <v>INM_MDR_NGA</v>
      </c>
      <c r="M112" t="str">
        <f>"IND"&amp;'Service PJ'!C112</f>
        <v>INDNGA</v>
      </c>
      <c r="N112" t="str">
        <f t="shared" si="84"/>
        <v>INM_MDR</v>
      </c>
      <c r="O112" s="1">
        <f>'Service shares'!AK112*'Service PJ'!AV112</f>
        <v>13.826650939968387</v>
      </c>
      <c r="P112" s="1">
        <f>'Service shares'!AL112*'Service PJ'!AW112</f>
        <v>0.26950759444311356</v>
      </c>
      <c r="Q112" s="1">
        <f>'Service shares'!AM112*'Service PJ'!AX112</f>
        <v>4.0519697173658216</v>
      </c>
      <c r="R112" s="1">
        <f>'Service shares'!AN112*'Service PJ'!AY112</f>
        <v>5.8038288609996771</v>
      </c>
      <c r="S112" s="1">
        <f>'Service shares'!AO112*'Service PJ'!AZ112</f>
        <v>5.0715254430498851</v>
      </c>
      <c r="T112" s="1">
        <f>'Service shares'!AP112*'Service PJ'!BA112</f>
        <v>4.4979026238268762</v>
      </c>
      <c r="U112" s="1">
        <f>'Service shares'!AQ112*'Service PJ'!BB112</f>
        <v>4.1239330515179384</v>
      </c>
      <c r="V112" s="14">
        <f>'Service shares'!AR112*'Service PJ'!BC112</f>
        <v>4.4990457994155504</v>
      </c>
      <c r="W112" s="1">
        <f>'Service shares'!AS112*'Service PJ'!BD112</f>
        <v>3.1394947895048024</v>
      </c>
      <c r="X112" s="1">
        <f>'Service shares'!AT112*'Service PJ'!BE112</f>
        <v>49.916106835916828</v>
      </c>
      <c r="Y112" s="1">
        <f>'Service shares'!AU112*'Service PJ'!BF112</f>
        <v>0.76828867540144219</v>
      </c>
      <c r="Z112" s="1">
        <f>'Service shares'!AV112*'Service PJ'!BG112</f>
        <v>7.7146461393936194</v>
      </c>
      <c r="AA112" s="1">
        <f>'Service shares'!AW112*'Service PJ'!BH112</f>
        <v>3.5693790761046289</v>
      </c>
      <c r="AB112" s="1">
        <f>'Service shares'!AX112*'Service PJ'!BI112</f>
        <v>7.2996583211273665</v>
      </c>
      <c r="AC112" s="1">
        <f>'Service shares'!AY112*'Service PJ'!BJ112</f>
        <v>3.3533407911363042</v>
      </c>
      <c r="AD112" s="1">
        <f>'Service shares'!AZ112*'Service PJ'!BK112</f>
        <v>8.1927057266569889</v>
      </c>
      <c r="AE112" s="1">
        <f>'Service shares'!BA112*'Service PJ'!BL112</f>
        <v>8.8017759650678826</v>
      </c>
      <c r="AF112" s="1">
        <f>'Service shares'!BB112*'Service PJ'!BM112</f>
        <v>5.9664919043337372</v>
      </c>
      <c r="AG112" s="1">
        <f>'Service shares'!BC112*'Service PJ'!BN112</f>
        <v>9.0105006549541411</v>
      </c>
      <c r="AH112" s="1">
        <f>'Service shares'!BD112*'Service PJ'!BO112</f>
        <v>0</v>
      </c>
      <c r="AI112" s="1">
        <f>'Service shares'!BE112*'Service PJ'!BP112</f>
        <v>1.8236092094757728</v>
      </c>
      <c r="AJ112" s="1">
        <f>'Service shares'!BF112*'Service PJ'!BQ112</f>
        <v>4.191447192235743</v>
      </c>
      <c r="AK112" s="1">
        <f>'Service shares'!BG112*'Service PJ'!BR112</f>
        <v>7.8591325472527345</v>
      </c>
      <c r="AL112" s="1">
        <f>'Service shares'!BH112*'Service PJ'!BS112</f>
        <v>0.18294471601892917</v>
      </c>
      <c r="AM112" s="1">
        <f>'Service shares'!BI112*'Service PJ'!BT112</f>
        <v>29.114386916417601</v>
      </c>
      <c r="AN112" s="1">
        <f>'Service shares'!BJ112*'Service PJ'!BU112</f>
        <v>0</v>
      </c>
      <c r="AO112" s="1">
        <f>'Service shares'!BK112*'Service PJ'!BV112</f>
        <v>0.97508174321889896</v>
      </c>
      <c r="AP112" s="1">
        <f>'Service shares'!BL112*'Service PJ'!BW112</f>
        <v>3.9103606365065922</v>
      </c>
      <c r="AQ112" s="1">
        <f>'Service shares'!BM112*'Service PJ'!BX112</f>
        <v>34.206190800814326</v>
      </c>
      <c r="AR112" s="1">
        <f>'Service shares'!BN112*'Service PJ'!BY112</f>
        <v>0</v>
      </c>
      <c r="AS112" s="2">
        <v>0</v>
      </c>
      <c r="AU112" t="str">
        <f t="shared" si="52"/>
        <v>INM_MDR_NGA</v>
      </c>
      <c r="AV112" s="1">
        <f t="shared" si="97"/>
        <v>1.1388217223017412</v>
      </c>
      <c r="AW112" s="1">
        <f t="shared" si="97"/>
        <v>1.1388217223017412</v>
      </c>
      <c r="AX112" s="1">
        <f t="shared" si="97"/>
        <v>1.1388217223017412</v>
      </c>
      <c r="AY112" s="1">
        <f t="shared" si="97"/>
        <v>1.1388217223017412</v>
      </c>
      <c r="AZ112" s="1">
        <f t="shared" si="97"/>
        <v>1.1388217223017412</v>
      </c>
      <c r="BA112" s="1">
        <f t="shared" si="97"/>
        <v>1.1388217223017412</v>
      </c>
      <c r="BB112" s="1">
        <f t="shared" si="97"/>
        <v>1.1388217223017412</v>
      </c>
      <c r="BC112" s="1">
        <f t="shared" si="97"/>
        <v>1.1388217223017412</v>
      </c>
      <c r="BD112" s="1">
        <f t="shared" si="97"/>
        <v>1.1388217223017412</v>
      </c>
      <c r="BE112" s="1">
        <f t="shared" si="97"/>
        <v>1.1388217223017412</v>
      </c>
      <c r="BF112" s="1">
        <f t="shared" si="97"/>
        <v>1.1388217223017412</v>
      </c>
      <c r="BG112" s="1">
        <f t="shared" si="97"/>
        <v>1.1388217223017412</v>
      </c>
      <c r="BH112" s="1">
        <f t="shared" si="97"/>
        <v>1.1388217223017412</v>
      </c>
      <c r="BI112" s="1">
        <f t="shared" si="97"/>
        <v>1.1388217223017412</v>
      </c>
      <c r="BJ112" s="1">
        <f t="shared" si="97"/>
        <v>1.1388217223017412</v>
      </c>
      <c r="BK112" s="1">
        <f t="shared" si="97"/>
        <v>1.1388217223017412</v>
      </c>
      <c r="BL112" s="1">
        <f t="shared" si="93"/>
        <v>1.1388217223017412</v>
      </c>
      <c r="BM112" s="1">
        <f t="shared" ref="BM112:BY127" si="98">IF($G112="",$F112,$G112)</f>
        <v>1.1388217223017412</v>
      </c>
      <c r="BN112" s="1">
        <f t="shared" si="98"/>
        <v>1.1388217223017412</v>
      </c>
      <c r="BO112" s="1">
        <f t="shared" si="98"/>
        <v>1.1388217223017412</v>
      </c>
      <c r="BP112" s="1">
        <f t="shared" si="98"/>
        <v>1.1388217223017412</v>
      </c>
      <c r="BQ112" s="1">
        <f t="shared" si="98"/>
        <v>1.1388217223017412</v>
      </c>
      <c r="BR112" s="1">
        <f t="shared" si="98"/>
        <v>1.1388217223017412</v>
      </c>
      <c r="BS112" s="1">
        <f t="shared" si="98"/>
        <v>1.1388217223017412</v>
      </c>
      <c r="BT112" s="1">
        <f t="shared" si="98"/>
        <v>1.1388217223017412</v>
      </c>
      <c r="BU112" s="1">
        <f t="shared" si="98"/>
        <v>1.1388217223017412</v>
      </c>
      <c r="BV112" s="1">
        <f t="shared" si="98"/>
        <v>1.1388217223017412</v>
      </c>
      <c r="BW112" s="1">
        <f t="shared" si="98"/>
        <v>1.1388217223017412</v>
      </c>
      <c r="BX112" s="1">
        <f t="shared" si="98"/>
        <v>1.1388217223017412</v>
      </c>
      <c r="BY112" s="1">
        <f t="shared" si="98"/>
        <v>1.1388217223017412</v>
      </c>
      <c r="CC112" t="str">
        <f t="shared" si="86"/>
        <v>PRE</v>
      </c>
      <c r="CD112" t="str">
        <f t="shared" si="87"/>
        <v>INM_MDR_NGA</v>
      </c>
      <c r="CE112" t="str">
        <f>VLOOKUP(D112,'IND Balance'!$AM$5:$AN$21,2,FALSE)&amp;" - "&amp;VLOOKUP(E112,'MECS_Table 5.4'!$AF$18:$AG$30,2,FALSE)&amp;" - "&amp;VLOOKUP('Service PJ'!M112,'IND Balance'!$AM$22:$AN$32,2,FALSE)</f>
        <v>Non-metals - Machine drive - Natural Gas</v>
      </c>
      <c r="CF112" t="s">
        <v>109</v>
      </c>
      <c r="CG112" t="s">
        <v>110</v>
      </c>
      <c r="CL112" t="str">
        <f t="shared" si="88"/>
        <v>INM_MDR_NGA</v>
      </c>
      <c r="CM112" t="str">
        <f t="shared" si="89"/>
        <v>INM_MDR</v>
      </c>
      <c r="CN112" s="1">
        <f t="shared" si="53"/>
        <v>0.2203093585248484</v>
      </c>
      <c r="CO112" s="1">
        <f t="shared" si="54"/>
        <v>2.0723943766955435E-2</v>
      </c>
      <c r="CP112" s="1">
        <f t="shared" si="55"/>
        <v>0.24617376696246535</v>
      </c>
      <c r="CQ112" s="1">
        <f t="shared" si="56"/>
        <v>0.27527640685011096</v>
      </c>
      <c r="CR112" s="1">
        <f t="shared" si="57"/>
        <v>4.2401371110701067E-2</v>
      </c>
      <c r="CS112" s="1">
        <f t="shared" si="58"/>
        <v>2.0704785276056382E-2</v>
      </c>
      <c r="CT112" s="1">
        <f t="shared" si="59"/>
        <v>0.27298992343347389</v>
      </c>
      <c r="CU112" s="1">
        <f t="shared" si="60"/>
        <v>5.2438122561415661E-2</v>
      </c>
      <c r="CV112" s="1">
        <f t="shared" si="61"/>
        <v>0.18840740177328519</v>
      </c>
      <c r="CW112" s="1">
        <f t="shared" si="62"/>
        <v>4.1625965555319742E-2</v>
      </c>
      <c r="CX112" s="1">
        <f t="shared" si="63"/>
        <v>6.076535971884589E-2</v>
      </c>
      <c r="CY112" s="1">
        <f t="shared" si="64"/>
        <v>0.18935244932969456</v>
      </c>
      <c r="CZ112" s="1">
        <f t="shared" si="65"/>
        <v>0.20276212237827659</v>
      </c>
      <c r="DA112" s="1">
        <f t="shared" si="66"/>
        <v>0.14860212121333002</v>
      </c>
      <c r="DB112" s="1">
        <f t="shared" si="67"/>
        <v>0.12279157533832334</v>
      </c>
      <c r="DC112" s="1">
        <f t="shared" si="68"/>
        <v>0.1575097595290062</v>
      </c>
      <c r="DD112" s="1">
        <f t="shared" si="69"/>
        <v>7.595221408038326E-2</v>
      </c>
      <c r="DE112" s="1">
        <f t="shared" si="70"/>
        <v>0.18382637000190591</v>
      </c>
      <c r="DF112" s="1">
        <f t="shared" si="71"/>
        <v>0.19508854891398583</v>
      </c>
      <c r="DG112" s="1">
        <f t="shared" si="72"/>
        <v>0</v>
      </c>
      <c r="DH112" s="1">
        <f t="shared" si="73"/>
        <v>6.030931924108348E-2</v>
      </c>
      <c r="DI112" s="1">
        <f t="shared" si="74"/>
        <v>5.5485129284952341E-2</v>
      </c>
      <c r="DJ112" s="1">
        <f t="shared" si="75"/>
        <v>0.63657815387494976</v>
      </c>
      <c r="DK112" s="1">
        <f t="shared" si="76"/>
        <v>4.6061792852348037E-2</v>
      </c>
      <c r="DL112" s="1">
        <f t="shared" si="77"/>
        <v>0.41791016554694405</v>
      </c>
      <c r="DM112" s="1">
        <f t="shared" si="78"/>
        <v>0</v>
      </c>
      <c r="DN112" s="1">
        <f t="shared" si="79"/>
        <v>0.13678203542397818</v>
      </c>
      <c r="DO112" s="1">
        <f t="shared" si="80"/>
        <v>0.20349385461134836</v>
      </c>
      <c r="DP112" s="1">
        <f t="shared" si="81"/>
        <v>0.26896957100759178</v>
      </c>
      <c r="DQ112" s="1" t="str">
        <f t="shared" si="82"/>
        <v/>
      </c>
      <c r="DR112" s="1">
        <v>3</v>
      </c>
      <c r="DS112" s="1" t="str">
        <f t="shared" si="90"/>
        <v/>
      </c>
      <c r="DT112" t="str">
        <f t="shared" si="91"/>
        <v/>
      </c>
    </row>
    <row r="113" spans="1:124" x14ac:dyDescent="0.45">
      <c r="A113" t="str">
        <f t="shared" si="83"/>
        <v>NGA</v>
      </c>
      <c r="B113" t="str">
        <f>VLOOKUP(E113,'EPA_US9RT techs'!$R$26:$S$34,2,FALSE)</f>
        <v>OTH</v>
      </c>
      <c r="C113" t="str">
        <f>'Service shares'!A113</f>
        <v>NGA</v>
      </c>
      <c r="D113" t="str">
        <f>'Service shares'!B113</f>
        <v>INM</v>
      </c>
      <c r="E113" t="str">
        <f>'Service shares'!C113</f>
        <v>SPC</v>
      </c>
      <c r="F113" s="1">
        <f>IFERROR(1/AVERAGEIFS('EPA_US9RT techs'!$I$2:$I$1718,'EPA_US9RT techs'!$J$2:$J$1718,'Service PJ'!$D113,'EPA_US9RT techs'!$K$2:$K$1718,'Service PJ'!$B113,'EPA_US9RT techs'!$L$2:$L$1718,'Service PJ'!$A113,'EPA_US9RT techs'!$C$2:$C$1718,"VDA_FLOP",'EPA_US9RT techs'!$F$2:$F$1718,'Service PJ'!F$1),1/AVERAGEIFS('EPA_US9RT techs'!$I$2:$I$1718,'EPA_US9RT techs'!$K$2:$K$1718,'Service PJ'!$B113,'EPA_US9RT techs'!$L$2:$L$1718,'Service PJ'!$A113,'EPA_US9RT techs'!$C$2:$C$1718,"VDA_FLOP",'EPA_US9RT techs'!$F$2:$F$1718,'Service PJ'!F$1))</f>
        <v>1</v>
      </c>
      <c r="G113" s="1">
        <f>IFERROR(IFERROR(1/AVERAGEIFS('EPA_US9RT techs'!$I$2:$I$1718,'EPA_US9RT techs'!$J$2:$J$1718,'Service PJ'!$D113,'EPA_US9RT techs'!$K$2:$K$1718,'Service PJ'!$B113,'EPA_US9RT techs'!$L$2:$L$1718,'Service PJ'!$A113,'EPA_US9RT techs'!$C$2:$C$1718,"VDA_FLOP",'EPA_US9RT techs'!$F$2:$F$1718,'Service PJ'!G$1),1/AVERAGEIFS('EPA_US9RT techs'!$I$2:$I$1718,'EPA_US9RT techs'!$K$2:$K$1718,'Service PJ'!$B113,'EPA_US9RT techs'!$L$2:$L$1718,'Service PJ'!$A113,'EPA_US9RT techs'!$C$2:$C$1718,"VDA_FLOP",'EPA_US9RT techs'!$F$2:$F$1718,'Service PJ'!G$1)),"")</f>
        <v>1.0637134050773318</v>
      </c>
      <c r="H113" s="1">
        <f>IFERROR(IFERROR(1/AVERAGEIFS('EPA_US9RT techs'!$I$2:$I$1718,'EPA_US9RT techs'!$J$2:$J$1718,'Service PJ'!$D113,'EPA_US9RT techs'!$K$2:$K$1718,'Service PJ'!$B113,'EPA_US9RT techs'!$L$2:$L$1718,'Service PJ'!$A113,'EPA_US9RT techs'!$C$2:$C$1718,"VDA_FLOP",'EPA_US9RT techs'!$F$2:$F$1718,'Service PJ'!H$1),1/AVERAGEIFS('EPA_US9RT techs'!$I$2:$I$1718,'EPA_US9RT techs'!$K$2:$K$1718,'Service PJ'!$B113,'EPA_US9RT techs'!$L$2:$L$1718,'Service PJ'!$A113,'EPA_US9RT techs'!$C$2:$C$1718,"VDA_FLOP",'EPA_US9RT techs'!$F$2:$F$1718,'Service PJ'!H$1)),"")</f>
        <v>1.0913240984665626</v>
      </c>
      <c r="I113" s="1">
        <f>IFERROR(IFERROR(1/AVERAGEIFS('EPA_US9RT techs'!$I$2:$I$1718,'EPA_US9RT techs'!$J$2:$J$1718,'Service PJ'!$D113,'EPA_US9RT techs'!$K$2:$K$1718,'Service PJ'!$B113,'EPA_US9RT techs'!$L$2:$L$1718,'Service PJ'!$A113,'EPA_US9RT techs'!$C$2:$C$1718,"VDA_FLOP",'EPA_US9RT techs'!$F$2:$F$1718,'Service PJ'!I$1),1/AVERAGEIFS('EPA_US9RT techs'!$I$2:$I$1718,'EPA_US9RT techs'!$K$2:$K$1718,'Service PJ'!$B113,'EPA_US9RT techs'!$L$2:$L$1718,'Service PJ'!$A113,'EPA_US9RT techs'!$C$2:$C$1718,"VDA_FLOP",'EPA_US9RT techs'!$F$2:$F$1718,'Service PJ'!I$1)),"")</f>
        <v>1.1212290208125226</v>
      </c>
      <c r="J113" s="1">
        <f>IFERROR(IFERROR(1/AVERAGEIFS('EPA_US9RT techs'!$I$2:$I$1718,'EPA_US9RT techs'!$J$2:$J$1718,'Service PJ'!$D113,'EPA_US9RT techs'!$K$2:$K$1718,'Service PJ'!$B113,'EPA_US9RT techs'!$L$2:$L$1718,'Service PJ'!$A113,'EPA_US9RT techs'!$C$2:$C$1718,"VDA_FLOP",'EPA_US9RT techs'!$F$2:$F$1718,'Service PJ'!J$1),1/AVERAGEIFS('EPA_US9RT techs'!$I$2:$I$1718,'EPA_US9RT techs'!$K$2:$K$1718,'Service PJ'!$B113,'EPA_US9RT techs'!$L$2:$L$1718,'Service PJ'!$A113,'EPA_US9RT techs'!$C$2:$C$1718,"VDA_FLOP",'EPA_US9RT techs'!$F$2:$F$1718,'Service PJ'!J$1)),"")</f>
        <v>1.1606646281756339</v>
      </c>
      <c r="L113" t="str">
        <f>IF(SUM(O113:AR113)=0,"\I: ","")&amp;'Service PJ'!D113&amp;"_"&amp;'Service PJ'!E113&amp;"_"&amp;'Service PJ'!C113</f>
        <v>INM_SPC_NGA</v>
      </c>
      <c r="M113" t="str">
        <f>"IND"&amp;'Service PJ'!C113</f>
        <v>INDNGA</v>
      </c>
      <c r="N113" t="str">
        <f t="shared" si="84"/>
        <v>INM_SPC</v>
      </c>
      <c r="O113" s="1">
        <f>'Service shares'!AK113*'Service PJ'!AV113</f>
        <v>8.2654378161698201</v>
      </c>
      <c r="P113" s="1">
        <f>'Service shares'!AL113*'Service PJ'!AW113</f>
        <v>0.161109025788436</v>
      </c>
      <c r="Q113" s="1">
        <f>'Service shares'!AM113*'Service PJ'!AX113</f>
        <v>2.4222281937470371</v>
      </c>
      <c r="R113" s="1">
        <f>'Service shares'!AN113*'Service PJ'!AY113</f>
        <v>3.4694725971287315</v>
      </c>
      <c r="S113" s="1">
        <f>'Service shares'!AO113*'Service PJ'!AZ113</f>
        <v>3.0317087170747485</v>
      </c>
      <c r="T113" s="1">
        <f>'Service shares'!AP113*'Service PJ'!BA113</f>
        <v>2.6888025597696266</v>
      </c>
      <c r="U113" s="1">
        <f>'Service shares'!AQ113*'Service PJ'!BB113</f>
        <v>2.4652471768732531</v>
      </c>
      <c r="V113" s="14">
        <f>'Service shares'!AR113*'Service PJ'!BC113</f>
        <v>2.6894859390479624</v>
      </c>
      <c r="W113" s="1">
        <f>'Service shares'!AS113*'Service PJ'!BD113</f>
        <v>1.8767595326956619</v>
      </c>
      <c r="X113" s="1">
        <f>'Service shares'!AT113*'Service PJ'!BE113</f>
        <v>29.83936449027787</v>
      </c>
      <c r="Y113" s="1">
        <f>'Service shares'!AU113*'Service PJ'!BF113</f>
        <v>0.4592755179087944</v>
      </c>
      <c r="Z113" s="1">
        <f>'Service shares'!AV113*'Service PJ'!BG113</f>
        <v>4.6117406316079537</v>
      </c>
      <c r="AA113" s="1">
        <f>'Service shares'!AW113*'Service PJ'!BH113</f>
        <v>2.1337401894336061</v>
      </c>
      <c r="AB113" s="1">
        <f>'Service shares'!AX113*'Service PJ'!BI113</f>
        <v>4.3636649391470632</v>
      </c>
      <c r="AC113" s="1">
        <f>'Service shares'!AY113*'Service PJ'!BJ113</f>
        <v>2.0045945982076119</v>
      </c>
      <c r="AD113" s="1">
        <f>'Service shares'!AZ113*'Service PJ'!BK113</f>
        <v>4.8975200157918026</v>
      </c>
      <c r="AE113" s="1">
        <f>'Service shares'!BA113*'Service PJ'!BL113</f>
        <v>5.2616162964545792</v>
      </c>
      <c r="AF113" s="1">
        <f>'Service shares'!BB113*'Service PJ'!BM113</f>
        <v>3.5667109866349103</v>
      </c>
      <c r="AG113" s="1">
        <f>'Service shares'!BC113*'Service PJ'!BN113</f>
        <v>5.3863898914809196</v>
      </c>
      <c r="AH113" s="1">
        <f>'Service shares'!BD113*'Service PJ'!BO113</f>
        <v>0</v>
      </c>
      <c r="AI113" s="1">
        <f>'Service shares'!BE113*'Service PJ'!BP113</f>
        <v>1.0901358967807331</v>
      </c>
      <c r="AJ113" s="1">
        <f>'Service shares'!BF113*'Service PJ'!BQ113</f>
        <v>2.5056064753207208</v>
      </c>
      <c r="AK113" s="1">
        <f>'Service shares'!BG113*'Service PJ'!BR113</f>
        <v>4.6981132047369316</v>
      </c>
      <c r="AL113" s="1">
        <f>'Service shares'!BH113*'Service PJ'!BS113</f>
        <v>0.10936257670903225</v>
      </c>
      <c r="AM113" s="1">
        <f>'Service shares'!BI113*'Service PJ'!BT113</f>
        <v>17.404298094915823</v>
      </c>
      <c r="AN113" s="1">
        <f>'Service shares'!BJ113*'Service PJ'!BU113</f>
        <v>0</v>
      </c>
      <c r="AO113" s="1">
        <f>'Service shares'!BK113*'Service PJ'!BV113</f>
        <v>0.58289440799875325</v>
      </c>
      <c r="AP113" s="1">
        <f>'Service shares'!BL113*'Service PJ'!BW113</f>
        <v>2.3375756587890959</v>
      </c>
      <c r="AQ113" s="1">
        <f>'Service shares'!BM113*'Service PJ'!BX113</f>
        <v>20.448129067530893</v>
      </c>
      <c r="AR113" s="1">
        <f>'Service shares'!BN113*'Service PJ'!BY113</f>
        <v>0</v>
      </c>
      <c r="AS113" s="2">
        <v>0</v>
      </c>
      <c r="AU113" t="str">
        <f t="shared" si="52"/>
        <v>INM_SPC_NGA</v>
      </c>
      <c r="AV113" s="1">
        <f t="shared" si="97"/>
        <v>1.0637134050773318</v>
      </c>
      <c r="AW113" s="1">
        <f t="shared" si="97"/>
        <v>1.0637134050773318</v>
      </c>
      <c r="AX113" s="1">
        <f t="shared" si="97"/>
        <v>1.0637134050773318</v>
      </c>
      <c r="AY113" s="1">
        <f t="shared" si="97"/>
        <v>1.0637134050773318</v>
      </c>
      <c r="AZ113" s="1">
        <f t="shared" si="97"/>
        <v>1.0637134050773318</v>
      </c>
      <c r="BA113" s="1">
        <f t="shared" si="97"/>
        <v>1.0637134050773318</v>
      </c>
      <c r="BB113" s="1">
        <f t="shared" si="97"/>
        <v>1.0637134050773318</v>
      </c>
      <c r="BC113" s="1">
        <f t="shared" si="97"/>
        <v>1.0637134050773318</v>
      </c>
      <c r="BD113" s="1">
        <f t="shared" si="97"/>
        <v>1.0637134050773318</v>
      </c>
      <c r="BE113" s="1">
        <f t="shared" si="97"/>
        <v>1.0637134050773318</v>
      </c>
      <c r="BF113" s="1">
        <f t="shared" si="97"/>
        <v>1.0637134050773318</v>
      </c>
      <c r="BG113" s="1">
        <f t="shared" si="97"/>
        <v>1.0637134050773318</v>
      </c>
      <c r="BH113" s="1">
        <f t="shared" si="97"/>
        <v>1.0637134050773318</v>
      </c>
      <c r="BI113" s="1">
        <f t="shared" si="97"/>
        <v>1.0637134050773318</v>
      </c>
      <c r="BJ113" s="1">
        <f t="shared" si="97"/>
        <v>1.0637134050773318</v>
      </c>
      <c r="BK113" s="1">
        <f t="shared" si="97"/>
        <v>1.0637134050773318</v>
      </c>
      <c r="BL113" s="1">
        <f t="shared" si="93"/>
        <v>1.0637134050773318</v>
      </c>
      <c r="BM113" s="1">
        <f t="shared" si="98"/>
        <v>1.0637134050773318</v>
      </c>
      <c r="BN113" s="1">
        <f t="shared" si="98"/>
        <v>1.0637134050773318</v>
      </c>
      <c r="BO113" s="1">
        <f t="shared" si="98"/>
        <v>1.0637134050773318</v>
      </c>
      <c r="BP113" s="1">
        <f t="shared" si="98"/>
        <v>1.0637134050773318</v>
      </c>
      <c r="BQ113" s="1">
        <f t="shared" si="98"/>
        <v>1.0637134050773318</v>
      </c>
      <c r="BR113" s="1">
        <f t="shared" si="98"/>
        <v>1.0637134050773318</v>
      </c>
      <c r="BS113" s="1">
        <f t="shared" si="98"/>
        <v>1.0637134050773318</v>
      </c>
      <c r="BT113" s="1">
        <f t="shared" si="98"/>
        <v>1.0637134050773318</v>
      </c>
      <c r="BU113" s="1">
        <f t="shared" si="98"/>
        <v>1.0637134050773318</v>
      </c>
      <c r="BV113" s="1">
        <f t="shared" si="98"/>
        <v>1.0637134050773318</v>
      </c>
      <c r="BW113" s="1">
        <f t="shared" si="98"/>
        <v>1.0637134050773318</v>
      </c>
      <c r="BX113" s="1">
        <f t="shared" si="98"/>
        <v>1.0637134050773318</v>
      </c>
      <c r="BY113" s="1">
        <f t="shared" si="98"/>
        <v>1.0637134050773318</v>
      </c>
      <c r="CC113" t="str">
        <f t="shared" si="86"/>
        <v>PRE</v>
      </c>
      <c r="CD113" t="str">
        <f t="shared" si="87"/>
        <v>INM_SPC_NGA</v>
      </c>
      <c r="CE113" t="str">
        <f>VLOOKUP(D113,'IND Balance'!$AM$5:$AN$21,2,FALSE)&amp;" - "&amp;VLOOKUP(E113,'MECS_Table 5.4'!$AF$18:$AG$30,2,FALSE)&amp;" - "&amp;VLOOKUP('Service PJ'!M113,'IND Balance'!$AM$22:$AN$32,2,FALSE)</f>
        <v>Non-metals - Space conditioning - Natural Gas</v>
      </c>
      <c r="CF113" t="s">
        <v>109</v>
      </c>
      <c r="CG113" t="s">
        <v>110</v>
      </c>
      <c r="CL113" t="str">
        <f t="shared" si="88"/>
        <v>INM_SPC_NGA</v>
      </c>
      <c r="CM113" t="str">
        <f t="shared" si="89"/>
        <v>INM_SPC</v>
      </c>
      <c r="CN113" s="1">
        <f t="shared" si="53"/>
        <v>0.80459585408482559</v>
      </c>
      <c r="CO113" s="1">
        <f t="shared" si="54"/>
        <v>0.30838011923107495</v>
      </c>
      <c r="CP113" s="1">
        <f t="shared" si="55"/>
        <v>0.67391934500662887</v>
      </c>
      <c r="CQ113" s="1">
        <f t="shared" si="56"/>
        <v>0.79332296444917094</v>
      </c>
      <c r="CR113" s="1">
        <f t="shared" si="57"/>
        <v>0.32029042256283641</v>
      </c>
      <c r="CS113" s="1">
        <f t="shared" si="58"/>
        <v>0.2838219392656906</v>
      </c>
      <c r="CT113" s="1">
        <f t="shared" si="59"/>
        <v>0.75840066522725125</v>
      </c>
      <c r="CU113" s="1">
        <f t="shared" si="60"/>
        <v>0.5540196378847666</v>
      </c>
      <c r="CV113" s="1">
        <f t="shared" si="61"/>
        <v>0.79394973398900037</v>
      </c>
      <c r="CW113" s="1">
        <f t="shared" si="62"/>
        <v>0.26646702285338297</v>
      </c>
      <c r="CX113" s="1">
        <f t="shared" si="63"/>
        <v>0.44847141202357832</v>
      </c>
      <c r="CY113" s="1">
        <f t="shared" si="64"/>
        <v>0.63303816618547903</v>
      </c>
      <c r="CZ113" s="1">
        <f t="shared" si="65"/>
        <v>0.70925663184923982</v>
      </c>
      <c r="DA113" s="1">
        <f t="shared" si="66"/>
        <v>0.65753175355274907</v>
      </c>
      <c r="DB113" s="1">
        <f t="shared" si="67"/>
        <v>0.59541790606020428</v>
      </c>
      <c r="DC113" s="1">
        <f t="shared" si="68"/>
        <v>0.7265435149853402</v>
      </c>
      <c r="DD113" s="1">
        <f t="shared" si="69"/>
        <v>0.55508326204424852</v>
      </c>
      <c r="DE113" s="1">
        <f t="shared" si="70"/>
        <v>0.65879180086407829</v>
      </c>
      <c r="DF113" s="1">
        <f t="shared" si="71"/>
        <v>0.66014847380141095</v>
      </c>
      <c r="DG113" s="1">
        <f t="shared" si="72"/>
        <v>0</v>
      </c>
      <c r="DH113" s="1">
        <f t="shared" si="73"/>
        <v>0.485022344349054</v>
      </c>
      <c r="DI113" s="1">
        <f t="shared" si="74"/>
        <v>0.51660515393554729</v>
      </c>
      <c r="DJ113" s="1">
        <f t="shared" si="75"/>
        <v>0.9828784009192213</v>
      </c>
      <c r="DK113" s="1">
        <f t="shared" si="76"/>
        <v>0.26482198182853056</v>
      </c>
      <c r="DL113" s="1">
        <f t="shared" si="77"/>
        <v>0.81837849238971405</v>
      </c>
      <c r="DM113" s="1">
        <f t="shared" si="78"/>
        <v>0</v>
      </c>
      <c r="DN113" s="1">
        <f t="shared" si="79"/>
        <v>0.55769716920570722</v>
      </c>
      <c r="DO113" s="1">
        <f t="shared" si="80"/>
        <v>0.63151773076125595</v>
      </c>
      <c r="DP113" s="1">
        <f t="shared" si="81"/>
        <v>0.7339808871276321</v>
      </c>
      <c r="DQ113" s="1" t="str">
        <f t="shared" si="82"/>
        <v/>
      </c>
      <c r="DR113" s="1">
        <v>3</v>
      </c>
      <c r="DS113" s="1" t="str">
        <f t="shared" si="90"/>
        <v/>
      </c>
      <c r="DT113" t="str">
        <f t="shared" si="91"/>
        <v/>
      </c>
    </row>
    <row r="114" spans="1:124" x14ac:dyDescent="0.45">
      <c r="A114" t="str">
        <f t="shared" si="83"/>
        <v>NGA</v>
      </c>
      <c r="B114" t="str">
        <f>VLOOKUP(E114,'EPA_US9RT techs'!$R$26:$S$34,2,FALSE)</f>
        <v>OTH</v>
      </c>
      <c r="C114" t="str">
        <f>'Service shares'!A114</f>
        <v>NGA</v>
      </c>
      <c r="D114" t="str">
        <f>'Service shares'!B114</f>
        <v>INM</v>
      </c>
      <c r="E114" t="str">
        <f>'Service shares'!C114</f>
        <v>OTH</v>
      </c>
      <c r="F114" s="1">
        <f>IFERROR(1/AVERAGEIFS('EPA_US9RT techs'!$I$2:$I$1718,'EPA_US9RT techs'!$J$2:$J$1718,'Service PJ'!$D114,'EPA_US9RT techs'!$K$2:$K$1718,'Service PJ'!$B114,'EPA_US9RT techs'!$L$2:$L$1718,'Service PJ'!$A114,'EPA_US9RT techs'!$C$2:$C$1718,"VDA_FLOP",'EPA_US9RT techs'!$F$2:$F$1718,'Service PJ'!F$1),1/AVERAGEIFS('EPA_US9RT techs'!$I$2:$I$1718,'EPA_US9RT techs'!$K$2:$K$1718,'Service PJ'!$B114,'EPA_US9RT techs'!$L$2:$L$1718,'Service PJ'!$A114,'EPA_US9RT techs'!$C$2:$C$1718,"VDA_FLOP",'EPA_US9RT techs'!$F$2:$F$1718,'Service PJ'!F$1))</f>
        <v>1</v>
      </c>
      <c r="G114" s="1">
        <f>IFERROR(IFERROR(1/AVERAGEIFS('EPA_US9RT techs'!$I$2:$I$1718,'EPA_US9RT techs'!$J$2:$J$1718,'Service PJ'!$D114,'EPA_US9RT techs'!$K$2:$K$1718,'Service PJ'!$B114,'EPA_US9RT techs'!$L$2:$L$1718,'Service PJ'!$A114,'EPA_US9RT techs'!$C$2:$C$1718,"VDA_FLOP",'EPA_US9RT techs'!$F$2:$F$1718,'Service PJ'!G$1),1/AVERAGEIFS('EPA_US9RT techs'!$I$2:$I$1718,'EPA_US9RT techs'!$K$2:$K$1718,'Service PJ'!$B114,'EPA_US9RT techs'!$L$2:$L$1718,'Service PJ'!$A114,'EPA_US9RT techs'!$C$2:$C$1718,"VDA_FLOP",'EPA_US9RT techs'!$F$2:$F$1718,'Service PJ'!G$1)),"")</f>
        <v>1.0637134050773318</v>
      </c>
      <c r="H114" s="1">
        <f>IFERROR(IFERROR(1/AVERAGEIFS('EPA_US9RT techs'!$I$2:$I$1718,'EPA_US9RT techs'!$J$2:$J$1718,'Service PJ'!$D114,'EPA_US9RT techs'!$K$2:$K$1718,'Service PJ'!$B114,'EPA_US9RT techs'!$L$2:$L$1718,'Service PJ'!$A114,'EPA_US9RT techs'!$C$2:$C$1718,"VDA_FLOP",'EPA_US9RT techs'!$F$2:$F$1718,'Service PJ'!H$1),1/AVERAGEIFS('EPA_US9RT techs'!$I$2:$I$1718,'EPA_US9RT techs'!$K$2:$K$1718,'Service PJ'!$B114,'EPA_US9RT techs'!$L$2:$L$1718,'Service PJ'!$A114,'EPA_US9RT techs'!$C$2:$C$1718,"VDA_FLOP",'EPA_US9RT techs'!$F$2:$F$1718,'Service PJ'!H$1)),"")</f>
        <v>1.0913240984665626</v>
      </c>
      <c r="I114" s="1">
        <f>IFERROR(IFERROR(1/AVERAGEIFS('EPA_US9RT techs'!$I$2:$I$1718,'EPA_US9RT techs'!$J$2:$J$1718,'Service PJ'!$D114,'EPA_US9RT techs'!$K$2:$K$1718,'Service PJ'!$B114,'EPA_US9RT techs'!$L$2:$L$1718,'Service PJ'!$A114,'EPA_US9RT techs'!$C$2:$C$1718,"VDA_FLOP",'EPA_US9RT techs'!$F$2:$F$1718,'Service PJ'!I$1),1/AVERAGEIFS('EPA_US9RT techs'!$I$2:$I$1718,'EPA_US9RT techs'!$K$2:$K$1718,'Service PJ'!$B114,'EPA_US9RT techs'!$L$2:$L$1718,'Service PJ'!$A114,'EPA_US9RT techs'!$C$2:$C$1718,"VDA_FLOP",'EPA_US9RT techs'!$F$2:$F$1718,'Service PJ'!I$1)),"")</f>
        <v>1.1212290208125226</v>
      </c>
      <c r="J114" s="1">
        <f>IFERROR(IFERROR(1/AVERAGEIFS('EPA_US9RT techs'!$I$2:$I$1718,'EPA_US9RT techs'!$J$2:$J$1718,'Service PJ'!$D114,'EPA_US9RT techs'!$K$2:$K$1718,'Service PJ'!$B114,'EPA_US9RT techs'!$L$2:$L$1718,'Service PJ'!$A114,'EPA_US9RT techs'!$C$2:$C$1718,"VDA_FLOP",'EPA_US9RT techs'!$F$2:$F$1718,'Service PJ'!J$1),1/AVERAGEIFS('EPA_US9RT techs'!$I$2:$I$1718,'EPA_US9RT techs'!$K$2:$K$1718,'Service PJ'!$B114,'EPA_US9RT techs'!$L$2:$L$1718,'Service PJ'!$A114,'EPA_US9RT techs'!$C$2:$C$1718,"VDA_FLOP",'EPA_US9RT techs'!$F$2:$F$1718,'Service PJ'!J$1)),"")</f>
        <v>1.1606646281756339</v>
      </c>
      <c r="L114" t="str">
        <f>IF(SUM(O114:AR114)=0,"\I: ","")&amp;'Service PJ'!D114&amp;"_"&amp;'Service PJ'!E114&amp;"_"&amp;'Service PJ'!C114</f>
        <v>INM_OTH_NGA</v>
      </c>
      <c r="M114" t="str">
        <f>"IND"&amp;'Service PJ'!C114</f>
        <v>INDNGA</v>
      </c>
      <c r="N114" t="str">
        <f t="shared" si="84"/>
        <v>INM_OTH</v>
      </c>
      <c r="O114" s="1">
        <f>'Service shares'!AK114*'Service PJ'!AV114</f>
        <v>1.5497695905318412</v>
      </c>
      <c r="P114" s="1">
        <f>'Service shares'!AL114*'Service PJ'!AW114</f>
        <v>3.0207942335331747E-2</v>
      </c>
      <c r="Q114" s="1">
        <f>'Service shares'!AM114*'Service PJ'!AX114</f>
        <v>0.45416778632756943</v>
      </c>
      <c r="R114" s="1">
        <f>'Service shares'!AN114*'Service PJ'!AY114</f>
        <v>0.65052611196163712</v>
      </c>
      <c r="S114" s="1">
        <f>'Service shares'!AO114*'Service PJ'!AZ114</f>
        <v>0.56844538445151527</v>
      </c>
      <c r="T114" s="1">
        <f>'Service shares'!AP114*'Service PJ'!BA114</f>
        <v>0.50415047995680495</v>
      </c>
      <c r="U114" s="1">
        <f>'Service shares'!AQ114*'Service PJ'!BB114</f>
        <v>0.46223384566373488</v>
      </c>
      <c r="V114" s="14">
        <f>'Service shares'!AR114*'Service PJ'!BC114</f>
        <v>0.50427861357149295</v>
      </c>
      <c r="W114" s="1">
        <f>'Service shares'!AS114*'Service PJ'!BD114</f>
        <v>0.35189241238043656</v>
      </c>
      <c r="X114" s="1">
        <f>'Service shares'!AT114*'Service PJ'!BE114</f>
        <v>5.5948808419270994</v>
      </c>
      <c r="Y114" s="1">
        <f>'Service shares'!AU114*'Service PJ'!BF114</f>
        <v>8.6114159607898935E-2</v>
      </c>
      <c r="Z114" s="1">
        <f>'Service shares'!AV114*'Service PJ'!BG114</f>
        <v>0.86470136842649126</v>
      </c>
      <c r="AA114" s="1">
        <f>'Service shares'!AW114*'Service PJ'!BH114</f>
        <v>0.40007628551880109</v>
      </c>
      <c r="AB114" s="1">
        <f>'Service shares'!AX114*'Service PJ'!BI114</f>
        <v>0.81818717609007419</v>
      </c>
      <c r="AC114" s="1">
        <f>'Service shares'!AY114*'Service PJ'!BJ114</f>
        <v>0.3758614871639272</v>
      </c>
      <c r="AD114" s="1">
        <f>'Service shares'!AZ114*'Service PJ'!BK114</f>
        <v>0.91828500296096294</v>
      </c>
      <c r="AE114" s="1">
        <f>'Service shares'!BA114*'Service PJ'!BL114</f>
        <v>0.98655305558523343</v>
      </c>
      <c r="AF114" s="1">
        <f>'Service shares'!BB114*'Service PJ'!BM114</f>
        <v>0.66875830999404551</v>
      </c>
      <c r="AG114" s="1">
        <f>'Service shares'!BC114*'Service PJ'!BN114</f>
        <v>1.0099481046526724</v>
      </c>
      <c r="AH114" s="1">
        <f>'Service shares'!BD114*'Service PJ'!BO114</f>
        <v>0</v>
      </c>
      <c r="AI114" s="1">
        <f>'Service shares'!BE114*'Service PJ'!BP114</f>
        <v>0.20440048064638738</v>
      </c>
      <c r="AJ114" s="1">
        <f>'Service shares'!BF114*'Service PJ'!BQ114</f>
        <v>0.46980121412263515</v>
      </c>
      <c r="AK114" s="1">
        <f>'Service shares'!BG114*'Service PJ'!BR114</f>
        <v>0.88089622588817473</v>
      </c>
      <c r="AL114" s="1">
        <f>'Service shares'!BH114*'Service PJ'!BS114</f>
        <v>2.0505483132943546E-2</v>
      </c>
      <c r="AM114" s="1">
        <f>'Service shares'!BI114*'Service PJ'!BT114</f>
        <v>3.2633058927967165</v>
      </c>
      <c r="AN114" s="1">
        <f>'Service shares'!BJ114*'Service PJ'!BU114</f>
        <v>0</v>
      </c>
      <c r="AO114" s="1">
        <f>'Service shares'!BK114*'Service PJ'!BV114</f>
        <v>0.10929270149976621</v>
      </c>
      <c r="AP114" s="1">
        <f>'Service shares'!BL114*'Service PJ'!BW114</f>
        <v>0.43829543602295534</v>
      </c>
      <c r="AQ114" s="1">
        <f>'Service shares'!BM114*'Service PJ'!BX114</f>
        <v>3.8340242001620424</v>
      </c>
      <c r="AR114" s="1">
        <f>'Service shares'!BN114*'Service PJ'!BY114</f>
        <v>0</v>
      </c>
      <c r="AS114" s="2">
        <v>0</v>
      </c>
      <c r="AU114" t="str">
        <f t="shared" si="52"/>
        <v>INM_OTH_NGA</v>
      </c>
      <c r="AV114" s="1">
        <f t="shared" si="97"/>
        <v>1.0637134050773318</v>
      </c>
      <c r="AW114" s="1">
        <f t="shared" si="97"/>
        <v>1.0637134050773318</v>
      </c>
      <c r="AX114" s="1">
        <f t="shared" si="97"/>
        <v>1.0637134050773318</v>
      </c>
      <c r="AY114" s="1">
        <f t="shared" si="97"/>
        <v>1.0637134050773318</v>
      </c>
      <c r="AZ114" s="1">
        <f t="shared" si="97"/>
        <v>1.0637134050773318</v>
      </c>
      <c r="BA114" s="1">
        <f t="shared" si="97"/>
        <v>1.0637134050773318</v>
      </c>
      <c r="BB114" s="1">
        <f t="shared" si="97"/>
        <v>1.0637134050773318</v>
      </c>
      <c r="BC114" s="1">
        <f t="shared" si="97"/>
        <v>1.0637134050773318</v>
      </c>
      <c r="BD114" s="1">
        <f t="shared" si="97"/>
        <v>1.0637134050773318</v>
      </c>
      <c r="BE114" s="1">
        <f t="shared" si="97"/>
        <v>1.0637134050773318</v>
      </c>
      <c r="BF114" s="1">
        <f t="shared" si="97"/>
        <v>1.0637134050773318</v>
      </c>
      <c r="BG114" s="1">
        <f t="shared" si="97"/>
        <v>1.0637134050773318</v>
      </c>
      <c r="BH114" s="1">
        <f t="shared" si="97"/>
        <v>1.0637134050773318</v>
      </c>
      <c r="BI114" s="1">
        <f t="shared" si="97"/>
        <v>1.0637134050773318</v>
      </c>
      <c r="BJ114" s="1">
        <f t="shared" si="97"/>
        <v>1.0637134050773318</v>
      </c>
      <c r="BK114" s="1">
        <f t="shared" si="97"/>
        <v>1.0637134050773318</v>
      </c>
      <c r="BL114" s="1">
        <f t="shared" si="93"/>
        <v>1.0637134050773318</v>
      </c>
      <c r="BM114" s="1">
        <f t="shared" si="98"/>
        <v>1.0637134050773318</v>
      </c>
      <c r="BN114" s="1">
        <f t="shared" si="98"/>
        <v>1.0637134050773318</v>
      </c>
      <c r="BO114" s="1">
        <f t="shared" si="98"/>
        <v>1.0637134050773318</v>
      </c>
      <c r="BP114" s="1">
        <f t="shared" si="98"/>
        <v>1.0637134050773318</v>
      </c>
      <c r="BQ114" s="1">
        <f t="shared" si="98"/>
        <v>1.0637134050773318</v>
      </c>
      <c r="BR114" s="1">
        <f t="shared" si="98"/>
        <v>1.0637134050773318</v>
      </c>
      <c r="BS114" s="1">
        <f t="shared" si="98"/>
        <v>1.0637134050773318</v>
      </c>
      <c r="BT114" s="1">
        <f t="shared" si="98"/>
        <v>1.0637134050773318</v>
      </c>
      <c r="BU114" s="1">
        <f t="shared" si="98"/>
        <v>1.0637134050773318</v>
      </c>
      <c r="BV114" s="1">
        <f t="shared" si="98"/>
        <v>1.0637134050773318</v>
      </c>
      <c r="BW114" s="1">
        <f t="shared" si="98"/>
        <v>1.0637134050773318</v>
      </c>
      <c r="BX114" s="1">
        <f t="shared" si="98"/>
        <v>1.0637134050773318</v>
      </c>
      <c r="BY114" s="1">
        <f t="shared" si="98"/>
        <v>1.0637134050773318</v>
      </c>
      <c r="CC114" t="str">
        <f t="shared" si="86"/>
        <v>PRE</v>
      </c>
      <c r="CD114" t="str">
        <f t="shared" si="87"/>
        <v>INM_OTH_NGA</v>
      </c>
      <c r="CE114" t="str">
        <f>VLOOKUP(D114,'IND Balance'!$AM$5:$AN$21,2,FALSE)&amp;" - "&amp;VLOOKUP(E114,'MECS_Table 5.4'!$AF$18:$AG$30,2,FALSE)&amp;" - "&amp;VLOOKUP('Service PJ'!M114,'IND Balance'!$AM$22:$AN$32,2,FALSE)</f>
        <v>Non-metals - Other - Natural Gas</v>
      </c>
      <c r="CF114" t="s">
        <v>109</v>
      </c>
      <c r="CG114" t="s">
        <v>110</v>
      </c>
      <c r="CL114" t="str">
        <f t="shared" si="88"/>
        <v>INM_OTH_NGA</v>
      </c>
      <c r="CM114" t="str">
        <f t="shared" si="89"/>
        <v>INM_OTH</v>
      </c>
      <c r="CN114" s="1">
        <f t="shared" si="53"/>
        <v>3.1066959125692691E-2</v>
      </c>
      <c r="CO114" s="1">
        <f t="shared" si="54"/>
        <v>3.219560983630505E-3</v>
      </c>
      <c r="CP114" s="1">
        <f t="shared" si="55"/>
        <v>6.437964817017966E-2</v>
      </c>
      <c r="CQ114" s="1">
        <f t="shared" si="56"/>
        <v>8.7242905133448054E-2</v>
      </c>
      <c r="CR114" s="1">
        <f t="shared" si="57"/>
        <v>7.6832159259458983E-3</v>
      </c>
      <c r="CS114" s="1">
        <f t="shared" si="58"/>
        <v>8.1153108740932584E-3</v>
      </c>
      <c r="CT114" s="1">
        <f t="shared" si="59"/>
        <v>8.1660704923435454E-2</v>
      </c>
      <c r="CU114" s="1">
        <f t="shared" si="60"/>
        <v>5.3637209962124994E-3</v>
      </c>
      <c r="CV114" s="1">
        <f t="shared" si="61"/>
        <v>2.4096627931998901E-2</v>
      </c>
      <c r="CW114" s="1">
        <f t="shared" si="62"/>
        <v>3.0032921038273111E-2</v>
      </c>
      <c r="CX114" s="1">
        <f t="shared" si="63"/>
        <v>7.8712558091844718E-3</v>
      </c>
      <c r="CY114" s="1">
        <f t="shared" si="64"/>
        <v>0.10555674646206459</v>
      </c>
      <c r="CZ114" s="1">
        <f t="shared" si="65"/>
        <v>4.8753333794762002E-2</v>
      </c>
      <c r="DA114" s="1">
        <f t="shared" si="66"/>
        <v>2.0621057756593314E-2</v>
      </c>
      <c r="DB114" s="1">
        <f t="shared" si="67"/>
        <v>1.893894972267365E-2</v>
      </c>
      <c r="DC114" s="1">
        <f t="shared" si="68"/>
        <v>1.8972917559807751E-2</v>
      </c>
      <c r="DD114" s="1">
        <f t="shared" si="69"/>
        <v>9.4539843970024295E-3</v>
      </c>
      <c r="DE114" s="1">
        <f t="shared" si="70"/>
        <v>3.6904449152833016E-2</v>
      </c>
      <c r="DF114" s="1">
        <f t="shared" si="71"/>
        <v>7.5567944567494327E-2</v>
      </c>
      <c r="DG114" s="1">
        <f t="shared" si="72"/>
        <v>0</v>
      </c>
      <c r="DH114" s="1">
        <f t="shared" si="73"/>
        <v>7.6971730306429568E-3</v>
      </c>
      <c r="DI114" s="1">
        <f t="shared" si="74"/>
        <v>5.1736571091018646E-3</v>
      </c>
      <c r="DJ114" s="1">
        <f t="shared" si="75"/>
        <v>0.24821516127634244</v>
      </c>
      <c r="DK114" s="1">
        <f t="shared" si="76"/>
        <v>1.2005550351638588E-2</v>
      </c>
      <c r="DL114" s="1">
        <f t="shared" si="77"/>
        <v>0.157707517238795</v>
      </c>
      <c r="DM114" s="1">
        <f t="shared" si="78"/>
        <v>0</v>
      </c>
      <c r="DN114" s="1">
        <f t="shared" si="79"/>
        <v>0.18171913511922461</v>
      </c>
      <c r="DO114" s="1">
        <f t="shared" si="80"/>
        <v>7.5977390004016487E-2</v>
      </c>
      <c r="DP114" s="1">
        <f t="shared" si="81"/>
        <v>9.6264427419244888E-2</v>
      </c>
      <c r="DQ114" s="1" t="str">
        <f t="shared" si="82"/>
        <v/>
      </c>
      <c r="DR114" s="1">
        <v>3</v>
      </c>
      <c r="DS114" s="1" t="str">
        <f t="shared" si="90"/>
        <v/>
      </c>
      <c r="DT114" t="str">
        <f t="shared" si="91"/>
        <v/>
      </c>
    </row>
    <row r="115" spans="1:124" x14ac:dyDescent="0.45">
      <c r="A115" t="str">
        <f t="shared" si="83"/>
        <v>NGA</v>
      </c>
      <c r="B115" t="str">
        <f>VLOOKUP(E115,'EPA_US9RT techs'!$R$26:$S$34,2,FALSE)</f>
        <v>STM</v>
      </c>
      <c r="C115" t="str">
        <f>'Service shares'!A115</f>
        <v>NGA</v>
      </c>
      <c r="D115" t="str">
        <f>'Service shares'!B115</f>
        <v>ILP</v>
      </c>
      <c r="E115" t="str">
        <f>'Service shares'!C115</f>
        <v>STM</v>
      </c>
      <c r="F115" s="1">
        <f>IFERROR(1/AVERAGEIFS('EPA_US9RT techs'!$I$2:$I$1718,'EPA_US9RT techs'!$J$2:$J$1718,'Service PJ'!$D115,'EPA_US9RT techs'!$K$2:$K$1718,'Service PJ'!$B115,'EPA_US9RT techs'!$L$2:$L$1718,'Service PJ'!$A115,'EPA_US9RT techs'!$C$2:$C$1718,"VDA_FLOP",'EPA_US9RT techs'!$F$2:$F$1718,'Service PJ'!F$1),1/AVERAGEIFS('EPA_US9RT techs'!$I$2:$I$1718,'EPA_US9RT techs'!$K$2:$K$1718,'Service PJ'!$B115,'EPA_US9RT techs'!$L$2:$L$1718,'Service PJ'!$A115,'EPA_US9RT techs'!$C$2:$C$1718,"VDA_FLOP",'EPA_US9RT techs'!$F$2:$F$1718,'Service PJ'!F$1))</f>
        <v>0.83676360225555968</v>
      </c>
      <c r="G115" s="1" t="str">
        <f>IFERROR(IFERROR(1/AVERAGEIFS('EPA_US9RT techs'!$I$2:$I$1718,'EPA_US9RT techs'!$J$2:$J$1718,'Service PJ'!$D115,'EPA_US9RT techs'!$K$2:$K$1718,'Service PJ'!$B115,'EPA_US9RT techs'!$L$2:$L$1718,'Service PJ'!$A115,'EPA_US9RT techs'!$C$2:$C$1718,"VDA_FLOP",'EPA_US9RT techs'!$F$2:$F$1718,'Service PJ'!G$1),1/AVERAGEIFS('EPA_US9RT techs'!$I$2:$I$1718,'EPA_US9RT techs'!$K$2:$K$1718,'Service PJ'!$B115,'EPA_US9RT techs'!$L$2:$L$1718,'Service PJ'!$A115,'EPA_US9RT techs'!$C$2:$C$1718,"VDA_FLOP",'EPA_US9RT techs'!$F$2:$F$1718,'Service PJ'!G$1)),"")</f>
        <v/>
      </c>
      <c r="H115" s="1" t="str">
        <f>IFERROR(IFERROR(1/AVERAGEIFS('EPA_US9RT techs'!$I$2:$I$1718,'EPA_US9RT techs'!$J$2:$J$1718,'Service PJ'!$D115,'EPA_US9RT techs'!$K$2:$K$1718,'Service PJ'!$B115,'EPA_US9RT techs'!$L$2:$L$1718,'Service PJ'!$A115,'EPA_US9RT techs'!$C$2:$C$1718,"VDA_FLOP",'EPA_US9RT techs'!$F$2:$F$1718,'Service PJ'!H$1),1/AVERAGEIFS('EPA_US9RT techs'!$I$2:$I$1718,'EPA_US9RT techs'!$K$2:$K$1718,'Service PJ'!$B115,'EPA_US9RT techs'!$L$2:$L$1718,'Service PJ'!$A115,'EPA_US9RT techs'!$C$2:$C$1718,"VDA_FLOP",'EPA_US9RT techs'!$F$2:$F$1718,'Service PJ'!H$1)),"")</f>
        <v/>
      </c>
      <c r="I115" s="1" t="str">
        <f>IFERROR(IFERROR(1/AVERAGEIFS('EPA_US9RT techs'!$I$2:$I$1718,'EPA_US9RT techs'!$J$2:$J$1718,'Service PJ'!$D115,'EPA_US9RT techs'!$K$2:$K$1718,'Service PJ'!$B115,'EPA_US9RT techs'!$L$2:$L$1718,'Service PJ'!$A115,'EPA_US9RT techs'!$C$2:$C$1718,"VDA_FLOP",'EPA_US9RT techs'!$F$2:$F$1718,'Service PJ'!I$1),1/AVERAGEIFS('EPA_US9RT techs'!$I$2:$I$1718,'EPA_US9RT techs'!$K$2:$K$1718,'Service PJ'!$B115,'EPA_US9RT techs'!$L$2:$L$1718,'Service PJ'!$A115,'EPA_US9RT techs'!$C$2:$C$1718,"VDA_FLOP",'EPA_US9RT techs'!$F$2:$F$1718,'Service PJ'!I$1)),"")</f>
        <v/>
      </c>
      <c r="J115" s="1" t="str">
        <f>IFERROR(IFERROR(1/AVERAGEIFS('EPA_US9RT techs'!$I$2:$I$1718,'EPA_US9RT techs'!$J$2:$J$1718,'Service PJ'!$D115,'EPA_US9RT techs'!$K$2:$K$1718,'Service PJ'!$B115,'EPA_US9RT techs'!$L$2:$L$1718,'Service PJ'!$A115,'EPA_US9RT techs'!$C$2:$C$1718,"VDA_FLOP",'EPA_US9RT techs'!$F$2:$F$1718,'Service PJ'!J$1),1/AVERAGEIFS('EPA_US9RT techs'!$I$2:$I$1718,'EPA_US9RT techs'!$K$2:$K$1718,'Service PJ'!$B115,'EPA_US9RT techs'!$L$2:$L$1718,'Service PJ'!$A115,'EPA_US9RT techs'!$C$2:$C$1718,"VDA_FLOP",'EPA_US9RT techs'!$F$2:$F$1718,'Service PJ'!J$1)),"")</f>
        <v/>
      </c>
      <c r="L115" t="str">
        <f>IF(SUM(O115:AR115)=0,"\I: ","")&amp;'Service PJ'!D115&amp;"_"&amp;'Service PJ'!E115&amp;"_"&amp;'Service PJ'!C115</f>
        <v>ILP_STM_NGA</v>
      </c>
      <c r="M115" t="str">
        <f>"IND"&amp;'Service PJ'!C115</f>
        <v>INDNGA</v>
      </c>
      <c r="N115" t="str">
        <f t="shared" si="84"/>
        <v>ILP_STM</v>
      </c>
      <c r="O115" s="1">
        <f>'Service shares'!AK115*'Service PJ'!AV115</f>
        <v>0.53399992997460122</v>
      </c>
      <c r="P115" s="1">
        <f>'Service shares'!AL115*'Service PJ'!AW115</f>
        <v>1.7593092128608157E-3</v>
      </c>
      <c r="Q115" s="1">
        <f>'Service shares'!AM115*'Service PJ'!AX115</f>
        <v>3.3181499156593079</v>
      </c>
      <c r="R115" s="1">
        <f>'Service shares'!AN115*'Service PJ'!AY115</f>
        <v>0.51152190829880129</v>
      </c>
      <c r="S115" s="1">
        <f>'Service shares'!AO115*'Service PJ'!AZ115</f>
        <v>8.8278940896313571</v>
      </c>
      <c r="T115" s="1">
        <f>'Service shares'!AP115*'Service PJ'!BA115</f>
        <v>2.7463459566645119</v>
      </c>
      <c r="U115" s="1">
        <f>'Service shares'!AQ115*'Service PJ'!BB115</f>
        <v>2.885438816201761</v>
      </c>
      <c r="V115" s="14">
        <f>'Service shares'!AR115*'Service PJ'!BC115</f>
        <v>8.4019328242154305</v>
      </c>
      <c r="W115" s="1">
        <f>'Service shares'!AS115*'Service PJ'!BD115</f>
        <v>18.959305000555506</v>
      </c>
      <c r="X115" s="1">
        <f>'Service shares'!AT115*'Service PJ'!BE115</f>
        <v>19.143250144602469</v>
      </c>
      <c r="Y115" s="1">
        <f>'Service shares'!AU115*'Service PJ'!BF115</f>
        <v>4.0312229152114369</v>
      </c>
      <c r="Z115" s="1">
        <f>'Service shares'!AV115*'Service PJ'!BG115</f>
        <v>9.3665117471797998</v>
      </c>
      <c r="AA115" s="1">
        <f>'Service shares'!AW115*'Service PJ'!BH115</f>
        <v>3.9250363000694342</v>
      </c>
      <c r="AB115" s="1">
        <f>'Service shares'!AX115*'Service PJ'!BI115</f>
        <v>5.8393731595656124</v>
      </c>
      <c r="AC115" s="1">
        <f>'Service shares'!AY115*'Service PJ'!BJ115</f>
        <v>2.7121927697269559</v>
      </c>
      <c r="AD115" s="1">
        <f>'Service shares'!AZ115*'Service PJ'!BK115</f>
        <v>6.9644064084179593</v>
      </c>
      <c r="AE115" s="1">
        <f>'Service shares'!BA115*'Service PJ'!BL115</f>
        <v>2.8958165368300248</v>
      </c>
      <c r="AF115" s="1">
        <f>'Service shares'!BB115*'Service PJ'!BM115</f>
        <v>7.0095194673621481</v>
      </c>
      <c r="AG115" s="1">
        <f>'Service shares'!BC115*'Service PJ'!BN115</f>
        <v>17.213739702255285</v>
      </c>
      <c r="AH115" s="1">
        <f>'Service shares'!BD115*'Service PJ'!BO115</f>
        <v>0</v>
      </c>
      <c r="AI115" s="1">
        <f>'Service shares'!BE115*'Service PJ'!BP115</f>
        <v>1.1565777732253217</v>
      </c>
      <c r="AJ115" s="1">
        <f>'Service shares'!BF115*'Service PJ'!BQ115</f>
        <v>7.1898275426240685</v>
      </c>
      <c r="AK115" s="1">
        <f>'Service shares'!BG115*'Service PJ'!BR115</f>
        <v>7.2425508075996722E-2</v>
      </c>
      <c r="AL115" s="1">
        <f>'Service shares'!BH115*'Service PJ'!BS115</f>
        <v>0.24166627961004075</v>
      </c>
      <c r="AM115" s="1">
        <f>'Service shares'!BI115*'Service PJ'!BT115</f>
        <v>5.0581700843475934</v>
      </c>
      <c r="AN115" s="1">
        <f>'Service shares'!BJ115*'Service PJ'!BU115</f>
        <v>0</v>
      </c>
      <c r="AO115" s="1">
        <f>'Service shares'!BK115*'Service PJ'!BV115</f>
        <v>0.94269498952485431</v>
      </c>
      <c r="AP115" s="1">
        <f>'Service shares'!BL115*'Service PJ'!BW115</f>
        <v>3.2169271969707114</v>
      </c>
      <c r="AQ115" s="1">
        <f>'Service shares'!BM115*'Service PJ'!BX115</f>
        <v>72.90201642536816</v>
      </c>
      <c r="AR115" s="1">
        <f>'Service shares'!BN115*'Service PJ'!BY115</f>
        <v>0</v>
      </c>
      <c r="AS115" s="2">
        <v>0</v>
      </c>
      <c r="AU115" t="str">
        <f t="shared" si="52"/>
        <v>ILP_STM_NGA</v>
      </c>
      <c r="AV115" s="1">
        <f t="shared" si="97"/>
        <v>0.83676360225555968</v>
      </c>
      <c r="AW115" s="1">
        <f t="shared" si="97"/>
        <v>0.83676360225555968</v>
      </c>
      <c r="AX115" s="1">
        <f t="shared" si="97"/>
        <v>0.83676360225555968</v>
      </c>
      <c r="AY115" s="1">
        <f t="shared" si="97"/>
        <v>0.83676360225555968</v>
      </c>
      <c r="AZ115" s="1">
        <f t="shared" si="97"/>
        <v>0.83676360225555968</v>
      </c>
      <c r="BA115" s="1">
        <f t="shared" si="97"/>
        <v>0.83676360225555968</v>
      </c>
      <c r="BB115" s="1">
        <f t="shared" si="97"/>
        <v>0.83676360225555968</v>
      </c>
      <c r="BC115" s="1">
        <f t="shared" si="97"/>
        <v>0.83676360225555968</v>
      </c>
      <c r="BD115" s="1">
        <f t="shared" si="97"/>
        <v>0.83676360225555968</v>
      </c>
      <c r="BE115" s="1">
        <f t="shared" si="97"/>
        <v>0.83676360225555968</v>
      </c>
      <c r="BF115" s="1">
        <f t="shared" si="97"/>
        <v>0.83676360225555968</v>
      </c>
      <c r="BG115" s="1">
        <f t="shared" si="97"/>
        <v>0.83676360225555968</v>
      </c>
      <c r="BH115" s="1">
        <f t="shared" si="97"/>
        <v>0.83676360225555968</v>
      </c>
      <c r="BI115" s="1">
        <f t="shared" si="97"/>
        <v>0.83676360225555968</v>
      </c>
      <c r="BJ115" s="1">
        <f t="shared" si="97"/>
        <v>0.83676360225555968</v>
      </c>
      <c r="BK115" s="1">
        <f t="shared" si="97"/>
        <v>0.83676360225555968</v>
      </c>
      <c r="BL115" s="1">
        <f t="shared" si="93"/>
        <v>0.83676360225555968</v>
      </c>
      <c r="BM115" s="1">
        <f t="shared" si="98"/>
        <v>0.83676360225555968</v>
      </c>
      <c r="BN115" s="1">
        <f t="shared" si="98"/>
        <v>0.83676360225555968</v>
      </c>
      <c r="BO115" s="1">
        <f t="shared" si="98"/>
        <v>0.83676360225555968</v>
      </c>
      <c r="BP115" s="1">
        <f t="shared" si="98"/>
        <v>0.83676360225555968</v>
      </c>
      <c r="BQ115" s="1">
        <f t="shared" si="98"/>
        <v>0.83676360225555968</v>
      </c>
      <c r="BR115" s="1">
        <f t="shared" si="98"/>
        <v>0.83676360225555968</v>
      </c>
      <c r="BS115" s="1">
        <f t="shared" si="98"/>
        <v>0.83676360225555968</v>
      </c>
      <c r="BT115" s="1">
        <f t="shared" si="98"/>
        <v>0.83676360225555968</v>
      </c>
      <c r="BU115" s="1">
        <f t="shared" si="98"/>
        <v>0.83676360225555968</v>
      </c>
      <c r="BV115" s="1">
        <f t="shared" si="98"/>
        <v>0.83676360225555968</v>
      </c>
      <c r="BW115" s="1">
        <f t="shared" si="98"/>
        <v>0.83676360225555968</v>
      </c>
      <c r="BX115" s="1">
        <f t="shared" si="98"/>
        <v>0.83676360225555968</v>
      </c>
      <c r="BY115" s="1">
        <f t="shared" si="98"/>
        <v>0.83676360225555968</v>
      </c>
      <c r="CC115" t="str">
        <f t="shared" si="86"/>
        <v>PRE</v>
      </c>
      <c r="CD115" t="str">
        <f t="shared" si="87"/>
        <v>ILP_STM_NGA</v>
      </c>
      <c r="CE115" t="str">
        <f>VLOOKUP(D115,'IND Balance'!$AM$5:$AN$21,2,FALSE)&amp;" - "&amp;VLOOKUP(E115,'MECS_Table 5.4'!$AF$18:$AG$30,2,FALSE)&amp;" - "&amp;VLOOKUP('Service PJ'!M115,'IND Balance'!$AM$22:$AN$32,2,FALSE)</f>
        <v>Pulp and Paper - Steam - Natural Gas</v>
      </c>
      <c r="CF115" t="s">
        <v>109</v>
      </c>
      <c r="CG115" t="s">
        <v>110</v>
      </c>
      <c r="CL115" t="str">
        <f t="shared" si="88"/>
        <v>ILP_STM_NGA</v>
      </c>
      <c r="CM115" t="str">
        <f t="shared" si="89"/>
        <v>ILP_STM</v>
      </c>
      <c r="CN115" s="1">
        <f t="shared" si="53"/>
        <v>0.75537083905849844</v>
      </c>
      <c r="CO115" s="1">
        <f t="shared" si="54"/>
        <v>7.7985143800558031E-3</v>
      </c>
      <c r="CP115" s="1">
        <f t="shared" si="55"/>
        <v>0.10418777745201914</v>
      </c>
      <c r="CQ115" s="1">
        <f t="shared" si="56"/>
        <v>0.38414885534051102</v>
      </c>
      <c r="CR115" s="1">
        <f t="shared" si="57"/>
        <v>7.832463036069709E-2</v>
      </c>
      <c r="CS115" s="1">
        <f t="shared" si="58"/>
        <v>5.1212797351579291E-2</v>
      </c>
      <c r="CT115" s="1">
        <f t="shared" si="59"/>
        <v>0.37703242567542034</v>
      </c>
      <c r="CU115" s="1">
        <f t="shared" si="60"/>
        <v>4.780491239266093E-2</v>
      </c>
      <c r="CV115" s="1">
        <f t="shared" si="61"/>
        <v>0.17976810344144845</v>
      </c>
      <c r="CW115" s="1">
        <f t="shared" si="62"/>
        <v>5.9916564352689598E-2</v>
      </c>
      <c r="CX115" s="1">
        <f t="shared" si="63"/>
        <v>2.4962796237794078E-2</v>
      </c>
      <c r="CY115" s="1">
        <f t="shared" si="64"/>
        <v>0.14634062655628174</v>
      </c>
      <c r="CZ115" s="1">
        <f t="shared" si="65"/>
        <v>0.29935012186814175</v>
      </c>
      <c r="DA115" s="1">
        <f t="shared" si="66"/>
        <v>0.16493489105440742</v>
      </c>
      <c r="DB115" s="1">
        <f t="shared" si="67"/>
        <v>0.30340210226992187</v>
      </c>
      <c r="DC115" s="1">
        <f t="shared" si="68"/>
        <v>0.18236775887094137</v>
      </c>
      <c r="DD115" s="1">
        <f t="shared" si="69"/>
        <v>0.11370094572488264</v>
      </c>
      <c r="DE115" s="1">
        <f t="shared" si="70"/>
        <v>0.23122682311229273</v>
      </c>
      <c r="DF115" s="1">
        <f t="shared" si="71"/>
        <v>0.25904567475831947</v>
      </c>
      <c r="DG115" s="1">
        <f t="shared" si="72"/>
        <v>0</v>
      </c>
      <c r="DH115" s="1">
        <f t="shared" si="73"/>
        <v>4.4896449186302333E-2</v>
      </c>
      <c r="DI115" s="1">
        <f t="shared" si="74"/>
        <v>0.88641486776449852</v>
      </c>
      <c r="DJ115" s="1">
        <f t="shared" si="75"/>
        <v>0.85629822288445134</v>
      </c>
      <c r="DK115" s="1">
        <f t="shared" si="76"/>
        <v>9.1303856806027164E-2</v>
      </c>
      <c r="DL115" s="1">
        <f t="shared" si="77"/>
        <v>2.5921384078224138E-2</v>
      </c>
      <c r="DM115" s="1" t="str">
        <f t="shared" si="78"/>
        <v/>
      </c>
      <c r="DN115" s="1">
        <f t="shared" si="79"/>
        <v>0.81597106948767328</v>
      </c>
      <c r="DO115" s="1">
        <f t="shared" si="80"/>
        <v>0.24816704825186897</v>
      </c>
      <c r="DP115" s="1">
        <f t="shared" si="81"/>
        <v>0.12151037286035005</v>
      </c>
      <c r="DQ115" s="1" t="str">
        <f t="shared" si="82"/>
        <v/>
      </c>
      <c r="DR115" s="1">
        <v>3</v>
      </c>
      <c r="DS115" s="1" t="str">
        <f t="shared" si="90"/>
        <v/>
      </c>
      <c r="DT115" t="str">
        <f t="shared" si="91"/>
        <v/>
      </c>
    </row>
    <row r="116" spans="1:124" x14ac:dyDescent="0.45">
      <c r="A116" t="str">
        <f t="shared" si="83"/>
        <v>NGA</v>
      </c>
      <c r="B116" t="str">
        <f>VLOOKUP(E116,'EPA_US9RT techs'!$R$26:$S$34,2,FALSE)</f>
        <v>PRH</v>
      </c>
      <c r="C116" t="str">
        <f>'Service shares'!A116</f>
        <v>NGA</v>
      </c>
      <c r="D116" t="str">
        <f>'Service shares'!B116</f>
        <v>ILP</v>
      </c>
      <c r="E116" t="str">
        <f>'Service shares'!C116</f>
        <v>PRH</v>
      </c>
      <c r="F116" s="1">
        <f>IFERROR(1/AVERAGEIFS('EPA_US9RT techs'!$I$2:$I$1718,'EPA_US9RT techs'!$J$2:$J$1718,'Service PJ'!$D116,'EPA_US9RT techs'!$K$2:$K$1718,'Service PJ'!$B116,'EPA_US9RT techs'!$L$2:$L$1718,'Service PJ'!$A116,'EPA_US9RT techs'!$C$2:$C$1718,"VDA_FLOP",'EPA_US9RT techs'!$F$2:$F$1718,'Service PJ'!F$1),1/AVERAGEIFS('EPA_US9RT techs'!$I$2:$I$1718,'EPA_US9RT techs'!$K$2:$K$1718,'Service PJ'!$B116,'EPA_US9RT techs'!$L$2:$L$1718,'Service PJ'!$A116,'EPA_US9RT techs'!$C$2:$C$1718,"VDA_FLOP",'EPA_US9RT techs'!$F$2:$F$1718,'Service PJ'!F$1))</f>
        <v>1</v>
      </c>
      <c r="G116" s="1">
        <f>IFERROR(IFERROR(1/AVERAGEIFS('EPA_US9RT techs'!$I$2:$I$1718,'EPA_US9RT techs'!$J$2:$J$1718,'Service PJ'!$D116,'EPA_US9RT techs'!$K$2:$K$1718,'Service PJ'!$B116,'EPA_US9RT techs'!$L$2:$L$1718,'Service PJ'!$A116,'EPA_US9RT techs'!$C$2:$C$1718,"VDA_FLOP",'EPA_US9RT techs'!$F$2:$F$1718,'Service PJ'!G$1),1/AVERAGEIFS('EPA_US9RT techs'!$I$2:$I$1718,'EPA_US9RT techs'!$K$2:$K$1718,'Service PJ'!$B116,'EPA_US9RT techs'!$L$2:$L$1718,'Service PJ'!$A116,'EPA_US9RT techs'!$C$2:$C$1718,"VDA_FLOP",'EPA_US9RT techs'!$F$2:$F$1718,'Service PJ'!G$1)),"")</f>
        <v>1.1320439114245473</v>
      </c>
      <c r="H116" s="1">
        <f>IFERROR(IFERROR(1/AVERAGEIFS('EPA_US9RT techs'!$I$2:$I$1718,'EPA_US9RT techs'!$J$2:$J$1718,'Service PJ'!$D116,'EPA_US9RT techs'!$K$2:$K$1718,'Service PJ'!$B116,'EPA_US9RT techs'!$L$2:$L$1718,'Service PJ'!$A116,'EPA_US9RT techs'!$C$2:$C$1718,"VDA_FLOP",'EPA_US9RT techs'!$F$2:$F$1718,'Service PJ'!H$1),1/AVERAGEIFS('EPA_US9RT techs'!$I$2:$I$1718,'EPA_US9RT techs'!$K$2:$K$1718,'Service PJ'!$B116,'EPA_US9RT techs'!$L$2:$L$1718,'Service PJ'!$A116,'EPA_US9RT techs'!$C$2:$C$1718,"VDA_FLOP",'EPA_US9RT techs'!$F$2:$F$1718,'Service PJ'!H$1)),"")</f>
        <v>1.06714363559243</v>
      </c>
      <c r="I116" s="1">
        <f>IFERROR(IFERROR(1/AVERAGEIFS('EPA_US9RT techs'!$I$2:$I$1718,'EPA_US9RT techs'!$J$2:$J$1718,'Service PJ'!$D116,'EPA_US9RT techs'!$K$2:$K$1718,'Service PJ'!$B116,'EPA_US9RT techs'!$L$2:$L$1718,'Service PJ'!$A116,'EPA_US9RT techs'!$C$2:$C$1718,"VDA_FLOP",'EPA_US9RT techs'!$F$2:$F$1718,'Service PJ'!I$1),1/AVERAGEIFS('EPA_US9RT techs'!$I$2:$I$1718,'EPA_US9RT techs'!$K$2:$K$1718,'Service PJ'!$B116,'EPA_US9RT techs'!$L$2:$L$1718,'Service PJ'!$A116,'EPA_US9RT techs'!$C$2:$C$1718,"VDA_FLOP",'EPA_US9RT techs'!$F$2:$F$1718,'Service PJ'!I$1)),"")</f>
        <v>1.0447494805678488</v>
      </c>
      <c r="J116" s="1">
        <f>IFERROR(IFERROR(1/AVERAGEIFS('EPA_US9RT techs'!$I$2:$I$1718,'EPA_US9RT techs'!$J$2:$J$1718,'Service PJ'!$D116,'EPA_US9RT techs'!$K$2:$K$1718,'Service PJ'!$B116,'EPA_US9RT techs'!$L$2:$L$1718,'Service PJ'!$A116,'EPA_US9RT techs'!$C$2:$C$1718,"VDA_FLOP",'EPA_US9RT techs'!$F$2:$F$1718,'Service PJ'!J$1),1/AVERAGEIFS('EPA_US9RT techs'!$I$2:$I$1718,'EPA_US9RT techs'!$K$2:$K$1718,'Service PJ'!$B116,'EPA_US9RT techs'!$L$2:$L$1718,'Service PJ'!$A116,'EPA_US9RT techs'!$C$2:$C$1718,"VDA_FLOP",'EPA_US9RT techs'!$F$2:$F$1718,'Service PJ'!J$1)),"")</f>
        <v>1.0557840634754778</v>
      </c>
      <c r="L116" t="str">
        <f>IF(SUM(O116:AR116)=0,"\I: ","")&amp;'Service PJ'!D116&amp;"_"&amp;'Service PJ'!E116&amp;"_"&amp;'Service PJ'!C116</f>
        <v>ILP_PRH_NGA</v>
      </c>
      <c r="M116" t="str">
        <f>"IND"&amp;'Service PJ'!C116</f>
        <v>INDNGA</v>
      </c>
      <c r="N116" t="str">
        <f t="shared" si="84"/>
        <v>ILP_PRH</v>
      </c>
      <c r="O116" s="1">
        <f>'Service shares'!AK116*'Service PJ'!AV116</f>
        <v>1.5893676650832169</v>
      </c>
      <c r="P116" s="1">
        <f>'Service shares'!AL116*'Service PJ'!AW116</f>
        <v>5.2363100046417281E-3</v>
      </c>
      <c r="Q116" s="1">
        <f>'Service shares'!AM116*'Service PJ'!AX116</f>
        <v>9.8759566955342937</v>
      </c>
      <c r="R116" s="1">
        <f>'Service shares'!AN116*'Service PJ'!AY116</f>
        <v>1.5224653326648299</v>
      </c>
      <c r="S116" s="1">
        <f>'Service shares'!AO116*'Service PJ'!AZ116</f>
        <v>26.274852540723501</v>
      </c>
      <c r="T116" s="1">
        <f>'Service shares'!AP116*'Service PJ'!BA116</f>
        <v>8.1740712229348436</v>
      </c>
      <c r="U116" s="1">
        <f>'Service shares'!AQ116*'Service PJ'!BB116</f>
        <v>8.5880594670961852</v>
      </c>
      <c r="V116" s="14">
        <f>'Service shares'!AR116*'Service PJ'!BC116</f>
        <v>25.00704514257982</v>
      </c>
      <c r="W116" s="1">
        <f>'Service shares'!AS116*'Service PJ'!BD116</f>
        <v>56.429419984693062</v>
      </c>
      <c r="X116" s="1">
        <f>'Service shares'!AT116*'Service PJ'!BE116</f>
        <v>56.976904071650196</v>
      </c>
      <c r="Y116" s="1">
        <f>'Service shares'!AU116*'Service PJ'!BF116</f>
        <v>11.998307476340496</v>
      </c>
      <c r="Z116" s="1">
        <f>'Service shares'!AV116*'Service PJ'!BG116</f>
        <v>27.877964153099697</v>
      </c>
      <c r="AA116" s="1">
        <f>'Service shares'!AW116*'Service PJ'!BH116</f>
        <v>11.682259546185595</v>
      </c>
      <c r="AB116" s="1">
        <f>'Service shares'!AX116*'Service PJ'!BI116</f>
        <v>17.379985208256176</v>
      </c>
      <c r="AC116" s="1">
        <f>'Service shares'!AY116*'Service PJ'!BJ116</f>
        <v>8.0724195785597637</v>
      </c>
      <c r="AD116" s="1">
        <f>'Service shares'!AZ116*'Service PJ'!BK116</f>
        <v>20.72847154224219</v>
      </c>
      <c r="AE116" s="1">
        <f>'Service shares'!BA116*'Service PJ'!BL116</f>
        <v>8.6189471370713733</v>
      </c>
      <c r="AF116" s="1">
        <f>'Service shares'!BB116*'Service PJ'!BM116</f>
        <v>20.862743539548063</v>
      </c>
      <c r="AG116" s="1">
        <f>'Service shares'!BC116*'Service PJ'!BN116</f>
        <v>51.234016602258784</v>
      </c>
      <c r="AH116" s="1">
        <f>'Service shares'!BD116*'Service PJ'!BO116</f>
        <v>0</v>
      </c>
      <c r="AI116" s="1">
        <f>'Service shares'!BE116*'Service PJ'!BP116</f>
        <v>3.4423737003218484</v>
      </c>
      <c r="AJ116" s="1">
        <f>'Service shares'!BF116*'Service PJ'!BQ116</f>
        <v>21.399402457440281</v>
      </c>
      <c r="AK116" s="1">
        <f>'Service shares'!BG116*'Service PJ'!BR116</f>
        <v>0.2155632504833617</v>
      </c>
      <c r="AL116" s="1">
        <f>'Service shares'!BH116*'Service PJ'!BS116</f>
        <v>0.71928206165013386</v>
      </c>
      <c r="AM116" s="1">
        <f>'Service shares'!BI116*'Service PJ'!BT116</f>
        <v>15.054855862875652</v>
      </c>
      <c r="AN116" s="1">
        <f>'Service shares'!BJ116*'Service PJ'!BU116</f>
        <v>0</v>
      </c>
      <c r="AO116" s="1">
        <f>'Service shares'!BK116*'Service PJ'!BV116</f>
        <v>2.8057848892564996</v>
      </c>
      <c r="AP116" s="1">
        <f>'Service shares'!BL116*'Service PJ'!BW116</f>
        <v>9.5746830304551196</v>
      </c>
      <c r="AQ116" s="1">
        <f>'Service shares'!BM116*'Service PJ'!BX116</f>
        <v>216.98150340835582</v>
      </c>
      <c r="AR116" s="1">
        <f>'Service shares'!BN116*'Service PJ'!BY116</f>
        <v>0</v>
      </c>
      <c r="AS116" s="2">
        <v>0</v>
      </c>
      <c r="AU116" t="str">
        <f t="shared" si="52"/>
        <v>ILP_PRH_NGA</v>
      </c>
      <c r="AV116" s="1">
        <f t="shared" ref="AV116:BK131" si="99">IF($G116="",$F116,$G116)</f>
        <v>1.1320439114245473</v>
      </c>
      <c r="AW116" s="1">
        <f t="shared" si="99"/>
        <v>1.1320439114245473</v>
      </c>
      <c r="AX116" s="1">
        <f t="shared" si="99"/>
        <v>1.1320439114245473</v>
      </c>
      <c r="AY116" s="1">
        <f t="shared" si="99"/>
        <v>1.1320439114245473</v>
      </c>
      <c r="AZ116" s="1">
        <f t="shared" si="99"/>
        <v>1.1320439114245473</v>
      </c>
      <c r="BA116" s="1">
        <f t="shared" si="99"/>
        <v>1.1320439114245473</v>
      </c>
      <c r="BB116" s="1">
        <f t="shared" si="99"/>
        <v>1.1320439114245473</v>
      </c>
      <c r="BC116" s="1">
        <f t="shared" si="99"/>
        <v>1.1320439114245473</v>
      </c>
      <c r="BD116" s="1">
        <f t="shared" si="99"/>
        <v>1.1320439114245473</v>
      </c>
      <c r="BE116" s="1">
        <f t="shared" si="99"/>
        <v>1.1320439114245473</v>
      </c>
      <c r="BF116" s="1">
        <f t="shared" si="99"/>
        <v>1.1320439114245473</v>
      </c>
      <c r="BG116" s="1">
        <f t="shared" si="99"/>
        <v>1.1320439114245473</v>
      </c>
      <c r="BH116" s="1">
        <f t="shared" si="99"/>
        <v>1.1320439114245473</v>
      </c>
      <c r="BI116" s="1">
        <f t="shared" si="99"/>
        <v>1.1320439114245473</v>
      </c>
      <c r="BJ116" s="1">
        <f t="shared" si="99"/>
        <v>1.1320439114245473</v>
      </c>
      <c r="BK116" s="1">
        <f t="shared" si="99"/>
        <v>1.1320439114245473</v>
      </c>
      <c r="BL116" s="1">
        <f t="shared" si="93"/>
        <v>1.1320439114245473</v>
      </c>
      <c r="BM116" s="1">
        <f t="shared" si="98"/>
        <v>1.1320439114245473</v>
      </c>
      <c r="BN116" s="1">
        <f t="shared" si="98"/>
        <v>1.1320439114245473</v>
      </c>
      <c r="BO116" s="1">
        <f t="shared" si="98"/>
        <v>1.1320439114245473</v>
      </c>
      <c r="BP116" s="1">
        <f t="shared" si="98"/>
        <v>1.1320439114245473</v>
      </c>
      <c r="BQ116" s="1">
        <f t="shared" si="98"/>
        <v>1.1320439114245473</v>
      </c>
      <c r="BR116" s="1">
        <f t="shared" si="98"/>
        <v>1.1320439114245473</v>
      </c>
      <c r="BS116" s="1">
        <f t="shared" si="98"/>
        <v>1.1320439114245473</v>
      </c>
      <c r="BT116" s="1">
        <f t="shared" si="98"/>
        <v>1.1320439114245473</v>
      </c>
      <c r="BU116" s="1">
        <f t="shared" si="98"/>
        <v>1.1320439114245473</v>
      </c>
      <c r="BV116" s="1">
        <f t="shared" si="98"/>
        <v>1.1320439114245473</v>
      </c>
      <c r="BW116" s="1">
        <f t="shared" si="98"/>
        <v>1.1320439114245473</v>
      </c>
      <c r="BX116" s="1">
        <f t="shared" si="98"/>
        <v>1.1320439114245473</v>
      </c>
      <c r="BY116" s="1">
        <f t="shared" si="98"/>
        <v>1.1320439114245473</v>
      </c>
      <c r="CC116" t="str">
        <f t="shared" si="86"/>
        <v>PRE</v>
      </c>
      <c r="CD116" t="str">
        <f t="shared" si="87"/>
        <v>ILP_PRH_NGA</v>
      </c>
      <c r="CE116" t="str">
        <f>VLOOKUP(D116,'IND Balance'!$AM$5:$AN$21,2,FALSE)&amp;" - "&amp;VLOOKUP(E116,'MECS_Table 5.4'!$AF$18:$AG$30,2,FALSE)&amp;" - "&amp;VLOOKUP('Service PJ'!M116,'IND Balance'!$AM$22:$AN$32,2,FALSE)</f>
        <v>Pulp and Paper - Process heat - Natural Gas</v>
      </c>
      <c r="CF116" t="s">
        <v>109</v>
      </c>
      <c r="CG116" t="s">
        <v>110</v>
      </c>
      <c r="CL116" t="str">
        <f t="shared" si="88"/>
        <v>ILP_PRH_NGA</v>
      </c>
      <c r="CM116" t="str">
        <f t="shared" si="89"/>
        <v>ILP_PRH</v>
      </c>
      <c r="CN116" s="1">
        <f t="shared" si="53"/>
        <v>0.81224284230623744</v>
      </c>
      <c r="CO116" s="1">
        <f t="shared" si="54"/>
        <v>9.8250257255754841E-2</v>
      </c>
      <c r="CP116" s="1">
        <f t="shared" si="55"/>
        <v>0.68198999053633969</v>
      </c>
      <c r="CQ116" s="1">
        <f t="shared" si="56"/>
        <v>0.92577539766139283</v>
      </c>
      <c r="CR116" s="1">
        <f t="shared" si="57"/>
        <v>0.61524847881013378</v>
      </c>
      <c r="CS116" s="1">
        <f t="shared" si="58"/>
        <v>0.61715236290289921</v>
      </c>
      <c r="CT116" s="1">
        <f t="shared" si="59"/>
        <v>0.84827588968750633</v>
      </c>
      <c r="CU116" s="1">
        <f t="shared" si="60"/>
        <v>0.72050971899365479</v>
      </c>
      <c r="CV116" s="1">
        <f t="shared" si="61"/>
        <v>0.87330944431017843</v>
      </c>
      <c r="CW116" s="1">
        <f t="shared" si="62"/>
        <v>0.76309878462989056</v>
      </c>
      <c r="CX116" s="1">
        <f t="shared" si="63"/>
        <v>0.55851046772232238</v>
      </c>
      <c r="CY116" s="1">
        <f t="shared" si="64"/>
        <v>0.90642929048722287</v>
      </c>
      <c r="CZ116" s="1">
        <f t="shared" si="65"/>
        <v>0.92814135795089758</v>
      </c>
      <c r="DA116" s="1">
        <f t="shared" si="66"/>
        <v>0.88721034154463452</v>
      </c>
      <c r="DB116" s="1">
        <f t="shared" si="67"/>
        <v>0.92640152079540439</v>
      </c>
      <c r="DC116" s="1">
        <f t="shared" si="68"/>
        <v>0.86955863085245966</v>
      </c>
      <c r="DD116" s="1">
        <f t="shared" si="69"/>
        <v>0.8474542557080682</v>
      </c>
      <c r="DE116" s="1">
        <f t="shared" si="70"/>
        <v>0.91667957296056091</v>
      </c>
      <c r="DF116" s="1">
        <f t="shared" si="71"/>
        <v>0.92852860020125216</v>
      </c>
      <c r="DG116" s="1">
        <f t="shared" si="72"/>
        <v>0</v>
      </c>
      <c r="DH116" s="1">
        <f t="shared" si="73"/>
        <v>0.78372378892089223</v>
      </c>
      <c r="DI116" s="1">
        <f t="shared" si="74"/>
        <v>0.9230279511611279</v>
      </c>
      <c r="DJ116" s="1">
        <f t="shared" si="75"/>
        <v>0.94263213492177278</v>
      </c>
      <c r="DK116" s="1">
        <f t="shared" si="76"/>
        <v>0.50546641876046305</v>
      </c>
      <c r="DL116" s="1">
        <f t="shared" si="77"/>
        <v>0.7319687161647116</v>
      </c>
      <c r="DM116" s="1" t="str">
        <f t="shared" si="78"/>
        <v/>
      </c>
      <c r="DN116" s="1">
        <f t="shared" si="79"/>
        <v>0.91149758887072252</v>
      </c>
      <c r="DO116" s="1">
        <f t="shared" si="80"/>
        <v>0.82753257610070508</v>
      </c>
      <c r="DP116" s="1">
        <f t="shared" si="81"/>
        <v>0.93736811325565927</v>
      </c>
      <c r="DQ116" s="1" t="str">
        <f t="shared" si="82"/>
        <v/>
      </c>
      <c r="DR116" s="1">
        <v>3</v>
      </c>
      <c r="DS116" s="1" t="str">
        <f t="shared" si="90"/>
        <v/>
      </c>
      <c r="DT116" t="str">
        <f t="shared" si="91"/>
        <v/>
      </c>
    </row>
    <row r="117" spans="1:124" x14ac:dyDescent="0.45">
      <c r="A117" t="str">
        <f t="shared" si="83"/>
        <v>NGA</v>
      </c>
      <c r="B117" t="str">
        <f>VLOOKUP(E117,'EPA_US9RT techs'!$R$26:$S$34,2,FALSE)</f>
        <v>MDR</v>
      </c>
      <c r="C117" t="str">
        <f>'Service shares'!A117</f>
        <v>NGA</v>
      </c>
      <c r="D117" t="str">
        <f>'Service shares'!B117</f>
        <v>ILP</v>
      </c>
      <c r="E117" t="str">
        <f>'Service shares'!C117</f>
        <v>MDR</v>
      </c>
      <c r="F117" s="1">
        <f>IFERROR(1/AVERAGEIFS('EPA_US9RT techs'!$I$2:$I$1718,'EPA_US9RT techs'!$J$2:$J$1718,'Service PJ'!$D117,'EPA_US9RT techs'!$K$2:$K$1718,'Service PJ'!$B117,'EPA_US9RT techs'!$L$2:$L$1718,'Service PJ'!$A117,'EPA_US9RT techs'!$C$2:$C$1718,"VDA_FLOP",'EPA_US9RT techs'!$F$2:$F$1718,'Service PJ'!F$1),1/AVERAGEIFS('EPA_US9RT techs'!$I$2:$I$1718,'EPA_US9RT techs'!$K$2:$K$1718,'Service PJ'!$B117,'EPA_US9RT techs'!$L$2:$L$1718,'Service PJ'!$A117,'EPA_US9RT techs'!$C$2:$C$1718,"VDA_FLOP",'EPA_US9RT techs'!$F$2:$F$1718,'Service PJ'!F$1))</f>
        <v>1</v>
      </c>
      <c r="G117" s="1">
        <f>IFERROR(IFERROR(1/AVERAGEIFS('EPA_US9RT techs'!$I$2:$I$1718,'EPA_US9RT techs'!$J$2:$J$1718,'Service PJ'!$D117,'EPA_US9RT techs'!$K$2:$K$1718,'Service PJ'!$B117,'EPA_US9RT techs'!$L$2:$L$1718,'Service PJ'!$A117,'EPA_US9RT techs'!$C$2:$C$1718,"VDA_FLOP",'EPA_US9RT techs'!$F$2:$F$1718,'Service PJ'!G$1),1/AVERAGEIFS('EPA_US9RT techs'!$I$2:$I$1718,'EPA_US9RT techs'!$K$2:$K$1718,'Service PJ'!$B117,'EPA_US9RT techs'!$L$2:$L$1718,'Service PJ'!$A117,'EPA_US9RT techs'!$C$2:$C$1718,"VDA_FLOP",'EPA_US9RT techs'!$F$2:$F$1718,'Service PJ'!G$1)),"")</f>
        <v>1.1320439114245473</v>
      </c>
      <c r="H117" s="1">
        <f>IFERROR(IFERROR(1/AVERAGEIFS('EPA_US9RT techs'!$I$2:$I$1718,'EPA_US9RT techs'!$J$2:$J$1718,'Service PJ'!$D117,'EPA_US9RT techs'!$K$2:$K$1718,'Service PJ'!$B117,'EPA_US9RT techs'!$L$2:$L$1718,'Service PJ'!$A117,'EPA_US9RT techs'!$C$2:$C$1718,"VDA_FLOP",'EPA_US9RT techs'!$F$2:$F$1718,'Service PJ'!H$1),1/AVERAGEIFS('EPA_US9RT techs'!$I$2:$I$1718,'EPA_US9RT techs'!$K$2:$K$1718,'Service PJ'!$B117,'EPA_US9RT techs'!$L$2:$L$1718,'Service PJ'!$A117,'EPA_US9RT techs'!$C$2:$C$1718,"VDA_FLOP",'EPA_US9RT techs'!$F$2:$F$1718,'Service PJ'!H$1)),"")</f>
        <v>1.06714363559243</v>
      </c>
      <c r="I117" s="1">
        <f>IFERROR(IFERROR(1/AVERAGEIFS('EPA_US9RT techs'!$I$2:$I$1718,'EPA_US9RT techs'!$J$2:$J$1718,'Service PJ'!$D117,'EPA_US9RT techs'!$K$2:$K$1718,'Service PJ'!$B117,'EPA_US9RT techs'!$L$2:$L$1718,'Service PJ'!$A117,'EPA_US9RT techs'!$C$2:$C$1718,"VDA_FLOP",'EPA_US9RT techs'!$F$2:$F$1718,'Service PJ'!I$1),1/AVERAGEIFS('EPA_US9RT techs'!$I$2:$I$1718,'EPA_US9RT techs'!$K$2:$K$1718,'Service PJ'!$B117,'EPA_US9RT techs'!$L$2:$L$1718,'Service PJ'!$A117,'EPA_US9RT techs'!$C$2:$C$1718,"VDA_FLOP",'EPA_US9RT techs'!$F$2:$F$1718,'Service PJ'!I$1)),"")</f>
        <v>1.0447494805678488</v>
      </c>
      <c r="J117" s="1">
        <f>IFERROR(IFERROR(1/AVERAGEIFS('EPA_US9RT techs'!$I$2:$I$1718,'EPA_US9RT techs'!$J$2:$J$1718,'Service PJ'!$D117,'EPA_US9RT techs'!$K$2:$K$1718,'Service PJ'!$B117,'EPA_US9RT techs'!$L$2:$L$1718,'Service PJ'!$A117,'EPA_US9RT techs'!$C$2:$C$1718,"VDA_FLOP",'EPA_US9RT techs'!$F$2:$F$1718,'Service PJ'!J$1),1/AVERAGEIFS('EPA_US9RT techs'!$I$2:$I$1718,'EPA_US9RT techs'!$K$2:$K$1718,'Service PJ'!$B117,'EPA_US9RT techs'!$L$2:$L$1718,'Service PJ'!$A117,'EPA_US9RT techs'!$C$2:$C$1718,"VDA_FLOP",'EPA_US9RT techs'!$F$2:$F$1718,'Service PJ'!J$1)),"")</f>
        <v>1.0557840634754778</v>
      </c>
      <c r="L117" t="str">
        <f>IF(SUM(O117:AR117)=0,"\I: ","")&amp;'Service PJ'!D117&amp;"_"&amp;'Service PJ'!E117&amp;"_"&amp;'Service PJ'!C117</f>
        <v>ILP_MDR_NGA</v>
      </c>
      <c r="M117" t="str">
        <f>"IND"&amp;'Service PJ'!C117</f>
        <v>INDNGA</v>
      </c>
      <c r="N117" t="str">
        <f t="shared" si="84"/>
        <v>ILP_MDR</v>
      </c>
      <c r="O117" s="1">
        <f>'Service shares'!AK117*'Service PJ'!AV117</f>
        <v>7.7801214374702901E-2</v>
      </c>
      <c r="P117" s="1">
        <f>'Service shares'!AL117*'Service PJ'!AW117</f>
        <v>2.563228673600846E-4</v>
      </c>
      <c r="Q117" s="1">
        <f>'Service shares'!AM117*'Service PJ'!AX117</f>
        <v>0.48343843964153882</v>
      </c>
      <c r="R117" s="1">
        <f>'Service shares'!AN117*'Service PJ'!AY117</f>
        <v>7.4526275025551106E-2</v>
      </c>
      <c r="S117" s="1">
        <f>'Service shares'!AO117*'Service PJ'!AZ117</f>
        <v>1.2861815929025489</v>
      </c>
      <c r="T117" s="1">
        <f>'Service shares'!AP117*'Service PJ'!BA117</f>
        <v>0.400129360563244</v>
      </c>
      <c r="U117" s="1">
        <f>'Service shares'!AQ117*'Service PJ'!BB117</f>
        <v>0.42039451936834471</v>
      </c>
      <c r="V117" s="14">
        <f>'Service shares'!AR117*'Service PJ'!BC117</f>
        <v>1.2241210908955154</v>
      </c>
      <c r="W117" s="1">
        <f>'Service shares'!AS117*'Service PJ'!BD117</f>
        <v>2.7622792999500101</v>
      </c>
      <c r="X117" s="1">
        <f>'Service shares'!AT117*'Service PJ'!BE117</f>
        <v>2.7890792202905685</v>
      </c>
      <c r="Y117" s="1">
        <f>'Service shares'!AU117*'Service PJ'!BF117</f>
        <v>0.58732973660408028</v>
      </c>
      <c r="Z117" s="1">
        <f>'Service shares'!AV117*'Service PJ'!BG117</f>
        <v>1.364655587913971</v>
      </c>
      <c r="AA117" s="1">
        <f>'Service shares'!AW117*'Service PJ'!BH117</f>
        <v>0.57185885890418997</v>
      </c>
      <c r="AB117" s="1">
        <f>'Service shares'!AX117*'Service PJ'!BI117</f>
        <v>0.85076850669785486</v>
      </c>
      <c r="AC117" s="1">
        <f>'Service shares'!AY117*'Service PJ'!BJ117</f>
        <v>0.39515340594348491</v>
      </c>
      <c r="AD117" s="1">
        <f>'Service shares'!AZ117*'Service PJ'!BK117</f>
        <v>1.0146804251447226</v>
      </c>
      <c r="AE117" s="1">
        <f>'Service shares'!BA117*'Service PJ'!BL117</f>
        <v>0.42190650321328399</v>
      </c>
      <c r="AF117" s="1">
        <f>'Service shares'!BB117*'Service PJ'!BM117</f>
        <v>1.0212531802575973</v>
      </c>
      <c r="AG117" s="1">
        <f>'Service shares'!BC117*'Service PJ'!BN117</f>
        <v>2.5079588546560241</v>
      </c>
      <c r="AH117" s="1">
        <f>'Service shares'!BD117*'Service PJ'!BO117</f>
        <v>0</v>
      </c>
      <c r="AI117" s="1">
        <f>'Service shares'!BE117*'Service PJ'!BP117</f>
        <v>0.16850780351225828</v>
      </c>
      <c r="AJ117" s="1">
        <f>'Service shares'!BF117*'Service PJ'!BQ117</f>
        <v>1.0475231972173562</v>
      </c>
      <c r="AK117" s="1">
        <f>'Service shares'!BG117*'Service PJ'!BR117</f>
        <v>1.0552047226458264E-2</v>
      </c>
      <c r="AL117" s="1">
        <f>'Service shares'!BH117*'Service PJ'!BS117</f>
        <v>3.520961140944711E-2</v>
      </c>
      <c r="AM117" s="1">
        <f>'Service shares'!BI117*'Service PJ'!BT117</f>
        <v>0.7369509862946122</v>
      </c>
      <c r="AN117" s="1">
        <f>'Service shares'!BJ117*'Service PJ'!BU117</f>
        <v>0</v>
      </c>
      <c r="AO117" s="1">
        <f>'Service shares'!BK117*'Service PJ'!BV117</f>
        <v>0.13734611346010836</v>
      </c>
      <c r="AP117" s="1">
        <f>'Service shares'!BL117*'Service PJ'!BW117</f>
        <v>0.46869077771458628</v>
      </c>
      <c r="AQ117" s="1">
        <f>'Service shares'!BM117*'Service PJ'!BX117</f>
        <v>10.62147219481462</v>
      </c>
      <c r="AR117" s="1">
        <f>'Service shares'!BN117*'Service PJ'!BY117</f>
        <v>0</v>
      </c>
      <c r="AS117" s="2">
        <v>0</v>
      </c>
      <c r="AU117" t="str">
        <f t="shared" si="52"/>
        <v>ILP_MDR_NGA</v>
      </c>
      <c r="AV117" s="1">
        <f t="shared" si="99"/>
        <v>1.1320439114245473</v>
      </c>
      <c r="AW117" s="1">
        <f t="shared" si="99"/>
        <v>1.1320439114245473</v>
      </c>
      <c r="AX117" s="1">
        <f t="shared" si="99"/>
        <v>1.1320439114245473</v>
      </c>
      <c r="AY117" s="1">
        <f t="shared" si="99"/>
        <v>1.1320439114245473</v>
      </c>
      <c r="AZ117" s="1">
        <f t="shared" si="99"/>
        <v>1.1320439114245473</v>
      </c>
      <c r="BA117" s="1">
        <f t="shared" si="99"/>
        <v>1.1320439114245473</v>
      </c>
      <c r="BB117" s="1">
        <f t="shared" si="99"/>
        <v>1.1320439114245473</v>
      </c>
      <c r="BC117" s="1">
        <f t="shared" si="99"/>
        <v>1.1320439114245473</v>
      </c>
      <c r="BD117" s="1">
        <f t="shared" si="99"/>
        <v>1.1320439114245473</v>
      </c>
      <c r="BE117" s="1">
        <f t="shared" si="99"/>
        <v>1.1320439114245473</v>
      </c>
      <c r="BF117" s="1">
        <f t="shared" si="99"/>
        <v>1.1320439114245473</v>
      </c>
      <c r="BG117" s="1">
        <f t="shared" si="99"/>
        <v>1.1320439114245473</v>
      </c>
      <c r="BH117" s="1">
        <f t="shared" si="99"/>
        <v>1.1320439114245473</v>
      </c>
      <c r="BI117" s="1">
        <f t="shared" si="99"/>
        <v>1.1320439114245473</v>
      </c>
      <c r="BJ117" s="1">
        <f t="shared" si="99"/>
        <v>1.1320439114245473</v>
      </c>
      <c r="BK117" s="1">
        <f t="shared" si="99"/>
        <v>1.1320439114245473</v>
      </c>
      <c r="BL117" s="1">
        <f t="shared" si="93"/>
        <v>1.1320439114245473</v>
      </c>
      <c r="BM117" s="1">
        <f t="shared" si="98"/>
        <v>1.1320439114245473</v>
      </c>
      <c r="BN117" s="1">
        <f t="shared" si="98"/>
        <v>1.1320439114245473</v>
      </c>
      <c r="BO117" s="1">
        <f t="shared" si="98"/>
        <v>1.1320439114245473</v>
      </c>
      <c r="BP117" s="1">
        <f t="shared" si="98"/>
        <v>1.1320439114245473</v>
      </c>
      <c r="BQ117" s="1">
        <f t="shared" si="98"/>
        <v>1.1320439114245473</v>
      </c>
      <c r="BR117" s="1">
        <f t="shared" si="98"/>
        <v>1.1320439114245473</v>
      </c>
      <c r="BS117" s="1">
        <f t="shared" si="98"/>
        <v>1.1320439114245473</v>
      </c>
      <c r="BT117" s="1">
        <f t="shared" si="98"/>
        <v>1.1320439114245473</v>
      </c>
      <c r="BU117" s="1">
        <f t="shared" si="98"/>
        <v>1.1320439114245473</v>
      </c>
      <c r="BV117" s="1">
        <f t="shared" si="98"/>
        <v>1.1320439114245473</v>
      </c>
      <c r="BW117" s="1">
        <f t="shared" si="98"/>
        <v>1.1320439114245473</v>
      </c>
      <c r="BX117" s="1">
        <f t="shared" si="98"/>
        <v>1.1320439114245473</v>
      </c>
      <c r="BY117" s="1">
        <f t="shared" si="98"/>
        <v>1.1320439114245473</v>
      </c>
      <c r="CC117" t="str">
        <f t="shared" si="86"/>
        <v>PRE</v>
      </c>
      <c r="CD117" t="str">
        <f t="shared" si="87"/>
        <v>ILP_MDR_NGA</v>
      </c>
      <c r="CE117" t="str">
        <f>VLOOKUP(D117,'IND Balance'!$AM$5:$AN$21,2,FALSE)&amp;" - "&amp;VLOOKUP(E117,'MECS_Table 5.4'!$AF$18:$AG$30,2,FALSE)&amp;" - "&amp;VLOOKUP('Service PJ'!M117,'IND Balance'!$AM$22:$AN$32,2,FALSE)</f>
        <v>Pulp and Paper - Machine drive - Natural Gas</v>
      </c>
      <c r="CF117" t="s">
        <v>109</v>
      </c>
      <c r="CG117" t="s">
        <v>110</v>
      </c>
      <c r="CL117" t="str">
        <f t="shared" si="88"/>
        <v>ILP_MDR_NGA</v>
      </c>
      <c r="CM117" t="str">
        <f t="shared" si="89"/>
        <v>ILP_MDR</v>
      </c>
      <c r="CN117" s="1">
        <f t="shared" si="53"/>
        <v>4.2841822657312685E-2</v>
      </c>
      <c r="CO117" s="1">
        <f t="shared" si="54"/>
        <v>8.8100838083096796E-4</v>
      </c>
      <c r="CP117" s="1">
        <f t="shared" si="55"/>
        <v>7.8753044436633748E-3</v>
      </c>
      <c r="CQ117" s="1">
        <f t="shared" si="56"/>
        <v>7.4188843101895371E-2</v>
      </c>
      <c r="CR117" s="1">
        <f t="shared" si="57"/>
        <v>5.2425852484235301E-3</v>
      </c>
      <c r="CS117" s="1">
        <f t="shared" si="58"/>
        <v>4.0361670281238143E-3</v>
      </c>
      <c r="CT117" s="1">
        <f t="shared" si="59"/>
        <v>2.0076644519826017E-2</v>
      </c>
      <c r="CU117" s="1">
        <f t="shared" si="60"/>
        <v>4.373182380935055E-3</v>
      </c>
      <c r="CV117" s="1">
        <f t="shared" si="61"/>
        <v>1.2244170588280638E-2</v>
      </c>
      <c r="CW117" s="1">
        <f t="shared" si="62"/>
        <v>7.7759913962046432E-3</v>
      </c>
      <c r="CX117" s="1">
        <f t="shared" si="63"/>
        <v>2.008058779343647E-3</v>
      </c>
      <c r="CY117" s="1">
        <f t="shared" si="64"/>
        <v>1.347796528938573E-2</v>
      </c>
      <c r="CZ117" s="1">
        <f t="shared" si="65"/>
        <v>2.7302018670315932E-2</v>
      </c>
      <c r="DA117" s="1">
        <f t="shared" si="66"/>
        <v>2.8574036643492833E-2</v>
      </c>
      <c r="DB117" s="1">
        <f t="shared" si="67"/>
        <v>2.5008840686628196E-2</v>
      </c>
      <c r="DC117" s="1">
        <f t="shared" si="68"/>
        <v>1.637775996777191E-2</v>
      </c>
      <c r="DD117" s="1">
        <f t="shared" si="69"/>
        <v>1.3718568259145494E-2</v>
      </c>
      <c r="DE117" s="1">
        <f t="shared" si="70"/>
        <v>2.6719410144687841E-2</v>
      </c>
      <c r="DF117" s="1">
        <f t="shared" si="71"/>
        <v>2.837088364415441E-2</v>
      </c>
      <c r="DG117" s="1">
        <f t="shared" si="72"/>
        <v>0</v>
      </c>
      <c r="DH117" s="1">
        <f t="shared" si="73"/>
        <v>4.12265824024741E-3</v>
      </c>
      <c r="DI117" s="1">
        <f t="shared" si="74"/>
        <v>8.9168118940981908E-2</v>
      </c>
      <c r="DJ117" s="1">
        <f t="shared" si="75"/>
        <v>4.2998355679350363E-2</v>
      </c>
      <c r="DK117" s="1">
        <f t="shared" si="76"/>
        <v>2.5241775449398036E-3</v>
      </c>
      <c r="DL117" s="1">
        <f t="shared" si="77"/>
        <v>1.0879475753204488E-2</v>
      </c>
      <c r="DM117" s="1" t="str">
        <f t="shared" si="78"/>
        <v/>
      </c>
      <c r="DN117" s="1">
        <f t="shared" si="79"/>
        <v>3.5494703341134713E-2</v>
      </c>
      <c r="DO117" s="1">
        <f t="shared" si="80"/>
        <v>1.101732135725287E-2</v>
      </c>
      <c r="DP117" s="1">
        <f t="shared" si="81"/>
        <v>1.2221328470291773E-2</v>
      </c>
      <c r="DQ117" s="1" t="str">
        <f t="shared" si="82"/>
        <v/>
      </c>
      <c r="DR117" s="1">
        <v>3</v>
      </c>
      <c r="DS117" s="1" t="str">
        <f t="shared" si="90"/>
        <v/>
      </c>
      <c r="DT117" t="str">
        <f t="shared" si="91"/>
        <v/>
      </c>
    </row>
    <row r="118" spans="1:124" x14ac:dyDescent="0.45">
      <c r="A118" t="str">
        <f t="shared" si="83"/>
        <v>NGA</v>
      </c>
      <c r="B118" t="str">
        <f>VLOOKUP(E118,'EPA_US9RT techs'!$R$26:$S$34,2,FALSE)</f>
        <v>PRH</v>
      </c>
      <c r="C118" t="str">
        <f>'Service shares'!A118</f>
        <v>NGA</v>
      </c>
      <c r="D118" t="str">
        <f>'Service shares'!B118</f>
        <v>ILP</v>
      </c>
      <c r="E118" t="str">
        <f>'Service shares'!C118</f>
        <v>OTP</v>
      </c>
      <c r="F118" s="1">
        <f>IFERROR(1/AVERAGEIFS('EPA_US9RT techs'!$I$2:$I$1718,'EPA_US9RT techs'!$J$2:$J$1718,'Service PJ'!$D118,'EPA_US9RT techs'!$K$2:$K$1718,'Service PJ'!$B118,'EPA_US9RT techs'!$L$2:$L$1718,'Service PJ'!$A118,'EPA_US9RT techs'!$C$2:$C$1718,"VDA_FLOP",'EPA_US9RT techs'!$F$2:$F$1718,'Service PJ'!F$1),1/AVERAGEIFS('EPA_US9RT techs'!$I$2:$I$1718,'EPA_US9RT techs'!$K$2:$K$1718,'Service PJ'!$B118,'EPA_US9RT techs'!$L$2:$L$1718,'Service PJ'!$A118,'EPA_US9RT techs'!$C$2:$C$1718,"VDA_FLOP",'EPA_US9RT techs'!$F$2:$F$1718,'Service PJ'!F$1))</f>
        <v>1</v>
      </c>
      <c r="G118" s="1">
        <f>IFERROR(IFERROR(1/AVERAGEIFS('EPA_US9RT techs'!$I$2:$I$1718,'EPA_US9RT techs'!$J$2:$J$1718,'Service PJ'!$D118,'EPA_US9RT techs'!$K$2:$K$1718,'Service PJ'!$B118,'EPA_US9RT techs'!$L$2:$L$1718,'Service PJ'!$A118,'EPA_US9RT techs'!$C$2:$C$1718,"VDA_FLOP",'EPA_US9RT techs'!$F$2:$F$1718,'Service PJ'!G$1),1/AVERAGEIFS('EPA_US9RT techs'!$I$2:$I$1718,'EPA_US9RT techs'!$K$2:$K$1718,'Service PJ'!$B118,'EPA_US9RT techs'!$L$2:$L$1718,'Service PJ'!$A118,'EPA_US9RT techs'!$C$2:$C$1718,"VDA_FLOP",'EPA_US9RT techs'!$F$2:$F$1718,'Service PJ'!G$1)),"")</f>
        <v>1.1320439114245473</v>
      </c>
      <c r="H118" s="1">
        <f>IFERROR(IFERROR(1/AVERAGEIFS('EPA_US9RT techs'!$I$2:$I$1718,'EPA_US9RT techs'!$J$2:$J$1718,'Service PJ'!$D118,'EPA_US9RT techs'!$K$2:$K$1718,'Service PJ'!$B118,'EPA_US9RT techs'!$L$2:$L$1718,'Service PJ'!$A118,'EPA_US9RT techs'!$C$2:$C$1718,"VDA_FLOP",'EPA_US9RT techs'!$F$2:$F$1718,'Service PJ'!H$1),1/AVERAGEIFS('EPA_US9RT techs'!$I$2:$I$1718,'EPA_US9RT techs'!$K$2:$K$1718,'Service PJ'!$B118,'EPA_US9RT techs'!$L$2:$L$1718,'Service PJ'!$A118,'EPA_US9RT techs'!$C$2:$C$1718,"VDA_FLOP",'EPA_US9RT techs'!$F$2:$F$1718,'Service PJ'!H$1)),"")</f>
        <v>1.06714363559243</v>
      </c>
      <c r="I118" s="1">
        <f>IFERROR(IFERROR(1/AVERAGEIFS('EPA_US9RT techs'!$I$2:$I$1718,'EPA_US9RT techs'!$J$2:$J$1718,'Service PJ'!$D118,'EPA_US9RT techs'!$K$2:$K$1718,'Service PJ'!$B118,'EPA_US9RT techs'!$L$2:$L$1718,'Service PJ'!$A118,'EPA_US9RT techs'!$C$2:$C$1718,"VDA_FLOP",'EPA_US9RT techs'!$F$2:$F$1718,'Service PJ'!I$1),1/AVERAGEIFS('EPA_US9RT techs'!$I$2:$I$1718,'EPA_US9RT techs'!$K$2:$K$1718,'Service PJ'!$B118,'EPA_US9RT techs'!$L$2:$L$1718,'Service PJ'!$A118,'EPA_US9RT techs'!$C$2:$C$1718,"VDA_FLOP",'EPA_US9RT techs'!$F$2:$F$1718,'Service PJ'!I$1)),"")</f>
        <v>1.0447494805678488</v>
      </c>
      <c r="J118" s="1">
        <f>IFERROR(IFERROR(1/AVERAGEIFS('EPA_US9RT techs'!$I$2:$I$1718,'EPA_US9RT techs'!$J$2:$J$1718,'Service PJ'!$D118,'EPA_US9RT techs'!$K$2:$K$1718,'Service PJ'!$B118,'EPA_US9RT techs'!$L$2:$L$1718,'Service PJ'!$A118,'EPA_US9RT techs'!$C$2:$C$1718,"VDA_FLOP",'EPA_US9RT techs'!$F$2:$F$1718,'Service PJ'!J$1),1/AVERAGEIFS('EPA_US9RT techs'!$I$2:$I$1718,'EPA_US9RT techs'!$K$2:$K$1718,'Service PJ'!$B118,'EPA_US9RT techs'!$L$2:$L$1718,'Service PJ'!$A118,'EPA_US9RT techs'!$C$2:$C$1718,"VDA_FLOP",'EPA_US9RT techs'!$F$2:$F$1718,'Service PJ'!J$1)),"")</f>
        <v>1.0557840634754778</v>
      </c>
      <c r="L118" t="str">
        <f>IF(SUM(O118:AR118)=0,"\I: ","")&amp;'Service PJ'!D118&amp;"_"&amp;'Service PJ'!E118&amp;"_"&amp;'Service PJ'!C118</f>
        <v>ILP_OTP_NGA</v>
      </c>
      <c r="M118" t="str">
        <f>"IND"&amp;'Service PJ'!C118</f>
        <v>INDNGA</v>
      </c>
      <c r="N118" t="str">
        <f t="shared" si="84"/>
        <v>ILP_OTP</v>
      </c>
      <c r="O118" s="1">
        <f>'Service shares'!AK118*'Service PJ'!AV118</f>
        <v>7.7801214374702901E-2</v>
      </c>
      <c r="P118" s="1">
        <f>'Service shares'!AL118*'Service PJ'!AW118</f>
        <v>2.563228673600846E-4</v>
      </c>
      <c r="Q118" s="1">
        <f>'Service shares'!AM118*'Service PJ'!AX118</f>
        <v>0.48343843964153882</v>
      </c>
      <c r="R118" s="1">
        <f>'Service shares'!AN118*'Service PJ'!AY118</f>
        <v>7.4526275025551106E-2</v>
      </c>
      <c r="S118" s="1">
        <f>'Service shares'!AO118*'Service PJ'!AZ118</f>
        <v>1.2861815929025489</v>
      </c>
      <c r="T118" s="1">
        <f>'Service shares'!AP118*'Service PJ'!BA118</f>
        <v>0.400129360563244</v>
      </c>
      <c r="U118" s="1">
        <f>'Service shares'!AQ118*'Service PJ'!BB118</f>
        <v>0.42039451936834471</v>
      </c>
      <c r="V118" s="14">
        <f>'Service shares'!AR118*'Service PJ'!BC118</f>
        <v>1.2241210908955154</v>
      </c>
      <c r="W118" s="1">
        <f>'Service shares'!AS118*'Service PJ'!BD118</f>
        <v>2.7622792999500101</v>
      </c>
      <c r="X118" s="1">
        <f>'Service shares'!AT118*'Service PJ'!BE118</f>
        <v>2.7890792202905685</v>
      </c>
      <c r="Y118" s="1">
        <f>'Service shares'!AU118*'Service PJ'!BF118</f>
        <v>0.58732973660408028</v>
      </c>
      <c r="Z118" s="1">
        <f>'Service shares'!AV118*'Service PJ'!BG118</f>
        <v>1.364655587913971</v>
      </c>
      <c r="AA118" s="1">
        <f>'Service shares'!AW118*'Service PJ'!BH118</f>
        <v>0.57185885890418997</v>
      </c>
      <c r="AB118" s="1">
        <f>'Service shares'!AX118*'Service PJ'!BI118</f>
        <v>0.85076850669785486</v>
      </c>
      <c r="AC118" s="1">
        <f>'Service shares'!AY118*'Service PJ'!BJ118</f>
        <v>0.39515340594348491</v>
      </c>
      <c r="AD118" s="1">
        <f>'Service shares'!AZ118*'Service PJ'!BK118</f>
        <v>1.0146804251447226</v>
      </c>
      <c r="AE118" s="1">
        <f>'Service shares'!BA118*'Service PJ'!BL118</f>
        <v>0.42190650321328399</v>
      </c>
      <c r="AF118" s="1">
        <f>'Service shares'!BB118*'Service PJ'!BM118</f>
        <v>1.0212531802575973</v>
      </c>
      <c r="AG118" s="1">
        <f>'Service shares'!BC118*'Service PJ'!BN118</f>
        <v>2.5079588546560241</v>
      </c>
      <c r="AH118" s="1">
        <f>'Service shares'!BD118*'Service PJ'!BO118</f>
        <v>0</v>
      </c>
      <c r="AI118" s="1">
        <f>'Service shares'!BE118*'Service PJ'!BP118</f>
        <v>0.16850780351225828</v>
      </c>
      <c r="AJ118" s="1">
        <f>'Service shares'!BF118*'Service PJ'!BQ118</f>
        <v>1.0475231972173562</v>
      </c>
      <c r="AK118" s="1">
        <f>'Service shares'!BG118*'Service PJ'!BR118</f>
        <v>1.0552047226458264E-2</v>
      </c>
      <c r="AL118" s="1">
        <f>'Service shares'!BH118*'Service PJ'!BS118</f>
        <v>3.520961140944711E-2</v>
      </c>
      <c r="AM118" s="1">
        <f>'Service shares'!BI118*'Service PJ'!BT118</f>
        <v>0.7369509862946122</v>
      </c>
      <c r="AN118" s="1">
        <f>'Service shares'!BJ118*'Service PJ'!BU118</f>
        <v>0</v>
      </c>
      <c r="AO118" s="1">
        <f>'Service shares'!BK118*'Service PJ'!BV118</f>
        <v>0.13734611346010836</v>
      </c>
      <c r="AP118" s="1">
        <f>'Service shares'!BL118*'Service PJ'!BW118</f>
        <v>0.46869077771458628</v>
      </c>
      <c r="AQ118" s="1">
        <f>'Service shares'!BM118*'Service PJ'!BX118</f>
        <v>10.62147219481462</v>
      </c>
      <c r="AR118" s="1">
        <f>'Service shares'!BN118*'Service PJ'!BY118</f>
        <v>0</v>
      </c>
      <c r="AS118" s="2">
        <v>0</v>
      </c>
      <c r="AU118" t="str">
        <f t="shared" si="52"/>
        <v>ILP_OTP_NGA</v>
      </c>
      <c r="AV118" s="1">
        <f t="shared" si="99"/>
        <v>1.1320439114245473</v>
      </c>
      <c r="AW118" s="1">
        <f t="shared" si="99"/>
        <v>1.1320439114245473</v>
      </c>
      <c r="AX118" s="1">
        <f t="shared" si="99"/>
        <v>1.1320439114245473</v>
      </c>
      <c r="AY118" s="1">
        <f t="shared" si="99"/>
        <v>1.1320439114245473</v>
      </c>
      <c r="AZ118" s="1">
        <f t="shared" si="99"/>
        <v>1.1320439114245473</v>
      </c>
      <c r="BA118" s="1">
        <f t="shared" si="99"/>
        <v>1.1320439114245473</v>
      </c>
      <c r="BB118" s="1">
        <f t="shared" si="99"/>
        <v>1.1320439114245473</v>
      </c>
      <c r="BC118" s="1">
        <f t="shared" si="99"/>
        <v>1.1320439114245473</v>
      </c>
      <c r="BD118" s="1">
        <f t="shared" si="99"/>
        <v>1.1320439114245473</v>
      </c>
      <c r="BE118" s="1">
        <f t="shared" si="99"/>
        <v>1.1320439114245473</v>
      </c>
      <c r="BF118" s="1">
        <f t="shared" si="99"/>
        <v>1.1320439114245473</v>
      </c>
      <c r="BG118" s="1">
        <f t="shared" si="99"/>
        <v>1.1320439114245473</v>
      </c>
      <c r="BH118" s="1">
        <f t="shared" si="99"/>
        <v>1.1320439114245473</v>
      </c>
      <c r="BI118" s="1">
        <f t="shared" si="99"/>
        <v>1.1320439114245473</v>
      </c>
      <c r="BJ118" s="1">
        <f t="shared" si="99"/>
        <v>1.1320439114245473</v>
      </c>
      <c r="BK118" s="1">
        <f t="shared" si="99"/>
        <v>1.1320439114245473</v>
      </c>
      <c r="BL118" s="1">
        <f t="shared" si="93"/>
        <v>1.1320439114245473</v>
      </c>
      <c r="BM118" s="1">
        <f t="shared" si="98"/>
        <v>1.1320439114245473</v>
      </c>
      <c r="BN118" s="1">
        <f t="shared" si="98"/>
        <v>1.1320439114245473</v>
      </c>
      <c r="BO118" s="1">
        <f t="shared" si="98"/>
        <v>1.1320439114245473</v>
      </c>
      <c r="BP118" s="1">
        <f t="shared" si="98"/>
        <v>1.1320439114245473</v>
      </c>
      <c r="BQ118" s="1">
        <f t="shared" si="98"/>
        <v>1.1320439114245473</v>
      </c>
      <c r="BR118" s="1">
        <f t="shared" si="98"/>
        <v>1.1320439114245473</v>
      </c>
      <c r="BS118" s="1">
        <f t="shared" si="98"/>
        <v>1.1320439114245473</v>
      </c>
      <c r="BT118" s="1">
        <f t="shared" si="98"/>
        <v>1.1320439114245473</v>
      </c>
      <c r="BU118" s="1">
        <f t="shared" si="98"/>
        <v>1.1320439114245473</v>
      </c>
      <c r="BV118" s="1">
        <f t="shared" si="98"/>
        <v>1.1320439114245473</v>
      </c>
      <c r="BW118" s="1">
        <f t="shared" si="98"/>
        <v>1.1320439114245473</v>
      </c>
      <c r="BX118" s="1">
        <f t="shared" si="98"/>
        <v>1.1320439114245473</v>
      </c>
      <c r="BY118" s="1">
        <f t="shared" si="98"/>
        <v>1.1320439114245473</v>
      </c>
      <c r="CC118" t="str">
        <f t="shared" si="86"/>
        <v>PRE</v>
      </c>
      <c r="CD118" t="str">
        <f t="shared" si="87"/>
        <v>ILP_OTP_NGA</v>
      </c>
      <c r="CE118" t="str">
        <f>VLOOKUP(D118,'IND Balance'!$AM$5:$AN$21,2,FALSE)&amp;" - "&amp;VLOOKUP(E118,'MECS_Table 5.4'!$AF$18:$AG$30,2,FALSE)&amp;" - "&amp;VLOOKUP('Service PJ'!M118,'IND Balance'!$AM$22:$AN$32,2,FALSE)</f>
        <v>Pulp and Paper - Other process - Natural Gas</v>
      </c>
      <c r="CF118" t="s">
        <v>109</v>
      </c>
      <c r="CG118" t="s">
        <v>110</v>
      </c>
      <c r="CL118" t="str">
        <f t="shared" si="88"/>
        <v>ILP_OTP_NGA</v>
      </c>
      <c r="CM118" t="str">
        <f t="shared" si="89"/>
        <v>ILP_OTP</v>
      </c>
      <c r="CN118" s="1">
        <f t="shared" si="53"/>
        <v>0.83378381509586974</v>
      </c>
      <c r="CO118" s="1">
        <f t="shared" si="54"/>
        <v>0.52825837868805503</v>
      </c>
      <c r="CP118" s="1">
        <f t="shared" si="55"/>
        <v>0.6684135699873065</v>
      </c>
      <c r="CQ118" s="1">
        <f t="shared" si="56"/>
        <v>0.89828397930209536</v>
      </c>
      <c r="CR118" s="1">
        <f t="shared" si="57"/>
        <v>0.51874673554513961</v>
      </c>
      <c r="CS118" s="1">
        <f t="shared" si="58"/>
        <v>0.55005476330400915</v>
      </c>
      <c r="CT118" s="1">
        <f t="shared" si="59"/>
        <v>0.75316533771047089</v>
      </c>
      <c r="CU118" s="1">
        <f t="shared" si="60"/>
        <v>0.65854041745216918</v>
      </c>
      <c r="CV118" s="1">
        <f t="shared" si="61"/>
        <v>0.71318270754007573</v>
      </c>
      <c r="CW118" s="1">
        <f t="shared" si="62"/>
        <v>0.54232188361860667</v>
      </c>
      <c r="CX118" s="1">
        <f t="shared" si="63"/>
        <v>0.36906150820199546</v>
      </c>
      <c r="CY118" s="1">
        <f t="shared" si="64"/>
        <v>0.79013240521910444</v>
      </c>
      <c r="CZ118" s="1">
        <f t="shared" si="65"/>
        <v>0.82688489163862999</v>
      </c>
      <c r="DA118" s="1">
        <f t="shared" si="66"/>
        <v>0.77072007963348255</v>
      </c>
      <c r="DB118" s="1">
        <f t="shared" si="67"/>
        <v>0.82281906179990061</v>
      </c>
      <c r="DC118" s="1">
        <f t="shared" si="68"/>
        <v>0.80272477317799884</v>
      </c>
      <c r="DD118" s="1">
        <f t="shared" si="69"/>
        <v>0.68040975430621653</v>
      </c>
      <c r="DE118" s="1">
        <f t="shared" si="70"/>
        <v>0.82949670151764487</v>
      </c>
      <c r="DF118" s="1">
        <f t="shared" si="71"/>
        <v>0.81990903890588307</v>
      </c>
      <c r="DG118" s="1">
        <f t="shared" si="72"/>
        <v>0</v>
      </c>
      <c r="DH118" s="1">
        <f t="shared" si="73"/>
        <v>0.65392300407517756</v>
      </c>
      <c r="DI118" s="1">
        <f t="shared" si="74"/>
        <v>0.91192512181483742</v>
      </c>
      <c r="DJ118" s="1">
        <f t="shared" si="75"/>
        <v>0.834284739206404</v>
      </c>
      <c r="DK118" s="1">
        <f t="shared" si="76"/>
        <v>0.2620475934955771</v>
      </c>
      <c r="DL118" s="1">
        <f t="shared" si="77"/>
        <v>0.60070036364456203</v>
      </c>
      <c r="DM118" s="1" t="str">
        <f t="shared" si="78"/>
        <v/>
      </c>
      <c r="DN118" s="1">
        <f t="shared" si="79"/>
        <v>0.80625855741538865</v>
      </c>
      <c r="DO118" s="1">
        <f t="shared" si="80"/>
        <v>0.63025697092933852</v>
      </c>
      <c r="DP118" s="1">
        <f t="shared" si="81"/>
        <v>0.83809692052032003</v>
      </c>
      <c r="DQ118" s="1" t="str">
        <f t="shared" si="82"/>
        <v/>
      </c>
      <c r="DR118" s="1">
        <v>3</v>
      </c>
      <c r="DS118" s="1" t="str">
        <f t="shared" si="90"/>
        <v/>
      </c>
      <c r="DT118" t="str">
        <f t="shared" si="91"/>
        <v/>
      </c>
    </row>
    <row r="119" spans="1:124" x14ac:dyDescent="0.45">
      <c r="A119" t="str">
        <f t="shared" si="83"/>
        <v>NGA</v>
      </c>
      <c r="B119" t="str">
        <f>VLOOKUP(E119,'EPA_US9RT techs'!$R$26:$S$34,2,FALSE)</f>
        <v>OTH</v>
      </c>
      <c r="C119" t="str">
        <f>'Service shares'!A119</f>
        <v>NGA</v>
      </c>
      <c r="D119" t="str">
        <f>'Service shares'!B119</f>
        <v>ILP</v>
      </c>
      <c r="E119" t="str">
        <f>'Service shares'!C119</f>
        <v>SPC</v>
      </c>
      <c r="F119" s="1">
        <f>IFERROR(1/AVERAGEIFS('EPA_US9RT techs'!$I$2:$I$1718,'EPA_US9RT techs'!$J$2:$J$1718,'Service PJ'!$D119,'EPA_US9RT techs'!$K$2:$K$1718,'Service PJ'!$B119,'EPA_US9RT techs'!$L$2:$L$1718,'Service PJ'!$A119,'EPA_US9RT techs'!$C$2:$C$1718,"VDA_FLOP",'EPA_US9RT techs'!$F$2:$F$1718,'Service PJ'!F$1),1/AVERAGEIFS('EPA_US9RT techs'!$I$2:$I$1718,'EPA_US9RT techs'!$K$2:$K$1718,'Service PJ'!$B119,'EPA_US9RT techs'!$L$2:$L$1718,'Service PJ'!$A119,'EPA_US9RT techs'!$C$2:$C$1718,"VDA_FLOP",'EPA_US9RT techs'!$F$2:$F$1718,'Service PJ'!F$1))</f>
        <v>1</v>
      </c>
      <c r="G119" s="1">
        <f>IFERROR(IFERROR(1/AVERAGEIFS('EPA_US9RT techs'!$I$2:$I$1718,'EPA_US9RT techs'!$J$2:$J$1718,'Service PJ'!$D119,'EPA_US9RT techs'!$K$2:$K$1718,'Service PJ'!$B119,'EPA_US9RT techs'!$L$2:$L$1718,'Service PJ'!$A119,'EPA_US9RT techs'!$C$2:$C$1718,"VDA_FLOP",'EPA_US9RT techs'!$F$2:$F$1718,'Service PJ'!G$1),1/AVERAGEIFS('EPA_US9RT techs'!$I$2:$I$1718,'EPA_US9RT techs'!$K$2:$K$1718,'Service PJ'!$B119,'EPA_US9RT techs'!$L$2:$L$1718,'Service PJ'!$A119,'EPA_US9RT techs'!$C$2:$C$1718,"VDA_FLOP",'EPA_US9RT techs'!$F$2:$F$1718,'Service PJ'!G$1)),"")</f>
        <v>1.1320439114245473</v>
      </c>
      <c r="H119" s="1">
        <f>IFERROR(IFERROR(1/AVERAGEIFS('EPA_US9RT techs'!$I$2:$I$1718,'EPA_US9RT techs'!$J$2:$J$1718,'Service PJ'!$D119,'EPA_US9RT techs'!$K$2:$K$1718,'Service PJ'!$B119,'EPA_US9RT techs'!$L$2:$L$1718,'Service PJ'!$A119,'EPA_US9RT techs'!$C$2:$C$1718,"VDA_FLOP",'EPA_US9RT techs'!$F$2:$F$1718,'Service PJ'!H$1),1/AVERAGEIFS('EPA_US9RT techs'!$I$2:$I$1718,'EPA_US9RT techs'!$K$2:$K$1718,'Service PJ'!$B119,'EPA_US9RT techs'!$L$2:$L$1718,'Service PJ'!$A119,'EPA_US9RT techs'!$C$2:$C$1718,"VDA_FLOP",'EPA_US9RT techs'!$F$2:$F$1718,'Service PJ'!H$1)),"")</f>
        <v>1.06714363559243</v>
      </c>
      <c r="I119" s="1">
        <f>IFERROR(IFERROR(1/AVERAGEIFS('EPA_US9RT techs'!$I$2:$I$1718,'EPA_US9RT techs'!$J$2:$J$1718,'Service PJ'!$D119,'EPA_US9RT techs'!$K$2:$K$1718,'Service PJ'!$B119,'EPA_US9RT techs'!$L$2:$L$1718,'Service PJ'!$A119,'EPA_US9RT techs'!$C$2:$C$1718,"VDA_FLOP",'EPA_US9RT techs'!$F$2:$F$1718,'Service PJ'!I$1),1/AVERAGEIFS('EPA_US9RT techs'!$I$2:$I$1718,'EPA_US9RT techs'!$K$2:$K$1718,'Service PJ'!$B119,'EPA_US9RT techs'!$L$2:$L$1718,'Service PJ'!$A119,'EPA_US9RT techs'!$C$2:$C$1718,"VDA_FLOP",'EPA_US9RT techs'!$F$2:$F$1718,'Service PJ'!I$1)),"")</f>
        <v>1.0447494805678488</v>
      </c>
      <c r="J119" s="1">
        <f>IFERROR(IFERROR(1/AVERAGEIFS('EPA_US9RT techs'!$I$2:$I$1718,'EPA_US9RT techs'!$J$2:$J$1718,'Service PJ'!$D119,'EPA_US9RT techs'!$K$2:$K$1718,'Service PJ'!$B119,'EPA_US9RT techs'!$L$2:$L$1718,'Service PJ'!$A119,'EPA_US9RT techs'!$C$2:$C$1718,"VDA_FLOP",'EPA_US9RT techs'!$F$2:$F$1718,'Service PJ'!J$1),1/AVERAGEIFS('EPA_US9RT techs'!$I$2:$I$1718,'EPA_US9RT techs'!$K$2:$K$1718,'Service PJ'!$B119,'EPA_US9RT techs'!$L$2:$L$1718,'Service PJ'!$A119,'EPA_US9RT techs'!$C$2:$C$1718,"VDA_FLOP",'EPA_US9RT techs'!$F$2:$F$1718,'Service PJ'!J$1)),"")</f>
        <v>1.0557840634754778</v>
      </c>
      <c r="L119" t="str">
        <f>IF(SUM(O119:AR119)=0,"\I: ","")&amp;'Service PJ'!D119&amp;"_"&amp;'Service PJ'!E119&amp;"_"&amp;'Service PJ'!C119</f>
        <v>ILP_SPC_NGA</v>
      </c>
      <c r="M119" t="str">
        <f>"IND"&amp;'Service PJ'!C119</f>
        <v>INDNGA</v>
      </c>
      <c r="N119" t="str">
        <f t="shared" si="84"/>
        <v>ILP_SPC</v>
      </c>
      <c r="O119" s="1">
        <f>'Service shares'!AK119*'Service PJ'!AV119</f>
        <v>0.20006026553495035</v>
      </c>
      <c r="P119" s="1">
        <f>'Service shares'!AL119*'Service PJ'!AW119</f>
        <v>6.5911594464021755E-4</v>
      </c>
      <c r="Q119" s="1">
        <f>'Service shares'!AM119*'Service PJ'!AX119</f>
        <v>1.2431274162210999</v>
      </c>
      <c r="R119" s="1">
        <f>'Service shares'!AN119*'Service PJ'!AY119</f>
        <v>0.19163899292284572</v>
      </c>
      <c r="S119" s="1">
        <f>'Service shares'!AO119*'Service PJ'!AZ119</f>
        <v>3.3073240960351256</v>
      </c>
      <c r="T119" s="1">
        <f>'Service shares'!AP119*'Service PJ'!BA119</f>
        <v>1.0289040700197705</v>
      </c>
      <c r="U119" s="1">
        <f>'Service shares'!AQ119*'Service PJ'!BB119</f>
        <v>1.0810144783757436</v>
      </c>
      <c r="V119" s="14">
        <f>'Service shares'!AR119*'Service PJ'!BC119</f>
        <v>3.14773994801704</v>
      </c>
      <c r="W119" s="1">
        <f>'Service shares'!AS119*'Service PJ'!BD119</f>
        <v>7.1030039141571688</v>
      </c>
      <c r="X119" s="1">
        <f>'Service shares'!AT119*'Service PJ'!BE119</f>
        <v>7.1719179950328922</v>
      </c>
      <c r="Y119" s="1">
        <f>'Service shares'!AU119*'Service PJ'!BF119</f>
        <v>1.5102764655533492</v>
      </c>
      <c r="Z119" s="1">
        <f>'Service shares'!AV119*'Service PJ'!BG119</f>
        <v>3.5091143689216402</v>
      </c>
      <c r="AA119" s="1">
        <f>'Service shares'!AW119*'Service PJ'!BH119</f>
        <v>1.4704942086107744</v>
      </c>
      <c r="AB119" s="1">
        <f>'Service shares'!AX119*'Service PJ'!BI119</f>
        <v>2.1876904457944839</v>
      </c>
      <c r="AC119" s="1">
        <f>'Service shares'!AY119*'Service PJ'!BJ119</f>
        <v>1.01610875814039</v>
      </c>
      <c r="AD119" s="1">
        <f>'Service shares'!AZ119*'Service PJ'!BK119</f>
        <v>2.6091782360864295</v>
      </c>
      <c r="AE119" s="1">
        <f>'Service shares'!BA119*'Service PJ'!BL119</f>
        <v>1.0849024368341589</v>
      </c>
      <c r="AF119" s="1">
        <f>'Service shares'!BB119*'Service PJ'!BM119</f>
        <v>2.6260796063766794</v>
      </c>
      <c r="AG119" s="1">
        <f>'Service shares'!BC119*'Service PJ'!BN119</f>
        <v>6.4490370548297768</v>
      </c>
      <c r="AH119" s="1">
        <f>'Service shares'!BD119*'Service PJ'!BO119</f>
        <v>0</v>
      </c>
      <c r="AI119" s="1">
        <f>'Service shares'!BE119*'Service PJ'!BP119</f>
        <v>0.43330578046009277</v>
      </c>
      <c r="AJ119" s="1">
        <f>'Service shares'!BF119*'Service PJ'!BQ119</f>
        <v>2.6936310785589161</v>
      </c>
      <c r="AK119" s="1">
        <f>'Service shares'!BG119*'Service PJ'!BR119</f>
        <v>2.7133835725178395E-2</v>
      </c>
      <c r="AL119" s="1">
        <f>'Service shares'!BH119*'Service PJ'!BS119</f>
        <v>9.0539000767149713E-2</v>
      </c>
      <c r="AM119" s="1">
        <f>'Service shares'!BI119*'Service PJ'!BT119</f>
        <v>1.8950168219004317</v>
      </c>
      <c r="AN119" s="1">
        <f>'Service shares'!BJ119*'Service PJ'!BU119</f>
        <v>0</v>
      </c>
      <c r="AO119" s="1">
        <f>'Service shares'!BK119*'Service PJ'!BV119</f>
        <v>0.35317572032599298</v>
      </c>
      <c r="AP119" s="1">
        <f>'Service shares'!BL119*'Service PJ'!BW119</f>
        <v>1.2052048569803648</v>
      </c>
      <c r="AQ119" s="1">
        <f>'Service shares'!BM119*'Service PJ'!BX119</f>
        <v>27.312357072380454</v>
      </c>
      <c r="AR119" s="1">
        <f>'Service shares'!BN119*'Service PJ'!BY119</f>
        <v>0</v>
      </c>
      <c r="AS119" s="2">
        <v>0</v>
      </c>
      <c r="AU119" t="str">
        <f t="shared" si="52"/>
        <v>ILP_SPC_NGA</v>
      </c>
      <c r="AV119" s="1">
        <f t="shared" si="99"/>
        <v>1.1320439114245473</v>
      </c>
      <c r="AW119" s="1">
        <f t="shared" si="99"/>
        <v>1.1320439114245473</v>
      </c>
      <c r="AX119" s="1">
        <f t="shared" si="99"/>
        <v>1.1320439114245473</v>
      </c>
      <c r="AY119" s="1">
        <f t="shared" si="99"/>
        <v>1.1320439114245473</v>
      </c>
      <c r="AZ119" s="1">
        <f t="shared" si="99"/>
        <v>1.1320439114245473</v>
      </c>
      <c r="BA119" s="1">
        <f t="shared" si="99"/>
        <v>1.1320439114245473</v>
      </c>
      <c r="BB119" s="1">
        <f t="shared" si="99"/>
        <v>1.1320439114245473</v>
      </c>
      <c r="BC119" s="1">
        <f t="shared" si="99"/>
        <v>1.1320439114245473</v>
      </c>
      <c r="BD119" s="1">
        <f t="shared" si="99"/>
        <v>1.1320439114245473</v>
      </c>
      <c r="BE119" s="1">
        <f t="shared" si="99"/>
        <v>1.1320439114245473</v>
      </c>
      <c r="BF119" s="1">
        <f t="shared" si="99"/>
        <v>1.1320439114245473</v>
      </c>
      <c r="BG119" s="1">
        <f t="shared" si="99"/>
        <v>1.1320439114245473</v>
      </c>
      <c r="BH119" s="1">
        <f t="shared" si="99"/>
        <v>1.1320439114245473</v>
      </c>
      <c r="BI119" s="1">
        <f t="shared" si="99"/>
        <v>1.1320439114245473</v>
      </c>
      <c r="BJ119" s="1">
        <f t="shared" si="99"/>
        <v>1.1320439114245473</v>
      </c>
      <c r="BK119" s="1">
        <f t="shared" si="99"/>
        <v>1.1320439114245473</v>
      </c>
      <c r="BL119" s="1">
        <f t="shared" si="93"/>
        <v>1.1320439114245473</v>
      </c>
      <c r="BM119" s="1">
        <f t="shared" si="98"/>
        <v>1.1320439114245473</v>
      </c>
      <c r="BN119" s="1">
        <f t="shared" si="98"/>
        <v>1.1320439114245473</v>
      </c>
      <c r="BO119" s="1">
        <f t="shared" si="98"/>
        <v>1.1320439114245473</v>
      </c>
      <c r="BP119" s="1">
        <f t="shared" si="98"/>
        <v>1.1320439114245473</v>
      </c>
      <c r="BQ119" s="1">
        <f t="shared" si="98"/>
        <v>1.1320439114245473</v>
      </c>
      <c r="BR119" s="1">
        <f t="shared" si="98"/>
        <v>1.1320439114245473</v>
      </c>
      <c r="BS119" s="1">
        <f t="shared" si="98"/>
        <v>1.1320439114245473</v>
      </c>
      <c r="BT119" s="1">
        <f t="shared" si="98"/>
        <v>1.1320439114245473</v>
      </c>
      <c r="BU119" s="1">
        <f t="shared" si="98"/>
        <v>1.1320439114245473</v>
      </c>
      <c r="BV119" s="1">
        <f t="shared" si="98"/>
        <v>1.1320439114245473</v>
      </c>
      <c r="BW119" s="1">
        <f t="shared" si="98"/>
        <v>1.1320439114245473</v>
      </c>
      <c r="BX119" s="1">
        <f t="shared" si="98"/>
        <v>1.1320439114245473</v>
      </c>
      <c r="BY119" s="1">
        <f t="shared" si="98"/>
        <v>1.1320439114245473</v>
      </c>
      <c r="CC119" t="str">
        <f t="shared" si="86"/>
        <v>PRE</v>
      </c>
      <c r="CD119" t="str">
        <f t="shared" si="87"/>
        <v>ILP_SPC_NGA</v>
      </c>
      <c r="CE119" t="str">
        <f>VLOOKUP(D119,'IND Balance'!$AM$5:$AN$21,2,FALSE)&amp;" - "&amp;VLOOKUP(E119,'MECS_Table 5.4'!$AF$18:$AG$30,2,FALSE)&amp;" - "&amp;VLOOKUP('Service PJ'!M119,'IND Balance'!$AM$22:$AN$32,2,FALSE)</f>
        <v>Pulp and Paper - Space conditioning - Natural Gas</v>
      </c>
      <c r="CF119" t="s">
        <v>109</v>
      </c>
      <c r="CG119" t="s">
        <v>110</v>
      </c>
      <c r="CL119" t="str">
        <f t="shared" si="88"/>
        <v>ILP_SPC_NGA</v>
      </c>
      <c r="CM119" t="str">
        <f t="shared" si="89"/>
        <v>ILP_SPC</v>
      </c>
      <c r="CN119" s="1">
        <f t="shared" si="53"/>
        <v>0.62543749366318557</v>
      </c>
      <c r="CO119" s="1">
        <f t="shared" si="54"/>
        <v>0.26617417769517659</v>
      </c>
      <c r="CP119" s="1">
        <f t="shared" si="55"/>
        <v>0.39650522885105782</v>
      </c>
      <c r="CQ119" s="1">
        <f t="shared" si="56"/>
        <v>0.75133835446339747</v>
      </c>
      <c r="CR119" s="1">
        <f t="shared" si="57"/>
        <v>0.25873723969616891</v>
      </c>
      <c r="CS119" s="1">
        <f t="shared" si="58"/>
        <v>0.28380331437030759</v>
      </c>
      <c r="CT119" s="1">
        <f t="shared" si="59"/>
        <v>0.50043056883962</v>
      </c>
      <c r="CU119" s="1">
        <f t="shared" si="60"/>
        <v>0.38582972747709421</v>
      </c>
      <c r="CV119" s="1">
        <f t="shared" si="61"/>
        <v>0.44845937525282759</v>
      </c>
      <c r="CW119" s="1">
        <f t="shared" si="62"/>
        <v>0.2774529231149469</v>
      </c>
      <c r="CX119" s="1">
        <f t="shared" si="63"/>
        <v>0.15879683311245535</v>
      </c>
      <c r="CY119" s="1">
        <f t="shared" si="64"/>
        <v>0.55401049994124374</v>
      </c>
      <c r="CZ119" s="1">
        <f t="shared" si="65"/>
        <v>0.61349234951427889</v>
      </c>
      <c r="DA119" s="1">
        <f t="shared" si="66"/>
        <v>0.52515667283420475</v>
      </c>
      <c r="DB119" s="1">
        <f t="shared" si="67"/>
        <v>0.60657390922794163</v>
      </c>
      <c r="DC119" s="1">
        <f t="shared" si="68"/>
        <v>0.57364021397157694</v>
      </c>
      <c r="DD119" s="1">
        <f t="shared" si="69"/>
        <v>0.40984065245542611</v>
      </c>
      <c r="DE119" s="1">
        <f t="shared" si="70"/>
        <v>0.61798376861571491</v>
      </c>
      <c r="DF119" s="1">
        <f t="shared" si="71"/>
        <v>0.60167625067382002</v>
      </c>
      <c r="DG119" s="1">
        <f t="shared" si="72"/>
        <v>0</v>
      </c>
      <c r="DH119" s="1">
        <f t="shared" si="73"/>
        <v>0.38092694518658166</v>
      </c>
      <c r="DI119" s="1">
        <f t="shared" si="74"/>
        <v>0.78176872828348531</v>
      </c>
      <c r="DJ119" s="1">
        <f t="shared" si="75"/>
        <v>0.62631509340740432</v>
      </c>
      <c r="DK119" s="1">
        <f t="shared" si="76"/>
        <v>0.10267069302312475</v>
      </c>
      <c r="DL119" s="1">
        <f t="shared" si="77"/>
        <v>0.32822352210136496</v>
      </c>
      <c r="DM119" s="1" t="str">
        <f t="shared" si="78"/>
        <v/>
      </c>
      <c r="DN119" s="1">
        <f t="shared" si="79"/>
        <v>0.57928498603237077</v>
      </c>
      <c r="DO119" s="1">
        <f t="shared" si="80"/>
        <v>0.35665593428007875</v>
      </c>
      <c r="DP119" s="1">
        <f t="shared" si="81"/>
        <v>0.63304028641472854</v>
      </c>
      <c r="DQ119" s="1" t="str">
        <f t="shared" si="82"/>
        <v/>
      </c>
      <c r="DR119" s="1">
        <v>3</v>
      </c>
      <c r="DS119" s="1" t="str">
        <f t="shared" si="90"/>
        <v/>
      </c>
      <c r="DT119" t="str">
        <f t="shared" si="91"/>
        <v/>
      </c>
    </row>
    <row r="120" spans="1:124" x14ac:dyDescent="0.45">
      <c r="A120" t="str">
        <f t="shared" si="83"/>
        <v>NGA</v>
      </c>
      <c r="B120" t="str">
        <f>VLOOKUP(E120,'EPA_US9RT techs'!$R$26:$S$34,2,FALSE)</f>
        <v>OTH</v>
      </c>
      <c r="C120" t="str">
        <f>'Service shares'!A120</f>
        <v>NGA</v>
      </c>
      <c r="D120" t="str">
        <f>'Service shares'!B120</f>
        <v>ILP</v>
      </c>
      <c r="E120" t="str">
        <f>'Service shares'!C120</f>
        <v>OTH</v>
      </c>
      <c r="F120" s="1">
        <f>IFERROR(1/AVERAGEIFS('EPA_US9RT techs'!$I$2:$I$1718,'EPA_US9RT techs'!$J$2:$J$1718,'Service PJ'!$D120,'EPA_US9RT techs'!$K$2:$K$1718,'Service PJ'!$B120,'EPA_US9RT techs'!$L$2:$L$1718,'Service PJ'!$A120,'EPA_US9RT techs'!$C$2:$C$1718,"VDA_FLOP",'EPA_US9RT techs'!$F$2:$F$1718,'Service PJ'!F$1),1/AVERAGEIFS('EPA_US9RT techs'!$I$2:$I$1718,'EPA_US9RT techs'!$K$2:$K$1718,'Service PJ'!$B120,'EPA_US9RT techs'!$L$2:$L$1718,'Service PJ'!$A120,'EPA_US9RT techs'!$C$2:$C$1718,"VDA_FLOP",'EPA_US9RT techs'!$F$2:$F$1718,'Service PJ'!F$1))</f>
        <v>1</v>
      </c>
      <c r="G120" s="1">
        <f>IFERROR(IFERROR(1/AVERAGEIFS('EPA_US9RT techs'!$I$2:$I$1718,'EPA_US9RT techs'!$J$2:$J$1718,'Service PJ'!$D120,'EPA_US9RT techs'!$K$2:$K$1718,'Service PJ'!$B120,'EPA_US9RT techs'!$L$2:$L$1718,'Service PJ'!$A120,'EPA_US9RT techs'!$C$2:$C$1718,"VDA_FLOP",'EPA_US9RT techs'!$F$2:$F$1718,'Service PJ'!G$1),1/AVERAGEIFS('EPA_US9RT techs'!$I$2:$I$1718,'EPA_US9RT techs'!$K$2:$K$1718,'Service PJ'!$B120,'EPA_US9RT techs'!$L$2:$L$1718,'Service PJ'!$A120,'EPA_US9RT techs'!$C$2:$C$1718,"VDA_FLOP",'EPA_US9RT techs'!$F$2:$F$1718,'Service PJ'!G$1)),"")</f>
        <v>1.1320439114245473</v>
      </c>
      <c r="H120" s="1">
        <f>IFERROR(IFERROR(1/AVERAGEIFS('EPA_US9RT techs'!$I$2:$I$1718,'EPA_US9RT techs'!$J$2:$J$1718,'Service PJ'!$D120,'EPA_US9RT techs'!$K$2:$K$1718,'Service PJ'!$B120,'EPA_US9RT techs'!$L$2:$L$1718,'Service PJ'!$A120,'EPA_US9RT techs'!$C$2:$C$1718,"VDA_FLOP",'EPA_US9RT techs'!$F$2:$F$1718,'Service PJ'!H$1),1/AVERAGEIFS('EPA_US9RT techs'!$I$2:$I$1718,'EPA_US9RT techs'!$K$2:$K$1718,'Service PJ'!$B120,'EPA_US9RT techs'!$L$2:$L$1718,'Service PJ'!$A120,'EPA_US9RT techs'!$C$2:$C$1718,"VDA_FLOP",'EPA_US9RT techs'!$F$2:$F$1718,'Service PJ'!H$1)),"")</f>
        <v>1.06714363559243</v>
      </c>
      <c r="I120" s="1">
        <f>IFERROR(IFERROR(1/AVERAGEIFS('EPA_US9RT techs'!$I$2:$I$1718,'EPA_US9RT techs'!$J$2:$J$1718,'Service PJ'!$D120,'EPA_US9RT techs'!$K$2:$K$1718,'Service PJ'!$B120,'EPA_US9RT techs'!$L$2:$L$1718,'Service PJ'!$A120,'EPA_US9RT techs'!$C$2:$C$1718,"VDA_FLOP",'EPA_US9RT techs'!$F$2:$F$1718,'Service PJ'!I$1),1/AVERAGEIFS('EPA_US9RT techs'!$I$2:$I$1718,'EPA_US9RT techs'!$K$2:$K$1718,'Service PJ'!$B120,'EPA_US9RT techs'!$L$2:$L$1718,'Service PJ'!$A120,'EPA_US9RT techs'!$C$2:$C$1718,"VDA_FLOP",'EPA_US9RT techs'!$F$2:$F$1718,'Service PJ'!I$1)),"")</f>
        <v>1.0447494805678488</v>
      </c>
      <c r="J120" s="1">
        <f>IFERROR(IFERROR(1/AVERAGEIFS('EPA_US9RT techs'!$I$2:$I$1718,'EPA_US9RT techs'!$J$2:$J$1718,'Service PJ'!$D120,'EPA_US9RT techs'!$K$2:$K$1718,'Service PJ'!$B120,'EPA_US9RT techs'!$L$2:$L$1718,'Service PJ'!$A120,'EPA_US9RT techs'!$C$2:$C$1718,"VDA_FLOP",'EPA_US9RT techs'!$F$2:$F$1718,'Service PJ'!J$1),1/AVERAGEIFS('EPA_US9RT techs'!$I$2:$I$1718,'EPA_US9RT techs'!$K$2:$K$1718,'Service PJ'!$B120,'EPA_US9RT techs'!$L$2:$L$1718,'Service PJ'!$A120,'EPA_US9RT techs'!$C$2:$C$1718,"VDA_FLOP",'EPA_US9RT techs'!$F$2:$F$1718,'Service PJ'!J$1)),"")</f>
        <v>1.0557840634754778</v>
      </c>
      <c r="L120" t="str">
        <f>IF(SUM(O120:AR120)=0,"\I: ","")&amp;'Service PJ'!D120&amp;"_"&amp;'Service PJ'!E120&amp;"_"&amp;'Service PJ'!C120</f>
        <v>ILP_OTH_NGA</v>
      </c>
      <c r="M120" t="str">
        <f>"IND"&amp;'Service PJ'!C120</f>
        <v>INDNGA</v>
      </c>
      <c r="N120" t="str">
        <f t="shared" si="84"/>
        <v>ILP_OTH</v>
      </c>
      <c r="O120" s="1">
        <f>'Service shares'!AK120*'Service PJ'!AV120</f>
        <v>8.8915673571089038E-2</v>
      </c>
      <c r="P120" s="1">
        <f>'Service shares'!AL120*'Service PJ'!AW120</f>
        <v>2.9294041984009666E-4</v>
      </c>
      <c r="Q120" s="1">
        <f>'Service shares'!AM120*'Service PJ'!AX120</f>
        <v>0.5525010738760443</v>
      </c>
      <c r="R120" s="1">
        <f>'Service shares'!AN120*'Service PJ'!AY120</f>
        <v>8.5172885743486984E-2</v>
      </c>
      <c r="S120" s="1">
        <f>'Service shares'!AO120*'Service PJ'!AZ120</f>
        <v>1.4699218204600557</v>
      </c>
      <c r="T120" s="1">
        <f>'Service shares'!AP120*'Service PJ'!BA120</f>
        <v>0.45729069778656456</v>
      </c>
      <c r="U120" s="1">
        <f>'Service shares'!AQ120*'Service PJ'!BB120</f>
        <v>0.48045087927810826</v>
      </c>
      <c r="V120" s="14">
        <f>'Service shares'!AR120*'Service PJ'!BC120</f>
        <v>1.3989955324520178</v>
      </c>
      <c r="W120" s="1">
        <f>'Service shares'!AS120*'Service PJ'!BD120</f>
        <v>3.1568906285142968</v>
      </c>
      <c r="X120" s="1">
        <f>'Service shares'!AT120*'Service PJ'!BE120</f>
        <v>3.1875191089035075</v>
      </c>
      <c r="Y120" s="1">
        <f>'Service shares'!AU120*'Service PJ'!BF120</f>
        <v>0.67123398469037743</v>
      </c>
      <c r="Z120" s="1">
        <f>'Service shares'!AV120*'Service PJ'!BG120</f>
        <v>1.5596063861873954</v>
      </c>
      <c r="AA120" s="1">
        <f>'Service shares'!AW120*'Service PJ'!BH120</f>
        <v>0.65355298160478859</v>
      </c>
      <c r="AB120" s="1">
        <f>'Service shares'!AX120*'Service PJ'!BI120</f>
        <v>0.97230686479754835</v>
      </c>
      <c r="AC120" s="1">
        <f>'Service shares'!AY120*'Service PJ'!BJ120</f>
        <v>0.45160389250683997</v>
      </c>
      <c r="AD120" s="1">
        <f>'Service shares'!AZ120*'Service PJ'!BK120</f>
        <v>1.1596347715939685</v>
      </c>
      <c r="AE120" s="1">
        <f>'Service shares'!BA120*'Service PJ'!BL120</f>
        <v>0.48217886081518169</v>
      </c>
      <c r="AF120" s="1">
        <f>'Service shares'!BB120*'Service PJ'!BM120</f>
        <v>1.1671464917229684</v>
      </c>
      <c r="AG120" s="1">
        <f>'Service shares'!BC120*'Service PJ'!BN120</f>
        <v>2.866238691035456</v>
      </c>
      <c r="AH120" s="1">
        <f>'Service shares'!BD120*'Service PJ'!BO120</f>
        <v>0</v>
      </c>
      <c r="AI120" s="1">
        <f>'Service shares'!BE120*'Service PJ'!BP120</f>
        <v>0.19258034687115233</v>
      </c>
      <c r="AJ120" s="1">
        <f>'Service shares'!BF120*'Service PJ'!BQ120</f>
        <v>1.197169368248407</v>
      </c>
      <c r="AK120" s="1">
        <f>'Service shares'!BG120*'Service PJ'!BR120</f>
        <v>1.205948254452373E-2</v>
      </c>
      <c r="AL120" s="1">
        <f>'Service shares'!BH120*'Service PJ'!BS120</f>
        <v>4.0239555896510987E-2</v>
      </c>
      <c r="AM120" s="1">
        <f>'Service shares'!BI120*'Service PJ'!BT120</f>
        <v>0.84222969862241392</v>
      </c>
      <c r="AN120" s="1">
        <f>'Service shares'!BJ120*'Service PJ'!BU120</f>
        <v>0</v>
      </c>
      <c r="AO120" s="1">
        <f>'Service shares'!BK120*'Service PJ'!BV120</f>
        <v>0.15696698681155241</v>
      </c>
      <c r="AP120" s="1">
        <f>'Service shares'!BL120*'Service PJ'!BW120</f>
        <v>0.53564660310238432</v>
      </c>
      <c r="AQ120" s="1">
        <f>'Service shares'!BM120*'Service PJ'!BX120</f>
        <v>12.138825365502424</v>
      </c>
      <c r="AR120" s="1">
        <f>'Service shares'!BN120*'Service PJ'!BY120</f>
        <v>0</v>
      </c>
      <c r="AS120" s="2">
        <v>0</v>
      </c>
      <c r="AU120" t="str">
        <f t="shared" si="52"/>
        <v>ILP_OTH_NGA</v>
      </c>
      <c r="AV120" s="1">
        <f t="shared" si="99"/>
        <v>1.1320439114245473</v>
      </c>
      <c r="AW120" s="1">
        <f t="shared" si="99"/>
        <v>1.1320439114245473</v>
      </c>
      <c r="AX120" s="1">
        <f t="shared" si="99"/>
        <v>1.1320439114245473</v>
      </c>
      <c r="AY120" s="1">
        <f t="shared" si="99"/>
        <v>1.1320439114245473</v>
      </c>
      <c r="AZ120" s="1">
        <f t="shared" si="99"/>
        <v>1.1320439114245473</v>
      </c>
      <c r="BA120" s="1">
        <f t="shared" si="99"/>
        <v>1.1320439114245473</v>
      </c>
      <c r="BB120" s="1">
        <f t="shared" si="99"/>
        <v>1.1320439114245473</v>
      </c>
      <c r="BC120" s="1">
        <f t="shared" si="99"/>
        <v>1.1320439114245473</v>
      </c>
      <c r="BD120" s="1">
        <f t="shared" si="99"/>
        <v>1.1320439114245473</v>
      </c>
      <c r="BE120" s="1">
        <f t="shared" si="99"/>
        <v>1.1320439114245473</v>
      </c>
      <c r="BF120" s="1">
        <f t="shared" si="99"/>
        <v>1.1320439114245473</v>
      </c>
      <c r="BG120" s="1">
        <f t="shared" si="99"/>
        <v>1.1320439114245473</v>
      </c>
      <c r="BH120" s="1">
        <f t="shared" si="99"/>
        <v>1.1320439114245473</v>
      </c>
      <c r="BI120" s="1">
        <f t="shared" si="99"/>
        <v>1.1320439114245473</v>
      </c>
      <c r="BJ120" s="1">
        <f t="shared" si="99"/>
        <v>1.1320439114245473</v>
      </c>
      <c r="BK120" s="1">
        <f t="shared" si="99"/>
        <v>1.1320439114245473</v>
      </c>
      <c r="BL120" s="1">
        <f t="shared" si="93"/>
        <v>1.1320439114245473</v>
      </c>
      <c r="BM120" s="1">
        <f t="shared" si="98"/>
        <v>1.1320439114245473</v>
      </c>
      <c r="BN120" s="1">
        <f t="shared" si="98"/>
        <v>1.1320439114245473</v>
      </c>
      <c r="BO120" s="1">
        <f t="shared" si="98"/>
        <v>1.1320439114245473</v>
      </c>
      <c r="BP120" s="1">
        <f t="shared" si="98"/>
        <v>1.1320439114245473</v>
      </c>
      <c r="BQ120" s="1">
        <f t="shared" si="98"/>
        <v>1.1320439114245473</v>
      </c>
      <c r="BR120" s="1">
        <f t="shared" si="98"/>
        <v>1.1320439114245473</v>
      </c>
      <c r="BS120" s="1">
        <f t="shared" si="98"/>
        <v>1.1320439114245473</v>
      </c>
      <c r="BT120" s="1">
        <f t="shared" si="98"/>
        <v>1.1320439114245473</v>
      </c>
      <c r="BU120" s="1">
        <f t="shared" si="98"/>
        <v>1.1320439114245473</v>
      </c>
      <c r="BV120" s="1">
        <f t="shared" si="98"/>
        <v>1.1320439114245473</v>
      </c>
      <c r="BW120" s="1">
        <f t="shared" si="98"/>
        <v>1.1320439114245473</v>
      </c>
      <c r="BX120" s="1">
        <f t="shared" si="98"/>
        <v>1.1320439114245473</v>
      </c>
      <c r="BY120" s="1">
        <f t="shared" si="98"/>
        <v>1.1320439114245473</v>
      </c>
      <c r="CC120" t="str">
        <f t="shared" si="86"/>
        <v>PRE</v>
      </c>
      <c r="CD120" t="str">
        <f t="shared" si="87"/>
        <v>ILP_OTH_NGA</v>
      </c>
      <c r="CE120" t="str">
        <f>VLOOKUP(D120,'IND Balance'!$AM$5:$AN$21,2,FALSE)&amp;" - "&amp;VLOOKUP(E120,'MECS_Table 5.4'!$AF$18:$AG$30,2,FALSE)&amp;" - "&amp;VLOOKUP('Service PJ'!M120,'IND Balance'!$AM$22:$AN$32,2,FALSE)</f>
        <v>Pulp and Paper - Other - Natural Gas</v>
      </c>
      <c r="CF120" t="s">
        <v>109</v>
      </c>
      <c r="CG120" t="s">
        <v>110</v>
      </c>
      <c r="CL120" t="str">
        <f t="shared" si="88"/>
        <v>ILP_OTH_NGA</v>
      </c>
      <c r="CM120" t="str">
        <f t="shared" si="89"/>
        <v>ILP_OTH</v>
      </c>
      <c r="CN120" s="1">
        <f t="shared" si="53"/>
        <v>0.13759106458172049</v>
      </c>
      <c r="CO120" s="1">
        <f t="shared" si="54"/>
        <v>3.2704040375070255E-3</v>
      </c>
      <c r="CP120" s="1">
        <f t="shared" si="55"/>
        <v>7.5161254093411151E-2</v>
      </c>
      <c r="CQ120" s="1">
        <f t="shared" si="56"/>
        <v>0.36850233847832248</v>
      </c>
      <c r="CR120" s="1">
        <f t="shared" si="57"/>
        <v>6.2936497992663029E-2</v>
      </c>
      <c r="CS120" s="1">
        <f t="shared" si="58"/>
        <v>6.0858139669647426E-2</v>
      </c>
      <c r="CT120" s="1">
        <f t="shared" si="59"/>
        <v>0.21444623199474183</v>
      </c>
      <c r="CU120" s="1">
        <f t="shared" si="60"/>
        <v>9.5200036232929067E-2</v>
      </c>
      <c r="CV120" s="1">
        <f t="shared" si="61"/>
        <v>0.32944583964007468</v>
      </c>
      <c r="CW120" s="1">
        <f t="shared" si="62"/>
        <v>0.17337390607747247</v>
      </c>
      <c r="CX120" s="1">
        <f t="shared" si="63"/>
        <v>6.0959101080451557E-2</v>
      </c>
      <c r="CY120" s="1">
        <f t="shared" si="64"/>
        <v>0.39918961625868876</v>
      </c>
      <c r="CZ120" s="1">
        <f t="shared" si="65"/>
        <v>0.50093069212923025</v>
      </c>
      <c r="DA120" s="1">
        <f t="shared" si="66"/>
        <v>0.32180543958074564</v>
      </c>
      <c r="DB120" s="1">
        <f t="shared" si="67"/>
        <v>0.49358062194551339</v>
      </c>
      <c r="DC120" s="1">
        <f t="shared" si="68"/>
        <v>0.23706471563561926</v>
      </c>
      <c r="DD120" s="1">
        <f t="shared" si="69"/>
        <v>0.26454790922544535</v>
      </c>
      <c r="DE120" s="1">
        <f t="shared" si="70"/>
        <v>0.4036721576258791</v>
      </c>
      <c r="DF120" s="1">
        <f t="shared" si="71"/>
        <v>0.52239606070534017</v>
      </c>
      <c r="DG120" s="1">
        <f t="shared" si="72"/>
        <v>0</v>
      </c>
      <c r="DH120" s="1">
        <f t="shared" si="73"/>
        <v>0.15052888505855974</v>
      </c>
      <c r="DI120" s="1">
        <f t="shared" si="74"/>
        <v>0.34121495707751298</v>
      </c>
      <c r="DJ120" s="1">
        <f t="shared" si="75"/>
        <v>0.66445463271182637</v>
      </c>
      <c r="DK120" s="1">
        <f t="shared" si="76"/>
        <v>6.4172077729002339E-2</v>
      </c>
      <c r="DL120" s="1">
        <f t="shared" si="77"/>
        <v>0.11339215187975861</v>
      </c>
      <c r="DM120" s="1" t="str">
        <f t="shared" si="78"/>
        <v/>
      </c>
      <c r="DN120" s="1">
        <f t="shared" si="79"/>
        <v>0.40622588987280062</v>
      </c>
      <c r="DO120" s="1">
        <f t="shared" si="80"/>
        <v>0.25108479183018617</v>
      </c>
      <c r="DP120" s="1">
        <f t="shared" si="81"/>
        <v>0.57400004478528588</v>
      </c>
      <c r="DQ120" s="1" t="str">
        <f t="shared" si="82"/>
        <v/>
      </c>
      <c r="DR120" s="1">
        <v>3</v>
      </c>
      <c r="DS120" s="1" t="str">
        <f t="shared" si="90"/>
        <v/>
      </c>
      <c r="DT120" t="str">
        <f t="shared" si="91"/>
        <v/>
      </c>
    </row>
    <row r="121" spans="1:124" x14ac:dyDescent="0.45">
      <c r="A121" t="str">
        <f t="shared" si="83"/>
        <v>NGA</v>
      </c>
      <c r="B121" t="str">
        <f>VLOOKUP(E121,'EPA_US9RT techs'!$R$26:$S$34,2,FALSE)</f>
        <v>STM</v>
      </c>
      <c r="C121" t="str">
        <f>'Service shares'!A121</f>
        <v>NGA</v>
      </c>
      <c r="D121" t="str">
        <f>'Service shares'!B121</f>
        <v>IMC</v>
      </c>
      <c r="E121" t="str">
        <f>'Service shares'!C121</f>
        <v>STM</v>
      </c>
      <c r="F121" s="1">
        <f>IFERROR(1/AVERAGEIFS('EPA_US9RT techs'!$I$2:$I$1718,'EPA_US9RT techs'!$J$2:$J$1718,'Service PJ'!$D121,'EPA_US9RT techs'!$K$2:$K$1718,'Service PJ'!$B121,'EPA_US9RT techs'!$L$2:$L$1718,'Service PJ'!$A121,'EPA_US9RT techs'!$C$2:$C$1718,"VDA_FLOP",'EPA_US9RT techs'!$F$2:$F$1718,'Service PJ'!F$1),1/AVERAGEIFS('EPA_US9RT techs'!$I$2:$I$1718,'EPA_US9RT techs'!$K$2:$K$1718,'Service PJ'!$B121,'EPA_US9RT techs'!$L$2:$L$1718,'Service PJ'!$A121,'EPA_US9RT techs'!$C$2:$C$1718,"VDA_FLOP",'EPA_US9RT techs'!$F$2:$F$1718,'Service PJ'!F$1))</f>
        <v>0.83599362688534873</v>
      </c>
      <c r="G121" s="1" t="str">
        <f>IFERROR(IFERROR(1/AVERAGEIFS('EPA_US9RT techs'!$I$2:$I$1718,'EPA_US9RT techs'!$J$2:$J$1718,'Service PJ'!$D121,'EPA_US9RT techs'!$K$2:$K$1718,'Service PJ'!$B121,'EPA_US9RT techs'!$L$2:$L$1718,'Service PJ'!$A121,'EPA_US9RT techs'!$C$2:$C$1718,"VDA_FLOP",'EPA_US9RT techs'!$F$2:$F$1718,'Service PJ'!G$1),1/AVERAGEIFS('EPA_US9RT techs'!$I$2:$I$1718,'EPA_US9RT techs'!$K$2:$K$1718,'Service PJ'!$B121,'EPA_US9RT techs'!$L$2:$L$1718,'Service PJ'!$A121,'EPA_US9RT techs'!$C$2:$C$1718,"VDA_FLOP",'EPA_US9RT techs'!$F$2:$F$1718,'Service PJ'!G$1)),"")</f>
        <v/>
      </c>
      <c r="H121" s="1" t="str">
        <f>IFERROR(IFERROR(1/AVERAGEIFS('EPA_US9RT techs'!$I$2:$I$1718,'EPA_US9RT techs'!$J$2:$J$1718,'Service PJ'!$D121,'EPA_US9RT techs'!$K$2:$K$1718,'Service PJ'!$B121,'EPA_US9RT techs'!$L$2:$L$1718,'Service PJ'!$A121,'EPA_US9RT techs'!$C$2:$C$1718,"VDA_FLOP",'EPA_US9RT techs'!$F$2:$F$1718,'Service PJ'!H$1),1/AVERAGEIFS('EPA_US9RT techs'!$I$2:$I$1718,'EPA_US9RT techs'!$K$2:$K$1718,'Service PJ'!$B121,'EPA_US9RT techs'!$L$2:$L$1718,'Service PJ'!$A121,'EPA_US9RT techs'!$C$2:$C$1718,"VDA_FLOP",'EPA_US9RT techs'!$F$2:$F$1718,'Service PJ'!H$1)),"")</f>
        <v/>
      </c>
      <c r="I121" s="1" t="str">
        <f>IFERROR(IFERROR(1/AVERAGEIFS('EPA_US9RT techs'!$I$2:$I$1718,'EPA_US9RT techs'!$J$2:$J$1718,'Service PJ'!$D121,'EPA_US9RT techs'!$K$2:$K$1718,'Service PJ'!$B121,'EPA_US9RT techs'!$L$2:$L$1718,'Service PJ'!$A121,'EPA_US9RT techs'!$C$2:$C$1718,"VDA_FLOP",'EPA_US9RT techs'!$F$2:$F$1718,'Service PJ'!I$1),1/AVERAGEIFS('EPA_US9RT techs'!$I$2:$I$1718,'EPA_US9RT techs'!$K$2:$K$1718,'Service PJ'!$B121,'EPA_US9RT techs'!$L$2:$L$1718,'Service PJ'!$A121,'EPA_US9RT techs'!$C$2:$C$1718,"VDA_FLOP",'EPA_US9RT techs'!$F$2:$F$1718,'Service PJ'!I$1)),"")</f>
        <v/>
      </c>
      <c r="J121" s="1" t="str">
        <f>IFERROR(IFERROR(1/AVERAGEIFS('EPA_US9RT techs'!$I$2:$I$1718,'EPA_US9RT techs'!$J$2:$J$1718,'Service PJ'!$D121,'EPA_US9RT techs'!$K$2:$K$1718,'Service PJ'!$B121,'EPA_US9RT techs'!$L$2:$L$1718,'Service PJ'!$A121,'EPA_US9RT techs'!$C$2:$C$1718,"VDA_FLOP",'EPA_US9RT techs'!$F$2:$F$1718,'Service PJ'!J$1),1/AVERAGEIFS('EPA_US9RT techs'!$I$2:$I$1718,'EPA_US9RT techs'!$K$2:$K$1718,'Service PJ'!$B121,'EPA_US9RT techs'!$L$2:$L$1718,'Service PJ'!$A121,'EPA_US9RT techs'!$C$2:$C$1718,"VDA_FLOP",'EPA_US9RT techs'!$F$2:$F$1718,'Service PJ'!J$1)),"")</f>
        <v/>
      </c>
      <c r="L121" t="str">
        <f>IF(SUM(O121:AR121)=0,"\I: ","")&amp;'Service PJ'!D121&amp;"_"&amp;'Service PJ'!E121&amp;"_"&amp;'Service PJ'!C121</f>
        <v>IMC_STM_NGA</v>
      </c>
      <c r="M121" t="str">
        <f>"IND"&amp;'Service PJ'!C121</f>
        <v>INDNGA</v>
      </c>
      <c r="N121" t="str">
        <f t="shared" si="84"/>
        <v>IMC_STM</v>
      </c>
      <c r="O121" s="1">
        <f>'Service shares'!AK121*'Service PJ'!AV121</f>
        <v>0.20140495568025363</v>
      </c>
      <c r="P121" s="1">
        <f>'Service shares'!AL121*'Service PJ'!AW121</f>
        <v>8.5832024921885398E-4</v>
      </c>
      <c r="Q121" s="1">
        <f>'Service shares'!AM121*'Service PJ'!AX121</f>
        <v>1.2990780712924399</v>
      </c>
      <c r="R121" s="1">
        <f>'Service shares'!AN121*'Service PJ'!AY121</f>
        <v>2.7666211476829936</v>
      </c>
      <c r="S121" s="1">
        <f>'Service shares'!AO121*'Service PJ'!AZ121</f>
        <v>0.32682181504750646</v>
      </c>
      <c r="T121" s="1">
        <f>'Service shares'!AP121*'Service PJ'!BA121</f>
        <v>0.15928611088079916</v>
      </c>
      <c r="U121" s="1">
        <f>'Service shares'!AQ121*'Service PJ'!BB121</f>
        <v>1.0712715778699926</v>
      </c>
      <c r="V121" s="14">
        <f>'Service shares'!AR121*'Service PJ'!BC121</f>
        <v>1.6934947899869213</v>
      </c>
      <c r="W121" s="1">
        <f>'Service shares'!AS121*'Service PJ'!BD121</f>
        <v>7.6959510629153858</v>
      </c>
      <c r="X121" s="1">
        <f>'Service shares'!AT121*'Service PJ'!BE121</f>
        <v>10.918202669611198</v>
      </c>
      <c r="Y121" s="1">
        <f>'Service shares'!AU121*'Service PJ'!BF121</f>
        <v>0.16535823523929971</v>
      </c>
      <c r="Z121" s="1">
        <f>'Service shares'!AV121*'Service PJ'!BG121</f>
        <v>2.3959960616472027</v>
      </c>
      <c r="AA121" s="1">
        <f>'Service shares'!AW121*'Service PJ'!BH121</f>
        <v>1.3216532042594902</v>
      </c>
      <c r="AB121" s="1">
        <f>'Service shares'!AX121*'Service PJ'!BI121</f>
        <v>1.4280477868057915</v>
      </c>
      <c r="AC121" s="1">
        <f>'Service shares'!AY121*'Service PJ'!BJ121</f>
        <v>1.0253989469933245</v>
      </c>
      <c r="AD121" s="1">
        <f>'Service shares'!AZ121*'Service PJ'!BK121</f>
        <v>3.4664158713309474</v>
      </c>
      <c r="AE121" s="1">
        <f>'Service shares'!BA121*'Service PJ'!BL121</f>
        <v>4.0405223710035942</v>
      </c>
      <c r="AF121" s="1">
        <f>'Service shares'!BB121*'Service PJ'!BM121</f>
        <v>1.3532712761372032</v>
      </c>
      <c r="AG121" s="1">
        <f>'Service shares'!BC121*'Service PJ'!BN121</f>
        <v>3.9601727847728072</v>
      </c>
      <c r="AH121" s="1">
        <f>'Service shares'!BD121*'Service PJ'!BO121</f>
        <v>0</v>
      </c>
      <c r="AI121" s="1">
        <f>'Service shares'!BE121*'Service PJ'!BP121</f>
        <v>1.1522922045500734</v>
      </c>
      <c r="AJ121" s="1">
        <f>'Service shares'!BF121*'Service PJ'!BQ121</f>
        <v>1.5186502595759117</v>
      </c>
      <c r="AK121" s="1">
        <f>'Service shares'!BG121*'Service PJ'!BR121</f>
        <v>7.8314624673001695E-2</v>
      </c>
      <c r="AL121" s="1">
        <f>'Service shares'!BH121*'Service PJ'!BS121</f>
        <v>1.9666017007865574E-2</v>
      </c>
      <c r="AM121" s="1">
        <f>'Service shares'!BI121*'Service PJ'!BT121</f>
        <v>31.372637058867067</v>
      </c>
      <c r="AN121" s="1">
        <f>'Service shares'!BJ121*'Service PJ'!BU121</f>
        <v>0</v>
      </c>
      <c r="AO121" s="1">
        <f>'Service shares'!BK121*'Service PJ'!BV121</f>
        <v>3.5328177535119284E-2</v>
      </c>
      <c r="AP121" s="1">
        <f>'Service shares'!BL121*'Service PJ'!BW121</f>
        <v>2.2307344693367273</v>
      </c>
      <c r="AQ121" s="1">
        <f>'Service shares'!BM121*'Service PJ'!BX121</f>
        <v>26.126215688104555</v>
      </c>
      <c r="AR121" s="1">
        <f>'Service shares'!BN121*'Service PJ'!BY121</f>
        <v>0</v>
      </c>
      <c r="AS121" s="2">
        <v>0</v>
      </c>
      <c r="AU121" t="str">
        <f t="shared" si="52"/>
        <v>IMC_STM_NGA</v>
      </c>
      <c r="AV121" s="1">
        <f t="shared" si="99"/>
        <v>0.83599362688534873</v>
      </c>
      <c r="AW121" s="1">
        <f t="shared" si="99"/>
        <v>0.83599362688534873</v>
      </c>
      <c r="AX121" s="1">
        <f t="shared" si="99"/>
        <v>0.83599362688534873</v>
      </c>
      <c r="AY121" s="1">
        <f t="shared" si="99"/>
        <v>0.83599362688534873</v>
      </c>
      <c r="AZ121" s="1">
        <f t="shared" si="99"/>
        <v>0.83599362688534873</v>
      </c>
      <c r="BA121" s="1">
        <f t="shared" si="99"/>
        <v>0.83599362688534873</v>
      </c>
      <c r="BB121" s="1">
        <f t="shared" si="99"/>
        <v>0.83599362688534873</v>
      </c>
      <c r="BC121" s="1">
        <f t="shared" si="99"/>
        <v>0.83599362688534873</v>
      </c>
      <c r="BD121" s="1">
        <f t="shared" si="99"/>
        <v>0.83599362688534873</v>
      </c>
      <c r="BE121" s="1">
        <f t="shared" si="99"/>
        <v>0.83599362688534873</v>
      </c>
      <c r="BF121" s="1">
        <f t="shared" si="99"/>
        <v>0.83599362688534873</v>
      </c>
      <c r="BG121" s="1">
        <f t="shared" si="99"/>
        <v>0.83599362688534873</v>
      </c>
      <c r="BH121" s="1">
        <f t="shared" si="99"/>
        <v>0.83599362688534873</v>
      </c>
      <c r="BI121" s="1">
        <f t="shared" si="99"/>
        <v>0.83599362688534873</v>
      </c>
      <c r="BJ121" s="1">
        <f t="shared" si="99"/>
        <v>0.83599362688534873</v>
      </c>
      <c r="BK121" s="1">
        <f t="shared" si="99"/>
        <v>0.83599362688534873</v>
      </c>
      <c r="BL121" s="1">
        <f t="shared" si="93"/>
        <v>0.83599362688534873</v>
      </c>
      <c r="BM121" s="1">
        <f t="shared" si="98"/>
        <v>0.83599362688534873</v>
      </c>
      <c r="BN121" s="1">
        <f t="shared" si="98"/>
        <v>0.83599362688534873</v>
      </c>
      <c r="BO121" s="1">
        <f t="shared" si="98"/>
        <v>0.83599362688534873</v>
      </c>
      <c r="BP121" s="1">
        <f t="shared" si="98"/>
        <v>0.83599362688534873</v>
      </c>
      <c r="BQ121" s="1">
        <f t="shared" si="98"/>
        <v>0.83599362688534873</v>
      </c>
      <c r="BR121" s="1">
        <f t="shared" si="98"/>
        <v>0.83599362688534873</v>
      </c>
      <c r="BS121" s="1">
        <f t="shared" si="98"/>
        <v>0.83599362688534873</v>
      </c>
      <c r="BT121" s="1">
        <f t="shared" si="98"/>
        <v>0.83599362688534873</v>
      </c>
      <c r="BU121" s="1">
        <f t="shared" si="98"/>
        <v>0.83599362688534873</v>
      </c>
      <c r="BV121" s="1">
        <f t="shared" si="98"/>
        <v>0.83599362688534873</v>
      </c>
      <c r="BW121" s="1">
        <f t="shared" si="98"/>
        <v>0.83599362688534873</v>
      </c>
      <c r="BX121" s="1">
        <f t="shared" si="98"/>
        <v>0.83599362688534873</v>
      </c>
      <c r="BY121" s="1">
        <f t="shared" si="98"/>
        <v>0.83599362688534873</v>
      </c>
      <c r="CC121" t="str">
        <f t="shared" si="86"/>
        <v>PRE</v>
      </c>
      <c r="CD121" t="str">
        <f t="shared" si="87"/>
        <v>IMC_STM_NGA</v>
      </c>
      <c r="CE121" t="str">
        <f>VLOOKUP(D121,'IND Balance'!$AM$5:$AN$21,2,FALSE)&amp;" - "&amp;VLOOKUP(E121,'MECS_Table 5.4'!$AF$18:$AG$30,2,FALSE)&amp;" - "&amp;VLOOKUP('Service PJ'!M121,'IND Balance'!$AM$22:$AN$32,2,FALSE)</f>
        <v>Mining and Construction - Steam - Natural Gas</v>
      </c>
      <c r="CF121" t="s">
        <v>109</v>
      </c>
      <c r="CG121" t="s">
        <v>110</v>
      </c>
      <c r="CL121" t="str">
        <f t="shared" si="88"/>
        <v>IMC_STM_NGA</v>
      </c>
      <c r="CM121" t="str">
        <f t="shared" si="89"/>
        <v>IMC_STM</v>
      </c>
      <c r="CN121" s="1">
        <f t="shared" si="53"/>
        <v>0.11814400251188908</v>
      </c>
      <c r="CO121" s="1">
        <f t="shared" si="54"/>
        <v>4.1619663181201311E-4</v>
      </c>
      <c r="CP121" s="1">
        <f t="shared" si="55"/>
        <v>0.201941765008985</v>
      </c>
      <c r="CQ121" s="1">
        <f t="shared" si="56"/>
        <v>7.9610866138748793E-2</v>
      </c>
      <c r="CR121" s="1">
        <f t="shared" si="57"/>
        <v>7.1472309686900173E-2</v>
      </c>
      <c r="CS121" s="1">
        <f t="shared" si="58"/>
        <v>2.0148404508267746E-2</v>
      </c>
      <c r="CT121" s="1">
        <f t="shared" si="59"/>
        <v>0.13138192238576005</v>
      </c>
      <c r="CU121" s="1">
        <f t="shared" si="60"/>
        <v>0.48455738958627398</v>
      </c>
      <c r="CV121" s="1">
        <f t="shared" si="61"/>
        <v>0.51073019935396391</v>
      </c>
      <c r="CW121" s="1">
        <f t="shared" si="62"/>
        <v>0.12772518727176613</v>
      </c>
      <c r="CX121" s="1">
        <f t="shared" si="63"/>
        <v>8.1351469357302003E-2</v>
      </c>
      <c r="CY121" s="1">
        <f t="shared" si="64"/>
        <v>0.31698695252631348</v>
      </c>
      <c r="CZ121" s="1">
        <f t="shared" si="65"/>
        <v>0.33328092879327381</v>
      </c>
      <c r="DA121" s="1">
        <f t="shared" si="66"/>
        <v>0.66449147226158511</v>
      </c>
      <c r="DB121" s="1">
        <f t="shared" si="67"/>
        <v>0.30775222369272359</v>
      </c>
      <c r="DC121" s="1">
        <f t="shared" si="68"/>
        <v>0.6715870594382416</v>
      </c>
      <c r="DD121" s="1">
        <f t="shared" si="69"/>
        <v>0.4078894017848203</v>
      </c>
      <c r="DE121" s="1">
        <f t="shared" si="70"/>
        <v>0.34953389290921971</v>
      </c>
      <c r="DF121" s="1">
        <f t="shared" si="71"/>
        <v>0.58035615061632118</v>
      </c>
      <c r="DG121" s="1">
        <f t="shared" si="72"/>
        <v>0</v>
      </c>
      <c r="DH121" s="1">
        <f t="shared" si="73"/>
        <v>0.25245140596384597</v>
      </c>
      <c r="DI121" s="1">
        <f t="shared" si="74"/>
        <v>0.5776981934522385</v>
      </c>
      <c r="DJ121" s="1">
        <f t="shared" si="75"/>
        <v>8.6337537134584488E-2</v>
      </c>
      <c r="DK121" s="1">
        <f t="shared" si="76"/>
        <v>1.6362759882621838E-2</v>
      </c>
      <c r="DL121" s="1">
        <f t="shared" si="77"/>
        <v>0.32508361073171721</v>
      </c>
      <c r="DM121" s="1">
        <f t="shared" si="78"/>
        <v>0</v>
      </c>
      <c r="DN121" s="1">
        <f t="shared" si="79"/>
        <v>9.0390662173109489E-3</v>
      </c>
      <c r="DO121" s="1">
        <f t="shared" si="80"/>
        <v>0.83385428987972887</v>
      </c>
      <c r="DP121" s="1">
        <f t="shared" si="81"/>
        <v>0.52954328887893698</v>
      </c>
      <c r="DQ121" s="1" t="str">
        <f t="shared" si="82"/>
        <v/>
      </c>
      <c r="DR121" s="1">
        <v>3</v>
      </c>
      <c r="DS121" s="1" t="str">
        <f t="shared" si="90"/>
        <v/>
      </c>
      <c r="DT121" t="str">
        <f t="shared" si="91"/>
        <v/>
      </c>
    </row>
    <row r="122" spans="1:124" x14ac:dyDescent="0.45">
      <c r="A122" t="str">
        <f t="shared" si="83"/>
        <v>NGA</v>
      </c>
      <c r="B122" t="str">
        <f>VLOOKUP(E122,'EPA_US9RT techs'!$R$26:$S$34,2,FALSE)</f>
        <v>PRH</v>
      </c>
      <c r="C122" t="str">
        <f>'Service shares'!A122</f>
        <v>NGA</v>
      </c>
      <c r="D122" t="str">
        <f>'Service shares'!B122</f>
        <v>IMC</v>
      </c>
      <c r="E122" t="str">
        <f>'Service shares'!C122</f>
        <v>PRH</v>
      </c>
      <c r="F122" s="1">
        <f>IFERROR(1/AVERAGEIFS('EPA_US9RT techs'!$I$2:$I$1718,'EPA_US9RT techs'!$J$2:$J$1718,'Service PJ'!$D122,'EPA_US9RT techs'!$K$2:$K$1718,'Service PJ'!$B122,'EPA_US9RT techs'!$L$2:$L$1718,'Service PJ'!$A122,'EPA_US9RT techs'!$C$2:$C$1718,"VDA_FLOP",'EPA_US9RT techs'!$F$2:$F$1718,'Service PJ'!F$1),1/AVERAGEIFS('EPA_US9RT techs'!$I$2:$I$1718,'EPA_US9RT techs'!$K$2:$K$1718,'Service PJ'!$B122,'EPA_US9RT techs'!$L$2:$L$1718,'Service PJ'!$A122,'EPA_US9RT techs'!$C$2:$C$1718,"VDA_FLOP",'EPA_US9RT techs'!$F$2:$F$1718,'Service PJ'!F$1))</f>
        <v>1</v>
      </c>
      <c r="G122" s="1">
        <f>IFERROR(IFERROR(1/AVERAGEIFS('EPA_US9RT techs'!$I$2:$I$1718,'EPA_US9RT techs'!$J$2:$J$1718,'Service PJ'!$D122,'EPA_US9RT techs'!$K$2:$K$1718,'Service PJ'!$B122,'EPA_US9RT techs'!$L$2:$L$1718,'Service PJ'!$A122,'EPA_US9RT techs'!$C$2:$C$1718,"VDA_FLOP",'EPA_US9RT techs'!$F$2:$F$1718,'Service PJ'!G$1),1/AVERAGEIFS('EPA_US9RT techs'!$I$2:$I$1718,'EPA_US9RT techs'!$K$2:$K$1718,'Service PJ'!$B122,'EPA_US9RT techs'!$L$2:$L$1718,'Service PJ'!$A122,'EPA_US9RT techs'!$C$2:$C$1718,"VDA_FLOP",'EPA_US9RT techs'!$F$2:$F$1718,'Service PJ'!G$1)),"")</f>
        <v>1.0872589605017247</v>
      </c>
      <c r="H122" s="1">
        <f>IFERROR(IFERROR(1/AVERAGEIFS('EPA_US9RT techs'!$I$2:$I$1718,'EPA_US9RT techs'!$J$2:$J$1718,'Service PJ'!$D122,'EPA_US9RT techs'!$K$2:$K$1718,'Service PJ'!$B122,'EPA_US9RT techs'!$L$2:$L$1718,'Service PJ'!$A122,'EPA_US9RT techs'!$C$2:$C$1718,"VDA_FLOP",'EPA_US9RT techs'!$F$2:$F$1718,'Service PJ'!H$1),1/AVERAGEIFS('EPA_US9RT techs'!$I$2:$I$1718,'EPA_US9RT techs'!$K$2:$K$1718,'Service PJ'!$B122,'EPA_US9RT techs'!$L$2:$L$1718,'Service PJ'!$A122,'EPA_US9RT techs'!$C$2:$C$1718,"VDA_FLOP",'EPA_US9RT techs'!$F$2:$F$1718,'Service PJ'!H$1)),"")</f>
        <v>1.1271373775024636</v>
      </c>
      <c r="I122" s="1">
        <f>IFERROR(IFERROR(1/AVERAGEIFS('EPA_US9RT techs'!$I$2:$I$1718,'EPA_US9RT techs'!$J$2:$J$1718,'Service PJ'!$D122,'EPA_US9RT techs'!$K$2:$K$1718,'Service PJ'!$B122,'EPA_US9RT techs'!$L$2:$L$1718,'Service PJ'!$A122,'EPA_US9RT techs'!$C$2:$C$1718,"VDA_FLOP",'EPA_US9RT techs'!$F$2:$F$1718,'Service PJ'!I$1),1/AVERAGEIFS('EPA_US9RT techs'!$I$2:$I$1718,'EPA_US9RT techs'!$K$2:$K$1718,'Service PJ'!$B122,'EPA_US9RT techs'!$L$2:$L$1718,'Service PJ'!$A122,'EPA_US9RT techs'!$C$2:$C$1718,"VDA_FLOP",'EPA_US9RT techs'!$F$2:$F$1718,'Service PJ'!I$1)),"")</f>
        <v>1.1943931903601912</v>
      </c>
      <c r="J122" s="1">
        <f>IFERROR(IFERROR(1/AVERAGEIFS('EPA_US9RT techs'!$I$2:$I$1718,'EPA_US9RT techs'!$J$2:$J$1718,'Service PJ'!$D122,'EPA_US9RT techs'!$K$2:$K$1718,'Service PJ'!$B122,'EPA_US9RT techs'!$L$2:$L$1718,'Service PJ'!$A122,'EPA_US9RT techs'!$C$2:$C$1718,"VDA_FLOP",'EPA_US9RT techs'!$F$2:$F$1718,'Service PJ'!J$1),1/AVERAGEIFS('EPA_US9RT techs'!$I$2:$I$1718,'EPA_US9RT techs'!$K$2:$K$1718,'Service PJ'!$B122,'EPA_US9RT techs'!$L$2:$L$1718,'Service PJ'!$A122,'EPA_US9RT techs'!$C$2:$C$1718,"VDA_FLOP",'EPA_US9RT techs'!$F$2:$F$1718,'Service PJ'!J$1)),"")</f>
        <v>1.2428596188316954</v>
      </c>
      <c r="L122" t="str">
        <f>IF(SUM(O122:AR122)=0,"\I: ","")&amp;'Service PJ'!D122&amp;"_"&amp;'Service PJ'!E122&amp;"_"&amp;'Service PJ'!C122</f>
        <v>IMC_PRH_NGA</v>
      </c>
      <c r="M122" t="str">
        <f>"IND"&amp;'Service PJ'!C122</f>
        <v>INDNGA</v>
      </c>
      <c r="N122" t="str">
        <f t="shared" si="84"/>
        <v>IMC_PRH</v>
      </c>
      <c r="O122" s="1">
        <f>'Service shares'!AK122*'Service PJ'!AV122</f>
        <v>1.2823282863566534</v>
      </c>
      <c r="P122" s="1">
        <f>'Service shares'!AL122*'Service PJ'!AW122</f>
        <v>5.4648522952602798E-3</v>
      </c>
      <c r="Q122" s="1">
        <f>'Service shares'!AM122*'Service PJ'!AX122</f>
        <v>8.2711199998901801</v>
      </c>
      <c r="R122" s="1">
        <f>'Service shares'!AN122*'Service PJ'!AY122</f>
        <v>17.614842412014394</v>
      </c>
      <c r="S122" s="1">
        <f>'Service shares'!AO122*'Service PJ'!AZ122</f>
        <v>2.0808468024946882</v>
      </c>
      <c r="T122" s="1">
        <f>'Service shares'!AP122*'Service PJ'!BA122</f>
        <v>1.0141611705447082</v>
      </c>
      <c r="U122" s="1">
        <f>'Service shares'!AQ122*'Service PJ'!BB122</f>
        <v>6.8206953599171047</v>
      </c>
      <c r="V122" s="14">
        <f>'Service shares'!AR122*'Service PJ'!BC122</f>
        <v>10.782337826113194</v>
      </c>
      <c r="W122" s="1">
        <f>'Service shares'!AS122*'Service PJ'!BD122</f>
        <v>48.999468285479317</v>
      </c>
      <c r="X122" s="1">
        <f>'Service shares'!AT122*'Service PJ'!BE122</f>
        <v>69.515271221252476</v>
      </c>
      <c r="Y122" s="1">
        <f>'Service shares'!AU122*'Service PJ'!BF122</f>
        <v>1.0528218718014446</v>
      </c>
      <c r="Z122" s="1">
        <f>'Service shares'!AV122*'Service PJ'!BG122</f>
        <v>15.255103894896772</v>
      </c>
      <c r="AA122" s="1">
        <f>'Service shares'!AW122*'Service PJ'!BH122</f>
        <v>8.4148539585414728</v>
      </c>
      <c r="AB122" s="1">
        <f>'Service shares'!AX122*'Service PJ'!BI122</f>
        <v>9.0922592500519173</v>
      </c>
      <c r="AC122" s="1">
        <f>'Service shares'!AY122*'Service PJ'!BJ122</f>
        <v>6.5286282062362559</v>
      </c>
      <c r="AD122" s="1">
        <f>'Service shares'!AZ122*'Service PJ'!BK122</f>
        <v>22.070376118948349</v>
      </c>
      <c r="AE122" s="1">
        <f>'Service shares'!BA122*'Service PJ'!BL122</f>
        <v>25.725663554279418</v>
      </c>
      <c r="AF122" s="1">
        <f>'Service shares'!BB122*'Service PJ'!BM122</f>
        <v>8.6161635429650918</v>
      </c>
      <c r="AG122" s="1">
        <f>'Service shares'!BC122*'Service PJ'!BN122</f>
        <v>25.214084547333993</v>
      </c>
      <c r="AH122" s="1">
        <f>'Service shares'!BD122*'Service PJ'!BO122</f>
        <v>0</v>
      </c>
      <c r="AI122" s="1">
        <f>'Service shares'!BE122*'Service PJ'!BP122</f>
        <v>7.3365468245412027</v>
      </c>
      <c r="AJ122" s="1">
        <f>'Service shares'!BF122*'Service PJ'!BQ122</f>
        <v>9.6691175167940315</v>
      </c>
      <c r="AK122" s="1">
        <f>'Service shares'!BG122*'Service PJ'!BR122</f>
        <v>0.49862257914362118</v>
      </c>
      <c r="AL122" s="1">
        <f>'Service shares'!BH122*'Service PJ'!BS122</f>
        <v>0.1252118638490361</v>
      </c>
      <c r="AM122" s="1">
        <f>'Service shares'!BI122*'Service PJ'!BT122</f>
        <v>199.74692172944646</v>
      </c>
      <c r="AN122" s="1">
        <f>'Service shares'!BJ122*'Service PJ'!BU122</f>
        <v>0</v>
      </c>
      <c r="AO122" s="1">
        <f>'Service shares'!BK122*'Service PJ'!BV122</f>
        <v>0.22493151276095794</v>
      </c>
      <c r="AP122" s="1">
        <f>'Service shares'!BL122*'Service PJ'!BW122</f>
        <v>14.202897340433912</v>
      </c>
      <c r="AQ122" s="1">
        <f>'Service shares'!BM122*'Service PJ'!BX122</f>
        <v>166.34340142801219</v>
      </c>
      <c r="AR122" s="1">
        <f>'Service shares'!BN122*'Service PJ'!BY122</f>
        <v>0</v>
      </c>
      <c r="AS122" s="2">
        <v>0</v>
      </c>
      <c r="AU122" t="str">
        <f t="shared" si="52"/>
        <v>IMC_PRH_NGA</v>
      </c>
      <c r="AV122" s="1">
        <f t="shared" si="99"/>
        <v>1.0872589605017247</v>
      </c>
      <c r="AW122" s="1">
        <f t="shared" si="99"/>
        <v>1.0872589605017247</v>
      </c>
      <c r="AX122" s="1">
        <f t="shared" si="99"/>
        <v>1.0872589605017247</v>
      </c>
      <c r="AY122" s="1">
        <f t="shared" si="99"/>
        <v>1.0872589605017247</v>
      </c>
      <c r="AZ122" s="1">
        <f t="shared" si="99"/>
        <v>1.0872589605017247</v>
      </c>
      <c r="BA122" s="1">
        <f t="shared" si="99"/>
        <v>1.0872589605017247</v>
      </c>
      <c r="BB122" s="1">
        <f t="shared" si="99"/>
        <v>1.0872589605017247</v>
      </c>
      <c r="BC122" s="1">
        <f t="shared" si="99"/>
        <v>1.0872589605017247</v>
      </c>
      <c r="BD122" s="1">
        <f t="shared" si="99"/>
        <v>1.0872589605017247</v>
      </c>
      <c r="BE122" s="1">
        <f t="shared" si="99"/>
        <v>1.0872589605017247</v>
      </c>
      <c r="BF122" s="1">
        <f t="shared" si="99"/>
        <v>1.0872589605017247</v>
      </c>
      <c r="BG122" s="1">
        <f t="shared" si="99"/>
        <v>1.0872589605017247</v>
      </c>
      <c r="BH122" s="1">
        <f t="shared" si="99"/>
        <v>1.0872589605017247</v>
      </c>
      <c r="BI122" s="1">
        <f t="shared" si="99"/>
        <v>1.0872589605017247</v>
      </c>
      <c r="BJ122" s="1">
        <f t="shared" si="99"/>
        <v>1.0872589605017247</v>
      </c>
      <c r="BK122" s="1">
        <f t="shared" si="99"/>
        <v>1.0872589605017247</v>
      </c>
      <c r="BL122" s="1">
        <f t="shared" si="93"/>
        <v>1.0872589605017247</v>
      </c>
      <c r="BM122" s="1">
        <f t="shared" si="98"/>
        <v>1.0872589605017247</v>
      </c>
      <c r="BN122" s="1">
        <f t="shared" si="98"/>
        <v>1.0872589605017247</v>
      </c>
      <c r="BO122" s="1">
        <f t="shared" si="98"/>
        <v>1.0872589605017247</v>
      </c>
      <c r="BP122" s="1">
        <f t="shared" si="98"/>
        <v>1.0872589605017247</v>
      </c>
      <c r="BQ122" s="1">
        <f t="shared" si="98"/>
        <v>1.0872589605017247</v>
      </c>
      <c r="BR122" s="1">
        <f t="shared" si="98"/>
        <v>1.0872589605017247</v>
      </c>
      <c r="BS122" s="1">
        <f t="shared" si="98"/>
        <v>1.0872589605017247</v>
      </c>
      <c r="BT122" s="1">
        <f t="shared" si="98"/>
        <v>1.0872589605017247</v>
      </c>
      <c r="BU122" s="1">
        <f t="shared" si="98"/>
        <v>1.0872589605017247</v>
      </c>
      <c r="BV122" s="1">
        <f t="shared" si="98"/>
        <v>1.0872589605017247</v>
      </c>
      <c r="BW122" s="1">
        <f t="shared" si="98"/>
        <v>1.0872589605017247</v>
      </c>
      <c r="BX122" s="1">
        <f t="shared" si="98"/>
        <v>1.0872589605017247</v>
      </c>
      <c r="BY122" s="1">
        <f t="shared" si="98"/>
        <v>1.0872589605017247</v>
      </c>
      <c r="CC122" t="str">
        <f t="shared" si="86"/>
        <v>PRE</v>
      </c>
      <c r="CD122" t="str">
        <f t="shared" si="87"/>
        <v>IMC_PRH_NGA</v>
      </c>
      <c r="CE122" t="str">
        <f>VLOOKUP(D122,'IND Balance'!$AM$5:$AN$21,2,FALSE)&amp;" - "&amp;VLOOKUP(E122,'MECS_Table 5.4'!$AF$18:$AG$30,2,FALSE)&amp;" - "&amp;VLOOKUP('Service PJ'!M122,'IND Balance'!$AM$22:$AN$32,2,FALSE)</f>
        <v>Mining and Construction - Process heat - Natural Gas</v>
      </c>
      <c r="CF122" t="s">
        <v>109</v>
      </c>
      <c r="CG122" t="s">
        <v>110</v>
      </c>
      <c r="CL122" t="str">
        <f t="shared" si="88"/>
        <v>IMC_PRH_NGA</v>
      </c>
      <c r="CM122" t="str">
        <f t="shared" si="89"/>
        <v>IMC_PRH</v>
      </c>
      <c r="CN122" s="1">
        <f t="shared" si="53"/>
        <v>4.9608050948005064E-2</v>
      </c>
      <c r="CO122" s="1">
        <f t="shared" si="54"/>
        <v>1.5612481198204849E-4</v>
      </c>
      <c r="CP122" s="1">
        <f t="shared" si="55"/>
        <v>9.3306897110363413E-2</v>
      </c>
      <c r="CQ122" s="1">
        <f t="shared" si="56"/>
        <v>0.22856379528958509</v>
      </c>
      <c r="CR122" s="1">
        <f t="shared" si="57"/>
        <v>2.8131348191391223E-2</v>
      </c>
      <c r="CS122" s="1">
        <f t="shared" si="58"/>
        <v>6.7966804477856708E-3</v>
      </c>
      <c r="CT122" s="1">
        <f t="shared" si="59"/>
        <v>5.404702197384631E-2</v>
      </c>
      <c r="CU122" s="1">
        <f t="shared" si="60"/>
        <v>0.21788269163311555</v>
      </c>
      <c r="CV122" s="1">
        <f t="shared" si="61"/>
        <v>0.26216600130435636</v>
      </c>
      <c r="CW122" s="1">
        <f t="shared" si="62"/>
        <v>9.0211611582076273E-2</v>
      </c>
      <c r="CX122" s="1">
        <f t="shared" si="63"/>
        <v>3.0786705650205873E-2</v>
      </c>
      <c r="CY122" s="1">
        <f t="shared" si="64"/>
        <v>0.44589460391321095</v>
      </c>
      <c r="CZ122" s="1">
        <f t="shared" si="65"/>
        <v>0.28974943968584055</v>
      </c>
      <c r="DA122" s="1">
        <f t="shared" si="66"/>
        <v>0.55350578626910796</v>
      </c>
      <c r="DB122" s="1">
        <f t="shared" si="67"/>
        <v>0.24025268407065201</v>
      </c>
      <c r="DC122" s="1">
        <f t="shared" si="68"/>
        <v>0.44184257919408326</v>
      </c>
      <c r="DD122" s="1">
        <f t="shared" si="69"/>
        <v>0.45456009879927828</v>
      </c>
      <c r="DE122" s="1">
        <f t="shared" si="70"/>
        <v>0.18246753714788674</v>
      </c>
      <c r="DF122" s="1">
        <f t="shared" si="71"/>
        <v>0.34203525564573983</v>
      </c>
      <c r="DG122" s="1">
        <f t="shared" si="72"/>
        <v>0</v>
      </c>
      <c r="DH122" s="1">
        <f t="shared" si="73"/>
        <v>0.11384865725724515</v>
      </c>
      <c r="DI122" s="1">
        <f t="shared" si="74"/>
        <v>0.3982437150164132</v>
      </c>
      <c r="DJ122" s="1">
        <f t="shared" si="75"/>
        <v>3.5960667517601297E-2</v>
      </c>
      <c r="DK122" s="1">
        <f t="shared" si="76"/>
        <v>1.1213242099731626E-2</v>
      </c>
      <c r="DL122" s="1">
        <f t="shared" si="77"/>
        <v>0.55697699644650622</v>
      </c>
      <c r="DM122" s="1">
        <f t="shared" si="78"/>
        <v>0</v>
      </c>
      <c r="DN122" s="1">
        <f t="shared" si="79"/>
        <v>3.303382260170855E-3</v>
      </c>
      <c r="DO122" s="1">
        <f t="shared" si="80"/>
        <v>0.66896255085485878</v>
      </c>
      <c r="DP122" s="1">
        <f t="shared" si="81"/>
        <v>0.30014572710127835</v>
      </c>
      <c r="DQ122" s="1" t="str">
        <f t="shared" si="82"/>
        <v/>
      </c>
      <c r="DR122" s="1">
        <v>3</v>
      </c>
      <c r="DS122" s="1" t="str">
        <f t="shared" si="90"/>
        <v/>
      </c>
      <c r="DT122" t="str">
        <f t="shared" si="91"/>
        <v/>
      </c>
    </row>
    <row r="123" spans="1:124" x14ac:dyDescent="0.45">
      <c r="A123" t="str">
        <f t="shared" si="83"/>
        <v>NGA</v>
      </c>
      <c r="B123" t="str">
        <f>VLOOKUP(E123,'EPA_US9RT techs'!$R$26:$S$34,2,FALSE)</f>
        <v>OTH</v>
      </c>
      <c r="C123" t="str">
        <f>'Service shares'!A123</f>
        <v>NGA</v>
      </c>
      <c r="D123" t="str">
        <f>'Service shares'!B123</f>
        <v>IMC</v>
      </c>
      <c r="E123" t="str">
        <f>'Service shares'!C123</f>
        <v>PRC</v>
      </c>
      <c r="F123" s="1">
        <f>IFERROR(1/AVERAGEIFS('EPA_US9RT techs'!$I$2:$I$1718,'EPA_US9RT techs'!$J$2:$J$1718,'Service PJ'!$D123,'EPA_US9RT techs'!$K$2:$K$1718,'Service PJ'!$B123,'EPA_US9RT techs'!$L$2:$L$1718,'Service PJ'!$A123,'EPA_US9RT techs'!$C$2:$C$1718,"VDA_FLOP",'EPA_US9RT techs'!$F$2:$F$1718,'Service PJ'!F$1),1/AVERAGEIFS('EPA_US9RT techs'!$I$2:$I$1718,'EPA_US9RT techs'!$K$2:$K$1718,'Service PJ'!$B123,'EPA_US9RT techs'!$L$2:$L$1718,'Service PJ'!$A123,'EPA_US9RT techs'!$C$2:$C$1718,"VDA_FLOP",'EPA_US9RT techs'!$F$2:$F$1718,'Service PJ'!F$1))</f>
        <v>1</v>
      </c>
      <c r="G123" s="1">
        <f>IFERROR(IFERROR(1/AVERAGEIFS('EPA_US9RT techs'!$I$2:$I$1718,'EPA_US9RT techs'!$J$2:$J$1718,'Service PJ'!$D123,'EPA_US9RT techs'!$K$2:$K$1718,'Service PJ'!$B123,'EPA_US9RT techs'!$L$2:$L$1718,'Service PJ'!$A123,'EPA_US9RT techs'!$C$2:$C$1718,"VDA_FLOP",'EPA_US9RT techs'!$F$2:$F$1718,'Service PJ'!G$1),1/AVERAGEIFS('EPA_US9RT techs'!$I$2:$I$1718,'EPA_US9RT techs'!$K$2:$K$1718,'Service PJ'!$B123,'EPA_US9RT techs'!$L$2:$L$1718,'Service PJ'!$A123,'EPA_US9RT techs'!$C$2:$C$1718,"VDA_FLOP",'EPA_US9RT techs'!$F$2:$F$1718,'Service PJ'!G$1)),"")</f>
        <v>1.0637134050773318</v>
      </c>
      <c r="H123" s="1">
        <f>IFERROR(IFERROR(1/AVERAGEIFS('EPA_US9RT techs'!$I$2:$I$1718,'EPA_US9RT techs'!$J$2:$J$1718,'Service PJ'!$D123,'EPA_US9RT techs'!$K$2:$K$1718,'Service PJ'!$B123,'EPA_US9RT techs'!$L$2:$L$1718,'Service PJ'!$A123,'EPA_US9RT techs'!$C$2:$C$1718,"VDA_FLOP",'EPA_US9RT techs'!$F$2:$F$1718,'Service PJ'!H$1),1/AVERAGEIFS('EPA_US9RT techs'!$I$2:$I$1718,'EPA_US9RT techs'!$K$2:$K$1718,'Service PJ'!$B123,'EPA_US9RT techs'!$L$2:$L$1718,'Service PJ'!$A123,'EPA_US9RT techs'!$C$2:$C$1718,"VDA_FLOP",'EPA_US9RT techs'!$F$2:$F$1718,'Service PJ'!H$1)),"")</f>
        <v>1.0913240984665626</v>
      </c>
      <c r="I123" s="1">
        <f>IFERROR(IFERROR(1/AVERAGEIFS('EPA_US9RT techs'!$I$2:$I$1718,'EPA_US9RT techs'!$J$2:$J$1718,'Service PJ'!$D123,'EPA_US9RT techs'!$K$2:$K$1718,'Service PJ'!$B123,'EPA_US9RT techs'!$L$2:$L$1718,'Service PJ'!$A123,'EPA_US9RT techs'!$C$2:$C$1718,"VDA_FLOP",'EPA_US9RT techs'!$F$2:$F$1718,'Service PJ'!I$1),1/AVERAGEIFS('EPA_US9RT techs'!$I$2:$I$1718,'EPA_US9RT techs'!$K$2:$K$1718,'Service PJ'!$B123,'EPA_US9RT techs'!$L$2:$L$1718,'Service PJ'!$A123,'EPA_US9RT techs'!$C$2:$C$1718,"VDA_FLOP",'EPA_US9RT techs'!$F$2:$F$1718,'Service PJ'!I$1)),"")</f>
        <v>1.1212290208125226</v>
      </c>
      <c r="J123" s="1">
        <f>IFERROR(IFERROR(1/AVERAGEIFS('EPA_US9RT techs'!$I$2:$I$1718,'EPA_US9RT techs'!$J$2:$J$1718,'Service PJ'!$D123,'EPA_US9RT techs'!$K$2:$K$1718,'Service PJ'!$B123,'EPA_US9RT techs'!$L$2:$L$1718,'Service PJ'!$A123,'EPA_US9RT techs'!$C$2:$C$1718,"VDA_FLOP",'EPA_US9RT techs'!$F$2:$F$1718,'Service PJ'!J$1),1/AVERAGEIFS('EPA_US9RT techs'!$I$2:$I$1718,'EPA_US9RT techs'!$K$2:$K$1718,'Service PJ'!$B123,'EPA_US9RT techs'!$L$2:$L$1718,'Service PJ'!$A123,'EPA_US9RT techs'!$C$2:$C$1718,"VDA_FLOP",'EPA_US9RT techs'!$F$2:$F$1718,'Service PJ'!J$1)),"")</f>
        <v>1.1606646281756339</v>
      </c>
      <c r="L123" t="str">
        <f>IF(SUM(O123:AR123)=0,"\I: ","")&amp;'Service PJ'!D123&amp;"_"&amp;'Service PJ'!E123&amp;"_"&amp;'Service PJ'!C123</f>
        <v>IMC_PRC_NGA</v>
      </c>
      <c r="M123" t="str">
        <f>"IND"&amp;'Service PJ'!C123</f>
        <v>INDNGA</v>
      </c>
      <c r="N123" t="str">
        <f t="shared" si="84"/>
        <v>IMC_PRC</v>
      </c>
      <c r="O123" s="1">
        <f>'Service shares'!AK123*'Service PJ'!AV123</f>
        <v>1.9124364816628977E-3</v>
      </c>
      <c r="P123" s="1">
        <f>'Service shares'!AL123*'Service PJ'!AW123</f>
        <v>8.1501617078484971E-6</v>
      </c>
      <c r="Q123" s="1">
        <f>'Service shares'!AM123*'Service PJ'!AX123</f>
        <v>1.2335368251872245E-2</v>
      </c>
      <c r="R123" s="1">
        <f>'Service shares'!AN123*'Service PJ'!AY123</f>
        <v>2.627039238383436E-2</v>
      </c>
      <c r="S123" s="1">
        <f>'Service shares'!AO123*'Service PJ'!AZ123</f>
        <v>3.1033296077004873E-3</v>
      </c>
      <c r="T123" s="1">
        <f>'Service shares'!AP123*'Service PJ'!BA123</f>
        <v>1.5124978848795431E-3</v>
      </c>
      <c r="U123" s="1">
        <f>'Service shares'!AQ123*'Service PJ'!BB123</f>
        <v>1.0172236528974418E-2</v>
      </c>
      <c r="V123" s="14">
        <f>'Service shares'!AR123*'Service PJ'!BC123</f>
        <v>1.6080543832390756E-2</v>
      </c>
      <c r="W123" s="1">
        <f>'Service shares'!AS123*'Service PJ'!BD123</f>
        <v>7.3076739964520854E-2</v>
      </c>
      <c r="X123" s="1">
        <f>'Service shares'!AT123*'Service PJ'!BE123</f>
        <v>0.1036735617007505</v>
      </c>
      <c r="Y123" s="1">
        <f>'Service shares'!AU123*'Service PJ'!BF123</f>
        <v>1.5701556128394562E-3</v>
      </c>
      <c r="Z123" s="1">
        <f>'Service shares'!AV123*'Service PJ'!BG123</f>
        <v>2.2751129746227929E-2</v>
      </c>
      <c r="AA123" s="1">
        <f>'Service shares'!AW123*'Service PJ'!BH123</f>
        <v>1.2549729947783632E-2</v>
      </c>
      <c r="AB123" s="1">
        <f>'Service shares'!AX123*'Service PJ'!BI123</f>
        <v>1.3559997448032587E-2</v>
      </c>
      <c r="AC123" s="1">
        <f>'Service shares'!AY123*'Service PJ'!BJ123</f>
        <v>9.7366539361723233E-3</v>
      </c>
      <c r="AD123" s="1">
        <f>'Service shares'!AZ123*'Service PJ'!BK123</f>
        <v>3.2915278328469369E-2</v>
      </c>
      <c r="AE123" s="1">
        <f>'Service shares'!BA123*'Service PJ'!BL123</f>
        <v>3.836669441019095E-2</v>
      </c>
      <c r="AF123" s="1">
        <f>'Service shares'!BB123*'Service PJ'!BM123</f>
        <v>1.284995867817682E-2</v>
      </c>
      <c r="AG123" s="1">
        <f>'Service shares'!BC123*'Service PJ'!BN123</f>
        <v>3.7603736619627799E-2</v>
      </c>
      <c r="AH123" s="1">
        <f>'Service shares'!BD123*'Service PJ'!BO123</f>
        <v>0</v>
      </c>
      <c r="AI123" s="1">
        <f>'Service shares'!BE123*'Service PJ'!BP123</f>
        <v>1.0941566169880412E-2</v>
      </c>
      <c r="AJ123" s="1">
        <f>'Service shares'!BF123*'Service PJ'!BQ123</f>
        <v>1.4420311305103361E-2</v>
      </c>
      <c r="AK123" s="1">
        <f>'Service shares'!BG123*'Service PJ'!BR123</f>
        <v>7.4363485628506723E-4</v>
      </c>
      <c r="AL123" s="1">
        <f>'Service shares'!BH123*'Service PJ'!BS123</f>
        <v>1.8673824706952108E-4</v>
      </c>
      <c r="AM123" s="1">
        <f>'Service shares'!BI123*'Service PJ'!BT123</f>
        <v>0.29789820928040445</v>
      </c>
      <c r="AN123" s="1">
        <f>'Service shares'!BJ123*'Service PJ'!BU123</f>
        <v>0</v>
      </c>
      <c r="AO123" s="1">
        <f>'Service shares'!BK123*'Service PJ'!BV123</f>
        <v>3.3545795991279985E-4</v>
      </c>
      <c r="AP123" s="1">
        <f>'Service shares'!BL123*'Service PJ'!BW123</f>
        <v>2.1181891804267789E-2</v>
      </c>
      <c r="AQ123" s="1">
        <f>'Service shares'!BM123*'Service PJ'!BX123</f>
        <v>0.24808092651427927</v>
      </c>
      <c r="AR123" s="1">
        <f>'Service shares'!BN123*'Service PJ'!BY123</f>
        <v>0</v>
      </c>
      <c r="AS123" s="2">
        <v>0</v>
      </c>
      <c r="AU123" t="str">
        <f t="shared" si="52"/>
        <v>IMC_PRC_NGA</v>
      </c>
      <c r="AV123" s="1">
        <f t="shared" si="99"/>
        <v>1.0637134050773318</v>
      </c>
      <c r="AW123" s="1">
        <f t="shared" si="99"/>
        <v>1.0637134050773318</v>
      </c>
      <c r="AX123" s="1">
        <f t="shared" si="99"/>
        <v>1.0637134050773318</v>
      </c>
      <c r="AY123" s="1">
        <f t="shared" si="99"/>
        <v>1.0637134050773318</v>
      </c>
      <c r="AZ123" s="1">
        <f t="shared" si="99"/>
        <v>1.0637134050773318</v>
      </c>
      <c r="BA123" s="1">
        <f t="shared" si="99"/>
        <v>1.0637134050773318</v>
      </c>
      <c r="BB123" s="1">
        <f t="shared" si="99"/>
        <v>1.0637134050773318</v>
      </c>
      <c r="BC123" s="1">
        <f t="shared" si="99"/>
        <v>1.0637134050773318</v>
      </c>
      <c r="BD123" s="1">
        <f t="shared" si="99"/>
        <v>1.0637134050773318</v>
      </c>
      <c r="BE123" s="1">
        <f t="shared" si="99"/>
        <v>1.0637134050773318</v>
      </c>
      <c r="BF123" s="1">
        <f t="shared" si="99"/>
        <v>1.0637134050773318</v>
      </c>
      <c r="BG123" s="1">
        <f t="shared" si="99"/>
        <v>1.0637134050773318</v>
      </c>
      <c r="BH123" s="1">
        <f t="shared" si="99"/>
        <v>1.0637134050773318</v>
      </c>
      <c r="BI123" s="1">
        <f t="shared" si="99"/>
        <v>1.0637134050773318</v>
      </c>
      <c r="BJ123" s="1">
        <f t="shared" si="99"/>
        <v>1.0637134050773318</v>
      </c>
      <c r="BK123" s="1">
        <f t="shared" si="99"/>
        <v>1.0637134050773318</v>
      </c>
      <c r="BL123" s="1">
        <f t="shared" si="93"/>
        <v>1.0637134050773318</v>
      </c>
      <c r="BM123" s="1">
        <f t="shared" si="98"/>
        <v>1.0637134050773318</v>
      </c>
      <c r="BN123" s="1">
        <f t="shared" si="98"/>
        <v>1.0637134050773318</v>
      </c>
      <c r="BO123" s="1">
        <f t="shared" si="98"/>
        <v>1.0637134050773318</v>
      </c>
      <c r="BP123" s="1">
        <f t="shared" si="98"/>
        <v>1.0637134050773318</v>
      </c>
      <c r="BQ123" s="1">
        <f t="shared" si="98"/>
        <v>1.0637134050773318</v>
      </c>
      <c r="BR123" s="1">
        <f t="shared" si="98"/>
        <v>1.0637134050773318</v>
      </c>
      <c r="BS123" s="1">
        <f t="shared" si="98"/>
        <v>1.0637134050773318</v>
      </c>
      <c r="BT123" s="1">
        <f t="shared" si="98"/>
        <v>1.0637134050773318</v>
      </c>
      <c r="BU123" s="1">
        <f t="shared" si="98"/>
        <v>1.0637134050773318</v>
      </c>
      <c r="BV123" s="1">
        <f t="shared" si="98"/>
        <v>1.0637134050773318</v>
      </c>
      <c r="BW123" s="1">
        <f t="shared" si="98"/>
        <v>1.0637134050773318</v>
      </c>
      <c r="BX123" s="1">
        <f t="shared" si="98"/>
        <v>1.0637134050773318</v>
      </c>
      <c r="BY123" s="1">
        <f t="shared" si="98"/>
        <v>1.0637134050773318</v>
      </c>
      <c r="CC123" t="str">
        <f t="shared" si="86"/>
        <v>PRE</v>
      </c>
      <c r="CD123" t="str">
        <f t="shared" si="87"/>
        <v>IMC_PRC_NGA</v>
      </c>
      <c r="CE123" t="str">
        <f>VLOOKUP(D123,'IND Balance'!$AM$5:$AN$21,2,FALSE)&amp;" - "&amp;VLOOKUP(E123,'MECS_Table 5.4'!$AF$18:$AG$30,2,FALSE)&amp;" - "&amp;VLOOKUP('Service PJ'!M123,'IND Balance'!$AM$22:$AN$32,2,FALSE)</f>
        <v>Mining and Construction - Process Cool - Natural Gas</v>
      </c>
      <c r="CF123" t="s">
        <v>109</v>
      </c>
      <c r="CG123" t="s">
        <v>110</v>
      </c>
      <c r="CL123" t="str">
        <f t="shared" si="88"/>
        <v>IMC_PRC_NGA</v>
      </c>
      <c r="CM123" t="str">
        <f t="shared" si="89"/>
        <v>IMC_PRC</v>
      </c>
      <c r="CN123" s="1">
        <f t="shared" si="53"/>
        <v>2.6659892698025858E-3</v>
      </c>
      <c r="CO123" s="1">
        <f t="shared" si="54"/>
        <v>5.8348062351163801E-6</v>
      </c>
      <c r="CP123" s="1">
        <f t="shared" si="55"/>
        <v>2.5311136378068158E-3</v>
      </c>
      <c r="CQ123" s="1">
        <f t="shared" si="56"/>
        <v>1.332797840892698E-2</v>
      </c>
      <c r="CR123" s="1">
        <f t="shared" si="57"/>
        <v>2.081074746969786E-3</v>
      </c>
      <c r="CS123" s="1">
        <f t="shared" si="58"/>
        <v>6.4925447809996233E-4</v>
      </c>
      <c r="CT123" s="1">
        <f t="shared" si="59"/>
        <v>2.3938833963226148E-3</v>
      </c>
      <c r="CU123" s="1">
        <f t="shared" si="60"/>
        <v>7.4130053090204406E-3</v>
      </c>
      <c r="CV123" s="1">
        <f t="shared" si="61"/>
        <v>1.9855911708703048E-2</v>
      </c>
      <c r="CW123" s="1">
        <f t="shared" si="62"/>
        <v>2.4996593217707697E-3</v>
      </c>
      <c r="CX123" s="1">
        <f t="shared" si="63"/>
        <v>1.152112247910895E-3</v>
      </c>
      <c r="CY123" s="1">
        <f t="shared" si="64"/>
        <v>1.6812656027450766E-2</v>
      </c>
      <c r="CZ123" s="1">
        <f t="shared" si="65"/>
        <v>2.1882436911294392E-2</v>
      </c>
      <c r="DA123" s="1">
        <f t="shared" si="66"/>
        <v>2.2356376462771433E-2</v>
      </c>
      <c r="DB123" s="1">
        <f t="shared" si="67"/>
        <v>1.6863269105463024E-2</v>
      </c>
      <c r="DC123" s="1">
        <f t="shared" si="68"/>
        <v>2.7118276190103634E-2</v>
      </c>
      <c r="DD123" s="1">
        <f t="shared" si="69"/>
        <v>1.1398553745910455E-2</v>
      </c>
      <c r="DE123" s="1">
        <f t="shared" si="70"/>
        <v>1.2419396767672763E-2</v>
      </c>
      <c r="DF123" s="1">
        <f t="shared" si="71"/>
        <v>3.0751474943607811E-2</v>
      </c>
      <c r="DG123" s="1">
        <f t="shared" si="72"/>
        <v>0</v>
      </c>
      <c r="DH123" s="1">
        <f t="shared" si="73"/>
        <v>8.5471450332782056E-3</v>
      </c>
      <c r="DI123" s="1">
        <f t="shared" si="74"/>
        <v>6.606143692582128E-3</v>
      </c>
      <c r="DJ123" s="1">
        <f t="shared" si="75"/>
        <v>1.5664846209322912E-3</v>
      </c>
      <c r="DK123" s="1">
        <f t="shared" si="76"/>
        <v>5.489969523336199E-4</v>
      </c>
      <c r="DL123" s="1">
        <f t="shared" si="77"/>
        <v>3.8488444927640746E-2</v>
      </c>
      <c r="DM123" s="1">
        <f t="shared" si="78"/>
        <v>0</v>
      </c>
      <c r="DN123" s="1">
        <f t="shared" si="79"/>
        <v>6.4622195913799309E-5</v>
      </c>
      <c r="DO123" s="1">
        <f t="shared" si="80"/>
        <v>7.2473020947385849E-2</v>
      </c>
      <c r="DP123" s="1">
        <f t="shared" si="81"/>
        <v>1.7090553678579947E-2</v>
      </c>
      <c r="DQ123" s="1" t="str">
        <f t="shared" si="82"/>
        <v/>
      </c>
      <c r="DR123" s="1">
        <v>3</v>
      </c>
      <c r="DS123" s="1" t="str">
        <f t="shared" si="90"/>
        <v/>
      </c>
      <c r="DT123" t="str">
        <f t="shared" si="91"/>
        <v/>
      </c>
    </row>
    <row r="124" spans="1:124" x14ac:dyDescent="0.45">
      <c r="A124" t="str">
        <f t="shared" si="83"/>
        <v>NGA</v>
      </c>
      <c r="B124" t="str">
        <f>VLOOKUP(E124,'EPA_US9RT techs'!$R$26:$S$34,2,FALSE)</f>
        <v>MDR</v>
      </c>
      <c r="C124" t="str">
        <f>'Service shares'!A124</f>
        <v>NGA</v>
      </c>
      <c r="D124" t="str">
        <f>'Service shares'!B124</f>
        <v>IMC</v>
      </c>
      <c r="E124" t="str">
        <f>'Service shares'!C124</f>
        <v>MDR</v>
      </c>
      <c r="F124" s="1">
        <f>IFERROR(1/AVERAGEIFS('EPA_US9RT techs'!$I$2:$I$1718,'EPA_US9RT techs'!$J$2:$J$1718,'Service PJ'!$D124,'EPA_US9RT techs'!$K$2:$K$1718,'Service PJ'!$B124,'EPA_US9RT techs'!$L$2:$L$1718,'Service PJ'!$A124,'EPA_US9RT techs'!$C$2:$C$1718,"VDA_FLOP",'EPA_US9RT techs'!$F$2:$F$1718,'Service PJ'!F$1),1/AVERAGEIFS('EPA_US9RT techs'!$I$2:$I$1718,'EPA_US9RT techs'!$K$2:$K$1718,'Service PJ'!$B124,'EPA_US9RT techs'!$L$2:$L$1718,'Service PJ'!$A124,'EPA_US9RT techs'!$C$2:$C$1718,"VDA_FLOP",'EPA_US9RT techs'!$F$2:$F$1718,'Service PJ'!F$1))</f>
        <v>1</v>
      </c>
      <c r="G124" s="1">
        <f>IFERROR(IFERROR(1/AVERAGEIFS('EPA_US9RT techs'!$I$2:$I$1718,'EPA_US9RT techs'!$J$2:$J$1718,'Service PJ'!$D124,'EPA_US9RT techs'!$K$2:$K$1718,'Service PJ'!$B124,'EPA_US9RT techs'!$L$2:$L$1718,'Service PJ'!$A124,'EPA_US9RT techs'!$C$2:$C$1718,"VDA_FLOP",'EPA_US9RT techs'!$F$2:$F$1718,'Service PJ'!G$1),1/AVERAGEIFS('EPA_US9RT techs'!$I$2:$I$1718,'EPA_US9RT techs'!$K$2:$K$1718,'Service PJ'!$B124,'EPA_US9RT techs'!$L$2:$L$1718,'Service PJ'!$A124,'EPA_US9RT techs'!$C$2:$C$1718,"VDA_FLOP",'EPA_US9RT techs'!$F$2:$F$1718,'Service PJ'!G$1)),"")</f>
        <v>1.1388217223017412</v>
      </c>
      <c r="H124" s="1">
        <f>IFERROR(IFERROR(1/AVERAGEIFS('EPA_US9RT techs'!$I$2:$I$1718,'EPA_US9RT techs'!$J$2:$J$1718,'Service PJ'!$D124,'EPA_US9RT techs'!$K$2:$K$1718,'Service PJ'!$B124,'EPA_US9RT techs'!$L$2:$L$1718,'Service PJ'!$A124,'EPA_US9RT techs'!$C$2:$C$1718,"VDA_FLOP",'EPA_US9RT techs'!$F$2:$F$1718,'Service PJ'!H$1),1/AVERAGEIFS('EPA_US9RT techs'!$I$2:$I$1718,'EPA_US9RT techs'!$K$2:$K$1718,'Service PJ'!$B124,'EPA_US9RT techs'!$L$2:$L$1718,'Service PJ'!$A124,'EPA_US9RT techs'!$C$2:$C$1718,"VDA_FLOP",'EPA_US9RT techs'!$F$2:$F$1718,'Service PJ'!H$1)),"")</f>
        <v>1.1632591857224204</v>
      </c>
      <c r="I124" s="1">
        <f>IFERROR(IFERROR(1/AVERAGEIFS('EPA_US9RT techs'!$I$2:$I$1718,'EPA_US9RT techs'!$J$2:$J$1718,'Service PJ'!$D124,'EPA_US9RT techs'!$K$2:$K$1718,'Service PJ'!$B124,'EPA_US9RT techs'!$L$2:$L$1718,'Service PJ'!$A124,'EPA_US9RT techs'!$C$2:$C$1718,"VDA_FLOP",'EPA_US9RT techs'!$F$2:$F$1718,'Service PJ'!I$1),1/AVERAGEIFS('EPA_US9RT techs'!$I$2:$I$1718,'EPA_US9RT techs'!$K$2:$K$1718,'Service PJ'!$B124,'EPA_US9RT techs'!$L$2:$L$1718,'Service PJ'!$A124,'EPA_US9RT techs'!$C$2:$C$1718,"VDA_FLOP",'EPA_US9RT techs'!$F$2:$F$1718,'Service PJ'!I$1)),"")</f>
        <v>1.2121502722433231</v>
      </c>
      <c r="J124" s="1">
        <f>IFERROR(IFERROR(1/AVERAGEIFS('EPA_US9RT techs'!$I$2:$I$1718,'EPA_US9RT techs'!$J$2:$J$1718,'Service PJ'!$D124,'EPA_US9RT techs'!$K$2:$K$1718,'Service PJ'!$B124,'EPA_US9RT techs'!$L$2:$L$1718,'Service PJ'!$A124,'EPA_US9RT techs'!$C$2:$C$1718,"VDA_FLOP",'EPA_US9RT techs'!$F$2:$F$1718,'Service PJ'!J$1),1/AVERAGEIFS('EPA_US9RT techs'!$I$2:$I$1718,'EPA_US9RT techs'!$K$2:$K$1718,'Service PJ'!$B124,'EPA_US9RT techs'!$L$2:$L$1718,'Service PJ'!$A124,'EPA_US9RT techs'!$C$2:$C$1718,"VDA_FLOP",'EPA_US9RT techs'!$F$2:$F$1718,'Service PJ'!J$1)),"")</f>
        <v>1.2588235993737953</v>
      </c>
      <c r="L124" t="str">
        <f>IF(SUM(O124:AR124)=0,"\I: ","")&amp;'Service PJ'!D124&amp;"_"&amp;'Service PJ'!E124&amp;"_"&amp;'Service PJ'!C124</f>
        <v>IMC_MDR_NGA</v>
      </c>
      <c r="M124" t="str">
        <f>"IND"&amp;'Service PJ'!C124</f>
        <v>INDNGA</v>
      </c>
      <c r="N124" t="str">
        <f t="shared" si="84"/>
        <v>IMC_MDR</v>
      </c>
      <c r="O124" s="1">
        <f>'Service shares'!AK124*'Service PJ'!AV124</f>
        <v>3.0712091209591671E-2</v>
      </c>
      <c r="P124" s="1">
        <f>'Service shares'!AL124*'Service PJ'!AW124</f>
        <v>1.3088461349927648E-4</v>
      </c>
      <c r="Q124" s="1">
        <f>'Service shares'!AM124*'Service PJ'!AX124</f>
        <v>0.19809544446986774</v>
      </c>
      <c r="R124" s="1">
        <f>'Service shares'!AN124*'Service PJ'!AY124</f>
        <v>0.42187999169652945</v>
      </c>
      <c r="S124" s="1">
        <f>'Service shares'!AO124*'Service PJ'!AZ124</f>
        <v>4.9836814387817056E-2</v>
      </c>
      <c r="T124" s="1">
        <f>'Service shares'!AP124*'Service PJ'!BA124</f>
        <v>2.4289420035714965E-2</v>
      </c>
      <c r="U124" s="1">
        <f>'Service shares'!AQ124*'Service PJ'!BB124</f>
        <v>0.16335740249618952</v>
      </c>
      <c r="V124" s="14">
        <f>'Service shares'!AR124*'Service PJ'!BC124</f>
        <v>0.25823975521048176</v>
      </c>
      <c r="W124" s="1">
        <f>'Service shares'!AS124*'Service PJ'!BD124</f>
        <v>1.1735498274632805</v>
      </c>
      <c r="X124" s="1">
        <f>'Service shares'!AT124*'Service PJ'!BE124</f>
        <v>1.6649085674249986</v>
      </c>
      <c r="Y124" s="1">
        <f>'Service shares'!AU124*'Service PJ'!BF124</f>
        <v>2.5215353742283318E-2</v>
      </c>
      <c r="Z124" s="1">
        <f>'Service shares'!AV124*'Service PJ'!BG124</f>
        <v>0.36536364924383996</v>
      </c>
      <c r="AA124" s="1">
        <f>'Service shares'!AW124*'Service PJ'!BH124</f>
        <v>0.20153790962873611</v>
      </c>
      <c r="AB124" s="1">
        <f>'Service shares'!AX124*'Service PJ'!BI124</f>
        <v>0.21776194002725327</v>
      </c>
      <c r="AC124" s="1">
        <f>'Service shares'!AY124*'Service PJ'!BJ124</f>
        <v>0.15636231928808411</v>
      </c>
      <c r="AD124" s="1">
        <f>'Service shares'!AZ124*'Service PJ'!BK124</f>
        <v>0.52859116624571723</v>
      </c>
      <c r="AE124" s="1">
        <f>'Service shares'!BA124*'Service PJ'!BL124</f>
        <v>0.61613623743035062</v>
      </c>
      <c r="AF124" s="1">
        <f>'Service shares'!BB124*'Service PJ'!BM124</f>
        <v>0.20635932578555294</v>
      </c>
      <c r="AG124" s="1">
        <f>'Service shares'!BC124*'Service PJ'!BN124</f>
        <v>0.60388378906015971</v>
      </c>
      <c r="AH124" s="1">
        <f>'Service shares'!BD124*'Service PJ'!BO124</f>
        <v>0</v>
      </c>
      <c r="AI124" s="1">
        <f>'Service shares'!BE124*'Service PJ'!BP124</f>
        <v>0.17571217732311739</v>
      </c>
      <c r="AJ124" s="1">
        <f>'Service shares'!BF124*'Service PJ'!BQ124</f>
        <v>0.2315778434052618</v>
      </c>
      <c r="AK124" s="1">
        <f>'Service shares'!BG124*'Service PJ'!BR124</f>
        <v>1.1942138602689709E-2</v>
      </c>
      <c r="AL124" s="1">
        <f>'Service shares'!BH124*'Service PJ'!BS124</f>
        <v>2.9988562398326588E-3</v>
      </c>
      <c r="AM124" s="1">
        <f>'Service shares'!BI124*'Service PJ'!BT124</f>
        <v>4.7839899846705096</v>
      </c>
      <c r="AN124" s="1">
        <f>'Service shares'!BJ124*'Service PJ'!BU124</f>
        <v>0</v>
      </c>
      <c r="AO124" s="1">
        <f>'Service shares'!BK124*'Service PJ'!BV124</f>
        <v>5.3871673964654481E-3</v>
      </c>
      <c r="AP124" s="1">
        <f>'Service shares'!BL124*'Service PJ'!BW124</f>
        <v>0.34016303250956514</v>
      </c>
      <c r="AQ124" s="1">
        <f>'Service shares'!BM124*'Service PJ'!BX124</f>
        <v>3.9839671097685949</v>
      </c>
      <c r="AR124" s="1">
        <f>'Service shares'!BN124*'Service PJ'!BY124</f>
        <v>0</v>
      </c>
      <c r="AS124" s="2">
        <v>0</v>
      </c>
      <c r="AU124" t="str">
        <f t="shared" si="52"/>
        <v>IMC_MDR_NGA</v>
      </c>
      <c r="AV124" s="1">
        <f t="shared" si="99"/>
        <v>1.1388217223017412</v>
      </c>
      <c r="AW124" s="1">
        <f t="shared" si="99"/>
        <v>1.1388217223017412</v>
      </c>
      <c r="AX124" s="1">
        <f t="shared" si="99"/>
        <v>1.1388217223017412</v>
      </c>
      <c r="AY124" s="1">
        <f t="shared" si="99"/>
        <v>1.1388217223017412</v>
      </c>
      <c r="AZ124" s="1">
        <f t="shared" si="99"/>
        <v>1.1388217223017412</v>
      </c>
      <c r="BA124" s="1">
        <f t="shared" si="99"/>
        <v>1.1388217223017412</v>
      </c>
      <c r="BB124" s="1">
        <f t="shared" si="99"/>
        <v>1.1388217223017412</v>
      </c>
      <c r="BC124" s="1">
        <f t="shared" si="99"/>
        <v>1.1388217223017412</v>
      </c>
      <c r="BD124" s="1">
        <f t="shared" si="99"/>
        <v>1.1388217223017412</v>
      </c>
      <c r="BE124" s="1">
        <f t="shared" si="99"/>
        <v>1.1388217223017412</v>
      </c>
      <c r="BF124" s="1">
        <f t="shared" si="99"/>
        <v>1.1388217223017412</v>
      </c>
      <c r="BG124" s="1">
        <f t="shared" si="99"/>
        <v>1.1388217223017412</v>
      </c>
      <c r="BH124" s="1">
        <f t="shared" si="99"/>
        <v>1.1388217223017412</v>
      </c>
      <c r="BI124" s="1">
        <f t="shared" si="99"/>
        <v>1.1388217223017412</v>
      </c>
      <c r="BJ124" s="1">
        <f t="shared" si="99"/>
        <v>1.1388217223017412</v>
      </c>
      <c r="BK124" s="1">
        <f t="shared" si="99"/>
        <v>1.1388217223017412</v>
      </c>
      <c r="BL124" s="1">
        <f t="shared" si="93"/>
        <v>1.1388217223017412</v>
      </c>
      <c r="BM124" s="1">
        <f t="shared" si="98"/>
        <v>1.1388217223017412</v>
      </c>
      <c r="BN124" s="1">
        <f t="shared" si="98"/>
        <v>1.1388217223017412</v>
      </c>
      <c r="BO124" s="1">
        <f t="shared" si="98"/>
        <v>1.1388217223017412</v>
      </c>
      <c r="BP124" s="1">
        <f t="shared" si="98"/>
        <v>1.1388217223017412</v>
      </c>
      <c r="BQ124" s="1">
        <f t="shared" si="98"/>
        <v>1.1388217223017412</v>
      </c>
      <c r="BR124" s="1">
        <f t="shared" si="98"/>
        <v>1.1388217223017412</v>
      </c>
      <c r="BS124" s="1">
        <f t="shared" si="98"/>
        <v>1.1388217223017412</v>
      </c>
      <c r="BT124" s="1">
        <f t="shared" si="98"/>
        <v>1.1388217223017412</v>
      </c>
      <c r="BU124" s="1">
        <f t="shared" si="98"/>
        <v>1.1388217223017412</v>
      </c>
      <c r="BV124" s="1">
        <f t="shared" si="98"/>
        <v>1.1388217223017412</v>
      </c>
      <c r="BW124" s="1">
        <f t="shared" si="98"/>
        <v>1.1388217223017412</v>
      </c>
      <c r="BX124" s="1">
        <f t="shared" si="98"/>
        <v>1.1388217223017412</v>
      </c>
      <c r="BY124" s="1">
        <f t="shared" si="98"/>
        <v>1.1388217223017412</v>
      </c>
      <c r="CC124" t="str">
        <f t="shared" si="86"/>
        <v>PRE</v>
      </c>
      <c r="CD124" t="str">
        <f t="shared" si="87"/>
        <v>IMC_MDR_NGA</v>
      </c>
      <c r="CE124" t="str">
        <f>VLOOKUP(D124,'IND Balance'!$AM$5:$AN$21,2,FALSE)&amp;" - "&amp;VLOOKUP(E124,'MECS_Table 5.4'!$AF$18:$AG$30,2,FALSE)&amp;" - "&amp;VLOOKUP('Service PJ'!M124,'IND Balance'!$AM$22:$AN$32,2,FALSE)</f>
        <v>Mining and Construction - Machine drive - Natural Gas</v>
      </c>
      <c r="CF124" t="s">
        <v>109</v>
      </c>
      <c r="CG124" t="s">
        <v>110</v>
      </c>
      <c r="CL124" t="str">
        <f t="shared" si="88"/>
        <v>IMC_MDR_NGA</v>
      </c>
      <c r="CM124" t="str">
        <f t="shared" si="89"/>
        <v>IMC_MDR</v>
      </c>
      <c r="CN124" s="1">
        <f t="shared" si="53"/>
        <v>1.7885971305230831E-3</v>
      </c>
      <c r="CO124" s="1">
        <f t="shared" si="54"/>
        <v>4.2507058518366923E-6</v>
      </c>
      <c r="CP124" s="1">
        <f t="shared" si="55"/>
        <v>1.960483016794396E-3</v>
      </c>
      <c r="CQ124" s="1">
        <f t="shared" si="56"/>
        <v>1.0013678395164398E-2</v>
      </c>
      <c r="CR124" s="1">
        <f t="shared" si="57"/>
        <v>1.2731452860708517E-3</v>
      </c>
      <c r="CS124" s="1">
        <f t="shared" si="58"/>
        <v>3.7605106129265278E-4</v>
      </c>
      <c r="CT124" s="1">
        <f t="shared" si="59"/>
        <v>1.6995710373276358E-3</v>
      </c>
      <c r="CU124" s="1">
        <f t="shared" si="60"/>
        <v>5.9449410737088945E-3</v>
      </c>
      <c r="CV124" s="1">
        <f t="shared" si="61"/>
        <v>1.3543843725220805E-2</v>
      </c>
      <c r="CW124" s="1">
        <f t="shared" si="62"/>
        <v>2.0812850881320013E-3</v>
      </c>
      <c r="CX124" s="1">
        <f t="shared" si="63"/>
        <v>8.7287585028372695E-4</v>
      </c>
      <c r="CY124" s="1">
        <f t="shared" si="64"/>
        <v>1.3543037003097936E-2</v>
      </c>
      <c r="CZ124" s="1">
        <f t="shared" si="65"/>
        <v>1.4895518654476395E-2</v>
      </c>
      <c r="DA124" s="1">
        <f t="shared" si="66"/>
        <v>1.8050792442300855E-2</v>
      </c>
      <c r="DB124" s="1">
        <f t="shared" si="67"/>
        <v>1.1308253037993222E-2</v>
      </c>
      <c r="DC124" s="1">
        <f t="shared" si="68"/>
        <v>2.0133191150314932E-2</v>
      </c>
      <c r="DD124" s="1">
        <f t="shared" si="69"/>
        <v>9.5655956459031969E-3</v>
      </c>
      <c r="DE124" s="1">
        <f t="shared" si="70"/>
        <v>8.3555163469091857E-3</v>
      </c>
      <c r="DF124" s="1">
        <f t="shared" si="71"/>
        <v>2.0518884150860062E-2</v>
      </c>
      <c r="DG124" s="1">
        <f t="shared" si="72"/>
        <v>0</v>
      </c>
      <c r="DH124" s="1">
        <f t="shared" si="73"/>
        <v>5.3490616437889583E-3</v>
      </c>
      <c r="DI124" s="1">
        <f t="shared" si="74"/>
        <v>5.5721493351080717E-3</v>
      </c>
      <c r="DJ124" s="1">
        <f t="shared" si="75"/>
        <v>1.100142384918825E-3</v>
      </c>
      <c r="DK124" s="1">
        <f t="shared" si="76"/>
        <v>3.730457865528919E-4</v>
      </c>
      <c r="DL124" s="1">
        <f t="shared" si="77"/>
        <v>2.8998737583805303E-2</v>
      </c>
      <c r="DM124" s="1">
        <f t="shared" si="78"/>
        <v>0</v>
      </c>
      <c r="DN124" s="1">
        <f t="shared" si="79"/>
        <v>5.2412132007869939E-5</v>
      </c>
      <c r="DO124" s="1">
        <f t="shared" si="80"/>
        <v>5.3292328701218507E-2</v>
      </c>
      <c r="DP124" s="1">
        <f t="shared" si="81"/>
        <v>1.2284567905462942E-2</v>
      </c>
      <c r="DQ124" s="1" t="str">
        <f t="shared" si="82"/>
        <v/>
      </c>
      <c r="DR124" s="1">
        <v>3</v>
      </c>
      <c r="DS124" s="1" t="str">
        <f t="shared" si="90"/>
        <v/>
      </c>
      <c r="DT124" t="str">
        <f t="shared" si="91"/>
        <v/>
      </c>
    </row>
    <row r="125" spans="1:124" x14ac:dyDescent="0.45">
      <c r="A125" t="str">
        <f t="shared" si="83"/>
        <v>NGA</v>
      </c>
      <c r="B125" t="str">
        <f>VLOOKUP(E125,'EPA_US9RT techs'!$R$26:$S$34,2,FALSE)</f>
        <v>PRH</v>
      </c>
      <c r="C125" t="str">
        <f>'Service shares'!A125</f>
        <v>NGA</v>
      </c>
      <c r="D125" t="str">
        <f>'Service shares'!B125</f>
        <v>IMC</v>
      </c>
      <c r="E125" t="str">
        <f>'Service shares'!C125</f>
        <v>OTP</v>
      </c>
      <c r="F125" s="1">
        <f>IFERROR(1/AVERAGEIFS('EPA_US9RT techs'!$I$2:$I$1718,'EPA_US9RT techs'!$J$2:$J$1718,'Service PJ'!$D125,'EPA_US9RT techs'!$K$2:$K$1718,'Service PJ'!$B125,'EPA_US9RT techs'!$L$2:$L$1718,'Service PJ'!$A125,'EPA_US9RT techs'!$C$2:$C$1718,"VDA_FLOP",'EPA_US9RT techs'!$F$2:$F$1718,'Service PJ'!F$1),1/AVERAGEIFS('EPA_US9RT techs'!$I$2:$I$1718,'EPA_US9RT techs'!$K$2:$K$1718,'Service PJ'!$B125,'EPA_US9RT techs'!$L$2:$L$1718,'Service PJ'!$A125,'EPA_US9RT techs'!$C$2:$C$1718,"VDA_FLOP",'EPA_US9RT techs'!$F$2:$F$1718,'Service PJ'!F$1))</f>
        <v>1</v>
      </c>
      <c r="G125" s="1">
        <f>IFERROR(IFERROR(1/AVERAGEIFS('EPA_US9RT techs'!$I$2:$I$1718,'EPA_US9RT techs'!$J$2:$J$1718,'Service PJ'!$D125,'EPA_US9RT techs'!$K$2:$K$1718,'Service PJ'!$B125,'EPA_US9RT techs'!$L$2:$L$1718,'Service PJ'!$A125,'EPA_US9RT techs'!$C$2:$C$1718,"VDA_FLOP",'EPA_US9RT techs'!$F$2:$F$1718,'Service PJ'!G$1),1/AVERAGEIFS('EPA_US9RT techs'!$I$2:$I$1718,'EPA_US9RT techs'!$K$2:$K$1718,'Service PJ'!$B125,'EPA_US9RT techs'!$L$2:$L$1718,'Service PJ'!$A125,'EPA_US9RT techs'!$C$2:$C$1718,"VDA_FLOP",'EPA_US9RT techs'!$F$2:$F$1718,'Service PJ'!G$1)),"")</f>
        <v>1.0872589605017247</v>
      </c>
      <c r="H125" s="1">
        <f>IFERROR(IFERROR(1/AVERAGEIFS('EPA_US9RT techs'!$I$2:$I$1718,'EPA_US9RT techs'!$J$2:$J$1718,'Service PJ'!$D125,'EPA_US9RT techs'!$K$2:$K$1718,'Service PJ'!$B125,'EPA_US9RT techs'!$L$2:$L$1718,'Service PJ'!$A125,'EPA_US9RT techs'!$C$2:$C$1718,"VDA_FLOP",'EPA_US9RT techs'!$F$2:$F$1718,'Service PJ'!H$1),1/AVERAGEIFS('EPA_US9RT techs'!$I$2:$I$1718,'EPA_US9RT techs'!$K$2:$K$1718,'Service PJ'!$B125,'EPA_US9RT techs'!$L$2:$L$1718,'Service PJ'!$A125,'EPA_US9RT techs'!$C$2:$C$1718,"VDA_FLOP",'EPA_US9RT techs'!$F$2:$F$1718,'Service PJ'!H$1)),"")</f>
        <v>1.1271373775024636</v>
      </c>
      <c r="I125" s="1">
        <f>IFERROR(IFERROR(1/AVERAGEIFS('EPA_US9RT techs'!$I$2:$I$1718,'EPA_US9RT techs'!$J$2:$J$1718,'Service PJ'!$D125,'EPA_US9RT techs'!$K$2:$K$1718,'Service PJ'!$B125,'EPA_US9RT techs'!$L$2:$L$1718,'Service PJ'!$A125,'EPA_US9RT techs'!$C$2:$C$1718,"VDA_FLOP",'EPA_US9RT techs'!$F$2:$F$1718,'Service PJ'!I$1),1/AVERAGEIFS('EPA_US9RT techs'!$I$2:$I$1718,'EPA_US9RT techs'!$K$2:$K$1718,'Service PJ'!$B125,'EPA_US9RT techs'!$L$2:$L$1718,'Service PJ'!$A125,'EPA_US9RT techs'!$C$2:$C$1718,"VDA_FLOP",'EPA_US9RT techs'!$F$2:$F$1718,'Service PJ'!I$1)),"")</f>
        <v>1.1943931903601912</v>
      </c>
      <c r="J125" s="1">
        <f>IFERROR(IFERROR(1/AVERAGEIFS('EPA_US9RT techs'!$I$2:$I$1718,'EPA_US9RT techs'!$J$2:$J$1718,'Service PJ'!$D125,'EPA_US9RT techs'!$K$2:$K$1718,'Service PJ'!$B125,'EPA_US9RT techs'!$L$2:$L$1718,'Service PJ'!$A125,'EPA_US9RT techs'!$C$2:$C$1718,"VDA_FLOP",'EPA_US9RT techs'!$F$2:$F$1718,'Service PJ'!J$1),1/AVERAGEIFS('EPA_US9RT techs'!$I$2:$I$1718,'EPA_US9RT techs'!$K$2:$K$1718,'Service PJ'!$B125,'EPA_US9RT techs'!$L$2:$L$1718,'Service PJ'!$A125,'EPA_US9RT techs'!$C$2:$C$1718,"VDA_FLOP",'EPA_US9RT techs'!$F$2:$F$1718,'Service PJ'!J$1)),"")</f>
        <v>1.2428596188316954</v>
      </c>
      <c r="L125" t="str">
        <f>IF(SUM(O125:AR125)=0,"\I: ","")&amp;'Service PJ'!D125&amp;"_"&amp;'Service PJ'!E125&amp;"_"&amp;'Service PJ'!C125</f>
        <v>IMC_OTP_NGA</v>
      </c>
      <c r="M125" t="str">
        <f>"IND"&amp;'Service PJ'!C125</f>
        <v>INDNGA</v>
      </c>
      <c r="N125" t="str">
        <f t="shared" si="84"/>
        <v>IMC_OTP</v>
      </c>
      <c r="O125" s="1">
        <f>'Service shares'!AK125*'Service PJ'!AV125</f>
        <v>4.6914449500853182E-2</v>
      </c>
      <c r="P125" s="1">
        <f>'Service shares'!AL125*'Service PJ'!AW125</f>
        <v>1.9993362055830292E-4</v>
      </c>
      <c r="Q125" s="1">
        <f>'Service shares'!AM125*'Service PJ'!AX125</f>
        <v>0.30260195121549438</v>
      </c>
      <c r="R125" s="1">
        <f>'Service shares'!AN125*'Service PJ'!AY125</f>
        <v>0.64444545409808762</v>
      </c>
      <c r="S125" s="1">
        <f>'Service shares'!AO125*'Service PJ'!AZ125</f>
        <v>7.6128541554683724E-2</v>
      </c>
      <c r="T125" s="1">
        <f>'Service shares'!AP125*'Service PJ'!BA125</f>
        <v>3.7103457458952736E-2</v>
      </c>
      <c r="U125" s="1">
        <f>'Service shares'!AQ125*'Service PJ'!BB125</f>
        <v>0.24953763511891847</v>
      </c>
      <c r="V125" s="14">
        <f>'Service shares'!AR125*'Service PJ'!BC125</f>
        <v>0.39447577412609247</v>
      </c>
      <c r="W125" s="1">
        <f>'Service shares'!AS125*'Service PJ'!BD125</f>
        <v>1.792663473858999</v>
      </c>
      <c r="X125" s="1">
        <f>'Service shares'!AT125*'Service PJ'!BE125</f>
        <v>2.5432416300458223</v>
      </c>
      <c r="Y125" s="1">
        <f>'Service shares'!AU125*'Service PJ'!BF125</f>
        <v>3.8517873358589437E-2</v>
      </c>
      <c r="Z125" s="1">
        <f>'Service shares'!AV125*'Service PJ'!BG125</f>
        <v>0.5581135571303697</v>
      </c>
      <c r="AA125" s="1">
        <f>'Service shares'!AW125*'Service PJ'!BH125</f>
        <v>0.30786051067834658</v>
      </c>
      <c r="AB125" s="1">
        <f>'Service shares'!AX125*'Service PJ'!BI125</f>
        <v>0.33264363109946038</v>
      </c>
      <c r="AC125" s="1">
        <f>'Service shares'!AY125*'Service PJ'!BJ125</f>
        <v>0.23885225144766795</v>
      </c>
      <c r="AD125" s="1">
        <f>'Service shares'!AZ125*'Service PJ'!BK125</f>
        <v>0.80745278483957372</v>
      </c>
      <c r="AE125" s="1">
        <f>'Service shares'!BA125*'Service PJ'!BL125</f>
        <v>0.94118281296144213</v>
      </c>
      <c r="AF125" s="1">
        <f>'Service shares'!BB125*'Service PJ'!BM125</f>
        <v>0.31522549547433265</v>
      </c>
      <c r="AG125" s="1">
        <f>'Service shares'!BC125*'Service PJ'!BN125</f>
        <v>0.9224665078292924</v>
      </c>
      <c r="AH125" s="1">
        <f>'Service shares'!BD125*'Service PJ'!BO125</f>
        <v>0</v>
      </c>
      <c r="AI125" s="1">
        <f>'Service shares'!BE125*'Service PJ'!BP125</f>
        <v>0.26841024967833665</v>
      </c>
      <c r="AJ125" s="1">
        <f>'Service shares'!BF125*'Service PJ'!BQ125</f>
        <v>0.35374820183392797</v>
      </c>
      <c r="AK125" s="1">
        <f>'Service shares'!BG125*'Service PJ'!BR125</f>
        <v>1.8242289480864187E-2</v>
      </c>
      <c r="AL125" s="1">
        <f>'Service shares'!BH125*'Service PJ'!BS125</f>
        <v>4.5809218481354663E-3</v>
      </c>
      <c r="AM125" s="1">
        <f>'Service shares'!BI125*'Service PJ'!BT125</f>
        <v>7.3078142096138956</v>
      </c>
      <c r="AN125" s="1">
        <f>'Service shares'!BJ125*'Service PJ'!BU125</f>
        <v>0</v>
      </c>
      <c r="AO125" s="1">
        <f>'Service shares'!BK125*'Service PJ'!BV125</f>
        <v>8.2292016863765097E-3</v>
      </c>
      <c r="AP125" s="1">
        <f>'Service shares'!BL125*'Service PJ'!BW125</f>
        <v>0.51961819538172849</v>
      </c>
      <c r="AQ125" s="1">
        <f>'Service shares'!BM125*'Service PJ'!BX125</f>
        <v>6.0857341985858113</v>
      </c>
      <c r="AR125" s="1">
        <f>'Service shares'!BN125*'Service PJ'!BY125</f>
        <v>0</v>
      </c>
      <c r="AS125" s="2">
        <v>0</v>
      </c>
      <c r="AU125" t="str">
        <f t="shared" si="52"/>
        <v>IMC_OTP_NGA</v>
      </c>
      <c r="AV125" s="1">
        <f t="shared" si="99"/>
        <v>1.0872589605017247</v>
      </c>
      <c r="AW125" s="1">
        <f t="shared" si="99"/>
        <v>1.0872589605017247</v>
      </c>
      <c r="AX125" s="1">
        <f t="shared" si="99"/>
        <v>1.0872589605017247</v>
      </c>
      <c r="AY125" s="1">
        <f t="shared" si="99"/>
        <v>1.0872589605017247</v>
      </c>
      <c r="AZ125" s="1">
        <f t="shared" si="99"/>
        <v>1.0872589605017247</v>
      </c>
      <c r="BA125" s="1">
        <f t="shared" si="99"/>
        <v>1.0872589605017247</v>
      </c>
      <c r="BB125" s="1">
        <f t="shared" si="99"/>
        <v>1.0872589605017247</v>
      </c>
      <c r="BC125" s="1">
        <f t="shared" si="99"/>
        <v>1.0872589605017247</v>
      </c>
      <c r="BD125" s="1">
        <f t="shared" si="99"/>
        <v>1.0872589605017247</v>
      </c>
      <c r="BE125" s="1">
        <f t="shared" si="99"/>
        <v>1.0872589605017247</v>
      </c>
      <c r="BF125" s="1">
        <f t="shared" si="99"/>
        <v>1.0872589605017247</v>
      </c>
      <c r="BG125" s="1">
        <f t="shared" si="99"/>
        <v>1.0872589605017247</v>
      </c>
      <c r="BH125" s="1">
        <f t="shared" si="99"/>
        <v>1.0872589605017247</v>
      </c>
      <c r="BI125" s="1">
        <f t="shared" si="99"/>
        <v>1.0872589605017247</v>
      </c>
      <c r="BJ125" s="1">
        <f t="shared" si="99"/>
        <v>1.0872589605017247</v>
      </c>
      <c r="BK125" s="1">
        <f t="shared" si="99"/>
        <v>1.0872589605017247</v>
      </c>
      <c r="BL125" s="1">
        <f t="shared" si="93"/>
        <v>1.0872589605017247</v>
      </c>
      <c r="BM125" s="1">
        <f t="shared" si="98"/>
        <v>1.0872589605017247</v>
      </c>
      <c r="BN125" s="1">
        <f t="shared" si="98"/>
        <v>1.0872589605017247</v>
      </c>
      <c r="BO125" s="1">
        <f t="shared" si="98"/>
        <v>1.0872589605017247</v>
      </c>
      <c r="BP125" s="1">
        <f t="shared" si="98"/>
        <v>1.0872589605017247</v>
      </c>
      <c r="BQ125" s="1">
        <f t="shared" si="98"/>
        <v>1.0872589605017247</v>
      </c>
      <c r="BR125" s="1">
        <f t="shared" si="98"/>
        <v>1.0872589605017247</v>
      </c>
      <c r="BS125" s="1">
        <f t="shared" si="98"/>
        <v>1.0872589605017247</v>
      </c>
      <c r="BT125" s="1">
        <f t="shared" si="98"/>
        <v>1.0872589605017247</v>
      </c>
      <c r="BU125" s="1">
        <f t="shared" si="98"/>
        <v>1.0872589605017247</v>
      </c>
      <c r="BV125" s="1">
        <f t="shared" si="98"/>
        <v>1.0872589605017247</v>
      </c>
      <c r="BW125" s="1">
        <f t="shared" si="98"/>
        <v>1.0872589605017247</v>
      </c>
      <c r="BX125" s="1">
        <f t="shared" si="98"/>
        <v>1.0872589605017247</v>
      </c>
      <c r="BY125" s="1">
        <f t="shared" si="98"/>
        <v>1.0872589605017247</v>
      </c>
      <c r="CC125" t="str">
        <f t="shared" si="86"/>
        <v>PRE</v>
      </c>
      <c r="CD125" t="str">
        <f t="shared" si="87"/>
        <v>IMC_OTP_NGA</v>
      </c>
      <c r="CE125" t="str">
        <f>VLOOKUP(D125,'IND Balance'!$AM$5:$AN$21,2,FALSE)&amp;" - "&amp;VLOOKUP(E125,'MECS_Table 5.4'!$AF$18:$AG$30,2,FALSE)&amp;" - "&amp;VLOOKUP('Service PJ'!M125,'IND Balance'!$AM$22:$AN$32,2,FALSE)</f>
        <v>Mining and Construction - Other process - Natural Gas</v>
      </c>
      <c r="CF125" t="s">
        <v>109</v>
      </c>
      <c r="CG125" t="s">
        <v>110</v>
      </c>
      <c r="CL125" t="str">
        <f t="shared" si="88"/>
        <v>IMC_OTP_NGA</v>
      </c>
      <c r="CM125" t="str">
        <f t="shared" si="89"/>
        <v>IMC_OTP</v>
      </c>
      <c r="CN125" s="1">
        <f t="shared" si="53"/>
        <v>0.2671358268228069</v>
      </c>
      <c r="CO125" s="1">
        <f t="shared" si="54"/>
        <v>7.9792112031677124E-4</v>
      </c>
      <c r="CP125" s="1">
        <f t="shared" si="55"/>
        <v>0.25710526137070411</v>
      </c>
      <c r="CQ125" s="1">
        <f t="shared" si="56"/>
        <v>0.64477019492244059</v>
      </c>
      <c r="CR125" s="1">
        <f t="shared" si="57"/>
        <v>0.22154658335378208</v>
      </c>
      <c r="CS125" s="1">
        <f t="shared" si="58"/>
        <v>8.158841036864127E-2</v>
      </c>
      <c r="CT125" s="1">
        <f t="shared" si="59"/>
        <v>0.24661272460179831</v>
      </c>
      <c r="CU125" s="1">
        <f t="shared" si="60"/>
        <v>0.50292331982691196</v>
      </c>
      <c r="CV125" s="1">
        <f t="shared" si="61"/>
        <v>0.72955178023088074</v>
      </c>
      <c r="CW125" s="1">
        <f t="shared" si="62"/>
        <v>0.25472627827026184</v>
      </c>
      <c r="CX125" s="1">
        <f t="shared" si="63"/>
        <v>0.13615280587171064</v>
      </c>
      <c r="CY125" s="1">
        <f t="shared" si="64"/>
        <v>0.6957425093823133</v>
      </c>
      <c r="CZ125" s="1">
        <f t="shared" si="65"/>
        <v>0.74815258157984565</v>
      </c>
      <c r="DA125" s="1">
        <f t="shared" si="66"/>
        <v>0.7521357726611887</v>
      </c>
      <c r="DB125" s="1">
        <f t="shared" si="67"/>
        <v>0.69637447710704969</v>
      </c>
      <c r="DC125" s="1">
        <f t="shared" si="68"/>
        <v>0.78606633500655065</v>
      </c>
      <c r="DD125" s="1">
        <f t="shared" si="69"/>
        <v>0.60836986625633072</v>
      </c>
      <c r="DE125" s="1">
        <f t="shared" si="70"/>
        <v>0.62851695342617031</v>
      </c>
      <c r="DF125" s="1">
        <f t="shared" si="71"/>
        <v>0.80624089204247251</v>
      </c>
      <c r="DG125" s="1">
        <f t="shared" si="72"/>
        <v>0</v>
      </c>
      <c r="DH125" s="1">
        <f t="shared" si="73"/>
        <v>0.53833307099267136</v>
      </c>
      <c r="DI125" s="1">
        <f t="shared" si="74"/>
        <v>0.47421220269323394</v>
      </c>
      <c r="DJ125" s="1">
        <f t="shared" si="75"/>
        <v>0.17645747771163639</v>
      </c>
      <c r="DK125" s="1">
        <f t="shared" si="76"/>
        <v>6.9872276548600371E-2</v>
      </c>
      <c r="DL125" s="1">
        <f t="shared" si="77"/>
        <v>0.83853161146470767</v>
      </c>
      <c r="DM125" s="1">
        <f t="shared" si="78"/>
        <v>0</v>
      </c>
      <c r="DN125" s="1">
        <f t="shared" si="79"/>
        <v>8.7665426766193374E-3</v>
      </c>
      <c r="DO125" s="1">
        <f t="shared" si="80"/>
        <v>0.90617502544764306</v>
      </c>
      <c r="DP125" s="1">
        <f t="shared" si="81"/>
        <v>0.69918005801324778</v>
      </c>
      <c r="DQ125" s="1" t="str">
        <f t="shared" si="82"/>
        <v/>
      </c>
      <c r="DR125" s="1">
        <v>3</v>
      </c>
      <c r="DS125" s="1" t="str">
        <f t="shared" si="90"/>
        <v/>
      </c>
      <c r="DT125" t="str">
        <f t="shared" si="91"/>
        <v/>
      </c>
    </row>
    <row r="126" spans="1:124" x14ac:dyDescent="0.45">
      <c r="A126" t="str">
        <f t="shared" si="83"/>
        <v>NGA</v>
      </c>
      <c r="B126" t="str">
        <f>VLOOKUP(E126,'EPA_US9RT techs'!$R$26:$S$34,2,FALSE)</f>
        <v>OTH</v>
      </c>
      <c r="C126" t="str">
        <f>'Service shares'!A126</f>
        <v>NGA</v>
      </c>
      <c r="D126" t="str">
        <f>'Service shares'!B126</f>
        <v>IMC</v>
      </c>
      <c r="E126" t="str">
        <f>'Service shares'!C126</f>
        <v>SPC</v>
      </c>
      <c r="F126" s="1">
        <f>IFERROR(1/AVERAGEIFS('EPA_US9RT techs'!$I$2:$I$1718,'EPA_US9RT techs'!$J$2:$J$1718,'Service PJ'!$D126,'EPA_US9RT techs'!$K$2:$K$1718,'Service PJ'!$B126,'EPA_US9RT techs'!$L$2:$L$1718,'Service PJ'!$A126,'EPA_US9RT techs'!$C$2:$C$1718,"VDA_FLOP",'EPA_US9RT techs'!$F$2:$F$1718,'Service PJ'!F$1),1/AVERAGEIFS('EPA_US9RT techs'!$I$2:$I$1718,'EPA_US9RT techs'!$K$2:$K$1718,'Service PJ'!$B126,'EPA_US9RT techs'!$L$2:$L$1718,'Service PJ'!$A126,'EPA_US9RT techs'!$C$2:$C$1718,"VDA_FLOP",'EPA_US9RT techs'!$F$2:$F$1718,'Service PJ'!F$1))</f>
        <v>1</v>
      </c>
      <c r="G126" s="1">
        <f>IFERROR(IFERROR(1/AVERAGEIFS('EPA_US9RT techs'!$I$2:$I$1718,'EPA_US9RT techs'!$J$2:$J$1718,'Service PJ'!$D126,'EPA_US9RT techs'!$K$2:$K$1718,'Service PJ'!$B126,'EPA_US9RT techs'!$L$2:$L$1718,'Service PJ'!$A126,'EPA_US9RT techs'!$C$2:$C$1718,"VDA_FLOP",'EPA_US9RT techs'!$F$2:$F$1718,'Service PJ'!G$1),1/AVERAGEIFS('EPA_US9RT techs'!$I$2:$I$1718,'EPA_US9RT techs'!$K$2:$K$1718,'Service PJ'!$B126,'EPA_US9RT techs'!$L$2:$L$1718,'Service PJ'!$A126,'EPA_US9RT techs'!$C$2:$C$1718,"VDA_FLOP",'EPA_US9RT techs'!$F$2:$F$1718,'Service PJ'!G$1)),"")</f>
        <v>1.0637134050773318</v>
      </c>
      <c r="H126" s="1">
        <f>IFERROR(IFERROR(1/AVERAGEIFS('EPA_US9RT techs'!$I$2:$I$1718,'EPA_US9RT techs'!$J$2:$J$1718,'Service PJ'!$D126,'EPA_US9RT techs'!$K$2:$K$1718,'Service PJ'!$B126,'EPA_US9RT techs'!$L$2:$L$1718,'Service PJ'!$A126,'EPA_US9RT techs'!$C$2:$C$1718,"VDA_FLOP",'EPA_US9RT techs'!$F$2:$F$1718,'Service PJ'!H$1),1/AVERAGEIFS('EPA_US9RT techs'!$I$2:$I$1718,'EPA_US9RT techs'!$K$2:$K$1718,'Service PJ'!$B126,'EPA_US9RT techs'!$L$2:$L$1718,'Service PJ'!$A126,'EPA_US9RT techs'!$C$2:$C$1718,"VDA_FLOP",'EPA_US9RT techs'!$F$2:$F$1718,'Service PJ'!H$1)),"")</f>
        <v>1.0913240984665626</v>
      </c>
      <c r="I126" s="1">
        <f>IFERROR(IFERROR(1/AVERAGEIFS('EPA_US9RT techs'!$I$2:$I$1718,'EPA_US9RT techs'!$J$2:$J$1718,'Service PJ'!$D126,'EPA_US9RT techs'!$K$2:$K$1718,'Service PJ'!$B126,'EPA_US9RT techs'!$L$2:$L$1718,'Service PJ'!$A126,'EPA_US9RT techs'!$C$2:$C$1718,"VDA_FLOP",'EPA_US9RT techs'!$F$2:$F$1718,'Service PJ'!I$1),1/AVERAGEIFS('EPA_US9RT techs'!$I$2:$I$1718,'EPA_US9RT techs'!$K$2:$K$1718,'Service PJ'!$B126,'EPA_US9RT techs'!$L$2:$L$1718,'Service PJ'!$A126,'EPA_US9RT techs'!$C$2:$C$1718,"VDA_FLOP",'EPA_US9RT techs'!$F$2:$F$1718,'Service PJ'!I$1)),"")</f>
        <v>1.1212290208125226</v>
      </c>
      <c r="J126" s="1">
        <f>IFERROR(IFERROR(1/AVERAGEIFS('EPA_US9RT techs'!$I$2:$I$1718,'EPA_US9RT techs'!$J$2:$J$1718,'Service PJ'!$D126,'EPA_US9RT techs'!$K$2:$K$1718,'Service PJ'!$B126,'EPA_US9RT techs'!$L$2:$L$1718,'Service PJ'!$A126,'EPA_US9RT techs'!$C$2:$C$1718,"VDA_FLOP",'EPA_US9RT techs'!$F$2:$F$1718,'Service PJ'!J$1),1/AVERAGEIFS('EPA_US9RT techs'!$I$2:$I$1718,'EPA_US9RT techs'!$K$2:$K$1718,'Service PJ'!$B126,'EPA_US9RT techs'!$L$2:$L$1718,'Service PJ'!$A126,'EPA_US9RT techs'!$C$2:$C$1718,"VDA_FLOP",'EPA_US9RT techs'!$F$2:$F$1718,'Service PJ'!J$1)),"")</f>
        <v>1.1606646281756339</v>
      </c>
      <c r="L126" t="str">
        <f>IF(SUM(O126:AR126)=0,"\I: ","")&amp;'Service PJ'!D126&amp;"_"&amp;'Service PJ'!E126&amp;"_"&amp;'Service PJ'!C126</f>
        <v>IMC_SPC_NGA</v>
      </c>
      <c r="M126" t="str">
        <f>"IND"&amp;'Service PJ'!C126</f>
        <v>INDNGA</v>
      </c>
      <c r="N126" t="str">
        <f t="shared" si="84"/>
        <v>IMC_SPC</v>
      </c>
      <c r="O126" s="1">
        <f>'Service shares'!AK126*'Service PJ'!AV126</f>
        <v>1.3387055371640283E-2</v>
      </c>
      <c r="P126" s="1">
        <f>'Service shares'!AL126*'Service PJ'!AW126</f>
        <v>5.7051131954939481E-5</v>
      </c>
      <c r="Q126" s="1">
        <f>'Service shares'!AM126*'Service PJ'!AX126</f>
        <v>8.6347577763105698E-2</v>
      </c>
      <c r="R126" s="1">
        <f>'Service shares'!AN126*'Service PJ'!AY126</f>
        <v>0.18389274668684052</v>
      </c>
      <c r="S126" s="1">
        <f>'Service shares'!AO126*'Service PJ'!AZ126</f>
        <v>2.1723307253903413E-2</v>
      </c>
      <c r="T126" s="1">
        <f>'Service shares'!AP126*'Service PJ'!BA126</f>
        <v>1.0587485194156802E-2</v>
      </c>
      <c r="U126" s="1">
        <f>'Service shares'!AQ126*'Service PJ'!BB126</f>
        <v>7.1205655702820919E-2</v>
      </c>
      <c r="V126" s="14">
        <f>'Service shares'!AR126*'Service PJ'!BC126</f>
        <v>0.11256380682673529</v>
      </c>
      <c r="W126" s="1">
        <f>'Service shares'!AS126*'Service PJ'!BD126</f>
        <v>0.51153717975164592</v>
      </c>
      <c r="X126" s="1">
        <f>'Service shares'!AT126*'Service PJ'!BE126</f>
        <v>0.72571493190525349</v>
      </c>
      <c r="Y126" s="1">
        <f>'Service shares'!AU126*'Service PJ'!BF126</f>
        <v>1.0991089289876193E-2</v>
      </c>
      <c r="Z126" s="1">
        <f>'Service shares'!AV126*'Service PJ'!BG126</f>
        <v>0.15925790822359548</v>
      </c>
      <c r="AA126" s="1">
        <f>'Service shares'!AW126*'Service PJ'!BH126</f>
        <v>8.7848109634485416E-2</v>
      </c>
      <c r="AB126" s="1">
        <f>'Service shares'!AX126*'Service PJ'!BI126</f>
        <v>9.4919982136228112E-2</v>
      </c>
      <c r="AC126" s="1">
        <f>'Service shares'!AY126*'Service PJ'!BJ126</f>
        <v>6.8156577553206255E-2</v>
      </c>
      <c r="AD126" s="1">
        <f>'Service shares'!AZ126*'Service PJ'!BK126</f>
        <v>0.23040694829928557</v>
      </c>
      <c r="AE126" s="1">
        <f>'Service shares'!BA126*'Service PJ'!BL126</f>
        <v>0.26856686087133663</v>
      </c>
      <c r="AF126" s="1">
        <f>'Service shares'!BB126*'Service PJ'!BM126</f>
        <v>8.9949710747237718E-2</v>
      </c>
      <c r="AG126" s="1">
        <f>'Service shares'!BC126*'Service PJ'!BN126</f>
        <v>0.2632261563373946</v>
      </c>
      <c r="AH126" s="1">
        <f>'Service shares'!BD126*'Service PJ'!BO126</f>
        <v>0</v>
      </c>
      <c r="AI126" s="1">
        <f>'Service shares'!BE126*'Service PJ'!BP126</f>
        <v>7.6590963189162864E-2</v>
      </c>
      <c r="AJ126" s="1">
        <f>'Service shares'!BF126*'Service PJ'!BQ126</f>
        <v>0.10094217913572352</v>
      </c>
      <c r="AK126" s="1">
        <f>'Service shares'!BG126*'Service PJ'!BR126</f>
        <v>5.2054439939954698E-3</v>
      </c>
      <c r="AL126" s="1">
        <f>'Service shares'!BH126*'Service PJ'!BS126</f>
        <v>1.3071677294866474E-3</v>
      </c>
      <c r="AM126" s="1">
        <f>'Service shares'!BI126*'Service PJ'!BT126</f>
        <v>2.085287464962831</v>
      </c>
      <c r="AN126" s="1">
        <f>'Service shares'!BJ126*'Service PJ'!BU126</f>
        <v>0</v>
      </c>
      <c r="AO126" s="1">
        <f>'Service shares'!BK126*'Service PJ'!BV126</f>
        <v>2.3482057193895986E-3</v>
      </c>
      <c r="AP126" s="1">
        <f>'Service shares'!BL126*'Service PJ'!BW126</f>
        <v>0.14827324262987451</v>
      </c>
      <c r="AQ126" s="1">
        <f>'Service shares'!BM126*'Service PJ'!BX126</f>
        <v>1.736566485599955</v>
      </c>
      <c r="AR126" s="1">
        <f>'Service shares'!BN126*'Service PJ'!BY126</f>
        <v>0</v>
      </c>
      <c r="AS126" s="2">
        <v>0</v>
      </c>
      <c r="AU126" t="str">
        <f t="shared" si="52"/>
        <v>IMC_SPC_NGA</v>
      </c>
      <c r="AV126" s="1">
        <f t="shared" si="99"/>
        <v>1.0637134050773318</v>
      </c>
      <c r="AW126" s="1">
        <f t="shared" si="99"/>
        <v>1.0637134050773318</v>
      </c>
      <c r="AX126" s="1">
        <f t="shared" si="99"/>
        <v>1.0637134050773318</v>
      </c>
      <c r="AY126" s="1">
        <f t="shared" si="99"/>
        <v>1.0637134050773318</v>
      </c>
      <c r="AZ126" s="1">
        <f t="shared" si="99"/>
        <v>1.0637134050773318</v>
      </c>
      <c r="BA126" s="1">
        <f t="shared" si="99"/>
        <v>1.0637134050773318</v>
      </c>
      <c r="BB126" s="1">
        <f t="shared" si="99"/>
        <v>1.0637134050773318</v>
      </c>
      <c r="BC126" s="1">
        <f t="shared" si="99"/>
        <v>1.0637134050773318</v>
      </c>
      <c r="BD126" s="1">
        <f t="shared" si="99"/>
        <v>1.0637134050773318</v>
      </c>
      <c r="BE126" s="1">
        <f t="shared" si="99"/>
        <v>1.0637134050773318</v>
      </c>
      <c r="BF126" s="1">
        <f t="shared" si="99"/>
        <v>1.0637134050773318</v>
      </c>
      <c r="BG126" s="1">
        <f t="shared" si="99"/>
        <v>1.0637134050773318</v>
      </c>
      <c r="BH126" s="1">
        <f t="shared" si="99"/>
        <v>1.0637134050773318</v>
      </c>
      <c r="BI126" s="1">
        <f t="shared" si="99"/>
        <v>1.0637134050773318</v>
      </c>
      <c r="BJ126" s="1">
        <f t="shared" si="99"/>
        <v>1.0637134050773318</v>
      </c>
      <c r="BK126" s="1">
        <f t="shared" si="99"/>
        <v>1.0637134050773318</v>
      </c>
      <c r="BL126" s="1">
        <f t="shared" si="93"/>
        <v>1.0637134050773318</v>
      </c>
      <c r="BM126" s="1">
        <f t="shared" si="98"/>
        <v>1.0637134050773318</v>
      </c>
      <c r="BN126" s="1">
        <f t="shared" si="98"/>
        <v>1.0637134050773318</v>
      </c>
      <c r="BO126" s="1">
        <f t="shared" si="98"/>
        <v>1.0637134050773318</v>
      </c>
      <c r="BP126" s="1">
        <f t="shared" si="98"/>
        <v>1.0637134050773318</v>
      </c>
      <c r="BQ126" s="1">
        <f t="shared" si="98"/>
        <v>1.0637134050773318</v>
      </c>
      <c r="BR126" s="1">
        <f t="shared" si="98"/>
        <v>1.0637134050773318</v>
      </c>
      <c r="BS126" s="1">
        <f t="shared" si="98"/>
        <v>1.0637134050773318</v>
      </c>
      <c r="BT126" s="1">
        <f t="shared" si="98"/>
        <v>1.0637134050773318</v>
      </c>
      <c r="BU126" s="1">
        <f t="shared" si="98"/>
        <v>1.0637134050773318</v>
      </c>
      <c r="BV126" s="1">
        <f t="shared" si="98"/>
        <v>1.0637134050773318</v>
      </c>
      <c r="BW126" s="1">
        <f t="shared" si="98"/>
        <v>1.0637134050773318</v>
      </c>
      <c r="BX126" s="1">
        <f t="shared" si="98"/>
        <v>1.0637134050773318</v>
      </c>
      <c r="BY126" s="1">
        <f t="shared" si="98"/>
        <v>1.0637134050773318</v>
      </c>
      <c r="CC126" t="str">
        <f t="shared" si="86"/>
        <v>PRE</v>
      </c>
      <c r="CD126" t="str">
        <f t="shared" si="87"/>
        <v>IMC_SPC_NGA</v>
      </c>
      <c r="CE126" t="str">
        <f>VLOOKUP(D126,'IND Balance'!$AM$5:$AN$21,2,FALSE)&amp;" - "&amp;VLOOKUP(E126,'MECS_Table 5.4'!$AF$18:$AG$30,2,FALSE)&amp;" - "&amp;VLOOKUP('Service PJ'!M126,'IND Balance'!$AM$22:$AN$32,2,FALSE)</f>
        <v>Mining and Construction - Space conditioning - Natural Gas</v>
      </c>
      <c r="CF126" t="s">
        <v>109</v>
      </c>
      <c r="CG126" t="s">
        <v>110</v>
      </c>
      <c r="CL126" t="str">
        <f t="shared" si="88"/>
        <v>IMC_SPC_NGA</v>
      </c>
      <c r="CM126" t="str">
        <f t="shared" si="89"/>
        <v>IMC_SPC</v>
      </c>
      <c r="CN126" s="1">
        <f t="shared" si="53"/>
        <v>2.5077681907394348E-2</v>
      </c>
      <c r="CO126" s="1">
        <f t="shared" si="54"/>
        <v>5.6157155346039232E-5</v>
      </c>
      <c r="CP126" s="1">
        <f t="shared" si="55"/>
        <v>2.3836344734957025E-2</v>
      </c>
      <c r="CQ126" s="1">
        <f t="shared" si="56"/>
        <v>0.11493600246507156</v>
      </c>
      <c r="CR126" s="1">
        <f t="shared" si="57"/>
        <v>1.9673649846718721E-2</v>
      </c>
      <c r="CS126" s="1">
        <f t="shared" si="58"/>
        <v>6.2139260018954012E-3</v>
      </c>
      <c r="CT126" s="1">
        <f t="shared" si="59"/>
        <v>2.257040380955079E-2</v>
      </c>
      <c r="CU126" s="1">
        <f t="shared" si="60"/>
        <v>6.7021712769994787E-2</v>
      </c>
      <c r="CV126" s="1">
        <f t="shared" si="61"/>
        <v>0.16292860222832556</v>
      </c>
      <c r="CW126" s="1">
        <f t="shared" si="62"/>
        <v>2.3546442211929829E-2</v>
      </c>
      <c r="CX126" s="1">
        <f t="shared" si="63"/>
        <v>1.0978881601628427E-2</v>
      </c>
      <c r="CY126" s="1">
        <f t="shared" si="64"/>
        <v>0.14114740392971614</v>
      </c>
      <c r="CZ126" s="1">
        <f t="shared" si="65"/>
        <v>0.17689479872568845</v>
      </c>
      <c r="DA126" s="1">
        <f t="shared" si="66"/>
        <v>0.18010149251863261</v>
      </c>
      <c r="DB126" s="1">
        <f t="shared" si="67"/>
        <v>0.14151788680854854</v>
      </c>
      <c r="DC126" s="1">
        <f t="shared" si="68"/>
        <v>0.21113187515886511</v>
      </c>
      <c r="DD126" s="1">
        <f t="shared" si="69"/>
        <v>9.9800348158914906E-2</v>
      </c>
      <c r="DE126" s="1">
        <f t="shared" si="70"/>
        <v>0.10786570156216477</v>
      </c>
      <c r="DF126" s="1">
        <f t="shared" si="71"/>
        <v>0.23344149947478765</v>
      </c>
      <c r="DG126" s="1">
        <f t="shared" si="72"/>
        <v>0</v>
      </c>
      <c r="DH126" s="1">
        <f t="shared" si="73"/>
        <v>7.656495615421087E-2</v>
      </c>
      <c r="DI126" s="1">
        <f t="shared" si="74"/>
        <v>6.0123796632879881E-2</v>
      </c>
      <c r="DJ126" s="1">
        <f t="shared" si="75"/>
        <v>1.4874417295940474E-2</v>
      </c>
      <c r="DK126" s="1">
        <f t="shared" si="76"/>
        <v>5.2589425228009188E-3</v>
      </c>
      <c r="DL126" s="1">
        <f t="shared" si="77"/>
        <v>0.27742592998875176</v>
      </c>
      <c r="DM126" s="1">
        <f t="shared" si="78"/>
        <v>0</v>
      </c>
      <c r="DN126" s="1">
        <f t="shared" si="79"/>
        <v>6.2163865534290038E-4</v>
      </c>
      <c r="DO126" s="1">
        <f t="shared" si="80"/>
        <v>0.42758091329450387</v>
      </c>
      <c r="DP126" s="1">
        <f t="shared" si="81"/>
        <v>0.14317808215967998</v>
      </c>
      <c r="DQ126" s="1" t="str">
        <f t="shared" si="82"/>
        <v/>
      </c>
      <c r="DR126" s="1">
        <v>3</v>
      </c>
      <c r="DS126" s="1" t="str">
        <f t="shared" si="90"/>
        <v/>
      </c>
      <c r="DT126" t="str">
        <f t="shared" si="91"/>
        <v/>
      </c>
    </row>
    <row r="127" spans="1:124" x14ac:dyDescent="0.45">
      <c r="A127" t="str">
        <f t="shared" si="83"/>
        <v>NGA</v>
      </c>
      <c r="B127" t="str">
        <f>VLOOKUP(E127,'EPA_US9RT techs'!$R$26:$S$34,2,FALSE)</f>
        <v>OTH</v>
      </c>
      <c r="C127" t="str">
        <f>'Service shares'!A127</f>
        <v>NGA</v>
      </c>
      <c r="D127" t="str">
        <f>'Service shares'!B127</f>
        <v>IMC</v>
      </c>
      <c r="E127" t="str">
        <f>'Service shares'!C127</f>
        <v>OTH</v>
      </c>
      <c r="F127" s="1">
        <f>IFERROR(1/AVERAGEIFS('EPA_US9RT techs'!$I$2:$I$1718,'EPA_US9RT techs'!$J$2:$J$1718,'Service PJ'!$D127,'EPA_US9RT techs'!$K$2:$K$1718,'Service PJ'!$B127,'EPA_US9RT techs'!$L$2:$L$1718,'Service PJ'!$A127,'EPA_US9RT techs'!$C$2:$C$1718,"VDA_FLOP",'EPA_US9RT techs'!$F$2:$F$1718,'Service PJ'!F$1),1/AVERAGEIFS('EPA_US9RT techs'!$I$2:$I$1718,'EPA_US9RT techs'!$K$2:$K$1718,'Service PJ'!$B127,'EPA_US9RT techs'!$L$2:$L$1718,'Service PJ'!$A127,'EPA_US9RT techs'!$C$2:$C$1718,"VDA_FLOP",'EPA_US9RT techs'!$F$2:$F$1718,'Service PJ'!F$1))</f>
        <v>1</v>
      </c>
      <c r="G127" s="1">
        <f>IFERROR(IFERROR(1/AVERAGEIFS('EPA_US9RT techs'!$I$2:$I$1718,'EPA_US9RT techs'!$J$2:$J$1718,'Service PJ'!$D127,'EPA_US9RT techs'!$K$2:$K$1718,'Service PJ'!$B127,'EPA_US9RT techs'!$L$2:$L$1718,'Service PJ'!$A127,'EPA_US9RT techs'!$C$2:$C$1718,"VDA_FLOP",'EPA_US9RT techs'!$F$2:$F$1718,'Service PJ'!G$1),1/AVERAGEIFS('EPA_US9RT techs'!$I$2:$I$1718,'EPA_US9RT techs'!$K$2:$K$1718,'Service PJ'!$B127,'EPA_US9RT techs'!$L$2:$L$1718,'Service PJ'!$A127,'EPA_US9RT techs'!$C$2:$C$1718,"VDA_FLOP",'EPA_US9RT techs'!$F$2:$F$1718,'Service PJ'!G$1)),"")</f>
        <v>1.0637134050773318</v>
      </c>
      <c r="H127" s="1">
        <f>IFERROR(IFERROR(1/AVERAGEIFS('EPA_US9RT techs'!$I$2:$I$1718,'EPA_US9RT techs'!$J$2:$J$1718,'Service PJ'!$D127,'EPA_US9RT techs'!$K$2:$K$1718,'Service PJ'!$B127,'EPA_US9RT techs'!$L$2:$L$1718,'Service PJ'!$A127,'EPA_US9RT techs'!$C$2:$C$1718,"VDA_FLOP",'EPA_US9RT techs'!$F$2:$F$1718,'Service PJ'!H$1),1/AVERAGEIFS('EPA_US9RT techs'!$I$2:$I$1718,'EPA_US9RT techs'!$K$2:$K$1718,'Service PJ'!$B127,'EPA_US9RT techs'!$L$2:$L$1718,'Service PJ'!$A127,'EPA_US9RT techs'!$C$2:$C$1718,"VDA_FLOP",'EPA_US9RT techs'!$F$2:$F$1718,'Service PJ'!H$1)),"")</f>
        <v>1.0913240984665626</v>
      </c>
      <c r="I127" s="1">
        <f>IFERROR(IFERROR(1/AVERAGEIFS('EPA_US9RT techs'!$I$2:$I$1718,'EPA_US9RT techs'!$J$2:$J$1718,'Service PJ'!$D127,'EPA_US9RT techs'!$K$2:$K$1718,'Service PJ'!$B127,'EPA_US9RT techs'!$L$2:$L$1718,'Service PJ'!$A127,'EPA_US9RT techs'!$C$2:$C$1718,"VDA_FLOP",'EPA_US9RT techs'!$F$2:$F$1718,'Service PJ'!I$1),1/AVERAGEIFS('EPA_US9RT techs'!$I$2:$I$1718,'EPA_US9RT techs'!$K$2:$K$1718,'Service PJ'!$B127,'EPA_US9RT techs'!$L$2:$L$1718,'Service PJ'!$A127,'EPA_US9RT techs'!$C$2:$C$1718,"VDA_FLOP",'EPA_US9RT techs'!$F$2:$F$1718,'Service PJ'!I$1)),"")</f>
        <v>1.1212290208125226</v>
      </c>
      <c r="J127" s="1">
        <f>IFERROR(IFERROR(1/AVERAGEIFS('EPA_US9RT techs'!$I$2:$I$1718,'EPA_US9RT techs'!$J$2:$J$1718,'Service PJ'!$D127,'EPA_US9RT techs'!$K$2:$K$1718,'Service PJ'!$B127,'EPA_US9RT techs'!$L$2:$L$1718,'Service PJ'!$A127,'EPA_US9RT techs'!$C$2:$C$1718,"VDA_FLOP",'EPA_US9RT techs'!$F$2:$F$1718,'Service PJ'!J$1),1/AVERAGEIFS('EPA_US9RT techs'!$I$2:$I$1718,'EPA_US9RT techs'!$K$2:$K$1718,'Service PJ'!$B127,'EPA_US9RT techs'!$L$2:$L$1718,'Service PJ'!$A127,'EPA_US9RT techs'!$C$2:$C$1718,"VDA_FLOP",'EPA_US9RT techs'!$F$2:$F$1718,'Service PJ'!J$1)),"")</f>
        <v>1.1606646281756339</v>
      </c>
      <c r="L127" t="str">
        <f>IF(SUM(O127:AR127)=0,"\I: ","")&amp;'Service PJ'!D127&amp;"_"&amp;'Service PJ'!E127&amp;"_"&amp;'Service PJ'!C127</f>
        <v>IMC_OTH_NGA</v>
      </c>
      <c r="M127" t="str">
        <f>"IND"&amp;'Service PJ'!C127</f>
        <v>INDNGA</v>
      </c>
      <c r="N127" t="str">
        <f t="shared" si="84"/>
        <v>IMC_OTH</v>
      </c>
      <c r="O127" s="1">
        <f>'Service shares'!AK127*'Service PJ'!AV127</f>
        <v>4.2073602596583749E-2</v>
      </c>
      <c r="P127" s="1">
        <f>'Service shares'!AL127*'Service PJ'!AW127</f>
        <v>1.7930355757266693E-4</v>
      </c>
      <c r="Q127" s="1">
        <f>'Service shares'!AM127*'Service PJ'!AX127</f>
        <v>0.2713781015411893</v>
      </c>
      <c r="R127" s="1">
        <f>'Service shares'!AN127*'Service PJ'!AY127</f>
        <v>0.5779486324443559</v>
      </c>
      <c r="S127" s="1">
        <f>'Service shares'!AO127*'Service PJ'!AZ127</f>
        <v>6.8273251369410731E-2</v>
      </c>
      <c r="T127" s="1">
        <f>'Service shares'!AP127*'Service PJ'!BA127</f>
        <v>3.3274953467349946E-2</v>
      </c>
      <c r="U127" s="1">
        <f>'Service shares'!AQ127*'Service PJ'!BB127</f>
        <v>0.22378920363743718</v>
      </c>
      <c r="V127" s="14">
        <f>'Service shares'!AR127*'Service PJ'!BC127</f>
        <v>0.35377196431259661</v>
      </c>
      <c r="W127" s="1">
        <f>'Service shares'!AS127*'Service PJ'!BD127</f>
        <v>1.6076882792194584</v>
      </c>
      <c r="X127" s="1">
        <f>'Service shares'!AT127*'Service PJ'!BE127</f>
        <v>2.2808183574165111</v>
      </c>
      <c r="Y127" s="1">
        <f>'Service shares'!AU127*'Service PJ'!BF127</f>
        <v>3.4543423482468034E-2</v>
      </c>
      <c r="Z127" s="1">
        <f>'Service shares'!AV127*'Service PJ'!BG127</f>
        <v>0.50052485441701444</v>
      </c>
      <c r="AA127" s="1">
        <f>'Service shares'!AW127*'Service PJ'!BH127</f>
        <v>0.27609405885123989</v>
      </c>
      <c r="AB127" s="1">
        <f>'Service shares'!AX127*'Service PJ'!BI127</f>
        <v>0.2983199438567169</v>
      </c>
      <c r="AC127" s="1">
        <f>'Service shares'!AY127*'Service PJ'!BJ127</f>
        <v>0.21420638659579111</v>
      </c>
      <c r="AD127" s="1">
        <f>'Service shares'!AZ127*'Service PJ'!BK127</f>
        <v>0.72413612322632603</v>
      </c>
      <c r="AE127" s="1">
        <f>'Service shares'!BA127*'Service PJ'!BL127</f>
        <v>0.84406727702420092</v>
      </c>
      <c r="AF127" s="1">
        <f>'Service shares'!BB127*'Service PJ'!BM127</f>
        <v>0.28269909091988998</v>
      </c>
      <c r="AG127" s="1">
        <f>'Service shares'!BC127*'Service PJ'!BN127</f>
        <v>0.82728220563181154</v>
      </c>
      <c r="AH127" s="1">
        <f>'Service shares'!BD127*'Service PJ'!BO127</f>
        <v>0</v>
      </c>
      <c r="AI127" s="1">
        <f>'Service shares'!BE127*'Service PJ'!BP127</f>
        <v>0.24071445573736905</v>
      </c>
      <c r="AJ127" s="1">
        <f>'Service shares'!BF127*'Service PJ'!BQ127</f>
        <v>0.31724684871227399</v>
      </c>
      <c r="AK127" s="1">
        <f>'Service shares'!BG127*'Service PJ'!BR127</f>
        <v>1.635996683827148E-2</v>
      </c>
      <c r="AL127" s="1">
        <f>'Service shares'!BH127*'Service PJ'!BS127</f>
        <v>4.1082414355294635E-3</v>
      </c>
      <c r="AM127" s="1">
        <f>'Service shares'!BI127*'Service PJ'!BT127</f>
        <v>6.5537606041688976</v>
      </c>
      <c r="AN127" s="1">
        <f>'Service shares'!BJ127*'Service PJ'!BU127</f>
        <v>0</v>
      </c>
      <c r="AO127" s="1">
        <f>'Service shares'!BK127*'Service PJ'!BV127</f>
        <v>7.3800751180815955E-3</v>
      </c>
      <c r="AP127" s="1">
        <f>'Service shares'!BL127*'Service PJ'!BW127</f>
        <v>0.46600161969389131</v>
      </c>
      <c r="AQ127" s="1">
        <f>'Service shares'!BM127*'Service PJ'!BX127</f>
        <v>5.4577803833141445</v>
      </c>
      <c r="AR127" s="1">
        <f>'Service shares'!BN127*'Service PJ'!BY127</f>
        <v>0</v>
      </c>
      <c r="AS127" s="2">
        <v>0</v>
      </c>
      <c r="AU127" t="str">
        <f t="shared" si="52"/>
        <v>IMC_OTH_NGA</v>
      </c>
      <c r="AV127" s="1">
        <f t="shared" si="99"/>
        <v>1.0637134050773318</v>
      </c>
      <c r="AW127" s="1">
        <f t="shared" si="99"/>
        <v>1.0637134050773318</v>
      </c>
      <c r="AX127" s="1">
        <f t="shared" si="99"/>
        <v>1.0637134050773318</v>
      </c>
      <c r="AY127" s="1">
        <f t="shared" si="99"/>
        <v>1.0637134050773318</v>
      </c>
      <c r="AZ127" s="1">
        <f t="shared" si="99"/>
        <v>1.0637134050773318</v>
      </c>
      <c r="BA127" s="1">
        <f t="shared" si="99"/>
        <v>1.0637134050773318</v>
      </c>
      <c r="BB127" s="1">
        <f t="shared" si="99"/>
        <v>1.0637134050773318</v>
      </c>
      <c r="BC127" s="1">
        <f t="shared" si="99"/>
        <v>1.0637134050773318</v>
      </c>
      <c r="BD127" s="1">
        <f t="shared" si="99"/>
        <v>1.0637134050773318</v>
      </c>
      <c r="BE127" s="1">
        <f t="shared" si="99"/>
        <v>1.0637134050773318</v>
      </c>
      <c r="BF127" s="1">
        <f t="shared" si="99"/>
        <v>1.0637134050773318</v>
      </c>
      <c r="BG127" s="1">
        <f t="shared" si="99"/>
        <v>1.0637134050773318</v>
      </c>
      <c r="BH127" s="1">
        <f t="shared" si="99"/>
        <v>1.0637134050773318</v>
      </c>
      <c r="BI127" s="1">
        <f t="shared" si="99"/>
        <v>1.0637134050773318</v>
      </c>
      <c r="BJ127" s="1">
        <f t="shared" si="99"/>
        <v>1.0637134050773318</v>
      </c>
      <c r="BK127" s="1">
        <f t="shared" si="99"/>
        <v>1.0637134050773318</v>
      </c>
      <c r="BL127" s="1">
        <f t="shared" si="93"/>
        <v>1.0637134050773318</v>
      </c>
      <c r="BM127" s="1">
        <f t="shared" si="98"/>
        <v>1.0637134050773318</v>
      </c>
      <c r="BN127" s="1">
        <f t="shared" si="98"/>
        <v>1.0637134050773318</v>
      </c>
      <c r="BO127" s="1">
        <f t="shared" si="98"/>
        <v>1.0637134050773318</v>
      </c>
      <c r="BP127" s="1">
        <f t="shared" si="98"/>
        <v>1.0637134050773318</v>
      </c>
      <c r="BQ127" s="1">
        <f t="shared" si="98"/>
        <v>1.0637134050773318</v>
      </c>
      <c r="BR127" s="1">
        <f t="shared" si="98"/>
        <v>1.0637134050773318</v>
      </c>
      <c r="BS127" s="1">
        <f t="shared" si="98"/>
        <v>1.0637134050773318</v>
      </c>
      <c r="BT127" s="1">
        <f t="shared" si="98"/>
        <v>1.0637134050773318</v>
      </c>
      <c r="BU127" s="1">
        <f t="shared" si="98"/>
        <v>1.0637134050773318</v>
      </c>
      <c r="BV127" s="1">
        <f t="shared" si="98"/>
        <v>1.0637134050773318</v>
      </c>
      <c r="BW127" s="1">
        <f t="shared" si="98"/>
        <v>1.0637134050773318</v>
      </c>
      <c r="BX127" s="1">
        <f t="shared" si="98"/>
        <v>1.0637134050773318</v>
      </c>
      <c r="BY127" s="1">
        <f t="shared" si="98"/>
        <v>1.0637134050773318</v>
      </c>
      <c r="CC127" t="str">
        <f t="shared" si="86"/>
        <v>PRE</v>
      </c>
      <c r="CD127" t="str">
        <f t="shared" si="87"/>
        <v>IMC_OTH_NGA</v>
      </c>
      <c r="CE127" t="str">
        <f>VLOOKUP(D127,'IND Balance'!$AM$5:$AN$21,2,FALSE)&amp;" - "&amp;VLOOKUP(E127,'MECS_Table 5.4'!$AF$18:$AG$30,2,FALSE)&amp;" - "&amp;VLOOKUP('Service PJ'!M127,'IND Balance'!$AM$22:$AN$32,2,FALSE)</f>
        <v>Mining and Construction - Other - Natural Gas</v>
      </c>
      <c r="CF127" t="s">
        <v>109</v>
      </c>
      <c r="CG127" t="s">
        <v>110</v>
      </c>
      <c r="CL127" t="str">
        <f t="shared" si="88"/>
        <v>IMC_OTH_NGA</v>
      </c>
      <c r="CM127" t="str">
        <f t="shared" si="89"/>
        <v>IMC_OTH</v>
      </c>
      <c r="CN127" s="1">
        <f t="shared" si="53"/>
        <v>7.5394059292225634E-3</v>
      </c>
      <c r="CO127" s="1">
        <f t="shared" si="54"/>
        <v>2.4056288534265489E-5</v>
      </c>
      <c r="CP127" s="1">
        <f t="shared" si="55"/>
        <v>1.4843767100551417E-2</v>
      </c>
      <c r="CQ127" s="1">
        <f t="shared" si="56"/>
        <v>6.0828744921823309E-2</v>
      </c>
      <c r="CR127" s="1">
        <f t="shared" si="57"/>
        <v>4.2903494810260087E-3</v>
      </c>
      <c r="CS127" s="1">
        <f t="shared" si="58"/>
        <v>1.1435341983334589E-3</v>
      </c>
      <c r="CT127" s="1">
        <f t="shared" si="59"/>
        <v>8.6085801817516912E-3</v>
      </c>
      <c r="CU127" s="1">
        <f t="shared" si="60"/>
        <v>5.4719373900092343E-2</v>
      </c>
      <c r="CV127" s="1">
        <f t="shared" si="61"/>
        <v>5.6694777058260287E-2</v>
      </c>
      <c r="CW127" s="1">
        <f t="shared" si="62"/>
        <v>2.8437646954325276E-2</v>
      </c>
      <c r="CX127" s="1">
        <f t="shared" si="63"/>
        <v>5.8952019986625416E-3</v>
      </c>
      <c r="CY127" s="1">
        <f t="shared" si="64"/>
        <v>0.11936705025531916</v>
      </c>
      <c r="CZ127" s="1">
        <f t="shared" si="65"/>
        <v>6.1599095127601484E-2</v>
      </c>
      <c r="DA127" s="1">
        <f t="shared" si="66"/>
        <v>0.15488075316319877</v>
      </c>
      <c r="DB127" s="1">
        <f t="shared" si="67"/>
        <v>4.557617577501686E-2</v>
      </c>
      <c r="DC127" s="1">
        <f t="shared" si="68"/>
        <v>0.10888210605302162</v>
      </c>
      <c r="DD127" s="1">
        <f t="shared" si="69"/>
        <v>0.1278407060023464</v>
      </c>
      <c r="DE127" s="1">
        <f t="shared" si="70"/>
        <v>3.4440307907554014E-2</v>
      </c>
      <c r="DF127" s="1">
        <f t="shared" si="71"/>
        <v>7.8395661038472272E-2</v>
      </c>
      <c r="DG127" s="1">
        <f t="shared" si="72"/>
        <v>0</v>
      </c>
      <c r="DH127" s="1">
        <f t="shared" si="73"/>
        <v>1.8638792152491347E-2</v>
      </c>
      <c r="DI127" s="1">
        <f t="shared" si="74"/>
        <v>8.4382626430528906E-2</v>
      </c>
      <c r="DJ127" s="1">
        <f t="shared" si="75"/>
        <v>5.3783326004026915E-3</v>
      </c>
      <c r="DK127" s="1">
        <f t="shared" si="76"/>
        <v>1.6440174140250534E-3</v>
      </c>
      <c r="DL127" s="1">
        <f t="shared" si="77"/>
        <v>0.15798515226572621</v>
      </c>
      <c r="DM127" s="1">
        <f t="shared" si="78"/>
        <v>0</v>
      </c>
      <c r="DN127" s="1">
        <f t="shared" si="79"/>
        <v>5.6442346684617423E-4</v>
      </c>
      <c r="DO127" s="1">
        <f t="shared" si="80"/>
        <v>0.23279645263292925</v>
      </c>
      <c r="DP127" s="1">
        <f t="shared" si="81"/>
        <v>6.1359159525889238E-2</v>
      </c>
      <c r="DQ127" s="1" t="str">
        <f t="shared" si="82"/>
        <v/>
      </c>
      <c r="DR127" s="1">
        <v>3</v>
      </c>
      <c r="DS127" s="1" t="str">
        <f t="shared" si="90"/>
        <v/>
      </c>
      <c r="DT127" t="str">
        <f t="shared" si="91"/>
        <v/>
      </c>
    </row>
    <row r="128" spans="1:124" x14ac:dyDescent="0.45">
      <c r="A128" t="str">
        <f t="shared" si="83"/>
        <v>NGA</v>
      </c>
      <c r="B128" t="str">
        <f>VLOOKUP(E128,'EPA_US9RT techs'!$R$26:$S$34,2,FALSE)</f>
        <v>STM</v>
      </c>
      <c r="C128" t="str">
        <f>'Service shares'!A128</f>
        <v>NGA</v>
      </c>
      <c r="D128" t="str">
        <f>'Service shares'!B128</f>
        <v>IIS</v>
      </c>
      <c r="E128" t="str">
        <f>'Service shares'!C128</f>
        <v>STM</v>
      </c>
      <c r="F128" s="1">
        <f>IFERROR(1/AVERAGEIFS('EPA_US9RT techs'!$I$2:$I$1718,'EPA_US9RT techs'!$J$2:$J$1718,'Service PJ'!$D128,'EPA_US9RT techs'!$K$2:$K$1718,'Service PJ'!$B128,'EPA_US9RT techs'!$L$2:$L$1718,'Service PJ'!$A128,'EPA_US9RT techs'!$C$2:$C$1718,"VDA_FLOP",'EPA_US9RT techs'!$F$2:$F$1718,'Service PJ'!F$1),1/AVERAGEIFS('EPA_US9RT techs'!$I$2:$I$1718,'EPA_US9RT techs'!$K$2:$K$1718,'Service PJ'!$B128,'EPA_US9RT techs'!$L$2:$L$1718,'Service PJ'!$A128,'EPA_US9RT techs'!$C$2:$C$1718,"VDA_FLOP",'EPA_US9RT techs'!$F$2:$F$1718,'Service PJ'!F$1))</f>
        <v>0.83676360225555968</v>
      </c>
      <c r="G128" s="1" t="str">
        <f>IFERROR(IFERROR(1/AVERAGEIFS('EPA_US9RT techs'!$I$2:$I$1718,'EPA_US9RT techs'!$J$2:$J$1718,'Service PJ'!$D128,'EPA_US9RT techs'!$K$2:$K$1718,'Service PJ'!$B128,'EPA_US9RT techs'!$L$2:$L$1718,'Service PJ'!$A128,'EPA_US9RT techs'!$C$2:$C$1718,"VDA_FLOP",'EPA_US9RT techs'!$F$2:$F$1718,'Service PJ'!G$1),1/AVERAGEIFS('EPA_US9RT techs'!$I$2:$I$1718,'EPA_US9RT techs'!$K$2:$K$1718,'Service PJ'!$B128,'EPA_US9RT techs'!$L$2:$L$1718,'Service PJ'!$A128,'EPA_US9RT techs'!$C$2:$C$1718,"VDA_FLOP",'EPA_US9RT techs'!$F$2:$F$1718,'Service PJ'!G$1)),"")</f>
        <v/>
      </c>
      <c r="H128" s="1" t="str">
        <f>IFERROR(IFERROR(1/AVERAGEIFS('EPA_US9RT techs'!$I$2:$I$1718,'EPA_US9RT techs'!$J$2:$J$1718,'Service PJ'!$D128,'EPA_US9RT techs'!$K$2:$K$1718,'Service PJ'!$B128,'EPA_US9RT techs'!$L$2:$L$1718,'Service PJ'!$A128,'EPA_US9RT techs'!$C$2:$C$1718,"VDA_FLOP",'EPA_US9RT techs'!$F$2:$F$1718,'Service PJ'!H$1),1/AVERAGEIFS('EPA_US9RT techs'!$I$2:$I$1718,'EPA_US9RT techs'!$K$2:$K$1718,'Service PJ'!$B128,'EPA_US9RT techs'!$L$2:$L$1718,'Service PJ'!$A128,'EPA_US9RT techs'!$C$2:$C$1718,"VDA_FLOP",'EPA_US9RT techs'!$F$2:$F$1718,'Service PJ'!H$1)),"")</f>
        <v/>
      </c>
      <c r="I128" s="1" t="str">
        <f>IFERROR(IFERROR(1/AVERAGEIFS('EPA_US9RT techs'!$I$2:$I$1718,'EPA_US9RT techs'!$J$2:$J$1718,'Service PJ'!$D128,'EPA_US9RT techs'!$K$2:$K$1718,'Service PJ'!$B128,'EPA_US9RT techs'!$L$2:$L$1718,'Service PJ'!$A128,'EPA_US9RT techs'!$C$2:$C$1718,"VDA_FLOP",'EPA_US9RT techs'!$F$2:$F$1718,'Service PJ'!I$1),1/AVERAGEIFS('EPA_US9RT techs'!$I$2:$I$1718,'EPA_US9RT techs'!$K$2:$K$1718,'Service PJ'!$B128,'EPA_US9RT techs'!$L$2:$L$1718,'Service PJ'!$A128,'EPA_US9RT techs'!$C$2:$C$1718,"VDA_FLOP",'EPA_US9RT techs'!$F$2:$F$1718,'Service PJ'!I$1)),"")</f>
        <v/>
      </c>
      <c r="J128" s="1" t="str">
        <f>IFERROR(IFERROR(1/AVERAGEIFS('EPA_US9RT techs'!$I$2:$I$1718,'EPA_US9RT techs'!$J$2:$J$1718,'Service PJ'!$D128,'EPA_US9RT techs'!$K$2:$K$1718,'Service PJ'!$B128,'EPA_US9RT techs'!$L$2:$L$1718,'Service PJ'!$A128,'EPA_US9RT techs'!$C$2:$C$1718,"VDA_FLOP",'EPA_US9RT techs'!$F$2:$F$1718,'Service PJ'!J$1),1/AVERAGEIFS('EPA_US9RT techs'!$I$2:$I$1718,'EPA_US9RT techs'!$K$2:$K$1718,'Service PJ'!$B128,'EPA_US9RT techs'!$L$2:$L$1718,'Service PJ'!$A128,'EPA_US9RT techs'!$C$2:$C$1718,"VDA_FLOP",'EPA_US9RT techs'!$F$2:$F$1718,'Service PJ'!J$1)),"")</f>
        <v/>
      </c>
      <c r="L128" t="str">
        <f>IF(SUM(O128:AR128)=0,"\I: ","")&amp;'Service PJ'!D128&amp;"_"&amp;'Service PJ'!E128&amp;"_"&amp;'Service PJ'!C128</f>
        <v>\I: IIS_STM_NGA</v>
      </c>
      <c r="M128" t="str">
        <f>"IND"&amp;'Service PJ'!C128</f>
        <v>INDNGA</v>
      </c>
      <c r="N128" t="str">
        <f t="shared" si="84"/>
        <v>\I: IIS</v>
      </c>
      <c r="O128" s="1">
        <f>'Service shares'!AK128*'Service PJ'!AV128</f>
        <v>0</v>
      </c>
      <c r="P128" s="1">
        <f>'Service shares'!AL128*'Service PJ'!AW128</f>
        <v>0</v>
      </c>
      <c r="Q128" s="1">
        <f>'Service shares'!AM128*'Service PJ'!AX128</f>
        <v>0</v>
      </c>
      <c r="R128" s="1">
        <f>'Service shares'!AN128*'Service PJ'!AY128</f>
        <v>0</v>
      </c>
      <c r="S128" s="1">
        <f>'Service shares'!AO128*'Service PJ'!AZ128</f>
        <v>0</v>
      </c>
      <c r="T128" s="1">
        <f>'Service shares'!AP128*'Service PJ'!BA128</f>
        <v>0</v>
      </c>
      <c r="U128" s="1">
        <f>'Service shares'!AQ128*'Service PJ'!BB128</f>
        <v>0</v>
      </c>
      <c r="V128" s="14">
        <f>'Service shares'!AR128*'Service PJ'!BC128</f>
        <v>0</v>
      </c>
      <c r="W128" s="1">
        <f>'Service shares'!AS128*'Service PJ'!BD128</f>
        <v>0</v>
      </c>
      <c r="X128" s="1">
        <f>'Service shares'!AT128*'Service PJ'!BE128</f>
        <v>0</v>
      </c>
      <c r="Y128" s="1">
        <f>'Service shares'!AU128*'Service PJ'!BF128</f>
        <v>0</v>
      </c>
      <c r="Z128" s="1">
        <f>'Service shares'!AV128*'Service PJ'!BG128</f>
        <v>0</v>
      </c>
      <c r="AA128" s="1">
        <f>'Service shares'!AW128*'Service PJ'!BH128</f>
        <v>0</v>
      </c>
      <c r="AB128" s="1">
        <f>'Service shares'!AX128*'Service PJ'!BI128</f>
        <v>0</v>
      </c>
      <c r="AC128" s="1">
        <f>'Service shares'!AY128*'Service PJ'!BJ128</f>
        <v>0</v>
      </c>
      <c r="AD128" s="1">
        <f>'Service shares'!AZ128*'Service PJ'!BK128</f>
        <v>0</v>
      </c>
      <c r="AE128" s="1">
        <f>'Service shares'!BA128*'Service PJ'!BL128</f>
        <v>0</v>
      </c>
      <c r="AF128" s="1">
        <f>'Service shares'!BB128*'Service PJ'!BM128</f>
        <v>0</v>
      </c>
      <c r="AG128" s="1">
        <f>'Service shares'!BC128*'Service PJ'!BN128</f>
        <v>0</v>
      </c>
      <c r="AH128" s="1">
        <f>'Service shares'!BD128*'Service PJ'!BO128</f>
        <v>0</v>
      </c>
      <c r="AI128" s="1">
        <f>'Service shares'!BE128*'Service PJ'!BP128</f>
        <v>0</v>
      </c>
      <c r="AJ128" s="1">
        <f>'Service shares'!BF128*'Service PJ'!BQ128</f>
        <v>0</v>
      </c>
      <c r="AK128" s="1">
        <f>'Service shares'!BG128*'Service PJ'!BR128</f>
        <v>0</v>
      </c>
      <c r="AL128" s="1">
        <f>'Service shares'!BH128*'Service PJ'!BS128</f>
        <v>0</v>
      </c>
      <c r="AM128" s="1">
        <f>'Service shares'!BI128*'Service PJ'!BT128</f>
        <v>0</v>
      </c>
      <c r="AN128" s="1">
        <f>'Service shares'!BJ128*'Service PJ'!BU128</f>
        <v>0</v>
      </c>
      <c r="AO128" s="1">
        <f>'Service shares'!BK128*'Service PJ'!BV128</f>
        <v>0</v>
      </c>
      <c r="AP128" s="1">
        <f>'Service shares'!BL128*'Service PJ'!BW128</f>
        <v>0</v>
      </c>
      <c r="AQ128" s="1">
        <f>'Service shares'!BM128*'Service PJ'!BX128</f>
        <v>0</v>
      </c>
      <c r="AR128" s="1">
        <f>'Service shares'!BN128*'Service PJ'!BY128</f>
        <v>0</v>
      </c>
      <c r="AS128" s="2">
        <v>0</v>
      </c>
      <c r="AU128" t="str">
        <f t="shared" si="52"/>
        <v>\I: IIS_STM_NGA</v>
      </c>
      <c r="AV128" s="1">
        <f t="shared" si="99"/>
        <v>0.83676360225555968</v>
      </c>
      <c r="AW128" s="1">
        <f t="shared" si="99"/>
        <v>0.83676360225555968</v>
      </c>
      <c r="AX128" s="1">
        <f t="shared" si="99"/>
        <v>0.83676360225555968</v>
      </c>
      <c r="AY128" s="1">
        <f t="shared" si="99"/>
        <v>0.83676360225555968</v>
      </c>
      <c r="AZ128" s="1">
        <f t="shared" si="99"/>
        <v>0.83676360225555968</v>
      </c>
      <c r="BA128" s="1">
        <f t="shared" si="99"/>
        <v>0.83676360225555968</v>
      </c>
      <c r="BB128" s="1">
        <f t="shared" si="99"/>
        <v>0.83676360225555968</v>
      </c>
      <c r="BC128" s="1">
        <f t="shared" si="99"/>
        <v>0.83676360225555968</v>
      </c>
      <c r="BD128" s="1">
        <f t="shared" si="99"/>
        <v>0.83676360225555968</v>
      </c>
      <c r="BE128" s="1">
        <f t="shared" si="99"/>
        <v>0.83676360225555968</v>
      </c>
      <c r="BF128" s="1">
        <f t="shared" si="99"/>
        <v>0.83676360225555968</v>
      </c>
      <c r="BG128" s="1">
        <f t="shared" si="99"/>
        <v>0.83676360225555968</v>
      </c>
      <c r="BH128" s="1">
        <f t="shared" si="99"/>
        <v>0.83676360225555968</v>
      </c>
      <c r="BI128" s="1">
        <f t="shared" si="99"/>
        <v>0.83676360225555968</v>
      </c>
      <c r="BJ128" s="1">
        <f t="shared" si="99"/>
        <v>0.83676360225555968</v>
      </c>
      <c r="BK128" s="1">
        <f t="shared" si="99"/>
        <v>0.83676360225555968</v>
      </c>
      <c r="BL128" s="1">
        <f t="shared" si="93"/>
        <v>0.83676360225555968</v>
      </c>
      <c r="BM128" s="1">
        <f t="shared" ref="BM128:BY143" si="100">IF($G128="",$F128,$G128)</f>
        <v>0.83676360225555968</v>
      </c>
      <c r="BN128" s="1">
        <f t="shared" si="100"/>
        <v>0.83676360225555968</v>
      </c>
      <c r="BO128" s="1">
        <f t="shared" si="100"/>
        <v>0.83676360225555968</v>
      </c>
      <c r="BP128" s="1">
        <f t="shared" si="100"/>
        <v>0.83676360225555968</v>
      </c>
      <c r="BQ128" s="1">
        <f t="shared" si="100"/>
        <v>0.83676360225555968</v>
      </c>
      <c r="BR128" s="1">
        <f t="shared" si="100"/>
        <v>0.83676360225555968</v>
      </c>
      <c r="BS128" s="1">
        <f t="shared" si="100"/>
        <v>0.83676360225555968</v>
      </c>
      <c r="BT128" s="1">
        <f t="shared" si="100"/>
        <v>0.83676360225555968</v>
      </c>
      <c r="BU128" s="1">
        <f t="shared" si="100"/>
        <v>0.83676360225555968</v>
      </c>
      <c r="BV128" s="1">
        <f t="shared" si="100"/>
        <v>0.83676360225555968</v>
      </c>
      <c r="BW128" s="1">
        <f t="shared" si="100"/>
        <v>0.83676360225555968</v>
      </c>
      <c r="BX128" s="1">
        <f t="shared" si="100"/>
        <v>0.83676360225555968</v>
      </c>
      <c r="BY128" s="1">
        <f t="shared" si="100"/>
        <v>0.83676360225555968</v>
      </c>
      <c r="CC128" t="str">
        <f t="shared" si="86"/>
        <v>*</v>
      </c>
      <c r="CD128" t="str">
        <f t="shared" si="87"/>
        <v>\I: IIS_STM_NGA</v>
      </c>
      <c r="CE128" t="str">
        <f>VLOOKUP(D128,'IND Balance'!$AM$5:$AN$21,2,FALSE)&amp;" - "&amp;VLOOKUP(E128,'MECS_Table 5.4'!$AF$18:$AG$30,2,FALSE)&amp;" - "&amp;VLOOKUP('Service PJ'!M128,'IND Balance'!$AM$22:$AN$32,2,FALSE)</f>
        <v>Iron and Steel - Steam - Natural Gas</v>
      </c>
      <c r="CF128" t="s">
        <v>109</v>
      </c>
      <c r="CG128" t="s">
        <v>110</v>
      </c>
      <c r="CL128" t="str">
        <f t="shared" si="88"/>
        <v>\I: IIS_STM_NGA</v>
      </c>
      <c r="CM128" t="str">
        <f t="shared" si="89"/>
        <v>\I: IIS</v>
      </c>
      <c r="CN128" s="1" t="str">
        <f t="shared" si="53"/>
        <v/>
      </c>
      <c r="CO128" s="1" t="str">
        <f t="shared" si="54"/>
        <v/>
      </c>
      <c r="CP128" s="1" t="str">
        <f t="shared" si="55"/>
        <v/>
      </c>
      <c r="CQ128" s="1" t="str">
        <f t="shared" si="56"/>
        <v/>
      </c>
      <c r="CR128" s="1" t="str">
        <f t="shared" si="57"/>
        <v/>
      </c>
      <c r="CS128" s="1" t="str">
        <f t="shared" si="58"/>
        <v/>
      </c>
      <c r="CT128" s="1" t="str">
        <f t="shared" si="59"/>
        <v/>
      </c>
      <c r="CU128" s="1" t="str">
        <f t="shared" si="60"/>
        <v/>
      </c>
      <c r="CV128" s="1" t="str">
        <f t="shared" si="61"/>
        <v/>
      </c>
      <c r="CW128" s="1" t="str">
        <f t="shared" si="62"/>
        <v/>
      </c>
      <c r="CX128" s="1" t="str">
        <f t="shared" si="63"/>
        <v/>
      </c>
      <c r="CY128" s="1" t="str">
        <f t="shared" si="64"/>
        <v/>
      </c>
      <c r="CZ128" s="1" t="str">
        <f t="shared" si="65"/>
        <v/>
      </c>
      <c r="DA128" s="1" t="str">
        <f t="shared" si="66"/>
        <v/>
      </c>
      <c r="DB128" s="1" t="str">
        <f t="shared" si="67"/>
        <v/>
      </c>
      <c r="DC128" s="1" t="str">
        <f t="shared" si="68"/>
        <v/>
      </c>
      <c r="DD128" s="1" t="str">
        <f t="shared" si="69"/>
        <v/>
      </c>
      <c r="DE128" s="1" t="str">
        <f t="shared" si="70"/>
        <v/>
      </c>
      <c r="DF128" s="1" t="str">
        <f t="shared" si="71"/>
        <v/>
      </c>
      <c r="DG128" s="1" t="str">
        <f t="shared" si="72"/>
        <v/>
      </c>
      <c r="DH128" s="1" t="str">
        <f t="shared" si="73"/>
        <v/>
      </c>
      <c r="DI128" s="1" t="str">
        <f t="shared" si="74"/>
        <v/>
      </c>
      <c r="DJ128" s="1" t="str">
        <f t="shared" si="75"/>
        <v/>
      </c>
      <c r="DK128" s="1" t="str">
        <f t="shared" si="76"/>
        <v/>
      </c>
      <c r="DL128" s="1" t="str">
        <f t="shared" si="77"/>
        <v/>
      </c>
      <c r="DM128" s="1" t="str">
        <f t="shared" si="78"/>
        <v/>
      </c>
      <c r="DN128" s="1" t="str">
        <f t="shared" si="79"/>
        <v/>
      </c>
      <c r="DO128" s="1" t="str">
        <f t="shared" si="80"/>
        <v/>
      </c>
      <c r="DP128" s="1" t="str">
        <f t="shared" si="81"/>
        <v/>
      </c>
      <c r="DQ128" s="1" t="str">
        <f t="shared" si="82"/>
        <v/>
      </c>
      <c r="DR128" s="1">
        <v>3</v>
      </c>
      <c r="DS128" s="1" t="str">
        <f t="shared" si="90"/>
        <v/>
      </c>
      <c r="DT128" t="str">
        <f t="shared" si="91"/>
        <v/>
      </c>
    </row>
    <row r="129" spans="1:124" x14ac:dyDescent="0.45">
      <c r="A129" t="str">
        <f t="shared" si="83"/>
        <v>NGA</v>
      </c>
      <c r="B129" t="str">
        <f>VLOOKUP(E129,'EPA_US9RT techs'!$R$26:$S$34,2,FALSE)</f>
        <v>PRH</v>
      </c>
      <c r="C129" t="str">
        <f>'Service shares'!A129</f>
        <v>NGA</v>
      </c>
      <c r="D129" t="str">
        <f>'Service shares'!B129</f>
        <v>IIS</v>
      </c>
      <c r="E129" t="str">
        <f>'Service shares'!C129</f>
        <v>PRH</v>
      </c>
      <c r="F129" s="1">
        <f>IFERROR(1/AVERAGEIFS('EPA_US9RT techs'!$I$2:$I$1718,'EPA_US9RT techs'!$J$2:$J$1718,'Service PJ'!$D129,'EPA_US9RT techs'!$K$2:$K$1718,'Service PJ'!$B129,'EPA_US9RT techs'!$L$2:$L$1718,'Service PJ'!$A129,'EPA_US9RT techs'!$C$2:$C$1718,"VDA_FLOP",'EPA_US9RT techs'!$F$2:$F$1718,'Service PJ'!F$1),1/AVERAGEIFS('EPA_US9RT techs'!$I$2:$I$1718,'EPA_US9RT techs'!$K$2:$K$1718,'Service PJ'!$B129,'EPA_US9RT techs'!$L$2:$L$1718,'Service PJ'!$A129,'EPA_US9RT techs'!$C$2:$C$1718,"VDA_FLOP",'EPA_US9RT techs'!$F$2:$F$1718,'Service PJ'!F$1))</f>
        <v>1</v>
      </c>
      <c r="G129" s="1">
        <f>IFERROR(IFERROR(1/AVERAGEIFS('EPA_US9RT techs'!$I$2:$I$1718,'EPA_US9RT techs'!$J$2:$J$1718,'Service PJ'!$D129,'EPA_US9RT techs'!$K$2:$K$1718,'Service PJ'!$B129,'EPA_US9RT techs'!$L$2:$L$1718,'Service PJ'!$A129,'EPA_US9RT techs'!$C$2:$C$1718,"VDA_FLOP",'EPA_US9RT techs'!$F$2:$F$1718,'Service PJ'!G$1),1/AVERAGEIFS('EPA_US9RT techs'!$I$2:$I$1718,'EPA_US9RT techs'!$K$2:$K$1718,'Service PJ'!$B129,'EPA_US9RT techs'!$L$2:$L$1718,'Service PJ'!$A129,'EPA_US9RT techs'!$C$2:$C$1718,"VDA_FLOP",'EPA_US9RT techs'!$F$2:$F$1718,'Service PJ'!G$1)),"")</f>
        <v>1.1262534363940762</v>
      </c>
      <c r="H129" s="1">
        <f>IFERROR(IFERROR(1/AVERAGEIFS('EPA_US9RT techs'!$I$2:$I$1718,'EPA_US9RT techs'!$J$2:$J$1718,'Service PJ'!$D129,'EPA_US9RT techs'!$K$2:$K$1718,'Service PJ'!$B129,'EPA_US9RT techs'!$L$2:$L$1718,'Service PJ'!$A129,'EPA_US9RT techs'!$C$2:$C$1718,"VDA_FLOP",'EPA_US9RT techs'!$F$2:$F$1718,'Service PJ'!H$1),1/AVERAGEIFS('EPA_US9RT techs'!$I$2:$I$1718,'EPA_US9RT techs'!$K$2:$K$1718,'Service PJ'!$B129,'EPA_US9RT techs'!$L$2:$L$1718,'Service PJ'!$A129,'EPA_US9RT techs'!$C$2:$C$1718,"VDA_FLOP",'EPA_US9RT techs'!$F$2:$F$1718,'Service PJ'!H$1)),"")</f>
        <v>1.1346569412229279</v>
      </c>
      <c r="I129" s="1">
        <f>IFERROR(IFERROR(1/AVERAGEIFS('EPA_US9RT techs'!$I$2:$I$1718,'EPA_US9RT techs'!$J$2:$J$1718,'Service PJ'!$D129,'EPA_US9RT techs'!$K$2:$K$1718,'Service PJ'!$B129,'EPA_US9RT techs'!$L$2:$L$1718,'Service PJ'!$A129,'EPA_US9RT techs'!$C$2:$C$1718,"VDA_FLOP",'EPA_US9RT techs'!$F$2:$F$1718,'Service PJ'!I$1),1/AVERAGEIFS('EPA_US9RT techs'!$I$2:$I$1718,'EPA_US9RT techs'!$K$2:$K$1718,'Service PJ'!$B129,'EPA_US9RT techs'!$L$2:$L$1718,'Service PJ'!$A129,'EPA_US9RT techs'!$C$2:$C$1718,"VDA_FLOP",'EPA_US9RT techs'!$F$2:$F$1718,'Service PJ'!I$1)),"")</f>
        <v>1.215977144773748</v>
      </c>
      <c r="J129" s="1">
        <f>IFERROR(IFERROR(1/AVERAGEIFS('EPA_US9RT techs'!$I$2:$I$1718,'EPA_US9RT techs'!$J$2:$J$1718,'Service PJ'!$D129,'EPA_US9RT techs'!$K$2:$K$1718,'Service PJ'!$B129,'EPA_US9RT techs'!$L$2:$L$1718,'Service PJ'!$A129,'EPA_US9RT techs'!$C$2:$C$1718,"VDA_FLOP",'EPA_US9RT techs'!$F$2:$F$1718,'Service PJ'!J$1),1/AVERAGEIFS('EPA_US9RT techs'!$I$2:$I$1718,'EPA_US9RT techs'!$K$2:$K$1718,'Service PJ'!$B129,'EPA_US9RT techs'!$L$2:$L$1718,'Service PJ'!$A129,'EPA_US9RT techs'!$C$2:$C$1718,"VDA_FLOP",'EPA_US9RT techs'!$F$2:$F$1718,'Service PJ'!J$1)),"")</f>
        <v>1.2700973158152613</v>
      </c>
      <c r="L129" t="str">
        <f>IF(SUM(O129:AR129)=0,"\I: ","")&amp;'Service PJ'!D129&amp;"_"&amp;'Service PJ'!E129&amp;"_"&amp;'Service PJ'!C129</f>
        <v>\I: IIS_PRH_NGA</v>
      </c>
      <c r="M129" t="str">
        <f>"IND"&amp;'Service PJ'!C129</f>
        <v>INDNGA</v>
      </c>
      <c r="N129" t="str">
        <f t="shared" si="84"/>
        <v>\I: IIS</v>
      </c>
      <c r="O129" s="1">
        <f>'Service shares'!AK129*'Service PJ'!AV129</f>
        <v>0</v>
      </c>
      <c r="P129" s="1">
        <f>'Service shares'!AL129*'Service PJ'!AW129</f>
        <v>0</v>
      </c>
      <c r="Q129" s="1">
        <f>'Service shares'!AM129*'Service PJ'!AX129</f>
        <v>0</v>
      </c>
      <c r="R129" s="1">
        <f>'Service shares'!AN129*'Service PJ'!AY129</f>
        <v>0</v>
      </c>
      <c r="S129" s="1">
        <f>'Service shares'!AO129*'Service PJ'!AZ129</f>
        <v>0</v>
      </c>
      <c r="T129" s="1">
        <f>'Service shares'!AP129*'Service PJ'!BA129</f>
        <v>0</v>
      </c>
      <c r="U129" s="1">
        <f>'Service shares'!AQ129*'Service PJ'!BB129</f>
        <v>0</v>
      </c>
      <c r="V129" s="14">
        <f>'Service shares'!AR129*'Service PJ'!BC129</f>
        <v>0</v>
      </c>
      <c r="W129" s="1">
        <f>'Service shares'!AS129*'Service PJ'!BD129</f>
        <v>0</v>
      </c>
      <c r="X129" s="1">
        <f>'Service shares'!AT129*'Service PJ'!BE129</f>
        <v>0</v>
      </c>
      <c r="Y129" s="1">
        <f>'Service shares'!AU129*'Service PJ'!BF129</f>
        <v>0</v>
      </c>
      <c r="Z129" s="1">
        <f>'Service shares'!AV129*'Service PJ'!BG129</f>
        <v>0</v>
      </c>
      <c r="AA129" s="1">
        <f>'Service shares'!AW129*'Service PJ'!BH129</f>
        <v>0</v>
      </c>
      <c r="AB129" s="1">
        <f>'Service shares'!AX129*'Service PJ'!BI129</f>
        <v>0</v>
      </c>
      <c r="AC129" s="1">
        <f>'Service shares'!AY129*'Service PJ'!BJ129</f>
        <v>0</v>
      </c>
      <c r="AD129" s="1">
        <f>'Service shares'!AZ129*'Service PJ'!BK129</f>
        <v>0</v>
      </c>
      <c r="AE129" s="1">
        <f>'Service shares'!BA129*'Service PJ'!BL129</f>
        <v>0</v>
      </c>
      <c r="AF129" s="1">
        <f>'Service shares'!BB129*'Service PJ'!BM129</f>
        <v>0</v>
      </c>
      <c r="AG129" s="1">
        <f>'Service shares'!BC129*'Service PJ'!BN129</f>
        <v>0</v>
      </c>
      <c r="AH129" s="1">
        <f>'Service shares'!BD129*'Service PJ'!BO129</f>
        <v>0</v>
      </c>
      <c r="AI129" s="1">
        <f>'Service shares'!BE129*'Service PJ'!BP129</f>
        <v>0</v>
      </c>
      <c r="AJ129" s="1">
        <f>'Service shares'!BF129*'Service PJ'!BQ129</f>
        <v>0</v>
      </c>
      <c r="AK129" s="1">
        <f>'Service shares'!BG129*'Service PJ'!BR129</f>
        <v>0</v>
      </c>
      <c r="AL129" s="1">
        <f>'Service shares'!BH129*'Service PJ'!BS129</f>
        <v>0</v>
      </c>
      <c r="AM129" s="1">
        <f>'Service shares'!BI129*'Service PJ'!BT129</f>
        <v>0</v>
      </c>
      <c r="AN129" s="1">
        <f>'Service shares'!BJ129*'Service PJ'!BU129</f>
        <v>0</v>
      </c>
      <c r="AO129" s="1">
        <f>'Service shares'!BK129*'Service PJ'!BV129</f>
        <v>0</v>
      </c>
      <c r="AP129" s="1">
        <f>'Service shares'!BL129*'Service PJ'!BW129</f>
        <v>0</v>
      </c>
      <c r="AQ129" s="1">
        <f>'Service shares'!BM129*'Service PJ'!BX129</f>
        <v>0</v>
      </c>
      <c r="AR129" s="1">
        <f>'Service shares'!BN129*'Service PJ'!BY129</f>
        <v>0</v>
      </c>
      <c r="AS129" s="2">
        <v>0</v>
      </c>
      <c r="AU129" t="str">
        <f t="shared" si="52"/>
        <v>\I: IIS_PRH_NGA</v>
      </c>
      <c r="AV129" s="1">
        <f t="shared" si="99"/>
        <v>1.1262534363940762</v>
      </c>
      <c r="AW129" s="1">
        <f t="shared" si="99"/>
        <v>1.1262534363940762</v>
      </c>
      <c r="AX129" s="1">
        <f t="shared" si="99"/>
        <v>1.1262534363940762</v>
      </c>
      <c r="AY129" s="1">
        <f t="shared" si="99"/>
        <v>1.1262534363940762</v>
      </c>
      <c r="AZ129" s="1">
        <f t="shared" si="99"/>
        <v>1.1262534363940762</v>
      </c>
      <c r="BA129" s="1">
        <f t="shared" si="99"/>
        <v>1.1262534363940762</v>
      </c>
      <c r="BB129" s="1">
        <f t="shared" si="99"/>
        <v>1.1262534363940762</v>
      </c>
      <c r="BC129" s="1">
        <f t="shared" si="99"/>
        <v>1.1262534363940762</v>
      </c>
      <c r="BD129" s="1">
        <f t="shared" si="99"/>
        <v>1.1262534363940762</v>
      </c>
      <c r="BE129" s="1">
        <f t="shared" si="99"/>
        <v>1.1262534363940762</v>
      </c>
      <c r="BF129" s="1">
        <f t="shared" si="99"/>
        <v>1.1262534363940762</v>
      </c>
      <c r="BG129" s="1">
        <f t="shared" si="99"/>
        <v>1.1262534363940762</v>
      </c>
      <c r="BH129" s="1">
        <f t="shared" si="99"/>
        <v>1.1262534363940762</v>
      </c>
      <c r="BI129" s="1">
        <f t="shared" si="99"/>
        <v>1.1262534363940762</v>
      </c>
      <c r="BJ129" s="1">
        <f t="shared" si="99"/>
        <v>1.1262534363940762</v>
      </c>
      <c r="BK129" s="1">
        <f t="shared" si="99"/>
        <v>1.1262534363940762</v>
      </c>
      <c r="BL129" s="1">
        <f t="shared" si="93"/>
        <v>1.1262534363940762</v>
      </c>
      <c r="BM129" s="1">
        <f t="shared" si="100"/>
        <v>1.1262534363940762</v>
      </c>
      <c r="BN129" s="1">
        <f t="shared" si="100"/>
        <v>1.1262534363940762</v>
      </c>
      <c r="BO129" s="1">
        <f t="shared" si="100"/>
        <v>1.1262534363940762</v>
      </c>
      <c r="BP129" s="1">
        <f t="shared" si="100"/>
        <v>1.1262534363940762</v>
      </c>
      <c r="BQ129" s="1">
        <f t="shared" si="100"/>
        <v>1.1262534363940762</v>
      </c>
      <c r="BR129" s="1">
        <f t="shared" si="100"/>
        <v>1.1262534363940762</v>
      </c>
      <c r="BS129" s="1">
        <f t="shared" si="100"/>
        <v>1.1262534363940762</v>
      </c>
      <c r="BT129" s="1">
        <f t="shared" si="100"/>
        <v>1.1262534363940762</v>
      </c>
      <c r="BU129" s="1">
        <f t="shared" si="100"/>
        <v>1.1262534363940762</v>
      </c>
      <c r="BV129" s="1">
        <f t="shared" si="100"/>
        <v>1.1262534363940762</v>
      </c>
      <c r="BW129" s="1">
        <f t="shared" si="100"/>
        <v>1.1262534363940762</v>
      </c>
      <c r="BX129" s="1">
        <f t="shared" si="100"/>
        <v>1.1262534363940762</v>
      </c>
      <c r="BY129" s="1">
        <f t="shared" si="100"/>
        <v>1.1262534363940762</v>
      </c>
      <c r="CC129" t="str">
        <f t="shared" si="86"/>
        <v>*</v>
      </c>
      <c r="CD129" t="str">
        <f t="shared" si="87"/>
        <v>\I: IIS_PRH_NGA</v>
      </c>
      <c r="CE129" t="str">
        <f>VLOOKUP(D129,'IND Balance'!$AM$5:$AN$21,2,FALSE)&amp;" - "&amp;VLOOKUP(E129,'MECS_Table 5.4'!$AF$18:$AG$30,2,FALSE)&amp;" - "&amp;VLOOKUP('Service PJ'!M129,'IND Balance'!$AM$22:$AN$32,2,FALSE)</f>
        <v>Iron and Steel - Process heat - Natural Gas</v>
      </c>
      <c r="CF129" t="s">
        <v>109</v>
      </c>
      <c r="CG129" t="s">
        <v>110</v>
      </c>
      <c r="CL129" t="str">
        <f t="shared" si="88"/>
        <v>\I: IIS_PRH_NGA</v>
      </c>
      <c r="CM129" t="str">
        <f t="shared" si="89"/>
        <v>\I: IIS</v>
      </c>
      <c r="CN129" s="1" t="str">
        <f t="shared" si="53"/>
        <v/>
      </c>
      <c r="CO129" s="1" t="str">
        <f t="shared" si="54"/>
        <v/>
      </c>
      <c r="CP129" s="1" t="str">
        <f t="shared" si="55"/>
        <v/>
      </c>
      <c r="CQ129" s="1" t="str">
        <f t="shared" si="56"/>
        <v/>
      </c>
      <c r="CR129" s="1" t="str">
        <f t="shared" si="57"/>
        <v/>
      </c>
      <c r="CS129" s="1" t="str">
        <f t="shared" si="58"/>
        <v/>
      </c>
      <c r="CT129" s="1" t="str">
        <f t="shared" si="59"/>
        <v/>
      </c>
      <c r="CU129" s="1" t="str">
        <f t="shared" si="60"/>
        <v/>
      </c>
      <c r="CV129" s="1" t="str">
        <f t="shared" si="61"/>
        <v/>
      </c>
      <c r="CW129" s="1" t="str">
        <f t="shared" si="62"/>
        <v/>
      </c>
      <c r="CX129" s="1" t="str">
        <f t="shared" si="63"/>
        <v/>
      </c>
      <c r="CY129" s="1" t="str">
        <f t="shared" si="64"/>
        <v/>
      </c>
      <c r="CZ129" s="1" t="str">
        <f t="shared" si="65"/>
        <v/>
      </c>
      <c r="DA129" s="1" t="str">
        <f t="shared" si="66"/>
        <v/>
      </c>
      <c r="DB129" s="1" t="str">
        <f t="shared" si="67"/>
        <v/>
      </c>
      <c r="DC129" s="1" t="str">
        <f t="shared" si="68"/>
        <v/>
      </c>
      <c r="DD129" s="1" t="str">
        <f t="shared" si="69"/>
        <v/>
      </c>
      <c r="DE129" s="1" t="str">
        <f t="shared" si="70"/>
        <v/>
      </c>
      <c r="DF129" s="1" t="str">
        <f t="shared" si="71"/>
        <v/>
      </c>
      <c r="DG129" s="1" t="str">
        <f t="shared" si="72"/>
        <v/>
      </c>
      <c r="DH129" s="1" t="str">
        <f t="shared" si="73"/>
        <v/>
      </c>
      <c r="DI129" s="1" t="str">
        <f t="shared" si="74"/>
        <v/>
      </c>
      <c r="DJ129" s="1" t="str">
        <f t="shared" si="75"/>
        <v/>
      </c>
      <c r="DK129" s="1" t="str">
        <f t="shared" si="76"/>
        <v/>
      </c>
      <c r="DL129" s="1" t="str">
        <f t="shared" si="77"/>
        <v/>
      </c>
      <c r="DM129" s="1" t="str">
        <f t="shared" si="78"/>
        <v/>
      </c>
      <c r="DN129" s="1" t="str">
        <f t="shared" si="79"/>
        <v/>
      </c>
      <c r="DO129" s="1" t="str">
        <f t="shared" si="80"/>
        <v/>
      </c>
      <c r="DP129" s="1" t="str">
        <f t="shared" si="81"/>
        <v/>
      </c>
      <c r="DQ129" s="1" t="str">
        <f t="shared" si="82"/>
        <v/>
      </c>
      <c r="DR129" s="1">
        <v>3</v>
      </c>
      <c r="DS129" s="1" t="str">
        <f t="shared" si="90"/>
        <v/>
      </c>
      <c r="DT129" t="str">
        <f t="shared" si="91"/>
        <v/>
      </c>
    </row>
    <row r="130" spans="1:124" x14ac:dyDescent="0.45">
      <c r="A130" t="str">
        <f t="shared" si="83"/>
        <v>NGA</v>
      </c>
      <c r="B130" t="str">
        <f>VLOOKUP(E130,'EPA_US9RT techs'!$R$26:$S$34,2,FALSE)</f>
        <v>OTH</v>
      </c>
      <c r="C130" t="str">
        <f>'Service shares'!A130</f>
        <v>NGA</v>
      </c>
      <c r="D130" t="str">
        <f>'Service shares'!B130</f>
        <v>IIS</v>
      </c>
      <c r="E130" t="str">
        <f>'Service shares'!C130</f>
        <v>PRC</v>
      </c>
      <c r="F130" s="1">
        <f>IFERROR(1/AVERAGEIFS('EPA_US9RT techs'!$I$2:$I$1718,'EPA_US9RT techs'!$J$2:$J$1718,'Service PJ'!$D130,'EPA_US9RT techs'!$K$2:$K$1718,'Service PJ'!$B130,'EPA_US9RT techs'!$L$2:$L$1718,'Service PJ'!$A130,'EPA_US9RT techs'!$C$2:$C$1718,"VDA_FLOP",'EPA_US9RT techs'!$F$2:$F$1718,'Service PJ'!F$1),1/AVERAGEIFS('EPA_US9RT techs'!$I$2:$I$1718,'EPA_US9RT techs'!$K$2:$K$1718,'Service PJ'!$B130,'EPA_US9RT techs'!$L$2:$L$1718,'Service PJ'!$A130,'EPA_US9RT techs'!$C$2:$C$1718,"VDA_FLOP",'EPA_US9RT techs'!$F$2:$F$1718,'Service PJ'!F$1))</f>
        <v>1</v>
      </c>
      <c r="G130" s="1">
        <f>IFERROR(IFERROR(1/AVERAGEIFS('EPA_US9RT techs'!$I$2:$I$1718,'EPA_US9RT techs'!$J$2:$J$1718,'Service PJ'!$D130,'EPA_US9RT techs'!$K$2:$K$1718,'Service PJ'!$B130,'EPA_US9RT techs'!$L$2:$L$1718,'Service PJ'!$A130,'EPA_US9RT techs'!$C$2:$C$1718,"VDA_FLOP",'EPA_US9RT techs'!$F$2:$F$1718,'Service PJ'!G$1),1/AVERAGEIFS('EPA_US9RT techs'!$I$2:$I$1718,'EPA_US9RT techs'!$K$2:$K$1718,'Service PJ'!$B130,'EPA_US9RT techs'!$L$2:$L$1718,'Service PJ'!$A130,'EPA_US9RT techs'!$C$2:$C$1718,"VDA_FLOP",'EPA_US9RT techs'!$F$2:$F$1718,'Service PJ'!G$1)),"")</f>
        <v>1.0637134050773318</v>
      </c>
      <c r="H130" s="1">
        <f>IFERROR(IFERROR(1/AVERAGEIFS('EPA_US9RT techs'!$I$2:$I$1718,'EPA_US9RT techs'!$J$2:$J$1718,'Service PJ'!$D130,'EPA_US9RT techs'!$K$2:$K$1718,'Service PJ'!$B130,'EPA_US9RT techs'!$L$2:$L$1718,'Service PJ'!$A130,'EPA_US9RT techs'!$C$2:$C$1718,"VDA_FLOP",'EPA_US9RT techs'!$F$2:$F$1718,'Service PJ'!H$1),1/AVERAGEIFS('EPA_US9RT techs'!$I$2:$I$1718,'EPA_US9RT techs'!$K$2:$K$1718,'Service PJ'!$B130,'EPA_US9RT techs'!$L$2:$L$1718,'Service PJ'!$A130,'EPA_US9RT techs'!$C$2:$C$1718,"VDA_FLOP",'EPA_US9RT techs'!$F$2:$F$1718,'Service PJ'!H$1)),"")</f>
        <v>1.0913240984665626</v>
      </c>
      <c r="I130" s="1">
        <f>IFERROR(IFERROR(1/AVERAGEIFS('EPA_US9RT techs'!$I$2:$I$1718,'EPA_US9RT techs'!$J$2:$J$1718,'Service PJ'!$D130,'EPA_US9RT techs'!$K$2:$K$1718,'Service PJ'!$B130,'EPA_US9RT techs'!$L$2:$L$1718,'Service PJ'!$A130,'EPA_US9RT techs'!$C$2:$C$1718,"VDA_FLOP",'EPA_US9RT techs'!$F$2:$F$1718,'Service PJ'!I$1),1/AVERAGEIFS('EPA_US9RT techs'!$I$2:$I$1718,'EPA_US9RT techs'!$K$2:$K$1718,'Service PJ'!$B130,'EPA_US9RT techs'!$L$2:$L$1718,'Service PJ'!$A130,'EPA_US9RT techs'!$C$2:$C$1718,"VDA_FLOP",'EPA_US9RT techs'!$F$2:$F$1718,'Service PJ'!I$1)),"")</f>
        <v>1.1212290208125226</v>
      </c>
      <c r="J130" s="1">
        <f>IFERROR(IFERROR(1/AVERAGEIFS('EPA_US9RT techs'!$I$2:$I$1718,'EPA_US9RT techs'!$J$2:$J$1718,'Service PJ'!$D130,'EPA_US9RT techs'!$K$2:$K$1718,'Service PJ'!$B130,'EPA_US9RT techs'!$L$2:$L$1718,'Service PJ'!$A130,'EPA_US9RT techs'!$C$2:$C$1718,"VDA_FLOP",'EPA_US9RT techs'!$F$2:$F$1718,'Service PJ'!J$1),1/AVERAGEIFS('EPA_US9RT techs'!$I$2:$I$1718,'EPA_US9RT techs'!$K$2:$K$1718,'Service PJ'!$B130,'EPA_US9RT techs'!$L$2:$L$1718,'Service PJ'!$A130,'EPA_US9RT techs'!$C$2:$C$1718,"VDA_FLOP",'EPA_US9RT techs'!$F$2:$F$1718,'Service PJ'!J$1)),"")</f>
        <v>1.1606646281756339</v>
      </c>
      <c r="L130" t="str">
        <f>IF(SUM(O130:AR130)=0,"\I: ","")&amp;'Service PJ'!D130&amp;"_"&amp;'Service PJ'!E130&amp;"_"&amp;'Service PJ'!C130</f>
        <v>\I: IIS_PRC_NGA</v>
      </c>
      <c r="M130" t="str">
        <f>"IND"&amp;'Service PJ'!C130</f>
        <v>INDNGA</v>
      </c>
      <c r="N130" t="str">
        <f t="shared" si="84"/>
        <v>\I: IIS</v>
      </c>
      <c r="O130" s="1">
        <f>'Service shares'!AK130*'Service PJ'!AV130</f>
        <v>0</v>
      </c>
      <c r="P130" s="1">
        <f>'Service shares'!AL130*'Service PJ'!AW130</f>
        <v>0</v>
      </c>
      <c r="Q130" s="1">
        <f>'Service shares'!AM130*'Service PJ'!AX130</f>
        <v>0</v>
      </c>
      <c r="R130" s="1">
        <f>'Service shares'!AN130*'Service PJ'!AY130</f>
        <v>0</v>
      </c>
      <c r="S130" s="1">
        <f>'Service shares'!AO130*'Service PJ'!AZ130</f>
        <v>0</v>
      </c>
      <c r="T130" s="1">
        <f>'Service shares'!AP130*'Service PJ'!BA130</f>
        <v>0</v>
      </c>
      <c r="U130" s="1">
        <f>'Service shares'!AQ130*'Service PJ'!BB130</f>
        <v>0</v>
      </c>
      <c r="V130" s="14">
        <f>'Service shares'!AR130*'Service PJ'!BC130</f>
        <v>0</v>
      </c>
      <c r="W130" s="1">
        <f>'Service shares'!AS130*'Service PJ'!BD130</f>
        <v>0</v>
      </c>
      <c r="X130" s="1">
        <f>'Service shares'!AT130*'Service PJ'!BE130</f>
        <v>0</v>
      </c>
      <c r="Y130" s="1">
        <f>'Service shares'!AU130*'Service PJ'!BF130</f>
        <v>0</v>
      </c>
      <c r="Z130" s="1">
        <f>'Service shares'!AV130*'Service PJ'!BG130</f>
        <v>0</v>
      </c>
      <c r="AA130" s="1">
        <f>'Service shares'!AW130*'Service PJ'!BH130</f>
        <v>0</v>
      </c>
      <c r="AB130" s="1">
        <f>'Service shares'!AX130*'Service PJ'!BI130</f>
        <v>0</v>
      </c>
      <c r="AC130" s="1">
        <f>'Service shares'!AY130*'Service PJ'!BJ130</f>
        <v>0</v>
      </c>
      <c r="AD130" s="1">
        <f>'Service shares'!AZ130*'Service PJ'!BK130</f>
        <v>0</v>
      </c>
      <c r="AE130" s="1">
        <f>'Service shares'!BA130*'Service PJ'!BL130</f>
        <v>0</v>
      </c>
      <c r="AF130" s="1">
        <f>'Service shares'!BB130*'Service PJ'!BM130</f>
        <v>0</v>
      </c>
      <c r="AG130" s="1">
        <f>'Service shares'!BC130*'Service PJ'!BN130</f>
        <v>0</v>
      </c>
      <c r="AH130" s="1">
        <f>'Service shares'!BD130*'Service PJ'!BO130</f>
        <v>0</v>
      </c>
      <c r="AI130" s="1">
        <f>'Service shares'!BE130*'Service PJ'!BP130</f>
        <v>0</v>
      </c>
      <c r="AJ130" s="1">
        <f>'Service shares'!BF130*'Service PJ'!BQ130</f>
        <v>0</v>
      </c>
      <c r="AK130" s="1">
        <f>'Service shares'!BG130*'Service PJ'!BR130</f>
        <v>0</v>
      </c>
      <c r="AL130" s="1">
        <f>'Service shares'!BH130*'Service PJ'!BS130</f>
        <v>0</v>
      </c>
      <c r="AM130" s="1">
        <f>'Service shares'!BI130*'Service PJ'!BT130</f>
        <v>0</v>
      </c>
      <c r="AN130" s="1">
        <f>'Service shares'!BJ130*'Service PJ'!BU130</f>
        <v>0</v>
      </c>
      <c r="AO130" s="1">
        <f>'Service shares'!BK130*'Service PJ'!BV130</f>
        <v>0</v>
      </c>
      <c r="AP130" s="1">
        <f>'Service shares'!BL130*'Service PJ'!BW130</f>
        <v>0</v>
      </c>
      <c r="AQ130" s="1">
        <f>'Service shares'!BM130*'Service PJ'!BX130</f>
        <v>0</v>
      </c>
      <c r="AR130" s="1">
        <f>'Service shares'!BN130*'Service PJ'!BY130</f>
        <v>0</v>
      </c>
      <c r="AS130" s="2">
        <v>0</v>
      </c>
      <c r="AU130" t="str">
        <f t="shared" si="52"/>
        <v>\I: IIS_PRC_NGA</v>
      </c>
      <c r="AV130" s="1">
        <f t="shared" si="99"/>
        <v>1.0637134050773318</v>
      </c>
      <c r="AW130" s="1">
        <f t="shared" si="99"/>
        <v>1.0637134050773318</v>
      </c>
      <c r="AX130" s="1">
        <f t="shared" si="99"/>
        <v>1.0637134050773318</v>
      </c>
      <c r="AY130" s="1">
        <f t="shared" si="99"/>
        <v>1.0637134050773318</v>
      </c>
      <c r="AZ130" s="1">
        <f t="shared" si="99"/>
        <v>1.0637134050773318</v>
      </c>
      <c r="BA130" s="1">
        <f t="shared" si="99"/>
        <v>1.0637134050773318</v>
      </c>
      <c r="BB130" s="1">
        <f t="shared" si="99"/>
        <v>1.0637134050773318</v>
      </c>
      <c r="BC130" s="1">
        <f t="shared" si="99"/>
        <v>1.0637134050773318</v>
      </c>
      <c r="BD130" s="1">
        <f t="shared" si="99"/>
        <v>1.0637134050773318</v>
      </c>
      <c r="BE130" s="1">
        <f t="shared" si="99"/>
        <v>1.0637134050773318</v>
      </c>
      <c r="BF130" s="1">
        <f t="shared" si="99"/>
        <v>1.0637134050773318</v>
      </c>
      <c r="BG130" s="1">
        <f t="shared" si="99"/>
        <v>1.0637134050773318</v>
      </c>
      <c r="BH130" s="1">
        <f t="shared" si="99"/>
        <v>1.0637134050773318</v>
      </c>
      <c r="BI130" s="1">
        <f t="shared" si="99"/>
        <v>1.0637134050773318</v>
      </c>
      <c r="BJ130" s="1">
        <f t="shared" si="99"/>
        <v>1.0637134050773318</v>
      </c>
      <c r="BK130" s="1">
        <f t="shared" si="99"/>
        <v>1.0637134050773318</v>
      </c>
      <c r="BL130" s="1">
        <f t="shared" si="93"/>
        <v>1.0637134050773318</v>
      </c>
      <c r="BM130" s="1">
        <f t="shared" si="100"/>
        <v>1.0637134050773318</v>
      </c>
      <c r="BN130" s="1">
        <f t="shared" si="100"/>
        <v>1.0637134050773318</v>
      </c>
      <c r="BO130" s="1">
        <f t="shared" si="100"/>
        <v>1.0637134050773318</v>
      </c>
      <c r="BP130" s="1">
        <f t="shared" si="100"/>
        <v>1.0637134050773318</v>
      </c>
      <c r="BQ130" s="1">
        <f t="shared" si="100"/>
        <v>1.0637134050773318</v>
      </c>
      <c r="BR130" s="1">
        <f t="shared" si="100"/>
        <v>1.0637134050773318</v>
      </c>
      <c r="BS130" s="1">
        <f t="shared" si="100"/>
        <v>1.0637134050773318</v>
      </c>
      <c r="BT130" s="1">
        <f t="shared" si="100"/>
        <v>1.0637134050773318</v>
      </c>
      <c r="BU130" s="1">
        <f t="shared" si="100"/>
        <v>1.0637134050773318</v>
      </c>
      <c r="BV130" s="1">
        <f t="shared" si="100"/>
        <v>1.0637134050773318</v>
      </c>
      <c r="BW130" s="1">
        <f t="shared" si="100"/>
        <v>1.0637134050773318</v>
      </c>
      <c r="BX130" s="1">
        <f t="shared" si="100"/>
        <v>1.0637134050773318</v>
      </c>
      <c r="BY130" s="1">
        <f t="shared" si="100"/>
        <v>1.0637134050773318</v>
      </c>
      <c r="CC130" t="str">
        <f t="shared" si="86"/>
        <v>*</v>
      </c>
      <c r="CD130" t="str">
        <f t="shared" si="87"/>
        <v>\I: IIS_PRC_NGA</v>
      </c>
      <c r="CE130" t="str">
        <f>VLOOKUP(D130,'IND Balance'!$AM$5:$AN$21,2,FALSE)&amp;" - "&amp;VLOOKUP(E130,'MECS_Table 5.4'!$AF$18:$AG$30,2,FALSE)&amp;" - "&amp;VLOOKUP('Service PJ'!M130,'IND Balance'!$AM$22:$AN$32,2,FALSE)</f>
        <v>Iron and Steel - Process Cool - Natural Gas</v>
      </c>
      <c r="CF130" t="s">
        <v>109</v>
      </c>
      <c r="CG130" t="s">
        <v>110</v>
      </c>
      <c r="CL130" t="str">
        <f t="shared" si="88"/>
        <v>\I: IIS_PRC_NGA</v>
      </c>
      <c r="CM130" t="str">
        <f t="shared" si="89"/>
        <v>\I: IIS</v>
      </c>
      <c r="CN130" s="1" t="str">
        <f t="shared" si="53"/>
        <v/>
      </c>
      <c r="CO130" s="1" t="str">
        <f t="shared" si="54"/>
        <v/>
      </c>
      <c r="CP130" s="1" t="str">
        <f t="shared" si="55"/>
        <v/>
      </c>
      <c r="CQ130" s="1" t="str">
        <f t="shared" si="56"/>
        <v/>
      </c>
      <c r="CR130" s="1" t="str">
        <f t="shared" si="57"/>
        <v/>
      </c>
      <c r="CS130" s="1" t="str">
        <f t="shared" si="58"/>
        <v/>
      </c>
      <c r="CT130" s="1" t="str">
        <f t="shared" si="59"/>
        <v/>
      </c>
      <c r="CU130" s="1" t="str">
        <f t="shared" si="60"/>
        <v/>
      </c>
      <c r="CV130" s="1" t="str">
        <f t="shared" si="61"/>
        <v/>
      </c>
      <c r="CW130" s="1" t="str">
        <f t="shared" si="62"/>
        <v/>
      </c>
      <c r="CX130" s="1" t="str">
        <f t="shared" si="63"/>
        <v/>
      </c>
      <c r="CY130" s="1" t="str">
        <f t="shared" si="64"/>
        <v/>
      </c>
      <c r="CZ130" s="1" t="str">
        <f t="shared" si="65"/>
        <v/>
      </c>
      <c r="DA130" s="1" t="str">
        <f t="shared" si="66"/>
        <v/>
      </c>
      <c r="DB130" s="1" t="str">
        <f t="shared" si="67"/>
        <v/>
      </c>
      <c r="DC130" s="1" t="str">
        <f t="shared" si="68"/>
        <v/>
      </c>
      <c r="DD130" s="1" t="str">
        <f t="shared" si="69"/>
        <v/>
      </c>
      <c r="DE130" s="1" t="str">
        <f t="shared" si="70"/>
        <v/>
      </c>
      <c r="DF130" s="1" t="str">
        <f t="shared" si="71"/>
        <v/>
      </c>
      <c r="DG130" s="1" t="str">
        <f t="shared" si="72"/>
        <v/>
      </c>
      <c r="DH130" s="1" t="str">
        <f t="shared" si="73"/>
        <v/>
      </c>
      <c r="DI130" s="1" t="str">
        <f t="shared" si="74"/>
        <v/>
      </c>
      <c r="DJ130" s="1" t="str">
        <f t="shared" si="75"/>
        <v/>
      </c>
      <c r="DK130" s="1" t="str">
        <f t="shared" si="76"/>
        <v/>
      </c>
      <c r="DL130" s="1" t="str">
        <f t="shared" si="77"/>
        <v/>
      </c>
      <c r="DM130" s="1" t="str">
        <f t="shared" si="78"/>
        <v/>
      </c>
      <c r="DN130" s="1" t="str">
        <f t="shared" si="79"/>
        <v/>
      </c>
      <c r="DO130" s="1" t="str">
        <f t="shared" si="80"/>
        <v/>
      </c>
      <c r="DP130" s="1" t="str">
        <f t="shared" si="81"/>
        <v/>
      </c>
      <c r="DQ130" s="1" t="str">
        <f t="shared" si="82"/>
        <v/>
      </c>
      <c r="DR130" s="1">
        <v>3</v>
      </c>
      <c r="DS130" s="1" t="str">
        <f t="shared" si="90"/>
        <v/>
      </c>
      <c r="DT130" t="str">
        <f t="shared" si="91"/>
        <v/>
      </c>
    </row>
    <row r="131" spans="1:124" x14ac:dyDescent="0.45">
      <c r="A131" t="str">
        <f t="shared" si="83"/>
        <v>NGA</v>
      </c>
      <c r="B131" t="str">
        <f>VLOOKUP(E131,'EPA_US9RT techs'!$R$26:$S$34,2,FALSE)</f>
        <v>MDR</v>
      </c>
      <c r="C131" t="str">
        <f>'Service shares'!A131</f>
        <v>NGA</v>
      </c>
      <c r="D131" t="str">
        <f>'Service shares'!B131</f>
        <v>IIS</v>
      </c>
      <c r="E131" t="str">
        <f>'Service shares'!C131</f>
        <v>MDR</v>
      </c>
      <c r="F131" s="1">
        <f>IFERROR(1/AVERAGEIFS('EPA_US9RT techs'!$I$2:$I$1718,'EPA_US9RT techs'!$J$2:$J$1718,'Service PJ'!$D131,'EPA_US9RT techs'!$K$2:$K$1718,'Service PJ'!$B131,'EPA_US9RT techs'!$L$2:$L$1718,'Service PJ'!$A131,'EPA_US9RT techs'!$C$2:$C$1718,"VDA_FLOP",'EPA_US9RT techs'!$F$2:$F$1718,'Service PJ'!F$1),1/AVERAGEIFS('EPA_US9RT techs'!$I$2:$I$1718,'EPA_US9RT techs'!$K$2:$K$1718,'Service PJ'!$B131,'EPA_US9RT techs'!$L$2:$L$1718,'Service PJ'!$A131,'EPA_US9RT techs'!$C$2:$C$1718,"VDA_FLOP",'EPA_US9RT techs'!$F$2:$F$1718,'Service PJ'!F$1))</f>
        <v>1</v>
      </c>
      <c r="G131" s="1">
        <f>IFERROR(IFERROR(1/AVERAGEIFS('EPA_US9RT techs'!$I$2:$I$1718,'EPA_US9RT techs'!$J$2:$J$1718,'Service PJ'!$D131,'EPA_US9RT techs'!$K$2:$K$1718,'Service PJ'!$B131,'EPA_US9RT techs'!$L$2:$L$1718,'Service PJ'!$A131,'EPA_US9RT techs'!$C$2:$C$1718,"VDA_FLOP",'EPA_US9RT techs'!$F$2:$F$1718,'Service PJ'!G$1),1/AVERAGEIFS('EPA_US9RT techs'!$I$2:$I$1718,'EPA_US9RT techs'!$K$2:$K$1718,'Service PJ'!$B131,'EPA_US9RT techs'!$L$2:$L$1718,'Service PJ'!$A131,'EPA_US9RT techs'!$C$2:$C$1718,"VDA_FLOP",'EPA_US9RT techs'!$F$2:$F$1718,'Service PJ'!G$1)),"")</f>
        <v>1.1262534363940762</v>
      </c>
      <c r="H131" s="1">
        <f>IFERROR(IFERROR(1/AVERAGEIFS('EPA_US9RT techs'!$I$2:$I$1718,'EPA_US9RT techs'!$J$2:$J$1718,'Service PJ'!$D131,'EPA_US9RT techs'!$K$2:$K$1718,'Service PJ'!$B131,'EPA_US9RT techs'!$L$2:$L$1718,'Service PJ'!$A131,'EPA_US9RT techs'!$C$2:$C$1718,"VDA_FLOP",'EPA_US9RT techs'!$F$2:$F$1718,'Service PJ'!H$1),1/AVERAGEIFS('EPA_US9RT techs'!$I$2:$I$1718,'EPA_US9RT techs'!$K$2:$K$1718,'Service PJ'!$B131,'EPA_US9RT techs'!$L$2:$L$1718,'Service PJ'!$A131,'EPA_US9RT techs'!$C$2:$C$1718,"VDA_FLOP",'EPA_US9RT techs'!$F$2:$F$1718,'Service PJ'!H$1)),"")</f>
        <v>1.1346569412229279</v>
      </c>
      <c r="I131" s="1">
        <f>IFERROR(IFERROR(1/AVERAGEIFS('EPA_US9RT techs'!$I$2:$I$1718,'EPA_US9RT techs'!$J$2:$J$1718,'Service PJ'!$D131,'EPA_US9RT techs'!$K$2:$K$1718,'Service PJ'!$B131,'EPA_US9RT techs'!$L$2:$L$1718,'Service PJ'!$A131,'EPA_US9RT techs'!$C$2:$C$1718,"VDA_FLOP",'EPA_US9RT techs'!$F$2:$F$1718,'Service PJ'!I$1),1/AVERAGEIFS('EPA_US9RT techs'!$I$2:$I$1718,'EPA_US9RT techs'!$K$2:$K$1718,'Service PJ'!$B131,'EPA_US9RT techs'!$L$2:$L$1718,'Service PJ'!$A131,'EPA_US9RT techs'!$C$2:$C$1718,"VDA_FLOP",'EPA_US9RT techs'!$F$2:$F$1718,'Service PJ'!I$1)),"")</f>
        <v>1.215977144773748</v>
      </c>
      <c r="J131" s="1">
        <f>IFERROR(IFERROR(1/AVERAGEIFS('EPA_US9RT techs'!$I$2:$I$1718,'EPA_US9RT techs'!$J$2:$J$1718,'Service PJ'!$D131,'EPA_US9RT techs'!$K$2:$K$1718,'Service PJ'!$B131,'EPA_US9RT techs'!$L$2:$L$1718,'Service PJ'!$A131,'EPA_US9RT techs'!$C$2:$C$1718,"VDA_FLOP",'EPA_US9RT techs'!$F$2:$F$1718,'Service PJ'!J$1),1/AVERAGEIFS('EPA_US9RT techs'!$I$2:$I$1718,'EPA_US9RT techs'!$K$2:$K$1718,'Service PJ'!$B131,'EPA_US9RT techs'!$L$2:$L$1718,'Service PJ'!$A131,'EPA_US9RT techs'!$C$2:$C$1718,"VDA_FLOP",'EPA_US9RT techs'!$F$2:$F$1718,'Service PJ'!J$1)),"")</f>
        <v>1.2700973158152613</v>
      </c>
      <c r="L131" t="str">
        <f>IF(SUM(O131:AR131)=0,"\I: ","")&amp;'Service PJ'!D131&amp;"_"&amp;'Service PJ'!E131&amp;"_"&amp;'Service PJ'!C131</f>
        <v>\I: IIS_MDR_NGA</v>
      </c>
      <c r="M131" t="str">
        <f>"IND"&amp;'Service PJ'!C131</f>
        <v>INDNGA</v>
      </c>
      <c r="N131" t="str">
        <f t="shared" si="84"/>
        <v>\I: IIS</v>
      </c>
      <c r="O131" s="1">
        <f>'Service shares'!AK131*'Service PJ'!AV131</f>
        <v>0</v>
      </c>
      <c r="P131" s="1">
        <f>'Service shares'!AL131*'Service PJ'!AW131</f>
        <v>0</v>
      </c>
      <c r="Q131" s="1">
        <f>'Service shares'!AM131*'Service PJ'!AX131</f>
        <v>0</v>
      </c>
      <c r="R131" s="1">
        <f>'Service shares'!AN131*'Service PJ'!AY131</f>
        <v>0</v>
      </c>
      <c r="S131" s="1">
        <f>'Service shares'!AO131*'Service PJ'!AZ131</f>
        <v>0</v>
      </c>
      <c r="T131" s="1">
        <f>'Service shares'!AP131*'Service PJ'!BA131</f>
        <v>0</v>
      </c>
      <c r="U131" s="1">
        <f>'Service shares'!AQ131*'Service PJ'!BB131</f>
        <v>0</v>
      </c>
      <c r="V131" s="14">
        <f>'Service shares'!AR131*'Service PJ'!BC131</f>
        <v>0</v>
      </c>
      <c r="W131" s="1">
        <f>'Service shares'!AS131*'Service PJ'!BD131</f>
        <v>0</v>
      </c>
      <c r="X131" s="1">
        <f>'Service shares'!AT131*'Service PJ'!BE131</f>
        <v>0</v>
      </c>
      <c r="Y131" s="1">
        <f>'Service shares'!AU131*'Service PJ'!BF131</f>
        <v>0</v>
      </c>
      <c r="Z131" s="1">
        <f>'Service shares'!AV131*'Service PJ'!BG131</f>
        <v>0</v>
      </c>
      <c r="AA131" s="1">
        <f>'Service shares'!AW131*'Service PJ'!BH131</f>
        <v>0</v>
      </c>
      <c r="AB131" s="1">
        <f>'Service shares'!AX131*'Service PJ'!BI131</f>
        <v>0</v>
      </c>
      <c r="AC131" s="1">
        <f>'Service shares'!AY131*'Service PJ'!BJ131</f>
        <v>0</v>
      </c>
      <c r="AD131" s="1">
        <f>'Service shares'!AZ131*'Service PJ'!BK131</f>
        <v>0</v>
      </c>
      <c r="AE131" s="1">
        <f>'Service shares'!BA131*'Service PJ'!BL131</f>
        <v>0</v>
      </c>
      <c r="AF131" s="1">
        <f>'Service shares'!BB131*'Service PJ'!BM131</f>
        <v>0</v>
      </c>
      <c r="AG131" s="1">
        <f>'Service shares'!BC131*'Service PJ'!BN131</f>
        <v>0</v>
      </c>
      <c r="AH131" s="1">
        <f>'Service shares'!BD131*'Service PJ'!BO131</f>
        <v>0</v>
      </c>
      <c r="AI131" s="1">
        <f>'Service shares'!BE131*'Service PJ'!BP131</f>
        <v>0</v>
      </c>
      <c r="AJ131" s="1">
        <f>'Service shares'!BF131*'Service PJ'!BQ131</f>
        <v>0</v>
      </c>
      <c r="AK131" s="1">
        <f>'Service shares'!BG131*'Service PJ'!BR131</f>
        <v>0</v>
      </c>
      <c r="AL131" s="1">
        <f>'Service shares'!BH131*'Service PJ'!BS131</f>
        <v>0</v>
      </c>
      <c r="AM131" s="1">
        <f>'Service shares'!BI131*'Service PJ'!BT131</f>
        <v>0</v>
      </c>
      <c r="AN131" s="1">
        <f>'Service shares'!BJ131*'Service PJ'!BU131</f>
        <v>0</v>
      </c>
      <c r="AO131" s="1">
        <f>'Service shares'!BK131*'Service PJ'!BV131</f>
        <v>0</v>
      </c>
      <c r="AP131" s="1">
        <f>'Service shares'!BL131*'Service PJ'!BW131</f>
        <v>0</v>
      </c>
      <c r="AQ131" s="1">
        <f>'Service shares'!BM131*'Service PJ'!BX131</f>
        <v>0</v>
      </c>
      <c r="AR131" s="1">
        <f>'Service shares'!BN131*'Service PJ'!BY131</f>
        <v>0</v>
      </c>
      <c r="AS131" s="2">
        <v>0</v>
      </c>
      <c r="AU131" t="str">
        <f t="shared" ref="AU131:AU194" si="101">L131</f>
        <v>\I: IIS_MDR_NGA</v>
      </c>
      <c r="AV131" s="1">
        <f t="shared" si="99"/>
        <v>1.1262534363940762</v>
      </c>
      <c r="AW131" s="1">
        <f t="shared" si="99"/>
        <v>1.1262534363940762</v>
      </c>
      <c r="AX131" s="1">
        <f t="shared" si="99"/>
        <v>1.1262534363940762</v>
      </c>
      <c r="AY131" s="1">
        <f t="shared" si="99"/>
        <v>1.1262534363940762</v>
      </c>
      <c r="AZ131" s="1">
        <f t="shared" si="99"/>
        <v>1.1262534363940762</v>
      </c>
      <c r="BA131" s="1">
        <f t="shared" si="99"/>
        <v>1.1262534363940762</v>
      </c>
      <c r="BB131" s="1">
        <f t="shared" si="99"/>
        <v>1.1262534363940762</v>
      </c>
      <c r="BC131" s="1">
        <f t="shared" si="99"/>
        <v>1.1262534363940762</v>
      </c>
      <c r="BD131" s="1">
        <f t="shared" si="99"/>
        <v>1.1262534363940762</v>
      </c>
      <c r="BE131" s="1">
        <f t="shared" si="99"/>
        <v>1.1262534363940762</v>
      </c>
      <c r="BF131" s="1">
        <f t="shared" si="99"/>
        <v>1.1262534363940762</v>
      </c>
      <c r="BG131" s="1">
        <f t="shared" si="99"/>
        <v>1.1262534363940762</v>
      </c>
      <c r="BH131" s="1">
        <f t="shared" si="99"/>
        <v>1.1262534363940762</v>
      </c>
      <c r="BI131" s="1">
        <f t="shared" si="99"/>
        <v>1.1262534363940762</v>
      </c>
      <c r="BJ131" s="1">
        <f t="shared" si="99"/>
        <v>1.1262534363940762</v>
      </c>
      <c r="BK131" s="1">
        <f t="shared" ref="BK131:BY150" si="102">IF($G131="",$F131,$G131)</f>
        <v>1.1262534363940762</v>
      </c>
      <c r="BL131" s="1">
        <f t="shared" si="93"/>
        <v>1.1262534363940762</v>
      </c>
      <c r="BM131" s="1">
        <f t="shared" si="100"/>
        <v>1.1262534363940762</v>
      </c>
      <c r="BN131" s="1">
        <f t="shared" si="100"/>
        <v>1.1262534363940762</v>
      </c>
      <c r="BO131" s="1">
        <f t="shared" si="100"/>
        <v>1.1262534363940762</v>
      </c>
      <c r="BP131" s="1">
        <f t="shared" si="100"/>
        <v>1.1262534363940762</v>
      </c>
      <c r="BQ131" s="1">
        <f t="shared" si="100"/>
        <v>1.1262534363940762</v>
      </c>
      <c r="BR131" s="1">
        <f t="shared" si="100"/>
        <v>1.1262534363940762</v>
      </c>
      <c r="BS131" s="1">
        <f t="shared" si="100"/>
        <v>1.1262534363940762</v>
      </c>
      <c r="BT131" s="1">
        <f t="shared" si="100"/>
        <v>1.1262534363940762</v>
      </c>
      <c r="BU131" s="1">
        <f t="shared" si="100"/>
        <v>1.1262534363940762</v>
      </c>
      <c r="BV131" s="1">
        <f t="shared" si="100"/>
        <v>1.1262534363940762</v>
      </c>
      <c r="BW131" s="1">
        <f t="shared" si="100"/>
        <v>1.1262534363940762</v>
      </c>
      <c r="BX131" s="1">
        <f t="shared" si="100"/>
        <v>1.1262534363940762</v>
      </c>
      <c r="BY131" s="1">
        <f t="shared" si="100"/>
        <v>1.1262534363940762</v>
      </c>
      <c r="CC131" t="str">
        <f t="shared" si="86"/>
        <v>*</v>
      </c>
      <c r="CD131" t="str">
        <f t="shared" si="87"/>
        <v>\I: IIS_MDR_NGA</v>
      </c>
      <c r="CE131" t="str">
        <f>VLOOKUP(D131,'IND Balance'!$AM$5:$AN$21,2,FALSE)&amp;" - "&amp;VLOOKUP(E131,'MECS_Table 5.4'!$AF$18:$AG$30,2,FALSE)&amp;" - "&amp;VLOOKUP('Service PJ'!M131,'IND Balance'!$AM$22:$AN$32,2,FALSE)</f>
        <v>Iron and Steel - Machine drive - Natural Gas</v>
      </c>
      <c r="CF131" t="s">
        <v>109</v>
      </c>
      <c r="CG131" t="s">
        <v>110</v>
      </c>
      <c r="CL131" t="str">
        <f t="shared" si="88"/>
        <v>\I: IIS_MDR_NGA</v>
      </c>
      <c r="CM131" t="str">
        <f t="shared" si="89"/>
        <v>\I: IIS</v>
      </c>
      <c r="CN131" s="1" t="str">
        <f t="shared" ref="CN131:CN194" si="103">IFERROR(O131/SUMIFS(O$3:O$280,$N$3:$N$280,$CM131)*$DV$1,"")</f>
        <v/>
      </c>
      <c r="CO131" s="1" t="str">
        <f t="shared" ref="CO131:CO194" si="104">IFERROR(P131/SUMIFS(P$3:P$280,$N$3:$N$280,$CM131)*$DV$1,"")</f>
        <v/>
      </c>
      <c r="CP131" s="1" t="str">
        <f t="shared" ref="CP131:CP194" si="105">IFERROR(Q131/SUMIFS(Q$3:Q$280,$N$3:$N$280,$CM131)*$DV$1,"")</f>
        <v/>
      </c>
      <c r="CQ131" s="1" t="str">
        <f t="shared" ref="CQ131:CQ194" si="106">IFERROR(R131/SUMIFS(R$3:R$280,$N$3:$N$280,$CM131)*$DV$1,"")</f>
        <v/>
      </c>
      <c r="CR131" s="1" t="str">
        <f t="shared" ref="CR131:CR194" si="107">IFERROR(S131/SUMIFS(S$3:S$280,$N$3:$N$280,$CM131)*$DV$1,"")</f>
        <v/>
      </c>
      <c r="CS131" s="1" t="str">
        <f t="shared" ref="CS131:CS194" si="108">IFERROR(T131/SUMIFS(T$3:T$280,$N$3:$N$280,$CM131)*$DV$1,"")</f>
        <v/>
      </c>
      <c r="CT131" s="1" t="str">
        <f t="shared" ref="CT131:CT194" si="109">IFERROR(U131/SUMIFS(U$3:U$280,$N$3:$N$280,$CM131)*$DV$1,"")</f>
        <v/>
      </c>
      <c r="CU131" s="1" t="str">
        <f t="shared" ref="CU131:CU194" si="110">IFERROR(V131/SUMIFS(V$3:V$280,$N$3:$N$280,$CM131)*$DV$1,"")</f>
        <v/>
      </c>
      <c r="CV131" s="1" t="str">
        <f t="shared" ref="CV131:CV194" si="111">IFERROR(W131/SUMIFS(W$3:W$280,$N$3:$N$280,$CM131)*$DV$1,"")</f>
        <v/>
      </c>
      <c r="CW131" s="1" t="str">
        <f t="shared" ref="CW131:CW194" si="112">IFERROR(X131/SUMIFS(X$3:X$280,$N$3:$N$280,$CM131)*$DV$1,"")</f>
        <v/>
      </c>
      <c r="CX131" s="1" t="str">
        <f t="shared" ref="CX131:CX194" si="113">IFERROR(Y131/SUMIFS(Y$3:Y$280,$N$3:$N$280,$CM131)*$DV$1,"")</f>
        <v/>
      </c>
      <c r="CY131" s="1" t="str">
        <f t="shared" ref="CY131:CY194" si="114">IFERROR(Z131/SUMIFS(Z$3:Z$280,$N$3:$N$280,$CM131)*$DV$1,"")</f>
        <v/>
      </c>
      <c r="CZ131" s="1" t="str">
        <f t="shared" ref="CZ131:CZ194" si="115">IFERROR(AA131/SUMIFS(AA$3:AA$280,$N$3:$N$280,$CM131)*$DV$1,"")</f>
        <v/>
      </c>
      <c r="DA131" s="1" t="str">
        <f t="shared" ref="DA131:DA194" si="116">IFERROR(AB131/SUMIFS(AB$3:AB$280,$N$3:$N$280,$CM131)*$DV$1,"")</f>
        <v/>
      </c>
      <c r="DB131" s="1" t="str">
        <f t="shared" ref="DB131:DB194" si="117">IFERROR(AC131/SUMIFS(AC$3:AC$280,$N$3:$N$280,$CM131)*$DV$1,"")</f>
        <v/>
      </c>
      <c r="DC131" s="1" t="str">
        <f t="shared" ref="DC131:DC194" si="118">IFERROR(AD131/SUMIFS(AD$3:AD$280,$N$3:$N$280,$CM131)*$DV$1,"")</f>
        <v/>
      </c>
      <c r="DD131" s="1" t="str">
        <f t="shared" ref="DD131:DD194" si="119">IFERROR(AE131/SUMIFS(AE$3:AE$280,$N$3:$N$280,$CM131)*$DV$1,"")</f>
        <v/>
      </c>
      <c r="DE131" s="1" t="str">
        <f t="shared" ref="DE131:DE194" si="120">IFERROR(AF131/SUMIFS(AF$3:AF$280,$N$3:$N$280,$CM131)*$DV$1,"")</f>
        <v/>
      </c>
      <c r="DF131" s="1" t="str">
        <f t="shared" ref="DF131:DF194" si="121">IFERROR(AG131/SUMIFS(AG$3:AG$280,$N$3:$N$280,$CM131)*$DV$1,"")</f>
        <v/>
      </c>
      <c r="DG131" s="1" t="str">
        <f t="shared" ref="DG131:DG194" si="122">IFERROR(AH131/SUMIFS(AH$3:AH$280,$N$3:$N$280,$CM131)*$DV$1,"")</f>
        <v/>
      </c>
      <c r="DH131" s="1" t="str">
        <f t="shared" ref="DH131:DH194" si="123">IFERROR(AI131/SUMIFS(AI$3:AI$280,$N$3:$N$280,$CM131)*$DV$1,"")</f>
        <v/>
      </c>
      <c r="DI131" s="1" t="str">
        <f t="shared" ref="DI131:DI194" si="124">IFERROR(AJ131/SUMIFS(AJ$3:AJ$280,$N$3:$N$280,$CM131)*$DV$1,"")</f>
        <v/>
      </c>
      <c r="DJ131" s="1" t="str">
        <f t="shared" ref="DJ131:DJ194" si="125">IFERROR(AK131/SUMIFS(AK$3:AK$280,$N$3:$N$280,$CM131)*$DV$1,"")</f>
        <v/>
      </c>
      <c r="DK131" s="1" t="str">
        <f t="shared" ref="DK131:DK194" si="126">IFERROR(AL131/SUMIFS(AL$3:AL$280,$N$3:$N$280,$CM131)*$DV$1,"")</f>
        <v/>
      </c>
      <c r="DL131" s="1" t="str">
        <f t="shared" ref="DL131:DL194" si="127">IFERROR(AM131/SUMIFS(AM$3:AM$280,$N$3:$N$280,$CM131)*$DV$1,"")</f>
        <v/>
      </c>
      <c r="DM131" s="1" t="str">
        <f t="shared" ref="DM131:DM194" si="128">IFERROR(AN131/SUMIFS(AN$3:AN$280,$N$3:$N$280,$CM131)*$DV$1,"")</f>
        <v/>
      </c>
      <c r="DN131" s="1" t="str">
        <f t="shared" ref="DN131:DN194" si="129">IFERROR(AO131/SUMIFS(AO$3:AO$280,$N$3:$N$280,$CM131)*$DV$1,"")</f>
        <v/>
      </c>
      <c r="DO131" s="1" t="str">
        <f t="shared" ref="DO131:DO194" si="130">IFERROR(AP131/SUMIFS(AP$3:AP$280,$N$3:$N$280,$CM131)*$DV$1,"")</f>
        <v/>
      </c>
      <c r="DP131" s="1" t="str">
        <f t="shared" ref="DP131:DP194" si="131">IFERROR(AQ131/SUMIFS(AQ$3:AQ$280,$N$3:$N$280,$CM131)*$DV$1,"")</f>
        <v/>
      </c>
      <c r="DQ131" s="1" t="str">
        <f t="shared" ref="DQ131:DQ194" si="132">IFERROR(AR131/SUMIFS(AR$3:AR$280,$N$3:$N$280,$CM131)*$DV$1,"")</f>
        <v/>
      </c>
      <c r="DR131" s="1">
        <v>3</v>
      </c>
      <c r="DS131" s="1" t="str">
        <f t="shared" si="90"/>
        <v/>
      </c>
      <c r="DT131" t="str">
        <f t="shared" si="91"/>
        <v/>
      </c>
    </row>
    <row r="132" spans="1:124" x14ac:dyDescent="0.45">
      <c r="A132" t="str">
        <f t="shared" ref="A132:A163" si="133">C132</f>
        <v>NGA</v>
      </c>
      <c r="B132" t="str">
        <f>VLOOKUP(E132,'EPA_US9RT techs'!$R$26:$S$34,2,FALSE)</f>
        <v>PRH</v>
      </c>
      <c r="C132" t="str">
        <f>'Service shares'!A132</f>
        <v>NGA</v>
      </c>
      <c r="D132" t="str">
        <f>'Service shares'!B132</f>
        <v>IIS</v>
      </c>
      <c r="E132" t="str">
        <f>'Service shares'!C132</f>
        <v>OTP</v>
      </c>
      <c r="F132" s="1">
        <f>IFERROR(1/AVERAGEIFS('EPA_US9RT techs'!$I$2:$I$1718,'EPA_US9RT techs'!$J$2:$J$1718,'Service PJ'!$D132,'EPA_US9RT techs'!$K$2:$K$1718,'Service PJ'!$B132,'EPA_US9RT techs'!$L$2:$L$1718,'Service PJ'!$A132,'EPA_US9RT techs'!$C$2:$C$1718,"VDA_FLOP",'EPA_US9RT techs'!$F$2:$F$1718,'Service PJ'!F$1),1/AVERAGEIFS('EPA_US9RT techs'!$I$2:$I$1718,'EPA_US9RT techs'!$K$2:$K$1718,'Service PJ'!$B132,'EPA_US9RT techs'!$L$2:$L$1718,'Service PJ'!$A132,'EPA_US9RT techs'!$C$2:$C$1718,"VDA_FLOP",'EPA_US9RT techs'!$F$2:$F$1718,'Service PJ'!F$1))</f>
        <v>1</v>
      </c>
      <c r="G132" s="1">
        <f>IFERROR(IFERROR(1/AVERAGEIFS('EPA_US9RT techs'!$I$2:$I$1718,'EPA_US9RT techs'!$J$2:$J$1718,'Service PJ'!$D132,'EPA_US9RT techs'!$K$2:$K$1718,'Service PJ'!$B132,'EPA_US9RT techs'!$L$2:$L$1718,'Service PJ'!$A132,'EPA_US9RT techs'!$C$2:$C$1718,"VDA_FLOP",'EPA_US9RT techs'!$F$2:$F$1718,'Service PJ'!G$1),1/AVERAGEIFS('EPA_US9RT techs'!$I$2:$I$1718,'EPA_US9RT techs'!$K$2:$K$1718,'Service PJ'!$B132,'EPA_US9RT techs'!$L$2:$L$1718,'Service PJ'!$A132,'EPA_US9RT techs'!$C$2:$C$1718,"VDA_FLOP",'EPA_US9RT techs'!$F$2:$F$1718,'Service PJ'!G$1)),"")</f>
        <v>1.1262534363940762</v>
      </c>
      <c r="H132" s="1">
        <f>IFERROR(IFERROR(1/AVERAGEIFS('EPA_US9RT techs'!$I$2:$I$1718,'EPA_US9RT techs'!$J$2:$J$1718,'Service PJ'!$D132,'EPA_US9RT techs'!$K$2:$K$1718,'Service PJ'!$B132,'EPA_US9RT techs'!$L$2:$L$1718,'Service PJ'!$A132,'EPA_US9RT techs'!$C$2:$C$1718,"VDA_FLOP",'EPA_US9RT techs'!$F$2:$F$1718,'Service PJ'!H$1),1/AVERAGEIFS('EPA_US9RT techs'!$I$2:$I$1718,'EPA_US9RT techs'!$K$2:$K$1718,'Service PJ'!$B132,'EPA_US9RT techs'!$L$2:$L$1718,'Service PJ'!$A132,'EPA_US9RT techs'!$C$2:$C$1718,"VDA_FLOP",'EPA_US9RT techs'!$F$2:$F$1718,'Service PJ'!H$1)),"")</f>
        <v>1.1346569412229279</v>
      </c>
      <c r="I132" s="1">
        <f>IFERROR(IFERROR(1/AVERAGEIFS('EPA_US9RT techs'!$I$2:$I$1718,'EPA_US9RT techs'!$J$2:$J$1718,'Service PJ'!$D132,'EPA_US9RT techs'!$K$2:$K$1718,'Service PJ'!$B132,'EPA_US9RT techs'!$L$2:$L$1718,'Service PJ'!$A132,'EPA_US9RT techs'!$C$2:$C$1718,"VDA_FLOP",'EPA_US9RT techs'!$F$2:$F$1718,'Service PJ'!I$1),1/AVERAGEIFS('EPA_US9RT techs'!$I$2:$I$1718,'EPA_US9RT techs'!$K$2:$K$1718,'Service PJ'!$B132,'EPA_US9RT techs'!$L$2:$L$1718,'Service PJ'!$A132,'EPA_US9RT techs'!$C$2:$C$1718,"VDA_FLOP",'EPA_US9RT techs'!$F$2:$F$1718,'Service PJ'!I$1)),"")</f>
        <v>1.215977144773748</v>
      </c>
      <c r="J132" s="1">
        <f>IFERROR(IFERROR(1/AVERAGEIFS('EPA_US9RT techs'!$I$2:$I$1718,'EPA_US9RT techs'!$J$2:$J$1718,'Service PJ'!$D132,'EPA_US9RT techs'!$K$2:$K$1718,'Service PJ'!$B132,'EPA_US9RT techs'!$L$2:$L$1718,'Service PJ'!$A132,'EPA_US9RT techs'!$C$2:$C$1718,"VDA_FLOP",'EPA_US9RT techs'!$F$2:$F$1718,'Service PJ'!J$1),1/AVERAGEIFS('EPA_US9RT techs'!$I$2:$I$1718,'EPA_US9RT techs'!$K$2:$K$1718,'Service PJ'!$B132,'EPA_US9RT techs'!$L$2:$L$1718,'Service PJ'!$A132,'EPA_US9RT techs'!$C$2:$C$1718,"VDA_FLOP",'EPA_US9RT techs'!$F$2:$F$1718,'Service PJ'!J$1)),"")</f>
        <v>1.2700973158152613</v>
      </c>
      <c r="L132" t="str">
        <f>IF(SUM(O132:AR132)=0,"\I: ","")&amp;'Service PJ'!D132&amp;"_"&amp;'Service PJ'!E132&amp;"_"&amp;'Service PJ'!C132</f>
        <v>\I: IIS_OTP_NGA</v>
      </c>
      <c r="M132" t="str">
        <f>"IND"&amp;'Service PJ'!C132</f>
        <v>INDNGA</v>
      </c>
      <c r="N132" t="str">
        <f t="shared" ref="N132:N195" si="134">LEFT(L132,7)</f>
        <v>\I: IIS</v>
      </c>
      <c r="O132" s="1">
        <f>'Service shares'!AK132*'Service PJ'!AV132</f>
        <v>0</v>
      </c>
      <c r="P132" s="1">
        <f>'Service shares'!AL132*'Service PJ'!AW132</f>
        <v>0</v>
      </c>
      <c r="Q132" s="1">
        <f>'Service shares'!AM132*'Service PJ'!AX132</f>
        <v>0</v>
      </c>
      <c r="R132" s="1">
        <f>'Service shares'!AN132*'Service PJ'!AY132</f>
        <v>0</v>
      </c>
      <c r="S132" s="1">
        <f>'Service shares'!AO132*'Service PJ'!AZ132</f>
        <v>0</v>
      </c>
      <c r="T132" s="1">
        <f>'Service shares'!AP132*'Service PJ'!BA132</f>
        <v>0</v>
      </c>
      <c r="U132" s="1">
        <f>'Service shares'!AQ132*'Service PJ'!BB132</f>
        <v>0</v>
      </c>
      <c r="V132" s="14">
        <f>'Service shares'!AR132*'Service PJ'!BC132</f>
        <v>0</v>
      </c>
      <c r="W132" s="1">
        <f>'Service shares'!AS132*'Service PJ'!BD132</f>
        <v>0</v>
      </c>
      <c r="X132" s="1">
        <f>'Service shares'!AT132*'Service PJ'!BE132</f>
        <v>0</v>
      </c>
      <c r="Y132" s="1">
        <f>'Service shares'!AU132*'Service PJ'!BF132</f>
        <v>0</v>
      </c>
      <c r="Z132" s="1">
        <f>'Service shares'!AV132*'Service PJ'!BG132</f>
        <v>0</v>
      </c>
      <c r="AA132" s="1">
        <f>'Service shares'!AW132*'Service PJ'!BH132</f>
        <v>0</v>
      </c>
      <c r="AB132" s="1">
        <f>'Service shares'!AX132*'Service PJ'!BI132</f>
        <v>0</v>
      </c>
      <c r="AC132" s="1">
        <f>'Service shares'!AY132*'Service PJ'!BJ132</f>
        <v>0</v>
      </c>
      <c r="AD132" s="1">
        <f>'Service shares'!AZ132*'Service PJ'!BK132</f>
        <v>0</v>
      </c>
      <c r="AE132" s="1">
        <f>'Service shares'!BA132*'Service PJ'!BL132</f>
        <v>0</v>
      </c>
      <c r="AF132" s="1">
        <f>'Service shares'!BB132*'Service PJ'!BM132</f>
        <v>0</v>
      </c>
      <c r="AG132" s="1">
        <f>'Service shares'!BC132*'Service PJ'!BN132</f>
        <v>0</v>
      </c>
      <c r="AH132" s="1">
        <f>'Service shares'!BD132*'Service PJ'!BO132</f>
        <v>0</v>
      </c>
      <c r="AI132" s="1">
        <f>'Service shares'!BE132*'Service PJ'!BP132</f>
        <v>0</v>
      </c>
      <c r="AJ132" s="1">
        <f>'Service shares'!BF132*'Service PJ'!BQ132</f>
        <v>0</v>
      </c>
      <c r="AK132" s="1">
        <f>'Service shares'!BG132*'Service PJ'!BR132</f>
        <v>0</v>
      </c>
      <c r="AL132" s="1">
        <f>'Service shares'!BH132*'Service PJ'!BS132</f>
        <v>0</v>
      </c>
      <c r="AM132" s="1">
        <f>'Service shares'!BI132*'Service PJ'!BT132</f>
        <v>0</v>
      </c>
      <c r="AN132" s="1">
        <f>'Service shares'!BJ132*'Service PJ'!BU132</f>
        <v>0</v>
      </c>
      <c r="AO132" s="1">
        <f>'Service shares'!BK132*'Service PJ'!BV132</f>
        <v>0</v>
      </c>
      <c r="AP132" s="1">
        <f>'Service shares'!BL132*'Service PJ'!BW132</f>
        <v>0</v>
      </c>
      <c r="AQ132" s="1">
        <f>'Service shares'!BM132*'Service PJ'!BX132</f>
        <v>0</v>
      </c>
      <c r="AR132" s="1">
        <f>'Service shares'!BN132*'Service PJ'!BY132</f>
        <v>0</v>
      </c>
      <c r="AS132" s="2">
        <v>0</v>
      </c>
      <c r="AU132" t="str">
        <f t="shared" si="101"/>
        <v>\I: IIS_OTP_NGA</v>
      </c>
      <c r="AV132" s="1">
        <f t="shared" ref="AV132:BJ147" si="135">IF($G132="",$F132,$G132)</f>
        <v>1.1262534363940762</v>
      </c>
      <c r="AW132" s="1">
        <f t="shared" si="135"/>
        <v>1.1262534363940762</v>
      </c>
      <c r="AX132" s="1">
        <f t="shared" si="135"/>
        <v>1.1262534363940762</v>
      </c>
      <c r="AY132" s="1">
        <f t="shared" si="135"/>
        <v>1.1262534363940762</v>
      </c>
      <c r="AZ132" s="1">
        <f t="shared" si="135"/>
        <v>1.1262534363940762</v>
      </c>
      <c r="BA132" s="1">
        <f t="shared" si="135"/>
        <v>1.1262534363940762</v>
      </c>
      <c r="BB132" s="1">
        <f t="shared" si="135"/>
        <v>1.1262534363940762</v>
      </c>
      <c r="BC132" s="1">
        <f t="shared" si="135"/>
        <v>1.1262534363940762</v>
      </c>
      <c r="BD132" s="1">
        <f t="shared" si="135"/>
        <v>1.1262534363940762</v>
      </c>
      <c r="BE132" s="1">
        <f t="shared" si="135"/>
        <v>1.1262534363940762</v>
      </c>
      <c r="BF132" s="1">
        <f t="shared" si="135"/>
        <v>1.1262534363940762</v>
      </c>
      <c r="BG132" s="1">
        <f t="shared" si="135"/>
        <v>1.1262534363940762</v>
      </c>
      <c r="BH132" s="1">
        <f t="shared" si="135"/>
        <v>1.1262534363940762</v>
      </c>
      <c r="BI132" s="1">
        <f t="shared" si="135"/>
        <v>1.1262534363940762</v>
      </c>
      <c r="BJ132" s="1">
        <f t="shared" si="135"/>
        <v>1.1262534363940762</v>
      </c>
      <c r="BK132" s="1">
        <f t="shared" si="102"/>
        <v>1.1262534363940762</v>
      </c>
      <c r="BL132" s="1">
        <f t="shared" si="93"/>
        <v>1.1262534363940762</v>
      </c>
      <c r="BM132" s="1">
        <f t="shared" si="100"/>
        <v>1.1262534363940762</v>
      </c>
      <c r="BN132" s="1">
        <f t="shared" si="100"/>
        <v>1.1262534363940762</v>
      </c>
      <c r="BO132" s="1">
        <f t="shared" si="100"/>
        <v>1.1262534363940762</v>
      </c>
      <c r="BP132" s="1">
        <f t="shared" si="100"/>
        <v>1.1262534363940762</v>
      </c>
      <c r="BQ132" s="1">
        <f t="shared" si="100"/>
        <v>1.1262534363940762</v>
      </c>
      <c r="BR132" s="1">
        <f t="shared" si="100"/>
        <v>1.1262534363940762</v>
      </c>
      <c r="BS132" s="1">
        <f t="shared" si="100"/>
        <v>1.1262534363940762</v>
      </c>
      <c r="BT132" s="1">
        <f t="shared" si="100"/>
        <v>1.1262534363940762</v>
      </c>
      <c r="BU132" s="1">
        <f t="shared" si="100"/>
        <v>1.1262534363940762</v>
      </c>
      <c r="BV132" s="1">
        <f t="shared" si="100"/>
        <v>1.1262534363940762</v>
      </c>
      <c r="BW132" s="1">
        <f t="shared" si="100"/>
        <v>1.1262534363940762</v>
      </c>
      <c r="BX132" s="1">
        <f t="shared" si="100"/>
        <v>1.1262534363940762</v>
      </c>
      <c r="BY132" s="1">
        <f t="shared" si="100"/>
        <v>1.1262534363940762</v>
      </c>
      <c r="CC132" t="str">
        <f t="shared" ref="CC132:CC195" si="136">IF(SUM(O132:AE132)=0,"*","PRE")</f>
        <v>*</v>
      </c>
      <c r="CD132" t="str">
        <f t="shared" ref="CD132:CD195" si="137">L132</f>
        <v>\I: IIS_OTP_NGA</v>
      </c>
      <c r="CE132" t="str">
        <f>VLOOKUP(D132,'IND Balance'!$AM$5:$AN$21,2,FALSE)&amp;" - "&amp;VLOOKUP(E132,'MECS_Table 5.4'!$AF$18:$AG$30,2,FALSE)&amp;" - "&amp;VLOOKUP('Service PJ'!M132,'IND Balance'!$AM$22:$AN$32,2,FALSE)</f>
        <v>Iron and Steel - Other process - Natural Gas</v>
      </c>
      <c r="CF132" t="s">
        <v>109</v>
      </c>
      <c r="CG132" t="s">
        <v>110</v>
      </c>
      <c r="CL132" t="str">
        <f t="shared" ref="CL132:CL195" si="138">L132</f>
        <v>\I: IIS_OTP_NGA</v>
      </c>
      <c r="CM132" t="str">
        <f t="shared" ref="CM132:CM195" si="139">IF(OR(RIGHT(N132,3)="ECP",RIGHT(N132,3)="LIG"),"\I:","")&amp;N132</f>
        <v>\I: IIS</v>
      </c>
      <c r="CN132" s="1" t="str">
        <f t="shared" si="103"/>
        <v/>
      </c>
      <c r="CO132" s="1" t="str">
        <f t="shared" si="104"/>
        <v/>
      </c>
      <c r="CP132" s="1" t="str">
        <f t="shared" si="105"/>
        <v/>
      </c>
      <c r="CQ132" s="1" t="str">
        <f t="shared" si="106"/>
        <v/>
      </c>
      <c r="CR132" s="1" t="str">
        <f t="shared" si="107"/>
        <v/>
      </c>
      <c r="CS132" s="1" t="str">
        <f t="shared" si="108"/>
        <v/>
      </c>
      <c r="CT132" s="1" t="str">
        <f t="shared" si="109"/>
        <v/>
      </c>
      <c r="CU132" s="1" t="str">
        <f t="shared" si="110"/>
        <v/>
      </c>
      <c r="CV132" s="1" t="str">
        <f t="shared" si="111"/>
        <v/>
      </c>
      <c r="CW132" s="1" t="str">
        <f t="shared" si="112"/>
        <v/>
      </c>
      <c r="CX132" s="1" t="str">
        <f t="shared" si="113"/>
        <v/>
      </c>
      <c r="CY132" s="1" t="str">
        <f t="shared" si="114"/>
        <v/>
      </c>
      <c r="CZ132" s="1" t="str">
        <f t="shared" si="115"/>
        <v/>
      </c>
      <c r="DA132" s="1" t="str">
        <f t="shared" si="116"/>
        <v/>
      </c>
      <c r="DB132" s="1" t="str">
        <f t="shared" si="117"/>
        <v/>
      </c>
      <c r="DC132" s="1" t="str">
        <f t="shared" si="118"/>
        <v/>
      </c>
      <c r="DD132" s="1" t="str">
        <f t="shared" si="119"/>
        <v/>
      </c>
      <c r="DE132" s="1" t="str">
        <f t="shared" si="120"/>
        <v/>
      </c>
      <c r="DF132" s="1" t="str">
        <f t="shared" si="121"/>
        <v/>
      </c>
      <c r="DG132" s="1" t="str">
        <f t="shared" si="122"/>
        <v/>
      </c>
      <c r="DH132" s="1" t="str">
        <f t="shared" si="123"/>
        <v/>
      </c>
      <c r="DI132" s="1" t="str">
        <f t="shared" si="124"/>
        <v/>
      </c>
      <c r="DJ132" s="1" t="str">
        <f t="shared" si="125"/>
        <v/>
      </c>
      <c r="DK132" s="1" t="str">
        <f t="shared" si="126"/>
        <v/>
      </c>
      <c r="DL132" s="1" t="str">
        <f t="shared" si="127"/>
        <v/>
      </c>
      <c r="DM132" s="1" t="str">
        <f t="shared" si="128"/>
        <v/>
      </c>
      <c r="DN132" s="1" t="str">
        <f t="shared" si="129"/>
        <v/>
      </c>
      <c r="DO132" s="1" t="str">
        <f t="shared" si="130"/>
        <v/>
      </c>
      <c r="DP132" s="1" t="str">
        <f t="shared" si="131"/>
        <v/>
      </c>
      <c r="DQ132" s="1" t="str">
        <f t="shared" si="132"/>
        <v/>
      </c>
      <c r="DR132" s="1">
        <v>3</v>
      </c>
      <c r="DS132" s="1" t="str">
        <f t="shared" ref="DS132:DS195" si="140">IF(RIGHT(CL132,3)="BIO",MAX(CN132:DQ132)+0.01,"")</f>
        <v/>
      </c>
      <c r="DT132" t="str">
        <f t="shared" ref="DT132:DT195" si="141">IF(DS132="","",3)</f>
        <v/>
      </c>
    </row>
    <row r="133" spans="1:124" x14ac:dyDescent="0.45">
      <c r="A133" t="str">
        <f t="shared" si="133"/>
        <v>NGA</v>
      </c>
      <c r="B133" t="str">
        <f>VLOOKUP(E133,'EPA_US9RT techs'!$R$26:$S$34,2,FALSE)</f>
        <v>OTH</v>
      </c>
      <c r="C133" t="str">
        <f>'Service shares'!A133</f>
        <v>NGA</v>
      </c>
      <c r="D133" t="str">
        <f>'Service shares'!B133</f>
        <v>IIS</v>
      </c>
      <c r="E133" t="str">
        <f>'Service shares'!C133</f>
        <v>SPC</v>
      </c>
      <c r="F133" s="1">
        <f>IFERROR(1/AVERAGEIFS('EPA_US9RT techs'!$I$2:$I$1718,'EPA_US9RT techs'!$J$2:$J$1718,'Service PJ'!$D133,'EPA_US9RT techs'!$K$2:$K$1718,'Service PJ'!$B133,'EPA_US9RT techs'!$L$2:$L$1718,'Service PJ'!$A133,'EPA_US9RT techs'!$C$2:$C$1718,"VDA_FLOP",'EPA_US9RT techs'!$F$2:$F$1718,'Service PJ'!F$1),1/AVERAGEIFS('EPA_US9RT techs'!$I$2:$I$1718,'EPA_US9RT techs'!$K$2:$K$1718,'Service PJ'!$B133,'EPA_US9RT techs'!$L$2:$L$1718,'Service PJ'!$A133,'EPA_US9RT techs'!$C$2:$C$1718,"VDA_FLOP",'EPA_US9RT techs'!$F$2:$F$1718,'Service PJ'!F$1))</f>
        <v>1</v>
      </c>
      <c r="G133" s="1">
        <f>IFERROR(IFERROR(1/AVERAGEIFS('EPA_US9RT techs'!$I$2:$I$1718,'EPA_US9RT techs'!$J$2:$J$1718,'Service PJ'!$D133,'EPA_US9RT techs'!$K$2:$K$1718,'Service PJ'!$B133,'EPA_US9RT techs'!$L$2:$L$1718,'Service PJ'!$A133,'EPA_US9RT techs'!$C$2:$C$1718,"VDA_FLOP",'EPA_US9RT techs'!$F$2:$F$1718,'Service PJ'!G$1),1/AVERAGEIFS('EPA_US9RT techs'!$I$2:$I$1718,'EPA_US9RT techs'!$K$2:$K$1718,'Service PJ'!$B133,'EPA_US9RT techs'!$L$2:$L$1718,'Service PJ'!$A133,'EPA_US9RT techs'!$C$2:$C$1718,"VDA_FLOP",'EPA_US9RT techs'!$F$2:$F$1718,'Service PJ'!G$1)),"")</f>
        <v>1.0637134050773318</v>
      </c>
      <c r="H133" s="1">
        <f>IFERROR(IFERROR(1/AVERAGEIFS('EPA_US9RT techs'!$I$2:$I$1718,'EPA_US9RT techs'!$J$2:$J$1718,'Service PJ'!$D133,'EPA_US9RT techs'!$K$2:$K$1718,'Service PJ'!$B133,'EPA_US9RT techs'!$L$2:$L$1718,'Service PJ'!$A133,'EPA_US9RT techs'!$C$2:$C$1718,"VDA_FLOP",'EPA_US9RT techs'!$F$2:$F$1718,'Service PJ'!H$1),1/AVERAGEIFS('EPA_US9RT techs'!$I$2:$I$1718,'EPA_US9RT techs'!$K$2:$K$1718,'Service PJ'!$B133,'EPA_US9RT techs'!$L$2:$L$1718,'Service PJ'!$A133,'EPA_US9RT techs'!$C$2:$C$1718,"VDA_FLOP",'EPA_US9RT techs'!$F$2:$F$1718,'Service PJ'!H$1)),"")</f>
        <v>1.0913240984665626</v>
      </c>
      <c r="I133" s="1">
        <f>IFERROR(IFERROR(1/AVERAGEIFS('EPA_US9RT techs'!$I$2:$I$1718,'EPA_US9RT techs'!$J$2:$J$1718,'Service PJ'!$D133,'EPA_US9RT techs'!$K$2:$K$1718,'Service PJ'!$B133,'EPA_US9RT techs'!$L$2:$L$1718,'Service PJ'!$A133,'EPA_US9RT techs'!$C$2:$C$1718,"VDA_FLOP",'EPA_US9RT techs'!$F$2:$F$1718,'Service PJ'!I$1),1/AVERAGEIFS('EPA_US9RT techs'!$I$2:$I$1718,'EPA_US9RT techs'!$K$2:$K$1718,'Service PJ'!$B133,'EPA_US9RT techs'!$L$2:$L$1718,'Service PJ'!$A133,'EPA_US9RT techs'!$C$2:$C$1718,"VDA_FLOP",'EPA_US9RT techs'!$F$2:$F$1718,'Service PJ'!I$1)),"")</f>
        <v>1.1212290208125226</v>
      </c>
      <c r="J133" s="1">
        <f>IFERROR(IFERROR(1/AVERAGEIFS('EPA_US9RT techs'!$I$2:$I$1718,'EPA_US9RT techs'!$J$2:$J$1718,'Service PJ'!$D133,'EPA_US9RT techs'!$K$2:$K$1718,'Service PJ'!$B133,'EPA_US9RT techs'!$L$2:$L$1718,'Service PJ'!$A133,'EPA_US9RT techs'!$C$2:$C$1718,"VDA_FLOP",'EPA_US9RT techs'!$F$2:$F$1718,'Service PJ'!J$1),1/AVERAGEIFS('EPA_US9RT techs'!$I$2:$I$1718,'EPA_US9RT techs'!$K$2:$K$1718,'Service PJ'!$B133,'EPA_US9RT techs'!$L$2:$L$1718,'Service PJ'!$A133,'EPA_US9RT techs'!$C$2:$C$1718,"VDA_FLOP",'EPA_US9RT techs'!$F$2:$F$1718,'Service PJ'!J$1)),"")</f>
        <v>1.1606646281756339</v>
      </c>
      <c r="L133" t="str">
        <f>IF(SUM(O133:AR133)=0,"\I: ","")&amp;'Service PJ'!D133&amp;"_"&amp;'Service PJ'!E133&amp;"_"&amp;'Service PJ'!C133</f>
        <v>\I: IIS_SPC_NGA</v>
      </c>
      <c r="M133" t="str">
        <f>"IND"&amp;'Service PJ'!C133</f>
        <v>INDNGA</v>
      </c>
      <c r="N133" t="str">
        <f t="shared" si="134"/>
        <v>\I: IIS</v>
      </c>
      <c r="O133" s="1">
        <f>'Service shares'!AK133*'Service PJ'!AV133</f>
        <v>0</v>
      </c>
      <c r="P133" s="1">
        <f>'Service shares'!AL133*'Service PJ'!AW133</f>
        <v>0</v>
      </c>
      <c r="Q133" s="1">
        <f>'Service shares'!AM133*'Service PJ'!AX133</f>
        <v>0</v>
      </c>
      <c r="R133" s="1">
        <f>'Service shares'!AN133*'Service PJ'!AY133</f>
        <v>0</v>
      </c>
      <c r="S133" s="1">
        <f>'Service shares'!AO133*'Service PJ'!AZ133</f>
        <v>0</v>
      </c>
      <c r="T133" s="1">
        <f>'Service shares'!AP133*'Service PJ'!BA133</f>
        <v>0</v>
      </c>
      <c r="U133" s="1">
        <f>'Service shares'!AQ133*'Service PJ'!BB133</f>
        <v>0</v>
      </c>
      <c r="V133" s="14">
        <f>'Service shares'!AR133*'Service PJ'!BC133</f>
        <v>0</v>
      </c>
      <c r="W133" s="1">
        <f>'Service shares'!AS133*'Service PJ'!BD133</f>
        <v>0</v>
      </c>
      <c r="X133" s="1">
        <f>'Service shares'!AT133*'Service PJ'!BE133</f>
        <v>0</v>
      </c>
      <c r="Y133" s="1">
        <f>'Service shares'!AU133*'Service PJ'!BF133</f>
        <v>0</v>
      </c>
      <c r="Z133" s="1">
        <f>'Service shares'!AV133*'Service PJ'!BG133</f>
        <v>0</v>
      </c>
      <c r="AA133" s="1">
        <f>'Service shares'!AW133*'Service PJ'!BH133</f>
        <v>0</v>
      </c>
      <c r="AB133" s="1">
        <f>'Service shares'!AX133*'Service PJ'!BI133</f>
        <v>0</v>
      </c>
      <c r="AC133" s="1">
        <f>'Service shares'!AY133*'Service PJ'!BJ133</f>
        <v>0</v>
      </c>
      <c r="AD133" s="1">
        <f>'Service shares'!AZ133*'Service PJ'!BK133</f>
        <v>0</v>
      </c>
      <c r="AE133" s="1">
        <f>'Service shares'!BA133*'Service PJ'!BL133</f>
        <v>0</v>
      </c>
      <c r="AF133" s="1">
        <f>'Service shares'!BB133*'Service PJ'!BM133</f>
        <v>0</v>
      </c>
      <c r="AG133" s="1">
        <f>'Service shares'!BC133*'Service PJ'!BN133</f>
        <v>0</v>
      </c>
      <c r="AH133" s="1">
        <f>'Service shares'!BD133*'Service PJ'!BO133</f>
        <v>0</v>
      </c>
      <c r="AI133" s="1">
        <f>'Service shares'!BE133*'Service PJ'!BP133</f>
        <v>0</v>
      </c>
      <c r="AJ133" s="1">
        <f>'Service shares'!BF133*'Service PJ'!BQ133</f>
        <v>0</v>
      </c>
      <c r="AK133" s="1">
        <f>'Service shares'!BG133*'Service PJ'!BR133</f>
        <v>0</v>
      </c>
      <c r="AL133" s="1">
        <f>'Service shares'!BH133*'Service PJ'!BS133</f>
        <v>0</v>
      </c>
      <c r="AM133" s="1">
        <f>'Service shares'!BI133*'Service PJ'!BT133</f>
        <v>0</v>
      </c>
      <c r="AN133" s="1">
        <f>'Service shares'!BJ133*'Service PJ'!BU133</f>
        <v>0</v>
      </c>
      <c r="AO133" s="1">
        <f>'Service shares'!BK133*'Service PJ'!BV133</f>
        <v>0</v>
      </c>
      <c r="AP133" s="1">
        <f>'Service shares'!BL133*'Service PJ'!BW133</f>
        <v>0</v>
      </c>
      <c r="AQ133" s="1">
        <f>'Service shares'!BM133*'Service PJ'!BX133</f>
        <v>0</v>
      </c>
      <c r="AR133" s="1">
        <f>'Service shares'!BN133*'Service PJ'!BY133</f>
        <v>0</v>
      </c>
      <c r="AS133" s="2">
        <v>0</v>
      </c>
      <c r="AU133" t="str">
        <f t="shared" si="101"/>
        <v>\I: IIS_SPC_NGA</v>
      </c>
      <c r="AV133" s="1">
        <f t="shared" si="135"/>
        <v>1.0637134050773318</v>
      </c>
      <c r="AW133" s="1">
        <f t="shared" si="135"/>
        <v>1.0637134050773318</v>
      </c>
      <c r="AX133" s="1">
        <f t="shared" si="135"/>
        <v>1.0637134050773318</v>
      </c>
      <c r="AY133" s="1">
        <f t="shared" si="135"/>
        <v>1.0637134050773318</v>
      </c>
      <c r="AZ133" s="1">
        <f t="shared" si="135"/>
        <v>1.0637134050773318</v>
      </c>
      <c r="BA133" s="1">
        <f t="shared" si="135"/>
        <v>1.0637134050773318</v>
      </c>
      <c r="BB133" s="1">
        <f t="shared" si="135"/>
        <v>1.0637134050773318</v>
      </c>
      <c r="BC133" s="1">
        <f t="shared" si="135"/>
        <v>1.0637134050773318</v>
      </c>
      <c r="BD133" s="1">
        <f t="shared" si="135"/>
        <v>1.0637134050773318</v>
      </c>
      <c r="BE133" s="1">
        <f t="shared" si="135"/>
        <v>1.0637134050773318</v>
      </c>
      <c r="BF133" s="1">
        <f t="shared" si="135"/>
        <v>1.0637134050773318</v>
      </c>
      <c r="BG133" s="1">
        <f t="shared" si="135"/>
        <v>1.0637134050773318</v>
      </c>
      <c r="BH133" s="1">
        <f t="shared" si="135"/>
        <v>1.0637134050773318</v>
      </c>
      <c r="BI133" s="1">
        <f t="shared" si="135"/>
        <v>1.0637134050773318</v>
      </c>
      <c r="BJ133" s="1">
        <f t="shared" si="135"/>
        <v>1.0637134050773318</v>
      </c>
      <c r="BK133" s="1">
        <f t="shared" si="102"/>
        <v>1.0637134050773318</v>
      </c>
      <c r="BL133" s="1">
        <f t="shared" si="93"/>
        <v>1.0637134050773318</v>
      </c>
      <c r="BM133" s="1">
        <f t="shared" si="100"/>
        <v>1.0637134050773318</v>
      </c>
      <c r="BN133" s="1">
        <f t="shared" si="100"/>
        <v>1.0637134050773318</v>
      </c>
      <c r="BO133" s="1">
        <f t="shared" si="100"/>
        <v>1.0637134050773318</v>
      </c>
      <c r="BP133" s="1">
        <f t="shared" si="100"/>
        <v>1.0637134050773318</v>
      </c>
      <c r="BQ133" s="1">
        <f t="shared" si="100"/>
        <v>1.0637134050773318</v>
      </c>
      <c r="BR133" s="1">
        <f t="shared" si="100"/>
        <v>1.0637134050773318</v>
      </c>
      <c r="BS133" s="1">
        <f t="shared" si="100"/>
        <v>1.0637134050773318</v>
      </c>
      <c r="BT133" s="1">
        <f t="shared" si="100"/>
        <v>1.0637134050773318</v>
      </c>
      <c r="BU133" s="1">
        <f t="shared" si="100"/>
        <v>1.0637134050773318</v>
      </c>
      <c r="BV133" s="1">
        <f t="shared" si="100"/>
        <v>1.0637134050773318</v>
      </c>
      <c r="BW133" s="1">
        <f t="shared" si="100"/>
        <v>1.0637134050773318</v>
      </c>
      <c r="BX133" s="1">
        <f t="shared" si="100"/>
        <v>1.0637134050773318</v>
      </c>
      <c r="BY133" s="1">
        <f t="shared" si="100"/>
        <v>1.0637134050773318</v>
      </c>
      <c r="CC133" t="str">
        <f t="shared" si="136"/>
        <v>*</v>
      </c>
      <c r="CD133" t="str">
        <f t="shared" si="137"/>
        <v>\I: IIS_SPC_NGA</v>
      </c>
      <c r="CE133" t="str">
        <f>VLOOKUP(D133,'IND Balance'!$AM$5:$AN$21,2,FALSE)&amp;" - "&amp;VLOOKUP(E133,'MECS_Table 5.4'!$AF$18:$AG$30,2,FALSE)&amp;" - "&amp;VLOOKUP('Service PJ'!M133,'IND Balance'!$AM$22:$AN$32,2,FALSE)</f>
        <v>Iron and Steel - Space conditioning - Natural Gas</v>
      </c>
      <c r="CF133" t="s">
        <v>109</v>
      </c>
      <c r="CG133" t="s">
        <v>110</v>
      </c>
      <c r="CL133" t="str">
        <f t="shared" si="138"/>
        <v>\I: IIS_SPC_NGA</v>
      </c>
      <c r="CM133" t="str">
        <f t="shared" si="139"/>
        <v>\I: IIS</v>
      </c>
      <c r="CN133" s="1" t="str">
        <f t="shared" si="103"/>
        <v/>
      </c>
      <c r="CO133" s="1" t="str">
        <f t="shared" si="104"/>
        <v/>
      </c>
      <c r="CP133" s="1" t="str">
        <f t="shared" si="105"/>
        <v/>
      </c>
      <c r="CQ133" s="1" t="str">
        <f t="shared" si="106"/>
        <v/>
      </c>
      <c r="CR133" s="1" t="str">
        <f t="shared" si="107"/>
        <v/>
      </c>
      <c r="CS133" s="1" t="str">
        <f t="shared" si="108"/>
        <v/>
      </c>
      <c r="CT133" s="1" t="str">
        <f t="shared" si="109"/>
        <v/>
      </c>
      <c r="CU133" s="1" t="str">
        <f t="shared" si="110"/>
        <v/>
      </c>
      <c r="CV133" s="1" t="str">
        <f t="shared" si="111"/>
        <v/>
      </c>
      <c r="CW133" s="1" t="str">
        <f t="shared" si="112"/>
        <v/>
      </c>
      <c r="CX133" s="1" t="str">
        <f t="shared" si="113"/>
        <v/>
      </c>
      <c r="CY133" s="1" t="str">
        <f t="shared" si="114"/>
        <v/>
      </c>
      <c r="CZ133" s="1" t="str">
        <f t="shared" si="115"/>
        <v/>
      </c>
      <c r="DA133" s="1" t="str">
        <f t="shared" si="116"/>
        <v/>
      </c>
      <c r="DB133" s="1" t="str">
        <f t="shared" si="117"/>
        <v/>
      </c>
      <c r="DC133" s="1" t="str">
        <f t="shared" si="118"/>
        <v/>
      </c>
      <c r="DD133" s="1" t="str">
        <f t="shared" si="119"/>
        <v/>
      </c>
      <c r="DE133" s="1" t="str">
        <f t="shared" si="120"/>
        <v/>
      </c>
      <c r="DF133" s="1" t="str">
        <f t="shared" si="121"/>
        <v/>
      </c>
      <c r="DG133" s="1" t="str">
        <f t="shared" si="122"/>
        <v/>
      </c>
      <c r="DH133" s="1" t="str">
        <f t="shared" si="123"/>
        <v/>
      </c>
      <c r="DI133" s="1" t="str">
        <f t="shared" si="124"/>
        <v/>
      </c>
      <c r="DJ133" s="1" t="str">
        <f t="shared" si="125"/>
        <v/>
      </c>
      <c r="DK133" s="1" t="str">
        <f t="shared" si="126"/>
        <v/>
      </c>
      <c r="DL133" s="1" t="str">
        <f t="shared" si="127"/>
        <v/>
      </c>
      <c r="DM133" s="1" t="str">
        <f t="shared" si="128"/>
        <v/>
      </c>
      <c r="DN133" s="1" t="str">
        <f t="shared" si="129"/>
        <v/>
      </c>
      <c r="DO133" s="1" t="str">
        <f t="shared" si="130"/>
        <v/>
      </c>
      <c r="DP133" s="1" t="str">
        <f t="shared" si="131"/>
        <v/>
      </c>
      <c r="DQ133" s="1" t="str">
        <f t="shared" si="132"/>
        <v/>
      </c>
      <c r="DR133" s="1">
        <v>3</v>
      </c>
      <c r="DS133" s="1" t="str">
        <f t="shared" si="140"/>
        <v/>
      </c>
      <c r="DT133" t="str">
        <f t="shared" si="141"/>
        <v/>
      </c>
    </row>
    <row r="134" spans="1:124" x14ac:dyDescent="0.45">
      <c r="A134" t="str">
        <f t="shared" si="133"/>
        <v>NGA</v>
      </c>
      <c r="B134" t="str">
        <f>VLOOKUP(E134,'EPA_US9RT techs'!$R$26:$S$34,2,FALSE)</f>
        <v>OTH</v>
      </c>
      <c r="C134" t="str">
        <f>'Service shares'!A134</f>
        <v>NGA</v>
      </c>
      <c r="D134" t="str">
        <f>'Service shares'!B134</f>
        <v>IIS</v>
      </c>
      <c r="E134" t="str">
        <f>'Service shares'!C134</f>
        <v>OTH</v>
      </c>
      <c r="F134" s="1">
        <f>IFERROR(1/AVERAGEIFS('EPA_US9RT techs'!$I$2:$I$1718,'EPA_US9RT techs'!$J$2:$J$1718,'Service PJ'!$D134,'EPA_US9RT techs'!$K$2:$K$1718,'Service PJ'!$B134,'EPA_US9RT techs'!$L$2:$L$1718,'Service PJ'!$A134,'EPA_US9RT techs'!$C$2:$C$1718,"VDA_FLOP",'EPA_US9RT techs'!$F$2:$F$1718,'Service PJ'!F$1),1/AVERAGEIFS('EPA_US9RT techs'!$I$2:$I$1718,'EPA_US9RT techs'!$K$2:$K$1718,'Service PJ'!$B134,'EPA_US9RT techs'!$L$2:$L$1718,'Service PJ'!$A134,'EPA_US9RT techs'!$C$2:$C$1718,"VDA_FLOP",'EPA_US9RT techs'!$F$2:$F$1718,'Service PJ'!F$1))</f>
        <v>1</v>
      </c>
      <c r="G134" s="1">
        <f>IFERROR(IFERROR(1/AVERAGEIFS('EPA_US9RT techs'!$I$2:$I$1718,'EPA_US9RT techs'!$J$2:$J$1718,'Service PJ'!$D134,'EPA_US9RT techs'!$K$2:$K$1718,'Service PJ'!$B134,'EPA_US9RT techs'!$L$2:$L$1718,'Service PJ'!$A134,'EPA_US9RT techs'!$C$2:$C$1718,"VDA_FLOP",'EPA_US9RT techs'!$F$2:$F$1718,'Service PJ'!G$1),1/AVERAGEIFS('EPA_US9RT techs'!$I$2:$I$1718,'EPA_US9RT techs'!$K$2:$K$1718,'Service PJ'!$B134,'EPA_US9RT techs'!$L$2:$L$1718,'Service PJ'!$A134,'EPA_US9RT techs'!$C$2:$C$1718,"VDA_FLOP",'EPA_US9RT techs'!$F$2:$F$1718,'Service PJ'!G$1)),"")</f>
        <v>1.0637134050773318</v>
      </c>
      <c r="H134" s="1">
        <f>IFERROR(IFERROR(1/AVERAGEIFS('EPA_US9RT techs'!$I$2:$I$1718,'EPA_US9RT techs'!$J$2:$J$1718,'Service PJ'!$D134,'EPA_US9RT techs'!$K$2:$K$1718,'Service PJ'!$B134,'EPA_US9RT techs'!$L$2:$L$1718,'Service PJ'!$A134,'EPA_US9RT techs'!$C$2:$C$1718,"VDA_FLOP",'EPA_US9RT techs'!$F$2:$F$1718,'Service PJ'!H$1),1/AVERAGEIFS('EPA_US9RT techs'!$I$2:$I$1718,'EPA_US9RT techs'!$K$2:$K$1718,'Service PJ'!$B134,'EPA_US9RT techs'!$L$2:$L$1718,'Service PJ'!$A134,'EPA_US9RT techs'!$C$2:$C$1718,"VDA_FLOP",'EPA_US9RT techs'!$F$2:$F$1718,'Service PJ'!H$1)),"")</f>
        <v>1.0913240984665626</v>
      </c>
      <c r="I134" s="1">
        <f>IFERROR(IFERROR(1/AVERAGEIFS('EPA_US9RT techs'!$I$2:$I$1718,'EPA_US9RT techs'!$J$2:$J$1718,'Service PJ'!$D134,'EPA_US9RT techs'!$K$2:$K$1718,'Service PJ'!$B134,'EPA_US9RT techs'!$L$2:$L$1718,'Service PJ'!$A134,'EPA_US9RT techs'!$C$2:$C$1718,"VDA_FLOP",'EPA_US9RT techs'!$F$2:$F$1718,'Service PJ'!I$1),1/AVERAGEIFS('EPA_US9RT techs'!$I$2:$I$1718,'EPA_US9RT techs'!$K$2:$K$1718,'Service PJ'!$B134,'EPA_US9RT techs'!$L$2:$L$1718,'Service PJ'!$A134,'EPA_US9RT techs'!$C$2:$C$1718,"VDA_FLOP",'EPA_US9RT techs'!$F$2:$F$1718,'Service PJ'!I$1)),"")</f>
        <v>1.1212290208125226</v>
      </c>
      <c r="J134" s="1">
        <f>IFERROR(IFERROR(1/AVERAGEIFS('EPA_US9RT techs'!$I$2:$I$1718,'EPA_US9RT techs'!$J$2:$J$1718,'Service PJ'!$D134,'EPA_US9RT techs'!$K$2:$K$1718,'Service PJ'!$B134,'EPA_US9RT techs'!$L$2:$L$1718,'Service PJ'!$A134,'EPA_US9RT techs'!$C$2:$C$1718,"VDA_FLOP",'EPA_US9RT techs'!$F$2:$F$1718,'Service PJ'!J$1),1/AVERAGEIFS('EPA_US9RT techs'!$I$2:$I$1718,'EPA_US9RT techs'!$K$2:$K$1718,'Service PJ'!$B134,'EPA_US9RT techs'!$L$2:$L$1718,'Service PJ'!$A134,'EPA_US9RT techs'!$C$2:$C$1718,"VDA_FLOP",'EPA_US9RT techs'!$F$2:$F$1718,'Service PJ'!J$1)),"")</f>
        <v>1.1606646281756339</v>
      </c>
      <c r="L134" t="str">
        <f>IF(SUM(O134:AR134)=0,"\I: ","")&amp;'Service PJ'!D134&amp;"_"&amp;'Service PJ'!E134&amp;"_"&amp;'Service PJ'!C134</f>
        <v>\I: IIS_OTH_NGA</v>
      </c>
      <c r="M134" t="str">
        <f>"IND"&amp;'Service PJ'!C134</f>
        <v>INDNGA</v>
      </c>
      <c r="N134" t="str">
        <f t="shared" si="134"/>
        <v>\I: IIS</v>
      </c>
      <c r="O134" s="1">
        <f>'Service shares'!AK134*'Service PJ'!AV134</f>
        <v>0</v>
      </c>
      <c r="P134" s="1">
        <f>'Service shares'!AL134*'Service PJ'!AW134</f>
        <v>0</v>
      </c>
      <c r="Q134" s="1">
        <f>'Service shares'!AM134*'Service PJ'!AX134</f>
        <v>0</v>
      </c>
      <c r="R134" s="1">
        <f>'Service shares'!AN134*'Service PJ'!AY134</f>
        <v>0</v>
      </c>
      <c r="S134" s="1">
        <f>'Service shares'!AO134*'Service PJ'!AZ134</f>
        <v>0</v>
      </c>
      <c r="T134" s="1">
        <f>'Service shares'!AP134*'Service PJ'!BA134</f>
        <v>0</v>
      </c>
      <c r="U134" s="1">
        <f>'Service shares'!AQ134*'Service PJ'!BB134</f>
        <v>0</v>
      </c>
      <c r="V134" s="14">
        <f>'Service shares'!AR134*'Service PJ'!BC134</f>
        <v>0</v>
      </c>
      <c r="W134" s="1">
        <f>'Service shares'!AS134*'Service PJ'!BD134</f>
        <v>0</v>
      </c>
      <c r="X134" s="1">
        <f>'Service shares'!AT134*'Service PJ'!BE134</f>
        <v>0</v>
      </c>
      <c r="Y134" s="1">
        <f>'Service shares'!AU134*'Service PJ'!BF134</f>
        <v>0</v>
      </c>
      <c r="Z134" s="1">
        <f>'Service shares'!AV134*'Service PJ'!BG134</f>
        <v>0</v>
      </c>
      <c r="AA134" s="1">
        <f>'Service shares'!AW134*'Service PJ'!BH134</f>
        <v>0</v>
      </c>
      <c r="AB134" s="1">
        <f>'Service shares'!AX134*'Service PJ'!BI134</f>
        <v>0</v>
      </c>
      <c r="AC134" s="1">
        <f>'Service shares'!AY134*'Service PJ'!BJ134</f>
        <v>0</v>
      </c>
      <c r="AD134" s="1">
        <f>'Service shares'!AZ134*'Service PJ'!BK134</f>
        <v>0</v>
      </c>
      <c r="AE134" s="1">
        <f>'Service shares'!BA134*'Service PJ'!BL134</f>
        <v>0</v>
      </c>
      <c r="AF134" s="1">
        <f>'Service shares'!BB134*'Service PJ'!BM134</f>
        <v>0</v>
      </c>
      <c r="AG134" s="1">
        <f>'Service shares'!BC134*'Service PJ'!BN134</f>
        <v>0</v>
      </c>
      <c r="AH134" s="1">
        <f>'Service shares'!BD134*'Service PJ'!BO134</f>
        <v>0</v>
      </c>
      <c r="AI134" s="1">
        <f>'Service shares'!BE134*'Service PJ'!BP134</f>
        <v>0</v>
      </c>
      <c r="AJ134" s="1">
        <f>'Service shares'!BF134*'Service PJ'!BQ134</f>
        <v>0</v>
      </c>
      <c r="AK134" s="1">
        <f>'Service shares'!BG134*'Service PJ'!BR134</f>
        <v>0</v>
      </c>
      <c r="AL134" s="1">
        <f>'Service shares'!BH134*'Service PJ'!BS134</f>
        <v>0</v>
      </c>
      <c r="AM134" s="1">
        <f>'Service shares'!BI134*'Service PJ'!BT134</f>
        <v>0</v>
      </c>
      <c r="AN134" s="1">
        <f>'Service shares'!BJ134*'Service PJ'!BU134</f>
        <v>0</v>
      </c>
      <c r="AO134" s="1">
        <f>'Service shares'!BK134*'Service PJ'!BV134</f>
        <v>0</v>
      </c>
      <c r="AP134" s="1">
        <f>'Service shares'!BL134*'Service PJ'!BW134</f>
        <v>0</v>
      </c>
      <c r="AQ134" s="1">
        <f>'Service shares'!BM134*'Service PJ'!BX134</f>
        <v>0</v>
      </c>
      <c r="AR134" s="1">
        <f>'Service shares'!BN134*'Service PJ'!BY134</f>
        <v>0</v>
      </c>
      <c r="AS134" s="2">
        <v>0</v>
      </c>
      <c r="AU134" t="str">
        <f t="shared" si="101"/>
        <v>\I: IIS_OTH_NGA</v>
      </c>
      <c r="AV134" s="1">
        <f t="shared" si="135"/>
        <v>1.0637134050773318</v>
      </c>
      <c r="AW134" s="1">
        <f t="shared" si="135"/>
        <v>1.0637134050773318</v>
      </c>
      <c r="AX134" s="1">
        <f t="shared" si="135"/>
        <v>1.0637134050773318</v>
      </c>
      <c r="AY134" s="1">
        <f t="shared" si="135"/>
        <v>1.0637134050773318</v>
      </c>
      <c r="AZ134" s="1">
        <f t="shared" si="135"/>
        <v>1.0637134050773318</v>
      </c>
      <c r="BA134" s="1">
        <f t="shared" si="135"/>
        <v>1.0637134050773318</v>
      </c>
      <c r="BB134" s="1">
        <f t="shared" si="135"/>
        <v>1.0637134050773318</v>
      </c>
      <c r="BC134" s="1">
        <f t="shared" si="135"/>
        <v>1.0637134050773318</v>
      </c>
      <c r="BD134" s="1">
        <f t="shared" si="135"/>
        <v>1.0637134050773318</v>
      </c>
      <c r="BE134" s="1">
        <f t="shared" si="135"/>
        <v>1.0637134050773318</v>
      </c>
      <c r="BF134" s="1">
        <f t="shared" si="135"/>
        <v>1.0637134050773318</v>
      </c>
      <c r="BG134" s="1">
        <f t="shared" si="135"/>
        <v>1.0637134050773318</v>
      </c>
      <c r="BH134" s="1">
        <f t="shared" si="135"/>
        <v>1.0637134050773318</v>
      </c>
      <c r="BI134" s="1">
        <f t="shared" si="135"/>
        <v>1.0637134050773318</v>
      </c>
      <c r="BJ134" s="1">
        <f t="shared" si="135"/>
        <v>1.0637134050773318</v>
      </c>
      <c r="BK134" s="1">
        <f t="shared" si="102"/>
        <v>1.0637134050773318</v>
      </c>
      <c r="BL134" s="1">
        <f t="shared" si="93"/>
        <v>1.0637134050773318</v>
      </c>
      <c r="BM134" s="1">
        <f t="shared" si="100"/>
        <v>1.0637134050773318</v>
      </c>
      <c r="BN134" s="1">
        <f t="shared" si="100"/>
        <v>1.0637134050773318</v>
      </c>
      <c r="BO134" s="1">
        <f t="shared" si="100"/>
        <v>1.0637134050773318</v>
      </c>
      <c r="BP134" s="1">
        <f t="shared" si="100"/>
        <v>1.0637134050773318</v>
      </c>
      <c r="BQ134" s="1">
        <f t="shared" si="100"/>
        <v>1.0637134050773318</v>
      </c>
      <c r="BR134" s="1">
        <f t="shared" si="100"/>
        <v>1.0637134050773318</v>
      </c>
      <c r="BS134" s="1">
        <f t="shared" si="100"/>
        <v>1.0637134050773318</v>
      </c>
      <c r="BT134" s="1">
        <f t="shared" si="100"/>
        <v>1.0637134050773318</v>
      </c>
      <c r="BU134" s="1">
        <f t="shared" si="100"/>
        <v>1.0637134050773318</v>
      </c>
      <c r="BV134" s="1">
        <f t="shared" si="100"/>
        <v>1.0637134050773318</v>
      </c>
      <c r="BW134" s="1">
        <f t="shared" si="100"/>
        <v>1.0637134050773318</v>
      </c>
      <c r="BX134" s="1">
        <f t="shared" si="100"/>
        <v>1.0637134050773318</v>
      </c>
      <c r="BY134" s="1">
        <f t="shared" si="100"/>
        <v>1.0637134050773318</v>
      </c>
      <c r="CC134" t="str">
        <f t="shared" si="136"/>
        <v>*</v>
      </c>
      <c r="CD134" t="str">
        <f t="shared" si="137"/>
        <v>\I: IIS_OTH_NGA</v>
      </c>
      <c r="CE134" t="str">
        <f>VLOOKUP(D134,'IND Balance'!$AM$5:$AN$21,2,FALSE)&amp;" - "&amp;VLOOKUP(E134,'MECS_Table 5.4'!$AF$18:$AG$30,2,FALSE)&amp;" - "&amp;VLOOKUP('Service PJ'!M134,'IND Balance'!$AM$22:$AN$32,2,FALSE)</f>
        <v>Iron and Steel - Other - Natural Gas</v>
      </c>
      <c r="CF134" t="s">
        <v>109</v>
      </c>
      <c r="CG134" t="s">
        <v>110</v>
      </c>
      <c r="CL134" t="str">
        <f t="shared" si="138"/>
        <v>\I: IIS_OTH_NGA</v>
      </c>
      <c r="CM134" t="str">
        <f t="shared" si="139"/>
        <v>\I: IIS</v>
      </c>
      <c r="CN134" s="1" t="str">
        <f t="shared" si="103"/>
        <v/>
      </c>
      <c r="CO134" s="1" t="str">
        <f t="shared" si="104"/>
        <v/>
      </c>
      <c r="CP134" s="1" t="str">
        <f t="shared" si="105"/>
        <v/>
      </c>
      <c r="CQ134" s="1" t="str">
        <f t="shared" si="106"/>
        <v/>
      </c>
      <c r="CR134" s="1" t="str">
        <f t="shared" si="107"/>
        <v/>
      </c>
      <c r="CS134" s="1" t="str">
        <f t="shared" si="108"/>
        <v/>
      </c>
      <c r="CT134" s="1" t="str">
        <f t="shared" si="109"/>
        <v/>
      </c>
      <c r="CU134" s="1" t="str">
        <f t="shared" si="110"/>
        <v/>
      </c>
      <c r="CV134" s="1" t="str">
        <f t="shared" si="111"/>
        <v/>
      </c>
      <c r="CW134" s="1" t="str">
        <f t="shared" si="112"/>
        <v/>
      </c>
      <c r="CX134" s="1" t="str">
        <f t="shared" si="113"/>
        <v/>
      </c>
      <c r="CY134" s="1" t="str">
        <f t="shared" si="114"/>
        <v/>
      </c>
      <c r="CZ134" s="1" t="str">
        <f t="shared" si="115"/>
        <v/>
      </c>
      <c r="DA134" s="1" t="str">
        <f t="shared" si="116"/>
        <v/>
      </c>
      <c r="DB134" s="1" t="str">
        <f t="shared" si="117"/>
        <v/>
      </c>
      <c r="DC134" s="1" t="str">
        <f t="shared" si="118"/>
        <v/>
      </c>
      <c r="DD134" s="1" t="str">
        <f t="shared" si="119"/>
        <v/>
      </c>
      <c r="DE134" s="1" t="str">
        <f t="shared" si="120"/>
        <v/>
      </c>
      <c r="DF134" s="1" t="str">
        <f t="shared" si="121"/>
        <v/>
      </c>
      <c r="DG134" s="1" t="str">
        <f t="shared" si="122"/>
        <v/>
      </c>
      <c r="DH134" s="1" t="str">
        <f t="shared" si="123"/>
        <v/>
      </c>
      <c r="DI134" s="1" t="str">
        <f t="shared" si="124"/>
        <v/>
      </c>
      <c r="DJ134" s="1" t="str">
        <f t="shared" si="125"/>
        <v/>
      </c>
      <c r="DK134" s="1" t="str">
        <f t="shared" si="126"/>
        <v/>
      </c>
      <c r="DL134" s="1" t="str">
        <f t="shared" si="127"/>
        <v/>
      </c>
      <c r="DM134" s="1" t="str">
        <f t="shared" si="128"/>
        <v/>
      </c>
      <c r="DN134" s="1" t="str">
        <f t="shared" si="129"/>
        <v/>
      </c>
      <c r="DO134" s="1" t="str">
        <f t="shared" si="130"/>
        <v/>
      </c>
      <c r="DP134" s="1" t="str">
        <f t="shared" si="131"/>
        <v/>
      </c>
      <c r="DQ134" s="1" t="str">
        <f t="shared" si="132"/>
        <v/>
      </c>
      <c r="DR134" s="1">
        <v>3</v>
      </c>
      <c r="DS134" s="1" t="str">
        <f t="shared" si="140"/>
        <v/>
      </c>
      <c r="DT134" t="str">
        <f t="shared" si="141"/>
        <v/>
      </c>
    </row>
    <row r="135" spans="1:124" x14ac:dyDescent="0.45">
      <c r="A135" t="str">
        <f t="shared" si="133"/>
        <v>NGA</v>
      </c>
      <c r="B135" t="str">
        <f>VLOOKUP(E135,'EPA_US9RT techs'!$R$26:$S$34,2,FALSE)</f>
        <v>STM</v>
      </c>
      <c r="C135" t="str">
        <f>'Service shares'!A135</f>
        <v>NGA</v>
      </c>
      <c r="D135" t="str">
        <f>'Service shares'!B135</f>
        <v>INF</v>
      </c>
      <c r="E135" t="str">
        <f>'Service shares'!C135</f>
        <v>STM</v>
      </c>
      <c r="F135" s="1">
        <f>IFERROR(1/AVERAGEIFS('EPA_US9RT techs'!$I$2:$I$1718,'EPA_US9RT techs'!$J$2:$J$1718,'Service PJ'!$D135,'EPA_US9RT techs'!$K$2:$K$1718,'Service PJ'!$B135,'EPA_US9RT techs'!$L$2:$L$1718,'Service PJ'!$A135,'EPA_US9RT techs'!$C$2:$C$1718,"VDA_FLOP",'EPA_US9RT techs'!$F$2:$F$1718,'Service PJ'!F$1),1/AVERAGEIFS('EPA_US9RT techs'!$I$2:$I$1718,'EPA_US9RT techs'!$K$2:$K$1718,'Service PJ'!$B135,'EPA_US9RT techs'!$L$2:$L$1718,'Service PJ'!$A135,'EPA_US9RT techs'!$C$2:$C$1718,"VDA_FLOP",'EPA_US9RT techs'!$F$2:$F$1718,'Service PJ'!F$1))</f>
        <v>0.83676360225555968</v>
      </c>
      <c r="G135" s="1" t="str">
        <f>IFERROR(IFERROR(1/AVERAGEIFS('EPA_US9RT techs'!$I$2:$I$1718,'EPA_US9RT techs'!$J$2:$J$1718,'Service PJ'!$D135,'EPA_US9RT techs'!$K$2:$K$1718,'Service PJ'!$B135,'EPA_US9RT techs'!$L$2:$L$1718,'Service PJ'!$A135,'EPA_US9RT techs'!$C$2:$C$1718,"VDA_FLOP",'EPA_US9RT techs'!$F$2:$F$1718,'Service PJ'!G$1),1/AVERAGEIFS('EPA_US9RT techs'!$I$2:$I$1718,'EPA_US9RT techs'!$K$2:$K$1718,'Service PJ'!$B135,'EPA_US9RT techs'!$L$2:$L$1718,'Service PJ'!$A135,'EPA_US9RT techs'!$C$2:$C$1718,"VDA_FLOP",'EPA_US9RT techs'!$F$2:$F$1718,'Service PJ'!G$1)),"")</f>
        <v/>
      </c>
      <c r="H135" s="1" t="str">
        <f>IFERROR(IFERROR(1/AVERAGEIFS('EPA_US9RT techs'!$I$2:$I$1718,'EPA_US9RT techs'!$J$2:$J$1718,'Service PJ'!$D135,'EPA_US9RT techs'!$K$2:$K$1718,'Service PJ'!$B135,'EPA_US9RT techs'!$L$2:$L$1718,'Service PJ'!$A135,'EPA_US9RT techs'!$C$2:$C$1718,"VDA_FLOP",'EPA_US9RT techs'!$F$2:$F$1718,'Service PJ'!H$1),1/AVERAGEIFS('EPA_US9RT techs'!$I$2:$I$1718,'EPA_US9RT techs'!$K$2:$K$1718,'Service PJ'!$B135,'EPA_US9RT techs'!$L$2:$L$1718,'Service PJ'!$A135,'EPA_US9RT techs'!$C$2:$C$1718,"VDA_FLOP",'EPA_US9RT techs'!$F$2:$F$1718,'Service PJ'!H$1)),"")</f>
        <v/>
      </c>
      <c r="I135" s="1" t="str">
        <f>IFERROR(IFERROR(1/AVERAGEIFS('EPA_US9RT techs'!$I$2:$I$1718,'EPA_US9RT techs'!$J$2:$J$1718,'Service PJ'!$D135,'EPA_US9RT techs'!$K$2:$K$1718,'Service PJ'!$B135,'EPA_US9RT techs'!$L$2:$L$1718,'Service PJ'!$A135,'EPA_US9RT techs'!$C$2:$C$1718,"VDA_FLOP",'EPA_US9RT techs'!$F$2:$F$1718,'Service PJ'!I$1),1/AVERAGEIFS('EPA_US9RT techs'!$I$2:$I$1718,'EPA_US9RT techs'!$K$2:$K$1718,'Service PJ'!$B135,'EPA_US9RT techs'!$L$2:$L$1718,'Service PJ'!$A135,'EPA_US9RT techs'!$C$2:$C$1718,"VDA_FLOP",'EPA_US9RT techs'!$F$2:$F$1718,'Service PJ'!I$1)),"")</f>
        <v/>
      </c>
      <c r="J135" s="1" t="str">
        <f>IFERROR(IFERROR(1/AVERAGEIFS('EPA_US9RT techs'!$I$2:$I$1718,'EPA_US9RT techs'!$J$2:$J$1718,'Service PJ'!$D135,'EPA_US9RT techs'!$K$2:$K$1718,'Service PJ'!$B135,'EPA_US9RT techs'!$L$2:$L$1718,'Service PJ'!$A135,'EPA_US9RT techs'!$C$2:$C$1718,"VDA_FLOP",'EPA_US9RT techs'!$F$2:$F$1718,'Service PJ'!J$1),1/AVERAGEIFS('EPA_US9RT techs'!$I$2:$I$1718,'EPA_US9RT techs'!$K$2:$K$1718,'Service PJ'!$B135,'EPA_US9RT techs'!$L$2:$L$1718,'Service PJ'!$A135,'EPA_US9RT techs'!$C$2:$C$1718,"VDA_FLOP",'EPA_US9RT techs'!$F$2:$F$1718,'Service PJ'!J$1)),"")</f>
        <v/>
      </c>
      <c r="L135" t="str">
        <f>IF(SUM(O135:AR135)=0,"\I: ","")&amp;'Service PJ'!D135&amp;"_"&amp;'Service PJ'!E135&amp;"_"&amp;'Service PJ'!C135</f>
        <v>INF_STM_NGA</v>
      </c>
      <c r="M135" t="str">
        <f>"IND"&amp;'Service PJ'!C135</f>
        <v>INDNGA</v>
      </c>
      <c r="N135" t="str">
        <f t="shared" si="134"/>
        <v>INF_STM</v>
      </c>
      <c r="O135" s="1">
        <f>'Service shares'!AK135*'Service PJ'!AV135</f>
        <v>0</v>
      </c>
      <c r="P135" s="1">
        <f>'Service shares'!AL135*'Service PJ'!AW135</f>
        <v>1.8287689931574893E-2</v>
      </c>
      <c r="Q135" s="1">
        <f>'Service shares'!AM135*'Service PJ'!AX135</f>
        <v>0.15386384342435031</v>
      </c>
      <c r="R135" s="1">
        <f>'Service shares'!AN135*'Service PJ'!AY135</f>
        <v>7.2223332848390942E-2</v>
      </c>
      <c r="S135" s="1">
        <f>'Service shares'!AO135*'Service PJ'!AZ135</f>
        <v>0.43399648948102831</v>
      </c>
      <c r="T135" s="1">
        <f>'Service shares'!AP135*'Service PJ'!BA135</f>
        <v>5.8062156438608924E-2</v>
      </c>
      <c r="U135" s="1">
        <f>'Service shares'!AQ135*'Service PJ'!BB135</f>
        <v>1.9351613195030544</v>
      </c>
      <c r="V135" s="14">
        <f>'Service shares'!AR135*'Service PJ'!BC135</f>
        <v>0.28613383436811024</v>
      </c>
      <c r="W135" s="1">
        <f>'Service shares'!AS135*'Service PJ'!BD135</f>
        <v>0.69184965868433912</v>
      </c>
      <c r="X135" s="1">
        <f>'Service shares'!AT135*'Service PJ'!BE135</f>
        <v>4.3553446063064571</v>
      </c>
      <c r="Y135" s="1">
        <f>'Service shares'!AU135*'Service PJ'!BF135</f>
        <v>5.7879534884995795E-3</v>
      </c>
      <c r="Z135" s="1">
        <f>'Service shares'!AV135*'Service PJ'!BG135</f>
        <v>0.2996264564769478</v>
      </c>
      <c r="AA135" s="1">
        <f>'Service shares'!AW135*'Service PJ'!BH135</f>
        <v>0.4175438322714487</v>
      </c>
      <c r="AB135" s="1">
        <f>'Service shares'!AX135*'Service PJ'!BI135</f>
        <v>0.38114070495133606</v>
      </c>
      <c r="AC135" s="1">
        <f>'Service shares'!AY135*'Service PJ'!BJ135</f>
        <v>0.22137886955890468</v>
      </c>
      <c r="AD135" s="1">
        <f>'Service shares'!AZ135*'Service PJ'!BK135</f>
        <v>0.33813858411821873</v>
      </c>
      <c r="AE135" s="1">
        <f>'Service shares'!BA135*'Service PJ'!BL135</f>
        <v>0.36951379937130008</v>
      </c>
      <c r="AF135" s="1">
        <f>'Service shares'!BB135*'Service PJ'!BM135</f>
        <v>0.17003061219947882</v>
      </c>
      <c r="AG135" s="1">
        <f>'Service shares'!BC135*'Service PJ'!BN135</f>
        <v>0.59748594890676976</v>
      </c>
      <c r="AH135" s="1">
        <f>'Service shares'!BD135*'Service PJ'!BO135</f>
        <v>0</v>
      </c>
      <c r="AI135" s="1">
        <f>'Service shares'!BE135*'Service PJ'!BP135</f>
        <v>5.3875051215559328E-2</v>
      </c>
      <c r="AJ135" s="1">
        <f>'Service shares'!BF135*'Service PJ'!BQ135</f>
        <v>0</v>
      </c>
      <c r="AK135" s="1">
        <f>'Service shares'!BG135*'Service PJ'!BR135</f>
        <v>0</v>
      </c>
      <c r="AL135" s="1">
        <f>'Service shares'!BH135*'Service PJ'!BS135</f>
        <v>3.1237173391196107E-2</v>
      </c>
      <c r="AM135" s="1">
        <f>'Service shares'!BI135*'Service PJ'!BT135</f>
        <v>0</v>
      </c>
      <c r="AN135" s="1">
        <f>'Service shares'!BJ135*'Service PJ'!BU135</f>
        <v>0</v>
      </c>
      <c r="AO135" s="1">
        <f>'Service shares'!BK135*'Service PJ'!BV135</f>
        <v>3.1993546863345039E-2</v>
      </c>
      <c r="AP135" s="1">
        <f>'Service shares'!BL135*'Service PJ'!BW135</f>
        <v>0.16676077645622264</v>
      </c>
      <c r="AQ135" s="1">
        <f>'Service shares'!BM135*'Service PJ'!BX135</f>
        <v>2.3659343163697271</v>
      </c>
      <c r="AR135" s="1">
        <f>'Service shares'!BN135*'Service PJ'!BY135</f>
        <v>0</v>
      </c>
      <c r="AS135" s="2">
        <v>0</v>
      </c>
      <c r="AU135" t="str">
        <f t="shared" si="101"/>
        <v>INF_STM_NGA</v>
      </c>
      <c r="AV135" s="1">
        <f t="shared" si="135"/>
        <v>0.83676360225555968</v>
      </c>
      <c r="AW135" s="1">
        <f t="shared" si="135"/>
        <v>0.83676360225555968</v>
      </c>
      <c r="AX135" s="1">
        <f t="shared" si="135"/>
        <v>0.83676360225555968</v>
      </c>
      <c r="AY135" s="1">
        <f t="shared" si="135"/>
        <v>0.83676360225555968</v>
      </c>
      <c r="AZ135" s="1">
        <f t="shared" si="135"/>
        <v>0.83676360225555968</v>
      </c>
      <c r="BA135" s="1">
        <f t="shared" si="135"/>
        <v>0.83676360225555968</v>
      </c>
      <c r="BB135" s="1">
        <f t="shared" si="135"/>
        <v>0.83676360225555968</v>
      </c>
      <c r="BC135" s="1">
        <f t="shared" si="135"/>
        <v>0.83676360225555968</v>
      </c>
      <c r="BD135" s="1">
        <f t="shared" si="135"/>
        <v>0.83676360225555968</v>
      </c>
      <c r="BE135" s="1">
        <f t="shared" si="135"/>
        <v>0.83676360225555968</v>
      </c>
      <c r="BF135" s="1">
        <f t="shared" si="135"/>
        <v>0.83676360225555968</v>
      </c>
      <c r="BG135" s="1">
        <f t="shared" si="135"/>
        <v>0.83676360225555968</v>
      </c>
      <c r="BH135" s="1">
        <f t="shared" si="135"/>
        <v>0.83676360225555968</v>
      </c>
      <c r="BI135" s="1">
        <f t="shared" si="135"/>
        <v>0.83676360225555968</v>
      </c>
      <c r="BJ135" s="1">
        <f t="shared" si="135"/>
        <v>0.83676360225555968</v>
      </c>
      <c r="BK135" s="1">
        <f t="shared" si="102"/>
        <v>0.83676360225555968</v>
      </c>
      <c r="BL135" s="1">
        <f t="shared" si="93"/>
        <v>0.83676360225555968</v>
      </c>
      <c r="BM135" s="1">
        <f t="shared" si="100"/>
        <v>0.83676360225555968</v>
      </c>
      <c r="BN135" s="1">
        <f t="shared" si="100"/>
        <v>0.83676360225555968</v>
      </c>
      <c r="BO135" s="1">
        <f t="shared" si="100"/>
        <v>0.83676360225555968</v>
      </c>
      <c r="BP135" s="1">
        <f t="shared" si="100"/>
        <v>0.83676360225555968</v>
      </c>
      <c r="BQ135" s="1">
        <f t="shared" si="100"/>
        <v>0.83676360225555968</v>
      </c>
      <c r="BR135" s="1">
        <f t="shared" si="100"/>
        <v>0.83676360225555968</v>
      </c>
      <c r="BS135" s="1">
        <f t="shared" si="100"/>
        <v>0.83676360225555968</v>
      </c>
      <c r="BT135" s="1">
        <f t="shared" si="100"/>
        <v>0.83676360225555968</v>
      </c>
      <c r="BU135" s="1">
        <f t="shared" si="100"/>
        <v>0.83676360225555968</v>
      </c>
      <c r="BV135" s="1">
        <f t="shared" si="100"/>
        <v>0.83676360225555968</v>
      </c>
      <c r="BW135" s="1">
        <f t="shared" si="100"/>
        <v>0.83676360225555968</v>
      </c>
      <c r="BX135" s="1">
        <f t="shared" si="100"/>
        <v>0.83676360225555968</v>
      </c>
      <c r="BY135" s="1">
        <f t="shared" si="100"/>
        <v>0.83676360225555968</v>
      </c>
      <c r="CC135" t="str">
        <f t="shared" si="136"/>
        <v>PRE</v>
      </c>
      <c r="CD135" t="str">
        <f t="shared" si="137"/>
        <v>INF_STM_NGA</v>
      </c>
      <c r="CE135" t="str">
        <f>VLOOKUP(D135,'IND Balance'!$AM$5:$AN$21,2,FALSE)&amp;" - "&amp;VLOOKUP(E135,'MECS_Table 5.4'!$AF$18:$AG$30,2,FALSE)&amp;" - "&amp;VLOOKUP('Service PJ'!M135,'IND Balance'!$AM$22:$AN$32,2,FALSE)</f>
        <v>Non-ferrous metals - Steam - Natural Gas</v>
      </c>
      <c r="CF135" t="s">
        <v>109</v>
      </c>
      <c r="CG135" t="s">
        <v>110</v>
      </c>
      <c r="CL135" t="str">
        <f t="shared" si="138"/>
        <v>INF_STM_NGA</v>
      </c>
      <c r="CM135" t="str">
        <f t="shared" si="139"/>
        <v>INF_STM</v>
      </c>
      <c r="CN135" s="1">
        <f t="shared" si="103"/>
        <v>0</v>
      </c>
      <c r="CO135" s="1">
        <f t="shared" si="104"/>
        <v>7.0662041297245307E-2</v>
      </c>
      <c r="CP135" s="1">
        <f t="shared" si="105"/>
        <v>0.67268838461611924</v>
      </c>
      <c r="CQ135" s="1">
        <f t="shared" si="106"/>
        <v>7.4159034315287031E-2</v>
      </c>
      <c r="CR135" s="1">
        <f t="shared" si="107"/>
        <v>0.56901591436885979</v>
      </c>
      <c r="CS135" s="1">
        <f t="shared" si="108"/>
        <v>0.18687553518112571</v>
      </c>
      <c r="CT135" s="1">
        <f t="shared" si="109"/>
        <v>0.77046311410515966</v>
      </c>
      <c r="CU135" s="1">
        <f t="shared" si="110"/>
        <v>0.43579817367017676</v>
      </c>
      <c r="CV135" s="1">
        <f t="shared" si="111"/>
        <v>0.42982147235107571</v>
      </c>
      <c r="CW135" s="1">
        <f t="shared" si="112"/>
        <v>1.8526074855692205E-2</v>
      </c>
      <c r="CX135" s="1">
        <f t="shared" si="113"/>
        <v>2.8264524482382604E-3</v>
      </c>
      <c r="CY135" s="1">
        <f t="shared" si="114"/>
        <v>0.21273394786447453</v>
      </c>
      <c r="CZ135" s="1">
        <f t="shared" si="115"/>
        <v>0.83441749033531343</v>
      </c>
      <c r="DA135" s="1">
        <f t="shared" si="116"/>
        <v>0.71870835531757493</v>
      </c>
      <c r="DB135" s="1">
        <f t="shared" si="117"/>
        <v>0.1629788562742969</v>
      </c>
      <c r="DC135" s="1">
        <f t="shared" si="118"/>
        <v>0.73843222163004851</v>
      </c>
      <c r="DD135" s="1">
        <f t="shared" si="119"/>
        <v>2.8675881076910614E-2</v>
      </c>
      <c r="DE135" s="1">
        <f t="shared" si="120"/>
        <v>0.15841692140966396</v>
      </c>
      <c r="DF135" s="1">
        <f t="shared" si="121"/>
        <v>0.30290575611836906</v>
      </c>
      <c r="DG135" s="1">
        <f t="shared" si="122"/>
        <v>0</v>
      </c>
      <c r="DH135" s="1">
        <f t="shared" si="123"/>
        <v>0.36979185208123705</v>
      </c>
      <c r="DI135" s="1">
        <f t="shared" si="124"/>
        <v>0</v>
      </c>
      <c r="DJ135" s="1">
        <f t="shared" si="125"/>
        <v>0</v>
      </c>
      <c r="DK135" s="1">
        <f t="shared" si="126"/>
        <v>5.3591208554611851E-2</v>
      </c>
      <c r="DL135" s="1">
        <f t="shared" si="127"/>
        <v>0</v>
      </c>
      <c r="DM135" s="1" t="str">
        <f t="shared" si="128"/>
        <v/>
      </c>
      <c r="DN135" s="1">
        <f t="shared" si="129"/>
        <v>0.12592789301824212</v>
      </c>
      <c r="DO135" s="1">
        <f t="shared" si="130"/>
        <v>0.7169747374911063</v>
      </c>
      <c r="DP135" s="1">
        <f t="shared" si="131"/>
        <v>0.34048748195554013</v>
      </c>
      <c r="DQ135" s="1" t="str">
        <f t="shared" si="132"/>
        <v/>
      </c>
      <c r="DR135" s="1">
        <v>3</v>
      </c>
      <c r="DS135" s="1" t="str">
        <f t="shared" si="140"/>
        <v/>
      </c>
      <c r="DT135" t="str">
        <f t="shared" si="141"/>
        <v/>
      </c>
    </row>
    <row r="136" spans="1:124" x14ac:dyDescent="0.45">
      <c r="A136" t="str">
        <f t="shared" si="133"/>
        <v>NGA</v>
      </c>
      <c r="B136" t="str">
        <f>VLOOKUP(E136,'EPA_US9RT techs'!$R$26:$S$34,2,FALSE)</f>
        <v>PRH</v>
      </c>
      <c r="C136" t="str">
        <f>'Service shares'!A136</f>
        <v>NGA</v>
      </c>
      <c r="D136" t="str">
        <f>'Service shares'!B136</f>
        <v>INF</v>
      </c>
      <c r="E136" t="str">
        <f>'Service shares'!C136</f>
        <v>PRH</v>
      </c>
      <c r="F136" s="1">
        <f>IFERROR(1/AVERAGEIFS('EPA_US9RT techs'!$I$2:$I$1718,'EPA_US9RT techs'!$J$2:$J$1718,'Service PJ'!$D136,'EPA_US9RT techs'!$K$2:$K$1718,'Service PJ'!$B136,'EPA_US9RT techs'!$L$2:$L$1718,'Service PJ'!$A136,'EPA_US9RT techs'!$C$2:$C$1718,"VDA_FLOP",'EPA_US9RT techs'!$F$2:$F$1718,'Service PJ'!F$1),1/AVERAGEIFS('EPA_US9RT techs'!$I$2:$I$1718,'EPA_US9RT techs'!$K$2:$K$1718,'Service PJ'!$B136,'EPA_US9RT techs'!$L$2:$L$1718,'Service PJ'!$A136,'EPA_US9RT techs'!$C$2:$C$1718,"VDA_FLOP",'EPA_US9RT techs'!$F$2:$F$1718,'Service PJ'!F$1))</f>
        <v>1</v>
      </c>
      <c r="G136" s="1">
        <f>IFERROR(IFERROR(1/AVERAGEIFS('EPA_US9RT techs'!$I$2:$I$1718,'EPA_US9RT techs'!$J$2:$J$1718,'Service PJ'!$D136,'EPA_US9RT techs'!$K$2:$K$1718,'Service PJ'!$B136,'EPA_US9RT techs'!$L$2:$L$1718,'Service PJ'!$A136,'EPA_US9RT techs'!$C$2:$C$1718,"VDA_FLOP",'EPA_US9RT techs'!$F$2:$F$1718,'Service PJ'!G$1),1/AVERAGEIFS('EPA_US9RT techs'!$I$2:$I$1718,'EPA_US9RT techs'!$K$2:$K$1718,'Service PJ'!$B136,'EPA_US9RT techs'!$L$2:$L$1718,'Service PJ'!$A136,'EPA_US9RT techs'!$C$2:$C$1718,"VDA_FLOP",'EPA_US9RT techs'!$F$2:$F$1718,'Service PJ'!G$1)),"")</f>
        <v>1.6380195091835295</v>
      </c>
      <c r="H136" s="1">
        <f>IFERROR(IFERROR(1/AVERAGEIFS('EPA_US9RT techs'!$I$2:$I$1718,'EPA_US9RT techs'!$J$2:$J$1718,'Service PJ'!$D136,'EPA_US9RT techs'!$K$2:$K$1718,'Service PJ'!$B136,'EPA_US9RT techs'!$L$2:$L$1718,'Service PJ'!$A136,'EPA_US9RT techs'!$C$2:$C$1718,"VDA_FLOP",'EPA_US9RT techs'!$F$2:$F$1718,'Service PJ'!H$1),1/AVERAGEIFS('EPA_US9RT techs'!$I$2:$I$1718,'EPA_US9RT techs'!$K$2:$K$1718,'Service PJ'!$B136,'EPA_US9RT techs'!$L$2:$L$1718,'Service PJ'!$A136,'EPA_US9RT techs'!$C$2:$C$1718,"VDA_FLOP",'EPA_US9RT techs'!$F$2:$F$1718,'Service PJ'!H$1)),"")</f>
        <v>1.6959043271990164</v>
      </c>
      <c r="I136" s="1">
        <f>IFERROR(IFERROR(1/AVERAGEIFS('EPA_US9RT techs'!$I$2:$I$1718,'EPA_US9RT techs'!$J$2:$J$1718,'Service PJ'!$D136,'EPA_US9RT techs'!$K$2:$K$1718,'Service PJ'!$B136,'EPA_US9RT techs'!$L$2:$L$1718,'Service PJ'!$A136,'EPA_US9RT techs'!$C$2:$C$1718,"VDA_FLOP",'EPA_US9RT techs'!$F$2:$F$1718,'Service PJ'!I$1),1/AVERAGEIFS('EPA_US9RT techs'!$I$2:$I$1718,'EPA_US9RT techs'!$K$2:$K$1718,'Service PJ'!$B136,'EPA_US9RT techs'!$L$2:$L$1718,'Service PJ'!$A136,'EPA_US9RT techs'!$C$2:$C$1718,"VDA_FLOP",'EPA_US9RT techs'!$F$2:$F$1718,'Service PJ'!I$1)),"")</f>
        <v>1.7775249805450779</v>
      </c>
      <c r="J136" s="1">
        <f>IFERROR(IFERROR(1/AVERAGEIFS('EPA_US9RT techs'!$I$2:$I$1718,'EPA_US9RT techs'!$J$2:$J$1718,'Service PJ'!$D136,'EPA_US9RT techs'!$K$2:$K$1718,'Service PJ'!$B136,'EPA_US9RT techs'!$L$2:$L$1718,'Service PJ'!$A136,'EPA_US9RT techs'!$C$2:$C$1718,"VDA_FLOP",'EPA_US9RT techs'!$F$2:$F$1718,'Service PJ'!J$1),1/AVERAGEIFS('EPA_US9RT techs'!$I$2:$I$1718,'EPA_US9RT techs'!$K$2:$K$1718,'Service PJ'!$B136,'EPA_US9RT techs'!$L$2:$L$1718,'Service PJ'!$A136,'EPA_US9RT techs'!$C$2:$C$1718,"VDA_FLOP",'EPA_US9RT techs'!$F$2:$F$1718,'Service PJ'!J$1)),"")</f>
        <v>1.8526629679412749</v>
      </c>
      <c r="L136" t="str">
        <f>IF(SUM(O136:AR136)=0,"\I: ","")&amp;'Service PJ'!D136&amp;"_"&amp;'Service PJ'!E136&amp;"_"&amp;'Service PJ'!C136</f>
        <v>INF_PRH_NGA</v>
      </c>
      <c r="M136" t="str">
        <f>"IND"&amp;'Service PJ'!C136</f>
        <v>INDNGA</v>
      </c>
      <c r="N136" t="str">
        <f t="shared" si="134"/>
        <v>INF_PRH</v>
      </c>
      <c r="O136" s="1">
        <f>'Service shares'!AK136*'Service PJ'!AV136</f>
        <v>0</v>
      </c>
      <c r="P136" s="1">
        <f>'Service shares'!AL136*'Service PJ'!AW136</f>
        <v>1.4976061327382666</v>
      </c>
      <c r="Q136" s="1">
        <f>'Service shares'!AM136*'Service PJ'!AX136</f>
        <v>12.600139021448488</v>
      </c>
      <c r="R136" s="1">
        <f>'Service shares'!AN136*'Service PJ'!AY136</f>
        <v>5.9144761643075778</v>
      </c>
      <c r="S136" s="1">
        <f>'Service shares'!AO136*'Service PJ'!AZ136</f>
        <v>35.540618124297673</v>
      </c>
      <c r="T136" s="1">
        <f>'Service shares'!AP136*'Service PJ'!BA136</f>
        <v>4.7547963623517679</v>
      </c>
      <c r="U136" s="1">
        <f>'Service shares'!AQ136*'Service PJ'!BB136</f>
        <v>158.47323914442987</v>
      </c>
      <c r="V136" s="14">
        <f>'Service shares'!AR136*'Service PJ'!BC136</f>
        <v>23.431925340867508</v>
      </c>
      <c r="W136" s="1">
        <f>'Service shares'!AS136*'Service PJ'!BD136</f>
        <v>56.656597725315585</v>
      </c>
      <c r="X136" s="1">
        <f>'Service shares'!AT136*'Service PJ'!BE136</f>
        <v>356.66564869581487</v>
      </c>
      <c r="Y136" s="1">
        <f>'Service shares'!AU136*'Service PJ'!BF136</f>
        <v>0.47398412116638172</v>
      </c>
      <c r="Z136" s="1">
        <f>'Service shares'!AV136*'Service PJ'!BG136</f>
        <v>24.536856236596822</v>
      </c>
      <c r="AA136" s="1">
        <f>'Service shares'!AW136*'Service PJ'!BH136</f>
        <v>34.193285550905493</v>
      </c>
      <c r="AB136" s="1">
        <f>'Service shares'!AX136*'Service PJ'!BI136</f>
        <v>31.212179302416207</v>
      </c>
      <c r="AC136" s="1">
        <f>'Service shares'!AY136*'Service PJ'!BJ136</f>
        <v>18.129044945018329</v>
      </c>
      <c r="AD136" s="1">
        <f>'Service shares'!AZ136*'Service PJ'!BK136</f>
        <v>27.690671658673995</v>
      </c>
      <c r="AE136" s="1">
        <f>'Service shares'!BA136*'Service PJ'!BL136</f>
        <v>30.260034708616697</v>
      </c>
      <c r="AF136" s="1">
        <f>'Service shares'!BB136*'Service PJ'!BM136</f>
        <v>13.924059765664044</v>
      </c>
      <c r="AG136" s="1">
        <f>'Service shares'!BC136*'Service PJ'!BN136</f>
        <v>48.92901315888961</v>
      </c>
      <c r="AH136" s="1">
        <f>'Service shares'!BD136*'Service PJ'!BO136</f>
        <v>0</v>
      </c>
      <c r="AI136" s="1">
        <f>'Service shares'!BE136*'Service PJ'!BP136</f>
        <v>4.4119080870189258</v>
      </c>
      <c r="AJ136" s="1">
        <f>'Service shares'!BF136*'Service PJ'!BQ136</f>
        <v>0</v>
      </c>
      <c r="AK136" s="1">
        <f>'Service shares'!BG136*'Service PJ'!BR136</f>
        <v>0</v>
      </c>
      <c r="AL136" s="1">
        <f>'Service shares'!BH136*'Service PJ'!BS136</f>
        <v>2.5580585965258225</v>
      </c>
      <c r="AM136" s="1">
        <f>'Service shares'!BI136*'Service PJ'!BT136</f>
        <v>0</v>
      </c>
      <c r="AN136" s="1">
        <f>'Service shares'!BJ136*'Service PJ'!BU136</f>
        <v>0</v>
      </c>
      <c r="AO136" s="1">
        <f>'Service shares'!BK136*'Service PJ'!BV136</f>
        <v>2.619999145319523</v>
      </c>
      <c r="AP136" s="1">
        <f>'Service shares'!BL136*'Service PJ'!BW136</f>
        <v>13.656288052535183</v>
      </c>
      <c r="AQ136" s="1">
        <f>'Service shares'!BM136*'Service PJ'!BX136</f>
        <v>193.74988066336306</v>
      </c>
      <c r="AR136" s="1">
        <f>'Service shares'!BN136*'Service PJ'!BY136</f>
        <v>0</v>
      </c>
      <c r="AS136" s="2">
        <v>0</v>
      </c>
      <c r="AU136" t="str">
        <f t="shared" si="101"/>
        <v>INF_PRH_NGA</v>
      </c>
      <c r="AV136" s="1">
        <f t="shared" si="135"/>
        <v>1.6380195091835295</v>
      </c>
      <c r="AW136" s="1">
        <f t="shared" si="135"/>
        <v>1.6380195091835295</v>
      </c>
      <c r="AX136" s="1">
        <f t="shared" si="135"/>
        <v>1.6380195091835295</v>
      </c>
      <c r="AY136" s="1">
        <f t="shared" si="135"/>
        <v>1.6380195091835295</v>
      </c>
      <c r="AZ136" s="1">
        <f t="shared" si="135"/>
        <v>1.6380195091835295</v>
      </c>
      <c r="BA136" s="1">
        <f t="shared" si="135"/>
        <v>1.6380195091835295</v>
      </c>
      <c r="BB136" s="1">
        <f t="shared" si="135"/>
        <v>1.6380195091835295</v>
      </c>
      <c r="BC136" s="1">
        <f t="shared" si="135"/>
        <v>1.6380195091835295</v>
      </c>
      <c r="BD136" s="1">
        <f t="shared" si="135"/>
        <v>1.6380195091835295</v>
      </c>
      <c r="BE136" s="1">
        <f t="shared" si="135"/>
        <v>1.6380195091835295</v>
      </c>
      <c r="BF136" s="1">
        <f t="shared" si="135"/>
        <v>1.6380195091835295</v>
      </c>
      <c r="BG136" s="1">
        <f t="shared" si="135"/>
        <v>1.6380195091835295</v>
      </c>
      <c r="BH136" s="1">
        <f t="shared" si="135"/>
        <v>1.6380195091835295</v>
      </c>
      <c r="BI136" s="1">
        <f t="shared" si="135"/>
        <v>1.6380195091835295</v>
      </c>
      <c r="BJ136" s="1">
        <f t="shared" si="135"/>
        <v>1.6380195091835295</v>
      </c>
      <c r="BK136" s="1">
        <f t="shared" si="102"/>
        <v>1.6380195091835295</v>
      </c>
      <c r="BL136" s="1">
        <f t="shared" si="93"/>
        <v>1.6380195091835295</v>
      </c>
      <c r="BM136" s="1">
        <f t="shared" si="100"/>
        <v>1.6380195091835295</v>
      </c>
      <c r="BN136" s="1">
        <f t="shared" si="100"/>
        <v>1.6380195091835295</v>
      </c>
      <c r="BO136" s="1">
        <f t="shared" si="100"/>
        <v>1.6380195091835295</v>
      </c>
      <c r="BP136" s="1">
        <f t="shared" si="100"/>
        <v>1.6380195091835295</v>
      </c>
      <c r="BQ136" s="1">
        <f t="shared" si="100"/>
        <v>1.6380195091835295</v>
      </c>
      <c r="BR136" s="1">
        <f t="shared" si="100"/>
        <v>1.6380195091835295</v>
      </c>
      <c r="BS136" s="1">
        <f t="shared" si="100"/>
        <v>1.6380195091835295</v>
      </c>
      <c r="BT136" s="1">
        <f t="shared" si="100"/>
        <v>1.6380195091835295</v>
      </c>
      <c r="BU136" s="1">
        <f t="shared" si="100"/>
        <v>1.6380195091835295</v>
      </c>
      <c r="BV136" s="1">
        <f t="shared" si="100"/>
        <v>1.6380195091835295</v>
      </c>
      <c r="BW136" s="1">
        <f t="shared" si="100"/>
        <v>1.6380195091835295</v>
      </c>
      <c r="BX136" s="1">
        <f t="shared" si="100"/>
        <v>1.6380195091835295</v>
      </c>
      <c r="BY136" s="1">
        <f t="shared" si="100"/>
        <v>1.6380195091835295</v>
      </c>
      <c r="CC136" t="str">
        <f t="shared" si="136"/>
        <v>PRE</v>
      </c>
      <c r="CD136" t="str">
        <f t="shared" si="137"/>
        <v>INF_PRH_NGA</v>
      </c>
      <c r="CE136" t="str">
        <f>VLOOKUP(D136,'IND Balance'!$AM$5:$AN$21,2,FALSE)&amp;" - "&amp;VLOOKUP(E136,'MECS_Table 5.4'!$AF$18:$AG$30,2,FALSE)&amp;" - "&amp;VLOOKUP('Service PJ'!M136,'IND Balance'!$AM$22:$AN$32,2,FALSE)</f>
        <v>Non-ferrous metals - Process heat - Natural Gas</v>
      </c>
      <c r="CF136" t="s">
        <v>109</v>
      </c>
      <c r="CG136" t="s">
        <v>110</v>
      </c>
      <c r="CL136" t="str">
        <f t="shared" si="138"/>
        <v>INF_PRH_NGA</v>
      </c>
      <c r="CM136" t="str">
        <f t="shared" si="139"/>
        <v>INF_PRH</v>
      </c>
      <c r="CN136" s="1">
        <f t="shared" si="103"/>
        <v>0</v>
      </c>
      <c r="CO136" s="1">
        <f t="shared" si="104"/>
        <v>7.4773454793172489E-2</v>
      </c>
      <c r="CP136" s="1">
        <f t="shared" si="105"/>
        <v>0.68585410884150788</v>
      </c>
      <c r="CQ136" s="1">
        <f t="shared" si="106"/>
        <v>6.0082740671781563E-2</v>
      </c>
      <c r="CR136" s="1">
        <f t="shared" si="107"/>
        <v>0.51172776726669911</v>
      </c>
      <c r="CS136" s="1">
        <f t="shared" si="108"/>
        <v>2.6681407913079037E-2</v>
      </c>
      <c r="CT136" s="1">
        <f t="shared" si="109"/>
        <v>0.58089530870548101</v>
      </c>
      <c r="CU136" s="1">
        <f t="shared" si="110"/>
        <v>0.25406705138944308</v>
      </c>
      <c r="CV136" s="1">
        <f t="shared" si="111"/>
        <v>0.41208221330814127</v>
      </c>
      <c r="CW136" s="1">
        <f t="shared" si="112"/>
        <v>0.20034511119903231</v>
      </c>
      <c r="CX136" s="1">
        <f t="shared" si="113"/>
        <v>6.1718025405433523E-2</v>
      </c>
      <c r="CY136" s="1">
        <f t="shared" si="114"/>
        <v>0.71448200887033408</v>
      </c>
      <c r="CZ136" s="1">
        <f t="shared" si="115"/>
        <v>0.84242008117591449</v>
      </c>
      <c r="DA136" s="1">
        <f t="shared" si="116"/>
        <v>0.68817159557183527</v>
      </c>
      <c r="DB136" s="1">
        <f t="shared" si="117"/>
        <v>0.71688384797847626</v>
      </c>
      <c r="DC136" s="1">
        <f t="shared" si="118"/>
        <v>0.74921769969722085</v>
      </c>
      <c r="DD136" s="1">
        <f t="shared" si="119"/>
        <v>0.53267773226591286</v>
      </c>
      <c r="DE136" s="1">
        <f t="shared" si="120"/>
        <v>0.59709804435278402</v>
      </c>
      <c r="DF136" s="1">
        <f t="shared" si="121"/>
        <v>0.71663504998327721</v>
      </c>
      <c r="DG136" s="1">
        <f t="shared" si="122"/>
        <v>0</v>
      </c>
      <c r="DH136" s="1">
        <f t="shared" si="123"/>
        <v>0.37517081019414289</v>
      </c>
      <c r="DI136" s="1">
        <f t="shared" si="124"/>
        <v>0</v>
      </c>
      <c r="DJ136" s="1">
        <f t="shared" si="125"/>
        <v>0</v>
      </c>
      <c r="DK136" s="1">
        <f t="shared" si="126"/>
        <v>6.0353331237218061E-2</v>
      </c>
      <c r="DL136" s="1">
        <f t="shared" si="127"/>
        <v>0</v>
      </c>
      <c r="DM136" s="1" t="str">
        <f t="shared" si="128"/>
        <v/>
      </c>
      <c r="DN136" s="1">
        <f t="shared" si="129"/>
        <v>3.0846070927535583E-2</v>
      </c>
      <c r="DO136" s="1">
        <f t="shared" si="130"/>
        <v>0.70161884166478705</v>
      </c>
      <c r="DP136" s="1">
        <f t="shared" si="131"/>
        <v>0.79932691084928442</v>
      </c>
      <c r="DQ136" s="1" t="str">
        <f t="shared" si="132"/>
        <v/>
      </c>
      <c r="DR136" s="1">
        <v>3</v>
      </c>
      <c r="DS136" s="1" t="str">
        <f t="shared" si="140"/>
        <v/>
      </c>
      <c r="DT136" t="str">
        <f t="shared" si="141"/>
        <v/>
      </c>
    </row>
    <row r="137" spans="1:124" x14ac:dyDescent="0.45">
      <c r="A137" t="str">
        <f t="shared" si="133"/>
        <v>NGA</v>
      </c>
      <c r="B137" t="str">
        <f>VLOOKUP(E137,'EPA_US9RT techs'!$R$26:$S$34,2,FALSE)</f>
        <v>MDR</v>
      </c>
      <c r="C137" t="str">
        <f>'Service shares'!A137</f>
        <v>NGA</v>
      </c>
      <c r="D137" t="str">
        <f>'Service shares'!B137</f>
        <v>INF</v>
      </c>
      <c r="E137" t="str">
        <f>'Service shares'!C137</f>
        <v>MDR</v>
      </c>
      <c r="F137" s="1">
        <f>IFERROR(1/AVERAGEIFS('EPA_US9RT techs'!$I$2:$I$1718,'EPA_US9RT techs'!$J$2:$J$1718,'Service PJ'!$D137,'EPA_US9RT techs'!$K$2:$K$1718,'Service PJ'!$B137,'EPA_US9RT techs'!$L$2:$L$1718,'Service PJ'!$A137,'EPA_US9RT techs'!$C$2:$C$1718,"VDA_FLOP",'EPA_US9RT techs'!$F$2:$F$1718,'Service PJ'!F$1),1/AVERAGEIFS('EPA_US9RT techs'!$I$2:$I$1718,'EPA_US9RT techs'!$K$2:$K$1718,'Service PJ'!$B137,'EPA_US9RT techs'!$L$2:$L$1718,'Service PJ'!$A137,'EPA_US9RT techs'!$C$2:$C$1718,"VDA_FLOP",'EPA_US9RT techs'!$F$2:$F$1718,'Service PJ'!F$1))</f>
        <v>1</v>
      </c>
      <c r="G137" s="1">
        <f>IFERROR(IFERROR(1/AVERAGEIFS('EPA_US9RT techs'!$I$2:$I$1718,'EPA_US9RT techs'!$J$2:$J$1718,'Service PJ'!$D137,'EPA_US9RT techs'!$K$2:$K$1718,'Service PJ'!$B137,'EPA_US9RT techs'!$L$2:$L$1718,'Service PJ'!$A137,'EPA_US9RT techs'!$C$2:$C$1718,"VDA_FLOP",'EPA_US9RT techs'!$F$2:$F$1718,'Service PJ'!G$1),1/AVERAGEIFS('EPA_US9RT techs'!$I$2:$I$1718,'EPA_US9RT techs'!$K$2:$K$1718,'Service PJ'!$B137,'EPA_US9RT techs'!$L$2:$L$1718,'Service PJ'!$A137,'EPA_US9RT techs'!$C$2:$C$1718,"VDA_FLOP",'EPA_US9RT techs'!$F$2:$F$1718,'Service PJ'!G$1)),"")</f>
        <v>1.6380195091835295</v>
      </c>
      <c r="H137" s="1">
        <f>IFERROR(IFERROR(1/AVERAGEIFS('EPA_US9RT techs'!$I$2:$I$1718,'EPA_US9RT techs'!$J$2:$J$1718,'Service PJ'!$D137,'EPA_US9RT techs'!$K$2:$K$1718,'Service PJ'!$B137,'EPA_US9RT techs'!$L$2:$L$1718,'Service PJ'!$A137,'EPA_US9RT techs'!$C$2:$C$1718,"VDA_FLOP",'EPA_US9RT techs'!$F$2:$F$1718,'Service PJ'!H$1),1/AVERAGEIFS('EPA_US9RT techs'!$I$2:$I$1718,'EPA_US9RT techs'!$K$2:$K$1718,'Service PJ'!$B137,'EPA_US9RT techs'!$L$2:$L$1718,'Service PJ'!$A137,'EPA_US9RT techs'!$C$2:$C$1718,"VDA_FLOP",'EPA_US9RT techs'!$F$2:$F$1718,'Service PJ'!H$1)),"")</f>
        <v>1.6959043271990164</v>
      </c>
      <c r="I137" s="1">
        <f>IFERROR(IFERROR(1/AVERAGEIFS('EPA_US9RT techs'!$I$2:$I$1718,'EPA_US9RT techs'!$J$2:$J$1718,'Service PJ'!$D137,'EPA_US9RT techs'!$K$2:$K$1718,'Service PJ'!$B137,'EPA_US9RT techs'!$L$2:$L$1718,'Service PJ'!$A137,'EPA_US9RT techs'!$C$2:$C$1718,"VDA_FLOP",'EPA_US9RT techs'!$F$2:$F$1718,'Service PJ'!I$1),1/AVERAGEIFS('EPA_US9RT techs'!$I$2:$I$1718,'EPA_US9RT techs'!$K$2:$K$1718,'Service PJ'!$B137,'EPA_US9RT techs'!$L$2:$L$1718,'Service PJ'!$A137,'EPA_US9RT techs'!$C$2:$C$1718,"VDA_FLOP",'EPA_US9RT techs'!$F$2:$F$1718,'Service PJ'!I$1)),"")</f>
        <v>1.7775249805450779</v>
      </c>
      <c r="J137" s="1">
        <f>IFERROR(IFERROR(1/AVERAGEIFS('EPA_US9RT techs'!$I$2:$I$1718,'EPA_US9RT techs'!$J$2:$J$1718,'Service PJ'!$D137,'EPA_US9RT techs'!$K$2:$K$1718,'Service PJ'!$B137,'EPA_US9RT techs'!$L$2:$L$1718,'Service PJ'!$A137,'EPA_US9RT techs'!$C$2:$C$1718,"VDA_FLOP",'EPA_US9RT techs'!$F$2:$F$1718,'Service PJ'!J$1),1/AVERAGEIFS('EPA_US9RT techs'!$I$2:$I$1718,'EPA_US9RT techs'!$K$2:$K$1718,'Service PJ'!$B137,'EPA_US9RT techs'!$L$2:$L$1718,'Service PJ'!$A137,'EPA_US9RT techs'!$C$2:$C$1718,"VDA_FLOP",'EPA_US9RT techs'!$F$2:$F$1718,'Service PJ'!J$1)),"")</f>
        <v>1.8526629679412749</v>
      </c>
      <c r="L137" t="str">
        <f>IF(SUM(O137:AR137)=0,"\I: ","")&amp;'Service PJ'!D137&amp;"_"&amp;'Service PJ'!E137&amp;"_"&amp;'Service PJ'!C137</f>
        <v>INF_MDR_NGA</v>
      </c>
      <c r="M137" t="str">
        <f>"IND"&amp;'Service PJ'!C137</f>
        <v>INDNGA</v>
      </c>
      <c r="N137" t="str">
        <f t="shared" si="134"/>
        <v>INF_MDR</v>
      </c>
      <c r="O137" s="1">
        <f>'Service shares'!AK137*'Service PJ'!AV137</f>
        <v>0</v>
      </c>
      <c r="P137" s="1">
        <f>'Service shares'!AL137*'Service PJ'!AW137</f>
        <v>2.983279148881009E-2</v>
      </c>
      <c r="Q137" s="1">
        <f>'Service shares'!AM137*'Service PJ'!AX137</f>
        <v>0.25099878528781849</v>
      </c>
      <c r="R137" s="1">
        <f>'Service shares'!AN137*'Service PJ'!AY137</f>
        <v>0.11781825028501151</v>
      </c>
      <c r="S137" s="1">
        <f>'Service shares'!AO137*'Service PJ'!AZ137</f>
        <v>0.70798044072306121</v>
      </c>
      <c r="T137" s="1">
        <f>'Service shares'!AP137*'Service PJ'!BA137</f>
        <v>9.4717059010991395E-2</v>
      </c>
      <c r="U137" s="1">
        <f>'Service shares'!AQ137*'Service PJ'!BB137</f>
        <v>3.1568374331559736</v>
      </c>
      <c r="V137" s="14">
        <f>'Service shares'!AR137*'Service PJ'!BC137</f>
        <v>0.46677142113281889</v>
      </c>
      <c r="W137" s="1">
        <f>'Service shares'!AS137*'Service PJ'!BD137</f>
        <v>1.1286174845680397</v>
      </c>
      <c r="X137" s="1">
        <f>'Service shares'!AT137*'Service PJ'!BE137</f>
        <v>7.1048934003150377</v>
      </c>
      <c r="Y137" s="1">
        <f>'Service shares'!AU137*'Service PJ'!BF137</f>
        <v>9.441914764270554E-3</v>
      </c>
      <c r="Z137" s="1">
        <f>'Service shares'!AV137*'Service PJ'!BG137</f>
        <v>0.48878199674495665</v>
      </c>
      <c r="AA137" s="1">
        <f>'Service shares'!AW137*'Service PJ'!BH137</f>
        <v>0.68114114643238044</v>
      </c>
      <c r="AB137" s="1">
        <f>'Service shares'!AX137*'Service PJ'!BI137</f>
        <v>0.62175655980908773</v>
      </c>
      <c r="AC137" s="1">
        <f>'Service shares'!AY137*'Service PJ'!BJ137</f>
        <v>0.36113635348642092</v>
      </c>
      <c r="AD137" s="1">
        <f>'Service shares'!AZ137*'Service PJ'!BK137</f>
        <v>0.55160700515286842</v>
      </c>
      <c r="AE137" s="1">
        <f>'Service shares'!BA137*'Service PJ'!BL137</f>
        <v>0.60278953602822105</v>
      </c>
      <c r="AF137" s="1">
        <f>'Service shares'!BB137*'Service PJ'!BM137</f>
        <v>0.27737170847936349</v>
      </c>
      <c r="AG137" s="1">
        <f>'Service shares'!BC137*'Service PJ'!BN137</f>
        <v>0.97468153702967342</v>
      </c>
      <c r="AH137" s="1">
        <f>'Service shares'!BD137*'Service PJ'!BO137</f>
        <v>0</v>
      </c>
      <c r="AI137" s="1">
        <f>'Service shares'!BE137*'Service PJ'!BP137</f>
        <v>8.7886615279261476E-2</v>
      </c>
      <c r="AJ137" s="1">
        <f>'Service shares'!BF137*'Service PJ'!BQ137</f>
        <v>0</v>
      </c>
      <c r="AK137" s="1">
        <f>'Service shares'!BG137*'Service PJ'!BR137</f>
        <v>0</v>
      </c>
      <c r="AL137" s="1">
        <f>'Service shares'!BH137*'Service PJ'!BS137</f>
        <v>5.095734256027535E-2</v>
      </c>
      <c r="AM137" s="1">
        <f>'Service shares'!BI137*'Service PJ'!BT137</f>
        <v>0</v>
      </c>
      <c r="AN137" s="1">
        <f>'Service shares'!BJ137*'Service PJ'!BU137</f>
        <v>0</v>
      </c>
      <c r="AO137" s="1">
        <f>'Service shares'!BK137*'Service PJ'!BV137</f>
        <v>5.2191218034253445E-2</v>
      </c>
      <c r="AP137" s="1">
        <f>'Service shares'!BL137*'Service PJ'!BW137</f>
        <v>0.27203761060827059</v>
      </c>
      <c r="AQ137" s="1">
        <f>'Service shares'!BM137*'Service PJ'!BX137</f>
        <v>3.8595593757642042</v>
      </c>
      <c r="AR137" s="1">
        <f>'Service shares'!BN137*'Service PJ'!BY137</f>
        <v>0</v>
      </c>
      <c r="AS137" s="2">
        <v>0</v>
      </c>
      <c r="AU137" t="str">
        <f t="shared" si="101"/>
        <v>INF_MDR_NGA</v>
      </c>
      <c r="AV137" s="1">
        <f t="shared" si="135"/>
        <v>1.6380195091835295</v>
      </c>
      <c r="AW137" s="1">
        <f t="shared" si="135"/>
        <v>1.6380195091835295</v>
      </c>
      <c r="AX137" s="1">
        <f t="shared" si="135"/>
        <v>1.6380195091835295</v>
      </c>
      <c r="AY137" s="1">
        <f t="shared" si="135"/>
        <v>1.6380195091835295</v>
      </c>
      <c r="AZ137" s="1">
        <f t="shared" si="135"/>
        <v>1.6380195091835295</v>
      </c>
      <c r="BA137" s="1">
        <f t="shared" si="135"/>
        <v>1.6380195091835295</v>
      </c>
      <c r="BB137" s="1">
        <f t="shared" si="135"/>
        <v>1.6380195091835295</v>
      </c>
      <c r="BC137" s="1">
        <f t="shared" si="135"/>
        <v>1.6380195091835295</v>
      </c>
      <c r="BD137" s="1">
        <f t="shared" si="135"/>
        <v>1.6380195091835295</v>
      </c>
      <c r="BE137" s="1">
        <f t="shared" si="135"/>
        <v>1.6380195091835295</v>
      </c>
      <c r="BF137" s="1">
        <f t="shared" si="135"/>
        <v>1.6380195091835295</v>
      </c>
      <c r="BG137" s="1">
        <f t="shared" si="135"/>
        <v>1.6380195091835295</v>
      </c>
      <c r="BH137" s="1">
        <f t="shared" si="135"/>
        <v>1.6380195091835295</v>
      </c>
      <c r="BI137" s="1">
        <f t="shared" si="135"/>
        <v>1.6380195091835295</v>
      </c>
      <c r="BJ137" s="1">
        <f t="shared" si="135"/>
        <v>1.6380195091835295</v>
      </c>
      <c r="BK137" s="1">
        <f t="shared" si="102"/>
        <v>1.6380195091835295</v>
      </c>
      <c r="BL137" s="1">
        <f t="shared" si="93"/>
        <v>1.6380195091835295</v>
      </c>
      <c r="BM137" s="1">
        <f t="shared" si="100"/>
        <v>1.6380195091835295</v>
      </c>
      <c r="BN137" s="1">
        <f t="shared" si="100"/>
        <v>1.6380195091835295</v>
      </c>
      <c r="BO137" s="1">
        <f t="shared" si="100"/>
        <v>1.6380195091835295</v>
      </c>
      <c r="BP137" s="1">
        <f t="shared" si="100"/>
        <v>1.6380195091835295</v>
      </c>
      <c r="BQ137" s="1">
        <f t="shared" si="100"/>
        <v>1.6380195091835295</v>
      </c>
      <c r="BR137" s="1">
        <f t="shared" si="100"/>
        <v>1.6380195091835295</v>
      </c>
      <c r="BS137" s="1">
        <f t="shared" si="100"/>
        <v>1.6380195091835295</v>
      </c>
      <c r="BT137" s="1">
        <f t="shared" si="100"/>
        <v>1.6380195091835295</v>
      </c>
      <c r="BU137" s="1">
        <f t="shared" si="100"/>
        <v>1.6380195091835295</v>
      </c>
      <c r="BV137" s="1">
        <f t="shared" si="100"/>
        <v>1.6380195091835295</v>
      </c>
      <c r="BW137" s="1">
        <f t="shared" si="100"/>
        <v>1.6380195091835295</v>
      </c>
      <c r="BX137" s="1">
        <f t="shared" si="100"/>
        <v>1.6380195091835295</v>
      </c>
      <c r="BY137" s="1">
        <f t="shared" si="100"/>
        <v>1.6380195091835295</v>
      </c>
      <c r="CC137" t="str">
        <f t="shared" si="136"/>
        <v>PRE</v>
      </c>
      <c r="CD137" t="str">
        <f t="shared" si="137"/>
        <v>INF_MDR_NGA</v>
      </c>
      <c r="CE137" t="str">
        <f>VLOOKUP(D137,'IND Balance'!$AM$5:$AN$21,2,FALSE)&amp;" - "&amp;VLOOKUP(E137,'MECS_Table 5.4'!$AF$18:$AG$30,2,FALSE)&amp;" - "&amp;VLOOKUP('Service PJ'!M137,'IND Balance'!$AM$22:$AN$32,2,FALSE)</f>
        <v>Non-ferrous metals - Machine drive - Natural Gas</v>
      </c>
      <c r="CF137" t="s">
        <v>109</v>
      </c>
      <c r="CG137" t="s">
        <v>110</v>
      </c>
      <c r="CL137" t="str">
        <f t="shared" si="138"/>
        <v>INF_MDR_NGA</v>
      </c>
      <c r="CM137" t="str">
        <f t="shared" si="139"/>
        <v>INF_MDR</v>
      </c>
      <c r="CN137" s="1">
        <f t="shared" si="103"/>
        <v>0</v>
      </c>
      <c r="CO137" s="1">
        <f t="shared" si="104"/>
        <v>1.1131780570018542E-3</v>
      </c>
      <c r="CP137" s="1">
        <f t="shared" si="105"/>
        <v>2.9812012022707862E-2</v>
      </c>
      <c r="CQ137" s="1">
        <f t="shared" si="106"/>
        <v>3.8169098355980745E-3</v>
      </c>
      <c r="CR137" s="1">
        <f t="shared" si="107"/>
        <v>2.0879391357565457E-2</v>
      </c>
      <c r="CS137" s="1">
        <f t="shared" si="108"/>
        <v>2.4709611587930634E-2</v>
      </c>
      <c r="CT137" s="1">
        <f t="shared" si="109"/>
        <v>4.8397085255937652E-2</v>
      </c>
      <c r="CU137" s="1">
        <f t="shared" si="110"/>
        <v>1.1271629141655594E-2</v>
      </c>
      <c r="CV137" s="1">
        <f t="shared" si="111"/>
        <v>1.100147077634644E-2</v>
      </c>
      <c r="CW137" s="1">
        <f t="shared" si="112"/>
        <v>6.3980527930359568E-3</v>
      </c>
      <c r="CX137" s="1">
        <f t="shared" si="113"/>
        <v>1.1886617426667689E-3</v>
      </c>
      <c r="CY137" s="1">
        <f t="shared" si="114"/>
        <v>4.2633031757303583E-2</v>
      </c>
      <c r="CZ137" s="1">
        <f t="shared" si="115"/>
        <v>7.2137994525334301E-2</v>
      </c>
      <c r="DA137" s="1">
        <f t="shared" si="116"/>
        <v>5.7870850288109357E-2</v>
      </c>
      <c r="DB137" s="1">
        <f t="shared" si="117"/>
        <v>3.5058163133026836E-2</v>
      </c>
      <c r="DC137" s="1">
        <f t="shared" si="118"/>
        <v>4.0805427407745905E-2</v>
      </c>
      <c r="DD137" s="1">
        <f t="shared" si="119"/>
        <v>4.3520217517701687E-2</v>
      </c>
      <c r="DE137" s="1">
        <f t="shared" si="120"/>
        <v>2.0307847074422746E-2</v>
      </c>
      <c r="DF137" s="1">
        <f t="shared" si="121"/>
        <v>3.7172010506512962E-2</v>
      </c>
      <c r="DG137" s="1">
        <f t="shared" si="122"/>
        <v>0</v>
      </c>
      <c r="DH137" s="1">
        <f t="shared" si="123"/>
        <v>8.5701063801479887E-3</v>
      </c>
      <c r="DI137" s="1">
        <f t="shared" si="124"/>
        <v>0</v>
      </c>
      <c r="DJ137" s="1">
        <f t="shared" si="125"/>
        <v>0</v>
      </c>
      <c r="DK137" s="1">
        <f t="shared" si="126"/>
        <v>8.8412918593907446E-4</v>
      </c>
      <c r="DL137" s="1">
        <f t="shared" si="127"/>
        <v>0</v>
      </c>
      <c r="DM137" s="1" t="str">
        <f t="shared" si="128"/>
        <v/>
      </c>
      <c r="DN137" s="1">
        <f t="shared" si="129"/>
        <v>2.1085709983020731E-3</v>
      </c>
      <c r="DO137" s="1">
        <f t="shared" si="130"/>
        <v>3.6665156821535538E-2</v>
      </c>
      <c r="DP137" s="1">
        <f t="shared" si="131"/>
        <v>5.4072191846215041E-2</v>
      </c>
      <c r="DQ137" s="1" t="str">
        <f t="shared" si="132"/>
        <v/>
      </c>
      <c r="DR137" s="1">
        <v>3</v>
      </c>
      <c r="DS137" s="1" t="str">
        <f t="shared" si="140"/>
        <v/>
      </c>
      <c r="DT137" t="str">
        <f t="shared" si="141"/>
        <v/>
      </c>
    </row>
    <row r="138" spans="1:124" x14ac:dyDescent="0.45">
      <c r="A138" t="str">
        <f t="shared" si="133"/>
        <v>NGA</v>
      </c>
      <c r="B138" t="str">
        <f>VLOOKUP(E138,'EPA_US9RT techs'!$R$26:$S$34,2,FALSE)</f>
        <v>PRH</v>
      </c>
      <c r="C138" t="str">
        <f>'Service shares'!A138</f>
        <v>NGA</v>
      </c>
      <c r="D138" t="str">
        <f>'Service shares'!B138</f>
        <v>INF</v>
      </c>
      <c r="E138" t="str">
        <f>'Service shares'!C138</f>
        <v>OTP</v>
      </c>
      <c r="F138" s="1">
        <f>IFERROR(1/AVERAGEIFS('EPA_US9RT techs'!$I$2:$I$1718,'EPA_US9RT techs'!$J$2:$J$1718,'Service PJ'!$D138,'EPA_US9RT techs'!$K$2:$K$1718,'Service PJ'!$B138,'EPA_US9RT techs'!$L$2:$L$1718,'Service PJ'!$A138,'EPA_US9RT techs'!$C$2:$C$1718,"VDA_FLOP",'EPA_US9RT techs'!$F$2:$F$1718,'Service PJ'!F$1),1/AVERAGEIFS('EPA_US9RT techs'!$I$2:$I$1718,'EPA_US9RT techs'!$K$2:$K$1718,'Service PJ'!$B138,'EPA_US9RT techs'!$L$2:$L$1718,'Service PJ'!$A138,'EPA_US9RT techs'!$C$2:$C$1718,"VDA_FLOP",'EPA_US9RT techs'!$F$2:$F$1718,'Service PJ'!F$1))</f>
        <v>1</v>
      </c>
      <c r="G138" s="1">
        <f>IFERROR(IFERROR(1/AVERAGEIFS('EPA_US9RT techs'!$I$2:$I$1718,'EPA_US9RT techs'!$J$2:$J$1718,'Service PJ'!$D138,'EPA_US9RT techs'!$K$2:$K$1718,'Service PJ'!$B138,'EPA_US9RT techs'!$L$2:$L$1718,'Service PJ'!$A138,'EPA_US9RT techs'!$C$2:$C$1718,"VDA_FLOP",'EPA_US9RT techs'!$F$2:$F$1718,'Service PJ'!G$1),1/AVERAGEIFS('EPA_US9RT techs'!$I$2:$I$1718,'EPA_US9RT techs'!$K$2:$K$1718,'Service PJ'!$B138,'EPA_US9RT techs'!$L$2:$L$1718,'Service PJ'!$A138,'EPA_US9RT techs'!$C$2:$C$1718,"VDA_FLOP",'EPA_US9RT techs'!$F$2:$F$1718,'Service PJ'!G$1)),"")</f>
        <v>1.6380195091835295</v>
      </c>
      <c r="H138" s="1">
        <f>IFERROR(IFERROR(1/AVERAGEIFS('EPA_US9RT techs'!$I$2:$I$1718,'EPA_US9RT techs'!$J$2:$J$1718,'Service PJ'!$D138,'EPA_US9RT techs'!$K$2:$K$1718,'Service PJ'!$B138,'EPA_US9RT techs'!$L$2:$L$1718,'Service PJ'!$A138,'EPA_US9RT techs'!$C$2:$C$1718,"VDA_FLOP",'EPA_US9RT techs'!$F$2:$F$1718,'Service PJ'!H$1),1/AVERAGEIFS('EPA_US9RT techs'!$I$2:$I$1718,'EPA_US9RT techs'!$K$2:$K$1718,'Service PJ'!$B138,'EPA_US9RT techs'!$L$2:$L$1718,'Service PJ'!$A138,'EPA_US9RT techs'!$C$2:$C$1718,"VDA_FLOP",'EPA_US9RT techs'!$F$2:$F$1718,'Service PJ'!H$1)),"")</f>
        <v>1.6959043271990164</v>
      </c>
      <c r="I138" s="1">
        <f>IFERROR(IFERROR(1/AVERAGEIFS('EPA_US9RT techs'!$I$2:$I$1718,'EPA_US9RT techs'!$J$2:$J$1718,'Service PJ'!$D138,'EPA_US9RT techs'!$K$2:$K$1718,'Service PJ'!$B138,'EPA_US9RT techs'!$L$2:$L$1718,'Service PJ'!$A138,'EPA_US9RT techs'!$C$2:$C$1718,"VDA_FLOP",'EPA_US9RT techs'!$F$2:$F$1718,'Service PJ'!I$1),1/AVERAGEIFS('EPA_US9RT techs'!$I$2:$I$1718,'EPA_US9RT techs'!$K$2:$K$1718,'Service PJ'!$B138,'EPA_US9RT techs'!$L$2:$L$1718,'Service PJ'!$A138,'EPA_US9RT techs'!$C$2:$C$1718,"VDA_FLOP",'EPA_US9RT techs'!$F$2:$F$1718,'Service PJ'!I$1)),"")</f>
        <v>1.7775249805450779</v>
      </c>
      <c r="J138" s="1">
        <f>IFERROR(IFERROR(1/AVERAGEIFS('EPA_US9RT techs'!$I$2:$I$1718,'EPA_US9RT techs'!$J$2:$J$1718,'Service PJ'!$D138,'EPA_US9RT techs'!$K$2:$K$1718,'Service PJ'!$B138,'EPA_US9RT techs'!$L$2:$L$1718,'Service PJ'!$A138,'EPA_US9RT techs'!$C$2:$C$1718,"VDA_FLOP",'EPA_US9RT techs'!$F$2:$F$1718,'Service PJ'!J$1),1/AVERAGEIFS('EPA_US9RT techs'!$I$2:$I$1718,'EPA_US9RT techs'!$K$2:$K$1718,'Service PJ'!$B138,'EPA_US9RT techs'!$L$2:$L$1718,'Service PJ'!$A138,'EPA_US9RT techs'!$C$2:$C$1718,"VDA_FLOP",'EPA_US9RT techs'!$F$2:$F$1718,'Service PJ'!J$1)),"")</f>
        <v>1.8526629679412749</v>
      </c>
      <c r="L138" t="str">
        <f>IF(SUM(O138:AR138)=0,"\I: ","")&amp;'Service PJ'!D138&amp;"_"&amp;'Service PJ'!E138&amp;"_"&amp;'Service PJ'!C138</f>
        <v>INF_OTP_NGA</v>
      </c>
      <c r="M138" t="str">
        <f>"IND"&amp;'Service PJ'!C138</f>
        <v>INDNGA</v>
      </c>
      <c r="N138" t="str">
        <f t="shared" si="134"/>
        <v>INF_OTP</v>
      </c>
      <c r="O138" s="1">
        <f>'Service shares'!AK138*'Service PJ'!AV138</f>
        <v>0</v>
      </c>
      <c r="P138" s="1">
        <f>'Service shares'!AL138*'Service PJ'!AW138</f>
        <v>3.5799349786572107E-2</v>
      </c>
      <c r="Q138" s="1">
        <f>'Service shares'!AM138*'Service PJ'!AX138</f>
        <v>0.30119854234538218</v>
      </c>
      <c r="R138" s="1">
        <f>'Service shares'!AN138*'Service PJ'!AY138</f>
        <v>0.14138190034201381</v>
      </c>
      <c r="S138" s="1">
        <f>'Service shares'!AO138*'Service PJ'!AZ138</f>
        <v>0.84957652886767332</v>
      </c>
      <c r="T138" s="1">
        <f>'Service shares'!AP138*'Service PJ'!BA138</f>
        <v>0.11366047081318967</v>
      </c>
      <c r="U138" s="1">
        <f>'Service shares'!AQ138*'Service PJ'!BB138</f>
        <v>3.7882049197871681</v>
      </c>
      <c r="V138" s="14">
        <f>'Service shares'!AR138*'Service PJ'!BC138</f>
        <v>0.56012570535938266</v>
      </c>
      <c r="W138" s="1">
        <f>'Service shares'!AS138*'Service PJ'!BD138</f>
        <v>1.3543409814816474</v>
      </c>
      <c r="X138" s="1">
        <f>'Service shares'!AT138*'Service PJ'!BE138</f>
        <v>8.5258720803780452</v>
      </c>
      <c r="Y138" s="1">
        <f>'Service shares'!AU138*'Service PJ'!BF138</f>
        <v>1.1330297717124663E-2</v>
      </c>
      <c r="Z138" s="1">
        <f>'Service shares'!AV138*'Service PJ'!BG138</f>
        <v>0.58653839609394798</v>
      </c>
      <c r="AA138" s="1">
        <f>'Service shares'!AW138*'Service PJ'!BH138</f>
        <v>0.81736937571885648</v>
      </c>
      <c r="AB138" s="1">
        <f>'Service shares'!AX138*'Service PJ'!BI138</f>
        <v>0.74610787177090532</v>
      </c>
      <c r="AC138" s="1">
        <f>'Service shares'!AY138*'Service PJ'!BJ138</f>
        <v>0.43336362418370511</v>
      </c>
      <c r="AD138" s="1">
        <f>'Service shares'!AZ138*'Service PJ'!BK138</f>
        <v>0.66192840618344206</v>
      </c>
      <c r="AE138" s="1">
        <f>'Service shares'!BA138*'Service PJ'!BL138</f>
        <v>0.72334744323386535</v>
      </c>
      <c r="AF138" s="1">
        <f>'Service shares'!BB138*'Service PJ'!BM138</f>
        <v>0.33284605017523611</v>
      </c>
      <c r="AG138" s="1">
        <f>'Service shares'!BC138*'Service PJ'!BN138</f>
        <v>1.1696178444356082</v>
      </c>
      <c r="AH138" s="1">
        <f>'Service shares'!BD138*'Service PJ'!BO138</f>
        <v>0</v>
      </c>
      <c r="AI138" s="1">
        <f>'Service shares'!BE138*'Service PJ'!BP138</f>
        <v>0.10546393833511376</v>
      </c>
      <c r="AJ138" s="1">
        <f>'Service shares'!BF138*'Service PJ'!BQ138</f>
        <v>0</v>
      </c>
      <c r="AK138" s="1">
        <f>'Service shares'!BG138*'Service PJ'!BR138</f>
        <v>0</v>
      </c>
      <c r="AL138" s="1">
        <f>'Service shares'!BH138*'Service PJ'!BS138</f>
        <v>6.1148811072330417E-2</v>
      </c>
      <c r="AM138" s="1">
        <f>'Service shares'!BI138*'Service PJ'!BT138</f>
        <v>0</v>
      </c>
      <c r="AN138" s="1">
        <f>'Service shares'!BJ138*'Service PJ'!BU138</f>
        <v>0</v>
      </c>
      <c r="AO138" s="1">
        <f>'Service shares'!BK138*'Service PJ'!BV138</f>
        <v>6.2629461641104139E-2</v>
      </c>
      <c r="AP138" s="1">
        <f>'Service shares'!BL138*'Service PJ'!BW138</f>
        <v>0.3264451327299247</v>
      </c>
      <c r="AQ138" s="1">
        <f>'Service shares'!BM138*'Service PJ'!BX138</f>
        <v>4.6314712509170448</v>
      </c>
      <c r="AR138" s="1">
        <f>'Service shares'!BN138*'Service PJ'!BY138</f>
        <v>0</v>
      </c>
      <c r="AS138" s="2">
        <v>0</v>
      </c>
      <c r="AU138" t="str">
        <f t="shared" si="101"/>
        <v>INF_OTP_NGA</v>
      </c>
      <c r="AV138" s="1">
        <f t="shared" si="135"/>
        <v>1.6380195091835295</v>
      </c>
      <c r="AW138" s="1">
        <f t="shared" si="135"/>
        <v>1.6380195091835295</v>
      </c>
      <c r="AX138" s="1">
        <f t="shared" si="135"/>
        <v>1.6380195091835295</v>
      </c>
      <c r="AY138" s="1">
        <f t="shared" si="135"/>
        <v>1.6380195091835295</v>
      </c>
      <c r="AZ138" s="1">
        <f t="shared" si="135"/>
        <v>1.6380195091835295</v>
      </c>
      <c r="BA138" s="1">
        <f t="shared" si="135"/>
        <v>1.6380195091835295</v>
      </c>
      <c r="BB138" s="1">
        <f t="shared" si="135"/>
        <v>1.6380195091835295</v>
      </c>
      <c r="BC138" s="1">
        <f t="shared" si="135"/>
        <v>1.6380195091835295</v>
      </c>
      <c r="BD138" s="1">
        <f t="shared" si="135"/>
        <v>1.6380195091835295</v>
      </c>
      <c r="BE138" s="1">
        <f t="shared" si="135"/>
        <v>1.6380195091835295</v>
      </c>
      <c r="BF138" s="1">
        <f t="shared" si="135"/>
        <v>1.6380195091835295</v>
      </c>
      <c r="BG138" s="1">
        <f t="shared" si="135"/>
        <v>1.6380195091835295</v>
      </c>
      <c r="BH138" s="1">
        <f t="shared" si="135"/>
        <v>1.6380195091835295</v>
      </c>
      <c r="BI138" s="1">
        <f t="shared" si="135"/>
        <v>1.6380195091835295</v>
      </c>
      <c r="BJ138" s="1">
        <f t="shared" si="135"/>
        <v>1.6380195091835295</v>
      </c>
      <c r="BK138" s="1">
        <f t="shared" si="102"/>
        <v>1.6380195091835295</v>
      </c>
      <c r="BL138" s="1">
        <f t="shared" si="93"/>
        <v>1.6380195091835295</v>
      </c>
      <c r="BM138" s="1">
        <f t="shared" si="100"/>
        <v>1.6380195091835295</v>
      </c>
      <c r="BN138" s="1">
        <f t="shared" si="100"/>
        <v>1.6380195091835295</v>
      </c>
      <c r="BO138" s="1">
        <f t="shared" si="100"/>
        <v>1.6380195091835295</v>
      </c>
      <c r="BP138" s="1">
        <f t="shared" si="100"/>
        <v>1.6380195091835295</v>
      </c>
      <c r="BQ138" s="1">
        <f t="shared" si="100"/>
        <v>1.6380195091835295</v>
      </c>
      <c r="BR138" s="1">
        <f t="shared" si="100"/>
        <v>1.6380195091835295</v>
      </c>
      <c r="BS138" s="1">
        <f t="shared" si="100"/>
        <v>1.6380195091835295</v>
      </c>
      <c r="BT138" s="1">
        <f t="shared" si="100"/>
        <v>1.6380195091835295</v>
      </c>
      <c r="BU138" s="1">
        <f t="shared" si="100"/>
        <v>1.6380195091835295</v>
      </c>
      <c r="BV138" s="1">
        <f t="shared" si="100"/>
        <v>1.6380195091835295</v>
      </c>
      <c r="BW138" s="1">
        <f t="shared" si="100"/>
        <v>1.6380195091835295</v>
      </c>
      <c r="BX138" s="1">
        <f t="shared" si="100"/>
        <v>1.6380195091835295</v>
      </c>
      <c r="BY138" s="1">
        <f t="shared" si="100"/>
        <v>1.6380195091835295</v>
      </c>
      <c r="CC138" t="str">
        <f t="shared" si="136"/>
        <v>PRE</v>
      </c>
      <c r="CD138" t="str">
        <f t="shared" si="137"/>
        <v>INF_OTP_NGA</v>
      </c>
      <c r="CE138" t="str">
        <f>VLOOKUP(D138,'IND Balance'!$AM$5:$AN$21,2,FALSE)&amp;" - "&amp;VLOOKUP(E138,'MECS_Table 5.4'!$AF$18:$AG$30,2,FALSE)&amp;" - "&amp;VLOOKUP('Service PJ'!M138,'IND Balance'!$AM$22:$AN$32,2,FALSE)</f>
        <v>Non-ferrous metals - Other process - Natural Gas</v>
      </c>
      <c r="CF138" t="s">
        <v>109</v>
      </c>
      <c r="CG138" t="s">
        <v>110</v>
      </c>
      <c r="CL138" t="str">
        <f t="shared" si="138"/>
        <v>INF_OTP_NGA</v>
      </c>
      <c r="CM138" t="str">
        <f t="shared" si="139"/>
        <v>INF_OTP</v>
      </c>
      <c r="CN138" s="1">
        <f t="shared" si="103"/>
        <v>0</v>
      </c>
      <c r="CO138" s="1">
        <f t="shared" si="104"/>
        <v>1.0002092010995851E-2</v>
      </c>
      <c r="CP138" s="1">
        <f t="shared" si="105"/>
        <v>0.21746947933387764</v>
      </c>
      <c r="CQ138" s="1">
        <f t="shared" si="106"/>
        <v>3.3562820396748204E-2</v>
      </c>
      <c r="CR138" s="1">
        <f t="shared" si="107"/>
        <v>0.16048678358488655</v>
      </c>
      <c r="CS138" s="1">
        <f t="shared" si="108"/>
        <v>0.18648697603787492</v>
      </c>
      <c r="CT138" s="1">
        <f t="shared" si="109"/>
        <v>0.31469953967670972</v>
      </c>
      <c r="CU138" s="1">
        <f t="shared" si="110"/>
        <v>9.3599641333299427E-2</v>
      </c>
      <c r="CV138" s="1">
        <f t="shared" si="111"/>
        <v>9.1540803063190845E-2</v>
      </c>
      <c r="CW138" s="1">
        <f t="shared" si="112"/>
        <v>5.5134713554238407E-2</v>
      </c>
      <c r="CX138" s="1">
        <f t="shared" si="113"/>
        <v>1.0673819672753234E-2</v>
      </c>
      <c r="CY138" s="1">
        <f t="shared" si="114"/>
        <v>0.28688225570983034</v>
      </c>
      <c r="CZ138" s="1">
        <f t="shared" si="115"/>
        <v>0.41192519857392018</v>
      </c>
      <c r="DA138" s="1">
        <f t="shared" si="116"/>
        <v>0.35656225179046602</v>
      </c>
      <c r="DB138" s="1">
        <f t="shared" si="117"/>
        <v>0.24723558316484726</v>
      </c>
      <c r="DC138" s="1">
        <f t="shared" si="118"/>
        <v>0.27765279919186503</v>
      </c>
      <c r="DD138" s="1">
        <f t="shared" si="119"/>
        <v>0.29128940759112465</v>
      </c>
      <c r="DE138" s="1">
        <f t="shared" si="120"/>
        <v>0.1579828459011581</v>
      </c>
      <c r="DF138" s="1">
        <f t="shared" si="121"/>
        <v>0.25867726881693803</v>
      </c>
      <c r="DG138" s="1">
        <f t="shared" si="122"/>
        <v>0</v>
      </c>
      <c r="DH138" s="1">
        <f t="shared" si="123"/>
        <v>7.2630475674328968E-2</v>
      </c>
      <c r="DI138" s="1">
        <f t="shared" si="124"/>
        <v>0</v>
      </c>
      <c r="DJ138" s="1">
        <f t="shared" si="125"/>
        <v>0</v>
      </c>
      <c r="DK138" s="1">
        <f t="shared" si="126"/>
        <v>7.9587695194922002E-3</v>
      </c>
      <c r="DL138" s="1">
        <f t="shared" si="127"/>
        <v>0</v>
      </c>
      <c r="DM138" s="1" t="str">
        <f t="shared" si="128"/>
        <v/>
      </c>
      <c r="DN138" s="1">
        <f t="shared" si="129"/>
        <v>1.8794797922384015E-2</v>
      </c>
      <c r="DO138" s="1">
        <f t="shared" si="130"/>
        <v>0.25596146610998211</v>
      </c>
      <c r="DP138" s="1">
        <f t="shared" si="131"/>
        <v>0.34031552475893223</v>
      </c>
      <c r="DQ138" s="1" t="str">
        <f t="shared" si="132"/>
        <v/>
      </c>
      <c r="DR138" s="1">
        <v>3</v>
      </c>
      <c r="DS138" s="1" t="str">
        <f t="shared" si="140"/>
        <v/>
      </c>
      <c r="DT138" t="str">
        <f t="shared" si="141"/>
        <v/>
      </c>
    </row>
    <row r="139" spans="1:124" x14ac:dyDescent="0.45">
      <c r="A139" t="str">
        <f t="shared" si="133"/>
        <v>NGA</v>
      </c>
      <c r="B139" t="str">
        <f>VLOOKUP(E139,'EPA_US9RT techs'!$R$26:$S$34,2,FALSE)</f>
        <v>OTH</v>
      </c>
      <c r="C139" t="str">
        <f>'Service shares'!A139</f>
        <v>NGA</v>
      </c>
      <c r="D139" t="str">
        <f>'Service shares'!B139</f>
        <v>INF</v>
      </c>
      <c r="E139" t="str">
        <f>'Service shares'!C139</f>
        <v>SPC</v>
      </c>
      <c r="F139" s="1">
        <f>IFERROR(1/AVERAGEIFS('EPA_US9RT techs'!$I$2:$I$1718,'EPA_US9RT techs'!$J$2:$J$1718,'Service PJ'!$D139,'EPA_US9RT techs'!$K$2:$K$1718,'Service PJ'!$B139,'EPA_US9RT techs'!$L$2:$L$1718,'Service PJ'!$A139,'EPA_US9RT techs'!$C$2:$C$1718,"VDA_FLOP",'EPA_US9RT techs'!$F$2:$F$1718,'Service PJ'!F$1),1/AVERAGEIFS('EPA_US9RT techs'!$I$2:$I$1718,'EPA_US9RT techs'!$K$2:$K$1718,'Service PJ'!$B139,'EPA_US9RT techs'!$L$2:$L$1718,'Service PJ'!$A139,'EPA_US9RT techs'!$C$2:$C$1718,"VDA_FLOP",'EPA_US9RT techs'!$F$2:$F$1718,'Service PJ'!F$1))</f>
        <v>1</v>
      </c>
      <c r="G139" s="1">
        <f>IFERROR(IFERROR(1/AVERAGEIFS('EPA_US9RT techs'!$I$2:$I$1718,'EPA_US9RT techs'!$J$2:$J$1718,'Service PJ'!$D139,'EPA_US9RT techs'!$K$2:$K$1718,'Service PJ'!$B139,'EPA_US9RT techs'!$L$2:$L$1718,'Service PJ'!$A139,'EPA_US9RT techs'!$C$2:$C$1718,"VDA_FLOP",'EPA_US9RT techs'!$F$2:$F$1718,'Service PJ'!G$1),1/AVERAGEIFS('EPA_US9RT techs'!$I$2:$I$1718,'EPA_US9RT techs'!$K$2:$K$1718,'Service PJ'!$B139,'EPA_US9RT techs'!$L$2:$L$1718,'Service PJ'!$A139,'EPA_US9RT techs'!$C$2:$C$1718,"VDA_FLOP",'EPA_US9RT techs'!$F$2:$F$1718,'Service PJ'!G$1)),"")</f>
        <v>1.0637134050773318</v>
      </c>
      <c r="H139" s="1">
        <f>IFERROR(IFERROR(1/AVERAGEIFS('EPA_US9RT techs'!$I$2:$I$1718,'EPA_US9RT techs'!$J$2:$J$1718,'Service PJ'!$D139,'EPA_US9RT techs'!$K$2:$K$1718,'Service PJ'!$B139,'EPA_US9RT techs'!$L$2:$L$1718,'Service PJ'!$A139,'EPA_US9RT techs'!$C$2:$C$1718,"VDA_FLOP",'EPA_US9RT techs'!$F$2:$F$1718,'Service PJ'!H$1),1/AVERAGEIFS('EPA_US9RT techs'!$I$2:$I$1718,'EPA_US9RT techs'!$K$2:$K$1718,'Service PJ'!$B139,'EPA_US9RT techs'!$L$2:$L$1718,'Service PJ'!$A139,'EPA_US9RT techs'!$C$2:$C$1718,"VDA_FLOP",'EPA_US9RT techs'!$F$2:$F$1718,'Service PJ'!H$1)),"")</f>
        <v>1.0913240984665626</v>
      </c>
      <c r="I139" s="1">
        <f>IFERROR(IFERROR(1/AVERAGEIFS('EPA_US9RT techs'!$I$2:$I$1718,'EPA_US9RT techs'!$J$2:$J$1718,'Service PJ'!$D139,'EPA_US9RT techs'!$K$2:$K$1718,'Service PJ'!$B139,'EPA_US9RT techs'!$L$2:$L$1718,'Service PJ'!$A139,'EPA_US9RT techs'!$C$2:$C$1718,"VDA_FLOP",'EPA_US9RT techs'!$F$2:$F$1718,'Service PJ'!I$1),1/AVERAGEIFS('EPA_US9RT techs'!$I$2:$I$1718,'EPA_US9RT techs'!$K$2:$K$1718,'Service PJ'!$B139,'EPA_US9RT techs'!$L$2:$L$1718,'Service PJ'!$A139,'EPA_US9RT techs'!$C$2:$C$1718,"VDA_FLOP",'EPA_US9RT techs'!$F$2:$F$1718,'Service PJ'!I$1)),"")</f>
        <v>1.1212290208125226</v>
      </c>
      <c r="J139" s="1">
        <f>IFERROR(IFERROR(1/AVERAGEIFS('EPA_US9RT techs'!$I$2:$I$1718,'EPA_US9RT techs'!$J$2:$J$1718,'Service PJ'!$D139,'EPA_US9RT techs'!$K$2:$K$1718,'Service PJ'!$B139,'EPA_US9RT techs'!$L$2:$L$1718,'Service PJ'!$A139,'EPA_US9RT techs'!$C$2:$C$1718,"VDA_FLOP",'EPA_US9RT techs'!$F$2:$F$1718,'Service PJ'!J$1),1/AVERAGEIFS('EPA_US9RT techs'!$I$2:$I$1718,'EPA_US9RT techs'!$K$2:$K$1718,'Service PJ'!$B139,'EPA_US9RT techs'!$L$2:$L$1718,'Service PJ'!$A139,'EPA_US9RT techs'!$C$2:$C$1718,"VDA_FLOP",'EPA_US9RT techs'!$F$2:$F$1718,'Service PJ'!J$1)),"")</f>
        <v>1.1606646281756339</v>
      </c>
      <c r="L139" t="str">
        <f>IF(SUM(O139:AR139)=0,"\I: ","")&amp;'Service PJ'!D139&amp;"_"&amp;'Service PJ'!E139&amp;"_"&amp;'Service PJ'!C139</f>
        <v>INF_SPC_NGA</v>
      </c>
      <c r="M139" t="str">
        <f>"IND"&amp;'Service PJ'!C139</f>
        <v>INDNGA</v>
      </c>
      <c r="N139" t="str">
        <f t="shared" si="134"/>
        <v>INF_SPC</v>
      </c>
      <c r="O139" s="1">
        <f>'Service shares'!AK139*'Service PJ'!AV139</f>
        <v>0</v>
      </c>
      <c r="P139" s="1">
        <f>'Service shares'!AL139*'Service PJ'!AW139</f>
        <v>0.11236406662420186</v>
      </c>
      <c r="Q139" s="1">
        <f>'Service shares'!AM139*'Service PJ'!AX139</f>
        <v>0.94537731218524612</v>
      </c>
      <c r="R139" s="1">
        <f>'Service shares'!AN139*'Service PJ'!AY139</f>
        <v>0.44375792756562965</v>
      </c>
      <c r="S139" s="1">
        <f>'Service shares'!AO139*'Service PJ'!AZ139</f>
        <v>2.6665812161720313</v>
      </c>
      <c r="T139" s="1">
        <f>'Service shares'!AP139*'Service PJ'!BA139</f>
        <v>0.35674817534763631</v>
      </c>
      <c r="U139" s="1">
        <f>'Service shares'!AQ139*'Service PJ'!BB139</f>
        <v>11.890107293310495</v>
      </c>
      <c r="V139" s="14">
        <f>'Service shares'!AR139*'Service PJ'!BC139</f>
        <v>1.7580766815641156</v>
      </c>
      <c r="W139" s="1">
        <f>'Service shares'!AS139*'Service PJ'!BD139</f>
        <v>4.2508945325082772</v>
      </c>
      <c r="X139" s="1">
        <f>'Service shares'!AT139*'Service PJ'!BE139</f>
        <v>26.760308893329551</v>
      </c>
      <c r="Y139" s="1">
        <f>'Service shares'!AU139*'Service PJ'!BF139</f>
        <v>3.5562610358821897E-2</v>
      </c>
      <c r="Z139" s="1">
        <f>'Service shares'!AV139*'Service PJ'!BG139</f>
        <v>1.8409786716593752</v>
      </c>
      <c r="AA139" s="1">
        <f>'Service shares'!AW139*'Service PJ'!BH139</f>
        <v>2.5654920421014187</v>
      </c>
      <c r="AB139" s="1">
        <f>'Service shares'!AX139*'Service PJ'!BI139</f>
        <v>2.3418222708601588</v>
      </c>
      <c r="AC139" s="1">
        <f>'Service shares'!AY139*'Service PJ'!BJ139</f>
        <v>1.3602062448225836</v>
      </c>
      <c r="AD139" s="1">
        <f>'Service shares'!AZ139*'Service PJ'!BK139</f>
        <v>2.077606659793187</v>
      </c>
      <c r="AE139" s="1">
        <f>'Service shares'!BA139*'Service PJ'!BL139</f>
        <v>2.2703837021772553</v>
      </c>
      <c r="AF139" s="1">
        <f>'Service shares'!BB139*'Service PJ'!BM139</f>
        <v>1.0447099173717651</v>
      </c>
      <c r="AG139" s="1">
        <f>'Service shares'!BC139*'Service PJ'!BN139</f>
        <v>3.6711006814518505</v>
      </c>
      <c r="AH139" s="1">
        <f>'Service shares'!BD139*'Service PJ'!BO139</f>
        <v>0</v>
      </c>
      <c r="AI139" s="1">
        <f>'Service shares'!BE139*'Service PJ'!BP139</f>
        <v>0.33102157062032334</v>
      </c>
      <c r="AJ139" s="1">
        <f>'Service shares'!BF139*'Service PJ'!BQ139</f>
        <v>0</v>
      </c>
      <c r="AK139" s="1">
        <f>'Service shares'!BG139*'Service PJ'!BR139</f>
        <v>0</v>
      </c>
      <c r="AL139" s="1">
        <f>'Service shares'!BH139*'Service PJ'!BS139</f>
        <v>0.19192887921945626</v>
      </c>
      <c r="AM139" s="1">
        <f>'Service shares'!BI139*'Service PJ'!BT139</f>
        <v>0</v>
      </c>
      <c r="AN139" s="1">
        <f>'Service shares'!BJ139*'Service PJ'!BU139</f>
        <v>0</v>
      </c>
      <c r="AO139" s="1">
        <f>'Service shares'!BK139*'Service PJ'!BV139</f>
        <v>0.19657622393797006</v>
      </c>
      <c r="AP139" s="1">
        <f>'Service shares'!BL139*'Service PJ'!BW139</f>
        <v>1.024619242022383</v>
      </c>
      <c r="AQ139" s="1">
        <f>'Service shares'!BM139*'Service PJ'!BX139</f>
        <v>14.536882577719833</v>
      </c>
      <c r="AR139" s="1">
        <f>'Service shares'!BN139*'Service PJ'!BY139</f>
        <v>0</v>
      </c>
      <c r="AS139" s="2">
        <v>0</v>
      </c>
      <c r="AU139" t="str">
        <f t="shared" si="101"/>
        <v>INF_SPC_NGA</v>
      </c>
      <c r="AV139" s="1">
        <f t="shared" si="135"/>
        <v>1.0637134050773318</v>
      </c>
      <c r="AW139" s="1">
        <f t="shared" si="135"/>
        <v>1.0637134050773318</v>
      </c>
      <c r="AX139" s="1">
        <f t="shared" si="135"/>
        <v>1.0637134050773318</v>
      </c>
      <c r="AY139" s="1">
        <f t="shared" si="135"/>
        <v>1.0637134050773318</v>
      </c>
      <c r="AZ139" s="1">
        <f t="shared" si="135"/>
        <v>1.0637134050773318</v>
      </c>
      <c r="BA139" s="1">
        <f t="shared" si="135"/>
        <v>1.0637134050773318</v>
      </c>
      <c r="BB139" s="1">
        <f t="shared" si="135"/>
        <v>1.0637134050773318</v>
      </c>
      <c r="BC139" s="1">
        <f t="shared" si="135"/>
        <v>1.0637134050773318</v>
      </c>
      <c r="BD139" s="1">
        <f t="shared" si="135"/>
        <v>1.0637134050773318</v>
      </c>
      <c r="BE139" s="1">
        <f t="shared" si="135"/>
        <v>1.0637134050773318</v>
      </c>
      <c r="BF139" s="1">
        <f t="shared" si="135"/>
        <v>1.0637134050773318</v>
      </c>
      <c r="BG139" s="1">
        <f t="shared" si="135"/>
        <v>1.0637134050773318</v>
      </c>
      <c r="BH139" s="1">
        <f t="shared" si="135"/>
        <v>1.0637134050773318</v>
      </c>
      <c r="BI139" s="1">
        <f t="shared" si="135"/>
        <v>1.0637134050773318</v>
      </c>
      <c r="BJ139" s="1">
        <f t="shared" si="135"/>
        <v>1.0637134050773318</v>
      </c>
      <c r="BK139" s="1">
        <f t="shared" si="102"/>
        <v>1.0637134050773318</v>
      </c>
      <c r="BL139" s="1">
        <f t="shared" si="93"/>
        <v>1.0637134050773318</v>
      </c>
      <c r="BM139" s="1">
        <f t="shared" si="100"/>
        <v>1.0637134050773318</v>
      </c>
      <c r="BN139" s="1">
        <f t="shared" si="100"/>
        <v>1.0637134050773318</v>
      </c>
      <c r="BO139" s="1">
        <f t="shared" si="100"/>
        <v>1.0637134050773318</v>
      </c>
      <c r="BP139" s="1">
        <f t="shared" si="100"/>
        <v>1.0637134050773318</v>
      </c>
      <c r="BQ139" s="1">
        <f t="shared" si="100"/>
        <v>1.0637134050773318</v>
      </c>
      <c r="BR139" s="1">
        <f t="shared" si="100"/>
        <v>1.0637134050773318</v>
      </c>
      <c r="BS139" s="1">
        <f t="shared" si="100"/>
        <v>1.0637134050773318</v>
      </c>
      <c r="BT139" s="1">
        <f t="shared" si="100"/>
        <v>1.0637134050773318</v>
      </c>
      <c r="BU139" s="1">
        <f t="shared" si="100"/>
        <v>1.0637134050773318</v>
      </c>
      <c r="BV139" s="1">
        <f t="shared" si="100"/>
        <v>1.0637134050773318</v>
      </c>
      <c r="BW139" s="1">
        <f t="shared" si="100"/>
        <v>1.0637134050773318</v>
      </c>
      <c r="BX139" s="1">
        <f t="shared" si="100"/>
        <v>1.0637134050773318</v>
      </c>
      <c r="BY139" s="1">
        <f t="shared" si="100"/>
        <v>1.0637134050773318</v>
      </c>
      <c r="CC139" t="str">
        <f t="shared" si="136"/>
        <v>PRE</v>
      </c>
      <c r="CD139" t="str">
        <f t="shared" si="137"/>
        <v>INF_SPC_NGA</v>
      </c>
      <c r="CE139" t="str">
        <f>VLOOKUP(D139,'IND Balance'!$AM$5:$AN$21,2,FALSE)&amp;" - "&amp;VLOOKUP(E139,'MECS_Table 5.4'!$AF$18:$AG$30,2,FALSE)&amp;" - "&amp;VLOOKUP('Service PJ'!M139,'IND Balance'!$AM$22:$AN$32,2,FALSE)</f>
        <v>Non-ferrous metals - Space conditioning - Natural Gas</v>
      </c>
      <c r="CF139" t="s">
        <v>109</v>
      </c>
      <c r="CG139" t="s">
        <v>110</v>
      </c>
      <c r="CL139" t="str">
        <f t="shared" si="138"/>
        <v>INF_SPC_NGA</v>
      </c>
      <c r="CM139" t="str">
        <f t="shared" si="139"/>
        <v>INF_SPC</v>
      </c>
      <c r="CN139" s="1">
        <f t="shared" si="103"/>
        <v>0</v>
      </c>
      <c r="CO139" s="1">
        <f t="shared" si="104"/>
        <v>4.0651216481784228E-2</v>
      </c>
      <c r="CP139" s="1">
        <f t="shared" si="105"/>
        <v>0.53608816869547637</v>
      </c>
      <c r="CQ139" s="1">
        <f t="shared" si="106"/>
        <v>0.12704872852599958</v>
      </c>
      <c r="CR139" s="1">
        <f t="shared" si="107"/>
        <v>0.43530359318751749</v>
      </c>
      <c r="CS139" s="1">
        <f t="shared" si="108"/>
        <v>0.48841111661812087</v>
      </c>
      <c r="CT139" s="1">
        <f t="shared" si="109"/>
        <v>0.6549921509277381</v>
      </c>
      <c r="CU139" s="1">
        <f t="shared" si="110"/>
        <v>0.30158248988354019</v>
      </c>
      <c r="CV139" s="1">
        <f t="shared" si="111"/>
        <v>0.29646182704137369</v>
      </c>
      <c r="CW139" s="1">
        <f t="shared" si="112"/>
        <v>0.19637039009367946</v>
      </c>
      <c r="CX139" s="1">
        <f t="shared" si="113"/>
        <v>4.3290374304897322E-2</v>
      </c>
      <c r="CY139" s="1">
        <f t="shared" si="114"/>
        <v>0.62493130127029095</v>
      </c>
      <c r="CZ139" s="1">
        <f t="shared" si="115"/>
        <v>0.74185623012292112</v>
      </c>
      <c r="DA139" s="1">
        <f t="shared" si="116"/>
        <v>0.69550078096315682</v>
      </c>
      <c r="DB139" s="1">
        <f t="shared" si="117"/>
        <v>0.57689811187739648</v>
      </c>
      <c r="DC139" s="1">
        <f t="shared" si="118"/>
        <v>0.61432848431217701</v>
      </c>
      <c r="DD139" s="1">
        <f t="shared" si="119"/>
        <v>0.62987938752342088</v>
      </c>
      <c r="DE139" s="1">
        <f t="shared" si="120"/>
        <v>0.43897006020951823</v>
      </c>
      <c r="DF139" s="1">
        <f t="shared" si="121"/>
        <v>0.59144781962307769</v>
      </c>
      <c r="DG139" s="1">
        <f t="shared" si="122"/>
        <v>0</v>
      </c>
      <c r="DH139" s="1">
        <f t="shared" si="123"/>
        <v>0.24684999227432974</v>
      </c>
      <c r="DI139" s="1">
        <f t="shared" si="124"/>
        <v>0</v>
      </c>
      <c r="DJ139" s="1">
        <f t="shared" si="125"/>
        <v>0</v>
      </c>
      <c r="DK139" s="1">
        <f t="shared" si="126"/>
        <v>3.2554593544959466E-2</v>
      </c>
      <c r="DL139" s="1">
        <f t="shared" si="127"/>
        <v>0</v>
      </c>
      <c r="DM139" s="1" t="str">
        <f t="shared" si="128"/>
        <v/>
      </c>
      <c r="DN139" s="1">
        <f t="shared" si="129"/>
        <v>7.4343229481898879E-2</v>
      </c>
      <c r="DO139" s="1">
        <f t="shared" si="130"/>
        <v>0.58804755907701423</v>
      </c>
      <c r="DP139" s="1">
        <f t="shared" si="131"/>
        <v>0.68039900582242163</v>
      </c>
      <c r="DQ139" s="1" t="str">
        <f t="shared" si="132"/>
        <v/>
      </c>
      <c r="DR139" s="1">
        <v>3</v>
      </c>
      <c r="DS139" s="1" t="str">
        <f t="shared" si="140"/>
        <v/>
      </c>
      <c r="DT139" t="str">
        <f t="shared" si="141"/>
        <v/>
      </c>
    </row>
    <row r="140" spans="1:124" x14ac:dyDescent="0.45">
      <c r="A140" t="str">
        <f t="shared" si="133"/>
        <v>NGA</v>
      </c>
      <c r="B140" t="str">
        <f>VLOOKUP(E140,'EPA_US9RT techs'!$R$26:$S$34,2,FALSE)</f>
        <v>OTH</v>
      </c>
      <c r="C140" t="str">
        <f>'Service shares'!A140</f>
        <v>NGA</v>
      </c>
      <c r="D140" t="str">
        <f>'Service shares'!B140</f>
        <v>INF</v>
      </c>
      <c r="E140" t="str">
        <f>'Service shares'!C140</f>
        <v>OTH</v>
      </c>
      <c r="F140" s="1">
        <f>IFERROR(1/AVERAGEIFS('EPA_US9RT techs'!$I$2:$I$1718,'EPA_US9RT techs'!$J$2:$J$1718,'Service PJ'!$D140,'EPA_US9RT techs'!$K$2:$K$1718,'Service PJ'!$B140,'EPA_US9RT techs'!$L$2:$L$1718,'Service PJ'!$A140,'EPA_US9RT techs'!$C$2:$C$1718,"VDA_FLOP",'EPA_US9RT techs'!$F$2:$F$1718,'Service PJ'!F$1),1/AVERAGEIFS('EPA_US9RT techs'!$I$2:$I$1718,'EPA_US9RT techs'!$K$2:$K$1718,'Service PJ'!$B140,'EPA_US9RT techs'!$L$2:$L$1718,'Service PJ'!$A140,'EPA_US9RT techs'!$C$2:$C$1718,"VDA_FLOP",'EPA_US9RT techs'!$F$2:$F$1718,'Service PJ'!F$1))</f>
        <v>1</v>
      </c>
      <c r="G140" s="1">
        <f>IFERROR(IFERROR(1/AVERAGEIFS('EPA_US9RT techs'!$I$2:$I$1718,'EPA_US9RT techs'!$J$2:$J$1718,'Service PJ'!$D140,'EPA_US9RT techs'!$K$2:$K$1718,'Service PJ'!$B140,'EPA_US9RT techs'!$L$2:$L$1718,'Service PJ'!$A140,'EPA_US9RT techs'!$C$2:$C$1718,"VDA_FLOP",'EPA_US9RT techs'!$F$2:$F$1718,'Service PJ'!G$1),1/AVERAGEIFS('EPA_US9RT techs'!$I$2:$I$1718,'EPA_US9RT techs'!$K$2:$K$1718,'Service PJ'!$B140,'EPA_US9RT techs'!$L$2:$L$1718,'Service PJ'!$A140,'EPA_US9RT techs'!$C$2:$C$1718,"VDA_FLOP",'EPA_US9RT techs'!$F$2:$F$1718,'Service PJ'!G$1)),"")</f>
        <v>1.0637134050773318</v>
      </c>
      <c r="H140" s="1">
        <f>IFERROR(IFERROR(1/AVERAGEIFS('EPA_US9RT techs'!$I$2:$I$1718,'EPA_US9RT techs'!$J$2:$J$1718,'Service PJ'!$D140,'EPA_US9RT techs'!$K$2:$K$1718,'Service PJ'!$B140,'EPA_US9RT techs'!$L$2:$L$1718,'Service PJ'!$A140,'EPA_US9RT techs'!$C$2:$C$1718,"VDA_FLOP",'EPA_US9RT techs'!$F$2:$F$1718,'Service PJ'!H$1),1/AVERAGEIFS('EPA_US9RT techs'!$I$2:$I$1718,'EPA_US9RT techs'!$K$2:$K$1718,'Service PJ'!$B140,'EPA_US9RT techs'!$L$2:$L$1718,'Service PJ'!$A140,'EPA_US9RT techs'!$C$2:$C$1718,"VDA_FLOP",'EPA_US9RT techs'!$F$2:$F$1718,'Service PJ'!H$1)),"")</f>
        <v>1.0913240984665626</v>
      </c>
      <c r="I140" s="1">
        <f>IFERROR(IFERROR(1/AVERAGEIFS('EPA_US9RT techs'!$I$2:$I$1718,'EPA_US9RT techs'!$J$2:$J$1718,'Service PJ'!$D140,'EPA_US9RT techs'!$K$2:$K$1718,'Service PJ'!$B140,'EPA_US9RT techs'!$L$2:$L$1718,'Service PJ'!$A140,'EPA_US9RT techs'!$C$2:$C$1718,"VDA_FLOP",'EPA_US9RT techs'!$F$2:$F$1718,'Service PJ'!I$1),1/AVERAGEIFS('EPA_US9RT techs'!$I$2:$I$1718,'EPA_US9RT techs'!$K$2:$K$1718,'Service PJ'!$B140,'EPA_US9RT techs'!$L$2:$L$1718,'Service PJ'!$A140,'EPA_US9RT techs'!$C$2:$C$1718,"VDA_FLOP",'EPA_US9RT techs'!$F$2:$F$1718,'Service PJ'!I$1)),"")</f>
        <v>1.1212290208125226</v>
      </c>
      <c r="J140" s="1">
        <f>IFERROR(IFERROR(1/AVERAGEIFS('EPA_US9RT techs'!$I$2:$I$1718,'EPA_US9RT techs'!$J$2:$J$1718,'Service PJ'!$D140,'EPA_US9RT techs'!$K$2:$K$1718,'Service PJ'!$B140,'EPA_US9RT techs'!$L$2:$L$1718,'Service PJ'!$A140,'EPA_US9RT techs'!$C$2:$C$1718,"VDA_FLOP",'EPA_US9RT techs'!$F$2:$F$1718,'Service PJ'!J$1),1/AVERAGEIFS('EPA_US9RT techs'!$I$2:$I$1718,'EPA_US9RT techs'!$K$2:$K$1718,'Service PJ'!$B140,'EPA_US9RT techs'!$L$2:$L$1718,'Service PJ'!$A140,'EPA_US9RT techs'!$C$2:$C$1718,"VDA_FLOP",'EPA_US9RT techs'!$F$2:$F$1718,'Service PJ'!J$1)),"")</f>
        <v>1.1606646281756339</v>
      </c>
      <c r="L140" t="str">
        <f>IF(SUM(O140:AR140)=0,"\I: ","")&amp;'Service PJ'!D140&amp;"_"&amp;'Service PJ'!E140&amp;"_"&amp;'Service PJ'!C140</f>
        <v>INF_OTH_NGA</v>
      </c>
      <c r="M140" t="str">
        <f>"IND"&amp;'Service PJ'!C140</f>
        <v>INDNGA</v>
      </c>
      <c r="N140" t="str">
        <f t="shared" si="134"/>
        <v>INF_OTH</v>
      </c>
      <c r="O140" s="1">
        <f>'Service shares'!AK140*'Service PJ'!AV140</f>
        <v>0</v>
      </c>
      <c r="P140" s="1">
        <f>'Service shares'!AL140*'Service PJ'!AW140</f>
        <v>3.8746229870414428E-3</v>
      </c>
      <c r="Q140" s="1">
        <f>'Service shares'!AM140*'Service PJ'!AX140</f>
        <v>3.2599217661560209E-2</v>
      </c>
      <c r="R140" s="1">
        <f>'Service shares'!AN140*'Service PJ'!AY140</f>
        <v>1.5301997502263092E-2</v>
      </c>
      <c r="S140" s="1">
        <f>'Service shares'!AO140*'Service PJ'!AZ140</f>
        <v>9.1951076419725206E-2</v>
      </c>
      <c r="T140" s="1">
        <f>'Service shares'!AP140*'Service PJ'!BA140</f>
        <v>1.2301661218884012E-2</v>
      </c>
      <c r="U140" s="1">
        <f>'Service shares'!AQ140*'Service PJ'!BB140</f>
        <v>0.41000369976932738</v>
      </c>
      <c r="V140" s="14">
        <f>'Service shares'!AR140*'Service PJ'!BC140</f>
        <v>6.0623333847038469E-2</v>
      </c>
      <c r="W140" s="1">
        <f>'Service shares'!AS140*'Service PJ'!BD140</f>
        <v>0.14658257008649231</v>
      </c>
      <c r="X140" s="1">
        <f>'Service shares'!AT140*'Service PJ'!BE140</f>
        <v>0.92276927218377769</v>
      </c>
      <c r="Y140" s="1">
        <f>'Service shares'!AU140*'Service PJ'!BF140</f>
        <v>1.226296908924893E-3</v>
      </c>
      <c r="Z140" s="1">
        <f>'Service shares'!AV140*'Service PJ'!BG140</f>
        <v>6.3482023160668102E-2</v>
      </c>
      <c r="AA140" s="1">
        <f>'Service shares'!AW140*'Service PJ'!BH140</f>
        <v>8.8465242831083396E-2</v>
      </c>
      <c r="AB140" s="1">
        <f>'Service shares'!AX140*'Service PJ'!BI140</f>
        <v>8.0752492098626186E-2</v>
      </c>
      <c r="AC140" s="1">
        <f>'Service shares'!AY140*'Service PJ'!BJ140</f>
        <v>4.690366361457185E-2</v>
      </c>
      <c r="AD140" s="1">
        <f>'Service shares'!AZ140*'Service PJ'!BK140</f>
        <v>7.1641608958385755E-2</v>
      </c>
      <c r="AE140" s="1">
        <f>'Service shares'!BA140*'Service PJ'!BL140</f>
        <v>7.8289093178526031E-2</v>
      </c>
      <c r="AF140" s="1">
        <f>'Service shares'!BB140*'Service PJ'!BM140</f>
        <v>3.6024479909371208E-2</v>
      </c>
      <c r="AG140" s="1">
        <f>'Service shares'!BC140*'Service PJ'!BN140</f>
        <v>0.12658967867075346</v>
      </c>
      <c r="AH140" s="1">
        <f>'Service shares'!BD140*'Service PJ'!BO140</f>
        <v>0</v>
      </c>
      <c r="AI140" s="1">
        <f>'Service shares'!BE140*'Service PJ'!BP140</f>
        <v>1.1414536917942184E-2</v>
      </c>
      <c r="AJ140" s="1">
        <f>'Service shares'!BF140*'Service PJ'!BQ140</f>
        <v>0</v>
      </c>
      <c r="AK140" s="1">
        <f>'Service shares'!BG140*'Service PJ'!BR140</f>
        <v>0</v>
      </c>
      <c r="AL140" s="1">
        <f>'Service shares'!BH140*'Service PJ'!BS140</f>
        <v>6.6182372144640098E-3</v>
      </c>
      <c r="AM140" s="1">
        <f>'Service shares'!BI140*'Service PJ'!BT140</f>
        <v>0</v>
      </c>
      <c r="AN140" s="1">
        <f>'Service shares'!BJ140*'Service PJ'!BU140</f>
        <v>0</v>
      </c>
      <c r="AO140" s="1">
        <f>'Service shares'!BK140*'Service PJ'!BV140</f>
        <v>6.7784904806196568E-3</v>
      </c>
      <c r="AP140" s="1">
        <f>'Service shares'!BL140*'Service PJ'!BW140</f>
        <v>3.5331698000771829E-2</v>
      </c>
      <c r="AQ140" s="1">
        <f>'Service shares'!BM140*'Service PJ'!BX140</f>
        <v>0.50127181302482182</v>
      </c>
      <c r="AR140" s="1">
        <f>'Service shares'!BN140*'Service PJ'!BY140</f>
        <v>0</v>
      </c>
      <c r="AS140" s="2">
        <v>0</v>
      </c>
      <c r="AU140" t="str">
        <f t="shared" si="101"/>
        <v>INF_OTH_NGA</v>
      </c>
      <c r="AV140" s="1">
        <f t="shared" si="135"/>
        <v>1.0637134050773318</v>
      </c>
      <c r="AW140" s="1">
        <f t="shared" si="135"/>
        <v>1.0637134050773318</v>
      </c>
      <c r="AX140" s="1">
        <f t="shared" si="135"/>
        <v>1.0637134050773318</v>
      </c>
      <c r="AY140" s="1">
        <f t="shared" si="135"/>
        <v>1.0637134050773318</v>
      </c>
      <c r="AZ140" s="1">
        <f t="shared" si="135"/>
        <v>1.0637134050773318</v>
      </c>
      <c r="BA140" s="1">
        <f t="shared" si="135"/>
        <v>1.0637134050773318</v>
      </c>
      <c r="BB140" s="1">
        <f t="shared" si="135"/>
        <v>1.0637134050773318</v>
      </c>
      <c r="BC140" s="1">
        <f t="shared" si="135"/>
        <v>1.0637134050773318</v>
      </c>
      <c r="BD140" s="1">
        <f t="shared" si="135"/>
        <v>1.0637134050773318</v>
      </c>
      <c r="BE140" s="1">
        <f t="shared" si="135"/>
        <v>1.0637134050773318</v>
      </c>
      <c r="BF140" s="1">
        <f t="shared" si="135"/>
        <v>1.0637134050773318</v>
      </c>
      <c r="BG140" s="1">
        <f t="shared" si="135"/>
        <v>1.0637134050773318</v>
      </c>
      <c r="BH140" s="1">
        <f t="shared" si="135"/>
        <v>1.0637134050773318</v>
      </c>
      <c r="BI140" s="1">
        <f t="shared" si="135"/>
        <v>1.0637134050773318</v>
      </c>
      <c r="BJ140" s="1">
        <f t="shared" si="135"/>
        <v>1.0637134050773318</v>
      </c>
      <c r="BK140" s="1">
        <f t="shared" si="102"/>
        <v>1.0637134050773318</v>
      </c>
      <c r="BL140" s="1">
        <f t="shared" si="93"/>
        <v>1.0637134050773318</v>
      </c>
      <c r="BM140" s="1">
        <f t="shared" si="100"/>
        <v>1.0637134050773318</v>
      </c>
      <c r="BN140" s="1">
        <f t="shared" si="100"/>
        <v>1.0637134050773318</v>
      </c>
      <c r="BO140" s="1">
        <f t="shared" si="100"/>
        <v>1.0637134050773318</v>
      </c>
      <c r="BP140" s="1">
        <f t="shared" si="100"/>
        <v>1.0637134050773318</v>
      </c>
      <c r="BQ140" s="1">
        <f t="shared" si="100"/>
        <v>1.0637134050773318</v>
      </c>
      <c r="BR140" s="1">
        <f t="shared" si="100"/>
        <v>1.0637134050773318</v>
      </c>
      <c r="BS140" s="1">
        <f t="shared" si="100"/>
        <v>1.0637134050773318</v>
      </c>
      <c r="BT140" s="1">
        <f t="shared" si="100"/>
        <v>1.0637134050773318</v>
      </c>
      <c r="BU140" s="1">
        <f t="shared" si="100"/>
        <v>1.0637134050773318</v>
      </c>
      <c r="BV140" s="1">
        <f t="shared" si="100"/>
        <v>1.0637134050773318</v>
      </c>
      <c r="BW140" s="1">
        <f t="shared" si="100"/>
        <v>1.0637134050773318</v>
      </c>
      <c r="BX140" s="1">
        <f t="shared" si="100"/>
        <v>1.0637134050773318</v>
      </c>
      <c r="BY140" s="1">
        <f t="shared" si="100"/>
        <v>1.0637134050773318</v>
      </c>
      <c r="CC140" t="str">
        <f t="shared" si="136"/>
        <v>PRE</v>
      </c>
      <c r="CD140" t="str">
        <f t="shared" si="137"/>
        <v>INF_OTH_NGA</v>
      </c>
      <c r="CE140" t="str">
        <f>VLOOKUP(D140,'IND Balance'!$AM$5:$AN$21,2,FALSE)&amp;" - "&amp;VLOOKUP(E140,'MECS_Table 5.4'!$AF$18:$AG$30,2,FALSE)&amp;" - "&amp;VLOOKUP('Service PJ'!M140,'IND Balance'!$AM$22:$AN$32,2,FALSE)</f>
        <v>Non-ferrous metals - Other - Natural Gas</v>
      </c>
      <c r="CF140" t="s">
        <v>109</v>
      </c>
      <c r="CG140" t="s">
        <v>110</v>
      </c>
      <c r="CL140" t="str">
        <f t="shared" si="138"/>
        <v>INF_OTH_NGA</v>
      </c>
      <c r="CM140" t="str">
        <f t="shared" si="139"/>
        <v>INF_OTH</v>
      </c>
      <c r="CN140" s="1">
        <f t="shared" si="103"/>
        <v>0</v>
      </c>
      <c r="CO140" s="1">
        <f t="shared" si="104"/>
        <v>1.3328847784382849E-3</v>
      </c>
      <c r="CP140" s="1">
        <f t="shared" si="105"/>
        <v>9.148159117289259E-2</v>
      </c>
      <c r="CQ140" s="1">
        <f t="shared" si="106"/>
        <v>3.2156595622977353E-3</v>
      </c>
      <c r="CR140" s="1">
        <f t="shared" si="107"/>
        <v>4.6463387583481957E-3</v>
      </c>
      <c r="CS140" s="1">
        <f t="shared" si="108"/>
        <v>2.3895960091354497E-3</v>
      </c>
      <c r="CT140" s="1">
        <f t="shared" si="109"/>
        <v>2.6236802605312103E-2</v>
      </c>
      <c r="CU140" s="1">
        <f t="shared" si="110"/>
        <v>1.0850310687890218E-3</v>
      </c>
      <c r="CV140" s="1">
        <f t="shared" si="111"/>
        <v>2.0655064923697505E-2</v>
      </c>
      <c r="CW140" s="1">
        <f t="shared" si="112"/>
        <v>1.3052484429823302E-2</v>
      </c>
      <c r="CX140" s="1">
        <f t="shared" si="113"/>
        <v>3.9059148155345632E-4</v>
      </c>
      <c r="CY140" s="1">
        <f t="shared" si="114"/>
        <v>5.2914748000497842E-2</v>
      </c>
      <c r="CZ140" s="1">
        <f t="shared" si="115"/>
        <v>8.665299352379309E-2</v>
      </c>
      <c r="DA140" s="1">
        <f t="shared" si="116"/>
        <v>2.161614715767067E-2</v>
      </c>
      <c r="DB140" s="1">
        <f t="shared" si="117"/>
        <v>3.4726064018180069E-2</v>
      </c>
      <c r="DC140" s="1">
        <f t="shared" si="118"/>
        <v>1.8333255170023474E-2</v>
      </c>
      <c r="DD140" s="1">
        <f t="shared" si="119"/>
        <v>2.8052003877876954E-2</v>
      </c>
      <c r="DE140" s="1">
        <f t="shared" si="120"/>
        <v>7.6389403343976982E-3</v>
      </c>
      <c r="DF140" s="1">
        <f t="shared" si="121"/>
        <v>4.4242809869372783E-2</v>
      </c>
      <c r="DG140" s="1">
        <f t="shared" si="122"/>
        <v>0</v>
      </c>
      <c r="DH140" s="1">
        <f t="shared" si="123"/>
        <v>3.6385819632509305E-3</v>
      </c>
      <c r="DI140" s="1">
        <f t="shared" si="124"/>
        <v>0</v>
      </c>
      <c r="DJ140" s="1">
        <f t="shared" si="125"/>
        <v>0</v>
      </c>
      <c r="DK140" s="1">
        <f t="shared" si="126"/>
        <v>1.9901894142438266E-3</v>
      </c>
      <c r="DL140" s="1">
        <f t="shared" si="127"/>
        <v>0</v>
      </c>
      <c r="DM140" s="1" t="str">
        <f t="shared" si="128"/>
        <v/>
      </c>
      <c r="DN140" s="1">
        <f t="shared" si="129"/>
        <v>6.88108267278694E-3</v>
      </c>
      <c r="DO140" s="1">
        <f t="shared" si="130"/>
        <v>5.5000596210846568E-2</v>
      </c>
      <c r="DP140" s="1">
        <f t="shared" si="131"/>
        <v>4.0078575922569727E-2</v>
      </c>
      <c r="DQ140" s="1" t="str">
        <f t="shared" si="132"/>
        <v/>
      </c>
      <c r="DR140" s="1">
        <v>3</v>
      </c>
      <c r="DS140" s="1" t="str">
        <f t="shared" si="140"/>
        <v/>
      </c>
      <c r="DT140" t="str">
        <f t="shared" si="141"/>
        <v/>
      </c>
    </row>
    <row r="141" spans="1:124" x14ac:dyDescent="0.45">
      <c r="A141" t="str">
        <f t="shared" si="133"/>
        <v>COA</v>
      </c>
      <c r="B141" t="str">
        <f>VLOOKUP(E141,'EPA_US9RT techs'!$R$26:$S$34,2,FALSE)</f>
        <v>STM</v>
      </c>
      <c r="C141" t="str">
        <f>'Service shares'!A141</f>
        <v>COA</v>
      </c>
      <c r="D141" t="str">
        <f>'Service shares'!B141</f>
        <v>IFP</v>
      </c>
      <c r="E141" t="str">
        <f>'Service shares'!C141</f>
        <v>STM</v>
      </c>
      <c r="F141" s="1">
        <f>IFERROR(1/AVERAGEIFS('EPA_US9RT techs'!$I$2:$I$1718,'EPA_US9RT techs'!$J$2:$J$1718,'Service PJ'!$D141,'EPA_US9RT techs'!$K$2:$K$1718,'Service PJ'!$B141,'EPA_US9RT techs'!$L$2:$L$1718,'Service PJ'!$A141,'EPA_US9RT techs'!$C$2:$C$1718,"VDA_FLOP",'EPA_US9RT techs'!$F$2:$F$1718,'Service PJ'!F$1),1/AVERAGEIFS('EPA_US9RT techs'!$I$2:$I$1718,'EPA_US9RT techs'!$K$2:$K$1718,'Service PJ'!$B141,'EPA_US9RT techs'!$L$2:$L$1718,'Service PJ'!$A141,'EPA_US9RT techs'!$C$2:$C$1718,"VDA_FLOP",'EPA_US9RT techs'!$F$2:$F$1718,'Service PJ'!F$1))</f>
        <v>0.81520677417758947</v>
      </c>
      <c r="G141" s="1" t="str">
        <f>IFERROR(IFERROR(1/AVERAGEIFS('EPA_US9RT techs'!$I$2:$I$1718,'EPA_US9RT techs'!$J$2:$J$1718,'Service PJ'!$D141,'EPA_US9RT techs'!$K$2:$K$1718,'Service PJ'!$B141,'EPA_US9RT techs'!$L$2:$L$1718,'Service PJ'!$A141,'EPA_US9RT techs'!$C$2:$C$1718,"VDA_FLOP",'EPA_US9RT techs'!$F$2:$F$1718,'Service PJ'!G$1),1/AVERAGEIFS('EPA_US9RT techs'!$I$2:$I$1718,'EPA_US9RT techs'!$K$2:$K$1718,'Service PJ'!$B141,'EPA_US9RT techs'!$L$2:$L$1718,'Service PJ'!$A141,'EPA_US9RT techs'!$C$2:$C$1718,"VDA_FLOP",'EPA_US9RT techs'!$F$2:$F$1718,'Service PJ'!G$1)),"")</f>
        <v/>
      </c>
      <c r="H141" s="1" t="str">
        <f>IFERROR(IFERROR(1/AVERAGEIFS('EPA_US9RT techs'!$I$2:$I$1718,'EPA_US9RT techs'!$J$2:$J$1718,'Service PJ'!$D141,'EPA_US9RT techs'!$K$2:$K$1718,'Service PJ'!$B141,'EPA_US9RT techs'!$L$2:$L$1718,'Service PJ'!$A141,'EPA_US9RT techs'!$C$2:$C$1718,"VDA_FLOP",'EPA_US9RT techs'!$F$2:$F$1718,'Service PJ'!H$1),1/AVERAGEIFS('EPA_US9RT techs'!$I$2:$I$1718,'EPA_US9RT techs'!$K$2:$K$1718,'Service PJ'!$B141,'EPA_US9RT techs'!$L$2:$L$1718,'Service PJ'!$A141,'EPA_US9RT techs'!$C$2:$C$1718,"VDA_FLOP",'EPA_US9RT techs'!$F$2:$F$1718,'Service PJ'!H$1)),"")</f>
        <v/>
      </c>
      <c r="I141" s="1" t="str">
        <f>IFERROR(IFERROR(1/AVERAGEIFS('EPA_US9RT techs'!$I$2:$I$1718,'EPA_US9RT techs'!$J$2:$J$1718,'Service PJ'!$D141,'EPA_US9RT techs'!$K$2:$K$1718,'Service PJ'!$B141,'EPA_US9RT techs'!$L$2:$L$1718,'Service PJ'!$A141,'EPA_US9RT techs'!$C$2:$C$1718,"VDA_FLOP",'EPA_US9RT techs'!$F$2:$F$1718,'Service PJ'!I$1),1/AVERAGEIFS('EPA_US9RT techs'!$I$2:$I$1718,'EPA_US9RT techs'!$K$2:$K$1718,'Service PJ'!$B141,'EPA_US9RT techs'!$L$2:$L$1718,'Service PJ'!$A141,'EPA_US9RT techs'!$C$2:$C$1718,"VDA_FLOP",'EPA_US9RT techs'!$F$2:$F$1718,'Service PJ'!I$1)),"")</f>
        <v/>
      </c>
      <c r="J141" s="1" t="str">
        <f>IFERROR(IFERROR(1/AVERAGEIFS('EPA_US9RT techs'!$I$2:$I$1718,'EPA_US9RT techs'!$J$2:$J$1718,'Service PJ'!$D141,'EPA_US9RT techs'!$K$2:$K$1718,'Service PJ'!$B141,'EPA_US9RT techs'!$L$2:$L$1718,'Service PJ'!$A141,'EPA_US9RT techs'!$C$2:$C$1718,"VDA_FLOP",'EPA_US9RT techs'!$F$2:$F$1718,'Service PJ'!J$1),1/AVERAGEIFS('EPA_US9RT techs'!$I$2:$I$1718,'EPA_US9RT techs'!$K$2:$K$1718,'Service PJ'!$B141,'EPA_US9RT techs'!$L$2:$L$1718,'Service PJ'!$A141,'EPA_US9RT techs'!$C$2:$C$1718,"VDA_FLOP",'EPA_US9RT techs'!$F$2:$F$1718,'Service PJ'!J$1)),"")</f>
        <v/>
      </c>
      <c r="L141" t="str">
        <f>IF(SUM(O141:AR141)=0,"\I: ","")&amp;'Service PJ'!D141&amp;"_"&amp;'Service PJ'!E141&amp;"_"&amp;'Service PJ'!C141</f>
        <v>IFP_STM_COA</v>
      </c>
      <c r="M141" t="str">
        <f>"IND"&amp;'Service PJ'!C141</f>
        <v>INDCOA</v>
      </c>
      <c r="N141" t="str">
        <f t="shared" si="134"/>
        <v>IFP_STM</v>
      </c>
      <c r="O141" s="1">
        <f>'Service shares'!AK141*'Service PJ'!AV141</f>
        <v>0.20147006032427073</v>
      </c>
      <c r="P141" s="1">
        <f>'Service shares'!AL141*'Service PJ'!AW141</f>
        <v>0.74163190153576941</v>
      </c>
      <c r="Q141" s="1">
        <f>'Service shares'!AM141*'Service PJ'!AX141</f>
        <v>0.59329596452699351</v>
      </c>
      <c r="R141" s="1">
        <f>'Service shares'!AN141*'Service PJ'!AY141</f>
        <v>0.48632916851554175</v>
      </c>
      <c r="S141" s="1">
        <f>'Service shares'!AO141*'Service PJ'!AZ141</f>
        <v>7.7284135854689615E-3</v>
      </c>
      <c r="T141" s="1">
        <f>'Service shares'!AP141*'Service PJ'!BA141</f>
        <v>14.409774462590217</v>
      </c>
      <c r="U141" s="1">
        <f>'Service shares'!AQ141*'Service PJ'!BB141</f>
        <v>6.8656618679006556</v>
      </c>
      <c r="V141" s="14">
        <f>'Service shares'!AR141*'Service PJ'!BC141</f>
        <v>0.32437379399290628</v>
      </c>
      <c r="W141" s="1">
        <f>'Service shares'!AS141*'Service PJ'!BD141</f>
        <v>0</v>
      </c>
      <c r="X141" s="1">
        <f>'Service shares'!AT141*'Service PJ'!BE141</f>
        <v>141.43392668133711</v>
      </c>
      <c r="Y141" s="1">
        <f>'Service shares'!AU141*'Service PJ'!BF141</f>
        <v>0.43901439386627295</v>
      </c>
      <c r="Z141" s="1">
        <f>'Service shares'!AV141*'Service PJ'!BG141</f>
        <v>6.7915018633142861</v>
      </c>
      <c r="AA141" s="1">
        <f>'Service shares'!AW141*'Service PJ'!BH141</f>
        <v>0.56090102143371479</v>
      </c>
      <c r="AB141" s="1">
        <f>'Service shares'!AX141*'Service PJ'!BI141</f>
        <v>0</v>
      </c>
      <c r="AC141" s="1">
        <f>'Service shares'!AY141*'Service PJ'!BJ141</f>
        <v>9.2140256066533241E-2</v>
      </c>
      <c r="AD141" s="1">
        <f>'Service shares'!AZ141*'Service PJ'!BK141</f>
        <v>0.11077582422934519</v>
      </c>
      <c r="AE141" s="1">
        <f>'Service shares'!BA141*'Service PJ'!BL141</f>
        <v>10.18146643967985</v>
      </c>
      <c r="AF141" s="1">
        <f>'Service shares'!BB141*'Service PJ'!BM141</f>
        <v>1.9542647048070092</v>
      </c>
      <c r="AG141" s="1">
        <f>'Service shares'!BC141*'Service PJ'!BN141</f>
        <v>1.9367884555671466</v>
      </c>
      <c r="AH141" s="1">
        <f>'Service shares'!BD141*'Service PJ'!BO141</f>
        <v>0</v>
      </c>
      <c r="AI141" s="1">
        <f>'Service shares'!BE141*'Service PJ'!BP141</f>
        <v>7.5275624353449704</v>
      </c>
      <c r="AJ141" s="1">
        <f>'Service shares'!BF141*'Service PJ'!BQ141</f>
        <v>0</v>
      </c>
      <c r="AK141" s="1">
        <f>'Service shares'!BG141*'Service PJ'!BR141</f>
        <v>0</v>
      </c>
      <c r="AL141" s="1">
        <f>'Service shares'!BH141*'Service PJ'!BS141</f>
        <v>0</v>
      </c>
      <c r="AM141" s="1">
        <f>'Service shares'!BI141*'Service PJ'!BT141</f>
        <v>1.1371712669401661</v>
      </c>
      <c r="AN141" s="1">
        <f>'Service shares'!BJ141*'Service PJ'!BU141</f>
        <v>0</v>
      </c>
      <c r="AO141" s="1">
        <f>'Service shares'!BK141*'Service PJ'!BV141</f>
        <v>0</v>
      </c>
      <c r="AP141" s="1">
        <f>'Service shares'!BL141*'Service PJ'!BW141</f>
        <v>0.40746021297521134</v>
      </c>
      <c r="AQ141" s="1">
        <f>'Service shares'!BM141*'Service PJ'!BX141</f>
        <v>32.394201311200568</v>
      </c>
      <c r="AR141" s="1">
        <f>'Service shares'!BN141*'Service PJ'!BY141</f>
        <v>0</v>
      </c>
      <c r="AS141" s="2">
        <v>0</v>
      </c>
      <c r="AU141" t="str">
        <f t="shared" si="101"/>
        <v>IFP_STM_COA</v>
      </c>
      <c r="AV141" s="1">
        <f t="shared" si="135"/>
        <v>0.81520677417758947</v>
      </c>
      <c r="AW141" s="1">
        <f t="shared" si="135"/>
        <v>0.81520677417758947</v>
      </c>
      <c r="AX141" s="1">
        <f t="shared" si="135"/>
        <v>0.81520677417758947</v>
      </c>
      <c r="AY141" s="1">
        <f t="shared" si="135"/>
        <v>0.81520677417758947</v>
      </c>
      <c r="AZ141" s="1">
        <f t="shared" si="135"/>
        <v>0.81520677417758947</v>
      </c>
      <c r="BA141" s="1">
        <f t="shared" si="135"/>
        <v>0.81520677417758947</v>
      </c>
      <c r="BB141" s="1">
        <f t="shared" si="135"/>
        <v>0.81520677417758947</v>
      </c>
      <c r="BC141" s="1">
        <f t="shared" si="135"/>
        <v>0.81520677417758947</v>
      </c>
      <c r="BD141" s="1">
        <f t="shared" si="135"/>
        <v>0.81520677417758947</v>
      </c>
      <c r="BE141" s="1">
        <f t="shared" si="135"/>
        <v>0.81520677417758947</v>
      </c>
      <c r="BF141" s="1">
        <f t="shared" si="135"/>
        <v>0.81520677417758947</v>
      </c>
      <c r="BG141" s="1">
        <f t="shared" si="135"/>
        <v>0.81520677417758947</v>
      </c>
      <c r="BH141" s="1">
        <f t="shared" si="135"/>
        <v>0.81520677417758947</v>
      </c>
      <c r="BI141" s="1">
        <f t="shared" si="135"/>
        <v>0.81520677417758947</v>
      </c>
      <c r="BJ141" s="1">
        <f t="shared" si="135"/>
        <v>0.81520677417758947</v>
      </c>
      <c r="BK141" s="1">
        <f t="shared" si="102"/>
        <v>0.81520677417758947</v>
      </c>
      <c r="BL141" s="1">
        <f t="shared" si="93"/>
        <v>0.81520677417758947</v>
      </c>
      <c r="BM141" s="1">
        <f t="shared" si="100"/>
        <v>0.81520677417758947</v>
      </c>
      <c r="BN141" s="1">
        <f t="shared" si="100"/>
        <v>0.81520677417758947</v>
      </c>
      <c r="BO141" s="1">
        <f t="shared" si="100"/>
        <v>0.81520677417758947</v>
      </c>
      <c r="BP141" s="1">
        <f t="shared" si="100"/>
        <v>0.81520677417758947</v>
      </c>
      <c r="BQ141" s="1">
        <f t="shared" si="100"/>
        <v>0.81520677417758947</v>
      </c>
      <c r="BR141" s="1">
        <f t="shared" si="100"/>
        <v>0.81520677417758947</v>
      </c>
      <c r="BS141" s="1">
        <f t="shared" si="100"/>
        <v>0.81520677417758947</v>
      </c>
      <c r="BT141" s="1">
        <f t="shared" si="100"/>
        <v>0.81520677417758947</v>
      </c>
      <c r="BU141" s="1">
        <f t="shared" si="100"/>
        <v>0.81520677417758947</v>
      </c>
      <c r="BV141" s="1">
        <f t="shared" si="100"/>
        <v>0.81520677417758947</v>
      </c>
      <c r="BW141" s="1">
        <f t="shared" si="100"/>
        <v>0.81520677417758947</v>
      </c>
      <c r="BX141" s="1">
        <f t="shared" si="100"/>
        <v>0.81520677417758947</v>
      </c>
      <c r="BY141" s="1">
        <f t="shared" si="100"/>
        <v>0.81520677417758947</v>
      </c>
      <c r="CC141" t="str">
        <f t="shared" si="136"/>
        <v>PRE</v>
      </c>
      <c r="CD141" t="str">
        <f t="shared" si="137"/>
        <v>IFP_STM_COA</v>
      </c>
      <c r="CE141" t="str">
        <f>VLOOKUP(D141,'IND Balance'!$AM$5:$AN$21,2,FALSE)&amp;" - "&amp;VLOOKUP(E141,'MECS_Table 5.4'!$AF$18:$AG$30,2,FALSE)&amp;" - "&amp;VLOOKUP('Service PJ'!M141,'IND Balance'!$AM$22:$AN$32,2,FALSE)</f>
        <v>Food processing - Steam - Coal</v>
      </c>
      <c r="CF141" t="s">
        <v>109</v>
      </c>
      <c r="CG141" t="s">
        <v>110</v>
      </c>
      <c r="CL141" t="str">
        <f t="shared" si="138"/>
        <v>IFP_STM_COA</v>
      </c>
      <c r="CM141" t="str">
        <f t="shared" si="139"/>
        <v>IFP_STM</v>
      </c>
      <c r="CN141" s="1">
        <f t="shared" si="103"/>
        <v>2.1712683193430789E-2</v>
      </c>
      <c r="CO141" s="1">
        <f t="shared" si="104"/>
        <v>8.8724480050423826E-2</v>
      </c>
      <c r="CP141" s="1">
        <f t="shared" si="105"/>
        <v>3.0233561574510674E-2</v>
      </c>
      <c r="CQ141" s="1">
        <f t="shared" si="106"/>
        <v>2.3340270859863572E-2</v>
      </c>
      <c r="CR141" s="1">
        <f t="shared" si="107"/>
        <v>1.4960082187166223E-4</v>
      </c>
      <c r="CS141" s="1">
        <f t="shared" si="108"/>
        <v>0.10914513429953909</v>
      </c>
      <c r="CT141" s="1">
        <f t="shared" si="109"/>
        <v>0.15267746098779569</v>
      </c>
      <c r="CU141" s="1">
        <f t="shared" si="110"/>
        <v>1.6515511619776462E-3</v>
      </c>
      <c r="CV141" s="1">
        <f t="shared" si="111"/>
        <v>0</v>
      </c>
      <c r="CW141" s="1">
        <f t="shared" si="112"/>
        <v>0.31670403018474147</v>
      </c>
      <c r="CX141" s="1">
        <f t="shared" si="113"/>
        <v>2.8621764573784399E-2</v>
      </c>
      <c r="CY141" s="1">
        <f t="shared" si="114"/>
        <v>0.17839848429938246</v>
      </c>
      <c r="CZ141" s="1">
        <f t="shared" si="115"/>
        <v>1.5112961583007957E-2</v>
      </c>
      <c r="DA141" s="1">
        <f t="shared" si="116"/>
        <v>0</v>
      </c>
      <c r="DB141" s="1">
        <f t="shared" si="117"/>
        <v>5.8221894569508393E-3</v>
      </c>
      <c r="DC141" s="1">
        <f t="shared" si="118"/>
        <v>4.4742215389630864E-3</v>
      </c>
      <c r="DD141" s="1">
        <f t="shared" si="119"/>
        <v>0.10993388593762832</v>
      </c>
      <c r="DE141" s="1">
        <f t="shared" si="120"/>
        <v>4.2568392896288977E-2</v>
      </c>
      <c r="DF141" s="1">
        <f t="shared" si="121"/>
        <v>3.7581382517857573E-2</v>
      </c>
      <c r="DG141" s="1">
        <f t="shared" si="122"/>
        <v>0</v>
      </c>
      <c r="DH141" s="1">
        <f t="shared" si="123"/>
        <v>0.17952033752833857</v>
      </c>
      <c r="DI141" s="1">
        <f t="shared" si="124"/>
        <v>0</v>
      </c>
      <c r="DJ141" s="1">
        <f t="shared" si="125"/>
        <v>0</v>
      </c>
      <c r="DK141" s="1">
        <f t="shared" si="126"/>
        <v>0</v>
      </c>
      <c r="DL141" s="1">
        <f t="shared" si="127"/>
        <v>5.6206482878206352E-3</v>
      </c>
      <c r="DM141" s="1" t="str">
        <f t="shared" si="128"/>
        <v/>
      </c>
      <c r="DN141" s="1">
        <f t="shared" si="129"/>
        <v>0</v>
      </c>
      <c r="DO141" s="1">
        <f t="shared" si="130"/>
        <v>1.7913322234299509E-2</v>
      </c>
      <c r="DP141" s="1">
        <f t="shared" si="131"/>
        <v>0.12182130420921974</v>
      </c>
      <c r="DQ141" s="1" t="str">
        <f t="shared" si="132"/>
        <v/>
      </c>
      <c r="DR141" s="1">
        <v>3</v>
      </c>
      <c r="DS141" s="1" t="str">
        <f t="shared" si="140"/>
        <v/>
      </c>
      <c r="DT141" t="str">
        <f t="shared" si="141"/>
        <v/>
      </c>
    </row>
    <row r="142" spans="1:124" x14ac:dyDescent="0.45">
      <c r="A142" t="str">
        <f t="shared" si="133"/>
        <v>COA</v>
      </c>
      <c r="B142" t="str">
        <f>VLOOKUP(E142,'EPA_US9RT techs'!$R$26:$S$34,2,FALSE)</f>
        <v>PRH</v>
      </c>
      <c r="C142" t="str">
        <f>'Service shares'!A142</f>
        <v>COA</v>
      </c>
      <c r="D142" t="str">
        <f>'Service shares'!B142</f>
        <v>IFP</v>
      </c>
      <c r="E142" t="str">
        <f>'Service shares'!C142</f>
        <v>PRH</v>
      </c>
      <c r="F142" s="1">
        <f>IFERROR(1/AVERAGEIFS('EPA_US9RT techs'!$I$2:$I$1718,'EPA_US9RT techs'!$J$2:$J$1718,'Service PJ'!$D142,'EPA_US9RT techs'!$K$2:$K$1718,'Service PJ'!$B142,'EPA_US9RT techs'!$L$2:$L$1718,'Service PJ'!$A142,'EPA_US9RT techs'!$C$2:$C$1718,"VDA_FLOP",'EPA_US9RT techs'!$F$2:$F$1718,'Service PJ'!F$1),1/AVERAGEIFS('EPA_US9RT techs'!$I$2:$I$1718,'EPA_US9RT techs'!$K$2:$K$1718,'Service PJ'!$B142,'EPA_US9RT techs'!$L$2:$L$1718,'Service PJ'!$A142,'EPA_US9RT techs'!$C$2:$C$1718,"VDA_FLOP",'EPA_US9RT techs'!$F$2:$F$1718,'Service PJ'!F$1))</f>
        <v>1</v>
      </c>
      <c r="G142" s="1">
        <f>IFERROR(IFERROR(1/AVERAGEIFS('EPA_US9RT techs'!$I$2:$I$1718,'EPA_US9RT techs'!$J$2:$J$1718,'Service PJ'!$D142,'EPA_US9RT techs'!$K$2:$K$1718,'Service PJ'!$B142,'EPA_US9RT techs'!$L$2:$L$1718,'Service PJ'!$A142,'EPA_US9RT techs'!$C$2:$C$1718,"VDA_FLOP",'EPA_US9RT techs'!$F$2:$F$1718,'Service PJ'!G$1),1/AVERAGEIFS('EPA_US9RT techs'!$I$2:$I$1718,'EPA_US9RT techs'!$K$2:$K$1718,'Service PJ'!$B142,'EPA_US9RT techs'!$L$2:$L$1718,'Service PJ'!$A142,'EPA_US9RT techs'!$C$2:$C$1718,"VDA_FLOP",'EPA_US9RT techs'!$F$2:$F$1718,'Service PJ'!G$1)),"")</f>
        <v>1.104421953023411</v>
      </c>
      <c r="H142" s="1">
        <f>IFERROR(IFERROR(1/AVERAGEIFS('EPA_US9RT techs'!$I$2:$I$1718,'EPA_US9RT techs'!$J$2:$J$1718,'Service PJ'!$D142,'EPA_US9RT techs'!$K$2:$K$1718,'Service PJ'!$B142,'EPA_US9RT techs'!$L$2:$L$1718,'Service PJ'!$A142,'EPA_US9RT techs'!$C$2:$C$1718,"VDA_FLOP",'EPA_US9RT techs'!$F$2:$F$1718,'Service PJ'!H$1),1/AVERAGEIFS('EPA_US9RT techs'!$I$2:$I$1718,'EPA_US9RT techs'!$K$2:$K$1718,'Service PJ'!$B142,'EPA_US9RT techs'!$L$2:$L$1718,'Service PJ'!$A142,'EPA_US9RT techs'!$C$2:$C$1718,"VDA_FLOP",'EPA_US9RT techs'!$F$2:$F$1718,'Service PJ'!H$1)),"")</f>
        <v>1.1266495322275636</v>
      </c>
      <c r="I142" s="1">
        <f>IFERROR(IFERROR(1/AVERAGEIFS('EPA_US9RT techs'!$I$2:$I$1718,'EPA_US9RT techs'!$J$2:$J$1718,'Service PJ'!$D142,'EPA_US9RT techs'!$K$2:$K$1718,'Service PJ'!$B142,'EPA_US9RT techs'!$L$2:$L$1718,'Service PJ'!$A142,'EPA_US9RT techs'!$C$2:$C$1718,"VDA_FLOP",'EPA_US9RT techs'!$F$2:$F$1718,'Service PJ'!I$1),1/AVERAGEIFS('EPA_US9RT techs'!$I$2:$I$1718,'EPA_US9RT techs'!$K$2:$K$1718,'Service PJ'!$B142,'EPA_US9RT techs'!$L$2:$L$1718,'Service PJ'!$A142,'EPA_US9RT techs'!$C$2:$C$1718,"VDA_FLOP",'EPA_US9RT techs'!$F$2:$F$1718,'Service PJ'!I$1)),"")</f>
        <v>1.1633688626443803</v>
      </c>
      <c r="J142" s="1">
        <f>IFERROR(IFERROR(1/AVERAGEIFS('EPA_US9RT techs'!$I$2:$I$1718,'EPA_US9RT techs'!$J$2:$J$1718,'Service PJ'!$D142,'EPA_US9RT techs'!$K$2:$K$1718,'Service PJ'!$B142,'EPA_US9RT techs'!$L$2:$L$1718,'Service PJ'!$A142,'EPA_US9RT techs'!$C$2:$C$1718,"VDA_FLOP",'EPA_US9RT techs'!$F$2:$F$1718,'Service PJ'!J$1),1/AVERAGEIFS('EPA_US9RT techs'!$I$2:$I$1718,'EPA_US9RT techs'!$K$2:$K$1718,'Service PJ'!$B142,'EPA_US9RT techs'!$L$2:$L$1718,'Service PJ'!$A142,'EPA_US9RT techs'!$C$2:$C$1718,"VDA_FLOP",'EPA_US9RT techs'!$F$2:$F$1718,'Service PJ'!J$1)),"")</f>
        <v>1.1937005329283072</v>
      </c>
      <c r="L142" t="str">
        <f>IF(SUM(O142:AR142)=0,"\I: ","")&amp;'Service PJ'!D142&amp;"_"&amp;'Service PJ'!E142&amp;"_"&amp;'Service PJ'!C142</f>
        <v>IFP_PRH_COA</v>
      </c>
      <c r="M142" t="str">
        <f>"IND"&amp;'Service PJ'!C142</f>
        <v>INDCOA</v>
      </c>
      <c r="N142" t="str">
        <f t="shared" si="134"/>
        <v>IFP_PRH</v>
      </c>
      <c r="O142" s="1">
        <f>'Service shares'!AK142*'Service PJ'!AV142</f>
        <v>0.54589329860157187</v>
      </c>
      <c r="P142" s="1">
        <f>'Service shares'!AL142*'Service PJ'!AW142</f>
        <v>2.0094890745845753</v>
      </c>
      <c r="Q142" s="1">
        <f>'Service shares'!AM142*'Service PJ'!AX142</f>
        <v>1.6075653653021955</v>
      </c>
      <c r="R142" s="1">
        <f>'Service shares'!AN142*'Service PJ'!AY142</f>
        <v>1.3177334318548692</v>
      </c>
      <c r="S142" s="1">
        <f>'Service shares'!AO142*'Service PJ'!AZ142</f>
        <v>2.0940526738009869E-2</v>
      </c>
      <c r="T142" s="1">
        <f>'Service shares'!AP142*'Service PJ'!BA142</f>
        <v>39.044011307820305</v>
      </c>
      <c r="U142" s="1">
        <f>'Service shares'!AQ142*'Service PJ'!BB142</f>
        <v>18.6028574077903</v>
      </c>
      <c r="V142" s="14">
        <f>'Service shares'!AR142*'Service PJ'!BC142</f>
        <v>0.87890716912324574</v>
      </c>
      <c r="W142" s="1">
        <f>'Service shares'!AS142*'Service PJ'!BD142</f>
        <v>0</v>
      </c>
      <c r="X142" s="1">
        <f>'Service shares'!AT142*'Service PJ'!BE142</f>
        <v>383.22236388861046</v>
      </c>
      <c r="Y142" s="1">
        <f>'Service shares'!AU142*'Service PJ'!BF142</f>
        <v>1.1895316615059286</v>
      </c>
      <c r="Z142" s="1">
        <f>'Service shares'!AV142*'Service PJ'!BG142</f>
        <v>18.401917131786995</v>
      </c>
      <c r="AA142" s="1">
        <f>'Service shares'!AW142*'Service PJ'!BH142</f>
        <v>1.5197896317031832</v>
      </c>
      <c r="AB142" s="1">
        <f>'Service shares'!AX142*'Service PJ'!BI142</f>
        <v>0</v>
      </c>
      <c r="AC142" s="1">
        <f>'Service shares'!AY142*'Service PJ'!BJ142</f>
        <v>0.24965867502693115</v>
      </c>
      <c r="AD142" s="1">
        <f>'Service shares'!AZ142*'Service PJ'!BK142</f>
        <v>0.30015268768240028</v>
      </c>
      <c r="AE142" s="1">
        <f>'Service shares'!BA142*'Service PJ'!BL142</f>
        <v>27.587197275924343</v>
      </c>
      <c r="AF142" s="1">
        <f>'Service shares'!BB142*'Service PJ'!BM142</f>
        <v>5.2951788684167456</v>
      </c>
      <c r="AG142" s="1">
        <f>'Service shares'!BC142*'Service PJ'!BN142</f>
        <v>5.2478260889051063</v>
      </c>
      <c r="AH142" s="1">
        <f>'Service shares'!BD142*'Service PJ'!BO142</f>
        <v>0</v>
      </c>
      <c r="AI142" s="1">
        <f>'Service shares'!BE142*'Service PJ'!BP142</f>
        <v>20.396310407838371</v>
      </c>
      <c r="AJ142" s="1">
        <f>'Service shares'!BF142*'Service PJ'!BQ142</f>
        <v>0</v>
      </c>
      <c r="AK142" s="1">
        <f>'Service shares'!BG142*'Service PJ'!BR142</f>
        <v>0</v>
      </c>
      <c r="AL142" s="1">
        <f>'Service shares'!BH142*'Service PJ'!BS142</f>
        <v>0</v>
      </c>
      <c r="AM142" s="1">
        <f>'Service shares'!BI142*'Service PJ'!BT142</f>
        <v>3.0812229518656293</v>
      </c>
      <c r="AN142" s="1">
        <f>'Service shares'!BJ142*'Service PJ'!BU142</f>
        <v>0</v>
      </c>
      <c r="AO142" s="1">
        <f>'Service shares'!BK142*'Service PJ'!BV142</f>
        <v>0</v>
      </c>
      <c r="AP142" s="1">
        <f>'Service shares'!BL142*'Service PJ'!BW142</f>
        <v>1.104034015535267</v>
      </c>
      <c r="AQ142" s="1">
        <f>'Service shares'!BM142*'Service PJ'!BX142</f>
        <v>87.773723703026619</v>
      </c>
      <c r="AR142" s="1">
        <f>'Service shares'!BN142*'Service PJ'!BY142</f>
        <v>0</v>
      </c>
      <c r="AS142" s="2">
        <v>0</v>
      </c>
      <c r="AU142" t="str">
        <f t="shared" si="101"/>
        <v>IFP_PRH_COA</v>
      </c>
      <c r="AV142" s="1">
        <f t="shared" si="135"/>
        <v>1.104421953023411</v>
      </c>
      <c r="AW142" s="1">
        <f t="shared" si="135"/>
        <v>1.104421953023411</v>
      </c>
      <c r="AX142" s="1">
        <f t="shared" si="135"/>
        <v>1.104421953023411</v>
      </c>
      <c r="AY142" s="1">
        <f t="shared" si="135"/>
        <v>1.104421953023411</v>
      </c>
      <c r="AZ142" s="1">
        <f t="shared" si="135"/>
        <v>1.104421953023411</v>
      </c>
      <c r="BA142" s="1">
        <f t="shared" si="135"/>
        <v>1.104421953023411</v>
      </c>
      <c r="BB142" s="1">
        <f t="shared" si="135"/>
        <v>1.104421953023411</v>
      </c>
      <c r="BC142" s="1">
        <f t="shared" si="135"/>
        <v>1.104421953023411</v>
      </c>
      <c r="BD142" s="1">
        <f t="shared" si="135"/>
        <v>1.104421953023411</v>
      </c>
      <c r="BE142" s="1">
        <f t="shared" si="135"/>
        <v>1.104421953023411</v>
      </c>
      <c r="BF142" s="1">
        <f t="shared" si="135"/>
        <v>1.104421953023411</v>
      </c>
      <c r="BG142" s="1">
        <f t="shared" si="135"/>
        <v>1.104421953023411</v>
      </c>
      <c r="BH142" s="1">
        <f t="shared" si="135"/>
        <v>1.104421953023411</v>
      </c>
      <c r="BI142" s="1">
        <f t="shared" si="135"/>
        <v>1.104421953023411</v>
      </c>
      <c r="BJ142" s="1">
        <f t="shared" si="135"/>
        <v>1.104421953023411</v>
      </c>
      <c r="BK142" s="1">
        <f t="shared" si="102"/>
        <v>1.104421953023411</v>
      </c>
      <c r="BL142" s="1">
        <f t="shared" si="93"/>
        <v>1.104421953023411</v>
      </c>
      <c r="BM142" s="1">
        <f t="shared" si="100"/>
        <v>1.104421953023411</v>
      </c>
      <c r="BN142" s="1">
        <f t="shared" si="100"/>
        <v>1.104421953023411</v>
      </c>
      <c r="BO142" s="1">
        <f t="shared" si="100"/>
        <v>1.104421953023411</v>
      </c>
      <c r="BP142" s="1">
        <f t="shared" si="100"/>
        <v>1.104421953023411</v>
      </c>
      <c r="BQ142" s="1">
        <f t="shared" si="100"/>
        <v>1.104421953023411</v>
      </c>
      <c r="BR142" s="1">
        <f t="shared" si="100"/>
        <v>1.104421953023411</v>
      </c>
      <c r="BS142" s="1">
        <f t="shared" si="100"/>
        <v>1.104421953023411</v>
      </c>
      <c r="BT142" s="1">
        <f t="shared" si="100"/>
        <v>1.104421953023411</v>
      </c>
      <c r="BU142" s="1">
        <f t="shared" si="100"/>
        <v>1.104421953023411</v>
      </c>
      <c r="BV142" s="1">
        <f t="shared" si="100"/>
        <v>1.104421953023411</v>
      </c>
      <c r="BW142" s="1">
        <f t="shared" si="100"/>
        <v>1.104421953023411</v>
      </c>
      <c r="BX142" s="1">
        <f t="shared" si="100"/>
        <v>1.104421953023411</v>
      </c>
      <c r="BY142" s="1">
        <f t="shared" si="100"/>
        <v>1.104421953023411</v>
      </c>
      <c r="CC142" t="str">
        <f t="shared" si="136"/>
        <v>PRE</v>
      </c>
      <c r="CD142" t="str">
        <f t="shared" si="137"/>
        <v>IFP_PRH_COA</v>
      </c>
      <c r="CE142" t="str">
        <f>VLOOKUP(D142,'IND Balance'!$AM$5:$AN$21,2,FALSE)&amp;" - "&amp;VLOOKUP(E142,'MECS_Table 5.4'!$AF$18:$AG$30,2,FALSE)&amp;" - "&amp;VLOOKUP('Service PJ'!M142,'IND Balance'!$AM$22:$AN$32,2,FALSE)</f>
        <v>Food processing - Process heat - Coal</v>
      </c>
      <c r="CF142" t="s">
        <v>109</v>
      </c>
      <c r="CG142" t="s">
        <v>110</v>
      </c>
      <c r="CL142" t="str">
        <f t="shared" si="138"/>
        <v>IFP_PRH_COA</v>
      </c>
      <c r="CM142" t="str">
        <f t="shared" si="139"/>
        <v>IFP_PRH</v>
      </c>
      <c r="CN142" s="1">
        <f t="shared" si="103"/>
        <v>4.3772392053267051E-2</v>
      </c>
      <c r="CO142" s="1">
        <f t="shared" si="104"/>
        <v>0.14875126725436513</v>
      </c>
      <c r="CP142" s="1">
        <f t="shared" si="105"/>
        <v>5.0828159357141037E-2</v>
      </c>
      <c r="CQ142" s="1">
        <f t="shared" si="106"/>
        <v>6.8880607236530805E-2</v>
      </c>
      <c r="CR142" s="1">
        <f t="shared" si="107"/>
        <v>3.6004749495930163E-4</v>
      </c>
      <c r="CS142" s="1">
        <f t="shared" si="108"/>
        <v>0.13129634029243525</v>
      </c>
      <c r="CT142" s="1">
        <f t="shared" si="109"/>
        <v>0.18201112886276294</v>
      </c>
      <c r="CU142" s="1">
        <f t="shared" si="110"/>
        <v>1.7498633728989326E-3</v>
      </c>
      <c r="CV142" s="1">
        <f t="shared" si="111"/>
        <v>0</v>
      </c>
      <c r="CW142" s="1">
        <f t="shared" si="112"/>
        <v>0.70971666694167768</v>
      </c>
      <c r="CX142" s="1">
        <f t="shared" si="113"/>
        <v>0.10592758526531142</v>
      </c>
      <c r="CY142" s="1">
        <f t="shared" si="114"/>
        <v>0.33796949723725256</v>
      </c>
      <c r="CZ142" s="1">
        <f t="shared" si="115"/>
        <v>2.6836522343160845E-2</v>
      </c>
      <c r="DA142" s="1">
        <f t="shared" si="116"/>
        <v>0</v>
      </c>
      <c r="DB142" s="1">
        <f t="shared" si="117"/>
        <v>1.1531077855047233E-2</v>
      </c>
      <c r="DC142" s="1">
        <f t="shared" si="118"/>
        <v>7.6615927837207247E-3</v>
      </c>
      <c r="DD142" s="1">
        <f t="shared" si="119"/>
        <v>0.39119284464709231</v>
      </c>
      <c r="DE142" s="1">
        <f t="shared" si="120"/>
        <v>9.1417551344326525E-2</v>
      </c>
      <c r="DF142" s="1">
        <f t="shared" si="121"/>
        <v>8.2619349400238684E-2</v>
      </c>
      <c r="DG142" s="1">
        <f t="shared" si="122"/>
        <v>0</v>
      </c>
      <c r="DH142" s="1">
        <f t="shared" si="123"/>
        <v>0.19912229869192405</v>
      </c>
      <c r="DI142" s="1">
        <f t="shared" si="124"/>
        <v>0</v>
      </c>
      <c r="DJ142" s="1">
        <f t="shared" si="125"/>
        <v>0</v>
      </c>
      <c r="DK142" s="1">
        <f t="shared" si="126"/>
        <v>0</v>
      </c>
      <c r="DL142" s="1">
        <f t="shared" si="127"/>
        <v>7.8999821683832142E-2</v>
      </c>
      <c r="DM142" s="1" t="str">
        <f t="shared" si="128"/>
        <v/>
      </c>
      <c r="DN142" s="1">
        <f t="shared" si="129"/>
        <v>0</v>
      </c>
      <c r="DO142" s="1">
        <f t="shared" si="130"/>
        <v>3.1997514686118417E-2</v>
      </c>
      <c r="DP142" s="1">
        <f t="shared" si="131"/>
        <v>0.20020927178785075</v>
      </c>
      <c r="DQ142" s="1" t="str">
        <f t="shared" si="132"/>
        <v/>
      </c>
      <c r="DR142" s="1">
        <v>3</v>
      </c>
      <c r="DS142" s="1" t="str">
        <f t="shared" si="140"/>
        <v/>
      </c>
      <c r="DT142" t="str">
        <f t="shared" si="141"/>
        <v/>
      </c>
    </row>
    <row r="143" spans="1:124" x14ac:dyDescent="0.45">
      <c r="A143" t="str">
        <f t="shared" si="133"/>
        <v>COA</v>
      </c>
      <c r="B143" t="str">
        <f>VLOOKUP(E143,'EPA_US9RT techs'!$R$26:$S$34,2,FALSE)</f>
        <v>STM</v>
      </c>
      <c r="C143" t="str">
        <f>'Service shares'!A143</f>
        <v>COA</v>
      </c>
      <c r="D143" t="str">
        <f>'Service shares'!B143</f>
        <v>IOI</v>
      </c>
      <c r="E143" t="str">
        <f>'Service shares'!C143</f>
        <v>STM</v>
      </c>
      <c r="F143" s="1">
        <f>IFERROR(1/AVERAGEIFS('EPA_US9RT techs'!$I$2:$I$1718,'EPA_US9RT techs'!$J$2:$J$1718,'Service PJ'!$D143,'EPA_US9RT techs'!$K$2:$K$1718,'Service PJ'!$B143,'EPA_US9RT techs'!$L$2:$L$1718,'Service PJ'!$A143,'EPA_US9RT techs'!$C$2:$C$1718,"VDA_FLOP",'EPA_US9RT techs'!$F$2:$F$1718,'Service PJ'!F$1),1/AVERAGEIFS('EPA_US9RT techs'!$I$2:$I$1718,'EPA_US9RT techs'!$K$2:$K$1718,'Service PJ'!$B143,'EPA_US9RT techs'!$L$2:$L$1718,'Service PJ'!$A143,'EPA_US9RT techs'!$C$2:$C$1718,"VDA_FLOP",'EPA_US9RT techs'!$F$2:$F$1718,'Service PJ'!F$1))</f>
        <v>0.81383707767861724</v>
      </c>
      <c r="G143" s="1" t="str">
        <f>IFERROR(IFERROR(1/AVERAGEIFS('EPA_US9RT techs'!$I$2:$I$1718,'EPA_US9RT techs'!$J$2:$J$1718,'Service PJ'!$D143,'EPA_US9RT techs'!$K$2:$K$1718,'Service PJ'!$B143,'EPA_US9RT techs'!$L$2:$L$1718,'Service PJ'!$A143,'EPA_US9RT techs'!$C$2:$C$1718,"VDA_FLOP",'EPA_US9RT techs'!$F$2:$F$1718,'Service PJ'!G$1),1/AVERAGEIFS('EPA_US9RT techs'!$I$2:$I$1718,'EPA_US9RT techs'!$K$2:$K$1718,'Service PJ'!$B143,'EPA_US9RT techs'!$L$2:$L$1718,'Service PJ'!$A143,'EPA_US9RT techs'!$C$2:$C$1718,"VDA_FLOP",'EPA_US9RT techs'!$F$2:$F$1718,'Service PJ'!G$1)),"")</f>
        <v/>
      </c>
      <c r="H143" s="1" t="str">
        <f>IFERROR(IFERROR(1/AVERAGEIFS('EPA_US9RT techs'!$I$2:$I$1718,'EPA_US9RT techs'!$J$2:$J$1718,'Service PJ'!$D143,'EPA_US9RT techs'!$K$2:$K$1718,'Service PJ'!$B143,'EPA_US9RT techs'!$L$2:$L$1718,'Service PJ'!$A143,'EPA_US9RT techs'!$C$2:$C$1718,"VDA_FLOP",'EPA_US9RT techs'!$F$2:$F$1718,'Service PJ'!H$1),1/AVERAGEIFS('EPA_US9RT techs'!$I$2:$I$1718,'EPA_US9RT techs'!$K$2:$K$1718,'Service PJ'!$B143,'EPA_US9RT techs'!$L$2:$L$1718,'Service PJ'!$A143,'EPA_US9RT techs'!$C$2:$C$1718,"VDA_FLOP",'EPA_US9RT techs'!$F$2:$F$1718,'Service PJ'!H$1)),"")</f>
        <v/>
      </c>
      <c r="I143" s="1" t="str">
        <f>IFERROR(IFERROR(1/AVERAGEIFS('EPA_US9RT techs'!$I$2:$I$1718,'EPA_US9RT techs'!$J$2:$J$1718,'Service PJ'!$D143,'EPA_US9RT techs'!$K$2:$K$1718,'Service PJ'!$B143,'EPA_US9RT techs'!$L$2:$L$1718,'Service PJ'!$A143,'EPA_US9RT techs'!$C$2:$C$1718,"VDA_FLOP",'EPA_US9RT techs'!$F$2:$F$1718,'Service PJ'!I$1),1/AVERAGEIFS('EPA_US9RT techs'!$I$2:$I$1718,'EPA_US9RT techs'!$K$2:$K$1718,'Service PJ'!$B143,'EPA_US9RT techs'!$L$2:$L$1718,'Service PJ'!$A143,'EPA_US9RT techs'!$C$2:$C$1718,"VDA_FLOP",'EPA_US9RT techs'!$F$2:$F$1718,'Service PJ'!I$1)),"")</f>
        <v/>
      </c>
      <c r="J143" s="1" t="str">
        <f>IFERROR(IFERROR(1/AVERAGEIFS('EPA_US9RT techs'!$I$2:$I$1718,'EPA_US9RT techs'!$J$2:$J$1718,'Service PJ'!$D143,'EPA_US9RT techs'!$K$2:$K$1718,'Service PJ'!$B143,'EPA_US9RT techs'!$L$2:$L$1718,'Service PJ'!$A143,'EPA_US9RT techs'!$C$2:$C$1718,"VDA_FLOP",'EPA_US9RT techs'!$F$2:$F$1718,'Service PJ'!J$1),1/AVERAGEIFS('EPA_US9RT techs'!$I$2:$I$1718,'EPA_US9RT techs'!$K$2:$K$1718,'Service PJ'!$B143,'EPA_US9RT techs'!$L$2:$L$1718,'Service PJ'!$A143,'EPA_US9RT techs'!$C$2:$C$1718,"VDA_FLOP",'EPA_US9RT techs'!$F$2:$F$1718,'Service PJ'!J$1)),"")</f>
        <v/>
      </c>
      <c r="L143" t="str">
        <f>IF(SUM(O143:AR143)=0,"\I: ","")&amp;'Service PJ'!D143&amp;"_"&amp;'Service PJ'!E143&amp;"_"&amp;'Service PJ'!C143</f>
        <v>IOI_STM_COA</v>
      </c>
      <c r="M143" t="str">
        <f>"IND"&amp;'Service PJ'!C143</f>
        <v>INDCOA</v>
      </c>
      <c r="N143" t="str">
        <f t="shared" si="134"/>
        <v>IOI_STM</v>
      </c>
      <c r="O143" s="1">
        <f>'Service shares'!AK143*'Service PJ'!AV143</f>
        <v>0</v>
      </c>
      <c r="P143" s="1">
        <f>'Service shares'!AL143*'Service PJ'!AW143</f>
        <v>34.806881603696439</v>
      </c>
      <c r="Q143" s="1">
        <f>'Service shares'!AM143*'Service PJ'!AX143</f>
        <v>3.4747572867921224</v>
      </c>
      <c r="R143" s="1">
        <f>'Service shares'!AN143*'Service PJ'!AY143</f>
        <v>1.5623555179318769</v>
      </c>
      <c r="S143" s="1">
        <f>'Service shares'!AO143*'Service PJ'!AZ143</f>
        <v>8.7896561816042666</v>
      </c>
      <c r="T143" s="1">
        <f>'Service shares'!AP143*'Service PJ'!BA143</f>
        <v>585.74999212333068</v>
      </c>
      <c r="U143" s="1">
        <f>'Service shares'!AQ143*'Service PJ'!BB143</f>
        <v>7.4718239777845703</v>
      </c>
      <c r="V143" s="14">
        <f>'Service shares'!AR143*'Service PJ'!BC143</f>
        <v>0.35894630940503541</v>
      </c>
      <c r="W143" s="1">
        <f>'Service shares'!AS143*'Service PJ'!BD143</f>
        <v>6.6694216919230902</v>
      </c>
      <c r="X143" s="1">
        <f>'Service shares'!AT143*'Service PJ'!BE143</f>
        <v>1491.3979549304458</v>
      </c>
      <c r="Y143" s="1">
        <f>'Service shares'!AU143*'Service PJ'!BF143</f>
        <v>9.3460836124228383E-2</v>
      </c>
      <c r="Z143" s="1">
        <f>'Service shares'!AV143*'Service PJ'!BG143</f>
        <v>3.0657975553654522</v>
      </c>
      <c r="AA143" s="1">
        <f>'Service shares'!AW143*'Service PJ'!BH143</f>
        <v>0.60717343805172463</v>
      </c>
      <c r="AB143" s="1">
        <f>'Service shares'!AX143*'Service PJ'!BI143</f>
        <v>0.42815346396842457</v>
      </c>
      <c r="AC143" s="1">
        <f>'Service shares'!AY143*'Service PJ'!BJ143</f>
        <v>6.4876383382744859E-2</v>
      </c>
      <c r="AD143" s="1">
        <f>'Service shares'!AZ143*'Service PJ'!BK143</f>
        <v>5.2166881806188217E-3</v>
      </c>
      <c r="AE143" s="1">
        <f>'Service shares'!BA143*'Service PJ'!BL143</f>
        <v>38.478016023025205</v>
      </c>
      <c r="AF143" s="1">
        <f>'Service shares'!BB143*'Service PJ'!BM143</f>
        <v>0</v>
      </c>
      <c r="AG143" s="1">
        <f>'Service shares'!BC143*'Service PJ'!BN143</f>
        <v>1.3469447993880876</v>
      </c>
      <c r="AH143" s="1">
        <f>'Service shares'!BD143*'Service PJ'!BO143</f>
        <v>685.14653688747637</v>
      </c>
      <c r="AI143" s="1">
        <f>'Service shares'!BE143*'Service PJ'!BP143</f>
        <v>23.543769009775026</v>
      </c>
      <c r="AJ143" s="1">
        <f>'Service shares'!BF143*'Service PJ'!BQ143</f>
        <v>54.513110315189806</v>
      </c>
      <c r="AK143" s="1">
        <f>'Service shares'!BG143*'Service PJ'!BR143</f>
        <v>59.924826308606846</v>
      </c>
      <c r="AL143" s="1">
        <f>'Service shares'!BH143*'Service PJ'!BS143</f>
        <v>0</v>
      </c>
      <c r="AM143" s="1">
        <f>'Service shares'!BI143*'Service PJ'!BT143</f>
        <v>0.45944677830598385</v>
      </c>
      <c r="AN143" s="1">
        <f>'Service shares'!BJ143*'Service PJ'!BU143</f>
        <v>0</v>
      </c>
      <c r="AO143" s="1">
        <f>'Service shares'!BK143*'Service PJ'!BV143</f>
        <v>108.04293112998873</v>
      </c>
      <c r="AP143" s="1">
        <f>'Service shares'!BL143*'Service PJ'!BW143</f>
        <v>10.730468627179077</v>
      </c>
      <c r="AQ143" s="1">
        <f>'Service shares'!BM143*'Service PJ'!BX143</f>
        <v>25.537606995171387</v>
      </c>
      <c r="AR143" s="1">
        <f>'Service shares'!BN143*'Service PJ'!BY143</f>
        <v>0</v>
      </c>
      <c r="AS143" s="2">
        <v>0</v>
      </c>
      <c r="AU143" t="str">
        <f t="shared" si="101"/>
        <v>IOI_STM_COA</v>
      </c>
      <c r="AV143" s="1">
        <f t="shared" si="135"/>
        <v>0.81383707767861724</v>
      </c>
      <c r="AW143" s="1">
        <f t="shared" si="135"/>
        <v>0.81383707767861724</v>
      </c>
      <c r="AX143" s="1">
        <f t="shared" si="135"/>
        <v>0.81383707767861724</v>
      </c>
      <c r="AY143" s="1">
        <f t="shared" si="135"/>
        <v>0.81383707767861724</v>
      </c>
      <c r="AZ143" s="1">
        <f t="shared" si="135"/>
        <v>0.81383707767861724</v>
      </c>
      <c r="BA143" s="1">
        <f t="shared" si="135"/>
        <v>0.81383707767861724</v>
      </c>
      <c r="BB143" s="1">
        <f t="shared" si="135"/>
        <v>0.81383707767861724</v>
      </c>
      <c r="BC143" s="1">
        <f t="shared" si="135"/>
        <v>0.81383707767861724</v>
      </c>
      <c r="BD143" s="1">
        <f t="shared" si="135"/>
        <v>0.81383707767861724</v>
      </c>
      <c r="BE143" s="1">
        <f t="shared" si="135"/>
        <v>0.81383707767861724</v>
      </c>
      <c r="BF143" s="1">
        <f t="shared" si="135"/>
        <v>0.81383707767861724</v>
      </c>
      <c r="BG143" s="1">
        <f t="shared" si="135"/>
        <v>0.81383707767861724</v>
      </c>
      <c r="BH143" s="1">
        <f t="shared" si="135"/>
        <v>0.81383707767861724</v>
      </c>
      <c r="BI143" s="1">
        <f t="shared" si="135"/>
        <v>0.81383707767861724</v>
      </c>
      <c r="BJ143" s="1">
        <f t="shared" si="135"/>
        <v>0.81383707767861724</v>
      </c>
      <c r="BK143" s="1">
        <f t="shared" si="102"/>
        <v>0.81383707767861724</v>
      </c>
      <c r="BL143" s="1">
        <f t="shared" si="93"/>
        <v>0.81383707767861724</v>
      </c>
      <c r="BM143" s="1">
        <f t="shared" si="100"/>
        <v>0.81383707767861724</v>
      </c>
      <c r="BN143" s="1">
        <f t="shared" si="100"/>
        <v>0.81383707767861724</v>
      </c>
      <c r="BO143" s="1">
        <f t="shared" si="100"/>
        <v>0.81383707767861724</v>
      </c>
      <c r="BP143" s="1">
        <f t="shared" si="100"/>
        <v>0.81383707767861724</v>
      </c>
      <c r="BQ143" s="1">
        <f t="shared" si="100"/>
        <v>0.81383707767861724</v>
      </c>
      <c r="BR143" s="1">
        <f t="shared" si="100"/>
        <v>0.81383707767861724</v>
      </c>
      <c r="BS143" s="1">
        <f t="shared" si="100"/>
        <v>0.81383707767861724</v>
      </c>
      <c r="BT143" s="1">
        <f t="shared" si="100"/>
        <v>0.81383707767861724</v>
      </c>
      <c r="BU143" s="1">
        <f t="shared" si="100"/>
        <v>0.81383707767861724</v>
      </c>
      <c r="BV143" s="1">
        <f t="shared" si="100"/>
        <v>0.81383707767861724</v>
      </c>
      <c r="BW143" s="1">
        <f t="shared" si="100"/>
        <v>0.81383707767861724</v>
      </c>
      <c r="BX143" s="1">
        <f t="shared" si="100"/>
        <v>0.81383707767861724</v>
      </c>
      <c r="BY143" s="1">
        <f t="shared" si="100"/>
        <v>0.81383707767861724</v>
      </c>
      <c r="CC143" t="str">
        <f t="shared" si="136"/>
        <v>PRE</v>
      </c>
      <c r="CD143" t="str">
        <f t="shared" si="137"/>
        <v>IOI_STM_COA</v>
      </c>
      <c r="CE143" t="str">
        <f>VLOOKUP(D143,'IND Balance'!$AM$5:$AN$21,2,FALSE)&amp;" - "&amp;VLOOKUP(E143,'MECS_Table 5.4'!$AF$18:$AG$30,2,FALSE)&amp;" - "&amp;VLOOKUP('Service PJ'!M143,'IND Balance'!$AM$22:$AN$32,2,FALSE)</f>
        <v>Other - Steam - Coal</v>
      </c>
      <c r="CF143" t="s">
        <v>109</v>
      </c>
      <c r="CG143" t="s">
        <v>110</v>
      </c>
      <c r="CL143" t="str">
        <f t="shared" si="138"/>
        <v>IOI_STM_COA</v>
      </c>
      <c r="CM143" t="str">
        <f t="shared" si="139"/>
        <v>IOI_STM</v>
      </c>
      <c r="CN143" s="1">
        <f t="shared" si="103"/>
        <v>0</v>
      </c>
      <c r="CO143" s="1">
        <f t="shared" si="104"/>
        <v>8.1229058187626005E-2</v>
      </c>
      <c r="CP143" s="1">
        <f t="shared" si="105"/>
        <v>4.3931343105151913E-2</v>
      </c>
      <c r="CQ143" s="1">
        <f t="shared" si="106"/>
        <v>5.0883991366418024E-2</v>
      </c>
      <c r="CR143" s="1">
        <f t="shared" si="107"/>
        <v>0.10670410662788681</v>
      </c>
      <c r="CS143" s="1">
        <f t="shared" si="108"/>
        <v>0.36890884968852622</v>
      </c>
      <c r="CT143" s="1">
        <f t="shared" si="109"/>
        <v>0.22071956355292027</v>
      </c>
      <c r="CU143" s="1">
        <f t="shared" si="110"/>
        <v>7.7361616630871556E-3</v>
      </c>
      <c r="CV143" s="1">
        <f t="shared" si="111"/>
        <v>8.4234145831715748E-2</v>
      </c>
      <c r="CW143" s="1">
        <f t="shared" si="112"/>
        <v>0.73536888010865098</v>
      </c>
      <c r="CX143" s="1">
        <f t="shared" si="113"/>
        <v>1.6397623658735573E-3</v>
      </c>
      <c r="CY143" s="1">
        <f t="shared" si="114"/>
        <v>3.6547266633003277E-2</v>
      </c>
      <c r="CZ143" s="1">
        <f t="shared" si="115"/>
        <v>3.4074796980874213E-2</v>
      </c>
      <c r="DA143" s="1">
        <f t="shared" si="116"/>
        <v>1.2196581603228401E-2</v>
      </c>
      <c r="DB143" s="1">
        <f t="shared" si="117"/>
        <v>3.0865346071248319E-3</v>
      </c>
      <c r="DC143" s="1">
        <f t="shared" si="118"/>
        <v>2.0675459202908544E-4</v>
      </c>
      <c r="DD143" s="1">
        <f t="shared" si="119"/>
        <v>0.26523635608538565</v>
      </c>
      <c r="DE143" s="1">
        <f t="shared" si="120"/>
        <v>0</v>
      </c>
      <c r="DF143" s="1">
        <f t="shared" si="121"/>
        <v>2.0966243846360852E-2</v>
      </c>
      <c r="DG143" s="1">
        <f t="shared" si="122"/>
        <v>0.28203139903427982</v>
      </c>
      <c r="DH143" s="1">
        <f t="shared" si="123"/>
        <v>0.11817292152872384</v>
      </c>
      <c r="DI143" s="1">
        <f t="shared" si="124"/>
        <v>0.67186772083613622</v>
      </c>
      <c r="DJ143" s="1">
        <f t="shared" si="125"/>
        <v>0.11231200892837465</v>
      </c>
      <c r="DK143" s="1">
        <f t="shared" si="126"/>
        <v>0</v>
      </c>
      <c r="DL143" s="1">
        <f t="shared" si="127"/>
        <v>3.603903596708534E-3</v>
      </c>
      <c r="DM143" s="1">
        <f t="shared" si="128"/>
        <v>0</v>
      </c>
      <c r="DN143" s="1">
        <f t="shared" si="129"/>
        <v>0.71128203142191615</v>
      </c>
      <c r="DO143" s="1">
        <f t="shared" si="130"/>
        <v>0.19734276058325476</v>
      </c>
      <c r="DP143" s="1">
        <f t="shared" si="131"/>
        <v>8.9633353715660766E-2</v>
      </c>
      <c r="DQ143" s="1" t="str">
        <f t="shared" si="132"/>
        <v/>
      </c>
      <c r="DR143" s="1">
        <v>3</v>
      </c>
      <c r="DS143" s="1" t="str">
        <f t="shared" si="140"/>
        <v/>
      </c>
      <c r="DT143" t="str">
        <f t="shared" si="141"/>
        <v/>
      </c>
    </row>
    <row r="144" spans="1:124" x14ac:dyDescent="0.45">
      <c r="A144" t="str">
        <f t="shared" si="133"/>
        <v>COA</v>
      </c>
      <c r="B144" t="str">
        <f>VLOOKUP(E144,'EPA_US9RT techs'!$R$26:$S$34,2,FALSE)</f>
        <v>STM</v>
      </c>
      <c r="C144" t="str">
        <f>'Service shares'!A144</f>
        <v>COA</v>
      </c>
      <c r="D144" t="str">
        <f>'Service shares'!B144</f>
        <v>ICH</v>
      </c>
      <c r="E144" t="str">
        <f>'Service shares'!C144</f>
        <v>STM</v>
      </c>
      <c r="F144" s="1">
        <f>IFERROR(1/AVERAGEIFS('EPA_US9RT techs'!$I$2:$I$1718,'EPA_US9RT techs'!$J$2:$J$1718,'Service PJ'!$D144,'EPA_US9RT techs'!$K$2:$K$1718,'Service PJ'!$B144,'EPA_US9RT techs'!$L$2:$L$1718,'Service PJ'!$A144,'EPA_US9RT techs'!$C$2:$C$1718,"VDA_FLOP",'EPA_US9RT techs'!$F$2:$F$1718,'Service PJ'!F$1),1/AVERAGEIFS('EPA_US9RT techs'!$I$2:$I$1718,'EPA_US9RT techs'!$K$2:$K$1718,'Service PJ'!$B144,'EPA_US9RT techs'!$L$2:$L$1718,'Service PJ'!$A144,'EPA_US9RT techs'!$C$2:$C$1718,"VDA_FLOP",'EPA_US9RT techs'!$F$2:$F$1718,'Service PJ'!F$1))</f>
        <v>0.81104674636982688</v>
      </c>
      <c r="G144" s="1" t="str">
        <f>IFERROR(IFERROR(1/AVERAGEIFS('EPA_US9RT techs'!$I$2:$I$1718,'EPA_US9RT techs'!$J$2:$J$1718,'Service PJ'!$D144,'EPA_US9RT techs'!$K$2:$K$1718,'Service PJ'!$B144,'EPA_US9RT techs'!$L$2:$L$1718,'Service PJ'!$A144,'EPA_US9RT techs'!$C$2:$C$1718,"VDA_FLOP",'EPA_US9RT techs'!$F$2:$F$1718,'Service PJ'!G$1),1/AVERAGEIFS('EPA_US9RT techs'!$I$2:$I$1718,'EPA_US9RT techs'!$K$2:$K$1718,'Service PJ'!$B144,'EPA_US9RT techs'!$L$2:$L$1718,'Service PJ'!$A144,'EPA_US9RT techs'!$C$2:$C$1718,"VDA_FLOP",'EPA_US9RT techs'!$F$2:$F$1718,'Service PJ'!G$1)),"")</f>
        <v/>
      </c>
      <c r="H144" s="1" t="str">
        <f>IFERROR(IFERROR(1/AVERAGEIFS('EPA_US9RT techs'!$I$2:$I$1718,'EPA_US9RT techs'!$J$2:$J$1718,'Service PJ'!$D144,'EPA_US9RT techs'!$K$2:$K$1718,'Service PJ'!$B144,'EPA_US9RT techs'!$L$2:$L$1718,'Service PJ'!$A144,'EPA_US9RT techs'!$C$2:$C$1718,"VDA_FLOP",'EPA_US9RT techs'!$F$2:$F$1718,'Service PJ'!H$1),1/AVERAGEIFS('EPA_US9RT techs'!$I$2:$I$1718,'EPA_US9RT techs'!$K$2:$K$1718,'Service PJ'!$B144,'EPA_US9RT techs'!$L$2:$L$1718,'Service PJ'!$A144,'EPA_US9RT techs'!$C$2:$C$1718,"VDA_FLOP",'EPA_US9RT techs'!$F$2:$F$1718,'Service PJ'!H$1)),"")</f>
        <v/>
      </c>
      <c r="I144" s="1" t="str">
        <f>IFERROR(IFERROR(1/AVERAGEIFS('EPA_US9RT techs'!$I$2:$I$1718,'EPA_US9RT techs'!$J$2:$J$1718,'Service PJ'!$D144,'EPA_US9RT techs'!$K$2:$K$1718,'Service PJ'!$B144,'EPA_US9RT techs'!$L$2:$L$1718,'Service PJ'!$A144,'EPA_US9RT techs'!$C$2:$C$1718,"VDA_FLOP",'EPA_US9RT techs'!$F$2:$F$1718,'Service PJ'!I$1),1/AVERAGEIFS('EPA_US9RT techs'!$I$2:$I$1718,'EPA_US9RT techs'!$K$2:$K$1718,'Service PJ'!$B144,'EPA_US9RT techs'!$L$2:$L$1718,'Service PJ'!$A144,'EPA_US9RT techs'!$C$2:$C$1718,"VDA_FLOP",'EPA_US9RT techs'!$F$2:$F$1718,'Service PJ'!I$1)),"")</f>
        <v/>
      </c>
      <c r="J144" s="1" t="str">
        <f>IFERROR(IFERROR(1/AVERAGEIFS('EPA_US9RT techs'!$I$2:$I$1718,'EPA_US9RT techs'!$J$2:$J$1718,'Service PJ'!$D144,'EPA_US9RT techs'!$K$2:$K$1718,'Service PJ'!$B144,'EPA_US9RT techs'!$L$2:$L$1718,'Service PJ'!$A144,'EPA_US9RT techs'!$C$2:$C$1718,"VDA_FLOP",'EPA_US9RT techs'!$F$2:$F$1718,'Service PJ'!J$1),1/AVERAGEIFS('EPA_US9RT techs'!$I$2:$I$1718,'EPA_US9RT techs'!$K$2:$K$1718,'Service PJ'!$B144,'EPA_US9RT techs'!$L$2:$L$1718,'Service PJ'!$A144,'EPA_US9RT techs'!$C$2:$C$1718,"VDA_FLOP",'EPA_US9RT techs'!$F$2:$F$1718,'Service PJ'!J$1)),"")</f>
        <v/>
      </c>
      <c r="L144" t="str">
        <f>IF(SUM(O144:AR144)=0,"\I: ","")&amp;'Service PJ'!D144&amp;"_"&amp;'Service PJ'!E144&amp;"_"&amp;'Service PJ'!C144</f>
        <v>ICH_STM_COA</v>
      </c>
      <c r="M144" t="str">
        <f>"IND"&amp;'Service PJ'!C144</f>
        <v>INDCOA</v>
      </c>
      <c r="N144" t="str">
        <f t="shared" si="134"/>
        <v>ICH_STM</v>
      </c>
      <c r="O144" s="1">
        <f>'Service shares'!AK144*'Service PJ'!AV144</f>
        <v>0</v>
      </c>
      <c r="P144" s="1">
        <f>'Service shares'!AL144*'Service PJ'!AW144</f>
        <v>1.2860560437517314E-2</v>
      </c>
      <c r="Q144" s="1">
        <f>'Service shares'!AM144*'Service PJ'!AX144</f>
        <v>0</v>
      </c>
      <c r="R144" s="1">
        <f>'Service shares'!AN144*'Service PJ'!AY144</f>
        <v>0.13566848630242265</v>
      </c>
      <c r="S144" s="1">
        <f>'Service shares'!AO144*'Service PJ'!AZ144</f>
        <v>28.766388787973714</v>
      </c>
      <c r="T144" s="1">
        <f>'Service shares'!AP144*'Service PJ'!BA144</f>
        <v>25.751862833039226</v>
      </c>
      <c r="U144" s="1">
        <f>'Service shares'!AQ144*'Service PJ'!BB144</f>
        <v>1.6681755673017507</v>
      </c>
      <c r="V144" s="14">
        <f>'Service shares'!AR144*'Service PJ'!BC144</f>
        <v>1.4534929126925078</v>
      </c>
      <c r="W144" s="1">
        <f>'Service shares'!AS144*'Service PJ'!BD144</f>
        <v>0</v>
      </c>
      <c r="X144" s="1">
        <f>'Service shares'!AT144*'Service PJ'!BE144</f>
        <v>413.61624616211958</v>
      </c>
      <c r="Y144" s="1">
        <f>'Service shares'!AU144*'Service PJ'!BF144</f>
        <v>2.7870129924032525E-2</v>
      </c>
      <c r="Z144" s="1">
        <f>'Service shares'!AV144*'Service PJ'!BG144</f>
        <v>15.077352408434734</v>
      </c>
      <c r="AA144" s="1">
        <f>'Service shares'!AW144*'Service PJ'!BH144</f>
        <v>1.5062511388677553E-2</v>
      </c>
      <c r="AB144" s="1">
        <f>'Service shares'!AX144*'Service PJ'!BI144</f>
        <v>0</v>
      </c>
      <c r="AC144" s="1">
        <f>'Service shares'!AY144*'Service PJ'!BJ144</f>
        <v>1.780333527256162</v>
      </c>
      <c r="AD144" s="1">
        <f>'Service shares'!AZ144*'Service PJ'!BK144</f>
        <v>1.2438581063873968</v>
      </c>
      <c r="AE144" s="1">
        <f>'Service shares'!BA144*'Service PJ'!BL144</f>
        <v>8.4431108104781973</v>
      </c>
      <c r="AF144" s="1">
        <f>'Service shares'!BB144*'Service PJ'!BM144</f>
        <v>3.3701453553348006</v>
      </c>
      <c r="AG144" s="1">
        <f>'Service shares'!BC144*'Service PJ'!BN144</f>
        <v>3.7782150545202304</v>
      </c>
      <c r="AH144" s="1">
        <f>'Service shares'!BD144*'Service PJ'!BO144</f>
        <v>11.726534088730135</v>
      </c>
      <c r="AI144" s="1">
        <f>'Service shares'!BE144*'Service PJ'!BP144</f>
        <v>0.94792259732275508</v>
      </c>
      <c r="AJ144" s="1">
        <f>'Service shares'!BF144*'Service PJ'!BQ144</f>
        <v>0</v>
      </c>
      <c r="AK144" s="1">
        <f>'Service shares'!BG144*'Service PJ'!BR144</f>
        <v>0</v>
      </c>
      <c r="AL144" s="1">
        <f>'Service shares'!BH144*'Service PJ'!BS144</f>
        <v>2.0931953187549923</v>
      </c>
      <c r="AM144" s="1">
        <f>'Service shares'!BI144*'Service PJ'!BT144</f>
        <v>1.739896718473962</v>
      </c>
      <c r="AN144" s="1">
        <f>'Service shares'!BJ144*'Service PJ'!BU144</f>
        <v>0</v>
      </c>
      <c r="AO144" s="1">
        <f>'Service shares'!BK144*'Service PJ'!BV144</f>
        <v>11.326049127364699</v>
      </c>
      <c r="AP144" s="1">
        <f>'Service shares'!BL144*'Service PJ'!BW144</f>
        <v>0.36026856376774963</v>
      </c>
      <c r="AQ144" s="1">
        <f>'Service shares'!BM144*'Service PJ'!BX144</f>
        <v>17.208017628556867</v>
      </c>
      <c r="AR144" s="1">
        <f>'Service shares'!BN144*'Service PJ'!BY144</f>
        <v>0</v>
      </c>
      <c r="AS144" s="2">
        <v>0</v>
      </c>
      <c r="AU144" t="str">
        <f t="shared" si="101"/>
        <v>ICH_STM_COA</v>
      </c>
      <c r="AV144" s="1">
        <f t="shared" si="135"/>
        <v>0.81104674636982688</v>
      </c>
      <c r="AW144" s="1">
        <f t="shared" si="135"/>
        <v>0.81104674636982688</v>
      </c>
      <c r="AX144" s="1">
        <f t="shared" si="135"/>
        <v>0.81104674636982688</v>
      </c>
      <c r="AY144" s="1">
        <f t="shared" si="135"/>
        <v>0.81104674636982688</v>
      </c>
      <c r="AZ144" s="1">
        <f t="shared" si="135"/>
        <v>0.81104674636982688</v>
      </c>
      <c r="BA144" s="1">
        <f t="shared" si="135"/>
        <v>0.81104674636982688</v>
      </c>
      <c r="BB144" s="1">
        <f t="shared" si="135"/>
        <v>0.81104674636982688</v>
      </c>
      <c r="BC144" s="1">
        <f t="shared" si="135"/>
        <v>0.81104674636982688</v>
      </c>
      <c r="BD144" s="1">
        <f t="shared" si="135"/>
        <v>0.81104674636982688</v>
      </c>
      <c r="BE144" s="1">
        <f t="shared" si="135"/>
        <v>0.81104674636982688</v>
      </c>
      <c r="BF144" s="1">
        <f t="shared" si="135"/>
        <v>0.81104674636982688</v>
      </c>
      <c r="BG144" s="1">
        <f t="shared" si="135"/>
        <v>0.81104674636982688</v>
      </c>
      <c r="BH144" s="1">
        <f t="shared" si="135"/>
        <v>0.81104674636982688</v>
      </c>
      <c r="BI144" s="1">
        <f t="shared" si="135"/>
        <v>0.81104674636982688</v>
      </c>
      <c r="BJ144" s="1">
        <f t="shared" si="135"/>
        <v>0.81104674636982688</v>
      </c>
      <c r="BK144" s="1">
        <f t="shared" si="102"/>
        <v>0.81104674636982688</v>
      </c>
      <c r="BL144" s="1">
        <f t="shared" si="93"/>
        <v>0.81104674636982688</v>
      </c>
      <c r="BM144" s="1">
        <f t="shared" ref="BM144:BY145" si="142">IF($G144="",$F144,$G144)</f>
        <v>0.81104674636982688</v>
      </c>
      <c r="BN144" s="1">
        <f t="shared" si="142"/>
        <v>0.81104674636982688</v>
      </c>
      <c r="BO144" s="1">
        <f t="shared" si="142"/>
        <v>0.81104674636982688</v>
      </c>
      <c r="BP144" s="1">
        <f t="shared" si="142"/>
        <v>0.81104674636982688</v>
      </c>
      <c r="BQ144" s="1">
        <f t="shared" si="142"/>
        <v>0.81104674636982688</v>
      </c>
      <c r="BR144" s="1">
        <f t="shared" si="142"/>
        <v>0.81104674636982688</v>
      </c>
      <c r="BS144" s="1">
        <f t="shared" si="142"/>
        <v>0.81104674636982688</v>
      </c>
      <c r="BT144" s="1">
        <f t="shared" si="142"/>
        <v>0.81104674636982688</v>
      </c>
      <c r="BU144" s="1">
        <f t="shared" si="142"/>
        <v>0.81104674636982688</v>
      </c>
      <c r="BV144" s="1">
        <f t="shared" si="142"/>
        <v>0.81104674636982688</v>
      </c>
      <c r="BW144" s="1">
        <f t="shared" si="142"/>
        <v>0.81104674636982688</v>
      </c>
      <c r="BX144" s="1">
        <f t="shared" si="142"/>
        <v>0.81104674636982688</v>
      </c>
      <c r="BY144" s="1">
        <f t="shared" si="142"/>
        <v>0.81104674636982688</v>
      </c>
      <c r="CC144" t="str">
        <f t="shared" si="136"/>
        <v>PRE</v>
      </c>
      <c r="CD144" t="str">
        <f t="shared" si="137"/>
        <v>ICH_STM_COA</v>
      </c>
      <c r="CE144" t="str">
        <f>VLOOKUP(D144,'IND Balance'!$AM$5:$AN$21,2,FALSE)&amp;" - "&amp;VLOOKUP(E144,'MECS_Table 5.4'!$AF$18:$AG$30,2,FALSE)&amp;" - "&amp;VLOOKUP('Service PJ'!M144,'IND Balance'!$AM$22:$AN$32,2,FALSE)</f>
        <v>Chemicals - Steam - Coal</v>
      </c>
      <c r="CF144" t="s">
        <v>109</v>
      </c>
      <c r="CG144" t="s">
        <v>110</v>
      </c>
      <c r="CL144" t="str">
        <f t="shared" si="138"/>
        <v>ICH_STM_COA</v>
      </c>
      <c r="CM144" t="str">
        <f t="shared" si="139"/>
        <v>ICH_STM</v>
      </c>
      <c r="CN144" s="1">
        <f t="shared" si="103"/>
        <v>0</v>
      </c>
      <c r="CO144" s="1">
        <f t="shared" si="104"/>
        <v>1.0449996862423845E-3</v>
      </c>
      <c r="CP144" s="1">
        <f t="shared" si="105"/>
        <v>0</v>
      </c>
      <c r="CQ144" s="1">
        <f t="shared" si="106"/>
        <v>3.3042367211799533E-3</v>
      </c>
      <c r="CR144" s="1">
        <f t="shared" si="107"/>
        <v>0.12277960957460173</v>
      </c>
      <c r="CS144" s="1">
        <f t="shared" si="108"/>
        <v>0.12957019478078857</v>
      </c>
      <c r="CT144" s="1">
        <f t="shared" si="109"/>
        <v>7.7840185253669231E-2</v>
      </c>
      <c r="CU144" s="1">
        <f t="shared" si="110"/>
        <v>3.3037716322356761E-2</v>
      </c>
      <c r="CV144" s="1">
        <f t="shared" si="111"/>
        <v>0</v>
      </c>
      <c r="CW144" s="1">
        <f t="shared" si="112"/>
        <v>0.14904764216744487</v>
      </c>
      <c r="CX144" s="1">
        <f t="shared" si="113"/>
        <v>1.6521377462886948E-3</v>
      </c>
      <c r="CY144" s="1">
        <f t="shared" si="114"/>
        <v>0.21267988697844203</v>
      </c>
      <c r="CZ144" s="1">
        <f t="shared" si="115"/>
        <v>1.0926820509389143E-4</v>
      </c>
      <c r="DA144" s="1">
        <f t="shared" si="116"/>
        <v>0</v>
      </c>
      <c r="DB144" s="1">
        <f t="shared" si="117"/>
        <v>4.2222555637224726E-2</v>
      </c>
      <c r="DC144" s="1">
        <f t="shared" si="118"/>
        <v>4.2184247858318605E-2</v>
      </c>
      <c r="DD144" s="1">
        <f t="shared" si="119"/>
        <v>0.10017570131428212</v>
      </c>
      <c r="DE144" s="1">
        <f t="shared" si="120"/>
        <v>4.4225747296481537E-2</v>
      </c>
      <c r="DF144" s="1">
        <f t="shared" si="121"/>
        <v>2.2749814033203121E-2</v>
      </c>
      <c r="DG144" s="1">
        <f t="shared" si="122"/>
        <v>0.19624569084714258</v>
      </c>
      <c r="DH144" s="1">
        <f t="shared" si="123"/>
        <v>4.8006540153689076E-2</v>
      </c>
      <c r="DI144" s="1">
        <f t="shared" si="124"/>
        <v>0</v>
      </c>
      <c r="DJ144" s="1">
        <f t="shared" si="125"/>
        <v>0</v>
      </c>
      <c r="DK144" s="1">
        <f t="shared" si="126"/>
        <v>0.24781346067468757</v>
      </c>
      <c r="DL144" s="1">
        <f t="shared" si="127"/>
        <v>2.8677753330477486E-3</v>
      </c>
      <c r="DM144" s="1">
        <f t="shared" si="128"/>
        <v>0</v>
      </c>
      <c r="DN144" s="1">
        <f t="shared" si="129"/>
        <v>0.50489264749914642</v>
      </c>
      <c r="DO144" s="1">
        <f t="shared" si="130"/>
        <v>1.3703330500091761E-2</v>
      </c>
      <c r="DP144" s="1">
        <f t="shared" si="131"/>
        <v>2.6916235070426238E-2</v>
      </c>
      <c r="DQ144" s="1" t="str">
        <f t="shared" si="132"/>
        <v/>
      </c>
      <c r="DR144" s="1">
        <v>3</v>
      </c>
      <c r="DS144" s="1" t="str">
        <f t="shared" si="140"/>
        <v/>
      </c>
      <c r="DT144" t="str">
        <f t="shared" si="141"/>
        <v/>
      </c>
    </row>
    <row r="145" spans="1:124" x14ac:dyDescent="0.45">
      <c r="A145" t="str">
        <f t="shared" si="133"/>
        <v>COA</v>
      </c>
      <c r="B145" t="str">
        <f>VLOOKUP(E145,'EPA_US9RT techs'!$R$26:$S$34,2,FALSE)</f>
        <v>PRH</v>
      </c>
      <c r="C145" t="str">
        <f>'Service shares'!A145</f>
        <v>COA</v>
      </c>
      <c r="D145" t="str">
        <f>'Service shares'!B145</f>
        <v>ICH</v>
      </c>
      <c r="E145" t="str">
        <f>'Service shares'!C145</f>
        <v>PRH</v>
      </c>
      <c r="F145" s="1">
        <f>IFERROR(1/AVERAGEIFS('EPA_US9RT techs'!$I$2:$I$1718,'EPA_US9RT techs'!$J$2:$J$1718,'Service PJ'!$D145,'EPA_US9RT techs'!$K$2:$K$1718,'Service PJ'!$B145,'EPA_US9RT techs'!$L$2:$L$1718,'Service PJ'!$A145,'EPA_US9RT techs'!$C$2:$C$1718,"VDA_FLOP",'EPA_US9RT techs'!$F$2:$F$1718,'Service PJ'!F$1),1/AVERAGEIFS('EPA_US9RT techs'!$I$2:$I$1718,'EPA_US9RT techs'!$K$2:$K$1718,'Service PJ'!$B145,'EPA_US9RT techs'!$L$2:$L$1718,'Service PJ'!$A145,'EPA_US9RT techs'!$C$2:$C$1718,"VDA_FLOP",'EPA_US9RT techs'!$F$2:$F$1718,'Service PJ'!F$1))</f>
        <v>1</v>
      </c>
      <c r="G145" s="1">
        <f>IFERROR(IFERROR(1/AVERAGEIFS('EPA_US9RT techs'!$I$2:$I$1718,'EPA_US9RT techs'!$J$2:$J$1718,'Service PJ'!$D145,'EPA_US9RT techs'!$K$2:$K$1718,'Service PJ'!$B145,'EPA_US9RT techs'!$L$2:$L$1718,'Service PJ'!$A145,'EPA_US9RT techs'!$C$2:$C$1718,"VDA_FLOP",'EPA_US9RT techs'!$F$2:$F$1718,'Service PJ'!G$1),1/AVERAGEIFS('EPA_US9RT techs'!$I$2:$I$1718,'EPA_US9RT techs'!$K$2:$K$1718,'Service PJ'!$B145,'EPA_US9RT techs'!$L$2:$L$1718,'Service PJ'!$A145,'EPA_US9RT techs'!$C$2:$C$1718,"VDA_FLOP",'EPA_US9RT techs'!$F$2:$F$1718,'Service PJ'!G$1)),"")</f>
        <v>0.99734390244251947</v>
      </c>
      <c r="H145" s="1">
        <f>IFERROR(IFERROR(1/AVERAGEIFS('EPA_US9RT techs'!$I$2:$I$1718,'EPA_US9RT techs'!$J$2:$J$1718,'Service PJ'!$D145,'EPA_US9RT techs'!$K$2:$K$1718,'Service PJ'!$B145,'EPA_US9RT techs'!$L$2:$L$1718,'Service PJ'!$A145,'EPA_US9RT techs'!$C$2:$C$1718,"VDA_FLOP",'EPA_US9RT techs'!$F$2:$F$1718,'Service PJ'!H$1),1/AVERAGEIFS('EPA_US9RT techs'!$I$2:$I$1718,'EPA_US9RT techs'!$K$2:$K$1718,'Service PJ'!$B145,'EPA_US9RT techs'!$L$2:$L$1718,'Service PJ'!$A145,'EPA_US9RT techs'!$C$2:$C$1718,"VDA_FLOP",'EPA_US9RT techs'!$F$2:$F$1718,'Service PJ'!H$1)),"")</f>
        <v>1.0492642736343865</v>
      </c>
      <c r="I145" s="1">
        <f>IFERROR(IFERROR(1/AVERAGEIFS('EPA_US9RT techs'!$I$2:$I$1718,'EPA_US9RT techs'!$J$2:$J$1718,'Service PJ'!$D145,'EPA_US9RT techs'!$K$2:$K$1718,'Service PJ'!$B145,'EPA_US9RT techs'!$L$2:$L$1718,'Service PJ'!$A145,'EPA_US9RT techs'!$C$2:$C$1718,"VDA_FLOP",'EPA_US9RT techs'!$F$2:$F$1718,'Service PJ'!I$1),1/AVERAGEIFS('EPA_US9RT techs'!$I$2:$I$1718,'EPA_US9RT techs'!$K$2:$K$1718,'Service PJ'!$B145,'EPA_US9RT techs'!$L$2:$L$1718,'Service PJ'!$A145,'EPA_US9RT techs'!$C$2:$C$1718,"VDA_FLOP",'EPA_US9RT techs'!$F$2:$F$1718,'Service PJ'!I$1)),"")</f>
        <v>1.0791406499291269</v>
      </c>
      <c r="J145" s="1">
        <f>IFERROR(IFERROR(1/AVERAGEIFS('EPA_US9RT techs'!$I$2:$I$1718,'EPA_US9RT techs'!$J$2:$J$1718,'Service PJ'!$D145,'EPA_US9RT techs'!$K$2:$K$1718,'Service PJ'!$B145,'EPA_US9RT techs'!$L$2:$L$1718,'Service PJ'!$A145,'EPA_US9RT techs'!$C$2:$C$1718,"VDA_FLOP",'EPA_US9RT techs'!$F$2:$F$1718,'Service PJ'!J$1),1/AVERAGEIFS('EPA_US9RT techs'!$I$2:$I$1718,'EPA_US9RT techs'!$K$2:$K$1718,'Service PJ'!$B145,'EPA_US9RT techs'!$L$2:$L$1718,'Service PJ'!$A145,'EPA_US9RT techs'!$C$2:$C$1718,"VDA_FLOP",'EPA_US9RT techs'!$F$2:$F$1718,'Service PJ'!J$1)),"")</f>
        <v>1.1046597311095918</v>
      </c>
      <c r="L145" t="str">
        <f>IF(SUM(O145:AR145)=0,"\I: ","")&amp;'Service PJ'!D145&amp;"_"&amp;'Service PJ'!E145&amp;"_"&amp;'Service PJ'!C145</f>
        <v>ICH_PRH_COA</v>
      </c>
      <c r="M145" t="str">
        <f>"IND"&amp;'Service PJ'!C145</f>
        <v>INDCOA</v>
      </c>
      <c r="N145" t="str">
        <f t="shared" si="134"/>
        <v>ICH_PRH</v>
      </c>
      <c r="O145" s="1">
        <f>'Service shares'!AK145*'Service PJ'!AV145</f>
        <v>0</v>
      </c>
      <c r="P145" s="1">
        <f>'Service shares'!AL145*'Service PJ'!AW145</f>
        <v>1.5814626705256171E-2</v>
      </c>
      <c r="Q145" s="1">
        <f>'Service shares'!AM145*'Service PJ'!AX145</f>
        <v>0</v>
      </c>
      <c r="R145" s="1">
        <f>'Service shares'!AN145*'Service PJ'!AY145</f>
        <v>0.16683149050650273</v>
      </c>
      <c r="S145" s="1">
        <f>'Service shares'!AO145*'Service PJ'!AZ145</f>
        <v>35.374018305837801</v>
      </c>
      <c r="T145" s="1">
        <f>'Service shares'!AP145*'Service PJ'!BA145</f>
        <v>31.667056785598014</v>
      </c>
      <c r="U145" s="1">
        <f>'Service shares'!AQ145*'Service PJ'!BB145</f>
        <v>2.0513549159758857</v>
      </c>
      <c r="V145" s="14">
        <f>'Service shares'!AR145*'Service PJ'!BC145</f>
        <v>1.7873597301335777</v>
      </c>
      <c r="W145" s="1">
        <f>'Service shares'!AS145*'Service PJ'!BD145</f>
        <v>0</v>
      </c>
      <c r="X145" s="1">
        <f>'Service shares'!AT145*'Service PJ'!BE145</f>
        <v>508.62375431175377</v>
      </c>
      <c r="Y145" s="1">
        <f>'Service shares'!AU145*'Service PJ'!BF145</f>
        <v>3.4271889092000588E-2</v>
      </c>
      <c r="Z145" s="1">
        <f>'Service shares'!AV145*'Service PJ'!BG145</f>
        <v>18.540615022296876</v>
      </c>
      <c r="AA145" s="1">
        <f>'Service shares'!AW145*'Service PJ'!BH145</f>
        <v>1.8522365025453777E-2</v>
      </c>
      <c r="AB145" s="1">
        <f>'Service shares'!AX145*'Service PJ'!BI145</f>
        <v>0</v>
      </c>
      <c r="AC145" s="1">
        <f>'Service shares'!AY145*'Service PJ'!BJ145</f>
        <v>2.1892755203943119</v>
      </c>
      <c r="AD145" s="1">
        <f>'Service shares'!AZ145*'Service PJ'!BK145</f>
        <v>1.5295718815984154</v>
      </c>
      <c r="AE145" s="1">
        <f>'Service shares'!BA145*'Service PJ'!BL145</f>
        <v>10.382490432477766</v>
      </c>
      <c r="AF145" s="1">
        <f>'Service shares'!BB145*'Service PJ'!BM145</f>
        <v>4.1442665734528212</v>
      </c>
      <c r="AG145" s="1">
        <f>'Service shares'!BC145*'Service PJ'!BN145</f>
        <v>4.6460697408729157</v>
      </c>
      <c r="AH145" s="1">
        <f>'Service shares'!BD145*'Service PJ'!BO145</f>
        <v>14.420114897848812</v>
      </c>
      <c r="AI145" s="1">
        <f>'Service shares'!BE145*'Service PJ'!BP145</f>
        <v>1.1656600888405919</v>
      </c>
      <c r="AJ145" s="1">
        <f>'Service shares'!BF145*'Service PJ'!BQ145</f>
        <v>0</v>
      </c>
      <c r="AK145" s="1">
        <f>'Service shares'!BG145*'Service PJ'!BR145</f>
        <v>0</v>
      </c>
      <c r="AL145" s="1">
        <f>'Service shares'!BH145*'Service PJ'!BS145</f>
        <v>2.5740015567852148</v>
      </c>
      <c r="AM145" s="1">
        <f>'Service shares'!BI145*'Service PJ'!BT145</f>
        <v>2.1395503906731559</v>
      </c>
      <c r="AN145" s="1">
        <f>'Service shares'!BJ145*'Service PJ'!BU145</f>
        <v>0</v>
      </c>
      <c r="AO145" s="1">
        <f>'Service shares'!BK145*'Service PJ'!BV145</f>
        <v>13.927638679892794</v>
      </c>
      <c r="AP145" s="1">
        <f>'Service shares'!BL145*'Service PJ'!BW145</f>
        <v>0.44302212779193811</v>
      </c>
      <c r="AQ145" s="1">
        <f>'Service shares'!BM145*'Service PJ'!BX145</f>
        <v>21.16069330378496</v>
      </c>
      <c r="AR145" s="1">
        <f>'Service shares'!BN145*'Service PJ'!BY145</f>
        <v>0</v>
      </c>
      <c r="AS145" s="2">
        <v>0</v>
      </c>
      <c r="AU145" t="str">
        <f t="shared" si="101"/>
        <v>ICH_PRH_COA</v>
      </c>
      <c r="AV145" s="1">
        <f t="shared" si="135"/>
        <v>0.99734390244251947</v>
      </c>
      <c r="AW145" s="1">
        <f t="shared" si="135"/>
        <v>0.99734390244251947</v>
      </c>
      <c r="AX145" s="1">
        <f t="shared" si="135"/>
        <v>0.99734390244251947</v>
      </c>
      <c r="AY145" s="1">
        <f t="shared" si="135"/>
        <v>0.99734390244251947</v>
      </c>
      <c r="AZ145" s="1">
        <f t="shared" si="135"/>
        <v>0.99734390244251947</v>
      </c>
      <c r="BA145" s="1">
        <f t="shared" si="135"/>
        <v>0.99734390244251947</v>
      </c>
      <c r="BB145" s="1">
        <f t="shared" si="135"/>
        <v>0.99734390244251947</v>
      </c>
      <c r="BC145" s="1">
        <f t="shared" si="135"/>
        <v>0.99734390244251947</v>
      </c>
      <c r="BD145" s="1">
        <f t="shared" si="135"/>
        <v>0.99734390244251947</v>
      </c>
      <c r="BE145" s="1">
        <f t="shared" si="135"/>
        <v>0.99734390244251947</v>
      </c>
      <c r="BF145" s="1">
        <f t="shared" si="135"/>
        <v>0.99734390244251947</v>
      </c>
      <c r="BG145" s="1">
        <f t="shared" si="135"/>
        <v>0.99734390244251947</v>
      </c>
      <c r="BH145" s="1">
        <f t="shared" si="135"/>
        <v>0.99734390244251947</v>
      </c>
      <c r="BI145" s="1">
        <f t="shared" si="135"/>
        <v>0.99734390244251947</v>
      </c>
      <c r="BJ145" s="1">
        <f t="shared" si="135"/>
        <v>0.99734390244251947</v>
      </c>
      <c r="BK145" s="1">
        <f t="shared" si="102"/>
        <v>0.99734390244251947</v>
      </c>
      <c r="BL145" s="1">
        <f t="shared" si="93"/>
        <v>0.99734390244251947</v>
      </c>
      <c r="BM145" s="1">
        <f t="shared" si="142"/>
        <v>0.99734390244251947</v>
      </c>
      <c r="BN145" s="1">
        <f t="shared" si="142"/>
        <v>0.99734390244251947</v>
      </c>
      <c r="BO145" s="1">
        <f t="shared" si="142"/>
        <v>0.99734390244251947</v>
      </c>
      <c r="BP145" s="1">
        <f t="shared" si="142"/>
        <v>0.99734390244251947</v>
      </c>
      <c r="BQ145" s="1">
        <f t="shared" si="142"/>
        <v>0.99734390244251947</v>
      </c>
      <c r="BR145" s="1">
        <f t="shared" si="142"/>
        <v>0.99734390244251947</v>
      </c>
      <c r="BS145" s="1">
        <f t="shared" si="142"/>
        <v>0.99734390244251947</v>
      </c>
      <c r="BT145" s="1">
        <f t="shared" si="142"/>
        <v>0.99734390244251947</v>
      </c>
      <c r="BU145" s="1">
        <f t="shared" si="142"/>
        <v>0.99734390244251947</v>
      </c>
      <c r="BV145" s="1">
        <f t="shared" si="142"/>
        <v>0.99734390244251947</v>
      </c>
      <c r="BW145" s="1">
        <f t="shared" si="142"/>
        <v>0.99734390244251947</v>
      </c>
      <c r="BX145" s="1">
        <f t="shared" si="142"/>
        <v>0.99734390244251947</v>
      </c>
      <c r="BY145" s="1">
        <f t="shared" si="142"/>
        <v>0.99734390244251947</v>
      </c>
      <c r="CC145" t="str">
        <f t="shared" si="136"/>
        <v>PRE</v>
      </c>
      <c r="CD145" t="str">
        <f t="shared" si="137"/>
        <v>ICH_PRH_COA</v>
      </c>
      <c r="CE145" t="str">
        <f>VLOOKUP(D145,'IND Balance'!$AM$5:$AN$21,2,FALSE)&amp;" - "&amp;VLOOKUP(E145,'MECS_Table 5.4'!$AF$18:$AG$30,2,FALSE)&amp;" - "&amp;VLOOKUP('Service PJ'!M145,'IND Balance'!$AM$22:$AN$32,2,FALSE)</f>
        <v>Chemicals - Process heat - Coal</v>
      </c>
      <c r="CF145" t="s">
        <v>109</v>
      </c>
      <c r="CG145" t="s">
        <v>110</v>
      </c>
      <c r="CL145" t="str">
        <f t="shared" si="138"/>
        <v>ICH_PRH_COA</v>
      </c>
      <c r="CM145" t="str">
        <f t="shared" si="139"/>
        <v>ICH_PRH</v>
      </c>
      <c r="CN145" s="1">
        <f t="shared" si="103"/>
        <v>0</v>
      </c>
      <c r="CO145" s="1">
        <f t="shared" si="104"/>
        <v>5.1401126205660556E-4</v>
      </c>
      <c r="CP145" s="1">
        <f t="shared" si="105"/>
        <v>0</v>
      </c>
      <c r="CQ145" s="1">
        <f t="shared" si="106"/>
        <v>2.6057653854697957E-3</v>
      </c>
      <c r="CR145" s="1">
        <f t="shared" si="107"/>
        <v>0.19905170971185801</v>
      </c>
      <c r="CS145" s="1">
        <f t="shared" si="108"/>
        <v>0.11938144096275369</v>
      </c>
      <c r="CT145" s="1">
        <f t="shared" si="109"/>
        <v>4.1754204185734438E-2</v>
      </c>
      <c r="CU145" s="1">
        <f t="shared" si="110"/>
        <v>2.6640852487135661E-2</v>
      </c>
      <c r="CV145" s="1">
        <f t="shared" si="111"/>
        <v>0</v>
      </c>
      <c r="CW145" s="1">
        <f t="shared" si="112"/>
        <v>0.33004171015358819</v>
      </c>
      <c r="CX145" s="1">
        <f t="shared" si="113"/>
        <v>4.1088586295158751E-3</v>
      </c>
      <c r="CY145" s="1">
        <f t="shared" si="114"/>
        <v>0.27303222040563502</v>
      </c>
      <c r="CZ145" s="1">
        <f t="shared" si="115"/>
        <v>1.2601853852804105E-4</v>
      </c>
      <c r="DA145" s="1">
        <f t="shared" si="116"/>
        <v>0</v>
      </c>
      <c r="DB145" s="1">
        <f t="shared" si="117"/>
        <v>5.0786227389681755E-2</v>
      </c>
      <c r="DC145" s="1">
        <f t="shared" si="118"/>
        <v>2.3392136747715665E-2</v>
      </c>
      <c r="DD145" s="1">
        <f t="shared" si="119"/>
        <v>0.17235268085516206</v>
      </c>
      <c r="DE145" s="1">
        <f t="shared" si="120"/>
        <v>4.9366907831692577E-2</v>
      </c>
      <c r="DF145" s="1">
        <f t="shared" si="121"/>
        <v>3.3742046099189384E-2</v>
      </c>
      <c r="DG145" s="1">
        <f t="shared" si="122"/>
        <v>0.33940724740462735</v>
      </c>
      <c r="DH145" s="1">
        <f t="shared" si="123"/>
        <v>2.679448858427827E-2</v>
      </c>
      <c r="DI145" s="1">
        <f t="shared" si="124"/>
        <v>0</v>
      </c>
      <c r="DJ145" s="1">
        <f t="shared" si="125"/>
        <v>0</v>
      </c>
      <c r="DK145" s="1">
        <f t="shared" si="126"/>
        <v>0.17536339280867047</v>
      </c>
      <c r="DL145" s="1">
        <f t="shared" si="127"/>
        <v>1.0664628589574251E-2</v>
      </c>
      <c r="DM145" s="1">
        <f t="shared" si="128"/>
        <v>0</v>
      </c>
      <c r="DN145" s="1">
        <f t="shared" si="129"/>
        <v>0.32751467873416468</v>
      </c>
      <c r="DO145" s="1">
        <f t="shared" si="130"/>
        <v>1.125214960369128E-2</v>
      </c>
      <c r="DP145" s="1">
        <f t="shared" si="131"/>
        <v>1.6798138526762197E-2</v>
      </c>
      <c r="DQ145" s="1" t="str">
        <f t="shared" si="132"/>
        <v/>
      </c>
      <c r="DR145" s="1">
        <v>3</v>
      </c>
      <c r="DS145" s="1" t="str">
        <f t="shared" si="140"/>
        <v/>
      </c>
      <c r="DT145" t="str">
        <f t="shared" si="141"/>
        <v/>
      </c>
    </row>
    <row r="146" spans="1:124" x14ac:dyDescent="0.45">
      <c r="A146" t="str">
        <f t="shared" si="133"/>
        <v>COA</v>
      </c>
      <c r="B146" t="str">
        <f>VLOOKUP(E146,'EPA_US9RT techs'!$R$26:$S$34,2,FALSE)</f>
        <v>PRH</v>
      </c>
      <c r="C146" t="str">
        <f>'Service shares'!A146</f>
        <v>COA</v>
      </c>
      <c r="D146" t="str">
        <f>'Service shares'!B146</f>
        <v>ICH</v>
      </c>
      <c r="E146" t="str">
        <f>'Service shares'!C146</f>
        <v>OTP</v>
      </c>
      <c r="F146" s="1">
        <f>IFERROR(1/AVERAGEIFS('EPA_US9RT techs'!$I$2:$I$1718,'EPA_US9RT techs'!$J$2:$J$1718,'Service PJ'!$D146,'EPA_US9RT techs'!$K$2:$K$1718,'Service PJ'!$B146,'EPA_US9RT techs'!$L$2:$L$1718,'Service PJ'!$A146,'EPA_US9RT techs'!$C$2:$C$1718,"VDA_FLOP",'EPA_US9RT techs'!$F$2:$F$1718,'Service PJ'!F$1),1/AVERAGEIFS('EPA_US9RT techs'!$I$2:$I$1718,'EPA_US9RT techs'!$K$2:$K$1718,'Service PJ'!$B146,'EPA_US9RT techs'!$L$2:$L$1718,'Service PJ'!$A146,'EPA_US9RT techs'!$C$2:$C$1718,"VDA_FLOP",'EPA_US9RT techs'!$F$2:$F$1718,'Service PJ'!F$1))</f>
        <v>1</v>
      </c>
      <c r="G146" s="1">
        <f>IFERROR(IFERROR(1/AVERAGEIFS('EPA_US9RT techs'!$I$2:$I$1718,'EPA_US9RT techs'!$J$2:$J$1718,'Service PJ'!$D146,'EPA_US9RT techs'!$K$2:$K$1718,'Service PJ'!$B146,'EPA_US9RT techs'!$L$2:$L$1718,'Service PJ'!$A146,'EPA_US9RT techs'!$C$2:$C$1718,"VDA_FLOP",'EPA_US9RT techs'!$F$2:$F$1718,'Service PJ'!G$1),1/AVERAGEIFS('EPA_US9RT techs'!$I$2:$I$1718,'EPA_US9RT techs'!$K$2:$K$1718,'Service PJ'!$B146,'EPA_US9RT techs'!$L$2:$L$1718,'Service PJ'!$A146,'EPA_US9RT techs'!$C$2:$C$1718,"VDA_FLOP",'EPA_US9RT techs'!$F$2:$F$1718,'Service PJ'!G$1)),"")</f>
        <v>0.99734390244251947</v>
      </c>
      <c r="H146" s="1">
        <f>IFERROR(IFERROR(1/AVERAGEIFS('EPA_US9RT techs'!$I$2:$I$1718,'EPA_US9RT techs'!$J$2:$J$1718,'Service PJ'!$D146,'EPA_US9RT techs'!$K$2:$K$1718,'Service PJ'!$B146,'EPA_US9RT techs'!$L$2:$L$1718,'Service PJ'!$A146,'EPA_US9RT techs'!$C$2:$C$1718,"VDA_FLOP",'EPA_US9RT techs'!$F$2:$F$1718,'Service PJ'!H$1),1/AVERAGEIFS('EPA_US9RT techs'!$I$2:$I$1718,'EPA_US9RT techs'!$K$2:$K$1718,'Service PJ'!$B146,'EPA_US9RT techs'!$L$2:$L$1718,'Service PJ'!$A146,'EPA_US9RT techs'!$C$2:$C$1718,"VDA_FLOP",'EPA_US9RT techs'!$F$2:$F$1718,'Service PJ'!H$1)),"")</f>
        <v>1.0492642736343865</v>
      </c>
      <c r="I146" s="1">
        <f>IFERROR(IFERROR(1/AVERAGEIFS('EPA_US9RT techs'!$I$2:$I$1718,'EPA_US9RT techs'!$J$2:$J$1718,'Service PJ'!$D146,'EPA_US9RT techs'!$K$2:$K$1718,'Service PJ'!$B146,'EPA_US9RT techs'!$L$2:$L$1718,'Service PJ'!$A146,'EPA_US9RT techs'!$C$2:$C$1718,"VDA_FLOP",'EPA_US9RT techs'!$F$2:$F$1718,'Service PJ'!I$1),1/AVERAGEIFS('EPA_US9RT techs'!$I$2:$I$1718,'EPA_US9RT techs'!$K$2:$K$1718,'Service PJ'!$B146,'EPA_US9RT techs'!$L$2:$L$1718,'Service PJ'!$A146,'EPA_US9RT techs'!$C$2:$C$1718,"VDA_FLOP",'EPA_US9RT techs'!$F$2:$F$1718,'Service PJ'!I$1)),"")</f>
        <v>1.0791406499291269</v>
      </c>
      <c r="J146" s="1">
        <f>IFERROR(IFERROR(1/AVERAGEIFS('EPA_US9RT techs'!$I$2:$I$1718,'EPA_US9RT techs'!$J$2:$J$1718,'Service PJ'!$D146,'EPA_US9RT techs'!$K$2:$K$1718,'Service PJ'!$B146,'EPA_US9RT techs'!$L$2:$L$1718,'Service PJ'!$A146,'EPA_US9RT techs'!$C$2:$C$1718,"VDA_FLOP",'EPA_US9RT techs'!$F$2:$F$1718,'Service PJ'!J$1),1/AVERAGEIFS('EPA_US9RT techs'!$I$2:$I$1718,'EPA_US9RT techs'!$K$2:$K$1718,'Service PJ'!$B146,'EPA_US9RT techs'!$L$2:$L$1718,'Service PJ'!$A146,'EPA_US9RT techs'!$C$2:$C$1718,"VDA_FLOP",'EPA_US9RT techs'!$F$2:$F$1718,'Service PJ'!J$1)),"")</f>
        <v>1.1046597311095918</v>
      </c>
      <c r="L146" t="str">
        <f>IF(SUM(O146:AR146)=0,"\I: ","")&amp;'Service PJ'!D146&amp;"_"&amp;'Service PJ'!E146&amp;"_"&amp;'Service PJ'!C146</f>
        <v>ICH_OTP_COA</v>
      </c>
      <c r="M146" t="str">
        <f>"IND"&amp;'Service PJ'!C146</f>
        <v>INDCOA</v>
      </c>
      <c r="N146" t="str">
        <f t="shared" si="134"/>
        <v>ICH_OTP</v>
      </c>
      <c r="O146" s="1">
        <f>'Service shares'!AK146*'Service PJ'!AV146</f>
        <v>0</v>
      </c>
      <c r="P146" s="1">
        <f>'Service shares'!AL146*'Service PJ'!AW146</f>
        <v>1.8073859091721343E-2</v>
      </c>
      <c r="Q146" s="1">
        <f>'Service shares'!AM146*'Service PJ'!AX146</f>
        <v>0</v>
      </c>
      <c r="R146" s="1">
        <f>'Service shares'!AN146*'Service PJ'!AY146</f>
        <v>0.19066456057886028</v>
      </c>
      <c r="S146" s="1">
        <f>'Service shares'!AO146*'Service PJ'!AZ146</f>
        <v>40.42744949238606</v>
      </c>
      <c r="T146" s="1">
        <f>'Service shares'!AP146*'Service PJ'!BA146</f>
        <v>36.190922040683446</v>
      </c>
      <c r="U146" s="1">
        <f>'Service shares'!AQ146*'Service PJ'!BB146</f>
        <v>2.344405618258155</v>
      </c>
      <c r="V146" s="14">
        <f>'Service shares'!AR146*'Service PJ'!BC146</f>
        <v>2.0426968344383742</v>
      </c>
      <c r="W146" s="1">
        <f>'Service shares'!AS146*'Service PJ'!BD146</f>
        <v>0</v>
      </c>
      <c r="X146" s="1">
        <f>'Service shares'!AT146*'Service PJ'!BE146</f>
        <v>581.28429064200429</v>
      </c>
      <c r="Y146" s="1">
        <f>'Service shares'!AU146*'Service PJ'!BF146</f>
        <v>3.9167873248000674E-2</v>
      </c>
      <c r="Z146" s="1">
        <f>'Service shares'!AV146*'Service PJ'!BG146</f>
        <v>21.189274311196431</v>
      </c>
      <c r="AA146" s="1">
        <f>'Service shares'!AW146*'Service PJ'!BH146</f>
        <v>2.1168417171947177E-2</v>
      </c>
      <c r="AB146" s="1">
        <f>'Service shares'!AX146*'Service PJ'!BI146</f>
        <v>0</v>
      </c>
      <c r="AC146" s="1">
        <f>'Service shares'!AY146*'Service PJ'!BJ146</f>
        <v>2.5020291661649279</v>
      </c>
      <c r="AD146" s="1">
        <f>'Service shares'!AZ146*'Service PJ'!BK146</f>
        <v>1.7480821503981891</v>
      </c>
      <c r="AE146" s="1">
        <f>'Service shares'!BA146*'Service PJ'!BL146</f>
        <v>11.865703351403162</v>
      </c>
      <c r="AF146" s="1">
        <f>'Service shares'!BB146*'Service PJ'!BM146</f>
        <v>4.7363046553746528</v>
      </c>
      <c r="AG146" s="1">
        <f>'Service shares'!BC146*'Service PJ'!BN146</f>
        <v>5.3097939895690471</v>
      </c>
      <c r="AH146" s="1">
        <f>'Service shares'!BD146*'Service PJ'!BO146</f>
        <v>16.480131311827215</v>
      </c>
      <c r="AI146" s="1">
        <f>'Service shares'!BE146*'Service PJ'!BP146</f>
        <v>1.3321829586749625</v>
      </c>
      <c r="AJ146" s="1">
        <f>'Service shares'!BF146*'Service PJ'!BQ146</f>
        <v>0</v>
      </c>
      <c r="AK146" s="1">
        <f>'Service shares'!BG146*'Service PJ'!BR146</f>
        <v>0</v>
      </c>
      <c r="AL146" s="1">
        <f>'Service shares'!BH146*'Service PJ'!BS146</f>
        <v>2.9417160648973883</v>
      </c>
      <c r="AM146" s="1">
        <f>'Service shares'!BI146*'Service PJ'!BT146</f>
        <v>2.4452004464836068</v>
      </c>
      <c r="AN146" s="1">
        <f>'Service shares'!BJ146*'Service PJ'!BU146</f>
        <v>0</v>
      </c>
      <c r="AO146" s="1">
        <f>'Service shares'!BK146*'Service PJ'!BV146</f>
        <v>15.917301348448909</v>
      </c>
      <c r="AP146" s="1">
        <f>'Service shares'!BL146*'Service PJ'!BW146</f>
        <v>0.50631100319078648</v>
      </c>
      <c r="AQ146" s="1">
        <f>'Service shares'!BM146*'Service PJ'!BX146</f>
        <v>24.183649490039958</v>
      </c>
      <c r="AR146" s="1">
        <f>'Service shares'!BN146*'Service PJ'!BY146</f>
        <v>0</v>
      </c>
      <c r="AS146" s="2">
        <v>0</v>
      </c>
      <c r="AU146" t="str">
        <f t="shared" si="101"/>
        <v>ICH_OTP_COA</v>
      </c>
      <c r="AV146" s="1">
        <f t="shared" si="135"/>
        <v>0.99734390244251947</v>
      </c>
      <c r="AW146" s="1">
        <f t="shared" si="135"/>
        <v>0.99734390244251947</v>
      </c>
      <c r="AX146" s="1">
        <f t="shared" si="135"/>
        <v>0.99734390244251947</v>
      </c>
      <c r="AY146" s="1">
        <f t="shared" si="135"/>
        <v>0.99734390244251947</v>
      </c>
      <c r="AZ146" s="1">
        <f t="shared" si="135"/>
        <v>0.99734390244251947</v>
      </c>
      <c r="BA146" s="1">
        <f t="shared" si="135"/>
        <v>0.99734390244251947</v>
      </c>
      <c r="BB146" s="1">
        <f t="shared" si="135"/>
        <v>0.99734390244251947</v>
      </c>
      <c r="BC146" s="1">
        <f t="shared" si="135"/>
        <v>0.99734390244251947</v>
      </c>
      <c r="BD146" s="1">
        <f t="shared" si="135"/>
        <v>0.99734390244251947</v>
      </c>
      <c r="BE146" s="1">
        <f t="shared" si="135"/>
        <v>0.99734390244251947</v>
      </c>
      <c r="BF146" s="1">
        <f t="shared" si="135"/>
        <v>0.99734390244251947</v>
      </c>
      <c r="BG146" s="1">
        <f t="shared" si="135"/>
        <v>0.99734390244251947</v>
      </c>
      <c r="BH146" s="1">
        <f t="shared" si="135"/>
        <v>0.99734390244251947</v>
      </c>
      <c r="BI146" s="1">
        <f t="shared" si="135"/>
        <v>0.99734390244251947</v>
      </c>
      <c r="BJ146" s="1">
        <f t="shared" si="135"/>
        <v>0.99734390244251947</v>
      </c>
      <c r="BK146" s="1">
        <f t="shared" si="102"/>
        <v>0.99734390244251947</v>
      </c>
      <c r="BL146" s="1">
        <f t="shared" si="102"/>
        <v>0.99734390244251947</v>
      </c>
      <c r="BM146" s="1">
        <f t="shared" si="102"/>
        <v>0.99734390244251947</v>
      </c>
      <c r="BN146" s="1">
        <f t="shared" si="102"/>
        <v>0.99734390244251947</v>
      </c>
      <c r="BO146" s="1">
        <f t="shared" si="102"/>
        <v>0.99734390244251947</v>
      </c>
      <c r="BP146" s="1">
        <f t="shared" si="102"/>
        <v>0.99734390244251947</v>
      </c>
      <c r="BQ146" s="1">
        <f t="shared" si="102"/>
        <v>0.99734390244251947</v>
      </c>
      <c r="BR146" s="1">
        <f t="shared" si="102"/>
        <v>0.99734390244251947</v>
      </c>
      <c r="BS146" s="1">
        <f t="shared" si="102"/>
        <v>0.99734390244251947</v>
      </c>
      <c r="BT146" s="1">
        <f t="shared" si="102"/>
        <v>0.99734390244251947</v>
      </c>
      <c r="BU146" s="1">
        <f t="shared" si="102"/>
        <v>0.99734390244251947</v>
      </c>
      <c r="BV146" s="1">
        <f t="shared" si="102"/>
        <v>0.99734390244251947</v>
      </c>
      <c r="BW146" s="1">
        <f t="shared" si="102"/>
        <v>0.99734390244251947</v>
      </c>
      <c r="BX146" s="1">
        <f t="shared" si="102"/>
        <v>0.99734390244251947</v>
      </c>
      <c r="BY146" s="1">
        <f t="shared" si="102"/>
        <v>0.99734390244251947</v>
      </c>
      <c r="CC146" t="str">
        <f t="shared" si="136"/>
        <v>PRE</v>
      </c>
      <c r="CD146" t="str">
        <f t="shared" si="137"/>
        <v>ICH_OTP_COA</v>
      </c>
      <c r="CE146" t="str">
        <f>VLOOKUP(D146,'IND Balance'!$AM$5:$AN$21,2,FALSE)&amp;" - "&amp;VLOOKUP(E146,'MECS_Table 5.4'!$AF$18:$AG$30,2,FALSE)&amp;" - "&amp;VLOOKUP('Service PJ'!M146,'IND Balance'!$AM$22:$AN$32,2,FALSE)</f>
        <v>Chemicals - Other process - Coal</v>
      </c>
      <c r="CF146" t="s">
        <v>109</v>
      </c>
      <c r="CG146" t="s">
        <v>110</v>
      </c>
      <c r="CL146" t="str">
        <f t="shared" si="138"/>
        <v>ICH_OTP_COA</v>
      </c>
      <c r="CM146" t="str">
        <f t="shared" si="139"/>
        <v>ICH_OTP</v>
      </c>
      <c r="CN146" s="1">
        <f t="shared" si="103"/>
        <v>0</v>
      </c>
      <c r="CO146" s="1">
        <f t="shared" si="104"/>
        <v>3.0200201535992479E-3</v>
      </c>
      <c r="CP146" s="1">
        <f t="shared" si="105"/>
        <v>0</v>
      </c>
      <c r="CQ146" s="1">
        <f t="shared" si="106"/>
        <v>1.210974508680367E-2</v>
      </c>
      <c r="CR146" s="1">
        <f t="shared" si="107"/>
        <v>0.54831649459581655</v>
      </c>
      <c r="CS146" s="1">
        <f t="shared" si="108"/>
        <v>0.43523395754029365</v>
      </c>
      <c r="CT146" s="1">
        <f t="shared" si="109"/>
        <v>0.18242134001249014</v>
      </c>
      <c r="CU146" s="1">
        <f t="shared" si="110"/>
        <v>0.13262402409770932</v>
      </c>
      <c r="CV146" s="1">
        <f t="shared" si="111"/>
        <v>0</v>
      </c>
      <c r="CW146" s="1">
        <f t="shared" si="112"/>
        <v>0.58311264353853853</v>
      </c>
      <c r="CX146" s="1">
        <f t="shared" si="113"/>
        <v>1.70748952656594E-2</v>
      </c>
      <c r="CY146" s="1">
        <f t="shared" si="114"/>
        <v>0.61357018318065915</v>
      </c>
      <c r="CZ146" s="1">
        <f t="shared" si="115"/>
        <v>7.2295192174489048E-4</v>
      </c>
      <c r="DA146" s="1">
        <f t="shared" si="116"/>
        <v>0</v>
      </c>
      <c r="DB146" s="1">
        <f t="shared" si="117"/>
        <v>0.22640468331084085</v>
      </c>
      <c r="DC146" s="1">
        <f t="shared" si="118"/>
        <v>0.11730790042688555</v>
      </c>
      <c r="DD146" s="1">
        <f t="shared" si="119"/>
        <v>0.48888465649933061</v>
      </c>
      <c r="DE146" s="1">
        <f t="shared" si="120"/>
        <v>0.20934892647421141</v>
      </c>
      <c r="DF146" s="1">
        <f t="shared" si="121"/>
        <v>0.14531327387634313</v>
      </c>
      <c r="DG146" s="1">
        <f t="shared" si="122"/>
        <v>0.90647589190647393</v>
      </c>
      <c r="DH146" s="1">
        <f t="shared" si="123"/>
        <v>0.11932703051773619</v>
      </c>
      <c r="DI146" s="1">
        <f t="shared" si="124"/>
        <v>0</v>
      </c>
      <c r="DJ146" s="1">
        <f t="shared" si="125"/>
        <v>0</v>
      </c>
      <c r="DK146" s="1">
        <f t="shared" si="126"/>
        <v>0.39006346367171074</v>
      </c>
      <c r="DL146" s="1">
        <f t="shared" si="127"/>
        <v>5.3970490265034442E-2</v>
      </c>
      <c r="DM146" s="1">
        <f t="shared" si="128"/>
        <v>0</v>
      </c>
      <c r="DN146" s="1">
        <f t="shared" si="129"/>
        <v>0.72369015544151216</v>
      </c>
      <c r="DO146" s="1">
        <f t="shared" si="130"/>
        <v>5.1398096356692714E-2</v>
      </c>
      <c r="DP146" s="1">
        <f t="shared" si="131"/>
        <v>8.8608558201884374E-2</v>
      </c>
      <c r="DQ146" s="1" t="str">
        <f t="shared" si="132"/>
        <v/>
      </c>
      <c r="DR146" s="1">
        <v>3</v>
      </c>
      <c r="DS146" s="1" t="str">
        <f t="shared" si="140"/>
        <v/>
      </c>
      <c r="DT146" t="str">
        <f t="shared" si="141"/>
        <v/>
      </c>
    </row>
    <row r="147" spans="1:124" x14ac:dyDescent="0.45">
      <c r="A147" t="str">
        <f t="shared" si="133"/>
        <v>COA</v>
      </c>
      <c r="B147" t="str">
        <f>VLOOKUP(E147,'EPA_US9RT techs'!$R$26:$S$34,2,FALSE)</f>
        <v>PRH</v>
      </c>
      <c r="C147" t="str">
        <f>'Service shares'!A147</f>
        <v>COA</v>
      </c>
      <c r="D147" t="str">
        <f>'Service shares'!B147</f>
        <v>INM</v>
      </c>
      <c r="E147" t="str">
        <f>'Service shares'!C147</f>
        <v>PRH</v>
      </c>
      <c r="F147" s="1">
        <f>IFERROR(1/AVERAGEIFS('EPA_US9RT techs'!$I$2:$I$1718,'EPA_US9RT techs'!$J$2:$J$1718,'Service PJ'!$D147,'EPA_US9RT techs'!$K$2:$K$1718,'Service PJ'!$B147,'EPA_US9RT techs'!$L$2:$L$1718,'Service PJ'!$A147,'EPA_US9RT techs'!$C$2:$C$1718,"VDA_FLOP",'EPA_US9RT techs'!$F$2:$F$1718,'Service PJ'!F$1),1/AVERAGEIFS('EPA_US9RT techs'!$I$2:$I$1718,'EPA_US9RT techs'!$K$2:$K$1718,'Service PJ'!$B147,'EPA_US9RT techs'!$L$2:$L$1718,'Service PJ'!$A147,'EPA_US9RT techs'!$C$2:$C$1718,"VDA_FLOP",'EPA_US9RT techs'!$F$2:$F$1718,'Service PJ'!F$1))</f>
        <v>1</v>
      </c>
      <c r="G147" s="1">
        <f>IFERROR(IFERROR(1/AVERAGEIFS('EPA_US9RT techs'!$I$2:$I$1718,'EPA_US9RT techs'!$J$2:$J$1718,'Service PJ'!$D147,'EPA_US9RT techs'!$K$2:$K$1718,'Service PJ'!$B147,'EPA_US9RT techs'!$L$2:$L$1718,'Service PJ'!$A147,'EPA_US9RT techs'!$C$2:$C$1718,"VDA_FLOP",'EPA_US9RT techs'!$F$2:$F$1718,'Service PJ'!G$1),1/AVERAGEIFS('EPA_US9RT techs'!$I$2:$I$1718,'EPA_US9RT techs'!$K$2:$K$1718,'Service PJ'!$B147,'EPA_US9RT techs'!$L$2:$L$1718,'Service PJ'!$A147,'EPA_US9RT techs'!$C$2:$C$1718,"VDA_FLOP",'EPA_US9RT techs'!$F$2:$F$1718,'Service PJ'!G$1)),"")</f>
        <v>0.82559426245909617</v>
      </c>
      <c r="H147" s="1">
        <f>IFERROR(IFERROR(1/AVERAGEIFS('EPA_US9RT techs'!$I$2:$I$1718,'EPA_US9RT techs'!$J$2:$J$1718,'Service PJ'!$D147,'EPA_US9RT techs'!$K$2:$K$1718,'Service PJ'!$B147,'EPA_US9RT techs'!$L$2:$L$1718,'Service PJ'!$A147,'EPA_US9RT techs'!$C$2:$C$1718,"VDA_FLOP",'EPA_US9RT techs'!$F$2:$F$1718,'Service PJ'!H$1),1/AVERAGEIFS('EPA_US9RT techs'!$I$2:$I$1718,'EPA_US9RT techs'!$K$2:$K$1718,'Service PJ'!$B147,'EPA_US9RT techs'!$L$2:$L$1718,'Service PJ'!$A147,'EPA_US9RT techs'!$C$2:$C$1718,"VDA_FLOP",'EPA_US9RT techs'!$F$2:$F$1718,'Service PJ'!H$1)),"")</f>
        <v>0.92588231232533369</v>
      </c>
      <c r="I147" s="1">
        <f>IFERROR(IFERROR(1/AVERAGEIFS('EPA_US9RT techs'!$I$2:$I$1718,'EPA_US9RT techs'!$J$2:$J$1718,'Service PJ'!$D147,'EPA_US9RT techs'!$K$2:$K$1718,'Service PJ'!$B147,'EPA_US9RT techs'!$L$2:$L$1718,'Service PJ'!$A147,'EPA_US9RT techs'!$C$2:$C$1718,"VDA_FLOP",'EPA_US9RT techs'!$F$2:$F$1718,'Service PJ'!I$1),1/AVERAGEIFS('EPA_US9RT techs'!$I$2:$I$1718,'EPA_US9RT techs'!$K$2:$K$1718,'Service PJ'!$B147,'EPA_US9RT techs'!$L$2:$L$1718,'Service PJ'!$A147,'EPA_US9RT techs'!$C$2:$C$1718,"VDA_FLOP",'EPA_US9RT techs'!$F$2:$F$1718,'Service PJ'!I$1)),"")</f>
        <v>1.0833059211436435</v>
      </c>
      <c r="J147" s="1">
        <f>IFERROR(IFERROR(1/AVERAGEIFS('EPA_US9RT techs'!$I$2:$I$1718,'EPA_US9RT techs'!$J$2:$J$1718,'Service PJ'!$D147,'EPA_US9RT techs'!$K$2:$K$1718,'Service PJ'!$B147,'EPA_US9RT techs'!$L$2:$L$1718,'Service PJ'!$A147,'EPA_US9RT techs'!$C$2:$C$1718,"VDA_FLOP",'EPA_US9RT techs'!$F$2:$F$1718,'Service PJ'!J$1),1/AVERAGEIFS('EPA_US9RT techs'!$I$2:$I$1718,'EPA_US9RT techs'!$K$2:$K$1718,'Service PJ'!$B147,'EPA_US9RT techs'!$L$2:$L$1718,'Service PJ'!$A147,'EPA_US9RT techs'!$C$2:$C$1718,"VDA_FLOP",'EPA_US9RT techs'!$F$2:$F$1718,'Service PJ'!J$1)),"")</f>
        <v>1.1415245836777768</v>
      </c>
      <c r="L147" t="str">
        <f>IF(SUM(O147:AR147)=0,"\I: ","")&amp;'Service PJ'!D147&amp;"_"&amp;'Service PJ'!E147&amp;"_"&amp;'Service PJ'!C147</f>
        <v>INM_PRH_COA</v>
      </c>
      <c r="M147" t="str">
        <f>"IND"&amp;'Service PJ'!C147</f>
        <v>INDCOA</v>
      </c>
      <c r="N147" t="str">
        <f t="shared" si="134"/>
        <v>INM_PRH</v>
      </c>
      <c r="O147" s="1">
        <f>'Service shares'!AK147*'Service PJ'!AV147</f>
        <v>48.014436022124698</v>
      </c>
      <c r="P147" s="1">
        <f>'Service shares'!AL147*'Service PJ'!AW147</f>
        <v>37.024533533247137</v>
      </c>
      <c r="Q147" s="1">
        <f>'Service shares'!AM147*'Service PJ'!AX147</f>
        <v>8.7670282753358947E-2</v>
      </c>
      <c r="R147" s="1">
        <f>'Service shares'!AN147*'Service PJ'!AY147</f>
        <v>41.519799809556666</v>
      </c>
      <c r="S147" s="1">
        <f>'Service shares'!AO147*'Service PJ'!AZ147</f>
        <v>157.0236836528172</v>
      </c>
      <c r="T147" s="1">
        <f>'Service shares'!AP147*'Service PJ'!BA147</f>
        <v>1087.6499329823946</v>
      </c>
      <c r="U147" s="1">
        <f>'Service shares'!AQ147*'Service PJ'!BB147</f>
        <v>17.302685824341374</v>
      </c>
      <c r="V147" s="14">
        <f>'Service shares'!AR147*'Service PJ'!BC147</f>
        <v>3.5012546771508424</v>
      </c>
      <c r="W147" s="1">
        <f>'Service shares'!AS147*'Service PJ'!BD147</f>
        <v>7.7051105742710986</v>
      </c>
      <c r="X147" s="1">
        <f>'Service shares'!AT147*'Service PJ'!BE147</f>
        <v>3569.8976850923154</v>
      </c>
      <c r="Y147" s="1">
        <f>'Service shares'!AU147*'Service PJ'!BF147</f>
        <v>6.5397056424477675</v>
      </c>
      <c r="Z147" s="1">
        <f>'Service shares'!AV147*'Service PJ'!BG147</f>
        <v>27.888983755117117</v>
      </c>
      <c r="AA147" s="1">
        <f>'Service shares'!AW147*'Service PJ'!BH147</f>
        <v>14.569473005019592</v>
      </c>
      <c r="AB147" s="1">
        <f>'Service shares'!AX147*'Service PJ'!BI147</f>
        <v>7.9164276145063823</v>
      </c>
      <c r="AC147" s="1">
        <f>'Service shares'!AY147*'Service PJ'!BJ147</f>
        <v>6.1757975458618066</v>
      </c>
      <c r="AD147" s="1">
        <f>'Service shares'!AZ147*'Service PJ'!BK147</f>
        <v>0.28527162275033957</v>
      </c>
      <c r="AE147" s="1">
        <f>'Service shares'!BA147*'Service PJ'!BL147</f>
        <v>106.75477065073704</v>
      </c>
      <c r="AF147" s="1">
        <f>'Service shares'!BB147*'Service PJ'!BM147</f>
        <v>6.7149154636489916</v>
      </c>
      <c r="AG147" s="1">
        <f>'Service shares'!BC147*'Service PJ'!BN147</f>
        <v>37.97597540912875</v>
      </c>
      <c r="AH147" s="1">
        <f>'Service shares'!BD147*'Service PJ'!BO147</f>
        <v>384.5991051371023</v>
      </c>
      <c r="AI147" s="1">
        <f>'Service shares'!BE147*'Service PJ'!BP147</f>
        <v>35.93642961556759</v>
      </c>
      <c r="AJ147" s="1">
        <f>'Service shares'!BF147*'Service PJ'!BQ147</f>
        <v>3.1953814874061579</v>
      </c>
      <c r="AK147" s="1">
        <f>'Service shares'!BG147*'Service PJ'!BR147</f>
        <v>21.009928154798775</v>
      </c>
      <c r="AL147" s="1">
        <f>'Service shares'!BH147*'Service PJ'!BS147</f>
        <v>1.7366143506901019</v>
      </c>
      <c r="AM147" s="1">
        <f>'Service shares'!BI147*'Service PJ'!BT147</f>
        <v>20.447771222607667</v>
      </c>
      <c r="AN147" s="1">
        <f>'Service shares'!BJ147*'Service PJ'!BU147</f>
        <v>0</v>
      </c>
      <c r="AO147" s="1">
        <f>'Service shares'!BK147*'Service PJ'!BV147</f>
        <v>21.79727036248654</v>
      </c>
      <c r="AP147" s="1">
        <f>'Service shares'!BL147*'Service PJ'!BW147</f>
        <v>11.514075087362857</v>
      </c>
      <c r="AQ147" s="1">
        <f>'Service shares'!BM147*'Service PJ'!BX147</f>
        <v>143.51497344083054</v>
      </c>
      <c r="AR147" s="1">
        <f>'Service shares'!BN147*'Service PJ'!BY147</f>
        <v>0</v>
      </c>
      <c r="AS147" s="2">
        <v>0</v>
      </c>
      <c r="AU147" t="str">
        <f t="shared" si="101"/>
        <v>INM_PRH_COA</v>
      </c>
      <c r="AV147" s="1">
        <f t="shared" si="135"/>
        <v>0.82559426245909617</v>
      </c>
      <c r="AW147" s="1">
        <f t="shared" si="135"/>
        <v>0.82559426245909617</v>
      </c>
      <c r="AX147" s="1">
        <f t="shared" si="135"/>
        <v>0.82559426245909617</v>
      </c>
      <c r="AY147" s="1">
        <f t="shared" si="135"/>
        <v>0.82559426245909617</v>
      </c>
      <c r="AZ147" s="1">
        <f t="shared" si="135"/>
        <v>0.82559426245909617</v>
      </c>
      <c r="BA147" s="1">
        <f t="shared" si="135"/>
        <v>0.82559426245909617</v>
      </c>
      <c r="BB147" s="1">
        <f t="shared" si="135"/>
        <v>0.82559426245909617</v>
      </c>
      <c r="BC147" s="1">
        <f t="shared" si="135"/>
        <v>0.82559426245909617</v>
      </c>
      <c r="BD147" s="1">
        <f t="shared" si="135"/>
        <v>0.82559426245909617</v>
      </c>
      <c r="BE147" s="1">
        <f t="shared" si="135"/>
        <v>0.82559426245909617</v>
      </c>
      <c r="BF147" s="1">
        <f t="shared" si="135"/>
        <v>0.82559426245909617</v>
      </c>
      <c r="BG147" s="1">
        <f t="shared" si="135"/>
        <v>0.82559426245909617</v>
      </c>
      <c r="BH147" s="1">
        <f t="shared" si="135"/>
        <v>0.82559426245909617</v>
      </c>
      <c r="BI147" s="1">
        <f t="shared" si="135"/>
        <v>0.82559426245909617</v>
      </c>
      <c r="BJ147" s="1">
        <f t="shared" si="135"/>
        <v>0.82559426245909617</v>
      </c>
      <c r="BK147" s="1">
        <f t="shared" si="102"/>
        <v>0.82559426245909617</v>
      </c>
      <c r="BL147" s="1">
        <f t="shared" si="102"/>
        <v>0.82559426245909617</v>
      </c>
      <c r="BM147" s="1">
        <f t="shared" si="102"/>
        <v>0.82559426245909617</v>
      </c>
      <c r="BN147" s="1">
        <f t="shared" si="102"/>
        <v>0.82559426245909617</v>
      </c>
      <c r="BO147" s="1">
        <f t="shared" si="102"/>
        <v>0.82559426245909617</v>
      </c>
      <c r="BP147" s="1">
        <f t="shared" si="102"/>
        <v>0.82559426245909617</v>
      </c>
      <c r="BQ147" s="1">
        <f t="shared" si="102"/>
        <v>0.82559426245909617</v>
      </c>
      <c r="BR147" s="1">
        <f t="shared" si="102"/>
        <v>0.82559426245909617</v>
      </c>
      <c r="BS147" s="1">
        <f t="shared" si="102"/>
        <v>0.82559426245909617</v>
      </c>
      <c r="BT147" s="1">
        <f t="shared" si="102"/>
        <v>0.82559426245909617</v>
      </c>
      <c r="BU147" s="1">
        <f t="shared" si="102"/>
        <v>0.82559426245909617</v>
      </c>
      <c r="BV147" s="1">
        <f t="shared" si="102"/>
        <v>0.82559426245909617</v>
      </c>
      <c r="BW147" s="1">
        <f t="shared" si="102"/>
        <v>0.82559426245909617</v>
      </c>
      <c r="BX147" s="1">
        <f t="shared" si="102"/>
        <v>0.82559426245909617</v>
      </c>
      <c r="BY147" s="1">
        <f t="shared" si="102"/>
        <v>0.82559426245909617</v>
      </c>
      <c r="CC147" t="str">
        <f t="shared" si="136"/>
        <v>PRE</v>
      </c>
      <c r="CD147" t="str">
        <f t="shared" si="137"/>
        <v>INM_PRH_COA</v>
      </c>
      <c r="CE147" t="str">
        <f>VLOOKUP(D147,'IND Balance'!$AM$5:$AN$21,2,FALSE)&amp;" - "&amp;VLOOKUP(E147,'MECS_Table 5.4'!$AF$18:$AG$30,2,FALSE)&amp;" - "&amp;VLOOKUP('Service PJ'!M147,'IND Balance'!$AM$22:$AN$32,2,FALSE)</f>
        <v>Non-metals - Process heat - Coal</v>
      </c>
      <c r="CF147" t="s">
        <v>109</v>
      </c>
      <c r="CG147" t="s">
        <v>110</v>
      </c>
      <c r="CL147" t="str">
        <f t="shared" si="138"/>
        <v>INM_PRH_COA</v>
      </c>
      <c r="CM147" t="str">
        <f t="shared" si="139"/>
        <v>INM_PRH</v>
      </c>
      <c r="CN147" s="1">
        <f t="shared" si="103"/>
        <v>0.28030121614929099</v>
      </c>
      <c r="CO147" s="1">
        <f t="shared" si="104"/>
        <v>0.8625719795252953</v>
      </c>
      <c r="CP147" s="1">
        <f t="shared" si="105"/>
        <v>2.3779804706904836E-3</v>
      </c>
      <c r="CQ147" s="1">
        <f t="shared" si="106"/>
        <v>0.44811060536276587</v>
      </c>
      <c r="CR147" s="1">
        <f t="shared" si="107"/>
        <v>0.58541133523500721</v>
      </c>
      <c r="CS147" s="1">
        <f t="shared" si="108"/>
        <v>0.93140215864552467</v>
      </c>
      <c r="CT147" s="1">
        <f t="shared" si="109"/>
        <v>0.30788811219359119</v>
      </c>
      <c r="CU147" s="1">
        <f t="shared" si="110"/>
        <v>2.7140669645532554E-2</v>
      </c>
      <c r="CV147" s="1">
        <f t="shared" si="111"/>
        <v>0.18800549928505167</v>
      </c>
      <c r="CW147" s="1">
        <f t="shared" si="112"/>
        <v>0.79031833008986019</v>
      </c>
      <c r="CX147" s="1">
        <f t="shared" si="113"/>
        <v>0.34104229001640579</v>
      </c>
      <c r="CY147" s="1">
        <f t="shared" si="114"/>
        <v>0.18208530740964998</v>
      </c>
      <c r="CZ147" s="1">
        <f t="shared" si="115"/>
        <v>0.24662328357935226</v>
      </c>
      <c r="DA147" s="1">
        <f t="shared" si="116"/>
        <v>9.1939984481928E-2</v>
      </c>
      <c r="DB147" s="1">
        <f t="shared" si="117"/>
        <v>0.11621485711655059</v>
      </c>
      <c r="DC147" s="1">
        <f t="shared" si="118"/>
        <v>3.0809888450971492E-3</v>
      </c>
      <c r="DD147" s="1">
        <f t="shared" si="119"/>
        <v>0.49824472102328693</v>
      </c>
      <c r="DE147" s="1">
        <f t="shared" si="120"/>
        <v>8.5552884300618304E-2</v>
      </c>
      <c r="DF147" s="1">
        <f t="shared" si="121"/>
        <v>0.22574851269034915</v>
      </c>
      <c r="DG147" s="1">
        <f t="shared" si="122"/>
        <v>0.98742938742259379</v>
      </c>
      <c r="DH147" s="1">
        <f t="shared" si="123"/>
        <v>0.64466921554625289</v>
      </c>
      <c r="DI147" s="1">
        <f t="shared" si="124"/>
        <v>7.1934717802996664E-2</v>
      </c>
      <c r="DJ147" s="1">
        <f t="shared" si="125"/>
        <v>0.23919160837148223</v>
      </c>
      <c r="DK147" s="1">
        <f t="shared" si="126"/>
        <v>0.23829186061875607</v>
      </c>
      <c r="DL147" s="1">
        <f t="shared" si="127"/>
        <v>7.3966786352816533E-2</v>
      </c>
      <c r="DM147" s="1">
        <f t="shared" si="128"/>
        <v>0</v>
      </c>
      <c r="DN147" s="1">
        <f t="shared" si="129"/>
        <v>0.69486108385219447</v>
      </c>
      <c r="DO147" s="1">
        <f t="shared" si="130"/>
        <v>0.20573337629130192</v>
      </c>
      <c r="DP147" s="1">
        <f t="shared" si="131"/>
        <v>0.30889068472903064</v>
      </c>
      <c r="DQ147" s="1" t="str">
        <f t="shared" si="132"/>
        <v/>
      </c>
      <c r="DR147" s="1">
        <v>3</v>
      </c>
      <c r="DS147" s="1" t="str">
        <f t="shared" si="140"/>
        <v/>
      </c>
      <c r="DT147" t="str">
        <f t="shared" si="141"/>
        <v/>
      </c>
    </row>
    <row r="148" spans="1:124" x14ac:dyDescent="0.45">
      <c r="A148" t="str">
        <f t="shared" si="133"/>
        <v>COA</v>
      </c>
      <c r="B148" t="str">
        <f>VLOOKUP(E148,'EPA_US9RT techs'!$R$26:$S$34,2,FALSE)</f>
        <v>OTH</v>
      </c>
      <c r="C148" t="str">
        <f>'Service shares'!A148</f>
        <v>COA</v>
      </c>
      <c r="D148" t="str">
        <f>'Service shares'!B148</f>
        <v>INM</v>
      </c>
      <c r="E148" t="str">
        <f>'Service shares'!C148</f>
        <v>PRC</v>
      </c>
      <c r="F148" s="1">
        <f>IFERROR(1/AVERAGEIFS('EPA_US9RT techs'!$I$2:$I$1718,'EPA_US9RT techs'!$J$2:$J$1718,'Service PJ'!$D148,'EPA_US9RT techs'!$K$2:$K$1718,'Service PJ'!$B148,'EPA_US9RT techs'!$L$2:$L$1718,'Service PJ'!$A148,'EPA_US9RT techs'!$C$2:$C$1718,"VDA_FLOP",'EPA_US9RT techs'!$F$2:$F$1718,'Service PJ'!F$1),1/AVERAGEIFS('EPA_US9RT techs'!$I$2:$I$1718,'EPA_US9RT techs'!$K$2:$K$1718,'Service PJ'!$B148,'EPA_US9RT techs'!$L$2:$L$1718,'Service PJ'!$A148,'EPA_US9RT techs'!$C$2:$C$1718,"VDA_FLOP",'EPA_US9RT techs'!$F$2:$F$1718,'Service PJ'!F$1))</f>
        <v>1</v>
      </c>
      <c r="G148" s="1">
        <f>IFERROR(IFERROR(1/AVERAGEIFS('EPA_US9RT techs'!$I$2:$I$1718,'EPA_US9RT techs'!$J$2:$J$1718,'Service PJ'!$D148,'EPA_US9RT techs'!$K$2:$K$1718,'Service PJ'!$B148,'EPA_US9RT techs'!$L$2:$L$1718,'Service PJ'!$A148,'EPA_US9RT techs'!$C$2:$C$1718,"VDA_FLOP",'EPA_US9RT techs'!$F$2:$F$1718,'Service PJ'!G$1),1/AVERAGEIFS('EPA_US9RT techs'!$I$2:$I$1718,'EPA_US9RT techs'!$K$2:$K$1718,'Service PJ'!$B148,'EPA_US9RT techs'!$L$2:$L$1718,'Service PJ'!$A148,'EPA_US9RT techs'!$C$2:$C$1718,"VDA_FLOP",'EPA_US9RT techs'!$F$2:$F$1718,'Service PJ'!G$1)),"")</f>
        <v>1.104421953023411</v>
      </c>
      <c r="H148" s="1">
        <f>IFERROR(IFERROR(1/AVERAGEIFS('EPA_US9RT techs'!$I$2:$I$1718,'EPA_US9RT techs'!$J$2:$J$1718,'Service PJ'!$D148,'EPA_US9RT techs'!$K$2:$K$1718,'Service PJ'!$B148,'EPA_US9RT techs'!$L$2:$L$1718,'Service PJ'!$A148,'EPA_US9RT techs'!$C$2:$C$1718,"VDA_FLOP",'EPA_US9RT techs'!$F$2:$F$1718,'Service PJ'!H$1),1/AVERAGEIFS('EPA_US9RT techs'!$I$2:$I$1718,'EPA_US9RT techs'!$K$2:$K$1718,'Service PJ'!$B148,'EPA_US9RT techs'!$L$2:$L$1718,'Service PJ'!$A148,'EPA_US9RT techs'!$C$2:$C$1718,"VDA_FLOP",'EPA_US9RT techs'!$F$2:$F$1718,'Service PJ'!H$1)),"")</f>
        <v>1.1266495322275636</v>
      </c>
      <c r="I148" s="1">
        <f>IFERROR(IFERROR(1/AVERAGEIFS('EPA_US9RT techs'!$I$2:$I$1718,'EPA_US9RT techs'!$J$2:$J$1718,'Service PJ'!$D148,'EPA_US9RT techs'!$K$2:$K$1718,'Service PJ'!$B148,'EPA_US9RT techs'!$L$2:$L$1718,'Service PJ'!$A148,'EPA_US9RT techs'!$C$2:$C$1718,"VDA_FLOP",'EPA_US9RT techs'!$F$2:$F$1718,'Service PJ'!I$1),1/AVERAGEIFS('EPA_US9RT techs'!$I$2:$I$1718,'EPA_US9RT techs'!$K$2:$K$1718,'Service PJ'!$B148,'EPA_US9RT techs'!$L$2:$L$1718,'Service PJ'!$A148,'EPA_US9RT techs'!$C$2:$C$1718,"VDA_FLOP",'EPA_US9RT techs'!$F$2:$F$1718,'Service PJ'!I$1)),"")</f>
        <v>1.1633688626443803</v>
      </c>
      <c r="J148" s="1">
        <f>IFERROR(IFERROR(1/AVERAGEIFS('EPA_US9RT techs'!$I$2:$I$1718,'EPA_US9RT techs'!$J$2:$J$1718,'Service PJ'!$D148,'EPA_US9RT techs'!$K$2:$K$1718,'Service PJ'!$B148,'EPA_US9RT techs'!$L$2:$L$1718,'Service PJ'!$A148,'EPA_US9RT techs'!$C$2:$C$1718,"VDA_FLOP",'EPA_US9RT techs'!$F$2:$F$1718,'Service PJ'!J$1),1/AVERAGEIFS('EPA_US9RT techs'!$I$2:$I$1718,'EPA_US9RT techs'!$K$2:$K$1718,'Service PJ'!$B148,'EPA_US9RT techs'!$L$2:$L$1718,'Service PJ'!$A148,'EPA_US9RT techs'!$C$2:$C$1718,"VDA_FLOP",'EPA_US9RT techs'!$F$2:$F$1718,'Service PJ'!J$1)),"")</f>
        <v>1.1937005329283072</v>
      </c>
      <c r="L148" t="str">
        <f>IF(SUM(O148:AR148)=0,"\I: ","")&amp;'Service PJ'!D148&amp;"_"&amp;'Service PJ'!E148&amp;"_"&amp;'Service PJ'!C148</f>
        <v>INM_PRC_COA</v>
      </c>
      <c r="M148" t="str">
        <f>"IND"&amp;'Service PJ'!C148</f>
        <v>INDCOA</v>
      </c>
      <c r="N148" t="str">
        <f t="shared" si="134"/>
        <v>INM_PRC</v>
      </c>
      <c r="O148" s="1">
        <f>'Service shares'!AK148*'Service PJ'!AV148</f>
        <v>1.2512403194148036</v>
      </c>
      <c r="P148" s="1">
        <f>'Service shares'!AL148*'Service PJ'!AW148</f>
        <v>0.96484709604789087</v>
      </c>
      <c r="Q148" s="1">
        <f>'Service shares'!AM148*'Service PJ'!AX148</f>
        <v>2.2846585669558136E-3</v>
      </c>
      <c r="R148" s="1">
        <f>'Service shares'!AN148*'Service PJ'!AY148</f>
        <v>1.0819922481607331</v>
      </c>
      <c r="S148" s="1">
        <f>'Service shares'!AO148*'Service PJ'!AZ148</f>
        <v>4.091985252079315</v>
      </c>
      <c r="T148" s="1">
        <f>'Service shares'!AP148*'Service PJ'!BA148</f>
        <v>28.343797455608634</v>
      </c>
      <c r="U148" s="1">
        <f>'Service shares'!AQ148*'Service PJ'!BB148</f>
        <v>0.45090226880113354</v>
      </c>
      <c r="V148" s="14">
        <f>'Service shares'!AR148*'Service PJ'!BC148</f>
        <v>9.124153866083326E-2</v>
      </c>
      <c r="W148" s="1">
        <f>'Service shares'!AS148*'Service PJ'!BD148</f>
        <v>0.20079263269144462</v>
      </c>
      <c r="X148" s="1">
        <f>'Service shares'!AT148*'Service PJ'!BE148</f>
        <v>93.030352740471812</v>
      </c>
      <c r="Y148" s="1">
        <f>'Service shares'!AU148*'Service PJ'!BF148</f>
        <v>0.17042256568763176</v>
      </c>
      <c r="Z148" s="1">
        <f>'Service shares'!AV148*'Service PJ'!BG148</f>
        <v>0.72677769089753097</v>
      </c>
      <c r="AA148" s="1">
        <f>'Service shares'!AW148*'Service PJ'!BH148</f>
        <v>0.37967564688473826</v>
      </c>
      <c r="AB148" s="1">
        <f>'Service shares'!AX148*'Service PJ'!BI148</f>
        <v>0.20629948485565516</v>
      </c>
      <c r="AC148" s="1">
        <f>'Service shares'!AY148*'Service PJ'!BJ148</f>
        <v>0.16093924107250901</v>
      </c>
      <c r="AD148" s="1">
        <f>'Service shares'!AZ148*'Service PJ'!BK148</f>
        <v>7.4340841201516444E-3</v>
      </c>
      <c r="AE148" s="1">
        <f>'Service shares'!BA148*'Service PJ'!BL148</f>
        <v>2.7819940083547277</v>
      </c>
      <c r="AF148" s="1">
        <f>'Service shares'!BB148*'Service PJ'!BM148</f>
        <v>0.17498847566819281</v>
      </c>
      <c r="AG148" s="1">
        <f>'Service shares'!BC148*'Service PJ'!BN148</f>
        <v>0.98964135659349362</v>
      </c>
      <c r="AH148" s="1">
        <f>'Service shares'!BD148*'Service PJ'!BO148</f>
        <v>10.022525453316794</v>
      </c>
      <c r="AI148" s="1">
        <f>'Service shares'!BE148*'Service PJ'!BP148</f>
        <v>0.93649146790125404</v>
      </c>
      <c r="AJ148" s="1">
        <f>'Service shares'!BF148*'Service PJ'!BQ148</f>
        <v>8.3270584519870128E-2</v>
      </c>
      <c r="AK148" s="1">
        <f>'Service shares'!BG148*'Service PJ'!BR148</f>
        <v>0.54751177756579217</v>
      </c>
      <c r="AL148" s="1">
        <f>'Service shares'!BH148*'Service PJ'!BS148</f>
        <v>4.525559550166431E-2</v>
      </c>
      <c r="AM148" s="1">
        <f>'Service shares'!BI148*'Service PJ'!BT148</f>
        <v>0.53286215387611835</v>
      </c>
      <c r="AN148" s="1">
        <f>'Service shares'!BJ148*'Service PJ'!BU148</f>
        <v>0</v>
      </c>
      <c r="AO148" s="1">
        <f>'Service shares'!BK148*'Service PJ'!BV148</f>
        <v>0.56802965504293357</v>
      </c>
      <c r="AP148" s="1">
        <f>'Service shares'!BL148*'Service PJ'!BW148</f>
        <v>0.30005298788554663</v>
      </c>
      <c r="AQ148" s="1">
        <f>'Service shares'!BM148*'Service PJ'!BX148</f>
        <v>3.7399527326774509</v>
      </c>
      <c r="AR148" s="1">
        <f>'Service shares'!BN148*'Service PJ'!BY148</f>
        <v>0</v>
      </c>
      <c r="AS148" s="2">
        <v>0</v>
      </c>
      <c r="AU148" t="str">
        <f t="shared" si="101"/>
        <v>INM_PRC_COA</v>
      </c>
      <c r="AV148" s="1">
        <f t="shared" ref="AV148:BK163" si="143">IF($G148="",$F148,$G148)</f>
        <v>1.104421953023411</v>
      </c>
      <c r="AW148" s="1">
        <f t="shared" si="143"/>
        <v>1.104421953023411</v>
      </c>
      <c r="AX148" s="1">
        <f t="shared" si="143"/>
        <v>1.104421953023411</v>
      </c>
      <c r="AY148" s="1">
        <f t="shared" si="143"/>
        <v>1.104421953023411</v>
      </c>
      <c r="AZ148" s="1">
        <f t="shared" si="143"/>
        <v>1.104421953023411</v>
      </c>
      <c r="BA148" s="1">
        <f t="shared" si="143"/>
        <v>1.104421953023411</v>
      </c>
      <c r="BB148" s="1">
        <f t="shared" si="143"/>
        <v>1.104421953023411</v>
      </c>
      <c r="BC148" s="1">
        <f t="shared" si="143"/>
        <v>1.104421953023411</v>
      </c>
      <c r="BD148" s="1">
        <f t="shared" si="143"/>
        <v>1.104421953023411</v>
      </c>
      <c r="BE148" s="1">
        <f t="shared" si="143"/>
        <v>1.104421953023411</v>
      </c>
      <c r="BF148" s="1">
        <f t="shared" si="143"/>
        <v>1.104421953023411</v>
      </c>
      <c r="BG148" s="1">
        <f t="shared" si="143"/>
        <v>1.104421953023411</v>
      </c>
      <c r="BH148" s="1">
        <f t="shared" si="143"/>
        <v>1.104421953023411</v>
      </c>
      <c r="BI148" s="1">
        <f t="shared" si="143"/>
        <v>1.104421953023411</v>
      </c>
      <c r="BJ148" s="1">
        <f t="shared" si="143"/>
        <v>1.104421953023411</v>
      </c>
      <c r="BK148" s="1">
        <f t="shared" si="102"/>
        <v>1.104421953023411</v>
      </c>
      <c r="BL148" s="1">
        <f t="shared" si="102"/>
        <v>1.104421953023411</v>
      </c>
      <c r="BM148" s="1">
        <f t="shared" si="102"/>
        <v>1.104421953023411</v>
      </c>
      <c r="BN148" s="1">
        <f t="shared" si="102"/>
        <v>1.104421953023411</v>
      </c>
      <c r="BO148" s="1">
        <f t="shared" si="102"/>
        <v>1.104421953023411</v>
      </c>
      <c r="BP148" s="1">
        <f t="shared" si="102"/>
        <v>1.104421953023411</v>
      </c>
      <c r="BQ148" s="1">
        <f t="shared" si="102"/>
        <v>1.104421953023411</v>
      </c>
      <c r="BR148" s="1">
        <f t="shared" si="102"/>
        <v>1.104421953023411</v>
      </c>
      <c r="BS148" s="1">
        <f t="shared" si="102"/>
        <v>1.104421953023411</v>
      </c>
      <c r="BT148" s="1">
        <f t="shared" si="102"/>
        <v>1.104421953023411</v>
      </c>
      <c r="BU148" s="1">
        <f t="shared" si="102"/>
        <v>1.104421953023411</v>
      </c>
      <c r="BV148" s="1">
        <f t="shared" si="102"/>
        <v>1.104421953023411</v>
      </c>
      <c r="BW148" s="1">
        <f t="shared" si="102"/>
        <v>1.104421953023411</v>
      </c>
      <c r="BX148" s="1">
        <f t="shared" si="102"/>
        <v>1.104421953023411</v>
      </c>
      <c r="BY148" s="1">
        <f t="shared" si="102"/>
        <v>1.104421953023411</v>
      </c>
      <c r="CC148" t="str">
        <f t="shared" si="136"/>
        <v>PRE</v>
      </c>
      <c r="CD148" t="str">
        <f t="shared" si="137"/>
        <v>INM_PRC_COA</v>
      </c>
      <c r="CE148" t="str">
        <f>VLOOKUP(D148,'IND Balance'!$AM$5:$AN$21,2,FALSE)&amp;" - "&amp;VLOOKUP(E148,'MECS_Table 5.4'!$AF$18:$AG$30,2,FALSE)&amp;" - "&amp;VLOOKUP('Service PJ'!M148,'IND Balance'!$AM$22:$AN$32,2,FALSE)</f>
        <v>Non-metals - Process Cool - Coal</v>
      </c>
      <c r="CF148" t="s">
        <v>109</v>
      </c>
      <c r="CG148" t="s">
        <v>110</v>
      </c>
      <c r="CL148" t="str">
        <f t="shared" si="138"/>
        <v>INM_PRC_COA</v>
      </c>
      <c r="CM148" t="str">
        <f t="shared" si="139"/>
        <v>INM_PRC</v>
      </c>
      <c r="CN148" s="1">
        <f t="shared" si="103"/>
        <v>0.27497854731285554</v>
      </c>
      <c r="CO148" s="1">
        <f t="shared" si="104"/>
        <v>0.70342629779092358</v>
      </c>
      <c r="CP148" s="1">
        <f t="shared" si="105"/>
        <v>1.5814360662310422E-3</v>
      </c>
      <c r="CQ148" s="1">
        <f t="shared" si="106"/>
        <v>0.43285206856821651</v>
      </c>
      <c r="CR148" s="1">
        <f t="shared" si="107"/>
        <v>0.35694821742861116</v>
      </c>
      <c r="CS148" s="1">
        <f t="shared" si="108"/>
        <v>0.80378039998683892</v>
      </c>
      <c r="CT148" s="1">
        <f t="shared" si="109"/>
        <v>0.2756541301942394</v>
      </c>
      <c r="CU148" s="1">
        <f t="shared" si="110"/>
        <v>2.0165091900676561E-2</v>
      </c>
      <c r="CV148" s="1">
        <f t="shared" si="111"/>
        <v>0.18103459852900308</v>
      </c>
      <c r="CW148" s="1">
        <f t="shared" si="112"/>
        <v>0.52618876445481633</v>
      </c>
      <c r="CX148" s="1">
        <f t="shared" si="113"/>
        <v>0.19867099774896585</v>
      </c>
      <c r="CY148" s="1">
        <f t="shared" si="114"/>
        <v>0.13904343875763789</v>
      </c>
      <c r="CZ148" s="1">
        <f t="shared" si="115"/>
        <v>0.20696293635804697</v>
      </c>
      <c r="DA148" s="1">
        <f t="shared" si="116"/>
        <v>6.3772306835550838E-2</v>
      </c>
      <c r="DB148" s="1">
        <f t="shared" si="117"/>
        <v>7.7226896239582288E-2</v>
      </c>
      <c r="DC148" s="1">
        <f t="shared" si="118"/>
        <v>2.5065251886753951E-3</v>
      </c>
      <c r="DD148" s="1">
        <f t="shared" si="119"/>
        <v>0.35068439307965471</v>
      </c>
      <c r="DE148" s="1">
        <f t="shared" si="120"/>
        <v>6.1553187082041945E-2</v>
      </c>
      <c r="DF148" s="1">
        <f t="shared" si="121"/>
        <v>0.17794776004474369</v>
      </c>
      <c r="DG148" s="1">
        <f t="shared" si="122"/>
        <v>0.96042212879448152</v>
      </c>
      <c r="DH148" s="1">
        <f t="shared" si="123"/>
        <v>0.43272782279934136</v>
      </c>
      <c r="DI148" s="1">
        <f t="shared" si="124"/>
        <v>3.2699197131768498E-2</v>
      </c>
      <c r="DJ148" s="1">
        <f t="shared" si="125"/>
        <v>0.36305555616547369</v>
      </c>
      <c r="DK148" s="1">
        <f t="shared" si="126"/>
        <v>0.11128943432878782</v>
      </c>
      <c r="DL148" s="1">
        <f t="shared" si="127"/>
        <v>7.5024550291369591E-2</v>
      </c>
      <c r="DM148" s="1">
        <f t="shared" si="128"/>
        <v>0</v>
      </c>
      <c r="DN148" s="1">
        <f t="shared" si="129"/>
        <v>0.5282213989304132</v>
      </c>
      <c r="DO148" s="1">
        <f t="shared" si="130"/>
        <v>0.14268362066345006</v>
      </c>
      <c r="DP148" s="1">
        <f t="shared" si="131"/>
        <v>0.26274397730564214</v>
      </c>
      <c r="DQ148" s="1" t="str">
        <f t="shared" si="132"/>
        <v/>
      </c>
      <c r="DR148" s="1">
        <v>3</v>
      </c>
      <c r="DS148" s="1" t="str">
        <f t="shared" si="140"/>
        <v/>
      </c>
      <c r="DT148" t="str">
        <f t="shared" si="141"/>
        <v/>
      </c>
    </row>
    <row r="149" spans="1:124" x14ac:dyDescent="0.45">
      <c r="A149" t="str">
        <f t="shared" si="133"/>
        <v>COA</v>
      </c>
      <c r="B149" t="str">
        <f>VLOOKUP(E149,'EPA_US9RT techs'!$R$26:$S$34,2,FALSE)</f>
        <v>MDR</v>
      </c>
      <c r="C149" t="str">
        <f>'Service shares'!A149</f>
        <v>COA</v>
      </c>
      <c r="D149" t="str">
        <f>'Service shares'!B149</f>
        <v>INM</v>
      </c>
      <c r="E149" t="str">
        <f>'Service shares'!C149</f>
        <v>MDR</v>
      </c>
      <c r="F149" s="1">
        <f>IFERROR(1/AVERAGEIFS('EPA_US9RT techs'!$I$2:$I$1718,'EPA_US9RT techs'!$J$2:$J$1718,'Service PJ'!$D149,'EPA_US9RT techs'!$K$2:$K$1718,'Service PJ'!$B149,'EPA_US9RT techs'!$L$2:$L$1718,'Service PJ'!$A149,'EPA_US9RT techs'!$C$2:$C$1718,"VDA_FLOP",'EPA_US9RT techs'!$F$2:$F$1718,'Service PJ'!F$1),1/AVERAGEIFS('EPA_US9RT techs'!$I$2:$I$1718,'EPA_US9RT techs'!$K$2:$K$1718,'Service PJ'!$B149,'EPA_US9RT techs'!$L$2:$L$1718,'Service PJ'!$A149,'EPA_US9RT techs'!$C$2:$C$1718,"VDA_FLOP",'EPA_US9RT techs'!$F$2:$F$1718,'Service PJ'!F$1))</f>
        <v>1</v>
      </c>
      <c r="G149" s="1">
        <f>IFERROR(IFERROR(1/AVERAGEIFS('EPA_US9RT techs'!$I$2:$I$1718,'EPA_US9RT techs'!$J$2:$J$1718,'Service PJ'!$D149,'EPA_US9RT techs'!$K$2:$K$1718,'Service PJ'!$B149,'EPA_US9RT techs'!$L$2:$L$1718,'Service PJ'!$A149,'EPA_US9RT techs'!$C$2:$C$1718,"VDA_FLOP",'EPA_US9RT techs'!$F$2:$F$1718,'Service PJ'!G$1),1/AVERAGEIFS('EPA_US9RT techs'!$I$2:$I$1718,'EPA_US9RT techs'!$K$2:$K$1718,'Service PJ'!$B149,'EPA_US9RT techs'!$L$2:$L$1718,'Service PJ'!$A149,'EPA_US9RT techs'!$C$2:$C$1718,"VDA_FLOP",'EPA_US9RT techs'!$F$2:$F$1718,'Service PJ'!G$1)),"")</f>
        <v>1.0320564787169744</v>
      </c>
      <c r="H149" s="1">
        <f>IFERROR(IFERROR(1/AVERAGEIFS('EPA_US9RT techs'!$I$2:$I$1718,'EPA_US9RT techs'!$J$2:$J$1718,'Service PJ'!$D149,'EPA_US9RT techs'!$K$2:$K$1718,'Service PJ'!$B149,'EPA_US9RT techs'!$L$2:$L$1718,'Service PJ'!$A149,'EPA_US9RT techs'!$C$2:$C$1718,"VDA_FLOP",'EPA_US9RT techs'!$F$2:$F$1718,'Service PJ'!H$1),1/AVERAGEIFS('EPA_US9RT techs'!$I$2:$I$1718,'EPA_US9RT techs'!$K$2:$K$1718,'Service PJ'!$B149,'EPA_US9RT techs'!$L$2:$L$1718,'Service PJ'!$A149,'EPA_US9RT techs'!$C$2:$C$1718,"VDA_FLOP",'EPA_US9RT techs'!$F$2:$F$1718,'Service PJ'!H$1)),"")</f>
        <v>1.1266905811053975</v>
      </c>
      <c r="I149" s="1">
        <f>IFERROR(IFERROR(1/AVERAGEIFS('EPA_US9RT techs'!$I$2:$I$1718,'EPA_US9RT techs'!$J$2:$J$1718,'Service PJ'!$D149,'EPA_US9RT techs'!$K$2:$K$1718,'Service PJ'!$B149,'EPA_US9RT techs'!$L$2:$L$1718,'Service PJ'!$A149,'EPA_US9RT techs'!$C$2:$C$1718,"VDA_FLOP",'EPA_US9RT techs'!$F$2:$F$1718,'Service PJ'!I$1),1/AVERAGEIFS('EPA_US9RT techs'!$I$2:$I$1718,'EPA_US9RT techs'!$K$2:$K$1718,'Service PJ'!$B149,'EPA_US9RT techs'!$L$2:$L$1718,'Service PJ'!$A149,'EPA_US9RT techs'!$C$2:$C$1718,"VDA_FLOP",'EPA_US9RT techs'!$F$2:$F$1718,'Service PJ'!I$1)),"")</f>
        <v>1.2134292666612403</v>
      </c>
      <c r="J149" s="1">
        <f>IFERROR(IFERROR(1/AVERAGEIFS('EPA_US9RT techs'!$I$2:$I$1718,'EPA_US9RT techs'!$J$2:$J$1718,'Service PJ'!$D149,'EPA_US9RT techs'!$K$2:$K$1718,'Service PJ'!$B149,'EPA_US9RT techs'!$L$2:$L$1718,'Service PJ'!$A149,'EPA_US9RT techs'!$C$2:$C$1718,"VDA_FLOP",'EPA_US9RT techs'!$F$2:$F$1718,'Service PJ'!J$1),1/AVERAGEIFS('EPA_US9RT techs'!$I$2:$I$1718,'EPA_US9RT techs'!$K$2:$K$1718,'Service PJ'!$B149,'EPA_US9RT techs'!$L$2:$L$1718,'Service PJ'!$A149,'EPA_US9RT techs'!$C$2:$C$1718,"VDA_FLOP",'EPA_US9RT techs'!$F$2:$F$1718,'Service PJ'!J$1)),"")</f>
        <v>1.3224876615700021</v>
      </c>
      <c r="L149" t="str">
        <f>IF(SUM(O149:AR149)=0,"\I: ","")&amp;'Service PJ'!D149&amp;"_"&amp;'Service PJ'!E149&amp;"_"&amp;'Service PJ'!C149</f>
        <v>INM_MDR_COA</v>
      </c>
      <c r="M149" t="str">
        <f>"IND"&amp;'Service PJ'!C149</f>
        <v>INDCOA</v>
      </c>
      <c r="N149" t="str">
        <f t="shared" si="134"/>
        <v>INM_MDR</v>
      </c>
      <c r="O149" s="1">
        <f>'Service shares'!AK149*'Service PJ'!AV149</f>
        <v>5.456522435011756</v>
      </c>
      <c r="P149" s="1">
        <f>'Service shares'!AL149*'Service PJ'!AW149</f>
        <v>4.2075928534684097</v>
      </c>
      <c r="Q149" s="1">
        <f>'Service shares'!AM149*'Service PJ'!AX149</f>
        <v>9.9631465942262801E-3</v>
      </c>
      <c r="R149" s="1">
        <f>'Service shares'!AN149*'Service PJ'!AY149</f>
        <v>4.7184500730915282</v>
      </c>
      <c r="S149" s="1">
        <f>'Service shares'!AO149*'Service PJ'!AZ149</f>
        <v>17.844700962122666</v>
      </c>
      <c r="T149" s="1">
        <f>'Service shares'!AP149*'Service PJ'!BA149</f>
        <v>123.60420641039633</v>
      </c>
      <c r="U149" s="1">
        <f>'Service shares'!AQ149*'Service PJ'!BB149</f>
        <v>1.9663355692228481</v>
      </c>
      <c r="V149" s="14">
        <f>'Service shares'!AR149*'Service PJ'!BC149</f>
        <v>0.39789438925743331</v>
      </c>
      <c r="W149" s="1">
        <f>'Service shares'!AS149*'Service PJ'!BD149</f>
        <v>0.87563475062756979</v>
      </c>
      <c r="X149" s="1">
        <f>'Service shares'!AT149*'Service PJ'!BE149</f>
        <v>405.69521217383181</v>
      </c>
      <c r="Y149" s="1">
        <f>'Service shares'!AU149*'Service PJ'!BF149</f>
        <v>0.74319420392538327</v>
      </c>
      <c r="Z149" s="1">
        <f>'Service shares'!AV149*'Service PJ'!BG149</f>
        <v>3.1693981676542653</v>
      </c>
      <c r="AA149" s="1">
        <f>'Service shares'!AW149*'Service PJ'!BH149</f>
        <v>1.6557240468586396</v>
      </c>
      <c r="AB149" s="1">
        <f>'Service shares'!AX149*'Service PJ'!BI149</f>
        <v>0.89964953173241891</v>
      </c>
      <c r="AC149" s="1">
        <f>'Service shares'!AY149*'Service PJ'!BJ149</f>
        <v>0.7018384605737642</v>
      </c>
      <c r="AD149" s="1">
        <f>'Service shares'!AZ149*'Service PJ'!BK149</f>
        <v>3.2419229268717688E-2</v>
      </c>
      <c r="AE149" s="1">
        <f>'Service shares'!BA149*'Service PJ'!BL149</f>
        <v>12.131972160036723</v>
      </c>
      <c r="AF149" s="1">
        <f>'Service shares'!BB149*'Service PJ'!BM149</f>
        <v>0.76310563889003313</v>
      </c>
      <c r="AG149" s="1">
        <f>'Service shares'!BC149*'Service PJ'!BN149</f>
        <v>4.3157179169173583</v>
      </c>
      <c r="AH149" s="1">
        <f>'Service shares'!BD149*'Service PJ'!BO149</f>
        <v>43.70713934240603</v>
      </c>
      <c r="AI149" s="1">
        <f>'Service shares'!BE149*'Service PJ'!BP149</f>
        <v>4.0839370547059968</v>
      </c>
      <c r="AJ149" s="1">
        <f>'Service shares'!BF149*'Service PJ'!BQ149</f>
        <v>0.36313392843807862</v>
      </c>
      <c r="AK149" s="1">
        <f>'Service shares'!BG149*'Service PJ'!BR149</f>
        <v>2.3876390900815507</v>
      </c>
      <c r="AL149" s="1">
        <f>'Service shares'!BH149*'Service PJ'!BS149</f>
        <v>0.19735471142756947</v>
      </c>
      <c r="AM149" s="1">
        <f>'Service shares'!BI149*'Service PJ'!BT149</f>
        <v>2.3237536804708929</v>
      </c>
      <c r="AN149" s="1">
        <f>'Service shares'!BJ149*'Service PJ'!BU149</f>
        <v>0</v>
      </c>
      <c r="AO149" s="1">
        <f>'Service shares'!BK149*'Service PJ'!BV149</f>
        <v>2.4771153138218516</v>
      </c>
      <c r="AP149" s="1">
        <f>'Service shares'!BL149*'Service PJ'!BW149</f>
        <v>1.3084983233720633</v>
      </c>
      <c r="AQ149" s="1">
        <f>'Service shares'!BM149*'Service PJ'!BX149</f>
        <v>16.309525576415492</v>
      </c>
      <c r="AR149" s="1">
        <f>'Service shares'!BN149*'Service PJ'!BY149</f>
        <v>0</v>
      </c>
      <c r="AS149" s="2">
        <v>0</v>
      </c>
      <c r="AU149" t="str">
        <f t="shared" si="101"/>
        <v>INM_MDR_COA</v>
      </c>
      <c r="AV149" s="1">
        <f t="shared" si="143"/>
        <v>1.0320564787169744</v>
      </c>
      <c r="AW149" s="1">
        <f t="shared" si="143"/>
        <v>1.0320564787169744</v>
      </c>
      <c r="AX149" s="1">
        <f t="shared" si="143"/>
        <v>1.0320564787169744</v>
      </c>
      <c r="AY149" s="1">
        <f t="shared" si="143"/>
        <v>1.0320564787169744</v>
      </c>
      <c r="AZ149" s="1">
        <f t="shared" si="143"/>
        <v>1.0320564787169744</v>
      </c>
      <c r="BA149" s="1">
        <f t="shared" si="143"/>
        <v>1.0320564787169744</v>
      </c>
      <c r="BB149" s="1">
        <f t="shared" si="143"/>
        <v>1.0320564787169744</v>
      </c>
      <c r="BC149" s="1">
        <f t="shared" si="143"/>
        <v>1.0320564787169744</v>
      </c>
      <c r="BD149" s="1">
        <f t="shared" si="143"/>
        <v>1.0320564787169744</v>
      </c>
      <c r="BE149" s="1">
        <f t="shared" si="143"/>
        <v>1.0320564787169744</v>
      </c>
      <c r="BF149" s="1">
        <f t="shared" si="143"/>
        <v>1.0320564787169744</v>
      </c>
      <c r="BG149" s="1">
        <f t="shared" si="143"/>
        <v>1.0320564787169744</v>
      </c>
      <c r="BH149" s="1">
        <f t="shared" si="143"/>
        <v>1.0320564787169744</v>
      </c>
      <c r="BI149" s="1">
        <f t="shared" si="143"/>
        <v>1.0320564787169744</v>
      </c>
      <c r="BJ149" s="1">
        <f t="shared" si="143"/>
        <v>1.0320564787169744</v>
      </c>
      <c r="BK149" s="1">
        <f t="shared" si="102"/>
        <v>1.0320564787169744</v>
      </c>
      <c r="BL149" s="1">
        <f t="shared" si="102"/>
        <v>1.0320564787169744</v>
      </c>
      <c r="BM149" s="1">
        <f t="shared" si="102"/>
        <v>1.0320564787169744</v>
      </c>
      <c r="BN149" s="1">
        <f t="shared" si="102"/>
        <v>1.0320564787169744</v>
      </c>
      <c r="BO149" s="1">
        <f t="shared" si="102"/>
        <v>1.0320564787169744</v>
      </c>
      <c r="BP149" s="1">
        <f t="shared" si="102"/>
        <v>1.0320564787169744</v>
      </c>
      <c r="BQ149" s="1">
        <f t="shared" si="102"/>
        <v>1.0320564787169744</v>
      </c>
      <c r="BR149" s="1">
        <f t="shared" si="102"/>
        <v>1.0320564787169744</v>
      </c>
      <c r="BS149" s="1">
        <f t="shared" si="102"/>
        <v>1.0320564787169744</v>
      </c>
      <c r="BT149" s="1">
        <f t="shared" si="102"/>
        <v>1.0320564787169744</v>
      </c>
      <c r="BU149" s="1">
        <f t="shared" si="102"/>
        <v>1.0320564787169744</v>
      </c>
      <c r="BV149" s="1">
        <f t="shared" si="102"/>
        <v>1.0320564787169744</v>
      </c>
      <c r="BW149" s="1">
        <f t="shared" si="102"/>
        <v>1.0320564787169744</v>
      </c>
      <c r="BX149" s="1">
        <f t="shared" si="102"/>
        <v>1.0320564787169744</v>
      </c>
      <c r="BY149" s="1">
        <f t="shared" si="102"/>
        <v>1.0320564787169744</v>
      </c>
      <c r="CC149" t="str">
        <f t="shared" si="136"/>
        <v>PRE</v>
      </c>
      <c r="CD149" t="str">
        <f t="shared" si="137"/>
        <v>INM_MDR_COA</v>
      </c>
      <c r="CE149" t="str">
        <f>VLOOKUP(D149,'IND Balance'!$AM$5:$AN$21,2,FALSE)&amp;" - "&amp;VLOOKUP(E149,'MECS_Table 5.4'!$AF$18:$AG$30,2,FALSE)&amp;" - "&amp;VLOOKUP('Service PJ'!M149,'IND Balance'!$AM$22:$AN$32,2,FALSE)</f>
        <v>Non-metals - Machine drive - Coal</v>
      </c>
      <c r="CF149" t="s">
        <v>109</v>
      </c>
      <c r="CG149" t="s">
        <v>110</v>
      </c>
      <c r="CL149" t="str">
        <f t="shared" si="138"/>
        <v>INM_MDR_COA</v>
      </c>
      <c r="CM149" t="str">
        <f t="shared" si="139"/>
        <v>INM_MDR</v>
      </c>
      <c r="CN149" s="1">
        <f t="shared" si="103"/>
        <v>8.694245357412865E-2</v>
      </c>
      <c r="CO149" s="1">
        <f t="shared" si="104"/>
        <v>0.32354530813760884</v>
      </c>
      <c r="CP149" s="1">
        <f t="shared" si="105"/>
        <v>6.0530198865711509E-4</v>
      </c>
      <c r="CQ149" s="1">
        <f t="shared" si="106"/>
        <v>0.22379674058799778</v>
      </c>
      <c r="CR149" s="1">
        <f t="shared" si="107"/>
        <v>0.14919372807078413</v>
      </c>
      <c r="CS149" s="1">
        <f t="shared" si="108"/>
        <v>0.56897597991287929</v>
      </c>
      <c r="CT149" s="1">
        <f t="shared" si="109"/>
        <v>0.13016452735310044</v>
      </c>
      <c r="CU149" s="1">
        <f t="shared" si="110"/>
        <v>4.6376133252725212E-3</v>
      </c>
      <c r="CV149" s="1">
        <f t="shared" si="111"/>
        <v>5.2548603940878284E-2</v>
      </c>
      <c r="CW149" s="1">
        <f t="shared" si="112"/>
        <v>0.33831674780683807</v>
      </c>
      <c r="CX149" s="1">
        <f t="shared" si="113"/>
        <v>5.8780591968103937E-2</v>
      </c>
      <c r="CY149" s="1">
        <f t="shared" si="114"/>
        <v>7.7791423624979414E-2</v>
      </c>
      <c r="CZ149" s="1">
        <f t="shared" si="115"/>
        <v>9.4055048414803319E-2</v>
      </c>
      <c r="DA149" s="1">
        <f t="shared" si="116"/>
        <v>1.8314532390794055E-2</v>
      </c>
      <c r="DB149" s="1">
        <f t="shared" si="117"/>
        <v>2.5699699366873347E-2</v>
      </c>
      <c r="DC149" s="1">
        <f t="shared" si="118"/>
        <v>6.2327943619611397E-4</v>
      </c>
      <c r="DD149" s="1">
        <f t="shared" si="119"/>
        <v>0.10468911619352404</v>
      </c>
      <c r="DE149" s="1">
        <f t="shared" si="120"/>
        <v>2.3511125427531209E-2</v>
      </c>
      <c r="DF149" s="1">
        <f t="shared" si="121"/>
        <v>9.3440661975933467E-2</v>
      </c>
      <c r="DG149" s="1">
        <f t="shared" si="122"/>
        <v>0.25533731784322827</v>
      </c>
      <c r="DH149" s="1">
        <f t="shared" si="123"/>
        <v>0.13506153747905075</v>
      </c>
      <c r="DI149" s="1">
        <f t="shared" si="124"/>
        <v>4.807058765875105E-3</v>
      </c>
      <c r="DJ149" s="1">
        <f t="shared" si="125"/>
        <v>0.19339524749650472</v>
      </c>
      <c r="DK149" s="1">
        <f t="shared" si="126"/>
        <v>4.9689939310797251E-2</v>
      </c>
      <c r="DL149" s="1">
        <f t="shared" si="127"/>
        <v>3.3355340371199672E-2</v>
      </c>
      <c r="DM149" s="1">
        <f t="shared" si="128"/>
        <v>0</v>
      </c>
      <c r="DN149" s="1">
        <f t="shared" si="129"/>
        <v>0.34748355915878892</v>
      </c>
      <c r="DO149" s="1">
        <f t="shared" si="130"/>
        <v>6.8093813417001658E-2</v>
      </c>
      <c r="DP149" s="1">
        <f t="shared" si="131"/>
        <v>0.12824479998870225</v>
      </c>
      <c r="DQ149" s="1" t="str">
        <f t="shared" si="132"/>
        <v/>
      </c>
      <c r="DR149" s="1">
        <v>3</v>
      </c>
      <c r="DS149" s="1" t="str">
        <f t="shared" si="140"/>
        <v/>
      </c>
      <c r="DT149" t="str">
        <f t="shared" si="141"/>
        <v/>
      </c>
    </row>
    <row r="150" spans="1:124" x14ac:dyDescent="0.45">
      <c r="A150" t="str">
        <f t="shared" si="133"/>
        <v>COA</v>
      </c>
      <c r="B150" t="str">
        <f>VLOOKUP(E150,'EPA_US9RT techs'!$R$26:$S$34,2,FALSE)</f>
        <v>STM</v>
      </c>
      <c r="C150" t="str">
        <f>'Service shares'!A150</f>
        <v>COA</v>
      </c>
      <c r="D150" t="str">
        <f>'Service shares'!B150</f>
        <v>ILP</v>
      </c>
      <c r="E150" t="str">
        <f>'Service shares'!C150</f>
        <v>STM</v>
      </c>
      <c r="F150" s="1">
        <f>IFERROR(1/AVERAGEIFS('EPA_US9RT techs'!$I$2:$I$1718,'EPA_US9RT techs'!$J$2:$J$1718,'Service PJ'!$D150,'EPA_US9RT techs'!$K$2:$K$1718,'Service PJ'!$B150,'EPA_US9RT techs'!$L$2:$L$1718,'Service PJ'!$A150,'EPA_US9RT techs'!$C$2:$C$1718,"VDA_FLOP",'EPA_US9RT techs'!$F$2:$F$1718,'Service PJ'!F$1),1/AVERAGEIFS('EPA_US9RT techs'!$I$2:$I$1718,'EPA_US9RT techs'!$K$2:$K$1718,'Service PJ'!$B150,'EPA_US9RT techs'!$L$2:$L$1718,'Service PJ'!$A150,'EPA_US9RT techs'!$C$2:$C$1718,"VDA_FLOP",'EPA_US9RT techs'!$F$2:$F$1718,'Service PJ'!F$1))</f>
        <v>0.81383707767861724</v>
      </c>
      <c r="G150" s="1" t="str">
        <f>IFERROR(IFERROR(1/AVERAGEIFS('EPA_US9RT techs'!$I$2:$I$1718,'EPA_US9RT techs'!$J$2:$J$1718,'Service PJ'!$D150,'EPA_US9RT techs'!$K$2:$K$1718,'Service PJ'!$B150,'EPA_US9RT techs'!$L$2:$L$1718,'Service PJ'!$A150,'EPA_US9RT techs'!$C$2:$C$1718,"VDA_FLOP",'EPA_US9RT techs'!$F$2:$F$1718,'Service PJ'!G$1),1/AVERAGEIFS('EPA_US9RT techs'!$I$2:$I$1718,'EPA_US9RT techs'!$K$2:$K$1718,'Service PJ'!$B150,'EPA_US9RT techs'!$L$2:$L$1718,'Service PJ'!$A150,'EPA_US9RT techs'!$C$2:$C$1718,"VDA_FLOP",'EPA_US9RT techs'!$F$2:$F$1718,'Service PJ'!G$1)),"")</f>
        <v/>
      </c>
      <c r="H150" s="1" t="str">
        <f>IFERROR(IFERROR(1/AVERAGEIFS('EPA_US9RT techs'!$I$2:$I$1718,'EPA_US9RT techs'!$J$2:$J$1718,'Service PJ'!$D150,'EPA_US9RT techs'!$K$2:$K$1718,'Service PJ'!$B150,'EPA_US9RT techs'!$L$2:$L$1718,'Service PJ'!$A150,'EPA_US9RT techs'!$C$2:$C$1718,"VDA_FLOP",'EPA_US9RT techs'!$F$2:$F$1718,'Service PJ'!H$1),1/AVERAGEIFS('EPA_US9RT techs'!$I$2:$I$1718,'EPA_US9RT techs'!$K$2:$K$1718,'Service PJ'!$B150,'EPA_US9RT techs'!$L$2:$L$1718,'Service PJ'!$A150,'EPA_US9RT techs'!$C$2:$C$1718,"VDA_FLOP",'EPA_US9RT techs'!$F$2:$F$1718,'Service PJ'!H$1)),"")</f>
        <v/>
      </c>
      <c r="I150" s="1" t="str">
        <f>IFERROR(IFERROR(1/AVERAGEIFS('EPA_US9RT techs'!$I$2:$I$1718,'EPA_US9RT techs'!$J$2:$J$1718,'Service PJ'!$D150,'EPA_US9RT techs'!$K$2:$K$1718,'Service PJ'!$B150,'EPA_US9RT techs'!$L$2:$L$1718,'Service PJ'!$A150,'EPA_US9RT techs'!$C$2:$C$1718,"VDA_FLOP",'EPA_US9RT techs'!$F$2:$F$1718,'Service PJ'!I$1),1/AVERAGEIFS('EPA_US9RT techs'!$I$2:$I$1718,'EPA_US9RT techs'!$K$2:$K$1718,'Service PJ'!$B150,'EPA_US9RT techs'!$L$2:$L$1718,'Service PJ'!$A150,'EPA_US9RT techs'!$C$2:$C$1718,"VDA_FLOP",'EPA_US9RT techs'!$F$2:$F$1718,'Service PJ'!I$1)),"")</f>
        <v/>
      </c>
      <c r="J150" s="1" t="str">
        <f>IFERROR(IFERROR(1/AVERAGEIFS('EPA_US9RT techs'!$I$2:$I$1718,'EPA_US9RT techs'!$J$2:$J$1718,'Service PJ'!$D150,'EPA_US9RT techs'!$K$2:$K$1718,'Service PJ'!$B150,'EPA_US9RT techs'!$L$2:$L$1718,'Service PJ'!$A150,'EPA_US9RT techs'!$C$2:$C$1718,"VDA_FLOP",'EPA_US9RT techs'!$F$2:$F$1718,'Service PJ'!J$1),1/AVERAGEIFS('EPA_US9RT techs'!$I$2:$I$1718,'EPA_US9RT techs'!$K$2:$K$1718,'Service PJ'!$B150,'EPA_US9RT techs'!$L$2:$L$1718,'Service PJ'!$A150,'EPA_US9RT techs'!$C$2:$C$1718,"VDA_FLOP",'EPA_US9RT techs'!$F$2:$F$1718,'Service PJ'!J$1)),"")</f>
        <v/>
      </c>
      <c r="L150" t="str">
        <f>IF(SUM(O150:AR150)=0,"\I: ","")&amp;'Service PJ'!D150&amp;"_"&amp;'Service PJ'!E150&amp;"_"&amp;'Service PJ'!C150</f>
        <v>ILP_STM_COA</v>
      </c>
      <c r="M150" t="str">
        <f>"IND"&amp;'Service PJ'!C150</f>
        <v>INDCOA</v>
      </c>
      <c r="N150" t="str">
        <f t="shared" si="134"/>
        <v>ILP_STM</v>
      </c>
      <c r="O150" s="1">
        <f>'Service shares'!AK150*'Service PJ'!AV150</f>
        <v>0</v>
      </c>
      <c r="P150" s="1">
        <f>'Service shares'!AL150*'Service PJ'!AW150</f>
        <v>0.20608133105944282</v>
      </c>
      <c r="Q150" s="1">
        <f>'Service shares'!AM150*'Service PJ'!AX150</f>
        <v>0</v>
      </c>
      <c r="R150" s="1">
        <f>'Service shares'!AN150*'Service PJ'!AY150</f>
        <v>1.7416787482190142E-2</v>
      </c>
      <c r="S150" s="1">
        <f>'Service shares'!AO150*'Service PJ'!AZ150</f>
        <v>26.772830846116538</v>
      </c>
      <c r="T150" s="1">
        <f>'Service shares'!AP150*'Service PJ'!BA150</f>
        <v>45.407694574242718</v>
      </c>
      <c r="U150" s="1">
        <f>'Service shares'!AQ150*'Service PJ'!BB150</f>
        <v>0.71859453766389669</v>
      </c>
      <c r="V150" s="14">
        <f>'Service shares'!AR150*'Service PJ'!BC150</f>
        <v>1.7425629615324503</v>
      </c>
      <c r="W150" s="1">
        <f>'Service shares'!AS150*'Service PJ'!BD150</f>
        <v>0</v>
      </c>
      <c r="X150" s="1">
        <f>'Service shares'!AT150*'Service PJ'!BE150</f>
        <v>63.578503051976504</v>
      </c>
      <c r="Y150" s="1">
        <f>'Service shares'!AU150*'Service PJ'!BF150</f>
        <v>3.2391578827681462</v>
      </c>
      <c r="Z150" s="1">
        <f>'Service shares'!AV150*'Service PJ'!BG150</f>
        <v>4.8546445690869531</v>
      </c>
      <c r="AA150" s="1">
        <f>'Service shares'!AW150*'Service PJ'!BH150</f>
        <v>0.35376369495518478</v>
      </c>
      <c r="AB150" s="1">
        <f>'Service shares'!AX150*'Service PJ'!BI150</f>
        <v>0</v>
      </c>
      <c r="AC150" s="1">
        <f>'Service shares'!AY150*'Service PJ'!BJ150</f>
        <v>1.1783275353083338</v>
      </c>
      <c r="AD150" s="1">
        <f>'Service shares'!AZ150*'Service PJ'!BK150</f>
        <v>0</v>
      </c>
      <c r="AE150" s="1">
        <f>'Service shares'!BA150*'Service PJ'!BL150</f>
        <v>4.9964901029020936</v>
      </c>
      <c r="AF150" s="1">
        <f>'Service shares'!BB150*'Service PJ'!BM150</f>
        <v>0.16428819658564783</v>
      </c>
      <c r="AG150" s="1">
        <f>'Service shares'!BC150*'Service PJ'!BN150</f>
        <v>4.385299371992792</v>
      </c>
      <c r="AH150" s="1">
        <f>'Service shares'!BD150*'Service PJ'!BO150</f>
        <v>11.938488011478864</v>
      </c>
      <c r="AI150" s="1">
        <f>'Service shares'!BE150*'Service PJ'!BP150</f>
        <v>5.0960450257742229</v>
      </c>
      <c r="AJ150" s="1">
        <f>'Service shares'!BF150*'Service PJ'!BQ150</f>
        <v>0</v>
      </c>
      <c r="AK150" s="1">
        <f>'Service shares'!BG150*'Service PJ'!BR150</f>
        <v>0</v>
      </c>
      <c r="AL150" s="1">
        <f>'Service shares'!BH150*'Service PJ'!BS150</f>
        <v>0</v>
      </c>
      <c r="AM150" s="1">
        <f>'Service shares'!BI150*'Service PJ'!BT150</f>
        <v>3.4073730768248347E-4</v>
      </c>
      <c r="AN150" s="1">
        <f>'Service shares'!BJ150*'Service PJ'!BU150</f>
        <v>0</v>
      </c>
      <c r="AO150" s="1">
        <f>'Service shares'!BK150*'Service PJ'!BV150</f>
        <v>0</v>
      </c>
      <c r="AP150" s="1">
        <f>'Service shares'!BL150*'Service PJ'!BW150</f>
        <v>1.0204469037936552</v>
      </c>
      <c r="AQ150" s="1">
        <f>'Service shares'!BM150*'Service PJ'!BX150</f>
        <v>16.671991949252</v>
      </c>
      <c r="AR150" s="1">
        <f>'Service shares'!BN150*'Service PJ'!BY150</f>
        <v>0</v>
      </c>
      <c r="AS150" s="2">
        <v>0</v>
      </c>
      <c r="AU150" t="str">
        <f t="shared" si="101"/>
        <v>ILP_STM_COA</v>
      </c>
      <c r="AV150" s="1">
        <f t="shared" si="143"/>
        <v>0.81383707767861724</v>
      </c>
      <c r="AW150" s="1">
        <f t="shared" si="143"/>
        <v>0.81383707767861724</v>
      </c>
      <c r="AX150" s="1">
        <f t="shared" si="143"/>
        <v>0.81383707767861724</v>
      </c>
      <c r="AY150" s="1">
        <f t="shared" si="143"/>
        <v>0.81383707767861724</v>
      </c>
      <c r="AZ150" s="1">
        <f t="shared" si="143"/>
        <v>0.81383707767861724</v>
      </c>
      <c r="BA150" s="1">
        <f t="shared" si="143"/>
        <v>0.81383707767861724</v>
      </c>
      <c r="BB150" s="1">
        <f t="shared" si="143"/>
        <v>0.81383707767861724</v>
      </c>
      <c r="BC150" s="1">
        <f t="shared" si="143"/>
        <v>0.81383707767861724</v>
      </c>
      <c r="BD150" s="1">
        <f t="shared" si="143"/>
        <v>0.81383707767861724</v>
      </c>
      <c r="BE150" s="1">
        <f t="shared" si="143"/>
        <v>0.81383707767861724</v>
      </c>
      <c r="BF150" s="1">
        <f t="shared" si="143"/>
        <v>0.81383707767861724</v>
      </c>
      <c r="BG150" s="1">
        <f t="shared" si="143"/>
        <v>0.81383707767861724</v>
      </c>
      <c r="BH150" s="1">
        <f t="shared" si="143"/>
        <v>0.81383707767861724</v>
      </c>
      <c r="BI150" s="1">
        <f t="shared" si="143"/>
        <v>0.81383707767861724</v>
      </c>
      <c r="BJ150" s="1">
        <f t="shared" si="143"/>
        <v>0.81383707767861724</v>
      </c>
      <c r="BK150" s="1">
        <f t="shared" si="102"/>
        <v>0.81383707767861724</v>
      </c>
      <c r="BL150" s="1">
        <f t="shared" si="102"/>
        <v>0.81383707767861724</v>
      </c>
      <c r="BM150" s="1">
        <f t="shared" si="102"/>
        <v>0.81383707767861724</v>
      </c>
      <c r="BN150" s="1">
        <f t="shared" si="102"/>
        <v>0.81383707767861724</v>
      </c>
      <c r="BO150" s="1">
        <f t="shared" si="102"/>
        <v>0.81383707767861724</v>
      </c>
      <c r="BP150" s="1">
        <f t="shared" si="102"/>
        <v>0.81383707767861724</v>
      </c>
      <c r="BQ150" s="1">
        <f t="shared" si="102"/>
        <v>0.81383707767861724</v>
      </c>
      <c r="BR150" s="1">
        <f t="shared" si="102"/>
        <v>0.81383707767861724</v>
      </c>
      <c r="BS150" s="1">
        <f t="shared" si="102"/>
        <v>0.81383707767861724</v>
      </c>
      <c r="BT150" s="1">
        <f t="shared" si="102"/>
        <v>0.81383707767861724</v>
      </c>
      <c r="BU150" s="1">
        <f t="shared" si="102"/>
        <v>0.81383707767861724</v>
      </c>
      <c r="BV150" s="1">
        <f t="shared" si="102"/>
        <v>0.81383707767861724</v>
      </c>
      <c r="BW150" s="1">
        <f t="shared" si="102"/>
        <v>0.81383707767861724</v>
      </c>
      <c r="BX150" s="1">
        <f t="shared" si="102"/>
        <v>0.81383707767861724</v>
      </c>
      <c r="BY150" s="1">
        <f t="shared" si="102"/>
        <v>0.81383707767861724</v>
      </c>
      <c r="CC150" t="str">
        <f t="shared" si="136"/>
        <v>PRE</v>
      </c>
      <c r="CD150" t="str">
        <f t="shared" si="137"/>
        <v>ILP_STM_COA</v>
      </c>
      <c r="CE150" t="str">
        <f>VLOOKUP(D150,'IND Balance'!$AM$5:$AN$21,2,FALSE)&amp;" - "&amp;VLOOKUP(E150,'MECS_Table 5.4'!$AF$18:$AG$30,2,FALSE)&amp;" - "&amp;VLOOKUP('Service PJ'!M150,'IND Balance'!$AM$22:$AN$32,2,FALSE)</f>
        <v>Pulp and Paper - Steam - Coal</v>
      </c>
      <c r="CF150" t="s">
        <v>109</v>
      </c>
      <c r="CG150" t="s">
        <v>110</v>
      </c>
      <c r="CL150" t="str">
        <f t="shared" si="138"/>
        <v>ILP_STM_COA</v>
      </c>
      <c r="CM150" t="str">
        <f t="shared" si="139"/>
        <v>ILP_STM</v>
      </c>
      <c r="CN150" s="1">
        <f t="shared" si="103"/>
        <v>0</v>
      </c>
      <c r="CO150" s="1">
        <f t="shared" si="104"/>
        <v>0.91349957811836346</v>
      </c>
      <c r="CP150" s="1">
        <f t="shared" si="105"/>
        <v>0</v>
      </c>
      <c r="CQ150" s="1">
        <f t="shared" si="106"/>
        <v>1.3079867873584805E-2</v>
      </c>
      <c r="CR150" s="1">
        <f t="shared" si="107"/>
        <v>0.23753933366673569</v>
      </c>
      <c r="CS150" s="1">
        <f t="shared" si="108"/>
        <v>0.84674512866449181</v>
      </c>
      <c r="CT150" s="1">
        <f t="shared" si="109"/>
        <v>9.3896789663753324E-2</v>
      </c>
      <c r="CU150" s="1">
        <f t="shared" si="110"/>
        <v>9.9147507433842621E-3</v>
      </c>
      <c r="CV150" s="1">
        <f t="shared" si="111"/>
        <v>0</v>
      </c>
      <c r="CW150" s="1">
        <f t="shared" si="112"/>
        <v>0.19899470783625017</v>
      </c>
      <c r="CX150" s="1">
        <f t="shared" si="113"/>
        <v>2.0058041916876903E-2</v>
      </c>
      <c r="CY150" s="1">
        <f t="shared" si="114"/>
        <v>7.5848058180479169E-2</v>
      </c>
      <c r="CZ150" s="1">
        <f t="shared" si="115"/>
        <v>2.6980439695674999E-2</v>
      </c>
      <c r="DA150" s="1">
        <f t="shared" si="116"/>
        <v>0</v>
      </c>
      <c r="DB150" s="1">
        <f t="shared" si="117"/>
        <v>0.13181476455712079</v>
      </c>
      <c r="DC150" s="1">
        <f t="shared" si="118"/>
        <v>0</v>
      </c>
      <c r="DD150" s="1">
        <f t="shared" si="119"/>
        <v>0.19618150624516936</v>
      </c>
      <c r="DE150" s="1">
        <f t="shared" si="120"/>
        <v>5.41946390879244E-3</v>
      </c>
      <c r="DF150" s="1">
        <f t="shared" si="121"/>
        <v>6.5993378224853336E-2</v>
      </c>
      <c r="DG150" s="1">
        <f t="shared" si="122"/>
        <v>0.84920183617646494</v>
      </c>
      <c r="DH150" s="1">
        <f t="shared" si="123"/>
        <v>0.19782009636303807</v>
      </c>
      <c r="DI150" s="1">
        <f t="shared" si="124"/>
        <v>0</v>
      </c>
      <c r="DJ150" s="1">
        <f t="shared" si="125"/>
        <v>0</v>
      </c>
      <c r="DK150" s="1">
        <f t="shared" si="126"/>
        <v>0</v>
      </c>
      <c r="DL150" s="1">
        <f t="shared" si="127"/>
        <v>1.7461616503464993E-6</v>
      </c>
      <c r="DM150" s="1" t="str">
        <f t="shared" si="128"/>
        <v/>
      </c>
      <c r="DN150" s="1">
        <f t="shared" si="129"/>
        <v>0</v>
      </c>
      <c r="DO150" s="1">
        <f t="shared" si="130"/>
        <v>7.8721488086737082E-2</v>
      </c>
      <c r="DP150" s="1">
        <f t="shared" si="131"/>
        <v>2.7788256860525294E-2</v>
      </c>
      <c r="DQ150" s="1" t="str">
        <f t="shared" si="132"/>
        <v/>
      </c>
      <c r="DR150" s="1">
        <v>3</v>
      </c>
      <c r="DS150" s="1" t="str">
        <f t="shared" si="140"/>
        <v/>
      </c>
      <c r="DT150" t="str">
        <f t="shared" si="141"/>
        <v/>
      </c>
    </row>
    <row r="151" spans="1:124" x14ac:dyDescent="0.45">
      <c r="A151" t="str">
        <f t="shared" si="133"/>
        <v>COA</v>
      </c>
      <c r="B151" t="str">
        <f>VLOOKUP(E151,'EPA_US9RT techs'!$R$26:$S$34,2,FALSE)</f>
        <v>MDR</v>
      </c>
      <c r="C151" t="str">
        <f>'Service shares'!A151</f>
        <v>COA</v>
      </c>
      <c r="D151" t="str">
        <f>'Service shares'!B151</f>
        <v>ILP</v>
      </c>
      <c r="E151" t="str">
        <f>'Service shares'!C151</f>
        <v>MDR</v>
      </c>
      <c r="F151" s="1">
        <f>IFERROR(1/AVERAGEIFS('EPA_US9RT techs'!$I$2:$I$1718,'EPA_US9RT techs'!$J$2:$J$1718,'Service PJ'!$D151,'EPA_US9RT techs'!$K$2:$K$1718,'Service PJ'!$B151,'EPA_US9RT techs'!$L$2:$L$1718,'Service PJ'!$A151,'EPA_US9RT techs'!$C$2:$C$1718,"VDA_FLOP",'EPA_US9RT techs'!$F$2:$F$1718,'Service PJ'!F$1),1/AVERAGEIFS('EPA_US9RT techs'!$I$2:$I$1718,'EPA_US9RT techs'!$K$2:$K$1718,'Service PJ'!$B151,'EPA_US9RT techs'!$L$2:$L$1718,'Service PJ'!$A151,'EPA_US9RT techs'!$C$2:$C$1718,"VDA_FLOP",'EPA_US9RT techs'!$F$2:$F$1718,'Service PJ'!F$1))</f>
        <v>1</v>
      </c>
      <c r="G151" s="1">
        <f>IFERROR(IFERROR(1/AVERAGEIFS('EPA_US9RT techs'!$I$2:$I$1718,'EPA_US9RT techs'!$J$2:$J$1718,'Service PJ'!$D151,'EPA_US9RT techs'!$K$2:$K$1718,'Service PJ'!$B151,'EPA_US9RT techs'!$L$2:$L$1718,'Service PJ'!$A151,'EPA_US9RT techs'!$C$2:$C$1718,"VDA_FLOP",'EPA_US9RT techs'!$F$2:$F$1718,'Service PJ'!G$1),1/AVERAGEIFS('EPA_US9RT techs'!$I$2:$I$1718,'EPA_US9RT techs'!$K$2:$K$1718,'Service PJ'!$B151,'EPA_US9RT techs'!$L$2:$L$1718,'Service PJ'!$A151,'EPA_US9RT techs'!$C$2:$C$1718,"VDA_FLOP",'EPA_US9RT techs'!$F$2:$F$1718,'Service PJ'!G$1)),"")</f>
        <v>1.0320564787169744</v>
      </c>
      <c r="H151" s="1">
        <f>IFERROR(IFERROR(1/AVERAGEIFS('EPA_US9RT techs'!$I$2:$I$1718,'EPA_US9RT techs'!$J$2:$J$1718,'Service PJ'!$D151,'EPA_US9RT techs'!$K$2:$K$1718,'Service PJ'!$B151,'EPA_US9RT techs'!$L$2:$L$1718,'Service PJ'!$A151,'EPA_US9RT techs'!$C$2:$C$1718,"VDA_FLOP",'EPA_US9RT techs'!$F$2:$F$1718,'Service PJ'!H$1),1/AVERAGEIFS('EPA_US9RT techs'!$I$2:$I$1718,'EPA_US9RT techs'!$K$2:$K$1718,'Service PJ'!$B151,'EPA_US9RT techs'!$L$2:$L$1718,'Service PJ'!$A151,'EPA_US9RT techs'!$C$2:$C$1718,"VDA_FLOP",'EPA_US9RT techs'!$F$2:$F$1718,'Service PJ'!H$1)),"")</f>
        <v>1.1266905811053975</v>
      </c>
      <c r="I151" s="1">
        <f>IFERROR(IFERROR(1/AVERAGEIFS('EPA_US9RT techs'!$I$2:$I$1718,'EPA_US9RT techs'!$J$2:$J$1718,'Service PJ'!$D151,'EPA_US9RT techs'!$K$2:$K$1718,'Service PJ'!$B151,'EPA_US9RT techs'!$L$2:$L$1718,'Service PJ'!$A151,'EPA_US9RT techs'!$C$2:$C$1718,"VDA_FLOP",'EPA_US9RT techs'!$F$2:$F$1718,'Service PJ'!I$1),1/AVERAGEIFS('EPA_US9RT techs'!$I$2:$I$1718,'EPA_US9RT techs'!$K$2:$K$1718,'Service PJ'!$B151,'EPA_US9RT techs'!$L$2:$L$1718,'Service PJ'!$A151,'EPA_US9RT techs'!$C$2:$C$1718,"VDA_FLOP",'EPA_US9RT techs'!$F$2:$F$1718,'Service PJ'!I$1)),"")</f>
        <v>1.2134292666612403</v>
      </c>
      <c r="J151" s="1">
        <f>IFERROR(IFERROR(1/AVERAGEIFS('EPA_US9RT techs'!$I$2:$I$1718,'EPA_US9RT techs'!$J$2:$J$1718,'Service PJ'!$D151,'EPA_US9RT techs'!$K$2:$K$1718,'Service PJ'!$B151,'EPA_US9RT techs'!$L$2:$L$1718,'Service PJ'!$A151,'EPA_US9RT techs'!$C$2:$C$1718,"VDA_FLOP",'EPA_US9RT techs'!$F$2:$F$1718,'Service PJ'!J$1),1/AVERAGEIFS('EPA_US9RT techs'!$I$2:$I$1718,'EPA_US9RT techs'!$K$2:$K$1718,'Service PJ'!$B151,'EPA_US9RT techs'!$L$2:$L$1718,'Service PJ'!$A151,'EPA_US9RT techs'!$C$2:$C$1718,"VDA_FLOP",'EPA_US9RT techs'!$F$2:$F$1718,'Service PJ'!J$1)),"")</f>
        <v>1.3224876615700021</v>
      </c>
      <c r="L151" t="str">
        <f>IF(SUM(O151:AR151)=0,"\I: ","")&amp;'Service PJ'!D151&amp;"_"&amp;'Service PJ'!E151&amp;"_"&amp;'Service PJ'!C151</f>
        <v>ILP_MDR_COA</v>
      </c>
      <c r="M151" t="str">
        <f>"IND"&amp;'Service PJ'!C151</f>
        <v>INDCOA</v>
      </c>
      <c r="N151" t="str">
        <f t="shared" si="134"/>
        <v>ILP_MDR</v>
      </c>
      <c r="O151" s="1">
        <f>'Service shares'!AK151*'Service PJ'!AV151</f>
        <v>0</v>
      </c>
      <c r="P151" s="1">
        <f>'Service shares'!AL151*'Service PJ'!AW151</f>
        <v>0.26133925167084304</v>
      </c>
      <c r="Q151" s="1">
        <f>'Service shares'!AM151*'Service PJ'!AX151</f>
        <v>0</v>
      </c>
      <c r="R151" s="1">
        <f>'Service shares'!AN151*'Service PJ'!AY151</f>
        <v>2.2086863393718924E-2</v>
      </c>
      <c r="S151" s="1">
        <f>'Service shares'!AO151*'Service PJ'!AZ151</f>
        <v>33.951603196972663</v>
      </c>
      <c r="T151" s="1">
        <f>'Service shares'!AP151*'Service PJ'!BA151</f>
        <v>57.583153501215918</v>
      </c>
      <c r="U151" s="1">
        <f>'Service shares'!AQ151*'Service PJ'!BB151</f>
        <v>0.9112759402435604</v>
      </c>
      <c r="V151" s="14">
        <f>'Service shares'!AR151*'Service PJ'!BC151</f>
        <v>2.2098076425217839</v>
      </c>
      <c r="W151" s="1">
        <f>'Service shares'!AS151*'Service PJ'!BD151</f>
        <v>0</v>
      </c>
      <c r="X151" s="1">
        <f>'Service shares'!AT151*'Service PJ'!BE151</f>
        <v>80.626218418413174</v>
      </c>
      <c r="Y151" s="1">
        <f>'Service shares'!AU151*'Service PJ'!BF151</f>
        <v>4.1076942427267555</v>
      </c>
      <c r="Z151" s="1">
        <f>'Service shares'!AV151*'Service PJ'!BG151</f>
        <v>6.1563518261979571</v>
      </c>
      <c r="AA151" s="1">
        <f>'Service shares'!AW151*'Service PJ'!BH151</f>
        <v>0.4486206432800704</v>
      </c>
      <c r="AB151" s="1">
        <f>'Service shares'!AX151*'Service PJ'!BI151</f>
        <v>0</v>
      </c>
      <c r="AC151" s="1">
        <f>'Service shares'!AY151*'Service PJ'!BJ151</f>
        <v>1.494280120947999</v>
      </c>
      <c r="AD151" s="1">
        <f>'Service shares'!AZ151*'Service PJ'!BK151</f>
        <v>0</v>
      </c>
      <c r="AE151" s="1">
        <f>'Service shares'!BA151*'Service PJ'!BL151</f>
        <v>6.336231320713682</v>
      </c>
      <c r="AF151" s="1">
        <f>'Service shares'!BB151*'Service PJ'!BM151</f>
        <v>0.20833985365545435</v>
      </c>
      <c r="AG151" s="1">
        <f>'Service shares'!BC151*'Service PJ'!BN151</f>
        <v>5.5611580648158929</v>
      </c>
      <c r="AH151" s="1">
        <f>'Service shares'!BD151*'Service PJ'!BO151</f>
        <v>15.139632042173073</v>
      </c>
      <c r="AI151" s="1">
        <f>'Service shares'!BE151*'Service PJ'!BP151</f>
        <v>6.4624805491605137</v>
      </c>
      <c r="AJ151" s="1">
        <f>'Service shares'!BF151*'Service PJ'!BQ151</f>
        <v>0</v>
      </c>
      <c r="AK151" s="1">
        <f>'Service shares'!BG151*'Service PJ'!BR151</f>
        <v>0</v>
      </c>
      <c r="AL151" s="1">
        <f>'Service shares'!BH151*'Service PJ'!BS151</f>
        <v>0</v>
      </c>
      <c r="AM151" s="1">
        <f>'Service shares'!BI151*'Service PJ'!BT151</f>
        <v>4.3210140650922282E-4</v>
      </c>
      <c r="AN151" s="1">
        <f>'Service shares'!BJ151*'Service PJ'!BU151</f>
        <v>0</v>
      </c>
      <c r="AO151" s="1">
        <f>'Service shares'!BK151*'Service PJ'!BV151</f>
        <v>0</v>
      </c>
      <c r="AP151" s="1">
        <f>'Service shares'!BL151*'Service PJ'!BW151</f>
        <v>1.2940659342419507</v>
      </c>
      <c r="AQ151" s="1">
        <f>'Service shares'!BM151*'Service PJ'!BX151</f>
        <v>21.142361015821837</v>
      </c>
      <c r="AR151" s="1">
        <f>'Service shares'!BN151*'Service PJ'!BY151</f>
        <v>0</v>
      </c>
      <c r="AS151" s="2">
        <v>0</v>
      </c>
      <c r="AU151" t="str">
        <f t="shared" si="101"/>
        <v>ILP_MDR_COA</v>
      </c>
      <c r="AV151" s="1">
        <f t="shared" si="143"/>
        <v>1.0320564787169744</v>
      </c>
      <c r="AW151" s="1">
        <f t="shared" si="143"/>
        <v>1.0320564787169744</v>
      </c>
      <c r="AX151" s="1">
        <f t="shared" si="143"/>
        <v>1.0320564787169744</v>
      </c>
      <c r="AY151" s="1">
        <f t="shared" si="143"/>
        <v>1.0320564787169744</v>
      </c>
      <c r="AZ151" s="1">
        <f t="shared" si="143"/>
        <v>1.0320564787169744</v>
      </c>
      <c r="BA151" s="1">
        <f t="shared" si="143"/>
        <v>1.0320564787169744</v>
      </c>
      <c r="BB151" s="1">
        <f t="shared" si="143"/>
        <v>1.0320564787169744</v>
      </c>
      <c r="BC151" s="1">
        <f t="shared" si="143"/>
        <v>1.0320564787169744</v>
      </c>
      <c r="BD151" s="1">
        <f t="shared" si="143"/>
        <v>1.0320564787169744</v>
      </c>
      <c r="BE151" s="1">
        <f t="shared" si="143"/>
        <v>1.0320564787169744</v>
      </c>
      <c r="BF151" s="1">
        <f t="shared" si="143"/>
        <v>1.0320564787169744</v>
      </c>
      <c r="BG151" s="1">
        <f t="shared" si="143"/>
        <v>1.0320564787169744</v>
      </c>
      <c r="BH151" s="1">
        <f t="shared" si="143"/>
        <v>1.0320564787169744</v>
      </c>
      <c r="BI151" s="1">
        <f t="shared" si="143"/>
        <v>1.0320564787169744</v>
      </c>
      <c r="BJ151" s="1">
        <f t="shared" si="143"/>
        <v>1.0320564787169744</v>
      </c>
      <c r="BK151" s="1">
        <f t="shared" si="143"/>
        <v>1.0320564787169744</v>
      </c>
      <c r="BL151" s="1">
        <f t="shared" ref="BL151:BY214" si="144">IF($G151="",$F151,$G151)</f>
        <v>1.0320564787169744</v>
      </c>
      <c r="BM151" s="1">
        <f t="shared" si="144"/>
        <v>1.0320564787169744</v>
      </c>
      <c r="BN151" s="1">
        <f t="shared" si="144"/>
        <v>1.0320564787169744</v>
      </c>
      <c r="BO151" s="1">
        <f t="shared" si="144"/>
        <v>1.0320564787169744</v>
      </c>
      <c r="BP151" s="1">
        <f t="shared" si="144"/>
        <v>1.0320564787169744</v>
      </c>
      <c r="BQ151" s="1">
        <f t="shared" si="144"/>
        <v>1.0320564787169744</v>
      </c>
      <c r="BR151" s="1">
        <f t="shared" si="144"/>
        <v>1.0320564787169744</v>
      </c>
      <c r="BS151" s="1">
        <f t="shared" si="144"/>
        <v>1.0320564787169744</v>
      </c>
      <c r="BT151" s="1">
        <f t="shared" si="144"/>
        <v>1.0320564787169744</v>
      </c>
      <c r="BU151" s="1">
        <f t="shared" si="144"/>
        <v>1.0320564787169744</v>
      </c>
      <c r="BV151" s="1">
        <f t="shared" si="144"/>
        <v>1.0320564787169744</v>
      </c>
      <c r="BW151" s="1">
        <f t="shared" si="144"/>
        <v>1.0320564787169744</v>
      </c>
      <c r="BX151" s="1">
        <f t="shared" si="144"/>
        <v>1.0320564787169744</v>
      </c>
      <c r="BY151" s="1">
        <f t="shared" si="144"/>
        <v>1.0320564787169744</v>
      </c>
      <c r="CC151" t="str">
        <f t="shared" si="136"/>
        <v>PRE</v>
      </c>
      <c r="CD151" t="str">
        <f t="shared" si="137"/>
        <v>ILP_MDR_COA</v>
      </c>
      <c r="CE151" t="str">
        <f>VLOOKUP(D151,'IND Balance'!$AM$5:$AN$21,2,FALSE)&amp;" - "&amp;VLOOKUP(E151,'MECS_Table 5.4'!$AF$18:$AG$30,2,FALSE)&amp;" - "&amp;VLOOKUP('Service PJ'!M151,'IND Balance'!$AM$22:$AN$32,2,FALSE)</f>
        <v>Pulp and Paper - Machine drive - Coal</v>
      </c>
      <c r="CF151" t="s">
        <v>109</v>
      </c>
      <c r="CG151" t="s">
        <v>110</v>
      </c>
      <c r="CL151" t="str">
        <f t="shared" si="138"/>
        <v>ILP_MDR_COA</v>
      </c>
      <c r="CM151" t="str">
        <f t="shared" si="139"/>
        <v>ILP_MDR</v>
      </c>
      <c r="CN151" s="1">
        <f t="shared" si="103"/>
        <v>0</v>
      </c>
      <c r="CO151" s="1">
        <f t="shared" si="104"/>
        <v>0.89825021596165355</v>
      </c>
      <c r="CP151" s="1">
        <f t="shared" si="105"/>
        <v>0</v>
      </c>
      <c r="CQ151" s="1">
        <f t="shared" si="106"/>
        <v>2.1986860907348731E-2</v>
      </c>
      <c r="CR151" s="1">
        <f t="shared" si="107"/>
        <v>0.1383896139262073</v>
      </c>
      <c r="CS151" s="1">
        <f t="shared" si="108"/>
        <v>0.58085021606472387</v>
      </c>
      <c r="CT151" s="1">
        <f t="shared" si="109"/>
        <v>4.3519509101187868E-2</v>
      </c>
      <c r="CU151" s="1">
        <f t="shared" si="110"/>
        <v>7.8945554646576658E-3</v>
      </c>
      <c r="CV151" s="1">
        <f t="shared" si="111"/>
        <v>0</v>
      </c>
      <c r="CW151" s="1">
        <f t="shared" si="112"/>
        <v>0.22478701077009253</v>
      </c>
      <c r="CX151" s="1">
        <f t="shared" si="113"/>
        <v>1.4044055617989481E-2</v>
      </c>
      <c r="CY151" s="1">
        <f t="shared" si="114"/>
        <v>6.08029578727474E-2</v>
      </c>
      <c r="CZ151" s="1">
        <f t="shared" si="115"/>
        <v>2.1418308010812358E-2</v>
      </c>
      <c r="DA151" s="1">
        <f t="shared" si="116"/>
        <v>0</v>
      </c>
      <c r="DB151" s="1">
        <f t="shared" si="117"/>
        <v>9.4571406759755283E-2</v>
      </c>
      <c r="DC151" s="1">
        <f t="shared" si="118"/>
        <v>0</v>
      </c>
      <c r="DD151" s="1">
        <f t="shared" si="119"/>
        <v>0.20602674103604429</v>
      </c>
      <c r="DE151" s="1">
        <f t="shared" si="120"/>
        <v>5.4508696833631383E-3</v>
      </c>
      <c r="DF151" s="1">
        <f t="shared" si="121"/>
        <v>6.2909711652858052E-2</v>
      </c>
      <c r="DG151" s="1">
        <f t="shared" si="122"/>
        <v>0.26851804446175059</v>
      </c>
      <c r="DH151" s="1">
        <f t="shared" si="123"/>
        <v>0.1581089904035041</v>
      </c>
      <c r="DI151" s="1">
        <f t="shared" si="124"/>
        <v>0</v>
      </c>
      <c r="DJ151" s="1">
        <f t="shared" si="125"/>
        <v>0</v>
      </c>
      <c r="DK151" s="1">
        <f t="shared" si="126"/>
        <v>0</v>
      </c>
      <c r="DL151" s="1">
        <f t="shared" si="127"/>
        <v>6.3790358686938559E-6</v>
      </c>
      <c r="DM151" s="1" t="str">
        <f t="shared" si="128"/>
        <v/>
      </c>
      <c r="DN151" s="1">
        <f t="shared" si="129"/>
        <v>0</v>
      </c>
      <c r="DO151" s="1">
        <f t="shared" si="130"/>
        <v>3.041907571669621E-2</v>
      </c>
      <c r="DP151" s="1">
        <f t="shared" si="131"/>
        <v>2.4326923224258369E-2</v>
      </c>
      <c r="DQ151" s="1" t="str">
        <f t="shared" si="132"/>
        <v/>
      </c>
      <c r="DR151" s="1">
        <v>3</v>
      </c>
      <c r="DS151" s="1" t="str">
        <f t="shared" si="140"/>
        <v/>
      </c>
      <c r="DT151" t="str">
        <f t="shared" si="141"/>
        <v/>
      </c>
    </row>
    <row r="152" spans="1:124" x14ac:dyDescent="0.45">
      <c r="A152" t="str">
        <f t="shared" si="133"/>
        <v>COA</v>
      </c>
      <c r="B152" t="str">
        <f>VLOOKUP(E152,'EPA_US9RT techs'!$R$26:$S$34,2,FALSE)</f>
        <v>PRH</v>
      </c>
      <c r="C152" t="str">
        <f>'Service shares'!A152</f>
        <v>COA</v>
      </c>
      <c r="D152" t="str">
        <f>'Service shares'!B152</f>
        <v>IIS</v>
      </c>
      <c r="E152" t="str">
        <f>'Service shares'!C152</f>
        <v>PRH</v>
      </c>
      <c r="F152" s="1">
        <f>IFERROR(1/AVERAGEIFS('EPA_US9RT techs'!$I$2:$I$1718,'EPA_US9RT techs'!$J$2:$J$1718,'Service PJ'!$D152,'EPA_US9RT techs'!$K$2:$K$1718,'Service PJ'!$B152,'EPA_US9RT techs'!$L$2:$L$1718,'Service PJ'!$A152,'EPA_US9RT techs'!$C$2:$C$1718,"VDA_FLOP",'EPA_US9RT techs'!$F$2:$F$1718,'Service PJ'!F$1),1/AVERAGEIFS('EPA_US9RT techs'!$I$2:$I$1718,'EPA_US9RT techs'!$K$2:$K$1718,'Service PJ'!$B152,'EPA_US9RT techs'!$L$2:$L$1718,'Service PJ'!$A152,'EPA_US9RT techs'!$C$2:$C$1718,"VDA_FLOP",'EPA_US9RT techs'!$F$2:$F$1718,'Service PJ'!F$1))</f>
        <v>1</v>
      </c>
      <c r="G152" s="1">
        <f>IFERROR(IFERROR(1/AVERAGEIFS('EPA_US9RT techs'!$I$2:$I$1718,'EPA_US9RT techs'!$J$2:$J$1718,'Service PJ'!$D152,'EPA_US9RT techs'!$K$2:$K$1718,'Service PJ'!$B152,'EPA_US9RT techs'!$L$2:$L$1718,'Service PJ'!$A152,'EPA_US9RT techs'!$C$2:$C$1718,"VDA_FLOP",'EPA_US9RT techs'!$F$2:$F$1718,'Service PJ'!G$1),1/AVERAGEIFS('EPA_US9RT techs'!$I$2:$I$1718,'EPA_US9RT techs'!$K$2:$K$1718,'Service PJ'!$B152,'EPA_US9RT techs'!$L$2:$L$1718,'Service PJ'!$A152,'EPA_US9RT techs'!$C$2:$C$1718,"VDA_FLOP",'EPA_US9RT techs'!$F$2:$F$1718,'Service PJ'!G$1)),"")</f>
        <v>1.1262534363940762</v>
      </c>
      <c r="H152" s="1">
        <f>IFERROR(IFERROR(1/AVERAGEIFS('EPA_US9RT techs'!$I$2:$I$1718,'EPA_US9RT techs'!$J$2:$J$1718,'Service PJ'!$D152,'EPA_US9RT techs'!$K$2:$K$1718,'Service PJ'!$B152,'EPA_US9RT techs'!$L$2:$L$1718,'Service PJ'!$A152,'EPA_US9RT techs'!$C$2:$C$1718,"VDA_FLOP",'EPA_US9RT techs'!$F$2:$F$1718,'Service PJ'!H$1),1/AVERAGEIFS('EPA_US9RT techs'!$I$2:$I$1718,'EPA_US9RT techs'!$K$2:$K$1718,'Service PJ'!$B152,'EPA_US9RT techs'!$L$2:$L$1718,'Service PJ'!$A152,'EPA_US9RT techs'!$C$2:$C$1718,"VDA_FLOP",'EPA_US9RT techs'!$F$2:$F$1718,'Service PJ'!H$1)),"")</f>
        <v>1.1346569412229279</v>
      </c>
      <c r="I152" s="1">
        <f>IFERROR(IFERROR(1/AVERAGEIFS('EPA_US9RT techs'!$I$2:$I$1718,'EPA_US9RT techs'!$J$2:$J$1718,'Service PJ'!$D152,'EPA_US9RT techs'!$K$2:$K$1718,'Service PJ'!$B152,'EPA_US9RT techs'!$L$2:$L$1718,'Service PJ'!$A152,'EPA_US9RT techs'!$C$2:$C$1718,"VDA_FLOP",'EPA_US9RT techs'!$F$2:$F$1718,'Service PJ'!I$1),1/AVERAGEIFS('EPA_US9RT techs'!$I$2:$I$1718,'EPA_US9RT techs'!$K$2:$K$1718,'Service PJ'!$B152,'EPA_US9RT techs'!$L$2:$L$1718,'Service PJ'!$A152,'EPA_US9RT techs'!$C$2:$C$1718,"VDA_FLOP",'EPA_US9RT techs'!$F$2:$F$1718,'Service PJ'!I$1)),"")</f>
        <v>1.215977144773748</v>
      </c>
      <c r="J152" s="1">
        <f>IFERROR(IFERROR(1/AVERAGEIFS('EPA_US9RT techs'!$I$2:$I$1718,'EPA_US9RT techs'!$J$2:$J$1718,'Service PJ'!$D152,'EPA_US9RT techs'!$K$2:$K$1718,'Service PJ'!$B152,'EPA_US9RT techs'!$L$2:$L$1718,'Service PJ'!$A152,'EPA_US9RT techs'!$C$2:$C$1718,"VDA_FLOP",'EPA_US9RT techs'!$F$2:$F$1718,'Service PJ'!J$1),1/AVERAGEIFS('EPA_US9RT techs'!$I$2:$I$1718,'EPA_US9RT techs'!$K$2:$K$1718,'Service PJ'!$B152,'EPA_US9RT techs'!$L$2:$L$1718,'Service PJ'!$A152,'EPA_US9RT techs'!$C$2:$C$1718,"VDA_FLOP",'EPA_US9RT techs'!$F$2:$F$1718,'Service PJ'!J$1)),"")</f>
        <v>1.2700973158152613</v>
      </c>
      <c r="L152" t="str">
        <f>IF(SUM(O152:AR152)=0,"\I: ","")&amp;'Service PJ'!D152&amp;"_"&amp;'Service PJ'!E152&amp;"_"&amp;'Service PJ'!C152</f>
        <v>\I: IIS_PRH_COA</v>
      </c>
      <c r="M152" t="str">
        <f>"IND"&amp;'Service PJ'!C152</f>
        <v>INDCOA</v>
      </c>
      <c r="N152" t="str">
        <f t="shared" si="134"/>
        <v>\I: IIS</v>
      </c>
      <c r="O152" s="1">
        <f>'Service shares'!AK152*'Service PJ'!AV152</f>
        <v>0</v>
      </c>
      <c r="P152" s="1">
        <f>'Service shares'!AL152*'Service PJ'!AW152</f>
        <v>0</v>
      </c>
      <c r="Q152" s="1">
        <f>'Service shares'!AM152*'Service PJ'!AX152</f>
        <v>0</v>
      </c>
      <c r="R152" s="1">
        <f>'Service shares'!AN152*'Service PJ'!AY152</f>
        <v>0</v>
      </c>
      <c r="S152" s="1">
        <f>'Service shares'!AO152*'Service PJ'!AZ152</f>
        <v>0</v>
      </c>
      <c r="T152" s="1">
        <f>'Service shares'!AP152*'Service PJ'!BA152</f>
        <v>0</v>
      </c>
      <c r="U152" s="1">
        <f>'Service shares'!AQ152*'Service PJ'!BB152</f>
        <v>0</v>
      </c>
      <c r="V152" s="14">
        <f>'Service shares'!AR152*'Service PJ'!BC152</f>
        <v>0</v>
      </c>
      <c r="W152" s="1">
        <f>'Service shares'!AS152*'Service PJ'!BD152</f>
        <v>0</v>
      </c>
      <c r="X152" s="1">
        <f>'Service shares'!AT152*'Service PJ'!BE152</f>
        <v>0</v>
      </c>
      <c r="Y152" s="1">
        <f>'Service shares'!AU152*'Service PJ'!BF152</f>
        <v>0</v>
      </c>
      <c r="Z152" s="1">
        <f>'Service shares'!AV152*'Service PJ'!BG152</f>
        <v>0</v>
      </c>
      <c r="AA152" s="1">
        <f>'Service shares'!AW152*'Service PJ'!BH152</f>
        <v>0</v>
      </c>
      <c r="AB152" s="1">
        <f>'Service shares'!AX152*'Service PJ'!BI152</f>
        <v>0</v>
      </c>
      <c r="AC152" s="1">
        <f>'Service shares'!AY152*'Service PJ'!BJ152</f>
        <v>0</v>
      </c>
      <c r="AD152" s="1">
        <f>'Service shares'!AZ152*'Service PJ'!BK152</f>
        <v>0</v>
      </c>
      <c r="AE152" s="1">
        <f>'Service shares'!BA152*'Service PJ'!BL152</f>
        <v>0</v>
      </c>
      <c r="AF152" s="1">
        <f>'Service shares'!BB152*'Service PJ'!BM152</f>
        <v>0</v>
      </c>
      <c r="AG152" s="1">
        <f>'Service shares'!BC152*'Service PJ'!BN152</f>
        <v>0</v>
      </c>
      <c r="AH152" s="1">
        <f>'Service shares'!BD152*'Service PJ'!BO152</f>
        <v>0</v>
      </c>
      <c r="AI152" s="1">
        <f>'Service shares'!BE152*'Service PJ'!BP152</f>
        <v>0</v>
      </c>
      <c r="AJ152" s="1">
        <f>'Service shares'!BF152*'Service PJ'!BQ152</f>
        <v>0</v>
      </c>
      <c r="AK152" s="1">
        <f>'Service shares'!BG152*'Service PJ'!BR152</f>
        <v>0</v>
      </c>
      <c r="AL152" s="1">
        <f>'Service shares'!BH152*'Service PJ'!BS152</f>
        <v>0</v>
      </c>
      <c r="AM152" s="1">
        <f>'Service shares'!BI152*'Service PJ'!BT152</f>
        <v>0</v>
      </c>
      <c r="AN152" s="1">
        <f>'Service shares'!BJ152*'Service PJ'!BU152</f>
        <v>0</v>
      </c>
      <c r="AO152" s="1">
        <f>'Service shares'!BK152*'Service PJ'!BV152</f>
        <v>0</v>
      </c>
      <c r="AP152" s="1">
        <f>'Service shares'!BL152*'Service PJ'!BW152</f>
        <v>0</v>
      </c>
      <c r="AQ152" s="1">
        <f>'Service shares'!BM152*'Service PJ'!BX152</f>
        <v>0</v>
      </c>
      <c r="AR152" s="1">
        <f>'Service shares'!BN152*'Service PJ'!BY152</f>
        <v>0</v>
      </c>
      <c r="AS152" s="2">
        <v>0</v>
      </c>
      <c r="AU152" t="str">
        <f t="shared" si="101"/>
        <v>\I: IIS_PRH_COA</v>
      </c>
      <c r="AV152" s="1">
        <f t="shared" si="143"/>
        <v>1.1262534363940762</v>
      </c>
      <c r="AW152" s="1">
        <f t="shared" si="143"/>
        <v>1.1262534363940762</v>
      </c>
      <c r="AX152" s="1">
        <f t="shared" si="143"/>
        <v>1.1262534363940762</v>
      </c>
      <c r="AY152" s="1">
        <f t="shared" si="143"/>
        <v>1.1262534363940762</v>
      </c>
      <c r="AZ152" s="1">
        <f t="shared" si="143"/>
        <v>1.1262534363940762</v>
      </c>
      <c r="BA152" s="1">
        <f t="shared" si="143"/>
        <v>1.1262534363940762</v>
      </c>
      <c r="BB152" s="1">
        <f t="shared" si="143"/>
        <v>1.1262534363940762</v>
      </c>
      <c r="BC152" s="1">
        <f t="shared" si="143"/>
        <v>1.1262534363940762</v>
      </c>
      <c r="BD152" s="1">
        <f t="shared" si="143"/>
        <v>1.1262534363940762</v>
      </c>
      <c r="BE152" s="1">
        <f t="shared" si="143"/>
        <v>1.1262534363940762</v>
      </c>
      <c r="BF152" s="1">
        <f t="shared" si="143"/>
        <v>1.1262534363940762</v>
      </c>
      <c r="BG152" s="1">
        <f t="shared" si="143"/>
        <v>1.1262534363940762</v>
      </c>
      <c r="BH152" s="1">
        <f t="shared" si="143"/>
        <v>1.1262534363940762</v>
      </c>
      <c r="BI152" s="1">
        <f t="shared" si="143"/>
        <v>1.1262534363940762</v>
      </c>
      <c r="BJ152" s="1">
        <f t="shared" si="143"/>
        <v>1.1262534363940762</v>
      </c>
      <c r="BK152" s="1">
        <f t="shared" si="143"/>
        <v>1.1262534363940762</v>
      </c>
      <c r="BL152" s="1">
        <f t="shared" si="144"/>
        <v>1.1262534363940762</v>
      </c>
      <c r="BM152" s="1">
        <f t="shared" si="144"/>
        <v>1.1262534363940762</v>
      </c>
      <c r="BN152" s="1">
        <f t="shared" si="144"/>
        <v>1.1262534363940762</v>
      </c>
      <c r="BO152" s="1">
        <f t="shared" si="144"/>
        <v>1.1262534363940762</v>
      </c>
      <c r="BP152" s="1">
        <f t="shared" si="144"/>
        <v>1.1262534363940762</v>
      </c>
      <c r="BQ152" s="1">
        <f t="shared" si="144"/>
        <v>1.1262534363940762</v>
      </c>
      <c r="BR152" s="1">
        <f t="shared" si="144"/>
        <v>1.1262534363940762</v>
      </c>
      <c r="BS152" s="1">
        <f t="shared" si="144"/>
        <v>1.1262534363940762</v>
      </c>
      <c r="BT152" s="1">
        <f t="shared" si="144"/>
        <v>1.1262534363940762</v>
      </c>
      <c r="BU152" s="1">
        <f t="shared" si="144"/>
        <v>1.1262534363940762</v>
      </c>
      <c r="BV152" s="1">
        <f t="shared" si="144"/>
        <v>1.1262534363940762</v>
      </c>
      <c r="BW152" s="1">
        <f t="shared" si="144"/>
        <v>1.1262534363940762</v>
      </c>
      <c r="BX152" s="1">
        <f t="shared" si="144"/>
        <v>1.1262534363940762</v>
      </c>
      <c r="BY152" s="1">
        <f t="shared" si="144"/>
        <v>1.1262534363940762</v>
      </c>
      <c r="CC152" t="str">
        <f t="shared" si="136"/>
        <v>*</v>
      </c>
      <c r="CD152" t="str">
        <f t="shared" si="137"/>
        <v>\I: IIS_PRH_COA</v>
      </c>
      <c r="CE152" t="str">
        <f>VLOOKUP(D152,'IND Balance'!$AM$5:$AN$21,2,FALSE)&amp;" - "&amp;VLOOKUP(E152,'MECS_Table 5.4'!$AF$18:$AG$30,2,FALSE)&amp;" - "&amp;VLOOKUP('Service PJ'!M152,'IND Balance'!$AM$22:$AN$32,2,FALSE)</f>
        <v>Iron and Steel - Process heat - Coal</v>
      </c>
      <c r="CF152" t="s">
        <v>109</v>
      </c>
      <c r="CG152" t="s">
        <v>110</v>
      </c>
      <c r="CL152" t="str">
        <f t="shared" si="138"/>
        <v>\I: IIS_PRH_COA</v>
      </c>
      <c r="CM152" t="str">
        <f t="shared" si="139"/>
        <v>\I: IIS</v>
      </c>
      <c r="CN152" s="1" t="str">
        <f t="shared" si="103"/>
        <v/>
      </c>
      <c r="CO152" s="1" t="str">
        <f t="shared" si="104"/>
        <v/>
      </c>
      <c r="CP152" s="1" t="str">
        <f t="shared" si="105"/>
        <v/>
      </c>
      <c r="CQ152" s="1" t="str">
        <f t="shared" si="106"/>
        <v/>
      </c>
      <c r="CR152" s="1" t="str">
        <f t="shared" si="107"/>
        <v/>
      </c>
      <c r="CS152" s="1" t="str">
        <f t="shared" si="108"/>
        <v/>
      </c>
      <c r="CT152" s="1" t="str">
        <f t="shared" si="109"/>
        <v/>
      </c>
      <c r="CU152" s="1" t="str">
        <f t="shared" si="110"/>
        <v/>
      </c>
      <c r="CV152" s="1" t="str">
        <f t="shared" si="111"/>
        <v/>
      </c>
      <c r="CW152" s="1" t="str">
        <f t="shared" si="112"/>
        <v/>
      </c>
      <c r="CX152" s="1" t="str">
        <f t="shared" si="113"/>
        <v/>
      </c>
      <c r="CY152" s="1" t="str">
        <f t="shared" si="114"/>
        <v/>
      </c>
      <c r="CZ152" s="1" t="str">
        <f t="shared" si="115"/>
        <v/>
      </c>
      <c r="DA152" s="1" t="str">
        <f t="shared" si="116"/>
        <v/>
      </c>
      <c r="DB152" s="1" t="str">
        <f t="shared" si="117"/>
        <v/>
      </c>
      <c r="DC152" s="1" t="str">
        <f t="shared" si="118"/>
        <v/>
      </c>
      <c r="DD152" s="1" t="str">
        <f t="shared" si="119"/>
        <v/>
      </c>
      <c r="DE152" s="1" t="str">
        <f t="shared" si="120"/>
        <v/>
      </c>
      <c r="DF152" s="1" t="str">
        <f t="shared" si="121"/>
        <v/>
      </c>
      <c r="DG152" s="1" t="str">
        <f t="shared" si="122"/>
        <v/>
      </c>
      <c r="DH152" s="1" t="str">
        <f t="shared" si="123"/>
        <v/>
      </c>
      <c r="DI152" s="1" t="str">
        <f t="shared" si="124"/>
        <v/>
      </c>
      <c r="DJ152" s="1" t="str">
        <f t="shared" si="125"/>
        <v/>
      </c>
      <c r="DK152" s="1" t="str">
        <f t="shared" si="126"/>
        <v/>
      </c>
      <c r="DL152" s="1" t="str">
        <f t="shared" si="127"/>
        <v/>
      </c>
      <c r="DM152" s="1" t="str">
        <f t="shared" si="128"/>
        <v/>
      </c>
      <c r="DN152" s="1" t="str">
        <f t="shared" si="129"/>
        <v/>
      </c>
      <c r="DO152" s="1" t="str">
        <f t="shared" si="130"/>
        <v/>
      </c>
      <c r="DP152" s="1" t="str">
        <f t="shared" si="131"/>
        <v/>
      </c>
      <c r="DQ152" s="1" t="str">
        <f t="shared" si="132"/>
        <v/>
      </c>
      <c r="DR152" s="1">
        <v>3</v>
      </c>
      <c r="DS152" s="1" t="str">
        <f t="shared" si="140"/>
        <v/>
      </c>
      <c r="DT152" t="str">
        <f t="shared" si="141"/>
        <v/>
      </c>
    </row>
    <row r="153" spans="1:124" x14ac:dyDescent="0.45">
      <c r="A153" t="str">
        <f t="shared" si="133"/>
        <v>COA</v>
      </c>
      <c r="B153" t="str">
        <f>VLOOKUP(E153,'EPA_US9RT techs'!$R$26:$S$34,2,FALSE)</f>
        <v>PRH</v>
      </c>
      <c r="C153" t="str">
        <f>'Service shares'!A153</f>
        <v>COA</v>
      </c>
      <c r="D153" t="str">
        <f>'Service shares'!B153</f>
        <v>IIS</v>
      </c>
      <c r="E153" t="str">
        <f>'Service shares'!C153</f>
        <v>OTP</v>
      </c>
      <c r="F153" s="1">
        <f>IFERROR(1/AVERAGEIFS('EPA_US9RT techs'!$I$2:$I$1718,'EPA_US9RT techs'!$J$2:$J$1718,'Service PJ'!$D153,'EPA_US9RT techs'!$K$2:$K$1718,'Service PJ'!$B153,'EPA_US9RT techs'!$L$2:$L$1718,'Service PJ'!$A153,'EPA_US9RT techs'!$C$2:$C$1718,"VDA_FLOP",'EPA_US9RT techs'!$F$2:$F$1718,'Service PJ'!F$1),1/AVERAGEIFS('EPA_US9RT techs'!$I$2:$I$1718,'EPA_US9RT techs'!$K$2:$K$1718,'Service PJ'!$B153,'EPA_US9RT techs'!$L$2:$L$1718,'Service PJ'!$A153,'EPA_US9RT techs'!$C$2:$C$1718,"VDA_FLOP",'EPA_US9RT techs'!$F$2:$F$1718,'Service PJ'!F$1))</f>
        <v>1</v>
      </c>
      <c r="G153" s="1">
        <f>IFERROR(IFERROR(1/AVERAGEIFS('EPA_US9RT techs'!$I$2:$I$1718,'EPA_US9RT techs'!$J$2:$J$1718,'Service PJ'!$D153,'EPA_US9RT techs'!$K$2:$K$1718,'Service PJ'!$B153,'EPA_US9RT techs'!$L$2:$L$1718,'Service PJ'!$A153,'EPA_US9RT techs'!$C$2:$C$1718,"VDA_FLOP",'EPA_US9RT techs'!$F$2:$F$1718,'Service PJ'!G$1),1/AVERAGEIFS('EPA_US9RT techs'!$I$2:$I$1718,'EPA_US9RT techs'!$K$2:$K$1718,'Service PJ'!$B153,'EPA_US9RT techs'!$L$2:$L$1718,'Service PJ'!$A153,'EPA_US9RT techs'!$C$2:$C$1718,"VDA_FLOP",'EPA_US9RT techs'!$F$2:$F$1718,'Service PJ'!G$1)),"")</f>
        <v>1.1262534363940762</v>
      </c>
      <c r="H153" s="1">
        <f>IFERROR(IFERROR(1/AVERAGEIFS('EPA_US9RT techs'!$I$2:$I$1718,'EPA_US9RT techs'!$J$2:$J$1718,'Service PJ'!$D153,'EPA_US9RT techs'!$K$2:$K$1718,'Service PJ'!$B153,'EPA_US9RT techs'!$L$2:$L$1718,'Service PJ'!$A153,'EPA_US9RT techs'!$C$2:$C$1718,"VDA_FLOP",'EPA_US9RT techs'!$F$2:$F$1718,'Service PJ'!H$1),1/AVERAGEIFS('EPA_US9RT techs'!$I$2:$I$1718,'EPA_US9RT techs'!$K$2:$K$1718,'Service PJ'!$B153,'EPA_US9RT techs'!$L$2:$L$1718,'Service PJ'!$A153,'EPA_US9RT techs'!$C$2:$C$1718,"VDA_FLOP",'EPA_US9RT techs'!$F$2:$F$1718,'Service PJ'!H$1)),"")</f>
        <v>1.1346569412229279</v>
      </c>
      <c r="I153" s="1">
        <f>IFERROR(IFERROR(1/AVERAGEIFS('EPA_US9RT techs'!$I$2:$I$1718,'EPA_US9RT techs'!$J$2:$J$1718,'Service PJ'!$D153,'EPA_US9RT techs'!$K$2:$K$1718,'Service PJ'!$B153,'EPA_US9RT techs'!$L$2:$L$1718,'Service PJ'!$A153,'EPA_US9RT techs'!$C$2:$C$1718,"VDA_FLOP",'EPA_US9RT techs'!$F$2:$F$1718,'Service PJ'!I$1),1/AVERAGEIFS('EPA_US9RT techs'!$I$2:$I$1718,'EPA_US9RT techs'!$K$2:$K$1718,'Service PJ'!$B153,'EPA_US9RT techs'!$L$2:$L$1718,'Service PJ'!$A153,'EPA_US9RT techs'!$C$2:$C$1718,"VDA_FLOP",'EPA_US9RT techs'!$F$2:$F$1718,'Service PJ'!I$1)),"")</f>
        <v>1.215977144773748</v>
      </c>
      <c r="J153" s="1">
        <f>IFERROR(IFERROR(1/AVERAGEIFS('EPA_US9RT techs'!$I$2:$I$1718,'EPA_US9RT techs'!$J$2:$J$1718,'Service PJ'!$D153,'EPA_US9RT techs'!$K$2:$K$1718,'Service PJ'!$B153,'EPA_US9RT techs'!$L$2:$L$1718,'Service PJ'!$A153,'EPA_US9RT techs'!$C$2:$C$1718,"VDA_FLOP",'EPA_US9RT techs'!$F$2:$F$1718,'Service PJ'!J$1),1/AVERAGEIFS('EPA_US9RT techs'!$I$2:$I$1718,'EPA_US9RT techs'!$K$2:$K$1718,'Service PJ'!$B153,'EPA_US9RT techs'!$L$2:$L$1718,'Service PJ'!$A153,'EPA_US9RT techs'!$C$2:$C$1718,"VDA_FLOP",'EPA_US9RT techs'!$F$2:$F$1718,'Service PJ'!J$1)),"")</f>
        <v>1.2700973158152613</v>
      </c>
      <c r="L153" t="str">
        <f>IF(SUM(O153:AR153)=0,"\I: ","")&amp;'Service PJ'!D153&amp;"_"&amp;'Service PJ'!E153&amp;"_"&amp;'Service PJ'!C153</f>
        <v>\I: IIS_OTP_COA</v>
      </c>
      <c r="M153" t="str">
        <f>"IND"&amp;'Service PJ'!C153</f>
        <v>INDCOA</v>
      </c>
      <c r="N153" t="str">
        <f t="shared" si="134"/>
        <v>\I: IIS</v>
      </c>
      <c r="O153" s="1">
        <f>'Service shares'!AK153*'Service PJ'!AV153</f>
        <v>0</v>
      </c>
      <c r="P153" s="1">
        <f>'Service shares'!AL153*'Service PJ'!AW153</f>
        <v>0</v>
      </c>
      <c r="Q153" s="1">
        <f>'Service shares'!AM153*'Service PJ'!AX153</f>
        <v>0</v>
      </c>
      <c r="R153" s="1">
        <f>'Service shares'!AN153*'Service PJ'!AY153</f>
        <v>0</v>
      </c>
      <c r="S153" s="1">
        <f>'Service shares'!AO153*'Service PJ'!AZ153</f>
        <v>0</v>
      </c>
      <c r="T153" s="1">
        <f>'Service shares'!AP153*'Service PJ'!BA153</f>
        <v>0</v>
      </c>
      <c r="U153" s="1">
        <f>'Service shares'!AQ153*'Service PJ'!BB153</f>
        <v>0</v>
      </c>
      <c r="V153" s="14">
        <f>'Service shares'!AR153*'Service PJ'!BC153</f>
        <v>0</v>
      </c>
      <c r="W153" s="1">
        <f>'Service shares'!AS153*'Service PJ'!BD153</f>
        <v>0</v>
      </c>
      <c r="X153" s="1">
        <f>'Service shares'!AT153*'Service PJ'!BE153</f>
        <v>0</v>
      </c>
      <c r="Y153" s="1">
        <f>'Service shares'!AU153*'Service PJ'!BF153</f>
        <v>0</v>
      </c>
      <c r="Z153" s="1">
        <f>'Service shares'!AV153*'Service PJ'!BG153</f>
        <v>0</v>
      </c>
      <c r="AA153" s="1">
        <f>'Service shares'!AW153*'Service PJ'!BH153</f>
        <v>0</v>
      </c>
      <c r="AB153" s="1">
        <f>'Service shares'!AX153*'Service PJ'!BI153</f>
        <v>0</v>
      </c>
      <c r="AC153" s="1">
        <f>'Service shares'!AY153*'Service PJ'!BJ153</f>
        <v>0</v>
      </c>
      <c r="AD153" s="1">
        <f>'Service shares'!AZ153*'Service PJ'!BK153</f>
        <v>0</v>
      </c>
      <c r="AE153" s="1">
        <f>'Service shares'!BA153*'Service PJ'!BL153</f>
        <v>0</v>
      </c>
      <c r="AF153" s="1">
        <f>'Service shares'!BB153*'Service PJ'!BM153</f>
        <v>0</v>
      </c>
      <c r="AG153" s="1">
        <f>'Service shares'!BC153*'Service PJ'!BN153</f>
        <v>0</v>
      </c>
      <c r="AH153" s="1">
        <f>'Service shares'!BD153*'Service PJ'!BO153</f>
        <v>0</v>
      </c>
      <c r="AI153" s="1">
        <f>'Service shares'!BE153*'Service PJ'!BP153</f>
        <v>0</v>
      </c>
      <c r="AJ153" s="1">
        <f>'Service shares'!BF153*'Service PJ'!BQ153</f>
        <v>0</v>
      </c>
      <c r="AK153" s="1">
        <f>'Service shares'!BG153*'Service PJ'!BR153</f>
        <v>0</v>
      </c>
      <c r="AL153" s="1">
        <f>'Service shares'!BH153*'Service PJ'!BS153</f>
        <v>0</v>
      </c>
      <c r="AM153" s="1">
        <f>'Service shares'!BI153*'Service PJ'!BT153</f>
        <v>0</v>
      </c>
      <c r="AN153" s="1">
        <f>'Service shares'!BJ153*'Service PJ'!BU153</f>
        <v>0</v>
      </c>
      <c r="AO153" s="1">
        <f>'Service shares'!BK153*'Service PJ'!BV153</f>
        <v>0</v>
      </c>
      <c r="AP153" s="1">
        <f>'Service shares'!BL153*'Service PJ'!BW153</f>
        <v>0</v>
      </c>
      <c r="AQ153" s="1">
        <f>'Service shares'!BM153*'Service PJ'!BX153</f>
        <v>0</v>
      </c>
      <c r="AR153" s="1">
        <f>'Service shares'!BN153*'Service PJ'!BY153</f>
        <v>0</v>
      </c>
      <c r="AS153" s="2">
        <v>0</v>
      </c>
      <c r="AU153" t="str">
        <f t="shared" si="101"/>
        <v>\I: IIS_OTP_COA</v>
      </c>
      <c r="AV153" s="1">
        <f t="shared" si="143"/>
        <v>1.1262534363940762</v>
      </c>
      <c r="AW153" s="1">
        <f t="shared" si="143"/>
        <v>1.1262534363940762</v>
      </c>
      <c r="AX153" s="1">
        <f t="shared" si="143"/>
        <v>1.1262534363940762</v>
      </c>
      <c r="AY153" s="1">
        <f t="shared" si="143"/>
        <v>1.1262534363940762</v>
      </c>
      <c r="AZ153" s="1">
        <f t="shared" si="143"/>
        <v>1.1262534363940762</v>
      </c>
      <c r="BA153" s="1">
        <f t="shared" si="143"/>
        <v>1.1262534363940762</v>
      </c>
      <c r="BB153" s="1">
        <f t="shared" si="143"/>
        <v>1.1262534363940762</v>
      </c>
      <c r="BC153" s="1">
        <f t="shared" si="143"/>
        <v>1.1262534363940762</v>
      </c>
      <c r="BD153" s="1">
        <f t="shared" si="143"/>
        <v>1.1262534363940762</v>
      </c>
      <c r="BE153" s="1">
        <f t="shared" si="143"/>
        <v>1.1262534363940762</v>
      </c>
      <c r="BF153" s="1">
        <f t="shared" si="143"/>
        <v>1.1262534363940762</v>
      </c>
      <c r="BG153" s="1">
        <f t="shared" si="143"/>
        <v>1.1262534363940762</v>
      </c>
      <c r="BH153" s="1">
        <f t="shared" si="143"/>
        <v>1.1262534363940762</v>
      </c>
      <c r="BI153" s="1">
        <f t="shared" si="143"/>
        <v>1.1262534363940762</v>
      </c>
      <c r="BJ153" s="1">
        <f t="shared" si="143"/>
        <v>1.1262534363940762</v>
      </c>
      <c r="BK153" s="1">
        <f t="shared" si="143"/>
        <v>1.1262534363940762</v>
      </c>
      <c r="BL153" s="1">
        <f t="shared" si="144"/>
        <v>1.1262534363940762</v>
      </c>
      <c r="BM153" s="1">
        <f t="shared" si="144"/>
        <v>1.1262534363940762</v>
      </c>
      <c r="BN153" s="1">
        <f t="shared" si="144"/>
        <v>1.1262534363940762</v>
      </c>
      <c r="BO153" s="1">
        <f t="shared" si="144"/>
        <v>1.1262534363940762</v>
      </c>
      <c r="BP153" s="1">
        <f t="shared" si="144"/>
        <v>1.1262534363940762</v>
      </c>
      <c r="BQ153" s="1">
        <f t="shared" si="144"/>
        <v>1.1262534363940762</v>
      </c>
      <c r="BR153" s="1">
        <f t="shared" si="144"/>
        <v>1.1262534363940762</v>
      </c>
      <c r="BS153" s="1">
        <f t="shared" si="144"/>
        <v>1.1262534363940762</v>
      </c>
      <c r="BT153" s="1">
        <f t="shared" si="144"/>
        <v>1.1262534363940762</v>
      </c>
      <c r="BU153" s="1">
        <f t="shared" si="144"/>
        <v>1.1262534363940762</v>
      </c>
      <c r="BV153" s="1">
        <f t="shared" si="144"/>
        <v>1.1262534363940762</v>
      </c>
      <c r="BW153" s="1">
        <f t="shared" si="144"/>
        <v>1.1262534363940762</v>
      </c>
      <c r="BX153" s="1">
        <f t="shared" si="144"/>
        <v>1.1262534363940762</v>
      </c>
      <c r="BY153" s="1">
        <f t="shared" si="144"/>
        <v>1.1262534363940762</v>
      </c>
      <c r="CC153" t="str">
        <f t="shared" si="136"/>
        <v>*</v>
      </c>
      <c r="CD153" t="str">
        <f t="shared" si="137"/>
        <v>\I: IIS_OTP_COA</v>
      </c>
      <c r="CE153" t="str">
        <f>VLOOKUP(D153,'IND Balance'!$AM$5:$AN$21,2,FALSE)&amp;" - "&amp;VLOOKUP(E153,'MECS_Table 5.4'!$AF$18:$AG$30,2,FALSE)&amp;" - "&amp;VLOOKUP('Service PJ'!M153,'IND Balance'!$AM$22:$AN$32,2,FALSE)</f>
        <v>Iron and Steel - Other process - Coal</v>
      </c>
      <c r="CF153" t="s">
        <v>109</v>
      </c>
      <c r="CG153" t="s">
        <v>110</v>
      </c>
      <c r="CL153" t="str">
        <f t="shared" si="138"/>
        <v>\I: IIS_OTP_COA</v>
      </c>
      <c r="CM153" t="str">
        <f t="shared" si="139"/>
        <v>\I: IIS</v>
      </c>
      <c r="CN153" s="1" t="str">
        <f t="shared" si="103"/>
        <v/>
      </c>
      <c r="CO153" s="1" t="str">
        <f t="shared" si="104"/>
        <v/>
      </c>
      <c r="CP153" s="1" t="str">
        <f t="shared" si="105"/>
        <v/>
      </c>
      <c r="CQ153" s="1" t="str">
        <f t="shared" si="106"/>
        <v/>
      </c>
      <c r="CR153" s="1" t="str">
        <f t="shared" si="107"/>
        <v/>
      </c>
      <c r="CS153" s="1" t="str">
        <f t="shared" si="108"/>
        <v/>
      </c>
      <c r="CT153" s="1" t="str">
        <f t="shared" si="109"/>
        <v/>
      </c>
      <c r="CU153" s="1" t="str">
        <f t="shared" si="110"/>
        <v/>
      </c>
      <c r="CV153" s="1" t="str">
        <f t="shared" si="111"/>
        <v/>
      </c>
      <c r="CW153" s="1" t="str">
        <f t="shared" si="112"/>
        <v/>
      </c>
      <c r="CX153" s="1" t="str">
        <f t="shared" si="113"/>
        <v/>
      </c>
      <c r="CY153" s="1" t="str">
        <f t="shared" si="114"/>
        <v/>
      </c>
      <c r="CZ153" s="1" t="str">
        <f t="shared" si="115"/>
        <v/>
      </c>
      <c r="DA153" s="1" t="str">
        <f t="shared" si="116"/>
        <v/>
      </c>
      <c r="DB153" s="1" t="str">
        <f t="shared" si="117"/>
        <v/>
      </c>
      <c r="DC153" s="1" t="str">
        <f t="shared" si="118"/>
        <v/>
      </c>
      <c r="DD153" s="1" t="str">
        <f t="shared" si="119"/>
        <v/>
      </c>
      <c r="DE153" s="1" t="str">
        <f t="shared" si="120"/>
        <v/>
      </c>
      <c r="DF153" s="1" t="str">
        <f t="shared" si="121"/>
        <v/>
      </c>
      <c r="DG153" s="1" t="str">
        <f t="shared" si="122"/>
        <v/>
      </c>
      <c r="DH153" s="1" t="str">
        <f t="shared" si="123"/>
        <v/>
      </c>
      <c r="DI153" s="1" t="str">
        <f t="shared" si="124"/>
        <v/>
      </c>
      <c r="DJ153" s="1" t="str">
        <f t="shared" si="125"/>
        <v/>
      </c>
      <c r="DK153" s="1" t="str">
        <f t="shared" si="126"/>
        <v/>
      </c>
      <c r="DL153" s="1" t="str">
        <f t="shared" si="127"/>
        <v/>
      </c>
      <c r="DM153" s="1" t="str">
        <f t="shared" si="128"/>
        <v/>
      </c>
      <c r="DN153" s="1" t="str">
        <f t="shared" si="129"/>
        <v/>
      </c>
      <c r="DO153" s="1" t="str">
        <f t="shared" si="130"/>
        <v/>
      </c>
      <c r="DP153" s="1" t="str">
        <f t="shared" si="131"/>
        <v/>
      </c>
      <c r="DQ153" s="1" t="str">
        <f t="shared" si="132"/>
        <v/>
      </c>
      <c r="DR153" s="1">
        <v>3</v>
      </c>
      <c r="DS153" s="1" t="str">
        <f t="shared" si="140"/>
        <v/>
      </c>
      <c r="DT153" t="str">
        <f t="shared" si="141"/>
        <v/>
      </c>
    </row>
    <row r="154" spans="1:124" x14ac:dyDescent="0.45">
      <c r="A154" t="str">
        <f t="shared" si="133"/>
        <v>COA</v>
      </c>
      <c r="B154" t="str">
        <f>VLOOKUP(E154,'EPA_US9RT techs'!$R$26:$S$34,2,FALSE)</f>
        <v>PRH</v>
      </c>
      <c r="C154" t="str">
        <f>'Service shares'!A154</f>
        <v>COA</v>
      </c>
      <c r="D154" t="str">
        <f>'Service shares'!B154</f>
        <v>INF</v>
      </c>
      <c r="E154" t="str">
        <f>'Service shares'!C154</f>
        <v>PRH</v>
      </c>
      <c r="F154" s="1">
        <f>IFERROR(1/AVERAGEIFS('EPA_US9RT techs'!$I$2:$I$1718,'EPA_US9RT techs'!$J$2:$J$1718,'Service PJ'!$D154,'EPA_US9RT techs'!$K$2:$K$1718,'Service PJ'!$B154,'EPA_US9RT techs'!$L$2:$L$1718,'Service PJ'!$A154,'EPA_US9RT techs'!$C$2:$C$1718,"VDA_FLOP",'EPA_US9RT techs'!$F$2:$F$1718,'Service PJ'!F$1),1/AVERAGEIFS('EPA_US9RT techs'!$I$2:$I$1718,'EPA_US9RT techs'!$K$2:$K$1718,'Service PJ'!$B154,'EPA_US9RT techs'!$L$2:$L$1718,'Service PJ'!$A154,'EPA_US9RT techs'!$C$2:$C$1718,"VDA_FLOP",'EPA_US9RT techs'!$F$2:$F$1718,'Service PJ'!F$1))</f>
        <v>1</v>
      </c>
      <c r="G154" s="1">
        <f>IFERROR(IFERROR(1/AVERAGEIFS('EPA_US9RT techs'!$I$2:$I$1718,'EPA_US9RT techs'!$J$2:$J$1718,'Service PJ'!$D154,'EPA_US9RT techs'!$K$2:$K$1718,'Service PJ'!$B154,'EPA_US9RT techs'!$L$2:$L$1718,'Service PJ'!$A154,'EPA_US9RT techs'!$C$2:$C$1718,"VDA_FLOP",'EPA_US9RT techs'!$F$2:$F$1718,'Service PJ'!G$1),1/AVERAGEIFS('EPA_US9RT techs'!$I$2:$I$1718,'EPA_US9RT techs'!$K$2:$K$1718,'Service PJ'!$B154,'EPA_US9RT techs'!$L$2:$L$1718,'Service PJ'!$A154,'EPA_US9RT techs'!$C$2:$C$1718,"VDA_FLOP",'EPA_US9RT techs'!$F$2:$F$1718,'Service PJ'!G$1)),"")</f>
        <v>1.037427515993558</v>
      </c>
      <c r="H154" s="1">
        <f>IFERROR(IFERROR(1/AVERAGEIFS('EPA_US9RT techs'!$I$2:$I$1718,'EPA_US9RT techs'!$J$2:$J$1718,'Service PJ'!$D154,'EPA_US9RT techs'!$K$2:$K$1718,'Service PJ'!$B154,'EPA_US9RT techs'!$L$2:$L$1718,'Service PJ'!$A154,'EPA_US9RT techs'!$C$2:$C$1718,"VDA_FLOP",'EPA_US9RT techs'!$F$2:$F$1718,'Service PJ'!H$1),1/AVERAGEIFS('EPA_US9RT techs'!$I$2:$I$1718,'EPA_US9RT techs'!$K$2:$K$1718,'Service PJ'!$B154,'EPA_US9RT techs'!$L$2:$L$1718,'Service PJ'!$A154,'EPA_US9RT techs'!$C$2:$C$1718,"VDA_FLOP",'EPA_US9RT techs'!$F$2:$F$1718,'Service PJ'!H$1)),"")</f>
        <v>1.0756041398019496</v>
      </c>
      <c r="I154" s="1">
        <f>IFERROR(IFERROR(1/AVERAGEIFS('EPA_US9RT techs'!$I$2:$I$1718,'EPA_US9RT techs'!$J$2:$J$1718,'Service PJ'!$D154,'EPA_US9RT techs'!$K$2:$K$1718,'Service PJ'!$B154,'EPA_US9RT techs'!$L$2:$L$1718,'Service PJ'!$A154,'EPA_US9RT techs'!$C$2:$C$1718,"VDA_FLOP",'EPA_US9RT techs'!$F$2:$F$1718,'Service PJ'!I$1),1/AVERAGEIFS('EPA_US9RT techs'!$I$2:$I$1718,'EPA_US9RT techs'!$K$2:$K$1718,'Service PJ'!$B154,'EPA_US9RT techs'!$L$2:$L$1718,'Service PJ'!$A154,'EPA_US9RT techs'!$C$2:$C$1718,"VDA_FLOP",'EPA_US9RT techs'!$F$2:$F$1718,'Service PJ'!I$1)),"")</f>
        <v>1.1409232857485276</v>
      </c>
      <c r="J154" s="1">
        <f>IFERROR(IFERROR(1/AVERAGEIFS('EPA_US9RT techs'!$I$2:$I$1718,'EPA_US9RT techs'!$J$2:$J$1718,'Service PJ'!$D154,'EPA_US9RT techs'!$K$2:$K$1718,'Service PJ'!$B154,'EPA_US9RT techs'!$L$2:$L$1718,'Service PJ'!$A154,'EPA_US9RT techs'!$C$2:$C$1718,"VDA_FLOP",'EPA_US9RT techs'!$F$2:$F$1718,'Service PJ'!J$1),1/AVERAGEIFS('EPA_US9RT techs'!$I$2:$I$1718,'EPA_US9RT techs'!$K$2:$K$1718,'Service PJ'!$B154,'EPA_US9RT techs'!$L$2:$L$1718,'Service PJ'!$A154,'EPA_US9RT techs'!$C$2:$C$1718,"VDA_FLOP",'EPA_US9RT techs'!$F$2:$F$1718,'Service PJ'!J$1)),"")</f>
        <v>1.1870432122481129</v>
      </c>
      <c r="L154" t="str">
        <f>IF(SUM(O154:AR154)=0,"\I: ","")&amp;'Service PJ'!D154&amp;"_"&amp;'Service PJ'!E154&amp;"_"&amp;'Service PJ'!C154</f>
        <v>INF_PRH_COA</v>
      </c>
      <c r="M154" t="str">
        <f>"IND"&amp;'Service PJ'!C154</f>
        <v>INDCOA</v>
      </c>
      <c r="N154" t="str">
        <f t="shared" si="134"/>
        <v>INF_PRH</v>
      </c>
      <c r="O154" s="1">
        <f>'Service shares'!AK154*'Service PJ'!AV154</f>
        <v>9.0844334373661656E-2</v>
      </c>
      <c r="P154" s="1">
        <f>'Service shares'!AL154*'Service PJ'!AW154</f>
        <v>1.3247679648083576E-2</v>
      </c>
      <c r="Q154" s="1">
        <f>'Service shares'!AM154*'Service PJ'!AX154</f>
        <v>0</v>
      </c>
      <c r="R154" s="1">
        <f>'Service shares'!AN154*'Service PJ'!AY154</f>
        <v>67.347420141029531</v>
      </c>
      <c r="S154" s="1">
        <f>'Service shares'!AO154*'Service PJ'!AZ154</f>
        <v>1.354090943596624</v>
      </c>
      <c r="T154" s="1">
        <f>'Service shares'!AP154*'Service PJ'!BA154</f>
        <v>169.11202968018117</v>
      </c>
      <c r="U154" s="1">
        <f>'Service shares'!AQ154*'Service PJ'!BB154</f>
        <v>64.134953383402788</v>
      </c>
      <c r="V154" s="14">
        <f>'Service shares'!AR154*'Service PJ'!BC154</f>
        <v>27.974299847568538</v>
      </c>
      <c r="W154" s="1">
        <f>'Service shares'!AS154*'Service PJ'!BD154</f>
        <v>8.7999601485558081</v>
      </c>
      <c r="X154" s="1">
        <f>'Service shares'!AT154*'Service PJ'!BE154</f>
        <v>537.93303854329531</v>
      </c>
      <c r="Y154" s="1">
        <f>'Service shares'!AU154*'Service PJ'!BF154</f>
        <v>1.3731371977791966</v>
      </c>
      <c r="Z154" s="1">
        <f>'Service shares'!AV154*'Service PJ'!BG154</f>
        <v>0.78884502927432754</v>
      </c>
      <c r="AA154" s="1">
        <f>'Service shares'!AW154*'Service PJ'!BH154</f>
        <v>0</v>
      </c>
      <c r="AB154" s="1">
        <f>'Service shares'!AX154*'Service PJ'!BI154</f>
        <v>6.6787069352924737</v>
      </c>
      <c r="AC154" s="1">
        <f>'Service shares'!AY154*'Service PJ'!BJ154</f>
        <v>6.2233689835325082E-2</v>
      </c>
      <c r="AD154" s="1">
        <f>'Service shares'!AZ154*'Service PJ'!BK154</f>
        <v>0</v>
      </c>
      <c r="AE154" s="1">
        <f>'Service shares'!BA154*'Service PJ'!BL154</f>
        <v>16.233988968360674</v>
      </c>
      <c r="AF154" s="1">
        <f>'Service shares'!BB154*'Service PJ'!BM154</f>
        <v>2.8363064951470742E-3</v>
      </c>
      <c r="AG154" s="1">
        <f>'Service shares'!BC154*'Service PJ'!BN154</f>
        <v>0.81167447328427089</v>
      </c>
      <c r="AH154" s="1">
        <f>'Service shares'!BD154*'Service PJ'!BO154</f>
        <v>11.946748819638721</v>
      </c>
      <c r="AI154" s="1">
        <f>'Service shares'!BE154*'Service PJ'!BP154</f>
        <v>0.27097368607388261</v>
      </c>
      <c r="AJ154" s="1">
        <f>'Service shares'!BF154*'Service PJ'!BQ154</f>
        <v>0</v>
      </c>
      <c r="AK154" s="1">
        <f>'Service shares'!BG154*'Service PJ'!BR154</f>
        <v>0</v>
      </c>
      <c r="AL154" s="1">
        <f>'Service shares'!BH154*'Service PJ'!BS154</f>
        <v>0</v>
      </c>
      <c r="AM154" s="1">
        <f>'Service shares'!BI154*'Service PJ'!BT154</f>
        <v>0</v>
      </c>
      <c r="AN154" s="1">
        <f>'Service shares'!BJ154*'Service PJ'!BU154</f>
        <v>0</v>
      </c>
      <c r="AO154" s="1">
        <f>'Service shares'!BK154*'Service PJ'!BV154</f>
        <v>64.567674722727489</v>
      </c>
      <c r="AP154" s="1">
        <f>'Service shares'!BL154*'Service PJ'!BW154</f>
        <v>0.72415726107796397</v>
      </c>
      <c r="AQ154" s="1">
        <f>'Service shares'!BM154*'Service PJ'!BX154</f>
        <v>0</v>
      </c>
      <c r="AR154" s="1">
        <f>'Service shares'!BN154*'Service PJ'!BY154</f>
        <v>0</v>
      </c>
      <c r="AS154" s="2">
        <v>0</v>
      </c>
      <c r="AU154" t="str">
        <f t="shared" si="101"/>
        <v>INF_PRH_COA</v>
      </c>
      <c r="AV154" s="1">
        <f t="shared" si="143"/>
        <v>1.037427515993558</v>
      </c>
      <c r="AW154" s="1">
        <f t="shared" si="143"/>
        <v>1.037427515993558</v>
      </c>
      <c r="AX154" s="1">
        <f t="shared" si="143"/>
        <v>1.037427515993558</v>
      </c>
      <c r="AY154" s="1">
        <f t="shared" si="143"/>
        <v>1.037427515993558</v>
      </c>
      <c r="AZ154" s="1">
        <f t="shared" si="143"/>
        <v>1.037427515993558</v>
      </c>
      <c r="BA154" s="1">
        <f t="shared" si="143"/>
        <v>1.037427515993558</v>
      </c>
      <c r="BB154" s="1">
        <f t="shared" si="143"/>
        <v>1.037427515993558</v>
      </c>
      <c r="BC154" s="1">
        <f t="shared" si="143"/>
        <v>1.037427515993558</v>
      </c>
      <c r="BD154" s="1">
        <f t="shared" si="143"/>
        <v>1.037427515993558</v>
      </c>
      <c r="BE154" s="1">
        <f t="shared" si="143"/>
        <v>1.037427515993558</v>
      </c>
      <c r="BF154" s="1">
        <f t="shared" si="143"/>
        <v>1.037427515993558</v>
      </c>
      <c r="BG154" s="1">
        <f t="shared" si="143"/>
        <v>1.037427515993558</v>
      </c>
      <c r="BH154" s="1">
        <f t="shared" si="143"/>
        <v>1.037427515993558</v>
      </c>
      <c r="BI154" s="1">
        <f t="shared" si="143"/>
        <v>1.037427515993558</v>
      </c>
      <c r="BJ154" s="1">
        <f t="shared" si="143"/>
        <v>1.037427515993558</v>
      </c>
      <c r="BK154" s="1">
        <f t="shared" si="143"/>
        <v>1.037427515993558</v>
      </c>
      <c r="BL154" s="1">
        <f t="shared" si="144"/>
        <v>1.037427515993558</v>
      </c>
      <c r="BM154" s="1">
        <f t="shared" si="144"/>
        <v>1.037427515993558</v>
      </c>
      <c r="BN154" s="1">
        <f t="shared" si="144"/>
        <v>1.037427515993558</v>
      </c>
      <c r="BO154" s="1">
        <f t="shared" si="144"/>
        <v>1.037427515993558</v>
      </c>
      <c r="BP154" s="1">
        <f t="shared" si="144"/>
        <v>1.037427515993558</v>
      </c>
      <c r="BQ154" s="1">
        <f t="shared" si="144"/>
        <v>1.037427515993558</v>
      </c>
      <c r="BR154" s="1">
        <f t="shared" si="144"/>
        <v>1.037427515993558</v>
      </c>
      <c r="BS154" s="1">
        <f t="shared" si="144"/>
        <v>1.037427515993558</v>
      </c>
      <c r="BT154" s="1">
        <f t="shared" si="144"/>
        <v>1.037427515993558</v>
      </c>
      <c r="BU154" s="1">
        <f t="shared" si="144"/>
        <v>1.037427515993558</v>
      </c>
      <c r="BV154" s="1">
        <f t="shared" si="144"/>
        <v>1.037427515993558</v>
      </c>
      <c r="BW154" s="1">
        <f t="shared" si="144"/>
        <v>1.037427515993558</v>
      </c>
      <c r="BX154" s="1">
        <f t="shared" si="144"/>
        <v>1.037427515993558</v>
      </c>
      <c r="BY154" s="1">
        <f t="shared" si="144"/>
        <v>1.037427515993558</v>
      </c>
      <c r="CC154" t="str">
        <f t="shared" si="136"/>
        <v>PRE</v>
      </c>
      <c r="CD154" t="str">
        <f t="shared" si="137"/>
        <v>INF_PRH_COA</v>
      </c>
      <c r="CE154" t="str">
        <f>VLOOKUP(D154,'IND Balance'!$AM$5:$AN$21,2,FALSE)&amp;" - "&amp;VLOOKUP(E154,'MECS_Table 5.4'!$AF$18:$AG$30,2,FALSE)&amp;" - "&amp;VLOOKUP('Service PJ'!M154,'IND Balance'!$AM$22:$AN$32,2,FALSE)</f>
        <v>Non-ferrous metals - Process heat - Coal</v>
      </c>
      <c r="CF154" t="s">
        <v>109</v>
      </c>
      <c r="CG154" t="s">
        <v>110</v>
      </c>
      <c r="CL154" t="str">
        <f t="shared" si="138"/>
        <v>INF_PRH_COA</v>
      </c>
      <c r="CM154" t="str">
        <f t="shared" si="139"/>
        <v>INF_PRH</v>
      </c>
      <c r="CN154" s="1">
        <f t="shared" si="103"/>
        <v>5.1259198087654029E-2</v>
      </c>
      <c r="CO154" s="1">
        <f t="shared" si="104"/>
        <v>6.6143878128304193E-4</v>
      </c>
      <c r="CP154" s="1">
        <f t="shared" si="105"/>
        <v>0</v>
      </c>
      <c r="CQ154" s="1">
        <f t="shared" si="106"/>
        <v>0.68415485443430135</v>
      </c>
      <c r="CR154" s="1">
        <f t="shared" si="107"/>
        <v>1.9496732803559003E-2</v>
      </c>
      <c r="CS154" s="1">
        <f t="shared" si="108"/>
        <v>0.94896746422887635</v>
      </c>
      <c r="CT154" s="1">
        <f t="shared" si="109"/>
        <v>0.23509138669469096</v>
      </c>
      <c r="CU154" s="1">
        <f t="shared" si="110"/>
        <v>0.30331898781531169</v>
      </c>
      <c r="CV154" s="1">
        <f t="shared" si="111"/>
        <v>6.4005026786491837E-2</v>
      </c>
      <c r="CW154" s="1">
        <f t="shared" si="112"/>
        <v>0.30216606174065352</v>
      </c>
      <c r="CX154" s="1">
        <f t="shared" si="113"/>
        <v>0.17879779653617039</v>
      </c>
      <c r="CY154" s="1">
        <f t="shared" si="114"/>
        <v>2.2970162753069564E-2</v>
      </c>
      <c r="CZ154" s="1">
        <f t="shared" si="115"/>
        <v>0</v>
      </c>
      <c r="DA154" s="1">
        <f t="shared" si="116"/>
        <v>0.14725330017763638</v>
      </c>
      <c r="DB154" s="1">
        <f t="shared" si="117"/>
        <v>2.4609309082940069E-3</v>
      </c>
      <c r="DC154" s="1">
        <f t="shared" si="118"/>
        <v>0</v>
      </c>
      <c r="DD154" s="1">
        <f t="shared" si="119"/>
        <v>0.28577245573461929</v>
      </c>
      <c r="DE154" s="1">
        <f t="shared" si="120"/>
        <v>1.2162782190964338E-4</v>
      </c>
      <c r="DF154" s="1">
        <f t="shared" si="121"/>
        <v>1.1888128110070883E-2</v>
      </c>
      <c r="DG154" s="1">
        <f t="shared" si="122"/>
        <v>0.49192701513091119</v>
      </c>
      <c r="DH154" s="1">
        <f t="shared" si="123"/>
        <v>2.3042505723260272E-2</v>
      </c>
      <c r="DI154" s="1">
        <f t="shared" si="124"/>
        <v>0</v>
      </c>
      <c r="DJ154" s="1">
        <f t="shared" si="125"/>
        <v>0</v>
      </c>
      <c r="DK154" s="1">
        <f t="shared" si="126"/>
        <v>0</v>
      </c>
      <c r="DL154" s="1">
        <f t="shared" si="127"/>
        <v>0</v>
      </c>
      <c r="DM154" s="1" t="str">
        <f t="shared" si="128"/>
        <v/>
      </c>
      <c r="DN154" s="1">
        <f t="shared" si="129"/>
        <v>0.76017546711085093</v>
      </c>
      <c r="DO154" s="1">
        <f t="shared" si="130"/>
        <v>3.7205013305672351E-2</v>
      </c>
      <c r="DP154" s="1">
        <f t="shared" si="131"/>
        <v>0</v>
      </c>
      <c r="DQ154" s="1" t="str">
        <f t="shared" si="132"/>
        <v/>
      </c>
      <c r="DR154" s="1">
        <v>3</v>
      </c>
      <c r="DS154" s="1" t="str">
        <f t="shared" si="140"/>
        <v/>
      </c>
      <c r="DT154" t="str">
        <f t="shared" si="141"/>
        <v/>
      </c>
    </row>
    <row r="155" spans="1:124" x14ac:dyDescent="0.45">
      <c r="A155" t="str">
        <f t="shared" si="133"/>
        <v>COA</v>
      </c>
      <c r="B155" t="str">
        <f>VLOOKUP(E155,'EPA_US9RT techs'!$R$26:$S$34,2,FALSE)</f>
        <v>PRH</v>
      </c>
      <c r="C155" t="str">
        <f>'Service shares'!A155</f>
        <v>COA</v>
      </c>
      <c r="D155" t="str">
        <f>'Service shares'!B155</f>
        <v>IMC</v>
      </c>
      <c r="E155" t="str">
        <f>'Service shares'!C155</f>
        <v>PRH</v>
      </c>
      <c r="F155" s="1">
        <f>IFERROR(1/AVERAGEIFS('EPA_US9RT techs'!$I$2:$I$1718,'EPA_US9RT techs'!$J$2:$J$1718,'Service PJ'!$D155,'EPA_US9RT techs'!$K$2:$K$1718,'Service PJ'!$B155,'EPA_US9RT techs'!$L$2:$L$1718,'Service PJ'!$A155,'EPA_US9RT techs'!$C$2:$C$1718,"VDA_FLOP",'EPA_US9RT techs'!$F$2:$F$1718,'Service PJ'!F$1),1/AVERAGEIFS('EPA_US9RT techs'!$I$2:$I$1718,'EPA_US9RT techs'!$K$2:$K$1718,'Service PJ'!$B155,'EPA_US9RT techs'!$L$2:$L$1718,'Service PJ'!$A155,'EPA_US9RT techs'!$C$2:$C$1718,"VDA_FLOP",'EPA_US9RT techs'!$F$2:$F$1718,'Service PJ'!F$1))</f>
        <v>1</v>
      </c>
      <c r="G155" s="1">
        <f>IFERROR(IFERROR(1/AVERAGEIFS('EPA_US9RT techs'!$I$2:$I$1718,'EPA_US9RT techs'!$J$2:$J$1718,'Service PJ'!$D155,'EPA_US9RT techs'!$K$2:$K$1718,'Service PJ'!$B155,'EPA_US9RT techs'!$L$2:$L$1718,'Service PJ'!$A155,'EPA_US9RT techs'!$C$2:$C$1718,"VDA_FLOP",'EPA_US9RT techs'!$F$2:$F$1718,'Service PJ'!G$1),1/AVERAGEIFS('EPA_US9RT techs'!$I$2:$I$1718,'EPA_US9RT techs'!$K$2:$K$1718,'Service PJ'!$B155,'EPA_US9RT techs'!$L$2:$L$1718,'Service PJ'!$A155,'EPA_US9RT techs'!$C$2:$C$1718,"VDA_FLOP",'EPA_US9RT techs'!$F$2:$F$1718,'Service PJ'!G$1)),"")</f>
        <v>1.037427515993558</v>
      </c>
      <c r="H155" s="1">
        <f>IFERROR(IFERROR(1/AVERAGEIFS('EPA_US9RT techs'!$I$2:$I$1718,'EPA_US9RT techs'!$J$2:$J$1718,'Service PJ'!$D155,'EPA_US9RT techs'!$K$2:$K$1718,'Service PJ'!$B155,'EPA_US9RT techs'!$L$2:$L$1718,'Service PJ'!$A155,'EPA_US9RT techs'!$C$2:$C$1718,"VDA_FLOP",'EPA_US9RT techs'!$F$2:$F$1718,'Service PJ'!H$1),1/AVERAGEIFS('EPA_US9RT techs'!$I$2:$I$1718,'EPA_US9RT techs'!$K$2:$K$1718,'Service PJ'!$B155,'EPA_US9RT techs'!$L$2:$L$1718,'Service PJ'!$A155,'EPA_US9RT techs'!$C$2:$C$1718,"VDA_FLOP",'EPA_US9RT techs'!$F$2:$F$1718,'Service PJ'!H$1)),"")</f>
        <v>1.0756041398019496</v>
      </c>
      <c r="I155" s="1">
        <f>IFERROR(IFERROR(1/AVERAGEIFS('EPA_US9RT techs'!$I$2:$I$1718,'EPA_US9RT techs'!$J$2:$J$1718,'Service PJ'!$D155,'EPA_US9RT techs'!$K$2:$K$1718,'Service PJ'!$B155,'EPA_US9RT techs'!$L$2:$L$1718,'Service PJ'!$A155,'EPA_US9RT techs'!$C$2:$C$1718,"VDA_FLOP",'EPA_US9RT techs'!$F$2:$F$1718,'Service PJ'!I$1),1/AVERAGEIFS('EPA_US9RT techs'!$I$2:$I$1718,'EPA_US9RT techs'!$K$2:$K$1718,'Service PJ'!$B155,'EPA_US9RT techs'!$L$2:$L$1718,'Service PJ'!$A155,'EPA_US9RT techs'!$C$2:$C$1718,"VDA_FLOP",'EPA_US9RT techs'!$F$2:$F$1718,'Service PJ'!I$1)),"")</f>
        <v>1.1409232857485276</v>
      </c>
      <c r="J155" s="1">
        <f>IFERROR(IFERROR(1/AVERAGEIFS('EPA_US9RT techs'!$I$2:$I$1718,'EPA_US9RT techs'!$J$2:$J$1718,'Service PJ'!$D155,'EPA_US9RT techs'!$K$2:$K$1718,'Service PJ'!$B155,'EPA_US9RT techs'!$L$2:$L$1718,'Service PJ'!$A155,'EPA_US9RT techs'!$C$2:$C$1718,"VDA_FLOP",'EPA_US9RT techs'!$F$2:$F$1718,'Service PJ'!J$1),1/AVERAGEIFS('EPA_US9RT techs'!$I$2:$I$1718,'EPA_US9RT techs'!$K$2:$K$1718,'Service PJ'!$B155,'EPA_US9RT techs'!$L$2:$L$1718,'Service PJ'!$A155,'EPA_US9RT techs'!$C$2:$C$1718,"VDA_FLOP",'EPA_US9RT techs'!$F$2:$F$1718,'Service PJ'!J$1)),"")</f>
        <v>1.1870432122481129</v>
      </c>
      <c r="L155" t="str">
        <f>IF(SUM(O155:AR155)=0,"\I: ","")&amp;'Service PJ'!D155&amp;"_"&amp;'Service PJ'!E155&amp;"_"&amp;'Service PJ'!C155</f>
        <v>IMC_PRH_COA</v>
      </c>
      <c r="M155" t="str">
        <f>"IND"&amp;'Service PJ'!C155</f>
        <v>INDCOA</v>
      </c>
      <c r="N155" t="str">
        <f t="shared" si="134"/>
        <v>IMC_PRH</v>
      </c>
      <c r="O155" s="1">
        <f>'Service shares'!AK155*'Service PJ'!AV155</f>
        <v>0</v>
      </c>
      <c r="P155" s="1">
        <f>'Service shares'!AL155*'Service PJ'!AW155</f>
        <v>1.8939664655174595</v>
      </c>
      <c r="Q155" s="1">
        <f>'Service shares'!AM155*'Service PJ'!AX155</f>
        <v>1.2924566569716056</v>
      </c>
      <c r="R155" s="1">
        <f>'Service shares'!AN155*'Service PJ'!AY155</f>
        <v>18.890704705996498</v>
      </c>
      <c r="S155" s="1">
        <f>'Service shares'!AO155*'Service PJ'!AZ155</f>
        <v>0</v>
      </c>
      <c r="T155" s="1">
        <f>'Service shares'!AP155*'Service PJ'!BA155</f>
        <v>18.35575037130231</v>
      </c>
      <c r="U155" s="1">
        <f>'Service shares'!AQ155*'Service PJ'!BB155</f>
        <v>4.2131313257201146</v>
      </c>
      <c r="V155" s="14">
        <f>'Service shares'!AR155*'Service PJ'!BC155</f>
        <v>8.8549097863354493</v>
      </c>
      <c r="W155" s="1">
        <f>'Service shares'!AS155*'Service PJ'!BD155</f>
        <v>0</v>
      </c>
      <c r="X155" s="1">
        <f>'Service shares'!AT155*'Service PJ'!BE155</f>
        <v>317.82185521554078</v>
      </c>
      <c r="Y155" s="1">
        <f>'Service shares'!AU155*'Service PJ'!BF155</f>
        <v>4.02908413564528</v>
      </c>
      <c r="Z155" s="1">
        <f>'Service shares'!AV155*'Service PJ'!BG155</f>
        <v>1.7095500778130881</v>
      </c>
      <c r="AA155" s="1">
        <f>'Service shares'!AW155*'Service PJ'!BH155</f>
        <v>0.1956834306575283</v>
      </c>
      <c r="AB155" s="1">
        <f>'Service shares'!AX155*'Service PJ'!BI155</f>
        <v>0</v>
      </c>
      <c r="AC155" s="1">
        <f>'Service shares'!AY155*'Service PJ'!BJ155</f>
        <v>0.19399380856470716</v>
      </c>
      <c r="AD155" s="1">
        <f>'Service shares'!AZ155*'Service PJ'!BK155</f>
        <v>0</v>
      </c>
      <c r="AE155" s="1">
        <f>'Service shares'!BA155*'Service PJ'!BL155</f>
        <v>0.89394907915115573</v>
      </c>
      <c r="AF155" s="1">
        <f>'Service shares'!BB155*'Service PJ'!BM155</f>
        <v>0</v>
      </c>
      <c r="AG155" s="1">
        <f>'Service shares'!BC155*'Service PJ'!BN155</f>
        <v>2.5399189816564909</v>
      </c>
      <c r="AH155" s="1">
        <f>'Service shares'!BD155*'Service PJ'!BO155</f>
        <v>4.6050280942210939</v>
      </c>
      <c r="AI155" s="1">
        <f>'Service shares'!BE155*'Service PJ'!BP155</f>
        <v>0</v>
      </c>
      <c r="AJ155" s="1">
        <f>'Service shares'!BF155*'Service PJ'!BQ155</f>
        <v>0</v>
      </c>
      <c r="AK155" s="1">
        <f>'Service shares'!BG155*'Service PJ'!BR155</f>
        <v>0</v>
      </c>
      <c r="AL155" s="1">
        <f>'Service shares'!BH155*'Service PJ'!BS155</f>
        <v>0</v>
      </c>
      <c r="AM155" s="1">
        <f>'Service shares'!BI155*'Service PJ'!BT155</f>
        <v>1.409149168914364</v>
      </c>
      <c r="AN155" s="1">
        <f>'Service shares'!BJ155*'Service PJ'!BU155</f>
        <v>0</v>
      </c>
      <c r="AO155" s="1">
        <f>'Service shares'!BK155*'Service PJ'!BV155</f>
        <v>11.338024455061568</v>
      </c>
      <c r="AP155" s="1">
        <f>'Service shares'!BL155*'Service PJ'!BW155</f>
        <v>0.1341012660507975</v>
      </c>
      <c r="AQ155" s="1">
        <f>'Service shares'!BM155*'Service PJ'!BX155</f>
        <v>0</v>
      </c>
      <c r="AR155" s="1">
        <f>'Service shares'!BN155*'Service PJ'!BY155</f>
        <v>0</v>
      </c>
      <c r="AS155" s="2">
        <v>0</v>
      </c>
      <c r="AU155" t="str">
        <f t="shared" si="101"/>
        <v>IMC_PRH_COA</v>
      </c>
      <c r="AV155" s="1">
        <f t="shared" si="143"/>
        <v>1.037427515993558</v>
      </c>
      <c r="AW155" s="1">
        <f t="shared" si="143"/>
        <v>1.037427515993558</v>
      </c>
      <c r="AX155" s="1">
        <f t="shared" si="143"/>
        <v>1.037427515993558</v>
      </c>
      <c r="AY155" s="1">
        <f t="shared" si="143"/>
        <v>1.037427515993558</v>
      </c>
      <c r="AZ155" s="1">
        <f t="shared" si="143"/>
        <v>1.037427515993558</v>
      </c>
      <c r="BA155" s="1">
        <f t="shared" si="143"/>
        <v>1.037427515993558</v>
      </c>
      <c r="BB155" s="1">
        <f t="shared" si="143"/>
        <v>1.037427515993558</v>
      </c>
      <c r="BC155" s="1">
        <f t="shared" si="143"/>
        <v>1.037427515993558</v>
      </c>
      <c r="BD155" s="1">
        <f t="shared" si="143"/>
        <v>1.037427515993558</v>
      </c>
      <c r="BE155" s="1">
        <f t="shared" si="143"/>
        <v>1.037427515993558</v>
      </c>
      <c r="BF155" s="1">
        <f t="shared" si="143"/>
        <v>1.037427515993558</v>
      </c>
      <c r="BG155" s="1">
        <f t="shared" si="143"/>
        <v>1.037427515993558</v>
      </c>
      <c r="BH155" s="1">
        <f t="shared" si="143"/>
        <v>1.037427515993558</v>
      </c>
      <c r="BI155" s="1">
        <f t="shared" si="143"/>
        <v>1.037427515993558</v>
      </c>
      <c r="BJ155" s="1">
        <f t="shared" si="143"/>
        <v>1.037427515993558</v>
      </c>
      <c r="BK155" s="1">
        <f t="shared" si="143"/>
        <v>1.037427515993558</v>
      </c>
      <c r="BL155" s="1">
        <f t="shared" si="144"/>
        <v>1.037427515993558</v>
      </c>
      <c r="BM155" s="1">
        <f t="shared" si="144"/>
        <v>1.037427515993558</v>
      </c>
      <c r="BN155" s="1">
        <f t="shared" si="144"/>
        <v>1.037427515993558</v>
      </c>
      <c r="BO155" s="1">
        <f t="shared" si="144"/>
        <v>1.037427515993558</v>
      </c>
      <c r="BP155" s="1">
        <f t="shared" si="144"/>
        <v>1.037427515993558</v>
      </c>
      <c r="BQ155" s="1">
        <f t="shared" si="144"/>
        <v>1.037427515993558</v>
      </c>
      <c r="BR155" s="1">
        <f t="shared" si="144"/>
        <v>1.037427515993558</v>
      </c>
      <c r="BS155" s="1">
        <f t="shared" si="144"/>
        <v>1.037427515993558</v>
      </c>
      <c r="BT155" s="1">
        <f t="shared" si="144"/>
        <v>1.037427515993558</v>
      </c>
      <c r="BU155" s="1">
        <f t="shared" si="144"/>
        <v>1.037427515993558</v>
      </c>
      <c r="BV155" s="1">
        <f t="shared" si="144"/>
        <v>1.037427515993558</v>
      </c>
      <c r="BW155" s="1">
        <f t="shared" si="144"/>
        <v>1.037427515993558</v>
      </c>
      <c r="BX155" s="1">
        <f t="shared" si="144"/>
        <v>1.037427515993558</v>
      </c>
      <c r="BY155" s="1">
        <f t="shared" si="144"/>
        <v>1.037427515993558</v>
      </c>
      <c r="CC155" t="str">
        <f t="shared" si="136"/>
        <v>PRE</v>
      </c>
      <c r="CD155" t="str">
        <f t="shared" si="137"/>
        <v>IMC_PRH_COA</v>
      </c>
      <c r="CE155" t="str">
        <f>VLOOKUP(D155,'IND Balance'!$AM$5:$AN$21,2,FALSE)&amp;" - "&amp;VLOOKUP(E155,'MECS_Table 5.4'!$AF$18:$AG$30,2,FALSE)&amp;" - "&amp;VLOOKUP('Service PJ'!M155,'IND Balance'!$AM$22:$AN$32,2,FALSE)</f>
        <v>Mining and Construction - Process heat - Coal</v>
      </c>
      <c r="CF155" t="s">
        <v>109</v>
      </c>
      <c r="CG155" t="s">
        <v>110</v>
      </c>
      <c r="CL155" t="str">
        <f t="shared" si="138"/>
        <v>IMC_PRH_COA</v>
      </c>
      <c r="CM155" t="str">
        <f t="shared" si="139"/>
        <v>IMC_PRH</v>
      </c>
      <c r="CN155" s="1">
        <f t="shared" si="103"/>
        <v>0</v>
      </c>
      <c r="CO155" s="1">
        <f t="shared" si="104"/>
        <v>5.4108536215274769E-2</v>
      </c>
      <c r="CP155" s="1">
        <f t="shared" si="105"/>
        <v>1.4580264862951458E-2</v>
      </c>
      <c r="CQ155" s="1">
        <f t="shared" si="106"/>
        <v>0.24511892086825768</v>
      </c>
      <c r="CR155" s="1">
        <f t="shared" si="107"/>
        <v>0</v>
      </c>
      <c r="CS155" s="1">
        <f t="shared" si="108"/>
        <v>0.12301611743432958</v>
      </c>
      <c r="CT155" s="1">
        <f t="shared" si="109"/>
        <v>3.3384748815795624E-2</v>
      </c>
      <c r="CU155" s="1">
        <f t="shared" si="110"/>
        <v>0.17893443977823012</v>
      </c>
      <c r="CV155" s="1">
        <f t="shared" si="111"/>
        <v>0</v>
      </c>
      <c r="CW155" s="1">
        <f t="shared" si="112"/>
        <v>0.41244493837540797</v>
      </c>
      <c r="CX155" s="1">
        <f t="shared" si="113"/>
        <v>0.11781881688284201</v>
      </c>
      <c r="CY155" s="1">
        <f t="shared" si="114"/>
        <v>4.9968794710815966E-2</v>
      </c>
      <c r="CZ155" s="1">
        <f t="shared" si="115"/>
        <v>6.7379855512845277E-3</v>
      </c>
      <c r="DA155" s="1">
        <f t="shared" si="116"/>
        <v>0</v>
      </c>
      <c r="DB155" s="1">
        <f t="shared" si="117"/>
        <v>7.1389473758421158E-3</v>
      </c>
      <c r="DC155" s="1">
        <f t="shared" si="118"/>
        <v>0</v>
      </c>
      <c r="DD155" s="1">
        <f t="shared" si="119"/>
        <v>1.5795650164012076E-2</v>
      </c>
      <c r="DE155" s="1">
        <f t="shared" si="120"/>
        <v>0</v>
      </c>
      <c r="DF155" s="1">
        <f t="shared" si="121"/>
        <v>3.4454625413009546E-2</v>
      </c>
      <c r="DG155" s="1">
        <f t="shared" si="122"/>
        <v>1.3108527422696945E-2</v>
      </c>
      <c r="DH155" s="1">
        <f t="shared" si="123"/>
        <v>0</v>
      </c>
      <c r="DI155" s="1">
        <f t="shared" si="124"/>
        <v>0</v>
      </c>
      <c r="DJ155" s="1">
        <f t="shared" si="125"/>
        <v>0</v>
      </c>
      <c r="DK155" s="1">
        <f t="shared" si="126"/>
        <v>0</v>
      </c>
      <c r="DL155" s="1">
        <f t="shared" si="127"/>
        <v>3.9292904483909713E-3</v>
      </c>
      <c r="DM155" s="1">
        <f t="shared" si="128"/>
        <v>0</v>
      </c>
      <c r="DN155" s="1">
        <f t="shared" si="129"/>
        <v>0.16651214581052107</v>
      </c>
      <c r="DO155" s="1">
        <f t="shared" si="130"/>
        <v>6.3162270950743128E-3</v>
      </c>
      <c r="DP155" s="1">
        <f t="shared" si="131"/>
        <v>0</v>
      </c>
      <c r="DQ155" s="1" t="str">
        <f t="shared" si="132"/>
        <v/>
      </c>
      <c r="DR155" s="1">
        <v>3</v>
      </c>
      <c r="DS155" s="1" t="str">
        <f t="shared" si="140"/>
        <v/>
      </c>
      <c r="DT155" t="str">
        <f t="shared" si="141"/>
        <v/>
      </c>
    </row>
    <row r="156" spans="1:124" x14ac:dyDescent="0.45">
      <c r="A156" t="str">
        <f t="shared" si="133"/>
        <v>COA</v>
      </c>
      <c r="B156" t="str">
        <f>VLOOKUP(E156,'EPA_US9RT techs'!$R$26:$S$34,2,FALSE)</f>
        <v>PRH</v>
      </c>
      <c r="C156" t="str">
        <f>'Service shares'!A156</f>
        <v>COA</v>
      </c>
      <c r="D156" t="str">
        <f>'Service shares'!B156</f>
        <v>ITM</v>
      </c>
      <c r="E156" t="str">
        <f>'Service shares'!C156</f>
        <v>PRH</v>
      </c>
      <c r="F156" s="1">
        <f>IFERROR(1/AVERAGEIFS('EPA_US9RT techs'!$I$2:$I$1718,'EPA_US9RT techs'!$J$2:$J$1718,'Service PJ'!$D156,'EPA_US9RT techs'!$K$2:$K$1718,'Service PJ'!$B156,'EPA_US9RT techs'!$L$2:$L$1718,'Service PJ'!$A156,'EPA_US9RT techs'!$C$2:$C$1718,"VDA_FLOP",'EPA_US9RT techs'!$F$2:$F$1718,'Service PJ'!F$1),1/AVERAGEIFS('EPA_US9RT techs'!$I$2:$I$1718,'EPA_US9RT techs'!$K$2:$K$1718,'Service PJ'!$B156,'EPA_US9RT techs'!$L$2:$L$1718,'Service PJ'!$A156,'EPA_US9RT techs'!$C$2:$C$1718,"VDA_FLOP",'EPA_US9RT techs'!$F$2:$F$1718,'Service PJ'!F$1))</f>
        <v>1</v>
      </c>
      <c r="G156" s="1">
        <f>IFERROR(IFERROR(1/AVERAGEIFS('EPA_US9RT techs'!$I$2:$I$1718,'EPA_US9RT techs'!$J$2:$J$1718,'Service PJ'!$D156,'EPA_US9RT techs'!$K$2:$K$1718,'Service PJ'!$B156,'EPA_US9RT techs'!$L$2:$L$1718,'Service PJ'!$A156,'EPA_US9RT techs'!$C$2:$C$1718,"VDA_FLOP",'EPA_US9RT techs'!$F$2:$F$1718,'Service PJ'!G$1),1/AVERAGEIFS('EPA_US9RT techs'!$I$2:$I$1718,'EPA_US9RT techs'!$K$2:$K$1718,'Service PJ'!$B156,'EPA_US9RT techs'!$L$2:$L$1718,'Service PJ'!$A156,'EPA_US9RT techs'!$C$2:$C$1718,"VDA_FLOP",'EPA_US9RT techs'!$F$2:$F$1718,'Service PJ'!G$1)),"")</f>
        <v>1.1262534363940762</v>
      </c>
      <c r="H156" s="1">
        <f>IFERROR(IFERROR(1/AVERAGEIFS('EPA_US9RT techs'!$I$2:$I$1718,'EPA_US9RT techs'!$J$2:$J$1718,'Service PJ'!$D156,'EPA_US9RT techs'!$K$2:$K$1718,'Service PJ'!$B156,'EPA_US9RT techs'!$L$2:$L$1718,'Service PJ'!$A156,'EPA_US9RT techs'!$C$2:$C$1718,"VDA_FLOP",'EPA_US9RT techs'!$F$2:$F$1718,'Service PJ'!H$1),1/AVERAGEIFS('EPA_US9RT techs'!$I$2:$I$1718,'EPA_US9RT techs'!$K$2:$K$1718,'Service PJ'!$B156,'EPA_US9RT techs'!$L$2:$L$1718,'Service PJ'!$A156,'EPA_US9RT techs'!$C$2:$C$1718,"VDA_FLOP",'EPA_US9RT techs'!$F$2:$F$1718,'Service PJ'!H$1)),"")</f>
        <v>1.1346569412229279</v>
      </c>
      <c r="I156" s="1">
        <f>IFERROR(IFERROR(1/AVERAGEIFS('EPA_US9RT techs'!$I$2:$I$1718,'EPA_US9RT techs'!$J$2:$J$1718,'Service PJ'!$D156,'EPA_US9RT techs'!$K$2:$K$1718,'Service PJ'!$B156,'EPA_US9RT techs'!$L$2:$L$1718,'Service PJ'!$A156,'EPA_US9RT techs'!$C$2:$C$1718,"VDA_FLOP",'EPA_US9RT techs'!$F$2:$F$1718,'Service PJ'!I$1),1/AVERAGEIFS('EPA_US9RT techs'!$I$2:$I$1718,'EPA_US9RT techs'!$K$2:$K$1718,'Service PJ'!$B156,'EPA_US9RT techs'!$L$2:$L$1718,'Service PJ'!$A156,'EPA_US9RT techs'!$C$2:$C$1718,"VDA_FLOP",'EPA_US9RT techs'!$F$2:$F$1718,'Service PJ'!I$1)),"")</f>
        <v>1.215977144773748</v>
      </c>
      <c r="J156" s="1">
        <f>IFERROR(IFERROR(1/AVERAGEIFS('EPA_US9RT techs'!$I$2:$I$1718,'EPA_US9RT techs'!$J$2:$J$1718,'Service PJ'!$D156,'EPA_US9RT techs'!$K$2:$K$1718,'Service PJ'!$B156,'EPA_US9RT techs'!$L$2:$L$1718,'Service PJ'!$A156,'EPA_US9RT techs'!$C$2:$C$1718,"VDA_FLOP",'EPA_US9RT techs'!$F$2:$F$1718,'Service PJ'!J$1),1/AVERAGEIFS('EPA_US9RT techs'!$I$2:$I$1718,'EPA_US9RT techs'!$K$2:$K$1718,'Service PJ'!$B156,'EPA_US9RT techs'!$L$2:$L$1718,'Service PJ'!$A156,'EPA_US9RT techs'!$C$2:$C$1718,"VDA_FLOP",'EPA_US9RT techs'!$F$2:$F$1718,'Service PJ'!J$1)),"")</f>
        <v>1.2700973158152613</v>
      </c>
      <c r="L156" t="str">
        <f>IF(SUM(O156:AR156)=0,"\I: ","")&amp;'Service PJ'!D156&amp;"_"&amp;'Service PJ'!E156&amp;"_"&amp;'Service PJ'!C156</f>
        <v>ITM_PRH_COA</v>
      </c>
      <c r="M156" t="str">
        <f>"IND"&amp;'Service PJ'!C156</f>
        <v>INDCOA</v>
      </c>
      <c r="N156" t="str">
        <f t="shared" si="134"/>
        <v>ITM_PRH</v>
      </c>
      <c r="O156" s="1">
        <f>'Service shares'!AK156*'Service PJ'!AV156</f>
        <v>0</v>
      </c>
      <c r="P156" s="1">
        <f>'Service shares'!AL156*'Service PJ'!AW156</f>
        <v>8.6711451753140364E-2</v>
      </c>
      <c r="Q156" s="1">
        <f>'Service shares'!AM156*'Service PJ'!AX156</f>
        <v>0</v>
      </c>
      <c r="R156" s="1">
        <f>'Service shares'!AN156*'Service PJ'!AY156</f>
        <v>1.4526396194152853</v>
      </c>
      <c r="S156" s="1">
        <f>'Service shares'!AO156*'Service PJ'!AZ156</f>
        <v>0.23028588663157953</v>
      </c>
      <c r="T156" s="1">
        <f>'Service shares'!AP156*'Service PJ'!BA156</f>
        <v>0.8146981546140124</v>
      </c>
      <c r="U156" s="1">
        <f>'Service shares'!AQ156*'Service PJ'!BB156</f>
        <v>0</v>
      </c>
      <c r="V156" s="14">
        <f>'Service shares'!AR156*'Service PJ'!BC156</f>
        <v>0</v>
      </c>
      <c r="W156" s="1">
        <f>'Service shares'!AS156*'Service PJ'!BD156</f>
        <v>0</v>
      </c>
      <c r="X156" s="1">
        <f>'Service shares'!AT156*'Service PJ'!BE156</f>
        <v>96.147387311827174</v>
      </c>
      <c r="Y156" s="1">
        <f>'Service shares'!AU156*'Service PJ'!BF156</f>
        <v>0</v>
      </c>
      <c r="Z156" s="1">
        <f>'Service shares'!AV156*'Service PJ'!BG156</f>
        <v>2.2143367017738571</v>
      </c>
      <c r="AA156" s="1">
        <f>'Service shares'!AW156*'Service PJ'!BH156</f>
        <v>0</v>
      </c>
      <c r="AB156" s="1">
        <f>'Service shares'!AX156*'Service PJ'!BI156</f>
        <v>0</v>
      </c>
      <c r="AC156" s="1">
        <f>'Service shares'!AY156*'Service PJ'!BJ156</f>
        <v>3.22250291631389E-2</v>
      </c>
      <c r="AD156" s="1">
        <f>'Service shares'!AZ156*'Service PJ'!BK156</f>
        <v>9.7137196482391202E-4</v>
      </c>
      <c r="AE156" s="1">
        <f>'Service shares'!BA156*'Service PJ'!BL156</f>
        <v>0.65242245171376922</v>
      </c>
      <c r="AF156" s="1">
        <f>'Service shares'!BB156*'Service PJ'!BM156</f>
        <v>5.8626541935221835E-2</v>
      </c>
      <c r="AG156" s="1">
        <f>'Service shares'!BC156*'Service PJ'!BN156</f>
        <v>8.6276126220166862</v>
      </c>
      <c r="AH156" s="1">
        <f>'Service shares'!BD156*'Service PJ'!BO156</f>
        <v>0</v>
      </c>
      <c r="AI156" s="1">
        <f>'Service shares'!BE156*'Service PJ'!BP156</f>
        <v>4.6805039431272573E-2</v>
      </c>
      <c r="AJ156" s="1">
        <f>'Service shares'!BF156*'Service PJ'!BQ156</f>
        <v>0</v>
      </c>
      <c r="AK156" s="1">
        <f>'Service shares'!BG156*'Service PJ'!BR156</f>
        <v>0</v>
      </c>
      <c r="AL156" s="1">
        <f>'Service shares'!BH156*'Service PJ'!BS156</f>
        <v>0</v>
      </c>
      <c r="AM156" s="1">
        <f>'Service shares'!BI156*'Service PJ'!BT156</f>
        <v>0.3393954783503198</v>
      </c>
      <c r="AN156" s="1">
        <f>'Service shares'!BJ156*'Service PJ'!BU156</f>
        <v>0</v>
      </c>
      <c r="AO156" s="1">
        <f>'Service shares'!BK156*'Service PJ'!BV156</f>
        <v>0</v>
      </c>
      <c r="AP156" s="1">
        <f>'Service shares'!BL156*'Service PJ'!BW156</f>
        <v>1.7470219095315807</v>
      </c>
      <c r="AQ156" s="1">
        <f>'Service shares'!BM156*'Service PJ'!BX156</f>
        <v>1.3424502015803088</v>
      </c>
      <c r="AR156" s="1">
        <f>'Service shares'!BN156*'Service PJ'!BY156</f>
        <v>0</v>
      </c>
      <c r="AS156" s="2">
        <v>0</v>
      </c>
      <c r="AU156" t="str">
        <f t="shared" si="101"/>
        <v>ITM_PRH_COA</v>
      </c>
      <c r="AV156" s="1">
        <f t="shared" si="143"/>
        <v>1.1262534363940762</v>
      </c>
      <c r="AW156" s="1">
        <f t="shared" si="143"/>
        <v>1.1262534363940762</v>
      </c>
      <c r="AX156" s="1">
        <f t="shared" si="143"/>
        <v>1.1262534363940762</v>
      </c>
      <c r="AY156" s="1">
        <f t="shared" si="143"/>
        <v>1.1262534363940762</v>
      </c>
      <c r="AZ156" s="1">
        <f t="shared" si="143"/>
        <v>1.1262534363940762</v>
      </c>
      <c r="BA156" s="1">
        <f t="shared" si="143"/>
        <v>1.1262534363940762</v>
      </c>
      <c r="BB156" s="1">
        <f t="shared" si="143"/>
        <v>1.1262534363940762</v>
      </c>
      <c r="BC156" s="1">
        <f t="shared" si="143"/>
        <v>1.1262534363940762</v>
      </c>
      <c r="BD156" s="1">
        <f t="shared" si="143"/>
        <v>1.1262534363940762</v>
      </c>
      <c r="BE156" s="1">
        <f t="shared" si="143"/>
        <v>1.1262534363940762</v>
      </c>
      <c r="BF156" s="1">
        <f t="shared" si="143"/>
        <v>1.1262534363940762</v>
      </c>
      <c r="BG156" s="1">
        <f t="shared" si="143"/>
        <v>1.1262534363940762</v>
      </c>
      <c r="BH156" s="1">
        <f t="shared" si="143"/>
        <v>1.1262534363940762</v>
      </c>
      <c r="BI156" s="1">
        <f t="shared" si="143"/>
        <v>1.1262534363940762</v>
      </c>
      <c r="BJ156" s="1">
        <f t="shared" si="143"/>
        <v>1.1262534363940762</v>
      </c>
      <c r="BK156" s="1">
        <f t="shared" si="143"/>
        <v>1.1262534363940762</v>
      </c>
      <c r="BL156" s="1">
        <f t="shared" si="144"/>
        <v>1.1262534363940762</v>
      </c>
      <c r="BM156" s="1">
        <f t="shared" si="144"/>
        <v>1.1262534363940762</v>
      </c>
      <c r="BN156" s="1">
        <f t="shared" si="144"/>
        <v>1.1262534363940762</v>
      </c>
      <c r="BO156" s="1">
        <f t="shared" si="144"/>
        <v>1.1262534363940762</v>
      </c>
      <c r="BP156" s="1">
        <f t="shared" si="144"/>
        <v>1.1262534363940762</v>
      </c>
      <c r="BQ156" s="1">
        <f t="shared" si="144"/>
        <v>1.1262534363940762</v>
      </c>
      <c r="BR156" s="1">
        <f t="shared" si="144"/>
        <v>1.1262534363940762</v>
      </c>
      <c r="BS156" s="1">
        <f t="shared" si="144"/>
        <v>1.1262534363940762</v>
      </c>
      <c r="BT156" s="1">
        <f t="shared" si="144"/>
        <v>1.1262534363940762</v>
      </c>
      <c r="BU156" s="1">
        <f t="shared" si="144"/>
        <v>1.1262534363940762</v>
      </c>
      <c r="BV156" s="1">
        <f t="shared" si="144"/>
        <v>1.1262534363940762</v>
      </c>
      <c r="BW156" s="1">
        <f t="shared" si="144"/>
        <v>1.1262534363940762</v>
      </c>
      <c r="BX156" s="1">
        <f t="shared" si="144"/>
        <v>1.1262534363940762</v>
      </c>
      <c r="BY156" s="1">
        <f t="shared" si="144"/>
        <v>1.1262534363940762</v>
      </c>
      <c r="CC156" t="str">
        <f t="shared" si="136"/>
        <v>PRE</v>
      </c>
      <c r="CD156" t="str">
        <f t="shared" si="137"/>
        <v>ITM_PRH_COA</v>
      </c>
      <c r="CE156" t="str">
        <f>VLOOKUP(D156,'IND Balance'!$AM$5:$AN$21,2,FALSE)&amp;" - "&amp;VLOOKUP(E156,'MECS_Table 5.4'!$AF$18:$AG$30,2,FALSE)&amp;" - "&amp;VLOOKUP('Service PJ'!M156,'IND Balance'!$AM$22:$AN$32,2,FALSE)</f>
        <v>Transport and machinery - Process heat - Coal</v>
      </c>
      <c r="CF156" t="s">
        <v>109</v>
      </c>
      <c r="CG156" t="s">
        <v>110</v>
      </c>
      <c r="CL156" t="str">
        <f t="shared" si="138"/>
        <v>ITM_PRH_COA</v>
      </c>
      <c r="CM156" t="str">
        <f t="shared" si="139"/>
        <v>ITM_PRH</v>
      </c>
      <c r="CN156" s="1">
        <f t="shared" si="103"/>
        <v>0</v>
      </c>
      <c r="CO156" s="1">
        <f t="shared" si="104"/>
        <v>0.981999418446448</v>
      </c>
      <c r="CP156" s="1">
        <f t="shared" si="105"/>
        <v>0</v>
      </c>
      <c r="CQ156" s="1">
        <f t="shared" si="106"/>
        <v>0.33586028074869334</v>
      </c>
      <c r="CR156" s="1">
        <f t="shared" si="107"/>
        <v>1.2908696175996074E-3</v>
      </c>
      <c r="CS156" s="1">
        <f t="shared" si="108"/>
        <v>1.152961386352638E-2</v>
      </c>
      <c r="CT156" s="1">
        <f t="shared" si="109"/>
        <v>0</v>
      </c>
      <c r="CU156" s="1" t="str">
        <f t="shared" si="110"/>
        <v/>
      </c>
      <c r="CV156" s="1">
        <f t="shared" si="111"/>
        <v>0</v>
      </c>
      <c r="CW156" s="1">
        <f t="shared" si="112"/>
        <v>9.6052965102199725E-2</v>
      </c>
      <c r="CX156" s="1">
        <f t="shared" si="113"/>
        <v>0</v>
      </c>
      <c r="CY156" s="1">
        <f t="shared" si="114"/>
        <v>5.3771492681563234E-2</v>
      </c>
      <c r="CZ156" s="1">
        <f t="shared" si="115"/>
        <v>0</v>
      </c>
      <c r="DA156" s="1">
        <f t="shared" si="116"/>
        <v>0</v>
      </c>
      <c r="DB156" s="1">
        <f t="shared" si="117"/>
        <v>1.4715836557828662E-3</v>
      </c>
      <c r="DC156" s="1">
        <f t="shared" si="118"/>
        <v>4.3668585981068284E-5</v>
      </c>
      <c r="DD156" s="1">
        <f t="shared" si="119"/>
        <v>2.059183457298196E-2</v>
      </c>
      <c r="DE156" s="1">
        <f t="shared" si="120"/>
        <v>1.7009787921795966E-3</v>
      </c>
      <c r="DF156" s="1">
        <f t="shared" si="121"/>
        <v>8.9494022378893257E-2</v>
      </c>
      <c r="DG156" s="1">
        <f t="shared" si="122"/>
        <v>0</v>
      </c>
      <c r="DH156" s="1">
        <f t="shared" si="123"/>
        <v>4.7870119379685598E-2</v>
      </c>
      <c r="DI156" s="1">
        <f t="shared" si="124"/>
        <v>0</v>
      </c>
      <c r="DJ156" s="1">
        <f t="shared" si="125"/>
        <v>0</v>
      </c>
      <c r="DK156" s="1">
        <f t="shared" si="126"/>
        <v>0</v>
      </c>
      <c r="DL156" s="1">
        <f t="shared" si="127"/>
        <v>5.156448389590897E-3</v>
      </c>
      <c r="DM156" s="1" t="str">
        <f t="shared" si="128"/>
        <v/>
      </c>
      <c r="DN156" s="1">
        <f t="shared" si="129"/>
        <v>0</v>
      </c>
      <c r="DO156" s="1">
        <f t="shared" si="130"/>
        <v>3.7363487284982566E-2</v>
      </c>
      <c r="DP156" s="1">
        <f t="shared" si="131"/>
        <v>3.8031648380233373E-3</v>
      </c>
      <c r="DQ156" s="1" t="str">
        <f t="shared" si="132"/>
        <v/>
      </c>
      <c r="DR156" s="1">
        <v>3</v>
      </c>
      <c r="DS156" s="1" t="str">
        <f t="shared" si="140"/>
        <v/>
      </c>
      <c r="DT156" t="str">
        <f t="shared" si="141"/>
        <v/>
      </c>
    </row>
    <row r="157" spans="1:124" x14ac:dyDescent="0.45">
      <c r="A157" t="str">
        <f t="shared" si="133"/>
        <v>OIL</v>
      </c>
      <c r="B157" t="str">
        <f>VLOOKUP(E157,'EPA_US9RT techs'!$R$26:$S$34,2,FALSE)</f>
        <v>STM</v>
      </c>
      <c r="C157" t="str">
        <f>'Service shares'!A157</f>
        <v>OIL</v>
      </c>
      <c r="D157" t="str">
        <f>'Service shares'!B157</f>
        <v>IFP</v>
      </c>
      <c r="E157" t="str">
        <f>'Service shares'!C157</f>
        <v>STM</v>
      </c>
      <c r="F157" s="1">
        <f>IFERROR(1/AVERAGEIFS('EPA_US9RT techs'!$I$2:$I$1718,'EPA_US9RT techs'!$J$2:$J$1718,'Service PJ'!$D157,'EPA_US9RT techs'!$K$2:$K$1718,'Service PJ'!$B157,'EPA_US9RT techs'!$L$2:$L$1718,'Service PJ'!$A157,'EPA_US9RT techs'!$C$2:$C$1718,"VDA_FLOP",'EPA_US9RT techs'!$F$2:$F$1718,'Service PJ'!F$1),1/AVERAGEIFS('EPA_US9RT techs'!$I$2:$I$1718,'EPA_US9RT techs'!$K$2:$K$1718,'Service PJ'!$B157,'EPA_US9RT techs'!$L$2:$L$1718,'Service PJ'!$A157,'EPA_US9RT techs'!$C$2:$C$1718,"VDA_FLOP",'EPA_US9RT techs'!$F$2:$F$1718,'Service PJ'!F$1))</f>
        <v>0.6950800140970721</v>
      </c>
      <c r="G157" s="1" t="str">
        <f>IFERROR(IFERROR(1/AVERAGEIFS('EPA_US9RT techs'!$I$2:$I$1718,'EPA_US9RT techs'!$J$2:$J$1718,'Service PJ'!$D157,'EPA_US9RT techs'!$K$2:$K$1718,'Service PJ'!$B157,'EPA_US9RT techs'!$L$2:$L$1718,'Service PJ'!$A157,'EPA_US9RT techs'!$C$2:$C$1718,"VDA_FLOP",'EPA_US9RT techs'!$F$2:$F$1718,'Service PJ'!G$1),1/AVERAGEIFS('EPA_US9RT techs'!$I$2:$I$1718,'EPA_US9RT techs'!$K$2:$K$1718,'Service PJ'!$B157,'EPA_US9RT techs'!$L$2:$L$1718,'Service PJ'!$A157,'EPA_US9RT techs'!$C$2:$C$1718,"VDA_FLOP",'EPA_US9RT techs'!$F$2:$F$1718,'Service PJ'!G$1)),"")</f>
        <v/>
      </c>
      <c r="H157" s="1" t="str">
        <f>IFERROR(IFERROR(1/AVERAGEIFS('EPA_US9RT techs'!$I$2:$I$1718,'EPA_US9RT techs'!$J$2:$J$1718,'Service PJ'!$D157,'EPA_US9RT techs'!$K$2:$K$1718,'Service PJ'!$B157,'EPA_US9RT techs'!$L$2:$L$1718,'Service PJ'!$A157,'EPA_US9RT techs'!$C$2:$C$1718,"VDA_FLOP",'EPA_US9RT techs'!$F$2:$F$1718,'Service PJ'!H$1),1/AVERAGEIFS('EPA_US9RT techs'!$I$2:$I$1718,'EPA_US9RT techs'!$K$2:$K$1718,'Service PJ'!$B157,'EPA_US9RT techs'!$L$2:$L$1718,'Service PJ'!$A157,'EPA_US9RT techs'!$C$2:$C$1718,"VDA_FLOP",'EPA_US9RT techs'!$F$2:$F$1718,'Service PJ'!H$1)),"")</f>
        <v/>
      </c>
      <c r="I157" s="1" t="str">
        <f>IFERROR(IFERROR(1/AVERAGEIFS('EPA_US9RT techs'!$I$2:$I$1718,'EPA_US9RT techs'!$J$2:$J$1718,'Service PJ'!$D157,'EPA_US9RT techs'!$K$2:$K$1718,'Service PJ'!$B157,'EPA_US9RT techs'!$L$2:$L$1718,'Service PJ'!$A157,'EPA_US9RT techs'!$C$2:$C$1718,"VDA_FLOP",'EPA_US9RT techs'!$F$2:$F$1718,'Service PJ'!I$1),1/AVERAGEIFS('EPA_US9RT techs'!$I$2:$I$1718,'EPA_US9RT techs'!$K$2:$K$1718,'Service PJ'!$B157,'EPA_US9RT techs'!$L$2:$L$1718,'Service PJ'!$A157,'EPA_US9RT techs'!$C$2:$C$1718,"VDA_FLOP",'EPA_US9RT techs'!$F$2:$F$1718,'Service PJ'!I$1)),"")</f>
        <v/>
      </c>
      <c r="J157" s="1" t="str">
        <f>IFERROR(IFERROR(1/AVERAGEIFS('EPA_US9RT techs'!$I$2:$I$1718,'EPA_US9RT techs'!$J$2:$J$1718,'Service PJ'!$D157,'EPA_US9RT techs'!$K$2:$K$1718,'Service PJ'!$B157,'EPA_US9RT techs'!$L$2:$L$1718,'Service PJ'!$A157,'EPA_US9RT techs'!$C$2:$C$1718,"VDA_FLOP",'EPA_US9RT techs'!$F$2:$F$1718,'Service PJ'!J$1),1/AVERAGEIFS('EPA_US9RT techs'!$I$2:$I$1718,'EPA_US9RT techs'!$K$2:$K$1718,'Service PJ'!$B157,'EPA_US9RT techs'!$L$2:$L$1718,'Service PJ'!$A157,'EPA_US9RT techs'!$C$2:$C$1718,"VDA_FLOP",'EPA_US9RT techs'!$F$2:$F$1718,'Service PJ'!J$1)),"")</f>
        <v/>
      </c>
      <c r="L157" t="str">
        <f>IF(SUM(O157:AR157)=0,"\I: ","")&amp;'Service PJ'!D157&amp;"_"&amp;'Service PJ'!E157&amp;"_"&amp;'Service PJ'!C157</f>
        <v>IFP_STM_OIL</v>
      </c>
      <c r="M157" t="str">
        <f>"IND"&amp;'Service PJ'!C157</f>
        <v>INDOIL</v>
      </c>
      <c r="N157" t="str">
        <f t="shared" si="134"/>
        <v>IFP_STM</v>
      </c>
      <c r="O157" s="1">
        <f>'Service shares'!AK157*'Service PJ'!AV157</f>
        <v>1.5478543971744378</v>
      </c>
      <c r="P157" s="1">
        <f>'Service shares'!AL157*'Service PJ'!AW157</f>
        <v>2.4806148366214233</v>
      </c>
      <c r="Q157" s="1">
        <f>'Service shares'!AM157*'Service PJ'!AX157</f>
        <v>4.7294772556706187E-2</v>
      </c>
      <c r="R157" s="1">
        <f>'Service shares'!AN157*'Service PJ'!AY157</f>
        <v>0.65748394492966578</v>
      </c>
      <c r="S157" s="1">
        <f>'Service shares'!AO157*'Service PJ'!AZ157</f>
        <v>10.345687844364432</v>
      </c>
      <c r="T157" s="1">
        <f>'Service shares'!AP157*'Service PJ'!BA157</f>
        <v>16.869462698541071</v>
      </c>
      <c r="U157" s="1">
        <f>'Service shares'!AQ157*'Service PJ'!BB157</f>
        <v>1.0552176863253331</v>
      </c>
      <c r="V157" s="14">
        <f>'Service shares'!AR157*'Service PJ'!BC157</f>
        <v>5.358319978040746</v>
      </c>
      <c r="W157" s="1">
        <f>'Service shares'!AS157*'Service PJ'!BD157</f>
        <v>0</v>
      </c>
      <c r="X157" s="1">
        <f>'Service shares'!AT157*'Service PJ'!BE157</f>
        <v>3.8330618169903694</v>
      </c>
      <c r="Y157" s="1">
        <f>'Service shares'!AU157*'Service PJ'!BF157</f>
        <v>0.99489354092589843</v>
      </c>
      <c r="Z157" s="1">
        <f>'Service shares'!AV157*'Service PJ'!BG157</f>
        <v>1.0294479196274762</v>
      </c>
      <c r="AA157" s="1">
        <f>'Service shares'!AW157*'Service PJ'!BH157</f>
        <v>0.69365084384301789</v>
      </c>
      <c r="AB157" s="1">
        <f>'Service shares'!AX157*'Service PJ'!BI157</f>
        <v>2.4284301205313401</v>
      </c>
      <c r="AC157" s="1">
        <f>'Service shares'!AY157*'Service PJ'!BJ157</f>
        <v>0.81503686045615298</v>
      </c>
      <c r="AD157" s="1">
        <f>'Service shares'!AZ157*'Service PJ'!BK157</f>
        <v>2.9919304158684223</v>
      </c>
      <c r="AE157" s="1">
        <f>'Service shares'!BA157*'Service PJ'!BL157</f>
        <v>1.9046255853398735</v>
      </c>
      <c r="AF157" s="1">
        <f>'Service shares'!BB157*'Service PJ'!BM157</f>
        <v>2.2164496278297405</v>
      </c>
      <c r="AG157" s="1">
        <f>'Service shares'!BC157*'Service PJ'!BN157</f>
        <v>1.4181709295094875</v>
      </c>
      <c r="AH157" s="1">
        <f>'Service shares'!BD157*'Service PJ'!BO157</f>
        <v>4.0169825373008346E-2</v>
      </c>
      <c r="AI157" s="1">
        <f>'Service shares'!BE157*'Service PJ'!BP157</f>
        <v>2.1937023543496221</v>
      </c>
      <c r="AJ157" s="1">
        <f>'Service shares'!BF157*'Service PJ'!BQ157</f>
        <v>1.0272129159771557</v>
      </c>
      <c r="AK157" s="1">
        <f>'Service shares'!BG157*'Service PJ'!BR157</f>
        <v>8.2868871673742781E-2</v>
      </c>
      <c r="AL157" s="1">
        <f>'Service shares'!BH157*'Service PJ'!BS157</f>
        <v>0.61254989497861079</v>
      </c>
      <c r="AM157" s="1">
        <f>'Service shares'!BI157*'Service PJ'!BT157</f>
        <v>4.9274697684950937</v>
      </c>
      <c r="AN157" s="1">
        <f>'Service shares'!BJ157*'Service PJ'!BU157</f>
        <v>0</v>
      </c>
      <c r="AO157" s="1">
        <f>'Service shares'!BK157*'Service PJ'!BV157</f>
        <v>0.64205805450094922</v>
      </c>
      <c r="AP157" s="1">
        <f>'Service shares'!BL157*'Service PJ'!BW157</f>
        <v>0.97705105280027249</v>
      </c>
      <c r="AQ157" s="1">
        <f>'Service shares'!BM157*'Service PJ'!BX157</f>
        <v>2.3135605364361709</v>
      </c>
      <c r="AR157" s="1">
        <f>'Service shares'!BN157*'Service PJ'!BY157</f>
        <v>0</v>
      </c>
      <c r="AS157" s="2">
        <v>0</v>
      </c>
      <c r="AU157" t="str">
        <f t="shared" si="101"/>
        <v>IFP_STM_OIL</v>
      </c>
      <c r="AV157" s="1">
        <f t="shared" si="143"/>
        <v>0.6950800140970721</v>
      </c>
      <c r="AW157" s="1">
        <f t="shared" si="143"/>
        <v>0.6950800140970721</v>
      </c>
      <c r="AX157" s="1">
        <f t="shared" si="143"/>
        <v>0.6950800140970721</v>
      </c>
      <c r="AY157" s="1">
        <f t="shared" si="143"/>
        <v>0.6950800140970721</v>
      </c>
      <c r="AZ157" s="1">
        <f t="shared" si="143"/>
        <v>0.6950800140970721</v>
      </c>
      <c r="BA157" s="1">
        <f t="shared" si="143"/>
        <v>0.6950800140970721</v>
      </c>
      <c r="BB157" s="1">
        <f t="shared" si="143"/>
        <v>0.6950800140970721</v>
      </c>
      <c r="BC157" s="1">
        <f t="shared" si="143"/>
        <v>0.6950800140970721</v>
      </c>
      <c r="BD157" s="1">
        <f t="shared" si="143"/>
        <v>0.6950800140970721</v>
      </c>
      <c r="BE157" s="1">
        <f t="shared" si="143"/>
        <v>0.6950800140970721</v>
      </c>
      <c r="BF157" s="1">
        <f t="shared" si="143"/>
        <v>0.6950800140970721</v>
      </c>
      <c r="BG157" s="1">
        <f t="shared" si="143"/>
        <v>0.6950800140970721</v>
      </c>
      <c r="BH157" s="1">
        <f t="shared" si="143"/>
        <v>0.6950800140970721</v>
      </c>
      <c r="BI157" s="1">
        <f t="shared" si="143"/>
        <v>0.6950800140970721</v>
      </c>
      <c r="BJ157" s="1">
        <f t="shared" si="143"/>
        <v>0.6950800140970721</v>
      </c>
      <c r="BK157" s="1">
        <f t="shared" si="143"/>
        <v>0.6950800140970721</v>
      </c>
      <c r="BL157" s="1">
        <f t="shared" si="144"/>
        <v>0.6950800140970721</v>
      </c>
      <c r="BM157" s="1">
        <f t="shared" si="144"/>
        <v>0.6950800140970721</v>
      </c>
      <c r="BN157" s="1">
        <f t="shared" si="144"/>
        <v>0.6950800140970721</v>
      </c>
      <c r="BO157" s="1">
        <f t="shared" si="144"/>
        <v>0.6950800140970721</v>
      </c>
      <c r="BP157" s="1">
        <f t="shared" si="144"/>
        <v>0.6950800140970721</v>
      </c>
      <c r="BQ157" s="1">
        <f t="shared" si="144"/>
        <v>0.6950800140970721</v>
      </c>
      <c r="BR157" s="1">
        <f t="shared" si="144"/>
        <v>0.6950800140970721</v>
      </c>
      <c r="BS157" s="1">
        <f t="shared" si="144"/>
        <v>0.6950800140970721</v>
      </c>
      <c r="BT157" s="1">
        <f t="shared" si="144"/>
        <v>0.6950800140970721</v>
      </c>
      <c r="BU157" s="1">
        <f t="shared" si="144"/>
        <v>0.6950800140970721</v>
      </c>
      <c r="BV157" s="1">
        <f t="shared" si="144"/>
        <v>0.6950800140970721</v>
      </c>
      <c r="BW157" s="1">
        <f t="shared" si="144"/>
        <v>0.6950800140970721</v>
      </c>
      <c r="BX157" s="1">
        <f t="shared" si="144"/>
        <v>0.6950800140970721</v>
      </c>
      <c r="BY157" s="1">
        <f t="shared" si="144"/>
        <v>0.6950800140970721</v>
      </c>
      <c r="CC157" t="str">
        <f t="shared" si="136"/>
        <v>PRE</v>
      </c>
      <c r="CD157" t="str">
        <f t="shared" si="137"/>
        <v>IFP_STM_OIL</v>
      </c>
      <c r="CE157" t="str">
        <f>VLOOKUP(D157,'IND Balance'!$AM$5:$AN$21,2,FALSE)&amp;" - "&amp;VLOOKUP(E157,'MECS_Table 5.4'!$AF$18:$AG$30,2,FALSE)&amp;" - "&amp;VLOOKUP('Service PJ'!M157,'IND Balance'!$AM$22:$AN$32,2,FALSE)</f>
        <v>Food processing - Steam - Oil</v>
      </c>
      <c r="CF157" t="s">
        <v>109</v>
      </c>
      <c r="CG157" t="s">
        <v>110</v>
      </c>
      <c r="CL157" t="str">
        <f t="shared" si="138"/>
        <v>IFP_STM_OIL</v>
      </c>
      <c r="CM157" t="str">
        <f t="shared" si="139"/>
        <v>IFP_STM</v>
      </c>
      <c r="CN157" s="1">
        <f t="shared" si="103"/>
        <v>0.16681422590192505</v>
      </c>
      <c r="CO157" s="1">
        <f t="shared" si="104"/>
        <v>0.29676617352737716</v>
      </c>
      <c r="CP157" s="1">
        <f t="shared" si="105"/>
        <v>2.4100777752392713E-3</v>
      </c>
      <c r="CQ157" s="1">
        <f t="shared" si="106"/>
        <v>3.1554458079311384E-2</v>
      </c>
      <c r="CR157" s="1">
        <f t="shared" si="107"/>
        <v>0.20026404995387789</v>
      </c>
      <c r="CS157" s="1">
        <f t="shared" si="108"/>
        <v>0.12777575225576177</v>
      </c>
      <c r="CT157" s="1">
        <f t="shared" si="109"/>
        <v>2.346575759735613E-2</v>
      </c>
      <c r="CU157" s="1">
        <f t="shared" si="110"/>
        <v>2.7281919038671665E-2</v>
      </c>
      <c r="CV157" s="1">
        <f t="shared" si="111"/>
        <v>0</v>
      </c>
      <c r="CW157" s="1">
        <f t="shared" si="112"/>
        <v>8.5831324482931442E-3</v>
      </c>
      <c r="CX157" s="1">
        <f t="shared" si="113"/>
        <v>6.4862585605868953E-2</v>
      </c>
      <c r="CY157" s="1">
        <f t="shared" si="114"/>
        <v>2.7041433871752073E-2</v>
      </c>
      <c r="CZ157" s="1">
        <f t="shared" si="115"/>
        <v>1.8689783320816142E-2</v>
      </c>
      <c r="DA157" s="1">
        <f t="shared" si="116"/>
        <v>6.951474583882189E-2</v>
      </c>
      <c r="DB157" s="1">
        <f t="shared" si="117"/>
        <v>5.1500822968709885E-2</v>
      </c>
      <c r="DC157" s="1">
        <f t="shared" si="118"/>
        <v>0.12084369132783307</v>
      </c>
      <c r="DD157" s="1">
        <f t="shared" si="119"/>
        <v>2.0565101608214516E-2</v>
      </c>
      <c r="DE157" s="1">
        <f t="shared" si="120"/>
        <v>4.8279385264550105E-2</v>
      </c>
      <c r="DF157" s="1">
        <f t="shared" si="121"/>
        <v>2.7518144289018314E-2</v>
      </c>
      <c r="DG157" s="1">
        <f t="shared" si="122"/>
        <v>3.6547789071610294E-4</v>
      </c>
      <c r="DH157" s="1">
        <f t="shared" si="123"/>
        <v>5.2316296340557365E-2</v>
      </c>
      <c r="DI157" s="1">
        <f t="shared" si="124"/>
        <v>4.6627118091351921E-2</v>
      </c>
      <c r="DJ157" s="1">
        <f t="shared" si="125"/>
        <v>0.3162647256387337</v>
      </c>
      <c r="DK157" s="1">
        <f t="shared" si="126"/>
        <v>0.26119651772333385</v>
      </c>
      <c r="DL157" s="1">
        <f t="shared" si="127"/>
        <v>2.4354796258703865E-2</v>
      </c>
      <c r="DM157" s="1" t="str">
        <f t="shared" si="128"/>
        <v/>
      </c>
      <c r="DN157" s="1">
        <f t="shared" si="129"/>
        <v>0.2449180155331428</v>
      </c>
      <c r="DO157" s="1">
        <f t="shared" si="130"/>
        <v>4.2954452461442284E-2</v>
      </c>
      <c r="DP157" s="1">
        <f t="shared" si="131"/>
        <v>8.7003522392196629E-3</v>
      </c>
      <c r="DQ157" s="1" t="str">
        <f t="shared" si="132"/>
        <v/>
      </c>
      <c r="DR157" s="1">
        <v>3</v>
      </c>
      <c r="DS157" s="1" t="str">
        <f t="shared" si="140"/>
        <v/>
      </c>
      <c r="DT157" t="str">
        <f t="shared" si="141"/>
        <v/>
      </c>
    </row>
    <row r="158" spans="1:124" x14ac:dyDescent="0.45">
      <c r="A158" t="str">
        <f t="shared" si="133"/>
        <v>OIL</v>
      </c>
      <c r="B158" t="str">
        <f>VLOOKUP(E158,'EPA_US9RT techs'!$R$26:$S$34,2,FALSE)</f>
        <v>OTH</v>
      </c>
      <c r="C158" t="str">
        <f>'Service shares'!A158</f>
        <v>OIL</v>
      </c>
      <c r="D158" t="str">
        <f>'Service shares'!B158</f>
        <v>IFP</v>
      </c>
      <c r="E158" t="str">
        <f>'Service shares'!C158</f>
        <v>SPC</v>
      </c>
      <c r="F158" s="1">
        <f>IFERROR(1/AVERAGEIFS('EPA_US9RT techs'!$I$2:$I$1718,'EPA_US9RT techs'!$J$2:$J$1718,'Service PJ'!$D158,'EPA_US9RT techs'!$K$2:$K$1718,'Service PJ'!$B158,'EPA_US9RT techs'!$L$2:$L$1718,'Service PJ'!$A158,'EPA_US9RT techs'!$C$2:$C$1718,"VDA_FLOP",'EPA_US9RT techs'!$F$2:$F$1718,'Service PJ'!F$1),1/AVERAGEIFS('EPA_US9RT techs'!$I$2:$I$1718,'EPA_US9RT techs'!$K$2:$K$1718,'Service PJ'!$B158,'EPA_US9RT techs'!$L$2:$L$1718,'Service PJ'!$A158,'EPA_US9RT techs'!$C$2:$C$1718,"VDA_FLOP",'EPA_US9RT techs'!$F$2:$F$1718,'Service PJ'!F$1))</f>
        <v>1</v>
      </c>
      <c r="G158" s="1">
        <f>IFERROR(IFERROR(1/AVERAGEIFS('EPA_US9RT techs'!$I$2:$I$1718,'EPA_US9RT techs'!$J$2:$J$1718,'Service PJ'!$D158,'EPA_US9RT techs'!$K$2:$K$1718,'Service PJ'!$B158,'EPA_US9RT techs'!$L$2:$L$1718,'Service PJ'!$A158,'EPA_US9RT techs'!$C$2:$C$1718,"VDA_FLOP",'EPA_US9RT techs'!$F$2:$F$1718,'Service PJ'!G$1),1/AVERAGEIFS('EPA_US9RT techs'!$I$2:$I$1718,'EPA_US9RT techs'!$K$2:$K$1718,'Service PJ'!$B158,'EPA_US9RT techs'!$L$2:$L$1718,'Service PJ'!$A158,'EPA_US9RT techs'!$C$2:$C$1718,"VDA_FLOP",'EPA_US9RT techs'!$F$2:$F$1718,'Service PJ'!G$1)),"")</f>
        <v>1.104421953023411</v>
      </c>
      <c r="H158" s="1">
        <f>IFERROR(IFERROR(1/AVERAGEIFS('EPA_US9RT techs'!$I$2:$I$1718,'EPA_US9RT techs'!$J$2:$J$1718,'Service PJ'!$D158,'EPA_US9RT techs'!$K$2:$K$1718,'Service PJ'!$B158,'EPA_US9RT techs'!$L$2:$L$1718,'Service PJ'!$A158,'EPA_US9RT techs'!$C$2:$C$1718,"VDA_FLOP",'EPA_US9RT techs'!$F$2:$F$1718,'Service PJ'!H$1),1/AVERAGEIFS('EPA_US9RT techs'!$I$2:$I$1718,'EPA_US9RT techs'!$K$2:$K$1718,'Service PJ'!$B158,'EPA_US9RT techs'!$L$2:$L$1718,'Service PJ'!$A158,'EPA_US9RT techs'!$C$2:$C$1718,"VDA_FLOP",'EPA_US9RT techs'!$F$2:$F$1718,'Service PJ'!H$1)),"")</f>
        <v>1.1266495322275636</v>
      </c>
      <c r="I158" s="1">
        <f>IFERROR(IFERROR(1/AVERAGEIFS('EPA_US9RT techs'!$I$2:$I$1718,'EPA_US9RT techs'!$J$2:$J$1718,'Service PJ'!$D158,'EPA_US9RT techs'!$K$2:$K$1718,'Service PJ'!$B158,'EPA_US9RT techs'!$L$2:$L$1718,'Service PJ'!$A158,'EPA_US9RT techs'!$C$2:$C$1718,"VDA_FLOP",'EPA_US9RT techs'!$F$2:$F$1718,'Service PJ'!I$1),1/AVERAGEIFS('EPA_US9RT techs'!$I$2:$I$1718,'EPA_US9RT techs'!$K$2:$K$1718,'Service PJ'!$B158,'EPA_US9RT techs'!$L$2:$L$1718,'Service PJ'!$A158,'EPA_US9RT techs'!$C$2:$C$1718,"VDA_FLOP",'EPA_US9RT techs'!$F$2:$F$1718,'Service PJ'!I$1)),"")</f>
        <v>1.1633688626443803</v>
      </c>
      <c r="J158" s="1">
        <f>IFERROR(IFERROR(1/AVERAGEIFS('EPA_US9RT techs'!$I$2:$I$1718,'EPA_US9RT techs'!$J$2:$J$1718,'Service PJ'!$D158,'EPA_US9RT techs'!$K$2:$K$1718,'Service PJ'!$B158,'EPA_US9RT techs'!$L$2:$L$1718,'Service PJ'!$A158,'EPA_US9RT techs'!$C$2:$C$1718,"VDA_FLOP",'EPA_US9RT techs'!$F$2:$F$1718,'Service PJ'!J$1),1/AVERAGEIFS('EPA_US9RT techs'!$I$2:$I$1718,'EPA_US9RT techs'!$K$2:$K$1718,'Service PJ'!$B158,'EPA_US9RT techs'!$L$2:$L$1718,'Service PJ'!$A158,'EPA_US9RT techs'!$C$2:$C$1718,"VDA_FLOP",'EPA_US9RT techs'!$F$2:$F$1718,'Service PJ'!J$1)),"")</f>
        <v>1.1937005329283072</v>
      </c>
      <c r="L158" t="str">
        <f>IF(SUM(O158:AR158)=0,"\I: ","")&amp;'Service PJ'!D158&amp;"_"&amp;'Service PJ'!E158&amp;"_"&amp;'Service PJ'!C158</f>
        <v>IFP_SPC_OIL</v>
      </c>
      <c r="M158" t="str">
        <f>"IND"&amp;'Service PJ'!C158</f>
        <v>INDOIL</v>
      </c>
      <c r="N158" t="str">
        <f t="shared" si="134"/>
        <v>IFP_SPC</v>
      </c>
      <c r="O158" s="1">
        <f>'Service shares'!AK158*'Service PJ'!AV158</f>
        <v>0.81980220101898826</v>
      </c>
      <c r="P158" s="1">
        <f>'Service shares'!AL158*'Service PJ'!AW158</f>
        <v>1.3138273901310755</v>
      </c>
      <c r="Q158" s="1">
        <f>'Service shares'!AM158*'Service PJ'!AX158</f>
        <v>2.5049099391685651E-2</v>
      </c>
      <c r="R158" s="1">
        <f>'Service shares'!AN158*'Service PJ'!AY158</f>
        <v>0.3482283515632531</v>
      </c>
      <c r="S158" s="1">
        <f>'Service shares'!AO158*'Service PJ'!AZ158</f>
        <v>5.4794673719620715</v>
      </c>
      <c r="T158" s="1">
        <f>'Service shares'!AP158*'Service PJ'!BA158</f>
        <v>8.934705147665861</v>
      </c>
      <c r="U158" s="1">
        <f>'Service shares'!AQ158*'Service PJ'!BB158</f>
        <v>0.55888317621013417</v>
      </c>
      <c r="V158" s="14">
        <f>'Service shares'!AR158*'Service PJ'!BC158</f>
        <v>2.8379688165635457</v>
      </c>
      <c r="W158" s="1">
        <f>'Service shares'!AS158*'Service PJ'!BD158</f>
        <v>0</v>
      </c>
      <c r="X158" s="1">
        <f>'Service shares'!AT158*'Service PJ'!BE158</f>
        <v>2.0301344363829168</v>
      </c>
      <c r="Y158" s="1">
        <f>'Service shares'!AU158*'Service PJ'!BF158</f>
        <v>0.52693322842220103</v>
      </c>
      <c r="Z158" s="1">
        <f>'Service shares'!AV158*'Service PJ'!BG158</f>
        <v>0.54523453361350882</v>
      </c>
      <c r="AA158" s="1">
        <f>'Service shares'!AW158*'Service PJ'!BH158</f>
        <v>0.36738370841550089</v>
      </c>
      <c r="AB158" s="1">
        <f>'Service shares'!AX158*'Service PJ'!BI158</f>
        <v>1.2861883917935721</v>
      </c>
      <c r="AC158" s="1">
        <f>'Service shares'!AY158*'Service PJ'!BJ158</f>
        <v>0.4316743314702487</v>
      </c>
      <c r="AD158" s="1">
        <f>'Service shares'!AZ158*'Service PJ'!BK158</f>
        <v>1.5846394497454586</v>
      </c>
      <c r="AE158" s="1">
        <f>'Service shares'!BA158*'Service PJ'!BL158</f>
        <v>1.0087617090011993</v>
      </c>
      <c r="AF158" s="1">
        <f>'Service shares'!BB158*'Service PJ'!BM158</f>
        <v>1.1739155095333966</v>
      </c>
      <c r="AG158" s="1">
        <f>'Service shares'!BC158*'Service PJ'!BN158</f>
        <v>0.75111693422543491</v>
      </c>
      <c r="AH158" s="1">
        <f>'Service shares'!BD158*'Service PJ'!BO158</f>
        <v>2.1275458024640932E-2</v>
      </c>
      <c r="AI158" s="1">
        <f>'Service shares'!BE158*'Service PJ'!BP158</f>
        <v>1.1618676936017276</v>
      </c>
      <c r="AJ158" s="1">
        <f>'Service shares'!BF158*'Service PJ'!BQ158</f>
        <v>0.54405079119228172</v>
      </c>
      <c r="AK158" s="1">
        <f>'Service shares'!BG158*'Service PJ'!BR158</f>
        <v>4.3890487062678327E-2</v>
      </c>
      <c r="AL158" s="1">
        <f>'Service shares'!BH158*'Service PJ'!BS158</f>
        <v>0.32442958010398859</v>
      </c>
      <c r="AM158" s="1">
        <f>'Service shares'!BI158*'Service PJ'!BT158</f>
        <v>2.6097742585096388</v>
      </c>
      <c r="AN158" s="1">
        <f>'Service shares'!BJ158*'Service PJ'!BU158</f>
        <v>0</v>
      </c>
      <c r="AO158" s="1">
        <f>'Service shares'!BK158*'Service PJ'!BV158</f>
        <v>0.34005821685986953</v>
      </c>
      <c r="AP158" s="1">
        <f>'Service shares'!BL158*'Service PJ'!BW158</f>
        <v>0.5174831722258656</v>
      </c>
      <c r="AQ158" s="1">
        <f>'Service shares'!BM158*'Service PJ'!BX158</f>
        <v>1.2253491177357145</v>
      </c>
      <c r="AR158" s="1">
        <f>'Service shares'!BN158*'Service PJ'!BY158</f>
        <v>0</v>
      </c>
      <c r="AS158" s="2">
        <v>0</v>
      </c>
      <c r="AU158" t="str">
        <f t="shared" si="101"/>
        <v>IFP_SPC_OIL</v>
      </c>
      <c r="AV158" s="1">
        <f t="shared" si="143"/>
        <v>1.104421953023411</v>
      </c>
      <c r="AW158" s="1">
        <f t="shared" si="143"/>
        <v>1.104421953023411</v>
      </c>
      <c r="AX158" s="1">
        <f t="shared" si="143"/>
        <v>1.104421953023411</v>
      </c>
      <c r="AY158" s="1">
        <f t="shared" si="143"/>
        <v>1.104421953023411</v>
      </c>
      <c r="AZ158" s="1">
        <f t="shared" si="143"/>
        <v>1.104421953023411</v>
      </c>
      <c r="BA158" s="1">
        <f t="shared" si="143"/>
        <v>1.104421953023411</v>
      </c>
      <c r="BB158" s="1">
        <f t="shared" si="143"/>
        <v>1.104421953023411</v>
      </c>
      <c r="BC158" s="1">
        <f t="shared" si="143"/>
        <v>1.104421953023411</v>
      </c>
      <c r="BD158" s="1">
        <f t="shared" si="143"/>
        <v>1.104421953023411</v>
      </c>
      <c r="BE158" s="1">
        <f t="shared" si="143"/>
        <v>1.104421953023411</v>
      </c>
      <c r="BF158" s="1">
        <f t="shared" si="143"/>
        <v>1.104421953023411</v>
      </c>
      <c r="BG158" s="1">
        <f t="shared" si="143"/>
        <v>1.104421953023411</v>
      </c>
      <c r="BH158" s="1">
        <f t="shared" si="143"/>
        <v>1.104421953023411</v>
      </c>
      <c r="BI158" s="1">
        <f t="shared" si="143"/>
        <v>1.104421953023411</v>
      </c>
      <c r="BJ158" s="1">
        <f t="shared" si="143"/>
        <v>1.104421953023411</v>
      </c>
      <c r="BK158" s="1">
        <f t="shared" si="143"/>
        <v>1.104421953023411</v>
      </c>
      <c r="BL158" s="1">
        <f t="shared" si="144"/>
        <v>1.104421953023411</v>
      </c>
      <c r="BM158" s="1">
        <f t="shared" si="144"/>
        <v>1.104421953023411</v>
      </c>
      <c r="BN158" s="1">
        <f t="shared" si="144"/>
        <v>1.104421953023411</v>
      </c>
      <c r="BO158" s="1">
        <f t="shared" si="144"/>
        <v>1.104421953023411</v>
      </c>
      <c r="BP158" s="1">
        <f t="shared" si="144"/>
        <v>1.104421953023411</v>
      </c>
      <c r="BQ158" s="1">
        <f t="shared" si="144"/>
        <v>1.104421953023411</v>
      </c>
      <c r="BR158" s="1">
        <f t="shared" si="144"/>
        <v>1.104421953023411</v>
      </c>
      <c r="BS158" s="1">
        <f t="shared" si="144"/>
        <v>1.104421953023411</v>
      </c>
      <c r="BT158" s="1">
        <f t="shared" si="144"/>
        <v>1.104421953023411</v>
      </c>
      <c r="BU158" s="1">
        <f t="shared" si="144"/>
        <v>1.104421953023411</v>
      </c>
      <c r="BV158" s="1">
        <f t="shared" si="144"/>
        <v>1.104421953023411</v>
      </c>
      <c r="BW158" s="1">
        <f t="shared" si="144"/>
        <v>1.104421953023411</v>
      </c>
      <c r="BX158" s="1">
        <f t="shared" si="144"/>
        <v>1.104421953023411</v>
      </c>
      <c r="BY158" s="1">
        <f t="shared" si="144"/>
        <v>1.104421953023411</v>
      </c>
      <c r="CC158" t="str">
        <f t="shared" si="136"/>
        <v>PRE</v>
      </c>
      <c r="CD158" t="str">
        <f t="shared" si="137"/>
        <v>IFP_SPC_OIL</v>
      </c>
      <c r="CE158" t="str">
        <f>VLOOKUP(D158,'IND Balance'!$AM$5:$AN$21,2,FALSE)&amp;" - "&amp;VLOOKUP(E158,'MECS_Table 5.4'!$AF$18:$AG$30,2,FALSE)&amp;" - "&amp;VLOOKUP('Service PJ'!M158,'IND Balance'!$AM$22:$AN$32,2,FALSE)</f>
        <v>Food processing - Space conditioning - Oil</v>
      </c>
      <c r="CF158" t="s">
        <v>109</v>
      </c>
      <c r="CG158" t="s">
        <v>110</v>
      </c>
      <c r="CL158" t="str">
        <f t="shared" si="138"/>
        <v>IFP_SPC_OIL</v>
      </c>
      <c r="CM158" t="str">
        <f t="shared" si="139"/>
        <v>IFP_SPC</v>
      </c>
      <c r="CN158" s="1">
        <f t="shared" si="103"/>
        <v>0.12715085931407374</v>
      </c>
      <c r="CO158" s="1">
        <f t="shared" si="104"/>
        <v>0.41194630020385831</v>
      </c>
      <c r="CP158" s="1">
        <f t="shared" si="105"/>
        <v>1.7545380846606645E-3</v>
      </c>
      <c r="CQ158" s="1">
        <f t="shared" si="106"/>
        <v>4.7266796049101334E-2</v>
      </c>
      <c r="CR158" s="1">
        <f t="shared" si="107"/>
        <v>0.1495997898225967</v>
      </c>
      <c r="CS158" s="1">
        <f t="shared" si="108"/>
        <v>0.2902628394658367</v>
      </c>
      <c r="CT158" s="1">
        <f t="shared" si="109"/>
        <v>4.8995615300996956E-2</v>
      </c>
      <c r="CU158" s="1">
        <f t="shared" si="110"/>
        <v>0.14646660571085013</v>
      </c>
      <c r="CV158" s="1">
        <f t="shared" si="111"/>
        <v>0</v>
      </c>
      <c r="CW158" s="1">
        <f t="shared" si="112"/>
        <v>2.1671596019781234E-2</v>
      </c>
      <c r="CX158" s="1">
        <f t="shared" si="113"/>
        <v>9.3931552632979767E-2</v>
      </c>
      <c r="CY158" s="1">
        <f t="shared" si="114"/>
        <v>3.3976152204680476E-2</v>
      </c>
      <c r="CZ158" s="1">
        <f t="shared" si="115"/>
        <v>1.6793111769764342E-2</v>
      </c>
      <c r="DA158" s="1">
        <f t="shared" si="116"/>
        <v>8.5837112519624101E-2</v>
      </c>
      <c r="DB158" s="1">
        <f t="shared" si="117"/>
        <v>5.121628006783531E-2</v>
      </c>
      <c r="DC158" s="1">
        <f t="shared" si="118"/>
        <v>0.115015919416371</v>
      </c>
      <c r="DD158" s="1">
        <f t="shared" si="119"/>
        <v>5.0687966846148957E-2</v>
      </c>
      <c r="DE158" s="1">
        <f t="shared" si="120"/>
        <v>4.7440826316754857E-2</v>
      </c>
      <c r="DF158" s="1">
        <f t="shared" si="121"/>
        <v>2.9396345268642089E-2</v>
      </c>
      <c r="DG158" s="1">
        <f t="shared" si="122"/>
        <v>6.7953848167333244E-4</v>
      </c>
      <c r="DH158" s="1">
        <f t="shared" si="123"/>
        <v>0.18779249782696344</v>
      </c>
      <c r="DI158" s="1">
        <f t="shared" si="124"/>
        <v>0.11787751274472291</v>
      </c>
      <c r="DJ158" s="1">
        <f t="shared" si="125"/>
        <v>5.9318945810266886E-2</v>
      </c>
      <c r="DK158" s="1">
        <f t="shared" si="126"/>
        <v>0.14885385199234138</v>
      </c>
      <c r="DL158" s="1">
        <f t="shared" si="127"/>
        <v>0.14673929860705903</v>
      </c>
      <c r="DM158" s="1" t="str">
        <f t="shared" si="128"/>
        <v/>
      </c>
      <c r="DN158" s="1">
        <f t="shared" si="129"/>
        <v>0.29216258822563868</v>
      </c>
      <c r="DO158" s="1">
        <f t="shared" si="130"/>
        <v>3.4629194191045619E-2</v>
      </c>
      <c r="DP158" s="1">
        <f t="shared" si="131"/>
        <v>9.6084435768393518E-3</v>
      </c>
      <c r="DQ158" s="1" t="str">
        <f t="shared" si="132"/>
        <v/>
      </c>
      <c r="DR158" s="1">
        <v>3</v>
      </c>
      <c r="DS158" s="1" t="str">
        <f t="shared" si="140"/>
        <v/>
      </c>
      <c r="DT158" t="str">
        <f t="shared" si="141"/>
        <v/>
      </c>
    </row>
    <row r="159" spans="1:124" x14ac:dyDescent="0.45">
      <c r="A159" t="str">
        <f t="shared" si="133"/>
        <v>OIL</v>
      </c>
      <c r="B159" t="str">
        <f>VLOOKUP(E159,'EPA_US9RT techs'!$R$26:$S$34,2,FALSE)</f>
        <v>OTH</v>
      </c>
      <c r="C159" t="str">
        <f>'Service shares'!A159</f>
        <v>OIL</v>
      </c>
      <c r="D159" t="str">
        <f>'Service shares'!B159</f>
        <v>IFP</v>
      </c>
      <c r="E159" t="str">
        <f>'Service shares'!C159</f>
        <v>OTH</v>
      </c>
      <c r="F159" s="1">
        <f>IFERROR(1/AVERAGEIFS('EPA_US9RT techs'!$I$2:$I$1718,'EPA_US9RT techs'!$J$2:$J$1718,'Service PJ'!$D159,'EPA_US9RT techs'!$K$2:$K$1718,'Service PJ'!$B159,'EPA_US9RT techs'!$L$2:$L$1718,'Service PJ'!$A159,'EPA_US9RT techs'!$C$2:$C$1718,"VDA_FLOP",'EPA_US9RT techs'!$F$2:$F$1718,'Service PJ'!F$1),1/AVERAGEIFS('EPA_US9RT techs'!$I$2:$I$1718,'EPA_US9RT techs'!$K$2:$K$1718,'Service PJ'!$B159,'EPA_US9RT techs'!$L$2:$L$1718,'Service PJ'!$A159,'EPA_US9RT techs'!$C$2:$C$1718,"VDA_FLOP",'EPA_US9RT techs'!$F$2:$F$1718,'Service PJ'!F$1))</f>
        <v>1</v>
      </c>
      <c r="G159" s="1">
        <f>IFERROR(IFERROR(1/AVERAGEIFS('EPA_US9RT techs'!$I$2:$I$1718,'EPA_US9RT techs'!$J$2:$J$1718,'Service PJ'!$D159,'EPA_US9RT techs'!$K$2:$K$1718,'Service PJ'!$B159,'EPA_US9RT techs'!$L$2:$L$1718,'Service PJ'!$A159,'EPA_US9RT techs'!$C$2:$C$1718,"VDA_FLOP",'EPA_US9RT techs'!$F$2:$F$1718,'Service PJ'!G$1),1/AVERAGEIFS('EPA_US9RT techs'!$I$2:$I$1718,'EPA_US9RT techs'!$K$2:$K$1718,'Service PJ'!$B159,'EPA_US9RT techs'!$L$2:$L$1718,'Service PJ'!$A159,'EPA_US9RT techs'!$C$2:$C$1718,"VDA_FLOP",'EPA_US9RT techs'!$F$2:$F$1718,'Service PJ'!G$1)),"")</f>
        <v>1.104421953023411</v>
      </c>
      <c r="H159" s="1">
        <f>IFERROR(IFERROR(1/AVERAGEIFS('EPA_US9RT techs'!$I$2:$I$1718,'EPA_US9RT techs'!$J$2:$J$1718,'Service PJ'!$D159,'EPA_US9RT techs'!$K$2:$K$1718,'Service PJ'!$B159,'EPA_US9RT techs'!$L$2:$L$1718,'Service PJ'!$A159,'EPA_US9RT techs'!$C$2:$C$1718,"VDA_FLOP",'EPA_US9RT techs'!$F$2:$F$1718,'Service PJ'!H$1),1/AVERAGEIFS('EPA_US9RT techs'!$I$2:$I$1718,'EPA_US9RT techs'!$K$2:$K$1718,'Service PJ'!$B159,'EPA_US9RT techs'!$L$2:$L$1718,'Service PJ'!$A159,'EPA_US9RT techs'!$C$2:$C$1718,"VDA_FLOP",'EPA_US9RT techs'!$F$2:$F$1718,'Service PJ'!H$1)),"")</f>
        <v>1.1266495322275636</v>
      </c>
      <c r="I159" s="1">
        <f>IFERROR(IFERROR(1/AVERAGEIFS('EPA_US9RT techs'!$I$2:$I$1718,'EPA_US9RT techs'!$J$2:$J$1718,'Service PJ'!$D159,'EPA_US9RT techs'!$K$2:$K$1718,'Service PJ'!$B159,'EPA_US9RT techs'!$L$2:$L$1718,'Service PJ'!$A159,'EPA_US9RT techs'!$C$2:$C$1718,"VDA_FLOP",'EPA_US9RT techs'!$F$2:$F$1718,'Service PJ'!I$1),1/AVERAGEIFS('EPA_US9RT techs'!$I$2:$I$1718,'EPA_US9RT techs'!$K$2:$K$1718,'Service PJ'!$B159,'EPA_US9RT techs'!$L$2:$L$1718,'Service PJ'!$A159,'EPA_US9RT techs'!$C$2:$C$1718,"VDA_FLOP",'EPA_US9RT techs'!$F$2:$F$1718,'Service PJ'!I$1)),"")</f>
        <v>1.1633688626443803</v>
      </c>
      <c r="J159" s="1">
        <f>IFERROR(IFERROR(1/AVERAGEIFS('EPA_US9RT techs'!$I$2:$I$1718,'EPA_US9RT techs'!$J$2:$J$1718,'Service PJ'!$D159,'EPA_US9RT techs'!$K$2:$K$1718,'Service PJ'!$B159,'EPA_US9RT techs'!$L$2:$L$1718,'Service PJ'!$A159,'EPA_US9RT techs'!$C$2:$C$1718,"VDA_FLOP",'EPA_US9RT techs'!$F$2:$F$1718,'Service PJ'!J$1),1/AVERAGEIFS('EPA_US9RT techs'!$I$2:$I$1718,'EPA_US9RT techs'!$K$2:$K$1718,'Service PJ'!$B159,'EPA_US9RT techs'!$L$2:$L$1718,'Service PJ'!$A159,'EPA_US9RT techs'!$C$2:$C$1718,"VDA_FLOP",'EPA_US9RT techs'!$F$2:$F$1718,'Service PJ'!J$1)),"")</f>
        <v>1.1937005329283072</v>
      </c>
      <c r="L159" t="str">
        <f>IF(SUM(O159:AR159)=0,"\I: ","")&amp;'Service PJ'!D159&amp;"_"&amp;'Service PJ'!E159&amp;"_"&amp;'Service PJ'!C159</f>
        <v>IFP_OTH_OIL</v>
      </c>
      <c r="M159" t="str">
        <f>"IND"&amp;'Service PJ'!C159</f>
        <v>INDOIL</v>
      </c>
      <c r="N159" t="str">
        <f t="shared" si="134"/>
        <v>IFP_OTH</v>
      </c>
      <c r="O159" s="1">
        <f>'Service shares'!AK159*'Service PJ'!AV159</f>
        <v>4.9188132061139287</v>
      </c>
      <c r="P159" s="1">
        <f>'Service shares'!AL159*'Service PJ'!AW159</f>
        <v>7.8829643407864527</v>
      </c>
      <c r="Q159" s="1">
        <f>'Service shares'!AM159*'Service PJ'!AX159</f>
        <v>0.15029459635011388</v>
      </c>
      <c r="R159" s="1">
        <f>'Service shares'!AN159*'Service PJ'!AY159</f>
        <v>2.0893701093795181</v>
      </c>
      <c r="S159" s="1">
        <f>'Service shares'!AO159*'Service PJ'!AZ159</f>
        <v>32.876804231772425</v>
      </c>
      <c r="T159" s="1">
        <f>'Service shares'!AP159*'Service PJ'!BA159</f>
        <v>53.608230885995177</v>
      </c>
      <c r="U159" s="1">
        <f>'Service shares'!AQ159*'Service PJ'!BB159</f>
        <v>3.3532990572608044</v>
      </c>
      <c r="V159" s="14">
        <f>'Service shares'!AR159*'Service PJ'!BC159</f>
        <v>17.027812899381274</v>
      </c>
      <c r="W159" s="1">
        <f>'Service shares'!AS159*'Service PJ'!BD159</f>
        <v>0</v>
      </c>
      <c r="X159" s="1">
        <f>'Service shares'!AT159*'Service PJ'!BE159</f>
        <v>12.180806618297501</v>
      </c>
      <c r="Y159" s="1">
        <f>'Service shares'!AU159*'Service PJ'!BF159</f>
        <v>3.1615993705332062</v>
      </c>
      <c r="Z159" s="1">
        <f>'Service shares'!AV159*'Service PJ'!BG159</f>
        <v>3.2714072016810527</v>
      </c>
      <c r="AA159" s="1">
        <f>'Service shares'!AW159*'Service PJ'!BH159</f>
        <v>2.2043022504930052</v>
      </c>
      <c r="AB159" s="1">
        <f>'Service shares'!AX159*'Service PJ'!BI159</f>
        <v>7.7171303507614324</v>
      </c>
      <c r="AC159" s="1">
        <f>'Service shares'!AY159*'Service PJ'!BJ159</f>
        <v>2.5900459888214917</v>
      </c>
      <c r="AD159" s="1">
        <f>'Service shares'!AZ159*'Service PJ'!BK159</f>
        <v>9.5078366984727491</v>
      </c>
      <c r="AE159" s="1">
        <f>'Service shares'!BA159*'Service PJ'!BL159</f>
        <v>6.0525702540071951</v>
      </c>
      <c r="AF159" s="1">
        <f>'Service shares'!BB159*'Service PJ'!BM159</f>
        <v>7.0434930572003784</v>
      </c>
      <c r="AG159" s="1">
        <f>'Service shares'!BC159*'Service PJ'!BN159</f>
        <v>4.5067016053526086</v>
      </c>
      <c r="AH159" s="1">
        <f>'Service shares'!BD159*'Service PJ'!BO159</f>
        <v>0.12765274814784558</v>
      </c>
      <c r="AI159" s="1">
        <f>'Service shares'!BE159*'Service PJ'!BP159</f>
        <v>6.9712061616103655</v>
      </c>
      <c r="AJ159" s="1">
        <f>'Service shares'!BF159*'Service PJ'!BQ159</f>
        <v>3.2643047471536901</v>
      </c>
      <c r="AK159" s="1">
        <f>'Service shares'!BG159*'Service PJ'!BR159</f>
        <v>0.26334292237606993</v>
      </c>
      <c r="AL159" s="1">
        <f>'Service shares'!BH159*'Service PJ'!BS159</f>
        <v>1.9465774806239313</v>
      </c>
      <c r="AM159" s="1">
        <f>'Service shares'!BI159*'Service PJ'!BT159</f>
        <v>15.658645551057832</v>
      </c>
      <c r="AN159" s="1">
        <f>'Service shares'!BJ159*'Service PJ'!BU159</f>
        <v>0</v>
      </c>
      <c r="AO159" s="1">
        <f>'Service shares'!BK159*'Service PJ'!BV159</f>
        <v>2.0403493011592171</v>
      </c>
      <c r="AP159" s="1">
        <f>'Service shares'!BL159*'Service PJ'!BW159</f>
        <v>3.1048990333551938</v>
      </c>
      <c r="AQ159" s="1">
        <f>'Service shares'!BM159*'Service PJ'!BX159</f>
        <v>7.3520947064142872</v>
      </c>
      <c r="AR159" s="1">
        <f>'Service shares'!BN159*'Service PJ'!BY159</f>
        <v>0</v>
      </c>
      <c r="AS159" s="2">
        <v>0</v>
      </c>
      <c r="AU159" t="str">
        <f t="shared" si="101"/>
        <v>IFP_OTH_OIL</v>
      </c>
      <c r="AV159" s="1">
        <f t="shared" si="143"/>
        <v>1.104421953023411</v>
      </c>
      <c r="AW159" s="1">
        <f t="shared" si="143"/>
        <v>1.104421953023411</v>
      </c>
      <c r="AX159" s="1">
        <f t="shared" si="143"/>
        <v>1.104421953023411</v>
      </c>
      <c r="AY159" s="1">
        <f t="shared" si="143"/>
        <v>1.104421953023411</v>
      </c>
      <c r="AZ159" s="1">
        <f t="shared" si="143"/>
        <v>1.104421953023411</v>
      </c>
      <c r="BA159" s="1">
        <f t="shared" si="143"/>
        <v>1.104421953023411</v>
      </c>
      <c r="BB159" s="1">
        <f t="shared" si="143"/>
        <v>1.104421953023411</v>
      </c>
      <c r="BC159" s="1">
        <f t="shared" si="143"/>
        <v>1.104421953023411</v>
      </c>
      <c r="BD159" s="1">
        <f t="shared" si="143"/>
        <v>1.104421953023411</v>
      </c>
      <c r="BE159" s="1">
        <f t="shared" si="143"/>
        <v>1.104421953023411</v>
      </c>
      <c r="BF159" s="1">
        <f t="shared" si="143"/>
        <v>1.104421953023411</v>
      </c>
      <c r="BG159" s="1">
        <f t="shared" si="143"/>
        <v>1.104421953023411</v>
      </c>
      <c r="BH159" s="1">
        <f t="shared" si="143"/>
        <v>1.104421953023411</v>
      </c>
      <c r="BI159" s="1">
        <f t="shared" si="143"/>
        <v>1.104421953023411</v>
      </c>
      <c r="BJ159" s="1">
        <f t="shared" si="143"/>
        <v>1.104421953023411</v>
      </c>
      <c r="BK159" s="1">
        <f t="shared" si="143"/>
        <v>1.104421953023411</v>
      </c>
      <c r="BL159" s="1">
        <f t="shared" si="144"/>
        <v>1.104421953023411</v>
      </c>
      <c r="BM159" s="1">
        <f t="shared" si="144"/>
        <v>1.104421953023411</v>
      </c>
      <c r="BN159" s="1">
        <f t="shared" si="144"/>
        <v>1.104421953023411</v>
      </c>
      <c r="BO159" s="1">
        <f t="shared" si="144"/>
        <v>1.104421953023411</v>
      </c>
      <c r="BP159" s="1">
        <f t="shared" si="144"/>
        <v>1.104421953023411</v>
      </c>
      <c r="BQ159" s="1">
        <f t="shared" si="144"/>
        <v>1.104421953023411</v>
      </c>
      <c r="BR159" s="1">
        <f t="shared" si="144"/>
        <v>1.104421953023411</v>
      </c>
      <c r="BS159" s="1">
        <f t="shared" si="144"/>
        <v>1.104421953023411</v>
      </c>
      <c r="BT159" s="1">
        <f t="shared" si="144"/>
        <v>1.104421953023411</v>
      </c>
      <c r="BU159" s="1">
        <f t="shared" si="144"/>
        <v>1.104421953023411</v>
      </c>
      <c r="BV159" s="1">
        <f t="shared" si="144"/>
        <v>1.104421953023411</v>
      </c>
      <c r="BW159" s="1">
        <f t="shared" si="144"/>
        <v>1.104421953023411</v>
      </c>
      <c r="BX159" s="1">
        <f t="shared" si="144"/>
        <v>1.104421953023411</v>
      </c>
      <c r="BY159" s="1">
        <f t="shared" si="144"/>
        <v>1.104421953023411</v>
      </c>
      <c r="CC159" t="str">
        <f t="shared" si="136"/>
        <v>PRE</v>
      </c>
      <c r="CD159" t="str">
        <f t="shared" si="137"/>
        <v>IFP_OTH_OIL</v>
      </c>
      <c r="CE159" t="str">
        <f>VLOOKUP(D159,'IND Balance'!$AM$5:$AN$21,2,FALSE)&amp;" - "&amp;VLOOKUP(E159,'MECS_Table 5.4'!$AF$18:$AG$30,2,FALSE)&amp;" - "&amp;VLOOKUP('Service PJ'!M159,'IND Balance'!$AM$22:$AN$32,2,FALSE)</f>
        <v>Food processing - Other - Oil</v>
      </c>
      <c r="CF159" t="s">
        <v>109</v>
      </c>
      <c r="CG159" t="s">
        <v>110</v>
      </c>
      <c r="CL159" t="str">
        <f t="shared" si="138"/>
        <v>IFP_OTH_OIL</v>
      </c>
      <c r="CM159" t="str">
        <f t="shared" si="139"/>
        <v>IFP_OTH</v>
      </c>
      <c r="CN159" s="1">
        <f t="shared" si="103"/>
        <v>0.69143546798777844</v>
      </c>
      <c r="CO159" s="1">
        <f t="shared" si="104"/>
        <v>0.91233939214526971</v>
      </c>
      <c r="CP159" s="1">
        <f t="shared" si="105"/>
        <v>2.6863824727172594E-2</v>
      </c>
      <c r="CQ159" s="1">
        <f t="shared" si="106"/>
        <v>0.42372526619936807</v>
      </c>
      <c r="CR159" s="1">
        <f t="shared" si="107"/>
        <v>0.73911032604527416</v>
      </c>
      <c r="CS159" s="1">
        <f t="shared" si="108"/>
        <v>0.880737821122896</v>
      </c>
      <c r="CT159" s="1">
        <f t="shared" si="109"/>
        <v>0.44343415282230525</v>
      </c>
      <c r="CU159" s="1">
        <f t="shared" si="110"/>
        <v>0.74713721318590431</v>
      </c>
      <c r="CV159" s="1">
        <f t="shared" si="111"/>
        <v>0</v>
      </c>
      <c r="CW159" s="1">
        <f t="shared" si="112"/>
        <v>0.27617817098337372</v>
      </c>
      <c r="CX159" s="1">
        <f t="shared" si="113"/>
        <v>0.63304191613935989</v>
      </c>
      <c r="CY159" s="1">
        <f t="shared" si="114"/>
        <v>0.35455001995093183</v>
      </c>
      <c r="CZ159" s="1">
        <f t="shared" si="115"/>
        <v>0.20627168172851021</v>
      </c>
      <c r="DA159" s="1">
        <f t="shared" si="116"/>
        <v>0.60256129868628761</v>
      </c>
      <c r="DB159" s="1">
        <f t="shared" si="117"/>
        <v>0.45703334654680194</v>
      </c>
      <c r="DC159" s="1">
        <f t="shared" si="118"/>
        <v>0.67318354879502573</v>
      </c>
      <c r="DD159" s="1">
        <f t="shared" si="119"/>
        <v>0.46084644960540766</v>
      </c>
      <c r="DE159" s="1">
        <f t="shared" si="120"/>
        <v>0.44147253863861613</v>
      </c>
      <c r="DF159" s="1">
        <f t="shared" si="121"/>
        <v>0.31760180268140215</v>
      </c>
      <c r="DG159" s="1">
        <f t="shared" si="122"/>
        <v>1.3680413782058819E-2</v>
      </c>
      <c r="DH159" s="1">
        <f t="shared" si="123"/>
        <v>0.7939170730392251</v>
      </c>
      <c r="DI159" s="1">
        <f t="shared" si="124"/>
        <v>0.66492286859534755</v>
      </c>
      <c r="DJ159" s="1">
        <f t="shared" si="125"/>
        <v>0.55849976490181585</v>
      </c>
      <c r="DK159" s="1">
        <f t="shared" si="126"/>
        <v>0.76106444298684328</v>
      </c>
      <c r="DL159" s="1">
        <f t="shared" si="127"/>
        <v>0.7319332303386834</v>
      </c>
      <c r="DM159" s="1" t="str">
        <f t="shared" si="128"/>
        <v/>
      </c>
      <c r="DN159" s="1">
        <f t="shared" si="129"/>
        <v>0.85940346681996405</v>
      </c>
      <c r="DO159" s="1">
        <f t="shared" si="130"/>
        <v>0.35665995948440149</v>
      </c>
      <c r="DP159" s="1">
        <f t="shared" si="131"/>
        <v>0.12770169844102161</v>
      </c>
      <c r="DQ159" s="1" t="str">
        <f t="shared" si="132"/>
        <v/>
      </c>
      <c r="DR159" s="1">
        <v>3</v>
      </c>
      <c r="DS159" s="1" t="str">
        <f t="shared" si="140"/>
        <v/>
      </c>
      <c r="DT159" t="str">
        <f t="shared" si="141"/>
        <v/>
      </c>
    </row>
    <row r="160" spans="1:124" x14ac:dyDescent="0.45">
      <c r="A160" t="str">
        <f t="shared" si="133"/>
        <v>OIL</v>
      </c>
      <c r="B160" t="str">
        <f>VLOOKUP(E160,'EPA_US9RT techs'!$R$26:$S$34,2,FALSE)</f>
        <v>MDR</v>
      </c>
      <c r="C160" t="str">
        <f>'Service shares'!A160</f>
        <v>OIL</v>
      </c>
      <c r="D160" t="str">
        <f>'Service shares'!B160</f>
        <v>IOI</v>
      </c>
      <c r="E160" t="str">
        <f>'Service shares'!C160</f>
        <v>MDR</v>
      </c>
      <c r="F160" s="1">
        <f>IFERROR(1/AVERAGEIFS('EPA_US9RT techs'!$I$2:$I$1718,'EPA_US9RT techs'!$J$2:$J$1718,'Service PJ'!$D160,'EPA_US9RT techs'!$K$2:$K$1718,'Service PJ'!$B160,'EPA_US9RT techs'!$L$2:$L$1718,'Service PJ'!$A160,'EPA_US9RT techs'!$C$2:$C$1718,"VDA_FLOP",'EPA_US9RT techs'!$F$2:$F$1718,'Service PJ'!F$1),1/AVERAGEIFS('EPA_US9RT techs'!$I$2:$I$1718,'EPA_US9RT techs'!$K$2:$K$1718,'Service PJ'!$B160,'EPA_US9RT techs'!$L$2:$L$1718,'Service PJ'!$A160,'EPA_US9RT techs'!$C$2:$C$1718,"VDA_FLOP",'EPA_US9RT techs'!$F$2:$F$1718,'Service PJ'!F$1))</f>
        <v>1</v>
      </c>
      <c r="G160" s="1">
        <f>IFERROR(IFERROR(1/AVERAGEIFS('EPA_US9RT techs'!$I$2:$I$1718,'EPA_US9RT techs'!$J$2:$J$1718,'Service PJ'!$D160,'EPA_US9RT techs'!$K$2:$K$1718,'Service PJ'!$B160,'EPA_US9RT techs'!$L$2:$L$1718,'Service PJ'!$A160,'EPA_US9RT techs'!$C$2:$C$1718,"VDA_FLOP",'EPA_US9RT techs'!$F$2:$F$1718,'Service PJ'!G$1),1/AVERAGEIFS('EPA_US9RT techs'!$I$2:$I$1718,'EPA_US9RT techs'!$K$2:$K$1718,'Service PJ'!$B160,'EPA_US9RT techs'!$L$2:$L$1718,'Service PJ'!$A160,'EPA_US9RT techs'!$C$2:$C$1718,"VDA_FLOP",'EPA_US9RT techs'!$F$2:$F$1718,'Service PJ'!G$1)),"")</f>
        <v>1.0320564787169744</v>
      </c>
      <c r="H160" s="1">
        <f>IFERROR(IFERROR(1/AVERAGEIFS('EPA_US9RT techs'!$I$2:$I$1718,'EPA_US9RT techs'!$J$2:$J$1718,'Service PJ'!$D160,'EPA_US9RT techs'!$K$2:$K$1718,'Service PJ'!$B160,'EPA_US9RT techs'!$L$2:$L$1718,'Service PJ'!$A160,'EPA_US9RT techs'!$C$2:$C$1718,"VDA_FLOP",'EPA_US9RT techs'!$F$2:$F$1718,'Service PJ'!H$1),1/AVERAGEIFS('EPA_US9RT techs'!$I$2:$I$1718,'EPA_US9RT techs'!$K$2:$K$1718,'Service PJ'!$B160,'EPA_US9RT techs'!$L$2:$L$1718,'Service PJ'!$A160,'EPA_US9RT techs'!$C$2:$C$1718,"VDA_FLOP",'EPA_US9RT techs'!$F$2:$F$1718,'Service PJ'!H$1)),"")</f>
        <v>1.1266905811053975</v>
      </c>
      <c r="I160" s="1">
        <f>IFERROR(IFERROR(1/AVERAGEIFS('EPA_US9RT techs'!$I$2:$I$1718,'EPA_US9RT techs'!$J$2:$J$1718,'Service PJ'!$D160,'EPA_US9RT techs'!$K$2:$K$1718,'Service PJ'!$B160,'EPA_US9RT techs'!$L$2:$L$1718,'Service PJ'!$A160,'EPA_US9RT techs'!$C$2:$C$1718,"VDA_FLOP",'EPA_US9RT techs'!$F$2:$F$1718,'Service PJ'!I$1),1/AVERAGEIFS('EPA_US9RT techs'!$I$2:$I$1718,'EPA_US9RT techs'!$K$2:$K$1718,'Service PJ'!$B160,'EPA_US9RT techs'!$L$2:$L$1718,'Service PJ'!$A160,'EPA_US9RT techs'!$C$2:$C$1718,"VDA_FLOP",'EPA_US9RT techs'!$F$2:$F$1718,'Service PJ'!I$1)),"")</f>
        <v>1.2134292666612403</v>
      </c>
      <c r="J160" s="1">
        <f>IFERROR(IFERROR(1/AVERAGEIFS('EPA_US9RT techs'!$I$2:$I$1718,'EPA_US9RT techs'!$J$2:$J$1718,'Service PJ'!$D160,'EPA_US9RT techs'!$K$2:$K$1718,'Service PJ'!$B160,'EPA_US9RT techs'!$L$2:$L$1718,'Service PJ'!$A160,'EPA_US9RT techs'!$C$2:$C$1718,"VDA_FLOP",'EPA_US9RT techs'!$F$2:$F$1718,'Service PJ'!J$1),1/AVERAGEIFS('EPA_US9RT techs'!$I$2:$I$1718,'EPA_US9RT techs'!$K$2:$K$1718,'Service PJ'!$B160,'EPA_US9RT techs'!$L$2:$L$1718,'Service PJ'!$A160,'EPA_US9RT techs'!$C$2:$C$1718,"VDA_FLOP",'EPA_US9RT techs'!$F$2:$F$1718,'Service PJ'!J$1)),"")</f>
        <v>1.3224876615700021</v>
      </c>
      <c r="L160" t="str">
        <f>IF(SUM(O160:AR160)=0,"\I: ","")&amp;'Service PJ'!D160&amp;"_"&amp;'Service PJ'!E160&amp;"_"&amp;'Service PJ'!C160</f>
        <v>IOI_MDR_OIL</v>
      </c>
      <c r="M160" t="str">
        <f>"IND"&amp;'Service PJ'!C160</f>
        <v>INDOIL</v>
      </c>
      <c r="N160" t="str">
        <f t="shared" si="134"/>
        <v>IOI_MDR</v>
      </c>
      <c r="O160" s="1">
        <f>'Service shares'!AK160*'Service PJ'!AV160</f>
        <v>18.991191262568986</v>
      </c>
      <c r="P160" s="1">
        <f>'Service shares'!AL160*'Service PJ'!AW160</f>
        <v>20.954772400112585</v>
      </c>
      <c r="Q160" s="1">
        <f>'Service shares'!AM160*'Service PJ'!AX160</f>
        <v>5.9959838706931574</v>
      </c>
      <c r="R160" s="1">
        <f>'Service shares'!AN160*'Service PJ'!AY160</f>
        <v>0.46678013699002702</v>
      </c>
      <c r="S160" s="1">
        <f>'Service shares'!AO160*'Service PJ'!AZ160</f>
        <v>7.2995849866725466</v>
      </c>
      <c r="T160" s="1">
        <f>'Service shares'!AP160*'Service PJ'!BA160</f>
        <v>53.266728785162229</v>
      </c>
      <c r="U160" s="1">
        <f>'Service shares'!AQ160*'Service PJ'!BB160</f>
        <v>1.3110302354615031</v>
      </c>
      <c r="V160" s="14">
        <f>'Service shares'!AR160*'Service PJ'!BC160</f>
        <v>2.9905055624281029</v>
      </c>
      <c r="W160" s="1">
        <f>'Service shares'!AS160*'Service PJ'!BD160</f>
        <v>8.1796830820308397</v>
      </c>
      <c r="X160" s="1">
        <f>'Service shares'!AT160*'Service PJ'!BE160</f>
        <v>97.690112962745943</v>
      </c>
      <c r="Y160" s="1">
        <f>'Service shares'!AU160*'Service PJ'!BF160</f>
        <v>0.80379892530111496</v>
      </c>
      <c r="Z160" s="1">
        <f>'Service shares'!AV160*'Service PJ'!BG160</f>
        <v>0.40725643983775556</v>
      </c>
      <c r="AA160" s="1">
        <f>'Service shares'!AW160*'Service PJ'!BH160</f>
        <v>0.39809718632397956</v>
      </c>
      <c r="AB160" s="1">
        <f>'Service shares'!AX160*'Service PJ'!BI160</f>
        <v>0.53807254804998383</v>
      </c>
      <c r="AC160" s="1">
        <f>'Service shares'!AY160*'Service PJ'!BJ160</f>
        <v>0.2270740422360682</v>
      </c>
      <c r="AD160" s="1">
        <f>'Service shares'!AZ160*'Service PJ'!BK160</f>
        <v>0.42553216882606315</v>
      </c>
      <c r="AE160" s="1">
        <f>'Service shares'!BA160*'Service PJ'!BL160</f>
        <v>1.2730459292209031</v>
      </c>
      <c r="AF160" s="1">
        <f>'Service shares'!BB160*'Service PJ'!BM160</f>
        <v>0.4767478522353818</v>
      </c>
      <c r="AG160" s="1">
        <f>'Service shares'!BC160*'Service PJ'!BN160</f>
        <v>0.52579179397558506</v>
      </c>
      <c r="AH160" s="1">
        <f>'Service shares'!BD160*'Service PJ'!BO160</f>
        <v>62.74923174382949</v>
      </c>
      <c r="AI160" s="1">
        <f>'Service shares'!BE160*'Service PJ'!BP160</f>
        <v>29.272476449207787</v>
      </c>
      <c r="AJ160" s="1">
        <f>'Service shares'!BF160*'Service PJ'!BQ160</f>
        <v>5.2979439251422074</v>
      </c>
      <c r="AK160" s="1">
        <f>'Service shares'!BG160*'Service PJ'!BR160</f>
        <v>45.53105020708572</v>
      </c>
      <c r="AL160" s="1">
        <f>'Service shares'!BH160*'Service PJ'!BS160</f>
        <v>9.4405083192728501E-2</v>
      </c>
      <c r="AM160" s="1">
        <f>'Service shares'!BI160*'Service PJ'!BT160</f>
        <v>12.729443853903733</v>
      </c>
      <c r="AN160" s="1">
        <f>'Service shares'!BJ160*'Service PJ'!BU160</f>
        <v>59.630549348580125</v>
      </c>
      <c r="AO160" s="1">
        <f>'Service shares'!BK160*'Service PJ'!BV160</f>
        <v>1.0285936326178471</v>
      </c>
      <c r="AP160" s="1">
        <f>'Service shares'!BL160*'Service PJ'!BW160</f>
        <v>5.2033638408798426</v>
      </c>
      <c r="AQ160" s="1">
        <f>'Service shares'!BM160*'Service PJ'!BX160</f>
        <v>5.8498355082737623</v>
      </c>
      <c r="AR160" s="1">
        <f>'Service shares'!BN160*'Service PJ'!BY160</f>
        <v>0</v>
      </c>
      <c r="AS160" s="2">
        <v>0</v>
      </c>
      <c r="AU160" t="str">
        <f t="shared" si="101"/>
        <v>IOI_MDR_OIL</v>
      </c>
      <c r="AV160" s="1">
        <f t="shared" si="143"/>
        <v>1.0320564787169744</v>
      </c>
      <c r="AW160" s="1">
        <f t="shared" si="143"/>
        <v>1.0320564787169744</v>
      </c>
      <c r="AX160" s="1">
        <f t="shared" si="143"/>
        <v>1.0320564787169744</v>
      </c>
      <c r="AY160" s="1">
        <f t="shared" si="143"/>
        <v>1.0320564787169744</v>
      </c>
      <c r="AZ160" s="1">
        <f t="shared" si="143"/>
        <v>1.0320564787169744</v>
      </c>
      <c r="BA160" s="1">
        <f t="shared" si="143"/>
        <v>1.0320564787169744</v>
      </c>
      <c r="BB160" s="1">
        <f t="shared" si="143"/>
        <v>1.0320564787169744</v>
      </c>
      <c r="BC160" s="1">
        <f t="shared" si="143"/>
        <v>1.0320564787169744</v>
      </c>
      <c r="BD160" s="1">
        <f t="shared" si="143"/>
        <v>1.0320564787169744</v>
      </c>
      <c r="BE160" s="1">
        <f t="shared" si="143"/>
        <v>1.0320564787169744</v>
      </c>
      <c r="BF160" s="1">
        <f t="shared" si="143"/>
        <v>1.0320564787169744</v>
      </c>
      <c r="BG160" s="1">
        <f t="shared" si="143"/>
        <v>1.0320564787169744</v>
      </c>
      <c r="BH160" s="1">
        <f t="shared" si="143"/>
        <v>1.0320564787169744</v>
      </c>
      <c r="BI160" s="1">
        <f t="shared" si="143"/>
        <v>1.0320564787169744</v>
      </c>
      <c r="BJ160" s="1">
        <f t="shared" si="143"/>
        <v>1.0320564787169744</v>
      </c>
      <c r="BK160" s="1">
        <f t="shared" si="143"/>
        <v>1.0320564787169744</v>
      </c>
      <c r="BL160" s="1">
        <f t="shared" si="144"/>
        <v>1.0320564787169744</v>
      </c>
      <c r="BM160" s="1">
        <f t="shared" si="144"/>
        <v>1.0320564787169744</v>
      </c>
      <c r="BN160" s="1">
        <f t="shared" si="144"/>
        <v>1.0320564787169744</v>
      </c>
      <c r="BO160" s="1">
        <f t="shared" si="144"/>
        <v>1.0320564787169744</v>
      </c>
      <c r="BP160" s="1">
        <f t="shared" si="144"/>
        <v>1.0320564787169744</v>
      </c>
      <c r="BQ160" s="1">
        <f t="shared" si="144"/>
        <v>1.0320564787169744</v>
      </c>
      <c r="BR160" s="1">
        <f t="shared" si="144"/>
        <v>1.0320564787169744</v>
      </c>
      <c r="BS160" s="1">
        <f t="shared" si="144"/>
        <v>1.0320564787169744</v>
      </c>
      <c r="BT160" s="1">
        <f t="shared" si="144"/>
        <v>1.0320564787169744</v>
      </c>
      <c r="BU160" s="1">
        <f t="shared" si="144"/>
        <v>1.0320564787169744</v>
      </c>
      <c r="BV160" s="1">
        <f t="shared" si="144"/>
        <v>1.0320564787169744</v>
      </c>
      <c r="BW160" s="1">
        <f t="shared" si="144"/>
        <v>1.0320564787169744</v>
      </c>
      <c r="BX160" s="1">
        <f t="shared" si="144"/>
        <v>1.0320564787169744</v>
      </c>
      <c r="BY160" s="1">
        <f t="shared" si="144"/>
        <v>1.0320564787169744</v>
      </c>
      <c r="CC160" t="str">
        <f t="shared" si="136"/>
        <v>PRE</v>
      </c>
      <c r="CD160" t="str">
        <f t="shared" si="137"/>
        <v>IOI_MDR_OIL</v>
      </c>
      <c r="CE160" t="str">
        <f>VLOOKUP(D160,'IND Balance'!$AM$5:$AN$21,2,FALSE)&amp;" - "&amp;VLOOKUP(E160,'MECS_Table 5.4'!$AF$18:$AG$30,2,FALSE)&amp;" - "&amp;VLOOKUP('Service PJ'!M160,'IND Balance'!$AM$22:$AN$32,2,FALSE)</f>
        <v>Other - Machine drive - Oil</v>
      </c>
      <c r="CF160" t="s">
        <v>109</v>
      </c>
      <c r="CG160" t="s">
        <v>110</v>
      </c>
      <c r="CL160" t="str">
        <f t="shared" si="138"/>
        <v>IOI_MDR_OIL</v>
      </c>
      <c r="CM160" t="str">
        <f t="shared" si="139"/>
        <v>IOI_MDR</v>
      </c>
      <c r="CN160" s="1">
        <f t="shared" si="103"/>
        <v>0.1217387554270515</v>
      </c>
      <c r="CO160" s="1">
        <f t="shared" si="104"/>
        <v>0.18329019413637054</v>
      </c>
      <c r="CP160" s="1">
        <f t="shared" si="105"/>
        <v>0.13504959445011089</v>
      </c>
      <c r="CQ160" s="1">
        <f t="shared" si="106"/>
        <v>2.175030352275141E-2</v>
      </c>
      <c r="CR160" s="1">
        <f t="shared" si="107"/>
        <v>6.3908701702765497E-2</v>
      </c>
      <c r="CS160" s="1">
        <f t="shared" si="108"/>
        <v>5.9548320721904857E-2</v>
      </c>
      <c r="CT160" s="1">
        <f t="shared" si="109"/>
        <v>0.15150907827350174</v>
      </c>
      <c r="CU160" s="1">
        <f t="shared" si="110"/>
        <v>2.3264903363773824E-2</v>
      </c>
      <c r="CV160" s="1">
        <f t="shared" si="111"/>
        <v>0.14235813427570052</v>
      </c>
      <c r="CW160" s="1">
        <f t="shared" si="112"/>
        <v>8.1579539798557241E-2</v>
      </c>
      <c r="CX160" s="1">
        <f t="shared" si="113"/>
        <v>4.2017877966075319E-2</v>
      </c>
      <c r="CY160" s="1">
        <f t="shared" si="114"/>
        <v>8.7224696159161185E-3</v>
      </c>
      <c r="CZ160" s="1">
        <f t="shared" si="115"/>
        <v>2.13618993602709E-2</v>
      </c>
      <c r="DA160" s="1">
        <f t="shared" si="116"/>
        <v>8.3900265817150842E-3</v>
      </c>
      <c r="DB160" s="1">
        <f t="shared" si="117"/>
        <v>1.148119495965094E-2</v>
      </c>
      <c r="DC160" s="1">
        <f t="shared" si="118"/>
        <v>1.7630233893030162E-2</v>
      </c>
      <c r="DD160" s="1">
        <f t="shared" si="119"/>
        <v>1.0510011283067328E-2</v>
      </c>
      <c r="DE160" s="1">
        <f t="shared" si="120"/>
        <v>1.7006861478886783E-2</v>
      </c>
      <c r="DF160" s="1">
        <f t="shared" si="121"/>
        <v>9.5528776015720903E-3</v>
      </c>
      <c r="DG160" s="1">
        <f t="shared" si="122"/>
        <v>9.2669767011342552E-2</v>
      </c>
      <c r="DH160" s="1">
        <f t="shared" si="123"/>
        <v>0.16552491528392194</v>
      </c>
      <c r="DI160" s="1">
        <f t="shared" si="124"/>
        <v>2.0737505062782196E-2</v>
      </c>
      <c r="DJ160" s="1">
        <f t="shared" si="125"/>
        <v>8.8253233309461124E-2</v>
      </c>
      <c r="DK160" s="1">
        <f t="shared" si="126"/>
        <v>3.5597223862211383E-2</v>
      </c>
      <c r="DL160" s="1">
        <f t="shared" si="127"/>
        <v>0.29737539338271163</v>
      </c>
      <c r="DM160" s="1">
        <f t="shared" si="128"/>
        <v>0.36882237960895808</v>
      </c>
      <c r="DN160" s="1">
        <f t="shared" si="129"/>
        <v>1.5637819922767301E-2</v>
      </c>
      <c r="DO160" s="1">
        <f t="shared" si="130"/>
        <v>8.5334097904946435E-2</v>
      </c>
      <c r="DP160" s="1">
        <f t="shared" si="131"/>
        <v>1.8579562895020118E-2</v>
      </c>
      <c r="DQ160" s="1" t="str">
        <f t="shared" si="132"/>
        <v/>
      </c>
      <c r="DR160" s="1">
        <v>3</v>
      </c>
      <c r="DS160" s="1" t="str">
        <f t="shared" si="140"/>
        <v/>
      </c>
      <c r="DT160" t="str">
        <f t="shared" si="141"/>
        <v/>
      </c>
    </row>
    <row r="161" spans="1:124" x14ac:dyDescent="0.45">
      <c r="A161" t="str">
        <f t="shared" si="133"/>
        <v>OIL</v>
      </c>
      <c r="B161" t="str">
        <f>VLOOKUP(E161,'EPA_US9RT techs'!$R$26:$S$34,2,FALSE)</f>
        <v>OTH</v>
      </c>
      <c r="C161" t="str">
        <f>'Service shares'!A161</f>
        <v>OIL</v>
      </c>
      <c r="D161" t="str">
        <f>'Service shares'!B161</f>
        <v>IOI</v>
      </c>
      <c r="E161" t="str">
        <f>'Service shares'!C161</f>
        <v>OTH</v>
      </c>
      <c r="F161" s="1">
        <f>IFERROR(1/AVERAGEIFS('EPA_US9RT techs'!$I$2:$I$1718,'EPA_US9RT techs'!$J$2:$J$1718,'Service PJ'!$D161,'EPA_US9RT techs'!$K$2:$K$1718,'Service PJ'!$B161,'EPA_US9RT techs'!$L$2:$L$1718,'Service PJ'!$A161,'EPA_US9RT techs'!$C$2:$C$1718,"VDA_FLOP",'EPA_US9RT techs'!$F$2:$F$1718,'Service PJ'!F$1),1/AVERAGEIFS('EPA_US9RT techs'!$I$2:$I$1718,'EPA_US9RT techs'!$K$2:$K$1718,'Service PJ'!$B161,'EPA_US9RT techs'!$L$2:$L$1718,'Service PJ'!$A161,'EPA_US9RT techs'!$C$2:$C$1718,"VDA_FLOP",'EPA_US9RT techs'!$F$2:$F$1718,'Service PJ'!F$1))</f>
        <v>1</v>
      </c>
      <c r="G161" s="1">
        <f>IFERROR(IFERROR(1/AVERAGEIFS('EPA_US9RT techs'!$I$2:$I$1718,'EPA_US9RT techs'!$J$2:$J$1718,'Service PJ'!$D161,'EPA_US9RT techs'!$K$2:$K$1718,'Service PJ'!$B161,'EPA_US9RT techs'!$L$2:$L$1718,'Service PJ'!$A161,'EPA_US9RT techs'!$C$2:$C$1718,"VDA_FLOP",'EPA_US9RT techs'!$F$2:$F$1718,'Service PJ'!G$1),1/AVERAGEIFS('EPA_US9RT techs'!$I$2:$I$1718,'EPA_US9RT techs'!$K$2:$K$1718,'Service PJ'!$B161,'EPA_US9RT techs'!$L$2:$L$1718,'Service PJ'!$A161,'EPA_US9RT techs'!$C$2:$C$1718,"VDA_FLOP",'EPA_US9RT techs'!$F$2:$F$1718,'Service PJ'!G$1)),"")</f>
        <v>1.0320564787169744</v>
      </c>
      <c r="H161" s="1">
        <f>IFERROR(IFERROR(1/AVERAGEIFS('EPA_US9RT techs'!$I$2:$I$1718,'EPA_US9RT techs'!$J$2:$J$1718,'Service PJ'!$D161,'EPA_US9RT techs'!$K$2:$K$1718,'Service PJ'!$B161,'EPA_US9RT techs'!$L$2:$L$1718,'Service PJ'!$A161,'EPA_US9RT techs'!$C$2:$C$1718,"VDA_FLOP",'EPA_US9RT techs'!$F$2:$F$1718,'Service PJ'!H$1),1/AVERAGEIFS('EPA_US9RT techs'!$I$2:$I$1718,'EPA_US9RT techs'!$K$2:$K$1718,'Service PJ'!$B161,'EPA_US9RT techs'!$L$2:$L$1718,'Service PJ'!$A161,'EPA_US9RT techs'!$C$2:$C$1718,"VDA_FLOP",'EPA_US9RT techs'!$F$2:$F$1718,'Service PJ'!H$1)),"")</f>
        <v>1.1266905811053975</v>
      </c>
      <c r="I161" s="1">
        <f>IFERROR(IFERROR(1/AVERAGEIFS('EPA_US9RT techs'!$I$2:$I$1718,'EPA_US9RT techs'!$J$2:$J$1718,'Service PJ'!$D161,'EPA_US9RT techs'!$K$2:$K$1718,'Service PJ'!$B161,'EPA_US9RT techs'!$L$2:$L$1718,'Service PJ'!$A161,'EPA_US9RT techs'!$C$2:$C$1718,"VDA_FLOP",'EPA_US9RT techs'!$F$2:$F$1718,'Service PJ'!I$1),1/AVERAGEIFS('EPA_US9RT techs'!$I$2:$I$1718,'EPA_US9RT techs'!$K$2:$K$1718,'Service PJ'!$B161,'EPA_US9RT techs'!$L$2:$L$1718,'Service PJ'!$A161,'EPA_US9RT techs'!$C$2:$C$1718,"VDA_FLOP",'EPA_US9RT techs'!$F$2:$F$1718,'Service PJ'!I$1)),"")</f>
        <v>1.2134292666612403</v>
      </c>
      <c r="J161" s="1">
        <f>IFERROR(IFERROR(1/AVERAGEIFS('EPA_US9RT techs'!$I$2:$I$1718,'EPA_US9RT techs'!$J$2:$J$1718,'Service PJ'!$D161,'EPA_US9RT techs'!$K$2:$K$1718,'Service PJ'!$B161,'EPA_US9RT techs'!$L$2:$L$1718,'Service PJ'!$A161,'EPA_US9RT techs'!$C$2:$C$1718,"VDA_FLOP",'EPA_US9RT techs'!$F$2:$F$1718,'Service PJ'!J$1),1/AVERAGEIFS('EPA_US9RT techs'!$I$2:$I$1718,'EPA_US9RT techs'!$K$2:$K$1718,'Service PJ'!$B161,'EPA_US9RT techs'!$L$2:$L$1718,'Service PJ'!$A161,'EPA_US9RT techs'!$C$2:$C$1718,"VDA_FLOP",'EPA_US9RT techs'!$F$2:$F$1718,'Service PJ'!J$1)),"")</f>
        <v>1.3224876615700021</v>
      </c>
      <c r="L161" t="str">
        <f>IF(SUM(O161:AR161)=0,"\I: ","")&amp;'Service PJ'!D161&amp;"_"&amp;'Service PJ'!E161&amp;"_"&amp;'Service PJ'!C161</f>
        <v>IOI_OTH_OIL</v>
      </c>
      <c r="M161" t="str">
        <f>"IND"&amp;'Service PJ'!C161</f>
        <v>INDOIL</v>
      </c>
      <c r="N161" t="str">
        <f t="shared" si="134"/>
        <v>IOI_OTH</v>
      </c>
      <c r="O161" s="1">
        <f>'Service shares'!AK161*'Service PJ'!AV161</f>
        <v>170.92072136312083</v>
      </c>
      <c r="P161" s="1">
        <f>'Service shares'!AL161*'Service PJ'!AW161</f>
        <v>188.59295160101325</v>
      </c>
      <c r="Q161" s="1">
        <f>'Service shares'!AM161*'Service PJ'!AX161</f>
        <v>53.963854836238404</v>
      </c>
      <c r="R161" s="1">
        <f>'Service shares'!AN161*'Service PJ'!AY161</f>
        <v>4.2010212329102439</v>
      </c>
      <c r="S161" s="1">
        <f>'Service shares'!AO161*'Service PJ'!AZ161</f>
        <v>65.696264880052908</v>
      </c>
      <c r="T161" s="1">
        <f>'Service shares'!AP161*'Service PJ'!BA161</f>
        <v>479.40055906646</v>
      </c>
      <c r="U161" s="1">
        <f>'Service shares'!AQ161*'Service PJ'!BB161</f>
        <v>11.799272119153526</v>
      </c>
      <c r="V161" s="14">
        <f>'Service shares'!AR161*'Service PJ'!BC161</f>
        <v>26.914550061852925</v>
      </c>
      <c r="W161" s="1">
        <f>'Service shares'!AS161*'Service PJ'!BD161</f>
        <v>73.617147738277566</v>
      </c>
      <c r="X161" s="1">
        <f>'Service shares'!AT161*'Service PJ'!BE161</f>
        <v>879.2110166647135</v>
      </c>
      <c r="Y161" s="1">
        <f>'Service shares'!AU161*'Service PJ'!BF161</f>
        <v>7.2341903277100341</v>
      </c>
      <c r="Z161" s="1">
        <f>'Service shares'!AV161*'Service PJ'!BG161</f>
        <v>3.6653079585398003</v>
      </c>
      <c r="AA161" s="1">
        <f>'Service shares'!AW161*'Service PJ'!BH161</f>
        <v>3.5828746769158162</v>
      </c>
      <c r="AB161" s="1">
        <f>'Service shares'!AX161*'Service PJ'!BI161</f>
        <v>4.8426529324498535</v>
      </c>
      <c r="AC161" s="1">
        <f>'Service shares'!AY161*'Service PJ'!BJ161</f>
        <v>2.043666380124614</v>
      </c>
      <c r="AD161" s="1">
        <f>'Service shares'!AZ161*'Service PJ'!BK161</f>
        <v>3.8297895194345677</v>
      </c>
      <c r="AE161" s="1">
        <f>'Service shares'!BA161*'Service PJ'!BL161</f>
        <v>11.457413362988127</v>
      </c>
      <c r="AF161" s="1">
        <f>'Service shares'!BB161*'Service PJ'!BM161</f>
        <v>4.2907306701184362</v>
      </c>
      <c r="AG161" s="1">
        <f>'Service shares'!BC161*'Service PJ'!BN161</f>
        <v>4.7321261457802652</v>
      </c>
      <c r="AH161" s="1">
        <f>'Service shares'!BD161*'Service PJ'!BO161</f>
        <v>564.74308569446532</v>
      </c>
      <c r="AI161" s="1">
        <f>'Service shares'!BE161*'Service PJ'!BP161</f>
        <v>263.45228804287007</v>
      </c>
      <c r="AJ161" s="1">
        <f>'Service shares'!BF161*'Service PJ'!BQ161</f>
        <v>47.681495326279865</v>
      </c>
      <c r="AK161" s="1">
        <f>'Service shares'!BG161*'Service PJ'!BR161</f>
        <v>409.7794518637715</v>
      </c>
      <c r="AL161" s="1">
        <f>'Service shares'!BH161*'Service PJ'!BS161</f>
        <v>0.84964574873455645</v>
      </c>
      <c r="AM161" s="1">
        <f>'Service shares'!BI161*'Service PJ'!BT161</f>
        <v>114.5649946851336</v>
      </c>
      <c r="AN161" s="1">
        <f>'Service shares'!BJ161*'Service PJ'!BU161</f>
        <v>536.67494413722113</v>
      </c>
      <c r="AO161" s="1">
        <f>'Service shares'!BK161*'Service PJ'!BV161</f>
        <v>9.2573426935606218</v>
      </c>
      <c r="AP161" s="1">
        <f>'Service shares'!BL161*'Service PJ'!BW161</f>
        <v>46.830274567918579</v>
      </c>
      <c r="AQ161" s="1">
        <f>'Service shares'!BM161*'Service PJ'!BX161</f>
        <v>52.648519574463855</v>
      </c>
      <c r="AR161" s="1">
        <f>'Service shares'!BN161*'Service PJ'!BY161</f>
        <v>0</v>
      </c>
      <c r="AS161" s="2">
        <v>0</v>
      </c>
      <c r="AU161" t="str">
        <f t="shared" si="101"/>
        <v>IOI_OTH_OIL</v>
      </c>
      <c r="AV161" s="1">
        <f t="shared" si="143"/>
        <v>1.0320564787169744</v>
      </c>
      <c r="AW161" s="1">
        <f t="shared" si="143"/>
        <v>1.0320564787169744</v>
      </c>
      <c r="AX161" s="1">
        <f t="shared" si="143"/>
        <v>1.0320564787169744</v>
      </c>
      <c r="AY161" s="1">
        <f t="shared" si="143"/>
        <v>1.0320564787169744</v>
      </c>
      <c r="AZ161" s="1">
        <f t="shared" si="143"/>
        <v>1.0320564787169744</v>
      </c>
      <c r="BA161" s="1">
        <f t="shared" si="143"/>
        <v>1.0320564787169744</v>
      </c>
      <c r="BB161" s="1">
        <f t="shared" si="143"/>
        <v>1.0320564787169744</v>
      </c>
      <c r="BC161" s="1">
        <f t="shared" si="143"/>
        <v>1.0320564787169744</v>
      </c>
      <c r="BD161" s="1">
        <f t="shared" si="143"/>
        <v>1.0320564787169744</v>
      </c>
      <c r="BE161" s="1">
        <f t="shared" si="143"/>
        <v>1.0320564787169744</v>
      </c>
      <c r="BF161" s="1">
        <f t="shared" si="143"/>
        <v>1.0320564787169744</v>
      </c>
      <c r="BG161" s="1">
        <f t="shared" si="143"/>
        <v>1.0320564787169744</v>
      </c>
      <c r="BH161" s="1">
        <f t="shared" si="143"/>
        <v>1.0320564787169744</v>
      </c>
      <c r="BI161" s="1">
        <f t="shared" si="143"/>
        <v>1.0320564787169744</v>
      </c>
      <c r="BJ161" s="1">
        <f t="shared" si="143"/>
        <v>1.0320564787169744</v>
      </c>
      <c r="BK161" s="1">
        <f t="shared" si="143"/>
        <v>1.0320564787169744</v>
      </c>
      <c r="BL161" s="1">
        <f t="shared" si="144"/>
        <v>1.0320564787169744</v>
      </c>
      <c r="BM161" s="1">
        <f t="shared" si="144"/>
        <v>1.0320564787169744</v>
      </c>
      <c r="BN161" s="1">
        <f t="shared" si="144"/>
        <v>1.0320564787169744</v>
      </c>
      <c r="BO161" s="1">
        <f t="shared" si="144"/>
        <v>1.0320564787169744</v>
      </c>
      <c r="BP161" s="1">
        <f t="shared" si="144"/>
        <v>1.0320564787169744</v>
      </c>
      <c r="BQ161" s="1">
        <f t="shared" si="144"/>
        <v>1.0320564787169744</v>
      </c>
      <c r="BR161" s="1">
        <f t="shared" si="144"/>
        <v>1.0320564787169744</v>
      </c>
      <c r="BS161" s="1">
        <f t="shared" si="144"/>
        <v>1.0320564787169744</v>
      </c>
      <c r="BT161" s="1">
        <f t="shared" si="144"/>
        <v>1.0320564787169744</v>
      </c>
      <c r="BU161" s="1">
        <f t="shared" si="144"/>
        <v>1.0320564787169744</v>
      </c>
      <c r="BV161" s="1">
        <f t="shared" si="144"/>
        <v>1.0320564787169744</v>
      </c>
      <c r="BW161" s="1">
        <f t="shared" si="144"/>
        <v>1.0320564787169744</v>
      </c>
      <c r="BX161" s="1">
        <f t="shared" si="144"/>
        <v>1.0320564787169744</v>
      </c>
      <c r="BY161" s="1">
        <f t="shared" si="144"/>
        <v>1.0320564787169744</v>
      </c>
      <c r="CC161" t="str">
        <f t="shared" si="136"/>
        <v>PRE</v>
      </c>
      <c r="CD161" t="str">
        <f t="shared" si="137"/>
        <v>IOI_OTH_OIL</v>
      </c>
      <c r="CE161" t="str">
        <f>VLOOKUP(D161,'IND Balance'!$AM$5:$AN$21,2,FALSE)&amp;" - "&amp;VLOOKUP(E161,'MECS_Table 5.4'!$AF$18:$AG$30,2,FALSE)&amp;" - "&amp;VLOOKUP('Service PJ'!M161,'IND Balance'!$AM$22:$AN$32,2,FALSE)</f>
        <v>Other - Other - Oil</v>
      </c>
      <c r="CF161" t="s">
        <v>109</v>
      </c>
      <c r="CG161" t="s">
        <v>110</v>
      </c>
      <c r="CL161" t="str">
        <f t="shared" si="138"/>
        <v>IOI_OTH_OIL</v>
      </c>
      <c r="CM161" t="str">
        <f t="shared" si="139"/>
        <v>IOI_OTH</v>
      </c>
      <c r="CN161" s="1">
        <f t="shared" si="103"/>
        <v>0.93909873119545118</v>
      </c>
      <c r="CO161" s="1">
        <f t="shared" si="104"/>
        <v>0.96007718723680102</v>
      </c>
      <c r="CP161" s="1">
        <f t="shared" si="105"/>
        <v>0.93322369243344727</v>
      </c>
      <c r="CQ161" s="1">
        <f t="shared" si="106"/>
        <v>0.72152790383008558</v>
      </c>
      <c r="CR161" s="1">
        <f t="shared" si="107"/>
        <v>0.89902710264702757</v>
      </c>
      <c r="CS161" s="1">
        <f t="shared" si="108"/>
        <v>0.88646837817401836</v>
      </c>
      <c r="CT161" s="1">
        <f t="shared" si="109"/>
        <v>0.95224639662208688</v>
      </c>
      <c r="CU161" s="1">
        <f t="shared" si="110"/>
        <v>0.78102112892490161</v>
      </c>
      <c r="CV161" s="1">
        <f t="shared" si="111"/>
        <v>0.94042944589476574</v>
      </c>
      <c r="CW161" s="1">
        <f t="shared" si="112"/>
        <v>0.92368346997833761</v>
      </c>
      <c r="CX161" s="1">
        <f t="shared" si="113"/>
        <v>0.87156725451490746</v>
      </c>
      <c r="CY161" s="1">
        <f t="shared" si="114"/>
        <v>0.56886481018163149</v>
      </c>
      <c r="CZ161" s="1">
        <f t="shared" si="115"/>
        <v>0.74796212732170242</v>
      </c>
      <c r="DA161" s="1">
        <f t="shared" si="116"/>
        <v>0.56636647285905928</v>
      </c>
      <c r="DB161" s="1">
        <f t="shared" si="117"/>
        <v>0.62824574837438729</v>
      </c>
      <c r="DC161" s="1">
        <f t="shared" si="118"/>
        <v>0.7195946596948587</v>
      </c>
      <c r="DD161" s="1">
        <f t="shared" si="119"/>
        <v>0.59705002922123884</v>
      </c>
      <c r="DE161" s="1">
        <f t="shared" si="120"/>
        <v>0.70578389960553545</v>
      </c>
      <c r="DF161" s="1">
        <f t="shared" si="121"/>
        <v>0.58178540651861488</v>
      </c>
      <c r="DG161" s="1">
        <f t="shared" si="122"/>
        <v>0.93227527578110359</v>
      </c>
      <c r="DH161" s="1">
        <f t="shared" si="123"/>
        <v>0.95732163675341697</v>
      </c>
      <c r="DI161" s="1">
        <f t="shared" si="124"/>
        <v>0.76530740496308958</v>
      </c>
      <c r="DJ161" s="1">
        <f t="shared" si="125"/>
        <v>0.88344837281887656</v>
      </c>
      <c r="DK161" s="1">
        <f t="shared" si="126"/>
        <v>0.85102038612912245</v>
      </c>
      <c r="DL161" s="1">
        <f t="shared" si="127"/>
        <v>0.97317822212804672</v>
      </c>
      <c r="DM161" s="1">
        <f t="shared" si="128"/>
        <v>0.96471819242690571</v>
      </c>
      <c r="DN161" s="1">
        <f t="shared" si="129"/>
        <v>0.72055027933166416</v>
      </c>
      <c r="DO161" s="1">
        <f t="shared" si="130"/>
        <v>0.92521355898003377</v>
      </c>
      <c r="DP161" s="1">
        <f t="shared" si="131"/>
        <v>0.69131300316977762</v>
      </c>
      <c r="DQ161" s="1" t="str">
        <f t="shared" si="132"/>
        <v/>
      </c>
      <c r="DR161" s="1">
        <v>3</v>
      </c>
      <c r="DS161" s="1" t="str">
        <f t="shared" si="140"/>
        <v/>
      </c>
      <c r="DT161" t="str">
        <f t="shared" si="141"/>
        <v/>
      </c>
    </row>
    <row r="162" spans="1:124" x14ac:dyDescent="0.45">
      <c r="A162" t="str">
        <f t="shared" si="133"/>
        <v>OIL</v>
      </c>
      <c r="B162" t="str">
        <f>VLOOKUP(E162,'EPA_US9RT techs'!$R$26:$S$34,2,FALSE)</f>
        <v>STM</v>
      </c>
      <c r="C162" t="str">
        <f>'Service shares'!A162</f>
        <v>OIL</v>
      </c>
      <c r="D162" t="str">
        <f>'Service shares'!B162</f>
        <v>ICH</v>
      </c>
      <c r="E162" t="str">
        <f>'Service shares'!C162</f>
        <v>STM</v>
      </c>
      <c r="F162" s="1">
        <f>IFERROR(1/AVERAGEIFS('EPA_US9RT techs'!$I$2:$I$1718,'EPA_US9RT techs'!$J$2:$J$1718,'Service PJ'!$D162,'EPA_US9RT techs'!$K$2:$K$1718,'Service PJ'!$B162,'EPA_US9RT techs'!$L$2:$L$1718,'Service PJ'!$A162,'EPA_US9RT techs'!$C$2:$C$1718,"VDA_FLOP",'EPA_US9RT techs'!$F$2:$F$1718,'Service PJ'!F$1),1/AVERAGEIFS('EPA_US9RT techs'!$I$2:$I$1718,'EPA_US9RT techs'!$K$2:$K$1718,'Service PJ'!$B162,'EPA_US9RT techs'!$L$2:$L$1718,'Service PJ'!$A162,'EPA_US9RT techs'!$C$2:$C$1718,"VDA_FLOP",'EPA_US9RT techs'!$F$2:$F$1718,'Service PJ'!F$1))</f>
        <v>0.6950800140970721</v>
      </c>
      <c r="G162" s="1" t="str">
        <f>IFERROR(IFERROR(1/AVERAGEIFS('EPA_US9RT techs'!$I$2:$I$1718,'EPA_US9RT techs'!$J$2:$J$1718,'Service PJ'!$D162,'EPA_US9RT techs'!$K$2:$K$1718,'Service PJ'!$B162,'EPA_US9RT techs'!$L$2:$L$1718,'Service PJ'!$A162,'EPA_US9RT techs'!$C$2:$C$1718,"VDA_FLOP",'EPA_US9RT techs'!$F$2:$F$1718,'Service PJ'!G$1),1/AVERAGEIFS('EPA_US9RT techs'!$I$2:$I$1718,'EPA_US9RT techs'!$K$2:$K$1718,'Service PJ'!$B162,'EPA_US9RT techs'!$L$2:$L$1718,'Service PJ'!$A162,'EPA_US9RT techs'!$C$2:$C$1718,"VDA_FLOP",'EPA_US9RT techs'!$F$2:$F$1718,'Service PJ'!G$1)),"")</f>
        <v/>
      </c>
      <c r="H162" s="1" t="str">
        <f>IFERROR(IFERROR(1/AVERAGEIFS('EPA_US9RT techs'!$I$2:$I$1718,'EPA_US9RT techs'!$J$2:$J$1718,'Service PJ'!$D162,'EPA_US9RT techs'!$K$2:$K$1718,'Service PJ'!$B162,'EPA_US9RT techs'!$L$2:$L$1718,'Service PJ'!$A162,'EPA_US9RT techs'!$C$2:$C$1718,"VDA_FLOP",'EPA_US9RT techs'!$F$2:$F$1718,'Service PJ'!H$1),1/AVERAGEIFS('EPA_US9RT techs'!$I$2:$I$1718,'EPA_US9RT techs'!$K$2:$K$1718,'Service PJ'!$B162,'EPA_US9RT techs'!$L$2:$L$1718,'Service PJ'!$A162,'EPA_US9RT techs'!$C$2:$C$1718,"VDA_FLOP",'EPA_US9RT techs'!$F$2:$F$1718,'Service PJ'!H$1)),"")</f>
        <v/>
      </c>
      <c r="I162" s="1" t="str">
        <f>IFERROR(IFERROR(1/AVERAGEIFS('EPA_US9RT techs'!$I$2:$I$1718,'EPA_US9RT techs'!$J$2:$J$1718,'Service PJ'!$D162,'EPA_US9RT techs'!$K$2:$K$1718,'Service PJ'!$B162,'EPA_US9RT techs'!$L$2:$L$1718,'Service PJ'!$A162,'EPA_US9RT techs'!$C$2:$C$1718,"VDA_FLOP",'EPA_US9RT techs'!$F$2:$F$1718,'Service PJ'!I$1),1/AVERAGEIFS('EPA_US9RT techs'!$I$2:$I$1718,'EPA_US9RT techs'!$K$2:$K$1718,'Service PJ'!$B162,'EPA_US9RT techs'!$L$2:$L$1718,'Service PJ'!$A162,'EPA_US9RT techs'!$C$2:$C$1718,"VDA_FLOP",'EPA_US9RT techs'!$F$2:$F$1718,'Service PJ'!I$1)),"")</f>
        <v/>
      </c>
      <c r="J162" s="1" t="str">
        <f>IFERROR(IFERROR(1/AVERAGEIFS('EPA_US9RT techs'!$I$2:$I$1718,'EPA_US9RT techs'!$J$2:$J$1718,'Service PJ'!$D162,'EPA_US9RT techs'!$K$2:$K$1718,'Service PJ'!$B162,'EPA_US9RT techs'!$L$2:$L$1718,'Service PJ'!$A162,'EPA_US9RT techs'!$C$2:$C$1718,"VDA_FLOP",'EPA_US9RT techs'!$F$2:$F$1718,'Service PJ'!J$1),1/AVERAGEIFS('EPA_US9RT techs'!$I$2:$I$1718,'EPA_US9RT techs'!$K$2:$K$1718,'Service PJ'!$B162,'EPA_US9RT techs'!$L$2:$L$1718,'Service PJ'!$A162,'EPA_US9RT techs'!$C$2:$C$1718,"VDA_FLOP",'EPA_US9RT techs'!$F$2:$F$1718,'Service PJ'!J$1)),"")</f>
        <v/>
      </c>
      <c r="L162" t="str">
        <f>IF(SUM(O162:AR162)=0,"\I: ","")&amp;'Service PJ'!D162&amp;"_"&amp;'Service PJ'!E162&amp;"_"&amp;'Service PJ'!C162</f>
        <v>ICH_STM_OIL</v>
      </c>
      <c r="M162" t="str">
        <f>"IND"&amp;'Service PJ'!C162</f>
        <v>INDOIL</v>
      </c>
      <c r="N162" t="str">
        <f t="shared" si="134"/>
        <v>ICH_STM</v>
      </c>
      <c r="O162" s="1">
        <f>'Service shares'!AK162*'Service PJ'!AV162</f>
        <v>0.60544328180923201</v>
      </c>
      <c r="P162" s="1">
        <f>'Service shares'!AL162*'Service PJ'!AW162</f>
        <v>0.19295677022484711</v>
      </c>
      <c r="Q162" s="1">
        <f>'Service shares'!AM162*'Service PJ'!AX162</f>
        <v>8.7304830090648643E-6</v>
      </c>
      <c r="R162" s="1">
        <f>'Service shares'!AN162*'Service PJ'!AY162</f>
        <v>0.88371782419186462</v>
      </c>
      <c r="S162" s="1">
        <f>'Service shares'!AO162*'Service PJ'!AZ162</f>
        <v>77.723750090783412</v>
      </c>
      <c r="T162" s="1">
        <f>'Service shares'!AP162*'Service PJ'!BA162</f>
        <v>19.063011396389733</v>
      </c>
      <c r="U162" s="1">
        <f>'Service shares'!AQ162*'Service PJ'!BB162</f>
        <v>0.92531595658515597</v>
      </c>
      <c r="V162" s="14">
        <f>'Service shares'!AR162*'Service PJ'!BC162</f>
        <v>20.810234230510876</v>
      </c>
      <c r="W162" s="1">
        <f>'Service shares'!AS162*'Service PJ'!BD162</f>
        <v>0.19277604922655941</v>
      </c>
      <c r="X162" s="1">
        <f>'Service shares'!AT162*'Service PJ'!BE162</f>
        <v>246.42591235607924</v>
      </c>
      <c r="Y162" s="1">
        <f>'Service shares'!AU162*'Service PJ'!BF162</f>
        <v>2.6466092561693757</v>
      </c>
      <c r="Z162" s="1">
        <f>'Service shares'!AV162*'Service PJ'!BG162</f>
        <v>2.5505512438138385</v>
      </c>
      <c r="AA162" s="1">
        <f>'Service shares'!AW162*'Service PJ'!BH162</f>
        <v>9.6812876107949855</v>
      </c>
      <c r="AB162" s="1">
        <f>'Service shares'!AX162*'Service PJ'!BI162</f>
        <v>3.0037602203457054</v>
      </c>
      <c r="AC162" s="1">
        <f>'Service shares'!AY162*'Service PJ'!BJ162</f>
        <v>5.605294865787581</v>
      </c>
      <c r="AD162" s="1">
        <f>'Service shares'!AZ162*'Service PJ'!BK162</f>
        <v>0.75525749719648427</v>
      </c>
      <c r="AE162" s="1">
        <f>'Service shares'!BA162*'Service PJ'!BL162</f>
        <v>0.9494487577188131</v>
      </c>
      <c r="AF162" s="1">
        <f>'Service shares'!BB162*'Service PJ'!BM162</f>
        <v>0.62353109650741256</v>
      </c>
      <c r="AG162" s="1">
        <f>'Service shares'!BC162*'Service PJ'!BN162</f>
        <v>4.79943025078075</v>
      </c>
      <c r="AH162" s="1">
        <f>'Service shares'!BD162*'Service PJ'!BO162</f>
        <v>46.821254730598632</v>
      </c>
      <c r="AI162" s="1">
        <f>'Service shares'!BE162*'Service PJ'!BP162</f>
        <v>2.0828994292400753</v>
      </c>
      <c r="AJ162" s="1">
        <f>'Service shares'!BF162*'Service PJ'!BQ162</f>
        <v>1.897271899501338</v>
      </c>
      <c r="AK162" s="1">
        <f>'Service shares'!BG162*'Service PJ'!BR162</f>
        <v>2.7361281367511232</v>
      </c>
      <c r="AL162" s="1">
        <f>'Service shares'!BH162*'Service PJ'!BS162</f>
        <v>0.77864209593626432</v>
      </c>
      <c r="AM162" s="1">
        <f>'Service shares'!BI162*'Service PJ'!BT162</f>
        <v>3.5734783656818441</v>
      </c>
      <c r="AN162" s="1">
        <f>'Service shares'!BJ162*'Service PJ'!BU162</f>
        <v>0</v>
      </c>
      <c r="AO162" s="1">
        <f>'Service shares'!BK162*'Service PJ'!BV162</f>
        <v>1.9960503303624998E-2</v>
      </c>
      <c r="AP162" s="1">
        <f>'Service shares'!BL162*'Service PJ'!BW162</f>
        <v>0.98900657623288601</v>
      </c>
      <c r="AQ162" s="1">
        <f>'Service shares'!BM162*'Service PJ'!BX162</f>
        <v>14.227109552838613</v>
      </c>
      <c r="AR162" s="1">
        <f>'Service shares'!BN162*'Service PJ'!BY162</f>
        <v>0</v>
      </c>
      <c r="AS162" s="2">
        <v>0</v>
      </c>
      <c r="AU162" t="str">
        <f t="shared" si="101"/>
        <v>ICH_STM_OIL</v>
      </c>
      <c r="AV162" s="1">
        <f t="shared" si="143"/>
        <v>0.6950800140970721</v>
      </c>
      <c r="AW162" s="1">
        <f t="shared" si="143"/>
        <v>0.6950800140970721</v>
      </c>
      <c r="AX162" s="1">
        <f t="shared" si="143"/>
        <v>0.6950800140970721</v>
      </c>
      <c r="AY162" s="1">
        <f t="shared" si="143"/>
        <v>0.6950800140970721</v>
      </c>
      <c r="AZ162" s="1">
        <f t="shared" si="143"/>
        <v>0.6950800140970721</v>
      </c>
      <c r="BA162" s="1">
        <f t="shared" si="143"/>
        <v>0.6950800140970721</v>
      </c>
      <c r="BB162" s="1">
        <f t="shared" si="143"/>
        <v>0.6950800140970721</v>
      </c>
      <c r="BC162" s="1">
        <f t="shared" si="143"/>
        <v>0.6950800140970721</v>
      </c>
      <c r="BD162" s="1">
        <f t="shared" si="143"/>
        <v>0.6950800140970721</v>
      </c>
      <c r="BE162" s="1">
        <f t="shared" si="143"/>
        <v>0.6950800140970721</v>
      </c>
      <c r="BF162" s="1">
        <f t="shared" si="143"/>
        <v>0.6950800140970721</v>
      </c>
      <c r="BG162" s="1">
        <f t="shared" si="143"/>
        <v>0.6950800140970721</v>
      </c>
      <c r="BH162" s="1">
        <f t="shared" si="143"/>
        <v>0.6950800140970721</v>
      </c>
      <c r="BI162" s="1">
        <f t="shared" si="143"/>
        <v>0.6950800140970721</v>
      </c>
      <c r="BJ162" s="1">
        <f t="shared" si="143"/>
        <v>0.6950800140970721</v>
      </c>
      <c r="BK162" s="1">
        <f t="shared" si="143"/>
        <v>0.6950800140970721</v>
      </c>
      <c r="BL162" s="1">
        <f t="shared" si="144"/>
        <v>0.6950800140970721</v>
      </c>
      <c r="BM162" s="1">
        <f t="shared" si="144"/>
        <v>0.6950800140970721</v>
      </c>
      <c r="BN162" s="1">
        <f t="shared" si="144"/>
        <v>0.6950800140970721</v>
      </c>
      <c r="BO162" s="1">
        <f t="shared" si="144"/>
        <v>0.6950800140970721</v>
      </c>
      <c r="BP162" s="1">
        <f t="shared" si="144"/>
        <v>0.6950800140970721</v>
      </c>
      <c r="BQ162" s="1">
        <f t="shared" si="144"/>
        <v>0.6950800140970721</v>
      </c>
      <c r="BR162" s="1">
        <f t="shared" si="144"/>
        <v>0.6950800140970721</v>
      </c>
      <c r="BS162" s="1">
        <f t="shared" si="144"/>
        <v>0.6950800140970721</v>
      </c>
      <c r="BT162" s="1">
        <f t="shared" si="144"/>
        <v>0.6950800140970721</v>
      </c>
      <c r="BU162" s="1">
        <f t="shared" si="144"/>
        <v>0.6950800140970721</v>
      </c>
      <c r="BV162" s="1">
        <f t="shared" si="144"/>
        <v>0.6950800140970721</v>
      </c>
      <c r="BW162" s="1">
        <f t="shared" si="144"/>
        <v>0.6950800140970721</v>
      </c>
      <c r="BX162" s="1">
        <f t="shared" si="144"/>
        <v>0.6950800140970721</v>
      </c>
      <c r="BY162" s="1">
        <f t="shared" si="144"/>
        <v>0.6950800140970721</v>
      </c>
      <c r="CC162" t="str">
        <f t="shared" si="136"/>
        <v>PRE</v>
      </c>
      <c r="CD162" t="str">
        <f t="shared" si="137"/>
        <v>ICH_STM_OIL</v>
      </c>
      <c r="CE162" t="str">
        <f>VLOOKUP(D162,'IND Balance'!$AM$5:$AN$21,2,FALSE)&amp;" - "&amp;VLOOKUP(E162,'MECS_Table 5.4'!$AF$18:$AG$30,2,FALSE)&amp;" - "&amp;VLOOKUP('Service PJ'!M162,'IND Balance'!$AM$22:$AN$32,2,FALSE)</f>
        <v>Chemicals - Steam - Oil</v>
      </c>
      <c r="CF162" t="s">
        <v>109</v>
      </c>
      <c r="CG162" t="s">
        <v>110</v>
      </c>
      <c r="CL162" t="str">
        <f t="shared" si="138"/>
        <v>ICH_STM_OIL</v>
      </c>
      <c r="CM162" t="str">
        <f t="shared" si="139"/>
        <v>ICH_STM</v>
      </c>
      <c r="CN162" s="1">
        <f t="shared" si="103"/>
        <v>0.26698066796748876</v>
      </c>
      <c r="CO162" s="1">
        <f t="shared" si="104"/>
        <v>1.5678925138835936E-2</v>
      </c>
      <c r="CP162" s="1">
        <f t="shared" si="105"/>
        <v>1.5370404232376728E-6</v>
      </c>
      <c r="CQ162" s="1">
        <f t="shared" si="106"/>
        <v>2.1523147824815573E-2</v>
      </c>
      <c r="CR162" s="1">
        <f t="shared" si="107"/>
        <v>0.33173756223477985</v>
      </c>
      <c r="CS162" s="1">
        <f t="shared" si="108"/>
        <v>9.5915317495775171E-2</v>
      </c>
      <c r="CT162" s="1">
        <f t="shared" si="109"/>
        <v>4.3176969433299468E-2</v>
      </c>
      <c r="CU162" s="1">
        <f t="shared" si="110"/>
        <v>0.47301408153124219</v>
      </c>
      <c r="CV162" s="1">
        <f t="shared" si="111"/>
        <v>4.5868750017436719E-3</v>
      </c>
      <c r="CW162" s="1">
        <f t="shared" si="112"/>
        <v>8.8800189901725418E-2</v>
      </c>
      <c r="CX162" s="1">
        <f t="shared" si="113"/>
        <v>0.15689065905731545</v>
      </c>
      <c r="CY162" s="1">
        <f t="shared" si="114"/>
        <v>3.5977865050337898E-2</v>
      </c>
      <c r="CZ162" s="1">
        <f t="shared" si="115"/>
        <v>7.0231111727124387E-2</v>
      </c>
      <c r="DA162" s="1">
        <f t="shared" si="116"/>
        <v>5.5511854051513508E-2</v>
      </c>
      <c r="DB162" s="1">
        <f t="shared" si="117"/>
        <v>0.1329356947507023</v>
      </c>
      <c r="DC162" s="1">
        <f t="shared" si="118"/>
        <v>2.5613829499509768E-2</v>
      </c>
      <c r="DD162" s="1">
        <f t="shared" si="119"/>
        <v>1.1265006145414919E-2</v>
      </c>
      <c r="DE162" s="1">
        <f t="shared" si="120"/>
        <v>8.1824745813954269E-3</v>
      </c>
      <c r="DF162" s="1">
        <f t="shared" si="121"/>
        <v>2.8898869994168786E-2</v>
      </c>
      <c r="DG162" s="1">
        <f t="shared" si="122"/>
        <v>0.7835622538945255</v>
      </c>
      <c r="DH162" s="1">
        <f t="shared" si="123"/>
        <v>0.1054862447296037</v>
      </c>
      <c r="DI162" s="1">
        <f t="shared" si="124"/>
        <v>7.6665440854937789E-2</v>
      </c>
      <c r="DJ162" s="1">
        <f t="shared" si="125"/>
        <v>1.7690221160530401E-2</v>
      </c>
      <c r="DK162" s="1">
        <f t="shared" si="126"/>
        <v>9.2183462619115197E-2</v>
      </c>
      <c r="DL162" s="1">
        <f t="shared" si="127"/>
        <v>5.8899663419507376E-3</v>
      </c>
      <c r="DM162" s="1">
        <f t="shared" si="128"/>
        <v>0</v>
      </c>
      <c r="DN162" s="1">
        <f t="shared" si="129"/>
        <v>8.8979936825751469E-4</v>
      </c>
      <c r="DO162" s="1">
        <f t="shared" si="130"/>
        <v>3.7618280760183934E-2</v>
      </c>
      <c r="DP162" s="1">
        <f t="shared" si="131"/>
        <v>2.2253593258843362E-2</v>
      </c>
      <c r="DQ162" s="1" t="str">
        <f t="shared" si="132"/>
        <v/>
      </c>
      <c r="DR162" s="1">
        <v>3</v>
      </c>
      <c r="DS162" s="1" t="str">
        <f t="shared" si="140"/>
        <v/>
      </c>
      <c r="DT162" t="str">
        <f t="shared" si="141"/>
        <v/>
      </c>
    </row>
    <row r="163" spans="1:124" x14ac:dyDescent="0.45">
      <c r="A163" t="str">
        <f t="shared" si="133"/>
        <v>OIL</v>
      </c>
      <c r="B163" t="str">
        <f>VLOOKUP(E163,'EPA_US9RT techs'!$R$26:$S$34,2,FALSE)</f>
        <v>PRH</v>
      </c>
      <c r="C163" t="str">
        <f>'Service shares'!A163</f>
        <v>OIL</v>
      </c>
      <c r="D163" t="str">
        <f>'Service shares'!B163</f>
        <v>ICH</v>
      </c>
      <c r="E163" t="str">
        <f>'Service shares'!C163</f>
        <v>PRH</v>
      </c>
      <c r="F163" s="1">
        <f>IFERROR(1/AVERAGEIFS('EPA_US9RT techs'!$I$2:$I$1718,'EPA_US9RT techs'!$J$2:$J$1718,'Service PJ'!$D163,'EPA_US9RT techs'!$K$2:$K$1718,'Service PJ'!$B163,'EPA_US9RT techs'!$L$2:$L$1718,'Service PJ'!$A163,'EPA_US9RT techs'!$C$2:$C$1718,"VDA_FLOP",'EPA_US9RT techs'!$F$2:$F$1718,'Service PJ'!F$1),1/AVERAGEIFS('EPA_US9RT techs'!$I$2:$I$1718,'EPA_US9RT techs'!$K$2:$K$1718,'Service PJ'!$B163,'EPA_US9RT techs'!$L$2:$L$1718,'Service PJ'!$A163,'EPA_US9RT techs'!$C$2:$C$1718,"VDA_FLOP",'EPA_US9RT techs'!$F$2:$F$1718,'Service PJ'!F$1))</f>
        <v>1</v>
      </c>
      <c r="G163" s="1">
        <f>IFERROR(IFERROR(1/AVERAGEIFS('EPA_US9RT techs'!$I$2:$I$1718,'EPA_US9RT techs'!$J$2:$J$1718,'Service PJ'!$D163,'EPA_US9RT techs'!$K$2:$K$1718,'Service PJ'!$B163,'EPA_US9RT techs'!$L$2:$L$1718,'Service PJ'!$A163,'EPA_US9RT techs'!$C$2:$C$1718,"VDA_FLOP",'EPA_US9RT techs'!$F$2:$F$1718,'Service PJ'!G$1),1/AVERAGEIFS('EPA_US9RT techs'!$I$2:$I$1718,'EPA_US9RT techs'!$K$2:$K$1718,'Service PJ'!$B163,'EPA_US9RT techs'!$L$2:$L$1718,'Service PJ'!$A163,'EPA_US9RT techs'!$C$2:$C$1718,"VDA_FLOP",'EPA_US9RT techs'!$F$2:$F$1718,'Service PJ'!G$1)),"")</f>
        <v>1.0923951376088419</v>
      </c>
      <c r="H163" s="1">
        <f>IFERROR(IFERROR(1/AVERAGEIFS('EPA_US9RT techs'!$I$2:$I$1718,'EPA_US9RT techs'!$J$2:$J$1718,'Service PJ'!$D163,'EPA_US9RT techs'!$K$2:$K$1718,'Service PJ'!$B163,'EPA_US9RT techs'!$L$2:$L$1718,'Service PJ'!$A163,'EPA_US9RT techs'!$C$2:$C$1718,"VDA_FLOP",'EPA_US9RT techs'!$F$2:$F$1718,'Service PJ'!H$1),1/AVERAGEIFS('EPA_US9RT techs'!$I$2:$I$1718,'EPA_US9RT techs'!$K$2:$K$1718,'Service PJ'!$B163,'EPA_US9RT techs'!$L$2:$L$1718,'Service PJ'!$A163,'EPA_US9RT techs'!$C$2:$C$1718,"VDA_FLOP",'EPA_US9RT techs'!$F$2:$F$1718,'Service PJ'!H$1)),"")</f>
        <v>1.1199975882240734</v>
      </c>
      <c r="I163" s="1">
        <f>IFERROR(IFERROR(1/AVERAGEIFS('EPA_US9RT techs'!$I$2:$I$1718,'EPA_US9RT techs'!$J$2:$J$1718,'Service PJ'!$D163,'EPA_US9RT techs'!$K$2:$K$1718,'Service PJ'!$B163,'EPA_US9RT techs'!$L$2:$L$1718,'Service PJ'!$A163,'EPA_US9RT techs'!$C$2:$C$1718,"VDA_FLOP",'EPA_US9RT techs'!$F$2:$F$1718,'Service PJ'!I$1),1/AVERAGEIFS('EPA_US9RT techs'!$I$2:$I$1718,'EPA_US9RT techs'!$K$2:$K$1718,'Service PJ'!$B163,'EPA_US9RT techs'!$L$2:$L$1718,'Service PJ'!$A163,'EPA_US9RT techs'!$C$2:$C$1718,"VDA_FLOP",'EPA_US9RT techs'!$F$2:$F$1718,'Service PJ'!I$1)),"")</f>
        <v>1.1726665069642304</v>
      </c>
      <c r="J163" s="1">
        <f>IFERROR(IFERROR(1/AVERAGEIFS('EPA_US9RT techs'!$I$2:$I$1718,'EPA_US9RT techs'!$J$2:$J$1718,'Service PJ'!$D163,'EPA_US9RT techs'!$K$2:$K$1718,'Service PJ'!$B163,'EPA_US9RT techs'!$L$2:$L$1718,'Service PJ'!$A163,'EPA_US9RT techs'!$C$2:$C$1718,"VDA_FLOP",'EPA_US9RT techs'!$F$2:$F$1718,'Service PJ'!J$1),1/AVERAGEIFS('EPA_US9RT techs'!$I$2:$I$1718,'EPA_US9RT techs'!$K$2:$K$1718,'Service PJ'!$B163,'EPA_US9RT techs'!$L$2:$L$1718,'Service PJ'!$A163,'EPA_US9RT techs'!$C$2:$C$1718,"VDA_FLOP",'EPA_US9RT techs'!$F$2:$F$1718,'Service PJ'!J$1)),"")</f>
        <v>1.2260033043464542</v>
      </c>
      <c r="L163" t="str">
        <f>IF(SUM(O163:AR163)=0,"\I: ","")&amp;'Service PJ'!D163&amp;"_"&amp;'Service PJ'!E163&amp;"_"&amp;'Service PJ'!C163</f>
        <v>ICH_PRH_OIL</v>
      </c>
      <c r="M163" t="str">
        <f>"IND"&amp;'Service PJ'!C163</f>
        <v>INDOIL</v>
      </c>
      <c r="N163" t="str">
        <f t="shared" si="134"/>
        <v>ICH_PRH</v>
      </c>
      <c r="O163" s="1">
        <f>'Service shares'!AK163*'Service PJ'!AV163</f>
        <v>0.31717369882252561</v>
      </c>
      <c r="P163" s="1">
        <f>'Service shares'!AL163*'Service PJ'!AW163</f>
        <v>0.10108430362325267</v>
      </c>
      <c r="Q163" s="1">
        <f>'Service shares'!AM163*'Service PJ'!AX163</f>
        <v>4.5736399621406994E-6</v>
      </c>
      <c r="R163" s="1">
        <f>'Service shares'!AN163*'Service PJ'!AY163</f>
        <v>0.46295344161180213</v>
      </c>
      <c r="S163" s="1">
        <f>'Service shares'!AO163*'Service PJ'!AZ163</f>
        <v>40.71715723557886</v>
      </c>
      <c r="T163" s="1">
        <f>'Service shares'!AP163*'Service PJ'!BA163</f>
        <v>9.986543772062209</v>
      </c>
      <c r="U163" s="1">
        <f>'Service shares'!AQ163*'Service PJ'!BB163</f>
        <v>0.48474546393941387</v>
      </c>
      <c r="V163" s="14">
        <f>'Service shares'!AR163*'Service PJ'!BC163</f>
        <v>10.901861764045465</v>
      </c>
      <c r="W163" s="1">
        <f>'Service shares'!AS163*'Service PJ'!BD163</f>
        <v>0.10098962927603634</v>
      </c>
      <c r="X163" s="1">
        <f>'Service shares'!AT163*'Service PJ'!BE163</f>
        <v>129.09519430809442</v>
      </c>
      <c r="Y163" s="1">
        <f>'Service shares'!AU163*'Service PJ'!BF163</f>
        <v>1.3864797452351121</v>
      </c>
      <c r="Z163" s="1">
        <f>'Service shares'!AV163*'Service PJ'!BG163</f>
        <v>1.3361578141876629</v>
      </c>
      <c r="AA163" s="1">
        <f>'Service shares'!AW163*'Service PJ'!BH163</f>
        <v>5.071738167949583</v>
      </c>
      <c r="AB163" s="1">
        <f>'Service shares'!AX163*'Service PJ'!BI163</f>
        <v>1.5735804956263448</v>
      </c>
      <c r="AC163" s="1">
        <f>'Service shares'!AY163*'Service PJ'!BJ163</f>
        <v>2.9364469951009209</v>
      </c>
      <c r="AD163" s="1">
        <f>'Service shares'!AZ163*'Service PJ'!BK163</f>
        <v>0.39565690320886387</v>
      </c>
      <c r="AE163" s="1">
        <f>'Service shares'!BA163*'Service PJ'!BL163</f>
        <v>0.49738791952276323</v>
      </c>
      <c r="AF163" s="1">
        <f>'Service shares'!BB163*'Service PJ'!BM163</f>
        <v>0.32664936609608874</v>
      </c>
      <c r="AG163" s="1">
        <f>'Service shares'!BC163*'Service PJ'!BN163</f>
        <v>2.5142785304875122</v>
      </c>
      <c r="AH163" s="1">
        <f>'Service shares'!BD163*'Service PJ'!BO163</f>
        <v>24.528260520189981</v>
      </c>
      <c r="AI163" s="1">
        <f>'Service shares'!BE163*'Service PJ'!BP163</f>
        <v>1.0911689601596113</v>
      </c>
      <c r="AJ163" s="1">
        <f>'Service shares'!BF163*'Service PJ'!BQ163</f>
        <v>0.99392422728457575</v>
      </c>
      <c r="AK163" s="1">
        <f>'Service shares'!BG163*'Service PJ'!BR163</f>
        <v>1.4333760199509178</v>
      </c>
      <c r="AL163" s="1">
        <f>'Service shares'!BH163*'Service PJ'!BS163</f>
        <v>0.40790739784745772</v>
      </c>
      <c r="AM163" s="1">
        <f>'Service shares'!BI163*'Service PJ'!BT163</f>
        <v>1.8720388597237909</v>
      </c>
      <c r="AN163" s="1">
        <f>'Service shares'!BJ163*'Service PJ'!BU163</f>
        <v>0</v>
      </c>
      <c r="AO163" s="1">
        <f>'Service shares'!BK163*'Service PJ'!BV163</f>
        <v>1.0456713045442281E-2</v>
      </c>
      <c r="AP163" s="1">
        <f>'Service shares'!BL163*'Service PJ'!BW163</f>
        <v>0.5181110821912227</v>
      </c>
      <c r="AQ163" s="1">
        <f>'Service shares'!BM163*'Service PJ'!BX163</f>
        <v>7.4531588606328549</v>
      </c>
      <c r="AR163" s="1">
        <f>'Service shares'!BN163*'Service PJ'!BY163</f>
        <v>0</v>
      </c>
      <c r="AS163" s="2">
        <v>0</v>
      </c>
      <c r="AU163" t="str">
        <f t="shared" si="101"/>
        <v>ICH_PRH_OIL</v>
      </c>
      <c r="AV163" s="1">
        <f t="shared" si="143"/>
        <v>1.0923951376088419</v>
      </c>
      <c r="AW163" s="1">
        <f t="shared" si="143"/>
        <v>1.0923951376088419</v>
      </c>
      <c r="AX163" s="1">
        <f t="shared" si="143"/>
        <v>1.0923951376088419</v>
      </c>
      <c r="AY163" s="1">
        <f t="shared" si="143"/>
        <v>1.0923951376088419</v>
      </c>
      <c r="AZ163" s="1">
        <f t="shared" si="143"/>
        <v>1.0923951376088419</v>
      </c>
      <c r="BA163" s="1">
        <f t="shared" si="143"/>
        <v>1.0923951376088419</v>
      </c>
      <c r="BB163" s="1">
        <f t="shared" si="143"/>
        <v>1.0923951376088419</v>
      </c>
      <c r="BC163" s="1">
        <f t="shared" si="143"/>
        <v>1.0923951376088419</v>
      </c>
      <c r="BD163" s="1">
        <f t="shared" si="143"/>
        <v>1.0923951376088419</v>
      </c>
      <c r="BE163" s="1">
        <f t="shared" si="143"/>
        <v>1.0923951376088419</v>
      </c>
      <c r="BF163" s="1">
        <f t="shared" si="143"/>
        <v>1.0923951376088419</v>
      </c>
      <c r="BG163" s="1">
        <f t="shared" si="143"/>
        <v>1.0923951376088419</v>
      </c>
      <c r="BH163" s="1">
        <f t="shared" si="143"/>
        <v>1.0923951376088419</v>
      </c>
      <c r="BI163" s="1">
        <f t="shared" si="143"/>
        <v>1.0923951376088419</v>
      </c>
      <c r="BJ163" s="1">
        <f t="shared" si="143"/>
        <v>1.0923951376088419</v>
      </c>
      <c r="BK163" s="1">
        <f t="shared" si="143"/>
        <v>1.0923951376088419</v>
      </c>
      <c r="BL163" s="1">
        <f t="shared" si="144"/>
        <v>1.0923951376088419</v>
      </c>
      <c r="BM163" s="1">
        <f t="shared" si="144"/>
        <v>1.0923951376088419</v>
      </c>
      <c r="BN163" s="1">
        <f t="shared" si="144"/>
        <v>1.0923951376088419</v>
      </c>
      <c r="BO163" s="1">
        <f t="shared" si="144"/>
        <v>1.0923951376088419</v>
      </c>
      <c r="BP163" s="1">
        <f t="shared" si="144"/>
        <v>1.0923951376088419</v>
      </c>
      <c r="BQ163" s="1">
        <f t="shared" si="144"/>
        <v>1.0923951376088419</v>
      </c>
      <c r="BR163" s="1">
        <f t="shared" si="144"/>
        <v>1.0923951376088419</v>
      </c>
      <c r="BS163" s="1">
        <f t="shared" si="144"/>
        <v>1.0923951376088419</v>
      </c>
      <c r="BT163" s="1">
        <f t="shared" si="144"/>
        <v>1.0923951376088419</v>
      </c>
      <c r="BU163" s="1">
        <f t="shared" si="144"/>
        <v>1.0923951376088419</v>
      </c>
      <c r="BV163" s="1">
        <f t="shared" si="144"/>
        <v>1.0923951376088419</v>
      </c>
      <c r="BW163" s="1">
        <f t="shared" si="144"/>
        <v>1.0923951376088419</v>
      </c>
      <c r="BX163" s="1">
        <f t="shared" si="144"/>
        <v>1.0923951376088419</v>
      </c>
      <c r="BY163" s="1">
        <f t="shared" si="144"/>
        <v>1.0923951376088419</v>
      </c>
      <c r="CC163" t="str">
        <f t="shared" si="136"/>
        <v>PRE</v>
      </c>
      <c r="CD163" t="str">
        <f t="shared" si="137"/>
        <v>ICH_PRH_OIL</v>
      </c>
      <c r="CE163" t="str">
        <f>VLOOKUP(D163,'IND Balance'!$AM$5:$AN$21,2,FALSE)&amp;" - "&amp;VLOOKUP(E163,'MECS_Table 5.4'!$AF$18:$AG$30,2,FALSE)&amp;" - "&amp;VLOOKUP('Service PJ'!M163,'IND Balance'!$AM$22:$AN$32,2,FALSE)</f>
        <v>Chemicals - Process heat - Oil</v>
      </c>
      <c r="CF163" t="s">
        <v>109</v>
      </c>
      <c r="CG163" t="s">
        <v>110</v>
      </c>
      <c r="CL163" t="str">
        <f t="shared" si="138"/>
        <v>ICH_PRH_OIL</v>
      </c>
      <c r="CM163" t="str">
        <f t="shared" si="139"/>
        <v>ICH_PRH</v>
      </c>
      <c r="CN163" s="1">
        <f t="shared" si="103"/>
        <v>6.7468164931171054E-2</v>
      </c>
      <c r="CO163" s="1">
        <f t="shared" si="104"/>
        <v>3.2854692967385834E-3</v>
      </c>
      <c r="CP163" s="1">
        <f t="shared" si="105"/>
        <v>2.9649025374194665E-7</v>
      </c>
      <c r="CQ163" s="1">
        <f t="shared" si="106"/>
        <v>7.2309373342745826E-3</v>
      </c>
      <c r="CR163" s="1">
        <f t="shared" si="107"/>
        <v>0.22911787098303668</v>
      </c>
      <c r="CS163" s="1">
        <f t="shared" si="108"/>
        <v>3.7648209425279112E-2</v>
      </c>
      <c r="CT163" s="1">
        <f t="shared" si="109"/>
        <v>9.8667280448669001E-3</v>
      </c>
      <c r="CU163" s="1">
        <f t="shared" si="110"/>
        <v>0.16249380927328727</v>
      </c>
      <c r="CV163" s="1">
        <f t="shared" si="111"/>
        <v>1.2498949801817889E-3</v>
      </c>
      <c r="CW163" s="1">
        <f t="shared" si="112"/>
        <v>8.3768794400306379E-2</v>
      </c>
      <c r="CX163" s="1">
        <f t="shared" si="113"/>
        <v>0.16622513134789427</v>
      </c>
      <c r="CY163" s="1">
        <f t="shared" si="114"/>
        <v>1.9676485077829046E-2</v>
      </c>
      <c r="CZ163" s="1">
        <f t="shared" si="115"/>
        <v>3.4506016420882663E-2</v>
      </c>
      <c r="DA163" s="1">
        <f t="shared" si="116"/>
        <v>5.9148672762904496E-2</v>
      </c>
      <c r="DB163" s="1">
        <f t="shared" si="117"/>
        <v>6.8118911220494974E-2</v>
      </c>
      <c r="DC163" s="1">
        <f t="shared" si="118"/>
        <v>6.0508829276906045E-3</v>
      </c>
      <c r="DD163" s="1">
        <f t="shared" si="119"/>
        <v>8.2567994559915453E-3</v>
      </c>
      <c r="DE163" s="1">
        <f t="shared" si="120"/>
        <v>3.8910791242637703E-3</v>
      </c>
      <c r="DF163" s="1">
        <f t="shared" si="121"/>
        <v>1.8259928673815477E-2</v>
      </c>
      <c r="DG163" s="1">
        <f t="shared" si="122"/>
        <v>0.57732337403380929</v>
      </c>
      <c r="DH163" s="1">
        <f t="shared" si="123"/>
        <v>2.5082195510010119E-2</v>
      </c>
      <c r="DI163" s="1">
        <f t="shared" si="124"/>
        <v>1.6776004677717331E-2</v>
      </c>
      <c r="DJ163" s="1">
        <f t="shared" si="125"/>
        <v>3.7169585538420276E-3</v>
      </c>
      <c r="DK163" s="1">
        <f t="shared" si="126"/>
        <v>2.7790202787455143E-2</v>
      </c>
      <c r="DL163" s="1">
        <f t="shared" si="127"/>
        <v>9.3312124038934015E-3</v>
      </c>
      <c r="DM163" s="1">
        <f t="shared" si="128"/>
        <v>0</v>
      </c>
      <c r="DN163" s="1">
        <f t="shared" si="129"/>
        <v>2.4589430357908589E-4</v>
      </c>
      <c r="DO163" s="1">
        <f t="shared" si="130"/>
        <v>1.3159305241032966E-2</v>
      </c>
      <c r="DP163" s="1">
        <f t="shared" si="131"/>
        <v>5.916592297119193E-3</v>
      </c>
      <c r="DQ163" s="1" t="str">
        <f t="shared" si="132"/>
        <v/>
      </c>
      <c r="DR163" s="1">
        <v>3</v>
      </c>
      <c r="DS163" s="1" t="str">
        <f t="shared" si="140"/>
        <v/>
      </c>
      <c r="DT163" t="str">
        <f t="shared" si="141"/>
        <v/>
      </c>
    </row>
    <row r="164" spans="1:124" x14ac:dyDescent="0.45">
      <c r="A164" t="str">
        <f t="shared" ref="A164:A180" si="145">C164</f>
        <v>OIL</v>
      </c>
      <c r="B164" t="str">
        <f>VLOOKUP(E164,'EPA_US9RT techs'!$R$26:$S$34,2,FALSE)</f>
        <v>OTH</v>
      </c>
      <c r="C164" t="str">
        <f>'Service shares'!A164</f>
        <v>OIL</v>
      </c>
      <c r="D164" t="str">
        <f>'Service shares'!B164</f>
        <v>ICH</v>
      </c>
      <c r="E164" t="str">
        <f>'Service shares'!C164</f>
        <v>OTH</v>
      </c>
      <c r="F164" s="1">
        <f>IFERROR(1/AVERAGEIFS('EPA_US9RT techs'!$I$2:$I$1718,'EPA_US9RT techs'!$J$2:$J$1718,'Service PJ'!$D164,'EPA_US9RT techs'!$K$2:$K$1718,'Service PJ'!$B164,'EPA_US9RT techs'!$L$2:$L$1718,'Service PJ'!$A164,'EPA_US9RT techs'!$C$2:$C$1718,"VDA_FLOP",'EPA_US9RT techs'!$F$2:$F$1718,'Service PJ'!F$1),1/AVERAGEIFS('EPA_US9RT techs'!$I$2:$I$1718,'EPA_US9RT techs'!$K$2:$K$1718,'Service PJ'!$B164,'EPA_US9RT techs'!$L$2:$L$1718,'Service PJ'!$A164,'EPA_US9RT techs'!$C$2:$C$1718,"VDA_FLOP",'EPA_US9RT techs'!$F$2:$F$1718,'Service PJ'!F$1))</f>
        <v>1</v>
      </c>
      <c r="G164" s="1">
        <f>IFERROR(IFERROR(1/AVERAGEIFS('EPA_US9RT techs'!$I$2:$I$1718,'EPA_US9RT techs'!$J$2:$J$1718,'Service PJ'!$D164,'EPA_US9RT techs'!$K$2:$K$1718,'Service PJ'!$B164,'EPA_US9RT techs'!$L$2:$L$1718,'Service PJ'!$A164,'EPA_US9RT techs'!$C$2:$C$1718,"VDA_FLOP",'EPA_US9RT techs'!$F$2:$F$1718,'Service PJ'!G$1),1/AVERAGEIFS('EPA_US9RT techs'!$I$2:$I$1718,'EPA_US9RT techs'!$K$2:$K$1718,'Service PJ'!$B164,'EPA_US9RT techs'!$L$2:$L$1718,'Service PJ'!$A164,'EPA_US9RT techs'!$C$2:$C$1718,"VDA_FLOP",'EPA_US9RT techs'!$F$2:$F$1718,'Service PJ'!G$1)),"")</f>
        <v>0.99734390244251947</v>
      </c>
      <c r="H164" s="1">
        <f>IFERROR(IFERROR(1/AVERAGEIFS('EPA_US9RT techs'!$I$2:$I$1718,'EPA_US9RT techs'!$J$2:$J$1718,'Service PJ'!$D164,'EPA_US9RT techs'!$K$2:$K$1718,'Service PJ'!$B164,'EPA_US9RT techs'!$L$2:$L$1718,'Service PJ'!$A164,'EPA_US9RT techs'!$C$2:$C$1718,"VDA_FLOP",'EPA_US9RT techs'!$F$2:$F$1718,'Service PJ'!H$1),1/AVERAGEIFS('EPA_US9RT techs'!$I$2:$I$1718,'EPA_US9RT techs'!$K$2:$K$1718,'Service PJ'!$B164,'EPA_US9RT techs'!$L$2:$L$1718,'Service PJ'!$A164,'EPA_US9RT techs'!$C$2:$C$1718,"VDA_FLOP",'EPA_US9RT techs'!$F$2:$F$1718,'Service PJ'!H$1)),"")</f>
        <v>1.0492642736343865</v>
      </c>
      <c r="I164" s="1">
        <f>IFERROR(IFERROR(1/AVERAGEIFS('EPA_US9RT techs'!$I$2:$I$1718,'EPA_US9RT techs'!$J$2:$J$1718,'Service PJ'!$D164,'EPA_US9RT techs'!$K$2:$K$1718,'Service PJ'!$B164,'EPA_US9RT techs'!$L$2:$L$1718,'Service PJ'!$A164,'EPA_US9RT techs'!$C$2:$C$1718,"VDA_FLOP",'EPA_US9RT techs'!$F$2:$F$1718,'Service PJ'!I$1),1/AVERAGEIFS('EPA_US9RT techs'!$I$2:$I$1718,'EPA_US9RT techs'!$K$2:$K$1718,'Service PJ'!$B164,'EPA_US9RT techs'!$L$2:$L$1718,'Service PJ'!$A164,'EPA_US9RT techs'!$C$2:$C$1718,"VDA_FLOP",'EPA_US9RT techs'!$F$2:$F$1718,'Service PJ'!I$1)),"")</f>
        <v>1.0791406499291269</v>
      </c>
      <c r="J164" s="1">
        <f>IFERROR(IFERROR(1/AVERAGEIFS('EPA_US9RT techs'!$I$2:$I$1718,'EPA_US9RT techs'!$J$2:$J$1718,'Service PJ'!$D164,'EPA_US9RT techs'!$K$2:$K$1718,'Service PJ'!$B164,'EPA_US9RT techs'!$L$2:$L$1718,'Service PJ'!$A164,'EPA_US9RT techs'!$C$2:$C$1718,"VDA_FLOP",'EPA_US9RT techs'!$F$2:$F$1718,'Service PJ'!J$1),1/AVERAGEIFS('EPA_US9RT techs'!$I$2:$I$1718,'EPA_US9RT techs'!$K$2:$K$1718,'Service PJ'!$B164,'EPA_US9RT techs'!$L$2:$L$1718,'Service PJ'!$A164,'EPA_US9RT techs'!$C$2:$C$1718,"VDA_FLOP",'EPA_US9RT techs'!$F$2:$F$1718,'Service PJ'!J$1)),"")</f>
        <v>1.1046597311095918</v>
      </c>
      <c r="L164" t="str">
        <f>IF(SUM(O164:AR164)=0,"\I: ","")&amp;'Service PJ'!D164&amp;"_"&amp;'Service PJ'!E164&amp;"_"&amp;'Service PJ'!C164</f>
        <v>ICH_OTH_OIL</v>
      </c>
      <c r="M164" t="str">
        <f>"IND"&amp;'Service PJ'!C164</f>
        <v>INDOIL</v>
      </c>
      <c r="N164" t="str">
        <f t="shared" si="134"/>
        <v>ICH_OTH</v>
      </c>
      <c r="O164" s="1">
        <f>'Service shares'!AK164*'Service PJ'!AV164</f>
        <v>1.7374551221174841</v>
      </c>
      <c r="P164" s="1">
        <f>'Service shares'!AL164*'Service PJ'!AW164</f>
        <v>0.55373267628402145</v>
      </c>
      <c r="Q164" s="1">
        <f>'Service shares'!AM164*'Service PJ'!AX164</f>
        <v>2.5054076704478043E-5</v>
      </c>
      <c r="R164" s="1">
        <f>'Service shares'!AN164*'Service PJ'!AY164</f>
        <v>2.5360262575883472</v>
      </c>
      <c r="S164" s="1">
        <f>'Service shares'!AO164*'Service PJ'!AZ164</f>
        <v>223.04571173350783</v>
      </c>
      <c r="T164" s="1">
        <f>'Service shares'!AP164*'Service PJ'!BA164</f>
        <v>54.705581495043148</v>
      </c>
      <c r="U164" s="1">
        <f>'Service shares'!AQ164*'Service PJ'!BB164</f>
        <v>2.6554014168621736</v>
      </c>
      <c r="V164" s="14">
        <f>'Service shares'!AR164*'Service PJ'!BC164</f>
        <v>59.719628811833637</v>
      </c>
      <c r="W164" s="1">
        <f>'Service shares'!AS164*'Service PJ'!BD164</f>
        <v>0.5532140568962387</v>
      </c>
      <c r="X164" s="1">
        <f>'Service shares'!AT164*'Service PJ'!BE164</f>
        <v>707.1743572182379</v>
      </c>
      <c r="Y164" s="1">
        <f>'Service shares'!AU164*'Service PJ'!BF164</f>
        <v>7.5950381258403601</v>
      </c>
      <c r="Z164" s="1">
        <f>'Service shares'!AV164*'Service PJ'!BG164</f>
        <v>7.3193781414916694</v>
      </c>
      <c r="AA164" s="1">
        <f>'Service shares'!AW164*'Service PJ'!BH164</f>
        <v>27.782623498278941</v>
      </c>
      <c r="AB164" s="1">
        <f>'Service shares'!AX164*'Service PJ'!BI164</f>
        <v>8.6199628227054994</v>
      </c>
      <c r="AC164" s="1">
        <f>'Service shares'!AY164*'Service PJ'!BJ164</f>
        <v>16.085649255928313</v>
      </c>
      <c r="AD164" s="1">
        <f>'Service shares'!AZ164*'Service PJ'!BK164</f>
        <v>2.167380572958657</v>
      </c>
      <c r="AE164" s="1">
        <f>'Service shares'!BA164*'Service PJ'!BL164</f>
        <v>2.7246558956886919</v>
      </c>
      <c r="AF164" s="1">
        <f>'Service shares'!BB164*'Service PJ'!BM164</f>
        <v>1.7893621582338215</v>
      </c>
      <c r="AG164" s="1">
        <f>'Service shares'!BC164*'Service PJ'!BN164</f>
        <v>13.773040221944473</v>
      </c>
      <c r="AH164" s="1">
        <f>'Service shares'!BD164*'Service PJ'!BO164</f>
        <v>134.36407884905466</v>
      </c>
      <c r="AI164" s="1">
        <f>'Service shares'!BE164*'Service PJ'!BP164</f>
        <v>5.9773465011856208</v>
      </c>
      <c r="AJ164" s="1">
        <f>'Service shares'!BF164*'Service PJ'!BQ164</f>
        <v>5.4446467222950092</v>
      </c>
      <c r="AK164" s="1">
        <f>'Service shares'!BG164*'Service PJ'!BR164</f>
        <v>7.851932606737396</v>
      </c>
      <c r="AL164" s="1">
        <f>'Service shares'!BH164*'Service PJ'!BS164</f>
        <v>2.234487917411601</v>
      </c>
      <c r="AM164" s="1">
        <f>'Service shares'!BI164*'Service PJ'!BT164</f>
        <v>10.254896662948259</v>
      </c>
      <c r="AN164" s="1">
        <f>'Service shares'!BJ164*'Service PJ'!BU164</f>
        <v>0</v>
      </c>
      <c r="AO164" s="1">
        <f>'Service shares'!BK164*'Service PJ'!BV164</f>
        <v>5.7281135569448145E-2</v>
      </c>
      <c r="AP164" s="1">
        <f>'Service shares'!BL164*'Service PJ'!BW164</f>
        <v>2.8381759172366818</v>
      </c>
      <c r="AQ164" s="1">
        <f>'Service shares'!BM164*'Service PJ'!BX164</f>
        <v>40.827877867665713</v>
      </c>
      <c r="AR164" s="1">
        <f>'Service shares'!BN164*'Service PJ'!BY164</f>
        <v>0</v>
      </c>
      <c r="AS164" s="2">
        <v>0</v>
      </c>
      <c r="AU164" t="str">
        <f t="shared" si="101"/>
        <v>ICH_OTH_OIL</v>
      </c>
      <c r="AV164" s="1">
        <f t="shared" ref="AV164:BK179" si="146">IF($G164="",$F164,$G164)</f>
        <v>0.99734390244251947</v>
      </c>
      <c r="AW164" s="1">
        <f t="shared" si="146"/>
        <v>0.99734390244251947</v>
      </c>
      <c r="AX164" s="1">
        <f t="shared" si="146"/>
        <v>0.99734390244251947</v>
      </c>
      <c r="AY164" s="1">
        <f t="shared" si="146"/>
        <v>0.99734390244251947</v>
      </c>
      <c r="AZ164" s="1">
        <f t="shared" si="146"/>
        <v>0.99734390244251947</v>
      </c>
      <c r="BA164" s="1">
        <f t="shared" si="146"/>
        <v>0.99734390244251947</v>
      </c>
      <c r="BB164" s="1">
        <f t="shared" si="146"/>
        <v>0.99734390244251947</v>
      </c>
      <c r="BC164" s="1">
        <f t="shared" si="146"/>
        <v>0.99734390244251947</v>
      </c>
      <c r="BD164" s="1">
        <f t="shared" si="146"/>
        <v>0.99734390244251947</v>
      </c>
      <c r="BE164" s="1">
        <f t="shared" si="146"/>
        <v>0.99734390244251947</v>
      </c>
      <c r="BF164" s="1">
        <f t="shared" si="146"/>
        <v>0.99734390244251947</v>
      </c>
      <c r="BG164" s="1">
        <f t="shared" si="146"/>
        <v>0.99734390244251947</v>
      </c>
      <c r="BH164" s="1">
        <f t="shared" si="146"/>
        <v>0.99734390244251947</v>
      </c>
      <c r="BI164" s="1">
        <f t="shared" si="146"/>
        <v>0.99734390244251947</v>
      </c>
      <c r="BJ164" s="1">
        <f t="shared" si="146"/>
        <v>0.99734390244251947</v>
      </c>
      <c r="BK164" s="1">
        <f t="shared" si="146"/>
        <v>0.99734390244251947</v>
      </c>
      <c r="BL164" s="1">
        <f t="shared" si="144"/>
        <v>0.99734390244251947</v>
      </c>
      <c r="BM164" s="1">
        <f t="shared" si="144"/>
        <v>0.99734390244251947</v>
      </c>
      <c r="BN164" s="1">
        <f t="shared" si="144"/>
        <v>0.99734390244251947</v>
      </c>
      <c r="BO164" s="1">
        <f t="shared" si="144"/>
        <v>0.99734390244251947</v>
      </c>
      <c r="BP164" s="1">
        <f t="shared" si="144"/>
        <v>0.99734390244251947</v>
      </c>
      <c r="BQ164" s="1">
        <f t="shared" si="144"/>
        <v>0.99734390244251947</v>
      </c>
      <c r="BR164" s="1">
        <f t="shared" si="144"/>
        <v>0.99734390244251947</v>
      </c>
      <c r="BS164" s="1">
        <f t="shared" si="144"/>
        <v>0.99734390244251947</v>
      </c>
      <c r="BT164" s="1">
        <f t="shared" si="144"/>
        <v>0.99734390244251947</v>
      </c>
      <c r="BU164" s="1">
        <f t="shared" si="144"/>
        <v>0.99734390244251947</v>
      </c>
      <c r="BV164" s="1">
        <f t="shared" si="144"/>
        <v>0.99734390244251947</v>
      </c>
      <c r="BW164" s="1">
        <f t="shared" si="144"/>
        <v>0.99734390244251947</v>
      </c>
      <c r="BX164" s="1">
        <f t="shared" si="144"/>
        <v>0.99734390244251947</v>
      </c>
      <c r="BY164" s="1">
        <f t="shared" si="144"/>
        <v>0.99734390244251947</v>
      </c>
      <c r="CC164" t="str">
        <f t="shared" si="136"/>
        <v>PRE</v>
      </c>
      <c r="CD164" t="str">
        <f t="shared" si="137"/>
        <v>ICH_OTH_OIL</v>
      </c>
      <c r="CE164" t="str">
        <f>VLOOKUP(D164,'IND Balance'!$AM$5:$AN$21,2,FALSE)&amp;" - "&amp;VLOOKUP(E164,'MECS_Table 5.4'!$AF$18:$AG$30,2,FALSE)&amp;" - "&amp;VLOOKUP('Service PJ'!M164,'IND Balance'!$AM$22:$AN$32,2,FALSE)</f>
        <v>Chemicals - Other - Oil</v>
      </c>
      <c r="CF164" t="s">
        <v>109</v>
      </c>
      <c r="CG164" t="s">
        <v>110</v>
      </c>
      <c r="CL164" t="str">
        <f t="shared" si="138"/>
        <v>ICH_OTH_OIL</v>
      </c>
      <c r="CM164" t="str">
        <f t="shared" si="139"/>
        <v>ICH_OTH</v>
      </c>
      <c r="CN164" s="1">
        <f t="shared" si="103"/>
        <v>0.80956461519854805</v>
      </c>
      <c r="CO164" s="1">
        <f t="shared" si="104"/>
        <v>0.46044930493311098</v>
      </c>
      <c r="CP164" s="1">
        <f t="shared" si="105"/>
        <v>1.8776250120608793E-5</v>
      </c>
      <c r="CQ164" s="1">
        <f t="shared" si="106"/>
        <v>0.5544002655493635</v>
      </c>
      <c r="CR164" s="1">
        <f t="shared" si="107"/>
        <v>0.94342195813541241</v>
      </c>
      <c r="CS164" s="1">
        <f t="shared" si="108"/>
        <v>0.83906503731263926</v>
      </c>
      <c r="CT164" s="1">
        <f t="shared" si="109"/>
        <v>0.67605894122957944</v>
      </c>
      <c r="CU164" s="1">
        <f t="shared" si="110"/>
        <v>0.94594290243490575</v>
      </c>
      <c r="CV164" s="1">
        <f t="shared" si="111"/>
        <v>0.14157448880198725</v>
      </c>
      <c r="CW164" s="1">
        <f t="shared" si="112"/>
        <v>0.9051455086080552</v>
      </c>
      <c r="CX164" s="1">
        <f t="shared" si="113"/>
        <v>0.8737797832784957</v>
      </c>
      <c r="CY164" s="1">
        <f t="shared" si="114"/>
        <v>0.73872265241167401</v>
      </c>
      <c r="CZ164" s="1">
        <f t="shared" si="115"/>
        <v>0.83518294881274968</v>
      </c>
      <c r="DA164" s="1">
        <f t="shared" si="116"/>
        <v>0.8302248238895158</v>
      </c>
      <c r="DB164" s="1">
        <f t="shared" si="117"/>
        <v>0.90717200975561241</v>
      </c>
      <c r="DC164" s="1">
        <f t="shared" si="118"/>
        <v>0.49102396617818267</v>
      </c>
      <c r="DD164" s="1">
        <f t="shared" si="119"/>
        <v>0.51633138284514879</v>
      </c>
      <c r="DE164" s="1">
        <f t="shared" si="120"/>
        <v>0.35820736481282772</v>
      </c>
      <c r="DF164" s="1">
        <f t="shared" si="121"/>
        <v>0.65970275732876404</v>
      </c>
      <c r="DG164" s="1">
        <f t="shared" si="122"/>
        <v>0.97838409722029052</v>
      </c>
      <c r="DH164" s="1">
        <f t="shared" si="123"/>
        <v>0.80337589729938585</v>
      </c>
      <c r="DI164" s="1">
        <f t="shared" si="124"/>
        <v>0.76483940995275479</v>
      </c>
      <c r="DJ164" s="1">
        <f t="shared" si="125"/>
        <v>0.51033381515152376</v>
      </c>
      <c r="DK164" s="1">
        <f t="shared" si="126"/>
        <v>0.72599029988396657</v>
      </c>
      <c r="DL164" s="1">
        <f t="shared" si="127"/>
        <v>0.56372216695437627</v>
      </c>
      <c r="DM164" s="1">
        <f t="shared" si="128"/>
        <v>0</v>
      </c>
      <c r="DN164" s="1">
        <f t="shared" si="129"/>
        <v>4.4397599830313855E-2</v>
      </c>
      <c r="DO164" s="1">
        <f t="shared" si="130"/>
        <v>0.58312842045419433</v>
      </c>
      <c r="DP164" s="1">
        <f t="shared" si="131"/>
        <v>0.53976652586094909</v>
      </c>
      <c r="DQ164" s="1" t="str">
        <f t="shared" si="132"/>
        <v/>
      </c>
      <c r="DR164" s="1">
        <v>3</v>
      </c>
      <c r="DS164" s="1" t="str">
        <f t="shared" si="140"/>
        <v/>
      </c>
      <c r="DT164" t="str">
        <f t="shared" si="141"/>
        <v/>
      </c>
    </row>
    <row r="165" spans="1:124" x14ac:dyDescent="0.45">
      <c r="A165" t="str">
        <f t="shared" si="145"/>
        <v>OIL</v>
      </c>
      <c r="B165" t="str">
        <f>VLOOKUP(E165,'EPA_US9RT techs'!$R$26:$S$34,2,FALSE)</f>
        <v>STM</v>
      </c>
      <c r="C165" t="str">
        <f>'Service shares'!A165</f>
        <v>OIL</v>
      </c>
      <c r="D165" t="str">
        <f>'Service shares'!B165</f>
        <v>ITM</v>
      </c>
      <c r="E165" t="str">
        <f>'Service shares'!C165</f>
        <v>STM</v>
      </c>
      <c r="F165" s="1">
        <f>IFERROR(1/AVERAGEIFS('EPA_US9RT techs'!$I$2:$I$1718,'EPA_US9RT techs'!$J$2:$J$1718,'Service PJ'!$D165,'EPA_US9RT techs'!$K$2:$K$1718,'Service PJ'!$B165,'EPA_US9RT techs'!$L$2:$L$1718,'Service PJ'!$A165,'EPA_US9RT techs'!$C$2:$C$1718,"VDA_FLOP",'EPA_US9RT techs'!$F$2:$F$1718,'Service PJ'!F$1),1/AVERAGEIFS('EPA_US9RT techs'!$I$2:$I$1718,'EPA_US9RT techs'!$K$2:$K$1718,'Service PJ'!$B165,'EPA_US9RT techs'!$L$2:$L$1718,'Service PJ'!$A165,'EPA_US9RT techs'!$C$2:$C$1718,"VDA_FLOP",'EPA_US9RT techs'!$F$2:$F$1718,'Service PJ'!F$1))</f>
        <v>0.79500000001271998</v>
      </c>
      <c r="G165" s="1" t="str">
        <f>IFERROR(IFERROR(1/AVERAGEIFS('EPA_US9RT techs'!$I$2:$I$1718,'EPA_US9RT techs'!$J$2:$J$1718,'Service PJ'!$D165,'EPA_US9RT techs'!$K$2:$K$1718,'Service PJ'!$B165,'EPA_US9RT techs'!$L$2:$L$1718,'Service PJ'!$A165,'EPA_US9RT techs'!$C$2:$C$1718,"VDA_FLOP",'EPA_US9RT techs'!$F$2:$F$1718,'Service PJ'!G$1),1/AVERAGEIFS('EPA_US9RT techs'!$I$2:$I$1718,'EPA_US9RT techs'!$K$2:$K$1718,'Service PJ'!$B165,'EPA_US9RT techs'!$L$2:$L$1718,'Service PJ'!$A165,'EPA_US9RT techs'!$C$2:$C$1718,"VDA_FLOP",'EPA_US9RT techs'!$F$2:$F$1718,'Service PJ'!G$1)),"")</f>
        <v/>
      </c>
      <c r="H165" s="1" t="str">
        <f>IFERROR(IFERROR(1/AVERAGEIFS('EPA_US9RT techs'!$I$2:$I$1718,'EPA_US9RT techs'!$J$2:$J$1718,'Service PJ'!$D165,'EPA_US9RT techs'!$K$2:$K$1718,'Service PJ'!$B165,'EPA_US9RT techs'!$L$2:$L$1718,'Service PJ'!$A165,'EPA_US9RT techs'!$C$2:$C$1718,"VDA_FLOP",'EPA_US9RT techs'!$F$2:$F$1718,'Service PJ'!H$1),1/AVERAGEIFS('EPA_US9RT techs'!$I$2:$I$1718,'EPA_US9RT techs'!$K$2:$K$1718,'Service PJ'!$B165,'EPA_US9RT techs'!$L$2:$L$1718,'Service PJ'!$A165,'EPA_US9RT techs'!$C$2:$C$1718,"VDA_FLOP",'EPA_US9RT techs'!$F$2:$F$1718,'Service PJ'!H$1)),"")</f>
        <v/>
      </c>
      <c r="I165" s="1" t="str">
        <f>IFERROR(IFERROR(1/AVERAGEIFS('EPA_US9RT techs'!$I$2:$I$1718,'EPA_US9RT techs'!$J$2:$J$1718,'Service PJ'!$D165,'EPA_US9RT techs'!$K$2:$K$1718,'Service PJ'!$B165,'EPA_US9RT techs'!$L$2:$L$1718,'Service PJ'!$A165,'EPA_US9RT techs'!$C$2:$C$1718,"VDA_FLOP",'EPA_US9RT techs'!$F$2:$F$1718,'Service PJ'!I$1),1/AVERAGEIFS('EPA_US9RT techs'!$I$2:$I$1718,'EPA_US9RT techs'!$K$2:$K$1718,'Service PJ'!$B165,'EPA_US9RT techs'!$L$2:$L$1718,'Service PJ'!$A165,'EPA_US9RT techs'!$C$2:$C$1718,"VDA_FLOP",'EPA_US9RT techs'!$F$2:$F$1718,'Service PJ'!I$1)),"")</f>
        <v/>
      </c>
      <c r="J165" s="1" t="str">
        <f>IFERROR(IFERROR(1/AVERAGEIFS('EPA_US9RT techs'!$I$2:$I$1718,'EPA_US9RT techs'!$J$2:$J$1718,'Service PJ'!$D165,'EPA_US9RT techs'!$K$2:$K$1718,'Service PJ'!$B165,'EPA_US9RT techs'!$L$2:$L$1718,'Service PJ'!$A165,'EPA_US9RT techs'!$C$2:$C$1718,"VDA_FLOP",'EPA_US9RT techs'!$F$2:$F$1718,'Service PJ'!J$1),1/AVERAGEIFS('EPA_US9RT techs'!$I$2:$I$1718,'EPA_US9RT techs'!$K$2:$K$1718,'Service PJ'!$B165,'EPA_US9RT techs'!$L$2:$L$1718,'Service PJ'!$A165,'EPA_US9RT techs'!$C$2:$C$1718,"VDA_FLOP",'EPA_US9RT techs'!$F$2:$F$1718,'Service PJ'!J$1)),"")</f>
        <v/>
      </c>
      <c r="L165" t="str">
        <f>IF(SUM(O165:AR165)=0,"\I: ","")&amp;'Service PJ'!D165&amp;"_"&amp;'Service PJ'!E165&amp;"_"&amp;'Service PJ'!C165</f>
        <v>ITM_STM_OIL</v>
      </c>
      <c r="M165" t="str">
        <f>"IND"&amp;'Service PJ'!C165</f>
        <v>INDOIL</v>
      </c>
      <c r="N165" t="str">
        <f t="shared" si="134"/>
        <v>ITM_STM</v>
      </c>
      <c r="O165" s="1">
        <f>'Service shares'!AK165*'Service PJ'!AV165</f>
        <v>2.8764473351603082E-2</v>
      </c>
      <c r="P165" s="1">
        <f>'Service shares'!AL165*'Service PJ'!AW165</f>
        <v>8.5873552797945396E-2</v>
      </c>
      <c r="Q165" s="1">
        <f>'Service shares'!AM165*'Service PJ'!AX165</f>
        <v>0</v>
      </c>
      <c r="R165" s="1">
        <f>'Service shares'!AN165*'Service PJ'!AY165</f>
        <v>0.1798439341914489</v>
      </c>
      <c r="S165" s="1">
        <f>'Service shares'!AO165*'Service PJ'!AZ165</f>
        <v>6.224640972703023</v>
      </c>
      <c r="T165" s="1">
        <f>'Service shares'!AP165*'Service PJ'!BA165</f>
        <v>3.8922289087351323</v>
      </c>
      <c r="U165" s="1">
        <f>'Service shares'!AQ165*'Service PJ'!BB165</f>
        <v>9.1103586725743368E-2</v>
      </c>
      <c r="V165" s="14">
        <f>'Service shares'!AR165*'Service PJ'!BC165</f>
        <v>0</v>
      </c>
      <c r="W165" s="1">
        <f>'Service shares'!AS165*'Service PJ'!BD165</f>
        <v>0</v>
      </c>
      <c r="X165" s="1">
        <f>'Service shares'!AT165*'Service PJ'!BE165</f>
        <v>7.6726799289764767</v>
      </c>
      <c r="Y165" s="1">
        <f>'Service shares'!AU165*'Service PJ'!BF165</f>
        <v>0.49118239991843032</v>
      </c>
      <c r="Z165" s="1">
        <f>'Service shares'!AV165*'Service PJ'!BG165</f>
        <v>0.45766529549960833</v>
      </c>
      <c r="AA165" s="1">
        <f>'Service shares'!AW165*'Service PJ'!BH165</f>
        <v>0.19068202522847946</v>
      </c>
      <c r="AB165" s="1">
        <f>'Service shares'!AX165*'Service PJ'!BI165</f>
        <v>1.1339468650827147</v>
      </c>
      <c r="AC165" s="1">
        <f>'Service shares'!AY165*'Service PJ'!BJ165</f>
        <v>0.26633135859597556</v>
      </c>
      <c r="AD165" s="1">
        <f>'Service shares'!AZ165*'Service PJ'!BK165</f>
        <v>0.75428558319521144</v>
      </c>
      <c r="AE165" s="1">
        <f>'Service shares'!BA165*'Service PJ'!BL165</f>
        <v>0.76898046168458944</v>
      </c>
      <c r="AF165" s="1">
        <f>'Service shares'!BB165*'Service PJ'!BM165</f>
        <v>0.61307038763695199</v>
      </c>
      <c r="AG165" s="1">
        <f>'Service shares'!BC165*'Service PJ'!BN165</f>
        <v>1.1604279833182811</v>
      </c>
      <c r="AH165" s="1">
        <f>'Service shares'!BD165*'Service PJ'!BO165</f>
        <v>1.6750245209436572</v>
      </c>
      <c r="AI165" s="1">
        <f>'Service shares'!BE165*'Service PJ'!BP165</f>
        <v>1.0364492183308689E-2</v>
      </c>
      <c r="AJ165" s="1">
        <f>'Service shares'!BF165*'Service PJ'!BQ165</f>
        <v>0.32969089680956071</v>
      </c>
      <c r="AK165" s="1">
        <f>'Service shares'!BG165*'Service PJ'!BR165</f>
        <v>0.40481527723076272</v>
      </c>
      <c r="AL165" s="1">
        <f>'Service shares'!BH165*'Service PJ'!BS165</f>
        <v>9.225810280690469E-2</v>
      </c>
      <c r="AM165" s="1">
        <f>'Service shares'!BI165*'Service PJ'!BT165</f>
        <v>1.9655503141531629</v>
      </c>
      <c r="AN165" s="1">
        <f>'Service shares'!BJ165*'Service PJ'!BU165</f>
        <v>0</v>
      </c>
      <c r="AO165" s="1">
        <f>'Service shares'!BK165*'Service PJ'!BV165</f>
        <v>8.4766586802499114E-2</v>
      </c>
      <c r="AP165" s="1">
        <f>'Service shares'!BL165*'Service PJ'!BW165</f>
        <v>0.92299899332248214</v>
      </c>
      <c r="AQ165" s="1">
        <f>'Service shares'!BM165*'Service PJ'!BX165</f>
        <v>2.2145411074905756</v>
      </c>
      <c r="AR165" s="1">
        <f>'Service shares'!BN165*'Service PJ'!BY165</f>
        <v>0</v>
      </c>
      <c r="AS165" s="2">
        <v>0</v>
      </c>
      <c r="AU165" t="str">
        <f t="shared" si="101"/>
        <v>ITM_STM_OIL</v>
      </c>
      <c r="AV165" s="1">
        <f t="shared" si="146"/>
        <v>0.79500000001271998</v>
      </c>
      <c r="AW165" s="1">
        <f t="shared" si="146"/>
        <v>0.79500000001271998</v>
      </c>
      <c r="AX165" s="1">
        <f t="shared" si="146"/>
        <v>0.79500000001271998</v>
      </c>
      <c r="AY165" s="1">
        <f t="shared" si="146"/>
        <v>0.79500000001271998</v>
      </c>
      <c r="AZ165" s="1">
        <f t="shared" si="146"/>
        <v>0.79500000001271998</v>
      </c>
      <c r="BA165" s="1">
        <f t="shared" si="146"/>
        <v>0.79500000001271998</v>
      </c>
      <c r="BB165" s="1">
        <f t="shared" si="146"/>
        <v>0.79500000001271998</v>
      </c>
      <c r="BC165" s="1">
        <f t="shared" si="146"/>
        <v>0.79500000001271998</v>
      </c>
      <c r="BD165" s="1">
        <f t="shared" si="146"/>
        <v>0.79500000001271998</v>
      </c>
      <c r="BE165" s="1">
        <f t="shared" si="146"/>
        <v>0.79500000001271998</v>
      </c>
      <c r="BF165" s="1">
        <f t="shared" si="146"/>
        <v>0.79500000001271998</v>
      </c>
      <c r="BG165" s="1">
        <f t="shared" si="146"/>
        <v>0.79500000001271998</v>
      </c>
      <c r="BH165" s="1">
        <f t="shared" si="146"/>
        <v>0.79500000001271998</v>
      </c>
      <c r="BI165" s="1">
        <f t="shared" si="146"/>
        <v>0.79500000001271998</v>
      </c>
      <c r="BJ165" s="1">
        <f t="shared" si="146"/>
        <v>0.79500000001271998</v>
      </c>
      <c r="BK165" s="1">
        <f t="shared" si="146"/>
        <v>0.79500000001271998</v>
      </c>
      <c r="BL165" s="1">
        <f t="shared" si="144"/>
        <v>0.79500000001271998</v>
      </c>
      <c r="BM165" s="1">
        <f t="shared" si="144"/>
        <v>0.79500000001271998</v>
      </c>
      <c r="BN165" s="1">
        <f t="shared" si="144"/>
        <v>0.79500000001271998</v>
      </c>
      <c r="BO165" s="1">
        <f t="shared" si="144"/>
        <v>0.79500000001271998</v>
      </c>
      <c r="BP165" s="1">
        <f t="shared" si="144"/>
        <v>0.79500000001271998</v>
      </c>
      <c r="BQ165" s="1">
        <f t="shared" si="144"/>
        <v>0.79500000001271998</v>
      </c>
      <c r="BR165" s="1">
        <f t="shared" si="144"/>
        <v>0.79500000001271998</v>
      </c>
      <c r="BS165" s="1">
        <f t="shared" si="144"/>
        <v>0.79500000001271998</v>
      </c>
      <c r="BT165" s="1">
        <f t="shared" si="144"/>
        <v>0.79500000001271998</v>
      </c>
      <c r="BU165" s="1">
        <f t="shared" si="144"/>
        <v>0.79500000001271998</v>
      </c>
      <c r="BV165" s="1">
        <f t="shared" ref="BM165:BY180" si="147">IF($G165="",$F165,$G165)</f>
        <v>0.79500000001271998</v>
      </c>
      <c r="BW165" s="1">
        <f t="shared" si="147"/>
        <v>0.79500000001271998</v>
      </c>
      <c r="BX165" s="1">
        <f t="shared" si="147"/>
        <v>0.79500000001271998</v>
      </c>
      <c r="BY165" s="1">
        <f t="shared" si="147"/>
        <v>0.79500000001271998</v>
      </c>
      <c r="CC165" t="str">
        <f t="shared" si="136"/>
        <v>PRE</v>
      </c>
      <c r="CD165" t="str">
        <f t="shared" si="137"/>
        <v>ITM_STM_OIL</v>
      </c>
      <c r="CE165" t="str">
        <f>VLOOKUP(D165,'IND Balance'!$AM$5:$AN$21,2,FALSE)&amp;" - "&amp;VLOOKUP(E165,'MECS_Table 5.4'!$AF$18:$AG$30,2,FALSE)&amp;" - "&amp;VLOOKUP('Service PJ'!M165,'IND Balance'!$AM$22:$AN$32,2,FALSE)</f>
        <v>Transport and machinery - Steam - Oil</v>
      </c>
      <c r="CF165" t="s">
        <v>109</v>
      </c>
      <c r="CG165" t="s">
        <v>110</v>
      </c>
      <c r="CL165" t="str">
        <f t="shared" si="138"/>
        <v>ITM_STM_OIL</v>
      </c>
      <c r="CM165" t="str">
        <f t="shared" si="139"/>
        <v>ITM_STM</v>
      </c>
      <c r="CN165" s="1">
        <f t="shared" si="103"/>
        <v>0.36327643965132661</v>
      </c>
      <c r="CO165" s="1">
        <f t="shared" si="104"/>
        <v>0.98947435435885567</v>
      </c>
      <c r="CP165" s="1">
        <f t="shared" si="105"/>
        <v>0</v>
      </c>
      <c r="CQ165" s="1">
        <f t="shared" si="106"/>
        <v>7.0124667739352414E-2</v>
      </c>
      <c r="CR165" s="1">
        <f t="shared" si="107"/>
        <v>0.29179665498292334</v>
      </c>
      <c r="CS165" s="1">
        <f t="shared" si="108"/>
        <v>0.3536412365580302</v>
      </c>
      <c r="CT165" s="1">
        <f t="shared" si="109"/>
        <v>0.52151250381785608</v>
      </c>
      <c r="CU165" s="1" t="str">
        <f t="shared" si="110"/>
        <v/>
      </c>
      <c r="CV165" s="1">
        <f t="shared" si="111"/>
        <v>0</v>
      </c>
      <c r="CW165" s="1">
        <f t="shared" si="112"/>
        <v>5.0381713235295771E-2</v>
      </c>
      <c r="CX165" s="1">
        <f t="shared" si="113"/>
        <v>8.0113018831302882E-2</v>
      </c>
      <c r="CY165" s="1">
        <f t="shared" si="114"/>
        <v>3.0652932209276992E-2</v>
      </c>
      <c r="CZ165" s="1">
        <f t="shared" si="115"/>
        <v>0.11529760230337223</v>
      </c>
      <c r="DA165" s="1">
        <f t="shared" si="116"/>
        <v>8.9970824279015232E-2</v>
      </c>
      <c r="DB165" s="1">
        <f t="shared" si="117"/>
        <v>5.7523248217585948E-2</v>
      </c>
      <c r="DC165" s="1">
        <f t="shared" si="118"/>
        <v>0.25948784349495579</v>
      </c>
      <c r="DD165" s="1">
        <f t="shared" si="119"/>
        <v>5.6712841089711412E-2</v>
      </c>
      <c r="DE165" s="1">
        <f t="shared" si="120"/>
        <v>0.12534590664962092</v>
      </c>
      <c r="DF165" s="1">
        <f t="shared" si="121"/>
        <v>3.6757377941993727E-2</v>
      </c>
      <c r="DG165" s="1">
        <f t="shared" si="122"/>
        <v>0.72656577875527217</v>
      </c>
      <c r="DH165" s="1">
        <f t="shared" si="123"/>
        <v>0.10972579571933416</v>
      </c>
      <c r="DI165" s="1">
        <f t="shared" si="124"/>
        <v>0.41539628912554422</v>
      </c>
      <c r="DJ165" s="1">
        <f t="shared" si="125"/>
        <v>0.81039368704789527</v>
      </c>
      <c r="DK165" s="1">
        <f t="shared" si="126"/>
        <v>0.23706340728142</v>
      </c>
      <c r="DL165" s="1">
        <f t="shared" si="127"/>
        <v>1.2042611477031338E-2</v>
      </c>
      <c r="DM165" s="1" t="str">
        <f t="shared" si="128"/>
        <v/>
      </c>
      <c r="DN165" s="1">
        <f t="shared" si="129"/>
        <v>0.51649203118550713</v>
      </c>
      <c r="DO165" s="1">
        <f t="shared" si="130"/>
        <v>0.17326082786976441</v>
      </c>
      <c r="DP165" s="1">
        <f t="shared" si="131"/>
        <v>4.9446231786406364E-2</v>
      </c>
      <c r="DQ165" s="1" t="str">
        <f t="shared" si="132"/>
        <v/>
      </c>
      <c r="DR165" s="1">
        <v>3</v>
      </c>
      <c r="DS165" s="1" t="str">
        <f t="shared" si="140"/>
        <v/>
      </c>
      <c r="DT165" t="str">
        <f t="shared" si="141"/>
        <v/>
      </c>
    </row>
    <row r="166" spans="1:124" x14ac:dyDescent="0.45">
      <c r="A166" t="str">
        <f t="shared" si="145"/>
        <v>OIL</v>
      </c>
      <c r="B166" t="str">
        <f>VLOOKUP(E166,'EPA_US9RT techs'!$R$26:$S$34,2,FALSE)</f>
        <v>MDR</v>
      </c>
      <c r="C166" t="str">
        <f>'Service shares'!A166</f>
        <v>OIL</v>
      </c>
      <c r="D166" t="str">
        <f>'Service shares'!B166</f>
        <v>ITM</v>
      </c>
      <c r="E166" t="str">
        <f>'Service shares'!C166</f>
        <v>MDR</v>
      </c>
      <c r="F166" s="1">
        <f>IFERROR(1/AVERAGEIFS('EPA_US9RT techs'!$I$2:$I$1718,'EPA_US9RT techs'!$J$2:$J$1718,'Service PJ'!$D166,'EPA_US9RT techs'!$K$2:$K$1718,'Service PJ'!$B166,'EPA_US9RT techs'!$L$2:$L$1718,'Service PJ'!$A166,'EPA_US9RT techs'!$C$2:$C$1718,"VDA_FLOP",'EPA_US9RT techs'!$F$2:$F$1718,'Service PJ'!F$1),1/AVERAGEIFS('EPA_US9RT techs'!$I$2:$I$1718,'EPA_US9RT techs'!$K$2:$K$1718,'Service PJ'!$B166,'EPA_US9RT techs'!$L$2:$L$1718,'Service PJ'!$A166,'EPA_US9RT techs'!$C$2:$C$1718,"VDA_FLOP",'EPA_US9RT techs'!$F$2:$F$1718,'Service PJ'!F$1))</f>
        <v>1</v>
      </c>
      <c r="G166" s="1">
        <f>IFERROR(IFERROR(1/AVERAGEIFS('EPA_US9RT techs'!$I$2:$I$1718,'EPA_US9RT techs'!$J$2:$J$1718,'Service PJ'!$D166,'EPA_US9RT techs'!$K$2:$K$1718,'Service PJ'!$B166,'EPA_US9RT techs'!$L$2:$L$1718,'Service PJ'!$A166,'EPA_US9RT techs'!$C$2:$C$1718,"VDA_FLOP",'EPA_US9RT techs'!$F$2:$F$1718,'Service PJ'!G$1),1/AVERAGEIFS('EPA_US9RT techs'!$I$2:$I$1718,'EPA_US9RT techs'!$K$2:$K$1718,'Service PJ'!$B166,'EPA_US9RT techs'!$L$2:$L$1718,'Service PJ'!$A166,'EPA_US9RT techs'!$C$2:$C$1718,"VDA_FLOP",'EPA_US9RT techs'!$F$2:$F$1718,'Service PJ'!G$1)),"")</f>
        <v>1.0670136566055177</v>
      </c>
      <c r="H166" s="1">
        <f>IFERROR(IFERROR(1/AVERAGEIFS('EPA_US9RT techs'!$I$2:$I$1718,'EPA_US9RT techs'!$J$2:$J$1718,'Service PJ'!$D166,'EPA_US9RT techs'!$K$2:$K$1718,'Service PJ'!$B166,'EPA_US9RT techs'!$L$2:$L$1718,'Service PJ'!$A166,'EPA_US9RT techs'!$C$2:$C$1718,"VDA_FLOP",'EPA_US9RT techs'!$F$2:$F$1718,'Service PJ'!H$1),1/AVERAGEIFS('EPA_US9RT techs'!$I$2:$I$1718,'EPA_US9RT techs'!$K$2:$K$1718,'Service PJ'!$B166,'EPA_US9RT techs'!$L$2:$L$1718,'Service PJ'!$A166,'EPA_US9RT techs'!$C$2:$C$1718,"VDA_FLOP",'EPA_US9RT techs'!$F$2:$F$1718,'Service PJ'!H$1)),"")</f>
        <v>1.1266700562925889</v>
      </c>
      <c r="I166" s="1">
        <f>IFERROR(IFERROR(1/AVERAGEIFS('EPA_US9RT techs'!$I$2:$I$1718,'EPA_US9RT techs'!$J$2:$J$1718,'Service PJ'!$D166,'EPA_US9RT techs'!$K$2:$K$1718,'Service PJ'!$B166,'EPA_US9RT techs'!$L$2:$L$1718,'Service PJ'!$A166,'EPA_US9RT techs'!$C$2:$C$1718,"VDA_FLOP",'EPA_US9RT techs'!$F$2:$F$1718,'Service PJ'!I$1),1/AVERAGEIFS('EPA_US9RT techs'!$I$2:$I$1718,'EPA_US9RT techs'!$K$2:$K$1718,'Service PJ'!$B166,'EPA_US9RT techs'!$L$2:$L$1718,'Service PJ'!$A166,'EPA_US9RT techs'!$C$2:$C$1718,"VDA_FLOP",'EPA_US9RT techs'!$F$2:$F$1718,'Service PJ'!I$1)),"")</f>
        <v>1.1878718755702726</v>
      </c>
      <c r="J166" s="1">
        <f>IFERROR(IFERROR(1/AVERAGEIFS('EPA_US9RT techs'!$I$2:$I$1718,'EPA_US9RT techs'!$J$2:$J$1718,'Service PJ'!$D166,'EPA_US9RT techs'!$K$2:$K$1718,'Service PJ'!$B166,'EPA_US9RT techs'!$L$2:$L$1718,'Service PJ'!$A166,'EPA_US9RT techs'!$C$2:$C$1718,"VDA_FLOP",'EPA_US9RT techs'!$F$2:$F$1718,'Service PJ'!J$1),1/AVERAGEIFS('EPA_US9RT techs'!$I$2:$I$1718,'EPA_US9RT techs'!$K$2:$K$1718,'Service PJ'!$B166,'EPA_US9RT techs'!$L$2:$L$1718,'Service PJ'!$A166,'EPA_US9RT techs'!$C$2:$C$1718,"VDA_FLOP",'EPA_US9RT techs'!$F$2:$F$1718,'Service PJ'!J$1)),"")</f>
        <v>1.2547982141073375</v>
      </c>
      <c r="L166" t="str">
        <f>IF(SUM(O166:AR166)=0,"\I: ","")&amp;'Service PJ'!D166&amp;"_"&amp;'Service PJ'!E166&amp;"_"&amp;'Service PJ'!C166</f>
        <v>ITM_MDR_OIL</v>
      </c>
      <c r="M166" t="str">
        <f>"IND"&amp;'Service PJ'!C166</f>
        <v>INDOIL</v>
      </c>
      <c r="N166" t="str">
        <f t="shared" si="134"/>
        <v>ITM_MDR</v>
      </c>
      <c r="O166" s="1">
        <f>'Service shares'!AK166*'Service PJ'!AV166</f>
        <v>3.8606397346836359E-2</v>
      </c>
      <c r="P166" s="1">
        <f>'Service shares'!AL166*'Service PJ'!AW166</f>
        <v>0.11525566487443605</v>
      </c>
      <c r="Q166" s="1">
        <f>'Service shares'!AM166*'Service PJ'!AX166</f>
        <v>0</v>
      </c>
      <c r="R166" s="1">
        <f>'Service shares'!AN166*'Service PJ'!AY166</f>
        <v>0.24137853312813795</v>
      </c>
      <c r="S166" s="1">
        <f>'Service shares'!AO166*'Service PJ'!AZ166</f>
        <v>8.3544363839422786</v>
      </c>
      <c r="T166" s="1">
        <f>'Service shares'!AP166*'Service PJ'!BA166</f>
        <v>5.2239766040109794</v>
      </c>
      <c r="U166" s="1">
        <f>'Service shares'!AQ166*'Service PJ'!BB166</f>
        <v>0.12227518390007294</v>
      </c>
      <c r="V166" s="14">
        <f>'Service shares'!AR166*'Service PJ'!BC166</f>
        <v>0</v>
      </c>
      <c r="W166" s="1">
        <f>'Service shares'!AS166*'Service PJ'!BD166</f>
        <v>0</v>
      </c>
      <c r="X166" s="1">
        <f>'Service shares'!AT166*'Service PJ'!BE166</f>
        <v>10.297929895408762</v>
      </c>
      <c r="Y166" s="1">
        <f>'Service shares'!AU166*'Service PJ'!BF166</f>
        <v>0.65924318061490883</v>
      </c>
      <c r="Z166" s="1">
        <f>'Service shares'!AV166*'Service PJ'!BG166</f>
        <v>0.61425801313794781</v>
      </c>
      <c r="AA166" s="1">
        <f>'Service shares'!AW166*'Service PJ'!BH166</f>
        <v>0.2559249370877108</v>
      </c>
      <c r="AB166" s="1">
        <f>'Service shares'!AX166*'Service PJ'!BI166</f>
        <v>1.5219330703005183</v>
      </c>
      <c r="AC166" s="1">
        <f>'Service shares'!AY166*'Service PJ'!BJ166</f>
        <v>0.3574581091819628</v>
      </c>
      <c r="AD166" s="1">
        <f>'Service shares'!AZ166*'Service PJ'!BK166</f>
        <v>1.012368576398831</v>
      </c>
      <c r="AE166" s="1">
        <f>'Service shares'!BA166*'Service PJ'!BL166</f>
        <v>1.0320913890152765</v>
      </c>
      <c r="AF166" s="1">
        <f>'Service shares'!BB166*'Service PJ'!BM166</f>
        <v>0.82283581894163504</v>
      </c>
      <c r="AG166" s="1">
        <f>'Service shares'!BC166*'Service PJ'!BN166</f>
        <v>1.5574748499220059</v>
      </c>
      <c r="AH166" s="1">
        <f>'Service shares'!BD166*'Service PJ'!BO166</f>
        <v>2.2481434452420137</v>
      </c>
      <c r="AI166" s="1">
        <f>'Service shares'!BE166*'Service PJ'!BP166</f>
        <v>1.3910760632949139E-2</v>
      </c>
      <c r="AJ166" s="1">
        <f>'Service shares'!BF166*'Service PJ'!BQ166</f>
        <v>0.44249646458955122</v>
      </c>
      <c r="AK166" s="1">
        <f>'Service shares'!BG166*'Service PJ'!BR166</f>
        <v>0.54332506817718418</v>
      </c>
      <c r="AL166" s="1">
        <f>'Service shares'!BH166*'Service PJ'!BS166</f>
        <v>0.12382472405774606</v>
      </c>
      <c r="AM166" s="1">
        <f>'Service shares'!BI166*'Service PJ'!BT166</f>
        <v>2.6380742489473383</v>
      </c>
      <c r="AN166" s="1">
        <f>'Service shares'!BJ166*'Service PJ'!BU166</f>
        <v>0</v>
      </c>
      <c r="AO166" s="1">
        <f>'Service shares'!BK166*'Service PJ'!BV166</f>
        <v>0.11376994432786976</v>
      </c>
      <c r="AP166" s="1">
        <f>'Service shares'!BL166*'Service PJ'!BW166</f>
        <v>1.2388082149590891</v>
      </c>
      <c r="AQ166" s="1">
        <f>'Service shares'!BM166*'Service PJ'!BX166</f>
        <v>2.972258622350874</v>
      </c>
      <c r="AR166" s="1">
        <f>'Service shares'!BN166*'Service PJ'!BY166</f>
        <v>0</v>
      </c>
      <c r="AS166" s="2">
        <v>0</v>
      </c>
      <c r="AU166" t="str">
        <f t="shared" si="101"/>
        <v>ITM_MDR_OIL</v>
      </c>
      <c r="AV166" s="1">
        <f t="shared" si="146"/>
        <v>1.0670136566055177</v>
      </c>
      <c r="AW166" s="1">
        <f t="shared" si="146"/>
        <v>1.0670136566055177</v>
      </c>
      <c r="AX166" s="1">
        <f t="shared" si="146"/>
        <v>1.0670136566055177</v>
      </c>
      <c r="AY166" s="1">
        <f t="shared" si="146"/>
        <v>1.0670136566055177</v>
      </c>
      <c r="AZ166" s="1">
        <f t="shared" si="146"/>
        <v>1.0670136566055177</v>
      </c>
      <c r="BA166" s="1">
        <f t="shared" si="146"/>
        <v>1.0670136566055177</v>
      </c>
      <c r="BB166" s="1">
        <f t="shared" si="146"/>
        <v>1.0670136566055177</v>
      </c>
      <c r="BC166" s="1">
        <f t="shared" si="146"/>
        <v>1.0670136566055177</v>
      </c>
      <c r="BD166" s="1">
        <f t="shared" si="146"/>
        <v>1.0670136566055177</v>
      </c>
      <c r="BE166" s="1">
        <f t="shared" si="146"/>
        <v>1.0670136566055177</v>
      </c>
      <c r="BF166" s="1">
        <f t="shared" si="146"/>
        <v>1.0670136566055177</v>
      </c>
      <c r="BG166" s="1">
        <f t="shared" si="146"/>
        <v>1.0670136566055177</v>
      </c>
      <c r="BH166" s="1">
        <f t="shared" si="146"/>
        <v>1.0670136566055177</v>
      </c>
      <c r="BI166" s="1">
        <f t="shared" si="146"/>
        <v>1.0670136566055177</v>
      </c>
      <c r="BJ166" s="1">
        <f t="shared" si="146"/>
        <v>1.0670136566055177</v>
      </c>
      <c r="BK166" s="1">
        <f t="shared" si="146"/>
        <v>1.0670136566055177</v>
      </c>
      <c r="BL166" s="1">
        <f t="shared" si="144"/>
        <v>1.0670136566055177</v>
      </c>
      <c r="BM166" s="1">
        <f t="shared" si="147"/>
        <v>1.0670136566055177</v>
      </c>
      <c r="BN166" s="1">
        <f t="shared" si="147"/>
        <v>1.0670136566055177</v>
      </c>
      <c r="BO166" s="1">
        <f t="shared" si="147"/>
        <v>1.0670136566055177</v>
      </c>
      <c r="BP166" s="1">
        <f t="shared" si="147"/>
        <v>1.0670136566055177</v>
      </c>
      <c r="BQ166" s="1">
        <f t="shared" si="147"/>
        <v>1.0670136566055177</v>
      </c>
      <c r="BR166" s="1">
        <f t="shared" si="147"/>
        <v>1.0670136566055177</v>
      </c>
      <c r="BS166" s="1">
        <f t="shared" si="147"/>
        <v>1.0670136566055177</v>
      </c>
      <c r="BT166" s="1">
        <f t="shared" si="147"/>
        <v>1.0670136566055177</v>
      </c>
      <c r="BU166" s="1">
        <f t="shared" si="147"/>
        <v>1.0670136566055177</v>
      </c>
      <c r="BV166" s="1">
        <f t="shared" si="147"/>
        <v>1.0670136566055177</v>
      </c>
      <c r="BW166" s="1">
        <f t="shared" si="147"/>
        <v>1.0670136566055177</v>
      </c>
      <c r="BX166" s="1">
        <f t="shared" si="147"/>
        <v>1.0670136566055177</v>
      </c>
      <c r="BY166" s="1">
        <f t="shared" si="147"/>
        <v>1.0670136566055177</v>
      </c>
      <c r="CC166" t="str">
        <f t="shared" si="136"/>
        <v>PRE</v>
      </c>
      <c r="CD166" t="str">
        <f t="shared" si="137"/>
        <v>ITM_MDR_OIL</v>
      </c>
      <c r="CE166" t="str">
        <f>VLOOKUP(D166,'IND Balance'!$AM$5:$AN$21,2,FALSE)&amp;" - "&amp;VLOOKUP(E166,'MECS_Table 5.4'!$AF$18:$AG$30,2,FALSE)&amp;" - "&amp;VLOOKUP('Service PJ'!M166,'IND Balance'!$AM$22:$AN$32,2,FALSE)</f>
        <v>Transport and machinery - Machine drive - Oil</v>
      </c>
      <c r="CF166" t="s">
        <v>109</v>
      </c>
      <c r="CG166" t="s">
        <v>110</v>
      </c>
      <c r="CL166" t="str">
        <f t="shared" si="138"/>
        <v>ITM_MDR_OIL</v>
      </c>
      <c r="CM166" t="str">
        <f t="shared" si="139"/>
        <v>ITM_MDR</v>
      </c>
      <c r="CN166" s="1">
        <f t="shared" si="103"/>
        <v>1.6748512697732303E-2</v>
      </c>
      <c r="CO166" s="1">
        <f t="shared" si="104"/>
        <v>0.96894308744598501</v>
      </c>
      <c r="CP166" s="1">
        <f t="shared" si="105"/>
        <v>0</v>
      </c>
      <c r="CQ166" s="1">
        <f t="shared" si="106"/>
        <v>9.4490934155375211E-2</v>
      </c>
      <c r="CR166" s="1">
        <f t="shared" si="107"/>
        <v>2.4354297683275392E-2</v>
      </c>
      <c r="CS166" s="1">
        <f t="shared" si="108"/>
        <v>2.846852255494349E-2</v>
      </c>
      <c r="CT166" s="1">
        <f t="shared" si="109"/>
        <v>4.6152952463050595E-2</v>
      </c>
      <c r="CU166" s="1" t="str">
        <f t="shared" si="110"/>
        <v/>
      </c>
      <c r="CV166" s="1">
        <f t="shared" si="111"/>
        <v>0</v>
      </c>
      <c r="CW166" s="1">
        <f t="shared" si="112"/>
        <v>8.8692569742346936E-3</v>
      </c>
      <c r="CX166" s="1">
        <f t="shared" si="113"/>
        <v>4.0380638565751643E-2</v>
      </c>
      <c r="CY166" s="1">
        <f t="shared" si="114"/>
        <v>1.477565421131936E-2</v>
      </c>
      <c r="CZ166" s="1">
        <f t="shared" si="115"/>
        <v>1.9192742003029093E-2</v>
      </c>
      <c r="DA166" s="1">
        <f t="shared" si="116"/>
        <v>3.243182867489891E-2</v>
      </c>
      <c r="DB166" s="1">
        <f t="shared" si="117"/>
        <v>1.6737128317679116E-2</v>
      </c>
      <c r="DC166" s="1">
        <f t="shared" si="118"/>
        <v>4.8679808340317175E-2</v>
      </c>
      <c r="DD166" s="1">
        <f t="shared" si="119"/>
        <v>3.1501516715276026E-2</v>
      </c>
      <c r="DE166" s="1">
        <f t="shared" si="120"/>
        <v>2.4716866152192402E-2</v>
      </c>
      <c r="DF166" s="1">
        <f t="shared" si="121"/>
        <v>1.7775248569111789E-2</v>
      </c>
      <c r="DG166" s="1">
        <f t="shared" si="122"/>
        <v>6.2530848441440662E-2</v>
      </c>
      <c r="DH166" s="1">
        <f t="shared" si="123"/>
        <v>2.0286203746456406E-2</v>
      </c>
      <c r="DI166" s="1">
        <f t="shared" si="124"/>
        <v>8.2875227977015187E-2</v>
      </c>
      <c r="DJ166" s="1">
        <f t="shared" si="125"/>
        <v>9.8347267246253284E-2</v>
      </c>
      <c r="DK166" s="1">
        <f t="shared" si="126"/>
        <v>4.6208289785237971E-2</v>
      </c>
      <c r="DL166" s="1">
        <f t="shared" si="127"/>
        <v>4.5525060900185509E-2</v>
      </c>
      <c r="DM166" s="1" t="str">
        <f t="shared" si="128"/>
        <v/>
      </c>
      <c r="DN166" s="1">
        <f t="shared" si="129"/>
        <v>0.33601084408412257</v>
      </c>
      <c r="DO166" s="1">
        <f t="shared" si="130"/>
        <v>3.9832696545981185E-2</v>
      </c>
      <c r="DP166" s="1">
        <f t="shared" si="131"/>
        <v>1.2193015959857651E-2</v>
      </c>
      <c r="DQ166" s="1" t="str">
        <f t="shared" si="132"/>
        <v/>
      </c>
      <c r="DR166" s="1">
        <v>3</v>
      </c>
      <c r="DS166" s="1" t="str">
        <f t="shared" si="140"/>
        <v/>
      </c>
      <c r="DT166" t="str">
        <f t="shared" si="141"/>
        <v/>
      </c>
    </row>
    <row r="167" spans="1:124" x14ac:dyDescent="0.45">
      <c r="A167" t="str">
        <f t="shared" si="145"/>
        <v>OIL</v>
      </c>
      <c r="B167" t="str">
        <f>VLOOKUP(E167,'EPA_US9RT techs'!$R$26:$S$34,2,FALSE)</f>
        <v>PRH</v>
      </c>
      <c r="C167" t="str">
        <f>'Service shares'!A167</f>
        <v>OIL</v>
      </c>
      <c r="D167" t="str">
        <f>'Service shares'!B167</f>
        <v>ITM</v>
      </c>
      <c r="E167" t="str">
        <f>'Service shares'!C167</f>
        <v>OTP</v>
      </c>
      <c r="F167" s="1">
        <f>IFERROR(1/AVERAGEIFS('EPA_US9RT techs'!$I$2:$I$1718,'EPA_US9RT techs'!$J$2:$J$1718,'Service PJ'!$D167,'EPA_US9RT techs'!$K$2:$K$1718,'Service PJ'!$B167,'EPA_US9RT techs'!$L$2:$L$1718,'Service PJ'!$A167,'EPA_US9RT techs'!$C$2:$C$1718,"VDA_FLOP",'EPA_US9RT techs'!$F$2:$F$1718,'Service PJ'!F$1),1/AVERAGEIFS('EPA_US9RT techs'!$I$2:$I$1718,'EPA_US9RT techs'!$K$2:$K$1718,'Service PJ'!$B167,'EPA_US9RT techs'!$L$2:$L$1718,'Service PJ'!$A167,'EPA_US9RT techs'!$C$2:$C$1718,"VDA_FLOP",'EPA_US9RT techs'!$F$2:$F$1718,'Service PJ'!F$1))</f>
        <v>1</v>
      </c>
      <c r="G167" s="1">
        <f>IFERROR(IFERROR(1/AVERAGEIFS('EPA_US9RT techs'!$I$2:$I$1718,'EPA_US9RT techs'!$J$2:$J$1718,'Service PJ'!$D167,'EPA_US9RT techs'!$K$2:$K$1718,'Service PJ'!$B167,'EPA_US9RT techs'!$L$2:$L$1718,'Service PJ'!$A167,'EPA_US9RT techs'!$C$2:$C$1718,"VDA_FLOP",'EPA_US9RT techs'!$F$2:$F$1718,'Service PJ'!G$1),1/AVERAGEIFS('EPA_US9RT techs'!$I$2:$I$1718,'EPA_US9RT techs'!$K$2:$K$1718,'Service PJ'!$B167,'EPA_US9RT techs'!$L$2:$L$1718,'Service PJ'!$A167,'EPA_US9RT techs'!$C$2:$C$1718,"VDA_FLOP",'EPA_US9RT techs'!$F$2:$F$1718,'Service PJ'!G$1)),"")</f>
        <v>1.1262534363940762</v>
      </c>
      <c r="H167" s="1">
        <f>IFERROR(IFERROR(1/AVERAGEIFS('EPA_US9RT techs'!$I$2:$I$1718,'EPA_US9RT techs'!$J$2:$J$1718,'Service PJ'!$D167,'EPA_US9RT techs'!$K$2:$K$1718,'Service PJ'!$B167,'EPA_US9RT techs'!$L$2:$L$1718,'Service PJ'!$A167,'EPA_US9RT techs'!$C$2:$C$1718,"VDA_FLOP",'EPA_US9RT techs'!$F$2:$F$1718,'Service PJ'!H$1),1/AVERAGEIFS('EPA_US9RT techs'!$I$2:$I$1718,'EPA_US9RT techs'!$K$2:$K$1718,'Service PJ'!$B167,'EPA_US9RT techs'!$L$2:$L$1718,'Service PJ'!$A167,'EPA_US9RT techs'!$C$2:$C$1718,"VDA_FLOP",'EPA_US9RT techs'!$F$2:$F$1718,'Service PJ'!H$1)),"")</f>
        <v>1.1346569412229279</v>
      </c>
      <c r="I167" s="1">
        <f>IFERROR(IFERROR(1/AVERAGEIFS('EPA_US9RT techs'!$I$2:$I$1718,'EPA_US9RT techs'!$J$2:$J$1718,'Service PJ'!$D167,'EPA_US9RT techs'!$K$2:$K$1718,'Service PJ'!$B167,'EPA_US9RT techs'!$L$2:$L$1718,'Service PJ'!$A167,'EPA_US9RT techs'!$C$2:$C$1718,"VDA_FLOP",'EPA_US9RT techs'!$F$2:$F$1718,'Service PJ'!I$1),1/AVERAGEIFS('EPA_US9RT techs'!$I$2:$I$1718,'EPA_US9RT techs'!$K$2:$K$1718,'Service PJ'!$B167,'EPA_US9RT techs'!$L$2:$L$1718,'Service PJ'!$A167,'EPA_US9RT techs'!$C$2:$C$1718,"VDA_FLOP",'EPA_US9RT techs'!$F$2:$F$1718,'Service PJ'!I$1)),"")</f>
        <v>1.215977144773748</v>
      </c>
      <c r="J167" s="1">
        <f>IFERROR(IFERROR(1/AVERAGEIFS('EPA_US9RT techs'!$I$2:$I$1718,'EPA_US9RT techs'!$J$2:$J$1718,'Service PJ'!$D167,'EPA_US9RT techs'!$K$2:$K$1718,'Service PJ'!$B167,'EPA_US9RT techs'!$L$2:$L$1718,'Service PJ'!$A167,'EPA_US9RT techs'!$C$2:$C$1718,"VDA_FLOP",'EPA_US9RT techs'!$F$2:$F$1718,'Service PJ'!J$1),1/AVERAGEIFS('EPA_US9RT techs'!$I$2:$I$1718,'EPA_US9RT techs'!$K$2:$K$1718,'Service PJ'!$B167,'EPA_US9RT techs'!$L$2:$L$1718,'Service PJ'!$A167,'EPA_US9RT techs'!$C$2:$C$1718,"VDA_FLOP",'EPA_US9RT techs'!$F$2:$F$1718,'Service PJ'!J$1)),"")</f>
        <v>1.2700973158152613</v>
      </c>
      <c r="L167" t="str">
        <f>IF(SUM(O167:AR167)=0,"\I: ","")&amp;'Service PJ'!D167&amp;"_"&amp;'Service PJ'!E167&amp;"_"&amp;'Service PJ'!C167</f>
        <v>ITM_OTP_OIL</v>
      </c>
      <c r="M167" t="str">
        <f>"IND"&amp;'Service PJ'!C167</f>
        <v>INDOIL</v>
      </c>
      <c r="N167" t="str">
        <f t="shared" si="134"/>
        <v>ITM_OTP</v>
      </c>
      <c r="O167" s="1">
        <f>'Service shares'!AK167*'Service PJ'!AV167</f>
        <v>2.037489745772985E-2</v>
      </c>
      <c r="P167" s="1">
        <f>'Service shares'!AL167*'Service PJ'!AW167</f>
        <v>6.0827285492142578E-2</v>
      </c>
      <c r="Q167" s="1">
        <f>'Service shares'!AM167*'Service PJ'!AX167</f>
        <v>0</v>
      </c>
      <c r="R167" s="1">
        <f>'Service shares'!AN167*'Service PJ'!AY167</f>
        <v>0.12738984207201801</v>
      </c>
      <c r="S167" s="1">
        <f>'Service shares'!AO167*'Service PJ'!AZ167</f>
        <v>4.409134141958476</v>
      </c>
      <c r="T167" s="1">
        <f>'Service shares'!AP167*'Service PJ'!BA167</f>
        <v>2.757003889072434</v>
      </c>
      <c r="U167" s="1">
        <f>'Service shares'!AQ167*'Service PJ'!BB167</f>
        <v>6.4531904161039322E-2</v>
      </c>
      <c r="V167" s="14">
        <f>'Service shares'!AR167*'Service PJ'!BC167</f>
        <v>0</v>
      </c>
      <c r="W167" s="1">
        <f>'Service shares'!AS167*'Service PJ'!BD167</f>
        <v>0</v>
      </c>
      <c r="X167" s="1">
        <f>'Service shares'!AT167*'Service PJ'!BE167</f>
        <v>5.4348315322159442</v>
      </c>
      <c r="Y167" s="1">
        <f>'Service shares'!AU167*'Service PJ'!BF167</f>
        <v>0.34792192817331469</v>
      </c>
      <c r="Z167" s="1">
        <f>'Service shares'!AV167*'Service PJ'!BG167</f>
        <v>0.32418057343804846</v>
      </c>
      <c r="AA167" s="1">
        <f>'Service shares'!AW167*'Service PJ'!BH167</f>
        <v>0.13506684664699423</v>
      </c>
      <c r="AB167" s="1">
        <f>'Service shares'!AX167*'Service PJ'!BI167</f>
        <v>0.80321481350142354</v>
      </c>
      <c r="AC167" s="1">
        <f>'Service shares'!AY167*'Service PJ'!BJ167</f>
        <v>0.18865195461221457</v>
      </c>
      <c r="AD167" s="1">
        <f>'Service shares'!AZ167*'Service PJ'!BK167</f>
        <v>0.53428725162422919</v>
      </c>
      <c r="AE167" s="1">
        <f>'Service shares'!BA167*'Service PJ'!BL167</f>
        <v>0.54469615564673901</v>
      </c>
      <c r="AF167" s="1">
        <f>'Service shares'!BB167*'Service PJ'!BM167</f>
        <v>0.43425951623680376</v>
      </c>
      <c r="AG167" s="1">
        <f>'Service shares'!BC167*'Service PJ'!BN167</f>
        <v>0.82197232948374266</v>
      </c>
      <c r="AH167" s="1">
        <f>'Service shares'!BD167*'Service PJ'!BO167</f>
        <v>1.1864793224697807</v>
      </c>
      <c r="AI167" s="1">
        <f>'Service shares'!BE167*'Service PJ'!BP167</f>
        <v>7.3415376966944551E-3</v>
      </c>
      <c r="AJ167" s="1">
        <f>'Service shares'!BF167*'Service PJ'!BQ167</f>
        <v>0.23353176444884999</v>
      </c>
      <c r="AK167" s="1">
        <f>'Service shares'!BG167*'Service PJ'!BR167</f>
        <v>0.28674502960922787</v>
      </c>
      <c r="AL167" s="1">
        <f>'Service shares'!BH167*'Service PJ'!BS167</f>
        <v>6.5349688880384837E-2</v>
      </c>
      <c r="AM167" s="1">
        <f>'Service shares'!BI167*'Service PJ'!BT167</f>
        <v>1.39226905388996</v>
      </c>
      <c r="AN167" s="1">
        <f>'Service shares'!BJ167*'Service PJ'!BU167</f>
        <v>0</v>
      </c>
      <c r="AO167" s="1">
        <f>'Service shares'!BK167*'Service PJ'!BV167</f>
        <v>6.0043182186279166E-2</v>
      </c>
      <c r="AP167" s="1">
        <f>'Service shares'!BL167*'Service PJ'!BW167</f>
        <v>0.653792948428356</v>
      </c>
      <c r="AQ167" s="1">
        <f>'Service shares'!BM167*'Service PJ'!BX167</f>
        <v>1.5686380706335206</v>
      </c>
      <c r="AR167" s="1">
        <f>'Service shares'!BN167*'Service PJ'!BY167</f>
        <v>0</v>
      </c>
      <c r="AS167" s="2">
        <v>0</v>
      </c>
      <c r="AU167" t="str">
        <f t="shared" si="101"/>
        <v>ITM_OTP_OIL</v>
      </c>
      <c r="AV167" s="1">
        <f t="shared" si="146"/>
        <v>1.1262534363940762</v>
      </c>
      <c r="AW167" s="1">
        <f t="shared" si="146"/>
        <v>1.1262534363940762</v>
      </c>
      <c r="AX167" s="1">
        <f t="shared" si="146"/>
        <v>1.1262534363940762</v>
      </c>
      <c r="AY167" s="1">
        <f t="shared" si="146"/>
        <v>1.1262534363940762</v>
      </c>
      <c r="AZ167" s="1">
        <f t="shared" si="146"/>
        <v>1.1262534363940762</v>
      </c>
      <c r="BA167" s="1">
        <f t="shared" si="146"/>
        <v>1.1262534363940762</v>
      </c>
      <c r="BB167" s="1">
        <f t="shared" si="146"/>
        <v>1.1262534363940762</v>
      </c>
      <c r="BC167" s="1">
        <f t="shared" si="146"/>
        <v>1.1262534363940762</v>
      </c>
      <c r="BD167" s="1">
        <f t="shared" si="146"/>
        <v>1.1262534363940762</v>
      </c>
      <c r="BE167" s="1">
        <f t="shared" si="146"/>
        <v>1.1262534363940762</v>
      </c>
      <c r="BF167" s="1">
        <f t="shared" si="146"/>
        <v>1.1262534363940762</v>
      </c>
      <c r="BG167" s="1">
        <f t="shared" si="146"/>
        <v>1.1262534363940762</v>
      </c>
      <c r="BH167" s="1">
        <f t="shared" si="146"/>
        <v>1.1262534363940762</v>
      </c>
      <c r="BI167" s="1">
        <f t="shared" si="146"/>
        <v>1.1262534363940762</v>
      </c>
      <c r="BJ167" s="1">
        <f t="shared" si="146"/>
        <v>1.1262534363940762</v>
      </c>
      <c r="BK167" s="1">
        <f t="shared" si="146"/>
        <v>1.1262534363940762</v>
      </c>
      <c r="BL167" s="1">
        <f t="shared" si="144"/>
        <v>1.1262534363940762</v>
      </c>
      <c r="BM167" s="1">
        <f t="shared" si="147"/>
        <v>1.1262534363940762</v>
      </c>
      <c r="BN167" s="1">
        <f t="shared" si="147"/>
        <v>1.1262534363940762</v>
      </c>
      <c r="BO167" s="1">
        <f t="shared" si="147"/>
        <v>1.1262534363940762</v>
      </c>
      <c r="BP167" s="1">
        <f t="shared" si="147"/>
        <v>1.1262534363940762</v>
      </c>
      <c r="BQ167" s="1">
        <f t="shared" si="147"/>
        <v>1.1262534363940762</v>
      </c>
      <c r="BR167" s="1">
        <f t="shared" si="147"/>
        <v>1.1262534363940762</v>
      </c>
      <c r="BS167" s="1">
        <f t="shared" si="147"/>
        <v>1.1262534363940762</v>
      </c>
      <c r="BT167" s="1">
        <f t="shared" si="147"/>
        <v>1.1262534363940762</v>
      </c>
      <c r="BU167" s="1">
        <f t="shared" si="147"/>
        <v>1.1262534363940762</v>
      </c>
      <c r="BV167" s="1">
        <f t="shared" si="147"/>
        <v>1.1262534363940762</v>
      </c>
      <c r="BW167" s="1">
        <f t="shared" si="147"/>
        <v>1.1262534363940762</v>
      </c>
      <c r="BX167" s="1">
        <f t="shared" si="147"/>
        <v>1.1262534363940762</v>
      </c>
      <c r="BY167" s="1">
        <f t="shared" si="147"/>
        <v>1.1262534363940762</v>
      </c>
      <c r="CC167" t="str">
        <f t="shared" si="136"/>
        <v>PRE</v>
      </c>
      <c r="CD167" t="str">
        <f t="shared" si="137"/>
        <v>ITM_OTP_OIL</v>
      </c>
      <c r="CE167" t="str">
        <f>VLOOKUP(D167,'IND Balance'!$AM$5:$AN$21,2,FALSE)&amp;" - "&amp;VLOOKUP(E167,'MECS_Table 5.4'!$AF$18:$AG$30,2,FALSE)&amp;" - "&amp;VLOOKUP('Service PJ'!M167,'IND Balance'!$AM$22:$AN$32,2,FALSE)</f>
        <v>Transport and machinery - Other process - Oil</v>
      </c>
      <c r="CF167" t="s">
        <v>109</v>
      </c>
      <c r="CG167" t="s">
        <v>110</v>
      </c>
      <c r="CL167" t="str">
        <f t="shared" si="138"/>
        <v>ITM_OTP_OIL</v>
      </c>
      <c r="CM167" t="str">
        <f t="shared" si="139"/>
        <v>ITM_OTP</v>
      </c>
      <c r="CN167" s="1">
        <f t="shared" si="103"/>
        <v>8.344419243538935E-2</v>
      </c>
      <c r="CO167" s="1">
        <f t="shared" si="104"/>
        <v>0.98604382515939848</v>
      </c>
      <c r="CP167" s="1">
        <f t="shared" si="105"/>
        <v>0</v>
      </c>
      <c r="CQ167" s="1">
        <f t="shared" si="106"/>
        <v>0.29968483313571093</v>
      </c>
      <c r="CR167" s="1">
        <f t="shared" si="107"/>
        <v>0.11096317205854773</v>
      </c>
      <c r="CS167" s="1">
        <f t="shared" si="108"/>
        <v>0.13258873072910424</v>
      </c>
      <c r="CT167" s="1">
        <f t="shared" si="109"/>
        <v>0.19986729766802816</v>
      </c>
      <c r="CU167" s="1" t="str">
        <f t="shared" si="110"/>
        <v/>
      </c>
      <c r="CV167" s="1">
        <f t="shared" si="111"/>
        <v>0</v>
      </c>
      <c r="CW167" s="1">
        <f t="shared" si="112"/>
        <v>4.2020517754714867E-2</v>
      </c>
      <c r="CX167" s="1">
        <f t="shared" si="113"/>
        <v>0.18005718600425927</v>
      </c>
      <c r="CY167" s="1">
        <f t="shared" si="114"/>
        <v>6.2604391341911203E-2</v>
      </c>
      <c r="CZ167" s="1">
        <f t="shared" si="115"/>
        <v>7.6168422255949678E-2</v>
      </c>
      <c r="DA167" s="1">
        <f t="shared" si="116"/>
        <v>0.12879332433664598</v>
      </c>
      <c r="DB167" s="1">
        <f t="shared" si="117"/>
        <v>6.8832894559702582E-2</v>
      </c>
      <c r="DC167" s="1">
        <f t="shared" si="118"/>
        <v>0.17722449700518916</v>
      </c>
      <c r="DD167" s="1">
        <f t="shared" si="119"/>
        <v>0.12679681275775828</v>
      </c>
      <c r="DE167" s="1">
        <f t="shared" si="120"/>
        <v>9.916993230118433E-2</v>
      </c>
      <c r="DF167" s="1">
        <f t="shared" si="121"/>
        <v>7.3357039876441738E-2</v>
      </c>
      <c r="DG167" s="1">
        <f t="shared" si="122"/>
        <v>0.26482314921702177</v>
      </c>
      <c r="DH167" s="1">
        <f t="shared" si="123"/>
        <v>7.6850479961805607E-2</v>
      </c>
      <c r="DI167" s="1">
        <f t="shared" si="124"/>
        <v>0.28137629465349551</v>
      </c>
      <c r="DJ167" s="1">
        <f t="shared" si="125"/>
        <v>0.37025276772397864</v>
      </c>
      <c r="DK167" s="1">
        <f t="shared" si="126"/>
        <v>0.2052309047987968</v>
      </c>
      <c r="DL167" s="1">
        <f t="shared" si="127"/>
        <v>0.16545147822481829</v>
      </c>
      <c r="DM167" s="1" t="str">
        <f t="shared" si="128"/>
        <v/>
      </c>
      <c r="DN167" s="1">
        <f t="shared" si="129"/>
        <v>0.56668377900233491</v>
      </c>
      <c r="DO167" s="1">
        <f t="shared" si="130"/>
        <v>0.13692191930803907</v>
      </c>
      <c r="DP167" s="1">
        <f t="shared" si="131"/>
        <v>4.5592106613465799E-2</v>
      </c>
      <c r="DQ167" s="1" t="str">
        <f t="shared" si="132"/>
        <v/>
      </c>
      <c r="DR167" s="1">
        <v>3</v>
      </c>
      <c r="DS167" s="1" t="str">
        <f t="shared" si="140"/>
        <v/>
      </c>
      <c r="DT167" t="str">
        <f t="shared" si="141"/>
        <v/>
      </c>
    </row>
    <row r="168" spans="1:124" x14ac:dyDescent="0.45">
      <c r="A168" t="str">
        <f t="shared" si="145"/>
        <v>OIL</v>
      </c>
      <c r="B168" t="str">
        <f>VLOOKUP(E168,'EPA_US9RT techs'!$R$26:$S$34,2,FALSE)</f>
        <v>OTH</v>
      </c>
      <c r="C168" t="str">
        <f>'Service shares'!A168</f>
        <v>OIL</v>
      </c>
      <c r="D168" t="str">
        <f>'Service shares'!B168</f>
        <v>ITM</v>
      </c>
      <c r="E168" t="str">
        <f>'Service shares'!C168</f>
        <v>SPC</v>
      </c>
      <c r="F168" s="1">
        <f>IFERROR(1/AVERAGEIFS('EPA_US9RT techs'!$I$2:$I$1718,'EPA_US9RT techs'!$J$2:$J$1718,'Service PJ'!$D168,'EPA_US9RT techs'!$K$2:$K$1718,'Service PJ'!$B168,'EPA_US9RT techs'!$L$2:$L$1718,'Service PJ'!$A168,'EPA_US9RT techs'!$C$2:$C$1718,"VDA_FLOP",'EPA_US9RT techs'!$F$2:$F$1718,'Service PJ'!F$1),1/AVERAGEIFS('EPA_US9RT techs'!$I$2:$I$1718,'EPA_US9RT techs'!$K$2:$K$1718,'Service PJ'!$B168,'EPA_US9RT techs'!$L$2:$L$1718,'Service PJ'!$A168,'EPA_US9RT techs'!$C$2:$C$1718,"VDA_FLOP",'EPA_US9RT techs'!$F$2:$F$1718,'Service PJ'!F$1))</f>
        <v>1</v>
      </c>
      <c r="G168" s="1">
        <f>IFERROR(IFERROR(1/AVERAGEIFS('EPA_US9RT techs'!$I$2:$I$1718,'EPA_US9RT techs'!$J$2:$J$1718,'Service PJ'!$D168,'EPA_US9RT techs'!$K$2:$K$1718,'Service PJ'!$B168,'EPA_US9RT techs'!$L$2:$L$1718,'Service PJ'!$A168,'EPA_US9RT techs'!$C$2:$C$1718,"VDA_FLOP",'EPA_US9RT techs'!$F$2:$F$1718,'Service PJ'!G$1),1/AVERAGEIFS('EPA_US9RT techs'!$I$2:$I$1718,'EPA_US9RT techs'!$K$2:$K$1718,'Service PJ'!$B168,'EPA_US9RT techs'!$L$2:$L$1718,'Service PJ'!$A168,'EPA_US9RT techs'!$C$2:$C$1718,"VDA_FLOP",'EPA_US9RT techs'!$F$2:$F$1718,'Service PJ'!G$1)),"")</f>
        <v>1.1262534363940762</v>
      </c>
      <c r="H168" s="1">
        <f>IFERROR(IFERROR(1/AVERAGEIFS('EPA_US9RT techs'!$I$2:$I$1718,'EPA_US9RT techs'!$J$2:$J$1718,'Service PJ'!$D168,'EPA_US9RT techs'!$K$2:$K$1718,'Service PJ'!$B168,'EPA_US9RT techs'!$L$2:$L$1718,'Service PJ'!$A168,'EPA_US9RT techs'!$C$2:$C$1718,"VDA_FLOP",'EPA_US9RT techs'!$F$2:$F$1718,'Service PJ'!H$1),1/AVERAGEIFS('EPA_US9RT techs'!$I$2:$I$1718,'EPA_US9RT techs'!$K$2:$K$1718,'Service PJ'!$B168,'EPA_US9RT techs'!$L$2:$L$1718,'Service PJ'!$A168,'EPA_US9RT techs'!$C$2:$C$1718,"VDA_FLOP",'EPA_US9RT techs'!$F$2:$F$1718,'Service PJ'!H$1)),"")</f>
        <v>1.1346569412229279</v>
      </c>
      <c r="I168" s="1">
        <f>IFERROR(IFERROR(1/AVERAGEIFS('EPA_US9RT techs'!$I$2:$I$1718,'EPA_US9RT techs'!$J$2:$J$1718,'Service PJ'!$D168,'EPA_US9RT techs'!$K$2:$K$1718,'Service PJ'!$B168,'EPA_US9RT techs'!$L$2:$L$1718,'Service PJ'!$A168,'EPA_US9RT techs'!$C$2:$C$1718,"VDA_FLOP",'EPA_US9RT techs'!$F$2:$F$1718,'Service PJ'!I$1),1/AVERAGEIFS('EPA_US9RT techs'!$I$2:$I$1718,'EPA_US9RT techs'!$K$2:$K$1718,'Service PJ'!$B168,'EPA_US9RT techs'!$L$2:$L$1718,'Service PJ'!$A168,'EPA_US9RT techs'!$C$2:$C$1718,"VDA_FLOP",'EPA_US9RT techs'!$F$2:$F$1718,'Service PJ'!I$1)),"")</f>
        <v>1.215977144773748</v>
      </c>
      <c r="J168" s="1">
        <f>IFERROR(IFERROR(1/AVERAGEIFS('EPA_US9RT techs'!$I$2:$I$1718,'EPA_US9RT techs'!$J$2:$J$1718,'Service PJ'!$D168,'EPA_US9RT techs'!$K$2:$K$1718,'Service PJ'!$B168,'EPA_US9RT techs'!$L$2:$L$1718,'Service PJ'!$A168,'EPA_US9RT techs'!$C$2:$C$1718,"VDA_FLOP",'EPA_US9RT techs'!$F$2:$F$1718,'Service PJ'!J$1),1/AVERAGEIFS('EPA_US9RT techs'!$I$2:$I$1718,'EPA_US9RT techs'!$K$2:$K$1718,'Service PJ'!$B168,'EPA_US9RT techs'!$L$2:$L$1718,'Service PJ'!$A168,'EPA_US9RT techs'!$C$2:$C$1718,"VDA_FLOP",'EPA_US9RT techs'!$F$2:$F$1718,'Service PJ'!J$1)),"")</f>
        <v>1.2700973158152613</v>
      </c>
      <c r="L168" t="str">
        <f>IF(SUM(O168:AR168)=0,"\I: ","")&amp;'Service PJ'!D168&amp;"_"&amp;'Service PJ'!E168&amp;"_"&amp;'Service PJ'!C168</f>
        <v>ITM_SPC_OIL</v>
      </c>
      <c r="M168" t="str">
        <f>"IND"&amp;'Service PJ'!C168</f>
        <v>INDOIL</v>
      </c>
      <c r="N168" t="str">
        <f t="shared" si="134"/>
        <v>ITM_SPC</v>
      </c>
      <c r="O168" s="1">
        <f>'Service shares'!AK168*'Service PJ'!AV168</f>
        <v>4.07497949154597E-2</v>
      </c>
      <c r="P168" s="1">
        <f>'Service shares'!AL168*'Service PJ'!AW168</f>
        <v>0.12165457098428516</v>
      </c>
      <c r="Q168" s="1">
        <f>'Service shares'!AM168*'Service PJ'!AX168</f>
        <v>0</v>
      </c>
      <c r="R168" s="1">
        <f>'Service shares'!AN168*'Service PJ'!AY168</f>
        <v>0.25477968414403601</v>
      </c>
      <c r="S168" s="1">
        <f>'Service shares'!AO168*'Service PJ'!AZ168</f>
        <v>8.8182682839169519</v>
      </c>
      <c r="T168" s="1">
        <f>'Service shares'!AP168*'Service PJ'!BA168</f>
        <v>5.514007778144868</v>
      </c>
      <c r="U168" s="1">
        <f>'Service shares'!AQ168*'Service PJ'!BB168</f>
        <v>0.12906380832207864</v>
      </c>
      <c r="V168" s="14">
        <f>'Service shares'!AR168*'Service PJ'!BC168</f>
        <v>0</v>
      </c>
      <c r="W168" s="1">
        <f>'Service shares'!AS168*'Service PJ'!BD168</f>
        <v>0</v>
      </c>
      <c r="X168" s="1">
        <f>'Service shares'!AT168*'Service PJ'!BE168</f>
        <v>10.869663064431888</v>
      </c>
      <c r="Y168" s="1">
        <f>'Service shares'!AU168*'Service PJ'!BF168</f>
        <v>0.69584385634662937</v>
      </c>
      <c r="Z168" s="1">
        <f>'Service shares'!AV168*'Service PJ'!BG168</f>
        <v>0.64836114687609692</v>
      </c>
      <c r="AA168" s="1">
        <f>'Service shares'!AW168*'Service PJ'!BH168</f>
        <v>0.27013369329398845</v>
      </c>
      <c r="AB168" s="1">
        <f>'Service shares'!AX168*'Service PJ'!BI168</f>
        <v>1.6064296270028471</v>
      </c>
      <c r="AC168" s="1">
        <f>'Service shares'!AY168*'Service PJ'!BJ168</f>
        <v>0.37730390922442913</v>
      </c>
      <c r="AD168" s="1">
        <f>'Service shares'!AZ168*'Service PJ'!BK168</f>
        <v>1.0685745032484584</v>
      </c>
      <c r="AE168" s="1">
        <f>'Service shares'!BA168*'Service PJ'!BL168</f>
        <v>1.089392311293478</v>
      </c>
      <c r="AF168" s="1">
        <f>'Service shares'!BB168*'Service PJ'!BM168</f>
        <v>0.86851903247360751</v>
      </c>
      <c r="AG168" s="1">
        <f>'Service shares'!BC168*'Service PJ'!BN168</f>
        <v>1.6439446589674853</v>
      </c>
      <c r="AH168" s="1">
        <f>'Service shares'!BD168*'Service PJ'!BO168</f>
        <v>2.3729586449395614</v>
      </c>
      <c r="AI168" s="1">
        <f>'Service shares'!BE168*'Service PJ'!BP168</f>
        <v>1.468307539338891E-2</v>
      </c>
      <c r="AJ168" s="1">
        <f>'Service shares'!BF168*'Service PJ'!BQ168</f>
        <v>0.46706352889769998</v>
      </c>
      <c r="AK168" s="1">
        <f>'Service shares'!BG168*'Service PJ'!BR168</f>
        <v>0.57349005921845575</v>
      </c>
      <c r="AL168" s="1">
        <f>'Service shares'!BH168*'Service PJ'!BS168</f>
        <v>0.13069937776076967</v>
      </c>
      <c r="AM168" s="1">
        <f>'Service shares'!BI168*'Service PJ'!BT168</f>
        <v>2.7845381077799201</v>
      </c>
      <c r="AN168" s="1">
        <f>'Service shares'!BJ168*'Service PJ'!BU168</f>
        <v>0</v>
      </c>
      <c r="AO168" s="1">
        <f>'Service shares'!BK168*'Service PJ'!BV168</f>
        <v>0.12008636437255833</v>
      </c>
      <c r="AP168" s="1">
        <f>'Service shares'!BL168*'Service PJ'!BW168</f>
        <v>1.307585896856712</v>
      </c>
      <c r="AQ168" s="1">
        <f>'Service shares'!BM168*'Service PJ'!BX168</f>
        <v>3.1372761412670411</v>
      </c>
      <c r="AR168" s="1">
        <f>'Service shares'!BN168*'Service PJ'!BY168</f>
        <v>0</v>
      </c>
      <c r="AS168" s="2">
        <v>0</v>
      </c>
      <c r="AU168" t="str">
        <f t="shared" si="101"/>
        <v>ITM_SPC_OIL</v>
      </c>
      <c r="AV168" s="1">
        <f t="shared" si="146"/>
        <v>1.1262534363940762</v>
      </c>
      <c r="AW168" s="1">
        <f t="shared" si="146"/>
        <v>1.1262534363940762</v>
      </c>
      <c r="AX168" s="1">
        <f t="shared" si="146"/>
        <v>1.1262534363940762</v>
      </c>
      <c r="AY168" s="1">
        <f t="shared" si="146"/>
        <v>1.1262534363940762</v>
      </c>
      <c r="AZ168" s="1">
        <f t="shared" si="146"/>
        <v>1.1262534363940762</v>
      </c>
      <c r="BA168" s="1">
        <f t="shared" si="146"/>
        <v>1.1262534363940762</v>
      </c>
      <c r="BB168" s="1">
        <f t="shared" si="146"/>
        <v>1.1262534363940762</v>
      </c>
      <c r="BC168" s="1">
        <f t="shared" si="146"/>
        <v>1.1262534363940762</v>
      </c>
      <c r="BD168" s="1">
        <f t="shared" si="146"/>
        <v>1.1262534363940762</v>
      </c>
      <c r="BE168" s="1">
        <f t="shared" si="146"/>
        <v>1.1262534363940762</v>
      </c>
      <c r="BF168" s="1">
        <f t="shared" si="146"/>
        <v>1.1262534363940762</v>
      </c>
      <c r="BG168" s="1">
        <f t="shared" si="146"/>
        <v>1.1262534363940762</v>
      </c>
      <c r="BH168" s="1">
        <f t="shared" si="146"/>
        <v>1.1262534363940762</v>
      </c>
      <c r="BI168" s="1">
        <f t="shared" si="146"/>
        <v>1.1262534363940762</v>
      </c>
      <c r="BJ168" s="1">
        <f t="shared" si="146"/>
        <v>1.1262534363940762</v>
      </c>
      <c r="BK168" s="1">
        <f t="shared" si="146"/>
        <v>1.1262534363940762</v>
      </c>
      <c r="BL168" s="1">
        <f t="shared" si="144"/>
        <v>1.1262534363940762</v>
      </c>
      <c r="BM168" s="1">
        <f t="shared" si="147"/>
        <v>1.1262534363940762</v>
      </c>
      <c r="BN168" s="1">
        <f t="shared" si="147"/>
        <v>1.1262534363940762</v>
      </c>
      <c r="BO168" s="1">
        <f t="shared" si="147"/>
        <v>1.1262534363940762</v>
      </c>
      <c r="BP168" s="1">
        <f t="shared" si="147"/>
        <v>1.1262534363940762</v>
      </c>
      <c r="BQ168" s="1">
        <f t="shared" si="147"/>
        <v>1.1262534363940762</v>
      </c>
      <c r="BR168" s="1">
        <f t="shared" si="147"/>
        <v>1.1262534363940762</v>
      </c>
      <c r="BS168" s="1">
        <f t="shared" si="147"/>
        <v>1.1262534363940762</v>
      </c>
      <c r="BT168" s="1">
        <f t="shared" si="147"/>
        <v>1.1262534363940762</v>
      </c>
      <c r="BU168" s="1">
        <f t="shared" si="147"/>
        <v>1.1262534363940762</v>
      </c>
      <c r="BV168" s="1">
        <f t="shared" si="147"/>
        <v>1.1262534363940762</v>
      </c>
      <c r="BW168" s="1">
        <f t="shared" si="147"/>
        <v>1.1262534363940762</v>
      </c>
      <c r="BX168" s="1">
        <f t="shared" si="147"/>
        <v>1.1262534363940762</v>
      </c>
      <c r="BY168" s="1">
        <f t="shared" si="147"/>
        <v>1.1262534363940762</v>
      </c>
      <c r="CC168" t="str">
        <f t="shared" si="136"/>
        <v>PRE</v>
      </c>
      <c r="CD168" t="str">
        <f t="shared" si="137"/>
        <v>ITM_SPC_OIL</v>
      </c>
      <c r="CE168" t="str">
        <f>VLOOKUP(D168,'IND Balance'!$AM$5:$AN$21,2,FALSE)&amp;" - "&amp;VLOOKUP(E168,'MECS_Table 5.4'!$AF$18:$AG$30,2,FALSE)&amp;" - "&amp;VLOOKUP('Service PJ'!M168,'IND Balance'!$AM$22:$AN$32,2,FALSE)</f>
        <v>Transport and machinery - Space conditioning - Oil</v>
      </c>
      <c r="CF168" t="s">
        <v>109</v>
      </c>
      <c r="CG168" t="s">
        <v>110</v>
      </c>
      <c r="CL168" t="str">
        <f t="shared" si="138"/>
        <v>ITM_SPC_OIL</v>
      </c>
      <c r="CM168" t="str">
        <f t="shared" si="139"/>
        <v>ITM_SPC</v>
      </c>
      <c r="CN168" s="1">
        <f t="shared" si="103"/>
        <v>3.6129734998411218E-2</v>
      </c>
      <c r="CO168" s="1">
        <f t="shared" si="104"/>
        <v>0.98088625270532526</v>
      </c>
      <c r="CP168" s="1">
        <f t="shared" si="105"/>
        <v>0</v>
      </c>
      <c r="CQ168" s="1">
        <f t="shared" si="106"/>
        <v>8.6876751627869175E-2</v>
      </c>
      <c r="CR168" s="1">
        <f t="shared" si="107"/>
        <v>3.9848655913257085E-2</v>
      </c>
      <c r="CS168" s="1">
        <f t="shared" si="108"/>
        <v>5.4734942583161812E-2</v>
      </c>
      <c r="CT168" s="1">
        <f t="shared" si="109"/>
        <v>8.4047966154324763E-2</v>
      </c>
      <c r="CU168" s="1" t="str">
        <f t="shared" si="110"/>
        <v/>
      </c>
      <c r="CV168" s="1">
        <f t="shared" si="111"/>
        <v>0</v>
      </c>
      <c r="CW168" s="1">
        <f t="shared" si="112"/>
        <v>1.3604007146704072E-2</v>
      </c>
      <c r="CX168" s="1">
        <f t="shared" si="113"/>
        <v>7.7055713106930726E-2</v>
      </c>
      <c r="CY168" s="1">
        <f t="shared" si="114"/>
        <v>1.6687825462307643E-2</v>
      </c>
      <c r="CZ168" s="1">
        <f t="shared" si="115"/>
        <v>1.8649387133037629E-2</v>
      </c>
      <c r="DA168" s="1">
        <f t="shared" si="116"/>
        <v>3.5639420272528907E-2</v>
      </c>
      <c r="DB168" s="1">
        <f t="shared" si="117"/>
        <v>1.7621191960768685E-2</v>
      </c>
      <c r="DC168" s="1">
        <f t="shared" si="118"/>
        <v>4.7352472057985456E-2</v>
      </c>
      <c r="DD168" s="1">
        <f t="shared" si="119"/>
        <v>3.5813013313367337E-2</v>
      </c>
      <c r="DE168" s="1">
        <f t="shared" si="120"/>
        <v>2.6050031137933957E-2</v>
      </c>
      <c r="DF168" s="1">
        <f t="shared" si="121"/>
        <v>1.9093433089187581E-2</v>
      </c>
      <c r="DG168" s="1">
        <f t="shared" si="122"/>
        <v>0.13485114995223541</v>
      </c>
      <c r="DH168" s="1">
        <f t="shared" si="123"/>
        <v>1.7536155727665054E-2</v>
      </c>
      <c r="DI168" s="1">
        <f t="shared" si="124"/>
        <v>8.6995132461717056E-2</v>
      </c>
      <c r="DJ168" s="1">
        <f t="shared" si="125"/>
        <v>0.20302353558184544</v>
      </c>
      <c r="DK168" s="1">
        <f t="shared" si="126"/>
        <v>9.5749742206572064E-2</v>
      </c>
      <c r="DL168" s="1">
        <f t="shared" si="127"/>
        <v>4.2889760582619188E-2</v>
      </c>
      <c r="DM168" s="1" t="str">
        <f t="shared" si="128"/>
        <v/>
      </c>
      <c r="DN168" s="1">
        <f t="shared" si="129"/>
        <v>0.15782069341763169</v>
      </c>
      <c r="DO168" s="1">
        <f t="shared" si="130"/>
        <v>3.08212958303851E-2</v>
      </c>
      <c r="DP168" s="1">
        <f t="shared" si="131"/>
        <v>9.6143143697721596E-3</v>
      </c>
      <c r="DQ168" s="1" t="str">
        <f t="shared" si="132"/>
        <v/>
      </c>
      <c r="DR168" s="1">
        <v>3</v>
      </c>
      <c r="DS168" s="1" t="str">
        <f t="shared" si="140"/>
        <v/>
      </c>
      <c r="DT168" t="str">
        <f t="shared" si="141"/>
        <v/>
      </c>
    </row>
    <row r="169" spans="1:124" x14ac:dyDescent="0.45">
      <c r="A169" t="str">
        <f t="shared" si="145"/>
        <v>OIL</v>
      </c>
      <c r="B169" t="str">
        <f>VLOOKUP(E169,'EPA_US9RT techs'!$R$26:$S$34,2,FALSE)</f>
        <v>OTH</v>
      </c>
      <c r="C169" t="str">
        <f>'Service shares'!A169</f>
        <v>OIL</v>
      </c>
      <c r="D169" t="str">
        <f>'Service shares'!B169</f>
        <v>ITM</v>
      </c>
      <c r="E169" t="str">
        <f>'Service shares'!C169</f>
        <v>OTH</v>
      </c>
      <c r="F169" s="1">
        <f>IFERROR(1/AVERAGEIFS('EPA_US9RT techs'!$I$2:$I$1718,'EPA_US9RT techs'!$J$2:$J$1718,'Service PJ'!$D169,'EPA_US9RT techs'!$K$2:$K$1718,'Service PJ'!$B169,'EPA_US9RT techs'!$L$2:$L$1718,'Service PJ'!$A169,'EPA_US9RT techs'!$C$2:$C$1718,"VDA_FLOP",'EPA_US9RT techs'!$F$2:$F$1718,'Service PJ'!F$1),1/AVERAGEIFS('EPA_US9RT techs'!$I$2:$I$1718,'EPA_US9RT techs'!$K$2:$K$1718,'Service PJ'!$B169,'EPA_US9RT techs'!$L$2:$L$1718,'Service PJ'!$A169,'EPA_US9RT techs'!$C$2:$C$1718,"VDA_FLOP",'EPA_US9RT techs'!$F$2:$F$1718,'Service PJ'!F$1))</f>
        <v>1</v>
      </c>
      <c r="G169" s="1">
        <f>IFERROR(IFERROR(1/AVERAGEIFS('EPA_US9RT techs'!$I$2:$I$1718,'EPA_US9RT techs'!$J$2:$J$1718,'Service PJ'!$D169,'EPA_US9RT techs'!$K$2:$K$1718,'Service PJ'!$B169,'EPA_US9RT techs'!$L$2:$L$1718,'Service PJ'!$A169,'EPA_US9RT techs'!$C$2:$C$1718,"VDA_FLOP",'EPA_US9RT techs'!$F$2:$F$1718,'Service PJ'!G$1),1/AVERAGEIFS('EPA_US9RT techs'!$I$2:$I$1718,'EPA_US9RT techs'!$K$2:$K$1718,'Service PJ'!$B169,'EPA_US9RT techs'!$L$2:$L$1718,'Service PJ'!$A169,'EPA_US9RT techs'!$C$2:$C$1718,"VDA_FLOP",'EPA_US9RT techs'!$F$2:$F$1718,'Service PJ'!G$1)),"")</f>
        <v>1.1262534363940762</v>
      </c>
      <c r="H169" s="1">
        <f>IFERROR(IFERROR(1/AVERAGEIFS('EPA_US9RT techs'!$I$2:$I$1718,'EPA_US9RT techs'!$J$2:$J$1718,'Service PJ'!$D169,'EPA_US9RT techs'!$K$2:$K$1718,'Service PJ'!$B169,'EPA_US9RT techs'!$L$2:$L$1718,'Service PJ'!$A169,'EPA_US9RT techs'!$C$2:$C$1718,"VDA_FLOP",'EPA_US9RT techs'!$F$2:$F$1718,'Service PJ'!H$1),1/AVERAGEIFS('EPA_US9RT techs'!$I$2:$I$1718,'EPA_US9RT techs'!$K$2:$K$1718,'Service PJ'!$B169,'EPA_US9RT techs'!$L$2:$L$1718,'Service PJ'!$A169,'EPA_US9RT techs'!$C$2:$C$1718,"VDA_FLOP",'EPA_US9RT techs'!$F$2:$F$1718,'Service PJ'!H$1)),"")</f>
        <v>1.1346569412229279</v>
      </c>
      <c r="I169" s="1">
        <f>IFERROR(IFERROR(1/AVERAGEIFS('EPA_US9RT techs'!$I$2:$I$1718,'EPA_US9RT techs'!$J$2:$J$1718,'Service PJ'!$D169,'EPA_US9RT techs'!$K$2:$K$1718,'Service PJ'!$B169,'EPA_US9RT techs'!$L$2:$L$1718,'Service PJ'!$A169,'EPA_US9RT techs'!$C$2:$C$1718,"VDA_FLOP",'EPA_US9RT techs'!$F$2:$F$1718,'Service PJ'!I$1),1/AVERAGEIFS('EPA_US9RT techs'!$I$2:$I$1718,'EPA_US9RT techs'!$K$2:$K$1718,'Service PJ'!$B169,'EPA_US9RT techs'!$L$2:$L$1718,'Service PJ'!$A169,'EPA_US9RT techs'!$C$2:$C$1718,"VDA_FLOP",'EPA_US9RT techs'!$F$2:$F$1718,'Service PJ'!I$1)),"")</f>
        <v>1.215977144773748</v>
      </c>
      <c r="J169" s="1">
        <f>IFERROR(IFERROR(1/AVERAGEIFS('EPA_US9RT techs'!$I$2:$I$1718,'EPA_US9RT techs'!$J$2:$J$1718,'Service PJ'!$D169,'EPA_US9RT techs'!$K$2:$K$1718,'Service PJ'!$B169,'EPA_US9RT techs'!$L$2:$L$1718,'Service PJ'!$A169,'EPA_US9RT techs'!$C$2:$C$1718,"VDA_FLOP",'EPA_US9RT techs'!$F$2:$F$1718,'Service PJ'!J$1),1/AVERAGEIFS('EPA_US9RT techs'!$I$2:$I$1718,'EPA_US9RT techs'!$K$2:$K$1718,'Service PJ'!$B169,'EPA_US9RT techs'!$L$2:$L$1718,'Service PJ'!$A169,'EPA_US9RT techs'!$C$2:$C$1718,"VDA_FLOP",'EPA_US9RT techs'!$F$2:$F$1718,'Service PJ'!J$1)),"")</f>
        <v>1.2700973158152613</v>
      </c>
      <c r="L169" t="str">
        <f>IF(SUM(O169:AR169)=0,"\I: ","")&amp;'Service PJ'!D169&amp;"_"&amp;'Service PJ'!E169&amp;"_"&amp;'Service PJ'!C169</f>
        <v>ITM_OTH_OIL</v>
      </c>
      <c r="M169" t="str">
        <f>"IND"&amp;'Service PJ'!C169</f>
        <v>INDOIL</v>
      </c>
      <c r="N169" t="str">
        <f t="shared" si="134"/>
        <v>ITM_OTH</v>
      </c>
      <c r="O169" s="1">
        <f>'Service shares'!AK169*'Service PJ'!AV169</f>
        <v>0.14262428220410897</v>
      </c>
      <c r="P169" s="1">
        <f>'Service shares'!AL169*'Service PJ'!AW169</f>
        <v>0.42579099844499807</v>
      </c>
      <c r="Q169" s="1">
        <f>'Service shares'!AM169*'Service PJ'!AX169</f>
        <v>0</v>
      </c>
      <c r="R169" s="1">
        <f>'Service shares'!AN169*'Service PJ'!AY169</f>
        <v>0.89172889450412607</v>
      </c>
      <c r="S169" s="1">
        <f>'Service shares'!AO169*'Service PJ'!AZ169</f>
        <v>30.863938993709329</v>
      </c>
      <c r="T169" s="1">
        <f>'Service shares'!AP169*'Service PJ'!BA169</f>
        <v>19.299027223507039</v>
      </c>
      <c r="U169" s="1">
        <f>'Service shares'!AQ169*'Service PJ'!BB169</f>
        <v>0.45172332912727525</v>
      </c>
      <c r="V169" s="14">
        <f>'Service shares'!AR169*'Service PJ'!BC169</f>
        <v>0</v>
      </c>
      <c r="W169" s="1">
        <f>'Service shares'!AS169*'Service PJ'!BD169</f>
        <v>0</v>
      </c>
      <c r="X169" s="1">
        <f>'Service shares'!AT169*'Service PJ'!BE169</f>
        <v>38.043820725511615</v>
      </c>
      <c r="Y169" s="1">
        <f>'Service shares'!AU169*'Service PJ'!BF169</f>
        <v>2.4354534972132034</v>
      </c>
      <c r="Z169" s="1">
        <f>'Service shares'!AV169*'Service PJ'!BG169</f>
        <v>2.2692640140663394</v>
      </c>
      <c r="AA169" s="1">
        <f>'Service shares'!AW169*'Service PJ'!BH169</f>
        <v>0.94546792652895961</v>
      </c>
      <c r="AB169" s="1">
        <f>'Service shares'!AX169*'Service PJ'!BI169</f>
        <v>5.6225036945099651</v>
      </c>
      <c r="AC169" s="1">
        <f>'Service shares'!AY169*'Service PJ'!BJ169</f>
        <v>1.320563682285502</v>
      </c>
      <c r="AD169" s="1">
        <f>'Service shares'!AZ169*'Service PJ'!BK169</f>
        <v>3.7400107613696045</v>
      </c>
      <c r="AE169" s="1">
        <f>'Service shares'!BA169*'Service PJ'!BL169</f>
        <v>3.812873089527173</v>
      </c>
      <c r="AF169" s="1">
        <f>'Service shares'!BB169*'Service PJ'!BM169</f>
        <v>3.0398166136576261</v>
      </c>
      <c r="AG169" s="1">
        <f>'Service shares'!BC169*'Service PJ'!BN169</f>
        <v>5.7538063063861991</v>
      </c>
      <c r="AH169" s="1">
        <f>'Service shares'!BD169*'Service PJ'!BO169</f>
        <v>8.3053552572884648</v>
      </c>
      <c r="AI169" s="1">
        <f>'Service shares'!BE169*'Service PJ'!BP169</f>
        <v>5.1390763876861187E-2</v>
      </c>
      <c r="AJ169" s="1">
        <f>'Service shares'!BF169*'Service PJ'!BQ169</f>
        <v>1.63472235114195</v>
      </c>
      <c r="AK169" s="1">
        <f>'Service shares'!BG169*'Service PJ'!BR169</f>
        <v>2.0072152072645952</v>
      </c>
      <c r="AL169" s="1">
        <f>'Service shares'!BH169*'Service PJ'!BS169</f>
        <v>0.45744782216269386</v>
      </c>
      <c r="AM169" s="1">
        <f>'Service shares'!BI169*'Service PJ'!BT169</f>
        <v>9.7458833772297204</v>
      </c>
      <c r="AN169" s="1">
        <f>'Service shares'!BJ169*'Service PJ'!BU169</f>
        <v>0</v>
      </c>
      <c r="AO169" s="1">
        <f>'Service shares'!BK169*'Service PJ'!BV169</f>
        <v>0.4203022753039542</v>
      </c>
      <c r="AP169" s="1">
        <f>'Service shares'!BL169*'Service PJ'!BW169</f>
        <v>4.5765506389984925</v>
      </c>
      <c r="AQ169" s="1">
        <f>'Service shares'!BM169*'Service PJ'!BX169</f>
        <v>10.980466494434644</v>
      </c>
      <c r="AR169" s="1">
        <f>'Service shares'!BN169*'Service PJ'!BY169</f>
        <v>0</v>
      </c>
      <c r="AS169" s="2">
        <v>0</v>
      </c>
      <c r="AU169" t="str">
        <f t="shared" si="101"/>
        <v>ITM_OTH_OIL</v>
      </c>
      <c r="AV169" s="1">
        <f t="shared" si="146"/>
        <v>1.1262534363940762</v>
      </c>
      <c r="AW169" s="1">
        <f t="shared" si="146"/>
        <v>1.1262534363940762</v>
      </c>
      <c r="AX169" s="1">
        <f t="shared" si="146"/>
        <v>1.1262534363940762</v>
      </c>
      <c r="AY169" s="1">
        <f t="shared" si="146"/>
        <v>1.1262534363940762</v>
      </c>
      <c r="AZ169" s="1">
        <f t="shared" si="146"/>
        <v>1.1262534363940762</v>
      </c>
      <c r="BA169" s="1">
        <f t="shared" si="146"/>
        <v>1.1262534363940762</v>
      </c>
      <c r="BB169" s="1">
        <f t="shared" si="146"/>
        <v>1.1262534363940762</v>
      </c>
      <c r="BC169" s="1">
        <f t="shared" si="146"/>
        <v>1.1262534363940762</v>
      </c>
      <c r="BD169" s="1">
        <f t="shared" si="146"/>
        <v>1.1262534363940762</v>
      </c>
      <c r="BE169" s="1">
        <f t="shared" si="146"/>
        <v>1.1262534363940762</v>
      </c>
      <c r="BF169" s="1">
        <f t="shared" si="146"/>
        <v>1.1262534363940762</v>
      </c>
      <c r="BG169" s="1">
        <f t="shared" si="146"/>
        <v>1.1262534363940762</v>
      </c>
      <c r="BH169" s="1">
        <f t="shared" si="146"/>
        <v>1.1262534363940762</v>
      </c>
      <c r="BI169" s="1">
        <f t="shared" si="146"/>
        <v>1.1262534363940762</v>
      </c>
      <c r="BJ169" s="1">
        <f t="shared" si="146"/>
        <v>1.1262534363940762</v>
      </c>
      <c r="BK169" s="1">
        <f t="shared" si="146"/>
        <v>1.1262534363940762</v>
      </c>
      <c r="BL169" s="1">
        <f t="shared" si="144"/>
        <v>1.1262534363940762</v>
      </c>
      <c r="BM169" s="1">
        <f t="shared" si="147"/>
        <v>1.1262534363940762</v>
      </c>
      <c r="BN169" s="1">
        <f t="shared" si="147"/>
        <v>1.1262534363940762</v>
      </c>
      <c r="BO169" s="1">
        <f t="shared" si="147"/>
        <v>1.1262534363940762</v>
      </c>
      <c r="BP169" s="1">
        <f t="shared" si="147"/>
        <v>1.1262534363940762</v>
      </c>
      <c r="BQ169" s="1">
        <f t="shared" si="147"/>
        <v>1.1262534363940762</v>
      </c>
      <c r="BR169" s="1">
        <f t="shared" si="147"/>
        <v>1.1262534363940762</v>
      </c>
      <c r="BS169" s="1">
        <f t="shared" si="147"/>
        <v>1.1262534363940762</v>
      </c>
      <c r="BT169" s="1">
        <f t="shared" si="147"/>
        <v>1.1262534363940762</v>
      </c>
      <c r="BU169" s="1">
        <f t="shared" si="147"/>
        <v>1.1262534363940762</v>
      </c>
      <c r="BV169" s="1">
        <f t="shared" si="147"/>
        <v>1.1262534363940762</v>
      </c>
      <c r="BW169" s="1">
        <f t="shared" si="147"/>
        <v>1.1262534363940762</v>
      </c>
      <c r="BX169" s="1">
        <f t="shared" si="147"/>
        <v>1.1262534363940762</v>
      </c>
      <c r="BY169" s="1">
        <f t="shared" si="147"/>
        <v>1.1262534363940762</v>
      </c>
      <c r="CC169" t="str">
        <f t="shared" si="136"/>
        <v>PRE</v>
      </c>
      <c r="CD169" t="str">
        <f t="shared" si="137"/>
        <v>ITM_OTH_OIL</v>
      </c>
      <c r="CE169" t="str">
        <f>VLOOKUP(D169,'IND Balance'!$AM$5:$AN$21,2,FALSE)&amp;" - "&amp;VLOOKUP(E169,'MECS_Table 5.4'!$AF$18:$AG$30,2,FALSE)&amp;" - "&amp;VLOOKUP('Service PJ'!M169,'IND Balance'!$AM$22:$AN$32,2,FALSE)</f>
        <v>Transport and machinery - Other - Oil</v>
      </c>
      <c r="CF169" t="s">
        <v>109</v>
      </c>
      <c r="CG169" t="s">
        <v>110</v>
      </c>
      <c r="CL169" t="str">
        <f t="shared" si="138"/>
        <v>ITM_OTH_OIL</v>
      </c>
      <c r="CM169" t="str">
        <f t="shared" si="139"/>
        <v>ITM_OTH</v>
      </c>
      <c r="CN169" s="1">
        <f t="shared" si="103"/>
        <v>0.36372065350653388</v>
      </c>
      <c r="CO169" s="1">
        <f t="shared" si="104"/>
        <v>0.98937323163421476</v>
      </c>
      <c r="CP169" s="1">
        <f t="shared" si="105"/>
        <v>0</v>
      </c>
      <c r="CQ169" s="1">
        <f t="shared" si="106"/>
        <v>0.71220155895877524</v>
      </c>
      <c r="CR169" s="1">
        <f t="shared" si="107"/>
        <v>0.43431513538356908</v>
      </c>
      <c r="CS169" s="1">
        <f t="shared" si="108"/>
        <v>0.48719233696606901</v>
      </c>
      <c r="CT169" s="1">
        <f t="shared" si="109"/>
        <v>0.60637303049925539</v>
      </c>
      <c r="CU169" s="1" t="str">
        <f t="shared" si="110"/>
        <v/>
      </c>
      <c r="CV169" s="1">
        <f t="shared" si="111"/>
        <v>0</v>
      </c>
      <c r="CW169" s="1">
        <f t="shared" si="112"/>
        <v>0.21227478888701515</v>
      </c>
      <c r="CX169" s="1">
        <f t="shared" si="113"/>
        <v>0.5763520941777065</v>
      </c>
      <c r="CY169" s="1">
        <f t="shared" si="114"/>
        <v>0.28579325909354786</v>
      </c>
      <c r="CZ169" s="1">
        <f t="shared" si="115"/>
        <v>0.32772067533011995</v>
      </c>
      <c r="DA169" s="1">
        <f t="shared" si="116"/>
        <v>0.46817438585575849</v>
      </c>
      <c r="DB169" s="1">
        <f t="shared" si="117"/>
        <v>0.30565001220272564</v>
      </c>
      <c r="DC169" s="1">
        <f t="shared" si="118"/>
        <v>0.55854076170803157</v>
      </c>
      <c r="DD169" s="1">
        <f t="shared" si="119"/>
        <v>0.4644514261222798</v>
      </c>
      <c r="DE169" s="1">
        <f t="shared" si="120"/>
        <v>0.39557314836914931</v>
      </c>
      <c r="DF169" s="1">
        <f t="shared" si="121"/>
        <v>0.32069107672647007</v>
      </c>
      <c r="DG169" s="1">
        <f t="shared" si="122"/>
        <v>0.69116215781866597</v>
      </c>
      <c r="DH169" s="1">
        <f t="shared" si="123"/>
        <v>0.32764235197702102</v>
      </c>
      <c r="DI169" s="1">
        <f t="shared" si="124"/>
        <v>0.69653415582733091</v>
      </c>
      <c r="DJ169" s="1">
        <f t="shared" si="125"/>
        <v>0.78304698501926795</v>
      </c>
      <c r="DK169" s="1">
        <f t="shared" si="126"/>
        <v>0.61632912309455512</v>
      </c>
      <c r="DL169" s="1">
        <f t="shared" si="127"/>
        <v>0.53752605768978912</v>
      </c>
      <c r="DM169" s="1" t="str">
        <f t="shared" si="128"/>
        <v/>
      </c>
      <c r="DN169" s="1">
        <f t="shared" si="129"/>
        <v>0.87117615789047453</v>
      </c>
      <c r="DO169" s="1">
        <f t="shared" si="130"/>
        <v>0.47810981372613559</v>
      </c>
      <c r="DP169" s="1">
        <f t="shared" si="131"/>
        <v>0.21749495880474676</v>
      </c>
      <c r="DQ169" s="1" t="str">
        <f t="shared" si="132"/>
        <v/>
      </c>
      <c r="DR169" s="1">
        <v>3</v>
      </c>
      <c r="DS169" s="1" t="str">
        <f t="shared" si="140"/>
        <v/>
      </c>
      <c r="DT169" t="str">
        <f t="shared" si="141"/>
        <v/>
      </c>
    </row>
    <row r="170" spans="1:124" x14ac:dyDescent="0.45">
      <c r="A170" t="str">
        <f t="shared" si="145"/>
        <v>OIL</v>
      </c>
      <c r="B170" t="str">
        <f>VLOOKUP(E170,'EPA_US9RT techs'!$R$26:$S$34,2,FALSE)</f>
        <v>MDR</v>
      </c>
      <c r="C170" t="str">
        <f>'Service shares'!A170</f>
        <v>OIL</v>
      </c>
      <c r="D170" t="str">
        <f>'Service shares'!B170</f>
        <v>INM</v>
      </c>
      <c r="E170" t="str">
        <f>'Service shares'!C170</f>
        <v>MDR</v>
      </c>
      <c r="F170" s="1">
        <f>IFERROR(1/AVERAGEIFS('EPA_US9RT techs'!$I$2:$I$1718,'EPA_US9RT techs'!$J$2:$J$1718,'Service PJ'!$D170,'EPA_US9RT techs'!$K$2:$K$1718,'Service PJ'!$B170,'EPA_US9RT techs'!$L$2:$L$1718,'Service PJ'!$A170,'EPA_US9RT techs'!$C$2:$C$1718,"VDA_FLOP",'EPA_US9RT techs'!$F$2:$F$1718,'Service PJ'!F$1),1/AVERAGEIFS('EPA_US9RT techs'!$I$2:$I$1718,'EPA_US9RT techs'!$K$2:$K$1718,'Service PJ'!$B170,'EPA_US9RT techs'!$L$2:$L$1718,'Service PJ'!$A170,'EPA_US9RT techs'!$C$2:$C$1718,"VDA_FLOP",'EPA_US9RT techs'!$F$2:$F$1718,'Service PJ'!F$1))</f>
        <v>1</v>
      </c>
      <c r="G170" s="1">
        <f>IFERROR(IFERROR(1/AVERAGEIFS('EPA_US9RT techs'!$I$2:$I$1718,'EPA_US9RT techs'!$J$2:$J$1718,'Service PJ'!$D170,'EPA_US9RT techs'!$K$2:$K$1718,'Service PJ'!$B170,'EPA_US9RT techs'!$L$2:$L$1718,'Service PJ'!$A170,'EPA_US9RT techs'!$C$2:$C$1718,"VDA_FLOP",'EPA_US9RT techs'!$F$2:$F$1718,'Service PJ'!G$1),1/AVERAGEIFS('EPA_US9RT techs'!$I$2:$I$1718,'EPA_US9RT techs'!$K$2:$K$1718,'Service PJ'!$B170,'EPA_US9RT techs'!$L$2:$L$1718,'Service PJ'!$A170,'EPA_US9RT techs'!$C$2:$C$1718,"VDA_FLOP",'EPA_US9RT techs'!$F$2:$F$1718,'Service PJ'!G$1)),"")</f>
        <v>1.0670136566055177</v>
      </c>
      <c r="H170" s="1">
        <f>IFERROR(IFERROR(1/AVERAGEIFS('EPA_US9RT techs'!$I$2:$I$1718,'EPA_US9RT techs'!$J$2:$J$1718,'Service PJ'!$D170,'EPA_US9RT techs'!$K$2:$K$1718,'Service PJ'!$B170,'EPA_US9RT techs'!$L$2:$L$1718,'Service PJ'!$A170,'EPA_US9RT techs'!$C$2:$C$1718,"VDA_FLOP",'EPA_US9RT techs'!$F$2:$F$1718,'Service PJ'!H$1),1/AVERAGEIFS('EPA_US9RT techs'!$I$2:$I$1718,'EPA_US9RT techs'!$K$2:$K$1718,'Service PJ'!$B170,'EPA_US9RT techs'!$L$2:$L$1718,'Service PJ'!$A170,'EPA_US9RT techs'!$C$2:$C$1718,"VDA_FLOP",'EPA_US9RT techs'!$F$2:$F$1718,'Service PJ'!H$1)),"")</f>
        <v>1.1266700562925889</v>
      </c>
      <c r="I170" s="1">
        <f>IFERROR(IFERROR(1/AVERAGEIFS('EPA_US9RT techs'!$I$2:$I$1718,'EPA_US9RT techs'!$J$2:$J$1718,'Service PJ'!$D170,'EPA_US9RT techs'!$K$2:$K$1718,'Service PJ'!$B170,'EPA_US9RT techs'!$L$2:$L$1718,'Service PJ'!$A170,'EPA_US9RT techs'!$C$2:$C$1718,"VDA_FLOP",'EPA_US9RT techs'!$F$2:$F$1718,'Service PJ'!I$1),1/AVERAGEIFS('EPA_US9RT techs'!$I$2:$I$1718,'EPA_US9RT techs'!$K$2:$K$1718,'Service PJ'!$B170,'EPA_US9RT techs'!$L$2:$L$1718,'Service PJ'!$A170,'EPA_US9RT techs'!$C$2:$C$1718,"VDA_FLOP",'EPA_US9RT techs'!$F$2:$F$1718,'Service PJ'!I$1)),"")</f>
        <v>1.1878718755702726</v>
      </c>
      <c r="J170" s="1">
        <f>IFERROR(IFERROR(1/AVERAGEIFS('EPA_US9RT techs'!$I$2:$I$1718,'EPA_US9RT techs'!$J$2:$J$1718,'Service PJ'!$D170,'EPA_US9RT techs'!$K$2:$K$1718,'Service PJ'!$B170,'EPA_US9RT techs'!$L$2:$L$1718,'Service PJ'!$A170,'EPA_US9RT techs'!$C$2:$C$1718,"VDA_FLOP",'EPA_US9RT techs'!$F$2:$F$1718,'Service PJ'!J$1),1/AVERAGEIFS('EPA_US9RT techs'!$I$2:$I$1718,'EPA_US9RT techs'!$K$2:$K$1718,'Service PJ'!$B170,'EPA_US9RT techs'!$L$2:$L$1718,'Service PJ'!$A170,'EPA_US9RT techs'!$C$2:$C$1718,"VDA_FLOP",'EPA_US9RT techs'!$F$2:$F$1718,'Service PJ'!J$1)),"")</f>
        <v>1.2547982141073375</v>
      </c>
      <c r="L170" t="str">
        <f>IF(SUM(O170:AR170)=0,"\I: ","")&amp;'Service PJ'!D170&amp;"_"&amp;'Service PJ'!E170&amp;"_"&amp;'Service PJ'!C170</f>
        <v>INM_MDR_OIL</v>
      </c>
      <c r="M170" t="str">
        <f>"IND"&amp;'Service PJ'!C170</f>
        <v>INDOIL</v>
      </c>
      <c r="N170" t="str">
        <f t="shared" si="134"/>
        <v>INM_MDR</v>
      </c>
      <c r="O170" s="1">
        <f>'Service shares'!AK170*'Service PJ'!AV170</f>
        <v>28.069520605031663</v>
      </c>
      <c r="P170" s="1">
        <f>'Service shares'!AL170*'Service PJ'!AW170</f>
        <v>5.4360013867850592</v>
      </c>
      <c r="Q170" s="1">
        <f>'Service shares'!AM170*'Service PJ'!AX170</f>
        <v>3.6074481915396301</v>
      </c>
      <c r="R170" s="1">
        <f>'Service shares'!AN170*'Service PJ'!AY170</f>
        <v>3.7983881714217307</v>
      </c>
      <c r="S170" s="1">
        <f>'Service shares'!AO170*'Service PJ'!AZ170</f>
        <v>41.764228959098801</v>
      </c>
      <c r="T170" s="1">
        <f>'Service shares'!AP170*'Service PJ'!BA170</f>
        <v>34.702403195288575</v>
      </c>
      <c r="U170" s="1">
        <f>'Service shares'!AQ170*'Service PJ'!BB170</f>
        <v>2.876764700055658</v>
      </c>
      <c r="V170" s="14">
        <f>'Service shares'!AR170*'Service PJ'!BC170</f>
        <v>54.721350055475973</v>
      </c>
      <c r="W170" s="1">
        <f>'Service shares'!AS170*'Service PJ'!BD170</f>
        <v>8.3019807321126944</v>
      </c>
      <c r="X170" s="1">
        <f>'Service shares'!AT170*'Service PJ'!BE170</f>
        <v>86.029418843888024</v>
      </c>
      <c r="Y170" s="1">
        <f>'Service shares'!AU170*'Service PJ'!BF170</f>
        <v>6.2724543961485519</v>
      </c>
      <c r="Z170" s="1">
        <f>'Service shares'!AV170*'Service PJ'!BG170</f>
        <v>3.6598454484250484</v>
      </c>
      <c r="AA170" s="1">
        <f>'Service shares'!AW170*'Service PJ'!BH170</f>
        <v>4.3949131078685149</v>
      </c>
      <c r="AB170" s="1">
        <f>'Service shares'!AX170*'Service PJ'!BI170</f>
        <v>22.396370409619085</v>
      </c>
      <c r="AC170" s="1">
        <f>'Service shares'!AY170*'Service PJ'!BJ170</f>
        <v>11.164723465863053</v>
      </c>
      <c r="AD170" s="1">
        <f>'Service shares'!AZ170*'Service PJ'!BK170</f>
        <v>27.601764896787635</v>
      </c>
      <c r="AE170" s="1">
        <f>'Service shares'!BA170*'Service PJ'!BL170</f>
        <v>60.029130025645109</v>
      </c>
      <c r="AF170" s="1">
        <f>'Service shares'!BB170*'Service PJ'!BM170</f>
        <v>9.851731334953417</v>
      </c>
      <c r="AG170" s="1">
        <f>'Service shares'!BC170*'Service PJ'!BN170</f>
        <v>6.6071069661740696</v>
      </c>
      <c r="AH170" s="1">
        <f>'Service shares'!BD170*'Service PJ'!BO170</f>
        <v>123.02107472736401</v>
      </c>
      <c r="AI170" s="1">
        <f>'Service shares'!BE170*'Service PJ'!BP170</f>
        <v>15.281785531728461</v>
      </c>
      <c r="AJ170" s="1">
        <f>'Service shares'!BF170*'Service PJ'!BQ170</f>
        <v>52.798786025922929</v>
      </c>
      <c r="AK170" s="1">
        <f>'Service shares'!BG170*'Service PJ'!BR170</f>
        <v>1.562837771392338</v>
      </c>
      <c r="AL170" s="1">
        <f>'Service shares'!BH170*'Service PJ'!BS170</f>
        <v>0.92056972981218532</v>
      </c>
      <c r="AM170" s="1">
        <f>'Service shares'!BI170*'Service PJ'!BT170</f>
        <v>9.3471834613572966</v>
      </c>
      <c r="AN170" s="1">
        <f>'Service shares'!BJ170*'Service PJ'!BU170</f>
        <v>0</v>
      </c>
      <c r="AO170" s="1">
        <f>'Service shares'!BK170*'Service PJ'!BV170</f>
        <v>0.17460614816445438</v>
      </c>
      <c r="AP170" s="1">
        <f>'Service shares'!BL170*'Service PJ'!BW170</f>
        <v>2.8082061637261231</v>
      </c>
      <c r="AQ170" s="1">
        <f>'Service shares'!BM170*'Service PJ'!BX170</f>
        <v>19.424804150274205</v>
      </c>
      <c r="AR170" s="1">
        <f>'Service shares'!BN170*'Service PJ'!BY170</f>
        <v>0</v>
      </c>
      <c r="AS170" s="2">
        <v>0</v>
      </c>
      <c r="AU170" t="str">
        <f t="shared" si="101"/>
        <v>INM_MDR_OIL</v>
      </c>
      <c r="AV170" s="1">
        <f t="shared" si="146"/>
        <v>1.0670136566055177</v>
      </c>
      <c r="AW170" s="1">
        <f t="shared" si="146"/>
        <v>1.0670136566055177</v>
      </c>
      <c r="AX170" s="1">
        <f t="shared" si="146"/>
        <v>1.0670136566055177</v>
      </c>
      <c r="AY170" s="1">
        <f t="shared" si="146"/>
        <v>1.0670136566055177</v>
      </c>
      <c r="AZ170" s="1">
        <f t="shared" si="146"/>
        <v>1.0670136566055177</v>
      </c>
      <c r="BA170" s="1">
        <f t="shared" si="146"/>
        <v>1.0670136566055177</v>
      </c>
      <c r="BB170" s="1">
        <f t="shared" si="146"/>
        <v>1.0670136566055177</v>
      </c>
      <c r="BC170" s="1">
        <f t="shared" si="146"/>
        <v>1.0670136566055177</v>
      </c>
      <c r="BD170" s="1">
        <f t="shared" si="146"/>
        <v>1.0670136566055177</v>
      </c>
      <c r="BE170" s="1">
        <f t="shared" si="146"/>
        <v>1.0670136566055177</v>
      </c>
      <c r="BF170" s="1">
        <f t="shared" si="146"/>
        <v>1.0670136566055177</v>
      </c>
      <c r="BG170" s="1">
        <f t="shared" si="146"/>
        <v>1.0670136566055177</v>
      </c>
      <c r="BH170" s="1">
        <f t="shared" si="146"/>
        <v>1.0670136566055177</v>
      </c>
      <c r="BI170" s="1">
        <f t="shared" si="146"/>
        <v>1.0670136566055177</v>
      </c>
      <c r="BJ170" s="1">
        <f t="shared" si="146"/>
        <v>1.0670136566055177</v>
      </c>
      <c r="BK170" s="1">
        <f t="shared" si="146"/>
        <v>1.0670136566055177</v>
      </c>
      <c r="BL170" s="1">
        <f t="shared" si="144"/>
        <v>1.0670136566055177</v>
      </c>
      <c r="BM170" s="1">
        <f t="shared" si="147"/>
        <v>1.0670136566055177</v>
      </c>
      <c r="BN170" s="1">
        <f t="shared" si="147"/>
        <v>1.0670136566055177</v>
      </c>
      <c r="BO170" s="1">
        <f t="shared" si="147"/>
        <v>1.0670136566055177</v>
      </c>
      <c r="BP170" s="1">
        <f t="shared" si="147"/>
        <v>1.0670136566055177</v>
      </c>
      <c r="BQ170" s="1">
        <f t="shared" si="147"/>
        <v>1.0670136566055177</v>
      </c>
      <c r="BR170" s="1">
        <f t="shared" si="147"/>
        <v>1.0670136566055177</v>
      </c>
      <c r="BS170" s="1">
        <f t="shared" si="147"/>
        <v>1.0670136566055177</v>
      </c>
      <c r="BT170" s="1">
        <f t="shared" si="147"/>
        <v>1.0670136566055177</v>
      </c>
      <c r="BU170" s="1">
        <f t="shared" si="147"/>
        <v>1.0670136566055177</v>
      </c>
      <c r="BV170" s="1">
        <f t="shared" si="147"/>
        <v>1.0670136566055177</v>
      </c>
      <c r="BW170" s="1">
        <f t="shared" si="147"/>
        <v>1.0670136566055177</v>
      </c>
      <c r="BX170" s="1">
        <f t="shared" si="147"/>
        <v>1.0670136566055177</v>
      </c>
      <c r="BY170" s="1">
        <f t="shared" si="147"/>
        <v>1.0670136566055177</v>
      </c>
      <c r="CC170" t="str">
        <f t="shared" si="136"/>
        <v>PRE</v>
      </c>
      <c r="CD170" t="str">
        <f t="shared" si="137"/>
        <v>INM_MDR_OIL</v>
      </c>
      <c r="CE170" t="str">
        <f>VLOOKUP(D170,'IND Balance'!$AM$5:$AN$21,2,FALSE)&amp;" - "&amp;VLOOKUP(E170,'MECS_Table 5.4'!$AF$18:$AG$30,2,FALSE)&amp;" - "&amp;VLOOKUP('Service PJ'!M170,'IND Balance'!$AM$22:$AN$32,2,FALSE)</f>
        <v>Non-metals - Machine drive - Oil</v>
      </c>
      <c r="CF170" t="s">
        <v>109</v>
      </c>
      <c r="CG170" t="s">
        <v>110</v>
      </c>
      <c r="CL170" t="str">
        <f t="shared" si="138"/>
        <v>INM_MDR_OIL</v>
      </c>
      <c r="CM170" t="str">
        <f t="shared" si="139"/>
        <v>INM_MDR</v>
      </c>
      <c r="CN170" s="1">
        <f t="shared" si="103"/>
        <v>0.44725061082714213</v>
      </c>
      <c r="CO170" s="1">
        <f t="shared" si="104"/>
        <v>0.4180044992409449</v>
      </c>
      <c r="CP170" s="1">
        <f t="shared" si="105"/>
        <v>0.21916726243713627</v>
      </c>
      <c r="CQ170" s="1">
        <f t="shared" si="106"/>
        <v>0.18015807714062015</v>
      </c>
      <c r="CR170" s="1">
        <f t="shared" si="107"/>
        <v>0.34917710482432024</v>
      </c>
      <c r="CS170" s="1">
        <f t="shared" si="108"/>
        <v>0.15974241036598263</v>
      </c>
      <c r="CT170" s="1">
        <f t="shared" si="109"/>
        <v>0.19043174692548681</v>
      </c>
      <c r="CU170" s="1">
        <f t="shared" si="110"/>
        <v>0.63779854415083748</v>
      </c>
      <c r="CV170" s="1">
        <f t="shared" si="111"/>
        <v>0.49821857470129616</v>
      </c>
      <c r="CW170" s="1">
        <f t="shared" si="112"/>
        <v>7.174152498133389E-2</v>
      </c>
      <c r="CX170" s="1">
        <f t="shared" si="113"/>
        <v>0.49609991648369361</v>
      </c>
      <c r="CY170" s="1">
        <f t="shared" si="114"/>
        <v>8.982922707092407E-2</v>
      </c>
      <c r="CZ170" s="1">
        <f t="shared" si="115"/>
        <v>0.24965740270771011</v>
      </c>
      <c r="DA170" s="1">
        <f t="shared" si="116"/>
        <v>0.45593204557481953</v>
      </c>
      <c r="DB170" s="1">
        <f t="shared" si="117"/>
        <v>0.40882632216021164</v>
      </c>
      <c r="DC170" s="1">
        <f t="shared" si="118"/>
        <v>0.53066074829508003</v>
      </c>
      <c r="DD170" s="1">
        <f t="shared" si="119"/>
        <v>0.51800288406134132</v>
      </c>
      <c r="DE170" s="1">
        <f t="shared" si="120"/>
        <v>0.30352978577295964</v>
      </c>
      <c r="DF170" s="1">
        <f t="shared" si="121"/>
        <v>0.1430520855510605</v>
      </c>
      <c r="DG170" s="1">
        <f t="shared" si="122"/>
        <v>0.71868970908832053</v>
      </c>
      <c r="DH170" s="1">
        <f t="shared" si="123"/>
        <v>0.50539012274001505</v>
      </c>
      <c r="DI170" s="1">
        <f t="shared" si="124"/>
        <v>0.69893460047965694</v>
      </c>
      <c r="DJ170" s="1">
        <f t="shared" si="125"/>
        <v>0.12658755623949172</v>
      </c>
      <c r="DK170" s="1">
        <f t="shared" si="126"/>
        <v>0.23178090695094719</v>
      </c>
      <c r="DL170" s="1">
        <f t="shared" si="127"/>
        <v>0.13417019561317753</v>
      </c>
      <c r="DM170" s="1">
        <f t="shared" si="128"/>
        <v>0</v>
      </c>
      <c r="DN170" s="1">
        <f t="shared" si="129"/>
        <v>2.4493315057497925E-2</v>
      </c>
      <c r="DO170" s="1">
        <f t="shared" si="130"/>
        <v>0.14613810589871731</v>
      </c>
      <c r="DP170" s="1">
        <f t="shared" si="131"/>
        <v>0.1527408085170758</v>
      </c>
      <c r="DQ170" s="1" t="str">
        <f t="shared" si="132"/>
        <v/>
      </c>
      <c r="DR170" s="1">
        <v>3</v>
      </c>
      <c r="DS170" s="1" t="str">
        <f t="shared" si="140"/>
        <v/>
      </c>
      <c r="DT170" t="str">
        <f t="shared" si="141"/>
        <v/>
      </c>
    </row>
    <row r="171" spans="1:124" x14ac:dyDescent="0.45">
      <c r="A171" t="str">
        <f t="shared" si="145"/>
        <v>OIL</v>
      </c>
      <c r="B171" t="str">
        <f>VLOOKUP(E171,'EPA_US9RT techs'!$R$26:$S$34,2,FALSE)</f>
        <v>OTH</v>
      </c>
      <c r="C171" t="str">
        <f>'Service shares'!A171</f>
        <v>OIL</v>
      </c>
      <c r="D171" t="str">
        <f>'Service shares'!B171</f>
        <v>INM</v>
      </c>
      <c r="E171" t="str">
        <f>'Service shares'!C171</f>
        <v>OTH</v>
      </c>
      <c r="F171" s="1">
        <f>IFERROR(1/AVERAGEIFS('EPA_US9RT techs'!$I$2:$I$1718,'EPA_US9RT techs'!$J$2:$J$1718,'Service PJ'!$D171,'EPA_US9RT techs'!$K$2:$K$1718,'Service PJ'!$B171,'EPA_US9RT techs'!$L$2:$L$1718,'Service PJ'!$A171,'EPA_US9RT techs'!$C$2:$C$1718,"VDA_FLOP",'EPA_US9RT techs'!$F$2:$F$1718,'Service PJ'!F$1),1/AVERAGEIFS('EPA_US9RT techs'!$I$2:$I$1718,'EPA_US9RT techs'!$K$2:$K$1718,'Service PJ'!$B171,'EPA_US9RT techs'!$L$2:$L$1718,'Service PJ'!$A171,'EPA_US9RT techs'!$C$2:$C$1718,"VDA_FLOP",'EPA_US9RT techs'!$F$2:$F$1718,'Service PJ'!F$1))</f>
        <v>1</v>
      </c>
      <c r="G171" s="1">
        <f>IFERROR(IFERROR(1/AVERAGEIFS('EPA_US9RT techs'!$I$2:$I$1718,'EPA_US9RT techs'!$J$2:$J$1718,'Service PJ'!$D171,'EPA_US9RT techs'!$K$2:$K$1718,'Service PJ'!$B171,'EPA_US9RT techs'!$L$2:$L$1718,'Service PJ'!$A171,'EPA_US9RT techs'!$C$2:$C$1718,"VDA_FLOP",'EPA_US9RT techs'!$F$2:$F$1718,'Service PJ'!G$1),1/AVERAGEIFS('EPA_US9RT techs'!$I$2:$I$1718,'EPA_US9RT techs'!$K$2:$K$1718,'Service PJ'!$B171,'EPA_US9RT techs'!$L$2:$L$1718,'Service PJ'!$A171,'EPA_US9RT techs'!$C$2:$C$1718,"VDA_FLOP",'EPA_US9RT techs'!$F$2:$F$1718,'Service PJ'!G$1)),"")</f>
        <v>1.0724282948958839</v>
      </c>
      <c r="H171" s="1">
        <f>IFERROR(IFERROR(1/AVERAGEIFS('EPA_US9RT techs'!$I$2:$I$1718,'EPA_US9RT techs'!$J$2:$J$1718,'Service PJ'!$D171,'EPA_US9RT techs'!$K$2:$K$1718,'Service PJ'!$B171,'EPA_US9RT techs'!$L$2:$L$1718,'Service PJ'!$A171,'EPA_US9RT techs'!$C$2:$C$1718,"VDA_FLOP",'EPA_US9RT techs'!$F$2:$F$1718,'Service PJ'!H$1),1/AVERAGEIFS('EPA_US9RT techs'!$I$2:$I$1718,'EPA_US9RT techs'!$K$2:$K$1718,'Service PJ'!$B171,'EPA_US9RT techs'!$L$2:$L$1718,'Service PJ'!$A171,'EPA_US9RT techs'!$C$2:$C$1718,"VDA_FLOP",'EPA_US9RT techs'!$F$2:$F$1718,'Service PJ'!H$1)),"")</f>
        <v>1.1171434680844532</v>
      </c>
      <c r="I171" s="1">
        <f>IFERROR(IFERROR(1/AVERAGEIFS('EPA_US9RT techs'!$I$2:$I$1718,'EPA_US9RT techs'!$J$2:$J$1718,'Service PJ'!$D171,'EPA_US9RT techs'!$K$2:$K$1718,'Service PJ'!$B171,'EPA_US9RT techs'!$L$2:$L$1718,'Service PJ'!$A171,'EPA_US9RT techs'!$C$2:$C$1718,"VDA_FLOP",'EPA_US9RT techs'!$F$2:$F$1718,'Service PJ'!I$1),1/AVERAGEIFS('EPA_US9RT techs'!$I$2:$I$1718,'EPA_US9RT techs'!$K$2:$K$1718,'Service PJ'!$B171,'EPA_US9RT techs'!$L$2:$L$1718,'Service PJ'!$A171,'EPA_US9RT techs'!$C$2:$C$1718,"VDA_FLOP",'EPA_US9RT techs'!$F$2:$F$1718,'Service PJ'!I$1)),"")</f>
        <v>1.1786897824494196</v>
      </c>
      <c r="J171" s="1">
        <f>IFERROR(IFERROR(1/AVERAGEIFS('EPA_US9RT techs'!$I$2:$I$1718,'EPA_US9RT techs'!$J$2:$J$1718,'Service PJ'!$D171,'EPA_US9RT techs'!$K$2:$K$1718,'Service PJ'!$B171,'EPA_US9RT techs'!$L$2:$L$1718,'Service PJ'!$A171,'EPA_US9RT techs'!$C$2:$C$1718,"VDA_FLOP",'EPA_US9RT techs'!$F$2:$F$1718,'Service PJ'!J$1),1/AVERAGEIFS('EPA_US9RT techs'!$I$2:$I$1718,'EPA_US9RT techs'!$K$2:$K$1718,'Service PJ'!$B171,'EPA_US9RT techs'!$L$2:$L$1718,'Service PJ'!$A171,'EPA_US9RT techs'!$C$2:$C$1718,"VDA_FLOP",'EPA_US9RT techs'!$F$2:$F$1718,'Service PJ'!J$1)),"")</f>
        <v>1.2350684272872265</v>
      </c>
      <c r="L171" t="str">
        <f>IF(SUM(O171:AR171)=0,"\I: ","")&amp;'Service PJ'!D171&amp;"_"&amp;'Service PJ'!E171&amp;"_"&amp;'Service PJ'!C171</f>
        <v>INM_OTH_OIL</v>
      </c>
      <c r="M171" t="str">
        <f>"IND"&amp;'Service PJ'!C171</f>
        <v>INDOIL</v>
      </c>
      <c r="N171" t="str">
        <f t="shared" si="134"/>
        <v>INM_OTH</v>
      </c>
      <c r="O171" s="1">
        <f>'Service shares'!AK171*'Service PJ'!AV171</f>
        <v>47.019935709732756</v>
      </c>
      <c r="P171" s="1">
        <f>'Service shares'!AL171*'Service PJ'!AW171</f>
        <v>9.1059779510033181</v>
      </c>
      <c r="Q171" s="1">
        <f>'Service shares'!AM171*'Service PJ'!AX171</f>
        <v>6.042924082286576</v>
      </c>
      <c r="R171" s="1">
        <f>'Service shares'!AN171*'Service PJ'!AY171</f>
        <v>6.3627722800810433</v>
      </c>
      <c r="S171" s="1">
        <f>'Service shares'!AO171*'Service PJ'!AZ171</f>
        <v>69.960274286671222</v>
      </c>
      <c r="T171" s="1">
        <f>'Service shares'!AP171*'Service PJ'!BA171</f>
        <v>58.130838434169711</v>
      </c>
      <c r="U171" s="1">
        <f>'Service shares'!AQ171*'Service PJ'!BB171</f>
        <v>4.8189384190764706</v>
      </c>
      <c r="V171" s="14">
        <f>'Service shares'!AR171*'Service PJ'!BC171</f>
        <v>91.665062533951271</v>
      </c>
      <c r="W171" s="1">
        <f>'Service shares'!AS171*'Service PJ'!BD171</f>
        <v>13.90684956042336</v>
      </c>
      <c r="X171" s="1">
        <f>'Service shares'!AT171*'Service PJ'!BE171</f>
        <v>144.10996896256836</v>
      </c>
      <c r="Y171" s="1">
        <f>'Service shares'!AU171*'Service PJ'!BF171</f>
        <v>10.507140702512288</v>
      </c>
      <c r="Z171" s="1">
        <f>'Service shares'!AV171*'Service PJ'!BG171</f>
        <v>6.1306959999044732</v>
      </c>
      <c r="AA171" s="1">
        <f>'Service shares'!AW171*'Service PJ'!BH171</f>
        <v>7.3620256893449101</v>
      </c>
      <c r="AB171" s="1">
        <f>'Service shares'!AX171*'Service PJ'!BI171</f>
        <v>37.516704029597108</v>
      </c>
      <c r="AC171" s="1">
        <f>'Service shares'!AY171*'Service PJ'!BJ171</f>
        <v>18.702299443180433</v>
      </c>
      <c r="AD171" s="1">
        <f>'Service shares'!AZ171*'Service PJ'!BK171</f>
        <v>46.236386762140391</v>
      </c>
      <c r="AE171" s="1">
        <f>'Service shares'!BA171*'Service PJ'!BL171</f>
        <v>100.5562536757773</v>
      </c>
      <c r="AF171" s="1">
        <f>'Service shares'!BB171*'Service PJ'!BM171</f>
        <v>16.502874435127776</v>
      </c>
      <c r="AG171" s="1">
        <f>'Service shares'!BC171*'Service PJ'!BN171</f>
        <v>11.067725350505029</v>
      </c>
      <c r="AH171" s="1">
        <f>'Service shares'!BD171*'Service PJ'!BO171</f>
        <v>206.0755901754155</v>
      </c>
      <c r="AI171" s="1">
        <f>'Service shares'!BE171*'Service PJ'!BP171</f>
        <v>25.59889010370172</v>
      </c>
      <c r="AJ171" s="1">
        <f>'Service shares'!BF171*'Service PJ'!BQ171</f>
        <v>88.444528833378413</v>
      </c>
      <c r="AK171" s="1">
        <f>'Service shares'!BG171*'Service PJ'!BR171</f>
        <v>2.617947508602521</v>
      </c>
      <c r="AL171" s="1">
        <f>'Service shares'!BH171*'Service PJ'!BS171</f>
        <v>1.5420687129346926</v>
      </c>
      <c r="AM171" s="1">
        <f>'Service shares'!BI171*'Service PJ'!BT171</f>
        <v>15.657694037756851</v>
      </c>
      <c r="AN171" s="1">
        <f>'Service shares'!BJ171*'Service PJ'!BU171</f>
        <v>0</v>
      </c>
      <c r="AO171" s="1">
        <f>'Service shares'!BK171*'Service PJ'!BV171</f>
        <v>0.29248699957294683</v>
      </c>
      <c r="AP171" s="1">
        <f>'Service shares'!BL171*'Service PJ'!BW171</f>
        <v>4.7040943497413403</v>
      </c>
      <c r="AQ171" s="1">
        <f>'Service shares'!BM171*'Service PJ'!BX171</f>
        <v>32.538961216042928</v>
      </c>
      <c r="AR171" s="1">
        <f>'Service shares'!BN171*'Service PJ'!BY171</f>
        <v>0</v>
      </c>
      <c r="AS171" s="2">
        <v>0</v>
      </c>
      <c r="AU171" t="str">
        <f t="shared" si="101"/>
        <v>INM_OTH_OIL</v>
      </c>
      <c r="AV171" s="1">
        <f t="shared" si="146"/>
        <v>1.0724282948958839</v>
      </c>
      <c r="AW171" s="1">
        <f t="shared" si="146"/>
        <v>1.0724282948958839</v>
      </c>
      <c r="AX171" s="1">
        <f t="shared" si="146"/>
        <v>1.0724282948958839</v>
      </c>
      <c r="AY171" s="1">
        <f t="shared" si="146"/>
        <v>1.0724282948958839</v>
      </c>
      <c r="AZ171" s="1">
        <f t="shared" si="146"/>
        <v>1.0724282948958839</v>
      </c>
      <c r="BA171" s="1">
        <f t="shared" si="146"/>
        <v>1.0724282948958839</v>
      </c>
      <c r="BB171" s="1">
        <f t="shared" si="146"/>
        <v>1.0724282948958839</v>
      </c>
      <c r="BC171" s="1">
        <f t="shared" si="146"/>
        <v>1.0724282948958839</v>
      </c>
      <c r="BD171" s="1">
        <f t="shared" si="146"/>
        <v>1.0724282948958839</v>
      </c>
      <c r="BE171" s="1">
        <f t="shared" si="146"/>
        <v>1.0724282948958839</v>
      </c>
      <c r="BF171" s="1">
        <f t="shared" si="146"/>
        <v>1.0724282948958839</v>
      </c>
      <c r="BG171" s="1">
        <f t="shared" si="146"/>
        <v>1.0724282948958839</v>
      </c>
      <c r="BH171" s="1">
        <f t="shared" si="146"/>
        <v>1.0724282948958839</v>
      </c>
      <c r="BI171" s="1">
        <f t="shared" si="146"/>
        <v>1.0724282948958839</v>
      </c>
      <c r="BJ171" s="1">
        <f t="shared" si="146"/>
        <v>1.0724282948958839</v>
      </c>
      <c r="BK171" s="1">
        <f t="shared" si="146"/>
        <v>1.0724282948958839</v>
      </c>
      <c r="BL171" s="1">
        <f t="shared" si="144"/>
        <v>1.0724282948958839</v>
      </c>
      <c r="BM171" s="1">
        <f t="shared" si="147"/>
        <v>1.0724282948958839</v>
      </c>
      <c r="BN171" s="1">
        <f t="shared" si="147"/>
        <v>1.0724282948958839</v>
      </c>
      <c r="BO171" s="1">
        <f t="shared" si="147"/>
        <v>1.0724282948958839</v>
      </c>
      <c r="BP171" s="1">
        <f t="shared" si="147"/>
        <v>1.0724282948958839</v>
      </c>
      <c r="BQ171" s="1">
        <f t="shared" si="147"/>
        <v>1.0724282948958839</v>
      </c>
      <c r="BR171" s="1">
        <f t="shared" si="147"/>
        <v>1.0724282948958839</v>
      </c>
      <c r="BS171" s="1">
        <f t="shared" si="147"/>
        <v>1.0724282948958839</v>
      </c>
      <c r="BT171" s="1">
        <f t="shared" si="147"/>
        <v>1.0724282948958839</v>
      </c>
      <c r="BU171" s="1">
        <f t="shared" si="147"/>
        <v>1.0724282948958839</v>
      </c>
      <c r="BV171" s="1">
        <f t="shared" si="147"/>
        <v>1.0724282948958839</v>
      </c>
      <c r="BW171" s="1">
        <f t="shared" si="147"/>
        <v>1.0724282948958839</v>
      </c>
      <c r="BX171" s="1">
        <f t="shared" si="147"/>
        <v>1.0724282948958839</v>
      </c>
      <c r="BY171" s="1">
        <f t="shared" si="147"/>
        <v>1.0724282948958839</v>
      </c>
      <c r="CC171" t="str">
        <f t="shared" si="136"/>
        <v>PRE</v>
      </c>
      <c r="CD171" t="str">
        <f t="shared" si="137"/>
        <v>INM_OTH_OIL</v>
      </c>
      <c r="CE171" t="str">
        <f>VLOOKUP(D171,'IND Balance'!$AM$5:$AN$21,2,FALSE)&amp;" - "&amp;VLOOKUP(E171,'MECS_Table 5.4'!$AF$18:$AG$30,2,FALSE)&amp;" - "&amp;VLOOKUP('Service PJ'!M171,'IND Balance'!$AM$22:$AN$32,2,FALSE)</f>
        <v>Non-metals - Other - Oil</v>
      </c>
      <c r="CF171" t="s">
        <v>109</v>
      </c>
      <c r="CG171" t="s">
        <v>110</v>
      </c>
      <c r="CL171" t="str">
        <f t="shared" si="138"/>
        <v>INM_OTH_OIL</v>
      </c>
      <c r="CM171" t="str">
        <f t="shared" si="139"/>
        <v>INM_OTH</v>
      </c>
      <c r="CN171" s="1">
        <f t="shared" si="103"/>
        <v>0.94257006313155745</v>
      </c>
      <c r="CO171" s="1">
        <f t="shared" si="104"/>
        <v>0.97051467469732144</v>
      </c>
      <c r="CP171" s="1">
        <f t="shared" si="105"/>
        <v>0.85660264344710413</v>
      </c>
      <c r="CQ171" s="1">
        <f t="shared" si="106"/>
        <v>0.85331968726503515</v>
      </c>
      <c r="CR171" s="1">
        <f t="shared" si="107"/>
        <v>0.94559637264280161</v>
      </c>
      <c r="CS171" s="1">
        <f t="shared" si="108"/>
        <v>0.93573217525329899</v>
      </c>
      <c r="CT171" s="1">
        <f t="shared" si="109"/>
        <v>0.85133945074780604</v>
      </c>
      <c r="CU171" s="1">
        <f t="shared" si="110"/>
        <v>0.97498844349222313</v>
      </c>
      <c r="CV171" s="1">
        <f t="shared" si="111"/>
        <v>0.95230294196145759</v>
      </c>
      <c r="CW171" s="1">
        <f t="shared" si="112"/>
        <v>0.77357202788791735</v>
      </c>
      <c r="CX171" s="1">
        <f t="shared" si="113"/>
        <v>0.96040410391443087</v>
      </c>
      <c r="CY171" s="1">
        <f t="shared" si="114"/>
        <v>0.74839285206118356</v>
      </c>
      <c r="CZ171" s="1">
        <f t="shared" si="115"/>
        <v>0.89713714316460791</v>
      </c>
      <c r="DA171" s="1">
        <f t="shared" si="116"/>
        <v>0.94554662214134944</v>
      </c>
      <c r="DB171" s="1">
        <f t="shared" si="117"/>
        <v>0.94237350978793155</v>
      </c>
      <c r="DC171" s="1">
        <f t="shared" si="118"/>
        <v>0.95530162364937188</v>
      </c>
      <c r="DD171" s="1">
        <f t="shared" si="119"/>
        <v>0.96361492966830564</v>
      </c>
      <c r="DE171" s="1">
        <f t="shared" si="120"/>
        <v>0.91068698716010521</v>
      </c>
      <c r="DF171" s="1">
        <f t="shared" si="121"/>
        <v>0.82812696209063841</v>
      </c>
      <c r="DG171" s="1">
        <f t="shared" si="122"/>
        <v>0.98925914119375113</v>
      </c>
      <c r="DH171" s="1">
        <f t="shared" si="123"/>
        <v>0.96398543632332834</v>
      </c>
      <c r="DI171" s="1">
        <f t="shared" si="124"/>
        <v>0.97398995916712905</v>
      </c>
      <c r="DJ171" s="1">
        <f t="shared" si="125"/>
        <v>0.73767402330006604</v>
      </c>
      <c r="DK171" s="1">
        <f t="shared" si="126"/>
        <v>0.90285039658884536</v>
      </c>
      <c r="DL171" s="1">
        <f t="shared" si="127"/>
        <v>0.75669769659964281</v>
      </c>
      <c r="DM171" s="1">
        <f t="shared" si="128"/>
        <v>0</v>
      </c>
      <c r="DN171" s="1">
        <f t="shared" si="129"/>
        <v>0.48631321091579577</v>
      </c>
      <c r="DO171" s="1">
        <f t="shared" si="130"/>
        <v>0.8154426937890118</v>
      </c>
      <c r="DP171" s="1">
        <f t="shared" si="131"/>
        <v>0.81698609783083864</v>
      </c>
      <c r="DQ171" s="1" t="str">
        <f t="shared" si="132"/>
        <v/>
      </c>
      <c r="DR171" s="1">
        <v>3</v>
      </c>
      <c r="DS171" s="1" t="str">
        <f t="shared" si="140"/>
        <v/>
      </c>
      <c r="DT171" t="str">
        <f t="shared" si="141"/>
        <v/>
      </c>
    </row>
    <row r="172" spans="1:124" x14ac:dyDescent="0.45">
      <c r="A172" t="str">
        <f t="shared" si="145"/>
        <v>OIL</v>
      </c>
      <c r="B172" t="str">
        <f>VLOOKUP(E172,'EPA_US9RT techs'!$R$26:$S$34,2,FALSE)</f>
        <v>STM</v>
      </c>
      <c r="C172" t="str">
        <f>'Service shares'!A172</f>
        <v>OIL</v>
      </c>
      <c r="D172" t="str">
        <f>'Service shares'!B172</f>
        <v>ILP</v>
      </c>
      <c r="E172" t="str">
        <f>'Service shares'!C172</f>
        <v>STM</v>
      </c>
      <c r="F172" s="1">
        <f>IFERROR(1/AVERAGEIFS('EPA_US9RT techs'!$I$2:$I$1718,'EPA_US9RT techs'!$J$2:$J$1718,'Service PJ'!$D172,'EPA_US9RT techs'!$K$2:$K$1718,'Service PJ'!$B172,'EPA_US9RT techs'!$L$2:$L$1718,'Service PJ'!$A172,'EPA_US9RT techs'!$C$2:$C$1718,"VDA_FLOP",'EPA_US9RT techs'!$F$2:$F$1718,'Service PJ'!F$1),1/AVERAGEIFS('EPA_US9RT techs'!$I$2:$I$1718,'EPA_US9RT techs'!$K$2:$K$1718,'Service PJ'!$B172,'EPA_US9RT techs'!$L$2:$L$1718,'Service PJ'!$A172,'EPA_US9RT techs'!$C$2:$C$1718,"VDA_FLOP",'EPA_US9RT techs'!$F$2:$F$1718,'Service PJ'!F$1))</f>
        <v>0.6950800140970721</v>
      </c>
      <c r="G172" s="1" t="str">
        <f>IFERROR(IFERROR(1/AVERAGEIFS('EPA_US9RT techs'!$I$2:$I$1718,'EPA_US9RT techs'!$J$2:$J$1718,'Service PJ'!$D172,'EPA_US9RT techs'!$K$2:$K$1718,'Service PJ'!$B172,'EPA_US9RT techs'!$L$2:$L$1718,'Service PJ'!$A172,'EPA_US9RT techs'!$C$2:$C$1718,"VDA_FLOP",'EPA_US9RT techs'!$F$2:$F$1718,'Service PJ'!G$1),1/AVERAGEIFS('EPA_US9RT techs'!$I$2:$I$1718,'EPA_US9RT techs'!$K$2:$K$1718,'Service PJ'!$B172,'EPA_US9RT techs'!$L$2:$L$1718,'Service PJ'!$A172,'EPA_US9RT techs'!$C$2:$C$1718,"VDA_FLOP",'EPA_US9RT techs'!$F$2:$F$1718,'Service PJ'!G$1)),"")</f>
        <v/>
      </c>
      <c r="H172" s="1" t="str">
        <f>IFERROR(IFERROR(1/AVERAGEIFS('EPA_US9RT techs'!$I$2:$I$1718,'EPA_US9RT techs'!$J$2:$J$1718,'Service PJ'!$D172,'EPA_US9RT techs'!$K$2:$K$1718,'Service PJ'!$B172,'EPA_US9RT techs'!$L$2:$L$1718,'Service PJ'!$A172,'EPA_US9RT techs'!$C$2:$C$1718,"VDA_FLOP",'EPA_US9RT techs'!$F$2:$F$1718,'Service PJ'!H$1),1/AVERAGEIFS('EPA_US9RT techs'!$I$2:$I$1718,'EPA_US9RT techs'!$K$2:$K$1718,'Service PJ'!$B172,'EPA_US9RT techs'!$L$2:$L$1718,'Service PJ'!$A172,'EPA_US9RT techs'!$C$2:$C$1718,"VDA_FLOP",'EPA_US9RT techs'!$F$2:$F$1718,'Service PJ'!H$1)),"")</f>
        <v/>
      </c>
      <c r="I172" s="1" t="str">
        <f>IFERROR(IFERROR(1/AVERAGEIFS('EPA_US9RT techs'!$I$2:$I$1718,'EPA_US9RT techs'!$J$2:$J$1718,'Service PJ'!$D172,'EPA_US9RT techs'!$K$2:$K$1718,'Service PJ'!$B172,'EPA_US9RT techs'!$L$2:$L$1718,'Service PJ'!$A172,'EPA_US9RT techs'!$C$2:$C$1718,"VDA_FLOP",'EPA_US9RT techs'!$F$2:$F$1718,'Service PJ'!I$1),1/AVERAGEIFS('EPA_US9RT techs'!$I$2:$I$1718,'EPA_US9RT techs'!$K$2:$K$1718,'Service PJ'!$B172,'EPA_US9RT techs'!$L$2:$L$1718,'Service PJ'!$A172,'EPA_US9RT techs'!$C$2:$C$1718,"VDA_FLOP",'EPA_US9RT techs'!$F$2:$F$1718,'Service PJ'!I$1)),"")</f>
        <v/>
      </c>
      <c r="J172" s="1" t="str">
        <f>IFERROR(IFERROR(1/AVERAGEIFS('EPA_US9RT techs'!$I$2:$I$1718,'EPA_US9RT techs'!$J$2:$J$1718,'Service PJ'!$D172,'EPA_US9RT techs'!$K$2:$K$1718,'Service PJ'!$B172,'EPA_US9RT techs'!$L$2:$L$1718,'Service PJ'!$A172,'EPA_US9RT techs'!$C$2:$C$1718,"VDA_FLOP",'EPA_US9RT techs'!$F$2:$F$1718,'Service PJ'!J$1),1/AVERAGEIFS('EPA_US9RT techs'!$I$2:$I$1718,'EPA_US9RT techs'!$K$2:$K$1718,'Service PJ'!$B172,'EPA_US9RT techs'!$L$2:$L$1718,'Service PJ'!$A172,'EPA_US9RT techs'!$C$2:$C$1718,"VDA_FLOP",'EPA_US9RT techs'!$F$2:$F$1718,'Service PJ'!J$1)),"")</f>
        <v/>
      </c>
      <c r="L172" t="str">
        <f>IF(SUM(O172:AR172)=0,"\I: ","")&amp;'Service PJ'!D172&amp;"_"&amp;'Service PJ'!E172&amp;"_"&amp;'Service PJ'!C172</f>
        <v>ILP_STM_OIL</v>
      </c>
      <c r="M172" t="str">
        <f>"IND"&amp;'Service PJ'!C172</f>
        <v>INDOIL</v>
      </c>
      <c r="N172" t="str">
        <f t="shared" si="134"/>
        <v>ILP_STM</v>
      </c>
      <c r="O172" s="1">
        <f>'Service shares'!AK172*'Service PJ'!AV172</f>
        <v>8.2171306081318507E-2</v>
      </c>
      <c r="P172" s="1">
        <f>'Service shares'!AL172*'Service PJ'!AW172</f>
        <v>1.4212394864185305E-2</v>
      </c>
      <c r="Q172" s="1">
        <f>'Service shares'!AM172*'Service PJ'!AX172</f>
        <v>0.97659473955499876</v>
      </c>
      <c r="R172" s="1">
        <f>'Service shares'!AN172*'Service PJ'!AY172</f>
        <v>1.9577068804612595E-2</v>
      </c>
      <c r="S172" s="1">
        <f>'Service shares'!AO172*'Service PJ'!AZ172</f>
        <v>2.9404137895971756</v>
      </c>
      <c r="T172" s="1">
        <f>'Service shares'!AP172*'Service PJ'!BA172</f>
        <v>0.97569134243220368</v>
      </c>
      <c r="U172" s="1">
        <f>'Service shares'!AQ172*'Service PJ'!BB172</f>
        <v>0.21728592407875091</v>
      </c>
      <c r="V172" s="14">
        <f>'Service shares'!AR172*'Service PJ'!BC172</f>
        <v>1.8311456413889935</v>
      </c>
      <c r="W172" s="1">
        <f>'Service shares'!AS172*'Service PJ'!BD172</f>
        <v>0.50444938695019859</v>
      </c>
      <c r="X172" s="1">
        <f>'Service shares'!AT172*'Service PJ'!BE172</f>
        <v>1.3135843161710381</v>
      </c>
      <c r="Y172" s="1">
        <f>'Service shares'!AU172*'Service PJ'!BF172</f>
        <v>1.1772366213828966</v>
      </c>
      <c r="Z172" s="1">
        <f>'Service shares'!AV172*'Service PJ'!BG172</f>
        <v>0.20621567162325666</v>
      </c>
      <c r="AA172" s="1">
        <f>'Service shares'!AW172*'Service PJ'!BH172</f>
        <v>4.8554373386271166E-2</v>
      </c>
      <c r="AB172" s="1">
        <f>'Service shares'!AX172*'Service PJ'!BI172</f>
        <v>0.20946590572634569</v>
      </c>
      <c r="AC172" s="1">
        <f>'Service shares'!AY172*'Service PJ'!BJ172</f>
        <v>3.4568139605749261E-2</v>
      </c>
      <c r="AD172" s="1">
        <f>'Service shares'!AZ172*'Service PJ'!BK172</f>
        <v>0.4817135462454491</v>
      </c>
      <c r="AE172" s="1">
        <f>'Service shares'!BA172*'Service PJ'!BL172</f>
        <v>0.12093215621784963</v>
      </c>
      <c r="AF172" s="1">
        <f>'Service shares'!BB172*'Service PJ'!BM172</f>
        <v>0.17863316563661774</v>
      </c>
      <c r="AG172" s="1">
        <f>'Service shares'!BC172*'Service PJ'!BN172</f>
        <v>0.16280771010218617</v>
      </c>
      <c r="AH172" s="1">
        <f>'Service shares'!BD172*'Service PJ'!BO172</f>
        <v>0</v>
      </c>
      <c r="AI172" s="1">
        <f>'Service shares'!BE172*'Service PJ'!BP172</f>
        <v>0.13192425006354841</v>
      </c>
      <c r="AJ172" s="1">
        <f>'Service shares'!BF172*'Service PJ'!BQ172</f>
        <v>0.32524167238412716</v>
      </c>
      <c r="AK172" s="1">
        <f>'Service shares'!BG172*'Service PJ'!BR172</f>
        <v>0</v>
      </c>
      <c r="AL172" s="1">
        <f>'Service shares'!BH172*'Service PJ'!BS172</f>
        <v>4.6522665268875926E-2</v>
      </c>
      <c r="AM172" s="1">
        <f>'Service shares'!BI172*'Service PJ'!BT172</f>
        <v>0.82285425966365566</v>
      </c>
      <c r="AN172" s="1">
        <f>'Service shares'!BJ172*'Service PJ'!BU172</f>
        <v>0</v>
      </c>
      <c r="AO172" s="1">
        <f>'Service shares'!BK172*'Service PJ'!BV172</f>
        <v>2.1335221787723797E-2</v>
      </c>
      <c r="AP172" s="1">
        <f>'Service shares'!BL172*'Service PJ'!BW172</f>
        <v>0.12537888223046667</v>
      </c>
      <c r="AQ172" s="1">
        <f>'Service shares'!BM172*'Service PJ'!BX172</f>
        <v>0.4896873873937283</v>
      </c>
      <c r="AR172" s="1">
        <f>'Service shares'!BN172*'Service PJ'!BY172</f>
        <v>0</v>
      </c>
      <c r="AS172" s="2">
        <v>0</v>
      </c>
      <c r="AU172" t="str">
        <f t="shared" si="101"/>
        <v>ILP_STM_OIL</v>
      </c>
      <c r="AV172" s="1">
        <f t="shared" si="146"/>
        <v>0.6950800140970721</v>
      </c>
      <c r="AW172" s="1">
        <f t="shared" si="146"/>
        <v>0.6950800140970721</v>
      </c>
      <c r="AX172" s="1">
        <f t="shared" si="146"/>
        <v>0.6950800140970721</v>
      </c>
      <c r="AY172" s="1">
        <f t="shared" si="146"/>
        <v>0.6950800140970721</v>
      </c>
      <c r="AZ172" s="1">
        <f t="shared" si="146"/>
        <v>0.6950800140970721</v>
      </c>
      <c r="BA172" s="1">
        <f t="shared" si="146"/>
        <v>0.6950800140970721</v>
      </c>
      <c r="BB172" s="1">
        <f t="shared" si="146"/>
        <v>0.6950800140970721</v>
      </c>
      <c r="BC172" s="1">
        <f t="shared" si="146"/>
        <v>0.6950800140970721</v>
      </c>
      <c r="BD172" s="1">
        <f t="shared" si="146"/>
        <v>0.6950800140970721</v>
      </c>
      <c r="BE172" s="1">
        <f t="shared" si="146"/>
        <v>0.6950800140970721</v>
      </c>
      <c r="BF172" s="1">
        <f t="shared" si="146"/>
        <v>0.6950800140970721</v>
      </c>
      <c r="BG172" s="1">
        <f t="shared" si="146"/>
        <v>0.6950800140970721</v>
      </c>
      <c r="BH172" s="1">
        <f t="shared" si="146"/>
        <v>0.6950800140970721</v>
      </c>
      <c r="BI172" s="1">
        <f t="shared" si="146"/>
        <v>0.6950800140970721</v>
      </c>
      <c r="BJ172" s="1">
        <f t="shared" si="146"/>
        <v>0.6950800140970721</v>
      </c>
      <c r="BK172" s="1">
        <f t="shared" si="146"/>
        <v>0.6950800140970721</v>
      </c>
      <c r="BL172" s="1">
        <f t="shared" si="144"/>
        <v>0.6950800140970721</v>
      </c>
      <c r="BM172" s="1">
        <f t="shared" si="147"/>
        <v>0.6950800140970721</v>
      </c>
      <c r="BN172" s="1">
        <f t="shared" si="147"/>
        <v>0.6950800140970721</v>
      </c>
      <c r="BO172" s="1">
        <f t="shared" si="147"/>
        <v>0.6950800140970721</v>
      </c>
      <c r="BP172" s="1">
        <f t="shared" si="147"/>
        <v>0.6950800140970721</v>
      </c>
      <c r="BQ172" s="1">
        <f t="shared" si="147"/>
        <v>0.6950800140970721</v>
      </c>
      <c r="BR172" s="1">
        <f t="shared" si="147"/>
        <v>0.6950800140970721</v>
      </c>
      <c r="BS172" s="1">
        <f t="shared" si="147"/>
        <v>0.6950800140970721</v>
      </c>
      <c r="BT172" s="1">
        <f t="shared" si="147"/>
        <v>0.6950800140970721</v>
      </c>
      <c r="BU172" s="1">
        <f t="shared" si="147"/>
        <v>0.6950800140970721</v>
      </c>
      <c r="BV172" s="1">
        <f t="shared" si="147"/>
        <v>0.6950800140970721</v>
      </c>
      <c r="BW172" s="1">
        <f t="shared" si="147"/>
        <v>0.6950800140970721</v>
      </c>
      <c r="BX172" s="1">
        <f t="shared" si="147"/>
        <v>0.6950800140970721</v>
      </c>
      <c r="BY172" s="1">
        <f t="shared" si="147"/>
        <v>0.6950800140970721</v>
      </c>
      <c r="CC172" t="str">
        <f t="shared" si="136"/>
        <v>PRE</v>
      </c>
      <c r="CD172" t="str">
        <f t="shared" si="137"/>
        <v>ILP_STM_OIL</v>
      </c>
      <c r="CE172" t="str">
        <f>VLOOKUP(D172,'IND Balance'!$AM$5:$AN$21,2,FALSE)&amp;" - "&amp;VLOOKUP(E172,'MECS_Table 5.4'!$AF$18:$AG$30,2,FALSE)&amp;" - "&amp;VLOOKUP('Service PJ'!M172,'IND Balance'!$AM$22:$AN$32,2,FALSE)</f>
        <v>Pulp and Paper - Steam - Oil</v>
      </c>
      <c r="CF172" t="s">
        <v>109</v>
      </c>
      <c r="CG172" t="s">
        <v>110</v>
      </c>
      <c r="CL172" t="str">
        <f t="shared" si="138"/>
        <v>ILP_STM_OIL</v>
      </c>
      <c r="CM172" t="str">
        <f t="shared" si="139"/>
        <v>ILP_STM</v>
      </c>
      <c r="CN172" s="1">
        <f t="shared" si="103"/>
        <v>0.11623561153674777</v>
      </c>
      <c r="CO172" s="1">
        <f t="shared" si="104"/>
        <v>6.2999480087500032E-2</v>
      </c>
      <c r="CP172" s="1">
        <f t="shared" si="105"/>
        <v>3.066444795197009E-2</v>
      </c>
      <c r="CQ172" s="1">
        <f t="shared" si="106"/>
        <v>1.4702221840753128E-2</v>
      </c>
      <c r="CR172" s="1">
        <f t="shared" si="107"/>
        <v>2.6088534914368536E-2</v>
      </c>
      <c r="CS172" s="1">
        <f t="shared" si="108"/>
        <v>1.8194314840930578E-2</v>
      </c>
      <c r="CT172" s="1">
        <f t="shared" si="109"/>
        <v>2.8392159473468542E-2</v>
      </c>
      <c r="CU172" s="1">
        <f t="shared" si="110"/>
        <v>1.0418764205363425E-2</v>
      </c>
      <c r="CV172" s="1">
        <f t="shared" si="111"/>
        <v>4.783081952190839E-3</v>
      </c>
      <c r="CW172" s="1">
        <f t="shared" si="112"/>
        <v>4.1113948058990983E-3</v>
      </c>
      <c r="CX172" s="1">
        <f t="shared" si="113"/>
        <v>7.2898766754775296E-3</v>
      </c>
      <c r="CY172" s="1">
        <f t="shared" si="114"/>
        <v>3.22187505932058E-3</v>
      </c>
      <c r="CZ172" s="1">
        <f t="shared" si="115"/>
        <v>3.703088705231697E-3</v>
      </c>
      <c r="DA172" s="1">
        <f t="shared" si="116"/>
        <v>5.916428937923472E-3</v>
      </c>
      <c r="DB172" s="1">
        <f t="shared" si="117"/>
        <v>3.8669988155009848E-3</v>
      </c>
      <c r="DC172" s="1">
        <f t="shared" si="118"/>
        <v>1.2613999628219855E-2</v>
      </c>
      <c r="DD172" s="1">
        <f t="shared" si="119"/>
        <v>4.7482636954517248E-3</v>
      </c>
      <c r="DE172" s="1">
        <f t="shared" si="120"/>
        <v>5.8926691886613857E-3</v>
      </c>
      <c r="DF172" s="1">
        <f t="shared" si="121"/>
        <v>2.4500563996417411E-3</v>
      </c>
      <c r="DG172" s="1">
        <f t="shared" si="122"/>
        <v>0</v>
      </c>
      <c r="DH172" s="1">
        <f t="shared" si="123"/>
        <v>5.1210826686579015E-3</v>
      </c>
      <c r="DI172" s="1">
        <f t="shared" si="124"/>
        <v>4.0098187655925335E-2</v>
      </c>
      <c r="DJ172" s="1">
        <f t="shared" si="125"/>
        <v>0</v>
      </c>
      <c r="DK172" s="1">
        <f t="shared" si="126"/>
        <v>1.7576712708112948E-2</v>
      </c>
      <c r="DL172" s="1">
        <f t="shared" si="127"/>
        <v>4.2168454103882688E-3</v>
      </c>
      <c r="DM172" s="1" t="str">
        <f t="shared" si="128"/>
        <v/>
      </c>
      <c r="DN172" s="1">
        <f t="shared" si="129"/>
        <v>1.8467186028707228E-2</v>
      </c>
      <c r="DO172" s="1">
        <f t="shared" si="130"/>
        <v>9.6722447264438079E-3</v>
      </c>
      <c r="DP172" s="1">
        <f t="shared" si="131"/>
        <v>8.1619274671416748E-4</v>
      </c>
      <c r="DQ172" s="1" t="str">
        <f t="shared" si="132"/>
        <v/>
      </c>
      <c r="DR172" s="1">
        <v>3</v>
      </c>
      <c r="DS172" s="1" t="str">
        <f t="shared" si="140"/>
        <v/>
      </c>
      <c r="DT172" t="str">
        <f t="shared" si="141"/>
        <v/>
      </c>
    </row>
    <row r="173" spans="1:124" x14ac:dyDescent="0.45">
      <c r="A173" t="str">
        <f t="shared" si="145"/>
        <v>OIL</v>
      </c>
      <c r="B173" t="str">
        <f>VLOOKUP(E173,'EPA_US9RT techs'!$R$26:$S$34,2,FALSE)</f>
        <v>PRH</v>
      </c>
      <c r="C173" t="str">
        <f>'Service shares'!A173</f>
        <v>OIL</v>
      </c>
      <c r="D173" t="str">
        <f>'Service shares'!B173</f>
        <v>ILP</v>
      </c>
      <c r="E173" t="str">
        <f>'Service shares'!C173</f>
        <v>PRH</v>
      </c>
      <c r="F173" s="1">
        <f>IFERROR(1/AVERAGEIFS('EPA_US9RT techs'!$I$2:$I$1718,'EPA_US9RT techs'!$J$2:$J$1718,'Service PJ'!$D173,'EPA_US9RT techs'!$K$2:$K$1718,'Service PJ'!$B173,'EPA_US9RT techs'!$L$2:$L$1718,'Service PJ'!$A173,'EPA_US9RT techs'!$C$2:$C$1718,"VDA_FLOP",'EPA_US9RT techs'!$F$2:$F$1718,'Service PJ'!F$1),1/AVERAGEIFS('EPA_US9RT techs'!$I$2:$I$1718,'EPA_US9RT techs'!$K$2:$K$1718,'Service PJ'!$B173,'EPA_US9RT techs'!$L$2:$L$1718,'Service PJ'!$A173,'EPA_US9RT techs'!$C$2:$C$1718,"VDA_FLOP",'EPA_US9RT techs'!$F$2:$F$1718,'Service PJ'!F$1))</f>
        <v>1</v>
      </c>
      <c r="G173" s="1">
        <f>IFERROR(IFERROR(1/AVERAGEIFS('EPA_US9RT techs'!$I$2:$I$1718,'EPA_US9RT techs'!$J$2:$J$1718,'Service PJ'!$D173,'EPA_US9RT techs'!$K$2:$K$1718,'Service PJ'!$B173,'EPA_US9RT techs'!$L$2:$L$1718,'Service PJ'!$A173,'EPA_US9RT techs'!$C$2:$C$1718,"VDA_FLOP",'EPA_US9RT techs'!$F$2:$F$1718,'Service PJ'!G$1),1/AVERAGEIFS('EPA_US9RT techs'!$I$2:$I$1718,'EPA_US9RT techs'!$K$2:$K$1718,'Service PJ'!$B173,'EPA_US9RT techs'!$L$2:$L$1718,'Service PJ'!$A173,'EPA_US9RT techs'!$C$2:$C$1718,"VDA_FLOP",'EPA_US9RT techs'!$F$2:$F$1718,'Service PJ'!G$1)),"")</f>
        <v>1.1320439114245473</v>
      </c>
      <c r="H173" s="1">
        <f>IFERROR(IFERROR(1/AVERAGEIFS('EPA_US9RT techs'!$I$2:$I$1718,'EPA_US9RT techs'!$J$2:$J$1718,'Service PJ'!$D173,'EPA_US9RT techs'!$K$2:$K$1718,'Service PJ'!$B173,'EPA_US9RT techs'!$L$2:$L$1718,'Service PJ'!$A173,'EPA_US9RT techs'!$C$2:$C$1718,"VDA_FLOP",'EPA_US9RT techs'!$F$2:$F$1718,'Service PJ'!H$1),1/AVERAGEIFS('EPA_US9RT techs'!$I$2:$I$1718,'EPA_US9RT techs'!$K$2:$K$1718,'Service PJ'!$B173,'EPA_US9RT techs'!$L$2:$L$1718,'Service PJ'!$A173,'EPA_US9RT techs'!$C$2:$C$1718,"VDA_FLOP",'EPA_US9RT techs'!$F$2:$F$1718,'Service PJ'!H$1)),"")</f>
        <v>1.06714363559243</v>
      </c>
      <c r="I173" s="1">
        <f>IFERROR(IFERROR(1/AVERAGEIFS('EPA_US9RT techs'!$I$2:$I$1718,'EPA_US9RT techs'!$J$2:$J$1718,'Service PJ'!$D173,'EPA_US9RT techs'!$K$2:$K$1718,'Service PJ'!$B173,'EPA_US9RT techs'!$L$2:$L$1718,'Service PJ'!$A173,'EPA_US9RT techs'!$C$2:$C$1718,"VDA_FLOP",'EPA_US9RT techs'!$F$2:$F$1718,'Service PJ'!I$1),1/AVERAGEIFS('EPA_US9RT techs'!$I$2:$I$1718,'EPA_US9RT techs'!$K$2:$K$1718,'Service PJ'!$B173,'EPA_US9RT techs'!$L$2:$L$1718,'Service PJ'!$A173,'EPA_US9RT techs'!$C$2:$C$1718,"VDA_FLOP",'EPA_US9RT techs'!$F$2:$F$1718,'Service PJ'!I$1)),"")</f>
        <v>1.0447494805678488</v>
      </c>
      <c r="J173" s="1">
        <f>IFERROR(IFERROR(1/AVERAGEIFS('EPA_US9RT techs'!$I$2:$I$1718,'EPA_US9RT techs'!$J$2:$J$1718,'Service PJ'!$D173,'EPA_US9RT techs'!$K$2:$K$1718,'Service PJ'!$B173,'EPA_US9RT techs'!$L$2:$L$1718,'Service PJ'!$A173,'EPA_US9RT techs'!$C$2:$C$1718,"VDA_FLOP",'EPA_US9RT techs'!$F$2:$F$1718,'Service PJ'!J$1),1/AVERAGEIFS('EPA_US9RT techs'!$I$2:$I$1718,'EPA_US9RT techs'!$K$2:$K$1718,'Service PJ'!$B173,'EPA_US9RT techs'!$L$2:$L$1718,'Service PJ'!$A173,'EPA_US9RT techs'!$C$2:$C$1718,"VDA_FLOP",'EPA_US9RT techs'!$F$2:$F$1718,'Service PJ'!J$1)),"")</f>
        <v>1.0557840634754778</v>
      </c>
      <c r="L173" t="str">
        <f>IF(SUM(O173:AR173)=0,"\I: ","")&amp;'Service PJ'!D173&amp;"_"&amp;'Service PJ'!E173&amp;"_"&amp;'Service PJ'!C173</f>
        <v>ILP_PRH_OIL</v>
      </c>
      <c r="M173" t="str">
        <f>"IND"&amp;'Service PJ'!C173</f>
        <v>INDOIL</v>
      </c>
      <c r="N173" t="str">
        <f t="shared" si="134"/>
        <v>ILP_PRH</v>
      </c>
      <c r="O173" s="1">
        <f>'Service shares'!AK173*'Service PJ'!AV173</f>
        <v>0.26765703187135076</v>
      </c>
      <c r="P173" s="1">
        <f>'Service shares'!AL173*'Service PJ'!AW173</f>
        <v>4.6294109300963289E-2</v>
      </c>
      <c r="Q173" s="1">
        <f>'Service shares'!AM173*'Service PJ'!AX173</f>
        <v>3.1810672337590229</v>
      </c>
      <c r="R173" s="1">
        <f>'Service shares'!AN173*'Service PJ'!AY173</f>
        <v>6.376849022940273E-2</v>
      </c>
      <c r="S173" s="1">
        <f>'Service shares'!AO173*'Service PJ'!AZ173</f>
        <v>9.5778254591489169</v>
      </c>
      <c r="T173" s="1">
        <f>'Service shares'!AP173*'Service PJ'!BA173</f>
        <v>3.1781245935112317</v>
      </c>
      <c r="U173" s="1">
        <f>'Service shares'!AQ173*'Service PJ'!BB173</f>
        <v>0.70776659493263527</v>
      </c>
      <c r="V173" s="14">
        <f>'Service shares'!AR173*'Service PJ'!BC173</f>
        <v>5.9646004264956742</v>
      </c>
      <c r="W173" s="1">
        <f>'Service shares'!AS173*'Service PJ'!BD173</f>
        <v>1.6431456682311283</v>
      </c>
      <c r="X173" s="1">
        <f>'Service shares'!AT173*'Service PJ'!BE173</f>
        <v>4.2787451720818082</v>
      </c>
      <c r="Y173" s="1">
        <f>'Service shares'!AU173*'Service PJ'!BF173</f>
        <v>3.8346191014388626</v>
      </c>
      <c r="Z173" s="1">
        <f>'Service shares'!AV173*'Service PJ'!BG173</f>
        <v>0.671707402793571</v>
      </c>
      <c r="AA173" s="1">
        <f>'Service shares'!AW173*'Service PJ'!BH173</f>
        <v>0.15815641839843222</v>
      </c>
      <c r="AB173" s="1">
        <f>'Service shares'!AX173*'Service PJ'!BI173</f>
        <v>0.68229440760591908</v>
      </c>
      <c r="AC173" s="1">
        <f>'Service shares'!AY173*'Service PJ'!BJ173</f>
        <v>0.11259898479686999</v>
      </c>
      <c r="AD173" s="1">
        <f>'Service shares'!AZ173*'Service PJ'!BK173</f>
        <v>1.5690880935089881</v>
      </c>
      <c r="AE173" s="1">
        <f>'Service shares'!BA173*'Service PJ'!BL173</f>
        <v>0.39391295495583017</v>
      </c>
      <c r="AF173" s="1">
        <f>'Service shares'!BB173*'Service PJ'!BM173</f>
        <v>0.58186275949860489</v>
      </c>
      <c r="AG173" s="1">
        <f>'Service shares'!BC173*'Service PJ'!BN173</f>
        <v>0.53031441910632537</v>
      </c>
      <c r="AH173" s="1">
        <f>'Service shares'!BD173*'Service PJ'!BO173</f>
        <v>0</v>
      </c>
      <c r="AI173" s="1">
        <f>'Service shares'!BE173*'Service PJ'!BP173</f>
        <v>0.42971756063995431</v>
      </c>
      <c r="AJ173" s="1">
        <f>'Service shares'!BF173*'Service PJ'!BQ173</f>
        <v>1.0594114274520596</v>
      </c>
      <c r="AK173" s="1">
        <f>'Service shares'!BG173*'Service PJ'!BR173</f>
        <v>0</v>
      </c>
      <c r="AL173" s="1">
        <f>'Service shares'!BH173*'Service PJ'!BS173</f>
        <v>0.15153852475326146</v>
      </c>
      <c r="AM173" s="1">
        <f>'Service shares'!BI173*'Service PJ'!BT173</f>
        <v>2.6802875517922873</v>
      </c>
      <c r="AN173" s="1">
        <f>'Service shares'!BJ173*'Service PJ'!BU173</f>
        <v>0</v>
      </c>
      <c r="AO173" s="1">
        <f>'Service shares'!BK173*'Service PJ'!BV173</f>
        <v>6.949533128228326E-2</v>
      </c>
      <c r="AP173" s="1">
        <f>'Service shares'!BL173*'Service PJ'!BW173</f>
        <v>0.4083972992219948</v>
      </c>
      <c r="AQ173" s="1">
        <f>'Service shares'!BM173*'Service PJ'!BX173</f>
        <v>1.5950613286459585</v>
      </c>
      <c r="AR173" s="1">
        <f>'Service shares'!BN173*'Service PJ'!BY173</f>
        <v>0</v>
      </c>
      <c r="AS173" s="2">
        <v>0</v>
      </c>
      <c r="AU173" t="str">
        <f t="shared" si="101"/>
        <v>ILP_PRH_OIL</v>
      </c>
      <c r="AV173" s="1">
        <f t="shared" si="146"/>
        <v>1.1320439114245473</v>
      </c>
      <c r="AW173" s="1">
        <f t="shared" si="146"/>
        <v>1.1320439114245473</v>
      </c>
      <c r="AX173" s="1">
        <f t="shared" si="146"/>
        <v>1.1320439114245473</v>
      </c>
      <c r="AY173" s="1">
        <f t="shared" si="146"/>
        <v>1.1320439114245473</v>
      </c>
      <c r="AZ173" s="1">
        <f t="shared" si="146"/>
        <v>1.1320439114245473</v>
      </c>
      <c r="BA173" s="1">
        <f t="shared" si="146"/>
        <v>1.1320439114245473</v>
      </c>
      <c r="BB173" s="1">
        <f t="shared" si="146"/>
        <v>1.1320439114245473</v>
      </c>
      <c r="BC173" s="1">
        <f t="shared" si="146"/>
        <v>1.1320439114245473</v>
      </c>
      <c r="BD173" s="1">
        <f t="shared" si="146"/>
        <v>1.1320439114245473</v>
      </c>
      <c r="BE173" s="1">
        <f t="shared" si="146"/>
        <v>1.1320439114245473</v>
      </c>
      <c r="BF173" s="1">
        <f t="shared" si="146"/>
        <v>1.1320439114245473</v>
      </c>
      <c r="BG173" s="1">
        <f t="shared" si="146"/>
        <v>1.1320439114245473</v>
      </c>
      <c r="BH173" s="1">
        <f t="shared" si="146"/>
        <v>1.1320439114245473</v>
      </c>
      <c r="BI173" s="1">
        <f t="shared" si="146"/>
        <v>1.1320439114245473</v>
      </c>
      <c r="BJ173" s="1">
        <f t="shared" si="146"/>
        <v>1.1320439114245473</v>
      </c>
      <c r="BK173" s="1">
        <f t="shared" si="146"/>
        <v>1.1320439114245473</v>
      </c>
      <c r="BL173" s="1">
        <f t="shared" si="144"/>
        <v>1.1320439114245473</v>
      </c>
      <c r="BM173" s="1">
        <f t="shared" si="147"/>
        <v>1.1320439114245473</v>
      </c>
      <c r="BN173" s="1">
        <f t="shared" si="147"/>
        <v>1.1320439114245473</v>
      </c>
      <c r="BO173" s="1">
        <f t="shared" si="147"/>
        <v>1.1320439114245473</v>
      </c>
      <c r="BP173" s="1">
        <f t="shared" si="147"/>
        <v>1.1320439114245473</v>
      </c>
      <c r="BQ173" s="1">
        <f t="shared" si="147"/>
        <v>1.1320439114245473</v>
      </c>
      <c r="BR173" s="1">
        <f t="shared" si="147"/>
        <v>1.1320439114245473</v>
      </c>
      <c r="BS173" s="1">
        <f t="shared" si="147"/>
        <v>1.1320439114245473</v>
      </c>
      <c r="BT173" s="1">
        <f t="shared" si="147"/>
        <v>1.1320439114245473</v>
      </c>
      <c r="BU173" s="1">
        <f t="shared" si="147"/>
        <v>1.1320439114245473</v>
      </c>
      <c r="BV173" s="1">
        <f t="shared" si="147"/>
        <v>1.1320439114245473</v>
      </c>
      <c r="BW173" s="1">
        <f t="shared" si="147"/>
        <v>1.1320439114245473</v>
      </c>
      <c r="BX173" s="1">
        <f t="shared" si="147"/>
        <v>1.1320439114245473</v>
      </c>
      <c r="BY173" s="1">
        <f t="shared" si="147"/>
        <v>1.1320439114245473</v>
      </c>
      <c r="CC173" t="str">
        <f t="shared" si="136"/>
        <v>PRE</v>
      </c>
      <c r="CD173" t="str">
        <f t="shared" si="137"/>
        <v>ILP_PRH_OIL</v>
      </c>
      <c r="CE173" t="str">
        <f>VLOOKUP(D173,'IND Balance'!$AM$5:$AN$21,2,FALSE)&amp;" - "&amp;VLOOKUP(E173,'MECS_Table 5.4'!$AF$18:$AG$30,2,FALSE)&amp;" - "&amp;VLOOKUP('Service PJ'!M173,'IND Balance'!$AM$22:$AN$32,2,FALSE)</f>
        <v>Pulp and Paper - Process heat - Oil</v>
      </c>
      <c r="CF173" t="s">
        <v>109</v>
      </c>
      <c r="CG173" t="s">
        <v>110</v>
      </c>
      <c r="CL173" t="str">
        <f t="shared" si="138"/>
        <v>ILP_PRH_OIL</v>
      </c>
      <c r="CM173" t="str">
        <f t="shared" si="139"/>
        <v>ILP_PRH</v>
      </c>
      <c r="CN173" s="1">
        <f t="shared" si="103"/>
        <v>0.13678553622710971</v>
      </c>
      <c r="CO173" s="1">
        <f t="shared" si="104"/>
        <v>0.868628508284219</v>
      </c>
      <c r="CP173" s="1">
        <f t="shared" si="105"/>
        <v>0.21967046631824136</v>
      </c>
      <c r="CQ173" s="1">
        <f t="shared" si="106"/>
        <v>3.8776120633932723E-2</v>
      </c>
      <c r="CR173" s="1">
        <f t="shared" si="107"/>
        <v>0.2242730966774088</v>
      </c>
      <c r="CS173" s="1">
        <f t="shared" si="108"/>
        <v>0.23995228925605694</v>
      </c>
      <c r="CT173" s="1">
        <f t="shared" si="109"/>
        <v>6.9908847313860115E-2</v>
      </c>
      <c r="CU173" s="1">
        <f t="shared" si="110"/>
        <v>0.17185367374277791</v>
      </c>
      <c r="CV173" s="1">
        <f t="shared" si="111"/>
        <v>2.5429547757762742E-2</v>
      </c>
      <c r="CW173" s="1">
        <f t="shared" si="112"/>
        <v>5.7305767902915021E-2</v>
      </c>
      <c r="CX173" s="1">
        <f t="shared" si="113"/>
        <v>0.17849808500946879</v>
      </c>
      <c r="CY173" s="1">
        <f t="shared" si="114"/>
        <v>2.1840018919082167E-2</v>
      </c>
      <c r="CZ173" s="1">
        <f t="shared" si="115"/>
        <v>1.2565335700737833E-2</v>
      </c>
      <c r="DA173" s="1">
        <f t="shared" si="116"/>
        <v>3.4829641518824873E-2</v>
      </c>
      <c r="DB173" s="1">
        <f t="shared" si="117"/>
        <v>1.2922008047362883E-2</v>
      </c>
      <c r="DC173" s="1">
        <f t="shared" si="118"/>
        <v>6.5823188723686463E-2</v>
      </c>
      <c r="DD173" s="1">
        <f t="shared" si="119"/>
        <v>3.8731321209760715E-2</v>
      </c>
      <c r="DE173" s="1">
        <f t="shared" si="120"/>
        <v>2.556623029410009E-2</v>
      </c>
      <c r="DF173" s="1">
        <f t="shared" si="121"/>
        <v>9.6110384837098106E-3</v>
      </c>
      <c r="DG173" s="1">
        <f t="shared" si="122"/>
        <v>0</v>
      </c>
      <c r="DH173" s="1">
        <f t="shared" si="123"/>
        <v>9.7833618342802436E-2</v>
      </c>
      <c r="DI173" s="1">
        <f t="shared" si="124"/>
        <v>4.5695965635609119E-2</v>
      </c>
      <c r="DJ173" s="1">
        <f t="shared" si="125"/>
        <v>0</v>
      </c>
      <c r="DK173" s="1">
        <f t="shared" si="126"/>
        <v>0.10649179160057062</v>
      </c>
      <c r="DL173" s="1">
        <f t="shared" si="127"/>
        <v>0.13031586991646663</v>
      </c>
      <c r="DM173" s="1" t="str">
        <f t="shared" si="128"/>
        <v/>
      </c>
      <c r="DN173" s="1">
        <f t="shared" si="129"/>
        <v>2.2576508678239741E-2</v>
      </c>
      <c r="DO173" s="1">
        <f t="shared" si="130"/>
        <v>3.5297468127431397E-2</v>
      </c>
      <c r="DP173" s="1">
        <f t="shared" si="131"/>
        <v>6.8907238850956804E-3</v>
      </c>
      <c r="DQ173" s="1" t="str">
        <f t="shared" si="132"/>
        <v/>
      </c>
      <c r="DR173" s="1">
        <v>3</v>
      </c>
      <c r="DS173" s="1" t="str">
        <f t="shared" si="140"/>
        <v/>
      </c>
      <c r="DT173" t="str">
        <f t="shared" si="141"/>
        <v/>
      </c>
    </row>
    <row r="174" spans="1:124" x14ac:dyDescent="0.45">
      <c r="A174" t="str">
        <f t="shared" si="145"/>
        <v>OIL</v>
      </c>
      <c r="B174" t="str">
        <f>VLOOKUP(E174,'EPA_US9RT techs'!$R$26:$S$34,2,FALSE)</f>
        <v>OTH</v>
      </c>
      <c r="C174" t="str">
        <f>'Service shares'!A174</f>
        <v>OIL</v>
      </c>
      <c r="D174" t="str">
        <f>'Service shares'!B174</f>
        <v>ILP</v>
      </c>
      <c r="E174" t="str">
        <f>'Service shares'!C174</f>
        <v>OTH</v>
      </c>
      <c r="F174" s="1">
        <f>IFERROR(1/AVERAGEIFS('EPA_US9RT techs'!$I$2:$I$1718,'EPA_US9RT techs'!$J$2:$J$1718,'Service PJ'!$D174,'EPA_US9RT techs'!$K$2:$K$1718,'Service PJ'!$B174,'EPA_US9RT techs'!$L$2:$L$1718,'Service PJ'!$A174,'EPA_US9RT techs'!$C$2:$C$1718,"VDA_FLOP",'EPA_US9RT techs'!$F$2:$F$1718,'Service PJ'!F$1),1/AVERAGEIFS('EPA_US9RT techs'!$I$2:$I$1718,'EPA_US9RT techs'!$K$2:$K$1718,'Service PJ'!$B174,'EPA_US9RT techs'!$L$2:$L$1718,'Service PJ'!$A174,'EPA_US9RT techs'!$C$2:$C$1718,"VDA_FLOP",'EPA_US9RT techs'!$F$2:$F$1718,'Service PJ'!F$1))</f>
        <v>1</v>
      </c>
      <c r="G174" s="1">
        <f>IFERROR(IFERROR(1/AVERAGEIFS('EPA_US9RT techs'!$I$2:$I$1718,'EPA_US9RT techs'!$J$2:$J$1718,'Service PJ'!$D174,'EPA_US9RT techs'!$K$2:$K$1718,'Service PJ'!$B174,'EPA_US9RT techs'!$L$2:$L$1718,'Service PJ'!$A174,'EPA_US9RT techs'!$C$2:$C$1718,"VDA_FLOP",'EPA_US9RT techs'!$F$2:$F$1718,'Service PJ'!G$1),1/AVERAGEIFS('EPA_US9RT techs'!$I$2:$I$1718,'EPA_US9RT techs'!$K$2:$K$1718,'Service PJ'!$B174,'EPA_US9RT techs'!$L$2:$L$1718,'Service PJ'!$A174,'EPA_US9RT techs'!$C$2:$C$1718,"VDA_FLOP",'EPA_US9RT techs'!$F$2:$F$1718,'Service PJ'!G$1)),"")</f>
        <v>1.0724282948958839</v>
      </c>
      <c r="H174" s="1">
        <f>IFERROR(IFERROR(1/AVERAGEIFS('EPA_US9RT techs'!$I$2:$I$1718,'EPA_US9RT techs'!$J$2:$J$1718,'Service PJ'!$D174,'EPA_US9RT techs'!$K$2:$K$1718,'Service PJ'!$B174,'EPA_US9RT techs'!$L$2:$L$1718,'Service PJ'!$A174,'EPA_US9RT techs'!$C$2:$C$1718,"VDA_FLOP",'EPA_US9RT techs'!$F$2:$F$1718,'Service PJ'!H$1),1/AVERAGEIFS('EPA_US9RT techs'!$I$2:$I$1718,'EPA_US9RT techs'!$K$2:$K$1718,'Service PJ'!$B174,'EPA_US9RT techs'!$L$2:$L$1718,'Service PJ'!$A174,'EPA_US9RT techs'!$C$2:$C$1718,"VDA_FLOP",'EPA_US9RT techs'!$F$2:$F$1718,'Service PJ'!H$1)),"")</f>
        <v>1.1171434680844532</v>
      </c>
      <c r="I174" s="1">
        <f>IFERROR(IFERROR(1/AVERAGEIFS('EPA_US9RT techs'!$I$2:$I$1718,'EPA_US9RT techs'!$J$2:$J$1718,'Service PJ'!$D174,'EPA_US9RT techs'!$K$2:$K$1718,'Service PJ'!$B174,'EPA_US9RT techs'!$L$2:$L$1718,'Service PJ'!$A174,'EPA_US9RT techs'!$C$2:$C$1718,"VDA_FLOP",'EPA_US9RT techs'!$F$2:$F$1718,'Service PJ'!I$1),1/AVERAGEIFS('EPA_US9RT techs'!$I$2:$I$1718,'EPA_US9RT techs'!$K$2:$K$1718,'Service PJ'!$B174,'EPA_US9RT techs'!$L$2:$L$1718,'Service PJ'!$A174,'EPA_US9RT techs'!$C$2:$C$1718,"VDA_FLOP",'EPA_US9RT techs'!$F$2:$F$1718,'Service PJ'!I$1)),"")</f>
        <v>1.1786897824494196</v>
      </c>
      <c r="J174" s="1">
        <f>IFERROR(IFERROR(1/AVERAGEIFS('EPA_US9RT techs'!$I$2:$I$1718,'EPA_US9RT techs'!$J$2:$J$1718,'Service PJ'!$D174,'EPA_US9RT techs'!$K$2:$K$1718,'Service PJ'!$B174,'EPA_US9RT techs'!$L$2:$L$1718,'Service PJ'!$A174,'EPA_US9RT techs'!$C$2:$C$1718,"VDA_FLOP",'EPA_US9RT techs'!$F$2:$F$1718,'Service PJ'!J$1),1/AVERAGEIFS('EPA_US9RT techs'!$I$2:$I$1718,'EPA_US9RT techs'!$K$2:$K$1718,'Service PJ'!$B174,'EPA_US9RT techs'!$L$2:$L$1718,'Service PJ'!$A174,'EPA_US9RT techs'!$C$2:$C$1718,"VDA_FLOP",'EPA_US9RT techs'!$F$2:$F$1718,'Service PJ'!J$1)),"")</f>
        <v>1.2350684272872265</v>
      </c>
      <c r="L174" t="str">
        <f>IF(SUM(O174:AR174)=0,"\I: ","")&amp;'Service PJ'!D174&amp;"_"&amp;'Service PJ'!E174&amp;"_"&amp;'Service PJ'!C174</f>
        <v>ILP_OTH_OIL</v>
      </c>
      <c r="M174" t="str">
        <f>"IND"&amp;'Service PJ'!C174</f>
        <v>INDOIL</v>
      </c>
      <c r="N174" t="str">
        <f t="shared" si="134"/>
        <v>ILP_OTH</v>
      </c>
      <c r="O174" s="1">
        <f>'Service shares'!AK174*'Service PJ'!AV174</f>
        <v>0.5071233923169558</v>
      </c>
      <c r="P174" s="1">
        <f>'Service shares'!AL174*'Service PJ'!AW174</f>
        <v>8.7712344371660547E-2</v>
      </c>
      <c r="Q174" s="1">
        <f>'Service shares'!AM174*'Service PJ'!AX174</f>
        <v>6.0270921914264193</v>
      </c>
      <c r="R174" s="1">
        <f>'Service shares'!AN174*'Service PJ'!AY174</f>
        <v>0.12082063699940022</v>
      </c>
      <c r="S174" s="1">
        <f>'Service shares'!AO174*'Service PJ'!AZ174</f>
        <v>18.146877382238497</v>
      </c>
      <c r="T174" s="1">
        <f>'Service shares'!AP174*'Service PJ'!BA174</f>
        <v>6.0215168411567292</v>
      </c>
      <c r="U174" s="1">
        <f>'Service shares'!AQ174*'Service PJ'!BB174</f>
        <v>1.340988480972829</v>
      </c>
      <c r="V174" s="14">
        <f>'Service shares'!AR174*'Service PJ'!BC174</f>
        <v>11.300986120004167</v>
      </c>
      <c r="W174" s="1">
        <f>'Service shares'!AS174*'Service PJ'!BD174</f>
        <v>3.1132288941498669</v>
      </c>
      <c r="X174" s="1">
        <f>'Service shares'!AT174*'Service PJ'!BE174</f>
        <v>8.1068363919123989</v>
      </c>
      <c r="Y174" s="1">
        <f>'Service shares'!AU174*'Service PJ'!BF174</f>
        <v>7.2653613221705164</v>
      </c>
      <c r="Z174" s="1">
        <f>'Service shares'!AV174*'Service PJ'!BG174</f>
        <v>1.2726679899552025</v>
      </c>
      <c r="AA174" s="1">
        <f>'Service shares'!AW174*'Service PJ'!BH174</f>
        <v>0.29965519252064027</v>
      </c>
      <c r="AB174" s="1">
        <f>'Service shares'!AX174*'Service PJ'!BI174</f>
        <v>1.2927269353801614</v>
      </c>
      <c r="AC174" s="1">
        <f>'Service shares'!AY174*'Service PJ'!BJ174</f>
        <v>0.21333861002045293</v>
      </c>
      <c r="AD174" s="1">
        <f>'Service shares'!AZ174*'Service PJ'!BK174</f>
        <v>2.9729137742470595</v>
      </c>
      <c r="AE174" s="1">
        <f>'Service shares'!BA174*'Service PJ'!BL174</f>
        <v>0.7463374774730841</v>
      </c>
      <c r="AF174" s="1">
        <f>'Service shares'!BB174*'Service PJ'!BM174</f>
        <v>1.1024414878876254</v>
      </c>
      <c r="AG174" s="1">
        <f>'Service shares'!BC174*'Service PJ'!BN174</f>
        <v>1.0047740772267808</v>
      </c>
      <c r="AH174" s="1">
        <f>'Service shares'!BD174*'Service PJ'!BO174</f>
        <v>0</v>
      </c>
      <c r="AI174" s="1">
        <f>'Service shares'!BE174*'Service PJ'!BP174</f>
        <v>0.8141756096086572</v>
      </c>
      <c r="AJ174" s="1">
        <f>'Service shares'!BF174*'Service PJ'!BQ174</f>
        <v>2.0072415553314031</v>
      </c>
      <c r="AK174" s="1">
        <f>'Service shares'!BG174*'Service PJ'!BR174</f>
        <v>0</v>
      </c>
      <c r="AL174" s="1">
        <f>'Service shares'!BH174*'Service PJ'!BS174</f>
        <v>0.28711642732599024</v>
      </c>
      <c r="AM174" s="1">
        <f>'Service shares'!BI174*'Service PJ'!BT174</f>
        <v>5.0782768759952832</v>
      </c>
      <c r="AN174" s="1">
        <f>'Service shares'!BJ174*'Service PJ'!BU174</f>
        <v>0</v>
      </c>
      <c r="AO174" s="1">
        <f>'Service shares'!BK174*'Service PJ'!BV174</f>
        <v>0.13167114610686387</v>
      </c>
      <c r="AP174" s="1">
        <f>'Service shares'!BL174*'Service PJ'!BW174</f>
        <v>0.77378061897543249</v>
      </c>
      <c r="AQ174" s="1">
        <f>'Service shares'!BM174*'Service PJ'!BX174</f>
        <v>3.0221246431714275</v>
      </c>
      <c r="AR174" s="1">
        <f>'Service shares'!BN174*'Service PJ'!BY174</f>
        <v>0</v>
      </c>
      <c r="AS174" s="2">
        <v>0</v>
      </c>
      <c r="AU174" t="str">
        <f t="shared" si="101"/>
        <v>ILP_OTH_OIL</v>
      </c>
      <c r="AV174" s="1">
        <f t="shared" si="146"/>
        <v>1.0724282948958839</v>
      </c>
      <c r="AW174" s="1">
        <f t="shared" si="146"/>
        <v>1.0724282948958839</v>
      </c>
      <c r="AX174" s="1">
        <f t="shared" si="146"/>
        <v>1.0724282948958839</v>
      </c>
      <c r="AY174" s="1">
        <f t="shared" si="146"/>
        <v>1.0724282948958839</v>
      </c>
      <c r="AZ174" s="1">
        <f t="shared" si="146"/>
        <v>1.0724282948958839</v>
      </c>
      <c r="BA174" s="1">
        <f t="shared" si="146"/>
        <v>1.0724282948958839</v>
      </c>
      <c r="BB174" s="1">
        <f t="shared" si="146"/>
        <v>1.0724282948958839</v>
      </c>
      <c r="BC174" s="1">
        <f t="shared" si="146"/>
        <v>1.0724282948958839</v>
      </c>
      <c r="BD174" s="1">
        <f t="shared" si="146"/>
        <v>1.0724282948958839</v>
      </c>
      <c r="BE174" s="1">
        <f t="shared" si="146"/>
        <v>1.0724282948958839</v>
      </c>
      <c r="BF174" s="1">
        <f t="shared" si="146"/>
        <v>1.0724282948958839</v>
      </c>
      <c r="BG174" s="1">
        <f t="shared" si="146"/>
        <v>1.0724282948958839</v>
      </c>
      <c r="BH174" s="1">
        <f t="shared" si="146"/>
        <v>1.0724282948958839</v>
      </c>
      <c r="BI174" s="1">
        <f t="shared" si="146"/>
        <v>1.0724282948958839</v>
      </c>
      <c r="BJ174" s="1">
        <f t="shared" si="146"/>
        <v>1.0724282948958839</v>
      </c>
      <c r="BK174" s="1">
        <f t="shared" si="146"/>
        <v>1.0724282948958839</v>
      </c>
      <c r="BL174" s="1">
        <f t="shared" si="144"/>
        <v>1.0724282948958839</v>
      </c>
      <c r="BM174" s="1">
        <f t="shared" si="147"/>
        <v>1.0724282948958839</v>
      </c>
      <c r="BN174" s="1">
        <f t="shared" si="147"/>
        <v>1.0724282948958839</v>
      </c>
      <c r="BO174" s="1">
        <f t="shared" si="147"/>
        <v>1.0724282948958839</v>
      </c>
      <c r="BP174" s="1">
        <f t="shared" si="147"/>
        <v>1.0724282948958839</v>
      </c>
      <c r="BQ174" s="1">
        <f t="shared" si="147"/>
        <v>1.0724282948958839</v>
      </c>
      <c r="BR174" s="1">
        <f t="shared" si="147"/>
        <v>1.0724282948958839</v>
      </c>
      <c r="BS174" s="1">
        <f t="shared" si="147"/>
        <v>1.0724282948958839</v>
      </c>
      <c r="BT174" s="1">
        <f t="shared" si="147"/>
        <v>1.0724282948958839</v>
      </c>
      <c r="BU174" s="1">
        <f t="shared" si="147"/>
        <v>1.0724282948958839</v>
      </c>
      <c r="BV174" s="1">
        <f t="shared" si="147"/>
        <v>1.0724282948958839</v>
      </c>
      <c r="BW174" s="1">
        <f t="shared" si="147"/>
        <v>1.0724282948958839</v>
      </c>
      <c r="BX174" s="1">
        <f t="shared" si="147"/>
        <v>1.0724282948958839</v>
      </c>
      <c r="BY174" s="1">
        <f t="shared" si="147"/>
        <v>1.0724282948958839</v>
      </c>
      <c r="CC174" t="str">
        <f t="shared" si="136"/>
        <v>PRE</v>
      </c>
      <c r="CD174" t="str">
        <f t="shared" si="137"/>
        <v>ILP_OTH_OIL</v>
      </c>
      <c r="CE174" t="str">
        <f>VLOOKUP(D174,'IND Balance'!$AM$5:$AN$21,2,FALSE)&amp;" - "&amp;VLOOKUP(E174,'MECS_Table 5.4'!$AF$18:$AG$30,2,FALSE)&amp;" - "&amp;VLOOKUP('Service PJ'!M174,'IND Balance'!$AM$22:$AN$32,2,FALSE)</f>
        <v>Pulp and Paper - Other - Oil</v>
      </c>
      <c r="CF174" t="s">
        <v>109</v>
      </c>
      <c r="CG174" t="s">
        <v>110</v>
      </c>
      <c r="CL174" t="str">
        <f t="shared" si="138"/>
        <v>ILP_OTH_OIL</v>
      </c>
      <c r="CM174" t="str">
        <f t="shared" si="139"/>
        <v>ILP_OTH</v>
      </c>
      <c r="CN174" s="1">
        <f t="shared" si="103"/>
        <v>0.78473956976097203</v>
      </c>
      <c r="CO174" s="1">
        <f t="shared" si="104"/>
        <v>0.97922575972570369</v>
      </c>
      <c r="CP174" s="1">
        <f t="shared" si="105"/>
        <v>0.81991480028480168</v>
      </c>
      <c r="CQ174" s="1">
        <f t="shared" si="106"/>
        <v>0.52273310786730143</v>
      </c>
      <c r="CR174" s="1">
        <f t="shared" si="107"/>
        <v>0.77698071832344173</v>
      </c>
      <c r="CS174" s="1">
        <f t="shared" si="108"/>
        <v>0.80136839589352604</v>
      </c>
      <c r="CT174" s="1">
        <f t="shared" si="109"/>
        <v>0.5985417850104845</v>
      </c>
      <c r="CU174" s="1">
        <f t="shared" si="110"/>
        <v>0.76901910201712842</v>
      </c>
      <c r="CV174" s="1">
        <f t="shared" si="111"/>
        <v>0.32488940153990492</v>
      </c>
      <c r="CW174" s="1">
        <f t="shared" si="112"/>
        <v>0.44094289106249362</v>
      </c>
      <c r="CX174" s="1">
        <f t="shared" si="113"/>
        <v>0.65981446906102215</v>
      </c>
      <c r="CY174" s="1">
        <f t="shared" si="114"/>
        <v>0.32574619534411853</v>
      </c>
      <c r="CZ174" s="1">
        <f t="shared" si="115"/>
        <v>0.22967760413378888</v>
      </c>
      <c r="DA174" s="1">
        <f t="shared" si="116"/>
        <v>0.42785521192890369</v>
      </c>
      <c r="DB174" s="1">
        <f t="shared" si="117"/>
        <v>0.23316850356264729</v>
      </c>
      <c r="DC174" s="1">
        <f t="shared" si="118"/>
        <v>0.60775424794511257</v>
      </c>
      <c r="DD174" s="1">
        <f t="shared" si="119"/>
        <v>0.40947879570725615</v>
      </c>
      <c r="DE174" s="1">
        <f t="shared" si="120"/>
        <v>0.38129312577971786</v>
      </c>
      <c r="DF174" s="1">
        <f t="shared" si="121"/>
        <v>0.18312850966801092</v>
      </c>
      <c r="DG174" s="1">
        <f t="shared" si="122"/>
        <v>0</v>
      </c>
      <c r="DH174" s="1">
        <f t="shared" si="123"/>
        <v>0.63639384157025236</v>
      </c>
      <c r="DI174" s="1">
        <f t="shared" si="124"/>
        <v>0.57210020512694193</v>
      </c>
      <c r="DJ174" s="1">
        <f t="shared" si="125"/>
        <v>0</v>
      </c>
      <c r="DK174" s="1">
        <f t="shared" si="126"/>
        <v>0.45787925043264316</v>
      </c>
      <c r="DL174" s="1">
        <f t="shared" si="127"/>
        <v>0.68370510295728815</v>
      </c>
      <c r="DM174" s="1" t="str">
        <f t="shared" si="128"/>
        <v/>
      </c>
      <c r="DN174" s="1">
        <f t="shared" si="129"/>
        <v>0.34076100703932038</v>
      </c>
      <c r="DO174" s="1">
        <f t="shared" si="130"/>
        <v>0.36271031032851192</v>
      </c>
      <c r="DP174" s="1">
        <f t="shared" si="131"/>
        <v>0.14290506933702118</v>
      </c>
      <c r="DQ174" s="1" t="str">
        <f t="shared" si="132"/>
        <v/>
      </c>
      <c r="DR174" s="1">
        <v>3</v>
      </c>
      <c r="DS174" s="1" t="str">
        <f t="shared" si="140"/>
        <v/>
      </c>
      <c r="DT174" t="str">
        <f t="shared" si="141"/>
        <v/>
      </c>
    </row>
    <row r="175" spans="1:124" x14ac:dyDescent="0.45">
      <c r="A175" t="str">
        <f t="shared" si="145"/>
        <v>OIL</v>
      </c>
      <c r="B175" t="str">
        <f>VLOOKUP(E175,'EPA_US9RT techs'!$R$26:$S$34,2,FALSE)</f>
        <v>STM</v>
      </c>
      <c r="C175" t="str">
        <f>'Service shares'!A175</f>
        <v>OIL</v>
      </c>
      <c r="D175" t="str">
        <f>'Service shares'!B175</f>
        <v>IMC</v>
      </c>
      <c r="E175" t="str">
        <f>'Service shares'!C175</f>
        <v>STM</v>
      </c>
      <c r="F175" s="1">
        <f>IFERROR(1/AVERAGEIFS('EPA_US9RT techs'!$I$2:$I$1718,'EPA_US9RT techs'!$J$2:$J$1718,'Service PJ'!$D175,'EPA_US9RT techs'!$K$2:$K$1718,'Service PJ'!$B175,'EPA_US9RT techs'!$L$2:$L$1718,'Service PJ'!$A175,'EPA_US9RT techs'!$C$2:$C$1718,"VDA_FLOP",'EPA_US9RT techs'!$F$2:$F$1718,'Service PJ'!F$1),1/AVERAGEIFS('EPA_US9RT techs'!$I$2:$I$1718,'EPA_US9RT techs'!$K$2:$K$1718,'Service PJ'!$B175,'EPA_US9RT techs'!$L$2:$L$1718,'Service PJ'!$A175,'EPA_US9RT techs'!$C$2:$C$1718,"VDA_FLOP",'EPA_US9RT techs'!$F$2:$F$1718,'Service PJ'!F$1))</f>
        <v>0.69417406049437103</v>
      </c>
      <c r="G175" s="1" t="str">
        <f>IFERROR(IFERROR(1/AVERAGEIFS('EPA_US9RT techs'!$I$2:$I$1718,'EPA_US9RT techs'!$J$2:$J$1718,'Service PJ'!$D175,'EPA_US9RT techs'!$K$2:$K$1718,'Service PJ'!$B175,'EPA_US9RT techs'!$L$2:$L$1718,'Service PJ'!$A175,'EPA_US9RT techs'!$C$2:$C$1718,"VDA_FLOP",'EPA_US9RT techs'!$F$2:$F$1718,'Service PJ'!G$1),1/AVERAGEIFS('EPA_US9RT techs'!$I$2:$I$1718,'EPA_US9RT techs'!$K$2:$K$1718,'Service PJ'!$B175,'EPA_US9RT techs'!$L$2:$L$1718,'Service PJ'!$A175,'EPA_US9RT techs'!$C$2:$C$1718,"VDA_FLOP",'EPA_US9RT techs'!$F$2:$F$1718,'Service PJ'!G$1)),"")</f>
        <v/>
      </c>
      <c r="H175" s="1" t="str">
        <f>IFERROR(IFERROR(1/AVERAGEIFS('EPA_US9RT techs'!$I$2:$I$1718,'EPA_US9RT techs'!$J$2:$J$1718,'Service PJ'!$D175,'EPA_US9RT techs'!$K$2:$K$1718,'Service PJ'!$B175,'EPA_US9RT techs'!$L$2:$L$1718,'Service PJ'!$A175,'EPA_US9RT techs'!$C$2:$C$1718,"VDA_FLOP",'EPA_US9RT techs'!$F$2:$F$1718,'Service PJ'!H$1),1/AVERAGEIFS('EPA_US9RT techs'!$I$2:$I$1718,'EPA_US9RT techs'!$K$2:$K$1718,'Service PJ'!$B175,'EPA_US9RT techs'!$L$2:$L$1718,'Service PJ'!$A175,'EPA_US9RT techs'!$C$2:$C$1718,"VDA_FLOP",'EPA_US9RT techs'!$F$2:$F$1718,'Service PJ'!H$1)),"")</f>
        <v/>
      </c>
      <c r="I175" s="1" t="str">
        <f>IFERROR(IFERROR(1/AVERAGEIFS('EPA_US9RT techs'!$I$2:$I$1718,'EPA_US9RT techs'!$J$2:$J$1718,'Service PJ'!$D175,'EPA_US9RT techs'!$K$2:$K$1718,'Service PJ'!$B175,'EPA_US9RT techs'!$L$2:$L$1718,'Service PJ'!$A175,'EPA_US9RT techs'!$C$2:$C$1718,"VDA_FLOP",'EPA_US9RT techs'!$F$2:$F$1718,'Service PJ'!I$1),1/AVERAGEIFS('EPA_US9RT techs'!$I$2:$I$1718,'EPA_US9RT techs'!$K$2:$K$1718,'Service PJ'!$B175,'EPA_US9RT techs'!$L$2:$L$1718,'Service PJ'!$A175,'EPA_US9RT techs'!$C$2:$C$1718,"VDA_FLOP",'EPA_US9RT techs'!$F$2:$F$1718,'Service PJ'!I$1)),"")</f>
        <v/>
      </c>
      <c r="J175" s="1" t="str">
        <f>IFERROR(IFERROR(1/AVERAGEIFS('EPA_US9RT techs'!$I$2:$I$1718,'EPA_US9RT techs'!$J$2:$J$1718,'Service PJ'!$D175,'EPA_US9RT techs'!$K$2:$K$1718,'Service PJ'!$B175,'EPA_US9RT techs'!$L$2:$L$1718,'Service PJ'!$A175,'EPA_US9RT techs'!$C$2:$C$1718,"VDA_FLOP",'EPA_US9RT techs'!$F$2:$F$1718,'Service PJ'!J$1),1/AVERAGEIFS('EPA_US9RT techs'!$I$2:$I$1718,'EPA_US9RT techs'!$K$2:$K$1718,'Service PJ'!$B175,'EPA_US9RT techs'!$L$2:$L$1718,'Service PJ'!$A175,'EPA_US9RT techs'!$C$2:$C$1718,"VDA_FLOP",'EPA_US9RT techs'!$F$2:$F$1718,'Service PJ'!J$1)),"")</f>
        <v/>
      </c>
      <c r="L175" t="str">
        <f>IF(SUM(O175:AR175)=0,"\I: ","")&amp;'Service PJ'!D175&amp;"_"&amp;'Service PJ'!E175&amp;"_"&amp;'Service PJ'!C175</f>
        <v>IMC_STM_OIL</v>
      </c>
      <c r="M175" t="str">
        <f>"IND"&amp;'Service PJ'!C175</f>
        <v>INDOIL</v>
      </c>
      <c r="N175" t="str">
        <f t="shared" si="134"/>
        <v>IMC_STM</v>
      </c>
      <c r="O175" s="1">
        <f>'Service shares'!AK175*'Service PJ'!AV175</f>
        <v>1.3695277875537084</v>
      </c>
      <c r="P175" s="1">
        <f>'Service shares'!AL175*'Service PJ'!AW175</f>
        <v>1.8128436661263103</v>
      </c>
      <c r="Q175" s="1">
        <f>'Service shares'!AM175*'Service PJ'!AX175</f>
        <v>4.2761684141889127</v>
      </c>
      <c r="R175" s="1">
        <f>'Service shares'!AN175*'Service PJ'!AY175</f>
        <v>2.1498520028784789</v>
      </c>
      <c r="S175" s="1">
        <f>'Service shares'!AO175*'Service PJ'!AZ175</f>
        <v>3.9572903530362775</v>
      </c>
      <c r="T175" s="1">
        <f>'Service shares'!AP175*'Service PJ'!BA175</f>
        <v>7.2873433459040742</v>
      </c>
      <c r="U175" s="1">
        <f>'Service shares'!AQ175*'Service PJ'!BB175</f>
        <v>6.3092279326645722</v>
      </c>
      <c r="V175" s="14">
        <f>'Service shares'!AR175*'Service PJ'!BC175</f>
        <v>1.4151024554074811</v>
      </c>
      <c r="W175" s="1">
        <f>'Service shares'!AS175*'Service PJ'!BD175</f>
        <v>6.6002742619789503</v>
      </c>
      <c r="X175" s="1">
        <f>'Service shares'!AT175*'Service PJ'!BE175</f>
        <v>17.075902727708669</v>
      </c>
      <c r="Y175" s="1">
        <f>'Service shares'!AU175*'Service PJ'!BF175</f>
        <v>1.397866108133955</v>
      </c>
      <c r="Z175" s="1">
        <f>'Service shares'!AV175*'Service PJ'!BG175</f>
        <v>0.85223427587799494</v>
      </c>
      <c r="AA175" s="1">
        <f>'Service shares'!AW175*'Service PJ'!BH175</f>
        <v>1.0381972607839101</v>
      </c>
      <c r="AB175" s="1">
        <f>'Service shares'!AX175*'Service PJ'!BI175</f>
        <v>0.37503525509472435</v>
      </c>
      <c r="AC175" s="1">
        <f>'Service shares'!AY175*'Service PJ'!BJ175</f>
        <v>1.109592453850057</v>
      </c>
      <c r="AD175" s="1">
        <f>'Service shares'!AZ175*'Service PJ'!BK175</f>
        <v>1.4347251949885444</v>
      </c>
      <c r="AE175" s="1">
        <f>'Service shares'!BA175*'Service PJ'!BL175</f>
        <v>1.2412632523243787</v>
      </c>
      <c r="AF175" s="1">
        <f>'Service shares'!BB175*'Service PJ'!BM175</f>
        <v>1.9594144443241752</v>
      </c>
      <c r="AG175" s="1">
        <f>'Service shares'!BC175*'Service PJ'!BN175</f>
        <v>2.4079091183081953</v>
      </c>
      <c r="AH175" s="1">
        <f>'Service shares'!BD175*'Service PJ'!BO175</f>
        <v>4.1993265114288141</v>
      </c>
      <c r="AI175" s="1">
        <f>'Service shares'!BE175*'Service PJ'!BP175</f>
        <v>3.1593502011685142</v>
      </c>
      <c r="AJ175" s="1">
        <f>'Service shares'!BF175*'Service PJ'!BQ175</f>
        <v>0.72997412070323586</v>
      </c>
      <c r="AK175" s="1">
        <f>'Service shares'!BG175*'Service PJ'!BR175</f>
        <v>0.74233499169389239</v>
      </c>
      <c r="AL175" s="1">
        <f>'Service shares'!BH175*'Service PJ'!BS175</f>
        <v>0.61570876727445345</v>
      </c>
      <c r="AM175" s="1">
        <f>'Service shares'!BI175*'Service PJ'!BT175</f>
        <v>8.4164151585160081</v>
      </c>
      <c r="AN175" s="1">
        <f>'Service shares'!BJ175*'Service PJ'!BU175</f>
        <v>0</v>
      </c>
      <c r="AO175" s="1">
        <f>'Service shares'!BK175*'Service PJ'!BV175</f>
        <v>2.9868095280596636</v>
      </c>
      <c r="AP175" s="1">
        <f>'Service shares'!BL175*'Service PJ'!BW175</f>
        <v>0.37351319900309249</v>
      </c>
      <c r="AQ175" s="1">
        <f>'Service shares'!BM175*'Service PJ'!BX175</f>
        <v>20.389500745924448</v>
      </c>
      <c r="AR175" s="1">
        <f>'Service shares'!BN175*'Service PJ'!BY175</f>
        <v>0</v>
      </c>
      <c r="AS175" s="2">
        <v>0</v>
      </c>
      <c r="AU175" t="str">
        <f t="shared" si="101"/>
        <v>IMC_STM_OIL</v>
      </c>
      <c r="AV175" s="1">
        <f t="shared" si="146"/>
        <v>0.69417406049437103</v>
      </c>
      <c r="AW175" s="1">
        <f t="shared" si="146"/>
        <v>0.69417406049437103</v>
      </c>
      <c r="AX175" s="1">
        <f t="shared" si="146"/>
        <v>0.69417406049437103</v>
      </c>
      <c r="AY175" s="1">
        <f t="shared" si="146"/>
        <v>0.69417406049437103</v>
      </c>
      <c r="AZ175" s="1">
        <f t="shared" si="146"/>
        <v>0.69417406049437103</v>
      </c>
      <c r="BA175" s="1">
        <f t="shared" si="146"/>
        <v>0.69417406049437103</v>
      </c>
      <c r="BB175" s="1">
        <f t="shared" si="146"/>
        <v>0.69417406049437103</v>
      </c>
      <c r="BC175" s="1">
        <f t="shared" si="146"/>
        <v>0.69417406049437103</v>
      </c>
      <c r="BD175" s="1">
        <f t="shared" si="146"/>
        <v>0.69417406049437103</v>
      </c>
      <c r="BE175" s="1">
        <f t="shared" si="146"/>
        <v>0.69417406049437103</v>
      </c>
      <c r="BF175" s="1">
        <f t="shared" si="146"/>
        <v>0.69417406049437103</v>
      </c>
      <c r="BG175" s="1">
        <f t="shared" si="146"/>
        <v>0.69417406049437103</v>
      </c>
      <c r="BH175" s="1">
        <f t="shared" si="146"/>
        <v>0.69417406049437103</v>
      </c>
      <c r="BI175" s="1">
        <f t="shared" si="146"/>
        <v>0.69417406049437103</v>
      </c>
      <c r="BJ175" s="1">
        <f t="shared" si="146"/>
        <v>0.69417406049437103</v>
      </c>
      <c r="BK175" s="1">
        <f t="shared" si="146"/>
        <v>0.69417406049437103</v>
      </c>
      <c r="BL175" s="1">
        <f t="shared" si="144"/>
        <v>0.69417406049437103</v>
      </c>
      <c r="BM175" s="1">
        <f t="shared" si="147"/>
        <v>0.69417406049437103</v>
      </c>
      <c r="BN175" s="1">
        <f t="shared" si="147"/>
        <v>0.69417406049437103</v>
      </c>
      <c r="BO175" s="1">
        <f t="shared" si="147"/>
        <v>0.69417406049437103</v>
      </c>
      <c r="BP175" s="1">
        <f t="shared" si="147"/>
        <v>0.69417406049437103</v>
      </c>
      <c r="BQ175" s="1">
        <f t="shared" si="147"/>
        <v>0.69417406049437103</v>
      </c>
      <c r="BR175" s="1">
        <f t="shared" si="147"/>
        <v>0.69417406049437103</v>
      </c>
      <c r="BS175" s="1">
        <f t="shared" si="147"/>
        <v>0.69417406049437103</v>
      </c>
      <c r="BT175" s="1">
        <f t="shared" si="147"/>
        <v>0.69417406049437103</v>
      </c>
      <c r="BU175" s="1">
        <f t="shared" si="147"/>
        <v>0.69417406049437103</v>
      </c>
      <c r="BV175" s="1">
        <f t="shared" si="147"/>
        <v>0.69417406049437103</v>
      </c>
      <c r="BW175" s="1">
        <f t="shared" si="147"/>
        <v>0.69417406049437103</v>
      </c>
      <c r="BX175" s="1">
        <f t="shared" si="147"/>
        <v>0.69417406049437103</v>
      </c>
      <c r="BY175" s="1">
        <f t="shared" si="147"/>
        <v>0.69417406049437103</v>
      </c>
      <c r="CC175" t="str">
        <f t="shared" si="136"/>
        <v>PRE</v>
      </c>
      <c r="CD175" t="str">
        <f t="shared" si="137"/>
        <v>IMC_STM_OIL</v>
      </c>
      <c r="CE175" t="str">
        <f>VLOOKUP(D175,'IND Balance'!$AM$5:$AN$21,2,FALSE)&amp;" - "&amp;VLOOKUP(E175,'MECS_Table 5.4'!$AF$18:$AG$30,2,FALSE)&amp;" - "&amp;VLOOKUP('Service PJ'!M175,'IND Balance'!$AM$22:$AN$32,2,FALSE)</f>
        <v>Mining and Construction - Steam - Oil</v>
      </c>
      <c r="CF175" t="s">
        <v>109</v>
      </c>
      <c r="CG175" t="s">
        <v>110</v>
      </c>
      <c r="CL175" t="str">
        <f t="shared" si="138"/>
        <v>IMC_STM_OIL</v>
      </c>
      <c r="CM175" t="str">
        <f t="shared" si="139"/>
        <v>IMC_STM</v>
      </c>
      <c r="CN175" s="1">
        <f t="shared" si="103"/>
        <v>0.80336401766458987</v>
      </c>
      <c r="CO175" s="1">
        <f t="shared" si="104"/>
        <v>0.87904185941106716</v>
      </c>
      <c r="CP175" s="1">
        <f t="shared" si="105"/>
        <v>0.66473063945868704</v>
      </c>
      <c r="CQ175" s="1">
        <f t="shared" si="106"/>
        <v>6.1863034684968198E-2</v>
      </c>
      <c r="CR175" s="1">
        <f t="shared" si="107"/>
        <v>0.86541555248409141</v>
      </c>
      <c r="CS175" s="1">
        <f t="shared" si="108"/>
        <v>0.92178998352082786</v>
      </c>
      <c r="CT175" s="1">
        <f t="shared" si="109"/>
        <v>0.77377064013174257</v>
      </c>
      <c r="CU175" s="1">
        <f t="shared" si="110"/>
        <v>0.40490136482479011</v>
      </c>
      <c r="CV175" s="1">
        <f t="shared" si="111"/>
        <v>0.43801725895257404</v>
      </c>
      <c r="CW175" s="1">
        <f t="shared" si="112"/>
        <v>0.19976024806734227</v>
      </c>
      <c r="CX175" s="1">
        <f t="shared" si="113"/>
        <v>0.6877096970519897</v>
      </c>
      <c r="CY175" s="1">
        <f t="shared" si="114"/>
        <v>0.11274941151752729</v>
      </c>
      <c r="CZ175" s="1">
        <f t="shared" si="115"/>
        <v>0.26180192067749053</v>
      </c>
      <c r="DA175" s="1">
        <f t="shared" si="116"/>
        <v>0.17450937644412579</v>
      </c>
      <c r="DB175" s="1">
        <f t="shared" si="117"/>
        <v>0.33302115831726509</v>
      </c>
      <c r="DC175" s="1">
        <f t="shared" si="118"/>
        <v>0.27796516937662108</v>
      </c>
      <c r="DD175" s="1">
        <f t="shared" si="119"/>
        <v>0.12530511625958796</v>
      </c>
      <c r="DE175" s="1">
        <f t="shared" si="120"/>
        <v>0.50609347188844567</v>
      </c>
      <c r="DF175" s="1">
        <f t="shared" si="121"/>
        <v>0.3528747211001943</v>
      </c>
      <c r="DG175" s="1">
        <f t="shared" si="122"/>
        <v>0.83926136938015095</v>
      </c>
      <c r="DH175" s="1">
        <f t="shared" si="123"/>
        <v>0.69217026468436171</v>
      </c>
      <c r="DI175" s="1">
        <f t="shared" si="124"/>
        <v>0.27768390262212722</v>
      </c>
      <c r="DJ175" s="1">
        <f t="shared" si="125"/>
        <v>0.81838322253707829</v>
      </c>
      <c r="DK175" s="1">
        <f t="shared" si="126"/>
        <v>0.51228953542079836</v>
      </c>
      <c r="DL175" s="1">
        <f t="shared" si="127"/>
        <v>8.7210986568125828E-2</v>
      </c>
      <c r="DM175" s="1">
        <f t="shared" si="128"/>
        <v>0</v>
      </c>
      <c r="DN175" s="1">
        <f t="shared" si="129"/>
        <v>0.7642049770551631</v>
      </c>
      <c r="DO175" s="1">
        <f t="shared" si="130"/>
        <v>0.1396201957680942</v>
      </c>
      <c r="DP175" s="1">
        <f t="shared" si="131"/>
        <v>0.41326778483698945</v>
      </c>
      <c r="DQ175" s="1" t="str">
        <f t="shared" si="132"/>
        <v/>
      </c>
      <c r="DR175" s="1">
        <v>3</v>
      </c>
      <c r="DS175" s="1" t="str">
        <f t="shared" si="140"/>
        <v/>
      </c>
      <c r="DT175" t="str">
        <f t="shared" si="141"/>
        <v/>
      </c>
    </row>
    <row r="176" spans="1:124" x14ac:dyDescent="0.45">
      <c r="A176" t="str">
        <f t="shared" si="145"/>
        <v>OIL</v>
      </c>
      <c r="B176" t="str">
        <f>VLOOKUP(E176,'EPA_US9RT techs'!$R$26:$S$34,2,FALSE)</f>
        <v>PRH</v>
      </c>
      <c r="C176" t="str">
        <f>'Service shares'!A176</f>
        <v>OIL</v>
      </c>
      <c r="D176" t="str">
        <f>'Service shares'!B176</f>
        <v>IMC</v>
      </c>
      <c r="E176" t="str">
        <f>'Service shares'!C176</f>
        <v>PRH</v>
      </c>
      <c r="F176" s="1">
        <f>IFERROR(1/AVERAGEIFS('EPA_US9RT techs'!$I$2:$I$1718,'EPA_US9RT techs'!$J$2:$J$1718,'Service PJ'!$D176,'EPA_US9RT techs'!$K$2:$K$1718,'Service PJ'!$B176,'EPA_US9RT techs'!$L$2:$L$1718,'Service PJ'!$A176,'EPA_US9RT techs'!$C$2:$C$1718,"VDA_FLOP",'EPA_US9RT techs'!$F$2:$F$1718,'Service PJ'!F$1),1/AVERAGEIFS('EPA_US9RT techs'!$I$2:$I$1718,'EPA_US9RT techs'!$K$2:$K$1718,'Service PJ'!$B176,'EPA_US9RT techs'!$L$2:$L$1718,'Service PJ'!$A176,'EPA_US9RT techs'!$C$2:$C$1718,"VDA_FLOP",'EPA_US9RT techs'!$F$2:$F$1718,'Service PJ'!F$1))</f>
        <v>1</v>
      </c>
      <c r="G176" s="1">
        <f>IFERROR(IFERROR(1/AVERAGEIFS('EPA_US9RT techs'!$I$2:$I$1718,'EPA_US9RT techs'!$J$2:$J$1718,'Service PJ'!$D176,'EPA_US9RT techs'!$K$2:$K$1718,'Service PJ'!$B176,'EPA_US9RT techs'!$L$2:$L$1718,'Service PJ'!$A176,'EPA_US9RT techs'!$C$2:$C$1718,"VDA_FLOP",'EPA_US9RT techs'!$F$2:$F$1718,'Service PJ'!G$1),1/AVERAGEIFS('EPA_US9RT techs'!$I$2:$I$1718,'EPA_US9RT techs'!$K$2:$K$1718,'Service PJ'!$B176,'EPA_US9RT techs'!$L$2:$L$1718,'Service PJ'!$A176,'EPA_US9RT techs'!$C$2:$C$1718,"VDA_FLOP",'EPA_US9RT techs'!$F$2:$F$1718,'Service PJ'!G$1)),"")</f>
        <v>1.0923951376088419</v>
      </c>
      <c r="H176" s="1">
        <f>IFERROR(IFERROR(1/AVERAGEIFS('EPA_US9RT techs'!$I$2:$I$1718,'EPA_US9RT techs'!$J$2:$J$1718,'Service PJ'!$D176,'EPA_US9RT techs'!$K$2:$K$1718,'Service PJ'!$B176,'EPA_US9RT techs'!$L$2:$L$1718,'Service PJ'!$A176,'EPA_US9RT techs'!$C$2:$C$1718,"VDA_FLOP",'EPA_US9RT techs'!$F$2:$F$1718,'Service PJ'!H$1),1/AVERAGEIFS('EPA_US9RT techs'!$I$2:$I$1718,'EPA_US9RT techs'!$K$2:$K$1718,'Service PJ'!$B176,'EPA_US9RT techs'!$L$2:$L$1718,'Service PJ'!$A176,'EPA_US9RT techs'!$C$2:$C$1718,"VDA_FLOP",'EPA_US9RT techs'!$F$2:$F$1718,'Service PJ'!H$1)),"")</f>
        <v>1.1199975882240734</v>
      </c>
      <c r="I176" s="1">
        <f>IFERROR(IFERROR(1/AVERAGEIFS('EPA_US9RT techs'!$I$2:$I$1718,'EPA_US9RT techs'!$J$2:$J$1718,'Service PJ'!$D176,'EPA_US9RT techs'!$K$2:$K$1718,'Service PJ'!$B176,'EPA_US9RT techs'!$L$2:$L$1718,'Service PJ'!$A176,'EPA_US9RT techs'!$C$2:$C$1718,"VDA_FLOP",'EPA_US9RT techs'!$F$2:$F$1718,'Service PJ'!I$1),1/AVERAGEIFS('EPA_US9RT techs'!$I$2:$I$1718,'EPA_US9RT techs'!$K$2:$K$1718,'Service PJ'!$B176,'EPA_US9RT techs'!$L$2:$L$1718,'Service PJ'!$A176,'EPA_US9RT techs'!$C$2:$C$1718,"VDA_FLOP",'EPA_US9RT techs'!$F$2:$F$1718,'Service PJ'!I$1)),"")</f>
        <v>1.1726665069642304</v>
      </c>
      <c r="J176" s="1">
        <f>IFERROR(IFERROR(1/AVERAGEIFS('EPA_US9RT techs'!$I$2:$I$1718,'EPA_US9RT techs'!$J$2:$J$1718,'Service PJ'!$D176,'EPA_US9RT techs'!$K$2:$K$1718,'Service PJ'!$B176,'EPA_US9RT techs'!$L$2:$L$1718,'Service PJ'!$A176,'EPA_US9RT techs'!$C$2:$C$1718,"VDA_FLOP",'EPA_US9RT techs'!$F$2:$F$1718,'Service PJ'!J$1),1/AVERAGEIFS('EPA_US9RT techs'!$I$2:$I$1718,'EPA_US9RT techs'!$K$2:$K$1718,'Service PJ'!$B176,'EPA_US9RT techs'!$L$2:$L$1718,'Service PJ'!$A176,'EPA_US9RT techs'!$C$2:$C$1718,"VDA_FLOP",'EPA_US9RT techs'!$F$2:$F$1718,'Service PJ'!J$1)),"")</f>
        <v>1.2260033043464542</v>
      </c>
      <c r="L176" t="str">
        <f>IF(SUM(O176:AR176)=0,"\I: ","")&amp;'Service PJ'!D176&amp;"_"&amp;'Service PJ'!E176&amp;"_"&amp;'Service PJ'!C176</f>
        <v>IMC_PRH_OIL</v>
      </c>
      <c r="M176" t="str">
        <f>"IND"&amp;'Service PJ'!C176</f>
        <v>INDOIL</v>
      </c>
      <c r="N176" t="str">
        <f t="shared" si="134"/>
        <v>IMC_PRH</v>
      </c>
      <c r="O176" s="1">
        <f>'Service shares'!AK176*'Service PJ'!AV176</f>
        <v>23.70690780877424</v>
      </c>
      <c r="P176" s="1">
        <f>'Service shares'!AL176*'Service PJ'!AW176</f>
        <v>31.38082925746502</v>
      </c>
      <c r="Q176" s="1">
        <f>'Service shares'!AM176*'Service PJ'!AX176</f>
        <v>74.02166738876285</v>
      </c>
      <c r="R176" s="1">
        <f>'Service shares'!AN176*'Service PJ'!AY176</f>
        <v>37.214537520108557</v>
      </c>
      <c r="S176" s="1">
        <f>'Service shares'!AO176*'Service PJ'!AZ176</f>
        <v>68.501799251228107</v>
      </c>
      <c r="T176" s="1">
        <f>'Service shares'!AP176*'Service PJ'!BA176</f>
        <v>126.14594493246614</v>
      </c>
      <c r="U176" s="1">
        <f>'Service shares'!AQ176*'Service PJ'!BB176</f>
        <v>109.21449444365989</v>
      </c>
      <c r="V176" s="14">
        <f>'Service shares'!AR176*'Service PJ'!BC176</f>
        <v>24.4958180149372</v>
      </c>
      <c r="W176" s="1">
        <f>'Service shares'!AS176*'Service PJ'!BD176</f>
        <v>114.25258754395598</v>
      </c>
      <c r="X176" s="1">
        <f>'Service shares'!AT176*'Service PJ'!BE176</f>
        <v>295.58863675229401</v>
      </c>
      <c r="Y176" s="1">
        <f>'Service shares'!AU176*'Service PJ'!BF176</f>
        <v>24.197452038366986</v>
      </c>
      <c r="Z176" s="1">
        <f>'Service shares'!AV176*'Service PJ'!BG176</f>
        <v>14.75241290708369</v>
      </c>
      <c r="AA176" s="1">
        <f>'Service shares'!AW176*'Service PJ'!BH176</f>
        <v>17.971484019823791</v>
      </c>
      <c r="AB176" s="1">
        <f>'Service shares'!AX176*'Service PJ'!BI176</f>
        <v>6.4919648205546805</v>
      </c>
      <c r="AC176" s="1">
        <f>'Service shares'!AY176*'Service PJ'!BJ176</f>
        <v>19.207354715833603</v>
      </c>
      <c r="AD176" s="1">
        <f>'Service shares'!AZ176*'Service PJ'!BK176</f>
        <v>24.835493107645465</v>
      </c>
      <c r="AE176" s="1">
        <f>'Service shares'!BA176*'Service PJ'!BL176</f>
        <v>21.486612945499878</v>
      </c>
      <c r="AF176" s="1">
        <f>'Service shares'!BB176*'Service PJ'!BM176</f>
        <v>33.918010290062945</v>
      </c>
      <c r="AG176" s="1">
        <f>'Service shares'!BC176*'Service PJ'!BN176</f>
        <v>41.681578131104992</v>
      </c>
      <c r="AH176" s="1">
        <f>'Service shares'!BD176*'Service PJ'!BO176</f>
        <v>72.691512629480172</v>
      </c>
      <c r="AI176" s="1">
        <f>'Service shares'!BE176*'Service PJ'!BP176</f>
        <v>54.689232767244633</v>
      </c>
      <c r="AJ176" s="1">
        <f>'Service shares'!BF176*'Service PJ'!BQ176</f>
        <v>12.636055536495631</v>
      </c>
      <c r="AK176" s="1">
        <f>'Service shares'!BG176*'Service PJ'!BR176</f>
        <v>12.850025659391115</v>
      </c>
      <c r="AL176" s="1">
        <f>'Service shares'!BH176*'Service PJ'!BS176</f>
        <v>10.658090412975335</v>
      </c>
      <c r="AM176" s="1">
        <f>'Service shares'!BI176*'Service PJ'!BT176</f>
        <v>145.69049277905523</v>
      </c>
      <c r="AN176" s="1">
        <f>'Service shares'!BJ176*'Service PJ'!BU176</f>
        <v>0</v>
      </c>
      <c r="AO176" s="1">
        <f>'Service shares'!BK176*'Service PJ'!BV176</f>
        <v>51.702505613674589</v>
      </c>
      <c r="AP176" s="1">
        <f>'Service shares'!BL176*'Service PJ'!BW176</f>
        <v>6.4656176052794416</v>
      </c>
      <c r="AQ176" s="1">
        <f>'Service shares'!BM176*'Service PJ'!BX176</f>
        <v>352.94794223487651</v>
      </c>
      <c r="AR176" s="1">
        <f>'Service shares'!BN176*'Service PJ'!BY176</f>
        <v>0</v>
      </c>
      <c r="AS176" s="2">
        <v>0</v>
      </c>
      <c r="AU176" t="str">
        <f t="shared" si="101"/>
        <v>IMC_PRH_OIL</v>
      </c>
      <c r="AV176" s="1">
        <f t="shared" si="146"/>
        <v>1.0923951376088419</v>
      </c>
      <c r="AW176" s="1">
        <f t="shared" si="146"/>
        <v>1.0923951376088419</v>
      </c>
      <c r="AX176" s="1">
        <f t="shared" si="146"/>
        <v>1.0923951376088419</v>
      </c>
      <c r="AY176" s="1">
        <f t="shared" si="146"/>
        <v>1.0923951376088419</v>
      </c>
      <c r="AZ176" s="1">
        <f t="shared" si="146"/>
        <v>1.0923951376088419</v>
      </c>
      <c r="BA176" s="1">
        <f t="shared" si="146"/>
        <v>1.0923951376088419</v>
      </c>
      <c r="BB176" s="1">
        <f t="shared" si="146"/>
        <v>1.0923951376088419</v>
      </c>
      <c r="BC176" s="1">
        <f t="shared" si="146"/>
        <v>1.0923951376088419</v>
      </c>
      <c r="BD176" s="1">
        <f t="shared" si="146"/>
        <v>1.0923951376088419</v>
      </c>
      <c r="BE176" s="1">
        <f t="shared" si="146"/>
        <v>1.0923951376088419</v>
      </c>
      <c r="BF176" s="1">
        <f t="shared" si="146"/>
        <v>1.0923951376088419</v>
      </c>
      <c r="BG176" s="1">
        <f t="shared" si="146"/>
        <v>1.0923951376088419</v>
      </c>
      <c r="BH176" s="1">
        <f t="shared" si="146"/>
        <v>1.0923951376088419</v>
      </c>
      <c r="BI176" s="1">
        <f t="shared" si="146"/>
        <v>1.0923951376088419</v>
      </c>
      <c r="BJ176" s="1">
        <f t="shared" si="146"/>
        <v>1.0923951376088419</v>
      </c>
      <c r="BK176" s="1">
        <f t="shared" si="146"/>
        <v>1.0923951376088419</v>
      </c>
      <c r="BL176" s="1">
        <f t="shared" si="144"/>
        <v>1.0923951376088419</v>
      </c>
      <c r="BM176" s="1">
        <f t="shared" si="147"/>
        <v>1.0923951376088419</v>
      </c>
      <c r="BN176" s="1">
        <f t="shared" si="147"/>
        <v>1.0923951376088419</v>
      </c>
      <c r="BO176" s="1">
        <f t="shared" si="147"/>
        <v>1.0923951376088419</v>
      </c>
      <c r="BP176" s="1">
        <f t="shared" si="147"/>
        <v>1.0923951376088419</v>
      </c>
      <c r="BQ176" s="1">
        <f t="shared" si="147"/>
        <v>1.0923951376088419</v>
      </c>
      <c r="BR176" s="1">
        <f t="shared" si="147"/>
        <v>1.0923951376088419</v>
      </c>
      <c r="BS176" s="1">
        <f t="shared" si="147"/>
        <v>1.0923951376088419</v>
      </c>
      <c r="BT176" s="1">
        <f t="shared" si="147"/>
        <v>1.0923951376088419</v>
      </c>
      <c r="BU176" s="1">
        <f t="shared" si="147"/>
        <v>1.0923951376088419</v>
      </c>
      <c r="BV176" s="1">
        <f t="shared" si="147"/>
        <v>1.0923951376088419</v>
      </c>
      <c r="BW176" s="1">
        <f t="shared" si="147"/>
        <v>1.0923951376088419</v>
      </c>
      <c r="BX176" s="1">
        <f t="shared" si="147"/>
        <v>1.0923951376088419</v>
      </c>
      <c r="BY176" s="1">
        <f t="shared" si="147"/>
        <v>1.0923951376088419</v>
      </c>
      <c r="CC176" t="str">
        <f t="shared" si="136"/>
        <v>PRE</v>
      </c>
      <c r="CD176" t="str">
        <f t="shared" si="137"/>
        <v>IMC_PRH_OIL</v>
      </c>
      <c r="CE176" t="str">
        <f>VLOOKUP(D176,'IND Balance'!$AM$5:$AN$21,2,FALSE)&amp;" - "&amp;VLOOKUP(E176,'MECS_Table 5.4'!$AF$18:$AG$30,2,FALSE)&amp;" - "&amp;VLOOKUP('Service PJ'!M176,'IND Balance'!$AM$22:$AN$32,2,FALSE)</f>
        <v>Mining and Construction - Process heat - Oil</v>
      </c>
      <c r="CF176" t="s">
        <v>109</v>
      </c>
      <c r="CG176" t="s">
        <v>110</v>
      </c>
      <c r="CL176" t="str">
        <f t="shared" si="138"/>
        <v>IMC_PRH_OIL</v>
      </c>
      <c r="CM176" t="str">
        <f t="shared" si="139"/>
        <v>IMC_PRH</v>
      </c>
      <c r="CN176" s="1">
        <f t="shared" si="103"/>
        <v>0.91712356571243592</v>
      </c>
      <c r="CO176" s="1">
        <f t="shared" si="104"/>
        <v>0.89651573417852959</v>
      </c>
      <c r="CP176" s="1">
        <f t="shared" si="105"/>
        <v>0.835041941487071</v>
      </c>
      <c r="CQ176" s="1">
        <f t="shared" si="106"/>
        <v>0.48288231802409642</v>
      </c>
      <c r="CR176" s="1">
        <f t="shared" si="107"/>
        <v>0.92608834257417627</v>
      </c>
      <c r="CS176" s="1">
        <f t="shared" si="108"/>
        <v>0.84540179844338081</v>
      </c>
      <c r="CT176" s="1">
        <f t="shared" si="109"/>
        <v>0.86541296298721371</v>
      </c>
      <c r="CU176" s="1">
        <f t="shared" si="110"/>
        <v>0.49499606197865093</v>
      </c>
      <c r="CV176" s="1">
        <f t="shared" si="111"/>
        <v>0.61129528672765765</v>
      </c>
      <c r="CW176" s="1">
        <f t="shared" si="112"/>
        <v>0.38359236493378013</v>
      </c>
      <c r="CX176" s="1">
        <f t="shared" si="113"/>
        <v>0.70758392596413799</v>
      </c>
      <c r="CY176" s="1">
        <f t="shared" si="114"/>
        <v>0.4312013445001015</v>
      </c>
      <c r="CZ176" s="1">
        <f t="shared" si="115"/>
        <v>0.61881376084743567</v>
      </c>
      <c r="DA176" s="1">
        <f t="shared" si="116"/>
        <v>0.39520871475502506</v>
      </c>
      <c r="DB176" s="1">
        <f t="shared" si="117"/>
        <v>0.7068282001367695</v>
      </c>
      <c r="DC176" s="1">
        <f t="shared" si="118"/>
        <v>0.49719942565083169</v>
      </c>
      <c r="DD176" s="1">
        <f t="shared" si="119"/>
        <v>0.37965811388151971</v>
      </c>
      <c r="DE176" s="1">
        <f t="shared" si="120"/>
        <v>0.71829367812285727</v>
      </c>
      <c r="DF176" s="1">
        <f t="shared" si="121"/>
        <v>0.56542085456351787</v>
      </c>
      <c r="DG176" s="1">
        <f t="shared" si="122"/>
        <v>0.20692136230322705</v>
      </c>
      <c r="DH176" s="1">
        <f t="shared" si="123"/>
        <v>0.84866843569407768</v>
      </c>
      <c r="DI176" s="1">
        <f t="shared" si="124"/>
        <v>0.52044353492109185</v>
      </c>
      <c r="DJ176" s="1">
        <f t="shared" si="125"/>
        <v>0.92674403378132864</v>
      </c>
      <c r="DK176" s="1">
        <f t="shared" si="126"/>
        <v>0.95447623290403616</v>
      </c>
      <c r="DL176" s="1">
        <f t="shared" si="127"/>
        <v>0.40624532471544517</v>
      </c>
      <c r="DM176" s="1">
        <f t="shared" si="128"/>
        <v>0</v>
      </c>
      <c r="DN176" s="1">
        <f t="shared" si="129"/>
        <v>0.75931174673645718</v>
      </c>
      <c r="DO176" s="1">
        <f t="shared" si="130"/>
        <v>0.30453335980725171</v>
      </c>
      <c r="DP176" s="1">
        <f t="shared" si="131"/>
        <v>0.63685012956063947</v>
      </c>
      <c r="DQ176" s="1" t="str">
        <f t="shared" si="132"/>
        <v/>
      </c>
      <c r="DR176" s="1">
        <v>3</v>
      </c>
      <c r="DS176" s="1" t="str">
        <f t="shared" si="140"/>
        <v/>
      </c>
      <c r="DT176" t="str">
        <f t="shared" si="141"/>
        <v/>
      </c>
    </row>
    <row r="177" spans="1:124" x14ac:dyDescent="0.45">
      <c r="A177" t="str">
        <f t="shared" si="145"/>
        <v>OIL</v>
      </c>
      <c r="B177" t="str">
        <f>VLOOKUP(E177,'EPA_US9RT techs'!$R$26:$S$34,2,FALSE)</f>
        <v>MDR</v>
      </c>
      <c r="C177" t="str">
        <f>'Service shares'!A177</f>
        <v>OIL</v>
      </c>
      <c r="D177" t="str">
        <f>'Service shares'!B177</f>
        <v>IMC</v>
      </c>
      <c r="E177" t="str">
        <f>'Service shares'!C177</f>
        <v>MDR</v>
      </c>
      <c r="F177" s="1">
        <f>IFERROR(1/AVERAGEIFS('EPA_US9RT techs'!$I$2:$I$1718,'EPA_US9RT techs'!$J$2:$J$1718,'Service PJ'!$D177,'EPA_US9RT techs'!$K$2:$K$1718,'Service PJ'!$B177,'EPA_US9RT techs'!$L$2:$L$1718,'Service PJ'!$A177,'EPA_US9RT techs'!$C$2:$C$1718,"VDA_FLOP",'EPA_US9RT techs'!$F$2:$F$1718,'Service PJ'!F$1),1/AVERAGEIFS('EPA_US9RT techs'!$I$2:$I$1718,'EPA_US9RT techs'!$K$2:$K$1718,'Service PJ'!$B177,'EPA_US9RT techs'!$L$2:$L$1718,'Service PJ'!$A177,'EPA_US9RT techs'!$C$2:$C$1718,"VDA_FLOP",'EPA_US9RT techs'!$F$2:$F$1718,'Service PJ'!F$1))</f>
        <v>1</v>
      </c>
      <c r="G177" s="1">
        <f>IFERROR(IFERROR(1/AVERAGEIFS('EPA_US9RT techs'!$I$2:$I$1718,'EPA_US9RT techs'!$J$2:$J$1718,'Service PJ'!$D177,'EPA_US9RT techs'!$K$2:$K$1718,'Service PJ'!$B177,'EPA_US9RT techs'!$L$2:$L$1718,'Service PJ'!$A177,'EPA_US9RT techs'!$C$2:$C$1718,"VDA_FLOP",'EPA_US9RT techs'!$F$2:$F$1718,'Service PJ'!G$1),1/AVERAGEIFS('EPA_US9RT techs'!$I$2:$I$1718,'EPA_US9RT techs'!$K$2:$K$1718,'Service PJ'!$B177,'EPA_US9RT techs'!$L$2:$L$1718,'Service PJ'!$A177,'EPA_US9RT techs'!$C$2:$C$1718,"VDA_FLOP",'EPA_US9RT techs'!$F$2:$F$1718,'Service PJ'!G$1)),"")</f>
        <v>1.0670136566055177</v>
      </c>
      <c r="H177" s="1">
        <f>IFERROR(IFERROR(1/AVERAGEIFS('EPA_US9RT techs'!$I$2:$I$1718,'EPA_US9RT techs'!$J$2:$J$1718,'Service PJ'!$D177,'EPA_US9RT techs'!$K$2:$K$1718,'Service PJ'!$B177,'EPA_US9RT techs'!$L$2:$L$1718,'Service PJ'!$A177,'EPA_US9RT techs'!$C$2:$C$1718,"VDA_FLOP",'EPA_US9RT techs'!$F$2:$F$1718,'Service PJ'!H$1),1/AVERAGEIFS('EPA_US9RT techs'!$I$2:$I$1718,'EPA_US9RT techs'!$K$2:$K$1718,'Service PJ'!$B177,'EPA_US9RT techs'!$L$2:$L$1718,'Service PJ'!$A177,'EPA_US9RT techs'!$C$2:$C$1718,"VDA_FLOP",'EPA_US9RT techs'!$F$2:$F$1718,'Service PJ'!H$1)),"")</f>
        <v>1.1266700562925889</v>
      </c>
      <c r="I177" s="1">
        <f>IFERROR(IFERROR(1/AVERAGEIFS('EPA_US9RT techs'!$I$2:$I$1718,'EPA_US9RT techs'!$J$2:$J$1718,'Service PJ'!$D177,'EPA_US9RT techs'!$K$2:$K$1718,'Service PJ'!$B177,'EPA_US9RT techs'!$L$2:$L$1718,'Service PJ'!$A177,'EPA_US9RT techs'!$C$2:$C$1718,"VDA_FLOP",'EPA_US9RT techs'!$F$2:$F$1718,'Service PJ'!I$1),1/AVERAGEIFS('EPA_US9RT techs'!$I$2:$I$1718,'EPA_US9RT techs'!$K$2:$K$1718,'Service PJ'!$B177,'EPA_US9RT techs'!$L$2:$L$1718,'Service PJ'!$A177,'EPA_US9RT techs'!$C$2:$C$1718,"VDA_FLOP",'EPA_US9RT techs'!$F$2:$F$1718,'Service PJ'!I$1)),"")</f>
        <v>1.1878718755702726</v>
      </c>
      <c r="J177" s="1">
        <f>IFERROR(IFERROR(1/AVERAGEIFS('EPA_US9RT techs'!$I$2:$I$1718,'EPA_US9RT techs'!$J$2:$J$1718,'Service PJ'!$D177,'EPA_US9RT techs'!$K$2:$K$1718,'Service PJ'!$B177,'EPA_US9RT techs'!$L$2:$L$1718,'Service PJ'!$A177,'EPA_US9RT techs'!$C$2:$C$1718,"VDA_FLOP",'EPA_US9RT techs'!$F$2:$F$1718,'Service PJ'!J$1),1/AVERAGEIFS('EPA_US9RT techs'!$I$2:$I$1718,'EPA_US9RT techs'!$K$2:$K$1718,'Service PJ'!$B177,'EPA_US9RT techs'!$L$2:$L$1718,'Service PJ'!$A177,'EPA_US9RT techs'!$C$2:$C$1718,"VDA_FLOP",'EPA_US9RT techs'!$F$2:$F$1718,'Service PJ'!J$1)),"")</f>
        <v>1.2547982141073375</v>
      </c>
      <c r="L177" t="str">
        <f>IF(SUM(O177:AR177)=0,"\I: ","")&amp;'Service PJ'!D177&amp;"_"&amp;'Service PJ'!E177&amp;"_"&amp;'Service PJ'!C177</f>
        <v>IMC_MDR_OIL</v>
      </c>
      <c r="M177" t="str">
        <f>"IND"&amp;'Service PJ'!C177</f>
        <v>INDOIL</v>
      </c>
      <c r="N177" t="str">
        <f t="shared" si="134"/>
        <v>IMC_MDR</v>
      </c>
      <c r="O177" s="1">
        <f>'Service shares'!AK177*'Service PJ'!AV177</f>
        <v>4.2101972274211663</v>
      </c>
      <c r="P177" s="1">
        <f>'Service shares'!AL177*'Service PJ'!AW177</f>
        <v>5.5730372514064062</v>
      </c>
      <c r="Q177" s="1">
        <f>'Service shares'!AM177*'Service PJ'!AX177</f>
        <v>13.145781023956104</v>
      </c>
      <c r="R177" s="1">
        <f>'Service shares'!AN177*'Service PJ'!AY177</f>
        <v>6.6090670259801874</v>
      </c>
      <c r="S177" s="1">
        <f>'Service shares'!AO177*'Service PJ'!AZ177</f>
        <v>12.165487275153573</v>
      </c>
      <c r="T177" s="1">
        <f>'Service shares'!AP177*'Service PJ'!BA177</f>
        <v>22.402723792114518</v>
      </c>
      <c r="U177" s="1">
        <f>'Service shares'!AQ177*'Service PJ'!BB177</f>
        <v>19.395805029060678</v>
      </c>
      <c r="V177" s="14">
        <f>'Service shares'!AR177*'Service PJ'!BC177</f>
        <v>4.350302701718503</v>
      </c>
      <c r="W177" s="1">
        <f>'Service shares'!AS177*'Service PJ'!BD177</f>
        <v>20.290538571429529</v>
      </c>
      <c r="X177" s="1">
        <f>'Service shares'!AT177*'Service PJ'!BE177</f>
        <v>52.494676612827163</v>
      </c>
      <c r="Y177" s="1">
        <f>'Service shares'!AU177*'Service PJ'!BF177</f>
        <v>4.2973147870800625</v>
      </c>
      <c r="Z177" s="1">
        <f>'Service shares'!AV177*'Service PJ'!BG177</f>
        <v>2.6199354390785645</v>
      </c>
      <c r="AA177" s="1">
        <f>'Service shares'!AW177*'Service PJ'!BH177</f>
        <v>3.191622155163647</v>
      </c>
      <c r="AB177" s="1">
        <f>'Service shares'!AX177*'Service PJ'!BI177</f>
        <v>1.152931985414773</v>
      </c>
      <c r="AC177" s="1">
        <f>'Service shares'!AY177*'Service PJ'!BJ177</f>
        <v>3.4111049919706384</v>
      </c>
      <c r="AD177" s="1">
        <f>'Service shares'!AZ177*'Service PJ'!BK177</f>
        <v>4.4106268547071554</v>
      </c>
      <c r="AE177" s="1">
        <f>'Service shares'!BA177*'Service PJ'!BL177</f>
        <v>3.8158868705911044</v>
      </c>
      <c r="AF177" s="1">
        <f>'Service shares'!BB177*'Service PJ'!BM177</f>
        <v>6.0236245922385923</v>
      </c>
      <c r="AG177" s="1">
        <f>'Service shares'!BC177*'Service PJ'!BN177</f>
        <v>7.4023852498032943</v>
      </c>
      <c r="AH177" s="1">
        <f>'Service shares'!BD177*'Service PJ'!BO177</f>
        <v>12.909553932479403</v>
      </c>
      <c r="AI177" s="1">
        <f>'Service shares'!BE177*'Service PJ'!BP177</f>
        <v>9.7124626300366632</v>
      </c>
      <c r="AJ177" s="1">
        <f>'Service shares'!BF177*'Service PJ'!BQ177</f>
        <v>2.2440837250653018</v>
      </c>
      <c r="AK177" s="1">
        <f>'Service shares'!BG177*'Service PJ'!BR177</f>
        <v>2.2820834686603781</v>
      </c>
      <c r="AL177" s="1">
        <f>'Service shares'!BH177*'Service PJ'!BS177</f>
        <v>1.8928096008246553</v>
      </c>
      <c r="AM177" s="1">
        <f>'Service shares'!BI177*'Service PJ'!BT177</f>
        <v>25.873712156293099</v>
      </c>
      <c r="AN177" s="1">
        <f>'Service shares'!BJ177*'Service PJ'!BU177</f>
        <v>0</v>
      </c>
      <c r="AO177" s="1">
        <f>'Service shares'!BK177*'Service PJ'!BV177</f>
        <v>9.1820387349232711</v>
      </c>
      <c r="AP177" s="1">
        <f>'Service shares'!BL177*'Service PJ'!BW177</f>
        <v>1.1482528862426311</v>
      </c>
      <c r="AQ177" s="1">
        <f>'Service shares'!BM177*'Service PJ'!BX177</f>
        <v>62.681327307954611</v>
      </c>
      <c r="AR177" s="1">
        <f>'Service shares'!BN177*'Service PJ'!BY177</f>
        <v>0</v>
      </c>
      <c r="AS177" s="2">
        <v>0</v>
      </c>
      <c r="AU177" t="str">
        <f t="shared" si="101"/>
        <v>IMC_MDR_OIL</v>
      </c>
      <c r="AV177" s="1">
        <f t="shared" si="146"/>
        <v>1.0670136566055177</v>
      </c>
      <c r="AW177" s="1">
        <f t="shared" si="146"/>
        <v>1.0670136566055177</v>
      </c>
      <c r="AX177" s="1">
        <f t="shared" si="146"/>
        <v>1.0670136566055177</v>
      </c>
      <c r="AY177" s="1">
        <f t="shared" si="146"/>
        <v>1.0670136566055177</v>
      </c>
      <c r="AZ177" s="1">
        <f t="shared" si="146"/>
        <v>1.0670136566055177</v>
      </c>
      <c r="BA177" s="1">
        <f t="shared" si="146"/>
        <v>1.0670136566055177</v>
      </c>
      <c r="BB177" s="1">
        <f t="shared" si="146"/>
        <v>1.0670136566055177</v>
      </c>
      <c r="BC177" s="1">
        <f t="shared" si="146"/>
        <v>1.0670136566055177</v>
      </c>
      <c r="BD177" s="1">
        <f t="shared" si="146"/>
        <v>1.0670136566055177</v>
      </c>
      <c r="BE177" s="1">
        <f t="shared" si="146"/>
        <v>1.0670136566055177</v>
      </c>
      <c r="BF177" s="1">
        <f t="shared" si="146"/>
        <v>1.0670136566055177</v>
      </c>
      <c r="BG177" s="1">
        <f t="shared" si="146"/>
        <v>1.0670136566055177</v>
      </c>
      <c r="BH177" s="1">
        <f t="shared" si="146"/>
        <v>1.0670136566055177</v>
      </c>
      <c r="BI177" s="1">
        <f t="shared" si="146"/>
        <v>1.0670136566055177</v>
      </c>
      <c r="BJ177" s="1">
        <f t="shared" si="146"/>
        <v>1.0670136566055177</v>
      </c>
      <c r="BK177" s="1">
        <f t="shared" si="146"/>
        <v>1.0670136566055177</v>
      </c>
      <c r="BL177" s="1">
        <f t="shared" si="144"/>
        <v>1.0670136566055177</v>
      </c>
      <c r="BM177" s="1">
        <f t="shared" si="147"/>
        <v>1.0670136566055177</v>
      </c>
      <c r="BN177" s="1">
        <f t="shared" si="147"/>
        <v>1.0670136566055177</v>
      </c>
      <c r="BO177" s="1">
        <f t="shared" si="147"/>
        <v>1.0670136566055177</v>
      </c>
      <c r="BP177" s="1">
        <f t="shared" si="147"/>
        <v>1.0670136566055177</v>
      </c>
      <c r="BQ177" s="1">
        <f t="shared" si="147"/>
        <v>1.0670136566055177</v>
      </c>
      <c r="BR177" s="1">
        <f t="shared" si="147"/>
        <v>1.0670136566055177</v>
      </c>
      <c r="BS177" s="1">
        <f t="shared" si="147"/>
        <v>1.0670136566055177</v>
      </c>
      <c r="BT177" s="1">
        <f t="shared" si="147"/>
        <v>1.0670136566055177</v>
      </c>
      <c r="BU177" s="1">
        <f t="shared" si="147"/>
        <v>1.0670136566055177</v>
      </c>
      <c r="BV177" s="1">
        <f t="shared" si="147"/>
        <v>1.0670136566055177</v>
      </c>
      <c r="BW177" s="1">
        <f t="shared" si="147"/>
        <v>1.0670136566055177</v>
      </c>
      <c r="BX177" s="1">
        <f t="shared" si="147"/>
        <v>1.0670136566055177</v>
      </c>
      <c r="BY177" s="1">
        <f t="shared" si="147"/>
        <v>1.0670136566055177</v>
      </c>
      <c r="CC177" t="str">
        <f t="shared" si="136"/>
        <v>PRE</v>
      </c>
      <c r="CD177" t="str">
        <f t="shared" si="137"/>
        <v>IMC_MDR_OIL</v>
      </c>
      <c r="CE177" t="str">
        <f>VLOOKUP(D177,'IND Balance'!$AM$5:$AN$21,2,FALSE)&amp;" - "&amp;VLOOKUP(E177,'MECS_Table 5.4'!$AF$18:$AG$30,2,FALSE)&amp;" - "&amp;VLOOKUP('Service PJ'!M177,'IND Balance'!$AM$22:$AN$32,2,FALSE)</f>
        <v>Mining and Construction - Machine drive - Oil</v>
      </c>
      <c r="CF177" t="s">
        <v>109</v>
      </c>
      <c r="CG177" t="s">
        <v>110</v>
      </c>
      <c r="CL177" t="str">
        <f t="shared" si="138"/>
        <v>IMC_MDR_OIL</v>
      </c>
      <c r="CM177" t="str">
        <f t="shared" si="139"/>
        <v>IMC_MDR</v>
      </c>
      <c r="CN177" s="1">
        <f t="shared" si="103"/>
        <v>0.24519159664223519</v>
      </c>
      <c r="CO177" s="1">
        <f t="shared" si="104"/>
        <v>0.18099409413917122</v>
      </c>
      <c r="CP177" s="1">
        <f t="shared" si="105"/>
        <v>0.13009930899185401</v>
      </c>
      <c r="CQ177" s="1">
        <f t="shared" si="106"/>
        <v>0.15687179528024925</v>
      </c>
      <c r="CR177" s="1">
        <f t="shared" si="107"/>
        <v>0.31078296169955349</v>
      </c>
      <c r="CS177" s="1">
        <f t="shared" si="108"/>
        <v>0.3468410544790041</v>
      </c>
      <c r="CT177" s="1">
        <f t="shared" si="109"/>
        <v>0.20179402934503787</v>
      </c>
      <c r="CU177" s="1">
        <f t="shared" si="110"/>
        <v>0.10014838030431718</v>
      </c>
      <c r="CV177" s="1">
        <f t="shared" si="111"/>
        <v>0.23417146599223132</v>
      </c>
      <c r="CW177" s="1">
        <f t="shared" si="112"/>
        <v>6.5623055691021115E-2</v>
      </c>
      <c r="CX177" s="1">
        <f t="shared" si="113"/>
        <v>0.14875945572872526</v>
      </c>
      <c r="CY177" s="1">
        <f t="shared" si="114"/>
        <v>9.7113882759279069E-2</v>
      </c>
      <c r="CZ177" s="1">
        <f t="shared" si="115"/>
        <v>0.23589044581169796</v>
      </c>
      <c r="DA177" s="1">
        <f t="shared" si="116"/>
        <v>9.5569207209521223E-2</v>
      </c>
      <c r="DB177" s="1">
        <f t="shared" si="117"/>
        <v>0.24669395135599906</v>
      </c>
      <c r="DC177" s="1">
        <f t="shared" si="118"/>
        <v>0.16799371466842208</v>
      </c>
      <c r="DD177" s="1">
        <f t="shared" si="119"/>
        <v>5.9242142593035882E-2</v>
      </c>
      <c r="DE177" s="1">
        <f t="shared" si="120"/>
        <v>0.2438973550456198</v>
      </c>
      <c r="DF177" s="1">
        <f t="shared" si="121"/>
        <v>0.25151972636512976</v>
      </c>
      <c r="DG177" s="1">
        <f t="shared" si="122"/>
        <v>0.13407316066069419</v>
      </c>
      <c r="DH177" s="1">
        <f t="shared" si="123"/>
        <v>0.29566853084705164</v>
      </c>
      <c r="DI177" s="1">
        <f t="shared" si="124"/>
        <v>5.399639901934309E-2</v>
      </c>
      <c r="DJ177" s="1">
        <f t="shared" si="125"/>
        <v>0.21023175440539529</v>
      </c>
      <c r="DK177" s="1">
        <f t="shared" si="126"/>
        <v>0.23545798459945538</v>
      </c>
      <c r="DL177" s="1">
        <f t="shared" si="127"/>
        <v>0.15683665549958983</v>
      </c>
      <c r="DM177" s="1">
        <f t="shared" si="128"/>
        <v>0</v>
      </c>
      <c r="DN177" s="1">
        <f t="shared" si="129"/>
        <v>8.9332703229516253E-2</v>
      </c>
      <c r="DO177" s="1">
        <f t="shared" si="130"/>
        <v>0.17989335817684554</v>
      </c>
      <c r="DP177" s="1">
        <f t="shared" si="131"/>
        <v>0.19327795649493767</v>
      </c>
      <c r="DQ177" s="1" t="str">
        <f t="shared" si="132"/>
        <v/>
      </c>
      <c r="DR177" s="1">
        <v>3</v>
      </c>
      <c r="DS177" s="1" t="str">
        <f t="shared" si="140"/>
        <v/>
      </c>
      <c r="DT177" t="str">
        <f t="shared" si="141"/>
        <v/>
      </c>
    </row>
    <row r="178" spans="1:124" x14ac:dyDescent="0.45">
      <c r="A178" t="str">
        <f t="shared" si="145"/>
        <v>OIL</v>
      </c>
      <c r="B178" t="str">
        <f>VLOOKUP(E178,'EPA_US9RT techs'!$R$26:$S$34,2,FALSE)</f>
        <v>OTH</v>
      </c>
      <c r="C178" t="str">
        <f>'Service shares'!A178</f>
        <v>OIL</v>
      </c>
      <c r="D178" t="str">
        <f>'Service shares'!B178</f>
        <v>IMC</v>
      </c>
      <c r="E178" t="str">
        <f>'Service shares'!C178</f>
        <v>OTH</v>
      </c>
      <c r="F178" s="1">
        <f>IFERROR(1/AVERAGEIFS('EPA_US9RT techs'!$I$2:$I$1718,'EPA_US9RT techs'!$J$2:$J$1718,'Service PJ'!$D178,'EPA_US9RT techs'!$K$2:$K$1718,'Service PJ'!$B178,'EPA_US9RT techs'!$L$2:$L$1718,'Service PJ'!$A178,'EPA_US9RT techs'!$C$2:$C$1718,"VDA_FLOP",'EPA_US9RT techs'!$F$2:$F$1718,'Service PJ'!F$1),1/AVERAGEIFS('EPA_US9RT techs'!$I$2:$I$1718,'EPA_US9RT techs'!$K$2:$K$1718,'Service PJ'!$B178,'EPA_US9RT techs'!$L$2:$L$1718,'Service PJ'!$A178,'EPA_US9RT techs'!$C$2:$C$1718,"VDA_FLOP",'EPA_US9RT techs'!$F$2:$F$1718,'Service PJ'!F$1))</f>
        <v>1</v>
      </c>
      <c r="G178" s="1">
        <f>IFERROR(IFERROR(1/AVERAGEIFS('EPA_US9RT techs'!$I$2:$I$1718,'EPA_US9RT techs'!$J$2:$J$1718,'Service PJ'!$D178,'EPA_US9RT techs'!$K$2:$K$1718,'Service PJ'!$B178,'EPA_US9RT techs'!$L$2:$L$1718,'Service PJ'!$A178,'EPA_US9RT techs'!$C$2:$C$1718,"VDA_FLOP",'EPA_US9RT techs'!$F$2:$F$1718,'Service PJ'!G$1),1/AVERAGEIFS('EPA_US9RT techs'!$I$2:$I$1718,'EPA_US9RT techs'!$K$2:$K$1718,'Service PJ'!$B178,'EPA_US9RT techs'!$L$2:$L$1718,'Service PJ'!$A178,'EPA_US9RT techs'!$C$2:$C$1718,"VDA_FLOP",'EPA_US9RT techs'!$F$2:$F$1718,'Service PJ'!G$1)),"")</f>
        <v>1.0724282948958839</v>
      </c>
      <c r="H178" s="1">
        <f>IFERROR(IFERROR(1/AVERAGEIFS('EPA_US9RT techs'!$I$2:$I$1718,'EPA_US9RT techs'!$J$2:$J$1718,'Service PJ'!$D178,'EPA_US9RT techs'!$K$2:$K$1718,'Service PJ'!$B178,'EPA_US9RT techs'!$L$2:$L$1718,'Service PJ'!$A178,'EPA_US9RT techs'!$C$2:$C$1718,"VDA_FLOP",'EPA_US9RT techs'!$F$2:$F$1718,'Service PJ'!H$1),1/AVERAGEIFS('EPA_US9RT techs'!$I$2:$I$1718,'EPA_US9RT techs'!$K$2:$K$1718,'Service PJ'!$B178,'EPA_US9RT techs'!$L$2:$L$1718,'Service PJ'!$A178,'EPA_US9RT techs'!$C$2:$C$1718,"VDA_FLOP",'EPA_US9RT techs'!$F$2:$F$1718,'Service PJ'!H$1)),"")</f>
        <v>1.1171434680844532</v>
      </c>
      <c r="I178" s="1">
        <f>IFERROR(IFERROR(1/AVERAGEIFS('EPA_US9RT techs'!$I$2:$I$1718,'EPA_US9RT techs'!$J$2:$J$1718,'Service PJ'!$D178,'EPA_US9RT techs'!$K$2:$K$1718,'Service PJ'!$B178,'EPA_US9RT techs'!$L$2:$L$1718,'Service PJ'!$A178,'EPA_US9RT techs'!$C$2:$C$1718,"VDA_FLOP",'EPA_US9RT techs'!$F$2:$F$1718,'Service PJ'!I$1),1/AVERAGEIFS('EPA_US9RT techs'!$I$2:$I$1718,'EPA_US9RT techs'!$K$2:$K$1718,'Service PJ'!$B178,'EPA_US9RT techs'!$L$2:$L$1718,'Service PJ'!$A178,'EPA_US9RT techs'!$C$2:$C$1718,"VDA_FLOP",'EPA_US9RT techs'!$F$2:$F$1718,'Service PJ'!I$1)),"")</f>
        <v>1.1786897824494196</v>
      </c>
      <c r="J178" s="1">
        <f>IFERROR(IFERROR(1/AVERAGEIFS('EPA_US9RT techs'!$I$2:$I$1718,'EPA_US9RT techs'!$J$2:$J$1718,'Service PJ'!$D178,'EPA_US9RT techs'!$K$2:$K$1718,'Service PJ'!$B178,'EPA_US9RT techs'!$L$2:$L$1718,'Service PJ'!$A178,'EPA_US9RT techs'!$C$2:$C$1718,"VDA_FLOP",'EPA_US9RT techs'!$F$2:$F$1718,'Service PJ'!J$1),1/AVERAGEIFS('EPA_US9RT techs'!$I$2:$I$1718,'EPA_US9RT techs'!$K$2:$K$1718,'Service PJ'!$B178,'EPA_US9RT techs'!$L$2:$L$1718,'Service PJ'!$A178,'EPA_US9RT techs'!$C$2:$C$1718,"VDA_FLOP",'EPA_US9RT techs'!$F$2:$F$1718,'Service PJ'!J$1)),"")</f>
        <v>1.2350684272872265</v>
      </c>
      <c r="L178" t="str">
        <f>IF(SUM(O178:AR178)=0,"\I: ","")&amp;'Service PJ'!D178&amp;"_"&amp;'Service PJ'!E178&amp;"_"&amp;'Service PJ'!C178</f>
        <v>IMC_OTH_OIL</v>
      </c>
      <c r="M178" t="str">
        <f>"IND"&amp;'Service PJ'!C178</f>
        <v>INDOIL</v>
      </c>
      <c r="N178" t="str">
        <f t="shared" si="134"/>
        <v>IMC_OTH</v>
      </c>
      <c r="O178" s="1">
        <f>'Service shares'!AK178*'Service PJ'!AV178</f>
        <v>5.2894527237620155</v>
      </c>
      <c r="P178" s="1">
        <f>'Service shares'!AL178*'Service PJ'!AW178</f>
        <v>7.0016475420879223</v>
      </c>
      <c r="Q178" s="1">
        <f>'Service shares'!AM178*'Service PJ'!AX178</f>
        <v>16.515612805563187</v>
      </c>
      <c r="R178" s="1">
        <f>'Service shares'!AN178*'Service PJ'!AY178</f>
        <v>8.3032565207187083</v>
      </c>
      <c r="S178" s="1">
        <f>'Service shares'!AO178*'Service PJ'!AZ178</f>
        <v>15.284027404784593</v>
      </c>
      <c r="T178" s="1">
        <f>'Service shares'!AP178*'Service PJ'!BA178</f>
        <v>28.145510051193217</v>
      </c>
      <c r="U178" s="1">
        <f>'Service shares'!AQ178*'Service PJ'!BB178</f>
        <v>24.367788062832034</v>
      </c>
      <c r="V178" s="14">
        <f>'Service shares'!AR178*'Service PJ'!BC178</f>
        <v>5.4654732858889705</v>
      </c>
      <c r="W178" s="1">
        <f>'Service shares'!AS178*'Service PJ'!BD178</f>
        <v>25.491880478717022</v>
      </c>
      <c r="X178" s="1">
        <f>'Service shares'!AT178*'Service PJ'!BE178</f>
        <v>65.951330827036415</v>
      </c>
      <c r="Y178" s="1">
        <f>'Service shares'!AU178*'Service PJ'!BF178</f>
        <v>5.3989022788146901</v>
      </c>
      <c r="Z178" s="1">
        <f>'Service shares'!AV178*'Service PJ'!BG178</f>
        <v>3.2915381146652538</v>
      </c>
      <c r="AA178" s="1">
        <f>'Service shares'!AW178*'Service PJ'!BH178</f>
        <v>4.0097728419697063</v>
      </c>
      <c r="AB178" s="1">
        <f>'Service shares'!AX178*'Service PJ'!BI178</f>
        <v>1.4484782781304297</v>
      </c>
      <c r="AC178" s="1">
        <f>'Service shares'!AY178*'Service PJ'!BJ178</f>
        <v>4.2855186149720925</v>
      </c>
      <c r="AD178" s="1">
        <f>'Service shares'!AZ178*'Service PJ'!BK178</f>
        <v>5.5412611262438771</v>
      </c>
      <c r="AE178" s="1">
        <f>'Service shares'!BA178*'Service PJ'!BL178</f>
        <v>4.7940635820471824</v>
      </c>
      <c r="AF178" s="1">
        <f>'Service shares'!BB178*'Service PJ'!BM178</f>
        <v>7.5677398908583262</v>
      </c>
      <c r="AG178" s="1">
        <f>'Service shares'!BC178*'Service PJ'!BN178</f>
        <v>9.2999364891726923</v>
      </c>
      <c r="AH178" s="1">
        <f>'Service shares'!BD178*'Service PJ'!BO178</f>
        <v>16.218830501803236</v>
      </c>
      <c r="AI178" s="1">
        <f>'Service shares'!BE178*'Service PJ'!BP178</f>
        <v>12.202186533753345</v>
      </c>
      <c r="AJ178" s="1">
        <f>'Service shares'!BF178*'Service PJ'!BQ178</f>
        <v>2.8193393636257937</v>
      </c>
      <c r="AK178" s="1">
        <f>'Service shares'!BG178*'Service PJ'!BR178</f>
        <v>2.8670800836928083</v>
      </c>
      <c r="AL178" s="1">
        <f>'Service shares'!BH178*'Service PJ'!BS178</f>
        <v>2.3780185007573578</v>
      </c>
      <c r="AM178" s="1">
        <f>'Service shares'!BI178*'Service PJ'!BT178</f>
        <v>32.50626273457673</v>
      </c>
      <c r="AN178" s="1">
        <f>'Service shares'!BJ178*'Service PJ'!BU178</f>
        <v>0</v>
      </c>
      <c r="AO178" s="1">
        <f>'Service shares'!BK178*'Service PJ'!BV178</f>
        <v>11.535792071640577</v>
      </c>
      <c r="AP178" s="1">
        <f>'Service shares'!BL178*'Service PJ'!BW178</f>
        <v>1.442599723629552</v>
      </c>
      <c r="AQ178" s="1">
        <f>'Service shares'!BM178*'Service PJ'!BX178</f>
        <v>78.749260319369938</v>
      </c>
      <c r="AR178" s="1">
        <f>'Service shares'!BN178*'Service PJ'!BY178</f>
        <v>0</v>
      </c>
      <c r="AS178" s="2">
        <v>0</v>
      </c>
      <c r="AU178" t="str">
        <f t="shared" si="101"/>
        <v>IMC_OTH_OIL</v>
      </c>
      <c r="AV178" s="1">
        <f t="shared" si="146"/>
        <v>1.0724282948958839</v>
      </c>
      <c r="AW178" s="1">
        <f t="shared" si="146"/>
        <v>1.0724282948958839</v>
      </c>
      <c r="AX178" s="1">
        <f t="shared" si="146"/>
        <v>1.0724282948958839</v>
      </c>
      <c r="AY178" s="1">
        <f t="shared" si="146"/>
        <v>1.0724282948958839</v>
      </c>
      <c r="AZ178" s="1">
        <f t="shared" si="146"/>
        <v>1.0724282948958839</v>
      </c>
      <c r="BA178" s="1">
        <f t="shared" si="146"/>
        <v>1.0724282948958839</v>
      </c>
      <c r="BB178" s="1">
        <f t="shared" si="146"/>
        <v>1.0724282948958839</v>
      </c>
      <c r="BC178" s="1">
        <f t="shared" si="146"/>
        <v>1.0724282948958839</v>
      </c>
      <c r="BD178" s="1">
        <f t="shared" si="146"/>
        <v>1.0724282948958839</v>
      </c>
      <c r="BE178" s="1">
        <f t="shared" si="146"/>
        <v>1.0724282948958839</v>
      </c>
      <c r="BF178" s="1">
        <f t="shared" si="146"/>
        <v>1.0724282948958839</v>
      </c>
      <c r="BG178" s="1">
        <f t="shared" si="146"/>
        <v>1.0724282948958839</v>
      </c>
      <c r="BH178" s="1">
        <f t="shared" si="146"/>
        <v>1.0724282948958839</v>
      </c>
      <c r="BI178" s="1">
        <f t="shared" si="146"/>
        <v>1.0724282948958839</v>
      </c>
      <c r="BJ178" s="1">
        <f t="shared" si="146"/>
        <v>1.0724282948958839</v>
      </c>
      <c r="BK178" s="1">
        <f t="shared" si="146"/>
        <v>1.0724282948958839</v>
      </c>
      <c r="BL178" s="1">
        <f t="shared" si="144"/>
        <v>1.0724282948958839</v>
      </c>
      <c r="BM178" s="1">
        <f t="shared" si="147"/>
        <v>1.0724282948958839</v>
      </c>
      <c r="BN178" s="1">
        <f t="shared" si="147"/>
        <v>1.0724282948958839</v>
      </c>
      <c r="BO178" s="1">
        <f t="shared" si="147"/>
        <v>1.0724282948958839</v>
      </c>
      <c r="BP178" s="1">
        <f t="shared" si="147"/>
        <v>1.0724282948958839</v>
      </c>
      <c r="BQ178" s="1">
        <f t="shared" si="147"/>
        <v>1.0724282948958839</v>
      </c>
      <c r="BR178" s="1">
        <f t="shared" si="147"/>
        <v>1.0724282948958839</v>
      </c>
      <c r="BS178" s="1">
        <f t="shared" si="147"/>
        <v>1.0724282948958839</v>
      </c>
      <c r="BT178" s="1">
        <f t="shared" si="147"/>
        <v>1.0724282948958839</v>
      </c>
      <c r="BU178" s="1">
        <f t="shared" si="147"/>
        <v>1.0724282948958839</v>
      </c>
      <c r="BV178" s="1">
        <f t="shared" si="147"/>
        <v>1.0724282948958839</v>
      </c>
      <c r="BW178" s="1">
        <f t="shared" si="147"/>
        <v>1.0724282948958839</v>
      </c>
      <c r="BX178" s="1">
        <f t="shared" si="147"/>
        <v>1.0724282948958839</v>
      </c>
      <c r="BY178" s="1">
        <f t="shared" si="147"/>
        <v>1.0724282948958839</v>
      </c>
      <c r="CC178" t="str">
        <f t="shared" si="136"/>
        <v>PRE</v>
      </c>
      <c r="CD178" t="str">
        <f t="shared" si="137"/>
        <v>IMC_OTH_OIL</v>
      </c>
      <c r="CE178" t="str">
        <f>VLOOKUP(D178,'IND Balance'!$AM$5:$AN$21,2,FALSE)&amp;" - "&amp;VLOOKUP(E178,'MECS_Table 5.4'!$AF$18:$AG$30,2,FALSE)&amp;" - "&amp;VLOOKUP('Service PJ'!M178,'IND Balance'!$AM$22:$AN$32,2,FALSE)</f>
        <v>Mining and Construction - Other - Oil</v>
      </c>
      <c r="CF178" t="s">
        <v>109</v>
      </c>
      <c r="CG178" t="s">
        <v>110</v>
      </c>
      <c r="CL178" t="str">
        <f t="shared" si="138"/>
        <v>IMC_OTH_OIL</v>
      </c>
      <c r="CM178" t="str">
        <f t="shared" si="139"/>
        <v>IMC_OTH</v>
      </c>
      <c r="CN178" s="1">
        <f t="shared" si="103"/>
        <v>0.94784683903231659</v>
      </c>
      <c r="CO178" s="1">
        <f t="shared" si="104"/>
        <v>0.93937708636615425</v>
      </c>
      <c r="CP178" s="1">
        <f t="shared" si="105"/>
        <v>0.90336658933202629</v>
      </c>
      <c r="CQ178" s="1">
        <f t="shared" si="106"/>
        <v>0.87391273993176632</v>
      </c>
      <c r="CR178" s="1">
        <f t="shared" si="107"/>
        <v>0.96046134802193828</v>
      </c>
      <c r="CS178" s="1">
        <f t="shared" si="108"/>
        <v>0.96725464408713469</v>
      </c>
      <c r="CT178" s="1">
        <f t="shared" si="109"/>
        <v>0.93736451080399208</v>
      </c>
      <c r="CU178" s="1">
        <f t="shared" si="110"/>
        <v>0.84536737345095525</v>
      </c>
      <c r="CV178" s="1">
        <f t="shared" si="111"/>
        <v>0.89896561368125361</v>
      </c>
      <c r="CW178" s="1">
        <f t="shared" si="112"/>
        <v>0.82229286524664558</v>
      </c>
      <c r="CX178" s="1">
        <f t="shared" si="113"/>
        <v>0.92137999931609904</v>
      </c>
      <c r="CY178" s="1">
        <f t="shared" si="114"/>
        <v>0.78497839234812194</v>
      </c>
      <c r="CZ178" s="1">
        <f t="shared" si="115"/>
        <v>0.89461678299151015</v>
      </c>
      <c r="DA178" s="1">
        <f t="shared" si="116"/>
        <v>0.75201611986466943</v>
      </c>
      <c r="DB178" s="1">
        <f t="shared" si="117"/>
        <v>0.9118194503305842</v>
      </c>
      <c r="DC178" s="1">
        <f t="shared" si="118"/>
        <v>0.83319166419570934</v>
      </c>
      <c r="DD178" s="1">
        <f t="shared" si="119"/>
        <v>0.72609907957784425</v>
      </c>
      <c r="DE178" s="1">
        <f t="shared" si="120"/>
        <v>0.92195306025691337</v>
      </c>
      <c r="DF178" s="1">
        <f t="shared" si="121"/>
        <v>0.88128895281591824</v>
      </c>
      <c r="DG178" s="1">
        <f t="shared" si="122"/>
        <v>0.91927756589851639</v>
      </c>
      <c r="DH178" s="1">
        <f t="shared" si="123"/>
        <v>0.94482908353746231</v>
      </c>
      <c r="DI178" s="1">
        <f t="shared" si="124"/>
        <v>0.74989952230380086</v>
      </c>
      <c r="DJ178" s="1">
        <f t="shared" si="125"/>
        <v>0.94255143879738623</v>
      </c>
      <c r="DK178" s="1">
        <f t="shared" si="126"/>
        <v>0.95162465192725343</v>
      </c>
      <c r="DL178" s="1">
        <f t="shared" si="127"/>
        <v>0.78359695721034894</v>
      </c>
      <c r="DM178" s="1">
        <f t="shared" si="128"/>
        <v>0</v>
      </c>
      <c r="DN178" s="1">
        <f t="shared" si="129"/>
        <v>0.88225006517067772</v>
      </c>
      <c r="DO178" s="1">
        <f t="shared" si="130"/>
        <v>0.72066723384096032</v>
      </c>
      <c r="DP178" s="1">
        <f t="shared" si="131"/>
        <v>0.88533947632899379</v>
      </c>
      <c r="DQ178" s="1" t="str">
        <f t="shared" si="132"/>
        <v/>
      </c>
      <c r="DR178" s="1">
        <v>3</v>
      </c>
      <c r="DS178" s="1" t="str">
        <f t="shared" si="140"/>
        <v/>
      </c>
      <c r="DT178" t="str">
        <f t="shared" si="141"/>
        <v/>
      </c>
    </row>
    <row r="179" spans="1:124" x14ac:dyDescent="0.45">
      <c r="A179" t="str">
        <f t="shared" si="145"/>
        <v>OIL</v>
      </c>
      <c r="B179" t="str">
        <f>VLOOKUP(E179,'EPA_US9RT techs'!$R$26:$S$34,2,FALSE)</f>
        <v>OTH</v>
      </c>
      <c r="C179" t="str">
        <f>'Service shares'!A179</f>
        <v>OIL</v>
      </c>
      <c r="D179" t="str">
        <f>'Service shares'!B179</f>
        <v>IIS</v>
      </c>
      <c r="E179" t="str">
        <f>'Service shares'!C179</f>
        <v>OTH</v>
      </c>
      <c r="F179" s="1">
        <f>IFERROR(1/AVERAGEIFS('EPA_US9RT techs'!$I$2:$I$1718,'EPA_US9RT techs'!$J$2:$J$1718,'Service PJ'!$D179,'EPA_US9RT techs'!$K$2:$K$1718,'Service PJ'!$B179,'EPA_US9RT techs'!$L$2:$L$1718,'Service PJ'!$A179,'EPA_US9RT techs'!$C$2:$C$1718,"VDA_FLOP",'EPA_US9RT techs'!$F$2:$F$1718,'Service PJ'!F$1),1/AVERAGEIFS('EPA_US9RT techs'!$I$2:$I$1718,'EPA_US9RT techs'!$K$2:$K$1718,'Service PJ'!$B179,'EPA_US9RT techs'!$L$2:$L$1718,'Service PJ'!$A179,'EPA_US9RT techs'!$C$2:$C$1718,"VDA_FLOP",'EPA_US9RT techs'!$F$2:$F$1718,'Service PJ'!F$1))</f>
        <v>1</v>
      </c>
      <c r="G179" s="1">
        <f>IFERROR(IFERROR(1/AVERAGEIFS('EPA_US9RT techs'!$I$2:$I$1718,'EPA_US9RT techs'!$J$2:$J$1718,'Service PJ'!$D179,'EPA_US9RT techs'!$K$2:$K$1718,'Service PJ'!$B179,'EPA_US9RT techs'!$L$2:$L$1718,'Service PJ'!$A179,'EPA_US9RT techs'!$C$2:$C$1718,"VDA_FLOP",'EPA_US9RT techs'!$F$2:$F$1718,'Service PJ'!G$1),1/AVERAGEIFS('EPA_US9RT techs'!$I$2:$I$1718,'EPA_US9RT techs'!$K$2:$K$1718,'Service PJ'!$B179,'EPA_US9RT techs'!$L$2:$L$1718,'Service PJ'!$A179,'EPA_US9RT techs'!$C$2:$C$1718,"VDA_FLOP",'EPA_US9RT techs'!$F$2:$F$1718,'Service PJ'!G$1)),"")</f>
        <v>1.1262534363940762</v>
      </c>
      <c r="H179" s="1">
        <f>IFERROR(IFERROR(1/AVERAGEIFS('EPA_US9RT techs'!$I$2:$I$1718,'EPA_US9RT techs'!$J$2:$J$1718,'Service PJ'!$D179,'EPA_US9RT techs'!$K$2:$K$1718,'Service PJ'!$B179,'EPA_US9RT techs'!$L$2:$L$1718,'Service PJ'!$A179,'EPA_US9RT techs'!$C$2:$C$1718,"VDA_FLOP",'EPA_US9RT techs'!$F$2:$F$1718,'Service PJ'!H$1),1/AVERAGEIFS('EPA_US9RT techs'!$I$2:$I$1718,'EPA_US9RT techs'!$K$2:$K$1718,'Service PJ'!$B179,'EPA_US9RT techs'!$L$2:$L$1718,'Service PJ'!$A179,'EPA_US9RT techs'!$C$2:$C$1718,"VDA_FLOP",'EPA_US9RT techs'!$F$2:$F$1718,'Service PJ'!H$1)),"")</f>
        <v>1.1346569412229279</v>
      </c>
      <c r="I179" s="1">
        <f>IFERROR(IFERROR(1/AVERAGEIFS('EPA_US9RT techs'!$I$2:$I$1718,'EPA_US9RT techs'!$J$2:$J$1718,'Service PJ'!$D179,'EPA_US9RT techs'!$K$2:$K$1718,'Service PJ'!$B179,'EPA_US9RT techs'!$L$2:$L$1718,'Service PJ'!$A179,'EPA_US9RT techs'!$C$2:$C$1718,"VDA_FLOP",'EPA_US9RT techs'!$F$2:$F$1718,'Service PJ'!I$1),1/AVERAGEIFS('EPA_US9RT techs'!$I$2:$I$1718,'EPA_US9RT techs'!$K$2:$K$1718,'Service PJ'!$B179,'EPA_US9RT techs'!$L$2:$L$1718,'Service PJ'!$A179,'EPA_US9RT techs'!$C$2:$C$1718,"VDA_FLOP",'EPA_US9RT techs'!$F$2:$F$1718,'Service PJ'!I$1)),"")</f>
        <v>1.215977144773748</v>
      </c>
      <c r="J179" s="1">
        <f>IFERROR(IFERROR(1/AVERAGEIFS('EPA_US9RT techs'!$I$2:$I$1718,'EPA_US9RT techs'!$J$2:$J$1718,'Service PJ'!$D179,'EPA_US9RT techs'!$K$2:$K$1718,'Service PJ'!$B179,'EPA_US9RT techs'!$L$2:$L$1718,'Service PJ'!$A179,'EPA_US9RT techs'!$C$2:$C$1718,"VDA_FLOP",'EPA_US9RT techs'!$F$2:$F$1718,'Service PJ'!J$1),1/AVERAGEIFS('EPA_US9RT techs'!$I$2:$I$1718,'EPA_US9RT techs'!$K$2:$K$1718,'Service PJ'!$B179,'EPA_US9RT techs'!$L$2:$L$1718,'Service PJ'!$A179,'EPA_US9RT techs'!$C$2:$C$1718,"VDA_FLOP",'EPA_US9RT techs'!$F$2:$F$1718,'Service PJ'!J$1)),"")</f>
        <v>1.2700973158152613</v>
      </c>
      <c r="L179" t="str">
        <f>IF(SUM(O179:AR179)=0,"\I: ","")&amp;'Service PJ'!D179&amp;"_"&amp;'Service PJ'!E179&amp;"_"&amp;'Service PJ'!C179</f>
        <v>\I: IIS_OTH_OIL</v>
      </c>
      <c r="M179" t="str">
        <f>"IND"&amp;'Service PJ'!C179</f>
        <v>INDOIL</v>
      </c>
      <c r="N179" t="str">
        <f t="shared" si="134"/>
        <v>\I: IIS</v>
      </c>
      <c r="O179" s="1">
        <f>'Service shares'!AK179*'Service PJ'!AV179</f>
        <v>0</v>
      </c>
      <c r="P179" s="1">
        <f>'Service shares'!AL179*'Service PJ'!AW179</f>
        <v>0</v>
      </c>
      <c r="Q179" s="1">
        <f>'Service shares'!AM179*'Service PJ'!AX179</f>
        <v>0</v>
      </c>
      <c r="R179" s="1">
        <f>'Service shares'!AN179*'Service PJ'!AY179</f>
        <v>0</v>
      </c>
      <c r="S179" s="1">
        <f>'Service shares'!AO179*'Service PJ'!AZ179</f>
        <v>0</v>
      </c>
      <c r="T179" s="1">
        <f>'Service shares'!AP179*'Service PJ'!BA179</f>
        <v>0</v>
      </c>
      <c r="U179" s="1">
        <f>'Service shares'!AQ179*'Service PJ'!BB179</f>
        <v>0</v>
      </c>
      <c r="V179" s="14">
        <f>'Service shares'!AR179*'Service PJ'!BC179</f>
        <v>0</v>
      </c>
      <c r="W179" s="1">
        <f>'Service shares'!AS179*'Service PJ'!BD179</f>
        <v>0</v>
      </c>
      <c r="X179" s="1">
        <f>'Service shares'!AT179*'Service PJ'!BE179</f>
        <v>0</v>
      </c>
      <c r="Y179" s="1">
        <f>'Service shares'!AU179*'Service PJ'!BF179</f>
        <v>0</v>
      </c>
      <c r="Z179" s="1">
        <f>'Service shares'!AV179*'Service PJ'!BG179</f>
        <v>0</v>
      </c>
      <c r="AA179" s="1">
        <f>'Service shares'!AW179*'Service PJ'!BH179</f>
        <v>0</v>
      </c>
      <c r="AB179" s="1">
        <f>'Service shares'!AX179*'Service PJ'!BI179</f>
        <v>0</v>
      </c>
      <c r="AC179" s="1">
        <f>'Service shares'!AY179*'Service PJ'!BJ179</f>
        <v>0</v>
      </c>
      <c r="AD179" s="1">
        <f>'Service shares'!AZ179*'Service PJ'!BK179</f>
        <v>0</v>
      </c>
      <c r="AE179" s="1">
        <f>'Service shares'!BA179*'Service PJ'!BL179</f>
        <v>0</v>
      </c>
      <c r="AF179" s="1">
        <f>'Service shares'!BB179*'Service PJ'!BM179</f>
        <v>0</v>
      </c>
      <c r="AG179" s="1">
        <f>'Service shares'!BC179*'Service PJ'!BN179</f>
        <v>0</v>
      </c>
      <c r="AH179" s="1">
        <f>'Service shares'!BD179*'Service PJ'!BO179</f>
        <v>0</v>
      </c>
      <c r="AI179" s="1">
        <f>'Service shares'!BE179*'Service PJ'!BP179</f>
        <v>0</v>
      </c>
      <c r="AJ179" s="1">
        <f>'Service shares'!BF179*'Service PJ'!BQ179</f>
        <v>0</v>
      </c>
      <c r="AK179" s="1">
        <f>'Service shares'!BG179*'Service PJ'!BR179</f>
        <v>0</v>
      </c>
      <c r="AL179" s="1">
        <f>'Service shares'!BH179*'Service PJ'!BS179</f>
        <v>0</v>
      </c>
      <c r="AM179" s="1">
        <f>'Service shares'!BI179*'Service PJ'!BT179</f>
        <v>0</v>
      </c>
      <c r="AN179" s="1">
        <f>'Service shares'!BJ179*'Service PJ'!BU179</f>
        <v>0</v>
      </c>
      <c r="AO179" s="1">
        <f>'Service shares'!BK179*'Service PJ'!BV179</f>
        <v>0</v>
      </c>
      <c r="AP179" s="1">
        <f>'Service shares'!BL179*'Service PJ'!BW179</f>
        <v>0</v>
      </c>
      <c r="AQ179" s="1">
        <f>'Service shares'!BM179*'Service PJ'!BX179</f>
        <v>0</v>
      </c>
      <c r="AR179" s="1">
        <f>'Service shares'!BN179*'Service PJ'!BY179</f>
        <v>0</v>
      </c>
      <c r="AS179" s="2">
        <v>0</v>
      </c>
      <c r="AU179" t="str">
        <f t="shared" si="101"/>
        <v>\I: IIS_OTH_OIL</v>
      </c>
      <c r="AV179" s="1">
        <f t="shared" si="146"/>
        <v>1.1262534363940762</v>
      </c>
      <c r="AW179" s="1">
        <f t="shared" si="146"/>
        <v>1.1262534363940762</v>
      </c>
      <c r="AX179" s="1">
        <f t="shared" si="146"/>
        <v>1.1262534363940762</v>
      </c>
      <c r="AY179" s="1">
        <f t="shared" si="146"/>
        <v>1.1262534363940762</v>
      </c>
      <c r="AZ179" s="1">
        <f t="shared" si="146"/>
        <v>1.1262534363940762</v>
      </c>
      <c r="BA179" s="1">
        <f t="shared" si="146"/>
        <v>1.1262534363940762</v>
      </c>
      <c r="BB179" s="1">
        <f t="shared" si="146"/>
        <v>1.1262534363940762</v>
      </c>
      <c r="BC179" s="1">
        <f t="shared" si="146"/>
        <v>1.1262534363940762</v>
      </c>
      <c r="BD179" s="1">
        <f t="shared" si="146"/>
        <v>1.1262534363940762</v>
      </c>
      <c r="BE179" s="1">
        <f t="shared" si="146"/>
        <v>1.1262534363940762</v>
      </c>
      <c r="BF179" s="1">
        <f t="shared" si="146"/>
        <v>1.1262534363940762</v>
      </c>
      <c r="BG179" s="1">
        <f t="shared" si="146"/>
        <v>1.1262534363940762</v>
      </c>
      <c r="BH179" s="1">
        <f t="shared" si="146"/>
        <v>1.1262534363940762</v>
      </c>
      <c r="BI179" s="1">
        <f t="shared" si="146"/>
        <v>1.1262534363940762</v>
      </c>
      <c r="BJ179" s="1">
        <f t="shared" si="146"/>
        <v>1.1262534363940762</v>
      </c>
      <c r="BK179" s="1">
        <f t="shared" ref="BK179:BK198" si="148">IF($G179="",$F179,$G179)</f>
        <v>1.1262534363940762</v>
      </c>
      <c r="BL179" s="1">
        <f t="shared" si="144"/>
        <v>1.1262534363940762</v>
      </c>
      <c r="BM179" s="1">
        <f t="shared" si="147"/>
        <v>1.1262534363940762</v>
      </c>
      <c r="BN179" s="1">
        <f t="shared" si="147"/>
        <v>1.1262534363940762</v>
      </c>
      <c r="BO179" s="1">
        <f t="shared" si="147"/>
        <v>1.1262534363940762</v>
      </c>
      <c r="BP179" s="1">
        <f t="shared" si="147"/>
        <v>1.1262534363940762</v>
      </c>
      <c r="BQ179" s="1">
        <f t="shared" si="147"/>
        <v>1.1262534363940762</v>
      </c>
      <c r="BR179" s="1">
        <f t="shared" si="147"/>
        <v>1.1262534363940762</v>
      </c>
      <c r="BS179" s="1">
        <f t="shared" si="147"/>
        <v>1.1262534363940762</v>
      </c>
      <c r="BT179" s="1">
        <f t="shared" si="147"/>
        <v>1.1262534363940762</v>
      </c>
      <c r="BU179" s="1">
        <f t="shared" si="147"/>
        <v>1.1262534363940762</v>
      </c>
      <c r="BV179" s="1">
        <f t="shared" si="147"/>
        <v>1.1262534363940762</v>
      </c>
      <c r="BW179" s="1">
        <f t="shared" si="147"/>
        <v>1.1262534363940762</v>
      </c>
      <c r="BX179" s="1">
        <f t="shared" si="147"/>
        <v>1.1262534363940762</v>
      </c>
      <c r="BY179" s="1">
        <f t="shared" si="147"/>
        <v>1.1262534363940762</v>
      </c>
      <c r="CC179" t="str">
        <f t="shared" si="136"/>
        <v>*</v>
      </c>
      <c r="CD179" t="str">
        <f t="shared" si="137"/>
        <v>\I: IIS_OTH_OIL</v>
      </c>
      <c r="CE179" t="str">
        <f>VLOOKUP(D179,'IND Balance'!$AM$5:$AN$21,2,FALSE)&amp;" - "&amp;VLOOKUP(E179,'MECS_Table 5.4'!$AF$18:$AG$30,2,FALSE)&amp;" - "&amp;VLOOKUP('Service PJ'!M179,'IND Balance'!$AM$22:$AN$32,2,FALSE)</f>
        <v>Iron and Steel - Other - Oil</v>
      </c>
      <c r="CF179" t="s">
        <v>109</v>
      </c>
      <c r="CG179" t="s">
        <v>110</v>
      </c>
      <c r="CL179" t="str">
        <f t="shared" si="138"/>
        <v>\I: IIS_OTH_OIL</v>
      </c>
      <c r="CM179" t="str">
        <f t="shared" si="139"/>
        <v>\I: IIS</v>
      </c>
      <c r="CN179" s="1" t="str">
        <f t="shared" si="103"/>
        <v/>
      </c>
      <c r="CO179" s="1" t="str">
        <f t="shared" si="104"/>
        <v/>
      </c>
      <c r="CP179" s="1" t="str">
        <f t="shared" si="105"/>
        <v/>
      </c>
      <c r="CQ179" s="1" t="str">
        <f t="shared" si="106"/>
        <v/>
      </c>
      <c r="CR179" s="1" t="str">
        <f t="shared" si="107"/>
        <v/>
      </c>
      <c r="CS179" s="1" t="str">
        <f t="shared" si="108"/>
        <v/>
      </c>
      <c r="CT179" s="1" t="str">
        <f t="shared" si="109"/>
        <v/>
      </c>
      <c r="CU179" s="1" t="str">
        <f t="shared" si="110"/>
        <v/>
      </c>
      <c r="CV179" s="1" t="str">
        <f t="shared" si="111"/>
        <v/>
      </c>
      <c r="CW179" s="1" t="str">
        <f t="shared" si="112"/>
        <v/>
      </c>
      <c r="CX179" s="1" t="str">
        <f t="shared" si="113"/>
        <v/>
      </c>
      <c r="CY179" s="1" t="str">
        <f t="shared" si="114"/>
        <v/>
      </c>
      <c r="CZ179" s="1" t="str">
        <f t="shared" si="115"/>
        <v/>
      </c>
      <c r="DA179" s="1" t="str">
        <f t="shared" si="116"/>
        <v/>
      </c>
      <c r="DB179" s="1" t="str">
        <f t="shared" si="117"/>
        <v/>
      </c>
      <c r="DC179" s="1" t="str">
        <f t="shared" si="118"/>
        <v/>
      </c>
      <c r="DD179" s="1" t="str">
        <f t="shared" si="119"/>
        <v/>
      </c>
      <c r="DE179" s="1" t="str">
        <f t="shared" si="120"/>
        <v/>
      </c>
      <c r="DF179" s="1" t="str">
        <f t="shared" si="121"/>
        <v/>
      </c>
      <c r="DG179" s="1" t="str">
        <f t="shared" si="122"/>
        <v/>
      </c>
      <c r="DH179" s="1" t="str">
        <f t="shared" si="123"/>
        <v/>
      </c>
      <c r="DI179" s="1" t="str">
        <f t="shared" si="124"/>
        <v/>
      </c>
      <c r="DJ179" s="1" t="str">
        <f t="shared" si="125"/>
        <v/>
      </c>
      <c r="DK179" s="1" t="str">
        <f t="shared" si="126"/>
        <v/>
      </c>
      <c r="DL179" s="1" t="str">
        <f t="shared" si="127"/>
        <v/>
      </c>
      <c r="DM179" s="1" t="str">
        <f t="shared" si="128"/>
        <v/>
      </c>
      <c r="DN179" s="1" t="str">
        <f t="shared" si="129"/>
        <v/>
      </c>
      <c r="DO179" s="1" t="str">
        <f t="shared" si="130"/>
        <v/>
      </c>
      <c r="DP179" s="1" t="str">
        <f t="shared" si="131"/>
        <v/>
      </c>
      <c r="DQ179" s="1" t="str">
        <f t="shared" si="132"/>
        <v/>
      </c>
      <c r="DR179" s="1">
        <v>3</v>
      </c>
      <c r="DS179" s="1" t="str">
        <f t="shared" si="140"/>
        <v/>
      </c>
      <c r="DT179" t="str">
        <f t="shared" si="141"/>
        <v/>
      </c>
    </row>
    <row r="180" spans="1:124" x14ac:dyDescent="0.45">
      <c r="A180" t="str">
        <f t="shared" si="145"/>
        <v>OIL</v>
      </c>
      <c r="B180" t="str">
        <f>VLOOKUP(E180,'EPA_US9RT techs'!$R$26:$S$34,2,FALSE)</f>
        <v>OTH</v>
      </c>
      <c r="C180" t="str">
        <f>'Service shares'!A180</f>
        <v>OIL</v>
      </c>
      <c r="D180" t="str">
        <f>'Service shares'!B180</f>
        <v>INF</v>
      </c>
      <c r="E180" t="str">
        <f>'Service shares'!C180</f>
        <v>OTH</v>
      </c>
      <c r="F180" s="1">
        <f>IFERROR(1/AVERAGEIFS('EPA_US9RT techs'!$I$2:$I$1718,'EPA_US9RT techs'!$J$2:$J$1718,'Service PJ'!$D180,'EPA_US9RT techs'!$K$2:$K$1718,'Service PJ'!$B180,'EPA_US9RT techs'!$L$2:$L$1718,'Service PJ'!$A180,'EPA_US9RT techs'!$C$2:$C$1718,"VDA_FLOP",'EPA_US9RT techs'!$F$2:$F$1718,'Service PJ'!F$1),1/AVERAGEIFS('EPA_US9RT techs'!$I$2:$I$1718,'EPA_US9RT techs'!$K$2:$K$1718,'Service PJ'!$B180,'EPA_US9RT techs'!$L$2:$L$1718,'Service PJ'!$A180,'EPA_US9RT techs'!$C$2:$C$1718,"VDA_FLOP",'EPA_US9RT techs'!$F$2:$F$1718,'Service PJ'!F$1))</f>
        <v>1</v>
      </c>
      <c r="G180" s="1">
        <f>IFERROR(IFERROR(1/AVERAGEIFS('EPA_US9RT techs'!$I$2:$I$1718,'EPA_US9RT techs'!$J$2:$J$1718,'Service PJ'!$D180,'EPA_US9RT techs'!$K$2:$K$1718,'Service PJ'!$B180,'EPA_US9RT techs'!$L$2:$L$1718,'Service PJ'!$A180,'EPA_US9RT techs'!$C$2:$C$1718,"VDA_FLOP",'EPA_US9RT techs'!$F$2:$F$1718,'Service PJ'!G$1),1/AVERAGEIFS('EPA_US9RT techs'!$I$2:$I$1718,'EPA_US9RT techs'!$K$2:$K$1718,'Service PJ'!$B180,'EPA_US9RT techs'!$L$2:$L$1718,'Service PJ'!$A180,'EPA_US9RT techs'!$C$2:$C$1718,"VDA_FLOP",'EPA_US9RT techs'!$F$2:$F$1718,'Service PJ'!G$1)),"")</f>
        <v>1.0724282948958839</v>
      </c>
      <c r="H180" s="1">
        <f>IFERROR(IFERROR(1/AVERAGEIFS('EPA_US9RT techs'!$I$2:$I$1718,'EPA_US9RT techs'!$J$2:$J$1718,'Service PJ'!$D180,'EPA_US9RT techs'!$K$2:$K$1718,'Service PJ'!$B180,'EPA_US9RT techs'!$L$2:$L$1718,'Service PJ'!$A180,'EPA_US9RT techs'!$C$2:$C$1718,"VDA_FLOP",'EPA_US9RT techs'!$F$2:$F$1718,'Service PJ'!H$1),1/AVERAGEIFS('EPA_US9RT techs'!$I$2:$I$1718,'EPA_US9RT techs'!$K$2:$K$1718,'Service PJ'!$B180,'EPA_US9RT techs'!$L$2:$L$1718,'Service PJ'!$A180,'EPA_US9RT techs'!$C$2:$C$1718,"VDA_FLOP",'EPA_US9RT techs'!$F$2:$F$1718,'Service PJ'!H$1)),"")</f>
        <v>1.1171434680844532</v>
      </c>
      <c r="I180" s="1">
        <f>IFERROR(IFERROR(1/AVERAGEIFS('EPA_US9RT techs'!$I$2:$I$1718,'EPA_US9RT techs'!$J$2:$J$1718,'Service PJ'!$D180,'EPA_US9RT techs'!$K$2:$K$1718,'Service PJ'!$B180,'EPA_US9RT techs'!$L$2:$L$1718,'Service PJ'!$A180,'EPA_US9RT techs'!$C$2:$C$1718,"VDA_FLOP",'EPA_US9RT techs'!$F$2:$F$1718,'Service PJ'!I$1),1/AVERAGEIFS('EPA_US9RT techs'!$I$2:$I$1718,'EPA_US9RT techs'!$K$2:$K$1718,'Service PJ'!$B180,'EPA_US9RT techs'!$L$2:$L$1718,'Service PJ'!$A180,'EPA_US9RT techs'!$C$2:$C$1718,"VDA_FLOP",'EPA_US9RT techs'!$F$2:$F$1718,'Service PJ'!I$1)),"")</f>
        <v>1.1786897824494196</v>
      </c>
      <c r="J180" s="1">
        <f>IFERROR(IFERROR(1/AVERAGEIFS('EPA_US9RT techs'!$I$2:$I$1718,'EPA_US9RT techs'!$J$2:$J$1718,'Service PJ'!$D180,'EPA_US9RT techs'!$K$2:$K$1718,'Service PJ'!$B180,'EPA_US9RT techs'!$L$2:$L$1718,'Service PJ'!$A180,'EPA_US9RT techs'!$C$2:$C$1718,"VDA_FLOP",'EPA_US9RT techs'!$F$2:$F$1718,'Service PJ'!J$1),1/AVERAGEIFS('EPA_US9RT techs'!$I$2:$I$1718,'EPA_US9RT techs'!$K$2:$K$1718,'Service PJ'!$B180,'EPA_US9RT techs'!$L$2:$L$1718,'Service PJ'!$A180,'EPA_US9RT techs'!$C$2:$C$1718,"VDA_FLOP",'EPA_US9RT techs'!$F$2:$F$1718,'Service PJ'!J$1)),"")</f>
        <v>1.2350684272872265</v>
      </c>
      <c r="L180" t="str">
        <f>IF(SUM(O180:AR180)=0,"\I: ","")&amp;'Service PJ'!D180&amp;"_"&amp;'Service PJ'!E180&amp;"_"&amp;'Service PJ'!C180</f>
        <v>INF_OTH_OIL</v>
      </c>
      <c r="M180" t="str">
        <f>"IND"&amp;'Service PJ'!C180</f>
        <v>INDOIL</v>
      </c>
      <c r="N180" t="str">
        <f t="shared" si="134"/>
        <v>INF_OTH</v>
      </c>
      <c r="O180" s="1">
        <f>'Service shares'!AK180*'Service PJ'!AV180</f>
        <v>3.1571466440653211</v>
      </c>
      <c r="P180" s="1">
        <f>'Service shares'!AL180*'Service PJ'!AW180</f>
        <v>1.8243627541301821</v>
      </c>
      <c r="Q180" s="1">
        <f>'Service shares'!AM180*'Service PJ'!AX180</f>
        <v>0</v>
      </c>
      <c r="R180" s="1">
        <f>'Service shares'!AN180*'Service PJ'!AY180</f>
        <v>3.4900473962359873</v>
      </c>
      <c r="S180" s="1">
        <f>'Service shares'!AO180*'Service PJ'!AZ180</f>
        <v>18.195103648923567</v>
      </c>
      <c r="T180" s="1">
        <f>'Service shares'!AP180*'Service PJ'!BA180</f>
        <v>4.9376776005276497</v>
      </c>
      <c r="U180" s="1">
        <f>'Service shares'!AQ180*'Service PJ'!BB180</f>
        <v>12.628204922624553</v>
      </c>
      <c r="V180" s="14">
        <f>'Service shares'!AR180*'Service PJ'!BC180</f>
        <v>53.647839403718706</v>
      </c>
      <c r="W180" s="1">
        <f>'Service shares'!AS180*'Service PJ'!BD180</f>
        <v>2.9013489065998779</v>
      </c>
      <c r="X180" s="1">
        <f>'Service shares'!AT180*'Service PJ'!BE180</f>
        <v>25.80644906650576</v>
      </c>
      <c r="Y180" s="1">
        <f>'Service shares'!AU180*'Service PJ'!BF180</f>
        <v>2.7958822916213673</v>
      </c>
      <c r="Z180" s="1">
        <f>'Service shares'!AV180*'Service PJ'!BG180</f>
        <v>0.69404387345942353</v>
      </c>
      <c r="AA180" s="1">
        <f>'Service shares'!AW180*'Service PJ'!BH180</f>
        <v>0.5789865270920026</v>
      </c>
      <c r="AB180" s="1">
        <f>'Service shares'!AX180*'Service PJ'!BI180</f>
        <v>3.2209950524690174</v>
      </c>
      <c r="AC180" s="1">
        <f>'Service shares'!AY180*'Service PJ'!BJ180</f>
        <v>0.90066217229999368</v>
      </c>
      <c r="AD180" s="1">
        <f>'Service shares'!AZ180*'Service PJ'!BK180</f>
        <v>3.2888261288230716</v>
      </c>
      <c r="AE180" s="1">
        <f>'Service shares'!BA180*'Service PJ'!BL180</f>
        <v>2.1654398742124612</v>
      </c>
      <c r="AF180" s="1">
        <f>'Service shares'!BB180*'Service PJ'!BM180</f>
        <v>4.1081556661143059</v>
      </c>
      <c r="AG180" s="1">
        <f>'Service shares'!BC180*'Service PJ'!BN180</f>
        <v>1.716525396561154</v>
      </c>
      <c r="AH180" s="1">
        <f>'Service shares'!BD180*'Service PJ'!BO180</f>
        <v>3.976220248917806</v>
      </c>
      <c r="AI180" s="1">
        <f>'Service shares'!BE180*'Service PJ'!BP180</f>
        <v>2.6956780067869577</v>
      </c>
      <c r="AJ180" s="1">
        <f>'Service shares'!BF180*'Service PJ'!BQ180</f>
        <v>0</v>
      </c>
      <c r="AK180" s="1">
        <f>'Service shares'!BG180*'Service PJ'!BR180</f>
        <v>0</v>
      </c>
      <c r="AL180" s="1">
        <f>'Service shares'!BH180*'Service PJ'!BS180</f>
        <v>1.0276720125612713</v>
      </c>
      <c r="AM180" s="1">
        <f>'Service shares'!BI180*'Service PJ'!BT180</f>
        <v>0</v>
      </c>
      <c r="AN180" s="1">
        <f>'Service shares'!BJ180*'Service PJ'!BU180</f>
        <v>0</v>
      </c>
      <c r="AO180" s="1">
        <f>'Service shares'!BK180*'Service PJ'!BV180</f>
        <v>0</v>
      </c>
      <c r="AP180" s="1">
        <f>'Service shares'!BL180*'Service PJ'!BW180</f>
        <v>0.32048578386994753</v>
      </c>
      <c r="AQ180" s="1">
        <f>'Service shares'!BM180*'Service PJ'!BX180</f>
        <v>9.2350032592197433</v>
      </c>
      <c r="AR180" s="1">
        <f>'Service shares'!BN180*'Service PJ'!BY180</f>
        <v>0</v>
      </c>
      <c r="AS180" s="2">
        <v>0</v>
      </c>
      <c r="AU180" t="str">
        <f t="shared" si="101"/>
        <v>INF_OTH_OIL</v>
      </c>
      <c r="AV180" s="1">
        <f t="shared" ref="AV180:BJ195" si="149">IF($G180="",$F180,$G180)</f>
        <v>1.0724282948958839</v>
      </c>
      <c r="AW180" s="1">
        <f t="shared" si="149"/>
        <v>1.0724282948958839</v>
      </c>
      <c r="AX180" s="1">
        <f t="shared" si="149"/>
        <v>1.0724282948958839</v>
      </c>
      <c r="AY180" s="1">
        <f t="shared" si="149"/>
        <v>1.0724282948958839</v>
      </c>
      <c r="AZ180" s="1">
        <f t="shared" si="149"/>
        <v>1.0724282948958839</v>
      </c>
      <c r="BA180" s="1">
        <f t="shared" si="149"/>
        <v>1.0724282948958839</v>
      </c>
      <c r="BB180" s="1">
        <f t="shared" si="149"/>
        <v>1.0724282948958839</v>
      </c>
      <c r="BC180" s="1">
        <f t="shared" si="149"/>
        <v>1.0724282948958839</v>
      </c>
      <c r="BD180" s="1">
        <f t="shared" si="149"/>
        <v>1.0724282948958839</v>
      </c>
      <c r="BE180" s="1">
        <f t="shared" si="149"/>
        <v>1.0724282948958839</v>
      </c>
      <c r="BF180" s="1">
        <f t="shared" si="149"/>
        <v>1.0724282948958839</v>
      </c>
      <c r="BG180" s="1">
        <f t="shared" si="149"/>
        <v>1.0724282948958839</v>
      </c>
      <c r="BH180" s="1">
        <f t="shared" si="149"/>
        <v>1.0724282948958839</v>
      </c>
      <c r="BI180" s="1">
        <f t="shared" si="149"/>
        <v>1.0724282948958839</v>
      </c>
      <c r="BJ180" s="1">
        <f t="shared" si="149"/>
        <v>1.0724282948958839</v>
      </c>
      <c r="BK180" s="1">
        <f t="shared" si="148"/>
        <v>1.0724282948958839</v>
      </c>
      <c r="BL180" s="1">
        <f t="shared" si="144"/>
        <v>1.0724282948958839</v>
      </c>
      <c r="BM180" s="1">
        <f t="shared" si="147"/>
        <v>1.0724282948958839</v>
      </c>
      <c r="BN180" s="1">
        <f t="shared" si="147"/>
        <v>1.0724282948958839</v>
      </c>
      <c r="BO180" s="1">
        <f t="shared" si="147"/>
        <v>1.0724282948958839</v>
      </c>
      <c r="BP180" s="1">
        <f t="shared" si="147"/>
        <v>1.0724282948958839</v>
      </c>
      <c r="BQ180" s="1">
        <f t="shared" si="147"/>
        <v>1.0724282948958839</v>
      </c>
      <c r="BR180" s="1">
        <f t="shared" si="147"/>
        <v>1.0724282948958839</v>
      </c>
      <c r="BS180" s="1">
        <f t="shared" si="147"/>
        <v>1.0724282948958839</v>
      </c>
      <c r="BT180" s="1">
        <f t="shared" si="147"/>
        <v>1.0724282948958839</v>
      </c>
      <c r="BU180" s="1">
        <f t="shared" si="147"/>
        <v>1.0724282948958839</v>
      </c>
      <c r="BV180" s="1">
        <f t="shared" si="147"/>
        <v>1.0724282948958839</v>
      </c>
      <c r="BW180" s="1">
        <f t="shared" si="147"/>
        <v>1.0724282948958839</v>
      </c>
      <c r="BX180" s="1">
        <f t="shared" si="147"/>
        <v>1.0724282948958839</v>
      </c>
      <c r="BY180" s="1">
        <f t="shared" si="147"/>
        <v>1.0724282948958839</v>
      </c>
      <c r="CC180" t="str">
        <f t="shared" si="136"/>
        <v>PRE</v>
      </c>
      <c r="CD180" t="str">
        <f t="shared" si="137"/>
        <v>INF_OTH_OIL</v>
      </c>
      <c r="CE180" t="str">
        <f>VLOOKUP(D180,'IND Balance'!$AM$5:$AN$21,2,FALSE)&amp;" - "&amp;VLOOKUP(E180,'MECS_Table 5.4'!$AF$18:$AG$30,2,FALSE)&amp;" - "&amp;VLOOKUP('Service PJ'!M180,'IND Balance'!$AM$22:$AN$32,2,FALSE)</f>
        <v>Non-ferrous metals - Other - Oil</v>
      </c>
      <c r="CF180" t="s">
        <v>109</v>
      </c>
      <c r="CG180" t="s">
        <v>110</v>
      </c>
      <c r="CL180" t="str">
        <f t="shared" si="138"/>
        <v>INF_OTH_OIL</v>
      </c>
      <c r="CM180" t="str">
        <f t="shared" si="139"/>
        <v>INF_OTH</v>
      </c>
      <c r="CN180" s="1">
        <f t="shared" si="103"/>
        <v>0.96098562561533551</v>
      </c>
      <c r="CO180" s="1">
        <f t="shared" si="104"/>
        <v>0.6275876010291831</v>
      </c>
      <c r="CP180" s="1">
        <f t="shared" si="105"/>
        <v>0</v>
      </c>
      <c r="CQ180" s="1">
        <f t="shared" si="106"/>
        <v>0.73342086749908086</v>
      </c>
      <c r="CR180" s="1">
        <f t="shared" si="107"/>
        <v>0.91940865281725737</v>
      </c>
      <c r="CS180" s="1">
        <f t="shared" si="108"/>
        <v>0.95914319852231844</v>
      </c>
      <c r="CT180" s="1">
        <f t="shared" si="109"/>
        <v>0.80809934154432606</v>
      </c>
      <c r="CU180" s="1">
        <f t="shared" si="110"/>
        <v>0.96018428602606964</v>
      </c>
      <c r="CV180" s="1">
        <f t="shared" si="111"/>
        <v>0.40883135011726479</v>
      </c>
      <c r="CW180" s="1">
        <f t="shared" si="112"/>
        <v>0.36502979106841149</v>
      </c>
      <c r="CX180" s="1">
        <f t="shared" si="113"/>
        <v>0.89052479753118829</v>
      </c>
      <c r="CY180" s="1">
        <f t="shared" si="114"/>
        <v>0.57851270071286598</v>
      </c>
      <c r="CZ180" s="1">
        <f t="shared" si="115"/>
        <v>0.56712573409495648</v>
      </c>
      <c r="DA180" s="1">
        <f t="shared" si="116"/>
        <v>0.86220872246596536</v>
      </c>
      <c r="DB180" s="1">
        <f t="shared" si="117"/>
        <v>0.66682322538928185</v>
      </c>
      <c r="DC180" s="1">
        <f t="shared" si="118"/>
        <v>0.84161829286353929</v>
      </c>
      <c r="DD180" s="1">
        <f t="shared" si="119"/>
        <v>0.77590536922171305</v>
      </c>
      <c r="DE180" s="1">
        <f t="shared" si="120"/>
        <v>0.87112863521733974</v>
      </c>
      <c r="DF180" s="1">
        <f t="shared" si="121"/>
        <v>0.59992179104527965</v>
      </c>
      <c r="DG180" s="1">
        <f t="shared" si="122"/>
        <v>0.84304128153891</v>
      </c>
      <c r="DH180" s="1">
        <f t="shared" si="123"/>
        <v>0.8592942004339772</v>
      </c>
      <c r="DI180" s="1">
        <f t="shared" si="124"/>
        <v>0</v>
      </c>
      <c r="DJ180" s="1">
        <f t="shared" si="125"/>
        <v>0</v>
      </c>
      <c r="DK180" s="1">
        <f t="shared" si="126"/>
        <v>0.30903424800855078</v>
      </c>
      <c r="DL180" s="1">
        <f t="shared" si="127"/>
        <v>0</v>
      </c>
      <c r="DM180" s="1" t="str">
        <f t="shared" si="128"/>
        <v/>
      </c>
      <c r="DN180" s="1">
        <f t="shared" si="129"/>
        <v>0</v>
      </c>
      <c r="DO180" s="1">
        <f t="shared" si="130"/>
        <v>0.49889787888378767</v>
      </c>
      <c r="DP180" s="1">
        <f t="shared" si="131"/>
        <v>0.73837341269274515</v>
      </c>
      <c r="DQ180" s="1" t="str">
        <f t="shared" si="132"/>
        <v/>
      </c>
      <c r="DR180" s="1">
        <v>3</v>
      </c>
      <c r="DS180" s="1" t="str">
        <f t="shared" si="140"/>
        <v/>
      </c>
      <c r="DT180" t="str">
        <f t="shared" si="141"/>
        <v/>
      </c>
    </row>
    <row r="181" spans="1:124" x14ac:dyDescent="0.45">
      <c r="A181" t="s">
        <v>160</v>
      </c>
      <c r="B181" t="str">
        <f>VLOOKUP(E181,'EPA_US9RT techs'!$R$26:$S$34,2,FALSE)</f>
        <v>STM</v>
      </c>
      <c r="C181" t="str">
        <f>'Service shares'!A181</f>
        <v>OVC</v>
      </c>
      <c r="D181" t="str">
        <f>'Service shares'!B181</f>
        <v>IFP</v>
      </c>
      <c r="E181" t="str">
        <f>'Service shares'!C181</f>
        <v>STM</v>
      </c>
      <c r="F181" s="1">
        <f>IFERROR(1/AVERAGEIFS('EPA_US9RT techs'!$I$2:$I$1718,'EPA_US9RT techs'!$J$2:$J$1718,'Service PJ'!$D181,'EPA_US9RT techs'!$K$2:$K$1718,'Service PJ'!$B181,'EPA_US9RT techs'!$L$2:$L$1718,'Service PJ'!$A181,'EPA_US9RT techs'!$C$2:$C$1718,"VDA_FLOP",'EPA_US9RT techs'!$F$2:$F$1718,'Service PJ'!F$1),1/AVERAGEIFS('EPA_US9RT techs'!$I$2:$I$1718,'EPA_US9RT techs'!$K$2:$K$1718,'Service PJ'!$B181,'EPA_US9RT techs'!$L$2:$L$1718,'Service PJ'!$A181,'EPA_US9RT techs'!$C$2:$C$1718,"VDA_FLOP",'EPA_US9RT techs'!$F$2:$F$1718,'Service PJ'!F$1))</f>
        <v>0.81520677417758947</v>
      </c>
      <c r="G181" s="1" t="str">
        <f>IFERROR(IFERROR(1/AVERAGEIFS('EPA_US9RT techs'!$I$2:$I$1718,'EPA_US9RT techs'!$J$2:$J$1718,'Service PJ'!$D181,'EPA_US9RT techs'!$K$2:$K$1718,'Service PJ'!$B181,'EPA_US9RT techs'!$L$2:$L$1718,'Service PJ'!$A181,'EPA_US9RT techs'!$C$2:$C$1718,"VDA_FLOP",'EPA_US9RT techs'!$F$2:$F$1718,'Service PJ'!G$1),1/AVERAGEIFS('EPA_US9RT techs'!$I$2:$I$1718,'EPA_US9RT techs'!$K$2:$K$1718,'Service PJ'!$B181,'EPA_US9RT techs'!$L$2:$L$1718,'Service PJ'!$A181,'EPA_US9RT techs'!$C$2:$C$1718,"VDA_FLOP",'EPA_US9RT techs'!$F$2:$F$1718,'Service PJ'!G$1)),"")</f>
        <v/>
      </c>
      <c r="H181" s="1" t="str">
        <f>IFERROR(IFERROR(1/AVERAGEIFS('EPA_US9RT techs'!$I$2:$I$1718,'EPA_US9RT techs'!$J$2:$J$1718,'Service PJ'!$D181,'EPA_US9RT techs'!$K$2:$K$1718,'Service PJ'!$B181,'EPA_US9RT techs'!$L$2:$L$1718,'Service PJ'!$A181,'EPA_US9RT techs'!$C$2:$C$1718,"VDA_FLOP",'EPA_US9RT techs'!$F$2:$F$1718,'Service PJ'!H$1),1/AVERAGEIFS('EPA_US9RT techs'!$I$2:$I$1718,'EPA_US9RT techs'!$K$2:$K$1718,'Service PJ'!$B181,'EPA_US9RT techs'!$L$2:$L$1718,'Service PJ'!$A181,'EPA_US9RT techs'!$C$2:$C$1718,"VDA_FLOP",'EPA_US9RT techs'!$F$2:$F$1718,'Service PJ'!H$1)),"")</f>
        <v/>
      </c>
      <c r="I181" s="1" t="str">
        <f>IFERROR(IFERROR(1/AVERAGEIFS('EPA_US9RT techs'!$I$2:$I$1718,'EPA_US9RT techs'!$J$2:$J$1718,'Service PJ'!$D181,'EPA_US9RT techs'!$K$2:$K$1718,'Service PJ'!$B181,'EPA_US9RT techs'!$L$2:$L$1718,'Service PJ'!$A181,'EPA_US9RT techs'!$C$2:$C$1718,"VDA_FLOP",'EPA_US9RT techs'!$F$2:$F$1718,'Service PJ'!I$1),1/AVERAGEIFS('EPA_US9RT techs'!$I$2:$I$1718,'EPA_US9RT techs'!$K$2:$K$1718,'Service PJ'!$B181,'EPA_US9RT techs'!$L$2:$L$1718,'Service PJ'!$A181,'EPA_US9RT techs'!$C$2:$C$1718,"VDA_FLOP",'EPA_US9RT techs'!$F$2:$F$1718,'Service PJ'!I$1)),"")</f>
        <v/>
      </c>
      <c r="J181" s="1" t="str">
        <f>IFERROR(IFERROR(1/AVERAGEIFS('EPA_US9RT techs'!$I$2:$I$1718,'EPA_US9RT techs'!$J$2:$J$1718,'Service PJ'!$D181,'EPA_US9RT techs'!$K$2:$K$1718,'Service PJ'!$B181,'EPA_US9RT techs'!$L$2:$L$1718,'Service PJ'!$A181,'EPA_US9RT techs'!$C$2:$C$1718,"VDA_FLOP",'EPA_US9RT techs'!$F$2:$F$1718,'Service PJ'!J$1),1/AVERAGEIFS('EPA_US9RT techs'!$I$2:$I$1718,'EPA_US9RT techs'!$K$2:$K$1718,'Service PJ'!$B181,'EPA_US9RT techs'!$L$2:$L$1718,'Service PJ'!$A181,'EPA_US9RT techs'!$C$2:$C$1718,"VDA_FLOP",'EPA_US9RT techs'!$F$2:$F$1718,'Service PJ'!J$1)),"")</f>
        <v/>
      </c>
      <c r="L181" t="str">
        <f>IF(SUM(O181:AR181)=0,"\I: ","")&amp;'Service PJ'!D181&amp;"_"&amp;'Service PJ'!E181&amp;"_"&amp;'Service PJ'!C181</f>
        <v>IFP_STM_OVC</v>
      </c>
      <c r="M181" t="str">
        <f>"IND"&amp;'Service PJ'!C181</f>
        <v>INDOVC</v>
      </c>
      <c r="N181" t="str">
        <f t="shared" si="134"/>
        <v>IFP_STM</v>
      </c>
      <c r="O181" s="1">
        <f>'Service shares'!AK181*'Service PJ'!AV181</f>
        <v>0</v>
      </c>
      <c r="P181" s="1">
        <f>'Service shares'!AL181*'Service PJ'!AW181</f>
        <v>0</v>
      </c>
      <c r="Q181" s="1">
        <f>'Service shares'!AM181*'Service PJ'!AX181</f>
        <v>3.1112752292333238E-2</v>
      </c>
      <c r="R181" s="1">
        <f>'Service shares'!AN181*'Service PJ'!AY181</f>
        <v>0</v>
      </c>
      <c r="S181" s="1">
        <f>'Service shares'!AO181*'Service PJ'!AZ181</f>
        <v>0</v>
      </c>
      <c r="T181" s="1">
        <f>'Service shares'!AP181*'Service PJ'!BA181</f>
        <v>0</v>
      </c>
      <c r="U181" s="1">
        <f>'Service shares'!AQ181*'Service PJ'!BB181</f>
        <v>0</v>
      </c>
      <c r="V181" s="14">
        <f>'Service shares'!AR181*'Service PJ'!BC181</f>
        <v>0</v>
      </c>
      <c r="W181" s="1">
        <f>'Service shares'!AS181*'Service PJ'!BD181</f>
        <v>0</v>
      </c>
      <c r="X181" s="1">
        <f>'Service shares'!AT181*'Service PJ'!BE181</f>
        <v>9.1811516907763728</v>
      </c>
      <c r="Y181" s="1">
        <f>'Service shares'!AU181*'Service PJ'!BF181</f>
        <v>5.2150010588948366E-2</v>
      </c>
      <c r="Z181" s="1">
        <f>'Service shares'!AV181*'Service PJ'!BG181</f>
        <v>0.32659800252515886</v>
      </c>
      <c r="AA181" s="1">
        <f>'Service shares'!AW181*'Service PJ'!BH181</f>
        <v>3.1758967354389239E-2</v>
      </c>
      <c r="AB181" s="1">
        <f>'Service shares'!AX181*'Service PJ'!BI181</f>
        <v>0</v>
      </c>
      <c r="AC181" s="1">
        <f>'Service shares'!AY181*'Service PJ'!BJ181</f>
        <v>5.1978217500267987E-2</v>
      </c>
      <c r="AD181" s="1">
        <f>'Service shares'!AZ181*'Service PJ'!BK181</f>
        <v>0.17831553753736301</v>
      </c>
      <c r="AE181" s="1">
        <f>'Service shares'!BA181*'Service PJ'!BL181</f>
        <v>0.3899134261757578</v>
      </c>
      <c r="AF181" s="1">
        <f>'Service shares'!BB181*'Service PJ'!BM181</f>
        <v>0.16703180340801202</v>
      </c>
      <c r="AG181" s="1">
        <f>'Service shares'!BC181*'Service PJ'!BN181</f>
        <v>0.19526844359316647</v>
      </c>
      <c r="AH181" s="1">
        <f>'Service shares'!BD181*'Service PJ'!BO181</f>
        <v>0</v>
      </c>
      <c r="AI181" s="1">
        <f>'Service shares'!BE181*'Service PJ'!BP181</f>
        <v>0.10919441765142647</v>
      </c>
      <c r="AJ181" s="1">
        <f>'Service shares'!BF181*'Service PJ'!BQ181</f>
        <v>0</v>
      </c>
      <c r="AK181" s="1">
        <f>'Service shares'!BG181*'Service PJ'!BR181</f>
        <v>0</v>
      </c>
      <c r="AL181" s="1">
        <f>'Service shares'!BH181*'Service PJ'!BS181</f>
        <v>0</v>
      </c>
      <c r="AM181" s="1">
        <f>'Service shares'!BI181*'Service PJ'!BT181</f>
        <v>7.8501477608914819E-5</v>
      </c>
      <c r="AN181" s="1">
        <f>'Service shares'!BJ181*'Service PJ'!BU181</f>
        <v>0</v>
      </c>
      <c r="AO181" s="1">
        <f>'Service shares'!BK181*'Service PJ'!BV181</f>
        <v>0</v>
      </c>
      <c r="AP181" s="1">
        <f>'Service shares'!BL181*'Service PJ'!BW181</f>
        <v>0</v>
      </c>
      <c r="AQ181" s="1">
        <f>'Service shares'!BM181*'Service PJ'!BX181</f>
        <v>0</v>
      </c>
      <c r="AR181" s="1">
        <f>'Service shares'!BN181*'Service PJ'!BY181</f>
        <v>0</v>
      </c>
      <c r="AS181" s="2">
        <v>0</v>
      </c>
      <c r="AU181" t="str">
        <f t="shared" si="101"/>
        <v>IFP_STM_OVC</v>
      </c>
      <c r="AV181" s="1">
        <f t="shared" si="149"/>
        <v>0.81520677417758947</v>
      </c>
      <c r="AW181" s="1">
        <f t="shared" si="149"/>
        <v>0.81520677417758947</v>
      </c>
      <c r="AX181" s="1">
        <f t="shared" si="149"/>
        <v>0.81520677417758947</v>
      </c>
      <c r="AY181" s="1">
        <f t="shared" si="149"/>
        <v>0.81520677417758947</v>
      </c>
      <c r="AZ181" s="1">
        <f t="shared" si="149"/>
        <v>0.81520677417758947</v>
      </c>
      <c r="BA181" s="1">
        <f t="shared" si="149"/>
        <v>0.81520677417758947</v>
      </c>
      <c r="BB181" s="1">
        <f t="shared" si="149"/>
        <v>0.81520677417758947</v>
      </c>
      <c r="BC181" s="1">
        <f t="shared" si="149"/>
        <v>0.81520677417758947</v>
      </c>
      <c r="BD181" s="1">
        <f t="shared" si="149"/>
        <v>0.81520677417758947</v>
      </c>
      <c r="BE181" s="1">
        <f t="shared" si="149"/>
        <v>0.81520677417758947</v>
      </c>
      <c r="BF181" s="1">
        <f t="shared" si="149"/>
        <v>0.81520677417758947</v>
      </c>
      <c r="BG181" s="1">
        <f t="shared" si="149"/>
        <v>0.81520677417758947</v>
      </c>
      <c r="BH181" s="1">
        <f t="shared" si="149"/>
        <v>0.81520677417758947</v>
      </c>
      <c r="BI181" s="1">
        <f t="shared" si="149"/>
        <v>0.81520677417758947</v>
      </c>
      <c r="BJ181" s="1">
        <f t="shared" si="149"/>
        <v>0.81520677417758947</v>
      </c>
      <c r="BK181" s="1">
        <f t="shared" si="148"/>
        <v>0.81520677417758947</v>
      </c>
      <c r="BL181" s="1">
        <f t="shared" si="144"/>
        <v>0.81520677417758947</v>
      </c>
      <c r="BM181" s="1">
        <f t="shared" ref="BM181:BY196" si="150">IF($G181="",$F181,$G181)</f>
        <v>0.81520677417758947</v>
      </c>
      <c r="BN181" s="1">
        <f t="shared" si="150"/>
        <v>0.81520677417758947</v>
      </c>
      <c r="BO181" s="1">
        <f t="shared" si="150"/>
        <v>0.81520677417758947</v>
      </c>
      <c r="BP181" s="1">
        <f t="shared" si="150"/>
        <v>0.81520677417758947</v>
      </c>
      <c r="BQ181" s="1">
        <f t="shared" si="150"/>
        <v>0.81520677417758947</v>
      </c>
      <c r="BR181" s="1">
        <f t="shared" si="150"/>
        <v>0.81520677417758947</v>
      </c>
      <c r="BS181" s="1">
        <f t="shared" si="150"/>
        <v>0.81520677417758947</v>
      </c>
      <c r="BT181" s="1">
        <f t="shared" si="150"/>
        <v>0.81520677417758947</v>
      </c>
      <c r="BU181" s="1">
        <f t="shared" si="150"/>
        <v>0.81520677417758947</v>
      </c>
      <c r="BV181" s="1">
        <f t="shared" si="150"/>
        <v>0.81520677417758947</v>
      </c>
      <c r="BW181" s="1">
        <f t="shared" si="150"/>
        <v>0.81520677417758947</v>
      </c>
      <c r="BX181" s="1">
        <f t="shared" si="150"/>
        <v>0.81520677417758947</v>
      </c>
      <c r="BY181" s="1">
        <f t="shared" si="150"/>
        <v>0.81520677417758947</v>
      </c>
      <c r="CC181" t="str">
        <f t="shared" si="136"/>
        <v>PRE</v>
      </c>
      <c r="CD181" t="str">
        <f t="shared" si="137"/>
        <v>IFP_STM_OVC</v>
      </c>
      <c r="CE181" t="str">
        <f>VLOOKUP(D181,'IND Balance'!$AM$5:$AN$21,2,FALSE)&amp;" - "&amp;VLOOKUP(E181,'MECS_Table 5.4'!$AF$18:$AG$30,2,FALSE)&amp;" - "&amp;VLOOKUP('Service PJ'!M181,'IND Balance'!$AM$22:$AN$32,2,FALSE)</f>
        <v>Food processing - Steam - Oven Coke</v>
      </c>
      <c r="CF181" t="s">
        <v>109</v>
      </c>
      <c r="CG181" t="s">
        <v>110</v>
      </c>
      <c r="CL181" t="str">
        <f t="shared" si="138"/>
        <v>IFP_STM_OVC</v>
      </c>
      <c r="CM181" t="str">
        <f t="shared" si="139"/>
        <v>IFP_STM</v>
      </c>
      <c r="CN181" s="1">
        <f t="shared" si="103"/>
        <v>0</v>
      </c>
      <c r="CO181" s="1">
        <f t="shared" si="104"/>
        <v>0</v>
      </c>
      <c r="CP181" s="1">
        <f t="shared" si="105"/>
        <v>1.5854638636092692E-3</v>
      </c>
      <c r="CQ181" s="1">
        <f t="shared" si="106"/>
        <v>0</v>
      </c>
      <c r="CR181" s="1">
        <f t="shared" si="107"/>
        <v>0</v>
      </c>
      <c r="CS181" s="1">
        <f t="shared" si="108"/>
        <v>0</v>
      </c>
      <c r="CT181" s="1">
        <f t="shared" si="109"/>
        <v>0</v>
      </c>
      <c r="CU181" s="1">
        <f t="shared" si="110"/>
        <v>0</v>
      </c>
      <c r="CV181" s="1">
        <f t="shared" si="111"/>
        <v>0</v>
      </c>
      <c r="CW181" s="1">
        <f t="shared" si="112"/>
        <v>2.055877122578692E-2</v>
      </c>
      <c r="CX181" s="1">
        <f t="shared" si="113"/>
        <v>3.3999462123601993E-3</v>
      </c>
      <c r="CY181" s="1">
        <f t="shared" si="114"/>
        <v>8.5790433100552538E-3</v>
      </c>
      <c r="CZ181" s="1">
        <f t="shared" si="115"/>
        <v>8.5571613386624878E-4</v>
      </c>
      <c r="DA181" s="1">
        <f t="shared" si="116"/>
        <v>0</v>
      </c>
      <c r="DB181" s="1">
        <f t="shared" si="117"/>
        <v>3.2844170706735928E-3</v>
      </c>
      <c r="DC181" s="1">
        <f t="shared" si="118"/>
        <v>7.2021420227004933E-3</v>
      </c>
      <c r="DD181" s="1">
        <f t="shared" si="119"/>
        <v>4.2100711496431027E-3</v>
      </c>
      <c r="DE181" s="1">
        <f t="shared" si="120"/>
        <v>3.6383379468290207E-3</v>
      </c>
      <c r="DF181" s="1">
        <f t="shared" si="121"/>
        <v>3.7889827622875701E-3</v>
      </c>
      <c r="DG181" s="1">
        <f t="shared" si="122"/>
        <v>0</v>
      </c>
      <c r="DH181" s="1">
        <f t="shared" si="123"/>
        <v>2.6041124044288459E-3</v>
      </c>
      <c r="DI181" s="1">
        <f t="shared" si="124"/>
        <v>0</v>
      </c>
      <c r="DJ181" s="1">
        <f t="shared" si="125"/>
        <v>0</v>
      </c>
      <c r="DK181" s="1">
        <f t="shared" si="126"/>
        <v>0</v>
      </c>
      <c r="DL181" s="1">
        <f t="shared" si="127"/>
        <v>3.8800593062922769E-7</v>
      </c>
      <c r="DM181" s="1" t="str">
        <f t="shared" si="128"/>
        <v/>
      </c>
      <c r="DN181" s="1">
        <f t="shared" si="129"/>
        <v>0</v>
      </c>
      <c r="DO181" s="1">
        <f t="shared" si="130"/>
        <v>0</v>
      </c>
      <c r="DP181" s="1">
        <f t="shared" si="131"/>
        <v>0</v>
      </c>
      <c r="DQ181" s="1" t="str">
        <f t="shared" si="132"/>
        <v/>
      </c>
      <c r="DR181" s="1">
        <v>3</v>
      </c>
      <c r="DS181" s="1" t="str">
        <f t="shared" si="140"/>
        <v/>
      </c>
      <c r="DT181" t="str">
        <f t="shared" si="141"/>
        <v/>
      </c>
    </row>
    <row r="182" spans="1:124" x14ac:dyDescent="0.45">
      <c r="A182" t="s">
        <v>160</v>
      </c>
      <c r="B182" t="str">
        <f>VLOOKUP(E182,'EPA_US9RT techs'!$R$26:$S$34,2,FALSE)</f>
        <v>PRH</v>
      </c>
      <c r="C182" t="str">
        <f>'Service shares'!A182</f>
        <v>OVC</v>
      </c>
      <c r="D182" t="str">
        <f>'Service shares'!B182</f>
        <v>IFP</v>
      </c>
      <c r="E182" t="str">
        <f>'Service shares'!C182</f>
        <v>PRH</v>
      </c>
      <c r="F182" s="1">
        <f>IFERROR(1/AVERAGEIFS('EPA_US9RT techs'!$I$2:$I$1718,'EPA_US9RT techs'!$J$2:$J$1718,'Service PJ'!$D182,'EPA_US9RT techs'!$K$2:$K$1718,'Service PJ'!$B182,'EPA_US9RT techs'!$L$2:$L$1718,'Service PJ'!$A182,'EPA_US9RT techs'!$C$2:$C$1718,"VDA_FLOP",'EPA_US9RT techs'!$F$2:$F$1718,'Service PJ'!F$1),1/AVERAGEIFS('EPA_US9RT techs'!$I$2:$I$1718,'EPA_US9RT techs'!$K$2:$K$1718,'Service PJ'!$B182,'EPA_US9RT techs'!$L$2:$L$1718,'Service PJ'!$A182,'EPA_US9RT techs'!$C$2:$C$1718,"VDA_FLOP",'EPA_US9RT techs'!$F$2:$F$1718,'Service PJ'!F$1))</f>
        <v>1</v>
      </c>
      <c r="G182" s="1">
        <f>IFERROR(IFERROR(1/AVERAGEIFS('EPA_US9RT techs'!$I$2:$I$1718,'EPA_US9RT techs'!$J$2:$J$1718,'Service PJ'!$D182,'EPA_US9RT techs'!$K$2:$K$1718,'Service PJ'!$B182,'EPA_US9RT techs'!$L$2:$L$1718,'Service PJ'!$A182,'EPA_US9RT techs'!$C$2:$C$1718,"VDA_FLOP",'EPA_US9RT techs'!$F$2:$F$1718,'Service PJ'!G$1),1/AVERAGEIFS('EPA_US9RT techs'!$I$2:$I$1718,'EPA_US9RT techs'!$K$2:$K$1718,'Service PJ'!$B182,'EPA_US9RT techs'!$L$2:$L$1718,'Service PJ'!$A182,'EPA_US9RT techs'!$C$2:$C$1718,"VDA_FLOP",'EPA_US9RT techs'!$F$2:$F$1718,'Service PJ'!G$1)),"")</f>
        <v>1.104421953023411</v>
      </c>
      <c r="H182" s="1">
        <f>IFERROR(IFERROR(1/AVERAGEIFS('EPA_US9RT techs'!$I$2:$I$1718,'EPA_US9RT techs'!$J$2:$J$1718,'Service PJ'!$D182,'EPA_US9RT techs'!$K$2:$K$1718,'Service PJ'!$B182,'EPA_US9RT techs'!$L$2:$L$1718,'Service PJ'!$A182,'EPA_US9RT techs'!$C$2:$C$1718,"VDA_FLOP",'EPA_US9RT techs'!$F$2:$F$1718,'Service PJ'!H$1),1/AVERAGEIFS('EPA_US9RT techs'!$I$2:$I$1718,'EPA_US9RT techs'!$K$2:$K$1718,'Service PJ'!$B182,'EPA_US9RT techs'!$L$2:$L$1718,'Service PJ'!$A182,'EPA_US9RT techs'!$C$2:$C$1718,"VDA_FLOP",'EPA_US9RT techs'!$F$2:$F$1718,'Service PJ'!H$1)),"")</f>
        <v>1.1266495322275636</v>
      </c>
      <c r="I182" s="1">
        <f>IFERROR(IFERROR(1/AVERAGEIFS('EPA_US9RT techs'!$I$2:$I$1718,'EPA_US9RT techs'!$J$2:$J$1718,'Service PJ'!$D182,'EPA_US9RT techs'!$K$2:$K$1718,'Service PJ'!$B182,'EPA_US9RT techs'!$L$2:$L$1718,'Service PJ'!$A182,'EPA_US9RT techs'!$C$2:$C$1718,"VDA_FLOP",'EPA_US9RT techs'!$F$2:$F$1718,'Service PJ'!I$1),1/AVERAGEIFS('EPA_US9RT techs'!$I$2:$I$1718,'EPA_US9RT techs'!$K$2:$K$1718,'Service PJ'!$B182,'EPA_US9RT techs'!$L$2:$L$1718,'Service PJ'!$A182,'EPA_US9RT techs'!$C$2:$C$1718,"VDA_FLOP",'EPA_US9RT techs'!$F$2:$F$1718,'Service PJ'!I$1)),"")</f>
        <v>1.1633688626443803</v>
      </c>
      <c r="J182" s="1">
        <f>IFERROR(IFERROR(1/AVERAGEIFS('EPA_US9RT techs'!$I$2:$I$1718,'EPA_US9RT techs'!$J$2:$J$1718,'Service PJ'!$D182,'EPA_US9RT techs'!$K$2:$K$1718,'Service PJ'!$B182,'EPA_US9RT techs'!$L$2:$L$1718,'Service PJ'!$A182,'EPA_US9RT techs'!$C$2:$C$1718,"VDA_FLOP",'EPA_US9RT techs'!$F$2:$F$1718,'Service PJ'!J$1),1/AVERAGEIFS('EPA_US9RT techs'!$I$2:$I$1718,'EPA_US9RT techs'!$K$2:$K$1718,'Service PJ'!$B182,'EPA_US9RT techs'!$L$2:$L$1718,'Service PJ'!$A182,'EPA_US9RT techs'!$C$2:$C$1718,"VDA_FLOP",'EPA_US9RT techs'!$F$2:$F$1718,'Service PJ'!J$1)),"")</f>
        <v>1.1937005329283072</v>
      </c>
      <c r="L182" t="str">
        <f>IF(SUM(O182:AR182)=0,"\I: ","")&amp;'Service PJ'!D182&amp;"_"&amp;'Service PJ'!E182&amp;"_"&amp;'Service PJ'!C182</f>
        <v>IFP_PRH_OVC</v>
      </c>
      <c r="M182" t="str">
        <f>"IND"&amp;'Service PJ'!C182</f>
        <v>INDOVC</v>
      </c>
      <c r="N182" t="str">
        <f t="shared" si="134"/>
        <v>IFP_PRH</v>
      </c>
      <c r="O182" s="1">
        <f>'Service shares'!AK182*'Service PJ'!AV182</f>
        <v>0</v>
      </c>
      <c r="P182" s="1">
        <f>'Service shares'!AL182*'Service PJ'!AW182</f>
        <v>0</v>
      </c>
      <c r="Q182" s="1">
        <f>'Service shares'!AM182*'Service PJ'!AX182</f>
        <v>8.4301572899213292E-2</v>
      </c>
      <c r="R182" s="1">
        <f>'Service shares'!AN182*'Service PJ'!AY182</f>
        <v>0</v>
      </c>
      <c r="S182" s="1">
        <f>'Service shares'!AO182*'Service PJ'!AZ182</f>
        <v>0</v>
      </c>
      <c r="T182" s="1">
        <f>'Service shares'!AP182*'Service PJ'!BA182</f>
        <v>0</v>
      </c>
      <c r="U182" s="1">
        <f>'Service shares'!AQ182*'Service PJ'!BB182</f>
        <v>0</v>
      </c>
      <c r="V182" s="14">
        <f>'Service shares'!AR182*'Service PJ'!BC182</f>
        <v>0</v>
      </c>
      <c r="W182" s="1">
        <f>'Service shares'!AS182*'Service PJ'!BD182</f>
        <v>0</v>
      </c>
      <c r="X182" s="1">
        <f>'Service shares'!AT182*'Service PJ'!BE182</f>
        <v>24.876793968158331</v>
      </c>
      <c r="Y182" s="1">
        <f>'Service shares'!AU182*'Service PJ'!BF182</f>
        <v>0.14130308620887624</v>
      </c>
      <c r="Z182" s="1">
        <f>'Service shares'!AV182*'Service PJ'!BG182</f>
        <v>0.88493377441881604</v>
      </c>
      <c r="AA182" s="1">
        <f>'Service shares'!AW182*'Service PJ'!BH182</f>
        <v>8.6052525230611743E-2</v>
      </c>
      <c r="AB182" s="1">
        <f>'Service shares'!AX182*'Service PJ'!BI182</f>
        <v>0</v>
      </c>
      <c r="AC182" s="1">
        <f>'Service shares'!AY182*'Service PJ'!BJ182</f>
        <v>0.14083760416302912</v>
      </c>
      <c r="AD182" s="1">
        <f>'Service shares'!AZ182*'Service PJ'!BK182</f>
        <v>0.48315495027653482</v>
      </c>
      <c r="AE182" s="1">
        <f>'Service shares'!BA182*'Service PJ'!BL182</f>
        <v>1.0564901109451998</v>
      </c>
      <c r="AF182" s="1">
        <f>'Service shares'!BB182*'Service PJ'!BM182</f>
        <v>0.45258110305327826</v>
      </c>
      <c r="AG182" s="1">
        <f>'Service shares'!BC182*'Service PJ'!BN182</f>
        <v>0.52908970501274633</v>
      </c>
      <c r="AH182" s="1">
        <f>'Service shares'!BD182*'Service PJ'!BO182</f>
        <v>0</v>
      </c>
      <c r="AI182" s="1">
        <f>'Service shares'!BE182*'Service PJ'!BP182</f>
        <v>0.29586778673056252</v>
      </c>
      <c r="AJ182" s="1">
        <f>'Service shares'!BF182*'Service PJ'!BQ182</f>
        <v>0</v>
      </c>
      <c r="AK182" s="1">
        <f>'Service shares'!BG182*'Service PJ'!BR182</f>
        <v>0</v>
      </c>
      <c r="AL182" s="1">
        <f>'Service shares'!BH182*'Service PJ'!BS182</f>
        <v>0</v>
      </c>
      <c r="AM182" s="1">
        <f>'Service shares'!BI182*'Service PJ'!BT182</f>
        <v>2.1270371631424716E-4</v>
      </c>
      <c r="AN182" s="1">
        <f>'Service shares'!BJ182*'Service PJ'!BU182</f>
        <v>0</v>
      </c>
      <c r="AO182" s="1">
        <f>'Service shares'!BK182*'Service PJ'!BV182</f>
        <v>0</v>
      </c>
      <c r="AP182" s="1">
        <f>'Service shares'!BL182*'Service PJ'!BW182</f>
        <v>0</v>
      </c>
      <c r="AQ182" s="1">
        <f>'Service shares'!BM182*'Service PJ'!BX182</f>
        <v>0</v>
      </c>
      <c r="AR182" s="1">
        <f>'Service shares'!BN182*'Service PJ'!BY182</f>
        <v>0</v>
      </c>
      <c r="AS182" s="2">
        <v>0</v>
      </c>
      <c r="AU182" t="str">
        <f t="shared" si="101"/>
        <v>IFP_PRH_OVC</v>
      </c>
      <c r="AV182" s="1">
        <f t="shared" si="149"/>
        <v>1.104421953023411</v>
      </c>
      <c r="AW182" s="1">
        <f t="shared" si="149"/>
        <v>1.104421953023411</v>
      </c>
      <c r="AX182" s="1">
        <f t="shared" si="149"/>
        <v>1.104421953023411</v>
      </c>
      <c r="AY182" s="1">
        <f t="shared" si="149"/>
        <v>1.104421953023411</v>
      </c>
      <c r="AZ182" s="1">
        <f t="shared" si="149"/>
        <v>1.104421953023411</v>
      </c>
      <c r="BA182" s="1">
        <f t="shared" si="149"/>
        <v>1.104421953023411</v>
      </c>
      <c r="BB182" s="1">
        <f t="shared" si="149"/>
        <v>1.104421953023411</v>
      </c>
      <c r="BC182" s="1">
        <f t="shared" si="149"/>
        <v>1.104421953023411</v>
      </c>
      <c r="BD182" s="1">
        <f t="shared" si="149"/>
        <v>1.104421953023411</v>
      </c>
      <c r="BE182" s="1">
        <f t="shared" si="149"/>
        <v>1.104421953023411</v>
      </c>
      <c r="BF182" s="1">
        <f t="shared" si="149"/>
        <v>1.104421953023411</v>
      </c>
      <c r="BG182" s="1">
        <f t="shared" si="149"/>
        <v>1.104421953023411</v>
      </c>
      <c r="BH182" s="1">
        <f t="shared" si="149"/>
        <v>1.104421953023411</v>
      </c>
      <c r="BI182" s="1">
        <f t="shared" si="149"/>
        <v>1.104421953023411</v>
      </c>
      <c r="BJ182" s="1">
        <f t="shared" si="149"/>
        <v>1.104421953023411</v>
      </c>
      <c r="BK182" s="1">
        <f t="shared" si="148"/>
        <v>1.104421953023411</v>
      </c>
      <c r="BL182" s="1">
        <f t="shared" si="144"/>
        <v>1.104421953023411</v>
      </c>
      <c r="BM182" s="1">
        <f t="shared" si="150"/>
        <v>1.104421953023411</v>
      </c>
      <c r="BN182" s="1">
        <f t="shared" si="150"/>
        <v>1.104421953023411</v>
      </c>
      <c r="BO182" s="1">
        <f t="shared" si="150"/>
        <v>1.104421953023411</v>
      </c>
      <c r="BP182" s="1">
        <f t="shared" si="150"/>
        <v>1.104421953023411</v>
      </c>
      <c r="BQ182" s="1">
        <f t="shared" si="150"/>
        <v>1.104421953023411</v>
      </c>
      <c r="BR182" s="1">
        <f t="shared" si="150"/>
        <v>1.104421953023411</v>
      </c>
      <c r="BS182" s="1">
        <f t="shared" si="150"/>
        <v>1.104421953023411</v>
      </c>
      <c r="BT182" s="1">
        <f t="shared" si="150"/>
        <v>1.104421953023411</v>
      </c>
      <c r="BU182" s="1">
        <f t="shared" si="150"/>
        <v>1.104421953023411</v>
      </c>
      <c r="BV182" s="1">
        <f t="shared" si="150"/>
        <v>1.104421953023411</v>
      </c>
      <c r="BW182" s="1">
        <f t="shared" si="150"/>
        <v>1.104421953023411</v>
      </c>
      <c r="BX182" s="1">
        <f t="shared" si="150"/>
        <v>1.104421953023411</v>
      </c>
      <c r="BY182" s="1">
        <f t="shared" si="150"/>
        <v>1.104421953023411</v>
      </c>
      <c r="CC182" t="str">
        <f t="shared" si="136"/>
        <v>PRE</v>
      </c>
      <c r="CD182" t="str">
        <f t="shared" si="137"/>
        <v>IFP_PRH_OVC</v>
      </c>
      <c r="CE182" t="str">
        <f>VLOOKUP(D182,'IND Balance'!$AM$5:$AN$21,2,FALSE)&amp;" - "&amp;VLOOKUP(E182,'MECS_Table 5.4'!$AF$18:$AG$30,2,FALSE)&amp;" - "&amp;VLOOKUP('Service PJ'!M182,'IND Balance'!$AM$22:$AN$32,2,FALSE)</f>
        <v>Food processing - Process heat - Oven Coke</v>
      </c>
      <c r="CF182" t="s">
        <v>109</v>
      </c>
      <c r="CG182" t="s">
        <v>110</v>
      </c>
      <c r="CL182" t="str">
        <f t="shared" si="138"/>
        <v>IFP_PRH_OVC</v>
      </c>
      <c r="CM182" t="str">
        <f t="shared" si="139"/>
        <v>IFP_PRH</v>
      </c>
      <c r="CN182" s="1">
        <f t="shared" si="103"/>
        <v>0</v>
      </c>
      <c r="CO182" s="1">
        <f t="shared" si="104"/>
        <v>0</v>
      </c>
      <c r="CP182" s="1">
        <f t="shared" si="105"/>
        <v>2.6654553984953311E-3</v>
      </c>
      <c r="CQ182" s="1">
        <f t="shared" si="106"/>
        <v>0</v>
      </c>
      <c r="CR182" s="1">
        <f t="shared" si="107"/>
        <v>0</v>
      </c>
      <c r="CS182" s="1">
        <f t="shared" si="108"/>
        <v>0</v>
      </c>
      <c r="CT182" s="1">
        <f t="shared" si="109"/>
        <v>0</v>
      </c>
      <c r="CU182" s="1">
        <f t="shared" si="110"/>
        <v>0</v>
      </c>
      <c r="CV182" s="1">
        <f t="shared" si="111"/>
        <v>0</v>
      </c>
      <c r="CW182" s="1">
        <f t="shared" si="112"/>
        <v>4.607109856565679E-2</v>
      </c>
      <c r="CX182" s="1">
        <f t="shared" si="113"/>
        <v>1.2583014977250177E-2</v>
      </c>
      <c r="CY182" s="1">
        <f t="shared" si="114"/>
        <v>1.6252688276264835E-2</v>
      </c>
      <c r="CZ182" s="1">
        <f t="shared" si="115"/>
        <v>1.5195198518683822E-3</v>
      </c>
      <c r="DA182" s="1">
        <f t="shared" si="116"/>
        <v>0</v>
      </c>
      <c r="DB182" s="1">
        <f t="shared" si="117"/>
        <v>6.5049186788603604E-3</v>
      </c>
      <c r="DC182" s="1">
        <f t="shared" si="118"/>
        <v>1.2332844689948446E-2</v>
      </c>
      <c r="DD182" s="1">
        <f t="shared" si="119"/>
        <v>1.4981274382768084E-2</v>
      </c>
      <c r="DE182" s="1">
        <f t="shared" si="120"/>
        <v>7.8134954935367013E-3</v>
      </c>
      <c r="DF182" s="1">
        <f t="shared" si="121"/>
        <v>8.3297438714546816E-3</v>
      </c>
      <c r="DG182" s="1">
        <f t="shared" si="122"/>
        <v>0</v>
      </c>
      <c r="DH182" s="1">
        <f t="shared" si="123"/>
        <v>2.8884574035527889E-3</v>
      </c>
      <c r="DI182" s="1">
        <f t="shared" si="124"/>
        <v>0</v>
      </c>
      <c r="DJ182" s="1">
        <f t="shared" si="125"/>
        <v>0</v>
      </c>
      <c r="DK182" s="1">
        <f t="shared" si="126"/>
        <v>0</v>
      </c>
      <c r="DL182" s="1">
        <f t="shared" si="127"/>
        <v>5.4535344967944205E-6</v>
      </c>
      <c r="DM182" s="1" t="str">
        <f t="shared" si="128"/>
        <v/>
      </c>
      <c r="DN182" s="1">
        <f t="shared" si="129"/>
        <v>0</v>
      </c>
      <c r="DO182" s="1">
        <f t="shared" si="130"/>
        <v>0</v>
      </c>
      <c r="DP182" s="1">
        <f t="shared" si="131"/>
        <v>0</v>
      </c>
      <c r="DQ182" s="1" t="str">
        <f t="shared" si="132"/>
        <v/>
      </c>
      <c r="DR182" s="1">
        <v>3</v>
      </c>
      <c r="DS182" s="1" t="str">
        <f t="shared" si="140"/>
        <v/>
      </c>
      <c r="DT182" t="str">
        <f t="shared" si="141"/>
        <v/>
      </c>
    </row>
    <row r="183" spans="1:124" x14ac:dyDescent="0.45">
      <c r="A183" t="s">
        <v>160</v>
      </c>
      <c r="B183" t="str">
        <f>VLOOKUP(E183,'EPA_US9RT techs'!$R$26:$S$34,2,FALSE)</f>
        <v>STM</v>
      </c>
      <c r="C183" t="str">
        <f>'Service shares'!A183</f>
        <v>OVC</v>
      </c>
      <c r="D183" t="str">
        <f>'Service shares'!B183</f>
        <v>IOI</v>
      </c>
      <c r="E183" t="str">
        <f>'Service shares'!C183</f>
        <v>STM</v>
      </c>
      <c r="F183" s="1">
        <f>IFERROR(1/AVERAGEIFS('EPA_US9RT techs'!$I$2:$I$1718,'EPA_US9RT techs'!$J$2:$J$1718,'Service PJ'!$D183,'EPA_US9RT techs'!$K$2:$K$1718,'Service PJ'!$B183,'EPA_US9RT techs'!$L$2:$L$1718,'Service PJ'!$A183,'EPA_US9RT techs'!$C$2:$C$1718,"VDA_FLOP",'EPA_US9RT techs'!$F$2:$F$1718,'Service PJ'!F$1),1/AVERAGEIFS('EPA_US9RT techs'!$I$2:$I$1718,'EPA_US9RT techs'!$K$2:$K$1718,'Service PJ'!$B183,'EPA_US9RT techs'!$L$2:$L$1718,'Service PJ'!$A183,'EPA_US9RT techs'!$C$2:$C$1718,"VDA_FLOP",'EPA_US9RT techs'!$F$2:$F$1718,'Service PJ'!F$1))</f>
        <v>0.81383707767861724</v>
      </c>
      <c r="G183" s="1" t="str">
        <f>IFERROR(IFERROR(1/AVERAGEIFS('EPA_US9RT techs'!$I$2:$I$1718,'EPA_US9RT techs'!$J$2:$J$1718,'Service PJ'!$D183,'EPA_US9RT techs'!$K$2:$K$1718,'Service PJ'!$B183,'EPA_US9RT techs'!$L$2:$L$1718,'Service PJ'!$A183,'EPA_US9RT techs'!$C$2:$C$1718,"VDA_FLOP",'EPA_US9RT techs'!$F$2:$F$1718,'Service PJ'!G$1),1/AVERAGEIFS('EPA_US9RT techs'!$I$2:$I$1718,'EPA_US9RT techs'!$K$2:$K$1718,'Service PJ'!$B183,'EPA_US9RT techs'!$L$2:$L$1718,'Service PJ'!$A183,'EPA_US9RT techs'!$C$2:$C$1718,"VDA_FLOP",'EPA_US9RT techs'!$F$2:$F$1718,'Service PJ'!G$1)),"")</f>
        <v/>
      </c>
      <c r="H183" s="1" t="str">
        <f>IFERROR(IFERROR(1/AVERAGEIFS('EPA_US9RT techs'!$I$2:$I$1718,'EPA_US9RT techs'!$J$2:$J$1718,'Service PJ'!$D183,'EPA_US9RT techs'!$K$2:$K$1718,'Service PJ'!$B183,'EPA_US9RT techs'!$L$2:$L$1718,'Service PJ'!$A183,'EPA_US9RT techs'!$C$2:$C$1718,"VDA_FLOP",'EPA_US9RT techs'!$F$2:$F$1718,'Service PJ'!H$1),1/AVERAGEIFS('EPA_US9RT techs'!$I$2:$I$1718,'EPA_US9RT techs'!$K$2:$K$1718,'Service PJ'!$B183,'EPA_US9RT techs'!$L$2:$L$1718,'Service PJ'!$A183,'EPA_US9RT techs'!$C$2:$C$1718,"VDA_FLOP",'EPA_US9RT techs'!$F$2:$F$1718,'Service PJ'!H$1)),"")</f>
        <v/>
      </c>
      <c r="I183" s="1" t="str">
        <f>IFERROR(IFERROR(1/AVERAGEIFS('EPA_US9RT techs'!$I$2:$I$1718,'EPA_US9RT techs'!$J$2:$J$1718,'Service PJ'!$D183,'EPA_US9RT techs'!$K$2:$K$1718,'Service PJ'!$B183,'EPA_US9RT techs'!$L$2:$L$1718,'Service PJ'!$A183,'EPA_US9RT techs'!$C$2:$C$1718,"VDA_FLOP",'EPA_US9RT techs'!$F$2:$F$1718,'Service PJ'!I$1),1/AVERAGEIFS('EPA_US9RT techs'!$I$2:$I$1718,'EPA_US9RT techs'!$K$2:$K$1718,'Service PJ'!$B183,'EPA_US9RT techs'!$L$2:$L$1718,'Service PJ'!$A183,'EPA_US9RT techs'!$C$2:$C$1718,"VDA_FLOP",'EPA_US9RT techs'!$F$2:$F$1718,'Service PJ'!I$1)),"")</f>
        <v/>
      </c>
      <c r="J183" s="1" t="str">
        <f>IFERROR(IFERROR(1/AVERAGEIFS('EPA_US9RT techs'!$I$2:$I$1718,'EPA_US9RT techs'!$J$2:$J$1718,'Service PJ'!$D183,'EPA_US9RT techs'!$K$2:$K$1718,'Service PJ'!$B183,'EPA_US9RT techs'!$L$2:$L$1718,'Service PJ'!$A183,'EPA_US9RT techs'!$C$2:$C$1718,"VDA_FLOP",'EPA_US9RT techs'!$F$2:$F$1718,'Service PJ'!J$1),1/AVERAGEIFS('EPA_US9RT techs'!$I$2:$I$1718,'EPA_US9RT techs'!$K$2:$K$1718,'Service PJ'!$B183,'EPA_US9RT techs'!$L$2:$L$1718,'Service PJ'!$A183,'EPA_US9RT techs'!$C$2:$C$1718,"VDA_FLOP",'EPA_US9RT techs'!$F$2:$F$1718,'Service PJ'!J$1)),"")</f>
        <v/>
      </c>
      <c r="L183" t="str">
        <f>IF(SUM(O183:AR183)=0,"\I: ","")&amp;'Service PJ'!D183&amp;"_"&amp;'Service PJ'!E183&amp;"_"&amp;'Service PJ'!C183</f>
        <v>IOI_STM_OVC</v>
      </c>
      <c r="M183" t="str">
        <f>"IND"&amp;'Service PJ'!C183</f>
        <v>INDOVC</v>
      </c>
      <c r="N183" t="str">
        <f t="shared" si="134"/>
        <v>IOI_STM</v>
      </c>
      <c r="O183" s="1">
        <f>'Service shares'!AK183*'Service PJ'!AV183</f>
        <v>0</v>
      </c>
      <c r="P183" s="1">
        <f>'Service shares'!AL183*'Service PJ'!AW183</f>
        <v>0.69623535553377214</v>
      </c>
      <c r="Q183" s="1">
        <f>'Service shares'!AM183*'Service PJ'!AX183</f>
        <v>2.1786743453217992E-2</v>
      </c>
      <c r="R183" s="1">
        <f>'Service shares'!AN183*'Service PJ'!AY183</f>
        <v>0</v>
      </c>
      <c r="S183" s="1">
        <f>'Service shares'!AO183*'Service PJ'!AZ183</f>
        <v>7.2303059667261484</v>
      </c>
      <c r="T183" s="1">
        <f>'Service shares'!AP183*'Service PJ'!BA183</f>
        <v>1.0784540230535211</v>
      </c>
      <c r="U183" s="1">
        <f>'Service shares'!AQ183*'Service PJ'!BB183</f>
        <v>0</v>
      </c>
      <c r="V183" s="14">
        <f>'Service shares'!AR183*'Service PJ'!BC183</f>
        <v>0</v>
      </c>
      <c r="W183" s="1">
        <f>'Service shares'!AS183*'Service PJ'!BD183</f>
        <v>0</v>
      </c>
      <c r="X183" s="1">
        <f>'Service shares'!AT183*'Service PJ'!BE183</f>
        <v>21.668010130982957</v>
      </c>
      <c r="Y183" s="1">
        <f>'Service shares'!AU183*'Service PJ'!BF183</f>
        <v>0</v>
      </c>
      <c r="Z183" s="1">
        <f>'Service shares'!AV183*'Service PJ'!BG183</f>
        <v>4.5590651767916284E-3</v>
      </c>
      <c r="AA183" s="1">
        <f>'Service shares'!AW183*'Service PJ'!BH183</f>
        <v>0</v>
      </c>
      <c r="AB183" s="1">
        <f>'Service shares'!AX183*'Service PJ'!BI183</f>
        <v>0</v>
      </c>
      <c r="AC183" s="1">
        <f>'Service shares'!AY183*'Service PJ'!BJ183</f>
        <v>0</v>
      </c>
      <c r="AD183" s="1">
        <f>'Service shares'!AZ183*'Service PJ'!BK183</f>
        <v>2.3579021691627856E-3</v>
      </c>
      <c r="AE183" s="1">
        <f>'Service shares'!BA183*'Service PJ'!BL183</f>
        <v>0</v>
      </c>
      <c r="AF183" s="1">
        <f>'Service shares'!BB183*'Service PJ'!BM183</f>
        <v>1.0494709076620491E-3</v>
      </c>
      <c r="AG183" s="1">
        <f>'Service shares'!BC183*'Service PJ'!BN183</f>
        <v>0</v>
      </c>
      <c r="AH183" s="1">
        <f>'Service shares'!BD183*'Service PJ'!BO183</f>
        <v>0</v>
      </c>
      <c r="AI183" s="1">
        <f>'Service shares'!BE183*'Service PJ'!BP183</f>
        <v>3.39715095759436E-3</v>
      </c>
      <c r="AJ183" s="1">
        <f>'Service shares'!BF183*'Service PJ'!BQ183</f>
        <v>0</v>
      </c>
      <c r="AK183" s="1">
        <f>'Service shares'!BG183*'Service PJ'!BR183</f>
        <v>1.9271727311482814</v>
      </c>
      <c r="AL183" s="1">
        <f>'Service shares'!BH183*'Service PJ'!BS183</f>
        <v>0</v>
      </c>
      <c r="AM183" s="1">
        <f>'Service shares'!BI183*'Service PJ'!BT183</f>
        <v>1.9834318680197364E-2</v>
      </c>
      <c r="AN183" s="1">
        <f>'Service shares'!BJ183*'Service PJ'!BU183</f>
        <v>0</v>
      </c>
      <c r="AO183" s="1">
        <f>'Service shares'!BK183*'Service PJ'!BV183</f>
        <v>0</v>
      </c>
      <c r="AP183" s="1">
        <f>'Service shares'!BL183*'Service PJ'!BW183</f>
        <v>0</v>
      </c>
      <c r="AQ183" s="1">
        <f>'Service shares'!BM183*'Service PJ'!BX183</f>
        <v>0</v>
      </c>
      <c r="AR183" s="1">
        <f>'Service shares'!BN183*'Service PJ'!BY183</f>
        <v>0</v>
      </c>
      <c r="AS183" s="2">
        <v>0</v>
      </c>
      <c r="AU183" t="str">
        <f t="shared" si="101"/>
        <v>IOI_STM_OVC</v>
      </c>
      <c r="AV183" s="1">
        <f t="shared" si="149"/>
        <v>0.81383707767861724</v>
      </c>
      <c r="AW183" s="1">
        <f t="shared" si="149"/>
        <v>0.81383707767861724</v>
      </c>
      <c r="AX183" s="1">
        <f t="shared" si="149"/>
        <v>0.81383707767861724</v>
      </c>
      <c r="AY183" s="1">
        <f t="shared" si="149"/>
        <v>0.81383707767861724</v>
      </c>
      <c r="AZ183" s="1">
        <f t="shared" si="149"/>
        <v>0.81383707767861724</v>
      </c>
      <c r="BA183" s="1">
        <f t="shared" si="149"/>
        <v>0.81383707767861724</v>
      </c>
      <c r="BB183" s="1">
        <f t="shared" si="149"/>
        <v>0.81383707767861724</v>
      </c>
      <c r="BC183" s="1">
        <f t="shared" si="149"/>
        <v>0.81383707767861724</v>
      </c>
      <c r="BD183" s="1">
        <f t="shared" si="149"/>
        <v>0.81383707767861724</v>
      </c>
      <c r="BE183" s="1">
        <f t="shared" si="149"/>
        <v>0.81383707767861724</v>
      </c>
      <c r="BF183" s="1">
        <f t="shared" si="149"/>
        <v>0.81383707767861724</v>
      </c>
      <c r="BG183" s="1">
        <f t="shared" si="149"/>
        <v>0.81383707767861724</v>
      </c>
      <c r="BH183" s="1">
        <f t="shared" si="149"/>
        <v>0.81383707767861724</v>
      </c>
      <c r="BI183" s="1">
        <f t="shared" si="149"/>
        <v>0.81383707767861724</v>
      </c>
      <c r="BJ183" s="1">
        <f t="shared" si="149"/>
        <v>0.81383707767861724</v>
      </c>
      <c r="BK183" s="1">
        <f t="shared" si="148"/>
        <v>0.81383707767861724</v>
      </c>
      <c r="BL183" s="1">
        <f t="shared" si="144"/>
        <v>0.81383707767861724</v>
      </c>
      <c r="BM183" s="1">
        <f t="shared" si="150"/>
        <v>0.81383707767861724</v>
      </c>
      <c r="BN183" s="1">
        <f t="shared" si="150"/>
        <v>0.81383707767861724</v>
      </c>
      <c r="BO183" s="1">
        <f t="shared" si="150"/>
        <v>0.81383707767861724</v>
      </c>
      <c r="BP183" s="1">
        <f t="shared" si="150"/>
        <v>0.81383707767861724</v>
      </c>
      <c r="BQ183" s="1">
        <f t="shared" si="150"/>
        <v>0.81383707767861724</v>
      </c>
      <c r="BR183" s="1">
        <f t="shared" si="150"/>
        <v>0.81383707767861724</v>
      </c>
      <c r="BS183" s="1">
        <f t="shared" si="150"/>
        <v>0.81383707767861724</v>
      </c>
      <c r="BT183" s="1">
        <f t="shared" si="150"/>
        <v>0.81383707767861724</v>
      </c>
      <c r="BU183" s="1">
        <f t="shared" si="150"/>
        <v>0.81383707767861724</v>
      </c>
      <c r="BV183" s="1">
        <f t="shared" si="150"/>
        <v>0.81383707767861724</v>
      </c>
      <c r="BW183" s="1">
        <f t="shared" si="150"/>
        <v>0.81383707767861724</v>
      </c>
      <c r="BX183" s="1">
        <f t="shared" si="150"/>
        <v>0.81383707767861724</v>
      </c>
      <c r="BY183" s="1">
        <f t="shared" si="150"/>
        <v>0.81383707767861724</v>
      </c>
      <c r="CC183" t="str">
        <f t="shared" si="136"/>
        <v>PRE</v>
      </c>
      <c r="CD183" t="str">
        <f t="shared" si="137"/>
        <v>IOI_STM_OVC</v>
      </c>
      <c r="CE183" t="str">
        <f>VLOOKUP(D183,'IND Balance'!$AM$5:$AN$21,2,FALSE)&amp;" - "&amp;VLOOKUP(E183,'MECS_Table 5.4'!$AF$18:$AG$30,2,FALSE)&amp;" - "&amp;VLOOKUP('Service PJ'!M183,'IND Balance'!$AM$22:$AN$32,2,FALSE)</f>
        <v>Other - Steam - Oven Coke</v>
      </c>
      <c r="CF183" t="s">
        <v>109</v>
      </c>
      <c r="CG183" t="s">
        <v>110</v>
      </c>
      <c r="CL183" t="str">
        <f t="shared" si="138"/>
        <v>IOI_STM_OVC</v>
      </c>
      <c r="CM183" t="str">
        <f t="shared" si="139"/>
        <v>IOI_STM</v>
      </c>
      <c r="CN183" s="1">
        <f t="shared" si="103"/>
        <v>0</v>
      </c>
      <c r="CO183" s="1">
        <f t="shared" si="104"/>
        <v>1.624809221660617E-3</v>
      </c>
      <c r="CP183" s="1">
        <f t="shared" si="105"/>
        <v>2.7544971426503599E-4</v>
      </c>
      <c r="CQ183" s="1">
        <f t="shared" si="106"/>
        <v>0</v>
      </c>
      <c r="CR183" s="1">
        <f t="shared" si="107"/>
        <v>8.7774006501011997E-2</v>
      </c>
      <c r="CS183" s="1">
        <f t="shared" si="108"/>
        <v>6.7921679630662205E-4</v>
      </c>
      <c r="CT183" s="1">
        <f t="shared" si="109"/>
        <v>0</v>
      </c>
      <c r="CU183" s="1">
        <f t="shared" si="110"/>
        <v>0</v>
      </c>
      <c r="CV183" s="1">
        <f t="shared" si="111"/>
        <v>0</v>
      </c>
      <c r="CW183" s="1">
        <f t="shared" si="112"/>
        <v>1.0683922618726504E-2</v>
      </c>
      <c r="CX183" s="1">
        <f t="shared" si="113"/>
        <v>0</v>
      </c>
      <c r="CY183" s="1">
        <f t="shared" si="114"/>
        <v>5.4348458306335274E-5</v>
      </c>
      <c r="CZ183" s="1">
        <f t="shared" si="115"/>
        <v>0</v>
      </c>
      <c r="DA183" s="1">
        <f t="shared" si="116"/>
        <v>0</v>
      </c>
      <c r="DB183" s="1">
        <f t="shared" si="117"/>
        <v>0</v>
      </c>
      <c r="DC183" s="1">
        <f t="shared" si="118"/>
        <v>9.3451455051683302E-5</v>
      </c>
      <c r="DD183" s="1">
        <f t="shared" si="119"/>
        <v>0</v>
      </c>
      <c r="DE183" s="1">
        <f t="shared" si="120"/>
        <v>5.460578397193002E-5</v>
      </c>
      <c r="DF183" s="1">
        <f t="shared" si="121"/>
        <v>0</v>
      </c>
      <c r="DG183" s="1">
        <f t="shared" si="122"/>
        <v>0</v>
      </c>
      <c r="DH183" s="1">
        <f t="shared" si="123"/>
        <v>1.7051273879146141E-5</v>
      </c>
      <c r="DI183" s="1">
        <f t="shared" si="124"/>
        <v>0</v>
      </c>
      <c r="DJ183" s="1">
        <f t="shared" si="125"/>
        <v>3.6119360592315737E-3</v>
      </c>
      <c r="DK183" s="1">
        <f t="shared" si="126"/>
        <v>0</v>
      </c>
      <c r="DL183" s="1">
        <f t="shared" si="127"/>
        <v>1.5558052815906658E-4</v>
      </c>
      <c r="DM183" s="1">
        <f t="shared" si="128"/>
        <v>0</v>
      </c>
      <c r="DN183" s="1">
        <f t="shared" si="129"/>
        <v>0</v>
      </c>
      <c r="DO183" s="1">
        <f t="shared" si="130"/>
        <v>0</v>
      </c>
      <c r="DP183" s="1">
        <f t="shared" si="131"/>
        <v>0</v>
      </c>
      <c r="DQ183" s="1" t="str">
        <f t="shared" si="132"/>
        <v/>
      </c>
      <c r="DR183" s="1">
        <v>3</v>
      </c>
      <c r="DS183" s="1" t="str">
        <f t="shared" si="140"/>
        <v/>
      </c>
      <c r="DT183" t="str">
        <f t="shared" si="141"/>
        <v/>
      </c>
    </row>
    <row r="184" spans="1:124" x14ac:dyDescent="0.45">
      <c r="A184" t="s">
        <v>160</v>
      </c>
      <c r="B184" t="str">
        <f>VLOOKUP(E184,'EPA_US9RT techs'!$R$26:$S$34,2,FALSE)</f>
        <v>STM</v>
      </c>
      <c r="C184" t="str">
        <f>'Service shares'!A184</f>
        <v>OVC</v>
      </c>
      <c r="D184" t="str">
        <f>'Service shares'!B184</f>
        <v>ICH</v>
      </c>
      <c r="E184" t="str">
        <f>'Service shares'!C184</f>
        <v>STM</v>
      </c>
      <c r="F184" s="1">
        <f>IFERROR(1/AVERAGEIFS('EPA_US9RT techs'!$I$2:$I$1718,'EPA_US9RT techs'!$J$2:$J$1718,'Service PJ'!$D184,'EPA_US9RT techs'!$K$2:$K$1718,'Service PJ'!$B184,'EPA_US9RT techs'!$L$2:$L$1718,'Service PJ'!$A184,'EPA_US9RT techs'!$C$2:$C$1718,"VDA_FLOP",'EPA_US9RT techs'!$F$2:$F$1718,'Service PJ'!F$1),1/AVERAGEIFS('EPA_US9RT techs'!$I$2:$I$1718,'EPA_US9RT techs'!$K$2:$K$1718,'Service PJ'!$B184,'EPA_US9RT techs'!$L$2:$L$1718,'Service PJ'!$A184,'EPA_US9RT techs'!$C$2:$C$1718,"VDA_FLOP",'EPA_US9RT techs'!$F$2:$F$1718,'Service PJ'!F$1))</f>
        <v>0.81104674636982688</v>
      </c>
      <c r="G184" s="1" t="str">
        <f>IFERROR(IFERROR(1/AVERAGEIFS('EPA_US9RT techs'!$I$2:$I$1718,'EPA_US9RT techs'!$J$2:$J$1718,'Service PJ'!$D184,'EPA_US9RT techs'!$K$2:$K$1718,'Service PJ'!$B184,'EPA_US9RT techs'!$L$2:$L$1718,'Service PJ'!$A184,'EPA_US9RT techs'!$C$2:$C$1718,"VDA_FLOP",'EPA_US9RT techs'!$F$2:$F$1718,'Service PJ'!G$1),1/AVERAGEIFS('EPA_US9RT techs'!$I$2:$I$1718,'EPA_US9RT techs'!$K$2:$K$1718,'Service PJ'!$B184,'EPA_US9RT techs'!$L$2:$L$1718,'Service PJ'!$A184,'EPA_US9RT techs'!$C$2:$C$1718,"VDA_FLOP",'EPA_US9RT techs'!$F$2:$F$1718,'Service PJ'!G$1)),"")</f>
        <v/>
      </c>
      <c r="H184" s="1" t="str">
        <f>IFERROR(IFERROR(1/AVERAGEIFS('EPA_US9RT techs'!$I$2:$I$1718,'EPA_US9RT techs'!$J$2:$J$1718,'Service PJ'!$D184,'EPA_US9RT techs'!$K$2:$K$1718,'Service PJ'!$B184,'EPA_US9RT techs'!$L$2:$L$1718,'Service PJ'!$A184,'EPA_US9RT techs'!$C$2:$C$1718,"VDA_FLOP",'EPA_US9RT techs'!$F$2:$F$1718,'Service PJ'!H$1),1/AVERAGEIFS('EPA_US9RT techs'!$I$2:$I$1718,'EPA_US9RT techs'!$K$2:$K$1718,'Service PJ'!$B184,'EPA_US9RT techs'!$L$2:$L$1718,'Service PJ'!$A184,'EPA_US9RT techs'!$C$2:$C$1718,"VDA_FLOP",'EPA_US9RT techs'!$F$2:$F$1718,'Service PJ'!H$1)),"")</f>
        <v/>
      </c>
      <c r="I184" s="1" t="str">
        <f>IFERROR(IFERROR(1/AVERAGEIFS('EPA_US9RT techs'!$I$2:$I$1718,'EPA_US9RT techs'!$J$2:$J$1718,'Service PJ'!$D184,'EPA_US9RT techs'!$K$2:$K$1718,'Service PJ'!$B184,'EPA_US9RT techs'!$L$2:$L$1718,'Service PJ'!$A184,'EPA_US9RT techs'!$C$2:$C$1718,"VDA_FLOP",'EPA_US9RT techs'!$F$2:$F$1718,'Service PJ'!I$1),1/AVERAGEIFS('EPA_US9RT techs'!$I$2:$I$1718,'EPA_US9RT techs'!$K$2:$K$1718,'Service PJ'!$B184,'EPA_US9RT techs'!$L$2:$L$1718,'Service PJ'!$A184,'EPA_US9RT techs'!$C$2:$C$1718,"VDA_FLOP",'EPA_US9RT techs'!$F$2:$F$1718,'Service PJ'!I$1)),"")</f>
        <v/>
      </c>
      <c r="J184" s="1" t="str">
        <f>IFERROR(IFERROR(1/AVERAGEIFS('EPA_US9RT techs'!$I$2:$I$1718,'EPA_US9RT techs'!$J$2:$J$1718,'Service PJ'!$D184,'EPA_US9RT techs'!$K$2:$K$1718,'Service PJ'!$B184,'EPA_US9RT techs'!$L$2:$L$1718,'Service PJ'!$A184,'EPA_US9RT techs'!$C$2:$C$1718,"VDA_FLOP",'EPA_US9RT techs'!$F$2:$F$1718,'Service PJ'!J$1),1/AVERAGEIFS('EPA_US9RT techs'!$I$2:$I$1718,'EPA_US9RT techs'!$K$2:$K$1718,'Service PJ'!$B184,'EPA_US9RT techs'!$L$2:$L$1718,'Service PJ'!$A184,'EPA_US9RT techs'!$C$2:$C$1718,"VDA_FLOP",'EPA_US9RT techs'!$F$2:$F$1718,'Service PJ'!J$1)),"")</f>
        <v/>
      </c>
      <c r="L184" t="str">
        <f>IF(SUM(O184:AR184)=0,"\I: ","")&amp;'Service PJ'!D184&amp;"_"&amp;'Service PJ'!E184&amp;"_"&amp;'Service PJ'!C184</f>
        <v>ICH_STM_OVC</v>
      </c>
      <c r="M184" t="str">
        <f>"IND"&amp;'Service PJ'!C184</f>
        <v>INDOVC</v>
      </c>
      <c r="N184" t="str">
        <f t="shared" si="134"/>
        <v>ICH_STM</v>
      </c>
      <c r="O184" s="1">
        <f>'Service shares'!AK184*'Service PJ'!AV184</f>
        <v>0</v>
      </c>
      <c r="P184" s="1">
        <f>'Service shares'!AL184*'Service PJ'!AW184</f>
        <v>0</v>
      </c>
      <c r="Q184" s="1">
        <f>'Service shares'!AM184*'Service PJ'!AX184</f>
        <v>0</v>
      </c>
      <c r="R184" s="1">
        <f>'Service shares'!AN184*'Service PJ'!AY184</f>
        <v>2.3510029342399017</v>
      </c>
      <c r="S184" s="1">
        <f>'Service shares'!AO184*'Service PJ'!AZ184</f>
        <v>0.31968157285492615</v>
      </c>
      <c r="T184" s="1">
        <f>'Service shares'!AP184*'Service PJ'!BA184</f>
        <v>0</v>
      </c>
      <c r="U184" s="1">
        <f>'Service shares'!AQ184*'Service PJ'!BB184</f>
        <v>4.8773537702294104E-2</v>
      </c>
      <c r="V184" s="14">
        <f>'Service shares'!AR184*'Service PJ'!BC184</f>
        <v>0</v>
      </c>
      <c r="W184" s="1">
        <f>'Service shares'!AS184*'Service PJ'!BD184</f>
        <v>0</v>
      </c>
      <c r="X184" s="1">
        <f>'Service shares'!AT184*'Service PJ'!BE184</f>
        <v>172.95621134288385</v>
      </c>
      <c r="Y184" s="1">
        <f>'Service shares'!AU184*'Service PJ'!BF184</f>
        <v>0</v>
      </c>
      <c r="Z184" s="1">
        <f>'Service shares'!AV184*'Service PJ'!BG184</f>
        <v>0.58273799978278806</v>
      </c>
      <c r="AA184" s="1">
        <f>'Service shares'!AW184*'Service PJ'!BH184</f>
        <v>0.12366039853441732</v>
      </c>
      <c r="AB184" s="1">
        <f>'Service shares'!AX184*'Service PJ'!BI184</f>
        <v>7.3286718850441024E-3</v>
      </c>
      <c r="AC184" s="1">
        <f>'Service shares'!AY184*'Service PJ'!BJ184</f>
        <v>2.8203988041750148E-2</v>
      </c>
      <c r="AD184" s="1">
        <f>'Service shares'!AZ184*'Service PJ'!BK184</f>
        <v>7.0558590218606082E-2</v>
      </c>
      <c r="AE184" s="1">
        <f>'Service shares'!BA184*'Service PJ'!BL184</f>
        <v>0</v>
      </c>
      <c r="AF184" s="1">
        <f>'Service shares'!BB184*'Service PJ'!BM184</f>
        <v>6.4019725078065498E-2</v>
      </c>
      <c r="AG184" s="1">
        <f>'Service shares'!BC184*'Service PJ'!BN184</f>
        <v>3.1278940155097562E-3</v>
      </c>
      <c r="AH184" s="1">
        <f>'Service shares'!BD184*'Service PJ'!BO184</f>
        <v>0</v>
      </c>
      <c r="AI184" s="1">
        <f>'Service shares'!BE184*'Service PJ'!BP184</f>
        <v>3.5946471121246835E-3</v>
      </c>
      <c r="AJ184" s="1">
        <f>'Service shares'!BF184*'Service PJ'!BQ184</f>
        <v>0</v>
      </c>
      <c r="AK184" s="1">
        <f>'Service shares'!BG184*'Service PJ'!BR184</f>
        <v>0</v>
      </c>
      <c r="AL184" s="1">
        <f>'Service shares'!BH184*'Service PJ'!BS184</f>
        <v>0.35930048327106684</v>
      </c>
      <c r="AM184" s="1">
        <f>'Service shares'!BI184*'Service PJ'!BT184</f>
        <v>0.20366317583059534</v>
      </c>
      <c r="AN184" s="1">
        <f>'Service shares'!BJ184*'Service PJ'!BU184</f>
        <v>0</v>
      </c>
      <c r="AO184" s="1">
        <f>'Service shares'!BK184*'Service PJ'!BV184</f>
        <v>0</v>
      </c>
      <c r="AP184" s="1">
        <f>'Service shares'!BL184*'Service PJ'!BW184</f>
        <v>0</v>
      </c>
      <c r="AQ184" s="1">
        <f>'Service shares'!BM184*'Service PJ'!BX184</f>
        <v>0</v>
      </c>
      <c r="AR184" s="1">
        <f>'Service shares'!BN184*'Service PJ'!BY184</f>
        <v>0</v>
      </c>
      <c r="AS184" s="2">
        <v>0</v>
      </c>
      <c r="AU184" t="str">
        <f t="shared" si="101"/>
        <v>ICH_STM_OVC</v>
      </c>
      <c r="AV184" s="1">
        <f t="shared" si="149"/>
        <v>0.81104674636982688</v>
      </c>
      <c r="AW184" s="1">
        <f t="shared" si="149"/>
        <v>0.81104674636982688</v>
      </c>
      <c r="AX184" s="1">
        <f t="shared" si="149"/>
        <v>0.81104674636982688</v>
      </c>
      <c r="AY184" s="1">
        <f t="shared" si="149"/>
        <v>0.81104674636982688</v>
      </c>
      <c r="AZ184" s="1">
        <f t="shared" si="149"/>
        <v>0.81104674636982688</v>
      </c>
      <c r="BA184" s="1">
        <f t="shared" si="149"/>
        <v>0.81104674636982688</v>
      </c>
      <c r="BB184" s="1">
        <f t="shared" si="149"/>
        <v>0.81104674636982688</v>
      </c>
      <c r="BC184" s="1">
        <f t="shared" si="149"/>
        <v>0.81104674636982688</v>
      </c>
      <c r="BD184" s="1">
        <f t="shared" si="149"/>
        <v>0.81104674636982688</v>
      </c>
      <c r="BE184" s="1">
        <f t="shared" si="149"/>
        <v>0.81104674636982688</v>
      </c>
      <c r="BF184" s="1">
        <f t="shared" si="149"/>
        <v>0.81104674636982688</v>
      </c>
      <c r="BG184" s="1">
        <f t="shared" si="149"/>
        <v>0.81104674636982688</v>
      </c>
      <c r="BH184" s="1">
        <f t="shared" si="149"/>
        <v>0.81104674636982688</v>
      </c>
      <c r="BI184" s="1">
        <f t="shared" si="149"/>
        <v>0.81104674636982688</v>
      </c>
      <c r="BJ184" s="1">
        <f t="shared" si="149"/>
        <v>0.81104674636982688</v>
      </c>
      <c r="BK184" s="1">
        <f t="shared" si="148"/>
        <v>0.81104674636982688</v>
      </c>
      <c r="BL184" s="1">
        <f t="shared" si="144"/>
        <v>0.81104674636982688</v>
      </c>
      <c r="BM184" s="1">
        <f t="shared" si="150"/>
        <v>0.81104674636982688</v>
      </c>
      <c r="BN184" s="1">
        <f t="shared" si="150"/>
        <v>0.81104674636982688</v>
      </c>
      <c r="BO184" s="1">
        <f t="shared" si="150"/>
        <v>0.81104674636982688</v>
      </c>
      <c r="BP184" s="1">
        <f t="shared" si="150"/>
        <v>0.81104674636982688</v>
      </c>
      <c r="BQ184" s="1">
        <f t="shared" si="150"/>
        <v>0.81104674636982688</v>
      </c>
      <c r="BR184" s="1">
        <f t="shared" si="150"/>
        <v>0.81104674636982688</v>
      </c>
      <c r="BS184" s="1">
        <f t="shared" si="150"/>
        <v>0.81104674636982688</v>
      </c>
      <c r="BT184" s="1">
        <f t="shared" si="150"/>
        <v>0.81104674636982688</v>
      </c>
      <c r="BU184" s="1">
        <f t="shared" si="150"/>
        <v>0.81104674636982688</v>
      </c>
      <c r="BV184" s="1">
        <f t="shared" si="150"/>
        <v>0.81104674636982688</v>
      </c>
      <c r="BW184" s="1">
        <f t="shared" si="150"/>
        <v>0.81104674636982688</v>
      </c>
      <c r="BX184" s="1">
        <f t="shared" si="150"/>
        <v>0.81104674636982688</v>
      </c>
      <c r="BY184" s="1">
        <f t="shared" si="150"/>
        <v>0.81104674636982688</v>
      </c>
      <c r="CC184" t="str">
        <f t="shared" si="136"/>
        <v>PRE</v>
      </c>
      <c r="CD184" t="str">
        <f t="shared" si="137"/>
        <v>ICH_STM_OVC</v>
      </c>
      <c r="CE184" t="str">
        <f>VLOOKUP(D184,'IND Balance'!$AM$5:$AN$21,2,FALSE)&amp;" - "&amp;VLOOKUP(E184,'MECS_Table 5.4'!$AF$18:$AG$30,2,FALSE)&amp;" - "&amp;VLOOKUP('Service PJ'!M184,'IND Balance'!$AM$22:$AN$32,2,FALSE)</f>
        <v>Chemicals - Steam - Oven Coke</v>
      </c>
      <c r="CF184" t="s">
        <v>109</v>
      </c>
      <c r="CG184" t="s">
        <v>110</v>
      </c>
      <c r="CL184" t="str">
        <f t="shared" si="138"/>
        <v>ICH_STM_OVC</v>
      </c>
      <c r="CM184" t="str">
        <f t="shared" si="139"/>
        <v>ICH_STM</v>
      </c>
      <c r="CN184" s="1">
        <f t="shared" si="103"/>
        <v>0</v>
      </c>
      <c r="CO184" s="1">
        <f t="shared" si="104"/>
        <v>0</v>
      </c>
      <c r="CP184" s="1">
        <f t="shared" si="105"/>
        <v>0</v>
      </c>
      <c r="CQ184" s="1">
        <f t="shared" si="106"/>
        <v>5.7259209110661277E-2</v>
      </c>
      <c r="CR184" s="1">
        <f t="shared" si="107"/>
        <v>1.3644527643918839E-3</v>
      </c>
      <c r="CS184" s="1">
        <f t="shared" si="108"/>
        <v>0</v>
      </c>
      <c r="CT184" s="1">
        <f t="shared" si="109"/>
        <v>2.2758642942866275E-3</v>
      </c>
      <c r="CU184" s="1">
        <f t="shared" si="110"/>
        <v>0</v>
      </c>
      <c r="CV184" s="1">
        <f t="shared" si="111"/>
        <v>0</v>
      </c>
      <c r="CW184" s="1">
        <f t="shared" si="112"/>
        <v>6.2325200564696821E-2</v>
      </c>
      <c r="CX184" s="1">
        <f t="shared" si="113"/>
        <v>0</v>
      </c>
      <c r="CY184" s="1">
        <f t="shared" si="114"/>
        <v>8.2200540635047285E-3</v>
      </c>
      <c r="CZ184" s="1">
        <f t="shared" si="115"/>
        <v>8.9707150689413641E-4</v>
      </c>
      <c r="DA184" s="1">
        <f t="shared" si="116"/>
        <v>1.3543962707754896E-4</v>
      </c>
      <c r="DB184" s="1">
        <f t="shared" si="117"/>
        <v>6.6888840548868264E-4</v>
      </c>
      <c r="DC184" s="1">
        <f t="shared" si="118"/>
        <v>2.3929265267723402E-3</v>
      </c>
      <c r="DD184" s="1">
        <f t="shared" si="119"/>
        <v>0</v>
      </c>
      <c r="DE184" s="1">
        <f t="shared" si="120"/>
        <v>8.4011812096201823E-4</v>
      </c>
      <c r="DF184" s="1">
        <f t="shared" si="121"/>
        <v>1.8834027746324752E-5</v>
      </c>
      <c r="DG184" s="1">
        <f t="shared" si="122"/>
        <v>0</v>
      </c>
      <c r="DH184" s="1">
        <f t="shared" si="123"/>
        <v>1.8204711166707155E-4</v>
      </c>
      <c r="DI184" s="1">
        <f t="shared" si="124"/>
        <v>0</v>
      </c>
      <c r="DJ184" s="1">
        <f t="shared" si="125"/>
        <v>0</v>
      </c>
      <c r="DK184" s="1">
        <f t="shared" si="126"/>
        <v>4.2537595695775962E-2</v>
      </c>
      <c r="DL184" s="1">
        <f t="shared" si="127"/>
        <v>3.3568672536460581E-4</v>
      </c>
      <c r="DM184" s="1">
        <f t="shared" si="128"/>
        <v>0</v>
      </c>
      <c r="DN184" s="1">
        <f t="shared" si="129"/>
        <v>0</v>
      </c>
      <c r="DO184" s="1">
        <f t="shared" si="130"/>
        <v>0</v>
      </c>
      <c r="DP184" s="1">
        <f t="shared" si="131"/>
        <v>0</v>
      </c>
      <c r="DQ184" s="1" t="str">
        <f t="shared" si="132"/>
        <v/>
      </c>
      <c r="DR184" s="1">
        <v>3</v>
      </c>
      <c r="DS184" s="1" t="str">
        <f t="shared" si="140"/>
        <v/>
      </c>
      <c r="DT184" t="str">
        <f t="shared" si="141"/>
        <v/>
      </c>
    </row>
    <row r="185" spans="1:124" x14ac:dyDescent="0.45">
      <c r="A185" t="s">
        <v>160</v>
      </c>
      <c r="B185" t="str">
        <f>VLOOKUP(E185,'EPA_US9RT techs'!$R$26:$S$34,2,FALSE)</f>
        <v>PRH</v>
      </c>
      <c r="C185" t="str">
        <f>'Service shares'!A185</f>
        <v>OVC</v>
      </c>
      <c r="D185" t="str">
        <f>'Service shares'!B185</f>
        <v>ICH</v>
      </c>
      <c r="E185" t="str">
        <f>'Service shares'!C185</f>
        <v>PRH</v>
      </c>
      <c r="F185" s="1">
        <f>IFERROR(1/AVERAGEIFS('EPA_US9RT techs'!$I$2:$I$1718,'EPA_US9RT techs'!$J$2:$J$1718,'Service PJ'!$D185,'EPA_US9RT techs'!$K$2:$K$1718,'Service PJ'!$B185,'EPA_US9RT techs'!$L$2:$L$1718,'Service PJ'!$A185,'EPA_US9RT techs'!$C$2:$C$1718,"VDA_FLOP",'EPA_US9RT techs'!$F$2:$F$1718,'Service PJ'!F$1),1/AVERAGEIFS('EPA_US9RT techs'!$I$2:$I$1718,'EPA_US9RT techs'!$K$2:$K$1718,'Service PJ'!$B185,'EPA_US9RT techs'!$L$2:$L$1718,'Service PJ'!$A185,'EPA_US9RT techs'!$C$2:$C$1718,"VDA_FLOP",'EPA_US9RT techs'!$F$2:$F$1718,'Service PJ'!F$1))</f>
        <v>1</v>
      </c>
      <c r="G185" s="1">
        <f>IFERROR(IFERROR(1/AVERAGEIFS('EPA_US9RT techs'!$I$2:$I$1718,'EPA_US9RT techs'!$J$2:$J$1718,'Service PJ'!$D185,'EPA_US9RT techs'!$K$2:$K$1718,'Service PJ'!$B185,'EPA_US9RT techs'!$L$2:$L$1718,'Service PJ'!$A185,'EPA_US9RT techs'!$C$2:$C$1718,"VDA_FLOP",'EPA_US9RT techs'!$F$2:$F$1718,'Service PJ'!G$1),1/AVERAGEIFS('EPA_US9RT techs'!$I$2:$I$1718,'EPA_US9RT techs'!$K$2:$K$1718,'Service PJ'!$B185,'EPA_US9RT techs'!$L$2:$L$1718,'Service PJ'!$A185,'EPA_US9RT techs'!$C$2:$C$1718,"VDA_FLOP",'EPA_US9RT techs'!$F$2:$F$1718,'Service PJ'!G$1)),"")</f>
        <v>0.99734390244251947</v>
      </c>
      <c r="H185" s="1">
        <f>IFERROR(IFERROR(1/AVERAGEIFS('EPA_US9RT techs'!$I$2:$I$1718,'EPA_US9RT techs'!$J$2:$J$1718,'Service PJ'!$D185,'EPA_US9RT techs'!$K$2:$K$1718,'Service PJ'!$B185,'EPA_US9RT techs'!$L$2:$L$1718,'Service PJ'!$A185,'EPA_US9RT techs'!$C$2:$C$1718,"VDA_FLOP",'EPA_US9RT techs'!$F$2:$F$1718,'Service PJ'!H$1),1/AVERAGEIFS('EPA_US9RT techs'!$I$2:$I$1718,'EPA_US9RT techs'!$K$2:$K$1718,'Service PJ'!$B185,'EPA_US9RT techs'!$L$2:$L$1718,'Service PJ'!$A185,'EPA_US9RT techs'!$C$2:$C$1718,"VDA_FLOP",'EPA_US9RT techs'!$F$2:$F$1718,'Service PJ'!H$1)),"")</f>
        <v>1.0492642736343865</v>
      </c>
      <c r="I185" s="1">
        <f>IFERROR(IFERROR(1/AVERAGEIFS('EPA_US9RT techs'!$I$2:$I$1718,'EPA_US9RT techs'!$J$2:$J$1718,'Service PJ'!$D185,'EPA_US9RT techs'!$K$2:$K$1718,'Service PJ'!$B185,'EPA_US9RT techs'!$L$2:$L$1718,'Service PJ'!$A185,'EPA_US9RT techs'!$C$2:$C$1718,"VDA_FLOP",'EPA_US9RT techs'!$F$2:$F$1718,'Service PJ'!I$1),1/AVERAGEIFS('EPA_US9RT techs'!$I$2:$I$1718,'EPA_US9RT techs'!$K$2:$K$1718,'Service PJ'!$B185,'EPA_US9RT techs'!$L$2:$L$1718,'Service PJ'!$A185,'EPA_US9RT techs'!$C$2:$C$1718,"VDA_FLOP",'EPA_US9RT techs'!$F$2:$F$1718,'Service PJ'!I$1)),"")</f>
        <v>1.0791406499291269</v>
      </c>
      <c r="J185" s="1">
        <f>IFERROR(IFERROR(1/AVERAGEIFS('EPA_US9RT techs'!$I$2:$I$1718,'EPA_US9RT techs'!$J$2:$J$1718,'Service PJ'!$D185,'EPA_US9RT techs'!$K$2:$K$1718,'Service PJ'!$B185,'EPA_US9RT techs'!$L$2:$L$1718,'Service PJ'!$A185,'EPA_US9RT techs'!$C$2:$C$1718,"VDA_FLOP",'EPA_US9RT techs'!$F$2:$F$1718,'Service PJ'!J$1),1/AVERAGEIFS('EPA_US9RT techs'!$I$2:$I$1718,'EPA_US9RT techs'!$K$2:$K$1718,'Service PJ'!$B185,'EPA_US9RT techs'!$L$2:$L$1718,'Service PJ'!$A185,'EPA_US9RT techs'!$C$2:$C$1718,"VDA_FLOP",'EPA_US9RT techs'!$F$2:$F$1718,'Service PJ'!J$1)),"")</f>
        <v>1.1046597311095918</v>
      </c>
      <c r="L185" t="str">
        <f>IF(SUM(O185:AR185)=0,"\I: ","")&amp;'Service PJ'!D185&amp;"_"&amp;'Service PJ'!E185&amp;"_"&amp;'Service PJ'!C185</f>
        <v>ICH_PRH_OVC</v>
      </c>
      <c r="M185" t="str">
        <f>"IND"&amp;'Service PJ'!C185</f>
        <v>INDOVC</v>
      </c>
      <c r="N185" t="str">
        <f t="shared" si="134"/>
        <v>ICH_PRH</v>
      </c>
      <c r="O185" s="1">
        <f>'Service shares'!AK185*'Service PJ'!AV185</f>
        <v>0</v>
      </c>
      <c r="P185" s="1">
        <f>'Service shares'!AL185*'Service PJ'!AW185</f>
        <v>0</v>
      </c>
      <c r="Q185" s="1">
        <f>'Service shares'!AM185*'Service PJ'!AX185</f>
        <v>0</v>
      </c>
      <c r="R185" s="1">
        <f>'Service shares'!AN185*'Service PJ'!AY185</f>
        <v>2.891027492044778</v>
      </c>
      <c r="S185" s="1">
        <f>'Service shares'!AO185*'Service PJ'!AZ185</f>
        <v>0.39311231915689254</v>
      </c>
      <c r="T185" s="1">
        <f>'Service shares'!AP185*'Service PJ'!BA185</f>
        <v>0</v>
      </c>
      <c r="U185" s="1">
        <f>'Service shares'!AQ185*'Service PJ'!BB185</f>
        <v>5.9976802379960871E-2</v>
      </c>
      <c r="V185" s="14">
        <f>'Service shares'!AR185*'Service PJ'!BC185</f>
        <v>0</v>
      </c>
      <c r="W185" s="1">
        <f>'Service shares'!AS185*'Service PJ'!BD185</f>
        <v>0</v>
      </c>
      <c r="X185" s="1">
        <f>'Service shares'!AT185*'Service PJ'!BE185</f>
        <v>212.68419304369985</v>
      </c>
      <c r="Y185" s="1">
        <f>'Service shares'!AU185*'Service PJ'!BF185</f>
        <v>0</v>
      </c>
      <c r="Z185" s="1">
        <f>'Service shares'!AV185*'Service PJ'!BG185</f>
        <v>0.71659271602564167</v>
      </c>
      <c r="AA185" s="1">
        <f>'Service shares'!AW185*'Service PJ'!BH185</f>
        <v>0.15206514914699529</v>
      </c>
      <c r="AB185" s="1">
        <f>'Service shares'!AX185*'Service PJ'!BI185</f>
        <v>9.0120652727675912E-3</v>
      </c>
      <c r="AC185" s="1">
        <f>'Service shares'!AY185*'Service PJ'!BJ185</f>
        <v>3.468243430345351E-2</v>
      </c>
      <c r="AD185" s="1">
        <f>'Service shares'!AZ185*'Service PJ'!BK185</f>
        <v>8.6765873896224005E-2</v>
      </c>
      <c r="AE185" s="1">
        <f>'Service shares'!BA185*'Service PJ'!BL185</f>
        <v>0</v>
      </c>
      <c r="AF185" s="1">
        <f>'Service shares'!BB185*'Service PJ'!BM185</f>
        <v>7.8725033702977745E-2</v>
      </c>
      <c r="AG185" s="1">
        <f>'Service shares'!BC185*'Service PJ'!BN185</f>
        <v>3.8463701849715719E-3</v>
      </c>
      <c r="AH185" s="1">
        <f>'Service shares'!BD185*'Service PJ'!BO185</f>
        <v>0</v>
      </c>
      <c r="AI185" s="1">
        <f>'Service shares'!BE185*'Service PJ'!BP185</f>
        <v>4.4203363058377965E-3</v>
      </c>
      <c r="AJ185" s="1">
        <f>'Service shares'!BF185*'Service PJ'!BQ185</f>
        <v>0</v>
      </c>
      <c r="AK185" s="1">
        <f>'Service shares'!BG185*'Service PJ'!BR185</f>
        <v>0</v>
      </c>
      <c r="AL185" s="1">
        <f>'Service shares'!BH185*'Service PJ'!BS185</f>
        <v>0.44183167954125269</v>
      </c>
      <c r="AM185" s="1">
        <f>'Service shares'!BI185*'Service PJ'!BT185</f>
        <v>0.25044453661380184</v>
      </c>
      <c r="AN185" s="1">
        <f>'Service shares'!BJ185*'Service PJ'!BU185</f>
        <v>0</v>
      </c>
      <c r="AO185" s="1">
        <f>'Service shares'!BK185*'Service PJ'!BV185</f>
        <v>0</v>
      </c>
      <c r="AP185" s="1">
        <f>'Service shares'!BL185*'Service PJ'!BW185</f>
        <v>0</v>
      </c>
      <c r="AQ185" s="1">
        <f>'Service shares'!BM185*'Service PJ'!BX185</f>
        <v>0</v>
      </c>
      <c r="AR185" s="1">
        <f>'Service shares'!BN185*'Service PJ'!BY185</f>
        <v>0</v>
      </c>
      <c r="AS185" s="2">
        <v>0</v>
      </c>
      <c r="AU185" t="str">
        <f t="shared" si="101"/>
        <v>ICH_PRH_OVC</v>
      </c>
      <c r="AV185" s="1">
        <f t="shared" si="149"/>
        <v>0.99734390244251947</v>
      </c>
      <c r="AW185" s="1">
        <f t="shared" si="149"/>
        <v>0.99734390244251947</v>
      </c>
      <c r="AX185" s="1">
        <f t="shared" si="149"/>
        <v>0.99734390244251947</v>
      </c>
      <c r="AY185" s="1">
        <f t="shared" si="149"/>
        <v>0.99734390244251947</v>
      </c>
      <c r="AZ185" s="1">
        <f t="shared" si="149"/>
        <v>0.99734390244251947</v>
      </c>
      <c r="BA185" s="1">
        <f t="shared" si="149"/>
        <v>0.99734390244251947</v>
      </c>
      <c r="BB185" s="1">
        <f t="shared" si="149"/>
        <v>0.99734390244251947</v>
      </c>
      <c r="BC185" s="1">
        <f t="shared" si="149"/>
        <v>0.99734390244251947</v>
      </c>
      <c r="BD185" s="1">
        <f t="shared" si="149"/>
        <v>0.99734390244251947</v>
      </c>
      <c r="BE185" s="1">
        <f t="shared" si="149"/>
        <v>0.99734390244251947</v>
      </c>
      <c r="BF185" s="1">
        <f t="shared" si="149"/>
        <v>0.99734390244251947</v>
      </c>
      <c r="BG185" s="1">
        <f t="shared" si="149"/>
        <v>0.99734390244251947</v>
      </c>
      <c r="BH185" s="1">
        <f t="shared" si="149"/>
        <v>0.99734390244251947</v>
      </c>
      <c r="BI185" s="1">
        <f t="shared" si="149"/>
        <v>0.99734390244251947</v>
      </c>
      <c r="BJ185" s="1">
        <f t="shared" si="149"/>
        <v>0.99734390244251947</v>
      </c>
      <c r="BK185" s="1">
        <f t="shared" si="148"/>
        <v>0.99734390244251947</v>
      </c>
      <c r="BL185" s="1">
        <f t="shared" si="144"/>
        <v>0.99734390244251947</v>
      </c>
      <c r="BM185" s="1">
        <f t="shared" si="150"/>
        <v>0.99734390244251947</v>
      </c>
      <c r="BN185" s="1">
        <f t="shared" si="150"/>
        <v>0.99734390244251947</v>
      </c>
      <c r="BO185" s="1">
        <f t="shared" si="150"/>
        <v>0.99734390244251947</v>
      </c>
      <c r="BP185" s="1">
        <f t="shared" si="150"/>
        <v>0.99734390244251947</v>
      </c>
      <c r="BQ185" s="1">
        <f t="shared" si="150"/>
        <v>0.99734390244251947</v>
      </c>
      <c r="BR185" s="1">
        <f t="shared" si="150"/>
        <v>0.99734390244251947</v>
      </c>
      <c r="BS185" s="1">
        <f t="shared" si="150"/>
        <v>0.99734390244251947</v>
      </c>
      <c r="BT185" s="1">
        <f t="shared" si="150"/>
        <v>0.99734390244251947</v>
      </c>
      <c r="BU185" s="1">
        <f t="shared" si="150"/>
        <v>0.99734390244251947</v>
      </c>
      <c r="BV185" s="1">
        <f t="shared" si="150"/>
        <v>0.99734390244251947</v>
      </c>
      <c r="BW185" s="1">
        <f t="shared" si="150"/>
        <v>0.99734390244251947</v>
      </c>
      <c r="BX185" s="1">
        <f t="shared" si="150"/>
        <v>0.99734390244251947</v>
      </c>
      <c r="BY185" s="1">
        <f t="shared" si="150"/>
        <v>0.99734390244251947</v>
      </c>
      <c r="CC185" t="str">
        <f t="shared" si="136"/>
        <v>PRE</v>
      </c>
      <c r="CD185" t="str">
        <f t="shared" si="137"/>
        <v>ICH_PRH_OVC</v>
      </c>
      <c r="CE185" t="str">
        <f>VLOOKUP(D185,'IND Balance'!$AM$5:$AN$21,2,FALSE)&amp;" - "&amp;VLOOKUP(E185,'MECS_Table 5.4'!$AF$18:$AG$30,2,FALSE)&amp;" - "&amp;VLOOKUP('Service PJ'!M185,'IND Balance'!$AM$22:$AN$32,2,FALSE)</f>
        <v>Chemicals - Process heat - Oven Coke</v>
      </c>
      <c r="CF185" t="s">
        <v>109</v>
      </c>
      <c r="CG185" t="s">
        <v>110</v>
      </c>
      <c r="CL185" t="str">
        <f t="shared" si="138"/>
        <v>ICH_PRH_OVC</v>
      </c>
      <c r="CM185" t="str">
        <f t="shared" si="139"/>
        <v>ICH_PRH</v>
      </c>
      <c r="CN185" s="1">
        <f t="shared" si="103"/>
        <v>0</v>
      </c>
      <c r="CO185" s="1">
        <f t="shared" si="104"/>
        <v>0</v>
      </c>
      <c r="CP185" s="1">
        <f t="shared" si="105"/>
        <v>0</v>
      </c>
      <c r="CQ185" s="1">
        <f t="shared" si="106"/>
        <v>4.5155380104442609E-2</v>
      </c>
      <c r="CR185" s="1">
        <f t="shared" si="107"/>
        <v>2.2120664539843769E-3</v>
      </c>
      <c r="CS185" s="1">
        <f t="shared" si="108"/>
        <v>0</v>
      </c>
      <c r="CT185" s="1">
        <f t="shared" si="109"/>
        <v>1.2207949163146022E-3</v>
      </c>
      <c r="CU185" s="1">
        <f t="shared" si="110"/>
        <v>0</v>
      </c>
      <c r="CV185" s="1">
        <f t="shared" si="111"/>
        <v>0</v>
      </c>
      <c r="CW185" s="1">
        <f t="shared" si="112"/>
        <v>0.13800899820293047</v>
      </c>
      <c r="CX185" s="1">
        <f t="shared" si="113"/>
        <v>0</v>
      </c>
      <c r="CY185" s="1">
        <f t="shared" si="114"/>
        <v>1.0552665062496264E-2</v>
      </c>
      <c r="CZ185" s="1">
        <f t="shared" si="115"/>
        <v>1.0345886084319547E-3</v>
      </c>
      <c r="DA185" s="1">
        <f t="shared" si="116"/>
        <v>3.387508304903659E-4</v>
      </c>
      <c r="DB185" s="1">
        <f t="shared" si="117"/>
        <v>8.0455382547996678E-4</v>
      </c>
      <c r="DC185" s="1">
        <f t="shared" si="118"/>
        <v>1.3269328572479608E-3</v>
      </c>
      <c r="DD185" s="1">
        <f t="shared" si="119"/>
        <v>0</v>
      </c>
      <c r="DE185" s="1">
        <f t="shared" si="120"/>
        <v>9.3778028367123259E-4</v>
      </c>
      <c r="DF185" s="1">
        <f t="shared" si="121"/>
        <v>2.7934234166591347E-5</v>
      </c>
      <c r="DG185" s="1">
        <f t="shared" si="122"/>
        <v>0</v>
      </c>
      <c r="DH185" s="1">
        <f t="shared" si="123"/>
        <v>1.0160822337431746E-4</v>
      </c>
      <c r="DI185" s="1">
        <f t="shared" si="124"/>
        <v>0</v>
      </c>
      <c r="DJ185" s="1">
        <f t="shared" si="125"/>
        <v>0</v>
      </c>
      <c r="DK185" s="1">
        <f t="shared" si="126"/>
        <v>3.0101420168322238E-2</v>
      </c>
      <c r="DL185" s="1">
        <f t="shared" si="127"/>
        <v>1.2483454359931646E-3</v>
      </c>
      <c r="DM185" s="1">
        <f t="shared" si="128"/>
        <v>0</v>
      </c>
      <c r="DN185" s="1">
        <f t="shared" si="129"/>
        <v>0</v>
      </c>
      <c r="DO185" s="1">
        <f t="shared" si="130"/>
        <v>0</v>
      </c>
      <c r="DP185" s="1">
        <f t="shared" si="131"/>
        <v>0</v>
      </c>
      <c r="DQ185" s="1" t="str">
        <f t="shared" si="132"/>
        <v/>
      </c>
      <c r="DR185" s="1">
        <v>3</v>
      </c>
      <c r="DS185" s="1" t="str">
        <f t="shared" si="140"/>
        <v/>
      </c>
      <c r="DT185" t="str">
        <f t="shared" si="141"/>
        <v/>
      </c>
    </row>
    <row r="186" spans="1:124" x14ac:dyDescent="0.45">
      <c r="A186" t="s">
        <v>160</v>
      </c>
      <c r="B186" t="str">
        <f>VLOOKUP(E186,'EPA_US9RT techs'!$R$26:$S$34,2,FALSE)</f>
        <v>PRH</v>
      </c>
      <c r="C186" t="str">
        <f>'Service shares'!A186</f>
        <v>OVC</v>
      </c>
      <c r="D186" t="str">
        <f>'Service shares'!B186</f>
        <v>ICH</v>
      </c>
      <c r="E186" t="str">
        <f>'Service shares'!C186</f>
        <v>OTP</v>
      </c>
      <c r="F186" s="1">
        <f>IFERROR(1/AVERAGEIFS('EPA_US9RT techs'!$I$2:$I$1718,'EPA_US9RT techs'!$J$2:$J$1718,'Service PJ'!$D186,'EPA_US9RT techs'!$K$2:$K$1718,'Service PJ'!$B186,'EPA_US9RT techs'!$L$2:$L$1718,'Service PJ'!$A186,'EPA_US9RT techs'!$C$2:$C$1718,"VDA_FLOP",'EPA_US9RT techs'!$F$2:$F$1718,'Service PJ'!F$1),1/AVERAGEIFS('EPA_US9RT techs'!$I$2:$I$1718,'EPA_US9RT techs'!$K$2:$K$1718,'Service PJ'!$B186,'EPA_US9RT techs'!$L$2:$L$1718,'Service PJ'!$A186,'EPA_US9RT techs'!$C$2:$C$1718,"VDA_FLOP",'EPA_US9RT techs'!$F$2:$F$1718,'Service PJ'!F$1))</f>
        <v>1</v>
      </c>
      <c r="G186" s="1">
        <f>IFERROR(IFERROR(1/AVERAGEIFS('EPA_US9RT techs'!$I$2:$I$1718,'EPA_US9RT techs'!$J$2:$J$1718,'Service PJ'!$D186,'EPA_US9RT techs'!$K$2:$K$1718,'Service PJ'!$B186,'EPA_US9RT techs'!$L$2:$L$1718,'Service PJ'!$A186,'EPA_US9RT techs'!$C$2:$C$1718,"VDA_FLOP",'EPA_US9RT techs'!$F$2:$F$1718,'Service PJ'!G$1),1/AVERAGEIFS('EPA_US9RT techs'!$I$2:$I$1718,'EPA_US9RT techs'!$K$2:$K$1718,'Service PJ'!$B186,'EPA_US9RT techs'!$L$2:$L$1718,'Service PJ'!$A186,'EPA_US9RT techs'!$C$2:$C$1718,"VDA_FLOP",'EPA_US9RT techs'!$F$2:$F$1718,'Service PJ'!G$1)),"")</f>
        <v>0.99734390244251947</v>
      </c>
      <c r="H186" s="1">
        <f>IFERROR(IFERROR(1/AVERAGEIFS('EPA_US9RT techs'!$I$2:$I$1718,'EPA_US9RT techs'!$J$2:$J$1718,'Service PJ'!$D186,'EPA_US9RT techs'!$K$2:$K$1718,'Service PJ'!$B186,'EPA_US9RT techs'!$L$2:$L$1718,'Service PJ'!$A186,'EPA_US9RT techs'!$C$2:$C$1718,"VDA_FLOP",'EPA_US9RT techs'!$F$2:$F$1718,'Service PJ'!H$1),1/AVERAGEIFS('EPA_US9RT techs'!$I$2:$I$1718,'EPA_US9RT techs'!$K$2:$K$1718,'Service PJ'!$B186,'EPA_US9RT techs'!$L$2:$L$1718,'Service PJ'!$A186,'EPA_US9RT techs'!$C$2:$C$1718,"VDA_FLOP",'EPA_US9RT techs'!$F$2:$F$1718,'Service PJ'!H$1)),"")</f>
        <v>1.0492642736343865</v>
      </c>
      <c r="I186" s="1">
        <f>IFERROR(IFERROR(1/AVERAGEIFS('EPA_US9RT techs'!$I$2:$I$1718,'EPA_US9RT techs'!$J$2:$J$1718,'Service PJ'!$D186,'EPA_US9RT techs'!$K$2:$K$1718,'Service PJ'!$B186,'EPA_US9RT techs'!$L$2:$L$1718,'Service PJ'!$A186,'EPA_US9RT techs'!$C$2:$C$1718,"VDA_FLOP",'EPA_US9RT techs'!$F$2:$F$1718,'Service PJ'!I$1),1/AVERAGEIFS('EPA_US9RT techs'!$I$2:$I$1718,'EPA_US9RT techs'!$K$2:$K$1718,'Service PJ'!$B186,'EPA_US9RT techs'!$L$2:$L$1718,'Service PJ'!$A186,'EPA_US9RT techs'!$C$2:$C$1718,"VDA_FLOP",'EPA_US9RT techs'!$F$2:$F$1718,'Service PJ'!I$1)),"")</f>
        <v>1.0791406499291269</v>
      </c>
      <c r="J186" s="1">
        <f>IFERROR(IFERROR(1/AVERAGEIFS('EPA_US9RT techs'!$I$2:$I$1718,'EPA_US9RT techs'!$J$2:$J$1718,'Service PJ'!$D186,'EPA_US9RT techs'!$K$2:$K$1718,'Service PJ'!$B186,'EPA_US9RT techs'!$L$2:$L$1718,'Service PJ'!$A186,'EPA_US9RT techs'!$C$2:$C$1718,"VDA_FLOP",'EPA_US9RT techs'!$F$2:$F$1718,'Service PJ'!J$1),1/AVERAGEIFS('EPA_US9RT techs'!$I$2:$I$1718,'EPA_US9RT techs'!$K$2:$K$1718,'Service PJ'!$B186,'EPA_US9RT techs'!$L$2:$L$1718,'Service PJ'!$A186,'EPA_US9RT techs'!$C$2:$C$1718,"VDA_FLOP",'EPA_US9RT techs'!$F$2:$F$1718,'Service PJ'!J$1)),"")</f>
        <v>1.1046597311095918</v>
      </c>
      <c r="L186" t="str">
        <f>IF(SUM(O186:AR186)=0,"\I: ","")&amp;'Service PJ'!D186&amp;"_"&amp;'Service PJ'!E186&amp;"_"&amp;'Service PJ'!C186</f>
        <v>ICH_OTP_OVC</v>
      </c>
      <c r="M186" t="str">
        <f>"IND"&amp;'Service PJ'!C186</f>
        <v>INDOVC</v>
      </c>
      <c r="N186" t="str">
        <f t="shared" si="134"/>
        <v>ICH_OTP</v>
      </c>
      <c r="O186" s="1">
        <f>'Service shares'!AK186*'Service PJ'!AV186</f>
        <v>0</v>
      </c>
      <c r="P186" s="1">
        <f>'Service shares'!AL186*'Service PJ'!AW186</f>
        <v>0</v>
      </c>
      <c r="Q186" s="1">
        <f>'Service shares'!AM186*'Service PJ'!AX186</f>
        <v>0</v>
      </c>
      <c r="R186" s="1">
        <f>'Service shares'!AN186*'Service PJ'!AY186</f>
        <v>3.3040314194797462</v>
      </c>
      <c r="S186" s="1">
        <f>'Service shares'!AO186*'Service PJ'!AZ186</f>
        <v>0.44927122189359148</v>
      </c>
      <c r="T186" s="1">
        <f>'Service shares'!AP186*'Service PJ'!BA186</f>
        <v>0</v>
      </c>
      <c r="U186" s="1">
        <f>'Service shares'!AQ186*'Service PJ'!BB186</f>
        <v>6.8544917005669559E-2</v>
      </c>
      <c r="V186" s="14">
        <f>'Service shares'!AR186*'Service PJ'!BC186</f>
        <v>0</v>
      </c>
      <c r="W186" s="1">
        <f>'Service shares'!AS186*'Service PJ'!BD186</f>
        <v>0</v>
      </c>
      <c r="X186" s="1">
        <f>'Service shares'!AT186*'Service PJ'!BE186</f>
        <v>243.06764919279985</v>
      </c>
      <c r="Y186" s="1">
        <f>'Service shares'!AU186*'Service PJ'!BF186</f>
        <v>0</v>
      </c>
      <c r="Z186" s="1">
        <f>'Service shares'!AV186*'Service PJ'!BG186</f>
        <v>0.81896310402930483</v>
      </c>
      <c r="AA186" s="1">
        <f>'Service shares'!AW186*'Service PJ'!BH186</f>
        <v>0.17378874188228036</v>
      </c>
      <c r="AB186" s="1">
        <f>'Service shares'!AX186*'Service PJ'!BI186</f>
        <v>1.0299503168877245E-2</v>
      </c>
      <c r="AC186" s="1">
        <f>'Service shares'!AY186*'Service PJ'!BJ186</f>
        <v>3.9637067775375442E-2</v>
      </c>
      <c r="AD186" s="1">
        <f>'Service shares'!AZ186*'Service PJ'!BK186</f>
        <v>9.9160998738541728E-2</v>
      </c>
      <c r="AE186" s="1">
        <f>'Service shares'!BA186*'Service PJ'!BL186</f>
        <v>0</v>
      </c>
      <c r="AF186" s="1">
        <f>'Service shares'!BB186*'Service PJ'!BM186</f>
        <v>8.9971467089117421E-2</v>
      </c>
      <c r="AG186" s="1">
        <f>'Service shares'!BC186*'Service PJ'!BN186</f>
        <v>4.3958516399675114E-3</v>
      </c>
      <c r="AH186" s="1">
        <f>'Service shares'!BD186*'Service PJ'!BO186</f>
        <v>0</v>
      </c>
      <c r="AI186" s="1">
        <f>'Service shares'!BE186*'Service PJ'!BP186</f>
        <v>5.0518129209574823E-3</v>
      </c>
      <c r="AJ186" s="1">
        <f>'Service shares'!BF186*'Service PJ'!BQ186</f>
        <v>0</v>
      </c>
      <c r="AK186" s="1">
        <f>'Service shares'!BG186*'Service PJ'!BR186</f>
        <v>0</v>
      </c>
      <c r="AL186" s="1">
        <f>'Service shares'!BH186*'Service PJ'!BS186</f>
        <v>0.50495049090428878</v>
      </c>
      <c r="AM186" s="1">
        <f>'Service shares'!BI186*'Service PJ'!BT186</f>
        <v>0.2862223275586307</v>
      </c>
      <c r="AN186" s="1">
        <f>'Service shares'!BJ186*'Service PJ'!BU186</f>
        <v>0</v>
      </c>
      <c r="AO186" s="1">
        <f>'Service shares'!BK186*'Service PJ'!BV186</f>
        <v>0</v>
      </c>
      <c r="AP186" s="1">
        <f>'Service shares'!BL186*'Service PJ'!BW186</f>
        <v>0</v>
      </c>
      <c r="AQ186" s="1">
        <f>'Service shares'!BM186*'Service PJ'!BX186</f>
        <v>0</v>
      </c>
      <c r="AR186" s="1">
        <f>'Service shares'!BN186*'Service PJ'!BY186</f>
        <v>0</v>
      </c>
      <c r="AS186" s="2">
        <v>0</v>
      </c>
      <c r="AU186" t="str">
        <f t="shared" si="101"/>
        <v>ICH_OTP_OVC</v>
      </c>
      <c r="AV186" s="1">
        <f t="shared" si="149"/>
        <v>0.99734390244251947</v>
      </c>
      <c r="AW186" s="1">
        <f t="shared" si="149"/>
        <v>0.99734390244251947</v>
      </c>
      <c r="AX186" s="1">
        <f t="shared" si="149"/>
        <v>0.99734390244251947</v>
      </c>
      <c r="AY186" s="1">
        <f t="shared" si="149"/>
        <v>0.99734390244251947</v>
      </c>
      <c r="AZ186" s="1">
        <f t="shared" si="149"/>
        <v>0.99734390244251947</v>
      </c>
      <c r="BA186" s="1">
        <f t="shared" si="149"/>
        <v>0.99734390244251947</v>
      </c>
      <c r="BB186" s="1">
        <f t="shared" si="149"/>
        <v>0.99734390244251947</v>
      </c>
      <c r="BC186" s="1">
        <f t="shared" si="149"/>
        <v>0.99734390244251947</v>
      </c>
      <c r="BD186" s="1">
        <f t="shared" si="149"/>
        <v>0.99734390244251947</v>
      </c>
      <c r="BE186" s="1">
        <f t="shared" si="149"/>
        <v>0.99734390244251947</v>
      </c>
      <c r="BF186" s="1">
        <f t="shared" si="149"/>
        <v>0.99734390244251947</v>
      </c>
      <c r="BG186" s="1">
        <f t="shared" si="149"/>
        <v>0.99734390244251947</v>
      </c>
      <c r="BH186" s="1">
        <f t="shared" si="149"/>
        <v>0.99734390244251947</v>
      </c>
      <c r="BI186" s="1">
        <f t="shared" si="149"/>
        <v>0.99734390244251947</v>
      </c>
      <c r="BJ186" s="1">
        <f t="shared" si="149"/>
        <v>0.99734390244251947</v>
      </c>
      <c r="BK186" s="1">
        <f t="shared" si="148"/>
        <v>0.99734390244251947</v>
      </c>
      <c r="BL186" s="1">
        <f t="shared" si="144"/>
        <v>0.99734390244251947</v>
      </c>
      <c r="BM186" s="1">
        <f t="shared" si="150"/>
        <v>0.99734390244251947</v>
      </c>
      <c r="BN186" s="1">
        <f t="shared" si="150"/>
        <v>0.99734390244251947</v>
      </c>
      <c r="BO186" s="1">
        <f t="shared" si="150"/>
        <v>0.99734390244251947</v>
      </c>
      <c r="BP186" s="1">
        <f t="shared" si="150"/>
        <v>0.99734390244251947</v>
      </c>
      <c r="BQ186" s="1">
        <f t="shared" si="150"/>
        <v>0.99734390244251947</v>
      </c>
      <c r="BR186" s="1">
        <f t="shared" si="150"/>
        <v>0.99734390244251947</v>
      </c>
      <c r="BS186" s="1">
        <f t="shared" si="150"/>
        <v>0.99734390244251947</v>
      </c>
      <c r="BT186" s="1">
        <f t="shared" si="150"/>
        <v>0.99734390244251947</v>
      </c>
      <c r="BU186" s="1">
        <f t="shared" si="150"/>
        <v>0.99734390244251947</v>
      </c>
      <c r="BV186" s="1">
        <f t="shared" si="150"/>
        <v>0.99734390244251947</v>
      </c>
      <c r="BW186" s="1">
        <f t="shared" si="150"/>
        <v>0.99734390244251947</v>
      </c>
      <c r="BX186" s="1">
        <f t="shared" si="150"/>
        <v>0.99734390244251947</v>
      </c>
      <c r="BY186" s="1">
        <f t="shared" si="150"/>
        <v>0.99734390244251947</v>
      </c>
      <c r="CC186" t="str">
        <f t="shared" si="136"/>
        <v>PRE</v>
      </c>
      <c r="CD186" t="str">
        <f t="shared" si="137"/>
        <v>ICH_OTP_OVC</v>
      </c>
      <c r="CE186" t="str">
        <f>VLOOKUP(D186,'IND Balance'!$AM$5:$AN$21,2,FALSE)&amp;" - "&amp;VLOOKUP(E186,'MECS_Table 5.4'!$AF$18:$AG$30,2,FALSE)&amp;" - "&amp;VLOOKUP('Service PJ'!M186,'IND Balance'!$AM$22:$AN$32,2,FALSE)</f>
        <v>Chemicals - Other process - Oven Coke</v>
      </c>
      <c r="CF186" t="s">
        <v>109</v>
      </c>
      <c r="CG186" t="s">
        <v>110</v>
      </c>
      <c r="CL186" t="str">
        <f t="shared" si="138"/>
        <v>ICH_OTP_OVC</v>
      </c>
      <c r="CM186" t="str">
        <f t="shared" si="139"/>
        <v>ICH_OTP</v>
      </c>
      <c r="CN186" s="1">
        <f t="shared" si="103"/>
        <v>0</v>
      </c>
      <c r="CO186" s="1">
        <f t="shared" si="104"/>
        <v>0</v>
      </c>
      <c r="CP186" s="1">
        <f t="shared" si="105"/>
        <v>0</v>
      </c>
      <c r="CQ186" s="1">
        <f t="shared" si="106"/>
        <v>0.20985010600405193</v>
      </c>
      <c r="CR186" s="1">
        <f t="shared" si="107"/>
        <v>6.0934544376307622E-3</v>
      </c>
      <c r="CS186" s="1">
        <f t="shared" si="108"/>
        <v>0</v>
      </c>
      <c r="CT186" s="1">
        <f t="shared" si="109"/>
        <v>5.3335717649872459E-3</v>
      </c>
      <c r="CU186" s="1">
        <f t="shared" si="110"/>
        <v>0</v>
      </c>
      <c r="CV186" s="1">
        <f t="shared" si="111"/>
        <v>0</v>
      </c>
      <c r="CW186" s="1">
        <f t="shared" si="112"/>
        <v>0.24383218635234458</v>
      </c>
      <c r="CX186" s="1">
        <f t="shared" si="113"/>
        <v>0</v>
      </c>
      <c r="CY186" s="1">
        <f t="shared" si="114"/>
        <v>2.371441958689189E-2</v>
      </c>
      <c r="CZ186" s="1">
        <f t="shared" si="115"/>
        <v>5.9352999282309702E-3</v>
      </c>
      <c r="DA186" s="1">
        <f t="shared" si="116"/>
        <v>1.5356950743765298E-3</v>
      </c>
      <c r="DB186" s="1">
        <f t="shared" si="117"/>
        <v>3.586695910027879E-3</v>
      </c>
      <c r="DC186" s="1">
        <f t="shared" si="118"/>
        <v>6.6543603592094814E-3</v>
      </c>
      <c r="DD186" s="1">
        <f t="shared" si="119"/>
        <v>0</v>
      </c>
      <c r="DE186" s="1">
        <f t="shared" si="120"/>
        <v>3.9768197822837572E-3</v>
      </c>
      <c r="DF186" s="1">
        <f t="shared" si="121"/>
        <v>1.2030138919386123E-4</v>
      </c>
      <c r="DG186" s="1">
        <f t="shared" si="122"/>
        <v>0</v>
      </c>
      <c r="DH186" s="1">
        <f t="shared" si="123"/>
        <v>4.5250378760930258E-4</v>
      </c>
      <c r="DI186" s="1">
        <f t="shared" si="124"/>
        <v>0</v>
      </c>
      <c r="DJ186" s="1">
        <f t="shared" si="125"/>
        <v>0</v>
      </c>
      <c r="DK186" s="1">
        <f t="shared" si="126"/>
        <v>6.6955047026854356E-2</v>
      </c>
      <c r="DL186" s="1">
        <f t="shared" si="127"/>
        <v>6.3175022584972124E-3</v>
      </c>
      <c r="DM186" s="1">
        <f t="shared" si="128"/>
        <v>0</v>
      </c>
      <c r="DN186" s="1">
        <f t="shared" si="129"/>
        <v>0</v>
      </c>
      <c r="DO186" s="1">
        <f t="shared" si="130"/>
        <v>0</v>
      </c>
      <c r="DP186" s="1">
        <f t="shared" si="131"/>
        <v>0</v>
      </c>
      <c r="DQ186" s="1" t="str">
        <f t="shared" si="132"/>
        <v/>
      </c>
      <c r="DR186" s="1">
        <v>3</v>
      </c>
      <c r="DS186" s="1" t="str">
        <f t="shared" si="140"/>
        <v/>
      </c>
      <c r="DT186" t="str">
        <f t="shared" si="141"/>
        <v/>
      </c>
    </row>
    <row r="187" spans="1:124" x14ac:dyDescent="0.45">
      <c r="A187" t="s">
        <v>160</v>
      </c>
      <c r="B187" t="str">
        <f>VLOOKUP(E187,'EPA_US9RT techs'!$R$26:$S$34,2,FALSE)</f>
        <v>PRH</v>
      </c>
      <c r="C187" t="str">
        <f>'Service shares'!A187</f>
        <v>OVC</v>
      </c>
      <c r="D187" t="str">
        <f>'Service shares'!B187</f>
        <v>INM</v>
      </c>
      <c r="E187" t="str">
        <f>'Service shares'!C187</f>
        <v>PRH</v>
      </c>
      <c r="F187" s="1">
        <f>IFERROR(1/AVERAGEIFS('EPA_US9RT techs'!$I$2:$I$1718,'EPA_US9RT techs'!$J$2:$J$1718,'Service PJ'!$D187,'EPA_US9RT techs'!$K$2:$K$1718,'Service PJ'!$B187,'EPA_US9RT techs'!$L$2:$L$1718,'Service PJ'!$A187,'EPA_US9RT techs'!$C$2:$C$1718,"VDA_FLOP",'EPA_US9RT techs'!$F$2:$F$1718,'Service PJ'!F$1),1/AVERAGEIFS('EPA_US9RT techs'!$I$2:$I$1718,'EPA_US9RT techs'!$K$2:$K$1718,'Service PJ'!$B187,'EPA_US9RT techs'!$L$2:$L$1718,'Service PJ'!$A187,'EPA_US9RT techs'!$C$2:$C$1718,"VDA_FLOP",'EPA_US9RT techs'!$F$2:$F$1718,'Service PJ'!F$1))</f>
        <v>1</v>
      </c>
      <c r="G187" s="1">
        <f>IFERROR(IFERROR(1/AVERAGEIFS('EPA_US9RT techs'!$I$2:$I$1718,'EPA_US9RT techs'!$J$2:$J$1718,'Service PJ'!$D187,'EPA_US9RT techs'!$K$2:$K$1718,'Service PJ'!$B187,'EPA_US9RT techs'!$L$2:$L$1718,'Service PJ'!$A187,'EPA_US9RT techs'!$C$2:$C$1718,"VDA_FLOP",'EPA_US9RT techs'!$F$2:$F$1718,'Service PJ'!G$1),1/AVERAGEIFS('EPA_US9RT techs'!$I$2:$I$1718,'EPA_US9RT techs'!$K$2:$K$1718,'Service PJ'!$B187,'EPA_US9RT techs'!$L$2:$L$1718,'Service PJ'!$A187,'EPA_US9RT techs'!$C$2:$C$1718,"VDA_FLOP",'EPA_US9RT techs'!$F$2:$F$1718,'Service PJ'!G$1)),"")</f>
        <v>0.82559426245909617</v>
      </c>
      <c r="H187" s="1">
        <f>IFERROR(IFERROR(1/AVERAGEIFS('EPA_US9RT techs'!$I$2:$I$1718,'EPA_US9RT techs'!$J$2:$J$1718,'Service PJ'!$D187,'EPA_US9RT techs'!$K$2:$K$1718,'Service PJ'!$B187,'EPA_US9RT techs'!$L$2:$L$1718,'Service PJ'!$A187,'EPA_US9RT techs'!$C$2:$C$1718,"VDA_FLOP",'EPA_US9RT techs'!$F$2:$F$1718,'Service PJ'!H$1),1/AVERAGEIFS('EPA_US9RT techs'!$I$2:$I$1718,'EPA_US9RT techs'!$K$2:$K$1718,'Service PJ'!$B187,'EPA_US9RT techs'!$L$2:$L$1718,'Service PJ'!$A187,'EPA_US9RT techs'!$C$2:$C$1718,"VDA_FLOP",'EPA_US9RT techs'!$F$2:$F$1718,'Service PJ'!H$1)),"")</f>
        <v>0.92588231232533369</v>
      </c>
      <c r="I187" s="1">
        <f>IFERROR(IFERROR(1/AVERAGEIFS('EPA_US9RT techs'!$I$2:$I$1718,'EPA_US9RT techs'!$J$2:$J$1718,'Service PJ'!$D187,'EPA_US9RT techs'!$K$2:$K$1718,'Service PJ'!$B187,'EPA_US9RT techs'!$L$2:$L$1718,'Service PJ'!$A187,'EPA_US9RT techs'!$C$2:$C$1718,"VDA_FLOP",'EPA_US9RT techs'!$F$2:$F$1718,'Service PJ'!I$1),1/AVERAGEIFS('EPA_US9RT techs'!$I$2:$I$1718,'EPA_US9RT techs'!$K$2:$K$1718,'Service PJ'!$B187,'EPA_US9RT techs'!$L$2:$L$1718,'Service PJ'!$A187,'EPA_US9RT techs'!$C$2:$C$1718,"VDA_FLOP",'EPA_US9RT techs'!$F$2:$F$1718,'Service PJ'!I$1)),"")</f>
        <v>1.0833059211436435</v>
      </c>
      <c r="J187" s="1">
        <f>IFERROR(IFERROR(1/AVERAGEIFS('EPA_US9RT techs'!$I$2:$I$1718,'EPA_US9RT techs'!$J$2:$J$1718,'Service PJ'!$D187,'EPA_US9RT techs'!$K$2:$K$1718,'Service PJ'!$B187,'EPA_US9RT techs'!$L$2:$L$1718,'Service PJ'!$A187,'EPA_US9RT techs'!$C$2:$C$1718,"VDA_FLOP",'EPA_US9RT techs'!$F$2:$F$1718,'Service PJ'!J$1),1/AVERAGEIFS('EPA_US9RT techs'!$I$2:$I$1718,'EPA_US9RT techs'!$K$2:$K$1718,'Service PJ'!$B187,'EPA_US9RT techs'!$L$2:$L$1718,'Service PJ'!$A187,'EPA_US9RT techs'!$C$2:$C$1718,"VDA_FLOP",'EPA_US9RT techs'!$F$2:$F$1718,'Service PJ'!J$1)),"")</f>
        <v>1.1415245836777768</v>
      </c>
      <c r="L187" t="str">
        <f>IF(SUM(O187:AR187)=0,"\I: ","")&amp;'Service PJ'!D187&amp;"_"&amp;'Service PJ'!E187&amp;"_"&amp;'Service PJ'!C187</f>
        <v>INM_PRH_OVC</v>
      </c>
      <c r="M187" t="str">
        <f>"IND"&amp;'Service PJ'!C187</f>
        <v>INDOVC</v>
      </c>
      <c r="N187" t="str">
        <f t="shared" si="134"/>
        <v>INM_PRH</v>
      </c>
      <c r="O187" s="1">
        <f>'Service shares'!AK187*'Service PJ'!AV187</f>
        <v>0</v>
      </c>
      <c r="P187" s="1">
        <f>'Service shares'!AL187*'Service PJ'!AW187</f>
        <v>0</v>
      </c>
      <c r="Q187" s="1">
        <f>'Service shares'!AM187*'Service PJ'!AX187</f>
        <v>0</v>
      </c>
      <c r="R187" s="1">
        <f>'Service shares'!AN187*'Service PJ'!AY187</f>
        <v>0.18772703197249266</v>
      </c>
      <c r="S187" s="1">
        <f>'Service shares'!AO187*'Service PJ'!AZ187</f>
        <v>4.3682232798444023</v>
      </c>
      <c r="T187" s="1">
        <f>'Service shares'!AP187*'Service PJ'!BA187</f>
        <v>0</v>
      </c>
      <c r="U187" s="1">
        <f>'Service shares'!AQ187*'Service PJ'!BB187</f>
        <v>8.0298794291193909E-2</v>
      </c>
      <c r="V187" s="14">
        <f>'Service shares'!AR187*'Service PJ'!BC187</f>
        <v>1.3939739944645768</v>
      </c>
      <c r="W187" s="1">
        <f>'Service shares'!AS187*'Service PJ'!BD187</f>
        <v>0.51445082548389209</v>
      </c>
      <c r="X187" s="1">
        <f>'Service shares'!AT187*'Service PJ'!BE187</f>
        <v>267.05787324979678</v>
      </c>
      <c r="Y187" s="1">
        <f>'Service shares'!AU187*'Service PJ'!BF187</f>
        <v>0.78917574092434339</v>
      </c>
      <c r="Z187" s="1">
        <f>'Service shares'!AV187*'Service PJ'!BG187</f>
        <v>3.2241203309377067</v>
      </c>
      <c r="AA187" s="1">
        <f>'Service shares'!AW187*'Service PJ'!BH187</f>
        <v>0.77913644603816012</v>
      </c>
      <c r="AB187" s="1">
        <f>'Service shares'!AX187*'Service PJ'!BI187</f>
        <v>4.2230410674717445E-2</v>
      </c>
      <c r="AC187" s="1">
        <f>'Service shares'!AY187*'Service PJ'!BJ187</f>
        <v>1.2851386990193849</v>
      </c>
      <c r="AD187" s="1">
        <f>'Service shares'!AZ187*'Service PJ'!BK187</f>
        <v>0.17190697100766045</v>
      </c>
      <c r="AE187" s="1">
        <f>'Service shares'!BA187*'Service PJ'!BL187</f>
        <v>1.2288688403022838</v>
      </c>
      <c r="AF187" s="1">
        <f>'Service shares'!BB187*'Service PJ'!BM187</f>
        <v>1.0256237044514582</v>
      </c>
      <c r="AG187" s="1">
        <f>'Service shares'!BC187*'Service PJ'!BN187</f>
        <v>2.0813746324404301</v>
      </c>
      <c r="AH187" s="1">
        <f>'Service shares'!BD187*'Service PJ'!BO187</f>
        <v>0</v>
      </c>
      <c r="AI187" s="1">
        <f>'Service shares'!BE187*'Service PJ'!BP187</f>
        <v>0.13365180981190616</v>
      </c>
      <c r="AJ187" s="1">
        <f>'Service shares'!BF187*'Service PJ'!BQ187</f>
        <v>0</v>
      </c>
      <c r="AK187" s="1">
        <f>'Service shares'!BG187*'Service PJ'!BR187</f>
        <v>1.3584022044911137</v>
      </c>
      <c r="AL187" s="1">
        <f>'Service shares'!BH187*'Service PJ'!BS187</f>
        <v>0.3357171339536269</v>
      </c>
      <c r="AM187" s="1">
        <f>'Service shares'!BI187*'Service PJ'!BT187</f>
        <v>1.8557224129955741</v>
      </c>
      <c r="AN187" s="1">
        <f>'Service shares'!BJ187*'Service PJ'!BU187</f>
        <v>0</v>
      </c>
      <c r="AO187" s="1">
        <f>'Service shares'!BK187*'Service PJ'!BV187</f>
        <v>0</v>
      </c>
      <c r="AP187" s="1">
        <f>'Service shares'!BL187*'Service PJ'!BW187</f>
        <v>0</v>
      </c>
      <c r="AQ187" s="1">
        <f>'Service shares'!BM187*'Service PJ'!BX187</f>
        <v>0</v>
      </c>
      <c r="AR187" s="1">
        <f>'Service shares'!BN187*'Service PJ'!BY187</f>
        <v>0</v>
      </c>
      <c r="AS187" s="2">
        <v>0</v>
      </c>
      <c r="AU187" t="str">
        <f t="shared" si="101"/>
        <v>INM_PRH_OVC</v>
      </c>
      <c r="AV187" s="1">
        <f t="shared" si="149"/>
        <v>0.82559426245909617</v>
      </c>
      <c r="AW187" s="1">
        <f t="shared" si="149"/>
        <v>0.82559426245909617</v>
      </c>
      <c r="AX187" s="1">
        <f t="shared" si="149"/>
        <v>0.82559426245909617</v>
      </c>
      <c r="AY187" s="1">
        <f t="shared" si="149"/>
        <v>0.82559426245909617</v>
      </c>
      <c r="AZ187" s="1">
        <f t="shared" si="149"/>
        <v>0.82559426245909617</v>
      </c>
      <c r="BA187" s="1">
        <f t="shared" si="149"/>
        <v>0.82559426245909617</v>
      </c>
      <c r="BB187" s="1">
        <f t="shared" si="149"/>
        <v>0.82559426245909617</v>
      </c>
      <c r="BC187" s="1">
        <f t="shared" si="149"/>
        <v>0.82559426245909617</v>
      </c>
      <c r="BD187" s="1">
        <f t="shared" si="149"/>
        <v>0.82559426245909617</v>
      </c>
      <c r="BE187" s="1">
        <f t="shared" si="149"/>
        <v>0.82559426245909617</v>
      </c>
      <c r="BF187" s="1">
        <f t="shared" si="149"/>
        <v>0.82559426245909617</v>
      </c>
      <c r="BG187" s="1">
        <f t="shared" si="149"/>
        <v>0.82559426245909617</v>
      </c>
      <c r="BH187" s="1">
        <f t="shared" si="149"/>
        <v>0.82559426245909617</v>
      </c>
      <c r="BI187" s="1">
        <f t="shared" si="149"/>
        <v>0.82559426245909617</v>
      </c>
      <c r="BJ187" s="1">
        <f t="shared" si="149"/>
        <v>0.82559426245909617</v>
      </c>
      <c r="BK187" s="1">
        <f t="shared" si="148"/>
        <v>0.82559426245909617</v>
      </c>
      <c r="BL187" s="1">
        <f t="shared" si="144"/>
        <v>0.82559426245909617</v>
      </c>
      <c r="BM187" s="1">
        <f t="shared" si="150"/>
        <v>0.82559426245909617</v>
      </c>
      <c r="BN187" s="1">
        <f t="shared" si="150"/>
        <v>0.82559426245909617</v>
      </c>
      <c r="BO187" s="1">
        <f t="shared" si="150"/>
        <v>0.82559426245909617</v>
      </c>
      <c r="BP187" s="1">
        <f t="shared" si="150"/>
        <v>0.82559426245909617</v>
      </c>
      <c r="BQ187" s="1">
        <f t="shared" si="150"/>
        <v>0.82559426245909617</v>
      </c>
      <c r="BR187" s="1">
        <f t="shared" si="150"/>
        <v>0.82559426245909617</v>
      </c>
      <c r="BS187" s="1">
        <f t="shared" si="150"/>
        <v>0.82559426245909617</v>
      </c>
      <c r="BT187" s="1">
        <f t="shared" si="150"/>
        <v>0.82559426245909617</v>
      </c>
      <c r="BU187" s="1">
        <f t="shared" si="150"/>
        <v>0.82559426245909617</v>
      </c>
      <c r="BV187" s="1">
        <f t="shared" si="150"/>
        <v>0.82559426245909617</v>
      </c>
      <c r="BW187" s="1">
        <f t="shared" si="150"/>
        <v>0.82559426245909617</v>
      </c>
      <c r="BX187" s="1">
        <f t="shared" si="150"/>
        <v>0.82559426245909617</v>
      </c>
      <c r="BY187" s="1">
        <f t="shared" si="150"/>
        <v>0.82559426245909617</v>
      </c>
      <c r="CC187" t="str">
        <f t="shared" si="136"/>
        <v>PRE</v>
      </c>
      <c r="CD187" t="str">
        <f t="shared" si="137"/>
        <v>INM_PRH_OVC</v>
      </c>
      <c r="CE187" t="str">
        <f>VLOOKUP(D187,'IND Balance'!$AM$5:$AN$21,2,FALSE)&amp;" - "&amp;VLOOKUP(E187,'MECS_Table 5.4'!$AF$18:$AG$30,2,FALSE)&amp;" - "&amp;VLOOKUP('Service PJ'!M187,'IND Balance'!$AM$22:$AN$32,2,FALSE)</f>
        <v>Non-metals - Process heat - Oven Coke</v>
      </c>
      <c r="CF187" t="s">
        <v>109</v>
      </c>
      <c r="CG187" t="s">
        <v>110</v>
      </c>
      <c r="CL187" t="str">
        <f t="shared" si="138"/>
        <v>INM_PRH_OVC</v>
      </c>
      <c r="CM187" t="str">
        <f t="shared" si="139"/>
        <v>INM_PRH</v>
      </c>
      <c r="CN187" s="1">
        <f t="shared" si="103"/>
        <v>0</v>
      </c>
      <c r="CO187" s="1">
        <f t="shared" si="104"/>
        <v>0</v>
      </c>
      <c r="CP187" s="1">
        <f t="shared" si="105"/>
        <v>0</v>
      </c>
      <c r="CQ187" s="1">
        <f t="shared" si="106"/>
        <v>2.0260809138291274E-3</v>
      </c>
      <c r="CR187" s="1">
        <f t="shared" si="107"/>
        <v>1.628548868151887E-2</v>
      </c>
      <c r="CS187" s="1">
        <f t="shared" si="108"/>
        <v>0</v>
      </c>
      <c r="CT187" s="1">
        <f t="shared" si="109"/>
        <v>1.4288558687782968E-3</v>
      </c>
      <c r="CU187" s="1">
        <f t="shared" si="110"/>
        <v>1.0805665730381416E-2</v>
      </c>
      <c r="CV187" s="1">
        <f t="shared" si="111"/>
        <v>1.2552653640776045E-2</v>
      </c>
      <c r="CW187" s="1">
        <f t="shared" si="112"/>
        <v>5.9122347765177205E-2</v>
      </c>
      <c r="CX187" s="1">
        <f t="shared" si="113"/>
        <v>4.115510951491292E-2</v>
      </c>
      <c r="CY187" s="1">
        <f t="shared" si="114"/>
        <v>2.1050065744212681E-2</v>
      </c>
      <c r="CZ187" s="1">
        <f t="shared" si="115"/>
        <v>1.3188753540507312E-2</v>
      </c>
      <c r="DA187" s="1">
        <f t="shared" si="116"/>
        <v>4.9045649011988923E-4</v>
      </c>
      <c r="DB187" s="1">
        <f t="shared" si="117"/>
        <v>2.4183469288361535E-2</v>
      </c>
      <c r="DC187" s="1">
        <f t="shared" si="118"/>
        <v>1.8566286227935387E-3</v>
      </c>
      <c r="DD187" s="1">
        <f t="shared" si="119"/>
        <v>5.735363476296264E-3</v>
      </c>
      <c r="DE187" s="1">
        <f t="shared" si="120"/>
        <v>1.3067188499678459E-2</v>
      </c>
      <c r="DF187" s="1">
        <f t="shared" si="121"/>
        <v>1.2372749417567335E-2</v>
      </c>
      <c r="DG187" s="1">
        <f t="shared" si="122"/>
        <v>0</v>
      </c>
      <c r="DH187" s="1">
        <f t="shared" si="123"/>
        <v>2.3976006606525446E-3</v>
      </c>
      <c r="DI187" s="1">
        <f t="shared" si="124"/>
        <v>0</v>
      </c>
      <c r="DJ187" s="1">
        <f t="shared" si="125"/>
        <v>1.5464993774068835E-2</v>
      </c>
      <c r="DK187" s="1">
        <f t="shared" si="126"/>
        <v>4.6065875512093846E-2</v>
      </c>
      <c r="DL187" s="1">
        <f t="shared" si="127"/>
        <v>6.7128012025298878E-3</v>
      </c>
      <c r="DM187" s="1">
        <f t="shared" si="128"/>
        <v>0</v>
      </c>
      <c r="DN187" s="1">
        <f t="shared" si="129"/>
        <v>0</v>
      </c>
      <c r="DO187" s="1">
        <f t="shared" si="130"/>
        <v>0</v>
      </c>
      <c r="DP187" s="1">
        <f t="shared" si="131"/>
        <v>0</v>
      </c>
      <c r="DQ187" s="1" t="str">
        <f t="shared" si="132"/>
        <v/>
      </c>
      <c r="DR187" s="1">
        <v>3</v>
      </c>
      <c r="DS187" s="1" t="str">
        <f t="shared" si="140"/>
        <v/>
      </c>
      <c r="DT187" t="str">
        <f t="shared" si="141"/>
        <v/>
      </c>
    </row>
    <row r="188" spans="1:124" x14ac:dyDescent="0.45">
      <c r="A188" t="s">
        <v>160</v>
      </c>
      <c r="B188" t="str">
        <f>VLOOKUP(E188,'EPA_US9RT techs'!$R$26:$S$34,2,FALSE)</f>
        <v>OTH</v>
      </c>
      <c r="C188" t="str">
        <f>'Service shares'!A188</f>
        <v>OVC</v>
      </c>
      <c r="D188" t="str">
        <f>'Service shares'!B188</f>
        <v>INM</v>
      </c>
      <c r="E188" t="str">
        <f>'Service shares'!C188</f>
        <v>PRC</v>
      </c>
      <c r="F188" s="1">
        <f>IFERROR(1/AVERAGEIFS('EPA_US9RT techs'!$I$2:$I$1718,'EPA_US9RT techs'!$J$2:$J$1718,'Service PJ'!$D188,'EPA_US9RT techs'!$K$2:$K$1718,'Service PJ'!$B188,'EPA_US9RT techs'!$L$2:$L$1718,'Service PJ'!$A188,'EPA_US9RT techs'!$C$2:$C$1718,"VDA_FLOP",'EPA_US9RT techs'!$F$2:$F$1718,'Service PJ'!F$1),1/AVERAGEIFS('EPA_US9RT techs'!$I$2:$I$1718,'EPA_US9RT techs'!$K$2:$K$1718,'Service PJ'!$B188,'EPA_US9RT techs'!$L$2:$L$1718,'Service PJ'!$A188,'EPA_US9RT techs'!$C$2:$C$1718,"VDA_FLOP",'EPA_US9RT techs'!$F$2:$F$1718,'Service PJ'!F$1))</f>
        <v>1</v>
      </c>
      <c r="G188" s="1">
        <f>IFERROR(IFERROR(1/AVERAGEIFS('EPA_US9RT techs'!$I$2:$I$1718,'EPA_US9RT techs'!$J$2:$J$1718,'Service PJ'!$D188,'EPA_US9RT techs'!$K$2:$K$1718,'Service PJ'!$B188,'EPA_US9RT techs'!$L$2:$L$1718,'Service PJ'!$A188,'EPA_US9RT techs'!$C$2:$C$1718,"VDA_FLOP",'EPA_US9RT techs'!$F$2:$F$1718,'Service PJ'!G$1),1/AVERAGEIFS('EPA_US9RT techs'!$I$2:$I$1718,'EPA_US9RT techs'!$K$2:$K$1718,'Service PJ'!$B188,'EPA_US9RT techs'!$L$2:$L$1718,'Service PJ'!$A188,'EPA_US9RT techs'!$C$2:$C$1718,"VDA_FLOP",'EPA_US9RT techs'!$F$2:$F$1718,'Service PJ'!G$1)),"")</f>
        <v>1.104421953023411</v>
      </c>
      <c r="H188" s="1">
        <f>IFERROR(IFERROR(1/AVERAGEIFS('EPA_US9RT techs'!$I$2:$I$1718,'EPA_US9RT techs'!$J$2:$J$1718,'Service PJ'!$D188,'EPA_US9RT techs'!$K$2:$K$1718,'Service PJ'!$B188,'EPA_US9RT techs'!$L$2:$L$1718,'Service PJ'!$A188,'EPA_US9RT techs'!$C$2:$C$1718,"VDA_FLOP",'EPA_US9RT techs'!$F$2:$F$1718,'Service PJ'!H$1),1/AVERAGEIFS('EPA_US9RT techs'!$I$2:$I$1718,'EPA_US9RT techs'!$K$2:$K$1718,'Service PJ'!$B188,'EPA_US9RT techs'!$L$2:$L$1718,'Service PJ'!$A188,'EPA_US9RT techs'!$C$2:$C$1718,"VDA_FLOP",'EPA_US9RT techs'!$F$2:$F$1718,'Service PJ'!H$1)),"")</f>
        <v>1.1266495322275636</v>
      </c>
      <c r="I188" s="1">
        <f>IFERROR(IFERROR(1/AVERAGEIFS('EPA_US9RT techs'!$I$2:$I$1718,'EPA_US9RT techs'!$J$2:$J$1718,'Service PJ'!$D188,'EPA_US9RT techs'!$K$2:$K$1718,'Service PJ'!$B188,'EPA_US9RT techs'!$L$2:$L$1718,'Service PJ'!$A188,'EPA_US9RT techs'!$C$2:$C$1718,"VDA_FLOP",'EPA_US9RT techs'!$F$2:$F$1718,'Service PJ'!I$1),1/AVERAGEIFS('EPA_US9RT techs'!$I$2:$I$1718,'EPA_US9RT techs'!$K$2:$K$1718,'Service PJ'!$B188,'EPA_US9RT techs'!$L$2:$L$1718,'Service PJ'!$A188,'EPA_US9RT techs'!$C$2:$C$1718,"VDA_FLOP",'EPA_US9RT techs'!$F$2:$F$1718,'Service PJ'!I$1)),"")</f>
        <v>1.1633688626443803</v>
      </c>
      <c r="J188" s="1">
        <f>IFERROR(IFERROR(1/AVERAGEIFS('EPA_US9RT techs'!$I$2:$I$1718,'EPA_US9RT techs'!$J$2:$J$1718,'Service PJ'!$D188,'EPA_US9RT techs'!$K$2:$K$1718,'Service PJ'!$B188,'EPA_US9RT techs'!$L$2:$L$1718,'Service PJ'!$A188,'EPA_US9RT techs'!$C$2:$C$1718,"VDA_FLOP",'EPA_US9RT techs'!$F$2:$F$1718,'Service PJ'!J$1),1/AVERAGEIFS('EPA_US9RT techs'!$I$2:$I$1718,'EPA_US9RT techs'!$K$2:$K$1718,'Service PJ'!$B188,'EPA_US9RT techs'!$L$2:$L$1718,'Service PJ'!$A188,'EPA_US9RT techs'!$C$2:$C$1718,"VDA_FLOP",'EPA_US9RT techs'!$F$2:$F$1718,'Service PJ'!J$1)),"")</f>
        <v>1.1937005329283072</v>
      </c>
      <c r="L188" t="str">
        <f>IF(SUM(O188:AR188)=0,"\I: ","")&amp;'Service PJ'!D188&amp;"_"&amp;'Service PJ'!E188&amp;"_"&amp;'Service PJ'!C188</f>
        <v>INM_PRC_OVC</v>
      </c>
      <c r="M188" t="str">
        <f>"IND"&amp;'Service PJ'!C188</f>
        <v>INDOVC</v>
      </c>
      <c r="N188" t="str">
        <f t="shared" si="134"/>
        <v>INM_PRC</v>
      </c>
      <c r="O188" s="1">
        <f>'Service shares'!AK188*'Service PJ'!AV188</f>
        <v>0</v>
      </c>
      <c r="P188" s="1">
        <f>'Service shares'!AL188*'Service PJ'!AW188</f>
        <v>0</v>
      </c>
      <c r="Q188" s="1">
        <f>'Service shares'!AM188*'Service PJ'!AX188</f>
        <v>0</v>
      </c>
      <c r="R188" s="1">
        <f>'Service shares'!AN188*'Service PJ'!AY188</f>
        <v>4.8921043525288616E-3</v>
      </c>
      <c r="S188" s="1">
        <f>'Service shares'!AO188*'Service PJ'!AZ188</f>
        <v>0.11383445365117147</v>
      </c>
      <c r="T188" s="1">
        <f>'Service shares'!AP188*'Service PJ'!BA188</f>
        <v>0</v>
      </c>
      <c r="U188" s="1">
        <f>'Service shares'!AQ188*'Service PJ'!BB188</f>
        <v>2.0925600161426413E-3</v>
      </c>
      <c r="V188" s="14">
        <f>'Service shares'!AR188*'Service PJ'!BC188</f>
        <v>3.6326501164901201E-2</v>
      </c>
      <c r="W188" s="1">
        <f>'Service shares'!AS188*'Service PJ'!BD188</f>
        <v>1.3406418330209306E-2</v>
      </c>
      <c r="X188" s="1">
        <f>'Service shares'!AT188*'Service PJ'!BE188</f>
        <v>6.9594398333313432</v>
      </c>
      <c r="Y188" s="1">
        <f>'Service shares'!AU188*'Service PJ'!BF188</f>
        <v>2.0565658746748185E-2</v>
      </c>
      <c r="Z188" s="1">
        <f>'Service shares'!AV188*'Service PJ'!BG188</f>
        <v>8.401950927540526E-2</v>
      </c>
      <c r="AA188" s="1">
        <f>'Service shares'!AW188*'Service PJ'!BH188</f>
        <v>2.0304038043043593E-2</v>
      </c>
      <c r="AB188" s="1">
        <f>'Service shares'!AX188*'Service PJ'!BI188</f>
        <v>1.1005105322345831E-3</v>
      </c>
      <c r="AC188" s="1">
        <f>'Service shares'!AY188*'Service PJ'!BJ188</f>
        <v>3.3490289368646925E-2</v>
      </c>
      <c r="AD188" s="1">
        <f>'Service shares'!AZ188*'Service PJ'!BK188</f>
        <v>4.4798387971097149E-3</v>
      </c>
      <c r="AE188" s="1">
        <f>'Service shares'!BA188*'Service PJ'!BL188</f>
        <v>3.2023915464720019E-2</v>
      </c>
      <c r="AF188" s="1">
        <f>'Service shares'!BB188*'Service PJ'!BM188</f>
        <v>2.6727414458557856E-2</v>
      </c>
      <c r="AG188" s="1">
        <f>'Service shares'!BC188*'Service PJ'!BN188</f>
        <v>5.4239934396325969E-2</v>
      </c>
      <c r="AH188" s="1">
        <f>'Service shares'!BD188*'Service PJ'!BO188</f>
        <v>0</v>
      </c>
      <c r="AI188" s="1">
        <f>'Service shares'!BE188*'Service PJ'!BP188</f>
        <v>3.4829219512722688E-3</v>
      </c>
      <c r="AJ188" s="1">
        <f>'Service shares'!BF188*'Service PJ'!BQ188</f>
        <v>0</v>
      </c>
      <c r="AK188" s="1">
        <f>'Service shares'!BG188*'Service PJ'!BR188</f>
        <v>3.5399512085449288E-2</v>
      </c>
      <c r="AL188" s="1">
        <f>'Service shares'!BH188*'Service PJ'!BS188</f>
        <v>8.7486774545804669E-3</v>
      </c>
      <c r="AM188" s="1">
        <f>'Service shares'!BI188*'Service PJ'!BT188</f>
        <v>4.8359512204034914E-2</v>
      </c>
      <c r="AN188" s="1">
        <f>'Service shares'!BJ188*'Service PJ'!BU188</f>
        <v>0</v>
      </c>
      <c r="AO188" s="1">
        <f>'Service shares'!BK188*'Service PJ'!BV188</f>
        <v>0</v>
      </c>
      <c r="AP188" s="1">
        <f>'Service shares'!BL188*'Service PJ'!BW188</f>
        <v>0</v>
      </c>
      <c r="AQ188" s="1">
        <f>'Service shares'!BM188*'Service PJ'!BX188</f>
        <v>0</v>
      </c>
      <c r="AR188" s="1">
        <f>'Service shares'!BN188*'Service PJ'!BY188</f>
        <v>0</v>
      </c>
      <c r="AS188" s="2">
        <v>0</v>
      </c>
      <c r="AU188" t="str">
        <f t="shared" si="101"/>
        <v>INM_PRC_OVC</v>
      </c>
      <c r="AV188" s="1">
        <f t="shared" si="149"/>
        <v>1.104421953023411</v>
      </c>
      <c r="AW188" s="1">
        <f t="shared" si="149"/>
        <v>1.104421953023411</v>
      </c>
      <c r="AX188" s="1">
        <f t="shared" si="149"/>
        <v>1.104421953023411</v>
      </c>
      <c r="AY188" s="1">
        <f t="shared" si="149"/>
        <v>1.104421953023411</v>
      </c>
      <c r="AZ188" s="1">
        <f t="shared" si="149"/>
        <v>1.104421953023411</v>
      </c>
      <c r="BA188" s="1">
        <f t="shared" si="149"/>
        <v>1.104421953023411</v>
      </c>
      <c r="BB188" s="1">
        <f t="shared" si="149"/>
        <v>1.104421953023411</v>
      </c>
      <c r="BC188" s="1">
        <f t="shared" si="149"/>
        <v>1.104421953023411</v>
      </c>
      <c r="BD188" s="1">
        <f t="shared" si="149"/>
        <v>1.104421953023411</v>
      </c>
      <c r="BE188" s="1">
        <f t="shared" si="149"/>
        <v>1.104421953023411</v>
      </c>
      <c r="BF188" s="1">
        <f t="shared" si="149"/>
        <v>1.104421953023411</v>
      </c>
      <c r="BG188" s="1">
        <f t="shared" si="149"/>
        <v>1.104421953023411</v>
      </c>
      <c r="BH188" s="1">
        <f t="shared" si="149"/>
        <v>1.104421953023411</v>
      </c>
      <c r="BI188" s="1">
        <f t="shared" si="149"/>
        <v>1.104421953023411</v>
      </c>
      <c r="BJ188" s="1">
        <f t="shared" si="149"/>
        <v>1.104421953023411</v>
      </c>
      <c r="BK188" s="1">
        <f t="shared" si="148"/>
        <v>1.104421953023411</v>
      </c>
      <c r="BL188" s="1">
        <f t="shared" si="144"/>
        <v>1.104421953023411</v>
      </c>
      <c r="BM188" s="1">
        <f t="shared" si="150"/>
        <v>1.104421953023411</v>
      </c>
      <c r="BN188" s="1">
        <f t="shared" si="150"/>
        <v>1.104421953023411</v>
      </c>
      <c r="BO188" s="1">
        <f t="shared" si="150"/>
        <v>1.104421953023411</v>
      </c>
      <c r="BP188" s="1">
        <f t="shared" si="150"/>
        <v>1.104421953023411</v>
      </c>
      <c r="BQ188" s="1">
        <f t="shared" si="150"/>
        <v>1.104421953023411</v>
      </c>
      <c r="BR188" s="1">
        <f t="shared" si="150"/>
        <v>1.104421953023411</v>
      </c>
      <c r="BS188" s="1">
        <f t="shared" si="150"/>
        <v>1.104421953023411</v>
      </c>
      <c r="BT188" s="1">
        <f t="shared" si="150"/>
        <v>1.104421953023411</v>
      </c>
      <c r="BU188" s="1">
        <f t="shared" si="150"/>
        <v>1.104421953023411</v>
      </c>
      <c r="BV188" s="1">
        <f t="shared" si="150"/>
        <v>1.104421953023411</v>
      </c>
      <c r="BW188" s="1">
        <f t="shared" si="150"/>
        <v>1.104421953023411</v>
      </c>
      <c r="BX188" s="1">
        <f t="shared" si="150"/>
        <v>1.104421953023411</v>
      </c>
      <c r="BY188" s="1">
        <f t="shared" si="150"/>
        <v>1.104421953023411</v>
      </c>
      <c r="CC188" t="str">
        <f t="shared" si="136"/>
        <v>PRE</v>
      </c>
      <c r="CD188" t="str">
        <f t="shared" si="137"/>
        <v>INM_PRC_OVC</v>
      </c>
      <c r="CE188" t="str">
        <f>VLOOKUP(D188,'IND Balance'!$AM$5:$AN$21,2,FALSE)&amp;" - "&amp;VLOOKUP(E188,'MECS_Table 5.4'!$AF$18:$AG$30,2,FALSE)&amp;" - "&amp;VLOOKUP('Service PJ'!M188,'IND Balance'!$AM$22:$AN$32,2,FALSE)</f>
        <v>Non-metals - Process Cool - Oven Coke</v>
      </c>
      <c r="CF188" t="s">
        <v>109</v>
      </c>
      <c r="CG188" t="s">
        <v>110</v>
      </c>
      <c r="CL188" t="str">
        <f t="shared" si="138"/>
        <v>INM_PRC_OVC</v>
      </c>
      <c r="CM188" t="str">
        <f t="shared" si="139"/>
        <v>INM_PRC</v>
      </c>
      <c r="CN188" s="1">
        <f t="shared" si="103"/>
        <v>0</v>
      </c>
      <c r="CO188" s="1">
        <f t="shared" si="104"/>
        <v>0</v>
      </c>
      <c r="CP188" s="1">
        <f t="shared" si="105"/>
        <v>0</v>
      </c>
      <c r="CQ188" s="1">
        <f t="shared" si="106"/>
        <v>1.9570911827171645E-3</v>
      </c>
      <c r="CR188" s="1">
        <f t="shared" si="107"/>
        <v>9.9299002341462789E-3</v>
      </c>
      <c r="CS188" s="1">
        <f t="shared" si="108"/>
        <v>0</v>
      </c>
      <c r="CT188" s="1">
        <f t="shared" si="109"/>
        <v>1.2792634924253309E-3</v>
      </c>
      <c r="CU188" s="1">
        <f t="shared" si="110"/>
        <v>8.0284401728827337E-3</v>
      </c>
      <c r="CV188" s="1">
        <f t="shared" si="111"/>
        <v>1.2087224155534071E-2</v>
      </c>
      <c r="CW188" s="1">
        <f t="shared" si="112"/>
        <v>3.9363271656231713E-2</v>
      </c>
      <c r="CX188" s="1">
        <f t="shared" si="113"/>
        <v>2.3974524301377368E-2</v>
      </c>
      <c r="CY188" s="1">
        <f t="shared" si="114"/>
        <v>1.6074188350435632E-2</v>
      </c>
      <c r="CZ188" s="1">
        <f t="shared" si="115"/>
        <v>1.1067824254183711E-2</v>
      </c>
      <c r="DA188" s="1">
        <f t="shared" si="116"/>
        <v>3.4019520400899015E-4</v>
      </c>
      <c r="DB188" s="1">
        <f t="shared" si="117"/>
        <v>1.607035726570151E-2</v>
      </c>
      <c r="DC188" s="1">
        <f t="shared" si="118"/>
        <v>1.5104522096706823E-3</v>
      </c>
      <c r="DD188" s="1">
        <f t="shared" si="119"/>
        <v>4.0367762565459682E-3</v>
      </c>
      <c r="DE188" s="1">
        <f t="shared" si="120"/>
        <v>9.4015193635172654E-3</v>
      </c>
      <c r="DF188" s="1">
        <f t="shared" si="121"/>
        <v>9.7529016612880586E-3</v>
      </c>
      <c r="DG188" s="1">
        <f t="shared" si="122"/>
        <v>0</v>
      </c>
      <c r="DH188" s="1">
        <f t="shared" si="123"/>
        <v>1.6093656852333449E-3</v>
      </c>
      <c r="DI188" s="1">
        <f t="shared" si="124"/>
        <v>0</v>
      </c>
      <c r="DJ188" s="1">
        <f t="shared" si="125"/>
        <v>2.3473448562711201E-2</v>
      </c>
      <c r="DK188" s="1">
        <f t="shared" si="126"/>
        <v>2.1514143262339198E-2</v>
      </c>
      <c r="DL188" s="1">
        <f t="shared" si="127"/>
        <v>6.8087977894958629E-3</v>
      </c>
      <c r="DM188" s="1">
        <f t="shared" si="128"/>
        <v>0</v>
      </c>
      <c r="DN188" s="1">
        <f t="shared" si="129"/>
        <v>0</v>
      </c>
      <c r="DO188" s="1">
        <f t="shared" si="130"/>
        <v>0</v>
      </c>
      <c r="DP188" s="1">
        <f t="shared" si="131"/>
        <v>0</v>
      </c>
      <c r="DQ188" s="1" t="str">
        <f t="shared" si="132"/>
        <v/>
      </c>
      <c r="DR188" s="1">
        <v>3</v>
      </c>
      <c r="DS188" s="1" t="str">
        <f t="shared" si="140"/>
        <v/>
      </c>
      <c r="DT188" t="str">
        <f t="shared" si="141"/>
        <v/>
      </c>
    </row>
    <row r="189" spans="1:124" x14ac:dyDescent="0.45">
      <c r="A189" t="s">
        <v>160</v>
      </c>
      <c r="B189" t="str">
        <f>VLOOKUP(E189,'EPA_US9RT techs'!$R$26:$S$34,2,FALSE)</f>
        <v>MDR</v>
      </c>
      <c r="C189" t="str">
        <f>'Service shares'!A189</f>
        <v>OVC</v>
      </c>
      <c r="D189" t="str">
        <f>'Service shares'!B189</f>
        <v>INM</v>
      </c>
      <c r="E189" t="str">
        <f>'Service shares'!C189</f>
        <v>MDR</v>
      </c>
      <c r="F189" s="1">
        <f>IFERROR(1/AVERAGEIFS('EPA_US9RT techs'!$I$2:$I$1718,'EPA_US9RT techs'!$J$2:$J$1718,'Service PJ'!$D189,'EPA_US9RT techs'!$K$2:$K$1718,'Service PJ'!$B189,'EPA_US9RT techs'!$L$2:$L$1718,'Service PJ'!$A189,'EPA_US9RT techs'!$C$2:$C$1718,"VDA_FLOP",'EPA_US9RT techs'!$F$2:$F$1718,'Service PJ'!F$1),1/AVERAGEIFS('EPA_US9RT techs'!$I$2:$I$1718,'EPA_US9RT techs'!$K$2:$K$1718,'Service PJ'!$B189,'EPA_US9RT techs'!$L$2:$L$1718,'Service PJ'!$A189,'EPA_US9RT techs'!$C$2:$C$1718,"VDA_FLOP",'EPA_US9RT techs'!$F$2:$F$1718,'Service PJ'!F$1))</f>
        <v>1</v>
      </c>
      <c r="G189" s="1">
        <f>IFERROR(IFERROR(1/AVERAGEIFS('EPA_US9RT techs'!$I$2:$I$1718,'EPA_US9RT techs'!$J$2:$J$1718,'Service PJ'!$D189,'EPA_US9RT techs'!$K$2:$K$1718,'Service PJ'!$B189,'EPA_US9RT techs'!$L$2:$L$1718,'Service PJ'!$A189,'EPA_US9RT techs'!$C$2:$C$1718,"VDA_FLOP",'EPA_US9RT techs'!$F$2:$F$1718,'Service PJ'!G$1),1/AVERAGEIFS('EPA_US9RT techs'!$I$2:$I$1718,'EPA_US9RT techs'!$K$2:$K$1718,'Service PJ'!$B189,'EPA_US9RT techs'!$L$2:$L$1718,'Service PJ'!$A189,'EPA_US9RT techs'!$C$2:$C$1718,"VDA_FLOP",'EPA_US9RT techs'!$F$2:$F$1718,'Service PJ'!G$1)),"")</f>
        <v>1.0320564787169744</v>
      </c>
      <c r="H189" s="1">
        <f>IFERROR(IFERROR(1/AVERAGEIFS('EPA_US9RT techs'!$I$2:$I$1718,'EPA_US9RT techs'!$J$2:$J$1718,'Service PJ'!$D189,'EPA_US9RT techs'!$K$2:$K$1718,'Service PJ'!$B189,'EPA_US9RT techs'!$L$2:$L$1718,'Service PJ'!$A189,'EPA_US9RT techs'!$C$2:$C$1718,"VDA_FLOP",'EPA_US9RT techs'!$F$2:$F$1718,'Service PJ'!H$1),1/AVERAGEIFS('EPA_US9RT techs'!$I$2:$I$1718,'EPA_US9RT techs'!$K$2:$K$1718,'Service PJ'!$B189,'EPA_US9RT techs'!$L$2:$L$1718,'Service PJ'!$A189,'EPA_US9RT techs'!$C$2:$C$1718,"VDA_FLOP",'EPA_US9RT techs'!$F$2:$F$1718,'Service PJ'!H$1)),"")</f>
        <v>1.1266905811053975</v>
      </c>
      <c r="I189" s="1">
        <f>IFERROR(IFERROR(1/AVERAGEIFS('EPA_US9RT techs'!$I$2:$I$1718,'EPA_US9RT techs'!$J$2:$J$1718,'Service PJ'!$D189,'EPA_US9RT techs'!$K$2:$K$1718,'Service PJ'!$B189,'EPA_US9RT techs'!$L$2:$L$1718,'Service PJ'!$A189,'EPA_US9RT techs'!$C$2:$C$1718,"VDA_FLOP",'EPA_US9RT techs'!$F$2:$F$1718,'Service PJ'!I$1),1/AVERAGEIFS('EPA_US9RT techs'!$I$2:$I$1718,'EPA_US9RT techs'!$K$2:$K$1718,'Service PJ'!$B189,'EPA_US9RT techs'!$L$2:$L$1718,'Service PJ'!$A189,'EPA_US9RT techs'!$C$2:$C$1718,"VDA_FLOP",'EPA_US9RT techs'!$F$2:$F$1718,'Service PJ'!I$1)),"")</f>
        <v>1.2134292666612403</v>
      </c>
      <c r="J189" s="1">
        <f>IFERROR(IFERROR(1/AVERAGEIFS('EPA_US9RT techs'!$I$2:$I$1718,'EPA_US9RT techs'!$J$2:$J$1718,'Service PJ'!$D189,'EPA_US9RT techs'!$K$2:$K$1718,'Service PJ'!$B189,'EPA_US9RT techs'!$L$2:$L$1718,'Service PJ'!$A189,'EPA_US9RT techs'!$C$2:$C$1718,"VDA_FLOP",'EPA_US9RT techs'!$F$2:$F$1718,'Service PJ'!J$1),1/AVERAGEIFS('EPA_US9RT techs'!$I$2:$I$1718,'EPA_US9RT techs'!$K$2:$K$1718,'Service PJ'!$B189,'EPA_US9RT techs'!$L$2:$L$1718,'Service PJ'!$A189,'EPA_US9RT techs'!$C$2:$C$1718,"VDA_FLOP",'EPA_US9RT techs'!$F$2:$F$1718,'Service PJ'!J$1)),"")</f>
        <v>1.3224876615700021</v>
      </c>
      <c r="L189" t="str">
        <f>IF(SUM(O189:AR189)=0,"\I: ","")&amp;'Service PJ'!D189&amp;"_"&amp;'Service PJ'!E189&amp;"_"&amp;'Service PJ'!C189</f>
        <v>INM_MDR_OVC</v>
      </c>
      <c r="M189" t="str">
        <f>"IND"&amp;'Service PJ'!C189</f>
        <v>INDOVC</v>
      </c>
      <c r="N189" t="str">
        <f t="shared" si="134"/>
        <v>INM_MDR</v>
      </c>
      <c r="O189" s="1">
        <f>'Service shares'!AK189*'Service PJ'!AV189</f>
        <v>0</v>
      </c>
      <c r="P189" s="1">
        <f>'Service shares'!AL189*'Service PJ'!AW189</f>
        <v>0</v>
      </c>
      <c r="Q189" s="1">
        <f>'Service shares'!AM189*'Service PJ'!AX189</f>
        <v>0</v>
      </c>
      <c r="R189" s="1">
        <f>'Service shares'!AN189*'Service PJ'!AY189</f>
        <v>2.1333933010148624E-2</v>
      </c>
      <c r="S189" s="1">
        <f>'Service shares'!AO189*'Service PJ'!AZ189</f>
        <v>0.49641962506085635</v>
      </c>
      <c r="T189" s="1">
        <f>'Service shares'!AP189*'Service PJ'!BA189</f>
        <v>0</v>
      </c>
      <c r="U189" s="1">
        <f>'Service shares'!AQ189*'Service PJ'!BB189</f>
        <v>9.1254257855365867E-3</v>
      </c>
      <c r="V189" s="14">
        <f>'Service shares'!AR189*'Service PJ'!BC189</f>
        <v>0.15841590581453485</v>
      </c>
      <c r="W189" s="1">
        <f>'Service shares'!AS189*'Service PJ'!BD189</f>
        <v>5.8463926758812242E-2</v>
      </c>
      <c r="X189" s="1">
        <f>'Service shares'!AT189*'Service PJ'!BE189</f>
        <v>30.349357350830317</v>
      </c>
      <c r="Y189" s="1">
        <f>'Service shares'!AU189*'Service PJ'!BF189</f>
        <v>8.9684592640772887E-2</v>
      </c>
      <c r="Z189" s="1">
        <f>'Service shares'!AV189*'Service PJ'!BG189</f>
        <v>0.36639990753682156</v>
      </c>
      <c r="AA189" s="1">
        <f>'Service shares'!AW189*'Service PJ'!BH189</f>
        <v>8.8543693313059932E-2</v>
      </c>
      <c r="AB189" s="1">
        <f>'Service shares'!AX189*'Service PJ'!BI189</f>
        <v>4.7992062882957678E-3</v>
      </c>
      <c r="AC189" s="1">
        <f>'Service shares'!AY189*'Service PJ'!BJ189</f>
        <v>0.14604749580042631</v>
      </c>
      <c r="AD189" s="1">
        <f>'Service shares'!AZ189*'Service PJ'!BK189</f>
        <v>1.9536087930013064E-2</v>
      </c>
      <c r="AE189" s="1">
        <f>'Service shares'!BA189*'Service PJ'!BL189</f>
        <v>0.13965279928949942</v>
      </c>
      <c r="AF189" s="1">
        <f>'Service shares'!BB189*'Service PJ'!BM189</f>
        <v>0.11655533662085495</v>
      </c>
      <c r="AG189" s="1">
        <f>'Service shares'!BC189*'Service PJ'!BN189</f>
        <v>0.23653443252654896</v>
      </c>
      <c r="AH189" s="1">
        <f>'Service shares'!BD189*'Service PJ'!BO189</f>
        <v>0</v>
      </c>
      <c r="AI189" s="1">
        <f>'Service shares'!BE189*'Service PJ'!BP189</f>
        <v>1.5188642398768283E-2</v>
      </c>
      <c r="AJ189" s="1">
        <f>'Service shares'!BF189*'Service PJ'!BQ189</f>
        <v>0</v>
      </c>
      <c r="AK189" s="1">
        <f>'Service shares'!BG189*'Service PJ'!BR189</f>
        <v>0.15437340763848034</v>
      </c>
      <c r="AL189" s="1">
        <f>'Service shares'!BH189*'Service PJ'!BS189</f>
        <v>3.8152027285954376E-2</v>
      </c>
      <c r="AM189" s="1">
        <f>'Service shares'!BI189*'Service PJ'!BT189</f>
        <v>0.21089055331189588</v>
      </c>
      <c r="AN189" s="1">
        <f>'Service shares'!BJ189*'Service PJ'!BU189</f>
        <v>0</v>
      </c>
      <c r="AO189" s="1">
        <f>'Service shares'!BK189*'Service PJ'!BV189</f>
        <v>0</v>
      </c>
      <c r="AP189" s="1">
        <f>'Service shares'!BL189*'Service PJ'!BW189</f>
        <v>0</v>
      </c>
      <c r="AQ189" s="1">
        <f>'Service shares'!BM189*'Service PJ'!BX189</f>
        <v>0</v>
      </c>
      <c r="AR189" s="1">
        <f>'Service shares'!BN189*'Service PJ'!BY189</f>
        <v>0</v>
      </c>
      <c r="AS189" s="2">
        <v>0</v>
      </c>
      <c r="AU189" t="str">
        <f t="shared" si="101"/>
        <v>INM_MDR_OVC</v>
      </c>
      <c r="AV189" s="1">
        <f t="shared" si="149"/>
        <v>1.0320564787169744</v>
      </c>
      <c r="AW189" s="1">
        <f t="shared" si="149"/>
        <v>1.0320564787169744</v>
      </c>
      <c r="AX189" s="1">
        <f t="shared" si="149"/>
        <v>1.0320564787169744</v>
      </c>
      <c r="AY189" s="1">
        <f t="shared" si="149"/>
        <v>1.0320564787169744</v>
      </c>
      <c r="AZ189" s="1">
        <f t="shared" si="149"/>
        <v>1.0320564787169744</v>
      </c>
      <c r="BA189" s="1">
        <f t="shared" si="149"/>
        <v>1.0320564787169744</v>
      </c>
      <c r="BB189" s="1">
        <f t="shared" si="149"/>
        <v>1.0320564787169744</v>
      </c>
      <c r="BC189" s="1">
        <f t="shared" si="149"/>
        <v>1.0320564787169744</v>
      </c>
      <c r="BD189" s="1">
        <f t="shared" si="149"/>
        <v>1.0320564787169744</v>
      </c>
      <c r="BE189" s="1">
        <f t="shared" si="149"/>
        <v>1.0320564787169744</v>
      </c>
      <c r="BF189" s="1">
        <f t="shared" si="149"/>
        <v>1.0320564787169744</v>
      </c>
      <c r="BG189" s="1">
        <f t="shared" si="149"/>
        <v>1.0320564787169744</v>
      </c>
      <c r="BH189" s="1">
        <f t="shared" si="149"/>
        <v>1.0320564787169744</v>
      </c>
      <c r="BI189" s="1">
        <f t="shared" si="149"/>
        <v>1.0320564787169744</v>
      </c>
      <c r="BJ189" s="1">
        <f t="shared" si="149"/>
        <v>1.0320564787169744</v>
      </c>
      <c r="BK189" s="1">
        <f t="shared" si="148"/>
        <v>1.0320564787169744</v>
      </c>
      <c r="BL189" s="1">
        <f t="shared" si="144"/>
        <v>1.0320564787169744</v>
      </c>
      <c r="BM189" s="1">
        <f t="shared" si="150"/>
        <v>1.0320564787169744</v>
      </c>
      <c r="BN189" s="1">
        <f t="shared" si="150"/>
        <v>1.0320564787169744</v>
      </c>
      <c r="BO189" s="1">
        <f t="shared" si="150"/>
        <v>1.0320564787169744</v>
      </c>
      <c r="BP189" s="1">
        <f t="shared" si="150"/>
        <v>1.0320564787169744</v>
      </c>
      <c r="BQ189" s="1">
        <f t="shared" si="150"/>
        <v>1.0320564787169744</v>
      </c>
      <c r="BR189" s="1">
        <f t="shared" si="150"/>
        <v>1.0320564787169744</v>
      </c>
      <c r="BS189" s="1">
        <f t="shared" si="150"/>
        <v>1.0320564787169744</v>
      </c>
      <c r="BT189" s="1">
        <f t="shared" si="150"/>
        <v>1.0320564787169744</v>
      </c>
      <c r="BU189" s="1">
        <f t="shared" si="150"/>
        <v>1.0320564787169744</v>
      </c>
      <c r="BV189" s="1">
        <f t="shared" si="150"/>
        <v>1.0320564787169744</v>
      </c>
      <c r="BW189" s="1">
        <f t="shared" si="150"/>
        <v>1.0320564787169744</v>
      </c>
      <c r="BX189" s="1">
        <f t="shared" si="150"/>
        <v>1.0320564787169744</v>
      </c>
      <c r="BY189" s="1">
        <f t="shared" si="150"/>
        <v>1.0320564787169744</v>
      </c>
      <c r="CC189" t="str">
        <f t="shared" si="136"/>
        <v>PRE</v>
      </c>
      <c r="CD189" t="str">
        <f t="shared" si="137"/>
        <v>INM_MDR_OVC</v>
      </c>
      <c r="CE189" t="str">
        <f>VLOOKUP(D189,'IND Balance'!$AM$5:$AN$21,2,FALSE)&amp;" - "&amp;VLOOKUP(E189,'MECS_Table 5.4'!$AF$18:$AG$30,2,FALSE)&amp;" - "&amp;VLOOKUP('Service PJ'!M189,'IND Balance'!$AM$22:$AN$32,2,FALSE)</f>
        <v>Non-metals - Machine drive - Oven Coke</v>
      </c>
      <c r="CF189" t="s">
        <v>109</v>
      </c>
      <c r="CG189" t="s">
        <v>110</v>
      </c>
      <c r="CL189" t="str">
        <f t="shared" si="138"/>
        <v>INM_MDR_OVC</v>
      </c>
      <c r="CM189" t="str">
        <f t="shared" si="139"/>
        <v>INM_MDR</v>
      </c>
      <c r="CN189" s="1">
        <f t="shared" si="103"/>
        <v>0</v>
      </c>
      <c r="CO189" s="1">
        <f t="shared" si="104"/>
        <v>0</v>
      </c>
      <c r="CP189" s="1">
        <f t="shared" si="105"/>
        <v>0</v>
      </c>
      <c r="CQ189" s="1">
        <f t="shared" si="106"/>
        <v>1.011871397945242E-3</v>
      </c>
      <c r="CR189" s="1">
        <f t="shared" si="107"/>
        <v>4.150402671781175E-3</v>
      </c>
      <c r="CS189" s="1">
        <f t="shared" si="108"/>
        <v>0</v>
      </c>
      <c r="CT189" s="1">
        <f t="shared" si="109"/>
        <v>6.0407122408898909E-4</v>
      </c>
      <c r="CU189" s="1">
        <f t="shared" si="110"/>
        <v>1.8463987821282872E-3</v>
      </c>
      <c r="CV189" s="1">
        <f t="shared" si="111"/>
        <v>3.5085379262020933E-3</v>
      </c>
      <c r="CW189" s="1">
        <f t="shared" si="112"/>
        <v>2.5308890933031215E-2</v>
      </c>
      <c r="CX189" s="1">
        <f t="shared" si="113"/>
        <v>7.0933188364479876E-3</v>
      </c>
      <c r="CY189" s="1">
        <f t="shared" si="114"/>
        <v>8.9931175938192838E-3</v>
      </c>
      <c r="CZ189" s="1">
        <f t="shared" si="115"/>
        <v>5.0298124117879438E-3</v>
      </c>
      <c r="DA189" s="1">
        <f t="shared" si="116"/>
        <v>9.7699399507093681E-5</v>
      </c>
      <c r="DB189" s="1">
        <f t="shared" si="117"/>
        <v>5.3479211331439545E-3</v>
      </c>
      <c r="DC189" s="1">
        <f t="shared" si="118"/>
        <v>3.7559319407527291E-4</v>
      </c>
      <c r="DD189" s="1">
        <f t="shared" si="119"/>
        <v>1.2050908078843664E-3</v>
      </c>
      <c r="DE189" s="1">
        <f t="shared" si="120"/>
        <v>3.5910455890838179E-3</v>
      </c>
      <c r="DF189" s="1">
        <f t="shared" si="121"/>
        <v>5.1212647306591186E-3</v>
      </c>
      <c r="DG189" s="1">
        <f t="shared" si="122"/>
        <v>0</v>
      </c>
      <c r="DH189" s="1">
        <f t="shared" si="123"/>
        <v>5.0230974844072914E-4</v>
      </c>
      <c r="DI189" s="1">
        <f t="shared" si="124"/>
        <v>0</v>
      </c>
      <c r="DJ189" s="1">
        <f t="shared" si="125"/>
        <v>1.2504018509808786E-2</v>
      </c>
      <c r="DK189" s="1">
        <f t="shared" si="126"/>
        <v>9.6059116436078337E-3</v>
      </c>
      <c r="DL189" s="1">
        <f t="shared" si="127"/>
        <v>3.0271393417926544E-3</v>
      </c>
      <c r="DM189" s="1">
        <f t="shared" si="128"/>
        <v>0</v>
      </c>
      <c r="DN189" s="1">
        <f t="shared" si="129"/>
        <v>0</v>
      </c>
      <c r="DO189" s="1">
        <f t="shared" si="130"/>
        <v>0</v>
      </c>
      <c r="DP189" s="1">
        <f t="shared" si="131"/>
        <v>0</v>
      </c>
      <c r="DQ189" s="1" t="str">
        <f t="shared" si="132"/>
        <v/>
      </c>
      <c r="DR189" s="1">
        <v>3</v>
      </c>
      <c r="DS189" s="1" t="str">
        <f t="shared" si="140"/>
        <v/>
      </c>
      <c r="DT189" t="str">
        <f t="shared" si="141"/>
        <v/>
      </c>
    </row>
    <row r="190" spans="1:124" x14ac:dyDescent="0.45">
      <c r="A190" t="s">
        <v>160</v>
      </c>
      <c r="B190" t="str">
        <f>VLOOKUP(E190,'EPA_US9RT techs'!$R$26:$S$34,2,FALSE)</f>
        <v>STM</v>
      </c>
      <c r="C190" t="str">
        <f>'Service shares'!A190</f>
        <v>OVC</v>
      </c>
      <c r="D190" t="str">
        <f>'Service shares'!B190</f>
        <v>ILP</v>
      </c>
      <c r="E190" t="str">
        <f>'Service shares'!C190</f>
        <v>STM</v>
      </c>
      <c r="F190" s="1">
        <f>IFERROR(1/AVERAGEIFS('EPA_US9RT techs'!$I$2:$I$1718,'EPA_US9RT techs'!$J$2:$J$1718,'Service PJ'!$D190,'EPA_US9RT techs'!$K$2:$K$1718,'Service PJ'!$B190,'EPA_US9RT techs'!$L$2:$L$1718,'Service PJ'!$A190,'EPA_US9RT techs'!$C$2:$C$1718,"VDA_FLOP",'EPA_US9RT techs'!$F$2:$F$1718,'Service PJ'!F$1),1/AVERAGEIFS('EPA_US9RT techs'!$I$2:$I$1718,'EPA_US9RT techs'!$K$2:$K$1718,'Service PJ'!$B190,'EPA_US9RT techs'!$L$2:$L$1718,'Service PJ'!$A190,'EPA_US9RT techs'!$C$2:$C$1718,"VDA_FLOP",'EPA_US9RT techs'!$F$2:$F$1718,'Service PJ'!F$1))</f>
        <v>0.81383707767861724</v>
      </c>
      <c r="G190" s="1" t="str">
        <f>IFERROR(IFERROR(1/AVERAGEIFS('EPA_US9RT techs'!$I$2:$I$1718,'EPA_US9RT techs'!$J$2:$J$1718,'Service PJ'!$D190,'EPA_US9RT techs'!$K$2:$K$1718,'Service PJ'!$B190,'EPA_US9RT techs'!$L$2:$L$1718,'Service PJ'!$A190,'EPA_US9RT techs'!$C$2:$C$1718,"VDA_FLOP",'EPA_US9RT techs'!$F$2:$F$1718,'Service PJ'!G$1),1/AVERAGEIFS('EPA_US9RT techs'!$I$2:$I$1718,'EPA_US9RT techs'!$K$2:$K$1718,'Service PJ'!$B190,'EPA_US9RT techs'!$L$2:$L$1718,'Service PJ'!$A190,'EPA_US9RT techs'!$C$2:$C$1718,"VDA_FLOP",'EPA_US9RT techs'!$F$2:$F$1718,'Service PJ'!G$1)),"")</f>
        <v/>
      </c>
      <c r="H190" s="1" t="str">
        <f>IFERROR(IFERROR(1/AVERAGEIFS('EPA_US9RT techs'!$I$2:$I$1718,'EPA_US9RT techs'!$J$2:$J$1718,'Service PJ'!$D190,'EPA_US9RT techs'!$K$2:$K$1718,'Service PJ'!$B190,'EPA_US9RT techs'!$L$2:$L$1718,'Service PJ'!$A190,'EPA_US9RT techs'!$C$2:$C$1718,"VDA_FLOP",'EPA_US9RT techs'!$F$2:$F$1718,'Service PJ'!H$1),1/AVERAGEIFS('EPA_US9RT techs'!$I$2:$I$1718,'EPA_US9RT techs'!$K$2:$K$1718,'Service PJ'!$B190,'EPA_US9RT techs'!$L$2:$L$1718,'Service PJ'!$A190,'EPA_US9RT techs'!$C$2:$C$1718,"VDA_FLOP",'EPA_US9RT techs'!$F$2:$F$1718,'Service PJ'!H$1)),"")</f>
        <v/>
      </c>
      <c r="I190" s="1" t="str">
        <f>IFERROR(IFERROR(1/AVERAGEIFS('EPA_US9RT techs'!$I$2:$I$1718,'EPA_US9RT techs'!$J$2:$J$1718,'Service PJ'!$D190,'EPA_US9RT techs'!$K$2:$K$1718,'Service PJ'!$B190,'EPA_US9RT techs'!$L$2:$L$1718,'Service PJ'!$A190,'EPA_US9RT techs'!$C$2:$C$1718,"VDA_FLOP",'EPA_US9RT techs'!$F$2:$F$1718,'Service PJ'!I$1),1/AVERAGEIFS('EPA_US9RT techs'!$I$2:$I$1718,'EPA_US9RT techs'!$K$2:$K$1718,'Service PJ'!$B190,'EPA_US9RT techs'!$L$2:$L$1718,'Service PJ'!$A190,'EPA_US9RT techs'!$C$2:$C$1718,"VDA_FLOP",'EPA_US9RT techs'!$F$2:$F$1718,'Service PJ'!I$1)),"")</f>
        <v/>
      </c>
      <c r="J190" s="1" t="str">
        <f>IFERROR(IFERROR(1/AVERAGEIFS('EPA_US9RT techs'!$I$2:$I$1718,'EPA_US9RT techs'!$J$2:$J$1718,'Service PJ'!$D190,'EPA_US9RT techs'!$K$2:$K$1718,'Service PJ'!$B190,'EPA_US9RT techs'!$L$2:$L$1718,'Service PJ'!$A190,'EPA_US9RT techs'!$C$2:$C$1718,"VDA_FLOP",'EPA_US9RT techs'!$F$2:$F$1718,'Service PJ'!J$1),1/AVERAGEIFS('EPA_US9RT techs'!$I$2:$I$1718,'EPA_US9RT techs'!$K$2:$K$1718,'Service PJ'!$B190,'EPA_US9RT techs'!$L$2:$L$1718,'Service PJ'!$A190,'EPA_US9RT techs'!$C$2:$C$1718,"VDA_FLOP",'EPA_US9RT techs'!$F$2:$F$1718,'Service PJ'!J$1)),"")</f>
        <v/>
      </c>
      <c r="L190" t="str">
        <f>IF(SUM(O190:AR190)=0,"\I: ","")&amp;'Service PJ'!D190&amp;"_"&amp;'Service PJ'!E190&amp;"_"&amp;'Service PJ'!C190</f>
        <v>\I: ILP_STM_OVC</v>
      </c>
      <c r="M190" t="str">
        <f>"IND"&amp;'Service PJ'!C190</f>
        <v>INDOVC</v>
      </c>
      <c r="N190" t="str">
        <f t="shared" si="134"/>
        <v>\I: ILP</v>
      </c>
      <c r="O190" s="1">
        <f>'Service shares'!AK190*'Service PJ'!AV190</f>
        <v>0</v>
      </c>
      <c r="P190" s="1">
        <f>'Service shares'!AL190*'Service PJ'!AW190</f>
        <v>0</v>
      </c>
      <c r="Q190" s="1">
        <f>'Service shares'!AM190*'Service PJ'!AX190</f>
        <v>0</v>
      </c>
      <c r="R190" s="1">
        <f>'Service shares'!AN190*'Service PJ'!AY190</f>
        <v>0</v>
      </c>
      <c r="S190" s="1">
        <f>'Service shares'!AO190*'Service PJ'!AZ190</f>
        <v>0</v>
      </c>
      <c r="T190" s="1">
        <f>'Service shares'!AP190*'Service PJ'!BA190</f>
        <v>0</v>
      </c>
      <c r="U190" s="1">
        <f>'Service shares'!AQ190*'Service PJ'!BB190</f>
        <v>0</v>
      </c>
      <c r="V190" s="14">
        <f>'Service shares'!AR190*'Service PJ'!BC190</f>
        <v>0</v>
      </c>
      <c r="W190" s="1">
        <f>'Service shares'!AS190*'Service PJ'!BD190</f>
        <v>0</v>
      </c>
      <c r="X190" s="1">
        <f>'Service shares'!AT190*'Service PJ'!BE190</f>
        <v>0</v>
      </c>
      <c r="Y190" s="1">
        <f>'Service shares'!AU190*'Service PJ'!BF190</f>
        <v>0</v>
      </c>
      <c r="Z190" s="1">
        <f>'Service shares'!AV190*'Service PJ'!BG190</f>
        <v>0</v>
      </c>
      <c r="AA190" s="1">
        <f>'Service shares'!AW190*'Service PJ'!BH190</f>
        <v>0</v>
      </c>
      <c r="AB190" s="1">
        <f>'Service shares'!AX190*'Service PJ'!BI190</f>
        <v>0</v>
      </c>
      <c r="AC190" s="1">
        <f>'Service shares'!AY190*'Service PJ'!BJ190</f>
        <v>0</v>
      </c>
      <c r="AD190" s="1">
        <f>'Service shares'!AZ190*'Service PJ'!BK190</f>
        <v>0</v>
      </c>
      <c r="AE190" s="1">
        <f>'Service shares'!BA190*'Service PJ'!BL190</f>
        <v>0</v>
      </c>
      <c r="AF190" s="1">
        <f>'Service shares'!BB190*'Service PJ'!BM190</f>
        <v>0</v>
      </c>
      <c r="AG190" s="1">
        <f>'Service shares'!BC190*'Service PJ'!BN190</f>
        <v>0</v>
      </c>
      <c r="AH190" s="1">
        <f>'Service shares'!BD190*'Service PJ'!BO190</f>
        <v>0</v>
      </c>
      <c r="AI190" s="1">
        <f>'Service shares'!BE190*'Service PJ'!BP190</f>
        <v>0</v>
      </c>
      <c r="AJ190" s="1">
        <f>'Service shares'!BF190*'Service PJ'!BQ190</f>
        <v>0</v>
      </c>
      <c r="AK190" s="1">
        <f>'Service shares'!BG190*'Service PJ'!BR190</f>
        <v>0</v>
      </c>
      <c r="AL190" s="1">
        <f>'Service shares'!BH190*'Service PJ'!BS190</f>
        <v>0</v>
      </c>
      <c r="AM190" s="1">
        <f>'Service shares'!BI190*'Service PJ'!BT190</f>
        <v>0</v>
      </c>
      <c r="AN190" s="1">
        <f>'Service shares'!BJ190*'Service PJ'!BU190</f>
        <v>0</v>
      </c>
      <c r="AO190" s="1">
        <f>'Service shares'!BK190*'Service PJ'!BV190</f>
        <v>0</v>
      </c>
      <c r="AP190" s="1">
        <f>'Service shares'!BL190*'Service PJ'!BW190</f>
        <v>0</v>
      </c>
      <c r="AQ190" s="1">
        <f>'Service shares'!BM190*'Service PJ'!BX190</f>
        <v>0</v>
      </c>
      <c r="AR190" s="1">
        <f>'Service shares'!BN190*'Service PJ'!BY190</f>
        <v>0</v>
      </c>
      <c r="AS190" s="2">
        <v>0</v>
      </c>
      <c r="AU190" t="str">
        <f t="shared" si="101"/>
        <v>\I: ILP_STM_OVC</v>
      </c>
      <c r="AV190" s="1">
        <f t="shared" si="149"/>
        <v>0.81383707767861724</v>
      </c>
      <c r="AW190" s="1">
        <f t="shared" si="149"/>
        <v>0.81383707767861724</v>
      </c>
      <c r="AX190" s="1">
        <f t="shared" si="149"/>
        <v>0.81383707767861724</v>
      </c>
      <c r="AY190" s="1">
        <f t="shared" si="149"/>
        <v>0.81383707767861724</v>
      </c>
      <c r="AZ190" s="1">
        <f t="shared" si="149"/>
        <v>0.81383707767861724</v>
      </c>
      <c r="BA190" s="1">
        <f t="shared" si="149"/>
        <v>0.81383707767861724</v>
      </c>
      <c r="BB190" s="1">
        <f t="shared" si="149"/>
        <v>0.81383707767861724</v>
      </c>
      <c r="BC190" s="1">
        <f t="shared" si="149"/>
        <v>0.81383707767861724</v>
      </c>
      <c r="BD190" s="1">
        <f t="shared" si="149"/>
        <v>0.81383707767861724</v>
      </c>
      <c r="BE190" s="1">
        <f t="shared" si="149"/>
        <v>0.81383707767861724</v>
      </c>
      <c r="BF190" s="1">
        <f t="shared" si="149"/>
        <v>0.81383707767861724</v>
      </c>
      <c r="BG190" s="1">
        <f t="shared" si="149"/>
        <v>0.81383707767861724</v>
      </c>
      <c r="BH190" s="1">
        <f t="shared" si="149"/>
        <v>0.81383707767861724</v>
      </c>
      <c r="BI190" s="1">
        <f t="shared" si="149"/>
        <v>0.81383707767861724</v>
      </c>
      <c r="BJ190" s="1">
        <f t="shared" si="149"/>
        <v>0.81383707767861724</v>
      </c>
      <c r="BK190" s="1">
        <f t="shared" si="148"/>
        <v>0.81383707767861724</v>
      </c>
      <c r="BL190" s="1">
        <f t="shared" si="144"/>
        <v>0.81383707767861724</v>
      </c>
      <c r="BM190" s="1">
        <f t="shared" si="150"/>
        <v>0.81383707767861724</v>
      </c>
      <c r="BN190" s="1">
        <f t="shared" si="150"/>
        <v>0.81383707767861724</v>
      </c>
      <c r="BO190" s="1">
        <f t="shared" si="150"/>
        <v>0.81383707767861724</v>
      </c>
      <c r="BP190" s="1">
        <f t="shared" si="150"/>
        <v>0.81383707767861724</v>
      </c>
      <c r="BQ190" s="1">
        <f t="shared" si="150"/>
        <v>0.81383707767861724</v>
      </c>
      <c r="BR190" s="1">
        <f t="shared" si="150"/>
        <v>0.81383707767861724</v>
      </c>
      <c r="BS190" s="1">
        <f t="shared" si="150"/>
        <v>0.81383707767861724</v>
      </c>
      <c r="BT190" s="1">
        <f t="shared" si="150"/>
        <v>0.81383707767861724</v>
      </c>
      <c r="BU190" s="1">
        <f t="shared" si="150"/>
        <v>0.81383707767861724</v>
      </c>
      <c r="BV190" s="1">
        <f t="shared" si="150"/>
        <v>0.81383707767861724</v>
      </c>
      <c r="BW190" s="1">
        <f t="shared" si="150"/>
        <v>0.81383707767861724</v>
      </c>
      <c r="BX190" s="1">
        <f t="shared" si="150"/>
        <v>0.81383707767861724</v>
      </c>
      <c r="BY190" s="1">
        <f t="shared" si="150"/>
        <v>0.81383707767861724</v>
      </c>
      <c r="CC190" t="str">
        <f t="shared" si="136"/>
        <v>*</v>
      </c>
      <c r="CD190" t="str">
        <f t="shared" si="137"/>
        <v>\I: ILP_STM_OVC</v>
      </c>
      <c r="CE190" t="str">
        <f>VLOOKUP(D190,'IND Balance'!$AM$5:$AN$21,2,FALSE)&amp;" - "&amp;VLOOKUP(E190,'MECS_Table 5.4'!$AF$18:$AG$30,2,FALSE)&amp;" - "&amp;VLOOKUP('Service PJ'!M190,'IND Balance'!$AM$22:$AN$32,2,FALSE)</f>
        <v>Pulp and Paper - Steam - Oven Coke</v>
      </c>
      <c r="CF190" t="s">
        <v>109</v>
      </c>
      <c r="CG190" t="s">
        <v>110</v>
      </c>
      <c r="CL190" t="str">
        <f t="shared" si="138"/>
        <v>\I: ILP_STM_OVC</v>
      </c>
      <c r="CM190" t="str">
        <f t="shared" si="139"/>
        <v>\I: ILP</v>
      </c>
      <c r="CN190" s="1" t="str">
        <f t="shared" si="103"/>
        <v/>
      </c>
      <c r="CO190" s="1" t="str">
        <f t="shared" si="104"/>
        <v/>
      </c>
      <c r="CP190" s="1" t="str">
        <f t="shared" si="105"/>
        <v/>
      </c>
      <c r="CQ190" s="1" t="str">
        <f t="shared" si="106"/>
        <v/>
      </c>
      <c r="CR190" s="1" t="str">
        <f t="shared" si="107"/>
        <v/>
      </c>
      <c r="CS190" s="1" t="str">
        <f t="shared" si="108"/>
        <v/>
      </c>
      <c r="CT190" s="1" t="str">
        <f t="shared" si="109"/>
        <v/>
      </c>
      <c r="CU190" s="1" t="str">
        <f t="shared" si="110"/>
        <v/>
      </c>
      <c r="CV190" s="1" t="str">
        <f t="shared" si="111"/>
        <v/>
      </c>
      <c r="CW190" s="1" t="str">
        <f t="shared" si="112"/>
        <v/>
      </c>
      <c r="CX190" s="1" t="str">
        <f t="shared" si="113"/>
        <v/>
      </c>
      <c r="CY190" s="1" t="str">
        <f t="shared" si="114"/>
        <v/>
      </c>
      <c r="CZ190" s="1" t="str">
        <f t="shared" si="115"/>
        <v/>
      </c>
      <c r="DA190" s="1" t="str">
        <f t="shared" si="116"/>
        <v/>
      </c>
      <c r="DB190" s="1" t="str">
        <f t="shared" si="117"/>
        <v/>
      </c>
      <c r="DC190" s="1" t="str">
        <f t="shared" si="118"/>
        <v/>
      </c>
      <c r="DD190" s="1" t="str">
        <f t="shared" si="119"/>
        <v/>
      </c>
      <c r="DE190" s="1" t="str">
        <f t="shared" si="120"/>
        <v/>
      </c>
      <c r="DF190" s="1" t="str">
        <f t="shared" si="121"/>
        <v/>
      </c>
      <c r="DG190" s="1" t="str">
        <f t="shared" si="122"/>
        <v/>
      </c>
      <c r="DH190" s="1" t="str">
        <f t="shared" si="123"/>
        <v/>
      </c>
      <c r="DI190" s="1" t="str">
        <f t="shared" si="124"/>
        <v/>
      </c>
      <c r="DJ190" s="1" t="str">
        <f t="shared" si="125"/>
        <v/>
      </c>
      <c r="DK190" s="1" t="str">
        <f t="shared" si="126"/>
        <v/>
      </c>
      <c r="DL190" s="1" t="str">
        <f t="shared" si="127"/>
        <v/>
      </c>
      <c r="DM190" s="1" t="str">
        <f t="shared" si="128"/>
        <v/>
      </c>
      <c r="DN190" s="1" t="str">
        <f t="shared" si="129"/>
        <v/>
      </c>
      <c r="DO190" s="1" t="str">
        <f t="shared" si="130"/>
        <v/>
      </c>
      <c r="DP190" s="1" t="str">
        <f t="shared" si="131"/>
        <v/>
      </c>
      <c r="DQ190" s="1" t="str">
        <f t="shared" si="132"/>
        <v/>
      </c>
      <c r="DR190" s="1">
        <v>3</v>
      </c>
      <c r="DS190" s="1" t="str">
        <f t="shared" si="140"/>
        <v/>
      </c>
      <c r="DT190" t="str">
        <f t="shared" si="141"/>
        <v/>
      </c>
    </row>
    <row r="191" spans="1:124" x14ac:dyDescent="0.45">
      <c r="A191" t="s">
        <v>160</v>
      </c>
      <c r="B191" t="str">
        <f>VLOOKUP(E191,'EPA_US9RT techs'!$R$26:$S$34,2,FALSE)</f>
        <v>MDR</v>
      </c>
      <c r="C191" t="str">
        <f>'Service shares'!A191</f>
        <v>OVC</v>
      </c>
      <c r="D191" t="str">
        <f>'Service shares'!B191</f>
        <v>ILP</v>
      </c>
      <c r="E191" t="str">
        <f>'Service shares'!C191</f>
        <v>MDR</v>
      </c>
      <c r="F191" s="1">
        <f>IFERROR(1/AVERAGEIFS('EPA_US9RT techs'!$I$2:$I$1718,'EPA_US9RT techs'!$J$2:$J$1718,'Service PJ'!$D191,'EPA_US9RT techs'!$K$2:$K$1718,'Service PJ'!$B191,'EPA_US9RT techs'!$L$2:$L$1718,'Service PJ'!$A191,'EPA_US9RT techs'!$C$2:$C$1718,"VDA_FLOP",'EPA_US9RT techs'!$F$2:$F$1718,'Service PJ'!F$1),1/AVERAGEIFS('EPA_US9RT techs'!$I$2:$I$1718,'EPA_US9RT techs'!$K$2:$K$1718,'Service PJ'!$B191,'EPA_US9RT techs'!$L$2:$L$1718,'Service PJ'!$A191,'EPA_US9RT techs'!$C$2:$C$1718,"VDA_FLOP",'EPA_US9RT techs'!$F$2:$F$1718,'Service PJ'!F$1))</f>
        <v>1</v>
      </c>
      <c r="G191" s="1">
        <f>IFERROR(IFERROR(1/AVERAGEIFS('EPA_US9RT techs'!$I$2:$I$1718,'EPA_US9RT techs'!$J$2:$J$1718,'Service PJ'!$D191,'EPA_US9RT techs'!$K$2:$K$1718,'Service PJ'!$B191,'EPA_US9RT techs'!$L$2:$L$1718,'Service PJ'!$A191,'EPA_US9RT techs'!$C$2:$C$1718,"VDA_FLOP",'EPA_US9RT techs'!$F$2:$F$1718,'Service PJ'!G$1),1/AVERAGEIFS('EPA_US9RT techs'!$I$2:$I$1718,'EPA_US9RT techs'!$K$2:$K$1718,'Service PJ'!$B191,'EPA_US9RT techs'!$L$2:$L$1718,'Service PJ'!$A191,'EPA_US9RT techs'!$C$2:$C$1718,"VDA_FLOP",'EPA_US9RT techs'!$F$2:$F$1718,'Service PJ'!G$1)),"")</f>
        <v>1.0320564787169744</v>
      </c>
      <c r="H191" s="1">
        <f>IFERROR(IFERROR(1/AVERAGEIFS('EPA_US9RT techs'!$I$2:$I$1718,'EPA_US9RT techs'!$J$2:$J$1718,'Service PJ'!$D191,'EPA_US9RT techs'!$K$2:$K$1718,'Service PJ'!$B191,'EPA_US9RT techs'!$L$2:$L$1718,'Service PJ'!$A191,'EPA_US9RT techs'!$C$2:$C$1718,"VDA_FLOP",'EPA_US9RT techs'!$F$2:$F$1718,'Service PJ'!H$1),1/AVERAGEIFS('EPA_US9RT techs'!$I$2:$I$1718,'EPA_US9RT techs'!$K$2:$K$1718,'Service PJ'!$B191,'EPA_US9RT techs'!$L$2:$L$1718,'Service PJ'!$A191,'EPA_US9RT techs'!$C$2:$C$1718,"VDA_FLOP",'EPA_US9RT techs'!$F$2:$F$1718,'Service PJ'!H$1)),"")</f>
        <v>1.1266905811053975</v>
      </c>
      <c r="I191" s="1">
        <f>IFERROR(IFERROR(1/AVERAGEIFS('EPA_US9RT techs'!$I$2:$I$1718,'EPA_US9RT techs'!$J$2:$J$1718,'Service PJ'!$D191,'EPA_US9RT techs'!$K$2:$K$1718,'Service PJ'!$B191,'EPA_US9RT techs'!$L$2:$L$1718,'Service PJ'!$A191,'EPA_US9RT techs'!$C$2:$C$1718,"VDA_FLOP",'EPA_US9RT techs'!$F$2:$F$1718,'Service PJ'!I$1),1/AVERAGEIFS('EPA_US9RT techs'!$I$2:$I$1718,'EPA_US9RT techs'!$K$2:$K$1718,'Service PJ'!$B191,'EPA_US9RT techs'!$L$2:$L$1718,'Service PJ'!$A191,'EPA_US9RT techs'!$C$2:$C$1718,"VDA_FLOP",'EPA_US9RT techs'!$F$2:$F$1718,'Service PJ'!I$1)),"")</f>
        <v>1.2134292666612403</v>
      </c>
      <c r="J191" s="1">
        <f>IFERROR(IFERROR(1/AVERAGEIFS('EPA_US9RT techs'!$I$2:$I$1718,'EPA_US9RT techs'!$J$2:$J$1718,'Service PJ'!$D191,'EPA_US9RT techs'!$K$2:$K$1718,'Service PJ'!$B191,'EPA_US9RT techs'!$L$2:$L$1718,'Service PJ'!$A191,'EPA_US9RT techs'!$C$2:$C$1718,"VDA_FLOP",'EPA_US9RT techs'!$F$2:$F$1718,'Service PJ'!J$1),1/AVERAGEIFS('EPA_US9RT techs'!$I$2:$I$1718,'EPA_US9RT techs'!$K$2:$K$1718,'Service PJ'!$B191,'EPA_US9RT techs'!$L$2:$L$1718,'Service PJ'!$A191,'EPA_US9RT techs'!$C$2:$C$1718,"VDA_FLOP",'EPA_US9RT techs'!$F$2:$F$1718,'Service PJ'!J$1)),"")</f>
        <v>1.3224876615700021</v>
      </c>
      <c r="L191" t="str">
        <f>IF(SUM(O191:AR191)=0,"\I: ","")&amp;'Service PJ'!D191&amp;"_"&amp;'Service PJ'!E191&amp;"_"&amp;'Service PJ'!C191</f>
        <v>\I: ILP_MDR_OVC</v>
      </c>
      <c r="M191" t="str">
        <f>"IND"&amp;'Service PJ'!C191</f>
        <v>INDOVC</v>
      </c>
      <c r="N191" t="str">
        <f t="shared" si="134"/>
        <v>\I: ILP</v>
      </c>
      <c r="O191" s="1">
        <f>'Service shares'!AK191*'Service PJ'!AV191</f>
        <v>0</v>
      </c>
      <c r="P191" s="1">
        <f>'Service shares'!AL191*'Service PJ'!AW191</f>
        <v>0</v>
      </c>
      <c r="Q191" s="1">
        <f>'Service shares'!AM191*'Service PJ'!AX191</f>
        <v>0</v>
      </c>
      <c r="R191" s="1">
        <f>'Service shares'!AN191*'Service PJ'!AY191</f>
        <v>0</v>
      </c>
      <c r="S191" s="1">
        <f>'Service shares'!AO191*'Service PJ'!AZ191</f>
        <v>0</v>
      </c>
      <c r="T191" s="1">
        <f>'Service shares'!AP191*'Service PJ'!BA191</f>
        <v>0</v>
      </c>
      <c r="U191" s="1">
        <f>'Service shares'!AQ191*'Service PJ'!BB191</f>
        <v>0</v>
      </c>
      <c r="V191" s="14">
        <f>'Service shares'!AR191*'Service PJ'!BC191</f>
        <v>0</v>
      </c>
      <c r="W191" s="1">
        <f>'Service shares'!AS191*'Service PJ'!BD191</f>
        <v>0</v>
      </c>
      <c r="X191" s="1">
        <f>'Service shares'!AT191*'Service PJ'!BE191</f>
        <v>0</v>
      </c>
      <c r="Y191" s="1">
        <f>'Service shares'!AU191*'Service PJ'!BF191</f>
        <v>0</v>
      </c>
      <c r="Z191" s="1">
        <f>'Service shares'!AV191*'Service PJ'!BG191</f>
        <v>0</v>
      </c>
      <c r="AA191" s="1">
        <f>'Service shares'!AW191*'Service PJ'!BH191</f>
        <v>0</v>
      </c>
      <c r="AB191" s="1">
        <f>'Service shares'!AX191*'Service PJ'!BI191</f>
        <v>0</v>
      </c>
      <c r="AC191" s="1">
        <f>'Service shares'!AY191*'Service PJ'!BJ191</f>
        <v>0</v>
      </c>
      <c r="AD191" s="1">
        <f>'Service shares'!AZ191*'Service PJ'!BK191</f>
        <v>0</v>
      </c>
      <c r="AE191" s="1">
        <f>'Service shares'!BA191*'Service PJ'!BL191</f>
        <v>0</v>
      </c>
      <c r="AF191" s="1">
        <f>'Service shares'!BB191*'Service PJ'!BM191</f>
        <v>0</v>
      </c>
      <c r="AG191" s="1">
        <f>'Service shares'!BC191*'Service PJ'!BN191</f>
        <v>0</v>
      </c>
      <c r="AH191" s="1">
        <f>'Service shares'!BD191*'Service PJ'!BO191</f>
        <v>0</v>
      </c>
      <c r="AI191" s="1">
        <f>'Service shares'!BE191*'Service PJ'!BP191</f>
        <v>0</v>
      </c>
      <c r="AJ191" s="1">
        <f>'Service shares'!BF191*'Service PJ'!BQ191</f>
        <v>0</v>
      </c>
      <c r="AK191" s="1">
        <f>'Service shares'!BG191*'Service PJ'!BR191</f>
        <v>0</v>
      </c>
      <c r="AL191" s="1">
        <f>'Service shares'!BH191*'Service PJ'!BS191</f>
        <v>0</v>
      </c>
      <c r="AM191" s="1">
        <f>'Service shares'!BI191*'Service PJ'!BT191</f>
        <v>0</v>
      </c>
      <c r="AN191" s="1">
        <f>'Service shares'!BJ191*'Service PJ'!BU191</f>
        <v>0</v>
      </c>
      <c r="AO191" s="1">
        <f>'Service shares'!BK191*'Service PJ'!BV191</f>
        <v>0</v>
      </c>
      <c r="AP191" s="1">
        <f>'Service shares'!BL191*'Service PJ'!BW191</f>
        <v>0</v>
      </c>
      <c r="AQ191" s="1">
        <f>'Service shares'!BM191*'Service PJ'!BX191</f>
        <v>0</v>
      </c>
      <c r="AR191" s="1">
        <f>'Service shares'!BN191*'Service PJ'!BY191</f>
        <v>0</v>
      </c>
      <c r="AS191" s="2">
        <v>0</v>
      </c>
      <c r="AU191" t="str">
        <f t="shared" si="101"/>
        <v>\I: ILP_MDR_OVC</v>
      </c>
      <c r="AV191" s="1">
        <f t="shared" si="149"/>
        <v>1.0320564787169744</v>
      </c>
      <c r="AW191" s="1">
        <f t="shared" si="149"/>
        <v>1.0320564787169744</v>
      </c>
      <c r="AX191" s="1">
        <f t="shared" si="149"/>
        <v>1.0320564787169744</v>
      </c>
      <c r="AY191" s="1">
        <f t="shared" si="149"/>
        <v>1.0320564787169744</v>
      </c>
      <c r="AZ191" s="1">
        <f t="shared" si="149"/>
        <v>1.0320564787169744</v>
      </c>
      <c r="BA191" s="1">
        <f t="shared" si="149"/>
        <v>1.0320564787169744</v>
      </c>
      <c r="BB191" s="1">
        <f t="shared" si="149"/>
        <v>1.0320564787169744</v>
      </c>
      <c r="BC191" s="1">
        <f t="shared" si="149"/>
        <v>1.0320564787169744</v>
      </c>
      <c r="BD191" s="1">
        <f t="shared" si="149"/>
        <v>1.0320564787169744</v>
      </c>
      <c r="BE191" s="1">
        <f t="shared" si="149"/>
        <v>1.0320564787169744</v>
      </c>
      <c r="BF191" s="1">
        <f t="shared" si="149"/>
        <v>1.0320564787169744</v>
      </c>
      <c r="BG191" s="1">
        <f t="shared" si="149"/>
        <v>1.0320564787169744</v>
      </c>
      <c r="BH191" s="1">
        <f t="shared" si="149"/>
        <v>1.0320564787169744</v>
      </c>
      <c r="BI191" s="1">
        <f t="shared" si="149"/>
        <v>1.0320564787169744</v>
      </c>
      <c r="BJ191" s="1">
        <f t="shared" si="149"/>
        <v>1.0320564787169744</v>
      </c>
      <c r="BK191" s="1">
        <f t="shared" si="148"/>
        <v>1.0320564787169744</v>
      </c>
      <c r="BL191" s="1">
        <f t="shared" si="144"/>
        <v>1.0320564787169744</v>
      </c>
      <c r="BM191" s="1">
        <f t="shared" si="150"/>
        <v>1.0320564787169744</v>
      </c>
      <c r="BN191" s="1">
        <f t="shared" si="150"/>
        <v>1.0320564787169744</v>
      </c>
      <c r="BO191" s="1">
        <f t="shared" si="150"/>
        <v>1.0320564787169744</v>
      </c>
      <c r="BP191" s="1">
        <f t="shared" si="150"/>
        <v>1.0320564787169744</v>
      </c>
      <c r="BQ191" s="1">
        <f t="shared" si="150"/>
        <v>1.0320564787169744</v>
      </c>
      <c r="BR191" s="1">
        <f t="shared" si="150"/>
        <v>1.0320564787169744</v>
      </c>
      <c r="BS191" s="1">
        <f t="shared" si="150"/>
        <v>1.0320564787169744</v>
      </c>
      <c r="BT191" s="1">
        <f t="shared" si="150"/>
        <v>1.0320564787169744</v>
      </c>
      <c r="BU191" s="1">
        <f t="shared" si="150"/>
        <v>1.0320564787169744</v>
      </c>
      <c r="BV191" s="1">
        <f t="shared" si="150"/>
        <v>1.0320564787169744</v>
      </c>
      <c r="BW191" s="1">
        <f t="shared" si="150"/>
        <v>1.0320564787169744</v>
      </c>
      <c r="BX191" s="1">
        <f t="shared" si="150"/>
        <v>1.0320564787169744</v>
      </c>
      <c r="BY191" s="1">
        <f t="shared" si="150"/>
        <v>1.0320564787169744</v>
      </c>
      <c r="CC191" t="str">
        <f t="shared" si="136"/>
        <v>*</v>
      </c>
      <c r="CD191" t="str">
        <f t="shared" si="137"/>
        <v>\I: ILP_MDR_OVC</v>
      </c>
      <c r="CE191" t="str">
        <f>VLOOKUP(D191,'IND Balance'!$AM$5:$AN$21,2,FALSE)&amp;" - "&amp;VLOOKUP(E191,'MECS_Table 5.4'!$AF$18:$AG$30,2,FALSE)&amp;" - "&amp;VLOOKUP('Service PJ'!M191,'IND Balance'!$AM$22:$AN$32,2,FALSE)</f>
        <v>Pulp and Paper - Machine drive - Oven Coke</v>
      </c>
      <c r="CF191" t="s">
        <v>109</v>
      </c>
      <c r="CG191" t="s">
        <v>110</v>
      </c>
      <c r="CL191" t="str">
        <f t="shared" si="138"/>
        <v>\I: ILP_MDR_OVC</v>
      </c>
      <c r="CM191" t="str">
        <f t="shared" si="139"/>
        <v>\I: ILP</v>
      </c>
      <c r="CN191" s="1" t="str">
        <f t="shared" si="103"/>
        <v/>
      </c>
      <c r="CO191" s="1" t="str">
        <f t="shared" si="104"/>
        <v/>
      </c>
      <c r="CP191" s="1" t="str">
        <f t="shared" si="105"/>
        <v/>
      </c>
      <c r="CQ191" s="1" t="str">
        <f t="shared" si="106"/>
        <v/>
      </c>
      <c r="CR191" s="1" t="str">
        <f t="shared" si="107"/>
        <v/>
      </c>
      <c r="CS191" s="1" t="str">
        <f t="shared" si="108"/>
        <v/>
      </c>
      <c r="CT191" s="1" t="str">
        <f t="shared" si="109"/>
        <v/>
      </c>
      <c r="CU191" s="1" t="str">
        <f t="shared" si="110"/>
        <v/>
      </c>
      <c r="CV191" s="1" t="str">
        <f t="shared" si="111"/>
        <v/>
      </c>
      <c r="CW191" s="1" t="str">
        <f t="shared" si="112"/>
        <v/>
      </c>
      <c r="CX191" s="1" t="str">
        <f t="shared" si="113"/>
        <v/>
      </c>
      <c r="CY191" s="1" t="str">
        <f t="shared" si="114"/>
        <v/>
      </c>
      <c r="CZ191" s="1" t="str">
        <f t="shared" si="115"/>
        <v/>
      </c>
      <c r="DA191" s="1" t="str">
        <f t="shared" si="116"/>
        <v/>
      </c>
      <c r="DB191" s="1" t="str">
        <f t="shared" si="117"/>
        <v/>
      </c>
      <c r="DC191" s="1" t="str">
        <f t="shared" si="118"/>
        <v/>
      </c>
      <c r="DD191" s="1" t="str">
        <f t="shared" si="119"/>
        <v/>
      </c>
      <c r="DE191" s="1" t="str">
        <f t="shared" si="120"/>
        <v/>
      </c>
      <c r="DF191" s="1" t="str">
        <f t="shared" si="121"/>
        <v/>
      </c>
      <c r="DG191" s="1" t="str">
        <f t="shared" si="122"/>
        <v/>
      </c>
      <c r="DH191" s="1" t="str">
        <f t="shared" si="123"/>
        <v/>
      </c>
      <c r="DI191" s="1" t="str">
        <f t="shared" si="124"/>
        <v/>
      </c>
      <c r="DJ191" s="1" t="str">
        <f t="shared" si="125"/>
        <v/>
      </c>
      <c r="DK191" s="1" t="str">
        <f t="shared" si="126"/>
        <v/>
      </c>
      <c r="DL191" s="1" t="str">
        <f t="shared" si="127"/>
        <v/>
      </c>
      <c r="DM191" s="1" t="str">
        <f t="shared" si="128"/>
        <v/>
      </c>
      <c r="DN191" s="1" t="str">
        <f t="shared" si="129"/>
        <v/>
      </c>
      <c r="DO191" s="1" t="str">
        <f t="shared" si="130"/>
        <v/>
      </c>
      <c r="DP191" s="1" t="str">
        <f t="shared" si="131"/>
        <v/>
      </c>
      <c r="DQ191" s="1" t="str">
        <f t="shared" si="132"/>
        <v/>
      </c>
      <c r="DR191" s="1">
        <v>3</v>
      </c>
      <c r="DS191" s="1" t="str">
        <f t="shared" si="140"/>
        <v/>
      </c>
      <c r="DT191" t="str">
        <f t="shared" si="141"/>
        <v/>
      </c>
    </row>
    <row r="192" spans="1:124" x14ac:dyDescent="0.45">
      <c r="A192" t="s">
        <v>160</v>
      </c>
      <c r="B192" t="str">
        <f>VLOOKUP(E192,'EPA_US9RT techs'!$R$26:$S$34,2,FALSE)</f>
        <v>PRH</v>
      </c>
      <c r="C192" t="str">
        <f>'Service shares'!A192</f>
        <v>OVC</v>
      </c>
      <c r="D192" t="str">
        <f>'Service shares'!B192</f>
        <v>IIS</v>
      </c>
      <c r="E192" t="str">
        <f>'Service shares'!C192</f>
        <v>PRH</v>
      </c>
      <c r="F192" s="1">
        <f>IFERROR(1/AVERAGEIFS('EPA_US9RT techs'!$I$2:$I$1718,'EPA_US9RT techs'!$J$2:$J$1718,'Service PJ'!$D192,'EPA_US9RT techs'!$K$2:$K$1718,'Service PJ'!$B192,'EPA_US9RT techs'!$L$2:$L$1718,'Service PJ'!$A192,'EPA_US9RT techs'!$C$2:$C$1718,"VDA_FLOP",'EPA_US9RT techs'!$F$2:$F$1718,'Service PJ'!F$1),1/AVERAGEIFS('EPA_US9RT techs'!$I$2:$I$1718,'EPA_US9RT techs'!$K$2:$K$1718,'Service PJ'!$B192,'EPA_US9RT techs'!$L$2:$L$1718,'Service PJ'!$A192,'EPA_US9RT techs'!$C$2:$C$1718,"VDA_FLOP",'EPA_US9RT techs'!$F$2:$F$1718,'Service PJ'!F$1))</f>
        <v>1</v>
      </c>
      <c r="G192" s="1">
        <f>IFERROR(IFERROR(1/AVERAGEIFS('EPA_US9RT techs'!$I$2:$I$1718,'EPA_US9RT techs'!$J$2:$J$1718,'Service PJ'!$D192,'EPA_US9RT techs'!$K$2:$K$1718,'Service PJ'!$B192,'EPA_US9RT techs'!$L$2:$L$1718,'Service PJ'!$A192,'EPA_US9RT techs'!$C$2:$C$1718,"VDA_FLOP",'EPA_US9RT techs'!$F$2:$F$1718,'Service PJ'!G$1),1/AVERAGEIFS('EPA_US9RT techs'!$I$2:$I$1718,'EPA_US9RT techs'!$K$2:$K$1718,'Service PJ'!$B192,'EPA_US9RT techs'!$L$2:$L$1718,'Service PJ'!$A192,'EPA_US9RT techs'!$C$2:$C$1718,"VDA_FLOP",'EPA_US9RT techs'!$F$2:$F$1718,'Service PJ'!G$1)),"")</f>
        <v>1.1262534363940762</v>
      </c>
      <c r="H192" s="1">
        <f>IFERROR(IFERROR(1/AVERAGEIFS('EPA_US9RT techs'!$I$2:$I$1718,'EPA_US9RT techs'!$J$2:$J$1718,'Service PJ'!$D192,'EPA_US9RT techs'!$K$2:$K$1718,'Service PJ'!$B192,'EPA_US9RT techs'!$L$2:$L$1718,'Service PJ'!$A192,'EPA_US9RT techs'!$C$2:$C$1718,"VDA_FLOP",'EPA_US9RT techs'!$F$2:$F$1718,'Service PJ'!H$1),1/AVERAGEIFS('EPA_US9RT techs'!$I$2:$I$1718,'EPA_US9RT techs'!$K$2:$K$1718,'Service PJ'!$B192,'EPA_US9RT techs'!$L$2:$L$1718,'Service PJ'!$A192,'EPA_US9RT techs'!$C$2:$C$1718,"VDA_FLOP",'EPA_US9RT techs'!$F$2:$F$1718,'Service PJ'!H$1)),"")</f>
        <v>1.1346569412229279</v>
      </c>
      <c r="I192" s="1">
        <f>IFERROR(IFERROR(1/AVERAGEIFS('EPA_US9RT techs'!$I$2:$I$1718,'EPA_US9RT techs'!$J$2:$J$1718,'Service PJ'!$D192,'EPA_US9RT techs'!$K$2:$K$1718,'Service PJ'!$B192,'EPA_US9RT techs'!$L$2:$L$1718,'Service PJ'!$A192,'EPA_US9RT techs'!$C$2:$C$1718,"VDA_FLOP",'EPA_US9RT techs'!$F$2:$F$1718,'Service PJ'!I$1),1/AVERAGEIFS('EPA_US9RT techs'!$I$2:$I$1718,'EPA_US9RT techs'!$K$2:$K$1718,'Service PJ'!$B192,'EPA_US9RT techs'!$L$2:$L$1718,'Service PJ'!$A192,'EPA_US9RT techs'!$C$2:$C$1718,"VDA_FLOP",'EPA_US9RT techs'!$F$2:$F$1718,'Service PJ'!I$1)),"")</f>
        <v>1.215977144773748</v>
      </c>
      <c r="J192" s="1">
        <f>IFERROR(IFERROR(1/AVERAGEIFS('EPA_US9RT techs'!$I$2:$I$1718,'EPA_US9RT techs'!$J$2:$J$1718,'Service PJ'!$D192,'EPA_US9RT techs'!$K$2:$K$1718,'Service PJ'!$B192,'EPA_US9RT techs'!$L$2:$L$1718,'Service PJ'!$A192,'EPA_US9RT techs'!$C$2:$C$1718,"VDA_FLOP",'EPA_US9RT techs'!$F$2:$F$1718,'Service PJ'!J$1),1/AVERAGEIFS('EPA_US9RT techs'!$I$2:$I$1718,'EPA_US9RT techs'!$K$2:$K$1718,'Service PJ'!$B192,'EPA_US9RT techs'!$L$2:$L$1718,'Service PJ'!$A192,'EPA_US9RT techs'!$C$2:$C$1718,"VDA_FLOP",'EPA_US9RT techs'!$F$2:$F$1718,'Service PJ'!J$1)),"")</f>
        <v>1.2700973158152613</v>
      </c>
      <c r="L192" t="str">
        <f>IF(SUM(O192:AR192)=0,"\I: ","")&amp;'Service PJ'!D192&amp;"_"&amp;'Service PJ'!E192&amp;"_"&amp;'Service PJ'!C192</f>
        <v>\I: IIS_PRH_OVC</v>
      </c>
      <c r="M192" t="str">
        <f>"IND"&amp;'Service PJ'!C192</f>
        <v>INDOVC</v>
      </c>
      <c r="N192" t="str">
        <f t="shared" si="134"/>
        <v>\I: IIS</v>
      </c>
      <c r="O192" s="1">
        <f>'Service shares'!AK192*'Service PJ'!AV192</f>
        <v>0</v>
      </c>
      <c r="P192" s="1">
        <f>'Service shares'!AL192*'Service PJ'!AW192</f>
        <v>0</v>
      </c>
      <c r="Q192" s="1">
        <f>'Service shares'!AM192*'Service PJ'!AX192</f>
        <v>0</v>
      </c>
      <c r="R192" s="1">
        <f>'Service shares'!AN192*'Service PJ'!AY192</f>
        <v>0</v>
      </c>
      <c r="S192" s="1">
        <f>'Service shares'!AO192*'Service PJ'!AZ192</f>
        <v>0</v>
      </c>
      <c r="T192" s="1">
        <f>'Service shares'!AP192*'Service PJ'!BA192</f>
        <v>0</v>
      </c>
      <c r="U192" s="1">
        <f>'Service shares'!AQ192*'Service PJ'!BB192</f>
        <v>0</v>
      </c>
      <c r="V192" s="14">
        <f>'Service shares'!AR192*'Service PJ'!BC192</f>
        <v>0</v>
      </c>
      <c r="W192" s="1">
        <f>'Service shares'!AS192*'Service PJ'!BD192</f>
        <v>0</v>
      </c>
      <c r="X192" s="1">
        <f>'Service shares'!AT192*'Service PJ'!BE192</f>
        <v>0</v>
      </c>
      <c r="Y192" s="1">
        <f>'Service shares'!AU192*'Service PJ'!BF192</f>
        <v>0</v>
      </c>
      <c r="Z192" s="1">
        <f>'Service shares'!AV192*'Service PJ'!BG192</f>
        <v>0</v>
      </c>
      <c r="AA192" s="1">
        <f>'Service shares'!AW192*'Service PJ'!BH192</f>
        <v>0</v>
      </c>
      <c r="AB192" s="1">
        <f>'Service shares'!AX192*'Service PJ'!BI192</f>
        <v>0</v>
      </c>
      <c r="AC192" s="1">
        <f>'Service shares'!AY192*'Service PJ'!BJ192</f>
        <v>0</v>
      </c>
      <c r="AD192" s="1">
        <f>'Service shares'!AZ192*'Service PJ'!BK192</f>
        <v>0</v>
      </c>
      <c r="AE192" s="1">
        <f>'Service shares'!BA192*'Service PJ'!BL192</f>
        <v>0</v>
      </c>
      <c r="AF192" s="1">
        <f>'Service shares'!BB192*'Service PJ'!BM192</f>
        <v>0</v>
      </c>
      <c r="AG192" s="1">
        <f>'Service shares'!BC192*'Service PJ'!BN192</f>
        <v>0</v>
      </c>
      <c r="AH192" s="1">
        <f>'Service shares'!BD192*'Service PJ'!BO192</f>
        <v>0</v>
      </c>
      <c r="AI192" s="1">
        <f>'Service shares'!BE192*'Service PJ'!BP192</f>
        <v>0</v>
      </c>
      <c r="AJ192" s="1">
        <f>'Service shares'!BF192*'Service PJ'!BQ192</f>
        <v>0</v>
      </c>
      <c r="AK192" s="1">
        <f>'Service shares'!BG192*'Service PJ'!BR192</f>
        <v>0</v>
      </c>
      <c r="AL192" s="1">
        <f>'Service shares'!BH192*'Service PJ'!BS192</f>
        <v>0</v>
      </c>
      <c r="AM192" s="1">
        <f>'Service shares'!BI192*'Service PJ'!BT192</f>
        <v>0</v>
      </c>
      <c r="AN192" s="1">
        <f>'Service shares'!BJ192*'Service PJ'!BU192</f>
        <v>0</v>
      </c>
      <c r="AO192" s="1">
        <f>'Service shares'!BK192*'Service PJ'!BV192</f>
        <v>0</v>
      </c>
      <c r="AP192" s="1">
        <f>'Service shares'!BL192*'Service PJ'!BW192</f>
        <v>0</v>
      </c>
      <c r="AQ192" s="1">
        <f>'Service shares'!BM192*'Service PJ'!BX192</f>
        <v>0</v>
      </c>
      <c r="AR192" s="1">
        <f>'Service shares'!BN192*'Service PJ'!BY192</f>
        <v>0</v>
      </c>
      <c r="AS192" s="2">
        <v>0</v>
      </c>
      <c r="AU192" t="str">
        <f t="shared" si="101"/>
        <v>\I: IIS_PRH_OVC</v>
      </c>
      <c r="AV192" s="1">
        <f t="shared" si="149"/>
        <v>1.1262534363940762</v>
      </c>
      <c r="AW192" s="1">
        <f t="shared" si="149"/>
        <v>1.1262534363940762</v>
      </c>
      <c r="AX192" s="1">
        <f t="shared" si="149"/>
        <v>1.1262534363940762</v>
      </c>
      <c r="AY192" s="1">
        <f t="shared" si="149"/>
        <v>1.1262534363940762</v>
      </c>
      <c r="AZ192" s="1">
        <f t="shared" si="149"/>
        <v>1.1262534363940762</v>
      </c>
      <c r="BA192" s="1">
        <f t="shared" si="149"/>
        <v>1.1262534363940762</v>
      </c>
      <c r="BB192" s="1">
        <f t="shared" si="149"/>
        <v>1.1262534363940762</v>
      </c>
      <c r="BC192" s="1">
        <f t="shared" si="149"/>
        <v>1.1262534363940762</v>
      </c>
      <c r="BD192" s="1">
        <f t="shared" si="149"/>
        <v>1.1262534363940762</v>
      </c>
      <c r="BE192" s="1">
        <f t="shared" si="149"/>
        <v>1.1262534363940762</v>
      </c>
      <c r="BF192" s="1">
        <f t="shared" si="149"/>
        <v>1.1262534363940762</v>
      </c>
      <c r="BG192" s="1">
        <f t="shared" si="149"/>
        <v>1.1262534363940762</v>
      </c>
      <c r="BH192" s="1">
        <f t="shared" si="149"/>
        <v>1.1262534363940762</v>
      </c>
      <c r="BI192" s="1">
        <f t="shared" si="149"/>
        <v>1.1262534363940762</v>
      </c>
      <c r="BJ192" s="1">
        <f t="shared" si="149"/>
        <v>1.1262534363940762</v>
      </c>
      <c r="BK192" s="1">
        <f t="shared" si="148"/>
        <v>1.1262534363940762</v>
      </c>
      <c r="BL192" s="1">
        <f t="shared" si="144"/>
        <v>1.1262534363940762</v>
      </c>
      <c r="BM192" s="1">
        <f t="shared" si="150"/>
        <v>1.1262534363940762</v>
      </c>
      <c r="BN192" s="1">
        <f t="shared" si="150"/>
        <v>1.1262534363940762</v>
      </c>
      <c r="BO192" s="1">
        <f t="shared" si="150"/>
        <v>1.1262534363940762</v>
      </c>
      <c r="BP192" s="1">
        <f t="shared" si="150"/>
        <v>1.1262534363940762</v>
      </c>
      <c r="BQ192" s="1">
        <f t="shared" si="150"/>
        <v>1.1262534363940762</v>
      </c>
      <c r="BR192" s="1">
        <f t="shared" si="150"/>
        <v>1.1262534363940762</v>
      </c>
      <c r="BS192" s="1">
        <f t="shared" si="150"/>
        <v>1.1262534363940762</v>
      </c>
      <c r="BT192" s="1">
        <f t="shared" si="150"/>
        <v>1.1262534363940762</v>
      </c>
      <c r="BU192" s="1">
        <f t="shared" si="150"/>
        <v>1.1262534363940762</v>
      </c>
      <c r="BV192" s="1">
        <f t="shared" si="150"/>
        <v>1.1262534363940762</v>
      </c>
      <c r="BW192" s="1">
        <f t="shared" si="150"/>
        <v>1.1262534363940762</v>
      </c>
      <c r="BX192" s="1">
        <f t="shared" si="150"/>
        <v>1.1262534363940762</v>
      </c>
      <c r="BY192" s="1">
        <f t="shared" si="150"/>
        <v>1.1262534363940762</v>
      </c>
      <c r="CC192" t="str">
        <f t="shared" si="136"/>
        <v>*</v>
      </c>
      <c r="CD192" t="str">
        <f t="shared" si="137"/>
        <v>\I: IIS_PRH_OVC</v>
      </c>
      <c r="CE192" t="str">
        <f>VLOOKUP(D192,'IND Balance'!$AM$5:$AN$21,2,FALSE)&amp;" - "&amp;VLOOKUP(E192,'MECS_Table 5.4'!$AF$18:$AG$30,2,FALSE)&amp;" - "&amp;VLOOKUP('Service PJ'!M192,'IND Balance'!$AM$22:$AN$32,2,FALSE)</f>
        <v>Iron and Steel - Process heat - Oven Coke</v>
      </c>
      <c r="CF192" t="s">
        <v>109</v>
      </c>
      <c r="CG192" t="s">
        <v>110</v>
      </c>
      <c r="CL192" t="str">
        <f t="shared" si="138"/>
        <v>\I: IIS_PRH_OVC</v>
      </c>
      <c r="CM192" t="str">
        <f t="shared" si="139"/>
        <v>\I: IIS</v>
      </c>
      <c r="CN192" s="1" t="str">
        <f t="shared" si="103"/>
        <v/>
      </c>
      <c r="CO192" s="1" t="str">
        <f t="shared" si="104"/>
        <v/>
      </c>
      <c r="CP192" s="1" t="str">
        <f t="shared" si="105"/>
        <v/>
      </c>
      <c r="CQ192" s="1" t="str">
        <f t="shared" si="106"/>
        <v/>
      </c>
      <c r="CR192" s="1" t="str">
        <f t="shared" si="107"/>
        <v/>
      </c>
      <c r="CS192" s="1" t="str">
        <f t="shared" si="108"/>
        <v/>
      </c>
      <c r="CT192" s="1" t="str">
        <f t="shared" si="109"/>
        <v/>
      </c>
      <c r="CU192" s="1" t="str">
        <f t="shared" si="110"/>
        <v/>
      </c>
      <c r="CV192" s="1" t="str">
        <f t="shared" si="111"/>
        <v/>
      </c>
      <c r="CW192" s="1" t="str">
        <f t="shared" si="112"/>
        <v/>
      </c>
      <c r="CX192" s="1" t="str">
        <f t="shared" si="113"/>
        <v/>
      </c>
      <c r="CY192" s="1" t="str">
        <f t="shared" si="114"/>
        <v/>
      </c>
      <c r="CZ192" s="1" t="str">
        <f t="shared" si="115"/>
        <v/>
      </c>
      <c r="DA192" s="1" t="str">
        <f t="shared" si="116"/>
        <v/>
      </c>
      <c r="DB192" s="1" t="str">
        <f t="shared" si="117"/>
        <v/>
      </c>
      <c r="DC192" s="1" t="str">
        <f t="shared" si="118"/>
        <v/>
      </c>
      <c r="DD192" s="1" t="str">
        <f t="shared" si="119"/>
        <v/>
      </c>
      <c r="DE192" s="1" t="str">
        <f t="shared" si="120"/>
        <v/>
      </c>
      <c r="DF192" s="1" t="str">
        <f t="shared" si="121"/>
        <v/>
      </c>
      <c r="DG192" s="1" t="str">
        <f t="shared" si="122"/>
        <v/>
      </c>
      <c r="DH192" s="1" t="str">
        <f t="shared" si="123"/>
        <v/>
      </c>
      <c r="DI192" s="1" t="str">
        <f t="shared" si="124"/>
        <v/>
      </c>
      <c r="DJ192" s="1" t="str">
        <f t="shared" si="125"/>
        <v/>
      </c>
      <c r="DK192" s="1" t="str">
        <f t="shared" si="126"/>
        <v/>
      </c>
      <c r="DL192" s="1" t="str">
        <f t="shared" si="127"/>
        <v/>
      </c>
      <c r="DM192" s="1" t="str">
        <f t="shared" si="128"/>
        <v/>
      </c>
      <c r="DN192" s="1" t="str">
        <f t="shared" si="129"/>
        <v/>
      </c>
      <c r="DO192" s="1" t="str">
        <f t="shared" si="130"/>
        <v/>
      </c>
      <c r="DP192" s="1" t="str">
        <f t="shared" si="131"/>
        <v/>
      </c>
      <c r="DQ192" s="1" t="str">
        <f t="shared" si="132"/>
        <v/>
      </c>
      <c r="DR192" s="1">
        <v>3</v>
      </c>
      <c r="DS192" s="1" t="str">
        <f t="shared" si="140"/>
        <v/>
      </c>
      <c r="DT192" t="str">
        <f t="shared" si="141"/>
        <v/>
      </c>
    </row>
    <row r="193" spans="1:124" x14ac:dyDescent="0.45">
      <c r="A193" t="s">
        <v>160</v>
      </c>
      <c r="B193" t="str">
        <f>VLOOKUP(E193,'EPA_US9RT techs'!$R$26:$S$34,2,FALSE)</f>
        <v>PRH</v>
      </c>
      <c r="C193" t="str">
        <f>'Service shares'!A193</f>
        <v>OVC</v>
      </c>
      <c r="D193" t="str">
        <f>'Service shares'!B193</f>
        <v>IIS</v>
      </c>
      <c r="E193" t="str">
        <f>'Service shares'!C193</f>
        <v>OTP</v>
      </c>
      <c r="F193" s="1">
        <f>IFERROR(1/AVERAGEIFS('EPA_US9RT techs'!$I$2:$I$1718,'EPA_US9RT techs'!$J$2:$J$1718,'Service PJ'!$D193,'EPA_US9RT techs'!$K$2:$K$1718,'Service PJ'!$B193,'EPA_US9RT techs'!$L$2:$L$1718,'Service PJ'!$A193,'EPA_US9RT techs'!$C$2:$C$1718,"VDA_FLOP",'EPA_US9RT techs'!$F$2:$F$1718,'Service PJ'!F$1),1/AVERAGEIFS('EPA_US9RT techs'!$I$2:$I$1718,'EPA_US9RT techs'!$K$2:$K$1718,'Service PJ'!$B193,'EPA_US9RT techs'!$L$2:$L$1718,'Service PJ'!$A193,'EPA_US9RT techs'!$C$2:$C$1718,"VDA_FLOP",'EPA_US9RT techs'!$F$2:$F$1718,'Service PJ'!F$1))</f>
        <v>1</v>
      </c>
      <c r="G193" s="1">
        <f>IFERROR(IFERROR(1/AVERAGEIFS('EPA_US9RT techs'!$I$2:$I$1718,'EPA_US9RT techs'!$J$2:$J$1718,'Service PJ'!$D193,'EPA_US9RT techs'!$K$2:$K$1718,'Service PJ'!$B193,'EPA_US9RT techs'!$L$2:$L$1718,'Service PJ'!$A193,'EPA_US9RT techs'!$C$2:$C$1718,"VDA_FLOP",'EPA_US9RT techs'!$F$2:$F$1718,'Service PJ'!G$1),1/AVERAGEIFS('EPA_US9RT techs'!$I$2:$I$1718,'EPA_US9RT techs'!$K$2:$K$1718,'Service PJ'!$B193,'EPA_US9RT techs'!$L$2:$L$1718,'Service PJ'!$A193,'EPA_US9RT techs'!$C$2:$C$1718,"VDA_FLOP",'EPA_US9RT techs'!$F$2:$F$1718,'Service PJ'!G$1)),"")</f>
        <v>1.1262534363940762</v>
      </c>
      <c r="H193" s="1">
        <f>IFERROR(IFERROR(1/AVERAGEIFS('EPA_US9RT techs'!$I$2:$I$1718,'EPA_US9RT techs'!$J$2:$J$1718,'Service PJ'!$D193,'EPA_US9RT techs'!$K$2:$K$1718,'Service PJ'!$B193,'EPA_US9RT techs'!$L$2:$L$1718,'Service PJ'!$A193,'EPA_US9RT techs'!$C$2:$C$1718,"VDA_FLOP",'EPA_US9RT techs'!$F$2:$F$1718,'Service PJ'!H$1),1/AVERAGEIFS('EPA_US9RT techs'!$I$2:$I$1718,'EPA_US9RT techs'!$K$2:$K$1718,'Service PJ'!$B193,'EPA_US9RT techs'!$L$2:$L$1718,'Service PJ'!$A193,'EPA_US9RT techs'!$C$2:$C$1718,"VDA_FLOP",'EPA_US9RT techs'!$F$2:$F$1718,'Service PJ'!H$1)),"")</f>
        <v>1.1346569412229279</v>
      </c>
      <c r="I193" s="1">
        <f>IFERROR(IFERROR(1/AVERAGEIFS('EPA_US9RT techs'!$I$2:$I$1718,'EPA_US9RT techs'!$J$2:$J$1718,'Service PJ'!$D193,'EPA_US9RT techs'!$K$2:$K$1718,'Service PJ'!$B193,'EPA_US9RT techs'!$L$2:$L$1718,'Service PJ'!$A193,'EPA_US9RT techs'!$C$2:$C$1718,"VDA_FLOP",'EPA_US9RT techs'!$F$2:$F$1718,'Service PJ'!I$1),1/AVERAGEIFS('EPA_US9RT techs'!$I$2:$I$1718,'EPA_US9RT techs'!$K$2:$K$1718,'Service PJ'!$B193,'EPA_US9RT techs'!$L$2:$L$1718,'Service PJ'!$A193,'EPA_US9RT techs'!$C$2:$C$1718,"VDA_FLOP",'EPA_US9RT techs'!$F$2:$F$1718,'Service PJ'!I$1)),"")</f>
        <v>1.215977144773748</v>
      </c>
      <c r="J193" s="1">
        <f>IFERROR(IFERROR(1/AVERAGEIFS('EPA_US9RT techs'!$I$2:$I$1718,'EPA_US9RT techs'!$J$2:$J$1718,'Service PJ'!$D193,'EPA_US9RT techs'!$K$2:$K$1718,'Service PJ'!$B193,'EPA_US9RT techs'!$L$2:$L$1718,'Service PJ'!$A193,'EPA_US9RT techs'!$C$2:$C$1718,"VDA_FLOP",'EPA_US9RT techs'!$F$2:$F$1718,'Service PJ'!J$1),1/AVERAGEIFS('EPA_US9RT techs'!$I$2:$I$1718,'EPA_US9RT techs'!$K$2:$K$1718,'Service PJ'!$B193,'EPA_US9RT techs'!$L$2:$L$1718,'Service PJ'!$A193,'EPA_US9RT techs'!$C$2:$C$1718,"VDA_FLOP",'EPA_US9RT techs'!$F$2:$F$1718,'Service PJ'!J$1)),"")</f>
        <v>1.2700973158152613</v>
      </c>
      <c r="L193" t="str">
        <f>IF(SUM(O193:AR193)=0,"\I: ","")&amp;'Service PJ'!D193&amp;"_"&amp;'Service PJ'!E193&amp;"_"&amp;'Service PJ'!C193</f>
        <v>\I: IIS_OTP_OVC</v>
      </c>
      <c r="M193" t="str">
        <f>"IND"&amp;'Service PJ'!C193</f>
        <v>INDOVC</v>
      </c>
      <c r="N193" t="str">
        <f t="shared" si="134"/>
        <v>\I: IIS</v>
      </c>
      <c r="O193" s="1">
        <f>'Service shares'!AK193*'Service PJ'!AV193</f>
        <v>0</v>
      </c>
      <c r="P193" s="1">
        <f>'Service shares'!AL193*'Service PJ'!AW193</f>
        <v>0</v>
      </c>
      <c r="Q193" s="1">
        <f>'Service shares'!AM193*'Service PJ'!AX193</f>
        <v>0</v>
      </c>
      <c r="R193" s="1">
        <f>'Service shares'!AN193*'Service PJ'!AY193</f>
        <v>0</v>
      </c>
      <c r="S193" s="1">
        <f>'Service shares'!AO193*'Service PJ'!AZ193</f>
        <v>0</v>
      </c>
      <c r="T193" s="1">
        <f>'Service shares'!AP193*'Service PJ'!BA193</f>
        <v>0</v>
      </c>
      <c r="U193" s="1">
        <f>'Service shares'!AQ193*'Service PJ'!BB193</f>
        <v>0</v>
      </c>
      <c r="V193" s="14">
        <f>'Service shares'!AR193*'Service PJ'!BC193</f>
        <v>0</v>
      </c>
      <c r="W193" s="1">
        <f>'Service shares'!AS193*'Service PJ'!BD193</f>
        <v>0</v>
      </c>
      <c r="X193" s="1">
        <f>'Service shares'!AT193*'Service PJ'!BE193</f>
        <v>0</v>
      </c>
      <c r="Y193" s="1">
        <f>'Service shares'!AU193*'Service PJ'!BF193</f>
        <v>0</v>
      </c>
      <c r="Z193" s="1">
        <f>'Service shares'!AV193*'Service PJ'!BG193</f>
        <v>0</v>
      </c>
      <c r="AA193" s="1">
        <f>'Service shares'!AW193*'Service PJ'!BH193</f>
        <v>0</v>
      </c>
      <c r="AB193" s="1">
        <f>'Service shares'!AX193*'Service PJ'!BI193</f>
        <v>0</v>
      </c>
      <c r="AC193" s="1">
        <f>'Service shares'!AY193*'Service PJ'!BJ193</f>
        <v>0</v>
      </c>
      <c r="AD193" s="1">
        <f>'Service shares'!AZ193*'Service PJ'!BK193</f>
        <v>0</v>
      </c>
      <c r="AE193" s="1">
        <f>'Service shares'!BA193*'Service PJ'!BL193</f>
        <v>0</v>
      </c>
      <c r="AF193" s="1">
        <f>'Service shares'!BB193*'Service PJ'!BM193</f>
        <v>0</v>
      </c>
      <c r="AG193" s="1">
        <f>'Service shares'!BC193*'Service PJ'!BN193</f>
        <v>0</v>
      </c>
      <c r="AH193" s="1">
        <f>'Service shares'!BD193*'Service PJ'!BO193</f>
        <v>0</v>
      </c>
      <c r="AI193" s="1">
        <f>'Service shares'!BE193*'Service PJ'!BP193</f>
        <v>0</v>
      </c>
      <c r="AJ193" s="1">
        <f>'Service shares'!BF193*'Service PJ'!BQ193</f>
        <v>0</v>
      </c>
      <c r="AK193" s="1">
        <f>'Service shares'!BG193*'Service PJ'!BR193</f>
        <v>0</v>
      </c>
      <c r="AL193" s="1">
        <f>'Service shares'!BH193*'Service PJ'!BS193</f>
        <v>0</v>
      </c>
      <c r="AM193" s="1">
        <f>'Service shares'!BI193*'Service PJ'!BT193</f>
        <v>0</v>
      </c>
      <c r="AN193" s="1">
        <f>'Service shares'!BJ193*'Service PJ'!BU193</f>
        <v>0</v>
      </c>
      <c r="AO193" s="1">
        <f>'Service shares'!BK193*'Service PJ'!BV193</f>
        <v>0</v>
      </c>
      <c r="AP193" s="1">
        <f>'Service shares'!BL193*'Service PJ'!BW193</f>
        <v>0</v>
      </c>
      <c r="AQ193" s="1">
        <f>'Service shares'!BM193*'Service PJ'!BX193</f>
        <v>0</v>
      </c>
      <c r="AR193" s="1">
        <f>'Service shares'!BN193*'Service PJ'!BY193</f>
        <v>0</v>
      </c>
      <c r="AS193" s="2">
        <v>0</v>
      </c>
      <c r="AU193" t="str">
        <f t="shared" si="101"/>
        <v>\I: IIS_OTP_OVC</v>
      </c>
      <c r="AV193" s="1">
        <f t="shared" si="149"/>
        <v>1.1262534363940762</v>
      </c>
      <c r="AW193" s="1">
        <f t="shared" si="149"/>
        <v>1.1262534363940762</v>
      </c>
      <c r="AX193" s="1">
        <f t="shared" si="149"/>
        <v>1.1262534363940762</v>
      </c>
      <c r="AY193" s="1">
        <f t="shared" si="149"/>
        <v>1.1262534363940762</v>
      </c>
      <c r="AZ193" s="1">
        <f t="shared" si="149"/>
        <v>1.1262534363940762</v>
      </c>
      <c r="BA193" s="1">
        <f t="shared" si="149"/>
        <v>1.1262534363940762</v>
      </c>
      <c r="BB193" s="1">
        <f t="shared" si="149"/>
        <v>1.1262534363940762</v>
      </c>
      <c r="BC193" s="1">
        <f t="shared" si="149"/>
        <v>1.1262534363940762</v>
      </c>
      <c r="BD193" s="1">
        <f t="shared" si="149"/>
        <v>1.1262534363940762</v>
      </c>
      <c r="BE193" s="1">
        <f t="shared" si="149"/>
        <v>1.1262534363940762</v>
      </c>
      <c r="BF193" s="1">
        <f t="shared" si="149"/>
        <v>1.1262534363940762</v>
      </c>
      <c r="BG193" s="1">
        <f t="shared" si="149"/>
        <v>1.1262534363940762</v>
      </c>
      <c r="BH193" s="1">
        <f t="shared" si="149"/>
        <v>1.1262534363940762</v>
      </c>
      <c r="BI193" s="1">
        <f t="shared" si="149"/>
        <v>1.1262534363940762</v>
      </c>
      <c r="BJ193" s="1">
        <f t="shared" si="149"/>
        <v>1.1262534363940762</v>
      </c>
      <c r="BK193" s="1">
        <f t="shared" si="148"/>
        <v>1.1262534363940762</v>
      </c>
      <c r="BL193" s="1">
        <f t="shared" si="144"/>
        <v>1.1262534363940762</v>
      </c>
      <c r="BM193" s="1">
        <f t="shared" si="150"/>
        <v>1.1262534363940762</v>
      </c>
      <c r="BN193" s="1">
        <f t="shared" si="150"/>
        <v>1.1262534363940762</v>
      </c>
      <c r="BO193" s="1">
        <f t="shared" si="150"/>
        <v>1.1262534363940762</v>
      </c>
      <c r="BP193" s="1">
        <f t="shared" si="150"/>
        <v>1.1262534363940762</v>
      </c>
      <c r="BQ193" s="1">
        <f t="shared" si="150"/>
        <v>1.1262534363940762</v>
      </c>
      <c r="BR193" s="1">
        <f t="shared" si="150"/>
        <v>1.1262534363940762</v>
      </c>
      <c r="BS193" s="1">
        <f t="shared" si="150"/>
        <v>1.1262534363940762</v>
      </c>
      <c r="BT193" s="1">
        <f t="shared" si="150"/>
        <v>1.1262534363940762</v>
      </c>
      <c r="BU193" s="1">
        <f t="shared" si="150"/>
        <v>1.1262534363940762</v>
      </c>
      <c r="BV193" s="1">
        <f t="shared" si="150"/>
        <v>1.1262534363940762</v>
      </c>
      <c r="BW193" s="1">
        <f t="shared" si="150"/>
        <v>1.1262534363940762</v>
      </c>
      <c r="BX193" s="1">
        <f t="shared" si="150"/>
        <v>1.1262534363940762</v>
      </c>
      <c r="BY193" s="1">
        <f t="shared" si="150"/>
        <v>1.1262534363940762</v>
      </c>
      <c r="CC193" t="str">
        <f t="shared" si="136"/>
        <v>*</v>
      </c>
      <c r="CD193" t="str">
        <f t="shared" si="137"/>
        <v>\I: IIS_OTP_OVC</v>
      </c>
      <c r="CE193" t="str">
        <f>VLOOKUP(D193,'IND Balance'!$AM$5:$AN$21,2,FALSE)&amp;" - "&amp;VLOOKUP(E193,'MECS_Table 5.4'!$AF$18:$AG$30,2,FALSE)&amp;" - "&amp;VLOOKUP('Service PJ'!M193,'IND Balance'!$AM$22:$AN$32,2,FALSE)</f>
        <v>Iron and Steel - Other process - Oven Coke</v>
      </c>
      <c r="CF193" t="s">
        <v>109</v>
      </c>
      <c r="CG193" t="s">
        <v>110</v>
      </c>
      <c r="CL193" t="str">
        <f t="shared" si="138"/>
        <v>\I: IIS_OTP_OVC</v>
      </c>
      <c r="CM193" t="str">
        <f t="shared" si="139"/>
        <v>\I: IIS</v>
      </c>
      <c r="CN193" s="1" t="str">
        <f t="shared" si="103"/>
        <v/>
      </c>
      <c r="CO193" s="1" t="str">
        <f t="shared" si="104"/>
        <v/>
      </c>
      <c r="CP193" s="1" t="str">
        <f t="shared" si="105"/>
        <v/>
      </c>
      <c r="CQ193" s="1" t="str">
        <f t="shared" si="106"/>
        <v/>
      </c>
      <c r="CR193" s="1" t="str">
        <f t="shared" si="107"/>
        <v/>
      </c>
      <c r="CS193" s="1" t="str">
        <f t="shared" si="108"/>
        <v/>
      </c>
      <c r="CT193" s="1" t="str">
        <f t="shared" si="109"/>
        <v/>
      </c>
      <c r="CU193" s="1" t="str">
        <f t="shared" si="110"/>
        <v/>
      </c>
      <c r="CV193" s="1" t="str">
        <f t="shared" si="111"/>
        <v/>
      </c>
      <c r="CW193" s="1" t="str">
        <f t="shared" si="112"/>
        <v/>
      </c>
      <c r="CX193" s="1" t="str">
        <f t="shared" si="113"/>
        <v/>
      </c>
      <c r="CY193" s="1" t="str">
        <f t="shared" si="114"/>
        <v/>
      </c>
      <c r="CZ193" s="1" t="str">
        <f t="shared" si="115"/>
        <v/>
      </c>
      <c r="DA193" s="1" t="str">
        <f t="shared" si="116"/>
        <v/>
      </c>
      <c r="DB193" s="1" t="str">
        <f t="shared" si="117"/>
        <v/>
      </c>
      <c r="DC193" s="1" t="str">
        <f t="shared" si="118"/>
        <v/>
      </c>
      <c r="DD193" s="1" t="str">
        <f t="shared" si="119"/>
        <v/>
      </c>
      <c r="DE193" s="1" t="str">
        <f t="shared" si="120"/>
        <v/>
      </c>
      <c r="DF193" s="1" t="str">
        <f t="shared" si="121"/>
        <v/>
      </c>
      <c r="DG193" s="1" t="str">
        <f t="shared" si="122"/>
        <v/>
      </c>
      <c r="DH193" s="1" t="str">
        <f t="shared" si="123"/>
        <v/>
      </c>
      <c r="DI193" s="1" t="str">
        <f t="shared" si="124"/>
        <v/>
      </c>
      <c r="DJ193" s="1" t="str">
        <f t="shared" si="125"/>
        <v/>
      </c>
      <c r="DK193" s="1" t="str">
        <f t="shared" si="126"/>
        <v/>
      </c>
      <c r="DL193" s="1" t="str">
        <f t="shared" si="127"/>
        <v/>
      </c>
      <c r="DM193" s="1" t="str">
        <f t="shared" si="128"/>
        <v/>
      </c>
      <c r="DN193" s="1" t="str">
        <f t="shared" si="129"/>
        <v/>
      </c>
      <c r="DO193" s="1" t="str">
        <f t="shared" si="130"/>
        <v/>
      </c>
      <c r="DP193" s="1" t="str">
        <f t="shared" si="131"/>
        <v/>
      </c>
      <c r="DQ193" s="1" t="str">
        <f t="shared" si="132"/>
        <v/>
      </c>
      <c r="DR193" s="1">
        <v>3</v>
      </c>
      <c r="DS193" s="1" t="str">
        <f t="shared" si="140"/>
        <v/>
      </c>
      <c r="DT193" t="str">
        <f t="shared" si="141"/>
        <v/>
      </c>
    </row>
    <row r="194" spans="1:124" x14ac:dyDescent="0.45">
      <c r="A194" t="s">
        <v>160</v>
      </c>
      <c r="B194" t="str">
        <f>VLOOKUP(E194,'EPA_US9RT techs'!$R$26:$S$34,2,FALSE)</f>
        <v>PRH</v>
      </c>
      <c r="C194" t="str">
        <f>'Service shares'!A194</f>
        <v>OVC</v>
      </c>
      <c r="D194" t="str">
        <f>'Service shares'!B194</f>
        <v>INF</v>
      </c>
      <c r="E194" t="str">
        <f>'Service shares'!C194</f>
        <v>PRH</v>
      </c>
      <c r="F194" s="1">
        <f>IFERROR(1/AVERAGEIFS('EPA_US9RT techs'!$I$2:$I$1718,'EPA_US9RT techs'!$J$2:$J$1718,'Service PJ'!$D194,'EPA_US9RT techs'!$K$2:$K$1718,'Service PJ'!$B194,'EPA_US9RT techs'!$L$2:$L$1718,'Service PJ'!$A194,'EPA_US9RT techs'!$C$2:$C$1718,"VDA_FLOP",'EPA_US9RT techs'!$F$2:$F$1718,'Service PJ'!F$1),1/AVERAGEIFS('EPA_US9RT techs'!$I$2:$I$1718,'EPA_US9RT techs'!$K$2:$K$1718,'Service PJ'!$B194,'EPA_US9RT techs'!$L$2:$L$1718,'Service PJ'!$A194,'EPA_US9RT techs'!$C$2:$C$1718,"VDA_FLOP",'EPA_US9RT techs'!$F$2:$F$1718,'Service PJ'!F$1))</f>
        <v>1</v>
      </c>
      <c r="G194" s="1">
        <f>IFERROR(IFERROR(1/AVERAGEIFS('EPA_US9RT techs'!$I$2:$I$1718,'EPA_US9RT techs'!$J$2:$J$1718,'Service PJ'!$D194,'EPA_US9RT techs'!$K$2:$K$1718,'Service PJ'!$B194,'EPA_US9RT techs'!$L$2:$L$1718,'Service PJ'!$A194,'EPA_US9RT techs'!$C$2:$C$1718,"VDA_FLOP",'EPA_US9RT techs'!$F$2:$F$1718,'Service PJ'!G$1),1/AVERAGEIFS('EPA_US9RT techs'!$I$2:$I$1718,'EPA_US9RT techs'!$K$2:$K$1718,'Service PJ'!$B194,'EPA_US9RT techs'!$L$2:$L$1718,'Service PJ'!$A194,'EPA_US9RT techs'!$C$2:$C$1718,"VDA_FLOP",'EPA_US9RT techs'!$F$2:$F$1718,'Service PJ'!G$1)),"")</f>
        <v>1.037427515993558</v>
      </c>
      <c r="H194" s="1">
        <f>IFERROR(IFERROR(1/AVERAGEIFS('EPA_US9RT techs'!$I$2:$I$1718,'EPA_US9RT techs'!$J$2:$J$1718,'Service PJ'!$D194,'EPA_US9RT techs'!$K$2:$K$1718,'Service PJ'!$B194,'EPA_US9RT techs'!$L$2:$L$1718,'Service PJ'!$A194,'EPA_US9RT techs'!$C$2:$C$1718,"VDA_FLOP",'EPA_US9RT techs'!$F$2:$F$1718,'Service PJ'!H$1),1/AVERAGEIFS('EPA_US9RT techs'!$I$2:$I$1718,'EPA_US9RT techs'!$K$2:$K$1718,'Service PJ'!$B194,'EPA_US9RT techs'!$L$2:$L$1718,'Service PJ'!$A194,'EPA_US9RT techs'!$C$2:$C$1718,"VDA_FLOP",'EPA_US9RT techs'!$F$2:$F$1718,'Service PJ'!H$1)),"")</f>
        <v>1.0756041398019496</v>
      </c>
      <c r="I194" s="1">
        <f>IFERROR(IFERROR(1/AVERAGEIFS('EPA_US9RT techs'!$I$2:$I$1718,'EPA_US9RT techs'!$J$2:$J$1718,'Service PJ'!$D194,'EPA_US9RT techs'!$K$2:$K$1718,'Service PJ'!$B194,'EPA_US9RT techs'!$L$2:$L$1718,'Service PJ'!$A194,'EPA_US9RT techs'!$C$2:$C$1718,"VDA_FLOP",'EPA_US9RT techs'!$F$2:$F$1718,'Service PJ'!I$1),1/AVERAGEIFS('EPA_US9RT techs'!$I$2:$I$1718,'EPA_US9RT techs'!$K$2:$K$1718,'Service PJ'!$B194,'EPA_US9RT techs'!$L$2:$L$1718,'Service PJ'!$A194,'EPA_US9RT techs'!$C$2:$C$1718,"VDA_FLOP",'EPA_US9RT techs'!$F$2:$F$1718,'Service PJ'!I$1)),"")</f>
        <v>1.1409232857485276</v>
      </c>
      <c r="J194" s="1">
        <f>IFERROR(IFERROR(1/AVERAGEIFS('EPA_US9RT techs'!$I$2:$I$1718,'EPA_US9RT techs'!$J$2:$J$1718,'Service PJ'!$D194,'EPA_US9RT techs'!$K$2:$K$1718,'Service PJ'!$B194,'EPA_US9RT techs'!$L$2:$L$1718,'Service PJ'!$A194,'EPA_US9RT techs'!$C$2:$C$1718,"VDA_FLOP",'EPA_US9RT techs'!$F$2:$F$1718,'Service PJ'!J$1),1/AVERAGEIFS('EPA_US9RT techs'!$I$2:$I$1718,'EPA_US9RT techs'!$K$2:$K$1718,'Service PJ'!$B194,'EPA_US9RT techs'!$L$2:$L$1718,'Service PJ'!$A194,'EPA_US9RT techs'!$C$2:$C$1718,"VDA_FLOP",'EPA_US9RT techs'!$F$2:$F$1718,'Service PJ'!J$1)),"")</f>
        <v>1.1870432122481129</v>
      </c>
      <c r="L194" t="str">
        <f>IF(SUM(O194:AR194)=0,"\I: ","")&amp;'Service PJ'!D194&amp;"_"&amp;'Service PJ'!E194&amp;"_"&amp;'Service PJ'!C194</f>
        <v>INF_PRH_OVC</v>
      </c>
      <c r="M194" t="str">
        <f>"IND"&amp;'Service PJ'!C194</f>
        <v>INDOVC</v>
      </c>
      <c r="N194" t="str">
        <f t="shared" si="134"/>
        <v>INF_PRH</v>
      </c>
      <c r="O194" s="1">
        <f>'Service shares'!AK194*'Service PJ'!AV194</f>
        <v>0</v>
      </c>
      <c r="P194" s="1">
        <f>'Service shares'!AL194*'Service PJ'!AW194</f>
        <v>0</v>
      </c>
      <c r="Q194" s="1">
        <f>'Service shares'!AM194*'Service PJ'!AX194</f>
        <v>0</v>
      </c>
      <c r="R194" s="1">
        <f>'Service shares'!AN194*'Service PJ'!AY194</f>
        <v>3.1525003755869232</v>
      </c>
      <c r="S194" s="1">
        <f>'Service shares'!AO194*'Service PJ'!AZ194</f>
        <v>5.8155185339340161</v>
      </c>
      <c r="T194" s="1">
        <f>'Service shares'!AP194*'Service PJ'!BA194</f>
        <v>0</v>
      </c>
      <c r="U194" s="1">
        <f>'Service shares'!AQ194*'Service PJ'!BB194</f>
        <v>3.0811583630558506</v>
      </c>
      <c r="V194" s="14">
        <f>'Service shares'!AR194*'Service PJ'!BC194</f>
        <v>11.356684137608509</v>
      </c>
      <c r="W194" s="1">
        <f>'Service shares'!AS194*'Service PJ'!BD194</f>
        <v>0.3560585374267709</v>
      </c>
      <c r="X194" s="1">
        <f>'Service shares'!AT194*'Service PJ'!BE194</f>
        <v>112.90526528496434</v>
      </c>
      <c r="Y194" s="1">
        <f>'Service shares'!AU194*'Service PJ'!BF194</f>
        <v>0.24317093281900296</v>
      </c>
      <c r="Z194" s="1">
        <f>'Service shares'!AV194*'Service PJ'!BG194</f>
        <v>1.1589721681372107</v>
      </c>
      <c r="AA194" s="1">
        <f>'Service shares'!AW194*'Service PJ'!BH194</f>
        <v>0</v>
      </c>
      <c r="AB194" s="1">
        <f>'Service shares'!AX194*'Service PJ'!BI194</f>
        <v>8.8390256012623208E-2</v>
      </c>
      <c r="AC194" s="1">
        <f>'Service shares'!AY194*'Service PJ'!BJ194</f>
        <v>4.2249239323576701E-2</v>
      </c>
      <c r="AD194" s="1">
        <f>'Service shares'!AZ194*'Service PJ'!BK194</f>
        <v>2.8367408452994701E-2</v>
      </c>
      <c r="AE194" s="1">
        <f>'Service shares'!BA194*'Service PJ'!BL194</f>
        <v>0.14007358064624503</v>
      </c>
      <c r="AF194" s="1">
        <f>'Service shares'!BB194*'Service PJ'!BM194</f>
        <v>0</v>
      </c>
      <c r="AG194" s="1">
        <f>'Service shares'!BC194*'Service PJ'!BN194</f>
        <v>0.32700485573299026</v>
      </c>
      <c r="AH194" s="1">
        <f>'Service shares'!BD194*'Service PJ'!BO194</f>
        <v>0</v>
      </c>
      <c r="AI194" s="1">
        <f>'Service shares'!BE194*'Service PJ'!BP194</f>
        <v>1.5419430410064492E-3</v>
      </c>
      <c r="AJ194" s="1">
        <f>'Service shares'!BF194*'Service PJ'!BQ194</f>
        <v>0</v>
      </c>
      <c r="AK194" s="1">
        <f>'Service shares'!BG194*'Service PJ'!BR194</f>
        <v>0</v>
      </c>
      <c r="AL194" s="1">
        <f>'Service shares'!BH194*'Service PJ'!BS194</f>
        <v>0</v>
      </c>
      <c r="AM194" s="1">
        <f>'Service shares'!BI194*'Service PJ'!BT194</f>
        <v>0</v>
      </c>
      <c r="AN194" s="1">
        <f>'Service shares'!BJ194*'Service PJ'!BU194</f>
        <v>0</v>
      </c>
      <c r="AO194" s="1">
        <f>'Service shares'!BK194*'Service PJ'!BV194</f>
        <v>0</v>
      </c>
      <c r="AP194" s="1">
        <f>'Service shares'!BL194*'Service PJ'!BW194</f>
        <v>0</v>
      </c>
      <c r="AQ194" s="1">
        <f>'Service shares'!BM194*'Service PJ'!BX194</f>
        <v>0</v>
      </c>
      <c r="AR194" s="1">
        <f>'Service shares'!BN194*'Service PJ'!BY194</f>
        <v>0</v>
      </c>
      <c r="AS194" s="2">
        <v>0</v>
      </c>
      <c r="AU194" t="str">
        <f t="shared" si="101"/>
        <v>INF_PRH_OVC</v>
      </c>
      <c r="AV194" s="1">
        <f t="shared" si="149"/>
        <v>1.037427515993558</v>
      </c>
      <c r="AW194" s="1">
        <f t="shared" si="149"/>
        <v>1.037427515993558</v>
      </c>
      <c r="AX194" s="1">
        <f t="shared" si="149"/>
        <v>1.037427515993558</v>
      </c>
      <c r="AY194" s="1">
        <f t="shared" si="149"/>
        <v>1.037427515993558</v>
      </c>
      <c r="AZ194" s="1">
        <f t="shared" si="149"/>
        <v>1.037427515993558</v>
      </c>
      <c r="BA194" s="1">
        <f t="shared" si="149"/>
        <v>1.037427515993558</v>
      </c>
      <c r="BB194" s="1">
        <f t="shared" si="149"/>
        <v>1.037427515993558</v>
      </c>
      <c r="BC194" s="1">
        <f t="shared" si="149"/>
        <v>1.037427515993558</v>
      </c>
      <c r="BD194" s="1">
        <f t="shared" si="149"/>
        <v>1.037427515993558</v>
      </c>
      <c r="BE194" s="1">
        <f t="shared" si="149"/>
        <v>1.037427515993558</v>
      </c>
      <c r="BF194" s="1">
        <f t="shared" si="149"/>
        <v>1.037427515993558</v>
      </c>
      <c r="BG194" s="1">
        <f t="shared" si="149"/>
        <v>1.037427515993558</v>
      </c>
      <c r="BH194" s="1">
        <f t="shared" si="149"/>
        <v>1.037427515993558</v>
      </c>
      <c r="BI194" s="1">
        <f t="shared" si="149"/>
        <v>1.037427515993558</v>
      </c>
      <c r="BJ194" s="1">
        <f t="shared" si="149"/>
        <v>1.037427515993558</v>
      </c>
      <c r="BK194" s="1">
        <f t="shared" si="148"/>
        <v>1.037427515993558</v>
      </c>
      <c r="BL194" s="1">
        <f t="shared" si="144"/>
        <v>1.037427515993558</v>
      </c>
      <c r="BM194" s="1">
        <f t="shared" si="150"/>
        <v>1.037427515993558</v>
      </c>
      <c r="BN194" s="1">
        <f t="shared" si="150"/>
        <v>1.037427515993558</v>
      </c>
      <c r="BO194" s="1">
        <f t="shared" si="150"/>
        <v>1.037427515993558</v>
      </c>
      <c r="BP194" s="1">
        <f t="shared" si="150"/>
        <v>1.037427515993558</v>
      </c>
      <c r="BQ194" s="1">
        <f t="shared" si="150"/>
        <v>1.037427515993558</v>
      </c>
      <c r="BR194" s="1">
        <f t="shared" si="150"/>
        <v>1.037427515993558</v>
      </c>
      <c r="BS194" s="1">
        <f t="shared" si="150"/>
        <v>1.037427515993558</v>
      </c>
      <c r="BT194" s="1">
        <f t="shared" si="150"/>
        <v>1.037427515993558</v>
      </c>
      <c r="BU194" s="1">
        <f t="shared" si="150"/>
        <v>1.037427515993558</v>
      </c>
      <c r="BV194" s="1">
        <f t="shared" si="150"/>
        <v>1.037427515993558</v>
      </c>
      <c r="BW194" s="1">
        <f t="shared" si="150"/>
        <v>1.037427515993558</v>
      </c>
      <c r="BX194" s="1">
        <f t="shared" si="150"/>
        <v>1.037427515993558</v>
      </c>
      <c r="BY194" s="1">
        <f t="shared" si="150"/>
        <v>1.037427515993558</v>
      </c>
      <c r="CC194" t="str">
        <f t="shared" si="136"/>
        <v>PRE</v>
      </c>
      <c r="CD194" t="str">
        <f t="shared" si="137"/>
        <v>INF_PRH_OVC</v>
      </c>
      <c r="CE194" t="str">
        <f>VLOOKUP(D194,'IND Balance'!$AM$5:$AN$21,2,FALSE)&amp;" - "&amp;VLOOKUP(E194,'MECS_Table 5.4'!$AF$18:$AG$30,2,FALSE)&amp;" - "&amp;VLOOKUP('Service PJ'!M194,'IND Balance'!$AM$22:$AN$32,2,FALSE)</f>
        <v>Non-ferrous metals - Process heat - Oven Coke</v>
      </c>
      <c r="CF194" t="s">
        <v>109</v>
      </c>
      <c r="CG194" t="s">
        <v>110</v>
      </c>
      <c r="CL194" t="str">
        <f t="shared" si="138"/>
        <v>INF_PRH_OVC</v>
      </c>
      <c r="CM194" t="str">
        <f t="shared" si="139"/>
        <v>INF_PRH</v>
      </c>
      <c r="CN194" s="1">
        <f t="shared" si="103"/>
        <v>0</v>
      </c>
      <c r="CO194" s="1">
        <f t="shared" si="104"/>
        <v>0</v>
      </c>
      <c r="CP194" s="1">
        <f t="shared" si="105"/>
        <v>0</v>
      </c>
      <c r="CQ194" s="1">
        <f t="shared" si="106"/>
        <v>3.2024959991745587E-2</v>
      </c>
      <c r="CR194" s="1">
        <f t="shared" si="107"/>
        <v>8.3734118085965911E-2</v>
      </c>
      <c r="CS194" s="1">
        <f t="shared" si="108"/>
        <v>0</v>
      </c>
      <c r="CT194" s="1">
        <f t="shared" si="109"/>
        <v>1.1294212500109129E-2</v>
      </c>
      <c r="CU194" s="1">
        <f t="shared" si="110"/>
        <v>0.12313795005872237</v>
      </c>
      <c r="CV194" s="1">
        <f t="shared" si="111"/>
        <v>2.5897317534215934E-3</v>
      </c>
      <c r="CW194" s="1">
        <f t="shared" si="112"/>
        <v>6.3420792025205897E-2</v>
      </c>
      <c r="CX194" s="1">
        <f t="shared" si="113"/>
        <v>3.1663570865315877E-2</v>
      </c>
      <c r="CY194" s="1">
        <f t="shared" si="114"/>
        <v>3.3747793724300298E-2</v>
      </c>
      <c r="CZ194" s="1">
        <f t="shared" si="115"/>
        <v>0</v>
      </c>
      <c r="DA194" s="1">
        <f t="shared" si="116"/>
        <v>1.9488438447007484E-3</v>
      </c>
      <c r="DB194" s="1">
        <f t="shared" si="117"/>
        <v>1.6706780391524147E-3</v>
      </c>
      <c r="DC194" s="1">
        <f t="shared" si="118"/>
        <v>7.6752795199413863E-4</v>
      </c>
      <c r="DD194" s="1">
        <f t="shared" si="119"/>
        <v>2.4657631099068611E-3</v>
      </c>
      <c r="DE194" s="1">
        <f t="shared" si="120"/>
        <v>0</v>
      </c>
      <c r="DF194" s="1">
        <f t="shared" si="121"/>
        <v>4.7894516157926939E-3</v>
      </c>
      <c r="DG194" s="1">
        <f t="shared" si="122"/>
        <v>0</v>
      </c>
      <c r="DH194" s="1">
        <f t="shared" si="123"/>
        <v>1.3112059647609075E-4</v>
      </c>
      <c r="DI194" s="1">
        <f t="shared" si="124"/>
        <v>0</v>
      </c>
      <c r="DJ194" s="1">
        <f t="shared" si="125"/>
        <v>0</v>
      </c>
      <c r="DK194" s="1">
        <f t="shared" si="126"/>
        <v>0</v>
      </c>
      <c r="DL194" s="1">
        <f t="shared" si="127"/>
        <v>0</v>
      </c>
      <c r="DM194" s="1" t="str">
        <f t="shared" si="128"/>
        <v/>
      </c>
      <c r="DN194" s="1">
        <f t="shared" si="129"/>
        <v>0</v>
      </c>
      <c r="DO194" s="1">
        <f t="shared" si="130"/>
        <v>0</v>
      </c>
      <c r="DP194" s="1">
        <f t="shared" si="131"/>
        <v>0</v>
      </c>
      <c r="DQ194" s="1" t="str">
        <f t="shared" si="132"/>
        <v/>
      </c>
      <c r="DR194" s="1">
        <v>3</v>
      </c>
      <c r="DS194" s="1" t="str">
        <f t="shared" si="140"/>
        <v/>
      </c>
      <c r="DT194" t="str">
        <f t="shared" si="141"/>
        <v/>
      </c>
    </row>
    <row r="195" spans="1:124" x14ac:dyDescent="0.45">
      <c r="A195" t="s">
        <v>160</v>
      </c>
      <c r="B195" t="str">
        <f>VLOOKUP(E195,'EPA_US9RT techs'!$R$26:$S$34,2,FALSE)</f>
        <v>PRH</v>
      </c>
      <c r="C195" t="str">
        <f>'Service shares'!A195</f>
        <v>OVC</v>
      </c>
      <c r="D195" t="str">
        <f>'Service shares'!B195</f>
        <v>IMC</v>
      </c>
      <c r="E195" t="str">
        <f>'Service shares'!C195</f>
        <v>PRH</v>
      </c>
      <c r="F195" s="1">
        <f>IFERROR(1/AVERAGEIFS('EPA_US9RT techs'!$I$2:$I$1718,'EPA_US9RT techs'!$J$2:$J$1718,'Service PJ'!$D195,'EPA_US9RT techs'!$K$2:$K$1718,'Service PJ'!$B195,'EPA_US9RT techs'!$L$2:$L$1718,'Service PJ'!$A195,'EPA_US9RT techs'!$C$2:$C$1718,"VDA_FLOP",'EPA_US9RT techs'!$F$2:$F$1718,'Service PJ'!F$1),1/AVERAGEIFS('EPA_US9RT techs'!$I$2:$I$1718,'EPA_US9RT techs'!$K$2:$K$1718,'Service PJ'!$B195,'EPA_US9RT techs'!$L$2:$L$1718,'Service PJ'!$A195,'EPA_US9RT techs'!$C$2:$C$1718,"VDA_FLOP",'EPA_US9RT techs'!$F$2:$F$1718,'Service PJ'!F$1))</f>
        <v>1</v>
      </c>
      <c r="G195" s="1">
        <f>IFERROR(IFERROR(1/AVERAGEIFS('EPA_US9RT techs'!$I$2:$I$1718,'EPA_US9RT techs'!$J$2:$J$1718,'Service PJ'!$D195,'EPA_US9RT techs'!$K$2:$K$1718,'Service PJ'!$B195,'EPA_US9RT techs'!$L$2:$L$1718,'Service PJ'!$A195,'EPA_US9RT techs'!$C$2:$C$1718,"VDA_FLOP",'EPA_US9RT techs'!$F$2:$F$1718,'Service PJ'!G$1),1/AVERAGEIFS('EPA_US9RT techs'!$I$2:$I$1718,'EPA_US9RT techs'!$K$2:$K$1718,'Service PJ'!$B195,'EPA_US9RT techs'!$L$2:$L$1718,'Service PJ'!$A195,'EPA_US9RT techs'!$C$2:$C$1718,"VDA_FLOP",'EPA_US9RT techs'!$F$2:$F$1718,'Service PJ'!G$1)),"")</f>
        <v>1.037427515993558</v>
      </c>
      <c r="H195" s="1">
        <f>IFERROR(IFERROR(1/AVERAGEIFS('EPA_US9RT techs'!$I$2:$I$1718,'EPA_US9RT techs'!$J$2:$J$1718,'Service PJ'!$D195,'EPA_US9RT techs'!$K$2:$K$1718,'Service PJ'!$B195,'EPA_US9RT techs'!$L$2:$L$1718,'Service PJ'!$A195,'EPA_US9RT techs'!$C$2:$C$1718,"VDA_FLOP",'EPA_US9RT techs'!$F$2:$F$1718,'Service PJ'!H$1),1/AVERAGEIFS('EPA_US9RT techs'!$I$2:$I$1718,'EPA_US9RT techs'!$K$2:$K$1718,'Service PJ'!$B195,'EPA_US9RT techs'!$L$2:$L$1718,'Service PJ'!$A195,'EPA_US9RT techs'!$C$2:$C$1718,"VDA_FLOP",'EPA_US9RT techs'!$F$2:$F$1718,'Service PJ'!H$1)),"")</f>
        <v>1.0756041398019496</v>
      </c>
      <c r="I195" s="1">
        <f>IFERROR(IFERROR(1/AVERAGEIFS('EPA_US9RT techs'!$I$2:$I$1718,'EPA_US9RT techs'!$J$2:$J$1718,'Service PJ'!$D195,'EPA_US9RT techs'!$K$2:$K$1718,'Service PJ'!$B195,'EPA_US9RT techs'!$L$2:$L$1718,'Service PJ'!$A195,'EPA_US9RT techs'!$C$2:$C$1718,"VDA_FLOP",'EPA_US9RT techs'!$F$2:$F$1718,'Service PJ'!I$1),1/AVERAGEIFS('EPA_US9RT techs'!$I$2:$I$1718,'EPA_US9RT techs'!$K$2:$K$1718,'Service PJ'!$B195,'EPA_US9RT techs'!$L$2:$L$1718,'Service PJ'!$A195,'EPA_US9RT techs'!$C$2:$C$1718,"VDA_FLOP",'EPA_US9RT techs'!$F$2:$F$1718,'Service PJ'!I$1)),"")</f>
        <v>1.1409232857485276</v>
      </c>
      <c r="J195" s="1">
        <f>IFERROR(IFERROR(1/AVERAGEIFS('EPA_US9RT techs'!$I$2:$I$1718,'EPA_US9RT techs'!$J$2:$J$1718,'Service PJ'!$D195,'EPA_US9RT techs'!$K$2:$K$1718,'Service PJ'!$B195,'EPA_US9RT techs'!$L$2:$L$1718,'Service PJ'!$A195,'EPA_US9RT techs'!$C$2:$C$1718,"VDA_FLOP",'EPA_US9RT techs'!$F$2:$F$1718,'Service PJ'!J$1),1/AVERAGEIFS('EPA_US9RT techs'!$I$2:$I$1718,'EPA_US9RT techs'!$K$2:$K$1718,'Service PJ'!$B195,'EPA_US9RT techs'!$L$2:$L$1718,'Service PJ'!$A195,'EPA_US9RT techs'!$C$2:$C$1718,"VDA_FLOP",'EPA_US9RT techs'!$F$2:$F$1718,'Service PJ'!J$1)),"")</f>
        <v>1.1870432122481129</v>
      </c>
      <c r="L195" t="str">
        <f>IF(SUM(O195:AR195)=0,"\I: ","")&amp;'Service PJ'!D195&amp;"_"&amp;'Service PJ'!E195&amp;"_"&amp;'Service PJ'!C195</f>
        <v>IMC_PRH_OVC</v>
      </c>
      <c r="M195" t="str">
        <f>"IND"&amp;'Service PJ'!C195</f>
        <v>INDOVC</v>
      </c>
      <c r="N195" t="str">
        <f t="shared" si="134"/>
        <v>IMC_PRH</v>
      </c>
      <c r="O195" s="1">
        <f>'Service shares'!AK195*'Service PJ'!AV195</f>
        <v>0</v>
      </c>
      <c r="P195" s="1">
        <f>'Service shares'!AL195*'Service PJ'!AW195</f>
        <v>0</v>
      </c>
      <c r="Q195" s="1">
        <f>'Service shares'!AM195*'Service PJ'!AX195</f>
        <v>0.16930968940403207</v>
      </c>
      <c r="R195" s="1">
        <f>'Service shares'!AN195*'Service PJ'!AY195</f>
        <v>1.0130218299290454</v>
      </c>
      <c r="S195" s="1">
        <f>'Service shares'!AO195*'Service PJ'!AZ195</f>
        <v>0.1176350517734582</v>
      </c>
      <c r="T195" s="1">
        <f>'Service shares'!AP195*'Service PJ'!BA195</f>
        <v>0</v>
      </c>
      <c r="U195" s="1">
        <f>'Service shares'!AQ195*'Service PJ'!BB195</f>
        <v>1.2884866965787047</v>
      </c>
      <c r="V195" s="14">
        <f>'Service shares'!AR195*'Service PJ'!BC195</f>
        <v>1.5713702638312905</v>
      </c>
      <c r="W195" s="1">
        <f>'Service shares'!AS195*'Service PJ'!BD195</f>
        <v>5.0902059014506786</v>
      </c>
      <c r="X195" s="1">
        <f>'Service shares'!AT195*'Service PJ'!BE195</f>
        <v>46.913434595557213</v>
      </c>
      <c r="Y195" s="1">
        <f>'Service shares'!AU195*'Service PJ'!BF195</f>
        <v>0</v>
      </c>
      <c r="Z195" s="1">
        <f>'Service shares'!AV195*'Service PJ'!BG195</f>
        <v>2.0449205174812291E-2</v>
      </c>
      <c r="AA195" s="1">
        <f>'Service shares'!AW195*'Service PJ'!BH195</f>
        <v>4.4143005988024064E-2</v>
      </c>
      <c r="AB195" s="1">
        <f>'Service shares'!AX195*'Service PJ'!BI195</f>
        <v>0</v>
      </c>
      <c r="AC195" s="1">
        <f>'Service shares'!AY195*'Service PJ'!BJ195</f>
        <v>0</v>
      </c>
      <c r="AD195" s="1">
        <f>'Service shares'!AZ195*'Service PJ'!BK195</f>
        <v>0</v>
      </c>
      <c r="AE195" s="1">
        <f>'Service shares'!BA195*'Service PJ'!BL195</f>
        <v>1.8242836705685399</v>
      </c>
      <c r="AF195" s="1">
        <f>'Service shares'!BB195*'Service PJ'!BM195</f>
        <v>0</v>
      </c>
      <c r="AG195" s="1">
        <f>'Service shares'!BC195*'Service PJ'!BN195</f>
        <v>0.18237494198810925</v>
      </c>
      <c r="AH195" s="1">
        <f>'Service shares'!BD195*'Service PJ'!BO195</f>
        <v>0</v>
      </c>
      <c r="AI195" s="1">
        <f>'Service shares'!BE195*'Service PJ'!BP195</f>
        <v>0</v>
      </c>
      <c r="AJ195" s="1">
        <f>'Service shares'!BF195*'Service PJ'!BQ195</f>
        <v>0</v>
      </c>
      <c r="AK195" s="1">
        <f>'Service shares'!BG195*'Service PJ'!BR195</f>
        <v>0</v>
      </c>
      <c r="AL195" s="1">
        <f>'Service shares'!BH195*'Service PJ'!BS195</f>
        <v>0</v>
      </c>
      <c r="AM195" s="1">
        <f>'Service shares'!BI195*'Service PJ'!BT195</f>
        <v>1.3452084829801221</v>
      </c>
      <c r="AN195" s="1">
        <f>'Service shares'!BJ195*'Service PJ'!BU195</f>
        <v>0</v>
      </c>
      <c r="AO195" s="1">
        <f>'Service shares'!BK195*'Service PJ'!BV195</f>
        <v>0</v>
      </c>
      <c r="AP195" s="1">
        <f>'Service shares'!BL195*'Service PJ'!BW195</f>
        <v>0</v>
      </c>
      <c r="AQ195" s="1">
        <f>'Service shares'!BM195*'Service PJ'!BX195</f>
        <v>0</v>
      </c>
      <c r="AR195" s="1">
        <f>'Service shares'!BN195*'Service PJ'!BY195</f>
        <v>0</v>
      </c>
      <c r="AS195" s="2">
        <v>0</v>
      </c>
      <c r="AU195" t="str">
        <f t="shared" ref="AU195:AU258" si="151">L195</f>
        <v>IMC_PRH_OVC</v>
      </c>
      <c r="AV195" s="1">
        <f t="shared" si="149"/>
        <v>1.037427515993558</v>
      </c>
      <c r="AW195" s="1">
        <f t="shared" si="149"/>
        <v>1.037427515993558</v>
      </c>
      <c r="AX195" s="1">
        <f t="shared" si="149"/>
        <v>1.037427515993558</v>
      </c>
      <c r="AY195" s="1">
        <f t="shared" si="149"/>
        <v>1.037427515993558</v>
      </c>
      <c r="AZ195" s="1">
        <f t="shared" si="149"/>
        <v>1.037427515993558</v>
      </c>
      <c r="BA195" s="1">
        <f t="shared" si="149"/>
        <v>1.037427515993558</v>
      </c>
      <c r="BB195" s="1">
        <f t="shared" si="149"/>
        <v>1.037427515993558</v>
      </c>
      <c r="BC195" s="1">
        <f t="shared" si="149"/>
        <v>1.037427515993558</v>
      </c>
      <c r="BD195" s="1">
        <f t="shared" si="149"/>
        <v>1.037427515993558</v>
      </c>
      <c r="BE195" s="1">
        <f t="shared" si="149"/>
        <v>1.037427515993558</v>
      </c>
      <c r="BF195" s="1">
        <f t="shared" si="149"/>
        <v>1.037427515993558</v>
      </c>
      <c r="BG195" s="1">
        <f t="shared" si="149"/>
        <v>1.037427515993558</v>
      </c>
      <c r="BH195" s="1">
        <f t="shared" si="149"/>
        <v>1.037427515993558</v>
      </c>
      <c r="BI195" s="1">
        <f t="shared" si="149"/>
        <v>1.037427515993558</v>
      </c>
      <c r="BJ195" s="1">
        <f t="shared" si="149"/>
        <v>1.037427515993558</v>
      </c>
      <c r="BK195" s="1">
        <f t="shared" si="148"/>
        <v>1.037427515993558</v>
      </c>
      <c r="BL195" s="1">
        <f t="shared" si="144"/>
        <v>1.037427515993558</v>
      </c>
      <c r="BM195" s="1">
        <f t="shared" si="150"/>
        <v>1.037427515993558</v>
      </c>
      <c r="BN195" s="1">
        <f t="shared" si="150"/>
        <v>1.037427515993558</v>
      </c>
      <c r="BO195" s="1">
        <f t="shared" si="150"/>
        <v>1.037427515993558</v>
      </c>
      <c r="BP195" s="1">
        <f t="shared" si="150"/>
        <v>1.037427515993558</v>
      </c>
      <c r="BQ195" s="1">
        <f t="shared" si="150"/>
        <v>1.037427515993558</v>
      </c>
      <c r="BR195" s="1">
        <f t="shared" si="150"/>
        <v>1.037427515993558</v>
      </c>
      <c r="BS195" s="1">
        <f t="shared" si="150"/>
        <v>1.037427515993558</v>
      </c>
      <c r="BT195" s="1">
        <f t="shared" si="150"/>
        <v>1.037427515993558</v>
      </c>
      <c r="BU195" s="1">
        <f t="shared" si="150"/>
        <v>1.037427515993558</v>
      </c>
      <c r="BV195" s="1">
        <f t="shared" si="150"/>
        <v>1.037427515993558</v>
      </c>
      <c r="BW195" s="1">
        <f t="shared" si="150"/>
        <v>1.037427515993558</v>
      </c>
      <c r="BX195" s="1">
        <f t="shared" si="150"/>
        <v>1.037427515993558</v>
      </c>
      <c r="BY195" s="1">
        <f t="shared" si="150"/>
        <v>1.037427515993558</v>
      </c>
      <c r="CC195" t="str">
        <f t="shared" si="136"/>
        <v>PRE</v>
      </c>
      <c r="CD195" t="str">
        <f t="shared" si="137"/>
        <v>IMC_PRH_OVC</v>
      </c>
      <c r="CE195" t="str">
        <f>VLOOKUP(D195,'IND Balance'!$AM$5:$AN$21,2,FALSE)&amp;" - "&amp;VLOOKUP(E195,'MECS_Table 5.4'!$AF$18:$AG$30,2,FALSE)&amp;" - "&amp;VLOOKUP('Service PJ'!M195,'IND Balance'!$AM$22:$AN$32,2,FALSE)</f>
        <v>Mining and Construction - Process heat - Oven Coke</v>
      </c>
      <c r="CF195" t="s">
        <v>109</v>
      </c>
      <c r="CG195" t="s">
        <v>110</v>
      </c>
      <c r="CL195" t="str">
        <f t="shared" si="138"/>
        <v>IMC_PRH_OVC</v>
      </c>
      <c r="CM195" t="str">
        <f t="shared" si="139"/>
        <v>IMC_PRH</v>
      </c>
      <c r="CN195" s="1">
        <f t="shared" ref="CN195:CN258" si="152">IFERROR(O195/SUMIFS(O$3:O$280,$N$3:$N$280,$CM195)*$DV$1,"")</f>
        <v>0</v>
      </c>
      <c r="CO195" s="1">
        <f t="shared" ref="CO195:CO258" si="153">IFERROR(P195/SUMIFS(P$3:P$280,$N$3:$N$280,$CM195)*$DV$1,"")</f>
        <v>0</v>
      </c>
      <c r="CP195" s="1">
        <f t="shared" ref="CP195:CP258" si="154">IFERROR(Q195/SUMIFS(Q$3:Q$280,$N$3:$N$280,$CM195)*$DV$1,"")</f>
        <v>1.9099906384164856E-3</v>
      </c>
      <c r="CQ195" s="1">
        <f t="shared" ref="CQ195:CQ258" si="155">IFERROR(R195/SUMIFS(R$3:R$280,$N$3:$N$280,$CM195)*$DV$1,"")</f>
        <v>1.3144603212678121E-2</v>
      </c>
      <c r="CR195" s="1">
        <f t="shared" ref="CR195:CR258" si="156">IFERROR(S195/SUMIFS(S$3:S$280,$N$3:$N$280,$CM195)*$DV$1,"")</f>
        <v>1.5903297623756391E-3</v>
      </c>
      <c r="CS195" s="1">
        <f t="shared" ref="CS195:CS258" si="157">IFERROR(T195/SUMIFS(T$3:T$280,$N$3:$N$280,$CM195)*$DV$1,"")</f>
        <v>0</v>
      </c>
      <c r="CT195" s="1">
        <f t="shared" ref="CT195:CT258" si="158">IFERROR(U195/SUMIFS(U$3:U$280,$N$3:$N$280,$CM195)*$DV$1,"")</f>
        <v>1.0209936836094707E-2</v>
      </c>
      <c r="CU195" s="1">
        <f t="shared" ref="CU195:CU258" si="159">IFERROR(V195/SUMIFS(V$3:V$280,$N$3:$N$280,$CM195)*$DV$1,"")</f>
        <v>3.1753260578296985E-2</v>
      </c>
      <c r="CV195" s="1">
        <f t="shared" ref="CV195:CV258" si="160">IFERROR(W195/SUMIFS(W$3:W$280,$N$3:$N$280,$CM195)*$DV$1,"")</f>
        <v>2.7234559347139392E-2</v>
      </c>
      <c r="CW195" s="1">
        <f t="shared" ref="CW195:CW258" si="161">IFERROR(X195/SUMIFS(X$3:X$280,$N$3:$N$280,$CM195)*$DV$1,"")</f>
        <v>6.0880673632784182E-2</v>
      </c>
      <c r="CX195" s="1">
        <f t="shared" ref="CX195:CX258" si="162">IFERROR(Y195/SUMIFS(Y$3:Y$280,$N$3:$N$280,$CM195)*$DV$1,"")</f>
        <v>0</v>
      </c>
      <c r="CY195" s="1">
        <f t="shared" ref="CY195:CY258" si="163">IFERROR(Z195/SUMIFS(Z$3:Z$280,$N$3:$N$280,$CM195)*$DV$1,"")</f>
        <v>5.9771407029310245E-4</v>
      </c>
      <c r="CZ195" s="1">
        <f t="shared" ref="CZ195:CZ258" si="164">IFERROR(AA195/SUMIFS(AA$3:AA$280,$N$3:$N$280,$CM195)*$DV$1,"")</f>
        <v>1.5199801819609487E-3</v>
      </c>
      <c r="DA195" s="1">
        <f t="shared" ref="DA195:DA258" si="165">IFERROR(AB195/SUMIFS(AB$3:AB$280,$N$3:$N$280,$CM195)*$DV$1,"")</f>
        <v>0</v>
      </c>
      <c r="DB195" s="1">
        <f t="shared" ref="DB195:DB258" si="166">IFERROR(AC195/SUMIFS(AC$3:AC$280,$N$3:$N$280,$CM195)*$DV$1,"")</f>
        <v>0</v>
      </c>
      <c r="DC195" s="1">
        <f t="shared" ref="DC195:DC258" si="167">IFERROR(AD195/SUMIFS(AD$3:AD$280,$N$3:$N$280,$CM195)*$DV$1,"")</f>
        <v>0</v>
      </c>
      <c r="DD195" s="1">
        <f t="shared" ref="DD195:DD258" si="168">IFERROR(AE195/SUMIFS(AE$3:AE$280,$N$3:$N$280,$CM195)*$DV$1,"")</f>
        <v>3.2234214825281035E-2</v>
      </c>
      <c r="DE195" s="1">
        <f t="shared" ref="DE195:DE258" si="169">IFERROR(AF195/SUMIFS(AF$3:AF$280,$N$3:$N$280,$CM195)*$DV$1,"")</f>
        <v>0</v>
      </c>
      <c r="DF195" s="1">
        <f t="shared" ref="DF195:DF258" si="170">IFERROR(AG195/SUMIFS(AG$3:AG$280,$N$3:$N$280,$CM195)*$DV$1,"")</f>
        <v>2.4739609240691436E-3</v>
      </c>
      <c r="DG195" s="1">
        <f t="shared" ref="DG195:DG258" si="171">IFERROR(AH195/SUMIFS(AH$3:AH$280,$N$3:$N$280,$CM195)*$DV$1,"")</f>
        <v>0</v>
      </c>
      <c r="DH195" s="1">
        <f t="shared" ref="DH195:DH258" si="172">IFERROR(AI195/SUMIFS(AI$3:AI$280,$N$3:$N$280,$CM195)*$DV$1,"")</f>
        <v>0</v>
      </c>
      <c r="DI195" s="1">
        <f t="shared" ref="DI195:DI258" si="173">IFERROR(AJ195/SUMIFS(AJ$3:AJ$280,$N$3:$N$280,$CM195)*$DV$1,"")</f>
        <v>0</v>
      </c>
      <c r="DJ195" s="1">
        <f t="shared" ref="DJ195:DJ258" si="174">IFERROR(AK195/SUMIFS(AK$3:AK$280,$N$3:$N$280,$CM195)*$DV$1,"")</f>
        <v>0</v>
      </c>
      <c r="DK195" s="1">
        <f t="shared" ref="DK195:DK258" si="175">IFERROR(AL195/SUMIFS(AL$3:AL$280,$N$3:$N$280,$CM195)*$DV$1,"")</f>
        <v>0</v>
      </c>
      <c r="DL195" s="1">
        <f t="shared" ref="DL195:DL258" si="176">IFERROR(AM195/SUMIFS(AM$3:AM$280,$N$3:$N$280,$CM195)*$DV$1,"")</f>
        <v>3.7509973818744256E-3</v>
      </c>
      <c r="DM195" s="1">
        <f t="shared" ref="DM195:DM258" si="177">IFERROR(AN195/SUMIFS(AN$3:AN$280,$N$3:$N$280,$CM195)*$DV$1,"")</f>
        <v>0</v>
      </c>
      <c r="DN195" s="1">
        <f t="shared" ref="DN195:DN258" si="178">IFERROR(AO195/SUMIFS(AO$3:AO$280,$N$3:$N$280,$CM195)*$DV$1,"")</f>
        <v>0</v>
      </c>
      <c r="DO195" s="1">
        <f t="shared" ref="DO195:DO258" si="179">IFERROR(AP195/SUMIFS(AP$3:AP$280,$N$3:$N$280,$CM195)*$DV$1,"")</f>
        <v>0</v>
      </c>
      <c r="DP195" s="1">
        <f t="shared" ref="DP195:DP258" si="180">IFERROR(AQ195/SUMIFS(AQ$3:AQ$280,$N$3:$N$280,$CM195)*$DV$1,"")</f>
        <v>0</v>
      </c>
      <c r="DQ195" s="1" t="str">
        <f t="shared" ref="DQ195:DQ258" si="181">IFERROR(AR195/SUMIFS(AR$3:AR$280,$N$3:$N$280,$CM195)*$DV$1,"")</f>
        <v/>
      </c>
      <c r="DR195" s="1">
        <v>3</v>
      </c>
      <c r="DS195" s="1" t="str">
        <f t="shared" si="140"/>
        <v/>
      </c>
      <c r="DT195" t="str">
        <f t="shared" si="141"/>
        <v/>
      </c>
    </row>
    <row r="196" spans="1:124" x14ac:dyDescent="0.45">
      <c r="A196" t="s">
        <v>160</v>
      </c>
      <c r="B196" t="str">
        <f>VLOOKUP(E196,'EPA_US9RT techs'!$R$26:$S$34,2,FALSE)</f>
        <v>PRH</v>
      </c>
      <c r="C196" t="str">
        <f>'Service shares'!A196</f>
        <v>OVC</v>
      </c>
      <c r="D196" t="str">
        <f>'Service shares'!B196</f>
        <v>ITM</v>
      </c>
      <c r="E196" t="str">
        <f>'Service shares'!C196</f>
        <v>PRH</v>
      </c>
      <c r="F196" s="1">
        <f>IFERROR(1/AVERAGEIFS('EPA_US9RT techs'!$I$2:$I$1718,'EPA_US9RT techs'!$J$2:$J$1718,'Service PJ'!$D196,'EPA_US9RT techs'!$K$2:$K$1718,'Service PJ'!$B196,'EPA_US9RT techs'!$L$2:$L$1718,'Service PJ'!$A196,'EPA_US9RT techs'!$C$2:$C$1718,"VDA_FLOP",'EPA_US9RT techs'!$F$2:$F$1718,'Service PJ'!F$1),1/AVERAGEIFS('EPA_US9RT techs'!$I$2:$I$1718,'EPA_US9RT techs'!$K$2:$K$1718,'Service PJ'!$B196,'EPA_US9RT techs'!$L$2:$L$1718,'Service PJ'!$A196,'EPA_US9RT techs'!$C$2:$C$1718,"VDA_FLOP",'EPA_US9RT techs'!$F$2:$F$1718,'Service PJ'!F$1))</f>
        <v>1</v>
      </c>
      <c r="G196" s="1">
        <f>IFERROR(IFERROR(1/AVERAGEIFS('EPA_US9RT techs'!$I$2:$I$1718,'EPA_US9RT techs'!$J$2:$J$1718,'Service PJ'!$D196,'EPA_US9RT techs'!$K$2:$K$1718,'Service PJ'!$B196,'EPA_US9RT techs'!$L$2:$L$1718,'Service PJ'!$A196,'EPA_US9RT techs'!$C$2:$C$1718,"VDA_FLOP",'EPA_US9RT techs'!$F$2:$F$1718,'Service PJ'!G$1),1/AVERAGEIFS('EPA_US9RT techs'!$I$2:$I$1718,'EPA_US9RT techs'!$K$2:$K$1718,'Service PJ'!$B196,'EPA_US9RT techs'!$L$2:$L$1718,'Service PJ'!$A196,'EPA_US9RT techs'!$C$2:$C$1718,"VDA_FLOP",'EPA_US9RT techs'!$F$2:$F$1718,'Service PJ'!G$1)),"")</f>
        <v>1.1262534363940762</v>
      </c>
      <c r="H196" s="1">
        <f>IFERROR(IFERROR(1/AVERAGEIFS('EPA_US9RT techs'!$I$2:$I$1718,'EPA_US9RT techs'!$J$2:$J$1718,'Service PJ'!$D196,'EPA_US9RT techs'!$K$2:$K$1718,'Service PJ'!$B196,'EPA_US9RT techs'!$L$2:$L$1718,'Service PJ'!$A196,'EPA_US9RT techs'!$C$2:$C$1718,"VDA_FLOP",'EPA_US9RT techs'!$F$2:$F$1718,'Service PJ'!H$1),1/AVERAGEIFS('EPA_US9RT techs'!$I$2:$I$1718,'EPA_US9RT techs'!$K$2:$K$1718,'Service PJ'!$B196,'EPA_US9RT techs'!$L$2:$L$1718,'Service PJ'!$A196,'EPA_US9RT techs'!$C$2:$C$1718,"VDA_FLOP",'EPA_US9RT techs'!$F$2:$F$1718,'Service PJ'!H$1)),"")</f>
        <v>1.1346569412229279</v>
      </c>
      <c r="I196" s="1">
        <f>IFERROR(IFERROR(1/AVERAGEIFS('EPA_US9RT techs'!$I$2:$I$1718,'EPA_US9RT techs'!$J$2:$J$1718,'Service PJ'!$D196,'EPA_US9RT techs'!$K$2:$K$1718,'Service PJ'!$B196,'EPA_US9RT techs'!$L$2:$L$1718,'Service PJ'!$A196,'EPA_US9RT techs'!$C$2:$C$1718,"VDA_FLOP",'EPA_US9RT techs'!$F$2:$F$1718,'Service PJ'!I$1),1/AVERAGEIFS('EPA_US9RT techs'!$I$2:$I$1718,'EPA_US9RT techs'!$K$2:$K$1718,'Service PJ'!$B196,'EPA_US9RT techs'!$L$2:$L$1718,'Service PJ'!$A196,'EPA_US9RT techs'!$C$2:$C$1718,"VDA_FLOP",'EPA_US9RT techs'!$F$2:$F$1718,'Service PJ'!I$1)),"")</f>
        <v>1.215977144773748</v>
      </c>
      <c r="J196" s="1">
        <f>IFERROR(IFERROR(1/AVERAGEIFS('EPA_US9RT techs'!$I$2:$I$1718,'EPA_US9RT techs'!$J$2:$J$1718,'Service PJ'!$D196,'EPA_US9RT techs'!$K$2:$K$1718,'Service PJ'!$B196,'EPA_US9RT techs'!$L$2:$L$1718,'Service PJ'!$A196,'EPA_US9RT techs'!$C$2:$C$1718,"VDA_FLOP",'EPA_US9RT techs'!$F$2:$F$1718,'Service PJ'!J$1),1/AVERAGEIFS('EPA_US9RT techs'!$I$2:$I$1718,'EPA_US9RT techs'!$K$2:$K$1718,'Service PJ'!$B196,'EPA_US9RT techs'!$L$2:$L$1718,'Service PJ'!$A196,'EPA_US9RT techs'!$C$2:$C$1718,"VDA_FLOP",'EPA_US9RT techs'!$F$2:$F$1718,'Service PJ'!J$1)),"")</f>
        <v>1.2700973158152613</v>
      </c>
      <c r="L196" t="str">
        <f>IF(SUM(O196:AR196)=0,"\I: ","")&amp;'Service PJ'!D196&amp;"_"&amp;'Service PJ'!E196&amp;"_"&amp;'Service PJ'!C196</f>
        <v>ITM_PRH_OVC</v>
      </c>
      <c r="M196" t="str">
        <f>"IND"&amp;'Service PJ'!C196</f>
        <v>INDOVC</v>
      </c>
      <c r="N196" t="str">
        <f t="shared" ref="N196:N259" si="182">LEFT(L196,7)</f>
        <v>ITM_PRH</v>
      </c>
      <c r="O196" s="1">
        <f>'Service shares'!AK196*'Service PJ'!AV196</f>
        <v>0</v>
      </c>
      <c r="P196" s="1">
        <f>'Service shares'!AL196*'Service PJ'!AW196</f>
        <v>0</v>
      </c>
      <c r="Q196" s="1">
        <f>'Service shares'!AM196*'Service PJ'!AX196</f>
        <v>0</v>
      </c>
      <c r="R196" s="1">
        <f>'Service shares'!AN196*'Service PJ'!AY196</f>
        <v>4.7932019526383811E-2</v>
      </c>
      <c r="S196" s="1">
        <f>'Service shares'!AO196*'Service PJ'!AZ196</f>
        <v>2.5346348186798231</v>
      </c>
      <c r="T196" s="1">
        <f>'Service shares'!AP196*'Service PJ'!BA196</f>
        <v>0</v>
      </c>
      <c r="U196" s="1">
        <f>'Service shares'!AQ196*'Service PJ'!BB196</f>
        <v>0</v>
      </c>
      <c r="V196" s="14">
        <f>'Service shares'!AR196*'Service PJ'!BC196</f>
        <v>0</v>
      </c>
      <c r="W196" s="1">
        <f>'Service shares'!AS196*'Service PJ'!BD196</f>
        <v>0</v>
      </c>
      <c r="X196" s="1">
        <f>'Service shares'!AT196*'Service PJ'!BE196</f>
        <v>221.89173807437064</v>
      </c>
      <c r="Y196" s="1">
        <f>'Service shares'!AU196*'Service PJ'!BF196</f>
        <v>0.25299995825564159</v>
      </c>
      <c r="Z196" s="1">
        <f>'Service shares'!AV196*'Service PJ'!BG196</f>
        <v>0.19534007288735619</v>
      </c>
      <c r="AA196" s="1">
        <f>'Service shares'!AW196*'Service PJ'!BH196</f>
        <v>0</v>
      </c>
      <c r="AB196" s="1">
        <f>'Service shares'!AX196*'Service PJ'!BI196</f>
        <v>0</v>
      </c>
      <c r="AC196" s="1">
        <f>'Service shares'!AY196*'Service PJ'!BJ196</f>
        <v>5.7999394016185039E-4</v>
      </c>
      <c r="AD196" s="1">
        <f>'Service shares'!AZ196*'Service PJ'!BK196</f>
        <v>1.0751107183487956E-3</v>
      </c>
      <c r="AE196" s="1">
        <f>'Service shares'!BA196*'Service PJ'!BL196</f>
        <v>0.66431468518603087</v>
      </c>
      <c r="AF196" s="1">
        <f>'Service shares'!BB196*'Service PJ'!BM196</f>
        <v>1.2380371461575133</v>
      </c>
      <c r="AG196" s="1">
        <f>'Service shares'!BC196*'Service PJ'!BN196</f>
        <v>8.5669348820004043E-2</v>
      </c>
      <c r="AH196" s="1">
        <f>'Service shares'!BD196*'Service PJ'!BO196</f>
        <v>0</v>
      </c>
      <c r="AI196" s="1">
        <f>'Service shares'!BE196*'Service PJ'!BP196</f>
        <v>5.4080898371676921E-2</v>
      </c>
      <c r="AJ196" s="1">
        <f>'Service shares'!BF196*'Service PJ'!BQ196</f>
        <v>0</v>
      </c>
      <c r="AK196" s="1">
        <f>'Service shares'!BG196*'Service PJ'!BR196</f>
        <v>0</v>
      </c>
      <c r="AL196" s="1">
        <f>'Service shares'!BH196*'Service PJ'!BS196</f>
        <v>0</v>
      </c>
      <c r="AM196" s="1">
        <f>'Service shares'!BI196*'Service PJ'!BT196</f>
        <v>0.70356094180364948</v>
      </c>
      <c r="AN196" s="1">
        <f>'Service shares'!BJ196*'Service PJ'!BU196</f>
        <v>0</v>
      </c>
      <c r="AO196" s="1">
        <f>'Service shares'!BK196*'Service PJ'!BV196</f>
        <v>0</v>
      </c>
      <c r="AP196" s="1">
        <f>'Service shares'!BL196*'Service PJ'!BW196</f>
        <v>0</v>
      </c>
      <c r="AQ196" s="1">
        <f>'Service shares'!BM196*'Service PJ'!BX196</f>
        <v>0</v>
      </c>
      <c r="AR196" s="1">
        <f>'Service shares'!BN196*'Service PJ'!BY196</f>
        <v>0</v>
      </c>
      <c r="AS196" s="2">
        <v>0</v>
      </c>
      <c r="AU196" t="str">
        <f t="shared" si="151"/>
        <v>ITM_PRH_OVC</v>
      </c>
      <c r="AV196" s="1">
        <f t="shared" ref="AV196:BK211" si="183">IF($G196="",$F196,$G196)</f>
        <v>1.1262534363940762</v>
      </c>
      <c r="AW196" s="1">
        <f t="shared" si="183"/>
        <v>1.1262534363940762</v>
      </c>
      <c r="AX196" s="1">
        <f t="shared" si="183"/>
        <v>1.1262534363940762</v>
      </c>
      <c r="AY196" s="1">
        <f t="shared" si="183"/>
        <v>1.1262534363940762</v>
      </c>
      <c r="AZ196" s="1">
        <f t="shared" si="183"/>
        <v>1.1262534363940762</v>
      </c>
      <c r="BA196" s="1">
        <f t="shared" si="183"/>
        <v>1.1262534363940762</v>
      </c>
      <c r="BB196" s="1">
        <f t="shared" si="183"/>
        <v>1.1262534363940762</v>
      </c>
      <c r="BC196" s="1">
        <f t="shared" si="183"/>
        <v>1.1262534363940762</v>
      </c>
      <c r="BD196" s="1">
        <f t="shared" si="183"/>
        <v>1.1262534363940762</v>
      </c>
      <c r="BE196" s="1">
        <f t="shared" si="183"/>
        <v>1.1262534363940762</v>
      </c>
      <c r="BF196" s="1">
        <f t="shared" si="183"/>
        <v>1.1262534363940762</v>
      </c>
      <c r="BG196" s="1">
        <f t="shared" si="183"/>
        <v>1.1262534363940762</v>
      </c>
      <c r="BH196" s="1">
        <f t="shared" si="183"/>
        <v>1.1262534363940762</v>
      </c>
      <c r="BI196" s="1">
        <f t="shared" si="183"/>
        <v>1.1262534363940762</v>
      </c>
      <c r="BJ196" s="1">
        <f t="shared" si="183"/>
        <v>1.1262534363940762</v>
      </c>
      <c r="BK196" s="1">
        <f t="shared" si="148"/>
        <v>1.1262534363940762</v>
      </c>
      <c r="BL196" s="1">
        <f t="shared" si="144"/>
        <v>1.1262534363940762</v>
      </c>
      <c r="BM196" s="1">
        <f t="shared" si="150"/>
        <v>1.1262534363940762</v>
      </c>
      <c r="BN196" s="1">
        <f t="shared" si="150"/>
        <v>1.1262534363940762</v>
      </c>
      <c r="BO196" s="1">
        <f t="shared" si="150"/>
        <v>1.1262534363940762</v>
      </c>
      <c r="BP196" s="1">
        <f t="shared" si="150"/>
        <v>1.1262534363940762</v>
      </c>
      <c r="BQ196" s="1">
        <f t="shared" si="150"/>
        <v>1.1262534363940762</v>
      </c>
      <c r="BR196" s="1">
        <f t="shared" si="150"/>
        <v>1.1262534363940762</v>
      </c>
      <c r="BS196" s="1">
        <f t="shared" si="150"/>
        <v>1.1262534363940762</v>
      </c>
      <c r="BT196" s="1">
        <f t="shared" si="150"/>
        <v>1.1262534363940762</v>
      </c>
      <c r="BU196" s="1">
        <f t="shared" si="150"/>
        <v>1.1262534363940762</v>
      </c>
      <c r="BV196" s="1">
        <f t="shared" si="150"/>
        <v>1.1262534363940762</v>
      </c>
      <c r="BW196" s="1">
        <f t="shared" si="150"/>
        <v>1.1262534363940762</v>
      </c>
      <c r="BX196" s="1">
        <f t="shared" si="150"/>
        <v>1.1262534363940762</v>
      </c>
      <c r="BY196" s="1">
        <f t="shared" si="150"/>
        <v>1.1262534363940762</v>
      </c>
      <c r="CC196" t="str">
        <f t="shared" ref="CC196:CC259" si="184">IF(SUM(O196:AE196)=0,"*","PRE")</f>
        <v>PRE</v>
      </c>
      <c r="CD196" t="str">
        <f t="shared" ref="CD196:CD259" si="185">L196</f>
        <v>ITM_PRH_OVC</v>
      </c>
      <c r="CE196" t="str">
        <f>VLOOKUP(D196,'IND Balance'!$AM$5:$AN$21,2,FALSE)&amp;" - "&amp;VLOOKUP(E196,'MECS_Table 5.4'!$AF$18:$AG$30,2,FALSE)&amp;" - "&amp;VLOOKUP('Service PJ'!M196,'IND Balance'!$AM$22:$AN$32,2,FALSE)</f>
        <v>Transport and machinery - Process heat - Oven Coke</v>
      </c>
      <c r="CF196" t="s">
        <v>109</v>
      </c>
      <c r="CG196" t="s">
        <v>110</v>
      </c>
      <c r="CL196" t="str">
        <f t="shared" ref="CL196:CL259" si="186">L196</f>
        <v>ITM_PRH_OVC</v>
      </c>
      <c r="CM196" t="str">
        <f t="shared" ref="CM196:CM259" si="187">IF(OR(RIGHT(N196,3)="ECP",RIGHT(N196,3)="LIG"),"\I:","")&amp;N196</f>
        <v>ITM_PRH</v>
      </c>
      <c r="CN196" s="1">
        <f t="shared" si="152"/>
        <v>0</v>
      </c>
      <c r="CO196" s="1">
        <f t="shared" si="153"/>
        <v>0</v>
      </c>
      <c r="CP196" s="1">
        <f t="shared" si="154"/>
        <v>0</v>
      </c>
      <c r="CQ196" s="1">
        <f t="shared" si="155"/>
        <v>1.1082212903888063E-2</v>
      </c>
      <c r="CR196" s="1">
        <f t="shared" si="156"/>
        <v>1.4207918370518127E-2</v>
      </c>
      <c r="CS196" s="1">
        <f t="shared" si="157"/>
        <v>0</v>
      </c>
      <c r="CT196" s="1">
        <f t="shared" si="158"/>
        <v>0</v>
      </c>
      <c r="CU196" s="1" t="str">
        <f t="shared" si="159"/>
        <v/>
      </c>
      <c r="CV196" s="1">
        <f t="shared" si="160"/>
        <v>0</v>
      </c>
      <c r="CW196" s="1">
        <f t="shared" si="161"/>
        <v>0.22167382775155439</v>
      </c>
      <c r="CX196" s="1">
        <f t="shared" si="162"/>
        <v>3.3476455896090947E-2</v>
      </c>
      <c r="CY196" s="1">
        <f t="shared" si="163"/>
        <v>4.7435095535670758E-3</v>
      </c>
      <c r="CZ196" s="1">
        <f t="shared" si="164"/>
        <v>0</v>
      </c>
      <c r="DA196" s="1">
        <f t="shared" si="165"/>
        <v>0</v>
      </c>
      <c r="DB196" s="1">
        <f t="shared" si="166"/>
        <v>2.6485921811719721E-5</v>
      </c>
      <c r="DC196" s="1">
        <f t="shared" si="167"/>
        <v>4.8332221377104688E-5</v>
      </c>
      <c r="DD196" s="1">
        <f t="shared" si="168"/>
        <v>2.0967178652145452E-2</v>
      </c>
      <c r="DE196" s="1">
        <f t="shared" si="169"/>
        <v>3.5920162780048052E-2</v>
      </c>
      <c r="DF196" s="1">
        <f t="shared" si="170"/>
        <v>8.8864613611853776E-4</v>
      </c>
      <c r="DG196" s="1">
        <f t="shared" si="171"/>
        <v>0</v>
      </c>
      <c r="DH196" s="1">
        <f t="shared" si="172"/>
        <v>5.5311545352167452E-2</v>
      </c>
      <c r="DI196" s="1">
        <f t="shared" si="173"/>
        <v>0</v>
      </c>
      <c r="DJ196" s="1">
        <f t="shared" si="174"/>
        <v>0</v>
      </c>
      <c r="DK196" s="1">
        <f t="shared" si="175"/>
        <v>0</v>
      </c>
      <c r="DL196" s="1">
        <f t="shared" si="176"/>
        <v>1.0689228103380431E-2</v>
      </c>
      <c r="DM196" s="1" t="str">
        <f t="shared" si="177"/>
        <v/>
      </c>
      <c r="DN196" s="1">
        <f t="shared" si="178"/>
        <v>0</v>
      </c>
      <c r="DO196" s="1">
        <f t="shared" si="179"/>
        <v>0</v>
      </c>
      <c r="DP196" s="1">
        <f t="shared" si="180"/>
        <v>0</v>
      </c>
      <c r="DQ196" s="1" t="str">
        <f t="shared" si="181"/>
        <v/>
      </c>
      <c r="DR196" s="1">
        <v>3</v>
      </c>
      <c r="DS196" s="1" t="str">
        <f t="shared" ref="DS196:DS259" si="188">IF(RIGHT(CL196,3)="BIO",MAX(CN196:DQ196)+0.01,"")</f>
        <v/>
      </c>
      <c r="DT196" t="str">
        <f t="shared" ref="DT196:DT259" si="189">IF(DS196="","",3)</f>
        <v/>
      </c>
    </row>
    <row r="197" spans="1:124" x14ac:dyDescent="0.45">
      <c r="A197" s="74" t="s">
        <v>160</v>
      </c>
      <c r="B197" t="str">
        <f>VLOOKUP(E197,'EPA_US9RT techs'!$R$26:$S$34,2,FALSE)</f>
        <v>STM</v>
      </c>
      <c r="C197" t="str">
        <f>'Service shares'!A197</f>
        <v>BIO</v>
      </c>
      <c r="D197" t="str">
        <f>'Service shares'!B197</f>
        <v>IFP</v>
      </c>
      <c r="E197" t="str">
        <f>'Service shares'!C197</f>
        <v>STM</v>
      </c>
      <c r="F197" s="1">
        <f>IFERROR(1/AVERAGEIFS('EPA_US9RT techs'!$I$2:$I$1718,'EPA_US9RT techs'!$J$2:$J$1718,'Service PJ'!$D197,'EPA_US9RT techs'!$K$2:$K$1718,'Service PJ'!$B197,'EPA_US9RT techs'!$L$2:$L$1718,'Service PJ'!$A197,'EPA_US9RT techs'!$C$2:$C$1718,"VDA_FLOP",'EPA_US9RT techs'!$F$2:$F$1718,'Service PJ'!F$1),1/AVERAGEIFS('EPA_US9RT techs'!$I$2:$I$1718,'EPA_US9RT techs'!$K$2:$K$1718,'Service PJ'!$B197,'EPA_US9RT techs'!$L$2:$L$1718,'Service PJ'!$A197,'EPA_US9RT techs'!$C$2:$C$1718,"VDA_FLOP",'EPA_US9RT techs'!$F$2:$F$1718,'Service PJ'!F$1))</f>
        <v>0.81520677417758947</v>
      </c>
      <c r="G197" s="1" t="str">
        <f>IFERROR(IFERROR(1/AVERAGEIFS('EPA_US9RT techs'!$I$2:$I$1718,'EPA_US9RT techs'!$J$2:$J$1718,'Service PJ'!$D197,'EPA_US9RT techs'!$K$2:$K$1718,'Service PJ'!$B197,'EPA_US9RT techs'!$L$2:$L$1718,'Service PJ'!$A197,'EPA_US9RT techs'!$C$2:$C$1718,"VDA_FLOP",'EPA_US9RT techs'!$F$2:$F$1718,'Service PJ'!G$1),1/AVERAGEIFS('EPA_US9RT techs'!$I$2:$I$1718,'EPA_US9RT techs'!$K$2:$K$1718,'Service PJ'!$B197,'EPA_US9RT techs'!$L$2:$L$1718,'Service PJ'!$A197,'EPA_US9RT techs'!$C$2:$C$1718,"VDA_FLOP",'EPA_US9RT techs'!$F$2:$F$1718,'Service PJ'!G$1)),"")</f>
        <v/>
      </c>
      <c r="H197" s="1" t="str">
        <f>IFERROR(IFERROR(1/AVERAGEIFS('EPA_US9RT techs'!$I$2:$I$1718,'EPA_US9RT techs'!$J$2:$J$1718,'Service PJ'!$D197,'EPA_US9RT techs'!$K$2:$K$1718,'Service PJ'!$B197,'EPA_US9RT techs'!$L$2:$L$1718,'Service PJ'!$A197,'EPA_US9RT techs'!$C$2:$C$1718,"VDA_FLOP",'EPA_US9RT techs'!$F$2:$F$1718,'Service PJ'!H$1),1/AVERAGEIFS('EPA_US9RT techs'!$I$2:$I$1718,'EPA_US9RT techs'!$K$2:$K$1718,'Service PJ'!$B197,'EPA_US9RT techs'!$L$2:$L$1718,'Service PJ'!$A197,'EPA_US9RT techs'!$C$2:$C$1718,"VDA_FLOP",'EPA_US9RT techs'!$F$2:$F$1718,'Service PJ'!H$1)),"")</f>
        <v/>
      </c>
      <c r="I197" s="1" t="str">
        <f>IFERROR(IFERROR(1/AVERAGEIFS('EPA_US9RT techs'!$I$2:$I$1718,'EPA_US9RT techs'!$J$2:$J$1718,'Service PJ'!$D197,'EPA_US9RT techs'!$K$2:$K$1718,'Service PJ'!$B197,'EPA_US9RT techs'!$L$2:$L$1718,'Service PJ'!$A197,'EPA_US9RT techs'!$C$2:$C$1718,"VDA_FLOP",'EPA_US9RT techs'!$F$2:$F$1718,'Service PJ'!I$1),1/AVERAGEIFS('EPA_US9RT techs'!$I$2:$I$1718,'EPA_US9RT techs'!$K$2:$K$1718,'Service PJ'!$B197,'EPA_US9RT techs'!$L$2:$L$1718,'Service PJ'!$A197,'EPA_US9RT techs'!$C$2:$C$1718,"VDA_FLOP",'EPA_US9RT techs'!$F$2:$F$1718,'Service PJ'!I$1)),"")</f>
        <v/>
      </c>
      <c r="J197" s="1" t="str">
        <f>IFERROR(IFERROR(1/AVERAGEIFS('EPA_US9RT techs'!$I$2:$I$1718,'EPA_US9RT techs'!$J$2:$J$1718,'Service PJ'!$D197,'EPA_US9RT techs'!$K$2:$K$1718,'Service PJ'!$B197,'EPA_US9RT techs'!$L$2:$L$1718,'Service PJ'!$A197,'EPA_US9RT techs'!$C$2:$C$1718,"VDA_FLOP",'EPA_US9RT techs'!$F$2:$F$1718,'Service PJ'!J$1),1/AVERAGEIFS('EPA_US9RT techs'!$I$2:$I$1718,'EPA_US9RT techs'!$K$2:$K$1718,'Service PJ'!$B197,'EPA_US9RT techs'!$L$2:$L$1718,'Service PJ'!$A197,'EPA_US9RT techs'!$C$2:$C$1718,"VDA_FLOP",'EPA_US9RT techs'!$F$2:$F$1718,'Service PJ'!J$1)),"")</f>
        <v/>
      </c>
      <c r="L197" t="str">
        <f>IF(SUM(O197:AR197)=0,"\I: ","")&amp;'Service PJ'!D197&amp;"_"&amp;'Service PJ'!E197&amp;"_"&amp;'Service PJ'!C197</f>
        <v>IFP_STM_BIO</v>
      </c>
      <c r="M197" t="str">
        <f>"IND"&amp;'Service PJ'!C197</f>
        <v>INDBIO</v>
      </c>
      <c r="N197" t="str">
        <f t="shared" si="182"/>
        <v>IFP_STM</v>
      </c>
      <c r="O197" s="1">
        <f>'Service shares'!AK197*'Service PJ'!AV197</f>
        <v>5.156409376331661E-2</v>
      </c>
      <c r="P197" s="1">
        <f>'Service shares'!AL197*'Service PJ'!AW197</f>
        <v>3.0131358674938662</v>
      </c>
      <c r="Q197" s="1">
        <f>'Service shares'!AM197*'Service PJ'!AX197</f>
        <v>3.3858028603497175E-3</v>
      </c>
      <c r="R197" s="1">
        <f>'Service shares'!AN197*'Service PJ'!AY197</f>
        <v>8.1478845245183382E-2</v>
      </c>
      <c r="S197" s="1">
        <f>'Service shares'!AO197*'Service PJ'!AZ197</f>
        <v>1.8486870436384633</v>
      </c>
      <c r="T197" s="1">
        <f>'Service shares'!AP197*'Service PJ'!BA197</f>
        <v>89.316461212221782</v>
      </c>
      <c r="U197" s="1">
        <f>'Service shares'!AQ197*'Service PJ'!BB197</f>
        <v>21.912486060610387</v>
      </c>
      <c r="V197" s="14">
        <f>'Service shares'!AR197*'Service PJ'!BC197</f>
        <v>175.81036197742495</v>
      </c>
      <c r="W197" s="1">
        <f>'Service shares'!AS197*'Service PJ'!BD197</f>
        <v>0.14592173214665821</v>
      </c>
      <c r="X197" s="1">
        <f>'Service shares'!AT197*'Service PJ'!BE197</f>
        <v>0</v>
      </c>
      <c r="Y197" s="1">
        <f>'Service shares'!AU197*'Service PJ'!BF197</f>
        <v>0.74097658485312112</v>
      </c>
      <c r="Z197" s="1">
        <f>'Service shares'!AV197*'Service PJ'!BG197</f>
        <v>0.86358451585250562</v>
      </c>
      <c r="AA197" s="1">
        <f>'Service shares'!AW197*'Service PJ'!BH197</f>
        <v>1.7883455745164107</v>
      </c>
      <c r="AB197" s="1">
        <f>'Service shares'!AX197*'Service PJ'!BI197</f>
        <v>1.7766909493479222</v>
      </c>
      <c r="AC197" s="1">
        <f>'Service shares'!AY197*'Service PJ'!BJ197</f>
        <v>1.649541309672961</v>
      </c>
      <c r="AD197" s="1">
        <f>'Service shares'!AZ197*'Service PJ'!BK197</f>
        <v>5.6535410307877347</v>
      </c>
      <c r="AE197" s="1">
        <f>'Service shares'!BA197*'Service PJ'!BL197</f>
        <v>2.1316552901516759</v>
      </c>
      <c r="AF197" s="1">
        <f>'Service shares'!BB197*'Service PJ'!BM197</f>
        <v>2.1420925735659395</v>
      </c>
      <c r="AG197" s="1">
        <f>'Service shares'!BC197*'Service PJ'!BN197</f>
        <v>0.81761223024060659</v>
      </c>
      <c r="AH197" s="1">
        <f>'Service shares'!BD197*'Service PJ'!BO197</f>
        <v>101.34726659911502</v>
      </c>
      <c r="AI197" s="1">
        <f>'Service shares'!BE197*'Service PJ'!BP197</f>
        <v>27.241409829054369</v>
      </c>
      <c r="AJ197" s="1">
        <f>'Service shares'!BF197*'Service PJ'!BQ197</f>
        <v>14.705623777646739</v>
      </c>
      <c r="AK197" s="1">
        <f>'Service shares'!BG197*'Service PJ'!BR197</f>
        <v>0</v>
      </c>
      <c r="AL197" s="1">
        <f>'Service shares'!BH197*'Service PJ'!BS197</f>
        <v>8.7699802920046366E-2</v>
      </c>
      <c r="AM197" s="1">
        <f>'Service shares'!BI197*'Service PJ'!BT197</f>
        <v>3.0404680341326569</v>
      </c>
      <c r="AN197" s="1">
        <f>'Service shares'!BJ197*'Service PJ'!BU197</f>
        <v>0</v>
      </c>
      <c r="AO197" s="1">
        <f>'Service shares'!BK197*'Service PJ'!BV197</f>
        <v>0.87557703868548487</v>
      </c>
      <c r="AP197" s="1">
        <f>'Service shares'!BL197*'Service PJ'!BW197</f>
        <v>0.68586058365364466</v>
      </c>
      <c r="AQ197" s="1">
        <f>'Service shares'!BM197*'Service PJ'!BX197</f>
        <v>16.813865148824625</v>
      </c>
      <c r="AR197" s="1">
        <f>'Service shares'!BN197*'Service PJ'!BY197</f>
        <v>0</v>
      </c>
      <c r="AS197" s="2">
        <v>0</v>
      </c>
      <c r="AU197" t="str">
        <f t="shared" si="151"/>
        <v>IFP_STM_BIO</v>
      </c>
      <c r="AV197" s="1">
        <f t="shared" si="183"/>
        <v>0.81520677417758947</v>
      </c>
      <c r="AW197" s="1">
        <f t="shared" si="183"/>
        <v>0.81520677417758947</v>
      </c>
      <c r="AX197" s="1">
        <f t="shared" si="183"/>
        <v>0.81520677417758947</v>
      </c>
      <c r="AY197" s="1">
        <f t="shared" si="183"/>
        <v>0.81520677417758947</v>
      </c>
      <c r="AZ197" s="1">
        <f t="shared" si="183"/>
        <v>0.81520677417758947</v>
      </c>
      <c r="BA197" s="1">
        <f t="shared" si="183"/>
        <v>0.81520677417758947</v>
      </c>
      <c r="BB197" s="1">
        <f t="shared" si="183"/>
        <v>0.81520677417758947</v>
      </c>
      <c r="BC197" s="1">
        <f t="shared" si="183"/>
        <v>0.81520677417758947</v>
      </c>
      <c r="BD197" s="1">
        <f t="shared" si="183"/>
        <v>0.81520677417758947</v>
      </c>
      <c r="BE197" s="1">
        <f t="shared" si="183"/>
        <v>0.81520677417758947</v>
      </c>
      <c r="BF197" s="1">
        <f t="shared" si="183"/>
        <v>0.81520677417758947</v>
      </c>
      <c r="BG197" s="1">
        <f t="shared" si="183"/>
        <v>0.81520677417758947</v>
      </c>
      <c r="BH197" s="1">
        <f t="shared" si="183"/>
        <v>0.81520677417758947</v>
      </c>
      <c r="BI197" s="1">
        <f t="shared" si="183"/>
        <v>0.81520677417758947</v>
      </c>
      <c r="BJ197" s="1">
        <f t="shared" si="183"/>
        <v>0.81520677417758947</v>
      </c>
      <c r="BK197" s="1">
        <f t="shared" si="148"/>
        <v>0.81520677417758947</v>
      </c>
      <c r="BL197" s="1">
        <f t="shared" si="144"/>
        <v>0.81520677417758947</v>
      </c>
      <c r="BM197" s="1">
        <f t="shared" ref="BM197:BY212" si="190">IF($G197="",$F197,$G197)</f>
        <v>0.81520677417758947</v>
      </c>
      <c r="BN197" s="1">
        <f t="shared" si="190"/>
        <v>0.81520677417758947</v>
      </c>
      <c r="BO197" s="1">
        <f t="shared" si="190"/>
        <v>0.81520677417758947</v>
      </c>
      <c r="BP197" s="1">
        <f t="shared" si="190"/>
        <v>0.81520677417758947</v>
      </c>
      <c r="BQ197" s="1">
        <f t="shared" si="190"/>
        <v>0.81520677417758947</v>
      </c>
      <c r="BR197" s="1">
        <f t="shared" si="190"/>
        <v>0.81520677417758947</v>
      </c>
      <c r="BS197" s="1">
        <f t="shared" si="190"/>
        <v>0.81520677417758947</v>
      </c>
      <c r="BT197" s="1">
        <f t="shared" si="190"/>
        <v>0.81520677417758947</v>
      </c>
      <c r="BU197" s="1">
        <f t="shared" si="190"/>
        <v>0.81520677417758947</v>
      </c>
      <c r="BV197" s="1">
        <f t="shared" si="190"/>
        <v>0.81520677417758947</v>
      </c>
      <c r="BW197" s="1">
        <f t="shared" si="190"/>
        <v>0.81520677417758947</v>
      </c>
      <c r="BX197" s="1">
        <f t="shared" si="190"/>
        <v>0.81520677417758947</v>
      </c>
      <c r="BY197" s="1">
        <f t="shared" si="190"/>
        <v>0.81520677417758947</v>
      </c>
      <c r="CC197" t="str">
        <f t="shared" si="184"/>
        <v>PRE</v>
      </c>
      <c r="CD197" t="str">
        <f t="shared" si="185"/>
        <v>IFP_STM_BIO</v>
      </c>
      <c r="CE197" t="str">
        <f>VLOOKUP(D197,'IND Balance'!$AM$5:$AN$21,2,FALSE)&amp;" - "&amp;VLOOKUP(E197,'MECS_Table 5.4'!$AF$18:$AG$30,2,FALSE)&amp;" - "&amp;VLOOKUP('Service PJ'!M197,'IND Balance'!$AM$22:$AN$32,2,FALSE)</f>
        <v>Food processing - Steam - Biomass</v>
      </c>
      <c r="CF197" t="s">
        <v>109</v>
      </c>
      <c r="CG197" t="s">
        <v>110</v>
      </c>
      <c r="CL197" t="str">
        <f t="shared" si="186"/>
        <v>IFP_STM_BIO</v>
      </c>
      <c r="CM197" t="str">
        <f t="shared" si="187"/>
        <v>IFP_STM</v>
      </c>
      <c r="CN197" s="1">
        <f t="shared" si="152"/>
        <v>5.5571275962157368E-3</v>
      </c>
      <c r="CO197" s="1">
        <f t="shared" si="153"/>
        <v>0.360473858542319</v>
      </c>
      <c r="CP197" s="1">
        <f t="shared" si="154"/>
        <v>1.7253594390979578E-4</v>
      </c>
      <c r="CQ197" s="1">
        <f t="shared" si="155"/>
        <v>3.910393290158398E-3</v>
      </c>
      <c r="CR197" s="1">
        <f t="shared" si="156"/>
        <v>3.5785494403639061E-2</v>
      </c>
      <c r="CS197" s="1">
        <f t="shared" si="157"/>
        <v>0.67651698362634849</v>
      </c>
      <c r="CT197" s="1">
        <f t="shared" si="158"/>
        <v>0.48728626606358655</v>
      </c>
      <c r="CU197" s="1">
        <f t="shared" si="159"/>
        <v>0.89513953651223943</v>
      </c>
      <c r="CV197" s="1">
        <f t="shared" si="160"/>
        <v>6.877822988617977E-3</v>
      </c>
      <c r="CW197" s="1">
        <f t="shared" si="161"/>
        <v>0</v>
      </c>
      <c r="CX197" s="1">
        <f t="shared" si="162"/>
        <v>4.8308341736997676E-2</v>
      </c>
      <c r="CY197" s="1">
        <f t="shared" si="163"/>
        <v>2.2684550750799608E-2</v>
      </c>
      <c r="CZ197" s="1">
        <f t="shared" si="164"/>
        <v>4.8185324918333709E-2</v>
      </c>
      <c r="DA197" s="1">
        <f t="shared" si="165"/>
        <v>5.0858461494882483E-2</v>
      </c>
      <c r="DB197" s="1">
        <f t="shared" si="166"/>
        <v>0.10423177047660813</v>
      </c>
      <c r="DC197" s="1">
        <f t="shared" si="167"/>
        <v>0.22834580764654971</v>
      </c>
      <c r="DD197" s="1">
        <f t="shared" si="168"/>
        <v>2.3016443742581841E-2</v>
      </c>
      <c r="DE197" s="1">
        <f t="shared" si="169"/>
        <v>4.6659717113799383E-2</v>
      </c>
      <c r="DF197" s="1">
        <f t="shared" si="170"/>
        <v>1.586492210216791E-2</v>
      </c>
      <c r="DG197" s="1">
        <f t="shared" si="171"/>
        <v>0.9220897746639406</v>
      </c>
      <c r="DH197" s="1">
        <f t="shared" si="172"/>
        <v>0.64966410166155264</v>
      </c>
      <c r="DI197" s="1">
        <f t="shared" si="173"/>
        <v>0.66751580497316898</v>
      </c>
      <c r="DJ197" s="1">
        <f t="shared" si="174"/>
        <v>0</v>
      </c>
      <c r="DK197" s="1">
        <f t="shared" si="175"/>
        <v>3.7395946543323864E-2</v>
      </c>
      <c r="DL197" s="1">
        <f t="shared" si="176"/>
        <v>1.5027992657785183E-2</v>
      </c>
      <c r="DM197" s="1" t="str">
        <f t="shared" si="177"/>
        <v/>
      </c>
      <c r="DN197" s="1">
        <f t="shared" si="178"/>
        <v>0.33399563989258813</v>
      </c>
      <c r="DO197" s="1">
        <f t="shared" si="179"/>
        <v>3.0152739461557974E-2</v>
      </c>
      <c r="DP197" s="1">
        <f t="shared" si="180"/>
        <v>6.3230050389282172E-2</v>
      </c>
      <c r="DQ197" s="1" t="str">
        <f t="shared" si="181"/>
        <v/>
      </c>
      <c r="DR197" s="1">
        <v>3</v>
      </c>
      <c r="DS197" s="1">
        <f t="shared" si="188"/>
        <v>0.93208977466394061</v>
      </c>
      <c r="DT197">
        <f t="shared" si="189"/>
        <v>3</v>
      </c>
    </row>
    <row r="198" spans="1:124" x14ac:dyDescent="0.45">
      <c r="A198" s="74" t="s">
        <v>160</v>
      </c>
      <c r="B198" t="str">
        <f>VLOOKUP(E198,'EPA_US9RT techs'!$R$26:$S$34,2,FALSE)</f>
        <v>PRH</v>
      </c>
      <c r="C198" t="str">
        <f>'Service shares'!A198</f>
        <v>BIO</v>
      </c>
      <c r="D198" t="str">
        <f>'Service shares'!B198</f>
        <v>IFP</v>
      </c>
      <c r="E198" t="str">
        <f>'Service shares'!C198</f>
        <v>PRH</v>
      </c>
      <c r="F198" s="1">
        <f>IFERROR(1/AVERAGEIFS('EPA_US9RT techs'!$I$2:$I$1718,'EPA_US9RT techs'!$J$2:$J$1718,'Service PJ'!$D198,'EPA_US9RT techs'!$K$2:$K$1718,'Service PJ'!$B198,'EPA_US9RT techs'!$L$2:$L$1718,'Service PJ'!$A198,'EPA_US9RT techs'!$C$2:$C$1718,"VDA_FLOP",'EPA_US9RT techs'!$F$2:$F$1718,'Service PJ'!F$1),1/AVERAGEIFS('EPA_US9RT techs'!$I$2:$I$1718,'EPA_US9RT techs'!$K$2:$K$1718,'Service PJ'!$B198,'EPA_US9RT techs'!$L$2:$L$1718,'Service PJ'!$A198,'EPA_US9RT techs'!$C$2:$C$1718,"VDA_FLOP",'EPA_US9RT techs'!$F$2:$F$1718,'Service PJ'!F$1))</f>
        <v>1</v>
      </c>
      <c r="G198" s="1">
        <f>IFERROR(IFERROR(1/AVERAGEIFS('EPA_US9RT techs'!$I$2:$I$1718,'EPA_US9RT techs'!$J$2:$J$1718,'Service PJ'!$D198,'EPA_US9RT techs'!$K$2:$K$1718,'Service PJ'!$B198,'EPA_US9RT techs'!$L$2:$L$1718,'Service PJ'!$A198,'EPA_US9RT techs'!$C$2:$C$1718,"VDA_FLOP",'EPA_US9RT techs'!$F$2:$F$1718,'Service PJ'!G$1),1/AVERAGEIFS('EPA_US9RT techs'!$I$2:$I$1718,'EPA_US9RT techs'!$K$2:$K$1718,'Service PJ'!$B198,'EPA_US9RT techs'!$L$2:$L$1718,'Service PJ'!$A198,'EPA_US9RT techs'!$C$2:$C$1718,"VDA_FLOP",'EPA_US9RT techs'!$F$2:$F$1718,'Service PJ'!G$1)),"")</f>
        <v>1.104421953023411</v>
      </c>
      <c r="H198" s="1">
        <f>IFERROR(IFERROR(1/AVERAGEIFS('EPA_US9RT techs'!$I$2:$I$1718,'EPA_US9RT techs'!$J$2:$J$1718,'Service PJ'!$D198,'EPA_US9RT techs'!$K$2:$K$1718,'Service PJ'!$B198,'EPA_US9RT techs'!$L$2:$L$1718,'Service PJ'!$A198,'EPA_US9RT techs'!$C$2:$C$1718,"VDA_FLOP",'EPA_US9RT techs'!$F$2:$F$1718,'Service PJ'!H$1),1/AVERAGEIFS('EPA_US9RT techs'!$I$2:$I$1718,'EPA_US9RT techs'!$K$2:$K$1718,'Service PJ'!$B198,'EPA_US9RT techs'!$L$2:$L$1718,'Service PJ'!$A198,'EPA_US9RT techs'!$C$2:$C$1718,"VDA_FLOP",'EPA_US9RT techs'!$F$2:$F$1718,'Service PJ'!H$1)),"")</f>
        <v>1.1266495322275636</v>
      </c>
      <c r="I198" s="1">
        <f>IFERROR(IFERROR(1/AVERAGEIFS('EPA_US9RT techs'!$I$2:$I$1718,'EPA_US9RT techs'!$J$2:$J$1718,'Service PJ'!$D198,'EPA_US9RT techs'!$K$2:$K$1718,'Service PJ'!$B198,'EPA_US9RT techs'!$L$2:$L$1718,'Service PJ'!$A198,'EPA_US9RT techs'!$C$2:$C$1718,"VDA_FLOP",'EPA_US9RT techs'!$F$2:$F$1718,'Service PJ'!I$1),1/AVERAGEIFS('EPA_US9RT techs'!$I$2:$I$1718,'EPA_US9RT techs'!$K$2:$K$1718,'Service PJ'!$B198,'EPA_US9RT techs'!$L$2:$L$1718,'Service PJ'!$A198,'EPA_US9RT techs'!$C$2:$C$1718,"VDA_FLOP",'EPA_US9RT techs'!$F$2:$F$1718,'Service PJ'!I$1)),"")</f>
        <v>1.1633688626443803</v>
      </c>
      <c r="J198" s="1">
        <f>IFERROR(IFERROR(1/AVERAGEIFS('EPA_US9RT techs'!$I$2:$I$1718,'EPA_US9RT techs'!$J$2:$J$1718,'Service PJ'!$D198,'EPA_US9RT techs'!$K$2:$K$1718,'Service PJ'!$B198,'EPA_US9RT techs'!$L$2:$L$1718,'Service PJ'!$A198,'EPA_US9RT techs'!$C$2:$C$1718,"VDA_FLOP",'EPA_US9RT techs'!$F$2:$F$1718,'Service PJ'!J$1),1/AVERAGEIFS('EPA_US9RT techs'!$I$2:$I$1718,'EPA_US9RT techs'!$K$2:$K$1718,'Service PJ'!$B198,'EPA_US9RT techs'!$L$2:$L$1718,'Service PJ'!$A198,'EPA_US9RT techs'!$C$2:$C$1718,"VDA_FLOP",'EPA_US9RT techs'!$F$2:$F$1718,'Service PJ'!J$1)),"")</f>
        <v>1.1937005329283072</v>
      </c>
      <c r="L198" t="str">
        <f>IF(SUM(O198:AR198)=0,"\I: ","")&amp;'Service PJ'!D198&amp;"_"&amp;'Service PJ'!E198&amp;"_"&amp;'Service PJ'!C198</f>
        <v>IFP_PRH_BIO</v>
      </c>
      <c r="M198" t="str">
        <f>"IND"&amp;'Service PJ'!C198</f>
        <v>INDBIO</v>
      </c>
      <c r="N198" t="str">
        <f t="shared" si="182"/>
        <v>IFP_PRH</v>
      </c>
      <c r="O198" s="1">
        <f>'Service shares'!AK198*'Service PJ'!AV198</f>
        <v>0.1397155149929076</v>
      </c>
      <c r="P198" s="1">
        <f>'Service shares'!AL198*'Service PJ'!AW198</f>
        <v>8.1642437352404116</v>
      </c>
      <c r="Q198" s="1">
        <f>'Service shares'!AM198*'Service PJ'!AX198</f>
        <v>9.1740037645101392E-3</v>
      </c>
      <c r="R198" s="1">
        <f>'Service shares'!AN198*'Service PJ'!AY198</f>
        <v>0.22077104422141217</v>
      </c>
      <c r="S198" s="1">
        <f>'Service shares'!AO198*'Service PJ'!AZ198</f>
        <v>5.009110865949415</v>
      </c>
      <c r="T198" s="1">
        <f>'Service shares'!AP198*'Service PJ'!BA198</f>
        <v>242.00746032479051</v>
      </c>
      <c r="U198" s="1">
        <f>'Service shares'!AQ198*'Service PJ'!BB198</f>
        <v>59.37298711746373</v>
      </c>
      <c r="V198" s="14">
        <f>'Service shares'!AR198*'Service PJ'!BC198</f>
        <v>476.36705063631285</v>
      </c>
      <c r="W198" s="1">
        <f>'Service shares'!AS198*'Service PJ'!BD198</f>
        <v>0.39538229934007746</v>
      </c>
      <c r="X198" s="1">
        <f>'Service shares'!AT198*'Service PJ'!BE198</f>
        <v>0</v>
      </c>
      <c r="Y198" s="1">
        <f>'Service shares'!AU198*'Service PJ'!BF198</f>
        <v>2.0077134609527345</v>
      </c>
      <c r="Z198" s="1">
        <f>'Service shares'!AV198*'Service PJ'!BG198</f>
        <v>2.3399258392100357</v>
      </c>
      <c r="AA198" s="1">
        <f>'Service shares'!AW198*'Service PJ'!BH198</f>
        <v>4.8456126093425311</v>
      </c>
      <c r="AB198" s="1">
        <f>'Service shares'!AX198*'Service PJ'!BI198</f>
        <v>4.8140338141262538</v>
      </c>
      <c r="AC198" s="1">
        <f>'Service shares'!AY198*'Service PJ'!BJ198</f>
        <v>4.4695154469482787</v>
      </c>
      <c r="AD198" s="1">
        <f>'Service shares'!AZ198*'Service PJ'!BK198</f>
        <v>15.318554812108005</v>
      </c>
      <c r="AE198" s="1">
        <f>'Service shares'!BA198*'Service PJ'!BL198</f>
        <v>5.7758276140358387</v>
      </c>
      <c r="AF198" s="1">
        <f>'Service shares'!BB198*'Service PJ'!BM198</f>
        <v>5.8041079603179684</v>
      </c>
      <c r="AG198" s="1">
        <f>'Service shares'!BC198*'Service PJ'!BN198</f>
        <v>2.2153616106763239</v>
      </c>
      <c r="AH198" s="1">
        <f>'Service shares'!BD198*'Service PJ'!BO198</f>
        <v>274.60553483230842</v>
      </c>
      <c r="AI198" s="1">
        <f>'Service shares'!BE198*'Service PJ'!BP198</f>
        <v>73.81197507066166</v>
      </c>
      <c r="AJ198" s="1">
        <f>'Service shares'!BF198*'Service PJ'!BQ198</f>
        <v>39.845629961357602</v>
      </c>
      <c r="AK198" s="1">
        <f>'Service shares'!BG198*'Service PJ'!BR198</f>
        <v>0</v>
      </c>
      <c r="AL198" s="1">
        <f>'Service shares'!BH198*'Service PJ'!BS198</f>
        <v>0.23762704307367746</v>
      </c>
      <c r="AM198" s="1">
        <f>'Service shares'!BI198*'Service PJ'!BT198</f>
        <v>8.2383016204684321</v>
      </c>
      <c r="AN198" s="1">
        <f>'Service shares'!BJ198*'Service PJ'!BU198</f>
        <v>0</v>
      </c>
      <c r="AO198" s="1">
        <f>'Service shares'!BK198*'Service PJ'!BV198</f>
        <v>2.3724201852052311</v>
      </c>
      <c r="AP198" s="1">
        <f>'Service shares'!BL198*'Service PJ'!BW198</f>
        <v>1.8583738734622461</v>
      </c>
      <c r="AQ198" s="1">
        <f>'Service shares'!BM198*'Service PJ'!BX198</f>
        <v>45.558016380005803</v>
      </c>
      <c r="AR198" s="1">
        <f>'Service shares'!BN198*'Service PJ'!BY198</f>
        <v>0</v>
      </c>
      <c r="AS198" s="2">
        <v>0</v>
      </c>
      <c r="AU198" t="str">
        <f t="shared" si="151"/>
        <v>IFP_PRH_BIO</v>
      </c>
      <c r="AV198" s="1">
        <f t="shared" si="183"/>
        <v>1.104421953023411</v>
      </c>
      <c r="AW198" s="1">
        <f t="shared" si="183"/>
        <v>1.104421953023411</v>
      </c>
      <c r="AX198" s="1">
        <f t="shared" si="183"/>
        <v>1.104421953023411</v>
      </c>
      <c r="AY198" s="1">
        <f t="shared" si="183"/>
        <v>1.104421953023411</v>
      </c>
      <c r="AZ198" s="1">
        <f t="shared" si="183"/>
        <v>1.104421953023411</v>
      </c>
      <c r="BA198" s="1">
        <f t="shared" si="183"/>
        <v>1.104421953023411</v>
      </c>
      <c r="BB198" s="1">
        <f t="shared" si="183"/>
        <v>1.104421953023411</v>
      </c>
      <c r="BC198" s="1">
        <f t="shared" si="183"/>
        <v>1.104421953023411</v>
      </c>
      <c r="BD198" s="1">
        <f t="shared" si="183"/>
        <v>1.104421953023411</v>
      </c>
      <c r="BE198" s="1">
        <f t="shared" si="183"/>
        <v>1.104421953023411</v>
      </c>
      <c r="BF198" s="1">
        <f t="shared" si="183"/>
        <v>1.104421953023411</v>
      </c>
      <c r="BG198" s="1">
        <f t="shared" si="183"/>
        <v>1.104421953023411</v>
      </c>
      <c r="BH198" s="1">
        <f t="shared" si="183"/>
        <v>1.104421953023411</v>
      </c>
      <c r="BI198" s="1">
        <f t="shared" si="183"/>
        <v>1.104421953023411</v>
      </c>
      <c r="BJ198" s="1">
        <f t="shared" si="183"/>
        <v>1.104421953023411</v>
      </c>
      <c r="BK198" s="1">
        <f t="shared" si="148"/>
        <v>1.104421953023411</v>
      </c>
      <c r="BL198" s="1">
        <f t="shared" si="144"/>
        <v>1.104421953023411</v>
      </c>
      <c r="BM198" s="1">
        <f t="shared" si="190"/>
        <v>1.104421953023411</v>
      </c>
      <c r="BN198" s="1">
        <f t="shared" si="190"/>
        <v>1.104421953023411</v>
      </c>
      <c r="BO198" s="1">
        <f t="shared" si="190"/>
        <v>1.104421953023411</v>
      </c>
      <c r="BP198" s="1">
        <f t="shared" si="190"/>
        <v>1.104421953023411</v>
      </c>
      <c r="BQ198" s="1">
        <f t="shared" si="190"/>
        <v>1.104421953023411</v>
      </c>
      <c r="BR198" s="1">
        <f t="shared" si="190"/>
        <v>1.104421953023411</v>
      </c>
      <c r="BS198" s="1">
        <f t="shared" si="190"/>
        <v>1.104421953023411</v>
      </c>
      <c r="BT198" s="1">
        <f t="shared" si="190"/>
        <v>1.104421953023411</v>
      </c>
      <c r="BU198" s="1">
        <f t="shared" si="190"/>
        <v>1.104421953023411</v>
      </c>
      <c r="BV198" s="1">
        <f t="shared" si="190"/>
        <v>1.104421953023411</v>
      </c>
      <c r="BW198" s="1">
        <f t="shared" si="190"/>
        <v>1.104421953023411</v>
      </c>
      <c r="BX198" s="1">
        <f t="shared" si="190"/>
        <v>1.104421953023411</v>
      </c>
      <c r="BY198" s="1">
        <f t="shared" si="190"/>
        <v>1.104421953023411</v>
      </c>
      <c r="CC198" t="str">
        <f t="shared" si="184"/>
        <v>PRE</v>
      </c>
      <c r="CD198" t="str">
        <f t="shared" si="185"/>
        <v>IFP_PRH_BIO</v>
      </c>
      <c r="CE198" t="str">
        <f>VLOOKUP(D198,'IND Balance'!$AM$5:$AN$21,2,FALSE)&amp;" - "&amp;VLOOKUP(E198,'MECS_Table 5.4'!$AF$18:$AG$30,2,FALSE)&amp;" - "&amp;VLOOKUP('Service PJ'!M198,'IND Balance'!$AM$22:$AN$32,2,FALSE)</f>
        <v>Food processing - Process heat - Biomass</v>
      </c>
      <c r="CF198" t="s">
        <v>109</v>
      </c>
      <c r="CG198" t="s">
        <v>110</v>
      </c>
      <c r="CL198" t="str">
        <f t="shared" si="186"/>
        <v>IFP_PRH_BIO</v>
      </c>
      <c r="CM198" t="str">
        <f t="shared" si="187"/>
        <v>IFP_PRH</v>
      </c>
      <c r="CN198" s="1">
        <f t="shared" si="152"/>
        <v>1.1203072677133708E-2</v>
      </c>
      <c r="CO198" s="1">
        <f t="shared" si="153"/>
        <v>0.60435342353955623</v>
      </c>
      <c r="CP198" s="1">
        <f t="shared" si="154"/>
        <v>2.9006455062427711E-4</v>
      </c>
      <c r="CQ198" s="1">
        <f t="shared" si="155"/>
        <v>1.1540151610791563E-2</v>
      </c>
      <c r="CR198" s="1">
        <f t="shared" si="156"/>
        <v>8.6125714115150576E-2</v>
      </c>
      <c r="CS198" s="1">
        <f t="shared" si="157"/>
        <v>0.81381735123479526</v>
      </c>
      <c r="CT198" s="1">
        <f t="shared" si="158"/>
        <v>0.58090776982886561</v>
      </c>
      <c r="CU198" s="1">
        <f t="shared" si="159"/>
        <v>0.9484246837989847</v>
      </c>
      <c r="CV198" s="1">
        <f t="shared" si="160"/>
        <v>1.1727523950319464E-2</v>
      </c>
      <c r="CW198" s="1">
        <f t="shared" si="161"/>
        <v>0</v>
      </c>
      <c r="CX198" s="1">
        <f t="shared" si="162"/>
        <v>0.17878653062007993</v>
      </c>
      <c r="CY198" s="1">
        <f t="shared" si="163"/>
        <v>4.2975063619008692E-2</v>
      </c>
      <c r="CZ198" s="1">
        <f t="shared" si="164"/>
        <v>8.5564073042919409E-2</v>
      </c>
      <c r="DA198" s="1">
        <f t="shared" si="165"/>
        <v>0.16458852235022847</v>
      </c>
      <c r="DB198" s="1">
        <f t="shared" si="166"/>
        <v>0.20643516828540925</v>
      </c>
      <c r="DC198" s="1">
        <f t="shared" si="167"/>
        <v>0.39101608555197637</v>
      </c>
      <c r="DD198" s="1">
        <f t="shared" si="168"/>
        <v>8.1902572846635852E-2</v>
      </c>
      <c r="DE198" s="1">
        <f t="shared" si="169"/>
        <v>0.1002038553664629</v>
      </c>
      <c r="DF198" s="1">
        <f t="shared" si="170"/>
        <v>3.4877629681232453E-2</v>
      </c>
      <c r="DG198" s="1">
        <f t="shared" si="171"/>
        <v>0.95514418266018652</v>
      </c>
      <c r="DH198" s="1">
        <f t="shared" si="172"/>
        <v>0.72060141531346766</v>
      </c>
      <c r="DI198" s="1">
        <f t="shared" si="173"/>
        <v>0.79726261101338136</v>
      </c>
      <c r="DJ198" s="1">
        <f t="shared" si="174"/>
        <v>0</v>
      </c>
      <c r="DK198" s="1">
        <f t="shared" si="175"/>
        <v>0.1330770720607716</v>
      </c>
      <c r="DL198" s="1">
        <f t="shared" si="176"/>
        <v>0.21122274147690875</v>
      </c>
      <c r="DM198" s="1" t="str">
        <f t="shared" si="177"/>
        <v/>
      </c>
      <c r="DN198" s="1">
        <f t="shared" si="178"/>
        <v>0.57651246640864007</v>
      </c>
      <c r="DO198" s="1">
        <f t="shared" si="179"/>
        <v>5.3860066330997484E-2</v>
      </c>
      <c r="DP198" s="1">
        <f t="shared" si="180"/>
        <v>0.10391649002382955</v>
      </c>
      <c r="DQ198" s="1" t="str">
        <f t="shared" si="181"/>
        <v/>
      </c>
      <c r="DR198" s="1">
        <v>3</v>
      </c>
      <c r="DS198" s="1">
        <f t="shared" si="188"/>
        <v>0.96514418266018653</v>
      </c>
      <c r="DT198">
        <f t="shared" si="189"/>
        <v>3</v>
      </c>
    </row>
    <row r="199" spans="1:124" x14ac:dyDescent="0.45">
      <c r="A199" s="74" t="s">
        <v>160</v>
      </c>
      <c r="B199" t="str">
        <f>VLOOKUP(E199,'EPA_US9RT techs'!$R$26:$S$34,2,FALSE)</f>
        <v>STM</v>
      </c>
      <c r="C199" t="str">
        <f>'Service shares'!A199</f>
        <v>BIO</v>
      </c>
      <c r="D199" t="str">
        <f>'Service shares'!B199</f>
        <v>IOI</v>
      </c>
      <c r="E199" t="str">
        <f>'Service shares'!C199</f>
        <v>STM</v>
      </c>
      <c r="F199" s="1">
        <f>IFERROR(1/AVERAGEIFS('EPA_US9RT techs'!$I$2:$I$1718,'EPA_US9RT techs'!$J$2:$J$1718,'Service PJ'!$D199,'EPA_US9RT techs'!$K$2:$K$1718,'Service PJ'!$B199,'EPA_US9RT techs'!$L$2:$L$1718,'Service PJ'!$A199,'EPA_US9RT techs'!$C$2:$C$1718,"VDA_FLOP",'EPA_US9RT techs'!$F$2:$F$1718,'Service PJ'!F$1),1/AVERAGEIFS('EPA_US9RT techs'!$I$2:$I$1718,'EPA_US9RT techs'!$K$2:$K$1718,'Service PJ'!$B199,'EPA_US9RT techs'!$L$2:$L$1718,'Service PJ'!$A199,'EPA_US9RT techs'!$C$2:$C$1718,"VDA_FLOP",'EPA_US9RT techs'!$F$2:$F$1718,'Service PJ'!F$1))</f>
        <v>0.81383707767861724</v>
      </c>
      <c r="G199" s="1" t="str">
        <f>IFERROR(IFERROR(1/AVERAGEIFS('EPA_US9RT techs'!$I$2:$I$1718,'EPA_US9RT techs'!$J$2:$J$1718,'Service PJ'!$D199,'EPA_US9RT techs'!$K$2:$K$1718,'Service PJ'!$B199,'EPA_US9RT techs'!$L$2:$L$1718,'Service PJ'!$A199,'EPA_US9RT techs'!$C$2:$C$1718,"VDA_FLOP",'EPA_US9RT techs'!$F$2:$F$1718,'Service PJ'!G$1),1/AVERAGEIFS('EPA_US9RT techs'!$I$2:$I$1718,'EPA_US9RT techs'!$K$2:$K$1718,'Service PJ'!$B199,'EPA_US9RT techs'!$L$2:$L$1718,'Service PJ'!$A199,'EPA_US9RT techs'!$C$2:$C$1718,"VDA_FLOP",'EPA_US9RT techs'!$F$2:$F$1718,'Service PJ'!G$1)),"")</f>
        <v/>
      </c>
      <c r="H199" s="1" t="str">
        <f>IFERROR(IFERROR(1/AVERAGEIFS('EPA_US9RT techs'!$I$2:$I$1718,'EPA_US9RT techs'!$J$2:$J$1718,'Service PJ'!$D199,'EPA_US9RT techs'!$K$2:$K$1718,'Service PJ'!$B199,'EPA_US9RT techs'!$L$2:$L$1718,'Service PJ'!$A199,'EPA_US9RT techs'!$C$2:$C$1718,"VDA_FLOP",'EPA_US9RT techs'!$F$2:$F$1718,'Service PJ'!H$1),1/AVERAGEIFS('EPA_US9RT techs'!$I$2:$I$1718,'EPA_US9RT techs'!$K$2:$K$1718,'Service PJ'!$B199,'EPA_US9RT techs'!$L$2:$L$1718,'Service PJ'!$A199,'EPA_US9RT techs'!$C$2:$C$1718,"VDA_FLOP",'EPA_US9RT techs'!$F$2:$F$1718,'Service PJ'!H$1)),"")</f>
        <v/>
      </c>
      <c r="I199" s="1" t="str">
        <f>IFERROR(IFERROR(1/AVERAGEIFS('EPA_US9RT techs'!$I$2:$I$1718,'EPA_US9RT techs'!$J$2:$J$1718,'Service PJ'!$D199,'EPA_US9RT techs'!$K$2:$K$1718,'Service PJ'!$B199,'EPA_US9RT techs'!$L$2:$L$1718,'Service PJ'!$A199,'EPA_US9RT techs'!$C$2:$C$1718,"VDA_FLOP",'EPA_US9RT techs'!$F$2:$F$1718,'Service PJ'!I$1),1/AVERAGEIFS('EPA_US9RT techs'!$I$2:$I$1718,'EPA_US9RT techs'!$K$2:$K$1718,'Service PJ'!$B199,'EPA_US9RT techs'!$L$2:$L$1718,'Service PJ'!$A199,'EPA_US9RT techs'!$C$2:$C$1718,"VDA_FLOP",'EPA_US9RT techs'!$F$2:$F$1718,'Service PJ'!I$1)),"")</f>
        <v/>
      </c>
      <c r="J199" s="1" t="str">
        <f>IFERROR(IFERROR(1/AVERAGEIFS('EPA_US9RT techs'!$I$2:$I$1718,'EPA_US9RT techs'!$J$2:$J$1718,'Service PJ'!$D199,'EPA_US9RT techs'!$K$2:$K$1718,'Service PJ'!$B199,'EPA_US9RT techs'!$L$2:$L$1718,'Service PJ'!$A199,'EPA_US9RT techs'!$C$2:$C$1718,"VDA_FLOP",'EPA_US9RT techs'!$F$2:$F$1718,'Service PJ'!J$1),1/AVERAGEIFS('EPA_US9RT techs'!$I$2:$I$1718,'EPA_US9RT techs'!$K$2:$K$1718,'Service PJ'!$B199,'EPA_US9RT techs'!$L$2:$L$1718,'Service PJ'!$A199,'EPA_US9RT techs'!$C$2:$C$1718,"VDA_FLOP",'EPA_US9RT techs'!$F$2:$F$1718,'Service PJ'!J$1)),"")</f>
        <v/>
      </c>
      <c r="L199" t="str">
        <f>IF(SUM(O199:AR199)=0,"\I: ","")&amp;'Service PJ'!D199&amp;"_"&amp;'Service PJ'!E199&amp;"_"&amp;'Service PJ'!C199</f>
        <v>IOI_STM_BIO</v>
      </c>
      <c r="M199" t="str">
        <f>"IND"&amp;'Service PJ'!C199</f>
        <v>INDBIO</v>
      </c>
      <c r="N199" t="str">
        <f t="shared" si="182"/>
        <v>IOI_STM</v>
      </c>
      <c r="O199" s="1">
        <f>'Service shares'!AK199*'Service PJ'!AV199</f>
        <v>0.24971274330818483</v>
      </c>
      <c r="P199" s="1">
        <f>'Service shares'!AL199*'Service PJ'!AW199</f>
        <v>368.75106632207576</v>
      </c>
      <c r="Q199" s="1">
        <f>'Service shares'!AM199*'Service PJ'!AX199</f>
        <v>50.755064030790464</v>
      </c>
      <c r="R199" s="1">
        <f>'Service shares'!AN199*'Service PJ'!AY199</f>
        <v>3.2438191691372422E-3</v>
      </c>
      <c r="S199" s="1">
        <f>'Service shares'!AO199*'Service PJ'!AZ199</f>
        <v>14.87816505977872</v>
      </c>
      <c r="T199" s="1">
        <f>'Service shares'!AP199*'Service PJ'!BA199</f>
        <v>736.86398277745832</v>
      </c>
      <c r="U199" s="1">
        <f>'Service shares'!AQ199*'Service PJ'!BB199</f>
        <v>24.372455771551135</v>
      </c>
      <c r="V199" s="14">
        <f>'Service shares'!AR199*'Service PJ'!BC199</f>
        <v>31.841812811228081</v>
      </c>
      <c r="W199" s="1">
        <f>'Service shares'!AS199*'Service PJ'!BD199</f>
        <v>40.248313297716471</v>
      </c>
      <c r="X199" s="1">
        <f>'Service shares'!AT199*'Service PJ'!BE199</f>
        <v>0</v>
      </c>
      <c r="Y199" s="1">
        <f>'Service shares'!AU199*'Service PJ'!BF199</f>
        <v>24.043783971933685</v>
      </c>
      <c r="Z199" s="1">
        <f>'Service shares'!AV199*'Service PJ'!BG199</f>
        <v>58.418849185604117</v>
      </c>
      <c r="AA199" s="1">
        <f>'Service shares'!AW199*'Service PJ'!BH199</f>
        <v>12.462627175021444</v>
      </c>
      <c r="AB199" s="1">
        <f>'Service shares'!AX199*'Service PJ'!BI199</f>
        <v>9.3323587136693877</v>
      </c>
      <c r="AC199" s="1">
        <f>'Service shares'!AY199*'Service PJ'!BJ199</f>
        <v>12.363520321708917</v>
      </c>
      <c r="AD199" s="1">
        <f>'Service shares'!AZ199*'Service PJ'!BK199</f>
        <v>19.246758081575841</v>
      </c>
      <c r="AE199" s="1">
        <f>'Service shares'!BA199*'Service PJ'!BL199</f>
        <v>19.50320720145691</v>
      </c>
      <c r="AF199" s="1">
        <f>'Service shares'!BB199*'Service PJ'!BM199</f>
        <v>10.806684748161496</v>
      </c>
      <c r="AG199" s="1">
        <f>'Service shares'!BC199*'Service PJ'!BN199</f>
        <v>43.396927055714158</v>
      </c>
      <c r="AH199" s="1">
        <f>'Service shares'!BD199*'Service PJ'!BO199</f>
        <v>1657.222495147957</v>
      </c>
      <c r="AI199" s="1">
        <f>'Service shares'!BE199*'Service PJ'!BP199</f>
        <v>147.6216990254822</v>
      </c>
      <c r="AJ199" s="1">
        <f>'Service shares'!BF199*'Service PJ'!BQ199</f>
        <v>4.8854642585668335</v>
      </c>
      <c r="AK199" s="1">
        <f>'Service shares'!BG199*'Service PJ'!BR199</f>
        <v>3.2133061432342762</v>
      </c>
      <c r="AL199" s="1">
        <f>'Service shares'!BH199*'Service PJ'!BS199</f>
        <v>3.2970082628664783</v>
      </c>
      <c r="AM199" s="1">
        <f>'Service shares'!BI199*'Service PJ'!BT199</f>
        <v>25.250988994068109</v>
      </c>
      <c r="AN199" s="1">
        <f>'Service shares'!BJ199*'Service PJ'!BU199</f>
        <v>0</v>
      </c>
      <c r="AO199" s="1">
        <f>'Service shares'!BK199*'Service PJ'!BV199</f>
        <v>39.880531669923229</v>
      </c>
      <c r="AP199" s="1">
        <f>'Service shares'!BL199*'Service PJ'!BW199</f>
        <v>17.326587502100434</v>
      </c>
      <c r="AQ199" s="1">
        <f>'Service shares'!BM199*'Service PJ'!BX199</f>
        <v>113.81408409453387</v>
      </c>
      <c r="AR199" s="1">
        <f>'Service shares'!BN199*'Service PJ'!BY199</f>
        <v>0</v>
      </c>
      <c r="AS199" s="2">
        <v>0</v>
      </c>
      <c r="AU199" t="str">
        <f t="shared" si="151"/>
        <v>IOI_STM_BIO</v>
      </c>
      <c r="AV199" s="1">
        <f t="shared" si="183"/>
        <v>0.81383707767861724</v>
      </c>
      <c r="AW199" s="1">
        <f t="shared" si="183"/>
        <v>0.81383707767861724</v>
      </c>
      <c r="AX199" s="1">
        <f t="shared" si="183"/>
        <v>0.81383707767861724</v>
      </c>
      <c r="AY199" s="1">
        <f t="shared" si="183"/>
        <v>0.81383707767861724</v>
      </c>
      <c r="AZ199" s="1">
        <f t="shared" si="183"/>
        <v>0.81383707767861724</v>
      </c>
      <c r="BA199" s="1">
        <f t="shared" si="183"/>
        <v>0.81383707767861724</v>
      </c>
      <c r="BB199" s="1">
        <f t="shared" si="183"/>
        <v>0.81383707767861724</v>
      </c>
      <c r="BC199" s="1">
        <f t="shared" si="183"/>
        <v>0.81383707767861724</v>
      </c>
      <c r="BD199" s="1">
        <f t="shared" si="183"/>
        <v>0.81383707767861724</v>
      </c>
      <c r="BE199" s="1">
        <f t="shared" si="183"/>
        <v>0.81383707767861724</v>
      </c>
      <c r="BF199" s="1">
        <f t="shared" si="183"/>
        <v>0.81383707767861724</v>
      </c>
      <c r="BG199" s="1">
        <f t="shared" si="183"/>
        <v>0.81383707767861724</v>
      </c>
      <c r="BH199" s="1">
        <f t="shared" si="183"/>
        <v>0.81383707767861724</v>
      </c>
      <c r="BI199" s="1">
        <f t="shared" si="183"/>
        <v>0.81383707767861724</v>
      </c>
      <c r="BJ199" s="1">
        <f t="shared" si="183"/>
        <v>0.81383707767861724</v>
      </c>
      <c r="BK199" s="1">
        <f t="shared" si="183"/>
        <v>0.81383707767861724</v>
      </c>
      <c r="BL199" s="1">
        <f t="shared" si="144"/>
        <v>0.81383707767861724</v>
      </c>
      <c r="BM199" s="1">
        <f t="shared" si="190"/>
        <v>0.81383707767861724</v>
      </c>
      <c r="BN199" s="1">
        <f t="shared" si="190"/>
        <v>0.81383707767861724</v>
      </c>
      <c r="BO199" s="1">
        <f t="shared" si="190"/>
        <v>0.81383707767861724</v>
      </c>
      <c r="BP199" s="1">
        <f t="shared" si="190"/>
        <v>0.81383707767861724</v>
      </c>
      <c r="BQ199" s="1">
        <f t="shared" si="190"/>
        <v>0.81383707767861724</v>
      </c>
      <c r="BR199" s="1">
        <f t="shared" si="190"/>
        <v>0.81383707767861724</v>
      </c>
      <c r="BS199" s="1">
        <f t="shared" si="190"/>
        <v>0.81383707767861724</v>
      </c>
      <c r="BT199" s="1">
        <f t="shared" si="190"/>
        <v>0.81383707767861724</v>
      </c>
      <c r="BU199" s="1">
        <f t="shared" si="190"/>
        <v>0.81383707767861724</v>
      </c>
      <c r="BV199" s="1">
        <f t="shared" si="190"/>
        <v>0.81383707767861724</v>
      </c>
      <c r="BW199" s="1">
        <f t="shared" si="190"/>
        <v>0.81383707767861724</v>
      </c>
      <c r="BX199" s="1">
        <f t="shared" si="190"/>
        <v>0.81383707767861724</v>
      </c>
      <c r="BY199" s="1">
        <f t="shared" si="190"/>
        <v>0.81383707767861724</v>
      </c>
      <c r="CC199" t="str">
        <f t="shared" si="184"/>
        <v>PRE</v>
      </c>
      <c r="CD199" t="str">
        <f t="shared" si="185"/>
        <v>IOI_STM_BIO</v>
      </c>
      <c r="CE199" t="str">
        <f>VLOOKUP(D199,'IND Balance'!$AM$5:$AN$21,2,FALSE)&amp;" - "&amp;VLOOKUP(E199,'MECS_Table 5.4'!$AF$18:$AG$30,2,FALSE)&amp;" - "&amp;VLOOKUP('Service PJ'!M199,'IND Balance'!$AM$22:$AN$32,2,FALSE)</f>
        <v>Other - Steam - Biomass</v>
      </c>
      <c r="CF199" t="s">
        <v>109</v>
      </c>
      <c r="CG199" t="s">
        <v>110</v>
      </c>
      <c r="CL199" t="str">
        <f t="shared" si="186"/>
        <v>IOI_STM_BIO</v>
      </c>
      <c r="CM199" t="str">
        <f t="shared" si="187"/>
        <v>IOI_STM</v>
      </c>
      <c r="CN199" s="1">
        <f t="shared" si="152"/>
        <v>6.0075620511612724E-3</v>
      </c>
      <c r="CO199" s="1">
        <f t="shared" si="153"/>
        <v>0.8605568911362641</v>
      </c>
      <c r="CP199" s="1">
        <f t="shared" si="154"/>
        <v>0.641696080683406</v>
      </c>
      <c r="CQ199" s="1">
        <f t="shared" si="155"/>
        <v>1.0564718766128986E-4</v>
      </c>
      <c r="CR199" s="1">
        <f t="shared" si="156"/>
        <v>0.18061699777159779</v>
      </c>
      <c r="CS199" s="1">
        <f t="shared" si="157"/>
        <v>0.46408134514511895</v>
      </c>
      <c r="CT199" s="1">
        <f t="shared" si="158"/>
        <v>0.71996848649058498</v>
      </c>
      <c r="CU199" s="1">
        <f t="shared" si="159"/>
        <v>0.68626812729102959</v>
      </c>
      <c r="CV199" s="1">
        <f t="shared" si="160"/>
        <v>0.50833227353222954</v>
      </c>
      <c r="CW199" s="1">
        <f t="shared" si="161"/>
        <v>0</v>
      </c>
      <c r="CX199" s="1">
        <f t="shared" si="162"/>
        <v>0.42184613069334659</v>
      </c>
      <c r="CY199" s="1">
        <f t="shared" si="163"/>
        <v>0.69640908084192665</v>
      </c>
      <c r="CZ199" s="1">
        <f t="shared" si="164"/>
        <v>0.69940722736458882</v>
      </c>
      <c r="DA199" s="1">
        <f t="shared" si="165"/>
        <v>0.26584597388721004</v>
      </c>
      <c r="DB199" s="1">
        <f t="shared" si="166"/>
        <v>0.58820222936464139</v>
      </c>
      <c r="DC199" s="1">
        <f t="shared" si="167"/>
        <v>0.7628126269503559</v>
      </c>
      <c r="DD199" s="1">
        <f t="shared" si="168"/>
        <v>0.13443935381172431</v>
      </c>
      <c r="DE199" s="1">
        <f t="shared" si="169"/>
        <v>0.56229047275399469</v>
      </c>
      <c r="DF199" s="1">
        <f t="shared" si="170"/>
        <v>0.67550693632447945</v>
      </c>
      <c r="DG199" s="1">
        <f t="shared" si="171"/>
        <v>0.68217345290970788</v>
      </c>
      <c r="DH199" s="1">
        <f t="shared" si="172"/>
        <v>0.74095559838496272</v>
      </c>
      <c r="DI199" s="1">
        <f t="shared" si="173"/>
        <v>6.0212776663287955E-2</v>
      </c>
      <c r="DJ199" s="1">
        <f t="shared" si="174"/>
        <v>6.0224266047925962E-3</v>
      </c>
      <c r="DK199" s="1">
        <f t="shared" si="175"/>
        <v>0.86985791505252941</v>
      </c>
      <c r="DL199" s="1">
        <f t="shared" si="176"/>
        <v>0.19806892626758996</v>
      </c>
      <c r="DM199" s="1">
        <f t="shared" si="177"/>
        <v>0</v>
      </c>
      <c r="DN199" s="1">
        <f t="shared" si="178"/>
        <v>0.26254661257052486</v>
      </c>
      <c r="DO199" s="1">
        <f t="shared" si="179"/>
        <v>0.31865119110373008</v>
      </c>
      <c r="DP199" s="1">
        <f t="shared" si="180"/>
        <v>0.3994711822215059</v>
      </c>
      <c r="DQ199" s="1" t="str">
        <f t="shared" si="181"/>
        <v/>
      </c>
      <c r="DR199" s="1">
        <v>3</v>
      </c>
      <c r="DS199" s="1">
        <f t="shared" si="188"/>
        <v>0.87985791505252942</v>
      </c>
      <c r="DT199">
        <f t="shared" si="189"/>
        <v>3</v>
      </c>
    </row>
    <row r="200" spans="1:124" x14ac:dyDescent="0.45">
      <c r="A200" s="74" t="s">
        <v>160</v>
      </c>
      <c r="B200" t="str">
        <f>VLOOKUP(E200,'EPA_US9RT techs'!$R$26:$S$34,2,FALSE)</f>
        <v>STM</v>
      </c>
      <c r="C200" t="str">
        <f>'Service shares'!A200</f>
        <v>BIO</v>
      </c>
      <c r="D200" t="str">
        <f>'Service shares'!B200</f>
        <v>ICH</v>
      </c>
      <c r="E200" t="str">
        <f>'Service shares'!C200</f>
        <v>STM</v>
      </c>
      <c r="F200" s="1">
        <f>IFERROR(1/AVERAGEIFS('EPA_US9RT techs'!$I$2:$I$1718,'EPA_US9RT techs'!$J$2:$J$1718,'Service PJ'!$D200,'EPA_US9RT techs'!$K$2:$K$1718,'Service PJ'!$B200,'EPA_US9RT techs'!$L$2:$L$1718,'Service PJ'!$A200,'EPA_US9RT techs'!$C$2:$C$1718,"VDA_FLOP",'EPA_US9RT techs'!$F$2:$F$1718,'Service PJ'!F$1),1/AVERAGEIFS('EPA_US9RT techs'!$I$2:$I$1718,'EPA_US9RT techs'!$K$2:$K$1718,'Service PJ'!$B200,'EPA_US9RT techs'!$L$2:$L$1718,'Service PJ'!$A200,'EPA_US9RT techs'!$C$2:$C$1718,"VDA_FLOP",'EPA_US9RT techs'!$F$2:$F$1718,'Service PJ'!F$1))</f>
        <v>0.81104674636982688</v>
      </c>
      <c r="G200" s="1" t="str">
        <f>IFERROR(IFERROR(1/AVERAGEIFS('EPA_US9RT techs'!$I$2:$I$1718,'EPA_US9RT techs'!$J$2:$J$1718,'Service PJ'!$D200,'EPA_US9RT techs'!$K$2:$K$1718,'Service PJ'!$B200,'EPA_US9RT techs'!$L$2:$L$1718,'Service PJ'!$A200,'EPA_US9RT techs'!$C$2:$C$1718,"VDA_FLOP",'EPA_US9RT techs'!$F$2:$F$1718,'Service PJ'!G$1),1/AVERAGEIFS('EPA_US9RT techs'!$I$2:$I$1718,'EPA_US9RT techs'!$K$2:$K$1718,'Service PJ'!$B200,'EPA_US9RT techs'!$L$2:$L$1718,'Service PJ'!$A200,'EPA_US9RT techs'!$C$2:$C$1718,"VDA_FLOP",'EPA_US9RT techs'!$F$2:$F$1718,'Service PJ'!G$1)),"")</f>
        <v/>
      </c>
      <c r="H200" s="1" t="str">
        <f>IFERROR(IFERROR(1/AVERAGEIFS('EPA_US9RT techs'!$I$2:$I$1718,'EPA_US9RT techs'!$J$2:$J$1718,'Service PJ'!$D200,'EPA_US9RT techs'!$K$2:$K$1718,'Service PJ'!$B200,'EPA_US9RT techs'!$L$2:$L$1718,'Service PJ'!$A200,'EPA_US9RT techs'!$C$2:$C$1718,"VDA_FLOP",'EPA_US9RT techs'!$F$2:$F$1718,'Service PJ'!H$1),1/AVERAGEIFS('EPA_US9RT techs'!$I$2:$I$1718,'EPA_US9RT techs'!$K$2:$K$1718,'Service PJ'!$B200,'EPA_US9RT techs'!$L$2:$L$1718,'Service PJ'!$A200,'EPA_US9RT techs'!$C$2:$C$1718,"VDA_FLOP",'EPA_US9RT techs'!$F$2:$F$1718,'Service PJ'!H$1)),"")</f>
        <v/>
      </c>
      <c r="I200" s="1" t="str">
        <f>IFERROR(IFERROR(1/AVERAGEIFS('EPA_US9RT techs'!$I$2:$I$1718,'EPA_US9RT techs'!$J$2:$J$1718,'Service PJ'!$D200,'EPA_US9RT techs'!$K$2:$K$1718,'Service PJ'!$B200,'EPA_US9RT techs'!$L$2:$L$1718,'Service PJ'!$A200,'EPA_US9RT techs'!$C$2:$C$1718,"VDA_FLOP",'EPA_US9RT techs'!$F$2:$F$1718,'Service PJ'!I$1),1/AVERAGEIFS('EPA_US9RT techs'!$I$2:$I$1718,'EPA_US9RT techs'!$K$2:$K$1718,'Service PJ'!$B200,'EPA_US9RT techs'!$L$2:$L$1718,'Service PJ'!$A200,'EPA_US9RT techs'!$C$2:$C$1718,"VDA_FLOP",'EPA_US9RT techs'!$F$2:$F$1718,'Service PJ'!I$1)),"")</f>
        <v/>
      </c>
      <c r="J200" s="1" t="str">
        <f>IFERROR(IFERROR(1/AVERAGEIFS('EPA_US9RT techs'!$I$2:$I$1718,'EPA_US9RT techs'!$J$2:$J$1718,'Service PJ'!$D200,'EPA_US9RT techs'!$K$2:$K$1718,'Service PJ'!$B200,'EPA_US9RT techs'!$L$2:$L$1718,'Service PJ'!$A200,'EPA_US9RT techs'!$C$2:$C$1718,"VDA_FLOP",'EPA_US9RT techs'!$F$2:$F$1718,'Service PJ'!J$1),1/AVERAGEIFS('EPA_US9RT techs'!$I$2:$I$1718,'EPA_US9RT techs'!$K$2:$K$1718,'Service PJ'!$B200,'EPA_US9RT techs'!$L$2:$L$1718,'Service PJ'!$A200,'EPA_US9RT techs'!$C$2:$C$1718,"VDA_FLOP",'EPA_US9RT techs'!$F$2:$F$1718,'Service PJ'!J$1)),"")</f>
        <v/>
      </c>
      <c r="L200" t="str">
        <f>IF(SUM(O200:AR200)=0,"\I: ","")&amp;'Service PJ'!D200&amp;"_"&amp;'Service PJ'!E200&amp;"_"&amp;'Service PJ'!C200</f>
        <v>ICH_STM_BIO</v>
      </c>
      <c r="M200" t="str">
        <f>"IND"&amp;'Service PJ'!C200</f>
        <v>INDBIO</v>
      </c>
      <c r="N200" t="str">
        <f t="shared" si="182"/>
        <v>ICH_STM</v>
      </c>
      <c r="O200" s="1">
        <f>'Service shares'!AK200*'Service PJ'!AV200</f>
        <v>9.4454836139514303E-2</v>
      </c>
      <c r="P200" s="1">
        <f>'Service shares'!AL200*'Service PJ'!AW200</f>
        <v>0</v>
      </c>
      <c r="Q200" s="1">
        <f>'Service shares'!AM200*'Service PJ'!AX200</f>
        <v>0</v>
      </c>
      <c r="R200" s="1">
        <f>'Service shares'!AN200*'Service PJ'!AY200</f>
        <v>0</v>
      </c>
      <c r="S200" s="1">
        <f>'Service shares'!AO200*'Service PJ'!AZ200</f>
        <v>6.2916361814653143</v>
      </c>
      <c r="T200" s="1">
        <f>'Service shares'!AP200*'Service PJ'!BA200</f>
        <v>1.1846020720569592E-2</v>
      </c>
      <c r="U200" s="1">
        <f>'Service shares'!AQ200*'Service PJ'!BB200</f>
        <v>1.0056616840891943</v>
      </c>
      <c r="V200" s="14">
        <f>'Service shares'!AR200*'Service PJ'!BC200</f>
        <v>1.4892232944171735</v>
      </c>
      <c r="W200" s="1">
        <f>'Service shares'!AS200*'Service PJ'!BD200</f>
        <v>1.7290393067427506E-2</v>
      </c>
      <c r="X200" s="1">
        <f>'Service shares'!AT200*'Service PJ'!BE200</f>
        <v>0</v>
      </c>
      <c r="Y200" s="1">
        <f>'Service shares'!AU200*'Service PJ'!BF200</f>
        <v>0.32496819994227993</v>
      </c>
      <c r="Z200" s="1">
        <f>'Service shares'!AV200*'Service PJ'!BG200</f>
        <v>1.8634317851583624</v>
      </c>
      <c r="AA200" s="1">
        <f>'Service shares'!AW200*'Service PJ'!BH200</f>
        <v>0.14462539179070447</v>
      </c>
      <c r="AB200" s="1">
        <f>'Service shares'!AX200*'Service PJ'!BI200</f>
        <v>0.95713448829900249</v>
      </c>
      <c r="AC200" s="1">
        <f>'Service shares'!AY200*'Service PJ'!BJ200</f>
        <v>0.5835170020574626</v>
      </c>
      <c r="AD200" s="1">
        <f>'Service shares'!AZ200*'Service PJ'!BK200</f>
        <v>0.14116796144540872</v>
      </c>
      <c r="AE200" s="1">
        <f>'Service shares'!BA200*'Service PJ'!BL200</f>
        <v>1.5155818790121223</v>
      </c>
      <c r="AF200" s="1">
        <f>'Service shares'!BB200*'Service PJ'!BM200</f>
        <v>1.1676379739783691</v>
      </c>
      <c r="AG200" s="1">
        <f>'Service shares'!BC200*'Service PJ'!BN200</f>
        <v>2.7276780854430629</v>
      </c>
      <c r="AH200" s="1">
        <f>'Service shares'!BD200*'Service PJ'!BO200</f>
        <v>0</v>
      </c>
      <c r="AI200" s="1">
        <f>'Service shares'!BE200*'Service PJ'!BP200</f>
        <v>1.2307187906282901</v>
      </c>
      <c r="AJ200" s="1">
        <f>'Service shares'!BF200*'Service PJ'!BQ200</f>
        <v>0</v>
      </c>
      <c r="AK200" s="1">
        <f>'Service shares'!BG200*'Service PJ'!BR200</f>
        <v>0</v>
      </c>
      <c r="AL200" s="1">
        <f>'Service shares'!BH200*'Service PJ'!BS200</f>
        <v>1.2795463506797293</v>
      </c>
      <c r="AM200" s="1">
        <f>'Service shares'!BI200*'Service PJ'!BT200</f>
        <v>1.7733019782914166</v>
      </c>
      <c r="AN200" s="1">
        <f>'Service shares'!BJ200*'Service PJ'!BU200</f>
        <v>0</v>
      </c>
      <c r="AO200" s="1">
        <f>'Service shares'!BK200*'Service PJ'!BV200</f>
        <v>0</v>
      </c>
      <c r="AP200" s="1">
        <f>'Service shares'!BL200*'Service PJ'!BW200</f>
        <v>0.96488669540134531</v>
      </c>
      <c r="AQ200" s="1">
        <f>'Service shares'!BM200*'Service PJ'!BX200</f>
        <v>3.1754855442127523</v>
      </c>
      <c r="AR200" s="1">
        <f>'Service shares'!BN200*'Service PJ'!BY200</f>
        <v>0</v>
      </c>
      <c r="AS200" s="2">
        <v>0</v>
      </c>
      <c r="AU200" t="str">
        <f t="shared" si="151"/>
        <v>ICH_STM_BIO</v>
      </c>
      <c r="AV200" s="1">
        <f t="shared" si="183"/>
        <v>0.81104674636982688</v>
      </c>
      <c r="AW200" s="1">
        <f t="shared" si="183"/>
        <v>0.81104674636982688</v>
      </c>
      <c r="AX200" s="1">
        <f t="shared" si="183"/>
        <v>0.81104674636982688</v>
      </c>
      <c r="AY200" s="1">
        <f t="shared" si="183"/>
        <v>0.81104674636982688</v>
      </c>
      <c r="AZ200" s="1">
        <f t="shared" si="183"/>
        <v>0.81104674636982688</v>
      </c>
      <c r="BA200" s="1">
        <f t="shared" si="183"/>
        <v>0.81104674636982688</v>
      </c>
      <c r="BB200" s="1">
        <f t="shared" si="183"/>
        <v>0.81104674636982688</v>
      </c>
      <c r="BC200" s="1">
        <f t="shared" si="183"/>
        <v>0.81104674636982688</v>
      </c>
      <c r="BD200" s="1">
        <f t="shared" si="183"/>
        <v>0.81104674636982688</v>
      </c>
      <c r="BE200" s="1">
        <f t="shared" si="183"/>
        <v>0.81104674636982688</v>
      </c>
      <c r="BF200" s="1">
        <f t="shared" si="183"/>
        <v>0.81104674636982688</v>
      </c>
      <c r="BG200" s="1">
        <f t="shared" si="183"/>
        <v>0.81104674636982688</v>
      </c>
      <c r="BH200" s="1">
        <f t="shared" si="183"/>
        <v>0.81104674636982688</v>
      </c>
      <c r="BI200" s="1">
        <f t="shared" si="183"/>
        <v>0.81104674636982688</v>
      </c>
      <c r="BJ200" s="1">
        <f t="shared" si="183"/>
        <v>0.81104674636982688</v>
      </c>
      <c r="BK200" s="1">
        <f t="shared" si="183"/>
        <v>0.81104674636982688</v>
      </c>
      <c r="BL200" s="1">
        <f t="shared" si="144"/>
        <v>0.81104674636982688</v>
      </c>
      <c r="BM200" s="1">
        <f t="shared" si="190"/>
        <v>0.81104674636982688</v>
      </c>
      <c r="BN200" s="1">
        <f t="shared" si="190"/>
        <v>0.81104674636982688</v>
      </c>
      <c r="BO200" s="1">
        <f t="shared" si="190"/>
        <v>0.81104674636982688</v>
      </c>
      <c r="BP200" s="1">
        <f t="shared" si="190"/>
        <v>0.81104674636982688</v>
      </c>
      <c r="BQ200" s="1">
        <f t="shared" si="190"/>
        <v>0.81104674636982688</v>
      </c>
      <c r="BR200" s="1">
        <f t="shared" si="190"/>
        <v>0.81104674636982688</v>
      </c>
      <c r="BS200" s="1">
        <f t="shared" si="190"/>
        <v>0.81104674636982688</v>
      </c>
      <c r="BT200" s="1">
        <f t="shared" si="190"/>
        <v>0.81104674636982688</v>
      </c>
      <c r="BU200" s="1">
        <f t="shared" si="190"/>
        <v>0.81104674636982688</v>
      </c>
      <c r="BV200" s="1">
        <f t="shared" si="190"/>
        <v>0.81104674636982688</v>
      </c>
      <c r="BW200" s="1">
        <f t="shared" si="190"/>
        <v>0.81104674636982688</v>
      </c>
      <c r="BX200" s="1">
        <f t="shared" si="190"/>
        <v>0.81104674636982688</v>
      </c>
      <c r="BY200" s="1">
        <f t="shared" si="190"/>
        <v>0.81104674636982688</v>
      </c>
      <c r="CC200" t="str">
        <f t="shared" si="184"/>
        <v>PRE</v>
      </c>
      <c r="CD200" t="str">
        <f t="shared" si="185"/>
        <v>ICH_STM_BIO</v>
      </c>
      <c r="CE200" t="str">
        <f>VLOOKUP(D200,'IND Balance'!$AM$5:$AN$21,2,FALSE)&amp;" - "&amp;VLOOKUP(E200,'MECS_Table 5.4'!$AF$18:$AG$30,2,FALSE)&amp;" - "&amp;VLOOKUP('Service PJ'!M200,'IND Balance'!$AM$22:$AN$32,2,FALSE)</f>
        <v>Chemicals - Steam - Biomass</v>
      </c>
      <c r="CF200" t="s">
        <v>109</v>
      </c>
      <c r="CG200" t="s">
        <v>110</v>
      </c>
      <c r="CL200" t="str">
        <f t="shared" si="186"/>
        <v>ICH_STM_BIO</v>
      </c>
      <c r="CM200" t="str">
        <f t="shared" si="187"/>
        <v>ICH_STM</v>
      </c>
      <c r="CN200" s="1">
        <f t="shared" si="152"/>
        <v>4.1651490739033417E-2</v>
      </c>
      <c r="CO200" s="1">
        <f t="shared" si="153"/>
        <v>0</v>
      </c>
      <c r="CP200" s="1">
        <f t="shared" si="154"/>
        <v>0</v>
      </c>
      <c r="CQ200" s="1">
        <f t="shared" si="155"/>
        <v>0</v>
      </c>
      <c r="CR200" s="1">
        <f t="shared" si="156"/>
        <v>2.6853722920851985E-2</v>
      </c>
      <c r="CS200" s="1">
        <f t="shared" si="157"/>
        <v>5.9603113844339783E-5</v>
      </c>
      <c r="CT200" s="1">
        <f t="shared" si="158"/>
        <v>4.6926051026294581E-2</v>
      </c>
      <c r="CU200" s="1">
        <f t="shared" si="159"/>
        <v>3.3849863533533954E-2</v>
      </c>
      <c r="CV200" s="1">
        <f t="shared" si="160"/>
        <v>4.1140417624233917E-4</v>
      </c>
      <c r="CW200" s="1">
        <f t="shared" si="161"/>
        <v>0</v>
      </c>
      <c r="CX200" s="1">
        <f t="shared" si="162"/>
        <v>1.9264073433872587E-2</v>
      </c>
      <c r="CY200" s="1">
        <f t="shared" si="163"/>
        <v>2.6285414754768647E-2</v>
      </c>
      <c r="CZ200" s="1">
        <f t="shared" si="164"/>
        <v>1.0491581758305018E-3</v>
      </c>
      <c r="DA200" s="1">
        <f t="shared" si="165"/>
        <v>1.7688598997429045E-2</v>
      </c>
      <c r="DB200" s="1">
        <f t="shared" si="166"/>
        <v>1.3838743531729732E-2</v>
      </c>
      <c r="DC200" s="1">
        <f t="shared" si="167"/>
        <v>4.7875752424545396E-3</v>
      </c>
      <c r="DD200" s="1">
        <f t="shared" si="168"/>
        <v>1.7982054368022426E-2</v>
      </c>
      <c r="DE200" s="1">
        <f t="shared" si="169"/>
        <v>1.5322680931016694E-2</v>
      </c>
      <c r="DF200" s="1">
        <f t="shared" si="170"/>
        <v>1.6424202511191636E-2</v>
      </c>
      <c r="DG200" s="1">
        <f t="shared" si="171"/>
        <v>0</v>
      </c>
      <c r="DH200" s="1">
        <f t="shared" si="172"/>
        <v>6.2328455094398216E-2</v>
      </c>
      <c r="DI200" s="1">
        <f t="shared" si="173"/>
        <v>0</v>
      </c>
      <c r="DJ200" s="1">
        <f t="shared" si="174"/>
        <v>0</v>
      </c>
      <c r="DK200" s="1">
        <f t="shared" si="175"/>
        <v>0.15148553334440465</v>
      </c>
      <c r="DL200" s="1">
        <f t="shared" si="176"/>
        <v>2.922835371428976E-3</v>
      </c>
      <c r="DM200" s="1">
        <f t="shared" si="177"/>
        <v>0</v>
      </c>
      <c r="DN200" s="1">
        <f t="shared" si="178"/>
        <v>0</v>
      </c>
      <c r="DO200" s="1">
        <f t="shared" si="179"/>
        <v>3.6700846568311164E-2</v>
      </c>
      <c r="DP200" s="1">
        <f t="shared" si="180"/>
        <v>4.9669937127986815E-3</v>
      </c>
      <c r="DQ200" s="1" t="str">
        <f t="shared" si="181"/>
        <v/>
      </c>
      <c r="DR200" s="1">
        <v>3</v>
      </c>
      <c r="DS200" s="1">
        <f t="shared" si="188"/>
        <v>0.16148553334440466</v>
      </c>
      <c r="DT200">
        <f t="shared" si="189"/>
        <v>3</v>
      </c>
    </row>
    <row r="201" spans="1:124" x14ac:dyDescent="0.45">
      <c r="A201" s="74" t="s">
        <v>160</v>
      </c>
      <c r="B201" t="str">
        <f>VLOOKUP(E201,'EPA_US9RT techs'!$R$26:$S$34,2,FALSE)</f>
        <v>PRH</v>
      </c>
      <c r="C201" t="str">
        <f>'Service shares'!A201</f>
        <v>BIO</v>
      </c>
      <c r="D201" t="str">
        <f>'Service shares'!B201</f>
        <v>ICH</v>
      </c>
      <c r="E201" t="str">
        <f>'Service shares'!C201</f>
        <v>PRH</v>
      </c>
      <c r="F201" s="1">
        <f>IFERROR(1/AVERAGEIFS('EPA_US9RT techs'!$I$2:$I$1718,'EPA_US9RT techs'!$J$2:$J$1718,'Service PJ'!$D201,'EPA_US9RT techs'!$K$2:$K$1718,'Service PJ'!$B201,'EPA_US9RT techs'!$L$2:$L$1718,'Service PJ'!$A201,'EPA_US9RT techs'!$C$2:$C$1718,"VDA_FLOP",'EPA_US9RT techs'!$F$2:$F$1718,'Service PJ'!F$1),1/AVERAGEIFS('EPA_US9RT techs'!$I$2:$I$1718,'EPA_US9RT techs'!$K$2:$K$1718,'Service PJ'!$B201,'EPA_US9RT techs'!$L$2:$L$1718,'Service PJ'!$A201,'EPA_US9RT techs'!$C$2:$C$1718,"VDA_FLOP",'EPA_US9RT techs'!$F$2:$F$1718,'Service PJ'!F$1))</f>
        <v>1</v>
      </c>
      <c r="G201" s="1">
        <f>IFERROR(IFERROR(1/AVERAGEIFS('EPA_US9RT techs'!$I$2:$I$1718,'EPA_US9RT techs'!$J$2:$J$1718,'Service PJ'!$D201,'EPA_US9RT techs'!$K$2:$K$1718,'Service PJ'!$B201,'EPA_US9RT techs'!$L$2:$L$1718,'Service PJ'!$A201,'EPA_US9RT techs'!$C$2:$C$1718,"VDA_FLOP",'EPA_US9RT techs'!$F$2:$F$1718,'Service PJ'!G$1),1/AVERAGEIFS('EPA_US9RT techs'!$I$2:$I$1718,'EPA_US9RT techs'!$K$2:$K$1718,'Service PJ'!$B201,'EPA_US9RT techs'!$L$2:$L$1718,'Service PJ'!$A201,'EPA_US9RT techs'!$C$2:$C$1718,"VDA_FLOP",'EPA_US9RT techs'!$F$2:$F$1718,'Service PJ'!G$1)),"")</f>
        <v>0.99734390244251947</v>
      </c>
      <c r="H201" s="1">
        <f>IFERROR(IFERROR(1/AVERAGEIFS('EPA_US9RT techs'!$I$2:$I$1718,'EPA_US9RT techs'!$J$2:$J$1718,'Service PJ'!$D201,'EPA_US9RT techs'!$K$2:$K$1718,'Service PJ'!$B201,'EPA_US9RT techs'!$L$2:$L$1718,'Service PJ'!$A201,'EPA_US9RT techs'!$C$2:$C$1718,"VDA_FLOP",'EPA_US9RT techs'!$F$2:$F$1718,'Service PJ'!H$1),1/AVERAGEIFS('EPA_US9RT techs'!$I$2:$I$1718,'EPA_US9RT techs'!$K$2:$K$1718,'Service PJ'!$B201,'EPA_US9RT techs'!$L$2:$L$1718,'Service PJ'!$A201,'EPA_US9RT techs'!$C$2:$C$1718,"VDA_FLOP",'EPA_US9RT techs'!$F$2:$F$1718,'Service PJ'!H$1)),"")</f>
        <v>1.0492642736343865</v>
      </c>
      <c r="I201" s="1">
        <f>IFERROR(IFERROR(1/AVERAGEIFS('EPA_US9RT techs'!$I$2:$I$1718,'EPA_US9RT techs'!$J$2:$J$1718,'Service PJ'!$D201,'EPA_US9RT techs'!$K$2:$K$1718,'Service PJ'!$B201,'EPA_US9RT techs'!$L$2:$L$1718,'Service PJ'!$A201,'EPA_US9RT techs'!$C$2:$C$1718,"VDA_FLOP",'EPA_US9RT techs'!$F$2:$F$1718,'Service PJ'!I$1),1/AVERAGEIFS('EPA_US9RT techs'!$I$2:$I$1718,'EPA_US9RT techs'!$K$2:$K$1718,'Service PJ'!$B201,'EPA_US9RT techs'!$L$2:$L$1718,'Service PJ'!$A201,'EPA_US9RT techs'!$C$2:$C$1718,"VDA_FLOP",'EPA_US9RT techs'!$F$2:$F$1718,'Service PJ'!I$1)),"")</f>
        <v>1.0791406499291269</v>
      </c>
      <c r="J201" s="1">
        <f>IFERROR(IFERROR(1/AVERAGEIFS('EPA_US9RT techs'!$I$2:$I$1718,'EPA_US9RT techs'!$J$2:$J$1718,'Service PJ'!$D201,'EPA_US9RT techs'!$K$2:$K$1718,'Service PJ'!$B201,'EPA_US9RT techs'!$L$2:$L$1718,'Service PJ'!$A201,'EPA_US9RT techs'!$C$2:$C$1718,"VDA_FLOP",'EPA_US9RT techs'!$F$2:$F$1718,'Service PJ'!J$1),1/AVERAGEIFS('EPA_US9RT techs'!$I$2:$I$1718,'EPA_US9RT techs'!$K$2:$K$1718,'Service PJ'!$B201,'EPA_US9RT techs'!$L$2:$L$1718,'Service PJ'!$A201,'EPA_US9RT techs'!$C$2:$C$1718,"VDA_FLOP",'EPA_US9RT techs'!$F$2:$F$1718,'Service PJ'!J$1)),"")</f>
        <v>1.1046597311095918</v>
      </c>
      <c r="L201" t="str">
        <f>IF(SUM(O201:AR201)=0,"\I: ","")&amp;'Service PJ'!D201&amp;"_"&amp;'Service PJ'!E201&amp;"_"&amp;'Service PJ'!C201</f>
        <v>ICH_PRH_BIO</v>
      </c>
      <c r="M201" t="str">
        <f>"IND"&amp;'Service PJ'!C201</f>
        <v>INDBIO</v>
      </c>
      <c r="N201" t="str">
        <f t="shared" si="182"/>
        <v>ICH_PRH</v>
      </c>
      <c r="O201" s="1">
        <f>'Service shares'!AK201*'Service PJ'!AV201</f>
        <v>0.11615107920918299</v>
      </c>
      <c r="P201" s="1">
        <f>'Service shares'!AL201*'Service PJ'!AW201</f>
        <v>0</v>
      </c>
      <c r="Q201" s="1">
        <f>'Service shares'!AM201*'Service PJ'!AX201</f>
        <v>0</v>
      </c>
      <c r="R201" s="1">
        <f>'Service shares'!AN201*'Service PJ'!AY201</f>
        <v>0</v>
      </c>
      <c r="S201" s="1">
        <f>'Service shares'!AO201*'Service PJ'!AZ201</f>
        <v>7.7368228281010616</v>
      </c>
      <c r="T201" s="1">
        <f>'Service shares'!AP201*'Service PJ'!BA201</f>
        <v>1.4567047567540006E-2</v>
      </c>
      <c r="U201" s="1">
        <f>'Service shares'!AQ201*'Service PJ'!BB201</f>
        <v>1.2366618237921918</v>
      </c>
      <c r="V201" s="14">
        <f>'Service shares'!AR201*'Service PJ'!BC201</f>
        <v>1.831297368135999</v>
      </c>
      <c r="W201" s="1">
        <f>'Service shares'!AS201*'Service PJ'!BD201</f>
        <v>2.1261990352366172E-2</v>
      </c>
      <c r="X201" s="1">
        <f>'Service shares'!AT201*'Service PJ'!BE201</f>
        <v>0</v>
      </c>
      <c r="Y201" s="1">
        <f>'Service shares'!AU201*'Service PJ'!BF201</f>
        <v>0.39961328265087037</v>
      </c>
      <c r="Z201" s="1">
        <f>'Service shares'!AV201*'Service PJ'!BG201</f>
        <v>2.2914614192876961</v>
      </c>
      <c r="AA201" s="1">
        <f>'Service shares'!AW201*'Service PJ'!BH201</f>
        <v>0.17784579407590317</v>
      </c>
      <c r="AB201" s="1">
        <f>'Service shares'!AX201*'Service PJ'!BI201</f>
        <v>1.1769879479760212</v>
      </c>
      <c r="AC201" s="1">
        <f>'Service shares'!AY201*'Service PJ'!BJ201</f>
        <v>0.71755065485236513</v>
      </c>
      <c r="AD201" s="1">
        <f>'Service shares'!AZ201*'Service PJ'!BK201</f>
        <v>0.17359419318059785</v>
      </c>
      <c r="AE201" s="1">
        <f>'Service shares'!BA201*'Service PJ'!BL201</f>
        <v>1.8637105104615832</v>
      </c>
      <c r="AF201" s="1">
        <f>'Service shares'!BB201*'Service PJ'!BM201</f>
        <v>1.435844011236129</v>
      </c>
      <c r="AG201" s="1">
        <f>'Service shares'!BC201*'Service PJ'!BN201</f>
        <v>3.3542247947102202</v>
      </c>
      <c r="AH201" s="1">
        <f>'Service shares'!BD201*'Service PJ'!BO201</f>
        <v>0</v>
      </c>
      <c r="AI201" s="1">
        <f>'Service shares'!BE201*'Service PJ'!BP201</f>
        <v>1.5134144695709755</v>
      </c>
      <c r="AJ201" s="1">
        <f>'Service shares'!BF201*'Service PJ'!BQ201</f>
        <v>0</v>
      </c>
      <c r="AK201" s="1">
        <f>'Service shares'!BG201*'Service PJ'!BR201</f>
        <v>0</v>
      </c>
      <c r="AL201" s="1">
        <f>'Service shares'!BH201*'Service PJ'!BS201</f>
        <v>1.5734577032149253</v>
      </c>
      <c r="AM201" s="1">
        <f>'Service shares'!BI201*'Service PJ'!BT201</f>
        <v>2.1806288270734844</v>
      </c>
      <c r="AN201" s="1">
        <f>'Service shares'!BJ201*'Service PJ'!BU201</f>
        <v>0</v>
      </c>
      <c r="AO201" s="1">
        <f>'Service shares'!BK201*'Service PJ'!BV201</f>
        <v>0</v>
      </c>
      <c r="AP201" s="1">
        <f>'Service shares'!BL201*'Service PJ'!BW201</f>
        <v>1.1865208343584637</v>
      </c>
      <c r="AQ201" s="1">
        <f>'Service shares'!BM201*'Service PJ'!BX201</f>
        <v>3.9048934712954506</v>
      </c>
      <c r="AR201" s="1">
        <f>'Service shares'!BN201*'Service PJ'!BY201</f>
        <v>0</v>
      </c>
      <c r="AS201" s="2">
        <v>0</v>
      </c>
      <c r="AU201" t="str">
        <f t="shared" si="151"/>
        <v>ICH_PRH_BIO</v>
      </c>
      <c r="AV201" s="1">
        <f t="shared" si="183"/>
        <v>0.99734390244251947</v>
      </c>
      <c r="AW201" s="1">
        <f t="shared" si="183"/>
        <v>0.99734390244251947</v>
      </c>
      <c r="AX201" s="1">
        <f t="shared" si="183"/>
        <v>0.99734390244251947</v>
      </c>
      <c r="AY201" s="1">
        <f t="shared" si="183"/>
        <v>0.99734390244251947</v>
      </c>
      <c r="AZ201" s="1">
        <f t="shared" si="183"/>
        <v>0.99734390244251947</v>
      </c>
      <c r="BA201" s="1">
        <f t="shared" si="183"/>
        <v>0.99734390244251947</v>
      </c>
      <c r="BB201" s="1">
        <f t="shared" si="183"/>
        <v>0.99734390244251947</v>
      </c>
      <c r="BC201" s="1">
        <f t="shared" si="183"/>
        <v>0.99734390244251947</v>
      </c>
      <c r="BD201" s="1">
        <f t="shared" si="183"/>
        <v>0.99734390244251947</v>
      </c>
      <c r="BE201" s="1">
        <f t="shared" si="183"/>
        <v>0.99734390244251947</v>
      </c>
      <c r="BF201" s="1">
        <f t="shared" si="183"/>
        <v>0.99734390244251947</v>
      </c>
      <c r="BG201" s="1">
        <f t="shared" si="183"/>
        <v>0.99734390244251947</v>
      </c>
      <c r="BH201" s="1">
        <f t="shared" si="183"/>
        <v>0.99734390244251947</v>
      </c>
      <c r="BI201" s="1">
        <f t="shared" si="183"/>
        <v>0.99734390244251947</v>
      </c>
      <c r="BJ201" s="1">
        <f t="shared" si="183"/>
        <v>0.99734390244251947</v>
      </c>
      <c r="BK201" s="1">
        <f t="shared" si="183"/>
        <v>0.99734390244251947</v>
      </c>
      <c r="BL201" s="1">
        <f t="shared" si="144"/>
        <v>0.99734390244251947</v>
      </c>
      <c r="BM201" s="1">
        <f t="shared" si="190"/>
        <v>0.99734390244251947</v>
      </c>
      <c r="BN201" s="1">
        <f t="shared" si="190"/>
        <v>0.99734390244251947</v>
      </c>
      <c r="BO201" s="1">
        <f t="shared" si="190"/>
        <v>0.99734390244251947</v>
      </c>
      <c r="BP201" s="1">
        <f t="shared" si="190"/>
        <v>0.99734390244251947</v>
      </c>
      <c r="BQ201" s="1">
        <f t="shared" si="190"/>
        <v>0.99734390244251947</v>
      </c>
      <c r="BR201" s="1">
        <f t="shared" si="190"/>
        <v>0.99734390244251947</v>
      </c>
      <c r="BS201" s="1">
        <f t="shared" si="190"/>
        <v>0.99734390244251947</v>
      </c>
      <c r="BT201" s="1">
        <f t="shared" si="190"/>
        <v>0.99734390244251947</v>
      </c>
      <c r="BU201" s="1">
        <f t="shared" si="190"/>
        <v>0.99734390244251947</v>
      </c>
      <c r="BV201" s="1">
        <f t="shared" si="190"/>
        <v>0.99734390244251947</v>
      </c>
      <c r="BW201" s="1">
        <f t="shared" si="190"/>
        <v>0.99734390244251947</v>
      </c>
      <c r="BX201" s="1">
        <f t="shared" si="190"/>
        <v>0.99734390244251947</v>
      </c>
      <c r="BY201" s="1">
        <f t="shared" si="190"/>
        <v>0.99734390244251947</v>
      </c>
      <c r="CC201" t="str">
        <f t="shared" si="184"/>
        <v>PRE</v>
      </c>
      <c r="CD201" t="str">
        <f t="shared" si="185"/>
        <v>ICH_PRH_BIO</v>
      </c>
      <c r="CE201" t="str">
        <f>VLOOKUP(D201,'IND Balance'!$AM$5:$AN$21,2,FALSE)&amp;" - "&amp;VLOOKUP(E201,'MECS_Table 5.4'!$AF$18:$AG$30,2,FALSE)&amp;" - "&amp;VLOOKUP('Service PJ'!M201,'IND Balance'!$AM$22:$AN$32,2,FALSE)</f>
        <v>Chemicals - Process heat - Biomass</v>
      </c>
      <c r="CF201" t="s">
        <v>109</v>
      </c>
      <c r="CG201" t="s">
        <v>110</v>
      </c>
      <c r="CL201" t="str">
        <f t="shared" si="186"/>
        <v>ICH_PRH_BIO</v>
      </c>
      <c r="CM201" t="str">
        <f t="shared" si="187"/>
        <v>ICH_PRH</v>
      </c>
      <c r="CN201" s="1">
        <f t="shared" si="152"/>
        <v>2.4707282470491292E-2</v>
      </c>
      <c r="CO201" s="1">
        <f t="shared" si="153"/>
        <v>0</v>
      </c>
      <c r="CP201" s="1">
        <f t="shared" si="154"/>
        <v>0</v>
      </c>
      <c r="CQ201" s="1">
        <f t="shared" si="155"/>
        <v>0</v>
      </c>
      <c r="CR201" s="1">
        <f t="shared" si="156"/>
        <v>4.3535563258785819E-2</v>
      </c>
      <c r="CS201" s="1">
        <f t="shared" si="157"/>
        <v>5.491622227351436E-5</v>
      </c>
      <c r="CT201" s="1">
        <f t="shared" si="158"/>
        <v>2.5171573137921548E-2</v>
      </c>
      <c r="CU201" s="1">
        <f t="shared" si="159"/>
        <v>2.7295749267521437E-2</v>
      </c>
      <c r="CV201" s="1">
        <f t="shared" si="160"/>
        <v>2.6314835692145761E-4</v>
      </c>
      <c r="CW201" s="1">
        <f t="shared" si="161"/>
        <v>0</v>
      </c>
      <c r="CX201" s="1">
        <f t="shared" si="162"/>
        <v>4.7909657984754758E-2</v>
      </c>
      <c r="CY201" s="1">
        <f t="shared" si="163"/>
        <v>3.3744446909100473E-2</v>
      </c>
      <c r="CZ201" s="1">
        <f t="shared" si="164"/>
        <v>1.209989492270855E-3</v>
      </c>
      <c r="DA201" s="1">
        <f t="shared" si="165"/>
        <v>4.4241317920635397E-2</v>
      </c>
      <c r="DB201" s="1">
        <f t="shared" si="166"/>
        <v>1.6645547982185326E-2</v>
      </c>
      <c r="DC201" s="1">
        <f t="shared" si="167"/>
        <v>2.6548207079005719E-3</v>
      </c>
      <c r="DD201" s="1">
        <f t="shared" si="168"/>
        <v>3.0938193962711785E-2</v>
      </c>
      <c r="DE201" s="1">
        <f t="shared" si="169"/>
        <v>1.7103913975380445E-2</v>
      </c>
      <c r="DF201" s="1">
        <f t="shared" si="170"/>
        <v>2.4360032018996787E-2</v>
      </c>
      <c r="DG201" s="1">
        <f t="shared" si="171"/>
        <v>0</v>
      </c>
      <c r="DH201" s="1">
        <f t="shared" si="172"/>
        <v>3.4788157470961131E-2</v>
      </c>
      <c r="DI201" s="1">
        <f t="shared" si="173"/>
        <v>0</v>
      </c>
      <c r="DJ201" s="1">
        <f t="shared" si="174"/>
        <v>0</v>
      </c>
      <c r="DK201" s="1">
        <f t="shared" si="175"/>
        <v>0.10719763573932128</v>
      </c>
      <c r="DL201" s="1">
        <f t="shared" si="176"/>
        <v>1.0869384817405894E-2</v>
      </c>
      <c r="DM201" s="1">
        <f t="shared" si="177"/>
        <v>0</v>
      </c>
      <c r="DN201" s="1">
        <f t="shared" si="178"/>
        <v>0</v>
      </c>
      <c r="DO201" s="1">
        <f t="shared" si="179"/>
        <v>3.0135988923713955E-2</v>
      </c>
      <c r="DP201" s="1">
        <f t="shared" si="180"/>
        <v>3.0998484086217286E-3</v>
      </c>
      <c r="DQ201" s="1" t="str">
        <f t="shared" si="181"/>
        <v/>
      </c>
      <c r="DR201" s="1">
        <v>3</v>
      </c>
      <c r="DS201" s="1">
        <f t="shared" si="188"/>
        <v>0.11719763573932128</v>
      </c>
      <c r="DT201">
        <f t="shared" si="189"/>
        <v>3</v>
      </c>
    </row>
    <row r="202" spans="1:124" x14ac:dyDescent="0.45">
      <c r="A202" s="74" t="s">
        <v>160</v>
      </c>
      <c r="B202" t="str">
        <f>VLOOKUP(E202,'EPA_US9RT techs'!$R$26:$S$34,2,FALSE)</f>
        <v>PRH</v>
      </c>
      <c r="C202" t="str">
        <f>'Service shares'!A202</f>
        <v>BIO</v>
      </c>
      <c r="D202" t="str">
        <f>'Service shares'!B202</f>
        <v>ICH</v>
      </c>
      <c r="E202" t="str">
        <f>'Service shares'!C202</f>
        <v>OTP</v>
      </c>
      <c r="F202" s="1">
        <f>IFERROR(1/AVERAGEIFS('EPA_US9RT techs'!$I$2:$I$1718,'EPA_US9RT techs'!$J$2:$J$1718,'Service PJ'!$D202,'EPA_US9RT techs'!$K$2:$K$1718,'Service PJ'!$B202,'EPA_US9RT techs'!$L$2:$L$1718,'Service PJ'!$A202,'EPA_US9RT techs'!$C$2:$C$1718,"VDA_FLOP",'EPA_US9RT techs'!$F$2:$F$1718,'Service PJ'!F$1),1/AVERAGEIFS('EPA_US9RT techs'!$I$2:$I$1718,'EPA_US9RT techs'!$K$2:$K$1718,'Service PJ'!$B202,'EPA_US9RT techs'!$L$2:$L$1718,'Service PJ'!$A202,'EPA_US9RT techs'!$C$2:$C$1718,"VDA_FLOP",'EPA_US9RT techs'!$F$2:$F$1718,'Service PJ'!F$1))</f>
        <v>1</v>
      </c>
      <c r="G202" s="1">
        <f>IFERROR(IFERROR(1/AVERAGEIFS('EPA_US9RT techs'!$I$2:$I$1718,'EPA_US9RT techs'!$J$2:$J$1718,'Service PJ'!$D202,'EPA_US9RT techs'!$K$2:$K$1718,'Service PJ'!$B202,'EPA_US9RT techs'!$L$2:$L$1718,'Service PJ'!$A202,'EPA_US9RT techs'!$C$2:$C$1718,"VDA_FLOP",'EPA_US9RT techs'!$F$2:$F$1718,'Service PJ'!G$1),1/AVERAGEIFS('EPA_US9RT techs'!$I$2:$I$1718,'EPA_US9RT techs'!$K$2:$K$1718,'Service PJ'!$B202,'EPA_US9RT techs'!$L$2:$L$1718,'Service PJ'!$A202,'EPA_US9RT techs'!$C$2:$C$1718,"VDA_FLOP",'EPA_US9RT techs'!$F$2:$F$1718,'Service PJ'!G$1)),"")</f>
        <v>0.99734390244251947</v>
      </c>
      <c r="H202" s="1">
        <f>IFERROR(IFERROR(1/AVERAGEIFS('EPA_US9RT techs'!$I$2:$I$1718,'EPA_US9RT techs'!$J$2:$J$1718,'Service PJ'!$D202,'EPA_US9RT techs'!$K$2:$K$1718,'Service PJ'!$B202,'EPA_US9RT techs'!$L$2:$L$1718,'Service PJ'!$A202,'EPA_US9RT techs'!$C$2:$C$1718,"VDA_FLOP",'EPA_US9RT techs'!$F$2:$F$1718,'Service PJ'!H$1),1/AVERAGEIFS('EPA_US9RT techs'!$I$2:$I$1718,'EPA_US9RT techs'!$K$2:$K$1718,'Service PJ'!$B202,'EPA_US9RT techs'!$L$2:$L$1718,'Service PJ'!$A202,'EPA_US9RT techs'!$C$2:$C$1718,"VDA_FLOP",'EPA_US9RT techs'!$F$2:$F$1718,'Service PJ'!H$1)),"")</f>
        <v>1.0492642736343865</v>
      </c>
      <c r="I202" s="1">
        <f>IFERROR(IFERROR(1/AVERAGEIFS('EPA_US9RT techs'!$I$2:$I$1718,'EPA_US9RT techs'!$J$2:$J$1718,'Service PJ'!$D202,'EPA_US9RT techs'!$K$2:$K$1718,'Service PJ'!$B202,'EPA_US9RT techs'!$L$2:$L$1718,'Service PJ'!$A202,'EPA_US9RT techs'!$C$2:$C$1718,"VDA_FLOP",'EPA_US9RT techs'!$F$2:$F$1718,'Service PJ'!I$1),1/AVERAGEIFS('EPA_US9RT techs'!$I$2:$I$1718,'EPA_US9RT techs'!$K$2:$K$1718,'Service PJ'!$B202,'EPA_US9RT techs'!$L$2:$L$1718,'Service PJ'!$A202,'EPA_US9RT techs'!$C$2:$C$1718,"VDA_FLOP",'EPA_US9RT techs'!$F$2:$F$1718,'Service PJ'!I$1)),"")</f>
        <v>1.0791406499291269</v>
      </c>
      <c r="J202" s="1">
        <f>IFERROR(IFERROR(1/AVERAGEIFS('EPA_US9RT techs'!$I$2:$I$1718,'EPA_US9RT techs'!$J$2:$J$1718,'Service PJ'!$D202,'EPA_US9RT techs'!$K$2:$K$1718,'Service PJ'!$B202,'EPA_US9RT techs'!$L$2:$L$1718,'Service PJ'!$A202,'EPA_US9RT techs'!$C$2:$C$1718,"VDA_FLOP",'EPA_US9RT techs'!$F$2:$F$1718,'Service PJ'!J$1),1/AVERAGEIFS('EPA_US9RT techs'!$I$2:$I$1718,'EPA_US9RT techs'!$K$2:$K$1718,'Service PJ'!$B202,'EPA_US9RT techs'!$L$2:$L$1718,'Service PJ'!$A202,'EPA_US9RT techs'!$C$2:$C$1718,"VDA_FLOP",'EPA_US9RT techs'!$F$2:$F$1718,'Service PJ'!J$1)),"")</f>
        <v>1.1046597311095918</v>
      </c>
      <c r="L202" t="str">
        <f>IF(SUM(O202:AR202)=0,"\I: ","")&amp;'Service PJ'!D202&amp;"_"&amp;'Service PJ'!E202&amp;"_"&amp;'Service PJ'!C202</f>
        <v>ICH_OTP_BIO</v>
      </c>
      <c r="M202" t="str">
        <f>"IND"&amp;'Service PJ'!C202</f>
        <v>INDBIO</v>
      </c>
      <c r="N202" t="str">
        <f t="shared" si="182"/>
        <v>ICH_OTP</v>
      </c>
      <c r="O202" s="1">
        <f>'Service shares'!AK202*'Service PJ'!AV202</f>
        <v>0.13274409052478056</v>
      </c>
      <c r="P202" s="1">
        <f>'Service shares'!AL202*'Service PJ'!AW202</f>
        <v>0</v>
      </c>
      <c r="Q202" s="1">
        <f>'Service shares'!AM202*'Service PJ'!AX202</f>
        <v>0</v>
      </c>
      <c r="R202" s="1">
        <f>'Service shares'!AN202*'Service PJ'!AY202</f>
        <v>0</v>
      </c>
      <c r="S202" s="1">
        <f>'Service shares'!AO202*'Service PJ'!AZ202</f>
        <v>8.8420832321155007</v>
      </c>
      <c r="T202" s="1">
        <f>'Service shares'!AP202*'Service PJ'!BA202</f>
        <v>1.6648054362902863E-2</v>
      </c>
      <c r="U202" s="1">
        <f>'Service shares'!AQ202*'Service PJ'!BB202</f>
        <v>1.4133277986196477</v>
      </c>
      <c r="V202" s="14">
        <f>'Service shares'!AR202*'Service PJ'!BC202</f>
        <v>2.092911277869713</v>
      </c>
      <c r="W202" s="1">
        <f>'Service shares'!AS202*'Service PJ'!BD202</f>
        <v>2.4299417545561343E-2</v>
      </c>
      <c r="X202" s="1">
        <f>'Service shares'!AT202*'Service PJ'!BE202</f>
        <v>0</v>
      </c>
      <c r="Y202" s="1">
        <f>'Service shares'!AU202*'Service PJ'!BF202</f>
        <v>0.45670089445813755</v>
      </c>
      <c r="Z202" s="1">
        <f>'Service shares'!AV202*'Service PJ'!BG202</f>
        <v>2.6188130506145102</v>
      </c>
      <c r="AA202" s="1">
        <f>'Service shares'!AW202*'Service PJ'!BH202</f>
        <v>0.2032523360867465</v>
      </c>
      <c r="AB202" s="1">
        <f>'Service shares'!AX202*'Service PJ'!BI202</f>
        <v>1.3451290834011673</v>
      </c>
      <c r="AC202" s="1">
        <f>'Service shares'!AY202*'Service PJ'!BJ202</f>
        <v>0.82005789125984596</v>
      </c>
      <c r="AD202" s="1">
        <f>'Service shares'!AZ202*'Service PJ'!BK202</f>
        <v>0.19839336363496896</v>
      </c>
      <c r="AE202" s="1">
        <f>'Service shares'!BA202*'Service PJ'!BL202</f>
        <v>2.1299548690989525</v>
      </c>
      <c r="AF202" s="1">
        <f>'Service shares'!BB202*'Service PJ'!BM202</f>
        <v>1.6409645842698617</v>
      </c>
      <c r="AG202" s="1">
        <f>'Service shares'!BC202*'Service PJ'!BN202</f>
        <v>3.8333997653831089</v>
      </c>
      <c r="AH202" s="1">
        <f>'Service shares'!BD202*'Service PJ'!BO202</f>
        <v>0</v>
      </c>
      <c r="AI202" s="1">
        <f>'Service shares'!BE202*'Service PJ'!BP202</f>
        <v>1.7296165366525433</v>
      </c>
      <c r="AJ202" s="1">
        <f>'Service shares'!BF202*'Service PJ'!BQ202</f>
        <v>0</v>
      </c>
      <c r="AK202" s="1">
        <f>'Service shares'!BG202*'Service PJ'!BR202</f>
        <v>0</v>
      </c>
      <c r="AL202" s="1">
        <f>'Service shares'!BH202*'Service PJ'!BS202</f>
        <v>1.7982373751027718</v>
      </c>
      <c r="AM202" s="1">
        <f>'Service shares'!BI202*'Service PJ'!BT202</f>
        <v>2.492147230941125</v>
      </c>
      <c r="AN202" s="1">
        <f>'Service shares'!BJ202*'Service PJ'!BU202</f>
        <v>0</v>
      </c>
      <c r="AO202" s="1">
        <f>'Service shares'!BK202*'Service PJ'!BV202</f>
        <v>0</v>
      </c>
      <c r="AP202" s="1">
        <f>'Service shares'!BL202*'Service PJ'!BW202</f>
        <v>1.3560238106953872</v>
      </c>
      <c r="AQ202" s="1">
        <f>'Service shares'!BM202*'Service PJ'!BX202</f>
        <v>4.462735395766229</v>
      </c>
      <c r="AR202" s="1">
        <f>'Service shares'!BN202*'Service PJ'!BY202</f>
        <v>0</v>
      </c>
      <c r="AS202" s="2">
        <v>0</v>
      </c>
      <c r="AU202" t="str">
        <f t="shared" si="151"/>
        <v>ICH_OTP_BIO</v>
      </c>
      <c r="AV202" s="1">
        <f t="shared" si="183"/>
        <v>0.99734390244251947</v>
      </c>
      <c r="AW202" s="1">
        <f t="shared" si="183"/>
        <v>0.99734390244251947</v>
      </c>
      <c r="AX202" s="1">
        <f t="shared" si="183"/>
        <v>0.99734390244251947</v>
      </c>
      <c r="AY202" s="1">
        <f t="shared" si="183"/>
        <v>0.99734390244251947</v>
      </c>
      <c r="AZ202" s="1">
        <f t="shared" si="183"/>
        <v>0.99734390244251947</v>
      </c>
      <c r="BA202" s="1">
        <f t="shared" si="183"/>
        <v>0.99734390244251947</v>
      </c>
      <c r="BB202" s="1">
        <f t="shared" si="183"/>
        <v>0.99734390244251947</v>
      </c>
      <c r="BC202" s="1">
        <f t="shared" si="183"/>
        <v>0.99734390244251947</v>
      </c>
      <c r="BD202" s="1">
        <f t="shared" si="183"/>
        <v>0.99734390244251947</v>
      </c>
      <c r="BE202" s="1">
        <f t="shared" si="183"/>
        <v>0.99734390244251947</v>
      </c>
      <c r="BF202" s="1">
        <f t="shared" si="183"/>
        <v>0.99734390244251947</v>
      </c>
      <c r="BG202" s="1">
        <f t="shared" si="183"/>
        <v>0.99734390244251947</v>
      </c>
      <c r="BH202" s="1">
        <f t="shared" si="183"/>
        <v>0.99734390244251947</v>
      </c>
      <c r="BI202" s="1">
        <f t="shared" si="183"/>
        <v>0.99734390244251947</v>
      </c>
      <c r="BJ202" s="1">
        <f t="shared" si="183"/>
        <v>0.99734390244251947</v>
      </c>
      <c r="BK202" s="1">
        <f t="shared" si="183"/>
        <v>0.99734390244251947</v>
      </c>
      <c r="BL202" s="1">
        <f t="shared" si="144"/>
        <v>0.99734390244251947</v>
      </c>
      <c r="BM202" s="1">
        <f t="shared" si="190"/>
        <v>0.99734390244251947</v>
      </c>
      <c r="BN202" s="1">
        <f t="shared" si="190"/>
        <v>0.99734390244251947</v>
      </c>
      <c r="BO202" s="1">
        <f t="shared" si="190"/>
        <v>0.99734390244251947</v>
      </c>
      <c r="BP202" s="1">
        <f t="shared" si="190"/>
        <v>0.99734390244251947</v>
      </c>
      <c r="BQ202" s="1">
        <f t="shared" si="190"/>
        <v>0.99734390244251947</v>
      </c>
      <c r="BR202" s="1">
        <f t="shared" si="190"/>
        <v>0.99734390244251947</v>
      </c>
      <c r="BS202" s="1">
        <f t="shared" si="190"/>
        <v>0.99734390244251947</v>
      </c>
      <c r="BT202" s="1">
        <f t="shared" si="190"/>
        <v>0.99734390244251947</v>
      </c>
      <c r="BU202" s="1">
        <f t="shared" si="190"/>
        <v>0.99734390244251947</v>
      </c>
      <c r="BV202" s="1">
        <f t="shared" si="190"/>
        <v>0.99734390244251947</v>
      </c>
      <c r="BW202" s="1">
        <f t="shared" si="190"/>
        <v>0.99734390244251947</v>
      </c>
      <c r="BX202" s="1">
        <f t="shared" si="190"/>
        <v>0.99734390244251947</v>
      </c>
      <c r="BY202" s="1">
        <f t="shared" si="190"/>
        <v>0.99734390244251947</v>
      </c>
      <c r="CC202" t="str">
        <f t="shared" si="184"/>
        <v>PRE</v>
      </c>
      <c r="CD202" t="str">
        <f t="shared" si="185"/>
        <v>ICH_OTP_BIO</v>
      </c>
      <c r="CE202" t="str">
        <f>VLOOKUP(D202,'IND Balance'!$AM$5:$AN$21,2,FALSE)&amp;" - "&amp;VLOOKUP(E202,'MECS_Table 5.4'!$AF$18:$AG$30,2,FALSE)&amp;" - "&amp;VLOOKUP('Service PJ'!M202,'IND Balance'!$AM$22:$AN$32,2,FALSE)</f>
        <v>Chemicals - Other process - Biomass</v>
      </c>
      <c r="CF202" t="s">
        <v>109</v>
      </c>
      <c r="CG202" t="s">
        <v>110</v>
      </c>
      <c r="CL202" t="str">
        <f t="shared" si="186"/>
        <v>ICH_OTP_BIO</v>
      </c>
      <c r="CM202" t="str">
        <f t="shared" si="187"/>
        <v>ICH_OTP</v>
      </c>
      <c r="CN202" s="1">
        <f t="shared" si="152"/>
        <v>0.11603818797855864</v>
      </c>
      <c r="CO202" s="1">
        <f t="shared" si="153"/>
        <v>0</v>
      </c>
      <c r="CP202" s="1">
        <f t="shared" si="154"/>
        <v>0</v>
      </c>
      <c r="CQ202" s="1">
        <f t="shared" si="155"/>
        <v>0</v>
      </c>
      <c r="CR202" s="1">
        <f t="shared" si="156"/>
        <v>0.11992495553475668</v>
      </c>
      <c r="CS202" s="1">
        <f t="shared" si="157"/>
        <v>2.0021038915689731E-4</v>
      </c>
      <c r="CT202" s="1">
        <f t="shared" si="158"/>
        <v>0.1099729282736725</v>
      </c>
      <c r="CU202" s="1">
        <f t="shared" si="159"/>
        <v>0.13588424433372978</v>
      </c>
      <c r="CV202" s="1">
        <f t="shared" si="160"/>
        <v>1.4535784710459729E-3</v>
      </c>
      <c r="CW202" s="1">
        <f t="shared" si="161"/>
        <v>0</v>
      </c>
      <c r="CX202" s="1">
        <f t="shared" si="162"/>
        <v>0.19909480127322771</v>
      </c>
      <c r="CY202" s="1">
        <f t="shared" si="163"/>
        <v>7.583202612712403E-2</v>
      </c>
      <c r="CZ202" s="1">
        <f t="shared" si="164"/>
        <v>6.9415519251851236E-3</v>
      </c>
      <c r="DA202" s="1">
        <f t="shared" si="165"/>
        <v>0.20056385962595644</v>
      </c>
      <c r="DB202" s="1">
        <f t="shared" si="166"/>
        <v>7.4205748549216868E-2</v>
      </c>
      <c r="DC202" s="1">
        <f t="shared" si="167"/>
        <v>1.3313509860703366E-2</v>
      </c>
      <c r="DD202" s="1">
        <f t="shared" si="168"/>
        <v>8.775731397459724E-2</v>
      </c>
      <c r="DE202" s="1">
        <f t="shared" si="169"/>
        <v>7.2532110811170322E-2</v>
      </c>
      <c r="DF202" s="1">
        <f t="shared" si="170"/>
        <v>0.10490875372545969</v>
      </c>
      <c r="DG202" s="1">
        <f t="shared" si="171"/>
        <v>0</v>
      </c>
      <c r="DH202" s="1">
        <f t="shared" si="172"/>
        <v>0.1549261712958723</v>
      </c>
      <c r="DI202" s="1">
        <f t="shared" si="173"/>
        <v>0</v>
      </c>
      <c r="DJ202" s="1">
        <f t="shared" si="174"/>
        <v>0</v>
      </c>
      <c r="DK202" s="1">
        <f t="shared" si="175"/>
        <v>0.23844133273310297</v>
      </c>
      <c r="DL202" s="1">
        <f t="shared" si="176"/>
        <v>5.5006700190966228E-2</v>
      </c>
      <c r="DM202" s="1">
        <f t="shared" si="177"/>
        <v>0</v>
      </c>
      <c r="DN202" s="1">
        <f t="shared" si="178"/>
        <v>0</v>
      </c>
      <c r="DO202" s="1">
        <f t="shared" si="179"/>
        <v>0.13765658270284151</v>
      </c>
      <c r="DP202" s="1">
        <f t="shared" si="180"/>
        <v>1.6351400942120918E-2</v>
      </c>
      <c r="DQ202" s="1" t="str">
        <f t="shared" si="181"/>
        <v/>
      </c>
      <c r="DR202" s="1">
        <v>3</v>
      </c>
      <c r="DS202" s="1">
        <f t="shared" si="188"/>
        <v>0.24844133273310298</v>
      </c>
      <c r="DT202">
        <f t="shared" si="189"/>
        <v>3</v>
      </c>
    </row>
    <row r="203" spans="1:124" x14ac:dyDescent="0.45">
      <c r="A203" s="74" t="s">
        <v>160</v>
      </c>
      <c r="B203" t="str">
        <f>VLOOKUP(E203,'EPA_US9RT techs'!$R$26:$S$34,2,FALSE)</f>
        <v>PRH</v>
      </c>
      <c r="C203" t="str">
        <f>'Service shares'!A203</f>
        <v>BIO</v>
      </c>
      <c r="D203" t="str">
        <f>'Service shares'!B203</f>
        <v>INM</v>
      </c>
      <c r="E203" t="str">
        <f>'Service shares'!C203</f>
        <v>PRH</v>
      </c>
      <c r="F203" s="1">
        <f>IFERROR(1/AVERAGEIFS('EPA_US9RT techs'!$I$2:$I$1718,'EPA_US9RT techs'!$J$2:$J$1718,'Service PJ'!$D203,'EPA_US9RT techs'!$K$2:$K$1718,'Service PJ'!$B203,'EPA_US9RT techs'!$L$2:$L$1718,'Service PJ'!$A203,'EPA_US9RT techs'!$C$2:$C$1718,"VDA_FLOP",'EPA_US9RT techs'!$F$2:$F$1718,'Service PJ'!F$1),1/AVERAGEIFS('EPA_US9RT techs'!$I$2:$I$1718,'EPA_US9RT techs'!$K$2:$K$1718,'Service PJ'!$B203,'EPA_US9RT techs'!$L$2:$L$1718,'Service PJ'!$A203,'EPA_US9RT techs'!$C$2:$C$1718,"VDA_FLOP",'EPA_US9RT techs'!$F$2:$F$1718,'Service PJ'!F$1))</f>
        <v>1</v>
      </c>
      <c r="G203" s="1">
        <f>IFERROR(IFERROR(1/AVERAGEIFS('EPA_US9RT techs'!$I$2:$I$1718,'EPA_US9RT techs'!$J$2:$J$1718,'Service PJ'!$D203,'EPA_US9RT techs'!$K$2:$K$1718,'Service PJ'!$B203,'EPA_US9RT techs'!$L$2:$L$1718,'Service PJ'!$A203,'EPA_US9RT techs'!$C$2:$C$1718,"VDA_FLOP",'EPA_US9RT techs'!$F$2:$F$1718,'Service PJ'!G$1),1/AVERAGEIFS('EPA_US9RT techs'!$I$2:$I$1718,'EPA_US9RT techs'!$K$2:$K$1718,'Service PJ'!$B203,'EPA_US9RT techs'!$L$2:$L$1718,'Service PJ'!$A203,'EPA_US9RT techs'!$C$2:$C$1718,"VDA_FLOP",'EPA_US9RT techs'!$F$2:$F$1718,'Service PJ'!G$1)),"")</f>
        <v>0.82559426245909617</v>
      </c>
      <c r="H203" s="1">
        <f>IFERROR(IFERROR(1/AVERAGEIFS('EPA_US9RT techs'!$I$2:$I$1718,'EPA_US9RT techs'!$J$2:$J$1718,'Service PJ'!$D203,'EPA_US9RT techs'!$K$2:$K$1718,'Service PJ'!$B203,'EPA_US9RT techs'!$L$2:$L$1718,'Service PJ'!$A203,'EPA_US9RT techs'!$C$2:$C$1718,"VDA_FLOP",'EPA_US9RT techs'!$F$2:$F$1718,'Service PJ'!H$1),1/AVERAGEIFS('EPA_US9RT techs'!$I$2:$I$1718,'EPA_US9RT techs'!$K$2:$K$1718,'Service PJ'!$B203,'EPA_US9RT techs'!$L$2:$L$1718,'Service PJ'!$A203,'EPA_US9RT techs'!$C$2:$C$1718,"VDA_FLOP",'EPA_US9RT techs'!$F$2:$F$1718,'Service PJ'!H$1)),"")</f>
        <v>0.92588231232533369</v>
      </c>
      <c r="I203" s="1">
        <f>IFERROR(IFERROR(1/AVERAGEIFS('EPA_US9RT techs'!$I$2:$I$1718,'EPA_US9RT techs'!$J$2:$J$1718,'Service PJ'!$D203,'EPA_US9RT techs'!$K$2:$K$1718,'Service PJ'!$B203,'EPA_US9RT techs'!$L$2:$L$1718,'Service PJ'!$A203,'EPA_US9RT techs'!$C$2:$C$1718,"VDA_FLOP",'EPA_US9RT techs'!$F$2:$F$1718,'Service PJ'!I$1),1/AVERAGEIFS('EPA_US9RT techs'!$I$2:$I$1718,'EPA_US9RT techs'!$K$2:$K$1718,'Service PJ'!$B203,'EPA_US9RT techs'!$L$2:$L$1718,'Service PJ'!$A203,'EPA_US9RT techs'!$C$2:$C$1718,"VDA_FLOP",'EPA_US9RT techs'!$F$2:$F$1718,'Service PJ'!I$1)),"")</f>
        <v>1.0833059211436435</v>
      </c>
      <c r="J203" s="1">
        <f>IFERROR(IFERROR(1/AVERAGEIFS('EPA_US9RT techs'!$I$2:$I$1718,'EPA_US9RT techs'!$J$2:$J$1718,'Service PJ'!$D203,'EPA_US9RT techs'!$K$2:$K$1718,'Service PJ'!$B203,'EPA_US9RT techs'!$L$2:$L$1718,'Service PJ'!$A203,'EPA_US9RT techs'!$C$2:$C$1718,"VDA_FLOP",'EPA_US9RT techs'!$F$2:$F$1718,'Service PJ'!J$1),1/AVERAGEIFS('EPA_US9RT techs'!$I$2:$I$1718,'EPA_US9RT techs'!$K$2:$K$1718,'Service PJ'!$B203,'EPA_US9RT techs'!$L$2:$L$1718,'Service PJ'!$A203,'EPA_US9RT techs'!$C$2:$C$1718,"VDA_FLOP",'EPA_US9RT techs'!$F$2:$F$1718,'Service PJ'!J$1)),"")</f>
        <v>1.1415245836777768</v>
      </c>
      <c r="L203" t="str">
        <f>IF(SUM(O203:AR203)=0,"\I: ","")&amp;'Service PJ'!D203&amp;"_"&amp;'Service PJ'!E203&amp;"_"&amp;'Service PJ'!C203</f>
        <v>INM_PRH_BIO</v>
      </c>
      <c r="M203" t="str">
        <f>"IND"&amp;'Service PJ'!C203</f>
        <v>INDBIO</v>
      </c>
      <c r="N203" t="str">
        <f t="shared" si="182"/>
        <v>INM_PRH</v>
      </c>
      <c r="O203" s="1">
        <f>'Service shares'!AK203*'Service PJ'!AV203</f>
        <v>2.8045805323638442</v>
      </c>
      <c r="P203" s="1">
        <f>'Service shares'!AL203*'Service PJ'!AW203</f>
        <v>2.2678191250352153</v>
      </c>
      <c r="Q203" s="1">
        <f>'Service shares'!AM203*'Service PJ'!AX203</f>
        <v>0</v>
      </c>
      <c r="R203" s="1">
        <f>'Service shares'!AN203*'Service PJ'!AY203</f>
        <v>5.7901049576127408E-4</v>
      </c>
      <c r="S203" s="1">
        <f>'Service shares'!AO203*'Service PJ'!AZ203</f>
        <v>44.908903889230139</v>
      </c>
      <c r="T203" s="1">
        <f>'Service shares'!AP203*'Service PJ'!BA203</f>
        <v>12.914919383785204</v>
      </c>
      <c r="U203" s="1">
        <f>'Service shares'!AQ203*'Service PJ'!BB203</f>
        <v>2.3168015452008262</v>
      </c>
      <c r="V203" s="14">
        <f>'Service shares'!AR203*'Service PJ'!BC203</f>
        <v>80.012697734135088</v>
      </c>
      <c r="W203" s="1">
        <f>'Service shares'!AS203*'Service PJ'!BD203</f>
        <v>5.3012831289654221</v>
      </c>
      <c r="X203" s="1">
        <f>'Service shares'!AT203*'Service PJ'!BE203</f>
        <v>0</v>
      </c>
      <c r="Y203" s="1">
        <f>'Service shares'!AU203*'Service PJ'!BF203</f>
        <v>3.8081053362270807</v>
      </c>
      <c r="Z203" s="1">
        <f>'Service shares'!AV203*'Service PJ'!BG203</f>
        <v>49.979006182404078</v>
      </c>
      <c r="AA203" s="1">
        <f>'Service shares'!AW203*'Service PJ'!BH203</f>
        <v>11.496063502801166</v>
      </c>
      <c r="AB203" s="1">
        <f>'Service shares'!AX203*'Service PJ'!BI203</f>
        <v>11.245311489661022</v>
      </c>
      <c r="AC203" s="1">
        <f>'Service shares'!AY203*'Service PJ'!BJ203</f>
        <v>13.936085330011231</v>
      </c>
      <c r="AD203" s="1">
        <f>'Service shares'!AZ203*'Service PJ'!BK203</f>
        <v>19.036697740760204</v>
      </c>
      <c r="AE203" s="1">
        <f>'Service shares'!BA203*'Service PJ'!BL203</f>
        <v>20.44134607388051</v>
      </c>
      <c r="AF203" s="1">
        <f>'Service shares'!BB203*'Service PJ'!BM203</f>
        <v>16.013350855707547</v>
      </c>
      <c r="AG203" s="1">
        <f>'Service shares'!BC203*'Service PJ'!BN203</f>
        <v>45.05518497636087</v>
      </c>
      <c r="AH203" s="1">
        <f>'Service shares'!BD203*'Service PJ'!BO203</f>
        <v>0</v>
      </c>
      <c r="AI203" s="1">
        <f>'Service shares'!BE203*'Service PJ'!BP203</f>
        <v>0.99529413853639315</v>
      </c>
      <c r="AJ203" s="1">
        <f>'Service shares'!BF203*'Service PJ'!BQ203</f>
        <v>0</v>
      </c>
      <c r="AK203" s="1">
        <f>'Service shares'!BG203*'Service PJ'!BR203</f>
        <v>0</v>
      </c>
      <c r="AL203" s="1">
        <f>'Service shares'!BH203*'Service PJ'!BS203</f>
        <v>2.8085557818428075</v>
      </c>
      <c r="AM203" s="1">
        <f>'Service shares'!BI203*'Service PJ'!BT203</f>
        <v>2.3024041067981602</v>
      </c>
      <c r="AN203" s="1">
        <f>'Service shares'!BJ203*'Service PJ'!BU203</f>
        <v>0</v>
      </c>
      <c r="AO203" s="1">
        <f>'Service shares'!BK203*'Service PJ'!BV203</f>
        <v>0</v>
      </c>
      <c r="AP203" s="1">
        <f>'Service shares'!BL203*'Service PJ'!BW203</f>
        <v>8.1125222820305218</v>
      </c>
      <c r="AQ203" s="1">
        <f>'Service shares'!BM203*'Service PJ'!BX203</f>
        <v>15.908995109205371</v>
      </c>
      <c r="AR203" s="1">
        <f>'Service shares'!BN203*'Service PJ'!BY203</f>
        <v>0</v>
      </c>
      <c r="AS203" s="2">
        <v>0</v>
      </c>
      <c r="AU203" t="str">
        <f t="shared" si="151"/>
        <v>INM_PRH_BIO</v>
      </c>
      <c r="AV203" s="1">
        <f t="shared" si="183"/>
        <v>0.82559426245909617</v>
      </c>
      <c r="AW203" s="1">
        <f t="shared" si="183"/>
        <v>0.82559426245909617</v>
      </c>
      <c r="AX203" s="1">
        <f t="shared" si="183"/>
        <v>0.82559426245909617</v>
      </c>
      <c r="AY203" s="1">
        <f t="shared" si="183"/>
        <v>0.82559426245909617</v>
      </c>
      <c r="AZ203" s="1">
        <f t="shared" si="183"/>
        <v>0.82559426245909617</v>
      </c>
      <c r="BA203" s="1">
        <f t="shared" si="183"/>
        <v>0.82559426245909617</v>
      </c>
      <c r="BB203" s="1">
        <f t="shared" si="183"/>
        <v>0.82559426245909617</v>
      </c>
      <c r="BC203" s="1">
        <f t="shared" si="183"/>
        <v>0.82559426245909617</v>
      </c>
      <c r="BD203" s="1">
        <f t="shared" si="183"/>
        <v>0.82559426245909617</v>
      </c>
      <c r="BE203" s="1">
        <f t="shared" si="183"/>
        <v>0.82559426245909617</v>
      </c>
      <c r="BF203" s="1">
        <f t="shared" si="183"/>
        <v>0.82559426245909617</v>
      </c>
      <c r="BG203" s="1">
        <f t="shared" si="183"/>
        <v>0.82559426245909617</v>
      </c>
      <c r="BH203" s="1">
        <f t="shared" si="183"/>
        <v>0.82559426245909617</v>
      </c>
      <c r="BI203" s="1">
        <f t="shared" si="183"/>
        <v>0.82559426245909617</v>
      </c>
      <c r="BJ203" s="1">
        <f t="shared" si="183"/>
        <v>0.82559426245909617</v>
      </c>
      <c r="BK203" s="1">
        <f t="shared" si="183"/>
        <v>0.82559426245909617</v>
      </c>
      <c r="BL203" s="1">
        <f t="shared" si="144"/>
        <v>0.82559426245909617</v>
      </c>
      <c r="BM203" s="1">
        <f t="shared" si="190"/>
        <v>0.82559426245909617</v>
      </c>
      <c r="BN203" s="1">
        <f t="shared" si="190"/>
        <v>0.82559426245909617</v>
      </c>
      <c r="BO203" s="1">
        <f t="shared" si="190"/>
        <v>0.82559426245909617</v>
      </c>
      <c r="BP203" s="1">
        <f t="shared" si="190"/>
        <v>0.82559426245909617</v>
      </c>
      <c r="BQ203" s="1">
        <f t="shared" si="190"/>
        <v>0.82559426245909617</v>
      </c>
      <c r="BR203" s="1">
        <f t="shared" si="190"/>
        <v>0.82559426245909617</v>
      </c>
      <c r="BS203" s="1">
        <f t="shared" si="190"/>
        <v>0.82559426245909617</v>
      </c>
      <c r="BT203" s="1">
        <f t="shared" si="190"/>
        <v>0.82559426245909617</v>
      </c>
      <c r="BU203" s="1">
        <f t="shared" si="190"/>
        <v>0.82559426245909617</v>
      </c>
      <c r="BV203" s="1">
        <f t="shared" si="190"/>
        <v>0.82559426245909617</v>
      </c>
      <c r="BW203" s="1">
        <f t="shared" si="190"/>
        <v>0.82559426245909617</v>
      </c>
      <c r="BX203" s="1">
        <f t="shared" si="190"/>
        <v>0.82559426245909617</v>
      </c>
      <c r="BY203" s="1">
        <f t="shared" si="190"/>
        <v>0.82559426245909617</v>
      </c>
      <c r="CC203" t="str">
        <f t="shared" si="184"/>
        <v>PRE</v>
      </c>
      <c r="CD203" t="str">
        <f t="shared" si="185"/>
        <v>INM_PRH_BIO</v>
      </c>
      <c r="CE203" t="str">
        <f>VLOOKUP(D203,'IND Balance'!$AM$5:$AN$21,2,FALSE)&amp;" - "&amp;VLOOKUP(E203,'MECS_Table 5.4'!$AF$18:$AG$30,2,FALSE)&amp;" - "&amp;VLOOKUP('Service PJ'!M203,'IND Balance'!$AM$22:$AN$32,2,FALSE)</f>
        <v>Non-metals - Process heat - Biomass</v>
      </c>
      <c r="CF203" t="s">
        <v>109</v>
      </c>
      <c r="CG203" t="s">
        <v>110</v>
      </c>
      <c r="CL203" t="str">
        <f t="shared" si="186"/>
        <v>INM_PRH_BIO</v>
      </c>
      <c r="CM203" t="str">
        <f t="shared" si="187"/>
        <v>INM_PRH</v>
      </c>
      <c r="CN203" s="1">
        <f t="shared" si="152"/>
        <v>1.6372728686180338E-2</v>
      </c>
      <c r="CO203" s="1">
        <f t="shared" si="153"/>
        <v>5.2834081761769319E-2</v>
      </c>
      <c r="CP203" s="1">
        <f t="shared" si="154"/>
        <v>0</v>
      </c>
      <c r="CQ203" s="1">
        <f t="shared" si="155"/>
        <v>6.2490846525531488E-6</v>
      </c>
      <c r="CR203" s="1">
        <f t="shared" si="156"/>
        <v>0.16742812789861045</v>
      </c>
      <c r="CS203" s="1">
        <f t="shared" si="157"/>
        <v>1.105960974024643E-2</v>
      </c>
      <c r="CT203" s="1">
        <f t="shared" si="158"/>
        <v>4.1225718441676079E-2</v>
      </c>
      <c r="CU203" s="1">
        <f t="shared" si="159"/>
        <v>0.62023428653215162</v>
      </c>
      <c r="CV203" s="1">
        <f t="shared" si="160"/>
        <v>0.12935185963984039</v>
      </c>
      <c r="CW203" s="1">
        <f t="shared" si="161"/>
        <v>0</v>
      </c>
      <c r="CX203" s="1">
        <f t="shared" si="162"/>
        <v>0.19859073718254916</v>
      </c>
      <c r="CY203" s="1">
        <f t="shared" si="163"/>
        <v>0.32630958462522247</v>
      </c>
      <c r="CZ203" s="1">
        <f t="shared" si="164"/>
        <v>0.19459845447537935</v>
      </c>
      <c r="DA203" s="1">
        <f t="shared" si="165"/>
        <v>0.13060105065059044</v>
      </c>
      <c r="DB203" s="1">
        <f t="shared" si="166"/>
        <v>0.26224631772078377</v>
      </c>
      <c r="DC203" s="1">
        <f t="shared" si="167"/>
        <v>0.20560002716463138</v>
      </c>
      <c r="DD203" s="1">
        <f t="shared" si="168"/>
        <v>9.5403631236696762E-2</v>
      </c>
      <c r="DE203" s="1">
        <f t="shared" si="169"/>
        <v>0.20402168284023064</v>
      </c>
      <c r="DF203" s="1">
        <f t="shared" si="170"/>
        <v>0.26783093489567272</v>
      </c>
      <c r="DG203" s="1">
        <f t="shared" si="171"/>
        <v>0</v>
      </c>
      <c r="DH203" s="1">
        <f t="shared" si="172"/>
        <v>1.7854736778026629E-2</v>
      </c>
      <c r="DI203" s="1">
        <f t="shared" si="173"/>
        <v>0</v>
      </c>
      <c r="DJ203" s="1">
        <f t="shared" si="174"/>
        <v>0</v>
      </c>
      <c r="DK203" s="1">
        <f t="shared" si="175"/>
        <v>0.38537973767229117</v>
      </c>
      <c r="DL203" s="1">
        <f t="shared" si="176"/>
        <v>8.3286061258889942E-3</v>
      </c>
      <c r="DM203" s="1">
        <f t="shared" si="177"/>
        <v>0</v>
      </c>
      <c r="DN203" s="1">
        <f t="shared" si="178"/>
        <v>0</v>
      </c>
      <c r="DO203" s="1">
        <f t="shared" si="179"/>
        <v>0.1449544654396398</v>
      </c>
      <c r="DP203" s="1">
        <f t="shared" si="180"/>
        <v>3.4241307891537086E-2</v>
      </c>
      <c r="DQ203" s="1" t="str">
        <f t="shared" si="181"/>
        <v/>
      </c>
      <c r="DR203" s="1">
        <v>3</v>
      </c>
      <c r="DS203" s="1">
        <f t="shared" si="188"/>
        <v>0.63023428653215163</v>
      </c>
      <c r="DT203">
        <f t="shared" si="189"/>
        <v>3</v>
      </c>
    </row>
    <row r="204" spans="1:124" x14ac:dyDescent="0.45">
      <c r="A204" t="str">
        <f>C204</f>
        <v>BIO</v>
      </c>
      <c r="B204" t="str">
        <f>VLOOKUP(E204,'EPA_US9RT techs'!$R$26:$S$34,2,FALSE)</f>
        <v>OTH</v>
      </c>
      <c r="C204" t="str">
        <f>'Service shares'!A204</f>
        <v>BIO</v>
      </c>
      <c r="D204" t="str">
        <f>'Service shares'!B204</f>
        <v>INM</v>
      </c>
      <c r="E204" t="str">
        <f>'Service shares'!C204</f>
        <v>PRC</v>
      </c>
      <c r="F204" s="1">
        <f>IFERROR(1/AVERAGEIFS('EPA_US9RT techs'!$I$2:$I$1718,'EPA_US9RT techs'!$J$2:$J$1718,'Service PJ'!$D204,'EPA_US9RT techs'!$K$2:$K$1718,'Service PJ'!$B204,'EPA_US9RT techs'!$L$2:$L$1718,'Service PJ'!$A204,'EPA_US9RT techs'!$C$2:$C$1718,"VDA_FLOP",'EPA_US9RT techs'!$F$2:$F$1718,'Service PJ'!F$1),1/AVERAGEIFS('EPA_US9RT techs'!$I$2:$I$1718,'EPA_US9RT techs'!$K$2:$K$1718,'Service PJ'!$B204,'EPA_US9RT techs'!$L$2:$L$1718,'Service PJ'!$A204,'EPA_US9RT techs'!$C$2:$C$1718,"VDA_FLOP",'EPA_US9RT techs'!$F$2:$F$1718,'Service PJ'!F$1))</f>
        <v>0.78199237872198302</v>
      </c>
      <c r="G204" s="1">
        <f>IFERROR(IFERROR(1/AVERAGEIFS('EPA_US9RT techs'!$I$2:$I$1718,'EPA_US9RT techs'!$J$2:$J$1718,'Service PJ'!$D204,'EPA_US9RT techs'!$K$2:$K$1718,'Service PJ'!$B204,'EPA_US9RT techs'!$L$2:$L$1718,'Service PJ'!$A204,'EPA_US9RT techs'!$C$2:$C$1718,"VDA_FLOP",'EPA_US9RT techs'!$F$2:$F$1718,'Service PJ'!G$1),1/AVERAGEIFS('EPA_US9RT techs'!$I$2:$I$1718,'EPA_US9RT techs'!$K$2:$K$1718,'Service PJ'!$B204,'EPA_US9RT techs'!$L$2:$L$1718,'Service PJ'!$A204,'EPA_US9RT techs'!$C$2:$C$1718,"VDA_FLOP",'EPA_US9RT techs'!$F$2:$F$1718,'Service PJ'!G$1)),"")</f>
        <v>1.077099398533742</v>
      </c>
      <c r="H204" s="1">
        <f>IFERROR(IFERROR(1/AVERAGEIFS('EPA_US9RT techs'!$I$2:$I$1718,'EPA_US9RT techs'!$J$2:$J$1718,'Service PJ'!$D204,'EPA_US9RT techs'!$K$2:$K$1718,'Service PJ'!$B204,'EPA_US9RT techs'!$L$2:$L$1718,'Service PJ'!$A204,'EPA_US9RT techs'!$C$2:$C$1718,"VDA_FLOP",'EPA_US9RT techs'!$F$2:$F$1718,'Service PJ'!H$1),1/AVERAGEIFS('EPA_US9RT techs'!$I$2:$I$1718,'EPA_US9RT techs'!$K$2:$K$1718,'Service PJ'!$B204,'EPA_US9RT techs'!$L$2:$L$1718,'Service PJ'!$A204,'EPA_US9RT techs'!$C$2:$C$1718,"VDA_FLOP",'EPA_US9RT techs'!$F$2:$F$1718,'Service PJ'!H$1)),"")</f>
        <v>1.130659729067615</v>
      </c>
      <c r="I204" s="1">
        <f>IFERROR(IFERROR(1/AVERAGEIFS('EPA_US9RT techs'!$I$2:$I$1718,'EPA_US9RT techs'!$J$2:$J$1718,'Service PJ'!$D204,'EPA_US9RT techs'!$K$2:$K$1718,'Service PJ'!$B204,'EPA_US9RT techs'!$L$2:$L$1718,'Service PJ'!$A204,'EPA_US9RT techs'!$C$2:$C$1718,"VDA_FLOP",'EPA_US9RT techs'!$F$2:$F$1718,'Service PJ'!I$1),1/AVERAGEIFS('EPA_US9RT techs'!$I$2:$I$1718,'EPA_US9RT techs'!$K$2:$K$1718,'Service PJ'!$B204,'EPA_US9RT techs'!$L$2:$L$1718,'Service PJ'!$A204,'EPA_US9RT techs'!$C$2:$C$1718,"VDA_FLOP",'EPA_US9RT techs'!$F$2:$F$1718,'Service PJ'!I$1)),"")</f>
        <v>1.2147018696539098</v>
      </c>
      <c r="J204" s="1">
        <f>IFERROR(IFERROR(1/AVERAGEIFS('EPA_US9RT techs'!$I$2:$I$1718,'EPA_US9RT techs'!$J$2:$J$1718,'Service PJ'!$D204,'EPA_US9RT techs'!$K$2:$K$1718,'Service PJ'!$B204,'EPA_US9RT techs'!$L$2:$L$1718,'Service PJ'!$A204,'EPA_US9RT techs'!$C$2:$C$1718,"VDA_FLOP",'EPA_US9RT techs'!$F$2:$F$1718,'Service PJ'!J$1),1/AVERAGEIFS('EPA_US9RT techs'!$I$2:$I$1718,'EPA_US9RT techs'!$K$2:$K$1718,'Service PJ'!$B204,'EPA_US9RT techs'!$L$2:$L$1718,'Service PJ'!$A204,'EPA_US9RT techs'!$C$2:$C$1718,"VDA_FLOP",'EPA_US9RT techs'!$F$2:$F$1718,'Service PJ'!J$1)),"")</f>
        <v>1.2957631428173291</v>
      </c>
      <c r="L204" t="str">
        <f>IF(SUM(O204:AR204)=0,"\I: ","")&amp;'Service PJ'!D204&amp;"_"&amp;'Service PJ'!E204&amp;"_"&amp;'Service PJ'!C204</f>
        <v>INM_PRC_BIO</v>
      </c>
      <c r="M204" t="str">
        <f>"IND"&amp;'Service PJ'!C204</f>
        <v>INDBIO</v>
      </c>
      <c r="N204" t="str">
        <f t="shared" si="182"/>
        <v>INM_PRC</v>
      </c>
      <c r="O204" s="1">
        <f>'Service shares'!AK204*'Service PJ'!AV204</f>
        <v>7.127833825578514E-2</v>
      </c>
      <c r="P204" s="1">
        <f>'Service shares'!AL204*'Service PJ'!AW204</f>
        <v>5.7636561629041516E-2</v>
      </c>
      <c r="Q204" s="1">
        <f>'Service shares'!AM204*'Service PJ'!AX204</f>
        <v>0</v>
      </c>
      <c r="R204" s="1">
        <f>'Service shares'!AN204*'Service PJ'!AY204</f>
        <v>1.4715536064759284E-5</v>
      </c>
      <c r="S204" s="1">
        <f>'Service shares'!AO204*'Service PJ'!AZ204</f>
        <v>1.1413585757921154</v>
      </c>
      <c r="T204" s="1">
        <f>'Service shares'!AP204*'Service PJ'!BA204</f>
        <v>0.32823232628222943</v>
      </c>
      <c r="U204" s="1">
        <f>'Service shares'!AQ204*'Service PJ'!BB204</f>
        <v>5.888144851064897E-2</v>
      </c>
      <c r="V204" s="14">
        <f>'Service shares'!AR204*'Service PJ'!BC204</f>
        <v>2.033520545421688</v>
      </c>
      <c r="W204" s="1">
        <f>'Service shares'!AS204*'Service PJ'!BD204</f>
        <v>0.13473196711438307</v>
      </c>
      <c r="X204" s="1">
        <f>'Service shares'!AT204*'Service PJ'!BE204</f>
        <v>0</v>
      </c>
      <c r="Y204" s="1">
        <f>'Service shares'!AU204*'Service PJ'!BF204</f>
        <v>9.6782893961142383E-2</v>
      </c>
      <c r="Z204" s="1">
        <f>'Service shares'!AV204*'Service PJ'!BG204</f>
        <v>1.2702150882273948</v>
      </c>
      <c r="AA204" s="1">
        <f>'Service shares'!AW204*'Service PJ'!BH204</f>
        <v>0.29217214250289264</v>
      </c>
      <c r="AB204" s="1">
        <f>'Service shares'!AX204*'Service PJ'!BI204</f>
        <v>0.28579928688164302</v>
      </c>
      <c r="AC204" s="1">
        <f>'Service shares'!AY204*'Service PJ'!BJ204</f>
        <v>0.35418523114285005</v>
      </c>
      <c r="AD204" s="1">
        <f>'Service shares'!AZ204*'Service PJ'!BK204</f>
        <v>0.48381715738979986</v>
      </c>
      <c r="AE204" s="1">
        <f>'Service shares'!BA204*'Service PJ'!BL204</f>
        <v>0.51951625672505297</v>
      </c>
      <c r="AF204" s="1">
        <f>'Service shares'!BB204*'Service PJ'!BM204</f>
        <v>0.40697887820666512</v>
      </c>
      <c r="AG204" s="1">
        <f>'Service shares'!BC204*'Service PJ'!BN204</f>
        <v>1.1450763056588849</v>
      </c>
      <c r="AH204" s="1">
        <f>'Service shares'!BD204*'Service PJ'!BO204</f>
        <v>0</v>
      </c>
      <c r="AI204" s="1">
        <f>'Service shares'!BE204*'Service PJ'!BP204</f>
        <v>2.5295373569038857E-2</v>
      </c>
      <c r="AJ204" s="1">
        <f>'Service shares'!BF204*'Service PJ'!BQ204</f>
        <v>0</v>
      </c>
      <c r="AK204" s="1">
        <f>'Service shares'!BG204*'Service PJ'!BR204</f>
        <v>0</v>
      </c>
      <c r="AL204" s="1">
        <f>'Service shares'!BH204*'Service PJ'!BS204</f>
        <v>7.1379369113606081E-2</v>
      </c>
      <c r="AM204" s="1">
        <f>'Service shares'!BI204*'Service PJ'!BT204</f>
        <v>5.8515538003662347E-2</v>
      </c>
      <c r="AN204" s="1">
        <f>'Service shares'!BJ204*'Service PJ'!BU204</f>
        <v>0</v>
      </c>
      <c r="AO204" s="1">
        <f>'Service shares'!BK204*'Service PJ'!BV204</f>
        <v>0</v>
      </c>
      <c r="AP204" s="1">
        <f>'Service shares'!BL204*'Service PJ'!BW204</f>
        <v>0.2061795340349129</v>
      </c>
      <c r="AQ204" s="1">
        <f>'Service shares'!BM204*'Service PJ'!BX204</f>
        <v>0.40432667973624081</v>
      </c>
      <c r="AR204" s="1">
        <f>'Service shares'!BN204*'Service PJ'!BY204</f>
        <v>0</v>
      </c>
      <c r="AS204" s="2">
        <v>0</v>
      </c>
      <c r="AU204" t="str">
        <f t="shared" si="151"/>
        <v>INM_PRC_BIO</v>
      </c>
      <c r="AV204" s="1">
        <f t="shared" si="183"/>
        <v>1.077099398533742</v>
      </c>
      <c r="AW204" s="1">
        <f t="shared" si="183"/>
        <v>1.077099398533742</v>
      </c>
      <c r="AX204" s="1">
        <f t="shared" si="183"/>
        <v>1.077099398533742</v>
      </c>
      <c r="AY204" s="1">
        <f t="shared" si="183"/>
        <v>1.077099398533742</v>
      </c>
      <c r="AZ204" s="1">
        <f t="shared" si="183"/>
        <v>1.077099398533742</v>
      </c>
      <c r="BA204" s="1">
        <f t="shared" si="183"/>
        <v>1.077099398533742</v>
      </c>
      <c r="BB204" s="1">
        <f t="shared" si="183"/>
        <v>1.077099398533742</v>
      </c>
      <c r="BC204" s="1">
        <f t="shared" si="183"/>
        <v>1.077099398533742</v>
      </c>
      <c r="BD204" s="1">
        <f t="shared" si="183"/>
        <v>1.077099398533742</v>
      </c>
      <c r="BE204" s="1">
        <f t="shared" si="183"/>
        <v>1.077099398533742</v>
      </c>
      <c r="BF204" s="1">
        <f t="shared" si="183"/>
        <v>1.077099398533742</v>
      </c>
      <c r="BG204" s="1">
        <f t="shared" si="183"/>
        <v>1.077099398533742</v>
      </c>
      <c r="BH204" s="1">
        <f t="shared" si="183"/>
        <v>1.077099398533742</v>
      </c>
      <c r="BI204" s="1">
        <f t="shared" si="183"/>
        <v>1.077099398533742</v>
      </c>
      <c r="BJ204" s="1">
        <f t="shared" si="183"/>
        <v>1.077099398533742</v>
      </c>
      <c r="BK204" s="1">
        <f t="shared" si="183"/>
        <v>1.077099398533742</v>
      </c>
      <c r="BL204" s="1">
        <f t="shared" si="144"/>
        <v>1.077099398533742</v>
      </c>
      <c r="BM204" s="1">
        <f t="shared" si="190"/>
        <v>1.077099398533742</v>
      </c>
      <c r="BN204" s="1">
        <f t="shared" si="190"/>
        <v>1.077099398533742</v>
      </c>
      <c r="BO204" s="1">
        <f t="shared" si="190"/>
        <v>1.077099398533742</v>
      </c>
      <c r="BP204" s="1">
        <f t="shared" si="190"/>
        <v>1.077099398533742</v>
      </c>
      <c r="BQ204" s="1">
        <f t="shared" si="190"/>
        <v>1.077099398533742</v>
      </c>
      <c r="BR204" s="1">
        <f t="shared" si="190"/>
        <v>1.077099398533742</v>
      </c>
      <c r="BS204" s="1">
        <f t="shared" si="190"/>
        <v>1.077099398533742</v>
      </c>
      <c r="BT204" s="1">
        <f t="shared" si="190"/>
        <v>1.077099398533742</v>
      </c>
      <c r="BU204" s="1">
        <f t="shared" si="190"/>
        <v>1.077099398533742</v>
      </c>
      <c r="BV204" s="1">
        <f t="shared" si="190"/>
        <v>1.077099398533742</v>
      </c>
      <c r="BW204" s="1">
        <f t="shared" si="190"/>
        <v>1.077099398533742</v>
      </c>
      <c r="BX204" s="1">
        <f t="shared" si="190"/>
        <v>1.077099398533742</v>
      </c>
      <c r="BY204" s="1">
        <f t="shared" si="190"/>
        <v>1.077099398533742</v>
      </c>
      <c r="CC204" t="str">
        <f t="shared" si="184"/>
        <v>PRE</v>
      </c>
      <c r="CD204" t="str">
        <f t="shared" si="185"/>
        <v>INM_PRC_BIO</v>
      </c>
      <c r="CE204" t="str">
        <f>VLOOKUP(D204,'IND Balance'!$AM$5:$AN$21,2,FALSE)&amp;" - "&amp;VLOOKUP(E204,'MECS_Table 5.4'!$AF$18:$AG$30,2,FALSE)&amp;" - "&amp;VLOOKUP('Service PJ'!M204,'IND Balance'!$AM$22:$AN$32,2,FALSE)</f>
        <v>Non-metals - Process Cool - Biomass</v>
      </c>
      <c r="CF204" t="s">
        <v>109</v>
      </c>
      <c r="CG204" t="s">
        <v>110</v>
      </c>
      <c r="CL204" t="str">
        <f t="shared" si="186"/>
        <v>INM_PRC_BIO</v>
      </c>
      <c r="CM204" t="str">
        <f t="shared" si="187"/>
        <v>INM_PRC</v>
      </c>
      <c r="CN204" s="1">
        <f t="shared" si="152"/>
        <v>1.5664467971761752E-2</v>
      </c>
      <c r="CO204" s="1">
        <f t="shared" si="153"/>
        <v>4.2020205408902112E-2</v>
      </c>
      <c r="CP204" s="1">
        <f t="shared" si="154"/>
        <v>0</v>
      </c>
      <c r="CQ204" s="1">
        <f t="shared" si="155"/>
        <v>5.8869647509480297E-6</v>
      </c>
      <c r="CR204" s="1">
        <f t="shared" si="156"/>
        <v>9.956192018747706E-2</v>
      </c>
      <c r="CS204" s="1">
        <f t="shared" si="157"/>
        <v>9.3080932758195147E-3</v>
      </c>
      <c r="CT204" s="1">
        <f t="shared" si="158"/>
        <v>3.5996524295463989E-2</v>
      </c>
      <c r="CU204" s="1">
        <f t="shared" si="159"/>
        <v>0.44942390584590974</v>
      </c>
      <c r="CV204" s="1">
        <f t="shared" si="160"/>
        <v>0.12147431531044635</v>
      </c>
      <c r="CW204" s="1">
        <f t="shared" si="161"/>
        <v>0</v>
      </c>
      <c r="CX204" s="1">
        <f t="shared" si="162"/>
        <v>0.11282516508720752</v>
      </c>
      <c r="CY204" s="1">
        <f t="shared" si="163"/>
        <v>0.24301113812514435</v>
      </c>
      <c r="CZ204" s="1">
        <f t="shared" si="164"/>
        <v>0.15926437481721731</v>
      </c>
      <c r="DA204" s="1">
        <f t="shared" si="165"/>
        <v>8.8347674882224184E-2</v>
      </c>
      <c r="DB204" s="1">
        <f t="shared" si="166"/>
        <v>0.16995622641676303</v>
      </c>
      <c r="DC204" s="1">
        <f t="shared" si="167"/>
        <v>0.16312700691986842</v>
      </c>
      <c r="DD204" s="1">
        <f t="shared" si="168"/>
        <v>6.548764757850227E-2</v>
      </c>
      <c r="DE204" s="1">
        <f t="shared" si="169"/>
        <v>0.14315712467942737</v>
      </c>
      <c r="DF204" s="1">
        <f t="shared" si="170"/>
        <v>0.20589657284907414</v>
      </c>
      <c r="DG204" s="1">
        <f t="shared" si="171"/>
        <v>0</v>
      </c>
      <c r="DH204" s="1">
        <f t="shared" si="172"/>
        <v>1.1688319975788999E-2</v>
      </c>
      <c r="DI204" s="1">
        <f t="shared" si="173"/>
        <v>0</v>
      </c>
      <c r="DJ204" s="1">
        <f t="shared" si="174"/>
        <v>0</v>
      </c>
      <c r="DK204" s="1">
        <f t="shared" si="175"/>
        <v>0.17553121383866954</v>
      </c>
      <c r="DL204" s="1">
        <f t="shared" si="176"/>
        <v>8.2387196986088464E-3</v>
      </c>
      <c r="DM204" s="1">
        <f t="shared" si="177"/>
        <v>0</v>
      </c>
      <c r="DN204" s="1">
        <f t="shared" si="178"/>
        <v>0</v>
      </c>
      <c r="DO204" s="1">
        <f t="shared" si="179"/>
        <v>9.8044157567349036E-2</v>
      </c>
      <c r="DP204" s="1">
        <f t="shared" si="180"/>
        <v>2.8405278771700074E-2</v>
      </c>
      <c r="DQ204" s="1" t="str">
        <f t="shared" si="181"/>
        <v/>
      </c>
      <c r="DR204" s="1">
        <v>3</v>
      </c>
      <c r="DS204" s="1">
        <f t="shared" si="188"/>
        <v>0.45942390584590975</v>
      </c>
      <c r="DT204">
        <f t="shared" si="189"/>
        <v>3</v>
      </c>
    </row>
    <row r="205" spans="1:124" x14ac:dyDescent="0.45">
      <c r="A205" s="74" t="s">
        <v>160</v>
      </c>
      <c r="B205" t="str">
        <f>VLOOKUP(E205,'EPA_US9RT techs'!$R$26:$S$34,2,FALSE)</f>
        <v>MDR</v>
      </c>
      <c r="C205" t="str">
        <f>'Service shares'!A205</f>
        <v>BIO</v>
      </c>
      <c r="D205" t="str">
        <f>'Service shares'!B205</f>
        <v>INM</v>
      </c>
      <c r="E205" t="str">
        <f>'Service shares'!C205</f>
        <v>MDR</v>
      </c>
      <c r="F205" s="1">
        <f>IFERROR(1/AVERAGEIFS('EPA_US9RT techs'!$I$2:$I$1718,'EPA_US9RT techs'!$J$2:$J$1718,'Service PJ'!$D205,'EPA_US9RT techs'!$K$2:$K$1718,'Service PJ'!$B205,'EPA_US9RT techs'!$L$2:$L$1718,'Service PJ'!$A205,'EPA_US9RT techs'!$C$2:$C$1718,"VDA_FLOP",'EPA_US9RT techs'!$F$2:$F$1718,'Service PJ'!F$1),1/AVERAGEIFS('EPA_US9RT techs'!$I$2:$I$1718,'EPA_US9RT techs'!$K$2:$K$1718,'Service PJ'!$B205,'EPA_US9RT techs'!$L$2:$L$1718,'Service PJ'!$A205,'EPA_US9RT techs'!$C$2:$C$1718,"VDA_FLOP",'EPA_US9RT techs'!$F$2:$F$1718,'Service PJ'!F$1))</f>
        <v>1</v>
      </c>
      <c r="G205" s="1">
        <f>IFERROR(IFERROR(1/AVERAGEIFS('EPA_US9RT techs'!$I$2:$I$1718,'EPA_US9RT techs'!$J$2:$J$1718,'Service PJ'!$D205,'EPA_US9RT techs'!$K$2:$K$1718,'Service PJ'!$B205,'EPA_US9RT techs'!$L$2:$L$1718,'Service PJ'!$A205,'EPA_US9RT techs'!$C$2:$C$1718,"VDA_FLOP",'EPA_US9RT techs'!$F$2:$F$1718,'Service PJ'!G$1),1/AVERAGEIFS('EPA_US9RT techs'!$I$2:$I$1718,'EPA_US9RT techs'!$K$2:$K$1718,'Service PJ'!$B205,'EPA_US9RT techs'!$L$2:$L$1718,'Service PJ'!$A205,'EPA_US9RT techs'!$C$2:$C$1718,"VDA_FLOP",'EPA_US9RT techs'!$F$2:$F$1718,'Service PJ'!G$1)),"")</f>
        <v>1.0320564787169744</v>
      </c>
      <c r="H205" s="1">
        <f>IFERROR(IFERROR(1/AVERAGEIFS('EPA_US9RT techs'!$I$2:$I$1718,'EPA_US9RT techs'!$J$2:$J$1718,'Service PJ'!$D205,'EPA_US9RT techs'!$K$2:$K$1718,'Service PJ'!$B205,'EPA_US9RT techs'!$L$2:$L$1718,'Service PJ'!$A205,'EPA_US9RT techs'!$C$2:$C$1718,"VDA_FLOP",'EPA_US9RT techs'!$F$2:$F$1718,'Service PJ'!H$1),1/AVERAGEIFS('EPA_US9RT techs'!$I$2:$I$1718,'EPA_US9RT techs'!$K$2:$K$1718,'Service PJ'!$B205,'EPA_US9RT techs'!$L$2:$L$1718,'Service PJ'!$A205,'EPA_US9RT techs'!$C$2:$C$1718,"VDA_FLOP",'EPA_US9RT techs'!$F$2:$F$1718,'Service PJ'!H$1)),"")</f>
        <v>1.1266905811053975</v>
      </c>
      <c r="I205" s="1">
        <f>IFERROR(IFERROR(1/AVERAGEIFS('EPA_US9RT techs'!$I$2:$I$1718,'EPA_US9RT techs'!$J$2:$J$1718,'Service PJ'!$D205,'EPA_US9RT techs'!$K$2:$K$1718,'Service PJ'!$B205,'EPA_US9RT techs'!$L$2:$L$1718,'Service PJ'!$A205,'EPA_US9RT techs'!$C$2:$C$1718,"VDA_FLOP",'EPA_US9RT techs'!$F$2:$F$1718,'Service PJ'!I$1),1/AVERAGEIFS('EPA_US9RT techs'!$I$2:$I$1718,'EPA_US9RT techs'!$K$2:$K$1718,'Service PJ'!$B205,'EPA_US9RT techs'!$L$2:$L$1718,'Service PJ'!$A205,'EPA_US9RT techs'!$C$2:$C$1718,"VDA_FLOP",'EPA_US9RT techs'!$F$2:$F$1718,'Service PJ'!I$1)),"")</f>
        <v>1.2134292666612403</v>
      </c>
      <c r="J205" s="1">
        <f>IFERROR(IFERROR(1/AVERAGEIFS('EPA_US9RT techs'!$I$2:$I$1718,'EPA_US9RT techs'!$J$2:$J$1718,'Service PJ'!$D205,'EPA_US9RT techs'!$K$2:$K$1718,'Service PJ'!$B205,'EPA_US9RT techs'!$L$2:$L$1718,'Service PJ'!$A205,'EPA_US9RT techs'!$C$2:$C$1718,"VDA_FLOP",'EPA_US9RT techs'!$F$2:$F$1718,'Service PJ'!J$1),1/AVERAGEIFS('EPA_US9RT techs'!$I$2:$I$1718,'EPA_US9RT techs'!$K$2:$K$1718,'Service PJ'!$B205,'EPA_US9RT techs'!$L$2:$L$1718,'Service PJ'!$A205,'EPA_US9RT techs'!$C$2:$C$1718,"VDA_FLOP",'EPA_US9RT techs'!$F$2:$F$1718,'Service PJ'!J$1)),"")</f>
        <v>1.3224876615700021</v>
      </c>
      <c r="L205" t="str">
        <f>IF(SUM(O205:AR205)=0,"\I: ","")&amp;'Service PJ'!D205&amp;"_"&amp;'Service PJ'!E205&amp;"_"&amp;'Service PJ'!C205</f>
        <v>INM_MDR_BIO</v>
      </c>
      <c r="M205" t="str">
        <f>"IND"&amp;'Service PJ'!C205</f>
        <v>INDBIO</v>
      </c>
      <c r="N205" t="str">
        <f t="shared" si="182"/>
        <v>INM_MDR</v>
      </c>
      <c r="O205" s="1">
        <f>'Service shares'!AK205*'Service PJ'!AV205</f>
        <v>0.31872198995712253</v>
      </c>
      <c r="P205" s="1">
        <f>'Service shares'!AL205*'Service PJ'!AW205</f>
        <v>0.25772261343653707</v>
      </c>
      <c r="Q205" s="1">
        <f>'Service shares'!AM205*'Service PJ'!AX205</f>
        <v>0</v>
      </c>
      <c r="R205" s="1">
        <f>'Service shares'!AN205*'Service PJ'!AY205</f>
        <v>6.5800705412281648E-5</v>
      </c>
      <c r="S205" s="1">
        <f>'Service shares'!AO205*'Service PJ'!AZ205</f>
        <v>5.1035992902312826</v>
      </c>
      <c r="T205" s="1">
        <f>'Service shares'!AP205*'Service PJ'!BA205</f>
        <v>1.4676949934707109</v>
      </c>
      <c r="U205" s="1">
        <f>'Service shares'!AQ205*'Service PJ'!BB205</f>
        <v>0.26328914085407601</v>
      </c>
      <c r="V205" s="14">
        <f>'Service shares'!AR205*'Service PJ'!BC205</f>
        <v>9.0929128079510164</v>
      </c>
      <c r="W205" s="1">
        <f>'Service shares'!AS205*'Service PJ'!BD205</f>
        <v>0.60245569299658119</v>
      </c>
      <c r="X205" s="1">
        <f>'Service shares'!AT205*'Service PJ'!BE205</f>
        <v>0</v>
      </c>
      <c r="Y205" s="1">
        <f>'Service shares'!AU205*'Service PJ'!BF205</f>
        <v>0.43276593298807536</v>
      </c>
      <c r="Z205" s="1">
        <f>'Service shares'!AV205*'Service PJ'!BG205</f>
        <v>5.6797828134066934</v>
      </c>
      <c r="AA205" s="1">
        <f>'Service shares'!AW205*'Service PJ'!BH205</f>
        <v>1.3064514261596147</v>
      </c>
      <c r="AB205" s="1">
        <f>'Service shares'!AX205*'Service PJ'!BI205</f>
        <v>1.2779551217420626</v>
      </c>
      <c r="AC205" s="1">
        <f>'Service shares'!AY205*'Service PJ'!BJ205</f>
        <v>1.5837437354133379</v>
      </c>
      <c r="AD205" s="1">
        <f>'Service shares'!AZ205*'Service PJ'!BK205</f>
        <v>2.1633945312432954</v>
      </c>
      <c r="AE205" s="1">
        <f>'Service shares'!BA205*'Service PJ'!BL205</f>
        <v>2.3230235049011569</v>
      </c>
      <c r="AF205" s="1">
        <f>'Service shares'!BB205*'Service PJ'!BM205</f>
        <v>1.8198111951917995</v>
      </c>
      <c r="AG205" s="1">
        <f>'Service shares'!BC205*'Service PJ'!BN205</f>
        <v>5.1202231662959514</v>
      </c>
      <c r="AH205" s="1">
        <f>'Service shares'!BD205*'Service PJ'!BO205</f>
        <v>0</v>
      </c>
      <c r="AI205" s="1">
        <f>'Service shares'!BE205*'Service PJ'!BP205</f>
        <v>0.11310858246584496</v>
      </c>
      <c r="AJ205" s="1">
        <f>'Service shares'!BF205*'Service PJ'!BQ205</f>
        <v>0</v>
      </c>
      <c r="AK205" s="1">
        <f>'Service shares'!BG205*'Service PJ'!BR205</f>
        <v>0</v>
      </c>
      <c r="AL205" s="1">
        <f>'Service shares'!BH205*'Service PJ'!BS205</f>
        <v>0.31917375071417348</v>
      </c>
      <c r="AM205" s="1">
        <f>'Service shares'!BI205*'Service PJ'!BT205</f>
        <v>0.26165296739960398</v>
      </c>
      <c r="AN205" s="1">
        <f>'Service shares'!BJ205*'Service PJ'!BU205</f>
        <v>0</v>
      </c>
      <c r="AO205" s="1">
        <f>'Service shares'!BK205*'Service PJ'!BV205</f>
        <v>0</v>
      </c>
      <c r="AP205" s="1">
        <f>'Service shares'!BL205*'Service PJ'!BW205</f>
        <v>0.92193439106594499</v>
      </c>
      <c r="AQ205" s="1">
        <f>'Service shares'!BM205*'Service PJ'!BX205</f>
        <v>1.8079518562265529</v>
      </c>
      <c r="AR205" s="1">
        <f>'Service shares'!BN205*'Service PJ'!BY205</f>
        <v>0</v>
      </c>
      <c r="AS205" s="2">
        <v>0</v>
      </c>
      <c r="AU205" t="str">
        <f t="shared" si="151"/>
        <v>INM_MDR_BIO</v>
      </c>
      <c r="AV205" s="1">
        <f t="shared" si="183"/>
        <v>1.0320564787169744</v>
      </c>
      <c r="AW205" s="1">
        <f t="shared" si="183"/>
        <v>1.0320564787169744</v>
      </c>
      <c r="AX205" s="1">
        <f t="shared" si="183"/>
        <v>1.0320564787169744</v>
      </c>
      <c r="AY205" s="1">
        <f t="shared" si="183"/>
        <v>1.0320564787169744</v>
      </c>
      <c r="AZ205" s="1">
        <f t="shared" si="183"/>
        <v>1.0320564787169744</v>
      </c>
      <c r="BA205" s="1">
        <f t="shared" si="183"/>
        <v>1.0320564787169744</v>
      </c>
      <c r="BB205" s="1">
        <f t="shared" si="183"/>
        <v>1.0320564787169744</v>
      </c>
      <c r="BC205" s="1">
        <f t="shared" si="183"/>
        <v>1.0320564787169744</v>
      </c>
      <c r="BD205" s="1">
        <f t="shared" si="183"/>
        <v>1.0320564787169744</v>
      </c>
      <c r="BE205" s="1">
        <f t="shared" si="183"/>
        <v>1.0320564787169744</v>
      </c>
      <c r="BF205" s="1">
        <f t="shared" si="183"/>
        <v>1.0320564787169744</v>
      </c>
      <c r="BG205" s="1">
        <f t="shared" si="183"/>
        <v>1.0320564787169744</v>
      </c>
      <c r="BH205" s="1">
        <f t="shared" si="183"/>
        <v>1.0320564787169744</v>
      </c>
      <c r="BI205" s="1">
        <f t="shared" si="183"/>
        <v>1.0320564787169744</v>
      </c>
      <c r="BJ205" s="1">
        <f t="shared" si="183"/>
        <v>1.0320564787169744</v>
      </c>
      <c r="BK205" s="1">
        <f t="shared" si="183"/>
        <v>1.0320564787169744</v>
      </c>
      <c r="BL205" s="1">
        <f t="shared" si="144"/>
        <v>1.0320564787169744</v>
      </c>
      <c r="BM205" s="1">
        <f t="shared" si="190"/>
        <v>1.0320564787169744</v>
      </c>
      <c r="BN205" s="1">
        <f t="shared" si="190"/>
        <v>1.0320564787169744</v>
      </c>
      <c r="BO205" s="1">
        <f t="shared" si="190"/>
        <v>1.0320564787169744</v>
      </c>
      <c r="BP205" s="1">
        <f t="shared" si="190"/>
        <v>1.0320564787169744</v>
      </c>
      <c r="BQ205" s="1">
        <f t="shared" si="190"/>
        <v>1.0320564787169744</v>
      </c>
      <c r="BR205" s="1">
        <f t="shared" si="190"/>
        <v>1.0320564787169744</v>
      </c>
      <c r="BS205" s="1">
        <f t="shared" si="190"/>
        <v>1.0320564787169744</v>
      </c>
      <c r="BT205" s="1">
        <f t="shared" si="190"/>
        <v>1.0320564787169744</v>
      </c>
      <c r="BU205" s="1">
        <f t="shared" si="190"/>
        <v>1.0320564787169744</v>
      </c>
      <c r="BV205" s="1">
        <f t="shared" si="190"/>
        <v>1.0320564787169744</v>
      </c>
      <c r="BW205" s="1">
        <f t="shared" si="190"/>
        <v>1.0320564787169744</v>
      </c>
      <c r="BX205" s="1">
        <f t="shared" si="190"/>
        <v>1.0320564787169744</v>
      </c>
      <c r="BY205" s="1">
        <f t="shared" si="190"/>
        <v>1.0320564787169744</v>
      </c>
      <c r="CC205" t="str">
        <f t="shared" si="184"/>
        <v>PRE</v>
      </c>
      <c r="CD205" t="str">
        <f t="shared" si="185"/>
        <v>INM_MDR_BIO</v>
      </c>
      <c r="CE205" t="str">
        <f>VLOOKUP(D205,'IND Balance'!$AM$5:$AN$21,2,FALSE)&amp;" - "&amp;VLOOKUP(E205,'MECS_Table 5.4'!$AF$18:$AG$30,2,FALSE)&amp;" - "&amp;VLOOKUP('Service PJ'!M205,'IND Balance'!$AM$22:$AN$32,2,FALSE)</f>
        <v>Non-metals - Machine drive - Biomass</v>
      </c>
      <c r="CF205" t="s">
        <v>109</v>
      </c>
      <c r="CG205" t="s">
        <v>110</v>
      </c>
      <c r="CL205" t="str">
        <f t="shared" si="186"/>
        <v>INM_MDR_BIO</v>
      </c>
      <c r="CM205" t="str">
        <f t="shared" si="187"/>
        <v>INM_MDR</v>
      </c>
      <c r="CN205" s="1">
        <f t="shared" si="152"/>
        <v>5.0784125136363201E-3</v>
      </c>
      <c r="CO205" s="1">
        <f t="shared" si="153"/>
        <v>1.9817730774406614E-2</v>
      </c>
      <c r="CP205" s="1">
        <f t="shared" si="154"/>
        <v>0</v>
      </c>
      <c r="CQ205" s="1">
        <f t="shared" si="155"/>
        <v>3.1209365727189295E-6</v>
      </c>
      <c r="CR205" s="1">
        <f t="shared" si="156"/>
        <v>4.266953009216691E-2</v>
      </c>
      <c r="CS205" s="1">
        <f t="shared" si="157"/>
        <v>6.7561066194668437E-3</v>
      </c>
      <c r="CT205" s="1">
        <f t="shared" si="158"/>
        <v>1.7428818922306088E-2</v>
      </c>
      <c r="CU205" s="1">
        <f t="shared" si="159"/>
        <v>0.10598142306654057</v>
      </c>
      <c r="CV205" s="1">
        <f t="shared" si="160"/>
        <v>3.6154578813272525E-2</v>
      </c>
      <c r="CW205" s="1">
        <f t="shared" si="161"/>
        <v>0</v>
      </c>
      <c r="CX205" s="1">
        <f t="shared" si="162"/>
        <v>3.4228250960931697E-2</v>
      </c>
      <c r="CY205" s="1">
        <f t="shared" si="163"/>
        <v>0.1394076627685473</v>
      </c>
      <c r="CZ205" s="1">
        <f t="shared" si="164"/>
        <v>7.4214270410679364E-2</v>
      </c>
      <c r="DA205" s="1">
        <f t="shared" si="165"/>
        <v>2.6015853558058112E-2</v>
      </c>
      <c r="DB205" s="1">
        <f t="shared" si="166"/>
        <v>5.7993028539669179E-2</v>
      </c>
      <c r="DC205" s="1">
        <f t="shared" si="167"/>
        <v>4.1592578050712314E-2</v>
      </c>
      <c r="DD205" s="1">
        <f t="shared" si="168"/>
        <v>2.0045815669276032E-2</v>
      </c>
      <c r="DE205" s="1">
        <f t="shared" si="169"/>
        <v>5.6068003018315396E-2</v>
      </c>
      <c r="DF205" s="1">
        <f t="shared" si="170"/>
        <v>0.11085920148945765</v>
      </c>
      <c r="DG205" s="1">
        <f t="shared" si="171"/>
        <v>0</v>
      </c>
      <c r="DH205" s="1">
        <f t="shared" si="172"/>
        <v>3.7406597715088407E-3</v>
      </c>
      <c r="DI205" s="1">
        <f t="shared" si="173"/>
        <v>0</v>
      </c>
      <c r="DJ205" s="1">
        <f t="shared" si="174"/>
        <v>0</v>
      </c>
      <c r="DK205" s="1">
        <f t="shared" si="175"/>
        <v>8.0361518546302552E-2</v>
      </c>
      <c r="DL205" s="1">
        <f t="shared" si="176"/>
        <v>3.7557869666201577E-3</v>
      </c>
      <c r="DM205" s="1">
        <f t="shared" si="177"/>
        <v>0</v>
      </c>
      <c r="DN205" s="1">
        <f t="shared" si="178"/>
        <v>0</v>
      </c>
      <c r="DO205" s="1">
        <f t="shared" si="179"/>
        <v>4.7977156169508484E-2</v>
      </c>
      <c r="DP205" s="1">
        <f t="shared" si="180"/>
        <v>1.4216258045314369E-2</v>
      </c>
      <c r="DQ205" s="1" t="str">
        <f t="shared" si="181"/>
        <v/>
      </c>
      <c r="DR205" s="1">
        <v>3</v>
      </c>
      <c r="DS205" s="1">
        <f t="shared" si="188"/>
        <v>0.14940766276854731</v>
      </c>
      <c r="DT205">
        <f t="shared" si="189"/>
        <v>3</v>
      </c>
    </row>
    <row r="206" spans="1:124" x14ac:dyDescent="0.45">
      <c r="A206" s="74" t="s">
        <v>160</v>
      </c>
      <c r="B206" t="str">
        <f>VLOOKUP(E206,'EPA_US9RT techs'!$R$26:$S$34,2,FALSE)</f>
        <v>STM</v>
      </c>
      <c r="C206" t="str">
        <f>'Service shares'!A206</f>
        <v>BIO</v>
      </c>
      <c r="D206" t="str">
        <f>'Service shares'!B206</f>
        <v>ILP</v>
      </c>
      <c r="E206" t="str">
        <f>'Service shares'!C206</f>
        <v>STM</v>
      </c>
      <c r="F206" s="1">
        <f>IFERROR(1/AVERAGEIFS('EPA_US9RT techs'!$I$2:$I$1718,'EPA_US9RT techs'!$J$2:$J$1718,'Service PJ'!$D206,'EPA_US9RT techs'!$K$2:$K$1718,'Service PJ'!$B206,'EPA_US9RT techs'!$L$2:$L$1718,'Service PJ'!$A206,'EPA_US9RT techs'!$C$2:$C$1718,"VDA_FLOP",'EPA_US9RT techs'!$F$2:$F$1718,'Service PJ'!F$1),1/AVERAGEIFS('EPA_US9RT techs'!$I$2:$I$1718,'EPA_US9RT techs'!$K$2:$K$1718,'Service PJ'!$B206,'EPA_US9RT techs'!$L$2:$L$1718,'Service PJ'!$A206,'EPA_US9RT techs'!$C$2:$C$1718,"VDA_FLOP",'EPA_US9RT techs'!$F$2:$F$1718,'Service PJ'!F$1))</f>
        <v>0.81383707767861724</v>
      </c>
      <c r="G206" s="1" t="str">
        <f>IFERROR(IFERROR(1/AVERAGEIFS('EPA_US9RT techs'!$I$2:$I$1718,'EPA_US9RT techs'!$J$2:$J$1718,'Service PJ'!$D206,'EPA_US9RT techs'!$K$2:$K$1718,'Service PJ'!$B206,'EPA_US9RT techs'!$L$2:$L$1718,'Service PJ'!$A206,'EPA_US9RT techs'!$C$2:$C$1718,"VDA_FLOP",'EPA_US9RT techs'!$F$2:$F$1718,'Service PJ'!G$1),1/AVERAGEIFS('EPA_US9RT techs'!$I$2:$I$1718,'EPA_US9RT techs'!$K$2:$K$1718,'Service PJ'!$B206,'EPA_US9RT techs'!$L$2:$L$1718,'Service PJ'!$A206,'EPA_US9RT techs'!$C$2:$C$1718,"VDA_FLOP",'EPA_US9RT techs'!$F$2:$F$1718,'Service PJ'!G$1)),"")</f>
        <v/>
      </c>
      <c r="H206" s="1" t="str">
        <f>IFERROR(IFERROR(1/AVERAGEIFS('EPA_US9RT techs'!$I$2:$I$1718,'EPA_US9RT techs'!$J$2:$J$1718,'Service PJ'!$D206,'EPA_US9RT techs'!$K$2:$K$1718,'Service PJ'!$B206,'EPA_US9RT techs'!$L$2:$L$1718,'Service PJ'!$A206,'EPA_US9RT techs'!$C$2:$C$1718,"VDA_FLOP",'EPA_US9RT techs'!$F$2:$F$1718,'Service PJ'!H$1),1/AVERAGEIFS('EPA_US9RT techs'!$I$2:$I$1718,'EPA_US9RT techs'!$K$2:$K$1718,'Service PJ'!$B206,'EPA_US9RT techs'!$L$2:$L$1718,'Service PJ'!$A206,'EPA_US9RT techs'!$C$2:$C$1718,"VDA_FLOP",'EPA_US9RT techs'!$F$2:$F$1718,'Service PJ'!H$1)),"")</f>
        <v/>
      </c>
      <c r="I206" s="1" t="str">
        <f>IFERROR(IFERROR(1/AVERAGEIFS('EPA_US9RT techs'!$I$2:$I$1718,'EPA_US9RT techs'!$J$2:$J$1718,'Service PJ'!$D206,'EPA_US9RT techs'!$K$2:$K$1718,'Service PJ'!$B206,'EPA_US9RT techs'!$L$2:$L$1718,'Service PJ'!$A206,'EPA_US9RT techs'!$C$2:$C$1718,"VDA_FLOP",'EPA_US9RT techs'!$F$2:$F$1718,'Service PJ'!I$1),1/AVERAGEIFS('EPA_US9RT techs'!$I$2:$I$1718,'EPA_US9RT techs'!$K$2:$K$1718,'Service PJ'!$B206,'EPA_US9RT techs'!$L$2:$L$1718,'Service PJ'!$A206,'EPA_US9RT techs'!$C$2:$C$1718,"VDA_FLOP",'EPA_US9RT techs'!$F$2:$F$1718,'Service PJ'!I$1)),"")</f>
        <v/>
      </c>
      <c r="J206" s="1" t="str">
        <f>IFERROR(IFERROR(1/AVERAGEIFS('EPA_US9RT techs'!$I$2:$I$1718,'EPA_US9RT techs'!$J$2:$J$1718,'Service PJ'!$D206,'EPA_US9RT techs'!$K$2:$K$1718,'Service PJ'!$B206,'EPA_US9RT techs'!$L$2:$L$1718,'Service PJ'!$A206,'EPA_US9RT techs'!$C$2:$C$1718,"VDA_FLOP",'EPA_US9RT techs'!$F$2:$F$1718,'Service PJ'!J$1),1/AVERAGEIFS('EPA_US9RT techs'!$I$2:$I$1718,'EPA_US9RT techs'!$K$2:$K$1718,'Service PJ'!$B206,'EPA_US9RT techs'!$L$2:$L$1718,'Service PJ'!$A206,'EPA_US9RT techs'!$C$2:$C$1718,"VDA_FLOP",'EPA_US9RT techs'!$F$2:$F$1718,'Service PJ'!J$1)),"")</f>
        <v/>
      </c>
      <c r="L206" t="str">
        <f>IF(SUM(O206:AR206)=0,"\I: ","")&amp;'Service PJ'!D206&amp;"_"&amp;'Service PJ'!E206&amp;"_"&amp;'Service PJ'!C206</f>
        <v>ILP_STM_BIO</v>
      </c>
      <c r="M206" t="str">
        <f>"IND"&amp;'Service PJ'!C206</f>
        <v>INDBIO</v>
      </c>
      <c r="N206" t="str">
        <f t="shared" si="182"/>
        <v>ILP_STM</v>
      </c>
      <c r="O206" s="1">
        <f>'Service shares'!AK206*'Service PJ'!AV206</f>
        <v>0</v>
      </c>
      <c r="P206" s="1">
        <f>'Service shares'!AL206*'Service PJ'!AW206</f>
        <v>0</v>
      </c>
      <c r="Q206" s="1">
        <f>'Service shares'!AM206*'Service PJ'!AX206</f>
        <v>25.899062834847502</v>
      </c>
      <c r="R206" s="1">
        <f>'Service shares'!AN206*'Service PJ'!AY206</f>
        <v>0</v>
      </c>
      <c r="S206" s="1">
        <f>'Service shares'!AO206*'Service PJ'!AZ206</f>
        <v>55.016202135236838</v>
      </c>
      <c r="T206" s="1">
        <f>'Service shares'!AP206*'Service PJ'!BA206</f>
        <v>1.8906354696454886</v>
      </c>
      <c r="U206" s="1">
        <f>'Service shares'!AQ206*'Service PJ'!BB206</f>
        <v>2.9961406275559224</v>
      </c>
      <c r="V206" s="14">
        <f>'Service shares'!AR206*'Service PJ'!BC206</f>
        <v>158.48369054974017</v>
      </c>
      <c r="W206" s="1">
        <f>'Service shares'!AS206*'Service PJ'!BD206</f>
        <v>74.176774122207462</v>
      </c>
      <c r="X206" s="1">
        <f>'Service shares'!AT206*'Service PJ'!BE206</f>
        <v>0</v>
      </c>
      <c r="Y206" s="1">
        <f>'Service shares'!AU206*'Service PJ'!BF206</f>
        <v>132.68472441008402</v>
      </c>
      <c r="Z206" s="1">
        <f>'Service shares'!AV206*'Service PJ'!BG206</f>
        <v>40.992618168931557</v>
      </c>
      <c r="AA206" s="1">
        <f>'Service shares'!AW206*'Service PJ'!BH206</f>
        <v>5.0502771906063124</v>
      </c>
      <c r="AB206" s="1">
        <f>'Service shares'!AX206*'Service PJ'!BI206</f>
        <v>4.9844757054332091E-2</v>
      </c>
      <c r="AC206" s="1">
        <f>'Service shares'!AY206*'Service PJ'!BJ206</f>
        <v>3.3743845943815547</v>
      </c>
      <c r="AD206" s="1">
        <f>'Service shares'!AZ206*'Service PJ'!BK206</f>
        <v>25.539106239325189</v>
      </c>
      <c r="AE206" s="1">
        <f>'Service shares'!BA206*'Service PJ'!BL206</f>
        <v>0.81717665552259278</v>
      </c>
      <c r="AF206" s="1">
        <f>'Service shares'!BB206*'Service PJ'!BM206</f>
        <v>10.48147654327664</v>
      </c>
      <c r="AG206" s="1">
        <f>'Service shares'!BC206*'Service PJ'!BN206</f>
        <v>14.235893975349162</v>
      </c>
      <c r="AH206" s="1">
        <f>'Service shares'!BD206*'Service PJ'!BO206</f>
        <v>0</v>
      </c>
      <c r="AI206" s="1">
        <f>'Service shares'!BE206*'Service PJ'!BP206</f>
        <v>18.621592009991943</v>
      </c>
      <c r="AJ206" s="1">
        <f>'Service shares'!BF206*'Service PJ'!BQ206</f>
        <v>0</v>
      </c>
      <c r="AK206" s="1">
        <f>'Service shares'!BG206*'Service PJ'!BR206</f>
        <v>0</v>
      </c>
      <c r="AL206" s="1">
        <f>'Service shares'!BH206*'Service PJ'!BS206</f>
        <v>1.7605709282434696</v>
      </c>
      <c r="AM206" s="1">
        <f>'Service shares'!BI206*'Service PJ'!BT206</f>
        <v>7.8588691892676419</v>
      </c>
      <c r="AN206" s="1">
        <f>'Service shares'!BJ206*'Service PJ'!BU206</f>
        <v>0</v>
      </c>
      <c r="AO206" s="1">
        <f>'Service shares'!BK206*'Service PJ'!BV206</f>
        <v>0</v>
      </c>
      <c r="AP206" s="1">
        <f>'Service shares'!BL206*'Service PJ'!BW206</f>
        <v>6.9277874591598714</v>
      </c>
      <c r="AQ206" s="1">
        <f>'Service shares'!BM206*'Service PJ'!BX206</f>
        <v>474.29798082260572</v>
      </c>
      <c r="AR206" s="1">
        <f>'Service shares'!BN206*'Service PJ'!BY206</f>
        <v>0</v>
      </c>
      <c r="AS206" s="2">
        <v>0</v>
      </c>
      <c r="AU206" t="str">
        <f t="shared" si="151"/>
        <v>ILP_STM_BIO</v>
      </c>
      <c r="AV206" s="1">
        <f t="shared" si="183"/>
        <v>0.81383707767861724</v>
      </c>
      <c r="AW206" s="1">
        <f t="shared" si="183"/>
        <v>0.81383707767861724</v>
      </c>
      <c r="AX206" s="1">
        <f t="shared" si="183"/>
        <v>0.81383707767861724</v>
      </c>
      <c r="AY206" s="1">
        <f t="shared" si="183"/>
        <v>0.81383707767861724</v>
      </c>
      <c r="AZ206" s="1">
        <f t="shared" si="183"/>
        <v>0.81383707767861724</v>
      </c>
      <c r="BA206" s="1">
        <f t="shared" si="183"/>
        <v>0.81383707767861724</v>
      </c>
      <c r="BB206" s="1">
        <f t="shared" si="183"/>
        <v>0.81383707767861724</v>
      </c>
      <c r="BC206" s="1">
        <f t="shared" si="183"/>
        <v>0.81383707767861724</v>
      </c>
      <c r="BD206" s="1">
        <f t="shared" si="183"/>
        <v>0.81383707767861724</v>
      </c>
      <c r="BE206" s="1">
        <f t="shared" si="183"/>
        <v>0.81383707767861724</v>
      </c>
      <c r="BF206" s="1">
        <f t="shared" si="183"/>
        <v>0.81383707767861724</v>
      </c>
      <c r="BG206" s="1">
        <f t="shared" si="183"/>
        <v>0.81383707767861724</v>
      </c>
      <c r="BH206" s="1">
        <f t="shared" si="183"/>
        <v>0.81383707767861724</v>
      </c>
      <c r="BI206" s="1">
        <f t="shared" si="183"/>
        <v>0.81383707767861724</v>
      </c>
      <c r="BJ206" s="1">
        <f t="shared" si="183"/>
        <v>0.81383707767861724</v>
      </c>
      <c r="BK206" s="1">
        <f t="shared" si="183"/>
        <v>0.81383707767861724</v>
      </c>
      <c r="BL206" s="1">
        <f t="shared" si="144"/>
        <v>0.81383707767861724</v>
      </c>
      <c r="BM206" s="1">
        <f t="shared" si="190"/>
        <v>0.81383707767861724</v>
      </c>
      <c r="BN206" s="1">
        <f t="shared" si="190"/>
        <v>0.81383707767861724</v>
      </c>
      <c r="BO206" s="1">
        <f t="shared" si="190"/>
        <v>0.81383707767861724</v>
      </c>
      <c r="BP206" s="1">
        <f t="shared" si="190"/>
        <v>0.81383707767861724</v>
      </c>
      <c r="BQ206" s="1">
        <f t="shared" si="190"/>
        <v>0.81383707767861724</v>
      </c>
      <c r="BR206" s="1">
        <f t="shared" si="190"/>
        <v>0.81383707767861724</v>
      </c>
      <c r="BS206" s="1">
        <f t="shared" si="190"/>
        <v>0.81383707767861724</v>
      </c>
      <c r="BT206" s="1">
        <f t="shared" si="190"/>
        <v>0.81383707767861724</v>
      </c>
      <c r="BU206" s="1">
        <f t="shared" si="190"/>
        <v>0.81383707767861724</v>
      </c>
      <c r="BV206" s="1">
        <f t="shared" si="190"/>
        <v>0.81383707767861724</v>
      </c>
      <c r="BW206" s="1">
        <f t="shared" si="190"/>
        <v>0.81383707767861724</v>
      </c>
      <c r="BX206" s="1">
        <f t="shared" si="190"/>
        <v>0.81383707767861724</v>
      </c>
      <c r="BY206" s="1">
        <f t="shared" si="190"/>
        <v>0.81383707767861724</v>
      </c>
      <c r="CC206" t="str">
        <f t="shared" si="184"/>
        <v>PRE</v>
      </c>
      <c r="CD206" t="str">
        <f t="shared" si="185"/>
        <v>ILP_STM_BIO</v>
      </c>
      <c r="CE206" t="str">
        <f>VLOOKUP(D206,'IND Balance'!$AM$5:$AN$21,2,FALSE)&amp;" - "&amp;VLOOKUP(E206,'MECS_Table 5.4'!$AF$18:$AG$30,2,FALSE)&amp;" - "&amp;VLOOKUP('Service PJ'!M206,'IND Balance'!$AM$22:$AN$32,2,FALSE)</f>
        <v>Pulp and Paper - Steam - Biomass</v>
      </c>
      <c r="CF206" t="s">
        <v>109</v>
      </c>
      <c r="CG206" t="s">
        <v>110</v>
      </c>
      <c r="CL206" t="str">
        <f t="shared" si="186"/>
        <v>ILP_STM_BIO</v>
      </c>
      <c r="CM206" t="str">
        <f t="shared" si="187"/>
        <v>ILP_STM</v>
      </c>
      <c r="CN206" s="1">
        <f t="shared" si="152"/>
        <v>0</v>
      </c>
      <c r="CO206" s="1">
        <f t="shared" si="153"/>
        <v>0</v>
      </c>
      <c r="CP206" s="1">
        <f t="shared" si="154"/>
        <v>0.81321394856771956</v>
      </c>
      <c r="CQ206" s="1">
        <f t="shared" si="155"/>
        <v>0</v>
      </c>
      <c r="CR206" s="1">
        <f t="shared" si="156"/>
        <v>0.48812589416461422</v>
      </c>
      <c r="CS206" s="1">
        <f t="shared" si="157"/>
        <v>3.5255839104210228E-2</v>
      </c>
      <c r="CT206" s="1">
        <f t="shared" si="158"/>
        <v>0.39149752964059958</v>
      </c>
      <c r="CU206" s="1">
        <f t="shared" si="159"/>
        <v>0.90173286324785462</v>
      </c>
      <c r="CV206" s="1">
        <f t="shared" si="160"/>
        <v>0.70332841857669592</v>
      </c>
      <c r="CW206" s="1">
        <f t="shared" si="161"/>
        <v>0</v>
      </c>
      <c r="CX206" s="1">
        <f t="shared" si="162"/>
        <v>0.82163199827491207</v>
      </c>
      <c r="CY206" s="1">
        <f t="shared" si="163"/>
        <v>0.64046099433229142</v>
      </c>
      <c r="CZ206" s="1">
        <f t="shared" si="164"/>
        <v>0.38516869065622455</v>
      </c>
      <c r="DA206" s="1">
        <f t="shared" si="165"/>
        <v>1.407880495001836E-3</v>
      </c>
      <c r="DB206" s="1">
        <f t="shared" si="166"/>
        <v>0.3774788397159799</v>
      </c>
      <c r="DC206" s="1">
        <f t="shared" si="167"/>
        <v>0.66875901481036826</v>
      </c>
      <c r="DD206" s="1">
        <f t="shared" si="168"/>
        <v>3.208551279941433E-2</v>
      </c>
      <c r="DE206" s="1">
        <f t="shared" si="169"/>
        <v>0.34575815559292994</v>
      </c>
      <c r="DF206" s="1">
        <f t="shared" si="170"/>
        <v>0.2142327480500395</v>
      </c>
      <c r="DG206" s="1">
        <f t="shared" si="171"/>
        <v>0</v>
      </c>
      <c r="DH206" s="1">
        <f t="shared" si="172"/>
        <v>0.72285961117271169</v>
      </c>
      <c r="DI206" s="1">
        <f t="shared" si="173"/>
        <v>0</v>
      </c>
      <c r="DJ206" s="1">
        <f t="shared" si="174"/>
        <v>0</v>
      </c>
      <c r="DK206" s="1">
        <f t="shared" si="175"/>
        <v>0.66516071745127892</v>
      </c>
      <c r="DL206" s="1">
        <f t="shared" si="176"/>
        <v>4.0274004882895016E-2</v>
      </c>
      <c r="DM206" s="1" t="str">
        <f t="shared" si="177"/>
        <v/>
      </c>
      <c r="DN206" s="1">
        <f t="shared" si="178"/>
        <v>0</v>
      </c>
      <c r="DO206" s="1">
        <f t="shared" si="179"/>
        <v>0.53443813284770258</v>
      </c>
      <c r="DP206" s="1">
        <f t="shared" si="180"/>
        <v>0.79054225551724755</v>
      </c>
      <c r="DQ206" s="1" t="str">
        <f t="shared" si="181"/>
        <v/>
      </c>
      <c r="DR206" s="1">
        <v>3</v>
      </c>
      <c r="DS206" s="1">
        <f t="shared" si="188"/>
        <v>0.91173286324785463</v>
      </c>
      <c r="DT206">
        <f t="shared" si="189"/>
        <v>3</v>
      </c>
    </row>
    <row r="207" spans="1:124" x14ac:dyDescent="0.45">
      <c r="A207" s="74" t="s">
        <v>160</v>
      </c>
      <c r="B207" t="str">
        <f>VLOOKUP(E207,'EPA_US9RT techs'!$R$26:$S$34,2,FALSE)</f>
        <v>MDR</v>
      </c>
      <c r="C207" t="str">
        <f>'Service shares'!A207</f>
        <v>BIO</v>
      </c>
      <c r="D207" t="str">
        <f>'Service shares'!B207</f>
        <v>ILP</v>
      </c>
      <c r="E207" t="str">
        <f>'Service shares'!C207</f>
        <v>MDR</v>
      </c>
      <c r="F207" s="1">
        <f>IFERROR(1/AVERAGEIFS('EPA_US9RT techs'!$I$2:$I$1718,'EPA_US9RT techs'!$J$2:$J$1718,'Service PJ'!$D207,'EPA_US9RT techs'!$K$2:$K$1718,'Service PJ'!$B207,'EPA_US9RT techs'!$L$2:$L$1718,'Service PJ'!$A207,'EPA_US9RT techs'!$C$2:$C$1718,"VDA_FLOP",'EPA_US9RT techs'!$F$2:$F$1718,'Service PJ'!F$1),1/AVERAGEIFS('EPA_US9RT techs'!$I$2:$I$1718,'EPA_US9RT techs'!$K$2:$K$1718,'Service PJ'!$B207,'EPA_US9RT techs'!$L$2:$L$1718,'Service PJ'!$A207,'EPA_US9RT techs'!$C$2:$C$1718,"VDA_FLOP",'EPA_US9RT techs'!$F$2:$F$1718,'Service PJ'!F$1))</f>
        <v>1</v>
      </c>
      <c r="G207" s="1">
        <f>IFERROR(IFERROR(1/AVERAGEIFS('EPA_US9RT techs'!$I$2:$I$1718,'EPA_US9RT techs'!$J$2:$J$1718,'Service PJ'!$D207,'EPA_US9RT techs'!$K$2:$K$1718,'Service PJ'!$B207,'EPA_US9RT techs'!$L$2:$L$1718,'Service PJ'!$A207,'EPA_US9RT techs'!$C$2:$C$1718,"VDA_FLOP",'EPA_US9RT techs'!$F$2:$F$1718,'Service PJ'!G$1),1/AVERAGEIFS('EPA_US9RT techs'!$I$2:$I$1718,'EPA_US9RT techs'!$K$2:$K$1718,'Service PJ'!$B207,'EPA_US9RT techs'!$L$2:$L$1718,'Service PJ'!$A207,'EPA_US9RT techs'!$C$2:$C$1718,"VDA_FLOP",'EPA_US9RT techs'!$F$2:$F$1718,'Service PJ'!G$1)),"")</f>
        <v>1.0320564787169744</v>
      </c>
      <c r="H207" s="1">
        <f>IFERROR(IFERROR(1/AVERAGEIFS('EPA_US9RT techs'!$I$2:$I$1718,'EPA_US9RT techs'!$J$2:$J$1718,'Service PJ'!$D207,'EPA_US9RT techs'!$K$2:$K$1718,'Service PJ'!$B207,'EPA_US9RT techs'!$L$2:$L$1718,'Service PJ'!$A207,'EPA_US9RT techs'!$C$2:$C$1718,"VDA_FLOP",'EPA_US9RT techs'!$F$2:$F$1718,'Service PJ'!H$1),1/AVERAGEIFS('EPA_US9RT techs'!$I$2:$I$1718,'EPA_US9RT techs'!$K$2:$K$1718,'Service PJ'!$B207,'EPA_US9RT techs'!$L$2:$L$1718,'Service PJ'!$A207,'EPA_US9RT techs'!$C$2:$C$1718,"VDA_FLOP",'EPA_US9RT techs'!$F$2:$F$1718,'Service PJ'!H$1)),"")</f>
        <v>1.1266905811053975</v>
      </c>
      <c r="I207" s="1">
        <f>IFERROR(IFERROR(1/AVERAGEIFS('EPA_US9RT techs'!$I$2:$I$1718,'EPA_US9RT techs'!$J$2:$J$1718,'Service PJ'!$D207,'EPA_US9RT techs'!$K$2:$K$1718,'Service PJ'!$B207,'EPA_US9RT techs'!$L$2:$L$1718,'Service PJ'!$A207,'EPA_US9RT techs'!$C$2:$C$1718,"VDA_FLOP",'EPA_US9RT techs'!$F$2:$F$1718,'Service PJ'!I$1),1/AVERAGEIFS('EPA_US9RT techs'!$I$2:$I$1718,'EPA_US9RT techs'!$K$2:$K$1718,'Service PJ'!$B207,'EPA_US9RT techs'!$L$2:$L$1718,'Service PJ'!$A207,'EPA_US9RT techs'!$C$2:$C$1718,"VDA_FLOP",'EPA_US9RT techs'!$F$2:$F$1718,'Service PJ'!I$1)),"")</f>
        <v>1.2134292666612403</v>
      </c>
      <c r="J207" s="1">
        <f>IFERROR(IFERROR(1/AVERAGEIFS('EPA_US9RT techs'!$I$2:$I$1718,'EPA_US9RT techs'!$J$2:$J$1718,'Service PJ'!$D207,'EPA_US9RT techs'!$K$2:$K$1718,'Service PJ'!$B207,'EPA_US9RT techs'!$L$2:$L$1718,'Service PJ'!$A207,'EPA_US9RT techs'!$C$2:$C$1718,"VDA_FLOP",'EPA_US9RT techs'!$F$2:$F$1718,'Service PJ'!J$1),1/AVERAGEIFS('EPA_US9RT techs'!$I$2:$I$1718,'EPA_US9RT techs'!$K$2:$K$1718,'Service PJ'!$B207,'EPA_US9RT techs'!$L$2:$L$1718,'Service PJ'!$A207,'EPA_US9RT techs'!$C$2:$C$1718,"VDA_FLOP",'EPA_US9RT techs'!$F$2:$F$1718,'Service PJ'!J$1)),"")</f>
        <v>1.3224876615700021</v>
      </c>
      <c r="L207" t="str">
        <f>IF(SUM(O207:AR207)=0,"\I: ","")&amp;'Service PJ'!D207&amp;"_"&amp;'Service PJ'!E207&amp;"_"&amp;'Service PJ'!C207</f>
        <v>ILP_MDR_BIO</v>
      </c>
      <c r="M207" t="str">
        <f>"IND"&amp;'Service PJ'!C207</f>
        <v>INDBIO</v>
      </c>
      <c r="N207" t="str">
        <f t="shared" si="182"/>
        <v>ILP_MDR</v>
      </c>
      <c r="O207" s="1">
        <f>'Service shares'!AK207*'Service PJ'!AV207</f>
        <v>0</v>
      </c>
      <c r="P207" s="1">
        <f>'Service shares'!AL207*'Service PJ'!AW207</f>
        <v>0</v>
      </c>
      <c r="Q207" s="1">
        <f>'Service shares'!AM207*'Service PJ'!AX207</f>
        <v>32.843546115697769</v>
      </c>
      <c r="R207" s="1">
        <f>'Service shares'!AN207*'Service PJ'!AY207</f>
        <v>0</v>
      </c>
      <c r="S207" s="1">
        <f>'Service shares'!AO207*'Service PJ'!AZ207</f>
        <v>69.768052360101564</v>
      </c>
      <c r="T207" s="1">
        <f>'Service shares'!AP207*'Service PJ'!BA207</f>
        <v>2.3975837902414643</v>
      </c>
      <c r="U207" s="1">
        <f>'Service shares'!AQ207*'Service PJ'!BB207</f>
        <v>3.7995151985903122</v>
      </c>
      <c r="V207" s="14">
        <f>'Service shares'!AR207*'Service PJ'!BC207</f>
        <v>200.97894786187982</v>
      </c>
      <c r="W207" s="1">
        <f>'Service shares'!AS207*'Service PJ'!BD207</f>
        <v>94.066272479884617</v>
      </c>
      <c r="X207" s="1">
        <f>'Service shares'!AT207*'Service PJ'!BE207</f>
        <v>0</v>
      </c>
      <c r="Y207" s="1">
        <f>'Service shares'!AU207*'Service PJ'!BF207</f>
        <v>168.26233801586525</v>
      </c>
      <c r="Z207" s="1">
        <f>'Service shares'!AV207*'Service PJ'!BG207</f>
        <v>51.984234094485188</v>
      </c>
      <c r="AA207" s="1">
        <f>'Service shares'!AW207*'Service PJ'!BH207</f>
        <v>6.4044406882381955</v>
      </c>
      <c r="AB207" s="1">
        <f>'Service shares'!AX207*'Service PJ'!BI207</f>
        <v>6.3209954251201655E-2</v>
      </c>
      <c r="AC207" s="1">
        <f>'Service shares'!AY207*'Service PJ'!BJ207</f>
        <v>4.2791801674210372</v>
      </c>
      <c r="AD207" s="1">
        <f>'Service shares'!AZ207*'Service PJ'!BK207</f>
        <v>32.387072029354393</v>
      </c>
      <c r="AE207" s="1">
        <f>'Service shares'!BA207*'Service PJ'!BL207</f>
        <v>1.0362915191748088</v>
      </c>
      <c r="AF207" s="1">
        <f>'Service shares'!BB207*'Service PJ'!BM207</f>
        <v>13.291942662362276</v>
      </c>
      <c r="AG207" s="1">
        <f>'Service shares'!BC207*'Service PJ'!BN207</f>
        <v>18.053056330998213</v>
      </c>
      <c r="AH207" s="1">
        <f>'Service shares'!BD207*'Service PJ'!BO207</f>
        <v>0</v>
      </c>
      <c r="AI207" s="1">
        <f>'Service shares'!BE207*'Service PJ'!BP207</f>
        <v>23.614719954459723</v>
      </c>
      <c r="AJ207" s="1">
        <f>'Service shares'!BF207*'Service PJ'!BQ207</f>
        <v>0</v>
      </c>
      <c r="AK207" s="1">
        <f>'Service shares'!BG207*'Service PJ'!BR207</f>
        <v>0</v>
      </c>
      <c r="AL207" s="1">
        <f>'Service shares'!BH207*'Service PJ'!BS207</f>
        <v>2.2326442018557962</v>
      </c>
      <c r="AM207" s="1">
        <f>'Service shares'!BI207*'Service PJ'!BT207</f>
        <v>9.9661186306577019</v>
      </c>
      <c r="AN207" s="1">
        <f>'Service shares'!BJ207*'Service PJ'!BU207</f>
        <v>0</v>
      </c>
      <c r="AO207" s="1">
        <f>'Service shares'!BK207*'Service PJ'!BV207</f>
        <v>0</v>
      </c>
      <c r="AP207" s="1">
        <f>'Service shares'!BL207*'Service PJ'!BW207</f>
        <v>8.7853799323009234</v>
      </c>
      <c r="AQ207" s="1">
        <f>'Service shares'!BM207*'Service PJ'!BX207</f>
        <v>601.47456705536467</v>
      </c>
      <c r="AR207" s="1">
        <f>'Service shares'!BN207*'Service PJ'!BY207</f>
        <v>0</v>
      </c>
      <c r="AS207" s="2">
        <v>0</v>
      </c>
      <c r="AU207" t="str">
        <f t="shared" si="151"/>
        <v>ILP_MDR_BIO</v>
      </c>
      <c r="AV207" s="1">
        <f t="shared" si="183"/>
        <v>1.0320564787169744</v>
      </c>
      <c r="AW207" s="1">
        <f t="shared" si="183"/>
        <v>1.0320564787169744</v>
      </c>
      <c r="AX207" s="1">
        <f t="shared" si="183"/>
        <v>1.0320564787169744</v>
      </c>
      <c r="AY207" s="1">
        <f t="shared" si="183"/>
        <v>1.0320564787169744</v>
      </c>
      <c r="AZ207" s="1">
        <f t="shared" si="183"/>
        <v>1.0320564787169744</v>
      </c>
      <c r="BA207" s="1">
        <f t="shared" si="183"/>
        <v>1.0320564787169744</v>
      </c>
      <c r="BB207" s="1">
        <f t="shared" si="183"/>
        <v>1.0320564787169744</v>
      </c>
      <c r="BC207" s="1">
        <f t="shared" si="183"/>
        <v>1.0320564787169744</v>
      </c>
      <c r="BD207" s="1">
        <f t="shared" si="183"/>
        <v>1.0320564787169744</v>
      </c>
      <c r="BE207" s="1">
        <f t="shared" si="183"/>
        <v>1.0320564787169744</v>
      </c>
      <c r="BF207" s="1">
        <f t="shared" si="183"/>
        <v>1.0320564787169744</v>
      </c>
      <c r="BG207" s="1">
        <f t="shared" si="183"/>
        <v>1.0320564787169744</v>
      </c>
      <c r="BH207" s="1">
        <f t="shared" si="183"/>
        <v>1.0320564787169744</v>
      </c>
      <c r="BI207" s="1">
        <f t="shared" si="183"/>
        <v>1.0320564787169744</v>
      </c>
      <c r="BJ207" s="1">
        <f t="shared" si="183"/>
        <v>1.0320564787169744</v>
      </c>
      <c r="BK207" s="1">
        <f t="shared" si="183"/>
        <v>1.0320564787169744</v>
      </c>
      <c r="BL207" s="1">
        <f t="shared" si="144"/>
        <v>1.0320564787169744</v>
      </c>
      <c r="BM207" s="1">
        <f t="shared" si="190"/>
        <v>1.0320564787169744</v>
      </c>
      <c r="BN207" s="1">
        <f t="shared" si="190"/>
        <v>1.0320564787169744</v>
      </c>
      <c r="BO207" s="1">
        <f t="shared" si="190"/>
        <v>1.0320564787169744</v>
      </c>
      <c r="BP207" s="1">
        <f t="shared" si="190"/>
        <v>1.0320564787169744</v>
      </c>
      <c r="BQ207" s="1">
        <f t="shared" si="190"/>
        <v>1.0320564787169744</v>
      </c>
      <c r="BR207" s="1">
        <f t="shared" si="190"/>
        <v>1.0320564787169744</v>
      </c>
      <c r="BS207" s="1">
        <f t="shared" si="190"/>
        <v>1.0320564787169744</v>
      </c>
      <c r="BT207" s="1">
        <f t="shared" si="190"/>
        <v>1.0320564787169744</v>
      </c>
      <c r="BU207" s="1">
        <f t="shared" si="190"/>
        <v>1.0320564787169744</v>
      </c>
      <c r="BV207" s="1">
        <f t="shared" si="190"/>
        <v>1.0320564787169744</v>
      </c>
      <c r="BW207" s="1">
        <f t="shared" si="190"/>
        <v>1.0320564787169744</v>
      </c>
      <c r="BX207" s="1">
        <f t="shared" si="190"/>
        <v>1.0320564787169744</v>
      </c>
      <c r="BY207" s="1">
        <f t="shared" si="190"/>
        <v>1.0320564787169744</v>
      </c>
      <c r="CC207" t="str">
        <f t="shared" si="184"/>
        <v>PRE</v>
      </c>
      <c r="CD207" t="str">
        <f t="shared" si="185"/>
        <v>ILP_MDR_BIO</v>
      </c>
      <c r="CE207" t="str">
        <f>VLOOKUP(D207,'IND Balance'!$AM$5:$AN$21,2,FALSE)&amp;" - "&amp;VLOOKUP(E207,'MECS_Table 5.4'!$AF$18:$AG$30,2,FALSE)&amp;" - "&amp;VLOOKUP('Service PJ'!M207,'IND Balance'!$AM$22:$AN$32,2,FALSE)</f>
        <v>Pulp and Paper - Machine drive - Biomass</v>
      </c>
      <c r="CF207" t="s">
        <v>109</v>
      </c>
      <c r="CG207" t="s">
        <v>110</v>
      </c>
      <c r="CL207" t="str">
        <f t="shared" si="186"/>
        <v>ILP_MDR_BIO</v>
      </c>
      <c r="CM207" t="str">
        <f t="shared" si="187"/>
        <v>ILP_MDR</v>
      </c>
      <c r="CN207" s="1">
        <f t="shared" si="152"/>
        <v>0</v>
      </c>
      <c r="CO207" s="1">
        <f t="shared" si="153"/>
        <v>0</v>
      </c>
      <c r="CP207" s="1">
        <f t="shared" si="154"/>
        <v>0.53502763425764044</v>
      </c>
      <c r="CQ207" s="1">
        <f t="shared" si="155"/>
        <v>0</v>
      </c>
      <c r="CR207" s="1">
        <f t="shared" si="156"/>
        <v>0.28438049816035743</v>
      </c>
      <c r="CS207" s="1">
        <f t="shared" si="157"/>
        <v>2.4184800204900683E-2</v>
      </c>
      <c r="CT207" s="1">
        <f t="shared" si="158"/>
        <v>0.1814522132790625</v>
      </c>
      <c r="CU207" s="1">
        <f t="shared" si="159"/>
        <v>0.71799889754816559</v>
      </c>
      <c r="CV207" s="1">
        <f t="shared" si="160"/>
        <v>0.416961270668118</v>
      </c>
      <c r="CW207" s="1">
        <f t="shared" si="161"/>
        <v>0</v>
      </c>
      <c r="CX207" s="1">
        <f t="shared" si="162"/>
        <v>0.57528274839149229</v>
      </c>
      <c r="CY207" s="1">
        <f t="shared" si="163"/>
        <v>0.51342016910785737</v>
      </c>
      <c r="CZ207" s="1">
        <f t="shared" si="164"/>
        <v>0.30576453703676126</v>
      </c>
      <c r="DA207" s="1">
        <f t="shared" si="165"/>
        <v>2.1229788535752523E-3</v>
      </c>
      <c r="DB207" s="1">
        <f t="shared" si="166"/>
        <v>0.27082478213971756</v>
      </c>
      <c r="DC207" s="1">
        <f t="shared" si="167"/>
        <v>0.52275344888027342</v>
      </c>
      <c r="DD207" s="1">
        <f t="shared" si="168"/>
        <v>3.3695702327172811E-2</v>
      </c>
      <c r="DE207" s="1">
        <f t="shared" si="169"/>
        <v>0.34776182290639157</v>
      </c>
      <c r="DF207" s="1">
        <f t="shared" si="170"/>
        <v>0.20422231394954965</v>
      </c>
      <c r="DG207" s="1">
        <f t="shared" si="171"/>
        <v>0</v>
      </c>
      <c r="DH207" s="1">
        <f t="shared" si="172"/>
        <v>0.57775021561126738</v>
      </c>
      <c r="DI207" s="1">
        <f t="shared" si="173"/>
        <v>0</v>
      </c>
      <c r="DJ207" s="1">
        <f t="shared" si="174"/>
        <v>0</v>
      </c>
      <c r="DK207" s="1">
        <f t="shared" si="175"/>
        <v>0.16005829472609184</v>
      </c>
      <c r="DL207" s="1">
        <f t="shared" si="176"/>
        <v>0.14712802888149507</v>
      </c>
      <c r="DM207" s="1" t="str">
        <f t="shared" si="177"/>
        <v/>
      </c>
      <c r="DN207" s="1">
        <f t="shared" si="178"/>
        <v>0</v>
      </c>
      <c r="DO207" s="1">
        <f t="shared" si="179"/>
        <v>0.20651431297985076</v>
      </c>
      <c r="DP207" s="1">
        <f t="shared" si="180"/>
        <v>0.69207150531343475</v>
      </c>
      <c r="DQ207" s="1" t="str">
        <f t="shared" si="181"/>
        <v/>
      </c>
      <c r="DR207" s="1">
        <v>3</v>
      </c>
      <c r="DS207" s="1">
        <f t="shared" si="188"/>
        <v>0.7279988975481656</v>
      </c>
      <c r="DT207">
        <f t="shared" si="189"/>
        <v>3</v>
      </c>
    </row>
    <row r="208" spans="1:124" x14ac:dyDescent="0.45">
      <c r="A208" s="74" t="s">
        <v>160</v>
      </c>
      <c r="B208" t="str">
        <f>VLOOKUP(E208,'EPA_US9RT techs'!$R$26:$S$34,2,FALSE)</f>
        <v>PRH</v>
      </c>
      <c r="C208" t="str">
        <f>'Service shares'!A208</f>
        <v>BIO</v>
      </c>
      <c r="D208" t="str">
        <f>'Service shares'!B208</f>
        <v>IIS</v>
      </c>
      <c r="E208" t="str">
        <f>'Service shares'!C208</f>
        <v>PRH</v>
      </c>
      <c r="F208" s="1">
        <f>IFERROR(1/AVERAGEIFS('EPA_US9RT techs'!$I$2:$I$1718,'EPA_US9RT techs'!$J$2:$J$1718,'Service PJ'!$D208,'EPA_US9RT techs'!$K$2:$K$1718,'Service PJ'!$B208,'EPA_US9RT techs'!$L$2:$L$1718,'Service PJ'!$A208,'EPA_US9RT techs'!$C$2:$C$1718,"VDA_FLOP",'EPA_US9RT techs'!$F$2:$F$1718,'Service PJ'!F$1),1/AVERAGEIFS('EPA_US9RT techs'!$I$2:$I$1718,'EPA_US9RT techs'!$K$2:$K$1718,'Service PJ'!$B208,'EPA_US9RT techs'!$L$2:$L$1718,'Service PJ'!$A208,'EPA_US9RT techs'!$C$2:$C$1718,"VDA_FLOP",'EPA_US9RT techs'!$F$2:$F$1718,'Service PJ'!F$1))</f>
        <v>1</v>
      </c>
      <c r="G208" s="1">
        <f>IFERROR(IFERROR(1/AVERAGEIFS('EPA_US9RT techs'!$I$2:$I$1718,'EPA_US9RT techs'!$J$2:$J$1718,'Service PJ'!$D208,'EPA_US9RT techs'!$K$2:$K$1718,'Service PJ'!$B208,'EPA_US9RT techs'!$L$2:$L$1718,'Service PJ'!$A208,'EPA_US9RT techs'!$C$2:$C$1718,"VDA_FLOP",'EPA_US9RT techs'!$F$2:$F$1718,'Service PJ'!G$1),1/AVERAGEIFS('EPA_US9RT techs'!$I$2:$I$1718,'EPA_US9RT techs'!$K$2:$K$1718,'Service PJ'!$B208,'EPA_US9RT techs'!$L$2:$L$1718,'Service PJ'!$A208,'EPA_US9RT techs'!$C$2:$C$1718,"VDA_FLOP",'EPA_US9RT techs'!$F$2:$F$1718,'Service PJ'!G$1)),"")</f>
        <v>1.1262534363940762</v>
      </c>
      <c r="H208" s="1">
        <f>IFERROR(IFERROR(1/AVERAGEIFS('EPA_US9RT techs'!$I$2:$I$1718,'EPA_US9RT techs'!$J$2:$J$1718,'Service PJ'!$D208,'EPA_US9RT techs'!$K$2:$K$1718,'Service PJ'!$B208,'EPA_US9RT techs'!$L$2:$L$1718,'Service PJ'!$A208,'EPA_US9RT techs'!$C$2:$C$1718,"VDA_FLOP",'EPA_US9RT techs'!$F$2:$F$1718,'Service PJ'!H$1),1/AVERAGEIFS('EPA_US9RT techs'!$I$2:$I$1718,'EPA_US9RT techs'!$K$2:$K$1718,'Service PJ'!$B208,'EPA_US9RT techs'!$L$2:$L$1718,'Service PJ'!$A208,'EPA_US9RT techs'!$C$2:$C$1718,"VDA_FLOP",'EPA_US9RT techs'!$F$2:$F$1718,'Service PJ'!H$1)),"")</f>
        <v>1.1346569412229279</v>
      </c>
      <c r="I208" s="1">
        <f>IFERROR(IFERROR(1/AVERAGEIFS('EPA_US9RT techs'!$I$2:$I$1718,'EPA_US9RT techs'!$J$2:$J$1718,'Service PJ'!$D208,'EPA_US9RT techs'!$K$2:$K$1718,'Service PJ'!$B208,'EPA_US9RT techs'!$L$2:$L$1718,'Service PJ'!$A208,'EPA_US9RT techs'!$C$2:$C$1718,"VDA_FLOP",'EPA_US9RT techs'!$F$2:$F$1718,'Service PJ'!I$1),1/AVERAGEIFS('EPA_US9RT techs'!$I$2:$I$1718,'EPA_US9RT techs'!$K$2:$K$1718,'Service PJ'!$B208,'EPA_US9RT techs'!$L$2:$L$1718,'Service PJ'!$A208,'EPA_US9RT techs'!$C$2:$C$1718,"VDA_FLOP",'EPA_US9RT techs'!$F$2:$F$1718,'Service PJ'!I$1)),"")</f>
        <v>1.215977144773748</v>
      </c>
      <c r="J208" s="1">
        <f>IFERROR(IFERROR(1/AVERAGEIFS('EPA_US9RT techs'!$I$2:$I$1718,'EPA_US9RT techs'!$J$2:$J$1718,'Service PJ'!$D208,'EPA_US9RT techs'!$K$2:$K$1718,'Service PJ'!$B208,'EPA_US9RT techs'!$L$2:$L$1718,'Service PJ'!$A208,'EPA_US9RT techs'!$C$2:$C$1718,"VDA_FLOP",'EPA_US9RT techs'!$F$2:$F$1718,'Service PJ'!J$1),1/AVERAGEIFS('EPA_US9RT techs'!$I$2:$I$1718,'EPA_US9RT techs'!$K$2:$K$1718,'Service PJ'!$B208,'EPA_US9RT techs'!$L$2:$L$1718,'Service PJ'!$A208,'EPA_US9RT techs'!$C$2:$C$1718,"VDA_FLOP",'EPA_US9RT techs'!$F$2:$F$1718,'Service PJ'!J$1)),"")</f>
        <v>1.2700973158152613</v>
      </c>
      <c r="L208" t="str">
        <f>IF(SUM(O208:AR208)=0,"\I: ","")&amp;'Service PJ'!D208&amp;"_"&amp;'Service PJ'!E208&amp;"_"&amp;'Service PJ'!C208</f>
        <v>\I: IIS_PRH_BIO</v>
      </c>
      <c r="M208" t="str">
        <f>"IND"&amp;'Service PJ'!C208</f>
        <v>INDBIO</v>
      </c>
      <c r="N208" t="str">
        <f t="shared" si="182"/>
        <v>\I: IIS</v>
      </c>
      <c r="O208" s="1">
        <f>'Service shares'!AK208*'Service PJ'!AV208</f>
        <v>0</v>
      </c>
      <c r="P208" s="1">
        <f>'Service shares'!AL208*'Service PJ'!AW208</f>
        <v>0</v>
      </c>
      <c r="Q208" s="1">
        <f>'Service shares'!AM208*'Service PJ'!AX208</f>
        <v>0</v>
      </c>
      <c r="R208" s="1">
        <f>'Service shares'!AN208*'Service PJ'!AY208</f>
        <v>0</v>
      </c>
      <c r="S208" s="1">
        <f>'Service shares'!AO208*'Service PJ'!AZ208</f>
        <v>0</v>
      </c>
      <c r="T208" s="1">
        <f>'Service shares'!AP208*'Service PJ'!BA208</f>
        <v>0</v>
      </c>
      <c r="U208" s="1">
        <f>'Service shares'!AQ208*'Service PJ'!BB208</f>
        <v>0</v>
      </c>
      <c r="V208" s="14">
        <f>'Service shares'!AR208*'Service PJ'!BC208</f>
        <v>0</v>
      </c>
      <c r="W208" s="1">
        <f>'Service shares'!AS208*'Service PJ'!BD208</f>
        <v>0</v>
      </c>
      <c r="X208" s="1">
        <f>'Service shares'!AT208*'Service PJ'!BE208</f>
        <v>0</v>
      </c>
      <c r="Y208" s="1">
        <f>'Service shares'!AU208*'Service PJ'!BF208</f>
        <v>0</v>
      </c>
      <c r="Z208" s="1">
        <f>'Service shares'!AV208*'Service PJ'!BG208</f>
        <v>0</v>
      </c>
      <c r="AA208" s="1">
        <f>'Service shares'!AW208*'Service PJ'!BH208</f>
        <v>0</v>
      </c>
      <c r="AB208" s="1">
        <f>'Service shares'!AX208*'Service PJ'!BI208</f>
        <v>0</v>
      </c>
      <c r="AC208" s="1">
        <f>'Service shares'!AY208*'Service PJ'!BJ208</f>
        <v>0</v>
      </c>
      <c r="AD208" s="1">
        <f>'Service shares'!AZ208*'Service PJ'!BK208</f>
        <v>0</v>
      </c>
      <c r="AE208" s="1">
        <f>'Service shares'!BA208*'Service PJ'!BL208</f>
        <v>0</v>
      </c>
      <c r="AF208" s="1">
        <f>'Service shares'!BB208*'Service PJ'!BM208</f>
        <v>0</v>
      </c>
      <c r="AG208" s="1">
        <f>'Service shares'!BC208*'Service PJ'!BN208</f>
        <v>0</v>
      </c>
      <c r="AH208" s="1">
        <f>'Service shares'!BD208*'Service PJ'!BO208</f>
        <v>0</v>
      </c>
      <c r="AI208" s="1">
        <f>'Service shares'!BE208*'Service PJ'!BP208</f>
        <v>0</v>
      </c>
      <c r="AJ208" s="1">
        <f>'Service shares'!BF208*'Service PJ'!BQ208</f>
        <v>0</v>
      </c>
      <c r="AK208" s="1">
        <f>'Service shares'!BG208*'Service PJ'!BR208</f>
        <v>0</v>
      </c>
      <c r="AL208" s="1">
        <f>'Service shares'!BH208*'Service PJ'!BS208</f>
        <v>0</v>
      </c>
      <c r="AM208" s="1">
        <f>'Service shares'!BI208*'Service PJ'!BT208</f>
        <v>0</v>
      </c>
      <c r="AN208" s="1">
        <f>'Service shares'!BJ208*'Service PJ'!BU208</f>
        <v>0</v>
      </c>
      <c r="AO208" s="1">
        <f>'Service shares'!BK208*'Service PJ'!BV208</f>
        <v>0</v>
      </c>
      <c r="AP208" s="1">
        <f>'Service shares'!BL208*'Service PJ'!BW208</f>
        <v>0</v>
      </c>
      <c r="AQ208" s="1">
        <f>'Service shares'!BM208*'Service PJ'!BX208</f>
        <v>0</v>
      </c>
      <c r="AR208" s="1">
        <f>'Service shares'!BN208*'Service PJ'!BY208</f>
        <v>0</v>
      </c>
      <c r="AS208" s="2">
        <v>0</v>
      </c>
      <c r="AU208" t="str">
        <f t="shared" si="151"/>
        <v>\I: IIS_PRH_BIO</v>
      </c>
      <c r="AV208" s="1">
        <f t="shared" si="183"/>
        <v>1.1262534363940762</v>
      </c>
      <c r="AW208" s="1">
        <f t="shared" si="183"/>
        <v>1.1262534363940762</v>
      </c>
      <c r="AX208" s="1">
        <f t="shared" si="183"/>
        <v>1.1262534363940762</v>
      </c>
      <c r="AY208" s="1">
        <f t="shared" si="183"/>
        <v>1.1262534363940762</v>
      </c>
      <c r="AZ208" s="1">
        <f t="shared" si="183"/>
        <v>1.1262534363940762</v>
      </c>
      <c r="BA208" s="1">
        <f t="shared" si="183"/>
        <v>1.1262534363940762</v>
      </c>
      <c r="BB208" s="1">
        <f t="shared" si="183"/>
        <v>1.1262534363940762</v>
      </c>
      <c r="BC208" s="1">
        <f t="shared" si="183"/>
        <v>1.1262534363940762</v>
      </c>
      <c r="BD208" s="1">
        <f t="shared" si="183"/>
        <v>1.1262534363940762</v>
      </c>
      <c r="BE208" s="1">
        <f t="shared" si="183"/>
        <v>1.1262534363940762</v>
      </c>
      <c r="BF208" s="1">
        <f t="shared" si="183"/>
        <v>1.1262534363940762</v>
      </c>
      <c r="BG208" s="1">
        <f t="shared" si="183"/>
        <v>1.1262534363940762</v>
      </c>
      <c r="BH208" s="1">
        <f t="shared" si="183"/>
        <v>1.1262534363940762</v>
      </c>
      <c r="BI208" s="1">
        <f t="shared" si="183"/>
        <v>1.1262534363940762</v>
      </c>
      <c r="BJ208" s="1">
        <f t="shared" si="183"/>
        <v>1.1262534363940762</v>
      </c>
      <c r="BK208" s="1">
        <f t="shared" si="183"/>
        <v>1.1262534363940762</v>
      </c>
      <c r="BL208" s="1">
        <f t="shared" si="144"/>
        <v>1.1262534363940762</v>
      </c>
      <c r="BM208" s="1">
        <f t="shared" si="190"/>
        <v>1.1262534363940762</v>
      </c>
      <c r="BN208" s="1">
        <f t="shared" si="190"/>
        <v>1.1262534363940762</v>
      </c>
      <c r="BO208" s="1">
        <f t="shared" si="190"/>
        <v>1.1262534363940762</v>
      </c>
      <c r="BP208" s="1">
        <f t="shared" si="190"/>
        <v>1.1262534363940762</v>
      </c>
      <c r="BQ208" s="1">
        <f t="shared" si="190"/>
        <v>1.1262534363940762</v>
      </c>
      <c r="BR208" s="1">
        <f t="shared" si="190"/>
        <v>1.1262534363940762</v>
      </c>
      <c r="BS208" s="1">
        <f t="shared" si="190"/>
        <v>1.1262534363940762</v>
      </c>
      <c r="BT208" s="1">
        <f t="shared" si="190"/>
        <v>1.1262534363940762</v>
      </c>
      <c r="BU208" s="1">
        <f t="shared" si="190"/>
        <v>1.1262534363940762</v>
      </c>
      <c r="BV208" s="1">
        <f t="shared" si="190"/>
        <v>1.1262534363940762</v>
      </c>
      <c r="BW208" s="1">
        <f t="shared" si="190"/>
        <v>1.1262534363940762</v>
      </c>
      <c r="BX208" s="1">
        <f t="shared" si="190"/>
        <v>1.1262534363940762</v>
      </c>
      <c r="BY208" s="1">
        <f t="shared" si="190"/>
        <v>1.1262534363940762</v>
      </c>
      <c r="CC208" t="str">
        <f t="shared" si="184"/>
        <v>*</v>
      </c>
      <c r="CD208" t="str">
        <f t="shared" si="185"/>
        <v>\I: IIS_PRH_BIO</v>
      </c>
      <c r="CE208" t="str">
        <f>VLOOKUP(D208,'IND Balance'!$AM$5:$AN$21,2,FALSE)&amp;" - "&amp;VLOOKUP(E208,'MECS_Table 5.4'!$AF$18:$AG$30,2,FALSE)&amp;" - "&amp;VLOOKUP('Service PJ'!M208,'IND Balance'!$AM$22:$AN$32,2,FALSE)</f>
        <v>Iron and Steel - Process heat - Biomass</v>
      </c>
      <c r="CF208" t="s">
        <v>109</v>
      </c>
      <c r="CG208" t="s">
        <v>110</v>
      </c>
      <c r="CL208" t="str">
        <f t="shared" si="186"/>
        <v>\I: IIS_PRH_BIO</v>
      </c>
      <c r="CM208" t="str">
        <f t="shared" si="187"/>
        <v>\I: IIS</v>
      </c>
      <c r="CN208" s="1" t="str">
        <f t="shared" si="152"/>
        <v/>
      </c>
      <c r="CO208" s="1" t="str">
        <f t="shared" si="153"/>
        <v/>
      </c>
      <c r="CP208" s="1" t="str">
        <f t="shared" si="154"/>
        <v/>
      </c>
      <c r="CQ208" s="1" t="str">
        <f t="shared" si="155"/>
        <v/>
      </c>
      <c r="CR208" s="1" t="str">
        <f t="shared" si="156"/>
        <v/>
      </c>
      <c r="CS208" s="1" t="str">
        <f t="shared" si="157"/>
        <v/>
      </c>
      <c r="CT208" s="1" t="str">
        <f t="shared" si="158"/>
        <v/>
      </c>
      <c r="CU208" s="1" t="str">
        <f t="shared" si="159"/>
        <v/>
      </c>
      <c r="CV208" s="1" t="str">
        <f t="shared" si="160"/>
        <v/>
      </c>
      <c r="CW208" s="1" t="str">
        <f t="shared" si="161"/>
        <v/>
      </c>
      <c r="CX208" s="1" t="str">
        <f t="shared" si="162"/>
        <v/>
      </c>
      <c r="CY208" s="1" t="str">
        <f t="shared" si="163"/>
        <v/>
      </c>
      <c r="CZ208" s="1" t="str">
        <f t="shared" si="164"/>
        <v/>
      </c>
      <c r="DA208" s="1" t="str">
        <f t="shared" si="165"/>
        <v/>
      </c>
      <c r="DB208" s="1" t="str">
        <f t="shared" si="166"/>
        <v/>
      </c>
      <c r="DC208" s="1" t="str">
        <f t="shared" si="167"/>
        <v/>
      </c>
      <c r="DD208" s="1" t="str">
        <f t="shared" si="168"/>
        <v/>
      </c>
      <c r="DE208" s="1" t="str">
        <f t="shared" si="169"/>
        <v/>
      </c>
      <c r="DF208" s="1" t="str">
        <f t="shared" si="170"/>
        <v/>
      </c>
      <c r="DG208" s="1" t="str">
        <f t="shared" si="171"/>
        <v/>
      </c>
      <c r="DH208" s="1" t="str">
        <f t="shared" si="172"/>
        <v/>
      </c>
      <c r="DI208" s="1" t="str">
        <f t="shared" si="173"/>
        <v/>
      </c>
      <c r="DJ208" s="1" t="str">
        <f t="shared" si="174"/>
        <v/>
      </c>
      <c r="DK208" s="1" t="str">
        <f t="shared" si="175"/>
        <v/>
      </c>
      <c r="DL208" s="1" t="str">
        <f t="shared" si="176"/>
        <v/>
      </c>
      <c r="DM208" s="1" t="str">
        <f t="shared" si="177"/>
        <v/>
      </c>
      <c r="DN208" s="1" t="str">
        <f t="shared" si="178"/>
        <v/>
      </c>
      <c r="DO208" s="1" t="str">
        <f t="shared" si="179"/>
        <v/>
      </c>
      <c r="DP208" s="1" t="str">
        <f t="shared" si="180"/>
        <v/>
      </c>
      <c r="DQ208" s="1" t="str">
        <f t="shared" si="181"/>
        <v/>
      </c>
      <c r="DR208" s="1">
        <v>3</v>
      </c>
      <c r="DS208" s="1">
        <f t="shared" si="188"/>
        <v>0.01</v>
      </c>
      <c r="DT208">
        <f t="shared" si="189"/>
        <v>3</v>
      </c>
    </row>
    <row r="209" spans="1:124" x14ac:dyDescent="0.45">
      <c r="A209" s="74" t="s">
        <v>160</v>
      </c>
      <c r="B209" t="str">
        <f>VLOOKUP(E209,'EPA_US9RT techs'!$R$26:$S$34,2,FALSE)</f>
        <v>PRH</v>
      </c>
      <c r="C209" t="str">
        <f>'Service shares'!A209</f>
        <v>BIO</v>
      </c>
      <c r="D209" t="str">
        <f>'Service shares'!B209</f>
        <v>IIS</v>
      </c>
      <c r="E209" t="str">
        <f>'Service shares'!C209</f>
        <v>OTP</v>
      </c>
      <c r="F209" s="1">
        <f>IFERROR(1/AVERAGEIFS('EPA_US9RT techs'!$I$2:$I$1718,'EPA_US9RT techs'!$J$2:$J$1718,'Service PJ'!$D209,'EPA_US9RT techs'!$K$2:$K$1718,'Service PJ'!$B209,'EPA_US9RT techs'!$L$2:$L$1718,'Service PJ'!$A209,'EPA_US9RT techs'!$C$2:$C$1718,"VDA_FLOP",'EPA_US9RT techs'!$F$2:$F$1718,'Service PJ'!F$1),1/AVERAGEIFS('EPA_US9RT techs'!$I$2:$I$1718,'EPA_US9RT techs'!$K$2:$K$1718,'Service PJ'!$B209,'EPA_US9RT techs'!$L$2:$L$1718,'Service PJ'!$A209,'EPA_US9RT techs'!$C$2:$C$1718,"VDA_FLOP",'EPA_US9RT techs'!$F$2:$F$1718,'Service PJ'!F$1))</f>
        <v>1</v>
      </c>
      <c r="G209" s="1">
        <f>IFERROR(IFERROR(1/AVERAGEIFS('EPA_US9RT techs'!$I$2:$I$1718,'EPA_US9RT techs'!$J$2:$J$1718,'Service PJ'!$D209,'EPA_US9RT techs'!$K$2:$K$1718,'Service PJ'!$B209,'EPA_US9RT techs'!$L$2:$L$1718,'Service PJ'!$A209,'EPA_US9RT techs'!$C$2:$C$1718,"VDA_FLOP",'EPA_US9RT techs'!$F$2:$F$1718,'Service PJ'!G$1),1/AVERAGEIFS('EPA_US9RT techs'!$I$2:$I$1718,'EPA_US9RT techs'!$K$2:$K$1718,'Service PJ'!$B209,'EPA_US9RT techs'!$L$2:$L$1718,'Service PJ'!$A209,'EPA_US9RT techs'!$C$2:$C$1718,"VDA_FLOP",'EPA_US9RT techs'!$F$2:$F$1718,'Service PJ'!G$1)),"")</f>
        <v>1.1262534363940762</v>
      </c>
      <c r="H209" s="1">
        <f>IFERROR(IFERROR(1/AVERAGEIFS('EPA_US9RT techs'!$I$2:$I$1718,'EPA_US9RT techs'!$J$2:$J$1718,'Service PJ'!$D209,'EPA_US9RT techs'!$K$2:$K$1718,'Service PJ'!$B209,'EPA_US9RT techs'!$L$2:$L$1718,'Service PJ'!$A209,'EPA_US9RT techs'!$C$2:$C$1718,"VDA_FLOP",'EPA_US9RT techs'!$F$2:$F$1718,'Service PJ'!H$1),1/AVERAGEIFS('EPA_US9RT techs'!$I$2:$I$1718,'EPA_US9RT techs'!$K$2:$K$1718,'Service PJ'!$B209,'EPA_US9RT techs'!$L$2:$L$1718,'Service PJ'!$A209,'EPA_US9RT techs'!$C$2:$C$1718,"VDA_FLOP",'EPA_US9RT techs'!$F$2:$F$1718,'Service PJ'!H$1)),"")</f>
        <v>1.1346569412229279</v>
      </c>
      <c r="I209" s="1">
        <f>IFERROR(IFERROR(1/AVERAGEIFS('EPA_US9RT techs'!$I$2:$I$1718,'EPA_US9RT techs'!$J$2:$J$1718,'Service PJ'!$D209,'EPA_US9RT techs'!$K$2:$K$1718,'Service PJ'!$B209,'EPA_US9RT techs'!$L$2:$L$1718,'Service PJ'!$A209,'EPA_US9RT techs'!$C$2:$C$1718,"VDA_FLOP",'EPA_US9RT techs'!$F$2:$F$1718,'Service PJ'!I$1),1/AVERAGEIFS('EPA_US9RT techs'!$I$2:$I$1718,'EPA_US9RT techs'!$K$2:$K$1718,'Service PJ'!$B209,'EPA_US9RT techs'!$L$2:$L$1718,'Service PJ'!$A209,'EPA_US9RT techs'!$C$2:$C$1718,"VDA_FLOP",'EPA_US9RT techs'!$F$2:$F$1718,'Service PJ'!I$1)),"")</f>
        <v>1.215977144773748</v>
      </c>
      <c r="J209" s="1">
        <f>IFERROR(IFERROR(1/AVERAGEIFS('EPA_US9RT techs'!$I$2:$I$1718,'EPA_US9RT techs'!$J$2:$J$1718,'Service PJ'!$D209,'EPA_US9RT techs'!$K$2:$K$1718,'Service PJ'!$B209,'EPA_US9RT techs'!$L$2:$L$1718,'Service PJ'!$A209,'EPA_US9RT techs'!$C$2:$C$1718,"VDA_FLOP",'EPA_US9RT techs'!$F$2:$F$1718,'Service PJ'!J$1),1/AVERAGEIFS('EPA_US9RT techs'!$I$2:$I$1718,'EPA_US9RT techs'!$K$2:$K$1718,'Service PJ'!$B209,'EPA_US9RT techs'!$L$2:$L$1718,'Service PJ'!$A209,'EPA_US9RT techs'!$C$2:$C$1718,"VDA_FLOP",'EPA_US9RT techs'!$F$2:$F$1718,'Service PJ'!J$1)),"")</f>
        <v>1.2700973158152613</v>
      </c>
      <c r="L209" t="str">
        <f>IF(SUM(O209:AR209)=0,"\I: ","")&amp;'Service PJ'!D209&amp;"_"&amp;'Service PJ'!E209&amp;"_"&amp;'Service PJ'!C209</f>
        <v>\I: IIS_OTP_BIO</v>
      </c>
      <c r="M209" t="str">
        <f>"IND"&amp;'Service PJ'!C209</f>
        <v>INDBIO</v>
      </c>
      <c r="N209" t="str">
        <f t="shared" si="182"/>
        <v>\I: IIS</v>
      </c>
      <c r="O209" s="1">
        <f>'Service shares'!AK209*'Service PJ'!AV209</f>
        <v>0</v>
      </c>
      <c r="P209" s="1">
        <f>'Service shares'!AL209*'Service PJ'!AW209</f>
        <v>0</v>
      </c>
      <c r="Q209" s="1">
        <f>'Service shares'!AM209*'Service PJ'!AX209</f>
        <v>0</v>
      </c>
      <c r="R209" s="1">
        <f>'Service shares'!AN209*'Service PJ'!AY209</f>
        <v>0</v>
      </c>
      <c r="S209" s="1">
        <f>'Service shares'!AO209*'Service PJ'!AZ209</f>
        <v>0</v>
      </c>
      <c r="T209" s="1">
        <f>'Service shares'!AP209*'Service PJ'!BA209</f>
        <v>0</v>
      </c>
      <c r="U209" s="1">
        <f>'Service shares'!AQ209*'Service PJ'!BB209</f>
        <v>0</v>
      </c>
      <c r="V209" s="14">
        <f>'Service shares'!AR209*'Service PJ'!BC209</f>
        <v>0</v>
      </c>
      <c r="W209" s="1">
        <f>'Service shares'!AS209*'Service PJ'!BD209</f>
        <v>0</v>
      </c>
      <c r="X209" s="1">
        <f>'Service shares'!AT209*'Service PJ'!BE209</f>
        <v>0</v>
      </c>
      <c r="Y209" s="1">
        <f>'Service shares'!AU209*'Service PJ'!BF209</f>
        <v>0</v>
      </c>
      <c r="Z209" s="1">
        <f>'Service shares'!AV209*'Service PJ'!BG209</f>
        <v>0</v>
      </c>
      <c r="AA209" s="1">
        <f>'Service shares'!AW209*'Service PJ'!BH209</f>
        <v>0</v>
      </c>
      <c r="AB209" s="1">
        <f>'Service shares'!AX209*'Service PJ'!BI209</f>
        <v>0</v>
      </c>
      <c r="AC209" s="1">
        <f>'Service shares'!AY209*'Service PJ'!BJ209</f>
        <v>0</v>
      </c>
      <c r="AD209" s="1">
        <f>'Service shares'!AZ209*'Service PJ'!BK209</f>
        <v>0</v>
      </c>
      <c r="AE209" s="1">
        <f>'Service shares'!BA209*'Service PJ'!BL209</f>
        <v>0</v>
      </c>
      <c r="AF209" s="1">
        <f>'Service shares'!BB209*'Service PJ'!BM209</f>
        <v>0</v>
      </c>
      <c r="AG209" s="1">
        <f>'Service shares'!BC209*'Service PJ'!BN209</f>
        <v>0</v>
      </c>
      <c r="AH209" s="1">
        <f>'Service shares'!BD209*'Service PJ'!BO209</f>
        <v>0</v>
      </c>
      <c r="AI209" s="1">
        <f>'Service shares'!BE209*'Service PJ'!BP209</f>
        <v>0</v>
      </c>
      <c r="AJ209" s="1">
        <f>'Service shares'!BF209*'Service PJ'!BQ209</f>
        <v>0</v>
      </c>
      <c r="AK209" s="1">
        <f>'Service shares'!BG209*'Service PJ'!BR209</f>
        <v>0</v>
      </c>
      <c r="AL209" s="1">
        <f>'Service shares'!BH209*'Service PJ'!BS209</f>
        <v>0</v>
      </c>
      <c r="AM209" s="1">
        <f>'Service shares'!BI209*'Service PJ'!BT209</f>
        <v>0</v>
      </c>
      <c r="AN209" s="1">
        <f>'Service shares'!BJ209*'Service PJ'!BU209</f>
        <v>0</v>
      </c>
      <c r="AO209" s="1">
        <f>'Service shares'!BK209*'Service PJ'!BV209</f>
        <v>0</v>
      </c>
      <c r="AP209" s="1">
        <f>'Service shares'!BL209*'Service PJ'!BW209</f>
        <v>0</v>
      </c>
      <c r="AQ209" s="1">
        <f>'Service shares'!BM209*'Service PJ'!BX209</f>
        <v>0</v>
      </c>
      <c r="AR209" s="1">
        <f>'Service shares'!BN209*'Service PJ'!BY209</f>
        <v>0</v>
      </c>
      <c r="AS209" s="2">
        <v>0</v>
      </c>
      <c r="AU209" t="str">
        <f t="shared" si="151"/>
        <v>\I: IIS_OTP_BIO</v>
      </c>
      <c r="AV209" s="1">
        <f t="shared" si="183"/>
        <v>1.1262534363940762</v>
      </c>
      <c r="AW209" s="1">
        <f t="shared" si="183"/>
        <v>1.1262534363940762</v>
      </c>
      <c r="AX209" s="1">
        <f t="shared" si="183"/>
        <v>1.1262534363940762</v>
      </c>
      <c r="AY209" s="1">
        <f t="shared" si="183"/>
        <v>1.1262534363940762</v>
      </c>
      <c r="AZ209" s="1">
        <f t="shared" si="183"/>
        <v>1.1262534363940762</v>
      </c>
      <c r="BA209" s="1">
        <f t="shared" si="183"/>
        <v>1.1262534363940762</v>
      </c>
      <c r="BB209" s="1">
        <f t="shared" si="183"/>
        <v>1.1262534363940762</v>
      </c>
      <c r="BC209" s="1">
        <f t="shared" si="183"/>
        <v>1.1262534363940762</v>
      </c>
      <c r="BD209" s="1">
        <f t="shared" si="183"/>
        <v>1.1262534363940762</v>
      </c>
      <c r="BE209" s="1">
        <f t="shared" si="183"/>
        <v>1.1262534363940762</v>
      </c>
      <c r="BF209" s="1">
        <f t="shared" si="183"/>
        <v>1.1262534363940762</v>
      </c>
      <c r="BG209" s="1">
        <f t="shared" si="183"/>
        <v>1.1262534363940762</v>
      </c>
      <c r="BH209" s="1">
        <f t="shared" si="183"/>
        <v>1.1262534363940762</v>
      </c>
      <c r="BI209" s="1">
        <f t="shared" si="183"/>
        <v>1.1262534363940762</v>
      </c>
      <c r="BJ209" s="1">
        <f t="shared" si="183"/>
        <v>1.1262534363940762</v>
      </c>
      <c r="BK209" s="1">
        <f t="shared" si="183"/>
        <v>1.1262534363940762</v>
      </c>
      <c r="BL209" s="1">
        <f t="shared" si="144"/>
        <v>1.1262534363940762</v>
      </c>
      <c r="BM209" s="1">
        <f t="shared" si="190"/>
        <v>1.1262534363940762</v>
      </c>
      <c r="BN209" s="1">
        <f t="shared" si="190"/>
        <v>1.1262534363940762</v>
      </c>
      <c r="BO209" s="1">
        <f t="shared" si="190"/>
        <v>1.1262534363940762</v>
      </c>
      <c r="BP209" s="1">
        <f t="shared" si="190"/>
        <v>1.1262534363940762</v>
      </c>
      <c r="BQ209" s="1">
        <f t="shared" si="190"/>
        <v>1.1262534363940762</v>
      </c>
      <c r="BR209" s="1">
        <f t="shared" si="190"/>
        <v>1.1262534363940762</v>
      </c>
      <c r="BS209" s="1">
        <f t="shared" si="190"/>
        <v>1.1262534363940762</v>
      </c>
      <c r="BT209" s="1">
        <f t="shared" si="190"/>
        <v>1.1262534363940762</v>
      </c>
      <c r="BU209" s="1">
        <f t="shared" si="190"/>
        <v>1.1262534363940762</v>
      </c>
      <c r="BV209" s="1">
        <f t="shared" si="190"/>
        <v>1.1262534363940762</v>
      </c>
      <c r="BW209" s="1">
        <f t="shared" si="190"/>
        <v>1.1262534363940762</v>
      </c>
      <c r="BX209" s="1">
        <f t="shared" si="190"/>
        <v>1.1262534363940762</v>
      </c>
      <c r="BY209" s="1">
        <f t="shared" si="190"/>
        <v>1.1262534363940762</v>
      </c>
      <c r="CC209" t="str">
        <f t="shared" si="184"/>
        <v>*</v>
      </c>
      <c r="CD209" t="str">
        <f t="shared" si="185"/>
        <v>\I: IIS_OTP_BIO</v>
      </c>
      <c r="CE209" t="str">
        <f>VLOOKUP(D209,'IND Balance'!$AM$5:$AN$21,2,FALSE)&amp;" - "&amp;VLOOKUP(E209,'MECS_Table 5.4'!$AF$18:$AG$30,2,FALSE)&amp;" - "&amp;VLOOKUP('Service PJ'!M209,'IND Balance'!$AM$22:$AN$32,2,FALSE)</f>
        <v>Iron and Steel - Other process - Biomass</v>
      </c>
      <c r="CF209" t="s">
        <v>109</v>
      </c>
      <c r="CG209" t="s">
        <v>110</v>
      </c>
      <c r="CL209" t="str">
        <f t="shared" si="186"/>
        <v>\I: IIS_OTP_BIO</v>
      </c>
      <c r="CM209" t="str">
        <f t="shared" si="187"/>
        <v>\I: IIS</v>
      </c>
      <c r="CN209" s="1" t="str">
        <f t="shared" si="152"/>
        <v/>
      </c>
      <c r="CO209" s="1" t="str">
        <f t="shared" si="153"/>
        <v/>
      </c>
      <c r="CP209" s="1" t="str">
        <f t="shared" si="154"/>
        <v/>
      </c>
      <c r="CQ209" s="1" t="str">
        <f t="shared" si="155"/>
        <v/>
      </c>
      <c r="CR209" s="1" t="str">
        <f t="shared" si="156"/>
        <v/>
      </c>
      <c r="CS209" s="1" t="str">
        <f t="shared" si="157"/>
        <v/>
      </c>
      <c r="CT209" s="1" t="str">
        <f t="shared" si="158"/>
        <v/>
      </c>
      <c r="CU209" s="1" t="str">
        <f t="shared" si="159"/>
        <v/>
      </c>
      <c r="CV209" s="1" t="str">
        <f t="shared" si="160"/>
        <v/>
      </c>
      <c r="CW209" s="1" t="str">
        <f t="shared" si="161"/>
        <v/>
      </c>
      <c r="CX209" s="1" t="str">
        <f t="shared" si="162"/>
        <v/>
      </c>
      <c r="CY209" s="1" t="str">
        <f t="shared" si="163"/>
        <v/>
      </c>
      <c r="CZ209" s="1" t="str">
        <f t="shared" si="164"/>
        <v/>
      </c>
      <c r="DA209" s="1" t="str">
        <f t="shared" si="165"/>
        <v/>
      </c>
      <c r="DB209" s="1" t="str">
        <f t="shared" si="166"/>
        <v/>
      </c>
      <c r="DC209" s="1" t="str">
        <f t="shared" si="167"/>
        <v/>
      </c>
      <c r="DD209" s="1" t="str">
        <f t="shared" si="168"/>
        <v/>
      </c>
      <c r="DE209" s="1" t="str">
        <f t="shared" si="169"/>
        <v/>
      </c>
      <c r="DF209" s="1" t="str">
        <f t="shared" si="170"/>
        <v/>
      </c>
      <c r="DG209" s="1" t="str">
        <f t="shared" si="171"/>
        <v/>
      </c>
      <c r="DH209" s="1" t="str">
        <f t="shared" si="172"/>
        <v/>
      </c>
      <c r="DI209" s="1" t="str">
        <f t="shared" si="173"/>
        <v/>
      </c>
      <c r="DJ209" s="1" t="str">
        <f t="shared" si="174"/>
        <v/>
      </c>
      <c r="DK209" s="1" t="str">
        <f t="shared" si="175"/>
        <v/>
      </c>
      <c r="DL209" s="1" t="str">
        <f t="shared" si="176"/>
        <v/>
      </c>
      <c r="DM209" s="1" t="str">
        <f t="shared" si="177"/>
        <v/>
      </c>
      <c r="DN209" s="1" t="str">
        <f t="shared" si="178"/>
        <v/>
      </c>
      <c r="DO209" s="1" t="str">
        <f t="shared" si="179"/>
        <v/>
      </c>
      <c r="DP209" s="1" t="str">
        <f t="shared" si="180"/>
        <v/>
      </c>
      <c r="DQ209" s="1" t="str">
        <f t="shared" si="181"/>
        <v/>
      </c>
      <c r="DR209" s="1">
        <v>3</v>
      </c>
      <c r="DS209" s="1">
        <f t="shared" si="188"/>
        <v>0.01</v>
      </c>
      <c r="DT209">
        <f t="shared" si="189"/>
        <v>3</v>
      </c>
    </row>
    <row r="210" spans="1:124" x14ac:dyDescent="0.45">
      <c r="A210" s="74" t="s">
        <v>160</v>
      </c>
      <c r="B210" t="str">
        <f>VLOOKUP(E210,'EPA_US9RT techs'!$R$26:$S$34,2,FALSE)</f>
        <v>PRH</v>
      </c>
      <c r="C210" t="str">
        <f>'Service shares'!A210</f>
        <v>BIO</v>
      </c>
      <c r="D210" t="str">
        <f>'Service shares'!B210</f>
        <v>INF</v>
      </c>
      <c r="E210" t="str">
        <f>'Service shares'!C210</f>
        <v>PRH</v>
      </c>
      <c r="F210" s="1">
        <f>IFERROR(1/AVERAGEIFS('EPA_US9RT techs'!$I$2:$I$1718,'EPA_US9RT techs'!$J$2:$J$1718,'Service PJ'!$D210,'EPA_US9RT techs'!$K$2:$K$1718,'Service PJ'!$B210,'EPA_US9RT techs'!$L$2:$L$1718,'Service PJ'!$A210,'EPA_US9RT techs'!$C$2:$C$1718,"VDA_FLOP",'EPA_US9RT techs'!$F$2:$F$1718,'Service PJ'!F$1),1/AVERAGEIFS('EPA_US9RT techs'!$I$2:$I$1718,'EPA_US9RT techs'!$K$2:$K$1718,'Service PJ'!$B210,'EPA_US9RT techs'!$L$2:$L$1718,'Service PJ'!$A210,'EPA_US9RT techs'!$C$2:$C$1718,"VDA_FLOP",'EPA_US9RT techs'!$F$2:$F$1718,'Service PJ'!F$1))</f>
        <v>1</v>
      </c>
      <c r="G210" s="1">
        <f>IFERROR(IFERROR(1/AVERAGEIFS('EPA_US9RT techs'!$I$2:$I$1718,'EPA_US9RT techs'!$J$2:$J$1718,'Service PJ'!$D210,'EPA_US9RT techs'!$K$2:$K$1718,'Service PJ'!$B210,'EPA_US9RT techs'!$L$2:$L$1718,'Service PJ'!$A210,'EPA_US9RT techs'!$C$2:$C$1718,"VDA_FLOP",'EPA_US9RT techs'!$F$2:$F$1718,'Service PJ'!G$1),1/AVERAGEIFS('EPA_US9RT techs'!$I$2:$I$1718,'EPA_US9RT techs'!$K$2:$K$1718,'Service PJ'!$B210,'EPA_US9RT techs'!$L$2:$L$1718,'Service PJ'!$A210,'EPA_US9RT techs'!$C$2:$C$1718,"VDA_FLOP",'EPA_US9RT techs'!$F$2:$F$1718,'Service PJ'!G$1)),"")</f>
        <v>1.037427515993558</v>
      </c>
      <c r="H210" s="1">
        <f>IFERROR(IFERROR(1/AVERAGEIFS('EPA_US9RT techs'!$I$2:$I$1718,'EPA_US9RT techs'!$J$2:$J$1718,'Service PJ'!$D210,'EPA_US9RT techs'!$K$2:$K$1718,'Service PJ'!$B210,'EPA_US9RT techs'!$L$2:$L$1718,'Service PJ'!$A210,'EPA_US9RT techs'!$C$2:$C$1718,"VDA_FLOP",'EPA_US9RT techs'!$F$2:$F$1718,'Service PJ'!H$1),1/AVERAGEIFS('EPA_US9RT techs'!$I$2:$I$1718,'EPA_US9RT techs'!$K$2:$K$1718,'Service PJ'!$B210,'EPA_US9RT techs'!$L$2:$L$1718,'Service PJ'!$A210,'EPA_US9RT techs'!$C$2:$C$1718,"VDA_FLOP",'EPA_US9RT techs'!$F$2:$F$1718,'Service PJ'!H$1)),"")</f>
        <v>1.0756041398019496</v>
      </c>
      <c r="I210" s="1">
        <f>IFERROR(IFERROR(1/AVERAGEIFS('EPA_US9RT techs'!$I$2:$I$1718,'EPA_US9RT techs'!$J$2:$J$1718,'Service PJ'!$D210,'EPA_US9RT techs'!$K$2:$K$1718,'Service PJ'!$B210,'EPA_US9RT techs'!$L$2:$L$1718,'Service PJ'!$A210,'EPA_US9RT techs'!$C$2:$C$1718,"VDA_FLOP",'EPA_US9RT techs'!$F$2:$F$1718,'Service PJ'!I$1),1/AVERAGEIFS('EPA_US9RT techs'!$I$2:$I$1718,'EPA_US9RT techs'!$K$2:$K$1718,'Service PJ'!$B210,'EPA_US9RT techs'!$L$2:$L$1718,'Service PJ'!$A210,'EPA_US9RT techs'!$C$2:$C$1718,"VDA_FLOP",'EPA_US9RT techs'!$F$2:$F$1718,'Service PJ'!I$1)),"")</f>
        <v>1.1409232857485276</v>
      </c>
      <c r="J210" s="1">
        <f>IFERROR(IFERROR(1/AVERAGEIFS('EPA_US9RT techs'!$I$2:$I$1718,'EPA_US9RT techs'!$J$2:$J$1718,'Service PJ'!$D210,'EPA_US9RT techs'!$K$2:$K$1718,'Service PJ'!$B210,'EPA_US9RT techs'!$L$2:$L$1718,'Service PJ'!$A210,'EPA_US9RT techs'!$C$2:$C$1718,"VDA_FLOP",'EPA_US9RT techs'!$F$2:$F$1718,'Service PJ'!J$1),1/AVERAGEIFS('EPA_US9RT techs'!$I$2:$I$1718,'EPA_US9RT techs'!$K$2:$K$1718,'Service PJ'!$B210,'EPA_US9RT techs'!$L$2:$L$1718,'Service PJ'!$A210,'EPA_US9RT techs'!$C$2:$C$1718,"VDA_FLOP",'EPA_US9RT techs'!$F$2:$F$1718,'Service PJ'!J$1)),"")</f>
        <v>1.1870432122481129</v>
      </c>
      <c r="L210" t="str">
        <f>IF(SUM(O210:AR210)=0,"\I: ","")&amp;'Service PJ'!D210&amp;"_"&amp;'Service PJ'!E210&amp;"_"&amp;'Service PJ'!C210</f>
        <v>INF_PRH_BIO</v>
      </c>
      <c r="M210" t="str">
        <f>"IND"&amp;'Service PJ'!C210</f>
        <v>INDBIO</v>
      </c>
      <c r="N210" t="str">
        <f t="shared" si="182"/>
        <v>INF_PRH</v>
      </c>
      <c r="O210" s="1">
        <f>'Service shares'!AK210*'Service PJ'!AV210</f>
        <v>2.1283157467412959E-4</v>
      </c>
      <c r="P210" s="1">
        <f>'Service shares'!AL210*'Service PJ'!AW210</f>
        <v>0</v>
      </c>
      <c r="Q210" s="1">
        <f>'Service shares'!AM210*'Service PJ'!AX210</f>
        <v>0</v>
      </c>
      <c r="R210" s="1">
        <f>'Service shares'!AN210*'Service PJ'!AY210</f>
        <v>0</v>
      </c>
      <c r="S210" s="1">
        <f>'Service shares'!AO210*'Service PJ'!AZ210</f>
        <v>1.3880354080063857</v>
      </c>
      <c r="T210" s="1">
        <f>'Service shares'!AP210*'Service PJ'!BA210</f>
        <v>0</v>
      </c>
      <c r="U210" s="1">
        <f>'Service shares'!AQ210*'Service PJ'!BB210</f>
        <v>1.939990207665359</v>
      </c>
      <c r="V210" s="14">
        <f>'Service shares'!AR210*'Service PJ'!BC210</f>
        <v>0.52856070045091497</v>
      </c>
      <c r="W210" s="1">
        <f>'Service shares'!AS210*'Service PJ'!BD210</f>
        <v>0.88388952962166023</v>
      </c>
      <c r="X210" s="1">
        <f>'Service shares'!AT210*'Service PJ'!BE210</f>
        <v>0</v>
      </c>
      <c r="Y210" s="1">
        <f>'Service shares'!AU210*'Service PJ'!BF210</f>
        <v>8.3938166950562332E-2</v>
      </c>
      <c r="Z210" s="1">
        <f>'Service shares'!AV210*'Service PJ'!BG210</f>
        <v>6.8974804200513844E-3</v>
      </c>
      <c r="AA210" s="1">
        <f>'Service shares'!AW210*'Service PJ'!BH210</f>
        <v>0</v>
      </c>
      <c r="AB210" s="1">
        <f>'Service shares'!AX210*'Service PJ'!BI210</f>
        <v>4.9515917373164843E-4</v>
      </c>
      <c r="AC210" s="1">
        <f>'Service shares'!AY210*'Service PJ'!BJ210</f>
        <v>3.2185346292557147E-3</v>
      </c>
      <c r="AD210" s="1">
        <f>'Service shares'!AZ210*'Service PJ'!BK210</f>
        <v>2.1934682696007233E-3</v>
      </c>
      <c r="AE210" s="1">
        <f>'Service shares'!BA210*'Service PJ'!BL210</f>
        <v>0.54424942795546505</v>
      </c>
      <c r="AF210" s="1">
        <f>'Service shares'!BB210*'Service PJ'!BM210</f>
        <v>5.2469498409458892E-3</v>
      </c>
      <c r="AG210" s="1">
        <f>'Service shares'!BC210*'Service PJ'!BN210</f>
        <v>0.25727862576883098</v>
      </c>
      <c r="AH210" s="1">
        <f>'Service shares'!BD210*'Service PJ'!BO210</f>
        <v>0</v>
      </c>
      <c r="AI210" s="1">
        <f>'Service shares'!BE210*'Service PJ'!BP210</f>
        <v>1.3073939587125104E-3</v>
      </c>
      <c r="AJ210" s="1">
        <f>'Service shares'!BF210*'Service PJ'!BQ210</f>
        <v>0</v>
      </c>
      <c r="AK210" s="1">
        <f>'Service shares'!BG210*'Service PJ'!BR210</f>
        <v>0</v>
      </c>
      <c r="AL210" s="1">
        <f>'Service shares'!BH210*'Service PJ'!BS210</f>
        <v>0</v>
      </c>
      <c r="AM210" s="1">
        <f>'Service shares'!BI210*'Service PJ'!BT210</f>
        <v>0</v>
      </c>
      <c r="AN210" s="1">
        <f>'Service shares'!BJ210*'Service PJ'!BU210</f>
        <v>0</v>
      </c>
      <c r="AO210" s="1">
        <f>'Service shares'!BK210*'Service PJ'!BV210</f>
        <v>0</v>
      </c>
      <c r="AP210" s="1">
        <f>'Service shares'!BL210*'Service PJ'!BW210</f>
        <v>0</v>
      </c>
      <c r="AQ210" s="1">
        <f>'Service shares'!BM210*'Service PJ'!BX210</f>
        <v>4.375643435239146E-2</v>
      </c>
      <c r="AR210" s="1">
        <f>'Service shares'!BN210*'Service PJ'!BY210</f>
        <v>0</v>
      </c>
      <c r="AS210" s="2">
        <v>0</v>
      </c>
      <c r="AU210" t="str">
        <f t="shared" si="151"/>
        <v>INF_PRH_BIO</v>
      </c>
      <c r="AV210" s="1">
        <f t="shared" si="183"/>
        <v>1.037427515993558</v>
      </c>
      <c r="AW210" s="1">
        <f t="shared" si="183"/>
        <v>1.037427515993558</v>
      </c>
      <c r="AX210" s="1">
        <f t="shared" si="183"/>
        <v>1.037427515993558</v>
      </c>
      <c r="AY210" s="1">
        <f t="shared" si="183"/>
        <v>1.037427515993558</v>
      </c>
      <c r="AZ210" s="1">
        <f t="shared" si="183"/>
        <v>1.037427515993558</v>
      </c>
      <c r="BA210" s="1">
        <f t="shared" si="183"/>
        <v>1.037427515993558</v>
      </c>
      <c r="BB210" s="1">
        <f t="shared" si="183"/>
        <v>1.037427515993558</v>
      </c>
      <c r="BC210" s="1">
        <f t="shared" si="183"/>
        <v>1.037427515993558</v>
      </c>
      <c r="BD210" s="1">
        <f t="shared" si="183"/>
        <v>1.037427515993558</v>
      </c>
      <c r="BE210" s="1">
        <f t="shared" si="183"/>
        <v>1.037427515993558</v>
      </c>
      <c r="BF210" s="1">
        <f t="shared" si="183"/>
        <v>1.037427515993558</v>
      </c>
      <c r="BG210" s="1">
        <f t="shared" si="183"/>
        <v>1.037427515993558</v>
      </c>
      <c r="BH210" s="1">
        <f t="shared" si="183"/>
        <v>1.037427515993558</v>
      </c>
      <c r="BI210" s="1">
        <f t="shared" si="183"/>
        <v>1.037427515993558</v>
      </c>
      <c r="BJ210" s="1">
        <f t="shared" si="183"/>
        <v>1.037427515993558</v>
      </c>
      <c r="BK210" s="1">
        <f t="shared" si="183"/>
        <v>1.037427515993558</v>
      </c>
      <c r="BL210" s="1">
        <f t="shared" si="144"/>
        <v>1.037427515993558</v>
      </c>
      <c r="BM210" s="1">
        <f t="shared" si="190"/>
        <v>1.037427515993558</v>
      </c>
      <c r="BN210" s="1">
        <f t="shared" si="190"/>
        <v>1.037427515993558</v>
      </c>
      <c r="BO210" s="1">
        <f t="shared" si="190"/>
        <v>1.037427515993558</v>
      </c>
      <c r="BP210" s="1">
        <f t="shared" si="190"/>
        <v>1.037427515993558</v>
      </c>
      <c r="BQ210" s="1">
        <f t="shared" si="190"/>
        <v>1.037427515993558</v>
      </c>
      <c r="BR210" s="1">
        <f t="shared" si="190"/>
        <v>1.037427515993558</v>
      </c>
      <c r="BS210" s="1">
        <f t="shared" si="190"/>
        <v>1.037427515993558</v>
      </c>
      <c r="BT210" s="1">
        <f t="shared" si="190"/>
        <v>1.037427515993558</v>
      </c>
      <c r="BU210" s="1">
        <f t="shared" si="190"/>
        <v>1.037427515993558</v>
      </c>
      <c r="BV210" s="1">
        <f t="shared" si="190"/>
        <v>1.037427515993558</v>
      </c>
      <c r="BW210" s="1">
        <f t="shared" si="190"/>
        <v>1.037427515993558</v>
      </c>
      <c r="BX210" s="1">
        <f t="shared" si="190"/>
        <v>1.037427515993558</v>
      </c>
      <c r="BY210" s="1">
        <f t="shared" si="190"/>
        <v>1.037427515993558</v>
      </c>
      <c r="CC210" t="str">
        <f t="shared" si="184"/>
        <v>PRE</v>
      </c>
      <c r="CD210" t="str">
        <f t="shared" si="185"/>
        <v>INF_PRH_BIO</v>
      </c>
      <c r="CE210" t="str">
        <f>VLOOKUP(D210,'IND Balance'!$AM$5:$AN$21,2,FALSE)&amp;" - "&amp;VLOOKUP(E210,'MECS_Table 5.4'!$AF$18:$AG$30,2,FALSE)&amp;" - "&amp;VLOOKUP('Service PJ'!M210,'IND Balance'!$AM$22:$AN$32,2,FALSE)</f>
        <v>Non-ferrous metals - Process heat - Biomass</v>
      </c>
      <c r="CF210" t="s">
        <v>109</v>
      </c>
      <c r="CG210" t="s">
        <v>110</v>
      </c>
      <c r="CL210" t="str">
        <f t="shared" si="186"/>
        <v>INF_PRH_BIO</v>
      </c>
      <c r="CM210" t="str">
        <f t="shared" si="187"/>
        <v>INF_PRH</v>
      </c>
      <c r="CN210" s="1">
        <f t="shared" si="152"/>
        <v>1.2009087766172828E-4</v>
      </c>
      <c r="CO210" s="1">
        <f t="shared" si="153"/>
        <v>0</v>
      </c>
      <c r="CP210" s="1">
        <f t="shared" si="154"/>
        <v>0</v>
      </c>
      <c r="CQ210" s="1">
        <f t="shared" si="155"/>
        <v>0</v>
      </c>
      <c r="CR210" s="1">
        <f t="shared" si="156"/>
        <v>1.9985478523251367E-2</v>
      </c>
      <c r="CS210" s="1">
        <f t="shared" si="157"/>
        <v>0</v>
      </c>
      <c r="CT210" s="1">
        <f t="shared" si="158"/>
        <v>7.1111767302258055E-3</v>
      </c>
      <c r="CU210" s="1">
        <f t="shared" si="159"/>
        <v>5.7310637811604989E-3</v>
      </c>
      <c r="CV210" s="1">
        <f t="shared" si="160"/>
        <v>6.4288215019949252E-3</v>
      </c>
      <c r="CW210" s="1">
        <f t="shared" si="161"/>
        <v>0</v>
      </c>
      <c r="CX210" s="1">
        <f t="shared" si="162"/>
        <v>1.0929686647713304E-2</v>
      </c>
      <c r="CY210" s="1">
        <f t="shared" si="163"/>
        <v>2.0084584671901809E-4</v>
      </c>
      <c r="CZ210" s="1">
        <f t="shared" si="164"/>
        <v>0</v>
      </c>
      <c r="DA210" s="1">
        <f t="shared" si="165"/>
        <v>1.0917356181615986E-5</v>
      </c>
      <c r="DB210" s="1">
        <f t="shared" si="166"/>
        <v>1.2727176179828717E-4</v>
      </c>
      <c r="DC210" s="1">
        <f t="shared" si="167"/>
        <v>5.9347973626862658E-5</v>
      </c>
      <c r="DD210" s="1">
        <f t="shared" si="168"/>
        <v>9.5806086761620335E-3</v>
      </c>
      <c r="DE210" s="1">
        <f t="shared" si="169"/>
        <v>2.2500215752963126E-4</v>
      </c>
      <c r="DF210" s="1">
        <f t="shared" si="170"/>
        <v>3.7682117200840606E-3</v>
      </c>
      <c r="DG210" s="1">
        <f t="shared" si="171"/>
        <v>0</v>
      </c>
      <c r="DH210" s="1">
        <f t="shared" si="172"/>
        <v>1.1117549166000934E-4</v>
      </c>
      <c r="DI210" s="1">
        <f t="shared" si="173"/>
        <v>0</v>
      </c>
      <c r="DJ210" s="1">
        <f t="shared" si="174"/>
        <v>0</v>
      </c>
      <c r="DK210" s="1">
        <f t="shared" si="175"/>
        <v>0</v>
      </c>
      <c r="DL210" s="1">
        <f t="shared" si="176"/>
        <v>0</v>
      </c>
      <c r="DM210" s="1" t="str">
        <f t="shared" si="177"/>
        <v/>
      </c>
      <c r="DN210" s="1">
        <f t="shared" si="178"/>
        <v>0</v>
      </c>
      <c r="DO210" s="1">
        <f t="shared" si="179"/>
        <v>0</v>
      </c>
      <c r="DP210" s="1">
        <f t="shared" si="180"/>
        <v>1.8051982990093408E-4</v>
      </c>
      <c r="DQ210" s="1" t="str">
        <f t="shared" si="181"/>
        <v/>
      </c>
      <c r="DR210" s="1">
        <v>3</v>
      </c>
      <c r="DS210" s="1">
        <f t="shared" si="188"/>
        <v>2.9985478523251369E-2</v>
      </c>
      <c r="DT210">
        <f t="shared" si="189"/>
        <v>3</v>
      </c>
    </row>
    <row r="211" spans="1:124" x14ac:dyDescent="0.45">
      <c r="A211" s="74" t="s">
        <v>160</v>
      </c>
      <c r="B211" t="str">
        <f>VLOOKUP(E211,'EPA_US9RT techs'!$R$26:$S$34,2,FALSE)</f>
        <v>PRH</v>
      </c>
      <c r="C211" t="str">
        <f>'Service shares'!A211</f>
        <v>BIO</v>
      </c>
      <c r="D211" t="str">
        <f>'Service shares'!B211</f>
        <v>IMC</v>
      </c>
      <c r="E211" t="str">
        <f>'Service shares'!C211</f>
        <v>PRH</v>
      </c>
      <c r="F211" s="1">
        <f>IFERROR(1/AVERAGEIFS('EPA_US9RT techs'!$I$2:$I$1718,'EPA_US9RT techs'!$J$2:$J$1718,'Service PJ'!$D211,'EPA_US9RT techs'!$K$2:$K$1718,'Service PJ'!$B211,'EPA_US9RT techs'!$L$2:$L$1718,'Service PJ'!$A211,'EPA_US9RT techs'!$C$2:$C$1718,"VDA_FLOP",'EPA_US9RT techs'!$F$2:$F$1718,'Service PJ'!F$1),1/AVERAGEIFS('EPA_US9RT techs'!$I$2:$I$1718,'EPA_US9RT techs'!$K$2:$K$1718,'Service PJ'!$B211,'EPA_US9RT techs'!$L$2:$L$1718,'Service PJ'!$A211,'EPA_US9RT techs'!$C$2:$C$1718,"VDA_FLOP",'EPA_US9RT techs'!$F$2:$F$1718,'Service PJ'!F$1))</f>
        <v>1</v>
      </c>
      <c r="G211" s="1">
        <f>IFERROR(IFERROR(1/AVERAGEIFS('EPA_US9RT techs'!$I$2:$I$1718,'EPA_US9RT techs'!$J$2:$J$1718,'Service PJ'!$D211,'EPA_US9RT techs'!$K$2:$K$1718,'Service PJ'!$B211,'EPA_US9RT techs'!$L$2:$L$1718,'Service PJ'!$A211,'EPA_US9RT techs'!$C$2:$C$1718,"VDA_FLOP",'EPA_US9RT techs'!$F$2:$F$1718,'Service PJ'!G$1),1/AVERAGEIFS('EPA_US9RT techs'!$I$2:$I$1718,'EPA_US9RT techs'!$K$2:$K$1718,'Service PJ'!$B211,'EPA_US9RT techs'!$L$2:$L$1718,'Service PJ'!$A211,'EPA_US9RT techs'!$C$2:$C$1718,"VDA_FLOP",'EPA_US9RT techs'!$F$2:$F$1718,'Service PJ'!G$1)),"")</f>
        <v>1.037427515993558</v>
      </c>
      <c r="H211" s="1">
        <f>IFERROR(IFERROR(1/AVERAGEIFS('EPA_US9RT techs'!$I$2:$I$1718,'EPA_US9RT techs'!$J$2:$J$1718,'Service PJ'!$D211,'EPA_US9RT techs'!$K$2:$K$1718,'Service PJ'!$B211,'EPA_US9RT techs'!$L$2:$L$1718,'Service PJ'!$A211,'EPA_US9RT techs'!$C$2:$C$1718,"VDA_FLOP",'EPA_US9RT techs'!$F$2:$F$1718,'Service PJ'!H$1),1/AVERAGEIFS('EPA_US9RT techs'!$I$2:$I$1718,'EPA_US9RT techs'!$K$2:$K$1718,'Service PJ'!$B211,'EPA_US9RT techs'!$L$2:$L$1718,'Service PJ'!$A211,'EPA_US9RT techs'!$C$2:$C$1718,"VDA_FLOP",'EPA_US9RT techs'!$F$2:$F$1718,'Service PJ'!H$1)),"")</f>
        <v>1.0756041398019496</v>
      </c>
      <c r="I211" s="1">
        <f>IFERROR(IFERROR(1/AVERAGEIFS('EPA_US9RT techs'!$I$2:$I$1718,'EPA_US9RT techs'!$J$2:$J$1718,'Service PJ'!$D211,'EPA_US9RT techs'!$K$2:$K$1718,'Service PJ'!$B211,'EPA_US9RT techs'!$L$2:$L$1718,'Service PJ'!$A211,'EPA_US9RT techs'!$C$2:$C$1718,"VDA_FLOP",'EPA_US9RT techs'!$F$2:$F$1718,'Service PJ'!I$1),1/AVERAGEIFS('EPA_US9RT techs'!$I$2:$I$1718,'EPA_US9RT techs'!$K$2:$K$1718,'Service PJ'!$B211,'EPA_US9RT techs'!$L$2:$L$1718,'Service PJ'!$A211,'EPA_US9RT techs'!$C$2:$C$1718,"VDA_FLOP",'EPA_US9RT techs'!$F$2:$F$1718,'Service PJ'!I$1)),"")</f>
        <v>1.1409232857485276</v>
      </c>
      <c r="J211" s="1">
        <f>IFERROR(IFERROR(1/AVERAGEIFS('EPA_US9RT techs'!$I$2:$I$1718,'EPA_US9RT techs'!$J$2:$J$1718,'Service PJ'!$D211,'EPA_US9RT techs'!$K$2:$K$1718,'Service PJ'!$B211,'EPA_US9RT techs'!$L$2:$L$1718,'Service PJ'!$A211,'EPA_US9RT techs'!$C$2:$C$1718,"VDA_FLOP",'EPA_US9RT techs'!$F$2:$F$1718,'Service PJ'!J$1),1/AVERAGEIFS('EPA_US9RT techs'!$I$2:$I$1718,'EPA_US9RT techs'!$K$2:$K$1718,'Service PJ'!$B211,'EPA_US9RT techs'!$L$2:$L$1718,'Service PJ'!$A211,'EPA_US9RT techs'!$C$2:$C$1718,"VDA_FLOP",'EPA_US9RT techs'!$F$2:$F$1718,'Service PJ'!J$1)),"")</f>
        <v>1.1870432122481129</v>
      </c>
      <c r="L211" t="str">
        <f>IF(SUM(O211:AR211)=0,"\I: ","")&amp;'Service PJ'!D211&amp;"_"&amp;'Service PJ'!E211&amp;"_"&amp;'Service PJ'!C211</f>
        <v>IMC_PRH_BIO</v>
      </c>
      <c r="M211" t="str">
        <f>"IND"&amp;'Service PJ'!C211</f>
        <v>INDBIO</v>
      </c>
      <c r="N211" t="str">
        <f t="shared" si="182"/>
        <v>IMC_PRH</v>
      </c>
      <c r="O211" s="1">
        <f>'Service shares'!AK211*'Service PJ'!AV211</f>
        <v>3.0196022594582633E-2</v>
      </c>
      <c r="P211" s="1">
        <f>'Service shares'!AL211*'Service PJ'!AW211</f>
        <v>0.25742630482064571</v>
      </c>
      <c r="Q211" s="1">
        <f>'Service shares'!AM211*'Service PJ'!AX211</f>
        <v>0.1216180426709312</v>
      </c>
      <c r="R211" s="1">
        <f>'Service shares'!AN211*'Service PJ'!AY211</f>
        <v>1.0976028351051541E-2</v>
      </c>
      <c r="S211" s="1">
        <f>'Service shares'!AO211*'Service PJ'!AZ211</f>
        <v>1.3407346764104413</v>
      </c>
      <c r="T211" s="1">
        <f>'Service shares'!AP211*'Service PJ'!BA211</f>
        <v>0.34718476381331692</v>
      </c>
      <c r="U211" s="1">
        <f>'Service shares'!AQ211*'Service PJ'!BB211</f>
        <v>1.5562765960355232E-2</v>
      </c>
      <c r="V211" s="14">
        <f>'Service shares'!AR211*'Service PJ'!BC211</f>
        <v>1.5683819347828047</v>
      </c>
      <c r="W211" s="1">
        <f>'Service shares'!AS211*'Service PJ'!BD211</f>
        <v>13.811270688325244</v>
      </c>
      <c r="X211" s="1">
        <f>'Service shares'!AT211*'Service PJ'!BE211</f>
        <v>0</v>
      </c>
      <c r="Y211" s="1">
        <f>'Service shares'!AU211*'Service PJ'!BF211</f>
        <v>3.4889610341375783</v>
      </c>
      <c r="Z211" s="1">
        <f>'Service shares'!AV211*'Service PJ'!BG211</f>
        <v>1.0704950420941084</v>
      </c>
      <c r="AA211" s="1">
        <f>'Service shares'!AW211*'Service PJ'!BH211</f>
        <v>1.6774125100372945</v>
      </c>
      <c r="AB211" s="1">
        <f>'Service shares'!AX211*'Service PJ'!BI211</f>
        <v>0.20478740985175231</v>
      </c>
      <c r="AC211" s="1">
        <f>'Service shares'!AY211*'Service PJ'!BJ211</f>
        <v>0.51908752362715416</v>
      </c>
      <c r="AD211" s="1">
        <f>'Service shares'!AZ211*'Service PJ'!BK211</f>
        <v>1.6027216578312469</v>
      </c>
      <c r="AE211" s="1">
        <f>'Service shares'!BA211*'Service PJ'!BL211</f>
        <v>3.4413649444380048</v>
      </c>
      <c r="AF211" s="1">
        <f>'Service shares'!BB211*'Service PJ'!BM211</f>
        <v>3.3980385167364853</v>
      </c>
      <c r="AG211" s="1">
        <f>'Service shares'!BC211*'Service PJ'!BN211</f>
        <v>2.4165374773668309</v>
      </c>
      <c r="AH211" s="1">
        <f>'Service shares'!BD211*'Service PJ'!BO211</f>
        <v>266.80041940514946</v>
      </c>
      <c r="AI211" s="1">
        <f>'Service shares'!BE211*'Service PJ'!BP211</f>
        <v>0.75763697082466175</v>
      </c>
      <c r="AJ211" s="1">
        <f>'Service shares'!BF211*'Service PJ'!BQ211</f>
        <v>0</v>
      </c>
      <c r="AK211" s="1">
        <f>'Service shares'!BG211*'Service PJ'!BR211</f>
        <v>0</v>
      </c>
      <c r="AL211" s="1">
        <f>'Service shares'!BH211*'Service PJ'!BS211</f>
        <v>0</v>
      </c>
      <c r="AM211" s="1">
        <f>'Service shares'!BI211*'Service PJ'!BT211</f>
        <v>0.908617083797575</v>
      </c>
      <c r="AN211" s="1">
        <f>'Service shares'!BJ211*'Service PJ'!BU211</f>
        <v>0</v>
      </c>
      <c r="AO211" s="1">
        <f>'Service shares'!BK211*'Service PJ'!BV211</f>
        <v>0</v>
      </c>
      <c r="AP211" s="1">
        <f>'Service shares'!BL211*'Service PJ'!BW211</f>
        <v>0</v>
      </c>
      <c r="AQ211" s="1">
        <f>'Service shares'!BM211*'Service PJ'!BX211</f>
        <v>17.984394021508145</v>
      </c>
      <c r="AR211" s="1">
        <f>'Service shares'!BN211*'Service PJ'!BY211</f>
        <v>0</v>
      </c>
      <c r="AS211" s="2">
        <v>0</v>
      </c>
      <c r="AU211" t="str">
        <f t="shared" si="151"/>
        <v>IMC_PRH_BIO</v>
      </c>
      <c r="AV211" s="1">
        <f t="shared" si="183"/>
        <v>1.037427515993558</v>
      </c>
      <c r="AW211" s="1">
        <f t="shared" si="183"/>
        <v>1.037427515993558</v>
      </c>
      <c r="AX211" s="1">
        <f t="shared" si="183"/>
        <v>1.037427515993558</v>
      </c>
      <c r="AY211" s="1">
        <f t="shared" si="183"/>
        <v>1.037427515993558</v>
      </c>
      <c r="AZ211" s="1">
        <f t="shared" si="183"/>
        <v>1.037427515993558</v>
      </c>
      <c r="BA211" s="1">
        <f t="shared" si="183"/>
        <v>1.037427515993558</v>
      </c>
      <c r="BB211" s="1">
        <f t="shared" si="183"/>
        <v>1.037427515993558</v>
      </c>
      <c r="BC211" s="1">
        <f t="shared" si="183"/>
        <v>1.037427515993558</v>
      </c>
      <c r="BD211" s="1">
        <f t="shared" si="183"/>
        <v>1.037427515993558</v>
      </c>
      <c r="BE211" s="1">
        <f t="shared" si="183"/>
        <v>1.037427515993558</v>
      </c>
      <c r="BF211" s="1">
        <f t="shared" si="183"/>
        <v>1.037427515993558</v>
      </c>
      <c r="BG211" s="1">
        <f t="shared" si="183"/>
        <v>1.037427515993558</v>
      </c>
      <c r="BH211" s="1">
        <f t="shared" si="183"/>
        <v>1.037427515993558</v>
      </c>
      <c r="BI211" s="1">
        <f t="shared" si="183"/>
        <v>1.037427515993558</v>
      </c>
      <c r="BJ211" s="1">
        <f t="shared" si="183"/>
        <v>1.037427515993558</v>
      </c>
      <c r="BK211" s="1">
        <f t="shared" si="183"/>
        <v>1.037427515993558</v>
      </c>
      <c r="BL211" s="1">
        <f t="shared" si="144"/>
        <v>1.037427515993558</v>
      </c>
      <c r="BM211" s="1">
        <f t="shared" si="190"/>
        <v>1.037427515993558</v>
      </c>
      <c r="BN211" s="1">
        <f t="shared" si="190"/>
        <v>1.037427515993558</v>
      </c>
      <c r="BO211" s="1">
        <f t="shared" si="190"/>
        <v>1.037427515993558</v>
      </c>
      <c r="BP211" s="1">
        <f t="shared" si="190"/>
        <v>1.037427515993558</v>
      </c>
      <c r="BQ211" s="1">
        <f t="shared" si="190"/>
        <v>1.037427515993558</v>
      </c>
      <c r="BR211" s="1">
        <f t="shared" si="190"/>
        <v>1.037427515993558</v>
      </c>
      <c r="BS211" s="1">
        <f t="shared" si="190"/>
        <v>1.037427515993558</v>
      </c>
      <c r="BT211" s="1">
        <f t="shared" si="190"/>
        <v>1.037427515993558</v>
      </c>
      <c r="BU211" s="1">
        <f t="shared" si="190"/>
        <v>1.037427515993558</v>
      </c>
      <c r="BV211" s="1">
        <f t="shared" si="190"/>
        <v>1.037427515993558</v>
      </c>
      <c r="BW211" s="1">
        <f t="shared" si="190"/>
        <v>1.037427515993558</v>
      </c>
      <c r="BX211" s="1">
        <f t="shared" si="190"/>
        <v>1.037427515993558</v>
      </c>
      <c r="BY211" s="1">
        <f t="shared" si="190"/>
        <v>1.037427515993558</v>
      </c>
      <c r="CC211" t="str">
        <f t="shared" si="184"/>
        <v>PRE</v>
      </c>
      <c r="CD211" t="str">
        <f t="shared" si="185"/>
        <v>IMC_PRH_BIO</v>
      </c>
      <c r="CE211" t="str">
        <f>VLOOKUP(D211,'IND Balance'!$AM$5:$AN$21,2,FALSE)&amp;" - "&amp;VLOOKUP(E211,'MECS_Table 5.4'!$AF$18:$AG$30,2,FALSE)&amp;" - "&amp;VLOOKUP('Service PJ'!M211,'IND Balance'!$AM$22:$AN$32,2,FALSE)</f>
        <v>Mining and Construction - Process heat - Biomass</v>
      </c>
      <c r="CF211" t="s">
        <v>109</v>
      </c>
      <c r="CG211" t="s">
        <v>110</v>
      </c>
      <c r="CL211" t="str">
        <f t="shared" si="186"/>
        <v>IMC_PRH_BIO</v>
      </c>
      <c r="CM211" t="str">
        <f t="shared" si="187"/>
        <v>IMC_PRH</v>
      </c>
      <c r="CN211" s="1">
        <f t="shared" si="152"/>
        <v>1.1681609485159081E-3</v>
      </c>
      <c r="CO211" s="1">
        <f t="shared" si="153"/>
        <v>7.3543860415430711E-3</v>
      </c>
      <c r="CP211" s="1">
        <f t="shared" si="154"/>
        <v>1.3719789090728988E-3</v>
      </c>
      <c r="CQ211" s="1">
        <f t="shared" si="155"/>
        <v>1.4242095605756456E-4</v>
      </c>
      <c r="CR211" s="1">
        <f t="shared" si="156"/>
        <v>1.8125637105603616E-2</v>
      </c>
      <c r="CS211" s="1">
        <f t="shared" si="157"/>
        <v>2.3267543310809811E-3</v>
      </c>
      <c r="CT211" s="1">
        <f t="shared" si="158"/>
        <v>1.2331897401196483E-4</v>
      </c>
      <c r="CU211" s="1">
        <f t="shared" si="159"/>
        <v>3.1692874307056938E-2</v>
      </c>
      <c r="CV211" s="1">
        <f t="shared" si="160"/>
        <v>7.3895610217535962E-2</v>
      </c>
      <c r="CW211" s="1">
        <f t="shared" si="161"/>
        <v>0</v>
      </c>
      <c r="CX211" s="1">
        <f t="shared" si="162"/>
        <v>0.1020244917587436</v>
      </c>
      <c r="CY211" s="1">
        <f t="shared" si="163"/>
        <v>3.1289722185719571E-2</v>
      </c>
      <c r="CZ211" s="1">
        <f t="shared" si="164"/>
        <v>5.7758499113580317E-2</v>
      </c>
      <c r="DA211" s="1">
        <f t="shared" si="165"/>
        <v>1.2466760261742533E-2</v>
      </c>
      <c r="DB211" s="1">
        <f t="shared" si="166"/>
        <v>1.9102354565065385E-2</v>
      </c>
      <c r="DC211" s="1">
        <f t="shared" si="167"/>
        <v>3.2086026409780935E-2</v>
      </c>
      <c r="DD211" s="1">
        <f t="shared" si="168"/>
        <v>6.0807262982644911E-2</v>
      </c>
      <c r="DE211" s="1">
        <f t="shared" si="169"/>
        <v>7.1961461291993101E-2</v>
      </c>
      <c r="DF211" s="1">
        <f t="shared" si="170"/>
        <v>3.2780924974572176E-2</v>
      </c>
      <c r="DG211" s="1">
        <f t="shared" si="171"/>
        <v>0.75946564116477999</v>
      </c>
      <c r="DH211" s="1">
        <f t="shared" si="172"/>
        <v>1.1757023280803289E-2</v>
      </c>
      <c r="DI211" s="1">
        <f t="shared" si="173"/>
        <v>0</v>
      </c>
      <c r="DJ211" s="1">
        <f t="shared" si="174"/>
        <v>0</v>
      </c>
      <c r="DK211" s="1">
        <f t="shared" si="175"/>
        <v>0</v>
      </c>
      <c r="DL211" s="1">
        <f t="shared" si="176"/>
        <v>2.5336000668837906E-3</v>
      </c>
      <c r="DM211" s="1">
        <f t="shared" si="177"/>
        <v>0</v>
      </c>
      <c r="DN211" s="1">
        <f t="shared" si="178"/>
        <v>0</v>
      </c>
      <c r="DO211" s="1">
        <f t="shared" si="179"/>
        <v>0</v>
      </c>
      <c r="DP211" s="1">
        <f t="shared" si="180"/>
        <v>3.2450574977556247E-2</v>
      </c>
      <c r="DQ211" s="1" t="str">
        <f t="shared" si="181"/>
        <v/>
      </c>
      <c r="DR211" s="1">
        <v>3</v>
      </c>
      <c r="DS211" s="1">
        <f t="shared" si="188"/>
        <v>0.76946564116478</v>
      </c>
      <c r="DT211">
        <f t="shared" si="189"/>
        <v>3</v>
      </c>
    </row>
    <row r="212" spans="1:124" x14ac:dyDescent="0.45">
      <c r="A212" s="74" t="s">
        <v>160</v>
      </c>
      <c r="B212" t="str">
        <f>VLOOKUP(E212,'EPA_US9RT techs'!$R$26:$S$34,2,FALSE)</f>
        <v>PRH</v>
      </c>
      <c r="C212" t="str">
        <f>'Service shares'!A212</f>
        <v>BIO</v>
      </c>
      <c r="D212" t="str">
        <f>'Service shares'!B212</f>
        <v>ITM</v>
      </c>
      <c r="E212" t="str">
        <f>'Service shares'!C212</f>
        <v>PRH</v>
      </c>
      <c r="F212" s="1">
        <f>IFERROR(1/AVERAGEIFS('EPA_US9RT techs'!$I$2:$I$1718,'EPA_US9RT techs'!$J$2:$J$1718,'Service PJ'!$D212,'EPA_US9RT techs'!$K$2:$K$1718,'Service PJ'!$B212,'EPA_US9RT techs'!$L$2:$L$1718,'Service PJ'!$A212,'EPA_US9RT techs'!$C$2:$C$1718,"VDA_FLOP",'EPA_US9RT techs'!$F$2:$F$1718,'Service PJ'!F$1),1/AVERAGEIFS('EPA_US9RT techs'!$I$2:$I$1718,'EPA_US9RT techs'!$K$2:$K$1718,'Service PJ'!$B212,'EPA_US9RT techs'!$L$2:$L$1718,'Service PJ'!$A212,'EPA_US9RT techs'!$C$2:$C$1718,"VDA_FLOP",'EPA_US9RT techs'!$F$2:$F$1718,'Service PJ'!F$1))</f>
        <v>1</v>
      </c>
      <c r="G212" s="1">
        <f>IFERROR(IFERROR(1/AVERAGEIFS('EPA_US9RT techs'!$I$2:$I$1718,'EPA_US9RT techs'!$J$2:$J$1718,'Service PJ'!$D212,'EPA_US9RT techs'!$K$2:$K$1718,'Service PJ'!$B212,'EPA_US9RT techs'!$L$2:$L$1718,'Service PJ'!$A212,'EPA_US9RT techs'!$C$2:$C$1718,"VDA_FLOP",'EPA_US9RT techs'!$F$2:$F$1718,'Service PJ'!G$1),1/AVERAGEIFS('EPA_US9RT techs'!$I$2:$I$1718,'EPA_US9RT techs'!$K$2:$K$1718,'Service PJ'!$B212,'EPA_US9RT techs'!$L$2:$L$1718,'Service PJ'!$A212,'EPA_US9RT techs'!$C$2:$C$1718,"VDA_FLOP",'EPA_US9RT techs'!$F$2:$F$1718,'Service PJ'!G$1)),"")</f>
        <v>1.1262534363940762</v>
      </c>
      <c r="H212" s="1">
        <f>IFERROR(IFERROR(1/AVERAGEIFS('EPA_US9RT techs'!$I$2:$I$1718,'EPA_US9RT techs'!$J$2:$J$1718,'Service PJ'!$D212,'EPA_US9RT techs'!$K$2:$K$1718,'Service PJ'!$B212,'EPA_US9RT techs'!$L$2:$L$1718,'Service PJ'!$A212,'EPA_US9RT techs'!$C$2:$C$1718,"VDA_FLOP",'EPA_US9RT techs'!$F$2:$F$1718,'Service PJ'!H$1),1/AVERAGEIFS('EPA_US9RT techs'!$I$2:$I$1718,'EPA_US9RT techs'!$K$2:$K$1718,'Service PJ'!$B212,'EPA_US9RT techs'!$L$2:$L$1718,'Service PJ'!$A212,'EPA_US9RT techs'!$C$2:$C$1718,"VDA_FLOP",'EPA_US9RT techs'!$F$2:$F$1718,'Service PJ'!H$1)),"")</f>
        <v>1.1346569412229279</v>
      </c>
      <c r="I212" s="1">
        <f>IFERROR(IFERROR(1/AVERAGEIFS('EPA_US9RT techs'!$I$2:$I$1718,'EPA_US9RT techs'!$J$2:$J$1718,'Service PJ'!$D212,'EPA_US9RT techs'!$K$2:$K$1718,'Service PJ'!$B212,'EPA_US9RT techs'!$L$2:$L$1718,'Service PJ'!$A212,'EPA_US9RT techs'!$C$2:$C$1718,"VDA_FLOP",'EPA_US9RT techs'!$F$2:$F$1718,'Service PJ'!I$1),1/AVERAGEIFS('EPA_US9RT techs'!$I$2:$I$1718,'EPA_US9RT techs'!$K$2:$K$1718,'Service PJ'!$B212,'EPA_US9RT techs'!$L$2:$L$1718,'Service PJ'!$A212,'EPA_US9RT techs'!$C$2:$C$1718,"VDA_FLOP",'EPA_US9RT techs'!$F$2:$F$1718,'Service PJ'!I$1)),"")</f>
        <v>1.215977144773748</v>
      </c>
      <c r="J212" s="1">
        <f>IFERROR(IFERROR(1/AVERAGEIFS('EPA_US9RT techs'!$I$2:$I$1718,'EPA_US9RT techs'!$J$2:$J$1718,'Service PJ'!$D212,'EPA_US9RT techs'!$K$2:$K$1718,'Service PJ'!$B212,'EPA_US9RT techs'!$L$2:$L$1718,'Service PJ'!$A212,'EPA_US9RT techs'!$C$2:$C$1718,"VDA_FLOP",'EPA_US9RT techs'!$F$2:$F$1718,'Service PJ'!J$1),1/AVERAGEIFS('EPA_US9RT techs'!$I$2:$I$1718,'EPA_US9RT techs'!$K$2:$K$1718,'Service PJ'!$B212,'EPA_US9RT techs'!$L$2:$L$1718,'Service PJ'!$A212,'EPA_US9RT techs'!$C$2:$C$1718,"VDA_FLOP",'EPA_US9RT techs'!$F$2:$F$1718,'Service PJ'!J$1)),"")</f>
        <v>1.2700973158152613</v>
      </c>
      <c r="L212" t="str">
        <f>IF(SUM(O212:AR212)=0,"\I: ","")&amp;'Service PJ'!D212&amp;"_"&amp;'Service PJ'!E212&amp;"_"&amp;'Service PJ'!C212</f>
        <v>ITM_PRH_BIO</v>
      </c>
      <c r="M212" t="str">
        <f>"IND"&amp;'Service PJ'!C212</f>
        <v>INDBIO</v>
      </c>
      <c r="N212" t="str">
        <f t="shared" si="182"/>
        <v>ITM_PRH</v>
      </c>
      <c r="O212" s="1">
        <f>'Service shares'!AK212*'Service PJ'!AV212</f>
        <v>0</v>
      </c>
      <c r="P212" s="1">
        <f>'Service shares'!AL212*'Service PJ'!AW212</f>
        <v>0</v>
      </c>
      <c r="Q212" s="1">
        <f>'Service shares'!AM212*'Service PJ'!AX212</f>
        <v>0</v>
      </c>
      <c r="R212" s="1">
        <f>'Service shares'!AN212*'Service PJ'!AY212</f>
        <v>6.6015570424926055E-5</v>
      </c>
      <c r="S212" s="1">
        <f>'Service shares'!AO212*'Service PJ'!AZ212</f>
        <v>9.5401930059793139E-2</v>
      </c>
      <c r="T212" s="1">
        <f>'Service shares'!AP212*'Service PJ'!BA212</f>
        <v>8.6626574591165462E-2</v>
      </c>
      <c r="U212" s="1">
        <f>'Service shares'!AQ212*'Service PJ'!BB212</f>
        <v>0</v>
      </c>
      <c r="V212" s="14">
        <f>'Service shares'!AR212*'Service PJ'!BC212</f>
        <v>0</v>
      </c>
      <c r="W212" s="1">
        <f>'Service shares'!AS212*'Service PJ'!BD212</f>
        <v>4.054770643456708E-2</v>
      </c>
      <c r="X212" s="1">
        <f>'Service shares'!AT212*'Service PJ'!BE212</f>
        <v>0</v>
      </c>
      <c r="Y212" s="1">
        <f>'Service shares'!AU212*'Service PJ'!BF212</f>
        <v>1.206972104874698</v>
      </c>
      <c r="Z212" s="1">
        <f>'Service shares'!AV212*'Service PJ'!BG212</f>
        <v>1.1264849783330508</v>
      </c>
      <c r="AA212" s="1">
        <f>'Service shares'!AW212*'Service PJ'!BH212</f>
        <v>0.21063210823650155</v>
      </c>
      <c r="AB212" s="1">
        <f>'Service shares'!AX212*'Service PJ'!BI212</f>
        <v>0.29143516643661105</v>
      </c>
      <c r="AC212" s="1">
        <f>'Service shares'!AY212*'Service PJ'!BJ212</f>
        <v>0.66405062290433114</v>
      </c>
      <c r="AD212" s="1">
        <f>'Service shares'!AZ212*'Service PJ'!BK212</f>
        <v>6.0031730505695262E-2</v>
      </c>
      <c r="AE212" s="1">
        <f>'Service shares'!BA212*'Service PJ'!BL212</f>
        <v>1.5617492111340256</v>
      </c>
      <c r="AF212" s="1">
        <f>'Service shares'!BB212*'Service PJ'!BM212</f>
        <v>0.45219251121708098</v>
      </c>
      <c r="AG212" s="1">
        <f>'Service shares'!BC212*'Service PJ'!BN212</f>
        <v>3.0259085475884606</v>
      </c>
      <c r="AH212" s="1">
        <f>'Service shares'!BD212*'Service PJ'!BO212</f>
        <v>0</v>
      </c>
      <c r="AI212" s="1">
        <f>'Service shares'!BE212*'Service PJ'!BP212</f>
        <v>0</v>
      </c>
      <c r="AJ212" s="1">
        <f>'Service shares'!BF212*'Service PJ'!BQ212</f>
        <v>0</v>
      </c>
      <c r="AK212" s="1">
        <f>'Service shares'!BG212*'Service PJ'!BR212</f>
        <v>0</v>
      </c>
      <c r="AL212" s="1">
        <f>'Service shares'!BH212*'Service PJ'!BS212</f>
        <v>1.2571250768060918E-2</v>
      </c>
      <c r="AM212" s="1">
        <f>'Service shares'!BI212*'Service PJ'!BT212</f>
        <v>5.8079555780272442E-2</v>
      </c>
      <c r="AN212" s="1">
        <f>'Service shares'!BJ212*'Service PJ'!BU212</f>
        <v>0</v>
      </c>
      <c r="AO212" s="1">
        <f>'Service shares'!BK212*'Service PJ'!BV212</f>
        <v>0</v>
      </c>
      <c r="AP212" s="1">
        <f>'Service shares'!BL212*'Service PJ'!BW212</f>
        <v>5.1803361192016971E-2</v>
      </c>
      <c r="AQ212" s="1">
        <f>'Service shares'!BM212*'Service PJ'!BX212</f>
        <v>0.23751930699099644</v>
      </c>
      <c r="AR212" s="1">
        <f>'Service shares'!BN212*'Service PJ'!BY212</f>
        <v>0</v>
      </c>
      <c r="AS212" s="2">
        <v>0</v>
      </c>
      <c r="AU212" t="str">
        <f t="shared" si="151"/>
        <v>ITM_PRH_BIO</v>
      </c>
      <c r="AV212" s="1">
        <f t="shared" ref="AV212:BK227" si="191">IF($G212="",$F212,$G212)</f>
        <v>1.1262534363940762</v>
      </c>
      <c r="AW212" s="1">
        <f t="shared" si="191"/>
        <v>1.1262534363940762</v>
      </c>
      <c r="AX212" s="1">
        <f t="shared" si="191"/>
        <v>1.1262534363940762</v>
      </c>
      <c r="AY212" s="1">
        <f t="shared" si="191"/>
        <v>1.1262534363940762</v>
      </c>
      <c r="AZ212" s="1">
        <f t="shared" si="191"/>
        <v>1.1262534363940762</v>
      </c>
      <c r="BA212" s="1">
        <f t="shared" si="191"/>
        <v>1.1262534363940762</v>
      </c>
      <c r="BB212" s="1">
        <f t="shared" si="191"/>
        <v>1.1262534363940762</v>
      </c>
      <c r="BC212" s="1">
        <f t="shared" si="191"/>
        <v>1.1262534363940762</v>
      </c>
      <c r="BD212" s="1">
        <f t="shared" si="191"/>
        <v>1.1262534363940762</v>
      </c>
      <c r="BE212" s="1">
        <f t="shared" si="191"/>
        <v>1.1262534363940762</v>
      </c>
      <c r="BF212" s="1">
        <f t="shared" si="191"/>
        <v>1.1262534363940762</v>
      </c>
      <c r="BG212" s="1">
        <f t="shared" si="191"/>
        <v>1.1262534363940762</v>
      </c>
      <c r="BH212" s="1">
        <f t="shared" si="191"/>
        <v>1.1262534363940762</v>
      </c>
      <c r="BI212" s="1">
        <f t="shared" si="191"/>
        <v>1.1262534363940762</v>
      </c>
      <c r="BJ212" s="1">
        <f t="shared" si="191"/>
        <v>1.1262534363940762</v>
      </c>
      <c r="BK212" s="1">
        <f t="shared" si="191"/>
        <v>1.1262534363940762</v>
      </c>
      <c r="BL212" s="1">
        <f t="shared" si="144"/>
        <v>1.1262534363940762</v>
      </c>
      <c r="BM212" s="1">
        <f t="shared" si="190"/>
        <v>1.1262534363940762</v>
      </c>
      <c r="BN212" s="1">
        <f t="shared" si="190"/>
        <v>1.1262534363940762</v>
      </c>
      <c r="BO212" s="1">
        <f t="shared" si="190"/>
        <v>1.1262534363940762</v>
      </c>
      <c r="BP212" s="1">
        <f t="shared" si="190"/>
        <v>1.1262534363940762</v>
      </c>
      <c r="BQ212" s="1">
        <f t="shared" si="190"/>
        <v>1.1262534363940762</v>
      </c>
      <c r="BR212" s="1">
        <f t="shared" si="190"/>
        <v>1.1262534363940762</v>
      </c>
      <c r="BS212" s="1">
        <f t="shared" si="190"/>
        <v>1.1262534363940762</v>
      </c>
      <c r="BT212" s="1">
        <f t="shared" si="190"/>
        <v>1.1262534363940762</v>
      </c>
      <c r="BU212" s="1">
        <f t="shared" si="190"/>
        <v>1.1262534363940762</v>
      </c>
      <c r="BV212" s="1">
        <f t="shared" si="190"/>
        <v>1.1262534363940762</v>
      </c>
      <c r="BW212" s="1">
        <f t="shared" si="190"/>
        <v>1.1262534363940762</v>
      </c>
      <c r="BX212" s="1">
        <f t="shared" si="190"/>
        <v>1.1262534363940762</v>
      </c>
      <c r="BY212" s="1">
        <f t="shared" si="190"/>
        <v>1.1262534363940762</v>
      </c>
      <c r="CC212" t="str">
        <f t="shared" si="184"/>
        <v>PRE</v>
      </c>
      <c r="CD212" t="str">
        <f t="shared" si="185"/>
        <v>ITM_PRH_BIO</v>
      </c>
      <c r="CE212" t="str">
        <f>VLOOKUP(D212,'IND Balance'!$AM$5:$AN$21,2,FALSE)&amp;" - "&amp;VLOOKUP(E212,'MECS_Table 5.4'!$AF$18:$AG$30,2,FALSE)&amp;" - "&amp;VLOOKUP('Service PJ'!M212,'IND Balance'!$AM$22:$AN$32,2,FALSE)</f>
        <v>Transport and machinery - Process heat - Biomass</v>
      </c>
      <c r="CF212" t="s">
        <v>109</v>
      </c>
      <c r="CG212" t="s">
        <v>110</v>
      </c>
      <c r="CL212" t="str">
        <f t="shared" si="186"/>
        <v>ITM_PRH_BIO</v>
      </c>
      <c r="CM212" t="str">
        <f t="shared" si="187"/>
        <v>ITM_PRH</v>
      </c>
      <c r="CN212" s="1">
        <f t="shared" si="152"/>
        <v>0</v>
      </c>
      <c r="CO212" s="1">
        <f t="shared" si="153"/>
        <v>0</v>
      </c>
      <c r="CP212" s="1">
        <f t="shared" si="154"/>
        <v>0</v>
      </c>
      <c r="CQ212" s="1">
        <f t="shared" si="155"/>
        <v>1.5263254368365261E-5</v>
      </c>
      <c r="CR212" s="1">
        <f t="shared" si="156"/>
        <v>5.3477638068012495E-4</v>
      </c>
      <c r="CS212" s="1">
        <f t="shared" si="157"/>
        <v>1.2259398768729272E-3</v>
      </c>
      <c r="CT212" s="1">
        <f t="shared" si="158"/>
        <v>0</v>
      </c>
      <c r="CU212" s="1" t="str">
        <f t="shared" si="159"/>
        <v/>
      </c>
      <c r="CV212" s="1">
        <f t="shared" si="160"/>
        <v>1.9010317021045213E-3</v>
      </c>
      <c r="CW212" s="1">
        <f t="shared" si="161"/>
        <v>0</v>
      </c>
      <c r="CX212" s="1">
        <f t="shared" si="162"/>
        <v>0.1597041703691621</v>
      </c>
      <c r="CY212" s="1">
        <f t="shared" si="163"/>
        <v>2.7354818587346279E-2</v>
      </c>
      <c r="CZ212" s="1">
        <f t="shared" si="164"/>
        <v>1.4150628280773073E-2</v>
      </c>
      <c r="DA212" s="1">
        <f t="shared" si="165"/>
        <v>6.7070281821073746E-3</v>
      </c>
      <c r="DB212" s="1">
        <f t="shared" si="166"/>
        <v>3.0324442480140171E-2</v>
      </c>
      <c r="DC212" s="1">
        <f t="shared" si="167"/>
        <v>2.6987610103154382E-3</v>
      </c>
      <c r="DD212" s="1">
        <f t="shared" si="168"/>
        <v>4.9292113285926357E-2</v>
      </c>
      <c r="DE212" s="1">
        <f t="shared" si="169"/>
        <v>1.3119823311642145E-2</v>
      </c>
      <c r="DF212" s="1">
        <f t="shared" si="170"/>
        <v>3.1387678044713485E-2</v>
      </c>
      <c r="DG212" s="1">
        <f t="shared" si="171"/>
        <v>0</v>
      </c>
      <c r="DH212" s="1">
        <f t="shared" si="172"/>
        <v>0</v>
      </c>
      <c r="DI212" s="1">
        <f t="shared" si="173"/>
        <v>0</v>
      </c>
      <c r="DJ212" s="1">
        <f t="shared" si="174"/>
        <v>0</v>
      </c>
      <c r="DK212" s="1">
        <f t="shared" si="175"/>
        <v>1.4981128299108715E-2</v>
      </c>
      <c r="DL212" s="1">
        <f t="shared" si="176"/>
        <v>8.8240489627919143E-4</v>
      </c>
      <c r="DM212" s="1" t="str">
        <f t="shared" si="177"/>
        <v/>
      </c>
      <c r="DN212" s="1">
        <f t="shared" si="178"/>
        <v>0</v>
      </c>
      <c r="DO212" s="1">
        <f t="shared" si="179"/>
        <v>1.1079164014240984E-3</v>
      </c>
      <c r="DP212" s="1">
        <f t="shared" si="180"/>
        <v>6.7289280126476929E-4</v>
      </c>
      <c r="DQ212" s="1" t="str">
        <f t="shared" si="181"/>
        <v/>
      </c>
      <c r="DR212" s="1">
        <v>3</v>
      </c>
      <c r="DS212" s="1">
        <f t="shared" si="188"/>
        <v>0.16970417036916211</v>
      </c>
      <c r="DT212">
        <f t="shared" si="189"/>
        <v>3</v>
      </c>
    </row>
    <row r="213" spans="1:124" x14ac:dyDescent="0.45">
      <c r="A213" t="s">
        <v>159</v>
      </c>
      <c r="B213" t="str">
        <f>VLOOKUP(E213,'EPA_US9RT techs'!$R$26:$S$34,2,FALSE)</f>
        <v>STM</v>
      </c>
      <c r="C213" t="str">
        <f>'Service shares'!A213</f>
        <v>BFG</v>
      </c>
      <c r="D213" t="str">
        <f>'Service shares'!B213</f>
        <v>IFP</v>
      </c>
      <c r="E213" t="str">
        <f>'Service shares'!C213</f>
        <v>STM</v>
      </c>
      <c r="F213" s="1">
        <f>IFERROR(1/AVERAGEIFS('EPA_US9RT techs'!$I$2:$I$1718,'EPA_US9RT techs'!$J$2:$J$1718,'Service PJ'!$D213,'EPA_US9RT techs'!$K$2:$K$1718,'Service PJ'!$B213,'EPA_US9RT techs'!$L$2:$L$1718,'Service PJ'!$A213,'EPA_US9RT techs'!$C$2:$C$1718,"VDA_FLOP",'EPA_US9RT techs'!$F$2:$F$1718,'Service PJ'!F$1),1/AVERAGEIFS('EPA_US9RT techs'!$I$2:$I$1718,'EPA_US9RT techs'!$K$2:$K$1718,'Service PJ'!$B213,'EPA_US9RT techs'!$L$2:$L$1718,'Service PJ'!$A213,'EPA_US9RT techs'!$C$2:$C$1718,"VDA_FLOP",'EPA_US9RT techs'!$F$2:$F$1718,'Service PJ'!F$1))</f>
        <v>0.85000000000743758</v>
      </c>
      <c r="G213" s="1" t="str">
        <f>IFERROR(IFERROR(1/AVERAGEIFS('EPA_US9RT techs'!$I$2:$I$1718,'EPA_US9RT techs'!$J$2:$J$1718,'Service PJ'!$D213,'EPA_US9RT techs'!$K$2:$K$1718,'Service PJ'!$B213,'EPA_US9RT techs'!$L$2:$L$1718,'Service PJ'!$A213,'EPA_US9RT techs'!$C$2:$C$1718,"VDA_FLOP",'EPA_US9RT techs'!$F$2:$F$1718,'Service PJ'!G$1),1/AVERAGEIFS('EPA_US9RT techs'!$I$2:$I$1718,'EPA_US9RT techs'!$K$2:$K$1718,'Service PJ'!$B213,'EPA_US9RT techs'!$L$2:$L$1718,'Service PJ'!$A213,'EPA_US9RT techs'!$C$2:$C$1718,"VDA_FLOP",'EPA_US9RT techs'!$F$2:$F$1718,'Service PJ'!G$1)),"")</f>
        <v/>
      </c>
      <c r="H213" s="1" t="str">
        <f>IFERROR(IFERROR(1/AVERAGEIFS('EPA_US9RT techs'!$I$2:$I$1718,'EPA_US9RT techs'!$J$2:$J$1718,'Service PJ'!$D213,'EPA_US9RT techs'!$K$2:$K$1718,'Service PJ'!$B213,'EPA_US9RT techs'!$L$2:$L$1718,'Service PJ'!$A213,'EPA_US9RT techs'!$C$2:$C$1718,"VDA_FLOP",'EPA_US9RT techs'!$F$2:$F$1718,'Service PJ'!H$1),1/AVERAGEIFS('EPA_US9RT techs'!$I$2:$I$1718,'EPA_US9RT techs'!$K$2:$K$1718,'Service PJ'!$B213,'EPA_US9RT techs'!$L$2:$L$1718,'Service PJ'!$A213,'EPA_US9RT techs'!$C$2:$C$1718,"VDA_FLOP",'EPA_US9RT techs'!$F$2:$F$1718,'Service PJ'!H$1)),"")</f>
        <v/>
      </c>
      <c r="I213" s="1" t="str">
        <f>IFERROR(IFERROR(1/AVERAGEIFS('EPA_US9RT techs'!$I$2:$I$1718,'EPA_US9RT techs'!$J$2:$J$1718,'Service PJ'!$D213,'EPA_US9RT techs'!$K$2:$K$1718,'Service PJ'!$B213,'EPA_US9RT techs'!$L$2:$L$1718,'Service PJ'!$A213,'EPA_US9RT techs'!$C$2:$C$1718,"VDA_FLOP",'EPA_US9RT techs'!$F$2:$F$1718,'Service PJ'!I$1),1/AVERAGEIFS('EPA_US9RT techs'!$I$2:$I$1718,'EPA_US9RT techs'!$K$2:$K$1718,'Service PJ'!$B213,'EPA_US9RT techs'!$L$2:$L$1718,'Service PJ'!$A213,'EPA_US9RT techs'!$C$2:$C$1718,"VDA_FLOP",'EPA_US9RT techs'!$F$2:$F$1718,'Service PJ'!I$1)),"")</f>
        <v/>
      </c>
      <c r="J213" s="1" t="str">
        <f>IFERROR(IFERROR(1/AVERAGEIFS('EPA_US9RT techs'!$I$2:$I$1718,'EPA_US9RT techs'!$J$2:$J$1718,'Service PJ'!$D213,'EPA_US9RT techs'!$K$2:$K$1718,'Service PJ'!$B213,'EPA_US9RT techs'!$L$2:$L$1718,'Service PJ'!$A213,'EPA_US9RT techs'!$C$2:$C$1718,"VDA_FLOP",'EPA_US9RT techs'!$F$2:$F$1718,'Service PJ'!J$1),1/AVERAGEIFS('EPA_US9RT techs'!$I$2:$I$1718,'EPA_US9RT techs'!$K$2:$K$1718,'Service PJ'!$B213,'EPA_US9RT techs'!$L$2:$L$1718,'Service PJ'!$A213,'EPA_US9RT techs'!$C$2:$C$1718,"VDA_FLOP",'EPA_US9RT techs'!$F$2:$F$1718,'Service PJ'!J$1)),"")</f>
        <v/>
      </c>
      <c r="L213" t="str">
        <f>IF(SUM(O213:AR213)=0,"\I: ","")&amp;'Service PJ'!D213&amp;"_"&amp;'Service PJ'!E213&amp;"_"&amp;'Service PJ'!C213</f>
        <v>\I: IFP_STM_BFG</v>
      </c>
      <c r="M213" t="str">
        <f>"IND"&amp;'Service PJ'!C213</f>
        <v>INDBFG</v>
      </c>
      <c r="N213" t="str">
        <f t="shared" si="182"/>
        <v>\I: IFP</v>
      </c>
      <c r="O213" s="1">
        <f>'Service shares'!AK213*'Service PJ'!AV213</f>
        <v>0</v>
      </c>
      <c r="P213" s="1">
        <f>'Service shares'!AL213*'Service PJ'!AW213</f>
        <v>0</v>
      </c>
      <c r="Q213" s="1">
        <f>'Service shares'!AM213*'Service PJ'!AX213</f>
        <v>0</v>
      </c>
      <c r="R213" s="1">
        <f>'Service shares'!AN213*'Service PJ'!AY213</f>
        <v>0</v>
      </c>
      <c r="S213" s="1">
        <f>'Service shares'!AO213*'Service PJ'!AZ213</f>
        <v>0</v>
      </c>
      <c r="T213" s="1">
        <f>'Service shares'!AP213*'Service PJ'!BA213</f>
        <v>0</v>
      </c>
      <c r="U213" s="1">
        <f>'Service shares'!AQ213*'Service PJ'!BB213</f>
        <v>0</v>
      </c>
      <c r="V213" s="14">
        <f>'Service shares'!AR213*'Service PJ'!BC213</f>
        <v>0</v>
      </c>
      <c r="W213" s="1">
        <f>'Service shares'!AS213*'Service PJ'!BD213</f>
        <v>0</v>
      </c>
      <c r="X213" s="1">
        <f>'Service shares'!AT213*'Service PJ'!BE213</f>
        <v>0</v>
      </c>
      <c r="Y213" s="1">
        <f>'Service shares'!AU213*'Service PJ'!BF213</f>
        <v>0</v>
      </c>
      <c r="Z213" s="1">
        <f>'Service shares'!AV213*'Service PJ'!BG213</f>
        <v>0</v>
      </c>
      <c r="AA213" s="1">
        <f>'Service shares'!AW213*'Service PJ'!BH213</f>
        <v>0</v>
      </c>
      <c r="AB213" s="1">
        <f>'Service shares'!AX213*'Service PJ'!BI213</f>
        <v>0</v>
      </c>
      <c r="AC213" s="1">
        <f>'Service shares'!AY213*'Service PJ'!BJ213</f>
        <v>0</v>
      </c>
      <c r="AD213" s="1">
        <f>'Service shares'!AZ213*'Service PJ'!BK213</f>
        <v>0</v>
      </c>
      <c r="AE213" s="1">
        <f>'Service shares'!BA213*'Service PJ'!BL213</f>
        <v>0</v>
      </c>
      <c r="AF213" s="1">
        <f>'Service shares'!BB213*'Service PJ'!BM213</f>
        <v>0</v>
      </c>
      <c r="AG213" s="1">
        <f>'Service shares'!BC213*'Service PJ'!BN213</f>
        <v>0</v>
      </c>
      <c r="AH213" s="1">
        <f>'Service shares'!BD213*'Service PJ'!BO213</f>
        <v>0</v>
      </c>
      <c r="AI213" s="1">
        <f>'Service shares'!BE213*'Service PJ'!BP213</f>
        <v>0</v>
      </c>
      <c r="AJ213" s="1">
        <f>'Service shares'!BF213*'Service PJ'!BQ213</f>
        <v>0</v>
      </c>
      <c r="AK213" s="1">
        <f>'Service shares'!BG213*'Service PJ'!BR213</f>
        <v>0</v>
      </c>
      <c r="AL213" s="1">
        <f>'Service shares'!BH213*'Service PJ'!BS213</f>
        <v>0</v>
      </c>
      <c r="AM213" s="1">
        <f>'Service shares'!BI213*'Service PJ'!BT213</f>
        <v>0</v>
      </c>
      <c r="AN213" s="1">
        <f>'Service shares'!BJ213*'Service PJ'!BU213</f>
        <v>0</v>
      </c>
      <c r="AO213" s="1">
        <f>'Service shares'!BK213*'Service PJ'!BV213</f>
        <v>0</v>
      </c>
      <c r="AP213" s="1">
        <f>'Service shares'!BL213*'Service PJ'!BW213</f>
        <v>0</v>
      </c>
      <c r="AQ213" s="1">
        <f>'Service shares'!BM213*'Service PJ'!BX213</f>
        <v>0</v>
      </c>
      <c r="AR213" s="1">
        <f>'Service shares'!BN213*'Service PJ'!BY213</f>
        <v>0</v>
      </c>
      <c r="AS213" s="2">
        <v>0</v>
      </c>
      <c r="AU213" t="str">
        <f t="shared" si="151"/>
        <v>\I: IFP_STM_BFG</v>
      </c>
      <c r="AV213" s="1">
        <f t="shared" si="191"/>
        <v>0.85000000000743758</v>
      </c>
      <c r="AW213" s="1">
        <f t="shared" si="191"/>
        <v>0.85000000000743758</v>
      </c>
      <c r="AX213" s="1">
        <f t="shared" si="191"/>
        <v>0.85000000000743758</v>
      </c>
      <c r="AY213" s="1">
        <f t="shared" si="191"/>
        <v>0.85000000000743758</v>
      </c>
      <c r="AZ213" s="1">
        <f t="shared" si="191"/>
        <v>0.85000000000743758</v>
      </c>
      <c r="BA213" s="1">
        <f t="shared" si="191"/>
        <v>0.85000000000743758</v>
      </c>
      <c r="BB213" s="1">
        <f t="shared" si="191"/>
        <v>0.85000000000743758</v>
      </c>
      <c r="BC213" s="1">
        <f t="shared" si="191"/>
        <v>0.85000000000743758</v>
      </c>
      <c r="BD213" s="1">
        <f t="shared" si="191"/>
        <v>0.85000000000743758</v>
      </c>
      <c r="BE213" s="1">
        <f t="shared" si="191"/>
        <v>0.85000000000743758</v>
      </c>
      <c r="BF213" s="1">
        <f t="shared" si="191"/>
        <v>0.85000000000743758</v>
      </c>
      <c r="BG213" s="1">
        <f t="shared" si="191"/>
        <v>0.85000000000743758</v>
      </c>
      <c r="BH213" s="1">
        <f t="shared" si="191"/>
        <v>0.85000000000743758</v>
      </c>
      <c r="BI213" s="1">
        <f t="shared" si="191"/>
        <v>0.85000000000743758</v>
      </c>
      <c r="BJ213" s="1">
        <f t="shared" si="191"/>
        <v>0.85000000000743758</v>
      </c>
      <c r="BK213" s="1">
        <f t="shared" si="191"/>
        <v>0.85000000000743758</v>
      </c>
      <c r="BL213" s="1">
        <f t="shared" si="144"/>
        <v>0.85000000000743758</v>
      </c>
      <c r="BM213" s="1">
        <f t="shared" ref="BM213:BY214" si="192">IF($G213="",$F213,$G213)</f>
        <v>0.85000000000743758</v>
      </c>
      <c r="BN213" s="1">
        <f t="shared" si="192"/>
        <v>0.85000000000743758</v>
      </c>
      <c r="BO213" s="1">
        <f t="shared" si="192"/>
        <v>0.85000000000743758</v>
      </c>
      <c r="BP213" s="1">
        <f t="shared" si="192"/>
        <v>0.85000000000743758</v>
      </c>
      <c r="BQ213" s="1">
        <f t="shared" si="192"/>
        <v>0.85000000000743758</v>
      </c>
      <c r="BR213" s="1">
        <f t="shared" si="192"/>
        <v>0.85000000000743758</v>
      </c>
      <c r="BS213" s="1">
        <f t="shared" si="192"/>
        <v>0.85000000000743758</v>
      </c>
      <c r="BT213" s="1">
        <f t="shared" si="192"/>
        <v>0.85000000000743758</v>
      </c>
      <c r="BU213" s="1">
        <f t="shared" si="192"/>
        <v>0.85000000000743758</v>
      </c>
      <c r="BV213" s="1">
        <f t="shared" si="192"/>
        <v>0.85000000000743758</v>
      </c>
      <c r="BW213" s="1">
        <f t="shared" si="192"/>
        <v>0.85000000000743758</v>
      </c>
      <c r="BX213" s="1">
        <f t="shared" si="192"/>
        <v>0.85000000000743758</v>
      </c>
      <c r="BY213" s="1">
        <f t="shared" si="192"/>
        <v>0.85000000000743758</v>
      </c>
      <c r="CC213" t="str">
        <f t="shared" si="184"/>
        <v>*</v>
      </c>
      <c r="CD213" t="str">
        <f t="shared" si="185"/>
        <v>\I: IFP_STM_BFG</v>
      </c>
      <c r="CE213" t="str">
        <f>VLOOKUP(D213,'IND Balance'!$AM$5:$AN$21,2,FALSE)&amp;" - "&amp;VLOOKUP(E213,'MECS_Table 5.4'!$AF$18:$AG$30,2,FALSE)&amp;" - "&amp;VLOOKUP('Service PJ'!M213,'IND Balance'!$AM$22:$AN$32,2,FALSE)</f>
        <v>Food processing - Steam - BF Gas</v>
      </c>
      <c r="CF213" t="s">
        <v>109</v>
      </c>
      <c r="CG213" t="s">
        <v>110</v>
      </c>
      <c r="CL213" t="str">
        <f t="shared" si="186"/>
        <v>\I: IFP_STM_BFG</v>
      </c>
      <c r="CM213" t="str">
        <f t="shared" si="187"/>
        <v>\I: IFP</v>
      </c>
      <c r="CN213" s="1" t="str">
        <f t="shared" si="152"/>
        <v/>
      </c>
      <c r="CO213" s="1" t="str">
        <f t="shared" si="153"/>
        <v/>
      </c>
      <c r="CP213" s="1" t="str">
        <f t="shared" si="154"/>
        <v/>
      </c>
      <c r="CQ213" s="1" t="str">
        <f t="shared" si="155"/>
        <v/>
      </c>
      <c r="CR213" s="1" t="str">
        <f t="shared" si="156"/>
        <v/>
      </c>
      <c r="CS213" s="1" t="str">
        <f t="shared" si="157"/>
        <v/>
      </c>
      <c r="CT213" s="1" t="str">
        <f t="shared" si="158"/>
        <v/>
      </c>
      <c r="CU213" s="1" t="str">
        <f t="shared" si="159"/>
        <v/>
      </c>
      <c r="CV213" s="1" t="str">
        <f t="shared" si="160"/>
        <v/>
      </c>
      <c r="CW213" s="1" t="str">
        <f t="shared" si="161"/>
        <v/>
      </c>
      <c r="CX213" s="1" t="str">
        <f t="shared" si="162"/>
        <v/>
      </c>
      <c r="CY213" s="1" t="str">
        <f t="shared" si="163"/>
        <v/>
      </c>
      <c r="CZ213" s="1" t="str">
        <f t="shared" si="164"/>
        <v/>
      </c>
      <c r="DA213" s="1" t="str">
        <f t="shared" si="165"/>
        <v/>
      </c>
      <c r="DB213" s="1" t="str">
        <f t="shared" si="166"/>
        <v/>
      </c>
      <c r="DC213" s="1" t="str">
        <f t="shared" si="167"/>
        <v/>
      </c>
      <c r="DD213" s="1" t="str">
        <f t="shared" si="168"/>
        <v/>
      </c>
      <c r="DE213" s="1" t="str">
        <f t="shared" si="169"/>
        <v/>
      </c>
      <c r="DF213" s="1" t="str">
        <f t="shared" si="170"/>
        <v/>
      </c>
      <c r="DG213" s="1" t="str">
        <f t="shared" si="171"/>
        <v/>
      </c>
      <c r="DH213" s="1" t="str">
        <f t="shared" si="172"/>
        <v/>
      </c>
      <c r="DI213" s="1" t="str">
        <f t="shared" si="173"/>
        <v/>
      </c>
      <c r="DJ213" s="1" t="str">
        <f t="shared" si="174"/>
        <v/>
      </c>
      <c r="DK213" s="1" t="str">
        <f t="shared" si="175"/>
        <v/>
      </c>
      <c r="DL213" s="1" t="str">
        <f t="shared" si="176"/>
        <v/>
      </c>
      <c r="DM213" s="1" t="str">
        <f t="shared" si="177"/>
        <v/>
      </c>
      <c r="DN213" s="1" t="str">
        <f t="shared" si="178"/>
        <v/>
      </c>
      <c r="DO213" s="1" t="str">
        <f t="shared" si="179"/>
        <v/>
      </c>
      <c r="DP213" s="1" t="str">
        <f t="shared" si="180"/>
        <v/>
      </c>
      <c r="DQ213" s="1" t="str">
        <f t="shared" si="181"/>
        <v/>
      </c>
      <c r="DR213" s="1">
        <v>3</v>
      </c>
      <c r="DS213" s="1" t="str">
        <f t="shared" si="188"/>
        <v/>
      </c>
      <c r="DT213" t="str">
        <f t="shared" si="189"/>
        <v/>
      </c>
    </row>
    <row r="214" spans="1:124" x14ac:dyDescent="0.45">
      <c r="A214" t="s">
        <v>159</v>
      </c>
      <c r="B214" t="str">
        <f>VLOOKUP(E214,'EPA_US9RT techs'!$R$26:$S$34,2,FALSE)</f>
        <v>PRH</v>
      </c>
      <c r="C214" t="str">
        <f>'Service shares'!A214</f>
        <v>BFG</v>
      </c>
      <c r="D214" t="str">
        <f>'Service shares'!B214</f>
        <v>IFP</v>
      </c>
      <c r="E214" t="str">
        <f>'Service shares'!C214</f>
        <v>PRH</v>
      </c>
      <c r="F214" s="1">
        <f>IFERROR(1/AVERAGEIFS('EPA_US9RT techs'!$I$2:$I$1718,'EPA_US9RT techs'!$J$2:$J$1718,'Service PJ'!$D214,'EPA_US9RT techs'!$K$2:$K$1718,'Service PJ'!$B214,'EPA_US9RT techs'!$L$2:$L$1718,'Service PJ'!$A214,'EPA_US9RT techs'!$C$2:$C$1718,"VDA_FLOP",'EPA_US9RT techs'!$F$2:$F$1718,'Service PJ'!F$1),1/AVERAGEIFS('EPA_US9RT techs'!$I$2:$I$1718,'EPA_US9RT techs'!$K$2:$K$1718,'Service PJ'!$B214,'EPA_US9RT techs'!$L$2:$L$1718,'Service PJ'!$A214,'EPA_US9RT techs'!$C$2:$C$1718,"VDA_FLOP",'EPA_US9RT techs'!$F$2:$F$1718,'Service PJ'!F$1))</f>
        <v>1</v>
      </c>
      <c r="G214" s="1">
        <f>IFERROR(IFERROR(1/AVERAGEIFS('EPA_US9RT techs'!$I$2:$I$1718,'EPA_US9RT techs'!$J$2:$J$1718,'Service PJ'!$D214,'EPA_US9RT techs'!$K$2:$K$1718,'Service PJ'!$B214,'EPA_US9RT techs'!$L$2:$L$1718,'Service PJ'!$A214,'EPA_US9RT techs'!$C$2:$C$1718,"VDA_FLOP",'EPA_US9RT techs'!$F$2:$F$1718,'Service PJ'!G$1),1/AVERAGEIFS('EPA_US9RT techs'!$I$2:$I$1718,'EPA_US9RT techs'!$K$2:$K$1718,'Service PJ'!$B214,'EPA_US9RT techs'!$L$2:$L$1718,'Service PJ'!$A214,'EPA_US9RT techs'!$C$2:$C$1718,"VDA_FLOP",'EPA_US9RT techs'!$F$2:$F$1718,'Service PJ'!G$1)),"")</f>
        <v>1.104421953023411</v>
      </c>
      <c r="H214" s="1">
        <f>IFERROR(IFERROR(1/AVERAGEIFS('EPA_US9RT techs'!$I$2:$I$1718,'EPA_US9RT techs'!$J$2:$J$1718,'Service PJ'!$D214,'EPA_US9RT techs'!$K$2:$K$1718,'Service PJ'!$B214,'EPA_US9RT techs'!$L$2:$L$1718,'Service PJ'!$A214,'EPA_US9RT techs'!$C$2:$C$1718,"VDA_FLOP",'EPA_US9RT techs'!$F$2:$F$1718,'Service PJ'!H$1),1/AVERAGEIFS('EPA_US9RT techs'!$I$2:$I$1718,'EPA_US9RT techs'!$K$2:$K$1718,'Service PJ'!$B214,'EPA_US9RT techs'!$L$2:$L$1718,'Service PJ'!$A214,'EPA_US9RT techs'!$C$2:$C$1718,"VDA_FLOP",'EPA_US9RT techs'!$F$2:$F$1718,'Service PJ'!H$1)),"")</f>
        <v>1.1266495322275636</v>
      </c>
      <c r="I214" s="1">
        <f>IFERROR(IFERROR(1/AVERAGEIFS('EPA_US9RT techs'!$I$2:$I$1718,'EPA_US9RT techs'!$J$2:$J$1718,'Service PJ'!$D214,'EPA_US9RT techs'!$K$2:$K$1718,'Service PJ'!$B214,'EPA_US9RT techs'!$L$2:$L$1718,'Service PJ'!$A214,'EPA_US9RT techs'!$C$2:$C$1718,"VDA_FLOP",'EPA_US9RT techs'!$F$2:$F$1718,'Service PJ'!I$1),1/AVERAGEIFS('EPA_US9RT techs'!$I$2:$I$1718,'EPA_US9RT techs'!$K$2:$K$1718,'Service PJ'!$B214,'EPA_US9RT techs'!$L$2:$L$1718,'Service PJ'!$A214,'EPA_US9RT techs'!$C$2:$C$1718,"VDA_FLOP",'EPA_US9RT techs'!$F$2:$F$1718,'Service PJ'!I$1)),"")</f>
        <v>1.1633688626443803</v>
      </c>
      <c r="J214" s="1">
        <f>IFERROR(IFERROR(1/AVERAGEIFS('EPA_US9RT techs'!$I$2:$I$1718,'EPA_US9RT techs'!$J$2:$J$1718,'Service PJ'!$D214,'EPA_US9RT techs'!$K$2:$K$1718,'Service PJ'!$B214,'EPA_US9RT techs'!$L$2:$L$1718,'Service PJ'!$A214,'EPA_US9RT techs'!$C$2:$C$1718,"VDA_FLOP",'EPA_US9RT techs'!$F$2:$F$1718,'Service PJ'!J$1),1/AVERAGEIFS('EPA_US9RT techs'!$I$2:$I$1718,'EPA_US9RT techs'!$K$2:$K$1718,'Service PJ'!$B214,'EPA_US9RT techs'!$L$2:$L$1718,'Service PJ'!$A214,'EPA_US9RT techs'!$C$2:$C$1718,"VDA_FLOP",'EPA_US9RT techs'!$F$2:$F$1718,'Service PJ'!J$1)),"")</f>
        <v>1.1937005329283072</v>
      </c>
      <c r="L214" t="str">
        <f>IF(SUM(O214:AR214)=0,"\I: ","")&amp;'Service PJ'!D214&amp;"_"&amp;'Service PJ'!E214&amp;"_"&amp;'Service PJ'!C214</f>
        <v>\I: IFP_PRH_BFG</v>
      </c>
      <c r="M214" t="str">
        <f>"IND"&amp;'Service PJ'!C214</f>
        <v>INDBFG</v>
      </c>
      <c r="N214" t="str">
        <f t="shared" si="182"/>
        <v>\I: IFP</v>
      </c>
      <c r="O214" s="1">
        <f>'Service shares'!AK214*'Service PJ'!AV214</f>
        <v>0</v>
      </c>
      <c r="P214" s="1">
        <f>'Service shares'!AL214*'Service PJ'!AW214</f>
        <v>0</v>
      </c>
      <c r="Q214" s="1">
        <f>'Service shares'!AM214*'Service PJ'!AX214</f>
        <v>0</v>
      </c>
      <c r="R214" s="1">
        <f>'Service shares'!AN214*'Service PJ'!AY214</f>
        <v>0</v>
      </c>
      <c r="S214" s="1">
        <f>'Service shares'!AO214*'Service PJ'!AZ214</f>
        <v>0</v>
      </c>
      <c r="T214" s="1">
        <f>'Service shares'!AP214*'Service PJ'!BA214</f>
        <v>0</v>
      </c>
      <c r="U214" s="1">
        <f>'Service shares'!AQ214*'Service PJ'!BB214</f>
        <v>0</v>
      </c>
      <c r="V214" s="14">
        <f>'Service shares'!AR214*'Service PJ'!BC214</f>
        <v>0</v>
      </c>
      <c r="W214" s="1">
        <f>'Service shares'!AS214*'Service PJ'!BD214</f>
        <v>0</v>
      </c>
      <c r="X214" s="1">
        <f>'Service shares'!AT214*'Service PJ'!BE214</f>
        <v>0</v>
      </c>
      <c r="Y214" s="1">
        <f>'Service shares'!AU214*'Service PJ'!BF214</f>
        <v>0</v>
      </c>
      <c r="Z214" s="1">
        <f>'Service shares'!AV214*'Service PJ'!BG214</f>
        <v>0</v>
      </c>
      <c r="AA214" s="1">
        <f>'Service shares'!AW214*'Service PJ'!BH214</f>
        <v>0</v>
      </c>
      <c r="AB214" s="1">
        <f>'Service shares'!AX214*'Service PJ'!BI214</f>
        <v>0</v>
      </c>
      <c r="AC214" s="1">
        <f>'Service shares'!AY214*'Service PJ'!BJ214</f>
        <v>0</v>
      </c>
      <c r="AD214" s="1">
        <f>'Service shares'!AZ214*'Service PJ'!BK214</f>
        <v>0</v>
      </c>
      <c r="AE214" s="1">
        <f>'Service shares'!BA214*'Service PJ'!BL214</f>
        <v>0</v>
      </c>
      <c r="AF214" s="1">
        <f>'Service shares'!BB214*'Service PJ'!BM214</f>
        <v>0</v>
      </c>
      <c r="AG214" s="1">
        <f>'Service shares'!BC214*'Service PJ'!BN214</f>
        <v>0</v>
      </c>
      <c r="AH214" s="1">
        <f>'Service shares'!BD214*'Service PJ'!BO214</f>
        <v>0</v>
      </c>
      <c r="AI214" s="1">
        <f>'Service shares'!BE214*'Service PJ'!BP214</f>
        <v>0</v>
      </c>
      <c r="AJ214" s="1">
        <f>'Service shares'!BF214*'Service PJ'!BQ214</f>
        <v>0</v>
      </c>
      <c r="AK214" s="1">
        <f>'Service shares'!BG214*'Service PJ'!BR214</f>
        <v>0</v>
      </c>
      <c r="AL214" s="1">
        <f>'Service shares'!BH214*'Service PJ'!BS214</f>
        <v>0</v>
      </c>
      <c r="AM214" s="1">
        <f>'Service shares'!BI214*'Service PJ'!BT214</f>
        <v>0</v>
      </c>
      <c r="AN214" s="1">
        <f>'Service shares'!BJ214*'Service PJ'!BU214</f>
        <v>0</v>
      </c>
      <c r="AO214" s="1">
        <f>'Service shares'!BK214*'Service PJ'!BV214</f>
        <v>0</v>
      </c>
      <c r="AP214" s="1">
        <f>'Service shares'!BL214*'Service PJ'!BW214</f>
        <v>0</v>
      </c>
      <c r="AQ214" s="1">
        <f>'Service shares'!BM214*'Service PJ'!BX214</f>
        <v>0</v>
      </c>
      <c r="AR214" s="1">
        <f>'Service shares'!BN214*'Service PJ'!BY214</f>
        <v>0</v>
      </c>
      <c r="AS214" s="2">
        <v>0</v>
      </c>
      <c r="AU214" t="str">
        <f t="shared" si="151"/>
        <v>\I: IFP_PRH_BFG</v>
      </c>
      <c r="AV214" s="1">
        <f t="shared" si="191"/>
        <v>1.104421953023411</v>
      </c>
      <c r="AW214" s="1">
        <f t="shared" si="191"/>
        <v>1.104421953023411</v>
      </c>
      <c r="AX214" s="1">
        <f t="shared" si="191"/>
        <v>1.104421953023411</v>
      </c>
      <c r="AY214" s="1">
        <f t="shared" si="191"/>
        <v>1.104421953023411</v>
      </c>
      <c r="AZ214" s="1">
        <f t="shared" si="191"/>
        <v>1.104421953023411</v>
      </c>
      <c r="BA214" s="1">
        <f t="shared" si="191"/>
        <v>1.104421953023411</v>
      </c>
      <c r="BB214" s="1">
        <f t="shared" si="191"/>
        <v>1.104421953023411</v>
      </c>
      <c r="BC214" s="1">
        <f t="shared" si="191"/>
        <v>1.104421953023411</v>
      </c>
      <c r="BD214" s="1">
        <f t="shared" si="191"/>
        <v>1.104421953023411</v>
      </c>
      <c r="BE214" s="1">
        <f t="shared" si="191"/>
        <v>1.104421953023411</v>
      </c>
      <c r="BF214" s="1">
        <f t="shared" si="191"/>
        <v>1.104421953023411</v>
      </c>
      <c r="BG214" s="1">
        <f t="shared" si="191"/>
        <v>1.104421953023411</v>
      </c>
      <c r="BH214" s="1">
        <f t="shared" si="191"/>
        <v>1.104421953023411</v>
      </c>
      <c r="BI214" s="1">
        <f t="shared" si="191"/>
        <v>1.104421953023411</v>
      </c>
      <c r="BJ214" s="1">
        <f t="shared" si="191"/>
        <v>1.104421953023411</v>
      </c>
      <c r="BK214" s="1">
        <f t="shared" si="191"/>
        <v>1.104421953023411</v>
      </c>
      <c r="BL214" s="1">
        <f t="shared" si="144"/>
        <v>1.104421953023411</v>
      </c>
      <c r="BM214" s="1">
        <f t="shared" si="192"/>
        <v>1.104421953023411</v>
      </c>
      <c r="BN214" s="1">
        <f t="shared" si="192"/>
        <v>1.104421953023411</v>
      </c>
      <c r="BO214" s="1">
        <f t="shared" si="192"/>
        <v>1.104421953023411</v>
      </c>
      <c r="BP214" s="1">
        <f t="shared" si="192"/>
        <v>1.104421953023411</v>
      </c>
      <c r="BQ214" s="1">
        <f t="shared" si="192"/>
        <v>1.104421953023411</v>
      </c>
      <c r="BR214" s="1">
        <f t="shared" si="192"/>
        <v>1.104421953023411</v>
      </c>
      <c r="BS214" s="1">
        <f t="shared" si="192"/>
        <v>1.104421953023411</v>
      </c>
      <c r="BT214" s="1">
        <f t="shared" si="192"/>
        <v>1.104421953023411</v>
      </c>
      <c r="BU214" s="1">
        <f t="shared" si="192"/>
        <v>1.104421953023411</v>
      </c>
      <c r="BV214" s="1">
        <f t="shared" si="192"/>
        <v>1.104421953023411</v>
      </c>
      <c r="BW214" s="1">
        <f t="shared" si="192"/>
        <v>1.104421953023411</v>
      </c>
      <c r="BX214" s="1">
        <f t="shared" si="192"/>
        <v>1.104421953023411</v>
      </c>
      <c r="BY214" s="1">
        <f t="shared" si="192"/>
        <v>1.104421953023411</v>
      </c>
      <c r="CC214" t="str">
        <f t="shared" si="184"/>
        <v>*</v>
      </c>
      <c r="CD214" t="str">
        <f t="shared" si="185"/>
        <v>\I: IFP_PRH_BFG</v>
      </c>
      <c r="CE214" t="str">
        <f>VLOOKUP(D214,'IND Balance'!$AM$5:$AN$21,2,FALSE)&amp;" - "&amp;VLOOKUP(E214,'MECS_Table 5.4'!$AF$18:$AG$30,2,FALSE)&amp;" - "&amp;VLOOKUP('Service PJ'!M214,'IND Balance'!$AM$22:$AN$32,2,FALSE)</f>
        <v>Food processing - Process heat - BF Gas</v>
      </c>
      <c r="CF214" t="s">
        <v>109</v>
      </c>
      <c r="CG214" t="s">
        <v>110</v>
      </c>
      <c r="CL214" t="str">
        <f t="shared" si="186"/>
        <v>\I: IFP_PRH_BFG</v>
      </c>
      <c r="CM214" t="str">
        <f t="shared" si="187"/>
        <v>\I: IFP</v>
      </c>
      <c r="CN214" s="1" t="str">
        <f t="shared" si="152"/>
        <v/>
      </c>
      <c r="CO214" s="1" t="str">
        <f t="shared" si="153"/>
        <v/>
      </c>
      <c r="CP214" s="1" t="str">
        <f t="shared" si="154"/>
        <v/>
      </c>
      <c r="CQ214" s="1" t="str">
        <f t="shared" si="155"/>
        <v/>
      </c>
      <c r="CR214" s="1" t="str">
        <f t="shared" si="156"/>
        <v/>
      </c>
      <c r="CS214" s="1" t="str">
        <f t="shared" si="157"/>
        <v/>
      </c>
      <c r="CT214" s="1" t="str">
        <f t="shared" si="158"/>
        <v/>
      </c>
      <c r="CU214" s="1" t="str">
        <f t="shared" si="159"/>
        <v/>
      </c>
      <c r="CV214" s="1" t="str">
        <f t="shared" si="160"/>
        <v/>
      </c>
      <c r="CW214" s="1" t="str">
        <f t="shared" si="161"/>
        <v/>
      </c>
      <c r="CX214" s="1" t="str">
        <f t="shared" si="162"/>
        <v/>
      </c>
      <c r="CY214" s="1" t="str">
        <f t="shared" si="163"/>
        <v/>
      </c>
      <c r="CZ214" s="1" t="str">
        <f t="shared" si="164"/>
        <v/>
      </c>
      <c r="DA214" s="1" t="str">
        <f t="shared" si="165"/>
        <v/>
      </c>
      <c r="DB214" s="1" t="str">
        <f t="shared" si="166"/>
        <v/>
      </c>
      <c r="DC214" s="1" t="str">
        <f t="shared" si="167"/>
        <v/>
      </c>
      <c r="DD214" s="1" t="str">
        <f t="shared" si="168"/>
        <v/>
      </c>
      <c r="DE214" s="1" t="str">
        <f t="shared" si="169"/>
        <v/>
      </c>
      <c r="DF214" s="1" t="str">
        <f t="shared" si="170"/>
        <v/>
      </c>
      <c r="DG214" s="1" t="str">
        <f t="shared" si="171"/>
        <v/>
      </c>
      <c r="DH214" s="1" t="str">
        <f t="shared" si="172"/>
        <v/>
      </c>
      <c r="DI214" s="1" t="str">
        <f t="shared" si="173"/>
        <v/>
      </c>
      <c r="DJ214" s="1" t="str">
        <f t="shared" si="174"/>
        <v/>
      </c>
      <c r="DK214" s="1" t="str">
        <f t="shared" si="175"/>
        <v/>
      </c>
      <c r="DL214" s="1" t="str">
        <f t="shared" si="176"/>
        <v/>
      </c>
      <c r="DM214" s="1" t="str">
        <f t="shared" si="177"/>
        <v/>
      </c>
      <c r="DN214" s="1" t="str">
        <f t="shared" si="178"/>
        <v/>
      </c>
      <c r="DO214" s="1" t="str">
        <f t="shared" si="179"/>
        <v/>
      </c>
      <c r="DP214" s="1" t="str">
        <f t="shared" si="180"/>
        <v/>
      </c>
      <c r="DQ214" s="1" t="str">
        <f t="shared" si="181"/>
        <v/>
      </c>
      <c r="DR214" s="1">
        <v>3</v>
      </c>
      <c r="DS214" s="1" t="str">
        <f t="shared" si="188"/>
        <v/>
      </c>
      <c r="DT214" t="str">
        <f t="shared" si="189"/>
        <v/>
      </c>
    </row>
    <row r="215" spans="1:124" x14ac:dyDescent="0.45">
      <c r="A215" t="s">
        <v>159</v>
      </c>
      <c r="B215" t="str">
        <f>VLOOKUP(E215,'EPA_US9RT techs'!$R$26:$S$34,2,FALSE)</f>
        <v>OTH</v>
      </c>
      <c r="C215" t="str">
        <f>'Service shares'!A215</f>
        <v>BFG</v>
      </c>
      <c r="D215" t="str">
        <f>'Service shares'!B215</f>
        <v>IFP</v>
      </c>
      <c r="E215" t="str">
        <f>'Service shares'!C215</f>
        <v>PRC</v>
      </c>
      <c r="F215" s="1">
        <f>IFERROR(1/AVERAGEIFS('EPA_US9RT techs'!$I$2:$I$1718,'EPA_US9RT techs'!$J$2:$J$1718,'Service PJ'!$D215,'EPA_US9RT techs'!$K$2:$K$1718,'Service PJ'!$B215,'EPA_US9RT techs'!$L$2:$L$1718,'Service PJ'!$A215,'EPA_US9RT techs'!$C$2:$C$1718,"VDA_FLOP",'EPA_US9RT techs'!$F$2:$F$1718,'Service PJ'!F$1),1/AVERAGEIFS('EPA_US9RT techs'!$I$2:$I$1718,'EPA_US9RT techs'!$K$2:$K$1718,'Service PJ'!$B215,'EPA_US9RT techs'!$L$2:$L$1718,'Service PJ'!$A215,'EPA_US9RT techs'!$C$2:$C$1718,"VDA_FLOP",'EPA_US9RT techs'!$F$2:$F$1718,'Service PJ'!F$1))</f>
        <v>1</v>
      </c>
      <c r="G215" s="1">
        <f>IFERROR(IFERROR(1/AVERAGEIFS('EPA_US9RT techs'!$I$2:$I$1718,'EPA_US9RT techs'!$J$2:$J$1718,'Service PJ'!$D215,'EPA_US9RT techs'!$K$2:$K$1718,'Service PJ'!$B215,'EPA_US9RT techs'!$L$2:$L$1718,'Service PJ'!$A215,'EPA_US9RT techs'!$C$2:$C$1718,"VDA_FLOP",'EPA_US9RT techs'!$F$2:$F$1718,'Service PJ'!G$1),1/AVERAGEIFS('EPA_US9RT techs'!$I$2:$I$1718,'EPA_US9RT techs'!$K$2:$K$1718,'Service PJ'!$B215,'EPA_US9RT techs'!$L$2:$L$1718,'Service PJ'!$A215,'EPA_US9RT techs'!$C$2:$C$1718,"VDA_FLOP",'EPA_US9RT techs'!$F$2:$F$1718,'Service PJ'!G$1)),"")</f>
        <v>1.104421953023411</v>
      </c>
      <c r="H215" s="1">
        <f>IFERROR(IFERROR(1/AVERAGEIFS('EPA_US9RT techs'!$I$2:$I$1718,'EPA_US9RT techs'!$J$2:$J$1718,'Service PJ'!$D215,'EPA_US9RT techs'!$K$2:$K$1718,'Service PJ'!$B215,'EPA_US9RT techs'!$L$2:$L$1718,'Service PJ'!$A215,'EPA_US9RT techs'!$C$2:$C$1718,"VDA_FLOP",'EPA_US9RT techs'!$F$2:$F$1718,'Service PJ'!H$1),1/AVERAGEIFS('EPA_US9RT techs'!$I$2:$I$1718,'EPA_US9RT techs'!$K$2:$K$1718,'Service PJ'!$B215,'EPA_US9RT techs'!$L$2:$L$1718,'Service PJ'!$A215,'EPA_US9RT techs'!$C$2:$C$1718,"VDA_FLOP",'EPA_US9RT techs'!$F$2:$F$1718,'Service PJ'!H$1)),"")</f>
        <v>1.1266495322275636</v>
      </c>
      <c r="I215" s="1">
        <f>IFERROR(IFERROR(1/AVERAGEIFS('EPA_US9RT techs'!$I$2:$I$1718,'EPA_US9RT techs'!$J$2:$J$1718,'Service PJ'!$D215,'EPA_US9RT techs'!$K$2:$K$1718,'Service PJ'!$B215,'EPA_US9RT techs'!$L$2:$L$1718,'Service PJ'!$A215,'EPA_US9RT techs'!$C$2:$C$1718,"VDA_FLOP",'EPA_US9RT techs'!$F$2:$F$1718,'Service PJ'!I$1),1/AVERAGEIFS('EPA_US9RT techs'!$I$2:$I$1718,'EPA_US9RT techs'!$K$2:$K$1718,'Service PJ'!$B215,'EPA_US9RT techs'!$L$2:$L$1718,'Service PJ'!$A215,'EPA_US9RT techs'!$C$2:$C$1718,"VDA_FLOP",'EPA_US9RT techs'!$F$2:$F$1718,'Service PJ'!I$1)),"")</f>
        <v>1.1633688626443803</v>
      </c>
      <c r="J215" s="1">
        <f>IFERROR(IFERROR(1/AVERAGEIFS('EPA_US9RT techs'!$I$2:$I$1718,'EPA_US9RT techs'!$J$2:$J$1718,'Service PJ'!$D215,'EPA_US9RT techs'!$K$2:$K$1718,'Service PJ'!$B215,'EPA_US9RT techs'!$L$2:$L$1718,'Service PJ'!$A215,'EPA_US9RT techs'!$C$2:$C$1718,"VDA_FLOP",'EPA_US9RT techs'!$F$2:$F$1718,'Service PJ'!J$1),1/AVERAGEIFS('EPA_US9RT techs'!$I$2:$I$1718,'EPA_US9RT techs'!$K$2:$K$1718,'Service PJ'!$B215,'EPA_US9RT techs'!$L$2:$L$1718,'Service PJ'!$A215,'EPA_US9RT techs'!$C$2:$C$1718,"VDA_FLOP",'EPA_US9RT techs'!$F$2:$F$1718,'Service PJ'!J$1)),"")</f>
        <v>1.1937005329283072</v>
      </c>
      <c r="L215" t="str">
        <f>IF(SUM(O215:AR215)=0,"\I: ","")&amp;'Service PJ'!D215&amp;"_"&amp;'Service PJ'!E215&amp;"_"&amp;'Service PJ'!C215</f>
        <v>\I: IFP_PRC_BFG</v>
      </c>
      <c r="M215" t="str">
        <f>"IND"&amp;'Service PJ'!C215</f>
        <v>INDBFG</v>
      </c>
      <c r="N215" t="str">
        <f t="shared" si="182"/>
        <v>\I: IFP</v>
      </c>
      <c r="O215" s="1">
        <f>'Service shares'!AK215*'Service PJ'!AV215</f>
        <v>0</v>
      </c>
      <c r="P215" s="1">
        <f>'Service shares'!AL215*'Service PJ'!AW215</f>
        <v>0</v>
      </c>
      <c r="Q215" s="1">
        <f>'Service shares'!AM215*'Service PJ'!AX215</f>
        <v>0</v>
      </c>
      <c r="R215" s="1">
        <f>'Service shares'!AN215*'Service PJ'!AY215</f>
        <v>0</v>
      </c>
      <c r="S215" s="1">
        <f>'Service shares'!AO215*'Service PJ'!AZ215</f>
        <v>0</v>
      </c>
      <c r="T215" s="1">
        <f>'Service shares'!AP215*'Service PJ'!BA215</f>
        <v>0</v>
      </c>
      <c r="U215" s="1">
        <f>'Service shares'!AQ215*'Service PJ'!BB215</f>
        <v>0</v>
      </c>
      <c r="V215" s="14">
        <f>'Service shares'!AR215*'Service PJ'!BC215</f>
        <v>0</v>
      </c>
      <c r="W215" s="1">
        <f>'Service shares'!AS215*'Service PJ'!BD215</f>
        <v>0</v>
      </c>
      <c r="X215" s="1">
        <f>'Service shares'!AT215*'Service PJ'!BE215</f>
        <v>0</v>
      </c>
      <c r="Y215" s="1">
        <f>'Service shares'!AU215*'Service PJ'!BF215</f>
        <v>0</v>
      </c>
      <c r="Z215" s="1">
        <f>'Service shares'!AV215*'Service PJ'!BG215</f>
        <v>0</v>
      </c>
      <c r="AA215" s="1">
        <f>'Service shares'!AW215*'Service PJ'!BH215</f>
        <v>0</v>
      </c>
      <c r="AB215" s="1">
        <f>'Service shares'!AX215*'Service PJ'!BI215</f>
        <v>0</v>
      </c>
      <c r="AC215" s="1">
        <f>'Service shares'!AY215*'Service PJ'!BJ215</f>
        <v>0</v>
      </c>
      <c r="AD215" s="1">
        <f>'Service shares'!AZ215*'Service PJ'!BK215</f>
        <v>0</v>
      </c>
      <c r="AE215" s="1">
        <f>'Service shares'!BA215*'Service PJ'!BL215</f>
        <v>0</v>
      </c>
      <c r="AF215" s="1">
        <f>'Service shares'!BB215*'Service PJ'!BM215</f>
        <v>0</v>
      </c>
      <c r="AG215" s="1">
        <f>'Service shares'!BC215*'Service PJ'!BN215</f>
        <v>0</v>
      </c>
      <c r="AH215" s="1">
        <f>'Service shares'!BD215*'Service PJ'!BO215</f>
        <v>0</v>
      </c>
      <c r="AI215" s="1">
        <f>'Service shares'!BE215*'Service PJ'!BP215</f>
        <v>0</v>
      </c>
      <c r="AJ215" s="1">
        <f>'Service shares'!BF215*'Service PJ'!BQ215</f>
        <v>0</v>
      </c>
      <c r="AK215" s="1">
        <f>'Service shares'!BG215*'Service PJ'!BR215</f>
        <v>0</v>
      </c>
      <c r="AL215" s="1">
        <f>'Service shares'!BH215*'Service PJ'!BS215</f>
        <v>0</v>
      </c>
      <c r="AM215" s="1">
        <f>'Service shares'!BI215*'Service PJ'!BT215</f>
        <v>0</v>
      </c>
      <c r="AN215" s="1">
        <f>'Service shares'!BJ215*'Service PJ'!BU215</f>
        <v>0</v>
      </c>
      <c r="AO215" s="1">
        <f>'Service shares'!BK215*'Service PJ'!BV215</f>
        <v>0</v>
      </c>
      <c r="AP215" s="1">
        <f>'Service shares'!BL215*'Service PJ'!BW215</f>
        <v>0</v>
      </c>
      <c r="AQ215" s="1">
        <f>'Service shares'!BM215*'Service PJ'!BX215</f>
        <v>0</v>
      </c>
      <c r="AR215" s="1">
        <f>'Service shares'!BN215*'Service PJ'!BY215</f>
        <v>0</v>
      </c>
      <c r="AS215" s="2">
        <v>0</v>
      </c>
      <c r="AU215" t="str">
        <f t="shared" si="151"/>
        <v>\I: IFP_PRC_BFG</v>
      </c>
      <c r="AV215" s="1">
        <f t="shared" si="191"/>
        <v>1.104421953023411</v>
      </c>
      <c r="AW215" s="1">
        <f t="shared" si="191"/>
        <v>1.104421953023411</v>
      </c>
      <c r="AX215" s="1">
        <f t="shared" si="191"/>
        <v>1.104421953023411</v>
      </c>
      <c r="AY215" s="1">
        <f t="shared" si="191"/>
        <v>1.104421953023411</v>
      </c>
      <c r="AZ215" s="1">
        <f t="shared" si="191"/>
        <v>1.104421953023411</v>
      </c>
      <c r="BA215" s="1">
        <f t="shared" si="191"/>
        <v>1.104421953023411</v>
      </c>
      <c r="BB215" s="1">
        <f t="shared" si="191"/>
        <v>1.104421953023411</v>
      </c>
      <c r="BC215" s="1">
        <f t="shared" si="191"/>
        <v>1.104421953023411</v>
      </c>
      <c r="BD215" s="1">
        <f t="shared" si="191"/>
        <v>1.104421953023411</v>
      </c>
      <c r="BE215" s="1">
        <f t="shared" si="191"/>
        <v>1.104421953023411</v>
      </c>
      <c r="BF215" s="1">
        <f t="shared" si="191"/>
        <v>1.104421953023411</v>
      </c>
      <c r="BG215" s="1">
        <f t="shared" si="191"/>
        <v>1.104421953023411</v>
      </c>
      <c r="BH215" s="1">
        <f t="shared" si="191"/>
        <v>1.104421953023411</v>
      </c>
      <c r="BI215" s="1">
        <f t="shared" si="191"/>
        <v>1.104421953023411</v>
      </c>
      <c r="BJ215" s="1">
        <f t="shared" si="191"/>
        <v>1.104421953023411</v>
      </c>
      <c r="BK215" s="1">
        <f t="shared" si="191"/>
        <v>1.104421953023411</v>
      </c>
      <c r="BL215" s="1">
        <f t="shared" ref="BL215:BY278" si="193">IF($G215="",$F215,$G215)</f>
        <v>1.104421953023411</v>
      </c>
      <c r="BM215" s="1">
        <f t="shared" si="193"/>
        <v>1.104421953023411</v>
      </c>
      <c r="BN215" s="1">
        <f t="shared" si="193"/>
        <v>1.104421953023411</v>
      </c>
      <c r="BO215" s="1">
        <f t="shared" si="193"/>
        <v>1.104421953023411</v>
      </c>
      <c r="BP215" s="1">
        <f t="shared" si="193"/>
        <v>1.104421953023411</v>
      </c>
      <c r="BQ215" s="1">
        <f t="shared" si="193"/>
        <v>1.104421953023411</v>
      </c>
      <c r="BR215" s="1">
        <f t="shared" si="193"/>
        <v>1.104421953023411</v>
      </c>
      <c r="BS215" s="1">
        <f t="shared" si="193"/>
        <v>1.104421953023411</v>
      </c>
      <c r="BT215" s="1">
        <f t="shared" si="193"/>
        <v>1.104421953023411</v>
      </c>
      <c r="BU215" s="1">
        <f t="shared" si="193"/>
        <v>1.104421953023411</v>
      </c>
      <c r="BV215" s="1">
        <f t="shared" si="193"/>
        <v>1.104421953023411</v>
      </c>
      <c r="BW215" s="1">
        <f t="shared" si="193"/>
        <v>1.104421953023411</v>
      </c>
      <c r="BX215" s="1">
        <f t="shared" si="193"/>
        <v>1.104421953023411</v>
      </c>
      <c r="BY215" s="1">
        <f t="shared" si="193"/>
        <v>1.104421953023411</v>
      </c>
      <c r="CC215" t="str">
        <f t="shared" si="184"/>
        <v>*</v>
      </c>
      <c r="CD215" t="str">
        <f t="shared" si="185"/>
        <v>\I: IFP_PRC_BFG</v>
      </c>
      <c r="CE215" t="str">
        <f>VLOOKUP(D215,'IND Balance'!$AM$5:$AN$21,2,FALSE)&amp;" - "&amp;VLOOKUP(E215,'MECS_Table 5.4'!$AF$18:$AG$30,2,FALSE)&amp;" - "&amp;VLOOKUP('Service PJ'!M215,'IND Balance'!$AM$22:$AN$32,2,FALSE)</f>
        <v>Food processing - Process Cool - BF Gas</v>
      </c>
      <c r="CF215" t="s">
        <v>109</v>
      </c>
      <c r="CG215" t="s">
        <v>110</v>
      </c>
      <c r="CL215" t="str">
        <f t="shared" si="186"/>
        <v>\I: IFP_PRC_BFG</v>
      </c>
      <c r="CM215" t="str">
        <f t="shared" si="187"/>
        <v>\I: IFP</v>
      </c>
      <c r="CN215" s="1" t="str">
        <f t="shared" si="152"/>
        <v/>
      </c>
      <c r="CO215" s="1" t="str">
        <f t="shared" si="153"/>
        <v/>
      </c>
      <c r="CP215" s="1" t="str">
        <f t="shared" si="154"/>
        <v/>
      </c>
      <c r="CQ215" s="1" t="str">
        <f t="shared" si="155"/>
        <v/>
      </c>
      <c r="CR215" s="1" t="str">
        <f t="shared" si="156"/>
        <v/>
      </c>
      <c r="CS215" s="1" t="str">
        <f t="shared" si="157"/>
        <v/>
      </c>
      <c r="CT215" s="1" t="str">
        <f t="shared" si="158"/>
        <v/>
      </c>
      <c r="CU215" s="1" t="str">
        <f t="shared" si="159"/>
        <v/>
      </c>
      <c r="CV215" s="1" t="str">
        <f t="shared" si="160"/>
        <v/>
      </c>
      <c r="CW215" s="1" t="str">
        <f t="shared" si="161"/>
        <v/>
      </c>
      <c r="CX215" s="1" t="str">
        <f t="shared" si="162"/>
        <v/>
      </c>
      <c r="CY215" s="1" t="str">
        <f t="shared" si="163"/>
        <v/>
      </c>
      <c r="CZ215" s="1" t="str">
        <f t="shared" si="164"/>
        <v/>
      </c>
      <c r="DA215" s="1" t="str">
        <f t="shared" si="165"/>
        <v/>
      </c>
      <c r="DB215" s="1" t="str">
        <f t="shared" si="166"/>
        <v/>
      </c>
      <c r="DC215" s="1" t="str">
        <f t="shared" si="167"/>
        <v/>
      </c>
      <c r="DD215" s="1" t="str">
        <f t="shared" si="168"/>
        <v/>
      </c>
      <c r="DE215" s="1" t="str">
        <f t="shared" si="169"/>
        <v/>
      </c>
      <c r="DF215" s="1" t="str">
        <f t="shared" si="170"/>
        <v/>
      </c>
      <c r="DG215" s="1" t="str">
        <f t="shared" si="171"/>
        <v/>
      </c>
      <c r="DH215" s="1" t="str">
        <f t="shared" si="172"/>
        <v/>
      </c>
      <c r="DI215" s="1" t="str">
        <f t="shared" si="173"/>
        <v/>
      </c>
      <c r="DJ215" s="1" t="str">
        <f t="shared" si="174"/>
        <v/>
      </c>
      <c r="DK215" s="1" t="str">
        <f t="shared" si="175"/>
        <v/>
      </c>
      <c r="DL215" s="1" t="str">
        <f t="shared" si="176"/>
        <v/>
      </c>
      <c r="DM215" s="1" t="str">
        <f t="shared" si="177"/>
        <v/>
      </c>
      <c r="DN215" s="1" t="str">
        <f t="shared" si="178"/>
        <v/>
      </c>
      <c r="DO215" s="1" t="str">
        <f t="shared" si="179"/>
        <v/>
      </c>
      <c r="DP215" s="1" t="str">
        <f t="shared" si="180"/>
        <v/>
      </c>
      <c r="DQ215" s="1" t="str">
        <f t="shared" si="181"/>
        <v/>
      </c>
      <c r="DR215" s="1">
        <v>3</v>
      </c>
      <c r="DS215" s="1" t="str">
        <f t="shared" si="188"/>
        <v/>
      </c>
      <c r="DT215" t="str">
        <f t="shared" si="189"/>
        <v/>
      </c>
    </row>
    <row r="216" spans="1:124" x14ac:dyDescent="0.45">
      <c r="A216" t="s">
        <v>159</v>
      </c>
      <c r="B216" t="str">
        <f>VLOOKUP(E216,'EPA_US9RT techs'!$R$26:$S$34,2,FALSE)</f>
        <v>MDR</v>
      </c>
      <c r="C216" t="str">
        <f>'Service shares'!A216</f>
        <v>BFG</v>
      </c>
      <c r="D216" t="str">
        <f>'Service shares'!B216</f>
        <v>IFP</v>
      </c>
      <c r="E216" t="str">
        <f>'Service shares'!C216</f>
        <v>MDR</v>
      </c>
      <c r="F216" s="1">
        <f>IFERROR(1/AVERAGEIFS('EPA_US9RT techs'!$I$2:$I$1718,'EPA_US9RT techs'!$J$2:$J$1718,'Service PJ'!$D216,'EPA_US9RT techs'!$K$2:$K$1718,'Service PJ'!$B216,'EPA_US9RT techs'!$L$2:$L$1718,'Service PJ'!$A216,'EPA_US9RT techs'!$C$2:$C$1718,"VDA_FLOP",'EPA_US9RT techs'!$F$2:$F$1718,'Service PJ'!F$1),1/AVERAGEIFS('EPA_US9RT techs'!$I$2:$I$1718,'EPA_US9RT techs'!$K$2:$K$1718,'Service PJ'!$B216,'EPA_US9RT techs'!$L$2:$L$1718,'Service PJ'!$A216,'EPA_US9RT techs'!$C$2:$C$1718,"VDA_FLOP",'EPA_US9RT techs'!$F$2:$F$1718,'Service PJ'!F$1))</f>
        <v>1</v>
      </c>
      <c r="G216" s="1">
        <f>IFERROR(IFERROR(1/AVERAGEIFS('EPA_US9RT techs'!$I$2:$I$1718,'EPA_US9RT techs'!$J$2:$J$1718,'Service PJ'!$D216,'EPA_US9RT techs'!$K$2:$K$1718,'Service PJ'!$B216,'EPA_US9RT techs'!$L$2:$L$1718,'Service PJ'!$A216,'EPA_US9RT techs'!$C$2:$C$1718,"VDA_FLOP",'EPA_US9RT techs'!$F$2:$F$1718,'Service PJ'!G$1),1/AVERAGEIFS('EPA_US9RT techs'!$I$2:$I$1718,'EPA_US9RT techs'!$K$2:$K$1718,'Service PJ'!$B216,'EPA_US9RT techs'!$L$2:$L$1718,'Service PJ'!$A216,'EPA_US9RT techs'!$C$2:$C$1718,"VDA_FLOP",'EPA_US9RT techs'!$F$2:$F$1718,'Service PJ'!G$1)),"")</f>
        <v>1.104421953023411</v>
      </c>
      <c r="H216" s="1">
        <f>IFERROR(IFERROR(1/AVERAGEIFS('EPA_US9RT techs'!$I$2:$I$1718,'EPA_US9RT techs'!$J$2:$J$1718,'Service PJ'!$D216,'EPA_US9RT techs'!$K$2:$K$1718,'Service PJ'!$B216,'EPA_US9RT techs'!$L$2:$L$1718,'Service PJ'!$A216,'EPA_US9RT techs'!$C$2:$C$1718,"VDA_FLOP",'EPA_US9RT techs'!$F$2:$F$1718,'Service PJ'!H$1),1/AVERAGEIFS('EPA_US9RT techs'!$I$2:$I$1718,'EPA_US9RT techs'!$K$2:$K$1718,'Service PJ'!$B216,'EPA_US9RT techs'!$L$2:$L$1718,'Service PJ'!$A216,'EPA_US9RT techs'!$C$2:$C$1718,"VDA_FLOP",'EPA_US9RT techs'!$F$2:$F$1718,'Service PJ'!H$1)),"")</f>
        <v>1.1266495322275636</v>
      </c>
      <c r="I216" s="1">
        <f>IFERROR(IFERROR(1/AVERAGEIFS('EPA_US9RT techs'!$I$2:$I$1718,'EPA_US9RT techs'!$J$2:$J$1718,'Service PJ'!$D216,'EPA_US9RT techs'!$K$2:$K$1718,'Service PJ'!$B216,'EPA_US9RT techs'!$L$2:$L$1718,'Service PJ'!$A216,'EPA_US9RT techs'!$C$2:$C$1718,"VDA_FLOP",'EPA_US9RT techs'!$F$2:$F$1718,'Service PJ'!I$1),1/AVERAGEIFS('EPA_US9RT techs'!$I$2:$I$1718,'EPA_US9RT techs'!$K$2:$K$1718,'Service PJ'!$B216,'EPA_US9RT techs'!$L$2:$L$1718,'Service PJ'!$A216,'EPA_US9RT techs'!$C$2:$C$1718,"VDA_FLOP",'EPA_US9RT techs'!$F$2:$F$1718,'Service PJ'!I$1)),"")</f>
        <v>1.1633688626443803</v>
      </c>
      <c r="J216" s="1">
        <f>IFERROR(IFERROR(1/AVERAGEIFS('EPA_US9RT techs'!$I$2:$I$1718,'EPA_US9RT techs'!$J$2:$J$1718,'Service PJ'!$D216,'EPA_US9RT techs'!$K$2:$K$1718,'Service PJ'!$B216,'EPA_US9RT techs'!$L$2:$L$1718,'Service PJ'!$A216,'EPA_US9RT techs'!$C$2:$C$1718,"VDA_FLOP",'EPA_US9RT techs'!$F$2:$F$1718,'Service PJ'!J$1),1/AVERAGEIFS('EPA_US9RT techs'!$I$2:$I$1718,'EPA_US9RT techs'!$K$2:$K$1718,'Service PJ'!$B216,'EPA_US9RT techs'!$L$2:$L$1718,'Service PJ'!$A216,'EPA_US9RT techs'!$C$2:$C$1718,"VDA_FLOP",'EPA_US9RT techs'!$F$2:$F$1718,'Service PJ'!J$1)),"")</f>
        <v>1.1937005329283072</v>
      </c>
      <c r="L216" t="str">
        <f>IF(SUM(O216:AR216)=0,"\I: ","")&amp;'Service PJ'!D216&amp;"_"&amp;'Service PJ'!E216&amp;"_"&amp;'Service PJ'!C216</f>
        <v>\I: IFP_MDR_BFG</v>
      </c>
      <c r="M216" t="str">
        <f>"IND"&amp;'Service PJ'!C216</f>
        <v>INDBFG</v>
      </c>
      <c r="N216" t="str">
        <f t="shared" si="182"/>
        <v>\I: IFP</v>
      </c>
      <c r="O216" s="1">
        <f>'Service shares'!AK216*'Service PJ'!AV216</f>
        <v>0</v>
      </c>
      <c r="P216" s="1">
        <f>'Service shares'!AL216*'Service PJ'!AW216</f>
        <v>0</v>
      </c>
      <c r="Q216" s="1">
        <f>'Service shares'!AM216*'Service PJ'!AX216</f>
        <v>0</v>
      </c>
      <c r="R216" s="1">
        <f>'Service shares'!AN216*'Service PJ'!AY216</f>
        <v>0</v>
      </c>
      <c r="S216" s="1">
        <f>'Service shares'!AO216*'Service PJ'!AZ216</f>
        <v>0</v>
      </c>
      <c r="T216" s="1">
        <f>'Service shares'!AP216*'Service PJ'!BA216</f>
        <v>0</v>
      </c>
      <c r="U216" s="1">
        <f>'Service shares'!AQ216*'Service PJ'!BB216</f>
        <v>0</v>
      </c>
      <c r="V216" s="14">
        <f>'Service shares'!AR216*'Service PJ'!BC216</f>
        <v>0</v>
      </c>
      <c r="W216" s="1">
        <f>'Service shares'!AS216*'Service PJ'!BD216</f>
        <v>0</v>
      </c>
      <c r="X216" s="1">
        <f>'Service shares'!AT216*'Service PJ'!BE216</f>
        <v>0</v>
      </c>
      <c r="Y216" s="1">
        <f>'Service shares'!AU216*'Service PJ'!BF216</f>
        <v>0</v>
      </c>
      <c r="Z216" s="1">
        <f>'Service shares'!AV216*'Service PJ'!BG216</f>
        <v>0</v>
      </c>
      <c r="AA216" s="1">
        <f>'Service shares'!AW216*'Service PJ'!BH216</f>
        <v>0</v>
      </c>
      <c r="AB216" s="1">
        <f>'Service shares'!AX216*'Service PJ'!BI216</f>
        <v>0</v>
      </c>
      <c r="AC216" s="1">
        <f>'Service shares'!AY216*'Service PJ'!BJ216</f>
        <v>0</v>
      </c>
      <c r="AD216" s="1">
        <f>'Service shares'!AZ216*'Service PJ'!BK216</f>
        <v>0</v>
      </c>
      <c r="AE216" s="1">
        <f>'Service shares'!BA216*'Service PJ'!BL216</f>
        <v>0</v>
      </c>
      <c r="AF216" s="1">
        <f>'Service shares'!BB216*'Service PJ'!BM216</f>
        <v>0</v>
      </c>
      <c r="AG216" s="1">
        <f>'Service shares'!BC216*'Service PJ'!BN216</f>
        <v>0</v>
      </c>
      <c r="AH216" s="1">
        <f>'Service shares'!BD216*'Service PJ'!BO216</f>
        <v>0</v>
      </c>
      <c r="AI216" s="1">
        <f>'Service shares'!BE216*'Service PJ'!BP216</f>
        <v>0</v>
      </c>
      <c r="AJ216" s="1">
        <f>'Service shares'!BF216*'Service PJ'!BQ216</f>
        <v>0</v>
      </c>
      <c r="AK216" s="1">
        <f>'Service shares'!BG216*'Service PJ'!BR216</f>
        <v>0</v>
      </c>
      <c r="AL216" s="1">
        <f>'Service shares'!BH216*'Service PJ'!BS216</f>
        <v>0</v>
      </c>
      <c r="AM216" s="1">
        <f>'Service shares'!BI216*'Service PJ'!BT216</f>
        <v>0</v>
      </c>
      <c r="AN216" s="1">
        <f>'Service shares'!BJ216*'Service PJ'!BU216</f>
        <v>0</v>
      </c>
      <c r="AO216" s="1">
        <f>'Service shares'!BK216*'Service PJ'!BV216</f>
        <v>0</v>
      </c>
      <c r="AP216" s="1">
        <f>'Service shares'!BL216*'Service PJ'!BW216</f>
        <v>0</v>
      </c>
      <c r="AQ216" s="1">
        <f>'Service shares'!BM216*'Service PJ'!BX216</f>
        <v>0</v>
      </c>
      <c r="AR216" s="1">
        <f>'Service shares'!BN216*'Service PJ'!BY216</f>
        <v>0</v>
      </c>
      <c r="AS216" s="2">
        <v>0</v>
      </c>
      <c r="AU216" t="str">
        <f t="shared" si="151"/>
        <v>\I: IFP_MDR_BFG</v>
      </c>
      <c r="AV216" s="1">
        <f t="shared" si="191"/>
        <v>1.104421953023411</v>
      </c>
      <c r="AW216" s="1">
        <f t="shared" si="191"/>
        <v>1.104421953023411</v>
      </c>
      <c r="AX216" s="1">
        <f t="shared" si="191"/>
        <v>1.104421953023411</v>
      </c>
      <c r="AY216" s="1">
        <f t="shared" si="191"/>
        <v>1.104421953023411</v>
      </c>
      <c r="AZ216" s="1">
        <f t="shared" si="191"/>
        <v>1.104421953023411</v>
      </c>
      <c r="BA216" s="1">
        <f t="shared" si="191"/>
        <v>1.104421953023411</v>
      </c>
      <c r="BB216" s="1">
        <f t="shared" si="191"/>
        <v>1.104421953023411</v>
      </c>
      <c r="BC216" s="1">
        <f t="shared" si="191"/>
        <v>1.104421953023411</v>
      </c>
      <c r="BD216" s="1">
        <f t="shared" si="191"/>
        <v>1.104421953023411</v>
      </c>
      <c r="BE216" s="1">
        <f t="shared" si="191"/>
        <v>1.104421953023411</v>
      </c>
      <c r="BF216" s="1">
        <f t="shared" si="191"/>
        <v>1.104421953023411</v>
      </c>
      <c r="BG216" s="1">
        <f t="shared" si="191"/>
        <v>1.104421953023411</v>
      </c>
      <c r="BH216" s="1">
        <f t="shared" si="191"/>
        <v>1.104421953023411</v>
      </c>
      <c r="BI216" s="1">
        <f t="shared" si="191"/>
        <v>1.104421953023411</v>
      </c>
      <c r="BJ216" s="1">
        <f t="shared" si="191"/>
        <v>1.104421953023411</v>
      </c>
      <c r="BK216" s="1">
        <f t="shared" si="191"/>
        <v>1.104421953023411</v>
      </c>
      <c r="BL216" s="1">
        <f t="shared" si="193"/>
        <v>1.104421953023411</v>
      </c>
      <c r="BM216" s="1">
        <f t="shared" si="193"/>
        <v>1.104421953023411</v>
      </c>
      <c r="BN216" s="1">
        <f t="shared" si="193"/>
        <v>1.104421953023411</v>
      </c>
      <c r="BO216" s="1">
        <f t="shared" si="193"/>
        <v>1.104421953023411</v>
      </c>
      <c r="BP216" s="1">
        <f t="shared" si="193"/>
        <v>1.104421953023411</v>
      </c>
      <c r="BQ216" s="1">
        <f t="shared" si="193"/>
        <v>1.104421953023411</v>
      </c>
      <c r="BR216" s="1">
        <f t="shared" si="193"/>
        <v>1.104421953023411</v>
      </c>
      <c r="BS216" s="1">
        <f t="shared" si="193"/>
        <v>1.104421953023411</v>
      </c>
      <c r="BT216" s="1">
        <f t="shared" si="193"/>
        <v>1.104421953023411</v>
      </c>
      <c r="BU216" s="1">
        <f t="shared" si="193"/>
        <v>1.104421953023411</v>
      </c>
      <c r="BV216" s="1">
        <f t="shared" si="193"/>
        <v>1.104421953023411</v>
      </c>
      <c r="BW216" s="1">
        <f t="shared" si="193"/>
        <v>1.104421953023411</v>
      </c>
      <c r="BX216" s="1">
        <f t="shared" si="193"/>
        <v>1.104421953023411</v>
      </c>
      <c r="BY216" s="1">
        <f t="shared" si="193"/>
        <v>1.104421953023411</v>
      </c>
      <c r="CC216" t="str">
        <f t="shared" si="184"/>
        <v>*</v>
      </c>
      <c r="CD216" t="str">
        <f t="shared" si="185"/>
        <v>\I: IFP_MDR_BFG</v>
      </c>
      <c r="CE216" t="str">
        <f>VLOOKUP(D216,'IND Balance'!$AM$5:$AN$21,2,FALSE)&amp;" - "&amp;VLOOKUP(E216,'MECS_Table 5.4'!$AF$18:$AG$30,2,FALSE)&amp;" - "&amp;VLOOKUP('Service PJ'!M216,'IND Balance'!$AM$22:$AN$32,2,FALSE)</f>
        <v>Food processing - Machine drive - BF Gas</v>
      </c>
      <c r="CF216" t="s">
        <v>109</v>
      </c>
      <c r="CG216" t="s">
        <v>110</v>
      </c>
      <c r="CL216" t="str">
        <f t="shared" si="186"/>
        <v>\I: IFP_MDR_BFG</v>
      </c>
      <c r="CM216" t="str">
        <f t="shared" si="187"/>
        <v>\I: IFP</v>
      </c>
      <c r="CN216" s="1" t="str">
        <f t="shared" si="152"/>
        <v/>
      </c>
      <c r="CO216" s="1" t="str">
        <f t="shared" si="153"/>
        <v/>
      </c>
      <c r="CP216" s="1" t="str">
        <f t="shared" si="154"/>
        <v/>
      </c>
      <c r="CQ216" s="1" t="str">
        <f t="shared" si="155"/>
        <v/>
      </c>
      <c r="CR216" s="1" t="str">
        <f t="shared" si="156"/>
        <v/>
      </c>
      <c r="CS216" s="1" t="str">
        <f t="shared" si="157"/>
        <v/>
      </c>
      <c r="CT216" s="1" t="str">
        <f t="shared" si="158"/>
        <v/>
      </c>
      <c r="CU216" s="1" t="str">
        <f t="shared" si="159"/>
        <v/>
      </c>
      <c r="CV216" s="1" t="str">
        <f t="shared" si="160"/>
        <v/>
      </c>
      <c r="CW216" s="1" t="str">
        <f t="shared" si="161"/>
        <v/>
      </c>
      <c r="CX216" s="1" t="str">
        <f t="shared" si="162"/>
        <v/>
      </c>
      <c r="CY216" s="1" t="str">
        <f t="shared" si="163"/>
        <v/>
      </c>
      <c r="CZ216" s="1" t="str">
        <f t="shared" si="164"/>
        <v/>
      </c>
      <c r="DA216" s="1" t="str">
        <f t="shared" si="165"/>
        <v/>
      </c>
      <c r="DB216" s="1" t="str">
        <f t="shared" si="166"/>
        <v/>
      </c>
      <c r="DC216" s="1" t="str">
        <f t="shared" si="167"/>
        <v/>
      </c>
      <c r="DD216" s="1" t="str">
        <f t="shared" si="168"/>
        <v/>
      </c>
      <c r="DE216" s="1" t="str">
        <f t="shared" si="169"/>
        <v/>
      </c>
      <c r="DF216" s="1" t="str">
        <f t="shared" si="170"/>
        <v/>
      </c>
      <c r="DG216" s="1" t="str">
        <f t="shared" si="171"/>
        <v/>
      </c>
      <c r="DH216" s="1" t="str">
        <f t="shared" si="172"/>
        <v/>
      </c>
      <c r="DI216" s="1" t="str">
        <f t="shared" si="173"/>
        <v/>
      </c>
      <c r="DJ216" s="1" t="str">
        <f t="shared" si="174"/>
        <v/>
      </c>
      <c r="DK216" s="1" t="str">
        <f t="shared" si="175"/>
        <v/>
      </c>
      <c r="DL216" s="1" t="str">
        <f t="shared" si="176"/>
        <v/>
      </c>
      <c r="DM216" s="1" t="str">
        <f t="shared" si="177"/>
        <v/>
      </c>
      <c r="DN216" s="1" t="str">
        <f t="shared" si="178"/>
        <v/>
      </c>
      <c r="DO216" s="1" t="str">
        <f t="shared" si="179"/>
        <v/>
      </c>
      <c r="DP216" s="1" t="str">
        <f t="shared" si="180"/>
        <v/>
      </c>
      <c r="DQ216" s="1" t="str">
        <f t="shared" si="181"/>
        <v/>
      </c>
      <c r="DR216" s="1">
        <v>3</v>
      </c>
      <c r="DS216" s="1" t="str">
        <f t="shared" si="188"/>
        <v/>
      </c>
      <c r="DT216" t="str">
        <f t="shared" si="189"/>
        <v/>
      </c>
    </row>
    <row r="217" spans="1:124" x14ac:dyDescent="0.45">
      <c r="A217" t="s">
        <v>159</v>
      </c>
      <c r="B217" t="str">
        <f>VLOOKUP(E217,'EPA_US9RT techs'!$R$26:$S$34,2,FALSE)</f>
        <v>PRH</v>
      </c>
      <c r="C217" t="str">
        <f>'Service shares'!A217</f>
        <v>BFG</v>
      </c>
      <c r="D217" t="str">
        <f>'Service shares'!B217</f>
        <v>IFP</v>
      </c>
      <c r="E217" t="str">
        <f>'Service shares'!C217</f>
        <v>OTP</v>
      </c>
      <c r="F217" s="1">
        <f>IFERROR(1/AVERAGEIFS('EPA_US9RT techs'!$I$2:$I$1718,'EPA_US9RT techs'!$J$2:$J$1718,'Service PJ'!$D217,'EPA_US9RT techs'!$K$2:$K$1718,'Service PJ'!$B217,'EPA_US9RT techs'!$L$2:$L$1718,'Service PJ'!$A217,'EPA_US9RT techs'!$C$2:$C$1718,"VDA_FLOP",'EPA_US9RT techs'!$F$2:$F$1718,'Service PJ'!F$1),1/AVERAGEIFS('EPA_US9RT techs'!$I$2:$I$1718,'EPA_US9RT techs'!$K$2:$K$1718,'Service PJ'!$B217,'EPA_US9RT techs'!$L$2:$L$1718,'Service PJ'!$A217,'EPA_US9RT techs'!$C$2:$C$1718,"VDA_FLOP",'EPA_US9RT techs'!$F$2:$F$1718,'Service PJ'!F$1))</f>
        <v>1</v>
      </c>
      <c r="G217" s="1">
        <f>IFERROR(IFERROR(1/AVERAGEIFS('EPA_US9RT techs'!$I$2:$I$1718,'EPA_US9RT techs'!$J$2:$J$1718,'Service PJ'!$D217,'EPA_US9RT techs'!$K$2:$K$1718,'Service PJ'!$B217,'EPA_US9RT techs'!$L$2:$L$1718,'Service PJ'!$A217,'EPA_US9RT techs'!$C$2:$C$1718,"VDA_FLOP",'EPA_US9RT techs'!$F$2:$F$1718,'Service PJ'!G$1),1/AVERAGEIFS('EPA_US9RT techs'!$I$2:$I$1718,'EPA_US9RT techs'!$K$2:$K$1718,'Service PJ'!$B217,'EPA_US9RT techs'!$L$2:$L$1718,'Service PJ'!$A217,'EPA_US9RT techs'!$C$2:$C$1718,"VDA_FLOP",'EPA_US9RT techs'!$F$2:$F$1718,'Service PJ'!G$1)),"")</f>
        <v>1.104421953023411</v>
      </c>
      <c r="H217" s="1">
        <f>IFERROR(IFERROR(1/AVERAGEIFS('EPA_US9RT techs'!$I$2:$I$1718,'EPA_US9RT techs'!$J$2:$J$1718,'Service PJ'!$D217,'EPA_US9RT techs'!$K$2:$K$1718,'Service PJ'!$B217,'EPA_US9RT techs'!$L$2:$L$1718,'Service PJ'!$A217,'EPA_US9RT techs'!$C$2:$C$1718,"VDA_FLOP",'EPA_US9RT techs'!$F$2:$F$1718,'Service PJ'!H$1),1/AVERAGEIFS('EPA_US9RT techs'!$I$2:$I$1718,'EPA_US9RT techs'!$K$2:$K$1718,'Service PJ'!$B217,'EPA_US9RT techs'!$L$2:$L$1718,'Service PJ'!$A217,'EPA_US9RT techs'!$C$2:$C$1718,"VDA_FLOP",'EPA_US9RT techs'!$F$2:$F$1718,'Service PJ'!H$1)),"")</f>
        <v>1.1266495322275636</v>
      </c>
      <c r="I217" s="1">
        <f>IFERROR(IFERROR(1/AVERAGEIFS('EPA_US9RT techs'!$I$2:$I$1718,'EPA_US9RT techs'!$J$2:$J$1718,'Service PJ'!$D217,'EPA_US9RT techs'!$K$2:$K$1718,'Service PJ'!$B217,'EPA_US9RT techs'!$L$2:$L$1718,'Service PJ'!$A217,'EPA_US9RT techs'!$C$2:$C$1718,"VDA_FLOP",'EPA_US9RT techs'!$F$2:$F$1718,'Service PJ'!I$1),1/AVERAGEIFS('EPA_US9RT techs'!$I$2:$I$1718,'EPA_US9RT techs'!$K$2:$K$1718,'Service PJ'!$B217,'EPA_US9RT techs'!$L$2:$L$1718,'Service PJ'!$A217,'EPA_US9RT techs'!$C$2:$C$1718,"VDA_FLOP",'EPA_US9RT techs'!$F$2:$F$1718,'Service PJ'!I$1)),"")</f>
        <v>1.1633688626443803</v>
      </c>
      <c r="J217" s="1">
        <f>IFERROR(IFERROR(1/AVERAGEIFS('EPA_US9RT techs'!$I$2:$I$1718,'EPA_US9RT techs'!$J$2:$J$1718,'Service PJ'!$D217,'EPA_US9RT techs'!$K$2:$K$1718,'Service PJ'!$B217,'EPA_US9RT techs'!$L$2:$L$1718,'Service PJ'!$A217,'EPA_US9RT techs'!$C$2:$C$1718,"VDA_FLOP",'EPA_US9RT techs'!$F$2:$F$1718,'Service PJ'!J$1),1/AVERAGEIFS('EPA_US9RT techs'!$I$2:$I$1718,'EPA_US9RT techs'!$K$2:$K$1718,'Service PJ'!$B217,'EPA_US9RT techs'!$L$2:$L$1718,'Service PJ'!$A217,'EPA_US9RT techs'!$C$2:$C$1718,"VDA_FLOP",'EPA_US9RT techs'!$F$2:$F$1718,'Service PJ'!J$1)),"")</f>
        <v>1.1937005329283072</v>
      </c>
      <c r="L217" t="str">
        <f>IF(SUM(O217:AR217)=0,"\I: ","")&amp;'Service PJ'!D217&amp;"_"&amp;'Service PJ'!E217&amp;"_"&amp;'Service PJ'!C217</f>
        <v>\I: IFP_OTP_BFG</v>
      </c>
      <c r="M217" t="str">
        <f>"IND"&amp;'Service PJ'!C217</f>
        <v>INDBFG</v>
      </c>
      <c r="N217" t="str">
        <f t="shared" si="182"/>
        <v>\I: IFP</v>
      </c>
      <c r="O217" s="1">
        <f>'Service shares'!AK217*'Service PJ'!AV217</f>
        <v>0</v>
      </c>
      <c r="P217" s="1">
        <f>'Service shares'!AL217*'Service PJ'!AW217</f>
        <v>0</v>
      </c>
      <c r="Q217" s="1">
        <f>'Service shares'!AM217*'Service PJ'!AX217</f>
        <v>0</v>
      </c>
      <c r="R217" s="1">
        <f>'Service shares'!AN217*'Service PJ'!AY217</f>
        <v>0</v>
      </c>
      <c r="S217" s="1">
        <f>'Service shares'!AO217*'Service PJ'!AZ217</f>
        <v>0</v>
      </c>
      <c r="T217" s="1">
        <f>'Service shares'!AP217*'Service PJ'!BA217</f>
        <v>0</v>
      </c>
      <c r="U217" s="1">
        <f>'Service shares'!AQ217*'Service PJ'!BB217</f>
        <v>0</v>
      </c>
      <c r="V217" s="14">
        <f>'Service shares'!AR217*'Service PJ'!BC217</f>
        <v>0</v>
      </c>
      <c r="W217" s="1">
        <f>'Service shares'!AS217*'Service PJ'!BD217</f>
        <v>0</v>
      </c>
      <c r="X217" s="1">
        <f>'Service shares'!AT217*'Service PJ'!BE217</f>
        <v>0</v>
      </c>
      <c r="Y217" s="1">
        <f>'Service shares'!AU217*'Service PJ'!BF217</f>
        <v>0</v>
      </c>
      <c r="Z217" s="1">
        <f>'Service shares'!AV217*'Service PJ'!BG217</f>
        <v>0</v>
      </c>
      <c r="AA217" s="1">
        <f>'Service shares'!AW217*'Service PJ'!BH217</f>
        <v>0</v>
      </c>
      <c r="AB217" s="1">
        <f>'Service shares'!AX217*'Service PJ'!BI217</f>
        <v>0</v>
      </c>
      <c r="AC217" s="1">
        <f>'Service shares'!AY217*'Service PJ'!BJ217</f>
        <v>0</v>
      </c>
      <c r="AD217" s="1">
        <f>'Service shares'!AZ217*'Service PJ'!BK217</f>
        <v>0</v>
      </c>
      <c r="AE217" s="1">
        <f>'Service shares'!BA217*'Service PJ'!BL217</f>
        <v>0</v>
      </c>
      <c r="AF217" s="1">
        <f>'Service shares'!BB217*'Service PJ'!BM217</f>
        <v>0</v>
      </c>
      <c r="AG217" s="1">
        <f>'Service shares'!BC217*'Service PJ'!BN217</f>
        <v>0</v>
      </c>
      <c r="AH217" s="1">
        <f>'Service shares'!BD217*'Service PJ'!BO217</f>
        <v>0</v>
      </c>
      <c r="AI217" s="1">
        <f>'Service shares'!BE217*'Service PJ'!BP217</f>
        <v>0</v>
      </c>
      <c r="AJ217" s="1">
        <f>'Service shares'!BF217*'Service PJ'!BQ217</f>
        <v>0</v>
      </c>
      <c r="AK217" s="1">
        <f>'Service shares'!BG217*'Service PJ'!BR217</f>
        <v>0</v>
      </c>
      <c r="AL217" s="1">
        <f>'Service shares'!BH217*'Service PJ'!BS217</f>
        <v>0</v>
      </c>
      <c r="AM217" s="1">
        <f>'Service shares'!BI217*'Service PJ'!BT217</f>
        <v>0</v>
      </c>
      <c r="AN217" s="1">
        <f>'Service shares'!BJ217*'Service PJ'!BU217</f>
        <v>0</v>
      </c>
      <c r="AO217" s="1">
        <f>'Service shares'!BK217*'Service PJ'!BV217</f>
        <v>0</v>
      </c>
      <c r="AP217" s="1">
        <f>'Service shares'!BL217*'Service PJ'!BW217</f>
        <v>0</v>
      </c>
      <c r="AQ217" s="1">
        <f>'Service shares'!BM217*'Service PJ'!BX217</f>
        <v>0</v>
      </c>
      <c r="AR217" s="1">
        <f>'Service shares'!BN217*'Service PJ'!BY217</f>
        <v>0</v>
      </c>
      <c r="AS217" s="2">
        <v>0</v>
      </c>
      <c r="AU217" t="str">
        <f t="shared" si="151"/>
        <v>\I: IFP_OTP_BFG</v>
      </c>
      <c r="AV217" s="1">
        <f t="shared" si="191"/>
        <v>1.104421953023411</v>
      </c>
      <c r="AW217" s="1">
        <f t="shared" si="191"/>
        <v>1.104421953023411</v>
      </c>
      <c r="AX217" s="1">
        <f t="shared" si="191"/>
        <v>1.104421953023411</v>
      </c>
      <c r="AY217" s="1">
        <f t="shared" si="191"/>
        <v>1.104421953023411</v>
      </c>
      <c r="AZ217" s="1">
        <f t="shared" si="191"/>
        <v>1.104421953023411</v>
      </c>
      <c r="BA217" s="1">
        <f t="shared" si="191"/>
        <v>1.104421953023411</v>
      </c>
      <c r="BB217" s="1">
        <f t="shared" si="191"/>
        <v>1.104421953023411</v>
      </c>
      <c r="BC217" s="1">
        <f t="shared" si="191"/>
        <v>1.104421953023411</v>
      </c>
      <c r="BD217" s="1">
        <f t="shared" si="191"/>
        <v>1.104421953023411</v>
      </c>
      <c r="BE217" s="1">
        <f t="shared" si="191"/>
        <v>1.104421953023411</v>
      </c>
      <c r="BF217" s="1">
        <f t="shared" si="191"/>
        <v>1.104421953023411</v>
      </c>
      <c r="BG217" s="1">
        <f t="shared" si="191"/>
        <v>1.104421953023411</v>
      </c>
      <c r="BH217" s="1">
        <f t="shared" si="191"/>
        <v>1.104421953023411</v>
      </c>
      <c r="BI217" s="1">
        <f t="shared" si="191"/>
        <v>1.104421953023411</v>
      </c>
      <c r="BJ217" s="1">
        <f t="shared" si="191"/>
        <v>1.104421953023411</v>
      </c>
      <c r="BK217" s="1">
        <f t="shared" si="191"/>
        <v>1.104421953023411</v>
      </c>
      <c r="BL217" s="1">
        <f t="shared" si="193"/>
        <v>1.104421953023411</v>
      </c>
      <c r="BM217" s="1">
        <f t="shared" si="193"/>
        <v>1.104421953023411</v>
      </c>
      <c r="BN217" s="1">
        <f t="shared" si="193"/>
        <v>1.104421953023411</v>
      </c>
      <c r="BO217" s="1">
        <f t="shared" si="193"/>
        <v>1.104421953023411</v>
      </c>
      <c r="BP217" s="1">
        <f t="shared" si="193"/>
        <v>1.104421953023411</v>
      </c>
      <c r="BQ217" s="1">
        <f t="shared" si="193"/>
        <v>1.104421953023411</v>
      </c>
      <c r="BR217" s="1">
        <f t="shared" si="193"/>
        <v>1.104421953023411</v>
      </c>
      <c r="BS217" s="1">
        <f t="shared" si="193"/>
        <v>1.104421953023411</v>
      </c>
      <c r="BT217" s="1">
        <f t="shared" si="193"/>
        <v>1.104421953023411</v>
      </c>
      <c r="BU217" s="1">
        <f t="shared" si="193"/>
        <v>1.104421953023411</v>
      </c>
      <c r="BV217" s="1">
        <f t="shared" si="193"/>
        <v>1.104421953023411</v>
      </c>
      <c r="BW217" s="1">
        <f t="shared" si="193"/>
        <v>1.104421953023411</v>
      </c>
      <c r="BX217" s="1">
        <f t="shared" si="193"/>
        <v>1.104421953023411</v>
      </c>
      <c r="BY217" s="1">
        <f t="shared" si="193"/>
        <v>1.104421953023411</v>
      </c>
      <c r="CC217" t="str">
        <f t="shared" si="184"/>
        <v>*</v>
      </c>
      <c r="CD217" t="str">
        <f t="shared" si="185"/>
        <v>\I: IFP_OTP_BFG</v>
      </c>
      <c r="CE217" t="str">
        <f>VLOOKUP(D217,'IND Balance'!$AM$5:$AN$21,2,FALSE)&amp;" - "&amp;VLOOKUP(E217,'MECS_Table 5.4'!$AF$18:$AG$30,2,FALSE)&amp;" - "&amp;VLOOKUP('Service PJ'!M217,'IND Balance'!$AM$22:$AN$32,2,FALSE)</f>
        <v>Food processing - Other process - BF Gas</v>
      </c>
      <c r="CF217" t="s">
        <v>109</v>
      </c>
      <c r="CG217" t="s">
        <v>110</v>
      </c>
      <c r="CL217" t="str">
        <f t="shared" si="186"/>
        <v>\I: IFP_OTP_BFG</v>
      </c>
      <c r="CM217" t="str">
        <f t="shared" si="187"/>
        <v>\I: IFP</v>
      </c>
      <c r="CN217" s="1" t="str">
        <f t="shared" si="152"/>
        <v/>
      </c>
      <c r="CO217" s="1" t="str">
        <f t="shared" si="153"/>
        <v/>
      </c>
      <c r="CP217" s="1" t="str">
        <f t="shared" si="154"/>
        <v/>
      </c>
      <c r="CQ217" s="1" t="str">
        <f t="shared" si="155"/>
        <v/>
      </c>
      <c r="CR217" s="1" t="str">
        <f t="shared" si="156"/>
        <v/>
      </c>
      <c r="CS217" s="1" t="str">
        <f t="shared" si="157"/>
        <v/>
      </c>
      <c r="CT217" s="1" t="str">
        <f t="shared" si="158"/>
        <v/>
      </c>
      <c r="CU217" s="1" t="str">
        <f t="shared" si="159"/>
        <v/>
      </c>
      <c r="CV217" s="1" t="str">
        <f t="shared" si="160"/>
        <v/>
      </c>
      <c r="CW217" s="1" t="str">
        <f t="shared" si="161"/>
        <v/>
      </c>
      <c r="CX217" s="1" t="str">
        <f t="shared" si="162"/>
        <v/>
      </c>
      <c r="CY217" s="1" t="str">
        <f t="shared" si="163"/>
        <v/>
      </c>
      <c r="CZ217" s="1" t="str">
        <f t="shared" si="164"/>
        <v/>
      </c>
      <c r="DA217" s="1" t="str">
        <f t="shared" si="165"/>
        <v/>
      </c>
      <c r="DB217" s="1" t="str">
        <f t="shared" si="166"/>
        <v/>
      </c>
      <c r="DC217" s="1" t="str">
        <f t="shared" si="167"/>
        <v/>
      </c>
      <c r="DD217" s="1" t="str">
        <f t="shared" si="168"/>
        <v/>
      </c>
      <c r="DE217" s="1" t="str">
        <f t="shared" si="169"/>
        <v/>
      </c>
      <c r="DF217" s="1" t="str">
        <f t="shared" si="170"/>
        <v/>
      </c>
      <c r="DG217" s="1" t="str">
        <f t="shared" si="171"/>
        <v/>
      </c>
      <c r="DH217" s="1" t="str">
        <f t="shared" si="172"/>
        <v/>
      </c>
      <c r="DI217" s="1" t="str">
        <f t="shared" si="173"/>
        <v/>
      </c>
      <c r="DJ217" s="1" t="str">
        <f t="shared" si="174"/>
        <v/>
      </c>
      <c r="DK217" s="1" t="str">
        <f t="shared" si="175"/>
        <v/>
      </c>
      <c r="DL217" s="1" t="str">
        <f t="shared" si="176"/>
        <v/>
      </c>
      <c r="DM217" s="1" t="str">
        <f t="shared" si="177"/>
        <v/>
      </c>
      <c r="DN217" s="1" t="str">
        <f t="shared" si="178"/>
        <v/>
      </c>
      <c r="DO217" s="1" t="str">
        <f t="shared" si="179"/>
        <v/>
      </c>
      <c r="DP217" s="1" t="str">
        <f t="shared" si="180"/>
        <v/>
      </c>
      <c r="DQ217" s="1" t="str">
        <f t="shared" si="181"/>
        <v/>
      </c>
      <c r="DR217" s="1">
        <v>3</v>
      </c>
      <c r="DS217" s="1" t="str">
        <f t="shared" si="188"/>
        <v/>
      </c>
      <c r="DT217" t="str">
        <f t="shared" si="189"/>
        <v/>
      </c>
    </row>
    <row r="218" spans="1:124" x14ac:dyDescent="0.45">
      <c r="A218" t="s">
        <v>159</v>
      </c>
      <c r="B218" t="str">
        <f>VLOOKUP(E218,'EPA_US9RT techs'!$R$26:$S$34,2,FALSE)</f>
        <v>OTH</v>
      </c>
      <c r="C218" t="str">
        <f>'Service shares'!A218</f>
        <v>BFG</v>
      </c>
      <c r="D218" t="str">
        <f>'Service shares'!B218</f>
        <v>IFP</v>
      </c>
      <c r="E218" t="str">
        <f>'Service shares'!C218</f>
        <v>SPC</v>
      </c>
      <c r="F218" s="1">
        <f>IFERROR(1/AVERAGEIFS('EPA_US9RT techs'!$I$2:$I$1718,'EPA_US9RT techs'!$J$2:$J$1718,'Service PJ'!$D218,'EPA_US9RT techs'!$K$2:$K$1718,'Service PJ'!$B218,'EPA_US9RT techs'!$L$2:$L$1718,'Service PJ'!$A218,'EPA_US9RT techs'!$C$2:$C$1718,"VDA_FLOP",'EPA_US9RT techs'!$F$2:$F$1718,'Service PJ'!F$1),1/AVERAGEIFS('EPA_US9RT techs'!$I$2:$I$1718,'EPA_US9RT techs'!$K$2:$K$1718,'Service PJ'!$B218,'EPA_US9RT techs'!$L$2:$L$1718,'Service PJ'!$A218,'EPA_US9RT techs'!$C$2:$C$1718,"VDA_FLOP",'EPA_US9RT techs'!$F$2:$F$1718,'Service PJ'!F$1))</f>
        <v>1</v>
      </c>
      <c r="G218" s="1">
        <f>IFERROR(IFERROR(1/AVERAGEIFS('EPA_US9RT techs'!$I$2:$I$1718,'EPA_US9RT techs'!$J$2:$J$1718,'Service PJ'!$D218,'EPA_US9RT techs'!$K$2:$K$1718,'Service PJ'!$B218,'EPA_US9RT techs'!$L$2:$L$1718,'Service PJ'!$A218,'EPA_US9RT techs'!$C$2:$C$1718,"VDA_FLOP",'EPA_US9RT techs'!$F$2:$F$1718,'Service PJ'!G$1),1/AVERAGEIFS('EPA_US9RT techs'!$I$2:$I$1718,'EPA_US9RT techs'!$K$2:$K$1718,'Service PJ'!$B218,'EPA_US9RT techs'!$L$2:$L$1718,'Service PJ'!$A218,'EPA_US9RT techs'!$C$2:$C$1718,"VDA_FLOP",'EPA_US9RT techs'!$F$2:$F$1718,'Service PJ'!G$1)),"")</f>
        <v>1.104421953023411</v>
      </c>
      <c r="H218" s="1">
        <f>IFERROR(IFERROR(1/AVERAGEIFS('EPA_US9RT techs'!$I$2:$I$1718,'EPA_US9RT techs'!$J$2:$J$1718,'Service PJ'!$D218,'EPA_US9RT techs'!$K$2:$K$1718,'Service PJ'!$B218,'EPA_US9RT techs'!$L$2:$L$1718,'Service PJ'!$A218,'EPA_US9RT techs'!$C$2:$C$1718,"VDA_FLOP",'EPA_US9RT techs'!$F$2:$F$1718,'Service PJ'!H$1),1/AVERAGEIFS('EPA_US9RT techs'!$I$2:$I$1718,'EPA_US9RT techs'!$K$2:$K$1718,'Service PJ'!$B218,'EPA_US9RT techs'!$L$2:$L$1718,'Service PJ'!$A218,'EPA_US9RT techs'!$C$2:$C$1718,"VDA_FLOP",'EPA_US9RT techs'!$F$2:$F$1718,'Service PJ'!H$1)),"")</f>
        <v>1.1266495322275636</v>
      </c>
      <c r="I218" s="1">
        <f>IFERROR(IFERROR(1/AVERAGEIFS('EPA_US9RT techs'!$I$2:$I$1718,'EPA_US9RT techs'!$J$2:$J$1718,'Service PJ'!$D218,'EPA_US9RT techs'!$K$2:$K$1718,'Service PJ'!$B218,'EPA_US9RT techs'!$L$2:$L$1718,'Service PJ'!$A218,'EPA_US9RT techs'!$C$2:$C$1718,"VDA_FLOP",'EPA_US9RT techs'!$F$2:$F$1718,'Service PJ'!I$1),1/AVERAGEIFS('EPA_US9RT techs'!$I$2:$I$1718,'EPA_US9RT techs'!$K$2:$K$1718,'Service PJ'!$B218,'EPA_US9RT techs'!$L$2:$L$1718,'Service PJ'!$A218,'EPA_US9RT techs'!$C$2:$C$1718,"VDA_FLOP",'EPA_US9RT techs'!$F$2:$F$1718,'Service PJ'!I$1)),"")</f>
        <v>1.1633688626443803</v>
      </c>
      <c r="J218" s="1">
        <f>IFERROR(IFERROR(1/AVERAGEIFS('EPA_US9RT techs'!$I$2:$I$1718,'EPA_US9RT techs'!$J$2:$J$1718,'Service PJ'!$D218,'EPA_US9RT techs'!$K$2:$K$1718,'Service PJ'!$B218,'EPA_US9RT techs'!$L$2:$L$1718,'Service PJ'!$A218,'EPA_US9RT techs'!$C$2:$C$1718,"VDA_FLOP",'EPA_US9RT techs'!$F$2:$F$1718,'Service PJ'!J$1),1/AVERAGEIFS('EPA_US9RT techs'!$I$2:$I$1718,'EPA_US9RT techs'!$K$2:$K$1718,'Service PJ'!$B218,'EPA_US9RT techs'!$L$2:$L$1718,'Service PJ'!$A218,'EPA_US9RT techs'!$C$2:$C$1718,"VDA_FLOP",'EPA_US9RT techs'!$F$2:$F$1718,'Service PJ'!J$1)),"")</f>
        <v>1.1937005329283072</v>
      </c>
      <c r="L218" t="str">
        <f>IF(SUM(O218:AR218)=0,"\I: ","")&amp;'Service PJ'!D218&amp;"_"&amp;'Service PJ'!E218&amp;"_"&amp;'Service PJ'!C218</f>
        <v>\I: IFP_SPC_BFG</v>
      </c>
      <c r="M218" t="str">
        <f>"IND"&amp;'Service PJ'!C218</f>
        <v>INDBFG</v>
      </c>
      <c r="N218" t="str">
        <f t="shared" si="182"/>
        <v>\I: IFP</v>
      </c>
      <c r="O218" s="1">
        <f>'Service shares'!AK218*'Service PJ'!AV218</f>
        <v>0</v>
      </c>
      <c r="P218" s="1">
        <f>'Service shares'!AL218*'Service PJ'!AW218</f>
        <v>0</v>
      </c>
      <c r="Q218" s="1">
        <f>'Service shares'!AM218*'Service PJ'!AX218</f>
        <v>0</v>
      </c>
      <c r="R218" s="1">
        <f>'Service shares'!AN218*'Service PJ'!AY218</f>
        <v>0</v>
      </c>
      <c r="S218" s="1">
        <f>'Service shares'!AO218*'Service PJ'!AZ218</f>
        <v>0</v>
      </c>
      <c r="T218" s="1">
        <f>'Service shares'!AP218*'Service PJ'!BA218</f>
        <v>0</v>
      </c>
      <c r="U218" s="1">
        <f>'Service shares'!AQ218*'Service PJ'!BB218</f>
        <v>0</v>
      </c>
      <c r="V218" s="14">
        <f>'Service shares'!AR218*'Service PJ'!BC218</f>
        <v>0</v>
      </c>
      <c r="W218" s="1">
        <f>'Service shares'!AS218*'Service PJ'!BD218</f>
        <v>0</v>
      </c>
      <c r="X218" s="1">
        <f>'Service shares'!AT218*'Service PJ'!BE218</f>
        <v>0</v>
      </c>
      <c r="Y218" s="1">
        <f>'Service shares'!AU218*'Service PJ'!BF218</f>
        <v>0</v>
      </c>
      <c r="Z218" s="1">
        <f>'Service shares'!AV218*'Service PJ'!BG218</f>
        <v>0</v>
      </c>
      <c r="AA218" s="1">
        <f>'Service shares'!AW218*'Service PJ'!BH218</f>
        <v>0</v>
      </c>
      <c r="AB218" s="1">
        <f>'Service shares'!AX218*'Service PJ'!BI218</f>
        <v>0</v>
      </c>
      <c r="AC218" s="1">
        <f>'Service shares'!AY218*'Service PJ'!BJ218</f>
        <v>0</v>
      </c>
      <c r="AD218" s="1">
        <f>'Service shares'!AZ218*'Service PJ'!BK218</f>
        <v>0</v>
      </c>
      <c r="AE218" s="1">
        <f>'Service shares'!BA218*'Service PJ'!BL218</f>
        <v>0</v>
      </c>
      <c r="AF218" s="1">
        <f>'Service shares'!BB218*'Service PJ'!BM218</f>
        <v>0</v>
      </c>
      <c r="AG218" s="1">
        <f>'Service shares'!BC218*'Service PJ'!BN218</f>
        <v>0</v>
      </c>
      <c r="AH218" s="1">
        <f>'Service shares'!BD218*'Service PJ'!BO218</f>
        <v>0</v>
      </c>
      <c r="AI218" s="1">
        <f>'Service shares'!BE218*'Service PJ'!BP218</f>
        <v>0</v>
      </c>
      <c r="AJ218" s="1">
        <f>'Service shares'!BF218*'Service PJ'!BQ218</f>
        <v>0</v>
      </c>
      <c r="AK218" s="1">
        <f>'Service shares'!BG218*'Service PJ'!BR218</f>
        <v>0</v>
      </c>
      <c r="AL218" s="1">
        <f>'Service shares'!BH218*'Service PJ'!BS218</f>
        <v>0</v>
      </c>
      <c r="AM218" s="1">
        <f>'Service shares'!BI218*'Service PJ'!BT218</f>
        <v>0</v>
      </c>
      <c r="AN218" s="1">
        <f>'Service shares'!BJ218*'Service PJ'!BU218</f>
        <v>0</v>
      </c>
      <c r="AO218" s="1">
        <f>'Service shares'!BK218*'Service PJ'!BV218</f>
        <v>0</v>
      </c>
      <c r="AP218" s="1">
        <f>'Service shares'!BL218*'Service PJ'!BW218</f>
        <v>0</v>
      </c>
      <c r="AQ218" s="1">
        <f>'Service shares'!BM218*'Service PJ'!BX218</f>
        <v>0</v>
      </c>
      <c r="AR218" s="1">
        <f>'Service shares'!BN218*'Service PJ'!BY218</f>
        <v>0</v>
      </c>
      <c r="AS218" s="2">
        <v>0</v>
      </c>
      <c r="AU218" t="str">
        <f t="shared" si="151"/>
        <v>\I: IFP_SPC_BFG</v>
      </c>
      <c r="AV218" s="1">
        <f t="shared" si="191"/>
        <v>1.104421953023411</v>
      </c>
      <c r="AW218" s="1">
        <f t="shared" si="191"/>
        <v>1.104421953023411</v>
      </c>
      <c r="AX218" s="1">
        <f t="shared" si="191"/>
        <v>1.104421953023411</v>
      </c>
      <c r="AY218" s="1">
        <f t="shared" si="191"/>
        <v>1.104421953023411</v>
      </c>
      <c r="AZ218" s="1">
        <f t="shared" si="191"/>
        <v>1.104421953023411</v>
      </c>
      <c r="BA218" s="1">
        <f t="shared" si="191"/>
        <v>1.104421953023411</v>
      </c>
      <c r="BB218" s="1">
        <f t="shared" si="191"/>
        <v>1.104421953023411</v>
      </c>
      <c r="BC218" s="1">
        <f t="shared" si="191"/>
        <v>1.104421953023411</v>
      </c>
      <c r="BD218" s="1">
        <f t="shared" si="191"/>
        <v>1.104421953023411</v>
      </c>
      <c r="BE218" s="1">
        <f t="shared" si="191"/>
        <v>1.104421953023411</v>
      </c>
      <c r="BF218" s="1">
        <f t="shared" si="191"/>
        <v>1.104421953023411</v>
      </c>
      <c r="BG218" s="1">
        <f t="shared" si="191"/>
        <v>1.104421953023411</v>
      </c>
      <c r="BH218" s="1">
        <f t="shared" si="191"/>
        <v>1.104421953023411</v>
      </c>
      <c r="BI218" s="1">
        <f t="shared" si="191"/>
        <v>1.104421953023411</v>
      </c>
      <c r="BJ218" s="1">
        <f t="shared" si="191"/>
        <v>1.104421953023411</v>
      </c>
      <c r="BK218" s="1">
        <f t="shared" si="191"/>
        <v>1.104421953023411</v>
      </c>
      <c r="BL218" s="1">
        <f t="shared" si="193"/>
        <v>1.104421953023411</v>
      </c>
      <c r="BM218" s="1">
        <f t="shared" si="193"/>
        <v>1.104421953023411</v>
      </c>
      <c r="BN218" s="1">
        <f t="shared" si="193"/>
        <v>1.104421953023411</v>
      </c>
      <c r="BO218" s="1">
        <f t="shared" si="193"/>
        <v>1.104421953023411</v>
      </c>
      <c r="BP218" s="1">
        <f t="shared" si="193"/>
        <v>1.104421953023411</v>
      </c>
      <c r="BQ218" s="1">
        <f t="shared" si="193"/>
        <v>1.104421953023411</v>
      </c>
      <c r="BR218" s="1">
        <f t="shared" si="193"/>
        <v>1.104421953023411</v>
      </c>
      <c r="BS218" s="1">
        <f t="shared" si="193"/>
        <v>1.104421953023411</v>
      </c>
      <c r="BT218" s="1">
        <f t="shared" si="193"/>
        <v>1.104421953023411</v>
      </c>
      <c r="BU218" s="1">
        <f t="shared" si="193"/>
        <v>1.104421953023411</v>
      </c>
      <c r="BV218" s="1">
        <f t="shared" si="193"/>
        <v>1.104421953023411</v>
      </c>
      <c r="BW218" s="1">
        <f t="shared" si="193"/>
        <v>1.104421953023411</v>
      </c>
      <c r="BX218" s="1">
        <f t="shared" si="193"/>
        <v>1.104421953023411</v>
      </c>
      <c r="BY218" s="1">
        <f t="shared" si="193"/>
        <v>1.104421953023411</v>
      </c>
      <c r="CC218" t="str">
        <f t="shared" si="184"/>
        <v>*</v>
      </c>
      <c r="CD218" t="str">
        <f t="shared" si="185"/>
        <v>\I: IFP_SPC_BFG</v>
      </c>
      <c r="CE218" t="str">
        <f>VLOOKUP(D218,'IND Balance'!$AM$5:$AN$21,2,FALSE)&amp;" - "&amp;VLOOKUP(E218,'MECS_Table 5.4'!$AF$18:$AG$30,2,FALSE)&amp;" - "&amp;VLOOKUP('Service PJ'!M218,'IND Balance'!$AM$22:$AN$32,2,FALSE)</f>
        <v>Food processing - Space conditioning - BF Gas</v>
      </c>
      <c r="CF218" t="s">
        <v>109</v>
      </c>
      <c r="CG218" t="s">
        <v>110</v>
      </c>
      <c r="CL218" t="str">
        <f t="shared" si="186"/>
        <v>\I: IFP_SPC_BFG</v>
      </c>
      <c r="CM218" t="str">
        <f t="shared" si="187"/>
        <v>\I: IFP</v>
      </c>
      <c r="CN218" s="1" t="str">
        <f t="shared" si="152"/>
        <v/>
      </c>
      <c r="CO218" s="1" t="str">
        <f t="shared" si="153"/>
        <v/>
      </c>
      <c r="CP218" s="1" t="str">
        <f t="shared" si="154"/>
        <v/>
      </c>
      <c r="CQ218" s="1" t="str">
        <f t="shared" si="155"/>
        <v/>
      </c>
      <c r="CR218" s="1" t="str">
        <f t="shared" si="156"/>
        <v/>
      </c>
      <c r="CS218" s="1" t="str">
        <f t="shared" si="157"/>
        <v/>
      </c>
      <c r="CT218" s="1" t="str">
        <f t="shared" si="158"/>
        <v/>
      </c>
      <c r="CU218" s="1" t="str">
        <f t="shared" si="159"/>
        <v/>
      </c>
      <c r="CV218" s="1" t="str">
        <f t="shared" si="160"/>
        <v/>
      </c>
      <c r="CW218" s="1" t="str">
        <f t="shared" si="161"/>
        <v/>
      </c>
      <c r="CX218" s="1" t="str">
        <f t="shared" si="162"/>
        <v/>
      </c>
      <c r="CY218" s="1" t="str">
        <f t="shared" si="163"/>
        <v/>
      </c>
      <c r="CZ218" s="1" t="str">
        <f t="shared" si="164"/>
        <v/>
      </c>
      <c r="DA218" s="1" t="str">
        <f t="shared" si="165"/>
        <v/>
      </c>
      <c r="DB218" s="1" t="str">
        <f t="shared" si="166"/>
        <v/>
      </c>
      <c r="DC218" s="1" t="str">
        <f t="shared" si="167"/>
        <v/>
      </c>
      <c r="DD218" s="1" t="str">
        <f t="shared" si="168"/>
        <v/>
      </c>
      <c r="DE218" s="1" t="str">
        <f t="shared" si="169"/>
        <v/>
      </c>
      <c r="DF218" s="1" t="str">
        <f t="shared" si="170"/>
        <v/>
      </c>
      <c r="DG218" s="1" t="str">
        <f t="shared" si="171"/>
        <v/>
      </c>
      <c r="DH218" s="1" t="str">
        <f t="shared" si="172"/>
        <v/>
      </c>
      <c r="DI218" s="1" t="str">
        <f t="shared" si="173"/>
        <v/>
      </c>
      <c r="DJ218" s="1" t="str">
        <f t="shared" si="174"/>
        <v/>
      </c>
      <c r="DK218" s="1" t="str">
        <f t="shared" si="175"/>
        <v/>
      </c>
      <c r="DL218" s="1" t="str">
        <f t="shared" si="176"/>
        <v/>
      </c>
      <c r="DM218" s="1" t="str">
        <f t="shared" si="177"/>
        <v/>
      </c>
      <c r="DN218" s="1" t="str">
        <f t="shared" si="178"/>
        <v/>
      </c>
      <c r="DO218" s="1" t="str">
        <f t="shared" si="179"/>
        <v/>
      </c>
      <c r="DP218" s="1" t="str">
        <f t="shared" si="180"/>
        <v/>
      </c>
      <c r="DQ218" s="1" t="str">
        <f t="shared" si="181"/>
        <v/>
      </c>
      <c r="DR218" s="1">
        <v>3</v>
      </c>
      <c r="DS218" s="1" t="str">
        <f t="shared" si="188"/>
        <v/>
      </c>
      <c r="DT218" t="str">
        <f t="shared" si="189"/>
        <v/>
      </c>
    </row>
    <row r="219" spans="1:124" x14ac:dyDescent="0.45">
      <c r="A219" t="s">
        <v>159</v>
      </c>
      <c r="B219" t="str">
        <f>VLOOKUP(E219,'EPA_US9RT techs'!$R$26:$S$34,2,FALSE)</f>
        <v>OTH</v>
      </c>
      <c r="C219" t="str">
        <f>'Service shares'!A219</f>
        <v>BFG</v>
      </c>
      <c r="D219" t="str">
        <f>'Service shares'!B219</f>
        <v>IFP</v>
      </c>
      <c r="E219" t="str">
        <f>'Service shares'!C219</f>
        <v>OTH</v>
      </c>
      <c r="F219" s="1">
        <f>IFERROR(1/AVERAGEIFS('EPA_US9RT techs'!$I$2:$I$1718,'EPA_US9RT techs'!$J$2:$J$1718,'Service PJ'!$D219,'EPA_US9RT techs'!$K$2:$K$1718,'Service PJ'!$B219,'EPA_US9RT techs'!$L$2:$L$1718,'Service PJ'!$A219,'EPA_US9RT techs'!$C$2:$C$1718,"VDA_FLOP",'EPA_US9RT techs'!$F$2:$F$1718,'Service PJ'!F$1),1/AVERAGEIFS('EPA_US9RT techs'!$I$2:$I$1718,'EPA_US9RT techs'!$K$2:$K$1718,'Service PJ'!$B219,'EPA_US9RT techs'!$L$2:$L$1718,'Service PJ'!$A219,'EPA_US9RT techs'!$C$2:$C$1718,"VDA_FLOP",'EPA_US9RT techs'!$F$2:$F$1718,'Service PJ'!F$1))</f>
        <v>1</v>
      </c>
      <c r="G219" s="1">
        <f>IFERROR(IFERROR(1/AVERAGEIFS('EPA_US9RT techs'!$I$2:$I$1718,'EPA_US9RT techs'!$J$2:$J$1718,'Service PJ'!$D219,'EPA_US9RT techs'!$K$2:$K$1718,'Service PJ'!$B219,'EPA_US9RT techs'!$L$2:$L$1718,'Service PJ'!$A219,'EPA_US9RT techs'!$C$2:$C$1718,"VDA_FLOP",'EPA_US9RT techs'!$F$2:$F$1718,'Service PJ'!G$1),1/AVERAGEIFS('EPA_US9RT techs'!$I$2:$I$1718,'EPA_US9RT techs'!$K$2:$K$1718,'Service PJ'!$B219,'EPA_US9RT techs'!$L$2:$L$1718,'Service PJ'!$A219,'EPA_US9RT techs'!$C$2:$C$1718,"VDA_FLOP",'EPA_US9RT techs'!$F$2:$F$1718,'Service PJ'!G$1)),"")</f>
        <v>1.104421953023411</v>
      </c>
      <c r="H219" s="1">
        <f>IFERROR(IFERROR(1/AVERAGEIFS('EPA_US9RT techs'!$I$2:$I$1718,'EPA_US9RT techs'!$J$2:$J$1718,'Service PJ'!$D219,'EPA_US9RT techs'!$K$2:$K$1718,'Service PJ'!$B219,'EPA_US9RT techs'!$L$2:$L$1718,'Service PJ'!$A219,'EPA_US9RT techs'!$C$2:$C$1718,"VDA_FLOP",'EPA_US9RT techs'!$F$2:$F$1718,'Service PJ'!H$1),1/AVERAGEIFS('EPA_US9RT techs'!$I$2:$I$1718,'EPA_US9RT techs'!$K$2:$K$1718,'Service PJ'!$B219,'EPA_US9RT techs'!$L$2:$L$1718,'Service PJ'!$A219,'EPA_US9RT techs'!$C$2:$C$1718,"VDA_FLOP",'EPA_US9RT techs'!$F$2:$F$1718,'Service PJ'!H$1)),"")</f>
        <v>1.1266495322275636</v>
      </c>
      <c r="I219" s="1">
        <f>IFERROR(IFERROR(1/AVERAGEIFS('EPA_US9RT techs'!$I$2:$I$1718,'EPA_US9RT techs'!$J$2:$J$1718,'Service PJ'!$D219,'EPA_US9RT techs'!$K$2:$K$1718,'Service PJ'!$B219,'EPA_US9RT techs'!$L$2:$L$1718,'Service PJ'!$A219,'EPA_US9RT techs'!$C$2:$C$1718,"VDA_FLOP",'EPA_US9RT techs'!$F$2:$F$1718,'Service PJ'!I$1),1/AVERAGEIFS('EPA_US9RT techs'!$I$2:$I$1718,'EPA_US9RT techs'!$K$2:$K$1718,'Service PJ'!$B219,'EPA_US9RT techs'!$L$2:$L$1718,'Service PJ'!$A219,'EPA_US9RT techs'!$C$2:$C$1718,"VDA_FLOP",'EPA_US9RT techs'!$F$2:$F$1718,'Service PJ'!I$1)),"")</f>
        <v>1.1633688626443803</v>
      </c>
      <c r="J219" s="1">
        <f>IFERROR(IFERROR(1/AVERAGEIFS('EPA_US9RT techs'!$I$2:$I$1718,'EPA_US9RT techs'!$J$2:$J$1718,'Service PJ'!$D219,'EPA_US9RT techs'!$K$2:$K$1718,'Service PJ'!$B219,'EPA_US9RT techs'!$L$2:$L$1718,'Service PJ'!$A219,'EPA_US9RT techs'!$C$2:$C$1718,"VDA_FLOP",'EPA_US9RT techs'!$F$2:$F$1718,'Service PJ'!J$1),1/AVERAGEIFS('EPA_US9RT techs'!$I$2:$I$1718,'EPA_US9RT techs'!$K$2:$K$1718,'Service PJ'!$B219,'EPA_US9RT techs'!$L$2:$L$1718,'Service PJ'!$A219,'EPA_US9RT techs'!$C$2:$C$1718,"VDA_FLOP",'EPA_US9RT techs'!$F$2:$F$1718,'Service PJ'!J$1)),"")</f>
        <v>1.1937005329283072</v>
      </c>
      <c r="L219" t="str">
        <f>IF(SUM(O219:AR219)=0,"\I: ","")&amp;'Service PJ'!D219&amp;"_"&amp;'Service PJ'!E219&amp;"_"&amp;'Service PJ'!C219</f>
        <v>\I: IFP_OTH_BFG</v>
      </c>
      <c r="M219" t="str">
        <f>"IND"&amp;'Service PJ'!C219</f>
        <v>INDBFG</v>
      </c>
      <c r="N219" t="str">
        <f t="shared" si="182"/>
        <v>\I: IFP</v>
      </c>
      <c r="O219" s="1">
        <f>'Service shares'!AK219*'Service PJ'!AV219</f>
        <v>0</v>
      </c>
      <c r="P219" s="1">
        <f>'Service shares'!AL219*'Service PJ'!AW219</f>
        <v>0</v>
      </c>
      <c r="Q219" s="1">
        <f>'Service shares'!AM219*'Service PJ'!AX219</f>
        <v>0</v>
      </c>
      <c r="R219" s="1">
        <f>'Service shares'!AN219*'Service PJ'!AY219</f>
        <v>0</v>
      </c>
      <c r="S219" s="1">
        <f>'Service shares'!AO219*'Service PJ'!AZ219</f>
        <v>0</v>
      </c>
      <c r="T219" s="1">
        <f>'Service shares'!AP219*'Service PJ'!BA219</f>
        <v>0</v>
      </c>
      <c r="U219" s="1">
        <f>'Service shares'!AQ219*'Service PJ'!BB219</f>
        <v>0</v>
      </c>
      <c r="V219" s="14">
        <f>'Service shares'!AR219*'Service PJ'!BC219</f>
        <v>0</v>
      </c>
      <c r="W219" s="1">
        <f>'Service shares'!AS219*'Service PJ'!BD219</f>
        <v>0</v>
      </c>
      <c r="X219" s="1">
        <f>'Service shares'!AT219*'Service PJ'!BE219</f>
        <v>0</v>
      </c>
      <c r="Y219" s="1">
        <f>'Service shares'!AU219*'Service PJ'!BF219</f>
        <v>0</v>
      </c>
      <c r="Z219" s="1">
        <f>'Service shares'!AV219*'Service PJ'!BG219</f>
        <v>0</v>
      </c>
      <c r="AA219" s="1">
        <f>'Service shares'!AW219*'Service PJ'!BH219</f>
        <v>0</v>
      </c>
      <c r="AB219" s="1">
        <f>'Service shares'!AX219*'Service PJ'!BI219</f>
        <v>0</v>
      </c>
      <c r="AC219" s="1">
        <f>'Service shares'!AY219*'Service PJ'!BJ219</f>
        <v>0</v>
      </c>
      <c r="AD219" s="1">
        <f>'Service shares'!AZ219*'Service PJ'!BK219</f>
        <v>0</v>
      </c>
      <c r="AE219" s="1">
        <f>'Service shares'!BA219*'Service PJ'!BL219</f>
        <v>0</v>
      </c>
      <c r="AF219" s="1">
        <f>'Service shares'!BB219*'Service PJ'!BM219</f>
        <v>0</v>
      </c>
      <c r="AG219" s="1">
        <f>'Service shares'!BC219*'Service PJ'!BN219</f>
        <v>0</v>
      </c>
      <c r="AH219" s="1">
        <f>'Service shares'!BD219*'Service PJ'!BO219</f>
        <v>0</v>
      </c>
      <c r="AI219" s="1">
        <f>'Service shares'!BE219*'Service PJ'!BP219</f>
        <v>0</v>
      </c>
      <c r="AJ219" s="1">
        <f>'Service shares'!BF219*'Service PJ'!BQ219</f>
        <v>0</v>
      </c>
      <c r="AK219" s="1">
        <f>'Service shares'!BG219*'Service PJ'!BR219</f>
        <v>0</v>
      </c>
      <c r="AL219" s="1">
        <f>'Service shares'!BH219*'Service PJ'!BS219</f>
        <v>0</v>
      </c>
      <c r="AM219" s="1">
        <f>'Service shares'!BI219*'Service PJ'!BT219</f>
        <v>0</v>
      </c>
      <c r="AN219" s="1">
        <f>'Service shares'!BJ219*'Service PJ'!BU219</f>
        <v>0</v>
      </c>
      <c r="AO219" s="1">
        <f>'Service shares'!BK219*'Service PJ'!BV219</f>
        <v>0</v>
      </c>
      <c r="AP219" s="1">
        <f>'Service shares'!BL219*'Service PJ'!BW219</f>
        <v>0</v>
      </c>
      <c r="AQ219" s="1">
        <f>'Service shares'!BM219*'Service PJ'!BX219</f>
        <v>0</v>
      </c>
      <c r="AR219" s="1">
        <f>'Service shares'!BN219*'Service PJ'!BY219</f>
        <v>0</v>
      </c>
      <c r="AS219" s="2">
        <v>0</v>
      </c>
      <c r="AU219" t="str">
        <f t="shared" si="151"/>
        <v>\I: IFP_OTH_BFG</v>
      </c>
      <c r="AV219" s="1">
        <f t="shared" si="191"/>
        <v>1.104421953023411</v>
      </c>
      <c r="AW219" s="1">
        <f t="shared" si="191"/>
        <v>1.104421953023411</v>
      </c>
      <c r="AX219" s="1">
        <f t="shared" si="191"/>
        <v>1.104421953023411</v>
      </c>
      <c r="AY219" s="1">
        <f t="shared" si="191"/>
        <v>1.104421953023411</v>
      </c>
      <c r="AZ219" s="1">
        <f t="shared" si="191"/>
        <v>1.104421953023411</v>
      </c>
      <c r="BA219" s="1">
        <f t="shared" si="191"/>
        <v>1.104421953023411</v>
      </c>
      <c r="BB219" s="1">
        <f t="shared" si="191"/>
        <v>1.104421953023411</v>
      </c>
      <c r="BC219" s="1">
        <f t="shared" si="191"/>
        <v>1.104421953023411</v>
      </c>
      <c r="BD219" s="1">
        <f t="shared" si="191"/>
        <v>1.104421953023411</v>
      </c>
      <c r="BE219" s="1">
        <f t="shared" si="191"/>
        <v>1.104421953023411</v>
      </c>
      <c r="BF219" s="1">
        <f t="shared" si="191"/>
        <v>1.104421953023411</v>
      </c>
      <c r="BG219" s="1">
        <f t="shared" si="191"/>
        <v>1.104421953023411</v>
      </c>
      <c r="BH219" s="1">
        <f t="shared" si="191"/>
        <v>1.104421953023411</v>
      </c>
      <c r="BI219" s="1">
        <f t="shared" si="191"/>
        <v>1.104421953023411</v>
      </c>
      <c r="BJ219" s="1">
        <f t="shared" si="191"/>
        <v>1.104421953023411</v>
      </c>
      <c r="BK219" s="1">
        <f t="shared" si="191"/>
        <v>1.104421953023411</v>
      </c>
      <c r="BL219" s="1">
        <f t="shared" si="193"/>
        <v>1.104421953023411</v>
      </c>
      <c r="BM219" s="1">
        <f t="shared" si="193"/>
        <v>1.104421953023411</v>
      </c>
      <c r="BN219" s="1">
        <f t="shared" si="193"/>
        <v>1.104421953023411</v>
      </c>
      <c r="BO219" s="1">
        <f t="shared" si="193"/>
        <v>1.104421953023411</v>
      </c>
      <c r="BP219" s="1">
        <f t="shared" si="193"/>
        <v>1.104421953023411</v>
      </c>
      <c r="BQ219" s="1">
        <f t="shared" si="193"/>
        <v>1.104421953023411</v>
      </c>
      <c r="BR219" s="1">
        <f t="shared" si="193"/>
        <v>1.104421953023411</v>
      </c>
      <c r="BS219" s="1">
        <f t="shared" si="193"/>
        <v>1.104421953023411</v>
      </c>
      <c r="BT219" s="1">
        <f t="shared" si="193"/>
        <v>1.104421953023411</v>
      </c>
      <c r="BU219" s="1">
        <f t="shared" si="193"/>
        <v>1.104421953023411</v>
      </c>
      <c r="BV219" s="1">
        <f t="shared" si="193"/>
        <v>1.104421953023411</v>
      </c>
      <c r="BW219" s="1">
        <f t="shared" si="193"/>
        <v>1.104421953023411</v>
      </c>
      <c r="BX219" s="1">
        <f t="shared" si="193"/>
        <v>1.104421953023411</v>
      </c>
      <c r="BY219" s="1">
        <f t="shared" si="193"/>
        <v>1.104421953023411</v>
      </c>
      <c r="CC219" t="str">
        <f t="shared" si="184"/>
        <v>*</v>
      </c>
      <c r="CD219" t="str">
        <f t="shared" si="185"/>
        <v>\I: IFP_OTH_BFG</v>
      </c>
      <c r="CE219" t="str">
        <f>VLOOKUP(D219,'IND Balance'!$AM$5:$AN$21,2,FALSE)&amp;" - "&amp;VLOOKUP(E219,'MECS_Table 5.4'!$AF$18:$AG$30,2,FALSE)&amp;" - "&amp;VLOOKUP('Service PJ'!M219,'IND Balance'!$AM$22:$AN$32,2,FALSE)</f>
        <v>Food processing - Other - BF Gas</v>
      </c>
      <c r="CF219" t="s">
        <v>109</v>
      </c>
      <c r="CG219" t="s">
        <v>110</v>
      </c>
      <c r="CL219" t="str">
        <f t="shared" si="186"/>
        <v>\I: IFP_OTH_BFG</v>
      </c>
      <c r="CM219" t="str">
        <f t="shared" si="187"/>
        <v>\I: IFP</v>
      </c>
      <c r="CN219" s="1" t="str">
        <f t="shared" si="152"/>
        <v/>
      </c>
      <c r="CO219" s="1" t="str">
        <f t="shared" si="153"/>
        <v/>
      </c>
      <c r="CP219" s="1" t="str">
        <f t="shared" si="154"/>
        <v/>
      </c>
      <c r="CQ219" s="1" t="str">
        <f t="shared" si="155"/>
        <v/>
      </c>
      <c r="CR219" s="1" t="str">
        <f t="shared" si="156"/>
        <v/>
      </c>
      <c r="CS219" s="1" t="str">
        <f t="shared" si="157"/>
        <v/>
      </c>
      <c r="CT219" s="1" t="str">
        <f t="shared" si="158"/>
        <v/>
      </c>
      <c r="CU219" s="1" t="str">
        <f t="shared" si="159"/>
        <v/>
      </c>
      <c r="CV219" s="1" t="str">
        <f t="shared" si="160"/>
        <v/>
      </c>
      <c r="CW219" s="1" t="str">
        <f t="shared" si="161"/>
        <v/>
      </c>
      <c r="CX219" s="1" t="str">
        <f t="shared" si="162"/>
        <v/>
      </c>
      <c r="CY219" s="1" t="str">
        <f t="shared" si="163"/>
        <v/>
      </c>
      <c r="CZ219" s="1" t="str">
        <f t="shared" si="164"/>
        <v/>
      </c>
      <c r="DA219" s="1" t="str">
        <f t="shared" si="165"/>
        <v/>
      </c>
      <c r="DB219" s="1" t="str">
        <f t="shared" si="166"/>
        <v/>
      </c>
      <c r="DC219" s="1" t="str">
        <f t="shared" si="167"/>
        <v/>
      </c>
      <c r="DD219" s="1" t="str">
        <f t="shared" si="168"/>
        <v/>
      </c>
      <c r="DE219" s="1" t="str">
        <f t="shared" si="169"/>
        <v/>
      </c>
      <c r="DF219" s="1" t="str">
        <f t="shared" si="170"/>
        <v/>
      </c>
      <c r="DG219" s="1" t="str">
        <f t="shared" si="171"/>
        <v/>
      </c>
      <c r="DH219" s="1" t="str">
        <f t="shared" si="172"/>
        <v/>
      </c>
      <c r="DI219" s="1" t="str">
        <f t="shared" si="173"/>
        <v/>
      </c>
      <c r="DJ219" s="1" t="str">
        <f t="shared" si="174"/>
        <v/>
      </c>
      <c r="DK219" s="1" t="str">
        <f t="shared" si="175"/>
        <v/>
      </c>
      <c r="DL219" s="1" t="str">
        <f t="shared" si="176"/>
        <v/>
      </c>
      <c r="DM219" s="1" t="str">
        <f t="shared" si="177"/>
        <v/>
      </c>
      <c r="DN219" s="1" t="str">
        <f t="shared" si="178"/>
        <v/>
      </c>
      <c r="DO219" s="1" t="str">
        <f t="shared" si="179"/>
        <v/>
      </c>
      <c r="DP219" s="1" t="str">
        <f t="shared" si="180"/>
        <v/>
      </c>
      <c r="DQ219" s="1" t="str">
        <f t="shared" si="181"/>
        <v/>
      </c>
      <c r="DR219" s="1">
        <v>3</v>
      </c>
      <c r="DS219" s="1" t="str">
        <f t="shared" si="188"/>
        <v/>
      </c>
      <c r="DT219" t="str">
        <f t="shared" si="189"/>
        <v/>
      </c>
    </row>
    <row r="220" spans="1:124" x14ac:dyDescent="0.45">
      <c r="A220" t="s">
        <v>159</v>
      </c>
      <c r="B220" t="str">
        <f>VLOOKUP(E220,'EPA_US9RT techs'!$R$26:$S$34,2,FALSE)</f>
        <v>STM</v>
      </c>
      <c r="C220" t="str">
        <f>'Service shares'!A220</f>
        <v>BFG</v>
      </c>
      <c r="D220" t="str">
        <f>'Service shares'!B220</f>
        <v>IOI</v>
      </c>
      <c r="E220" t="str">
        <f>'Service shares'!C220</f>
        <v>STM</v>
      </c>
      <c r="F220" s="1">
        <f>IFERROR(1/AVERAGEIFS('EPA_US9RT techs'!$I$2:$I$1718,'EPA_US9RT techs'!$J$2:$J$1718,'Service PJ'!$D220,'EPA_US9RT techs'!$K$2:$K$1718,'Service PJ'!$B220,'EPA_US9RT techs'!$L$2:$L$1718,'Service PJ'!$A220,'EPA_US9RT techs'!$C$2:$C$1718,"VDA_FLOP",'EPA_US9RT techs'!$F$2:$F$1718,'Service PJ'!F$1),1/AVERAGEIFS('EPA_US9RT techs'!$I$2:$I$1718,'EPA_US9RT techs'!$K$2:$K$1718,'Service PJ'!$B220,'EPA_US9RT techs'!$L$2:$L$1718,'Service PJ'!$A220,'EPA_US9RT techs'!$C$2:$C$1718,"VDA_FLOP",'EPA_US9RT techs'!$F$2:$F$1718,'Service PJ'!F$1))</f>
        <v>0.83676360225555968</v>
      </c>
      <c r="G220" s="1" t="str">
        <f>IFERROR(IFERROR(1/AVERAGEIFS('EPA_US9RT techs'!$I$2:$I$1718,'EPA_US9RT techs'!$J$2:$J$1718,'Service PJ'!$D220,'EPA_US9RT techs'!$K$2:$K$1718,'Service PJ'!$B220,'EPA_US9RT techs'!$L$2:$L$1718,'Service PJ'!$A220,'EPA_US9RT techs'!$C$2:$C$1718,"VDA_FLOP",'EPA_US9RT techs'!$F$2:$F$1718,'Service PJ'!G$1),1/AVERAGEIFS('EPA_US9RT techs'!$I$2:$I$1718,'EPA_US9RT techs'!$K$2:$K$1718,'Service PJ'!$B220,'EPA_US9RT techs'!$L$2:$L$1718,'Service PJ'!$A220,'EPA_US9RT techs'!$C$2:$C$1718,"VDA_FLOP",'EPA_US9RT techs'!$F$2:$F$1718,'Service PJ'!G$1)),"")</f>
        <v/>
      </c>
      <c r="H220" s="1" t="str">
        <f>IFERROR(IFERROR(1/AVERAGEIFS('EPA_US9RT techs'!$I$2:$I$1718,'EPA_US9RT techs'!$J$2:$J$1718,'Service PJ'!$D220,'EPA_US9RT techs'!$K$2:$K$1718,'Service PJ'!$B220,'EPA_US9RT techs'!$L$2:$L$1718,'Service PJ'!$A220,'EPA_US9RT techs'!$C$2:$C$1718,"VDA_FLOP",'EPA_US9RT techs'!$F$2:$F$1718,'Service PJ'!H$1),1/AVERAGEIFS('EPA_US9RT techs'!$I$2:$I$1718,'EPA_US9RT techs'!$K$2:$K$1718,'Service PJ'!$B220,'EPA_US9RT techs'!$L$2:$L$1718,'Service PJ'!$A220,'EPA_US9RT techs'!$C$2:$C$1718,"VDA_FLOP",'EPA_US9RT techs'!$F$2:$F$1718,'Service PJ'!H$1)),"")</f>
        <v/>
      </c>
      <c r="I220" s="1" t="str">
        <f>IFERROR(IFERROR(1/AVERAGEIFS('EPA_US9RT techs'!$I$2:$I$1718,'EPA_US9RT techs'!$J$2:$J$1718,'Service PJ'!$D220,'EPA_US9RT techs'!$K$2:$K$1718,'Service PJ'!$B220,'EPA_US9RT techs'!$L$2:$L$1718,'Service PJ'!$A220,'EPA_US9RT techs'!$C$2:$C$1718,"VDA_FLOP",'EPA_US9RT techs'!$F$2:$F$1718,'Service PJ'!I$1),1/AVERAGEIFS('EPA_US9RT techs'!$I$2:$I$1718,'EPA_US9RT techs'!$K$2:$K$1718,'Service PJ'!$B220,'EPA_US9RT techs'!$L$2:$L$1718,'Service PJ'!$A220,'EPA_US9RT techs'!$C$2:$C$1718,"VDA_FLOP",'EPA_US9RT techs'!$F$2:$F$1718,'Service PJ'!I$1)),"")</f>
        <v/>
      </c>
      <c r="J220" s="1" t="str">
        <f>IFERROR(IFERROR(1/AVERAGEIFS('EPA_US9RT techs'!$I$2:$I$1718,'EPA_US9RT techs'!$J$2:$J$1718,'Service PJ'!$D220,'EPA_US9RT techs'!$K$2:$K$1718,'Service PJ'!$B220,'EPA_US9RT techs'!$L$2:$L$1718,'Service PJ'!$A220,'EPA_US9RT techs'!$C$2:$C$1718,"VDA_FLOP",'EPA_US9RT techs'!$F$2:$F$1718,'Service PJ'!J$1),1/AVERAGEIFS('EPA_US9RT techs'!$I$2:$I$1718,'EPA_US9RT techs'!$K$2:$K$1718,'Service PJ'!$B220,'EPA_US9RT techs'!$L$2:$L$1718,'Service PJ'!$A220,'EPA_US9RT techs'!$C$2:$C$1718,"VDA_FLOP",'EPA_US9RT techs'!$F$2:$F$1718,'Service PJ'!J$1)),"")</f>
        <v/>
      </c>
      <c r="L220" t="str">
        <f>IF(SUM(O220:AR220)=0,"\I: ","")&amp;'Service PJ'!D220&amp;"_"&amp;'Service PJ'!E220&amp;"_"&amp;'Service PJ'!C220</f>
        <v>\I: IOI_STM_BFG</v>
      </c>
      <c r="M220" t="str">
        <f>"IND"&amp;'Service PJ'!C220</f>
        <v>INDBFG</v>
      </c>
      <c r="N220" t="str">
        <f t="shared" si="182"/>
        <v>\I: IOI</v>
      </c>
      <c r="O220" s="1">
        <f>'Service shares'!AK220*'Service PJ'!AV220</f>
        <v>0</v>
      </c>
      <c r="P220" s="1">
        <f>'Service shares'!AL220*'Service PJ'!AW220</f>
        <v>0</v>
      </c>
      <c r="Q220" s="1">
        <f>'Service shares'!AM220*'Service PJ'!AX220</f>
        <v>0</v>
      </c>
      <c r="R220" s="1">
        <f>'Service shares'!AN220*'Service PJ'!AY220</f>
        <v>0</v>
      </c>
      <c r="S220" s="1">
        <f>'Service shares'!AO220*'Service PJ'!AZ220</f>
        <v>0</v>
      </c>
      <c r="T220" s="1">
        <f>'Service shares'!AP220*'Service PJ'!BA220</f>
        <v>0</v>
      </c>
      <c r="U220" s="1">
        <f>'Service shares'!AQ220*'Service PJ'!BB220</f>
        <v>0</v>
      </c>
      <c r="V220" s="14">
        <f>'Service shares'!AR220*'Service PJ'!BC220</f>
        <v>0</v>
      </c>
      <c r="W220" s="1">
        <f>'Service shares'!AS220*'Service PJ'!BD220</f>
        <v>0</v>
      </c>
      <c r="X220" s="1">
        <f>'Service shares'!AT220*'Service PJ'!BE220</f>
        <v>0</v>
      </c>
      <c r="Y220" s="1">
        <f>'Service shares'!AU220*'Service PJ'!BF220</f>
        <v>0</v>
      </c>
      <c r="Z220" s="1">
        <f>'Service shares'!AV220*'Service PJ'!BG220</f>
        <v>0</v>
      </c>
      <c r="AA220" s="1">
        <f>'Service shares'!AW220*'Service PJ'!BH220</f>
        <v>0</v>
      </c>
      <c r="AB220" s="1">
        <f>'Service shares'!AX220*'Service PJ'!BI220</f>
        <v>0</v>
      </c>
      <c r="AC220" s="1">
        <f>'Service shares'!AY220*'Service PJ'!BJ220</f>
        <v>0</v>
      </c>
      <c r="AD220" s="1">
        <f>'Service shares'!AZ220*'Service PJ'!BK220</f>
        <v>0</v>
      </c>
      <c r="AE220" s="1">
        <f>'Service shares'!BA220*'Service PJ'!BL220</f>
        <v>0</v>
      </c>
      <c r="AF220" s="1">
        <f>'Service shares'!BB220*'Service PJ'!BM220</f>
        <v>0</v>
      </c>
      <c r="AG220" s="1">
        <f>'Service shares'!BC220*'Service PJ'!BN220</f>
        <v>0</v>
      </c>
      <c r="AH220" s="1">
        <f>'Service shares'!BD220*'Service PJ'!BO220</f>
        <v>0</v>
      </c>
      <c r="AI220" s="1">
        <f>'Service shares'!BE220*'Service PJ'!BP220</f>
        <v>0</v>
      </c>
      <c r="AJ220" s="1">
        <f>'Service shares'!BF220*'Service PJ'!BQ220</f>
        <v>0</v>
      </c>
      <c r="AK220" s="1">
        <f>'Service shares'!BG220*'Service PJ'!BR220</f>
        <v>0</v>
      </c>
      <c r="AL220" s="1">
        <f>'Service shares'!BH220*'Service PJ'!BS220</f>
        <v>0</v>
      </c>
      <c r="AM220" s="1">
        <f>'Service shares'!BI220*'Service PJ'!BT220</f>
        <v>0</v>
      </c>
      <c r="AN220" s="1">
        <f>'Service shares'!BJ220*'Service PJ'!BU220</f>
        <v>0</v>
      </c>
      <c r="AO220" s="1">
        <f>'Service shares'!BK220*'Service PJ'!BV220</f>
        <v>0</v>
      </c>
      <c r="AP220" s="1">
        <f>'Service shares'!BL220*'Service PJ'!BW220</f>
        <v>0</v>
      </c>
      <c r="AQ220" s="1">
        <f>'Service shares'!BM220*'Service PJ'!BX220</f>
        <v>0</v>
      </c>
      <c r="AR220" s="1">
        <f>'Service shares'!BN220*'Service PJ'!BY220</f>
        <v>0</v>
      </c>
      <c r="AS220" s="2">
        <v>0</v>
      </c>
      <c r="AU220" t="str">
        <f t="shared" si="151"/>
        <v>\I: IOI_STM_BFG</v>
      </c>
      <c r="AV220" s="1">
        <f t="shared" si="191"/>
        <v>0.83676360225555968</v>
      </c>
      <c r="AW220" s="1">
        <f t="shared" si="191"/>
        <v>0.83676360225555968</v>
      </c>
      <c r="AX220" s="1">
        <f t="shared" si="191"/>
        <v>0.83676360225555968</v>
      </c>
      <c r="AY220" s="1">
        <f t="shared" si="191"/>
        <v>0.83676360225555968</v>
      </c>
      <c r="AZ220" s="1">
        <f t="shared" si="191"/>
        <v>0.83676360225555968</v>
      </c>
      <c r="BA220" s="1">
        <f t="shared" si="191"/>
        <v>0.83676360225555968</v>
      </c>
      <c r="BB220" s="1">
        <f t="shared" si="191"/>
        <v>0.83676360225555968</v>
      </c>
      <c r="BC220" s="1">
        <f t="shared" si="191"/>
        <v>0.83676360225555968</v>
      </c>
      <c r="BD220" s="1">
        <f t="shared" si="191"/>
        <v>0.83676360225555968</v>
      </c>
      <c r="BE220" s="1">
        <f t="shared" si="191"/>
        <v>0.83676360225555968</v>
      </c>
      <c r="BF220" s="1">
        <f t="shared" si="191"/>
        <v>0.83676360225555968</v>
      </c>
      <c r="BG220" s="1">
        <f t="shared" si="191"/>
        <v>0.83676360225555968</v>
      </c>
      <c r="BH220" s="1">
        <f t="shared" si="191"/>
        <v>0.83676360225555968</v>
      </c>
      <c r="BI220" s="1">
        <f t="shared" si="191"/>
        <v>0.83676360225555968</v>
      </c>
      <c r="BJ220" s="1">
        <f t="shared" si="191"/>
        <v>0.83676360225555968</v>
      </c>
      <c r="BK220" s="1">
        <f t="shared" si="191"/>
        <v>0.83676360225555968</v>
      </c>
      <c r="BL220" s="1">
        <f t="shared" si="193"/>
        <v>0.83676360225555968</v>
      </c>
      <c r="BM220" s="1">
        <f t="shared" si="193"/>
        <v>0.83676360225555968</v>
      </c>
      <c r="BN220" s="1">
        <f t="shared" si="193"/>
        <v>0.83676360225555968</v>
      </c>
      <c r="BO220" s="1">
        <f t="shared" si="193"/>
        <v>0.83676360225555968</v>
      </c>
      <c r="BP220" s="1">
        <f t="shared" si="193"/>
        <v>0.83676360225555968</v>
      </c>
      <c r="BQ220" s="1">
        <f t="shared" si="193"/>
        <v>0.83676360225555968</v>
      </c>
      <c r="BR220" s="1">
        <f t="shared" si="193"/>
        <v>0.83676360225555968</v>
      </c>
      <c r="BS220" s="1">
        <f t="shared" si="193"/>
        <v>0.83676360225555968</v>
      </c>
      <c r="BT220" s="1">
        <f t="shared" si="193"/>
        <v>0.83676360225555968</v>
      </c>
      <c r="BU220" s="1">
        <f t="shared" si="193"/>
        <v>0.83676360225555968</v>
      </c>
      <c r="BV220" s="1">
        <f t="shared" si="193"/>
        <v>0.83676360225555968</v>
      </c>
      <c r="BW220" s="1">
        <f t="shared" si="193"/>
        <v>0.83676360225555968</v>
      </c>
      <c r="BX220" s="1">
        <f t="shared" si="193"/>
        <v>0.83676360225555968</v>
      </c>
      <c r="BY220" s="1">
        <f t="shared" si="193"/>
        <v>0.83676360225555968</v>
      </c>
      <c r="CC220" t="str">
        <f t="shared" si="184"/>
        <v>*</v>
      </c>
      <c r="CD220" t="str">
        <f t="shared" si="185"/>
        <v>\I: IOI_STM_BFG</v>
      </c>
      <c r="CE220" t="str">
        <f>VLOOKUP(D220,'IND Balance'!$AM$5:$AN$21,2,FALSE)&amp;" - "&amp;VLOOKUP(E220,'MECS_Table 5.4'!$AF$18:$AG$30,2,FALSE)&amp;" - "&amp;VLOOKUP('Service PJ'!M220,'IND Balance'!$AM$22:$AN$32,2,FALSE)</f>
        <v>Other - Steam - BF Gas</v>
      </c>
      <c r="CF220" t="s">
        <v>109</v>
      </c>
      <c r="CG220" t="s">
        <v>110</v>
      </c>
      <c r="CL220" t="str">
        <f t="shared" si="186"/>
        <v>\I: IOI_STM_BFG</v>
      </c>
      <c r="CM220" t="str">
        <f t="shared" si="187"/>
        <v>\I: IOI</v>
      </c>
      <c r="CN220" s="1" t="str">
        <f t="shared" si="152"/>
        <v/>
      </c>
      <c r="CO220" s="1" t="str">
        <f t="shared" si="153"/>
        <v/>
      </c>
      <c r="CP220" s="1" t="str">
        <f t="shared" si="154"/>
        <v/>
      </c>
      <c r="CQ220" s="1" t="str">
        <f t="shared" si="155"/>
        <v/>
      </c>
      <c r="CR220" s="1" t="str">
        <f t="shared" si="156"/>
        <v/>
      </c>
      <c r="CS220" s="1" t="str">
        <f t="shared" si="157"/>
        <v/>
      </c>
      <c r="CT220" s="1" t="str">
        <f t="shared" si="158"/>
        <v/>
      </c>
      <c r="CU220" s="1" t="str">
        <f t="shared" si="159"/>
        <v/>
      </c>
      <c r="CV220" s="1" t="str">
        <f t="shared" si="160"/>
        <v/>
      </c>
      <c r="CW220" s="1" t="str">
        <f t="shared" si="161"/>
        <v/>
      </c>
      <c r="CX220" s="1" t="str">
        <f t="shared" si="162"/>
        <v/>
      </c>
      <c r="CY220" s="1" t="str">
        <f t="shared" si="163"/>
        <v/>
      </c>
      <c r="CZ220" s="1" t="str">
        <f t="shared" si="164"/>
        <v/>
      </c>
      <c r="DA220" s="1" t="str">
        <f t="shared" si="165"/>
        <v/>
      </c>
      <c r="DB220" s="1" t="str">
        <f t="shared" si="166"/>
        <v/>
      </c>
      <c r="DC220" s="1" t="str">
        <f t="shared" si="167"/>
        <v/>
      </c>
      <c r="DD220" s="1" t="str">
        <f t="shared" si="168"/>
        <v/>
      </c>
      <c r="DE220" s="1" t="str">
        <f t="shared" si="169"/>
        <v/>
      </c>
      <c r="DF220" s="1" t="str">
        <f t="shared" si="170"/>
        <v/>
      </c>
      <c r="DG220" s="1" t="str">
        <f t="shared" si="171"/>
        <v/>
      </c>
      <c r="DH220" s="1" t="str">
        <f t="shared" si="172"/>
        <v/>
      </c>
      <c r="DI220" s="1" t="str">
        <f t="shared" si="173"/>
        <v/>
      </c>
      <c r="DJ220" s="1" t="str">
        <f t="shared" si="174"/>
        <v/>
      </c>
      <c r="DK220" s="1" t="str">
        <f t="shared" si="175"/>
        <v/>
      </c>
      <c r="DL220" s="1" t="str">
        <f t="shared" si="176"/>
        <v/>
      </c>
      <c r="DM220" s="1" t="str">
        <f t="shared" si="177"/>
        <v/>
      </c>
      <c r="DN220" s="1" t="str">
        <f t="shared" si="178"/>
        <v/>
      </c>
      <c r="DO220" s="1" t="str">
        <f t="shared" si="179"/>
        <v/>
      </c>
      <c r="DP220" s="1" t="str">
        <f t="shared" si="180"/>
        <v/>
      </c>
      <c r="DQ220" s="1" t="str">
        <f t="shared" si="181"/>
        <v/>
      </c>
      <c r="DR220" s="1">
        <v>3</v>
      </c>
      <c r="DS220" s="1" t="str">
        <f t="shared" si="188"/>
        <v/>
      </c>
      <c r="DT220" t="str">
        <f t="shared" si="189"/>
        <v/>
      </c>
    </row>
    <row r="221" spans="1:124" x14ac:dyDescent="0.45">
      <c r="A221" t="s">
        <v>159</v>
      </c>
      <c r="B221" t="str">
        <f>VLOOKUP(E221,'EPA_US9RT techs'!$R$26:$S$34,2,FALSE)</f>
        <v>PRH</v>
      </c>
      <c r="C221" t="str">
        <f>'Service shares'!A221</f>
        <v>BFG</v>
      </c>
      <c r="D221" t="str">
        <f>'Service shares'!B221</f>
        <v>IOI</v>
      </c>
      <c r="E221" t="str">
        <f>'Service shares'!C221</f>
        <v>PRH</v>
      </c>
      <c r="F221" s="1">
        <f>IFERROR(1/AVERAGEIFS('EPA_US9RT techs'!$I$2:$I$1718,'EPA_US9RT techs'!$J$2:$J$1718,'Service PJ'!$D221,'EPA_US9RT techs'!$K$2:$K$1718,'Service PJ'!$B221,'EPA_US9RT techs'!$L$2:$L$1718,'Service PJ'!$A221,'EPA_US9RT techs'!$C$2:$C$1718,"VDA_FLOP",'EPA_US9RT techs'!$F$2:$F$1718,'Service PJ'!F$1),1/AVERAGEIFS('EPA_US9RT techs'!$I$2:$I$1718,'EPA_US9RT techs'!$K$2:$K$1718,'Service PJ'!$B221,'EPA_US9RT techs'!$L$2:$L$1718,'Service PJ'!$A221,'EPA_US9RT techs'!$C$2:$C$1718,"VDA_FLOP",'EPA_US9RT techs'!$F$2:$F$1718,'Service PJ'!F$1))</f>
        <v>1</v>
      </c>
      <c r="G221" s="1">
        <f>IFERROR(IFERROR(1/AVERAGEIFS('EPA_US9RT techs'!$I$2:$I$1718,'EPA_US9RT techs'!$J$2:$J$1718,'Service PJ'!$D221,'EPA_US9RT techs'!$K$2:$K$1718,'Service PJ'!$B221,'EPA_US9RT techs'!$L$2:$L$1718,'Service PJ'!$A221,'EPA_US9RT techs'!$C$2:$C$1718,"VDA_FLOP",'EPA_US9RT techs'!$F$2:$F$1718,'Service PJ'!G$1),1/AVERAGEIFS('EPA_US9RT techs'!$I$2:$I$1718,'EPA_US9RT techs'!$K$2:$K$1718,'Service PJ'!$B221,'EPA_US9RT techs'!$L$2:$L$1718,'Service PJ'!$A221,'EPA_US9RT techs'!$C$2:$C$1718,"VDA_FLOP",'EPA_US9RT techs'!$F$2:$F$1718,'Service PJ'!G$1)),"")</f>
        <v>1.0320564787169744</v>
      </c>
      <c r="H221" s="1">
        <f>IFERROR(IFERROR(1/AVERAGEIFS('EPA_US9RT techs'!$I$2:$I$1718,'EPA_US9RT techs'!$J$2:$J$1718,'Service PJ'!$D221,'EPA_US9RT techs'!$K$2:$K$1718,'Service PJ'!$B221,'EPA_US9RT techs'!$L$2:$L$1718,'Service PJ'!$A221,'EPA_US9RT techs'!$C$2:$C$1718,"VDA_FLOP",'EPA_US9RT techs'!$F$2:$F$1718,'Service PJ'!H$1),1/AVERAGEIFS('EPA_US9RT techs'!$I$2:$I$1718,'EPA_US9RT techs'!$K$2:$K$1718,'Service PJ'!$B221,'EPA_US9RT techs'!$L$2:$L$1718,'Service PJ'!$A221,'EPA_US9RT techs'!$C$2:$C$1718,"VDA_FLOP",'EPA_US9RT techs'!$F$2:$F$1718,'Service PJ'!H$1)),"")</f>
        <v>1.1266905811053975</v>
      </c>
      <c r="I221" s="1">
        <f>IFERROR(IFERROR(1/AVERAGEIFS('EPA_US9RT techs'!$I$2:$I$1718,'EPA_US9RT techs'!$J$2:$J$1718,'Service PJ'!$D221,'EPA_US9RT techs'!$K$2:$K$1718,'Service PJ'!$B221,'EPA_US9RT techs'!$L$2:$L$1718,'Service PJ'!$A221,'EPA_US9RT techs'!$C$2:$C$1718,"VDA_FLOP",'EPA_US9RT techs'!$F$2:$F$1718,'Service PJ'!I$1),1/AVERAGEIFS('EPA_US9RT techs'!$I$2:$I$1718,'EPA_US9RT techs'!$K$2:$K$1718,'Service PJ'!$B221,'EPA_US9RT techs'!$L$2:$L$1718,'Service PJ'!$A221,'EPA_US9RT techs'!$C$2:$C$1718,"VDA_FLOP",'EPA_US9RT techs'!$F$2:$F$1718,'Service PJ'!I$1)),"")</f>
        <v>1.2134292666612403</v>
      </c>
      <c r="J221" s="1">
        <f>IFERROR(IFERROR(1/AVERAGEIFS('EPA_US9RT techs'!$I$2:$I$1718,'EPA_US9RT techs'!$J$2:$J$1718,'Service PJ'!$D221,'EPA_US9RT techs'!$K$2:$K$1718,'Service PJ'!$B221,'EPA_US9RT techs'!$L$2:$L$1718,'Service PJ'!$A221,'EPA_US9RT techs'!$C$2:$C$1718,"VDA_FLOP",'EPA_US9RT techs'!$F$2:$F$1718,'Service PJ'!J$1),1/AVERAGEIFS('EPA_US9RT techs'!$I$2:$I$1718,'EPA_US9RT techs'!$K$2:$K$1718,'Service PJ'!$B221,'EPA_US9RT techs'!$L$2:$L$1718,'Service PJ'!$A221,'EPA_US9RT techs'!$C$2:$C$1718,"VDA_FLOP",'EPA_US9RT techs'!$F$2:$F$1718,'Service PJ'!J$1)),"")</f>
        <v>1.3224876615700021</v>
      </c>
      <c r="L221" t="str">
        <f>IF(SUM(O221:AR221)=0,"\I: ","")&amp;'Service PJ'!D221&amp;"_"&amp;'Service PJ'!E221&amp;"_"&amp;'Service PJ'!C221</f>
        <v>\I: IOI_PRH_BFG</v>
      </c>
      <c r="M221" t="str">
        <f>"IND"&amp;'Service PJ'!C221</f>
        <v>INDBFG</v>
      </c>
      <c r="N221" t="str">
        <f t="shared" si="182"/>
        <v>\I: IOI</v>
      </c>
      <c r="O221" s="1">
        <f>'Service shares'!AK221*'Service PJ'!AV221</f>
        <v>0</v>
      </c>
      <c r="P221" s="1">
        <f>'Service shares'!AL221*'Service PJ'!AW221</f>
        <v>0</v>
      </c>
      <c r="Q221" s="1">
        <f>'Service shares'!AM221*'Service PJ'!AX221</f>
        <v>0</v>
      </c>
      <c r="R221" s="1">
        <f>'Service shares'!AN221*'Service PJ'!AY221</f>
        <v>0</v>
      </c>
      <c r="S221" s="1">
        <f>'Service shares'!AO221*'Service PJ'!AZ221</f>
        <v>0</v>
      </c>
      <c r="T221" s="1">
        <f>'Service shares'!AP221*'Service PJ'!BA221</f>
        <v>0</v>
      </c>
      <c r="U221" s="1">
        <f>'Service shares'!AQ221*'Service PJ'!BB221</f>
        <v>0</v>
      </c>
      <c r="V221" s="14">
        <f>'Service shares'!AR221*'Service PJ'!BC221</f>
        <v>0</v>
      </c>
      <c r="W221" s="1">
        <f>'Service shares'!AS221*'Service PJ'!BD221</f>
        <v>0</v>
      </c>
      <c r="X221" s="1">
        <f>'Service shares'!AT221*'Service PJ'!BE221</f>
        <v>0</v>
      </c>
      <c r="Y221" s="1">
        <f>'Service shares'!AU221*'Service PJ'!BF221</f>
        <v>0</v>
      </c>
      <c r="Z221" s="1">
        <f>'Service shares'!AV221*'Service PJ'!BG221</f>
        <v>0</v>
      </c>
      <c r="AA221" s="1">
        <f>'Service shares'!AW221*'Service PJ'!BH221</f>
        <v>0</v>
      </c>
      <c r="AB221" s="1">
        <f>'Service shares'!AX221*'Service PJ'!BI221</f>
        <v>0</v>
      </c>
      <c r="AC221" s="1">
        <f>'Service shares'!AY221*'Service PJ'!BJ221</f>
        <v>0</v>
      </c>
      <c r="AD221" s="1">
        <f>'Service shares'!AZ221*'Service PJ'!BK221</f>
        <v>0</v>
      </c>
      <c r="AE221" s="1">
        <f>'Service shares'!BA221*'Service PJ'!BL221</f>
        <v>0</v>
      </c>
      <c r="AF221" s="1">
        <f>'Service shares'!BB221*'Service PJ'!BM221</f>
        <v>0</v>
      </c>
      <c r="AG221" s="1">
        <f>'Service shares'!BC221*'Service PJ'!BN221</f>
        <v>0</v>
      </c>
      <c r="AH221" s="1">
        <f>'Service shares'!BD221*'Service PJ'!BO221</f>
        <v>0</v>
      </c>
      <c r="AI221" s="1">
        <f>'Service shares'!BE221*'Service PJ'!BP221</f>
        <v>0</v>
      </c>
      <c r="AJ221" s="1">
        <f>'Service shares'!BF221*'Service PJ'!BQ221</f>
        <v>0</v>
      </c>
      <c r="AK221" s="1">
        <f>'Service shares'!BG221*'Service PJ'!BR221</f>
        <v>0</v>
      </c>
      <c r="AL221" s="1">
        <f>'Service shares'!BH221*'Service PJ'!BS221</f>
        <v>0</v>
      </c>
      <c r="AM221" s="1">
        <f>'Service shares'!BI221*'Service PJ'!BT221</f>
        <v>0</v>
      </c>
      <c r="AN221" s="1">
        <f>'Service shares'!BJ221*'Service PJ'!BU221</f>
        <v>0</v>
      </c>
      <c r="AO221" s="1">
        <f>'Service shares'!BK221*'Service PJ'!BV221</f>
        <v>0</v>
      </c>
      <c r="AP221" s="1">
        <f>'Service shares'!BL221*'Service PJ'!BW221</f>
        <v>0</v>
      </c>
      <c r="AQ221" s="1">
        <f>'Service shares'!BM221*'Service PJ'!BX221</f>
        <v>0</v>
      </c>
      <c r="AR221" s="1">
        <f>'Service shares'!BN221*'Service PJ'!BY221</f>
        <v>0</v>
      </c>
      <c r="AS221" s="2">
        <v>0</v>
      </c>
      <c r="AU221" t="str">
        <f t="shared" si="151"/>
        <v>\I: IOI_PRH_BFG</v>
      </c>
      <c r="AV221" s="1">
        <f t="shared" si="191"/>
        <v>1.0320564787169744</v>
      </c>
      <c r="AW221" s="1">
        <f t="shared" si="191"/>
        <v>1.0320564787169744</v>
      </c>
      <c r="AX221" s="1">
        <f t="shared" si="191"/>
        <v>1.0320564787169744</v>
      </c>
      <c r="AY221" s="1">
        <f t="shared" si="191"/>
        <v>1.0320564787169744</v>
      </c>
      <c r="AZ221" s="1">
        <f t="shared" si="191"/>
        <v>1.0320564787169744</v>
      </c>
      <c r="BA221" s="1">
        <f t="shared" si="191"/>
        <v>1.0320564787169744</v>
      </c>
      <c r="BB221" s="1">
        <f t="shared" si="191"/>
        <v>1.0320564787169744</v>
      </c>
      <c r="BC221" s="1">
        <f t="shared" si="191"/>
        <v>1.0320564787169744</v>
      </c>
      <c r="BD221" s="1">
        <f t="shared" si="191"/>
        <v>1.0320564787169744</v>
      </c>
      <c r="BE221" s="1">
        <f t="shared" si="191"/>
        <v>1.0320564787169744</v>
      </c>
      <c r="BF221" s="1">
        <f t="shared" si="191"/>
        <v>1.0320564787169744</v>
      </c>
      <c r="BG221" s="1">
        <f t="shared" si="191"/>
        <v>1.0320564787169744</v>
      </c>
      <c r="BH221" s="1">
        <f t="shared" si="191"/>
        <v>1.0320564787169744</v>
      </c>
      <c r="BI221" s="1">
        <f t="shared" si="191"/>
        <v>1.0320564787169744</v>
      </c>
      <c r="BJ221" s="1">
        <f t="shared" si="191"/>
        <v>1.0320564787169744</v>
      </c>
      <c r="BK221" s="1">
        <f t="shared" si="191"/>
        <v>1.0320564787169744</v>
      </c>
      <c r="BL221" s="1">
        <f t="shared" si="193"/>
        <v>1.0320564787169744</v>
      </c>
      <c r="BM221" s="1">
        <f t="shared" si="193"/>
        <v>1.0320564787169744</v>
      </c>
      <c r="BN221" s="1">
        <f t="shared" si="193"/>
        <v>1.0320564787169744</v>
      </c>
      <c r="BO221" s="1">
        <f t="shared" si="193"/>
        <v>1.0320564787169744</v>
      </c>
      <c r="BP221" s="1">
        <f t="shared" si="193"/>
        <v>1.0320564787169744</v>
      </c>
      <c r="BQ221" s="1">
        <f t="shared" si="193"/>
        <v>1.0320564787169744</v>
      </c>
      <c r="BR221" s="1">
        <f t="shared" si="193"/>
        <v>1.0320564787169744</v>
      </c>
      <c r="BS221" s="1">
        <f t="shared" si="193"/>
        <v>1.0320564787169744</v>
      </c>
      <c r="BT221" s="1">
        <f t="shared" si="193"/>
        <v>1.0320564787169744</v>
      </c>
      <c r="BU221" s="1">
        <f t="shared" si="193"/>
        <v>1.0320564787169744</v>
      </c>
      <c r="BV221" s="1">
        <f t="shared" si="193"/>
        <v>1.0320564787169744</v>
      </c>
      <c r="BW221" s="1">
        <f t="shared" si="193"/>
        <v>1.0320564787169744</v>
      </c>
      <c r="BX221" s="1">
        <f t="shared" si="193"/>
        <v>1.0320564787169744</v>
      </c>
      <c r="BY221" s="1">
        <f t="shared" si="193"/>
        <v>1.0320564787169744</v>
      </c>
      <c r="CC221" t="str">
        <f t="shared" si="184"/>
        <v>*</v>
      </c>
      <c r="CD221" t="str">
        <f t="shared" si="185"/>
        <v>\I: IOI_PRH_BFG</v>
      </c>
      <c r="CE221" t="str">
        <f>VLOOKUP(D221,'IND Balance'!$AM$5:$AN$21,2,FALSE)&amp;" - "&amp;VLOOKUP(E221,'MECS_Table 5.4'!$AF$18:$AG$30,2,FALSE)&amp;" - "&amp;VLOOKUP('Service PJ'!M221,'IND Balance'!$AM$22:$AN$32,2,FALSE)</f>
        <v>Other - Process heat - BF Gas</v>
      </c>
      <c r="CF221" t="s">
        <v>109</v>
      </c>
      <c r="CG221" t="s">
        <v>110</v>
      </c>
      <c r="CL221" t="str">
        <f t="shared" si="186"/>
        <v>\I: IOI_PRH_BFG</v>
      </c>
      <c r="CM221" t="str">
        <f t="shared" si="187"/>
        <v>\I: IOI</v>
      </c>
      <c r="CN221" s="1" t="str">
        <f t="shared" si="152"/>
        <v/>
      </c>
      <c r="CO221" s="1" t="str">
        <f t="shared" si="153"/>
        <v/>
      </c>
      <c r="CP221" s="1" t="str">
        <f t="shared" si="154"/>
        <v/>
      </c>
      <c r="CQ221" s="1" t="str">
        <f t="shared" si="155"/>
        <v/>
      </c>
      <c r="CR221" s="1" t="str">
        <f t="shared" si="156"/>
        <v/>
      </c>
      <c r="CS221" s="1" t="str">
        <f t="shared" si="157"/>
        <v/>
      </c>
      <c r="CT221" s="1" t="str">
        <f t="shared" si="158"/>
        <v/>
      </c>
      <c r="CU221" s="1" t="str">
        <f t="shared" si="159"/>
        <v/>
      </c>
      <c r="CV221" s="1" t="str">
        <f t="shared" si="160"/>
        <v/>
      </c>
      <c r="CW221" s="1" t="str">
        <f t="shared" si="161"/>
        <v/>
      </c>
      <c r="CX221" s="1" t="str">
        <f t="shared" si="162"/>
        <v/>
      </c>
      <c r="CY221" s="1" t="str">
        <f t="shared" si="163"/>
        <v/>
      </c>
      <c r="CZ221" s="1" t="str">
        <f t="shared" si="164"/>
        <v/>
      </c>
      <c r="DA221" s="1" t="str">
        <f t="shared" si="165"/>
        <v/>
      </c>
      <c r="DB221" s="1" t="str">
        <f t="shared" si="166"/>
        <v/>
      </c>
      <c r="DC221" s="1" t="str">
        <f t="shared" si="167"/>
        <v/>
      </c>
      <c r="DD221" s="1" t="str">
        <f t="shared" si="168"/>
        <v/>
      </c>
      <c r="DE221" s="1" t="str">
        <f t="shared" si="169"/>
        <v/>
      </c>
      <c r="DF221" s="1" t="str">
        <f t="shared" si="170"/>
        <v/>
      </c>
      <c r="DG221" s="1" t="str">
        <f t="shared" si="171"/>
        <v/>
      </c>
      <c r="DH221" s="1" t="str">
        <f t="shared" si="172"/>
        <v/>
      </c>
      <c r="DI221" s="1" t="str">
        <f t="shared" si="173"/>
        <v/>
      </c>
      <c r="DJ221" s="1" t="str">
        <f t="shared" si="174"/>
        <v/>
      </c>
      <c r="DK221" s="1" t="str">
        <f t="shared" si="175"/>
        <v/>
      </c>
      <c r="DL221" s="1" t="str">
        <f t="shared" si="176"/>
        <v/>
      </c>
      <c r="DM221" s="1" t="str">
        <f t="shared" si="177"/>
        <v/>
      </c>
      <c r="DN221" s="1" t="str">
        <f t="shared" si="178"/>
        <v/>
      </c>
      <c r="DO221" s="1" t="str">
        <f t="shared" si="179"/>
        <v/>
      </c>
      <c r="DP221" s="1" t="str">
        <f t="shared" si="180"/>
        <v/>
      </c>
      <c r="DQ221" s="1" t="str">
        <f t="shared" si="181"/>
        <v/>
      </c>
      <c r="DR221" s="1">
        <v>3</v>
      </c>
      <c r="DS221" s="1" t="str">
        <f t="shared" si="188"/>
        <v/>
      </c>
      <c r="DT221" t="str">
        <f t="shared" si="189"/>
        <v/>
      </c>
    </row>
    <row r="222" spans="1:124" x14ac:dyDescent="0.45">
      <c r="A222" t="s">
        <v>159</v>
      </c>
      <c r="B222" t="str">
        <f>VLOOKUP(E222,'EPA_US9RT techs'!$R$26:$S$34,2,FALSE)</f>
        <v>MDR</v>
      </c>
      <c r="C222" t="str">
        <f>'Service shares'!A222</f>
        <v>BFG</v>
      </c>
      <c r="D222" t="str">
        <f>'Service shares'!B222</f>
        <v>IOI</v>
      </c>
      <c r="E222" t="str">
        <f>'Service shares'!C222</f>
        <v>MDR</v>
      </c>
      <c r="F222" s="1">
        <f>IFERROR(1/AVERAGEIFS('EPA_US9RT techs'!$I$2:$I$1718,'EPA_US9RT techs'!$J$2:$J$1718,'Service PJ'!$D222,'EPA_US9RT techs'!$K$2:$K$1718,'Service PJ'!$B222,'EPA_US9RT techs'!$L$2:$L$1718,'Service PJ'!$A222,'EPA_US9RT techs'!$C$2:$C$1718,"VDA_FLOP",'EPA_US9RT techs'!$F$2:$F$1718,'Service PJ'!F$1),1/AVERAGEIFS('EPA_US9RT techs'!$I$2:$I$1718,'EPA_US9RT techs'!$K$2:$K$1718,'Service PJ'!$B222,'EPA_US9RT techs'!$L$2:$L$1718,'Service PJ'!$A222,'EPA_US9RT techs'!$C$2:$C$1718,"VDA_FLOP",'EPA_US9RT techs'!$F$2:$F$1718,'Service PJ'!F$1))</f>
        <v>1</v>
      </c>
      <c r="G222" s="1">
        <f>IFERROR(IFERROR(1/AVERAGEIFS('EPA_US9RT techs'!$I$2:$I$1718,'EPA_US9RT techs'!$J$2:$J$1718,'Service PJ'!$D222,'EPA_US9RT techs'!$K$2:$K$1718,'Service PJ'!$B222,'EPA_US9RT techs'!$L$2:$L$1718,'Service PJ'!$A222,'EPA_US9RT techs'!$C$2:$C$1718,"VDA_FLOP",'EPA_US9RT techs'!$F$2:$F$1718,'Service PJ'!G$1),1/AVERAGEIFS('EPA_US9RT techs'!$I$2:$I$1718,'EPA_US9RT techs'!$K$2:$K$1718,'Service PJ'!$B222,'EPA_US9RT techs'!$L$2:$L$1718,'Service PJ'!$A222,'EPA_US9RT techs'!$C$2:$C$1718,"VDA_FLOP",'EPA_US9RT techs'!$F$2:$F$1718,'Service PJ'!G$1)),"")</f>
        <v>1.0320564787169744</v>
      </c>
      <c r="H222" s="1">
        <f>IFERROR(IFERROR(1/AVERAGEIFS('EPA_US9RT techs'!$I$2:$I$1718,'EPA_US9RT techs'!$J$2:$J$1718,'Service PJ'!$D222,'EPA_US9RT techs'!$K$2:$K$1718,'Service PJ'!$B222,'EPA_US9RT techs'!$L$2:$L$1718,'Service PJ'!$A222,'EPA_US9RT techs'!$C$2:$C$1718,"VDA_FLOP",'EPA_US9RT techs'!$F$2:$F$1718,'Service PJ'!H$1),1/AVERAGEIFS('EPA_US9RT techs'!$I$2:$I$1718,'EPA_US9RT techs'!$K$2:$K$1718,'Service PJ'!$B222,'EPA_US9RT techs'!$L$2:$L$1718,'Service PJ'!$A222,'EPA_US9RT techs'!$C$2:$C$1718,"VDA_FLOP",'EPA_US9RT techs'!$F$2:$F$1718,'Service PJ'!H$1)),"")</f>
        <v>1.1266905811053975</v>
      </c>
      <c r="I222" s="1">
        <f>IFERROR(IFERROR(1/AVERAGEIFS('EPA_US9RT techs'!$I$2:$I$1718,'EPA_US9RT techs'!$J$2:$J$1718,'Service PJ'!$D222,'EPA_US9RT techs'!$K$2:$K$1718,'Service PJ'!$B222,'EPA_US9RT techs'!$L$2:$L$1718,'Service PJ'!$A222,'EPA_US9RT techs'!$C$2:$C$1718,"VDA_FLOP",'EPA_US9RT techs'!$F$2:$F$1718,'Service PJ'!I$1),1/AVERAGEIFS('EPA_US9RT techs'!$I$2:$I$1718,'EPA_US9RT techs'!$K$2:$K$1718,'Service PJ'!$B222,'EPA_US9RT techs'!$L$2:$L$1718,'Service PJ'!$A222,'EPA_US9RT techs'!$C$2:$C$1718,"VDA_FLOP",'EPA_US9RT techs'!$F$2:$F$1718,'Service PJ'!I$1)),"")</f>
        <v>1.2134292666612403</v>
      </c>
      <c r="J222" s="1">
        <f>IFERROR(IFERROR(1/AVERAGEIFS('EPA_US9RT techs'!$I$2:$I$1718,'EPA_US9RT techs'!$J$2:$J$1718,'Service PJ'!$D222,'EPA_US9RT techs'!$K$2:$K$1718,'Service PJ'!$B222,'EPA_US9RT techs'!$L$2:$L$1718,'Service PJ'!$A222,'EPA_US9RT techs'!$C$2:$C$1718,"VDA_FLOP",'EPA_US9RT techs'!$F$2:$F$1718,'Service PJ'!J$1),1/AVERAGEIFS('EPA_US9RT techs'!$I$2:$I$1718,'EPA_US9RT techs'!$K$2:$K$1718,'Service PJ'!$B222,'EPA_US9RT techs'!$L$2:$L$1718,'Service PJ'!$A222,'EPA_US9RT techs'!$C$2:$C$1718,"VDA_FLOP",'EPA_US9RT techs'!$F$2:$F$1718,'Service PJ'!J$1)),"")</f>
        <v>1.3224876615700021</v>
      </c>
      <c r="L222" t="str">
        <f>IF(SUM(O222:AR222)=0,"\I: ","")&amp;'Service PJ'!D222&amp;"_"&amp;'Service PJ'!E222&amp;"_"&amp;'Service PJ'!C222</f>
        <v>\I: IOI_MDR_BFG</v>
      </c>
      <c r="M222" t="str">
        <f>"IND"&amp;'Service PJ'!C222</f>
        <v>INDBFG</v>
      </c>
      <c r="N222" t="str">
        <f t="shared" si="182"/>
        <v>\I: IOI</v>
      </c>
      <c r="O222" s="1">
        <f>'Service shares'!AK222*'Service PJ'!AV222</f>
        <v>0</v>
      </c>
      <c r="P222" s="1">
        <f>'Service shares'!AL222*'Service PJ'!AW222</f>
        <v>0</v>
      </c>
      <c r="Q222" s="1">
        <f>'Service shares'!AM222*'Service PJ'!AX222</f>
        <v>0</v>
      </c>
      <c r="R222" s="1">
        <f>'Service shares'!AN222*'Service PJ'!AY222</f>
        <v>0</v>
      </c>
      <c r="S222" s="1">
        <f>'Service shares'!AO222*'Service PJ'!AZ222</f>
        <v>0</v>
      </c>
      <c r="T222" s="1">
        <f>'Service shares'!AP222*'Service PJ'!BA222</f>
        <v>0</v>
      </c>
      <c r="U222" s="1">
        <f>'Service shares'!AQ222*'Service PJ'!BB222</f>
        <v>0</v>
      </c>
      <c r="V222" s="14">
        <f>'Service shares'!AR222*'Service PJ'!BC222</f>
        <v>0</v>
      </c>
      <c r="W222" s="1">
        <f>'Service shares'!AS222*'Service PJ'!BD222</f>
        <v>0</v>
      </c>
      <c r="X222" s="1">
        <f>'Service shares'!AT222*'Service PJ'!BE222</f>
        <v>0</v>
      </c>
      <c r="Y222" s="1">
        <f>'Service shares'!AU222*'Service PJ'!BF222</f>
        <v>0</v>
      </c>
      <c r="Z222" s="1">
        <f>'Service shares'!AV222*'Service PJ'!BG222</f>
        <v>0</v>
      </c>
      <c r="AA222" s="1">
        <f>'Service shares'!AW222*'Service PJ'!BH222</f>
        <v>0</v>
      </c>
      <c r="AB222" s="1">
        <f>'Service shares'!AX222*'Service PJ'!BI222</f>
        <v>0</v>
      </c>
      <c r="AC222" s="1">
        <f>'Service shares'!AY222*'Service PJ'!BJ222</f>
        <v>0</v>
      </c>
      <c r="AD222" s="1">
        <f>'Service shares'!AZ222*'Service PJ'!BK222</f>
        <v>0</v>
      </c>
      <c r="AE222" s="1">
        <f>'Service shares'!BA222*'Service PJ'!BL222</f>
        <v>0</v>
      </c>
      <c r="AF222" s="1">
        <f>'Service shares'!BB222*'Service PJ'!BM222</f>
        <v>0</v>
      </c>
      <c r="AG222" s="1">
        <f>'Service shares'!BC222*'Service PJ'!BN222</f>
        <v>0</v>
      </c>
      <c r="AH222" s="1">
        <f>'Service shares'!BD222*'Service PJ'!BO222</f>
        <v>0</v>
      </c>
      <c r="AI222" s="1">
        <f>'Service shares'!BE222*'Service PJ'!BP222</f>
        <v>0</v>
      </c>
      <c r="AJ222" s="1">
        <f>'Service shares'!BF222*'Service PJ'!BQ222</f>
        <v>0</v>
      </c>
      <c r="AK222" s="1">
        <f>'Service shares'!BG222*'Service PJ'!BR222</f>
        <v>0</v>
      </c>
      <c r="AL222" s="1">
        <f>'Service shares'!BH222*'Service PJ'!BS222</f>
        <v>0</v>
      </c>
      <c r="AM222" s="1">
        <f>'Service shares'!BI222*'Service PJ'!BT222</f>
        <v>0</v>
      </c>
      <c r="AN222" s="1">
        <f>'Service shares'!BJ222*'Service PJ'!BU222</f>
        <v>0</v>
      </c>
      <c r="AO222" s="1">
        <f>'Service shares'!BK222*'Service PJ'!BV222</f>
        <v>0</v>
      </c>
      <c r="AP222" s="1">
        <f>'Service shares'!BL222*'Service PJ'!BW222</f>
        <v>0</v>
      </c>
      <c r="AQ222" s="1">
        <f>'Service shares'!BM222*'Service PJ'!BX222</f>
        <v>0</v>
      </c>
      <c r="AR222" s="1">
        <f>'Service shares'!BN222*'Service PJ'!BY222</f>
        <v>0</v>
      </c>
      <c r="AS222" s="2">
        <v>0</v>
      </c>
      <c r="AU222" t="str">
        <f t="shared" si="151"/>
        <v>\I: IOI_MDR_BFG</v>
      </c>
      <c r="AV222" s="1">
        <f t="shared" si="191"/>
        <v>1.0320564787169744</v>
      </c>
      <c r="AW222" s="1">
        <f t="shared" si="191"/>
        <v>1.0320564787169744</v>
      </c>
      <c r="AX222" s="1">
        <f t="shared" si="191"/>
        <v>1.0320564787169744</v>
      </c>
      <c r="AY222" s="1">
        <f t="shared" si="191"/>
        <v>1.0320564787169744</v>
      </c>
      <c r="AZ222" s="1">
        <f t="shared" si="191"/>
        <v>1.0320564787169744</v>
      </c>
      <c r="BA222" s="1">
        <f t="shared" si="191"/>
        <v>1.0320564787169744</v>
      </c>
      <c r="BB222" s="1">
        <f t="shared" si="191"/>
        <v>1.0320564787169744</v>
      </c>
      <c r="BC222" s="1">
        <f t="shared" si="191"/>
        <v>1.0320564787169744</v>
      </c>
      <c r="BD222" s="1">
        <f t="shared" si="191"/>
        <v>1.0320564787169744</v>
      </c>
      <c r="BE222" s="1">
        <f t="shared" si="191"/>
        <v>1.0320564787169744</v>
      </c>
      <c r="BF222" s="1">
        <f t="shared" si="191"/>
        <v>1.0320564787169744</v>
      </c>
      <c r="BG222" s="1">
        <f t="shared" si="191"/>
        <v>1.0320564787169744</v>
      </c>
      <c r="BH222" s="1">
        <f t="shared" si="191"/>
        <v>1.0320564787169744</v>
      </c>
      <c r="BI222" s="1">
        <f t="shared" si="191"/>
        <v>1.0320564787169744</v>
      </c>
      <c r="BJ222" s="1">
        <f t="shared" si="191"/>
        <v>1.0320564787169744</v>
      </c>
      <c r="BK222" s="1">
        <f t="shared" si="191"/>
        <v>1.0320564787169744</v>
      </c>
      <c r="BL222" s="1">
        <f t="shared" si="193"/>
        <v>1.0320564787169744</v>
      </c>
      <c r="BM222" s="1">
        <f t="shared" si="193"/>
        <v>1.0320564787169744</v>
      </c>
      <c r="BN222" s="1">
        <f t="shared" si="193"/>
        <v>1.0320564787169744</v>
      </c>
      <c r="BO222" s="1">
        <f t="shared" si="193"/>
        <v>1.0320564787169744</v>
      </c>
      <c r="BP222" s="1">
        <f t="shared" si="193"/>
        <v>1.0320564787169744</v>
      </c>
      <c r="BQ222" s="1">
        <f t="shared" si="193"/>
        <v>1.0320564787169744</v>
      </c>
      <c r="BR222" s="1">
        <f t="shared" si="193"/>
        <v>1.0320564787169744</v>
      </c>
      <c r="BS222" s="1">
        <f t="shared" si="193"/>
        <v>1.0320564787169744</v>
      </c>
      <c r="BT222" s="1">
        <f t="shared" si="193"/>
        <v>1.0320564787169744</v>
      </c>
      <c r="BU222" s="1">
        <f t="shared" si="193"/>
        <v>1.0320564787169744</v>
      </c>
      <c r="BV222" s="1">
        <f t="shared" si="193"/>
        <v>1.0320564787169744</v>
      </c>
      <c r="BW222" s="1">
        <f t="shared" si="193"/>
        <v>1.0320564787169744</v>
      </c>
      <c r="BX222" s="1">
        <f t="shared" si="193"/>
        <v>1.0320564787169744</v>
      </c>
      <c r="BY222" s="1">
        <f t="shared" si="193"/>
        <v>1.0320564787169744</v>
      </c>
      <c r="CC222" t="str">
        <f t="shared" si="184"/>
        <v>*</v>
      </c>
      <c r="CD222" t="str">
        <f t="shared" si="185"/>
        <v>\I: IOI_MDR_BFG</v>
      </c>
      <c r="CE222" t="str">
        <f>VLOOKUP(D222,'IND Balance'!$AM$5:$AN$21,2,FALSE)&amp;" - "&amp;VLOOKUP(E222,'MECS_Table 5.4'!$AF$18:$AG$30,2,FALSE)&amp;" - "&amp;VLOOKUP('Service PJ'!M222,'IND Balance'!$AM$22:$AN$32,2,FALSE)</f>
        <v>Other - Machine drive - BF Gas</v>
      </c>
      <c r="CF222" t="s">
        <v>109</v>
      </c>
      <c r="CG222" t="s">
        <v>110</v>
      </c>
      <c r="CL222" t="str">
        <f t="shared" si="186"/>
        <v>\I: IOI_MDR_BFG</v>
      </c>
      <c r="CM222" t="str">
        <f t="shared" si="187"/>
        <v>\I: IOI</v>
      </c>
      <c r="CN222" s="1" t="str">
        <f t="shared" si="152"/>
        <v/>
      </c>
      <c r="CO222" s="1" t="str">
        <f t="shared" si="153"/>
        <v/>
      </c>
      <c r="CP222" s="1" t="str">
        <f t="shared" si="154"/>
        <v/>
      </c>
      <c r="CQ222" s="1" t="str">
        <f t="shared" si="155"/>
        <v/>
      </c>
      <c r="CR222" s="1" t="str">
        <f t="shared" si="156"/>
        <v/>
      </c>
      <c r="CS222" s="1" t="str">
        <f t="shared" si="157"/>
        <v/>
      </c>
      <c r="CT222" s="1" t="str">
        <f t="shared" si="158"/>
        <v/>
      </c>
      <c r="CU222" s="1" t="str">
        <f t="shared" si="159"/>
        <v/>
      </c>
      <c r="CV222" s="1" t="str">
        <f t="shared" si="160"/>
        <v/>
      </c>
      <c r="CW222" s="1" t="str">
        <f t="shared" si="161"/>
        <v/>
      </c>
      <c r="CX222" s="1" t="str">
        <f t="shared" si="162"/>
        <v/>
      </c>
      <c r="CY222" s="1" t="str">
        <f t="shared" si="163"/>
        <v/>
      </c>
      <c r="CZ222" s="1" t="str">
        <f t="shared" si="164"/>
        <v/>
      </c>
      <c r="DA222" s="1" t="str">
        <f t="shared" si="165"/>
        <v/>
      </c>
      <c r="DB222" s="1" t="str">
        <f t="shared" si="166"/>
        <v/>
      </c>
      <c r="DC222" s="1" t="str">
        <f t="shared" si="167"/>
        <v/>
      </c>
      <c r="DD222" s="1" t="str">
        <f t="shared" si="168"/>
        <v/>
      </c>
      <c r="DE222" s="1" t="str">
        <f t="shared" si="169"/>
        <v/>
      </c>
      <c r="DF222" s="1" t="str">
        <f t="shared" si="170"/>
        <v/>
      </c>
      <c r="DG222" s="1" t="str">
        <f t="shared" si="171"/>
        <v/>
      </c>
      <c r="DH222" s="1" t="str">
        <f t="shared" si="172"/>
        <v/>
      </c>
      <c r="DI222" s="1" t="str">
        <f t="shared" si="173"/>
        <v/>
      </c>
      <c r="DJ222" s="1" t="str">
        <f t="shared" si="174"/>
        <v/>
      </c>
      <c r="DK222" s="1" t="str">
        <f t="shared" si="175"/>
        <v/>
      </c>
      <c r="DL222" s="1" t="str">
        <f t="shared" si="176"/>
        <v/>
      </c>
      <c r="DM222" s="1" t="str">
        <f t="shared" si="177"/>
        <v/>
      </c>
      <c r="DN222" s="1" t="str">
        <f t="shared" si="178"/>
        <v/>
      </c>
      <c r="DO222" s="1" t="str">
        <f t="shared" si="179"/>
        <v/>
      </c>
      <c r="DP222" s="1" t="str">
        <f t="shared" si="180"/>
        <v/>
      </c>
      <c r="DQ222" s="1" t="str">
        <f t="shared" si="181"/>
        <v/>
      </c>
      <c r="DR222" s="1">
        <v>3</v>
      </c>
      <c r="DS222" s="1" t="str">
        <f t="shared" si="188"/>
        <v/>
      </c>
      <c r="DT222" t="str">
        <f t="shared" si="189"/>
        <v/>
      </c>
    </row>
    <row r="223" spans="1:124" x14ac:dyDescent="0.45">
      <c r="A223" t="s">
        <v>159</v>
      </c>
      <c r="B223" t="str">
        <f>VLOOKUP(E223,'EPA_US9RT techs'!$R$26:$S$34,2,FALSE)</f>
        <v>PRH</v>
      </c>
      <c r="C223" t="str">
        <f>'Service shares'!A223</f>
        <v>BFG</v>
      </c>
      <c r="D223" t="str">
        <f>'Service shares'!B223</f>
        <v>IOI</v>
      </c>
      <c r="E223" t="str">
        <f>'Service shares'!C223</f>
        <v>OTP</v>
      </c>
      <c r="F223" s="1">
        <f>IFERROR(1/AVERAGEIFS('EPA_US9RT techs'!$I$2:$I$1718,'EPA_US9RT techs'!$J$2:$J$1718,'Service PJ'!$D223,'EPA_US9RT techs'!$K$2:$K$1718,'Service PJ'!$B223,'EPA_US9RT techs'!$L$2:$L$1718,'Service PJ'!$A223,'EPA_US9RT techs'!$C$2:$C$1718,"VDA_FLOP",'EPA_US9RT techs'!$F$2:$F$1718,'Service PJ'!F$1),1/AVERAGEIFS('EPA_US9RT techs'!$I$2:$I$1718,'EPA_US9RT techs'!$K$2:$K$1718,'Service PJ'!$B223,'EPA_US9RT techs'!$L$2:$L$1718,'Service PJ'!$A223,'EPA_US9RT techs'!$C$2:$C$1718,"VDA_FLOP",'EPA_US9RT techs'!$F$2:$F$1718,'Service PJ'!F$1))</f>
        <v>1</v>
      </c>
      <c r="G223" s="1">
        <f>IFERROR(IFERROR(1/AVERAGEIFS('EPA_US9RT techs'!$I$2:$I$1718,'EPA_US9RT techs'!$J$2:$J$1718,'Service PJ'!$D223,'EPA_US9RT techs'!$K$2:$K$1718,'Service PJ'!$B223,'EPA_US9RT techs'!$L$2:$L$1718,'Service PJ'!$A223,'EPA_US9RT techs'!$C$2:$C$1718,"VDA_FLOP",'EPA_US9RT techs'!$F$2:$F$1718,'Service PJ'!G$1),1/AVERAGEIFS('EPA_US9RT techs'!$I$2:$I$1718,'EPA_US9RT techs'!$K$2:$K$1718,'Service PJ'!$B223,'EPA_US9RT techs'!$L$2:$L$1718,'Service PJ'!$A223,'EPA_US9RT techs'!$C$2:$C$1718,"VDA_FLOP",'EPA_US9RT techs'!$F$2:$F$1718,'Service PJ'!G$1)),"")</f>
        <v>1.0320564787169744</v>
      </c>
      <c r="H223" s="1">
        <f>IFERROR(IFERROR(1/AVERAGEIFS('EPA_US9RT techs'!$I$2:$I$1718,'EPA_US9RT techs'!$J$2:$J$1718,'Service PJ'!$D223,'EPA_US9RT techs'!$K$2:$K$1718,'Service PJ'!$B223,'EPA_US9RT techs'!$L$2:$L$1718,'Service PJ'!$A223,'EPA_US9RT techs'!$C$2:$C$1718,"VDA_FLOP",'EPA_US9RT techs'!$F$2:$F$1718,'Service PJ'!H$1),1/AVERAGEIFS('EPA_US9RT techs'!$I$2:$I$1718,'EPA_US9RT techs'!$K$2:$K$1718,'Service PJ'!$B223,'EPA_US9RT techs'!$L$2:$L$1718,'Service PJ'!$A223,'EPA_US9RT techs'!$C$2:$C$1718,"VDA_FLOP",'EPA_US9RT techs'!$F$2:$F$1718,'Service PJ'!H$1)),"")</f>
        <v>1.1266905811053975</v>
      </c>
      <c r="I223" s="1">
        <f>IFERROR(IFERROR(1/AVERAGEIFS('EPA_US9RT techs'!$I$2:$I$1718,'EPA_US9RT techs'!$J$2:$J$1718,'Service PJ'!$D223,'EPA_US9RT techs'!$K$2:$K$1718,'Service PJ'!$B223,'EPA_US9RT techs'!$L$2:$L$1718,'Service PJ'!$A223,'EPA_US9RT techs'!$C$2:$C$1718,"VDA_FLOP",'EPA_US9RT techs'!$F$2:$F$1718,'Service PJ'!I$1),1/AVERAGEIFS('EPA_US9RT techs'!$I$2:$I$1718,'EPA_US9RT techs'!$K$2:$K$1718,'Service PJ'!$B223,'EPA_US9RT techs'!$L$2:$L$1718,'Service PJ'!$A223,'EPA_US9RT techs'!$C$2:$C$1718,"VDA_FLOP",'EPA_US9RT techs'!$F$2:$F$1718,'Service PJ'!I$1)),"")</f>
        <v>1.2134292666612403</v>
      </c>
      <c r="J223" s="1">
        <f>IFERROR(IFERROR(1/AVERAGEIFS('EPA_US9RT techs'!$I$2:$I$1718,'EPA_US9RT techs'!$J$2:$J$1718,'Service PJ'!$D223,'EPA_US9RT techs'!$K$2:$K$1718,'Service PJ'!$B223,'EPA_US9RT techs'!$L$2:$L$1718,'Service PJ'!$A223,'EPA_US9RT techs'!$C$2:$C$1718,"VDA_FLOP",'EPA_US9RT techs'!$F$2:$F$1718,'Service PJ'!J$1),1/AVERAGEIFS('EPA_US9RT techs'!$I$2:$I$1718,'EPA_US9RT techs'!$K$2:$K$1718,'Service PJ'!$B223,'EPA_US9RT techs'!$L$2:$L$1718,'Service PJ'!$A223,'EPA_US9RT techs'!$C$2:$C$1718,"VDA_FLOP",'EPA_US9RT techs'!$F$2:$F$1718,'Service PJ'!J$1)),"")</f>
        <v>1.3224876615700021</v>
      </c>
      <c r="L223" t="str">
        <f>IF(SUM(O223:AR223)=0,"\I: ","")&amp;'Service PJ'!D223&amp;"_"&amp;'Service PJ'!E223&amp;"_"&amp;'Service PJ'!C223</f>
        <v>\I: IOI_OTP_BFG</v>
      </c>
      <c r="M223" t="str">
        <f>"IND"&amp;'Service PJ'!C223</f>
        <v>INDBFG</v>
      </c>
      <c r="N223" t="str">
        <f t="shared" si="182"/>
        <v>\I: IOI</v>
      </c>
      <c r="O223" s="1">
        <f>'Service shares'!AK223*'Service PJ'!AV223</f>
        <v>0</v>
      </c>
      <c r="P223" s="1">
        <f>'Service shares'!AL223*'Service PJ'!AW223</f>
        <v>0</v>
      </c>
      <c r="Q223" s="1">
        <f>'Service shares'!AM223*'Service PJ'!AX223</f>
        <v>0</v>
      </c>
      <c r="R223" s="1">
        <f>'Service shares'!AN223*'Service PJ'!AY223</f>
        <v>0</v>
      </c>
      <c r="S223" s="1">
        <f>'Service shares'!AO223*'Service PJ'!AZ223</f>
        <v>0</v>
      </c>
      <c r="T223" s="1">
        <f>'Service shares'!AP223*'Service PJ'!BA223</f>
        <v>0</v>
      </c>
      <c r="U223" s="1">
        <f>'Service shares'!AQ223*'Service PJ'!BB223</f>
        <v>0</v>
      </c>
      <c r="V223" s="14">
        <f>'Service shares'!AR223*'Service PJ'!BC223</f>
        <v>0</v>
      </c>
      <c r="W223" s="1">
        <f>'Service shares'!AS223*'Service PJ'!BD223</f>
        <v>0</v>
      </c>
      <c r="X223" s="1">
        <f>'Service shares'!AT223*'Service PJ'!BE223</f>
        <v>0</v>
      </c>
      <c r="Y223" s="1">
        <f>'Service shares'!AU223*'Service PJ'!BF223</f>
        <v>0</v>
      </c>
      <c r="Z223" s="1">
        <f>'Service shares'!AV223*'Service PJ'!BG223</f>
        <v>0</v>
      </c>
      <c r="AA223" s="1">
        <f>'Service shares'!AW223*'Service PJ'!BH223</f>
        <v>0</v>
      </c>
      <c r="AB223" s="1">
        <f>'Service shares'!AX223*'Service PJ'!BI223</f>
        <v>0</v>
      </c>
      <c r="AC223" s="1">
        <f>'Service shares'!AY223*'Service PJ'!BJ223</f>
        <v>0</v>
      </c>
      <c r="AD223" s="1">
        <f>'Service shares'!AZ223*'Service PJ'!BK223</f>
        <v>0</v>
      </c>
      <c r="AE223" s="1">
        <f>'Service shares'!BA223*'Service PJ'!BL223</f>
        <v>0</v>
      </c>
      <c r="AF223" s="1">
        <f>'Service shares'!BB223*'Service PJ'!BM223</f>
        <v>0</v>
      </c>
      <c r="AG223" s="1">
        <f>'Service shares'!BC223*'Service PJ'!BN223</f>
        <v>0</v>
      </c>
      <c r="AH223" s="1">
        <f>'Service shares'!BD223*'Service PJ'!BO223</f>
        <v>0</v>
      </c>
      <c r="AI223" s="1">
        <f>'Service shares'!BE223*'Service PJ'!BP223</f>
        <v>0</v>
      </c>
      <c r="AJ223" s="1">
        <f>'Service shares'!BF223*'Service PJ'!BQ223</f>
        <v>0</v>
      </c>
      <c r="AK223" s="1">
        <f>'Service shares'!BG223*'Service PJ'!BR223</f>
        <v>0</v>
      </c>
      <c r="AL223" s="1">
        <f>'Service shares'!BH223*'Service PJ'!BS223</f>
        <v>0</v>
      </c>
      <c r="AM223" s="1">
        <f>'Service shares'!BI223*'Service PJ'!BT223</f>
        <v>0</v>
      </c>
      <c r="AN223" s="1">
        <f>'Service shares'!BJ223*'Service PJ'!BU223</f>
        <v>0</v>
      </c>
      <c r="AO223" s="1">
        <f>'Service shares'!BK223*'Service PJ'!BV223</f>
        <v>0</v>
      </c>
      <c r="AP223" s="1">
        <f>'Service shares'!BL223*'Service PJ'!BW223</f>
        <v>0</v>
      </c>
      <c r="AQ223" s="1">
        <f>'Service shares'!BM223*'Service PJ'!BX223</f>
        <v>0</v>
      </c>
      <c r="AR223" s="1">
        <f>'Service shares'!BN223*'Service PJ'!BY223</f>
        <v>0</v>
      </c>
      <c r="AS223" s="2">
        <v>0</v>
      </c>
      <c r="AU223" t="str">
        <f t="shared" si="151"/>
        <v>\I: IOI_OTP_BFG</v>
      </c>
      <c r="AV223" s="1">
        <f t="shared" si="191"/>
        <v>1.0320564787169744</v>
      </c>
      <c r="AW223" s="1">
        <f t="shared" si="191"/>
        <v>1.0320564787169744</v>
      </c>
      <c r="AX223" s="1">
        <f t="shared" si="191"/>
        <v>1.0320564787169744</v>
      </c>
      <c r="AY223" s="1">
        <f t="shared" si="191"/>
        <v>1.0320564787169744</v>
      </c>
      <c r="AZ223" s="1">
        <f t="shared" si="191"/>
        <v>1.0320564787169744</v>
      </c>
      <c r="BA223" s="1">
        <f t="shared" si="191"/>
        <v>1.0320564787169744</v>
      </c>
      <c r="BB223" s="1">
        <f t="shared" si="191"/>
        <v>1.0320564787169744</v>
      </c>
      <c r="BC223" s="1">
        <f t="shared" si="191"/>
        <v>1.0320564787169744</v>
      </c>
      <c r="BD223" s="1">
        <f t="shared" si="191"/>
        <v>1.0320564787169744</v>
      </c>
      <c r="BE223" s="1">
        <f t="shared" si="191"/>
        <v>1.0320564787169744</v>
      </c>
      <c r="BF223" s="1">
        <f t="shared" si="191"/>
        <v>1.0320564787169744</v>
      </c>
      <c r="BG223" s="1">
        <f t="shared" si="191"/>
        <v>1.0320564787169744</v>
      </c>
      <c r="BH223" s="1">
        <f t="shared" si="191"/>
        <v>1.0320564787169744</v>
      </c>
      <c r="BI223" s="1">
        <f t="shared" si="191"/>
        <v>1.0320564787169744</v>
      </c>
      <c r="BJ223" s="1">
        <f t="shared" si="191"/>
        <v>1.0320564787169744</v>
      </c>
      <c r="BK223" s="1">
        <f t="shared" si="191"/>
        <v>1.0320564787169744</v>
      </c>
      <c r="BL223" s="1">
        <f t="shared" si="193"/>
        <v>1.0320564787169744</v>
      </c>
      <c r="BM223" s="1">
        <f t="shared" si="193"/>
        <v>1.0320564787169744</v>
      </c>
      <c r="BN223" s="1">
        <f t="shared" si="193"/>
        <v>1.0320564787169744</v>
      </c>
      <c r="BO223" s="1">
        <f t="shared" si="193"/>
        <v>1.0320564787169744</v>
      </c>
      <c r="BP223" s="1">
        <f t="shared" si="193"/>
        <v>1.0320564787169744</v>
      </c>
      <c r="BQ223" s="1">
        <f t="shared" si="193"/>
        <v>1.0320564787169744</v>
      </c>
      <c r="BR223" s="1">
        <f t="shared" si="193"/>
        <v>1.0320564787169744</v>
      </c>
      <c r="BS223" s="1">
        <f t="shared" si="193"/>
        <v>1.0320564787169744</v>
      </c>
      <c r="BT223" s="1">
        <f t="shared" si="193"/>
        <v>1.0320564787169744</v>
      </c>
      <c r="BU223" s="1">
        <f t="shared" si="193"/>
        <v>1.0320564787169744</v>
      </c>
      <c r="BV223" s="1">
        <f t="shared" si="193"/>
        <v>1.0320564787169744</v>
      </c>
      <c r="BW223" s="1">
        <f t="shared" si="193"/>
        <v>1.0320564787169744</v>
      </c>
      <c r="BX223" s="1">
        <f t="shared" si="193"/>
        <v>1.0320564787169744</v>
      </c>
      <c r="BY223" s="1">
        <f t="shared" si="193"/>
        <v>1.0320564787169744</v>
      </c>
      <c r="CC223" t="str">
        <f t="shared" si="184"/>
        <v>*</v>
      </c>
      <c r="CD223" t="str">
        <f t="shared" si="185"/>
        <v>\I: IOI_OTP_BFG</v>
      </c>
      <c r="CE223" t="str">
        <f>VLOOKUP(D223,'IND Balance'!$AM$5:$AN$21,2,FALSE)&amp;" - "&amp;VLOOKUP(E223,'MECS_Table 5.4'!$AF$18:$AG$30,2,FALSE)&amp;" - "&amp;VLOOKUP('Service PJ'!M223,'IND Balance'!$AM$22:$AN$32,2,FALSE)</f>
        <v>Other - Other process - BF Gas</v>
      </c>
      <c r="CF223" t="s">
        <v>109</v>
      </c>
      <c r="CG223" t="s">
        <v>110</v>
      </c>
      <c r="CL223" t="str">
        <f t="shared" si="186"/>
        <v>\I: IOI_OTP_BFG</v>
      </c>
      <c r="CM223" t="str">
        <f t="shared" si="187"/>
        <v>\I: IOI</v>
      </c>
      <c r="CN223" s="1" t="str">
        <f t="shared" si="152"/>
        <v/>
      </c>
      <c r="CO223" s="1" t="str">
        <f t="shared" si="153"/>
        <v/>
      </c>
      <c r="CP223" s="1" t="str">
        <f t="shared" si="154"/>
        <v/>
      </c>
      <c r="CQ223" s="1" t="str">
        <f t="shared" si="155"/>
        <v/>
      </c>
      <c r="CR223" s="1" t="str">
        <f t="shared" si="156"/>
        <v/>
      </c>
      <c r="CS223" s="1" t="str">
        <f t="shared" si="157"/>
        <v/>
      </c>
      <c r="CT223" s="1" t="str">
        <f t="shared" si="158"/>
        <v/>
      </c>
      <c r="CU223" s="1" t="str">
        <f t="shared" si="159"/>
        <v/>
      </c>
      <c r="CV223" s="1" t="str">
        <f t="shared" si="160"/>
        <v/>
      </c>
      <c r="CW223" s="1" t="str">
        <f t="shared" si="161"/>
        <v/>
      </c>
      <c r="CX223" s="1" t="str">
        <f t="shared" si="162"/>
        <v/>
      </c>
      <c r="CY223" s="1" t="str">
        <f t="shared" si="163"/>
        <v/>
      </c>
      <c r="CZ223" s="1" t="str">
        <f t="shared" si="164"/>
        <v/>
      </c>
      <c r="DA223" s="1" t="str">
        <f t="shared" si="165"/>
        <v/>
      </c>
      <c r="DB223" s="1" t="str">
        <f t="shared" si="166"/>
        <v/>
      </c>
      <c r="DC223" s="1" t="str">
        <f t="shared" si="167"/>
        <v/>
      </c>
      <c r="DD223" s="1" t="str">
        <f t="shared" si="168"/>
        <v/>
      </c>
      <c r="DE223" s="1" t="str">
        <f t="shared" si="169"/>
        <v/>
      </c>
      <c r="DF223" s="1" t="str">
        <f t="shared" si="170"/>
        <v/>
      </c>
      <c r="DG223" s="1" t="str">
        <f t="shared" si="171"/>
        <v/>
      </c>
      <c r="DH223" s="1" t="str">
        <f t="shared" si="172"/>
        <v/>
      </c>
      <c r="DI223" s="1" t="str">
        <f t="shared" si="173"/>
        <v/>
      </c>
      <c r="DJ223" s="1" t="str">
        <f t="shared" si="174"/>
        <v/>
      </c>
      <c r="DK223" s="1" t="str">
        <f t="shared" si="175"/>
        <v/>
      </c>
      <c r="DL223" s="1" t="str">
        <f t="shared" si="176"/>
        <v/>
      </c>
      <c r="DM223" s="1" t="str">
        <f t="shared" si="177"/>
        <v/>
      </c>
      <c r="DN223" s="1" t="str">
        <f t="shared" si="178"/>
        <v/>
      </c>
      <c r="DO223" s="1" t="str">
        <f t="shared" si="179"/>
        <v/>
      </c>
      <c r="DP223" s="1" t="str">
        <f t="shared" si="180"/>
        <v/>
      </c>
      <c r="DQ223" s="1" t="str">
        <f t="shared" si="181"/>
        <v/>
      </c>
      <c r="DR223" s="1">
        <v>3</v>
      </c>
      <c r="DS223" s="1" t="str">
        <f t="shared" si="188"/>
        <v/>
      </c>
      <c r="DT223" t="str">
        <f t="shared" si="189"/>
        <v/>
      </c>
    </row>
    <row r="224" spans="1:124" x14ac:dyDescent="0.45">
      <c r="A224" t="s">
        <v>159</v>
      </c>
      <c r="B224" t="str">
        <f>VLOOKUP(E224,'EPA_US9RT techs'!$R$26:$S$34,2,FALSE)</f>
        <v>OTH</v>
      </c>
      <c r="C224" t="str">
        <f>'Service shares'!A224</f>
        <v>BFG</v>
      </c>
      <c r="D224" t="str">
        <f>'Service shares'!B224</f>
        <v>IOI</v>
      </c>
      <c r="E224" t="str">
        <f>'Service shares'!C224</f>
        <v>SPC</v>
      </c>
      <c r="F224" s="1">
        <f>IFERROR(1/AVERAGEIFS('EPA_US9RT techs'!$I$2:$I$1718,'EPA_US9RT techs'!$J$2:$J$1718,'Service PJ'!$D224,'EPA_US9RT techs'!$K$2:$K$1718,'Service PJ'!$B224,'EPA_US9RT techs'!$L$2:$L$1718,'Service PJ'!$A224,'EPA_US9RT techs'!$C$2:$C$1718,"VDA_FLOP",'EPA_US9RT techs'!$F$2:$F$1718,'Service PJ'!F$1),1/AVERAGEIFS('EPA_US9RT techs'!$I$2:$I$1718,'EPA_US9RT techs'!$K$2:$K$1718,'Service PJ'!$B224,'EPA_US9RT techs'!$L$2:$L$1718,'Service PJ'!$A224,'EPA_US9RT techs'!$C$2:$C$1718,"VDA_FLOP",'EPA_US9RT techs'!$F$2:$F$1718,'Service PJ'!F$1))</f>
        <v>1</v>
      </c>
      <c r="G224" s="1">
        <f>IFERROR(IFERROR(1/AVERAGEIFS('EPA_US9RT techs'!$I$2:$I$1718,'EPA_US9RT techs'!$J$2:$J$1718,'Service PJ'!$D224,'EPA_US9RT techs'!$K$2:$K$1718,'Service PJ'!$B224,'EPA_US9RT techs'!$L$2:$L$1718,'Service PJ'!$A224,'EPA_US9RT techs'!$C$2:$C$1718,"VDA_FLOP",'EPA_US9RT techs'!$F$2:$F$1718,'Service PJ'!G$1),1/AVERAGEIFS('EPA_US9RT techs'!$I$2:$I$1718,'EPA_US9RT techs'!$K$2:$K$1718,'Service PJ'!$B224,'EPA_US9RT techs'!$L$2:$L$1718,'Service PJ'!$A224,'EPA_US9RT techs'!$C$2:$C$1718,"VDA_FLOP",'EPA_US9RT techs'!$F$2:$F$1718,'Service PJ'!G$1)),"")</f>
        <v>1.0320564787169744</v>
      </c>
      <c r="H224" s="1">
        <f>IFERROR(IFERROR(1/AVERAGEIFS('EPA_US9RT techs'!$I$2:$I$1718,'EPA_US9RT techs'!$J$2:$J$1718,'Service PJ'!$D224,'EPA_US9RT techs'!$K$2:$K$1718,'Service PJ'!$B224,'EPA_US9RT techs'!$L$2:$L$1718,'Service PJ'!$A224,'EPA_US9RT techs'!$C$2:$C$1718,"VDA_FLOP",'EPA_US9RT techs'!$F$2:$F$1718,'Service PJ'!H$1),1/AVERAGEIFS('EPA_US9RT techs'!$I$2:$I$1718,'EPA_US9RT techs'!$K$2:$K$1718,'Service PJ'!$B224,'EPA_US9RT techs'!$L$2:$L$1718,'Service PJ'!$A224,'EPA_US9RT techs'!$C$2:$C$1718,"VDA_FLOP",'EPA_US9RT techs'!$F$2:$F$1718,'Service PJ'!H$1)),"")</f>
        <v>1.1266905811053975</v>
      </c>
      <c r="I224" s="1">
        <f>IFERROR(IFERROR(1/AVERAGEIFS('EPA_US9RT techs'!$I$2:$I$1718,'EPA_US9RT techs'!$J$2:$J$1718,'Service PJ'!$D224,'EPA_US9RT techs'!$K$2:$K$1718,'Service PJ'!$B224,'EPA_US9RT techs'!$L$2:$L$1718,'Service PJ'!$A224,'EPA_US9RT techs'!$C$2:$C$1718,"VDA_FLOP",'EPA_US9RT techs'!$F$2:$F$1718,'Service PJ'!I$1),1/AVERAGEIFS('EPA_US9RT techs'!$I$2:$I$1718,'EPA_US9RT techs'!$K$2:$K$1718,'Service PJ'!$B224,'EPA_US9RT techs'!$L$2:$L$1718,'Service PJ'!$A224,'EPA_US9RT techs'!$C$2:$C$1718,"VDA_FLOP",'EPA_US9RT techs'!$F$2:$F$1718,'Service PJ'!I$1)),"")</f>
        <v>1.2134292666612403</v>
      </c>
      <c r="J224" s="1">
        <f>IFERROR(IFERROR(1/AVERAGEIFS('EPA_US9RT techs'!$I$2:$I$1718,'EPA_US9RT techs'!$J$2:$J$1718,'Service PJ'!$D224,'EPA_US9RT techs'!$K$2:$K$1718,'Service PJ'!$B224,'EPA_US9RT techs'!$L$2:$L$1718,'Service PJ'!$A224,'EPA_US9RT techs'!$C$2:$C$1718,"VDA_FLOP",'EPA_US9RT techs'!$F$2:$F$1718,'Service PJ'!J$1),1/AVERAGEIFS('EPA_US9RT techs'!$I$2:$I$1718,'EPA_US9RT techs'!$K$2:$K$1718,'Service PJ'!$B224,'EPA_US9RT techs'!$L$2:$L$1718,'Service PJ'!$A224,'EPA_US9RT techs'!$C$2:$C$1718,"VDA_FLOP",'EPA_US9RT techs'!$F$2:$F$1718,'Service PJ'!J$1)),"")</f>
        <v>1.3224876615700021</v>
      </c>
      <c r="L224" t="str">
        <f>IF(SUM(O224:AR224)=0,"\I: ","")&amp;'Service PJ'!D224&amp;"_"&amp;'Service PJ'!E224&amp;"_"&amp;'Service PJ'!C224</f>
        <v>\I: IOI_SPC_BFG</v>
      </c>
      <c r="M224" t="str">
        <f>"IND"&amp;'Service PJ'!C224</f>
        <v>INDBFG</v>
      </c>
      <c r="N224" t="str">
        <f t="shared" si="182"/>
        <v>\I: IOI</v>
      </c>
      <c r="O224" s="1">
        <f>'Service shares'!AK224*'Service PJ'!AV224</f>
        <v>0</v>
      </c>
      <c r="P224" s="1">
        <f>'Service shares'!AL224*'Service PJ'!AW224</f>
        <v>0</v>
      </c>
      <c r="Q224" s="1">
        <f>'Service shares'!AM224*'Service PJ'!AX224</f>
        <v>0</v>
      </c>
      <c r="R224" s="1">
        <f>'Service shares'!AN224*'Service PJ'!AY224</f>
        <v>0</v>
      </c>
      <c r="S224" s="1">
        <f>'Service shares'!AO224*'Service PJ'!AZ224</f>
        <v>0</v>
      </c>
      <c r="T224" s="1">
        <f>'Service shares'!AP224*'Service PJ'!BA224</f>
        <v>0</v>
      </c>
      <c r="U224" s="1">
        <f>'Service shares'!AQ224*'Service PJ'!BB224</f>
        <v>0</v>
      </c>
      <c r="V224" s="14">
        <f>'Service shares'!AR224*'Service PJ'!BC224</f>
        <v>0</v>
      </c>
      <c r="W224" s="1">
        <f>'Service shares'!AS224*'Service PJ'!BD224</f>
        <v>0</v>
      </c>
      <c r="X224" s="1">
        <f>'Service shares'!AT224*'Service PJ'!BE224</f>
        <v>0</v>
      </c>
      <c r="Y224" s="1">
        <f>'Service shares'!AU224*'Service PJ'!BF224</f>
        <v>0</v>
      </c>
      <c r="Z224" s="1">
        <f>'Service shares'!AV224*'Service PJ'!BG224</f>
        <v>0</v>
      </c>
      <c r="AA224" s="1">
        <f>'Service shares'!AW224*'Service PJ'!BH224</f>
        <v>0</v>
      </c>
      <c r="AB224" s="1">
        <f>'Service shares'!AX224*'Service PJ'!BI224</f>
        <v>0</v>
      </c>
      <c r="AC224" s="1">
        <f>'Service shares'!AY224*'Service PJ'!BJ224</f>
        <v>0</v>
      </c>
      <c r="AD224" s="1">
        <f>'Service shares'!AZ224*'Service PJ'!BK224</f>
        <v>0</v>
      </c>
      <c r="AE224" s="1">
        <f>'Service shares'!BA224*'Service PJ'!BL224</f>
        <v>0</v>
      </c>
      <c r="AF224" s="1">
        <f>'Service shares'!BB224*'Service PJ'!BM224</f>
        <v>0</v>
      </c>
      <c r="AG224" s="1">
        <f>'Service shares'!BC224*'Service PJ'!BN224</f>
        <v>0</v>
      </c>
      <c r="AH224" s="1">
        <f>'Service shares'!BD224*'Service PJ'!BO224</f>
        <v>0</v>
      </c>
      <c r="AI224" s="1">
        <f>'Service shares'!BE224*'Service PJ'!BP224</f>
        <v>0</v>
      </c>
      <c r="AJ224" s="1">
        <f>'Service shares'!BF224*'Service PJ'!BQ224</f>
        <v>0</v>
      </c>
      <c r="AK224" s="1">
        <f>'Service shares'!BG224*'Service PJ'!BR224</f>
        <v>0</v>
      </c>
      <c r="AL224" s="1">
        <f>'Service shares'!BH224*'Service PJ'!BS224</f>
        <v>0</v>
      </c>
      <c r="AM224" s="1">
        <f>'Service shares'!BI224*'Service PJ'!BT224</f>
        <v>0</v>
      </c>
      <c r="AN224" s="1">
        <f>'Service shares'!BJ224*'Service PJ'!BU224</f>
        <v>0</v>
      </c>
      <c r="AO224" s="1">
        <f>'Service shares'!BK224*'Service PJ'!BV224</f>
        <v>0</v>
      </c>
      <c r="AP224" s="1">
        <f>'Service shares'!BL224*'Service PJ'!BW224</f>
        <v>0</v>
      </c>
      <c r="AQ224" s="1">
        <f>'Service shares'!BM224*'Service PJ'!BX224</f>
        <v>0</v>
      </c>
      <c r="AR224" s="1">
        <f>'Service shares'!BN224*'Service PJ'!BY224</f>
        <v>0</v>
      </c>
      <c r="AS224" s="2">
        <v>0</v>
      </c>
      <c r="AU224" t="str">
        <f t="shared" si="151"/>
        <v>\I: IOI_SPC_BFG</v>
      </c>
      <c r="AV224" s="1">
        <f t="shared" si="191"/>
        <v>1.0320564787169744</v>
      </c>
      <c r="AW224" s="1">
        <f t="shared" si="191"/>
        <v>1.0320564787169744</v>
      </c>
      <c r="AX224" s="1">
        <f t="shared" si="191"/>
        <v>1.0320564787169744</v>
      </c>
      <c r="AY224" s="1">
        <f t="shared" si="191"/>
        <v>1.0320564787169744</v>
      </c>
      <c r="AZ224" s="1">
        <f t="shared" si="191"/>
        <v>1.0320564787169744</v>
      </c>
      <c r="BA224" s="1">
        <f t="shared" si="191"/>
        <v>1.0320564787169744</v>
      </c>
      <c r="BB224" s="1">
        <f t="shared" si="191"/>
        <v>1.0320564787169744</v>
      </c>
      <c r="BC224" s="1">
        <f t="shared" si="191"/>
        <v>1.0320564787169744</v>
      </c>
      <c r="BD224" s="1">
        <f t="shared" si="191"/>
        <v>1.0320564787169744</v>
      </c>
      <c r="BE224" s="1">
        <f t="shared" si="191"/>
        <v>1.0320564787169744</v>
      </c>
      <c r="BF224" s="1">
        <f t="shared" si="191"/>
        <v>1.0320564787169744</v>
      </c>
      <c r="BG224" s="1">
        <f t="shared" si="191"/>
        <v>1.0320564787169744</v>
      </c>
      <c r="BH224" s="1">
        <f t="shared" si="191"/>
        <v>1.0320564787169744</v>
      </c>
      <c r="BI224" s="1">
        <f t="shared" si="191"/>
        <v>1.0320564787169744</v>
      </c>
      <c r="BJ224" s="1">
        <f t="shared" si="191"/>
        <v>1.0320564787169744</v>
      </c>
      <c r="BK224" s="1">
        <f t="shared" si="191"/>
        <v>1.0320564787169744</v>
      </c>
      <c r="BL224" s="1">
        <f t="shared" si="193"/>
        <v>1.0320564787169744</v>
      </c>
      <c r="BM224" s="1">
        <f t="shared" si="193"/>
        <v>1.0320564787169744</v>
      </c>
      <c r="BN224" s="1">
        <f t="shared" si="193"/>
        <v>1.0320564787169744</v>
      </c>
      <c r="BO224" s="1">
        <f t="shared" si="193"/>
        <v>1.0320564787169744</v>
      </c>
      <c r="BP224" s="1">
        <f t="shared" si="193"/>
        <v>1.0320564787169744</v>
      </c>
      <c r="BQ224" s="1">
        <f t="shared" si="193"/>
        <v>1.0320564787169744</v>
      </c>
      <c r="BR224" s="1">
        <f t="shared" si="193"/>
        <v>1.0320564787169744</v>
      </c>
      <c r="BS224" s="1">
        <f t="shared" si="193"/>
        <v>1.0320564787169744</v>
      </c>
      <c r="BT224" s="1">
        <f t="shared" si="193"/>
        <v>1.0320564787169744</v>
      </c>
      <c r="BU224" s="1">
        <f t="shared" si="193"/>
        <v>1.0320564787169744</v>
      </c>
      <c r="BV224" s="1">
        <f t="shared" si="193"/>
        <v>1.0320564787169744</v>
      </c>
      <c r="BW224" s="1">
        <f t="shared" si="193"/>
        <v>1.0320564787169744</v>
      </c>
      <c r="BX224" s="1">
        <f t="shared" si="193"/>
        <v>1.0320564787169744</v>
      </c>
      <c r="BY224" s="1">
        <f t="shared" si="193"/>
        <v>1.0320564787169744</v>
      </c>
      <c r="CC224" t="str">
        <f t="shared" si="184"/>
        <v>*</v>
      </c>
      <c r="CD224" t="str">
        <f t="shared" si="185"/>
        <v>\I: IOI_SPC_BFG</v>
      </c>
      <c r="CE224" t="str">
        <f>VLOOKUP(D224,'IND Balance'!$AM$5:$AN$21,2,FALSE)&amp;" - "&amp;VLOOKUP(E224,'MECS_Table 5.4'!$AF$18:$AG$30,2,FALSE)&amp;" - "&amp;VLOOKUP('Service PJ'!M224,'IND Balance'!$AM$22:$AN$32,2,FALSE)</f>
        <v>Other - Space conditioning - BF Gas</v>
      </c>
      <c r="CF224" t="s">
        <v>109</v>
      </c>
      <c r="CG224" t="s">
        <v>110</v>
      </c>
      <c r="CL224" t="str">
        <f t="shared" si="186"/>
        <v>\I: IOI_SPC_BFG</v>
      </c>
      <c r="CM224" t="str">
        <f t="shared" si="187"/>
        <v>\I: IOI</v>
      </c>
      <c r="CN224" s="1" t="str">
        <f t="shared" si="152"/>
        <v/>
      </c>
      <c r="CO224" s="1" t="str">
        <f t="shared" si="153"/>
        <v/>
      </c>
      <c r="CP224" s="1" t="str">
        <f t="shared" si="154"/>
        <v/>
      </c>
      <c r="CQ224" s="1" t="str">
        <f t="shared" si="155"/>
        <v/>
      </c>
      <c r="CR224" s="1" t="str">
        <f t="shared" si="156"/>
        <v/>
      </c>
      <c r="CS224" s="1" t="str">
        <f t="shared" si="157"/>
        <v/>
      </c>
      <c r="CT224" s="1" t="str">
        <f t="shared" si="158"/>
        <v/>
      </c>
      <c r="CU224" s="1" t="str">
        <f t="shared" si="159"/>
        <v/>
      </c>
      <c r="CV224" s="1" t="str">
        <f t="shared" si="160"/>
        <v/>
      </c>
      <c r="CW224" s="1" t="str">
        <f t="shared" si="161"/>
        <v/>
      </c>
      <c r="CX224" s="1" t="str">
        <f t="shared" si="162"/>
        <v/>
      </c>
      <c r="CY224" s="1" t="str">
        <f t="shared" si="163"/>
        <v/>
      </c>
      <c r="CZ224" s="1" t="str">
        <f t="shared" si="164"/>
        <v/>
      </c>
      <c r="DA224" s="1" t="str">
        <f t="shared" si="165"/>
        <v/>
      </c>
      <c r="DB224" s="1" t="str">
        <f t="shared" si="166"/>
        <v/>
      </c>
      <c r="DC224" s="1" t="str">
        <f t="shared" si="167"/>
        <v/>
      </c>
      <c r="DD224" s="1" t="str">
        <f t="shared" si="168"/>
        <v/>
      </c>
      <c r="DE224" s="1" t="str">
        <f t="shared" si="169"/>
        <v/>
      </c>
      <c r="DF224" s="1" t="str">
        <f t="shared" si="170"/>
        <v/>
      </c>
      <c r="DG224" s="1" t="str">
        <f t="shared" si="171"/>
        <v/>
      </c>
      <c r="DH224" s="1" t="str">
        <f t="shared" si="172"/>
        <v/>
      </c>
      <c r="DI224" s="1" t="str">
        <f t="shared" si="173"/>
        <v/>
      </c>
      <c r="DJ224" s="1" t="str">
        <f t="shared" si="174"/>
        <v/>
      </c>
      <c r="DK224" s="1" t="str">
        <f t="shared" si="175"/>
        <v/>
      </c>
      <c r="DL224" s="1" t="str">
        <f t="shared" si="176"/>
        <v/>
      </c>
      <c r="DM224" s="1" t="str">
        <f t="shared" si="177"/>
        <v/>
      </c>
      <c r="DN224" s="1" t="str">
        <f t="shared" si="178"/>
        <v/>
      </c>
      <c r="DO224" s="1" t="str">
        <f t="shared" si="179"/>
        <v/>
      </c>
      <c r="DP224" s="1" t="str">
        <f t="shared" si="180"/>
        <v/>
      </c>
      <c r="DQ224" s="1" t="str">
        <f t="shared" si="181"/>
        <v/>
      </c>
      <c r="DR224" s="1">
        <v>3</v>
      </c>
      <c r="DS224" s="1" t="str">
        <f t="shared" si="188"/>
        <v/>
      </c>
      <c r="DT224" t="str">
        <f t="shared" si="189"/>
        <v/>
      </c>
    </row>
    <row r="225" spans="1:124" x14ac:dyDescent="0.45">
      <c r="A225" t="s">
        <v>159</v>
      </c>
      <c r="B225" t="str">
        <f>VLOOKUP(E225,'EPA_US9RT techs'!$R$26:$S$34,2,FALSE)</f>
        <v>OTH</v>
      </c>
      <c r="C225" t="str">
        <f>'Service shares'!A225</f>
        <v>BFG</v>
      </c>
      <c r="D225" t="str">
        <f>'Service shares'!B225</f>
        <v>IOI</v>
      </c>
      <c r="E225" t="str">
        <f>'Service shares'!C225</f>
        <v>OTH</v>
      </c>
      <c r="F225" s="1">
        <f>IFERROR(1/AVERAGEIFS('EPA_US9RT techs'!$I$2:$I$1718,'EPA_US9RT techs'!$J$2:$J$1718,'Service PJ'!$D225,'EPA_US9RT techs'!$K$2:$K$1718,'Service PJ'!$B225,'EPA_US9RT techs'!$L$2:$L$1718,'Service PJ'!$A225,'EPA_US9RT techs'!$C$2:$C$1718,"VDA_FLOP",'EPA_US9RT techs'!$F$2:$F$1718,'Service PJ'!F$1),1/AVERAGEIFS('EPA_US9RT techs'!$I$2:$I$1718,'EPA_US9RT techs'!$K$2:$K$1718,'Service PJ'!$B225,'EPA_US9RT techs'!$L$2:$L$1718,'Service PJ'!$A225,'EPA_US9RT techs'!$C$2:$C$1718,"VDA_FLOP",'EPA_US9RT techs'!$F$2:$F$1718,'Service PJ'!F$1))</f>
        <v>1</v>
      </c>
      <c r="G225" s="1">
        <f>IFERROR(IFERROR(1/AVERAGEIFS('EPA_US9RT techs'!$I$2:$I$1718,'EPA_US9RT techs'!$J$2:$J$1718,'Service PJ'!$D225,'EPA_US9RT techs'!$K$2:$K$1718,'Service PJ'!$B225,'EPA_US9RT techs'!$L$2:$L$1718,'Service PJ'!$A225,'EPA_US9RT techs'!$C$2:$C$1718,"VDA_FLOP",'EPA_US9RT techs'!$F$2:$F$1718,'Service PJ'!G$1),1/AVERAGEIFS('EPA_US9RT techs'!$I$2:$I$1718,'EPA_US9RT techs'!$K$2:$K$1718,'Service PJ'!$B225,'EPA_US9RT techs'!$L$2:$L$1718,'Service PJ'!$A225,'EPA_US9RT techs'!$C$2:$C$1718,"VDA_FLOP",'EPA_US9RT techs'!$F$2:$F$1718,'Service PJ'!G$1)),"")</f>
        <v>1.0320564787169744</v>
      </c>
      <c r="H225" s="1">
        <f>IFERROR(IFERROR(1/AVERAGEIFS('EPA_US9RT techs'!$I$2:$I$1718,'EPA_US9RT techs'!$J$2:$J$1718,'Service PJ'!$D225,'EPA_US9RT techs'!$K$2:$K$1718,'Service PJ'!$B225,'EPA_US9RT techs'!$L$2:$L$1718,'Service PJ'!$A225,'EPA_US9RT techs'!$C$2:$C$1718,"VDA_FLOP",'EPA_US9RT techs'!$F$2:$F$1718,'Service PJ'!H$1),1/AVERAGEIFS('EPA_US9RT techs'!$I$2:$I$1718,'EPA_US9RT techs'!$K$2:$K$1718,'Service PJ'!$B225,'EPA_US9RT techs'!$L$2:$L$1718,'Service PJ'!$A225,'EPA_US9RT techs'!$C$2:$C$1718,"VDA_FLOP",'EPA_US9RT techs'!$F$2:$F$1718,'Service PJ'!H$1)),"")</f>
        <v>1.1266905811053975</v>
      </c>
      <c r="I225" s="1">
        <f>IFERROR(IFERROR(1/AVERAGEIFS('EPA_US9RT techs'!$I$2:$I$1718,'EPA_US9RT techs'!$J$2:$J$1718,'Service PJ'!$D225,'EPA_US9RT techs'!$K$2:$K$1718,'Service PJ'!$B225,'EPA_US9RT techs'!$L$2:$L$1718,'Service PJ'!$A225,'EPA_US9RT techs'!$C$2:$C$1718,"VDA_FLOP",'EPA_US9RT techs'!$F$2:$F$1718,'Service PJ'!I$1),1/AVERAGEIFS('EPA_US9RT techs'!$I$2:$I$1718,'EPA_US9RT techs'!$K$2:$K$1718,'Service PJ'!$B225,'EPA_US9RT techs'!$L$2:$L$1718,'Service PJ'!$A225,'EPA_US9RT techs'!$C$2:$C$1718,"VDA_FLOP",'EPA_US9RT techs'!$F$2:$F$1718,'Service PJ'!I$1)),"")</f>
        <v>1.2134292666612403</v>
      </c>
      <c r="J225" s="1">
        <f>IFERROR(IFERROR(1/AVERAGEIFS('EPA_US9RT techs'!$I$2:$I$1718,'EPA_US9RT techs'!$J$2:$J$1718,'Service PJ'!$D225,'EPA_US9RT techs'!$K$2:$K$1718,'Service PJ'!$B225,'EPA_US9RT techs'!$L$2:$L$1718,'Service PJ'!$A225,'EPA_US9RT techs'!$C$2:$C$1718,"VDA_FLOP",'EPA_US9RT techs'!$F$2:$F$1718,'Service PJ'!J$1),1/AVERAGEIFS('EPA_US9RT techs'!$I$2:$I$1718,'EPA_US9RT techs'!$K$2:$K$1718,'Service PJ'!$B225,'EPA_US9RT techs'!$L$2:$L$1718,'Service PJ'!$A225,'EPA_US9RT techs'!$C$2:$C$1718,"VDA_FLOP",'EPA_US9RT techs'!$F$2:$F$1718,'Service PJ'!J$1)),"")</f>
        <v>1.3224876615700021</v>
      </c>
      <c r="L225" t="str">
        <f>IF(SUM(O225:AR225)=0,"\I: ","")&amp;'Service PJ'!D225&amp;"_"&amp;'Service PJ'!E225&amp;"_"&amp;'Service PJ'!C225</f>
        <v>\I: IOI_OTH_BFG</v>
      </c>
      <c r="M225" t="str">
        <f>"IND"&amp;'Service PJ'!C225</f>
        <v>INDBFG</v>
      </c>
      <c r="N225" t="str">
        <f t="shared" si="182"/>
        <v>\I: IOI</v>
      </c>
      <c r="O225" s="1">
        <f>'Service shares'!AK225*'Service PJ'!AV225</f>
        <v>0</v>
      </c>
      <c r="P225" s="1">
        <f>'Service shares'!AL225*'Service PJ'!AW225</f>
        <v>0</v>
      </c>
      <c r="Q225" s="1">
        <f>'Service shares'!AM225*'Service PJ'!AX225</f>
        <v>0</v>
      </c>
      <c r="R225" s="1">
        <f>'Service shares'!AN225*'Service PJ'!AY225</f>
        <v>0</v>
      </c>
      <c r="S225" s="1">
        <f>'Service shares'!AO225*'Service PJ'!AZ225</f>
        <v>0</v>
      </c>
      <c r="T225" s="1">
        <f>'Service shares'!AP225*'Service PJ'!BA225</f>
        <v>0</v>
      </c>
      <c r="U225" s="1">
        <f>'Service shares'!AQ225*'Service PJ'!BB225</f>
        <v>0</v>
      </c>
      <c r="V225" s="14">
        <f>'Service shares'!AR225*'Service PJ'!BC225</f>
        <v>0</v>
      </c>
      <c r="W225" s="1">
        <f>'Service shares'!AS225*'Service PJ'!BD225</f>
        <v>0</v>
      </c>
      <c r="X225" s="1">
        <f>'Service shares'!AT225*'Service PJ'!BE225</f>
        <v>0</v>
      </c>
      <c r="Y225" s="1">
        <f>'Service shares'!AU225*'Service PJ'!BF225</f>
        <v>0</v>
      </c>
      <c r="Z225" s="1">
        <f>'Service shares'!AV225*'Service PJ'!BG225</f>
        <v>0</v>
      </c>
      <c r="AA225" s="1">
        <f>'Service shares'!AW225*'Service PJ'!BH225</f>
        <v>0</v>
      </c>
      <c r="AB225" s="1">
        <f>'Service shares'!AX225*'Service PJ'!BI225</f>
        <v>0</v>
      </c>
      <c r="AC225" s="1">
        <f>'Service shares'!AY225*'Service PJ'!BJ225</f>
        <v>0</v>
      </c>
      <c r="AD225" s="1">
        <f>'Service shares'!AZ225*'Service PJ'!BK225</f>
        <v>0</v>
      </c>
      <c r="AE225" s="1">
        <f>'Service shares'!BA225*'Service PJ'!BL225</f>
        <v>0</v>
      </c>
      <c r="AF225" s="1">
        <f>'Service shares'!BB225*'Service PJ'!BM225</f>
        <v>0</v>
      </c>
      <c r="AG225" s="1">
        <f>'Service shares'!BC225*'Service PJ'!BN225</f>
        <v>0</v>
      </c>
      <c r="AH225" s="1">
        <f>'Service shares'!BD225*'Service PJ'!BO225</f>
        <v>0</v>
      </c>
      <c r="AI225" s="1">
        <f>'Service shares'!BE225*'Service PJ'!BP225</f>
        <v>0</v>
      </c>
      <c r="AJ225" s="1">
        <f>'Service shares'!BF225*'Service PJ'!BQ225</f>
        <v>0</v>
      </c>
      <c r="AK225" s="1">
        <f>'Service shares'!BG225*'Service PJ'!BR225</f>
        <v>0</v>
      </c>
      <c r="AL225" s="1">
        <f>'Service shares'!BH225*'Service PJ'!BS225</f>
        <v>0</v>
      </c>
      <c r="AM225" s="1">
        <f>'Service shares'!BI225*'Service PJ'!BT225</f>
        <v>0</v>
      </c>
      <c r="AN225" s="1">
        <f>'Service shares'!BJ225*'Service PJ'!BU225</f>
        <v>0</v>
      </c>
      <c r="AO225" s="1">
        <f>'Service shares'!BK225*'Service PJ'!BV225</f>
        <v>0</v>
      </c>
      <c r="AP225" s="1">
        <f>'Service shares'!BL225*'Service PJ'!BW225</f>
        <v>0</v>
      </c>
      <c r="AQ225" s="1">
        <f>'Service shares'!BM225*'Service PJ'!BX225</f>
        <v>0</v>
      </c>
      <c r="AR225" s="1">
        <f>'Service shares'!BN225*'Service PJ'!BY225</f>
        <v>0</v>
      </c>
      <c r="AS225" s="2">
        <v>0</v>
      </c>
      <c r="AU225" t="str">
        <f t="shared" si="151"/>
        <v>\I: IOI_OTH_BFG</v>
      </c>
      <c r="AV225" s="1">
        <f t="shared" si="191"/>
        <v>1.0320564787169744</v>
      </c>
      <c r="AW225" s="1">
        <f t="shared" si="191"/>
        <v>1.0320564787169744</v>
      </c>
      <c r="AX225" s="1">
        <f t="shared" si="191"/>
        <v>1.0320564787169744</v>
      </c>
      <c r="AY225" s="1">
        <f t="shared" si="191"/>
        <v>1.0320564787169744</v>
      </c>
      <c r="AZ225" s="1">
        <f t="shared" si="191"/>
        <v>1.0320564787169744</v>
      </c>
      <c r="BA225" s="1">
        <f t="shared" si="191"/>
        <v>1.0320564787169744</v>
      </c>
      <c r="BB225" s="1">
        <f t="shared" si="191"/>
        <v>1.0320564787169744</v>
      </c>
      <c r="BC225" s="1">
        <f t="shared" si="191"/>
        <v>1.0320564787169744</v>
      </c>
      <c r="BD225" s="1">
        <f t="shared" si="191"/>
        <v>1.0320564787169744</v>
      </c>
      <c r="BE225" s="1">
        <f t="shared" si="191"/>
        <v>1.0320564787169744</v>
      </c>
      <c r="BF225" s="1">
        <f t="shared" si="191"/>
        <v>1.0320564787169744</v>
      </c>
      <c r="BG225" s="1">
        <f t="shared" si="191"/>
        <v>1.0320564787169744</v>
      </c>
      <c r="BH225" s="1">
        <f t="shared" si="191"/>
        <v>1.0320564787169744</v>
      </c>
      <c r="BI225" s="1">
        <f t="shared" si="191"/>
        <v>1.0320564787169744</v>
      </c>
      <c r="BJ225" s="1">
        <f t="shared" si="191"/>
        <v>1.0320564787169744</v>
      </c>
      <c r="BK225" s="1">
        <f t="shared" si="191"/>
        <v>1.0320564787169744</v>
      </c>
      <c r="BL225" s="1">
        <f t="shared" si="193"/>
        <v>1.0320564787169744</v>
      </c>
      <c r="BM225" s="1">
        <f t="shared" si="193"/>
        <v>1.0320564787169744</v>
      </c>
      <c r="BN225" s="1">
        <f t="shared" si="193"/>
        <v>1.0320564787169744</v>
      </c>
      <c r="BO225" s="1">
        <f t="shared" si="193"/>
        <v>1.0320564787169744</v>
      </c>
      <c r="BP225" s="1">
        <f t="shared" si="193"/>
        <v>1.0320564787169744</v>
      </c>
      <c r="BQ225" s="1">
        <f t="shared" si="193"/>
        <v>1.0320564787169744</v>
      </c>
      <c r="BR225" s="1">
        <f t="shared" si="193"/>
        <v>1.0320564787169744</v>
      </c>
      <c r="BS225" s="1">
        <f t="shared" si="193"/>
        <v>1.0320564787169744</v>
      </c>
      <c r="BT225" s="1">
        <f t="shared" si="193"/>
        <v>1.0320564787169744</v>
      </c>
      <c r="BU225" s="1">
        <f t="shared" si="193"/>
        <v>1.0320564787169744</v>
      </c>
      <c r="BV225" s="1">
        <f t="shared" si="193"/>
        <v>1.0320564787169744</v>
      </c>
      <c r="BW225" s="1">
        <f t="shared" si="193"/>
        <v>1.0320564787169744</v>
      </c>
      <c r="BX225" s="1">
        <f t="shared" si="193"/>
        <v>1.0320564787169744</v>
      </c>
      <c r="BY225" s="1">
        <f t="shared" si="193"/>
        <v>1.0320564787169744</v>
      </c>
      <c r="CC225" t="str">
        <f t="shared" si="184"/>
        <v>*</v>
      </c>
      <c r="CD225" t="str">
        <f t="shared" si="185"/>
        <v>\I: IOI_OTH_BFG</v>
      </c>
      <c r="CE225" t="str">
        <f>VLOOKUP(D225,'IND Balance'!$AM$5:$AN$21,2,FALSE)&amp;" - "&amp;VLOOKUP(E225,'MECS_Table 5.4'!$AF$18:$AG$30,2,FALSE)&amp;" - "&amp;VLOOKUP('Service PJ'!M225,'IND Balance'!$AM$22:$AN$32,2,FALSE)</f>
        <v>Other - Other - BF Gas</v>
      </c>
      <c r="CF225" t="s">
        <v>109</v>
      </c>
      <c r="CG225" t="s">
        <v>110</v>
      </c>
      <c r="CL225" t="str">
        <f t="shared" si="186"/>
        <v>\I: IOI_OTH_BFG</v>
      </c>
      <c r="CM225" t="str">
        <f t="shared" si="187"/>
        <v>\I: IOI</v>
      </c>
      <c r="CN225" s="1" t="str">
        <f t="shared" si="152"/>
        <v/>
      </c>
      <c r="CO225" s="1" t="str">
        <f t="shared" si="153"/>
        <v/>
      </c>
      <c r="CP225" s="1" t="str">
        <f t="shared" si="154"/>
        <v/>
      </c>
      <c r="CQ225" s="1" t="str">
        <f t="shared" si="155"/>
        <v/>
      </c>
      <c r="CR225" s="1" t="str">
        <f t="shared" si="156"/>
        <v/>
      </c>
      <c r="CS225" s="1" t="str">
        <f t="shared" si="157"/>
        <v/>
      </c>
      <c r="CT225" s="1" t="str">
        <f t="shared" si="158"/>
        <v/>
      </c>
      <c r="CU225" s="1" t="str">
        <f t="shared" si="159"/>
        <v/>
      </c>
      <c r="CV225" s="1" t="str">
        <f t="shared" si="160"/>
        <v/>
      </c>
      <c r="CW225" s="1" t="str">
        <f t="shared" si="161"/>
        <v/>
      </c>
      <c r="CX225" s="1" t="str">
        <f t="shared" si="162"/>
        <v/>
      </c>
      <c r="CY225" s="1" t="str">
        <f t="shared" si="163"/>
        <v/>
      </c>
      <c r="CZ225" s="1" t="str">
        <f t="shared" si="164"/>
        <v/>
      </c>
      <c r="DA225" s="1" t="str">
        <f t="shared" si="165"/>
        <v/>
      </c>
      <c r="DB225" s="1" t="str">
        <f t="shared" si="166"/>
        <v/>
      </c>
      <c r="DC225" s="1" t="str">
        <f t="shared" si="167"/>
        <v/>
      </c>
      <c r="DD225" s="1" t="str">
        <f t="shared" si="168"/>
        <v/>
      </c>
      <c r="DE225" s="1" t="str">
        <f t="shared" si="169"/>
        <v/>
      </c>
      <c r="DF225" s="1" t="str">
        <f t="shared" si="170"/>
        <v/>
      </c>
      <c r="DG225" s="1" t="str">
        <f t="shared" si="171"/>
        <v/>
      </c>
      <c r="DH225" s="1" t="str">
        <f t="shared" si="172"/>
        <v/>
      </c>
      <c r="DI225" s="1" t="str">
        <f t="shared" si="173"/>
        <v/>
      </c>
      <c r="DJ225" s="1" t="str">
        <f t="shared" si="174"/>
        <v/>
      </c>
      <c r="DK225" s="1" t="str">
        <f t="shared" si="175"/>
        <v/>
      </c>
      <c r="DL225" s="1" t="str">
        <f t="shared" si="176"/>
        <v/>
      </c>
      <c r="DM225" s="1" t="str">
        <f t="shared" si="177"/>
        <v/>
      </c>
      <c r="DN225" s="1" t="str">
        <f t="shared" si="178"/>
        <v/>
      </c>
      <c r="DO225" s="1" t="str">
        <f t="shared" si="179"/>
        <v/>
      </c>
      <c r="DP225" s="1" t="str">
        <f t="shared" si="180"/>
        <v/>
      </c>
      <c r="DQ225" s="1" t="str">
        <f t="shared" si="181"/>
        <v/>
      </c>
      <c r="DR225" s="1">
        <v>3</v>
      </c>
      <c r="DS225" s="1" t="str">
        <f t="shared" si="188"/>
        <v/>
      </c>
      <c r="DT225" t="str">
        <f t="shared" si="189"/>
        <v/>
      </c>
    </row>
    <row r="226" spans="1:124" x14ac:dyDescent="0.45">
      <c r="A226" t="s">
        <v>159</v>
      </c>
      <c r="B226" t="str">
        <f>VLOOKUP(E226,'EPA_US9RT techs'!$R$26:$S$34,2,FALSE)</f>
        <v>STM</v>
      </c>
      <c r="C226" t="str">
        <f>'Service shares'!A226</f>
        <v>BFG</v>
      </c>
      <c r="D226" t="str">
        <f>'Service shares'!B226</f>
        <v>ICH</v>
      </c>
      <c r="E226" t="str">
        <f>'Service shares'!C226</f>
        <v>STM</v>
      </c>
      <c r="F226" s="1">
        <f>IFERROR(1/AVERAGEIFS('EPA_US9RT techs'!$I$2:$I$1718,'EPA_US9RT techs'!$J$2:$J$1718,'Service PJ'!$D226,'EPA_US9RT techs'!$K$2:$K$1718,'Service PJ'!$B226,'EPA_US9RT techs'!$L$2:$L$1718,'Service PJ'!$A226,'EPA_US9RT techs'!$C$2:$C$1718,"VDA_FLOP",'EPA_US9RT techs'!$F$2:$F$1718,'Service PJ'!F$1),1/AVERAGEIFS('EPA_US9RT techs'!$I$2:$I$1718,'EPA_US9RT techs'!$K$2:$K$1718,'Service PJ'!$B226,'EPA_US9RT techs'!$L$2:$L$1718,'Service PJ'!$A226,'EPA_US9RT techs'!$C$2:$C$1718,"VDA_FLOP",'EPA_US9RT techs'!$F$2:$F$1718,'Service PJ'!F$1))</f>
        <v>0.81435483869748837</v>
      </c>
      <c r="G226" s="1" t="str">
        <f>IFERROR(IFERROR(1/AVERAGEIFS('EPA_US9RT techs'!$I$2:$I$1718,'EPA_US9RT techs'!$J$2:$J$1718,'Service PJ'!$D226,'EPA_US9RT techs'!$K$2:$K$1718,'Service PJ'!$B226,'EPA_US9RT techs'!$L$2:$L$1718,'Service PJ'!$A226,'EPA_US9RT techs'!$C$2:$C$1718,"VDA_FLOP",'EPA_US9RT techs'!$F$2:$F$1718,'Service PJ'!G$1),1/AVERAGEIFS('EPA_US9RT techs'!$I$2:$I$1718,'EPA_US9RT techs'!$K$2:$K$1718,'Service PJ'!$B226,'EPA_US9RT techs'!$L$2:$L$1718,'Service PJ'!$A226,'EPA_US9RT techs'!$C$2:$C$1718,"VDA_FLOP",'EPA_US9RT techs'!$F$2:$F$1718,'Service PJ'!G$1)),"")</f>
        <v/>
      </c>
      <c r="H226" s="1" t="str">
        <f>IFERROR(IFERROR(1/AVERAGEIFS('EPA_US9RT techs'!$I$2:$I$1718,'EPA_US9RT techs'!$J$2:$J$1718,'Service PJ'!$D226,'EPA_US9RT techs'!$K$2:$K$1718,'Service PJ'!$B226,'EPA_US9RT techs'!$L$2:$L$1718,'Service PJ'!$A226,'EPA_US9RT techs'!$C$2:$C$1718,"VDA_FLOP",'EPA_US9RT techs'!$F$2:$F$1718,'Service PJ'!H$1),1/AVERAGEIFS('EPA_US9RT techs'!$I$2:$I$1718,'EPA_US9RT techs'!$K$2:$K$1718,'Service PJ'!$B226,'EPA_US9RT techs'!$L$2:$L$1718,'Service PJ'!$A226,'EPA_US9RT techs'!$C$2:$C$1718,"VDA_FLOP",'EPA_US9RT techs'!$F$2:$F$1718,'Service PJ'!H$1)),"")</f>
        <v/>
      </c>
      <c r="I226" s="1" t="str">
        <f>IFERROR(IFERROR(1/AVERAGEIFS('EPA_US9RT techs'!$I$2:$I$1718,'EPA_US9RT techs'!$J$2:$J$1718,'Service PJ'!$D226,'EPA_US9RT techs'!$K$2:$K$1718,'Service PJ'!$B226,'EPA_US9RT techs'!$L$2:$L$1718,'Service PJ'!$A226,'EPA_US9RT techs'!$C$2:$C$1718,"VDA_FLOP",'EPA_US9RT techs'!$F$2:$F$1718,'Service PJ'!I$1),1/AVERAGEIFS('EPA_US9RT techs'!$I$2:$I$1718,'EPA_US9RT techs'!$K$2:$K$1718,'Service PJ'!$B226,'EPA_US9RT techs'!$L$2:$L$1718,'Service PJ'!$A226,'EPA_US9RT techs'!$C$2:$C$1718,"VDA_FLOP",'EPA_US9RT techs'!$F$2:$F$1718,'Service PJ'!I$1)),"")</f>
        <v/>
      </c>
      <c r="J226" s="1" t="str">
        <f>IFERROR(IFERROR(1/AVERAGEIFS('EPA_US9RT techs'!$I$2:$I$1718,'EPA_US9RT techs'!$J$2:$J$1718,'Service PJ'!$D226,'EPA_US9RT techs'!$K$2:$K$1718,'Service PJ'!$B226,'EPA_US9RT techs'!$L$2:$L$1718,'Service PJ'!$A226,'EPA_US9RT techs'!$C$2:$C$1718,"VDA_FLOP",'EPA_US9RT techs'!$F$2:$F$1718,'Service PJ'!J$1),1/AVERAGEIFS('EPA_US9RT techs'!$I$2:$I$1718,'EPA_US9RT techs'!$K$2:$K$1718,'Service PJ'!$B226,'EPA_US9RT techs'!$L$2:$L$1718,'Service PJ'!$A226,'EPA_US9RT techs'!$C$2:$C$1718,"VDA_FLOP",'EPA_US9RT techs'!$F$2:$F$1718,'Service PJ'!J$1)),"")</f>
        <v/>
      </c>
      <c r="L226" t="str">
        <f>IF(SUM(O226:AR226)=0,"\I: ","")&amp;'Service PJ'!D226&amp;"_"&amp;'Service PJ'!E226&amp;"_"&amp;'Service PJ'!C226</f>
        <v>ICH_STM_BFG</v>
      </c>
      <c r="M226" t="str">
        <f>"IND"&amp;'Service PJ'!C226</f>
        <v>INDBFG</v>
      </c>
      <c r="N226" t="str">
        <f t="shared" si="182"/>
        <v>ICH_STM</v>
      </c>
      <c r="O226" s="1">
        <f>'Service shares'!AK226*'Service PJ'!AV226</f>
        <v>0</v>
      </c>
      <c r="P226" s="1">
        <f>'Service shares'!AL226*'Service PJ'!AW226</f>
        <v>0</v>
      </c>
      <c r="Q226" s="1">
        <f>'Service shares'!AM226*'Service PJ'!AX226</f>
        <v>0</v>
      </c>
      <c r="R226" s="1">
        <f>'Service shares'!AN226*'Service PJ'!AY226</f>
        <v>0</v>
      </c>
      <c r="S226" s="1">
        <f>'Service shares'!AO226*'Service PJ'!AZ226</f>
        <v>0.89531690335782466</v>
      </c>
      <c r="T226" s="1">
        <f>'Service shares'!AP226*'Service PJ'!BA226</f>
        <v>0</v>
      </c>
      <c r="U226" s="1">
        <f>'Service shares'!AQ226*'Service PJ'!BB226</f>
        <v>0</v>
      </c>
      <c r="V226" s="14">
        <f>'Service shares'!AR226*'Service PJ'!BC226</f>
        <v>0</v>
      </c>
      <c r="W226" s="1">
        <f>'Service shares'!AS226*'Service PJ'!BD226</f>
        <v>0</v>
      </c>
      <c r="X226" s="1">
        <f>'Service shares'!AT226*'Service PJ'!BE226</f>
        <v>0</v>
      </c>
      <c r="Y226" s="1">
        <f>'Service shares'!AU226*'Service PJ'!BF226</f>
        <v>0</v>
      </c>
      <c r="Z226" s="1">
        <f>'Service shares'!AV226*'Service PJ'!BG226</f>
        <v>0</v>
      </c>
      <c r="AA226" s="1">
        <f>'Service shares'!AW226*'Service PJ'!BH226</f>
        <v>0</v>
      </c>
      <c r="AB226" s="1">
        <f>'Service shares'!AX226*'Service PJ'!BI226</f>
        <v>0</v>
      </c>
      <c r="AC226" s="1">
        <f>'Service shares'!AY226*'Service PJ'!BJ226</f>
        <v>0</v>
      </c>
      <c r="AD226" s="1">
        <f>'Service shares'!AZ226*'Service PJ'!BK226</f>
        <v>0</v>
      </c>
      <c r="AE226" s="1">
        <f>'Service shares'!BA226*'Service PJ'!BL226</f>
        <v>0</v>
      </c>
      <c r="AF226" s="1">
        <f>'Service shares'!BB226*'Service PJ'!BM226</f>
        <v>0</v>
      </c>
      <c r="AG226" s="1">
        <f>'Service shares'!BC226*'Service PJ'!BN226</f>
        <v>0</v>
      </c>
      <c r="AH226" s="1">
        <f>'Service shares'!BD226*'Service PJ'!BO226</f>
        <v>0</v>
      </c>
      <c r="AI226" s="1">
        <f>'Service shares'!BE226*'Service PJ'!BP226</f>
        <v>0</v>
      </c>
      <c r="AJ226" s="1">
        <f>'Service shares'!BF226*'Service PJ'!BQ226</f>
        <v>0</v>
      </c>
      <c r="AK226" s="1">
        <f>'Service shares'!BG226*'Service PJ'!BR226</f>
        <v>0</v>
      </c>
      <c r="AL226" s="1">
        <f>'Service shares'!BH226*'Service PJ'!BS226</f>
        <v>5.9750366626065081E-2</v>
      </c>
      <c r="AM226" s="1">
        <f>'Service shares'!BI226*'Service PJ'!BT226</f>
        <v>0</v>
      </c>
      <c r="AN226" s="1">
        <f>'Service shares'!BJ226*'Service PJ'!BU226</f>
        <v>0</v>
      </c>
      <c r="AO226" s="1">
        <f>'Service shares'!BK226*'Service PJ'!BV226</f>
        <v>0</v>
      </c>
      <c r="AP226" s="1">
        <f>'Service shares'!BL226*'Service PJ'!BW226</f>
        <v>0</v>
      </c>
      <c r="AQ226" s="1">
        <f>'Service shares'!BM226*'Service PJ'!BX226</f>
        <v>0</v>
      </c>
      <c r="AR226" s="1">
        <f>'Service shares'!BN226*'Service PJ'!BY226</f>
        <v>0</v>
      </c>
      <c r="AS226" s="2">
        <v>0</v>
      </c>
      <c r="AU226" t="str">
        <f t="shared" si="151"/>
        <v>ICH_STM_BFG</v>
      </c>
      <c r="AV226" s="1">
        <f t="shared" si="191"/>
        <v>0.81435483869748837</v>
      </c>
      <c r="AW226" s="1">
        <f t="shared" si="191"/>
        <v>0.81435483869748837</v>
      </c>
      <c r="AX226" s="1">
        <f t="shared" si="191"/>
        <v>0.81435483869748837</v>
      </c>
      <c r="AY226" s="1">
        <f t="shared" si="191"/>
        <v>0.81435483869748837</v>
      </c>
      <c r="AZ226" s="1">
        <f t="shared" si="191"/>
        <v>0.81435483869748837</v>
      </c>
      <c r="BA226" s="1">
        <f t="shared" si="191"/>
        <v>0.81435483869748837</v>
      </c>
      <c r="BB226" s="1">
        <f t="shared" si="191"/>
        <v>0.81435483869748837</v>
      </c>
      <c r="BC226" s="1">
        <f t="shared" si="191"/>
        <v>0.81435483869748837</v>
      </c>
      <c r="BD226" s="1">
        <f t="shared" si="191"/>
        <v>0.81435483869748837</v>
      </c>
      <c r="BE226" s="1">
        <f t="shared" si="191"/>
        <v>0.81435483869748837</v>
      </c>
      <c r="BF226" s="1">
        <f t="shared" si="191"/>
        <v>0.81435483869748837</v>
      </c>
      <c r="BG226" s="1">
        <f t="shared" si="191"/>
        <v>0.81435483869748837</v>
      </c>
      <c r="BH226" s="1">
        <f t="shared" si="191"/>
        <v>0.81435483869748837</v>
      </c>
      <c r="BI226" s="1">
        <f t="shared" si="191"/>
        <v>0.81435483869748837</v>
      </c>
      <c r="BJ226" s="1">
        <f t="shared" si="191"/>
        <v>0.81435483869748837</v>
      </c>
      <c r="BK226" s="1">
        <f t="shared" si="191"/>
        <v>0.81435483869748837</v>
      </c>
      <c r="BL226" s="1">
        <f t="shared" si="193"/>
        <v>0.81435483869748837</v>
      </c>
      <c r="BM226" s="1">
        <f t="shared" si="193"/>
        <v>0.81435483869748837</v>
      </c>
      <c r="BN226" s="1">
        <f t="shared" si="193"/>
        <v>0.81435483869748837</v>
      </c>
      <c r="BO226" s="1">
        <f t="shared" si="193"/>
        <v>0.81435483869748837</v>
      </c>
      <c r="BP226" s="1">
        <f t="shared" si="193"/>
        <v>0.81435483869748837</v>
      </c>
      <c r="BQ226" s="1">
        <f t="shared" si="193"/>
        <v>0.81435483869748837</v>
      </c>
      <c r="BR226" s="1">
        <f t="shared" si="193"/>
        <v>0.81435483869748837</v>
      </c>
      <c r="BS226" s="1">
        <f t="shared" si="193"/>
        <v>0.81435483869748837</v>
      </c>
      <c r="BT226" s="1">
        <f t="shared" si="193"/>
        <v>0.81435483869748837</v>
      </c>
      <c r="BU226" s="1">
        <f t="shared" si="193"/>
        <v>0.81435483869748837</v>
      </c>
      <c r="BV226" s="1">
        <f t="shared" si="193"/>
        <v>0.81435483869748837</v>
      </c>
      <c r="BW226" s="1">
        <f t="shared" si="193"/>
        <v>0.81435483869748837</v>
      </c>
      <c r="BX226" s="1">
        <f t="shared" si="193"/>
        <v>0.81435483869748837</v>
      </c>
      <c r="BY226" s="1">
        <f t="shared" si="193"/>
        <v>0.81435483869748837</v>
      </c>
      <c r="CC226" t="str">
        <f t="shared" si="184"/>
        <v>PRE</v>
      </c>
      <c r="CD226" t="str">
        <f t="shared" si="185"/>
        <v>ICH_STM_BFG</v>
      </c>
      <c r="CE226" t="str">
        <f>VLOOKUP(D226,'IND Balance'!$AM$5:$AN$21,2,FALSE)&amp;" - "&amp;VLOOKUP(E226,'MECS_Table 5.4'!$AF$18:$AG$30,2,FALSE)&amp;" - "&amp;VLOOKUP('Service PJ'!M226,'IND Balance'!$AM$22:$AN$32,2,FALSE)</f>
        <v>Chemicals - Steam - BF Gas</v>
      </c>
      <c r="CF226" t="s">
        <v>109</v>
      </c>
      <c r="CG226" t="s">
        <v>110</v>
      </c>
      <c r="CL226" t="str">
        <f t="shared" si="186"/>
        <v>ICH_STM_BFG</v>
      </c>
      <c r="CM226" t="str">
        <f t="shared" si="187"/>
        <v>ICH_STM</v>
      </c>
      <c r="CN226" s="1">
        <f t="shared" si="152"/>
        <v>0</v>
      </c>
      <c r="CO226" s="1">
        <f t="shared" si="153"/>
        <v>0</v>
      </c>
      <c r="CP226" s="1">
        <f t="shared" si="154"/>
        <v>0</v>
      </c>
      <c r="CQ226" s="1">
        <f t="shared" si="155"/>
        <v>0</v>
      </c>
      <c r="CR226" s="1">
        <f t="shared" si="156"/>
        <v>3.8213576493748803E-3</v>
      </c>
      <c r="CS226" s="1">
        <f t="shared" si="157"/>
        <v>0</v>
      </c>
      <c r="CT226" s="1">
        <f t="shared" si="158"/>
        <v>0</v>
      </c>
      <c r="CU226" s="1">
        <f t="shared" si="159"/>
        <v>0</v>
      </c>
      <c r="CV226" s="1">
        <f t="shared" si="160"/>
        <v>0</v>
      </c>
      <c r="CW226" s="1">
        <f t="shared" si="161"/>
        <v>0</v>
      </c>
      <c r="CX226" s="1">
        <f t="shared" si="162"/>
        <v>0</v>
      </c>
      <c r="CY226" s="1">
        <f t="shared" si="163"/>
        <v>0</v>
      </c>
      <c r="CZ226" s="1">
        <f t="shared" si="164"/>
        <v>0</v>
      </c>
      <c r="DA226" s="1">
        <f t="shared" si="165"/>
        <v>0</v>
      </c>
      <c r="DB226" s="1">
        <f t="shared" si="166"/>
        <v>0</v>
      </c>
      <c r="DC226" s="1">
        <f t="shared" si="167"/>
        <v>0</v>
      </c>
      <c r="DD226" s="1">
        <f t="shared" si="168"/>
        <v>0</v>
      </c>
      <c r="DE226" s="1">
        <f t="shared" si="169"/>
        <v>0</v>
      </c>
      <c r="DF226" s="1">
        <f t="shared" si="170"/>
        <v>0</v>
      </c>
      <c r="DG226" s="1">
        <f t="shared" si="171"/>
        <v>0</v>
      </c>
      <c r="DH226" s="1">
        <f t="shared" si="172"/>
        <v>0</v>
      </c>
      <c r="DI226" s="1">
        <f t="shared" si="173"/>
        <v>0</v>
      </c>
      <c r="DJ226" s="1">
        <f t="shared" si="174"/>
        <v>0</v>
      </c>
      <c r="DK226" s="1">
        <f t="shared" si="175"/>
        <v>7.0738478141607634E-3</v>
      </c>
      <c r="DL226" s="1">
        <f t="shared" si="176"/>
        <v>0</v>
      </c>
      <c r="DM226" s="1">
        <f t="shared" si="177"/>
        <v>0</v>
      </c>
      <c r="DN226" s="1">
        <f t="shared" si="178"/>
        <v>0</v>
      </c>
      <c r="DO226" s="1">
        <f t="shared" si="179"/>
        <v>0</v>
      </c>
      <c r="DP226" s="1">
        <f t="shared" si="180"/>
        <v>0</v>
      </c>
      <c r="DQ226" s="1" t="str">
        <f t="shared" si="181"/>
        <v/>
      </c>
      <c r="DR226" s="1">
        <v>3</v>
      </c>
      <c r="DS226" s="1" t="str">
        <f t="shared" si="188"/>
        <v/>
      </c>
      <c r="DT226" t="str">
        <f t="shared" si="189"/>
        <v/>
      </c>
    </row>
    <row r="227" spans="1:124" x14ac:dyDescent="0.45">
      <c r="A227" t="s">
        <v>159</v>
      </c>
      <c r="B227" t="str">
        <f>VLOOKUP(E227,'EPA_US9RT techs'!$R$26:$S$34,2,FALSE)</f>
        <v>PRH</v>
      </c>
      <c r="C227" t="str">
        <f>'Service shares'!A227</f>
        <v>BFG</v>
      </c>
      <c r="D227" t="str">
        <f>'Service shares'!B227</f>
        <v>ICH</v>
      </c>
      <c r="E227" t="str">
        <f>'Service shares'!C227</f>
        <v>PRH</v>
      </c>
      <c r="F227" s="1">
        <f>IFERROR(1/AVERAGEIFS('EPA_US9RT techs'!$I$2:$I$1718,'EPA_US9RT techs'!$J$2:$J$1718,'Service PJ'!$D227,'EPA_US9RT techs'!$K$2:$K$1718,'Service PJ'!$B227,'EPA_US9RT techs'!$L$2:$L$1718,'Service PJ'!$A227,'EPA_US9RT techs'!$C$2:$C$1718,"VDA_FLOP",'EPA_US9RT techs'!$F$2:$F$1718,'Service PJ'!F$1),1/AVERAGEIFS('EPA_US9RT techs'!$I$2:$I$1718,'EPA_US9RT techs'!$K$2:$K$1718,'Service PJ'!$B227,'EPA_US9RT techs'!$L$2:$L$1718,'Service PJ'!$A227,'EPA_US9RT techs'!$C$2:$C$1718,"VDA_FLOP",'EPA_US9RT techs'!$F$2:$F$1718,'Service PJ'!F$1))</f>
        <v>1</v>
      </c>
      <c r="G227" s="1">
        <f>IFERROR(IFERROR(1/AVERAGEIFS('EPA_US9RT techs'!$I$2:$I$1718,'EPA_US9RT techs'!$J$2:$J$1718,'Service PJ'!$D227,'EPA_US9RT techs'!$K$2:$K$1718,'Service PJ'!$B227,'EPA_US9RT techs'!$L$2:$L$1718,'Service PJ'!$A227,'EPA_US9RT techs'!$C$2:$C$1718,"VDA_FLOP",'EPA_US9RT techs'!$F$2:$F$1718,'Service PJ'!G$1),1/AVERAGEIFS('EPA_US9RT techs'!$I$2:$I$1718,'EPA_US9RT techs'!$K$2:$K$1718,'Service PJ'!$B227,'EPA_US9RT techs'!$L$2:$L$1718,'Service PJ'!$A227,'EPA_US9RT techs'!$C$2:$C$1718,"VDA_FLOP",'EPA_US9RT techs'!$F$2:$F$1718,'Service PJ'!G$1)),"")</f>
        <v>0.99734390244251947</v>
      </c>
      <c r="H227" s="1">
        <f>IFERROR(IFERROR(1/AVERAGEIFS('EPA_US9RT techs'!$I$2:$I$1718,'EPA_US9RT techs'!$J$2:$J$1718,'Service PJ'!$D227,'EPA_US9RT techs'!$K$2:$K$1718,'Service PJ'!$B227,'EPA_US9RT techs'!$L$2:$L$1718,'Service PJ'!$A227,'EPA_US9RT techs'!$C$2:$C$1718,"VDA_FLOP",'EPA_US9RT techs'!$F$2:$F$1718,'Service PJ'!H$1),1/AVERAGEIFS('EPA_US9RT techs'!$I$2:$I$1718,'EPA_US9RT techs'!$K$2:$K$1718,'Service PJ'!$B227,'EPA_US9RT techs'!$L$2:$L$1718,'Service PJ'!$A227,'EPA_US9RT techs'!$C$2:$C$1718,"VDA_FLOP",'EPA_US9RT techs'!$F$2:$F$1718,'Service PJ'!H$1)),"")</f>
        <v>1.0492642736343865</v>
      </c>
      <c r="I227" s="1">
        <f>IFERROR(IFERROR(1/AVERAGEIFS('EPA_US9RT techs'!$I$2:$I$1718,'EPA_US9RT techs'!$J$2:$J$1718,'Service PJ'!$D227,'EPA_US9RT techs'!$K$2:$K$1718,'Service PJ'!$B227,'EPA_US9RT techs'!$L$2:$L$1718,'Service PJ'!$A227,'EPA_US9RT techs'!$C$2:$C$1718,"VDA_FLOP",'EPA_US9RT techs'!$F$2:$F$1718,'Service PJ'!I$1),1/AVERAGEIFS('EPA_US9RT techs'!$I$2:$I$1718,'EPA_US9RT techs'!$K$2:$K$1718,'Service PJ'!$B227,'EPA_US9RT techs'!$L$2:$L$1718,'Service PJ'!$A227,'EPA_US9RT techs'!$C$2:$C$1718,"VDA_FLOP",'EPA_US9RT techs'!$F$2:$F$1718,'Service PJ'!I$1)),"")</f>
        <v>1.0791406499291269</v>
      </c>
      <c r="J227" s="1">
        <f>IFERROR(IFERROR(1/AVERAGEIFS('EPA_US9RT techs'!$I$2:$I$1718,'EPA_US9RT techs'!$J$2:$J$1718,'Service PJ'!$D227,'EPA_US9RT techs'!$K$2:$K$1718,'Service PJ'!$B227,'EPA_US9RT techs'!$L$2:$L$1718,'Service PJ'!$A227,'EPA_US9RT techs'!$C$2:$C$1718,"VDA_FLOP",'EPA_US9RT techs'!$F$2:$F$1718,'Service PJ'!J$1),1/AVERAGEIFS('EPA_US9RT techs'!$I$2:$I$1718,'EPA_US9RT techs'!$K$2:$K$1718,'Service PJ'!$B227,'EPA_US9RT techs'!$L$2:$L$1718,'Service PJ'!$A227,'EPA_US9RT techs'!$C$2:$C$1718,"VDA_FLOP",'EPA_US9RT techs'!$F$2:$F$1718,'Service PJ'!J$1)),"")</f>
        <v>1.1046597311095918</v>
      </c>
      <c r="L227" t="str">
        <f>IF(SUM(O227:AR227)=0,"\I: ","")&amp;'Service PJ'!D227&amp;"_"&amp;'Service PJ'!E227&amp;"_"&amp;'Service PJ'!C227</f>
        <v>ICH_PRH_BFG</v>
      </c>
      <c r="M227" t="str">
        <f>"IND"&amp;'Service PJ'!C227</f>
        <v>INDBFG</v>
      </c>
      <c r="N227" t="str">
        <f t="shared" si="182"/>
        <v>ICH_PRH</v>
      </c>
      <c r="O227" s="1">
        <f>'Service shares'!AK227*'Service PJ'!AV227</f>
        <v>0</v>
      </c>
      <c r="P227" s="1">
        <f>'Service shares'!AL227*'Service PJ'!AW227</f>
        <v>0</v>
      </c>
      <c r="Q227" s="1">
        <f>'Service shares'!AM227*'Service PJ'!AX227</f>
        <v>0</v>
      </c>
      <c r="R227" s="1">
        <f>'Service shares'!AN227*'Service PJ'!AY227</f>
        <v>0</v>
      </c>
      <c r="S227" s="1">
        <f>'Service shares'!AO227*'Service PJ'!AZ227</f>
        <v>2.2642693903743161</v>
      </c>
      <c r="T227" s="1">
        <f>'Service shares'!AP227*'Service PJ'!BA227</f>
        <v>0</v>
      </c>
      <c r="U227" s="1">
        <f>'Service shares'!AQ227*'Service PJ'!BB227</f>
        <v>0</v>
      </c>
      <c r="V227" s="14">
        <f>'Service shares'!AR227*'Service PJ'!BC227</f>
        <v>0</v>
      </c>
      <c r="W227" s="1">
        <f>'Service shares'!AS227*'Service PJ'!BD227</f>
        <v>0</v>
      </c>
      <c r="X227" s="1">
        <f>'Service shares'!AT227*'Service PJ'!BE227</f>
        <v>0</v>
      </c>
      <c r="Y227" s="1">
        <f>'Service shares'!AU227*'Service PJ'!BF227</f>
        <v>0</v>
      </c>
      <c r="Z227" s="1">
        <f>'Service shares'!AV227*'Service PJ'!BG227</f>
        <v>0</v>
      </c>
      <c r="AA227" s="1">
        <f>'Service shares'!AW227*'Service PJ'!BH227</f>
        <v>0</v>
      </c>
      <c r="AB227" s="1">
        <f>'Service shares'!AX227*'Service PJ'!BI227</f>
        <v>0</v>
      </c>
      <c r="AC227" s="1">
        <f>'Service shares'!AY227*'Service PJ'!BJ227</f>
        <v>0</v>
      </c>
      <c r="AD227" s="1">
        <f>'Service shares'!AZ227*'Service PJ'!BK227</f>
        <v>0</v>
      </c>
      <c r="AE227" s="1">
        <f>'Service shares'!BA227*'Service PJ'!BL227</f>
        <v>0</v>
      </c>
      <c r="AF227" s="1">
        <f>'Service shares'!BB227*'Service PJ'!BM227</f>
        <v>0</v>
      </c>
      <c r="AG227" s="1">
        <f>'Service shares'!BC227*'Service PJ'!BN227</f>
        <v>0</v>
      </c>
      <c r="AH227" s="1">
        <f>'Service shares'!BD227*'Service PJ'!BO227</f>
        <v>0</v>
      </c>
      <c r="AI227" s="1">
        <f>'Service shares'!BE227*'Service PJ'!BP227</f>
        <v>0</v>
      </c>
      <c r="AJ227" s="1">
        <f>'Service shares'!BF227*'Service PJ'!BQ227</f>
        <v>0</v>
      </c>
      <c r="AK227" s="1">
        <f>'Service shares'!BG227*'Service PJ'!BR227</f>
        <v>0</v>
      </c>
      <c r="AL227" s="1">
        <f>'Service shares'!BH227*'Service PJ'!BS227</f>
        <v>0.1511095408873025</v>
      </c>
      <c r="AM227" s="1">
        <f>'Service shares'!BI227*'Service PJ'!BT227</f>
        <v>0</v>
      </c>
      <c r="AN227" s="1">
        <f>'Service shares'!BJ227*'Service PJ'!BU227</f>
        <v>0</v>
      </c>
      <c r="AO227" s="1">
        <f>'Service shares'!BK227*'Service PJ'!BV227</f>
        <v>0</v>
      </c>
      <c r="AP227" s="1">
        <f>'Service shares'!BL227*'Service PJ'!BW227</f>
        <v>0</v>
      </c>
      <c r="AQ227" s="1">
        <f>'Service shares'!BM227*'Service PJ'!BX227</f>
        <v>0</v>
      </c>
      <c r="AR227" s="1">
        <f>'Service shares'!BN227*'Service PJ'!BY227</f>
        <v>0</v>
      </c>
      <c r="AS227" s="2">
        <v>0</v>
      </c>
      <c r="AU227" t="str">
        <f t="shared" si="151"/>
        <v>ICH_PRH_BFG</v>
      </c>
      <c r="AV227" s="1">
        <f t="shared" si="191"/>
        <v>0.99734390244251947</v>
      </c>
      <c r="AW227" s="1">
        <f t="shared" si="191"/>
        <v>0.99734390244251947</v>
      </c>
      <c r="AX227" s="1">
        <f t="shared" si="191"/>
        <v>0.99734390244251947</v>
      </c>
      <c r="AY227" s="1">
        <f t="shared" si="191"/>
        <v>0.99734390244251947</v>
      </c>
      <c r="AZ227" s="1">
        <f t="shared" si="191"/>
        <v>0.99734390244251947</v>
      </c>
      <c r="BA227" s="1">
        <f t="shared" si="191"/>
        <v>0.99734390244251947</v>
      </c>
      <c r="BB227" s="1">
        <f t="shared" si="191"/>
        <v>0.99734390244251947</v>
      </c>
      <c r="BC227" s="1">
        <f t="shared" si="191"/>
        <v>0.99734390244251947</v>
      </c>
      <c r="BD227" s="1">
        <f t="shared" si="191"/>
        <v>0.99734390244251947</v>
      </c>
      <c r="BE227" s="1">
        <f t="shared" si="191"/>
        <v>0.99734390244251947</v>
      </c>
      <c r="BF227" s="1">
        <f t="shared" si="191"/>
        <v>0.99734390244251947</v>
      </c>
      <c r="BG227" s="1">
        <f t="shared" si="191"/>
        <v>0.99734390244251947</v>
      </c>
      <c r="BH227" s="1">
        <f t="shared" si="191"/>
        <v>0.99734390244251947</v>
      </c>
      <c r="BI227" s="1">
        <f t="shared" si="191"/>
        <v>0.99734390244251947</v>
      </c>
      <c r="BJ227" s="1">
        <f t="shared" si="191"/>
        <v>0.99734390244251947</v>
      </c>
      <c r="BK227" s="1">
        <f t="shared" ref="BK227:BK246" si="194">IF($G227="",$F227,$G227)</f>
        <v>0.99734390244251947</v>
      </c>
      <c r="BL227" s="1">
        <f t="shared" si="193"/>
        <v>0.99734390244251947</v>
      </c>
      <c r="BM227" s="1">
        <f t="shared" si="193"/>
        <v>0.99734390244251947</v>
      </c>
      <c r="BN227" s="1">
        <f t="shared" si="193"/>
        <v>0.99734390244251947</v>
      </c>
      <c r="BO227" s="1">
        <f t="shared" si="193"/>
        <v>0.99734390244251947</v>
      </c>
      <c r="BP227" s="1">
        <f t="shared" si="193"/>
        <v>0.99734390244251947</v>
      </c>
      <c r="BQ227" s="1">
        <f t="shared" si="193"/>
        <v>0.99734390244251947</v>
      </c>
      <c r="BR227" s="1">
        <f t="shared" si="193"/>
        <v>0.99734390244251947</v>
      </c>
      <c r="BS227" s="1">
        <f t="shared" si="193"/>
        <v>0.99734390244251947</v>
      </c>
      <c r="BT227" s="1">
        <f t="shared" si="193"/>
        <v>0.99734390244251947</v>
      </c>
      <c r="BU227" s="1">
        <f t="shared" si="193"/>
        <v>0.99734390244251947</v>
      </c>
      <c r="BV227" s="1">
        <f t="shared" si="193"/>
        <v>0.99734390244251947</v>
      </c>
      <c r="BW227" s="1">
        <f t="shared" si="193"/>
        <v>0.99734390244251947</v>
      </c>
      <c r="BX227" s="1">
        <f t="shared" si="193"/>
        <v>0.99734390244251947</v>
      </c>
      <c r="BY227" s="1">
        <f t="shared" si="193"/>
        <v>0.99734390244251947</v>
      </c>
      <c r="CC227" t="str">
        <f t="shared" si="184"/>
        <v>PRE</v>
      </c>
      <c r="CD227" t="str">
        <f t="shared" si="185"/>
        <v>ICH_PRH_BFG</v>
      </c>
      <c r="CE227" t="str">
        <f>VLOOKUP(D227,'IND Balance'!$AM$5:$AN$21,2,FALSE)&amp;" - "&amp;VLOOKUP(E227,'MECS_Table 5.4'!$AF$18:$AG$30,2,FALSE)&amp;" - "&amp;VLOOKUP('Service PJ'!M227,'IND Balance'!$AM$22:$AN$32,2,FALSE)</f>
        <v>Chemicals - Process heat - BF Gas</v>
      </c>
      <c r="CF227" t="s">
        <v>109</v>
      </c>
      <c r="CG227" t="s">
        <v>110</v>
      </c>
      <c r="CL227" t="str">
        <f t="shared" si="186"/>
        <v>ICH_PRH_BFG</v>
      </c>
      <c r="CM227" t="str">
        <f t="shared" si="187"/>
        <v>ICH_PRH</v>
      </c>
      <c r="CN227" s="1">
        <f t="shared" si="152"/>
        <v>0</v>
      </c>
      <c r="CO227" s="1">
        <f t="shared" si="153"/>
        <v>0</v>
      </c>
      <c r="CP227" s="1">
        <f t="shared" si="154"/>
        <v>0</v>
      </c>
      <c r="CQ227" s="1">
        <f t="shared" si="155"/>
        <v>0</v>
      </c>
      <c r="CR227" s="1">
        <f t="shared" si="156"/>
        <v>1.2741178836554559E-2</v>
      </c>
      <c r="CS227" s="1">
        <f t="shared" si="157"/>
        <v>0</v>
      </c>
      <c r="CT227" s="1">
        <f t="shared" si="158"/>
        <v>0</v>
      </c>
      <c r="CU227" s="1">
        <f t="shared" si="159"/>
        <v>0</v>
      </c>
      <c r="CV227" s="1">
        <f t="shared" si="160"/>
        <v>0</v>
      </c>
      <c r="CW227" s="1">
        <f t="shared" si="161"/>
        <v>0</v>
      </c>
      <c r="CX227" s="1">
        <f t="shared" si="162"/>
        <v>0</v>
      </c>
      <c r="CY227" s="1">
        <f t="shared" si="163"/>
        <v>0</v>
      </c>
      <c r="CZ227" s="1">
        <f t="shared" si="164"/>
        <v>0</v>
      </c>
      <c r="DA227" s="1">
        <f t="shared" si="165"/>
        <v>0</v>
      </c>
      <c r="DB227" s="1">
        <f t="shared" si="166"/>
        <v>0</v>
      </c>
      <c r="DC227" s="1">
        <f t="shared" si="167"/>
        <v>0</v>
      </c>
      <c r="DD227" s="1">
        <f t="shared" si="168"/>
        <v>0</v>
      </c>
      <c r="DE227" s="1">
        <f t="shared" si="169"/>
        <v>0</v>
      </c>
      <c r="DF227" s="1">
        <f t="shared" si="170"/>
        <v>0</v>
      </c>
      <c r="DG227" s="1">
        <f t="shared" si="171"/>
        <v>0</v>
      </c>
      <c r="DH227" s="1">
        <f t="shared" si="172"/>
        <v>0</v>
      </c>
      <c r="DI227" s="1">
        <f t="shared" si="173"/>
        <v>0</v>
      </c>
      <c r="DJ227" s="1">
        <f t="shared" si="174"/>
        <v>0</v>
      </c>
      <c r="DK227" s="1">
        <f t="shared" si="175"/>
        <v>1.0294897338311544E-2</v>
      </c>
      <c r="DL227" s="1">
        <f t="shared" si="176"/>
        <v>0</v>
      </c>
      <c r="DM227" s="1">
        <f t="shared" si="177"/>
        <v>0</v>
      </c>
      <c r="DN227" s="1">
        <f t="shared" si="178"/>
        <v>0</v>
      </c>
      <c r="DO227" s="1">
        <f t="shared" si="179"/>
        <v>0</v>
      </c>
      <c r="DP227" s="1">
        <f t="shared" si="180"/>
        <v>0</v>
      </c>
      <c r="DQ227" s="1" t="str">
        <f t="shared" si="181"/>
        <v/>
      </c>
      <c r="DR227" s="1">
        <v>3</v>
      </c>
      <c r="DS227" s="1" t="str">
        <f t="shared" si="188"/>
        <v/>
      </c>
      <c r="DT227" t="str">
        <f t="shared" si="189"/>
        <v/>
      </c>
    </row>
    <row r="228" spans="1:124" x14ac:dyDescent="0.45">
      <c r="A228" t="s">
        <v>159</v>
      </c>
      <c r="B228" t="str">
        <f>VLOOKUP(E228,'EPA_US9RT techs'!$R$26:$S$34,2,FALSE)</f>
        <v>OTH</v>
      </c>
      <c r="C228" t="str">
        <f>'Service shares'!A228</f>
        <v>BFG</v>
      </c>
      <c r="D228" t="str">
        <f>'Service shares'!B228</f>
        <v>ICH</v>
      </c>
      <c r="E228" t="str">
        <f>'Service shares'!C228</f>
        <v>PRC</v>
      </c>
      <c r="F228" s="1">
        <f>IFERROR(1/AVERAGEIFS('EPA_US9RT techs'!$I$2:$I$1718,'EPA_US9RT techs'!$J$2:$J$1718,'Service PJ'!$D228,'EPA_US9RT techs'!$K$2:$K$1718,'Service PJ'!$B228,'EPA_US9RT techs'!$L$2:$L$1718,'Service PJ'!$A228,'EPA_US9RT techs'!$C$2:$C$1718,"VDA_FLOP",'EPA_US9RT techs'!$F$2:$F$1718,'Service PJ'!F$1),1/AVERAGEIFS('EPA_US9RT techs'!$I$2:$I$1718,'EPA_US9RT techs'!$K$2:$K$1718,'Service PJ'!$B228,'EPA_US9RT techs'!$L$2:$L$1718,'Service PJ'!$A228,'EPA_US9RT techs'!$C$2:$C$1718,"VDA_FLOP",'EPA_US9RT techs'!$F$2:$F$1718,'Service PJ'!F$1))</f>
        <v>1</v>
      </c>
      <c r="G228" s="1">
        <f>IFERROR(IFERROR(1/AVERAGEIFS('EPA_US9RT techs'!$I$2:$I$1718,'EPA_US9RT techs'!$J$2:$J$1718,'Service PJ'!$D228,'EPA_US9RT techs'!$K$2:$K$1718,'Service PJ'!$B228,'EPA_US9RT techs'!$L$2:$L$1718,'Service PJ'!$A228,'EPA_US9RT techs'!$C$2:$C$1718,"VDA_FLOP",'EPA_US9RT techs'!$F$2:$F$1718,'Service PJ'!G$1),1/AVERAGEIFS('EPA_US9RT techs'!$I$2:$I$1718,'EPA_US9RT techs'!$K$2:$K$1718,'Service PJ'!$B228,'EPA_US9RT techs'!$L$2:$L$1718,'Service PJ'!$A228,'EPA_US9RT techs'!$C$2:$C$1718,"VDA_FLOP",'EPA_US9RT techs'!$F$2:$F$1718,'Service PJ'!G$1)),"")</f>
        <v>0.99734390244251947</v>
      </c>
      <c r="H228" s="1">
        <f>IFERROR(IFERROR(1/AVERAGEIFS('EPA_US9RT techs'!$I$2:$I$1718,'EPA_US9RT techs'!$J$2:$J$1718,'Service PJ'!$D228,'EPA_US9RT techs'!$K$2:$K$1718,'Service PJ'!$B228,'EPA_US9RT techs'!$L$2:$L$1718,'Service PJ'!$A228,'EPA_US9RT techs'!$C$2:$C$1718,"VDA_FLOP",'EPA_US9RT techs'!$F$2:$F$1718,'Service PJ'!H$1),1/AVERAGEIFS('EPA_US9RT techs'!$I$2:$I$1718,'EPA_US9RT techs'!$K$2:$K$1718,'Service PJ'!$B228,'EPA_US9RT techs'!$L$2:$L$1718,'Service PJ'!$A228,'EPA_US9RT techs'!$C$2:$C$1718,"VDA_FLOP",'EPA_US9RT techs'!$F$2:$F$1718,'Service PJ'!H$1)),"")</f>
        <v>1.0492642736343865</v>
      </c>
      <c r="I228" s="1">
        <f>IFERROR(IFERROR(1/AVERAGEIFS('EPA_US9RT techs'!$I$2:$I$1718,'EPA_US9RT techs'!$J$2:$J$1718,'Service PJ'!$D228,'EPA_US9RT techs'!$K$2:$K$1718,'Service PJ'!$B228,'EPA_US9RT techs'!$L$2:$L$1718,'Service PJ'!$A228,'EPA_US9RT techs'!$C$2:$C$1718,"VDA_FLOP",'EPA_US9RT techs'!$F$2:$F$1718,'Service PJ'!I$1),1/AVERAGEIFS('EPA_US9RT techs'!$I$2:$I$1718,'EPA_US9RT techs'!$K$2:$K$1718,'Service PJ'!$B228,'EPA_US9RT techs'!$L$2:$L$1718,'Service PJ'!$A228,'EPA_US9RT techs'!$C$2:$C$1718,"VDA_FLOP",'EPA_US9RT techs'!$F$2:$F$1718,'Service PJ'!I$1)),"")</f>
        <v>1.0791406499291269</v>
      </c>
      <c r="J228" s="1">
        <f>IFERROR(IFERROR(1/AVERAGEIFS('EPA_US9RT techs'!$I$2:$I$1718,'EPA_US9RT techs'!$J$2:$J$1718,'Service PJ'!$D228,'EPA_US9RT techs'!$K$2:$K$1718,'Service PJ'!$B228,'EPA_US9RT techs'!$L$2:$L$1718,'Service PJ'!$A228,'EPA_US9RT techs'!$C$2:$C$1718,"VDA_FLOP",'EPA_US9RT techs'!$F$2:$F$1718,'Service PJ'!J$1),1/AVERAGEIFS('EPA_US9RT techs'!$I$2:$I$1718,'EPA_US9RT techs'!$K$2:$K$1718,'Service PJ'!$B228,'EPA_US9RT techs'!$L$2:$L$1718,'Service PJ'!$A228,'EPA_US9RT techs'!$C$2:$C$1718,"VDA_FLOP",'EPA_US9RT techs'!$F$2:$F$1718,'Service PJ'!J$1)),"")</f>
        <v>1.1046597311095918</v>
      </c>
      <c r="L228" t="str">
        <f>IF(SUM(O228:AR228)=0,"\I: ","")&amp;'Service PJ'!D228&amp;"_"&amp;'Service PJ'!E228&amp;"_"&amp;'Service PJ'!C228</f>
        <v>ICH_PRC_BFG</v>
      </c>
      <c r="M228" t="str">
        <f>"IND"&amp;'Service PJ'!C228</f>
        <v>INDBFG</v>
      </c>
      <c r="N228" t="str">
        <f t="shared" si="182"/>
        <v>ICH_PRC</v>
      </c>
      <c r="O228" s="1">
        <f>'Service shares'!AK228*'Service PJ'!AV228</f>
        <v>0</v>
      </c>
      <c r="P228" s="1">
        <f>'Service shares'!AL228*'Service PJ'!AW228</f>
        <v>0</v>
      </c>
      <c r="Q228" s="1">
        <f>'Service shares'!AM228*'Service PJ'!AX228</f>
        <v>0</v>
      </c>
      <c r="R228" s="1">
        <f>'Service shares'!AN228*'Service PJ'!AY228</f>
        <v>0</v>
      </c>
      <c r="S228" s="1">
        <f>'Service shares'!AO228*'Service PJ'!AZ228</f>
        <v>2.4671216117879959E-2</v>
      </c>
      <c r="T228" s="1">
        <f>'Service shares'!AP228*'Service PJ'!BA228</f>
        <v>0</v>
      </c>
      <c r="U228" s="1">
        <f>'Service shares'!AQ228*'Service PJ'!BB228</f>
        <v>0</v>
      </c>
      <c r="V228" s="14">
        <f>'Service shares'!AR228*'Service PJ'!BC228</f>
        <v>0</v>
      </c>
      <c r="W228" s="1">
        <f>'Service shares'!AS228*'Service PJ'!BD228</f>
        <v>0</v>
      </c>
      <c r="X228" s="1">
        <f>'Service shares'!AT228*'Service PJ'!BE228</f>
        <v>0</v>
      </c>
      <c r="Y228" s="1">
        <f>'Service shares'!AU228*'Service PJ'!BF228</f>
        <v>0</v>
      </c>
      <c r="Z228" s="1">
        <f>'Service shares'!AV228*'Service PJ'!BG228</f>
        <v>0</v>
      </c>
      <c r="AA228" s="1">
        <f>'Service shares'!AW228*'Service PJ'!BH228</f>
        <v>0</v>
      </c>
      <c r="AB228" s="1">
        <f>'Service shares'!AX228*'Service PJ'!BI228</f>
        <v>0</v>
      </c>
      <c r="AC228" s="1">
        <f>'Service shares'!AY228*'Service PJ'!BJ228</f>
        <v>0</v>
      </c>
      <c r="AD228" s="1">
        <f>'Service shares'!AZ228*'Service PJ'!BK228</f>
        <v>0</v>
      </c>
      <c r="AE228" s="1">
        <f>'Service shares'!BA228*'Service PJ'!BL228</f>
        <v>0</v>
      </c>
      <c r="AF228" s="1">
        <f>'Service shares'!BB228*'Service PJ'!BM228</f>
        <v>0</v>
      </c>
      <c r="AG228" s="1">
        <f>'Service shares'!BC228*'Service PJ'!BN228</f>
        <v>0</v>
      </c>
      <c r="AH228" s="1">
        <f>'Service shares'!BD228*'Service PJ'!BO228</f>
        <v>0</v>
      </c>
      <c r="AI228" s="1">
        <f>'Service shares'!BE228*'Service PJ'!BP228</f>
        <v>0</v>
      </c>
      <c r="AJ228" s="1">
        <f>'Service shares'!BF228*'Service PJ'!BQ228</f>
        <v>0</v>
      </c>
      <c r="AK228" s="1">
        <f>'Service shares'!BG228*'Service PJ'!BR228</f>
        <v>0</v>
      </c>
      <c r="AL228" s="1">
        <f>'Service shares'!BH228*'Service PJ'!BS228</f>
        <v>1.6464719951400999E-3</v>
      </c>
      <c r="AM228" s="1">
        <f>'Service shares'!BI228*'Service PJ'!BT228</f>
        <v>0</v>
      </c>
      <c r="AN228" s="1">
        <f>'Service shares'!BJ228*'Service PJ'!BU228</f>
        <v>0</v>
      </c>
      <c r="AO228" s="1">
        <f>'Service shares'!BK228*'Service PJ'!BV228</f>
        <v>0</v>
      </c>
      <c r="AP228" s="1">
        <f>'Service shares'!BL228*'Service PJ'!BW228</f>
        <v>0</v>
      </c>
      <c r="AQ228" s="1">
        <f>'Service shares'!BM228*'Service PJ'!BX228</f>
        <v>0</v>
      </c>
      <c r="AR228" s="1">
        <f>'Service shares'!BN228*'Service PJ'!BY228</f>
        <v>0</v>
      </c>
      <c r="AS228" s="2">
        <v>0</v>
      </c>
      <c r="AU228" t="str">
        <f t="shared" si="151"/>
        <v>ICH_PRC_BFG</v>
      </c>
      <c r="AV228" s="1">
        <f t="shared" ref="AV228:BJ243" si="195">IF($G228="",$F228,$G228)</f>
        <v>0.99734390244251947</v>
      </c>
      <c r="AW228" s="1">
        <f t="shared" si="195"/>
        <v>0.99734390244251947</v>
      </c>
      <c r="AX228" s="1">
        <f t="shared" si="195"/>
        <v>0.99734390244251947</v>
      </c>
      <c r="AY228" s="1">
        <f t="shared" si="195"/>
        <v>0.99734390244251947</v>
      </c>
      <c r="AZ228" s="1">
        <f t="shared" si="195"/>
        <v>0.99734390244251947</v>
      </c>
      <c r="BA228" s="1">
        <f t="shared" si="195"/>
        <v>0.99734390244251947</v>
      </c>
      <c r="BB228" s="1">
        <f t="shared" si="195"/>
        <v>0.99734390244251947</v>
      </c>
      <c r="BC228" s="1">
        <f t="shared" si="195"/>
        <v>0.99734390244251947</v>
      </c>
      <c r="BD228" s="1">
        <f t="shared" si="195"/>
        <v>0.99734390244251947</v>
      </c>
      <c r="BE228" s="1">
        <f t="shared" si="195"/>
        <v>0.99734390244251947</v>
      </c>
      <c r="BF228" s="1">
        <f t="shared" si="195"/>
        <v>0.99734390244251947</v>
      </c>
      <c r="BG228" s="1">
        <f t="shared" si="195"/>
        <v>0.99734390244251947</v>
      </c>
      <c r="BH228" s="1">
        <f t="shared" si="195"/>
        <v>0.99734390244251947</v>
      </c>
      <c r="BI228" s="1">
        <f t="shared" si="195"/>
        <v>0.99734390244251947</v>
      </c>
      <c r="BJ228" s="1">
        <f t="shared" si="195"/>
        <v>0.99734390244251947</v>
      </c>
      <c r="BK228" s="1">
        <f t="shared" si="194"/>
        <v>0.99734390244251947</v>
      </c>
      <c r="BL228" s="1">
        <f t="shared" si="193"/>
        <v>0.99734390244251947</v>
      </c>
      <c r="BM228" s="1">
        <f t="shared" si="193"/>
        <v>0.99734390244251947</v>
      </c>
      <c r="BN228" s="1">
        <f t="shared" si="193"/>
        <v>0.99734390244251947</v>
      </c>
      <c r="BO228" s="1">
        <f t="shared" si="193"/>
        <v>0.99734390244251947</v>
      </c>
      <c r="BP228" s="1">
        <f t="shared" si="193"/>
        <v>0.99734390244251947</v>
      </c>
      <c r="BQ228" s="1">
        <f t="shared" si="193"/>
        <v>0.99734390244251947</v>
      </c>
      <c r="BR228" s="1">
        <f t="shared" si="193"/>
        <v>0.99734390244251947</v>
      </c>
      <c r="BS228" s="1">
        <f t="shared" si="193"/>
        <v>0.99734390244251947</v>
      </c>
      <c r="BT228" s="1">
        <f t="shared" si="193"/>
        <v>0.99734390244251947</v>
      </c>
      <c r="BU228" s="1">
        <f t="shared" si="193"/>
        <v>0.99734390244251947</v>
      </c>
      <c r="BV228" s="1">
        <f t="shared" si="193"/>
        <v>0.99734390244251947</v>
      </c>
      <c r="BW228" s="1">
        <f t="shared" si="193"/>
        <v>0.99734390244251947</v>
      </c>
      <c r="BX228" s="1">
        <f t="shared" si="193"/>
        <v>0.99734390244251947</v>
      </c>
      <c r="BY228" s="1">
        <f t="shared" si="193"/>
        <v>0.99734390244251947</v>
      </c>
      <c r="CC228" t="str">
        <f t="shared" si="184"/>
        <v>PRE</v>
      </c>
      <c r="CD228" t="str">
        <f t="shared" si="185"/>
        <v>ICH_PRC_BFG</v>
      </c>
      <c r="CE228" t="str">
        <f>VLOOKUP(D228,'IND Balance'!$AM$5:$AN$21,2,FALSE)&amp;" - "&amp;VLOOKUP(E228,'MECS_Table 5.4'!$AF$18:$AG$30,2,FALSE)&amp;" - "&amp;VLOOKUP('Service PJ'!M228,'IND Balance'!$AM$22:$AN$32,2,FALSE)</f>
        <v>Chemicals - Process Cool - BF Gas</v>
      </c>
      <c r="CF228" t="s">
        <v>109</v>
      </c>
      <c r="CG228" t="s">
        <v>110</v>
      </c>
      <c r="CL228" t="str">
        <f t="shared" si="186"/>
        <v>ICH_PRC_BFG</v>
      </c>
      <c r="CM228" t="str">
        <f t="shared" si="187"/>
        <v>ICH_PRC</v>
      </c>
      <c r="CN228" s="1">
        <f t="shared" si="152"/>
        <v>0</v>
      </c>
      <c r="CO228" s="1">
        <f t="shared" si="153"/>
        <v>0</v>
      </c>
      <c r="CP228" s="1">
        <f t="shared" si="154"/>
        <v>0</v>
      </c>
      <c r="CQ228" s="1">
        <f t="shared" si="155"/>
        <v>0</v>
      </c>
      <c r="CR228" s="1">
        <f t="shared" si="156"/>
        <v>5.7851085925075449E-4</v>
      </c>
      <c r="CS228" s="1">
        <f t="shared" si="157"/>
        <v>0</v>
      </c>
      <c r="CT228" s="1">
        <f t="shared" si="158"/>
        <v>0</v>
      </c>
      <c r="CU228" s="1">
        <f t="shared" si="159"/>
        <v>0</v>
      </c>
      <c r="CV228" s="1">
        <f t="shared" si="160"/>
        <v>0</v>
      </c>
      <c r="CW228" s="1">
        <f t="shared" si="161"/>
        <v>0</v>
      </c>
      <c r="CX228" s="1">
        <f t="shared" si="162"/>
        <v>0</v>
      </c>
      <c r="CY228" s="1">
        <f t="shared" si="163"/>
        <v>0</v>
      </c>
      <c r="CZ228" s="1">
        <f t="shared" si="164"/>
        <v>0</v>
      </c>
      <c r="DA228" s="1">
        <f t="shared" si="165"/>
        <v>0</v>
      </c>
      <c r="DB228" s="1">
        <f t="shared" si="166"/>
        <v>0</v>
      </c>
      <c r="DC228" s="1">
        <f t="shared" si="167"/>
        <v>0</v>
      </c>
      <c r="DD228" s="1">
        <f t="shared" si="168"/>
        <v>0</v>
      </c>
      <c r="DE228" s="1">
        <f t="shared" si="169"/>
        <v>0</v>
      </c>
      <c r="DF228" s="1">
        <f t="shared" si="170"/>
        <v>0</v>
      </c>
      <c r="DG228" s="1">
        <f t="shared" si="171"/>
        <v>0</v>
      </c>
      <c r="DH228" s="1">
        <f t="shared" si="172"/>
        <v>0</v>
      </c>
      <c r="DI228" s="1">
        <f t="shared" si="173"/>
        <v>0</v>
      </c>
      <c r="DJ228" s="1">
        <f t="shared" si="174"/>
        <v>0</v>
      </c>
      <c r="DK228" s="1">
        <f t="shared" si="175"/>
        <v>5.6084264608781593E-4</v>
      </c>
      <c r="DL228" s="1">
        <f t="shared" si="176"/>
        <v>0</v>
      </c>
      <c r="DM228" s="1">
        <f t="shared" si="177"/>
        <v>0</v>
      </c>
      <c r="DN228" s="1">
        <f t="shared" si="178"/>
        <v>0</v>
      </c>
      <c r="DO228" s="1">
        <f t="shared" si="179"/>
        <v>0</v>
      </c>
      <c r="DP228" s="1">
        <f t="shared" si="180"/>
        <v>0</v>
      </c>
      <c r="DQ228" s="1" t="str">
        <f t="shared" si="181"/>
        <v/>
      </c>
      <c r="DR228" s="1">
        <v>3</v>
      </c>
      <c r="DS228" s="1" t="str">
        <f t="shared" si="188"/>
        <v/>
      </c>
      <c r="DT228" t="str">
        <f t="shared" si="189"/>
        <v/>
      </c>
    </row>
    <row r="229" spans="1:124" x14ac:dyDescent="0.45">
      <c r="A229" t="s">
        <v>159</v>
      </c>
      <c r="B229" t="str">
        <f>VLOOKUP(E229,'EPA_US9RT techs'!$R$26:$S$34,2,FALSE)</f>
        <v>MDR</v>
      </c>
      <c r="C229" t="str">
        <f>'Service shares'!A229</f>
        <v>BFG</v>
      </c>
      <c r="D229" t="str">
        <f>'Service shares'!B229</f>
        <v>ICH</v>
      </c>
      <c r="E229" t="str">
        <f>'Service shares'!C229</f>
        <v>MDR</v>
      </c>
      <c r="F229" s="1">
        <f>IFERROR(1/AVERAGEIFS('EPA_US9RT techs'!$I$2:$I$1718,'EPA_US9RT techs'!$J$2:$J$1718,'Service PJ'!$D229,'EPA_US9RT techs'!$K$2:$K$1718,'Service PJ'!$B229,'EPA_US9RT techs'!$L$2:$L$1718,'Service PJ'!$A229,'EPA_US9RT techs'!$C$2:$C$1718,"VDA_FLOP",'EPA_US9RT techs'!$F$2:$F$1718,'Service PJ'!F$1),1/AVERAGEIFS('EPA_US9RT techs'!$I$2:$I$1718,'EPA_US9RT techs'!$K$2:$K$1718,'Service PJ'!$B229,'EPA_US9RT techs'!$L$2:$L$1718,'Service PJ'!$A229,'EPA_US9RT techs'!$C$2:$C$1718,"VDA_FLOP",'EPA_US9RT techs'!$F$2:$F$1718,'Service PJ'!F$1))</f>
        <v>1</v>
      </c>
      <c r="G229" s="1">
        <f>IFERROR(IFERROR(1/AVERAGEIFS('EPA_US9RT techs'!$I$2:$I$1718,'EPA_US9RT techs'!$J$2:$J$1718,'Service PJ'!$D229,'EPA_US9RT techs'!$K$2:$K$1718,'Service PJ'!$B229,'EPA_US9RT techs'!$L$2:$L$1718,'Service PJ'!$A229,'EPA_US9RT techs'!$C$2:$C$1718,"VDA_FLOP",'EPA_US9RT techs'!$F$2:$F$1718,'Service PJ'!G$1),1/AVERAGEIFS('EPA_US9RT techs'!$I$2:$I$1718,'EPA_US9RT techs'!$K$2:$K$1718,'Service PJ'!$B229,'EPA_US9RT techs'!$L$2:$L$1718,'Service PJ'!$A229,'EPA_US9RT techs'!$C$2:$C$1718,"VDA_FLOP",'EPA_US9RT techs'!$F$2:$F$1718,'Service PJ'!G$1)),"")</f>
        <v>0.99734390244251947</v>
      </c>
      <c r="H229" s="1">
        <f>IFERROR(IFERROR(1/AVERAGEIFS('EPA_US9RT techs'!$I$2:$I$1718,'EPA_US9RT techs'!$J$2:$J$1718,'Service PJ'!$D229,'EPA_US9RT techs'!$K$2:$K$1718,'Service PJ'!$B229,'EPA_US9RT techs'!$L$2:$L$1718,'Service PJ'!$A229,'EPA_US9RT techs'!$C$2:$C$1718,"VDA_FLOP",'EPA_US9RT techs'!$F$2:$F$1718,'Service PJ'!H$1),1/AVERAGEIFS('EPA_US9RT techs'!$I$2:$I$1718,'EPA_US9RT techs'!$K$2:$K$1718,'Service PJ'!$B229,'EPA_US9RT techs'!$L$2:$L$1718,'Service PJ'!$A229,'EPA_US9RT techs'!$C$2:$C$1718,"VDA_FLOP",'EPA_US9RT techs'!$F$2:$F$1718,'Service PJ'!H$1)),"")</f>
        <v>1.0492642736343865</v>
      </c>
      <c r="I229" s="1">
        <f>IFERROR(IFERROR(1/AVERAGEIFS('EPA_US9RT techs'!$I$2:$I$1718,'EPA_US9RT techs'!$J$2:$J$1718,'Service PJ'!$D229,'EPA_US9RT techs'!$K$2:$K$1718,'Service PJ'!$B229,'EPA_US9RT techs'!$L$2:$L$1718,'Service PJ'!$A229,'EPA_US9RT techs'!$C$2:$C$1718,"VDA_FLOP",'EPA_US9RT techs'!$F$2:$F$1718,'Service PJ'!I$1),1/AVERAGEIFS('EPA_US9RT techs'!$I$2:$I$1718,'EPA_US9RT techs'!$K$2:$K$1718,'Service PJ'!$B229,'EPA_US9RT techs'!$L$2:$L$1718,'Service PJ'!$A229,'EPA_US9RT techs'!$C$2:$C$1718,"VDA_FLOP",'EPA_US9RT techs'!$F$2:$F$1718,'Service PJ'!I$1)),"")</f>
        <v>1.0791406499291269</v>
      </c>
      <c r="J229" s="1">
        <f>IFERROR(IFERROR(1/AVERAGEIFS('EPA_US9RT techs'!$I$2:$I$1718,'EPA_US9RT techs'!$J$2:$J$1718,'Service PJ'!$D229,'EPA_US9RT techs'!$K$2:$K$1718,'Service PJ'!$B229,'EPA_US9RT techs'!$L$2:$L$1718,'Service PJ'!$A229,'EPA_US9RT techs'!$C$2:$C$1718,"VDA_FLOP",'EPA_US9RT techs'!$F$2:$F$1718,'Service PJ'!J$1),1/AVERAGEIFS('EPA_US9RT techs'!$I$2:$I$1718,'EPA_US9RT techs'!$K$2:$K$1718,'Service PJ'!$B229,'EPA_US9RT techs'!$L$2:$L$1718,'Service PJ'!$A229,'EPA_US9RT techs'!$C$2:$C$1718,"VDA_FLOP",'EPA_US9RT techs'!$F$2:$F$1718,'Service PJ'!J$1)),"")</f>
        <v>1.1046597311095918</v>
      </c>
      <c r="L229" t="str">
        <f>IF(SUM(O229:AR229)=0,"\I: ","")&amp;'Service PJ'!D229&amp;"_"&amp;'Service PJ'!E229&amp;"_"&amp;'Service PJ'!C229</f>
        <v>ICH_MDR_BFG</v>
      </c>
      <c r="M229" t="str">
        <f>"IND"&amp;'Service PJ'!C229</f>
        <v>INDBFG</v>
      </c>
      <c r="N229" t="str">
        <f t="shared" si="182"/>
        <v>ICH_MDR</v>
      </c>
      <c r="O229" s="1">
        <f>'Service shares'!AK229*'Service PJ'!AV229</f>
        <v>0</v>
      </c>
      <c r="P229" s="1">
        <f>'Service shares'!AL229*'Service PJ'!AW229</f>
        <v>0</v>
      </c>
      <c r="Q229" s="1">
        <f>'Service shares'!AM229*'Service PJ'!AX229</f>
        <v>0</v>
      </c>
      <c r="R229" s="1">
        <f>'Service shares'!AN229*'Service PJ'!AY229</f>
        <v>0</v>
      </c>
      <c r="S229" s="1">
        <f>'Service shares'!AO229*'Service PJ'!AZ229</f>
        <v>0.24397091494347958</v>
      </c>
      <c r="T229" s="1">
        <f>'Service shares'!AP229*'Service PJ'!BA229</f>
        <v>0</v>
      </c>
      <c r="U229" s="1">
        <f>'Service shares'!AQ229*'Service PJ'!BB229</f>
        <v>0</v>
      </c>
      <c r="V229" s="14">
        <f>'Service shares'!AR229*'Service PJ'!BC229</f>
        <v>0</v>
      </c>
      <c r="W229" s="1">
        <f>'Service shares'!AS229*'Service PJ'!BD229</f>
        <v>0</v>
      </c>
      <c r="X229" s="1">
        <f>'Service shares'!AT229*'Service PJ'!BE229</f>
        <v>0</v>
      </c>
      <c r="Y229" s="1">
        <f>'Service shares'!AU229*'Service PJ'!BF229</f>
        <v>0</v>
      </c>
      <c r="Z229" s="1">
        <f>'Service shares'!AV229*'Service PJ'!BG229</f>
        <v>0</v>
      </c>
      <c r="AA229" s="1">
        <f>'Service shares'!AW229*'Service PJ'!BH229</f>
        <v>0</v>
      </c>
      <c r="AB229" s="1">
        <f>'Service shares'!AX229*'Service PJ'!BI229</f>
        <v>0</v>
      </c>
      <c r="AC229" s="1">
        <f>'Service shares'!AY229*'Service PJ'!BJ229</f>
        <v>0</v>
      </c>
      <c r="AD229" s="1">
        <f>'Service shares'!AZ229*'Service PJ'!BK229</f>
        <v>0</v>
      </c>
      <c r="AE229" s="1">
        <f>'Service shares'!BA229*'Service PJ'!BL229</f>
        <v>0</v>
      </c>
      <c r="AF229" s="1">
        <f>'Service shares'!BB229*'Service PJ'!BM229</f>
        <v>0</v>
      </c>
      <c r="AG229" s="1">
        <f>'Service shares'!BC229*'Service PJ'!BN229</f>
        <v>0</v>
      </c>
      <c r="AH229" s="1">
        <f>'Service shares'!BD229*'Service PJ'!BO229</f>
        <v>0</v>
      </c>
      <c r="AI229" s="1">
        <f>'Service shares'!BE229*'Service PJ'!BP229</f>
        <v>0</v>
      </c>
      <c r="AJ229" s="1">
        <f>'Service shares'!BF229*'Service PJ'!BQ229</f>
        <v>0</v>
      </c>
      <c r="AK229" s="1">
        <f>'Service shares'!BG229*'Service PJ'!BR229</f>
        <v>0</v>
      </c>
      <c r="AL229" s="1">
        <f>'Service shares'!BH229*'Service PJ'!BS229</f>
        <v>1.6281778618607655E-2</v>
      </c>
      <c r="AM229" s="1">
        <f>'Service shares'!BI229*'Service PJ'!BT229</f>
        <v>0</v>
      </c>
      <c r="AN229" s="1">
        <f>'Service shares'!BJ229*'Service PJ'!BU229</f>
        <v>0</v>
      </c>
      <c r="AO229" s="1">
        <f>'Service shares'!BK229*'Service PJ'!BV229</f>
        <v>0</v>
      </c>
      <c r="AP229" s="1">
        <f>'Service shares'!BL229*'Service PJ'!BW229</f>
        <v>0</v>
      </c>
      <c r="AQ229" s="1">
        <f>'Service shares'!BM229*'Service PJ'!BX229</f>
        <v>0</v>
      </c>
      <c r="AR229" s="1">
        <f>'Service shares'!BN229*'Service PJ'!BY229</f>
        <v>0</v>
      </c>
      <c r="AS229" s="2">
        <v>0</v>
      </c>
      <c r="AU229" t="str">
        <f t="shared" si="151"/>
        <v>ICH_MDR_BFG</v>
      </c>
      <c r="AV229" s="1">
        <f t="shared" si="195"/>
        <v>0.99734390244251947</v>
      </c>
      <c r="AW229" s="1">
        <f t="shared" si="195"/>
        <v>0.99734390244251947</v>
      </c>
      <c r="AX229" s="1">
        <f t="shared" si="195"/>
        <v>0.99734390244251947</v>
      </c>
      <c r="AY229" s="1">
        <f t="shared" si="195"/>
        <v>0.99734390244251947</v>
      </c>
      <c r="AZ229" s="1">
        <f t="shared" si="195"/>
        <v>0.99734390244251947</v>
      </c>
      <c r="BA229" s="1">
        <f t="shared" si="195"/>
        <v>0.99734390244251947</v>
      </c>
      <c r="BB229" s="1">
        <f t="shared" si="195"/>
        <v>0.99734390244251947</v>
      </c>
      <c r="BC229" s="1">
        <f t="shared" si="195"/>
        <v>0.99734390244251947</v>
      </c>
      <c r="BD229" s="1">
        <f t="shared" si="195"/>
        <v>0.99734390244251947</v>
      </c>
      <c r="BE229" s="1">
        <f t="shared" si="195"/>
        <v>0.99734390244251947</v>
      </c>
      <c r="BF229" s="1">
        <f t="shared" si="195"/>
        <v>0.99734390244251947</v>
      </c>
      <c r="BG229" s="1">
        <f t="shared" si="195"/>
        <v>0.99734390244251947</v>
      </c>
      <c r="BH229" s="1">
        <f t="shared" si="195"/>
        <v>0.99734390244251947</v>
      </c>
      <c r="BI229" s="1">
        <f t="shared" si="195"/>
        <v>0.99734390244251947</v>
      </c>
      <c r="BJ229" s="1">
        <f t="shared" si="195"/>
        <v>0.99734390244251947</v>
      </c>
      <c r="BK229" s="1">
        <f t="shared" si="194"/>
        <v>0.99734390244251947</v>
      </c>
      <c r="BL229" s="1">
        <f t="shared" si="193"/>
        <v>0.99734390244251947</v>
      </c>
      <c r="BM229" s="1">
        <f t="shared" si="193"/>
        <v>0.99734390244251947</v>
      </c>
      <c r="BN229" s="1">
        <f t="shared" si="193"/>
        <v>0.99734390244251947</v>
      </c>
      <c r="BO229" s="1">
        <f t="shared" si="193"/>
        <v>0.99734390244251947</v>
      </c>
      <c r="BP229" s="1">
        <f t="shared" si="193"/>
        <v>0.99734390244251947</v>
      </c>
      <c r="BQ229" s="1">
        <f t="shared" si="193"/>
        <v>0.99734390244251947</v>
      </c>
      <c r="BR229" s="1">
        <f t="shared" si="193"/>
        <v>0.99734390244251947</v>
      </c>
      <c r="BS229" s="1">
        <f t="shared" si="193"/>
        <v>0.99734390244251947</v>
      </c>
      <c r="BT229" s="1">
        <f t="shared" si="193"/>
        <v>0.99734390244251947</v>
      </c>
      <c r="BU229" s="1">
        <f t="shared" si="193"/>
        <v>0.99734390244251947</v>
      </c>
      <c r="BV229" s="1">
        <f t="shared" ref="BM229:BY244" si="196">IF($G229="",$F229,$G229)</f>
        <v>0.99734390244251947</v>
      </c>
      <c r="BW229" s="1">
        <f t="shared" si="196"/>
        <v>0.99734390244251947</v>
      </c>
      <c r="BX229" s="1">
        <f t="shared" si="196"/>
        <v>0.99734390244251947</v>
      </c>
      <c r="BY229" s="1">
        <f t="shared" si="196"/>
        <v>0.99734390244251947</v>
      </c>
      <c r="CC229" t="str">
        <f t="shared" si="184"/>
        <v>PRE</v>
      </c>
      <c r="CD229" t="str">
        <f t="shared" si="185"/>
        <v>ICH_MDR_BFG</v>
      </c>
      <c r="CE229" t="str">
        <f>VLOOKUP(D229,'IND Balance'!$AM$5:$AN$21,2,FALSE)&amp;" - "&amp;VLOOKUP(E229,'MECS_Table 5.4'!$AF$18:$AG$30,2,FALSE)&amp;" - "&amp;VLOOKUP('Service PJ'!M229,'IND Balance'!$AM$22:$AN$32,2,FALSE)</f>
        <v>Chemicals - Machine drive - BF Gas</v>
      </c>
      <c r="CF229" t="s">
        <v>109</v>
      </c>
      <c r="CG229" t="s">
        <v>110</v>
      </c>
      <c r="CL229" t="str">
        <f t="shared" si="186"/>
        <v>ICH_MDR_BFG</v>
      </c>
      <c r="CM229" t="str">
        <f t="shared" si="187"/>
        <v>ICH_MDR</v>
      </c>
      <c r="CN229" s="1">
        <f t="shared" si="152"/>
        <v>0</v>
      </c>
      <c r="CO229" s="1">
        <f t="shared" si="153"/>
        <v>0</v>
      </c>
      <c r="CP229" s="1">
        <f t="shared" si="154"/>
        <v>0</v>
      </c>
      <c r="CQ229" s="1">
        <f t="shared" si="155"/>
        <v>0</v>
      </c>
      <c r="CR229" s="1">
        <f t="shared" si="156"/>
        <v>1.1102369980061401E-3</v>
      </c>
      <c r="CS229" s="1">
        <f t="shared" si="157"/>
        <v>0</v>
      </c>
      <c r="CT229" s="1">
        <f t="shared" si="158"/>
        <v>0</v>
      </c>
      <c r="CU229" s="1">
        <f t="shared" si="159"/>
        <v>0</v>
      </c>
      <c r="CV229" s="1">
        <f t="shared" si="160"/>
        <v>0</v>
      </c>
      <c r="CW229" s="1">
        <f t="shared" si="161"/>
        <v>0</v>
      </c>
      <c r="CX229" s="1">
        <f t="shared" si="162"/>
        <v>0</v>
      </c>
      <c r="CY229" s="1">
        <f t="shared" si="163"/>
        <v>0</v>
      </c>
      <c r="CZ229" s="1">
        <f t="shared" si="164"/>
        <v>0</v>
      </c>
      <c r="DA229" s="1">
        <f t="shared" si="165"/>
        <v>0</v>
      </c>
      <c r="DB229" s="1">
        <f t="shared" si="166"/>
        <v>0</v>
      </c>
      <c r="DC229" s="1">
        <f t="shared" si="167"/>
        <v>0</v>
      </c>
      <c r="DD229" s="1">
        <f t="shared" si="168"/>
        <v>0</v>
      </c>
      <c r="DE229" s="1">
        <f t="shared" si="169"/>
        <v>0</v>
      </c>
      <c r="DF229" s="1">
        <f t="shared" si="170"/>
        <v>0</v>
      </c>
      <c r="DG229" s="1">
        <f t="shared" si="171"/>
        <v>0</v>
      </c>
      <c r="DH229" s="1">
        <f t="shared" si="172"/>
        <v>0</v>
      </c>
      <c r="DI229" s="1">
        <f t="shared" si="173"/>
        <v>0</v>
      </c>
      <c r="DJ229" s="1">
        <f t="shared" si="174"/>
        <v>0</v>
      </c>
      <c r="DK229" s="1">
        <f t="shared" si="175"/>
        <v>1.0642327425311963E-3</v>
      </c>
      <c r="DL229" s="1">
        <f t="shared" si="176"/>
        <v>0</v>
      </c>
      <c r="DM229" s="1">
        <f t="shared" si="177"/>
        <v>0</v>
      </c>
      <c r="DN229" s="1">
        <f t="shared" si="178"/>
        <v>0</v>
      </c>
      <c r="DO229" s="1">
        <f t="shared" si="179"/>
        <v>0</v>
      </c>
      <c r="DP229" s="1">
        <f t="shared" si="180"/>
        <v>0</v>
      </c>
      <c r="DQ229" s="1" t="str">
        <f t="shared" si="181"/>
        <v/>
      </c>
      <c r="DR229" s="1">
        <v>3</v>
      </c>
      <c r="DS229" s="1" t="str">
        <f t="shared" si="188"/>
        <v/>
      </c>
      <c r="DT229" t="str">
        <f t="shared" si="189"/>
        <v/>
      </c>
    </row>
    <row r="230" spans="1:124" x14ac:dyDescent="0.45">
      <c r="A230" t="s">
        <v>159</v>
      </c>
      <c r="B230" t="str">
        <f>VLOOKUP(E230,'EPA_US9RT techs'!$R$26:$S$34,2,FALSE)</f>
        <v>PRH</v>
      </c>
      <c r="C230" t="str">
        <f>'Service shares'!A230</f>
        <v>BFG</v>
      </c>
      <c r="D230" t="str">
        <f>'Service shares'!B230</f>
        <v>ICH</v>
      </c>
      <c r="E230" t="str">
        <f>'Service shares'!C230</f>
        <v>OTP</v>
      </c>
      <c r="F230" s="1">
        <f>IFERROR(1/AVERAGEIFS('EPA_US9RT techs'!$I$2:$I$1718,'EPA_US9RT techs'!$J$2:$J$1718,'Service PJ'!$D230,'EPA_US9RT techs'!$K$2:$K$1718,'Service PJ'!$B230,'EPA_US9RT techs'!$L$2:$L$1718,'Service PJ'!$A230,'EPA_US9RT techs'!$C$2:$C$1718,"VDA_FLOP",'EPA_US9RT techs'!$F$2:$F$1718,'Service PJ'!F$1),1/AVERAGEIFS('EPA_US9RT techs'!$I$2:$I$1718,'EPA_US9RT techs'!$K$2:$K$1718,'Service PJ'!$B230,'EPA_US9RT techs'!$L$2:$L$1718,'Service PJ'!$A230,'EPA_US9RT techs'!$C$2:$C$1718,"VDA_FLOP",'EPA_US9RT techs'!$F$2:$F$1718,'Service PJ'!F$1))</f>
        <v>1</v>
      </c>
      <c r="G230" s="1">
        <f>IFERROR(IFERROR(1/AVERAGEIFS('EPA_US9RT techs'!$I$2:$I$1718,'EPA_US9RT techs'!$J$2:$J$1718,'Service PJ'!$D230,'EPA_US9RT techs'!$K$2:$K$1718,'Service PJ'!$B230,'EPA_US9RT techs'!$L$2:$L$1718,'Service PJ'!$A230,'EPA_US9RT techs'!$C$2:$C$1718,"VDA_FLOP",'EPA_US9RT techs'!$F$2:$F$1718,'Service PJ'!G$1),1/AVERAGEIFS('EPA_US9RT techs'!$I$2:$I$1718,'EPA_US9RT techs'!$K$2:$K$1718,'Service PJ'!$B230,'EPA_US9RT techs'!$L$2:$L$1718,'Service PJ'!$A230,'EPA_US9RT techs'!$C$2:$C$1718,"VDA_FLOP",'EPA_US9RT techs'!$F$2:$F$1718,'Service PJ'!G$1)),"")</f>
        <v>0.99734390244251947</v>
      </c>
      <c r="H230" s="1">
        <f>IFERROR(IFERROR(1/AVERAGEIFS('EPA_US9RT techs'!$I$2:$I$1718,'EPA_US9RT techs'!$J$2:$J$1718,'Service PJ'!$D230,'EPA_US9RT techs'!$K$2:$K$1718,'Service PJ'!$B230,'EPA_US9RT techs'!$L$2:$L$1718,'Service PJ'!$A230,'EPA_US9RT techs'!$C$2:$C$1718,"VDA_FLOP",'EPA_US9RT techs'!$F$2:$F$1718,'Service PJ'!H$1),1/AVERAGEIFS('EPA_US9RT techs'!$I$2:$I$1718,'EPA_US9RT techs'!$K$2:$K$1718,'Service PJ'!$B230,'EPA_US9RT techs'!$L$2:$L$1718,'Service PJ'!$A230,'EPA_US9RT techs'!$C$2:$C$1718,"VDA_FLOP",'EPA_US9RT techs'!$F$2:$F$1718,'Service PJ'!H$1)),"")</f>
        <v>1.0492642736343865</v>
      </c>
      <c r="I230" s="1">
        <f>IFERROR(IFERROR(1/AVERAGEIFS('EPA_US9RT techs'!$I$2:$I$1718,'EPA_US9RT techs'!$J$2:$J$1718,'Service PJ'!$D230,'EPA_US9RT techs'!$K$2:$K$1718,'Service PJ'!$B230,'EPA_US9RT techs'!$L$2:$L$1718,'Service PJ'!$A230,'EPA_US9RT techs'!$C$2:$C$1718,"VDA_FLOP",'EPA_US9RT techs'!$F$2:$F$1718,'Service PJ'!I$1),1/AVERAGEIFS('EPA_US9RT techs'!$I$2:$I$1718,'EPA_US9RT techs'!$K$2:$K$1718,'Service PJ'!$B230,'EPA_US9RT techs'!$L$2:$L$1718,'Service PJ'!$A230,'EPA_US9RT techs'!$C$2:$C$1718,"VDA_FLOP",'EPA_US9RT techs'!$F$2:$F$1718,'Service PJ'!I$1)),"")</f>
        <v>1.0791406499291269</v>
      </c>
      <c r="J230" s="1">
        <f>IFERROR(IFERROR(1/AVERAGEIFS('EPA_US9RT techs'!$I$2:$I$1718,'EPA_US9RT techs'!$J$2:$J$1718,'Service PJ'!$D230,'EPA_US9RT techs'!$K$2:$K$1718,'Service PJ'!$B230,'EPA_US9RT techs'!$L$2:$L$1718,'Service PJ'!$A230,'EPA_US9RT techs'!$C$2:$C$1718,"VDA_FLOP",'EPA_US9RT techs'!$F$2:$F$1718,'Service PJ'!J$1),1/AVERAGEIFS('EPA_US9RT techs'!$I$2:$I$1718,'EPA_US9RT techs'!$K$2:$K$1718,'Service PJ'!$B230,'EPA_US9RT techs'!$L$2:$L$1718,'Service PJ'!$A230,'EPA_US9RT techs'!$C$2:$C$1718,"VDA_FLOP",'EPA_US9RT techs'!$F$2:$F$1718,'Service PJ'!J$1)),"")</f>
        <v>1.1046597311095918</v>
      </c>
      <c r="L230" t="str">
        <f>IF(SUM(O230:AR230)=0,"\I: ","")&amp;'Service PJ'!D230&amp;"_"&amp;'Service PJ'!E230&amp;"_"&amp;'Service PJ'!C230</f>
        <v>ICH_OTP_BFG</v>
      </c>
      <c r="M230" t="str">
        <f>"IND"&amp;'Service PJ'!C230</f>
        <v>INDBFG</v>
      </c>
      <c r="N230" t="str">
        <f t="shared" si="182"/>
        <v>ICH_OTP</v>
      </c>
      <c r="O230" s="1">
        <f>'Service shares'!AK230*'Service PJ'!AV230</f>
        <v>0</v>
      </c>
      <c r="P230" s="1">
        <f>'Service shares'!AL230*'Service PJ'!AW230</f>
        <v>0</v>
      </c>
      <c r="Q230" s="1">
        <f>'Service shares'!AM230*'Service PJ'!AX230</f>
        <v>0</v>
      </c>
      <c r="R230" s="1">
        <f>'Service shares'!AN230*'Service PJ'!AY230</f>
        <v>0</v>
      </c>
      <c r="S230" s="1">
        <f>'Service shares'!AO230*'Service PJ'!AZ230</f>
        <v>0.43859939765119921</v>
      </c>
      <c r="T230" s="1">
        <f>'Service shares'!AP230*'Service PJ'!BA230</f>
        <v>0</v>
      </c>
      <c r="U230" s="1">
        <f>'Service shares'!AQ230*'Service PJ'!BB230</f>
        <v>0</v>
      </c>
      <c r="V230" s="14">
        <f>'Service shares'!AR230*'Service PJ'!BC230</f>
        <v>0</v>
      </c>
      <c r="W230" s="1">
        <f>'Service shares'!AS230*'Service PJ'!BD230</f>
        <v>0</v>
      </c>
      <c r="X230" s="1">
        <f>'Service shares'!AT230*'Service PJ'!BE230</f>
        <v>0</v>
      </c>
      <c r="Y230" s="1">
        <f>'Service shares'!AU230*'Service PJ'!BF230</f>
        <v>0</v>
      </c>
      <c r="Z230" s="1">
        <f>'Service shares'!AV230*'Service PJ'!BG230</f>
        <v>0</v>
      </c>
      <c r="AA230" s="1">
        <f>'Service shares'!AW230*'Service PJ'!BH230</f>
        <v>0</v>
      </c>
      <c r="AB230" s="1">
        <f>'Service shares'!AX230*'Service PJ'!BI230</f>
        <v>0</v>
      </c>
      <c r="AC230" s="1">
        <f>'Service shares'!AY230*'Service PJ'!BJ230</f>
        <v>0</v>
      </c>
      <c r="AD230" s="1">
        <f>'Service shares'!AZ230*'Service PJ'!BK230</f>
        <v>0</v>
      </c>
      <c r="AE230" s="1">
        <f>'Service shares'!BA230*'Service PJ'!BL230</f>
        <v>0</v>
      </c>
      <c r="AF230" s="1">
        <f>'Service shares'!BB230*'Service PJ'!BM230</f>
        <v>0</v>
      </c>
      <c r="AG230" s="1">
        <f>'Service shares'!BC230*'Service PJ'!BN230</f>
        <v>0</v>
      </c>
      <c r="AH230" s="1">
        <f>'Service shares'!BD230*'Service PJ'!BO230</f>
        <v>0</v>
      </c>
      <c r="AI230" s="1">
        <f>'Service shares'!BE230*'Service PJ'!BP230</f>
        <v>0</v>
      </c>
      <c r="AJ230" s="1">
        <f>'Service shares'!BF230*'Service PJ'!BQ230</f>
        <v>0</v>
      </c>
      <c r="AK230" s="1">
        <f>'Service shares'!BG230*'Service PJ'!BR230</f>
        <v>0</v>
      </c>
      <c r="AL230" s="1">
        <f>'Service shares'!BH230*'Service PJ'!BS230</f>
        <v>2.9270613246935109E-2</v>
      </c>
      <c r="AM230" s="1">
        <f>'Service shares'!BI230*'Service PJ'!BT230</f>
        <v>0</v>
      </c>
      <c r="AN230" s="1">
        <f>'Service shares'!BJ230*'Service PJ'!BU230</f>
        <v>0</v>
      </c>
      <c r="AO230" s="1">
        <f>'Service shares'!BK230*'Service PJ'!BV230</f>
        <v>0</v>
      </c>
      <c r="AP230" s="1">
        <f>'Service shares'!BL230*'Service PJ'!BW230</f>
        <v>0</v>
      </c>
      <c r="AQ230" s="1">
        <f>'Service shares'!BM230*'Service PJ'!BX230</f>
        <v>0</v>
      </c>
      <c r="AR230" s="1">
        <f>'Service shares'!BN230*'Service PJ'!BY230</f>
        <v>0</v>
      </c>
      <c r="AS230" s="2">
        <v>0</v>
      </c>
      <c r="AU230" t="str">
        <f t="shared" si="151"/>
        <v>ICH_OTP_BFG</v>
      </c>
      <c r="AV230" s="1">
        <f t="shared" si="195"/>
        <v>0.99734390244251947</v>
      </c>
      <c r="AW230" s="1">
        <f t="shared" si="195"/>
        <v>0.99734390244251947</v>
      </c>
      <c r="AX230" s="1">
        <f t="shared" si="195"/>
        <v>0.99734390244251947</v>
      </c>
      <c r="AY230" s="1">
        <f t="shared" si="195"/>
        <v>0.99734390244251947</v>
      </c>
      <c r="AZ230" s="1">
        <f t="shared" si="195"/>
        <v>0.99734390244251947</v>
      </c>
      <c r="BA230" s="1">
        <f t="shared" si="195"/>
        <v>0.99734390244251947</v>
      </c>
      <c r="BB230" s="1">
        <f t="shared" si="195"/>
        <v>0.99734390244251947</v>
      </c>
      <c r="BC230" s="1">
        <f t="shared" si="195"/>
        <v>0.99734390244251947</v>
      </c>
      <c r="BD230" s="1">
        <f t="shared" si="195"/>
        <v>0.99734390244251947</v>
      </c>
      <c r="BE230" s="1">
        <f t="shared" si="195"/>
        <v>0.99734390244251947</v>
      </c>
      <c r="BF230" s="1">
        <f t="shared" si="195"/>
        <v>0.99734390244251947</v>
      </c>
      <c r="BG230" s="1">
        <f t="shared" si="195"/>
        <v>0.99734390244251947</v>
      </c>
      <c r="BH230" s="1">
        <f t="shared" si="195"/>
        <v>0.99734390244251947</v>
      </c>
      <c r="BI230" s="1">
        <f t="shared" si="195"/>
        <v>0.99734390244251947</v>
      </c>
      <c r="BJ230" s="1">
        <f t="shared" si="195"/>
        <v>0.99734390244251947</v>
      </c>
      <c r="BK230" s="1">
        <f t="shared" si="194"/>
        <v>0.99734390244251947</v>
      </c>
      <c r="BL230" s="1">
        <f t="shared" si="193"/>
        <v>0.99734390244251947</v>
      </c>
      <c r="BM230" s="1">
        <f t="shared" si="196"/>
        <v>0.99734390244251947</v>
      </c>
      <c r="BN230" s="1">
        <f t="shared" si="196"/>
        <v>0.99734390244251947</v>
      </c>
      <c r="BO230" s="1">
        <f t="shared" si="196"/>
        <v>0.99734390244251947</v>
      </c>
      <c r="BP230" s="1">
        <f t="shared" si="196"/>
        <v>0.99734390244251947</v>
      </c>
      <c r="BQ230" s="1">
        <f t="shared" si="196"/>
        <v>0.99734390244251947</v>
      </c>
      <c r="BR230" s="1">
        <f t="shared" si="196"/>
        <v>0.99734390244251947</v>
      </c>
      <c r="BS230" s="1">
        <f t="shared" si="196"/>
        <v>0.99734390244251947</v>
      </c>
      <c r="BT230" s="1">
        <f t="shared" si="196"/>
        <v>0.99734390244251947</v>
      </c>
      <c r="BU230" s="1">
        <f t="shared" si="196"/>
        <v>0.99734390244251947</v>
      </c>
      <c r="BV230" s="1">
        <f t="shared" si="196"/>
        <v>0.99734390244251947</v>
      </c>
      <c r="BW230" s="1">
        <f t="shared" si="196"/>
        <v>0.99734390244251947</v>
      </c>
      <c r="BX230" s="1">
        <f t="shared" si="196"/>
        <v>0.99734390244251947</v>
      </c>
      <c r="BY230" s="1">
        <f t="shared" si="196"/>
        <v>0.99734390244251947</v>
      </c>
      <c r="CC230" t="str">
        <f t="shared" si="184"/>
        <v>PRE</v>
      </c>
      <c r="CD230" t="str">
        <f t="shared" si="185"/>
        <v>ICH_OTP_BFG</v>
      </c>
      <c r="CE230" t="str">
        <f>VLOOKUP(D230,'IND Balance'!$AM$5:$AN$21,2,FALSE)&amp;" - "&amp;VLOOKUP(E230,'MECS_Table 5.4'!$AF$18:$AG$30,2,FALSE)&amp;" - "&amp;VLOOKUP('Service PJ'!M230,'IND Balance'!$AM$22:$AN$32,2,FALSE)</f>
        <v>Chemicals - Other process - BF Gas</v>
      </c>
      <c r="CF230" t="s">
        <v>109</v>
      </c>
      <c r="CG230" t="s">
        <v>110</v>
      </c>
      <c r="CL230" t="str">
        <f t="shared" si="186"/>
        <v>ICH_OTP_BFG</v>
      </c>
      <c r="CM230" t="str">
        <f t="shared" si="187"/>
        <v>ICH_OTP</v>
      </c>
      <c r="CN230" s="1">
        <f t="shared" si="152"/>
        <v>0</v>
      </c>
      <c r="CO230" s="1">
        <f t="shared" si="153"/>
        <v>0</v>
      </c>
      <c r="CP230" s="1">
        <f t="shared" si="154"/>
        <v>0</v>
      </c>
      <c r="CQ230" s="1">
        <f t="shared" si="155"/>
        <v>0</v>
      </c>
      <c r="CR230" s="1">
        <f t="shared" si="156"/>
        <v>5.9487127501633586E-3</v>
      </c>
      <c r="CS230" s="1">
        <f t="shared" si="157"/>
        <v>0</v>
      </c>
      <c r="CT230" s="1">
        <f t="shared" si="158"/>
        <v>0</v>
      </c>
      <c r="CU230" s="1">
        <f t="shared" si="159"/>
        <v>0</v>
      </c>
      <c r="CV230" s="1">
        <f t="shared" si="160"/>
        <v>0</v>
      </c>
      <c r="CW230" s="1">
        <f t="shared" si="161"/>
        <v>0</v>
      </c>
      <c r="CX230" s="1">
        <f t="shared" si="162"/>
        <v>0</v>
      </c>
      <c r="CY230" s="1">
        <f t="shared" si="163"/>
        <v>0</v>
      </c>
      <c r="CZ230" s="1">
        <f t="shared" si="164"/>
        <v>0</v>
      </c>
      <c r="DA230" s="1">
        <f t="shared" si="165"/>
        <v>0</v>
      </c>
      <c r="DB230" s="1">
        <f t="shared" si="166"/>
        <v>0</v>
      </c>
      <c r="DC230" s="1">
        <f t="shared" si="167"/>
        <v>0</v>
      </c>
      <c r="DD230" s="1">
        <f t="shared" si="168"/>
        <v>0</v>
      </c>
      <c r="DE230" s="1">
        <f t="shared" si="169"/>
        <v>0</v>
      </c>
      <c r="DF230" s="1">
        <f t="shared" si="170"/>
        <v>0</v>
      </c>
      <c r="DG230" s="1">
        <f t="shared" si="171"/>
        <v>0</v>
      </c>
      <c r="DH230" s="1">
        <f t="shared" si="172"/>
        <v>0</v>
      </c>
      <c r="DI230" s="1">
        <f t="shared" si="173"/>
        <v>0</v>
      </c>
      <c r="DJ230" s="1">
        <f t="shared" si="174"/>
        <v>0</v>
      </c>
      <c r="DK230" s="1">
        <f t="shared" si="175"/>
        <v>3.8812028540534294E-3</v>
      </c>
      <c r="DL230" s="1">
        <f t="shared" si="176"/>
        <v>0</v>
      </c>
      <c r="DM230" s="1">
        <f t="shared" si="177"/>
        <v>0</v>
      </c>
      <c r="DN230" s="1">
        <f t="shared" si="178"/>
        <v>0</v>
      </c>
      <c r="DO230" s="1">
        <f t="shared" si="179"/>
        <v>0</v>
      </c>
      <c r="DP230" s="1">
        <f t="shared" si="180"/>
        <v>0</v>
      </c>
      <c r="DQ230" s="1" t="str">
        <f t="shared" si="181"/>
        <v/>
      </c>
      <c r="DR230" s="1">
        <v>3</v>
      </c>
      <c r="DS230" s="1" t="str">
        <f t="shared" si="188"/>
        <v/>
      </c>
      <c r="DT230" t="str">
        <f t="shared" si="189"/>
        <v/>
      </c>
    </row>
    <row r="231" spans="1:124" x14ac:dyDescent="0.45">
      <c r="A231" t="s">
        <v>159</v>
      </c>
      <c r="B231" t="str">
        <f>VLOOKUP(E231,'EPA_US9RT techs'!$R$26:$S$34,2,FALSE)</f>
        <v>OTH</v>
      </c>
      <c r="C231" t="str">
        <f>'Service shares'!A231</f>
        <v>BFG</v>
      </c>
      <c r="D231" t="str">
        <f>'Service shares'!B231</f>
        <v>ICH</v>
      </c>
      <c r="E231" t="str">
        <f>'Service shares'!C231</f>
        <v>SPC</v>
      </c>
      <c r="F231" s="1">
        <f>IFERROR(1/AVERAGEIFS('EPA_US9RT techs'!$I$2:$I$1718,'EPA_US9RT techs'!$J$2:$J$1718,'Service PJ'!$D231,'EPA_US9RT techs'!$K$2:$K$1718,'Service PJ'!$B231,'EPA_US9RT techs'!$L$2:$L$1718,'Service PJ'!$A231,'EPA_US9RT techs'!$C$2:$C$1718,"VDA_FLOP",'EPA_US9RT techs'!$F$2:$F$1718,'Service PJ'!F$1),1/AVERAGEIFS('EPA_US9RT techs'!$I$2:$I$1718,'EPA_US9RT techs'!$K$2:$K$1718,'Service PJ'!$B231,'EPA_US9RT techs'!$L$2:$L$1718,'Service PJ'!$A231,'EPA_US9RT techs'!$C$2:$C$1718,"VDA_FLOP",'EPA_US9RT techs'!$F$2:$F$1718,'Service PJ'!F$1))</f>
        <v>1</v>
      </c>
      <c r="G231" s="1">
        <f>IFERROR(IFERROR(1/AVERAGEIFS('EPA_US9RT techs'!$I$2:$I$1718,'EPA_US9RT techs'!$J$2:$J$1718,'Service PJ'!$D231,'EPA_US9RT techs'!$K$2:$K$1718,'Service PJ'!$B231,'EPA_US9RT techs'!$L$2:$L$1718,'Service PJ'!$A231,'EPA_US9RT techs'!$C$2:$C$1718,"VDA_FLOP",'EPA_US9RT techs'!$F$2:$F$1718,'Service PJ'!G$1),1/AVERAGEIFS('EPA_US9RT techs'!$I$2:$I$1718,'EPA_US9RT techs'!$K$2:$K$1718,'Service PJ'!$B231,'EPA_US9RT techs'!$L$2:$L$1718,'Service PJ'!$A231,'EPA_US9RT techs'!$C$2:$C$1718,"VDA_FLOP",'EPA_US9RT techs'!$F$2:$F$1718,'Service PJ'!G$1)),"")</f>
        <v>0.99734390244251947</v>
      </c>
      <c r="H231" s="1">
        <f>IFERROR(IFERROR(1/AVERAGEIFS('EPA_US9RT techs'!$I$2:$I$1718,'EPA_US9RT techs'!$J$2:$J$1718,'Service PJ'!$D231,'EPA_US9RT techs'!$K$2:$K$1718,'Service PJ'!$B231,'EPA_US9RT techs'!$L$2:$L$1718,'Service PJ'!$A231,'EPA_US9RT techs'!$C$2:$C$1718,"VDA_FLOP",'EPA_US9RT techs'!$F$2:$F$1718,'Service PJ'!H$1),1/AVERAGEIFS('EPA_US9RT techs'!$I$2:$I$1718,'EPA_US9RT techs'!$K$2:$K$1718,'Service PJ'!$B231,'EPA_US9RT techs'!$L$2:$L$1718,'Service PJ'!$A231,'EPA_US9RT techs'!$C$2:$C$1718,"VDA_FLOP",'EPA_US9RT techs'!$F$2:$F$1718,'Service PJ'!H$1)),"")</f>
        <v>1.0492642736343865</v>
      </c>
      <c r="I231" s="1">
        <f>IFERROR(IFERROR(1/AVERAGEIFS('EPA_US9RT techs'!$I$2:$I$1718,'EPA_US9RT techs'!$J$2:$J$1718,'Service PJ'!$D231,'EPA_US9RT techs'!$K$2:$K$1718,'Service PJ'!$B231,'EPA_US9RT techs'!$L$2:$L$1718,'Service PJ'!$A231,'EPA_US9RT techs'!$C$2:$C$1718,"VDA_FLOP",'EPA_US9RT techs'!$F$2:$F$1718,'Service PJ'!I$1),1/AVERAGEIFS('EPA_US9RT techs'!$I$2:$I$1718,'EPA_US9RT techs'!$K$2:$K$1718,'Service PJ'!$B231,'EPA_US9RT techs'!$L$2:$L$1718,'Service PJ'!$A231,'EPA_US9RT techs'!$C$2:$C$1718,"VDA_FLOP",'EPA_US9RT techs'!$F$2:$F$1718,'Service PJ'!I$1)),"")</f>
        <v>1.0791406499291269</v>
      </c>
      <c r="J231" s="1">
        <f>IFERROR(IFERROR(1/AVERAGEIFS('EPA_US9RT techs'!$I$2:$I$1718,'EPA_US9RT techs'!$J$2:$J$1718,'Service PJ'!$D231,'EPA_US9RT techs'!$K$2:$K$1718,'Service PJ'!$B231,'EPA_US9RT techs'!$L$2:$L$1718,'Service PJ'!$A231,'EPA_US9RT techs'!$C$2:$C$1718,"VDA_FLOP",'EPA_US9RT techs'!$F$2:$F$1718,'Service PJ'!J$1),1/AVERAGEIFS('EPA_US9RT techs'!$I$2:$I$1718,'EPA_US9RT techs'!$K$2:$K$1718,'Service PJ'!$B231,'EPA_US9RT techs'!$L$2:$L$1718,'Service PJ'!$A231,'EPA_US9RT techs'!$C$2:$C$1718,"VDA_FLOP",'EPA_US9RT techs'!$F$2:$F$1718,'Service PJ'!J$1)),"")</f>
        <v>1.1046597311095918</v>
      </c>
      <c r="L231" t="str">
        <f>IF(SUM(O231:AR231)=0,"\I: ","")&amp;'Service PJ'!D231&amp;"_"&amp;'Service PJ'!E231&amp;"_"&amp;'Service PJ'!C231</f>
        <v>ICH_SPC_BFG</v>
      </c>
      <c r="M231" t="str">
        <f>"IND"&amp;'Service PJ'!C231</f>
        <v>INDBFG</v>
      </c>
      <c r="N231" t="str">
        <f t="shared" si="182"/>
        <v>ICH_SPC</v>
      </c>
      <c r="O231" s="1">
        <f>'Service shares'!AK231*'Service PJ'!AV231</f>
        <v>0</v>
      </c>
      <c r="P231" s="1">
        <f>'Service shares'!AL231*'Service PJ'!AW231</f>
        <v>0</v>
      </c>
      <c r="Q231" s="1">
        <f>'Service shares'!AM231*'Service PJ'!AX231</f>
        <v>0</v>
      </c>
      <c r="R231" s="1">
        <f>'Service shares'!AN231*'Service PJ'!AY231</f>
        <v>0</v>
      </c>
      <c r="S231" s="1">
        <f>'Service shares'!AO231*'Service PJ'!AZ231</f>
        <v>0.21381720635495963</v>
      </c>
      <c r="T231" s="1">
        <f>'Service shares'!AP231*'Service PJ'!BA231</f>
        <v>0</v>
      </c>
      <c r="U231" s="1">
        <f>'Service shares'!AQ231*'Service PJ'!BB231</f>
        <v>0</v>
      </c>
      <c r="V231" s="14">
        <f>'Service shares'!AR231*'Service PJ'!BC231</f>
        <v>0</v>
      </c>
      <c r="W231" s="1">
        <f>'Service shares'!AS231*'Service PJ'!BD231</f>
        <v>0</v>
      </c>
      <c r="X231" s="1">
        <f>'Service shares'!AT231*'Service PJ'!BE231</f>
        <v>0</v>
      </c>
      <c r="Y231" s="1">
        <f>'Service shares'!AU231*'Service PJ'!BF231</f>
        <v>0</v>
      </c>
      <c r="Z231" s="1">
        <f>'Service shares'!AV231*'Service PJ'!BG231</f>
        <v>0</v>
      </c>
      <c r="AA231" s="1">
        <f>'Service shares'!AW231*'Service PJ'!BH231</f>
        <v>0</v>
      </c>
      <c r="AB231" s="1">
        <f>'Service shares'!AX231*'Service PJ'!BI231</f>
        <v>0</v>
      </c>
      <c r="AC231" s="1">
        <f>'Service shares'!AY231*'Service PJ'!BJ231</f>
        <v>0</v>
      </c>
      <c r="AD231" s="1">
        <f>'Service shares'!AZ231*'Service PJ'!BK231</f>
        <v>0</v>
      </c>
      <c r="AE231" s="1">
        <f>'Service shares'!BA231*'Service PJ'!BL231</f>
        <v>0</v>
      </c>
      <c r="AF231" s="1">
        <f>'Service shares'!BB231*'Service PJ'!BM231</f>
        <v>0</v>
      </c>
      <c r="AG231" s="1">
        <f>'Service shares'!BC231*'Service PJ'!BN231</f>
        <v>0</v>
      </c>
      <c r="AH231" s="1">
        <f>'Service shares'!BD231*'Service PJ'!BO231</f>
        <v>0</v>
      </c>
      <c r="AI231" s="1">
        <f>'Service shares'!BE231*'Service PJ'!BP231</f>
        <v>0</v>
      </c>
      <c r="AJ231" s="1">
        <f>'Service shares'!BF231*'Service PJ'!BQ231</f>
        <v>0</v>
      </c>
      <c r="AK231" s="1">
        <f>'Service shares'!BG231*'Service PJ'!BR231</f>
        <v>0</v>
      </c>
      <c r="AL231" s="1">
        <f>'Service shares'!BH231*'Service PJ'!BS231</f>
        <v>1.4269423957880866E-2</v>
      </c>
      <c r="AM231" s="1">
        <f>'Service shares'!BI231*'Service PJ'!BT231</f>
        <v>0</v>
      </c>
      <c r="AN231" s="1">
        <f>'Service shares'!BJ231*'Service PJ'!BU231</f>
        <v>0</v>
      </c>
      <c r="AO231" s="1">
        <f>'Service shares'!BK231*'Service PJ'!BV231</f>
        <v>0</v>
      </c>
      <c r="AP231" s="1">
        <f>'Service shares'!BL231*'Service PJ'!BW231</f>
        <v>0</v>
      </c>
      <c r="AQ231" s="1">
        <f>'Service shares'!BM231*'Service PJ'!BX231</f>
        <v>0</v>
      </c>
      <c r="AR231" s="1">
        <f>'Service shares'!BN231*'Service PJ'!BY231</f>
        <v>0</v>
      </c>
      <c r="AS231" s="2">
        <v>0</v>
      </c>
      <c r="AU231" t="str">
        <f t="shared" si="151"/>
        <v>ICH_SPC_BFG</v>
      </c>
      <c r="AV231" s="1">
        <f t="shared" si="195"/>
        <v>0.99734390244251947</v>
      </c>
      <c r="AW231" s="1">
        <f t="shared" si="195"/>
        <v>0.99734390244251947</v>
      </c>
      <c r="AX231" s="1">
        <f t="shared" si="195"/>
        <v>0.99734390244251947</v>
      </c>
      <c r="AY231" s="1">
        <f t="shared" si="195"/>
        <v>0.99734390244251947</v>
      </c>
      <c r="AZ231" s="1">
        <f t="shared" si="195"/>
        <v>0.99734390244251947</v>
      </c>
      <c r="BA231" s="1">
        <f t="shared" si="195"/>
        <v>0.99734390244251947</v>
      </c>
      <c r="BB231" s="1">
        <f t="shared" si="195"/>
        <v>0.99734390244251947</v>
      </c>
      <c r="BC231" s="1">
        <f t="shared" si="195"/>
        <v>0.99734390244251947</v>
      </c>
      <c r="BD231" s="1">
        <f t="shared" si="195"/>
        <v>0.99734390244251947</v>
      </c>
      <c r="BE231" s="1">
        <f t="shared" si="195"/>
        <v>0.99734390244251947</v>
      </c>
      <c r="BF231" s="1">
        <f t="shared" si="195"/>
        <v>0.99734390244251947</v>
      </c>
      <c r="BG231" s="1">
        <f t="shared" si="195"/>
        <v>0.99734390244251947</v>
      </c>
      <c r="BH231" s="1">
        <f t="shared" si="195"/>
        <v>0.99734390244251947</v>
      </c>
      <c r="BI231" s="1">
        <f t="shared" si="195"/>
        <v>0.99734390244251947</v>
      </c>
      <c r="BJ231" s="1">
        <f t="shared" si="195"/>
        <v>0.99734390244251947</v>
      </c>
      <c r="BK231" s="1">
        <f t="shared" si="194"/>
        <v>0.99734390244251947</v>
      </c>
      <c r="BL231" s="1">
        <f t="shared" si="193"/>
        <v>0.99734390244251947</v>
      </c>
      <c r="BM231" s="1">
        <f t="shared" si="196"/>
        <v>0.99734390244251947</v>
      </c>
      <c r="BN231" s="1">
        <f t="shared" si="196"/>
        <v>0.99734390244251947</v>
      </c>
      <c r="BO231" s="1">
        <f t="shared" si="196"/>
        <v>0.99734390244251947</v>
      </c>
      <c r="BP231" s="1">
        <f t="shared" si="196"/>
        <v>0.99734390244251947</v>
      </c>
      <c r="BQ231" s="1">
        <f t="shared" si="196"/>
        <v>0.99734390244251947</v>
      </c>
      <c r="BR231" s="1">
        <f t="shared" si="196"/>
        <v>0.99734390244251947</v>
      </c>
      <c r="BS231" s="1">
        <f t="shared" si="196"/>
        <v>0.99734390244251947</v>
      </c>
      <c r="BT231" s="1">
        <f t="shared" si="196"/>
        <v>0.99734390244251947</v>
      </c>
      <c r="BU231" s="1">
        <f t="shared" si="196"/>
        <v>0.99734390244251947</v>
      </c>
      <c r="BV231" s="1">
        <f t="shared" si="196"/>
        <v>0.99734390244251947</v>
      </c>
      <c r="BW231" s="1">
        <f t="shared" si="196"/>
        <v>0.99734390244251947</v>
      </c>
      <c r="BX231" s="1">
        <f t="shared" si="196"/>
        <v>0.99734390244251947</v>
      </c>
      <c r="BY231" s="1">
        <f t="shared" si="196"/>
        <v>0.99734390244251947</v>
      </c>
      <c r="CC231" t="str">
        <f t="shared" si="184"/>
        <v>PRE</v>
      </c>
      <c r="CD231" t="str">
        <f t="shared" si="185"/>
        <v>ICH_SPC_BFG</v>
      </c>
      <c r="CE231" t="str">
        <f>VLOOKUP(D231,'IND Balance'!$AM$5:$AN$21,2,FALSE)&amp;" - "&amp;VLOOKUP(E231,'MECS_Table 5.4'!$AF$18:$AG$30,2,FALSE)&amp;" - "&amp;VLOOKUP('Service PJ'!M231,'IND Balance'!$AM$22:$AN$32,2,FALSE)</f>
        <v>Chemicals - Space conditioning - BF Gas</v>
      </c>
      <c r="CF231" t="s">
        <v>109</v>
      </c>
      <c r="CG231" t="s">
        <v>110</v>
      </c>
      <c r="CL231" t="str">
        <f t="shared" si="186"/>
        <v>ICH_SPC_BFG</v>
      </c>
      <c r="CM231" t="str">
        <f t="shared" si="187"/>
        <v>ICH_SPC</v>
      </c>
      <c r="CN231" s="1">
        <f t="shared" si="152"/>
        <v>0</v>
      </c>
      <c r="CO231" s="1">
        <f t="shared" si="153"/>
        <v>0</v>
      </c>
      <c r="CP231" s="1">
        <f t="shared" si="154"/>
        <v>0</v>
      </c>
      <c r="CQ231" s="1">
        <f t="shared" si="155"/>
        <v>0</v>
      </c>
      <c r="CR231" s="1">
        <f t="shared" si="156"/>
        <v>6.0167177253015632E-3</v>
      </c>
      <c r="CS231" s="1">
        <f t="shared" si="157"/>
        <v>0</v>
      </c>
      <c r="CT231" s="1">
        <f t="shared" si="158"/>
        <v>0</v>
      </c>
      <c r="CU231" s="1">
        <f t="shared" si="159"/>
        <v>0</v>
      </c>
      <c r="CV231" s="1">
        <f t="shared" si="160"/>
        <v>0</v>
      </c>
      <c r="CW231" s="1">
        <f t="shared" si="161"/>
        <v>0</v>
      </c>
      <c r="CX231" s="1">
        <f t="shared" si="162"/>
        <v>0</v>
      </c>
      <c r="CY231" s="1">
        <f t="shared" si="163"/>
        <v>0</v>
      </c>
      <c r="CZ231" s="1">
        <f t="shared" si="164"/>
        <v>0</v>
      </c>
      <c r="DA231" s="1">
        <f t="shared" si="165"/>
        <v>0</v>
      </c>
      <c r="DB231" s="1">
        <f t="shared" si="166"/>
        <v>0</v>
      </c>
      <c r="DC231" s="1">
        <f t="shared" si="167"/>
        <v>0</v>
      </c>
      <c r="DD231" s="1">
        <f t="shared" si="168"/>
        <v>0</v>
      </c>
      <c r="DE231" s="1">
        <f t="shared" si="169"/>
        <v>0</v>
      </c>
      <c r="DF231" s="1">
        <f t="shared" si="170"/>
        <v>0</v>
      </c>
      <c r="DG231" s="1">
        <f t="shared" si="171"/>
        <v>0</v>
      </c>
      <c r="DH231" s="1">
        <f t="shared" si="172"/>
        <v>0</v>
      </c>
      <c r="DI231" s="1">
        <f t="shared" si="173"/>
        <v>0</v>
      </c>
      <c r="DJ231" s="1">
        <f t="shared" si="174"/>
        <v>0</v>
      </c>
      <c r="DK231" s="1">
        <f t="shared" si="175"/>
        <v>5.2254927554785148E-3</v>
      </c>
      <c r="DL231" s="1">
        <f t="shared" si="176"/>
        <v>0</v>
      </c>
      <c r="DM231" s="1">
        <f t="shared" si="177"/>
        <v>0</v>
      </c>
      <c r="DN231" s="1">
        <f t="shared" si="178"/>
        <v>0</v>
      </c>
      <c r="DO231" s="1">
        <f t="shared" si="179"/>
        <v>0</v>
      </c>
      <c r="DP231" s="1">
        <f t="shared" si="180"/>
        <v>0</v>
      </c>
      <c r="DQ231" s="1" t="str">
        <f t="shared" si="181"/>
        <v/>
      </c>
      <c r="DR231" s="1">
        <v>3</v>
      </c>
      <c r="DS231" s="1" t="str">
        <f t="shared" si="188"/>
        <v/>
      </c>
      <c r="DT231" t="str">
        <f t="shared" si="189"/>
        <v/>
      </c>
    </row>
    <row r="232" spans="1:124" x14ac:dyDescent="0.45">
      <c r="A232" t="s">
        <v>159</v>
      </c>
      <c r="B232" t="str">
        <f>VLOOKUP(E232,'EPA_US9RT techs'!$R$26:$S$34,2,FALSE)</f>
        <v>OTH</v>
      </c>
      <c r="C232" t="str">
        <f>'Service shares'!A232</f>
        <v>BFG</v>
      </c>
      <c r="D232" t="str">
        <f>'Service shares'!B232</f>
        <v>ICH</v>
      </c>
      <c r="E232" t="str">
        <f>'Service shares'!C232</f>
        <v>OTH</v>
      </c>
      <c r="F232" s="1">
        <f>IFERROR(1/AVERAGEIFS('EPA_US9RT techs'!$I$2:$I$1718,'EPA_US9RT techs'!$J$2:$J$1718,'Service PJ'!$D232,'EPA_US9RT techs'!$K$2:$K$1718,'Service PJ'!$B232,'EPA_US9RT techs'!$L$2:$L$1718,'Service PJ'!$A232,'EPA_US9RT techs'!$C$2:$C$1718,"VDA_FLOP",'EPA_US9RT techs'!$F$2:$F$1718,'Service PJ'!F$1),1/AVERAGEIFS('EPA_US9RT techs'!$I$2:$I$1718,'EPA_US9RT techs'!$K$2:$K$1718,'Service PJ'!$B232,'EPA_US9RT techs'!$L$2:$L$1718,'Service PJ'!$A232,'EPA_US9RT techs'!$C$2:$C$1718,"VDA_FLOP",'EPA_US9RT techs'!$F$2:$F$1718,'Service PJ'!F$1))</f>
        <v>1</v>
      </c>
      <c r="G232" s="1">
        <f>IFERROR(IFERROR(1/AVERAGEIFS('EPA_US9RT techs'!$I$2:$I$1718,'EPA_US9RT techs'!$J$2:$J$1718,'Service PJ'!$D232,'EPA_US9RT techs'!$K$2:$K$1718,'Service PJ'!$B232,'EPA_US9RT techs'!$L$2:$L$1718,'Service PJ'!$A232,'EPA_US9RT techs'!$C$2:$C$1718,"VDA_FLOP",'EPA_US9RT techs'!$F$2:$F$1718,'Service PJ'!G$1),1/AVERAGEIFS('EPA_US9RT techs'!$I$2:$I$1718,'EPA_US9RT techs'!$K$2:$K$1718,'Service PJ'!$B232,'EPA_US9RT techs'!$L$2:$L$1718,'Service PJ'!$A232,'EPA_US9RT techs'!$C$2:$C$1718,"VDA_FLOP",'EPA_US9RT techs'!$F$2:$F$1718,'Service PJ'!G$1)),"")</f>
        <v>0.99734390244251947</v>
      </c>
      <c r="H232" s="1">
        <f>IFERROR(IFERROR(1/AVERAGEIFS('EPA_US9RT techs'!$I$2:$I$1718,'EPA_US9RT techs'!$J$2:$J$1718,'Service PJ'!$D232,'EPA_US9RT techs'!$K$2:$K$1718,'Service PJ'!$B232,'EPA_US9RT techs'!$L$2:$L$1718,'Service PJ'!$A232,'EPA_US9RT techs'!$C$2:$C$1718,"VDA_FLOP",'EPA_US9RT techs'!$F$2:$F$1718,'Service PJ'!H$1),1/AVERAGEIFS('EPA_US9RT techs'!$I$2:$I$1718,'EPA_US9RT techs'!$K$2:$K$1718,'Service PJ'!$B232,'EPA_US9RT techs'!$L$2:$L$1718,'Service PJ'!$A232,'EPA_US9RT techs'!$C$2:$C$1718,"VDA_FLOP",'EPA_US9RT techs'!$F$2:$F$1718,'Service PJ'!H$1)),"")</f>
        <v>1.0492642736343865</v>
      </c>
      <c r="I232" s="1">
        <f>IFERROR(IFERROR(1/AVERAGEIFS('EPA_US9RT techs'!$I$2:$I$1718,'EPA_US9RT techs'!$J$2:$J$1718,'Service PJ'!$D232,'EPA_US9RT techs'!$K$2:$K$1718,'Service PJ'!$B232,'EPA_US9RT techs'!$L$2:$L$1718,'Service PJ'!$A232,'EPA_US9RT techs'!$C$2:$C$1718,"VDA_FLOP",'EPA_US9RT techs'!$F$2:$F$1718,'Service PJ'!I$1),1/AVERAGEIFS('EPA_US9RT techs'!$I$2:$I$1718,'EPA_US9RT techs'!$K$2:$K$1718,'Service PJ'!$B232,'EPA_US9RT techs'!$L$2:$L$1718,'Service PJ'!$A232,'EPA_US9RT techs'!$C$2:$C$1718,"VDA_FLOP",'EPA_US9RT techs'!$F$2:$F$1718,'Service PJ'!I$1)),"")</f>
        <v>1.0791406499291269</v>
      </c>
      <c r="J232" s="1">
        <f>IFERROR(IFERROR(1/AVERAGEIFS('EPA_US9RT techs'!$I$2:$I$1718,'EPA_US9RT techs'!$J$2:$J$1718,'Service PJ'!$D232,'EPA_US9RT techs'!$K$2:$K$1718,'Service PJ'!$B232,'EPA_US9RT techs'!$L$2:$L$1718,'Service PJ'!$A232,'EPA_US9RT techs'!$C$2:$C$1718,"VDA_FLOP",'EPA_US9RT techs'!$F$2:$F$1718,'Service PJ'!J$1),1/AVERAGEIFS('EPA_US9RT techs'!$I$2:$I$1718,'EPA_US9RT techs'!$K$2:$K$1718,'Service PJ'!$B232,'EPA_US9RT techs'!$L$2:$L$1718,'Service PJ'!$A232,'EPA_US9RT techs'!$C$2:$C$1718,"VDA_FLOP",'EPA_US9RT techs'!$F$2:$F$1718,'Service PJ'!J$1)),"")</f>
        <v>1.1046597311095918</v>
      </c>
      <c r="L232" t="str">
        <f>IF(SUM(O232:AR232)=0,"\I: ","")&amp;'Service PJ'!D232&amp;"_"&amp;'Service PJ'!E232&amp;"_"&amp;'Service PJ'!C232</f>
        <v>ICH_OTH_BFG</v>
      </c>
      <c r="M232" t="str">
        <f>"IND"&amp;'Service PJ'!C232</f>
        <v>INDBFG</v>
      </c>
      <c r="N232" t="str">
        <f t="shared" si="182"/>
        <v>ICH_OTH</v>
      </c>
      <c r="O232" s="1">
        <f>'Service shares'!AK232*'Service PJ'!AV232</f>
        <v>0</v>
      </c>
      <c r="P232" s="1">
        <f>'Service shares'!AL232*'Service PJ'!AW232</f>
        <v>0</v>
      </c>
      <c r="Q232" s="1">
        <f>'Service shares'!AM232*'Service PJ'!AX232</f>
        <v>0</v>
      </c>
      <c r="R232" s="1">
        <f>'Service shares'!AN232*'Service PJ'!AY232</f>
        <v>0</v>
      </c>
      <c r="S232" s="1">
        <f>'Service shares'!AO232*'Service PJ'!AZ232</f>
        <v>4.3859939765119919E-2</v>
      </c>
      <c r="T232" s="1">
        <f>'Service shares'!AP232*'Service PJ'!BA232</f>
        <v>0</v>
      </c>
      <c r="U232" s="1">
        <f>'Service shares'!AQ232*'Service PJ'!BB232</f>
        <v>0</v>
      </c>
      <c r="V232" s="14">
        <f>'Service shares'!AR232*'Service PJ'!BC232</f>
        <v>0</v>
      </c>
      <c r="W232" s="1">
        <f>'Service shares'!AS232*'Service PJ'!BD232</f>
        <v>0</v>
      </c>
      <c r="X232" s="1">
        <f>'Service shares'!AT232*'Service PJ'!BE232</f>
        <v>0</v>
      </c>
      <c r="Y232" s="1">
        <f>'Service shares'!AU232*'Service PJ'!BF232</f>
        <v>0</v>
      </c>
      <c r="Z232" s="1">
        <f>'Service shares'!AV232*'Service PJ'!BG232</f>
        <v>0</v>
      </c>
      <c r="AA232" s="1">
        <f>'Service shares'!AW232*'Service PJ'!BH232</f>
        <v>0</v>
      </c>
      <c r="AB232" s="1">
        <f>'Service shares'!AX232*'Service PJ'!BI232</f>
        <v>0</v>
      </c>
      <c r="AC232" s="1">
        <f>'Service shares'!AY232*'Service PJ'!BJ232</f>
        <v>0</v>
      </c>
      <c r="AD232" s="1">
        <f>'Service shares'!AZ232*'Service PJ'!BK232</f>
        <v>0</v>
      </c>
      <c r="AE232" s="1">
        <f>'Service shares'!BA232*'Service PJ'!BL232</f>
        <v>0</v>
      </c>
      <c r="AF232" s="1">
        <f>'Service shares'!BB232*'Service PJ'!BM232</f>
        <v>0</v>
      </c>
      <c r="AG232" s="1">
        <f>'Service shares'!BC232*'Service PJ'!BN232</f>
        <v>0</v>
      </c>
      <c r="AH232" s="1">
        <f>'Service shares'!BD232*'Service PJ'!BO232</f>
        <v>0</v>
      </c>
      <c r="AI232" s="1">
        <f>'Service shares'!BE232*'Service PJ'!BP232</f>
        <v>0</v>
      </c>
      <c r="AJ232" s="1">
        <f>'Service shares'!BF232*'Service PJ'!BQ232</f>
        <v>0</v>
      </c>
      <c r="AK232" s="1">
        <f>'Service shares'!BG232*'Service PJ'!BR232</f>
        <v>0</v>
      </c>
      <c r="AL232" s="1">
        <f>'Service shares'!BH232*'Service PJ'!BS232</f>
        <v>2.9270613246935107E-3</v>
      </c>
      <c r="AM232" s="1">
        <f>'Service shares'!BI232*'Service PJ'!BT232</f>
        <v>0</v>
      </c>
      <c r="AN232" s="1">
        <f>'Service shares'!BJ232*'Service PJ'!BU232</f>
        <v>0</v>
      </c>
      <c r="AO232" s="1">
        <f>'Service shares'!BK232*'Service PJ'!BV232</f>
        <v>0</v>
      </c>
      <c r="AP232" s="1">
        <f>'Service shares'!BL232*'Service PJ'!BW232</f>
        <v>0</v>
      </c>
      <c r="AQ232" s="1">
        <f>'Service shares'!BM232*'Service PJ'!BX232</f>
        <v>0</v>
      </c>
      <c r="AR232" s="1">
        <f>'Service shares'!BN232*'Service PJ'!BY232</f>
        <v>0</v>
      </c>
      <c r="AS232" s="2">
        <v>0</v>
      </c>
      <c r="AU232" t="str">
        <f t="shared" si="151"/>
        <v>ICH_OTH_BFG</v>
      </c>
      <c r="AV232" s="1">
        <f t="shared" si="195"/>
        <v>0.99734390244251947</v>
      </c>
      <c r="AW232" s="1">
        <f t="shared" si="195"/>
        <v>0.99734390244251947</v>
      </c>
      <c r="AX232" s="1">
        <f t="shared" si="195"/>
        <v>0.99734390244251947</v>
      </c>
      <c r="AY232" s="1">
        <f t="shared" si="195"/>
        <v>0.99734390244251947</v>
      </c>
      <c r="AZ232" s="1">
        <f t="shared" si="195"/>
        <v>0.99734390244251947</v>
      </c>
      <c r="BA232" s="1">
        <f t="shared" si="195"/>
        <v>0.99734390244251947</v>
      </c>
      <c r="BB232" s="1">
        <f t="shared" si="195"/>
        <v>0.99734390244251947</v>
      </c>
      <c r="BC232" s="1">
        <f t="shared" si="195"/>
        <v>0.99734390244251947</v>
      </c>
      <c r="BD232" s="1">
        <f t="shared" si="195"/>
        <v>0.99734390244251947</v>
      </c>
      <c r="BE232" s="1">
        <f t="shared" si="195"/>
        <v>0.99734390244251947</v>
      </c>
      <c r="BF232" s="1">
        <f t="shared" si="195"/>
        <v>0.99734390244251947</v>
      </c>
      <c r="BG232" s="1">
        <f t="shared" si="195"/>
        <v>0.99734390244251947</v>
      </c>
      <c r="BH232" s="1">
        <f t="shared" si="195"/>
        <v>0.99734390244251947</v>
      </c>
      <c r="BI232" s="1">
        <f t="shared" si="195"/>
        <v>0.99734390244251947</v>
      </c>
      <c r="BJ232" s="1">
        <f t="shared" si="195"/>
        <v>0.99734390244251947</v>
      </c>
      <c r="BK232" s="1">
        <f t="shared" si="194"/>
        <v>0.99734390244251947</v>
      </c>
      <c r="BL232" s="1">
        <f t="shared" si="193"/>
        <v>0.99734390244251947</v>
      </c>
      <c r="BM232" s="1">
        <f t="shared" si="196"/>
        <v>0.99734390244251947</v>
      </c>
      <c r="BN232" s="1">
        <f t="shared" si="196"/>
        <v>0.99734390244251947</v>
      </c>
      <c r="BO232" s="1">
        <f t="shared" si="196"/>
        <v>0.99734390244251947</v>
      </c>
      <c r="BP232" s="1">
        <f t="shared" si="196"/>
        <v>0.99734390244251947</v>
      </c>
      <c r="BQ232" s="1">
        <f t="shared" si="196"/>
        <v>0.99734390244251947</v>
      </c>
      <c r="BR232" s="1">
        <f t="shared" si="196"/>
        <v>0.99734390244251947</v>
      </c>
      <c r="BS232" s="1">
        <f t="shared" si="196"/>
        <v>0.99734390244251947</v>
      </c>
      <c r="BT232" s="1">
        <f t="shared" si="196"/>
        <v>0.99734390244251947</v>
      </c>
      <c r="BU232" s="1">
        <f t="shared" si="196"/>
        <v>0.99734390244251947</v>
      </c>
      <c r="BV232" s="1">
        <f t="shared" si="196"/>
        <v>0.99734390244251947</v>
      </c>
      <c r="BW232" s="1">
        <f t="shared" si="196"/>
        <v>0.99734390244251947</v>
      </c>
      <c r="BX232" s="1">
        <f t="shared" si="196"/>
        <v>0.99734390244251947</v>
      </c>
      <c r="BY232" s="1">
        <f t="shared" si="196"/>
        <v>0.99734390244251947</v>
      </c>
      <c r="CC232" t="str">
        <f t="shared" si="184"/>
        <v>PRE</v>
      </c>
      <c r="CD232" t="str">
        <f t="shared" si="185"/>
        <v>ICH_OTH_BFG</v>
      </c>
      <c r="CE232" t="str">
        <f>VLOOKUP(D232,'IND Balance'!$AM$5:$AN$21,2,FALSE)&amp;" - "&amp;VLOOKUP(E232,'MECS_Table 5.4'!$AF$18:$AG$30,2,FALSE)&amp;" - "&amp;VLOOKUP('Service PJ'!M232,'IND Balance'!$AM$22:$AN$32,2,FALSE)</f>
        <v>Chemicals - Other - BF Gas</v>
      </c>
      <c r="CF232" t="s">
        <v>109</v>
      </c>
      <c r="CG232" t="s">
        <v>110</v>
      </c>
      <c r="CL232" t="str">
        <f t="shared" si="186"/>
        <v>ICH_OTH_BFG</v>
      </c>
      <c r="CM232" t="str">
        <f t="shared" si="187"/>
        <v>ICH_OTH</v>
      </c>
      <c r="CN232" s="1">
        <f t="shared" si="152"/>
        <v>0</v>
      </c>
      <c r="CO232" s="1">
        <f t="shared" si="153"/>
        <v>0</v>
      </c>
      <c r="CP232" s="1">
        <f t="shared" si="154"/>
        <v>0</v>
      </c>
      <c r="CQ232" s="1">
        <f t="shared" si="155"/>
        <v>0</v>
      </c>
      <c r="CR232" s="1">
        <f t="shared" si="156"/>
        <v>1.8551547095578818E-4</v>
      </c>
      <c r="CS232" s="1">
        <f t="shared" si="157"/>
        <v>0</v>
      </c>
      <c r="CT232" s="1">
        <f t="shared" si="158"/>
        <v>0</v>
      </c>
      <c r="CU232" s="1">
        <f t="shared" si="159"/>
        <v>0</v>
      </c>
      <c r="CV232" s="1">
        <f t="shared" si="160"/>
        <v>0</v>
      </c>
      <c r="CW232" s="1">
        <f t="shared" si="161"/>
        <v>0</v>
      </c>
      <c r="CX232" s="1">
        <f t="shared" si="162"/>
        <v>0</v>
      </c>
      <c r="CY232" s="1">
        <f t="shared" si="163"/>
        <v>0</v>
      </c>
      <c r="CZ232" s="1">
        <f t="shared" si="164"/>
        <v>0</v>
      </c>
      <c r="DA232" s="1">
        <f t="shared" si="165"/>
        <v>0</v>
      </c>
      <c r="DB232" s="1">
        <f t="shared" si="166"/>
        <v>0</v>
      </c>
      <c r="DC232" s="1">
        <f t="shared" si="167"/>
        <v>0</v>
      </c>
      <c r="DD232" s="1">
        <f t="shared" si="168"/>
        <v>0</v>
      </c>
      <c r="DE232" s="1">
        <f t="shared" si="169"/>
        <v>0</v>
      </c>
      <c r="DF232" s="1">
        <f t="shared" si="170"/>
        <v>0</v>
      </c>
      <c r="DG232" s="1">
        <f t="shared" si="171"/>
        <v>0</v>
      </c>
      <c r="DH232" s="1">
        <f t="shared" si="172"/>
        <v>0</v>
      </c>
      <c r="DI232" s="1">
        <f t="shared" si="173"/>
        <v>0</v>
      </c>
      <c r="DJ232" s="1">
        <f t="shared" si="174"/>
        <v>0</v>
      </c>
      <c r="DK232" s="1">
        <f t="shared" si="175"/>
        <v>9.5100900404715232E-4</v>
      </c>
      <c r="DL232" s="1">
        <f t="shared" si="176"/>
        <v>0</v>
      </c>
      <c r="DM232" s="1">
        <f t="shared" si="177"/>
        <v>0</v>
      </c>
      <c r="DN232" s="1">
        <f t="shared" si="178"/>
        <v>0</v>
      </c>
      <c r="DO232" s="1">
        <f t="shared" si="179"/>
        <v>0</v>
      </c>
      <c r="DP232" s="1">
        <f t="shared" si="180"/>
        <v>0</v>
      </c>
      <c r="DQ232" s="1" t="str">
        <f t="shared" si="181"/>
        <v/>
      </c>
      <c r="DR232" s="1">
        <v>3</v>
      </c>
      <c r="DS232" s="1" t="str">
        <f t="shared" si="188"/>
        <v/>
      </c>
      <c r="DT232" t="str">
        <f t="shared" si="189"/>
        <v/>
      </c>
    </row>
    <row r="233" spans="1:124" x14ac:dyDescent="0.45">
      <c r="A233" t="s">
        <v>159</v>
      </c>
      <c r="B233" t="str">
        <f>VLOOKUP(E233,'EPA_US9RT techs'!$R$26:$S$34,2,FALSE)</f>
        <v>STM</v>
      </c>
      <c r="C233" t="str">
        <f>'Service shares'!A233</f>
        <v>BFG</v>
      </c>
      <c r="D233" t="str">
        <f>'Service shares'!B233</f>
        <v>ITM</v>
      </c>
      <c r="E233" t="str">
        <f>'Service shares'!C233</f>
        <v>STM</v>
      </c>
      <c r="F233" s="1">
        <f>IFERROR(1/AVERAGEIFS('EPA_US9RT techs'!$I$2:$I$1718,'EPA_US9RT techs'!$J$2:$J$1718,'Service PJ'!$D233,'EPA_US9RT techs'!$K$2:$K$1718,'Service PJ'!$B233,'EPA_US9RT techs'!$L$2:$L$1718,'Service PJ'!$A233,'EPA_US9RT techs'!$C$2:$C$1718,"VDA_FLOP",'EPA_US9RT techs'!$F$2:$F$1718,'Service PJ'!F$1),1/AVERAGEIFS('EPA_US9RT techs'!$I$2:$I$1718,'EPA_US9RT techs'!$K$2:$K$1718,'Service PJ'!$B233,'EPA_US9RT techs'!$L$2:$L$1718,'Service PJ'!$A233,'EPA_US9RT techs'!$C$2:$C$1718,"VDA_FLOP",'EPA_US9RT techs'!$F$2:$F$1718,'Service PJ'!F$1))</f>
        <v>0.83676360225555968</v>
      </c>
      <c r="G233" s="1" t="str">
        <f>IFERROR(IFERROR(1/AVERAGEIFS('EPA_US9RT techs'!$I$2:$I$1718,'EPA_US9RT techs'!$J$2:$J$1718,'Service PJ'!$D233,'EPA_US9RT techs'!$K$2:$K$1718,'Service PJ'!$B233,'EPA_US9RT techs'!$L$2:$L$1718,'Service PJ'!$A233,'EPA_US9RT techs'!$C$2:$C$1718,"VDA_FLOP",'EPA_US9RT techs'!$F$2:$F$1718,'Service PJ'!G$1),1/AVERAGEIFS('EPA_US9RT techs'!$I$2:$I$1718,'EPA_US9RT techs'!$K$2:$K$1718,'Service PJ'!$B233,'EPA_US9RT techs'!$L$2:$L$1718,'Service PJ'!$A233,'EPA_US9RT techs'!$C$2:$C$1718,"VDA_FLOP",'EPA_US9RT techs'!$F$2:$F$1718,'Service PJ'!G$1)),"")</f>
        <v/>
      </c>
      <c r="H233" s="1" t="str">
        <f>IFERROR(IFERROR(1/AVERAGEIFS('EPA_US9RT techs'!$I$2:$I$1718,'EPA_US9RT techs'!$J$2:$J$1718,'Service PJ'!$D233,'EPA_US9RT techs'!$K$2:$K$1718,'Service PJ'!$B233,'EPA_US9RT techs'!$L$2:$L$1718,'Service PJ'!$A233,'EPA_US9RT techs'!$C$2:$C$1718,"VDA_FLOP",'EPA_US9RT techs'!$F$2:$F$1718,'Service PJ'!H$1),1/AVERAGEIFS('EPA_US9RT techs'!$I$2:$I$1718,'EPA_US9RT techs'!$K$2:$K$1718,'Service PJ'!$B233,'EPA_US9RT techs'!$L$2:$L$1718,'Service PJ'!$A233,'EPA_US9RT techs'!$C$2:$C$1718,"VDA_FLOP",'EPA_US9RT techs'!$F$2:$F$1718,'Service PJ'!H$1)),"")</f>
        <v/>
      </c>
      <c r="I233" s="1" t="str">
        <f>IFERROR(IFERROR(1/AVERAGEIFS('EPA_US9RT techs'!$I$2:$I$1718,'EPA_US9RT techs'!$J$2:$J$1718,'Service PJ'!$D233,'EPA_US9RT techs'!$K$2:$K$1718,'Service PJ'!$B233,'EPA_US9RT techs'!$L$2:$L$1718,'Service PJ'!$A233,'EPA_US9RT techs'!$C$2:$C$1718,"VDA_FLOP",'EPA_US9RT techs'!$F$2:$F$1718,'Service PJ'!I$1),1/AVERAGEIFS('EPA_US9RT techs'!$I$2:$I$1718,'EPA_US9RT techs'!$K$2:$K$1718,'Service PJ'!$B233,'EPA_US9RT techs'!$L$2:$L$1718,'Service PJ'!$A233,'EPA_US9RT techs'!$C$2:$C$1718,"VDA_FLOP",'EPA_US9RT techs'!$F$2:$F$1718,'Service PJ'!I$1)),"")</f>
        <v/>
      </c>
      <c r="J233" s="1" t="str">
        <f>IFERROR(IFERROR(1/AVERAGEIFS('EPA_US9RT techs'!$I$2:$I$1718,'EPA_US9RT techs'!$J$2:$J$1718,'Service PJ'!$D233,'EPA_US9RT techs'!$K$2:$K$1718,'Service PJ'!$B233,'EPA_US9RT techs'!$L$2:$L$1718,'Service PJ'!$A233,'EPA_US9RT techs'!$C$2:$C$1718,"VDA_FLOP",'EPA_US9RT techs'!$F$2:$F$1718,'Service PJ'!J$1),1/AVERAGEIFS('EPA_US9RT techs'!$I$2:$I$1718,'EPA_US9RT techs'!$K$2:$K$1718,'Service PJ'!$B233,'EPA_US9RT techs'!$L$2:$L$1718,'Service PJ'!$A233,'EPA_US9RT techs'!$C$2:$C$1718,"VDA_FLOP",'EPA_US9RT techs'!$F$2:$F$1718,'Service PJ'!J$1)),"")</f>
        <v/>
      </c>
      <c r="L233" t="str">
        <f>IF(SUM(O233:AR233)=0,"\I: ","")&amp;'Service PJ'!D233&amp;"_"&amp;'Service PJ'!E233&amp;"_"&amp;'Service PJ'!C233</f>
        <v>\I: ITM_STM_BFG</v>
      </c>
      <c r="M233" t="str">
        <f>"IND"&amp;'Service PJ'!C233</f>
        <v>INDBFG</v>
      </c>
      <c r="N233" t="str">
        <f t="shared" si="182"/>
        <v>\I: ITM</v>
      </c>
      <c r="O233" s="1">
        <f>'Service shares'!AK233*'Service PJ'!AV233</f>
        <v>0</v>
      </c>
      <c r="P233" s="1">
        <f>'Service shares'!AL233*'Service PJ'!AW233</f>
        <v>0</v>
      </c>
      <c r="Q233" s="1">
        <f>'Service shares'!AM233*'Service PJ'!AX233</f>
        <v>0</v>
      </c>
      <c r="R233" s="1">
        <f>'Service shares'!AN233*'Service PJ'!AY233</f>
        <v>0</v>
      </c>
      <c r="S233" s="1">
        <f>'Service shares'!AO233*'Service PJ'!AZ233</f>
        <v>0</v>
      </c>
      <c r="T233" s="1">
        <f>'Service shares'!AP233*'Service PJ'!BA233</f>
        <v>0</v>
      </c>
      <c r="U233" s="1">
        <f>'Service shares'!AQ233*'Service PJ'!BB233</f>
        <v>0</v>
      </c>
      <c r="V233" s="14">
        <f>'Service shares'!AR233*'Service PJ'!BC233</f>
        <v>0</v>
      </c>
      <c r="W233" s="1">
        <f>'Service shares'!AS233*'Service PJ'!BD233</f>
        <v>0</v>
      </c>
      <c r="X233" s="1">
        <f>'Service shares'!AT233*'Service PJ'!BE233</f>
        <v>0</v>
      </c>
      <c r="Y233" s="1">
        <f>'Service shares'!AU233*'Service PJ'!BF233</f>
        <v>0</v>
      </c>
      <c r="Z233" s="1">
        <f>'Service shares'!AV233*'Service PJ'!BG233</f>
        <v>0</v>
      </c>
      <c r="AA233" s="1">
        <f>'Service shares'!AW233*'Service PJ'!BH233</f>
        <v>0</v>
      </c>
      <c r="AB233" s="1">
        <f>'Service shares'!AX233*'Service PJ'!BI233</f>
        <v>0</v>
      </c>
      <c r="AC233" s="1">
        <f>'Service shares'!AY233*'Service PJ'!BJ233</f>
        <v>0</v>
      </c>
      <c r="AD233" s="1">
        <f>'Service shares'!AZ233*'Service PJ'!BK233</f>
        <v>0</v>
      </c>
      <c r="AE233" s="1">
        <f>'Service shares'!BA233*'Service PJ'!BL233</f>
        <v>0</v>
      </c>
      <c r="AF233" s="1">
        <f>'Service shares'!BB233*'Service PJ'!BM233</f>
        <v>0</v>
      </c>
      <c r="AG233" s="1">
        <f>'Service shares'!BC233*'Service PJ'!BN233</f>
        <v>0</v>
      </c>
      <c r="AH233" s="1">
        <f>'Service shares'!BD233*'Service PJ'!BO233</f>
        <v>0</v>
      </c>
      <c r="AI233" s="1">
        <f>'Service shares'!BE233*'Service PJ'!BP233</f>
        <v>0</v>
      </c>
      <c r="AJ233" s="1">
        <f>'Service shares'!BF233*'Service PJ'!BQ233</f>
        <v>0</v>
      </c>
      <c r="AK233" s="1">
        <f>'Service shares'!BG233*'Service PJ'!BR233</f>
        <v>0</v>
      </c>
      <c r="AL233" s="1">
        <f>'Service shares'!BH233*'Service PJ'!BS233</f>
        <v>0</v>
      </c>
      <c r="AM233" s="1">
        <f>'Service shares'!BI233*'Service PJ'!BT233</f>
        <v>0</v>
      </c>
      <c r="AN233" s="1">
        <f>'Service shares'!BJ233*'Service PJ'!BU233</f>
        <v>0</v>
      </c>
      <c r="AO233" s="1">
        <f>'Service shares'!BK233*'Service PJ'!BV233</f>
        <v>0</v>
      </c>
      <c r="AP233" s="1">
        <f>'Service shares'!BL233*'Service PJ'!BW233</f>
        <v>0</v>
      </c>
      <c r="AQ233" s="1">
        <f>'Service shares'!BM233*'Service PJ'!BX233</f>
        <v>0</v>
      </c>
      <c r="AR233" s="1">
        <f>'Service shares'!BN233*'Service PJ'!BY233</f>
        <v>0</v>
      </c>
      <c r="AS233" s="2">
        <v>0</v>
      </c>
      <c r="AU233" t="str">
        <f t="shared" si="151"/>
        <v>\I: ITM_STM_BFG</v>
      </c>
      <c r="AV233" s="1">
        <f t="shared" si="195"/>
        <v>0.83676360225555968</v>
      </c>
      <c r="AW233" s="1">
        <f t="shared" si="195"/>
        <v>0.83676360225555968</v>
      </c>
      <c r="AX233" s="1">
        <f t="shared" si="195"/>
        <v>0.83676360225555968</v>
      </c>
      <c r="AY233" s="1">
        <f t="shared" si="195"/>
        <v>0.83676360225555968</v>
      </c>
      <c r="AZ233" s="1">
        <f t="shared" si="195"/>
        <v>0.83676360225555968</v>
      </c>
      <c r="BA233" s="1">
        <f t="shared" si="195"/>
        <v>0.83676360225555968</v>
      </c>
      <c r="BB233" s="1">
        <f t="shared" si="195"/>
        <v>0.83676360225555968</v>
      </c>
      <c r="BC233" s="1">
        <f t="shared" si="195"/>
        <v>0.83676360225555968</v>
      </c>
      <c r="BD233" s="1">
        <f t="shared" si="195"/>
        <v>0.83676360225555968</v>
      </c>
      <c r="BE233" s="1">
        <f t="shared" si="195"/>
        <v>0.83676360225555968</v>
      </c>
      <c r="BF233" s="1">
        <f t="shared" si="195"/>
        <v>0.83676360225555968</v>
      </c>
      <c r="BG233" s="1">
        <f t="shared" si="195"/>
        <v>0.83676360225555968</v>
      </c>
      <c r="BH233" s="1">
        <f t="shared" si="195"/>
        <v>0.83676360225555968</v>
      </c>
      <c r="BI233" s="1">
        <f t="shared" si="195"/>
        <v>0.83676360225555968</v>
      </c>
      <c r="BJ233" s="1">
        <f t="shared" si="195"/>
        <v>0.83676360225555968</v>
      </c>
      <c r="BK233" s="1">
        <f t="shared" si="194"/>
        <v>0.83676360225555968</v>
      </c>
      <c r="BL233" s="1">
        <f t="shared" si="193"/>
        <v>0.83676360225555968</v>
      </c>
      <c r="BM233" s="1">
        <f t="shared" si="196"/>
        <v>0.83676360225555968</v>
      </c>
      <c r="BN233" s="1">
        <f t="shared" si="196"/>
        <v>0.83676360225555968</v>
      </c>
      <c r="BO233" s="1">
        <f t="shared" si="196"/>
        <v>0.83676360225555968</v>
      </c>
      <c r="BP233" s="1">
        <f t="shared" si="196"/>
        <v>0.83676360225555968</v>
      </c>
      <c r="BQ233" s="1">
        <f t="shared" si="196"/>
        <v>0.83676360225555968</v>
      </c>
      <c r="BR233" s="1">
        <f t="shared" si="196"/>
        <v>0.83676360225555968</v>
      </c>
      <c r="BS233" s="1">
        <f t="shared" si="196"/>
        <v>0.83676360225555968</v>
      </c>
      <c r="BT233" s="1">
        <f t="shared" si="196"/>
        <v>0.83676360225555968</v>
      </c>
      <c r="BU233" s="1">
        <f t="shared" si="196"/>
        <v>0.83676360225555968</v>
      </c>
      <c r="BV233" s="1">
        <f t="shared" si="196"/>
        <v>0.83676360225555968</v>
      </c>
      <c r="BW233" s="1">
        <f t="shared" si="196"/>
        <v>0.83676360225555968</v>
      </c>
      <c r="BX233" s="1">
        <f t="shared" si="196"/>
        <v>0.83676360225555968</v>
      </c>
      <c r="BY233" s="1">
        <f t="shared" si="196"/>
        <v>0.83676360225555968</v>
      </c>
      <c r="CC233" t="str">
        <f t="shared" si="184"/>
        <v>*</v>
      </c>
      <c r="CD233" t="str">
        <f t="shared" si="185"/>
        <v>\I: ITM_STM_BFG</v>
      </c>
      <c r="CE233" t="str">
        <f>VLOOKUP(D233,'IND Balance'!$AM$5:$AN$21,2,FALSE)&amp;" - "&amp;VLOOKUP(E233,'MECS_Table 5.4'!$AF$18:$AG$30,2,FALSE)&amp;" - "&amp;VLOOKUP('Service PJ'!M233,'IND Balance'!$AM$22:$AN$32,2,FALSE)</f>
        <v>Transport and machinery - Steam - BF Gas</v>
      </c>
      <c r="CF233" t="s">
        <v>109</v>
      </c>
      <c r="CG233" t="s">
        <v>110</v>
      </c>
      <c r="CL233" t="str">
        <f t="shared" si="186"/>
        <v>\I: ITM_STM_BFG</v>
      </c>
      <c r="CM233" t="str">
        <f t="shared" si="187"/>
        <v>\I: ITM</v>
      </c>
      <c r="CN233" s="1" t="str">
        <f t="shared" si="152"/>
        <v/>
      </c>
      <c r="CO233" s="1" t="str">
        <f t="shared" si="153"/>
        <v/>
      </c>
      <c r="CP233" s="1" t="str">
        <f t="shared" si="154"/>
        <v/>
      </c>
      <c r="CQ233" s="1" t="str">
        <f t="shared" si="155"/>
        <v/>
      </c>
      <c r="CR233" s="1" t="str">
        <f t="shared" si="156"/>
        <v/>
      </c>
      <c r="CS233" s="1" t="str">
        <f t="shared" si="157"/>
        <v/>
      </c>
      <c r="CT233" s="1" t="str">
        <f t="shared" si="158"/>
        <v/>
      </c>
      <c r="CU233" s="1" t="str">
        <f t="shared" si="159"/>
        <v/>
      </c>
      <c r="CV233" s="1" t="str">
        <f t="shared" si="160"/>
        <v/>
      </c>
      <c r="CW233" s="1" t="str">
        <f t="shared" si="161"/>
        <v/>
      </c>
      <c r="CX233" s="1" t="str">
        <f t="shared" si="162"/>
        <v/>
      </c>
      <c r="CY233" s="1" t="str">
        <f t="shared" si="163"/>
        <v/>
      </c>
      <c r="CZ233" s="1" t="str">
        <f t="shared" si="164"/>
        <v/>
      </c>
      <c r="DA233" s="1" t="str">
        <f t="shared" si="165"/>
        <v/>
      </c>
      <c r="DB233" s="1" t="str">
        <f t="shared" si="166"/>
        <v/>
      </c>
      <c r="DC233" s="1" t="str">
        <f t="shared" si="167"/>
        <v/>
      </c>
      <c r="DD233" s="1" t="str">
        <f t="shared" si="168"/>
        <v/>
      </c>
      <c r="DE233" s="1" t="str">
        <f t="shared" si="169"/>
        <v/>
      </c>
      <c r="DF233" s="1" t="str">
        <f t="shared" si="170"/>
        <v/>
      </c>
      <c r="DG233" s="1" t="str">
        <f t="shared" si="171"/>
        <v/>
      </c>
      <c r="DH233" s="1" t="str">
        <f t="shared" si="172"/>
        <v/>
      </c>
      <c r="DI233" s="1" t="str">
        <f t="shared" si="173"/>
        <v/>
      </c>
      <c r="DJ233" s="1" t="str">
        <f t="shared" si="174"/>
        <v/>
      </c>
      <c r="DK233" s="1" t="str">
        <f t="shared" si="175"/>
        <v/>
      </c>
      <c r="DL233" s="1" t="str">
        <f t="shared" si="176"/>
        <v/>
      </c>
      <c r="DM233" s="1" t="str">
        <f t="shared" si="177"/>
        <v/>
      </c>
      <c r="DN233" s="1" t="str">
        <f t="shared" si="178"/>
        <v/>
      </c>
      <c r="DO233" s="1" t="str">
        <f t="shared" si="179"/>
        <v/>
      </c>
      <c r="DP233" s="1" t="str">
        <f t="shared" si="180"/>
        <v/>
      </c>
      <c r="DQ233" s="1" t="str">
        <f t="shared" si="181"/>
        <v/>
      </c>
      <c r="DR233" s="1">
        <v>3</v>
      </c>
      <c r="DS233" s="1" t="str">
        <f t="shared" si="188"/>
        <v/>
      </c>
      <c r="DT233" t="str">
        <f t="shared" si="189"/>
        <v/>
      </c>
    </row>
    <row r="234" spans="1:124" x14ac:dyDescent="0.45">
      <c r="A234" t="s">
        <v>159</v>
      </c>
      <c r="B234" t="str">
        <f>VLOOKUP(E234,'EPA_US9RT techs'!$R$26:$S$34,2,FALSE)</f>
        <v>PRH</v>
      </c>
      <c r="C234" t="str">
        <f>'Service shares'!A234</f>
        <v>BFG</v>
      </c>
      <c r="D234" t="str">
        <f>'Service shares'!B234</f>
        <v>ITM</v>
      </c>
      <c r="E234" t="str">
        <f>'Service shares'!C234</f>
        <v>PRH</v>
      </c>
      <c r="F234" s="1">
        <f>IFERROR(1/AVERAGEIFS('EPA_US9RT techs'!$I$2:$I$1718,'EPA_US9RT techs'!$J$2:$J$1718,'Service PJ'!$D234,'EPA_US9RT techs'!$K$2:$K$1718,'Service PJ'!$B234,'EPA_US9RT techs'!$L$2:$L$1718,'Service PJ'!$A234,'EPA_US9RT techs'!$C$2:$C$1718,"VDA_FLOP",'EPA_US9RT techs'!$F$2:$F$1718,'Service PJ'!F$1),1/AVERAGEIFS('EPA_US9RT techs'!$I$2:$I$1718,'EPA_US9RT techs'!$K$2:$K$1718,'Service PJ'!$B234,'EPA_US9RT techs'!$L$2:$L$1718,'Service PJ'!$A234,'EPA_US9RT techs'!$C$2:$C$1718,"VDA_FLOP",'EPA_US9RT techs'!$F$2:$F$1718,'Service PJ'!F$1))</f>
        <v>1</v>
      </c>
      <c r="G234" s="1">
        <f>IFERROR(IFERROR(1/AVERAGEIFS('EPA_US9RT techs'!$I$2:$I$1718,'EPA_US9RT techs'!$J$2:$J$1718,'Service PJ'!$D234,'EPA_US9RT techs'!$K$2:$K$1718,'Service PJ'!$B234,'EPA_US9RT techs'!$L$2:$L$1718,'Service PJ'!$A234,'EPA_US9RT techs'!$C$2:$C$1718,"VDA_FLOP",'EPA_US9RT techs'!$F$2:$F$1718,'Service PJ'!G$1),1/AVERAGEIFS('EPA_US9RT techs'!$I$2:$I$1718,'EPA_US9RT techs'!$K$2:$K$1718,'Service PJ'!$B234,'EPA_US9RT techs'!$L$2:$L$1718,'Service PJ'!$A234,'EPA_US9RT techs'!$C$2:$C$1718,"VDA_FLOP",'EPA_US9RT techs'!$F$2:$F$1718,'Service PJ'!G$1)),"")</f>
        <v>1.1262534363940762</v>
      </c>
      <c r="H234" s="1">
        <f>IFERROR(IFERROR(1/AVERAGEIFS('EPA_US9RT techs'!$I$2:$I$1718,'EPA_US9RT techs'!$J$2:$J$1718,'Service PJ'!$D234,'EPA_US9RT techs'!$K$2:$K$1718,'Service PJ'!$B234,'EPA_US9RT techs'!$L$2:$L$1718,'Service PJ'!$A234,'EPA_US9RT techs'!$C$2:$C$1718,"VDA_FLOP",'EPA_US9RT techs'!$F$2:$F$1718,'Service PJ'!H$1),1/AVERAGEIFS('EPA_US9RT techs'!$I$2:$I$1718,'EPA_US9RT techs'!$K$2:$K$1718,'Service PJ'!$B234,'EPA_US9RT techs'!$L$2:$L$1718,'Service PJ'!$A234,'EPA_US9RT techs'!$C$2:$C$1718,"VDA_FLOP",'EPA_US9RT techs'!$F$2:$F$1718,'Service PJ'!H$1)),"")</f>
        <v>1.1346569412229279</v>
      </c>
      <c r="I234" s="1">
        <f>IFERROR(IFERROR(1/AVERAGEIFS('EPA_US9RT techs'!$I$2:$I$1718,'EPA_US9RT techs'!$J$2:$J$1718,'Service PJ'!$D234,'EPA_US9RT techs'!$K$2:$K$1718,'Service PJ'!$B234,'EPA_US9RT techs'!$L$2:$L$1718,'Service PJ'!$A234,'EPA_US9RT techs'!$C$2:$C$1718,"VDA_FLOP",'EPA_US9RT techs'!$F$2:$F$1718,'Service PJ'!I$1),1/AVERAGEIFS('EPA_US9RT techs'!$I$2:$I$1718,'EPA_US9RT techs'!$K$2:$K$1718,'Service PJ'!$B234,'EPA_US9RT techs'!$L$2:$L$1718,'Service PJ'!$A234,'EPA_US9RT techs'!$C$2:$C$1718,"VDA_FLOP",'EPA_US9RT techs'!$F$2:$F$1718,'Service PJ'!I$1)),"")</f>
        <v>1.215977144773748</v>
      </c>
      <c r="J234" s="1">
        <f>IFERROR(IFERROR(1/AVERAGEIFS('EPA_US9RT techs'!$I$2:$I$1718,'EPA_US9RT techs'!$J$2:$J$1718,'Service PJ'!$D234,'EPA_US9RT techs'!$K$2:$K$1718,'Service PJ'!$B234,'EPA_US9RT techs'!$L$2:$L$1718,'Service PJ'!$A234,'EPA_US9RT techs'!$C$2:$C$1718,"VDA_FLOP",'EPA_US9RT techs'!$F$2:$F$1718,'Service PJ'!J$1),1/AVERAGEIFS('EPA_US9RT techs'!$I$2:$I$1718,'EPA_US9RT techs'!$K$2:$K$1718,'Service PJ'!$B234,'EPA_US9RT techs'!$L$2:$L$1718,'Service PJ'!$A234,'EPA_US9RT techs'!$C$2:$C$1718,"VDA_FLOP",'EPA_US9RT techs'!$F$2:$F$1718,'Service PJ'!J$1)),"")</f>
        <v>1.2700973158152613</v>
      </c>
      <c r="L234" t="str">
        <f>IF(SUM(O234:AR234)=0,"\I: ","")&amp;'Service PJ'!D234&amp;"_"&amp;'Service PJ'!E234&amp;"_"&amp;'Service PJ'!C234</f>
        <v>\I: ITM_PRH_BFG</v>
      </c>
      <c r="M234" t="str">
        <f>"IND"&amp;'Service PJ'!C234</f>
        <v>INDBFG</v>
      </c>
      <c r="N234" t="str">
        <f t="shared" si="182"/>
        <v>\I: ITM</v>
      </c>
      <c r="O234" s="1">
        <f>'Service shares'!AK234*'Service PJ'!AV234</f>
        <v>0</v>
      </c>
      <c r="P234" s="1">
        <f>'Service shares'!AL234*'Service PJ'!AW234</f>
        <v>0</v>
      </c>
      <c r="Q234" s="1">
        <f>'Service shares'!AM234*'Service PJ'!AX234</f>
        <v>0</v>
      </c>
      <c r="R234" s="1">
        <f>'Service shares'!AN234*'Service PJ'!AY234</f>
        <v>0</v>
      </c>
      <c r="S234" s="1">
        <f>'Service shares'!AO234*'Service PJ'!AZ234</f>
        <v>0</v>
      </c>
      <c r="T234" s="1">
        <f>'Service shares'!AP234*'Service PJ'!BA234</f>
        <v>0</v>
      </c>
      <c r="U234" s="1">
        <f>'Service shares'!AQ234*'Service PJ'!BB234</f>
        <v>0</v>
      </c>
      <c r="V234" s="14">
        <f>'Service shares'!AR234*'Service PJ'!BC234</f>
        <v>0</v>
      </c>
      <c r="W234" s="1">
        <f>'Service shares'!AS234*'Service PJ'!BD234</f>
        <v>0</v>
      </c>
      <c r="X234" s="1">
        <f>'Service shares'!AT234*'Service PJ'!BE234</f>
        <v>0</v>
      </c>
      <c r="Y234" s="1">
        <f>'Service shares'!AU234*'Service PJ'!BF234</f>
        <v>0</v>
      </c>
      <c r="Z234" s="1">
        <f>'Service shares'!AV234*'Service PJ'!BG234</f>
        <v>0</v>
      </c>
      <c r="AA234" s="1">
        <f>'Service shares'!AW234*'Service PJ'!BH234</f>
        <v>0</v>
      </c>
      <c r="AB234" s="1">
        <f>'Service shares'!AX234*'Service PJ'!BI234</f>
        <v>0</v>
      </c>
      <c r="AC234" s="1">
        <f>'Service shares'!AY234*'Service PJ'!BJ234</f>
        <v>0</v>
      </c>
      <c r="AD234" s="1">
        <f>'Service shares'!AZ234*'Service PJ'!BK234</f>
        <v>0</v>
      </c>
      <c r="AE234" s="1">
        <f>'Service shares'!BA234*'Service PJ'!BL234</f>
        <v>0</v>
      </c>
      <c r="AF234" s="1">
        <f>'Service shares'!BB234*'Service PJ'!BM234</f>
        <v>0</v>
      </c>
      <c r="AG234" s="1">
        <f>'Service shares'!BC234*'Service PJ'!BN234</f>
        <v>0</v>
      </c>
      <c r="AH234" s="1">
        <f>'Service shares'!BD234*'Service PJ'!BO234</f>
        <v>0</v>
      </c>
      <c r="AI234" s="1">
        <f>'Service shares'!BE234*'Service PJ'!BP234</f>
        <v>0</v>
      </c>
      <c r="AJ234" s="1">
        <f>'Service shares'!BF234*'Service PJ'!BQ234</f>
        <v>0</v>
      </c>
      <c r="AK234" s="1">
        <f>'Service shares'!BG234*'Service PJ'!BR234</f>
        <v>0</v>
      </c>
      <c r="AL234" s="1">
        <f>'Service shares'!BH234*'Service PJ'!BS234</f>
        <v>0</v>
      </c>
      <c r="AM234" s="1">
        <f>'Service shares'!BI234*'Service PJ'!BT234</f>
        <v>0</v>
      </c>
      <c r="AN234" s="1">
        <f>'Service shares'!BJ234*'Service PJ'!BU234</f>
        <v>0</v>
      </c>
      <c r="AO234" s="1">
        <f>'Service shares'!BK234*'Service PJ'!BV234</f>
        <v>0</v>
      </c>
      <c r="AP234" s="1">
        <f>'Service shares'!BL234*'Service PJ'!BW234</f>
        <v>0</v>
      </c>
      <c r="AQ234" s="1">
        <f>'Service shares'!BM234*'Service PJ'!BX234</f>
        <v>0</v>
      </c>
      <c r="AR234" s="1">
        <f>'Service shares'!BN234*'Service PJ'!BY234</f>
        <v>0</v>
      </c>
      <c r="AS234" s="2">
        <v>0</v>
      </c>
      <c r="AU234" t="str">
        <f t="shared" si="151"/>
        <v>\I: ITM_PRH_BFG</v>
      </c>
      <c r="AV234" s="1">
        <f t="shared" si="195"/>
        <v>1.1262534363940762</v>
      </c>
      <c r="AW234" s="1">
        <f t="shared" si="195"/>
        <v>1.1262534363940762</v>
      </c>
      <c r="AX234" s="1">
        <f t="shared" si="195"/>
        <v>1.1262534363940762</v>
      </c>
      <c r="AY234" s="1">
        <f t="shared" si="195"/>
        <v>1.1262534363940762</v>
      </c>
      <c r="AZ234" s="1">
        <f t="shared" si="195"/>
        <v>1.1262534363940762</v>
      </c>
      <c r="BA234" s="1">
        <f t="shared" si="195"/>
        <v>1.1262534363940762</v>
      </c>
      <c r="BB234" s="1">
        <f t="shared" si="195"/>
        <v>1.1262534363940762</v>
      </c>
      <c r="BC234" s="1">
        <f t="shared" si="195"/>
        <v>1.1262534363940762</v>
      </c>
      <c r="BD234" s="1">
        <f t="shared" si="195"/>
        <v>1.1262534363940762</v>
      </c>
      <c r="BE234" s="1">
        <f t="shared" si="195"/>
        <v>1.1262534363940762</v>
      </c>
      <c r="BF234" s="1">
        <f t="shared" si="195"/>
        <v>1.1262534363940762</v>
      </c>
      <c r="BG234" s="1">
        <f t="shared" si="195"/>
        <v>1.1262534363940762</v>
      </c>
      <c r="BH234" s="1">
        <f t="shared" si="195"/>
        <v>1.1262534363940762</v>
      </c>
      <c r="BI234" s="1">
        <f t="shared" si="195"/>
        <v>1.1262534363940762</v>
      </c>
      <c r="BJ234" s="1">
        <f t="shared" si="195"/>
        <v>1.1262534363940762</v>
      </c>
      <c r="BK234" s="1">
        <f t="shared" si="194"/>
        <v>1.1262534363940762</v>
      </c>
      <c r="BL234" s="1">
        <f t="shared" si="193"/>
        <v>1.1262534363940762</v>
      </c>
      <c r="BM234" s="1">
        <f t="shared" si="196"/>
        <v>1.1262534363940762</v>
      </c>
      <c r="BN234" s="1">
        <f t="shared" si="196"/>
        <v>1.1262534363940762</v>
      </c>
      <c r="BO234" s="1">
        <f t="shared" si="196"/>
        <v>1.1262534363940762</v>
      </c>
      <c r="BP234" s="1">
        <f t="shared" si="196"/>
        <v>1.1262534363940762</v>
      </c>
      <c r="BQ234" s="1">
        <f t="shared" si="196"/>
        <v>1.1262534363940762</v>
      </c>
      <c r="BR234" s="1">
        <f t="shared" si="196"/>
        <v>1.1262534363940762</v>
      </c>
      <c r="BS234" s="1">
        <f t="shared" si="196"/>
        <v>1.1262534363940762</v>
      </c>
      <c r="BT234" s="1">
        <f t="shared" si="196"/>
        <v>1.1262534363940762</v>
      </c>
      <c r="BU234" s="1">
        <f t="shared" si="196"/>
        <v>1.1262534363940762</v>
      </c>
      <c r="BV234" s="1">
        <f t="shared" si="196"/>
        <v>1.1262534363940762</v>
      </c>
      <c r="BW234" s="1">
        <f t="shared" si="196"/>
        <v>1.1262534363940762</v>
      </c>
      <c r="BX234" s="1">
        <f t="shared" si="196"/>
        <v>1.1262534363940762</v>
      </c>
      <c r="BY234" s="1">
        <f t="shared" si="196"/>
        <v>1.1262534363940762</v>
      </c>
      <c r="CC234" t="str">
        <f t="shared" si="184"/>
        <v>*</v>
      </c>
      <c r="CD234" t="str">
        <f t="shared" si="185"/>
        <v>\I: ITM_PRH_BFG</v>
      </c>
      <c r="CE234" t="str">
        <f>VLOOKUP(D234,'IND Balance'!$AM$5:$AN$21,2,FALSE)&amp;" - "&amp;VLOOKUP(E234,'MECS_Table 5.4'!$AF$18:$AG$30,2,FALSE)&amp;" - "&amp;VLOOKUP('Service PJ'!M234,'IND Balance'!$AM$22:$AN$32,2,FALSE)</f>
        <v>Transport and machinery - Process heat - BF Gas</v>
      </c>
      <c r="CF234" t="s">
        <v>109</v>
      </c>
      <c r="CG234" t="s">
        <v>110</v>
      </c>
      <c r="CL234" t="str">
        <f t="shared" si="186"/>
        <v>\I: ITM_PRH_BFG</v>
      </c>
      <c r="CM234" t="str">
        <f t="shared" si="187"/>
        <v>\I: ITM</v>
      </c>
      <c r="CN234" s="1" t="str">
        <f t="shared" si="152"/>
        <v/>
      </c>
      <c r="CO234" s="1" t="str">
        <f t="shared" si="153"/>
        <v/>
      </c>
      <c r="CP234" s="1" t="str">
        <f t="shared" si="154"/>
        <v/>
      </c>
      <c r="CQ234" s="1" t="str">
        <f t="shared" si="155"/>
        <v/>
      </c>
      <c r="CR234" s="1" t="str">
        <f t="shared" si="156"/>
        <v/>
      </c>
      <c r="CS234" s="1" t="str">
        <f t="shared" si="157"/>
        <v/>
      </c>
      <c r="CT234" s="1" t="str">
        <f t="shared" si="158"/>
        <v/>
      </c>
      <c r="CU234" s="1" t="str">
        <f t="shared" si="159"/>
        <v/>
      </c>
      <c r="CV234" s="1" t="str">
        <f t="shared" si="160"/>
        <v/>
      </c>
      <c r="CW234" s="1" t="str">
        <f t="shared" si="161"/>
        <v/>
      </c>
      <c r="CX234" s="1" t="str">
        <f t="shared" si="162"/>
        <v/>
      </c>
      <c r="CY234" s="1" t="str">
        <f t="shared" si="163"/>
        <v/>
      </c>
      <c r="CZ234" s="1" t="str">
        <f t="shared" si="164"/>
        <v/>
      </c>
      <c r="DA234" s="1" t="str">
        <f t="shared" si="165"/>
        <v/>
      </c>
      <c r="DB234" s="1" t="str">
        <f t="shared" si="166"/>
        <v/>
      </c>
      <c r="DC234" s="1" t="str">
        <f t="shared" si="167"/>
        <v/>
      </c>
      <c r="DD234" s="1" t="str">
        <f t="shared" si="168"/>
        <v/>
      </c>
      <c r="DE234" s="1" t="str">
        <f t="shared" si="169"/>
        <v/>
      </c>
      <c r="DF234" s="1" t="str">
        <f t="shared" si="170"/>
        <v/>
      </c>
      <c r="DG234" s="1" t="str">
        <f t="shared" si="171"/>
        <v/>
      </c>
      <c r="DH234" s="1" t="str">
        <f t="shared" si="172"/>
        <v/>
      </c>
      <c r="DI234" s="1" t="str">
        <f t="shared" si="173"/>
        <v/>
      </c>
      <c r="DJ234" s="1" t="str">
        <f t="shared" si="174"/>
        <v/>
      </c>
      <c r="DK234" s="1" t="str">
        <f t="shared" si="175"/>
        <v/>
      </c>
      <c r="DL234" s="1" t="str">
        <f t="shared" si="176"/>
        <v/>
      </c>
      <c r="DM234" s="1" t="str">
        <f t="shared" si="177"/>
        <v/>
      </c>
      <c r="DN234" s="1" t="str">
        <f t="shared" si="178"/>
        <v/>
      </c>
      <c r="DO234" s="1" t="str">
        <f t="shared" si="179"/>
        <v/>
      </c>
      <c r="DP234" s="1" t="str">
        <f t="shared" si="180"/>
        <v/>
      </c>
      <c r="DQ234" s="1" t="str">
        <f t="shared" si="181"/>
        <v/>
      </c>
      <c r="DR234" s="1">
        <v>3</v>
      </c>
      <c r="DS234" s="1" t="str">
        <f t="shared" si="188"/>
        <v/>
      </c>
      <c r="DT234" t="str">
        <f t="shared" si="189"/>
        <v/>
      </c>
    </row>
    <row r="235" spans="1:124" x14ac:dyDescent="0.45">
      <c r="A235" t="s">
        <v>159</v>
      </c>
      <c r="B235" t="str">
        <f>VLOOKUP(E235,'EPA_US9RT techs'!$R$26:$S$34,2,FALSE)</f>
        <v>OTH</v>
      </c>
      <c r="C235" t="str">
        <f>'Service shares'!A235</f>
        <v>BFG</v>
      </c>
      <c r="D235" t="str">
        <f>'Service shares'!B235</f>
        <v>ITM</v>
      </c>
      <c r="E235" t="str">
        <f>'Service shares'!C235</f>
        <v>PRC</v>
      </c>
      <c r="F235" s="1">
        <f>IFERROR(1/AVERAGEIFS('EPA_US9RT techs'!$I$2:$I$1718,'EPA_US9RT techs'!$J$2:$J$1718,'Service PJ'!$D235,'EPA_US9RT techs'!$K$2:$K$1718,'Service PJ'!$B235,'EPA_US9RT techs'!$L$2:$L$1718,'Service PJ'!$A235,'EPA_US9RT techs'!$C$2:$C$1718,"VDA_FLOP",'EPA_US9RT techs'!$F$2:$F$1718,'Service PJ'!F$1),1/AVERAGEIFS('EPA_US9RT techs'!$I$2:$I$1718,'EPA_US9RT techs'!$K$2:$K$1718,'Service PJ'!$B235,'EPA_US9RT techs'!$L$2:$L$1718,'Service PJ'!$A235,'EPA_US9RT techs'!$C$2:$C$1718,"VDA_FLOP",'EPA_US9RT techs'!$F$2:$F$1718,'Service PJ'!F$1))</f>
        <v>1</v>
      </c>
      <c r="G235" s="1">
        <f>IFERROR(IFERROR(1/AVERAGEIFS('EPA_US9RT techs'!$I$2:$I$1718,'EPA_US9RT techs'!$J$2:$J$1718,'Service PJ'!$D235,'EPA_US9RT techs'!$K$2:$K$1718,'Service PJ'!$B235,'EPA_US9RT techs'!$L$2:$L$1718,'Service PJ'!$A235,'EPA_US9RT techs'!$C$2:$C$1718,"VDA_FLOP",'EPA_US9RT techs'!$F$2:$F$1718,'Service PJ'!G$1),1/AVERAGEIFS('EPA_US9RT techs'!$I$2:$I$1718,'EPA_US9RT techs'!$K$2:$K$1718,'Service PJ'!$B235,'EPA_US9RT techs'!$L$2:$L$1718,'Service PJ'!$A235,'EPA_US9RT techs'!$C$2:$C$1718,"VDA_FLOP",'EPA_US9RT techs'!$F$2:$F$1718,'Service PJ'!G$1)),"")</f>
        <v>1.0637134050773318</v>
      </c>
      <c r="H235" s="1">
        <f>IFERROR(IFERROR(1/AVERAGEIFS('EPA_US9RT techs'!$I$2:$I$1718,'EPA_US9RT techs'!$J$2:$J$1718,'Service PJ'!$D235,'EPA_US9RT techs'!$K$2:$K$1718,'Service PJ'!$B235,'EPA_US9RT techs'!$L$2:$L$1718,'Service PJ'!$A235,'EPA_US9RT techs'!$C$2:$C$1718,"VDA_FLOP",'EPA_US9RT techs'!$F$2:$F$1718,'Service PJ'!H$1),1/AVERAGEIFS('EPA_US9RT techs'!$I$2:$I$1718,'EPA_US9RT techs'!$K$2:$K$1718,'Service PJ'!$B235,'EPA_US9RT techs'!$L$2:$L$1718,'Service PJ'!$A235,'EPA_US9RT techs'!$C$2:$C$1718,"VDA_FLOP",'EPA_US9RT techs'!$F$2:$F$1718,'Service PJ'!H$1)),"")</f>
        <v>1.0913240984665626</v>
      </c>
      <c r="I235" s="1">
        <f>IFERROR(IFERROR(1/AVERAGEIFS('EPA_US9RT techs'!$I$2:$I$1718,'EPA_US9RT techs'!$J$2:$J$1718,'Service PJ'!$D235,'EPA_US9RT techs'!$K$2:$K$1718,'Service PJ'!$B235,'EPA_US9RT techs'!$L$2:$L$1718,'Service PJ'!$A235,'EPA_US9RT techs'!$C$2:$C$1718,"VDA_FLOP",'EPA_US9RT techs'!$F$2:$F$1718,'Service PJ'!I$1),1/AVERAGEIFS('EPA_US9RT techs'!$I$2:$I$1718,'EPA_US9RT techs'!$K$2:$K$1718,'Service PJ'!$B235,'EPA_US9RT techs'!$L$2:$L$1718,'Service PJ'!$A235,'EPA_US9RT techs'!$C$2:$C$1718,"VDA_FLOP",'EPA_US9RT techs'!$F$2:$F$1718,'Service PJ'!I$1)),"")</f>
        <v>1.1212290208125226</v>
      </c>
      <c r="J235" s="1">
        <f>IFERROR(IFERROR(1/AVERAGEIFS('EPA_US9RT techs'!$I$2:$I$1718,'EPA_US9RT techs'!$J$2:$J$1718,'Service PJ'!$D235,'EPA_US9RT techs'!$K$2:$K$1718,'Service PJ'!$B235,'EPA_US9RT techs'!$L$2:$L$1718,'Service PJ'!$A235,'EPA_US9RT techs'!$C$2:$C$1718,"VDA_FLOP",'EPA_US9RT techs'!$F$2:$F$1718,'Service PJ'!J$1),1/AVERAGEIFS('EPA_US9RT techs'!$I$2:$I$1718,'EPA_US9RT techs'!$K$2:$K$1718,'Service PJ'!$B235,'EPA_US9RT techs'!$L$2:$L$1718,'Service PJ'!$A235,'EPA_US9RT techs'!$C$2:$C$1718,"VDA_FLOP",'EPA_US9RT techs'!$F$2:$F$1718,'Service PJ'!J$1)),"")</f>
        <v>1.1606646281756339</v>
      </c>
      <c r="L235" t="str">
        <f>IF(SUM(O235:AR235)=0,"\I: ","")&amp;'Service PJ'!D235&amp;"_"&amp;'Service PJ'!E235&amp;"_"&amp;'Service PJ'!C235</f>
        <v>\I: ITM_PRC_BFG</v>
      </c>
      <c r="M235" t="str">
        <f>"IND"&amp;'Service PJ'!C235</f>
        <v>INDBFG</v>
      </c>
      <c r="N235" t="str">
        <f t="shared" si="182"/>
        <v>\I: ITM</v>
      </c>
      <c r="O235" s="1">
        <f>'Service shares'!AK235*'Service PJ'!AV235</f>
        <v>0</v>
      </c>
      <c r="P235" s="1">
        <f>'Service shares'!AL235*'Service PJ'!AW235</f>
        <v>0</v>
      </c>
      <c r="Q235" s="1">
        <f>'Service shares'!AM235*'Service PJ'!AX235</f>
        <v>0</v>
      </c>
      <c r="R235" s="1">
        <f>'Service shares'!AN235*'Service PJ'!AY235</f>
        <v>0</v>
      </c>
      <c r="S235" s="1">
        <f>'Service shares'!AO235*'Service PJ'!AZ235</f>
        <v>0</v>
      </c>
      <c r="T235" s="1">
        <f>'Service shares'!AP235*'Service PJ'!BA235</f>
        <v>0</v>
      </c>
      <c r="U235" s="1">
        <f>'Service shares'!AQ235*'Service PJ'!BB235</f>
        <v>0</v>
      </c>
      <c r="V235" s="14">
        <f>'Service shares'!AR235*'Service PJ'!BC235</f>
        <v>0</v>
      </c>
      <c r="W235" s="1">
        <f>'Service shares'!AS235*'Service PJ'!BD235</f>
        <v>0</v>
      </c>
      <c r="X235" s="1">
        <f>'Service shares'!AT235*'Service PJ'!BE235</f>
        <v>0</v>
      </c>
      <c r="Y235" s="1">
        <f>'Service shares'!AU235*'Service PJ'!BF235</f>
        <v>0</v>
      </c>
      <c r="Z235" s="1">
        <f>'Service shares'!AV235*'Service PJ'!BG235</f>
        <v>0</v>
      </c>
      <c r="AA235" s="1">
        <f>'Service shares'!AW235*'Service PJ'!BH235</f>
        <v>0</v>
      </c>
      <c r="AB235" s="1">
        <f>'Service shares'!AX235*'Service PJ'!BI235</f>
        <v>0</v>
      </c>
      <c r="AC235" s="1">
        <f>'Service shares'!AY235*'Service PJ'!BJ235</f>
        <v>0</v>
      </c>
      <c r="AD235" s="1">
        <f>'Service shares'!AZ235*'Service PJ'!BK235</f>
        <v>0</v>
      </c>
      <c r="AE235" s="1">
        <f>'Service shares'!BA235*'Service PJ'!BL235</f>
        <v>0</v>
      </c>
      <c r="AF235" s="1">
        <f>'Service shares'!BB235*'Service PJ'!BM235</f>
        <v>0</v>
      </c>
      <c r="AG235" s="1">
        <f>'Service shares'!BC235*'Service PJ'!BN235</f>
        <v>0</v>
      </c>
      <c r="AH235" s="1">
        <f>'Service shares'!BD235*'Service PJ'!BO235</f>
        <v>0</v>
      </c>
      <c r="AI235" s="1">
        <f>'Service shares'!BE235*'Service PJ'!BP235</f>
        <v>0</v>
      </c>
      <c r="AJ235" s="1">
        <f>'Service shares'!BF235*'Service PJ'!BQ235</f>
        <v>0</v>
      </c>
      <c r="AK235" s="1">
        <f>'Service shares'!BG235*'Service PJ'!BR235</f>
        <v>0</v>
      </c>
      <c r="AL235" s="1">
        <f>'Service shares'!BH235*'Service PJ'!BS235</f>
        <v>0</v>
      </c>
      <c r="AM235" s="1">
        <f>'Service shares'!BI235*'Service PJ'!BT235</f>
        <v>0</v>
      </c>
      <c r="AN235" s="1">
        <f>'Service shares'!BJ235*'Service PJ'!BU235</f>
        <v>0</v>
      </c>
      <c r="AO235" s="1">
        <f>'Service shares'!BK235*'Service PJ'!BV235</f>
        <v>0</v>
      </c>
      <c r="AP235" s="1">
        <f>'Service shares'!BL235*'Service PJ'!BW235</f>
        <v>0</v>
      </c>
      <c r="AQ235" s="1">
        <f>'Service shares'!BM235*'Service PJ'!BX235</f>
        <v>0</v>
      </c>
      <c r="AR235" s="1">
        <f>'Service shares'!BN235*'Service PJ'!BY235</f>
        <v>0</v>
      </c>
      <c r="AS235" s="2">
        <v>0</v>
      </c>
      <c r="AU235" t="str">
        <f t="shared" si="151"/>
        <v>\I: ITM_PRC_BFG</v>
      </c>
      <c r="AV235" s="1">
        <f t="shared" si="195"/>
        <v>1.0637134050773318</v>
      </c>
      <c r="AW235" s="1">
        <f t="shared" si="195"/>
        <v>1.0637134050773318</v>
      </c>
      <c r="AX235" s="1">
        <f t="shared" si="195"/>
        <v>1.0637134050773318</v>
      </c>
      <c r="AY235" s="1">
        <f t="shared" si="195"/>
        <v>1.0637134050773318</v>
      </c>
      <c r="AZ235" s="1">
        <f t="shared" si="195"/>
        <v>1.0637134050773318</v>
      </c>
      <c r="BA235" s="1">
        <f t="shared" si="195"/>
        <v>1.0637134050773318</v>
      </c>
      <c r="BB235" s="1">
        <f t="shared" si="195"/>
        <v>1.0637134050773318</v>
      </c>
      <c r="BC235" s="1">
        <f t="shared" si="195"/>
        <v>1.0637134050773318</v>
      </c>
      <c r="BD235" s="1">
        <f t="shared" si="195"/>
        <v>1.0637134050773318</v>
      </c>
      <c r="BE235" s="1">
        <f t="shared" si="195"/>
        <v>1.0637134050773318</v>
      </c>
      <c r="BF235" s="1">
        <f t="shared" si="195"/>
        <v>1.0637134050773318</v>
      </c>
      <c r="BG235" s="1">
        <f t="shared" si="195"/>
        <v>1.0637134050773318</v>
      </c>
      <c r="BH235" s="1">
        <f t="shared" si="195"/>
        <v>1.0637134050773318</v>
      </c>
      <c r="BI235" s="1">
        <f t="shared" si="195"/>
        <v>1.0637134050773318</v>
      </c>
      <c r="BJ235" s="1">
        <f t="shared" si="195"/>
        <v>1.0637134050773318</v>
      </c>
      <c r="BK235" s="1">
        <f t="shared" si="194"/>
        <v>1.0637134050773318</v>
      </c>
      <c r="BL235" s="1">
        <f t="shared" si="193"/>
        <v>1.0637134050773318</v>
      </c>
      <c r="BM235" s="1">
        <f t="shared" si="196"/>
        <v>1.0637134050773318</v>
      </c>
      <c r="BN235" s="1">
        <f t="shared" si="196"/>
        <v>1.0637134050773318</v>
      </c>
      <c r="BO235" s="1">
        <f t="shared" si="196"/>
        <v>1.0637134050773318</v>
      </c>
      <c r="BP235" s="1">
        <f t="shared" si="196"/>
        <v>1.0637134050773318</v>
      </c>
      <c r="BQ235" s="1">
        <f t="shared" si="196"/>
        <v>1.0637134050773318</v>
      </c>
      <c r="BR235" s="1">
        <f t="shared" si="196"/>
        <v>1.0637134050773318</v>
      </c>
      <c r="BS235" s="1">
        <f t="shared" si="196"/>
        <v>1.0637134050773318</v>
      </c>
      <c r="BT235" s="1">
        <f t="shared" si="196"/>
        <v>1.0637134050773318</v>
      </c>
      <c r="BU235" s="1">
        <f t="shared" si="196"/>
        <v>1.0637134050773318</v>
      </c>
      <c r="BV235" s="1">
        <f t="shared" si="196"/>
        <v>1.0637134050773318</v>
      </c>
      <c r="BW235" s="1">
        <f t="shared" si="196"/>
        <v>1.0637134050773318</v>
      </c>
      <c r="BX235" s="1">
        <f t="shared" si="196"/>
        <v>1.0637134050773318</v>
      </c>
      <c r="BY235" s="1">
        <f t="shared" si="196"/>
        <v>1.0637134050773318</v>
      </c>
      <c r="CC235" t="str">
        <f t="shared" si="184"/>
        <v>*</v>
      </c>
      <c r="CD235" t="str">
        <f t="shared" si="185"/>
        <v>\I: ITM_PRC_BFG</v>
      </c>
      <c r="CE235" t="str">
        <f>VLOOKUP(D235,'IND Balance'!$AM$5:$AN$21,2,FALSE)&amp;" - "&amp;VLOOKUP(E235,'MECS_Table 5.4'!$AF$18:$AG$30,2,FALSE)&amp;" - "&amp;VLOOKUP('Service PJ'!M235,'IND Balance'!$AM$22:$AN$32,2,FALSE)</f>
        <v>Transport and machinery - Process Cool - BF Gas</v>
      </c>
      <c r="CF235" t="s">
        <v>109</v>
      </c>
      <c r="CG235" t="s">
        <v>110</v>
      </c>
      <c r="CL235" t="str">
        <f t="shared" si="186"/>
        <v>\I: ITM_PRC_BFG</v>
      </c>
      <c r="CM235" t="str">
        <f t="shared" si="187"/>
        <v>\I: ITM</v>
      </c>
      <c r="CN235" s="1" t="str">
        <f t="shared" si="152"/>
        <v/>
      </c>
      <c r="CO235" s="1" t="str">
        <f t="shared" si="153"/>
        <v/>
      </c>
      <c r="CP235" s="1" t="str">
        <f t="shared" si="154"/>
        <v/>
      </c>
      <c r="CQ235" s="1" t="str">
        <f t="shared" si="155"/>
        <v/>
      </c>
      <c r="CR235" s="1" t="str">
        <f t="shared" si="156"/>
        <v/>
      </c>
      <c r="CS235" s="1" t="str">
        <f t="shared" si="157"/>
        <v/>
      </c>
      <c r="CT235" s="1" t="str">
        <f t="shared" si="158"/>
        <v/>
      </c>
      <c r="CU235" s="1" t="str">
        <f t="shared" si="159"/>
        <v/>
      </c>
      <c r="CV235" s="1" t="str">
        <f t="shared" si="160"/>
        <v/>
      </c>
      <c r="CW235" s="1" t="str">
        <f t="shared" si="161"/>
        <v/>
      </c>
      <c r="CX235" s="1" t="str">
        <f t="shared" si="162"/>
        <v/>
      </c>
      <c r="CY235" s="1" t="str">
        <f t="shared" si="163"/>
        <v/>
      </c>
      <c r="CZ235" s="1" t="str">
        <f t="shared" si="164"/>
        <v/>
      </c>
      <c r="DA235" s="1" t="str">
        <f t="shared" si="165"/>
        <v/>
      </c>
      <c r="DB235" s="1" t="str">
        <f t="shared" si="166"/>
        <v/>
      </c>
      <c r="DC235" s="1" t="str">
        <f t="shared" si="167"/>
        <v/>
      </c>
      <c r="DD235" s="1" t="str">
        <f t="shared" si="168"/>
        <v/>
      </c>
      <c r="DE235" s="1" t="str">
        <f t="shared" si="169"/>
        <v/>
      </c>
      <c r="DF235" s="1" t="str">
        <f t="shared" si="170"/>
        <v/>
      </c>
      <c r="DG235" s="1" t="str">
        <f t="shared" si="171"/>
        <v/>
      </c>
      <c r="DH235" s="1" t="str">
        <f t="shared" si="172"/>
        <v/>
      </c>
      <c r="DI235" s="1" t="str">
        <f t="shared" si="173"/>
        <v/>
      </c>
      <c r="DJ235" s="1" t="str">
        <f t="shared" si="174"/>
        <v/>
      </c>
      <c r="DK235" s="1" t="str">
        <f t="shared" si="175"/>
        <v/>
      </c>
      <c r="DL235" s="1" t="str">
        <f t="shared" si="176"/>
        <v/>
      </c>
      <c r="DM235" s="1" t="str">
        <f t="shared" si="177"/>
        <v/>
      </c>
      <c r="DN235" s="1" t="str">
        <f t="shared" si="178"/>
        <v/>
      </c>
      <c r="DO235" s="1" t="str">
        <f t="shared" si="179"/>
        <v/>
      </c>
      <c r="DP235" s="1" t="str">
        <f t="shared" si="180"/>
        <v/>
      </c>
      <c r="DQ235" s="1" t="str">
        <f t="shared" si="181"/>
        <v/>
      </c>
      <c r="DR235" s="1">
        <v>3</v>
      </c>
      <c r="DS235" s="1" t="str">
        <f t="shared" si="188"/>
        <v/>
      </c>
      <c r="DT235" t="str">
        <f t="shared" si="189"/>
        <v/>
      </c>
    </row>
    <row r="236" spans="1:124" x14ac:dyDescent="0.45">
      <c r="A236" t="s">
        <v>159</v>
      </c>
      <c r="B236" t="str">
        <f>VLOOKUP(E236,'EPA_US9RT techs'!$R$26:$S$34,2,FALSE)</f>
        <v>MDR</v>
      </c>
      <c r="C236" t="str">
        <f>'Service shares'!A236</f>
        <v>BFG</v>
      </c>
      <c r="D236" t="str">
        <f>'Service shares'!B236</f>
        <v>ITM</v>
      </c>
      <c r="E236" t="str">
        <f>'Service shares'!C236</f>
        <v>MDR</v>
      </c>
      <c r="F236" s="1">
        <f>IFERROR(1/AVERAGEIFS('EPA_US9RT techs'!$I$2:$I$1718,'EPA_US9RT techs'!$J$2:$J$1718,'Service PJ'!$D236,'EPA_US9RT techs'!$K$2:$K$1718,'Service PJ'!$B236,'EPA_US9RT techs'!$L$2:$L$1718,'Service PJ'!$A236,'EPA_US9RT techs'!$C$2:$C$1718,"VDA_FLOP",'EPA_US9RT techs'!$F$2:$F$1718,'Service PJ'!F$1),1/AVERAGEIFS('EPA_US9RT techs'!$I$2:$I$1718,'EPA_US9RT techs'!$K$2:$K$1718,'Service PJ'!$B236,'EPA_US9RT techs'!$L$2:$L$1718,'Service PJ'!$A236,'EPA_US9RT techs'!$C$2:$C$1718,"VDA_FLOP",'EPA_US9RT techs'!$F$2:$F$1718,'Service PJ'!F$1))</f>
        <v>1</v>
      </c>
      <c r="G236" s="1">
        <f>IFERROR(IFERROR(1/AVERAGEIFS('EPA_US9RT techs'!$I$2:$I$1718,'EPA_US9RT techs'!$J$2:$J$1718,'Service PJ'!$D236,'EPA_US9RT techs'!$K$2:$K$1718,'Service PJ'!$B236,'EPA_US9RT techs'!$L$2:$L$1718,'Service PJ'!$A236,'EPA_US9RT techs'!$C$2:$C$1718,"VDA_FLOP",'EPA_US9RT techs'!$F$2:$F$1718,'Service PJ'!G$1),1/AVERAGEIFS('EPA_US9RT techs'!$I$2:$I$1718,'EPA_US9RT techs'!$K$2:$K$1718,'Service PJ'!$B236,'EPA_US9RT techs'!$L$2:$L$1718,'Service PJ'!$A236,'EPA_US9RT techs'!$C$2:$C$1718,"VDA_FLOP",'EPA_US9RT techs'!$F$2:$F$1718,'Service PJ'!G$1)),"")</f>
        <v>1.1262534363940762</v>
      </c>
      <c r="H236" s="1">
        <f>IFERROR(IFERROR(1/AVERAGEIFS('EPA_US9RT techs'!$I$2:$I$1718,'EPA_US9RT techs'!$J$2:$J$1718,'Service PJ'!$D236,'EPA_US9RT techs'!$K$2:$K$1718,'Service PJ'!$B236,'EPA_US9RT techs'!$L$2:$L$1718,'Service PJ'!$A236,'EPA_US9RT techs'!$C$2:$C$1718,"VDA_FLOP",'EPA_US9RT techs'!$F$2:$F$1718,'Service PJ'!H$1),1/AVERAGEIFS('EPA_US9RT techs'!$I$2:$I$1718,'EPA_US9RT techs'!$K$2:$K$1718,'Service PJ'!$B236,'EPA_US9RT techs'!$L$2:$L$1718,'Service PJ'!$A236,'EPA_US9RT techs'!$C$2:$C$1718,"VDA_FLOP",'EPA_US9RT techs'!$F$2:$F$1718,'Service PJ'!H$1)),"")</f>
        <v>1.1346569412229279</v>
      </c>
      <c r="I236" s="1">
        <f>IFERROR(IFERROR(1/AVERAGEIFS('EPA_US9RT techs'!$I$2:$I$1718,'EPA_US9RT techs'!$J$2:$J$1718,'Service PJ'!$D236,'EPA_US9RT techs'!$K$2:$K$1718,'Service PJ'!$B236,'EPA_US9RT techs'!$L$2:$L$1718,'Service PJ'!$A236,'EPA_US9RT techs'!$C$2:$C$1718,"VDA_FLOP",'EPA_US9RT techs'!$F$2:$F$1718,'Service PJ'!I$1),1/AVERAGEIFS('EPA_US9RT techs'!$I$2:$I$1718,'EPA_US9RT techs'!$K$2:$K$1718,'Service PJ'!$B236,'EPA_US9RT techs'!$L$2:$L$1718,'Service PJ'!$A236,'EPA_US9RT techs'!$C$2:$C$1718,"VDA_FLOP",'EPA_US9RT techs'!$F$2:$F$1718,'Service PJ'!I$1)),"")</f>
        <v>1.215977144773748</v>
      </c>
      <c r="J236" s="1">
        <f>IFERROR(IFERROR(1/AVERAGEIFS('EPA_US9RT techs'!$I$2:$I$1718,'EPA_US9RT techs'!$J$2:$J$1718,'Service PJ'!$D236,'EPA_US9RT techs'!$K$2:$K$1718,'Service PJ'!$B236,'EPA_US9RT techs'!$L$2:$L$1718,'Service PJ'!$A236,'EPA_US9RT techs'!$C$2:$C$1718,"VDA_FLOP",'EPA_US9RT techs'!$F$2:$F$1718,'Service PJ'!J$1),1/AVERAGEIFS('EPA_US9RT techs'!$I$2:$I$1718,'EPA_US9RT techs'!$K$2:$K$1718,'Service PJ'!$B236,'EPA_US9RT techs'!$L$2:$L$1718,'Service PJ'!$A236,'EPA_US9RT techs'!$C$2:$C$1718,"VDA_FLOP",'EPA_US9RT techs'!$F$2:$F$1718,'Service PJ'!J$1)),"")</f>
        <v>1.2700973158152613</v>
      </c>
      <c r="L236" t="str">
        <f>IF(SUM(O236:AR236)=0,"\I: ","")&amp;'Service PJ'!D236&amp;"_"&amp;'Service PJ'!E236&amp;"_"&amp;'Service PJ'!C236</f>
        <v>\I: ITM_MDR_BFG</v>
      </c>
      <c r="M236" t="str">
        <f>"IND"&amp;'Service PJ'!C236</f>
        <v>INDBFG</v>
      </c>
      <c r="N236" t="str">
        <f t="shared" si="182"/>
        <v>\I: ITM</v>
      </c>
      <c r="O236" s="1">
        <f>'Service shares'!AK236*'Service PJ'!AV236</f>
        <v>0</v>
      </c>
      <c r="P236" s="1">
        <f>'Service shares'!AL236*'Service PJ'!AW236</f>
        <v>0</v>
      </c>
      <c r="Q236" s="1">
        <f>'Service shares'!AM236*'Service PJ'!AX236</f>
        <v>0</v>
      </c>
      <c r="R236" s="1">
        <f>'Service shares'!AN236*'Service PJ'!AY236</f>
        <v>0</v>
      </c>
      <c r="S236" s="1">
        <f>'Service shares'!AO236*'Service PJ'!AZ236</f>
        <v>0</v>
      </c>
      <c r="T236" s="1">
        <f>'Service shares'!AP236*'Service PJ'!BA236</f>
        <v>0</v>
      </c>
      <c r="U236" s="1">
        <f>'Service shares'!AQ236*'Service PJ'!BB236</f>
        <v>0</v>
      </c>
      <c r="V236" s="14">
        <f>'Service shares'!AR236*'Service PJ'!BC236</f>
        <v>0</v>
      </c>
      <c r="W236" s="1">
        <f>'Service shares'!AS236*'Service PJ'!BD236</f>
        <v>0</v>
      </c>
      <c r="X236" s="1">
        <f>'Service shares'!AT236*'Service PJ'!BE236</f>
        <v>0</v>
      </c>
      <c r="Y236" s="1">
        <f>'Service shares'!AU236*'Service PJ'!BF236</f>
        <v>0</v>
      </c>
      <c r="Z236" s="1">
        <f>'Service shares'!AV236*'Service PJ'!BG236</f>
        <v>0</v>
      </c>
      <c r="AA236" s="1">
        <f>'Service shares'!AW236*'Service PJ'!BH236</f>
        <v>0</v>
      </c>
      <c r="AB236" s="1">
        <f>'Service shares'!AX236*'Service PJ'!BI236</f>
        <v>0</v>
      </c>
      <c r="AC236" s="1">
        <f>'Service shares'!AY236*'Service PJ'!BJ236</f>
        <v>0</v>
      </c>
      <c r="AD236" s="1">
        <f>'Service shares'!AZ236*'Service PJ'!BK236</f>
        <v>0</v>
      </c>
      <c r="AE236" s="1">
        <f>'Service shares'!BA236*'Service PJ'!BL236</f>
        <v>0</v>
      </c>
      <c r="AF236" s="1">
        <f>'Service shares'!BB236*'Service PJ'!BM236</f>
        <v>0</v>
      </c>
      <c r="AG236" s="1">
        <f>'Service shares'!BC236*'Service PJ'!BN236</f>
        <v>0</v>
      </c>
      <c r="AH236" s="1">
        <f>'Service shares'!BD236*'Service PJ'!BO236</f>
        <v>0</v>
      </c>
      <c r="AI236" s="1">
        <f>'Service shares'!BE236*'Service PJ'!BP236</f>
        <v>0</v>
      </c>
      <c r="AJ236" s="1">
        <f>'Service shares'!BF236*'Service PJ'!BQ236</f>
        <v>0</v>
      </c>
      <c r="AK236" s="1">
        <f>'Service shares'!BG236*'Service PJ'!BR236</f>
        <v>0</v>
      </c>
      <c r="AL236" s="1">
        <f>'Service shares'!BH236*'Service PJ'!BS236</f>
        <v>0</v>
      </c>
      <c r="AM236" s="1">
        <f>'Service shares'!BI236*'Service PJ'!BT236</f>
        <v>0</v>
      </c>
      <c r="AN236" s="1">
        <f>'Service shares'!BJ236*'Service PJ'!BU236</f>
        <v>0</v>
      </c>
      <c r="AO236" s="1">
        <f>'Service shares'!BK236*'Service PJ'!BV236</f>
        <v>0</v>
      </c>
      <c r="AP236" s="1">
        <f>'Service shares'!BL236*'Service PJ'!BW236</f>
        <v>0</v>
      </c>
      <c r="AQ236" s="1">
        <f>'Service shares'!BM236*'Service PJ'!BX236</f>
        <v>0</v>
      </c>
      <c r="AR236" s="1">
        <f>'Service shares'!BN236*'Service PJ'!BY236</f>
        <v>0</v>
      </c>
      <c r="AS236" s="2">
        <v>0</v>
      </c>
      <c r="AU236" t="str">
        <f t="shared" si="151"/>
        <v>\I: ITM_MDR_BFG</v>
      </c>
      <c r="AV236" s="1">
        <f t="shared" si="195"/>
        <v>1.1262534363940762</v>
      </c>
      <c r="AW236" s="1">
        <f t="shared" si="195"/>
        <v>1.1262534363940762</v>
      </c>
      <c r="AX236" s="1">
        <f t="shared" si="195"/>
        <v>1.1262534363940762</v>
      </c>
      <c r="AY236" s="1">
        <f t="shared" si="195"/>
        <v>1.1262534363940762</v>
      </c>
      <c r="AZ236" s="1">
        <f t="shared" si="195"/>
        <v>1.1262534363940762</v>
      </c>
      <c r="BA236" s="1">
        <f t="shared" si="195"/>
        <v>1.1262534363940762</v>
      </c>
      <c r="BB236" s="1">
        <f t="shared" si="195"/>
        <v>1.1262534363940762</v>
      </c>
      <c r="BC236" s="1">
        <f t="shared" si="195"/>
        <v>1.1262534363940762</v>
      </c>
      <c r="BD236" s="1">
        <f t="shared" si="195"/>
        <v>1.1262534363940762</v>
      </c>
      <c r="BE236" s="1">
        <f t="shared" si="195"/>
        <v>1.1262534363940762</v>
      </c>
      <c r="BF236" s="1">
        <f t="shared" si="195"/>
        <v>1.1262534363940762</v>
      </c>
      <c r="BG236" s="1">
        <f t="shared" si="195"/>
        <v>1.1262534363940762</v>
      </c>
      <c r="BH236" s="1">
        <f t="shared" si="195"/>
        <v>1.1262534363940762</v>
      </c>
      <c r="BI236" s="1">
        <f t="shared" si="195"/>
        <v>1.1262534363940762</v>
      </c>
      <c r="BJ236" s="1">
        <f t="shared" si="195"/>
        <v>1.1262534363940762</v>
      </c>
      <c r="BK236" s="1">
        <f t="shared" si="194"/>
        <v>1.1262534363940762</v>
      </c>
      <c r="BL236" s="1">
        <f t="shared" si="193"/>
        <v>1.1262534363940762</v>
      </c>
      <c r="BM236" s="1">
        <f t="shared" si="196"/>
        <v>1.1262534363940762</v>
      </c>
      <c r="BN236" s="1">
        <f t="shared" si="196"/>
        <v>1.1262534363940762</v>
      </c>
      <c r="BO236" s="1">
        <f t="shared" si="196"/>
        <v>1.1262534363940762</v>
      </c>
      <c r="BP236" s="1">
        <f t="shared" si="196"/>
        <v>1.1262534363940762</v>
      </c>
      <c r="BQ236" s="1">
        <f t="shared" si="196"/>
        <v>1.1262534363940762</v>
      </c>
      <c r="BR236" s="1">
        <f t="shared" si="196"/>
        <v>1.1262534363940762</v>
      </c>
      <c r="BS236" s="1">
        <f t="shared" si="196"/>
        <v>1.1262534363940762</v>
      </c>
      <c r="BT236" s="1">
        <f t="shared" si="196"/>
        <v>1.1262534363940762</v>
      </c>
      <c r="BU236" s="1">
        <f t="shared" si="196"/>
        <v>1.1262534363940762</v>
      </c>
      <c r="BV236" s="1">
        <f t="shared" si="196"/>
        <v>1.1262534363940762</v>
      </c>
      <c r="BW236" s="1">
        <f t="shared" si="196"/>
        <v>1.1262534363940762</v>
      </c>
      <c r="BX236" s="1">
        <f t="shared" si="196"/>
        <v>1.1262534363940762</v>
      </c>
      <c r="BY236" s="1">
        <f t="shared" si="196"/>
        <v>1.1262534363940762</v>
      </c>
      <c r="CC236" t="str">
        <f t="shared" si="184"/>
        <v>*</v>
      </c>
      <c r="CD236" t="str">
        <f t="shared" si="185"/>
        <v>\I: ITM_MDR_BFG</v>
      </c>
      <c r="CE236" t="str">
        <f>VLOOKUP(D236,'IND Balance'!$AM$5:$AN$21,2,FALSE)&amp;" - "&amp;VLOOKUP(E236,'MECS_Table 5.4'!$AF$18:$AG$30,2,FALSE)&amp;" - "&amp;VLOOKUP('Service PJ'!M236,'IND Balance'!$AM$22:$AN$32,2,FALSE)</f>
        <v>Transport and machinery - Machine drive - BF Gas</v>
      </c>
      <c r="CF236" t="s">
        <v>109</v>
      </c>
      <c r="CG236" t="s">
        <v>110</v>
      </c>
      <c r="CL236" t="str">
        <f t="shared" si="186"/>
        <v>\I: ITM_MDR_BFG</v>
      </c>
      <c r="CM236" t="str">
        <f t="shared" si="187"/>
        <v>\I: ITM</v>
      </c>
      <c r="CN236" s="1" t="str">
        <f t="shared" si="152"/>
        <v/>
      </c>
      <c r="CO236" s="1" t="str">
        <f t="shared" si="153"/>
        <v/>
      </c>
      <c r="CP236" s="1" t="str">
        <f t="shared" si="154"/>
        <v/>
      </c>
      <c r="CQ236" s="1" t="str">
        <f t="shared" si="155"/>
        <v/>
      </c>
      <c r="CR236" s="1" t="str">
        <f t="shared" si="156"/>
        <v/>
      </c>
      <c r="CS236" s="1" t="str">
        <f t="shared" si="157"/>
        <v/>
      </c>
      <c r="CT236" s="1" t="str">
        <f t="shared" si="158"/>
        <v/>
      </c>
      <c r="CU236" s="1" t="str">
        <f t="shared" si="159"/>
        <v/>
      </c>
      <c r="CV236" s="1" t="str">
        <f t="shared" si="160"/>
        <v/>
      </c>
      <c r="CW236" s="1" t="str">
        <f t="shared" si="161"/>
        <v/>
      </c>
      <c r="CX236" s="1" t="str">
        <f t="shared" si="162"/>
        <v/>
      </c>
      <c r="CY236" s="1" t="str">
        <f t="shared" si="163"/>
        <v/>
      </c>
      <c r="CZ236" s="1" t="str">
        <f t="shared" si="164"/>
        <v/>
      </c>
      <c r="DA236" s="1" t="str">
        <f t="shared" si="165"/>
        <v/>
      </c>
      <c r="DB236" s="1" t="str">
        <f t="shared" si="166"/>
        <v/>
      </c>
      <c r="DC236" s="1" t="str">
        <f t="shared" si="167"/>
        <v/>
      </c>
      <c r="DD236" s="1" t="str">
        <f t="shared" si="168"/>
        <v/>
      </c>
      <c r="DE236" s="1" t="str">
        <f t="shared" si="169"/>
        <v/>
      </c>
      <c r="DF236" s="1" t="str">
        <f t="shared" si="170"/>
        <v/>
      </c>
      <c r="DG236" s="1" t="str">
        <f t="shared" si="171"/>
        <v/>
      </c>
      <c r="DH236" s="1" t="str">
        <f t="shared" si="172"/>
        <v/>
      </c>
      <c r="DI236" s="1" t="str">
        <f t="shared" si="173"/>
        <v/>
      </c>
      <c r="DJ236" s="1" t="str">
        <f t="shared" si="174"/>
        <v/>
      </c>
      <c r="DK236" s="1" t="str">
        <f t="shared" si="175"/>
        <v/>
      </c>
      <c r="DL236" s="1" t="str">
        <f t="shared" si="176"/>
        <v/>
      </c>
      <c r="DM236" s="1" t="str">
        <f t="shared" si="177"/>
        <v/>
      </c>
      <c r="DN236" s="1" t="str">
        <f t="shared" si="178"/>
        <v/>
      </c>
      <c r="DO236" s="1" t="str">
        <f t="shared" si="179"/>
        <v/>
      </c>
      <c r="DP236" s="1" t="str">
        <f t="shared" si="180"/>
        <v/>
      </c>
      <c r="DQ236" s="1" t="str">
        <f t="shared" si="181"/>
        <v/>
      </c>
      <c r="DR236" s="1">
        <v>3</v>
      </c>
      <c r="DS236" s="1" t="str">
        <f t="shared" si="188"/>
        <v/>
      </c>
      <c r="DT236" t="str">
        <f t="shared" si="189"/>
        <v/>
      </c>
    </row>
    <row r="237" spans="1:124" x14ac:dyDescent="0.45">
      <c r="A237" t="s">
        <v>159</v>
      </c>
      <c r="B237" t="str">
        <f>VLOOKUP(E237,'EPA_US9RT techs'!$R$26:$S$34,2,FALSE)</f>
        <v>PRH</v>
      </c>
      <c r="C237" t="str">
        <f>'Service shares'!A237</f>
        <v>BFG</v>
      </c>
      <c r="D237" t="str">
        <f>'Service shares'!B237</f>
        <v>ITM</v>
      </c>
      <c r="E237" t="str">
        <f>'Service shares'!C237</f>
        <v>OTP</v>
      </c>
      <c r="F237" s="1">
        <f>IFERROR(1/AVERAGEIFS('EPA_US9RT techs'!$I$2:$I$1718,'EPA_US9RT techs'!$J$2:$J$1718,'Service PJ'!$D237,'EPA_US9RT techs'!$K$2:$K$1718,'Service PJ'!$B237,'EPA_US9RT techs'!$L$2:$L$1718,'Service PJ'!$A237,'EPA_US9RT techs'!$C$2:$C$1718,"VDA_FLOP",'EPA_US9RT techs'!$F$2:$F$1718,'Service PJ'!F$1),1/AVERAGEIFS('EPA_US9RT techs'!$I$2:$I$1718,'EPA_US9RT techs'!$K$2:$K$1718,'Service PJ'!$B237,'EPA_US9RT techs'!$L$2:$L$1718,'Service PJ'!$A237,'EPA_US9RT techs'!$C$2:$C$1718,"VDA_FLOP",'EPA_US9RT techs'!$F$2:$F$1718,'Service PJ'!F$1))</f>
        <v>1</v>
      </c>
      <c r="G237" s="1">
        <f>IFERROR(IFERROR(1/AVERAGEIFS('EPA_US9RT techs'!$I$2:$I$1718,'EPA_US9RT techs'!$J$2:$J$1718,'Service PJ'!$D237,'EPA_US9RT techs'!$K$2:$K$1718,'Service PJ'!$B237,'EPA_US9RT techs'!$L$2:$L$1718,'Service PJ'!$A237,'EPA_US9RT techs'!$C$2:$C$1718,"VDA_FLOP",'EPA_US9RT techs'!$F$2:$F$1718,'Service PJ'!G$1),1/AVERAGEIFS('EPA_US9RT techs'!$I$2:$I$1718,'EPA_US9RT techs'!$K$2:$K$1718,'Service PJ'!$B237,'EPA_US9RT techs'!$L$2:$L$1718,'Service PJ'!$A237,'EPA_US9RT techs'!$C$2:$C$1718,"VDA_FLOP",'EPA_US9RT techs'!$F$2:$F$1718,'Service PJ'!G$1)),"")</f>
        <v>1.1262534363940762</v>
      </c>
      <c r="H237" s="1">
        <f>IFERROR(IFERROR(1/AVERAGEIFS('EPA_US9RT techs'!$I$2:$I$1718,'EPA_US9RT techs'!$J$2:$J$1718,'Service PJ'!$D237,'EPA_US9RT techs'!$K$2:$K$1718,'Service PJ'!$B237,'EPA_US9RT techs'!$L$2:$L$1718,'Service PJ'!$A237,'EPA_US9RT techs'!$C$2:$C$1718,"VDA_FLOP",'EPA_US9RT techs'!$F$2:$F$1718,'Service PJ'!H$1),1/AVERAGEIFS('EPA_US9RT techs'!$I$2:$I$1718,'EPA_US9RT techs'!$K$2:$K$1718,'Service PJ'!$B237,'EPA_US9RT techs'!$L$2:$L$1718,'Service PJ'!$A237,'EPA_US9RT techs'!$C$2:$C$1718,"VDA_FLOP",'EPA_US9RT techs'!$F$2:$F$1718,'Service PJ'!H$1)),"")</f>
        <v>1.1346569412229279</v>
      </c>
      <c r="I237" s="1">
        <f>IFERROR(IFERROR(1/AVERAGEIFS('EPA_US9RT techs'!$I$2:$I$1718,'EPA_US9RT techs'!$J$2:$J$1718,'Service PJ'!$D237,'EPA_US9RT techs'!$K$2:$K$1718,'Service PJ'!$B237,'EPA_US9RT techs'!$L$2:$L$1718,'Service PJ'!$A237,'EPA_US9RT techs'!$C$2:$C$1718,"VDA_FLOP",'EPA_US9RT techs'!$F$2:$F$1718,'Service PJ'!I$1),1/AVERAGEIFS('EPA_US9RT techs'!$I$2:$I$1718,'EPA_US9RT techs'!$K$2:$K$1718,'Service PJ'!$B237,'EPA_US9RT techs'!$L$2:$L$1718,'Service PJ'!$A237,'EPA_US9RT techs'!$C$2:$C$1718,"VDA_FLOP",'EPA_US9RT techs'!$F$2:$F$1718,'Service PJ'!I$1)),"")</f>
        <v>1.215977144773748</v>
      </c>
      <c r="J237" s="1">
        <f>IFERROR(IFERROR(1/AVERAGEIFS('EPA_US9RT techs'!$I$2:$I$1718,'EPA_US9RT techs'!$J$2:$J$1718,'Service PJ'!$D237,'EPA_US9RT techs'!$K$2:$K$1718,'Service PJ'!$B237,'EPA_US9RT techs'!$L$2:$L$1718,'Service PJ'!$A237,'EPA_US9RT techs'!$C$2:$C$1718,"VDA_FLOP",'EPA_US9RT techs'!$F$2:$F$1718,'Service PJ'!J$1),1/AVERAGEIFS('EPA_US9RT techs'!$I$2:$I$1718,'EPA_US9RT techs'!$K$2:$K$1718,'Service PJ'!$B237,'EPA_US9RT techs'!$L$2:$L$1718,'Service PJ'!$A237,'EPA_US9RT techs'!$C$2:$C$1718,"VDA_FLOP",'EPA_US9RT techs'!$F$2:$F$1718,'Service PJ'!J$1)),"")</f>
        <v>1.2700973158152613</v>
      </c>
      <c r="L237" t="str">
        <f>IF(SUM(O237:AR237)=0,"\I: ","")&amp;'Service PJ'!D237&amp;"_"&amp;'Service PJ'!E237&amp;"_"&amp;'Service PJ'!C237</f>
        <v>\I: ITM_OTP_BFG</v>
      </c>
      <c r="M237" t="str">
        <f>"IND"&amp;'Service PJ'!C237</f>
        <v>INDBFG</v>
      </c>
      <c r="N237" t="str">
        <f t="shared" si="182"/>
        <v>\I: ITM</v>
      </c>
      <c r="O237" s="1">
        <f>'Service shares'!AK237*'Service PJ'!AV237</f>
        <v>0</v>
      </c>
      <c r="P237" s="1">
        <f>'Service shares'!AL237*'Service PJ'!AW237</f>
        <v>0</v>
      </c>
      <c r="Q237" s="1">
        <f>'Service shares'!AM237*'Service PJ'!AX237</f>
        <v>0</v>
      </c>
      <c r="R237" s="1">
        <f>'Service shares'!AN237*'Service PJ'!AY237</f>
        <v>0</v>
      </c>
      <c r="S237" s="1">
        <f>'Service shares'!AO237*'Service PJ'!AZ237</f>
        <v>0</v>
      </c>
      <c r="T237" s="1">
        <f>'Service shares'!AP237*'Service PJ'!BA237</f>
        <v>0</v>
      </c>
      <c r="U237" s="1">
        <f>'Service shares'!AQ237*'Service PJ'!BB237</f>
        <v>0</v>
      </c>
      <c r="V237" s="14">
        <f>'Service shares'!AR237*'Service PJ'!BC237</f>
        <v>0</v>
      </c>
      <c r="W237" s="1">
        <f>'Service shares'!AS237*'Service PJ'!BD237</f>
        <v>0</v>
      </c>
      <c r="X237" s="1">
        <f>'Service shares'!AT237*'Service PJ'!BE237</f>
        <v>0</v>
      </c>
      <c r="Y237" s="1">
        <f>'Service shares'!AU237*'Service PJ'!BF237</f>
        <v>0</v>
      </c>
      <c r="Z237" s="1">
        <f>'Service shares'!AV237*'Service PJ'!BG237</f>
        <v>0</v>
      </c>
      <c r="AA237" s="1">
        <f>'Service shares'!AW237*'Service PJ'!BH237</f>
        <v>0</v>
      </c>
      <c r="AB237" s="1">
        <f>'Service shares'!AX237*'Service PJ'!BI237</f>
        <v>0</v>
      </c>
      <c r="AC237" s="1">
        <f>'Service shares'!AY237*'Service PJ'!BJ237</f>
        <v>0</v>
      </c>
      <c r="AD237" s="1">
        <f>'Service shares'!AZ237*'Service PJ'!BK237</f>
        <v>0</v>
      </c>
      <c r="AE237" s="1">
        <f>'Service shares'!BA237*'Service PJ'!BL237</f>
        <v>0</v>
      </c>
      <c r="AF237" s="1">
        <f>'Service shares'!BB237*'Service PJ'!BM237</f>
        <v>0</v>
      </c>
      <c r="AG237" s="1">
        <f>'Service shares'!BC237*'Service PJ'!BN237</f>
        <v>0</v>
      </c>
      <c r="AH237" s="1">
        <f>'Service shares'!BD237*'Service PJ'!BO237</f>
        <v>0</v>
      </c>
      <c r="AI237" s="1">
        <f>'Service shares'!BE237*'Service PJ'!BP237</f>
        <v>0</v>
      </c>
      <c r="AJ237" s="1">
        <f>'Service shares'!BF237*'Service PJ'!BQ237</f>
        <v>0</v>
      </c>
      <c r="AK237" s="1">
        <f>'Service shares'!BG237*'Service PJ'!BR237</f>
        <v>0</v>
      </c>
      <c r="AL237" s="1">
        <f>'Service shares'!BH237*'Service PJ'!BS237</f>
        <v>0</v>
      </c>
      <c r="AM237" s="1">
        <f>'Service shares'!BI237*'Service PJ'!BT237</f>
        <v>0</v>
      </c>
      <c r="AN237" s="1">
        <f>'Service shares'!BJ237*'Service PJ'!BU237</f>
        <v>0</v>
      </c>
      <c r="AO237" s="1">
        <f>'Service shares'!BK237*'Service PJ'!BV237</f>
        <v>0</v>
      </c>
      <c r="AP237" s="1">
        <f>'Service shares'!BL237*'Service PJ'!BW237</f>
        <v>0</v>
      </c>
      <c r="AQ237" s="1">
        <f>'Service shares'!BM237*'Service PJ'!BX237</f>
        <v>0</v>
      </c>
      <c r="AR237" s="1">
        <f>'Service shares'!BN237*'Service PJ'!BY237</f>
        <v>0</v>
      </c>
      <c r="AS237" s="2">
        <v>0</v>
      </c>
      <c r="AU237" t="str">
        <f t="shared" si="151"/>
        <v>\I: ITM_OTP_BFG</v>
      </c>
      <c r="AV237" s="1">
        <f t="shared" si="195"/>
        <v>1.1262534363940762</v>
      </c>
      <c r="AW237" s="1">
        <f t="shared" si="195"/>
        <v>1.1262534363940762</v>
      </c>
      <c r="AX237" s="1">
        <f t="shared" si="195"/>
        <v>1.1262534363940762</v>
      </c>
      <c r="AY237" s="1">
        <f t="shared" si="195"/>
        <v>1.1262534363940762</v>
      </c>
      <c r="AZ237" s="1">
        <f t="shared" si="195"/>
        <v>1.1262534363940762</v>
      </c>
      <c r="BA237" s="1">
        <f t="shared" si="195"/>
        <v>1.1262534363940762</v>
      </c>
      <c r="BB237" s="1">
        <f t="shared" si="195"/>
        <v>1.1262534363940762</v>
      </c>
      <c r="BC237" s="1">
        <f t="shared" si="195"/>
        <v>1.1262534363940762</v>
      </c>
      <c r="BD237" s="1">
        <f t="shared" si="195"/>
        <v>1.1262534363940762</v>
      </c>
      <c r="BE237" s="1">
        <f t="shared" si="195"/>
        <v>1.1262534363940762</v>
      </c>
      <c r="BF237" s="1">
        <f t="shared" si="195"/>
        <v>1.1262534363940762</v>
      </c>
      <c r="BG237" s="1">
        <f t="shared" si="195"/>
        <v>1.1262534363940762</v>
      </c>
      <c r="BH237" s="1">
        <f t="shared" si="195"/>
        <v>1.1262534363940762</v>
      </c>
      <c r="BI237" s="1">
        <f t="shared" si="195"/>
        <v>1.1262534363940762</v>
      </c>
      <c r="BJ237" s="1">
        <f t="shared" si="195"/>
        <v>1.1262534363940762</v>
      </c>
      <c r="BK237" s="1">
        <f t="shared" si="194"/>
        <v>1.1262534363940762</v>
      </c>
      <c r="BL237" s="1">
        <f t="shared" si="193"/>
        <v>1.1262534363940762</v>
      </c>
      <c r="BM237" s="1">
        <f t="shared" si="196"/>
        <v>1.1262534363940762</v>
      </c>
      <c r="BN237" s="1">
        <f t="shared" si="196"/>
        <v>1.1262534363940762</v>
      </c>
      <c r="BO237" s="1">
        <f t="shared" si="196"/>
        <v>1.1262534363940762</v>
      </c>
      <c r="BP237" s="1">
        <f t="shared" si="196"/>
        <v>1.1262534363940762</v>
      </c>
      <c r="BQ237" s="1">
        <f t="shared" si="196"/>
        <v>1.1262534363940762</v>
      </c>
      <c r="BR237" s="1">
        <f t="shared" si="196"/>
        <v>1.1262534363940762</v>
      </c>
      <c r="BS237" s="1">
        <f t="shared" si="196"/>
        <v>1.1262534363940762</v>
      </c>
      <c r="BT237" s="1">
        <f t="shared" si="196"/>
        <v>1.1262534363940762</v>
      </c>
      <c r="BU237" s="1">
        <f t="shared" si="196"/>
        <v>1.1262534363940762</v>
      </c>
      <c r="BV237" s="1">
        <f t="shared" si="196"/>
        <v>1.1262534363940762</v>
      </c>
      <c r="BW237" s="1">
        <f t="shared" si="196"/>
        <v>1.1262534363940762</v>
      </c>
      <c r="BX237" s="1">
        <f t="shared" si="196"/>
        <v>1.1262534363940762</v>
      </c>
      <c r="BY237" s="1">
        <f t="shared" si="196"/>
        <v>1.1262534363940762</v>
      </c>
      <c r="CC237" t="str">
        <f t="shared" si="184"/>
        <v>*</v>
      </c>
      <c r="CD237" t="str">
        <f t="shared" si="185"/>
        <v>\I: ITM_OTP_BFG</v>
      </c>
      <c r="CE237" t="str">
        <f>VLOOKUP(D237,'IND Balance'!$AM$5:$AN$21,2,FALSE)&amp;" - "&amp;VLOOKUP(E237,'MECS_Table 5.4'!$AF$18:$AG$30,2,FALSE)&amp;" - "&amp;VLOOKUP('Service PJ'!M237,'IND Balance'!$AM$22:$AN$32,2,FALSE)</f>
        <v>Transport and machinery - Other process - BF Gas</v>
      </c>
      <c r="CF237" t="s">
        <v>109</v>
      </c>
      <c r="CG237" t="s">
        <v>110</v>
      </c>
      <c r="CL237" t="str">
        <f t="shared" si="186"/>
        <v>\I: ITM_OTP_BFG</v>
      </c>
      <c r="CM237" t="str">
        <f t="shared" si="187"/>
        <v>\I: ITM</v>
      </c>
      <c r="CN237" s="1" t="str">
        <f t="shared" si="152"/>
        <v/>
      </c>
      <c r="CO237" s="1" t="str">
        <f t="shared" si="153"/>
        <v/>
      </c>
      <c r="CP237" s="1" t="str">
        <f t="shared" si="154"/>
        <v/>
      </c>
      <c r="CQ237" s="1" t="str">
        <f t="shared" si="155"/>
        <v/>
      </c>
      <c r="CR237" s="1" t="str">
        <f t="shared" si="156"/>
        <v/>
      </c>
      <c r="CS237" s="1" t="str">
        <f t="shared" si="157"/>
        <v/>
      </c>
      <c r="CT237" s="1" t="str">
        <f t="shared" si="158"/>
        <v/>
      </c>
      <c r="CU237" s="1" t="str">
        <f t="shared" si="159"/>
        <v/>
      </c>
      <c r="CV237" s="1" t="str">
        <f t="shared" si="160"/>
        <v/>
      </c>
      <c r="CW237" s="1" t="str">
        <f t="shared" si="161"/>
        <v/>
      </c>
      <c r="CX237" s="1" t="str">
        <f t="shared" si="162"/>
        <v/>
      </c>
      <c r="CY237" s="1" t="str">
        <f t="shared" si="163"/>
        <v/>
      </c>
      <c r="CZ237" s="1" t="str">
        <f t="shared" si="164"/>
        <v/>
      </c>
      <c r="DA237" s="1" t="str">
        <f t="shared" si="165"/>
        <v/>
      </c>
      <c r="DB237" s="1" t="str">
        <f t="shared" si="166"/>
        <v/>
      </c>
      <c r="DC237" s="1" t="str">
        <f t="shared" si="167"/>
        <v/>
      </c>
      <c r="DD237" s="1" t="str">
        <f t="shared" si="168"/>
        <v/>
      </c>
      <c r="DE237" s="1" t="str">
        <f t="shared" si="169"/>
        <v/>
      </c>
      <c r="DF237" s="1" t="str">
        <f t="shared" si="170"/>
        <v/>
      </c>
      <c r="DG237" s="1" t="str">
        <f t="shared" si="171"/>
        <v/>
      </c>
      <c r="DH237" s="1" t="str">
        <f t="shared" si="172"/>
        <v/>
      </c>
      <c r="DI237" s="1" t="str">
        <f t="shared" si="173"/>
        <v/>
      </c>
      <c r="DJ237" s="1" t="str">
        <f t="shared" si="174"/>
        <v/>
      </c>
      <c r="DK237" s="1" t="str">
        <f t="shared" si="175"/>
        <v/>
      </c>
      <c r="DL237" s="1" t="str">
        <f t="shared" si="176"/>
        <v/>
      </c>
      <c r="DM237" s="1" t="str">
        <f t="shared" si="177"/>
        <v/>
      </c>
      <c r="DN237" s="1" t="str">
        <f t="shared" si="178"/>
        <v/>
      </c>
      <c r="DO237" s="1" t="str">
        <f t="shared" si="179"/>
        <v/>
      </c>
      <c r="DP237" s="1" t="str">
        <f t="shared" si="180"/>
        <v/>
      </c>
      <c r="DQ237" s="1" t="str">
        <f t="shared" si="181"/>
        <v/>
      </c>
      <c r="DR237" s="1">
        <v>3</v>
      </c>
      <c r="DS237" s="1" t="str">
        <f t="shared" si="188"/>
        <v/>
      </c>
      <c r="DT237" t="str">
        <f t="shared" si="189"/>
        <v/>
      </c>
    </row>
    <row r="238" spans="1:124" x14ac:dyDescent="0.45">
      <c r="A238" t="s">
        <v>159</v>
      </c>
      <c r="B238" t="str">
        <f>VLOOKUP(E238,'EPA_US9RT techs'!$R$26:$S$34,2,FALSE)</f>
        <v>OTH</v>
      </c>
      <c r="C238" t="str">
        <f>'Service shares'!A238</f>
        <v>BFG</v>
      </c>
      <c r="D238" t="str">
        <f>'Service shares'!B238</f>
        <v>ITM</v>
      </c>
      <c r="E238" t="str">
        <f>'Service shares'!C238</f>
        <v>SPC</v>
      </c>
      <c r="F238" s="1">
        <f>IFERROR(1/AVERAGEIFS('EPA_US9RT techs'!$I$2:$I$1718,'EPA_US9RT techs'!$J$2:$J$1718,'Service PJ'!$D238,'EPA_US9RT techs'!$K$2:$K$1718,'Service PJ'!$B238,'EPA_US9RT techs'!$L$2:$L$1718,'Service PJ'!$A238,'EPA_US9RT techs'!$C$2:$C$1718,"VDA_FLOP",'EPA_US9RT techs'!$F$2:$F$1718,'Service PJ'!F$1),1/AVERAGEIFS('EPA_US9RT techs'!$I$2:$I$1718,'EPA_US9RT techs'!$K$2:$K$1718,'Service PJ'!$B238,'EPA_US9RT techs'!$L$2:$L$1718,'Service PJ'!$A238,'EPA_US9RT techs'!$C$2:$C$1718,"VDA_FLOP",'EPA_US9RT techs'!$F$2:$F$1718,'Service PJ'!F$1))</f>
        <v>1</v>
      </c>
      <c r="G238" s="1">
        <f>IFERROR(IFERROR(1/AVERAGEIFS('EPA_US9RT techs'!$I$2:$I$1718,'EPA_US9RT techs'!$J$2:$J$1718,'Service PJ'!$D238,'EPA_US9RT techs'!$K$2:$K$1718,'Service PJ'!$B238,'EPA_US9RT techs'!$L$2:$L$1718,'Service PJ'!$A238,'EPA_US9RT techs'!$C$2:$C$1718,"VDA_FLOP",'EPA_US9RT techs'!$F$2:$F$1718,'Service PJ'!G$1),1/AVERAGEIFS('EPA_US9RT techs'!$I$2:$I$1718,'EPA_US9RT techs'!$K$2:$K$1718,'Service PJ'!$B238,'EPA_US9RT techs'!$L$2:$L$1718,'Service PJ'!$A238,'EPA_US9RT techs'!$C$2:$C$1718,"VDA_FLOP",'EPA_US9RT techs'!$F$2:$F$1718,'Service PJ'!G$1)),"")</f>
        <v>1.0637134050773318</v>
      </c>
      <c r="H238" s="1">
        <f>IFERROR(IFERROR(1/AVERAGEIFS('EPA_US9RT techs'!$I$2:$I$1718,'EPA_US9RT techs'!$J$2:$J$1718,'Service PJ'!$D238,'EPA_US9RT techs'!$K$2:$K$1718,'Service PJ'!$B238,'EPA_US9RT techs'!$L$2:$L$1718,'Service PJ'!$A238,'EPA_US9RT techs'!$C$2:$C$1718,"VDA_FLOP",'EPA_US9RT techs'!$F$2:$F$1718,'Service PJ'!H$1),1/AVERAGEIFS('EPA_US9RT techs'!$I$2:$I$1718,'EPA_US9RT techs'!$K$2:$K$1718,'Service PJ'!$B238,'EPA_US9RT techs'!$L$2:$L$1718,'Service PJ'!$A238,'EPA_US9RT techs'!$C$2:$C$1718,"VDA_FLOP",'EPA_US9RT techs'!$F$2:$F$1718,'Service PJ'!H$1)),"")</f>
        <v>1.0913240984665626</v>
      </c>
      <c r="I238" s="1">
        <f>IFERROR(IFERROR(1/AVERAGEIFS('EPA_US9RT techs'!$I$2:$I$1718,'EPA_US9RT techs'!$J$2:$J$1718,'Service PJ'!$D238,'EPA_US9RT techs'!$K$2:$K$1718,'Service PJ'!$B238,'EPA_US9RT techs'!$L$2:$L$1718,'Service PJ'!$A238,'EPA_US9RT techs'!$C$2:$C$1718,"VDA_FLOP",'EPA_US9RT techs'!$F$2:$F$1718,'Service PJ'!I$1),1/AVERAGEIFS('EPA_US9RT techs'!$I$2:$I$1718,'EPA_US9RT techs'!$K$2:$K$1718,'Service PJ'!$B238,'EPA_US9RT techs'!$L$2:$L$1718,'Service PJ'!$A238,'EPA_US9RT techs'!$C$2:$C$1718,"VDA_FLOP",'EPA_US9RT techs'!$F$2:$F$1718,'Service PJ'!I$1)),"")</f>
        <v>1.1212290208125226</v>
      </c>
      <c r="J238" s="1">
        <f>IFERROR(IFERROR(1/AVERAGEIFS('EPA_US9RT techs'!$I$2:$I$1718,'EPA_US9RT techs'!$J$2:$J$1718,'Service PJ'!$D238,'EPA_US9RT techs'!$K$2:$K$1718,'Service PJ'!$B238,'EPA_US9RT techs'!$L$2:$L$1718,'Service PJ'!$A238,'EPA_US9RT techs'!$C$2:$C$1718,"VDA_FLOP",'EPA_US9RT techs'!$F$2:$F$1718,'Service PJ'!J$1),1/AVERAGEIFS('EPA_US9RT techs'!$I$2:$I$1718,'EPA_US9RT techs'!$K$2:$K$1718,'Service PJ'!$B238,'EPA_US9RT techs'!$L$2:$L$1718,'Service PJ'!$A238,'EPA_US9RT techs'!$C$2:$C$1718,"VDA_FLOP",'EPA_US9RT techs'!$F$2:$F$1718,'Service PJ'!J$1)),"")</f>
        <v>1.1606646281756339</v>
      </c>
      <c r="L238" t="str">
        <f>IF(SUM(O238:AR238)=0,"\I: ","")&amp;'Service PJ'!D238&amp;"_"&amp;'Service PJ'!E238&amp;"_"&amp;'Service PJ'!C238</f>
        <v>\I: ITM_SPC_BFG</v>
      </c>
      <c r="M238" t="str">
        <f>"IND"&amp;'Service PJ'!C238</f>
        <v>INDBFG</v>
      </c>
      <c r="N238" t="str">
        <f t="shared" si="182"/>
        <v>\I: ITM</v>
      </c>
      <c r="O238" s="1">
        <f>'Service shares'!AK238*'Service PJ'!AV238</f>
        <v>0</v>
      </c>
      <c r="P238" s="1">
        <f>'Service shares'!AL238*'Service PJ'!AW238</f>
        <v>0</v>
      </c>
      <c r="Q238" s="1">
        <f>'Service shares'!AM238*'Service PJ'!AX238</f>
        <v>0</v>
      </c>
      <c r="R238" s="1">
        <f>'Service shares'!AN238*'Service PJ'!AY238</f>
        <v>0</v>
      </c>
      <c r="S238" s="1">
        <f>'Service shares'!AO238*'Service PJ'!AZ238</f>
        <v>0</v>
      </c>
      <c r="T238" s="1">
        <f>'Service shares'!AP238*'Service PJ'!BA238</f>
        <v>0</v>
      </c>
      <c r="U238" s="1">
        <f>'Service shares'!AQ238*'Service PJ'!BB238</f>
        <v>0</v>
      </c>
      <c r="V238" s="14">
        <f>'Service shares'!AR238*'Service PJ'!BC238</f>
        <v>0</v>
      </c>
      <c r="W238" s="1">
        <f>'Service shares'!AS238*'Service PJ'!BD238</f>
        <v>0</v>
      </c>
      <c r="X238" s="1">
        <f>'Service shares'!AT238*'Service PJ'!BE238</f>
        <v>0</v>
      </c>
      <c r="Y238" s="1">
        <f>'Service shares'!AU238*'Service PJ'!BF238</f>
        <v>0</v>
      </c>
      <c r="Z238" s="1">
        <f>'Service shares'!AV238*'Service PJ'!BG238</f>
        <v>0</v>
      </c>
      <c r="AA238" s="1">
        <f>'Service shares'!AW238*'Service PJ'!BH238</f>
        <v>0</v>
      </c>
      <c r="AB238" s="1">
        <f>'Service shares'!AX238*'Service PJ'!BI238</f>
        <v>0</v>
      </c>
      <c r="AC238" s="1">
        <f>'Service shares'!AY238*'Service PJ'!BJ238</f>
        <v>0</v>
      </c>
      <c r="AD238" s="1">
        <f>'Service shares'!AZ238*'Service PJ'!BK238</f>
        <v>0</v>
      </c>
      <c r="AE238" s="1">
        <f>'Service shares'!BA238*'Service PJ'!BL238</f>
        <v>0</v>
      </c>
      <c r="AF238" s="1">
        <f>'Service shares'!BB238*'Service PJ'!BM238</f>
        <v>0</v>
      </c>
      <c r="AG238" s="1">
        <f>'Service shares'!BC238*'Service PJ'!BN238</f>
        <v>0</v>
      </c>
      <c r="AH238" s="1">
        <f>'Service shares'!BD238*'Service PJ'!BO238</f>
        <v>0</v>
      </c>
      <c r="AI238" s="1">
        <f>'Service shares'!BE238*'Service PJ'!BP238</f>
        <v>0</v>
      </c>
      <c r="AJ238" s="1">
        <f>'Service shares'!BF238*'Service PJ'!BQ238</f>
        <v>0</v>
      </c>
      <c r="AK238" s="1">
        <f>'Service shares'!BG238*'Service PJ'!BR238</f>
        <v>0</v>
      </c>
      <c r="AL238" s="1">
        <f>'Service shares'!BH238*'Service PJ'!BS238</f>
        <v>0</v>
      </c>
      <c r="AM238" s="1">
        <f>'Service shares'!BI238*'Service PJ'!BT238</f>
        <v>0</v>
      </c>
      <c r="AN238" s="1">
        <f>'Service shares'!BJ238*'Service PJ'!BU238</f>
        <v>0</v>
      </c>
      <c r="AO238" s="1">
        <f>'Service shares'!BK238*'Service PJ'!BV238</f>
        <v>0</v>
      </c>
      <c r="AP238" s="1">
        <f>'Service shares'!BL238*'Service PJ'!BW238</f>
        <v>0</v>
      </c>
      <c r="AQ238" s="1">
        <f>'Service shares'!BM238*'Service PJ'!BX238</f>
        <v>0</v>
      </c>
      <c r="AR238" s="1">
        <f>'Service shares'!BN238*'Service PJ'!BY238</f>
        <v>0</v>
      </c>
      <c r="AS238" s="2">
        <v>0</v>
      </c>
      <c r="AU238" t="str">
        <f t="shared" si="151"/>
        <v>\I: ITM_SPC_BFG</v>
      </c>
      <c r="AV238" s="1">
        <f t="shared" si="195"/>
        <v>1.0637134050773318</v>
      </c>
      <c r="AW238" s="1">
        <f t="shared" si="195"/>
        <v>1.0637134050773318</v>
      </c>
      <c r="AX238" s="1">
        <f t="shared" si="195"/>
        <v>1.0637134050773318</v>
      </c>
      <c r="AY238" s="1">
        <f t="shared" si="195"/>
        <v>1.0637134050773318</v>
      </c>
      <c r="AZ238" s="1">
        <f t="shared" si="195"/>
        <v>1.0637134050773318</v>
      </c>
      <c r="BA238" s="1">
        <f t="shared" si="195"/>
        <v>1.0637134050773318</v>
      </c>
      <c r="BB238" s="1">
        <f t="shared" si="195"/>
        <v>1.0637134050773318</v>
      </c>
      <c r="BC238" s="1">
        <f t="shared" si="195"/>
        <v>1.0637134050773318</v>
      </c>
      <c r="BD238" s="1">
        <f t="shared" si="195"/>
        <v>1.0637134050773318</v>
      </c>
      <c r="BE238" s="1">
        <f t="shared" si="195"/>
        <v>1.0637134050773318</v>
      </c>
      <c r="BF238" s="1">
        <f t="shared" si="195"/>
        <v>1.0637134050773318</v>
      </c>
      <c r="BG238" s="1">
        <f t="shared" si="195"/>
        <v>1.0637134050773318</v>
      </c>
      <c r="BH238" s="1">
        <f t="shared" si="195"/>
        <v>1.0637134050773318</v>
      </c>
      <c r="BI238" s="1">
        <f t="shared" si="195"/>
        <v>1.0637134050773318</v>
      </c>
      <c r="BJ238" s="1">
        <f t="shared" si="195"/>
        <v>1.0637134050773318</v>
      </c>
      <c r="BK238" s="1">
        <f t="shared" si="194"/>
        <v>1.0637134050773318</v>
      </c>
      <c r="BL238" s="1">
        <f t="shared" si="193"/>
        <v>1.0637134050773318</v>
      </c>
      <c r="BM238" s="1">
        <f t="shared" si="196"/>
        <v>1.0637134050773318</v>
      </c>
      <c r="BN238" s="1">
        <f t="shared" si="196"/>
        <v>1.0637134050773318</v>
      </c>
      <c r="BO238" s="1">
        <f t="shared" si="196"/>
        <v>1.0637134050773318</v>
      </c>
      <c r="BP238" s="1">
        <f t="shared" si="196"/>
        <v>1.0637134050773318</v>
      </c>
      <c r="BQ238" s="1">
        <f t="shared" si="196"/>
        <v>1.0637134050773318</v>
      </c>
      <c r="BR238" s="1">
        <f t="shared" si="196"/>
        <v>1.0637134050773318</v>
      </c>
      <c r="BS238" s="1">
        <f t="shared" si="196"/>
        <v>1.0637134050773318</v>
      </c>
      <c r="BT238" s="1">
        <f t="shared" si="196"/>
        <v>1.0637134050773318</v>
      </c>
      <c r="BU238" s="1">
        <f t="shared" si="196"/>
        <v>1.0637134050773318</v>
      </c>
      <c r="BV238" s="1">
        <f t="shared" si="196"/>
        <v>1.0637134050773318</v>
      </c>
      <c r="BW238" s="1">
        <f t="shared" si="196"/>
        <v>1.0637134050773318</v>
      </c>
      <c r="BX238" s="1">
        <f t="shared" si="196"/>
        <v>1.0637134050773318</v>
      </c>
      <c r="BY238" s="1">
        <f t="shared" si="196"/>
        <v>1.0637134050773318</v>
      </c>
      <c r="CC238" t="str">
        <f t="shared" si="184"/>
        <v>*</v>
      </c>
      <c r="CD238" t="str">
        <f t="shared" si="185"/>
        <v>\I: ITM_SPC_BFG</v>
      </c>
      <c r="CE238" t="str">
        <f>VLOOKUP(D238,'IND Balance'!$AM$5:$AN$21,2,FALSE)&amp;" - "&amp;VLOOKUP(E238,'MECS_Table 5.4'!$AF$18:$AG$30,2,FALSE)&amp;" - "&amp;VLOOKUP('Service PJ'!M238,'IND Balance'!$AM$22:$AN$32,2,FALSE)</f>
        <v>Transport and machinery - Space conditioning - BF Gas</v>
      </c>
      <c r="CF238" t="s">
        <v>109</v>
      </c>
      <c r="CG238" t="s">
        <v>110</v>
      </c>
      <c r="CL238" t="str">
        <f t="shared" si="186"/>
        <v>\I: ITM_SPC_BFG</v>
      </c>
      <c r="CM238" t="str">
        <f t="shared" si="187"/>
        <v>\I: ITM</v>
      </c>
      <c r="CN238" s="1" t="str">
        <f t="shared" si="152"/>
        <v/>
      </c>
      <c r="CO238" s="1" t="str">
        <f t="shared" si="153"/>
        <v/>
      </c>
      <c r="CP238" s="1" t="str">
        <f t="shared" si="154"/>
        <v/>
      </c>
      <c r="CQ238" s="1" t="str">
        <f t="shared" si="155"/>
        <v/>
      </c>
      <c r="CR238" s="1" t="str">
        <f t="shared" si="156"/>
        <v/>
      </c>
      <c r="CS238" s="1" t="str">
        <f t="shared" si="157"/>
        <v/>
      </c>
      <c r="CT238" s="1" t="str">
        <f t="shared" si="158"/>
        <v/>
      </c>
      <c r="CU238" s="1" t="str">
        <f t="shared" si="159"/>
        <v/>
      </c>
      <c r="CV238" s="1" t="str">
        <f t="shared" si="160"/>
        <v/>
      </c>
      <c r="CW238" s="1" t="str">
        <f t="shared" si="161"/>
        <v/>
      </c>
      <c r="CX238" s="1" t="str">
        <f t="shared" si="162"/>
        <v/>
      </c>
      <c r="CY238" s="1" t="str">
        <f t="shared" si="163"/>
        <v/>
      </c>
      <c r="CZ238" s="1" t="str">
        <f t="shared" si="164"/>
        <v/>
      </c>
      <c r="DA238" s="1" t="str">
        <f t="shared" si="165"/>
        <v/>
      </c>
      <c r="DB238" s="1" t="str">
        <f t="shared" si="166"/>
        <v/>
      </c>
      <c r="DC238" s="1" t="str">
        <f t="shared" si="167"/>
        <v/>
      </c>
      <c r="DD238" s="1" t="str">
        <f t="shared" si="168"/>
        <v/>
      </c>
      <c r="DE238" s="1" t="str">
        <f t="shared" si="169"/>
        <v/>
      </c>
      <c r="DF238" s="1" t="str">
        <f t="shared" si="170"/>
        <v/>
      </c>
      <c r="DG238" s="1" t="str">
        <f t="shared" si="171"/>
        <v/>
      </c>
      <c r="DH238" s="1" t="str">
        <f t="shared" si="172"/>
        <v/>
      </c>
      <c r="DI238" s="1" t="str">
        <f t="shared" si="173"/>
        <v/>
      </c>
      <c r="DJ238" s="1" t="str">
        <f t="shared" si="174"/>
        <v/>
      </c>
      <c r="DK238" s="1" t="str">
        <f t="shared" si="175"/>
        <v/>
      </c>
      <c r="DL238" s="1" t="str">
        <f t="shared" si="176"/>
        <v/>
      </c>
      <c r="DM238" s="1" t="str">
        <f t="shared" si="177"/>
        <v/>
      </c>
      <c r="DN238" s="1" t="str">
        <f t="shared" si="178"/>
        <v/>
      </c>
      <c r="DO238" s="1" t="str">
        <f t="shared" si="179"/>
        <v/>
      </c>
      <c r="DP238" s="1" t="str">
        <f t="shared" si="180"/>
        <v/>
      </c>
      <c r="DQ238" s="1" t="str">
        <f t="shared" si="181"/>
        <v/>
      </c>
      <c r="DR238" s="1">
        <v>3</v>
      </c>
      <c r="DS238" s="1" t="str">
        <f t="shared" si="188"/>
        <v/>
      </c>
      <c r="DT238" t="str">
        <f t="shared" si="189"/>
        <v/>
      </c>
    </row>
    <row r="239" spans="1:124" x14ac:dyDescent="0.45">
      <c r="A239" t="s">
        <v>159</v>
      </c>
      <c r="B239" t="str">
        <f>VLOOKUP(E239,'EPA_US9RT techs'!$R$26:$S$34,2,FALSE)</f>
        <v>OTH</v>
      </c>
      <c r="C239" t="str">
        <f>'Service shares'!A239</f>
        <v>BFG</v>
      </c>
      <c r="D239" t="str">
        <f>'Service shares'!B239</f>
        <v>ITM</v>
      </c>
      <c r="E239" t="str">
        <f>'Service shares'!C239</f>
        <v>OTH</v>
      </c>
      <c r="F239" s="1">
        <f>IFERROR(1/AVERAGEIFS('EPA_US9RT techs'!$I$2:$I$1718,'EPA_US9RT techs'!$J$2:$J$1718,'Service PJ'!$D239,'EPA_US9RT techs'!$K$2:$K$1718,'Service PJ'!$B239,'EPA_US9RT techs'!$L$2:$L$1718,'Service PJ'!$A239,'EPA_US9RT techs'!$C$2:$C$1718,"VDA_FLOP",'EPA_US9RT techs'!$F$2:$F$1718,'Service PJ'!F$1),1/AVERAGEIFS('EPA_US9RT techs'!$I$2:$I$1718,'EPA_US9RT techs'!$K$2:$K$1718,'Service PJ'!$B239,'EPA_US9RT techs'!$L$2:$L$1718,'Service PJ'!$A239,'EPA_US9RT techs'!$C$2:$C$1718,"VDA_FLOP",'EPA_US9RT techs'!$F$2:$F$1718,'Service PJ'!F$1))</f>
        <v>1</v>
      </c>
      <c r="G239" s="1">
        <f>IFERROR(IFERROR(1/AVERAGEIFS('EPA_US9RT techs'!$I$2:$I$1718,'EPA_US9RT techs'!$J$2:$J$1718,'Service PJ'!$D239,'EPA_US9RT techs'!$K$2:$K$1718,'Service PJ'!$B239,'EPA_US9RT techs'!$L$2:$L$1718,'Service PJ'!$A239,'EPA_US9RT techs'!$C$2:$C$1718,"VDA_FLOP",'EPA_US9RT techs'!$F$2:$F$1718,'Service PJ'!G$1),1/AVERAGEIFS('EPA_US9RT techs'!$I$2:$I$1718,'EPA_US9RT techs'!$K$2:$K$1718,'Service PJ'!$B239,'EPA_US9RT techs'!$L$2:$L$1718,'Service PJ'!$A239,'EPA_US9RT techs'!$C$2:$C$1718,"VDA_FLOP",'EPA_US9RT techs'!$F$2:$F$1718,'Service PJ'!G$1)),"")</f>
        <v>1.0637134050773318</v>
      </c>
      <c r="H239" s="1">
        <f>IFERROR(IFERROR(1/AVERAGEIFS('EPA_US9RT techs'!$I$2:$I$1718,'EPA_US9RT techs'!$J$2:$J$1718,'Service PJ'!$D239,'EPA_US9RT techs'!$K$2:$K$1718,'Service PJ'!$B239,'EPA_US9RT techs'!$L$2:$L$1718,'Service PJ'!$A239,'EPA_US9RT techs'!$C$2:$C$1718,"VDA_FLOP",'EPA_US9RT techs'!$F$2:$F$1718,'Service PJ'!H$1),1/AVERAGEIFS('EPA_US9RT techs'!$I$2:$I$1718,'EPA_US9RT techs'!$K$2:$K$1718,'Service PJ'!$B239,'EPA_US9RT techs'!$L$2:$L$1718,'Service PJ'!$A239,'EPA_US9RT techs'!$C$2:$C$1718,"VDA_FLOP",'EPA_US9RT techs'!$F$2:$F$1718,'Service PJ'!H$1)),"")</f>
        <v>1.0913240984665626</v>
      </c>
      <c r="I239" s="1">
        <f>IFERROR(IFERROR(1/AVERAGEIFS('EPA_US9RT techs'!$I$2:$I$1718,'EPA_US9RT techs'!$J$2:$J$1718,'Service PJ'!$D239,'EPA_US9RT techs'!$K$2:$K$1718,'Service PJ'!$B239,'EPA_US9RT techs'!$L$2:$L$1718,'Service PJ'!$A239,'EPA_US9RT techs'!$C$2:$C$1718,"VDA_FLOP",'EPA_US9RT techs'!$F$2:$F$1718,'Service PJ'!I$1),1/AVERAGEIFS('EPA_US9RT techs'!$I$2:$I$1718,'EPA_US9RT techs'!$K$2:$K$1718,'Service PJ'!$B239,'EPA_US9RT techs'!$L$2:$L$1718,'Service PJ'!$A239,'EPA_US9RT techs'!$C$2:$C$1718,"VDA_FLOP",'EPA_US9RT techs'!$F$2:$F$1718,'Service PJ'!I$1)),"")</f>
        <v>1.1212290208125226</v>
      </c>
      <c r="J239" s="1">
        <f>IFERROR(IFERROR(1/AVERAGEIFS('EPA_US9RT techs'!$I$2:$I$1718,'EPA_US9RT techs'!$J$2:$J$1718,'Service PJ'!$D239,'EPA_US9RT techs'!$K$2:$K$1718,'Service PJ'!$B239,'EPA_US9RT techs'!$L$2:$L$1718,'Service PJ'!$A239,'EPA_US9RT techs'!$C$2:$C$1718,"VDA_FLOP",'EPA_US9RT techs'!$F$2:$F$1718,'Service PJ'!J$1),1/AVERAGEIFS('EPA_US9RT techs'!$I$2:$I$1718,'EPA_US9RT techs'!$K$2:$K$1718,'Service PJ'!$B239,'EPA_US9RT techs'!$L$2:$L$1718,'Service PJ'!$A239,'EPA_US9RT techs'!$C$2:$C$1718,"VDA_FLOP",'EPA_US9RT techs'!$F$2:$F$1718,'Service PJ'!J$1)),"")</f>
        <v>1.1606646281756339</v>
      </c>
      <c r="L239" t="str">
        <f>IF(SUM(O239:AR239)=0,"\I: ","")&amp;'Service PJ'!D239&amp;"_"&amp;'Service PJ'!E239&amp;"_"&amp;'Service PJ'!C239</f>
        <v>\I: ITM_OTH_BFG</v>
      </c>
      <c r="M239" t="str">
        <f>"IND"&amp;'Service PJ'!C239</f>
        <v>INDBFG</v>
      </c>
      <c r="N239" t="str">
        <f t="shared" si="182"/>
        <v>\I: ITM</v>
      </c>
      <c r="O239" s="1">
        <f>'Service shares'!AK239*'Service PJ'!AV239</f>
        <v>0</v>
      </c>
      <c r="P239" s="1">
        <f>'Service shares'!AL239*'Service PJ'!AW239</f>
        <v>0</v>
      </c>
      <c r="Q239" s="1">
        <f>'Service shares'!AM239*'Service PJ'!AX239</f>
        <v>0</v>
      </c>
      <c r="R239" s="1">
        <f>'Service shares'!AN239*'Service PJ'!AY239</f>
        <v>0</v>
      </c>
      <c r="S239" s="1">
        <f>'Service shares'!AO239*'Service PJ'!AZ239</f>
        <v>0</v>
      </c>
      <c r="T239" s="1">
        <f>'Service shares'!AP239*'Service PJ'!BA239</f>
        <v>0</v>
      </c>
      <c r="U239" s="1">
        <f>'Service shares'!AQ239*'Service PJ'!BB239</f>
        <v>0</v>
      </c>
      <c r="V239" s="14">
        <f>'Service shares'!AR239*'Service PJ'!BC239</f>
        <v>0</v>
      </c>
      <c r="W239" s="1">
        <f>'Service shares'!AS239*'Service PJ'!BD239</f>
        <v>0</v>
      </c>
      <c r="X239" s="1">
        <f>'Service shares'!AT239*'Service PJ'!BE239</f>
        <v>0</v>
      </c>
      <c r="Y239" s="1">
        <f>'Service shares'!AU239*'Service PJ'!BF239</f>
        <v>0</v>
      </c>
      <c r="Z239" s="1">
        <f>'Service shares'!AV239*'Service PJ'!BG239</f>
        <v>0</v>
      </c>
      <c r="AA239" s="1">
        <f>'Service shares'!AW239*'Service PJ'!BH239</f>
        <v>0</v>
      </c>
      <c r="AB239" s="1">
        <f>'Service shares'!AX239*'Service PJ'!BI239</f>
        <v>0</v>
      </c>
      <c r="AC239" s="1">
        <f>'Service shares'!AY239*'Service PJ'!BJ239</f>
        <v>0</v>
      </c>
      <c r="AD239" s="1">
        <f>'Service shares'!AZ239*'Service PJ'!BK239</f>
        <v>0</v>
      </c>
      <c r="AE239" s="1">
        <f>'Service shares'!BA239*'Service PJ'!BL239</f>
        <v>0</v>
      </c>
      <c r="AF239" s="1">
        <f>'Service shares'!BB239*'Service PJ'!BM239</f>
        <v>0</v>
      </c>
      <c r="AG239" s="1">
        <f>'Service shares'!BC239*'Service PJ'!BN239</f>
        <v>0</v>
      </c>
      <c r="AH239" s="1">
        <f>'Service shares'!BD239*'Service PJ'!BO239</f>
        <v>0</v>
      </c>
      <c r="AI239" s="1">
        <f>'Service shares'!BE239*'Service PJ'!BP239</f>
        <v>0</v>
      </c>
      <c r="AJ239" s="1">
        <f>'Service shares'!BF239*'Service PJ'!BQ239</f>
        <v>0</v>
      </c>
      <c r="AK239" s="1">
        <f>'Service shares'!BG239*'Service PJ'!BR239</f>
        <v>0</v>
      </c>
      <c r="AL239" s="1">
        <f>'Service shares'!BH239*'Service PJ'!BS239</f>
        <v>0</v>
      </c>
      <c r="AM239" s="1">
        <f>'Service shares'!BI239*'Service PJ'!BT239</f>
        <v>0</v>
      </c>
      <c r="AN239" s="1">
        <f>'Service shares'!BJ239*'Service PJ'!BU239</f>
        <v>0</v>
      </c>
      <c r="AO239" s="1">
        <f>'Service shares'!BK239*'Service PJ'!BV239</f>
        <v>0</v>
      </c>
      <c r="AP239" s="1">
        <f>'Service shares'!BL239*'Service PJ'!BW239</f>
        <v>0</v>
      </c>
      <c r="AQ239" s="1">
        <f>'Service shares'!BM239*'Service PJ'!BX239</f>
        <v>0</v>
      </c>
      <c r="AR239" s="1">
        <f>'Service shares'!BN239*'Service PJ'!BY239</f>
        <v>0</v>
      </c>
      <c r="AS239" s="2">
        <v>0</v>
      </c>
      <c r="AU239" t="str">
        <f t="shared" si="151"/>
        <v>\I: ITM_OTH_BFG</v>
      </c>
      <c r="AV239" s="1">
        <f t="shared" si="195"/>
        <v>1.0637134050773318</v>
      </c>
      <c r="AW239" s="1">
        <f t="shared" si="195"/>
        <v>1.0637134050773318</v>
      </c>
      <c r="AX239" s="1">
        <f t="shared" si="195"/>
        <v>1.0637134050773318</v>
      </c>
      <c r="AY239" s="1">
        <f t="shared" si="195"/>
        <v>1.0637134050773318</v>
      </c>
      <c r="AZ239" s="1">
        <f t="shared" si="195"/>
        <v>1.0637134050773318</v>
      </c>
      <c r="BA239" s="1">
        <f t="shared" si="195"/>
        <v>1.0637134050773318</v>
      </c>
      <c r="BB239" s="1">
        <f t="shared" si="195"/>
        <v>1.0637134050773318</v>
      </c>
      <c r="BC239" s="1">
        <f t="shared" si="195"/>
        <v>1.0637134050773318</v>
      </c>
      <c r="BD239" s="1">
        <f t="shared" si="195"/>
        <v>1.0637134050773318</v>
      </c>
      <c r="BE239" s="1">
        <f t="shared" si="195"/>
        <v>1.0637134050773318</v>
      </c>
      <c r="BF239" s="1">
        <f t="shared" si="195"/>
        <v>1.0637134050773318</v>
      </c>
      <c r="BG239" s="1">
        <f t="shared" si="195"/>
        <v>1.0637134050773318</v>
      </c>
      <c r="BH239" s="1">
        <f t="shared" si="195"/>
        <v>1.0637134050773318</v>
      </c>
      <c r="BI239" s="1">
        <f t="shared" si="195"/>
        <v>1.0637134050773318</v>
      </c>
      <c r="BJ239" s="1">
        <f t="shared" si="195"/>
        <v>1.0637134050773318</v>
      </c>
      <c r="BK239" s="1">
        <f t="shared" si="194"/>
        <v>1.0637134050773318</v>
      </c>
      <c r="BL239" s="1">
        <f t="shared" si="193"/>
        <v>1.0637134050773318</v>
      </c>
      <c r="BM239" s="1">
        <f t="shared" si="196"/>
        <v>1.0637134050773318</v>
      </c>
      <c r="BN239" s="1">
        <f t="shared" si="196"/>
        <v>1.0637134050773318</v>
      </c>
      <c r="BO239" s="1">
        <f t="shared" si="196"/>
        <v>1.0637134050773318</v>
      </c>
      <c r="BP239" s="1">
        <f t="shared" si="196"/>
        <v>1.0637134050773318</v>
      </c>
      <c r="BQ239" s="1">
        <f t="shared" si="196"/>
        <v>1.0637134050773318</v>
      </c>
      <c r="BR239" s="1">
        <f t="shared" si="196"/>
        <v>1.0637134050773318</v>
      </c>
      <c r="BS239" s="1">
        <f t="shared" si="196"/>
        <v>1.0637134050773318</v>
      </c>
      <c r="BT239" s="1">
        <f t="shared" si="196"/>
        <v>1.0637134050773318</v>
      </c>
      <c r="BU239" s="1">
        <f t="shared" si="196"/>
        <v>1.0637134050773318</v>
      </c>
      <c r="BV239" s="1">
        <f t="shared" si="196"/>
        <v>1.0637134050773318</v>
      </c>
      <c r="BW239" s="1">
        <f t="shared" si="196"/>
        <v>1.0637134050773318</v>
      </c>
      <c r="BX239" s="1">
        <f t="shared" si="196"/>
        <v>1.0637134050773318</v>
      </c>
      <c r="BY239" s="1">
        <f t="shared" si="196"/>
        <v>1.0637134050773318</v>
      </c>
      <c r="CC239" t="str">
        <f t="shared" si="184"/>
        <v>*</v>
      </c>
      <c r="CD239" t="str">
        <f t="shared" si="185"/>
        <v>\I: ITM_OTH_BFG</v>
      </c>
      <c r="CE239" t="str">
        <f>VLOOKUP(D239,'IND Balance'!$AM$5:$AN$21,2,FALSE)&amp;" - "&amp;VLOOKUP(E239,'MECS_Table 5.4'!$AF$18:$AG$30,2,FALSE)&amp;" - "&amp;VLOOKUP('Service PJ'!M239,'IND Balance'!$AM$22:$AN$32,2,FALSE)</f>
        <v>Transport and machinery - Other - BF Gas</v>
      </c>
      <c r="CF239" t="s">
        <v>109</v>
      </c>
      <c r="CG239" t="s">
        <v>110</v>
      </c>
      <c r="CL239" t="str">
        <f t="shared" si="186"/>
        <v>\I: ITM_OTH_BFG</v>
      </c>
      <c r="CM239" t="str">
        <f t="shared" si="187"/>
        <v>\I: ITM</v>
      </c>
      <c r="CN239" s="1" t="str">
        <f t="shared" si="152"/>
        <v/>
      </c>
      <c r="CO239" s="1" t="str">
        <f t="shared" si="153"/>
        <v/>
      </c>
      <c r="CP239" s="1" t="str">
        <f t="shared" si="154"/>
        <v/>
      </c>
      <c r="CQ239" s="1" t="str">
        <f t="shared" si="155"/>
        <v/>
      </c>
      <c r="CR239" s="1" t="str">
        <f t="shared" si="156"/>
        <v/>
      </c>
      <c r="CS239" s="1" t="str">
        <f t="shared" si="157"/>
        <v/>
      </c>
      <c r="CT239" s="1" t="str">
        <f t="shared" si="158"/>
        <v/>
      </c>
      <c r="CU239" s="1" t="str">
        <f t="shared" si="159"/>
        <v/>
      </c>
      <c r="CV239" s="1" t="str">
        <f t="shared" si="160"/>
        <v/>
      </c>
      <c r="CW239" s="1" t="str">
        <f t="shared" si="161"/>
        <v/>
      </c>
      <c r="CX239" s="1" t="str">
        <f t="shared" si="162"/>
        <v/>
      </c>
      <c r="CY239" s="1" t="str">
        <f t="shared" si="163"/>
        <v/>
      </c>
      <c r="CZ239" s="1" t="str">
        <f t="shared" si="164"/>
        <v/>
      </c>
      <c r="DA239" s="1" t="str">
        <f t="shared" si="165"/>
        <v/>
      </c>
      <c r="DB239" s="1" t="str">
        <f t="shared" si="166"/>
        <v/>
      </c>
      <c r="DC239" s="1" t="str">
        <f t="shared" si="167"/>
        <v/>
      </c>
      <c r="DD239" s="1" t="str">
        <f t="shared" si="168"/>
        <v/>
      </c>
      <c r="DE239" s="1" t="str">
        <f t="shared" si="169"/>
        <v/>
      </c>
      <c r="DF239" s="1" t="str">
        <f t="shared" si="170"/>
        <v/>
      </c>
      <c r="DG239" s="1" t="str">
        <f t="shared" si="171"/>
        <v/>
      </c>
      <c r="DH239" s="1" t="str">
        <f t="shared" si="172"/>
        <v/>
      </c>
      <c r="DI239" s="1" t="str">
        <f t="shared" si="173"/>
        <v/>
      </c>
      <c r="DJ239" s="1" t="str">
        <f t="shared" si="174"/>
        <v/>
      </c>
      <c r="DK239" s="1" t="str">
        <f t="shared" si="175"/>
        <v/>
      </c>
      <c r="DL239" s="1" t="str">
        <f t="shared" si="176"/>
        <v/>
      </c>
      <c r="DM239" s="1" t="str">
        <f t="shared" si="177"/>
        <v/>
      </c>
      <c r="DN239" s="1" t="str">
        <f t="shared" si="178"/>
        <v/>
      </c>
      <c r="DO239" s="1" t="str">
        <f t="shared" si="179"/>
        <v/>
      </c>
      <c r="DP239" s="1" t="str">
        <f t="shared" si="180"/>
        <v/>
      </c>
      <c r="DQ239" s="1" t="str">
        <f t="shared" si="181"/>
        <v/>
      </c>
      <c r="DR239" s="1">
        <v>3</v>
      </c>
      <c r="DS239" s="1" t="str">
        <f t="shared" si="188"/>
        <v/>
      </c>
      <c r="DT239" t="str">
        <f t="shared" si="189"/>
        <v/>
      </c>
    </row>
    <row r="240" spans="1:124" x14ac:dyDescent="0.45">
      <c r="A240" t="s">
        <v>159</v>
      </c>
      <c r="B240" t="str">
        <f>VLOOKUP(E240,'EPA_US9RT techs'!$R$26:$S$34,2,FALSE)</f>
        <v>STM</v>
      </c>
      <c r="C240" t="str">
        <f>'Service shares'!A240</f>
        <v>BFG</v>
      </c>
      <c r="D240" t="str">
        <f>'Service shares'!B240</f>
        <v>INM</v>
      </c>
      <c r="E240" t="str">
        <f>'Service shares'!C240</f>
        <v>STM</v>
      </c>
      <c r="F240" s="1">
        <f>IFERROR(1/AVERAGEIFS('EPA_US9RT techs'!$I$2:$I$1718,'EPA_US9RT techs'!$J$2:$J$1718,'Service PJ'!$D240,'EPA_US9RT techs'!$K$2:$K$1718,'Service PJ'!$B240,'EPA_US9RT techs'!$L$2:$L$1718,'Service PJ'!$A240,'EPA_US9RT techs'!$C$2:$C$1718,"VDA_FLOP",'EPA_US9RT techs'!$F$2:$F$1718,'Service PJ'!F$1),1/AVERAGEIFS('EPA_US9RT techs'!$I$2:$I$1718,'EPA_US9RT techs'!$K$2:$K$1718,'Service PJ'!$B240,'EPA_US9RT techs'!$L$2:$L$1718,'Service PJ'!$A240,'EPA_US9RT techs'!$C$2:$C$1718,"VDA_FLOP",'EPA_US9RT techs'!$F$2:$F$1718,'Service PJ'!F$1))</f>
        <v>0.83599362688534873</v>
      </c>
      <c r="G240" s="1" t="str">
        <f>IFERROR(IFERROR(1/AVERAGEIFS('EPA_US9RT techs'!$I$2:$I$1718,'EPA_US9RT techs'!$J$2:$J$1718,'Service PJ'!$D240,'EPA_US9RT techs'!$K$2:$K$1718,'Service PJ'!$B240,'EPA_US9RT techs'!$L$2:$L$1718,'Service PJ'!$A240,'EPA_US9RT techs'!$C$2:$C$1718,"VDA_FLOP",'EPA_US9RT techs'!$F$2:$F$1718,'Service PJ'!G$1),1/AVERAGEIFS('EPA_US9RT techs'!$I$2:$I$1718,'EPA_US9RT techs'!$K$2:$K$1718,'Service PJ'!$B240,'EPA_US9RT techs'!$L$2:$L$1718,'Service PJ'!$A240,'EPA_US9RT techs'!$C$2:$C$1718,"VDA_FLOP",'EPA_US9RT techs'!$F$2:$F$1718,'Service PJ'!G$1)),"")</f>
        <v/>
      </c>
      <c r="H240" s="1" t="str">
        <f>IFERROR(IFERROR(1/AVERAGEIFS('EPA_US9RT techs'!$I$2:$I$1718,'EPA_US9RT techs'!$J$2:$J$1718,'Service PJ'!$D240,'EPA_US9RT techs'!$K$2:$K$1718,'Service PJ'!$B240,'EPA_US9RT techs'!$L$2:$L$1718,'Service PJ'!$A240,'EPA_US9RT techs'!$C$2:$C$1718,"VDA_FLOP",'EPA_US9RT techs'!$F$2:$F$1718,'Service PJ'!H$1),1/AVERAGEIFS('EPA_US9RT techs'!$I$2:$I$1718,'EPA_US9RT techs'!$K$2:$K$1718,'Service PJ'!$B240,'EPA_US9RT techs'!$L$2:$L$1718,'Service PJ'!$A240,'EPA_US9RT techs'!$C$2:$C$1718,"VDA_FLOP",'EPA_US9RT techs'!$F$2:$F$1718,'Service PJ'!H$1)),"")</f>
        <v/>
      </c>
      <c r="I240" s="1" t="str">
        <f>IFERROR(IFERROR(1/AVERAGEIFS('EPA_US9RT techs'!$I$2:$I$1718,'EPA_US9RT techs'!$J$2:$J$1718,'Service PJ'!$D240,'EPA_US9RT techs'!$K$2:$K$1718,'Service PJ'!$B240,'EPA_US9RT techs'!$L$2:$L$1718,'Service PJ'!$A240,'EPA_US9RT techs'!$C$2:$C$1718,"VDA_FLOP",'EPA_US9RT techs'!$F$2:$F$1718,'Service PJ'!I$1),1/AVERAGEIFS('EPA_US9RT techs'!$I$2:$I$1718,'EPA_US9RT techs'!$K$2:$K$1718,'Service PJ'!$B240,'EPA_US9RT techs'!$L$2:$L$1718,'Service PJ'!$A240,'EPA_US9RT techs'!$C$2:$C$1718,"VDA_FLOP",'EPA_US9RT techs'!$F$2:$F$1718,'Service PJ'!I$1)),"")</f>
        <v/>
      </c>
      <c r="J240" s="1" t="str">
        <f>IFERROR(IFERROR(1/AVERAGEIFS('EPA_US9RT techs'!$I$2:$I$1718,'EPA_US9RT techs'!$J$2:$J$1718,'Service PJ'!$D240,'EPA_US9RT techs'!$K$2:$K$1718,'Service PJ'!$B240,'EPA_US9RT techs'!$L$2:$L$1718,'Service PJ'!$A240,'EPA_US9RT techs'!$C$2:$C$1718,"VDA_FLOP",'EPA_US9RT techs'!$F$2:$F$1718,'Service PJ'!J$1),1/AVERAGEIFS('EPA_US9RT techs'!$I$2:$I$1718,'EPA_US9RT techs'!$K$2:$K$1718,'Service PJ'!$B240,'EPA_US9RT techs'!$L$2:$L$1718,'Service PJ'!$A240,'EPA_US9RT techs'!$C$2:$C$1718,"VDA_FLOP",'EPA_US9RT techs'!$F$2:$F$1718,'Service PJ'!J$1)),"")</f>
        <v/>
      </c>
      <c r="L240" t="str">
        <f>IF(SUM(O240:AR240)=0,"\I: ","")&amp;'Service PJ'!D240&amp;"_"&amp;'Service PJ'!E240&amp;"_"&amp;'Service PJ'!C240</f>
        <v>\I: INM_STM_BFG</v>
      </c>
      <c r="M240" t="str">
        <f>"IND"&amp;'Service PJ'!C240</f>
        <v>INDBFG</v>
      </c>
      <c r="N240" t="str">
        <f t="shared" si="182"/>
        <v>\I: INM</v>
      </c>
      <c r="O240" s="1">
        <f>'Service shares'!AK240*'Service PJ'!AV240</f>
        <v>0</v>
      </c>
      <c r="P240" s="1">
        <f>'Service shares'!AL240*'Service PJ'!AW240</f>
        <v>0</v>
      </c>
      <c r="Q240" s="1">
        <f>'Service shares'!AM240*'Service PJ'!AX240</f>
        <v>0</v>
      </c>
      <c r="R240" s="1">
        <f>'Service shares'!AN240*'Service PJ'!AY240</f>
        <v>0</v>
      </c>
      <c r="S240" s="1">
        <f>'Service shares'!AO240*'Service PJ'!AZ240</f>
        <v>0</v>
      </c>
      <c r="T240" s="1">
        <f>'Service shares'!AP240*'Service PJ'!BA240</f>
        <v>0</v>
      </c>
      <c r="U240" s="1">
        <f>'Service shares'!AQ240*'Service PJ'!BB240</f>
        <v>0</v>
      </c>
      <c r="V240" s="14">
        <f>'Service shares'!AR240*'Service PJ'!BC240</f>
        <v>0</v>
      </c>
      <c r="W240" s="1">
        <f>'Service shares'!AS240*'Service PJ'!BD240</f>
        <v>0</v>
      </c>
      <c r="X240" s="1">
        <f>'Service shares'!AT240*'Service PJ'!BE240</f>
        <v>0</v>
      </c>
      <c r="Y240" s="1">
        <f>'Service shares'!AU240*'Service PJ'!BF240</f>
        <v>0</v>
      </c>
      <c r="Z240" s="1">
        <f>'Service shares'!AV240*'Service PJ'!BG240</f>
        <v>0</v>
      </c>
      <c r="AA240" s="1">
        <f>'Service shares'!AW240*'Service PJ'!BH240</f>
        <v>0</v>
      </c>
      <c r="AB240" s="1">
        <f>'Service shares'!AX240*'Service PJ'!BI240</f>
        <v>0</v>
      </c>
      <c r="AC240" s="1">
        <f>'Service shares'!AY240*'Service PJ'!BJ240</f>
        <v>0</v>
      </c>
      <c r="AD240" s="1">
        <f>'Service shares'!AZ240*'Service PJ'!BK240</f>
        <v>0</v>
      </c>
      <c r="AE240" s="1">
        <f>'Service shares'!BA240*'Service PJ'!BL240</f>
        <v>0</v>
      </c>
      <c r="AF240" s="1">
        <f>'Service shares'!BB240*'Service PJ'!BM240</f>
        <v>0</v>
      </c>
      <c r="AG240" s="1">
        <f>'Service shares'!BC240*'Service PJ'!BN240</f>
        <v>0</v>
      </c>
      <c r="AH240" s="1">
        <f>'Service shares'!BD240*'Service PJ'!BO240</f>
        <v>0</v>
      </c>
      <c r="AI240" s="1">
        <f>'Service shares'!BE240*'Service PJ'!BP240</f>
        <v>0</v>
      </c>
      <c r="AJ240" s="1">
        <f>'Service shares'!BF240*'Service PJ'!BQ240</f>
        <v>0</v>
      </c>
      <c r="AK240" s="1">
        <f>'Service shares'!BG240*'Service PJ'!BR240</f>
        <v>0</v>
      </c>
      <c r="AL240" s="1">
        <f>'Service shares'!BH240*'Service PJ'!BS240</f>
        <v>0</v>
      </c>
      <c r="AM240" s="1">
        <f>'Service shares'!BI240*'Service PJ'!BT240</f>
        <v>0</v>
      </c>
      <c r="AN240" s="1">
        <f>'Service shares'!BJ240*'Service PJ'!BU240</f>
        <v>0</v>
      </c>
      <c r="AO240" s="1">
        <f>'Service shares'!BK240*'Service PJ'!BV240</f>
        <v>0</v>
      </c>
      <c r="AP240" s="1">
        <f>'Service shares'!BL240*'Service PJ'!BW240</f>
        <v>0</v>
      </c>
      <c r="AQ240" s="1">
        <f>'Service shares'!BM240*'Service PJ'!BX240</f>
        <v>0</v>
      </c>
      <c r="AR240" s="1">
        <f>'Service shares'!BN240*'Service PJ'!BY240</f>
        <v>0</v>
      </c>
      <c r="AS240" s="2">
        <v>0</v>
      </c>
      <c r="AU240" t="str">
        <f t="shared" si="151"/>
        <v>\I: INM_STM_BFG</v>
      </c>
      <c r="AV240" s="1">
        <f t="shared" si="195"/>
        <v>0.83599362688534873</v>
      </c>
      <c r="AW240" s="1">
        <f t="shared" si="195"/>
        <v>0.83599362688534873</v>
      </c>
      <c r="AX240" s="1">
        <f t="shared" si="195"/>
        <v>0.83599362688534873</v>
      </c>
      <c r="AY240" s="1">
        <f t="shared" si="195"/>
        <v>0.83599362688534873</v>
      </c>
      <c r="AZ240" s="1">
        <f t="shared" si="195"/>
        <v>0.83599362688534873</v>
      </c>
      <c r="BA240" s="1">
        <f t="shared" si="195"/>
        <v>0.83599362688534873</v>
      </c>
      <c r="BB240" s="1">
        <f t="shared" si="195"/>
        <v>0.83599362688534873</v>
      </c>
      <c r="BC240" s="1">
        <f t="shared" si="195"/>
        <v>0.83599362688534873</v>
      </c>
      <c r="BD240" s="1">
        <f t="shared" si="195"/>
        <v>0.83599362688534873</v>
      </c>
      <c r="BE240" s="1">
        <f t="shared" si="195"/>
        <v>0.83599362688534873</v>
      </c>
      <c r="BF240" s="1">
        <f t="shared" si="195"/>
        <v>0.83599362688534873</v>
      </c>
      <c r="BG240" s="1">
        <f t="shared" si="195"/>
        <v>0.83599362688534873</v>
      </c>
      <c r="BH240" s="1">
        <f t="shared" si="195"/>
        <v>0.83599362688534873</v>
      </c>
      <c r="BI240" s="1">
        <f t="shared" si="195"/>
        <v>0.83599362688534873</v>
      </c>
      <c r="BJ240" s="1">
        <f t="shared" si="195"/>
        <v>0.83599362688534873</v>
      </c>
      <c r="BK240" s="1">
        <f t="shared" si="194"/>
        <v>0.83599362688534873</v>
      </c>
      <c r="BL240" s="1">
        <f t="shared" si="193"/>
        <v>0.83599362688534873</v>
      </c>
      <c r="BM240" s="1">
        <f t="shared" si="196"/>
        <v>0.83599362688534873</v>
      </c>
      <c r="BN240" s="1">
        <f t="shared" si="196"/>
        <v>0.83599362688534873</v>
      </c>
      <c r="BO240" s="1">
        <f t="shared" si="196"/>
        <v>0.83599362688534873</v>
      </c>
      <c r="BP240" s="1">
        <f t="shared" si="196"/>
        <v>0.83599362688534873</v>
      </c>
      <c r="BQ240" s="1">
        <f t="shared" si="196"/>
        <v>0.83599362688534873</v>
      </c>
      <c r="BR240" s="1">
        <f t="shared" si="196"/>
        <v>0.83599362688534873</v>
      </c>
      <c r="BS240" s="1">
        <f t="shared" si="196"/>
        <v>0.83599362688534873</v>
      </c>
      <c r="BT240" s="1">
        <f t="shared" si="196"/>
        <v>0.83599362688534873</v>
      </c>
      <c r="BU240" s="1">
        <f t="shared" si="196"/>
        <v>0.83599362688534873</v>
      </c>
      <c r="BV240" s="1">
        <f t="shared" si="196"/>
        <v>0.83599362688534873</v>
      </c>
      <c r="BW240" s="1">
        <f t="shared" si="196"/>
        <v>0.83599362688534873</v>
      </c>
      <c r="BX240" s="1">
        <f t="shared" si="196"/>
        <v>0.83599362688534873</v>
      </c>
      <c r="BY240" s="1">
        <f t="shared" si="196"/>
        <v>0.83599362688534873</v>
      </c>
      <c r="CC240" t="str">
        <f t="shared" si="184"/>
        <v>*</v>
      </c>
      <c r="CD240" t="str">
        <f t="shared" si="185"/>
        <v>\I: INM_STM_BFG</v>
      </c>
      <c r="CE240" t="str">
        <f>VLOOKUP(D240,'IND Balance'!$AM$5:$AN$21,2,FALSE)&amp;" - "&amp;VLOOKUP(E240,'MECS_Table 5.4'!$AF$18:$AG$30,2,FALSE)&amp;" - "&amp;VLOOKUP('Service PJ'!M240,'IND Balance'!$AM$22:$AN$32,2,FALSE)</f>
        <v>Non-metals - Steam - BF Gas</v>
      </c>
      <c r="CF240" t="s">
        <v>109</v>
      </c>
      <c r="CG240" t="s">
        <v>110</v>
      </c>
      <c r="CL240" t="str">
        <f t="shared" si="186"/>
        <v>\I: INM_STM_BFG</v>
      </c>
      <c r="CM240" t="str">
        <f t="shared" si="187"/>
        <v>\I: INM</v>
      </c>
      <c r="CN240" s="1" t="str">
        <f t="shared" si="152"/>
        <v/>
      </c>
      <c r="CO240" s="1" t="str">
        <f t="shared" si="153"/>
        <v/>
      </c>
      <c r="CP240" s="1" t="str">
        <f t="shared" si="154"/>
        <v/>
      </c>
      <c r="CQ240" s="1" t="str">
        <f t="shared" si="155"/>
        <v/>
      </c>
      <c r="CR240" s="1" t="str">
        <f t="shared" si="156"/>
        <v/>
      </c>
      <c r="CS240" s="1" t="str">
        <f t="shared" si="157"/>
        <v/>
      </c>
      <c r="CT240" s="1" t="str">
        <f t="shared" si="158"/>
        <v/>
      </c>
      <c r="CU240" s="1" t="str">
        <f t="shared" si="159"/>
        <v/>
      </c>
      <c r="CV240" s="1" t="str">
        <f t="shared" si="160"/>
        <v/>
      </c>
      <c r="CW240" s="1" t="str">
        <f t="shared" si="161"/>
        <v/>
      </c>
      <c r="CX240" s="1" t="str">
        <f t="shared" si="162"/>
        <v/>
      </c>
      <c r="CY240" s="1" t="str">
        <f t="shared" si="163"/>
        <v/>
      </c>
      <c r="CZ240" s="1" t="str">
        <f t="shared" si="164"/>
        <v/>
      </c>
      <c r="DA240" s="1" t="str">
        <f t="shared" si="165"/>
        <v/>
      </c>
      <c r="DB240" s="1" t="str">
        <f t="shared" si="166"/>
        <v/>
      </c>
      <c r="DC240" s="1" t="str">
        <f t="shared" si="167"/>
        <v/>
      </c>
      <c r="DD240" s="1" t="str">
        <f t="shared" si="168"/>
        <v/>
      </c>
      <c r="DE240" s="1" t="str">
        <f t="shared" si="169"/>
        <v/>
      </c>
      <c r="DF240" s="1" t="str">
        <f t="shared" si="170"/>
        <v/>
      </c>
      <c r="DG240" s="1" t="str">
        <f t="shared" si="171"/>
        <v/>
      </c>
      <c r="DH240" s="1" t="str">
        <f t="shared" si="172"/>
        <v/>
      </c>
      <c r="DI240" s="1" t="str">
        <f t="shared" si="173"/>
        <v/>
      </c>
      <c r="DJ240" s="1" t="str">
        <f t="shared" si="174"/>
        <v/>
      </c>
      <c r="DK240" s="1" t="str">
        <f t="shared" si="175"/>
        <v/>
      </c>
      <c r="DL240" s="1" t="str">
        <f t="shared" si="176"/>
        <v/>
      </c>
      <c r="DM240" s="1" t="str">
        <f t="shared" si="177"/>
        <v/>
      </c>
      <c r="DN240" s="1" t="str">
        <f t="shared" si="178"/>
        <v/>
      </c>
      <c r="DO240" s="1" t="str">
        <f t="shared" si="179"/>
        <v/>
      </c>
      <c r="DP240" s="1" t="str">
        <f t="shared" si="180"/>
        <v/>
      </c>
      <c r="DQ240" s="1" t="str">
        <f t="shared" si="181"/>
        <v/>
      </c>
      <c r="DR240" s="1">
        <v>3</v>
      </c>
      <c r="DS240" s="1" t="str">
        <f t="shared" si="188"/>
        <v/>
      </c>
      <c r="DT240" t="str">
        <f t="shared" si="189"/>
        <v/>
      </c>
    </row>
    <row r="241" spans="1:124" x14ac:dyDescent="0.45">
      <c r="A241" t="s">
        <v>159</v>
      </c>
      <c r="B241" t="str">
        <f>VLOOKUP(E241,'EPA_US9RT techs'!$R$26:$S$34,2,FALSE)</f>
        <v>PRH</v>
      </c>
      <c r="C241" t="str">
        <f>'Service shares'!A241</f>
        <v>BFG</v>
      </c>
      <c r="D241" t="str">
        <f>'Service shares'!B241</f>
        <v>INM</v>
      </c>
      <c r="E241" t="str">
        <f>'Service shares'!C241</f>
        <v>PRH</v>
      </c>
      <c r="F241" s="1">
        <f>IFERROR(1/AVERAGEIFS('EPA_US9RT techs'!$I$2:$I$1718,'EPA_US9RT techs'!$J$2:$J$1718,'Service PJ'!$D241,'EPA_US9RT techs'!$K$2:$K$1718,'Service PJ'!$B241,'EPA_US9RT techs'!$L$2:$L$1718,'Service PJ'!$A241,'EPA_US9RT techs'!$C$2:$C$1718,"VDA_FLOP",'EPA_US9RT techs'!$F$2:$F$1718,'Service PJ'!F$1),1/AVERAGEIFS('EPA_US9RT techs'!$I$2:$I$1718,'EPA_US9RT techs'!$K$2:$K$1718,'Service PJ'!$B241,'EPA_US9RT techs'!$L$2:$L$1718,'Service PJ'!$A241,'EPA_US9RT techs'!$C$2:$C$1718,"VDA_FLOP",'EPA_US9RT techs'!$F$2:$F$1718,'Service PJ'!F$1))</f>
        <v>1</v>
      </c>
      <c r="G241" s="1">
        <f>IFERROR(IFERROR(1/AVERAGEIFS('EPA_US9RT techs'!$I$2:$I$1718,'EPA_US9RT techs'!$J$2:$J$1718,'Service PJ'!$D241,'EPA_US9RT techs'!$K$2:$K$1718,'Service PJ'!$B241,'EPA_US9RT techs'!$L$2:$L$1718,'Service PJ'!$A241,'EPA_US9RT techs'!$C$2:$C$1718,"VDA_FLOP",'EPA_US9RT techs'!$F$2:$F$1718,'Service PJ'!G$1),1/AVERAGEIFS('EPA_US9RT techs'!$I$2:$I$1718,'EPA_US9RT techs'!$K$2:$K$1718,'Service PJ'!$B241,'EPA_US9RT techs'!$L$2:$L$1718,'Service PJ'!$A241,'EPA_US9RT techs'!$C$2:$C$1718,"VDA_FLOP",'EPA_US9RT techs'!$F$2:$F$1718,'Service PJ'!G$1)),"")</f>
        <v>0.82559426245909617</v>
      </c>
      <c r="H241" s="1">
        <f>IFERROR(IFERROR(1/AVERAGEIFS('EPA_US9RT techs'!$I$2:$I$1718,'EPA_US9RT techs'!$J$2:$J$1718,'Service PJ'!$D241,'EPA_US9RT techs'!$K$2:$K$1718,'Service PJ'!$B241,'EPA_US9RT techs'!$L$2:$L$1718,'Service PJ'!$A241,'EPA_US9RT techs'!$C$2:$C$1718,"VDA_FLOP",'EPA_US9RT techs'!$F$2:$F$1718,'Service PJ'!H$1),1/AVERAGEIFS('EPA_US9RT techs'!$I$2:$I$1718,'EPA_US9RT techs'!$K$2:$K$1718,'Service PJ'!$B241,'EPA_US9RT techs'!$L$2:$L$1718,'Service PJ'!$A241,'EPA_US9RT techs'!$C$2:$C$1718,"VDA_FLOP",'EPA_US9RT techs'!$F$2:$F$1718,'Service PJ'!H$1)),"")</f>
        <v>0.92588231232533369</v>
      </c>
      <c r="I241" s="1">
        <f>IFERROR(IFERROR(1/AVERAGEIFS('EPA_US9RT techs'!$I$2:$I$1718,'EPA_US9RT techs'!$J$2:$J$1718,'Service PJ'!$D241,'EPA_US9RT techs'!$K$2:$K$1718,'Service PJ'!$B241,'EPA_US9RT techs'!$L$2:$L$1718,'Service PJ'!$A241,'EPA_US9RT techs'!$C$2:$C$1718,"VDA_FLOP",'EPA_US9RT techs'!$F$2:$F$1718,'Service PJ'!I$1),1/AVERAGEIFS('EPA_US9RT techs'!$I$2:$I$1718,'EPA_US9RT techs'!$K$2:$K$1718,'Service PJ'!$B241,'EPA_US9RT techs'!$L$2:$L$1718,'Service PJ'!$A241,'EPA_US9RT techs'!$C$2:$C$1718,"VDA_FLOP",'EPA_US9RT techs'!$F$2:$F$1718,'Service PJ'!I$1)),"")</f>
        <v>1.0833059211436435</v>
      </c>
      <c r="J241" s="1">
        <f>IFERROR(IFERROR(1/AVERAGEIFS('EPA_US9RT techs'!$I$2:$I$1718,'EPA_US9RT techs'!$J$2:$J$1718,'Service PJ'!$D241,'EPA_US9RT techs'!$K$2:$K$1718,'Service PJ'!$B241,'EPA_US9RT techs'!$L$2:$L$1718,'Service PJ'!$A241,'EPA_US9RT techs'!$C$2:$C$1718,"VDA_FLOP",'EPA_US9RT techs'!$F$2:$F$1718,'Service PJ'!J$1),1/AVERAGEIFS('EPA_US9RT techs'!$I$2:$I$1718,'EPA_US9RT techs'!$K$2:$K$1718,'Service PJ'!$B241,'EPA_US9RT techs'!$L$2:$L$1718,'Service PJ'!$A241,'EPA_US9RT techs'!$C$2:$C$1718,"VDA_FLOP",'EPA_US9RT techs'!$F$2:$F$1718,'Service PJ'!J$1)),"")</f>
        <v>1.1415245836777768</v>
      </c>
      <c r="L241" t="str">
        <f>IF(SUM(O241:AR241)=0,"\I: ","")&amp;'Service PJ'!D241&amp;"_"&amp;'Service PJ'!E241&amp;"_"&amp;'Service PJ'!C241</f>
        <v>\I: INM_PRH_BFG</v>
      </c>
      <c r="M241" t="str">
        <f>"IND"&amp;'Service PJ'!C241</f>
        <v>INDBFG</v>
      </c>
      <c r="N241" t="str">
        <f t="shared" si="182"/>
        <v>\I: INM</v>
      </c>
      <c r="O241" s="1">
        <f>'Service shares'!AK241*'Service PJ'!AV241</f>
        <v>0</v>
      </c>
      <c r="P241" s="1">
        <f>'Service shares'!AL241*'Service PJ'!AW241</f>
        <v>0</v>
      </c>
      <c r="Q241" s="1">
        <f>'Service shares'!AM241*'Service PJ'!AX241</f>
        <v>0</v>
      </c>
      <c r="R241" s="1">
        <f>'Service shares'!AN241*'Service PJ'!AY241</f>
        <v>0</v>
      </c>
      <c r="S241" s="1">
        <f>'Service shares'!AO241*'Service PJ'!AZ241</f>
        <v>0</v>
      </c>
      <c r="T241" s="1">
        <f>'Service shares'!AP241*'Service PJ'!BA241</f>
        <v>0</v>
      </c>
      <c r="U241" s="1">
        <f>'Service shares'!AQ241*'Service PJ'!BB241</f>
        <v>0</v>
      </c>
      <c r="V241" s="14">
        <f>'Service shares'!AR241*'Service PJ'!BC241</f>
        <v>0</v>
      </c>
      <c r="W241" s="1">
        <f>'Service shares'!AS241*'Service PJ'!BD241</f>
        <v>0</v>
      </c>
      <c r="X241" s="1">
        <f>'Service shares'!AT241*'Service PJ'!BE241</f>
        <v>0</v>
      </c>
      <c r="Y241" s="1">
        <f>'Service shares'!AU241*'Service PJ'!BF241</f>
        <v>0</v>
      </c>
      <c r="Z241" s="1">
        <f>'Service shares'!AV241*'Service PJ'!BG241</f>
        <v>0</v>
      </c>
      <c r="AA241" s="1">
        <f>'Service shares'!AW241*'Service PJ'!BH241</f>
        <v>0</v>
      </c>
      <c r="AB241" s="1">
        <f>'Service shares'!AX241*'Service PJ'!BI241</f>
        <v>0</v>
      </c>
      <c r="AC241" s="1">
        <f>'Service shares'!AY241*'Service PJ'!BJ241</f>
        <v>0</v>
      </c>
      <c r="AD241" s="1">
        <f>'Service shares'!AZ241*'Service PJ'!BK241</f>
        <v>0</v>
      </c>
      <c r="AE241" s="1">
        <f>'Service shares'!BA241*'Service PJ'!BL241</f>
        <v>0</v>
      </c>
      <c r="AF241" s="1">
        <f>'Service shares'!BB241*'Service PJ'!BM241</f>
        <v>0</v>
      </c>
      <c r="AG241" s="1">
        <f>'Service shares'!BC241*'Service PJ'!BN241</f>
        <v>0</v>
      </c>
      <c r="AH241" s="1">
        <f>'Service shares'!BD241*'Service PJ'!BO241</f>
        <v>0</v>
      </c>
      <c r="AI241" s="1">
        <f>'Service shares'!BE241*'Service PJ'!BP241</f>
        <v>0</v>
      </c>
      <c r="AJ241" s="1">
        <f>'Service shares'!BF241*'Service PJ'!BQ241</f>
        <v>0</v>
      </c>
      <c r="AK241" s="1">
        <f>'Service shares'!BG241*'Service PJ'!BR241</f>
        <v>0</v>
      </c>
      <c r="AL241" s="1">
        <f>'Service shares'!BH241*'Service PJ'!BS241</f>
        <v>0</v>
      </c>
      <c r="AM241" s="1">
        <f>'Service shares'!BI241*'Service PJ'!BT241</f>
        <v>0</v>
      </c>
      <c r="AN241" s="1">
        <f>'Service shares'!BJ241*'Service PJ'!BU241</f>
        <v>0</v>
      </c>
      <c r="AO241" s="1">
        <f>'Service shares'!BK241*'Service PJ'!BV241</f>
        <v>0</v>
      </c>
      <c r="AP241" s="1">
        <f>'Service shares'!BL241*'Service PJ'!BW241</f>
        <v>0</v>
      </c>
      <c r="AQ241" s="1">
        <f>'Service shares'!BM241*'Service PJ'!BX241</f>
        <v>0</v>
      </c>
      <c r="AR241" s="1">
        <f>'Service shares'!BN241*'Service PJ'!BY241</f>
        <v>0</v>
      </c>
      <c r="AS241" s="2">
        <v>0</v>
      </c>
      <c r="AU241" t="str">
        <f t="shared" si="151"/>
        <v>\I: INM_PRH_BFG</v>
      </c>
      <c r="AV241" s="1">
        <f t="shared" si="195"/>
        <v>0.82559426245909617</v>
      </c>
      <c r="AW241" s="1">
        <f t="shared" si="195"/>
        <v>0.82559426245909617</v>
      </c>
      <c r="AX241" s="1">
        <f t="shared" si="195"/>
        <v>0.82559426245909617</v>
      </c>
      <c r="AY241" s="1">
        <f t="shared" si="195"/>
        <v>0.82559426245909617</v>
      </c>
      <c r="AZ241" s="1">
        <f t="shared" si="195"/>
        <v>0.82559426245909617</v>
      </c>
      <c r="BA241" s="1">
        <f t="shared" si="195"/>
        <v>0.82559426245909617</v>
      </c>
      <c r="BB241" s="1">
        <f t="shared" si="195"/>
        <v>0.82559426245909617</v>
      </c>
      <c r="BC241" s="1">
        <f t="shared" si="195"/>
        <v>0.82559426245909617</v>
      </c>
      <c r="BD241" s="1">
        <f t="shared" si="195"/>
        <v>0.82559426245909617</v>
      </c>
      <c r="BE241" s="1">
        <f t="shared" si="195"/>
        <v>0.82559426245909617</v>
      </c>
      <c r="BF241" s="1">
        <f t="shared" si="195"/>
        <v>0.82559426245909617</v>
      </c>
      <c r="BG241" s="1">
        <f t="shared" si="195"/>
        <v>0.82559426245909617</v>
      </c>
      <c r="BH241" s="1">
        <f t="shared" si="195"/>
        <v>0.82559426245909617</v>
      </c>
      <c r="BI241" s="1">
        <f t="shared" si="195"/>
        <v>0.82559426245909617</v>
      </c>
      <c r="BJ241" s="1">
        <f t="shared" si="195"/>
        <v>0.82559426245909617</v>
      </c>
      <c r="BK241" s="1">
        <f t="shared" si="194"/>
        <v>0.82559426245909617</v>
      </c>
      <c r="BL241" s="1">
        <f t="shared" si="193"/>
        <v>0.82559426245909617</v>
      </c>
      <c r="BM241" s="1">
        <f t="shared" si="196"/>
        <v>0.82559426245909617</v>
      </c>
      <c r="BN241" s="1">
        <f t="shared" si="196"/>
        <v>0.82559426245909617</v>
      </c>
      <c r="BO241" s="1">
        <f t="shared" si="196"/>
        <v>0.82559426245909617</v>
      </c>
      <c r="BP241" s="1">
        <f t="shared" si="196"/>
        <v>0.82559426245909617</v>
      </c>
      <c r="BQ241" s="1">
        <f t="shared" si="196"/>
        <v>0.82559426245909617</v>
      </c>
      <c r="BR241" s="1">
        <f t="shared" si="196"/>
        <v>0.82559426245909617</v>
      </c>
      <c r="BS241" s="1">
        <f t="shared" si="196"/>
        <v>0.82559426245909617</v>
      </c>
      <c r="BT241" s="1">
        <f t="shared" si="196"/>
        <v>0.82559426245909617</v>
      </c>
      <c r="BU241" s="1">
        <f t="shared" si="196"/>
        <v>0.82559426245909617</v>
      </c>
      <c r="BV241" s="1">
        <f t="shared" si="196"/>
        <v>0.82559426245909617</v>
      </c>
      <c r="BW241" s="1">
        <f t="shared" si="196"/>
        <v>0.82559426245909617</v>
      </c>
      <c r="BX241" s="1">
        <f t="shared" si="196"/>
        <v>0.82559426245909617</v>
      </c>
      <c r="BY241" s="1">
        <f t="shared" si="196"/>
        <v>0.82559426245909617</v>
      </c>
      <c r="CC241" t="str">
        <f t="shared" si="184"/>
        <v>*</v>
      </c>
      <c r="CD241" t="str">
        <f t="shared" si="185"/>
        <v>\I: INM_PRH_BFG</v>
      </c>
      <c r="CE241" t="str">
        <f>VLOOKUP(D241,'IND Balance'!$AM$5:$AN$21,2,FALSE)&amp;" - "&amp;VLOOKUP(E241,'MECS_Table 5.4'!$AF$18:$AG$30,2,FALSE)&amp;" - "&amp;VLOOKUP('Service PJ'!M241,'IND Balance'!$AM$22:$AN$32,2,FALSE)</f>
        <v>Non-metals - Process heat - BF Gas</v>
      </c>
      <c r="CF241" t="s">
        <v>109</v>
      </c>
      <c r="CG241" t="s">
        <v>110</v>
      </c>
      <c r="CL241" t="str">
        <f t="shared" si="186"/>
        <v>\I: INM_PRH_BFG</v>
      </c>
      <c r="CM241" t="str">
        <f t="shared" si="187"/>
        <v>\I: INM</v>
      </c>
      <c r="CN241" s="1" t="str">
        <f t="shared" si="152"/>
        <v/>
      </c>
      <c r="CO241" s="1" t="str">
        <f t="shared" si="153"/>
        <v/>
      </c>
      <c r="CP241" s="1" t="str">
        <f t="shared" si="154"/>
        <v/>
      </c>
      <c r="CQ241" s="1" t="str">
        <f t="shared" si="155"/>
        <v/>
      </c>
      <c r="CR241" s="1" t="str">
        <f t="shared" si="156"/>
        <v/>
      </c>
      <c r="CS241" s="1" t="str">
        <f t="shared" si="157"/>
        <v/>
      </c>
      <c r="CT241" s="1" t="str">
        <f t="shared" si="158"/>
        <v/>
      </c>
      <c r="CU241" s="1" t="str">
        <f t="shared" si="159"/>
        <v/>
      </c>
      <c r="CV241" s="1" t="str">
        <f t="shared" si="160"/>
        <v/>
      </c>
      <c r="CW241" s="1" t="str">
        <f t="shared" si="161"/>
        <v/>
      </c>
      <c r="CX241" s="1" t="str">
        <f t="shared" si="162"/>
        <v/>
      </c>
      <c r="CY241" s="1" t="str">
        <f t="shared" si="163"/>
        <v/>
      </c>
      <c r="CZ241" s="1" t="str">
        <f t="shared" si="164"/>
        <v/>
      </c>
      <c r="DA241" s="1" t="str">
        <f t="shared" si="165"/>
        <v/>
      </c>
      <c r="DB241" s="1" t="str">
        <f t="shared" si="166"/>
        <v/>
      </c>
      <c r="DC241" s="1" t="str">
        <f t="shared" si="167"/>
        <v/>
      </c>
      <c r="DD241" s="1" t="str">
        <f t="shared" si="168"/>
        <v/>
      </c>
      <c r="DE241" s="1" t="str">
        <f t="shared" si="169"/>
        <v/>
      </c>
      <c r="DF241" s="1" t="str">
        <f t="shared" si="170"/>
        <v/>
      </c>
      <c r="DG241" s="1" t="str">
        <f t="shared" si="171"/>
        <v/>
      </c>
      <c r="DH241" s="1" t="str">
        <f t="shared" si="172"/>
        <v/>
      </c>
      <c r="DI241" s="1" t="str">
        <f t="shared" si="173"/>
        <v/>
      </c>
      <c r="DJ241" s="1" t="str">
        <f t="shared" si="174"/>
        <v/>
      </c>
      <c r="DK241" s="1" t="str">
        <f t="shared" si="175"/>
        <v/>
      </c>
      <c r="DL241" s="1" t="str">
        <f t="shared" si="176"/>
        <v/>
      </c>
      <c r="DM241" s="1" t="str">
        <f t="shared" si="177"/>
        <v/>
      </c>
      <c r="DN241" s="1" t="str">
        <f t="shared" si="178"/>
        <v/>
      </c>
      <c r="DO241" s="1" t="str">
        <f t="shared" si="179"/>
        <v/>
      </c>
      <c r="DP241" s="1" t="str">
        <f t="shared" si="180"/>
        <v/>
      </c>
      <c r="DQ241" s="1" t="str">
        <f t="shared" si="181"/>
        <v/>
      </c>
      <c r="DR241" s="1">
        <v>3</v>
      </c>
      <c r="DS241" s="1" t="str">
        <f t="shared" si="188"/>
        <v/>
      </c>
      <c r="DT241" t="str">
        <f t="shared" si="189"/>
        <v/>
      </c>
    </row>
    <row r="242" spans="1:124" x14ac:dyDescent="0.45">
      <c r="A242" t="s">
        <v>159</v>
      </c>
      <c r="B242" t="str">
        <f>VLOOKUP(E242,'EPA_US9RT techs'!$R$26:$S$34,2,FALSE)</f>
        <v>OTH</v>
      </c>
      <c r="C242" t="str">
        <f>'Service shares'!A242</f>
        <v>BFG</v>
      </c>
      <c r="D242" t="str">
        <f>'Service shares'!B242</f>
        <v>INM</v>
      </c>
      <c r="E242" t="str">
        <f>'Service shares'!C242</f>
        <v>PRC</v>
      </c>
      <c r="F242" s="1">
        <f>IFERROR(1/AVERAGEIFS('EPA_US9RT techs'!$I$2:$I$1718,'EPA_US9RT techs'!$J$2:$J$1718,'Service PJ'!$D242,'EPA_US9RT techs'!$K$2:$K$1718,'Service PJ'!$B242,'EPA_US9RT techs'!$L$2:$L$1718,'Service PJ'!$A242,'EPA_US9RT techs'!$C$2:$C$1718,"VDA_FLOP",'EPA_US9RT techs'!$F$2:$F$1718,'Service PJ'!F$1),1/AVERAGEIFS('EPA_US9RT techs'!$I$2:$I$1718,'EPA_US9RT techs'!$K$2:$K$1718,'Service PJ'!$B242,'EPA_US9RT techs'!$L$2:$L$1718,'Service PJ'!$A242,'EPA_US9RT techs'!$C$2:$C$1718,"VDA_FLOP",'EPA_US9RT techs'!$F$2:$F$1718,'Service PJ'!F$1))</f>
        <v>1</v>
      </c>
      <c r="G242" s="1">
        <f>IFERROR(IFERROR(1/AVERAGEIFS('EPA_US9RT techs'!$I$2:$I$1718,'EPA_US9RT techs'!$J$2:$J$1718,'Service PJ'!$D242,'EPA_US9RT techs'!$K$2:$K$1718,'Service PJ'!$B242,'EPA_US9RT techs'!$L$2:$L$1718,'Service PJ'!$A242,'EPA_US9RT techs'!$C$2:$C$1718,"VDA_FLOP",'EPA_US9RT techs'!$F$2:$F$1718,'Service PJ'!G$1),1/AVERAGEIFS('EPA_US9RT techs'!$I$2:$I$1718,'EPA_US9RT techs'!$K$2:$K$1718,'Service PJ'!$B242,'EPA_US9RT techs'!$L$2:$L$1718,'Service PJ'!$A242,'EPA_US9RT techs'!$C$2:$C$1718,"VDA_FLOP",'EPA_US9RT techs'!$F$2:$F$1718,'Service PJ'!G$1)),"")</f>
        <v>1.0637134050773318</v>
      </c>
      <c r="H242" s="1">
        <f>IFERROR(IFERROR(1/AVERAGEIFS('EPA_US9RT techs'!$I$2:$I$1718,'EPA_US9RT techs'!$J$2:$J$1718,'Service PJ'!$D242,'EPA_US9RT techs'!$K$2:$K$1718,'Service PJ'!$B242,'EPA_US9RT techs'!$L$2:$L$1718,'Service PJ'!$A242,'EPA_US9RT techs'!$C$2:$C$1718,"VDA_FLOP",'EPA_US9RT techs'!$F$2:$F$1718,'Service PJ'!H$1),1/AVERAGEIFS('EPA_US9RT techs'!$I$2:$I$1718,'EPA_US9RT techs'!$K$2:$K$1718,'Service PJ'!$B242,'EPA_US9RT techs'!$L$2:$L$1718,'Service PJ'!$A242,'EPA_US9RT techs'!$C$2:$C$1718,"VDA_FLOP",'EPA_US9RT techs'!$F$2:$F$1718,'Service PJ'!H$1)),"")</f>
        <v>1.0913240984665626</v>
      </c>
      <c r="I242" s="1">
        <f>IFERROR(IFERROR(1/AVERAGEIFS('EPA_US9RT techs'!$I$2:$I$1718,'EPA_US9RT techs'!$J$2:$J$1718,'Service PJ'!$D242,'EPA_US9RT techs'!$K$2:$K$1718,'Service PJ'!$B242,'EPA_US9RT techs'!$L$2:$L$1718,'Service PJ'!$A242,'EPA_US9RT techs'!$C$2:$C$1718,"VDA_FLOP",'EPA_US9RT techs'!$F$2:$F$1718,'Service PJ'!I$1),1/AVERAGEIFS('EPA_US9RT techs'!$I$2:$I$1718,'EPA_US9RT techs'!$K$2:$K$1718,'Service PJ'!$B242,'EPA_US9RT techs'!$L$2:$L$1718,'Service PJ'!$A242,'EPA_US9RT techs'!$C$2:$C$1718,"VDA_FLOP",'EPA_US9RT techs'!$F$2:$F$1718,'Service PJ'!I$1)),"")</f>
        <v>1.1212290208125226</v>
      </c>
      <c r="J242" s="1">
        <f>IFERROR(IFERROR(1/AVERAGEIFS('EPA_US9RT techs'!$I$2:$I$1718,'EPA_US9RT techs'!$J$2:$J$1718,'Service PJ'!$D242,'EPA_US9RT techs'!$K$2:$K$1718,'Service PJ'!$B242,'EPA_US9RT techs'!$L$2:$L$1718,'Service PJ'!$A242,'EPA_US9RT techs'!$C$2:$C$1718,"VDA_FLOP",'EPA_US9RT techs'!$F$2:$F$1718,'Service PJ'!J$1),1/AVERAGEIFS('EPA_US9RT techs'!$I$2:$I$1718,'EPA_US9RT techs'!$K$2:$K$1718,'Service PJ'!$B242,'EPA_US9RT techs'!$L$2:$L$1718,'Service PJ'!$A242,'EPA_US9RT techs'!$C$2:$C$1718,"VDA_FLOP",'EPA_US9RT techs'!$F$2:$F$1718,'Service PJ'!J$1)),"")</f>
        <v>1.1606646281756339</v>
      </c>
      <c r="L242" t="str">
        <f>IF(SUM(O242:AR242)=0,"\I: ","")&amp;'Service PJ'!D242&amp;"_"&amp;'Service PJ'!E242&amp;"_"&amp;'Service PJ'!C242</f>
        <v>\I: INM_PRC_BFG</v>
      </c>
      <c r="M242" t="str">
        <f>"IND"&amp;'Service PJ'!C242</f>
        <v>INDBFG</v>
      </c>
      <c r="N242" t="str">
        <f t="shared" si="182"/>
        <v>\I: INM</v>
      </c>
      <c r="O242" s="1">
        <f>'Service shares'!AK242*'Service PJ'!AV242</f>
        <v>0</v>
      </c>
      <c r="P242" s="1">
        <f>'Service shares'!AL242*'Service PJ'!AW242</f>
        <v>0</v>
      </c>
      <c r="Q242" s="1">
        <f>'Service shares'!AM242*'Service PJ'!AX242</f>
        <v>0</v>
      </c>
      <c r="R242" s="1">
        <f>'Service shares'!AN242*'Service PJ'!AY242</f>
        <v>0</v>
      </c>
      <c r="S242" s="1">
        <f>'Service shares'!AO242*'Service PJ'!AZ242</f>
        <v>0</v>
      </c>
      <c r="T242" s="1">
        <f>'Service shares'!AP242*'Service PJ'!BA242</f>
        <v>0</v>
      </c>
      <c r="U242" s="1">
        <f>'Service shares'!AQ242*'Service PJ'!BB242</f>
        <v>0</v>
      </c>
      <c r="V242" s="14">
        <f>'Service shares'!AR242*'Service PJ'!BC242</f>
        <v>0</v>
      </c>
      <c r="W242" s="1">
        <f>'Service shares'!AS242*'Service PJ'!BD242</f>
        <v>0</v>
      </c>
      <c r="X242" s="1">
        <f>'Service shares'!AT242*'Service PJ'!BE242</f>
        <v>0</v>
      </c>
      <c r="Y242" s="1">
        <f>'Service shares'!AU242*'Service PJ'!BF242</f>
        <v>0</v>
      </c>
      <c r="Z242" s="1">
        <f>'Service shares'!AV242*'Service PJ'!BG242</f>
        <v>0</v>
      </c>
      <c r="AA242" s="1">
        <f>'Service shares'!AW242*'Service PJ'!BH242</f>
        <v>0</v>
      </c>
      <c r="AB242" s="1">
        <f>'Service shares'!AX242*'Service PJ'!BI242</f>
        <v>0</v>
      </c>
      <c r="AC242" s="1">
        <f>'Service shares'!AY242*'Service PJ'!BJ242</f>
        <v>0</v>
      </c>
      <c r="AD242" s="1">
        <f>'Service shares'!AZ242*'Service PJ'!BK242</f>
        <v>0</v>
      </c>
      <c r="AE242" s="1">
        <f>'Service shares'!BA242*'Service PJ'!BL242</f>
        <v>0</v>
      </c>
      <c r="AF242" s="1">
        <f>'Service shares'!BB242*'Service PJ'!BM242</f>
        <v>0</v>
      </c>
      <c r="AG242" s="1">
        <f>'Service shares'!BC242*'Service PJ'!BN242</f>
        <v>0</v>
      </c>
      <c r="AH242" s="1">
        <f>'Service shares'!BD242*'Service PJ'!BO242</f>
        <v>0</v>
      </c>
      <c r="AI242" s="1">
        <f>'Service shares'!BE242*'Service PJ'!BP242</f>
        <v>0</v>
      </c>
      <c r="AJ242" s="1">
        <f>'Service shares'!BF242*'Service PJ'!BQ242</f>
        <v>0</v>
      </c>
      <c r="AK242" s="1">
        <f>'Service shares'!BG242*'Service PJ'!BR242</f>
        <v>0</v>
      </c>
      <c r="AL242" s="1">
        <f>'Service shares'!BH242*'Service PJ'!BS242</f>
        <v>0</v>
      </c>
      <c r="AM242" s="1">
        <f>'Service shares'!BI242*'Service PJ'!BT242</f>
        <v>0</v>
      </c>
      <c r="AN242" s="1">
        <f>'Service shares'!BJ242*'Service PJ'!BU242</f>
        <v>0</v>
      </c>
      <c r="AO242" s="1">
        <f>'Service shares'!BK242*'Service PJ'!BV242</f>
        <v>0</v>
      </c>
      <c r="AP242" s="1">
        <f>'Service shares'!BL242*'Service PJ'!BW242</f>
        <v>0</v>
      </c>
      <c r="AQ242" s="1">
        <f>'Service shares'!BM242*'Service PJ'!BX242</f>
        <v>0</v>
      </c>
      <c r="AR242" s="1">
        <f>'Service shares'!BN242*'Service PJ'!BY242</f>
        <v>0</v>
      </c>
      <c r="AS242" s="2">
        <v>0</v>
      </c>
      <c r="AU242" t="str">
        <f t="shared" si="151"/>
        <v>\I: INM_PRC_BFG</v>
      </c>
      <c r="AV242" s="1">
        <f t="shared" si="195"/>
        <v>1.0637134050773318</v>
      </c>
      <c r="AW242" s="1">
        <f t="shared" si="195"/>
        <v>1.0637134050773318</v>
      </c>
      <c r="AX242" s="1">
        <f t="shared" si="195"/>
        <v>1.0637134050773318</v>
      </c>
      <c r="AY242" s="1">
        <f t="shared" si="195"/>
        <v>1.0637134050773318</v>
      </c>
      <c r="AZ242" s="1">
        <f t="shared" si="195"/>
        <v>1.0637134050773318</v>
      </c>
      <c r="BA242" s="1">
        <f t="shared" si="195"/>
        <v>1.0637134050773318</v>
      </c>
      <c r="BB242" s="1">
        <f t="shared" si="195"/>
        <v>1.0637134050773318</v>
      </c>
      <c r="BC242" s="1">
        <f t="shared" si="195"/>
        <v>1.0637134050773318</v>
      </c>
      <c r="BD242" s="1">
        <f t="shared" si="195"/>
        <v>1.0637134050773318</v>
      </c>
      <c r="BE242" s="1">
        <f t="shared" si="195"/>
        <v>1.0637134050773318</v>
      </c>
      <c r="BF242" s="1">
        <f t="shared" si="195"/>
        <v>1.0637134050773318</v>
      </c>
      <c r="BG242" s="1">
        <f t="shared" si="195"/>
        <v>1.0637134050773318</v>
      </c>
      <c r="BH242" s="1">
        <f t="shared" si="195"/>
        <v>1.0637134050773318</v>
      </c>
      <c r="BI242" s="1">
        <f t="shared" si="195"/>
        <v>1.0637134050773318</v>
      </c>
      <c r="BJ242" s="1">
        <f t="shared" si="195"/>
        <v>1.0637134050773318</v>
      </c>
      <c r="BK242" s="1">
        <f t="shared" si="194"/>
        <v>1.0637134050773318</v>
      </c>
      <c r="BL242" s="1">
        <f t="shared" si="193"/>
        <v>1.0637134050773318</v>
      </c>
      <c r="BM242" s="1">
        <f t="shared" si="196"/>
        <v>1.0637134050773318</v>
      </c>
      <c r="BN242" s="1">
        <f t="shared" si="196"/>
        <v>1.0637134050773318</v>
      </c>
      <c r="BO242" s="1">
        <f t="shared" si="196"/>
        <v>1.0637134050773318</v>
      </c>
      <c r="BP242" s="1">
        <f t="shared" si="196"/>
        <v>1.0637134050773318</v>
      </c>
      <c r="BQ242" s="1">
        <f t="shared" si="196"/>
        <v>1.0637134050773318</v>
      </c>
      <c r="BR242" s="1">
        <f t="shared" si="196"/>
        <v>1.0637134050773318</v>
      </c>
      <c r="BS242" s="1">
        <f t="shared" si="196"/>
        <v>1.0637134050773318</v>
      </c>
      <c r="BT242" s="1">
        <f t="shared" si="196"/>
        <v>1.0637134050773318</v>
      </c>
      <c r="BU242" s="1">
        <f t="shared" si="196"/>
        <v>1.0637134050773318</v>
      </c>
      <c r="BV242" s="1">
        <f t="shared" si="196"/>
        <v>1.0637134050773318</v>
      </c>
      <c r="BW242" s="1">
        <f t="shared" si="196"/>
        <v>1.0637134050773318</v>
      </c>
      <c r="BX242" s="1">
        <f t="shared" si="196"/>
        <v>1.0637134050773318</v>
      </c>
      <c r="BY242" s="1">
        <f t="shared" si="196"/>
        <v>1.0637134050773318</v>
      </c>
      <c r="CC242" t="str">
        <f t="shared" si="184"/>
        <v>*</v>
      </c>
      <c r="CD242" t="str">
        <f t="shared" si="185"/>
        <v>\I: INM_PRC_BFG</v>
      </c>
      <c r="CE242" t="str">
        <f>VLOOKUP(D242,'IND Balance'!$AM$5:$AN$21,2,FALSE)&amp;" - "&amp;VLOOKUP(E242,'MECS_Table 5.4'!$AF$18:$AG$30,2,FALSE)&amp;" - "&amp;VLOOKUP('Service PJ'!M242,'IND Balance'!$AM$22:$AN$32,2,FALSE)</f>
        <v>Non-metals - Process Cool - BF Gas</v>
      </c>
      <c r="CF242" t="s">
        <v>109</v>
      </c>
      <c r="CG242" t="s">
        <v>110</v>
      </c>
      <c r="CL242" t="str">
        <f t="shared" si="186"/>
        <v>\I: INM_PRC_BFG</v>
      </c>
      <c r="CM242" t="str">
        <f t="shared" si="187"/>
        <v>\I: INM</v>
      </c>
      <c r="CN242" s="1" t="str">
        <f t="shared" si="152"/>
        <v/>
      </c>
      <c r="CO242" s="1" t="str">
        <f t="shared" si="153"/>
        <v/>
      </c>
      <c r="CP242" s="1" t="str">
        <f t="shared" si="154"/>
        <v/>
      </c>
      <c r="CQ242" s="1" t="str">
        <f t="shared" si="155"/>
        <v/>
      </c>
      <c r="CR242" s="1" t="str">
        <f t="shared" si="156"/>
        <v/>
      </c>
      <c r="CS242" s="1" t="str">
        <f t="shared" si="157"/>
        <v/>
      </c>
      <c r="CT242" s="1" t="str">
        <f t="shared" si="158"/>
        <v/>
      </c>
      <c r="CU242" s="1" t="str">
        <f t="shared" si="159"/>
        <v/>
      </c>
      <c r="CV242" s="1" t="str">
        <f t="shared" si="160"/>
        <v/>
      </c>
      <c r="CW242" s="1" t="str">
        <f t="shared" si="161"/>
        <v/>
      </c>
      <c r="CX242" s="1" t="str">
        <f t="shared" si="162"/>
        <v/>
      </c>
      <c r="CY242" s="1" t="str">
        <f t="shared" si="163"/>
        <v/>
      </c>
      <c r="CZ242" s="1" t="str">
        <f t="shared" si="164"/>
        <v/>
      </c>
      <c r="DA242" s="1" t="str">
        <f t="shared" si="165"/>
        <v/>
      </c>
      <c r="DB242" s="1" t="str">
        <f t="shared" si="166"/>
        <v/>
      </c>
      <c r="DC242" s="1" t="str">
        <f t="shared" si="167"/>
        <v/>
      </c>
      <c r="DD242" s="1" t="str">
        <f t="shared" si="168"/>
        <v/>
      </c>
      <c r="DE242" s="1" t="str">
        <f t="shared" si="169"/>
        <v/>
      </c>
      <c r="DF242" s="1" t="str">
        <f t="shared" si="170"/>
        <v/>
      </c>
      <c r="DG242" s="1" t="str">
        <f t="shared" si="171"/>
        <v/>
      </c>
      <c r="DH242" s="1" t="str">
        <f t="shared" si="172"/>
        <v/>
      </c>
      <c r="DI242" s="1" t="str">
        <f t="shared" si="173"/>
        <v/>
      </c>
      <c r="DJ242" s="1" t="str">
        <f t="shared" si="174"/>
        <v/>
      </c>
      <c r="DK242" s="1" t="str">
        <f t="shared" si="175"/>
        <v/>
      </c>
      <c r="DL242" s="1" t="str">
        <f t="shared" si="176"/>
        <v/>
      </c>
      <c r="DM242" s="1" t="str">
        <f t="shared" si="177"/>
        <v/>
      </c>
      <c r="DN242" s="1" t="str">
        <f t="shared" si="178"/>
        <v/>
      </c>
      <c r="DO242" s="1" t="str">
        <f t="shared" si="179"/>
        <v/>
      </c>
      <c r="DP242" s="1" t="str">
        <f t="shared" si="180"/>
        <v/>
      </c>
      <c r="DQ242" s="1" t="str">
        <f t="shared" si="181"/>
        <v/>
      </c>
      <c r="DR242" s="1">
        <v>3</v>
      </c>
      <c r="DS242" s="1" t="str">
        <f t="shared" si="188"/>
        <v/>
      </c>
      <c r="DT242" t="str">
        <f t="shared" si="189"/>
        <v/>
      </c>
    </row>
    <row r="243" spans="1:124" x14ac:dyDescent="0.45">
      <c r="A243" t="s">
        <v>159</v>
      </c>
      <c r="B243" t="str">
        <f>VLOOKUP(E243,'EPA_US9RT techs'!$R$26:$S$34,2,FALSE)</f>
        <v>MDR</v>
      </c>
      <c r="C243" t="str">
        <f>'Service shares'!A243</f>
        <v>BFG</v>
      </c>
      <c r="D243" t="str">
        <f>'Service shares'!B243</f>
        <v>INM</v>
      </c>
      <c r="E243" t="str">
        <f>'Service shares'!C243</f>
        <v>MDR</v>
      </c>
      <c r="F243" s="1">
        <f>IFERROR(1/AVERAGEIFS('EPA_US9RT techs'!$I$2:$I$1718,'EPA_US9RT techs'!$J$2:$J$1718,'Service PJ'!$D243,'EPA_US9RT techs'!$K$2:$K$1718,'Service PJ'!$B243,'EPA_US9RT techs'!$L$2:$L$1718,'Service PJ'!$A243,'EPA_US9RT techs'!$C$2:$C$1718,"VDA_FLOP",'EPA_US9RT techs'!$F$2:$F$1718,'Service PJ'!F$1),1/AVERAGEIFS('EPA_US9RT techs'!$I$2:$I$1718,'EPA_US9RT techs'!$K$2:$K$1718,'Service PJ'!$B243,'EPA_US9RT techs'!$L$2:$L$1718,'Service PJ'!$A243,'EPA_US9RT techs'!$C$2:$C$1718,"VDA_FLOP",'EPA_US9RT techs'!$F$2:$F$1718,'Service PJ'!F$1))</f>
        <v>1</v>
      </c>
      <c r="G243" s="1">
        <f>IFERROR(IFERROR(1/AVERAGEIFS('EPA_US9RT techs'!$I$2:$I$1718,'EPA_US9RT techs'!$J$2:$J$1718,'Service PJ'!$D243,'EPA_US9RT techs'!$K$2:$K$1718,'Service PJ'!$B243,'EPA_US9RT techs'!$L$2:$L$1718,'Service PJ'!$A243,'EPA_US9RT techs'!$C$2:$C$1718,"VDA_FLOP",'EPA_US9RT techs'!$F$2:$F$1718,'Service PJ'!G$1),1/AVERAGEIFS('EPA_US9RT techs'!$I$2:$I$1718,'EPA_US9RT techs'!$K$2:$K$1718,'Service PJ'!$B243,'EPA_US9RT techs'!$L$2:$L$1718,'Service PJ'!$A243,'EPA_US9RT techs'!$C$2:$C$1718,"VDA_FLOP",'EPA_US9RT techs'!$F$2:$F$1718,'Service PJ'!G$1)),"")</f>
        <v>1.1388217223017412</v>
      </c>
      <c r="H243" s="1">
        <f>IFERROR(IFERROR(1/AVERAGEIFS('EPA_US9RT techs'!$I$2:$I$1718,'EPA_US9RT techs'!$J$2:$J$1718,'Service PJ'!$D243,'EPA_US9RT techs'!$K$2:$K$1718,'Service PJ'!$B243,'EPA_US9RT techs'!$L$2:$L$1718,'Service PJ'!$A243,'EPA_US9RT techs'!$C$2:$C$1718,"VDA_FLOP",'EPA_US9RT techs'!$F$2:$F$1718,'Service PJ'!H$1),1/AVERAGEIFS('EPA_US9RT techs'!$I$2:$I$1718,'EPA_US9RT techs'!$K$2:$K$1718,'Service PJ'!$B243,'EPA_US9RT techs'!$L$2:$L$1718,'Service PJ'!$A243,'EPA_US9RT techs'!$C$2:$C$1718,"VDA_FLOP",'EPA_US9RT techs'!$F$2:$F$1718,'Service PJ'!H$1)),"")</f>
        <v>1.1632591857224204</v>
      </c>
      <c r="I243" s="1">
        <f>IFERROR(IFERROR(1/AVERAGEIFS('EPA_US9RT techs'!$I$2:$I$1718,'EPA_US9RT techs'!$J$2:$J$1718,'Service PJ'!$D243,'EPA_US9RT techs'!$K$2:$K$1718,'Service PJ'!$B243,'EPA_US9RT techs'!$L$2:$L$1718,'Service PJ'!$A243,'EPA_US9RT techs'!$C$2:$C$1718,"VDA_FLOP",'EPA_US9RT techs'!$F$2:$F$1718,'Service PJ'!I$1),1/AVERAGEIFS('EPA_US9RT techs'!$I$2:$I$1718,'EPA_US9RT techs'!$K$2:$K$1718,'Service PJ'!$B243,'EPA_US9RT techs'!$L$2:$L$1718,'Service PJ'!$A243,'EPA_US9RT techs'!$C$2:$C$1718,"VDA_FLOP",'EPA_US9RT techs'!$F$2:$F$1718,'Service PJ'!I$1)),"")</f>
        <v>1.2121502722433231</v>
      </c>
      <c r="J243" s="1">
        <f>IFERROR(IFERROR(1/AVERAGEIFS('EPA_US9RT techs'!$I$2:$I$1718,'EPA_US9RT techs'!$J$2:$J$1718,'Service PJ'!$D243,'EPA_US9RT techs'!$K$2:$K$1718,'Service PJ'!$B243,'EPA_US9RT techs'!$L$2:$L$1718,'Service PJ'!$A243,'EPA_US9RT techs'!$C$2:$C$1718,"VDA_FLOP",'EPA_US9RT techs'!$F$2:$F$1718,'Service PJ'!J$1),1/AVERAGEIFS('EPA_US9RT techs'!$I$2:$I$1718,'EPA_US9RT techs'!$K$2:$K$1718,'Service PJ'!$B243,'EPA_US9RT techs'!$L$2:$L$1718,'Service PJ'!$A243,'EPA_US9RT techs'!$C$2:$C$1718,"VDA_FLOP",'EPA_US9RT techs'!$F$2:$F$1718,'Service PJ'!J$1)),"")</f>
        <v>1.2588235993737953</v>
      </c>
      <c r="L243" t="str">
        <f>IF(SUM(O243:AR243)=0,"\I: ","")&amp;'Service PJ'!D243&amp;"_"&amp;'Service PJ'!E243&amp;"_"&amp;'Service PJ'!C243</f>
        <v>\I: INM_MDR_BFG</v>
      </c>
      <c r="M243" t="str">
        <f>"IND"&amp;'Service PJ'!C243</f>
        <v>INDBFG</v>
      </c>
      <c r="N243" t="str">
        <f t="shared" si="182"/>
        <v>\I: INM</v>
      </c>
      <c r="O243" s="1">
        <f>'Service shares'!AK243*'Service PJ'!AV243</f>
        <v>0</v>
      </c>
      <c r="P243" s="1">
        <f>'Service shares'!AL243*'Service PJ'!AW243</f>
        <v>0</v>
      </c>
      <c r="Q243" s="1">
        <f>'Service shares'!AM243*'Service PJ'!AX243</f>
        <v>0</v>
      </c>
      <c r="R243" s="1">
        <f>'Service shares'!AN243*'Service PJ'!AY243</f>
        <v>0</v>
      </c>
      <c r="S243" s="1">
        <f>'Service shares'!AO243*'Service PJ'!AZ243</f>
        <v>0</v>
      </c>
      <c r="T243" s="1">
        <f>'Service shares'!AP243*'Service PJ'!BA243</f>
        <v>0</v>
      </c>
      <c r="U243" s="1">
        <f>'Service shares'!AQ243*'Service PJ'!BB243</f>
        <v>0</v>
      </c>
      <c r="V243" s="14">
        <f>'Service shares'!AR243*'Service PJ'!BC243</f>
        <v>0</v>
      </c>
      <c r="W243" s="1">
        <f>'Service shares'!AS243*'Service PJ'!BD243</f>
        <v>0</v>
      </c>
      <c r="X243" s="1">
        <f>'Service shares'!AT243*'Service PJ'!BE243</f>
        <v>0</v>
      </c>
      <c r="Y243" s="1">
        <f>'Service shares'!AU243*'Service PJ'!BF243</f>
        <v>0</v>
      </c>
      <c r="Z243" s="1">
        <f>'Service shares'!AV243*'Service PJ'!BG243</f>
        <v>0</v>
      </c>
      <c r="AA243" s="1">
        <f>'Service shares'!AW243*'Service PJ'!BH243</f>
        <v>0</v>
      </c>
      <c r="AB243" s="1">
        <f>'Service shares'!AX243*'Service PJ'!BI243</f>
        <v>0</v>
      </c>
      <c r="AC243" s="1">
        <f>'Service shares'!AY243*'Service PJ'!BJ243</f>
        <v>0</v>
      </c>
      <c r="AD243" s="1">
        <f>'Service shares'!AZ243*'Service PJ'!BK243</f>
        <v>0</v>
      </c>
      <c r="AE243" s="1">
        <f>'Service shares'!BA243*'Service PJ'!BL243</f>
        <v>0</v>
      </c>
      <c r="AF243" s="1">
        <f>'Service shares'!BB243*'Service PJ'!BM243</f>
        <v>0</v>
      </c>
      <c r="AG243" s="1">
        <f>'Service shares'!BC243*'Service PJ'!BN243</f>
        <v>0</v>
      </c>
      <c r="AH243" s="1">
        <f>'Service shares'!BD243*'Service PJ'!BO243</f>
        <v>0</v>
      </c>
      <c r="AI243" s="1">
        <f>'Service shares'!BE243*'Service PJ'!BP243</f>
        <v>0</v>
      </c>
      <c r="AJ243" s="1">
        <f>'Service shares'!BF243*'Service PJ'!BQ243</f>
        <v>0</v>
      </c>
      <c r="AK243" s="1">
        <f>'Service shares'!BG243*'Service PJ'!BR243</f>
        <v>0</v>
      </c>
      <c r="AL243" s="1">
        <f>'Service shares'!BH243*'Service PJ'!BS243</f>
        <v>0</v>
      </c>
      <c r="AM243" s="1">
        <f>'Service shares'!BI243*'Service PJ'!BT243</f>
        <v>0</v>
      </c>
      <c r="AN243" s="1">
        <f>'Service shares'!BJ243*'Service PJ'!BU243</f>
        <v>0</v>
      </c>
      <c r="AO243" s="1">
        <f>'Service shares'!BK243*'Service PJ'!BV243</f>
        <v>0</v>
      </c>
      <c r="AP243" s="1">
        <f>'Service shares'!BL243*'Service PJ'!BW243</f>
        <v>0</v>
      </c>
      <c r="AQ243" s="1">
        <f>'Service shares'!BM243*'Service PJ'!BX243</f>
        <v>0</v>
      </c>
      <c r="AR243" s="1">
        <f>'Service shares'!BN243*'Service PJ'!BY243</f>
        <v>0</v>
      </c>
      <c r="AS243" s="2">
        <v>0</v>
      </c>
      <c r="AU243" t="str">
        <f t="shared" si="151"/>
        <v>\I: INM_MDR_BFG</v>
      </c>
      <c r="AV243" s="1">
        <f t="shared" si="195"/>
        <v>1.1388217223017412</v>
      </c>
      <c r="AW243" s="1">
        <f t="shared" si="195"/>
        <v>1.1388217223017412</v>
      </c>
      <c r="AX243" s="1">
        <f t="shared" si="195"/>
        <v>1.1388217223017412</v>
      </c>
      <c r="AY243" s="1">
        <f t="shared" si="195"/>
        <v>1.1388217223017412</v>
      </c>
      <c r="AZ243" s="1">
        <f t="shared" si="195"/>
        <v>1.1388217223017412</v>
      </c>
      <c r="BA243" s="1">
        <f t="shared" si="195"/>
        <v>1.1388217223017412</v>
      </c>
      <c r="BB243" s="1">
        <f t="shared" si="195"/>
        <v>1.1388217223017412</v>
      </c>
      <c r="BC243" s="1">
        <f t="shared" si="195"/>
        <v>1.1388217223017412</v>
      </c>
      <c r="BD243" s="1">
        <f t="shared" si="195"/>
        <v>1.1388217223017412</v>
      </c>
      <c r="BE243" s="1">
        <f t="shared" si="195"/>
        <v>1.1388217223017412</v>
      </c>
      <c r="BF243" s="1">
        <f t="shared" si="195"/>
        <v>1.1388217223017412</v>
      </c>
      <c r="BG243" s="1">
        <f t="shared" si="195"/>
        <v>1.1388217223017412</v>
      </c>
      <c r="BH243" s="1">
        <f t="shared" si="195"/>
        <v>1.1388217223017412</v>
      </c>
      <c r="BI243" s="1">
        <f t="shared" si="195"/>
        <v>1.1388217223017412</v>
      </c>
      <c r="BJ243" s="1">
        <f t="shared" si="195"/>
        <v>1.1388217223017412</v>
      </c>
      <c r="BK243" s="1">
        <f t="shared" si="194"/>
        <v>1.1388217223017412</v>
      </c>
      <c r="BL243" s="1">
        <f t="shared" si="193"/>
        <v>1.1388217223017412</v>
      </c>
      <c r="BM243" s="1">
        <f t="shared" si="196"/>
        <v>1.1388217223017412</v>
      </c>
      <c r="BN243" s="1">
        <f t="shared" si="196"/>
        <v>1.1388217223017412</v>
      </c>
      <c r="BO243" s="1">
        <f t="shared" si="196"/>
        <v>1.1388217223017412</v>
      </c>
      <c r="BP243" s="1">
        <f t="shared" si="196"/>
        <v>1.1388217223017412</v>
      </c>
      <c r="BQ243" s="1">
        <f t="shared" si="196"/>
        <v>1.1388217223017412</v>
      </c>
      <c r="BR243" s="1">
        <f t="shared" si="196"/>
        <v>1.1388217223017412</v>
      </c>
      <c r="BS243" s="1">
        <f t="shared" si="196"/>
        <v>1.1388217223017412</v>
      </c>
      <c r="BT243" s="1">
        <f t="shared" si="196"/>
        <v>1.1388217223017412</v>
      </c>
      <c r="BU243" s="1">
        <f t="shared" si="196"/>
        <v>1.1388217223017412</v>
      </c>
      <c r="BV243" s="1">
        <f t="shared" si="196"/>
        <v>1.1388217223017412</v>
      </c>
      <c r="BW243" s="1">
        <f t="shared" si="196"/>
        <v>1.1388217223017412</v>
      </c>
      <c r="BX243" s="1">
        <f t="shared" si="196"/>
        <v>1.1388217223017412</v>
      </c>
      <c r="BY243" s="1">
        <f t="shared" si="196"/>
        <v>1.1388217223017412</v>
      </c>
      <c r="CC243" t="str">
        <f t="shared" si="184"/>
        <v>*</v>
      </c>
      <c r="CD243" t="str">
        <f t="shared" si="185"/>
        <v>\I: INM_MDR_BFG</v>
      </c>
      <c r="CE243" t="str">
        <f>VLOOKUP(D243,'IND Balance'!$AM$5:$AN$21,2,FALSE)&amp;" - "&amp;VLOOKUP(E243,'MECS_Table 5.4'!$AF$18:$AG$30,2,FALSE)&amp;" - "&amp;VLOOKUP('Service PJ'!M243,'IND Balance'!$AM$22:$AN$32,2,FALSE)</f>
        <v>Non-metals - Machine drive - BF Gas</v>
      </c>
      <c r="CF243" t="s">
        <v>109</v>
      </c>
      <c r="CG243" t="s">
        <v>110</v>
      </c>
      <c r="CL243" t="str">
        <f t="shared" si="186"/>
        <v>\I: INM_MDR_BFG</v>
      </c>
      <c r="CM243" t="str">
        <f t="shared" si="187"/>
        <v>\I: INM</v>
      </c>
      <c r="CN243" s="1" t="str">
        <f t="shared" si="152"/>
        <v/>
      </c>
      <c r="CO243" s="1" t="str">
        <f t="shared" si="153"/>
        <v/>
      </c>
      <c r="CP243" s="1" t="str">
        <f t="shared" si="154"/>
        <v/>
      </c>
      <c r="CQ243" s="1" t="str">
        <f t="shared" si="155"/>
        <v/>
      </c>
      <c r="CR243" s="1" t="str">
        <f t="shared" si="156"/>
        <v/>
      </c>
      <c r="CS243" s="1" t="str">
        <f t="shared" si="157"/>
        <v/>
      </c>
      <c r="CT243" s="1" t="str">
        <f t="shared" si="158"/>
        <v/>
      </c>
      <c r="CU243" s="1" t="str">
        <f t="shared" si="159"/>
        <v/>
      </c>
      <c r="CV243" s="1" t="str">
        <f t="shared" si="160"/>
        <v/>
      </c>
      <c r="CW243" s="1" t="str">
        <f t="shared" si="161"/>
        <v/>
      </c>
      <c r="CX243" s="1" t="str">
        <f t="shared" si="162"/>
        <v/>
      </c>
      <c r="CY243" s="1" t="str">
        <f t="shared" si="163"/>
        <v/>
      </c>
      <c r="CZ243" s="1" t="str">
        <f t="shared" si="164"/>
        <v/>
      </c>
      <c r="DA243" s="1" t="str">
        <f t="shared" si="165"/>
        <v/>
      </c>
      <c r="DB243" s="1" t="str">
        <f t="shared" si="166"/>
        <v/>
      </c>
      <c r="DC243" s="1" t="str">
        <f t="shared" si="167"/>
        <v/>
      </c>
      <c r="DD243" s="1" t="str">
        <f t="shared" si="168"/>
        <v/>
      </c>
      <c r="DE243" s="1" t="str">
        <f t="shared" si="169"/>
        <v/>
      </c>
      <c r="DF243" s="1" t="str">
        <f t="shared" si="170"/>
        <v/>
      </c>
      <c r="DG243" s="1" t="str">
        <f t="shared" si="171"/>
        <v/>
      </c>
      <c r="DH243" s="1" t="str">
        <f t="shared" si="172"/>
        <v/>
      </c>
      <c r="DI243" s="1" t="str">
        <f t="shared" si="173"/>
        <v/>
      </c>
      <c r="DJ243" s="1" t="str">
        <f t="shared" si="174"/>
        <v/>
      </c>
      <c r="DK243" s="1" t="str">
        <f t="shared" si="175"/>
        <v/>
      </c>
      <c r="DL243" s="1" t="str">
        <f t="shared" si="176"/>
        <v/>
      </c>
      <c r="DM243" s="1" t="str">
        <f t="shared" si="177"/>
        <v/>
      </c>
      <c r="DN243" s="1" t="str">
        <f t="shared" si="178"/>
        <v/>
      </c>
      <c r="DO243" s="1" t="str">
        <f t="shared" si="179"/>
        <v/>
      </c>
      <c r="DP243" s="1" t="str">
        <f t="shared" si="180"/>
        <v/>
      </c>
      <c r="DQ243" s="1" t="str">
        <f t="shared" si="181"/>
        <v/>
      </c>
      <c r="DR243" s="1">
        <v>3</v>
      </c>
      <c r="DS243" s="1" t="str">
        <f t="shared" si="188"/>
        <v/>
      </c>
      <c r="DT243" t="str">
        <f t="shared" si="189"/>
        <v/>
      </c>
    </row>
    <row r="244" spans="1:124" x14ac:dyDescent="0.45">
      <c r="A244" t="s">
        <v>159</v>
      </c>
      <c r="B244" t="str">
        <f>VLOOKUP(E244,'EPA_US9RT techs'!$R$26:$S$34,2,FALSE)</f>
        <v>OTH</v>
      </c>
      <c r="C244" t="str">
        <f>'Service shares'!A244</f>
        <v>BFG</v>
      </c>
      <c r="D244" t="str">
        <f>'Service shares'!B244</f>
        <v>INM</v>
      </c>
      <c r="E244" t="str">
        <f>'Service shares'!C244</f>
        <v>SPC</v>
      </c>
      <c r="F244" s="1">
        <f>IFERROR(1/AVERAGEIFS('EPA_US9RT techs'!$I$2:$I$1718,'EPA_US9RT techs'!$J$2:$J$1718,'Service PJ'!$D244,'EPA_US9RT techs'!$K$2:$K$1718,'Service PJ'!$B244,'EPA_US9RT techs'!$L$2:$L$1718,'Service PJ'!$A244,'EPA_US9RT techs'!$C$2:$C$1718,"VDA_FLOP",'EPA_US9RT techs'!$F$2:$F$1718,'Service PJ'!F$1),1/AVERAGEIFS('EPA_US9RT techs'!$I$2:$I$1718,'EPA_US9RT techs'!$K$2:$K$1718,'Service PJ'!$B244,'EPA_US9RT techs'!$L$2:$L$1718,'Service PJ'!$A244,'EPA_US9RT techs'!$C$2:$C$1718,"VDA_FLOP",'EPA_US9RT techs'!$F$2:$F$1718,'Service PJ'!F$1))</f>
        <v>1</v>
      </c>
      <c r="G244" s="1">
        <f>IFERROR(IFERROR(1/AVERAGEIFS('EPA_US9RT techs'!$I$2:$I$1718,'EPA_US9RT techs'!$J$2:$J$1718,'Service PJ'!$D244,'EPA_US9RT techs'!$K$2:$K$1718,'Service PJ'!$B244,'EPA_US9RT techs'!$L$2:$L$1718,'Service PJ'!$A244,'EPA_US9RT techs'!$C$2:$C$1718,"VDA_FLOP",'EPA_US9RT techs'!$F$2:$F$1718,'Service PJ'!G$1),1/AVERAGEIFS('EPA_US9RT techs'!$I$2:$I$1718,'EPA_US9RT techs'!$K$2:$K$1718,'Service PJ'!$B244,'EPA_US9RT techs'!$L$2:$L$1718,'Service PJ'!$A244,'EPA_US9RT techs'!$C$2:$C$1718,"VDA_FLOP",'EPA_US9RT techs'!$F$2:$F$1718,'Service PJ'!G$1)),"")</f>
        <v>1.0637134050773318</v>
      </c>
      <c r="H244" s="1">
        <f>IFERROR(IFERROR(1/AVERAGEIFS('EPA_US9RT techs'!$I$2:$I$1718,'EPA_US9RT techs'!$J$2:$J$1718,'Service PJ'!$D244,'EPA_US9RT techs'!$K$2:$K$1718,'Service PJ'!$B244,'EPA_US9RT techs'!$L$2:$L$1718,'Service PJ'!$A244,'EPA_US9RT techs'!$C$2:$C$1718,"VDA_FLOP",'EPA_US9RT techs'!$F$2:$F$1718,'Service PJ'!H$1),1/AVERAGEIFS('EPA_US9RT techs'!$I$2:$I$1718,'EPA_US9RT techs'!$K$2:$K$1718,'Service PJ'!$B244,'EPA_US9RT techs'!$L$2:$L$1718,'Service PJ'!$A244,'EPA_US9RT techs'!$C$2:$C$1718,"VDA_FLOP",'EPA_US9RT techs'!$F$2:$F$1718,'Service PJ'!H$1)),"")</f>
        <v>1.0913240984665626</v>
      </c>
      <c r="I244" s="1">
        <f>IFERROR(IFERROR(1/AVERAGEIFS('EPA_US9RT techs'!$I$2:$I$1718,'EPA_US9RT techs'!$J$2:$J$1718,'Service PJ'!$D244,'EPA_US9RT techs'!$K$2:$K$1718,'Service PJ'!$B244,'EPA_US9RT techs'!$L$2:$L$1718,'Service PJ'!$A244,'EPA_US9RT techs'!$C$2:$C$1718,"VDA_FLOP",'EPA_US9RT techs'!$F$2:$F$1718,'Service PJ'!I$1),1/AVERAGEIFS('EPA_US9RT techs'!$I$2:$I$1718,'EPA_US9RT techs'!$K$2:$K$1718,'Service PJ'!$B244,'EPA_US9RT techs'!$L$2:$L$1718,'Service PJ'!$A244,'EPA_US9RT techs'!$C$2:$C$1718,"VDA_FLOP",'EPA_US9RT techs'!$F$2:$F$1718,'Service PJ'!I$1)),"")</f>
        <v>1.1212290208125226</v>
      </c>
      <c r="J244" s="1">
        <f>IFERROR(IFERROR(1/AVERAGEIFS('EPA_US9RT techs'!$I$2:$I$1718,'EPA_US9RT techs'!$J$2:$J$1718,'Service PJ'!$D244,'EPA_US9RT techs'!$K$2:$K$1718,'Service PJ'!$B244,'EPA_US9RT techs'!$L$2:$L$1718,'Service PJ'!$A244,'EPA_US9RT techs'!$C$2:$C$1718,"VDA_FLOP",'EPA_US9RT techs'!$F$2:$F$1718,'Service PJ'!J$1),1/AVERAGEIFS('EPA_US9RT techs'!$I$2:$I$1718,'EPA_US9RT techs'!$K$2:$K$1718,'Service PJ'!$B244,'EPA_US9RT techs'!$L$2:$L$1718,'Service PJ'!$A244,'EPA_US9RT techs'!$C$2:$C$1718,"VDA_FLOP",'EPA_US9RT techs'!$F$2:$F$1718,'Service PJ'!J$1)),"")</f>
        <v>1.1606646281756339</v>
      </c>
      <c r="L244" t="str">
        <f>IF(SUM(O244:AR244)=0,"\I: ","")&amp;'Service PJ'!D244&amp;"_"&amp;'Service PJ'!E244&amp;"_"&amp;'Service PJ'!C244</f>
        <v>\I: INM_SPC_BFG</v>
      </c>
      <c r="M244" t="str">
        <f>"IND"&amp;'Service PJ'!C244</f>
        <v>INDBFG</v>
      </c>
      <c r="N244" t="str">
        <f t="shared" si="182"/>
        <v>\I: INM</v>
      </c>
      <c r="O244" s="1">
        <f>'Service shares'!AK244*'Service PJ'!AV244</f>
        <v>0</v>
      </c>
      <c r="P244" s="1">
        <f>'Service shares'!AL244*'Service PJ'!AW244</f>
        <v>0</v>
      </c>
      <c r="Q244" s="1">
        <f>'Service shares'!AM244*'Service PJ'!AX244</f>
        <v>0</v>
      </c>
      <c r="R244" s="1">
        <f>'Service shares'!AN244*'Service PJ'!AY244</f>
        <v>0</v>
      </c>
      <c r="S244" s="1">
        <f>'Service shares'!AO244*'Service PJ'!AZ244</f>
        <v>0</v>
      </c>
      <c r="T244" s="1">
        <f>'Service shares'!AP244*'Service PJ'!BA244</f>
        <v>0</v>
      </c>
      <c r="U244" s="1">
        <f>'Service shares'!AQ244*'Service PJ'!BB244</f>
        <v>0</v>
      </c>
      <c r="V244" s="14">
        <f>'Service shares'!AR244*'Service PJ'!BC244</f>
        <v>0</v>
      </c>
      <c r="W244" s="1">
        <f>'Service shares'!AS244*'Service PJ'!BD244</f>
        <v>0</v>
      </c>
      <c r="X244" s="1">
        <f>'Service shares'!AT244*'Service PJ'!BE244</f>
        <v>0</v>
      </c>
      <c r="Y244" s="1">
        <f>'Service shares'!AU244*'Service PJ'!BF244</f>
        <v>0</v>
      </c>
      <c r="Z244" s="1">
        <f>'Service shares'!AV244*'Service PJ'!BG244</f>
        <v>0</v>
      </c>
      <c r="AA244" s="1">
        <f>'Service shares'!AW244*'Service PJ'!BH244</f>
        <v>0</v>
      </c>
      <c r="AB244" s="1">
        <f>'Service shares'!AX244*'Service PJ'!BI244</f>
        <v>0</v>
      </c>
      <c r="AC244" s="1">
        <f>'Service shares'!AY244*'Service PJ'!BJ244</f>
        <v>0</v>
      </c>
      <c r="AD244" s="1">
        <f>'Service shares'!AZ244*'Service PJ'!BK244</f>
        <v>0</v>
      </c>
      <c r="AE244" s="1">
        <f>'Service shares'!BA244*'Service PJ'!BL244</f>
        <v>0</v>
      </c>
      <c r="AF244" s="1">
        <f>'Service shares'!BB244*'Service PJ'!BM244</f>
        <v>0</v>
      </c>
      <c r="AG244" s="1">
        <f>'Service shares'!BC244*'Service PJ'!BN244</f>
        <v>0</v>
      </c>
      <c r="AH244" s="1">
        <f>'Service shares'!BD244*'Service PJ'!BO244</f>
        <v>0</v>
      </c>
      <c r="AI244" s="1">
        <f>'Service shares'!BE244*'Service PJ'!BP244</f>
        <v>0</v>
      </c>
      <c r="AJ244" s="1">
        <f>'Service shares'!BF244*'Service PJ'!BQ244</f>
        <v>0</v>
      </c>
      <c r="AK244" s="1">
        <f>'Service shares'!BG244*'Service PJ'!BR244</f>
        <v>0</v>
      </c>
      <c r="AL244" s="1">
        <f>'Service shares'!BH244*'Service PJ'!BS244</f>
        <v>0</v>
      </c>
      <c r="AM244" s="1">
        <f>'Service shares'!BI244*'Service PJ'!BT244</f>
        <v>0</v>
      </c>
      <c r="AN244" s="1">
        <f>'Service shares'!BJ244*'Service PJ'!BU244</f>
        <v>0</v>
      </c>
      <c r="AO244" s="1">
        <f>'Service shares'!BK244*'Service PJ'!BV244</f>
        <v>0</v>
      </c>
      <c r="AP244" s="1">
        <f>'Service shares'!BL244*'Service PJ'!BW244</f>
        <v>0</v>
      </c>
      <c r="AQ244" s="1">
        <f>'Service shares'!BM244*'Service PJ'!BX244</f>
        <v>0</v>
      </c>
      <c r="AR244" s="1">
        <f>'Service shares'!BN244*'Service PJ'!BY244</f>
        <v>0</v>
      </c>
      <c r="AS244" s="2">
        <v>0</v>
      </c>
      <c r="AU244" t="str">
        <f t="shared" si="151"/>
        <v>\I: INM_SPC_BFG</v>
      </c>
      <c r="AV244" s="1">
        <f t="shared" ref="AV244:BK259" si="197">IF($G244="",$F244,$G244)</f>
        <v>1.0637134050773318</v>
      </c>
      <c r="AW244" s="1">
        <f t="shared" si="197"/>
        <v>1.0637134050773318</v>
      </c>
      <c r="AX244" s="1">
        <f t="shared" si="197"/>
        <v>1.0637134050773318</v>
      </c>
      <c r="AY244" s="1">
        <f t="shared" si="197"/>
        <v>1.0637134050773318</v>
      </c>
      <c r="AZ244" s="1">
        <f t="shared" si="197"/>
        <v>1.0637134050773318</v>
      </c>
      <c r="BA244" s="1">
        <f t="shared" si="197"/>
        <v>1.0637134050773318</v>
      </c>
      <c r="BB244" s="1">
        <f t="shared" si="197"/>
        <v>1.0637134050773318</v>
      </c>
      <c r="BC244" s="1">
        <f t="shared" si="197"/>
        <v>1.0637134050773318</v>
      </c>
      <c r="BD244" s="1">
        <f t="shared" si="197"/>
        <v>1.0637134050773318</v>
      </c>
      <c r="BE244" s="1">
        <f t="shared" si="197"/>
        <v>1.0637134050773318</v>
      </c>
      <c r="BF244" s="1">
        <f t="shared" si="197"/>
        <v>1.0637134050773318</v>
      </c>
      <c r="BG244" s="1">
        <f t="shared" si="197"/>
        <v>1.0637134050773318</v>
      </c>
      <c r="BH244" s="1">
        <f t="shared" si="197"/>
        <v>1.0637134050773318</v>
      </c>
      <c r="BI244" s="1">
        <f t="shared" si="197"/>
        <v>1.0637134050773318</v>
      </c>
      <c r="BJ244" s="1">
        <f t="shared" si="197"/>
        <v>1.0637134050773318</v>
      </c>
      <c r="BK244" s="1">
        <f t="shared" si="194"/>
        <v>1.0637134050773318</v>
      </c>
      <c r="BL244" s="1">
        <f t="shared" si="193"/>
        <v>1.0637134050773318</v>
      </c>
      <c r="BM244" s="1">
        <f t="shared" si="196"/>
        <v>1.0637134050773318</v>
      </c>
      <c r="BN244" s="1">
        <f t="shared" si="196"/>
        <v>1.0637134050773318</v>
      </c>
      <c r="BO244" s="1">
        <f t="shared" si="196"/>
        <v>1.0637134050773318</v>
      </c>
      <c r="BP244" s="1">
        <f t="shared" si="196"/>
        <v>1.0637134050773318</v>
      </c>
      <c r="BQ244" s="1">
        <f t="shared" si="196"/>
        <v>1.0637134050773318</v>
      </c>
      <c r="BR244" s="1">
        <f t="shared" si="196"/>
        <v>1.0637134050773318</v>
      </c>
      <c r="BS244" s="1">
        <f t="shared" si="196"/>
        <v>1.0637134050773318</v>
      </c>
      <c r="BT244" s="1">
        <f t="shared" si="196"/>
        <v>1.0637134050773318</v>
      </c>
      <c r="BU244" s="1">
        <f t="shared" si="196"/>
        <v>1.0637134050773318</v>
      </c>
      <c r="BV244" s="1">
        <f t="shared" si="196"/>
        <v>1.0637134050773318</v>
      </c>
      <c r="BW244" s="1">
        <f t="shared" si="196"/>
        <v>1.0637134050773318</v>
      </c>
      <c r="BX244" s="1">
        <f t="shared" si="196"/>
        <v>1.0637134050773318</v>
      </c>
      <c r="BY244" s="1">
        <f t="shared" si="196"/>
        <v>1.0637134050773318</v>
      </c>
      <c r="CC244" t="str">
        <f t="shared" si="184"/>
        <v>*</v>
      </c>
      <c r="CD244" t="str">
        <f t="shared" si="185"/>
        <v>\I: INM_SPC_BFG</v>
      </c>
      <c r="CE244" t="str">
        <f>VLOOKUP(D244,'IND Balance'!$AM$5:$AN$21,2,FALSE)&amp;" - "&amp;VLOOKUP(E244,'MECS_Table 5.4'!$AF$18:$AG$30,2,FALSE)&amp;" - "&amp;VLOOKUP('Service PJ'!M244,'IND Balance'!$AM$22:$AN$32,2,FALSE)</f>
        <v>Non-metals - Space conditioning - BF Gas</v>
      </c>
      <c r="CF244" t="s">
        <v>109</v>
      </c>
      <c r="CG244" t="s">
        <v>110</v>
      </c>
      <c r="CL244" t="str">
        <f t="shared" si="186"/>
        <v>\I: INM_SPC_BFG</v>
      </c>
      <c r="CM244" t="str">
        <f t="shared" si="187"/>
        <v>\I: INM</v>
      </c>
      <c r="CN244" s="1" t="str">
        <f t="shared" si="152"/>
        <v/>
      </c>
      <c r="CO244" s="1" t="str">
        <f t="shared" si="153"/>
        <v/>
      </c>
      <c r="CP244" s="1" t="str">
        <f t="shared" si="154"/>
        <v/>
      </c>
      <c r="CQ244" s="1" t="str">
        <f t="shared" si="155"/>
        <v/>
      </c>
      <c r="CR244" s="1" t="str">
        <f t="shared" si="156"/>
        <v/>
      </c>
      <c r="CS244" s="1" t="str">
        <f t="shared" si="157"/>
        <v/>
      </c>
      <c r="CT244" s="1" t="str">
        <f t="shared" si="158"/>
        <v/>
      </c>
      <c r="CU244" s="1" t="str">
        <f t="shared" si="159"/>
        <v/>
      </c>
      <c r="CV244" s="1" t="str">
        <f t="shared" si="160"/>
        <v/>
      </c>
      <c r="CW244" s="1" t="str">
        <f t="shared" si="161"/>
        <v/>
      </c>
      <c r="CX244" s="1" t="str">
        <f t="shared" si="162"/>
        <v/>
      </c>
      <c r="CY244" s="1" t="str">
        <f t="shared" si="163"/>
        <v/>
      </c>
      <c r="CZ244" s="1" t="str">
        <f t="shared" si="164"/>
        <v/>
      </c>
      <c r="DA244" s="1" t="str">
        <f t="shared" si="165"/>
        <v/>
      </c>
      <c r="DB244" s="1" t="str">
        <f t="shared" si="166"/>
        <v/>
      </c>
      <c r="DC244" s="1" t="str">
        <f t="shared" si="167"/>
        <v/>
      </c>
      <c r="DD244" s="1" t="str">
        <f t="shared" si="168"/>
        <v/>
      </c>
      <c r="DE244" s="1" t="str">
        <f t="shared" si="169"/>
        <v/>
      </c>
      <c r="DF244" s="1" t="str">
        <f t="shared" si="170"/>
        <v/>
      </c>
      <c r="DG244" s="1" t="str">
        <f t="shared" si="171"/>
        <v/>
      </c>
      <c r="DH244" s="1" t="str">
        <f t="shared" si="172"/>
        <v/>
      </c>
      <c r="DI244" s="1" t="str">
        <f t="shared" si="173"/>
        <v/>
      </c>
      <c r="DJ244" s="1" t="str">
        <f t="shared" si="174"/>
        <v/>
      </c>
      <c r="DK244" s="1" t="str">
        <f t="shared" si="175"/>
        <v/>
      </c>
      <c r="DL244" s="1" t="str">
        <f t="shared" si="176"/>
        <v/>
      </c>
      <c r="DM244" s="1" t="str">
        <f t="shared" si="177"/>
        <v/>
      </c>
      <c r="DN244" s="1" t="str">
        <f t="shared" si="178"/>
        <v/>
      </c>
      <c r="DO244" s="1" t="str">
        <f t="shared" si="179"/>
        <v/>
      </c>
      <c r="DP244" s="1" t="str">
        <f t="shared" si="180"/>
        <v/>
      </c>
      <c r="DQ244" s="1" t="str">
        <f t="shared" si="181"/>
        <v/>
      </c>
      <c r="DR244" s="1">
        <v>3</v>
      </c>
      <c r="DS244" s="1" t="str">
        <f t="shared" si="188"/>
        <v/>
      </c>
      <c r="DT244" t="str">
        <f t="shared" si="189"/>
        <v/>
      </c>
    </row>
    <row r="245" spans="1:124" x14ac:dyDescent="0.45">
      <c r="A245" t="s">
        <v>159</v>
      </c>
      <c r="B245" t="str">
        <f>VLOOKUP(E245,'EPA_US9RT techs'!$R$26:$S$34,2,FALSE)</f>
        <v>OTH</v>
      </c>
      <c r="C245" t="str">
        <f>'Service shares'!A245</f>
        <v>BFG</v>
      </c>
      <c r="D245" t="str">
        <f>'Service shares'!B245</f>
        <v>INM</v>
      </c>
      <c r="E245" t="str">
        <f>'Service shares'!C245</f>
        <v>OTH</v>
      </c>
      <c r="F245" s="1">
        <f>IFERROR(1/AVERAGEIFS('EPA_US9RT techs'!$I$2:$I$1718,'EPA_US9RT techs'!$J$2:$J$1718,'Service PJ'!$D245,'EPA_US9RT techs'!$K$2:$K$1718,'Service PJ'!$B245,'EPA_US9RT techs'!$L$2:$L$1718,'Service PJ'!$A245,'EPA_US9RT techs'!$C$2:$C$1718,"VDA_FLOP",'EPA_US9RT techs'!$F$2:$F$1718,'Service PJ'!F$1),1/AVERAGEIFS('EPA_US9RT techs'!$I$2:$I$1718,'EPA_US9RT techs'!$K$2:$K$1718,'Service PJ'!$B245,'EPA_US9RT techs'!$L$2:$L$1718,'Service PJ'!$A245,'EPA_US9RT techs'!$C$2:$C$1718,"VDA_FLOP",'EPA_US9RT techs'!$F$2:$F$1718,'Service PJ'!F$1))</f>
        <v>1</v>
      </c>
      <c r="G245" s="1">
        <f>IFERROR(IFERROR(1/AVERAGEIFS('EPA_US9RT techs'!$I$2:$I$1718,'EPA_US9RT techs'!$J$2:$J$1718,'Service PJ'!$D245,'EPA_US9RT techs'!$K$2:$K$1718,'Service PJ'!$B245,'EPA_US9RT techs'!$L$2:$L$1718,'Service PJ'!$A245,'EPA_US9RT techs'!$C$2:$C$1718,"VDA_FLOP",'EPA_US9RT techs'!$F$2:$F$1718,'Service PJ'!G$1),1/AVERAGEIFS('EPA_US9RT techs'!$I$2:$I$1718,'EPA_US9RT techs'!$K$2:$K$1718,'Service PJ'!$B245,'EPA_US9RT techs'!$L$2:$L$1718,'Service PJ'!$A245,'EPA_US9RT techs'!$C$2:$C$1718,"VDA_FLOP",'EPA_US9RT techs'!$F$2:$F$1718,'Service PJ'!G$1)),"")</f>
        <v>1.0637134050773318</v>
      </c>
      <c r="H245" s="1">
        <f>IFERROR(IFERROR(1/AVERAGEIFS('EPA_US9RT techs'!$I$2:$I$1718,'EPA_US9RT techs'!$J$2:$J$1718,'Service PJ'!$D245,'EPA_US9RT techs'!$K$2:$K$1718,'Service PJ'!$B245,'EPA_US9RT techs'!$L$2:$L$1718,'Service PJ'!$A245,'EPA_US9RT techs'!$C$2:$C$1718,"VDA_FLOP",'EPA_US9RT techs'!$F$2:$F$1718,'Service PJ'!H$1),1/AVERAGEIFS('EPA_US9RT techs'!$I$2:$I$1718,'EPA_US9RT techs'!$K$2:$K$1718,'Service PJ'!$B245,'EPA_US9RT techs'!$L$2:$L$1718,'Service PJ'!$A245,'EPA_US9RT techs'!$C$2:$C$1718,"VDA_FLOP",'EPA_US9RT techs'!$F$2:$F$1718,'Service PJ'!H$1)),"")</f>
        <v>1.0913240984665626</v>
      </c>
      <c r="I245" s="1">
        <f>IFERROR(IFERROR(1/AVERAGEIFS('EPA_US9RT techs'!$I$2:$I$1718,'EPA_US9RT techs'!$J$2:$J$1718,'Service PJ'!$D245,'EPA_US9RT techs'!$K$2:$K$1718,'Service PJ'!$B245,'EPA_US9RT techs'!$L$2:$L$1718,'Service PJ'!$A245,'EPA_US9RT techs'!$C$2:$C$1718,"VDA_FLOP",'EPA_US9RT techs'!$F$2:$F$1718,'Service PJ'!I$1),1/AVERAGEIFS('EPA_US9RT techs'!$I$2:$I$1718,'EPA_US9RT techs'!$K$2:$K$1718,'Service PJ'!$B245,'EPA_US9RT techs'!$L$2:$L$1718,'Service PJ'!$A245,'EPA_US9RT techs'!$C$2:$C$1718,"VDA_FLOP",'EPA_US9RT techs'!$F$2:$F$1718,'Service PJ'!I$1)),"")</f>
        <v>1.1212290208125226</v>
      </c>
      <c r="J245" s="1">
        <f>IFERROR(IFERROR(1/AVERAGEIFS('EPA_US9RT techs'!$I$2:$I$1718,'EPA_US9RT techs'!$J$2:$J$1718,'Service PJ'!$D245,'EPA_US9RT techs'!$K$2:$K$1718,'Service PJ'!$B245,'EPA_US9RT techs'!$L$2:$L$1718,'Service PJ'!$A245,'EPA_US9RT techs'!$C$2:$C$1718,"VDA_FLOP",'EPA_US9RT techs'!$F$2:$F$1718,'Service PJ'!J$1),1/AVERAGEIFS('EPA_US9RT techs'!$I$2:$I$1718,'EPA_US9RT techs'!$K$2:$K$1718,'Service PJ'!$B245,'EPA_US9RT techs'!$L$2:$L$1718,'Service PJ'!$A245,'EPA_US9RT techs'!$C$2:$C$1718,"VDA_FLOP",'EPA_US9RT techs'!$F$2:$F$1718,'Service PJ'!J$1)),"")</f>
        <v>1.1606646281756339</v>
      </c>
      <c r="L245" t="str">
        <f>IF(SUM(O245:AR245)=0,"\I: ","")&amp;'Service PJ'!D245&amp;"_"&amp;'Service PJ'!E245&amp;"_"&amp;'Service PJ'!C245</f>
        <v>\I: INM_OTH_BFG</v>
      </c>
      <c r="M245" t="str">
        <f>"IND"&amp;'Service PJ'!C245</f>
        <v>INDBFG</v>
      </c>
      <c r="N245" t="str">
        <f t="shared" si="182"/>
        <v>\I: INM</v>
      </c>
      <c r="O245" s="1">
        <f>'Service shares'!AK245*'Service PJ'!AV245</f>
        <v>0</v>
      </c>
      <c r="P245" s="1">
        <f>'Service shares'!AL245*'Service PJ'!AW245</f>
        <v>0</v>
      </c>
      <c r="Q245" s="1">
        <f>'Service shares'!AM245*'Service PJ'!AX245</f>
        <v>0</v>
      </c>
      <c r="R245" s="1">
        <f>'Service shares'!AN245*'Service PJ'!AY245</f>
        <v>0</v>
      </c>
      <c r="S245" s="1">
        <f>'Service shares'!AO245*'Service PJ'!AZ245</f>
        <v>0</v>
      </c>
      <c r="T245" s="1">
        <f>'Service shares'!AP245*'Service PJ'!BA245</f>
        <v>0</v>
      </c>
      <c r="U245" s="1">
        <f>'Service shares'!AQ245*'Service PJ'!BB245</f>
        <v>0</v>
      </c>
      <c r="V245" s="14">
        <f>'Service shares'!AR245*'Service PJ'!BC245</f>
        <v>0</v>
      </c>
      <c r="W245" s="1">
        <f>'Service shares'!AS245*'Service PJ'!BD245</f>
        <v>0</v>
      </c>
      <c r="X245" s="1">
        <f>'Service shares'!AT245*'Service PJ'!BE245</f>
        <v>0</v>
      </c>
      <c r="Y245" s="1">
        <f>'Service shares'!AU245*'Service PJ'!BF245</f>
        <v>0</v>
      </c>
      <c r="Z245" s="1">
        <f>'Service shares'!AV245*'Service PJ'!BG245</f>
        <v>0</v>
      </c>
      <c r="AA245" s="1">
        <f>'Service shares'!AW245*'Service PJ'!BH245</f>
        <v>0</v>
      </c>
      <c r="AB245" s="1">
        <f>'Service shares'!AX245*'Service PJ'!BI245</f>
        <v>0</v>
      </c>
      <c r="AC245" s="1">
        <f>'Service shares'!AY245*'Service PJ'!BJ245</f>
        <v>0</v>
      </c>
      <c r="AD245" s="1">
        <f>'Service shares'!AZ245*'Service PJ'!BK245</f>
        <v>0</v>
      </c>
      <c r="AE245" s="1">
        <f>'Service shares'!BA245*'Service PJ'!BL245</f>
        <v>0</v>
      </c>
      <c r="AF245" s="1">
        <f>'Service shares'!BB245*'Service PJ'!BM245</f>
        <v>0</v>
      </c>
      <c r="AG245" s="1">
        <f>'Service shares'!BC245*'Service PJ'!BN245</f>
        <v>0</v>
      </c>
      <c r="AH245" s="1">
        <f>'Service shares'!BD245*'Service PJ'!BO245</f>
        <v>0</v>
      </c>
      <c r="AI245" s="1">
        <f>'Service shares'!BE245*'Service PJ'!BP245</f>
        <v>0</v>
      </c>
      <c r="AJ245" s="1">
        <f>'Service shares'!BF245*'Service PJ'!BQ245</f>
        <v>0</v>
      </c>
      <c r="AK245" s="1">
        <f>'Service shares'!BG245*'Service PJ'!BR245</f>
        <v>0</v>
      </c>
      <c r="AL245" s="1">
        <f>'Service shares'!BH245*'Service PJ'!BS245</f>
        <v>0</v>
      </c>
      <c r="AM245" s="1">
        <f>'Service shares'!BI245*'Service PJ'!BT245</f>
        <v>0</v>
      </c>
      <c r="AN245" s="1">
        <f>'Service shares'!BJ245*'Service PJ'!BU245</f>
        <v>0</v>
      </c>
      <c r="AO245" s="1">
        <f>'Service shares'!BK245*'Service PJ'!BV245</f>
        <v>0</v>
      </c>
      <c r="AP245" s="1">
        <f>'Service shares'!BL245*'Service PJ'!BW245</f>
        <v>0</v>
      </c>
      <c r="AQ245" s="1">
        <f>'Service shares'!BM245*'Service PJ'!BX245</f>
        <v>0</v>
      </c>
      <c r="AR245" s="1">
        <f>'Service shares'!BN245*'Service PJ'!BY245</f>
        <v>0</v>
      </c>
      <c r="AS245" s="2">
        <v>0</v>
      </c>
      <c r="AU245" t="str">
        <f t="shared" si="151"/>
        <v>\I: INM_OTH_BFG</v>
      </c>
      <c r="AV245" s="1">
        <f t="shared" si="197"/>
        <v>1.0637134050773318</v>
      </c>
      <c r="AW245" s="1">
        <f t="shared" si="197"/>
        <v>1.0637134050773318</v>
      </c>
      <c r="AX245" s="1">
        <f t="shared" si="197"/>
        <v>1.0637134050773318</v>
      </c>
      <c r="AY245" s="1">
        <f t="shared" si="197"/>
        <v>1.0637134050773318</v>
      </c>
      <c r="AZ245" s="1">
        <f t="shared" si="197"/>
        <v>1.0637134050773318</v>
      </c>
      <c r="BA245" s="1">
        <f t="shared" si="197"/>
        <v>1.0637134050773318</v>
      </c>
      <c r="BB245" s="1">
        <f t="shared" si="197"/>
        <v>1.0637134050773318</v>
      </c>
      <c r="BC245" s="1">
        <f t="shared" si="197"/>
        <v>1.0637134050773318</v>
      </c>
      <c r="BD245" s="1">
        <f t="shared" si="197"/>
        <v>1.0637134050773318</v>
      </c>
      <c r="BE245" s="1">
        <f t="shared" si="197"/>
        <v>1.0637134050773318</v>
      </c>
      <c r="BF245" s="1">
        <f t="shared" si="197"/>
        <v>1.0637134050773318</v>
      </c>
      <c r="BG245" s="1">
        <f t="shared" si="197"/>
        <v>1.0637134050773318</v>
      </c>
      <c r="BH245" s="1">
        <f t="shared" si="197"/>
        <v>1.0637134050773318</v>
      </c>
      <c r="BI245" s="1">
        <f t="shared" si="197"/>
        <v>1.0637134050773318</v>
      </c>
      <c r="BJ245" s="1">
        <f t="shared" si="197"/>
        <v>1.0637134050773318</v>
      </c>
      <c r="BK245" s="1">
        <f t="shared" si="194"/>
        <v>1.0637134050773318</v>
      </c>
      <c r="BL245" s="1">
        <f t="shared" si="193"/>
        <v>1.0637134050773318</v>
      </c>
      <c r="BM245" s="1">
        <f t="shared" ref="BM245:BY260" si="198">IF($G245="",$F245,$G245)</f>
        <v>1.0637134050773318</v>
      </c>
      <c r="BN245" s="1">
        <f t="shared" si="198"/>
        <v>1.0637134050773318</v>
      </c>
      <c r="BO245" s="1">
        <f t="shared" si="198"/>
        <v>1.0637134050773318</v>
      </c>
      <c r="BP245" s="1">
        <f t="shared" si="198"/>
        <v>1.0637134050773318</v>
      </c>
      <c r="BQ245" s="1">
        <f t="shared" si="198"/>
        <v>1.0637134050773318</v>
      </c>
      <c r="BR245" s="1">
        <f t="shared" si="198"/>
        <v>1.0637134050773318</v>
      </c>
      <c r="BS245" s="1">
        <f t="shared" si="198"/>
        <v>1.0637134050773318</v>
      </c>
      <c r="BT245" s="1">
        <f t="shared" si="198"/>
        <v>1.0637134050773318</v>
      </c>
      <c r="BU245" s="1">
        <f t="shared" si="198"/>
        <v>1.0637134050773318</v>
      </c>
      <c r="BV245" s="1">
        <f t="shared" si="198"/>
        <v>1.0637134050773318</v>
      </c>
      <c r="BW245" s="1">
        <f t="shared" si="198"/>
        <v>1.0637134050773318</v>
      </c>
      <c r="BX245" s="1">
        <f t="shared" si="198"/>
        <v>1.0637134050773318</v>
      </c>
      <c r="BY245" s="1">
        <f t="shared" si="198"/>
        <v>1.0637134050773318</v>
      </c>
      <c r="CC245" t="str">
        <f t="shared" si="184"/>
        <v>*</v>
      </c>
      <c r="CD245" t="str">
        <f t="shared" si="185"/>
        <v>\I: INM_OTH_BFG</v>
      </c>
      <c r="CE245" t="str">
        <f>VLOOKUP(D245,'IND Balance'!$AM$5:$AN$21,2,FALSE)&amp;" - "&amp;VLOOKUP(E245,'MECS_Table 5.4'!$AF$18:$AG$30,2,FALSE)&amp;" - "&amp;VLOOKUP('Service PJ'!M245,'IND Balance'!$AM$22:$AN$32,2,FALSE)</f>
        <v>Non-metals - Other - BF Gas</v>
      </c>
      <c r="CF245" t="s">
        <v>109</v>
      </c>
      <c r="CG245" t="s">
        <v>110</v>
      </c>
      <c r="CL245" t="str">
        <f t="shared" si="186"/>
        <v>\I: INM_OTH_BFG</v>
      </c>
      <c r="CM245" t="str">
        <f t="shared" si="187"/>
        <v>\I: INM</v>
      </c>
      <c r="CN245" s="1" t="str">
        <f t="shared" si="152"/>
        <v/>
      </c>
      <c r="CO245" s="1" t="str">
        <f t="shared" si="153"/>
        <v/>
      </c>
      <c r="CP245" s="1" t="str">
        <f t="shared" si="154"/>
        <v/>
      </c>
      <c r="CQ245" s="1" t="str">
        <f t="shared" si="155"/>
        <v/>
      </c>
      <c r="CR245" s="1" t="str">
        <f t="shared" si="156"/>
        <v/>
      </c>
      <c r="CS245" s="1" t="str">
        <f t="shared" si="157"/>
        <v/>
      </c>
      <c r="CT245" s="1" t="str">
        <f t="shared" si="158"/>
        <v/>
      </c>
      <c r="CU245" s="1" t="str">
        <f t="shared" si="159"/>
        <v/>
      </c>
      <c r="CV245" s="1" t="str">
        <f t="shared" si="160"/>
        <v/>
      </c>
      <c r="CW245" s="1" t="str">
        <f t="shared" si="161"/>
        <v/>
      </c>
      <c r="CX245" s="1" t="str">
        <f t="shared" si="162"/>
        <v/>
      </c>
      <c r="CY245" s="1" t="str">
        <f t="shared" si="163"/>
        <v/>
      </c>
      <c r="CZ245" s="1" t="str">
        <f t="shared" si="164"/>
        <v/>
      </c>
      <c r="DA245" s="1" t="str">
        <f t="shared" si="165"/>
        <v/>
      </c>
      <c r="DB245" s="1" t="str">
        <f t="shared" si="166"/>
        <v/>
      </c>
      <c r="DC245" s="1" t="str">
        <f t="shared" si="167"/>
        <v/>
      </c>
      <c r="DD245" s="1" t="str">
        <f t="shared" si="168"/>
        <v/>
      </c>
      <c r="DE245" s="1" t="str">
        <f t="shared" si="169"/>
        <v/>
      </c>
      <c r="DF245" s="1" t="str">
        <f t="shared" si="170"/>
        <v/>
      </c>
      <c r="DG245" s="1" t="str">
        <f t="shared" si="171"/>
        <v/>
      </c>
      <c r="DH245" s="1" t="str">
        <f t="shared" si="172"/>
        <v/>
      </c>
      <c r="DI245" s="1" t="str">
        <f t="shared" si="173"/>
        <v/>
      </c>
      <c r="DJ245" s="1" t="str">
        <f t="shared" si="174"/>
        <v/>
      </c>
      <c r="DK245" s="1" t="str">
        <f t="shared" si="175"/>
        <v/>
      </c>
      <c r="DL245" s="1" t="str">
        <f t="shared" si="176"/>
        <v/>
      </c>
      <c r="DM245" s="1" t="str">
        <f t="shared" si="177"/>
        <v/>
      </c>
      <c r="DN245" s="1" t="str">
        <f t="shared" si="178"/>
        <v/>
      </c>
      <c r="DO245" s="1" t="str">
        <f t="shared" si="179"/>
        <v/>
      </c>
      <c r="DP245" s="1" t="str">
        <f t="shared" si="180"/>
        <v/>
      </c>
      <c r="DQ245" s="1" t="str">
        <f t="shared" si="181"/>
        <v/>
      </c>
      <c r="DR245" s="1">
        <v>3</v>
      </c>
      <c r="DS245" s="1" t="str">
        <f t="shared" si="188"/>
        <v/>
      </c>
      <c r="DT245" t="str">
        <f t="shared" si="189"/>
        <v/>
      </c>
    </row>
    <row r="246" spans="1:124" x14ac:dyDescent="0.45">
      <c r="A246" t="s">
        <v>159</v>
      </c>
      <c r="B246" t="str">
        <f>VLOOKUP(E246,'EPA_US9RT techs'!$R$26:$S$34,2,FALSE)</f>
        <v>STM</v>
      </c>
      <c r="C246" t="str">
        <f>'Service shares'!A246</f>
        <v>BFG</v>
      </c>
      <c r="D246" t="str">
        <f>'Service shares'!B246</f>
        <v>ILP</v>
      </c>
      <c r="E246" t="str">
        <f>'Service shares'!C246</f>
        <v>STM</v>
      </c>
      <c r="F246" s="1">
        <f>IFERROR(1/AVERAGEIFS('EPA_US9RT techs'!$I$2:$I$1718,'EPA_US9RT techs'!$J$2:$J$1718,'Service PJ'!$D246,'EPA_US9RT techs'!$K$2:$K$1718,'Service PJ'!$B246,'EPA_US9RT techs'!$L$2:$L$1718,'Service PJ'!$A246,'EPA_US9RT techs'!$C$2:$C$1718,"VDA_FLOP",'EPA_US9RT techs'!$F$2:$F$1718,'Service PJ'!F$1),1/AVERAGEIFS('EPA_US9RT techs'!$I$2:$I$1718,'EPA_US9RT techs'!$K$2:$K$1718,'Service PJ'!$B246,'EPA_US9RT techs'!$L$2:$L$1718,'Service PJ'!$A246,'EPA_US9RT techs'!$C$2:$C$1718,"VDA_FLOP",'EPA_US9RT techs'!$F$2:$F$1718,'Service PJ'!F$1))</f>
        <v>0.83676360225555968</v>
      </c>
      <c r="G246" s="1" t="str">
        <f>IFERROR(IFERROR(1/AVERAGEIFS('EPA_US9RT techs'!$I$2:$I$1718,'EPA_US9RT techs'!$J$2:$J$1718,'Service PJ'!$D246,'EPA_US9RT techs'!$K$2:$K$1718,'Service PJ'!$B246,'EPA_US9RT techs'!$L$2:$L$1718,'Service PJ'!$A246,'EPA_US9RT techs'!$C$2:$C$1718,"VDA_FLOP",'EPA_US9RT techs'!$F$2:$F$1718,'Service PJ'!G$1),1/AVERAGEIFS('EPA_US9RT techs'!$I$2:$I$1718,'EPA_US9RT techs'!$K$2:$K$1718,'Service PJ'!$B246,'EPA_US9RT techs'!$L$2:$L$1718,'Service PJ'!$A246,'EPA_US9RT techs'!$C$2:$C$1718,"VDA_FLOP",'EPA_US9RT techs'!$F$2:$F$1718,'Service PJ'!G$1)),"")</f>
        <v/>
      </c>
      <c r="H246" s="1" t="str">
        <f>IFERROR(IFERROR(1/AVERAGEIFS('EPA_US9RT techs'!$I$2:$I$1718,'EPA_US9RT techs'!$J$2:$J$1718,'Service PJ'!$D246,'EPA_US9RT techs'!$K$2:$K$1718,'Service PJ'!$B246,'EPA_US9RT techs'!$L$2:$L$1718,'Service PJ'!$A246,'EPA_US9RT techs'!$C$2:$C$1718,"VDA_FLOP",'EPA_US9RT techs'!$F$2:$F$1718,'Service PJ'!H$1),1/AVERAGEIFS('EPA_US9RT techs'!$I$2:$I$1718,'EPA_US9RT techs'!$K$2:$K$1718,'Service PJ'!$B246,'EPA_US9RT techs'!$L$2:$L$1718,'Service PJ'!$A246,'EPA_US9RT techs'!$C$2:$C$1718,"VDA_FLOP",'EPA_US9RT techs'!$F$2:$F$1718,'Service PJ'!H$1)),"")</f>
        <v/>
      </c>
      <c r="I246" s="1" t="str">
        <f>IFERROR(IFERROR(1/AVERAGEIFS('EPA_US9RT techs'!$I$2:$I$1718,'EPA_US9RT techs'!$J$2:$J$1718,'Service PJ'!$D246,'EPA_US9RT techs'!$K$2:$K$1718,'Service PJ'!$B246,'EPA_US9RT techs'!$L$2:$L$1718,'Service PJ'!$A246,'EPA_US9RT techs'!$C$2:$C$1718,"VDA_FLOP",'EPA_US9RT techs'!$F$2:$F$1718,'Service PJ'!I$1),1/AVERAGEIFS('EPA_US9RT techs'!$I$2:$I$1718,'EPA_US9RT techs'!$K$2:$K$1718,'Service PJ'!$B246,'EPA_US9RT techs'!$L$2:$L$1718,'Service PJ'!$A246,'EPA_US9RT techs'!$C$2:$C$1718,"VDA_FLOP",'EPA_US9RT techs'!$F$2:$F$1718,'Service PJ'!I$1)),"")</f>
        <v/>
      </c>
      <c r="J246" s="1" t="str">
        <f>IFERROR(IFERROR(1/AVERAGEIFS('EPA_US9RT techs'!$I$2:$I$1718,'EPA_US9RT techs'!$J$2:$J$1718,'Service PJ'!$D246,'EPA_US9RT techs'!$K$2:$K$1718,'Service PJ'!$B246,'EPA_US9RT techs'!$L$2:$L$1718,'Service PJ'!$A246,'EPA_US9RT techs'!$C$2:$C$1718,"VDA_FLOP",'EPA_US9RT techs'!$F$2:$F$1718,'Service PJ'!J$1),1/AVERAGEIFS('EPA_US9RT techs'!$I$2:$I$1718,'EPA_US9RT techs'!$K$2:$K$1718,'Service PJ'!$B246,'EPA_US9RT techs'!$L$2:$L$1718,'Service PJ'!$A246,'EPA_US9RT techs'!$C$2:$C$1718,"VDA_FLOP",'EPA_US9RT techs'!$F$2:$F$1718,'Service PJ'!J$1)),"")</f>
        <v/>
      </c>
      <c r="L246" t="str">
        <f>IF(SUM(O246:AR246)=0,"\I: ","")&amp;'Service PJ'!D246&amp;"_"&amp;'Service PJ'!E246&amp;"_"&amp;'Service PJ'!C246</f>
        <v>\I: ILP_STM_BFG</v>
      </c>
      <c r="M246" t="str">
        <f>"IND"&amp;'Service PJ'!C246</f>
        <v>INDBFG</v>
      </c>
      <c r="N246" t="str">
        <f t="shared" si="182"/>
        <v>\I: ILP</v>
      </c>
      <c r="O246" s="1">
        <f>'Service shares'!AK246*'Service PJ'!AV246</f>
        <v>0</v>
      </c>
      <c r="P246" s="1">
        <f>'Service shares'!AL246*'Service PJ'!AW246</f>
        <v>0</v>
      </c>
      <c r="Q246" s="1">
        <f>'Service shares'!AM246*'Service PJ'!AX246</f>
        <v>0</v>
      </c>
      <c r="R246" s="1">
        <f>'Service shares'!AN246*'Service PJ'!AY246</f>
        <v>0</v>
      </c>
      <c r="S246" s="1">
        <f>'Service shares'!AO246*'Service PJ'!AZ246</f>
        <v>0</v>
      </c>
      <c r="T246" s="1">
        <f>'Service shares'!AP246*'Service PJ'!BA246</f>
        <v>0</v>
      </c>
      <c r="U246" s="1">
        <f>'Service shares'!AQ246*'Service PJ'!BB246</f>
        <v>0</v>
      </c>
      <c r="V246" s="14">
        <f>'Service shares'!AR246*'Service PJ'!BC246</f>
        <v>0</v>
      </c>
      <c r="W246" s="1">
        <f>'Service shares'!AS246*'Service PJ'!BD246</f>
        <v>0</v>
      </c>
      <c r="X246" s="1">
        <f>'Service shares'!AT246*'Service PJ'!BE246</f>
        <v>0</v>
      </c>
      <c r="Y246" s="1">
        <f>'Service shares'!AU246*'Service PJ'!BF246</f>
        <v>0</v>
      </c>
      <c r="Z246" s="1">
        <f>'Service shares'!AV246*'Service PJ'!BG246</f>
        <v>0</v>
      </c>
      <c r="AA246" s="1">
        <f>'Service shares'!AW246*'Service PJ'!BH246</f>
        <v>0</v>
      </c>
      <c r="AB246" s="1">
        <f>'Service shares'!AX246*'Service PJ'!BI246</f>
        <v>0</v>
      </c>
      <c r="AC246" s="1">
        <f>'Service shares'!AY246*'Service PJ'!BJ246</f>
        <v>0</v>
      </c>
      <c r="AD246" s="1">
        <f>'Service shares'!AZ246*'Service PJ'!BK246</f>
        <v>0</v>
      </c>
      <c r="AE246" s="1">
        <f>'Service shares'!BA246*'Service PJ'!BL246</f>
        <v>0</v>
      </c>
      <c r="AF246" s="1">
        <f>'Service shares'!BB246*'Service PJ'!BM246</f>
        <v>0</v>
      </c>
      <c r="AG246" s="1">
        <f>'Service shares'!BC246*'Service PJ'!BN246</f>
        <v>0</v>
      </c>
      <c r="AH246" s="1">
        <f>'Service shares'!BD246*'Service PJ'!BO246</f>
        <v>0</v>
      </c>
      <c r="AI246" s="1">
        <f>'Service shares'!BE246*'Service PJ'!BP246</f>
        <v>0</v>
      </c>
      <c r="AJ246" s="1">
        <f>'Service shares'!BF246*'Service PJ'!BQ246</f>
        <v>0</v>
      </c>
      <c r="AK246" s="1">
        <f>'Service shares'!BG246*'Service PJ'!BR246</f>
        <v>0</v>
      </c>
      <c r="AL246" s="1">
        <f>'Service shares'!BH246*'Service PJ'!BS246</f>
        <v>0</v>
      </c>
      <c r="AM246" s="1">
        <f>'Service shares'!BI246*'Service PJ'!BT246</f>
        <v>0</v>
      </c>
      <c r="AN246" s="1">
        <f>'Service shares'!BJ246*'Service PJ'!BU246</f>
        <v>0</v>
      </c>
      <c r="AO246" s="1">
        <f>'Service shares'!BK246*'Service PJ'!BV246</f>
        <v>0</v>
      </c>
      <c r="AP246" s="1">
        <f>'Service shares'!BL246*'Service PJ'!BW246</f>
        <v>0</v>
      </c>
      <c r="AQ246" s="1">
        <f>'Service shares'!BM246*'Service PJ'!BX246</f>
        <v>0</v>
      </c>
      <c r="AR246" s="1">
        <f>'Service shares'!BN246*'Service PJ'!BY246</f>
        <v>0</v>
      </c>
      <c r="AS246" s="2">
        <v>0</v>
      </c>
      <c r="AU246" t="str">
        <f t="shared" si="151"/>
        <v>\I: ILP_STM_BFG</v>
      </c>
      <c r="AV246" s="1">
        <f t="shared" si="197"/>
        <v>0.83676360225555968</v>
      </c>
      <c r="AW246" s="1">
        <f t="shared" si="197"/>
        <v>0.83676360225555968</v>
      </c>
      <c r="AX246" s="1">
        <f t="shared" si="197"/>
        <v>0.83676360225555968</v>
      </c>
      <c r="AY246" s="1">
        <f t="shared" si="197"/>
        <v>0.83676360225555968</v>
      </c>
      <c r="AZ246" s="1">
        <f t="shared" si="197"/>
        <v>0.83676360225555968</v>
      </c>
      <c r="BA246" s="1">
        <f t="shared" si="197"/>
        <v>0.83676360225555968</v>
      </c>
      <c r="BB246" s="1">
        <f t="shared" si="197"/>
        <v>0.83676360225555968</v>
      </c>
      <c r="BC246" s="1">
        <f t="shared" si="197"/>
        <v>0.83676360225555968</v>
      </c>
      <c r="BD246" s="1">
        <f t="shared" si="197"/>
        <v>0.83676360225555968</v>
      </c>
      <c r="BE246" s="1">
        <f t="shared" si="197"/>
        <v>0.83676360225555968</v>
      </c>
      <c r="BF246" s="1">
        <f t="shared" si="197"/>
        <v>0.83676360225555968</v>
      </c>
      <c r="BG246" s="1">
        <f t="shared" si="197"/>
        <v>0.83676360225555968</v>
      </c>
      <c r="BH246" s="1">
        <f t="shared" si="197"/>
        <v>0.83676360225555968</v>
      </c>
      <c r="BI246" s="1">
        <f t="shared" si="197"/>
        <v>0.83676360225555968</v>
      </c>
      <c r="BJ246" s="1">
        <f t="shared" si="197"/>
        <v>0.83676360225555968</v>
      </c>
      <c r="BK246" s="1">
        <f t="shared" si="194"/>
        <v>0.83676360225555968</v>
      </c>
      <c r="BL246" s="1">
        <f t="shared" si="193"/>
        <v>0.83676360225555968</v>
      </c>
      <c r="BM246" s="1">
        <f t="shared" si="198"/>
        <v>0.83676360225555968</v>
      </c>
      <c r="BN246" s="1">
        <f t="shared" si="198"/>
        <v>0.83676360225555968</v>
      </c>
      <c r="BO246" s="1">
        <f t="shared" si="198"/>
        <v>0.83676360225555968</v>
      </c>
      <c r="BP246" s="1">
        <f t="shared" si="198"/>
        <v>0.83676360225555968</v>
      </c>
      <c r="BQ246" s="1">
        <f t="shared" si="198"/>
        <v>0.83676360225555968</v>
      </c>
      <c r="BR246" s="1">
        <f t="shared" si="198"/>
        <v>0.83676360225555968</v>
      </c>
      <c r="BS246" s="1">
        <f t="shared" si="198"/>
        <v>0.83676360225555968</v>
      </c>
      <c r="BT246" s="1">
        <f t="shared" si="198"/>
        <v>0.83676360225555968</v>
      </c>
      <c r="BU246" s="1">
        <f t="shared" si="198"/>
        <v>0.83676360225555968</v>
      </c>
      <c r="BV246" s="1">
        <f t="shared" si="198"/>
        <v>0.83676360225555968</v>
      </c>
      <c r="BW246" s="1">
        <f t="shared" si="198"/>
        <v>0.83676360225555968</v>
      </c>
      <c r="BX246" s="1">
        <f t="shared" si="198"/>
        <v>0.83676360225555968</v>
      </c>
      <c r="BY246" s="1">
        <f t="shared" si="198"/>
        <v>0.83676360225555968</v>
      </c>
      <c r="CC246" t="str">
        <f t="shared" si="184"/>
        <v>*</v>
      </c>
      <c r="CD246" t="str">
        <f t="shared" si="185"/>
        <v>\I: ILP_STM_BFG</v>
      </c>
      <c r="CE246" t="str">
        <f>VLOOKUP(D246,'IND Balance'!$AM$5:$AN$21,2,FALSE)&amp;" - "&amp;VLOOKUP(E246,'MECS_Table 5.4'!$AF$18:$AG$30,2,FALSE)&amp;" - "&amp;VLOOKUP('Service PJ'!M246,'IND Balance'!$AM$22:$AN$32,2,FALSE)</f>
        <v>Pulp and Paper - Steam - BF Gas</v>
      </c>
      <c r="CF246" t="s">
        <v>109</v>
      </c>
      <c r="CG246" t="s">
        <v>110</v>
      </c>
      <c r="CL246" t="str">
        <f t="shared" si="186"/>
        <v>\I: ILP_STM_BFG</v>
      </c>
      <c r="CM246" t="str">
        <f t="shared" si="187"/>
        <v>\I: ILP</v>
      </c>
      <c r="CN246" s="1" t="str">
        <f t="shared" si="152"/>
        <v/>
      </c>
      <c r="CO246" s="1" t="str">
        <f t="shared" si="153"/>
        <v/>
      </c>
      <c r="CP246" s="1" t="str">
        <f t="shared" si="154"/>
        <v/>
      </c>
      <c r="CQ246" s="1" t="str">
        <f t="shared" si="155"/>
        <v/>
      </c>
      <c r="CR246" s="1" t="str">
        <f t="shared" si="156"/>
        <v/>
      </c>
      <c r="CS246" s="1" t="str">
        <f t="shared" si="157"/>
        <v/>
      </c>
      <c r="CT246" s="1" t="str">
        <f t="shared" si="158"/>
        <v/>
      </c>
      <c r="CU246" s="1" t="str">
        <f t="shared" si="159"/>
        <v/>
      </c>
      <c r="CV246" s="1" t="str">
        <f t="shared" si="160"/>
        <v/>
      </c>
      <c r="CW246" s="1" t="str">
        <f t="shared" si="161"/>
        <v/>
      </c>
      <c r="CX246" s="1" t="str">
        <f t="shared" si="162"/>
        <v/>
      </c>
      <c r="CY246" s="1" t="str">
        <f t="shared" si="163"/>
        <v/>
      </c>
      <c r="CZ246" s="1" t="str">
        <f t="shared" si="164"/>
        <v/>
      </c>
      <c r="DA246" s="1" t="str">
        <f t="shared" si="165"/>
        <v/>
      </c>
      <c r="DB246" s="1" t="str">
        <f t="shared" si="166"/>
        <v/>
      </c>
      <c r="DC246" s="1" t="str">
        <f t="shared" si="167"/>
        <v/>
      </c>
      <c r="DD246" s="1" t="str">
        <f t="shared" si="168"/>
        <v/>
      </c>
      <c r="DE246" s="1" t="str">
        <f t="shared" si="169"/>
        <v/>
      </c>
      <c r="DF246" s="1" t="str">
        <f t="shared" si="170"/>
        <v/>
      </c>
      <c r="DG246" s="1" t="str">
        <f t="shared" si="171"/>
        <v/>
      </c>
      <c r="DH246" s="1" t="str">
        <f t="shared" si="172"/>
        <v/>
      </c>
      <c r="DI246" s="1" t="str">
        <f t="shared" si="173"/>
        <v/>
      </c>
      <c r="DJ246" s="1" t="str">
        <f t="shared" si="174"/>
        <v/>
      </c>
      <c r="DK246" s="1" t="str">
        <f t="shared" si="175"/>
        <v/>
      </c>
      <c r="DL246" s="1" t="str">
        <f t="shared" si="176"/>
        <v/>
      </c>
      <c r="DM246" s="1" t="str">
        <f t="shared" si="177"/>
        <v/>
      </c>
      <c r="DN246" s="1" t="str">
        <f t="shared" si="178"/>
        <v/>
      </c>
      <c r="DO246" s="1" t="str">
        <f t="shared" si="179"/>
        <v/>
      </c>
      <c r="DP246" s="1" t="str">
        <f t="shared" si="180"/>
        <v/>
      </c>
      <c r="DQ246" s="1" t="str">
        <f t="shared" si="181"/>
        <v/>
      </c>
      <c r="DR246" s="1">
        <v>3</v>
      </c>
      <c r="DS246" s="1" t="str">
        <f t="shared" si="188"/>
        <v/>
      </c>
      <c r="DT246" t="str">
        <f t="shared" si="189"/>
        <v/>
      </c>
    </row>
    <row r="247" spans="1:124" x14ac:dyDescent="0.45">
      <c r="A247" t="s">
        <v>159</v>
      </c>
      <c r="B247" t="str">
        <f>VLOOKUP(E247,'EPA_US9RT techs'!$R$26:$S$34,2,FALSE)</f>
        <v>PRH</v>
      </c>
      <c r="C247" t="str">
        <f>'Service shares'!A247</f>
        <v>BFG</v>
      </c>
      <c r="D247" t="str">
        <f>'Service shares'!B247</f>
        <v>ILP</v>
      </c>
      <c r="E247" t="str">
        <f>'Service shares'!C247</f>
        <v>PRH</v>
      </c>
      <c r="F247" s="1">
        <f>IFERROR(1/AVERAGEIFS('EPA_US9RT techs'!$I$2:$I$1718,'EPA_US9RT techs'!$J$2:$J$1718,'Service PJ'!$D247,'EPA_US9RT techs'!$K$2:$K$1718,'Service PJ'!$B247,'EPA_US9RT techs'!$L$2:$L$1718,'Service PJ'!$A247,'EPA_US9RT techs'!$C$2:$C$1718,"VDA_FLOP",'EPA_US9RT techs'!$F$2:$F$1718,'Service PJ'!F$1),1/AVERAGEIFS('EPA_US9RT techs'!$I$2:$I$1718,'EPA_US9RT techs'!$K$2:$K$1718,'Service PJ'!$B247,'EPA_US9RT techs'!$L$2:$L$1718,'Service PJ'!$A247,'EPA_US9RT techs'!$C$2:$C$1718,"VDA_FLOP",'EPA_US9RT techs'!$F$2:$F$1718,'Service PJ'!F$1))</f>
        <v>1</v>
      </c>
      <c r="G247" s="1">
        <f>IFERROR(IFERROR(1/AVERAGEIFS('EPA_US9RT techs'!$I$2:$I$1718,'EPA_US9RT techs'!$J$2:$J$1718,'Service PJ'!$D247,'EPA_US9RT techs'!$K$2:$K$1718,'Service PJ'!$B247,'EPA_US9RT techs'!$L$2:$L$1718,'Service PJ'!$A247,'EPA_US9RT techs'!$C$2:$C$1718,"VDA_FLOP",'EPA_US9RT techs'!$F$2:$F$1718,'Service PJ'!G$1),1/AVERAGEIFS('EPA_US9RT techs'!$I$2:$I$1718,'EPA_US9RT techs'!$K$2:$K$1718,'Service PJ'!$B247,'EPA_US9RT techs'!$L$2:$L$1718,'Service PJ'!$A247,'EPA_US9RT techs'!$C$2:$C$1718,"VDA_FLOP",'EPA_US9RT techs'!$F$2:$F$1718,'Service PJ'!G$1)),"")</f>
        <v>1.1320439114245473</v>
      </c>
      <c r="H247" s="1">
        <f>IFERROR(IFERROR(1/AVERAGEIFS('EPA_US9RT techs'!$I$2:$I$1718,'EPA_US9RT techs'!$J$2:$J$1718,'Service PJ'!$D247,'EPA_US9RT techs'!$K$2:$K$1718,'Service PJ'!$B247,'EPA_US9RT techs'!$L$2:$L$1718,'Service PJ'!$A247,'EPA_US9RT techs'!$C$2:$C$1718,"VDA_FLOP",'EPA_US9RT techs'!$F$2:$F$1718,'Service PJ'!H$1),1/AVERAGEIFS('EPA_US9RT techs'!$I$2:$I$1718,'EPA_US9RT techs'!$K$2:$K$1718,'Service PJ'!$B247,'EPA_US9RT techs'!$L$2:$L$1718,'Service PJ'!$A247,'EPA_US9RT techs'!$C$2:$C$1718,"VDA_FLOP",'EPA_US9RT techs'!$F$2:$F$1718,'Service PJ'!H$1)),"")</f>
        <v>1.06714363559243</v>
      </c>
      <c r="I247" s="1">
        <f>IFERROR(IFERROR(1/AVERAGEIFS('EPA_US9RT techs'!$I$2:$I$1718,'EPA_US9RT techs'!$J$2:$J$1718,'Service PJ'!$D247,'EPA_US9RT techs'!$K$2:$K$1718,'Service PJ'!$B247,'EPA_US9RT techs'!$L$2:$L$1718,'Service PJ'!$A247,'EPA_US9RT techs'!$C$2:$C$1718,"VDA_FLOP",'EPA_US9RT techs'!$F$2:$F$1718,'Service PJ'!I$1),1/AVERAGEIFS('EPA_US9RT techs'!$I$2:$I$1718,'EPA_US9RT techs'!$K$2:$K$1718,'Service PJ'!$B247,'EPA_US9RT techs'!$L$2:$L$1718,'Service PJ'!$A247,'EPA_US9RT techs'!$C$2:$C$1718,"VDA_FLOP",'EPA_US9RT techs'!$F$2:$F$1718,'Service PJ'!I$1)),"")</f>
        <v>1.0447494805678488</v>
      </c>
      <c r="J247" s="1">
        <f>IFERROR(IFERROR(1/AVERAGEIFS('EPA_US9RT techs'!$I$2:$I$1718,'EPA_US9RT techs'!$J$2:$J$1718,'Service PJ'!$D247,'EPA_US9RT techs'!$K$2:$K$1718,'Service PJ'!$B247,'EPA_US9RT techs'!$L$2:$L$1718,'Service PJ'!$A247,'EPA_US9RT techs'!$C$2:$C$1718,"VDA_FLOP",'EPA_US9RT techs'!$F$2:$F$1718,'Service PJ'!J$1),1/AVERAGEIFS('EPA_US9RT techs'!$I$2:$I$1718,'EPA_US9RT techs'!$K$2:$K$1718,'Service PJ'!$B247,'EPA_US9RT techs'!$L$2:$L$1718,'Service PJ'!$A247,'EPA_US9RT techs'!$C$2:$C$1718,"VDA_FLOP",'EPA_US9RT techs'!$F$2:$F$1718,'Service PJ'!J$1)),"")</f>
        <v>1.0557840634754778</v>
      </c>
      <c r="L247" t="str">
        <f>IF(SUM(O247:AR247)=0,"\I: ","")&amp;'Service PJ'!D247&amp;"_"&amp;'Service PJ'!E247&amp;"_"&amp;'Service PJ'!C247</f>
        <v>\I: ILP_PRH_BFG</v>
      </c>
      <c r="M247" t="str">
        <f>"IND"&amp;'Service PJ'!C247</f>
        <v>INDBFG</v>
      </c>
      <c r="N247" t="str">
        <f t="shared" si="182"/>
        <v>\I: ILP</v>
      </c>
      <c r="O247" s="1">
        <f>'Service shares'!AK247*'Service PJ'!AV247</f>
        <v>0</v>
      </c>
      <c r="P247" s="1">
        <f>'Service shares'!AL247*'Service PJ'!AW247</f>
        <v>0</v>
      </c>
      <c r="Q247" s="1">
        <f>'Service shares'!AM247*'Service PJ'!AX247</f>
        <v>0</v>
      </c>
      <c r="R247" s="1">
        <f>'Service shares'!AN247*'Service PJ'!AY247</f>
        <v>0</v>
      </c>
      <c r="S247" s="1">
        <f>'Service shares'!AO247*'Service PJ'!AZ247</f>
        <v>0</v>
      </c>
      <c r="T247" s="1">
        <f>'Service shares'!AP247*'Service PJ'!BA247</f>
        <v>0</v>
      </c>
      <c r="U247" s="1">
        <f>'Service shares'!AQ247*'Service PJ'!BB247</f>
        <v>0</v>
      </c>
      <c r="V247" s="14">
        <f>'Service shares'!AR247*'Service PJ'!BC247</f>
        <v>0</v>
      </c>
      <c r="W247" s="1">
        <f>'Service shares'!AS247*'Service PJ'!BD247</f>
        <v>0</v>
      </c>
      <c r="X247" s="1">
        <f>'Service shares'!AT247*'Service PJ'!BE247</f>
        <v>0</v>
      </c>
      <c r="Y247" s="1">
        <f>'Service shares'!AU247*'Service PJ'!BF247</f>
        <v>0</v>
      </c>
      <c r="Z247" s="1">
        <f>'Service shares'!AV247*'Service PJ'!BG247</f>
        <v>0</v>
      </c>
      <c r="AA247" s="1">
        <f>'Service shares'!AW247*'Service PJ'!BH247</f>
        <v>0</v>
      </c>
      <c r="AB247" s="1">
        <f>'Service shares'!AX247*'Service PJ'!BI247</f>
        <v>0</v>
      </c>
      <c r="AC247" s="1">
        <f>'Service shares'!AY247*'Service PJ'!BJ247</f>
        <v>0</v>
      </c>
      <c r="AD247" s="1">
        <f>'Service shares'!AZ247*'Service PJ'!BK247</f>
        <v>0</v>
      </c>
      <c r="AE247" s="1">
        <f>'Service shares'!BA247*'Service PJ'!BL247</f>
        <v>0</v>
      </c>
      <c r="AF247" s="1">
        <f>'Service shares'!BB247*'Service PJ'!BM247</f>
        <v>0</v>
      </c>
      <c r="AG247" s="1">
        <f>'Service shares'!BC247*'Service PJ'!BN247</f>
        <v>0</v>
      </c>
      <c r="AH247" s="1">
        <f>'Service shares'!BD247*'Service PJ'!BO247</f>
        <v>0</v>
      </c>
      <c r="AI247" s="1">
        <f>'Service shares'!BE247*'Service PJ'!BP247</f>
        <v>0</v>
      </c>
      <c r="AJ247" s="1">
        <f>'Service shares'!BF247*'Service PJ'!BQ247</f>
        <v>0</v>
      </c>
      <c r="AK247" s="1">
        <f>'Service shares'!BG247*'Service PJ'!BR247</f>
        <v>0</v>
      </c>
      <c r="AL247" s="1">
        <f>'Service shares'!BH247*'Service PJ'!BS247</f>
        <v>0</v>
      </c>
      <c r="AM247" s="1">
        <f>'Service shares'!BI247*'Service PJ'!BT247</f>
        <v>0</v>
      </c>
      <c r="AN247" s="1">
        <f>'Service shares'!BJ247*'Service PJ'!BU247</f>
        <v>0</v>
      </c>
      <c r="AO247" s="1">
        <f>'Service shares'!BK247*'Service PJ'!BV247</f>
        <v>0</v>
      </c>
      <c r="AP247" s="1">
        <f>'Service shares'!BL247*'Service PJ'!BW247</f>
        <v>0</v>
      </c>
      <c r="AQ247" s="1">
        <f>'Service shares'!BM247*'Service PJ'!BX247</f>
        <v>0</v>
      </c>
      <c r="AR247" s="1">
        <f>'Service shares'!BN247*'Service PJ'!BY247</f>
        <v>0</v>
      </c>
      <c r="AS247" s="2">
        <v>0</v>
      </c>
      <c r="AU247" t="str">
        <f t="shared" si="151"/>
        <v>\I: ILP_PRH_BFG</v>
      </c>
      <c r="AV247" s="1">
        <f t="shared" si="197"/>
        <v>1.1320439114245473</v>
      </c>
      <c r="AW247" s="1">
        <f t="shared" si="197"/>
        <v>1.1320439114245473</v>
      </c>
      <c r="AX247" s="1">
        <f t="shared" si="197"/>
        <v>1.1320439114245473</v>
      </c>
      <c r="AY247" s="1">
        <f t="shared" si="197"/>
        <v>1.1320439114245473</v>
      </c>
      <c r="AZ247" s="1">
        <f t="shared" si="197"/>
        <v>1.1320439114245473</v>
      </c>
      <c r="BA247" s="1">
        <f t="shared" si="197"/>
        <v>1.1320439114245473</v>
      </c>
      <c r="BB247" s="1">
        <f t="shared" si="197"/>
        <v>1.1320439114245473</v>
      </c>
      <c r="BC247" s="1">
        <f t="shared" si="197"/>
        <v>1.1320439114245473</v>
      </c>
      <c r="BD247" s="1">
        <f t="shared" si="197"/>
        <v>1.1320439114245473</v>
      </c>
      <c r="BE247" s="1">
        <f t="shared" si="197"/>
        <v>1.1320439114245473</v>
      </c>
      <c r="BF247" s="1">
        <f t="shared" si="197"/>
        <v>1.1320439114245473</v>
      </c>
      <c r="BG247" s="1">
        <f t="shared" si="197"/>
        <v>1.1320439114245473</v>
      </c>
      <c r="BH247" s="1">
        <f t="shared" si="197"/>
        <v>1.1320439114245473</v>
      </c>
      <c r="BI247" s="1">
        <f t="shared" si="197"/>
        <v>1.1320439114245473</v>
      </c>
      <c r="BJ247" s="1">
        <f t="shared" si="197"/>
        <v>1.1320439114245473</v>
      </c>
      <c r="BK247" s="1">
        <f t="shared" si="197"/>
        <v>1.1320439114245473</v>
      </c>
      <c r="BL247" s="1">
        <f t="shared" si="193"/>
        <v>1.1320439114245473</v>
      </c>
      <c r="BM247" s="1">
        <f t="shared" si="198"/>
        <v>1.1320439114245473</v>
      </c>
      <c r="BN247" s="1">
        <f t="shared" si="198"/>
        <v>1.1320439114245473</v>
      </c>
      <c r="BO247" s="1">
        <f t="shared" si="198"/>
        <v>1.1320439114245473</v>
      </c>
      <c r="BP247" s="1">
        <f t="shared" si="198"/>
        <v>1.1320439114245473</v>
      </c>
      <c r="BQ247" s="1">
        <f t="shared" si="198"/>
        <v>1.1320439114245473</v>
      </c>
      <c r="BR247" s="1">
        <f t="shared" si="198"/>
        <v>1.1320439114245473</v>
      </c>
      <c r="BS247" s="1">
        <f t="shared" si="198"/>
        <v>1.1320439114245473</v>
      </c>
      <c r="BT247" s="1">
        <f t="shared" si="198"/>
        <v>1.1320439114245473</v>
      </c>
      <c r="BU247" s="1">
        <f t="shared" si="198"/>
        <v>1.1320439114245473</v>
      </c>
      <c r="BV247" s="1">
        <f t="shared" si="198"/>
        <v>1.1320439114245473</v>
      </c>
      <c r="BW247" s="1">
        <f t="shared" si="198"/>
        <v>1.1320439114245473</v>
      </c>
      <c r="BX247" s="1">
        <f t="shared" si="198"/>
        <v>1.1320439114245473</v>
      </c>
      <c r="BY247" s="1">
        <f t="shared" si="198"/>
        <v>1.1320439114245473</v>
      </c>
      <c r="CC247" t="str">
        <f t="shared" si="184"/>
        <v>*</v>
      </c>
      <c r="CD247" t="str">
        <f t="shared" si="185"/>
        <v>\I: ILP_PRH_BFG</v>
      </c>
      <c r="CE247" t="str">
        <f>VLOOKUP(D247,'IND Balance'!$AM$5:$AN$21,2,FALSE)&amp;" - "&amp;VLOOKUP(E247,'MECS_Table 5.4'!$AF$18:$AG$30,2,FALSE)&amp;" - "&amp;VLOOKUP('Service PJ'!M247,'IND Balance'!$AM$22:$AN$32,2,FALSE)</f>
        <v>Pulp and Paper - Process heat - BF Gas</v>
      </c>
      <c r="CF247" t="s">
        <v>109</v>
      </c>
      <c r="CG247" t="s">
        <v>110</v>
      </c>
      <c r="CL247" t="str">
        <f t="shared" si="186"/>
        <v>\I: ILP_PRH_BFG</v>
      </c>
      <c r="CM247" t="str">
        <f t="shared" si="187"/>
        <v>\I: ILP</v>
      </c>
      <c r="CN247" s="1" t="str">
        <f t="shared" si="152"/>
        <v/>
      </c>
      <c r="CO247" s="1" t="str">
        <f t="shared" si="153"/>
        <v/>
      </c>
      <c r="CP247" s="1" t="str">
        <f t="shared" si="154"/>
        <v/>
      </c>
      <c r="CQ247" s="1" t="str">
        <f t="shared" si="155"/>
        <v/>
      </c>
      <c r="CR247" s="1" t="str">
        <f t="shared" si="156"/>
        <v/>
      </c>
      <c r="CS247" s="1" t="str">
        <f t="shared" si="157"/>
        <v/>
      </c>
      <c r="CT247" s="1" t="str">
        <f t="shared" si="158"/>
        <v/>
      </c>
      <c r="CU247" s="1" t="str">
        <f t="shared" si="159"/>
        <v/>
      </c>
      <c r="CV247" s="1" t="str">
        <f t="shared" si="160"/>
        <v/>
      </c>
      <c r="CW247" s="1" t="str">
        <f t="shared" si="161"/>
        <v/>
      </c>
      <c r="CX247" s="1" t="str">
        <f t="shared" si="162"/>
        <v/>
      </c>
      <c r="CY247" s="1" t="str">
        <f t="shared" si="163"/>
        <v/>
      </c>
      <c r="CZ247" s="1" t="str">
        <f t="shared" si="164"/>
        <v/>
      </c>
      <c r="DA247" s="1" t="str">
        <f t="shared" si="165"/>
        <v/>
      </c>
      <c r="DB247" s="1" t="str">
        <f t="shared" si="166"/>
        <v/>
      </c>
      <c r="DC247" s="1" t="str">
        <f t="shared" si="167"/>
        <v/>
      </c>
      <c r="DD247" s="1" t="str">
        <f t="shared" si="168"/>
        <v/>
      </c>
      <c r="DE247" s="1" t="str">
        <f t="shared" si="169"/>
        <v/>
      </c>
      <c r="DF247" s="1" t="str">
        <f t="shared" si="170"/>
        <v/>
      </c>
      <c r="DG247" s="1" t="str">
        <f t="shared" si="171"/>
        <v/>
      </c>
      <c r="DH247" s="1" t="str">
        <f t="shared" si="172"/>
        <v/>
      </c>
      <c r="DI247" s="1" t="str">
        <f t="shared" si="173"/>
        <v/>
      </c>
      <c r="DJ247" s="1" t="str">
        <f t="shared" si="174"/>
        <v/>
      </c>
      <c r="DK247" s="1" t="str">
        <f t="shared" si="175"/>
        <v/>
      </c>
      <c r="DL247" s="1" t="str">
        <f t="shared" si="176"/>
        <v/>
      </c>
      <c r="DM247" s="1" t="str">
        <f t="shared" si="177"/>
        <v/>
      </c>
      <c r="DN247" s="1" t="str">
        <f t="shared" si="178"/>
        <v/>
      </c>
      <c r="DO247" s="1" t="str">
        <f t="shared" si="179"/>
        <v/>
      </c>
      <c r="DP247" s="1" t="str">
        <f t="shared" si="180"/>
        <v/>
      </c>
      <c r="DQ247" s="1" t="str">
        <f t="shared" si="181"/>
        <v/>
      </c>
      <c r="DR247" s="1">
        <v>3</v>
      </c>
      <c r="DS247" s="1" t="str">
        <f t="shared" si="188"/>
        <v/>
      </c>
      <c r="DT247" t="str">
        <f t="shared" si="189"/>
        <v/>
      </c>
    </row>
    <row r="248" spans="1:124" x14ac:dyDescent="0.45">
      <c r="A248" t="s">
        <v>159</v>
      </c>
      <c r="B248" t="str">
        <f>VLOOKUP(E248,'EPA_US9RT techs'!$R$26:$S$34,2,FALSE)</f>
        <v>MDR</v>
      </c>
      <c r="C248" t="str">
        <f>'Service shares'!A248</f>
        <v>BFG</v>
      </c>
      <c r="D248" t="str">
        <f>'Service shares'!B248</f>
        <v>ILP</v>
      </c>
      <c r="E248" t="str">
        <f>'Service shares'!C248</f>
        <v>MDR</v>
      </c>
      <c r="F248" s="1">
        <f>IFERROR(1/AVERAGEIFS('EPA_US9RT techs'!$I$2:$I$1718,'EPA_US9RT techs'!$J$2:$J$1718,'Service PJ'!$D248,'EPA_US9RT techs'!$K$2:$K$1718,'Service PJ'!$B248,'EPA_US9RT techs'!$L$2:$L$1718,'Service PJ'!$A248,'EPA_US9RT techs'!$C$2:$C$1718,"VDA_FLOP",'EPA_US9RT techs'!$F$2:$F$1718,'Service PJ'!F$1),1/AVERAGEIFS('EPA_US9RT techs'!$I$2:$I$1718,'EPA_US9RT techs'!$K$2:$K$1718,'Service PJ'!$B248,'EPA_US9RT techs'!$L$2:$L$1718,'Service PJ'!$A248,'EPA_US9RT techs'!$C$2:$C$1718,"VDA_FLOP",'EPA_US9RT techs'!$F$2:$F$1718,'Service PJ'!F$1))</f>
        <v>1</v>
      </c>
      <c r="G248" s="1">
        <f>IFERROR(IFERROR(1/AVERAGEIFS('EPA_US9RT techs'!$I$2:$I$1718,'EPA_US9RT techs'!$J$2:$J$1718,'Service PJ'!$D248,'EPA_US9RT techs'!$K$2:$K$1718,'Service PJ'!$B248,'EPA_US9RT techs'!$L$2:$L$1718,'Service PJ'!$A248,'EPA_US9RT techs'!$C$2:$C$1718,"VDA_FLOP",'EPA_US9RT techs'!$F$2:$F$1718,'Service PJ'!G$1),1/AVERAGEIFS('EPA_US9RT techs'!$I$2:$I$1718,'EPA_US9RT techs'!$K$2:$K$1718,'Service PJ'!$B248,'EPA_US9RT techs'!$L$2:$L$1718,'Service PJ'!$A248,'EPA_US9RT techs'!$C$2:$C$1718,"VDA_FLOP",'EPA_US9RT techs'!$F$2:$F$1718,'Service PJ'!G$1)),"")</f>
        <v>1.1320439114245473</v>
      </c>
      <c r="H248" s="1">
        <f>IFERROR(IFERROR(1/AVERAGEIFS('EPA_US9RT techs'!$I$2:$I$1718,'EPA_US9RT techs'!$J$2:$J$1718,'Service PJ'!$D248,'EPA_US9RT techs'!$K$2:$K$1718,'Service PJ'!$B248,'EPA_US9RT techs'!$L$2:$L$1718,'Service PJ'!$A248,'EPA_US9RT techs'!$C$2:$C$1718,"VDA_FLOP",'EPA_US9RT techs'!$F$2:$F$1718,'Service PJ'!H$1),1/AVERAGEIFS('EPA_US9RT techs'!$I$2:$I$1718,'EPA_US9RT techs'!$K$2:$K$1718,'Service PJ'!$B248,'EPA_US9RT techs'!$L$2:$L$1718,'Service PJ'!$A248,'EPA_US9RT techs'!$C$2:$C$1718,"VDA_FLOP",'EPA_US9RT techs'!$F$2:$F$1718,'Service PJ'!H$1)),"")</f>
        <v>1.06714363559243</v>
      </c>
      <c r="I248" s="1">
        <f>IFERROR(IFERROR(1/AVERAGEIFS('EPA_US9RT techs'!$I$2:$I$1718,'EPA_US9RT techs'!$J$2:$J$1718,'Service PJ'!$D248,'EPA_US9RT techs'!$K$2:$K$1718,'Service PJ'!$B248,'EPA_US9RT techs'!$L$2:$L$1718,'Service PJ'!$A248,'EPA_US9RT techs'!$C$2:$C$1718,"VDA_FLOP",'EPA_US9RT techs'!$F$2:$F$1718,'Service PJ'!I$1),1/AVERAGEIFS('EPA_US9RT techs'!$I$2:$I$1718,'EPA_US9RT techs'!$K$2:$K$1718,'Service PJ'!$B248,'EPA_US9RT techs'!$L$2:$L$1718,'Service PJ'!$A248,'EPA_US9RT techs'!$C$2:$C$1718,"VDA_FLOP",'EPA_US9RT techs'!$F$2:$F$1718,'Service PJ'!I$1)),"")</f>
        <v>1.0447494805678488</v>
      </c>
      <c r="J248" s="1">
        <f>IFERROR(IFERROR(1/AVERAGEIFS('EPA_US9RT techs'!$I$2:$I$1718,'EPA_US9RT techs'!$J$2:$J$1718,'Service PJ'!$D248,'EPA_US9RT techs'!$K$2:$K$1718,'Service PJ'!$B248,'EPA_US9RT techs'!$L$2:$L$1718,'Service PJ'!$A248,'EPA_US9RT techs'!$C$2:$C$1718,"VDA_FLOP",'EPA_US9RT techs'!$F$2:$F$1718,'Service PJ'!J$1),1/AVERAGEIFS('EPA_US9RT techs'!$I$2:$I$1718,'EPA_US9RT techs'!$K$2:$K$1718,'Service PJ'!$B248,'EPA_US9RT techs'!$L$2:$L$1718,'Service PJ'!$A248,'EPA_US9RT techs'!$C$2:$C$1718,"VDA_FLOP",'EPA_US9RT techs'!$F$2:$F$1718,'Service PJ'!J$1)),"")</f>
        <v>1.0557840634754778</v>
      </c>
      <c r="L248" t="str">
        <f>IF(SUM(O248:AR248)=0,"\I: ","")&amp;'Service PJ'!D248&amp;"_"&amp;'Service PJ'!E248&amp;"_"&amp;'Service PJ'!C248</f>
        <v>\I: ILP_MDR_BFG</v>
      </c>
      <c r="M248" t="str">
        <f>"IND"&amp;'Service PJ'!C248</f>
        <v>INDBFG</v>
      </c>
      <c r="N248" t="str">
        <f t="shared" si="182"/>
        <v>\I: ILP</v>
      </c>
      <c r="O248" s="1">
        <f>'Service shares'!AK248*'Service PJ'!AV248</f>
        <v>0</v>
      </c>
      <c r="P248" s="1">
        <f>'Service shares'!AL248*'Service PJ'!AW248</f>
        <v>0</v>
      </c>
      <c r="Q248" s="1">
        <f>'Service shares'!AM248*'Service PJ'!AX248</f>
        <v>0</v>
      </c>
      <c r="R248" s="1">
        <f>'Service shares'!AN248*'Service PJ'!AY248</f>
        <v>0</v>
      </c>
      <c r="S248" s="1">
        <f>'Service shares'!AO248*'Service PJ'!AZ248</f>
        <v>0</v>
      </c>
      <c r="T248" s="1">
        <f>'Service shares'!AP248*'Service PJ'!BA248</f>
        <v>0</v>
      </c>
      <c r="U248" s="1">
        <f>'Service shares'!AQ248*'Service PJ'!BB248</f>
        <v>0</v>
      </c>
      <c r="V248" s="14">
        <f>'Service shares'!AR248*'Service PJ'!BC248</f>
        <v>0</v>
      </c>
      <c r="W248" s="1">
        <f>'Service shares'!AS248*'Service PJ'!BD248</f>
        <v>0</v>
      </c>
      <c r="X248" s="1">
        <f>'Service shares'!AT248*'Service PJ'!BE248</f>
        <v>0</v>
      </c>
      <c r="Y248" s="1">
        <f>'Service shares'!AU248*'Service PJ'!BF248</f>
        <v>0</v>
      </c>
      <c r="Z248" s="1">
        <f>'Service shares'!AV248*'Service PJ'!BG248</f>
        <v>0</v>
      </c>
      <c r="AA248" s="1">
        <f>'Service shares'!AW248*'Service PJ'!BH248</f>
        <v>0</v>
      </c>
      <c r="AB248" s="1">
        <f>'Service shares'!AX248*'Service PJ'!BI248</f>
        <v>0</v>
      </c>
      <c r="AC248" s="1">
        <f>'Service shares'!AY248*'Service PJ'!BJ248</f>
        <v>0</v>
      </c>
      <c r="AD248" s="1">
        <f>'Service shares'!AZ248*'Service PJ'!BK248</f>
        <v>0</v>
      </c>
      <c r="AE248" s="1">
        <f>'Service shares'!BA248*'Service PJ'!BL248</f>
        <v>0</v>
      </c>
      <c r="AF248" s="1">
        <f>'Service shares'!BB248*'Service PJ'!BM248</f>
        <v>0</v>
      </c>
      <c r="AG248" s="1">
        <f>'Service shares'!BC248*'Service PJ'!BN248</f>
        <v>0</v>
      </c>
      <c r="AH248" s="1">
        <f>'Service shares'!BD248*'Service PJ'!BO248</f>
        <v>0</v>
      </c>
      <c r="AI248" s="1">
        <f>'Service shares'!BE248*'Service PJ'!BP248</f>
        <v>0</v>
      </c>
      <c r="AJ248" s="1">
        <f>'Service shares'!BF248*'Service PJ'!BQ248</f>
        <v>0</v>
      </c>
      <c r="AK248" s="1">
        <f>'Service shares'!BG248*'Service PJ'!BR248</f>
        <v>0</v>
      </c>
      <c r="AL248" s="1">
        <f>'Service shares'!BH248*'Service PJ'!BS248</f>
        <v>0</v>
      </c>
      <c r="AM248" s="1">
        <f>'Service shares'!BI248*'Service PJ'!BT248</f>
        <v>0</v>
      </c>
      <c r="AN248" s="1">
        <f>'Service shares'!BJ248*'Service PJ'!BU248</f>
        <v>0</v>
      </c>
      <c r="AO248" s="1">
        <f>'Service shares'!BK248*'Service PJ'!BV248</f>
        <v>0</v>
      </c>
      <c r="AP248" s="1">
        <f>'Service shares'!BL248*'Service PJ'!BW248</f>
        <v>0</v>
      </c>
      <c r="AQ248" s="1">
        <f>'Service shares'!BM248*'Service PJ'!BX248</f>
        <v>0</v>
      </c>
      <c r="AR248" s="1">
        <f>'Service shares'!BN248*'Service PJ'!BY248</f>
        <v>0</v>
      </c>
      <c r="AS248" s="2">
        <v>0</v>
      </c>
      <c r="AU248" t="str">
        <f t="shared" si="151"/>
        <v>\I: ILP_MDR_BFG</v>
      </c>
      <c r="AV248" s="1">
        <f t="shared" si="197"/>
        <v>1.1320439114245473</v>
      </c>
      <c r="AW248" s="1">
        <f t="shared" si="197"/>
        <v>1.1320439114245473</v>
      </c>
      <c r="AX248" s="1">
        <f t="shared" si="197"/>
        <v>1.1320439114245473</v>
      </c>
      <c r="AY248" s="1">
        <f t="shared" si="197"/>
        <v>1.1320439114245473</v>
      </c>
      <c r="AZ248" s="1">
        <f t="shared" si="197"/>
        <v>1.1320439114245473</v>
      </c>
      <c r="BA248" s="1">
        <f t="shared" si="197"/>
        <v>1.1320439114245473</v>
      </c>
      <c r="BB248" s="1">
        <f t="shared" si="197"/>
        <v>1.1320439114245473</v>
      </c>
      <c r="BC248" s="1">
        <f t="shared" si="197"/>
        <v>1.1320439114245473</v>
      </c>
      <c r="BD248" s="1">
        <f t="shared" si="197"/>
        <v>1.1320439114245473</v>
      </c>
      <c r="BE248" s="1">
        <f t="shared" si="197"/>
        <v>1.1320439114245473</v>
      </c>
      <c r="BF248" s="1">
        <f t="shared" si="197"/>
        <v>1.1320439114245473</v>
      </c>
      <c r="BG248" s="1">
        <f t="shared" si="197"/>
        <v>1.1320439114245473</v>
      </c>
      <c r="BH248" s="1">
        <f t="shared" si="197"/>
        <v>1.1320439114245473</v>
      </c>
      <c r="BI248" s="1">
        <f t="shared" si="197"/>
        <v>1.1320439114245473</v>
      </c>
      <c r="BJ248" s="1">
        <f t="shared" si="197"/>
        <v>1.1320439114245473</v>
      </c>
      <c r="BK248" s="1">
        <f t="shared" si="197"/>
        <v>1.1320439114245473</v>
      </c>
      <c r="BL248" s="1">
        <f t="shared" si="193"/>
        <v>1.1320439114245473</v>
      </c>
      <c r="BM248" s="1">
        <f t="shared" si="198"/>
        <v>1.1320439114245473</v>
      </c>
      <c r="BN248" s="1">
        <f t="shared" si="198"/>
        <v>1.1320439114245473</v>
      </c>
      <c r="BO248" s="1">
        <f t="shared" si="198"/>
        <v>1.1320439114245473</v>
      </c>
      <c r="BP248" s="1">
        <f t="shared" si="198"/>
        <v>1.1320439114245473</v>
      </c>
      <c r="BQ248" s="1">
        <f t="shared" si="198"/>
        <v>1.1320439114245473</v>
      </c>
      <c r="BR248" s="1">
        <f t="shared" si="198"/>
        <v>1.1320439114245473</v>
      </c>
      <c r="BS248" s="1">
        <f t="shared" si="198"/>
        <v>1.1320439114245473</v>
      </c>
      <c r="BT248" s="1">
        <f t="shared" si="198"/>
        <v>1.1320439114245473</v>
      </c>
      <c r="BU248" s="1">
        <f t="shared" si="198"/>
        <v>1.1320439114245473</v>
      </c>
      <c r="BV248" s="1">
        <f t="shared" si="198"/>
        <v>1.1320439114245473</v>
      </c>
      <c r="BW248" s="1">
        <f t="shared" si="198"/>
        <v>1.1320439114245473</v>
      </c>
      <c r="BX248" s="1">
        <f t="shared" si="198"/>
        <v>1.1320439114245473</v>
      </c>
      <c r="BY248" s="1">
        <f t="shared" si="198"/>
        <v>1.1320439114245473</v>
      </c>
      <c r="CC248" t="str">
        <f t="shared" si="184"/>
        <v>*</v>
      </c>
      <c r="CD248" t="str">
        <f t="shared" si="185"/>
        <v>\I: ILP_MDR_BFG</v>
      </c>
      <c r="CE248" t="str">
        <f>VLOOKUP(D248,'IND Balance'!$AM$5:$AN$21,2,FALSE)&amp;" - "&amp;VLOOKUP(E248,'MECS_Table 5.4'!$AF$18:$AG$30,2,FALSE)&amp;" - "&amp;VLOOKUP('Service PJ'!M248,'IND Balance'!$AM$22:$AN$32,2,FALSE)</f>
        <v>Pulp and Paper - Machine drive - BF Gas</v>
      </c>
      <c r="CF248" t="s">
        <v>109</v>
      </c>
      <c r="CG248" t="s">
        <v>110</v>
      </c>
      <c r="CL248" t="str">
        <f t="shared" si="186"/>
        <v>\I: ILP_MDR_BFG</v>
      </c>
      <c r="CM248" t="str">
        <f t="shared" si="187"/>
        <v>\I: ILP</v>
      </c>
      <c r="CN248" s="1" t="str">
        <f t="shared" si="152"/>
        <v/>
      </c>
      <c r="CO248" s="1" t="str">
        <f t="shared" si="153"/>
        <v/>
      </c>
      <c r="CP248" s="1" t="str">
        <f t="shared" si="154"/>
        <v/>
      </c>
      <c r="CQ248" s="1" t="str">
        <f t="shared" si="155"/>
        <v/>
      </c>
      <c r="CR248" s="1" t="str">
        <f t="shared" si="156"/>
        <v/>
      </c>
      <c r="CS248" s="1" t="str">
        <f t="shared" si="157"/>
        <v/>
      </c>
      <c r="CT248" s="1" t="str">
        <f t="shared" si="158"/>
        <v/>
      </c>
      <c r="CU248" s="1" t="str">
        <f t="shared" si="159"/>
        <v/>
      </c>
      <c r="CV248" s="1" t="str">
        <f t="shared" si="160"/>
        <v/>
      </c>
      <c r="CW248" s="1" t="str">
        <f t="shared" si="161"/>
        <v/>
      </c>
      <c r="CX248" s="1" t="str">
        <f t="shared" si="162"/>
        <v/>
      </c>
      <c r="CY248" s="1" t="str">
        <f t="shared" si="163"/>
        <v/>
      </c>
      <c r="CZ248" s="1" t="str">
        <f t="shared" si="164"/>
        <v/>
      </c>
      <c r="DA248" s="1" t="str">
        <f t="shared" si="165"/>
        <v/>
      </c>
      <c r="DB248" s="1" t="str">
        <f t="shared" si="166"/>
        <v/>
      </c>
      <c r="DC248" s="1" t="str">
        <f t="shared" si="167"/>
        <v/>
      </c>
      <c r="DD248" s="1" t="str">
        <f t="shared" si="168"/>
        <v/>
      </c>
      <c r="DE248" s="1" t="str">
        <f t="shared" si="169"/>
        <v/>
      </c>
      <c r="DF248" s="1" t="str">
        <f t="shared" si="170"/>
        <v/>
      </c>
      <c r="DG248" s="1" t="str">
        <f t="shared" si="171"/>
        <v/>
      </c>
      <c r="DH248" s="1" t="str">
        <f t="shared" si="172"/>
        <v/>
      </c>
      <c r="DI248" s="1" t="str">
        <f t="shared" si="173"/>
        <v/>
      </c>
      <c r="DJ248" s="1" t="str">
        <f t="shared" si="174"/>
        <v/>
      </c>
      <c r="DK248" s="1" t="str">
        <f t="shared" si="175"/>
        <v/>
      </c>
      <c r="DL248" s="1" t="str">
        <f t="shared" si="176"/>
        <v/>
      </c>
      <c r="DM248" s="1" t="str">
        <f t="shared" si="177"/>
        <v/>
      </c>
      <c r="DN248" s="1" t="str">
        <f t="shared" si="178"/>
        <v/>
      </c>
      <c r="DO248" s="1" t="str">
        <f t="shared" si="179"/>
        <v/>
      </c>
      <c r="DP248" s="1" t="str">
        <f t="shared" si="180"/>
        <v/>
      </c>
      <c r="DQ248" s="1" t="str">
        <f t="shared" si="181"/>
        <v/>
      </c>
      <c r="DR248" s="1">
        <v>3</v>
      </c>
      <c r="DS248" s="1" t="str">
        <f t="shared" si="188"/>
        <v/>
      </c>
      <c r="DT248" t="str">
        <f t="shared" si="189"/>
        <v/>
      </c>
    </row>
    <row r="249" spans="1:124" x14ac:dyDescent="0.45">
      <c r="A249" t="s">
        <v>159</v>
      </c>
      <c r="B249" t="str">
        <f>VLOOKUP(E249,'EPA_US9RT techs'!$R$26:$S$34,2,FALSE)</f>
        <v>PRH</v>
      </c>
      <c r="C249" t="str">
        <f>'Service shares'!A249</f>
        <v>BFG</v>
      </c>
      <c r="D249" t="str">
        <f>'Service shares'!B249</f>
        <v>ILP</v>
      </c>
      <c r="E249" t="str">
        <f>'Service shares'!C249</f>
        <v>OTP</v>
      </c>
      <c r="F249" s="1">
        <f>IFERROR(1/AVERAGEIFS('EPA_US9RT techs'!$I$2:$I$1718,'EPA_US9RT techs'!$J$2:$J$1718,'Service PJ'!$D249,'EPA_US9RT techs'!$K$2:$K$1718,'Service PJ'!$B249,'EPA_US9RT techs'!$L$2:$L$1718,'Service PJ'!$A249,'EPA_US9RT techs'!$C$2:$C$1718,"VDA_FLOP",'EPA_US9RT techs'!$F$2:$F$1718,'Service PJ'!F$1),1/AVERAGEIFS('EPA_US9RT techs'!$I$2:$I$1718,'EPA_US9RT techs'!$K$2:$K$1718,'Service PJ'!$B249,'EPA_US9RT techs'!$L$2:$L$1718,'Service PJ'!$A249,'EPA_US9RT techs'!$C$2:$C$1718,"VDA_FLOP",'EPA_US9RT techs'!$F$2:$F$1718,'Service PJ'!F$1))</f>
        <v>1</v>
      </c>
      <c r="G249" s="1">
        <f>IFERROR(IFERROR(1/AVERAGEIFS('EPA_US9RT techs'!$I$2:$I$1718,'EPA_US9RT techs'!$J$2:$J$1718,'Service PJ'!$D249,'EPA_US9RT techs'!$K$2:$K$1718,'Service PJ'!$B249,'EPA_US9RT techs'!$L$2:$L$1718,'Service PJ'!$A249,'EPA_US9RT techs'!$C$2:$C$1718,"VDA_FLOP",'EPA_US9RT techs'!$F$2:$F$1718,'Service PJ'!G$1),1/AVERAGEIFS('EPA_US9RT techs'!$I$2:$I$1718,'EPA_US9RT techs'!$K$2:$K$1718,'Service PJ'!$B249,'EPA_US9RT techs'!$L$2:$L$1718,'Service PJ'!$A249,'EPA_US9RT techs'!$C$2:$C$1718,"VDA_FLOP",'EPA_US9RT techs'!$F$2:$F$1718,'Service PJ'!G$1)),"")</f>
        <v>1.1320439114245473</v>
      </c>
      <c r="H249" s="1">
        <f>IFERROR(IFERROR(1/AVERAGEIFS('EPA_US9RT techs'!$I$2:$I$1718,'EPA_US9RT techs'!$J$2:$J$1718,'Service PJ'!$D249,'EPA_US9RT techs'!$K$2:$K$1718,'Service PJ'!$B249,'EPA_US9RT techs'!$L$2:$L$1718,'Service PJ'!$A249,'EPA_US9RT techs'!$C$2:$C$1718,"VDA_FLOP",'EPA_US9RT techs'!$F$2:$F$1718,'Service PJ'!H$1),1/AVERAGEIFS('EPA_US9RT techs'!$I$2:$I$1718,'EPA_US9RT techs'!$K$2:$K$1718,'Service PJ'!$B249,'EPA_US9RT techs'!$L$2:$L$1718,'Service PJ'!$A249,'EPA_US9RT techs'!$C$2:$C$1718,"VDA_FLOP",'EPA_US9RT techs'!$F$2:$F$1718,'Service PJ'!H$1)),"")</f>
        <v>1.06714363559243</v>
      </c>
      <c r="I249" s="1">
        <f>IFERROR(IFERROR(1/AVERAGEIFS('EPA_US9RT techs'!$I$2:$I$1718,'EPA_US9RT techs'!$J$2:$J$1718,'Service PJ'!$D249,'EPA_US9RT techs'!$K$2:$K$1718,'Service PJ'!$B249,'EPA_US9RT techs'!$L$2:$L$1718,'Service PJ'!$A249,'EPA_US9RT techs'!$C$2:$C$1718,"VDA_FLOP",'EPA_US9RT techs'!$F$2:$F$1718,'Service PJ'!I$1),1/AVERAGEIFS('EPA_US9RT techs'!$I$2:$I$1718,'EPA_US9RT techs'!$K$2:$K$1718,'Service PJ'!$B249,'EPA_US9RT techs'!$L$2:$L$1718,'Service PJ'!$A249,'EPA_US9RT techs'!$C$2:$C$1718,"VDA_FLOP",'EPA_US9RT techs'!$F$2:$F$1718,'Service PJ'!I$1)),"")</f>
        <v>1.0447494805678488</v>
      </c>
      <c r="J249" s="1">
        <f>IFERROR(IFERROR(1/AVERAGEIFS('EPA_US9RT techs'!$I$2:$I$1718,'EPA_US9RT techs'!$J$2:$J$1718,'Service PJ'!$D249,'EPA_US9RT techs'!$K$2:$K$1718,'Service PJ'!$B249,'EPA_US9RT techs'!$L$2:$L$1718,'Service PJ'!$A249,'EPA_US9RT techs'!$C$2:$C$1718,"VDA_FLOP",'EPA_US9RT techs'!$F$2:$F$1718,'Service PJ'!J$1),1/AVERAGEIFS('EPA_US9RT techs'!$I$2:$I$1718,'EPA_US9RT techs'!$K$2:$K$1718,'Service PJ'!$B249,'EPA_US9RT techs'!$L$2:$L$1718,'Service PJ'!$A249,'EPA_US9RT techs'!$C$2:$C$1718,"VDA_FLOP",'EPA_US9RT techs'!$F$2:$F$1718,'Service PJ'!J$1)),"")</f>
        <v>1.0557840634754778</v>
      </c>
      <c r="L249" t="str">
        <f>IF(SUM(O249:AR249)=0,"\I: ","")&amp;'Service PJ'!D249&amp;"_"&amp;'Service PJ'!E249&amp;"_"&amp;'Service PJ'!C249</f>
        <v>\I: ILP_OTP_BFG</v>
      </c>
      <c r="M249" t="str">
        <f>"IND"&amp;'Service PJ'!C249</f>
        <v>INDBFG</v>
      </c>
      <c r="N249" t="str">
        <f t="shared" si="182"/>
        <v>\I: ILP</v>
      </c>
      <c r="O249" s="1">
        <f>'Service shares'!AK249*'Service PJ'!AV249</f>
        <v>0</v>
      </c>
      <c r="P249" s="1">
        <f>'Service shares'!AL249*'Service PJ'!AW249</f>
        <v>0</v>
      </c>
      <c r="Q249" s="1">
        <f>'Service shares'!AM249*'Service PJ'!AX249</f>
        <v>0</v>
      </c>
      <c r="R249" s="1">
        <f>'Service shares'!AN249*'Service PJ'!AY249</f>
        <v>0</v>
      </c>
      <c r="S249" s="1">
        <f>'Service shares'!AO249*'Service PJ'!AZ249</f>
        <v>0</v>
      </c>
      <c r="T249" s="1">
        <f>'Service shares'!AP249*'Service PJ'!BA249</f>
        <v>0</v>
      </c>
      <c r="U249" s="1">
        <f>'Service shares'!AQ249*'Service PJ'!BB249</f>
        <v>0</v>
      </c>
      <c r="V249" s="14">
        <f>'Service shares'!AR249*'Service PJ'!BC249</f>
        <v>0</v>
      </c>
      <c r="W249" s="1">
        <f>'Service shares'!AS249*'Service PJ'!BD249</f>
        <v>0</v>
      </c>
      <c r="X249" s="1">
        <f>'Service shares'!AT249*'Service PJ'!BE249</f>
        <v>0</v>
      </c>
      <c r="Y249" s="1">
        <f>'Service shares'!AU249*'Service PJ'!BF249</f>
        <v>0</v>
      </c>
      <c r="Z249" s="1">
        <f>'Service shares'!AV249*'Service PJ'!BG249</f>
        <v>0</v>
      </c>
      <c r="AA249" s="1">
        <f>'Service shares'!AW249*'Service PJ'!BH249</f>
        <v>0</v>
      </c>
      <c r="AB249" s="1">
        <f>'Service shares'!AX249*'Service PJ'!BI249</f>
        <v>0</v>
      </c>
      <c r="AC249" s="1">
        <f>'Service shares'!AY249*'Service PJ'!BJ249</f>
        <v>0</v>
      </c>
      <c r="AD249" s="1">
        <f>'Service shares'!AZ249*'Service PJ'!BK249</f>
        <v>0</v>
      </c>
      <c r="AE249" s="1">
        <f>'Service shares'!BA249*'Service PJ'!BL249</f>
        <v>0</v>
      </c>
      <c r="AF249" s="1">
        <f>'Service shares'!BB249*'Service PJ'!BM249</f>
        <v>0</v>
      </c>
      <c r="AG249" s="1">
        <f>'Service shares'!BC249*'Service PJ'!BN249</f>
        <v>0</v>
      </c>
      <c r="AH249" s="1">
        <f>'Service shares'!BD249*'Service PJ'!BO249</f>
        <v>0</v>
      </c>
      <c r="AI249" s="1">
        <f>'Service shares'!BE249*'Service PJ'!BP249</f>
        <v>0</v>
      </c>
      <c r="AJ249" s="1">
        <f>'Service shares'!BF249*'Service PJ'!BQ249</f>
        <v>0</v>
      </c>
      <c r="AK249" s="1">
        <f>'Service shares'!BG249*'Service PJ'!BR249</f>
        <v>0</v>
      </c>
      <c r="AL249" s="1">
        <f>'Service shares'!BH249*'Service PJ'!BS249</f>
        <v>0</v>
      </c>
      <c r="AM249" s="1">
        <f>'Service shares'!BI249*'Service PJ'!BT249</f>
        <v>0</v>
      </c>
      <c r="AN249" s="1">
        <f>'Service shares'!BJ249*'Service PJ'!BU249</f>
        <v>0</v>
      </c>
      <c r="AO249" s="1">
        <f>'Service shares'!BK249*'Service PJ'!BV249</f>
        <v>0</v>
      </c>
      <c r="AP249" s="1">
        <f>'Service shares'!BL249*'Service PJ'!BW249</f>
        <v>0</v>
      </c>
      <c r="AQ249" s="1">
        <f>'Service shares'!BM249*'Service PJ'!BX249</f>
        <v>0</v>
      </c>
      <c r="AR249" s="1">
        <f>'Service shares'!BN249*'Service PJ'!BY249</f>
        <v>0</v>
      </c>
      <c r="AS249" s="2">
        <v>0</v>
      </c>
      <c r="AU249" t="str">
        <f t="shared" si="151"/>
        <v>\I: ILP_OTP_BFG</v>
      </c>
      <c r="AV249" s="1">
        <f t="shared" si="197"/>
        <v>1.1320439114245473</v>
      </c>
      <c r="AW249" s="1">
        <f t="shared" si="197"/>
        <v>1.1320439114245473</v>
      </c>
      <c r="AX249" s="1">
        <f t="shared" si="197"/>
        <v>1.1320439114245473</v>
      </c>
      <c r="AY249" s="1">
        <f t="shared" si="197"/>
        <v>1.1320439114245473</v>
      </c>
      <c r="AZ249" s="1">
        <f t="shared" si="197"/>
        <v>1.1320439114245473</v>
      </c>
      <c r="BA249" s="1">
        <f t="shared" si="197"/>
        <v>1.1320439114245473</v>
      </c>
      <c r="BB249" s="1">
        <f t="shared" si="197"/>
        <v>1.1320439114245473</v>
      </c>
      <c r="BC249" s="1">
        <f t="shared" si="197"/>
        <v>1.1320439114245473</v>
      </c>
      <c r="BD249" s="1">
        <f t="shared" si="197"/>
        <v>1.1320439114245473</v>
      </c>
      <c r="BE249" s="1">
        <f t="shared" si="197"/>
        <v>1.1320439114245473</v>
      </c>
      <c r="BF249" s="1">
        <f t="shared" si="197"/>
        <v>1.1320439114245473</v>
      </c>
      <c r="BG249" s="1">
        <f t="shared" si="197"/>
        <v>1.1320439114245473</v>
      </c>
      <c r="BH249" s="1">
        <f t="shared" si="197"/>
        <v>1.1320439114245473</v>
      </c>
      <c r="BI249" s="1">
        <f t="shared" si="197"/>
        <v>1.1320439114245473</v>
      </c>
      <c r="BJ249" s="1">
        <f t="shared" si="197"/>
        <v>1.1320439114245473</v>
      </c>
      <c r="BK249" s="1">
        <f t="shared" si="197"/>
        <v>1.1320439114245473</v>
      </c>
      <c r="BL249" s="1">
        <f t="shared" si="193"/>
        <v>1.1320439114245473</v>
      </c>
      <c r="BM249" s="1">
        <f t="shared" si="198"/>
        <v>1.1320439114245473</v>
      </c>
      <c r="BN249" s="1">
        <f t="shared" si="198"/>
        <v>1.1320439114245473</v>
      </c>
      <c r="BO249" s="1">
        <f t="shared" si="198"/>
        <v>1.1320439114245473</v>
      </c>
      <c r="BP249" s="1">
        <f t="shared" si="198"/>
        <v>1.1320439114245473</v>
      </c>
      <c r="BQ249" s="1">
        <f t="shared" si="198"/>
        <v>1.1320439114245473</v>
      </c>
      <c r="BR249" s="1">
        <f t="shared" si="198"/>
        <v>1.1320439114245473</v>
      </c>
      <c r="BS249" s="1">
        <f t="shared" si="198"/>
        <v>1.1320439114245473</v>
      </c>
      <c r="BT249" s="1">
        <f t="shared" si="198"/>
        <v>1.1320439114245473</v>
      </c>
      <c r="BU249" s="1">
        <f t="shared" si="198"/>
        <v>1.1320439114245473</v>
      </c>
      <c r="BV249" s="1">
        <f t="shared" si="198"/>
        <v>1.1320439114245473</v>
      </c>
      <c r="BW249" s="1">
        <f t="shared" si="198"/>
        <v>1.1320439114245473</v>
      </c>
      <c r="BX249" s="1">
        <f t="shared" si="198"/>
        <v>1.1320439114245473</v>
      </c>
      <c r="BY249" s="1">
        <f t="shared" si="198"/>
        <v>1.1320439114245473</v>
      </c>
      <c r="CC249" t="str">
        <f t="shared" si="184"/>
        <v>*</v>
      </c>
      <c r="CD249" t="str">
        <f t="shared" si="185"/>
        <v>\I: ILP_OTP_BFG</v>
      </c>
      <c r="CE249" t="str">
        <f>VLOOKUP(D249,'IND Balance'!$AM$5:$AN$21,2,FALSE)&amp;" - "&amp;VLOOKUP(E249,'MECS_Table 5.4'!$AF$18:$AG$30,2,FALSE)&amp;" - "&amp;VLOOKUP('Service PJ'!M249,'IND Balance'!$AM$22:$AN$32,2,FALSE)</f>
        <v>Pulp and Paper - Other process - BF Gas</v>
      </c>
      <c r="CF249" t="s">
        <v>109</v>
      </c>
      <c r="CG249" t="s">
        <v>110</v>
      </c>
      <c r="CL249" t="str">
        <f t="shared" si="186"/>
        <v>\I: ILP_OTP_BFG</v>
      </c>
      <c r="CM249" t="str">
        <f t="shared" si="187"/>
        <v>\I: ILP</v>
      </c>
      <c r="CN249" s="1" t="str">
        <f t="shared" si="152"/>
        <v/>
      </c>
      <c r="CO249" s="1" t="str">
        <f t="shared" si="153"/>
        <v/>
      </c>
      <c r="CP249" s="1" t="str">
        <f t="shared" si="154"/>
        <v/>
      </c>
      <c r="CQ249" s="1" t="str">
        <f t="shared" si="155"/>
        <v/>
      </c>
      <c r="CR249" s="1" t="str">
        <f t="shared" si="156"/>
        <v/>
      </c>
      <c r="CS249" s="1" t="str">
        <f t="shared" si="157"/>
        <v/>
      </c>
      <c r="CT249" s="1" t="str">
        <f t="shared" si="158"/>
        <v/>
      </c>
      <c r="CU249" s="1" t="str">
        <f t="shared" si="159"/>
        <v/>
      </c>
      <c r="CV249" s="1" t="str">
        <f t="shared" si="160"/>
        <v/>
      </c>
      <c r="CW249" s="1" t="str">
        <f t="shared" si="161"/>
        <v/>
      </c>
      <c r="CX249" s="1" t="str">
        <f t="shared" si="162"/>
        <v/>
      </c>
      <c r="CY249" s="1" t="str">
        <f t="shared" si="163"/>
        <v/>
      </c>
      <c r="CZ249" s="1" t="str">
        <f t="shared" si="164"/>
        <v/>
      </c>
      <c r="DA249" s="1" t="str">
        <f t="shared" si="165"/>
        <v/>
      </c>
      <c r="DB249" s="1" t="str">
        <f t="shared" si="166"/>
        <v/>
      </c>
      <c r="DC249" s="1" t="str">
        <f t="shared" si="167"/>
        <v/>
      </c>
      <c r="DD249" s="1" t="str">
        <f t="shared" si="168"/>
        <v/>
      </c>
      <c r="DE249" s="1" t="str">
        <f t="shared" si="169"/>
        <v/>
      </c>
      <c r="DF249" s="1" t="str">
        <f t="shared" si="170"/>
        <v/>
      </c>
      <c r="DG249" s="1" t="str">
        <f t="shared" si="171"/>
        <v/>
      </c>
      <c r="DH249" s="1" t="str">
        <f t="shared" si="172"/>
        <v/>
      </c>
      <c r="DI249" s="1" t="str">
        <f t="shared" si="173"/>
        <v/>
      </c>
      <c r="DJ249" s="1" t="str">
        <f t="shared" si="174"/>
        <v/>
      </c>
      <c r="DK249" s="1" t="str">
        <f t="shared" si="175"/>
        <v/>
      </c>
      <c r="DL249" s="1" t="str">
        <f t="shared" si="176"/>
        <v/>
      </c>
      <c r="DM249" s="1" t="str">
        <f t="shared" si="177"/>
        <v/>
      </c>
      <c r="DN249" s="1" t="str">
        <f t="shared" si="178"/>
        <v/>
      </c>
      <c r="DO249" s="1" t="str">
        <f t="shared" si="179"/>
        <v/>
      </c>
      <c r="DP249" s="1" t="str">
        <f t="shared" si="180"/>
        <v/>
      </c>
      <c r="DQ249" s="1" t="str">
        <f t="shared" si="181"/>
        <v/>
      </c>
      <c r="DR249" s="1">
        <v>3</v>
      </c>
      <c r="DS249" s="1" t="str">
        <f t="shared" si="188"/>
        <v/>
      </c>
      <c r="DT249" t="str">
        <f t="shared" si="189"/>
        <v/>
      </c>
    </row>
    <row r="250" spans="1:124" x14ac:dyDescent="0.45">
      <c r="A250" t="s">
        <v>159</v>
      </c>
      <c r="B250" t="str">
        <f>VLOOKUP(E250,'EPA_US9RT techs'!$R$26:$S$34,2,FALSE)</f>
        <v>OTH</v>
      </c>
      <c r="C250" t="str">
        <f>'Service shares'!A250</f>
        <v>BFG</v>
      </c>
      <c r="D250" t="str">
        <f>'Service shares'!B250</f>
        <v>ILP</v>
      </c>
      <c r="E250" t="str">
        <f>'Service shares'!C250</f>
        <v>SPC</v>
      </c>
      <c r="F250" s="1">
        <f>IFERROR(1/AVERAGEIFS('EPA_US9RT techs'!$I$2:$I$1718,'EPA_US9RT techs'!$J$2:$J$1718,'Service PJ'!$D250,'EPA_US9RT techs'!$K$2:$K$1718,'Service PJ'!$B250,'EPA_US9RT techs'!$L$2:$L$1718,'Service PJ'!$A250,'EPA_US9RT techs'!$C$2:$C$1718,"VDA_FLOP",'EPA_US9RT techs'!$F$2:$F$1718,'Service PJ'!F$1),1/AVERAGEIFS('EPA_US9RT techs'!$I$2:$I$1718,'EPA_US9RT techs'!$K$2:$K$1718,'Service PJ'!$B250,'EPA_US9RT techs'!$L$2:$L$1718,'Service PJ'!$A250,'EPA_US9RT techs'!$C$2:$C$1718,"VDA_FLOP",'EPA_US9RT techs'!$F$2:$F$1718,'Service PJ'!F$1))</f>
        <v>1</v>
      </c>
      <c r="G250" s="1">
        <f>IFERROR(IFERROR(1/AVERAGEIFS('EPA_US9RT techs'!$I$2:$I$1718,'EPA_US9RT techs'!$J$2:$J$1718,'Service PJ'!$D250,'EPA_US9RT techs'!$K$2:$K$1718,'Service PJ'!$B250,'EPA_US9RT techs'!$L$2:$L$1718,'Service PJ'!$A250,'EPA_US9RT techs'!$C$2:$C$1718,"VDA_FLOP",'EPA_US9RT techs'!$F$2:$F$1718,'Service PJ'!G$1),1/AVERAGEIFS('EPA_US9RT techs'!$I$2:$I$1718,'EPA_US9RT techs'!$K$2:$K$1718,'Service PJ'!$B250,'EPA_US9RT techs'!$L$2:$L$1718,'Service PJ'!$A250,'EPA_US9RT techs'!$C$2:$C$1718,"VDA_FLOP",'EPA_US9RT techs'!$F$2:$F$1718,'Service PJ'!G$1)),"")</f>
        <v>1.1320439114245473</v>
      </c>
      <c r="H250" s="1">
        <f>IFERROR(IFERROR(1/AVERAGEIFS('EPA_US9RT techs'!$I$2:$I$1718,'EPA_US9RT techs'!$J$2:$J$1718,'Service PJ'!$D250,'EPA_US9RT techs'!$K$2:$K$1718,'Service PJ'!$B250,'EPA_US9RT techs'!$L$2:$L$1718,'Service PJ'!$A250,'EPA_US9RT techs'!$C$2:$C$1718,"VDA_FLOP",'EPA_US9RT techs'!$F$2:$F$1718,'Service PJ'!H$1),1/AVERAGEIFS('EPA_US9RT techs'!$I$2:$I$1718,'EPA_US9RT techs'!$K$2:$K$1718,'Service PJ'!$B250,'EPA_US9RT techs'!$L$2:$L$1718,'Service PJ'!$A250,'EPA_US9RT techs'!$C$2:$C$1718,"VDA_FLOP",'EPA_US9RT techs'!$F$2:$F$1718,'Service PJ'!H$1)),"")</f>
        <v>1.06714363559243</v>
      </c>
      <c r="I250" s="1">
        <f>IFERROR(IFERROR(1/AVERAGEIFS('EPA_US9RT techs'!$I$2:$I$1718,'EPA_US9RT techs'!$J$2:$J$1718,'Service PJ'!$D250,'EPA_US9RT techs'!$K$2:$K$1718,'Service PJ'!$B250,'EPA_US9RT techs'!$L$2:$L$1718,'Service PJ'!$A250,'EPA_US9RT techs'!$C$2:$C$1718,"VDA_FLOP",'EPA_US9RT techs'!$F$2:$F$1718,'Service PJ'!I$1),1/AVERAGEIFS('EPA_US9RT techs'!$I$2:$I$1718,'EPA_US9RT techs'!$K$2:$K$1718,'Service PJ'!$B250,'EPA_US9RT techs'!$L$2:$L$1718,'Service PJ'!$A250,'EPA_US9RT techs'!$C$2:$C$1718,"VDA_FLOP",'EPA_US9RT techs'!$F$2:$F$1718,'Service PJ'!I$1)),"")</f>
        <v>1.0447494805678488</v>
      </c>
      <c r="J250" s="1">
        <f>IFERROR(IFERROR(1/AVERAGEIFS('EPA_US9RT techs'!$I$2:$I$1718,'EPA_US9RT techs'!$J$2:$J$1718,'Service PJ'!$D250,'EPA_US9RT techs'!$K$2:$K$1718,'Service PJ'!$B250,'EPA_US9RT techs'!$L$2:$L$1718,'Service PJ'!$A250,'EPA_US9RT techs'!$C$2:$C$1718,"VDA_FLOP",'EPA_US9RT techs'!$F$2:$F$1718,'Service PJ'!J$1),1/AVERAGEIFS('EPA_US9RT techs'!$I$2:$I$1718,'EPA_US9RT techs'!$K$2:$K$1718,'Service PJ'!$B250,'EPA_US9RT techs'!$L$2:$L$1718,'Service PJ'!$A250,'EPA_US9RT techs'!$C$2:$C$1718,"VDA_FLOP",'EPA_US9RT techs'!$F$2:$F$1718,'Service PJ'!J$1)),"")</f>
        <v>1.0557840634754778</v>
      </c>
      <c r="L250" t="str">
        <f>IF(SUM(O250:AR250)=0,"\I: ","")&amp;'Service PJ'!D250&amp;"_"&amp;'Service PJ'!E250&amp;"_"&amp;'Service PJ'!C250</f>
        <v>\I: ILP_SPC_BFG</v>
      </c>
      <c r="M250" t="str">
        <f>"IND"&amp;'Service PJ'!C250</f>
        <v>INDBFG</v>
      </c>
      <c r="N250" t="str">
        <f t="shared" si="182"/>
        <v>\I: ILP</v>
      </c>
      <c r="O250" s="1">
        <f>'Service shares'!AK250*'Service PJ'!AV250</f>
        <v>0</v>
      </c>
      <c r="P250" s="1">
        <f>'Service shares'!AL250*'Service PJ'!AW250</f>
        <v>0</v>
      </c>
      <c r="Q250" s="1">
        <f>'Service shares'!AM250*'Service PJ'!AX250</f>
        <v>0</v>
      </c>
      <c r="R250" s="1">
        <f>'Service shares'!AN250*'Service PJ'!AY250</f>
        <v>0</v>
      </c>
      <c r="S250" s="1">
        <f>'Service shares'!AO250*'Service PJ'!AZ250</f>
        <v>0</v>
      </c>
      <c r="T250" s="1">
        <f>'Service shares'!AP250*'Service PJ'!BA250</f>
        <v>0</v>
      </c>
      <c r="U250" s="1">
        <f>'Service shares'!AQ250*'Service PJ'!BB250</f>
        <v>0</v>
      </c>
      <c r="V250" s="14">
        <f>'Service shares'!AR250*'Service PJ'!BC250</f>
        <v>0</v>
      </c>
      <c r="W250" s="1">
        <f>'Service shares'!AS250*'Service PJ'!BD250</f>
        <v>0</v>
      </c>
      <c r="X250" s="1">
        <f>'Service shares'!AT250*'Service PJ'!BE250</f>
        <v>0</v>
      </c>
      <c r="Y250" s="1">
        <f>'Service shares'!AU250*'Service PJ'!BF250</f>
        <v>0</v>
      </c>
      <c r="Z250" s="1">
        <f>'Service shares'!AV250*'Service PJ'!BG250</f>
        <v>0</v>
      </c>
      <c r="AA250" s="1">
        <f>'Service shares'!AW250*'Service PJ'!BH250</f>
        <v>0</v>
      </c>
      <c r="AB250" s="1">
        <f>'Service shares'!AX250*'Service PJ'!BI250</f>
        <v>0</v>
      </c>
      <c r="AC250" s="1">
        <f>'Service shares'!AY250*'Service PJ'!BJ250</f>
        <v>0</v>
      </c>
      <c r="AD250" s="1">
        <f>'Service shares'!AZ250*'Service PJ'!BK250</f>
        <v>0</v>
      </c>
      <c r="AE250" s="1">
        <f>'Service shares'!BA250*'Service PJ'!BL250</f>
        <v>0</v>
      </c>
      <c r="AF250" s="1">
        <f>'Service shares'!BB250*'Service PJ'!BM250</f>
        <v>0</v>
      </c>
      <c r="AG250" s="1">
        <f>'Service shares'!BC250*'Service PJ'!BN250</f>
        <v>0</v>
      </c>
      <c r="AH250" s="1">
        <f>'Service shares'!BD250*'Service PJ'!BO250</f>
        <v>0</v>
      </c>
      <c r="AI250" s="1">
        <f>'Service shares'!BE250*'Service PJ'!BP250</f>
        <v>0</v>
      </c>
      <c r="AJ250" s="1">
        <f>'Service shares'!BF250*'Service PJ'!BQ250</f>
        <v>0</v>
      </c>
      <c r="AK250" s="1">
        <f>'Service shares'!BG250*'Service PJ'!BR250</f>
        <v>0</v>
      </c>
      <c r="AL250" s="1">
        <f>'Service shares'!BH250*'Service PJ'!BS250</f>
        <v>0</v>
      </c>
      <c r="AM250" s="1">
        <f>'Service shares'!BI250*'Service PJ'!BT250</f>
        <v>0</v>
      </c>
      <c r="AN250" s="1">
        <f>'Service shares'!BJ250*'Service PJ'!BU250</f>
        <v>0</v>
      </c>
      <c r="AO250" s="1">
        <f>'Service shares'!BK250*'Service PJ'!BV250</f>
        <v>0</v>
      </c>
      <c r="AP250" s="1">
        <f>'Service shares'!BL250*'Service PJ'!BW250</f>
        <v>0</v>
      </c>
      <c r="AQ250" s="1">
        <f>'Service shares'!BM250*'Service PJ'!BX250</f>
        <v>0</v>
      </c>
      <c r="AR250" s="1">
        <f>'Service shares'!BN250*'Service PJ'!BY250</f>
        <v>0</v>
      </c>
      <c r="AS250" s="2">
        <v>0</v>
      </c>
      <c r="AU250" t="str">
        <f t="shared" si="151"/>
        <v>\I: ILP_SPC_BFG</v>
      </c>
      <c r="AV250" s="1">
        <f t="shared" si="197"/>
        <v>1.1320439114245473</v>
      </c>
      <c r="AW250" s="1">
        <f t="shared" si="197"/>
        <v>1.1320439114245473</v>
      </c>
      <c r="AX250" s="1">
        <f t="shared" si="197"/>
        <v>1.1320439114245473</v>
      </c>
      <c r="AY250" s="1">
        <f t="shared" si="197"/>
        <v>1.1320439114245473</v>
      </c>
      <c r="AZ250" s="1">
        <f t="shared" si="197"/>
        <v>1.1320439114245473</v>
      </c>
      <c r="BA250" s="1">
        <f t="shared" si="197"/>
        <v>1.1320439114245473</v>
      </c>
      <c r="BB250" s="1">
        <f t="shared" si="197"/>
        <v>1.1320439114245473</v>
      </c>
      <c r="BC250" s="1">
        <f t="shared" si="197"/>
        <v>1.1320439114245473</v>
      </c>
      <c r="BD250" s="1">
        <f t="shared" si="197"/>
        <v>1.1320439114245473</v>
      </c>
      <c r="BE250" s="1">
        <f t="shared" si="197"/>
        <v>1.1320439114245473</v>
      </c>
      <c r="BF250" s="1">
        <f t="shared" si="197"/>
        <v>1.1320439114245473</v>
      </c>
      <c r="BG250" s="1">
        <f t="shared" si="197"/>
        <v>1.1320439114245473</v>
      </c>
      <c r="BH250" s="1">
        <f t="shared" si="197"/>
        <v>1.1320439114245473</v>
      </c>
      <c r="BI250" s="1">
        <f t="shared" si="197"/>
        <v>1.1320439114245473</v>
      </c>
      <c r="BJ250" s="1">
        <f t="shared" si="197"/>
        <v>1.1320439114245473</v>
      </c>
      <c r="BK250" s="1">
        <f t="shared" si="197"/>
        <v>1.1320439114245473</v>
      </c>
      <c r="BL250" s="1">
        <f t="shared" si="193"/>
        <v>1.1320439114245473</v>
      </c>
      <c r="BM250" s="1">
        <f t="shared" si="198"/>
        <v>1.1320439114245473</v>
      </c>
      <c r="BN250" s="1">
        <f t="shared" si="198"/>
        <v>1.1320439114245473</v>
      </c>
      <c r="BO250" s="1">
        <f t="shared" si="198"/>
        <v>1.1320439114245473</v>
      </c>
      <c r="BP250" s="1">
        <f t="shared" si="198"/>
        <v>1.1320439114245473</v>
      </c>
      <c r="BQ250" s="1">
        <f t="shared" si="198"/>
        <v>1.1320439114245473</v>
      </c>
      <c r="BR250" s="1">
        <f t="shared" si="198"/>
        <v>1.1320439114245473</v>
      </c>
      <c r="BS250" s="1">
        <f t="shared" si="198"/>
        <v>1.1320439114245473</v>
      </c>
      <c r="BT250" s="1">
        <f t="shared" si="198"/>
        <v>1.1320439114245473</v>
      </c>
      <c r="BU250" s="1">
        <f t="shared" si="198"/>
        <v>1.1320439114245473</v>
      </c>
      <c r="BV250" s="1">
        <f t="shared" si="198"/>
        <v>1.1320439114245473</v>
      </c>
      <c r="BW250" s="1">
        <f t="shared" si="198"/>
        <v>1.1320439114245473</v>
      </c>
      <c r="BX250" s="1">
        <f t="shared" si="198"/>
        <v>1.1320439114245473</v>
      </c>
      <c r="BY250" s="1">
        <f t="shared" si="198"/>
        <v>1.1320439114245473</v>
      </c>
      <c r="CC250" t="str">
        <f t="shared" si="184"/>
        <v>*</v>
      </c>
      <c r="CD250" t="str">
        <f t="shared" si="185"/>
        <v>\I: ILP_SPC_BFG</v>
      </c>
      <c r="CE250" t="str">
        <f>VLOOKUP(D250,'IND Balance'!$AM$5:$AN$21,2,FALSE)&amp;" - "&amp;VLOOKUP(E250,'MECS_Table 5.4'!$AF$18:$AG$30,2,FALSE)&amp;" - "&amp;VLOOKUP('Service PJ'!M250,'IND Balance'!$AM$22:$AN$32,2,FALSE)</f>
        <v>Pulp and Paper - Space conditioning - BF Gas</v>
      </c>
      <c r="CF250" t="s">
        <v>109</v>
      </c>
      <c r="CG250" t="s">
        <v>110</v>
      </c>
      <c r="CL250" t="str">
        <f t="shared" si="186"/>
        <v>\I: ILP_SPC_BFG</v>
      </c>
      <c r="CM250" t="str">
        <f t="shared" si="187"/>
        <v>\I: ILP</v>
      </c>
      <c r="CN250" s="1" t="str">
        <f t="shared" si="152"/>
        <v/>
      </c>
      <c r="CO250" s="1" t="str">
        <f t="shared" si="153"/>
        <v/>
      </c>
      <c r="CP250" s="1" t="str">
        <f t="shared" si="154"/>
        <v/>
      </c>
      <c r="CQ250" s="1" t="str">
        <f t="shared" si="155"/>
        <v/>
      </c>
      <c r="CR250" s="1" t="str">
        <f t="shared" si="156"/>
        <v/>
      </c>
      <c r="CS250" s="1" t="str">
        <f t="shared" si="157"/>
        <v/>
      </c>
      <c r="CT250" s="1" t="str">
        <f t="shared" si="158"/>
        <v/>
      </c>
      <c r="CU250" s="1" t="str">
        <f t="shared" si="159"/>
        <v/>
      </c>
      <c r="CV250" s="1" t="str">
        <f t="shared" si="160"/>
        <v/>
      </c>
      <c r="CW250" s="1" t="str">
        <f t="shared" si="161"/>
        <v/>
      </c>
      <c r="CX250" s="1" t="str">
        <f t="shared" si="162"/>
        <v/>
      </c>
      <c r="CY250" s="1" t="str">
        <f t="shared" si="163"/>
        <v/>
      </c>
      <c r="CZ250" s="1" t="str">
        <f t="shared" si="164"/>
        <v/>
      </c>
      <c r="DA250" s="1" t="str">
        <f t="shared" si="165"/>
        <v/>
      </c>
      <c r="DB250" s="1" t="str">
        <f t="shared" si="166"/>
        <v/>
      </c>
      <c r="DC250" s="1" t="str">
        <f t="shared" si="167"/>
        <v/>
      </c>
      <c r="DD250" s="1" t="str">
        <f t="shared" si="168"/>
        <v/>
      </c>
      <c r="DE250" s="1" t="str">
        <f t="shared" si="169"/>
        <v/>
      </c>
      <c r="DF250" s="1" t="str">
        <f t="shared" si="170"/>
        <v/>
      </c>
      <c r="DG250" s="1" t="str">
        <f t="shared" si="171"/>
        <v/>
      </c>
      <c r="DH250" s="1" t="str">
        <f t="shared" si="172"/>
        <v/>
      </c>
      <c r="DI250" s="1" t="str">
        <f t="shared" si="173"/>
        <v/>
      </c>
      <c r="DJ250" s="1" t="str">
        <f t="shared" si="174"/>
        <v/>
      </c>
      <c r="DK250" s="1" t="str">
        <f t="shared" si="175"/>
        <v/>
      </c>
      <c r="DL250" s="1" t="str">
        <f t="shared" si="176"/>
        <v/>
      </c>
      <c r="DM250" s="1" t="str">
        <f t="shared" si="177"/>
        <v/>
      </c>
      <c r="DN250" s="1" t="str">
        <f t="shared" si="178"/>
        <v/>
      </c>
      <c r="DO250" s="1" t="str">
        <f t="shared" si="179"/>
        <v/>
      </c>
      <c r="DP250" s="1" t="str">
        <f t="shared" si="180"/>
        <v/>
      </c>
      <c r="DQ250" s="1" t="str">
        <f t="shared" si="181"/>
        <v/>
      </c>
      <c r="DR250" s="1">
        <v>3</v>
      </c>
      <c r="DS250" s="1" t="str">
        <f t="shared" si="188"/>
        <v/>
      </c>
      <c r="DT250" t="str">
        <f t="shared" si="189"/>
        <v/>
      </c>
    </row>
    <row r="251" spans="1:124" x14ac:dyDescent="0.45">
      <c r="A251" t="s">
        <v>159</v>
      </c>
      <c r="B251" t="str">
        <f>VLOOKUP(E251,'EPA_US9RT techs'!$R$26:$S$34,2,FALSE)</f>
        <v>OTH</v>
      </c>
      <c r="C251" t="str">
        <f>'Service shares'!A251</f>
        <v>BFG</v>
      </c>
      <c r="D251" t="str">
        <f>'Service shares'!B251</f>
        <v>ILP</v>
      </c>
      <c r="E251" t="str">
        <f>'Service shares'!C251</f>
        <v>OTH</v>
      </c>
      <c r="F251" s="1">
        <f>IFERROR(1/AVERAGEIFS('EPA_US9RT techs'!$I$2:$I$1718,'EPA_US9RT techs'!$J$2:$J$1718,'Service PJ'!$D251,'EPA_US9RT techs'!$K$2:$K$1718,'Service PJ'!$B251,'EPA_US9RT techs'!$L$2:$L$1718,'Service PJ'!$A251,'EPA_US9RT techs'!$C$2:$C$1718,"VDA_FLOP",'EPA_US9RT techs'!$F$2:$F$1718,'Service PJ'!F$1),1/AVERAGEIFS('EPA_US9RT techs'!$I$2:$I$1718,'EPA_US9RT techs'!$K$2:$K$1718,'Service PJ'!$B251,'EPA_US9RT techs'!$L$2:$L$1718,'Service PJ'!$A251,'EPA_US9RT techs'!$C$2:$C$1718,"VDA_FLOP",'EPA_US9RT techs'!$F$2:$F$1718,'Service PJ'!F$1))</f>
        <v>1</v>
      </c>
      <c r="G251" s="1">
        <f>IFERROR(IFERROR(1/AVERAGEIFS('EPA_US9RT techs'!$I$2:$I$1718,'EPA_US9RT techs'!$J$2:$J$1718,'Service PJ'!$D251,'EPA_US9RT techs'!$K$2:$K$1718,'Service PJ'!$B251,'EPA_US9RT techs'!$L$2:$L$1718,'Service PJ'!$A251,'EPA_US9RT techs'!$C$2:$C$1718,"VDA_FLOP",'EPA_US9RT techs'!$F$2:$F$1718,'Service PJ'!G$1),1/AVERAGEIFS('EPA_US9RT techs'!$I$2:$I$1718,'EPA_US9RT techs'!$K$2:$K$1718,'Service PJ'!$B251,'EPA_US9RT techs'!$L$2:$L$1718,'Service PJ'!$A251,'EPA_US9RT techs'!$C$2:$C$1718,"VDA_FLOP",'EPA_US9RT techs'!$F$2:$F$1718,'Service PJ'!G$1)),"")</f>
        <v>1.1320439114245473</v>
      </c>
      <c r="H251" s="1">
        <f>IFERROR(IFERROR(1/AVERAGEIFS('EPA_US9RT techs'!$I$2:$I$1718,'EPA_US9RT techs'!$J$2:$J$1718,'Service PJ'!$D251,'EPA_US9RT techs'!$K$2:$K$1718,'Service PJ'!$B251,'EPA_US9RT techs'!$L$2:$L$1718,'Service PJ'!$A251,'EPA_US9RT techs'!$C$2:$C$1718,"VDA_FLOP",'EPA_US9RT techs'!$F$2:$F$1718,'Service PJ'!H$1),1/AVERAGEIFS('EPA_US9RT techs'!$I$2:$I$1718,'EPA_US9RT techs'!$K$2:$K$1718,'Service PJ'!$B251,'EPA_US9RT techs'!$L$2:$L$1718,'Service PJ'!$A251,'EPA_US9RT techs'!$C$2:$C$1718,"VDA_FLOP",'EPA_US9RT techs'!$F$2:$F$1718,'Service PJ'!H$1)),"")</f>
        <v>1.06714363559243</v>
      </c>
      <c r="I251" s="1">
        <f>IFERROR(IFERROR(1/AVERAGEIFS('EPA_US9RT techs'!$I$2:$I$1718,'EPA_US9RT techs'!$J$2:$J$1718,'Service PJ'!$D251,'EPA_US9RT techs'!$K$2:$K$1718,'Service PJ'!$B251,'EPA_US9RT techs'!$L$2:$L$1718,'Service PJ'!$A251,'EPA_US9RT techs'!$C$2:$C$1718,"VDA_FLOP",'EPA_US9RT techs'!$F$2:$F$1718,'Service PJ'!I$1),1/AVERAGEIFS('EPA_US9RT techs'!$I$2:$I$1718,'EPA_US9RT techs'!$K$2:$K$1718,'Service PJ'!$B251,'EPA_US9RT techs'!$L$2:$L$1718,'Service PJ'!$A251,'EPA_US9RT techs'!$C$2:$C$1718,"VDA_FLOP",'EPA_US9RT techs'!$F$2:$F$1718,'Service PJ'!I$1)),"")</f>
        <v>1.0447494805678488</v>
      </c>
      <c r="J251" s="1">
        <f>IFERROR(IFERROR(1/AVERAGEIFS('EPA_US9RT techs'!$I$2:$I$1718,'EPA_US9RT techs'!$J$2:$J$1718,'Service PJ'!$D251,'EPA_US9RT techs'!$K$2:$K$1718,'Service PJ'!$B251,'EPA_US9RT techs'!$L$2:$L$1718,'Service PJ'!$A251,'EPA_US9RT techs'!$C$2:$C$1718,"VDA_FLOP",'EPA_US9RT techs'!$F$2:$F$1718,'Service PJ'!J$1),1/AVERAGEIFS('EPA_US9RT techs'!$I$2:$I$1718,'EPA_US9RT techs'!$K$2:$K$1718,'Service PJ'!$B251,'EPA_US9RT techs'!$L$2:$L$1718,'Service PJ'!$A251,'EPA_US9RT techs'!$C$2:$C$1718,"VDA_FLOP",'EPA_US9RT techs'!$F$2:$F$1718,'Service PJ'!J$1)),"")</f>
        <v>1.0557840634754778</v>
      </c>
      <c r="L251" t="str">
        <f>IF(SUM(O251:AR251)=0,"\I: ","")&amp;'Service PJ'!D251&amp;"_"&amp;'Service PJ'!E251&amp;"_"&amp;'Service PJ'!C251</f>
        <v>\I: ILP_OTH_BFG</v>
      </c>
      <c r="M251" t="str">
        <f>"IND"&amp;'Service PJ'!C251</f>
        <v>INDBFG</v>
      </c>
      <c r="N251" t="str">
        <f t="shared" si="182"/>
        <v>\I: ILP</v>
      </c>
      <c r="O251" s="1">
        <f>'Service shares'!AK251*'Service PJ'!AV251</f>
        <v>0</v>
      </c>
      <c r="P251" s="1">
        <f>'Service shares'!AL251*'Service PJ'!AW251</f>
        <v>0</v>
      </c>
      <c r="Q251" s="1">
        <f>'Service shares'!AM251*'Service PJ'!AX251</f>
        <v>0</v>
      </c>
      <c r="R251" s="1">
        <f>'Service shares'!AN251*'Service PJ'!AY251</f>
        <v>0</v>
      </c>
      <c r="S251" s="1">
        <f>'Service shares'!AO251*'Service PJ'!AZ251</f>
        <v>0</v>
      </c>
      <c r="T251" s="1">
        <f>'Service shares'!AP251*'Service PJ'!BA251</f>
        <v>0</v>
      </c>
      <c r="U251" s="1">
        <f>'Service shares'!AQ251*'Service PJ'!BB251</f>
        <v>0</v>
      </c>
      <c r="V251" s="14">
        <f>'Service shares'!AR251*'Service PJ'!BC251</f>
        <v>0</v>
      </c>
      <c r="W251" s="1">
        <f>'Service shares'!AS251*'Service PJ'!BD251</f>
        <v>0</v>
      </c>
      <c r="X251" s="1">
        <f>'Service shares'!AT251*'Service PJ'!BE251</f>
        <v>0</v>
      </c>
      <c r="Y251" s="1">
        <f>'Service shares'!AU251*'Service PJ'!BF251</f>
        <v>0</v>
      </c>
      <c r="Z251" s="1">
        <f>'Service shares'!AV251*'Service PJ'!BG251</f>
        <v>0</v>
      </c>
      <c r="AA251" s="1">
        <f>'Service shares'!AW251*'Service PJ'!BH251</f>
        <v>0</v>
      </c>
      <c r="AB251" s="1">
        <f>'Service shares'!AX251*'Service PJ'!BI251</f>
        <v>0</v>
      </c>
      <c r="AC251" s="1">
        <f>'Service shares'!AY251*'Service PJ'!BJ251</f>
        <v>0</v>
      </c>
      <c r="AD251" s="1">
        <f>'Service shares'!AZ251*'Service PJ'!BK251</f>
        <v>0</v>
      </c>
      <c r="AE251" s="1">
        <f>'Service shares'!BA251*'Service PJ'!BL251</f>
        <v>0</v>
      </c>
      <c r="AF251" s="1">
        <f>'Service shares'!BB251*'Service PJ'!BM251</f>
        <v>0</v>
      </c>
      <c r="AG251" s="1">
        <f>'Service shares'!BC251*'Service PJ'!BN251</f>
        <v>0</v>
      </c>
      <c r="AH251" s="1">
        <f>'Service shares'!BD251*'Service PJ'!BO251</f>
        <v>0</v>
      </c>
      <c r="AI251" s="1">
        <f>'Service shares'!BE251*'Service PJ'!BP251</f>
        <v>0</v>
      </c>
      <c r="AJ251" s="1">
        <f>'Service shares'!BF251*'Service PJ'!BQ251</f>
        <v>0</v>
      </c>
      <c r="AK251" s="1">
        <f>'Service shares'!BG251*'Service PJ'!BR251</f>
        <v>0</v>
      </c>
      <c r="AL251" s="1">
        <f>'Service shares'!BH251*'Service PJ'!BS251</f>
        <v>0</v>
      </c>
      <c r="AM251" s="1">
        <f>'Service shares'!BI251*'Service PJ'!BT251</f>
        <v>0</v>
      </c>
      <c r="AN251" s="1">
        <f>'Service shares'!BJ251*'Service PJ'!BU251</f>
        <v>0</v>
      </c>
      <c r="AO251" s="1">
        <f>'Service shares'!BK251*'Service PJ'!BV251</f>
        <v>0</v>
      </c>
      <c r="AP251" s="1">
        <f>'Service shares'!BL251*'Service PJ'!BW251</f>
        <v>0</v>
      </c>
      <c r="AQ251" s="1">
        <f>'Service shares'!BM251*'Service PJ'!BX251</f>
        <v>0</v>
      </c>
      <c r="AR251" s="1">
        <f>'Service shares'!BN251*'Service PJ'!BY251</f>
        <v>0</v>
      </c>
      <c r="AS251" s="2">
        <v>0</v>
      </c>
      <c r="AU251" t="str">
        <f t="shared" si="151"/>
        <v>\I: ILP_OTH_BFG</v>
      </c>
      <c r="AV251" s="1">
        <f t="shared" si="197"/>
        <v>1.1320439114245473</v>
      </c>
      <c r="AW251" s="1">
        <f t="shared" si="197"/>
        <v>1.1320439114245473</v>
      </c>
      <c r="AX251" s="1">
        <f t="shared" si="197"/>
        <v>1.1320439114245473</v>
      </c>
      <c r="AY251" s="1">
        <f t="shared" si="197"/>
        <v>1.1320439114245473</v>
      </c>
      <c r="AZ251" s="1">
        <f t="shared" si="197"/>
        <v>1.1320439114245473</v>
      </c>
      <c r="BA251" s="1">
        <f t="shared" si="197"/>
        <v>1.1320439114245473</v>
      </c>
      <c r="BB251" s="1">
        <f t="shared" si="197"/>
        <v>1.1320439114245473</v>
      </c>
      <c r="BC251" s="1">
        <f t="shared" si="197"/>
        <v>1.1320439114245473</v>
      </c>
      <c r="BD251" s="1">
        <f t="shared" si="197"/>
        <v>1.1320439114245473</v>
      </c>
      <c r="BE251" s="1">
        <f t="shared" si="197"/>
        <v>1.1320439114245473</v>
      </c>
      <c r="BF251" s="1">
        <f t="shared" si="197"/>
        <v>1.1320439114245473</v>
      </c>
      <c r="BG251" s="1">
        <f t="shared" si="197"/>
        <v>1.1320439114245473</v>
      </c>
      <c r="BH251" s="1">
        <f t="shared" si="197"/>
        <v>1.1320439114245473</v>
      </c>
      <c r="BI251" s="1">
        <f t="shared" si="197"/>
        <v>1.1320439114245473</v>
      </c>
      <c r="BJ251" s="1">
        <f t="shared" si="197"/>
        <v>1.1320439114245473</v>
      </c>
      <c r="BK251" s="1">
        <f t="shared" si="197"/>
        <v>1.1320439114245473</v>
      </c>
      <c r="BL251" s="1">
        <f t="shared" si="193"/>
        <v>1.1320439114245473</v>
      </c>
      <c r="BM251" s="1">
        <f t="shared" si="198"/>
        <v>1.1320439114245473</v>
      </c>
      <c r="BN251" s="1">
        <f t="shared" si="198"/>
        <v>1.1320439114245473</v>
      </c>
      <c r="BO251" s="1">
        <f t="shared" si="198"/>
        <v>1.1320439114245473</v>
      </c>
      <c r="BP251" s="1">
        <f t="shared" si="198"/>
        <v>1.1320439114245473</v>
      </c>
      <c r="BQ251" s="1">
        <f t="shared" si="198"/>
        <v>1.1320439114245473</v>
      </c>
      <c r="BR251" s="1">
        <f t="shared" si="198"/>
        <v>1.1320439114245473</v>
      </c>
      <c r="BS251" s="1">
        <f t="shared" si="198"/>
        <v>1.1320439114245473</v>
      </c>
      <c r="BT251" s="1">
        <f t="shared" si="198"/>
        <v>1.1320439114245473</v>
      </c>
      <c r="BU251" s="1">
        <f t="shared" si="198"/>
        <v>1.1320439114245473</v>
      </c>
      <c r="BV251" s="1">
        <f t="shared" si="198"/>
        <v>1.1320439114245473</v>
      </c>
      <c r="BW251" s="1">
        <f t="shared" si="198"/>
        <v>1.1320439114245473</v>
      </c>
      <c r="BX251" s="1">
        <f t="shared" si="198"/>
        <v>1.1320439114245473</v>
      </c>
      <c r="BY251" s="1">
        <f t="shared" si="198"/>
        <v>1.1320439114245473</v>
      </c>
      <c r="CC251" t="str">
        <f t="shared" si="184"/>
        <v>*</v>
      </c>
      <c r="CD251" t="str">
        <f t="shared" si="185"/>
        <v>\I: ILP_OTH_BFG</v>
      </c>
      <c r="CE251" t="str">
        <f>VLOOKUP(D251,'IND Balance'!$AM$5:$AN$21,2,FALSE)&amp;" - "&amp;VLOOKUP(E251,'MECS_Table 5.4'!$AF$18:$AG$30,2,FALSE)&amp;" - "&amp;VLOOKUP('Service PJ'!M251,'IND Balance'!$AM$22:$AN$32,2,FALSE)</f>
        <v>Pulp and Paper - Other - BF Gas</v>
      </c>
      <c r="CF251" t="s">
        <v>109</v>
      </c>
      <c r="CG251" t="s">
        <v>110</v>
      </c>
      <c r="CL251" t="str">
        <f t="shared" si="186"/>
        <v>\I: ILP_OTH_BFG</v>
      </c>
      <c r="CM251" t="str">
        <f t="shared" si="187"/>
        <v>\I: ILP</v>
      </c>
      <c r="CN251" s="1" t="str">
        <f t="shared" si="152"/>
        <v/>
      </c>
      <c r="CO251" s="1" t="str">
        <f t="shared" si="153"/>
        <v/>
      </c>
      <c r="CP251" s="1" t="str">
        <f t="shared" si="154"/>
        <v/>
      </c>
      <c r="CQ251" s="1" t="str">
        <f t="shared" si="155"/>
        <v/>
      </c>
      <c r="CR251" s="1" t="str">
        <f t="shared" si="156"/>
        <v/>
      </c>
      <c r="CS251" s="1" t="str">
        <f t="shared" si="157"/>
        <v/>
      </c>
      <c r="CT251" s="1" t="str">
        <f t="shared" si="158"/>
        <v/>
      </c>
      <c r="CU251" s="1" t="str">
        <f t="shared" si="159"/>
        <v/>
      </c>
      <c r="CV251" s="1" t="str">
        <f t="shared" si="160"/>
        <v/>
      </c>
      <c r="CW251" s="1" t="str">
        <f t="shared" si="161"/>
        <v/>
      </c>
      <c r="CX251" s="1" t="str">
        <f t="shared" si="162"/>
        <v/>
      </c>
      <c r="CY251" s="1" t="str">
        <f t="shared" si="163"/>
        <v/>
      </c>
      <c r="CZ251" s="1" t="str">
        <f t="shared" si="164"/>
        <v/>
      </c>
      <c r="DA251" s="1" t="str">
        <f t="shared" si="165"/>
        <v/>
      </c>
      <c r="DB251" s="1" t="str">
        <f t="shared" si="166"/>
        <v/>
      </c>
      <c r="DC251" s="1" t="str">
        <f t="shared" si="167"/>
        <v/>
      </c>
      <c r="DD251" s="1" t="str">
        <f t="shared" si="168"/>
        <v/>
      </c>
      <c r="DE251" s="1" t="str">
        <f t="shared" si="169"/>
        <v/>
      </c>
      <c r="DF251" s="1" t="str">
        <f t="shared" si="170"/>
        <v/>
      </c>
      <c r="DG251" s="1" t="str">
        <f t="shared" si="171"/>
        <v/>
      </c>
      <c r="DH251" s="1" t="str">
        <f t="shared" si="172"/>
        <v/>
      </c>
      <c r="DI251" s="1" t="str">
        <f t="shared" si="173"/>
        <v/>
      </c>
      <c r="DJ251" s="1" t="str">
        <f t="shared" si="174"/>
        <v/>
      </c>
      <c r="DK251" s="1" t="str">
        <f t="shared" si="175"/>
        <v/>
      </c>
      <c r="DL251" s="1" t="str">
        <f t="shared" si="176"/>
        <v/>
      </c>
      <c r="DM251" s="1" t="str">
        <f t="shared" si="177"/>
        <v/>
      </c>
      <c r="DN251" s="1" t="str">
        <f t="shared" si="178"/>
        <v/>
      </c>
      <c r="DO251" s="1" t="str">
        <f t="shared" si="179"/>
        <v/>
      </c>
      <c r="DP251" s="1" t="str">
        <f t="shared" si="180"/>
        <v/>
      </c>
      <c r="DQ251" s="1" t="str">
        <f t="shared" si="181"/>
        <v/>
      </c>
      <c r="DR251" s="1">
        <v>3</v>
      </c>
      <c r="DS251" s="1" t="str">
        <f t="shared" si="188"/>
        <v/>
      </c>
      <c r="DT251" t="str">
        <f t="shared" si="189"/>
        <v/>
      </c>
    </row>
    <row r="252" spans="1:124" x14ac:dyDescent="0.45">
      <c r="A252" t="s">
        <v>159</v>
      </c>
      <c r="B252" t="str">
        <f>VLOOKUP(E252,'EPA_US9RT techs'!$R$26:$S$34,2,FALSE)</f>
        <v>STM</v>
      </c>
      <c r="C252" t="str">
        <f>'Service shares'!A252</f>
        <v>BFG</v>
      </c>
      <c r="D252" t="str">
        <f>'Service shares'!B252</f>
        <v>IMC</v>
      </c>
      <c r="E252" t="str">
        <f>'Service shares'!C252</f>
        <v>STM</v>
      </c>
      <c r="F252" s="1">
        <f>IFERROR(1/AVERAGEIFS('EPA_US9RT techs'!$I$2:$I$1718,'EPA_US9RT techs'!$J$2:$J$1718,'Service PJ'!$D252,'EPA_US9RT techs'!$K$2:$K$1718,'Service PJ'!$B252,'EPA_US9RT techs'!$L$2:$L$1718,'Service PJ'!$A252,'EPA_US9RT techs'!$C$2:$C$1718,"VDA_FLOP",'EPA_US9RT techs'!$F$2:$F$1718,'Service PJ'!F$1),1/AVERAGEIFS('EPA_US9RT techs'!$I$2:$I$1718,'EPA_US9RT techs'!$K$2:$K$1718,'Service PJ'!$B252,'EPA_US9RT techs'!$L$2:$L$1718,'Service PJ'!$A252,'EPA_US9RT techs'!$C$2:$C$1718,"VDA_FLOP",'EPA_US9RT techs'!$F$2:$F$1718,'Service PJ'!F$1))</f>
        <v>0.83599362688534873</v>
      </c>
      <c r="G252" s="1" t="str">
        <f>IFERROR(IFERROR(1/AVERAGEIFS('EPA_US9RT techs'!$I$2:$I$1718,'EPA_US9RT techs'!$J$2:$J$1718,'Service PJ'!$D252,'EPA_US9RT techs'!$K$2:$K$1718,'Service PJ'!$B252,'EPA_US9RT techs'!$L$2:$L$1718,'Service PJ'!$A252,'EPA_US9RT techs'!$C$2:$C$1718,"VDA_FLOP",'EPA_US9RT techs'!$F$2:$F$1718,'Service PJ'!G$1),1/AVERAGEIFS('EPA_US9RT techs'!$I$2:$I$1718,'EPA_US9RT techs'!$K$2:$K$1718,'Service PJ'!$B252,'EPA_US9RT techs'!$L$2:$L$1718,'Service PJ'!$A252,'EPA_US9RT techs'!$C$2:$C$1718,"VDA_FLOP",'EPA_US9RT techs'!$F$2:$F$1718,'Service PJ'!G$1)),"")</f>
        <v/>
      </c>
      <c r="H252" s="1" t="str">
        <f>IFERROR(IFERROR(1/AVERAGEIFS('EPA_US9RT techs'!$I$2:$I$1718,'EPA_US9RT techs'!$J$2:$J$1718,'Service PJ'!$D252,'EPA_US9RT techs'!$K$2:$K$1718,'Service PJ'!$B252,'EPA_US9RT techs'!$L$2:$L$1718,'Service PJ'!$A252,'EPA_US9RT techs'!$C$2:$C$1718,"VDA_FLOP",'EPA_US9RT techs'!$F$2:$F$1718,'Service PJ'!H$1),1/AVERAGEIFS('EPA_US9RT techs'!$I$2:$I$1718,'EPA_US9RT techs'!$K$2:$K$1718,'Service PJ'!$B252,'EPA_US9RT techs'!$L$2:$L$1718,'Service PJ'!$A252,'EPA_US9RT techs'!$C$2:$C$1718,"VDA_FLOP",'EPA_US9RT techs'!$F$2:$F$1718,'Service PJ'!H$1)),"")</f>
        <v/>
      </c>
      <c r="I252" s="1" t="str">
        <f>IFERROR(IFERROR(1/AVERAGEIFS('EPA_US9RT techs'!$I$2:$I$1718,'EPA_US9RT techs'!$J$2:$J$1718,'Service PJ'!$D252,'EPA_US9RT techs'!$K$2:$K$1718,'Service PJ'!$B252,'EPA_US9RT techs'!$L$2:$L$1718,'Service PJ'!$A252,'EPA_US9RT techs'!$C$2:$C$1718,"VDA_FLOP",'EPA_US9RT techs'!$F$2:$F$1718,'Service PJ'!I$1),1/AVERAGEIFS('EPA_US9RT techs'!$I$2:$I$1718,'EPA_US9RT techs'!$K$2:$K$1718,'Service PJ'!$B252,'EPA_US9RT techs'!$L$2:$L$1718,'Service PJ'!$A252,'EPA_US9RT techs'!$C$2:$C$1718,"VDA_FLOP",'EPA_US9RT techs'!$F$2:$F$1718,'Service PJ'!I$1)),"")</f>
        <v/>
      </c>
      <c r="J252" s="1" t="str">
        <f>IFERROR(IFERROR(1/AVERAGEIFS('EPA_US9RT techs'!$I$2:$I$1718,'EPA_US9RT techs'!$J$2:$J$1718,'Service PJ'!$D252,'EPA_US9RT techs'!$K$2:$K$1718,'Service PJ'!$B252,'EPA_US9RT techs'!$L$2:$L$1718,'Service PJ'!$A252,'EPA_US9RT techs'!$C$2:$C$1718,"VDA_FLOP",'EPA_US9RT techs'!$F$2:$F$1718,'Service PJ'!J$1),1/AVERAGEIFS('EPA_US9RT techs'!$I$2:$I$1718,'EPA_US9RT techs'!$K$2:$K$1718,'Service PJ'!$B252,'EPA_US9RT techs'!$L$2:$L$1718,'Service PJ'!$A252,'EPA_US9RT techs'!$C$2:$C$1718,"VDA_FLOP",'EPA_US9RT techs'!$F$2:$F$1718,'Service PJ'!J$1)),"")</f>
        <v/>
      </c>
      <c r="L252" t="str">
        <f>IF(SUM(O252:AR252)=0,"\I: ","")&amp;'Service PJ'!D252&amp;"_"&amp;'Service PJ'!E252&amp;"_"&amp;'Service PJ'!C252</f>
        <v>\I: IMC_STM_BFG</v>
      </c>
      <c r="M252" t="str">
        <f>"IND"&amp;'Service PJ'!C252</f>
        <v>INDBFG</v>
      </c>
      <c r="N252" t="str">
        <f t="shared" si="182"/>
        <v>\I: IMC</v>
      </c>
      <c r="O252" s="1">
        <f>'Service shares'!AK252*'Service PJ'!AV252</f>
        <v>0</v>
      </c>
      <c r="P252" s="1">
        <f>'Service shares'!AL252*'Service PJ'!AW252</f>
        <v>0</v>
      </c>
      <c r="Q252" s="1">
        <f>'Service shares'!AM252*'Service PJ'!AX252</f>
        <v>0</v>
      </c>
      <c r="R252" s="1">
        <f>'Service shares'!AN252*'Service PJ'!AY252</f>
        <v>0</v>
      </c>
      <c r="S252" s="1">
        <f>'Service shares'!AO252*'Service PJ'!AZ252</f>
        <v>0</v>
      </c>
      <c r="T252" s="1">
        <f>'Service shares'!AP252*'Service PJ'!BA252</f>
        <v>0</v>
      </c>
      <c r="U252" s="1">
        <f>'Service shares'!AQ252*'Service PJ'!BB252</f>
        <v>0</v>
      </c>
      <c r="V252" s="14">
        <f>'Service shares'!AR252*'Service PJ'!BC252</f>
        <v>0</v>
      </c>
      <c r="W252" s="1">
        <f>'Service shares'!AS252*'Service PJ'!BD252</f>
        <v>0</v>
      </c>
      <c r="X252" s="1">
        <f>'Service shares'!AT252*'Service PJ'!BE252</f>
        <v>0</v>
      </c>
      <c r="Y252" s="1">
        <f>'Service shares'!AU252*'Service PJ'!BF252</f>
        <v>0</v>
      </c>
      <c r="Z252" s="1">
        <f>'Service shares'!AV252*'Service PJ'!BG252</f>
        <v>0</v>
      </c>
      <c r="AA252" s="1">
        <f>'Service shares'!AW252*'Service PJ'!BH252</f>
        <v>0</v>
      </c>
      <c r="AB252" s="1">
        <f>'Service shares'!AX252*'Service PJ'!BI252</f>
        <v>0</v>
      </c>
      <c r="AC252" s="1">
        <f>'Service shares'!AY252*'Service PJ'!BJ252</f>
        <v>0</v>
      </c>
      <c r="AD252" s="1">
        <f>'Service shares'!AZ252*'Service PJ'!BK252</f>
        <v>0</v>
      </c>
      <c r="AE252" s="1">
        <f>'Service shares'!BA252*'Service PJ'!BL252</f>
        <v>0</v>
      </c>
      <c r="AF252" s="1">
        <f>'Service shares'!BB252*'Service PJ'!BM252</f>
        <v>0</v>
      </c>
      <c r="AG252" s="1">
        <f>'Service shares'!BC252*'Service PJ'!BN252</f>
        <v>0</v>
      </c>
      <c r="AH252" s="1">
        <f>'Service shares'!BD252*'Service PJ'!BO252</f>
        <v>0</v>
      </c>
      <c r="AI252" s="1">
        <f>'Service shares'!BE252*'Service PJ'!BP252</f>
        <v>0</v>
      </c>
      <c r="AJ252" s="1">
        <f>'Service shares'!BF252*'Service PJ'!BQ252</f>
        <v>0</v>
      </c>
      <c r="AK252" s="1">
        <f>'Service shares'!BG252*'Service PJ'!BR252</f>
        <v>0</v>
      </c>
      <c r="AL252" s="1">
        <f>'Service shares'!BH252*'Service PJ'!BS252</f>
        <v>0</v>
      </c>
      <c r="AM252" s="1">
        <f>'Service shares'!BI252*'Service PJ'!BT252</f>
        <v>0</v>
      </c>
      <c r="AN252" s="1">
        <f>'Service shares'!BJ252*'Service PJ'!BU252</f>
        <v>0</v>
      </c>
      <c r="AO252" s="1">
        <f>'Service shares'!BK252*'Service PJ'!BV252</f>
        <v>0</v>
      </c>
      <c r="AP252" s="1">
        <f>'Service shares'!BL252*'Service PJ'!BW252</f>
        <v>0</v>
      </c>
      <c r="AQ252" s="1">
        <f>'Service shares'!BM252*'Service PJ'!BX252</f>
        <v>0</v>
      </c>
      <c r="AR252" s="1">
        <f>'Service shares'!BN252*'Service PJ'!BY252</f>
        <v>0</v>
      </c>
      <c r="AS252" s="2">
        <v>0</v>
      </c>
      <c r="AU252" t="str">
        <f t="shared" si="151"/>
        <v>\I: IMC_STM_BFG</v>
      </c>
      <c r="AV252" s="1">
        <f t="shared" si="197"/>
        <v>0.83599362688534873</v>
      </c>
      <c r="AW252" s="1">
        <f t="shared" si="197"/>
        <v>0.83599362688534873</v>
      </c>
      <c r="AX252" s="1">
        <f t="shared" si="197"/>
        <v>0.83599362688534873</v>
      </c>
      <c r="AY252" s="1">
        <f t="shared" si="197"/>
        <v>0.83599362688534873</v>
      </c>
      <c r="AZ252" s="1">
        <f t="shared" si="197"/>
        <v>0.83599362688534873</v>
      </c>
      <c r="BA252" s="1">
        <f t="shared" si="197"/>
        <v>0.83599362688534873</v>
      </c>
      <c r="BB252" s="1">
        <f t="shared" si="197"/>
        <v>0.83599362688534873</v>
      </c>
      <c r="BC252" s="1">
        <f t="shared" si="197"/>
        <v>0.83599362688534873</v>
      </c>
      <c r="BD252" s="1">
        <f t="shared" si="197"/>
        <v>0.83599362688534873</v>
      </c>
      <c r="BE252" s="1">
        <f t="shared" si="197"/>
        <v>0.83599362688534873</v>
      </c>
      <c r="BF252" s="1">
        <f t="shared" si="197"/>
        <v>0.83599362688534873</v>
      </c>
      <c r="BG252" s="1">
        <f t="shared" si="197"/>
        <v>0.83599362688534873</v>
      </c>
      <c r="BH252" s="1">
        <f t="shared" si="197"/>
        <v>0.83599362688534873</v>
      </c>
      <c r="BI252" s="1">
        <f t="shared" si="197"/>
        <v>0.83599362688534873</v>
      </c>
      <c r="BJ252" s="1">
        <f t="shared" si="197"/>
        <v>0.83599362688534873</v>
      </c>
      <c r="BK252" s="1">
        <f t="shared" si="197"/>
        <v>0.83599362688534873</v>
      </c>
      <c r="BL252" s="1">
        <f t="shared" si="193"/>
        <v>0.83599362688534873</v>
      </c>
      <c r="BM252" s="1">
        <f t="shared" si="198"/>
        <v>0.83599362688534873</v>
      </c>
      <c r="BN252" s="1">
        <f t="shared" si="198"/>
        <v>0.83599362688534873</v>
      </c>
      <c r="BO252" s="1">
        <f t="shared" si="198"/>
        <v>0.83599362688534873</v>
      </c>
      <c r="BP252" s="1">
        <f t="shared" si="198"/>
        <v>0.83599362688534873</v>
      </c>
      <c r="BQ252" s="1">
        <f t="shared" si="198"/>
        <v>0.83599362688534873</v>
      </c>
      <c r="BR252" s="1">
        <f t="shared" si="198"/>
        <v>0.83599362688534873</v>
      </c>
      <c r="BS252" s="1">
        <f t="shared" si="198"/>
        <v>0.83599362688534873</v>
      </c>
      <c r="BT252" s="1">
        <f t="shared" si="198"/>
        <v>0.83599362688534873</v>
      </c>
      <c r="BU252" s="1">
        <f t="shared" si="198"/>
        <v>0.83599362688534873</v>
      </c>
      <c r="BV252" s="1">
        <f t="shared" si="198"/>
        <v>0.83599362688534873</v>
      </c>
      <c r="BW252" s="1">
        <f t="shared" si="198"/>
        <v>0.83599362688534873</v>
      </c>
      <c r="BX252" s="1">
        <f t="shared" si="198"/>
        <v>0.83599362688534873</v>
      </c>
      <c r="BY252" s="1">
        <f t="shared" si="198"/>
        <v>0.83599362688534873</v>
      </c>
      <c r="CC252" t="str">
        <f t="shared" si="184"/>
        <v>*</v>
      </c>
      <c r="CD252" t="str">
        <f t="shared" si="185"/>
        <v>\I: IMC_STM_BFG</v>
      </c>
      <c r="CE252" t="str">
        <f>VLOOKUP(D252,'IND Balance'!$AM$5:$AN$21,2,FALSE)&amp;" - "&amp;VLOOKUP(E252,'MECS_Table 5.4'!$AF$18:$AG$30,2,FALSE)&amp;" - "&amp;VLOOKUP('Service PJ'!M252,'IND Balance'!$AM$22:$AN$32,2,FALSE)</f>
        <v>Mining and Construction - Steam - BF Gas</v>
      </c>
      <c r="CF252" t="s">
        <v>109</v>
      </c>
      <c r="CG252" t="s">
        <v>110</v>
      </c>
      <c r="CL252" t="str">
        <f t="shared" si="186"/>
        <v>\I: IMC_STM_BFG</v>
      </c>
      <c r="CM252" t="str">
        <f t="shared" si="187"/>
        <v>\I: IMC</v>
      </c>
      <c r="CN252" s="1" t="str">
        <f t="shared" si="152"/>
        <v/>
      </c>
      <c r="CO252" s="1" t="str">
        <f t="shared" si="153"/>
        <v/>
      </c>
      <c r="CP252" s="1" t="str">
        <f t="shared" si="154"/>
        <v/>
      </c>
      <c r="CQ252" s="1" t="str">
        <f t="shared" si="155"/>
        <v/>
      </c>
      <c r="CR252" s="1" t="str">
        <f t="shared" si="156"/>
        <v/>
      </c>
      <c r="CS252" s="1" t="str">
        <f t="shared" si="157"/>
        <v/>
      </c>
      <c r="CT252" s="1" t="str">
        <f t="shared" si="158"/>
        <v/>
      </c>
      <c r="CU252" s="1" t="str">
        <f t="shared" si="159"/>
        <v/>
      </c>
      <c r="CV252" s="1" t="str">
        <f t="shared" si="160"/>
        <v/>
      </c>
      <c r="CW252" s="1" t="str">
        <f t="shared" si="161"/>
        <v/>
      </c>
      <c r="CX252" s="1" t="str">
        <f t="shared" si="162"/>
        <v/>
      </c>
      <c r="CY252" s="1" t="str">
        <f t="shared" si="163"/>
        <v/>
      </c>
      <c r="CZ252" s="1" t="str">
        <f t="shared" si="164"/>
        <v/>
      </c>
      <c r="DA252" s="1" t="str">
        <f t="shared" si="165"/>
        <v/>
      </c>
      <c r="DB252" s="1" t="str">
        <f t="shared" si="166"/>
        <v/>
      </c>
      <c r="DC252" s="1" t="str">
        <f t="shared" si="167"/>
        <v/>
      </c>
      <c r="DD252" s="1" t="str">
        <f t="shared" si="168"/>
        <v/>
      </c>
      <c r="DE252" s="1" t="str">
        <f t="shared" si="169"/>
        <v/>
      </c>
      <c r="DF252" s="1" t="str">
        <f t="shared" si="170"/>
        <v/>
      </c>
      <c r="DG252" s="1" t="str">
        <f t="shared" si="171"/>
        <v/>
      </c>
      <c r="DH252" s="1" t="str">
        <f t="shared" si="172"/>
        <v/>
      </c>
      <c r="DI252" s="1" t="str">
        <f t="shared" si="173"/>
        <v/>
      </c>
      <c r="DJ252" s="1" t="str">
        <f t="shared" si="174"/>
        <v/>
      </c>
      <c r="DK252" s="1" t="str">
        <f t="shared" si="175"/>
        <v/>
      </c>
      <c r="DL252" s="1" t="str">
        <f t="shared" si="176"/>
        <v/>
      </c>
      <c r="DM252" s="1" t="str">
        <f t="shared" si="177"/>
        <v/>
      </c>
      <c r="DN252" s="1" t="str">
        <f t="shared" si="178"/>
        <v/>
      </c>
      <c r="DO252" s="1" t="str">
        <f t="shared" si="179"/>
        <v/>
      </c>
      <c r="DP252" s="1" t="str">
        <f t="shared" si="180"/>
        <v/>
      </c>
      <c r="DQ252" s="1" t="str">
        <f t="shared" si="181"/>
        <v/>
      </c>
      <c r="DR252" s="1">
        <v>3</v>
      </c>
      <c r="DS252" s="1" t="str">
        <f t="shared" si="188"/>
        <v/>
      </c>
      <c r="DT252" t="str">
        <f t="shared" si="189"/>
        <v/>
      </c>
    </row>
    <row r="253" spans="1:124" x14ac:dyDescent="0.45">
      <c r="A253" t="s">
        <v>159</v>
      </c>
      <c r="B253" t="str">
        <f>VLOOKUP(E253,'EPA_US9RT techs'!$R$26:$S$34,2,FALSE)</f>
        <v>PRH</v>
      </c>
      <c r="C253" t="str">
        <f>'Service shares'!A253</f>
        <v>BFG</v>
      </c>
      <c r="D253" t="str">
        <f>'Service shares'!B253</f>
        <v>IMC</v>
      </c>
      <c r="E253" t="str">
        <f>'Service shares'!C253</f>
        <v>PRH</v>
      </c>
      <c r="F253" s="1">
        <f>IFERROR(1/AVERAGEIFS('EPA_US9RT techs'!$I$2:$I$1718,'EPA_US9RT techs'!$J$2:$J$1718,'Service PJ'!$D253,'EPA_US9RT techs'!$K$2:$K$1718,'Service PJ'!$B253,'EPA_US9RT techs'!$L$2:$L$1718,'Service PJ'!$A253,'EPA_US9RT techs'!$C$2:$C$1718,"VDA_FLOP",'EPA_US9RT techs'!$F$2:$F$1718,'Service PJ'!F$1),1/AVERAGEIFS('EPA_US9RT techs'!$I$2:$I$1718,'EPA_US9RT techs'!$K$2:$K$1718,'Service PJ'!$B253,'EPA_US9RT techs'!$L$2:$L$1718,'Service PJ'!$A253,'EPA_US9RT techs'!$C$2:$C$1718,"VDA_FLOP",'EPA_US9RT techs'!$F$2:$F$1718,'Service PJ'!F$1))</f>
        <v>1</v>
      </c>
      <c r="G253" s="1">
        <f>IFERROR(IFERROR(1/AVERAGEIFS('EPA_US9RT techs'!$I$2:$I$1718,'EPA_US9RT techs'!$J$2:$J$1718,'Service PJ'!$D253,'EPA_US9RT techs'!$K$2:$K$1718,'Service PJ'!$B253,'EPA_US9RT techs'!$L$2:$L$1718,'Service PJ'!$A253,'EPA_US9RT techs'!$C$2:$C$1718,"VDA_FLOP",'EPA_US9RT techs'!$F$2:$F$1718,'Service PJ'!G$1),1/AVERAGEIFS('EPA_US9RT techs'!$I$2:$I$1718,'EPA_US9RT techs'!$K$2:$K$1718,'Service PJ'!$B253,'EPA_US9RT techs'!$L$2:$L$1718,'Service PJ'!$A253,'EPA_US9RT techs'!$C$2:$C$1718,"VDA_FLOP",'EPA_US9RT techs'!$F$2:$F$1718,'Service PJ'!G$1)),"")</f>
        <v>1.0872589605017247</v>
      </c>
      <c r="H253" s="1">
        <f>IFERROR(IFERROR(1/AVERAGEIFS('EPA_US9RT techs'!$I$2:$I$1718,'EPA_US9RT techs'!$J$2:$J$1718,'Service PJ'!$D253,'EPA_US9RT techs'!$K$2:$K$1718,'Service PJ'!$B253,'EPA_US9RT techs'!$L$2:$L$1718,'Service PJ'!$A253,'EPA_US9RT techs'!$C$2:$C$1718,"VDA_FLOP",'EPA_US9RT techs'!$F$2:$F$1718,'Service PJ'!H$1),1/AVERAGEIFS('EPA_US9RT techs'!$I$2:$I$1718,'EPA_US9RT techs'!$K$2:$K$1718,'Service PJ'!$B253,'EPA_US9RT techs'!$L$2:$L$1718,'Service PJ'!$A253,'EPA_US9RT techs'!$C$2:$C$1718,"VDA_FLOP",'EPA_US9RT techs'!$F$2:$F$1718,'Service PJ'!H$1)),"")</f>
        <v>1.1271373775024636</v>
      </c>
      <c r="I253" s="1">
        <f>IFERROR(IFERROR(1/AVERAGEIFS('EPA_US9RT techs'!$I$2:$I$1718,'EPA_US9RT techs'!$J$2:$J$1718,'Service PJ'!$D253,'EPA_US9RT techs'!$K$2:$K$1718,'Service PJ'!$B253,'EPA_US9RT techs'!$L$2:$L$1718,'Service PJ'!$A253,'EPA_US9RT techs'!$C$2:$C$1718,"VDA_FLOP",'EPA_US9RT techs'!$F$2:$F$1718,'Service PJ'!I$1),1/AVERAGEIFS('EPA_US9RT techs'!$I$2:$I$1718,'EPA_US9RT techs'!$K$2:$K$1718,'Service PJ'!$B253,'EPA_US9RT techs'!$L$2:$L$1718,'Service PJ'!$A253,'EPA_US9RT techs'!$C$2:$C$1718,"VDA_FLOP",'EPA_US9RT techs'!$F$2:$F$1718,'Service PJ'!I$1)),"")</f>
        <v>1.1943931903601912</v>
      </c>
      <c r="J253" s="1">
        <f>IFERROR(IFERROR(1/AVERAGEIFS('EPA_US9RT techs'!$I$2:$I$1718,'EPA_US9RT techs'!$J$2:$J$1718,'Service PJ'!$D253,'EPA_US9RT techs'!$K$2:$K$1718,'Service PJ'!$B253,'EPA_US9RT techs'!$L$2:$L$1718,'Service PJ'!$A253,'EPA_US9RT techs'!$C$2:$C$1718,"VDA_FLOP",'EPA_US9RT techs'!$F$2:$F$1718,'Service PJ'!J$1),1/AVERAGEIFS('EPA_US9RT techs'!$I$2:$I$1718,'EPA_US9RT techs'!$K$2:$K$1718,'Service PJ'!$B253,'EPA_US9RT techs'!$L$2:$L$1718,'Service PJ'!$A253,'EPA_US9RT techs'!$C$2:$C$1718,"VDA_FLOP",'EPA_US9RT techs'!$F$2:$F$1718,'Service PJ'!J$1)),"")</f>
        <v>1.2428596188316954</v>
      </c>
      <c r="L253" t="str">
        <f>IF(SUM(O253:AR253)=0,"\I: ","")&amp;'Service PJ'!D253&amp;"_"&amp;'Service PJ'!E253&amp;"_"&amp;'Service PJ'!C253</f>
        <v>\I: IMC_PRH_BFG</v>
      </c>
      <c r="M253" t="str">
        <f>"IND"&amp;'Service PJ'!C253</f>
        <v>INDBFG</v>
      </c>
      <c r="N253" t="str">
        <f t="shared" si="182"/>
        <v>\I: IMC</v>
      </c>
      <c r="O253" s="1">
        <f>'Service shares'!AK253*'Service PJ'!AV253</f>
        <v>0</v>
      </c>
      <c r="P253" s="1">
        <f>'Service shares'!AL253*'Service PJ'!AW253</f>
        <v>0</v>
      </c>
      <c r="Q253" s="1">
        <f>'Service shares'!AM253*'Service PJ'!AX253</f>
        <v>0</v>
      </c>
      <c r="R253" s="1">
        <f>'Service shares'!AN253*'Service PJ'!AY253</f>
        <v>0</v>
      </c>
      <c r="S253" s="1">
        <f>'Service shares'!AO253*'Service PJ'!AZ253</f>
        <v>0</v>
      </c>
      <c r="T253" s="1">
        <f>'Service shares'!AP253*'Service PJ'!BA253</f>
        <v>0</v>
      </c>
      <c r="U253" s="1">
        <f>'Service shares'!AQ253*'Service PJ'!BB253</f>
        <v>0</v>
      </c>
      <c r="V253" s="14">
        <f>'Service shares'!AR253*'Service PJ'!BC253</f>
        <v>0</v>
      </c>
      <c r="W253" s="1">
        <f>'Service shares'!AS253*'Service PJ'!BD253</f>
        <v>0</v>
      </c>
      <c r="X253" s="1">
        <f>'Service shares'!AT253*'Service PJ'!BE253</f>
        <v>0</v>
      </c>
      <c r="Y253" s="1">
        <f>'Service shares'!AU253*'Service PJ'!BF253</f>
        <v>0</v>
      </c>
      <c r="Z253" s="1">
        <f>'Service shares'!AV253*'Service PJ'!BG253</f>
        <v>0</v>
      </c>
      <c r="AA253" s="1">
        <f>'Service shares'!AW253*'Service PJ'!BH253</f>
        <v>0</v>
      </c>
      <c r="AB253" s="1">
        <f>'Service shares'!AX253*'Service PJ'!BI253</f>
        <v>0</v>
      </c>
      <c r="AC253" s="1">
        <f>'Service shares'!AY253*'Service PJ'!BJ253</f>
        <v>0</v>
      </c>
      <c r="AD253" s="1">
        <f>'Service shares'!AZ253*'Service PJ'!BK253</f>
        <v>0</v>
      </c>
      <c r="AE253" s="1">
        <f>'Service shares'!BA253*'Service PJ'!BL253</f>
        <v>0</v>
      </c>
      <c r="AF253" s="1">
        <f>'Service shares'!BB253*'Service PJ'!BM253</f>
        <v>0</v>
      </c>
      <c r="AG253" s="1">
        <f>'Service shares'!BC253*'Service PJ'!BN253</f>
        <v>0</v>
      </c>
      <c r="AH253" s="1">
        <f>'Service shares'!BD253*'Service PJ'!BO253</f>
        <v>0</v>
      </c>
      <c r="AI253" s="1">
        <f>'Service shares'!BE253*'Service PJ'!BP253</f>
        <v>0</v>
      </c>
      <c r="AJ253" s="1">
        <f>'Service shares'!BF253*'Service PJ'!BQ253</f>
        <v>0</v>
      </c>
      <c r="AK253" s="1">
        <f>'Service shares'!BG253*'Service PJ'!BR253</f>
        <v>0</v>
      </c>
      <c r="AL253" s="1">
        <f>'Service shares'!BH253*'Service PJ'!BS253</f>
        <v>0</v>
      </c>
      <c r="AM253" s="1">
        <f>'Service shares'!BI253*'Service PJ'!BT253</f>
        <v>0</v>
      </c>
      <c r="AN253" s="1">
        <f>'Service shares'!BJ253*'Service PJ'!BU253</f>
        <v>0</v>
      </c>
      <c r="AO253" s="1">
        <f>'Service shares'!BK253*'Service PJ'!BV253</f>
        <v>0</v>
      </c>
      <c r="AP253" s="1">
        <f>'Service shares'!BL253*'Service PJ'!BW253</f>
        <v>0</v>
      </c>
      <c r="AQ253" s="1">
        <f>'Service shares'!BM253*'Service PJ'!BX253</f>
        <v>0</v>
      </c>
      <c r="AR253" s="1">
        <f>'Service shares'!BN253*'Service PJ'!BY253</f>
        <v>0</v>
      </c>
      <c r="AS253" s="2">
        <v>0</v>
      </c>
      <c r="AU253" t="str">
        <f t="shared" si="151"/>
        <v>\I: IMC_PRH_BFG</v>
      </c>
      <c r="AV253" s="1">
        <f t="shared" si="197"/>
        <v>1.0872589605017247</v>
      </c>
      <c r="AW253" s="1">
        <f t="shared" si="197"/>
        <v>1.0872589605017247</v>
      </c>
      <c r="AX253" s="1">
        <f t="shared" si="197"/>
        <v>1.0872589605017247</v>
      </c>
      <c r="AY253" s="1">
        <f t="shared" si="197"/>
        <v>1.0872589605017247</v>
      </c>
      <c r="AZ253" s="1">
        <f t="shared" si="197"/>
        <v>1.0872589605017247</v>
      </c>
      <c r="BA253" s="1">
        <f t="shared" si="197"/>
        <v>1.0872589605017247</v>
      </c>
      <c r="BB253" s="1">
        <f t="shared" si="197"/>
        <v>1.0872589605017247</v>
      </c>
      <c r="BC253" s="1">
        <f t="shared" si="197"/>
        <v>1.0872589605017247</v>
      </c>
      <c r="BD253" s="1">
        <f t="shared" si="197"/>
        <v>1.0872589605017247</v>
      </c>
      <c r="BE253" s="1">
        <f t="shared" si="197"/>
        <v>1.0872589605017247</v>
      </c>
      <c r="BF253" s="1">
        <f t="shared" si="197"/>
        <v>1.0872589605017247</v>
      </c>
      <c r="BG253" s="1">
        <f t="shared" si="197"/>
        <v>1.0872589605017247</v>
      </c>
      <c r="BH253" s="1">
        <f t="shared" si="197"/>
        <v>1.0872589605017247</v>
      </c>
      <c r="BI253" s="1">
        <f t="shared" si="197"/>
        <v>1.0872589605017247</v>
      </c>
      <c r="BJ253" s="1">
        <f t="shared" si="197"/>
        <v>1.0872589605017247</v>
      </c>
      <c r="BK253" s="1">
        <f t="shared" si="197"/>
        <v>1.0872589605017247</v>
      </c>
      <c r="BL253" s="1">
        <f t="shared" si="193"/>
        <v>1.0872589605017247</v>
      </c>
      <c r="BM253" s="1">
        <f t="shared" si="198"/>
        <v>1.0872589605017247</v>
      </c>
      <c r="BN253" s="1">
        <f t="shared" si="198"/>
        <v>1.0872589605017247</v>
      </c>
      <c r="BO253" s="1">
        <f t="shared" si="198"/>
        <v>1.0872589605017247</v>
      </c>
      <c r="BP253" s="1">
        <f t="shared" si="198"/>
        <v>1.0872589605017247</v>
      </c>
      <c r="BQ253" s="1">
        <f t="shared" si="198"/>
        <v>1.0872589605017247</v>
      </c>
      <c r="BR253" s="1">
        <f t="shared" si="198"/>
        <v>1.0872589605017247</v>
      </c>
      <c r="BS253" s="1">
        <f t="shared" si="198"/>
        <v>1.0872589605017247</v>
      </c>
      <c r="BT253" s="1">
        <f t="shared" si="198"/>
        <v>1.0872589605017247</v>
      </c>
      <c r="BU253" s="1">
        <f t="shared" si="198"/>
        <v>1.0872589605017247</v>
      </c>
      <c r="BV253" s="1">
        <f t="shared" si="198"/>
        <v>1.0872589605017247</v>
      </c>
      <c r="BW253" s="1">
        <f t="shared" si="198"/>
        <v>1.0872589605017247</v>
      </c>
      <c r="BX253" s="1">
        <f t="shared" si="198"/>
        <v>1.0872589605017247</v>
      </c>
      <c r="BY253" s="1">
        <f t="shared" si="198"/>
        <v>1.0872589605017247</v>
      </c>
      <c r="CC253" t="str">
        <f t="shared" si="184"/>
        <v>*</v>
      </c>
      <c r="CD253" t="str">
        <f t="shared" si="185"/>
        <v>\I: IMC_PRH_BFG</v>
      </c>
      <c r="CE253" t="str">
        <f>VLOOKUP(D253,'IND Balance'!$AM$5:$AN$21,2,FALSE)&amp;" - "&amp;VLOOKUP(E253,'MECS_Table 5.4'!$AF$18:$AG$30,2,FALSE)&amp;" - "&amp;VLOOKUP('Service PJ'!M253,'IND Balance'!$AM$22:$AN$32,2,FALSE)</f>
        <v>Mining and Construction - Process heat - BF Gas</v>
      </c>
      <c r="CF253" t="s">
        <v>109</v>
      </c>
      <c r="CG253" t="s">
        <v>110</v>
      </c>
      <c r="CL253" t="str">
        <f t="shared" si="186"/>
        <v>\I: IMC_PRH_BFG</v>
      </c>
      <c r="CM253" t="str">
        <f t="shared" si="187"/>
        <v>\I: IMC</v>
      </c>
      <c r="CN253" s="1" t="str">
        <f t="shared" si="152"/>
        <v/>
      </c>
      <c r="CO253" s="1" t="str">
        <f t="shared" si="153"/>
        <v/>
      </c>
      <c r="CP253" s="1" t="str">
        <f t="shared" si="154"/>
        <v/>
      </c>
      <c r="CQ253" s="1" t="str">
        <f t="shared" si="155"/>
        <v/>
      </c>
      <c r="CR253" s="1" t="str">
        <f t="shared" si="156"/>
        <v/>
      </c>
      <c r="CS253" s="1" t="str">
        <f t="shared" si="157"/>
        <v/>
      </c>
      <c r="CT253" s="1" t="str">
        <f t="shared" si="158"/>
        <v/>
      </c>
      <c r="CU253" s="1" t="str">
        <f t="shared" si="159"/>
        <v/>
      </c>
      <c r="CV253" s="1" t="str">
        <f t="shared" si="160"/>
        <v/>
      </c>
      <c r="CW253" s="1" t="str">
        <f t="shared" si="161"/>
        <v/>
      </c>
      <c r="CX253" s="1" t="str">
        <f t="shared" si="162"/>
        <v/>
      </c>
      <c r="CY253" s="1" t="str">
        <f t="shared" si="163"/>
        <v/>
      </c>
      <c r="CZ253" s="1" t="str">
        <f t="shared" si="164"/>
        <v/>
      </c>
      <c r="DA253" s="1" t="str">
        <f t="shared" si="165"/>
        <v/>
      </c>
      <c r="DB253" s="1" t="str">
        <f t="shared" si="166"/>
        <v/>
      </c>
      <c r="DC253" s="1" t="str">
        <f t="shared" si="167"/>
        <v/>
      </c>
      <c r="DD253" s="1" t="str">
        <f t="shared" si="168"/>
        <v/>
      </c>
      <c r="DE253" s="1" t="str">
        <f t="shared" si="169"/>
        <v/>
      </c>
      <c r="DF253" s="1" t="str">
        <f t="shared" si="170"/>
        <v/>
      </c>
      <c r="DG253" s="1" t="str">
        <f t="shared" si="171"/>
        <v/>
      </c>
      <c r="DH253" s="1" t="str">
        <f t="shared" si="172"/>
        <v/>
      </c>
      <c r="DI253" s="1" t="str">
        <f t="shared" si="173"/>
        <v/>
      </c>
      <c r="DJ253" s="1" t="str">
        <f t="shared" si="174"/>
        <v/>
      </c>
      <c r="DK253" s="1" t="str">
        <f t="shared" si="175"/>
        <v/>
      </c>
      <c r="DL253" s="1" t="str">
        <f t="shared" si="176"/>
        <v/>
      </c>
      <c r="DM253" s="1" t="str">
        <f t="shared" si="177"/>
        <v/>
      </c>
      <c r="DN253" s="1" t="str">
        <f t="shared" si="178"/>
        <v/>
      </c>
      <c r="DO253" s="1" t="str">
        <f t="shared" si="179"/>
        <v/>
      </c>
      <c r="DP253" s="1" t="str">
        <f t="shared" si="180"/>
        <v/>
      </c>
      <c r="DQ253" s="1" t="str">
        <f t="shared" si="181"/>
        <v/>
      </c>
      <c r="DR253" s="1">
        <v>3</v>
      </c>
      <c r="DS253" s="1" t="str">
        <f t="shared" si="188"/>
        <v/>
      </c>
      <c r="DT253" t="str">
        <f t="shared" si="189"/>
        <v/>
      </c>
    </row>
    <row r="254" spans="1:124" x14ac:dyDescent="0.45">
      <c r="A254" t="s">
        <v>159</v>
      </c>
      <c r="B254" t="str">
        <f>VLOOKUP(E254,'EPA_US9RT techs'!$R$26:$S$34,2,FALSE)</f>
        <v>OTH</v>
      </c>
      <c r="C254" t="str">
        <f>'Service shares'!A254</f>
        <v>BFG</v>
      </c>
      <c r="D254" t="str">
        <f>'Service shares'!B254</f>
        <v>IMC</v>
      </c>
      <c r="E254" t="str">
        <f>'Service shares'!C254</f>
        <v>PRC</v>
      </c>
      <c r="F254" s="1">
        <f>IFERROR(1/AVERAGEIFS('EPA_US9RT techs'!$I$2:$I$1718,'EPA_US9RT techs'!$J$2:$J$1718,'Service PJ'!$D254,'EPA_US9RT techs'!$K$2:$K$1718,'Service PJ'!$B254,'EPA_US9RT techs'!$L$2:$L$1718,'Service PJ'!$A254,'EPA_US9RT techs'!$C$2:$C$1718,"VDA_FLOP",'EPA_US9RT techs'!$F$2:$F$1718,'Service PJ'!F$1),1/AVERAGEIFS('EPA_US9RT techs'!$I$2:$I$1718,'EPA_US9RT techs'!$K$2:$K$1718,'Service PJ'!$B254,'EPA_US9RT techs'!$L$2:$L$1718,'Service PJ'!$A254,'EPA_US9RT techs'!$C$2:$C$1718,"VDA_FLOP",'EPA_US9RT techs'!$F$2:$F$1718,'Service PJ'!F$1))</f>
        <v>1</v>
      </c>
      <c r="G254" s="1">
        <f>IFERROR(IFERROR(1/AVERAGEIFS('EPA_US9RT techs'!$I$2:$I$1718,'EPA_US9RT techs'!$J$2:$J$1718,'Service PJ'!$D254,'EPA_US9RT techs'!$K$2:$K$1718,'Service PJ'!$B254,'EPA_US9RT techs'!$L$2:$L$1718,'Service PJ'!$A254,'EPA_US9RT techs'!$C$2:$C$1718,"VDA_FLOP",'EPA_US9RT techs'!$F$2:$F$1718,'Service PJ'!G$1),1/AVERAGEIFS('EPA_US9RT techs'!$I$2:$I$1718,'EPA_US9RT techs'!$K$2:$K$1718,'Service PJ'!$B254,'EPA_US9RT techs'!$L$2:$L$1718,'Service PJ'!$A254,'EPA_US9RT techs'!$C$2:$C$1718,"VDA_FLOP",'EPA_US9RT techs'!$F$2:$F$1718,'Service PJ'!G$1)),"")</f>
        <v>1.0637134050773318</v>
      </c>
      <c r="H254" s="1">
        <f>IFERROR(IFERROR(1/AVERAGEIFS('EPA_US9RT techs'!$I$2:$I$1718,'EPA_US9RT techs'!$J$2:$J$1718,'Service PJ'!$D254,'EPA_US9RT techs'!$K$2:$K$1718,'Service PJ'!$B254,'EPA_US9RT techs'!$L$2:$L$1718,'Service PJ'!$A254,'EPA_US9RT techs'!$C$2:$C$1718,"VDA_FLOP",'EPA_US9RT techs'!$F$2:$F$1718,'Service PJ'!H$1),1/AVERAGEIFS('EPA_US9RT techs'!$I$2:$I$1718,'EPA_US9RT techs'!$K$2:$K$1718,'Service PJ'!$B254,'EPA_US9RT techs'!$L$2:$L$1718,'Service PJ'!$A254,'EPA_US9RT techs'!$C$2:$C$1718,"VDA_FLOP",'EPA_US9RT techs'!$F$2:$F$1718,'Service PJ'!H$1)),"")</f>
        <v>1.0913240984665626</v>
      </c>
      <c r="I254" s="1">
        <f>IFERROR(IFERROR(1/AVERAGEIFS('EPA_US9RT techs'!$I$2:$I$1718,'EPA_US9RT techs'!$J$2:$J$1718,'Service PJ'!$D254,'EPA_US9RT techs'!$K$2:$K$1718,'Service PJ'!$B254,'EPA_US9RT techs'!$L$2:$L$1718,'Service PJ'!$A254,'EPA_US9RT techs'!$C$2:$C$1718,"VDA_FLOP",'EPA_US9RT techs'!$F$2:$F$1718,'Service PJ'!I$1),1/AVERAGEIFS('EPA_US9RT techs'!$I$2:$I$1718,'EPA_US9RT techs'!$K$2:$K$1718,'Service PJ'!$B254,'EPA_US9RT techs'!$L$2:$L$1718,'Service PJ'!$A254,'EPA_US9RT techs'!$C$2:$C$1718,"VDA_FLOP",'EPA_US9RT techs'!$F$2:$F$1718,'Service PJ'!I$1)),"")</f>
        <v>1.1212290208125226</v>
      </c>
      <c r="J254" s="1">
        <f>IFERROR(IFERROR(1/AVERAGEIFS('EPA_US9RT techs'!$I$2:$I$1718,'EPA_US9RT techs'!$J$2:$J$1718,'Service PJ'!$D254,'EPA_US9RT techs'!$K$2:$K$1718,'Service PJ'!$B254,'EPA_US9RT techs'!$L$2:$L$1718,'Service PJ'!$A254,'EPA_US9RT techs'!$C$2:$C$1718,"VDA_FLOP",'EPA_US9RT techs'!$F$2:$F$1718,'Service PJ'!J$1),1/AVERAGEIFS('EPA_US9RT techs'!$I$2:$I$1718,'EPA_US9RT techs'!$K$2:$K$1718,'Service PJ'!$B254,'EPA_US9RT techs'!$L$2:$L$1718,'Service PJ'!$A254,'EPA_US9RT techs'!$C$2:$C$1718,"VDA_FLOP",'EPA_US9RT techs'!$F$2:$F$1718,'Service PJ'!J$1)),"")</f>
        <v>1.1606646281756339</v>
      </c>
      <c r="L254" t="str">
        <f>IF(SUM(O254:AR254)=0,"\I: ","")&amp;'Service PJ'!D254&amp;"_"&amp;'Service PJ'!E254&amp;"_"&amp;'Service PJ'!C254</f>
        <v>\I: IMC_PRC_BFG</v>
      </c>
      <c r="M254" t="str">
        <f>"IND"&amp;'Service PJ'!C254</f>
        <v>INDBFG</v>
      </c>
      <c r="N254" t="str">
        <f t="shared" si="182"/>
        <v>\I: IMC</v>
      </c>
      <c r="O254" s="1">
        <f>'Service shares'!AK254*'Service PJ'!AV254</f>
        <v>0</v>
      </c>
      <c r="P254" s="1">
        <f>'Service shares'!AL254*'Service PJ'!AW254</f>
        <v>0</v>
      </c>
      <c r="Q254" s="1">
        <f>'Service shares'!AM254*'Service PJ'!AX254</f>
        <v>0</v>
      </c>
      <c r="R254" s="1">
        <f>'Service shares'!AN254*'Service PJ'!AY254</f>
        <v>0</v>
      </c>
      <c r="S254" s="1">
        <f>'Service shares'!AO254*'Service PJ'!AZ254</f>
        <v>0</v>
      </c>
      <c r="T254" s="1">
        <f>'Service shares'!AP254*'Service PJ'!BA254</f>
        <v>0</v>
      </c>
      <c r="U254" s="1">
        <f>'Service shares'!AQ254*'Service PJ'!BB254</f>
        <v>0</v>
      </c>
      <c r="V254" s="14">
        <f>'Service shares'!AR254*'Service PJ'!BC254</f>
        <v>0</v>
      </c>
      <c r="W254" s="1">
        <f>'Service shares'!AS254*'Service PJ'!BD254</f>
        <v>0</v>
      </c>
      <c r="X254" s="1">
        <f>'Service shares'!AT254*'Service PJ'!BE254</f>
        <v>0</v>
      </c>
      <c r="Y254" s="1">
        <f>'Service shares'!AU254*'Service PJ'!BF254</f>
        <v>0</v>
      </c>
      <c r="Z254" s="1">
        <f>'Service shares'!AV254*'Service PJ'!BG254</f>
        <v>0</v>
      </c>
      <c r="AA254" s="1">
        <f>'Service shares'!AW254*'Service PJ'!BH254</f>
        <v>0</v>
      </c>
      <c r="AB254" s="1">
        <f>'Service shares'!AX254*'Service PJ'!BI254</f>
        <v>0</v>
      </c>
      <c r="AC254" s="1">
        <f>'Service shares'!AY254*'Service PJ'!BJ254</f>
        <v>0</v>
      </c>
      <c r="AD254" s="1">
        <f>'Service shares'!AZ254*'Service PJ'!BK254</f>
        <v>0</v>
      </c>
      <c r="AE254" s="1">
        <f>'Service shares'!BA254*'Service PJ'!BL254</f>
        <v>0</v>
      </c>
      <c r="AF254" s="1">
        <f>'Service shares'!BB254*'Service PJ'!BM254</f>
        <v>0</v>
      </c>
      <c r="AG254" s="1">
        <f>'Service shares'!BC254*'Service PJ'!BN254</f>
        <v>0</v>
      </c>
      <c r="AH254" s="1">
        <f>'Service shares'!BD254*'Service PJ'!BO254</f>
        <v>0</v>
      </c>
      <c r="AI254" s="1">
        <f>'Service shares'!BE254*'Service PJ'!BP254</f>
        <v>0</v>
      </c>
      <c r="AJ254" s="1">
        <f>'Service shares'!BF254*'Service PJ'!BQ254</f>
        <v>0</v>
      </c>
      <c r="AK254" s="1">
        <f>'Service shares'!BG254*'Service PJ'!BR254</f>
        <v>0</v>
      </c>
      <c r="AL254" s="1">
        <f>'Service shares'!BH254*'Service PJ'!BS254</f>
        <v>0</v>
      </c>
      <c r="AM254" s="1">
        <f>'Service shares'!BI254*'Service PJ'!BT254</f>
        <v>0</v>
      </c>
      <c r="AN254" s="1">
        <f>'Service shares'!BJ254*'Service PJ'!BU254</f>
        <v>0</v>
      </c>
      <c r="AO254" s="1">
        <f>'Service shares'!BK254*'Service PJ'!BV254</f>
        <v>0</v>
      </c>
      <c r="AP254" s="1">
        <f>'Service shares'!BL254*'Service PJ'!BW254</f>
        <v>0</v>
      </c>
      <c r="AQ254" s="1">
        <f>'Service shares'!BM254*'Service PJ'!BX254</f>
        <v>0</v>
      </c>
      <c r="AR254" s="1">
        <f>'Service shares'!BN254*'Service PJ'!BY254</f>
        <v>0</v>
      </c>
      <c r="AS254" s="2">
        <v>0</v>
      </c>
      <c r="AU254" t="str">
        <f t="shared" si="151"/>
        <v>\I: IMC_PRC_BFG</v>
      </c>
      <c r="AV254" s="1">
        <f t="shared" si="197"/>
        <v>1.0637134050773318</v>
      </c>
      <c r="AW254" s="1">
        <f t="shared" si="197"/>
        <v>1.0637134050773318</v>
      </c>
      <c r="AX254" s="1">
        <f t="shared" si="197"/>
        <v>1.0637134050773318</v>
      </c>
      <c r="AY254" s="1">
        <f t="shared" si="197"/>
        <v>1.0637134050773318</v>
      </c>
      <c r="AZ254" s="1">
        <f t="shared" si="197"/>
        <v>1.0637134050773318</v>
      </c>
      <c r="BA254" s="1">
        <f t="shared" si="197"/>
        <v>1.0637134050773318</v>
      </c>
      <c r="BB254" s="1">
        <f t="shared" si="197"/>
        <v>1.0637134050773318</v>
      </c>
      <c r="BC254" s="1">
        <f t="shared" si="197"/>
        <v>1.0637134050773318</v>
      </c>
      <c r="BD254" s="1">
        <f t="shared" si="197"/>
        <v>1.0637134050773318</v>
      </c>
      <c r="BE254" s="1">
        <f t="shared" si="197"/>
        <v>1.0637134050773318</v>
      </c>
      <c r="BF254" s="1">
        <f t="shared" si="197"/>
        <v>1.0637134050773318</v>
      </c>
      <c r="BG254" s="1">
        <f t="shared" si="197"/>
        <v>1.0637134050773318</v>
      </c>
      <c r="BH254" s="1">
        <f t="shared" si="197"/>
        <v>1.0637134050773318</v>
      </c>
      <c r="BI254" s="1">
        <f t="shared" si="197"/>
        <v>1.0637134050773318</v>
      </c>
      <c r="BJ254" s="1">
        <f t="shared" si="197"/>
        <v>1.0637134050773318</v>
      </c>
      <c r="BK254" s="1">
        <f t="shared" si="197"/>
        <v>1.0637134050773318</v>
      </c>
      <c r="BL254" s="1">
        <f t="shared" si="193"/>
        <v>1.0637134050773318</v>
      </c>
      <c r="BM254" s="1">
        <f t="shared" si="198"/>
        <v>1.0637134050773318</v>
      </c>
      <c r="BN254" s="1">
        <f t="shared" si="198"/>
        <v>1.0637134050773318</v>
      </c>
      <c r="BO254" s="1">
        <f t="shared" si="198"/>
        <v>1.0637134050773318</v>
      </c>
      <c r="BP254" s="1">
        <f t="shared" si="198"/>
        <v>1.0637134050773318</v>
      </c>
      <c r="BQ254" s="1">
        <f t="shared" si="198"/>
        <v>1.0637134050773318</v>
      </c>
      <c r="BR254" s="1">
        <f t="shared" si="198"/>
        <v>1.0637134050773318</v>
      </c>
      <c r="BS254" s="1">
        <f t="shared" si="198"/>
        <v>1.0637134050773318</v>
      </c>
      <c r="BT254" s="1">
        <f t="shared" si="198"/>
        <v>1.0637134050773318</v>
      </c>
      <c r="BU254" s="1">
        <f t="shared" si="198"/>
        <v>1.0637134050773318</v>
      </c>
      <c r="BV254" s="1">
        <f t="shared" si="198"/>
        <v>1.0637134050773318</v>
      </c>
      <c r="BW254" s="1">
        <f t="shared" si="198"/>
        <v>1.0637134050773318</v>
      </c>
      <c r="BX254" s="1">
        <f t="shared" si="198"/>
        <v>1.0637134050773318</v>
      </c>
      <c r="BY254" s="1">
        <f t="shared" si="198"/>
        <v>1.0637134050773318</v>
      </c>
      <c r="CC254" t="str">
        <f t="shared" si="184"/>
        <v>*</v>
      </c>
      <c r="CD254" t="str">
        <f t="shared" si="185"/>
        <v>\I: IMC_PRC_BFG</v>
      </c>
      <c r="CE254" t="str">
        <f>VLOOKUP(D254,'IND Balance'!$AM$5:$AN$21,2,FALSE)&amp;" - "&amp;VLOOKUP(E254,'MECS_Table 5.4'!$AF$18:$AG$30,2,FALSE)&amp;" - "&amp;VLOOKUP('Service PJ'!M254,'IND Balance'!$AM$22:$AN$32,2,FALSE)</f>
        <v>Mining and Construction - Process Cool - BF Gas</v>
      </c>
      <c r="CF254" t="s">
        <v>109</v>
      </c>
      <c r="CG254" t="s">
        <v>110</v>
      </c>
      <c r="CL254" t="str">
        <f t="shared" si="186"/>
        <v>\I: IMC_PRC_BFG</v>
      </c>
      <c r="CM254" t="str">
        <f t="shared" si="187"/>
        <v>\I: IMC</v>
      </c>
      <c r="CN254" s="1" t="str">
        <f t="shared" si="152"/>
        <v/>
      </c>
      <c r="CO254" s="1" t="str">
        <f t="shared" si="153"/>
        <v/>
      </c>
      <c r="CP254" s="1" t="str">
        <f t="shared" si="154"/>
        <v/>
      </c>
      <c r="CQ254" s="1" t="str">
        <f t="shared" si="155"/>
        <v/>
      </c>
      <c r="CR254" s="1" t="str">
        <f t="shared" si="156"/>
        <v/>
      </c>
      <c r="CS254" s="1" t="str">
        <f t="shared" si="157"/>
        <v/>
      </c>
      <c r="CT254" s="1" t="str">
        <f t="shared" si="158"/>
        <v/>
      </c>
      <c r="CU254" s="1" t="str">
        <f t="shared" si="159"/>
        <v/>
      </c>
      <c r="CV254" s="1" t="str">
        <f t="shared" si="160"/>
        <v/>
      </c>
      <c r="CW254" s="1" t="str">
        <f t="shared" si="161"/>
        <v/>
      </c>
      <c r="CX254" s="1" t="str">
        <f t="shared" si="162"/>
        <v/>
      </c>
      <c r="CY254" s="1" t="str">
        <f t="shared" si="163"/>
        <v/>
      </c>
      <c r="CZ254" s="1" t="str">
        <f t="shared" si="164"/>
        <v/>
      </c>
      <c r="DA254" s="1" t="str">
        <f t="shared" si="165"/>
        <v/>
      </c>
      <c r="DB254" s="1" t="str">
        <f t="shared" si="166"/>
        <v/>
      </c>
      <c r="DC254" s="1" t="str">
        <f t="shared" si="167"/>
        <v/>
      </c>
      <c r="DD254" s="1" t="str">
        <f t="shared" si="168"/>
        <v/>
      </c>
      <c r="DE254" s="1" t="str">
        <f t="shared" si="169"/>
        <v/>
      </c>
      <c r="DF254" s="1" t="str">
        <f t="shared" si="170"/>
        <v/>
      </c>
      <c r="DG254" s="1" t="str">
        <f t="shared" si="171"/>
        <v/>
      </c>
      <c r="DH254" s="1" t="str">
        <f t="shared" si="172"/>
        <v/>
      </c>
      <c r="DI254" s="1" t="str">
        <f t="shared" si="173"/>
        <v/>
      </c>
      <c r="DJ254" s="1" t="str">
        <f t="shared" si="174"/>
        <v/>
      </c>
      <c r="DK254" s="1" t="str">
        <f t="shared" si="175"/>
        <v/>
      </c>
      <c r="DL254" s="1" t="str">
        <f t="shared" si="176"/>
        <v/>
      </c>
      <c r="DM254" s="1" t="str">
        <f t="shared" si="177"/>
        <v/>
      </c>
      <c r="DN254" s="1" t="str">
        <f t="shared" si="178"/>
        <v/>
      </c>
      <c r="DO254" s="1" t="str">
        <f t="shared" si="179"/>
        <v/>
      </c>
      <c r="DP254" s="1" t="str">
        <f t="shared" si="180"/>
        <v/>
      </c>
      <c r="DQ254" s="1" t="str">
        <f t="shared" si="181"/>
        <v/>
      </c>
      <c r="DR254" s="1">
        <v>3</v>
      </c>
      <c r="DS254" s="1" t="str">
        <f t="shared" si="188"/>
        <v/>
      </c>
      <c r="DT254" t="str">
        <f t="shared" si="189"/>
        <v/>
      </c>
    </row>
    <row r="255" spans="1:124" x14ac:dyDescent="0.45">
      <c r="A255" t="s">
        <v>159</v>
      </c>
      <c r="B255" t="str">
        <f>VLOOKUP(E255,'EPA_US9RT techs'!$R$26:$S$34,2,FALSE)</f>
        <v>MDR</v>
      </c>
      <c r="C255" t="str">
        <f>'Service shares'!A255</f>
        <v>BFG</v>
      </c>
      <c r="D255" t="str">
        <f>'Service shares'!B255</f>
        <v>IMC</v>
      </c>
      <c r="E255" t="str">
        <f>'Service shares'!C255</f>
        <v>MDR</v>
      </c>
      <c r="F255" s="1">
        <f>IFERROR(1/AVERAGEIFS('EPA_US9RT techs'!$I$2:$I$1718,'EPA_US9RT techs'!$J$2:$J$1718,'Service PJ'!$D255,'EPA_US9RT techs'!$K$2:$K$1718,'Service PJ'!$B255,'EPA_US9RT techs'!$L$2:$L$1718,'Service PJ'!$A255,'EPA_US9RT techs'!$C$2:$C$1718,"VDA_FLOP",'EPA_US9RT techs'!$F$2:$F$1718,'Service PJ'!F$1),1/AVERAGEIFS('EPA_US9RT techs'!$I$2:$I$1718,'EPA_US9RT techs'!$K$2:$K$1718,'Service PJ'!$B255,'EPA_US9RT techs'!$L$2:$L$1718,'Service PJ'!$A255,'EPA_US9RT techs'!$C$2:$C$1718,"VDA_FLOP",'EPA_US9RT techs'!$F$2:$F$1718,'Service PJ'!F$1))</f>
        <v>1</v>
      </c>
      <c r="G255" s="1">
        <f>IFERROR(IFERROR(1/AVERAGEIFS('EPA_US9RT techs'!$I$2:$I$1718,'EPA_US9RT techs'!$J$2:$J$1718,'Service PJ'!$D255,'EPA_US9RT techs'!$K$2:$K$1718,'Service PJ'!$B255,'EPA_US9RT techs'!$L$2:$L$1718,'Service PJ'!$A255,'EPA_US9RT techs'!$C$2:$C$1718,"VDA_FLOP",'EPA_US9RT techs'!$F$2:$F$1718,'Service PJ'!G$1),1/AVERAGEIFS('EPA_US9RT techs'!$I$2:$I$1718,'EPA_US9RT techs'!$K$2:$K$1718,'Service PJ'!$B255,'EPA_US9RT techs'!$L$2:$L$1718,'Service PJ'!$A255,'EPA_US9RT techs'!$C$2:$C$1718,"VDA_FLOP",'EPA_US9RT techs'!$F$2:$F$1718,'Service PJ'!G$1)),"")</f>
        <v>1.1388217223017412</v>
      </c>
      <c r="H255" s="1">
        <f>IFERROR(IFERROR(1/AVERAGEIFS('EPA_US9RT techs'!$I$2:$I$1718,'EPA_US9RT techs'!$J$2:$J$1718,'Service PJ'!$D255,'EPA_US9RT techs'!$K$2:$K$1718,'Service PJ'!$B255,'EPA_US9RT techs'!$L$2:$L$1718,'Service PJ'!$A255,'EPA_US9RT techs'!$C$2:$C$1718,"VDA_FLOP",'EPA_US9RT techs'!$F$2:$F$1718,'Service PJ'!H$1),1/AVERAGEIFS('EPA_US9RT techs'!$I$2:$I$1718,'EPA_US9RT techs'!$K$2:$K$1718,'Service PJ'!$B255,'EPA_US9RT techs'!$L$2:$L$1718,'Service PJ'!$A255,'EPA_US9RT techs'!$C$2:$C$1718,"VDA_FLOP",'EPA_US9RT techs'!$F$2:$F$1718,'Service PJ'!H$1)),"")</f>
        <v>1.1632591857224204</v>
      </c>
      <c r="I255" s="1">
        <f>IFERROR(IFERROR(1/AVERAGEIFS('EPA_US9RT techs'!$I$2:$I$1718,'EPA_US9RT techs'!$J$2:$J$1718,'Service PJ'!$D255,'EPA_US9RT techs'!$K$2:$K$1718,'Service PJ'!$B255,'EPA_US9RT techs'!$L$2:$L$1718,'Service PJ'!$A255,'EPA_US9RT techs'!$C$2:$C$1718,"VDA_FLOP",'EPA_US9RT techs'!$F$2:$F$1718,'Service PJ'!I$1),1/AVERAGEIFS('EPA_US9RT techs'!$I$2:$I$1718,'EPA_US9RT techs'!$K$2:$K$1718,'Service PJ'!$B255,'EPA_US9RT techs'!$L$2:$L$1718,'Service PJ'!$A255,'EPA_US9RT techs'!$C$2:$C$1718,"VDA_FLOP",'EPA_US9RT techs'!$F$2:$F$1718,'Service PJ'!I$1)),"")</f>
        <v>1.2121502722433231</v>
      </c>
      <c r="J255" s="1">
        <f>IFERROR(IFERROR(1/AVERAGEIFS('EPA_US9RT techs'!$I$2:$I$1718,'EPA_US9RT techs'!$J$2:$J$1718,'Service PJ'!$D255,'EPA_US9RT techs'!$K$2:$K$1718,'Service PJ'!$B255,'EPA_US9RT techs'!$L$2:$L$1718,'Service PJ'!$A255,'EPA_US9RT techs'!$C$2:$C$1718,"VDA_FLOP",'EPA_US9RT techs'!$F$2:$F$1718,'Service PJ'!J$1),1/AVERAGEIFS('EPA_US9RT techs'!$I$2:$I$1718,'EPA_US9RT techs'!$K$2:$K$1718,'Service PJ'!$B255,'EPA_US9RT techs'!$L$2:$L$1718,'Service PJ'!$A255,'EPA_US9RT techs'!$C$2:$C$1718,"VDA_FLOP",'EPA_US9RT techs'!$F$2:$F$1718,'Service PJ'!J$1)),"")</f>
        <v>1.2588235993737953</v>
      </c>
      <c r="L255" t="str">
        <f>IF(SUM(O255:AR255)=0,"\I: ","")&amp;'Service PJ'!D255&amp;"_"&amp;'Service PJ'!E255&amp;"_"&amp;'Service PJ'!C255</f>
        <v>\I: IMC_MDR_BFG</v>
      </c>
      <c r="M255" t="str">
        <f>"IND"&amp;'Service PJ'!C255</f>
        <v>INDBFG</v>
      </c>
      <c r="N255" t="str">
        <f t="shared" si="182"/>
        <v>\I: IMC</v>
      </c>
      <c r="O255" s="1">
        <f>'Service shares'!AK255*'Service PJ'!AV255</f>
        <v>0</v>
      </c>
      <c r="P255" s="1">
        <f>'Service shares'!AL255*'Service PJ'!AW255</f>
        <v>0</v>
      </c>
      <c r="Q255" s="1">
        <f>'Service shares'!AM255*'Service PJ'!AX255</f>
        <v>0</v>
      </c>
      <c r="R255" s="1">
        <f>'Service shares'!AN255*'Service PJ'!AY255</f>
        <v>0</v>
      </c>
      <c r="S255" s="1">
        <f>'Service shares'!AO255*'Service PJ'!AZ255</f>
        <v>0</v>
      </c>
      <c r="T255" s="1">
        <f>'Service shares'!AP255*'Service PJ'!BA255</f>
        <v>0</v>
      </c>
      <c r="U255" s="1">
        <f>'Service shares'!AQ255*'Service PJ'!BB255</f>
        <v>0</v>
      </c>
      <c r="V255" s="14">
        <f>'Service shares'!AR255*'Service PJ'!BC255</f>
        <v>0</v>
      </c>
      <c r="W255" s="1">
        <f>'Service shares'!AS255*'Service PJ'!BD255</f>
        <v>0</v>
      </c>
      <c r="X255" s="1">
        <f>'Service shares'!AT255*'Service PJ'!BE255</f>
        <v>0</v>
      </c>
      <c r="Y255" s="1">
        <f>'Service shares'!AU255*'Service PJ'!BF255</f>
        <v>0</v>
      </c>
      <c r="Z255" s="1">
        <f>'Service shares'!AV255*'Service PJ'!BG255</f>
        <v>0</v>
      </c>
      <c r="AA255" s="1">
        <f>'Service shares'!AW255*'Service PJ'!BH255</f>
        <v>0</v>
      </c>
      <c r="AB255" s="1">
        <f>'Service shares'!AX255*'Service PJ'!BI255</f>
        <v>0</v>
      </c>
      <c r="AC255" s="1">
        <f>'Service shares'!AY255*'Service PJ'!BJ255</f>
        <v>0</v>
      </c>
      <c r="AD255" s="1">
        <f>'Service shares'!AZ255*'Service PJ'!BK255</f>
        <v>0</v>
      </c>
      <c r="AE255" s="1">
        <f>'Service shares'!BA255*'Service PJ'!BL255</f>
        <v>0</v>
      </c>
      <c r="AF255" s="1">
        <f>'Service shares'!BB255*'Service PJ'!BM255</f>
        <v>0</v>
      </c>
      <c r="AG255" s="1">
        <f>'Service shares'!BC255*'Service PJ'!BN255</f>
        <v>0</v>
      </c>
      <c r="AH255" s="1">
        <f>'Service shares'!BD255*'Service PJ'!BO255</f>
        <v>0</v>
      </c>
      <c r="AI255" s="1">
        <f>'Service shares'!BE255*'Service PJ'!BP255</f>
        <v>0</v>
      </c>
      <c r="AJ255" s="1">
        <f>'Service shares'!BF255*'Service PJ'!BQ255</f>
        <v>0</v>
      </c>
      <c r="AK255" s="1">
        <f>'Service shares'!BG255*'Service PJ'!BR255</f>
        <v>0</v>
      </c>
      <c r="AL255" s="1">
        <f>'Service shares'!BH255*'Service PJ'!BS255</f>
        <v>0</v>
      </c>
      <c r="AM255" s="1">
        <f>'Service shares'!BI255*'Service PJ'!BT255</f>
        <v>0</v>
      </c>
      <c r="AN255" s="1">
        <f>'Service shares'!BJ255*'Service PJ'!BU255</f>
        <v>0</v>
      </c>
      <c r="AO255" s="1">
        <f>'Service shares'!BK255*'Service PJ'!BV255</f>
        <v>0</v>
      </c>
      <c r="AP255" s="1">
        <f>'Service shares'!BL255*'Service PJ'!BW255</f>
        <v>0</v>
      </c>
      <c r="AQ255" s="1">
        <f>'Service shares'!BM255*'Service PJ'!BX255</f>
        <v>0</v>
      </c>
      <c r="AR255" s="1">
        <f>'Service shares'!BN255*'Service PJ'!BY255</f>
        <v>0</v>
      </c>
      <c r="AS255" s="2">
        <v>0</v>
      </c>
      <c r="AU255" t="str">
        <f t="shared" si="151"/>
        <v>\I: IMC_MDR_BFG</v>
      </c>
      <c r="AV255" s="1">
        <f t="shared" si="197"/>
        <v>1.1388217223017412</v>
      </c>
      <c r="AW255" s="1">
        <f t="shared" si="197"/>
        <v>1.1388217223017412</v>
      </c>
      <c r="AX255" s="1">
        <f t="shared" si="197"/>
        <v>1.1388217223017412</v>
      </c>
      <c r="AY255" s="1">
        <f t="shared" si="197"/>
        <v>1.1388217223017412</v>
      </c>
      <c r="AZ255" s="1">
        <f t="shared" si="197"/>
        <v>1.1388217223017412</v>
      </c>
      <c r="BA255" s="1">
        <f t="shared" si="197"/>
        <v>1.1388217223017412</v>
      </c>
      <c r="BB255" s="1">
        <f t="shared" si="197"/>
        <v>1.1388217223017412</v>
      </c>
      <c r="BC255" s="1">
        <f t="shared" si="197"/>
        <v>1.1388217223017412</v>
      </c>
      <c r="BD255" s="1">
        <f t="shared" si="197"/>
        <v>1.1388217223017412</v>
      </c>
      <c r="BE255" s="1">
        <f t="shared" si="197"/>
        <v>1.1388217223017412</v>
      </c>
      <c r="BF255" s="1">
        <f t="shared" si="197"/>
        <v>1.1388217223017412</v>
      </c>
      <c r="BG255" s="1">
        <f t="shared" si="197"/>
        <v>1.1388217223017412</v>
      </c>
      <c r="BH255" s="1">
        <f t="shared" si="197"/>
        <v>1.1388217223017412</v>
      </c>
      <c r="BI255" s="1">
        <f t="shared" si="197"/>
        <v>1.1388217223017412</v>
      </c>
      <c r="BJ255" s="1">
        <f t="shared" si="197"/>
        <v>1.1388217223017412</v>
      </c>
      <c r="BK255" s="1">
        <f t="shared" si="197"/>
        <v>1.1388217223017412</v>
      </c>
      <c r="BL255" s="1">
        <f t="shared" si="193"/>
        <v>1.1388217223017412</v>
      </c>
      <c r="BM255" s="1">
        <f t="shared" si="198"/>
        <v>1.1388217223017412</v>
      </c>
      <c r="BN255" s="1">
        <f t="shared" si="198"/>
        <v>1.1388217223017412</v>
      </c>
      <c r="BO255" s="1">
        <f t="shared" si="198"/>
        <v>1.1388217223017412</v>
      </c>
      <c r="BP255" s="1">
        <f t="shared" si="198"/>
        <v>1.1388217223017412</v>
      </c>
      <c r="BQ255" s="1">
        <f t="shared" si="198"/>
        <v>1.1388217223017412</v>
      </c>
      <c r="BR255" s="1">
        <f t="shared" si="198"/>
        <v>1.1388217223017412</v>
      </c>
      <c r="BS255" s="1">
        <f t="shared" si="198"/>
        <v>1.1388217223017412</v>
      </c>
      <c r="BT255" s="1">
        <f t="shared" si="198"/>
        <v>1.1388217223017412</v>
      </c>
      <c r="BU255" s="1">
        <f t="shared" si="198"/>
        <v>1.1388217223017412</v>
      </c>
      <c r="BV255" s="1">
        <f t="shared" si="198"/>
        <v>1.1388217223017412</v>
      </c>
      <c r="BW255" s="1">
        <f t="shared" si="198"/>
        <v>1.1388217223017412</v>
      </c>
      <c r="BX255" s="1">
        <f t="shared" si="198"/>
        <v>1.1388217223017412</v>
      </c>
      <c r="BY255" s="1">
        <f t="shared" si="198"/>
        <v>1.1388217223017412</v>
      </c>
      <c r="CC255" t="str">
        <f t="shared" si="184"/>
        <v>*</v>
      </c>
      <c r="CD255" t="str">
        <f t="shared" si="185"/>
        <v>\I: IMC_MDR_BFG</v>
      </c>
      <c r="CE255" t="str">
        <f>VLOOKUP(D255,'IND Balance'!$AM$5:$AN$21,2,FALSE)&amp;" - "&amp;VLOOKUP(E255,'MECS_Table 5.4'!$AF$18:$AG$30,2,FALSE)&amp;" - "&amp;VLOOKUP('Service PJ'!M255,'IND Balance'!$AM$22:$AN$32,2,FALSE)</f>
        <v>Mining and Construction - Machine drive - BF Gas</v>
      </c>
      <c r="CF255" t="s">
        <v>109</v>
      </c>
      <c r="CG255" t="s">
        <v>110</v>
      </c>
      <c r="CL255" t="str">
        <f t="shared" si="186"/>
        <v>\I: IMC_MDR_BFG</v>
      </c>
      <c r="CM255" t="str">
        <f t="shared" si="187"/>
        <v>\I: IMC</v>
      </c>
      <c r="CN255" s="1" t="str">
        <f t="shared" si="152"/>
        <v/>
      </c>
      <c r="CO255" s="1" t="str">
        <f t="shared" si="153"/>
        <v/>
      </c>
      <c r="CP255" s="1" t="str">
        <f t="shared" si="154"/>
        <v/>
      </c>
      <c r="CQ255" s="1" t="str">
        <f t="shared" si="155"/>
        <v/>
      </c>
      <c r="CR255" s="1" t="str">
        <f t="shared" si="156"/>
        <v/>
      </c>
      <c r="CS255" s="1" t="str">
        <f t="shared" si="157"/>
        <v/>
      </c>
      <c r="CT255" s="1" t="str">
        <f t="shared" si="158"/>
        <v/>
      </c>
      <c r="CU255" s="1" t="str">
        <f t="shared" si="159"/>
        <v/>
      </c>
      <c r="CV255" s="1" t="str">
        <f t="shared" si="160"/>
        <v/>
      </c>
      <c r="CW255" s="1" t="str">
        <f t="shared" si="161"/>
        <v/>
      </c>
      <c r="CX255" s="1" t="str">
        <f t="shared" si="162"/>
        <v/>
      </c>
      <c r="CY255" s="1" t="str">
        <f t="shared" si="163"/>
        <v/>
      </c>
      <c r="CZ255" s="1" t="str">
        <f t="shared" si="164"/>
        <v/>
      </c>
      <c r="DA255" s="1" t="str">
        <f t="shared" si="165"/>
        <v/>
      </c>
      <c r="DB255" s="1" t="str">
        <f t="shared" si="166"/>
        <v/>
      </c>
      <c r="DC255" s="1" t="str">
        <f t="shared" si="167"/>
        <v/>
      </c>
      <c r="DD255" s="1" t="str">
        <f t="shared" si="168"/>
        <v/>
      </c>
      <c r="DE255" s="1" t="str">
        <f t="shared" si="169"/>
        <v/>
      </c>
      <c r="DF255" s="1" t="str">
        <f t="shared" si="170"/>
        <v/>
      </c>
      <c r="DG255" s="1" t="str">
        <f t="shared" si="171"/>
        <v/>
      </c>
      <c r="DH255" s="1" t="str">
        <f t="shared" si="172"/>
        <v/>
      </c>
      <c r="DI255" s="1" t="str">
        <f t="shared" si="173"/>
        <v/>
      </c>
      <c r="DJ255" s="1" t="str">
        <f t="shared" si="174"/>
        <v/>
      </c>
      <c r="DK255" s="1" t="str">
        <f t="shared" si="175"/>
        <v/>
      </c>
      <c r="DL255" s="1" t="str">
        <f t="shared" si="176"/>
        <v/>
      </c>
      <c r="DM255" s="1" t="str">
        <f t="shared" si="177"/>
        <v/>
      </c>
      <c r="DN255" s="1" t="str">
        <f t="shared" si="178"/>
        <v/>
      </c>
      <c r="DO255" s="1" t="str">
        <f t="shared" si="179"/>
        <v/>
      </c>
      <c r="DP255" s="1" t="str">
        <f t="shared" si="180"/>
        <v/>
      </c>
      <c r="DQ255" s="1" t="str">
        <f t="shared" si="181"/>
        <v/>
      </c>
      <c r="DR255" s="1">
        <v>3</v>
      </c>
      <c r="DS255" s="1" t="str">
        <f t="shared" si="188"/>
        <v/>
      </c>
      <c r="DT255" t="str">
        <f t="shared" si="189"/>
        <v/>
      </c>
    </row>
    <row r="256" spans="1:124" x14ac:dyDescent="0.45">
      <c r="A256" t="s">
        <v>159</v>
      </c>
      <c r="B256" t="str">
        <f>VLOOKUP(E256,'EPA_US9RT techs'!$R$26:$S$34,2,FALSE)</f>
        <v>PRH</v>
      </c>
      <c r="C256" t="str">
        <f>'Service shares'!A256</f>
        <v>BFG</v>
      </c>
      <c r="D256" t="str">
        <f>'Service shares'!B256</f>
        <v>IMC</v>
      </c>
      <c r="E256" t="str">
        <f>'Service shares'!C256</f>
        <v>OTP</v>
      </c>
      <c r="F256" s="1">
        <f>IFERROR(1/AVERAGEIFS('EPA_US9RT techs'!$I$2:$I$1718,'EPA_US9RT techs'!$J$2:$J$1718,'Service PJ'!$D256,'EPA_US9RT techs'!$K$2:$K$1718,'Service PJ'!$B256,'EPA_US9RT techs'!$L$2:$L$1718,'Service PJ'!$A256,'EPA_US9RT techs'!$C$2:$C$1718,"VDA_FLOP",'EPA_US9RT techs'!$F$2:$F$1718,'Service PJ'!F$1),1/AVERAGEIFS('EPA_US9RT techs'!$I$2:$I$1718,'EPA_US9RT techs'!$K$2:$K$1718,'Service PJ'!$B256,'EPA_US9RT techs'!$L$2:$L$1718,'Service PJ'!$A256,'EPA_US9RT techs'!$C$2:$C$1718,"VDA_FLOP",'EPA_US9RT techs'!$F$2:$F$1718,'Service PJ'!F$1))</f>
        <v>1</v>
      </c>
      <c r="G256" s="1">
        <f>IFERROR(IFERROR(1/AVERAGEIFS('EPA_US9RT techs'!$I$2:$I$1718,'EPA_US9RT techs'!$J$2:$J$1718,'Service PJ'!$D256,'EPA_US9RT techs'!$K$2:$K$1718,'Service PJ'!$B256,'EPA_US9RT techs'!$L$2:$L$1718,'Service PJ'!$A256,'EPA_US9RT techs'!$C$2:$C$1718,"VDA_FLOP",'EPA_US9RT techs'!$F$2:$F$1718,'Service PJ'!G$1),1/AVERAGEIFS('EPA_US9RT techs'!$I$2:$I$1718,'EPA_US9RT techs'!$K$2:$K$1718,'Service PJ'!$B256,'EPA_US9RT techs'!$L$2:$L$1718,'Service PJ'!$A256,'EPA_US9RT techs'!$C$2:$C$1718,"VDA_FLOP",'EPA_US9RT techs'!$F$2:$F$1718,'Service PJ'!G$1)),"")</f>
        <v>1.0872589605017247</v>
      </c>
      <c r="H256" s="1">
        <f>IFERROR(IFERROR(1/AVERAGEIFS('EPA_US9RT techs'!$I$2:$I$1718,'EPA_US9RT techs'!$J$2:$J$1718,'Service PJ'!$D256,'EPA_US9RT techs'!$K$2:$K$1718,'Service PJ'!$B256,'EPA_US9RT techs'!$L$2:$L$1718,'Service PJ'!$A256,'EPA_US9RT techs'!$C$2:$C$1718,"VDA_FLOP",'EPA_US9RT techs'!$F$2:$F$1718,'Service PJ'!H$1),1/AVERAGEIFS('EPA_US9RT techs'!$I$2:$I$1718,'EPA_US9RT techs'!$K$2:$K$1718,'Service PJ'!$B256,'EPA_US9RT techs'!$L$2:$L$1718,'Service PJ'!$A256,'EPA_US9RT techs'!$C$2:$C$1718,"VDA_FLOP",'EPA_US9RT techs'!$F$2:$F$1718,'Service PJ'!H$1)),"")</f>
        <v>1.1271373775024636</v>
      </c>
      <c r="I256" s="1">
        <f>IFERROR(IFERROR(1/AVERAGEIFS('EPA_US9RT techs'!$I$2:$I$1718,'EPA_US9RT techs'!$J$2:$J$1718,'Service PJ'!$D256,'EPA_US9RT techs'!$K$2:$K$1718,'Service PJ'!$B256,'EPA_US9RT techs'!$L$2:$L$1718,'Service PJ'!$A256,'EPA_US9RT techs'!$C$2:$C$1718,"VDA_FLOP",'EPA_US9RT techs'!$F$2:$F$1718,'Service PJ'!I$1),1/AVERAGEIFS('EPA_US9RT techs'!$I$2:$I$1718,'EPA_US9RT techs'!$K$2:$K$1718,'Service PJ'!$B256,'EPA_US9RT techs'!$L$2:$L$1718,'Service PJ'!$A256,'EPA_US9RT techs'!$C$2:$C$1718,"VDA_FLOP",'EPA_US9RT techs'!$F$2:$F$1718,'Service PJ'!I$1)),"")</f>
        <v>1.1943931903601912</v>
      </c>
      <c r="J256" s="1">
        <f>IFERROR(IFERROR(1/AVERAGEIFS('EPA_US9RT techs'!$I$2:$I$1718,'EPA_US9RT techs'!$J$2:$J$1718,'Service PJ'!$D256,'EPA_US9RT techs'!$K$2:$K$1718,'Service PJ'!$B256,'EPA_US9RT techs'!$L$2:$L$1718,'Service PJ'!$A256,'EPA_US9RT techs'!$C$2:$C$1718,"VDA_FLOP",'EPA_US9RT techs'!$F$2:$F$1718,'Service PJ'!J$1),1/AVERAGEIFS('EPA_US9RT techs'!$I$2:$I$1718,'EPA_US9RT techs'!$K$2:$K$1718,'Service PJ'!$B256,'EPA_US9RT techs'!$L$2:$L$1718,'Service PJ'!$A256,'EPA_US9RT techs'!$C$2:$C$1718,"VDA_FLOP",'EPA_US9RT techs'!$F$2:$F$1718,'Service PJ'!J$1)),"")</f>
        <v>1.2428596188316954</v>
      </c>
      <c r="L256" t="str">
        <f>IF(SUM(O256:AR256)=0,"\I: ","")&amp;'Service PJ'!D256&amp;"_"&amp;'Service PJ'!E256&amp;"_"&amp;'Service PJ'!C256</f>
        <v>\I: IMC_OTP_BFG</v>
      </c>
      <c r="M256" t="str">
        <f>"IND"&amp;'Service PJ'!C256</f>
        <v>INDBFG</v>
      </c>
      <c r="N256" t="str">
        <f t="shared" si="182"/>
        <v>\I: IMC</v>
      </c>
      <c r="O256" s="1">
        <f>'Service shares'!AK256*'Service PJ'!AV256</f>
        <v>0</v>
      </c>
      <c r="P256" s="1">
        <f>'Service shares'!AL256*'Service PJ'!AW256</f>
        <v>0</v>
      </c>
      <c r="Q256" s="1">
        <f>'Service shares'!AM256*'Service PJ'!AX256</f>
        <v>0</v>
      </c>
      <c r="R256" s="1">
        <f>'Service shares'!AN256*'Service PJ'!AY256</f>
        <v>0</v>
      </c>
      <c r="S256" s="1">
        <f>'Service shares'!AO256*'Service PJ'!AZ256</f>
        <v>0</v>
      </c>
      <c r="T256" s="1">
        <f>'Service shares'!AP256*'Service PJ'!BA256</f>
        <v>0</v>
      </c>
      <c r="U256" s="1">
        <f>'Service shares'!AQ256*'Service PJ'!BB256</f>
        <v>0</v>
      </c>
      <c r="V256" s="14">
        <f>'Service shares'!AR256*'Service PJ'!BC256</f>
        <v>0</v>
      </c>
      <c r="W256" s="1">
        <f>'Service shares'!AS256*'Service PJ'!BD256</f>
        <v>0</v>
      </c>
      <c r="X256" s="1">
        <f>'Service shares'!AT256*'Service PJ'!BE256</f>
        <v>0</v>
      </c>
      <c r="Y256" s="1">
        <f>'Service shares'!AU256*'Service PJ'!BF256</f>
        <v>0</v>
      </c>
      <c r="Z256" s="1">
        <f>'Service shares'!AV256*'Service PJ'!BG256</f>
        <v>0</v>
      </c>
      <c r="AA256" s="1">
        <f>'Service shares'!AW256*'Service PJ'!BH256</f>
        <v>0</v>
      </c>
      <c r="AB256" s="1">
        <f>'Service shares'!AX256*'Service PJ'!BI256</f>
        <v>0</v>
      </c>
      <c r="AC256" s="1">
        <f>'Service shares'!AY256*'Service PJ'!BJ256</f>
        <v>0</v>
      </c>
      <c r="AD256" s="1">
        <f>'Service shares'!AZ256*'Service PJ'!BK256</f>
        <v>0</v>
      </c>
      <c r="AE256" s="1">
        <f>'Service shares'!BA256*'Service PJ'!BL256</f>
        <v>0</v>
      </c>
      <c r="AF256" s="1">
        <f>'Service shares'!BB256*'Service PJ'!BM256</f>
        <v>0</v>
      </c>
      <c r="AG256" s="1">
        <f>'Service shares'!BC256*'Service PJ'!BN256</f>
        <v>0</v>
      </c>
      <c r="AH256" s="1">
        <f>'Service shares'!BD256*'Service PJ'!BO256</f>
        <v>0</v>
      </c>
      <c r="AI256" s="1">
        <f>'Service shares'!BE256*'Service PJ'!BP256</f>
        <v>0</v>
      </c>
      <c r="AJ256" s="1">
        <f>'Service shares'!BF256*'Service PJ'!BQ256</f>
        <v>0</v>
      </c>
      <c r="AK256" s="1">
        <f>'Service shares'!BG256*'Service PJ'!BR256</f>
        <v>0</v>
      </c>
      <c r="AL256" s="1">
        <f>'Service shares'!BH256*'Service PJ'!BS256</f>
        <v>0</v>
      </c>
      <c r="AM256" s="1">
        <f>'Service shares'!BI256*'Service PJ'!BT256</f>
        <v>0</v>
      </c>
      <c r="AN256" s="1">
        <f>'Service shares'!BJ256*'Service PJ'!BU256</f>
        <v>0</v>
      </c>
      <c r="AO256" s="1">
        <f>'Service shares'!BK256*'Service PJ'!BV256</f>
        <v>0</v>
      </c>
      <c r="AP256" s="1">
        <f>'Service shares'!BL256*'Service PJ'!BW256</f>
        <v>0</v>
      </c>
      <c r="AQ256" s="1">
        <f>'Service shares'!BM256*'Service PJ'!BX256</f>
        <v>0</v>
      </c>
      <c r="AR256" s="1">
        <f>'Service shares'!BN256*'Service PJ'!BY256</f>
        <v>0</v>
      </c>
      <c r="AS256" s="2">
        <v>0</v>
      </c>
      <c r="AU256" t="str">
        <f t="shared" si="151"/>
        <v>\I: IMC_OTP_BFG</v>
      </c>
      <c r="AV256" s="1">
        <f t="shared" si="197"/>
        <v>1.0872589605017247</v>
      </c>
      <c r="AW256" s="1">
        <f t="shared" si="197"/>
        <v>1.0872589605017247</v>
      </c>
      <c r="AX256" s="1">
        <f t="shared" si="197"/>
        <v>1.0872589605017247</v>
      </c>
      <c r="AY256" s="1">
        <f t="shared" si="197"/>
        <v>1.0872589605017247</v>
      </c>
      <c r="AZ256" s="1">
        <f t="shared" si="197"/>
        <v>1.0872589605017247</v>
      </c>
      <c r="BA256" s="1">
        <f t="shared" si="197"/>
        <v>1.0872589605017247</v>
      </c>
      <c r="BB256" s="1">
        <f t="shared" si="197"/>
        <v>1.0872589605017247</v>
      </c>
      <c r="BC256" s="1">
        <f t="shared" si="197"/>
        <v>1.0872589605017247</v>
      </c>
      <c r="BD256" s="1">
        <f t="shared" si="197"/>
        <v>1.0872589605017247</v>
      </c>
      <c r="BE256" s="1">
        <f t="shared" si="197"/>
        <v>1.0872589605017247</v>
      </c>
      <c r="BF256" s="1">
        <f t="shared" si="197"/>
        <v>1.0872589605017247</v>
      </c>
      <c r="BG256" s="1">
        <f t="shared" si="197"/>
        <v>1.0872589605017247</v>
      </c>
      <c r="BH256" s="1">
        <f t="shared" si="197"/>
        <v>1.0872589605017247</v>
      </c>
      <c r="BI256" s="1">
        <f t="shared" si="197"/>
        <v>1.0872589605017247</v>
      </c>
      <c r="BJ256" s="1">
        <f t="shared" si="197"/>
        <v>1.0872589605017247</v>
      </c>
      <c r="BK256" s="1">
        <f t="shared" si="197"/>
        <v>1.0872589605017247</v>
      </c>
      <c r="BL256" s="1">
        <f t="shared" si="193"/>
        <v>1.0872589605017247</v>
      </c>
      <c r="BM256" s="1">
        <f t="shared" si="198"/>
        <v>1.0872589605017247</v>
      </c>
      <c r="BN256" s="1">
        <f t="shared" si="198"/>
        <v>1.0872589605017247</v>
      </c>
      <c r="BO256" s="1">
        <f t="shared" si="198"/>
        <v>1.0872589605017247</v>
      </c>
      <c r="BP256" s="1">
        <f t="shared" si="198"/>
        <v>1.0872589605017247</v>
      </c>
      <c r="BQ256" s="1">
        <f t="shared" si="198"/>
        <v>1.0872589605017247</v>
      </c>
      <c r="BR256" s="1">
        <f t="shared" si="198"/>
        <v>1.0872589605017247</v>
      </c>
      <c r="BS256" s="1">
        <f t="shared" si="198"/>
        <v>1.0872589605017247</v>
      </c>
      <c r="BT256" s="1">
        <f t="shared" si="198"/>
        <v>1.0872589605017247</v>
      </c>
      <c r="BU256" s="1">
        <f t="shared" si="198"/>
        <v>1.0872589605017247</v>
      </c>
      <c r="BV256" s="1">
        <f t="shared" si="198"/>
        <v>1.0872589605017247</v>
      </c>
      <c r="BW256" s="1">
        <f t="shared" si="198"/>
        <v>1.0872589605017247</v>
      </c>
      <c r="BX256" s="1">
        <f t="shared" si="198"/>
        <v>1.0872589605017247</v>
      </c>
      <c r="BY256" s="1">
        <f t="shared" si="198"/>
        <v>1.0872589605017247</v>
      </c>
      <c r="CC256" t="str">
        <f t="shared" si="184"/>
        <v>*</v>
      </c>
      <c r="CD256" t="str">
        <f t="shared" si="185"/>
        <v>\I: IMC_OTP_BFG</v>
      </c>
      <c r="CE256" t="str">
        <f>VLOOKUP(D256,'IND Balance'!$AM$5:$AN$21,2,FALSE)&amp;" - "&amp;VLOOKUP(E256,'MECS_Table 5.4'!$AF$18:$AG$30,2,FALSE)&amp;" - "&amp;VLOOKUP('Service PJ'!M256,'IND Balance'!$AM$22:$AN$32,2,FALSE)</f>
        <v>Mining and Construction - Other process - BF Gas</v>
      </c>
      <c r="CF256" t="s">
        <v>109</v>
      </c>
      <c r="CG256" t="s">
        <v>110</v>
      </c>
      <c r="CL256" t="str">
        <f t="shared" si="186"/>
        <v>\I: IMC_OTP_BFG</v>
      </c>
      <c r="CM256" t="str">
        <f t="shared" si="187"/>
        <v>\I: IMC</v>
      </c>
      <c r="CN256" s="1" t="str">
        <f t="shared" si="152"/>
        <v/>
      </c>
      <c r="CO256" s="1" t="str">
        <f t="shared" si="153"/>
        <v/>
      </c>
      <c r="CP256" s="1" t="str">
        <f t="shared" si="154"/>
        <v/>
      </c>
      <c r="CQ256" s="1" t="str">
        <f t="shared" si="155"/>
        <v/>
      </c>
      <c r="CR256" s="1" t="str">
        <f t="shared" si="156"/>
        <v/>
      </c>
      <c r="CS256" s="1" t="str">
        <f t="shared" si="157"/>
        <v/>
      </c>
      <c r="CT256" s="1" t="str">
        <f t="shared" si="158"/>
        <v/>
      </c>
      <c r="CU256" s="1" t="str">
        <f t="shared" si="159"/>
        <v/>
      </c>
      <c r="CV256" s="1" t="str">
        <f t="shared" si="160"/>
        <v/>
      </c>
      <c r="CW256" s="1" t="str">
        <f t="shared" si="161"/>
        <v/>
      </c>
      <c r="CX256" s="1" t="str">
        <f t="shared" si="162"/>
        <v/>
      </c>
      <c r="CY256" s="1" t="str">
        <f t="shared" si="163"/>
        <v/>
      </c>
      <c r="CZ256" s="1" t="str">
        <f t="shared" si="164"/>
        <v/>
      </c>
      <c r="DA256" s="1" t="str">
        <f t="shared" si="165"/>
        <v/>
      </c>
      <c r="DB256" s="1" t="str">
        <f t="shared" si="166"/>
        <v/>
      </c>
      <c r="DC256" s="1" t="str">
        <f t="shared" si="167"/>
        <v/>
      </c>
      <c r="DD256" s="1" t="str">
        <f t="shared" si="168"/>
        <v/>
      </c>
      <c r="DE256" s="1" t="str">
        <f t="shared" si="169"/>
        <v/>
      </c>
      <c r="DF256" s="1" t="str">
        <f t="shared" si="170"/>
        <v/>
      </c>
      <c r="DG256" s="1" t="str">
        <f t="shared" si="171"/>
        <v/>
      </c>
      <c r="DH256" s="1" t="str">
        <f t="shared" si="172"/>
        <v/>
      </c>
      <c r="DI256" s="1" t="str">
        <f t="shared" si="173"/>
        <v/>
      </c>
      <c r="DJ256" s="1" t="str">
        <f t="shared" si="174"/>
        <v/>
      </c>
      <c r="DK256" s="1" t="str">
        <f t="shared" si="175"/>
        <v/>
      </c>
      <c r="DL256" s="1" t="str">
        <f t="shared" si="176"/>
        <v/>
      </c>
      <c r="DM256" s="1" t="str">
        <f t="shared" si="177"/>
        <v/>
      </c>
      <c r="DN256" s="1" t="str">
        <f t="shared" si="178"/>
        <v/>
      </c>
      <c r="DO256" s="1" t="str">
        <f t="shared" si="179"/>
        <v/>
      </c>
      <c r="DP256" s="1" t="str">
        <f t="shared" si="180"/>
        <v/>
      </c>
      <c r="DQ256" s="1" t="str">
        <f t="shared" si="181"/>
        <v/>
      </c>
      <c r="DR256" s="1">
        <v>3</v>
      </c>
      <c r="DS256" s="1" t="str">
        <f t="shared" si="188"/>
        <v/>
      </c>
      <c r="DT256" t="str">
        <f t="shared" si="189"/>
        <v/>
      </c>
    </row>
    <row r="257" spans="1:124" x14ac:dyDescent="0.45">
      <c r="A257" t="s">
        <v>159</v>
      </c>
      <c r="B257" t="str">
        <f>VLOOKUP(E257,'EPA_US9RT techs'!$R$26:$S$34,2,FALSE)</f>
        <v>OTH</v>
      </c>
      <c r="C257" t="str">
        <f>'Service shares'!A257</f>
        <v>BFG</v>
      </c>
      <c r="D257" t="str">
        <f>'Service shares'!B257</f>
        <v>IMC</v>
      </c>
      <c r="E257" t="str">
        <f>'Service shares'!C257</f>
        <v>SPC</v>
      </c>
      <c r="F257" s="1">
        <f>IFERROR(1/AVERAGEIFS('EPA_US9RT techs'!$I$2:$I$1718,'EPA_US9RT techs'!$J$2:$J$1718,'Service PJ'!$D257,'EPA_US9RT techs'!$K$2:$K$1718,'Service PJ'!$B257,'EPA_US9RT techs'!$L$2:$L$1718,'Service PJ'!$A257,'EPA_US9RT techs'!$C$2:$C$1718,"VDA_FLOP",'EPA_US9RT techs'!$F$2:$F$1718,'Service PJ'!F$1),1/AVERAGEIFS('EPA_US9RT techs'!$I$2:$I$1718,'EPA_US9RT techs'!$K$2:$K$1718,'Service PJ'!$B257,'EPA_US9RT techs'!$L$2:$L$1718,'Service PJ'!$A257,'EPA_US9RT techs'!$C$2:$C$1718,"VDA_FLOP",'EPA_US9RT techs'!$F$2:$F$1718,'Service PJ'!F$1))</f>
        <v>1</v>
      </c>
      <c r="G257" s="1">
        <f>IFERROR(IFERROR(1/AVERAGEIFS('EPA_US9RT techs'!$I$2:$I$1718,'EPA_US9RT techs'!$J$2:$J$1718,'Service PJ'!$D257,'EPA_US9RT techs'!$K$2:$K$1718,'Service PJ'!$B257,'EPA_US9RT techs'!$L$2:$L$1718,'Service PJ'!$A257,'EPA_US9RT techs'!$C$2:$C$1718,"VDA_FLOP",'EPA_US9RT techs'!$F$2:$F$1718,'Service PJ'!G$1),1/AVERAGEIFS('EPA_US9RT techs'!$I$2:$I$1718,'EPA_US9RT techs'!$K$2:$K$1718,'Service PJ'!$B257,'EPA_US9RT techs'!$L$2:$L$1718,'Service PJ'!$A257,'EPA_US9RT techs'!$C$2:$C$1718,"VDA_FLOP",'EPA_US9RT techs'!$F$2:$F$1718,'Service PJ'!G$1)),"")</f>
        <v>1.0637134050773318</v>
      </c>
      <c r="H257" s="1">
        <f>IFERROR(IFERROR(1/AVERAGEIFS('EPA_US9RT techs'!$I$2:$I$1718,'EPA_US9RT techs'!$J$2:$J$1718,'Service PJ'!$D257,'EPA_US9RT techs'!$K$2:$K$1718,'Service PJ'!$B257,'EPA_US9RT techs'!$L$2:$L$1718,'Service PJ'!$A257,'EPA_US9RT techs'!$C$2:$C$1718,"VDA_FLOP",'EPA_US9RT techs'!$F$2:$F$1718,'Service PJ'!H$1),1/AVERAGEIFS('EPA_US9RT techs'!$I$2:$I$1718,'EPA_US9RT techs'!$K$2:$K$1718,'Service PJ'!$B257,'EPA_US9RT techs'!$L$2:$L$1718,'Service PJ'!$A257,'EPA_US9RT techs'!$C$2:$C$1718,"VDA_FLOP",'EPA_US9RT techs'!$F$2:$F$1718,'Service PJ'!H$1)),"")</f>
        <v>1.0913240984665626</v>
      </c>
      <c r="I257" s="1">
        <f>IFERROR(IFERROR(1/AVERAGEIFS('EPA_US9RT techs'!$I$2:$I$1718,'EPA_US9RT techs'!$J$2:$J$1718,'Service PJ'!$D257,'EPA_US9RT techs'!$K$2:$K$1718,'Service PJ'!$B257,'EPA_US9RT techs'!$L$2:$L$1718,'Service PJ'!$A257,'EPA_US9RT techs'!$C$2:$C$1718,"VDA_FLOP",'EPA_US9RT techs'!$F$2:$F$1718,'Service PJ'!I$1),1/AVERAGEIFS('EPA_US9RT techs'!$I$2:$I$1718,'EPA_US9RT techs'!$K$2:$K$1718,'Service PJ'!$B257,'EPA_US9RT techs'!$L$2:$L$1718,'Service PJ'!$A257,'EPA_US9RT techs'!$C$2:$C$1718,"VDA_FLOP",'EPA_US9RT techs'!$F$2:$F$1718,'Service PJ'!I$1)),"")</f>
        <v>1.1212290208125226</v>
      </c>
      <c r="J257" s="1">
        <f>IFERROR(IFERROR(1/AVERAGEIFS('EPA_US9RT techs'!$I$2:$I$1718,'EPA_US9RT techs'!$J$2:$J$1718,'Service PJ'!$D257,'EPA_US9RT techs'!$K$2:$K$1718,'Service PJ'!$B257,'EPA_US9RT techs'!$L$2:$L$1718,'Service PJ'!$A257,'EPA_US9RT techs'!$C$2:$C$1718,"VDA_FLOP",'EPA_US9RT techs'!$F$2:$F$1718,'Service PJ'!J$1),1/AVERAGEIFS('EPA_US9RT techs'!$I$2:$I$1718,'EPA_US9RT techs'!$K$2:$K$1718,'Service PJ'!$B257,'EPA_US9RT techs'!$L$2:$L$1718,'Service PJ'!$A257,'EPA_US9RT techs'!$C$2:$C$1718,"VDA_FLOP",'EPA_US9RT techs'!$F$2:$F$1718,'Service PJ'!J$1)),"")</f>
        <v>1.1606646281756339</v>
      </c>
      <c r="L257" t="str">
        <f>IF(SUM(O257:AR257)=0,"\I: ","")&amp;'Service PJ'!D257&amp;"_"&amp;'Service PJ'!E257&amp;"_"&amp;'Service PJ'!C257</f>
        <v>\I: IMC_SPC_BFG</v>
      </c>
      <c r="M257" t="str">
        <f>"IND"&amp;'Service PJ'!C257</f>
        <v>INDBFG</v>
      </c>
      <c r="N257" t="str">
        <f t="shared" si="182"/>
        <v>\I: IMC</v>
      </c>
      <c r="O257" s="1">
        <f>'Service shares'!AK257*'Service PJ'!AV257</f>
        <v>0</v>
      </c>
      <c r="P257" s="1">
        <f>'Service shares'!AL257*'Service PJ'!AW257</f>
        <v>0</v>
      </c>
      <c r="Q257" s="1">
        <f>'Service shares'!AM257*'Service PJ'!AX257</f>
        <v>0</v>
      </c>
      <c r="R257" s="1">
        <f>'Service shares'!AN257*'Service PJ'!AY257</f>
        <v>0</v>
      </c>
      <c r="S257" s="1">
        <f>'Service shares'!AO257*'Service PJ'!AZ257</f>
        <v>0</v>
      </c>
      <c r="T257" s="1">
        <f>'Service shares'!AP257*'Service PJ'!BA257</f>
        <v>0</v>
      </c>
      <c r="U257" s="1">
        <f>'Service shares'!AQ257*'Service PJ'!BB257</f>
        <v>0</v>
      </c>
      <c r="V257" s="14">
        <f>'Service shares'!AR257*'Service PJ'!BC257</f>
        <v>0</v>
      </c>
      <c r="W257" s="1">
        <f>'Service shares'!AS257*'Service PJ'!BD257</f>
        <v>0</v>
      </c>
      <c r="X257" s="1">
        <f>'Service shares'!AT257*'Service PJ'!BE257</f>
        <v>0</v>
      </c>
      <c r="Y257" s="1">
        <f>'Service shares'!AU257*'Service PJ'!BF257</f>
        <v>0</v>
      </c>
      <c r="Z257" s="1">
        <f>'Service shares'!AV257*'Service PJ'!BG257</f>
        <v>0</v>
      </c>
      <c r="AA257" s="1">
        <f>'Service shares'!AW257*'Service PJ'!BH257</f>
        <v>0</v>
      </c>
      <c r="AB257" s="1">
        <f>'Service shares'!AX257*'Service PJ'!BI257</f>
        <v>0</v>
      </c>
      <c r="AC257" s="1">
        <f>'Service shares'!AY257*'Service PJ'!BJ257</f>
        <v>0</v>
      </c>
      <c r="AD257" s="1">
        <f>'Service shares'!AZ257*'Service PJ'!BK257</f>
        <v>0</v>
      </c>
      <c r="AE257" s="1">
        <f>'Service shares'!BA257*'Service PJ'!BL257</f>
        <v>0</v>
      </c>
      <c r="AF257" s="1">
        <f>'Service shares'!BB257*'Service PJ'!BM257</f>
        <v>0</v>
      </c>
      <c r="AG257" s="1">
        <f>'Service shares'!BC257*'Service PJ'!BN257</f>
        <v>0</v>
      </c>
      <c r="AH257" s="1">
        <f>'Service shares'!BD257*'Service PJ'!BO257</f>
        <v>0</v>
      </c>
      <c r="AI257" s="1">
        <f>'Service shares'!BE257*'Service PJ'!BP257</f>
        <v>0</v>
      </c>
      <c r="AJ257" s="1">
        <f>'Service shares'!BF257*'Service PJ'!BQ257</f>
        <v>0</v>
      </c>
      <c r="AK257" s="1">
        <f>'Service shares'!BG257*'Service PJ'!BR257</f>
        <v>0</v>
      </c>
      <c r="AL257" s="1">
        <f>'Service shares'!BH257*'Service PJ'!BS257</f>
        <v>0</v>
      </c>
      <c r="AM257" s="1">
        <f>'Service shares'!BI257*'Service PJ'!BT257</f>
        <v>0</v>
      </c>
      <c r="AN257" s="1">
        <f>'Service shares'!BJ257*'Service PJ'!BU257</f>
        <v>0</v>
      </c>
      <c r="AO257" s="1">
        <f>'Service shares'!BK257*'Service PJ'!BV257</f>
        <v>0</v>
      </c>
      <c r="AP257" s="1">
        <f>'Service shares'!BL257*'Service PJ'!BW257</f>
        <v>0</v>
      </c>
      <c r="AQ257" s="1">
        <f>'Service shares'!BM257*'Service PJ'!BX257</f>
        <v>0</v>
      </c>
      <c r="AR257" s="1">
        <f>'Service shares'!BN257*'Service PJ'!BY257</f>
        <v>0</v>
      </c>
      <c r="AS257" s="2">
        <v>0</v>
      </c>
      <c r="AU257" t="str">
        <f t="shared" si="151"/>
        <v>\I: IMC_SPC_BFG</v>
      </c>
      <c r="AV257" s="1">
        <f t="shared" si="197"/>
        <v>1.0637134050773318</v>
      </c>
      <c r="AW257" s="1">
        <f t="shared" si="197"/>
        <v>1.0637134050773318</v>
      </c>
      <c r="AX257" s="1">
        <f t="shared" si="197"/>
        <v>1.0637134050773318</v>
      </c>
      <c r="AY257" s="1">
        <f t="shared" si="197"/>
        <v>1.0637134050773318</v>
      </c>
      <c r="AZ257" s="1">
        <f t="shared" si="197"/>
        <v>1.0637134050773318</v>
      </c>
      <c r="BA257" s="1">
        <f t="shared" si="197"/>
        <v>1.0637134050773318</v>
      </c>
      <c r="BB257" s="1">
        <f t="shared" si="197"/>
        <v>1.0637134050773318</v>
      </c>
      <c r="BC257" s="1">
        <f t="shared" si="197"/>
        <v>1.0637134050773318</v>
      </c>
      <c r="BD257" s="1">
        <f t="shared" si="197"/>
        <v>1.0637134050773318</v>
      </c>
      <c r="BE257" s="1">
        <f t="shared" si="197"/>
        <v>1.0637134050773318</v>
      </c>
      <c r="BF257" s="1">
        <f t="shared" si="197"/>
        <v>1.0637134050773318</v>
      </c>
      <c r="BG257" s="1">
        <f t="shared" si="197"/>
        <v>1.0637134050773318</v>
      </c>
      <c r="BH257" s="1">
        <f t="shared" si="197"/>
        <v>1.0637134050773318</v>
      </c>
      <c r="BI257" s="1">
        <f t="shared" si="197"/>
        <v>1.0637134050773318</v>
      </c>
      <c r="BJ257" s="1">
        <f t="shared" si="197"/>
        <v>1.0637134050773318</v>
      </c>
      <c r="BK257" s="1">
        <f t="shared" si="197"/>
        <v>1.0637134050773318</v>
      </c>
      <c r="BL257" s="1">
        <f t="shared" si="193"/>
        <v>1.0637134050773318</v>
      </c>
      <c r="BM257" s="1">
        <f t="shared" si="198"/>
        <v>1.0637134050773318</v>
      </c>
      <c r="BN257" s="1">
        <f t="shared" si="198"/>
        <v>1.0637134050773318</v>
      </c>
      <c r="BO257" s="1">
        <f t="shared" si="198"/>
        <v>1.0637134050773318</v>
      </c>
      <c r="BP257" s="1">
        <f t="shared" si="198"/>
        <v>1.0637134050773318</v>
      </c>
      <c r="BQ257" s="1">
        <f t="shared" si="198"/>
        <v>1.0637134050773318</v>
      </c>
      <c r="BR257" s="1">
        <f t="shared" si="198"/>
        <v>1.0637134050773318</v>
      </c>
      <c r="BS257" s="1">
        <f t="shared" si="198"/>
        <v>1.0637134050773318</v>
      </c>
      <c r="BT257" s="1">
        <f t="shared" si="198"/>
        <v>1.0637134050773318</v>
      </c>
      <c r="BU257" s="1">
        <f t="shared" si="198"/>
        <v>1.0637134050773318</v>
      </c>
      <c r="BV257" s="1">
        <f t="shared" si="198"/>
        <v>1.0637134050773318</v>
      </c>
      <c r="BW257" s="1">
        <f t="shared" si="198"/>
        <v>1.0637134050773318</v>
      </c>
      <c r="BX257" s="1">
        <f t="shared" si="198"/>
        <v>1.0637134050773318</v>
      </c>
      <c r="BY257" s="1">
        <f t="shared" si="198"/>
        <v>1.0637134050773318</v>
      </c>
      <c r="CC257" t="str">
        <f t="shared" si="184"/>
        <v>*</v>
      </c>
      <c r="CD257" t="str">
        <f t="shared" si="185"/>
        <v>\I: IMC_SPC_BFG</v>
      </c>
      <c r="CE257" t="str">
        <f>VLOOKUP(D257,'IND Balance'!$AM$5:$AN$21,2,FALSE)&amp;" - "&amp;VLOOKUP(E257,'MECS_Table 5.4'!$AF$18:$AG$30,2,FALSE)&amp;" - "&amp;VLOOKUP('Service PJ'!M257,'IND Balance'!$AM$22:$AN$32,2,FALSE)</f>
        <v>Mining and Construction - Space conditioning - BF Gas</v>
      </c>
      <c r="CF257" t="s">
        <v>109</v>
      </c>
      <c r="CG257" t="s">
        <v>110</v>
      </c>
      <c r="CL257" t="str">
        <f t="shared" si="186"/>
        <v>\I: IMC_SPC_BFG</v>
      </c>
      <c r="CM257" t="str">
        <f t="shared" si="187"/>
        <v>\I: IMC</v>
      </c>
      <c r="CN257" s="1" t="str">
        <f t="shared" si="152"/>
        <v/>
      </c>
      <c r="CO257" s="1" t="str">
        <f t="shared" si="153"/>
        <v/>
      </c>
      <c r="CP257" s="1" t="str">
        <f t="shared" si="154"/>
        <v/>
      </c>
      <c r="CQ257" s="1" t="str">
        <f t="shared" si="155"/>
        <v/>
      </c>
      <c r="CR257" s="1" t="str">
        <f t="shared" si="156"/>
        <v/>
      </c>
      <c r="CS257" s="1" t="str">
        <f t="shared" si="157"/>
        <v/>
      </c>
      <c r="CT257" s="1" t="str">
        <f t="shared" si="158"/>
        <v/>
      </c>
      <c r="CU257" s="1" t="str">
        <f t="shared" si="159"/>
        <v/>
      </c>
      <c r="CV257" s="1" t="str">
        <f t="shared" si="160"/>
        <v/>
      </c>
      <c r="CW257" s="1" t="str">
        <f t="shared" si="161"/>
        <v/>
      </c>
      <c r="CX257" s="1" t="str">
        <f t="shared" si="162"/>
        <v/>
      </c>
      <c r="CY257" s="1" t="str">
        <f t="shared" si="163"/>
        <v/>
      </c>
      <c r="CZ257" s="1" t="str">
        <f t="shared" si="164"/>
        <v/>
      </c>
      <c r="DA257" s="1" t="str">
        <f t="shared" si="165"/>
        <v/>
      </c>
      <c r="DB257" s="1" t="str">
        <f t="shared" si="166"/>
        <v/>
      </c>
      <c r="DC257" s="1" t="str">
        <f t="shared" si="167"/>
        <v/>
      </c>
      <c r="DD257" s="1" t="str">
        <f t="shared" si="168"/>
        <v/>
      </c>
      <c r="DE257" s="1" t="str">
        <f t="shared" si="169"/>
        <v/>
      </c>
      <c r="DF257" s="1" t="str">
        <f t="shared" si="170"/>
        <v/>
      </c>
      <c r="DG257" s="1" t="str">
        <f t="shared" si="171"/>
        <v/>
      </c>
      <c r="DH257" s="1" t="str">
        <f t="shared" si="172"/>
        <v/>
      </c>
      <c r="DI257" s="1" t="str">
        <f t="shared" si="173"/>
        <v/>
      </c>
      <c r="DJ257" s="1" t="str">
        <f t="shared" si="174"/>
        <v/>
      </c>
      <c r="DK257" s="1" t="str">
        <f t="shared" si="175"/>
        <v/>
      </c>
      <c r="DL257" s="1" t="str">
        <f t="shared" si="176"/>
        <v/>
      </c>
      <c r="DM257" s="1" t="str">
        <f t="shared" si="177"/>
        <v/>
      </c>
      <c r="DN257" s="1" t="str">
        <f t="shared" si="178"/>
        <v/>
      </c>
      <c r="DO257" s="1" t="str">
        <f t="shared" si="179"/>
        <v/>
      </c>
      <c r="DP257" s="1" t="str">
        <f t="shared" si="180"/>
        <v/>
      </c>
      <c r="DQ257" s="1" t="str">
        <f t="shared" si="181"/>
        <v/>
      </c>
      <c r="DR257" s="1">
        <v>3</v>
      </c>
      <c r="DS257" s="1" t="str">
        <f t="shared" si="188"/>
        <v/>
      </c>
      <c r="DT257" t="str">
        <f t="shared" si="189"/>
        <v/>
      </c>
    </row>
    <row r="258" spans="1:124" x14ac:dyDescent="0.45">
      <c r="A258" t="s">
        <v>159</v>
      </c>
      <c r="B258" t="str">
        <f>VLOOKUP(E258,'EPA_US9RT techs'!$R$26:$S$34,2,FALSE)</f>
        <v>OTH</v>
      </c>
      <c r="C258" t="str">
        <f>'Service shares'!A258</f>
        <v>BFG</v>
      </c>
      <c r="D258" t="str">
        <f>'Service shares'!B258</f>
        <v>IMC</v>
      </c>
      <c r="E258" t="str">
        <f>'Service shares'!C258</f>
        <v>OTH</v>
      </c>
      <c r="F258" s="1">
        <f>IFERROR(1/AVERAGEIFS('EPA_US9RT techs'!$I$2:$I$1718,'EPA_US9RT techs'!$J$2:$J$1718,'Service PJ'!$D258,'EPA_US9RT techs'!$K$2:$K$1718,'Service PJ'!$B258,'EPA_US9RT techs'!$L$2:$L$1718,'Service PJ'!$A258,'EPA_US9RT techs'!$C$2:$C$1718,"VDA_FLOP",'EPA_US9RT techs'!$F$2:$F$1718,'Service PJ'!F$1),1/AVERAGEIFS('EPA_US9RT techs'!$I$2:$I$1718,'EPA_US9RT techs'!$K$2:$K$1718,'Service PJ'!$B258,'EPA_US9RT techs'!$L$2:$L$1718,'Service PJ'!$A258,'EPA_US9RT techs'!$C$2:$C$1718,"VDA_FLOP",'EPA_US9RT techs'!$F$2:$F$1718,'Service PJ'!F$1))</f>
        <v>1</v>
      </c>
      <c r="G258" s="1">
        <f>IFERROR(IFERROR(1/AVERAGEIFS('EPA_US9RT techs'!$I$2:$I$1718,'EPA_US9RT techs'!$J$2:$J$1718,'Service PJ'!$D258,'EPA_US9RT techs'!$K$2:$K$1718,'Service PJ'!$B258,'EPA_US9RT techs'!$L$2:$L$1718,'Service PJ'!$A258,'EPA_US9RT techs'!$C$2:$C$1718,"VDA_FLOP",'EPA_US9RT techs'!$F$2:$F$1718,'Service PJ'!G$1),1/AVERAGEIFS('EPA_US9RT techs'!$I$2:$I$1718,'EPA_US9RT techs'!$K$2:$K$1718,'Service PJ'!$B258,'EPA_US9RT techs'!$L$2:$L$1718,'Service PJ'!$A258,'EPA_US9RT techs'!$C$2:$C$1718,"VDA_FLOP",'EPA_US9RT techs'!$F$2:$F$1718,'Service PJ'!G$1)),"")</f>
        <v>1.0637134050773318</v>
      </c>
      <c r="H258" s="1">
        <f>IFERROR(IFERROR(1/AVERAGEIFS('EPA_US9RT techs'!$I$2:$I$1718,'EPA_US9RT techs'!$J$2:$J$1718,'Service PJ'!$D258,'EPA_US9RT techs'!$K$2:$K$1718,'Service PJ'!$B258,'EPA_US9RT techs'!$L$2:$L$1718,'Service PJ'!$A258,'EPA_US9RT techs'!$C$2:$C$1718,"VDA_FLOP",'EPA_US9RT techs'!$F$2:$F$1718,'Service PJ'!H$1),1/AVERAGEIFS('EPA_US9RT techs'!$I$2:$I$1718,'EPA_US9RT techs'!$K$2:$K$1718,'Service PJ'!$B258,'EPA_US9RT techs'!$L$2:$L$1718,'Service PJ'!$A258,'EPA_US9RT techs'!$C$2:$C$1718,"VDA_FLOP",'EPA_US9RT techs'!$F$2:$F$1718,'Service PJ'!H$1)),"")</f>
        <v>1.0913240984665626</v>
      </c>
      <c r="I258" s="1">
        <f>IFERROR(IFERROR(1/AVERAGEIFS('EPA_US9RT techs'!$I$2:$I$1718,'EPA_US9RT techs'!$J$2:$J$1718,'Service PJ'!$D258,'EPA_US9RT techs'!$K$2:$K$1718,'Service PJ'!$B258,'EPA_US9RT techs'!$L$2:$L$1718,'Service PJ'!$A258,'EPA_US9RT techs'!$C$2:$C$1718,"VDA_FLOP",'EPA_US9RT techs'!$F$2:$F$1718,'Service PJ'!I$1),1/AVERAGEIFS('EPA_US9RT techs'!$I$2:$I$1718,'EPA_US9RT techs'!$K$2:$K$1718,'Service PJ'!$B258,'EPA_US9RT techs'!$L$2:$L$1718,'Service PJ'!$A258,'EPA_US9RT techs'!$C$2:$C$1718,"VDA_FLOP",'EPA_US9RT techs'!$F$2:$F$1718,'Service PJ'!I$1)),"")</f>
        <v>1.1212290208125226</v>
      </c>
      <c r="J258" s="1">
        <f>IFERROR(IFERROR(1/AVERAGEIFS('EPA_US9RT techs'!$I$2:$I$1718,'EPA_US9RT techs'!$J$2:$J$1718,'Service PJ'!$D258,'EPA_US9RT techs'!$K$2:$K$1718,'Service PJ'!$B258,'EPA_US9RT techs'!$L$2:$L$1718,'Service PJ'!$A258,'EPA_US9RT techs'!$C$2:$C$1718,"VDA_FLOP",'EPA_US9RT techs'!$F$2:$F$1718,'Service PJ'!J$1),1/AVERAGEIFS('EPA_US9RT techs'!$I$2:$I$1718,'EPA_US9RT techs'!$K$2:$K$1718,'Service PJ'!$B258,'EPA_US9RT techs'!$L$2:$L$1718,'Service PJ'!$A258,'EPA_US9RT techs'!$C$2:$C$1718,"VDA_FLOP",'EPA_US9RT techs'!$F$2:$F$1718,'Service PJ'!J$1)),"")</f>
        <v>1.1606646281756339</v>
      </c>
      <c r="L258" t="str">
        <f>IF(SUM(O258:AR258)=0,"\I: ","")&amp;'Service PJ'!D258&amp;"_"&amp;'Service PJ'!E258&amp;"_"&amp;'Service PJ'!C258</f>
        <v>\I: IMC_OTH_BFG</v>
      </c>
      <c r="M258" t="str">
        <f>"IND"&amp;'Service PJ'!C258</f>
        <v>INDBFG</v>
      </c>
      <c r="N258" t="str">
        <f t="shared" si="182"/>
        <v>\I: IMC</v>
      </c>
      <c r="O258" s="1">
        <f>'Service shares'!AK258*'Service PJ'!AV258</f>
        <v>0</v>
      </c>
      <c r="P258" s="1">
        <f>'Service shares'!AL258*'Service PJ'!AW258</f>
        <v>0</v>
      </c>
      <c r="Q258" s="1">
        <f>'Service shares'!AM258*'Service PJ'!AX258</f>
        <v>0</v>
      </c>
      <c r="R258" s="1">
        <f>'Service shares'!AN258*'Service PJ'!AY258</f>
        <v>0</v>
      </c>
      <c r="S258" s="1">
        <f>'Service shares'!AO258*'Service PJ'!AZ258</f>
        <v>0</v>
      </c>
      <c r="T258" s="1">
        <f>'Service shares'!AP258*'Service PJ'!BA258</f>
        <v>0</v>
      </c>
      <c r="U258" s="1">
        <f>'Service shares'!AQ258*'Service PJ'!BB258</f>
        <v>0</v>
      </c>
      <c r="V258" s="14">
        <f>'Service shares'!AR258*'Service PJ'!BC258</f>
        <v>0</v>
      </c>
      <c r="W258" s="1">
        <f>'Service shares'!AS258*'Service PJ'!BD258</f>
        <v>0</v>
      </c>
      <c r="X258" s="1">
        <f>'Service shares'!AT258*'Service PJ'!BE258</f>
        <v>0</v>
      </c>
      <c r="Y258" s="1">
        <f>'Service shares'!AU258*'Service PJ'!BF258</f>
        <v>0</v>
      </c>
      <c r="Z258" s="1">
        <f>'Service shares'!AV258*'Service PJ'!BG258</f>
        <v>0</v>
      </c>
      <c r="AA258" s="1">
        <f>'Service shares'!AW258*'Service PJ'!BH258</f>
        <v>0</v>
      </c>
      <c r="AB258" s="1">
        <f>'Service shares'!AX258*'Service PJ'!BI258</f>
        <v>0</v>
      </c>
      <c r="AC258" s="1">
        <f>'Service shares'!AY258*'Service PJ'!BJ258</f>
        <v>0</v>
      </c>
      <c r="AD258" s="1">
        <f>'Service shares'!AZ258*'Service PJ'!BK258</f>
        <v>0</v>
      </c>
      <c r="AE258" s="1">
        <f>'Service shares'!BA258*'Service PJ'!BL258</f>
        <v>0</v>
      </c>
      <c r="AF258" s="1">
        <f>'Service shares'!BB258*'Service PJ'!BM258</f>
        <v>0</v>
      </c>
      <c r="AG258" s="1">
        <f>'Service shares'!BC258*'Service PJ'!BN258</f>
        <v>0</v>
      </c>
      <c r="AH258" s="1">
        <f>'Service shares'!BD258*'Service PJ'!BO258</f>
        <v>0</v>
      </c>
      <c r="AI258" s="1">
        <f>'Service shares'!BE258*'Service PJ'!BP258</f>
        <v>0</v>
      </c>
      <c r="AJ258" s="1">
        <f>'Service shares'!BF258*'Service PJ'!BQ258</f>
        <v>0</v>
      </c>
      <c r="AK258" s="1">
        <f>'Service shares'!BG258*'Service PJ'!BR258</f>
        <v>0</v>
      </c>
      <c r="AL258" s="1">
        <f>'Service shares'!BH258*'Service PJ'!BS258</f>
        <v>0</v>
      </c>
      <c r="AM258" s="1">
        <f>'Service shares'!BI258*'Service PJ'!BT258</f>
        <v>0</v>
      </c>
      <c r="AN258" s="1">
        <f>'Service shares'!BJ258*'Service PJ'!BU258</f>
        <v>0</v>
      </c>
      <c r="AO258" s="1">
        <f>'Service shares'!BK258*'Service PJ'!BV258</f>
        <v>0</v>
      </c>
      <c r="AP258" s="1">
        <f>'Service shares'!BL258*'Service PJ'!BW258</f>
        <v>0</v>
      </c>
      <c r="AQ258" s="1">
        <f>'Service shares'!BM258*'Service PJ'!BX258</f>
        <v>0</v>
      </c>
      <c r="AR258" s="1">
        <f>'Service shares'!BN258*'Service PJ'!BY258</f>
        <v>0</v>
      </c>
      <c r="AS258" s="2">
        <v>0</v>
      </c>
      <c r="AU258" t="str">
        <f t="shared" si="151"/>
        <v>\I: IMC_OTH_BFG</v>
      </c>
      <c r="AV258" s="1">
        <f t="shared" si="197"/>
        <v>1.0637134050773318</v>
      </c>
      <c r="AW258" s="1">
        <f t="shared" si="197"/>
        <v>1.0637134050773318</v>
      </c>
      <c r="AX258" s="1">
        <f t="shared" si="197"/>
        <v>1.0637134050773318</v>
      </c>
      <c r="AY258" s="1">
        <f t="shared" si="197"/>
        <v>1.0637134050773318</v>
      </c>
      <c r="AZ258" s="1">
        <f t="shared" si="197"/>
        <v>1.0637134050773318</v>
      </c>
      <c r="BA258" s="1">
        <f t="shared" si="197"/>
        <v>1.0637134050773318</v>
      </c>
      <c r="BB258" s="1">
        <f t="shared" si="197"/>
        <v>1.0637134050773318</v>
      </c>
      <c r="BC258" s="1">
        <f t="shared" si="197"/>
        <v>1.0637134050773318</v>
      </c>
      <c r="BD258" s="1">
        <f t="shared" si="197"/>
        <v>1.0637134050773318</v>
      </c>
      <c r="BE258" s="1">
        <f t="shared" si="197"/>
        <v>1.0637134050773318</v>
      </c>
      <c r="BF258" s="1">
        <f t="shared" si="197"/>
        <v>1.0637134050773318</v>
      </c>
      <c r="BG258" s="1">
        <f t="shared" si="197"/>
        <v>1.0637134050773318</v>
      </c>
      <c r="BH258" s="1">
        <f t="shared" si="197"/>
        <v>1.0637134050773318</v>
      </c>
      <c r="BI258" s="1">
        <f t="shared" si="197"/>
        <v>1.0637134050773318</v>
      </c>
      <c r="BJ258" s="1">
        <f t="shared" si="197"/>
        <v>1.0637134050773318</v>
      </c>
      <c r="BK258" s="1">
        <f t="shared" si="197"/>
        <v>1.0637134050773318</v>
      </c>
      <c r="BL258" s="1">
        <f t="shared" si="193"/>
        <v>1.0637134050773318</v>
      </c>
      <c r="BM258" s="1">
        <f t="shared" si="198"/>
        <v>1.0637134050773318</v>
      </c>
      <c r="BN258" s="1">
        <f t="shared" si="198"/>
        <v>1.0637134050773318</v>
      </c>
      <c r="BO258" s="1">
        <f t="shared" si="198"/>
        <v>1.0637134050773318</v>
      </c>
      <c r="BP258" s="1">
        <f t="shared" si="198"/>
        <v>1.0637134050773318</v>
      </c>
      <c r="BQ258" s="1">
        <f t="shared" si="198"/>
        <v>1.0637134050773318</v>
      </c>
      <c r="BR258" s="1">
        <f t="shared" si="198"/>
        <v>1.0637134050773318</v>
      </c>
      <c r="BS258" s="1">
        <f t="shared" si="198"/>
        <v>1.0637134050773318</v>
      </c>
      <c r="BT258" s="1">
        <f t="shared" si="198"/>
        <v>1.0637134050773318</v>
      </c>
      <c r="BU258" s="1">
        <f t="shared" si="198"/>
        <v>1.0637134050773318</v>
      </c>
      <c r="BV258" s="1">
        <f t="shared" si="198"/>
        <v>1.0637134050773318</v>
      </c>
      <c r="BW258" s="1">
        <f t="shared" si="198"/>
        <v>1.0637134050773318</v>
      </c>
      <c r="BX258" s="1">
        <f t="shared" si="198"/>
        <v>1.0637134050773318</v>
      </c>
      <c r="BY258" s="1">
        <f t="shared" si="198"/>
        <v>1.0637134050773318</v>
      </c>
      <c r="CC258" t="str">
        <f t="shared" si="184"/>
        <v>*</v>
      </c>
      <c r="CD258" t="str">
        <f t="shared" si="185"/>
        <v>\I: IMC_OTH_BFG</v>
      </c>
      <c r="CE258" t="str">
        <f>VLOOKUP(D258,'IND Balance'!$AM$5:$AN$21,2,FALSE)&amp;" - "&amp;VLOOKUP(E258,'MECS_Table 5.4'!$AF$18:$AG$30,2,FALSE)&amp;" - "&amp;VLOOKUP('Service PJ'!M258,'IND Balance'!$AM$22:$AN$32,2,FALSE)</f>
        <v>Mining and Construction - Other - BF Gas</v>
      </c>
      <c r="CF258" t="s">
        <v>109</v>
      </c>
      <c r="CG258" t="s">
        <v>110</v>
      </c>
      <c r="CL258" t="str">
        <f t="shared" si="186"/>
        <v>\I: IMC_OTH_BFG</v>
      </c>
      <c r="CM258" t="str">
        <f t="shared" si="187"/>
        <v>\I: IMC</v>
      </c>
      <c r="CN258" s="1" t="str">
        <f t="shared" si="152"/>
        <v/>
      </c>
      <c r="CO258" s="1" t="str">
        <f t="shared" si="153"/>
        <v/>
      </c>
      <c r="CP258" s="1" t="str">
        <f t="shared" si="154"/>
        <v/>
      </c>
      <c r="CQ258" s="1" t="str">
        <f t="shared" si="155"/>
        <v/>
      </c>
      <c r="CR258" s="1" t="str">
        <f t="shared" si="156"/>
        <v/>
      </c>
      <c r="CS258" s="1" t="str">
        <f t="shared" si="157"/>
        <v/>
      </c>
      <c r="CT258" s="1" t="str">
        <f t="shared" si="158"/>
        <v/>
      </c>
      <c r="CU258" s="1" t="str">
        <f t="shared" si="159"/>
        <v/>
      </c>
      <c r="CV258" s="1" t="str">
        <f t="shared" si="160"/>
        <v/>
      </c>
      <c r="CW258" s="1" t="str">
        <f t="shared" si="161"/>
        <v/>
      </c>
      <c r="CX258" s="1" t="str">
        <f t="shared" si="162"/>
        <v/>
      </c>
      <c r="CY258" s="1" t="str">
        <f t="shared" si="163"/>
        <v/>
      </c>
      <c r="CZ258" s="1" t="str">
        <f t="shared" si="164"/>
        <v/>
      </c>
      <c r="DA258" s="1" t="str">
        <f t="shared" si="165"/>
        <v/>
      </c>
      <c r="DB258" s="1" t="str">
        <f t="shared" si="166"/>
        <v/>
      </c>
      <c r="DC258" s="1" t="str">
        <f t="shared" si="167"/>
        <v/>
      </c>
      <c r="DD258" s="1" t="str">
        <f t="shared" si="168"/>
        <v/>
      </c>
      <c r="DE258" s="1" t="str">
        <f t="shared" si="169"/>
        <v/>
      </c>
      <c r="DF258" s="1" t="str">
        <f t="shared" si="170"/>
        <v/>
      </c>
      <c r="DG258" s="1" t="str">
        <f t="shared" si="171"/>
        <v/>
      </c>
      <c r="DH258" s="1" t="str">
        <f t="shared" si="172"/>
        <v/>
      </c>
      <c r="DI258" s="1" t="str">
        <f t="shared" si="173"/>
        <v/>
      </c>
      <c r="DJ258" s="1" t="str">
        <f t="shared" si="174"/>
        <v/>
      </c>
      <c r="DK258" s="1" t="str">
        <f t="shared" si="175"/>
        <v/>
      </c>
      <c r="DL258" s="1" t="str">
        <f t="shared" si="176"/>
        <v/>
      </c>
      <c r="DM258" s="1" t="str">
        <f t="shared" si="177"/>
        <v/>
      </c>
      <c r="DN258" s="1" t="str">
        <f t="shared" si="178"/>
        <v/>
      </c>
      <c r="DO258" s="1" t="str">
        <f t="shared" si="179"/>
        <v/>
      </c>
      <c r="DP258" s="1" t="str">
        <f t="shared" si="180"/>
        <v/>
      </c>
      <c r="DQ258" s="1" t="str">
        <f t="shared" si="181"/>
        <v/>
      </c>
      <c r="DR258" s="1">
        <v>3</v>
      </c>
      <c r="DS258" s="1" t="str">
        <f t="shared" si="188"/>
        <v/>
      </c>
      <c r="DT258" t="str">
        <f t="shared" si="189"/>
        <v/>
      </c>
    </row>
    <row r="259" spans="1:124" x14ac:dyDescent="0.45">
      <c r="A259" t="s">
        <v>159</v>
      </c>
      <c r="B259" t="str">
        <f>VLOOKUP(E259,'EPA_US9RT techs'!$R$26:$S$34,2,FALSE)</f>
        <v>STM</v>
      </c>
      <c r="C259" t="str">
        <f>'Service shares'!A259</f>
        <v>BFG</v>
      </c>
      <c r="D259" t="str">
        <f>'Service shares'!B259</f>
        <v>IIS</v>
      </c>
      <c r="E259" t="str">
        <f>'Service shares'!C259</f>
        <v>STM</v>
      </c>
      <c r="F259" s="1">
        <f>IFERROR(1/AVERAGEIFS('EPA_US9RT techs'!$I$2:$I$1718,'EPA_US9RT techs'!$J$2:$J$1718,'Service PJ'!$D259,'EPA_US9RT techs'!$K$2:$K$1718,'Service PJ'!$B259,'EPA_US9RT techs'!$L$2:$L$1718,'Service PJ'!$A259,'EPA_US9RT techs'!$C$2:$C$1718,"VDA_FLOP",'EPA_US9RT techs'!$F$2:$F$1718,'Service PJ'!F$1),1/AVERAGEIFS('EPA_US9RT techs'!$I$2:$I$1718,'EPA_US9RT techs'!$K$2:$K$1718,'Service PJ'!$B259,'EPA_US9RT techs'!$L$2:$L$1718,'Service PJ'!$A259,'EPA_US9RT techs'!$C$2:$C$1718,"VDA_FLOP",'EPA_US9RT techs'!$F$2:$F$1718,'Service PJ'!F$1))</f>
        <v>0.83676360225555968</v>
      </c>
      <c r="G259" s="1" t="str">
        <f>IFERROR(IFERROR(1/AVERAGEIFS('EPA_US9RT techs'!$I$2:$I$1718,'EPA_US9RT techs'!$J$2:$J$1718,'Service PJ'!$D259,'EPA_US9RT techs'!$K$2:$K$1718,'Service PJ'!$B259,'EPA_US9RT techs'!$L$2:$L$1718,'Service PJ'!$A259,'EPA_US9RT techs'!$C$2:$C$1718,"VDA_FLOP",'EPA_US9RT techs'!$F$2:$F$1718,'Service PJ'!G$1),1/AVERAGEIFS('EPA_US9RT techs'!$I$2:$I$1718,'EPA_US9RT techs'!$K$2:$K$1718,'Service PJ'!$B259,'EPA_US9RT techs'!$L$2:$L$1718,'Service PJ'!$A259,'EPA_US9RT techs'!$C$2:$C$1718,"VDA_FLOP",'EPA_US9RT techs'!$F$2:$F$1718,'Service PJ'!G$1)),"")</f>
        <v/>
      </c>
      <c r="H259" s="1" t="str">
        <f>IFERROR(IFERROR(1/AVERAGEIFS('EPA_US9RT techs'!$I$2:$I$1718,'EPA_US9RT techs'!$J$2:$J$1718,'Service PJ'!$D259,'EPA_US9RT techs'!$K$2:$K$1718,'Service PJ'!$B259,'EPA_US9RT techs'!$L$2:$L$1718,'Service PJ'!$A259,'EPA_US9RT techs'!$C$2:$C$1718,"VDA_FLOP",'EPA_US9RT techs'!$F$2:$F$1718,'Service PJ'!H$1),1/AVERAGEIFS('EPA_US9RT techs'!$I$2:$I$1718,'EPA_US9RT techs'!$K$2:$K$1718,'Service PJ'!$B259,'EPA_US9RT techs'!$L$2:$L$1718,'Service PJ'!$A259,'EPA_US9RT techs'!$C$2:$C$1718,"VDA_FLOP",'EPA_US9RT techs'!$F$2:$F$1718,'Service PJ'!H$1)),"")</f>
        <v/>
      </c>
      <c r="I259" s="1" t="str">
        <f>IFERROR(IFERROR(1/AVERAGEIFS('EPA_US9RT techs'!$I$2:$I$1718,'EPA_US9RT techs'!$J$2:$J$1718,'Service PJ'!$D259,'EPA_US9RT techs'!$K$2:$K$1718,'Service PJ'!$B259,'EPA_US9RT techs'!$L$2:$L$1718,'Service PJ'!$A259,'EPA_US9RT techs'!$C$2:$C$1718,"VDA_FLOP",'EPA_US9RT techs'!$F$2:$F$1718,'Service PJ'!I$1),1/AVERAGEIFS('EPA_US9RT techs'!$I$2:$I$1718,'EPA_US9RT techs'!$K$2:$K$1718,'Service PJ'!$B259,'EPA_US9RT techs'!$L$2:$L$1718,'Service PJ'!$A259,'EPA_US9RT techs'!$C$2:$C$1718,"VDA_FLOP",'EPA_US9RT techs'!$F$2:$F$1718,'Service PJ'!I$1)),"")</f>
        <v/>
      </c>
      <c r="J259" s="1" t="str">
        <f>IFERROR(IFERROR(1/AVERAGEIFS('EPA_US9RT techs'!$I$2:$I$1718,'EPA_US9RT techs'!$J$2:$J$1718,'Service PJ'!$D259,'EPA_US9RT techs'!$K$2:$K$1718,'Service PJ'!$B259,'EPA_US9RT techs'!$L$2:$L$1718,'Service PJ'!$A259,'EPA_US9RT techs'!$C$2:$C$1718,"VDA_FLOP",'EPA_US9RT techs'!$F$2:$F$1718,'Service PJ'!J$1),1/AVERAGEIFS('EPA_US9RT techs'!$I$2:$I$1718,'EPA_US9RT techs'!$K$2:$K$1718,'Service PJ'!$B259,'EPA_US9RT techs'!$L$2:$L$1718,'Service PJ'!$A259,'EPA_US9RT techs'!$C$2:$C$1718,"VDA_FLOP",'EPA_US9RT techs'!$F$2:$F$1718,'Service PJ'!J$1)),"")</f>
        <v/>
      </c>
      <c r="L259" t="str">
        <f>IF(SUM(O259:AR259)=0,"\I: ","")&amp;'Service PJ'!D259&amp;"_"&amp;'Service PJ'!E259&amp;"_"&amp;'Service PJ'!C259</f>
        <v>\I: IIS_STM_BFG</v>
      </c>
      <c r="M259" t="str">
        <f>"IND"&amp;'Service PJ'!C259</f>
        <v>INDBFG</v>
      </c>
      <c r="N259" t="str">
        <f t="shared" si="182"/>
        <v>\I: IIS</v>
      </c>
      <c r="O259" s="1">
        <f>'Service shares'!AK259*'Service PJ'!AV259</f>
        <v>0</v>
      </c>
      <c r="P259" s="1">
        <f>'Service shares'!AL259*'Service PJ'!AW259</f>
        <v>0</v>
      </c>
      <c r="Q259" s="1">
        <f>'Service shares'!AM259*'Service PJ'!AX259</f>
        <v>0</v>
      </c>
      <c r="R259" s="1">
        <f>'Service shares'!AN259*'Service PJ'!AY259</f>
        <v>0</v>
      </c>
      <c r="S259" s="1">
        <f>'Service shares'!AO259*'Service PJ'!AZ259</f>
        <v>0</v>
      </c>
      <c r="T259" s="1">
        <f>'Service shares'!AP259*'Service PJ'!BA259</f>
        <v>0</v>
      </c>
      <c r="U259" s="1">
        <f>'Service shares'!AQ259*'Service PJ'!BB259</f>
        <v>0</v>
      </c>
      <c r="V259" s="14">
        <f>'Service shares'!AR259*'Service PJ'!BC259</f>
        <v>0</v>
      </c>
      <c r="W259" s="1">
        <f>'Service shares'!AS259*'Service PJ'!BD259</f>
        <v>0</v>
      </c>
      <c r="X259" s="1">
        <f>'Service shares'!AT259*'Service PJ'!BE259</f>
        <v>0</v>
      </c>
      <c r="Y259" s="1">
        <f>'Service shares'!AU259*'Service PJ'!BF259</f>
        <v>0</v>
      </c>
      <c r="Z259" s="1">
        <f>'Service shares'!AV259*'Service PJ'!BG259</f>
        <v>0</v>
      </c>
      <c r="AA259" s="1">
        <f>'Service shares'!AW259*'Service PJ'!BH259</f>
        <v>0</v>
      </c>
      <c r="AB259" s="1">
        <f>'Service shares'!AX259*'Service PJ'!BI259</f>
        <v>0</v>
      </c>
      <c r="AC259" s="1">
        <f>'Service shares'!AY259*'Service PJ'!BJ259</f>
        <v>0</v>
      </c>
      <c r="AD259" s="1">
        <f>'Service shares'!AZ259*'Service PJ'!BK259</f>
        <v>0</v>
      </c>
      <c r="AE259" s="1">
        <f>'Service shares'!BA259*'Service PJ'!BL259</f>
        <v>0</v>
      </c>
      <c r="AF259" s="1">
        <f>'Service shares'!BB259*'Service PJ'!BM259</f>
        <v>0</v>
      </c>
      <c r="AG259" s="1">
        <f>'Service shares'!BC259*'Service PJ'!BN259</f>
        <v>0</v>
      </c>
      <c r="AH259" s="1">
        <f>'Service shares'!BD259*'Service PJ'!BO259</f>
        <v>0</v>
      </c>
      <c r="AI259" s="1">
        <f>'Service shares'!BE259*'Service PJ'!BP259</f>
        <v>0</v>
      </c>
      <c r="AJ259" s="1">
        <f>'Service shares'!BF259*'Service PJ'!BQ259</f>
        <v>0</v>
      </c>
      <c r="AK259" s="1">
        <f>'Service shares'!BG259*'Service PJ'!BR259</f>
        <v>0</v>
      </c>
      <c r="AL259" s="1">
        <f>'Service shares'!BH259*'Service PJ'!BS259</f>
        <v>0</v>
      </c>
      <c r="AM259" s="1">
        <f>'Service shares'!BI259*'Service PJ'!BT259</f>
        <v>0</v>
      </c>
      <c r="AN259" s="1">
        <f>'Service shares'!BJ259*'Service PJ'!BU259</f>
        <v>0</v>
      </c>
      <c r="AO259" s="1">
        <f>'Service shares'!BK259*'Service PJ'!BV259</f>
        <v>0</v>
      </c>
      <c r="AP259" s="1">
        <f>'Service shares'!BL259*'Service PJ'!BW259</f>
        <v>0</v>
      </c>
      <c r="AQ259" s="1">
        <f>'Service shares'!BM259*'Service PJ'!BX259</f>
        <v>0</v>
      </c>
      <c r="AR259" s="1">
        <f>'Service shares'!BN259*'Service PJ'!BY259</f>
        <v>0</v>
      </c>
      <c r="AS259" s="2">
        <v>0</v>
      </c>
      <c r="AU259" t="str">
        <f t="shared" ref="AU259:AU280" si="199">L259</f>
        <v>\I: IIS_STM_BFG</v>
      </c>
      <c r="AV259" s="1">
        <f t="shared" si="197"/>
        <v>0.83676360225555968</v>
      </c>
      <c r="AW259" s="1">
        <f t="shared" si="197"/>
        <v>0.83676360225555968</v>
      </c>
      <c r="AX259" s="1">
        <f t="shared" si="197"/>
        <v>0.83676360225555968</v>
      </c>
      <c r="AY259" s="1">
        <f t="shared" si="197"/>
        <v>0.83676360225555968</v>
      </c>
      <c r="AZ259" s="1">
        <f t="shared" si="197"/>
        <v>0.83676360225555968</v>
      </c>
      <c r="BA259" s="1">
        <f t="shared" si="197"/>
        <v>0.83676360225555968</v>
      </c>
      <c r="BB259" s="1">
        <f t="shared" si="197"/>
        <v>0.83676360225555968</v>
      </c>
      <c r="BC259" s="1">
        <f t="shared" si="197"/>
        <v>0.83676360225555968</v>
      </c>
      <c r="BD259" s="1">
        <f t="shared" si="197"/>
        <v>0.83676360225555968</v>
      </c>
      <c r="BE259" s="1">
        <f t="shared" si="197"/>
        <v>0.83676360225555968</v>
      </c>
      <c r="BF259" s="1">
        <f t="shared" si="197"/>
        <v>0.83676360225555968</v>
      </c>
      <c r="BG259" s="1">
        <f t="shared" si="197"/>
        <v>0.83676360225555968</v>
      </c>
      <c r="BH259" s="1">
        <f t="shared" si="197"/>
        <v>0.83676360225555968</v>
      </c>
      <c r="BI259" s="1">
        <f t="shared" si="197"/>
        <v>0.83676360225555968</v>
      </c>
      <c r="BJ259" s="1">
        <f t="shared" si="197"/>
        <v>0.83676360225555968</v>
      </c>
      <c r="BK259" s="1">
        <f t="shared" si="197"/>
        <v>0.83676360225555968</v>
      </c>
      <c r="BL259" s="1">
        <f t="shared" si="193"/>
        <v>0.83676360225555968</v>
      </c>
      <c r="BM259" s="1">
        <f t="shared" si="198"/>
        <v>0.83676360225555968</v>
      </c>
      <c r="BN259" s="1">
        <f t="shared" si="198"/>
        <v>0.83676360225555968</v>
      </c>
      <c r="BO259" s="1">
        <f t="shared" si="198"/>
        <v>0.83676360225555968</v>
      </c>
      <c r="BP259" s="1">
        <f t="shared" si="198"/>
        <v>0.83676360225555968</v>
      </c>
      <c r="BQ259" s="1">
        <f t="shared" si="198"/>
        <v>0.83676360225555968</v>
      </c>
      <c r="BR259" s="1">
        <f t="shared" si="198"/>
        <v>0.83676360225555968</v>
      </c>
      <c r="BS259" s="1">
        <f t="shared" si="198"/>
        <v>0.83676360225555968</v>
      </c>
      <c r="BT259" s="1">
        <f t="shared" si="198"/>
        <v>0.83676360225555968</v>
      </c>
      <c r="BU259" s="1">
        <f t="shared" si="198"/>
        <v>0.83676360225555968</v>
      </c>
      <c r="BV259" s="1">
        <f t="shared" si="198"/>
        <v>0.83676360225555968</v>
      </c>
      <c r="BW259" s="1">
        <f t="shared" si="198"/>
        <v>0.83676360225555968</v>
      </c>
      <c r="BX259" s="1">
        <f t="shared" si="198"/>
        <v>0.83676360225555968</v>
      </c>
      <c r="BY259" s="1">
        <f t="shared" si="198"/>
        <v>0.83676360225555968</v>
      </c>
      <c r="CC259" t="str">
        <f t="shared" si="184"/>
        <v>*</v>
      </c>
      <c r="CD259" t="str">
        <f t="shared" si="185"/>
        <v>\I: IIS_STM_BFG</v>
      </c>
      <c r="CE259" t="str">
        <f>VLOOKUP(D259,'IND Balance'!$AM$5:$AN$21,2,FALSE)&amp;" - "&amp;VLOOKUP(E259,'MECS_Table 5.4'!$AF$18:$AG$30,2,FALSE)&amp;" - "&amp;VLOOKUP('Service PJ'!M259,'IND Balance'!$AM$22:$AN$32,2,FALSE)</f>
        <v>Iron and Steel - Steam - BF Gas</v>
      </c>
      <c r="CF259" t="s">
        <v>109</v>
      </c>
      <c r="CG259" t="s">
        <v>110</v>
      </c>
      <c r="CL259" t="str">
        <f t="shared" si="186"/>
        <v>\I: IIS_STM_BFG</v>
      </c>
      <c r="CM259" t="str">
        <f t="shared" si="187"/>
        <v>\I: IIS</v>
      </c>
      <c r="CN259" s="1" t="str">
        <f t="shared" ref="CN259:CN280" si="200">IFERROR(O259/SUMIFS(O$3:O$280,$N$3:$N$280,$CM259)*$DV$1,"")</f>
        <v/>
      </c>
      <c r="CO259" s="1" t="str">
        <f t="shared" ref="CO259:CO280" si="201">IFERROR(P259/SUMIFS(P$3:P$280,$N$3:$N$280,$CM259)*$DV$1,"")</f>
        <v/>
      </c>
      <c r="CP259" s="1" t="str">
        <f t="shared" ref="CP259:CP280" si="202">IFERROR(Q259/SUMIFS(Q$3:Q$280,$N$3:$N$280,$CM259)*$DV$1,"")</f>
        <v/>
      </c>
      <c r="CQ259" s="1" t="str">
        <f t="shared" ref="CQ259:CQ280" si="203">IFERROR(R259/SUMIFS(R$3:R$280,$N$3:$N$280,$CM259)*$DV$1,"")</f>
        <v/>
      </c>
      <c r="CR259" s="1" t="str">
        <f t="shared" ref="CR259:CR280" si="204">IFERROR(S259/SUMIFS(S$3:S$280,$N$3:$N$280,$CM259)*$DV$1,"")</f>
        <v/>
      </c>
      <c r="CS259" s="1" t="str">
        <f t="shared" ref="CS259:CS280" si="205">IFERROR(T259/SUMIFS(T$3:T$280,$N$3:$N$280,$CM259)*$DV$1,"")</f>
        <v/>
      </c>
      <c r="CT259" s="1" t="str">
        <f t="shared" ref="CT259:CT280" si="206">IFERROR(U259/SUMIFS(U$3:U$280,$N$3:$N$280,$CM259)*$DV$1,"")</f>
        <v/>
      </c>
      <c r="CU259" s="1" t="str">
        <f t="shared" ref="CU259:CU280" si="207">IFERROR(V259/SUMIFS(V$3:V$280,$N$3:$N$280,$CM259)*$DV$1,"")</f>
        <v/>
      </c>
      <c r="CV259" s="1" t="str">
        <f t="shared" ref="CV259:CV280" si="208">IFERROR(W259/SUMIFS(W$3:W$280,$N$3:$N$280,$CM259)*$DV$1,"")</f>
        <v/>
      </c>
      <c r="CW259" s="1" t="str">
        <f t="shared" ref="CW259:CW280" si="209">IFERROR(X259/SUMIFS(X$3:X$280,$N$3:$N$280,$CM259)*$DV$1,"")</f>
        <v/>
      </c>
      <c r="CX259" s="1" t="str">
        <f t="shared" ref="CX259:CX280" si="210">IFERROR(Y259/SUMIFS(Y$3:Y$280,$N$3:$N$280,$CM259)*$DV$1,"")</f>
        <v/>
      </c>
      <c r="CY259" s="1" t="str">
        <f t="shared" ref="CY259:CY280" si="211">IFERROR(Z259/SUMIFS(Z$3:Z$280,$N$3:$N$280,$CM259)*$DV$1,"")</f>
        <v/>
      </c>
      <c r="CZ259" s="1" t="str">
        <f t="shared" ref="CZ259:CZ280" si="212">IFERROR(AA259/SUMIFS(AA$3:AA$280,$N$3:$N$280,$CM259)*$DV$1,"")</f>
        <v/>
      </c>
      <c r="DA259" s="1" t="str">
        <f t="shared" ref="DA259:DA280" si="213">IFERROR(AB259/SUMIFS(AB$3:AB$280,$N$3:$N$280,$CM259)*$DV$1,"")</f>
        <v/>
      </c>
      <c r="DB259" s="1" t="str">
        <f t="shared" ref="DB259:DB280" si="214">IFERROR(AC259/SUMIFS(AC$3:AC$280,$N$3:$N$280,$CM259)*$DV$1,"")</f>
        <v/>
      </c>
      <c r="DC259" s="1" t="str">
        <f t="shared" ref="DC259:DC280" si="215">IFERROR(AD259/SUMIFS(AD$3:AD$280,$N$3:$N$280,$CM259)*$DV$1,"")</f>
        <v/>
      </c>
      <c r="DD259" s="1" t="str">
        <f t="shared" ref="DD259:DD280" si="216">IFERROR(AE259/SUMIFS(AE$3:AE$280,$N$3:$N$280,$CM259)*$DV$1,"")</f>
        <v/>
      </c>
      <c r="DE259" s="1" t="str">
        <f t="shared" ref="DE259:DE280" si="217">IFERROR(AF259/SUMIFS(AF$3:AF$280,$N$3:$N$280,$CM259)*$DV$1,"")</f>
        <v/>
      </c>
      <c r="DF259" s="1" t="str">
        <f t="shared" ref="DF259:DF280" si="218">IFERROR(AG259/SUMIFS(AG$3:AG$280,$N$3:$N$280,$CM259)*$DV$1,"")</f>
        <v/>
      </c>
      <c r="DG259" s="1" t="str">
        <f t="shared" ref="DG259:DG280" si="219">IFERROR(AH259/SUMIFS(AH$3:AH$280,$N$3:$N$280,$CM259)*$DV$1,"")</f>
        <v/>
      </c>
      <c r="DH259" s="1" t="str">
        <f t="shared" ref="DH259:DH280" si="220">IFERROR(AI259/SUMIFS(AI$3:AI$280,$N$3:$N$280,$CM259)*$DV$1,"")</f>
        <v/>
      </c>
      <c r="DI259" s="1" t="str">
        <f t="shared" ref="DI259:DI280" si="221">IFERROR(AJ259/SUMIFS(AJ$3:AJ$280,$N$3:$N$280,$CM259)*$DV$1,"")</f>
        <v/>
      </c>
      <c r="DJ259" s="1" t="str">
        <f t="shared" ref="DJ259:DJ280" si="222">IFERROR(AK259/SUMIFS(AK$3:AK$280,$N$3:$N$280,$CM259)*$DV$1,"")</f>
        <v/>
      </c>
      <c r="DK259" s="1" t="str">
        <f t="shared" ref="DK259:DK280" si="223">IFERROR(AL259/SUMIFS(AL$3:AL$280,$N$3:$N$280,$CM259)*$DV$1,"")</f>
        <v/>
      </c>
      <c r="DL259" s="1" t="str">
        <f t="shared" ref="DL259:DL280" si="224">IFERROR(AM259/SUMIFS(AM$3:AM$280,$N$3:$N$280,$CM259)*$DV$1,"")</f>
        <v/>
      </c>
      <c r="DM259" s="1" t="str">
        <f t="shared" ref="DM259:DM280" si="225">IFERROR(AN259/SUMIFS(AN$3:AN$280,$N$3:$N$280,$CM259)*$DV$1,"")</f>
        <v/>
      </c>
      <c r="DN259" s="1" t="str">
        <f t="shared" ref="DN259:DN280" si="226">IFERROR(AO259/SUMIFS(AO$3:AO$280,$N$3:$N$280,$CM259)*$DV$1,"")</f>
        <v/>
      </c>
      <c r="DO259" s="1" t="str">
        <f t="shared" ref="DO259:DO280" si="227">IFERROR(AP259/SUMIFS(AP$3:AP$280,$N$3:$N$280,$CM259)*$DV$1,"")</f>
        <v/>
      </c>
      <c r="DP259" s="1" t="str">
        <f t="shared" ref="DP259:DP280" si="228">IFERROR(AQ259/SUMIFS(AQ$3:AQ$280,$N$3:$N$280,$CM259)*$DV$1,"")</f>
        <v/>
      </c>
      <c r="DQ259" s="1" t="str">
        <f t="shared" ref="DQ259:DQ280" si="229">IFERROR(AR259/SUMIFS(AR$3:AR$280,$N$3:$N$280,$CM259)*$DV$1,"")</f>
        <v/>
      </c>
      <c r="DR259" s="1">
        <v>3</v>
      </c>
      <c r="DS259" s="1" t="str">
        <f t="shared" si="188"/>
        <v/>
      </c>
      <c r="DT259" t="str">
        <f t="shared" si="189"/>
        <v/>
      </c>
    </row>
    <row r="260" spans="1:124" x14ac:dyDescent="0.45">
      <c r="A260" t="s">
        <v>159</v>
      </c>
      <c r="B260" t="str">
        <f>VLOOKUP(E260,'EPA_US9RT techs'!$R$26:$S$34,2,FALSE)</f>
        <v>PRH</v>
      </c>
      <c r="C260" t="str">
        <f>'Service shares'!A260</f>
        <v>BFG</v>
      </c>
      <c r="D260" t="str">
        <f>'Service shares'!B260</f>
        <v>IIS</v>
      </c>
      <c r="E260" t="str">
        <f>'Service shares'!C260</f>
        <v>PRH</v>
      </c>
      <c r="F260" s="1">
        <f>IFERROR(1/AVERAGEIFS('EPA_US9RT techs'!$I$2:$I$1718,'EPA_US9RT techs'!$J$2:$J$1718,'Service PJ'!$D260,'EPA_US9RT techs'!$K$2:$K$1718,'Service PJ'!$B260,'EPA_US9RT techs'!$L$2:$L$1718,'Service PJ'!$A260,'EPA_US9RT techs'!$C$2:$C$1718,"VDA_FLOP",'EPA_US9RT techs'!$F$2:$F$1718,'Service PJ'!F$1),1/AVERAGEIFS('EPA_US9RT techs'!$I$2:$I$1718,'EPA_US9RT techs'!$K$2:$K$1718,'Service PJ'!$B260,'EPA_US9RT techs'!$L$2:$L$1718,'Service PJ'!$A260,'EPA_US9RT techs'!$C$2:$C$1718,"VDA_FLOP",'EPA_US9RT techs'!$F$2:$F$1718,'Service PJ'!F$1))</f>
        <v>1</v>
      </c>
      <c r="G260" s="1">
        <f>IFERROR(IFERROR(1/AVERAGEIFS('EPA_US9RT techs'!$I$2:$I$1718,'EPA_US9RT techs'!$J$2:$J$1718,'Service PJ'!$D260,'EPA_US9RT techs'!$K$2:$K$1718,'Service PJ'!$B260,'EPA_US9RT techs'!$L$2:$L$1718,'Service PJ'!$A260,'EPA_US9RT techs'!$C$2:$C$1718,"VDA_FLOP",'EPA_US9RT techs'!$F$2:$F$1718,'Service PJ'!G$1),1/AVERAGEIFS('EPA_US9RT techs'!$I$2:$I$1718,'EPA_US9RT techs'!$K$2:$K$1718,'Service PJ'!$B260,'EPA_US9RT techs'!$L$2:$L$1718,'Service PJ'!$A260,'EPA_US9RT techs'!$C$2:$C$1718,"VDA_FLOP",'EPA_US9RT techs'!$F$2:$F$1718,'Service PJ'!G$1)),"")</f>
        <v>1.1262534363940762</v>
      </c>
      <c r="H260" s="1">
        <f>IFERROR(IFERROR(1/AVERAGEIFS('EPA_US9RT techs'!$I$2:$I$1718,'EPA_US9RT techs'!$J$2:$J$1718,'Service PJ'!$D260,'EPA_US9RT techs'!$K$2:$K$1718,'Service PJ'!$B260,'EPA_US9RT techs'!$L$2:$L$1718,'Service PJ'!$A260,'EPA_US9RT techs'!$C$2:$C$1718,"VDA_FLOP",'EPA_US9RT techs'!$F$2:$F$1718,'Service PJ'!H$1),1/AVERAGEIFS('EPA_US9RT techs'!$I$2:$I$1718,'EPA_US9RT techs'!$K$2:$K$1718,'Service PJ'!$B260,'EPA_US9RT techs'!$L$2:$L$1718,'Service PJ'!$A260,'EPA_US9RT techs'!$C$2:$C$1718,"VDA_FLOP",'EPA_US9RT techs'!$F$2:$F$1718,'Service PJ'!H$1)),"")</f>
        <v>1.1346569412229279</v>
      </c>
      <c r="I260" s="1">
        <f>IFERROR(IFERROR(1/AVERAGEIFS('EPA_US9RT techs'!$I$2:$I$1718,'EPA_US9RT techs'!$J$2:$J$1718,'Service PJ'!$D260,'EPA_US9RT techs'!$K$2:$K$1718,'Service PJ'!$B260,'EPA_US9RT techs'!$L$2:$L$1718,'Service PJ'!$A260,'EPA_US9RT techs'!$C$2:$C$1718,"VDA_FLOP",'EPA_US9RT techs'!$F$2:$F$1718,'Service PJ'!I$1),1/AVERAGEIFS('EPA_US9RT techs'!$I$2:$I$1718,'EPA_US9RT techs'!$K$2:$K$1718,'Service PJ'!$B260,'EPA_US9RT techs'!$L$2:$L$1718,'Service PJ'!$A260,'EPA_US9RT techs'!$C$2:$C$1718,"VDA_FLOP",'EPA_US9RT techs'!$F$2:$F$1718,'Service PJ'!I$1)),"")</f>
        <v>1.215977144773748</v>
      </c>
      <c r="J260" s="1">
        <f>IFERROR(IFERROR(1/AVERAGEIFS('EPA_US9RT techs'!$I$2:$I$1718,'EPA_US9RT techs'!$J$2:$J$1718,'Service PJ'!$D260,'EPA_US9RT techs'!$K$2:$K$1718,'Service PJ'!$B260,'EPA_US9RT techs'!$L$2:$L$1718,'Service PJ'!$A260,'EPA_US9RT techs'!$C$2:$C$1718,"VDA_FLOP",'EPA_US9RT techs'!$F$2:$F$1718,'Service PJ'!J$1),1/AVERAGEIFS('EPA_US9RT techs'!$I$2:$I$1718,'EPA_US9RT techs'!$K$2:$K$1718,'Service PJ'!$B260,'EPA_US9RT techs'!$L$2:$L$1718,'Service PJ'!$A260,'EPA_US9RT techs'!$C$2:$C$1718,"VDA_FLOP",'EPA_US9RT techs'!$F$2:$F$1718,'Service PJ'!J$1)),"")</f>
        <v>1.2700973158152613</v>
      </c>
      <c r="L260" t="str">
        <f>IF(SUM(O260:AR260)=0,"\I: ","")&amp;'Service PJ'!D260&amp;"_"&amp;'Service PJ'!E260&amp;"_"&amp;'Service PJ'!C260</f>
        <v>\I: IIS_PRH_BFG</v>
      </c>
      <c r="M260" t="str">
        <f>"IND"&amp;'Service PJ'!C260</f>
        <v>INDBFG</v>
      </c>
      <c r="N260" t="str">
        <f t="shared" ref="N260:N280" si="230">LEFT(L260,7)</f>
        <v>\I: IIS</v>
      </c>
      <c r="O260" s="1">
        <f>'Service shares'!AK260*'Service PJ'!AV260</f>
        <v>0</v>
      </c>
      <c r="P260" s="1">
        <f>'Service shares'!AL260*'Service PJ'!AW260</f>
        <v>0</v>
      </c>
      <c r="Q260" s="1">
        <f>'Service shares'!AM260*'Service PJ'!AX260</f>
        <v>0</v>
      </c>
      <c r="R260" s="1">
        <f>'Service shares'!AN260*'Service PJ'!AY260</f>
        <v>0</v>
      </c>
      <c r="S260" s="1">
        <f>'Service shares'!AO260*'Service PJ'!AZ260</f>
        <v>0</v>
      </c>
      <c r="T260" s="1">
        <f>'Service shares'!AP260*'Service PJ'!BA260</f>
        <v>0</v>
      </c>
      <c r="U260" s="1">
        <f>'Service shares'!AQ260*'Service PJ'!BB260</f>
        <v>0</v>
      </c>
      <c r="V260" s="14">
        <f>'Service shares'!AR260*'Service PJ'!BC260</f>
        <v>0</v>
      </c>
      <c r="W260" s="1">
        <f>'Service shares'!AS260*'Service PJ'!BD260</f>
        <v>0</v>
      </c>
      <c r="X260" s="1">
        <f>'Service shares'!AT260*'Service PJ'!BE260</f>
        <v>0</v>
      </c>
      <c r="Y260" s="1">
        <f>'Service shares'!AU260*'Service PJ'!BF260</f>
        <v>0</v>
      </c>
      <c r="Z260" s="1">
        <f>'Service shares'!AV260*'Service PJ'!BG260</f>
        <v>0</v>
      </c>
      <c r="AA260" s="1">
        <f>'Service shares'!AW260*'Service PJ'!BH260</f>
        <v>0</v>
      </c>
      <c r="AB260" s="1">
        <f>'Service shares'!AX260*'Service PJ'!BI260</f>
        <v>0</v>
      </c>
      <c r="AC260" s="1">
        <f>'Service shares'!AY260*'Service PJ'!BJ260</f>
        <v>0</v>
      </c>
      <c r="AD260" s="1">
        <f>'Service shares'!AZ260*'Service PJ'!BK260</f>
        <v>0</v>
      </c>
      <c r="AE260" s="1">
        <f>'Service shares'!BA260*'Service PJ'!BL260</f>
        <v>0</v>
      </c>
      <c r="AF260" s="1">
        <f>'Service shares'!BB260*'Service PJ'!BM260</f>
        <v>0</v>
      </c>
      <c r="AG260" s="1">
        <f>'Service shares'!BC260*'Service PJ'!BN260</f>
        <v>0</v>
      </c>
      <c r="AH260" s="1">
        <f>'Service shares'!BD260*'Service PJ'!BO260</f>
        <v>0</v>
      </c>
      <c r="AI260" s="1">
        <f>'Service shares'!BE260*'Service PJ'!BP260</f>
        <v>0</v>
      </c>
      <c r="AJ260" s="1">
        <f>'Service shares'!BF260*'Service PJ'!BQ260</f>
        <v>0</v>
      </c>
      <c r="AK260" s="1">
        <f>'Service shares'!BG260*'Service PJ'!BR260</f>
        <v>0</v>
      </c>
      <c r="AL260" s="1">
        <f>'Service shares'!BH260*'Service PJ'!BS260</f>
        <v>0</v>
      </c>
      <c r="AM260" s="1">
        <f>'Service shares'!BI260*'Service PJ'!BT260</f>
        <v>0</v>
      </c>
      <c r="AN260" s="1">
        <f>'Service shares'!BJ260*'Service PJ'!BU260</f>
        <v>0</v>
      </c>
      <c r="AO260" s="1">
        <f>'Service shares'!BK260*'Service PJ'!BV260</f>
        <v>0</v>
      </c>
      <c r="AP260" s="1">
        <f>'Service shares'!BL260*'Service PJ'!BW260</f>
        <v>0</v>
      </c>
      <c r="AQ260" s="1">
        <f>'Service shares'!BM260*'Service PJ'!BX260</f>
        <v>0</v>
      </c>
      <c r="AR260" s="1">
        <f>'Service shares'!BN260*'Service PJ'!BY260</f>
        <v>0</v>
      </c>
      <c r="AS260" s="2">
        <v>0</v>
      </c>
      <c r="AU260" t="str">
        <f t="shared" si="199"/>
        <v>\I: IIS_PRH_BFG</v>
      </c>
      <c r="AV260" s="1">
        <f t="shared" ref="AV260:BK275" si="231">IF($G260="",$F260,$G260)</f>
        <v>1.1262534363940762</v>
      </c>
      <c r="AW260" s="1">
        <f t="shared" si="231"/>
        <v>1.1262534363940762</v>
      </c>
      <c r="AX260" s="1">
        <f t="shared" si="231"/>
        <v>1.1262534363940762</v>
      </c>
      <c r="AY260" s="1">
        <f t="shared" si="231"/>
        <v>1.1262534363940762</v>
      </c>
      <c r="AZ260" s="1">
        <f t="shared" si="231"/>
        <v>1.1262534363940762</v>
      </c>
      <c r="BA260" s="1">
        <f t="shared" si="231"/>
        <v>1.1262534363940762</v>
      </c>
      <c r="BB260" s="1">
        <f t="shared" si="231"/>
        <v>1.1262534363940762</v>
      </c>
      <c r="BC260" s="1">
        <f t="shared" si="231"/>
        <v>1.1262534363940762</v>
      </c>
      <c r="BD260" s="1">
        <f t="shared" si="231"/>
        <v>1.1262534363940762</v>
      </c>
      <c r="BE260" s="1">
        <f t="shared" si="231"/>
        <v>1.1262534363940762</v>
      </c>
      <c r="BF260" s="1">
        <f t="shared" si="231"/>
        <v>1.1262534363940762</v>
      </c>
      <c r="BG260" s="1">
        <f t="shared" si="231"/>
        <v>1.1262534363940762</v>
      </c>
      <c r="BH260" s="1">
        <f t="shared" si="231"/>
        <v>1.1262534363940762</v>
      </c>
      <c r="BI260" s="1">
        <f t="shared" si="231"/>
        <v>1.1262534363940762</v>
      </c>
      <c r="BJ260" s="1">
        <f t="shared" si="231"/>
        <v>1.1262534363940762</v>
      </c>
      <c r="BK260" s="1">
        <f t="shared" si="231"/>
        <v>1.1262534363940762</v>
      </c>
      <c r="BL260" s="1">
        <f t="shared" si="193"/>
        <v>1.1262534363940762</v>
      </c>
      <c r="BM260" s="1">
        <f t="shared" si="198"/>
        <v>1.1262534363940762</v>
      </c>
      <c r="BN260" s="1">
        <f t="shared" si="198"/>
        <v>1.1262534363940762</v>
      </c>
      <c r="BO260" s="1">
        <f t="shared" si="198"/>
        <v>1.1262534363940762</v>
      </c>
      <c r="BP260" s="1">
        <f t="shared" si="198"/>
        <v>1.1262534363940762</v>
      </c>
      <c r="BQ260" s="1">
        <f t="shared" si="198"/>
        <v>1.1262534363940762</v>
      </c>
      <c r="BR260" s="1">
        <f t="shared" si="198"/>
        <v>1.1262534363940762</v>
      </c>
      <c r="BS260" s="1">
        <f t="shared" si="198"/>
        <v>1.1262534363940762</v>
      </c>
      <c r="BT260" s="1">
        <f t="shared" si="198"/>
        <v>1.1262534363940762</v>
      </c>
      <c r="BU260" s="1">
        <f t="shared" si="198"/>
        <v>1.1262534363940762</v>
      </c>
      <c r="BV260" s="1">
        <f t="shared" si="198"/>
        <v>1.1262534363940762</v>
      </c>
      <c r="BW260" s="1">
        <f t="shared" si="198"/>
        <v>1.1262534363940762</v>
      </c>
      <c r="BX260" s="1">
        <f t="shared" si="198"/>
        <v>1.1262534363940762</v>
      </c>
      <c r="BY260" s="1">
        <f t="shared" si="198"/>
        <v>1.1262534363940762</v>
      </c>
      <c r="CC260" t="str">
        <f t="shared" ref="CC260:CC280" si="232">IF(SUM(O260:AE260)=0,"*","PRE")</f>
        <v>*</v>
      </c>
      <c r="CD260" t="str">
        <f t="shared" ref="CD260:CD280" si="233">L260</f>
        <v>\I: IIS_PRH_BFG</v>
      </c>
      <c r="CE260" t="str">
        <f>VLOOKUP(D260,'IND Balance'!$AM$5:$AN$21,2,FALSE)&amp;" - "&amp;VLOOKUP(E260,'MECS_Table 5.4'!$AF$18:$AG$30,2,FALSE)&amp;" - "&amp;VLOOKUP('Service PJ'!M260,'IND Balance'!$AM$22:$AN$32,2,FALSE)</f>
        <v>Iron and Steel - Process heat - BF Gas</v>
      </c>
      <c r="CF260" t="s">
        <v>109</v>
      </c>
      <c r="CG260" t="s">
        <v>110</v>
      </c>
      <c r="CL260" t="str">
        <f t="shared" ref="CL260:CL280" si="234">L260</f>
        <v>\I: IIS_PRH_BFG</v>
      </c>
      <c r="CM260" t="str">
        <f t="shared" ref="CM260:CM280" si="235">IF(OR(RIGHT(N260,3)="ECP",RIGHT(N260,3)="LIG"),"\I:","")&amp;N260</f>
        <v>\I: IIS</v>
      </c>
      <c r="CN260" s="1" t="str">
        <f t="shared" si="200"/>
        <v/>
      </c>
      <c r="CO260" s="1" t="str">
        <f t="shared" si="201"/>
        <v/>
      </c>
      <c r="CP260" s="1" t="str">
        <f t="shared" si="202"/>
        <v/>
      </c>
      <c r="CQ260" s="1" t="str">
        <f t="shared" si="203"/>
        <v/>
      </c>
      <c r="CR260" s="1" t="str">
        <f t="shared" si="204"/>
        <v/>
      </c>
      <c r="CS260" s="1" t="str">
        <f t="shared" si="205"/>
        <v/>
      </c>
      <c r="CT260" s="1" t="str">
        <f t="shared" si="206"/>
        <v/>
      </c>
      <c r="CU260" s="1" t="str">
        <f t="shared" si="207"/>
        <v/>
      </c>
      <c r="CV260" s="1" t="str">
        <f t="shared" si="208"/>
        <v/>
      </c>
      <c r="CW260" s="1" t="str">
        <f t="shared" si="209"/>
        <v/>
      </c>
      <c r="CX260" s="1" t="str">
        <f t="shared" si="210"/>
        <v/>
      </c>
      <c r="CY260" s="1" t="str">
        <f t="shared" si="211"/>
        <v/>
      </c>
      <c r="CZ260" s="1" t="str">
        <f t="shared" si="212"/>
        <v/>
      </c>
      <c r="DA260" s="1" t="str">
        <f t="shared" si="213"/>
        <v/>
      </c>
      <c r="DB260" s="1" t="str">
        <f t="shared" si="214"/>
        <v/>
      </c>
      <c r="DC260" s="1" t="str">
        <f t="shared" si="215"/>
        <v/>
      </c>
      <c r="DD260" s="1" t="str">
        <f t="shared" si="216"/>
        <v/>
      </c>
      <c r="DE260" s="1" t="str">
        <f t="shared" si="217"/>
        <v/>
      </c>
      <c r="DF260" s="1" t="str">
        <f t="shared" si="218"/>
        <v/>
      </c>
      <c r="DG260" s="1" t="str">
        <f t="shared" si="219"/>
        <v/>
      </c>
      <c r="DH260" s="1" t="str">
        <f t="shared" si="220"/>
        <v/>
      </c>
      <c r="DI260" s="1" t="str">
        <f t="shared" si="221"/>
        <v/>
      </c>
      <c r="DJ260" s="1" t="str">
        <f t="shared" si="222"/>
        <v/>
      </c>
      <c r="DK260" s="1" t="str">
        <f t="shared" si="223"/>
        <v/>
      </c>
      <c r="DL260" s="1" t="str">
        <f t="shared" si="224"/>
        <v/>
      </c>
      <c r="DM260" s="1" t="str">
        <f t="shared" si="225"/>
        <v/>
      </c>
      <c r="DN260" s="1" t="str">
        <f t="shared" si="226"/>
        <v/>
      </c>
      <c r="DO260" s="1" t="str">
        <f t="shared" si="227"/>
        <v/>
      </c>
      <c r="DP260" s="1" t="str">
        <f t="shared" si="228"/>
        <v/>
      </c>
      <c r="DQ260" s="1" t="str">
        <f t="shared" si="229"/>
        <v/>
      </c>
      <c r="DR260" s="1">
        <v>3</v>
      </c>
      <c r="DS260" s="1" t="str">
        <f t="shared" ref="DS260:DS280" si="236">IF(RIGHT(CL260,3)="BIO",MAX(CN260:DQ260)+0.01,"")</f>
        <v/>
      </c>
      <c r="DT260" t="str">
        <f t="shared" ref="DT260:DT280" si="237">IF(DS260="","",3)</f>
        <v/>
      </c>
    </row>
    <row r="261" spans="1:124" x14ac:dyDescent="0.45">
      <c r="A261" t="s">
        <v>159</v>
      </c>
      <c r="B261" t="str">
        <f>VLOOKUP(E261,'EPA_US9RT techs'!$R$26:$S$34,2,FALSE)</f>
        <v>OTH</v>
      </c>
      <c r="C261" t="str">
        <f>'Service shares'!A261</f>
        <v>BFG</v>
      </c>
      <c r="D261" t="str">
        <f>'Service shares'!B261</f>
        <v>IIS</v>
      </c>
      <c r="E261" t="str">
        <f>'Service shares'!C261</f>
        <v>PRC</v>
      </c>
      <c r="F261" s="1">
        <f>IFERROR(1/AVERAGEIFS('EPA_US9RT techs'!$I$2:$I$1718,'EPA_US9RT techs'!$J$2:$J$1718,'Service PJ'!$D261,'EPA_US9RT techs'!$K$2:$K$1718,'Service PJ'!$B261,'EPA_US9RT techs'!$L$2:$L$1718,'Service PJ'!$A261,'EPA_US9RT techs'!$C$2:$C$1718,"VDA_FLOP",'EPA_US9RT techs'!$F$2:$F$1718,'Service PJ'!F$1),1/AVERAGEIFS('EPA_US9RT techs'!$I$2:$I$1718,'EPA_US9RT techs'!$K$2:$K$1718,'Service PJ'!$B261,'EPA_US9RT techs'!$L$2:$L$1718,'Service PJ'!$A261,'EPA_US9RT techs'!$C$2:$C$1718,"VDA_FLOP",'EPA_US9RT techs'!$F$2:$F$1718,'Service PJ'!F$1))</f>
        <v>1</v>
      </c>
      <c r="G261" s="1">
        <f>IFERROR(IFERROR(1/AVERAGEIFS('EPA_US9RT techs'!$I$2:$I$1718,'EPA_US9RT techs'!$J$2:$J$1718,'Service PJ'!$D261,'EPA_US9RT techs'!$K$2:$K$1718,'Service PJ'!$B261,'EPA_US9RT techs'!$L$2:$L$1718,'Service PJ'!$A261,'EPA_US9RT techs'!$C$2:$C$1718,"VDA_FLOP",'EPA_US9RT techs'!$F$2:$F$1718,'Service PJ'!G$1),1/AVERAGEIFS('EPA_US9RT techs'!$I$2:$I$1718,'EPA_US9RT techs'!$K$2:$K$1718,'Service PJ'!$B261,'EPA_US9RT techs'!$L$2:$L$1718,'Service PJ'!$A261,'EPA_US9RT techs'!$C$2:$C$1718,"VDA_FLOP",'EPA_US9RT techs'!$F$2:$F$1718,'Service PJ'!G$1)),"")</f>
        <v>1.0637134050773318</v>
      </c>
      <c r="H261" s="1">
        <f>IFERROR(IFERROR(1/AVERAGEIFS('EPA_US9RT techs'!$I$2:$I$1718,'EPA_US9RT techs'!$J$2:$J$1718,'Service PJ'!$D261,'EPA_US9RT techs'!$K$2:$K$1718,'Service PJ'!$B261,'EPA_US9RT techs'!$L$2:$L$1718,'Service PJ'!$A261,'EPA_US9RT techs'!$C$2:$C$1718,"VDA_FLOP",'EPA_US9RT techs'!$F$2:$F$1718,'Service PJ'!H$1),1/AVERAGEIFS('EPA_US9RT techs'!$I$2:$I$1718,'EPA_US9RT techs'!$K$2:$K$1718,'Service PJ'!$B261,'EPA_US9RT techs'!$L$2:$L$1718,'Service PJ'!$A261,'EPA_US9RT techs'!$C$2:$C$1718,"VDA_FLOP",'EPA_US9RT techs'!$F$2:$F$1718,'Service PJ'!H$1)),"")</f>
        <v>1.0913240984665626</v>
      </c>
      <c r="I261" s="1">
        <f>IFERROR(IFERROR(1/AVERAGEIFS('EPA_US9RT techs'!$I$2:$I$1718,'EPA_US9RT techs'!$J$2:$J$1718,'Service PJ'!$D261,'EPA_US9RT techs'!$K$2:$K$1718,'Service PJ'!$B261,'EPA_US9RT techs'!$L$2:$L$1718,'Service PJ'!$A261,'EPA_US9RT techs'!$C$2:$C$1718,"VDA_FLOP",'EPA_US9RT techs'!$F$2:$F$1718,'Service PJ'!I$1),1/AVERAGEIFS('EPA_US9RT techs'!$I$2:$I$1718,'EPA_US9RT techs'!$K$2:$K$1718,'Service PJ'!$B261,'EPA_US9RT techs'!$L$2:$L$1718,'Service PJ'!$A261,'EPA_US9RT techs'!$C$2:$C$1718,"VDA_FLOP",'EPA_US9RT techs'!$F$2:$F$1718,'Service PJ'!I$1)),"")</f>
        <v>1.1212290208125226</v>
      </c>
      <c r="J261" s="1">
        <f>IFERROR(IFERROR(1/AVERAGEIFS('EPA_US9RT techs'!$I$2:$I$1718,'EPA_US9RT techs'!$J$2:$J$1718,'Service PJ'!$D261,'EPA_US9RT techs'!$K$2:$K$1718,'Service PJ'!$B261,'EPA_US9RT techs'!$L$2:$L$1718,'Service PJ'!$A261,'EPA_US9RT techs'!$C$2:$C$1718,"VDA_FLOP",'EPA_US9RT techs'!$F$2:$F$1718,'Service PJ'!J$1),1/AVERAGEIFS('EPA_US9RT techs'!$I$2:$I$1718,'EPA_US9RT techs'!$K$2:$K$1718,'Service PJ'!$B261,'EPA_US9RT techs'!$L$2:$L$1718,'Service PJ'!$A261,'EPA_US9RT techs'!$C$2:$C$1718,"VDA_FLOP",'EPA_US9RT techs'!$F$2:$F$1718,'Service PJ'!J$1)),"")</f>
        <v>1.1606646281756339</v>
      </c>
      <c r="L261" t="str">
        <f>IF(SUM(O261:AR261)=0,"\I: ","")&amp;'Service PJ'!D261&amp;"_"&amp;'Service PJ'!E261&amp;"_"&amp;'Service PJ'!C261</f>
        <v>\I: IIS_PRC_BFG</v>
      </c>
      <c r="M261" t="str">
        <f>"IND"&amp;'Service PJ'!C261</f>
        <v>INDBFG</v>
      </c>
      <c r="N261" t="str">
        <f t="shared" si="230"/>
        <v>\I: IIS</v>
      </c>
      <c r="O261" s="1">
        <f>'Service shares'!AK261*'Service PJ'!AV261</f>
        <v>0</v>
      </c>
      <c r="P261" s="1">
        <f>'Service shares'!AL261*'Service PJ'!AW261</f>
        <v>0</v>
      </c>
      <c r="Q261" s="1">
        <f>'Service shares'!AM261*'Service PJ'!AX261</f>
        <v>0</v>
      </c>
      <c r="R261" s="1">
        <f>'Service shares'!AN261*'Service PJ'!AY261</f>
        <v>0</v>
      </c>
      <c r="S261" s="1">
        <f>'Service shares'!AO261*'Service PJ'!AZ261</f>
        <v>0</v>
      </c>
      <c r="T261" s="1">
        <f>'Service shares'!AP261*'Service PJ'!BA261</f>
        <v>0</v>
      </c>
      <c r="U261" s="1">
        <f>'Service shares'!AQ261*'Service PJ'!BB261</f>
        <v>0</v>
      </c>
      <c r="V261" s="14">
        <f>'Service shares'!AR261*'Service PJ'!BC261</f>
        <v>0</v>
      </c>
      <c r="W261" s="1">
        <f>'Service shares'!AS261*'Service PJ'!BD261</f>
        <v>0</v>
      </c>
      <c r="X261" s="1">
        <f>'Service shares'!AT261*'Service PJ'!BE261</f>
        <v>0</v>
      </c>
      <c r="Y261" s="1">
        <f>'Service shares'!AU261*'Service PJ'!BF261</f>
        <v>0</v>
      </c>
      <c r="Z261" s="1">
        <f>'Service shares'!AV261*'Service PJ'!BG261</f>
        <v>0</v>
      </c>
      <c r="AA261" s="1">
        <f>'Service shares'!AW261*'Service PJ'!BH261</f>
        <v>0</v>
      </c>
      <c r="AB261" s="1">
        <f>'Service shares'!AX261*'Service PJ'!BI261</f>
        <v>0</v>
      </c>
      <c r="AC261" s="1">
        <f>'Service shares'!AY261*'Service PJ'!BJ261</f>
        <v>0</v>
      </c>
      <c r="AD261" s="1">
        <f>'Service shares'!AZ261*'Service PJ'!BK261</f>
        <v>0</v>
      </c>
      <c r="AE261" s="1">
        <f>'Service shares'!BA261*'Service PJ'!BL261</f>
        <v>0</v>
      </c>
      <c r="AF261" s="1">
        <f>'Service shares'!BB261*'Service PJ'!BM261</f>
        <v>0</v>
      </c>
      <c r="AG261" s="1">
        <f>'Service shares'!BC261*'Service PJ'!BN261</f>
        <v>0</v>
      </c>
      <c r="AH261" s="1">
        <f>'Service shares'!BD261*'Service PJ'!BO261</f>
        <v>0</v>
      </c>
      <c r="AI261" s="1">
        <f>'Service shares'!BE261*'Service PJ'!BP261</f>
        <v>0</v>
      </c>
      <c r="AJ261" s="1">
        <f>'Service shares'!BF261*'Service PJ'!BQ261</f>
        <v>0</v>
      </c>
      <c r="AK261" s="1">
        <f>'Service shares'!BG261*'Service PJ'!BR261</f>
        <v>0</v>
      </c>
      <c r="AL261" s="1">
        <f>'Service shares'!BH261*'Service PJ'!BS261</f>
        <v>0</v>
      </c>
      <c r="AM261" s="1">
        <f>'Service shares'!BI261*'Service PJ'!BT261</f>
        <v>0</v>
      </c>
      <c r="AN261" s="1">
        <f>'Service shares'!BJ261*'Service PJ'!BU261</f>
        <v>0</v>
      </c>
      <c r="AO261" s="1">
        <f>'Service shares'!BK261*'Service PJ'!BV261</f>
        <v>0</v>
      </c>
      <c r="AP261" s="1">
        <f>'Service shares'!BL261*'Service PJ'!BW261</f>
        <v>0</v>
      </c>
      <c r="AQ261" s="1">
        <f>'Service shares'!BM261*'Service PJ'!BX261</f>
        <v>0</v>
      </c>
      <c r="AR261" s="1">
        <f>'Service shares'!BN261*'Service PJ'!BY261</f>
        <v>0</v>
      </c>
      <c r="AS261" s="2">
        <v>0</v>
      </c>
      <c r="AU261" t="str">
        <f t="shared" si="199"/>
        <v>\I: IIS_PRC_BFG</v>
      </c>
      <c r="AV261" s="1">
        <f t="shared" si="231"/>
        <v>1.0637134050773318</v>
      </c>
      <c r="AW261" s="1">
        <f t="shared" si="231"/>
        <v>1.0637134050773318</v>
      </c>
      <c r="AX261" s="1">
        <f t="shared" si="231"/>
        <v>1.0637134050773318</v>
      </c>
      <c r="AY261" s="1">
        <f t="shared" si="231"/>
        <v>1.0637134050773318</v>
      </c>
      <c r="AZ261" s="1">
        <f t="shared" si="231"/>
        <v>1.0637134050773318</v>
      </c>
      <c r="BA261" s="1">
        <f t="shared" si="231"/>
        <v>1.0637134050773318</v>
      </c>
      <c r="BB261" s="1">
        <f t="shared" si="231"/>
        <v>1.0637134050773318</v>
      </c>
      <c r="BC261" s="1">
        <f t="shared" si="231"/>
        <v>1.0637134050773318</v>
      </c>
      <c r="BD261" s="1">
        <f t="shared" si="231"/>
        <v>1.0637134050773318</v>
      </c>
      <c r="BE261" s="1">
        <f t="shared" si="231"/>
        <v>1.0637134050773318</v>
      </c>
      <c r="BF261" s="1">
        <f t="shared" si="231"/>
        <v>1.0637134050773318</v>
      </c>
      <c r="BG261" s="1">
        <f t="shared" si="231"/>
        <v>1.0637134050773318</v>
      </c>
      <c r="BH261" s="1">
        <f t="shared" si="231"/>
        <v>1.0637134050773318</v>
      </c>
      <c r="BI261" s="1">
        <f t="shared" si="231"/>
        <v>1.0637134050773318</v>
      </c>
      <c r="BJ261" s="1">
        <f t="shared" si="231"/>
        <v>1.0637134050773318</v>
      </c>
      <c r="BK261" s="1">
        <f t="shared" si="231"/>
        <v>1.0637134050773318</v>
      </c>
      <c r="BL261" s="1">
        <f t="shared" si="193"/>
        <v>1.0637134050773318</v>
      </c>
      <c r="BM261" s="1">
        <f t="shared" ref="BM261:BY276" si="238">IF($G261="",$F261,$G261)</f>
        <v>1.0637134050773318</v>
      </c>
      <c r="BN261" s="1">
        <f t="shared" si="238"/>
        <v>1.0637134050773318</v>
      </c>
      <c r="BO261" s="1">
        <f t="shared" si="238"/>
        <v>1.0637134050773318</v>
      </c>
      <c r="BP261" s="1">
        <f t="shared" si="238"/>
        <v>1.0637134050773318</v>
      </c>
      <c r="BQ261" s="1">
        <f t="shared" si="238"/>
        <v>1.0637134050773318</v>
      </c>
      <c r="BR261" s="1">
        <f t="shared" si="238"/>
        <v>1.0637134050773318</v>
      </c>
      <c r="BS261" s="1">
        <f t="shared" si="238"/>
        <v>1.0637134050773318</v>
      </c>
      <c r="BT261" s="1">
        <f t="shared" si="238"/>
        <v>1.0637134050773318</v>
      </c>
      <c r="BU261" s="1">
        <f t="shared" si="238"/>
        <v>1.0637134050773318</v>
      </c>
      <c r="BV261" s="1">
        <f t="shared" si="238"/>
        <v>1.0637134050773318</v>
      </c>
      <c r="BW261" s="1">
        <f t="shared" si="238"/>
        <v>1.0637134050773318</v>
      </c>
      <c r="BX261" s="1">
        <f t="shared" si="238"/>
        <v>1.0637134050773318</v>
      </c>
      <c r="BY261" s="1">
        <f t="shared" si="238"/>
        <v>1.0637134050773318</v>
      </c>
      <c r="CC261" t="str">
        <f t="shared" si="232"/>
        <v>*</v>
      </c>
      <c r="CD261" t="str">
        <f t="shared" si="233"/>
        <v>\I: IIS_PRC_BFG</v>
      </c>
      <c r="CE261" t="str">
        <f>VLOOKUP(D261,'IND Balance'!$AM$5:$AN$21,2,FALSE)&amp;" - "&amp;VLOOKUP(E261,'MECS_Table 5.4'!$AF$18:$AG$30,2,FALSE)&amp;" - "&amp;VLOOKUP('Service PJ'!M261,'IND Balance'!$AM$22:$AN$32,2,FALSE)</f>
        <v>Iron and Steel - Process Cool - BF Gas</v>
      </c>
      <c r="CF261" t="s">
        <v>109</v>
      </c>
      <c r="CG261" t="s">
        <v>110</v>
      </c>
      <c r="CL261" t="str">
        <f t="shared" si="234"/>
        <v>\I: IIS_PRC_BFG</v>
      </c>
      <c r="CM261" t="str">
        <f t="shared" si="235"/>
        <v>\I: IIS</v>
      </c>
      <c r="CN261" s="1" t="str">
        <f t="shared" si="200"/>
        <v/>
      </c>
      <c r="CO261" s="1" t="str">
        <f t="shared" si="201"/>
        <v/>
      </c>
      <c r="CP261" s="1" t="str">
        <f t="shared" si="202"/>
        <v/>
      </c>
      <c r="CQ261" s="1" t="str">
        <f t="shared" si="203"/>
        <v/>
      </c>
      <c r="CR261" s="1" t="str">
        <f t="shared" si="204"/>
        <v/>
      </c>
      <c r="CS261" s="1" t="str">
        <f t="shared" si="205"/>
        <v/>
      </c>
      <c r="CT261" s="1" t="str">
        <f t="shared" si="206"/>
        <v/>
      </c>
      <c r="CU261" s="1" t="str">
        <f t="shared" si="207"/>
        <v/>
      </c>
      <c r="CV261" s="1" t="str">
        <f t="shared" si="208"/>
        <v/>
      </c>
      <c r="CW261" s="1" t="str">
        <f t="shared" si="209"/>
        <v/>
      </c>
      <c r="CX261" s="1" t="str">
        <f t="shared" si="210"/>
        <v/>
      </c>
      <c r="CY261" s="1" t="str">
        <f t="shared" si="211"/>
        <v/>
      </c>
      <c r="CZ261" s="1" t="str">
        <f t="shared" si="212"/>
        <v/>
      </c>
      <c r="DA261" s="1" t="str">
        <f t="shared" si="213"/>
        <v/>
      </c>
      <c r="DB261" s="1" t="str">
        <f t="shared" si="214"/>
        <v/>
      </c>
      <c r="DC261" s="1" t="str">
        <f t="shared" si="215"/>
        <v/>
      </c>
      <c r="DD261" s="1" t="str">
        <f t="shared" si="216"/>
        <v/>
      </c>
      <c r="DE261" s="1" t="str">
        <f t="shared" si="217"/>
        <v/>
      </c>
      <c r="DF261" s="1" t="str">
        <f t="shared" si="218"/>
        <v/>
      </c>
      <c r="DG261" s="1" t="str">
        <f t="shared" si="219"/>
        <v/>
      </c>
      <c r="DH261" s="1" t="str">
        <f t="shared" si="220"/>
        <v/>
      </c>
      <c r="DI261" s="1" t="str">
        <f t="shared" si="221"/>
        <v/>
      </c>
      <c r="DJ261" s="1" t="str">
        <f t="shared" si="222"/>
        <v/>
      </c>
      <c r="DK261" s="1" t="str">
        <f t="shared" si="223"/>
        <v/>
      </c>
      <c r="DL261" s="1" t="str">
        <f t="shared" si="224"/>
        <v/>
      </c>
      <c r="DM261" s="1" t="str">
        <f t="shared" si="225"/>
        <v/>
      </c>
      <c r="DN261" s="1" t="str">
        <f t="shared" si="226"/>
        <v/>
      </c>
      <c r="DO261" s="1" t="str">
        <f t="shared" si="227"/>
        <v/>
      </c>
      <c r="DP261" s="1" t="str">
        <f t="shared" si="228"/>
        <v/>
      </c>
      <c r="DQ261" s="1" t="str">
        <f t="shared" si="229"/>
        <v/>
      </c>
      <c r="DR261" s="1">
        <v>3</v>
      </c>
      <c r="DS261" s="1" t="str">
        <f t="shared" si="236"/>
        <v/>
      </c>
      <c r="DT261" t="str">
        <f t="shared" si="237"/>
        <v/>
      </c>
    </row>
    <row r="262" spans="1:124" x14ac:dyDescent="0.45">
      <c r="A262" t="s">
        <v>159</v>
      </c>
      <c r="B262" t="str">
        <f>VLOOKUP(E262,'EPA_US9RT techs'!$R$26:$S$34,2,FALSE)</f>
        <v>MDR</v>
      </c>
      <c r="C262" t="str">
        <f>'Service shares'!A262</f>
        <v>BFG</v>
      </c>
      <c r="D262" t="str">
        <f>'Service shares'!B262</f>
        <v>IIS</v>
      </c>
      <c r="E262" t="str">
        <f>'Service shares'!C262</f>
        <v>MDR</v>
      </c>
      <c r="F262" s="1">
        <f>IFERROR(1/AVERAGEIFS('EPA_US9RT techs'!$I$2:$I$1718,'EPA_US9RT techs'!$J$2:$J$1718,'Service PJ'!$D262,'EPA_US9RT techs'!$K$2:$K$1718,'Service PJ'!$B262,'EPA_US9RT techs'!$L$2:$L$1718,'Service PJ'!$A262,'EPA_US9RT techs'!$C$2:$C$1718,"VDA_FLOP",'EPA_US9RT techs'!$F$2:$F$1718,'Service PJ'!F$1),1/AVERAGEIFS('EPA_US9RT techs'!$I$2:$I$1718,'EPA_US9RT techs'!$K$2:$K$1718,'Service PJ'!$B262,'EPA_US9RT techs'!$L$2:$L$1718,'Service PJ'!$A262,'EPA_US9RT techs'!$C$2:$C$1718,"VDA_FLOP",'EPA_US9RT techs'!$F$2:$F$1718,'Service PJ'!F$1))</f>
        <v>1</v>
      </c>
      <c r="G262" s="1">
        <f>IFERROR(IFERROR(1/AVERAGEIFS('EPA_US9RT techs'!$I$2:$I$1718,'EPA_US9RT techs'!$J$2:$J$1718,'Service PJ'!$D262,'EPA_US9RT techs'!$K$2:$K$1718,'Service PJ'!$B262,'EPA_US9RT techs'!$L$2:$L$1718,'Service PJ'!$A262,'EPA_US9RT techs'!$C$2:$C$1718,"VDA_FLOP",'EPA_US9RT techs'!$F$2:$F$1718,'Service PJ'!G$1),1/AVERAGEIFS('EPA_US9RT techs'!$I$2:$I$1718,'EPA_US9RT techs'!$K$2:$K$1718,'Service PJ'!$B262,'EPA_US9RT techs'!$L$2:$L$1718,'Service PJ'!$A262,'EPA_US9RT techs'!$C$2:$C$1718,"VDA_FLOP",'EPA_US9RT techs'!$F$2:$F$1718,'Service PJ'!G$1)),"")</f>
        <v>1.1262534363940762</v>
      </c>
      <c r="H262" s="1">
        <f>IFERROR(IFERROR(1/AVERAGEIFS('EPA_US9RT techs'!$I$2:$I$1718,'EPA_US9RT techs'!$J$2:$J$1718,'Service PJ'!$D262,'EPA_US9RT techs'!$K$2:$K$1718,'Service PJ'!$B262,'EPA_US9RT techs'!$L$2:$L$1718,'Service PJ'!$A262,'EPA_US9RT techs'!$C$2:$C$1718,"VDA_FLOP",'EPA_US9RT techs'!$F$2:$F$1718,'Service PJ'!H$1),1/AVERAGEIFS('EPA_US9RT techs'!$I$2:$I$1718,'EPA_US9RT techs'!$K$2:$K$1718,'Service PJ'!$B262,'EPA_US9RT techs'!$L$2:$L$1718,'Service PJ'!$A262,'EPA_US9RT techs'!$C$2:$C$1718,"VDA_FLOP",'EPA_US9RT techs'!$F$2:$F$1718,'Service PJ'!H$1)),"")</f>
        <v>1.1346569412229279</v>
      </c>
      <c r="I262" s="1">
        <f>IFERROR(IFERROR(1/AVERAGEIFS('EPA_US9RT techs'!$I$2:$I$1718,'EPA_US9RT techs'!$J$2:$J$1718,'Service PJ'!$D262,'EPA_US9RT techs'!$K$2:$K$1718,'Service PJ'!$B262,'EPA_US9RT techs'!$L$2:$L$1718,'Service PJ'!$A262,'EPA_US9RT techs'!$C$2:$C$1718,"VDA_FLOP",'EPA_US9RT techs'!$F$2:$F$1718,'Service PJ'!I$1),1/AVERAGEIFS('EPA_US9RT techs'!$I$2:$I$1718,'EPA_US9RT techs'!$K$2:$K$1718,'Service PJ'!$B262,'EPA_US9RT techs'!$L$2:$L$1718,'Service PJ'!$A262,'EPA_US9RT techs'!$C$2:$C$1718,"VDA_FLOP",'EPA_US9RT techs'!$F$2:$F$1718,'Service PJ'!I$1)),"")</f>
        <v>1.215977144773748</v>
      </c>
      <c r="J262" s="1">
        <f>IFERROR(IFERROR(1/AVERAGEIFS('EPA_US9RT techs'!$I$2:$I$1718,'EPA_US9RT techs'!$J$2:$J$1718,'Service PJ'!$D262,'EPA_US9RT techs'!$K$2:$K$1718,'Service PJ'!$B262,'EPA_US9RT techs'!$L$2:$L$1718,'Service PJ'!$A262,'EPA_US9RT techs'!$C$2:$C$1718,"VDA_FLOP",'EPA_US9RT techs'!$F$2:$F$1718,'Service PJ'!J$1),1/AVERAGEIFS('EPA_US9RT techs'!$I$2:$I$1718,'EPA_US9RT techs'!$K$2:$K$1718,'Service PJ'!$B262,'EPA_US9RT techs'!$L$2:$L$1718,'Service PJ'!$A262,'EPA_US9RT techs'!$C$2:$C$1718,"VDA_FLOP",'EPA_US9RT techs'!$F$2:$F$1718,'Service PJ'!J$1)),"")</f>
        <v>1.2700973158152613</v>
      </c>
      <c r="L262" t="str">
        <f>IF(SUM(O262:AR262)=0,"\I: ","")&amp;'Service PJ'!D262&amp;"_"&amp;'Service PJ'!E262&amp;"_"&amp;'Service PJ'!C262</f>
        <v>\I: IIS_MDR_BFG</v>
      </c>
      <c r="M262" t="str">
        <f>"IND"&amp;'Service PJ'!C262</f>
        <v>INDBFG</v>
      </c>
      <c r="N262" t="str">
        <f t="shared" si="230"/>
        <v>\I: IIS</v>
      </c>
      <c r="O262" s="1">
        <f>'Service shares'!AK262*'Service PJ'!AV262</f>
        <v>0</v>
      </c>
      <c r="P262" s="1">
        <f>'Service shares'!AL262*'Service PJ'!AW262</f>
        <v>0</v>
      </c>
      <c r="Q262" s="1">
        <f>'Service shares'!AM262*'Service PJ'!AX262</f>
        <v>0</v>
      </c>
      <c r="R262" s="1">
        <f>'Service shares'!AN262*'Service PJ'!AY262</f>
        <v>0</v>
      </c>
      <c r="S262" s="1">
        <f>'Service shares'!AO262*'Service PJ'!AZ262</f>
        <v>0</v>
      </c>
      <c r="T262" s="1">
        <f>'Service shares'!AP262*'Service PJ'!BA262</f>
        <v>0</v>
      </c>
      <c r="U262" s="1">
        <f>'Service shares'!AQ262*'Service PJ'!BB262</f>
        <v>0</v>
      </c>
      <c r="V262" s="14">
        <f>'Service shares'!AR262*'Service PJ'!BC262</f>
        <v>0</v>
      </c>
      <c r="W262" s="1">
        <f>'Service shares'!AS262*'Service PJ'!BD262</f>
        <v>0</v>
      </c>
      <c r="X262" s="1">
        <f>'Service shares'!AT262*'Service PJ'!BE262</f>
        <v>0</v>
      </c>
      <c r="Y262" s="1">
        <f>'Service shares'!AU262*'Service PJ'!BF262</f>
        <v>0</v>
      </c>
      <c r="Z262" s="1">
        <f>'Service shares'!AV262*'Service PJ'!BG262</f>
        <v>0</v>
      </c>
      <c r="AA262" s="1">
        <f>'Service shares'!AW262*'Service PJ'!BH262</f>
        <v>0</v>
      </c>
      <c r="AB262" s="1">
        <f>'Service shares'!AX262*'Service PJ'!BI262</f>
        <v>0</v>
      </c>
      <c r="AC262" s="1">
        <f>'Service shares'!AY262*'Service PJ'!BJ262</f>
        <v>0</v>
      </c>
      <c r="AD262" s="1">
        <f>'Service shares'!AZ262*'Service PJ'!BK262</f>
        <v>0</v>
      </c>
      <c r="AE262" s="1">
        <f>'Service shares'!BA262*'Service PJ'!BL262</f>
        <v>0</v>
      </c>
      <c r="AF262" s="1">
        <f>'Service shares'!BB262*'Service PJ'!BM262</f>
        <v>0</v>
      </c>
      <c r="AG262" s="1">
        <f>'Service shares'!BC262*'Service PJ'!BN262</f>
        <v>0</v>
      </c>
      <c r="AH262" s="1">
        <f>'Service shares'!BD262*'Service PJ'!BO262</f>
        <v>0</v>
      </c>
      <c r="AI262" s="1">
        <f>'Service shares'!BE262*'Service PJ'!BP262</f>
        <v>0</v>
      </c>
      <c r="AJ262" s="1">
        <f>'Service shares'!BF262*'Service PJ'!BQ262</f>
        <v>0</v>
      </c>
      <c r="AK262" s="1">
        <f>'Service shares'!BG262*'Service PJ'!BR262</f>
        <v>0</v>
      </c>
      <c r="AL262" s="1">
        <f>'Service shares'!BH262*'Service PJ'!BS262</f>
        <v>0</v>
      </c>
      <c r="AM262" s="1">
        <f>'Service shares'!BI262*'Service PJ'!BT262</f>
        <v>0</v>
      </c>
      <c r="AN262" s="1">
        <f>'Service shares'!BJ262*'Service PJ'!BU262</f>
        <v>0</v>
      </c>
      <c r="AO262" s="1">
        <f>'Service shares'!BK262*'Service PJ'!BV262</f>
        <v>0</v>
      </c>
      <c r="AP262" s="1">
        <f>'Service shares'!BL262*'Service PJ'!BW262</f>
        <v>0</v>
      </c>
      <c r="AQ262" s="1">
        <f>'Service shares'!BM262*'Service PJ'!BX262</f>
        <v>0</v>
      </c>
      <c r="AR262" s="1">
        <f>'Service shares'!BN262*'Service PJ'!BY262</f>
        <v>0</v>
      </c>
      <c r="AS262" s="2">
        <v>0</v>
      </c>
      <c r="AU262" t="str">
        <f t="shared" si="199"/>
        <v>\I: IIS_MDR_BFG</v>
      </c>
      <c r="AV262" s="1">
        <f t="shared" si="231"/>
        <v>1.1262534363940762</v>
      </c>
      <c r="AW262" s="1">
        <f t="shared" si="231"/>
        <v>1.1262534363940762</v>
      </c>
      <c r="AX262" s="1">
        <f t="shared" si="231"/>
        <v>1.1262534363940762</v>
      </c>
      <c r="AY262" s="1">
        <f t="shared" si="231"/>
        <v>1.1262534363940762</v>
      </c>
      <c r="AZ262" s="1">
        <f t="shared" si="231"/>
        <v>1.1262534363940762</v>
      </c>
      <c r="BA262" s="1">
        <f t="shared" si="231"/>
        <v>1.1262534363940762</v>
      </c>
      <c r="BB262" s="1">
        <f t="shared" si="231"/>
        <v>1.1262534363940762</v>
      </c>
      <c r="BC262" s="1">
        <f t="shared" si="231"/>
        <v>1.1262534363940762</v>
      </c>
      <c r="BD262" s="1">
        <f t="shared" si="231"/>
        <v>1.1262534363940762</v>
      </c>
      <c r="BE262" s="1">
        <f t="shared" si="231"/>
        <v>1.1262534363940762</v>
      </c>
      <c r="BF262" s="1">
        <f t="shared" si="231"/>
        <v>1.1262534363940762</v>
      </c>
      <c r="BG262" s="1">
        <f t="shared" si="231"/>
        <v>1.1262534363940762</v>
      </c>
      <c r="BH262" s="1">
        <f t="shared" si="231"/>
        <v>1.1262534363940762</v>
      </c>
      <c r="BI262" s="1">
        <f t="shared" si="231"/>
        <v>1.1262534363940762</v>
      </c>
      <c r="BJ262" s="1">
        <f t="shared" si="231"/>
        <v>1.1262534363940762</v>
      </c>
      <c r="BK262" s="1">
        <f t="shared" si="231"/>
        <v>1.1262534363940762</v>
      </c>
      <c r="BL262" s="1">
        <f t="shared" si="193"/>
        <v>1.1262534363940762</v>
      </c>
      <c r="BM262" s="1">
        <f t="shared" si="238"/>
        <v>1.1262534363940762</v>
      </c>
      <c r="BN262" s="1">
        <f t="shared" si="238"/>
        <v>1.1262534363940762</v>
      </c>
      <c r="BO262" s="1">
        <f t="shared" si="238"/>
        <v>1.1262534363940762</v>
      </c>
      <c r="BP262" s="1">
        <f t="shared" si="238"/>
        <v>1.1262534363940762</v>
      </c>
      <c r="BQ262" s="1">
        <f t="shared" si="238"/>
        <v>1.1262534363940762</v>
      </c>
      <c r="BR262" s="1">
        <f t="shared" si="238"/>
        <v>1.1262534363940762</v>
      </c>
      <c r="BS262" s="1">
        <f t="shared" si="238"/>
        <v>1.1262534363940762</v>
      </c>
      <c r="BT262" s="1">
        <f t="shared" si="238"/>
        <v>1.1262534363940762</v>
      </c>
      <c r="BU262" s="1">
        <f t="shared" si="238"/>
        <v>1.1262534363940762</v>
      </c>
      <c r="BV262" s="1">
        <f t="shared" si="238"/>
        <v>1.1262534363940762</v>
      </c>
      <c r="BW262" s="1">
        <f t="shared" si="238"/>
        <v>1.1262534363940762</v>
      </c>
      <c r="BX262" s="1">
        <f t="shared" si="238"/>
        <v>1.1262534363940762</v>
      </c>
      <c r="BY262" s="1">
        <f t="shared" si="238"/>
        <v>1.1262534363940762</v>
      </c>
      <c r="CC262" t="str">
        <f t="shared" si="232"/>
        <v>*</v>
      </c>
      <c r="CD262" t="str">
        <f t="shared" si="233"/>
        <v>\I: IIS_MDR_BFG</v>
      </c>
      <c r="CE262" t="str">
        <f>VLOOKUP(D262,'IND Balance'!$AM$5:$AN$21,2,FALSE)&amp;" - "&amp;VLOOKUP(E262,'MECS_Table 5.4'!$AF$18:$AG$30,2,FALSE)&amp;" - "&amp;VLOOKUP('Service PJ'!M262,'IND Balance'!$AM$22:$AN$32,2,FALSE)</f>
        <v>Iron and Steel - Machine drive - BF Gas</v>
      </c>
      <c r="CF262" t="s">
        <v>109</v>
      </c>
      <c r="CG262" t="s">
        <v>110</v>
      </c>
      <c r="CL262" t="str">
        <f t="shared" si="234"/>
        <v>\I: IIS_MDR_BFG</v>
      </c>
      <c r="CM262" t="str">
        <f t="shared" si="235"/>
        <v>\I: IIS</v>
      </c>
      <c r="CN262" s="1" t="str">
        <f t="shared" si="200"/>
        <v/>
      </c>
      <c r="CO262" s="1" t="str">
        <f t="shared" si="201"/>
        <v/>
      </c>
      <c r="CP262" s="1" t="str">
        <f t="shared" si="202"/>
        <v/>
      </c>
      <c r="CQ262" s="1" t="str">
        <f t="shared" si="203"/>
        <v/>
      </c>
      <c r="CR262" s="1" t="str">
        <f t="shared" si="204"/>
        <v/>
      </c>
      <c r="CS262" s="1" t="str">
        <f t="shared" si="205"/>
        <v/>
      </c>
      <c r="CT262" s="1" t="str">
        <f t="shared" si="206"/>
        <v/>
      </c>
      <c r="CU262" s="1" t="str">
        <f t="shared" si="207"/>
        <v/>
      </c>
      <c r="CV262" s="1" t="str">
        <f t="shared" si="208"/>
        <v/>
      </c>
      <c r="CW262" s="1" t="str">
        <f t="shared" si="209"/>
        <v/>
      </c>
      <c r="CX262" s="1" t="str">
        <f t="shared" si="210"/>
        <v/>
      </c>
      <c r="CY262" s="1" t="str">
        <f t="shared" si="211"/>
        <v/>
      </c>
      <c r="CZ262" s="1" t="str">
        <f t="shared" si="212"/>
        <v/>
      </c>
      <c r="DA262" s="1" t="str">
        <f t="shared" si="213"/>
        <v/>
      </c>
      <c r="DB262" s="1" t="str">
        <f t="shared" si="214"/>
        <v/>
      </c>
      <c r="DC262" s="1" t="str">
        <f t="shared" si="215"/>
        <v/>
      </c>
      <c r="DD262" s="1" t="str">
        <f t="shared" si="216"/>
        <v/>
      </c>
      <c r="DE262" s="1" t="str">
        <f t="shared" si="217"/>
        <v/>
      </c>
      <c r="DF262" s="1" t="str">
        <f t="shared" si="218"/>
        <v/>
      </c>
      <c r="DG262" s="1" t="str">
        <f t="shared" si="219"/>
        <v/>
      </c>
      <c r="DH262" s="1" t="str">
        <f t="shared" si="220"/>
        <v/>
      </c>
      <c r="DI262" s="1" t="str">
        <f t="shared" si="221"/>
        <v/>
      </c>
      <c r="DJ262" s="1" t="str">
        <f t="shared" si="222"/>
        <v/>
      </c>
      <c r="DK262" s="1" t="str">
        <f t="shared" si="223"/>
        <v/>
      </c>
      <c r="DL262" s="1" t="str">
        <f t="shared" si="224"/>
        <v/>
      </c>
      <c r="DM262" s="1" t="str">
        <f t="shared" si="225"/>
        <v/>
      </c>
      <c r="DN262" s="1" t="str">
        <f t="shared" si="226"/>
        <v/>
      </c>
      <c r="DO262" s="1" t="str">
        <f t="shared" si="227"/>
        <v/>
      </c>
      <c r="DP262" s="1" t="str">
        <f t="shared" si="228"/>
        <v/>
      </c>
      <c r="DQ262" s="1" t="str">
        <f t="shared" si="229"/>
        <v/>
      </c>
      <c r="DR262" s="1">
        <v>3</v>
      </c>
      <c r="DS262" s="1" t="str">
        <f t="shared" si="236"/>
        <v/>
      </c>
      <c r="DT262" t="str">
        <f t="shared" si="237"/>
        <v/>
      </c>
    </row>
    <row r="263" spans="1:124" x14ac:dyDescent="0.45">
      <c r="A263" t="s">
        <v>159</v>
      </c>
      <c r="B263" t="str">
        <f>VLOOKUP(E263,'EPA_US9RT techs'!$R$26:$S$34,2,FALSE)</f>
        <v>PRH</v>
      </c>
      <c r="C263" t="str">
        <f>'Service shares'!A263</f>
        <v>BFG</v>
      </c>
      <c r="D263" t="str">
        <f>'Service shares'!B263</f>
        <v>IIS</v>
      </c>
      <c r="E263" t="str">
        <f>'Service shares'!C263</f>
        <v>OTP</v>
      </c>
      <c r="F263" s="1">
        <f>IFERROR(1/AVERAGEIFS('EPA_US9RT techs'!$I$2:$I$1718,'EPA_US9RT techs'!$J$2:$J$1718,'Service PJ'!$D263,'EPA_US9RT techs'!$K$2:$K$1718,'Service PJ'!$B263,'EPA_US9RT techs'!$L$2:$L$1718,'Service PJ'!$A263,'EPA_US9RT techs'!$C$2:$C$1718,"VDA_FLOP",'EPA_US9RT techs'!$F$2:$F$1718,'Service PJ'!F$1),1/AVERAGEIFS('EPA_US9RT techs'!$I$2:$I$1718,'EPA_US9RT techs'!$K$2:$K$1718,'Service PJ'!$B263,'EPA_US9RT techs'!$L$2:$L$1718,'Service PJ'!$A263,'EPA_US9RT techs'!$C$2:$C$1718,"VDA_FLOP",'EPA_US9RT techs'!$F$2:$F$1718,'Service PJ'!F$1))</f>
        <v>1</v>
      </c>
      <c r="G263" s="1">
        <f>IFERROR(IFERROR(1/AVERAGEIFS('EPA_US9RT techs'!$I$2:$I$1718,'EPA_US9RT techs'!$J$2:$J$1718,'Service PJ'!$D263,'EPA_US9RT techs'!$K$2:$K$1718,'Service PJ'!$B263,'EPA_US9RT techs'!$L$2:$L$1718,'Service PJ'!$A263,'EPA_US9RT techs'!$C$2:$C$1718,"VDA_FLOP",'EPA_US9RT techs'!$F$2:$F$1718,'Service PJ'!G$1),1/AVERAGEIFS('EPA_US9RT techs'!$I$2:$I$1718,'EPA_US9RT techs'!$K$2:$K$1718,'Service PJ'!$B263,'EPA_US9RT techs'!$L$2:$L$1718,'Service PJ'!$A263,'EPA_US9RT techs'!$C$2:$C$1718,"VDA_FLOP",'EPA_US9RT techs'!$F$2:$F$1718,'Service PJ'!G$1)),"")</f>
        <v>1.1262534363940762</v>
      </c>
      <c r="H263" s="1">
        <f>IFERROR(IFERROR(1/AVERAGEIFS('EPA_US9RT techs'!$I$2:$I$1718,'EPA_US9RT techs'!$J$2:$J$1718,'Service PJ'!$D263,'EPA_US9RT techs'!$K$2:$K$1718,'Service PJ'!$B263,'EPA_US9RT techs'!$L$2:$L$1718,'Service PJ'!$A263,'EPA_US9RT techs'!$C$2:$C$1718,"VDA_FLOP",'EPA_US9RT techs'!$F$2:$F$1718,'Service PJ'!H$1),1/AVERAGEIFS('EPA_US9RT techs'!$I$2:$I$1718,'EPA_US9RT techs'!$K$2:$K$1718,'Service PJ'!$B263,'EPA_US9RT techs'!$L$2:$L$1718,'Service PJ'!$A263,'EPA_US9RT techs'!$C$2:$C$1718,"VDA_FLOP",'EPA_US9RT techs'!$F$2:$F$1718,'Service PJ'!H$1)),"")</f>
        <v>1.1346569412229279</v>
      </c>
      <c r="I263" s="1">
        <f>IFERROR(IFERROR(1/AVERAGEIFS('EPA_US9RT techs'!$I$2:$I$1718,'EPA_US9RT techs'!$J$2:$J$1718,'Service PJ'!$D263,'EPA_US9RT techs'!$K$2:$K$1718,'Service PJ'!$B263,'EPA_US9RT techs'!$L$2:$L$1718,'Service PJ'!$A263,'EPA_US9RT techs'!$C$2:$C$1718,"VDA_FLOP",'EPA_US9RT techs'!$F$2:$F$1718,'Service PJ'!I$1),1/AVERAGEIFS('EPA_US9RT techs'!$I$2:$I$1718,'EPA_US9RT techs'!$K$2:$K$1718,'Service PJ'!$B263,'EPA_US9RT techs'!$L$2:$L$1718,'Service PJ'!$A263,'EPA_US9RT techs'!$C$2:$C$1718,"VDA_FLOP",'EPA_US9RT techs'!$F$2:$F$1718,'Service PJ'!I$1)),"")</f>
        <v>1.215977144773748</v>
      </c>
      <c r="J263" s="1">
        <f>IFERROR(IFERROR(1/AVERAGEIFS('EPA_US9RT techs'!$I$2:$I$1718,'EPA_US9RT techs'!$J$2:$J$1718,'Service PJ'!$D263,'EPA_US9RT techs'!$K$2:$K$1718,'Service PJ'!$B263,'EPA_US9RT techs'!$L$2:$L$1718,'Service PJ'!$A263,'EPA_US9RT techs'!$C$2:$C$1718,"VDA_FLOP",'EPA_US9RT techs'!$F$2:$F$1718,'Service PJ'!J$1),1/AVERAGEIFS('EPA_US9RT techs'!$I$2:$I$1718,'EPA_US9RT techs'!$K$2:$K$1718,'Service PJ'!$B263,'EPA_US9RT techs'!$L$2:$L$1718,'Service PJ'!$A263,'EPA_US9RT techs'!$C$2:$C$1718,"VDA_FLOP",'EPA_US9RT techs'!$F$2:$F$1718,'Service PJ'!J$1)),"")</f>
        <v>1.2700973158152613</v>
      </c>
      <c r="L263" t="str">
        <f>IF(SUM(O263:AR263)=0,"\I: ","")&amp;'Service PJ'!D263&amp;"_"&amp;'Service PJ'!E263&amp;"_"&amp;'Service PJ'!C263</f>
        <v>\I: IIS_OTP_BFG</v>
      </c>
      <c r="M263" t="str">
        <f>"IND"&amp;'Service PJ'!C263</f>
        <v>INDBFG</v>
      </c>
      <c r="N263" t="str">
        <f t="shared" si="230"/>
        <v>\I: IIS</v>
      </c>
      <c r="O263" s="1">
        <f>'Service shares'!AK263*'Service PJ'!AV263</f>
        <v>0</v>
      </c>
      <c r="P263" s="1">
        <f>'Service shares'!AL263*'Service PJ'!AW263</f>
        <v>0</v>
      </c>
      <c r="Q263" s="1">
        <f>'Service shares'!AM263*'Service PJ'!AX263</f>
        <v>0</v>
      </c>
      <c r="R263" s="1">
        <f>'Service shares'!AN263*'Service PJ'!AY263</f>
        <v>0</v>
      </c>
      <c r="S263" s="1">
        <f>'Service shares'!AO263*'Service PJ'!AZ263</f>
        <v>0</v>
      </c>
      <c r="T263" s="1">
        <f>'Service shares'!AP263*'Service PJ'!BA263</f>
        <v>0</v>
      </c>
      <c r="U263" s="1">
        <f>'Service shares'!AQ263*'Service PJ'!BB263</f>
        <v>0</v>
      </c>
      <c r="V263" s="14">
        <f>'Service shares'!AR263*'Service PJ'!BC263</f>
        <v>0</v>
      </c>
      <c r="W263" s="1">
        <f>'Service shares'!AS263*'Service PJ'!BD263</f>
        <v>0</v>
      </c>
      <c r="X263" s="1">
        <f>'Service shares'!AT263*'Service PJ'!BE263</f>
        <v>0</v>
      </c>
      <c r="Y263" s="1">
        <f>'Service shares'!AU263*'Service PJ'!BF263</f>
        <v>0</v>
      </c>
      <c r="Z263" s="1">
        <f>'Service shares'!AV263*'Service PJ'!BG263</f>
        <v>0</v>
      </c>
      <c r="AA263" s="1">
        <f>'Service shares'!AW263*'Service PJ'!BH263</f>
        <v>0</v>
      </c>
      <c r="AB263" s="1">
        <f>'Service shares'!AX263*'Service PJ'!BI263</f>
        <v>0</v>
      </c>
      <c r="AC263" s="1">
        <f>'Service shares'!AY263*'Service PJ'!BJ263</f>
        <v>0</v>
      </c>
      <c r="AD263" s="1">
        <f>'Service shares'!AZ263*'Service PJ'!BK263</f>
        <v>0</v>
      </c>
      <c r="AE263" s="1">
        <f>'Service shares'!BA263*'Service PJ'!BL263</f>
        <v>0</v>
      </c>
      <c r="AF263" s="1">
        <f>'Service shares'!BB263*'Service PJ'!BM263</f>
        <v>0</v>
      </c>
      <c r="AG263" s="1">
        <f>'Service shares'!BC263*'Service PJ'!BN263</f>
        <v>0</v>
      </c>
      <c r="AH263" s="1">
        <f>'Service shares'!BD263*'Service PJ'!BO263</f>
        <v>0</v>
      </c>
      <c r="AI263" s="1">
        <f>'Service shares'!BE263*'Service PJ'!BP263</f>
        <v>0</v>
      </c>
      <c r="AJ263" s="1">
        <f>'Service shares'!BF263*'Service PJ'!BQ263</f>
        <v>0</v>
      </c>
      <c r="AK263" s="1">
        <f>'Service shares'!BG263*'Service PJ'!BR263</f>
        <v>0</v>
      </c>
      <c r="AL263" s="1">
        <f>'Service shares'!BH263*'Service PJ'!BS263</f>
        <v>0</v>
      </c>
      <c r="AM263" s="1">
        <f>'Service shares'!BI263*'Service PJ'!BT263</f>
        <v>0</v>
      </c>
      <c r="AN263" s="1">
        <f>'Service shares'!BJ263*'Service PJ'!BU263</f>
        <v>0</v>
      </c>
      <c r="AO263" s="1">
        <f>'Service shares'!BK263*'Service PJ'!BV263</f>
        <v>0</v>
      </c>
      <c r="AP263" s="1">
        <f>'Service shares'!BL263*'Service PJ'!BW263</f>
        <v>0</v>
      </c>
      <c r="AQ263" s="1">
        <f>'Service shares'!BM263*'Service PJ'!BX263</f>
        <v>0</v>
      </c>
      <c r="AR263" s="1">
        <f>'Service shares'!BN263*'Service PJ'!BY263</f>
        <v>0</v>
      </c>
      <c r="AS263" s="2">
        <v>0</v>
      </c>
      <c r="AU263" t="str">
        <f t="shared" si="199"/>
        <v>\I: IIS_OTP_BFG</v>
      </c>
      <c r="AV263" s="1">
        <f t="shared" si="231"/>
        <v>1.1262534363940762</v>
      </c>
      <c r="AW263" s="1">
        <f t="shared" si="231"/>
        <v>1.1262534363940762</v>
      </c>
      <c r="AX263" s="1">
        <f t="shared" si="231"/>
        <v>1.1262534363940762</v>
      </c>
      <c r="AY263" s="1">
        <f t="shared" si="231"/>
        <v>1.1262534363940762</v>
      </c>
      <c r="AZ263" s="1">
        <f t="shared" si="231"/>
        <v>1.1262534363940762</v>
      </c>
      <c r="BA263" s="1">
        <f t="shared" si="231"/>
        <v>1.1262534363940762</v>
      </c>
      <c r="BB263" s="1">
        <f t="shared" si="231"/>
        <v>1.1262534363940762</v>
      </c>
      <c r="BC263" s="1">
        <f t="shared" si="231"/>
        <v>1.1262534363940762</v>
      </c>
      <c r="BD263" s="1">
        <f t="shared" si="231"/>
        <v>1.1262534363940762</v>
      </c>
      <c r="BE263" s="1">
        <f t="shared" si="231"/>
        <v>1.1262534363940762</v>
      </c>
      <c r="BF263" s="1">
        <f t="shared" si="231"/>
        <v>1.1262534363940762</v>
      </c>
      <c r="BG263" s="1">
        <f t="shared" si="231"/>
        <v>1.1262534363940762</v>
      </c>
      <c r="BH263" s="1">
        <f t="shared" si="231"/>
        <v>1.1262534363940762</v>
      </c>
      <c r="BI263" s="1">
        <f t="shared" si="231"/>
        <v>1.1262534363940762</v>
      </c>
      <c r="BJ263" s="1">
        <f t="shared" si="231"/>
        <v>1.1262534363940762</v>
      </c>
      <c r="BK263" s="1">
        <f t="shared" si="231"/>
        <v>1.1262534363940762</v>
      </c>
      <c r="BL263" s="1">
        <f t="shared" si="193"/>
        <v>1.1262534363940762</v>
      </c>
      <c r="BM263" s="1">
        <f t="shared" si="238"/>
        <v>1.1262534363940762</v>
      </c>
      <c r="BN263" s="1">
        <f t="shared" si="238"/>
        <v>1.1262534363940762</v>
      </c>
      <c r="BO263" s="1">
        <f t="shared" si="238"/>
        <v>1.1262534363940762</v>
      </c>
      <c r="BP263" s="1">
        <f t="shared" si="238"/>
        <v>1.1262534363940762</v>
      </c>
      <c r="BQ263" s="1">
        <f t="shared" si="238"/>
        <v>1.1262534363940762</v>
      </c>
      <c r="BR263" s="1">
        <f t="shared" si="238"/>
        <v>1.1262534363940762</v>
      </c>
      <c r="BS263" s="1">
        <f t="shared" si="238"/>
        <v>1.1262534363940762</v>
      </c>
      <c r="BT263" s="1">
        <f t="shared" si="238"/>
        <v>1.1262534363940762</v>
      </c>
      <c r="BU263" s="1">
        <f t="shared" si="238"/>
        <v>1.1262534363940762</v>
      </c>
      <c r="BV263" s="1">
        <f t="shared" si="238"/>
        <v>1.1262534363940762</v>
      </c>
      <c r="BW263" s="1">
        <f t="shared" si="238"/>
        <v>1.1262534363940762</v>
      </c>
      <c r="BX263" s="1">
        <f t="shared" si="238"/>
        <v>1.1262534363940762</v>
      </c>
      <c r="BY263" s="1">
        <f t="shared" si="238"/>
        <v>1.1262534363940762</v>
      </c>
      <c r="CC263" t="str">
        <f t="shared" si="232"/>
        <v>*</v>
      </c>
      <c r="CD263" t="str">
        <f t="shared" si="233"/>
        <v>\I: IIS_OTP_BFG</v>
      </c>
      <c r="CE263" t="str">
        <f>VLOOKUP(D263,'IND Balance'!$AM$5:$AN$21,2,FALSE)&amp;" - "&amp;VLOOKUP(E263,'MECS_Table 5.4'!$AF$18:$AG$30,2,FALSE)&amp;" - "&amp;VLOOKUP('Service PJ'!M263,'IND Balance'!$AM$22:$AN$32,2,FALSE)</f>
        <v>Iron and Steel - Other process - BF Gas</v>
      </c>
      <c r="CF263" t="s">
        <v>109</v>
      </c>
      <c r="CG263" t="s">
        <v>110</v>
      </c>
      <c r="CL263" t="str">
        <f t="shared" si="234"/>
        <v>\I: IIS_OTP_BFG</v>
      </c>
      <c r="CM263" t="str">
        <f t="shared" si="235"/>
        <v>\I: IIS</v>
      </c>
      <c r="CN263" s="1" t="str">
        <f t="shared" si="200"/>
        <v/>
      </c>
      <c r="CO263" s="1" t="str">
        <f t="shared" si="201"/>
        <v/>
      </c>
      <c r="CP263" s="1" t="str">
        <f t="shared" si="202"/>
        <v/>
      </c>
      <c r="CQ263" s="1" t="str">
        <f t="shared" si="203"/>
        <v/>
      </c>
      <c r="CR263" s="1" t="str">
        <f t="shared" si="204"/>
        <v/>
      </c>
      <c r="CS263" s="1" t="str">
        <f t="shared" si="205"/>
        <v/>
      </c>
      <c r="CT263" s="1" t="str">
        <f t="shared" si="206"/>
        <v/>
      </c>
      <c r="CU263" s="1" t="str">
        <f t="shared" si="207"/>
        <v/>
      </c>
      <c r="CV263" s="1" t="str">
        <f t="shared" si="208"/>
        <v/>
      </c>
      <c r="CW263" s="1" t="str">
        <f t="shared" si="209"/>
        <v/>
      </c>
      <c r="CX263" s="1" t="str">
        <f t="shared" si="210"/>
        <v/>
      </c>
      <c r="CY263" s="1" t="str">
        <f t="shared" si="211"/>
        <v/>
      </c>
      <c r="CZ263" s="1" t="str">
        <f t="shared" si="212"/>
        <v/>
      </c>
      <c r="DA263" s="1" t="str">
        <f t="shared" si="213"/>
        <v/>
      </c>
      <c r="DB263" s="1" t="str">
        <f t="shared" si="214"/>
        <v/>
      </c>
      <c r="DC263" s="1" t="str">
        <f t="shared" si="215"/>
        <v/>
      </c>
      <c r="DD263" s="1" t="str">
        <f t="shared" si="216"/>
        <v/>
      </c>
      <c r="DE263" s="1" t="str">
        <f t="shared" si="217"/>
        <v/>
      </c>
      <c r="DF263" s="1" t="str">
        <f t="shared" si="218"/>
        <v/>
      </c>
      <c r="DG263" s="1" t="str">
        <f t="shared" si="219"/>
        <v/>
      </c>
      <c r="DH263" s="1" t="str">
        <f t="shared" si="220"/>
        <v/>
      </c>
      <c r="DI263" s="1" t="str">
        <f t="shared" si="221"/>
        <v/>
      </c>
      <c r="DJ263" s="1" t="str">
        <f t="shared" si="222"/>
        <v/>
      </c>
      <c r="DK263" s="1" t="str">
        <f t="shared" si="223"/>
        <v/>
      </c>
      <c r="DL263" s="1" t="str">
        <f t="shared" si="224"/>
        <v/>
      </c>
      <c r="DM263" s="1" t="str">
        <f t="shared" si="225"/>
        <v/>
      </c>
      <c r="DN263" s="1" t="str">
        <f t="shared" si="226"/>
        <v/>
      </c>
      <c r="DO263" s="1" t="str">
        <f t="shared" si="227"/>
        <v/>
      </c>
      <c r="DP263" s="1" t="str">
        <f t="shared" si="228"/>
        <v/>
      </c>
      <c r="DQ263" s="1" t="str">
        <f t="shared" si="229"/>
        <v/>
      </c>
      <c r="DR263" s="1">
        <v>3</v>
      </c>
      <c r="DS263" s="1" t="str">
        <f t="shared" si="236"/>
        <v/>
      </c>
      <c r="DT263" t="str">
        <f t="shared" si="237"/>
        <v/>
      </c>
    </row>
    <row r="264" spans="1:124" x14ac:dyDescent="0.45">
      <c r="A264" t="s">
        <v>159</v>
      </c>
      <c r="B264" t="str">
        <f>VLOOKUP(E264,'EPA_US9RT techs'!$R$26:$S$34,2,FALSE)</f>
        <v>OTH</v>
      </c>
      <c r="C264" t="str">
        <f>'Service shares'!A264</f>
        <v>BFG</v>
      </c>
      <c r="D264" t="str">
        <f>'Service shares'!B264</f>
        <v>IIS</v>
      </c>
      <c r="E264" t="str">
        <f>'Service shares'!C264</f>
        <v>SPC</v>
      </c>
      <c r="F264" s="1">
        <f>IFERROR(1/AVERAGEIFS('EPA_US9RT techs'!$I$2:$I$1718,'EPA_US9RT techs'!$J$2:$J$1718,'Service PJ'!$D264,'EPA_US9RT techs'!$K$2:$K$1718,'Service PJ'!$B264,'EPA_US9RT techs'!$L$2:$L$1718,'Service PJ'!$A264,'EPA_US9RT techs'!$C$2:$C$1718,"VDA_FLOP",'EPA_US9RT techs'!$F$2:$F$1718,'Service PJ'!F$1),1/AVERAGEIFS('EPA_US9RT techs'!$I$2:$I$1718,'EPA_US9RT techs'!$K$2:$K$1718,'Service PJ'!$B264,'EPA_US9RT techs'!$L$2:$L$1718,'Service PJ'!$A264,'EPA_US9RT techs'!$C$2:$C$1718,"VDA_FLOP",'EPA_US9RT techs'!$F$2:$F$1718,'Service PJ'!F$1))</f>
        <v>1</v>
      </c>
      <c r="G264" s="1">
        <f>IFERROR(IFERROR(1/AVERAGEIFS('EPA_US9RT techs'!$I$2:$I$1718,'EPA_US9RT techs'!$J$2:$J$1718,'Service PJ'!$D264,'EPA_US9RT techs'!$K$2:$K$1718,'Service PJ'!$B264,'EPA_US9RT techs'!$L$2:$L$1718,'Service PJ'!$A264,'EPA_US9RT techs'!$C$2:$C$1718,"VDA_FLOP",'EPA_US9RT techs'!$F$2:$F$1718,'Service PJ'!G$1),1/AVERAGEIFS('EPA_US9RT techs'!$I$2:$I$1718,'EPA_US9RT techs'!$K$2:$K$1718,'Service PJ'!$B264,'EPA_US9RT techs'!$L$2:$L$1718,'Service PJ'!$A264,'EPA_US9RT techs'!$C$2:$C$1718,"VDA_FLOP",'EPA_US9RT techs'!$F$2:$F$1718,'Service PJ'!G$1)),"")</f>
        <v>1.0637134050773318</v>
      </c>
      <c r="H264" s="1">
        <f>IFERROR(IFERROR(1/AVERAGEIFS('EPA_US9RT techs'!$I$2:$I$1718,'EPA_US9RT techs'!$J$2:$J$1718,'Service PJ'!$D264,'EPA_US9RT techs'!$K$2:$K$1718,'Service PJ'!$B264,'EPA_US9RT techs'!$L$2:$L$1718,'Service PJ'!$A264,'EPA_US9RT techs'!$C$2:$C$1718,"VDA_FLOP",'EPA_US9RT techs'!$F$2:$F$1718,'Service PJ'!H$1),1/AVERAGEIFS('EPA_US9RT techs'!$I$2:$I$1718,'EPA_US9RT techs'!$K$2:$K$1718,'Service PJ'!$B264,'EPA_US9RT techs'!$L$2:$L$1718,'Service PJ'!$A264,'EPA_US9RT techs'!$C$2:$C$1718,"VDA_FLOP",'EPA_US9RT techs'!$F$2:$F$1718,'Service PJ'!H$1)),"")</f>
        <v>1.0913240984665626</v>
      </c>
      <c r="I264" s="1">
        <f>IFERROR(IFERROR(1/AVERAGEIFS('EPA_US9RT techs'!$I$2:$I$1718,'EPA_US9RT techs'!$J$2:$J$1718,'Service PJ'!$D264,'EPA_US9RT techs'!$K$2:$K$1718,'Service PJ'!$B264,'EPA_US9RT techs'!$L$2:$L$1718,'Service PJ'!$A264,'EPA_US9RT techs'!$C$2:$C$1718,"VDA_FLOP",'EPA_US9RT techs'!$F$2:$F$1718,'Service PJ'!I$1),1/AVERAGEIFS('EPA_US9RT techs'!$I$2:$I$1718,'EPA_US9RT techs'!$K$2:$K$1718,'Service PJ'!$B264,'EPA_US9RT techs'!$L$2:$L$1718,'Service PJ'!$A264,'EPA_US9RT techs'!$C$2:$C$1718,"VDA_FLOP",'EPA_US9RT techs'!$F$2:$F$1718,'Service PJ'!I$1)),"")</f>
        <v>1.1212290208125226</v>
      </c>
      <c r="J264" s="1">
        <f>IFERROR(IFERROR(1/AVERAGEIFS('EPA_US9RT techs'!$I$2:$I$1718,'EPA_US9RT techs'!$J$2:$J$1718,'Service PJ'!$D264,'EPA_US9RT techs'!$K$2:$K$1718,'Service PJ'!$B264,'EPA_US9RT techs'!$L$2:$L$1718,'Service PJ'!$A264,'EPA_US9RT techs'!$C$2:$C$1718,"VDA_FLOP",'EPA_US9RT techs'!$F$2:$F$1718,'Service PJ'!J$1),1/AVERAGEIFS('EPA_US9RT techs'!$I$2:$I$1718,'EPA_US9RT techs'!$K$2:$K$1718,'Service PJ'!$B264,'EPA_US9RT techs'!$L$2:$L$1718,'Service PJ'!$A264,'EPA_US9RT techs'!$C$2:$C$1718,"VDA_FLOP",'EPA_US9RT techs'!$F$2:$F$1718,'Service PJ'!J$1)),"")</f>
        <v>1.1606646281756339</v>
      </c>
      <c r="L264" t="str">
        <f>IF(SUM(O264:AR264)=0,"\I: ","")&amp;'Service PJ'!D264&amp;"_"&amp;'Service PJ'!E264&amp;"_"&amp;'Service PJ'!C264</f>
        <v>\I: IIS_SPC_BFG</v>
      </c>
      <c r="M264" t="str">
        <f>"IND"&amp;'Service PJ'!C264</f>
        <v>INDBFG</v>
      </c>
      <c r="N264" t="str">
        <f t="shared" si="230"/>
        <v>\I: IIS</v>
      </c>
      <c r="O264" s="1">
        <f>'Service shares'!AK264*'Service PJ'!AV264</f>
        <v>0</v>
      </c>
      <c r="P264" s="1">
        <f>'Service shares'!AL264*'Service PJ'!AW264</f>
        <v>0</v>
      </c>
      <c r="Q264" s="1">
        <f>'Service shares'!AM264*'Service PJ'!AX264</f>
        <v>0</v>
      </c>
      <c r="R264" s="1">
        <f>'Service shares'!AN264*'Service PJ'!AY264</f>
        <v>0</v>
      </c>
      <c r="S264" s="1">
        <f>'Service shares'!AO264*'Service PJ'!AZ264</f>
        <v>0</v>
      </c>
      <c r="T264" s="1">
        <f>'Service shares'!AP264*'Service PJ'!BA264</f>
        <v>0</v>
      </c>
      <c r="U264" s="1">
        <f>'Service shares'!AQ264*'Service PJ'!BB264</f>
        <v>0</v>
      </c>
      <c r="V264" s="14">
        <f>'Service shares'!AR264*'Service PJ'!BC264</f>
        <v>0</v>
      </c>
      <c r="W264" s="1">
        <f>'Service shares'!AS264*'Service PJ'!BD264</f>
        <v>0</v>
      </c>
      <c r="X264" s="1">
        <f>'Service shares'!AT264*'Service PJ'!BE264</f>
        <v>0</v>
      </c>
      <c r="Y264" s="1">
        <f>'Service shares'!AU264*'Service PJ'!BF264</f>
        <v>0</v>
      </c>
      <c r="Z264" s="1">
        <f>'Service shares'!AV264*'Service PJ'!BG264</f>
        <v>0</v>
      </c>
      <c r="AA264" s="1">
        <f>'Service shares'!AW264*'Service PJ'!BH264</f>
        <v>0</v>
      </c>
      <c r="AB264" s="1">
        <f>'Service shares'!AX264*'Service PJ'!BI264</f>
        <v>0</v>
      </c>
      <c r="AC264" s="1">
        <f>'Service shares'!AY264*'Service PJ'!BJ264</f>
        <v>0</v>
      </c>
      <c r="AD264" s="1">
        <f>'Service shares'!AZ264*'Service PJ'!BK264</f>
        <v>0</v>
      </c>
      <c r="AE264" s="1">
        <f>'Service shares'!BA264*'Service PJ'!BL264</f>
        <v>0</v>
      </c>
      <c r="AF264" s="1">
        <f>'Service shares'!BB264*'Service PJ'!BM264</f>
        <v>0</v>
      </c>
      <c r="AG264" s="1">
        <f>'Service shares'!BC264*'Service PJ'!BN264</f>
        <v>0</v>
      </c>
      <c r="AH264" s="1">
        <f>'Service shares'!BD264*'Service PJ'!BO264</f>
        <v>0</v>
      </c>
      <c r="AI264" s="1">
        <f>'Service shares'!BE264*'Service PJ'!BP264</f>
        <v>0</v>
      </c>
      <c r="AJ264" s="1">
        <f>'Service shares'!BF264*'Service PJ'!BQ264</f>
        <v>0</v>
      </c>
      <c r="AK264" s="1">
        <f>'Service shares'!BG264*'Service PJ'!BR264</f>
        <v>0</v>
      </c>
      <c r="AL264" s="1">
        <f>'Service shares'!BH264*'Service PJ'!BS264</f>
        <v>0</v>
      </c>
      <c r="AM264" s="1">
        <f>'Service shares'!BI264*'Service PJ'!BT264</f>
        <v>0</v>
      </c>
      <c r="AN264" s="1">
        <f>'Service shares'!BJ264*'Service PJ'!BU264</f>
        <v>0</v>
      </c>
      <c r="AO264" s="1">
        <f>'Service shares'!BK264*'Service PJ'!BV264</f>
        <v>0</v>
      </c>
      <c r="AP264" s="1">
        <f>'Service shares'!BL264*'Service PJ'!BW264</f>
        <v>0</v>
      </c>
      <c r="AQ264" s="1">
        <f>'Service shares'!BM264*'Service PJ'!BX264</f>
        <v>0</v>
      </c>
      <c r="AR264" s="1">
        <f>'Service shares'!BN264*'Service PJ'!BY264</f>
        <v>0</v>
      </c>
      <c r="AS264" s="2">
        <v>0</v>
      </c>
      <c r="AU264" t="str">
        <f t="shared" si="199"/>
        <v>\I: IIS_SPC_BFG</v>
      </c>
      <c r="AV264" s="1">
        <f t="shared" si="231"/>
        <v>1.0637134050773318</v>
      </c>
      <c r="AW264" s="1">
        <f t="shared" si="231"/>
        <v>1.0637134050773318</v>
      </c>
      <c r="AX264" s="1">
        <f t="shared" si="231"/>
        <v>1.0637134050773318</v>
      </c>
      <c r="AY264" s="1">
        <f t="shared" si="231"/>
        <v>1.0637134050773318</v>
      </c>
      <c r="AZ264" s="1">
        <f t="shared" si="231"/>
        <v>1.0637134050773318</v>
      </c>
      <c r="BA264" s="1">
        <f t="shared" si="231"/>
        <v>1.0637134050773318</v>
      </c>
      <c r="BB264" s="1">
        <f t="shared" si="231"/>
        <v>1.0637134050773318</v>
      </c>
      <c r="BC264" s="1">
        <f t="shared" si="231"/>
        <v>1.0637134050773318</v>
      </c>
      <c r="BD264" s="1">
        <f t="shared" si="231"/>
        <v>1.0637134050773318</v>
      </c>
      <c r="BE264" s="1">
        <f t="shared" si="231"/>
        <v>1.0637134050773318</v>
      </c>
      <c r="BF264" s="1">
        <f t="shared" si="231"/>
        <v>1.0637134050773318</v>
      </c>
      <c r="BG264" s="1">
        <f t="shared" si="231"/>
        <v>1.0637134050773318</v>
      </c>
      <c r="BH264" s="1">
        <f t="shared" si="231"/>
        <v>1.0637134050773318</v>
      </c>
      <c r="BI264" s="1">
        <f t="shared" si="231"/>
        <v>1.0637134050773318</v>
      </c>
      <c r="BJ264" s="1">
        <f t="shared" si="231"/>
        <v>1.0637134050773318</v>
      </c>
      <c r="BK264" s="1">
        <f t="shared" si="231"/>
        <v>1.0637134050773318</v>
      </c>
      <c r="BL264" s="1">
        <f t="shared" si="193"/>
        <v>1.0637134050773318</v>
      </c>
      <c r="BM264" s="1">
        <f t="shared" si="238"/>
        <v>1.0637134050773318</v>
      </c>
      <c r="BN264" s="1">
        <f t="shared" si="238"/>
        <v>1.0637134050773318</v>
      </c>
      <c r="BO264" s="1">
        <f t="shared" si="238"/>
        <v>1.0637134050773318</v>
      </c>
      <c r="BP264" s="1">
        <f t="shared" si="238"/>
        <v>1.0637134050773318</v>
      </c>
      <c r="BQ264" s="1">
        <f t="shared" si="238"/>
        <v>1.0637134050773318</v>
      </c>
      <c r="BR264" s="1">
        <f t="shared" si="238"/>
        <v>1.0637134050773318</v>
      </c>
      <c r="BS264" s="1">
        <f t="shared" si="238"/>
        <v>1.0637134050773318</v>
      </c>
      <c r="BT264" s="1">
        <f t="shared" si="238"/>
        <v>1.0637134050773318</v>
      </c>
      <c r="BU264" s="1">
        <f t="shared" si="238"/>
        <v>1.0637134050773318</v>
      </c>
      <c r="BV264" s="1">
        <f t="shared" si="238"/>
        <v>1.0637134050773318</v>
      </c>
      <c r="BW264" s="1">
        <f t="shared" si="238"/>
        <v>1.0637134050773318</v>
      </c>
      <c r="BX264" s="1">
        <f t="shared" si="238"/>
        <v>1.0637134050773318</v>
      </c>
      <c r="BY264" s="1">
        <f t="shared" si="238"/>
        <v>1.0637134050773318</v>
      </c>
      <c r="CC264" t="str">
        <f t="shared" si="232"/>
        <v>*</v>
      </c>
      <c r="CD264" t="str">
        <f t="shared" si="233"/>
        <v>\I: IIS_SPC_BFG</v>
      </c>
      <c r="CE264" t="str">
        <f>VLOOKUP(D264,'IND Balance'!$AM$5:$AN$21,2,FALSE)&amp;" - "&amp;VLOOKUP(E264,'MECS_Table 5.4'!$AF$18:$AG$30,2,FALSE)&amp;" - "&amp;VLOOKUP('Service PJ'!M264,'IND Balance'!$AM$22:$AN$32,2,FALSE)</f>
        <v>Iron and Steel - Space conditioning - BF Gas</v>
      </c>
      <c r="CF264" t="s">
        <v>109</v>
      </c>
      <c r="CG264" t="s">
        <v>110</v>
      </c>
      <c r="CL264" t="str">
        <f t="shared" si="234"/>
        <v>\I: IIS_SPC_BFG</v>
      </c>
      <c r="CM264" t="str">
        <f t="shared" si="235"/>
        <v>\I: IIS</v>
      </c>
      <c r="CN264" s="1" t="str">
        <f t="shared" si="200"/>
        <v/>
      </c>
      <c r="CO264" s="1" t="str">
        <f t="shared" si="201"/>
        <v/>
      </c>
      <c r="CP264" s="1" t="str">
        <f t="shared" si="202"/>
        <v/>
      </c>
      <c r="CQ264" s="1" t="str">
        <f t="shared" si="203"/>
        <v/>
      </c>
      <c r="CR264" s="1" t="str">
        <f t="shared" si="204"/>
        <v/>
      </c>
      <c r="CS264" s="1" t="str">
        <f t="shared" si="205"/>
        <v/>
      </c>
      <c r="CT264" s="1" t="str">
        <f t="shared" si="206"/>
        <v/>
      </c>
      <c r="CU264" s="1" t="str">
        <f t="shared" si="207"/>
        <v/>
      </c>
      <c r="CV264" s="1" t="str">
        <f t="shared" si="208"/>
        <v/>
      </c>
      <c r="CW264" s="1" t="str">
        <f t="shared" si="209"/>
        <v/>
      </c>
      <c r="CX264" s="1" t="str">
        <f t="shared" si="210"/>
        <v/>
      </c>
      <c r="CY264" s="1" t="str">
        <f t="shared" si="211"/>
        <v/>
      </c>
      <c r="CZ264" s="1" t="str">
        <f t="shared" si="212"/>
        <v/>
      </c>
      <c r="DA264" s="1" t="str">
        <f t="shared" si="213"/>
        <v/>
      </c>
      <c r="DB264" s="1" t="str">
        <f t="shared" si="214"/>
        <v/>
      </c>
      <c r="DC264" s="1" t="str">
        <f t="shared" si="215"/>
        <v/>
      </c>
      <c r="DD264" s="1" t="str">
        <f t="shared" si="216"/>
        <v/>
      </c>
      <c r="DE264" s="1" t="str">
        <f t="shared" si="217"/>
        <v/>
      </c>
      <c r="DF264" s="1" t="str">
        <f t="shared" si="218"/>
        <v/>
      </c>
      <c r="DG264" s="1" t="str">
        <f t="shared" si="219"/>
        <v/>
      </c>
      <c r="DH264" s="1" t="str">
        <f t="shared" si="220"/>
        <v/>
      </c>
      <c r="DI264" s="1" t="str">
        <f t="shared" si="221"/>
        <v/>
      </c>
      <c r="DJ264" s="1" t="str">
        <f t="shared" si="222"/>
        <v/>
      </c>
      <c r="DK264" s="1" t="str">
        <f t="shared" si="223"/>
        <v/>
      </c>
      <c r="DL264" s="1" t="str">
        <f t="shared" si="224"/>
        <v/>
      </c>
      <c r="DM264" s="1" t="str">
        <f t="shared" si="225"/>
        <v/>
      </c>
      <c r="DN264" s="1" t="str">
        <f t="shared" si="226"/>
        <v/>
      </c>
      <c r="DO264" s="1" t="str">
        <f t="shared" si="227"/>
        <v/>
      </c>
      <c r="DP264" s="1" t="str">
        <f t="shared" si="228"/>
        <v/>
      </c>
      <c r="DQ264" s="1" t="str">
        <f t="shared" si="229"/>
        <v/>
      </c>
      <c r="DR264" s="1">
        <v>3</v>
      </c>
      <c r="DS264" s="1" t="str">
        <f t="shared" si="236"/>
        <v/>
      </c>
      <c r="DT264" t="str">
        <f t="shared" si="237"/>
        <v/>
      </c>
    </row>
    <row r="265" spans="1:124" x14ac:dyDescent="0.45">
      <c r="A265" t="s">
        <v>159</v>
      </c>
      <c r="B265" t="str">
        <f>VLOOKUP(E265,'EPA_US9RT techs'!$R$26:$S$34,2,FALSE)</f>
        <v>OTH</v>
      </c>
      <c r="C265" t="str">
        <f>'Service shares'!A265</f>
        <v>BFG</v>
      </c>
      <c r="D265" t="str">
        <f>'Service shares'!B265</f>
        <v>IIS</v>
      </c>
      <c r="E265" t="str">
        <f>'Service shares'!C265</f>
        <v>OTH</v>
      </c>
      <c r="F265" s="1">
        <f>IFERROR(1/AVERAGEIFS('EPA_US9RT techs'!$I$2:$I$1718,'EPA_US9RT techs'!$J$2:$J$1718,'Service PJ'!$D265,'EPA_US9RT techs'!$K$2:$K$1718,'Service PJ'!$B265,'EPA_US9RT techs'!$L$2:$L$1718,'Service PJ'!$A265,'EPA_US9RT techs'!$C$2:$C$1718,"VDA_FLOP",'EPA_US9RT techs'!$F$2:$F$1718,'Service PJ'!F$1),1/AVERAGEIFS('EPA_US9RT techs'!$I$2:$I$1718,'EPA_US9RT techs'!$K$2:$K$1718,'Service PJ'!$B265,'EPA_US9RT techs'!$L$2:$L$1718,'Service PJ'!$A265,'EPA_US9RT techs'!$C$2:$C$1718,"VDA_FLOP",'EPA_US9RT techs'!$F$2:$F$1718,'Service PJ'!F$1))</f>
        <v>1</v>
      </c>
      <c r="G265" s="1">
        <f>IFERROR(IFERROR(1/AVERAGEIFS('EPA_US9RT techs'!$I$2:$I$1718,'EPA_US9RT techs'!$J$2:$J$1718,'Service PJ'!$D265,'EPA_US9RT techs'!$K$2:$K$1718,'Service PJ'!$B265,'EPA_US9RT techs'!$L$2:$L$1718,'Service PJ'!$A265,'EPA_US9RT techs'!$C$2:$C$1718,"VDA_FLOP",'EPA_US9RT techs'!$F$2:$F$1718,'Service PJ'!G$1),1/AVERAGEIFS('EPA_US9RT techs'!$I$2:$I$1718,'EPA_US9RT techs'!$K$2:$K$1718,'Service PJ'!$B265,'EPA_US9RT techs'!$L$2:$L$1718,'Service PJ'!$A265,'EPA_US9RT techs'!$C$2:$C$1718,"VDA_FLOP",'EPA_US9RT techs'!$F$2:$F$1718,'Service PJ'!G$1)),"")</f>
        <v>1.0637134050773318</v>
      </c>
      <c r="H265" s="1">
        <f>IFERROR(IFERROR(1/AVERAGEIFS('EPA_US9RT techs'!$I$2:$I$1718,'EPA_US9RT techs'!$J$2:$J$1718,'Service PJ'!$D265,'EPA_US9RT techs'!$K$2:$K$1718,'Service PJ'!$B265,'EPA_US9RT techs'!$L$2:$L$1718,'Service PJ'!$A265,'EPA_US9RT techs'!$C$2:$C$1718,"VDA_FLOP",'EPA_US9RT techs'!$F$2:$F$1718,'Service PJ'!H$1),1/AVERAGEIFS('EPA_US9RT techs'!$I$2:$I$1718,'EPA_US9RT techs'!$K$2:$K$1718,'Service PJ'!$B265,'EPA_US9RT techs'!$L$2:$L$1718,'Service PJ'!$A265,'EPA_US9RT techs'!$C$2:$C$1718,"VDA_FLOP",'EPA_US9RT techs'!$F$2:$F$1718,'Service PJ'!H$1)),"")</f>
        <v>1.0913240984665626</v>
      </c>
      <c r="I265" s="1">
        <f>IFERROR(IFERROR(1/AVERAGEIFS('EPA_US9RT techs'!$I$2:$I$1718,'EPA_US9RT techs'!$J$2:$J$1718,'Service PJ'!$D265,'EPA_US9RT techs'!$K$2:$K$1718,'Service PJ'!$B265,'EPA_US9RT techs'!$L$2:$L$1718,'Service PJ'!$A265,'EPA_US9RT techs'!$C$2:$C$1718,"VDA_FLOP",'EPA_US9RT techs'!$F$2:$F$1718,'Service PJ'!I$1),1/AVERAGEIFS('EPA_US9RT techs'!$I$2:$I$1718,'EPA_US9RT techs'!$K$2:$K$1718,'Service PJ'!$B265,'EPA_US9RT techs'!$L$2:$L$1718,'Service PJ'!$A265,'EPA_US9RT techs'!$C$2:$C$1718,"VDA_FLOP",'EPA_US9RT techs'!$F$2:$F$1718,'Service PJ'!I$1)),"")</f>
        <v>1.1212290208125226</v>
      </c>
      <c r="J265" s="1">
        <f>IFERROR(IFERROR(1/AVERAGEIFS('EPA_US9RT techs'!$I$2:$I$1718,'EPA_US9RT techs'!$J$2:$J$1718,'Service PJ'!$D265,'EPA_US9RT techs'!$K$2:$K$1718,'Service PJ'!$B265,'EPA_US9RT techs'!$L$2:$L$1718,'Service PJ'!$A265,'EPA_US9RT techs'!$C$2:$C$1718,"VDA_FLOP",'EPA_US9RT techs'!$F$2:$F$1718,'Service PJ'!J$1),1/AVERAGEIFS('EPA_US9RT techs'!$I$2:$I$1718,'EPA_US9RT techs'!$K$2:$K$1718,'Service PJ'!$B265,'EPA_US9RT techs'!$L$2:$L$1718,'Service PJ'!$A265,'EPA_US9RT techs'!$C$2:$C$1718,"VDA_FLOP",'EPA_US9RT techs'!$F$2:$F$1718,'Service PJ'!J$1)),"")</f>
        <v>1.1606646281756339</v>
      </c>
      <c r="L265" t="str">
        <f>IF(SUM(O265:AR265)=0,"\I: ","")&amp;'Service PJ'!D265&amp;"_"&amp;'Service PJ'!E265&amp;"_"&amp;'Service PJ'!C265</f>
        <v>\I: IIS_OTH_BFG</v>
      </c>
      <c r="M265" t="str">
        <f>"IND"&amp;'Service PJ'!C265</f>
        <v>INDBFG</v>
      </c>
      <c r="N265" t="str">
        <f t="shared" si="230"/>
        <v>\I: IIS</v>
      </c>
      <c r="O265" s="1">
        <f>'Service shares'!AK265*'Service PJ'!AV265</f>
        <v>0</v>
      </c>
      <c r="P265" s="1">
        <f>'Service shares'!AL265*'Service PJ'!AW265</f>
        <v>0</v>
      </c>
      <c r="Q265" s="1">
        <f>'Service shares'!AM265*'Service PJ'!AX265</f>
        <v>0</v>
      </c>
      <c r="R265" s="1">
        <f>'Service shares'!AN265*'Service PJ'!AY265</f>
        <v>0</v>
      </c>
      <c r="S265" s="1">
        <f>'Service shares'!AO265*'Service PJ'!AZ265</f>
        <v>0</v>
      </c>
      <c r="T265" s="1">
        <f>'Service shares'!AP265*'Service PJ'!BA265</f>
        <v>0</v>
      </c>
      <c r="U265" s="1">
        <f>'Service shares'!AQ265*'Service PJ'!BB265</f>
        <v>0</v>
      </c>
      <c r="V265" s="14">
        <f>'Service shares'!AR265*'Service PJ'!BC265</f>
        <v>0</v>
      </c>
      <c r="W265" s="1">
        <f>'Service shares'!AS265*'Service PJ'!BD265</f>
        <v>0</v>
      </c>
      <c r="X265" s="1">
        <f>'Service shares'!AT265*'Service PJ'!BE265</f>
        <v>0</v>
      </c>
      <c r="Y265" s="1">
        <f>'Service shares'!AU265*'Service PJ'!BF265</f>
        <v>0</v>
      </c>
      <c r="Z265" s="1">
        <f>'Service shares'!AV265*'Service PJ'!BG265</f>
        <v>0</v>
      </c>
      <c r="AA265" s="1">
        <f>'Service shares'!AW265*'Service PJ'!BH265</f>
        <v>0</v>
      </c>
      <c r="AB265" s="1">
        <f>'Service shares'!AX265*'Service PJ'!BI265</f>
        <v>0</v>
      </c>
      <c r="AC265" s="1">
        <f>'Service shares'!AY265*'Service PJ'!BJ265</f>
        <v>0</v>
      </c>
      <c r="AD265" s="1">
        <f>'Service shares'!AZ265*'Service PJ'!BK265</f>
        <v>0</v>
      </c>
      <c r="AE265" s="1">
        <f>'Service shares'!BA265*'Service PJ'!BL265</f>
        <v>0</v>
      </c>
      <c r="AF265" s="1">
        <f>'Service shares'!BB265*'Service PJ'!BM265</f>
        <v>0</v>
      </c>
      <c r="AG265" s="1">
        <f>'Service shares'!BC265*'Service PJ'!BN265</f>
        <v>0</v>
      </c>
      <c r="AH265" s="1">
        <f>'Service shares'!BD265*'Service PJ'!BO265</f>
        <v>0</v>
      </c>
      <c r="AI265" s="1">
        <f>'Service shares'!BE265*'Service PJ'!BP265</f>
        <v>0</v>
      </c>
      <c r="AJ265" s="1">
        <f>'Service shares'!BF265*'Service PJ'!BQ265</f>
        <v>0</v>
      </c>
      <c r="AK265" s="1">
        <f>'Service shares'!BG265*'Service PJ'!BR265</f>
        <v>0</v>
      </c>
      <c r="AL265" s="1">
        <f>'Service shares'!BH265*'Service PJ'!BS265</f>
        <v>0</v>
      </c>
      <c r="AM265" s="1">
        <f>'Service shares'!BI265*'Service PJ'!BT265</f>
        <v>0</v>
      </c>
      <c r="AN265" s="1">
        <f>'Service shares'!BJ265*'Service PJ'!BU265</f>
        <v>0</v>
      </c>
      <c r="AO265" s="1">
        <f>'Service shares'!BK265*'Service PJ'!BV265</f>
        <v>0</v>
      </c>
      <c r="AP265" s="1">
        <f>'Service shares'!BL265*'Service PJ'!BW265</f>
        <v>0</v>
      </c>
      <c r="AQ265" s="1">
        <f>'Service shares'!BM265*'Service PJ'!BX265</f>
        <v>0</v>
      </c>
      <c r="AR265" s="1">
        <f>'Service shares'!BN265*'Service PJ'!BY265</f>
        <v>0</v>
      </c>
      <c r="AS265" s="2">
        <v>0</v>
      </c>
      <c r="AU265" t="str">
        <f t="shared" si="199"/>
        <v>\I: IIS_OTH_BFG</v>
      </c>
      <c r="AV265" s="1">
        <f t="shared" si="231"/>
        <v>1.0637134050773318</v>
      </c>
      <c r="AW265" s="1">
        <f t="shared" si="231"/>
        <v>1.0637134050773318</v>
      </c>
      <c r="AX265" s="1">
        <f t="shared" si="231"/>
        <v>1.0637134050773318</v>
      </c>
      <c r="AY265" s="1">
        <f t="shared" si="231"/>
        <v>1.0637134050773318</v>
      </c>
      <c r="AZ265" s="1">
        <f t="shared" si="231"/>
        <v>1.0637134050773318</v>
      </c>
      <c r="BA265" s="1">
        <f t="shared" si="231"/>
        <v>1.0637134050773318</v>
      </c>
      <c r="BB265" s="1">
        <f t="shared" si="231"/>
        <v>1.0637134050773318</v>
      </c>
      <c r="BC265" s="1">
        <f t="shared" si="231"/>
        <v>1.0637134050773318</v>
      </c>
      <c r="BD265" s="1">
        <f t="shared" si="231"/>
        <v>1.0637134050773318</v>
      </c>
      <c r="BE265" s="1">
        <f t="shared" si="231"/>
        <v>1.0637134050773318</v>
      </c>
      <c r="BF265" s="1">
        <f t="shared" si="231"/>
        <v>1.0637134050773318</v>
      </c>
      <c r="BG265" s="1">
        <f t="shared" si="231"/>
        <v>1.0637134050773318</v>
      </c>
      <c r="BH265" s="1">
        <f t="shared" si="231"/>
        <v>1.0637134050773318</v>
      </c>
      <c r="BI265" s="1">
        <f t="shared" si="231"/>
        <v>1.0637134050773318</v>
      </c>
      <c r="BJ265" s="1">
        <f t="shared" si="231"/>
        <v>1.0637134050773318</v>
      </c>
      <c r="BK265" s="1">
        <f t="shared" si="231"/>
        <v>1.0637134050773318</v>
      </c>
      <c r="BL265" s="1">
        <f t="shared" si="193"/>
        <v>1.0637134050773318</v>
      </c>
      <c r="BM265" s="1">
        <f t="shared" si="238"/>
        <v>1.0637134050773318</v>
      </c>
      <c r="BN265" s="1">
        <f t="shared" si="238"/>
        <v>1.0637134050773318</v>
      </c>
      <c r="BO265" s="1">
        <f t="shared" si="238"/>
        <v>1.0637134050773318</v>
      </c>
      <c r="BP265" s="1">
        <f t="shared" si="238"/>
        <v>1.0637134050773318</v>
      </c>
      <c r="BQ265" s="1">
        <f t="shared" si="238"/>
        <v>1.0637134050773318</v>
      </c>
      <c r="BR265" s="1">
        <f t="shared" si="238"/>
        <v>1.0637134050773318</v>
      </c>
      <c r="BS265" s="1">
        <f t="shared" si="238"/>
        <v>1.0637134050773318</v>
      </c>
      <c r="BT265" s="1">
        <f t="shared" si="238"/>
        <v>1.0637134050773318</v>
      </c>
      <c r="BU265" s="1">
        <f t="shared" si="238"/>
        <v>1.0637134050773318</v>
      </c>
      <c r="BV265" s="1">
        <f t="shared" si="238"/>
        <v>1.0637134050773318</v>
      </c>
      <c r="BW265" s="1">
        <f t="shared" si="238"/>
        <v>1.0637134050773318</v>
      </c>
      <c r="BX265" s="1">
        <f t="shared" si="238"/>
        <v>1.0637134050773318</v>
      </c>
      <c r="BY265" s="1">
        <f t="shared" si="238"/>
        <v>1.0637134050773318</v>
      </c>
      <c r="CC265" t="str">
        <f t="shared" si="232"/>
        <v>*</v>
      </c>
      <c r="CD265" t="str">
        <f t="shared" si="233"/>
        <v>\I: IIS_OTH_BFG</v>
      </c>
      <c r="CE265" t="str">
        <f>VLOOKUP(D265,'IND Balance'!$AM$5:$AN$21,2,FALSE)&amp;" - "&amp;VLOOKUP(E265,'MECS_Table 5.4'!$AF$18:$AG$30,2,FALSE)&amp;" - "&amp;VLOOKUP('Service PJ'!M265,'IND Balance'!$AM$22:$AN$32,2,FALSE)</f>
        <v>Iron and Steel - Other - BF Gas</v>
      </c>
      <c r="CF265" t="s">
        <v>109</v>
      </c>
      <c r="CG265" t="s">
        <v>110</v>
      </c>
      <c r="CL265" t="str">
        <f t="shared" si="234"/>
        <v>\I: IIS_OTH_BFG</v>
      </c>
      <c r="CM265" t="str">
        <f t="shared" si="235"/>
        <v>\I: IIS</v>
      </c>
      <c r="CN265" s="1" t="str">
        <f t="shared" si="200"/>
        <v/>
      </c>
      <c r="CO265" s="1" t="str">
        <f t="shared" si="201"/>
        <v/>
      </c>
      <c r="CP265" s="1" t="str">
        <f t="shared" si="202"/>
        <v/>
      </c>
      <c r="CQ265" s="1" t="str">
        <f t="shared" si="203"/>
        <v/>
      </c>
      <c r="CR265" s="1" t="str">
        <f t="shared" si="204"/>
        <v/>
      </c>
      <c r="CS265" s="1" t="str">
        <f t="shared" si="205"/>
        <v/>
      </c>
      <c r="CT265" s="1" t="str">
        <f t="shared" si="206"/>
        <v/>
      </c>
      <c r="CU265" s="1" t="str">
        <f t="shared" si="207"/>
        <v/>
      </c>
      <c r="CV265" s="1" t="str">
        <f t="shared" si="208"/>
        <v/>
      </c>
      <c r="CW265" s="1" t="str">
        <f t="shared" si="209"/>
        <v/>
      </c>
      <c r="CX265" s="1" t="str">
        <f t="shared" si="210"/>
        <v/>
      </c>
      <c r="CY265" s="1" t="str">
        <f t="shared" si="211"/>
        <v/>
      </c>
      <c r="CZ265" s="1" t="str">
        <f t="shared" si="212"/>
        <v/>
      </c>
      <c r="DA265" s="1" t="str">
        <f t="shared" si="213"/>
        <v/>
      </c>
      <c r="DB265" s="1" t="str">
        <f t="shared" si="214"/>
        <v/>
      </c>
      <c r="DC265" s="1" t="str">
        <f t="shared" si="215"/>
        <v/>
      </c>
      <c r="DD265" s="1" t="str">
        <f t="shared" si="216"/>
        <v/>
      </c>
      <c r="DE265" s="1" t="str">
        <f t="shared" si="217"/>
        <v/>
      </c>
      <c r="DF265" s="1" t="str">
        <f t="shared" si="218"/>
        <v/>
      </c>
      <c r="DG265" s="1" t="str">
        <f t="shared" si="219"/>
        <v/>
      </c>
      <c r="DH265" s="1" t="str">
        <f t="shared" si="220"/>
        <v/>
      </c>
      <c r="DI265" s="1" t="str">
        <f t="shared" si="221"/>
        <v/>
      </c>
      <c r="DJ265" s="1" t="str">
        <f t="shared" si="222"/>
        <v/>
      </c>
      <c r="DK265" s="1" t="str">
        <f t="shared" si="223"/>
        <v/>
      </c>
      <c r="DL265" s="1" t="str">
        <f t="shared" si="224"/>
        <v/>
      </c>
      <c r="DM265" s="1" t="str">
        <f t="shared" si="225"/>
        <v/>
      </c>
      <c r="DN265" s="1" t="str">
        <f t="shared" si="226"/>
        <v/>
      </c>
      <c r="DO265" s="1" t="str">
        <f t="shared" si="227"/>
        <v/>
      </c>
      <c r="DP265" s="1" t="str">
        <f t="shared" si="228"/>
        <v/>
      </c>
      <c r="DQ265" s="1" t="str">
        <f t="shared" si="229"/>
        <v/>
      </c>
      <c r="DR265" s="1">
        <v>3</v>
      </c>
      <c r="DS265" s="1" t="str">
        <f t="shared" si="236"/>
        <v/>
      </c>
      <c r="DT265" t="str">
        <f t="shared" si="237"/>
        <v/>
      </c>
    </row>
    <row r="266" spans="1:124" x14ac:dyDescent="0.45">
      <c r="A266" t="s">
        <v>159</v>
      </c>
      <c r="B266" t="str">
        <f>VLOOKUP(E266,'EPA_US9RT techs'!$R$26:$S$34,2,FALSE)</f>
        <v>STM</v>
      </c>
      <c r="C266" t="str">
        <f>'Service shares'!A266</f>
        <v>BFG</v>
      </c>
      <c r="D266" t="str">
        <f>'Service shares'!B266</f>
        <v>INF</v>
      </c>
      <c r="E266" t="str">
        <f>'Service shares'!C266</f>
        <v>STM</v>
      </c>
      <c r="F266" s="1">
        <f>IFERROR(1/AVERAGEIFS('EPA_US9RT techs'!$I$2:$I$1718,'EPA_US9RT techs'!$J$2:$J$1718,'Service PJ'!$D266,'EPA_US9RT techs'!$K$2:$K$1718,'Service PJ'!$B266,'EPA_US9RT techs'!$L$2:$L$1718,'Service PJ'!$A266,'EPA_US9RT techs'!$C$2:$C$1718,"VDA_FLOP",'EPA_US9RT techs'!$F$2:$F$1718,'Service PJ'!F$1),1/AVERAGEIFS('EPA_US9RT techs'!$I$2:$I$1718,'EPA_US9RT techs'!$K$2:$K$1718,'Service PJ'!$B266,'EPA_US9RT techs'!$L$2:$L$1718,'Service PJ'!$A266,'EPA_US9RT techs'!$C$2:$C$1718,"VDA_FLOP",'EPA_US9RT techs'!$F$2:$F$1718,'Service PJ'!F$1))</f>
        <v>0.83676360225555968</v>
      </c>
      <c r="G266" s="1" t="str">
        <f>IFERROR(IFERROR(1/AVERAGEIFS('EPA_US9RT techs'!$I$2:$I$1718,'EPA_US9RT techs'!$J$2:$J$1718,'Service PJ'!$D266,'EPA_US9RT techs'!$K$2:$K$1718,'Service PJ'!$B266,'EPA_US9RT techs'!$L$2:$L$1718,'Service PJ'!$A266,'EPA_US9RT techs'!$C$2:$C$1718,"VDA_FLOP",'EPA_US9RT techs'!$F$2:$F$1718,'Service PJ'!G$1),1/AVERAGEIFS('EPA_US9RT techs'!$I$2:$I$1718,'EPA_US9RT techs'!$K$2:$K$1718,'Service PJ'!$B266,'EPA_US9RT techs'!$L$2:$L$1718,'Service PJ'!$A266,'EPA_US9RT techs'!$C$2:$C$1718,"VDA_FLOP",'EPA_US9RT techs'!$F$2:$F$1718,'Service PJ'!G$1)),"")</f>
        <v/>
      </c>
      <c r="H266" s="1" t="str">
        <f>IFERROR(IFERROR(1/AVERAGEIFS('EPA_US9RT techs'!$I$2:$I$1718,'EPA_US9RT techs'!$J$2:$J$1718,'Service PJ'!$D266,'EPA_US9RT techs'!$K$2:$K$1718,'Service PJ'!$B266,'EPA_US9RT techs'!$L$2:$L$1718,'Service PJ'!$A266,'EPA_US9RT techs'!$C$2:$C$1718,"VDA_FLOP",'EPA_US9RT techs'!$F$2:$F$1718,'Service PJ'!H$1),1/AVERAGEIFS('EPA_US9RT techs'!$I$2:$I$1718,'EPA_US9RT techs'!$K$2:$K$1718,'Service PJ'!$B266,'EPA_US9RT techs'!$L$2:$L$1718,'Service PJ'!$A266,'EPA_US9RT techs'!$C$2:$C$1718,"VDA_FLOP",'EPA_US9RT techs'!$F$2:$F$1718,'Service PJ'!H$1)),"")</f>
        <v/>
      </c>
      <c r="I266" s="1" t="str">
        <f>IFERROR(IFERROR(1/AVERAGEIFS('EPA_US9RT techs'!$I$2:$I$1718,'EPA_US9RT techs'!$J$2:$J$1718,'Service PJ'!$D266,'EPA_US9RT techs'!$K$2:$K$1718,'Service PJ'!$B266,'EPA_US9RT techs'!$L$2:$L$1718,'Service PJ'!$A266,'EPA_US9RT techs'!$C$2:$C$1718,"VDA_FLOP",'EPA_US9RT techs'!$F$2:$F$1718,'Service PJ'!I$1),1/AVERAGEIFS('EPA_US9RT techs'!$I$2:$I$1718,'EPA_US9RT techs'!$K$2:$K$1718,'Service PJ'!$B266,'EPA_US9RT techs'!$L$2:$L$1718,'Service PJ'!$A266,'EPA_US9RT techs'!$C$2:$C$1718,"VDA_FLOP",'EPA_US9RT techs'!$F$2:$F$1718,'Service PJ'!I$1)),"")</f>
        <v/>
      </c>
      <c r="J266" s="1" t="str">
        <f>IFERROR(IFERROR(1/AVERAGEIFS('EPA_US9RT techs'!$I$2:$I$1718,'EPA_US9RT techs'!$J$2:$J$1718,'Service PJ'!$D266,'EPA_US9RT techs'!$K$2:$K$1718,'Service PJ'!$B266,'EPA_US9RT techs'!$L$2:$L$1718,'Service PJ'!$A266,'EPA_US9RT techs'!$C$2:$C$1718,"VDA_FLOP",'EPA_US9RT techs'!$F$2:$F$1718,'Service PJ'!J$1),1/AVERAGEIFS('EPA_US9RT techs'!$I$2:$I$1718,'EPA_US9RT techs'!$K$2:$K$1718,'Service PJ'!$B266,'EPA_US9RT techs'!$L$2:$L$1718,'Service PJ'!$A266,'EPA_US9RT techs'!$C$2:$C$1718,"VDA_FLOP",'EPA_US9RT techs'!$F$2:$F$1718,'Service PJ'!J$1)),"")</f>
        <v/>
      </c>
      <c r="L266" t="str">
        <f>IF(SUM(O266:AR266)=0,"\I: ","")&amp;'Service PJ'!D266&amp;"_"&amp;'Service PJ'!E266&amp;"_"&amp;'Service PJ'!C266</f>
        <v>INF_STM_BFG</v>
      </c>
      <c r="M266" t="str">
        <f>"IND"&amp;'Service PJ'!C266</f>
        <v>INDBFG</v>
      </c>
      <c r="N266" t="str">
        <f t="shared" si="230"/>
        <v>INF_STM</v>
      </c>
      <c r="O266" s="1">
        <f>'Service shares'!AK266*'Service PJ'!AV266</f>
        <v>0</v>
      </c>
      <c r="P266" s="1">
        <f>'Service shares'!AL266*'Service PJ'!AW266</f>
        <v>0</v>
      </c>
      <c r="Q266" s="1">
        <f>'Service shares'!AM266*'Service PJ'!AX266</f>
        <v>0</v>
      </c>
      <c r="R266" s="1">
        <f>'Service shares'!AN266*'Service PJ'!AY266</f>
        <v>0</v>
      </c>
      <c r="S266" s="1">
        <f>'Service shares'!AO266*'Service PJ'!AZ266</f>
        <v>2.410280035253529E-2</v>
      </c>
      <c r="T266" s="1">
        <f>'Service shares'!AP266*'Service PJ'!BA266</f>
        <v>0</v>
      </c>
      <c r="U266" s="1">
        <f>'Service shares'!AQ266*'Service PJ'!BB266</f>
        <v>0</v>
      </c>
      <c r="V266" s="14">
        <f>'Service shares'!AR266*'Service PJ'!BC266</f>
        <v>0</v>
      </c>
      <c r="W266" s="1">
        <f>'Service shares'!AS266*'Service PJ'!BD266</f>
        <v>0</v>
      </c>
      <c r="X266" s="1">
        <f>'Service shares'!AT266*'Service PJ'!BE266</f>
        <v>0</v>
      </c>
      <c r="Y266" s="1">
        <f>'Service shares'!AU266*'Service PJ'!BF266</f>
        <v>0</v>
      </c>
      <c r="Z266" s="1">
        <f>'Service shares'!AV266*'Service PJ'!BG266</f>
        <v>0</v>
      </c>
      <c r="AA266" s="1">
        <f>'Service shares'!AW266*'Service PJ'!BH266</f>
        <v>0</v>
      </c>
      <c r="AB266" s="1">
        <f>'Service shares'!AX266*'Service PJ'!BI266</f>
        <v>0</v>
      </c>
      <c r="AC266" s="1">
        <f>'Service shares'!AY266*'Service PJ'!BJ266</f>
        <v>0</v>
      </c>
      <c r="AD266" s="1">
        <f>'Service shares'!AZ266*'Service PJ'!BK266</f>
        <v>0</v>
      </c>
      <c r="AE266" s="1">
        <f>'Service shares'!BA266*'Service PJ'!BL266</f>
        <v>0</v>
      </c>
      <c r="AF266" s="1">
        <f>'Service shares'!BB266*'Service PJ'!BM266</f>
        <v>0</v>
      </c>
      <c r="AG266" s="1">
        <f>'Service shares'!BC266*'Service PJ'!BN266</f>
        <v>0</v>
      </c>
      <c r="AH266" s="1">
        <f>'Service shares'!BD266*'Service PJ'!BO266</f>
        <v>0</v>
      </c>
      <c r="AI266" s="1">
        <f>'Service shares'!BE266*'Service PJ'!BP266</f>
        <v>0</v>
      </c>
      <c r="AJ266" s="1">
        <f>'Service shares'!BF266*'Service PJ'!BQ266</f>
        <v>0</v>
      </c>
      <c r="AK266" s="1">
        <f>'Service shares'!BG266*'Service PJ'!BR266</f>
        <v>0</v>
      </c>
      <c r="AL266" s="1">
        <f>'Service shares'!BH266*'Service PJ'!BS266</f>
        <v>0</v>
      </c>
      <c r="AM266" s="1">
        <f>'Service shares'!BI266*'Service PJ'!BT266</f>
        <v>0</v>
      </c>
      <c r="AN266" s="1">
        <f>'Service shares'!BJ266*'Service PJ'!BU266</f>
        <v>0</v>
      </c>
      <c r="AO266" s="1">
        <f>'Service shares'!BK266*'Service PJ'!BV266</f>
        <v>0</v>
      </c>
      <c r="AP266" s="1">
        <f>'Service shares'!BL266*'Service PJ'!BW266</f>
        <v>0</v>
      </c>
      <c r="AQ266" s="1">
        <f>'Service shares'!BM266*'Service PJ'!BX266</f>
        <v>0</v>
      </c>
      <c r="AR266" s="1">
        <f>'Service shares'!BN266*'Service PJ'!BY266</f>
        <v>0</v>
      </c>
      <c r="AS266" s="2">
        <v>0</v>
      </c>
      <c r="AU266" t="str">
        <f t="shared" si="199"/>
        <v>INF_STM_BFG</v>
      </c>
      <c r="AV266" s="1">
        <f t="shared" si="231"/>
        <v>0.83676360225555968</v>
      </c>
      <c r="AW266" s="1">
        <f t="shared" si="231"/>
        <v>0.83676360225555968</v>
      </c>
      <c r="AX266" s="1">
        <f t="shared" si="231"/>
        <v>0.83676360225555968</v>
      </c>
      <c r="AY266" s="1">
        <f t="shared" si="231"/>
        <v>0.83676360225555968</v>
      </c>
      <c r="AZ266" s="1">
        <f t="shared" si="231"/>
        <v>0.83676360225555968</v>
      </c>
      <c r="BA266" s="1">
        <f t="shared" si="231"/>
        <v>0.83676360225555968</v>
      </c>
      <c r="BB266" s="1">
        <f t="shared" si="231"/>
        <v>0.83676360225555968</v>
      </c>
      <c r="BC266" s="1">
        <f t="shared" si="231"/>
        <v>0.83676360225555968</v>
      </c>
      <c r="BD266" s="1">
        <f t="shared" si="231"/>
        <v>0.83676360225555968</v>
      </c>
      <c r="BE266" s="1">
        <f t="shared" si="231"/>
        <v>0.83676360225555968</v>
      </c>
      <c r="BF266" s="1">
        <f t="shared" si="231"/>
        <v>0.83676360225555968</v>
      </c>
      <c r="BG266" s="1">
        <f t="shared" si="231"/>
        <v>0.83676360225555968</v>
      </c>
      <c r="BH266" s="1">
        <f t="shared" si="231"/>
        <v>0.83676360225555968</v>
      </c>
      <c r="BI266" s="1">
        <f t="shared" si="231"/>
        <v>0.83676360225555968</v>
      </c>
      <c r="BJ266" s="1">
        <f t="shared" si="231"/>
        <v>0.83676360225555968</v>
      </c>
      <c r="BK266" s="1">
        <f t="shared" si="231"/>
        <v>0.83676360225555968</v>
      </c>
      <c r="BL266" s="1">
        <f t="shared" si="193"/>
        <v>0.83676360225555968</v>
      </c>
      <c r="BM266" s="1">
        <f t="shared" si="238"/>
        <v>0.83676360225555968</v>
      </c>
      <c r="BN266" s="1">
        <f t="shared" si="238"/>
        <v>0.83676360225555968</v>
      </c>
      <c r="BO266" s="1">
        <f t="shared" si="238"/>
        <v>0.83676360225555968</v>
      </c>
      <c r="BP266" s="1">
        <f t="shared" si="238"/>
        <v>0.83676360225555968</v>
      </c>
      <c r="BQ266" s="1">
        <f t="shared" si="238"/>
        <v>0.83676360225555968</v>
      </c>
      <c r="BR266" s="1">
        <f t="shared" si="238"/>
        <v>0.83676360225555968</v>
      </c>
      <c r="BS266" s="1">
        <f t="shared" si="238"/>
        <v>0.83676360225555968</v>
      </c>
      <c r="BT266" s="1">
        <f t="shared" si="238"/>
        <v>0.83676360225555968</v>
      </c>
      <c r="BU266" s="1">
        <f t="shared" si="238"/>
        <v>0.83676360225555968</v>
      </c>
      <c r="BV266" s="1">
        <f t="shared" si="238"/>
        <v>0.83676360225555968</v>
      </c>
      <c r="BW266" s="1">
        <f t="shared" si="238"/>
        <v>0.83676360225555968</v>
      </c>
      <c r="BX266" s="1">
        <f t="shared" si="238"/>
        <v>0.83676360225555968</v>
      </c>
      <c r="BY266" s="1">
        <f t="shared" si="238"/>
        <v>0.83676360225555968</v>
      </c>
      <c r="CC266" t="str">
        <f t="shared" si="232"/>
        <v>PRE</v>
      </c>
      <c r="CD266" t="str">
        <f t="shared" si="233"/>
        <v>INF_STM_BFG</v>
      </c>
      <c r="CE266" t="str">
        <f>VLOOKUP(D266,'IND Balance'!$AM$5:$AN$21,2,FALSE)&amp;" - "&amp;VLOOKUP(E266,'MECS_Table 5.4'!$AF$18:$AG$30,2,FALSE)&amp;" - "&amp;VLOOKUP('Service PJ'!M266,'IND Balance'!$AM$22:$AN$32,2,FALSE)</f>
        <v>Non-ferrous metals - Steam - BF Gas</v>
      </c>
      <c r="CF266" t="s">
        <v>109</v>
      </c>
      <c r="CG266" t="s">
        <v>110</v>
      </c>
      <c r="CL266" t="str">
        <f t="shared" si="234"/>
        <v>INF_STM_BFG</v>
      </c>
      <c r="CM266" t="str">
        <f t="shared" si="235"/>
        <v>INF_STM</v>
      </c>
      <c r="CN266" s="1">
        <f t="shared" si="200"/>
        <v>0</v>
      </c>
      <c r="CO266" s="1">
        <f t="shared" si="201"/>
        <v>0</v>
      </c>
      <c r="CP266" s="1">
        <f t="shared" si="202"/>
        <v>0</v>
      </c>
      <c r="CQ266" s="1">
        <f t="shared" si="203"/>
        <v>0</v>
      </c>
      <c r="CR266" s="1">
        <f t="shared" si="204"/>
        <v>3.1601354651158937E-2</v>
      </c>
      <c r="CS266" s="1">
        <f t="shared" si="205"/>
        <v>0</v>
      </c>
      <c r="CT266" s="1">
        <f t="shared" si="206"/>
        <v>0</v>
      </c>
      <c r="CU266" s="1">
        <f t="shared" si="207"/>
        <v>0</v>
      </c>
      <c r="CV266" s="1">
        <f t="shared" si="208"/>
        <v>0</v>
      </c>
      <c r="CW266" s="1">
        <f t="shared" si="209"/>
        <v>0</v>
      </c>
      <c r="CX266" s="1">
        <f t="shared" si="210"/>
        <v>0</v>
      </c>
      <c r="CY266" s="1">
        <f t="shared" si="211"/>
        <v>0</v>
      </c>
      <c r="CZ266" s="1">
        <f t="shared" si="212"/>
        <v>0</v>
      </c>
      <c r="DA266" s="1">
        <f t="shared" si="213"/>
        <v>0</v>
      </c>
      <c r="DB266" s="1">
        <f t="shared" si="214"/>
        <v>0</v>
      </c>
      <c r="DC266" s="1">
        <f t="shared" si="215"/>
        <v>0</v>
      </c>
      <c r="DD266" s="1">
        <f t="shared" si="216"/>
        <v>0</v>
      </c>
      <c r="DE266" s="1">
        <f t="shared" si="217"/>
        <v>0</v>
      </c>
      <c r="DF266" s="1">
        <f t="shared" si="218"/>
        <v>0</v>
      </c>
      <c r="DG266" s="1">
        <f t="shared" si="219"/>
        <v>0</v>
      </c>
      <c r="DH266" s="1">
        <f t="shared" si="220"/>
        <v>0</v>
      </c>
      <c r="DI266" s="1">
        <f t="shared" si="221"/>
        <v>0</v>
      </c>
      <c r="DJ266" s="1">
        <f t="shared" si="222"/>
        <v>0</v>
      </c>
      <c r="DK266" s="1">
        <f t="shared" si="223"/>
        <v>0</v>
      </c>
      <c r="DL266" s="1">
        <f t="shared" si="224"/>
        <v>0</v>
      </c>
      <c r="DM266" s="1" t="str">
        <f t="shared" si="225"/>
        <v/>
      </c>
      <c r="DN266" s="1">
        <f t="shared" si="226"/>
        <v>0</v>
      </c>
      <c r="DO266" s="1">
        <f t="shared" si="227"/>
        <v>0</v>
      </c>
      <c r="DP266" s="1">
        <f t="shared" si="228"/>
        <v>0</v>
      </c>
      <c r="DQ266" s="1" t="str">
        <f t="shared" si="229"/>
        <v/>
      </c>
      <c r="DR266" s="1">
        <v>3</v>
      </c>
      <c r="DS266" s="1" t="str">
        <f t="shared" si="236"/>
        <v/>
      </c>
      <c r="DT266" t="str">
        <f t="shared" si="237"/>
        <v/>
      </c>
    </row>
    <row r="267" spans="1:124" x14ac:dyDescent="0.45">
      <c r="A267" t="s">
        <v>159</v>
      </c>
      <c r="B267" t="str">
        <f>VLOOKUP(E267,'EPA_US9RT techs'!$R$26:$S$34,2,FALSE)</f>
        <v>PRH</v>
      </c>
      <c r="C267" t="str">
        <f>'Service shares'!A267</f>
        <v>BFG</v>
      </c>
      <c r="D267" t="str">
        <f>'Service shares'!B267</f>
        <v>INF</v>
      </c>
      <c r="E267" t="str">
        <f>'Service shares'!C267</f>
        <v>PRH</v>
      </c>
      <c r="F267" s="1">
        <f>IFERROR(1/AVERAGEIFS('EPA_US9RT techs'!$I$2:$I$1718,'EPA_US9RT techs'!$J$2:$J$1718,'Service PJ'!$D267,'EPA_US9RT techs'!$K$2:$K$1718,'Service PJ'!$B267,'EPA_US9RT techs'!$L$2:$L$1718,'Service PJ'!$A267,'EPA_US9RT techs'!$C$2:$C$1718,"VDA_FLOP",'EPA_US9RT techs'!$F$2:$F$1718,'Service PJ'!F$1),1/AVERAGEIFS('EPA_US9RT techs'!$I$2:$I$1718,'EPA_US9RT techs'!$K$2:$K$1718,'Service PJ'!$B267,'EPA_US9RT techs'!$L$2:$L$1718,'Service PJ'!$A267,'EPA_US9RT techs'!$C$2:$C$1718,"VDA_FLOP",'EPA_US9RT techs'!$F$2:$F$1718,'Service PJ'!F$1))</f>
        <v>1</v>
      </c>
      <c r="G267" s="1">
        <f>IFERROR(IFERROR(1/AVERAGEIFS('EPA_US9RT techs'!$I$2:$I$1718,'EPA_US9RT techs'!$J$2:$J$1718,'Service PJ'!$D267,'EPA_US9RT techs'!$K$2:$K$1718,'Service PJ'!$B267,'EPA_US9RT techs'!$L$2:$L$1718,'Service PJ'!$A267,'EPA_US9RT techs'!$C$2:$C$1718,"VDA_FLOP",'EPA_US9RT techs'!$F$2:$F$1718,'Service PJ'!G$1),1/AVERAGEIFS('EPA_US9RT techs'!$I$2:$I$1718,'EPA_US9RT techs'!$K$2:$K$1718,'Service PJ'!$B267,'EPA_US9RT techs'!$L$2:$L$1718,'Service PJ'!$A267,'EPA_US9RT techs'!$C$2:$C$1718,"VDA_FLOP",'EPA_US9RT techs'!$F$2:$F$1718,'Service PJ'!G$1)),"")</f>
        <v>1.6380195091835295</v>
      </c>
      <c r="H267" s="1">
        <f>IFERROR(IFERROR(1/AVERAGEIFS('EPA_US9RT techs'!$I$2:$I$1718,'EPA_US9RT techs'!$J$2:$J$1718,'Service PJ'!$D267,'EPA_US9RT techs'!$K$2:$K$1718,'Service PJ'!$B267,'EPA_US9RT techs'!$L$2:$L$1718,'Service PJ'!$A267,'EPA_US9RT techs'!$C$2:$C$1718,"VDA_FLOP",'EPA_US9RT techs'!$F$2:$F$1718,'Service PJ'!H$1),1/AVERAGEIFS('EPA_US9RT techs'!$I$2:$I$1718,'EPA_US9RT techs'!$K$2:$K$1718,'Service PJ'!$B267,'EPA_US9RT techs'!$L$2:$L$1718,'Service PJ'!$A267,'EPA_US9RT techs'!$C$2:$C$1718,"VDA_FLOP",'EPA_US9RT techs'!$F$2:$F$1718,'Service PJ'!H$1)),"")</f>
        <v>1.6959043271990164</v>
      </c>
      <c r="I267" s="1">
        <f>IFERROR(IFERROR(1/AVERAGEIFS('EPA_US9RT techs'!$I$2:$I$1718,'EPA_US9RT techs'!$J$2:$J$1718,'Service PJ'!$D267,'EPA_US9RT techs'!$K$2:$K$1718,'Service PJ'!$B267,'EPA_US9RT techs'!$L$2:$L$1718,'Service PJ'!$A267,'EPA_US9RT techs'!$C$2:$C$1718,"VDA_FLOP",'EPA_US9RT techs'!$F$2:$F$1718,'Service PJ'!I$1),1/AVERAGEIFS('EPA_US9RT techs'!$I$2:$I$1718,'EPA_US9RT techs'!$K$2:$K$1718,'Service PJ'!$B267,'EPA_US9RT techs'!$L$2:$L$1718,'Service PJ'!$A267,'EPA_US9RT techs'!$C$2:$C$1718,"VDA_FLOP",'EPA_US9RT techs'!$F$2:$F$1718,'Service PJ'!I$1)),"")</f>
        <v>1.7775249805450779</v>
      </c>
      <c r="J267" s="1">
        <f>IFERROR(IFERROR(1/AVERAGEIFS('EPA_US9RT techs'!$I$2:$I$1718,'EPA_US9RT techs'!$J$2:$J$1718,'Service PJ'!$D267,'EPA_US9RT techs'!$K$2:$K$1718,'Service PJ'!$B267,'EPA_US9RT techs'!$L$2:$L$1718,'Service PJ'!$A267,'EPA_US9RT techs'!$C$2:$C$1718,"VDA_FLOP",'EPA_US9RT techs'!$F$2:$F$1718,'Service PJ'!J$1),1/AVERAGEIFS('EPA_US9RT techs'!$I$2:$I$1718,'EPA_US9RT techs'!$K$2:$K$1718,'Service PJ'!$B267,'EPA_US9RT techs'!$L$2:$L$1718,'Service PJ'!$A267,'EPA_US9RT techs'!$C$2:$C$1718,"VDA_FLOP",'EPA_US9RT techs'!$F$2:$F$1718,'Service PJ'!J$1)),"")</f>
        <v>1.8526629679412749</v>
      </c>
      <c r="L267" t="str">
        <f>IF(SUM(O267:AR267)=0,"\I: ","")&amp;'Service PJ'!D267&amp;"_"&amp;'Service PJ'!E267&amp;"_"&amp;'Service PJ'!C267</f>
        <v>INF_PRH_BFG</v>
      </c>
      <c r="M267" t="str">
        <f>"IND"&amp;'Service PJ'!C267</f>
        <v>INDBFG</v>
      </c>
      <c r="N267" t="str">
        <f t="shared" si="230"/>
        <v>INF_PRH</v>
      </c>
      <c r="O267" s="1">
        <f>'Service shares'!AK267*'Service PJ'!AV267</f>
        <v>0</v>
      </c>
      <c r="P267" s="1">
        <f>'Service shares'!AL267*'Service PJ'!AW267</f>
        <v>0</v>
      </c>
      <c r="Q267" s="1">
        <f>'Service shares'!AM267*'Service PJ'!AX267</f>
        <v>0</v>
      </c>
      <c r="R267" s="1">
        <f>'Service shares'!AN267*'Service PJ'!AY267</f>
        <v>0</v>
      </c>
      <c r="S267" s="1">
        <f>'Service shares'!AO267*'Service PJ'!AZ267</f>
        <v>1.9738141755017362</v>
      </c>
      <c r="T267" s="1">
        <f>'Service shares'!AP267*'Service PJ'!BA267</f>
        <v>0</v>
      </c>
      <c r="U267" s="1">
        <f>'Service shares'!AQ267*'Service PJ'!BB267</f>
        <v>0</v>
      </c>
      <c r="V267" s="14">
        <f>'Service shares'!AR267*'Service PJ'!BC267</f>
        <v>0</v>
      </c>
      <c r="W267" s="1">
        <f>'Service shares'!AS267*'Service PJ'!BD267</f>
        <v>0</v>
      </c>
      <c r="X267" s="1">
        <f>'Service shares'!AT267*'Service PJ'!BE267</f>
        <v>0</v>
      </c>
      <c r="Y267" s="1">
        <f>'Service shares'!AU267*'Service PJ'!BF267</f>
        <v>0</v>
      </c>
      <c r="Z267" s="1">
        <f>'Service shares'!AV267*'Service PJ'!BG267</f>
        <v>0</v>
      </c>
      <c r="AA267" s="1">
        <f>'Service shares'!AW267*'Service PJ'!BH267</f>
        <v>0</v>
      </c>
      <c r="AB267" s="1">
        <f>'Service shares'!AX267*'Service PJ'!BI267</f>
        <v>0</v>
      </c>
      <c r="AC267" s="1">
        <f>'Service shares'!AY267*'Service PJ'!BJ267</f>
        <v>0</v>
      </c>
      <c r="AD267" s="1">
        <f>'Service shares'!AZ267*'Service PJ'!BK267</f>
        <v>0</v>
      </c>
      <c r="AE267" s="1">
        <f>'Service shares'!BA267*'Service PJ'!BL267</f>
        <v>0</v>
      </c>
      <c r="AF267" s="1">
        <f>'Service shares'!BB267*'Service PJ'!BM267</f>
        <v>0</v>
      </c>
      <c r="AG267" s="1">
        <f>'Service shares'!BC267*'Service PJ'!BN267</f>
        <v>0</v>
      </c>
      <c r="AH267" s="1">
        <f>'Service shares'!BD267*'Service PJ'!BO267</f>
        <v>0</v>
      </c>
      <c r="AI267" s="1">
        <f>'Service shares'!BE267*'Service PJ'!BP267</f>
        <v>0</v>
      </c>
      <c r="AJ267" s="1">
        <f>'Service shares'!BF267*'Service PJ'!BQ267</f>
        <v>0</v>
      </c>
      <c r="AK267" s="1">
        <f>'Service shares'!BG267*'Service PJ'!BR267</f>
        <v>0</v>
      </c>
      <c r="AL267" s="1">
        <f>'Service shares'!BH267*'Service PJ'!BS267</f>
        <v>0</v>
      </c>
      <c r="AM267" s="1">
        <f>'Service shares'!BI267*'Service PJ'!BT267</f>
        <v>0</v>
      </c>
      <c r="AN267" s="1">
        <f>'Service shares'!BJ267*'Service PJ'!BU267</f>
        <v>0</v>
      </c>
      <c r="AO267" s="1">
        <f>'Service shares'!BK267*'Service PJ'!BV267</f>
        <v>0</v>
      </c>
      <c r="AP267" s="1">
        <f>'Service shares'!BL267*'Service PJ'!BW267</f>
        <v>0</v>
      </c>
      <c r="AQ267" s="1">
        <f>'Service shares'!BM267*'Service PJ'!BX267</f>
        <v>0</v>
      </c>
      <c r="AR267" s="1">
        <f>'Service shares'!BN267*'Service PJ'!BY267</f>
        <v>0</v>
      </c>
      <c r="AS267" s="2">
        <v>0</v>
      </c>
      <c r="AU267" t="str">
        <f t="shared" si="199"/>
        <v>INF_PRH_BFG</v>
      </c>
      <c r="AV267" s="1">
        <f t="shared" si="231"/>
        <v>1.6380195091835295</v>
      </c>
      <c r="AW267" s="1">
        <f t="shared" si="231"/>
        <v>1.6380195091835295</v>
      </c>
      <c r="AX267" s="1">
        <f t="shared" si="231"/>
        <v>1.6380195091835295</v>
      </c>
      <c r="AY267" s="1">
        <f t="shared" si="231"/>
        <v>1.6380195091835295</v>
      </c>
      <c r="AZ267" s="1">
        <f t="shared" si="231"/>
        <v>1.6380195091835295</v>
      </c>
      <c r="BA267" s="1">
        <f t="shared" si="231"/>
        <v>1.6380195091835295</v>
      </c>
      <c r="BB267" s="1">
        <f t="shared" si="231"/>
        <v>1.6380195091835295</v>
      </c>
      <c r="BC267" s="1">
        <f t="shared" si="231"/>
        <v>1.6380195091835295</v>
      </c>
      <c r="BD267" s="1">
        <f t="shared" si="231"/>
        <v>1.6380195091835295</v>
      </c>
      <c r="BE267" s="1">
        <f t="shared" si="231"/>
        <v>1.6380195091835295</v>
      </c>
      <c r="BF267" s="1">
        <f t="shared" si="231"/>
        <v>1.6380195091835295</v>
      </c>
      <c r="BG267" s="1">
        <f t="shared" si="231"/>
        <v>1.6380195091835295</v>
      </c>
      <c r="BH267" s="1">
        <f t="shared" si="231"/>
        <v>1.6380195091835295</v>
      </c>
      <c r="BI267" s="1">
        <f t="shared" si="231"/>
        <v>1.6380195091835295</v>
      </c>
      <c r="BJ267" s="1">
        <f t="shared" si="231"/>
        <v>1.6380195091835295</v>
      </c>
      <c r="BK267" s="1">
        <f t="shared" si="231"/>
        <v>1.6380195091835295</v>
      </c>
      <c r="BL267" s="1">
        <f t="shared" si="193"/>
        <v>1.6380195091835295</v>
      </c>
      <c r="BM267" s="1">
        <f t="shared" si="238"/>
        <v>1.6380195091835295</v>
      </c>
      <c r="BN267" s="1">
        <f t="shared" si="238"/>
        <v>1.6380195091835295</v>
      </c>
      <c r="BO267" s="1">
        <f t="shared" si="238"/>
        <v>1.6380195091835295</v>
      </c>
      <c r="BP267" s="1">
        <f t="shared" si="238"/>
        <v>1.6380195091835295</v>
      </c>
      <c r="BQ267" s="1">
        <f t="shared" si="238"/>
        <v>1.6380195091835295</v>
      </c>
      <c r="BR267" s="1">
        <f t="shared" si="238"/>
        <v>1.6380195091835295</v>
      </c>
      <c r="BS267" s="1">
        <f t="shared" si="238"/>
        <v>1.6380195091835295</v>
      </c>
      <c r="BT267" s="1">
        <f t="shared" si="238"/>
        <v>1.6380195091835295</v>
      </c>
      <c r="BU267" s="1">
        <f t="shared" si="238"/>
        <v>1.6380195091835295</v>
      </c>
      <c r="BV267" s="1">
        <f t="shared" si="238"/>
        <v>1.6380195091835295</v>
      </c>
      <c r="BW267" s="1">
        <f t="shared" si="238"/>
        <v>1.6380195091835295</v>
      </c>
      <c r="BX267" s="1">
        <f t="shared" si="238"/>
        <v>1.6380195091835295</v>
      </c>
      <c r="BY267" s="1">
        <f t="shared" si="238"/>
        <v>1.6380195091835295</v>
      </c>
      <c r="CC267" t="str">
        <f t="shared" si="232"/>
        <v>PRE</v>
      </c>
      <c r="CD267" t="str">
        <f t="shared" si="233"/>
        <v>INF_PRH_BFG</v>
      </c>
      <c r="CE267" t="str">
        <f>VLOOKUP(D267,'IND Balance'!$AM$5:$AN$21,2,FALSE)&amp;" - "&amp;VLOOKUP(E267,'MECS_Table 5.4'!$AF$18:$AG$30,2,FALSE)&amp;" - "&amp;VLOOKUP('Service PJ'!M267,'IND Balance'!$AM$22:$AN$32,2,FALSE)</f>
        <v>Non-ferrous metals - Process heat - BF Gas</v>
      </c>
      <c r="CF267" t="s">
        <v>109</v>
      </c>
      <c r="CG267" t="s">
        <v>110</v>
      </c>
      <c r="CL267" t="str">
        <f t="shared" si="234"/>
        <v>INF_PRH_BFG</v>
      </c>
      <c r="CM267" t="str">
        <f t="shared" si="235"/>
        <v>INF_PRH</v>
      </c>
      <c r="CN267" s="1">
        <f t="shared" si="200"/>
        <v>0</v>
      </c>
      <c r="CO267" s="1">
        <f t="shared" si="201"/>
        <v>0</v>
      </c>
      <c r="CP267" s="1">
        <f t="shared" si="202"/>
        <v>0</v>
      </c>
      <c r="CQ267" s="1">
        <f t="shared" si="203"/>
        <v>0</v>
      </c>
      <c r="CR267" s="1">
        <f t="shared" si="204"/>
        <v>2.8419751099892386E-2</v>
      </c>
      <c r="CS267" s="1">
        <f t="shared" si="205"/>
        <v>0</v>
      </c>
      <c r="CT267" s="1">
        <f t="shared" si="206"/>
        <v>0</v>
      </c>
      <c r="CU267" s="1">
        <f t="shared" si="207"/>
        <v>0</v>
      </c>
      <c r="CV267" s="1">
        <f t="shared" si="208"/>
        <v>0</v>
      </c>
      <c r="CW267" s="1">
        <f t="shared" si="209"/>
        <v>0</v>
      </c>
      <c r="CX267" s="1">
        <f t="shared" si="210"/>
        <v>0</v>
      </c>
      <c r="CY267" s="1">
        <f t="shared" si="211"/>
        <v>0</v>
      </c>
      <c r="CZ267" s="1">
        <f t="shared" si="212"/>
        <v>0</v>
      </c>
      <c r="DA267" s="1">
        <f t="shared" si="213"/>
        <v>0</v>
      </c>
      <c r="DB267" s="1">
        <f t="shared" si="214"/>
        <v>0</v>
      </c>
      <c r="DC267" s="1">
        <f t="shared" si="215"/>
        <v>0</v>
      </c>
      <c r="DD267" s="1">
        <f t="shared" si="216"/>
        <v>0</v>
      </c>
      <c r="DE267" s="1">
        <f t="shared" si="217"/>
        <v>0</v>
      </c>
      <c r="DF267" s="1">
        <f t="shared" si="218"/>
        <v>0</v>
      </c>
      <c r="DG267" s="1">
        <f t="shared" si="219"/>
        <v>0</v>
      </c>
      <c r="DH267" s="1">
        <f t="shared" si="220"/>
        <v>0</v>
      </c>
      <c r="DI267" s="1">
        <f t="shared" si="221"/>
        <v>0</v>
      </c>
      <c r="DJ267" s="1">
        <f t="shared" si="222"/>
        <v>0</v>
      </c>
      <c r="DK267" s="1">
        <f t="shared" si="223"/>
        <v>0</v>
      </c>
      <c r="DL267" s="1">
        <f t="shared" si="224"/>
        <v>0</v>
      </c>
      <c r="DM267" s="1" t="str">
        <f t="shared" si="225"/>
        <v/>
      </c>
      <c r="DN267" s="1">
        <f t="shared" si="226"/>
        <v>0</v>
      </c>
      <c r="DO267" s="1">
        <f t="shared" si="227"/>
        <v>0</v>
      </c>
      <c r="DP267" s="1">
        <f t="shared" si="228"/>
        <v>0</v>
      </c>
      <c r="DQ267" s="1" t="str">
        <f t="shared" si="229"/>
        <v/>
      </c>
      <c r="DR267" s="1">
        <v>3</v>
      </c>
      <c r="DS267" s="1" t="str">
        <f t="shared" si="236"/>
        <v/>
      </c>
      <c r="DT267" t="str">
        <f t="shared" si="237"/>
        <v/>
      </c>
    </row>
    <row r="268" spans="1:124" x14ac:dyDescent="0.45">
      <c r="A268" t="s">
        <v>159</v>
      </c>
      <c r="B268" t="str">
        <f>VLOOKUP(E268,'EPA_US9RT techs'!$R$26:$S$34,2,FALSE)</f>
        <v>MDR</v>
      </c>
      <c r="C268" t="str">
        <f>'Service shares'!A268</f>
        <v>BFG</v>
      </c>
      <c r="D268" t="str">
        <f>'Service shares'!B268</f>
        <v>INF</v>
      </c>
      <c r="E268" t="str">
        <f>'Service shares'!C268</f>
        <v>MDR</v>
      </c>
      <c r="F268" s="1">
        <f>IFERROR(1/AVERAGEIFS('EPA_US9RT techs'!$I$2:$I$1718,'EPA_US9RT techs'!$J$2:$J$1718,'Service PJ'!$D268,'EPA_US9RT techs'!$K$2:$K$1718,'Service PJ'!$B268,'EPA_US9RT techs'!$L$2:$L$1718,'Service PJ'!$A268,'EPA_US9RT techs'!$C$2:$C$1718,"VDA_FLOP",'EPA_US9RT techs'!$F$2:$F$1718,'Service PJ'!F$1),1/AVERAGEIFS('EPA_US9RT techs'!$I$2:$I$1718,'EPA_US9RT techs'!$K$2:$K$1718,'Service PJ'!$B268,'EPA_US9RT techs'!$L$2:$L$1718,'Service PJ'!$A268,'EPA_US9RT techs'!$C$2:$C$1718,"VDA_FLOP",'EPA_US9RT techs'!$F$2:$F$1718,'Service PJ'!F$1))</f>
        <v>1</v>
      </c>
      <c r="G268" s="1">
        <f>IFERROR(IFERROR(1/AVERAGEIFS('EPA_US9RT techs'!$I$2:$I$1718,'EPA_US9RT techs'!$J$2:$J$1718,'Service PJ'!$D268,'EPA_US9RT techs'!$K$2:$K$1718,'Service PJ'!$B268,'EPA_US9RT techs'!$L$2:$L$1718,'Service PJ'!$A268,'EPA_US9RT techs'!$C$2:$C$1718,"VDA_FLOP",'EPA_US9RT techs'!$F$2:$F$1718,'Service PJ'!G$1),1/AVERAGEIFS('EPA_US9RT techs'!$I$2:$I$1718,'EPA_US9RT techs'!$K$2:$K$1718,'Service PJ'!$B268,'EPA_US9RT techs'!$L$2:$L$1718,'Service PJ'!$A268,'EPA_US9RT techs'!$C$2:$C$1718,"VDA_FLOP",'EPA_US9RT techs'!$F$2:$F$1718,'Service PJ'!G$1)),"")</f>
        <v>1.6380195091835295</v>
      </c>
      <c r="H268" s="1">
        <f>IFERROR(IFERROR(1/AVERAGEIFS('EPA_US9RT techs'!$I$2:$I$1718,'EPA_US9RT techs'!$J$2:$J$1718,'Service PJ'!$D268,'EPA_US9RT techs'!$K$2:$K$1718,'Service PJ'!$B268,'EPA_US9RT techs'!$L$2:$L$1718,'Service PJ'!$A268,'EPA_US9RT techs'!$C$2:$C$1718,"VDA_FLOP",'EPA_US9RT techs'!$F$2:$F$1718,'Service PJ'!H$1),1/AVERAGEIFS('EPA_US9RT techs'!$I$2:$I$1718,'EPA_US9RT techs'!$K$2:$K$1718,'Service PJ'!$B268,'EPA_US9RT techs'!$L$2:$L$1718,'Service PJ'!$A268,'EPA_US9RT techs'!$C$2:$C$1718,"VDA_FLOP",'EPA_US9RT techs'!$F$2:$F$1718,'Service PJ'!H$1)),"")</f>
        <v>1.6959043271990164</v>
      </c>
      <c r="I268" s="1">
        <f>IFERROR(IFERROR(1/AVERAGEIFS('EPA_US9RT techs'!$I$2:$I$1718,'EPA_US9RT techs'!$J$2:$J$1718,'Service PJ'!$D268,'EPA_US9RT techs'!$K$2:$K$1718,'Service PJ'!$B268,'EPA_US9RT techs'!$L$2:$L$1718,'Service PJ'!$A268,'EPA_US9RT techs'!$C$2:$C$1718,"VDA_FLOP",'EPA_US9RT techs'!$F$2:$F$1718,'Service PJ'!I$1),1/AVERAGEIFS('EPA_US9RT techs'!$I$2:$I$1718,'EPA_US9RT techs'!$K$2:$K$1718,'Service PJ'!$B268,'EPA_US9RT techs'!$L$2:$L$1718,'Service PJ'!$A268,'EPA_US9RT techs'!$C$2:$C$1718,"VDA_FLOP",'EPA_US9RT techs'!$F$2:$F$1718,'Service PJ'!I$1)),"")</f>
        <v>1.7775249805450779</v>
      </c>
      <c r="J268" s="1">
        <f>IFERROR(IFERROR(1/AVERAGEIFS('EPA_US9RT techs'!$I$2:$I$1718,'EPA_US9RT techs'!$J$2:$J$1718,'Service PJ'!$D268,'EPA_US9RT techs'!$K$2:$K$1718,'Service PJ'!$B268,'EPA_US9RT techs'!$L$2:$L$1718,'Service PJ'!$A268,'EPA_US9RT techs'!$C$2:$C$1718,"VDA_FLOP",'EPA_US9RT techs'!$F$2:$F$1718,'Service PJ'!J$1),1/AVERAGEIFS('EPA_US9RT techs'!$I$2:$I$1718,'EPA_US9RT techs'!$K$2:$K$1718,'Service PJ'!$B268,'EPA_US9RT techs'!$L$2:$L$1718,'Service PJ'!$A268,'EPA_US9RT techs'!$C$2:$C$1718,"VDA_FLOP",'EPA_US9RT techs'!$F$2:$F$1718,'Service PJ'!J$1)),"")</f>
        <v>1.8526629679412749</v>
      </c>
      <c r="L268" t="str">
        <f>IF(SUM(O268:AR268)=0,"\I: ","")&amp;'Service PJ'!D268&amp;"_"&amp;'Service PJ'!E268&amp;"_"&amp;'Service PJ'!C268</f>
        <v>INF_MDR_BFG</v>
      </c>
      <c r="M268" t="str">
        <f>"IND"&amp;'Service PJ'!C268</f>
        <v>INDBFG</v>
      </c>
      <c r="N268" t="str">
        <f t="shared" si="230"/>
        <v>INF_MDR</v>
      </c>
      <c r="O268" s="1">
        <f>'Service shares'!AK268*'Service PJ'!AV268</f>
        <v>0</v>
      </c>
      <c r="P268" s="1">
        <f>'Service shares'!AL268*'Service PJ'!AW268</f>
        <v>0</v>
      </c>
      <c r="Q268" s="1">
        <f>'Service shares'!AM268*'Service PJ'!AX268</f>
        <v>0</v>
      </c>
      <c r="R268" s="1">
        <f>'Service shares'!AN268*'Service PJ'!AY268</f>
        <v>0</v>
      </c>
      <c r="S268" s="1">
        <f>'Service shares'!AO268*'Service PJ'!AZ268</f>
        <v>3.9319007480114278E-2</v>
      </c>
      <c r="T268" s="1">
        <f>'Service shares'!AP268*'Service PJ'!BA268</f>
        <v>0</v>
      </c>
      <c r="U268" s="1">
        <f>'Service shares'!AQ268*'Service PJ'!BB268</f>
        <v>0</v>
      </c>
      <c r="V268" s="14">
        <f>'Service shares'!AR268*'Service PJ'!BC268</f>
        <v>0</v>
      </c>
      <c r="W268" s="1">
        <f>'Service shares'!AS268*'Service PJ'!BD268</f>
        <v>0</v>
      </c>
      <c r="X268" s="1">
        <f>'Service shares'!AT268*'Service PJ'!BE268</f>
        <v>0</v>
      </c>
      <c r="Y268" s="1">
        <f>'Service shares'!AU268*'Service PJ'!BF268</f>
        <v>0</v>
      </c>
      <c r="Z268" s="1">
        <f>'Service shares'!AV268*'Service PJ'!BG268</f>
        <v>0</v>
      </c>
      <c r="AA268" s="1">
        <f>'Service shares'!AW268*'Service PJ'!BH268</f>
        <v>0</v>
      </c>
      <c r="AB268" s="1">
        <f>'Service shares'!AX268*'Service PJ'!BI268</f>
        <v>0</v>
      </c>
      <c r="AC268" s="1">
        <f>'Service shares'!AY268*'Service PJ'!BJ268</f>
        <v>0</v>
      </c>
      <c r="AD268" s="1">
        <f>'Service shares'!AZ268*'Service PJ'!BK268</f>
        <v>0</v>
      </c>
      <c r="AE268" s="1">
        <f>'Service shares'!BA268*'Service PJ'!BL268</f>
        <v>0</v>
      </c>
      <c r="AF268" s="1">
        <f>'Service shares'!BB268*'Service PJ'!BM268</f>
        <v>0</v>
      </c>
      <c r="AG268" s="1">
        <f>'Service shares'!BC268*'Service PJ'!BN268</f>
        <v>0</v>
      </c>
      <c r="AH268" s="1">
        <f>'Service shares'!BD268*'Service PJ'!BO268</f>
        <v>0</v>
      </c>
      <c r="AI268" s="1">
        <f>'Service shares'!BE268*'Service PJ'!BP268</f>
        <v>0</v>
      </c>
      <c r="AJ268" s="1">
        <f>'Service shares'!BF268*'Service PJ'!BQ268</f>
        <v>0</v>
      </c>
      <c r="AK268" s="1">
        <f>'Service shares'!BG268*'Service PJ'!BR268</f>
        <v>0</v>
      </c>
      <c r="AL268" s="1">
        <f>'Service shares'!BH268*'Service PJ'!BS268</f>
        <v>0</v>
      </c>
      <c r="AM268" s="1">
        <f>'Service shares'!BI268*'Service PJ'!BT268</f>
        <v>0</v>
      </c>
      <c r="AN268" s="1">
        <f>'Service shares'!BJ268*'Service PJ'!BU268</f>
        <v>0</v>
      </c>
      <c r="AO268" s="1">
        <f>'Service shares'!BK268*'Service PJ'!BV268</f>
        <v>0</v>
      </c>
      <c r="AP268" s="1">
        <f>'Service shares'!BL268*'Service PJ'!BW268</f>
        <v>0</v>
      </c>
      <c r="AQ268" s="1">
        <f>'Service shares'!BM268*'Service PJ'!BX268</f>
        <v>0</v>
      </c>
      <c r="AR268" s="1">
        <f>'Service shares'!BN268*'Service PJ'!BY268</f>
        <v>0</v>
      </c>
      <c r="AS268" s="2">
        <v>0</v>
      </c>
      <c r="AU268" t="str">
        <f t="shared" si="199"/>
        <v>INF_MDR_BFG</v>
      </c>
      <c r="AV268" s="1">
        <f t="shared" si="231"/>
        <v>1.6380195091835295</v>
      </c>
      <c r="AW268" s="1">
        <f t="shared" si="231"/>
        <v>1.6380195091835295</v>
      </c>
      <c r="AX268" s="1">
        <f t="shared" si="231"/>
        <v>1.6380195091835295</v>
      </c>
      <c r="AY268" s="1">
        <f t="shared" si="231"/>
        <v>1.6380195091835295</v>
      </c>
      <c r="AZ268" s="1">
        <f t="shared" si="231"/>
        <v>1.6380195091835295</v>
      </c>
      <c r="BA268" s="1">
        <f t="shared" si="231"/>
        <v>1.6380195091835295</v>
      </c>
      <c r="BB268" s="1">
        <f t="shared" si="231"/>
        <v>1.6380195091835295</v>
      </c>
      <c r="BC268" s="1">
        <f t="shared" si="231"/>
        <v>1.6380195091835295</v>
      </c>
      <c r="BD268" s="1">
        <f t="shared" si="231"/>
        <v>1.6380195091835295</v>
      </c>
      <c r="BE268" s="1">
        <f t="shared" si="231"/>
        <v>1.6380195091835295</v>
      </c>
      <c r="BF268" s="1">
        <f t="shared" si="231"/>
        <v>1.6380195091835295</v>
      </c>
      <c r="BG268" s="1">
        <f t="shared" si="231"/>
        <v>1.6380195091835295</v>
      </c>
      <c r="BH268" s="1">
        <f t="shared" si="231"/>
        <v>1.6380195091835295</v>
      </c>
      <c r="BI268" s="1">
        <f t="shared" si="231"/>
        <v>1.6380195091835295</v>
      </c>
      <c r="BJ268" s="1">
        <f t="shared" si="231"/>
        <v>1.6380195091835295</v>
      </c>
      <c r="BK268" s="1">
        <f t="shared" si="231"/>
        <v>1.6380195091835295</v>
      </c>
      <c r="BL268" s="1">
        <f t="shared" si="193"/>
        <v>1.6380195091835295</v>
      </c>
      <c r="BM268" s="1">
        <f t="shared" si="238"/>
        <v>1.6380195091835295</v>
      </c>
      <c r="BN268" s="1">
        <f t="shared" si="238"/>
        <v>1.6380195091835295</v>
      </c>
      <c r="BO268" s="1">
        <f t="shared" si="238"/>
        <v>1.6380195091835295</v>
      </c>
      <c r="BP268" s="1">
        <f t="shared" si="238"/>
        <v>1.6380195091835295</v>
      </c>
      <c r="BQ268" s="1">
        <f t="shared" si="238"/>
        <v>1.6380195091835295</v>
      </c>
      <c r="BR268" s="1">
        <f t="shared" si="238"/>
        <v>1.6380195091835295</v>
      </c>
      <c r="BS268" s="1">
        <f t="shared" si="238"/>
        <v>1.6380195091835295</v>
      </c>
      <c r="BT268" s="1">
        <f t="shared" si="238"/>
        <v>1.6380195091835295</v>
      </c>
      <c r="BU268" s="1">
        <f t="shared" si="238"/>
        <v>1.6380195091835295</v>
      </c>
      <c r="BV268" s="1">
        <f t="shared" si="238"/>
        <v>1.6380195091835295</v>
      </c>
      <c r="BW268" s="1">
        <f t="shared" si="238"/>
        <v>1.6380195091835295</v>
      </c>
      <c r="BX268" s="1">
        <f t="shared" si="238"/>
        <v>1.6380195091835295</v>
      </c>
      <c r="BY268" s="1">
        <f t="shared" si="238"/>
        <v>1.6380195091835295</v>
      </c>
      <c r="CC268" t="str">
        <f t="shared" si="232"/>
        <v>PRE</v>
      </c>
      <c r="CD268" t="str">
        <f t="shared" si="233"/>
        <v>INF_MDR_BFG</v>
      </c>
      <c r="CE268" t="str">
        <f>VLOOKUP(D268,'IND Balance'!$AM$5:$AN$21,2,FALSE)&amp;" - "&amp;VLOOKUP(E268,'MECS_Table 5.4'!$AF$18:$AG$30,2,FALSE)&amp;" - "&amp;VLOOKUP('Service PJ'!M268,'IND Balance'!$AM$22:$AN$32,2,FALSE)</f>
        <v>Non-ferrous metals - Machine drive - BF Gas</v>
      </c>
      <c r="CF268" t="s">
        <v>109</v>
      </c>
      <c r="CG268" t="s">
        <v>110</v>
      </c>
      <c r="CL268" t="str">
        <f t="shared" si="234"/>
        <v>INF_MDR_BFG</v>
      </c>
      <c r="CM268" t="str">
        <f t="shared" si="235"/>
        <v>INF_MDR</v>
      </c>
      <c r="CN268" s="1">
        <f t="shared" si="200"/>
        <v>0</v>
      </c>
      <c r="CO268" s="1">
        <f t="shared" si="201"/>
        <v>0</v>
      </c>
      <c r="CP268" s="1">
        <f t="shared" si="202"/>
        <v>0</v>
      </c>
      <c r="CQ268" s="1">
        <f t="shared" si="203"/>
        <v>0</v>
      </c>
      <c r="CR268" s="1">
        <f t="shared" si="204"/>
        <v>1.1595757421347763E-3</v>
      </c>
      <c r="CS268" s="1">
        <f t="shared" si="205"/>
        <v>0</v>
      </c>
      <c r="CT268" s="1">
        <f t="shared" si="206"/>
        <v>0</v>
      </c>
      <c r="CU268" s="1">
        <f t="shared" si="207"/>
        <v>0</v>
      </c>
      <c r="CV268" s="1">
        <f t="shared" si="208"/>
        <v>0</v>
      </c>
      <c r="CW268" s="1">
        <f t="shared" si="209"/>
        <v>0</v>
      </c>
      <c r="CX268" s="1">
        <f t="shared" si="210"/>
        <v>0</v>
      </c>
      <c r="CY268" s="1">
        <f t="shared" si="211"/>
        <v>0</v>
      </c>
      <c r="CZ268" s="1">
        <f t="shared" si="212"/>
        <v>0</v>
      </c>
      <c r="DA268" s="1">
        <f t="shared" si="213"/>
        <v>0</v>
      </c>
      <c r="DB268" s="1">
        <f t="shared" si="214"/>
        <v>0</v>
      </c>
      <c r="DC268" s="1">
        <f t="shared" si="215"/>
        <v>0</v>
      </c>
      <c r="DD268" s="1">
        <f t="shared" si="216"/>
        <v>0</v>
      </c>
      <c r="DE268" s="1">
        <f t="shared" si="217"/>
        <v>0</v>
      </c>
      <c r="DF268" s="1">
        <f t="shared" si="218"/>
        <v>0</v>
      </c>
      <c r="DG268" s="1">
        <f t="shared" si="219"/>
        <v>0</v>
      </c>
      <c r="DH268" s="1">
        <f t="shared" si="220"/>
        <v>0</v>
      </c>
      <c r="DI268" s="1">
        <f t="shared" si="221"/>
        <v>0</v>
      </c>
      <c r="DJ268" s="1">
        <f t="shared" si="222"/>
        <v>0</v>
      </c>
      <c r="DK268" s="1">
        <f t="shared" si="223"/>
        <v>0</v>
      </c>
      <c r="DL268" s="1">
        <f t="shared" si="224"/>
        <v>0</v>
      </c>
      <c r="DM268" s="1" t="str">
        <f t="shared" si="225"/>
        <v/>
      </c>
      <c r="DN268" s="1">
        <f t="shared" si="226"/>
        <v>0</v>
      </c>
      <c r="DO268" s="1">
        <f t="shared" si="227"/>
        <v>0</v>
      </c>
      <c r="DP268" s="1">
        <f t="shared" si="228"/>
        <v>0</v>
      </c>
      <c r="DQ268" s="1" t="str">
        <f t="shared" si="229"/>
        <v/>
      </c>
      <c r="DR268" s="1">
        <v>3</v>
      </c>
      <c r="DS268" s="1" t="str">
        <f t="shared" si="236"/>
        <v/>
      </c>
      <c r="DT268" t="str">
        <f t="shared" si="237"/>
        <v/>
      </c>
    </row>
    <row r="269" spans="1:124" x14ac:dyDescent="0.45">
      <c r="A269" t="s">
        <v>159</v>
      </c>
      <c r="B269" t="str">
        <f>VLOOKUP(E269,'EPA_US9RT techs'!$R$26:$S$34,2,FALSE)</f>
        <v>PRH</v>
      </c>
      <c r="C269" t="str">
        <f>'Service shares'!A269</f>
        <v>BFG</v>
      </c>
      <c r="D269" t="str">
        <f>'Service shares'!B269</f>
        <v>INF</v>
      </c>
      <c r="E269" t="str">
        <f>'Service shares'!C269</f>
        <v>OTP</v>
      </c>
      <c r="F269" s="1">
        <f>IFERROR(1/AVERAGEIFS('EPA_US9RT techs'!$I$2:$I$1718,'EPA_US9RT techs'!$J$2:$J$1718,'Service PJ'!$D269,'EPA_US9RT techs'!$K$2:$K$1718,'Service PJ'!$B269,'EPA_US9RT techs'!$L$2:$L$1718,'Service PJ'!$A269,'EPA_US9RT techs'!$C$2:$C$1718,"VDA_FLOP",'EPA_US9RT techs'!$F$2:$F$1718,'Service PJ'!F$1),1/AVERAGEIFS('EPA_US9RT techs'!$I$2:$I$1718,'EPA_US9RT techs'!$K$2:$K$1718,'Service PJ'!$B269,'EPA_US9RT techs'!$L$2:$L$1718,'Service PJ'!$A269,'EPA_US9RT techs'!$C$2:$C$1718,"VDA_FLOP",'EPA_US9RT techs'!$F$2:$F$1718,'Service PJ'!F$1))</f>
        <v>1</v>
      </c>
      <c r="G269" s="1">
        <f>IFERROR(IFERROR(1/AVERAGEIFS('EPA_US9RT techs'!$I$2:$I$1718,'EPA_US9RT techs'!$J$2:$J$1718,'Service PJ'!$D269,'EPA_US9RT techs'!$K$2:$K$1718,'Service PJ'!$B269,'EPA_US9RT techs'!$L$2:$L$1718,'Service PJ'!$A269,'EPA_US9RT techs'!$C$2:$C$1718,"VDA_FLOP",'EPA_US9RT techs'!$F$2:$F$1718,'Service PJ'!G$1),1/AVERAGEIFS('EPA_US9RT techs'!$I$2:$I$1718,'EPA_US9RT techs'!$K$2:$K$1718,'Service PJ'!$B269,'EPA_US9RT techs'!$L$2:$L$1718,'Service PJ'!$A269,'EPA_US9RT techs'!$C$2:$C$1718,"VDA_FLOP",'EPA_US9RT techs'!$F$2:$F$1718,'Service PJ'!G$1)),"")</f>
        <v>1.6380195091835295</v>
      </c>
      <c r="H269" s="1">
        <f>IFERROR(IFERROR(1/AVERAGEIFS('EPA_US9RT techs'!$I$2:$I$1718,'EPA_US9RT techs'!$J$2:$J$1718,'Service PJ'!$D269,'EPA_US9RT techs'!$K$2:$K$1718,'Service PJ'!$B269,'EPA_US9RT techs'!$L$2:$L$1718,'Service PJ'!$A269,'EPA_US9RT techs'!$C$2:$C$1718,"VDA_FLOP",'EPA_US9RT techs'!$F$2:$F$1718,'Service PJ'!H$1),1/AVERAGEIFS('EPA_US9RT techs'!$I$2:$I$1718,'EPA_US9RT techs'!$K$2:$K$1718,'Service PJ'!$B269,'EPA_US9RT techs'!$L$2:$L$1718,'Service PJ'!$A269,'EPA_US9RT techs'!$C$2:$C$1718,"VDA_FLOP",'EPA_US9RT techs'!$F$2:$F$1718,'Service PJ'!H$1)),"")</f>
        <v>1.6959043271990164</v>
      </c>
      <c r="I269" s="1">
        <f>IFERROR(IFERROR(1/AVERAGEIFS('EPA_US9RT techs'!$I$2:$I$1718,'EPA_US9RT techs'!$J$2:$J$1718,'Service PJ'!$D269,'EPA_US9RT techs'!$K$2:$K$1718,'Service PJ'!$B269,'EPA_US9RT techs'!$L$2:$L$1718,'Service PJ'!$A269,'EPA_US9RT techs'!$C$2:$C$1718,"VDA_FLOP",'EPA_US9RT techs'!$F$2:$F$1718,'Service PJ'!I$1),1/AVERAGEIFS('EPA_US9RT techs'!$I$2:$I$1718,'EPA_US9RT techs'!$K$2:$K$1718,'Service PJ'!$B269,'EPA_US9RT techs'!$L$2:$L$1718,'Service PJ'!$A269,'EPA_US9RT techs'!$C$2:$C$1718,"VDA_FLOP",'EPA_US9RT techs'!$F$2:$F$1718,'Service PJ'!I$1)),"")</f>
        <v>1.7775249805450779</v>
      </c>
      <c r="J269" s="1">
        <f>IFERROR(IFERROR(1/AVERAGEIFS('EPA_US9RT techs'!$I$2:$I$1718,'EPA_US9RT techs'!$J$2:$J$1718,'Service PJ'!$D269,'EPA_US9RT techs'!$K$2:$K$1718,'Service PJ'!$B269,'EPA_US9RT techs'!$L$2:$L$1718,'Service PJ'!$A269,'EPA_US9RT techs'!$C$2:$C$1718,"VDA_FLOP",'EPA_US9RT techs'!$F$2:$F$1718,'Service PJ'!J$1),1/AVERAGEIFS('EPA_US9RT techs'!$I$2:$I$1718,'EPA_US9RT techs'!$K$2:$K$1718,'Service PJ'!$B269,'EPA_US9RT techs'!$L$2:$L$1718,'Service PJ'!$A269,'EPA_US9RT techs'!$C$2:$C$1718,"VDA_FLOP",'EPA_US9RT techs'!$F$2:$F$1718,'Service PJ'!J$1)),"")</f>
        <v>1.8526629679412749</v>
      </c>
      <c r="L269" t="str">
        <f>IF(SUM(O269:AR269)=0,"\I: ","")&amp;'Service PJ'!D269&amp;"_"&amp;'Service PJ'!E269&amp;"_"&amp;'Service PJ'!C269</f>
        <v>INF_OTP_BFG</v>
      </c>
      <c r="M269" t="str">
        <f>"IND"&amp;'Service PJ'!C269</f>
        <v>INDBFG</v>
      </c>
      <c r="N269" t="str">
        <f t="shared" si="230"/>
        <v>INF_OTP</v>
      </c>
      <c r="O269" s="1">
        <f>'Service shares'!AK269*'Service PJ'!AV269</f>
        <v>0</v>
      </c>
      <c r="P269" s="1">
        <f>'Service shares'!AL269*'Service PJ'!AW269</f>
        <v>0</v>
      </c>
      <c r="Q269" s="1">
        <f>'Service shares'!AM269*'Service PJ'!AX269</f>
        <v>0</v>
      </c>
      <c r="R269" s="1">
        <f>'Service shares'!AN269*'Service PJ'!AY269</f>
        <v>0</v>
      </c>
      <c r="S269" s="1">
        <f>'Service shares'!AO269*'Service PJ'!AZ269</f>
        <v>4.7182808976137122E-2</v>
      </c>
      <c r="T269" s="1">
        <f>'Service shares'!AP269*'Service PJ'!BA269</f>
        <v>0</v>
      </c>
      <c r="U269" s="1">
        <f>'Service shares'!AQ269*'Service PJ'!BB269</f>
        <v>0</v>
      </c>
      <c r="V269" s="14">
        <f>'Service shares'!AR269*'Service PJ'!BC269</f>
        <v>0</v>
      </c>
      <c r="W269" s="1">
        <f>'Service shares'!AS269*'Service PJ'!BD269</f>
        <v>0</v>
      </c>
      <c r="X269" s="1">
        <f>'Service shares'!AT269*'Service PJ'!BE269</f>
        <v>0</v>
      </c>
      <c r="Y269" s="1">
        <f>'Service shares'!AU269*'Service PJ'!BF269</f>
        <v>0</v>
      </c>
      <c r="Z269" s="1">
        <f>'Service shares'!AV269*'Service PJ'!BG269</f>
        <v>0</v>
      </c>
      <c r="AA269" s="1">
        <f>'Service shares'!AW269*'Service PJ'!BH269</f>
        <v>0</v>
      </c>
      <c r="AB269" s="1">
        <f>'Service shares'!AX269*'Service PJ'!BI269</f>
        <v>0</v>
      </c>
      <c r="AC269" s="1">
        <f>'Service shares'!AY269*'Service PJ'!BJ269</f>
        <v>0</v>
      </c>
      <c r="AD269" s="1">
        <f>'Service shares'!AZ269*'Service PJ'!BK269</f>
        <v>0</v>
      </c>
      <c r="AE269" s="1">
        <f>'Service shares'!BA269*'Service PJ'!BL269</f>
        <v>0</v>
      </c>
      <c r="AF269" s="1">
        <f>'Service shares'!BB269*'Service PJ'!BM269</f>
        <v>0</v>
      </c>
      <c r="AG269" s="1">
        <f>'Service shares'!BC269*'Service PJ'!BN269</f>
        <v>0</v>
      </c>
      <c r="AH269" s="1">
        <f>'Service shares'!BD269*'Service PJ'!BO269</f>
        <v>0</v>
      </c>
      <c r="AI269" s="1">
        <f>'Service shares'!BE269*'Service PJ'!BP269</f>
        <v>0</v>
      </c>
      <c r="AJ269" s="1">
        <f>'Service shares'!BF269*'Service PJ'!BQ269</f>
        <v>0</v>
      </c>
      <c r="AK269" s="1">
        <f>'Service shares'!BG269*'Service PJ'!BR269</f>
        <v>0</v>
      </c>
      <c r="AL269" s="1">
        <f>'Service shares'!BH269*'Service PJ'!BS269</f>
        <v>0</v>
      </c>
      <c r="AM269" s="1">
        <f>'Service shares'!BI269*'Service PJ'!BT269</f>
        <v>0</v>
      </c>
      <c r="AN269" s="1">
        <f>'Service shares'!BJ269*'Service PJ'!BU269</f>
        <v>0</v>
      </c>
      <c r="AO269" s="1">
        <f>'Service shares'!BK269*'Service PJ'!BV269</f>
        <v>0</v>
      </c>
      <c r="AP269" s="1">
        <f>'Service shares'!BL269*'Service PJ'!BW269</f>
        <v>0</v>
      </c>
      <c r="AQ269" s="1">
        <f>'Service shares'!BM269*'Service PJ'!BX269</f>
        <v>0</v>
      </c>
      <c r="AR269" s="1">
        <f>'Service shares'!BN269*'Service PJ'!BY269</f>
        <v>0</v>
      </c>
      <c r="AS269" s="2">
        <v>0</v>
      </c>
      <c r="AU269" t="str">
        <f t="shared" si="199"/>
        <v>INF_OTP_BFG</v>
      </c>
      <c r="AV269" s="1">
        <f t="shared" si="231"/>
        <v>1.6380195091835295</v>
      </c>
      <c r="AW269" s="1">
        <f t="shared" si="231"/>
        <v>1.6380195091835295</v>
      </c>
      <c r="AX269" s="1">
        <f t="shared" si="231"/>
        <v>1.6380195091835295</v>
      </c>
      <c r="AY269" s="1">
        <f t="shared" si="231"/>
        <v>1.6380195091835295</v>
      </c>
      <c r="AZ269" s="1">
        <f t="shared" si="231"/>
        <v>1.6380195091835295</v>
      </c>
      <c r="BA269" s="1">
        <f t="shared" si="231"/>
        <v>1.6380195091835295</v>
      </c>
      <c r="BB269" s="1">
        <f t="shared" si="231"/>
        <v>1.6380195091835295</v>
      </c>
      <c r="BC269" s="1">
        <f t="shared" si="231"/>
        <v>1.6380195091835295</v>
      </c>
      <c r="BD269" s="1">
        <f t="shared" si="231"/>
        <v>1.6380195091835295</v>
      </c>
      <c r="BE269" s="1">
        <f t="shared" si="231"/>
        <v>1.6380195091835295</v>
      </c>
      <c r="BF269" s="1">
        <f t="shared" si="231"/>
        <v>1.6380195091835295</v>
      </c>
      <c r="BG269" s="1">
        <f t="shared" si="231"/>
        <v>1.6380195091835295</v>
      </c>
      <c r="BH269" s="1">
        <f t="shared" si="231"/>
        <v>1.6380195091835295</v>
      </c>
      <c r="BI269" s="1">
        <f t="shared" si="231"/>
        <v>1.6380195091835295</v>
      </c>
      <c r="BJ269" s="1">
        <f t="shared" si="231"/>
        <v>1.6380195091835295</v>
      </c>
      <c r="BK269" s="1">
        <f t="shared" si="231"/>
        <v>1.6380195091835295</v>
      </c>
      <c r="BL269" s="1">
        <f t="shared" si="193"/>
        <v>1.6380195091835295</v>
      </c>
      <c r="BM269" s="1">
        <f t="shared" si="238"/>
        <v>1.6380195091835295</v>
      </c>
      <c r="BN269" s="1">
        <f t="shared" si="238"/>
        <v>1.6380195091835295</v>
      </c>
      <c r="BO269" s="1">
        <f t="shared" si="238"/>
        <v>1.6380195091835295</v>
      </c>
      <c r="BP269" s="1">
        <f t="shared" si="238"/>
        <v>1.6380195091835295</v>
      </c>
      <c r="BQ269" s="1">
        <f t="shared" si="238"/>
        <v>1.6380195091835295</v>
      </c>
      <c r="BR269" s="1">
        <f t="shared" si="238"/>
        <v>1.6380195091835295</v>
      </c>
      <c r="BS269" s="1">
        <f t="shared" si="238"/>
        <v>1.6380195091835295</v>
      </c>
      <c r="BT269" s="1">
        <f t="shared" si="238"/>
        <v>1.6380195091835295</v>
      </c>
      <c r="BU269" s="1">
        <f t="shared" si="238"/>
        <v>1.6380195091835295</v>
      </c>
      <c r="BV269" s="1">
        <f t="shared" si="238"/>
        <v>1.6380195091835295</v>
      </c>
      <c r="BW269" s="1">
        <f t="shared" si="238"/>
        <v>1.6380195091835295</v>
      </c>
      <c r="BX269" s="1">
        <f t="shared" si="238"/>
        <v>1.6380195091835295</v>
      </c>
      <c r="BY269" s="1">
        <f t="shared" si="238"/>
        <v>1.6380195091835295</v>
      </c>
      <c r="CC269" t="str">
        <f t="shared" si="232"/>
        <v>PRE</v>
      </c>
      <c r="CD269" t="str">
        <f t="shared" si="233"/>
        <v>INF_OTP_BFG</v>
      </c>
      <c r="CE269" t="str">
        <f>VLOOKUP(D269,'IND Balance'!$AM$5:$AN$21,2,FALSE)&amp;" - "&amp;VLOOKUP(E269,'MECS_Table 5.4'!$AF$18:$AG$30,2,FALSE)&amp;" - "&amp;VLOOKUP('Service PJ'!M269,'IND Balance'!$AM$22:$AN$32,2,FALSE)</f>
        <v>Non-ferrous metals - Other process - BF Gas</v>
      </c>
      <c r="CF269" t="s">
        <v>109</v>
      </c>
      <c r="CG269" t="s">
        <v>110</v>
      </c>
      <c r="CL269" t="str">
        <f t="shared" si="234"/>
        <v>INF_OTP_BFG</v>
      </c>
      <c r="CM269" t="str">
        <f t="shared" si="235"/>
        <v>INF_OTP</v>
      </c>
      <c r="CN269" s="1">
        <f t="shared" si="200"/>
        <v>0</v>
      </c>
      <c r="CO269" s="1">
        <f t="shared" si="201"/>
        <v>0</v>
      </c>
      <c r="CP269" s="1">
        <f t="shared" si="202"/>
        <v>0</v>
      </c>
      <c r="CQ269" s="1">
        <f t="shared" si="203"/>
        <v>0</v>
      </c>
      <c r="CR269" s="1">
        <f t="shared" si="204"/>
        <v>8.9129313202339893E-3</v>
      </c>
      <c r="CS269" s="1">
        <f t="shared" si="205"/>
        <v>0</v>
      </c>
      <c r="CT269" s="1">
        <f t="shared" si="206"/>
        <v>0</v>
      </c>
      <c r="CU269" s="1">
        <f t="shared" si="207"/>
        <v>0</v>
      </c>
      <c r="CV269" s="1">
        <f t="shared" si="208"/>
        <v>0</v>
      </c>
      <c r="CW269" s="1">
        <f t="shared" si="209"/>
        <v>0</v>
      </c>
      <c r="CX269" s="1">
        <f t="shared" si="210"/>
        <v>0</v>
      </c>
      <c r="CY269" s="1">
        <f t="shared" si="211"/>
        <v>0</v>
      </c>
      <c r="CZ269" s="1">
        <f t="shared" si="212"/>
        <v>0</v>
      </c>
      <c r="DA269" s="1">
        <f t="shared" si="213"/>
        <v>0</v>
      </c>
      <c r="DB269" s="1">
        <f t="shared" si="214"/>
        <v>0</v>
      </c>
      <c r="DC269" s="1">
        <f t="shared" si="215"/>
        <v>0</v>
      </c>
      <c r="DD269" s="1">
        <f t="shared" si="216"/>
        <v>0</v>
      </c>
      <c r="DE269" s="1">
        <f t="shared" si="217"/>
        <v>0</v>
      </c>
      <c r="DF269" s="1">
        <f t="shared" si="218"/>
        <v>0</v>
      </c>
      <c r="DG269" s="1">
        <f t="shared" si="219"/>
        <v>0</v>
      </c>
      <c r="DH269" s="1">
        <f t="shared" si="220"/>
        <v>0</v>
      </c>
      <c r="DI269" s="1">
        <f t="shared" si="221"/>
        <v>0</v>
      </c>
      <c r="DJ269" s="1">
        <f t="shared" si="222"/>
        <v>0</v>
      </c>
      <c r="DK269" s="1">
        <f t="shared" si="223"/>
        <v>0</v>
      </c>
      <c r="DL269" s="1">
        <f t="shared" si="224"/>
        <v>0</v>
      </c>
      <c r="DM269" s="1" t="str">
        <f t="shared" si="225"/>
        <v/>
      </c>
      <c r="DN269" s="1">
        <f t="shared" si="226"/>
        <v>0</v>
      </c>
      <c r="DO269" s="1">
        <f t="shared" si="227"/>
        <v>0</v>
      </c>
      <c r="DP269" s="1">
        <f t="shared" si="228"/>
        <v>0</v>
      </c>
      <c r="DQ269" s="1" t="str">
        <f t="shared" si="229"/>
        <v/>
      </c>
      <c r="DR269" s="1">
        <v>3</v>
      </c>
      <c r="DS269" s="1" t="str">
        <f t="shared" si="236"/>
        <v/>
      </c>
      <c r="DT269" t="str">
        <f t="shared" si="237"/>
        <v/>
      </c>
    </row>
    <row r="270" spans="1:124" x14ac:dyDescent="0.45">
      <c r="A270" t="s">
        <v>159</v>
      </c>
      <c r="B270" t="str">
        <f>VLOOKUP(E270,'EPA_US9RT techs'!$R$26:$S$34,2,FALSE)</f>
        <v>OTH</v>
      </c>
      <c r="C270" t="str">
        <f>'Service shares'!A270</f>
        <v>BFG</v>
      </c>
      <c r="D270" t="str">
        <f>'Service shares'!B270</f>
        <v>INF</v>
      </c>
      <c r="E270" t="str">
        <f>'Service shares'!C270</f>
        <v>SPC</v>
      </c>
      <c r="F270" s="1">
        <f>IFERROR(1/AVERAGEIFS('EPA_US9RT techs'!$I$2:$I$1718,'EPA_US9RT techs'!$J$2:$J$1718,'Service PJ'!$D270,'EPA_US9RT techs'!$K$2:$K$1718,'Service PJ'!$B270,'EPA_US9RT techs'!$L$2:$L$1718,'Service PJ'!$A270,'EPA_US9RT techs'!$C$2:$C$1718,"VDA_FLOP",'EPA_US9RT techs'!$F$2:$F$1718,'Service PJ'!F$1),1/AVERAGEIFS('EPA_US9RT techs'!$I$2:$I$1718,'EPA_US9RT techs'!$K$2:$K$1718,'Service PJ'!$B270,'EPA_US9RT techs'!$L$2:$L$1718,'Service PJ'!$A270,'EPA_US9RT techs'!$C$2:$C$1718,"VDA_FLOP",'EPA_US9RT techs'!$F$2:$F$1718,'Service PJ'!F$1))</f>
        <v>1</v>
      </c>
      <c r="G270" s="1">
        <f>IFERROR(IFERROR(1/AVERAGEIFS('EPA_US9RT techs'!$I$2:$I$1718,'EPA_US9RT techs'!$J$2:$J$1718,'Service PJ'!$D270,'EPA_US9RT techs'!$K$2:$K$1718,'Service PJ'!$B270,'EPA_US9RT techs'!$L$2:$L$1718,'Service PJ'!$A270,'EPA_US9RT techs'!$C$2:$C$1718,"VDA_FLOP",'EPA_US9RT techs'!$F$2:$F$1718,'Service PJ'!G$1),1/AVERAGEIFS('EPA_US9RT techs'!$I$2:$I$1718,'EPA_US9RT techs'!$K$2:$K$1718,'Service PJ'!$B270,'EPA_US9RT techs'!$L$2:$L$1718,'Service PJ'!$A270,'EPA_US9RT techs'!$C$2:$C$1718,"VDA_FLOP",'EPA_US9RT techs'!$F$2:$F$1718,'Service PJ'!G$1)),"")</f>
        <v>1.0637134050773318</v>
      </c>
      <c r="H270" s="1">
        <f>IFERROR(IFERROR(1/AVERAGEIFS('EPA_US9RT techs'!$I$2:$I$1718,'EPA_US9RT techs'!$J$2:$J$1718,'Service PJ'!$D270,'EPA_US9RT techs'!$K$2:$K$1718,'Service PJ'!$B270,'EPA_US9RT techs'!$L$2:$L$1718,'Service PJ'!$A270,'EPA_US9RT techs'!$C$2:$C$1718,"VDA_FLOP",'EPA_US9RT techs'!$F$2:$F$1718,'Service PJ'!H$1),1/AVERAGEIFS('EPA_US9RT techs'!$I$2:$I$1718,'EPA_US9RT techs'!$K$2:$K$1718,'Service PJ'!$B270,'EPA_US9RT techs'!$L$2:$L$1718,'Service PJ'!$A270,'EPA_US9RT techs'!$C$2:$C$1718,"VDA_FLOP",'EPA_US9RT techs'!$F$2:$F$1718,'Service PJ'!H$1)),"")</f>
        <v>1.0913240984665626</v>
      </c>
      <c r="I270" s="1">
        <f>IFERROR(IFERROR(1/AVERAGEIFS('EPA_US9RT techs'!$I$2:$I$1718,'EPA_US9RT techs'!$J$2:$J$1718,'Service PJ'!$D270,'EPA_US9RT techs'!$K$2:$K$1718,'Service PJ'!$B270,'EPA_US9RT techs'!$L$2:$L$1718,'Service PJ'!$A270,'EPA_US9RT techs'!$C$2:$C$1718,"VDA_FLOP",'EPA_US9RT techs'!$F$2:$F$1718,'Service PJ'!I$1),1/AVERAGEIFS('EPA_US9RT techs'!$I$2:$I$1718,'EPA_US9RT techs'!$K$2:$K$1718,'Service PJ'!$B270,'EPA_US9RT techs'!$L$2:$L$1718,'Service PJ'!$A270,'EPA_US9RT techs'!$C$2:$C$1718,"VDA_FLOP",'EPA_US9RT techs'!$F$2:$F$1718,'Service PJ'!I$1)),"")</f>
        <v>1.1212290208125226</v>
      </c>
      <c r="J270" s="1">
        <f>IFERROR(IFERROR(1/AVERAGEIFS('EPA_US9RT techs'!$I$2:$I$1718,'EPA_US9RT techs'!$J$2:$J$1718,'Service PJ'!$D270,'EPA_US9RT techs'!$K$2:$K$1718,'Service PJ'!$B270,'EPA_US9RT techs'!$L$2:$L$1718,'Service PJ'!$A270,'EPA_US9RT techs'!$C$2:$C$1718,"VDA_FLOP",'EPA_US9RT techs'!$F$2:$F$1718,'Service PJ'!J$1),1/AVERAGEIFS('EPA_US9RT techs'!$I$2:$I$1718,'EPA_US9RT techs'!$K$2:$K$1718,'Service PJ'!$B270,'EPA_US9RT techs'!$L$2:$L$1718,'Service PJ'!$A270,'EPA_US9RT techs'!$C$2:$C$1718,"VDA_FLOP",'EPA_US9RT techs'!$F$2:$F$1718,'Service PJ'!J$1)),"")</f>
        <v>1.1606646281756339</v>
      </c>
      <c r="L270" t="str">
        <f>IF(SUM(O270:AR270)=0,"\I: ","")&amp;'Service PJ'!D270&amp;"_"&amp;'Service PJ'!E270&amp;"_"&amp;'Service PJ'!C270</f>
        <v>INF_SPC_BFG</v>
      </c>
      <c r="M270" t="str">
        <f>"IND"&amp;'Service PJ'!C270</f>
        <v>INDBFG</v>
      </c>
      <c r="N270" t="str">
        <f t="shared" si="230"/>
        <v>INF_SPC</v>
      </c>
      <c r="O270" s="1">
        <f>'Service shares'!AK270*'Service PJ'!AV270</f>
        <v>0</v>
      </c>
      <c r="P270" s="1">
        <f>'Service shares'!AL270*'Service PJ'!AW270</f>
        <v>0</v>
      </c>
      <c r="Q270" s="1">
        <f>'Service shares'!AM270*'Service PJ'!AX270</f>
        <v>0</v>
      </c>
      <c r="R270" s="1">
        <f>'Service shares'!AN270*'Service PJ'!AY270</f>
        <v>0</v>
      </c>
      <c r="S270" s="1">
        <f>'Service shares'!AO270*'Service PJ'!AZ270</f>
        <v>0.14809353585802398</v>
      </c>
      <c r="T270" s="1">
        <f>'Service shares'!AP270*'Service PJ'!BA270</f>
        <v>0</v>
      </c>
      <c r="U270" s="1">
        <f>'Service shares'!AQ270*'Service PJ'!BB270</f>
        <v>0</v>
      </c>
      <c r="V270" s="14">
        <f>'Service shares'!AR270*'Service PJ'!BC270</f>
        <v>0</v>
      </c>
      <c r="W270" s="1">
        <f>'Service shares'!AS270*'Service PJ'!BD270</f>
        <v>0</v>
      </c>
      <c r="X270" s="1">
        <f>'Service shares'!AT270*'Service PJ'!BE270</f>
        <v>0</v>
      </c>
      <c r="Y270" s="1">
        <f>'Service shares'!AU270*'Service PJ'!BF270</f>
        <v>0</v>
      </c>
      <c r="Z270" s="1">
        <f>'Service shares'!AV270*'Service PJ'!BG270</f>
        <v>0</v>
      </c>
      <c r="AA270" s="1">
        <f>'Service shares'!AW270*'Service PJ'!BH270</f>
        <v>0</v>
      </c>
      <c r="AB270" s="1">
        <f>'Service shares'!AX270*'Service PJ'!BI270</f>
        <v>0</v>
      </c>
      <c r="AC270" s="1">
        <f>'Service shares'!AY270*'Service PJ'!BJ270</f>
        <v>0</v>
      </c>
      <c r="AD270" s="1">
        <f>'Service shares'!AZ270*'Service PJ'!BK270</f>
        <v>0</v>
      </c>
      <c r="AE270" s="1">
        <f>'Service shares'!BA270*'Service PJ'!BL270</f>
        <v>0</v>
      </c>
      <c r="AF270" s="1">
        <f>'Service shares'!BB270*'Service PJ'!BM270</f>
        <v>0</v>
      </c>
      <c r="AG270" s="1">
        <f>'Service shares'!BC270*'Service PJ'!BN270</f>
        <v>0</v>
      </c>
      <c r="AH270" s="1">
        <f>'Service shares'!BD270*'Service PJ'!BO270</f>
        <v>0</v>
      </c>
      <c r="AI270" s="1">
        <f>'Service shares'!BE270*'Service PJ'!BP270</f>
        <v>0</v>
      </c>
      <c r="AJ270" s="1">
        <f>'Service shares'!BF270*'Service PJ'!BQ270</f>
        <v>0</v>
      </c>
      <c r="AK270" s="1">
        <f>'Service shares'!BG270*'Service PJ'!BR270</f>
        <v>0</v>
      </c>
      <c r="AL270" s="1">
        <f>'Service shares'!BH270*'Service PJ'!BS270</f>
        <v>0</v>
      </c>
      <c r="AM270" s="1">
        <f>'Service shares'!BI270*'Service PJ'!BT270</f>
        <v>0</v>
      </c>
      <c r="AN270" s="1">
        <f>'Service shares'!BJ270*'Service PJ'!BU270</f>
        <v>0</v>
      </c>
      <c r="AO270" s="1">
        <f>'Service shares'!BK270*'Service PJ'!BV270</f>
        <v>0</v>
      </c>
      <c r="AP270" s="1">
        <f>'Service shares'!BL270*'Service PJ'!BW270</f>
        <v>0</v>
      </c>
      <c r="AQ270" s="1">
        <f>'Service shares'!BM270*'Service PJ'!BX270</f>
        <v>0</v>
      </c>
      <c r="AR270" s="1">
        <f>'Service shares'!BN270*'Service PJ'!BY270</f>
        <v>0</v>
      </c>
      <c r="AS270" s="2">
        <v>0</v>
      </c>
      <c r="AU270" t="str">
        <f t="shared" si="199"/>
        <v>INF_SPC_BFG</v>
      </c>
      <c r="AV270" s="1">
        <f t="shared" si="231"/>
        <v>1.0637134050773318</v>
      </c>
      <c r="AW270" s="1">
        <f t="shared" si="231"/>
        <v>1.0637134050773318</v>
      </c>
      <c r="AX270" s="1">
        <f t="shared" si="231"/>
        <v>1.0637134050773318</v>
      </c>
      <c r="AY270" s="1">
        <f t="shared" si="231"/>
        <v>1.0637134050773318</v>
      </c>
      <c r="AZ270" s="1">
        <f t="shared" si="231"/>
        <v>1.0637134050773318</v>
      </c>
      <c r="BA270" s="1">
        <f t="shared" si="231"/>
        <v>1.0637134050773318</v>
      </c>
      <c r="BB270" s="1">
        <f t="shared" si="231"/>
        <v>1.0637134050773318</v>
      </c>
      <c r="BC270" s="1">
        <f t="shared" si="231"/>
        <v>1.0637134050773318</v>
      </c>
      <c r="BD270" s="1">
        <f t="shared" si="231"/>
        <v>1.0637134050773318</v>
      </c>
      <c r="BE270" s="1">
        <f t="shared" si="231"/>
        <v>1.0637134050773318</v>
      </c>
      <c r="BF270" s="1">
        <f t="shared" si="231"/>
        <v>1.0637134050773318</v>
      </c>
      <c r="BG270" s="1">
        <f t="shared" si="231"/>
        <v>1.0637134050773318</v>
      </c>
      <c r="BH270" s="1">
        <f t="shared" si="231"/>
        <v>1.0637134050773318</v>
      </c>
      <c r="BI270" s="1">
        <f t="shared" si="231"/>
        <v>1.0637134050773318</v>
      </c>
      <c r="BJ270" s="1">
        <f t="shared" si="231"/>
        <v>1.0637134050773318</v>
      </c>
      <c r="BK270" s="1">
        <f t="shared" si="231"/>
        <v>1.0637134050773318</v>
      </c>
      <c r="BL270" s="1">
        <f t="shared" si="193"/>
        <v>1.0637134050773318</v>
      </c>
      <c r="BM270" s="1">
        <f t="shared" si="238"/>
        <v>1.0637134050773318</v>
      </c>
      <c r="BN270" s="1">
        <f t="shared" si="238"/>
        <v>1.0637134050773318</v>
      </c>
      <c r="BO270" s="1">
        <f t="shared" si="238"/>
        <v>1.0637134050773318</v>
      </c>
      <c r="BP270" s="1">
        <f t="shared" si="238"/>
        <v>1.0637134050773318</v>
      </c>
      <c r="BQ270" s="1">
        <f t="shared" si="238"/>
        <v>1.0637134050773318</v>
      </c>
      <c r="BR270" s="1">
        <f t="shared" si="238"/>
        <v>1.0637134050773318</v>
      </c>
      <c r="BS270" s="1">
        <f t="shared" si="238"/>
        <v>1.0637134050773318</v>
      </c>
      <c r="BT270" s="1">
        <f t="shared" si="238"/>
        <v>1.0637134050773318</v>
      </c>
      <c r="BU270" s="1">
        <f t="shared" si="238"/>
        <v>1.0637134050773318</v>
      </c>
      <c r="BV270" s="1">
        <f t="shared" si="238"/>
        <v>1.0637134050773318</v>
      </c>
      <c r="BW270" s="1">
        <f t="shared" si="238"/>
        <v>1.0637134050773318</v>
      </c>
      <c r="BX270" s="1">
        <f t="shared" si="238"/>
        <v>1.0637134050773318</v>
      </c>
      <c r="BY270" s="1">
        <f t="shared" si="238"/>
        <v>1.0637134050773318</v>
      </c>
      <c r="CC270" t="str">
        <f t="shared" si="232"/>
        <v>PRE</v>
      </c>
      <c r="CD270" t="str">
        <f t="shared" si="233"/>
        <v>INF_SPC_BFG</v>
      </c>
      <c r="CE270" t="str">
        <f>VLOOKUP(D270,'IND Balance'!$AM$5:$AN$21,2,FALSE)&amp;" - "&amp;VLOOKUP(E270,'MECS_Table 5.4'!$AF$18:$AG$30,2,FALSE)&amp;" - "&amp;VLOOKUP('Service PJ'!M270,'IND Balance'!$AM$22:$AN$32,2,FALSE)</f>
        <v>Non-ferrous metals - Space conditioning - BF Gas</v>
      </c>
      <c r="CF270" t="s">
        <v>109</v>
      </c>
      <c r="CG270" t="s">
        <v>110</v>
      </c>
      <c r="CL270" t="str">
        <f t="shared" si="234"/>
        <v>INF_SPC_BFG</v>
      </c>
      <c r="CM270" t="str">
        <f t="shared" si="235"/>
        <v>INF_SPC</v>
      </c>
      <c r="CN270" s="1">
        <f t="shared" si="200"/>
        <v>0</v>
      </c>
      <c r="CO270" s="1">
        <f t="shared" si="201"/>
        <v>0</v>
      </c>
      <c r="CP270" s="1">
        <f t="shared" si="202"/>
        <v>0</v>
      </c>
      <c r="CQ270" s="1">
        <f t="shared" si="203"/>
        <v>0</v>
      </c>
      <c r="CR270" s="1">
        <f t="shared" si="204"/>
        <v>2.4175392782292582E-2</v>
      </c>
      <c r="CS270" s="1">
        <f t="shared" si="205"/>
        <v>0</v>
      </c>
      <c r="CT270" s="1">
        <f t="shared" si="206"/>
        <v>0</v>
      </c>
      <c r="CU270" s="1">
        <f t="shared" si="207"/>
        <v>0</v>
      </c>
      <c r="CV270" s="1">
        <f t="shared" si="208"/>
        <v>0</v>
      </c>
      <c r="CW270" s="1">
        <f t="shared" si="209"/>
        <v>0</v>
      </c>
      <c r="CX270" s="1">
        <f t="shared" si="210"/>
        <v>0</v>
      </c>
      <c r="CY270" s="1">
        <f t="shared" si="211"/>
        <v>0</v>
      </c>
      <c r="CZ270" s="1">
        <f t="shared" si="212"/>
        <v>0</v>
      </c>
      <c r="DA270" s="1">
        <f t="shared" si="213"/>
        <v>0</v>
      </c>
      <c r="DB270" s="1">
        <f t="shared" si="214"/>
        <v>0</v>
      </c>
      <c r="DC270" s="1">
        <f t="shared" si="215"/>
        <v>0</v>
      </c>
      <c r="DD270" s="1">
        <f t="shared" si="216"/>
        <v>0</v>
      </c>
      <c r="DE270" s="1">
        <f t="shared" si="217"/>
        <v>0</v>
      </c>
      <c r="DF270" s="1">
        <f t="shared" si="218"/>
        <v>0</v>
      </c>
      <c r="DG270" s="1">
        <f t="shared" si="219"/>
        <v>0</v>
      </c>
      <c r="DH270" s="1">
        <f t="shared" si="220"/>
        <v>0</v>
      </c>
      <c r="DI270" s="1">
        <f t="shared" si="221"/>
        <v>0</v>
      </c>
      <c r="DJ270" s="1">
        <f t="shared" si="222"/>
        <v>0</v>
      </c>
      <c r="DK270" s="1">
        <f t="shared" si="223"/>
        <v>0</v>
      </c>
      <c r="DL270" s="1">
        <f t="shared" si="224"/>
        <v>0</v>
      </c>
      <c r="DM270" s="1" t="str">
        <f t="shared" si="225"/>
        <v/>
      </c>
      <c r="DN270" s="1">
        <f t="shared" si="226"/>
        <v>0</v>
      </c>
      <c r="DO270" s="1">
        <f t="shared" si="227"/>
        <v>0</v>
      </c>
      <c r="DP270" s="1">
        <f t="shared" si="228"/>
        <v>0</v>
      </c>
      <c r="DQ270" s="1" t="str">
        <f t="shared" si="229"/>
        <v/>
      </c>
      <c r="DR270" s="1">
        <v>3</v>
      </c>
      <c r="DS270" s="1" t="str">
        <f t="shared" si="236"/>
        <v/>
      </c>
      <c r="DT270" t="str">
        <f t="shared" si="237"/>
        <v/>
      </c>
    </row>
    <row r="271" spans="1:124" x14ac:dyDescent="0.45">
      <c r="A271" t="s">
        <v>159</v>
      </c>
      <c r="B271" t="str">
        <f>VLOOKUP(E271,'EPA_US9RT techs'!$R$26:$S$34,2,FALSE)</f>
        <v>OTH</v>
      </c>
      <c r="C271" t="str">
        <f>'Service shares'!A271</f>
        <v>BFG</v>
      </c>
      <c r="D271" t="str">
        <f>'Service shares'!B271</f>
        <v>INF</v>
      </c>
      <c r="E271" t="str">
        <f>'Service shares'!C271</f>
        <v>OTH</v>
      </c>
      <c r="F271" s="1">
        <f>IFERROR(1/AVERAGEIFS('EPA_US9RT techs'!$I$2:$I$1718,'EPA_US9RT techs'!$J$2:$J$1718,'Service PJ'!$D271,'EPA_US9RT techs'!$K$2:$K$1718,'Service PJ'!$B271,'EPA_US9RT techs'!$L$2:$L$1718,'Service PJ'!$A271,'EPA_US9RT techs'!$C$2:$C$1718,"VDA_FLOP",'EPA_US9RT techs'!$F$2:$F$1718,'Service PJ'!F$1),1/AVERAGEIFS('EPA_US9RT techs'!$I$2:$I$1718,'EPA_US9RT techs'!$K$2:$K$1718,'Service PJ'!$B271,'EPA_US9RT techs'!$L$2:$L$1718,'Service PJ'!$A271,'EPA_US9RT techs'!$C$2:$C$1718,"VDA_FLOP",'EPA_US9RT techs'!$F$2:$F$1718,'Service PJ'!F$1))</f>
        <v>1</v>
      </c>
      <c r="G271" s="1">
        <f>IFERROR(IFERROR(1/AVERAGEIFS('EPA_US9RT techs'!$I$2:$I$1718,'EPA_US9RT techs'!$J$2:$J$1718,'Service PJ'!$D271,'EPA_US9RT techs'!$K$2:$K$1718,'Service PJ'!$B271,'EPA_US9RT techs'!$L$2:$L$1718,'Service PJ'!$A271,'EPA_US9RT techs'!$C$2:$C$1718,"VDA_FLOP",'EPA_US9RT techs'!$F$2:$F$1718,'Service PJ'!G$1),1/AVERAGEIFS('EPA_US9RT techs'!$I$2:$I$1718,'EPA_US9RT techs'!$K$2:$K$1718,'Service PJ'!$B271,'EPA_US9RT techs'!$L$2:$L$1718,'Service PJ'!$A271,'EPA_US9RT techs'!$C$2:$C$1718,"VDA_FLOP",'EPA_US9RT techs'!$F$2:$F$1718,'Service PJ'!G$1)),"")</f>
        <v>1.0637134050773318</v>
      </c>
      <c r="H271" s="1">
        <f>IFERROR(IFERROR(1/AVERAGEIFS('EPA_US9RT techs'!$I$2:$I$1718,'EPA_US9RT techs'!$J$2:$J$1718,'Service PJ'!$D271,'EPA_US9RT techs'!$K$2:$K$1718,'Service PJ'!$B271,'EPA_US9RT techs'!$L$2:$L$1718,'Service PJ'!$A271,'EPA_US9RT techs'!$C$2:$C$1718,"VDA_FLOP",'EPA_US9RT techs'!$F$2:$F$1718,'Service PJ'!H$1),1/AVERAGEIFS('EPA_US9RT techs'!$I$2:$I$1718,'EPA_US9RT techs'!$K$2:$K$1718,'Service PJ'!$B271,'EPA_US9RT techs'!$L$2:$L$1718,'Service PJ'!$A271,'EPA_US9RT techs'!$C$2:$C$1718,"VDA_FLOP",'EPA_US9RT techs'!$F$2:$F$1718,'Service PJ'!H$1)),"")</f>
        <v>1.0913240984665626</v>
      </c>
      <c r="I271" s="1">
        <f>IFERROR(IFERROR(1/AVERAGEIFS('EPA_US9RT techs'!$I$2:$I$1718,'EPA_US9RT techs'!$J$2:$J$1718,'Service PJ'!$D271,'EPA_US9RT techs'!$K$2:$K$1718,'Service PJ'!$B271,'EPA_US9RT techs'!$L$2:$L$1718,'Service PJ'!$A271,'EPA_US9RT techs'!$C$2:$C$1718,"VDA_FLOP",'EPA_US9RT techs'!$F$2:$F$1718,'Service PJ'!I$1),1/AVERAGEIFS('EPA_US9RT techs'!$I$2:$I$1718,'EPA_US9RT techs'!$K$2:$K$1718,'Service PJ'!$B271,'EPA_US9RT techs'!$L$2:$L$1718,'Service PJ'!$A271,'EPA_US9RT techs'!$C$2:$C$1718,"VDA_FLOP",'EPA_US9RT techs'!$F$2:$F$1718,'Service PJ'!I$1)),"")</f>
        <v>1.1212290208125226</v>
      </c>
      <c r="J271" s="1">
        <f>IFERROR(IFERROR(1/AVERAGEIFS('EPA_US9RT techs'!$I$2:$I$1718,'EPA_US9RT techs'!$J$2:$J$1718,'Service PJ'!$D271,'EPA_US9RT techs'!$K$2:$K$1718,'Service PJ'!$B271,'EPA_US9RT techs'!$L$2:$L$1718,'Service PJ'!$A271,'EPA_US9RT techs'!$C$2:$C$1718,"VDA_FLOP",'EPA_US9RT techs'!$F$2:$F$1718,'Service PJ'!J$1),1/AVERAGEIFS('EPA_US9RT techs'!$I$2:$I$1718,'EPA_US9RT techs'!$K$2:$K$1718,'Service PJ'!$B271,'EPA_US9RT techs'!$L$2:$L$1718,'Service PJ'!$A271,'EPA_US9RT techs'!$C$2:$C$1718,"VDA_FLOP",'EPA_US9RT techs'!$F$2:$F$1718,'Service PJ'!J$1)),"")</f>
        <v>1.1606646281756339</v>
      </c>
      <c r="L271" t="str">
        <f>IF(SUM(O271:AR271)=0,"\I: ","")&amp;'Service PJ'!D271&amp;"_"&amp;'Service PJ'!E271&amp;"_"&amp;'Service PJ'!C271</f>
        <v>INF_OTH_BFG</v>
      </c>
      <c r="M271" t="str">
        <f>"IND"&amp;'Service PJ'!C271</f>
        <v>INDBFG</v>
      </c>
      <c r="N271" t="str">
        <f t="shared" si="230"/>
        <v>INF_OTH</v>
      </c>
      <c r="O271" s="1">
        <f>'Service shares'!AK271*'Service PJ'!AV271</f>
        <v>0</v>
      </c>
      <c r="P271" s="1">
        <f>'Service shares'!AL271*'Service PJ'!AW271</f>
        <v>0</v>
      </c>
      <c r="Q271" s="1">
        <f>'Service shares'!AM271*'Service PJ'!AX271</f>
        <v>0</v>
      </c>
      <c r="R271" s="1">
        <f>'Service shares'!AN271*'Service PJ'!AY271</f>
        <v>0</v>
      </c>
      <c r="S271" s="1">
        <f>'Service shares'!AO271*'Service PJ'!AZ271</f>
        <v>5.1066736502766901E-3</v>
      </c>
      <c r="T271" s="1">
        <f>'Service shares'!AP271*'Service PJ'!BA271</f>
        <v>0</v>
      </c>
      <c r="U271" s="1">
        <f>'Service shares'!AQ271*'Service PJ'!BB271</f>
        <v>0</v>
      </c>
      <c r="V271" s="14">
        <f>'Service shares'!AR271*'Service PJ'!BC271</f>
        <v>0</v>
      </c>
      <c r="W271" s="1">
        <f>'Service shares'!AS271*'Service PJ'!BD271</f>
        <v>0</v>
      </c>
      <c r="X271" s="1">
        <f>'Service shares'!AT271*'Service PJ'!BE271</f>
        <v>0</v>
      </c>
      <c r="Y271" s="1">
        <f>'Service shares'!AU271*'Service PJ'!BF271</f>
        <v>0</v>
      </c>
      <c r="Z271" s="1">
        <f>'Service shares'!AV271*'Service PJ'!BG271</f>
        <v>0</v>
      </c>
      <c r="AA271" s="1">
        <f>'Service shares'!AW271*'Service PJ'!BH271</f>
        <v>0</v>
      </c>
      <c r="AB271" s="1">
        <f>'Service shares'!AX271*'Service PJ'!BI271</f>
        <v>0</v>
      </c>
      <c r="AC271" s="1">
        <f>'Service shares'!AY271*'Service PJ'!BJ271</f>
        <v>0</v>
      </c>
      <c r="AD271" s="1">
        <f>'Service shares'!AZ271*'Service PJ'!BK271</f>
        <v>0</v>
      </c>
      <c r="AE271" s="1">
        <f>'Service shares'!BA271*'Service PJ'!BL271</f>
        <v>0</v>
      </c>
      <c r="AF271" s="1">
        <f>'Service shares'!BB271*'Service PJ'!BM271</f>
        <v>0</v>
      </c>
      <c r="AG271" s="1">
        <f>'Service shares'!BC271*'Service PJ'!BN271</f>
        <v>0</v>
      </c>
      <c r="AH271" s="1">
        <f>'Service shares'!BD271*'Service PJ'!BO271</f>
        <v>0</v>
      </c>
      <c r="AI271" s="1">
        <f>'Service shares'!BE271*'Service PJ'!BP271</f>
        <v>0</v>
      </c>
      <c r="AJ271" s="1">
        <f>'Service shares'!BF271*'Service PJ'!BQ271</f>
        <v>0</v>
      </c>
      <c r="AK271" s="1">
        <f>'Service shares'!BG271*'Service PJ'!BR271</f>
        <v>0</v>
      </c>
      <c r="AL271" s="1">
        <f>'Service shares'!BH271*'Service PJ'!BS271</f>
        <v>0</v>
      </c>
      <c r="AM271" s="1">
        <f>'Service shares'!BI271*'Service PJ'!BT271</f>
        <v>0</v>
      </c>
      <c r="AN271" s="1">
        <f>'Service shares'!BJ271*'Service PJ'!BU271</f>
        <v>0</v>
      </c>
      <c r="AO271" s="1">
        <f>'Service shares'!BK271*'Service PJ'!BV271</f>
        <v>0</v>
      </c>
      <c r="AP271" s="1">
        <f>'Service shares'!BL271*'Service PJ'!BW271</f>
        <v>0</v>
      </c>
      <c r="AQ271" s="1">
        <f>'Service shares'!BM271*'Service PJ'!BX271</f>
        <v>0</v>
      </c>
      <c r="AR271" s="1">
        <f>'Service shares'!BN271*'Service PJ'!BY271</f>
        <v>0</v>
      </c>
      <c r="AS271" s="2">
        <v>0</v>
      </c>
      <c r="AU271" t="str">
        <f t="shared" si="199"/>
        <v>INF_OTH_BFG</v>
      </c>
      <c r="AV271" s="1">
        <f t="shared" si="231"/>
        <v>1.0637134050773318</v>
      </c>
      <c r="AW271" s="1">
        <f t="shared" si="231"/>
        <v>1.0637134050773318</v>
      </c>
      <c r="AX271" s="1">
        <f t="shared" si="231"/>
        <v>1.0637134050773318</v>
      </c>
      <c r="AY271" s="1">
        <f t="shared" si="231"/>
        <v>1.0637134050773318</v>
      </c>
      <c r="AZ271" s="1">
        <f t="shared" si="231"/>
        <v>1.0637134050773318</v>
      </c>
      <c r="BA271" s="1">
        <f t="shared" si="231"/>
        <v>1.0637134050773318</v>
      </c>
      <c r="BB271" s="1">
        <f t="shared" si="231"/>
        <v>1.0637134050773318</v>
      </c>
      <c r="BC271" s="1">
        <f t="shared" si="231"/>
        <v>1.0637134050773318</v>
      </c>
      <c r="BD271" s="1">
        <f t="shared" si="231"/>
        <v>1.0637134050773318</v>
      </c>
      <c r="BE271" s="1">
        <f t="shared" si="231"/>
        <v>1.0637134050773318</v>
      </c>
      <c r="BF271" s="1">
        <f t="shared" si="231"/>
        <v>1.0637134050773318</v>
      </c>
      <c r="BG271" s="1">
        <f t="shared" si="231"/>
        <v>1.0637134050773318</v>
      </c>
      <c r="BH271" s="1">
        <f t="shared" si="231"/>
        <v>1.0637134050773318</v>
      </c>
      <c r="BI271" s="1">
        <f t="shared" si="231"/>
        <v>1.0637134050773318</v>
      </c>
      <c r="BJ271" s="1">
        <f t="shared" si="231"/>
        <v>1.0637134050773318</v>
      </c>
      <c r="BK271" s="1">
        <f t="shared" si="231"/>
        <v>1.0637134050773318</v>
      </c>
      <c r="BL271" s="1">
        <f t="shared" si="193"/>
        <v>1.0637134050773318</v>
      </c>
      <c r="BM271" s="1">
        <f t="shared" si="238"/>
        <v>1.0637134050773318</v>
      </c>
      <c r="BN271" s="1">
        <f t="shared" si="238"/>
        <v>1.0637134050773318</v>
      </c>
      <c r="BO271" s="1">
        <f t="shared" si="238"/>
        <v>1.0637134050773318</v>
      </c>
      <c r="BP271" s="1">
        <f t="shared" si="238"/>
        <v>1.0637134050773318</v>
      </c>
      <c r="BQ271" s="1">
        <f t="shared" si="238"/>
        <v>1.0637134050773318</v>
      </c>
      <c r="BR271" s="1">
        <f t="shared" si="238"/>
        <v>1.0637134050773318</v>
      </c>
      <c r="BS271" s="1">
        <f t="shared" si="238"/>
        <v>1.0637134050773318</v>
      </c>
      <c r="BT271" s="1">
        <f t="shared" si="238"/>
        <v>1.0637134050773318</v>
      </c>
      <c r="BU271" s="1">
        <f t="shared" si="238"/>
        <v>1.0637134050773318</v>
      </c>
      <c r="BV271" s="1">
        <f t="shared" si="238"/>
        <v>1.0637134050773318</v>
      </c>
      <c r="BW271" s="1">
        <f t="shared" si="238"/>
        <v>1.0637134050773318</v>
      </c>
      <c r="BX271" s="1">
        <f t="shared" si="238"/>
        <v>1.0637134050773318</v>
      </c>
      <c r="BY271" s="1">
        <f t="shared" si="238"/>
        <v>1.0637134050773318</v>
      </c>
      <c r="CC271" t="str">
        <f t="shared" si="232"/>
        <v>PRE</v>
      </c>
      <c r="CD271" t="str">
        <f t="shared" si="233"/>
        <v>INF_OTH_BFG</v>
      </c>
      <c r="CE271" t="str">
        <f>VLOOKUP(D271,'IND Balance'!$AM$5:$AN$21,2,FALSE)&amp;" - "&amp;VLOOKUP(E271,'MECS_Table 5.4'!$AF$18:$AG$30,2,FALSE)&amp;" - "&amp;VLOOKUP('Service PJ'!M271,'IND Balance'!$AM$22:$AN$32,2,FALSE)</f>
        <v>Non-ferrous metals - Other - BF Gas</v>
      </c>
      <c r="CF271" t="s">
        <v>109</v>
      </c>
      <c r="CG271" t="s">
        <v>110</v>
      </c>
      <c r="CL271" t="str">
        <f t="shared" si="234"/>
        <v>INF_OTH_BFG</v>
      </c>
      <c r="CM271" t="str">
        <f t="shared" si="235"/>
        <v>INF_OTH</v>
      </c>
      <c r="CN271" s="1">
        <f t="shared" si="200"/>
        <v>0</v>
      </c>
      <c r="CO271" s="1">
        <f t="shared" si="201"/>
        <v>0</v>
      </c>
      <c r="CP271" s="1">
        <f t="shared" si="202"/>
        <v>0</v>
      </c>
      <c r="CQ271" s="1">
        <f t="shared" si="203"/>
        <v>0</v>
      </c>
      <c r="CR271" s="1">
        <f t="shared" si="204"/>
        <v>2.5804304453390918E-4</v>
      </c>
      <c r="CS271" s="1">
        <f t="shared" si="205"/>
        <v>0</v>
      </c>
      <c r="CT271" s="1">
        <f t="shared" si="206"/>
        <v>0</v>
      </c>
      <c r="CU271" s="1">
        <f t="shared" si="207"/>
        <v>0</v>
      </c>
      <c r="CV271" s="1">
        <f t="shared" si="208"/>
        <v>0</v>
      </c>
      <c r="CW271" s="1">
        <f t="shared" si="209"/>
        <v>0</v>
      </c>
      <c r="CX271" s="1">
        <f t="shared" si="210"/>
        <v>0</v>
      </c>
      <c r="CY271" s="1">
        <f t="shared" si="211"/>
        <v>0</v>
      </c>
      <c r="CZ271" s="1">
        <f t="shared" si="212"/>
        <v>0</v>
      </c>
      <c r="DA271" s="1">
        <f t="shared" si="213"/>
        <v>0</v>
      </c>
      <c r="DB271" s="1">
        <f t="shared" si="214"/>
        <v>0</v>
      </c>
      <c r="DC271" s="1">
        <f t="shared" si="215"/>
        <v>0</v>
      </c>
      <c r="DD271" s="1">
        <f t="shared" si="216"/>
        <v>0</v>
      </c>
      <c r="DE271" s="1">
        <f t="shared" si="217"/>
        <v>0</v>
      </c>
      <c r="DF271" s="1">
        <f t="shared" si="218"/>
        <v>0</v>
      </c>
      <c r="DG271" s="1">
        <f t="shared" si="219"/>
        <v>0</v>
      </c>
      <c r="DH271" s="1">
        <f t="shared" si="220"/>
        <v>0</v>
      </c>
      <c r="DI271" s="1">
        <f t="shared" si="221"/>
        <v>0</v>
      </c>
      <c r="DJ271" s="1">
        <f t="shared" si="222"/>
        <v>0</v>
      </c>
      <c r="DK271" s="1">
        <f t="shared" si="223"/>
        <v>0</v>
      </c>
      <c r="DL271" s="1">
        <f t="shared" si="224"/>
        <v>0</v>
      </c>
      <c r="DM271" s="1" t="str">
        <f t="shared" si="225"/>
        <v/>
      </c>
      <c r="DN271" s="1">
        <f t="shared" si="226"/>
        <v>0</v>
      </c>
      <c r="DO271" s="1">
        <f t="shared" si="227"/>
        <v>0</v>
      </c>
      <c r="DP271" s="1">
        <f t="shared" si="228"/>
        <v>0</v>
      </c>
      <c r="DQ271" s="1" t="str">
        <f t="shared" si="229"/>
        <v/>
      </c>
      <c r="DR271" s="1">
        <v>3</v>
      </c>
      <c r="DS271" s="1" t="str">
        <f t="shared" si="236"/>
        <v/>
      </c>
      <c r="DT271" t="str">
        <f t="shared" si="237"/>
        <v/>
      </c>
    </row>
    <row r="272" spans="1:124" x14ac:dyDescent="0.45">
      <c r="A272" t="str">
        <f t="shared" ref="A272:A280" si="239">C272</f>
        <v>HET</v>
      </c>
      <c r="B272" t="str">
        <f>VLOOKUP(E272,'EPA_US9RT techs'!$R$26:$S$34,2,FALSE)</f>
        <v>STM</v>
      </c>
      <c r="C272" t="str">
        <f>'Service shares'!A272</f>
        <v>HET</v>
      </c>
      <c r="D272" t="str">
        <f>'Service shares'!B272</f>
        <v>IFP</v>
      </c>
      <c r="E272" t="str">
        <f>'Service shares'!C272</f>
        <v>STM</v>
      </c>
      <c r="F272" s="1">
        <f>IFERROR(1/AVERAGEIFS('EPA_US9RT techs'!$I$2:$I$1718,'EPA_US9RT techs'!$J$2:$J$1718,'Service PJ'!$D272,'EPA_US9RT techs'!$K$2:$K$1718,'Service PJ'!$B272,'EPA_US9RT techs'!$L$2:$L$1718,'Service PJ'!$A272,'EPA_US9RT techs'!$C$2:$C$1718,"VDA_FLOP",'EPA_US9RT techs'!$F$2:$F$1718,'Service PJ'!F$1),1/AVERAGEIFS('EPA_US9RT techs'!$I$2:$I$1718,'EPA_US9RT techs'!$K$2:$K$1718,'Service PJ'!$B272,'EPA_US9RT techs'!$L$2:$L$1718,'Service PJ'!$A272,'EPA_US9RT techs'!$C$2:$C$1718,"VDA_FLOP",'EPA_US9RT techs'!$F$2:$F$1718,'Service PJ'!F$1))</f>
        <v>1</v>
      </c>
      <c r="G272" s="1" t="str">
        <f>IFERROR(IFERROR(1/AVERAGEIFS('EPA_US9RT techs'!$I$2:$I$1718,'EPA_US9RT techs'!$J$2:$J$1718,'Service PJ'!$D272,'EPA_US9RT techs'!$K$2:$K$1718,'Service PJ'!$B272,'EPA_US9RT techs'!$L$2:$L$1718,'Service PJ'!$A272,'EPA_US9RT techs'!$C$2:$C$1718,"VDA_FLOP",'EPA_US9RT techs'!$F$2:$F$1718,'Service PJ'!G$1),1/AVERAGEIFS('EPA_US9RT techs'!$I$2:$I$1718,'EPA_US9RT techs'!$K$2:$K$1718,'Service PJ'!$B272,'EPA_US9RT techs'!$L$2:$L$1718,'Service PJ'!$A272,'EPA_US9RT techs'!$C$2:$C$1718,"VDA_FLOP",'EPA_US9RT techs'!$F$2:$F$1718,'Service PJ'!G$1)),"")</f>
        <v/>
      </c>
      <c r="H272" s="1" t="str">
        <f>IFERROR(IFERROR(1/AVERAGEIFS('EPA_US9RT techs'!$I$2:$I$1718,'EPA_US9RT techs'!$J$2:$J$1718,'Service PJ'!$D272,'EPA_US9RT techs'!$K$2:$K$1718,'Service PJ'!$B272,'EPA_US9RT techs'!$L$2:$L$1718,'Service PJ'!$A272,'EPA_US9RT techs'!$C$2:$C$1718,"VDA_FLOP",'EPA_US9RT techs'!$F$2:$F$1718,'Service PJ'!H$1),1/AVERAGEIFS('EPA_US9RT techs'!$I$2:$I$1718,'EPA_US9RT techs'!$K$2:$K$1718,'Service PJ'!$B272,'EPA_US9RT techs'!$L$2:$L$1718,'Service PJ'!$A272,'EPA_US9RT techs'!$C$2:$C$1718,"VDA_FLOP",'EPA_US9RT techs'!$F$2:$F$1718,'Service PJ'!H$1)),"")</f>
        <v/>
      </c>
      <c r="I272" s="1" t="str">
        <f>IFERROR(IFERROR(1/AVERAGEIFS('EPA_US9RT techs'!$I$2:$I$1718,'EPA_US9RT techs'!$J$2:$J$1718,'Service PJ'!$D272,'EPA_US9RT techs'!$K$2:$K$1718,'Service PJ'!$B272,'EPA_US9RT techs'!$L$2:$L$1718,'Service PJ'!$A272,'EPA_US9RT techs'!$C$2:$C$1718,"VDA_FLOP",'EPA_US9RT techs'!$F$2:$F$1718,'Service PJ'!I$1),1/AVERAGEIFS('EPA_US9RT techs'!$I$2:$I$1718,'EPA_US9RT techs'!$K$2:$K$1718,'Service PJ'!$B272,'EPA_US9RT techs'!$L$2:$L$1718,'Service PJ'!$A272,'EPA_US9RT techs'!$C$2:$C$1718,"VDA_FLOP",'EPA_US9RT techs'!$F$2:$F$1718,'Service PJ'!I$1)),"")</f>
        <v/>
      </c>
      <c r="J272" s="1" t="str">
        <f>IFERROR(IFERROR(1/AVERAGEIFS('EPA_US9RT techs'!$I$2:$I$1718,'EPA_US9RT techs'!$J$2:$J$1718,'Service PJ'!$D272,'EPA_US9RT techs'!$K$2:$K$1718,'Service PJ'!$B272,'EPA_US9RT techs'!$L$2:$L$1718,'Service PJ'!$A272,'EPA_US9RT techs'!$C$2:$C$1718,"VDA_FLOP",'EPA_US9RT techs'!$F$2:$F$1718,'Service PJ'!J$1),1/AVERAGEIFS('EPA_US9RT techs'!$I$2:$I$1718,'EPA_US9RT techs'!$K$2:$K$1718,'Service PJ'!$B272,'EPA_US9RT techs'!$L$2:$L$1718,'Service PJ'!$A272,'EPA_US9RT techs'!$C$2:$C$1718,"VDA_FLOP",'EPA_US9RT techs'!$F$2:$F$1718,'Service PJ'!J$1)),"")</f>
        <v/>
      </c>
      <c r="L272" t="str">
        <f>IF(SUM(O272:AR272)=0,"\I: ","")&amp;'Service PJ'!D272&amp;"_"&amp;'Service PJ'!E272&amp;"_"&amp;'Service PJ'!C272</f>
        <v>IFP_STM_HET</v>
      </c>
      <c r="M272" t="str">
        <f>"IND"&amp;'Service PJ'!C272</f>
        <v>INDHET</v>
      </c>
      <c r="N272" t="str">
        <f t="shared" si="230"/>
        <v>IFP_STM</v>
      </c>
      <c r="O272" s="1">
        <f>'Service shares'!AK272*'Service PJ'!AV272</f>
        <v>0</v>
      </c>
      <c r="P272" s="1">
        <f>'Service shares'!AL272*'Service PJ'!AW272</f>
        <v>0</v>
      </c>
      <c r="Q272" s="1">
        <f>'Service shares'!AM272*'Service PJ'!AX272</f>
        <v>0</v>
      </c>
      <c r="R272" s="1">
        <f>'Service shares'!AN272*'Service PJ'!AY272</f>
        <v>8.4380097311999993</v>
      </c>
      <c r="S272" s="1">
        <f>'Service shares'!AO272*'Service PJ'!AZ272</f>
        <v>5.4256364387999998</v>
      </c>
      <c r="T272" s="1">
        <f>'Service shares'!AP272*'Service PJ'!BA272</f>
        <v>1.0304175348</v>
      </c>
      <c r="U272" s="1">
        <f>'Service shares'!AQ272*'Service PJ'!BB272</f>
        <v>0</v>
      </c>
      <c r="V272" s="14">
        <f>'Service shares'!AR272*'Service PJ'!BC272</f>
        <v>0</v>
      </c>
      <c r="W272" s="1">
        <f>'Service shares'!AS272*'Service PJ'!BD272</f>
        <v>9.4002033600000007E-2</v>
      </c>
      <c r="X272" s="1">
        <f>'Service shares'!AT272*'Service PJ'!BE272</f>
        <v>206.32199964840001</v>
      </c>
      <c r="Y272" s="1">
        <f>'Service shares'!AU272*'Service PJ'!BF272</f>
        <v>7.9773570612000002</v>
      </c>
      <c r="Z272" s="1">
        <f>'Service shares'!AV272*'Service PJ'!BG272</f>
        <v>8.2375122528000002</v>
      </c>
      <c r="AA272" s="1">
        <f>'Service shares'!AW272*'Service PJ'!BH272</f>
        <v>2.34387531</v>
      </c>
      <c r="AB272" s="1">
        <f>'Service shares'!AX272*'Service PJ'!BI272</f>
        <v>15.0058596384</v>
      </c>
      <c r="AC272" s="1">
        <f>'Service shares'!AY272*'Service PJ'!BJ272</f>
        <v>2.5613753832000001</v>
      </c>
      <c r="AD272" s="1">
        <f>'Service shares'!AZ272*'Service PJ'!BK272</f>
        <v>1.1600743572000001</v>
      </c>
      <c r="AE272" s="1">
        <f>'Service shares'!BA272*'Service PJ'!BL272</f>
        <v>54.588813055199999</v>
      </c>
      <c r="AF272" s="1">
        <f>'Service shares'!BB272*'Service PJ'!BM272</f>
        <v>9.9075262895999998</v>
      </c>
      <c r="AG272" s="1">
        <f>'Service shares'!BC272*'Service PJ'!BN272</f>
        <v>11.956001925600001</v>
      </c>
      <c r="AH272" s="1">
        <f>'Service shares'!BD272*'Service PJ'!BO272</f>
        <v>0</v>
      </c>
      <c r="AI272" s="1">
        <f>'Service shares'!BE272*'Service PJ'!BP272</f>
        <v>0</v>
      </c>
      <c r="AJ272" s="1">
        <f>'Service shares'!BF272*'Service PJ'!BQ272</f>
        <v>0</v>
      </c>
      <c r="AK272" s="1">
        <f>'Service shares'!BG272*'Service PJ'!BR272</f>
        <v>0</v>
      </c>
      <c r="AL272" s="1">
        <f>'Service shares'!BH272*'Service PJ'!BS272</f>
        <v>0.60699807719999999</v>
      </c>
      <c r="AM272" s="1">
        <f>'Service shares'!BI272*'Service PJ'!BT272</f>
        <v>173.824924716</v>
      </c>
      <c r="AN272" s="1">
        <f>'Service shares'!BJ272*'Service PJ'!BU272</f>
        <v>0</v>
      </c>
      <c r="AO272" s="1">
        <f>'Service shares'!BK272*'Service PJ'!BV272</f>
        <v>0</v>
      </c>
      <c r="AP272" s="1">
        <f>'Service shares'!BL272*'Service PJ'!BW272</f>
        <v>0.71560366919999996</v>
      </c>
      <c r="AQ272" s="1">
        <f>'Service shares'!BM272*'Service PJ'!BX272</f>
        <v>22.052599916399998</v>
      </c>
      <c r="AR272" s="1">
        <f>'Service shares'!BN272*'Service PJ'!BY272</f>
        <v>0</v>
      </c>
      <c r="AS272" s="2">
        <v>0</v>
      </c>
      <c r="AU272" t="str">
        <f t="shared" si="199"/>
        <v>IFP_STM_HET</v>
      </c>
      <c r="AV272" s="1">
        <f t="shared" si="231"/>
        <v>1</v>
      </c>
      <c r="AW272" s="1">
        <f t="shared" si="231"/>
        <v>1</v>
      </c>
      <c r="AX272" s="1">
        <f t="shared" si="231"/>
        <v>1</v>
      </c>
      <c r="AY272" s="1">
        <f t="shared" si="231"/>
        <v>1</v>
      </c>
      <c r="AZ272" s="1">
        <f t="shared" si="231"/>
        <v>1</v>
      </c>
      <c r="BA272" s="1">
        <f t="shared" si="231"/>
        <v>1</v>
      </c>
      <c r="BB272" s="1">
        <f t="shared" si="231"/>
        <v>1</v>
      </c>
      <c r="BC272" s="1">
        <f t="shared" si="231"/>
        <v>1</v>
      </c>
      <c r="BD272" s="1">
        <f t="shared" si="231"/>
        <v>1</v>
      </c>
      <c r="BE272" s="1">
        <f t="shared" si="231"/>
        <v>1</v>
      </c>
      <c r="BF272" s="1">
        <f t="shared" si="231"/>
        <v>1</v>
      </c>
      <c r="BG272" s="1">
        <f t="shared" si="231"/>
        <v>1</v>
      </c>
      <c r="BH272" s="1">
        <f t="shared" si="231"/>
        <v>1</v>
      </c>
      <c r="BI272" s="1">
        <f t="shared" si="231"/>
        <v>1</v>
      </c>
      <c r="BJ272" s="1">
        <f t="shared" si="231"/>
        <v>1</v>
      </c>
      <c r="BK272" s="1">
        <f t="shared" si="231"/>
        <v>1</v>
      </c>
      <c r="BL272" s="1">
        <f t="shared" si="193"/>
        <v>1</v>
      </c>
      <c r="BM272" s="1">
        <f t="shared" si="238"/>
        <v>1</v>
      </c>
      <c r="BN272" s="1">
        <f t="shared" si="238"/>
        <v>1</v>
      </c>
      <c r="BO272" s="1">
        <f t="shared" si="238"/>
        <v>1</v>
      </c>
      <c r="BP272" s="1">
        <f t="shared" si="238"/>
        <v>1</v>
      </c>
      <c r="BQ272" s="1">
        <f t="shared" si="238"/>
        <v>1</v>
      </c>
      <c r="BR272" s="1">
        <f t="shared" si="238"/>
        <v>1</v>
      </c>
      <c r="BS272" s="1">
        <f t="shared" si="238"/>
        <v>1</v>
      </c>
      <c r="BT272" s="1">
        <f t="shared" si="238"/>
        <v>1</v>
      </c>
      <c r="BU272" s="1">
        <f t="shared" si="238"/>
        <v>1</v>
      </c>
      <c r="BV272" s="1">
        <f t="shared" si="238"/>
        <v>1</v>
      </c>
      <c r="BW272" s="1">
        <f t="shared" si="238"/>
        <v>1</v>
      </c>
      <c r="BX272" s="1">
        <f t="shared" si="238"/>
        <v>1</v>
      </c>
      <c r="BY272" s="1">
        <f t="shared" si="238"/>
        <v>1</v>
      </c>
      <c r="CC272" t="str">
        <f t="shared" si="232"/>
        <v>PRE</v>
      </c>
      <c r="CD272" t="str">
        <f t="shared" si="233"/>
        <v>IFP_STM_HET</v>
      </c>
      <c r="CE272" t="str">
        <f>VLOOKUP(D272,'IND Balance'!$AM$5:$AN$21,2,FALSE)&amp;" - "&amp;VLOOKUP(E272,'MECS_Table 5.4'!$AF$18:$AG$30,2,FALSE)&amp;" - "&amp;VLOOKUP('Service PJ'!M272,'IND Balance'!$AM$22:$AN$32,2,FALSE)</f>
        <v>Food processing - Steam - Heat</v>
      </c>
      <c r="CF272" t="s">
        <v>109</v>
      </c>
      <c r="CG272" t="s">
        <v>110</v>
      </c>
      <c r="CL272" t="str">
        <f t="shared" si="234"/>
        <v>IFP_STM_HET</v>
      </c>
      <c r="CM272" t="str">
        <f t="shared" si="235"/>
        <v>IFP_STM</v>
      </c>
      <c r="CN272" s="1">
        <f t="shared" si="200"/>
        <v>0</v>
      </c>
      <c r="CO272" s="1">
        <f t="shared" si="201"/>
        <v>0</v>
      </c>
      <c r="CP272" s="1">
        <f t="shared" si="202"/>
        <v>0</v>
      </c>
      <c r="CQ272" s="1">
        <f t="shared" si="203"/>
        <v>0.40496323353485791</v>
      </c>
      <c r="CR272" s="1">
        <f t="shared" si="204"/>
        <v>0.10502539252653954</v>
      </c>
      <c r="CS272" s="1">
        <f t="shared" si="205"/>
        <v>7.8047758840584878E-3</v>
      </c>
      <c r="CT272" s="1">
        <f t="shared" si="206"/>
        <v>0</v>
      </c>
      <c r="CU272" s="1">
        <f t="shared" si="207"/>
        <v>0</v>
      </c>
      <c r="CV272" s="1">
        <f t="shared" si="208"/>
        <v>4.4306583958387156E-3</v>
      </c>
      <c r="CW272" s="1">
        <f t="shared" si="209"/>
        <v>0.46200378040586082</v>
      </c>
      <c r="CX272" s="1">
        <f t="shared" si="210"/>
        <v>0.52008781241972846</v>
      </c>
      <c r="CY272" s="1">
        <f t="shared" si="211"/>
        <v>0.21638213901335207</v>
      </c>
      <c r="CZ272" s="1">
        <f t="shared" si="212"/>
        <v>6.3153562146930423E-2</v>
      </c>
      <c r="DA272" s="1">
        <f t="shared" si="213"/>
        <v>0.42954850132898836</v>
      </c>
      <c r="DB272" s="1">
        <f t="shared" si="214"/>
        <v>0.16184904826607074</v>
      </c>
      <c r="DC272" s="1">
        <f t="shared" si="215"/>
        <v>4.6855256658140235E-2</v>
      </c>
      <c r="DD272" s="1">
        <f t="shared" si="216"/>
        <v>0.58942003918932284</v>
      </c>
      <c r="DE272" s="1">
        <f t="shared" si="217"/>
        <v>0.21580877487507713</v>
      </c>
      <c r="DF272" s="1">
        <f t="shared" si="218"/>
        <v>0.23199388681746391</v>
      </c>
      <c r="DG272" s="1">
        <f t="shared" si="219"/>
        <v>0</v>
      </c>
      <c r="DH272" s="1">
        <f t="shared" si="220"/>
        <v>0</v>
      </c>
      <c r="DI272" s="1">
        <f t="shared" si="221"/>
        <v>0</v>
      </c>
      <c r="DJ272" s="1">
        <f t="shared" si="222"/>
        <v>0</v>
      </c>
      <c r="DK272" s="1">
        <f t="shared" si="223"/>
        <v>0.25882917510733638</v>
      </c>
      <c r="DL272" s="1">
        <f t="shared" si="224"/>
        <v>0.85915709787006334</v>
      </c>
      <c r="DM272" s="1" t="str">
        <f t="shared" si="225"/>
        <v/>
      </c>
      <c r="DN272" s="1">
        <f t="shared" si="226"/>
        <v>0</v>
      </c>
      <c r="DO272" s="1">
        <f t="shared" si="227"/>
        <v>3.1460345599943346E-2</v>
      </c>
      <c r="DP272" s="1">
        <f t="shared" si="228"/>
        <v>8.2930783111825196E-2</v>
      </c>
      <c r="DQ272" s="1" t="str">
        <f t="shared" si="229"/>
        <v/>
      </c>
      <c r="DR272" s="1">
        <v>3</v>
      </c>
      <c r="DS272" s="1" t="str">
        <f t="shared" si="236"/>
        <v/>
      </c>
      <c r="DT272" t="str">
        <f t="shared" si="237"/>
        <v/>
      </c>
    </row>
    <row r="273" spans="1:124" x14ac:dyDescent="0.45">
      <c r="A273" t="str">
        <f t="shared" si="239"/>
        <v>HET</v>
      </c>
      <c r="B273" t="str">
        <f>VLOOKUP(E273,'EPA_US9RT techs'!$R$26:$S$34,2,FALSE)</f>
        <v>STM</v>
      </c>
      <c r="C273" t="str">
        <f>'Service shares'!A273</f>
        <v>HET</v>
      </c>
      <c r="D273" t="str">
        <f>'Service shares'!B273</f>
        <v>IOI</v>
      </c>
      <c r="E273" t="str">
        <f>'Service shares'!C273</f>
        <v>STM</v>
      </c>
      <c r="F273" s="1">
        <f>IFERROR(1/AVERAGEIFS('EPA_US9RT techs'!$I$2:$I$1718,'EPA_US9RT techs'!$J$2:$J$1718,'Service PJ'!$D273,'EPA_US9RT techs'!$K$2:$K$1718,'Service PJ'!$B273,'EPA_US9RT techs'!$L$2:$L$1718,'Service PJ'!$A273,'EPA_US9RT techs'!$C$2:$C$1718,"VDA_FLOP",'EPA_US9RT techs'!$F$2:$F$1718,'Service PJ'!F$1),1/AVERAGEIFS('EPA_US9RT techs'!$I$2:$I$1718,'EPA_US9RT techs'!$K$2:$K$1718,'Service PJ'!$B273,'EPA_US9RT techs'!$L$2:$L$1718,'Service PJ'!$A273,'EPA_US9RT techs'!$C$2:$C$1718,"VDA_FLOP",'EPA_US9RT techs'!$F$2:$F$1718,'Service PJ'!F$1))</f>
        <v>1</v>
      </c>
      <c r="G273" s="1" t="str">
        <f>IFERROR(IFERROR(1/AVERAGEIFS('EPA_US9RT techs'!$I$2:$I$1718,'EPA_US9RT techs'!$J$2:$J$1718,'Service PJ'!$D273,'EPA_US9RT techs'!$K$2:$K$1718,'Service PJ'!$B273,'EPA_US9RT techs'!$L$2:$L$1718,'Service PJ'!$A273,'EPA_US9RT techs'!$C$2:$C$1718,"VDA_FLOP",'EPA_US9RT techs'!$F$2:$F$1718,'Service PJ'!G$1),1/AVERAGEIFS('EPA_US9RT techs'!$I$2:$I$1718,'EPA_US9RT techs'!$K$2:$K$1718,'Service PJ'!$B273,'EPA_US9RT techs'!$L$2:$L$1718,'Service PJ'!$A273,'EPA_US9RT techs'!$C$2:$C$1718,"VDA_FLOP",'EPA_US9RT techs'!$F$2:$F$1718,'Service PJ'!G$1)),"")</f>
        <v/>
      </c>
      <c r="H273" s="1" t="str">
        <f>IFERROR(IFERROR(1/AVERAGEIFS('EPA_US9RT techs'!$I$2:$I$1718,'EPA_US9RT techs'!$J$2:$J$1718,'Service PJ'!$D273,'EPA_US9RT techs'!$K$2:$K$1718,'Service PJ'!$B273,'EPA_US9RT techs'!$L$2:$L$1718,'Service PJ'!$A273,'EPA_US9RT techs'!$C$2:$C$1718,"VDA_FLOP",'EPA_US9RT techs'!$F$2:$F$1718,'Service PJ'!H$1),1/AVERAGEIFS('EPA_US9RT techs'!$I$2:$I$1718,'EPA_US9RT techs'!$K$2:$K$1718,'Service PJ'!$B273,'EPA_US9RT techs'!$L$2:$L$1718,'Service PJ'!$A273,'EPA_US9RT techs'!$C$2:$C$1718,"VDA_FLOP",'EPA_US9RT techs'!$F$2:$F$1718,'Service PJ'!H$1)),"")</f>
        <v/>
      </c>
      <c r="I273" s="1" t="str">
        <f>IFERROR(IFERROR(1/AVERAGEIFS('EPA_US9RT techs'!$I$2:$I$1718,'EPA_US9RT techs'!$J$2:$J$1718,'Service PJ'!$D273,'EPA_US9RT techs'!$K$2:$K$1718,'Service PJ'!$B273,'EPA_US9RT techs'!$L$2:$L$1718,'Service PJ'!$A273,'EPA_US9RT techs'!$C$2:$C$1718,"VDA_FLOP",'EPA_US9RT techs'!$F$2:$F$1718,'Service PJ'!I$1),1/AVERAGEIFS('EPA_US9RT techs'!$I$2:$I$1718,'EPA_US9RT techs'!$K$2:$K$1718,'Service PJ'!$B273,'EPA_US9RT techs'!$L$2:$L$1718,'Service PJ'!$A273,'EPA_US9RT techs'!$C$2:$C$1718,"VDA_FLOP",'EPA_US9RT techs'!$F$2:$F$1718,'Service PJ'!I$1)),"")</f>
        <v/>
      </c>
      <c r="J273" s="1" t="str">
        <f>IFERROR(IFERROR(1/AVERAGEIFS('EPA_US9RT techs'!$I$2:$I$1718,'EPA_US9RT techs'!$J$2:$J$1718,'Service PJ'!$D273,'EPA_US9RT techs'!$K$2:$K$1718,'Service PJ'!$B273,'EPA_US9RT techs'!$L$2:$L$1718,'Service PJ'!$A273,'EPA_US9RT techs'!$C$2:$C$1718,"VDA_FLOP",'EPA_US9RT techs'!$F$2:$F$1718,'Service PJ'!J$1),1/AVERAGEIFS('EPA_US9RT techs'!$I$2:$I$1718,'EPA_US9RT techs'!$K$2:$K$1718,'Service PJ'!$B273,'EPA_US9RT techs'!$L$2:$L$1718,'Service PJ'!$A273,'EPA_US9RT techs'!$C$2:$C$1718,"VDA_FLOP",'EPA_US9RT techs'!$F$2:$F$1718,'Service PJ'!J$1)),"")</f>
        <v/>
      </c>
      <c r="L273" t="str">
        <f>IF(SUM(O273:AR273)=0,"\I: ","")&amp;'Service PJ'!D273&amp;"_"&amp;'Service PJ'!E273&amp;"_"&amp;'Service PJ'!C273</f>
        <v>IOI_STM_HET</v>
      </c>
      <c r="M273" t="str">
        <f>"IND"&amp;'Service PJ'!C273</f>
        <v>INDHET</v>
      </c>
      <c r="N273" t="str">
        <f t="shared" si="230"/>
        <v>IOI_STM</v>
      </c>
      <c r="O273" s="1">
        <f>'Service shares'!AK273*'Service PJ'!AV273</f>
        <v>0</v>
      </c>
      <c r="P273" s="1">
        <f>'Service shares'!AL273*'Service PJ'!AW273</f>
        <v>0</v>
      </c>
      <c r="Q273" s="1">
        <f>'Service shares'!AM273*'Service PJ'!AX273</f>
        <v>0</v>
      </c>
      <c r="R273" s="1">
        <f>'Service shares'!AN273*'Service PJ'!AY273</f>
        <v>19.955904904800001</v>
      </c>
      <c r="S273" s="1">
        <f>'Service shares'!AO273*'Service PJ'!AZ273</f>
        <v>29.471596955999999</v>
      </c>
      <c r="T273" s="1">
        <f>'Service shares'!AP273*'Service PJ'!BA273</f>
        <v>14.073970068</v>
      </c>
      <c r="U273" s="1">
        <f>'Service shares'!AQ273*'Service PJ'!BB273</f>
        <v>0</v>
      </c>
      <c r="V273" s="14">
        <f>'Service shares'!AR273*'Service PJ'!BC273</f>
        <v>0</v>
      </c>
      <c r="W273" s="1">
        <f>'Service shares'!AS273*'Service PJ'!BD273</f>
        <v>6.6939981912000004</v>
      </c>
      <c r="X273" s="1">
        <f>'Service shares'!AT273*'Service PJ'!BE273</f>
        <v>373.03309898999998</v>
      </c>
      <c r="Y273" s="1">
        <f>'Service shares'!AU273*'Service PJ'!BF273</f>
        <v>31.530694503599999</v>
      </c>
      <c r="Z273" s="1">
        <f>'Service shares'!AV273*'Service PJ'!BG273</f>
        <v>15.426168303600001</v>
      </c>
      <c r="AA273" s="1">
        <f>'Service shares'!AW273*'Service PJ'!BH273</f>
        <v>0.49946430600000002</v>
      </c>
      <c r="AB273" s="1">
        <f>'Service shares'!AX273*'Service PJ'!BI273</f>
        <v>18.5134350744</v>
      </c>
      <c r="AC273" s="1">
        <f>'Service shares'!AY273*'Service PJ'!BJ273</f>
        <v>5.2296732647999997</v>
      </c>
      <c r="AD273" s="1">
        <f>'Service shares'!AZ273*'Service PJ'!BK273</f>
        <v>1.6826330519999999</v>
      </c>
      <c r="AE273" s="1">
        <f>'Service shares'!BA273*'Service PJ'!BL273</f>
        <v>60.3360836568</v>
      </c>
      <c r="AF273" s="1">
        <f>'Service shares'!BB273*'Service PJ'!BM273</f>
        <v>2.5071856308</v>
      </c>
      <c r="AG273" s="1">
        <f>'Service shares'!BC273*'Service PJ'!BN273</f>
        <v>9.3559991256000004</v>
      </c>
      <c r="AH273" s="1">
        <f>'Service shares'!BD273*'Service PJ'!BO273</f>
        <v>0</v>
      </c>
      <c r="AI273" s="1">
        <f>'Service shares'!BE273*'Service PJ'!BP273</f>
        <v>0</v>
      </c>
      <c r="AJ273" s="1">
        <f>'Service shares'!BF273*'Service PJ'!BQ273</f>
        <v>0</v>
      </c>
      <c r="AK273" s="1">
        <f>'Service shares'!BG273*'Service PJ'!BR273</f>
        <v>0</v>
      </c>
      <c r="AL273" s="1">
        <f>'Service shares'!BH273*'Service PJ'!BS273</f>
        <v>0.32100195599999998</v>
      </c>
      <c r="AM273" s="1">
        <f>'Service shares'!BI273*'Service PJ'!BT273</f>
        <v>92.39984991</v>
      </c>
      <c r="AN273" s="1">
        <f>'Service shares'!BJ273*'Service PJ'!BU273</f>
        <v>0</v>
      </c>
      <c r="AO273" s="1">
        <f>'Service shares'!BK273*'Service PJ'!BV273</f>
        <v>0</v>
      </c>
      <c r="AP273" s="1">
        <f>'Service shares'!BL273*'Service PJ'!BW273</f>
        <v>18.168174799199999</v>
      </c>
      <c r="AQ273" s="1">
        <f>'Service shares'!BM273*'Service PJ'!BX273</f>
        <v>16.852301240399999</v>
      </c>
      <c r="AR273" s="1">
        <f>'Service shares'!BN273*'Service PJ'!BY273</f>
        <v>0</v>
      </c>
      <c r="AS273" s="2">
        <v>0</v>
      </c>
      <c r="AU273" t="str">
        <f t="shared" si="199"/>
        <v>IOI_STM_HET</v>
      </c>
      <c r="AV273" s="1">
        <f t="shared" si="231"/>
        <v>1</v>
      </c>
      <c r="AW273" s="1">
        <f t="shared" si="231"/>
        <v>1</v>
      </c>
      <c r="AX273" s="1">
        <f t="shared" si="231"/>
        <v>1</v>
      </c>
      <c r="AY273" s="1">
        <f t="shared" si="231"/>
        <v>1</v>
      </c>
      <c r="AZ273" s="1">
        <f t="shared" si="231"/>
        <v>1</v>
      </c>
      <c r="BA273" s="1">
        <f t="shared" si="231"/>
        <v>1</v>
      </c>
      <c r="BB273" s="1">
        <f t="shared" si="231"/>
        <v>1</v>
      </c>
      <c r="BC273" s="1">
        <f t="shared" si="231"/>
        <v>1</v>
      </c>
      <c r="BD273" s="1">
        <f t="shared" si="231"/>
        <v>1</v>
      </c>
      <c r="BE273" s="1">
        <f t="shared" si="231"/>
        <v>1</v>
      </c>
      <c r="BF273" s="1">
        <f t="shared" si="231"/>
        <v>1</v>
      </c>
      <c r="BG273" s="1">
        <f t="shared" si="231"/>
        <v>1</v>
      </c>
      <c r="BH273" s="1">
        <f t="shared" si="231"/>
        <v>1</v>
      </c>
      <c r="BI273" s="1">
        <f t="shared" si="231"/>
        <v>1</v>
      </c>
      <c r="BJ273" s="1">
        <f t="shared" si="231"/>
        <v>1</v>
      </c>
      <c r="BK273" s="1">
        <f t="shared" si="231"/>
        <v>1</v>
      </c>
      <c r="BL273" s="1">
        <f t="shared" si="193"/>
        <v>1</v>
      </c>
      <c r="BM273" s="1">
        <f t="shared" si="238"/>
        <v>1</v>
      </c>
      <c r="BN273" s="1">
        <f t="shared" si="238"/>
        <v>1</v>
      </c>
      <c r="BO273" s="1">
        <f t="shared" si="238"/>
        <v>1</v>
      </c>
      <c r="BP273" s="1">
        <f t="shared" si="238"/>
        <v>1</v>
      </c>
      <c r="BQ273" s="1">
        <f t="shared" si="238"/>
        <v>1</v>
      </c>
      <c r="BR273" s="1">
        <f t="shared" si="238"/>
        <v>1</v>
      </c>
      <c r="BS273" s="1">
        <f t="shared" si="238"/>
        <v>1</v>
      </c>
      <c r="BT273" s="1">
        <f t="shared" si="238"/>
        <v>1</v>
      </c>
      <c r="BU273" s="1">
        <f t="shared" si="238"/>
        <v>1</v>
      </c>
      <c r="BV273" s="1">
        <f t="shared" si="238"/>
        <v>1</v>
      </c>
      <c r="BW273" s="1">
        <f t="shared" si="238"/>
        <v>1</v>
      </c>
      <c r="BX273" s="1">
        <f t="shared" si="238"/>
        <v>1</v>
      </c>
      <c r="BY273" s="1">
        <f t="shared" si="238"/>
        <v>1</v>
      </c>
      <c r="CC273" t="str">
        <f t="shared" si="232"/>
        <v>PRE</v>
      </c>
      <c r="CD273" t="str">
        <f t="shared" si="233"/>
        <v>IOI_STM_HET</v>
      </c>
      <c r="CE273" t="str">
        <f>VLOOKUP(D273,'IND Balance'!$AM$5:$AN$21,2,FALSE)&amp;" - "&amp;VLOOKUP(E273,'MECS_Table 5.4'!$AF$18:$AG$30,2,FALSE)&amp;" - "&amp;VLOOKUP('Service PJ'!M273,'IND Balance'!$AM$22:$AN$32,2,FALSE)</f>
        <v>Other - Steam - Heat</v>
      </c>
      <c r="CF273" t="s">
        <v>109</v>
      </c>
      <c r="CG273" t="s">
        <v>110</v>
      </c>
      <c r="CL273" t="str">
        <f t="shared" si="234"/>
        <v>IOI_STM_HET</v>
      </c>
      <c r="CM273" t="str">
        <f t="shared" si="235"/>
        <v>IOI_STM</v>
      </c>
      <c r="CN273" s="1">
        <f t="shared" si="200"/>
        <v>0</v>
      </c>
      <c r="CO273" s="1">
        <f t="shared" si="201"/>
        <v>0</v>
      </c>
      <c r="CP273" s="1">
        <f t="shared" si="202"/>
        <v>0</v>
      </c>
      <c r="CQ273" s="1">
        <f t="shared" si="203"/>
        <v>0.64993919836443925</v>
      </c>
      <c r="CR273" s="1">
        <f t="shared" si="204"/>
        <v>0.35777741007307046</v>
      </c>
      <c r="CS273" s="1">
        <f t="shared" si="205"/>
        <v>8.8638705559614291E-3</v>
      </c>
      <c r="CT273" s="1">
        <f t="shared" si="206"/>
        <v>0</v>
      </c>
      <c r="CU273" s="1">
        <f t="shared" si="207"/>
        <v>0</v>
      </c>
      <c r="CV273" s="1">
        <f t="shared" si="208"/>
        <v>8.4544544621858439E-2</v>
      </c>
      <c r="CW273" s="1">
        <f t="shared" si="209"/>
        <v>0.18393275338809831</v>
      </c>
      <c r="CX273" s="1">
        <f t="shared" si="210"/>
        <v>0.55320333479721873</v>
      </c>
      <c r="CY273" s="1">
        <f t="shared" si="211"/>
        <v>0.18389481886387909</v>
      </c>
      <c r="CZ273" s="1">
        <f t="shared" si="212"/>
        <v>2.8030120818120157E-2</v>
      </c>
      <c r="DA273" s="1">
        <f t="shared" si="213"/>
        <v>0.52738244728446904</v>
      </c>
      <c r="DB273" s="1">
        <f t="shared" si="214"/>
        <v>0.24880498378788893</v>
      </c>
      <c r="DC273" s="1">
        <f t="shared" si="215"/>
        <v>6.6688308397157586E-2</v>
      </c>
      <c r="DD273" s="1">
        <f t="shared" si="216"/>
        <v>0.41590821522648797</v>
      </c>
      <c r="DE273" s="1">
        <f t="shared" si="217"/>
        <v>0.13045319878183673</v>
      </c>
      <c r="DF273" s="1">
        <f t="shared" si="218"/>
        <v>0.14563340619658904</v>
      </c>
      <c r="DG273" s="1">
        <f t="shared" si="219"/>
        <v>0</v>
      </c>
      <c r="DH273" s="1">
        <f t="shared" si="220"/>
        <v>0</v>
      </c>
      <c r="DI273" s="1">
        <f t="shared" si="221"/>
        <v>0</v>
      </c>
      <c r="DJ273" s="1">
        <f t="shared" si="222"/>
        <v>0</v>
      </c>
      <c r="DK273" s="1">
        <f t="shared" si="223"/>
        <v>8.4690746856418128E-2</v>
      </c>
      <c r="DL273" s="1">
        <f t="shared" si="224"/>
        <v>0.72478503963783414</v>
      </c>
      <c r="DM273" s="1">
        <f t="shared" si="225"/>
        <v>0</v>
      </c>
      <c r="DN273" s="1">
        <f t="shared" si="226"/>
        <v>0</v>
      </c>
      <c r="DO273" s="1">
        <f t="shared" si="227"/>
        <v>0.33412872207202005</v>
      </c>
      <c r="DP273" s="1">
        <f t="shared" si="228"/>
        <v>5.9149170800899639E-2</v>
      </c>
      <c r="DQ273" s="1" t="str">
        <f t="shared" si="229"/>
        <v/>
      </c>
      <c r="DR273" s="1">
        <v>3</v>
      </c>
      <c r="DS273" s="1" t="str">
        <f t="shared" si="236"/>
        <v/>
      </c>
      <c r="DT273" t="str">
        <f t="shared" si="237"/>
        <v/>
      </c>
    </row>
    <row r="274" spans="1:124" x14ac:dyDescent="0.45">
      <c r="A274" t="str">
        <f t="shared" si="239"/>
        <v>HET</v>
      </c>
      <c r="B274" t="str">
        <f>VLOOKUP(E274,'EPA_US9RT techs'!$R$26:$S$34,2,FALSE)</f>
        <v>STM</v>
      </c>
      <c r="C274" t="str">
        <f>'Service shares'!A274</f>
        <v>HET</v>
      </c>
      <c r="D274" t="str">
        <f>'Service shares'!B274</f>
        <v>ICH</v>
      </c>
      <c r="E274" t="str">
        <f>'Service shares'!C274</f>
        <v>STM</v>
      </c>
      <c r="F274" s="1">
        <f>IFERROR(1/AVERAGEIFS('EPA_US9RT techs'!$I$2:$I$1718,'EPA_US9RT techs'!$J$2:$J$1718,'Service PJ'!$D274,'EPA_US9RT techs'!$K$2:$K$1718,'Service PJ'!$B274,'EPA_US9RT techs'!$L$2:$L$1718,'Service PJ'!$A274,'EPA_US9RT techs'!$C$2:$C$1718,"VDA_FLOP",'EPA_US9RT techs'!$F$2:$F$1718,'Service PJ'!F$1),1/AVERAGEIFS('EPA_US9RT techs'!$I$2:$I$1718,'EPA_US9RT techs'!$K$2:$K$1718,'Service PJ'!$B274,'EPA_US9RT techs'!$L$2:$L$1718,'Service PJ'!$A274,'EPA_US9RT techs'!$C$2:$C$1718,"VDA_FLOP",'EPA_US9RT techs'!$F$2:$F$1718,'Service PJ'!F$1))</f>
        <v>1</v>
      </c>
      <c r="G274" s="1" t="str">
        <f>IFERROR(IFERROR(1/AVERAGEIFS('EPA_US9RT techs'!$I$2:$I$1718,'EPA_US9RT techs'!$J$2:$J$1718,'Service PJ'!$D274,'EPA_US9RT techs'!$K$2:$K$1718,'Service PJ'!$B274,'EPA_US9RT techs'!$L$2:$L$1718,'Service PJ'!$A274,'EPA_US9RT techs'!$C$2:$C$1718,"VDA_FLOP",'EPA_US9RT techs'!$F$2:$F$1718,'Service PJ'!G$1),1/AVERAGEIFS('EPA_US9RT techs'!$I$2:$I$1718,'EPA_US9RT techs'!$K$2:$K$1718,'Service PJ'!$B274,'EPA_US9RT techs'!$L$2:$L$1718,'Service PJ'!$A274,'EPA_US9RT techs'!$C$2:$C$1718,"VDA_FLOP",'EPA_US9RT techs'!$F$2:$F$1718,'Service PJ'!G$1)),"")</f>
        <v/>
      </c>
      <c r="H274" s="1" t="str">
        <f>IFERROR(IFERROR(1/AVERAGEIFS('EPA_US9RT techs'!$I$2:$I$1718,'EPA_US9RT techs'!$J$2:$J$1718,'Service PJ'!$D274,'EPA_US9RT techs'!$K$2:$K$1718,'Service PJ'!$B274,'EPA_US9RT techs'!$L$2:$L$1718,'Service PJ'!$A274,'EPA_US9RT techs'!$C$2:$C$1718,"VDA_FLOP",'EPA_US9RT techs'!$F$2:$F$1718,'Service PJ'!H$1),1/AVERAGEIFS('EPA_US9RT techs'!$I$2:$I$1718,'EPA_US9RT techs'!$K$2:$K$1718,'Service PJ'!$B274,'EPA_US9RT techs'!$L$2:$L$1718,'Service PJ'!$A274,'EPA_US9RT techs'!$C$2:$C$1718,"VDA_FLOP",'EPA_US9RT techs'!$F$2:$F$1718,'Service PJ'!H$1)),"")</f>
        <v/>
      </c>
      <c r="I274" s="1" t="str">
        <f>IFERROR(IFERROR(1/AVERAGEIFS('EPA_US9RT techs'!$I$2:$I$1718,'EPA_US9RT techs'!$J$2:$J$1718,'Service PJ'!$D274,'EPA_US9RT techs'!$K$2:$K$1718,'Service PJ'!$B274,'EPA_US9RT techs'!$L$2:$L$1718,'Service PJ'!$A274,'EPA_US9RT techs'!$C$2:$C$1718,"VDA_FLOP",'EPA_US9RT techs'!$F$2:$F$1718,'Service PJ'!I$1),1/AVERAGEIFS('EPA_US9RT techs'!$I$2:$I$1718,'EPA_US9RT techs'!$K$2:$K$1718,'Service PJ'!$B274,'EPA_US9RT techs'!$L$2:$L$1718,'Service PJ'!$A274,'EPA_US9RT techs'!$C$2:$C$1718,"VDA_FLOP",'EPA_US9RT techs'!$F$2:$F$1718,'Service PJ'!I$1)),"")</f>
        <v/>
      </c>
      <c r="J274" s="1" t="str">
        <f>IFERROR(IFERROR(1/AVERAGEIFS('EPA_US9RT techs'!$I$2:$I$1718,'EPA_US9RT techs'!$J$2:$J$1718,'Service PJ'!$D274,'EPA_US9RT techs'!$K$2:$K$1718,'Service PJ'!$B274,'EPA_US9RT techs'!$L$2:$L$1718,'Service PJ'!$A274,'EPA_US9RT techs'!$C$2:$C$1718,"VDA_FLOP",'EPA_US9RT techs'!$F$2:$F$1718,'Service PJ'!J$1),1/AVERAGEIFS('EPA_US9RT techs'!$I$2:$I$1718,'EPA_US9RT techs'!$K$2:$K$1718,'Service PJ'!$B274,'EPA_US9RT techs'!$L$2:$L$1718,'Service PJ'!$A274,'EPA_US9RT techs'!$C$2:$C$1718,"VDA_FLOP",'EPA_US9RT techs'!$F$2:$F$1718,'Service PJ'!J$1)),"")</f>
        <v/>
      </c>
      <c r="L274" t="str">
        <f>IF(SUM(O274:AR274)=0,"\I: ","")&amp;'Service PJ'!D274&amp;"_"&amp;'Service PJ'!E274&amp;"_"&amp;'Service PJ'!C274</f>
        <v>ICH_STM_HET</v>
      </c>
      <c r="M274" t="str">
        <f>"IND"&amp;'Service PJ'!C274</f>
        <v>INDHET</v>
      </c>
      <c r="N274" t="str">
        <f t="shared" si="230"/>
        <v>ICH_STM</v>
      </c>
      <c r="O274" s="1">
        <f>'Service shares'!AK274*'Service PJ'!AV274</f>
        <v>0</v>
      </c>
      <c r="P274" s="1">
        <f>'Service shares'!AL274*'Service PJ'!AW274</f>
        <v>0</v>
      </c>
      <c r="Q274" s="1">
        <f>'Service shares'!AM274*'Service PJ'!AX274</f>
        <v>0</v>
      </c>
      <c r="R274" s="1">
        <f>'Service shares'!AN274*'Service PJ'!AY274</f>
        <v>13.944999880799999</v>
      </c>
      <c r="S274" s="1">
        <f>'Service shares'!AO274*'Service PJ'!AZ274</f>
        <v>86.325284592000003</v>
      </c>
      <c r="T274" s="1">
        <f>'Service shares'!AP274*'Service PJ'!BA274</f>
        <v>66.825565041600001</v>
      </c>
      <c r="U274" s="1">
        <f>'Service shares'!AQ274*'Service PJ'!BB274</f>
        <v>0</v>
      </c>
      <c r="V274" s="14">
        <f>'Service shares'!AR274*'Service PJ'!BC274</f>
        <v>0</v>
      </c>
      <c r="W274" s="1">
        <f>'Service shares'!AS274*'Service PJ'!BD274</f>
        <v>10.5330007152</v>
      </c>
      <c r="X274" s="1">
        <f>'Service shares'!AT274*'Service PJ'!BE274</f>
        <v>1668.8599998084001</v>
      </c>
      <c r="Y274" s="1">
        <f>'Service shares'!AU274*'Service PJ'!BF274</f>
        <v>11.514411755999999</v>
      </c>
      <c r="Z274" s="1">
        <f>'Service shares'!AV274*'Service PJ'!BG274</f>
        <v>33.236442878399998</v>
      </c>
      <c r="AA274" s="1">
        <f>'Service shares'!AW274*'Service PJ'!BH274</f>
        <v>72.099321123600006</v>
      </c>
      <c r="AB274" s="1">
        <f>'Service shares'!AX274*'Service PJ'!BI274</f>
        <v>40.764895430400003</v>
      </c>
      <c r="AC274" s="1">
        <f>'Service shares'!AY274*'Service PJ'!BJ274</f>
        <v>19.502110213200002</v>
      </c>
      <c r="AD274" s="1">
        <f>'Service shares'!AZ274*'Service PJ'!BK274</f>
        <v>2.6495703252</v>
      </c>
      <c r="AE274" s="1">
        <f>'Service shares'!BA274*'Service PJ'!BL274</f>
        <v>54.6343738128</v>
      </c>
      <c r="AF274" s="1">
        <f>'Service shares'!BB274*'Service PJ'!BM274</f>
        <v>40.393861214399998</v>
      </c>
      <c r="AG274" s="1">
        <f>'Service shares'!BC274*'Service PJ'!BN274</f>
        <v>105.1720015068</v>
      </c>
      <c r="AH274" s="1">
        <f>'Service shares'!BD274*'Service PJ'!BO274</f>
        <v>0</v>
      </c>
      <c r="AI274" s="1">
        <f>'Service shares'!BE274*'Service PJ'!BP274</f>
        <v>0</v>
      </c>
      <c r="AJ274" s="1">
        <f>'Service shares'!BF274*'Service PJ'!BQ274</f>
        <v>0</v>
      </c>
      <c r="AK274" s="1">
        <f>'Service shares'!BG274*'Service PJ'!BR274</f>
        <v>0</v>
      </c>
      <c r="AL274" s="1">
        <f>'Service shares'!BH274*'Service PJ'!BS274</f>
        <v>0.33599907359999998</v>
      </c>
      <c r="AM274" s="1">
        <f>'Service shares'!BI274*'Service PJ'!BT274</f>
        <v>518.9952213972</v>
      </c>
      <c r="AN274" s="1">
        <f>'Service shares'!BJ274*'Service PJ'!BU274</f>
        <v>0</v>
      </c>
      <c r="AO274" s="1">
        <f>'Service shares'!BK274*'Service PJ'!BV274</f>
        <v>0</v>
      </c>
      <c r="AP274" s="1">
        <f>'Service shares'!BL274*'Service PJ'!BW274</f>
        <v>9.6634609703999992</v>
      </c>
      <c r="AQ274" s="1">
        <f>'Service shares'!BM274*'Service PJ'!BX274</f>
        <v>122.317403868</v>
      </c>
      <c r="AR274" s="1">
        <f>'Service shares'!BN274*'Service PJ'!BY274</f>
        <v>0</v>
      </c>
      <c r="AS274" s="2">
        <v>0</v>
      </c>
      <c r="AU274" t="str">
        <f t="shared" si="199"/>
        <v>ICH_STM_HET</v>
      </c>
      <c r="AV274" s="1">
        <f t="shared" si="231"/>
        <v>1</v>
      </c>
      <c r="AW274" s="1">
        <f t="shared" si="231"/>
        <v>1</v>
      </c>
      <c r="AX274" s="1">
        <f t="shared" si="231"/>
        <v>1</v>
      </c>
      <c r="AY274" s="1">
        <f t="shared" si="231"/>
        <v>1</v>
      </c>
      <c r="AZ274" s="1">
        <f t="shared" si="231"/>
        <v>1</v>
      </c>
      <c r="BA274" s="1">
        <f t="shared" si="231"/>
        <v>1</v>
      </c>
      <c r="BB274" s="1">
        <f t="shared" si="231"/>
        <v>1</v>
      </c>
      <c r="BC274" s="1">
        <f t="shared" si="231"/>
        <v>1</v>
      </c>
      <c r="BD274" s="1">
        <f t="shared" si="231"/>
        <v>1</v>
      </c>
      <c r="BE274" s="1">
        <f t="shared" si="231"/>
        <v>1</v>
      </c>
      <c r="BF274" s="1">
        <f t="shared" si="231"/>
        <v>1</v>
      </c>
      <c r="BG274" s="1">
        <f t="shared" si="231"/>
        <v>1</v>
      </c>
      <c r="BH274" s="1">
        <f t="shared" si="231"/>
        <v>1</v>
      </c>
      <c r="BI274" s="1">
        <f t="shared" si="231"/>
        <v>1</v>
      </c>
      <c r="BJ274" s="1">
        <f t="shared" si="231"/>
        <v>1</v>
      </c>
      <c r="BK274" s="1">
        <f t="shared" si="231"/>
        <v>1</v>
      </c>
      <c r="BL274" s="1">
        <f t="shared" si="193"/>
        <v>1</v>
      </c>
      <c r="BM274" s="1">
        <f t="shared" si="238"/>
        <v>1</v>
      </c>
      <c r="BN274" s="1">
        <f t="shared" si="238"/>
        <v>1</v>
      </c>
      <c r="BO274" s="1">
        <f t="shared" si="238"/>
        <v>1</v>
      </c>
      <c r="BP274" s="1">
        <f t="shared" si="238"/>
        <v>1</v>
      </c>
      <c r="BQ274" s="1">
        <f t="shared" si="238"/>
        <v>1</v>
      </c>
      <c r="BR274" s="1">
        <f t="shared" si="238"/>
        <v>1</v>
      </c>
      <c r="BS274" s="1">
        <f t="shared" si="238"/>
        <v>1</v>
      </c>
      <c r="BT274" s="1">
        <f t="shared" si="238"/>
        <v>1</v>
      </c>
      <c r="BU274" s="1">
        <f t="shared" si="238"/>
        <v>1</v>
      </c>
      <c r="BV274" s="1">
        <f t="shared" si="238"/>
        <v>1</v>
      </c>
      <c r="BW274" s="1">
        <f t="shared" si="238"/>
        <v>1</v>
      </c>
      <c r="BX274" s="1">
        <f t="shared" si="238"/>
        <v>1</v>
      </c>
      <c r="BY274" s="1">
        <f t="shared" si="238"/>
        <v>1</v>
      </c>
      <c r="CC274" t="str">
        <f t="shared" si="232"/>
        <v>PRE</v>
      </c>
      <c r="CD274" t="str">
        <f t="shared" si="233"/>
        <v>ICH_STM_HET</v>
      </c>
      <c r="CE274" t="str">
        <f>VLOOKUP(D274,'IND Balance'!$AM$5:$AN$21,2,FALSE)&amp;" - "&amp;VLOOKUP(E274,'MECS_Table 5.4'!$AF$18:$AG$30,2,FALSE)&amp;" - "&amp;VLOOKUP('Service PJ'!M274,'IND Balance'!$AM$22:$AN$32,2,FALSE)</f>
        <v>Chemicals - Steam - Heat</v>
      </c>
      <c r="CF274" t="s">
        <v>109</v>
      </c>
      <c r="CG274" t="s">
        <v>110</v>
      </c>
      <c r="CL274" t="str">
        <f t="shared" si="234"/>
        <v>ICH_STM_HET</v>
      </c>
      <c r="CM274" t="str">
        <f t="shared" si="235"/>
        <v>ICH_STM</v>
      </c>
      <c r="CN274" s="1">
        <f t="shared" si="200"/>
        <v>0</v>
      </c>
      <c r="CO274" s="1">
        <f t="shared" si="201"/>
        <v>0</v>
      </c>
      <c r="CP274" s="1">
        <f t="shared" si="202"/>
        <v>0</v>
      </c>
      <c r="CQ274" s="1">
        <f t="shared" si="203"/>
        <v>0.33963363149992348</v>
      </c>
      <c r="CR274" s="1">
        <f t="shared" si="204"/>
        <v>0.36845030555428043</v>
      </c>
      <c r="CS274" s="1">
        <f t="shared" si="205"/>
        <v>0.33623204406275109</v>
      </c>
      <c r="CT274" s="1">
        <f t="shared" si="206"/>
        <v>0</v>
      </c>
      <c r="CU274" s="1">
        <f t="shared" si="207"/>
        <v>0</v>
      </c>
      <c r="CV274" s="1">
        <f t="shared" si="208"/>
        <v>0.25062012562109698</v>
      </c>
      <c r="CW274" s="1">
        <f t="shared" si="209"/>
        <v>0.60137784815519402</v>
      </c>
      <c r="CX274" s="1">
        <f t="shared" si="210"/>
        <v>0.6825728599131482</v>
      </c>
      <c r="CY274" s="1">
        <f t="shared" si="211"/>
        <v>0.46883051635704259</v>
      </c>
      <c r="CZ274" s="1">
        <f t="shared" si="212"/>
        <v>0.52303120006839343</v>
      </c>
      <c r="DA274" s="1">
        <f t="shared" si="213"/>
        <v>0.75336736608660859</v>
      </c>
      <c r="DB274" s="1">
        <f t="shared" si="214"/>
        <v>0.46251386097816671</v>
      </c>
      <c r="DC274" s="1">
        <f t="shared" si="215"/>
        <v>8.9857621815805463E-2</v>
      </c>
      <c r="DD274" s="1">
        <f t="shared" si="216"/>
        <v>0.64822514300909784</v>
      </c>
      <c r="DE274" s="1">
        <f t="shared" si="217"/>
        <v>0.53008060781987543</v>
      </c>
      <c r="DF274" s="1">
        <f t="shared" si="218"/>
        <v>0.63327350117800096</v>
      </c>
      <c r="DG274" s="1">
        <f t="shared" si="219"/>
        <v>0</v>
      </c>
      <c r="DH274" s="1">
        <f t="shared" si="220"/>
        <v>0</v>
      </c>
      <c r="DI274" s="1">
        <f t="shared" si="221"/>
        <v>0</v>
      </c>
      <c r="DJ274" s="1">
        <f t="shared" si="222"/>
        <v>0</v>
      </c>
      <c r="DK274" s="1">
        <f t="shared" si="223"/>
        <v>3.9778941060230416E-2</v>
      </c>
      <c r="DL274" s="1">
        <f t="shared" si="224"/>
        <v>0.85543105983783085</v>
      </c>
      <c r="DM274" s="1">
        <f t="shared" si="225"/>
        <v>0</v>
      </c>
      <c r="DN274" s="1">
        <f t="shared" si="226"/>
        <v>0</v>
      </c>
      <c r="DO274" s="1">
        <f t="shared" si="227"/>
        <v>0.36756356998579381</v>
      </c>
      <c r="DP274" s="1">
        <f t="shared" si="228"/>
        <v>0.19132500133261773</v>
      </c>
      <c r="DQ274" s="1" t="str">
        <f t="shared" si="229"/>
        <v/>
      </c>
      <c r="DR274" s="1">
        <v>3</v>
      </c>
      <c r="DS274" s="1" t="str">
        <f t="shared" si="236"/>
        <v/>
      </c>
      <c r="DT274" t="str">
        <f t="shared" si="237"/>
        <v/>
      </c>
    </row>
    <row r="275" spans="1:124" x14ac:dyDescent="0.45">
      <c r="A275" t="str">
        <f t="shared" si="239"/>
        <v>HET</v>
      </c>
      <c r="B275" t="str">
        <f>VLOOKUP(E275,'EPA_US9RT techs'!$R$26:$S$34,2,FALSE)</f>
        <v>STM</v>
      </c>
      <c r="C275" t="str">
        <f>'Service shares'!A275</f>
        <v>HET</v>
      </c>
      <c r="D275" t="str">
        <f>'Service shares'!B275</f>
        <v>ITM</v>
      </c>
      <c r="E275" t="str">
        <f>'Service shares'!C275</f>
        <v>STM</v>
      </c>
      <c r="F275" s="1">
        <f>IFERROR(1/AVERAGEIFS('EPA_US9RT techs'!$I$2:$I$1718,'EPA_US9RT techs'!$J$2:$J$1718,'Service PJ'!$D275,'EPA_US9RT techs'!$K$2:$K$1718,'Service PJ'!$B275,'EPA_US9RT techs'!$L$2:$L$1718,'Service PJ'!$A275,'EPA_US9RT techs'!$C$2:$C$1718,"VDA_FLOP",'EPA_US9RT techs'!$F$2:$F$1718,'Service PJ'!F$1),1/AVERAGEIFS('EPA_US9RT techs'!$I$2:$I$1718,'EPA_US9RT techs'!$K$2:$K$1718,'Service PJ'!$B275,'EPA_US9RT techs'!$L$2:$L$1718,'Service PJ'!$A275,'EPA_US9RT techs'!$C$2:$C$1718,"VDA_FLOP",'EPA_US9RT techs'!$F$2:$F$1718,'Service PJ'!F$1))</f>
        <v>1</v>
      </c>
      <c r="G275" s="1" t="str">
        <f>IFERROR(IFERROR(1/AVERAGEIFS('EPA_US9RT techs'!$I$2:$I$1718,'EPA_US9RT techs'!$J$2:$J$1718,'Service PJ'!$D275,'EPA_US9RT techs'!$K$2:$K$1718,'Service PJ'!$B275,'EPA_US9RT techs'!$L$2:$L$1718,'Service PJ'!$A275,'EPA_US9RT techs'!$C$2:$C$1718,"VDA_FLOP",'EPA_US9RT techs'!$F$2:$F$1718,'Service PJ'!G$1),1/AVERAGEIFS('EPA_US9RT techs'!$I$2:$I$1718,'EPA_US9RT techs'!$K$2:$K$1718,'Service PJ'!$B275,'EPA_US9RT techs'!$L$2:$L$1718,'Service PJ'!$A275,'EPA_US9RT techs'!$C$2:$C$1718,"VDA_FLOP",'EPA_US9RT techs'!$F$2:$F$1718,'Service PJ'!G$1)),"")</f>
        <v/>
      </c>
      <c r="H275" s="1" t="str">
        <f>IFERROR(IFERROR(1/AVERAGEIFS('EPA_US9RT techs'!$I$2:$I$1718,'EPA_US9RT techs'!$J$2:$J$1718,'Service PJ'!$D275,'EPA_US9RT techs'!$K$2:$K$1718,'Service PJ'!$B275,'EPA_US9RT techs'!$L$2:$L$1718,'Service PJ'!$A275,'EPA_US9RT techs'!$C$2:$C$1718,"VDA_FLOP",'EPA_US9RT techs'!$F$2:$F$1718,'Service PJ'!H$1),1/AVERAGEIFS('EPA_US9RT techs'!$I$2:$I$1718,'EPA_US9RT techs'!$K$2:$K$1718,'Service PJ'!$B275,'EPA_US9RT techs'!$L$2:$L$1718,'Service PJ'!$A275,'EPA_US9RT techs'!$C$2:$C$1718,"VDA_FLOP",'EPA_US9RT techs'!$F$2:$F$1718,'Service PJ'!H$1)),"")</f>
        <v/>
      </c>
      <c r="I275" s="1" t="str">
        <f>IFERROR(IFERROR(1/AVERAGEIFS('EPA_US9RT techs'!$I$2:$I$1718,'EPA_US9RT techs'!$J$2:$J$1718,'Service PJ'!$D275,'EPA_US9RT techs'!$K$2:$K$1718,'Service PJ'!$B275,'EPA_US9RT techs'!$L$2:$L$1718,'Service PJ'!$A275,'EPA_US9RT techs'!$C$2:$C$1718,"VDA_FLOP",'EPA_US9RT techs'!$F$2:$F$1718,'Service PJ'!I$1),1/AVERAGEIFS('EPA_US9RT techs'!$I$2:$I$1718,'EPA_US9RT techs'!$K$2:$K$1718,'Service PJ'!$B275,'EPA_US9RT techs'!$L$2:$L$1718,'Service PJ'!$A275,'EPA_US9RT techs'!$C$2:$C$1718,"VDA_FLOP",'EPA_US9RT techs'!$F$2:$F$1718,'Service PJ'!I$1)),"")</f>
        <v/>
      </c>
      <c r="J275" s="1" t="str">
        <f>IFERROR(IFERROR(1/AVERAGEIFS('EPA_US9RT techs'!$I$2:$I$1718,'EPA_US9RT techs'!$J$2:$J$1718,'Service PJ'!$D275,'EPA_US9RT techs'!$K$2:$K$1718,'Service PJ'!$B275,'EPA_US9RT techs'!$L$2:$L$1718,'Service PJ'!$A275,'EPA_US9RT techs'!$C$2:$C$1718,"VDA_FLOP",'EPA_US9RT techs'!$F$2:$F$1718,'Service PJ'!J$1),1/AVERAGEIFS('EPA_US9RT techs'!$I$2:$I$1718,'EPA_US9RT techs'!$K$2:$K$1718,'Service PJ'!$B275,'EPA_US9RT techs'!$L$2:$L$1718,'Service PJ'!$A275,'EPA_US9RT techs'!$C$2:$C$1718,"VDA_FLOP",'EPA_US9RT techs'!$F$2:$F$1718,'Service PJ'!J$1)),"")</f>
        <v/>
      </c>
      <c r="L275" t="str">
        <f>IF(SUM(O275:AR275)=0,"\I: ","")&amp;'Service PJ'!D275&amp;"_"&amp;'Service PJ'!E275&amp;"_"&amp;'Service PJ'!C275</f>
        <v>ITM_STM_HET</v>
      </c>
      <c r="M275" t="str">
        <f>"IND"&amp;'Service PJ'!C275</f>
        <v>INDHET</v>
      </c>
      <c r="N275" t="str">
        <f t="shared" si="230"/>
        <v>ITM_STM</v>
      </c>
      <c r="O275" s="1">
        <f>'Service shares'!AK275*'Service PJ'!AV275</f>
        <v>0</v>
      </c>
      <c r="P275" s="1">
        <f>'Service shares'!AL275*'Service PJ'!AW275</f>
        <v>0</v>
      </c>
      <c r="Q275" s="1">
        <f>'Service shares'!AM275*'Service PJ'!AX275</f>
        <v>0</v>
      </c>
      <c r="R275" s="1">
        <f>'Service shares'!AN275*'Service PJ'!AY275</f>
        <v>2.0941787448000002</v>
      </c>
      <c r="S275" s="1">
        <f>'Service shares'!AO275*'Service PJ'!AZ275</f>
        <v>0.46421982360000003</v>
      </c>
      <c r="T275" s="1">
        <f>'Service shares'!AP275*'Service PJ'!BA275</f>
        <v>1.7739345996</v>
      </c>
      <c r="U275" s="1">
        <f>'Service shares'!AQ275*'Service PJ'!BB275</f>
        <v>0</v>
      </c>
      <c r="V275" s="14">
        <f>'Service shares'!AR275*'Service PJ'!BC275</f>
        <v>0</v>
      </c>
      <c r="W275" s="1">
        <f>'Service shares'!AS275*'Service PJ'!BD275</f>
        <v>0</v>
      </c>
      <c r="X275" s="1">
        <f>'Service shares'!AT275*'Service PJ'!BE275</f>
        <v>85.588298935200001</v>
      </c>
      <c r="Y275" s="1">
        <f>'Service shares'!AU275*'Service PJ'!BF275</f>
        <v>5.1238435212000004</v>
      </c>
      <c r="Z275" s="1">
        <f>'Service shares'!AV275*'Service PJ'!BG275</f>
        <v>10.8883260576</v>
      </c>
      <c r="AA275" s="1">
        <f>'Service shares'!AW275*'Service PJ'!BH275</f>
        <v>7.4039371199999995E-2</v>
      </c>
      <c r="AB275" s="1">
        <f>'Service shares'!AX275*'Service PJ'!BI275</f>
        <v>7.3834720416000001</v>
      </c>
      <c r="AC275" s="1">
        <f>'Service shares'!AY275*'Service PJ'!BJ275</f>
        <v>2.358173232</v>
      </c>
      <c r="AD275" s="1">
        <f>'Service shares'!AZ275*'Service PJ'!BK275</f>
        <v>4.8491517599999999E-2</v>
      </c>
      <c r="AE275" s="1">
        <f>'Service shares'!BA275*'Service PJ'!BL275</f>
        <v>10.030471671600001</v>
      </c>
      <c r="AF275" s="1">
        <f>'Service shares'!BB275*'Service PJ'!BM275</f>
        <v>1.2070460664</v>
      </c>
      <c r="AG275" s="1">
        <f>'Service shares'!BC275*'Service PJ'!BN275</f>
        <v>22.304000509200002</v>
      </c>
      <c r="AH275" s="1">
        <f>'Service shares'!BD275*'Service PJ'!BO275</f>
        <v>0</v>
      </c>
      <c r="AI275" s="1">
        <f>'Service shares'!BE275*'Service PJ'!BP275</f>
        <v>0</v>
      </c>
      <c r="AJ275" s="1">
        <f>'Service shares'!BF275*'Service PJ'!BQ275</f>
        <v>0</v>
      </c>
      <c r="AK275" s="1">
        <f>'Service shares'!BG275*'Service PJ'!BR275</f>
        <v>0</v>
      </c>
      <c r="AL275" s="1">
        <f>'Service shares'!BH275*'Service PJ'!BS275</f>
        <v>0.23599735560000001</v>
      </c>
      <c r="AM275" s="1">
        <f>'Service shares'!BI275*'Service PJ'!BT275</f>
        <v>153.53868129119999</v>
      </c>
      <c r="AN275" s="1">
        <f>'Service shares'!BJ275*'Service PJ'!BU275</f>
        <v>0</v>
      </c>
      <c r="AO275" s="1">
        <f>'Service shares'!BK275*'Service PJ'!BV275</f>
        <v>0</v>
      </c>
      <c r="AP275" s="1">
        <f>'Service shares'!BL275*'Service PJ'!BW275</f>
        <v>3.2991984000000002E-2</v>
      </c>
      <c r="AQ275" s="1">
        <f>'Service shares'!BM275*'Service PJ'!BX275</f>
        <v>8.4449472587999992</v>
      </c>
      <c r="AR275" s="1">
        <f>'Service shares'!BN275*'Service PJ'!BY275</f>
        <v>0</v>
      </c>
      <c r="AS275" s="2">
        <v>0</v>
      </c>
      <c r="AU275" t="str">
        <f t="shared" si="199"/>
        <v>ITM_STM_HET</v>
      </c>
      <c r="AV275" s="1">
        <f t="shared" si="231"/>
        <v>1</v>
      </c>
      <c r="AW275" s="1">
        <f t="shared" si="231"/>
        <v>1</v>
      </c>
      <c r="AX275" s="1">
        <f t="shared" si="231"/>
        <v>1</v>
      </c>
      <c r="AY275" s="1">
        <f t="shared" si="231"/>
        <v>1</v>
      </c>
      <c r="AZ275" s="1">
        <f t="shared" si="231"/>
        <v>1</v>
      </c>
      <c r="BA275" s="1">
        <f t="shared" si="231"/>
        <v>1</v>
      </c>
      <c r="BB275" s="1">
        <f t="shared" si="231"/>
        <v>1</v>
      </c>
      <c r="BC275" s="1">
        <f t="shared" si="231"/>
        <v>1</v>
      </c>
      <c r="BD275" s="1">
        <f t="shared" si="231"/>
        <v>1</v>
      </c>
      <c r="BE275" s="1">
        <f t="shared" si="231"/>
        <v>1</v>
      </c>
      <c r="BF275" s="1">
        <f t="shared" si="231"/>
        <v>1</v>
      </c>
      <c r="BG275" s="1">
        <f t="shared" si="231"/>
        <v>1</v>
      </c>
      <c r="BH275" s="1">
        <f t="shared" si="231"/>
        <v>1</v>
      </c>
      <c r="BI275" s="1">
        <f t="shared" si="231"/>
        <v>1</v>
      </c>
      <c r="BJ275" s="1">
        <f t="shared" si="231"/>
        <v>1</v>
      </c>
      <c r="BK275" s="1">
        <f t="shared" ref="BK275:BY280" si="240">IF($G275="",$F275,$G275)</f>
        <v>1</v>
      </c>
      <c r="BL275" s="1">
        <f t="shared" si="193"/>
        <v>1</v>
      </c>
      <c r="BM275" s="1">
        <f t="shared" si="238"/>
        <v>1</v>
      </c>
      <c r="BN275" s="1">
        <f t="shared" si="238"/>
        <v>1</v>
      </c>
      <c r="BO275" s="1">
        <f t="shared" si="238"/>
        <v>1</v>
      </c>
      <c r="BP275" s="1">
        <f t="shared" si="238"/>
        <v>1</v>
      </c>
      <c r="BQ275" s="1">
        <f t="shared" si="238"/>
        <v>1</v>
      </c>
      <c r="BR275" s="1">
        <f t="shared" si="238"/>
        <v>1</v>
      </c>
      <c r="BS275" s="1">
        <f t="shared" si="238"/>
        <v>1</v>
      </c>
      <c r="BT275" s="1">
        <f t="shared" si="238"/>
        <v>1</v>
      </c>
      <c r="BU275" s="1">
        <f t="shared" si="238"/>
        <v>1</v>
      </c>
      <c r="BV275" s="1">
        <f t="shared" si="238"/>
        <v>1</v>
      </c>
      <c r="BW275" s="1">
        <f t="shared" si="238"/>
        <v>1</v>
      </c>
      <c r="BX275" s="1">
        <f t="shared" si="238"/>
        <v>1</v>
      </c>
      <c r="BY275" s="1">
        <f t="shared" si="238"/>
        <v>1</v>
      </c>
      <c r="CC275" t="str">
        <f t="shared" si="232"/>
        <v>PRE</v>
      </c>
      <c r="CD275" t="str">
        <f t="shared" si="233"/>
        <v>ITM_STM_HET</v>
      </c>
      <c r="CE275" t="str">
        <f>VLOOKUP(D275,'IND Balance'!$AM$5:$AN$21,2,FALSE)&amp;" - "&amp;VLOOKUP(E275,'MECS_Table 5.4'!$AF$18:$AG$30,2,FALSE)&amp;" - "&amp;VLOOKUP('Service PJ'!M275,'IND Balance'!$AM$22:$AN$32,2,FALSE)</f>
        <v>Transport and machinery - Steam - Heat</v>
      </c>
      <c r="CF275" t="s">
        <v>109</v>
      </c>
      <c r="CG275" t="s">
        <v>110</v>
      </c>
      <c r="CL275" t="str">
        <f t="shared" si="234"/>
        <v>ITM_STM_HET</v>
      </c>
      <c r="CM275" t="str">
        <f t="shared" si="235"/>
        <v>ITM_STM</v>
      </c>
      <c r="CN275" s="1">
        <f t="shared" si="200"/>
        <v>0</v>
      </c>
      <c r="CO275" s="1">
        <f t="shared" si="201"/>
        <v>0</v>
      </c>
      <c r="CP275" s="1">
        <f t="shared" si="202"/>
        <v>0</v>
      </c>
      <c r="CQ275" s="1">
        <f t="shared" si="203"/>
        <v>0.81656125532476598</v>
      </c>
      <c r="CR275" s="1">
        <f t="shared" si="204"/>
        <v>2.1761542922277298E-2</v>
      </c>
      <c r="CS275" s="1">
        <f t="shared" si="205"/>
        <v>0.16117665226927402</v>
      </c>
      <c r="CT275" s="1">
        <f t="shared" si="206"/>
        <v>0</v>
      </c>
      <c r="CU275" s="1" t="str">
        <f t="shared" si="207"/>
        <v/>
      </c>
      <c r="CV275" s="1">
        <f t="shared" si="208"/>
        <v>0</v>
      </c>
      <c r="CW275" s="1">
        <f t="shared" si="209"/>
        <v>0.56200508468561161</v>
      </c>
      <c r="CX275" s="1">
        <f t="shared" si="210"/>
        <v>0.83571107712880921</v>
      </c>
      <c r="CY275" s="1">
        <f t="shared" si="211"/>
        <v>0.72926464776353728</v>
      </c>
      <c r="CZ275" s="1">
        <f t="shared" si="212"/>
        <v>4.4768571999278133E-2</v>
      </c>
      <c r="DA275" s="1">
        <f t="shared" si="213"/>
        <v>0.58582733113809426</v>
      </c>
      <c r="DB275" s="1">
        <f t="shared" si="214"/>
        <v>0.50932712122038737</v>
      </c>
      <c r="DC275" s="1">
        <f t="shared" si="215"/>
        <v>1.6681956556188329E-2</v>
      </c>
      <c r="DD275" s="1">
        <f t="shared" si="216"/>
        <v>0.73975422564068882</v>
      </c>
      <c r="DE275" s="1">
        <f t="shared" si="217"/>
        <v>0.24678778589182548</v>
      </c>
      <c r="DF275" s="1">
        <f t="shared" si="218"/>
        <v>0.70649500711861146</v>
      </c>
      <c r="DG275" s="1">
        <f t="shared" si="219"/>
        <v>0</v>
      </c>
      <c r="DH275" s="1">
        <f t="shared" si="220"/>
        <v>0</v>
      </c>
      <c r="DI275" s="1">
        <f t="shared" si="221"/>
        <v>0</v>
      </c>
      <c r="DJ275" s="1">
        <f t="shared" si="222"/>
        <v>0</v>
      </c>
      <c r="DK275" s="1">
        <f t="shared" si="223"/>
        <v>0.60641109589079711</v>
      </c>
      <c r="DL275" s="1">
        <f t="shared" si="224"/>
        <v>0.94070687082985582</v>
      </c>
      <c r="DM275" s="1" t="str">
        <f t="shared" si="225"/>
        <v/>
      </c>
      <c r="DN275" s="1">
        <f t="shared" si="226"/>
        <v>0</v>
      </c>
      <c r="DO275" s="1">
        <f t="shared" si="227"/>
        <v>6.1930928443698309E-3</v>
      </c>
      <c r="DP275" s="1">
        <f t="shared" si="228"/>
        <v>0.18855862199630849</v>
      </c>
      <c r="DQ275" s="1" t="str">
        <f t="shared" si="229"/>
        <v/>
      </c>
      <c r="DR275" s="1">
        <v>3</v>
      </c>
      <c r="DS275" s="1" t="str">
        <f t="shared" si="236"/>
        <v/>
      </c>
      <c r="DT275" t="str">
        <f t="shared" si="237"/>
        <v/>
      </c>
    </row>
    <row r="276" spans="1:124" x14ac:dyDescent="0.45">
      <c r="A276" t="str">
        <f t="shared" si="239"/>
        <v>HET</v>
      </c>
      <c r="B276" t="str">
        <f>VLOOKUP(E276,'EPA_US9RT techs'!$R$26:$S$34,2,FALSE)</f>
        <v>STM</v>
      </c>
      <c r="C276" t="str">
        <f>'Service shares'!A276</f>
        <v>HET</v>
      </c>
      <c r="D276" t="str">
        <f>'Service shares'!B276</f>
        <v>INM</v>
      </c>
      <c r="E276" t="str">
        <f>'Service shares'!C276</f>
        <v>STM</v>
      </c>
      <c r="F276" s="1">
        <f>IFERROR(1/AVERAGEIFS('EPA_US9RT techs'!$I$2:$I$1718,'EPA_US9RT techs'!$J$2:$J$1718,'Service PJ'!$D276,'EPA_US9RT techs'!$K$2:$K$1718,'Service PJ'!$B276,'EPA_US9RT techs'!$L$2:$L$1718,'Service PJ'!$A276,'EPA_US9RT techs'!$C$2:$C$1718,"VDA_FLOP",'EPA_US9RT techs'!$F$2:$F$1718,'Service PJ'!F$1),1/AVERAGEIFS('EPA_US9RT techs'!$I$2:$I$1718,'EPA_US9RT techs'!$K$2:$K$1718,'Service PJ'!$B276,'EPA_US9RT techs'!$L$2:$L$1718,'Service PJ'!$A276,'EPA_US9RT techs'!$C$2:$C$1718,"VDA_FLOP",'EPA_US9RT techs'!$F$2:$F$1718,'Service PJ'!F$1))</f>
        <v>1</v>
      </c>
      <c r="G276" s="1" t="str">
        <f>IFERROR(IFERROR(1/AVERAGEIFS('EPA_US9RT techs'!$I$2:$I$1718,'EPA_US9RT techs'!$J$2:$J$1718,'Service PJ'!$D276,'EPA_US9RT techs'!$K$2:$K$1718,'Service PJ'!$B276,'EPA_US9RT techs'!$L$2:$L$1718,'Service PJ'!$A276,'EPA_US9RT techs'!$C$2:$C$1718,"VDA_FLOP",'EPA_US9RT techs'!$F$2:$F$1718,'Service PJ'!G$1),1/AVERAGEIFS('EPA_US9RT techs'!$I$2:$I$1718,'EPA_US9RT techs'!$K$2:$K$1718,'Service PJ'!$B276,'EPA_US9RT techs'!$L$2:$L$1718,'Service PJ'!$A276,'EPA_US9RT techs'!$C$2:$C$1718,"VDA_FLOP",'EPA_US9RT techs'!$F$2:$F$1718,'Service PJ'!G$1)),"")</f>
        <v/>
      </c>
      <c r="H276" s="1" t="str">
        <f>IFERROR(IFERROR(1/AVERAGEIFS('EPA_US9RT techs'!$I$2:$I$1718,'EPA_US9RT techs'!$J$2:$J$1718,'Service PJ'!$D276,'EPA_US9RT techs'!$K$2:$K$1718,'Service PJ'!$B276,'EPA_US9RT techs'!$L$2:$L$1718,'Service PJ'!$A276,'EPA_US9RT techs'!$C$2:$C$1718,"VDA_FLOP",'EPA_US9RT techs'!$F$2:$F$1718,'Service PJ'!H$1),1/AVERAGEIFS('EPA_US9RT techs'!$I$2:$I$1718,'EPA_US9RT techs'!$K$2:$K$1718,'Service PJ'!$B276,'EPA_US9RT techs'!$L$2:$L$1718,'Service PJ'!$A276,'EPA_US9RT techs'!$C$2:$C$1718,"VDA_FLOP",'EPA_US9RT techs'!$F$2:$F$1718,'Service PJ'!H$1)),"")</f>
        <v/>
      </c>
      <c r="I276" s="1" t="str">
        <f>IFERROR(IFERROR(1/AVERAGEIFS('EPA_US9RT techs'!$I$2:$I$1718,'EPA_US9RT techs'!$J$2:$J$1718,'Service PJ'!$D276,'EPA_US9RT techs'!$K$2:$K$1718,'Service PJ'!$B276,'EPA_US9RT techs'!$L$2:$L$1718,'Service PJ'!$A276,'EPA_US9RT techs'!$C$2:$C$1718,"VDA_FLOP",'EPA_US9RT techs'!$F$2:$F$1718,'Service PJ'!I$1),1/AVERAGEIFS('EPA_US9RT techs'!$I$2:$I$1718,'EPA_US9RT techs'!$K$2:$K$1718,'Service PJ'!$B276,'EPA_US9RT techs'!$L$2:$L$1718,'Service PJ'!$A276,'EPA_US9RT techs'!$C$2:$C$1718,"VDA_FLOP",'EPA_US9RT techs'!$F$2:$F$1718,'Service PJ'!I$1)),"")</f>
        <v/>
      </c>
      <c r="J276" s="1" t="str">
        <f>IFERROR(IFERROR(1/AVERAGEIFS('EPA_US9RT techs'!$I$2:$I$1718,'EPA_US9RT techs'!$J$2:$J$1718,'Service PJ'!$D276,'EPA_US9RT techs'!$K$2:$K$1718,'Service PJ'!$B276,'EPA_US9RT techs'!$L$2:$L$1718,'Service PJ'!$A276,'EPA_US9RT techs'!$C$2:$C$1718,"VDA_FLOP",'EPA_US9RT techs'!$F$2:$F$1718,'Service PJ'!J$1),1/AVERAGEIFS('EPA_US9RT techs'!$I$2:$I$1718,'EPA_US9RT techs'!$K$2:$K$1718,'Service PJ'!$B276,'EPA_US9RT techs'!$L$2:$L$1718,'Service PJ'!$A276,'EPA_US9RT techs'!$C$2:$C$1718,"VDA_FLOP",'EPA_US9RT techs'!$F$2:$F$1718,'Service PJ'!J$1)),"")</f>
        <v/>
      </c>
      <c r="L276" t="str">
        <f>IF(SUM(O276:AR276)=0,"\I: ","")&amp;'Service PJ'!D276&amp;"_"&amp;'Service PJ'!E276&amp;"_"&amp;'Service PJ'!C276</f>
        <v>INM_STM_HET</v>
      </c>
      <c r="M276" t="str">
        <f>"IND"&amp;'Service PJ'!C276</f>
        <v>INDHET</v>
      </c>
      <c r="N276" t="str">
        <f t="shared" si="230"/>
        <v>INM_STM</v>
      </c>
      <c r="O276" s="1">
        <f>'Service shares'!AK276*'Service PJ'!AV276</f>
        <v>0</v>
      </c>
      <c r="P276" s="1">
        <f>'Service shares'!AL276*'Service PJ'!AW276</f>
        <v>0</v>
      </c>
      <c r="Q276" s="1">
        <f>'Service shares'!AM276*'Service PJ'!AX276</f>
        <v>0</v>
      </c>
      <c r="R276" s="1">
        <f>'Service shares'!AN276*'Service PJ'!AY276</f>
        <v>2.1929453568000001</v>
      </c>
      <c r="S276" s="1">
        <f>'Service shares'!AO276*'Service PJ'!AZ276</f>
        <v>0.1190767788</v>
      </c>
      <c r="T276" s="1">
        <f>'Service shares'!AP276*'Service PJ'!BA276</f>
        <v>5.8615200000000001E-5</v>
      </c>
      <c r="U276" s="1">
        <f>'Service shares'!AQ276*'Service PJ'!BB276</f>
        <v>0</v>
      </c>
      <c r="V276" s="14">
        <f>'Service shares'!AR276*'Service PJ'!BC276</f>
        <v>0</v>
      </c>
      <c r="W276" s="1">
        <f>'Service shares'!AS276*'Service PJ'!BD276</f>
        <v>0</v>
      </c>
      <c r="X276" s="1">
        <f>'Service shares'!AT276*'Service PJ'!BE276</f>
        <v>25.186202002800002</v>
      </c>
      <c r="Y276" s="1">
        <f>'Service shares'!AU276*'Service PJ'!BF276</f>
        <v>0.837611208</v>
      </c>
      <c r="Z276" s="1">
        <f>'Service shares'!AV276*'Service PJ'!BG276</f>
        <v>2.1158579951999998</v>
      </c>
      <c r="AA276" s="1">
        <f>'Service shares'!AW276*'Service PJ'!BH276</f>
        <v>0.33419874960000001</v>
      </c>
      <c r="AB276" s="1">
        <f>'Service shares'!AX276*'Service PJ'!BI276</f>
        <v>6.6554335764000001</v>
      </c>
      <c r="AC276" s="1">
        <f>'Service shares'!AY276*'Service PJ'!BJ276</f>
        <v>0.13563138599999999</v>
      </c>
      <c r="AD276" s="1">
        <f>'Service shares'!AZ276*'Service PJ'!BK276</f>
        <v>0.29561320079999998</v>
      </c>
      <c r="AE276" s="1">
        <f>'Service shares'!BA276*'Service PJ'!BL276</f>
        <v>5.4450422567999999</v>
      </c>
      <c r="AF276" s="1">
        <f>'Service shares'!BB276*'Service PJ'!BM276</f>
        <v>0.43840401480000002</v>
      </c>
      <c r="AG276" s="1">
        <f>'Service shares'!BC276*'Service PJ'!BN276</f>
        <v>0.88899999119999995</v>
      </c>
      <c r="AH276" s="1">
        <f>'Service shares'!BD276*'Service PJ'!BO276</f>
        <v>0</v>
      </c>
      <c r="AI276" s="1">
        <f>'Service shares'!BE276*'Service PJ'!BP276</f>
        <v>0</v>
      </c>
      <c r="AJ276" s="1">
        <f>'Service shares'!BF276*'Service PJ'!BQ276</f>
        <v>0</v>
      </c>
      <c r="AK276" s="1">
        <f>'Service shares'!BG276*'Service PJ'!BR276</f>
        <v>0</v>
      </c>
      <c r="AL276" s="1">
        <f>'Service shares'!BH276*'Service PJ'!BS276</f>
        <v>3.59981064E-2</v>
      </c>
      <c r="AM276" s="1">
        <f>'Service shares'!BI276*'Service PJ'!BT276</f>
        <v>88.621254536400002</v>
      </c>
      <c r="AN276" s="1">
        <f>'Service shares'!BJ276*'Service PJ'!BU276</f>
        <v>0</v>
      </c>
      <c r="AO276" s="1">
        <f>'Service shares'!BK276*'Service PJ'!BV276</f>
        <v>0</v>
      </c>
      <c r="AP276" s="1">
        <f>'Service shares'!BL276*'Service PJ'!BW276</f>
        <v>0</v>
      </c>
      <c r="AQ276" s="1">
        <f>'Service shares'!BM276*'Service PJ'!BX276</f>
        <v>0.1492426728</v>
      </c>
      <c r="AR276" s="1">
        <f>'Service shares'!BN276*'Service PJ'!BY276</f>
        <v>0</v>
      </c>
      <c r="AS276" s="2">
        <v>0</v>
      </c>
      <c r="AU276" t="str">
        <f t="shared" si="199"/>
        <v>INM_STM_HET</v>
      </c>
      <c r="AV276" s="1">
        <f t="shared" ref="AV276:BJ280" si="241">IF($G276="",$F276,$G276)</f>
        <v>1</v>
      </c>
      <c r="AW276" s="1">
        <f t="shared" si="241"/>
        <v>1</v>
      </c>
      <c r="AX276" s="1">
        <f t="shared" si="241"/>
        <v>1</v>
      </c>
      <c r="AY276" s="1">
        <f t="shared" si="241"/>
        <v>1</v>
      </c>
      <c r="AZ276" s="1">
        <f t="shared" si="241"/>
        <v>1</v>
      </c>
      <c r="BA276" s="1">
        <f t="shared" si="241"/>
        <v>1</v>
      </c>
      <c r="BB276" s="1">
        <f t="shared" si="241"/>
        <v>1</v>
      </c>
      <c r="BC276" s="1">
        <f t="shared" si="241"/>
        <v>1</v>
      </c>
      <c r="BD276" s="1">
        <f t="shared" si="241"/>
        <v>1</v>
      </c>
      <c r="BE276" s="1">
        <f t="shared" si="241"/>
        <v>1</v>
      </c>
      <c r="BF276" s="1">
        <f t="shared" si="241"/>
        <v>1</v>
      </c>
      <c r="BG276" s="1">
        <f t="shared" si="241"/>
        <v>1</v>
      </c>
      <c r="BH276" s="1">
        <f t="shared" si="241"/>
        <v>1</v>
      </c>
      <c r="BI276" s="1">
        <f t="shared" si="241"/>
        <v>1</v>
      </c>
      <c r="BJ276" s="1">
        <f t="shared" si="241"/>
        <v>1</v>
      </c>
      <c r="BK276" s="1">
        <f t="shared" si="240"/>
        <v>1</v>
      </c>
      <c r="BL276" s="1">
        <f t="shared" si="193"/>
        <v>1</v>
      </c>
      <c r="BM276" s="1">
        <f t="shared" si="238"/>
        <v>1</v>
      </c>
      <c r="BN276" s="1">
        <f t="shared" si="238"/>
        <v>1</v>
      </c>
      <c r="BO276" s="1">
        <f t="shared" si="238"/>
        <v>1</v>
      </c>
      <c r="BP276" s="1">
        <f t="shared" si="238"/>
        <v>1</v>
      </c>
      <c r="BQ276" s="1">
        <f t="shared" si="238"/>
        <v>1</v>
      </c>
      <c r="BR276" s="1">
        <f t="shared" si="238"/>
        <v>1</v>
      </c>
      <c r="BS276" s="1">
        <f t="shared" si="238"/>
        <v>1</v>
      </c>
      <c r="BT276" s="1">
        <f t="shared" si="238"/>
        <v>1</v>
      </c>
      <c r="BU276" s="1">
        <f t="shared" si="238"/>
        <v>1</v>
      </c>
      <c r="BV276" s="1">
        <f t="shared" si="238"/>
        <v>1</v>
      </c>
      <c r="BW276" s="1">
        <f t="shared" si="238"/>
        <v>1</v>
      </c>
      <c r="BX276" s="1">
        <f t="shared" si="238"/>
        <v>1</v>
      </c>
      <c r="BY276" s="1">
        <f t="shared" si="238"/>
        <v>1</v>
      </c>
      <c r="CC276" t="str">
        <f t="shared" si="232"/>
        <v>PRE</v>
      </c>
      <c r="CD276" t="str">
        <f t="shared" si="233"/>
        <v>INM_STM_HET</v>
      </c>
      <c r="CE276" t="str">
        <f>VLOOKUP(D276,'IND Balance'!$AM$5:$AN$21,2,FALSE)&amp;" - "&amp;VLOOKUP(E276,'MECS_Table 5.4'!$AF$18:$AG$30,2,FALSE)&amp;" - "&amp;VLOOKUP('Service PJ'!M276,'IND Balance'!$AM$22:$AN$32,2,FALSE)</f>
        <v>Non-metals - Steam - Heat</v>
      </c>
      <c r="CF276" t="s">
        <v>109</v>
      </c>
      <c r="CG276" t="s">
        <v>110</v>
      </c>
      <c r="CL276" t="str">
        <f t="shared" si="234"/>
        <v>INM_STM_HET</v>
      </c>
      <c r="CM276" t="str">
        <f t="shared" si="235"/>
        <v>INM_STM</v>
      </c>
      <c r="CN276" s="1">
        <f t="shared" si="200"/>
        <v>0</v>
      </c>
      <c r="CO276" s="1">
        <f t="shared" si="201"/>
        <v>0</v>
      </c>
      <c r="CP276" s="1">
        <f t="shared" si="202"/>
        <v>0</v>
      </c>
      <c r="CQ276" s="1">
        <f t="shared" si="203"/>
        <v>0.85682674550699478</v>
      </c>
      <c r="CR276" s="1">
        <f t="shared" si="204"/>
        <v>0.28276004675092975</v>
      </c>
      <c r="CS276" s="1">
        <f t="shared" si="205"/>
        <v>2.1963513987634979E-4</v>
      </c>
      <c r="CT276" s="1">
        <f t="shared" si="206"/>
        <v>0</v>
      </c>
      <c r="CU276" s="1">
        <f t="shared" si="207"/>
        <v>0</v>
      </c>
      <c r="CV276" s="1">
        <f t="shared" si="208"/>
        <v>0</v>
      </c>
      <c r="CW276" s="1">
        <f t="shared" si="209"/>
        <v>0.88678696787295519</v>
      </c>
      <c r="CX276" s="1">
        <f t="shared" si="210"/>
        <v>0.93939787706955402</v>
      </c>
      <c r="CY276" s="1">
        <f t="shared" si="211"/>
        <v>0.8154022607915129</v>
      </c>
      <c r="CZ276" s="1">
        <f t="shared" si="212"/>
        <v>0.60839681230104481</v>
      </c>
      <c r="DA276" s="1">
        <f t="shared" si="213"/>
        <v>0.93009141967438136</v>
      </c>
      <c r="DB276" s="1">
        <f t="shared" si="214"/>
        <v>0.40375859760691657</v>
      </c>
      <c r="DC276" s="1">
        <f t="shared" si="215"/>
        <v>0.37677340414220145</v>
      </c>
      <c r="DD276" s="1">
        <f t="shared" si="216"/>
        <v>0.90416688682777024</v>
      </c>
      <c r="DE276" s="1">
        <f t="shared" si="217"/>
        <v>0.55022976911438948</v>
      </c>
      <c r="DF276" s="1">
        <f t="shared" si="218"/>
        <v>0.6206003960382932</v>
      </c>
      <c r="DG276" s="1" t="str">
        <f t="shared" si="219"/>
        <v/>
      </c>
      <c r="DH276" s="1">
        <f t="shared" si="220"/>
        <v>0</v>
      </c>
      <c r="DI276" s="1">
        <f t="shared" si="221"/>
        <v>0</v>
      </c>
      <c r="DJ276" s="1">
        <f t="shared" si="222"/>
        <v>0</v>
      </c>
      <c r="DK276" s="1">
        <f t="shared" si="223"/>
        <v>0.76244517618955732</v>
      </c>
      <c r="DL276" s="1">
        <f t="shared" si="224"/>
        <v>0.97126114790450069</v>
      </c>
      <c r="DM276" s="1" t="str">
        <f t="shared" si="225"/>
        <v/>
      </c>
      <c r="DN276" s="1">
        <f t="shared" si="226"/>
        <v>0</v>
      </c>
      <c r="DO276" s="1">
        <f t="shared" si="227"/>
        <v>0</v>
      </c>
      <c r="DP276" s="1">
        <f t="shared" si="228"/>
        <v>6.8464165780685524E-2</v>
      </c>
      <c r="DQ276" s="1" t="str">
        <f t="shared" si="229"/>
        <v/>
      </c>
      <c r="DR276" s="1">
        <v>3</v>
      </c>
      <c r="DS276" s="1" t="str">
        <f t="shared" si="236"/>
        <v/>
      </c>
      <c r="DT276" t="str">
        <f t="shared" si="237"/>
        <v/>
      </c>
    </row>
    <row r="277" spans="1:124" x14ac:dyDescent="0.45">
      <c r="A277" t="str">
        <f t="shared" si="239"/>
        <v>HET</v>
      </c>
      <c r="B277" t="str">
        <f>VLOOKUP(E277,'EPA_US9RT techs'!$R$26:$S$34,2,FALSE)</f>
        <v>STM</v>
      </c>
      <c r="C277" t="str">
        <f>'Service shares'!A277</f>
        <v>HET</v>
      </c>
      <c r="D277" t="str">
        <f>'Service shares'!B277</f>
        <v>ILP</v>
      </c>
      <c r="E277" t="str">
        <f>'Service shares'!C277</f>
        <v>STM</v>
      </c>
      <c r="F277" s="1">
        <f>IFERROR(1/AVERAGEIFS('EPA_US9RT techs'!$I$2:$I$1718,'EPA_US9RT techs'!$J$2:$J$1718,'Service PJ'!$D277,'EPA_US9RT techs'!$K$2:$K$1718,'Service PJ'!$B277,'EPA_US9RT techs'!$L$2:$L$1718,'Service PJ'!$A277,'EPA_US9RT techs'!$C$2:$C$1718,"VDA_FLOP",'EPA_US9RT techs'!$F$2:$F$1718,'Service PJ'!F$1),1/AVERAGEIFS('EPA_US9RT techs'!$I$2:$I$1718,'EPA_US9RT techs'!$K$2:$K$1718,'Service PJ'!$B277,'EPA_US9RT techs'!$L$2:$L$1718,'Service PJ'!$A277,'EPA_US9RT techs'!$C$2:$C$1718,"VDA_FLOP",'EPA_US9RT techs'!$F$2:$F$1718,'Service PJ'!F$1))</f>
        <v>1</v>
      </c>
      <c r="G277" s="1" t="str">
        <f>IFERROR(IFERROR(1/AVERAGEIFS('EPA_US9RT techs'!$I$2:$I$1718,'EPA_US9RT techs'!$J$2:$J$1718,'Service PJ'!$D277,'EPA_US9RT techs'!$K$2:$K$1718,'Service PJ'!$B277,'EPA_US9RT techs'!$L$2:$L$1718,'Service PJ'!$A277,'EPA_US9RT techs'!$C$2:$C$1718,"VDA_FLOP",'EPA_US9RT techs'!$F$2:$F$1718,'Service PJ'!G$1),1/AVERAGEIFS('EPA_US9RT techs'!$I$2:$I$1718,'EPA_US9RT techs'!$K$2:$K$1718,'Service PJ'!$B277,'EPA_US9RT techs'!$L$2:$L$1718,'Service PJ'!$A277,'EPA_US9RT techs'!$C$2:$C$1718,"VDA_FLOP",'EPA_US9RT techs'!$F$2:$F$1718,'Service PJ'!G$1)),"")</f>
        <v/>
      </c>
      <c r="H277" s="1" t="str">
        <f>IFERROR(IFERROR(1/AVERAGEIFS('EPA_US9RT techs'!$I$2:$I$1718,'EPA_US9RT techs'!$J$2:$J$1718,'Service PJ'!$D277,'EPA_US9RT techs'!$K$2:$K$1718,'Service PJ'!$B277,'EPA_US9RT techs'!$L$2:$L$1718,'Service PJ'!$A277,'EPA_US9RT techs'!$C$2:$C$1718,"VDA_FLOP",'EPA_US9RT techs'!$F$2:$F$1718,'Service PJ'!H$1),1/AVERAGEIFS('EPA_US9RT techs'!$I$2:$I$1718,'EPA_US9RT techs'!$K$2:$K$1718,'Service PJ'!$B277,'EPA_US9RT techs'!$L$2:$L$1718,'Service PJ'!$A277,'EPA_US9RT techs'!$C$2:$C$1718,"VDA_FLOP",'EPA_US9RT techs'!$F$2:$F$1718,'Service PJ'!H$1)),"")</f>
        <v/>
      </c>
      <c r="I277" s="1" t="str">
        <f>IFERROR(IFERROR(1/AVERAGEIFS('EPA_US9RT techs'!$I$2:$I$1718,'EPA_US9RT techs'!$J$2:$J$1718,'Service PJ'!$D277,'EPA_US9RT techs'!$K$2:$K$1718,'Service PJ'!$B277,'EPA_US9RT techs'!$L$2:$L$1718,'Service PJ'!$A277,'EPA_US9RT techs'!$C$2:$C$1718,"VDA_FLOP",'EPA_US9RT techs'!$F$2:$F$1718,'Service PJ'!I$1),1/AVERAGEIFS('EPA_US9RT techs'!$I$2:$I$1718,'EPA_US9RT techs'!$K$2:$K$1718,'Service PJ'!$B277,'EPA_US9RT techs'!$L$2:$L$1718,'Service PJ'!$A277,'EPA_US9RT techs'!$C$2:$C$1718,"VDA_FLOP",'EPA_US9RT techs'!$F$2:$F$1718,'Service PJ'!I$1)),"")</f>
        <v/>
      </c>
      <c r="J277" s="1" t="str">
        <f>IFERROR(IFERROR(1/AVERAGEIFS('EPA_US9RT techs'!$I$2:$I$1718,'EPA_US9RT techs'!$J$2:$J$1718,'Service PJ'!$D277,'EPA_US9RT techs'!$K$2:$K$1718,'Service PJ'!$B277,'EPA_US9RT techs'!$L$2:$L$1718,'Service PJ'!$A277,'EPA_US9RT techs'!$C$2:$C$1718,"VDA_FLOP",'EPA_US9RT techs'!$F$2:$F$1718,'Service PJ'!J$1),1/AVERAGEIFS('EPA_US9RT techs'!$I$2:$I$1718,'EPA_US9RT techs'!$K$2:$K$1718,'Service PJ'!$B277,'EPA_US9RT techs'!$L$2:$L$1718,'Service PJ'!$A277,'EPA_US9RT techs'!$C$2:$C$1718,"VDA_FLOP",'EPA_US9RT techs'!$F$2:$F$1718,'Service PJ'!J$1)),"")</f>
        <v/>
      </c>
      <c r="L277" t="str">
        <f>IF(SUM(O277:AR277)=0,"\I: ","")&amp;'Service PJ'!D277&amp;"_"&amp;'Service PJ'!E277&amp;"_"&amp;'Service PJ'!C277</f>
        <v>ILP_STM_HET</v>
      </c>
      <c r="M277" t="str">
        <f>"IND"&amp;'Service PJ'!C277</f>
        <v>INDHET</v>
      </c>
      <c r="N277" t="str">
        <f t="shared" si="230"/>
        <v>ILP_STM</v>
      </c>
      <c r="O277" s="1">
        <f>'Service shares'!AK277*'Service PJ'!AV277</f>
        <v>0</v>
      </c>
      <c r="P277" s="1">
        <f>'Service shares'!AL277*'Service PJ'!AW277</f>
        <v>0</v>
      </c>
      <c r="Q277" s="1">
        <f>'Service shares'!AM277*'Service PJ'!AX277</f>
        <v>0</v>
      </c>
      <c r="R277" s="1">
        <f>'Service shares'!AN277*'Service PJ'!AY277</f>
        <v>0.72604973520000005</v>
      </c>
      <c r="S277" s="1">
        <f>'Service shares'!AO277*'Service PJ'!AZ277</f>
        <v>11.3157104148</v>
      </c>
      <c r="T277" s="1">
        <f>'Service shares'!AP277*'Service PJ'!BA277</f>
        <v>0.231969654</v>
      </c>
      <c r="U277" s="1">
        <f>'Service shares'!AQ277*'Service PJ'!BB277</f>
        <v>0</v>
      </c>
      <c r="V277" s="14">
        <f>'Service shares'!AR277*'Service PJ'!BC277</f>
        <v>0</v>
      </c>
      <c r="W277" s="1">
        <f>'Service shares'!AS277*'Service PJ'!BD277</f>
        <v>4.6140001379999998</v>
      </c>
      <c r="X277" s="1">
        <f>'Service shares'!AT277*'Service PJ'!BE277</f>
        <v>219.04849837800001</v>
      </c>
      <c r="Y277" s="1">
        <f>'Service shares'!AU277*'Service PJ'!BF277</f>
        <v>13.068099741599999</v>
      </c>
      <c r="Z277" s="1">
        <f>'Service shares'!AV277*'Service PJ'!BG277</f>
        <v>5.9627693843999996</v>
      </c>
      <c r="AA277" s="1">
        <f>'Service shares'!AW277*'Service PJ'!BH277</f>
        <v>2.9553867575999999</v>
      </c>
      <c r="AB277" s="1">
        <f>'Service shares'!AX277*'Service PJ'!BI277</f>
        <v>27.561549488400001</v>
      </c>
      <c r="AC277" s="1">
        <f>'Service shares'!AY277*'Service PJ'!BJ277</f>
        <v>1.08940536</v>
      </c>
      <c r="AD277" s="1">
        <f>'Service shares'!AZ277*'Service PJ'!BK277</f>
        <v>3.4624584791999999</v>
      </c>
      <c r="AE277" s="1">
        <f>'Service shares'!BA277*'Service PJ'!BL277</f>
        <v>15.2813510784</v>
      </c>
      <c r="AF277" s="1">
        <f>'Service shares'!BB277*'Service PJ'!BM277</f>
        <v>11.042785483199999</v>
      </c>
      <c r="AG277" s="1">
        <f>'Service shares'!BC277*'Service PJ'!BN277</f>
        <v>26.801000521199999</v>
      </c>
      <c r="AH277" s="1">
        <f>'Service shares'!BD277*'Service PJ'!BO277</f>
        <v>0</v>
      </c>
      <c r="AI277" s="1">
        <f>'Service shares'!BE277*'Service PJ'!BP277</f>
        <v>0</v>
      </c>
      <c r="AJ277" s="1">
        <f>'Service shares'!BF277*'Service PJ'!BQ277</f>
        <v>0</v>
      </c>
      <c r="AK277" s="1">
        <f>'Service shares'!BG277*'Service PJ'!BR277</f>
        <v>0</v>
      </c>
      <c r="AL277" s="1">
        <f>'Service shares'!BH277*'Service PJ'!BS277</f>
        <v>9.9980784000000007E-3</v>
      </c>
      <c r="AM277" s="1">
        <f>'Service shares'!BI277*'Service PJ'!BT277</f>
        <v>176.7011474592</v>
      </c>
      <c r="AN277" s="1">
        <f>'Service shares'!BJ277*'Service PJ'!BU277</f>
        <v>0</v>
      </c>
      <c r="AO277" s="1">
        <f>'Service shares'!BK277*'Service PJ'!BV277</f>
        <v>0</v>
      </c>
      <c r="AP277" s="1">
        <f>'Service shares'!BL277*'Service PJ'!BW277</f>
        <v>6.5104739999999996E-3</v>
      </c>
      <c r="AQ277" s="1">
        <f>'Service shares'!BM277*'Service PJ'!BX277</f>
        <v>18.550358463599999</v>
      </c>
      <c r="AR277" s="1">
        <f>'Service shares'!BN277*'Service PJ'!BY277</f>
        <v>0</v>
      </c>
      <c r="AS277" s="2">
        <v>0</v>
      </c>
      <c r="AU277" t="str">
        <f t="shared" si="199"/>
        <v>ILP_STM_HET</v>
      </c>
      <c r="AV277" s="1">
        <f t="shared" si="241"/>
        <v>1</v>
      </c>
      <c r="AW277" s="1">
        <f t="shared" si="241"/>
        <v>1</v>
      </c>
      <c r="AX277" s="1">
        <f t="shared" si="241"/>
        <v>1</v>
      </c>
      <c r="AY277" s="1">
        <f t="shared" si="241"/>
        <v>1</v>
      </c>
      <c r="AZ277" s="1">
        <f t="shared" si="241"/>
        <v>1</v>
      </c>
      <c r="BA277" s="1">
        <f t="shared" si="241"/>
        <v>1</v>
      </c>
      <c r="BB277" s="1">
        <f t="shared" si="241"/>
        <v>1</v>
      </c>
      <c r="BC277" s="1">
        <f t="shared" si="241"/>
        <v>1</v>
      </c>
      <c r="BD277" s="1">
        <f t="shared" si="241"/>
        <v>1</v>
      </c>
      <c r="BE277" s="1">
        <f t="shared" si="241"/>
        <v>1</v>
      </c>
      <c r="BF277" s="1">
        <f t="shared" si="241"/>
        <v>1</v>
      </c>
      <c r="BG277" s="1">
        <f t="shared" si="241"/>
        <v>1</v>
      </c>
      <c r="BH277" s="1">
        <f t="shared" si="241"/>
        <v>1</v>
      </c>
      <c r="BI277" s="1">
        <f t="shared" si="241"/>
        <v>1</v>
      </c>
      <c r="BJ277" s="1">
        <f t="shared" si="241"/>
        <v>1</v>
      </c>
      <c r="BK277" s="1">
        <f t="shared" si="240"/>
        <v>1</v>
      </c>
      <c r="BL277" s="1">
        <f t="shared" si="193"/>
        <v>1</v>
      </c>
      <c r="BM277" s="1">
        <f t="shared" ref="BM277:BY278" si="242">IF($G277="",$F277,$G277)</f>
        <v>1</v>
      </c>
      <c r="BN277" s="1">
        <f t="shared" si="242"/>
        <v>1</v>
      </c>
      <c r="BO277" s="1">
        <f t="shared" si="242"/>
        <v>1</v>
      </c>
      <c r="BP277" s="1">
        <f t="shared" si="242"/>
        <v>1</v>
      </c>
      <c r="BQ277" s="1">
        <f t="shared" si="242"/>
        <v>1</v>
      </c>
      <c r="BR277" s="1">
        <f t="shared" si="242"/>
        <v>1</v>
      </c>
      <c r="BS277" s="1">
        <f t="shared" si="242"/>
        <v>1</v>
      </c>
      <c r="BT277" s="1">
        <f t="shared" si="242"/>
        <v>1</v>
      </c>
      <c r="BU277" s="1">
        <f t="shared" si="242"/>
        <v>1</v>
      </c>
      <c r="BV277" s="1">
        <f t="shared" si="242"/>
        <v>1</v>
      </c>
      <c r="BW277" s="1">
        <f t="shared" si="242"/>
        <v>1</v>
      </c>
      <c r="BX277" s="1">
        <f t="shared" si="242"/>
        <v>1</v>
      </c>
      <c r="BY277" s="1">
        <f t="shared" si="242"/>
        <v>1</v>
      </c>
      <c r="CC277" t="str">
        <f t="shared" si="232"/>
        <v>PRE</v>
      </c>
      <c r="CD277" t="str">
        <f t="shared" si="233"/>
        <v>ILP_STM_HET</v>
      </c>
      <c r="CE277" t="str">
        <f>VLOOKUP(D277,'IND Balance'!$AM$5:$AN$21,2,FALSE)&amp;" - "&amp;VLOOKUP(E277,'MECS_Table 5.4'!$AF$18:$AG$30,2,FALSE)&amp;" - "&amp;VLOOKUP('Service PJ'!M277,'IND Balance'!$AM$22:$AN$32,2,FALSE)</f>
        <v>Pulp and Paper - Steam - Heat</v>
      </c>
      <c r="CF277" t="s">
        <v>109</v>
      </c>
      <c r="CG277" t="s">
        <v>110</v>
      </c>
      <c r="CL277" t="str">
        <f t="shared" si="234"/>
        <v>ILP_STM_HET</v>
      </c>
      <c r="CM277" t="str">
        <f t="shared" si="235"/>
        <v>ILP_STM</v>
      </c>
      <c r="CN277" s="1">
        <f t="shared" si="200"/>
        <v>0</v>
      </c>
      <c r="CO277" s="1">
        <f t="shared" si="201"/>
        <v>0</v>
      </c>
      <c r="CP277" s="1">
        <f t="shared" si="202"/>
        <v>0</v>
      </c>
      <c r="CQ277" s="1">
        <f t="shared" si="203"/>
        <v>0.54525753476513361</v>
      </c>
      <c r="CR277" s="1">
        <f t="shared" si="204"/>
        <v>0.10039753836069312</v>
      </c>
      <c r="CS277" s="1">
        <f t="shared" si="205"/>
        <v>4.3256804020591136E-3</v>
      </c>
      <c r="CT277" s="1">
        <f t="shared" si="206"/>
        <v>0</v>
      </c>
      <c r="CU277" s="1">
        <f t="shared" si="207"/>
        <v>0</v>
      </c>
      <c r="CV277" s="1">
        <f t="shared" si="208"/>
        <v>4.3748969387988564E-2</v>
      </c>
      <c r="CW277" s="1">
        <f t="shared" si="209"/>
        <v>0.68560110484300452</v>
      </c>
      <c r="CX277" s="1">
        <f t="shared" si="210"/>
        <v>8.0922419307000851E-2</v>
      </c>
      <c r="CY277" s="1">
        <f t="shared" si="211"/>
        <v>9.3161192904759188E-2</v>
      </c>
      <c r="CZ277" s="1">
        <f t="shared" si="212"/>
        <v>0.2253980137812743</v>
      </c>
      <c r="DA277" s="1">
        <f t="shared" si="213"/>
        <v>0.77848444309698428</v>
      </c>
      <c r="DB277" s="1">
        <f t="shared" si="214"/>
        <v>0.12186739826807967</v>
      </c>
      <c r="DC277" s="1">
        <f t="shared" si="215"/>
        <v>9.0666850267692875E-2</v>
      </c>
      <c r="DD277" s="1">
        <f t="shared" si="216"/>
        <v>0.60000488548561026</v>
      </c>
      <c r="DE277" s="1">
        <f t="shared" si="217"/>
        <v>0.36427435824666909</v>
      </c>
      <c r="DF277" s="1">
        <f t="shared" si="218"/>
        <v>0.40332219403217295</v>
      </c>
      <c r="DG277" s="1">
        <f t="shared" si="219"/>
        <v>0</v>
      </c>
      <c r="DH277" s="1">
        <f t="shared" si="220"/>
        <v>0</v>
      </c>
      <c r="DI277" s="1">
        <f t="shared" si="221"/>
        <v>0</v>
      </c>
      <c r="DJ277" s="1">
        <f t="shared" si="222"/>
        <v>0</v>
      </c>
      <c r="DK277" s="1">
        <f t="shared" si="223"/>
        <v>3.77737067844986E-3</v>
      </c>
      <c r="DL277" s="1">
        <f t="shared" si="224"/>
        <v>0.90553267960019923</v>
      </c>
      <c r="DM277" s="1" t="str">
        <f t="shared" si="225"/>
        <v/>
      </c>
      <c r="DN277" s="1">
        <f t="shared" si="226"/>
        <v>0</v>
      </c>
      <c r="DO277" s="1">
        <f t="shared" si="227"/>
        <v>5.0224484931520453E-4</v>
      </c>
      <c r="DP277" s="1">
        <f t="shared" si="228"/>
        <v>3.0919048390283296E-2</v>
      </c>
      <c r="DQ277" s="1" t="str">
        <f t="shared" si="229"/>
        <v/>
      </c>
      <c r="DR277" s="1">
        <v>3</v>
      </c>
      <c r="DS277" s="1" t="str">
        <f t="shared" si="236"/>
        <v/>
      </c>
      <c r="DT277" t="str">
        <f t="shared" si="237"/>
        <v/>
      </c>
    </row>
    <row r="278" spans="1:124" x14ac:dyDescent="0.45">
      <c r="A278" t="str">
        <f t="shared" si="239"/>
        <v>HET</v>
      </c>
      <c r="B278" t="str">
        <f>VLOOKUP(E278,'EPA_US9RT techs'!$R$26:$S$34,2,FALSE)</f>
        <v>STM</v>
      </c>
      <c r="C278" t="str">
        <f>'Service shares'!A278</f>
        <v>HET</v>
      </c>
      <c r="D278" t="str">
        <f>'Service shares'!B278</f>
        <v>IMC</v>
      </c>
      <c r="E278" t="str">
        <f>'Service shares'!C278</f>
        <v>STM</v>
      </c>
      <c r="F278" s="1">
        <f>IFERROR(1/AVERAGEIFS('EPA_US9RT techs'!$I$2:$I$1718,'EPA_US9RT techs'!$J$2:$J$1718,'Service PJ'!$D278,'EPA_US9RT techs'!$K$2:$K$1718,'Service PJ'!$B278,'EPA_US9RT techs'!$L$2:$L$1718,'Service PJ'!$A278,'EPA_US9RT techs'!$C$2:$C$1718,"VDA_FLOP",'EPA_US9RT techs'!$F$2:$F$1718,'Service PJ'!F$1),1/AVERAGEIFS('EPA_US9RT techs'!$I$2:$I$1718,'EPA_US9RT techs'!$K$2:$K$1718,'Service PJ'!$B278,'EPA_US9RT techs'!$L$2:$L$1718,'Service PJ'!$A278,'EPA_US9RT techs'!$C$2:$C$1718,"VDA_FLOP",'EPA_US9RT techs'!$F$2:$F$1718,'Service PJ'!F$1))</f>
        <v>1</v>
      </c>
      <c r="G278" s="1" t="str">
        <f>IFERROR(IFERROR(1/AVERAGEIFS('EPA_US9RT techs'!$I$2:$I$1718,'EPA_US9RT techs'!$J$2:$J$1718,'Service PJ'!$D278,'EPA_US9RT techs'!$K$2:$K$1718,'Service PJ'!$B278,'EPA_US9RT techs'!$L$2:$L$1718,'Service PJ'!$A278,'EPA_US9RT techs'!$C$2:$C$1718,"VDA_FLOP",'EPA_US9RT techs'!$F$2:$F$1718,'Service PJ'!G$1),1/AVERAGEIFS('EPA_US9RT techs'!$I$2:$I$1718,'EPA_US9RT techs'!$K$2:$K$1718,'Service PJ'!$B278,'EPA_US9RT techs'!$L$2:$L$1718,'Service PJ'!$A278,'EPA_US9RT techs'!$C$2:$C$1718,"VDA_FLOP",'EPA_US9RT techs'!$F$2:$F$1718,'Service PJ'!G$1)),"")</f>
        <v/>
      </c>
      <c r="H278" s="1" t="str">
        <f>IFERROR(IFERROR(1/AVERAGEIFS('EPA_US9RT techs'!$I$2:$I$1718,'EPA_US9RT techs'!$J$2:$J$1718,'Service PJ'!$D278,'EPA_US9RT techs'!$K$2:$K$1718,'Service PJ'!$B278,'EPA_US9RT techs'!$L$2:$L$1718,'Service PJ'!$A278,'EPA_US9RT techs'!$C$2:$C$1718,"VDA_FLOP",'EPA_US9RT techs'!$F$2:$F$1718,'Service PJ'!H$1),1/AVERAGEIFS('EPA_US9RT techs'!$I$2:$I$1718,'EPA_US9RT techs'!$K$2:$K$1718,'Service PJ'!$B278,'EPA_US9RT techs'!$L$2:$L$1718,'Service PJ'!$A278,'EPA_US9RT techs'!$C$2:$C$1718,"VDA_FLOP",'EPA_US9RT techs'!$F$2:$F$1718,'Service PJ'!H$1)),"")</f>
        <v/>
      </c>
      <c r="I278" s="1" t="str">
        <f>IFERROR(IFERROR(1/AVERAGEIFS('EPA_US9RT techs'!$I$2:$I$1718,'EPA_US9RT techs'!$J$2:$J$1718,'Service PJ'!$D278,'EPA_US9RT techs'!$K$2:$K$1718,'Service PJ'!$B278,'EPA_US9RT techs'!$L$2:$L$1718,'Service PJ'!$A278,'EPA_US9RT techs'!$C$2:$C$1718,"VDA_FLOP",'EPA_US9RT techs'!$F$2:$F$1718,'Service PJ'!I$1),1/AVERAGEIFS('EPA_US9RT techs'!$I$2:$I$1718,'EPA_US9RT techs'!$K$2:$K$1718,'Service PJ'!$B278,'EPA_US9RT techs'!$L$2:$L$1718,'Service PJ'!$A278,'EPA_US9RT techs'!$C$2:$C$1718,"VDA_FLOP",'EPA_US9RT techs'!$F$2:$F$1718,'Service PJ'!I$1)),"")</f>
        <v/>
      </c>
      <c r="J278" s="1" t="str">
        <f>IFERROR(IFERROR(1/AVERAGEIFS('EPA_US9RT techs'!$I$2:$I$1718,'EPA_US9RT techs'!$J$2:$J$1718,'Service PJ'!$D278,'EPA_US9RT techs'!$K$2:$K$1718,'Service PJ'!$B278,'EPA_US9RT techs'!$L$2:$L$1718,'Service PJ'!$A278,'EPA_US9RT techs'!$C$2:$C$1718,"VDA_FLOP",'EPA_US9RT techs'!$F$2:$F$1718,'Service PJ'!J$1),1/AVERAGEIFS('EPA_US9RT techs'!$I$2:$I$1718,'EPA_US9RT techs'!$K$2:$K$1718,'Service PJ'!$B278,'EPA_US9RT techs'!$L$2:$L$1718,'Service PJ'!$A278,'EPA_US9RT techs'!$C$2:$C$1718,"VDA_FLOP",'EPA_US9RT techs'!$F$2:$F$1718,'Service PJ'!J$1)),"")</f>
        <v/>
      </c>
      <c r="L278" t="str">
        <f>IF(SUM(O278:AR278)=0,"\I: ","")&amp;'Service PJ'!D278&amp;"_"&amp;'Service PJ'!E278&amp;"_"&amp;'Service PJ'!C278</f>
        <v>IMC_STM_HET</v>
      </c>
      <c r="M278" t="str">
        <f>"IND"&amp;'Service PJ'!C278</f>
        <v>INDHET</v>
      </c>
      <c r="N278" t="str">
        <f t="shared" si="230"/>
        <v>IMC_STM</v>
      </c>
      <c r="O278" s="1">
        <f>'Service shares'!AK278*'Service PJ'!AV278</f>
        <v>0</v>
      </c>
      <c r="P278" s="1">
        <f>'Service shares'!AL278*'Service PJ'!AW278</f>
        <v>0</v>
      </c>
      <c r="Q278" s="1">
        <f>'Service shares'!AM278*'Service PJ'!AX278</f>
        <v>0</v>
      </c>
      <c r="R278" s="1">
        <f>'Service shares'!AN278*'Service PJ'!AY278</f>
        <v>29.1704488056</v>
      </c>
      <c r="S278" s="1">
        <f>'Service shares'!AO278*'Service PJ'!AZ278</f>
        <v>0</v>
      </c>
      <c r="T278" s="1">
        <f>'Service shares'!AP278*'Service PJ'!BA278</f>
        <v>0</v>
      </c>
      <c r="U278" s="1">
        <f>'Service shares'!AQ278*'Service PJ'!BB278</f>
        <v>0</v>
      </c>
      <c r="V278" s="14">
        <f>'Service shares'!AR278*'Service PJ'!BC278</f>
        <v>0</v>
      </c>
      <c r="W278" s="1">
        <f>'Service shares'!AS278*'Service PJ'!BD278</f>
        <v>3.3000357600000002E-2</v>
      </c>
      <c r="X278" s="1">
        <f>'Service shares'!AT278*'Service PJ'!BE278</f>
        <v>49.881099772799999</v>
      </c>
      <c r="Y278" s="1">
        <f>'Service shares'!AU278*'Service PJ'!BF278</f>
        <v>0.2269203732</v>
      </c>
      <c r="Z278" s="1">
        <f>'Service shares'!AV278*'Service PJ'!BG278</f>
        <v>4.0177370159999999</v>
      </c>
      <c r="AA278" s="1">
        <f>'Service shares'!AW278*'Service PJ'!BH278</f>
        <v>1.4745449051999999</v>
      </c>
      <c r="AB278" s="1">
        <f>'Service shares'!AX278*'Service PJ'!BI278</f>
        <v>0.22775354640000001</v>
      </c>
      <c r="AC278" s="1">
        <f>'Service shares'!AY278*'Service PJ'!BJ278</f>
        <v>1.0709583192000001</v>
      </c>
      <c r="AD278" s="1">
        <f>'Service shares'!AZ278*'Service PJ'!BK278</f>
        <v>1.61024328E-2</v>
      </c>
      <c r="AE278" s="1">
        <f>'Service shares'!BA278*'Service PJ'!BL278</f>
        <v>3.9820612932000001</v>
      </c>
      <c r="AF278" s="1">
        <f>'Service shares'!BB278*'Service PJ'!BM278</f>
        <v>0.35349571079999997</v>
      </c>
      <c r="AG278" s="1">
        <f>'Service shares'!BC278*'Service PJ'!BN278</f>
        <v>0.1939995648</v>
      </c>
      <c r="AH278" s="1">
        <f>'Service shares'!BD278*'Service PJ'!BO278</f>
        <v>0</v>
      </c>
      <c r="AI278" s="1">
        <f>'Service shares'!BE278*'Service PJ'!BP278</f>
        <v>0</v>
      </c>
      <c r="AJ278" s="1">
        <f>'Service shares'!BF278*'Service PJ'!BQ278</f>
        <v>0</v>
      </c>
      <c r="AK278" s="1">
        <f>'Service shares'!BG278*'Service PJ'!BR278</f>
        <v>0</v>
      </c>
      <c r="AL278" s="1">
        <f>'Service shares'!BH278*'Service PJ'!BS278</f>
        <v>0.49899957119999999</v>
      </c>
      <c r="AM278" s="1">
        <f>'Service shares'!BI278*'Service PJ'!BT278</f>
        <v>54.538140214800002</v>
      </c>
      <c r="AN278" s="1">
        <f>'Service shares'!BJ278*'Service PJ'!BU278</f>
        <v>0</v>
      </c>
      <c r="AO278" s="1">
        <f>'Service shares'!BK278*'Service PJ'!BV278</f>
        <v>0</v>
      </c>
      <c r="AP278" s="1">
        <f>'Service shares'!BL278*'Service PJ'!BW278</f>
        <v>0</v>
      </c>
      <c r="AQ278" s="1">
        <f>'Service shares'!BM278*'Service PJ'!BX278</f>
        <v>0</v>
      </c>
      <c r="AR278" s="1">
        <f>'Service shares'!BN278*'Service PJ'!BY278</f>
        <v>0</v>
      </c>
      <c r="AS278" s="2">
        <v>0</v>
      </c>
      <c r="AU278" t="str">
        <f t="shared" si="199"/>
        <v>IMC_STM_HET</v>
      </c>
      <c r="AV278" s="1">
        <f t="shared" si="241"/>
        <v>1</v>
      </c>
      <c r="AW278" s="1">
        <f t="shared" si="241"/>
        <v>1</v>
      </c>
      <c r="AX278" s="1">
        <f t="shared" si="241"/>
        <v>1</v>
      </c>
      <c r="AY278" s="1">
        <f t="shared" si="241"/>
        <v>1</v>
      </c>
      <c r="AZ278" s="1">
        <f t="shared" si="241"/>
        <v>1</v>
      </c>
      <c r="BA278" s="1">
        <f t="shared" si="241"/>
        <v>1</v>
      </c>
      <c r="BB278" s="1">
        <f t="shared" si="241"/>
        <v>1</v>
      </c>
      <c r="BC278" s="1">
        <f t="shared" si="241"/>
        <v>1</v>
      </c>
      <c r="BD278" s="1">
        <f t="shared" si="241"/>
        <v>1</v>
      </c>
      <c r="BE278" s="1">
        <f t="shared" si="241"/>
        <v>1</v>
      </c>
      <c r="BF278" s="1">
        <f t="shared" si="241"/>
        <v>1</v>
      </c>
      <c r="BG278" s="1">
        <f t="shared" si="241"/>
        <v>1</v>
      </c>
      <c r="BH278" s="1">
        <f t="shared" si="241"/>
        <v>1</v>
      </c>
      <c r="BI278" s="1">
        <f t="shared" si="241"/>
        <v>1</v>
      </c>
      <c r="BJ278" s="1">
        <f t="shared" si="241"/>
        <v>1</v>
      </c>
      <c r="BK278" s="1">
        <f t="shared" si="240"/>
        <v>1</v>
      </c>
      <c r="BL278" s="1">
        <f t="shared" si="193"/>
        <v>1</v>
      </c>
      <c r="BM278" s="1">
        <f t="shared" si="242"/>
        <v>1</v>
      </c>
      <c r="BN278" s="1">
        <f t="shared" si="242"/>
        <v>1</v>
      </c>
      <c r="BO278" s="1">
        <f t="shared" si="242"/>
        <v>1</v>
      </c>
      <c r="BP278" s="1">
        <f t="shared" si="242"/>
        <v>1</v>
      </c>
      <c r="BQ278" s="1">
        <f t="shared" si="242"/>
        <v>1</v>
      </c>
      <c r="BR278" s="1">
        <f t="shared" si="242"/>
        <v>1</v>
      </c>
      <c r="BS278" s="1">
        <f t="shared" si="242"/>
        <v>1</v>
      </c>
      <c r="BT278" s="1">
        <f t="shared" si="242"/>
        <v>1</v>
      </c>
      <c r="BU278" s="1">
        <f t="shared" si="242"/>
        <v>1</v>
      </c>
      <c r="BV278" s="1">
        <f t="shared" si="242"/>
        <v>1</v>
      </c>
      <c r="BW278" s="1">
        <f t="shared" si="242"/>
        <v>1</v>
      </c>
      <c r="BX278" s="1">
        <f t="shared" si="242"/>
        <v>1</v>
      </c>
      <c r="BY278" s="1">
        <f t="shared" si="242"/>
        <v>1</v>
      </c>
      <c r="CC278" t="str">
        <f t="shared" si="232"/>
        <v>PRE</v>
      </c>
      <c r="CD278" t="str">
        <f t="shared" si="233"/>
        <v>IMC_STM_HET</v>
      </c>
      <c r="CE278" t="str">
        <f>VLOOKUP(D278,'IND Balance'!$AM$5:$AN$21,2,FALSE)&amp;" - "&amp;VLOOKUP(E278,'MECS_Table 5.4'!$AF$18:$AG$30,2,FALSE)&amp;" - "&amp;VLOOKUP('Service PJ'!M278,'IND Balance'!$AM$22:$AN$32,2,FALSE)</f>
        <v>Mining and Construction - Steam - Heat</v>
      </c>
      <c r="CF278" t="s">
        <v>109</v>
      </c>
      <c r="CG278" t="s">
        <v>110</v>
      </c>
      <c r="CL278" t="str">
        <f t="shared" si="234"/>
        <v>IMC_STM_HET</v>
      </c>
      <c r="CM278" t="str">
        <f t="shared" si="235"/>
        <v>IMC_STM</v>
      </c>
      <c r="CN278" s="1">
        <f t="shared" si="200"/>
        <v>0</v>
      </c>
      <c r="CO278" s="1">
        <f t="shared" si="201"/>
        <v>0</v>
      </c>
      <c r="CP278" s="1">
        <f t="shared" si="202"/>
        <v>0</v>
      </c>
      <c r="CQ278" s="1">
        <f t="shared" si="203"/>
        <v>0.83939382051450262</v>
      </c>
      <c r="CR278" s="1">
        <f t="shared" si="204"/>
        <v>0</v>
      </c>
      <c r="CS278" s="1">
        <f t="shared" si="205"/>
        <v>0</v>
      </c>
      <c r="CT278" s="1">
        <f t="shared" si="206"/>
        <v>0</v>
      </c>
      <c r="CU278" s="1">
        <f t="shared" si="207"/>
        <v>0</v>
      </c>
      <c r="CV278" s="1">
        <f t="shared" si="208"/>
        <v>2.1900190214327255E-3</v>
      </c>
      <c r="CW278" s="1">
        <f t="shared" si="209"/>
        <v>0.58352761920560747</v>
      </c>
      <c r="CX278" s="1">
        <f t="shared" si="210"/>
        <v>0.11163826077493107</v>
      </c>
      <c r="CY278" s="1">
        <f t="shared" si="211"/>
        <v>0.53154102927800662</v>
      </c>
      <c r="CZ278" s="1">
        <f t="shared" si="212"/>
        <v>0.3718355874056945</v>
      </c>
      <c r="DA278" s="1">
        <f t="shared" si="213"/>
        <v>0.1059770483581968</v>
      </c>
      <c r="DB278" s="1">
        <f t="shared" si="214"/>
        <v>0.3214259242048621</v>
      </c>
      <c r="DC278" s="1">
        <f t="shared" si="215"/>
        <v>3.119702279057974E-3</v>
      </c>
      <c r="DD278" s="1">
        <f t="shared" si="216"/>
        <v>0.40198777524659607</v>
      </c>
      <c r="DE278" s="1">
        <f t="shared" si="217"/>
        <v>9.1303742347449729E-2</v>
      </c>
      <c r="DF278" s="1">
        <f t="shared" si="218"/>
        <v>2.8430284931375463E-2</v>
      </c>
      <c r="DG278" s="1">
        <f t="shared" si="219"/>
        <v>0</v>
      </c>
      <c r="DH278" s="1">
        <f t="shared" si="220"/>
        <v>0</v>
      </c>
      <c r="DI278" s="1">
        <f t="shared" si="221"/>
        <v>0</v>
      </c>
      <c r="DJ278" s="1">
        <f t="shared" si="222"/>
        <v>0</v>
      </c>
      <c r="DK278" s="1">
        <f t="shared" si="223"/>
        <v>0.41518372336458376</v>
      </c>
      <c r="DL278" s="1">
        <f t="shared" si="224"/>
        <v>0.56512480957060185</v>
      </c>
      <c r="DM278" s="1">
        <f t="shared" si="225"/>
        <v>0</v>
      </c>
      <c r="DN278" s="1">
        <f t="shared" si="226"/>
        <v>0</v>
      </c>
      <c r="DO278" s="1">
        <f t="shared" si="227"/>
        <v>0</v>
      </c>
      <c r="DP278" s="1">
        <f t="shared" si="228"/>
        <v>0</v>
      </c>
      <c r="DQ278" s="1" t="str">
        <f t="shared" si="229"/>
        <v/>
      </c>
      <c r="DR278" s="1">
        <v>3</v>
      </c>
      <c r="DS278" s="1" t="str">
        <f t="shared" si="236"/>
        <v/>
      </c>
      <c r="DT278" t="str">
        <f t="shared" si="237"/>
        <v/>
      </c>
    </row>
    <row r="279" spans="1:124" x14ac:dyDescent="0.45">
      <c r="A279" t="str">
        <f t="shared" si="239"/>
        <v>HET</v>
      </c>
      <c r="B279" t="str">
        <f>VLOOKUP(E279,'EPA_US9RT techs'!$R$26:$S$34,2,FALSE)</f>
        <v>STM</v>
      </c>
      <c r="C279" t="str">
        <f>'Service shares'!A279</f>
        <v>HET</v>
      </c>
      <c r="D279" t="str">
        <f>'Service shares'!B279</f>
        <v>IIS</v>
      </c>
      <c r="E279" t="str">
        <f>'Service shares'!C279</f>
        <v>STM</v>
      </c>
      <c r="F279" s="1">
        <f>IFERROR(1/AVERAGEIFS('EPA_US9RT techs'!$I$2:$I$1718,'EPA_US9RT techs'!$J$2:$J$1718,'Service PJ'!$D279,'EPA_US9RT techs'!$K$2:$K$1718,'Service PJ'!$B279,'EPA_US9RT techs'!$L$2:$L$1718,'Service PJ'!$A279,'EPA_US9RT techs'!$C$2:$C$1718,"VDA_FLOP",'EPA_US9RT techs'!$F$2:$F$1718,'Service PJ'!F$1),1/AVERAGEIFS('EPA_US9RT techs'!$I$2:$I$1718,'EPA_US9RT techs'!$K$2:$K$1718,'Service PJ'!$B279,'EPA_US9RT techs'!$L$2:$L$1718,'Service PJ'!$A279,'EPA_US9RT techs'!$C$2:$C$1718,"VDA_FLOP",'EPA_US9RT techs'!$F$2:$F$1718,'Service PJ'!F$1))</f>
        <v>1</v>
      </c>
      <c r="G279" s="1" t="str">
        <f>IFERROR(IFERROR(1/AVERAGEIFS('EPA_US9RT techs'!$I$2:$I$1718,'EPA_US9RT techs'!$J$2:$J$1718,'Service PJ'!$D279,'EPA_US9RT techs'!$K$2:$K$1718,'Service PJ'!$B279,'EPA_US9RT techs'!$L$2:$L$1718,'Service PJ'!$A279,'EPA_US9RT techs'!$C$2:$C$1718,"VDA_FLOP",'EPA_US9RT techs'!$F$2:$F$1718,'Service PJ'!G$1),1/AVERAGEIFS('EPA_US9RT techs'!$I$2:$I$1718,'EPA_US9RT techs'!$K$2:$K$1718,'Service PJ'!$B279,'EPA_US9RT techs'!$L$2:$L$1718,'Service PJ'!$A279,'EPA_US9RT techs'!$C$2:$C$1718,"VDA_FLOP",'EPA_US9RT techs'!$F$2:$F$1718,'Service PJ'!G$1)),"")</f>
        <v/>
      </c>
      <c r="H279" s="1" t="str">
        <f>IFERROR(IFERROR(1/AVERAGEIFS('EPA_US9RT techs'!$I$2:$I$1718,'EPA_US9RT techs'!$J$2:$J$1718,'Service PJ'!$D279,'EPA_US9RT techs'!$K$2:$K$1718,'Service PJ'!$B279,'EPA_US9RT techs'!$L$2:$L$1718,'Service PJ'!$A279,'EPA_US9RT techs'!$C$2:$C$1718,"VDA_FLOP",'EPA_US9RT techs'!$F$2:$F$1718,'Service PJ'!H$1),1/AVERAGEIFS('EPA_US9RT techs'!$I$2:$I$1718,'EPA_US9RT techs'!$K$2:$K$1718,'Service PJ'!$B279,'EPA_US9RT techs'!$L$2:$L$1718,'Service PJ'!$A279,'EPA_US9RT techs'!$C$2:$C$1718,"VDA_FLOP",'EPA_US9RT techs'!$F$2:$F$1718,'Service PJ'!H$1)),"")</f>
        <v/>
      </c>
      <c r="I279" s="1" t="str">
        <f>IFERROR(IFERROR(1/AVERAGEIFS('EPA_US9RT techs'!$I$2:$I$1718,'EPA_US9RT techs'!$J$2:$J$1718,'Service PJ'!$D279,'EPA_US9RT techs'!$K$2:$K$1718,'Service PJ'!$B279,'EPA_US9RT techs'!$L$2:$L$1718,'Service PJ'!$A279,'EPA_US9RT techs'!$C$2:$C$1718,"VDA_FLOP",'EPA_US9RT techs'!$F$2:$F$1718,'Service PJ'!I$1),1/AVERAGEIFS('EPA_US9RT techs'!$I$2:$I$1718,'EPA_US9RT techs'!$K$2:$K$1718,'Service PJ'!$B279,'EPA_US9RT techs'!$L$2:$L$1718,'Service PJ'!$A279,'EPA_US9RT techs'!$C$2:$C$1718,"VDA_FLOP",'EPA_US9RT techs'!$F$2:$F$1718,'Service PJ'!I$1)),"")</f>
        <v/>
      </c>
      <c r="J279" s="1" t="str">
        <f>IFERROR(IFERROR(1/AVERAGEIFS('EPA_US9RT techs'!$I$2:$I$1718,'EPA_US9RT techs'!$J$2:$J$1718,'Service PJ'!$D279,'EPA_US9RT techs'!$K$2:$K$1718,'Service PJ'!$B279,'EPA_US9RT techs'!$L$2:$L$1718,'Service PJ'!$A279,'EPA_US9RT techs'!$C$2:$C$1718,"VDA_FLOP",'EPA_US9RT techs'!$F$2:$F$1718,'Service PJ'!J$1),1/AVERAGEIFS('EPA_US9RT techs'!$I$2:$I$1718,'EPA_US9RT techs'!$K$2:$K$1718,'Service PJ'!$B279,'EPA_US9RT techs'!$L$2:$L$1718,'Service PJ'!$A279,'EPA_US9RT techs'!$C$2:$C$1718,"VDA_FLOP",'EPA_US9RT techs'!$F$2:$F$1718,'Service PJ'!J$1)),"")</f>
        <v/>
      </c>
      <c r="L279" t="str">
        <f>IF(SUM(O279:AR279)=0,"\I: ","")&amp;'Service PJ'!D279&amp;"_"&amp;'Service PJ'!E279&amp;"_"&amp;'Service PJ'!C279</f>
        <v>\I: IIS_STM_HET</v>
      </c>
      <c r="M279" t="str">
        <f>"IND"&amp;'Service PJ'!C279</f>
        <v>INDHET</v>
      </c>
      <c r="N279" t="str">
        <f t="shared" si="230"/>
        <v>\I: IIS</v>
      </c>
      <c r="O279" s="1">
        <f>'Service shares'!AK279*'Service PJ'!AV279</f>
        <v>0</v>
      </c>
      <c r="P279" s="1">
        <f>'Service shares'!AL279*'Service PJ'!AW279</f>
        <v>0</v>
      </c>
      <c r="Q279" s="1">
        <f>'Service shares'!AM279*'Service PJ'!AX279</f>
        <v>0</v>
      </c>
      <c r="R279" s="1">
        <f>'Service shares'!AN279*'Service PJ'!AY279</f>
        <v>0</v>
      </c>
      <c r="S279" s="1">
        <f>'Service shares'!AO279*'Service PJ'!AZ279</f>
        <v>0</v>
      </c>
      <c r="T279" s="1">
        <f>'Service shares'!AP279*'Service PJ'!BA279</f>
        <v>0</v>
      </c>
      <c r="U279" s="1">
        <f>'Service shares'!AQ279*'Service PJ'!BB279</f>
        <v>0</v>
      </c>
      <c r="V279" s="14">
        <f>'Service shares'!AR279*'Service PJ'!BC279</f>
        <v>0</v>
      </c>
      <c r="W279" s="1">
        <f>'Service shares'!AS279*'Service PJ'!BD279</f>
        <v>0</v>
      </c>
      <c r="X279" s="1">
        <f>'Service shares'!AT279*'Service PJ'!BE279</f>
        <v>0</v>
      </c>
      <c r="Y279" s="1">
        <f>'Service shares'!AU279*'Service PJ'!BF279</f>
        <v>0</v>
      </c>
      <c r="Z279" s="1">
        <f>'Service shares'!AV279*'Service PJ'!BG279</f>
        <v>0</v>
      </c>
      <c r="AA279" s="1">
        <f>'Service shares'!AW279*'Service PJ'!BH279</f>
        <v>0</v>
      </c>
      <c r="AB279" s="1">
        <f>'Service shares'!AX279*'Service PJ'!BI279</f>
        <v>0</v>
      </c>
      <c r="AC279" s="1">
        <f>'Service shares'!AY279*'Service PJ'!BJ279</f>
        <v>0</v>
      </c>
      <c r="AD279" s="1">
        <f>'Service shares'!AZ279*'Service PJ'!BK279</f>
        <v>0</v>
      </c>
      <c r="AE279" s="1">
        <f>'Service shares'!BA279*'Service PJ'!BL279</f>
        <v>0</v>
      </c>
      <c r="AF279" s="1">
        <f>'Service shares'!BB279*'Service PJ'!BM279</f>
        <v>0</v>
      </c>
      <c r="AG279" s="1">
        <f>'Service shares'!BC279*'Service PJ'!BN279</f>
        <v>0</v>
      </c>
      <c r="AH279" s="1">
        <f>'Service shares'!BD279*'Service PJ'!BO279</f>
        <v>0</v>
      </c>
      <c r="AI279" s="1">
        <f>'Service shares'!BE279*'Service PJ'!BP279</f>
        <v>0</v>
      </c>
      <c r="AJ279" s="1">
        <f>'Service shares'!BF279*'Service PJ'!BQ279</f>
        <v>0</v>
      </c>
      <c r="AK279" s="1">
        <f>'Service shares'!BG279*'Service PJ'!BR279</f>
        <v>0</v>
      </c>
      <c r="AL279" s="1">
        <f>'Service shares'!BH279*'Service PJ'!BS279</f>
        <v>0</v>
      </c>
      <c r="AM279" s="1">
        <f>'Service shares'!BI279*'Service PJ'!BT279</f>
        <v>0</v>
      </c>
      <c r="AN279" s="1">
        <f>'Service shares'!BJ279*'Service PJ'!BU279</f>
        <v>0</v>
      </c>
      <c r="AO279" s="1">
        <f>'Service shares'!BK279*'Service PJ'!BV279</f>
        <v>0</v>
      </c>
      <c r="AP279" s="1">
        <f>'Service shares'!BL279*'Service PJ'!BW279</f>
        <v>0</v>
      </c>
      <c r="AQ279" s="1">
        <f>'Service shares'!BM279*'Service PJ'!BX279</f>
        <v>0</v>
      </c>
      <c r="AR279" s="1">
        <f>'Service shares'!BN279*'Service PJ'!BY279</f>
        <v>0</v>
      </c>
      <c r="AS279" s="2">
        <v>0</v>
      </c>
      <c r="AU279" t="str">
        <f t="shared" si="199"/>
        <v>\I: IIS_STM_HET</v>
      </c>
      <c r="AV279" s="1">
        <f t="shared" si="241"/>
        <v>1</v>
      </c>
      <c r="AW279" s="1">
        <f t="shared" si="241"/>
        <v>1</v>
      </c>
      <c r="AX279" s="1">
        <f t="shared" si="241"/>
        <v>1</v>
      </c>
      <c r="AY279" s="1">
        <f t="shared" si="241"/>
        <v>1</v>
      </c>
      <c r="AZ279" s="1">
        <f t="shared" si="241"/>
        <v>1</v>
      </c>
      <c r="BA279" s="1">
        <f t="shared" si="241"/>
        <v>1</v>
      </c>
      <c r="BB279" s="1">
        <f t="shared" si="241"/>
        <v>1</v>
      </c>
      <c r="BC279" s="1">
        <f t="shared" si="241"/>
        <v>1</v>
      </c>
      <c r="BD279" s="1">
        <f t="shared" si="241"/>
        <v>1</v>
      </c>
      <c r="BE279" s="1">
        <f t="shared" si="241"/>
        <v>1</v>
      </c>
      <c r="BF279" s="1">
        <f t="shared" si="241"/>
        <v>1</v>
      </c>
      <c r="BG279" s="1">
        <f t="shared" si="241"/>
        <v>1</v>
      </c>
      <c r="BH279" s="1">
        <f t="shared" si="241"/>
        <v>1</v>
      </c>
      <c r="BI279" s="1">
        <f t="shared" si="241"/>
        <v>1</v>
      </c>
      <c r="BJ279" s="1">
        <f t="shared" si="241"/>
        <v>1</v>
      </c>
      <c r="BK279" s="1">
        <f t="shared" si="240"/>
        <v>1</v>
      </c>
      <c r="BL279" s="1">
        <f t="shared" si="240"/>
        <v>1</v>
      </c>
      <c r="BM279" s="1">
        <f t="shared" si="240"/>
        <v>1</v>
      </c>
      <c r="BN279" s="1">
        <f t="shared" si="240"/>
        <v>1</v>
      </c>
      <c r="BO279" s="1">
        <f t="shared" si="240"/>
        <v>1</v>
      </c>
      <c r="BP279" s="1">
        <f t="shared" si="240"/>
        <v>1</v>
      </c>
      <c r="BQ279" s="1">
        <f t="shared" si="240"/>
        <v>1</v>
      </c>
      <c r="BR279" s="1">
        <f t="shared" si="240"/>
        <v>1</v>
      </c>
      <c r="BS279" s="1">
        <f t="shared" si="240"/>
        <v>1</v>
      </c>
      <c r="BT279" s="1">
        <f t="shared" si="240"/>
        <v>1</v>
      </c>
      <c r="BU279" s="1">
        <f t="shared" si="240"/>
        <v>1</v>
      </c>
      <c r="BV279" s="1">
        <f t="shared" si="240"/>
        <v>1</v>
      </c>
      <c r="BW279" s="1">
        <f t="shared" si="240"/>
        <v>1</v>
      </c>
      <c r="BX279" s="1">
        <f t="shared" si="240"/>
        <v>1</v>
      </c>
      <c r="BY279" s="1">
        <f t="shared" si="240"/>
        <v>1</v>
      </c>
      <c r="CC279" t="str">
        <f t="shared" si="232"/>
        <v>*</v>
      </c>
      <c r="CD279" t="str">
        <f t="shared" si="233"/>
        <v>\I: IIS_STM_HET</v>
      </c>
      <c r="CE279" t="str">
        <f>VLOOKUP(D279,'IND Balance'!$AM$5:$AN$21,2,FALSE)&amp;" - "&amp;VLOOKUP(E279,'MECS_Table 5.4'!$AF$18:$AG$30,2,FALSE)&amp;" - "&amp;VLOOKUP('Service PJ'!M279,'IND Balance'!$AM$22:$AN$32,2,FALSE)</f>
        <v>Iron and Steel - Steam - Heat</v>
      </c>
      <c r="CF279" t="s">
        <v>109</v>
      </c>
      <c r="CG279" t="s">
        <v>110</v>
      </c>
      <c r="CL279" t="str">
        <f t="shared" si="234"/>
        <v>\I: IIS_STM_HET</v>
      </c>
      <c r="CM279" t="str">
        <f t="shared" si="235"/>
        <v>\I: IIS</v>
      </c>
      <c r="CN279" s="1" t="str">
        <f t="shared" si="200"/>
        <v/>
      </c>
      <c r="CO279" s="1" t="str">
        <f t="shared" si="201"/>
        <v/>
      </c>
      <c r="CP279" s="1" t="str">
        <f t="shared" si="202"/>
        <v/>
      </c>
      <c r="CQ279" s="1" t="str">
        <f t="shared" si="203"/>
        <v/>
      </c>
      <c r="CR279" s="1" t="str">
        <f t="shared" si="204"/>
        <v/>
      </c>
      <c r="CS279" s="1" t="str">
        <f t="shared" si="205"/>
        <v/>
      </c>
      <c r="CT279" s="1" t="str">
        <f t="shared" si="206"/>
        <v/>
      </c>
      <c r="CU279" s="1" t="str">
        <f t="shared" si="207"/>
        <v/>
      </c>
      <c r="CV279" s="1" t="str">
        <f t="shared" si="208"/>
        <v/>
      </c>
      <c r="CW279" s="1" t="str">
        <f t="shared" si="209"/>
        <v/>
      </c>
      <c r="CX279" s="1" t="str">
        <f t="shared" si="210"/>
        <v/>
      </c>
      <c r="CY279" s="1" t="str">
        <f t="shared" si="211"/>
        <v/>
      </c>
      <c r="CZ279" s="1" t="str">
        <f t="shared" si="212"/>
        <v/>
      </c>
      <c r="DA279" s="1" t="str">
        <f t="shared" si="213"/>
        <v/>
      </c>
      <c r="DB279" s="1" t="str">
        <f t="shared" si="214"/>
        <v/>
      </c>
      <c r="DC279" s="1" t="str">
        <f t="shared" si="215"/>
        <v/>
      </c>
      <c r="DD279" s="1" t="str">
        <f t="shared" si="216"/>
        <v/>
      </c>
      <c r="DE279" s="1" t="str">
        <f t="shared" si="217"/>
        <v/>
      </c>
      <c r="DF279" s="1" t="str">
        <f t="shared" si="218"/>
        <v/>
      </c>
      <c r="DG279" s="1" t="str">
        <f t="shared" si="219"/>
        <v/>
      </c>
      <c r="DH279" s="1" t="str">
        <f t="shared" si="220"/>
        <v/>
      </c>
      <c r="DI279" s="1" t="str">
        <f t="shared" si="221"/>
        <v/>
      </c>
      <c r="DJ279" s="1" t="str">
        <f t="shared" si="222"/>
        <v/>
      </c>
      <c r="DK279" s="1" t="str">
        <f t="shared" si="223"/>
        <v/>
      </c>
      <c r="DL279" s="1" t="str">
        <f t="shared" si="224"/>
        <v/>
      </c>
      <c r="DM279" s="1" t="str">
        <f t="shared" si="225"/>
        <v/>
      </c>
      <c r="DN279" s="1" t="str">
        <f t="shared" si="226"/>
        <v/>
      </c>
      <c r="DO279" s="1" t="str">
        <f t="shared" si="227"/>
        <v/>
      </c>
      <c r="DP279" s="1" t="str">
        <f t="shared" si="228"/>
        <v/>
      </c>
      <c r="DQ279" s="1" t="str">
        <f t="shared" si="229"/>
        <v/>
      </c>
      <c r="DR279" s="1">
        <v>3</v>
      </c>
      <c r="DS279" s="1" t="str">
        <f t="shared" si="236"/>
        <v/>
      </c>
      <c r="DT279" t="str">
        <f t="shared" si="237"/>
        <v/>
      </c>
    </row>
    <row r="280" spans="1:124" x14ac:dyDescent="0.45">
      <c r="A280" t="str">
        <f t="shared" si="239"/>
        <v>HET</v>
      </c>
      <c r="B280" t="str">
        <f>VLOOKUP(E280,'EPA_US9RT techs'!$R$26:$S$34,2,FALSE)</f>
        <v>STM</v>
      </c>
      <c r="C280" t="str">
        <f>'Service shares'!A280</f>
        <v>HET</v>
      </c>
      <c r="D280" t="str">
        <f>'Service shares'!B280</f>
        <v>INF</v>
      </c>
      <c r="E280" t="str">
        <f>'Service shares'!C280</f>
        <v>STM</v>
      </c>
      <c r="F280" s="1">
        <f>IFERROR(1/AVERAGEIFS('EPA_US9RT techs'!$I$2:$I$1718,'EPA_US9RT techs'!$J$2:$J$1718,'Service PJ'!$D280,'EPA_US9RT techs'!$K$2:$K$1718,'Service PJ'!$B280,'EPA_US9RT techs'!$L$2:$L$1718,'Service PJ'!$A280,'EPA_US9RT techs'!$C$2:$C$1718,"VDA_FLOP",'EPA_US9RT techs'!$F$2:$F$1718,'Service PJ'!F$1),1/AVERAGEIFS('EPA_US9RT techs'!$I$2:$I$1718,'EPA_US9RT techs'!$K$2:$K$1718,'Service PJ'!$B280,'EPA_US9RT techs'!$L$2:$L$1718,'Service PJ'!$A280,'EPA_US9RT techs'!$C$2:$C$1718,"VDA_FLOP",'EPA_US9RT techs'!$F$2:$F$1718,'Service PJ'!F$1))</f>
        <v>1</v>
      </c>
      <c r="G280" s="1" t="str">
        <f>IFERROR(IFERROR(1/AVERAGEIFS('EPA_US9RT techs'!$I$2:$I$1718,'EPA_US9RT techs'!$J$2:$J$1718,'Service PJ'!$D280,'EPA_US9RT techs'!$K$2:$K$1718,'Service PJ'!$B280,'EPA_US9RT techs'!$L$2:$L$1718,'Service PJ'!$A280,'EPA_US9RT techs'!$C$2:$C$1718,"VDA_FLOP",'EPA_US9RT techs'!$F$2:$F$1718,'Service PJ'!G$1),1/AVERAGEIFS('EPA_US9RT techs'!$I$2:$I$1718,'EPA_US9RT techs'!$K$2:$K$1718,'Service PJ'!$B280,'EPA_US9RT techs'!$L$2:$L$1718,'Service PJ'!$A280,'EPA_US9RT techs'!$C$2:$C$1718,"VDA_FLOP",'EPA_US9RT techs'!$F$2:$F$1718,'Service PJ'!G$1)),"")</f>
        <v/>
      </c>
      <c r="H280" s="1" t="str">
        <f>IFERROR(IFERROR(1/AVERAGEIFS('EPA_US9RT techs'!$I$2:$I$1718,'EPA_US9RT techs'!$J$2:$J$1718,'Service PJ'!$D280,'EPA_US9RT techs'!$K$2:$K$1718,'Service PJ'!$B280,'EPA_US9RT techs'!$L$2:$L$1718,'Service PJ'!$A280,'EPA_US9RT techs'!$C$2:$C$1718,"VDA_FLOP",'EPA_US9RT techs'!$F$2:$F$1718,'Service PJ'!H$1),1/AVERAGEIFS('EPA_US9RT techs'!$I$2:$I$1718,'EPA_US9RT techs'!$K$2:$K$1718,'Service PJ'!$B280,'EPA_US9RT techs'!$L$2:$L$1718,'Service PJ'!$A280,'EPA_US9RT techs'!$C$2:$C$1718,"VDA_FLOP",'EPA_US9RT techs'!$F$2:$F$1718,'Service PJ'!H$1)),"")</f>
        <v/>
      </c>
      <c r="I280" s="1" t="str">
        <f>IFERROR(IFERROR(1/AVERAGEIFS('EPA_US9RT techs'!$I$2:$I$1718,'EPA_US9RT techs'!$J$2:$J$1718,'Service PJ'!$D280,'EPA_US9RT techs'!$K$2:$K$1718,'Service PJ'!$B280,'EPA_US9RT techs'!$L$2:$L$1718,'Service PJ'!$A280,'EPA_US9RT techs'!$C$2:$C$1718,"VDA_FLOP",'EPA_US9RT techs'!$F$2:$F$1718,'Service PJ'!I$1),1/AVERAGEIFS('EPA_US9RT techs'!$I$2:$I$1718,'EPA_US9RT techs'!$K$2:$K$1718,'Service PJ'!$B280,'EPA_US9RT techs'!$L$2:$L$1718,'Service PJ'!$A280,'EPA_US9RT techs'!$C$2:$C$1718,"VDA_FLOP",'EPA_US9RT techs'!$F$2:$F$1718,'Service PJ'!I$1)),"")</f>
        <v/>
      </c>
      <c r="J280" s="1" t="str">
        <f>IFERROR(IFERROR(1/AVERAGEIFS('EPA_US9RT techs'!$I$2:$I$1718,'EPA_US9RT techs'!$J$2:$J$1718,'Service PJ'!$D280,'EPA_US9RT techs'!$K$2:$K$1718,'Service PJ'!$B280,'EPA_US9RT techs'!$L$2:$L$1718,'Service PJ'!$A280,'EPA_US9RT techs'!$C$2:$C$1718,"VDA_FLOP",'EPA_US9RT techs'!$F$2:$F$1718,'Service PJ'!J$1),1/AVERAGEIFS('EPA_US9RT techs'!$I$2:$I$1718,'EPA_US9RT techs'!$K$2:$K$1718,'Service PJ'!$B280,'EPA_US9RT techs'!$L$2:$L$1718,'Service PJ'!$A280,'EPA_US9RT techs'!$C$2:$C$1718,"VDA_FLOP",'EPA_US9RT techs'!$F$2:$F$1718,'Service PJ'!J$1)),"")</f>
        <v/>
      </c>
      <c r="L280" t="str">
        <f>IF(SUM(O280:AR280)=0,"\I: ","")&amp;'Service PJ'!D280&amp;"_"&amp;'Service PJ'!E280&amp;"_"&amp;'Service PJ'!C280</f>
        <v>INF_STM_HET</v>
      </c>
      <c r="M280" t="str">
        <f>"IND"&amp;'Service PJ'!C280</f>
        <v>INDHET</v>
      </c>
      <c r="N280" t="str">
        <f t="shared" si="230"/>
        <v>INF_STM</v>
      </c>
      <c r="O280" s="1">
        <f>'Service shares'!AK280*'Service PJ'!AV280</f>
        <v>0</v>
      </c>
      <c r="P280" s="1">
        <f>'Service shares'!AL280*'Service PJ'!AW280</f>
        <v>0</v>
      </c>
      <c r="Q280" s="1">
        <f>'Service shares'!AM280*'Service PJ'!AX280</f>
        <v>0</v>
      </c>
      <c r="R280" s="1">
        <f>'Service shares'!AN280*'Service PJ'!AY280</f>
        <v>0.61864156800000003</v>
      </c>
      <c r="S280" s="1">
        <f>'Service shares'!AO280*'Service PJ'!AZ280</f>
        <v>2.3194871999999999E-3</v>
      </c>
      <c r="T280" s="1">
        <f>'Service shares'!AP280*'Service PJ'!BA280</f>
        <v>0.21631102199999999</v>
      </c>
      <c r="U280" s="1">
        <f>'Service shares'!AQ280*'Service PJ'!BB280</f>
        <v>0</v>
      </c>
      <c r="V280" s="14">
        <f>'Service shares'!AR280*'Service PJ'!BC280</f>
        <v>0</v>
      </c>
      <c r="W280" s="1">
        <f>'Service shares'!AS280*'Service PJ'!BD280</f>
        <v>0</v>
      </c>
      <c r="X280" s="1">
        <f>'Service shares'!AT280*'Service PJ'!BE280</f>
        <v>218.58020061120001</v>
      </c>
      <c r="Y280" s="1">
        <f>'Service shares'!AU280*'Service PJ'!BF280</f>
        <v>1.9509985584</v>
      </c>
      <c r="Z280" s="1">
        <f>'Service shares'!AV280*'Service PJ'!BG280</f>
        <v>0.997232958</v>
      </c>
      <c r="AA280" s="1">
        <f>'Service shares'!AW280*'Service PJ'!BH280</f>
        <v>4.6054799999999998E-5</v>
      </c>
      <c r="AB280" s="1">
        <f>'Service shares'!AX280*'Service PJ'!BI280</f>
        <v>5.3959478399999997E-2</v>
      </c>
      <c r="AC280" s="1">
        <f>'Service shares'!AY280*'Service PJ'!BJ280</f>
        <v>1.0350523223999999</v>
      </c>
      <c r="AD280" s="1">
        <f>'Service shares'!AZ280*'Service PJ'!BK280</f>
        <v>0</v>
      </c>
      <c r="AE280" s="1">
        <f>'Service shares'!BA280*'Service PJ'!BL280</f>
        <v>12.269806772400001</v>
      </c>
      <c r="AF280" s="1">
        <f>'Service shares'!BB280*'Service PJ'!BM280</f>
        <v>0.77364109079999999</v>
      </c>
      <c r="AG280" s="1">
        <f>'Service shares'!BC280*'Service PJ'!BN280</f>
        <v>1.131001218</v>
      </c>
      <c r="AH280" s="1">
        <f>'Service shares'!BD280*'Service PJ'!BO280</f>
        <v>0</v>
      </c>
      <c r="AI280" s="1">
        <f>'Service shares'!BE280*'Service PJ'!BP280</f>
        <v>0</v>
      </c>
      <c r="AJ280" s="1">
        <f>'Service shares'!BF280*'Service PJ'!BQ280</f>
        <v>0</v>
      </c>
      <c r="AK280" s="1">
        <f>'Service shares'!BG280*'Service PJ'!BR280</f>
        <v>0</v>
      </c>
      <c r="AL280" s="1">
        <f>'Service shares'!BH280*'Service PJ'!BS280</f>
        <v>3.4001002799999999E-2</v>
      </c>
      <c r="AM280" s="1">
        <f>'Service shares'!BI280*'Service PJ'!BT280</f>
        <v>0</v>
      </c>
      <c r="AN280" s="1">
        <f>'Service shares'!BJ280*'Service PJ'!BU280</f>
        <v>0</v>
      </c>
      <c r="AO280" s="1">
        <f>'Service shares'!BK280*'Service PJ'!BV280</f>
        <v>0</v>
      </c>
      <c r="AP280" s="1">
        <f>'Service shares'!BL280*'Service PJ'!BW280</f>
        <v>0</v>
      </c>
      <c r="AQ280" s="1">
        <f>'Service shares'!BM280*'Service PJ'!BX280</f>
        <v>3.913485696</v>
      </c>
      <c r="AR280" s="1">
        <f>'Service shares'!BN280*'Service PJ'!BY280</f>
        <v>0</v>
      </c>
      <c r="AS280" s="2">
        <v>0</v>
      </c>
      <c r="AU280" t="str">
        <f t="shared" si="199"/>
        <v>INF_STM_HET</v>
      </c>
      <c r="AV280" s="1">
        <f t="shared" si="241"/>
        <v>1</v>
      </c>
      <c r="AW280" s="1">
        <f t="shared" si="241"/>
        <v>1</v>
      </c>
      <c r="AX280" s="1">
        <f t="shared" si="241"/>
        <v>1</v>
      </c>
      <c r="AY280" s="1">
        <f t="shared" si="241"/>
        <v>1</v>
      </c>
      <c r="AZ280" s="1">
        <f t="shared" si="241"/>
        <v>1</v>
      </c>
      <c r="BA280" s="1">
        <f t="shared" si="241"/>
        <v>1</v>
      </c>
      <c r="BB280" s="1">
        <f t="shared" si="241"/>
        <v>1</v>
      </c>
      <c r="BC280" s="1">
        <f t="shared" si="241"/>
        <v>1</v>
      </c>
      <c r="BD280" s="1">
        <f t="shared" si="241"/>
        <v>1</v>
      </c>
      <c r="BE280" s="1">
        <f t="shared" si="241"/>
        <v>1</v>
      </c>
      <c r="BF280" s="1">
        <f t="shared" si="241"/>
        <v>1</v>
      </c>
      <c r="BG280" s="1">
        <f t="shared" si="241"/>
        <v>1</v>
      </c>
      <c r="BH280" s="1">
        <f t="shared" si="241"/>
        <v>1</v>
      </c>
      <c r="BI280" s="1">
        <f t="shared" si="241"/>
        <v>1</v>
      </c>
      <c r="BJ280" s="1">
        <f t="shared" si="241"/>
        <v>1</v>
      </c>
      <c r="BK280" s="1">
        <f t="shared" si="240"/>
        <v>1</v>
      </c>
      <c r="BL280" s="1">
        <f t="shared" si="240"/>
        <v>1</v>
      </c>
      <c r="BM280" s="1">
        <f t="shared" si="240"/>
        <v>1</v>
      </c>
      <c r="BN280" s="1">
        <f t="shared" si="240"/>
        <v>1</v>
      </c>
      <c r="BO280" s="1">
        <f t="shared" si="240"/>
        <v>1</v>
      </c>
      <c r="BP280" s="1">
        <f t="shared" si="240"/>
        <v>1</v>
      </c>
      <c r="BQ280" s="1">
        <f t="shared" si="240"/>
        <v>1</v>
      </c>
      <c r="BR280" s="1">
        <f t="shared" si="240"/>
        <v>1</v>
      </c>
      <c r="BS280" s="1">
        <f t="shared" si="240"/>
        <v>1</v>
      </c>
      <c r="BT280" s="1">
        <f t="shared" si="240"/>
        <v>1</v>
      </c>
      <c r="BU280" s="1">
        <f t="shared" si="240"/>
        <v>1</v>
      </c>
      <c r="BV280" s="1">
        <f t="shared" si="240"/>
        <v>1</v>
      </c>
      <c r="BW280" s="1">
        <f t="shared" si="240"/>
        <v>1</v>
      </c>
      <c r="BX280" s="1">
        <f t="shared" si="240"/>
        <v>1</v>
      </c>
      <c r="BY280" s="1">
        <f t="shared" si="240"/>
        <v>1</v>
      </c>
      <c r="CC280" t="str">
        <f t="shared" si="232"/>
        <v>PRE</v>
      </c>
      <c r="CD280" t="str">
        <f t="shared" si="233"/>
        <v>INF_STM_HET</v>
      </c>
      <c r="CE280" t="str">
        <f>VLOOKUP(D280,'IND Balance'!$AM$5:$AN$21,2,FALSE)&amp;" - "&amp;VLOOKUP(E280,'MECS_Table 5.4'!$AF$18:$AG$30,2,FALSE)&amp;" - "&amp;VLOOKUP('Service PJ'!M280,'IND Balance'!$AM$22:$AN$32,2,FALSE)</f>
        <v>Non-ferrous metals - Steam - Heat</v>
      </c>
      <c r="CF280" t="s">
        <v>109</v>
      </c>
      <c r="CG280" t="s">
        <v>110</v>
      </c>
      <c r="CL280" t="str">
        <f t="shared" si="234"/>
        <v>INF_STM_HET</v>
      </c>
      <c r="CM280" t="str">
        <f t="shared" si="235"/>
        <v>INF_STM</v>
      </c>
      <c r="CN280" s="1">
        <f t="shared" si="200"/>
        <v>0</v>
      </c>
      <c r="CO280" s="1">
        <f t="shared" si="201"/>
        <v>0</v>
      </c>
      <c r="CP280" s="1">
        <f t="shared" si="202"/>
        <v>0</v>
      </c>
      <c r="CQ280" s="1">
        <f t="shared" si="203"/>
        <v>0.63522215689603256</v>
      </c>
      <c r="CR280" s="1">
        <f t="shared" si="204"/>
        <v>3.0410963267309128E-3</v>
      </c>
      <c r="CS280" s="1">
        <f t="shared" si="205"/>
        <v>0.69620628101484849</v>
      </c>
      <c r="CT280" s="1">
        <f t="shared" si="206"/>
        <v>0</v>
      </c>
      <c r="CU280" s="1">
        <f t="shared" si="207"/>
        <v>0</v>
      </c>
      <c r="CV280" s="1">
        <f t="shared" si="208"/>
        <v>0</v>
      </c>
      <c r="CW280" s="1">
        <f t="shared" si="209"/>
        <v>0.92976182702783328</v>
      </c>
      <c r="CX280" s="1">
        <f t="shared" si="210"/>
        <v>0.95273824553979003</v>
      </c>
      <c r="CY280" s="1">
        <f t="shared" si="211"/>
        <v>0.70803261698030129</v>
      </c>
      <c r="CZ280" s="1">
        <f t="shared" si="212"/>
        <v>9.2035680241857399E-5</v>
      </c>
      <c r="DA280" s="1">
        <f t="shared" si="213"/>
        <v>0.10175016069094422</v>
      </c>
      <c r="DB280" s="1">
        <f t="shared" si="214"/>
        <v>0.76200426908369034</v>
      </c>
      <c r="DC280" s="1">
        <f t="shared" si="215"/>
        <v>0</v>
      </c>
      <c r="DD280" s="1">
        <f t="shared" si="216"/>
        <v>0.95219047418704517</v>
      </c>
      <c r="DE280" s="1">
        <f t="shared" si="217"/>
        <v>0.72079867439850331</v>
      </c>
      <c r="DF280" s="1">
        <f t="shared" si="218"/>
        <v>0.57338047821195337</v>
      </c>
      <c r="DG280" s="1">
        <f t="shared" si="219"/>
        <v>0</v>
      </c>
      <c r="DH280" s="1">
        <f t="shared" si="220"/>
        <v>0</v>
      </c>
      <c r="DI280" s="1">
        <f t="shared" si="221"/>
        <v>0</v>
      </c>
      <c r="DJ280" s="1">
        <f t="shared" si="222"/>
        <v>0</v>
      </c>
      <c r="DK280" s="1">
        <f t="shared" si="223"/>
        <v>5.8332897452056207E-2</v>
      </c>
      <c r="DL280" s="1">
        <f t="shared" si="224"/>
        <v>0</v>
      </c>
      <c r="DM280" s="1" t="str">
        <f t="shared" si="225"/>
        <v/>
      </c>
      <c r="DN280" s="1">
        <f t="shared" si="226"/>
        <v>0</v>
      </c>
      <c r="DO280" s="1">
        <f t="shared" si="227"/>
        <v>0</v>
      </c>
      <c r="DP280" s="1">
        <f t="shared" si="228"/>
        <v>0.56319944348439566</v>
      </c>
      <c r="DQ280" s="1" t="str">
        <f t="shared" si="229"/>
        <v/>
      </c>
      <c r="DR280" s="1">
        <v>3</v>
      </c>
      <c r="DS280" s="1" t="str">
        <f t="shared" si="236"/>
        <v/>
      </c>
      <c r="DT280" t="str">
        <f t="shared" si="237"/>
        <v/>
      </c>
    </row>
    <row r="281" spans="1:124" x14ac:dyDescent="0.45">
      <c r="AU281" t="str">
        <f t="shared" ref="AU281:AU344" ca="1" si="243">IF(SUM(AV281:BY281)=0,"\I:",AU3)</f>
        <v>\I:</v>
      </c>
      <c r="AV281" s="1" t="str">
        <f t="shared" ref="AV281:BJ281" ca="1" si="244">$BL281</f>
        <v/>
      </c>
      <c r="AW281" s="1" t="str">
        <f t="shared" ca="1" si="244"/>
        <v/>
      </c>
      <c r="AX281" s="1" t="str">
        <f t="shared" ca="1" si="244"/>
        <v/>
      </c>
      <c r="AY281" s="1" t="str">
        <f t="shared" ca="1" si="244"/>
        <v/>
      </c>
      <c r="AZ281" s="1" t="str">
        <f t="shared" ca="1" si="244"/>
        <v/>
      </c>
      <c r="BA281" s="1" t="str">
        <f t="shared" ca="1" si="244"/>
        <v/>
      </c>
      <c r="BB281" s="1" t="str">
        <f t="shared" ca="1" si="244"/>
        <v/>
      </c>
      <c r="BC281" s="1" t="str">
        <f t="shared" ca="1" si="244"/>
        <v/>
      </c>
      <c r="BD281" s="1" t="str">
        <f t="shared" ca="1" si="244"/>
        <v/>
      </c>
      <c r="BE281" s="1" t="str">
        <f t="shared" ca="1" si="244"/>
        <v/>
      </c>
      <c r="BF281" s="1" t="str">
        <f t="shared" ca="1" si="244"/>
        <v/>
      </c>
      <c r="BG281" s="1" t="str">
        <f t="shared" ca="1" si="244"/>
        <v/>
      </c>
      <c r="BH281" s="1" t="str">
        <f t="shared" ca="1" si="244"/>
        <v/>
      </c>
      <c r="BI281" s="1" t="str">
        <f t="shared" ca="1" si="244"/>
        <v/>
      </c>
      <c r="BJ281" s="1" t="str">
        <f t="shared" ca="1" si="244"/>
        <v/>
      </c>
      <c r="BK281" s="1" t="str">
        <f ca="1">$BL281</f>
        <v/>
      </c>
      <c r="BL281" s="1" t="str">
        <f ca="1">OFFSET($G3,0,MATCH(BZ$281,$G$1:$J$1,0))</f>
        <v/>
      </c>
      <c r="BM281" s="1" t="str">
        <f t="shared" ref="BM281:BY281" ca="1" si="245">$BL281</f>
        <v/>
      </c>
      <c r="BN281" s="1" t="str">
        <f t="shared" ca="1" si="245"/>
        <v/>
      </c>
      <c r="BO281" s="1" t="str">
        <f t="shared" ca="1" si="245"/>
        <v/>
      </c>
      <c r="BP281" s="1" t="str">
        <f t="shared" ca="1" si="245"/>
        <v/>
      </c>
      <c r="BQ281" s="1" t="str">
        <f t="shared" ca="1" si="245"/>
        <v/>
      </c>
      <c r="BR281" s="1" t="str">
        <f t="shared" ca="1" si="245"/>
        <v/>
      </c>
      <c r="BS281" s="1" t="str">
        <f t="shared" ca="1" si="245"/>
        <v/>
      </c>
      <c r="BT281" s="1" t="str">
        <f t="shared" ca="1" si="245"/>
        <v/>
      </c>
      <c r="BU281" s="1" t="str">
        <f t="shared" ca="1" si="245"/>
        <v/>
      </c>
      <c r="BV281" s="1" t="str">
        <f t="shared" ca="1" si="245"/>
        <v/>
      </c>
      <c r="BW281" s="1" t="str">
        <f t="shared" ca="1" si="245"/>
        <v/>
      </c>
      <c r="BX281" s="1" t="str">
        <f t="shared" ca="1" si="245"/>
        <v/>
      </c>
      <c r="BY281" s="1" t="str">
        <f t="shared" ca="1" si="245"/>
        <v/>
      </c>
      <c r="BZ281">
        <v>2030</v>
      </c>
    </row>
    <row r="282" spans="1:124" x14ac:dyDescent="0.45">
      <c r="AU282" t="str">
        <f t="shared" ca="1" si="243"/>
        <v>IFP_PRH_ELC</v>
      </c>
      <c r="AV282" s="1">
        <f t="shared" ref="AV282:BY282" ca="1" si="246">OFFSET($F4,0,MATCH($BZ282,$G$1:$J$1,0))</f>
        <v>1.1266495322275636</v>
      </c>
      <c r="AW282" s="1">
        <f t="shared" ca="1" si="246"/>
        <v>1.1266495322275636</v>
      </c>
      <c r="AX282" s="1">
        <f t="shared" ca="1" si="246"/>
        <v>1.1266495322275636</v>
      </c>
      <c r="AY282" s="1">
        <f t="shared" ca="1" si="246"/>
        <v>1.1266495322275636</v>
      </c>
      <c r="AZ282" s="1">
        <f t="shared" ca="1" si="246"/>
        <v>1.1266495322275636</v>
      </c>
      <c r="BA282" s="1">
        <f t="shared" ca="1" si="246"/>
        <v>1.1266495322275636</v>
      </c>
      <c r="BB282" s="1">
        <f t="shared" ca="1" si="246"/>
        <v>1.1266495322275636</v>
      </c>
      <c r="BC282" s="1">
        <f t="shared" ca="1" si="246"/>
        <v>1.1266495322275636</v>
      </c>
      <c r="BD282" s="1">
        <f t="shared" ca="1" si="246"/>
        <v>1.1266495322275636</v>
      </c>
      <c r="BE282" s="1">
        <f t="shared" ca="1" si="246"/>
        <v>1.1266495322275636</v>
      </c>
      <c r="BF282" s="1">
        <f t="shared" ca="1" si="246"/>
        <v>1.1266495322275636</v>
      </c>
      <c r="BG282" s="1">
        <f t="shared" ca="1" si="246"/>
        <v>1.1266495322275636</v>
      </c>
      <c r="BH282" s="1">
        <f t="shared" ca="1" si="246"/>
        <v>1.1266495322275636</v>
      </c>
      <c r="BI282" s="1">
        <f t="shared" ca="1" si="246"/>
        <v>1.1266495322275636</v>
      </c>
      <c r="BJ282" s="1">
        <f t="shared" ca="1" si="246"/>
        <v>1.1266495322275636</v>
      </c>
      <c r="BK282" s="1">
        <f t="shared" ca="1" si="246"/>
        <v>1.1266495322275636</v>
      </c>
      <c r="BL282" s="1">
        <f t="shared" ca="1" si="246"/>
        <v>1.1266495322275636</v>
      </c>
      <c r="BM282" s="1">
        <f t="shared" ca="1" si="246"/>
        <v>1.1266495322275636</v>
      </c>
      <c r="BN282" s="1">
        <f t="shared" ca="1" si="246"/>
        <v>1.1266495322275636</v>
      </c>
      <c r="BO282" s="1">
        <f t="shared" ca="1" si="246"/>
        <v>1.1266495322275636</v>
      </c>
      <c r="BP282" s="1">
        <f t="shared" ca="1" si="246"/>
        <v>1.1266495322275636</v>
      </c>
      <c r="BQ282" s="1">
        <f t="shared" ca="1" si="246"/>
        <v>1.1266495322275636</v>
      </c>
      <c r="BR282" s="1">
        <f t="shared" ca="1" si="246"/>
        <v>1.1266495322275636</v>
      </c>
      <c r="BS282" s="1">
        <f t="shared" ca="1" si="246"/>
        <v>1.1266495322275636</v>
      </c>
      <c r="BT282" s="1">
        <f t="shared" ca="1" si="246"/>
        <v>1.1266495322275636</v>
      </c>
      <c r="BU282" s="1">
        <f t="shared" ca="1" si="246"/>
        <v>1.1266495322275636</v>
      </c>
      <c r="BV282" s="1">
        <f t="shared" ca="1" si="246"/>
        <v>1.1266495322275636</v>
      </c>
      <c r="BW282" s="1">
        <f t="shared" ca="1" si="246"/>
        <v>1.1266495322275636</v>
      </c>
      <c r="BX282" s="1">
        <f t="shared" ca="1" si="246"/>
        <v>1.1266495322275636</v>
      </c>
      <c r="BY282" s="1">
        <f t="shared" ca="1" si="246"/>
        <v>1.1266495322275636</v>
      </c>
      <c r="BZ282">
        <v>2030</v>
      </c>
    </row>
    <row r="283" spans="1:124" x14ac:dyDescent="0.45">
      <c r="AU283" t="str">
        <f t="shared" ca="1" si="243"/>
        <v>IFP_PRC_ELC</v>
      </c>
      <c r="AV283" s="1">
        <f t="shared" ref="AV283:BY283" ca="1" si="247">OFFSET($F5,0,MATCH($BZ283,$G$1:$J$1,0))</f>
        <v>1.1266495322275636</v>
      </c>
      <c r="AW283" s="1">
        <f t="shared" ca="1" si="247"/>
        <v>1.1266495322275636</v>
      </c>
      <c r="AX283" s="1">
        <f t="shared" ca="1" si="247"/>
        <v>1.1266495322275636</v>
      </c>
      <c r="AY283" s="1">
        <f t="shared" ca="1" si="247"/>
        <v>1.1266495322275636</v>
      </c>
      <c r="AZ283" s="1">
        <f t="shared" ca="1" si="247"/>
        <v>1.1266495322275636</v>
      </c>
      <c r="BA283" s="1">
        <f t="shared" ca="1" si="247"/>
        <v>1.1266495322275636</v>
      </c>
      <c r="BB283" s="1">
        <f t="shared" ca="1" si="247"/>
        <v>1.1266495322275636</v>
      </c>
      <c r="BC283" s="1">
        <f t="shared" ca="1" si="247"/>
        <v>1.1266495322275636</v>
      </c>
      <c r="BD283" s="1">
        <f t="shared" ca="1" si="247"/>
        <v>1.1266495322275636</v>
      </c>
      <c r="BE283" s="1">
        <f t="shared" ca="1" si="247"/>
        <v>1.1266495322275636</v>
      </c>
      <c r="BF283" s="1">
        <f t="shared" ca="1" si="247"/>
        <v>1.1266495322275636</v>
      </c>
      <c r="BG283" s="1">
        <f t="shared" ca="1" si="247"/>
        <v>1.1266495322275636</v>
      </c>
      <c r="BH283" s="1">
        <f t="shared" ca="1" si="247"/>
        <v>1.1266495322275636</v>
      </c>
      <c r="BI283" s="1">
        <f t="shared" ca="1" si="247"/>
        <v>1.1266495322275636</v>
      </c>
      <c r="BJ283" s="1">
        <f t="shared" ca="1" si="247"/>
        <v>1.1266495322275636</v>
      </c>
      <c r="BK283" s="1">
        <f t="shared" ca="1" si="247"/>
        <v>1.1266495322275636</v>
      </c>
      <c r="BL283" s="1">
        <f t="shared" ca="1" si="247"/>
        <v>1.1266495322275636</v>
      </c>
      <c r="BM283" s="1">
        <f t="shared" ca="1" si="247"/>
        <v>1.1266495322275636</v>
      </c>
      <c r="BN283" s="1">
        <f t="shared" ca="1" si="247"/>
        <v>1.1266495322275636</v>
      </c>
      <c r="BO283" s="1">
        <f t="shared" ca="1" si="247"/>
        <v>1.1266495322275636</v>
      </c>
      <c r="BP283" s="1">
        <f t="shared" ca="1" si="247"/>
        <v>1.1266495322275636</v>
      </c>
      <c r="BQ283" s="1">
        <f t="shared" ca="1" si="247"/>
        <v>1.1266495322275636</v>
      </c>
      <c r="BR283" s="1">
        <f t="shared" ca="1" si="247"/>
        <v>1.1266495322275636</v>
      </c>
      <c r="BS283" s="1">
        <f t="shared" ca="1" si="247"/>
        <v>1.1266495322275636</v>
      </c>
      <c r="BT283" s="1">
        <f t="shared" ca="1" si="247"/>
        <v>1.1266495322275636</v>
      </c>
      <c r="BU283" s="1">
        <f t="shared" ca="1" si="247"/>
        <v>1.1266495322275636</v>
      </c>
      <c r="BV283" s="1">
        <f t="shared" ca="1" si="247"/>
        <v>1.1266495322275636</v>
      </c>
      <c r="BW283" s="1">
        <f t="shared" ca="1" si="247"/>
        <v>1.1266495322275636</v>
      </c>
      <c r="BX283" s="1">
        <f t="shared" ca="1" si="247"/>
        <v>1.1266495322275636</v>
      </c>
      <c r="BY283" s="1">
        <f t="shared" ca="1" si="247"/>
        <v>1.1266495322275636</v>
      </c>
      <c r="BZ283">
        <v>2030</v>
      </c>
    </row>
    <row r="284" spans="1:124" x14ac:dyDescent="0.45">
      <c r="AU284" t="str">
        <f t="shared" ca="1" si="243"/>
        <v>IFP_MDR_ELC</v>
      </c>
      <c r="AV284" s="1">
        <f t="shared" ref="AV284:BY284" ca="1" si="248">OFFSET($F6,0,MATCH($BZ284,$G$1:$J$1,0))</f>
        <v>1.1266495322275636</v>
      </c>
      <c r="AW284" s="1">
        <f t="shared" ca="1" si="248"/>
        <v>1.1266495322275636</v>
      </c>
      <c r="AX284" s="1">
        <f t="shared" ca="1" si="248"/>
        <v>1.1266495322275636</v>
      </c>
      <c r="AY284" s="1">
        <f t="shared" ca="1" si="248"/>
        <v>1.1266495322275636</v>
      </c>
      <c r="AZ284" s="1">
        <f t="shared" ca="1" si="248"/>
        <v>1.1266495322275636</v>
      </c>
      <c r="BA284" s="1">
        <f t="shared" ca="1" si="248"/>
        <v>1.1266495322275636</v>
      </c>
      <c r="BB284" s="1">
        <f t="shared" ca="1" si="248"/>
        <v>1.1266495322275636</v>
      </c>
      <c r="BC284" s="1">
        <f t="shared" ca="1" si="248"/>
        <v>1.1266495322275636</v>
      </c>
      <c r="BD284" s="1">
        <f t="shared" ca="1" si="248"/>
        <v>1.1266495322275636</v>
      </c>
      <c r="BE284" s="1">
        <f t="shared" ca="1" si="248"/>
        <v>1.1266495322275636</v>
      </c>
      <c r="BF284" s="1">
        <f t="shared" ca="1" si="248"/>
        <v>1.1266495322275636</v>
      </c>
      <c r="BG284" s="1">
        <f t="shared" ca="1" si="248"/>
        <v>1.1266495322275636</v>
      </c>
      <c r="BH284" s="1">
        <f t="shared" ca="1" si="248"/>
        <v>1.1266495322275636</v>
      </c>
      <c r="BI284" s="1">
        <f t="shared" ca="1" si="248"/>
        <v>1.1266495322275636</v>
      </c>
      <c r="BJ284" s="1">
        <f t="shared" ca="1" si="248"/>
        <v>1.1266495322275636</v>
      </c>
      <c r="BK284" s="1">
        <f t="shared" ca="1" si="248"/>
        <v>1.1266495322275636</v>
      </c>
      <c r="BL284" s="1">
        <f t="shared" ca="1" si="248"/>
        <v>1.1266495322275636</v>
      </c>
      <c r="BM284" s="1">
        <f t="shared" ca="1" si="248"/>
        <v>1.1266495322275636</v>
      </c>
      <c r="BN284" s="1">
        <f t="shared" ca="1" si="248"/>
        <v>1.1266495322275636</v>
      </c>
      <c r="BO284" s="1">
        <f t="shared" ca="1" si="248"/>
        <v>1.1266495322275636</v>
      </c>
      <c r="BP284" s="1">
        <f t="shared" ca="1" si="248"/>
        <v>1.1266495322275636</v>
      </c>
      <c r="BQ284" s="1">
        <f t="shared" ca="1" si="248"/>
        <v>1.1266495322275636</v>
      </c>
      <c r="BR284" s="1">
        <f t="shared" ca="1" si="248"/>
        <v>1.1266495322275636</v>
      </c>
      <c r="BS284" s="1">
        <f t="shared" ca="1" si="248"/>
        <v>1.1266495322275636</v>
      </c>
      <c r="BT284" s="1">
        <f t="shared" ca="1" si="248"/>
        <v>1.1266495322275636</v>
      </c>
      <c r="BU284" s="1">
        <f t="shared" ca="1" si="248"/>
        <v>1.1266495322275636</v>
      </c>
      <c r="BV284" s="1">
        <f t="shared" ca="1" si="248"/>
        <v>1.1266495322275636</v>
      </c>
      <c r="BW284" s="1">
        <f t="shared" ca="1" si="248"/>
        <v>1.1266495322275636</v>
      </c>
      <c r="BX284" s="1">
        <f t="shared" ca="1" si="248"/>
        <v>1.1266495322275636</v>
      </c>
      <c r="BY284" s="1">
        <f t="shared" ca="1" si="248"/>
        <v>1.1266495322275636</v>
      </c>
      <c r="BZ284">
        <v>2030</v>
      </c>
    </row>
    <row r="285" spans="1:124" x14ac:dyDescent="0.45">
      <c r="AU285" t="str">
        <f t="shared" ca="1" si="243"/>
        <v>IFP_ECP_ELC</v>
      </c>
      <c r="AV285" s="1">
        <f t="shared" ref="AV285:BY285" ca="1" si="249">OFFSET($F7,0,MATCH($BZ285,$G$1:$J$1,0))</f>
        <v>1.015228426395939</v>
      </c>
      <c r="AW285" s="1">
        <f t="shared" ca="1" si="249"/>
        <v>1.015228426395939</v>
      </c>
      <c r="AX285" s="1">
        <f t="shared" ca="1" si="249"/>
        <v>1.015228426395939</v>
      </c>
      <c r="AY285" s="1">
        <f t="shared" ca="1" si="249"/>
        <v>1.015228426395939</v>
      </c>
      <c r="AZ285" s="1">
        <f t="shared" ca="1" si="249"/>
        <v>1.015228426395939</v>
      </c>
      <c r="BA285" s="1">
        <f t="shared" ca="1" si="249"/>
        <v>1.015228426395939</v>
      </c>
      <c r="BB285" s="1">
        <f t="shared" ca="1" si="249"/>
        <v>1.015228426395939</v>
      </c>
      <c r="BC285" s="1">
        <f t="shared" ca="1" si="249"/>
        <v>1.015228426395939</v>
      </c>
      <c r="BD285" s="1">
        <f t="shared" ca="1" si="249"/>
        <v>1.015228426395939</v>
      </c>
      <c r="BE285" s="1">
        <f t="shared" ca="1" si="249"/>
        <v>1.015228426395939</v>
      </c>
      <c r="BF285" s="1">
        <f t="shared" ca="1" si="249"/>
        <v>1.015228426395939</v>
      </c>
      <c r="BG285" s="1">
        <f t="shared" ca="1" si="249"/>
        <v>1.015228426395939</v>
      </c>
      <c r="BH285" s="1">
        <f t="shared" ca="1" si="249"/>
        <v>1.015228426395939</v>
      </c>
      <c r="BI285" s="1">
        <f t="shared" ca="1" si="249"/>
        <v>1.015228426395939</v>
      </c>
      <c r="BJ285" s="1">
        <f t="shared" ca="1" si="249"/>
        <v>1.015228426395939</v>
      </c>
      <c r="BK285" s="1">
        <f t="shared" ca="1" si="249"/>
        <v>1.015228426395939</v>
      </c>
      <c r="BL285" s="1">
        <f t="shared" ca="1" si="249"/>
        <v>1.015228426395939</v>
      </c>
      <c r="BM285" s="1">
        <f t="shared" ca="1" si="249"/>
        <v>1.015228426395939</v>
      </c>
      <c r="BN285" s="1">
        <f t="shared" ca="1" si="249"/>
        <v>1.015228426395939</v>
      </c>
      <c r="BO285" s="1">
        <f t="shared" ca="1" si="249"/>
        <v>1.015228426395939</v>
      </c>
      <c r="BP285" s="1">
        <f t="shared" ca="1" si="249"/>
        <v>1.015228426395939</v>
      </c>
      <c r="BQ285" s="1">
        <f t="shared" ca="1" si="249"/>
        <v>1.015228426395939</v>
      </c>
      <c r="BR285" s="1">
        <f t="shared" ca="1" si="249"/>
        <v>1.015228426395939</v>
      </c>
      <c r="BS285" s="1">
        <f t="shared" ca="1" si="249"/>
        <v>1.015228426395939</v>
      </c>
      <c r="BT285" s="1">
        <f t="shared" ca="1" si="249"/>
        <v>1.015228426395939</v>
      </c>
      <c r="BU285" s="1">
        <f t="shared" ca="1" si="249"/>
        <v>1.015228426395939</v>
      </c>
      <c r="BV285" s="1">
        <f t="shared" ca="1" si="249"/>
        <v>1.015228426395939</v>
      </c>
      <c r="BW285" s="1">
        <f t="shared" ca="1" si="249"/>
        <v>1.015228426395939</v>
      </c>
      <c r="BX285" s="1">
        <f t="shared" ca="1" si="249"/>
        <v>1.015228426395939</v>
      </c>
      <c r="BY285" s="1">
        <f t="shared" ca="1" si="249"/>
        <v>1.015228426395939</v>
      </c>
      <c r="BZ285">
        <v>2030</v>
      </c>
    </row>
    <row r="286" spans="1:124" x14ac:dyDescent="0.45">
      <c r="AU286" t="str">
        <f t="shared" ca="1" si="243"/>
        <v>IFP_OTP_ELC</v>
      </c>
      <c r="AV286" s="1">
        <f t="shared" ref="AV286:BY286" ca="1" si="250">OFFSET($F8,0,MATCH($BZ286,$G$1:$J$1,0))</f>
        <v>1.1266495322275636</v>
      </c>
      <c r="AW286" s="1">
        <f t="shared" ca="1" si="250"/>
        <v>1.1266495322275636</v>
      </c>
      <c r="AX286" s="1">
        <f t="shared" ca="1" si="250"/>
        <v>1.1266495322275636</v>
      </c>
      <c r="AY286" s="1">
        <f t="shared" ca="1" si="250"/>
        <v>1.1266495322275636</v>
      </c>
      <c r="AZ286" s="1">
        <f t="shared" ca="1" si="250"/>
        <v>1.1266495322275636</v>
      </c>
      <c r="BA286" s="1">
        <f t="shared" ca="1" si="250"/>
        <v>1.1266495322275636</v>
      </c>
      <c r="BB286" s="1">
        <f t="shared" ca="1" si="250"/>
        <v>1.1266495322275636</v>
      </c>
      <c r="BC286" s="1">
        <f t="shared" ca="1" si="250"/>
        <v>1.1266495322275636</v>
      </c>
      <c r="BD286" s="1">
        <f t="shared" ca="1" si="250"/>
        <v>1.1266495322275636</v>
      </c>
      <c r="BE286" s="1">
        <f t="shared" ca="1" si="250"/>
        <v>1.1266495322275636</v>
      </c>
      <c r="BF286" s="1">
        <f t="shared" ca="1" si="250"/>
        <v>1.1266495322275636</v>
      </c>
      <c r="BG286" s="1">
        <f t="shared" ca="1" si="250"/>
        <v>1.1266495322275636</v>
      </c>
      <c r="BH286" s="1">
        <f t="shared" ca="1" si="250"/>
        <v>1.1266495322275636</v>
      </c>
      <c r="BI286" s="1">
        <f t="shared" ca="1" si="250"/>
        <v>1.1266495322275636</v>
      </c>
      <c r="BJ286" s="1">
        <f t="shared" ca="1" si="250"/>
        <v>1.1266495322275636</v>
      </c>
      <c r="BK286" s="1">
        <f t="shared" ca="1" si="250"/>
        <v>1.1266495322275636</v>
      </c>
      <c r="BL286" s="1">
        <f t="shared" ca="1" si="250"/>
        <v>1.1266495322275636</v>
      </c>
      <c r="BM286" s="1">
        <f t="shared" ca="1" si="250"/>
        <v>1.1266495322275636</v>
      </c>
      <c r="BN286" s="1">
        <f t="shared" ca="1" si="250"/>
        <v>1.1266495322275636</v>
      </c>
      <c r="BO286" s="1">
        <f t="shared" ca="1" si="250"/>
        <v>1.1266495322275636</v>
      </c>
      <c r="BP286" s="1">
        <f t="shared" ca="1" si="250"/>
        <v>1.1266495322275636</v>
      </c>
      <c r="BQ286" s="1">
        <f t="shared" ca="1" si="250"/>
        <v>1.1266495322275636</v>
      </c>
      <c r="BR286" s="1">
        <f t="shared" ca="1" si="250"/>
        <v>1.1266495322275636</v>
      </c>
      <c r="BS286" s="1">
        <f t="shared" ca="1" si="250"/>
        <v>1.1266495322275636</v>
      </c>
      <c r="BT286" s="1">
        <f t="shared" ca="1" si="250"/>
        <v>1.1266495322275636</v>
      </c>
      <c r="BU286" s="1">
        <f t="shared" ca="1" si="250"/>
        <v>1.1266495322275636</v>
      </c>
      <c r="BV286" s="1">
        <f t="shared" ca="1" si="250"/>
        <v>1.1266495322275636</v>
      </c>
      <c r="BW286" s="1">
        <f t="shared" ca="1" si="250"/>
        <v>1.1266495322275636</v>
      </c>
      <c r="BX286" s="1">
        <f t="shared" ca="1" si="250"/>
        <v>1.1266495322275636</v>
      </c>
      <c r="BY286" s="1">
        <f t="shared" ca="1" si="250"/>
        <v>1.1266495322275636</v>
      </c>
      <c r="BZ286">
        <v>2030</v>
      </c>
    </row>
    <row r="287" spans="1:124" x14ac:dyDescent="0.45">
      <c r="AU287" t="str">
        <f t="shared" ca="1" si="243"/>
        <v>IFP_SPC_ELC</v>
      </c>
      <c r="AV287" s="1">
        <f t="shared" ref="AV287:BY287" ca="1" si="251">OFFSET($F9,0,MATCH($BZ287,$G$1:$J$1,0))</f>
        <v>1.1266495322275636</v>
      </c>
      <c r="AW287" s="1">
        <f t="shared" ca="1" si="251"/>
        <v>1.1266495322275636</v>
      </c>
      <c r="AX287" s="1">
        <f t="shared" ca="1" si="251"/>
        <v>1.1266495322275636</v>
      </c>
      <c r="AY287" s="1">
        <f t="shared" ca="1" si="251"/>
        <v>1.1266495322275636</v>
      </c>
      <c r="AZ287" s="1">
        <f t="shared" ca="1" si="251"/>
        <v>1.1266495322275636</v>
      </c>
      <c r="BA287" s="1">
        <f t="shared" ca="1" si="251"/>
        <v>1.1266495322275636</v>
      </c>
      <c r="BB287" s="1">
        <f t="shared" ca="1" si="251"/>
        <v>1.1266495322275636</v>
      </c>
      <c r="BC287" s="1">
        <f t="shared" ca="1" si="251"/>
        <v>1.1266495322275636</v>
      </c>
      <c r="BD287" s="1">
        <f t="shared" ca="1" si="251"/>
        <v>1.1266495322275636</v>
      </c>
      <c r="BE287" s="1">
        <f t="shared" ca="1" si="251"/>
        <v>1.1266495322275636</v>
      </c>
      <c r="BF287" s="1">
        <f t="shared" ca="1" si="251"/>
        <v>1.1266495322275636</v>
      </c>
      <c r="BG287" s="1">
        <f t="shared" ca="1" si="251"/>
        <v>1.1266495322275636</v>
      </c>
      <c r="BH287" s="1">
        <f t="shared" ca="1" si="251"/>
        <v>1.1266495322275636</v>
      </c>
      <c r="BI287" s="1">
        <f t="shared" ca="1" si="251"/>
        <v>1.1266495322275636</v>
      </c>
      <c r="BJ287" s="1">
        <f t="shared" ca="1" si="251"/>
        <v>1.1266495322275636</v>
      </c>
      <c r="BK287" s="1">
        <f t="shared" ca="1" si="251"/>
        <v>1.1266495322275636</v>
      </c>
      <c r="BL287" s="1">
        <f t="shared" ca="1" si="251"/>
        <v>1.1266495322275636</v>
      </c>
      <c r="BM287" s="1">
        <f t="shared" ca="1" si="251"/>
        <v>1.1266495322275636</v>
      </c>
      <c r="BN287" s="1">
        <f t="shared" ca="1" si="251"/>
        <v>1.1266495322275636</v>
      </c>
      <c r="BO287" s="1">
        <f t="shared" ca="1" si="251"/>
        <v>1.1266495322275636</v>
      </c>
      <c r="BP287" s="1">
        <f t="shared" ca="1" si="251"/>
        <v>1.1266495322275636</v>
      </c>
      <c r="BQ287" s="1">
        <f t="shared" ca="1" si="251"/>
        <v>1.1266495322275636</v>
      </c>
      <c r="BR287" s="1">
        <f t="shared" ca="1" si="251"/>
        <v>1.1266495322275636</v>
      </c>
      <c r="BS287" s="1">
        <f t="shared" ca="1" si="251"/>
        <v>1.1266495322275636</v>
      </c>
      <c r="BT287" s="1">
        <f t="shared" ca="1" si="251"/>
        <v>1.1266495322275636</v>
      </c>
      <c r="BU287" s="1">
        <f t="shared" ca="1" si="251"/>
        <v>1.1266495322275636</v>
      </c>
      <c r="BV287" s="1">
        <f t="shared" ca="1" si="251"/>
        <v>1.1266495322275636</v>
      </c>
      <c r="BW287" s="1">
        <f t="shared" ca="1" si="251"/>
        <v>1.1266495322275636</v>
      </c>
      <c r="BX287" s="1">
        <f t="shared" ca="1" si="251"/>
        <v>1.1266495322275636</v>
      </c>
      <c r="BY287" s="1">
        <f t="shared" ca="1" si="251"/>
        <v>1.1266495322275636</v>
      </c>
      <c r="BZ287">
        <v>2030</v>
      </c>
    </row>
    <row r="288" spans="1:124" x14ac:dyDescent="0.45">
      <c r="AU288" t="str">
        <f t="shared" ca="1" si="243"/>
        <v>IFP_LIG_ELC</v>
      </c>
      <c r="AV288" s="1">
        <f t="shared" ref="AV288:BY288" ca="1" si="252">OFFSET($F10,0,MATCH($BZ288,$G$1:$J$1,0))</f>
        <v>1.1266495322275636</v>
      </c>
      <c r="AW288" s="1">
        <f t="shared" ca="1" si="252"/>
        <v>1.1266495322275636</v>
      </c>
      <c r="AX288" s="1">
        <f t="shared" ca="1" si="252"/>
        <v>1.1266495322275636</v>
      </c>
      <c r="AY288" s="1">
        <f t="shared" ca="1" si="252"/>
        <v>1.1266495322275636</v>
      </c>
      <c r="AZ288" s="1">
        <f t="shared" ca="1" si="252"/>
        <v>1.1266495322275636</v>
      </c>
      <c r="BA288" s="1">
        <f t="shared" ca="1" si="252"/>
        <v>1.1266495322275636</v>
      </c>
      <c r="BB288" s="1">
        <f t="shared" ca="1" si="252"/>
        <v>1.1266495322275636</v>
      </c>
      <c r="BC288" s="1">
        <f t="shared" ca="1" si="252"/>
        <v>1.1266495322275636</v>
      </c>
      <c r="BD288" s="1">
        <f t="shared" ca="1" si="252"/>
        <v>1.1266495322275636</v>
      </c>
      <c r="BE288" s="1">
        <f t="shared" ca="1" si="252"/>
        <v>1.1266495322275636</v>
      </c>
      <c r="BF288" s="1">
        <f t="shared" ca="1" si="252"/>
        <v>1.1266495322275636</v>
      </c>
      <c r="BG288" s="1">
        <f t="shared" ca="1" si="252"/>
        <v>1.1266495322275636</v>
      </c>
      <c r="BH288" s="1">
        <f t="shared" ca="1" si="252"/>
        <v>1.1266495322275636</v>
      </c>
      <c r="BI288" s="1">
        <f t="shared" ca="1" si="252"/>
        <v>1.1266495322275636</v>
      </c>
      <c r="BJ288" s="1">
        <f t="shared" ca="1" si="252"/>
        <v>1.1266495322275636</v>
      </c>
      <c r="BK288" s="1">
        <f t="shared" ca="1" si="252"/>
        <v>1.1266495322275636</v>
      </c>
      <c r="BL288" s="1">
        <f t="shared" ca="1" si="252"/>
        <v>1.1266495322275636</v>
      </c>
      <c r="BM288" s="1">
        <f t="shared" ca="1" si="252"/>
        <v>1.1266495322275636</v>
      </c>
      <c r="BN288" s="1">
        <f t="shared" ca="1" si="252"/>
        <v>1.1266495322275636</v>
      </c>
      <c r="BO288" s="1">
        <f t="shared" ca="1" si="252"/>
        <v>1.1266495322275636</v>
      </c>
      <c r="BP288" s="1">
        <f t="shared" ca="1" si="252"/>
        <v>1.1266495322275636</v>
      </c>
      <c r="BQ288" s="1">
        <f t="shared" ca="1" si="252"/>
        <v>1.1266495322275636</v>
      </c>
      <c r="BR288" s="1">
        <f t="shared" ca="1" si="252"/>
        <v>1.1266495322275636</v>
      </c>
      <c r="BS288" s="1">
        <f t="shared" ca="1" si="252"/>
        <v>1.1266495322275636</v>
      </c>
      <c r="BT288" s="1">
        <f t="shared" ca="1" si="252"/>
        <v>1.1266495322275636</v>
      </c>
      <c r="BU288" s="1">
        <f t="shared" ca="1" si="252"/>
        <v>1.1266495322275636</v>
      </c>
      <c r="BV288" s="1">
        <f t="shared" ca="1" si="252"/>
        <v>1.1266495322275636</v>
      </c>
      <c r="BW288" s="1">
        <f t="shared" ca="1" si="252"/>
        <v>1.1266495322275636</v>
      </c>
      <c r="BX288" s="1">
        <f t="shared" ca="1" si="252"/>
        <v>1.1266495322275636</v>
      </c>
      <c r="BY288" s="1">
        <f t="shared" ca="1" si="252"/>
        <v>1.1266495322275636</v>
      </c>
      <c r="BZ288">
        <v>2030</v>
      </c>
    </row>
    <row r="289" spans="47:78" x14ac:dyDescent="0.45">
      <c r="AU289" t="str">
        <f t="shared" ca="1" si="243"/>
        <v>IFP_OTH_ELC</v>
      </c>
      <c r="AV289" s="1">
        <f t="shared" ref="AV289:BY289" ca="1" si="253">OFFSET($F11,0,MATCH($BZ289,$G$1:$J$1,0))</f>
        <v>1.1266495322275636</v>
      </c>
      <c r="AW289" s="1">
        <f t="shared" ca="1" si="253"/>
        <v>1.1266495322275636</v>
      </c>
      <c r="AX289" s="1">
        <f t="shared" ca="1" si="253"/>
        <v>1.1266495322275636</v>
      </c>
      <c r="AY289" s="1">
        <f t="shared" ca="1" si="253"/>
        <v>1.1266495322275636</v>
      </c>
      <c r="AZ289" s="1">
        <f t="shared" ca="1" si="253"/>
        <v>1.1266495322275636</v>
      </c>
      <c r="BA289" s="1">
        <f t="shared" ca="1" si="253"/>
        <v>1.1266495322275636</v>
      </c>
      <c r="BB289" s="1">
        <f t="shared" ca="1" si="253"/>
        <v>1.1266495322275636</v>
      </c>
      <c r="BC289" s="1">
        <f t="shared" ca="1" si="253"/>
        <v>1.1266495322275636</v>
      </c>
      <c r="BD289" s="1">
        <f t="shared" ca="1" si="253"/>
        <v>1.1266495322275636</v>
      </c>
      <c r="BE289" s="1">
        <f t="shared" ca="1" si="253"/>
        <v>1.1266495322275636</v>
      </c>
      <c r="BF289" s="1">
        <f t="shared" ca="1" si="253"/>
        <v>1.1266495322275636</v>
      </c>
      <c r="BG289" s="1">
        <f t="shared" ca="1" si="253"/>
        <v>1.1266495322275636</v>
      </c>
      <c r="BH289" s="1">
        <f t="shared" ca="1" si="253"/>
        <v>1.1266495322275636</v>
      </c>
      <c r="BI289" s="1">
        <f t="shared" ca="1" si="253"/>
        <v>1.1266495322275636</v>
      </c>
      <c r="BJ289" s="1">
        <f t="shared" ca="1" si="253"/>
        <v>1.1266495322275636</v>
      </c>
      <c r="BK289" s="1">
        <f t="shared" ca="1" si="253"/>
        <v>1.1266495322275636</v>
      </c>
      <c r="BL289" s="1">
        <f t="shared" ca="1" si="253"/>
        <v>1.1266495322275636</v>
      </c>
      <c r="BM289" s="1">
        <f t="shared" ca="1" si="253"/>
        <v>1.1266495322275636</v>
      </c>
      <c r="BN289" s="1">
        <f t="shared" ca="1" si="253"/>
        <v>1.1266495322275636</v>
      </c>
      <c r="BO289" s="1">
        <f t="shared" ca="1" si="253"/>
        <v>1.1266495322275636</v>
      </c>
      <c r="BP289" s="1">
        <f t="shared" ca="1" si="253"/>
        <v>1.1266495322275636</v>
      </c>
      <c r="BQ289" s="1">
        <f t="shared" ca="1" si="253"/>
        <v>1.1266495322275636</v>
      </c>
      <c r="BR289" s="1">
        <f t="shared" ca="1" si="253"/>
        <v>1.1266495322275636</v>
      </c>
      <c r="BS289" s="1">
        <f t="shared" ca="1" si="253"/>
        <v>1.1266495322275636</v>
      </c>
      <c r="BT289" s="1">
        <f t="shared" ca="1" si="253"/>
        <v>1.1266495322275636</v>
      </c>
      <c r="BU289" s="1">
        <f t="shared" ca="1" si="253"/>
        <v>1.1266495322275636</v>
      </c>
      <c r="BV289" s="1">
        <f t="shared" ca="1" si="253"/>
        <v>1.1266495322275636</v>
      </c>
      <c r="BW289" s="1">
        <f t="shared" ca="1" si="253"/>
        <v>1.1266495322275636</v>
      </c>
      <c r="BX289" s="1">
        <f t="shared" ca="1" si="253"/>
        <v>1.1266495322275636</v>
      </c>
      <c r="BY289" s="1">
        <f t="shared" ca="1" si="253"/>
        <v>1.1266495322275636</v>
      </c>
      <c r="BZ289">
        <v>2030</v>
      </c>
    </row>
    <row r="290" spans="47:78" x14ac:dyDescent="0.45">
      <c r="AU290" t="str">
        <f t="shared" ca="1" si="243"/>
        <v>\I:</v>
      </c>
      <c r="AV290" s="1" t="str">
        <f t="shared" ref="AV290:BY290" ca="1" si="254">OFFSET($F12,0,MATCH($BZ290,$G$1:$J$1,0))</f>
        <v/>
      </c>
      <c r="AW290" s="1" t="str">
        <f t="shared" ca="1" si="254"/>
        <v/>
      </c>
      <c r="AX290" s="1" t="str">
        <f t="shared" ca="1" si="254"/>
        <v/>
      </c>
      <c r="AY290" s="1" t="str">
        <f t="shared" ca="1" si="254"/>
        <v/>
      </c>
      <c r="AZ290" s="1" t="str">
        <f t="shared" ca="1" si="254"/>
        <v/>
      </c>
      <c r="BA290" s="1" t="str">
        <f t="shared" ca="1" si="254"/>
        <v/>
      </c>
      <c r="BB290" s="1" t="str">
        <f t="shared" ca="1" si="254"/>
        <v/>
      </c>
      <c r="BC290" s="1" t="str">
        <f t="shared" ca="1" si="254"/>
        <v/>
      </c>
      <c r="BD290" s="1" t="str">
        <f t="shared" ca="1" si="254"/>
        <v/>
      </c>
      <c r="BE290" s="1" t="str">
        <f t="shared" ca="1" si="254"/>
        <v/>
      </c>
      <c r="BF290" s="1" t="str">
        <f t="shared" ca="1" si="254"/>
        <v/>
      </c>
      <c r="BG290" s="1" t="str">
        <f t="shared" ca="1" si="254"/>
        <v/>
      </c>
      <c r="BH290" s="1" t="str">
        <f t="shared" ca="1" si="254"/>
        <v/>
      </c>
      <c r="BI290" s="1" t="str">
        <f t="shared" ca="1" si="254"/>
        <v/>
      </c>
      <c r="BJ290" s="1" t="str">
        <f t="shared" ca="1" si="254"/>
        <v/>
      </c>
      <c r="BK290" s="1" t="str">
        <f t="shared" ca="1" si="254"/>
        <v/>
      </c>
      <c r="BL290" s="1" t="str">
        <f t="shared" ca="1" si="254"/>
        <v/>
      </c>
      <c r="BM290" s="1" t="str">
        <f t="shared" ca="1" si="254"/>
        <v/>
      </c>
      <c r="BN290" s="1" t="str">
        <f t="shared" ca="1" si="254"/>
        <v/>
      </c>
      <c r="BO290" s="1" t="str">
        <f t="shared" ca="1" si="254"/>
        <v/>
      </c>
      <c r="BP290" s="1" t="str">
        <f t="shared" ca="1" si="254"/>
        <v/>
      </c>
      <c r="BQ290" s="1" t="str">
        <f t="shared" ca="1" si="254"/>
        <v/>
      </c>
      <c r="BR290" s="1" t="str">
        <f t="shared" ca="1" si="254"/>
        <v/>
      </c>
      <c r="BS290" s="1" t="str">
        <f t="shared" ca="1" si="254"/>
        <v/>
      </c>
      <c r="BT290" s="1" t="str">
        <f t="shared" ca="1" si="254"/>
        <v/>
      </c>
      <c r="BU290" s="1" t="str">
        <f t="shared" ca="1" si="254"/>
        <v/>
      </c>
      <c r="BV290" s="1" t="str">
        <f t="shared" ca="1" si="254"/>
        <v/>
      </c>
      <c r="BW290" s="1" t="str">
        <f t="shared" ca="1" si="254"/>
        <v/>
      </c>
      <c r="BX290" s="1" t="str">
        <f t="shared" ca="1" si="254"/>
        <v/>
      </c>
      <c r="BY290" s="1" t="str">
        <f t="shared" ca="1" si="254"/>
        <v/>
      </c>
      <c r="BZ290">
        <v>2030</v>
      </c>
    </row>
    <row r="291" spans="47:78" x14ac:dyDescent="0.45">
      <c r="AU291" t="str">
        <f t="shared" ca="1" si="243"/>
        <v>IOI_PRH_ELC</v>
      </c>
      <c r="AV291" s="1">
        <f t="shared" ref="AV291:BY291" ca="1" si="255">OFFSET($F13,0,MATCH($BZ291,$G$1:$J$1,0))</f>
        <v>1.1266905811053975</v>
      </c>
      <c r="AW291" s="1">
        <f t="shared" ca="1" si="255"/>
        <v>1.1266905811053975</v>
      </c>
      <c r="AX291" s="1">
        <f t="shared" ca="1" si="255"/>
        <v>1.1266905811053975</v>
      </c>
      <c r="AY291" s="1">
        <f t="shared" ca="1" si="255"/>
        <v>1.1266905811053975</v>
      </c>
      <c r="AZ291" s="1">
        <f t="shared" ca="1" si="255"/>
        <v>1.1266905811053975</v>
      </c>
      <c r="BA291" s="1">
        <f t="shared" ca="1" si="255"/>
        <v>1.1266905811053975</v>
      </c>
      <c r="BB291" s="1">
        <f t="shared" ca="1" si="255"/>
        <v>1.1266905811053975</v>
      </c>
      <c r="BC291" s="1">
        <f t="shared" ca="1" si="255"/>
        <v>1.1266905811053975</v>
      </c>
      <c r="BD291" s="1">
        <f t="shared" ca="1" si="255"/>
        <v>1.1266905811053975</v>
      </c>
      <c r="BE291" s="1">
        <f t="shared" ca="1" si="255"/>
        <v>1.1266905811053975</v>
      </c>
      <c r="BF291" s="1">
        <f t="shared" ca="1" si="255"/>
        <v>1.1266905811053975</v>
      </c>
      <c r="BG291" s="1">
        <f t="shared" ca="1" si="255"/>
        <v>1.1266905811053975</v>
      </c>
      <c r="BH291" s="1">
        <f t="shared" ca="1" si="255"/>
        <v>1.1266905811053975</v>
      </c>
      <c r="BI291" s="1">
        <f t="shared" ca="1" si="255"/>
        <v>1.1266905811053975</v>
      </c>
      <c r="BJ291" s="1">
        <f t="shared" ca="1" si="255"/>
        <v>1.1266905811053975</v>
      </c>
      <c r="BK291" s="1">
        <f t="shared" ca="1" si="255"/>
        <v>1.1266905811053975</v>
      </c>
      <c r="BL291" s="1">
        <f t="shared" ca="1" si="255"/>
        <v>1.1266905811053975</v>
      </c>
      <c r="BM291" s="1">
        <f t="shared" ca="1" si="255"/>
        <v>1.1266905811053975</v>
      </c>
      <c r="BN291" s="1">
        <f t="shared" ca="1" si="255"/>
        <v>1.1266905811053975</v>
      </c>
      <c r="BO291" s="1">
        <f t="shared" ca="1" si="255"/>
        <v>1.1266905811053975</v>
      </c>
      <c r="BP291" s="1">
        <f t="shared" ca="1" si="255"/>
        <v>1.1266905811053975</v>
      </c>
      <c r="BQ291" s="1">
        <f t="shared" ca="1" si="255"/>
        <v>1.1266905811053975</v>
      </c>
      <c r="BR291" s="1">
        <f t="shared" ca="1" si="255"/>
        <v>1.1266905811053975</v>
      </c>
      <c r="BS291" s="1">
        <f t="shared" ca="1" si="255"/>
        <v>1.1266905811053975</v>
      </c>
      <c r="BT291" s="1">
        <f t="shared" ca="1" si="255"/>
        <v>1.1266905811053975</v>
      </c>
      <c r="BU291" s="1">
        <f t="shared" ca="1" si="255"/>
        <v>1.1266905811053975</v>
      </c>
      <c r="BV291" s="1">
        <f t="shared" ca="1" si="255"/>
        <v>1.1266905811053975</v>
      </c>
      <c r="BW291" s="1">
        <f t="shared" ca="1" si="255"/>
        <v>1.1266905811053975</v>
      </c>
      <c r="BX291" s="1">
        <f t="shared" ca="1" si="255"/>
        <v>1.1266905811053975</v>
      </c>
      <c r="BY291" s="1">
        <f t="shared" ca="1" si="255"/>
        <v>1.1266905811053975</v>
      </c>
      <c r="BZ291">
        <v>2030</v>
      </c>
    </row>
    <row r="292" spans="47:78" x14ac:dyDescent="0.45">
      <c r="AU292" t="str">
        <f t="shared" ca="1" si="243"/>
        <v>IOI_PRC_ELC</v>
      </c>
      <c r="AV292" s="1">
        <f t="shared" ref="AV292:BY292" ca="1" si="256">OFFSET($F14,0,MATCH($BZ292,$G$1:$J$1,0))</f>
        <v>1.1266905811053975</v>
      </c>
      <c r="AW292" s="1">
        <f t="shared" ca="1" si="256"/>
        <v>1.1266905811053975</v>
      </c>
      <c r="AX292" s="1">
        <f t="shared" ca="1" si="256"/>
        <v>1.1266905811053975</v>
      </c>
      <c r="AY292" s="1">
        <f t="shared" ca="1" si="256"/>
        <v>1.1266905811053975</v>
      </c>
      <c r="AZ292" s="1">
        <f t="shared" ca="1" si="256"/>
        <v>1.1266905811053975</v>
      </c>
      <c r="BA292" s="1">
        <f t="shared" ca="1" si="256"/>
        <v>1.1266905811053975</v>
      </c>
      <c r="BB292" s="1">
        <f t="shared" ca="1" si="256"/>
        <v>1.1266905811053975</v>
      </c>
      <c r="BC292" s="1">
        <f t="shared" ca="1" si="256"/>
        <v>1.1266905811053975</v>
      </c>
      <c r="BD292" s="1">
        <f t="shared" ca="1" si="256"/>
        <v>1.1266905811053975</v>
      </c>
      <c r="BE292" s="1">
        <f t="shared" ca="1" si="256"/>
        <v>1.1266905811053975</v>
      </c>
      <c r="BF292" s="1">
        <f t="shared" ca="1" si="256"/>
        <v>1.1266905811053975</v>
      </c>
      <c r="BG292" s="1">
        <f t="shared" ca="1" si="256"/>
        <v>1.1266905811053975</v>
      </c>
      <c r="BH292" s="1">
        <f t="shared" ca="1" si="256"/>
        <v>1.1266905811053975</v>
      </c>
      <c r="BI292" s="1">
        <f t="shared" ca="1" si="256"/>
        <v>1.1266905811053975</v>
      </c>
      <c r="BJ292" s="1">
        <f t="shared" ca="1" si="256"/>
        <v>1.1266905811053975</v>
      </c>
      <c r="BK292" s="1">
        <f t="shared" ca="1" si="256"/>
        <v>1.1266905811053975</v>
      </c>
      <c r="BL292" s="1">
        <f t="shared" ca="1" si="256"/>
        <v>1.1266905811053975</v>
      </c>
      <c r="BM292" s="1">
        <f t="shared" ca="1" si="256"/>
        <v>1.1266905811053975</v>
      </c>
      <c r="BN292" s="1">
        <f t="shared" ca="1" si="256"/>
        <v>1.1266905811053975</v>
      </c>
      <c r="BO292" s="1">
        <f t="shared" ca="1" si="256"/>
        <v>1.1266905811053975</v>
      </c>
      <c r="BP292" s="1">
        <f t="shared" ca="1" si="256"/>
        <v>1.1266905811053975</v>
      </c>
      <c r="BQ292" s="1">
        <f t="shared" ca="1" si="256"/>
        <v>1.1266905811053975</v>
      </c>
      <c r="BR292" s="1">
        <f t="shared" ca="1" si="256"/>
        <v>1.1266905811053975</v>
      </c>
      <c r="BS292" s="1">
        <f t="shared" ca="1" si="256"/>
        <v>1.1266905811053975</v>
      </c>
      <c r="BT292" s="1">
        <f t="shared" ca="1" si="256"/>
        <v>1.1266905811053975</v>
      </c>
      <c r="BU292" s="1">
        <f t="shared" ca="1" si="256"/>
        <v>1.1266905811053975</v>
      </c>
      <c r="BV292" s="1">
        <f t="shared" ca="1" si="256"/>
        <v>1.1266905811053975</v>
      </c>
      <c r="BW292" s="1">
        <f t="shared" ca="1" si="256"/>
        <v>1.1266905811053975</v>
      </c>
      <c r="BX292" s="1">
        <f t="shared" ca="1" si="256"/>
        <v>1.1266905811053975</v>
      </c>
      <c r="BY292" s="1">
        <f t="shared" ca="1" si="256"/>
        <v>1.1266905811053975</v>
      </c>
      <c r="BZ292">
        <v>2030</v>
      </c>
    </row>
    <row r="293" spans="47:78" x14ac:dyDescent="0.45">
      <c r="AU293" t="str">
        <f t="shared" ca="1" si="243"/>
        <v>IOI_MDR_ELC</v>
      </c>
      <c r="AV293" s="1">
        <f t="shared" ref="AV293:BY293" ca="1" si="257">OFFSET($F15,0,MATCH($BZ293,$G$1:$J$1,0))</f>
        <v>1.1266905811053975</v>
      </c>
      <c r="AW293" s="1">
        <f t="shared" ca="1" si="257"/>
        <v>1.1266905811053975</v>
      </c>
      <c r="AX293" s="1">
        <f t="shared" ca="1" si="257"/>
        <v>1.1266905811053975</v>
      </c>
      <c r="AY293" s="1">
        <f t="shared" ca="1" si="257"/>
        <v>1.1266905811053975</v>
      </c>
      <c r="AZ293" s="1">
        <f t="shared" ca="1" si="257"/>
        <v>1.1266905811053975</v>
      </c>
      <c r="BA293" s="1">
        <f t="shared" ca="1" si="257"/>
        <v>1.1266905811053975</v>
      </c>
      <c r="BB293" s="1">
        <f t="shared" ca="1" si="257"/>
        <v>1.1266905811053975</v>
      </c>
      <c r="BC293" s="1">
        <f t="shared" ca="1" si="257"/>
        <v>1.1266905811053975</v>
      </c>
      <c r="BD293" s="1">
        <f t="shared" ca="1" si="257"/>
        <v>1.1266905811053975</v>
      </c>
      <c r="BE293" s="1">
        <f t="shared" ca="1" si="257"/>
        <v>1.1266905811053975</v>
      </c>
      <c r="BF293" s="1">
        <f t="shared" ca="1" si="257"/>
        <v>1.1266905811053975</v>
      </c>
      <c r="BG293" s="1">
        <f t="shared" ca="1" si="257"/>
        <v>1.1266905811053975</v>
      </c>
      <c r="BH293" s="1">
        <f t="shared" ca="1" si="257"/>
        <v>1.1266905811053975</v>
      </c>
      <c r="BI293" s="1">
        <f t="shared" ca="1" si="257"/>
        <v>1.1266905811053975</v>
      </c>
      <c r="BJ293" s="1">
        <f t="shared" ca="1" si="257"/>
        <v>1.1266905811053975</v>
      </c>
      <c r="BK293" s="1">
        <f t="shared" ca="1" si="257"/>
        <v>1.1266905811053975</v>
      </c>
      <c r="BL293" s="1">
        <f t="shared" ca="1" si="257"/>
        <v>1.1266905811053975</v>
      </c>
      <c r="BM293" s="1">
        <f t="shared" ca="1" si="257"/>
        <v>1.1266905811053975</v>
      </c>
      <c r="BN293" s="1">
        <f t="shared" ca="1" si="257"/>
        <v>1.1266905811053975</v>
      </c>
      <c r="BO293" s="1">
        <f t="shared" ca="1" si="257"/>
        <v>1.1266905811053975</v>
      </c>
      <c r="BP293" s="1">
        <f t="shared" ca="1" si="257"/>
        <v>1.1266905811053975</v>
      </c>
      <c r="BQ293" s="1">
        <f t="shared" ca="1" si="257"/>
        <v>1.1266905811053975</v>
      </c>
      <c r="BR293" s="1">
        <f t="shared" ca="1" si="257"/>
        <v>1.1266905811053975</v>
      </c>
      <c r="BS293" s="1">
        <f t="shared" ca="1" si="257"/>
        <v>1.1266905811053975</v>
      </c>
      <c r="BT293" s="1">
        <f t="shared" ca="1" si="257"/>
        <v>1.1266905811053975</v>
      </c>
      <c r="BU293" s="1">
        <f t="shared" ca="1" si="257"/>
        <v>1.1266905811053975</v>
      </c>
      <c r="BV293" s="1">
        <f t="shared" ca="1" si="257"/>
        <v>1.1266905811053975</v>
      </c>
      <c r="BW293" s="1">
        <f t="shared" ca="1" si="257"/>
        <v>1.1266905811053975</v>
      </c>
      <c r="BX293" s="1">
        <f t="shared" ca="1" si="257"/>
        <v>1.1266905811053975</v>
      </c>
      <c r="BY293" s="1">
        <f t="shared" ca="1" si="257"/>
        <v>1.1266905811053975</v>
      </c>
      <c r="BZ293">
        <v>2030</v>
      </c>
    </row>
    <row r="294" spans="47:78" x14ac:dyDescent="0.45">
      <c r="AU294" t="str">
        <f t="shared" ca="1" si="243"/>
        <v>IOI_OTP_ELC</v>
      </c>
      <c r="AV294" s="1">
        <f t="shared" ref="AV294:BY294" ca="1" si="258">OFFSET($F16,0,MATCH($BZ294,$G$1:$J$1,0))</f>
        <v>1.1266905811053975</v>
      </c>
      <c r="AW294" s="1">
        <f t="shared" ca="1" si="258"/>
        <v>1.1266905811053975</v>
      </c>
      <c r="AX294" s="1">
        <f t="shared" ca="1" si="258"/>
        <v>1.1266905811053975</v>
      </c>
      <c r="AY294" s="1">
        <f t="shared" ca="1" si="258"/>
        <v>1.1266905811053975</v>
      </c>
      <c r="AZ294" s="1">
        <f t="shared" ca="1" si="258"/>
        <v>1.1266905811053975</v>
      </c>
      <c r="BA294" s="1">
        <f t="shared" ca="1" si="258"/>
        <v>1.1266905811053975</v>
      </c>
      <c r="BB294" s="1">
        <f t="shared" ca="1" si="258"/>
        <v>1.1266905811053975</v>
      </c>
      <c r="BC294" s="1">
        <f t="shared" ca="1" si="258"/>
        <v>1.1266905811053975</v>
      </c>
      <c r="BD294" s="1">
        <f t="shared" ca="1" si="258"/>
        <v>1.1266905811053975</v>
      </c>
      <c r="BE294" s="1">
        <f t="shared" ca="1" si="258"/>
        <v>1.1266905811053975</v>
      </c>
      <c r="BF294" s="1">
        <f t="shared" ca="1" si="258"/>
        <v>1.1266905811053975</v>
      </c>
      <c r="BG294" s="1">
        <f t="shared" ca="1" si="258"/>
        <v>1.1266905811053975</v>
      </c>
      <c r="BH294" s="1">
        <f t="shared" ca="1" si="258"/>
        <v>1.1266905811053975</v>
      </c>
      <c r="BI294" s="1">
        <f t="shared" ca="1" si="258"/>
        <v>1.1266905811053975</v>
      </c>
      <c r="BJ294" s="1">
        <f t="shared" ca="1" si="258"/>
        <v>1.1266905811053975</v>
      </c>
      <c r="BK294" s="1">
        <f t="shared" ca="1" si="258"/>
        <v>1.1266905811053975</v>
      </c>
      <c r="BL294" s="1">
        <f t="shared" ca="1" si="258"/>
        <v>1.1266905811053975</v>
      </c>
      <c r="BM294" s="1">
        <f t="shared" ca="1" si="258"/>
        <v>1.1266905811053975</v>
      </c>
      <c r="BN294" s="1">
        <f t="shared" ca="1" si="258"/>
        <v>1.1266905811053975</v>
      </c>
      <c r="BO294" s="1">
        <f t="shared" ca="1" si="258"/>
        <v>1.1266905811053975</v>
      </c>
      <c r="BP294" s="1">
        <f t="shared" ca="1" si="258"/>
        <v>1.1266905811053975</v>
      </c>
      <c r="BQ294" s="1">
        <f t="shared" ca="1" si="258"/>
        <v>1.1266905811053975</v>
      </c>
      <c r="BR294" s="1">
        <f t="shared" ca="1" si="258"/>
        <v>1.1266905811053975</v>
      </c>
      <c r="BS294" s="1">
        <f t="shared" ca="1" si="258"/>
        <v>1.1266905811053975</v>
      </c>
      <c r="BT294" s="1">
        <f t="shared" ca="1" si="258"/>
        <v>1.1266905811053975</v>
      </c>
      <c r="BU294" s="1">
        <f t="shared" ca="1" si="258"/>
        <v>1.1266905811053975</v>
      </c>
      <c r="BV294" s="1">
        <f t="shared" ca="1" si="258"/>
        <v>1.1266905811053975</v>
      </c>
      <c r="BW294" s="1">
        <f t="shared" ca="1" si="258"/>
        <v>1.1266905811053975</v>
      </c>
      <c r="BX294" s="1">
        <f t="shared" ca="1" si="258"/>
        <v>1.1266905811053975</v>
      </c>
      <c r="BY294" s="1">
        <f t="shared" ca="1" si="258"/>
        <v>1.1266905811053975</v>
      </c>
      <c r="BZ294">
        <v>2030</v>
      </c>
    </row>
    <row r="295" spans="47:78" x14ac:dyDescent="0.45">
      <c r="AU295" t="str">
        <f t="shared" ca="1" si="243"/>
        <v>IOI_SPC_ELC</v>
      </c>
      <c r="AV295" s="1">
        <f t="shared" ref="AV295:BY295" ca="1" si="259">OFFSET($F17,0,MATCH($BZ295,$G$1:$J$1,0))</f>
        <v>1.1266905811053975</v>
      </c>
      <c r="AW295" s="1">
        <f t="shared" ca="1" si="259"/>
        <v>1.1266905811053975</v>
      </c>
      <c r="AX295" s="1">
        <f t="shared" ca="1" si="259"/>
        <v>1.1266905811053975</v>
      </c>
      <c r="AY295" s="1">
        <f t="shared" ca="1" si="259"/>
        <v>1.1266905811053975</v>
      </c>
      <c r="AZ295" s="1">
        <f t="shared" ca="1" si="259"/>
        <v>1.1266905811053975</v>
      </c>
      <c r="BA295" s="1">
        <f t="shared" ca="1" si="259"/>
        <v>1.1266905811053975</v>
      </c>
      <c r="BB295" s="1">
        <f t="shared" ca="1" si="259"/>
        <v>1.1266905811053975</v>
      </c>
      <c r="BC295" s="1">
        <f t="shared" ca="1" si="259"/>
        <v>1.1266905811053975</v>
      </c>
      <c r="BD295" s="1">
        <f t="shared" ca="1" si="259"/>
        <v>1.1266905811053975</v>
      </c>
      <c r="BE295" s="1">
        <f t="shared" ca="1" si="259"/>
        <v>1.1266905811053975</v>
      </c>
      <c r="BF295" s="1">
        <f t="shared" ca="1" si="259"/>
        <v>1.1266905811053975</v>
      </c>
      <c r="BG295" s="1">
        <f t="shared" ca="1" si="259"/>
        <v>1.1266905811053975</v>
      </c>
      <c r="BH295" s="1">
        <f t="shared" ca="1" si="259"/>
        <v>1.1266905811053975</v>
      </c>
      <c r="BI295" s="1">
        <f t="shared" ca="1" si="259"/>
        <v>1.1266905811053975</v>
      </c>
      <c r="BJ295" s="1">
        <f t="shared" ca="1" si="259"/>
        <v>1.1266905811053975</v>
      </c>
      <c r="BK295" s="1">
        <f t="shared" ca="1" si="259"/>
        <v>1.1266905811053975</v>
      </c>
      <c r="BL295" s="1">
        <f t="shared" ca="1" si="259"/>
        <v>1.1266905811053975</v>
      </c>
      <c r="BM295" s="1">
        <f t="shared" ca="1" si="259"/>
        <v>1.1266905811053975</v>
      </c>
      <c r="BN295" s="1">
        <f t="shared" ca="1" si="259"/>
        <v>1.1266905811053975</v>
      </c>
      <c r="BO295" s="1">
        <f t="shared" ca="1" si="259"/>
        <v>1.1266905811053975</v>
      </c>
      <c r="BP295" s="1">
        <f t="shared" ca="1" si="259"/>
        <v>1.1266905811053975</v>
      </c>
      <c r="BQ295" s="1">
        <f t="shared" ca="1" si="259"/>
        <v>1.1266905811053975</v>
      </c>
      <c r="BR295" s="1">
        <f t="shared" ca="1" si="259"/>
        <v>1.1266905811053975</v>
      </c>
      <c r="BS295" s="1">
        <f t="shared" ca="1" si="259"/>
        <v>1.1266905811053975</v>
      </c>
      <c r="BT295" s="1">
        <f t="shared" ca="1" si="259"/>
        <v>1.1266905811053975</v>
      </c>
      <c r="BU295" s="1">
        <f t="shared" ca="1" si="259"/>
        <v>1.1266905811053975</v>
      </c>
      <c r="BV295" s="1">
        <f t="shared" ca="1" si="259"/>
        <v>1.1266905811053975</v>
      </c>
      <c r="BW295" s="1">
        <f t="shared" ca="1" si="259"/>
        <v>1.1266905811053975</v>
      </c>
      <c r="BX295" s="1">
        <f t="shared" ca="1" si="259"/>
        <v>1.1266905811053975</v>
      </c>
      <c r="BY295" s="1">
        <f t="shared" ca="1" si="259"/>
        <v>1.1266905811053975</v>
      </c>
      <c r="BZ295">
        <v>2030</v>
      </c>
    </row>
    <row r="296" spans="47:78" x14ac:dyDescent="0.45">
      <c r="AU296" t="str">
        <f t="shared" ca="1" si="243"/>
        <v>IOI_LIG_ELC</v>
      </c>
      <c r="AV296" s="1">
        <f t="shared" ref="AV296:BY296" ca="1" si="260">OFFSET($F18,0,MATCH($BZ296,$G$1:$J$1,0))</f>
        <v>1.1266905811053975</v>
      </c>
      <c r="AW296" s="1">
        <f t="shared" ca="1" si="260"/>
        <v>1.1266905811053975</v>
      </c>
      <c r="AX296" s="1">
        <f t="shared" ca="1" si="260"/>
        <v>1.1266905811053975</v>
      </c>
      <c r="AY296" s="1">
        <f t="shared" ca="1" si="260"/>
        <v>1.1266905811053975</v>
      </c>
      <c r="AZ296" s="1">
        <f t="shared" ca="1" si="260"/>
        <v>1.1266905811053975</v>
      </c>
      <c r="BA296" s="1">
        <f t="shared" ca="1" si="260"/>
        <v>1.1266905811053975</v>
      </c>
      <c r="BB296" s="1">
        <f t="shared" ca="1" si="260"/>
        <v>1.1266905811053975</v>
      </c>
      <c r="BC296" s="1">
        <f t="shared" ca="1" si="260"/>
        <v>1.1266905811053975</v>
      </c>
      <c r="BD296" s="1">
        <f t="shared" ca="1" si="260"/>
        <v>1.1266905811053975</v>
      </c>
      <c r="BE296" s="1">
        <f t="shared" ca="1" si="260"/>
        <v>1.1266905811053975</v>
      </c>
      <c r="BF296" s="1">
        <f t="shared" ca="1" si="260"/>
        <v>1.1266905811053975</v>
      </c>
      <c r="BG296" s="1">
        <f t="shared" ca="1" si="260"/>
        <v>1.1266905811053975</v>
      </c>
      <c r="BH296" s="1">
        <f t="shared" ca="1" si="260"/>
        <v>1.1266905811053975</v>
      </c>
      <c r="BI296" s="1">
        <f t="shared" ca="1" si="260"/>
        <v>1.1266905811053975</v>
      </c>
      <c r="BJ296" s="1">
        <f t="shared" ca="1" si="260"/>
        <v>1.1266905811053975</v>
      </c>
      <c r="BK296" s="1">
        <f t="shared" ca="1" si="260"/>
        <v>1.1266905811053975</v>
      </c>
      <c r="BL296" s="1">
        <f t="shared" ca="1" si="260"/>
        <v>1.1266905811053975</v>
      </c>
      <c r="BM296" s="1">
        <f t="shared" ca="1" si="260"/>
        <v>1.1266905811053975</v>
      </c>
      <c r="BN296" s="1">
        <f t="shared" ca="1" si="260"/>
        <v>1.1266905811053975</v>
      </c>
      <c r="BO296" s="1">
        <f t="shared" ca="1" si="260"/>
        <v>1.1266905811053975</v>
      </c>
      <c r="BP296" s="1">
        <f t="shared" ca="1" si="260"/>
        <v>1.1266905811053975</v>
      </c>
      <c r="BQ296" s="1">
        <f t="shared" ca="1" si="260"/>
        <v>1.1266905811053975</v>
      </c>
      <c r="BR296" s="1">
        <f t="shared" ca="1" si="260"/>
        <v>1.1266905811053975</v>
      </c>
      <c r="BS296" s="1">
        <f t="shared" ca="1" si="260"/>
        <v>1.1266905811053975</v>
      </c>
      <c r="BT296" s="1">
        <f t="shared" ca="1" si="260"/>
        <v>1.1266905811053975</v>
      </c>
      <c r="BU296" s="1">
        <f t="shared" ca="1" si="260"/>
        <v>1.1266905811053975</v>
      </c>
      <c r="BV296" s="1">
        <f t="shared" ca="1" si="260"/>
        <v>1.1266905811053975</v>
      </c>
      <c r="BW296" s="1">
        <f t="shared" ca="1" si="260"/>
        <v>1.1266905811053975</v>
      </c>
      <c r="BX296" s="1">
        <f t="shared" ca="1" si="260"/>
        <v>1.1266905811053975</v>
      </c>
      <c r="BY296" s="1">
        <f t="shared" ca="1" si="260"/>
        <v>1.1266905811053975</v>
      </c>
      <c r="BZ296">
        <v>2030</v>
      </c>
    </row>
    <row r="297" spans="47:78" x14ac:dyDescent="0.45">
      <c r="AU297" t="str">
        <f t="shared" ca="1" si="243"/>
        <v>IOI_OTH_ELC</v>
      </c>
      <c r="AV297" s="1">
        <f t="shared" ref="AV297:BY297" ca="1" si="261">OFFSET($F19,0,MATCH($BZ297,$G$1:$J$1,0))</f>
        <v>1.1266905811053975</v>
      </c>
      <c r="AW297" s="1">
        <f t="shared" ca="1" si="261"/>
        <v>1.1266905811053975</v>
      </c>
      <c r="AX297" s="1">
        <f t="shared" ca="1" si="261"/>
        <v>1.1266905811053975</v>
      </c>
      <c r="AY297" s="1">
        <f t="shared" ca="1" si="261"/>
        <v>1.1266905811053975</v>
      </c>
      <c r="AZ297" s="1">
        <f t="shared" ca="1" si="261"/>
        <v>1.1266905811053975</v>
      </c>
      <c r="BA297" s="1">
        <f t="shared" ca="1" si="261"/>
        <v>1.1266905811053975</v>
      </c>
      <c r="BB297" s="1">
        <f t="shared" ca="1" si="261"/>
        <v>1.1266905811053975</v>
      </c>
      <c r="BC297" s="1">
        <f t="shared" ca="1" si="261"/>
        <v>1.1266905811053975</v>
      </c>
      <c r="BD297" s="1">
        <f t="shared" ca="1" si="261"/>
        <v>1.1266905811053975</v>
      </c>
      <c r="BE297" s="1">
        <f t="shared" ca="1" si="261"/>
        <v>1.1266905811053975</v>
      </c>
      <c r="BF297" s="1">
        <f t="shared" ca="1" si="261"/>
        <v>1.1266905811053975</v>
      </c>
      <c r="BG297" s="1">
        <f t="shared" ca="1" si="261"/>
        <v>1.1266905811053975</v>
      </c>
      <c r="BH297" s="1">
        <f t="shared" ca="1" si="261"/>
        <v>1.1266905811053975</v>
      </c>
      <c r="BI297" s="1">
        <f t="shared" ca="1" si="261"/>
        <v>1.1266905811053975</v>
      </c>
      <c r="BJ297" s="1">
        <f t="shared" ca="1" si="261"/>
        <v>1.1266905811053975</v>
      </c>
      <c r="BK297" s="1">
        <f t="shared" ca="1" si="261"/>
        <v>1.1266905811053975</v>
      </c>
      <c r="BL297" s="1">
        <f t="shared" ca="1" si="261"/>
        <v>1.1266905811053975</v>
      </c>
      <c r="BM297" s="1">
        <f t="shared" ca="1" si="261"/>
        <v>1.1266905811053975</v>
      </c>
      <c r="BN297" s="1">
        <f t="shared" ca="1" si="261"/>
        <v>1.1266905811053975</v>
      </c>
      <c r="BO297" s="1">
        <f t="shared" ca="1" si="261"/>
        <v>1.1266905811053975</v>
      </c>
      <c r="BP297" s="1">
        <f t="shared" ca="1" si="261"/>
        <v>1.1266905811053975</v>
      </c>
      <c r="BQ297" s="1">
        <f t="shared" ca="1" si="261"/>
        <v>1.1266905811053975</v>
      </c>
      <c r="BR297" s="1">
        <f t="shared" ca="1" si="261"/>
        <v>1.1266905811053975</v>
      </c>
      <c r="BS297" s="1">
        <f t="shared" ca="1" si="261"/>
        <v>1.1266905811053975</v>
      </c>
      <c r="BT297" s="1">
        <f t="shared" ca="1" si="261"/>
        <v>1.1266905811053975</v>
      </c>
      <c r="BU297" s="1">
        <f t="shared" ca="1" si="261"/>
        <v>1.1266905811053975</v>
      </c>
      <c r="BV297" s="1">
        <f t="shared" ca="1" si="261"/>
        <v>1.1266905811053975</v>
      </c>
      <c r="BW297" s="1">
        <f t="shared" ca="1" si="261"/>
        <v>1.1266905811053975</v>
      </c>
      <c r="BX297" s="1">
        <f t="shared" ca="1" si="261"/>
        <v>1.1266905811053975</v>
      </c>
      <c r="BY297" s="1">
        <f t="shared" ca="1" si="261"/>
        <v>1.1266905811053975</v>
      </c>
      <c r="BZ297">
        <v>2030</v>
      </c>
    </row>
    <row r="298" spans="47:78" x14ac:dyDescent="0.45">
      <c r="AU298" t="str">
        <f t="shared" ca="1" si="243"/>
        <v>\I:</v>
      </c>
      <c r="AV298" s="1" t="str">
        <f t="shared" ref="AV298:BY298" ca="1" si="262">OFFSET($F20,0,MATCH($BZ298,$G$1:$J$1,0))</f>
        <v/>
      </c>
      <c r="AW298" s="1" t="str">
        <f t="shared" ca="1" si="262"/>
        <v/>
      </c>
      <c r="AX298" s="1" t="str">
        <f t="shared" ca="1" si="262"/>
        <v/>
      </c>
      <c r="AY298" s="1" t="str">
        <f t="shared" ca="1" si="262"/>
        <v/>
      </c>
      <c r="AZ298" s="1" t="str">
        <f t="shared" ca="1" si="262"/>
        <v/>
      </c>
      <c r="BA298" s="1" t="str">
        <f t="shared" ca="1" si="262"/>
        <v/>
      </c>
      <c r="BB298" s="1" t="str">
        <f t="shared" ca="1" si="262"/>
        <v/>
      </c>
      <c r="BC298" s="1" t="str">
        <f t="shared" ca="1" si="262"/>
        <v/>
      </c>
      <c r="BD298" s="1" t="str">
        <f t="shared" ca="1" si="262"/>
        <v/>
      </c>
      <c r="BE298" s="1" t="str">
        <f t="shared" ca="1" si="262"/>
        <v/>
      </c>
      <c r="BF298" s="1" t="str">
        <f t="shared" ca="1" si="262"/>
        <v/>
      </c>
      <c r="BG298" s="1" t="str">
        <f t="shared" ca="1" si="262"/>
        <v/>
      </c>
      <c r="BH298" s="1" t="str">
        <f t="shared" ca="1" si="262"/>
        <v/>
      </c>
      <c r="BI298" s="1" t="str">
        <f t="shared" ca="1" si="262"/>
        <v/>
      </c>
      <c r="BJ298" s="1" t="str">
        <f t="shared" ca="1" si="262"/>
        <v/>
      </c>
      <c r="BK298" s="1" t="str">
        <f t="shared" ca="1" si="262"/>
        <v/>
      </c>
      <c r="BL298" s="1" t="str">
        <f t="shared" ca="1" si="262"/>
        <v/>
      </c>
      <c r="BM298" s="1" t="str">
        <f t="shared" ca="1" si="262"/>
        <v/>
      </c>
      <c r="BN298" s="1" t="str">
        <f t="shared" ca="1" si="262"/>
        <v/>
      </c>
      <c r="BO298" s="1" t="str">
        <f t="shared" ca="1" si="262"/>
        <v/>
      </c>
      <c r="BP298" s="1" t="str">
        <f t="shared" ca="1" si="262"/>
        <v/>
      </c>
      <c r="BQ298" s="1" t="str">
        <f t="shared" ca="1" si="262"/>
        <v/>
      </c>
      <c r="BR298" s="1" t="str">
        <f t="shared" ca="1" si="262"/>
        <v/>
      </c>
      <c r="BS298" s="1" t="str">
        <f t="shared" ca="1" si="262"/>
        <v/>
      </c>
      <c r="BT298" s="1" t="str">
        <f t="shared" ca="1" si="262"/>
        <v/>
      </c>
      <c r="BU298" s="1" t="str">
        <f t="shared" ca="1" si="262"/>
        <v/>
      </c>
      <c r="BV298" s="1" t="str">
        <f t="shared" ca="1" si="262"/>
        <v/>
      </c>
      <c r="BW298" s="1" t="str">
        <f t="shared" ca="1" si="262"/>
        <v/>
      </c>
      <c r="BX298" s="1" t="str">
        <f t="shared" ca="1" si="262"/>
        <v/>
      </c>
      <c r="BY298" s="1" t="str">
        <f t="shared" ca="1" si="262"/>
        <v/>
      </c>
      <c r="BZ298">
        <v>2030</v>
      </c>
    </row>
    <row r="299" spans="47:78" x14ac:dyDescent="0.45">
      <c r="AU299" t="str">
        <f t="shared" ca="1" si="243"/>
        <v>ICH_PRH_ELC</v>
      </c>
      <c r="AV299" s="1">
        <f t="shared" ref="AV299:BY299" ca="1" si="263">OFFSET($F21,0,MATCH($BZ299,$G$1:$J$1,0))</f>
        <v>1.0492642736343865</v>
      </c>
      <c r="AW299" s="1">
        <f t="shared" ca="1" si="263"/>
        <v>1.0492642736343865</v>
      </c>
      <c r="AX299" s="1">
        <f t="shared" ca="1" si="263"/>
        <v>1.0492642736343865</v>
      </c>
      <c r="AY299" s="1">
        <f t="shared" ca="1" si="263"/>
        <v>1.0492642736343865</v>
      </c>
      <c r="AZ299" s="1">
        <f t="shared" ca="1" si="263"/>
        <v>1.0492642736343865</v>
      </c>
      <c r="BA299" s="1">
        <f t="shared" ca="1" si="263"/>
        <v>1.0492642736343865</v>
      </c>
      <c r="BB299" s="1">
        <f t="shared" ca="1" si="263"/>
        <v>1.0492642736343865</v>
      </c>
      <c r="BC299" s="1">
        <f t="shared" ca="1" si="263"/>
        <v>1.0492642736343865</v>
      </c>
      <c r="BD299" s="1">
        <f t="shared" ca="1" si="263"/>
        <v>1.0492642736343865</v>
      </c>
      <c r="BE299" s="1">
        <f t="shared" ca="1" si="263"/>
        <v>1.0492642736343865</v>
      </c>
      <c r="BF299" s="1">
        <f t="shared" ca="1" si="263"/>
        <v>1.0492642736343865</v>
      </c>
      <c r="BG299" s="1">
        <f t="shared" ca="1" si="263"/>
        <v>1.0492642736343865</v>
      </c>
      <c r="BH299" s="1">
        <f t="shared" ca="1" si="263"/>
        <v>1.0492642736343865</v>
      </c>
      <c r="BI299" s="1">
        <f t="shared" ca="1" si="263"/>
        <v>1.0492642736343865</v>
      </c>
      <c r="BJ299" s="1">
        <f t="shared" ca="1" si="263"/>
        <v>1.0492642736343865</v>
      </c>
      <c r="BK299" s="1">
        <f t="shared" ca="1" si="263"/>
        <v>1.0492642736343865</v>
      </c>
      <c r="BL299" s="1">
        <f t="shared" ca="1" si="263"/>
        <v>1.0492642736343865</v>
      </c>
      <c r="BM299" s="1">
        <f t="shared" ca="1" si="263"/>
        <v>1.0492642736343865</v>
      </c>
      <c r="BN299" s="1">
        <f t="shared" ca="1" si="263"/>
        <v>1.0492642736343865</v>
      </c>
      <c r="BO299" s="1">
        <f t="shared" ca="1" si="263"/>
        <v>1.0492642736343865</v>
      </c>
      <c r="BP299" s="1">
        <f t="shared" ca="1" si="263"/>
        <v>1.0492642736343865</v>
      </c>
      <c r="BQ299" s="1">
        <f t="shared" ca="1" si="263"/>
        <v>1.0492642736343865</v>
      </c>
      <c r="BR299" s="1">
        <f t="shared" ca="1" si="263"/>
        <v>1.0492642736343865</v>
      </c>
      <c r="BS299" s="1">
        <f t="shared" ca="1" si="263"/>
        <v>1.0492642736343865</v>
      </c>
      <c r="BT299" s="1">
        <f t="shared" ca="1" si="263"/>
        <v>1.0492642736343865</v>
      </c>
      <c r="BU299" s="1">
        <f t="shared" ca="1" si="263"/>
        <v>1.0492642736343865</v>
      </c>
      <c r="BV299" s="1">
        <f t="shared" ca="1" si="263"/>
        <v>1.0492642736343865</v>
      </c>
      <c r="BW299" s="1">
        <f t="shared" ca="1" si="263"/>
        <v>1.0492642736343865</v>
      </c>
      <c r="BX299" s="1">
        <f t="shared" ca="1" si="263"/>
        <v>1.0492642736343865</v>
      </c>
      <c r="BY299" s="1">
        <f t="shared" ca="1" si="263"/>
        <v>1.0492642736343865</v>
      </c>
      <c r="BZ299">
        <v>2030</v>
      </c>
    </row>
    <row r="300" spans="47:78" x14ac:dyDescent="0.45">
      <c r="AU300" t="str">
        <f t="shared" ca="1" si="243"/>
        <v>ICH_PRC_ELC</v>
      </c>
      <c r="AV300" s="1">
        <f t="shared" ref="AV300:BY300" ca="1" si="264">OFFSET($F22,0,MATCH($BZ300,$G$1:$J$1,0))</f>
        <v>1.1173506778255995</v>
      </c>
      <c r="AW300" s="1">
        <f t="shared" ca="1" si="264"/>
        <v>1.1173506778255995</v>
      </c>
      <c r="AX300" s="1">
        <f t="shared" ca="1" si="264"/>
        <v>1.1173506778255995</v>
      </c>
      <c r="AY300" s="1">
        <f t="shared" ca="1" si="264"/>
        <v>1.1173506778255995</v>
      </c>
      <c r="AZ300" s="1">
        <f t="shared" ca="1" si="264"/>
        <v>1.1173506778255995</v>
      </c>
      <c r="BA300" s="1">
        <f t="shared" ca="1" si="264"/>
        <v>1.1173506778255995</v>
      </c>
      <c r="BB300" s="1">
        <f t="shared" ca="1" si="264"/>
        <v>1.1173506778255995</v>
      </c>
      <c r="BC300" s="1">
        <f t="shared" ca="1" si="264"/>
        <v>1.1173506778255995</v>
      </c>
      <c r="BD300" s="1">
        <f t="shared" ca="1" si="264"/>
        <v>1.1173506778255995</v>
      </c>
      <c r="BE300" s="1">
        <f t="shared" ca="1" si="264"/>
        <v>1.1173506778255995</v>
      </c>
      <c r="BF300" s="1">
        <f t="shared" ca="1" si="264"/>
        <v>1.1173506778255995</v>
      </c>
      <c r="BG300" s="1">
        <f t="shared" ca="1" si="264"/>
        <v>1.1173506778255995</v>
      </c>
      <c r="BH300" s="1">
        <f t="shared" ca="1" si="264"/>
        <v>1.1173506778255995</v>
      </c>
      <c r="BI300" s="1">
        <f t="shared" ca="1" si="264"/>
        <v>1.1173506778255995</v>
      </c>
      <c r="BJ300" s="1">
        <f t="shared" ca="1" si="264"/>
        <v>1.1173506778255995</v>
      </c>
      <c r="BK300" s="1">
        <f t="shared" ca="1" si="264"/>
        <v>1.1173506778255995</v>
      </c>
      <c r="BL300" s="1">
        <f t="shared" ca="1" si="264"/>
        <v>1.1173506778255995</v>
      </c>
      <c r="BM300" s="1">
        <f t="shared" ca="1" si="264"/>
        <v>1.1173506778255995</v>
      </c>
      <c r="BN300" s="1">
        <f t="shared" ca="1" si="264"/>
        <v>1.1173506778255995</v>
      </c>
      <c r="BO300" s="1">
        <f t="shared" ca="1" si="264"/>
        <v>1.1173506778255995</v>
      </c>
      <c r="BP300" s="1">
        <f t="shared" ca="1" si="264"/>
        <v>1.1173506778255995</v>
      </c>
      <c r="BQ300" s="1">
        <f t="shared" ca="1" si="264"/>
        <v>1.1173506778255995</v>
      </c>
      <c r="BR300" s="1">
        <f t="shared" ca="1" si="264"/>
        <v>1.1173506778255995</v>
      </c>
      <c r="BS300" s="1">
        <f t="shared" ca="1" si="264"/>
        <v>1.1173506778255995</v>
      </c>
      <c r="BT300" s="1">
        <f t="shared" ca="1" si="264"/>
        <v>1.1173506778255995</v>
      </c>
      <c r="BU300" s="1">
        <f t="shared" ca="1" si="264"/>
        <v>1.1173506778255995</v>
      </c>
      <c r="BV300" s="1">
        <f t="shared" ca="1" si="264"/>
        <v>1.1173506778255995</v>
      </c>
      <c r="BW300" s="1">
        <f t="shared" ca="1" si="264"/>
        <v>1.1173506778255995</v>
      </c>
      <c r="BX300" s="1">
        <f t="shared" ca="1" si="264"/>
        <v>1.1173506778255995</v>
      </c>
      <c r="BY300" s="1">
        <f t="shared" ca="1" si="264"/>
        <v>1.1173506778255995</v>
      </c>
      <c r="BZ300">
        <v>2030</v>
      </c>
    </row>
    <row r="301" spans="47:78" x14ac:dyDescent="0.45">
      <c r="AU301" t="str">
        <f t="shared" ca="1" si="243"/>
        <v>ICH_MDR_ELC</v>
      </c>
      <c r="AV301" s="1">
        <f t="shared" ref="AV301:BY301" ca="1" si="265">OFFSET($F23,0,MATCH($BZ301,$G$1:$J$1,0))</f>
        <v>1.0492642736343865</v>
      </c>
      <c r="AW301" s="1">
        <f t="shared" ca="1" si="265"/>
        <v>1.0492642736343865</v>
      </c>
      <c r="AX301" s="1">
        <f t="shared" ca="1" si="265"/>
        <v>1.0492642736343865</v>
      </c>
      <c r="AY301" s="1">
        <f t="shared" ca="1" si="265"/>
        <v>1.0492642736343865</v>
      </c>
      <c r="AZ301" s="1">
        <f t="shared" ca="1" si="265"/>
        <v>1.0492642736343865</v>
      </c>
      <c r="BA301" s="1">
        <f t="shared" ca="1" si="265"/>
        <v>1.0492642736343865</v>
      </c>
      <c r="BB301" s="1">
        <f t="shared" ca="1" si="265"/>
        <v>1.0492642736343865</v>
      </c>
      <c r="BC301" s="1">
        <f t="shared" ca="1" si="265"/>
        <v>1.0492642736343865</v>
      </c>
      <c r="BD301" s="1">
        <f t="shared" ca="1" si="265"/>
        <v>1.0492642736343865</v>
      </c>
      <c r="BE301" s="1">
        <f t="shared" ca="1" si="265"/>
        <v>1.0492642736343865</v>
      </c>
      <c r="BF301" s="1">
        <f t="shared" ca="1" si="265"/>
        <v>1.0492642736343865</v>
      </c>
      <c r="BG301" s="1">
        <f t="shared" ca="1" si="265"/>
        <v>1.0492642736343865</v>
      </c>
      <c r="BH301" s="1">
        <f t="shared" ca="1" si="265"/>
        <v>1.0492642736343865</v>
      </c>
      <c r="BI301" s="1">
        <f t="shared" ca="1" si="265"/>
        <v>1.0492642736343865</v>
      </c>
      <c r="BJ301" s="1">
        <f t="shared" ca="1" si="265"/>
        <v>1.0492642736343865</v>
      </c>
      <c r="BK301" s="1">
        <f t="shared" ca="1" si="265"/>
        <v>1.0492642736343865</v>
      </c>
      <c r="BL301" s="1">
        <f t="shared" ca="1" si="265"/>
        <v>1.0492642736343865</v>
      </c>
      <c r="BM301" s="1">
        <f t="shared" ca="1" si="265"/>
        <v>1.0492642736343865</v>
      </c>
      <c r="BN301" s="1">
        <f t="shared" ca="1" si="265"/>
        <v>1.0492642736343865</v>
      </c>
      <c r="BO301" s="1">
        <f t="shared" ca="1" si="265"/>
        <v>1.0492642736343865</v>
      </c>
      <c r="BP301" s="1">
        <f t="shared" ca="1" si="265"/>
        <v>1.0492642736343865</v>
      </c>
      <c r="BQ301" s="1">
        <f t="shared" ca="1" si="265"/>
        <v>1.0492642736343865</v>
      </c>
      <c r="BR301" s="1">
        <f t="shared" ca="1" si="265"/>
        <v>1.0492642736343865</v>
      </c>
      <c r="BS301" s="1">
        <f t="shared" ca="1" si="265"/>
        <v>1.0492642736343865</v>
      </c>
      <c r="BT301" s="1">
        <f t="shared" ca="1" si="265"/>
        <v>1.0492642736343865</v>
      </c>
      <c r="BU301" s="1">
        <f t="shared" ca="1" si="265"/>
        <v>1.0492642736343865</v>
      </c>
      <c r="BV301" s="1">
        <f t="shared" ca="1" si="265"/>
        <v>1.0492642736343865</v>
      </c>
      <c r="BW301" s="1">
        <f t="shared" ca="1" si="265"/>
        <v>1.0492642736343865</v>
      </c>
      <c r="BX301" s="1">
        <f t="shared" ca="1" si="265"/>
        <v>1.0492642736343865</v>
      </c>
      <c r="BY301" s="1">
        <f t="shared" ca="1" si="265"/>
        <v>1.0492642736343865</v>
      </c>
      <c r="BZ301">
        <v>2030</v>
      </c>
    </row>
    <row r="302" spans="47:78" x14ac:dyDescent="0.45">
      <c r="AU302" t="str">
        <f t="shared" ca="1" si="243"/>
        <v>ICH_ECP_ELC</v>
      </c>
      <c r="AV302" s="1">
        <f t="shared" ref="AV302:BY302" ca="1" si="266">OFFSET($F24,0,MATCH($BZ302,$G$1:$J$1,0))</f>
        <v>1.1834716345926801</v>
      </c>
      <c r="AW302" s="1">
        <f t="shared" ca="1" si="266"/>
        <v>1.1834716345926801</v>
      </c>
      <c r="AX302" s="1">
        <f t="shared" ca="1" si="266"/>
        <v>1.1834716345926801</v>
      </c>
      <c r="AY302" s="1">
        <f t="shared" ca="1" si="266"/>
        <v>1.1834716345926801</v>
      </c>
      <c r="AZ302" s="1">
        <f t="shared" ca="1" si="266"/>
        <v>1.1834716345926801</v>
      </c>
      <c r="BA302" s="1">
        <f t="shared" ca="1" si="266"/>
        <v>1.1834716345926801</v>
      </c>
      <c r="BB302" s="1">
        <f t="shared" ca="1" si="266"/>
        <v>1.1834716345926801</v>
      </c>
      <c r="BC302" s="1">
        <f t="shared" ca="1" si="266"/>
        <v>1.1834716345926801</v>
      </c>
      <c r="BD302" s="1">
        <f t="shared" ca="1" si="266"/>
        <v>1.1834716345926801</v>
      </c>
      <c r="BE302" s="1">
        <f t="shared" ca="1" si="266"/>
        <v>1.1834716345926801</v>
      </c>
      <c r="BF302" s="1">
        <f t="shared" ca="1" si="266"/>
        <v>1.1834716345926801</v>
      </c>
      <c r="BG302" s="1">
        <f t="shared" ca="1" si="266"/>
        <v>1.1834716345926801</v>
      </c>
      <c r="BH302" s="1">
        <f t="shared" ca="1" si="266"/>
        <v>1.1834716345926801</v>
      </c>
      <c r="BI302" s="1">
        <f t="shared" ca="1" si="266"/>
        <v>1.1834716345926801</v>
      </c>
      <c r="BJ302" s="1">
        <f t="shared" ca="1" si="266"/>
        <v>1.1834716345926801</v>
      </c>
      <c r="BK302" s="1">
        <f t="shared" ca="1" si="266"/>
        <v>1.1834716345926801</v>
      </c>
      <c r="BL302" s="1">
        <f t="shared" ca="1" si="266"/>
        <v>1.1834716345926801</v>
      </c>
      <c r="BM302" s="1">
        <f t="shared" ca="1" si="266"/>
        <v>1.1834716345926801</v>
      </c>
      <c r="BN302" s="1">
        <f t="shared" ca="1" si="266"/>
        <v>1.1834716345926801</v>
      </c>
      <c r="BO302" s="1">
        <f t="shared" ca="1" si="266"/>
        <v>1.1834716345926801</v>
      </c>
      <c r="BP302" s="1">
        <f t="shared" ca="1" si="266"/>
        <v>1.1834716345926801</v>
      </c>
      <c r="BQ302" s="1">
        <f t="shared" ca="1" si="266"/>
        <v>1.1834716345926801</v>
      </c>
      <c r="BR302" s="1">
        <f t="shared" ca="1" si="266"/>
        <v>1.1834716345926801</v>
      </c>
      <c r="BS302" s="1">
        <f t="shared" ca="1" si="266"/>
        <v>1.1834716345926801</v>
      </c>
      <c r="BT302" s="1">
        <f t="shared" ca="1" si="266"/>
        <v>1.1834716345926801</v>
      </c>
      <c r="BU302" s="1">
        <f t="shared" ca="1" si="266"/>
        <v>1.1834716345926801</v>
      </c>
      <c r="BV302" s="1">
        <f t="shared" ca="1" si="266"/>
        <v>1.1834716345926801</v>
      </c>
      <c r="BW302" s="1">
        <f t="shared" ca="1" si="266"/>
        <v>1.1834716345926801</v>
      </c>
      <c r="BX302" s="1">
        <f t="shared" ca="1" si="266"/>
        <v>1.1834716345926801</v>
      </c>
      <c r="BY302" s="1">
        <f t="shared" ca="1" si="266"/>
        <v>1.1834716345926801</v>
      </c>
      <c r="BZ302">
        <v>2030</v>
      </c>
    </row>
    <row r="303" spans="47:78" x14ac:dyDescent="0.45">
      <c r="AU303" t="str">
        <f t="shared" ca="1" si="243"/>
        <v>ICH_OTP_ELC</v>
      </c>
      <c r="AV303" s="1">
        <f t="shared" ref="AV303:BY303" ca="1" si="267">OFFSET($F25,0,MATCH($BZ303,$G$1:$J$1,0))</f>
        <v>1.0492642736343865</v>
      </c>
      <c r="AW303" s="1">
        <f t="shared" ca="1" si="267"/>
        <v>1.0492642736343865</v>
      </c>
      <c r="AX303" s="1">
        <f t="shared" ca="1" si="267"/>
        <v>1.0492642736343865</v>
      </c>
      <c r="AY303" s="1">
        <f t="shared" ca="1" si="267"/>
        <v>1.0492642736343865</v>
      </c>
      <c r="AZ303" s="1">
        <f t="shared" ca="1" si="267"/>
        <v>1.0492642736343865</v>
      </c>
      <c r="BA303" s="1">
        <f t="shared" ca="1" si="267"/>
        <v>1.0492642736343865</v>
      </c>
      <c r="BB303" s="1">
        <f t="shared" ca="1" si="267"/>
        <v>1.0492642736343865</v>
      </c>
      <c r="BC303" s="1">
        <f t="shared" ca="1" si="267"/>
        <v>1.0492642736343865</v>
      </c>
      <c r="BD303" s="1">
        <f t="shared" ca="1" si="267"/>
        <v>1.0492642736343865</v>
      </c>
      <c r="BE303" s="1">
        <f t="shared" ca="1" si="267"/>
        <v>1.0492642736343865</v>
      </c>
      <c r="BF303" s="1">
        <f t="shared" ca="1" si="267"/>
        <v>1.0492642736343865</v>
      </c>
      <c r="BG303" s="1">
        <f t="shared" ca="1" si="267"/>
        <v>1.0492642736343865</v>
      </c>
      <c r="BH303" s="1">
        <f t="shared" ca="1" si="267"/>
        <v>1.0492642736343865</v>
      </c>
      <c r="BI303" s="1">
        <f t="shared" ca="1" si="267"/>
        <v>1.0492642736343865</v>
      </c>
      <c r="BJ303" s="1">
        <f t="shared" ca="1" si="267"/>
        <v>1.0492642736343865</v>
      </c>
      <c r="BK303" s="1">
        <f t="shared" ca="1" si="267"/>
        <v>1.0492642736343865</v>
      </c>
      <c r="BL303" s="1">
        <f t="shared" ca="1" si="267"/>
        <v>1.0492642736343865</v>
      </c>
      <c r="BM303" s="1">
        <f t="shared" ca="1" si="267"/>
        <v>1.0492642736343865</v>
      </c>
      <c r="BN303" s="1">
        <f t="shared" ca="1" si="267"/>
        <v>1.0492642736343865</v>
      </c>
      <c r="BO303" s="1">
        <f t="shared" ca="1" si="267"/>
        <v>1.0492642736343865</v>
      </c>
      <c r="BP303" s="1">
        <f t="shared" ca="1" si="267"/>
        <v>1.0492642736343865</v>
      </c>
      <c r="BQ303" s="1">
        <f t="shared" ca="1" si="267"/>
        <v>1.0492642736343865</v>
      </c>
      <c r="BR303" s="1">
        <f t="shared" ca="1" si="267"/>
        <v>1.0492642736343865</v>
      </c>
      <c r="BS303" s="1">
        <f t="shared" ca="1" si="267"/>
        <v>1.0492642736343865</v>
      </c>
      <c r="BT303" s="1">
        <f t="shared" ca="1" si="267"/>
        <v>1.0492642736343865</v>
      </c>
      <c r="BU303" s="1">
        <f t="shared" ca="1" si="267"/>
        <v>1.0492642736343865</v>
      </c>
      <c r="BV303" s="1">
        <f t="shared" ca="1" si="267"/>
        <v>1.0492642736343865</v>
      </c>
      <c r="BW303" s="1">
        <f t="shared" ca="1" si="267"/>
        <v>1.0492642736343865</v>
      </c>
      <c r="BX303" s="1">
        <f t="shared" ca="1" si="267"/>
        <v>1.0492642736343865</v>
      </c>
      <c r="BY303" s="1">
        <f t="shared" ca="1" si="267"/>
        <v>1.0492642736343865</v>
      </c>
      <c r="BZ303">
        <v>2030</v>
      </c>
    </row>
    <row r="304" spans="47:78" x14ac:dyDescent="0.45">
      <c r="AU304" t="str">
        <f t="shared" ca="1" si="243"/>
        <v>ICH_SPC_ELC</v>
      </c>
      <c r="AV304" s="1">
        <f t="shared" ref="AV304:BY304" ca="1" si="268">OFFSET($F26,0,MATCH($BZ304,$G$1:$J$1,0))</f>
        <v>1.1173506778255995</v>
      </c>
      <c r="AW304" s="1">
        <f t="shared" ca="1" si="268"/>
        <v>1.1173506778255995</v>
      </c>
      <c r="AX304" s="1">
        <f t="shared" ca="1" si="268"/>
        <v>1.1173506778255995</v>
      </c>
      <c r="AY304" s="1">
        <f t="shared" ca="1" si="268"/>
        <v>1.1173506778255995</v>
      </c>
      <c r="AZ304" s="1">
        <f t="shared" ca="1" si="268"/>
        <v>1.1173506778255995</v>
      </c>
      <c r="BA304" s="1">
        <f t="shared" ca="1" si="268"/>
        <v>1.1173506778255995</v>
      </c>
      <c r="BB304" s="1">
        <f t="shared" ca="1" si="268"/>
        <v>1.1173506778255995</v>
      </c>
      <c r="BC304" s="1">
        <f t="shared" ca="1" si="268"/>
        <v>1.1173506778255995</v>
      </c>
      <c r="BD304" s="1">
        <f t="shared" ca="1" si="268"/>
        <v>1.1173506778255995</v>
      </c>
      <c r="BE304" s="1">
        <f t="shared" ca="1" si="268"/>
        <v>1.1173506778255995</v>
      </c>
      <c r="BF304" s="1">
        <f t="shared" ca="1" si="268"/>
        <v>1.1173506778255995</v>
      </c>
      <c r="BG304" s="1">
        <f t="shared" ca="1" si="268"/>
        <v>1.1173506778255995</v>
      </c>
      <c r="BH304" s="1">
        <f t="shared" ca="1" si="268"/>
        <v>1.1173506778255995</v>
      </c>
      <c r="BI304" s="1">
        <f t="shared" ca="1" si="268"/>
        <v>1.1173506778255995</v>
      </c>
      <c r="BJ304" s="1">
        <f t="shared" ca="1" si="268"/>
        <v>1.1173506778255995</v>
      </c>
      <c r="BK304" s="1">
        <f t="shared" ca="1" si="268"/>
        <v>1.1173506778255995</v>
      </c>
      <c r="BL304" s="1">
        <f t="shared" ca="1" si="268"/>
        <v>1.1173506778255995</v>
      </c>
      <c r="BM304" s="1">
        <f t="shared" ca="1" si="268"/>
        <v>1.1173506778255995</v>
      </c>
      <c r="BN304" s="1">
        <f t="shared" ca="1" si="268"/>
        <v>1.1173506778255995</v>
      </c>
      <c r="BO304" s="1">
        <f t="shared" ca="1" si="268"/>
        <v>1.1173506778255995</v>
      </c>
      <c r="BP304" s="1">
        <f t="shared" ca="1" si="268"/>
        <v>1.1173506778255995</v>
      </c>
      <c r="BQ304" s="1">
        <f t="shared" ca="1" si="268"/>
        <v>1.1173506778255995</v>
      </c>
      <c r="BR304" s="1">
        <f t="shared" ca="1" si="268"/>
        <v>1.1173506778255995</v>
      </c>
      <c r="BS304" s="1">
        <f t="shared" ca="1" si="268"/>
        <v>1.1173506778255995</v>
      </c>
      <c r="BT304" s="1">
        <f t="shared" ca="1" si="268"/>
        <v>1.1173506778255995</v>
      </c>
      <c r="BU304" s="1">
        <f t="shared" ca="1" si="268"/>
        <v>1.1173506778255995</v>
      </c>
      <c r="BV304" s="1">
        <f t="shared" ca="1" si="268"/>
        <v>1.1173506778255995</v>
      </c>
      <c r="BW304" s="1">
        <f t="shared" ca="1" si="268"/>
        <v>1.1173506778255995</v>
      </c>
      <c r="BX304" s="1">
        <f t="shared" ca="1" si="268"/>
        <v>1.1173506778255995</v>
      </c>
      <c r="BY304" s="1">
        <f t="shared" ca="1" si="268"/>
        <v>1.1173506778255995</v>
      </c>
      <c r="BZ304">
        <v>2030</v>
      </c>
    </row>
    <row r="305" spans="47:78" x14ac:dyDescent="0.45">
      <c r="AU305" t="str">
        <f t="shared" ca="1" si="243"/>
        <v>ICH_LIG_ELC</v>
      </c>
      <c r="AV305" s="1">
        <f t="shared" ref="AV305:BY305" ca="1" si="269">OFFSET($F27,0,MATCH($BZ305,$G$1:$J$1,0))</f>
        <v>1.1173506778255995</v>
      </c>
      <c r="AW305" s="1">
        <f t="shared" ca="1" si="269"/>
        <v>1.1173506778255995</v>
      </c>
      <c r="AX305" s="1">
        <f t="shared" ca="1" si="269"/>
        <v>1.1173506778255995</v>
      </c>
      <c r="AY305" s="1">
        <f t="shared" ca="1" si="269"/>
        <v>1.1173506778255995</v>
      </c>
      <c r="AZ305" s="1">
        <f t="shared" ca="1" si="269"/>
        <v>1.1173506778255995</v>
      </c>
      <c r="BA305" s="1">
        <f t="shared" ca="1" si="269"/>
        <v>1.1173506778255995</v>
      </c>
      <c r="BB305" s="1">
        <f t="shared" ca="1" si="269"/>
        <v>1.1173506778255995</v>
      </c>
      <c r="BC305" s="1">
        <f t="shared" ca="1" si="269"/>
        <v>1.1173506778255995</v>
      </c>
      <c r="BD305" s="1">
        <f t="shared" ca="1" si="269"/>
        <v>1.1173506778255995</v>
      </c>
      <c r="BE305" s="1">
        <f t="shared" ca="1" si="269"/>
        <v>1.1173506778255995</v>
      </c>
      <c r="BF305" s="1">
        <f t="shared" ca="1" si="269"/>
        <v>1.1173506778255995</v>
      </c>
      <c r="BG305" s="1">
        <f t="shared" ca="1" si="269"/>
        <v>1.1173506778255995</v>
      </c>
      <c r="BH305" s="1">
        <f t="shared" ca="1" si="269"/>
        <v>1.1173506778255995</v>
      </c>
      <c r="BI305" s="1">
        <f t="shared" ca="1" si="269"/>
        <v>1.1173506778255995</v>
      </c>
      <c r="BJ305" s="1">
        <f t="shared" ca="1" si="269"/>
        <v>1.1173506778255995</v>
      </c>
      <c r="BK305" s="1">
        <f t="shared" ca="1" si="269"/>
        <v>1.1173506778255995</v>
      </c>
      <c r="BL305" s="1">
        <f t="shared" ca="1" si="269"/>
        <v>1.1173506778255995</v>
      </c>
      <c r="BM305" s="1">
        <f t="shared" ca="1" si="269"/>
        <v>1.1173506778255995</v>
      </c>
      <c r="BN305" s="1">
        <f t="shared" ca="1" si="269"/>
        <v>1.1173506778255995</v>
      </c>
      <c r="BO305" s="1">
        <f t="shared" ca="1" si="269"/>
        <v>1.1173506778255995</v>
      </c>
      <c r="BP305" s="1">
        <f t="shared" ca="1" si="269"/>
        <v>1.1173506778255995</v>
      </c>
      <c r="BQ305" s="1">
        <f t="shared" ca="1" si="269"/>
        <v>1.1173506778255995</v>
      </c>
      <c r="BR305" s="1">
        <f t="shared" ca="1" si="269"/>
        <v>1.1173506778255995</v>
      </c>
      <c r="BS305" s="1">
        <f t="shared" ca="1" si="269"/>
        <v>1.1173506778255995</v>
      </c>
      <c r="BT305" s="1">
        <f t="shared" ca="1" si="269"/>
        <v>1.1173506778255995</v>
      </c>
      <c r="BU305" s="1">
        <f t="shared" ca="1" si="269"/>
        <v>1.1173506778255995</v>
      </c>
      <c r="BV305" s="1">
        <f t="shared" ca="1" si="269"/>
        <v>1.1173506778255995</v>
      </c>
      <c r="BW305" s="1">
        <f t="shared" ca="1" si="269"/>
        <v>1.1173506778255995</v>
      </c>
      <c r="BX305" s="1">
        <f t="shared" ca="1" si="269"/>
        <v>1.1173506778255995</v>
      </c>
      <c r="BY305" s="1">
        <f t="shared" ca="1" si="269"/>
        <v>1.1173506778255995</v>
      </c>
      <c r="BZ305">
        <v>2030</v>
      </c>
    </row>
    <row r="306" spans="47:78" x14ac:dyDescent="0.45">
      <c r="AU306" t="str">
        <f t="shared" ca="1" si="243"/>
        <v>ICH_OTH_ELC</v>
      </c>
      <c r="AV306" s="1">
        <f t="shared" ref="AV306:BY306" ca="1" si="270">OFFSET($F28,0,MATCH($BZ306,$G$1:$J$1,0))</f>
        <v>1.1173506778255995</v>
      </c>
      <c r="AW306" s="1">
        <f t="shared" ca="1" si="270"/>
        <v>1.1173506778255995</v>
      </c>
      <c r="AX306" s="1">
        <f t="shared" ca="1" si="270"/>
        <v>1.1173506778255995</v>
      </c>
      <c r="AY306" s="1">
        <f t="shared" ca="1" si="270"/>
        <v>1.1173506778255995</v>
      </c>
      <c r="AZ306" s="1">
        <f t="shared" ca="1" si="270"/>
        <v>1.1173506778255995</v>
      </c>
      <c r="BA306" s="1">
        <f t="shared" ca="1" si="270"/>
        <v>1.1173506778255995</v>
      </c>
      <c r="BB306" s="1">
        <f t="shared" ca="1" si="270"/>
        <v>1.1173506778255995</v>
      </c>
      <c r="BC306" s="1">
        <f t="shared" ca="1" si="270"/>
        <v>1.1173506778255995</v>
      </c>
      <c r="BD306" s="1">
        <f t="shared" ca="1" si="270"/>
        <v>1.1173506778255995</v>
      </c>
      <c r="BE306" s="1">
        <f t="shared" ca="1" si="270"/>
        <v>1.1173506778255995</v>
      </c>
      <c r="BF306" s="1">
        <f t="shared" ca="1" si="270"/>
        <v>1.1173506778255995</v>
      </c>
      <c r="BG306" s="1">
        <f t="shared" ca="1" si="270"/>
        <v>1.1173506778255995</v>
      </c>
      <c r="BH306" s="1">
        <f t="shared" ca="1" si="270"/>
        <v>1.1173506778255995</v>
      </c>
      <c r="BI306" s="1">
        <f t="shared" ca="1" si="270"/>
        <v>1.1173506778255995</v>
      </c>
      <c r="BJ306" s="1">
        <f t="shared" ca="1" si="270"/>
        <v>1.1173506778255995</v>
      </c>
      <c r="BK306" s="1">
        <f t="shared" ca="1" si="270"/>
        <v>1.1173506778255995</v>
      </c>
      <c r="BL306" s="1">
        <f t="shared" ca="1" si="270"/>
        <v>1.1173506778255995</v>
      </c>
      <c r="BM306" s="1">
        <f t="shared" ca="1" si="270"/>
        <v>1.1173506778255995</v>
      </c>
      <c r="BN306" s="1">
        <f t="shared" ca="1" si="270"/>
        <v>1.1173506778255995</v>
      </c>
      <c r="BO306" s="1">
        <f t="shared" ca="1" si="270"/>
        <v>1.1173506778255995</v>
      </c>
      <c r="BP306" s="1">
        <f t="shared" ca="1" si="270"/>
        <v>1.1173506778255995</v>
      </c>
      <c r="BQ306" s="1">
        <f t="shared" ca="1" si="270"/>
        <v>1.1173506778255995</v>
      </c>
      <c r="BR306" s="1">
        <f t="shared" ca="1" si="270"/>
        <v>1.1173506778255995</v>
      </c>
      <c r="BS306" s="1">
        <f t="shared" ca="1" si="270"/>
        <v>1.1173506778255995</v>
      </c>
      <c r="BT306" s="1">
        <f t="shared" ca="1" si="270"/>
        <v>1.1173506778255995</v>
      </c>
      <c r="BU306" s="1">
        <f t="shared" ca="1" si="270"/>
        <v>1.1173506778255995</v>
      </c>
      <c r="BV306" s="1">
        <f t="shared" ca="1" si="270"/>
        <v>1.1173506778255995</v>
      </c>
      <c r="BW306" s="1">
        <f t="shared" ca="1" si="270"/>
        <v>1.1173506778255995</v>
      </c>
      <c r="BX306" s="1">
        <f t="shared" ca="1" si="270"/>
        <v>1.1173506778255995</v>
      </c>
      <c r="BY306" s="1">
        <f t="shared" ca="1" si="270"/>
        <v>1.1173506778255995</v>
      </c>
      <c r="BZ306">
        <v>2030</v>
      </c>
    </row>
    <row r="307" spans="47:78" x14ac:dyDescent="0.45">
      <c r="AU307" t="str">
        <f t="shared" ca="1" si="243"/>
        <v>\I:</v>
      </c>
      <c r="AV307" s="1" t="str">
        <f t="shared" ref="AV307:BY307" ca="1" si="271">OFFSET($F29,0,MATCH($BZ307,$G$1:$J$1,0))</f>
        <v/>
      </c>
      <c r="AW307" s="1" t="str">
        <f t="shared" ca="1" si="271"/>
        <v/>
      </c>
      <c r="AX307" s="1" t="str">
        <f t="shared" ca="1" si="271"/>
        <v/>
      </c>
      <c r="AY307" s="1" t="str">
        <f t="shared" ca="1" si="271"/>
        <v/>
      </c>
      <c r="AZ307" s="1" t="str">
        <f t="shared" ca="1" si="271"/>
        <v/>
      </c>
      <c r="BA307" s="1" t="str">
        <f t="shared" ca="1" si="271"/>
        <v/>
      </c>
      <c r="BB307" s="1" t="str">
        <f t="shared" ca="1" si="271"/>
        <v/>
      </c>
      <c r="BC307" s="1" t="str">
        <f t="shared" ca="1" si="271"/>
        <v/>
      </c>
      <c r="BD307" s="1" t="str">
        <f t="shared" ca="1" si="271"/>
        <v/>
      </c>
      <c r="BE307" s="1" t="str">
        <f t="shared" ca="1" si="271"/>
        <v/>
      </c>
      <c r="BF307" s="1" t="str">
        <f t="shared" ca="1" si="271"/>
        <v/>
      </c>
      <c r="BG307" s="1" t="str">
        <f t="shared" ca="1" si="271"/>
        <v/>
      </c>
      <c r="BH307" s="1" t="str">
        <f t="shared" ca="1" si="271"/>
        <v/>
      </c>
      <c r="BI307" s="1" t="str">
        <f t="shared" ca="1" si="271"/>
        <v/>
      </c>
      <c r="BJ307" s="1" t="str">
        <f t="shared" ca="1" si="271"/>
        <v/>
      </c>
      <c r="BK307" s="1" t="str">
        <f t="shared" ca="1" si="271"/>
        <v/>
      </c>
      <c r="BL307" s="1" t="str">
        <f t="shared" ca="1" si="271"/>
        <v/>
      </c>
      <c r="BM307" s="1" t="str">
        <f t="shared" ca="1" si="271"/>
        <v/>
      </c>
      <c r="BN307" s="1" t="str">
        <f t="shared" ca="1" si="271"/>
        <v/>
      </c>
      <c r="BO307" s="1" t="str">
        <f t="shared" ca="1" si="271"/>
        <v/>
      </c>
      <c r="BP307" s="1" t="str">
        <f t="shared" ca="1" si="271"/>
        <v/>
      </c>
      <c r="BQ307" s="1" t="str">
        <f t="shared" ca="1" si="271"/>
        <v/>
      </c>
      <c r="BR307" s="1" t="str">
        <f t="shared" ca="1" si="271"/>
        <v/>
      </c>
      <c r="BS307" s="1" t="str">
        <f t="shared" ca="1" si="271"/>
        <v/>
      </c>
      <c r="BT307" s="1" t="str">
        <f t="shared" ca="1" si="271"/>
        <v/>
      </c>
      <c r="BU307" s="1" t="str">
        <f t="shared" ca="1" si="271"/>
        <v/>
      </c>
      <c r="BV307" s="1" t="str">
        <f t="shared" ca="1" si="271"/>
        <v/>
      </c>
      <c r="BW307" s="1" t="str">
        <f t="shared" ca="1" si="271"/>
        <v/>
      </c>
      <c r="BX307" s="1" t="str">
        <f t="shared" ca="1" si="271"/>
        <v/>
      </c>
      <c r="BY307" s="1" t="str">
        <f t="shared" ca="1" si="271"/>
        <v/>
      </c>
      <c r="BZ307">
        <v>2030</v>
      </c>
    </row>
    <row r="308" spans="47:78" x14ac:dyDescent="0.45">
      <c r="AU308" t="str">
        <f t="shared" ca="1" si="243"/>
        <v>ITM_PRH_ELC</v>
      </c>
      <c r="AV308" s="1">
        <f t="shared" ref="AV308:BY308" ca="1" si="272">OFFSET($F30,0,MATCH($BZ308,$G$1:$J$1,0))</f>
        <v>1.1346569412229279</v>
      </c>
      <c r="AW308" s="1">
        <f t="shared" ca="1" si="272"/>
        <v>1.1346569412229279</v>
      </c>
      <c r="AX308" s="1">
        <f t="shared" ca="1" si="272"/>
        <v>1.1346569412229279</v>
      </c>
      <c r="AY308" s="1">
        <f t="shared" ca="1" si="272"/>
        <v>1.1346569412229279</v>
      </c>
      <c r="AZ308" s="1">
        <f t="shared" ca="1" si="272"/>
        <v>1.1346569412229279</v>
      </c>
      <c r="BA308" s="1">
        <f t="shared" ca="1" si="272"/>
        <v>1.1346569412229279</v>
      </c>
      <c r="BB308" s="1">
        <f t="shared" ca="1" si="272"/>
        <v>1.1346569412229279</v>
      </c>
      <c r="BC308" s="1">
        <f t="shared" ca="1" si="272"/>
        <v>1.1346569412229279</v>
      </c>
      <c r="BD308" s="1">
        <f t="shared" ca="1" si="272"/>
        <v>1.1346569412229279</v>
      </c>
      <c r="BE308" s="1">
        <f t="shared" ca="1" si="272"/>
        <v>1.1346569412229279</v>
      </c>
      <c r="BF308" s="1">
        <f t="shared" ca="1" si="272"/>
        <v>1.1346569412229279</v>
      </c>
      <c r="BG308" s="1">
        <f t="shared" ca="1" si="272"/>
        <v>1.1346569412229279</v>
      </c>
      <c r="BH308" s="1">
        <f t="shared" ca="1" si="272"/>
        <v>1.1346569412229279</v>
      </c>
      <c r="BI308" s="1">
        <f t="shared" ca="1" si="272"/>
        <v>1.1346569412229279</v>
      </c>
      <c r="BJ308" s="1">
        <f t="shared" ca="1" si="272"/>
        <v>1.1346569412229279</v>
      </c>
      <c r="BK308" s="1">
        <f t="shared" ca="1" si="272"/>
        <v>1.1346569412229279</v>
      </c>
      <c r="BL308" s="1">
        <f t="shared" ca="1" si="272"/>
        <v>1.1346569412229279</v>
      </c>
      <c r="BM308" s="1">
        <f t="shared" ca="1" si="272"/>
        <v>1.1346569412229279</v>
      </c>
      <c r="BN308" s="1">
        <f t="shared" ca="1" si="272"/>
        <v>1.1346569412229279</v>
      </c>
      <c r="BO308" s="1">
        <f t="shared" ca="1" si="272"/>
        <v>1.1346569412229279</v>
      </c>
      <c r="BP308" s="1">
        <f t="shared" ca="1" si="272"/>
        <v>1.1346569412229279</v>
      </c>
      <c r="BQ308" s="1">
        <f t="shared" ca="1" si="272"/>
        <v>1.1346569412229279</v>
      </c>
      <c r="BR308" s="1">
        <f t="shared" ca="1" si="272"/>
        <v>1.1346569412229279</v>
      </c>
      <c r="BS308" s="1">
        <f t="shared" ca="1" si="272"/>
        <v>1.1346569412229279</v>
      </c>
      <c r="BT308" s="1">
        <f t="shared" ca="1" si="272"/>
        <v>1.1346569412229279</v>
      </c>
      <c r="BU308" s="1">
        <f t="shared" ca="1" si="272"/>
        <v>1.1346569412229279</v>
      </c>
      <c r="BV308" s="1">
        <f t="shared" ca="1" si="272"/>
        <v>1.1346569412229279</v>
      </c>
      <c r="BW308" s="1">
        <f t="shared" ca="1" si="272"/>
        <v>1.1346569412229279</v>
      </c>
      <c r="BX308" s="1">
        <f t="shared" ca="1" si="272"/>
        <v>1.1346569412229279</v>
      </c>
      <c r="BY308" s="1">
        <f t="shared" ca="1" si="272"/>
        <v>1.1346569412229279</v>
      </c>
      <c r="BZ308">
        <v>2030</v>
      </c>
    </row>
    <row r="309" spans="47:78" x14ac:dyDescent="0.45">
      <c r="AU309" t="str">
        <f t="shared" ca="1" si="243"/>
        <v>ITM_PRC_ELC</v>
      </c>
      <c r="AV309" s="1">
        <f t="shared" ref="AV309:BY309" ca="1" si="273">OFFSET($F31,0,MATCH($BZ309,$G$1:$J$1,0))</f>
        <v>1.1346569412229279</v>
      </c>
      <c r="AW309" s="1">
        <f t="shared" ca="1" si="273"/>
        <v>1.1346569412229279</v>
      </c>
      <c r="AX309" s="1">
        <f t="shared" ca="1" si="273"/>
        <v>1.1346569412229279</v>
      </c>
      <c r="AY309" s="1">
        <f t="shared" ca="1" si="273"/>
        <v>1.1346569412229279</v>
      </c>
      <c r="AZ309" s="1">
        <f t="shared" ca="1" si="273"/>
        <v>1.1346569412229279</v>
      </c>
      <c r="BA309" s="1">
        <f t="shared" ca="1" si="273"/>
        <v>1.1346569412229279</v>
      </c>
      <c r="BB309" s="1">
        <f t="shared" ca="1" si="273"/>
        <v>1.1346569412229279</v>
      </c>
      <c r="BC309" s="1">
        <f t="shared" ca="1" si="273"/>
        <v>1.1346569412229279</v>
      </c>
      <c r="BD309" s="1">
        <f t="shared" ca="1" si="273"/>
        <v>1.1346569412229279</v>
      </c>
      <c r="BE309" s="1">
        <f t="shared" ca="1" si="273"/>
        <v>1.1346569412229279</v>
      </c>
      <c r="BF309" s="1">
        <f t="shared" ca="1" si="273"/>
        <v>1.1346569412229279</v>
      </c>
      <c r="BG309" s="1">
        <f t="shared" ca="1" si="273"/>
        <v>1.1346569412229279</v>
      </c>
      <c r="BH309" s="1">
        <f t="shared" ca="1" si="273"/>
        <v>1.1346569412229279</v>
      </c>
      <c r="BI309" s="1">
        <f t="shared" ca="1" si="273"/>
        <v>1.1346569412229279</v>
      </c>
      <c r="BJ309" s="1">
        <f t="shared" ca="1" si="273"/>
        <v>1.1346569412229279</v>
      </c>
      <c r="BK309" s="1">
        <f t="shared" ca="1" si="273"/>
        <v>1.1346569412229279</v>
      </c>
      <c r="BL309" s="1">
        <f t="shared" ca="1" si="273"/>
        <v>1.1346569412229279</v>
      </c>
      <c r="BM309" s="1">
        <f t="shared" ca="1" si="273"/>
        <v>1.1346569412229279</v>
      </c>
      <c r="BN309" s="1">
        <f t="shared" ca="1" si="273"/>
        <v>1.1346569412229279</v>
      </c>
      <c r="BO309" s="1">
        <f t="shared" ca="1" si="273"/>
        <v>1.1346569412229279</v>
      </c>
      <c r="BP309" s="1">
        <f t="shared" ca="1" si="273"/>
        <v>1.1346569412229279</v>
      </c>
      <c r="BQ309" s="1">
        <f t="shared" ca="1" si="273"/>
        <v>1.1346569412229279</v>
      </c>
      <c r="BR309" s="1">
        <f t="shared" ca="1" si="273"/>
        <v>1.1346569412229279</v>
      </c>
      <c r="BS309" s="1">
        <f t="shared" ca="1" si="273"/>
        <v>1.1346569412229279</v>
      </c>
      <c r="BT309" s="1">
        <f t="shared" ca="1" si="273"/>
        <v>1.1346569412229279</v>
      </c>
      <c r="BU309" s="1">
        <f t="shared" ca="1" si="273"/>
        <v>1.1346569412229279</v>
      </c>
      <c r="BV309" s="1">
        <f t="shared" ca="1" si="273"/>
        <v>1.1346569412229279</v>
      </c>
      <c r="BW309" s="1">
        <f t="shared" ca="1" si="273"/>
        <v>1.1346569412229279</v>
      </c>
      <c r="BX309" s="1">
        <f t="shared" ca="1" si="273"/>
        <v>1.1346569412229279</v>
      </c>
      <c r="BY309" s="1">
        <f t="shared" ca="1" si="273"/>
        <v>1.1346569412229279</v>
      </c>
      <c r="BZ309">
        <v>2030</v>
      </c>
    </row>
    <row r="310" spans="47:78" x14ac:dyDescent="0.45">
      <c r="AU310" t="str">
        <f t="shared" ca="1" si="243"/>
        <v>ITM_MDR_ELC</v>
      </c>
      <c r="AV310" s="1">
        <f t="shared" ref="AV310:BY310" ca="1" si="274">OFFSET($F32,0,MATCH($BZ310,$G$1:$J$1,0))</f>
        <v>1.1346569412229279</v>
      </c>
      <c r="AW310" s="1">
        <f t="shared" ca="1" si="274"/>
        <v>1.1346569412229279</v>
      </c>
      <c r="AX310" s="1">
        <f t="shared" ca="1" si="274"/>
        <v>1.1346569412229279</v>
      </c>
      <c r="AY310" s="1">
        <f t="shared" ca="1" si="274"/>
        <v>1.1346569412229279</v>
      </c>
      <c r="AZ310" s="1">
        <f t="shared" ca="1" si="274"/>
        <v>1.1346569412229279</v>
      </c>
      <c r="BA310" s="1">
        <f t="shared" ca="1" si="274"/>
        <v>1.1346569412229279</v>
      </c>
      <c r="BB310" s="1">
        <f t="shared" ca="1" si="274"/>
        <v>1.1346569412229279</v>
      </c>
      <c r="BC310" s="1">
        <f t="shared" ca="1" si="274"/>
        <v>1.1346569412229279</v>
      </c>
      <c r="BD310" s="1">
        <f t="shared" ca="1" si="274"/>
        <v>1.1346569412229279</v>
      </c>
      <c r="BE310" s="1">
        <f t="shared" ca="1" si="274"/>
        <v>1.1346569412229279</v>
      </c>
      <c r="BF310" s="1">
        <f t="shared" ca="1" si="274"/>
        <v>1.1346569412229279</v>
      </c>
      <c r="BG310" s="1">
        <f t="shared" ca="1" si="274"/>
        <v>1.1346569412229279</v>
      </c>
      <c r="BH310" s="1">
        <f t="shared" ca="1" si="274"/>
        <v>1.1346569412229279</v>
      </c>
      <c r="BI310" s="1">
        <f t="shared" ca="1" si="274"/>
        <v>1.1346569412229279</v>
      </c>
      <c r="BJ310" s="1">
        <f t="shared" ca="1" si="274"/>
        <v>1.1346569412229279</v>
      </c>
      <c r="BK310" s="1">
        <f t="shared" ca="1" si="274"/>
        <v>1.1346569412229279</v>
      </c>
      <c r="BL310" s="1">
        <f t="shared" ca="1" si="274"/>
        <v>1.1346569412229279</v>
      </c>
      <c r="BM310" s="1">
        <f t="shared" ca="1" si="274"/>
        <v>1.1346569412229279</v>
      </c>
      <c r="BN310" s="1">
        <f t="shared" ca="1" si="274"/>
        <v>1.1346569412229279</v>
      </c>
      <c r="BO310" s="1">
        <f t="shared" ca="1" si="274"/>
        <v>1.1346569412229279</v>
      </c>
      <c r="BP310" s="1">
        <f t="shared" ca="1" si="274"/>
        <v>1.1346569412229279</v>
      </c>
      <c r="BQ310" s="1">
        <f t="shared" ca="1" si="274"/>
        <v>1.1346569412229279</v>
      </c>
      <c r="BR310" s="1">
        <f t="shared" ca="1" si="274"/>
        <v>1.1346569412229279</v>
      </c>
      <c r="BS310" s="1">
        <f t="shared" ca="1" si="274"/>
        <v>1.1346569412229279</v>
      </c>
      <c r="BT310" s="1">
        <f t="shared" ca="1" si="274"/>
        <v>1.1346569412229279</v>
      </c>
      <c r="BU310" s="1">
        <f t="shared" ca="1" si="274"/>
        <v>1.1346569412229279</v>
      </c>
      <c r="BV310" s="1">
        <f t="shared" ca="1" si="274"/>
        <v>1.1346569412229279</v>
      </c>
      <c r="BW310" s="1">
        <f t="shared" ca="1" si="274"/>
        <v>1.1346569412229279</v>
      </c>
      <c r="BX310" s="1">
        <f t="shared" ca="1" si="274"/>
        <v>1.1346569412229279</v>
      </c>
      <c r="BY310" s="1">
        <f t="shared" ca="1" si="274"/>
        <v>1.1346569412229279</v>
      </c>
      <c r="BZ310">
        <v>2030</v>
      </c>
    </row>
    <row r="311" spans="47:78" x14ac:dyDescent="0.45">
      <c r="AU311" t="str">
        <f t="shared" ca="1" si="243"/>
        <v>ITM_ECP_ELC</v>
      </c>
      <c r="AV311" s="1">
        <f t="shared" ref="AV311:BY311" ca="1" si="275">OFFSET($F33,0,MATCH($BZ311,$G$1:$J$1,0))</f>
        <v>1.1346569412229279</v>
      </c>
      <c r="AW311" s="1">
        <f t="shared" ca="1" si="275"/>
        <v>1.1346569412229279</v>
      </c>
      <c r="AX311" s="1">
        <f t="shared" ca="1" si="275"/>
        <v>1.1346569412229279</v>
      </c>
      <c r="AY311" s="1">
        <f t="shared" ca="1" si="275"/>
        <v>1.1346569412229279</v>
      </c>
      <c r="AZ311" s="1">
        <f t="shared" ca="1" si="275"/>
        <v>1.1346569412229279</v>
      </c>
      <c r="BA311" s="1">
        <f t="shared" ca="1" si="275"/>
        <v>1.1346569412229279</v>
      </c>
      <c r="BB311" s="1">
        <f t="shared" ca="1" si="275"/>
        <v>1.1346569412229279</v>
      </c>
      <c r="BC311" s="1">
        <f t="shared" ca="1" si="275"/>
        <v>1.1346569412229279</v>
      </c>
      <c r="BD311" s="1">
        <f t="shared" ca="1" si="275"/>
        <v>1.1346569412229279</v>
      </c>
      <c r="BE311" s="1">
        <f t="shared" ca="1" si="275"/>
        <v>1.1346569412229279</v>
      </c>
      <c r="BF311" s="1">
        <f t="shared" ca="1" si="275"/>
        <v>1.1346569412229279</v>
      </c>
      <c r="BG311" s="1">
        <f t="shared" ca="1" si="275"/>
        <v>1.1346569412229279</v>
      </c>
      <c r="BH311" s="1">
        <f t="shared" ca="1" si="275"/>
        <v>1.1346569412229279</v>
      </c>
      <c r="BI311" s="1">
        <f t="shared" ca="1" si="275"/>
        <v>1.1346569412229279</v>
      </c>
      <c r="BJ311" s="1">
        <f t="shared" ca="1" si="275"/>
        <v>1.1346569412229279</v>
      </c>
      <c r="BK311" s="1">
        <f t="shared" ca="1" si="275"/>
        <v>1.1346569412229279</v>
      </c>
      <c r="BL311" s="1">
        <f t="shared" ca="1" si="275"/>
        <v>1.1346569412229279</v>
      </c>
      <c r="BM311" s="1">
        <f t="shared" ca="1" si="275"/>
        <v>1.1346569412229279</v>
      </c>
      <c r="BN311" s="1">
        <f t="shared" ca="1" si="275"/>
        <v>1.1346569412229279</v>
      </c>
      <c r="BO311" s="1">
        <f t="shared" ca="1" si="275"/>
        <v>1.1346569412229279</v>
      </c>
      <c r="BP311" s="1">
        <f t="shared" ca="1" si="275"/>
        <v>1.1346569412229279</v>
      </c>
      <c r="BQ311" s="1">
        <f t="shared" ca="1" si="275"/>
        <v>1.1346569412229279</v>
      </c>
      <c r="BR311" s="1">
        <f t="shared" ca="1" si="275"/>
        <v>1.1346569412229279</v>
      </c>
      <c r="BS311" s="1">
        <f t="shared" ca="1" si="275"/>
        <v>1.1346569412229279</v>
      </c>
      <c r="BT311" s="1">
        <f t="shared" ca="1" si="275"/>
        <v>1.1346569412229279</v>
      </c>
      <c r="BU311" s="1">
        <f t="shared" ca="1" si="275"/>
        <v>1.1346569412229279</v>
      </c>
      <c r="BV311" s="1">
        <f t="shared" ca="1" si="275"/>
        <v>1.1346569412229279</v>
      </c>
      <c r="BW311" s="1">
        <f t="shared" ca="1" si="275"/>
        <v>1.1346569412229279</v>
      </c>
      <c r="BX311" s="1">
        <f t="shared" ca="1" si="275"/>
        <v>1.1346569412229279</v>
      </c>
      <c r="BY311" s="1">
        <f t="shared" ca="1" si="275"/>
        <v>1.1346569412229279</v>
      </c>
      <c r="BZ311">
        <v>2030</v>
      </c>
    </row>
    <row r="312" spans="47:78" x14ac:dyDescent="0.45">
      <c r="AU312" t="str">
        <f t="shared" ca="1" si="243"/>
        <v>ITM_OTP_ELC</v>
      </c>
      <c r="AV312" s="1">
        <f t="shared" ref="AV312:BY312" ca="1" si="276">OFFSET($F34,0,MATCH($BZ312,$G$1:$J$1,0))</f>
        <v>1.1346569412229279</v>
      </c>
      <c r="AW312" s="1">
        <f t="shared" ca="1" si="276"/>
        <v>1.1346569412229279</v>
      </c>
      <c r="AX312" s="1">
        <f t="shared" ca="1" si="276"/>
        <v>1.1346569412229279</v>
      </c>
      <c r="AY312" s="1">
        <f t="shared" ca="1" si="276"/>
        <v>1.1346569412229279</v>
      </c>
      <c r="AZ312" s="1">
        <f t="shared" ca="1" si="276"/>
        <v>1.1346569412229279</v>
      </c>
      <c r="BA312" s="1">
        <f t="shared" ca="1" si="276"/>
        <v>1.1346569412229279</v>
      </c>
      <c r="BB312" s="1">
        <f t="shared" ca="1" si="276"/>
        <v>1.1346569412229279</v>
      </c>
      <c r="BC312" s="1">
        <f t="shared" ca="1" si="276"/>
        <v>1.1346569412229279</v>
      </c>
      <c r="BD312" s="1">
        <f t="shared" ca="1" si="276"/>
        <v>1.1346569412229279</v>
      </c>
      <c r="BE312" s="1">
        <f t="shared" ca="1" si="276"/>
        <v>1.1346569412229279</v>
      </c>
      <c r="BF312" s="1">
        <f t="shared" ca="1" si="276"/>
        <v>1.1346569412229279</v>
      </c>
      <c r="BG312" s="1">
        <f t="shared" ca="1" si="276"/>
        <v>1.1346569412229279</v>
      </c>
      <c r="BH312" s="1">
        <f t="shared" ca="1" si="276"/>
        <v>1.1346569412229279</v>
      </c>
      <c r="BI312" s="1">
        <f t="shared" ca="1" si="276"/>
        <v>1.1346569412229279</v>
      </c>
      <c r="BJ312" s="1">
        <f t="shared" ca="1" si="276"/>
        <v>1.1346569412229279</v>
      </c>
      <c r="BK312" s="1">
        <f t="shared" ca="1" si="276"/>
        <v>1.1346569412229279</v>
      </c>
      <c r="BL312" s="1">
        <f t="shared" ca="1" si="276"/>
        <v>1.1346569412229279</v>
      </c>
      <c r="BM312" s="1">
        <f t="shared" ca="1" si="276"/>
        <v>1.1346569412229279</v>
      </c>
      <c r="BN312" s="1">
        <f t="shared" ca="1" si="276"/>
        <v>1.1346569412229279</v>
      </c>
      <c r="BO312" s="1">
        <f t="shared" ca="1" si="276"/>
        <v>1.1346569412229279</v>
      </c>
      <c r="BP312" s="1">
        <f t="shared" ca="1" si="276"/>
        <v>1.1346569412229279</v>
      </c>
      <c r="BQ312" s="1">
        <f t="shared" ca="1" si="276"/>
        <v>1.1346569412229279</v>
      </c>
      <c r="BR312" s="1">
        <f t="shared" ca="1" si="276"/>
        <v>1.1346569412229279</v>
      </c>
      <c r="BS312" s="1">
        <f t="shared" ca="1" si="276"/>
        <v>1.1346569412229279</v>
      </c>
      <c r="BT312" s="1">
        <f t="shared" ca="1" si="276"/>
        <v>1.1346569412229279</v>
      </c>
      <c r="BU312" s="1">
        <f t="shared" ca="1" si="276"/>
        <v>1.1346569412229279</v>
      </c>
      <c r="BV312" s="1">
        <f t="shared" ca="1" si="276"/>
        <v>1.1346569412229279</v>
      </c>
      <c r="BW312" s="1">
        <f t="shared" ca="1" si="276"/>
        <v>1.1346569412229279</v>
      </c>
      <c r="BX312" s="1">
        <f t="shared" ca="1" si="276"/>
        <v>1.1346569412229279</v>
      </c>
      <c r="BY312" s="1">
        <f t="shared" ca="1" si="276"/>
        <v>1.1346569412229279</v>
      </c>
      <c r="BZ312">
        <v>2030</v>
      </c>
    </row>
    <row r="313" spans="47:78" x14ac:dyDescent="0.45">
      <c r="AU313" t="str">
        <f t="shared" ca="1" si="243"/>
        <v>ITM_SPC_ELC</v>
      </c>
      <c r="AV313" s="1">
        <f t="shared" ref="AV313:BY313" ca="1" si="277">OFFSET($F35,0,MATCH($BZ313,$G$1:$J$1,0))</f>
        <v>1.1346569412229279</v>
      </c>
      <c r="AW313" s="1">
        <f t="shared" ca="1" si="277"/>
        <v>1.1346569412229279</v>
      </c>
      <c r="AX313" s="1">
        <f t="shared" ca="1" si="277"/>
        <v>1.1346569412229279</v>
      </c>
      <c r="AY313" s="1">
        <f t="shared" ca="1" si="277"/>
        <v>1.1346569412229279</v>
      </c>
      <c r="AZ313" s="1">
        <f t="shared" ca="1" si="277"/>
        <v>1.1346569412229279</v>
      </c>
      <c r="BA313" s="1">
        <f t="shared" ca="1" si="277"/>
        <v>1.1346569412229279</v>
      </c>
      <c r="BB313" s="1">
        <f t="shared" ca="1" si="277"/>
        <v>1.1346569412229279</v>
      </c>
      <c r="BC313" s="1">
        <f t="shared" ca="1" si="277"/>
        <v>1.1346569412229279</v>
      </c>
      <c r="BD313" s="1">
        <f t="shared" ca="1" si="277"/>
        <v>1.1346569412229279</v>
      </c>
      <c r="BE313" s="1">
        <f t="shared" ca="1" si="277"/>
        <v>1.1346569412229279</v>
      </c>
      <c r="BF313" s="1">
        <f t="shared" ca="1" si="277"/>
        <v>1.1346569412229279</v>
      </c>
      <c r="BG313" s="1">
        <f t="shared" ca="1" si="277"/>
        <v>1.1346569412229279</v>
      </c>
      <c r="BH313" s="1">
        <f t="shared" ca="1" si="277"/>
        <v>1.1346569412229279</v>
      </c>
      <c r="BI313" s="1">
        <f t="shared" ca="1" si="277"/>
        <v>1.1346569412229279</v>
      </c>
      <c r="BJ313" s="1">
        <f t="shared" ca="1" si="277"/>
        <v>1.1346569412229279</v>
      </c>
      <c r="BK313" s="1">
        <f t="shared" ca="1" si="277"/>
        <v>1.1346569412229279</v>
      </c>
      <c r="BL313" s="1">
        <f t="shared" ca="1" si="277"/>
        <v>1.1346569412229279</v>
      </c>
      <c r="BM313" s="1">
        <f t="shared" ca="1" si="277"/>
        <v>1.1346569412229279</v>
      </c>
      <c r="BN313" s="1">
        <f t="shared" ca="1" si="277"/>
        <v>1.1346569412229279</v>
      </c>
      <c r="BO313" s="1">
        <f t="shared" ca="1" si="277"/>
        <v>1.1346569412229279</v>
      </c>
      <c r="BP313" s="1">
        <f t="shared" ca="1" si="277"/>
        <v>1.1346569412229279</v>
      </c>
      <c r="BQ313" s="1">
        <f t="shared" ca="1" si="277"/>
        <v>1.1346569412229279</v>
      </c>
      <c r="BR313" s="1">
        <f t="shared" ca="1" si="277"/>
        <v>1.1346569412229279</v>
      </c>
      <c r="BS313" s="1">
        <f t="shared" ca="1" si="277"/>
        <v>1.1346569412229279</v>
      </c>
      <c r="BT313" s="1">
        <f t="shared" ca="1" si="277"/>
        <v>1.1346569412229279</v>
      </c>
      <c r="BU313" s="1">
        <f t="shared" ca="1" si="277"/>
        <v>1.1346569412229279</v>
      </c>
      <c r="BV313" s="1">
        <f t="shared" ca="1" si="277"/>
        <v>1.1346569412229279</v>
      </c>
      <c r="BW313" s="1">
        <f t="shared" ca="1" si="277"/>
        <v>1.1346569412229279</v>
      </c>
      <c r="BX313" s="1">
        <f t="shared" ca="1" si="277"/>
        <v>1.1346569412229279</v>
      </c>
      <c r="BY313" s="1">
        <f t="shared" ca="1" si="277"/>
        <v>1.1346569412229279</v>
      </c>
      <c r="BZ313">
        <v>2030</v>
      </c>
    </row>
    <row r="314" spans="47:78" x14ac:dyDescent="0.45">
      <c r="AU314" t="str">
        <f t="shared" ca="1" si="243"/>
        <v>ITM_LIG_ELC</v>
      </c>
      <c r="AV314" s="1">
        <f t="shared" ref="AV314:BY314" ca="1" si="278">OFFSET($F36,0,MATCH($BZ314,$G$1:$J$1,0))</f>
        <v>1.1346569412229279</v>
      </c>
      <c r="AW314" s="1">
        <f t="shared" ca="1" si="278"/>
        <v>1.1346569412229279</v>
      </c>
      <c r="AX314" s="1">
        <f t="shared" ca="1" si="278"/>
        <v>1.1346569412229279</v>
      </c>
      <c r="AY314" s="1">
        <f t="shared" ca="1" si="278"/>
        <v>1.1346569412229279</v>
      </c>
      <c r="AZ314" s="1">
        <f t="shared" ca="1" si="278"/>
        <v>1.1346569412229279</v>
      </c>
      <c r="BA314" s="1">
        <f t="shared" ca="1" si="278"/>
        <v>1.1346569412229279</v>
      </c>
      <c r="BB314" s="1">
        <f t="shared" ca="1" si="278"/>
        <v>1.1346569412229279</v>
      </c>
      <c r="BC314" s="1">
        <f t="shared" ca="1" si="278"/>
        <v>1.1346569412229279</v>
      </c>
      <c r="BD314" s="1">
        <f t="shared" ca="1" si="278"/>
        <v>1.1346569412229279</v>
      </c>
      <c r="BE314" s="1">
        <f t="shared" ca="1" si="278"/>
        <v>1.1346569412229279</v>
      </c>
      <c r="BF314" s="1">
        <f t="shared" ca="1" si="278"/>
        <v>1.1346569412229279</v>
      </c>
      <c r="BG314" s="1">
        <f t="shared" ca="1" si="278"/>
        <v>1.1346569412229279</v>
      </c>
      <c r="BH314" s="1">
        <f t="shared" ca="1" si="278"/>
        <v>1.1346569412229279</v>
      </c>
      <c r="BI314" s="1">
        <f t="shared" ca="1" si="278"/>
        <v>1.1346569412229279</v>
      </c>
      <c r="BJ314" s="1">
        <f t="shared" ca="1" si="278"/>
        <v>1.1346569412229279</v>
      </c>
      <c r="BK314" s="1">
        <f t="shared" ca="1" si="278"/>
        <v>1.1346569412229279</v>
      </c>
      <c r="BL314" s="1">
        <f t="shared" ca="1" si="278"/>
        <v>1.1346569412229279</v>
      </c>
      <c r="BM314" s="1">
        <f t="shared" ca="1" si="278"/>
        <v>1.1346569412229279</v>
      </c>
      <c r="BN314" s="1">
        <f t="shared" ca="1" si="278"/>
        <v>1.1346569412229279</v>
      </c>
      <c r="BO314" s="1">
        <f t="shared" ca="1" si="278"/>
        <v>1.1346569412229279</v>
      </c>
      <c r="BP314" s="1">
        <f t="shared" ca="1" si="278"/>
        <v>1.1346569412229279</v>
      </c>
      <c r="BQ314" s="1">
        <f t="shared" ca="1" si="278"/>
        <v>1.1346569412229279</v>
      </c>
      <c r="BR314" s="1">
        <f t="shared" ca="1" si="278"/>
        <v>1.1346569412229279</v>
      </c>
      <c r="BS314" s="1">
        <f t="shared" ca="1" si="278"/>
        <v>1.1346569412229279</v>
      </c>
      <c r="BT314" s="1">
        <f t="shared" ca="1" si="278"/>
        <v>1.1346569412229279</v>
      </c>
      <c r="BU314" s="1">
        <f t="shared" ca="1" si="278"/>
        <v>1.1346569412229279</v>
      </c>
      <c r="BV314" s="1">
        <f t="shared" ca="1" si="278"/>
        <v>1.1346569412229279</v>
      </c>
      <c r="BW314" s="1">
        <f t="shared" ca="1" si="278"/>
        <v>1.1346569412229279</v>
      </c>
      <c r="BX314" s="1">
        <f t="shared" ca="1" si="278"/>
        <v>1.1346569412229279</v>
      </c>
      <c r="BY314" s="1">
        <f t="shared" ca="1" si="278"/>
        <v>1.1346569412229279</v>
      </c>
      <c r="BZ314">
        <v>2030</v>
      </c>
    </row>
    <row r="315" spans="47:78" x14ac:dyDescent="0.45">
      <c r="AU315" t="str">
        <f t="shared" ca="1" si="243"/>
        <v>ITM_OTH_ELC</v>
      </c>
      <c r="AV315" s="1">
        <f t="shared" ref="AV315:BY315" ca="1" si="279">OFFSET($F37,0,MATCH($BZ315,$G$1:$J$1,0))</f>
        <v>1.1346569412229279</v>
      </c>
      <c r="AW315" s="1">
        <f t="shared" ca="1" si="279"/>
        <v>1.1346569412229279</v>
      </c>
      <c r="AX315" s="1">
        <f t="shared" ca="1" si="279"/>
        <v>1.1346569412229279</v>
      </c>
      <c r="AY315" s="1">
        <f t="shared" ca="1" si="279"/>
        <v>1.1346569412229279</v>
      </c>
      <c r="AZ315" s="1">
        <f t="shared" ca="1" si="279"/>
        <v>1.1346569412229279</v>
      </c>
      <c r="BA315" s="1">
        <f t="shared" ca="1" si="279"/>
        <v>1.1346569412229279</v>
      </c>
      <c r="BB315" s="1">
        <f t="shared" ca="1" si="279"/>
        <v>1.1346569412229279</v>
      </c>
      <c r="BC315" s="1">
        <f t="shared" ca="1" si="279"/>
        <v>1.1346569412229279</v>
      </c>
      <c r="BD315" s="1">
        <f t="shared" ca="1" si="279"/>
        <v>1.1346569412229279</v>
      </c>
      <c r="BE315" s="1">
        <f t="shared" ca="1" si="279"/>
        <v>1.1346569412229279</v>
      </c>
      <c r="BF315" s="1">
        <f t="shared" ca="1" si="279"/>
        <v>1.1346569412229279</v>
      </c>
      <c r="BG315" s="1">
        <f t="shared" ca="1" si="279"/>
        <v>1.1346569412229279</v>
      </c>
      <c r="BH315" s="1">
        <f t="shared" ca="1" si="279"/>
        <v>1.1346569412229279</v>
      </c>
      <c r="BI315" s="1">
        <f t="shared" ca="1" si="279"/>
        <v>1.1346569412229279</v>
      </c>
      <c r="BJ315" s="1">
        <f t="shared" ca="1" si="279"/>
        <v>1.1346569412229279</v>
      </c>
      <c r="BK315" s="1">
        <f t="shared" ca="1" si="279"/>
        <v>1.1346569412229279</v>
      </c>
      <c r="BL315" s="1">
        <f t="shared" ca="1" si="279"/>
        <v>1.1346569412229279</v>
      </c>
      <c r="BM315" s="1">
        <f t="shared" ca="1" si="279"/>
        <v>1.1346569412229279</v>
      </c>
      <c r="BN315" s="1">
        <f t="shared" ca="1" si="279"/>
        <v>1.1346569412229279</v>
      </c>
      <c r="BO315" s="1">
        <f t="shared" ca="1" si="279"/>
        <v>1.1346569412229279</v>
      </c>
      <c r="BP315" s="1">
        <f t="shared" ca="1" si="279"/>
        <v>1.1346569412229279</v>
      </c>
      <c r="BQ315" s="1">
        <f t="shared" ca="1" si="279"/>
        <v>1.1346569412229279</v>
      </c>
      <c r="BR315" s="1">
        <f t="shared" ca="1" si="279"/>
        <v>1.1346569412229279</v>
      </c>
      <c r="BS315" s="1">
        <f t="shared" ca="1" si="279"/>
        <v>1.1346569412229279</v>
      </c>
      <c r="BT315" s="1">
        <f t="shared" ca="1" si="279"/>
        <v>1.1346569412229279</v>
      </c>
      <c r="BU315" s="1">
        <f t="shared" ca="1" si="279"/>
        <v>1.1346569412229279</v>
      </c>
      <c r="BV315" s="1">
        <f t="shared" ca="1" si="279"/>
        <v>1.1346569412229279</v>
      </c>
      <c r="BW315" s="1">
        <f t="shared" ca="1" si="279"/>
        <v>1.1346569412229279</v>
      </c>
      <c r="BX315" s="1">
        <f t="shared" ca="1" si="279"/>
        <v>1.1346569412229279</v>
      </c>
      <c r="BY315" s="1">
        <f t="shared" ca="1" si="279"/>
        <v>1.1346569412229279</v>
      </c>
      <c r="BZ315">
        <v>2030</v>
      </c>
    </row>
    <row r="316" spans="47:78" x14ac:dyDescent="0.45">
      <c r="AU316" t="str">
        <f t="shared" ca="1" si="243"/>
        <v>INM_PRH_ELC</v>
      </c>
      <c r="AV316" s="1">
        <f t="shared" ref="AV316:BY316" ca="1" si="280">OFFSET($F38,0,MATCH($BZ316,$G$1:$J$1,0))</f>
        <v>0.92588231232533369</v>
      </c>
      <c r="AW316" s="1">
        <f t="shared" ca="1" si="280"/>
        <v>0.92588231232533369</v>
      </c>
      <c r="AX316" s="1">
        <f t="shared" ca="1" si="280"/>
        <v>0.92588231232533369</v>
      </c>
      <c r="AY316" s="1">
        <f t="shared" ca="1" si="280"/>
        <v>0.92588231232533369</v>
      </c>
      <c r="AZ316" s="1">
        <f t="shared" ca="1" si="280"/>
        <v>0.92588231232533369</v>
      </c>
      <c r="BA316" s="1">
        <f t="shared" ca="1" si="280"/>
        <v>0.92588231232533369</v>
      </c>
      <c r="BB316" s="1">
        <f t="shared" ca="1" si="280"/>
        <v>0.92588231232533369</v>
      </c>
      <c r="BC316" s="1">
        <f t="shared" ca="1" si="280"/>
        <v>0.92588231232533369</v>
      </c>
      <c r="BD316" s="1">
        <f t="shared" ca="1" si="280"/>
        <v>0.92588231232533369</v>
      </c>
      <c r="BE316" s="1">
        <f t="shared" ca="1" si="280"/>
        <v>0.92588231232533369</v>
      </c>
      <c r="BF316" s="1">
        <f t="shared" ca="1" si="280"/>
        <v>0.92588231232533369</v>
      </c>
      <c r="BG316" s="1">
        <f t="shared" ca="1" si="280"/>
        <v>0.92588231232533369</v>
      </c>
      <c r="BH316" s="1">
        <f t="shared" ca="1" si="280"/>
        <v>0.92588231232533369</v>
      </c>
      <c r="BI316" s="1">
        <f t="shared" ca="1" si="280"/>
        <v>0.92588231232533369</v>
      </c>
      <c r="BJ316" s="1">
        <f t="shared" ca="1" si="280"/>
        <v>0.92588231232533369</v>
      </c>
      <c r="BK316" s="1">
        <f t="shared" ca="1" si="280"/>
        <v>0.92588231232533369</v>
      </c>
      <c r="BL316" s="1">
        <f t="shared" ca="1" si="280"/>
        <v>0.92588231232533369</v>
      </c>
      <c r="BM316" s="1">
        <f t="shared" ca="1" si="280"/>
        <v>0.92588231232533369</v>
      </c>
      <c r="BN316" s="1">
        <f t="shared" ca="1" si="280"/>
        <v>0.92588231232533369</v>
      </c>
      <c r="BO316" s="1">
        <f t="shared" ca="1" si="280"/>
        <v>0.92588231232533369</v>
      </c>
      <c r="BP316" s="1">
        <f t="shared" ca="1" si="280"/>
        <v>0.92588231232533369</v>
      </c>
      <c r="BQ316" s="1">
        <f t="shared" ca="1" si="280"/>
        <v>0.92588231232533369</v>
      </c>
      <c r="BR316" s="1">
        <f t="shared" ca="1" si="280"/>
        <v>0.92588231232533369</v>
      </c>
      <c r="BS316" s="1">
        <f t="shared" ca="1" si="280"/>
        <v>0.92588231232533369</v>
      </c>
      <c r="BT316" s="1">
        <f t="shared" ca="1" si="280"/>
        <v>0.92588231232533369</v>
      </c>
      <c r="BU316" s="1">
        <f t="shared" ca="1" si="280"/>
        <v>0.92588231232533369</v>
      </c>
      <c r="BV316" s="1">
        <f t="shared" ca="1" si="280"/>
        <v>0.92588231232533369</v>
      </c>
      <c r="BW316" s="1">
        <f t="shared" ca="1" si="280"/>
        <v>0.92588231232533369</v>
      </c>
      <c r="BX316" s="1">
        <f t="shared" ca="1" si="280"/>
        <v>0.92588231232533369</v>
      </c>
      <c r="BY316" s="1">
        <f t="shared" ca="1" si="280"/>
        <v>0.92588231232533369</v>
      </c>
      <c r="BZ316">
        <v>2030</v>
      </c>
    </row>
    <row r="317" spans="47:78" x14ac:dyDescent="0.45">
      <c r="AU317" t="str">
        <f t="shared" ca="1" si="243"/>
        <v>INM_PRC_ELC</v>
      </c>
      <c r="AV317" s="1">
        <f t="shared" ref="AV317:BY317" ca="1" si="281">OFFSET($F39,0,MATCH($BZ317,$G$1:$J$1,0))</f>
        <v>1.1173506778255995</v>
      </c>
      <c r="AW317" s="1">
        <f t="shared" ca="1" si="281"/>
        <v>1.1173506778255995</v>
      </c>
      <c r="AX317" s="1">
        <f t="shared" ca="1" si="281"/>
        <v>1.1173506778255995</v>
      </c>
      <c r="AY317" s="1">
        <f t="shared" ca="1" si="281"/>
        <v>1.1173506778255995</v>
      </c>
      <c r="AZ317" s="1">
        <f t="shared" ca="1" si="281"/>
        <v>1.1173506778255995</v>
      </c>
      <c r="BA317" s="1">
        <f t="shared" ca="1" si="281"/>
        <v>1.1173506778255995</v>
      </c>
      <c r="BB317" s="1">
        <f t="shared" ca="1" si="281"/>
        <v>1.1173506778255995</v>
      </c>
      <c r="BC317" s="1">
        <f t="shared" ca="1" si="281"/>
        <v>1.1173506778255995</v>
      </c>
      <c r="BD317" s="1">
        <f t="shared" ca="1" si="281"/>
        <v>1.1173506778255995</v>
      </c>
      <c r="BE317" s="1">
        <f t="shared" ca="1" si="281"/>
        <v>1.1173506778255995</v>
      </c>
      <c r="BF317" s="1">
        <f t="shared" ca="1" si="281"/>
        <v>1.1173506778255995</v>
      </c>
      <c r="BG317" s="1">
        <f t="shared" ca="1" si="281"/>
        <v>1.1173506778255995</v>
      </c>
      <c r="BH317" s="1">
        <f t="shared" ca="1" si="281"/>
        <v>1.1173506778255995</v>
      </c>
      <c r="BI317" s="1">
        <f t="shared" ca="1" si="281"/>
        <v>1.1173506778255995</v>
      </c>
      <c r="BJ317" s="1">
        <f t="shared" ca="1" si="281"/>
        <v>1.1173506778255995</v>
      </c>
      <c r="BK317" s="1">
        <f t="shared" ca="1" si="281"/>
        <v>1.1173506778255995</v>
      </c>
      <c r="BL317" s="1">
        <f t="shared" ca="1" si="281"/>
        <v>1.1173506778255995</v>
      </c>
      <c r="BM317" s="1">
        <f t="shared" ca="1" si="281"/>
        <v>1.1173506778255995</v>
      </c>
      <c r="BN317" s="1">
        <f t="shared" ca="1" si="281"/>
        <v>1.1173506778255995</v>
      </c>
      <c r="BO317" s="1">
        <f t="shared" ca="1" si="281"/>
        <v>1.1173506778255995</v>
      </c>
      <c r="BP317" s="1">
        <f t="shared" ca="1" si="281"/>
        <v>1.1173506778255995</v>
      </c>
      <c r="BQ317" s="1">
        <f t="shared" ca="1" si="281"/>
        <v>1.1173506778255995</v>
      </c>
      <c r="BR317" s="1">
        <f t="shared" ca="1" si="281"/>
        <v>1.1173506778255995</v>
      </c>
      <c r="BS317" s="1">
        <f t="shared" ca="1" si="281"/>
        <v>1.1173506778255995</v>
      </c>
      <c r="BT317" s="1">
        <f t="shared" ca="1" si="281"/>
        <v>1.1173506778255995</v>
      </c>
      <c r="BU317" s="1">
        <f t="shared" ca="1" si="281"/>
        <v>1.1173506778255995</v>
      </c>
      <c r="BV317" s="1">
        <f t="shared" ca="1" si="281"/>
        <v>1.1173506778255995</v>
      </c>
      <c r="BW317" s="1">
        <f t="shared" ca="1" si="281"/>
        <v>1.1173506778255995</v>
      </c>
      <c r="BX317" s="1">
        <f t="shared" ca="1" si="281"/>
        <v>1.1173506778255995</v>
      </c>
      <c r="BY317" s="1">
        <f t="shared" ca="1" si="281"/>
        <v>1.1173506778255995</v>
      </c>
      <c r="BZ317">
        <v>2030</v>
      </c>
    </row>
    <row r="318" spans="47:78" x14ac:dyDescent="0.45">
      <c r="AU318" t="str">
        <f t="shared" ca="1" si="243"/>
        <v>INM_MDR_ELC</v>
      </c>
      <c r="AV318" s="1">
        <f t="shared" ref="AV318:BY318" ca="1" si="282">OFFSET($F40,0,MATCH($BZ318,$G$1:$J$1,0))</f>
        <v>0.92588231232533369</v>
      </c>
      <c r="AW318" s="1">
        <f t="shared" ca="1" si="282"/>
        <v>0.92588231232533369</v>
      </c>
      <c r="AX318" s="1">
        <f t="shared" ca="1" si="282"/>
        <v>0.92588231232533369</v>
      </c>
      <c r="AY318" s="1">
        <f t="shared" ca="1" si="282"/>
        <v>0.92588231232533369</v>
      </c>
      <c r="AZ318" s="1">
        <f t="shared" ca="1" si="282"/>
        <v>0.92588231232533369</v>
      </c>
      <c r="BA318" s="1">
        <f t="shared" ca="1" si="282"/>
        <v>0.92588231232533369</v>
      </c>
      <c r="BB318" s="1">
        <f t="shared" ca="1" si="282"/>
        <v>0.92588231232533369</v>
      </c>
      <c r="BC318" s="1">
        <f t="shared" ca="1" si="282"/>
        <v>0.92588231232533369</v>
      </c>
      <c r="BD318" s="1">
        <f t="shared" ca="1" si="282"/>
        <v>0.92588231232533369</v>
      </c>
      <c r="BE318" s="1">
        <f t="shared" ca="1" si="282"/>
        <v>0.92588231232533369</v>
      </c>
      <c r="BF318" s="1">
        <f t="shared" ca="1" si="282"/>
        <v>0.92588231232533369</v>
      </c>
      <c r="BG318" s="1">
        <f t="shared" ca="1" si="282"/>
        <v>0.92588231232533369</v>
      </c>
      <c r="BH318" s="1">
        <f t="shared" ca="1" si="282"/>
        <v>0.92588231232533369</v>
      </c>
      <c r="BI318" s="1">
        <f t="shared" ca="1" si="282"/>
        <v>0.92588231232533369</v>
      </c>
      <c r="BJ318" s="1">
        <f t="shared" ca="1" si="282"/>
        <v>0.92588231232533369</v>
      </c>
      <c r="BK318" s="1">
        <f t="shared" ca="1" si="282"/>
        <v>0.92588231232533369</v>
      </c>
      <c r="BL318" s="1">
        <f t="shared" ca="1" si="282"/>
        <v>0.92588231232533369</v>
      </c>
      <c r="BM318" s="1">
        <f t="shared" ca="1" si="282"/>
        <v>0.92588231232533369</v>
      </c>
      <c r="BN318" s="1">
        <f t="shared" ca="1" si="282"/>
        <v>0.92588231232533369</v>
      </c>
      <c r="BO318" s="1">
        <f t="shared" ca="1" si="282"/>
        <v>0.92588231232533369</v>
      </c>
      <c r="BP318" s="1">
        <f t="shared" ca="1" si="282"/>
        <v>0.92588231232533369</v>
      </c>
      <c r="BQ318" s="1">
        <f t="shared" ca="1" si="282"/>
        <v>0.92588231232533369</v>
      </c>
      <c r="BR318" s="1">
        <f t="shared" ca="1" si="282"/>
        <v>0.92588231232533369</v>
      </c>
      <c r="BS318" s="1">
        <f t="shared" ca="1" si="282"/>
        <v>0.92588231232533369</v>
      </c>
      <c r="BT318" s="1">
        <f t="shared" ca="1" si="282"/>
        <v>0.92588231232533369</v>
      </c>
      <c r="BU318" s="1">
        <f t="shared" ca="1" si="282"/>
        <v>0.92588231232533369</v>
      </c>
      <c r="BV318" s="1">
        <f t="shared" ca="1" si="282"/>
        <v>0.92588231232533369</v>
      </c>
      <c r="BW318" s="1">
        <f t="shared" ca="1" si="282"/>
        <v>0.92588231232533369</v>
      </c>
      <c r="BX318" s="1">
        <f t="shared" ca="1" si="282"/>
        <v>0.92588231232533369</v>
      </c>
      <c r="BY318" s="1">
        <f t="shared" ca="1" si="282"/>
        <v>0.92588231232533369</v>
      </c>
      <c r="BZ318">
        <v>2030</v>
      </c>
    </row>
    <row r="319" spans="47:78" x14ac:dyDescent="0.45">
      <c r="AU319" t="str">
        <f t="shared" ca="1" si="243"/>
        <v>INM_ECP_ELC</v>
      </c>
      <c r="AV319" s="1">
        <f t="shared" ref="AV319:BY319" ca="1" si="283">OFFSET($F41,0,MATCH($BZ319,$G$1:$J$1,0))</f>
        <v>1.1834716345926801</v>
      </c>
      <c r="AW319" s="1">
        <f t="shared" ca="1" si="283"/>
        <v>1.1834716345926801</v>
      </c>
      <c r="AX319" s="1">
        <f t="shared" ca="1" si="283"/>
        <v>1.1834716345926801</v>
      </c>
      <c r="AY319" s="1">
        <f t="shared" ca="1" si="283"/>
        <v>1.1834716345926801</v>
      </c>
      <c r="AZ319" s="1">
        <f t="shared" ca="1" si="283"/>
        <v>1.1834716345926801</v>
      </c>
      <c r="BA319" s="1">
        <f t="shared" ca="1" si="283"/>
        <v>1.1834716345926801</v>
      </c>
      <c r="BB319" s="1">
        <f t="shared" ca="1" si="283"/>
        <v>1.1834716345926801</v>
      </c>
      <c r="BC319" s="1">
        <f t="shared" ca="1" si="283"/>
        <v>1.1834716345926801</v>
      </c>
      <c r="BD319" s="1">
        <f t="shared" ca="1" si="283"/>
        <v>1.1834716345926801</v>
      </c>
      <c r="BE319" s="1">
        <f t="shared" ca="1" si="283"/>
        <v>1.1834716345926801</v>
      </c>
      <c r="BF319" s="1">
        <f t="shared" ca="1" si="283"/>
        <v>1.1834716345926801</v>
      </c>
      <c r="BG319" s="1">
        <f t="shared" ca="1" si="283"/>
        <v>1.1834716345926801</v>
      </c>
      <c r="BH319" s="1">
        <f t="shared" ca="1" si="283"/>
        <v>1.1834716345926801</v>
      </c>
      <c r="BI319" s="1">
        <f t="shared" ca="1" si="283"/>
        <v>1.1834716345926801</v>
      </c>
      <c r="BJ319" s="1">
        <f t="shared" ca="1" si="283"/>
        <v>1.1834716345926801</v>
      </c>
      <c r="BK319" s="1">
        <f t="shared" ca="1" si="283"/>
        <v>1.1834716345926801</v>
      </c>
      <c r="BL319" s="1">
        <f t="shared" ca="1" si="283"/>
        <v>1.1834716345926801</v>
      </c>
      <c r="BM319" s="1">
        <f t="shared" ca="1" si="283"/>
        <v>1.1834716345926801</v>
      </c>
      <c r="BN319" s="1">
        <f t="shared" ca="1" si="283"/>
        <v>1.1834716345926801</v>
      </c>
      <c r="BO319" s="1">
        <f t="shared" ca="1" si="283"/>
        <v>1.1834716345926801</v>
      </c>
      <c r="BP319" s="1">
        <f t="shared" ca="1" si="283"/>
        <v>1.1834716345926801</v>
      </c>
      <c r="BQ319" s="1">
        <f t="shared" ca="1" si="283"/>
        <v>1.1834716345926801</v>
      </c>
      <c r="BR319" s="1">
        <f t="shared" ca="1" si="283"/>
        <v>1.1834716345926801</v>
      </c>
      <c r="BS319" s="1">
        <f t="shared" ca="1" si="283"/>
        <v>1.1834716345926801</v>
      </c>
      <c r="BT319" s="1">
        <f t="shared" ca="1" si="283"/>
        <v>1.1834716345926801</v>
      </c>
      <c r="BU319" s="1">
        <f t="shared" ca="1" si="283"/>
        <v>1.1834716345926801</v>
      </c>
      <c r="BV319" s="1">
        <f t="shared" ca="1" si="283"/>
        <v>1.1834716345926801</v>
      </c>
      <c r="BW319" s="1">
        <f t="shared" ca="1" si="283"/>
        <v>1.1834716345926801</v>
      </c>
      <c r="BX319" s="1">
        <f t="shared" ca="1" si="283"/>
        <v>1.1834716345926801</v>
      </c>
      <c r="BY319" s="1">
        <f t="shared" ca="1" si="283"/>
        <v>1.1834716345926801</v>
      </c>
      <c r="BZ319">
        <v>2030</v>
      </c>
    </row>
    <row r="320" spans="47:78" x14ac:dyDescent="0.45">
      <c r="AU320" t="str">
        <f t="shared" ca="1" si="243"/>
        <v>INM_OTP_ELC</v>
      </c>
      <c r="AV320" s="1">
        <f t="shared" ref="AV320:BY320" ca="1" si="284">OFFSET($F42,0,MATCH($BZ320,$G$1:$J$1,0))</f>
        <v>0.92588231232533369</v>
      </c>
      <c r="AW320" s="1">
        <f t="shared" ca="1" si="284"/>
        <v>0.92588231232533369</v>
      </c>
      <c r="AX320" s="1">
        <f t="shared" ca="1" si="284"/>
        <v>0.92588231232533369</v>
      </c>
      <c r="AY320" s="1">
        <f t="shared" ca="1" si="284"/>
        <v>0.92588231232533369</v>
      </c>
      <c r="AZ320" s="1">
        <f t="shared" ca="1" si="284"/>
        <v>0.92588231232533369</v>
      </c>
      <c r="BA320" s="1">
        <f t="shared" ca="1" si="284"/>
        <v>0.92588231232533369</v>
      </c>
      <c r="BB320" s="1">
        <f t="shared" ca="1" si="284"/>
        <v>0.92588231232533369</v>
      </c>
      <c r="BC320" s="1">
        <f t="shared" ca="1" si="284"/>
        <v>0.92588231232533369</v>
      </c>
      <c r="BD320" s="1">
        <f t="shared" ca="1" si="284"/>
        <v>0.92588231232533369</v>
      </c>
      <c r="BE320" s="1">
        <f t="shared" ca="1" si="284"/>
        <v>0.92588231232533369</v>
      </c>
      <c r="BF320" s="1">
        <f t="shared" ca="1" si="284"/>
        <v>0.92588231232533369</v>
      </c>
      <c r="BG320" s="1">
        <f t="shared" ca="1" si="284"/>
        <v>0.92588231232533369</v>
      </c>
      <c r="BH320" s="1">
        <f t="shared" ca="1" si="284"/>
        <v>0.92588231232533369</v>
      </c>
      <c r="BI320" s="1">
        <f t="shared" ca="1" si="284"/>
        <v>0.92588231232533369</v>
      </c>
      <c r="BJ320" s="1">
        <f t="shared" ca="1" si="284"/>
        <v>0.92588231232533369</v>
      </c>
      <c r="BK320" s="1">
        <f t="shared" ca="1" si="284"/>
        <v>0.92588231232533369</v>
      </c>
      <c r="BL320" s="1">
        <f t="shared" ca="1" si="284"/>
        <v>0.92588231232533369</v>
      </c>
      <c r="BM320" s="1">
        <f t="shared" ca="1" si="284"/>
        <v>0.92588231232533369</v>
      </c>
      <c r="BN320" s="1">
        <f t="shared" ca="1" si="284"/>
        <v>0.92588231232533369</v>
      </c>
      <c r="BO320" s="1">
        <f t="shared" ca="1" si="284"/>
        <v>0.92588231232533369</v>
      </c>
      <c r="BP320" s="1">
        <f t="shared" ca="1" si="284"/>
        <v>0.92588231232533369</v>
      </c>
      <c r="BQ320" s="1">
        <f t="shared" ca="1" si="284"/>
        <v>0.92588231232533369</v>
      </c>
      <c r="BR320" s="1">
        <f t="shared" ca="1" si="284"/>
        <v>0.92588231232533369</v>
      </c>
      <c r="BS320" s="1">
        <f t="shared" ca="1" si="284"/>
        <v>0.92588231232533369</v>
      </c>
      <c r="BT320" s="1">
        <f t="shared" ca="1" si="284"/>
        <v>0.92588231232533369</v>
      </c>
      <c r="BU320" s="1">
        <f t="shared" ca="1" si="284"/>
        <v>0.92588231232533369</v>
      </c>
      <c r="BV320" s="1">
        <f t="shared" ca="1" si="284"/>
        <v>0.92588231232533369</v>
      </c>
      <c r="BW320" s="1">
        <f t="shared" ca="1" si="284"/>
        <v>0.92588231232533369</v>
      </c>
      <c r="BX320" s="1">
        <f t="shared" ca="1" si="284"/>
        <v>0.92588231232533369</v>
      </c>
      <c r="BY320" s="1">
        <f t="shared" ca="1" si="284"/>
        <v>0.92588231232533369</v>
      </c>
      <c r="BZ320">
        <v>2030</v>
      </c>
    </row>
    <row r="321" spans="47:78" x14ac:dyDescent="0.45">
      <c r="AU321" t="str">
        <f t="shared" ca="1" si="243"/>
        <v>INM_SPC_ELC</v>
      </c>
      <c r="AV321" s="1">
        <f t="shared" ref="AV321:BY321" ca="1" si="285">OFFSET($F43,0,MATCH($BZ321,$G$1:$J$1,0))</f>
        <v>1.1173506778255995</v>
      </c>
      <c r="AW321" s="1">
        <f t="shared" ca="1" si="285"/>
        <v>1.1173506778255995</v>
      </c>
      <c r="AX321" s="1">
        <f t="shared" ca="1" si="285"/>
        <v>1.1173506778255995</v>
      </c>
      <c r="AY321" s="1">
        <f t="shared" ca="1" si="285"/>
        <v>1.1173506778255995</v>
      </c>
      <c r="AZ321" s="1">
        <f t="shared" ca="1" si="285"/>
        <v>1.1173506778255995</v>
      </c>
      <c r="BA321" s="1">
        <f t="shared" ca="1" si="285"/>
        <v>1.1173506778255995</v>
      </c>
      <c r="BB321" s="1">
        <f t="shared" ca="1" si="285"/>
        <v>1.1173506778255995</v>
      </c>
      <c r="BC321" s="1">
        <f t="shared" ca="1" si="285"/>
        <v>1.1173506778255995</v>
      </c>
      <c r="BD321" s="1">
        <f t="shared" ca="1" si="285"/>
        <v>1.1173506778255995</v>
      </c>
      <c r="BE321" s="1">
        <f t="shared" ca="1" si="285"/>
        <v>1.1173506778255995</v>
      </c>
      <c r="BF321" s="1">
        <f t="shared" ca="1" si="285"/>
        <v>1.1173506778255995</v>
      </c>
      <c r="BG321" s="1">
        <f t="shared" ca="1" si="285"/>
        <v>1.1173506778255995</v>
      </c>
      <c r="BH321" s="1">
        <f t="shared" ca="1" si="285"/>
        <v>1.1173506778255995</v>
      </c>
      <c r="BI321" s="1">
        <f t="shared" ca="1" si="285"/>
        <v>1.1173506778255995</v>
      </c>
      <c r="BJ321" s="1">
        <f t="shared" ca="1" si="285"/>
        <v>1.1173506778255995</v>
      </c>
      <c r="BK321" s="1">
        <f t="shared" ca="1" si="285"/>
        <v>1.1173506778255995</v>
      </c>
      <c r="BL321" s="1">
        <f t="shared" ca="1" si="285"/>
        <v>1.1173506778255995</v>
      </c>
      <c r="BM321" s="1">
        <f t="shared" ca="1" si="285"/>
        <v>1.1173506778255995</v>
      </c>
      <c r="BN321" s="1">
        <f t="shared" ca="1" si="285"/>
        <v>1.1173506778255995</v>
      </c>
      <c r="BO321" s="1">
        <f t="shared" ca="1" si="285"/>
        <v>1.1173506778255995</v>
      </c>
      <c r="BP321" s="1">
        <f t="shared" ca="1" si="285"/>
        <v>1.1173506778255995</v>
      </c>
      <c r="BQ321" s="1">
        <f t="shared" ca="1" si="285"/>
        <v>1.1173506778255995</v>
      </c>
      <c r="BR321" s="1">
        <f t="shared" ca="1" si="285"/>
        <v>1.1173506778255995</v>
      </c>
      <c r="BS321" s="1">
        <f t="shared" ca="1" si="285"/>
        <v>1.1173506778255995</v>
      </c>
      <c r="BT321" s="1">
        <f t="shared" ca="1" si="285"/>
        <v>1.1173506778255995</v>
      </c>
      <c r="BU321" s="1">
        <f t="shared" ca="1" si="285"/>
        <v>1.1173506778255995</v>
      </c>
      <c r="BV321" s="1">
        <f t="shared" ca="1" si="285"/>
        <v>1.1173506778255995</v>
      </c>
      <c r="BW321" s="1">
        <f t="shared" ca="1" si="285"/>
        <v>1.1173506778255995</v>
      </c>
      <c r="BX321" s="1">
        <f t="shared" ca="1" si="285"/>
        <v>1.1173506778255995</v>
      </c>
      <c r="BY321" s="1">
        <f t="shared" ca="1" si="285"/>
        <v>1.1173506778255995</v>
      </c>
      <c r="BZ321">
        <v>2030</v>
      </c>
    </row>
    <row r="322" spans="47:78" x14ac:dyDescent="0.45">
      <c r="AU322" t="str">
        <f t="shared" ca="1" si="243"/>
        <v>INM_LIG_ELC</v>
      </c>
      <c r="AV322" s="1">
        <f t="shared" ref="AV322:BY322" ca="1" si="286">OFFSET($F44,0,MATCH($BZ322,$G$1:$J$1,0))</f>
        <v>1.1173506778255995</v>
      </c>
      <c r="AW322" s="1">
        <f t="shared" ca="1" si="286"/>
        <v>1.1173506778255995</v>
      </c>
      <c r="AX322" s="1">
        <f t="shared" ca="1" si="286"/>
        <v>1.1173506778255995</v>
      </c>
      <c r="AY322" s="1">
        <f t="shared" ca="1" si="286"/>
        <v>1.1173506778255995</v>
      </c>
      <c r="AZ322" s="1">
        <f t="shared" ca="1" si="286"/>
        <v>1.1173506778255995</v>
      </c>
      <c r="BA322" s="1">
        <f t="shared" ca="1" si="286"/>
        <v>1.1173506778255995</v>
      </c>
      <c r="BB322" s="1">
        <f t="shared" ca="1" si="286"/>
        <v>1.1173506778255995</v>
      </c>
      <c r="BC322" s="1">
        <f t="shared" ca="1" si="286"/>
        <v>1.1173506778255995</v>
      </c>
      <c r="BD322" s="1">
        <f t="shared" ca="1" si="286"/>
        <v>1.1173506778255995</v>
      </c>
      <c r="BE322" s="1">
        <f t="shared" ca="1" si="286"/>
        <v>1.1173506778255995</v>
      </c>
      <c r="BF322" s="1">
        <f t="shared" ca="1" si="286"/>
        <v>1.1173506778255995</v>
      </c>
      <c r="BG322" s="1">
        <f t="shared" ca="1" si="286"/>
        <v>1.1173506778255995</v>
      </c>
      <c r="BH322" s="1">
        <f t="shared" ca="1" si="286"/>
        <v>1.1173506778255995</v>
      </c>
      <c r="BI322" s="1">
        <f t="shared" ca="1" si="286"/>
        <v>1.1173506778255995</v>
      </c>
      <c r="BJ322" s="1">
        <f t="shared" ca="1" si="286"/>
        <v>1.1173506778255995</v>
      </c>
      <c r="BK322" s="1">
        <f t="shared" ca="1" si="286"/>
        <v>1.1173506778255995</v>
      </c>
      <c r="BL322" s="1">
        <f t="shared" ca="1" si="286"/>
        <v>1.1173506778255995</v>
      </c>
      <c r="BM322" s="1">
        <f t="shared" ca="1" si="286"/>
        <v>1.1173506778255995</v>
      </c>
      <c r="BN322" s="1">
        <f t="shared" ca="1" si="286"/>
        <v>1.1173506778255995</v>
      </c>
      <c r="BO322" s="1">
        <f t="shared" ca="1" si="286"/>
        <v>1.1173506778255995</v>
      </c>
      <c r="BP322" s="1">
        <f t="shared" ca="1" si="286"/>
        <v>1.1173506778255995</v>
      </c>
      <c r="BQ322" s="1">
        <f t="shared" ca="1" si="286"/>
        <v>1.1173506778255995</v>
      </c>
      <c r="BR322" s="1">
        <f t="shared" ca="1" si="286"/>
        <v>1.1173506778255995</v>
      </c>
      <c r="BS322" s="1">
        <f t="shared" ca="1" si="286"/>
        <v>1.1173506778255995</v>
      </c>
      <c r="BT322" s="1">
        <f t="shared" ca="1" si="286"/>
        <v>1.1173506778255995</v>
      </c>
      <c r="BU322" s="1">
        <f t="shared" ca="1" si="286"/>
        <v>1.1173506778255995</v>
      </c>
      <c r="BV322" s="1">
        <f t="shared" ca="1" si="286"/>
        <v>1.1173506778255995</v>
      </c>
      <c r="BW322" s="1">
        <f t="shared" ca="1" si="286"/>
        <v>1.1173506778255995</v>
      </c>
      <c r="BX322" s="1">
        <f t="shared" ca="1" si="286"/>
        <v>1.1173506778255995</v>
      </c>
      <c r="BY322" s="1">
        <f t="shared" ca="1" si="286"/>
        <v>1.1173506778255995</v>
      </c>
      <c r="BZ322">
        <v>2030</v>
      </c>
    </row>
    <row r="323" spans="47:78" x14ac:dyDescent="0.45">
      <c r="AU323" t="str">
        <f t="shared" ca="1" si="243"/>
        <v>INM_OTH_ELC</v>
      </c>
      <c r="AV323" s="1">
        <f t="shared" ref="AV323:BY323" ca="1" si="287">OFFSET($F45,0,MATCH($BZ323,$G$1:$J$1,0))</f>
        <v>1.1173506778255995</v>
      </c>
      <c r="AW323" s="1">
        <f t="shared" ca="1" si="287"/>
        <v>1.1173506778255995</v>
      </c>
      <c r="AX323" s="1">
        <f t="shared" ca="1" si="287"/>
        <v>1.1173506778255995</v>
      </c>
      <c r="AY323" s="1">
        <f t="shared" ca="1" si="287"/>
        <v>1.1173506778255995</v>
      </c>
      <c r="AZ323" s="1">
        <f t="shared" ca="1" si="287"/>
        <v>1.1173506778255995</v>
      </c>
      <c r="BA323" s="1">
        <f t="shared" ca="1" si="287"/>
        <v>1.1173506778255995</v>
      </c>
      <c r="BB323" s="1">
        <f t="shared" ca="1" si="287"/>
        <v>1.1173506778255995</v>
      </c>
      <c r="BC323" s="1">
        <f t="shared" ca="1" si="287"/>
        <v>1.1173506778255995</v>
      </c>
      <c r="BD323" s="1">
        <f t="shared" ca="1" si="287"/>
        <v>1.1173506778255995</v>
      </c>
      <c r="BE323" s="1">
        <f t="shared" ca="1" si="287"/>
        <v>1.1173506778255995</v>
      </c>
      <c r="BF323" s="1">
        <f t="shared" ca="1" si="287"/>
        <v>1.1173506778255995</v>
      </c>
      <c r="BG323" s="1">
        <f t="shared" ca="1" si="287"/>
        <v>1.1173506778255995</v>
      </c>
      <c r="BH323" s="1">
        <f t="shared" ca="1" si="287"/>
        <v>1.1173506778255995</v>
      </c>
      <c r="BI323" s="1">
        <f t="shared" ca="1" si="287"/>
        <v>1.1173506778255995</v>
      </c>
      <c r="BJ323" s="1">
        <f t="shared" ca="1" si="287"/>
        <v>1.1173506778255995</v>
      </c>
      <c r="BK323" s="1">
        <f t="shared" ca="1" si="287"/>
        <v>1.1173506778255995</v>
      </c>
      <c r="BL323" s="1">
        <f t="shared" ca="1" si="287"/>
        <v>1.1173506778255995</v>
      </c>
      <c r="BM323" s="1">
        <f t="shared" ca="1" si="287"/>
        <v>1.1173506778255995</v>
      </c>
      <c r="BN323" s="1">
        <f t="shared" ca="1" si="287"/>
        <v>1.1173506778255995</v>
      </c>
      <c r="BO323" s="1">
        <f t="shared" ca="1" si="287"/>
        <v>1.1173506778255995</v>
      </c>
      <c r="BP323" s="1">
        <f t="shared" ca="1" si="287"/>
        <v>1.1173506778255995</v>
      </c>
      <c r="BQ323" s="1">
        <f t="shared" ca="1" si="287"/>
        <v>1.1173506778255995</v>
      </c>
      <c r="BR323" s="1">
        <f t="shared" ca="1" si="287"/>
        <v>1.1173506778255995</v>
      </c>
      <c r="BS323" s="1">
        <f t="shared" ca="1" si="287"/>
        <v>1.1173506778255995</v>
      </c>
      <c r="BT323" s="1">
        <f t="shared" ca="1" si="287"/>
        <v>1.1173506778255995</v>
      </c>
      <c r="BU323" s="1">
        <f t="shared" ca="1" si="287"/>
        <v>1.1173506778255995</v>
      </c>
      <c r="BV323" s="1">
        <f t="shared" ca="1" si="287"/>
        <v>1.1173506778255995</v>
      </c>
      <c r="BW323" s="1">
        <f t="shared" ca="1" si="287"/>
        <v>1.1173506778255995</v>
      </c>
      <c r="BX323" s="1">
        <f t="shared" ca="1" si="287"/>
        <v>1.1173506778255995</v>
      </c>
      <c r="BY323" s="1">
        <f t="shared" ca="1" si="287"/>
        <v>1.1173506778255995</v>
      </c>
      <c r="BZ323">
        <v>2030</v>
      </c>
    </row>
    <row r="324" spans="47:78" x14ac:dyDescent="0.45">
      <c r="AU324" t="str">
        <f t="shared" ca="1" si="243"/>
        <v>\I:</v>
      </c>
      <c r="AV324" s="1" t="str">
        <f t="shared" ref="AV324:BY324" ca="1" si="288">OFFSET($F46,0,MATCH($BZ324,$G$1:$J$1,0))</f>
        <v/>
      </c>
      <c r="AW324" s="1" t="str">
        <f t="shared" ca="1" si="288"/>
        <v/>
      </c>
      <c r="AX324" s="1" t="str">
        <f t="shared" ca="1" si="288"/>
        <v/>
      </c>
      <c r="AY324" s="1" t="str">
        <f t="shared" ca="1" si="288"/>
        <v/>
      </c>
      <c r="AZ324" s="1" t="str">
        <f t="shared" ca="1" si="288"/>
        <v/>
      </c>
      <c r="BA324" s="1" t="str">
        <f t="shared" ca="1" si="288"/>
        <v/>
      </c>
      <c r="BB324" s="1" t="str">
        <f t="shared" ca="1" si="288"/>
        <v/>
      </c>
      <c r="BC324" s="1" t="str">
        <f t="shared" ca="1" si="288"/>
        <v/>
      </c>
      <c r="BD324" s="1" t="str">
        <f t="shared" ca="1" si="288"/>
        <v/>
      </c>
      <c r="BE324" s="1" t="str">
        <f t="shared" ca="1" si="288"/>
        <v/>
      </c>
      <c r="BF324" s="1" t="str">
        <f t="shared" ca="1" si="288"/>
        <v/>
      </c>
      <c r="BG324" s="1" t="str">
        <f t="shared" ca="1" si="288"/>
        <v/>
      </c>
      <c r="BH324" s="1" t="str">
        <f t="shared" ca="1" si="288"/>
        <v/>
      </c>
      <c r="BI324" s="1" t="str">
        <f t="shared" ca="1" si="288"/>
        <v/>
      </c>
      <c r="BJ324" s="1" t="str">
        <f t="shared" ca="1" si="288"/>
        <v/>
      </c>
      <c r="BK324" s="1" t="str">
        <f t="shared" ca="1" si="288"/>
        <v/>
      </c>
      <c r="BL324" s="1" t="str">
        <f t="shared" ca="1" si="288"/>
        <v/>
      </c>
      <c r="BM324" s="1" t="str">
        <f t="shared" ca="1" si="288"/>
        <v/>
      </c>
      <c r="BN324" s="1" t="str">
        <f t="shared" ca="1" si="288"/>
        <v/>
      </c>
      <c r="BO324" s="1" t="str">
        <f t="shared" ca="1" si="288"/>
        <v/>
      </c>
      <c r="BP324" s="1" t="str">
        <f t="shared" ca="1" si="288"/>
        <v/>
      </c>
      <c r="BQ324" s="1" t="str">
        <f t="shared" ca="1" si="288"/>
        <v/>
      </c>
      <c r="BR324" s="1" t="str">
        <f t="shared" ca="1" si="288"/>
        <v/>
      </c>
      <c r="BS324" s="1" t="str">
        <f t="shared" ca="1" si="288"/>
        <v/>
      </c>
      <c r="BT324" s="1" t="str">
        <f t="shared" ca="1" si="288"/>
        <v/>
      </c>
      <c r="BU324" s="1" t="str">
        <f t="shared" ca="1" si="288"/>
        <v/>
      </c>
      <c r="BV324" s="1" t="str">
        <f t="shared" ca="1" si="288"/>
        <v/>
      </c>
      <c r="BW324" s="1" t="str">
        <f t="shared" ca="1" si="288"/>
        <v/>
      </c>
      <c r="BX324" s="1" t="str">
        <f t="shared" ca="1" si="288"/>
        <v/>
      </c>
      <c r="BY324" s="1" t="str">
        <f t="shared" ca="1" si="288"/>
        <v/>
      </c>
      <c r="BZ324">
        <v>2030</v>
      </c>
    </row>
    <row r="325" spans="47:78" x14ac:dyDescent="0.45">
      <c r="AU325" t="str">
        <f t="shared" ca="1" si="243"/>
        <v>ILP_PRH_ELC</v>
      </c>
      <c r="AV325" s="1">
        <f t="shared" ref="AV325:BY325" ca="1" si="289">OFFSET($F47,0,MATCH($BZ325,$G$1:$J$1,0))</f>
        <v>1.06714363559243</v>
      </c>
      <c r="AW325" s="1">
        <f t="shared" ca="1" si="289"/>
        <v>1.06714363559243</v>
      </c>
      <c r="AX325" s="1">
        <f t="shared" ca="1" si="289"/>
        <v>1.06714363559243</v>
      </c>
      <c r="AY325" s="1">
        <f t="shared" ca="1" si="289"/>
        <v>1.06714363559243</v>
      </c>
      <c r="AZ325" s="1">
        <f t="shared" ca="1" si="289"/>
        <v>1.06714363559243</v>
      </c>
      <c r="BA325" s="1">
        <f t="shared" ca="1" si="289"/>
        <v>1.06714363559243</v>
      </c>
      <c r="BB325" s="1">
        <f t="shared" ca="1" si="289"/>
        <v>1.06714363559243</v>
      </c>
      <c r="BC325" s="1">
        <f t="shared" ca="1" si="289"/>
        <v>1.06714363559243</v>
      </c>
      <c r="BD325" s="1">
        <f t="shared" ca="1" si="289"/>
        <v>1.06714363559243</v>
      </c>
      <c r="BE325" s="1">
        <f t="shared" ca="1" si="289"/>
        <v>1.06714363559243</v>
      </c>
      <c r="BF325" s="1">
        <f t="shared" ca="1" si="289"/>
        <v>1.06714363559243</v>
      </c>
      <c r="BG325" s="1">
        <f t="shared" ca="1" si="289"/>
        <v>1.06714363559243</v>
      </c>
      <c r="BH325" s="1">
        <f t="shared" ca="1" si="289"/>
        <v>1.06714363559243</v>
      </c>
      <c r="BI325" s="1">
        <f t="shared" ca="1" si="289"/>
        <v>1.06714363559243</v>
      </c>
      <c r="BJ325" s="1">
        <f t="shared" ca="1" si="289"/>
        <v>1.06714363559243</v>
      </c>
      <c r="BK325" s="1">
        <f t="shared" ca="1" si="289"/>
        <v>1.06714363559243</v>
      </c>
      <c r="BL325" s="1">
        <f t="shared" ca="1" si="289"/>
        <v>1.06714363559243</v>
      </c>
      <c r="BM325" s="1">
        <f t="shared" ca="1" si="289"/>
        <v>1.06714363559243</v>
      </c>
      <c r="BN325" s="1">
        <f t="shared" ca="1" si="289"/>
        <v>1.06714363559243</v>
      </c>
      <c r="BO325" s="1">
        <f t="shared" ca="1" si="289"/>
        <v>1.06714363559243</v>
      </c>
      <c r="BP325" s="1">
        <f t="shared" ca="1" si="289"/>
        <v>1.06714363559243</v>
      </c>
      <c r="BQ325" s="1">
        <f t="shared" ca="1" si="289"/>
        <v>1.06714363559243</v>
      </c>
      <c r="BR325" s="1">
        <f t="shared" ca="1" si="289"/>
        <v>1.06714363559243</v>
      </c>
      <c r="BS325" s="1">
        <f t="shared" ca="1" si="289"/>
        <v>1.06714363559243</v>
      </c>
      <c r="BT325" s="1">
        <f t="shared" ca="1" si="289"/>
        <v>1.06714363559243</v>
      </c>
      <c r="BU325" s="1">
        <f t="shared" ca="1" si="289"/>
        <v>1.06714363559243</v>
      </c>
      <c r="BV325" s="1">
        <f t="shared" ca="1" si="289"/>
        <v>1.06714363559243</v>
      </c>
      <c r="BW325" s="1">
        <f t="shared" ca="1" si="289"/>
        <v>1.06714363559243</v>
      </c>
      <c r="BX325" s="1">
        <f t="shared" ca="1" si="289"/>
        <v>1.06714363559243</v>
      </c>
      <c r="BY325" s="1">
        <f t="shared" ca="1" si="289"/>
        <v>1.06714363559243</v>
      </c>
      <c r="BZ325">
        <v>2030</v>
      </c>
    </row>
    <row r="326" spans="47:78" x14ac:dyDescent="0.45">
      <c r="AU326" t="str">
        <f t="shared" ca="1" si="243"/>
        <v>ILP_PRC_ELC</v>
      </c>
      <c r="AV326" s="1">
        <f t="shared" ref="AV326:BY326" ca="1" si="290">OFFSET($F48,0,MATCH($BZ326,$G$1:$J$1,0))</f>
        <v>1.06714363559243</v>
      </c>
      <c r="AW326" s="1">
        <f t="shared" ca="1" si="290"/>
        <v>1.06714363559243</v>
      </c>
      <c r="AX326" s="1">
        <f t="shared" ca="1" si="290"/>
        <v>1.06714363559243</v>
      </c>
      <c r="AY326" s="1">
        <f t="shared" ca="1" si="290"/>
        <v>1.06714363559243</v>
      </c>
      <c r="AZ326" s="1">
        <f t="shared" ca="1" si="290"/>
        <v>1.06714363559243</v>
      </c>
      <c r="BA326" s="1">
        <f t="shared" ca="1" si="290"/>
        <v>1.06714363559243</v>
      </c>
      <c r="BB326" s="1">
        <f t="shared" ca="1" si="290"/>
        <v>1.06714363559243</v>
      </c>
      <c r="BC326" s="1">
        <f t="shared" ca="1" si="290"/>
        <v>1.06714363559243</v>
      </c>
      <c r="BD326" s="1">
        <f t="shared" ca="1" si="290"/>
        <v>1.06714363559243</v>
      </c>
      <c r="BE326" s="1">
        <f t="shared" ca="1" si="290"/>
        <v>1.06714363559243</v>
      </c>
      <c r="BF326" s="1">
        <f t="shared" ca="1" si="290"/>
        <v>1.06714363559243</v>
      </c>
      <c r="BG326" s="1">
        <f t="shared" ca="1" si="290"/>
        <v>1.06714363559243</v>
      </c>
      <c r="BH326" s="1">
        <f t="shared" ca="1" si="290"/>
        <v>1.06714363559243</v>
      </c>
      <c r="BI326" s="1">
        <f t="shared" ca="1" si="290"/>
        <v>1.06714363559243</v>
      </c>
      <c r="BJ326" s="1">
        <f t="shared" ca="1" si="290"/>
        <v>1.06714363559243</v>
      </c>
      <c r="BK326" s="1">
        <f t="shared" ca="1" si="290"/>
        <v>1.06714363559243</v>
      </c>
      <c r="BL326" s="1">
        <f t="shared" ca="1" si="290"/>
        <v>1.06714363559243</v>
      </c>
      <c r="BM326" s="1">
        <f t="shared" ca="1" si="290"/>
        <v>1.06714363559243</v>
      </c>
      <c r="BN326" s="1">
        <f t="shared" ca="1" si="290"/>
        <v>1.06714363559243</v>
      </c>
      <c r="BO326" s="1">
        <f t="shared" ca="1" si="290"/>
        <v>1.06714363559243</v>
      </c>
      <c r="BP326" s="1">
        <f t="shared" ca="1" si="290"/>
        <v>1.06714363559243</v>
      </c>
      <c r="BQ326" s="1">
        <f t="shared" ca="1" si="290"/>
        <v>1.06714363559243</v>
      </c>
      <c r="BR326" s="1">
        <f t="shared" ca="1" si="290"/>
        <v>1.06714363559243</v>
      </c>
      <c r="BS326" s="1">
        <f t="shared" ca="1" si="290"/>
        <v>1.06714363559243</v>
      </c>
      <c r="BT326" s="1">
        <f t="shared" ca="1" si="290"/>
        <v>1.06714363559243</v>
      </c>
      <c r="BU326" s="1">
        <f t="shared" ca="1" si="290"/>
        <v>1.06714363559243</v>
      </c>
      <c r="BV326" s="1">
        <f t="shared" ca="1" si="290"/>
        <v>1.06714363559243</v>
      </c>
      <c r="BW326" s="1">
        <f t="shared" ca="1" si="290"/>
        <v>1.06714363559243</v>
      </c>
      <c r="BX326" s="1">
        <f t="shared" ca="1" si="290"/>
        <v>1.06714363559243</v>
      </c>
      <c r="BY326" s="1">
        <f t="shared" ca="1" si="290"/>
        <v>1.06714363559243</v>
      </c>
      <c r="BZ326">
        <v>2030</v>
      </c>
    </row>
    <row r="327" spans="47:78" x14ac:dyDescent="0.45">
      <c r="AU327" t="str">
        <f t="shared" ca="1" si="243"/>
        <v>ILP_MDR_ELC</v>
      </c>
      <c r="AV327" s="1">
        <f t="shared" ref="AV327:BY327" ca="1" si="291">OFFSET($F49,0,MATCH($BZ327,$G$1:$J$1,0))</f>
        <v>1.06714363559243</v>
      </c>
      <c r="AW327" s="1">
        <f t="shared" ca="1" si="291"/>
        <v>1.06714363559243</v>
      </c>
      <c r="AX327" s="1">
        <f t="shared" ca="1" si="291"/>
        <v>1.06714363559243</v>
      </c>
      <c r="AY327" s="1">
        <f t="shared" ca="1" si="291"/>
        <v>1.06714363559243</v>
      </c>
      <c r="AZ327" s="1">
        <f t="shared" ca="1" si="291"/>
        <v>1.06714363559243</v>
      </c>
      <c r="BA327" s="1">
        <f t="shared" ca="1" si="291"/>
        <v>1.06714363559243</v>
      </c>
      <c r="BB327" s="1">
        <f t="shared" ca="1" si="291"/>
        <v>1.06714363559243</v>
      </c>
      <c r="BC327" s="1">
        <f t="shared" ca="1" si="291"/>
        <v>1.06714363559243</v>
      </c>
      <c r="BD327" s="1">
        <f t="shared" ca="1" si="291"/>
        <v>1.06714363559243</v>
      </c>
      <c r="BE327" s="1">
        <f t="shared" ca="1" si="291"/>
        <v>1.06714363559243</v>
      </c>
      <c r="BF327" s="1">
        <f t="shared" ca="1" si="291"/>
        <v>1.06714363559243</v>
      </c>
      <c r="BG327" s="1">
        <f t="shared" ca="1" si="291"/>
        <v>1.06714363559243</v>
      </c>
      <c r="BH327" s="1">
        <f t="shared" ca="1" si="291"/>
        <v>1.06714363559243</v>
      </c>
      <c r="BI327" s="1">
        <f t="shared" ca="1" si="291"/>
        <v>1.06714363559243</v>
      </c>
      <c r="BJ327" s="1">
        <f t="shared" ca="1" si="291"/>
        <v>1.06714363559243</v>
      </c>
      <c r="BK327" s="1">
        <f t="shared" ca="1" si="291"/>
        <v>1.06714363559243</v>
      </c>
      <c r="BL327" s="1">
        <f t="shared" ca="1" si="291"/>
        <v>1.06714363559243</v>
      </c>
      <c r="BM327" s="1">
        <f t="shared" ca="1" si="291"/>
        <v>1.06714363559243</v>
      </c>
      <c r="BN327" s="1">
        <f t="shared" ca="1" si="291"/>
        <v>1.06714363559243</v>
      </c>
      <c r="BO327" s="1">
        <f t="shared" ca="1" si="291"/>
        <v>1.06714363559243</v>
      </c>
      <c r="BP327" s="1">
        <f t="shared" ca="1" si="291"/>
        <v>1.06714363559243</v>
      </c>
      <c r="BQ327" s="1">
        <f t="shared" ca="1" si="291"/>
        <v>1.06714363559243</v>
      </c>
      <c r="BR327" s="1">
        <f t="shared" ca="1" si="291"/>
        <v>1.06714363559243</v>
      </c>
      <c r="BS327" s="1">
        <f t="shared" ca="1" si="291"/>
        <v>1.06714363559243</v>
      </c>
      <c r="BT327" s="1">
        <f t="shared" ca="1" si="291"/>
        <v>1.06714363559243</v>
      </c>
      <c r="BU327" s="1">
        <f t="shared" ca="1" si="291"/>
        <v>1.06714363559243</v>
      </c>
      <c r="BV327" s="1">
        <f t="shared" ca="1" si="291"/>
        <v>1.06714363559243</v>
      </c>
      <c r="BW327" s="1">
        <f t="shared" ca="1" si="291"/>
        <v>1.06714363559243</v>
      </c>
      <c r="BX327" s="1">
        <f t="shared" ca="1" si="291"/>
        <v>1.06714363559243</v>
      </c>
      <c r="BY327" s="1">
        <f t="shared" ca="1" si="291"/>
        <v>1.06714363559243</v>
      </c>
      <c r="BZ327">
        <v>2030</v>
      </c>
    </row>
    <row r="328" spans="47:78" x14ac:dyDescent="0.45">
      <c r="AU328" t="str">
        <f t="shared" ca="1" si="243"/>
        <v>ILP_ECP_ELC</v>
      </c>
      <c r="AV328" s="1">
        <f t="shared" ref="AV328:BY328" ca="1" si="292">OFFSET($F50,0,MATCH($BZ328,$G$1:$J$1,0))</f>
        <v>1.1834716345926801</v>
      </c>
      <c r="AW328" s="1">
        <f t="shared" ca="1" si="292"/>
        <v>1.1834716345926801</v>
      </c>
      <c r="AX328" s="1">
        <f t="shared" ca="1" si="292"/>
        <v>1.1834716345926801</v>
      </c>
      <c r="AY328" s="1">
        <f t="shared" ca="1" si="292"/>
        <v>1.1834716345926801</v>
      </c>
      <c r="AZ328" s="1">
        <f t="shared" ca="1" si="292"/>
        <v>1.1834716345926801</v>
      </c>
      <c r="BA328" s="1">
        <f t="shared" ca="1" si="292"/>
        <v>1.1834716345926801</v>
      </c>
      <c r="BB328" s="1">
        <f t="shared" ca="1" si="292"/>
        <v>1.1834716345926801</v>
      </c>
      <c r="BC328" s="1">
        <f t="shared" ca="1" si="292"/>
        <v>1.1834716345926801</v>
      </c>
      <c r="BD328" s="1">
        <f t="shared" ca="1" si="292"/>
        <v>1.1834716345926801</v>
      </c>
      <c r="BE328" s="1">
        <f t="shared" ca="1" si="292"/>
        <v>1.1834716345926801</v>
      </c>
      <c r="BF328" s="1">
        <f t="shared" ca="1" si="292"/>
        <v>1.1834716345926801</v>
      </c>
      <c r="BG328" s="1">
        <f t="shared" ca="1" si="292"/>
        <v>1.1834716345926801</v>
      </c>
      <c r="BH328" s="1">
        <f t="shared" ca="1" si="292"/>
        <v>1.1834716345926801</v>
      </c>
      <c r="BI328" s="1">
        <f t="shared" ca="1" si="292"/>
        <v>1.1834716345926801</v>
      </c>
      <c r="BJ328" s="1">
        <f t="shared" ca="1" si="292"/>
        <v>1.1834716345926801</v>
      </c>
      <c r="BK328" s="1">
        <f t="shared" ca="1" si="292"/>
        <v>1.1834716345926801</v>
      </c>
      <c r="BL328" s="1">
        <f t="shared" ca="1" si="292"/>
        <v>1.1834716345926801</v>
      </c>
      <c r="BM328" s="1">
        <f t="shared" ca="1" si="292"/>
        <v>1.1834716345926801</v>
      </c>
      <c r="BN328" s="1">
        <f t="shared" ca="1" si="292"/>
        <v>1.1834716345926801</v>
      </c>
      <c r="BO328" s="1">
        <f t="shared" ca="1" si="292"/>
        <v>1.1834716345926801</v>
      </c>
      <c r="BP328" s="1">
        <f t="shared" ca="1" si="292"/>
        <v>1.1834716345926801</v>
      </c>
      <c r="BQ328" s="1">
        <f t="shared" ca="1" si="292"/>
        <v>1.1834716345926801</v>
      </c>
      <c r="BR328" s="1">
        <f t="shared" ca="1" si="292"/>
        <v>1.1834716345926801</v>
      </c>
      <c r="BS328" s="1">
        <f t="shared" ca="1" si="292"/>
        <v>1.1834716345926801</v>
      </c>
      <c r="BT328" s="1">
        <f t="shared" ca="1" si="292"/>
        <v>1.1834716345926801</v>
      </c>
      <c r="BU328" s="1">
        <f t="shared" ca="1" si="292"/>
        <v>1.1834716345926801</v>
      </c>
      <c r="BV328" s="1">
        <f t="shared" ca="1" si="292"/>
        <v>1.1834716345926801</v>
      </c>
      <c r="BW328" s="1">
        <f t="shared" ca="1" si="292"/>
        <v>1.1834716345926801</v>
      </c>
      <c r="BX328" s="1">
        <f t="shared" ca="1" si="292"/>
        <v>1.1834716345926801</v>
      </c>
      <c r="BY328" s="1">
        <f t="shared" ca="1" si="292"/>
        <v>1.1834716345926801</v>
      </c>
      <c r="BZ328">
        <v>2030</v>
      </c>
    </row>
    <row r="329" spans="47:78" x14ac:dyDescent="0.45">
      <c r="AU329" t="str">
        <f t="shared" ca="1" si="243"/>
        <v>ILP_OTP_ELC</v>
      </c>
      <c r="AV329" s="1">
        <f t="shared" ref="AV329:BY329" ca="1" si="293">OFFSET($F51,0,MATCH($BZ329,$G$1:$J$1,0))</f>
        <v>1.06714363559243</v>
      </c>
      <c r="AW329" s="1">
        <f t="shared" ca="1" si="293"/>
        <v>1.06714363559243</v>
      </c>
      <c r="AX329" s="1">
        <f t="shared" ca="1" si="293"/>
        <v>1.06714363559243</v>
      </c>
      <c r="AY329" s="1">
        <f t="shared" ca="1" si="293"/>
        <v>1.06714363559243</v>
      </c>
      <c r="AZ329" s="1">
        <f t="shared" ca="1" si="293"/>
        <v>1.06714363559243</v>
      </c>
      <c r="BA329" s="1">
        <f t="shared" ca="1" si="293"/>
        <v>1.06714363559243</v>
      </c>
      <c r="BB329" s="1">
        <f t="shared" ca="1" si="293"/>
        <v>1.06714363559243</v>
      </c>
      <c r="BC329" s="1">
        <f t="shared" ca="1" si="293"/>
        <v>1.06714363559243</v>
      </c>
      <c r="BD329" s="1">
        <f t="shared" ca="1" si="293"/>
        <v>1.06714363559243</v>
      </c>
      <c r="BE329" s="1">
        <f t="shared" ca="1" si="293"/>
        <v>1.06714363559243</v>
      </c>
      <c r="BF329" s="1">
        <f t="shared" ca="1" si="293"/>
        <v>1.06714363559243</v>
      </c>
      <c r="BG329" s="1">
        <f t="shared" ca="1" si="293"/>
        <v>1.06714363559243</v>
      </c>
      <c r="BH329" s="1">
        <f t="shared" ca="1" si="293"/>
        <v>1.06714363559243</v>
      </c>
      <c r="BI329" s="1">
        <f t="shared" ca="1" si="293"/>
        <v>1.06714363559243</v>
      </c>
      <c r="BJ329" s="1">
        <f t="shared" ca="1" si="293"/>
        <v>1.06714363559243</v>
      </c>
      <c r="BK329" s="1">
        <f t="shared" ca="1" si="293"/>
        <v>1.06714363559243</v>
      </c>
      <c r="BL329" s="1">
        <f t="shared" ca="1" si="293"/>
        <v>1.06714363559243</v>
      </c>
      <c r="BM329" s="1">
        <f t="shared" ca="1" si="293"/>
        <v>1.06714363559243</v>
      </c>
      <c r="BN329" s="1">
        <f t="shared" ca="1" si="293"/>
        <v>1.06714363559243</v>
      </c>
      <c r="BO329" s="1">
        <f t="shared" ca="1" si="293"/>
        <v>1.06714363559243</v>
      </c>
      <c r="BP329" s="1">
        <f t="shared" ca="1" si="293"/>
        <v>1.06714363559243</v>
      </c>
      <c r="BQ329" s="1">
        <f t="shared" ca="1" si="293"/>
        <v>1.06714363559243</v>
      </c>
      <c r="BR329" s="1">
        <f t="shared" ca="1" si="293"/>
        <v>1.06714363559243</v>
      </c>
      <c r="BS329" s="1">
        <f t="shared" ca="1" si="293"/>
        <v>1.06714363559243</v>
      </c>
      <c r="BT329" s="1">
        <f t="shared" ca="1" si="293"/>
        <v>1.06714363559243</v>
      </c>
      <c r="BU329" s="1">
        <f t="shared" ca="1" si="293"/>
        <v>1.06714363559243</v>
      </c>
      <c r="BV329" s="1">
        <f t="shared" ca="1" si="293"/>
        <v>1.06714363559243</v>
      </c>
      <c r="BW329" s="1">
        <f t="shared" ca="1" si="293"/>
        <v>1.06714363559243</v>
      </c>
      <c r="BX329" s="1">
        <f t="shared" ca="1" si="293"/>
        <v>1.06714363559243</v>
      </c>
      <c r="BY329" s="1">
        <f t="shared" ca="1" si="293"/>
        <v>1.06714363559243</v>
      </c>
      <c r="BZ329">
        <v>2030</v>
      </c>
    </row>
    <row r="330" spans="47:78" x14ac:dyDescent="0.45">
      <c r="AU330" t="str">
        <f t="shared" ca="1" si="243"/>
        <v>ILP_SPC_ELC</v>
      </c>
      <c r="AV330" s="1">
        <f t="shared" ref="AV330:BY330" ca="1" si="294">OFFSET($F52,0,MATCH($BZ330,$G$1:$J$1,0))</f>
        <v>1.06714363559243</v>
      </c>
      <c r="AW330" s="1">
        <f t="shared" ca="1" si="294"/>
        <v>1.06714363559243</v>
      </c>
      <c r="AX330" s="1">
        <f t="shared" ca="1" si="294"/>
        <v>1.06714363559243</v>
      </c>
      <c r="AY330" s="1">
        <f t="shared" ca="1" si="294"/>
        <v>1.06714363559243</v>
      </c>
      <c r="AZ330" s="1">
        <f t="shared" ca="1" si="294"/>
        <v>1.06714363559243</v>
      </c>
      <c r="BA330" s="1">
        <f t="shared" ca="1" si="294"/>
        <v>1.06714363559243</v>
      </c>
      <c r="BB330" s="1">
        <f t="shared" ca="1" si="294"/>
        <v>1.06714363559243</v>
      </c>
      <c r="BC330" s="1">
        <f t="shared" ca="1" si="294"/>
        <v>1.06714363559243</v>
      </c>
      <c r="BD330" s="1">
        <f t="shared" ca="1" si="294"/>
        <v>1.06714363559243</v>
      </c>
      <c r="BE330" s="1">
        <f t="shared" ca="1" si="294"/>
        <v>1.06714363559243</v>
      </c>
      <c r="BF330" s="1">
        <f t="shared" ca="1" si="294"/>
        <v>1.06714363559243</v>
      </c>
      <c r="BG330" s="1">
        <f t="shared" ca="1" si="294"/>
        <v>1.06714363559243</v>
      </c>
      <c r="BH330" s="1">
        <f t="shared" ca="1" si="294"/>
        <v>1.06714363559243</v>
      </c>
      <c r="BI330" s="1">
        <f t="shared" ca="1" si="294"/>
        <v>1.06714363559243</v>
      </c>
      <c r="BJ330" s="1">
        <f t="shared" ca="1" si="294"/>
        <v>1.06714363559243</v>
      </c>
      <c r="BK330" s="1">
        <f t="shared" ca="1" si="294"/>
        <v>1.06714363559243</v>
      </c>
      <c r="BL330" s="1">
        <f t="shared" ca="1" si="294"/>
        <v>1.06714363559243</v>
      </c>
      <c r="BM330" s="1">
        <f t="shared" ca="1" si="294"/>
        <v>1.06714363559243</v>
      </c>
      <c r="BN330" s="1">
        <f t="shared" ca="1" si="294"/>
        <v>1.06714363559243</v>
      </c>
      <c r="BO330" s="1">
        <f t="shared" ca="1" si="294"/>
        <v>1.06714363559243</v>
      </c>
      <c r="BP330" s="1">
        <f t="shared" ca="1" si="294"/>
        <v>1.06714363559243</v>
      </c>
      <c r="BQ330" s="1">
        <f t="shared" ca="1" si="294"/>
        <v>1.06714363559243</v>
      </c>
      <c r="BR330" s="1">
        <f t="shared" ca="1" si="294"/>
        <v>1.06714363559243</v>
      </c>
      <c r="BS330" s="1">
        <f t="shared" ca="1" si="294"/>
        <v>1.06714363559243</v>
      </c>
      <c r="BT330" s="1">
        <f t="shared" ca="1" si="294"/>
        <v>1.06714363559243</v>
      </c>
      <c r="BU330" s="1">
        <f t="shared" ca="1" si="294"/>
        <v>1.06714363559243</v>
      </c>
      <c r="BV330" s="1">
        <f t="shared" ca="1" si="294"/>
        <v>1.06714363559243</v>
      </c>
      <c r="BW330" s="1">
        <f t="shared" ca="1" si="294"/>
        <v>1.06714363559243</v>
      </c>
      <c r="BX330" s="1">
        <f t="shared" ca="1" si="294"/>
        <v>1.06714363559243</v>
      </c>
      <c r="BY330" s="1">
        <f t="shared" ca="1" si="294"/>
        <v>1.06714363559243</v>
      </c>
      <c r="BZ330">
        <v>2030</v>
      </c>
    </row>
    <row r="331" spans="47:78" x14ac:dyDescent="0.45">
      <c r="AU331" t="str">
        <f t="shared" ca="1" si="243"/>
        <v>ILP_LIG_ELC</v>
      </c>
      <c r="AV331" s="1">
        <f t="shared" ref="AV331:BY331" ca="1" si="295">OFFSET($F53,0,MATCH($BZ331,$G$1:$J$1,0))</f>
        <v>1.06714363559243</v>
      </c>
      <c r="AW331" s="1">
        <f t="shared" ca="1" si="295"/>
        <v>1.06714363559243</v>
      </c>
      <c r="AX331" s="1">
        <f t="shared" ca="1" si="295"/>
        <v>1.06714363559243</v>
      </c>
      <c r="AY331" s="1">
        <f t="shared" ca="1" si="295"/>
        <v>1.06714363559243</v>
      </c>
      <c r="AZ331" s="1">
        <f t="shared" ca="1" si="295"/>
        <v>1.06714363559243</v>
      </c>
      <c r="BA331" s="1">
        <f t="shared" ca="1" si="295"/>
        <v>1.06714363559243</v>
      </c>
      <c r="BB331" s="1">
        <f t="shared" ca="1" si="295"/>
        <v>1.06714363559243</v>
      </c>
      <c r="BC331" s="1">
        <f t="shared" ca="1" si="295"/>
        <v>1.06714363559243</v>
      </c>
      <c r="BD331" s="1">
        <f t="shared" ca="1" si="295"/>
        <v>1.06714363559243</v>
      </c>
      <c r="BE331" s="1">
        <f t="shared" ca="1" si="295"/>
        <v>1.06714363559243</v>
      </c>
      <c r="BF331" s="1">
        <f t="shared" ca="1" si="295"/>
        <v>1.06714363559243</v>
      </c>
      <c r="BG331" s="1">
        <f t="shared" ca="1" si="295"/>
        <v>1.06714363559243</v>
      </c>
      <c r="BH331" s="1">
        <f t="shared" ca="1" si="295"/>
        <v>1.06714363559243</v>
      </c>
      <c r="BI331" s="1">
        <f t="shared" ca="1" si="295"/>
        <v>1.06714363559243</v>
      </c>
      <c r="BJ331" s="1">
        <f t="shared" ca="1" si="295"/>
        <v>1.06714363559243</v>
      </c>
      <c r="BK331" s="1">
        <f t="shared" ca="1" si="295"/>
        <v>1.06714363559243</v>
      </c>
      <c r="BL331" s="1">
        <f t="shared" ca="1" si="295"/>
        <v>1.06714363559243</v>
      </c>
      <c r="BM331" s="1">
        <f t="shared" ca="1" si="295"/>
        <v>1.06714363559243</v>
      </c>
      <c r="BN331" s="1">
        <f t="shared" ca="1" si="295"/>
        <v>1.06714363559243</v>
      </c>
      <c r="BO331" s="1">
        <f t="shared" ca="1" si="295"/>
        <v>1.06714363559243</v>
      </c>
      <c r="BP331" s="1">
        <f t="shared" ca="1" si="295"/>
        <v>1.06714363559243</v>
      </c>
      <c r="BQ331" s="1">
        <f t="shared" ca="1" si="295"/>
        <v>1.06714363559243</v>
      </c>
      <c r="BR331" s="1">
        <f t="shared" ca="1" si="295"/>
        <v>1.06714363559243</v>
      </c>
      <c r="BS331" s="1">
        <f t="shared" ca="1" si="295"/>
        <v>1.06714363559243</v>
      </c>
      <c r="BT331" s="1">
        <f t="shared" ca="1" si="295"/>
        <v>1.06714363559243</v>
      </c>
      <c r="BU331" s="1">
        <f t="shared" ca="1" si="295"/>
        <v>1.06714363559243</v>
      </c>
      <c r="BV331" s="1">
        <f t="shared" ca="1" si="295"/>
        <v>1.06714363559243</v>
      </c>
      <c r="BW331" s="1">
        <f t="shared" ca="1" si="295"/>
        <v>1.06714363559243</v>
      </c>
      <c r="BX331" s="1">
        <f t="shared" ca="1" si="295"/>
        <v>1.06714363559243</v>
      </c>
      <c r="BY331" s="1">
        <f t="shared" ca="1" si="295"/>
        <v>1.06714363559243</v>
      </c>
      <c r="BZ331">
        <v>2030</v>
      </c>
    </row>
    <row r="332" spans="47:78" x14ac:dyDescent="0.45">
      <c r="AU332" t="str">
        <f t="shared" ca="1" si="243"/>
        <v>ILP_OTH_ELC</v>
      </c>
      <c r="AV332" s="1">
        <f t="shared" ref="AV332:BY332" ca="1" si="296">OFFSET($F54,0,MATCH($BZ332,$G$1:$J$1,0))</f>
        <v>1.06714363559243</v>
      </c>
      <c r="AW332" s="1">
        <f t="shared" ca="1" si="296"/>
        <v>1.06714363559243</v>
      </c>
      <c r="AX332" s="1">
        <f t="shared" ca="1" si="296"/>
        <v>1.06714363559243</v>
      </c>
      <c r="AY332" s="1">
        <f t="shared" ca="1" si="296"/>
        <v>1.06714363559243</v>
      </c>
      <c r="AZ332" s="1">
        <f t="shared" ca="1" si="296"/>
        <v>1.06714363559243</v>
      </c>
      <c r="BA332" s="1">
        <f t="shared" ca="1" si="296"/>
        <v>1.06714363559243</v>
      </c>
      <c r="BB332" s="1">
        <f t="shared" ca="1" si="296"/>
        <v>1.06714363559243</v>
      </c>
      <c r="BC332" s="1">
        <f t="shared" ca="1" si="296"/>
        <v>1.06714363559243</v>
      </c>
      <c r="BD332" s="1">
        <f t="shared" ca="1" si="296"/>
        <v>1.06714363559243</v>
      </c>
      <c r="BE332" s="1">
        <f t="shared" ca="1" si="296"/>
        <v>1.06714363559243</v>
      </c>
      <c r="BF332" s="1">
        <f t="shared" ca="1" si="296"/>
        <v>1.06714363559243</v>
      </c>
      <c r="BG332" s="1">
        <f t="shared" ca="1" si="296"/>
        <v>1.06714363559243</v>
      </c>
      <c r="BH332" s="1">
        <f t="shared" ca="1" si="296"/>
        <v>1.06714363559243</v>
      </c>
      <c r="BI332" s="1">
        <f t="shared" ca="1" si="296"/>
        <v>1.06714363559243</v>
      </c>
      <c r="BJ332" s="1">
        <f t="shared" ca="1" si="296"/>
        <v>1.06714363559243</v>
      </c>
      <c r="BK332" s="1">
        <f t="shared" ca="1" si="296"/>
        <v>1.06714363559243</v>
      </c>
      <c r="BL332" s="1">
        <f t="shared" ca="1" si="296"/>
        <v>1.06714363559243</v>
      </c>
      <c r="BM332" s="1">
        <f t="shared" ca="1" si="296"/>
        <v>1.06714363559243</v>
      </c>
      <c r="BN332" s="1">
        <f t="shared" ca="1" si="296"/>
        <v>1.06714363559243</v>
      </c>
      <c r="BO332" s="1">
        <f t="shared" ca="1" si="296"/>
        <v>1.06714363559243</v>
      </c>
      <c r="BP332" s="1">
        <f t="shared" ca="1" si="296"/>
        <v>1.06714363559243</v>
      </c>
      <c r="BQ332" s="1">
        <f t="shared" ca="1" si="296"/>
        <v>1.06714363559243</v>
      </c>
      <c r="BR332" s="1">
        <f t="shared" ca="1" si="296"/>
        <v>1.06714363559243</v>
      </c>
      <c r="BS332" s="1">
        <f t="shared" ca="1" si="296"/>
        <v>1.06714363559243</v>
      </c>
      <c r="BT332" s="1">
        <f t="shared" ca="1" si="296"/>
        <v>1.06714363559243</v>
      </c>
      <c r="BU332" s="1">
        <f t="shared" ca="1" si="296"/>
        <v>1.06714363559243</v>
      </c>
      <c r="BV332" s="1">
        <f t="shared" ca="1" si="296"/>
        <v>1.06714363559243</v>
      </c>
      <c r="BW332" s="1">
        <f t="shared" ca="1" si="296"/>
        <v>1.06714363559243</v>
      </c>
      <c r="BX332" s="1">
        <f t="shared" ca="1" si="296"/>
        <v>1.06714363559243</v>
      </c>
      <c r="BY332" s="1">
        <f t="shared" ca="1" si="296"/>
        <v>1.06714363559243</v>
      </c>
      <c r="BZ332">
        <v>2030</v>
      </c>
    </row>
    <row r="333" spans="47:78" x14ac:dyDescent="0.45">
      <c r="AU333" t="str">
        <f t="shared" ca="1" si="243"/>
        <v>\I:</v>
      </c>
      <c r="AV333" s="1" t="str">
        <f t="shared" ref="AV333:BY333" ca="1" si="297">OFFSET($F55,0,MATCH($BZ333,$G$1:$J$1,0))</f>
        <v/>
      </c>
      <c r="AW333" s="1" t="str">
        <f t="shared" ca="1" si="297"/>
        <v/>
      </c>
      <c r="AX333" s="1" t="str">
        <f t="shared" ca="1" si="297"/>
        <v/>
      </c>
      <c r="AY333" s="1" t="str">
        <f t="shared" ca="1" si="297"/>
        <v/>
      </c>
      <c r="AZ333" s="1" t="str">
        <f t="shared" ca="1" si="297"/>
        <v/>
      </c>
      <c r="BA333" s="1" t="str">
        <f t="shared" ca="1" si="297"/>
        <v/>
      </c>
      <c r="BB333" s="1" t="str">
        <f t="shared" ca="1" si="297"/>
        <v/>
      </c>
      <c r="BC333" s="1" t="str">
        <f t="shared" ca="1" si="297"/>
        <v/>
      </c>
      <c r="BD333" s="1" t="str">
        <f t="shared" ca="1" si="297"/>
        <v/>
      </c>
      <c r="BE333" s="1" t="str">
        <f t="shared" ca="1" si="297"/>
        <v/>
      </c>
      <c r="BF333" s="1" t="str">
        <f t="shared" ca="1" si="297"/>
        <v/>
      </c>
      <c r="BG333" s="1" t="str">
        <f t="shared" ca="1" si="297"/>
        <v/>
      </c>
      <c r="BH333" s="1" t="str">
        <f t="shared" ca="1" si="297"/>
        <v/>
      </c>
      <c r="BI333" s="1" t="str">
        <f t="shared" ca="1" si="297"/>
        <v/>
      </c>
      <c r="BJ333" s="1" t="str">
        <f t="shared" ca="1" si="297"/>
        <v/>
      </c>
      <c r="BK333" s="1" t="str">
        <f t="shared" ca="1" si="297"/>
        <v/>
      </c>
      <c r="BL333" s="1" t="str">
        <f t="shared" ca="1" si="297"/>
        <v/>
      </c>
      <c r="BM333" s="1" t="str">
        <f t="shared" ca="1" si="297"/>
        <v/>
      </c>
      <c r="BN333" s="1" t="str">
        <f t="shared" ca="1" si="297"/>
        <v/>
      </c>
      <c r="BO333" s="1" t="str">
        <f t="shared" ca="1" si="297"/>
        <v/>
      </c>
      <c r="BP333" s="1" t="str">
        <f t="shared" ca="1" si="297"/>
        <v/>
      </c>
      <c r="BQ333" s="1" t="str">
        <f t="shared" ca="1" si="297"/>
        <v/>
      </c>
      <c r="BR333" s="1" t="str">
        <f t="shared" ca="1" si="297"/>
        <v/>
      </c>
      <c r="BS333" s="1" t="str">
        <f t="shared" ca="1" si="297"/>
        <v/>
      </c>
      <c r="BT333" s="1" t="str">
        <f t="shared" ca="1" si="297"/>
        <v/>
      </c>
      <c r="BU333" s="1" t="str">
        <f t="shared" ca="1" si="297"/>
        <v/>
      </c>
      <c r="BV333" s="1" t="str">
        <f t="shared" ca="1" si="297"/>
        <v/>
      </c>
      <c r="BW333" s="1" t="str">
        <f t="shared" ca="1" si="297"/>
        <v/>
      </c>
      <c r="BX333" s="1" t="str">
        <f t="shared" ca="1" si="297"/>
        <v/>
      </c>
      <c r="BY333" s="1" t="str">
        <f t="shared" ca="1" si="297"/>
        <v/>
      </c>
      <c r="BZ333">
        <v>2030</v>
      </c>
    </row>
    <row r="334" spans="47:78" x14ac:dyDescent="0.45">
      <c r="AU334" t="str">
        <f t="shared" ca="1" si="243"/>
        <v>IMC_PRH_ELC</v>
      </c>
      <c r="AV334" s="1">
        <f t="shared" ref="AV334:BY334" ca="1" si="298">OFFSET($F56,0,MATCH($BZ334,$G$1:$J$1,0))</f>
        <v>1.1271373775024636</v>
      </c>
      <c r="AW334" s="1">
        <f t="shared" ca="1" si="298"/>
        <v>1.1271373775024636</v>
      </c>
      <c r="AX334" s="1">
        <f t="shared" ca="1" si="298"/>
        <v>1.1271373775024636</v>
      </c>
      <c r="AY334" s="1">
        <f t="shared" ca="1" si="298"/>
        <v>1.1271373775024636</v>
      </c>
      <c r="AZ334" s="1">
        <f t="shared" ca="1" si="298"/>
        <v>1.1271373775024636</v>
      </c>
      <c r="BA334" s="1">
        <f t="shared" ca="1" si="298"/>
        <v>1.1271373775024636</v>
      </c>
      <c r="BB334" s="1">
        <f t="shared" ca="1" si="298"/>
        <v>1.1271373775024636</v>
      </c>
      <c r="BC334" s="1">
        <f t="shared" ca="1" si="298"/>
        <v>1.1271373775024636</v>
      </c>
      <c r="BD334" s="1">
        <f t="shared" ca="1" si="298"/>
        <v>1.1271373775024636</v>
      </c>
      <c r="BE334" s="1">
        <f t="shared" ca="1" si="298"/>
        <v>1.1271373775024636</v>
      </c>
      <c r="BF334" s="1">
        <f t="shared" ca="1" si="298"/>
        <v>1.1271373775024636</v>
      </c>
      <c r="BG334" s="1">
        <f t="shared" ca="1" si="298"/>
        <v>1.1271373775024636</v>
      </c>
      <c r="BH334" s="1">
        <f t="shared" ca="1" si="298"/>
        <v>1.1271373775024636</v>
      </c>
      <c r="BI334" s="1">
        <f t="shared" ca="1" si="298"/>
        <v>1.1271373775024636</v>
      </c>
      <c r="BJ334" s="1">
        <f t="shared" ca="1" si="298"/>
        <v>1.1271373775024636</v>
      </c>
      <c r="BK334" s="1">
        <f t="shared" ca="1" si="298"/>
        <v>1.1271373775024636</v>
      </c>
      <c r="BL334" s="1">
        <f t="shared" ca="1" si="298"/>
        <v>1.1271373775024636</v>
      </c>
      <c r="BM334" s="1">
        <f t="shared" ca="1" si="298"/>
        <v>1.1271373775024636</v>
      </c>
      <c r="BN334" s="1">
        <f t="shared" ca="1" si="298"/>
        <v>1.1271373775024636</v>
      </c>
      <c r="BO334" s="1">
        <f t="shared" ca="1" si="298"/>
        <v>1.1271373775024636</v>
      </c>
      <c r="BP334" s="1">
        <f t="shared" ca="1" si="298"/>
        <v>1.1271373775024636</v>
      </c>
      <c r="BQ334" s="1">
        <f t="shared" ca="1" si="298"/>
        <v>1.1271373775024636</v>
      </c>
      <c r="BR334" s="1">
        <f t="shared" ca="1" si="298"/>
        <v>1.1271373775024636</v>
      </c>
      <c r="BS334" s="1">
        <f t="shared" ca="1" si="298"/>
        <v>1.1271373775024636</v>
      </c>
      <c r="BT334" s="1">
        <f t="shared" ca="1" si="298"/>
        <v>1.1271373775024636</v>
      </c>
      <c r="BU334" s="1">
        <f t="shared" ca="1" si="298"/>
        <v>1.1271373775024636</v>
      </c>
      <c r="BV334" s="1">
        <f t="shared" ca="1" si="298"/>
        <v>1.1271373775024636</v>
      </c>
      <c r="BW334" s="1">
        <f t="shared" ca="1" si="298"/>
        <v>1.1271373775024636</v>
      </c>
      <c r="BX334" s="1">
        <f t="shared" ca="1" si="298"/>
        <v>1.1271373775024636</v>
      </c>
      <c r="BY334" s="1">
        <f t="shared" ca="1" si="298"/>
        <v>1.1271373775024636</v>
      </c>
      <c r="BZ334">
        <v>2030</v>
      </c>
    </row>
    <row r="335" spans="47:78" x14ac:dyDescent="0.45">
      <c r="AU335" t="str">
        <f t="shared" ca="1" si="243"/>
        <v>IMC_PRC_ELC</v>
      </c>
      <c r="AV335" s="1">
        <f t="shared" ref="AV335:BY335" ca="1" si="299">OFFSET($F57,0,MATCH($BZ335,$G$1:$J$1,0))</f>
        <v>1.1173506778255995</v>
      </c>
      <c r="AW335" s="1">
        <f t="shared" ca="1" si="299"/>
        <v>1.1173506778255995</v>
      </c>
      <c r="AX335" s="1">
        <f t="shared" ca="1" si="299"/>
        <v>1.1173506778255995</v>
      </c>
      <c r="AY335" s="1">
        <f t="shared" ca="1" si="299"/>
        <v>1.1173506778255995</v>
      </c>
      <c r="AZ335" s="1">
        <f t="shared" ca="1" si="299"/>
        <v>1.1173506778255995</v>
      </c>
      <c r="BA335" s="1">
        <f t="shared" ca="1" si="299"/>
        <v>1.1173506778255995</v>
      </c>
      <c r="BB335" s="1">
        <f t="shared" ca="1" si="299"/>
        <v>1.1173506778255995</v>
      </c>
      <c r="BC335" s="1">
        <f t="shared" ca="1" si="299"/>
        <v>1.1173506778255995</v>
      </c>
      <c r="BD335" s="1">
        <f t="shared" ca="1" si="299"/>
        <v>1.1173506778255995</v>
      </c>
      <c r="BE335" s="1">
        <f t="shared" ca="1" si="299"/>
        <v>1.1173506778255995</v>
      </c>
      <c r="BF335" s="1">
        <f t="shared" ca="1" si="299"/>
        <v>1.1173506778255995</v>
      </c>
      <c r="BG335" s="1">
        <f t="shared" ca="1" si="299"/>
        <v>1.1173506778255995</v>
      </c>
      <c r="BH335" s="1">
        <f t="shared" ca="1" si="299"/>
        <v>1.1173506778255995</v>
      </c>
      <c r="BI335" s="1">
        <f t="shared" ca="1" si="299"/>
        <v>1.1173506778255995</v>
      </c>
      <c r="BJ335" s="1">
        <f t="shared" ca="1" si="299"/>
        <v>1.1173506778255995</v>
      </c>
      <c r="BK335" s="1">
        <f t="shared" ca="1" si="299"/>
        <v>1.1173506778255995</v>
      </c>
      <c r="BL335" s="1">
        <f t="shared" ca="1" si="299"/>
        <v>1.1173506778255995</v>
      </c>
      <c r="BM335" s="1">
        <f t="shared" ca="1" si="299"/>
        <v>1.1173506778255995</v>
      </c>
      <c r="BN335" s="1">
        <f t="shared" ca="1" si="299"/>
        <v>1.1173506778255995</v>
      </c>
      <c r="BO335" s="1">
        <f t="shared" ca="1" si="299"/>
        <v>1.1173506778255995</v>
      </c>
      <c r="BP335" s="1">
        <f t="shared" ca="1" si="299"/>
        <v>1.1173506778255995</v>
      </c>
      <c r="BQ335" s="1">
        <f t="shared" ca="1" si="299"/>
        <v>1.1173506778255995</v>
      </c>
      <c r="BR335" s="1">
        <f t="shared" ca="1" si="299"/>
        <v>1.1173506778255995</v>
      </c>
      <c r="BS335" s="1">
        <f t="shared" ca="1" si="299"/>
        <v>1.1173506778255995</v>
      </c>
      <c r="BT335" s="1">
        <f t="shared" ca="1" si="299"/>
        <v>1.1173506778255995</v>
      </c>
      <c r="BU335" s="1">
        <f t="shared" ca="1" si="299"/>
        <v>1.1173506778255995</v>
      </c>
      <c r="BV335" s="1">
        <f t="shared" ca="1" si="299"/>
        <v>1.1173506778255995</v>
      </c>
      <c r="BW335" s="1">
        <f t="shared" ca="1" si="299"/>
        <v>1.1173506778255995</v>
      </c>
      <c r="BX335" s="1">
        <f t="shared" ca="1" si="299"/>
        <v>1.1173506778255995</v>
      </c>
      <c r="BY335" s="1">
        <f t="shared" ca="1" si="299"/>
        <v>1.1173506778255995</v>
      </c>
      <c r="BZ335">
        <v>2030</v>
      </c>
    </row>
    <row r="336" spans="47:78" x14ac:dyDescent="0.45">
      <c r="AU336" t="str">
        <f t="shared" ca="1" si="243"/>
        <v>IMC_MDR_ELC</v>
      </c>
      <c r="AV336" s="1">
        <f t="shared" ref="AV336:BY336" ca="1" si="300">OFFSET($F58,0,MATCH($BZ336,$G$1:$J$1,0))</f>
        <v>1.1271373775024636</v>
      </c>
      <c r="AW336" s="1">
        <f t="shared" ca="1" si="300"/>
        <v>1.1271373775024636</v>
      </c>
      <c r="AX336" s="1">
        <f t="shared" ca="1" si="300"/>
        <v>1.1271373775024636</v>
      </c>
      <c r="AY336" s="1">
        <f t="shared" ca="1" si="300"/>
        <v>1.1271373775024636</v>
      </c>
      <c r="AZ336" s="1">
        <f t="shared" ca="1" si="300"/>
        <v>1.1271373775024636</v>
      </c>
      <c r="BA336" s="1">
        <f t="shared" ca="1" si="300"/>
        <v>1.1271373775024636</v>
      </c>
      <c r="BB336" s="1">
        <f t="shared" ca="1" si="300"/>
        <v>1.1271373775024636</v>
      </c>
      <c r="BC336" s="1">
        <f t="shared" ca="1" si="300"/>
        <v>1.1271373775024636</v>
      </c>
      <c r="BD336" s="1">
        <f t="shared" ca="1" si="300"/>
        <v>1.1271373775024636</v>
      </c>
      <c r="BE336" s="1">
        <f t="shared" ca="1" si="300"/>
        <v>1.1271373775024636</v>
      </c>
      <c r="BF336" s="1">
        <f t="shared" ca="1" si="300"/>
        <v>1.1271373775024636</v>
      </c>
      <c r="BG336" s="1">
        <f t="shared" ca="1" si="300"/>
        <v>1.1271373775024636</v>
      </c>
      <c r="BH336" s="1">
        <f t="shared" ca="1" si="300"/>
        <v>1.1271373775024636</v>
      </c>
      <c r="BI336" s="1">
        <f t="shared" ca="1" si="300"/>
        <v>1.1271373775024636</v>
      </c>
      <c r="BJ336" s="1">
        <f t="shared" ca="1" si="300"/>
        <v>1.1271373775024636</v>
      </c>
      <c r="BK336" s="1">
        <f t="shared" ca="1" si="300"/>
        <v>1.1271373775024636</v>
      </c>
      <c r="BL336" s="1">
        <f t="shared" ca="1" si="300"/>
        <v>1.1271373775024636</v>
      </c>
      <c r="BM336" s="1">
        <f t="shared" ca="1" si="300"/>
        <v>1.1271373775024636</v>
      </c>
      <c r="BN336" s="1">
        <f t="shared" ca="1" si="300"/>
        <v>1.1271373775024636</v>
      </c>
      <c r="BO336" s="1">
        <f t="shared" ca="1" si="300"/>
        <v>1.1271373775024636</v>
      </c>
      <c r="BP336" s="1">
        <f t="shared" ca="1" si="300"/>
        <v>1.1271373775024636</v>
      </c>
      <c r="BQ336" s="1">
        <f t="shared" ca="1" si="300"/>
        <v>1.1271373775024636</v>
      </c>
      <c r="BR336" s="1">
        <f t="shared" ca="1" si="300"/>
        <v>1.1271373775024636</v>
      </c>
      <c r="BS336" s="1">
        <f t="shared" ca="1" si="300"/>
        <v>1.1271373775024636</v>
      </c>
      <c r="BT336" s="1">
        <f t="shared" ca="1" si="300"/>
        <v>1.1271373775024636</v>
      </c>
      <c r="BU336" s="1">
        <f t="shared" ca="1" si="300"/>
        <v>1.1271373775024636</v>
      </c>
      <c r="BV336" s="1">
        <f t="shared" ca="1" si="300"/>
        <v>1.1271373775024636</v>
      </c>
      <c r="BW336" s="1">
        <f t="shared" ca="1" si="300"/>
        <v>1.1271373775024636</v>
      </c>
      <c r="BX336" s="1">
        <f t="shared" ca="1" si="300"/>
        <v>1.1271373775024636</v>
      </c>
      <c r="BY336" s="1">
        <f t="shared" ca="1" si="300"/>
        <v>1.1271373775024636</v>
      </c>
      <c r="BZ336">
        <v>2030</v>
      </c>
    </row>
    <row r="337" spans="47:78" x14ac:dyDescent="0.45">
      <c r="AU337" t="str">
        <f t="shared" ca="1" si="243"/>
        <v>IMC_ECP_ELC</v>
      </c>
      <c r="AV337" s="1">
        <f t="shared" ref="AV337:BY337" ca="1" si="301">OFFSET($F59,0,MATCH($BZ337,$G$1:$J$1,0))</f>
        <v>1.1834716345926801</v>
      </c>
      <c r="AW337" s="1">
        <f t="shared" ca="1" si="301"/>
        <v>1.1834716345926801</v>
      </c>
      <c r="AX337" s="1">
        <f t="shared" ca="1" si="301"/>
        <v>1.1834716345926801</v>
      </c>
      <c r="AY337" s="1">
        <f t="shared" ca="1" si="301"/>
        <v>1.1834716345926801</v>
      </c>
      <c r="AZ337" s="1">
        <f t="shared" ca="1" si="301"/>
        <v>1.1834716345926801</v>
      </c>
      <c r="BA337" s="1">
        <f t="shared" ca="1" si="301"/>
        <v>1.1834716345926801</v>
      </c>
      <c r="BB337" s="1">
        <f t="shared" ca="1" si="301"/>
        <v>1.1834716345926801</v>
      </c>
      <c r="BC337" s="1">
        <f t="shared" ca="1" si="301"/>
        <v>1.1834716345926801</v>
      </c>
      <c r="BD337" s="1">
        <f t="shared" ca="1" si="301"/>
        <v>1.1834716345926801</v>
      </c>
      <c r="BE337" s="1">
        <f t="shared" ca="1" si="301"/>
        <v>1.1834716345926801</v>
      </c>
      <c r="BF337" s="1">
        <f t="shared" ca="1" si="301"/>
        <v>1.1834716345926801</v>
      </c>
      <c r="BG337" s="1">
        <f t="shared" ca="1" si="301"/>
        <v>1.1834716345926801</v>
      </c>
      <c r="BH337" s="1">
        <f t="shared" ca="1" si="301"/>
        <v>1.1834716345926801</v>
      </c>
      <c r="BI337" s="1">
        <f t="shared" ca="1" si="301"/>
        <v>1.1834716345926801</v>
      </c>
      <c r="BJ337" s="1">
        <f t="shared" ca="1" si="301"/>
        <v>1.1834716345926801</v>
      </c>
      <c r="BK337" s="1">
        <f t="shared" ca="1" si="301"/>
        <v>1.1834716345926801</v>
      </c>
      <c r="BL337" s="1">
        <f t="shared" ca="1" si="301"/>
        <v>1.1834716345926801</v>
      </c>
      <c r="BM337" s="1">
        <f t="shared" ca="1" si="301"/>
        <v>1.1834716345926801</v>
      </c>
      <c r="BN337" s="1">
        <f t="shared" ca="1" si="301"/>
        <v>1.1834716345926801</v>
      </c>
      <c r="BO337" s="1">
        <f t="shared" ca="1" si="301"/>
        <v>1.1834716345926801</v>
      </c>
      <c r="BP337" s="1">
        <f t="shared" ca="1" si="301"/>
        <v>1.1834716345926801</v>
      </c>
      <c r="BQ337" s="1">
        <f t="shared" ca="1" si="301"/>
        <v>1.1834716345926801</v>
      </c>
      <c r="BR337" s="1">
        <f t="shared" ca="1" si="301"/>
        <v>1.1834716345926801</v>
      </c>
      <c r="BS337" s="1">
        <f t="shared" ca="1" si="301"/>
        <v>1.1834716345926801</v>
      </c>
      <c r="BT337" s="1">
        <f t="shared" ca="1" si="301"/>
        <v>1.1834716345926801</v>
      </c>
      <c r="BU337" s="1">
        <f t="shared" ca="1" si="301"/>
        <v>1.1834716345926801</v>
      </c>
      <c r="BV337" s="1">
        <f t="shared" ca="1" si="301"/>
        <v>1.1834716345926801</v>
      </c>
      <c r="BW337" s="1">
        <f t="shared" ca="1" si="301"/>
        <v>1.1834716345926801</v>
      </c>
      <c r="BX337" s="1">
        <f t="shared" ca="1" si="301"/>
        <v>1.1834716345926801</v>
      </c>
      <c r="BY337" s="1">
        <f t="shared" ca="1" si="301"/>
        <v>1.1834716345926801</v>
      </c>
      <c r="BZ337">
        <v>2030</v>
      </c>
    </row>
    <row r="338" spans="47:78" x14ac:dyDescent="0.45">
      <c r="AU338" t="str">
        <f t="shared" ca="1" si="243"/>
        <v>IMC_OTP_ELC</v>
      </c>
      <c r="AV338" s="1">
        <f t="shared" ref="AV338:BY338" ca="1" si="302">OFFSET($F60,0,MATCH($BZ338,$G$1:$J$1,0))</f>
        <v>1.1271373775024636</v>
      </c>
      <c r="AW338" s="1">
        <f t="shared" ca="1" si="302"/>
        <v>1.1271373775024636</v>
      </c>
      <c r="AX338" s="1">
        <f t="shared" ca="1" si="302"/>
        <v>1.1271373775024636</v>
      </c>
      <c r="AY338" s="1">
        <f t="shared" ca="1" si="302"/>
        <v>1.1271373775024636</v>
      </c>
      <c r="AZ338" s="1">
        <f t="shared" ca="1" si="302"/>
        <v>1.1271373775024636</v>
      </c>
      <c r="BA338" s="1">
        <f t="shared" ca="1" si="302"/>
        <v>1.1271373775024636</v>
      </c>
      <c r="BB338" s="1">
        <f t="shared" ca="1" si="302"/>
        <v>1.1271373775024636</v>
      </c>
      <c r="BC338" s="1">
        <f t="shared" ca="1" si="302"/>
        <v>1.1271373775024636</v>
      </c>
      <c r="BD338" s="1">
        <f t="shared" ca="1" si="302"/>
        <v>1.1271373775024636</v>
      </c>
      <c r="BE338" s="1">
        <f t="shared" ca="1" si="302"/>
        <v>1.1271373775024636</v>
      </c>
      <c r="BF338" s="1">
        <f t="shared" ca="1" si="302"/>
        <v>1.1271373775024636</v>
      </c>
      <c r="BG338" s="1">
        <f t="shared" ca="1" si="302"/>
        <v>1.1271373775024636</v>
      </c>
      <c r="BH338" s="1">
        <f t="shared" ca="1" si="302"/>
        <v>1.1271373775024636</v>
      </c>
      <c r="BI338" s="1">
        <f t="shared" ca="1" si="302"/>
        <v>1.1271373775024636</v>
      </c>
      <c r="BJ338" s="1">
        <f t="shared" ca="1" si="302"/>
        <v>1.1271373775024636</v>
      </c>
      <c r="BK338" s="1">
        <f t="shared" ca="1" si="302"/>
        <v>1.1271373775024636</v>
      </c>
      <c r="BL338" s="1">
        <f t="shared" ca="1" si="302"/>
        <v>1.1271373775024636</v>
      </c>
      <c r="BM338" s="1">
        <f t="shared" ca="1" si="302"/>
        <v>1.1271373775024636</v>
      </c>
      <c r="BN338" s="1">
        <f t="shared" ca="1" si="302"/>
        <v>1.1271373775024636</v>
      </c>
      <c r="BO338" s="1">
        <f t="shared" ca="1" si="302"/>
        <v>1.1271373775024636</v>
      </c>
      <c r="BP338" s="1">
        <f t="shared" ca="1" si="302"/>
        <v>1.1271373775024636</v>
      </c>
      <c r="BQ338" s="1">
        <f t="shared" ca="1" si="302"/>
        <v>1.1271373775024636</v>
      </c>
      <c r="BR338" s="1">
        <f t="shared" ca="1" si="302"/>
        <v>1.1271373775024636</v>
      </c>
      <c r="BS338" s="1">
        <f t="shared" ca="1" si="302"/>
        <v>1.1271373775024636</v>
      </c>
      <c r="BT338" s="1">
        <f t="shared" ca="1" si="302"/>
        <v>1.1271373775024636</v>
      </c>
      <c r="BU338" s="1">
        <f t="shared" ca="1" si="302"/>
        <v>1.1271373775024636</v>
      </c>
      <c r="BV338" s="1">
        <f t="shared" ca="1" si="302"/>
        <v>1.1271373775024636</v>
      </c>
      <c r="BW338" s="1">
        <f t="shared" ca="1" si="302"/>
        <v>1.1271373775024636</v>
      </c>
      <c r="BX338" s="1">
        <f t="shared" ca="1" si="302"/>
        <v>1.1271373775024636</v>
      </c>
      <c r="BY338" s="1">
        <f t="shared" ca="1" si="302"/>
        <v>1.1271373775024636</v>
      </c>
      <c r="BZ338">
        <v>2030</v>
      </c>
    </row>
    <row r="339" spans="47:78" x14ac:dyDescent="0.45">
      <c r="AU339" t="str">
        <f t="shared" ca="1" si="243"/>
        <v>IMC_SPC_ELC</v>
      </c>
      <c r="AV339" s="1">
        <f t="shared" ref="AV339:BY339" ca="1" si="303">OFFSET($F61,0,MATCH($BZ339,$G$1:$J$1,0))</f>
        <v>1.1173506778255995</v>
      </c>
      <c r="AW339" s="1">
        <f t="shared" ca="1" si="303"/>
        <v>1.1173506778255995</v>
      </c>
      <c r="AX339" s="1">
        <f t="shared" ca="1" si="303"/>
        <v>1.1173506778255995</v>
      </c>
      <c r="AY339" s="1">
        <f t="shared" ca="1" si="303"/>
        <v>1.1173506778255995</v>
      </c>
      <c r="AZ339" s="1">
        <f t="shared" ca="1" si="303"/>
        <v>1.1173506778255995</v>
      </c>
      <c r="BA339" s="1">
        <f t="shared" ca="1" si="303"/>
        <v>1.1173506778255995</v>
      </c>
      <c r="BB339" s="1">
        <f t="shared" ca="1" si="303"/>
        <v>1.1173506778255995</v>
      </c>
      <c r="BC339" s="1">
        <f t="shared" ca="1" si="303"/>
        <v>1.1173506778255995</v>
      </c>
      <c r="BD339" s="1">
        <f t="shared" ca="1" si="303"/>
        <v>1.1173506778255995</v>
      </c>
      <c r="BE339" s="1">
        <f t="shared" ca="1" si="303"/>
        <v>1.1173506778255995</v>
      </c>
      <c r="BF339" s="1">
        <f t="shared" ca="1" si="303"/>
        <v>1.1173506778255995</v>
      </c>
      <c r="BG339" s="1">
        <f t="shared" ca="1" si="303"/>
        <v>1.1173506778255995</v>
      </c>
      <c r="BH339" s="1">
        <f t="shared" ca="1" si="303"/>
        <v>1.1173506778255995</v>
      </c>
      <c r="BI339" s="1">
        <f t="shared" ca="1" si="303"/>
        <v>1.1173506778255995</v>
      </c>
      <c r="BJ339" s="1">
        <f t="shared" ca="1" si="303"/>
        <v>1.1173506778255995</v>
      </c>
      <c r="BK339" s="1">
        <f t="shared" ca="1" si="303"/>
        <v>1.1173506778255995</v>
      </c>
      <c r="BL339" s="1">
        <f t="shared" ca="1" si="303"/>
        <v>1.1173506778255995</v>
      </c>
      <c r="BM339" s="1">
        <f t="shared" ca="1" si="303"/>
        <v>1.1173506778255995</v>
      </c>
      <c r="BN339" s="1">
        <f t="shared" ca="1" si="303"/>
        <v>1.1173506778255995</v>
      </c>
      <c r="BO339" s="1">
        <f t="shared" ca="1" si="303"/>
        <v>1.1173506778255995</v>
      </c>
      <c r="BP339" s="1">
        <f t="shared" ca="1" si="303"/>
        <v>1.1173506778255995</v>
      </c>
      <c r="BQ339" s="1">
        <f t="shared" ca="1" si="303"/>
        <v>1.1173506778255995</v>
      </c>
      <c r="BR339" s="1">
        <f t="shared" ca="1" si="303"/>
        <v>1.1173506778255995</v>
      </c>
      <c r="BS339" s="1">
        <f t="shared" ca="1" si="303"/>
        <v>1.1173506778255995</v>
      </c>
      <c r="BT339" s="1">
        <f t="shared" ca="1" si="303"/>
        <v>1.1173506778255995</v>
      </c>
      <c r="BU339" s="1">
        <f t="shared" ca="1" si="303"/>
        <v>1.1173506778255995</v>
      </c>
      <c r="BV339" s="1">
        <f t="shared" ca="1" si="303"/>
        <v>1.1173506778255995</v>
      </c>
      <c r="BW339" s="1">
        <f t="shared" ca="1" si="303"/>
        <v>1.1173506778255995</v>
      </c>
      <c r="BX339" s="1">
        <f t="shared" ca="1" si="303"/>
        <v>1.1173506778255995</v>
      </c>
      <c r="BY339" s="1">
        <f t="shared" ca="1" si="303"/>
        <v>1.1173506778255995</v>
      </c>
      <c r="BZ339">
        <v>2030</v>
      </c>
    </row>
    <row r="340" spans="47:78" x14ac:dyDescent="0.45">
      <c r="AU340" t="str">
        <f t="shared" ca="1" si="243"/>
        <v>IMC_LIG_ELC</v>
      </c>
      <c r="AV340" s="1">
        <f t="shared" ref="AV340:BY340" ca="1" si="304">OFFSET($F62,0,MATCH($BZ340,$G$1:$J$1,0))</f>
        <v>1.1173506778255995</v>
      </c>
      <c r="AW340" s="1">
        <f t="shared" ca="1" si="304"/>
        <v>1.1173506778255995</v>
      </c>
      <c r="AX340" s="1">
        <f t="shared" ca="1" si="304"/>
        <v>1.1173506778255995</v>
      </c>
      <c r="AY340" s="1">
        <f t="shared" ca="1" si="304"/>
        <v>1.1173506778255995</v>
      </c>
      <c r="AZ340" s="1">
        <f t="shared" ca="1" si="304"/>
        <v>1.1173506778255995</v>
      </c>
      <c r="BA340" s="1">
        <f t="shared" ca="1" si="304"/>
        <v>1.1173506778255995</v>
      </c>
      <c r="BB340" s="1">
        <f t="shared" ca="1" si="304"/>
        <v>1.1173506778255995</v>
      </c>
      <c r="BC340" s="1">
        <f t="shared" ca="1" si="304"/>
        <v>1.1173506778255995</v>
      </c>
      <c r="BD340" s="1">
        <f t="shared" ca="1" si="304"/>
        <v>1.1173506778255995</v>
      </c>
      <c r="BE340" s="1">
        <f t="shared" ca="1" si="304"/>
        <v>1.1173506778255995</v>
      </c>
      <c r="BF340" s="1">
        <f t="shared" ca="1" si="304"/>
        <v>1.1173506778255995</v>
      </c>
      <c r="BG340" s="1">
        <f t="shared" ca="1" si="304"/>
        <v>1.1173506778255995</v>
      </c>
      <c r="BH340" s="1">
        <f t="shared" ca="1" si="304"/>
        <v>1.1173506778255995</v>
      </c>
      <c r="BI340" s="1">
        <f t="shared" ca="1" si="304"/>
        <v>1.1173506778255995</v>
      </c>
      <c r="BJ340" s="1">
        <f t="shared" ca="1" si="304"/>
        <v>1.1173506778255995</v>
      </c>
      <c r="BK340" s="1">
        <f t="shared" ca="1" si="304"/>
        <v>1.1173506778255995</v>
      </c>
      <c r="BL340" s="1">
        <f t="shared" ca="1" si="304"/>
        <v>1.1173506778255995</v>
      </c>
      <c r="BM340" s="1">
        <f t="shared" ca="1" si="304"/>
        <v>1.1173506778255995</v>
      </c>
      <c r="BN340" s="1">
        <f t="shared" ca="1" si="304"/>
        <v>1.1173506778255995</v>
      </c>
      <c r="BO340" s="1">
        <f t="shared" ca="1" si="304"/>
        <v>1.1173506778255995</v>
      </c>
      <c r="BP340" s="1">
        <f t="shared" ca="1" si="304"/>
        <v>1.1173506778255995</v>
      </c>
      <c r="BQ340" s="1">
        <f t="shared" ca="1" si="304"/>
        <v>1.1173506778255995</v>
      </c>
      <c r="BR340" s="1">
        <f t="shared" ca="1" si="304"/>
        <v>1.1173506778255995</v>
      </c>
      <c r="BS340" s="1">
        <f t="shared" ca="1" si="304"/>
        <v>1.1173506778255995</v>
      </c>
      <c r="BT340" s="1">
        <f t="shared" ca="1" si="304"/>
        <v>1.1173506778255995</v>
      </c>
      <c r="BU340" s="1">
        <f t="shared" ca="1" si="304"/>
        <v>1.1173506778255995</v>
      </c>
      <c r="BV340" s="1">
        <f t="shared" ca="1" si="304"/>
        <v>1.1173506778255995</v>
      </c>
      <c r="BW340" s="1">
        <f t="shared" ca="1" si="304"/>
        <v>1.1173506778255995</v>
      </c>
      <c r="BX340" s="1">
        <f t="shared" ca="1" si="304"/>
        <v>1.1173506778255995</v>
      </c>
      <c r="BY340" s="1">
        <f t="shared" ca="1" si="304"/>
        <v>1.1173506778255995</v>
      </c>
      <c r="BZ340">
        <v>2030</v>
      </c>
    </row>
    <row r="341" spans="47:78" x14ac:dyDescent="0.45">
      <c r="AU341" t="str">
        <f t="shared" ca="1" si="243"/>
        <v>IMC_OTH_ELC</v>
      </c>
      <c r="AV341" s="1">
        <f t="shared" ref="AV341:BY341" ca="1" si="305">OFFSET($F63,0,MATCH($BZ341,$G$1:$J$1,0))</f>
        <v>1.1173506778255995</v>
      </c>
      <c r="AW341" s="1">
        <f t="shared" ca="1" si="305"/>
        <v>1.1173506778255995</v>
      </c>
      <c r="AX341" s="1">
        <f t="shared" ca="1" si="305"/>
        <v>1.1173506778255995</v>
      </c>
      <c r="AY341" s="1">
        <f t="shared" ca="1" si="305"/>
        <v>1.1173506778255995</v>
      </c>
      <c r="AZ341" s="1">
        <f t="shared" ca="1" si="305"/>
        <v>1.1173506778255995</v>
      </c>
      <c r="BA341" s="1">
        <f t="shared" ca="1" si="305"/>
        <v>1.1173506778255995</v>
      </c>
      <c r="BB341" s="1">
        <f t="shared" ca="1" si="305"/>
        <v>1.1173506778255995</v>
      </c>
      <c r="BC341" s="1">
        <f t="shared" ca="1" si="305"/>
        <v>1.1173506778255995</v>
      </c>
      <c r="BD341" s="1">
        <f t="shared" ca="1" si="305"/>
        <v>1.1173506778255995</v>
      </c>
      <c r="BE341" s="1">
        <f t="shared" ca="1" si="305"/>
        <v>1.1173506778255995</v>
      </c>
      <c r="BF341" s="1">
        <f t="shared" ca="1" si="305"/>
        <v>1.1173506778255995</v>
      </c>
      <c r="BG341" s="1">
        <f t="shared" ca="1" si="305"/>
        <v>1.1173506778255995</v>
      </c>
      <c r="BH341" s="1">
        <f t="shared" ca="1" si="305"/>
        <v>1.1173506778255995</v>
      </c>
      <c r="BI341" s="1">
        <f t="shared" ca="1" si="305"/>
        <v>1.1173506778255995</v>
      </c>
      <c r="BJ341" s="1">
        <f t="shared" ca="1" si="305"/>
        <v>1.1173506778255995</v>
      </c>
      <c r="BK341" s="1">
        <f t="shared" ca="1" si="305"/>
        <v>1.1173506778255995</v>
      </c>
      <c r="BL341" s="1">
        <f t="shared" ca="1" si="305"/>
        <v>1.1173506778255995</v>
      </c>
      <c r="BM341" s="1">
        <f t="shared" ca="1" si="305"/>
        <v>1.1173506778255995</v>
      </c>
      <c r="BN341" s="1">
        <f t="shared" ca="1" si="305"/>
        <v>1.1173506778255995</v>
      </c>
      <c r="BO341" s="1">
        <f t="shared" ca="1" si="305"/>
        <v>1.1173506778255995</v>
      </c>
      <c r="BP341" s="1">
        <f t="shared" ca="1" si="305"/>
        <v>1.1173506778255995</v>
      </c>
      <c r="BQ341" s="1">
        <f t="shared" ca="1" si="305"/>
        <v>1.1173506778255995</v>
      </c>
      <c r="BR341" s="1">
        <f t="shared" ca="1" si="305"/>
        <v>1.1173506778255995</v>
      </c>
      <c r="BS341" s="1">
        <f t="shared" ca="1" si="305"/>
        <v>1.1173506778255995</v>
      </c>
      <c r="BT341" s="1">
        <f t="shared" ca="1" si="305"/>
        <v>1.1173506778255995</v>
      </c>
      <c r="BU341" s="1">
        <f t="shared" ca="1" si="305"/>
        <v>1.1173506778255995</v>
      </c>
      <c r="BV341" s="1">
        <f t="shared" ca="1" si="305"/>
        <v>1.1173506778255995</v>
      </c>
      <c r="BW341" s="1">
        <f t="shared" ca="1" si="305"/>
        <v>1.1173506778255995</v>
      </c>
      <c r="BX341" s="1">
        <f t="shared" ca="1" si="305"/>
        <v>1.1173506778255995</v>
      </c>
      <c r="BY341" s="1">
        <f t="shared" ca="1" si="305"/>
        <v>1.1173506778255995</v>
      </c>
      <c r="BZ341">
        <v>2030</v>
      </c>
    </row>
    <row r="342" spans="47:78" x14ac:dyDescent="0.45">
      <c r="AU342" t="str">
        <f t="shared" ca="1" si="243"/>
        <v>\I:</v>
      </c>
      <c r="AV342" s="1" t="str">
        <f t="shared" ref="AV342:BY342" ca="1" si="306">OFFSET($F64,0,MATCH($BZ342,$G$1:$J$1,0))</f>
        <v/>
      </c>
      <c r="AW342" s="1" t="str">
        <f t="shared" ca="1" si="306"/>
        <v/>
      </c>
      <c r="AX342" s="1" t="str">
        <f t="shared" ca="1" si="306"/>
        <v/>
      </c>
      <c r="AY342" s="1" t="str">
        <f t="shared" ca="1" si="306"/>
        <v/>
      </c>
      <c r="AZ342" s="1" t="str">
        <f t="shared" ca="1" si="306"/>
        <v/>
      </c>
      <c r="BA342" s="1" t="str">
        <f t="shared" ca="1" si="306"/>
        <v/>
      </c>
      <c r="BB342" s="1" t="str">
        <f t="shared" ca="1" si="306"/>
        <v/>
      </c>
      <c r="BC342" s="1" t="str">
        <f t="shared" ca="1" si="306"/>
        <v/>
      </c>
      <c r="BD342" s="1" t="str">
        <f t="shared" ca="1" si="306"/>
        <v/>
      </c>
      <c r="BE342" s="1" t="str">
        <f t="shared" ca="1" si="306"/>
        <v/>
      </c>
      <c r="BF342" s="1" t="str">
        <f t="shared" ca="1" si="306"/>
        <v/>
      </c>
      <c r="BG342" s="1" t="str">
        <f t="shared" ca="1" si="306"/>
        <v/>
      </c>
      <c r="BH342" s="1" t="str">
        <f t="shared" ca="1" si="306"/>
        <v/>
      </c>
      <c r="BI342" s="1" t="str">
        <f t="shared" ca="1" si="306"/>
        <v/>
      </c>
      <c r="BJ342" s="1" t="str">
        <f t="shared" ca="1" si="306"/>
        <v/>
      </c>
      <c r="BK342" s="1" t="str">
        <f t="shared" ca="1" si="306"/>
        <v/>
      </c>
      <c r="BL342" s="1" t="str">
        <f t="shared" ca="1" si="306"/>
        <v/>
      </c>
      <c r="BM342" s="1" t="str">
        <f t="shared" ca="1" si="306"/>
        <v/>
      </c>
      <c r="BN342" s="1" t="str">
        <f t="shared" ca="1" si="306"/>
        <v/>
      </c>
      <c r="BO342" s="1" t="str">
        <f t="shared" ca="1" si="306"/>
        <v/>
      </c>
      <c r="BP342" s="1" t="str">
        <f t="shared" ca="1" si="306"/>
        <v/>
      </c>
      <c r="BQ342" s="1" t="str">
        <f t="shared" ca="1" si="306"/>
        <v/>
      </c>
      <c r="BR342" s="1" t="str">
        <f t="shared" ca="1" si="306"/>
        <v/>
      </c>
      <c r="BS342" s="1" t="str">
        <f t="shared" ca="1" si="306"/>
        <v/>
      </c>
      <c r="BT342" s="1" t="str">
        <f t="shared" ca="1" si="306"/>
        <v/>
      </c>
      <c r="BU342" s="1" t="str">
        <f t="shared" ca="1" si="306"/>
        <v/>
      </c>
      <c r="BV342" s="1" t="str">
        <f t="shared" ca="1" si="306"/>
        <v/>
      </c>
      <c r="BW342" s="1" t="str">
        <f t="shared" ca="1" si="306"/>
        <v/>
      </c>
      <c r="BX342" s="1" t="str">
        <f t="shared" ca="1" si="306"/>
        <v/>
      </c>
      <c r="BY342" s="1" t="str">
        <f t="shared" ca="1" si="306"/>
        <v/>
      </c>
      <c r="BZ342">
        <v>2030</v>
      </c>
    </row>
    <row r="343" spans="47:78" x14ac:dyDescent="0.45">
      <c r="AU343" t="str">
        <f t="shared" ca="1" si="243"/>
        <v>\I: IIS_PRH_ELC</v>
      </c>
      <c r="AV343" s="1">
        <f t="shared" ref="AV343:BY343" ca="1" si="307">OFFSET($F65,0,MATCH($BZ343,$G$1:$J$1,0))</f>
        <v>1.1346569412229279</v>
      </c>
      <c r="AW343" s="1">
        <f t="shared" ca="1" si="307"/>
        <v>1.1346569412229279</v>
      </c>
      <c r="AX343" s="1">
        <f t="shared" ca="1" si="307"/>
        <v>1.1346569412229279</v>
      </c>
      <c r="AY343" s="1">
        <f t="shared" ca="1" si="307"/>
        <v>1.1346569412229279</v>
      </c>
      <c r="AZ343" s="1">
        <f t="shared" ca="1" si="307"/>
        <v>1.1346569412229279</v>
      </c>
      <c r="BA343" s="1">
        <f t="shared" ca="1" si="307"/>
        <v>1.1346569412229279</v>
      </c>
      <c r="BB343" s="1">
        <f t="shared" ca="1" si="307"/>
        <v>1.1346569412229279</v>
      </c>
      <c r="BC343" s="1">
        <f t="shared" ca="1" si="307"/>
        <v>1.1346569412229279</v>
      </c>
      <c r="BD343" s="1">
        <f t="shared" ca="1" si="307"/>
        <v>1.1346569412229279</v>
      </c>
      <c r="BE343" s="1">
        <f t="shared" ca="1" si="307"/>
        <v>1.1346569412229279</v>
      </c>
      <c r="BF343" s="1">
        <f t="shared" ca="1" si="307"/>
        <v>1.1346569412229279</v>
      </c>
      <c r="BG343" s="1">
        <f t="shared" ca="1" si="307"/>
        <v>1.1346569412229279</v>
      </c>
      <c r="BH343" s="1">
        <f t="shared" ca="1" si="307"/>
        <v>1.1346569412229279</v>
      </c>
      <c r="BI343" s="1">
        <f t="shared" ca="1" si="307"/>
        <v>1.1346569412229279</v>
      </c>
      <c r="BJ343" s="1">
        <f t="shared" ca="1" si="307"/>
        <v>1.1346569412229279</v>
      </c>
      <c r="BK343" s="1">
        <f t="shared" ca="1" si="307"/>
        <v>1.1346569412229279</v>
      </c>
      <c r="BL343" s="1">
        <f t="shared" ca="1" si="307"/>
        <v>1.1346569412229279</v>
      </c>
      <c r="BM343" s="1">
        <f t="shared" ca="1" si="307"/>
        <v>1.1346569412229279</v>
      </c>
      <c r="BN343" s="1">
        <f t="shared" ca="1" si="307"/>
        <v>1.1346569412229279</v>
      </c>
      <c r="BO343" s="1">
        <f t="shared" ca="1" si="307"/>
        <v>1.1346569412229279</v>
      </c>
      <c r="BP343" s="1">
        <f t="shared" ca="1" si="307"/>
        <v>1.1346569412229279</v>
      </c>
      <c r="BQ343" s="1">
        <f t="shared" ca="1" si="307"/>
        <v>1.1346569412229279</v>
      </c>
      <c r="BR343" s="1">
        <f t="shared" ca="1" si="307"/>
        <v>1.1346569412229279</v>
      </c>
      <c r="BS343" s="1">
        <f t="shared" ca="1" si="307"/>
        <v>1.1346569412229279</v>
      </c>
      <c r="BT343" s="1">
        <f t="shared" ca="1" si="307"/>
        <v>1.1346569412229279</v>
      </c>
      <c r="BU343" s="1">
        <f t="shared" ca="1" si="307"/>
        <v>1.1346569412229279</v>
      </c>
      <c r="BV343" s="1">
        <f t="shared" ca="1" si="307"/>
        <v>1.1346569412229279</v>
      </c>
      <c r="BW343" s="1">
        <f t="shared" ca="1" si="307"/>
        <v>1.1346569412229279</v>
      </c>
      <c r="BX343" s="1">
        <f t="shared" ca="1" si="307"/>
        <v>1.1346569412229279</v>
      </c>
      <c r="BY343" s="1">
        <f t="shared" ca="1" si="307"/>
        <v>1.1346569412229279</v>
      </c>
      <c r="BZ343">
        <v>2030</v>
      </c>
    </row>
    <row r="344" spans="47:78" x14ac:dyDescent="0.45">
      <c r="AU344" t="str">
        <f t="shared" ca="1" si="243"/>
        <v>\I: IIS_PRC_ELC</v>
      </c>
      <c r="AV344" s="1">
        <f t="shared" ref="AV344:BY344" ca="1" si="308">OFFSET($F66,0,MATCH($BZ344,$G$1:$J$1,0))</f>
        <v>1.1346569412229279</v>
      </c>
      <c r="AW344" s="1">
        <f t="shared" ca="1" si="308"/>
        <v>1.1346569412229279</v>
      </c>
      <c r="AX344" s="1">
        <f t="shared" ca="1" si="308"/>
        <v>1.1346569412229279</v>
      </c>
      <c r="AY344" s="1">
        <f t="shared" ca="1" si="308"/>
        <v>1.1346569412229279</v>
      </c>
      <c r="AZ344" s="1">
        <f t="shared" ca="1" si="308"/>
        <v>1.1346569412229279</v>
      </c>
      <c r="BA344" s="1">
        <f t="shared" ca="1" si="308"/>
        <v>1.1346569412229279</v>
      </c>
      <c r="BB344" s="1">
        <f t="shared" ca="1" si="308"/>
        <v>1.1346569412229279</v>
      </c>
      <c r="BC344" s="1">
        <f t="shared" ca="1" si="308"/>
        <v>1.1346569412229279</v>
      </c>
      <c r="BD344" s="1">
        <f t="shared" ca="1" si="308"/>
        <v>1.1346569412229279</v>
      </c>
      <c r="BE344" s="1">
        <f t="shared" ca="1" si="308"/>
        <v>1.1346569412229279</v>
      </c>
      <c r="BF344" s="1">
        <f t="shared" ca="1" si="308"/>
        <v>1.1346569412229279</v>
      </c>
      <c r="BG344" s="1">
        <f t="shared" ca="1" si="308"/>
        <v>1.1346569412229279</v>
      </c>
      <c r="BH344" s="1">
        <f t="shared" ca="1" si="308"/>
        <v>1.1346569412229279</v>
      </c>
      <c r="BI344" s="1">
        <f t="shared" ca="1" si="308"/>
        <v>1.1346569412229279</v>
      </c>
      <c r="BJ344" s="1">
        <f t="shared" ca="1" si="308"/>
        <v>1.1346569412229279</v>
      </c>
      <c r="BK344" s="1">
        <f t="shared" ca="1" si="308"/>
        <v>1.1346569412229279</v>
      </c>
      <c r="BL344" s="1">
        <f t="shared" ca="1" si="308"/>
        <v>1.1346569412229279</v>
      </c>
      <c r="BM344" s="1">
        <f t="shared" ca="1" si="308"/>
        <v>1.1346569412229279</v>
      </c>
      <c r="BN344" s="1">
        <f t="shared" ca="1" si="308"/>
        <v>1.1346569412229279</v>
      </c>
      <c r="BO344" s="1">
        <f t="shared" ca="1" si="308"/>
        <v>1.1346569412229279</v>
      </c>
      <c r="BP344" s="1">
        <f t="shared" ca="1" si="308"/>
        <v>1.1346569412229279</v>
      </c>
      <c r="BQ344" s="1">
        <f t="shared" ca="1" si="308"/>
        <v>1.1346569412229279</v>
      </c>
      <c r="BR344" s="1">
        <f t="shared" ca="1" si="308"/>
        <v>1.1346569412229279</v>
      </c>
      <c r="BS344" s="1">
        <f t="shared" ca="1" si="308"/>
        <v>1.1346569412229279</v>
      </c>
      <c r="BT344" s="1">
        <f t="shared" ca="1" si="308"/>
        <v>1.1346569412229279</v>
      </c>
      <c r="BU344" s="1">
        <f t="shared" ca="1" si="308"/>
        <v>1.1346569412229279</v>
      </c>
      <c r="BV344" s="1">
        <f t="shared" ca="1" si="308"/>
        <v>1.1346569412229279</v>
      </c>
      <c r="BW344" s="1">
        <f t="shared" ca="1" si="308"/>
        <v>1.1346569412229279</v>
      </c>
      <c r="BX344" s="1">
        <f t="shared" ca="1" si="308"/>
        <v>1.1346569412229279</v>
      </c>
      <c r="BY344" s="1">
        <f t="shared" ca="1" si="308"/>
        <v>1.1346569412229279</v>
      </c>
      <c r="BZ344">
        <v>2030</v>
      </c>
    </row>
    <row r="345" spans="47:78" x14ac:dyDescent="0.45">
      <c r="AU345" t="str">
        <f t="shared" ref="AU345:AU408" ca="1" si="309">IF(SUM(AV345:BY345)=0,"\I:",AU67)</f>
        <v>\I: IIS_MDR_ELC</v>
      </c>
      <c r="AV345" s="1">
        <f t="shared" ref="AV345:BY345" ca="1" si="310">OFFSET($F67,0,MATCH($BZ345,$G$1:$J$1,0))</f>
        <v>1.1346569412229279</v>
      </c>
      <c r="AW345" s="1">
        <f t="shared" ca="1" si="310"/>
        <v>1.1346569412229279</v>
      </c>
      <c r="AX345" s="1">
        <f t="shared" ca="1" si="310"/>
        <v>1.1346569412229279</v>
      </c>
      <c r="AY345" s="1">
        <f t="shared" ca="1" si="310"/>
        <v>1.1346569412229279</v>
      </c>
      <c r="AZ345" s="1">
        <f t="shared" ca="1" si="310"/>
        <v>1.1346569412229279</v>
      </c>
      <c r="BA345" s="1">
        <f t="shared" ca="1" si="310"/>
        <v>1.1346569412229279</v>
      </c>
      <c r="BB345" s="1">
        <f t="shared" ca="1" si="310"/>
        <v>1.1346569412229279</v>
      </c>
      <c r="BC345" s="1">
        <f t="shared" ca="1" si="310"/>
        <v>1.1346569412229279</v>
      </c>
      <c r="BD345" s="1">
        <f t="shared" ca="1" si="310"/>
        <v>1.1346569412229279</v>
      </c>
      <c r="BE345" s="1">
        <f t="shared" ca="1" si="310"/>
        <v>1.1346569412229279</v>
      </c>
      <c r="BF345" s="1">
        <f t="shared" ca="1" si="310"/>
        <v>1.1346569412229279</v>
      </c>
      <c r="BG345" s="1">
        <f t="shared" ca="1" si="310"/>
        <v>1.1346569412229279</v>
      </c>
      <c r="BH345" s="1">
        <f t="shared" ca="1" si="310"/>
        <v>1.1346569412229279</v>
      </c>
      <c r="BI345" s="1">
        <f t="shared" ca="1" si="310"/>
        <v>1.1346569412229279</v>
      </c>
      <c r="BJ345" s="1">
        <f t="shared" ca="1" si="310"/>
        <v>1.1346569412229279</v>
      </c>
      <c r="BK345" s="1">
        <f t="shared" ca="1" si="310"/>
        <v>1.1346569412229279</v>
      </c>
      <c r="BL345" s="1">
        <f t="shared" ca="1" si="310"/>
        <v>1.1346569412229279</v>
      </c>
      <c r="BM345" s="1">
        <f t="shared" ca="1" si="310"/>
        <v>1.1346569412229279</v>
      </c>
      <c r="BN345" s="1">
        <f t="shared" ca="1" si="310"/>
        <v>1.1346569412229279</v>
      </c>
      <c r="BO345" s="1">
        <f t="shared" ca="1" si="310"/>
        <v>1.1346569412229279</v>
      </c>
      <c r="BP345" s="1">
        <f t="shared" ca="1" si="310"/>
        <v>1.1346569412229279</v>
      </c>
      <c r="BQ345" s="1">
        <f t="shared" ca="1" si="310"/>
        <v>1.1346569412229279</v>
      </c>
      <c r="BR345" s="1">
        <f t="shared" ca="1" si="310"/>
        <v>1.1346569412229279</v>
      </c>
      <c r="BS345" s="1">
        <f t="shared" ca="1" si="310"/>
        <v>1.1346569412229279</v>
      </c>
      <c r="BT345" s="1">
        <f t="shared" ca="1" si="310"/>
        <v>1.1346569412229279</v>
      </c>
      <c r="BU345" s="1">
        <f t="shared" ca="1" si="310"/>
        <v>1.1346569412229279</v>
      </c>
      <c r="BV345" s="1">
        <f t="shared" ca="1" si="310"/>
        <v>1.1346569412229279</v>
      </c>
      <c r="BW345" s="1">
        <f t="shared" ca="1" si="310"/>
        <v>1.1346569412229279</v>
      </c>
      <c r="BX345" s="1">
        <f t="shared" ca="1" si="310"/>
        <v>1.1346569412229279</v>
      </c>
      <c r="BY345" s="1">
        <f t="shared" ca="1" si="310"/>
        <v>1.1346569412229279</v>
      </c>
      <c r="BZ345">
        <v>2030</v>
      </c>
    </row>
    <row r="346" spans="47:78" x14ac:dyDescent="0.45">
      <c r="AU346" t="str">
        <f t="shared" ca="1" si="309"/>
        <v>\I: IIS_ECP_ELC</v>
      </c>
      <c r="AV346" s="1">
        <f t="shared" ref="AV346:BY346" ca="1" si="311">OFFSET($F68,0,MATCH($BZ346,$G$1:$J$1,0))</f>
        <v>1.1346569412229279</v>
      </c>
      <c r="AW346" s="1">
        <f t="shared" ca="1" si="311"/>
        <v>1.1346569412229279</v>
      </c>
      <c r="AX346" s="1">
        <f t="shared" ca="1" si="311"/>
        <v>1.1346569412229279</v>
      </c>
      <c r="AY346" s="1">
        <f t="shared" ca="1" si="311"/>
        <v>1.1346569412229279</v>
      </c>
      <c r="AZ346" s="1">
        <f t="shared" ca="1" si="311"/>
        <v>1.1346569412229279</v>
      </c>
      <c r="BA346" s="1">
        <f t="shared" ca="1" si="311"/>
        <v>1.1346569412229279</v>
      </c>
      <c r="BB346" s="1">
        <f t="shared" ca="1" si="311"/>
        <v>1.1346569412229279</v>
      </c>
      <c r="BC346" s="1">
        <f t="shared" ca="1" si="311"/>
        <v>1.1346569412229279</v>
      </c>
      <c r="BD346" s="1">
        <f t="shared" ca="1" si="311"/>
        <v>1.1346569412229279</v>
      </c>
      <c r="BE346" s="1">
        <f t="shared" ca="1" si="311"/>
        <v>1.1346569412229279</v>
      </c>
      <c r="BF346" s="1">
        <f t="shared" ca="1" si="311"/>
        <v>1.1346569412229279</v>
      </c>
      <c r="BG346" s="1">
        <f t="shared" ca="1" si="311"/>
        <v>1.1346569412229279</v>
      </c>
      <c r="BH346" s="1">
        <f t="shared" ca="1" si="311"/>
        <v>1.1346569412229279</v>
      </c>
      <c r="BI346" s="1">
        <f t="shared" ca="1" si="311"/>
        <v>1.1346569412229279</v>
      </c>
      <c r="BJ346" s="1">
        <f t="shared" ca="1" si="311"/>
        <v>1.1346569412229279</v>
      </c>
      <c r="BK346" s="1">
        <f t="shared" ca="1" si="311"/>
        <v>1.1346569412229279</v>
      </c>
      <c r="BL346" s="1">
        <f t="shared" ca="1" si="311"/>
        <v>1.1346569412229279</v>
      </c>
      <c r="BM346" s="1">
        <f t="shared" ca="1" si="311"/>
        <v>1.1346569412229279</v>
      </c>
      <c r="BN346" s="1">
        <f t="shared" ca="1" si="311"/>
        <v>1.1346569412229279</v>
      </c>
      <c r="BO346" s="1">
        <f t="shared" ca="1" si="311"/>
        <v>1.1346569412229279</v>
      </c>
      <c r="BP346" s="1">
        <f t="shared" ca="1" si="311"/>
        <v>1.1346569412229279</v>
      </c>
      <c r="BQ346" s="1">
        <f t="shared" ca="1" si="311"/>
        <v>1.1346569412229279</v>
      </c>
      <c r="BR346" s="1">
        <f t="shared" ca="1" si="311"/>
        <v>1.1346569412229279</v>
      </c>
      <c r="BS346" s="1">
        <f t="shared" ca="1" si="311"/>
        <v>1.1346569412229279</v>
      </c>
      <c r="BT346" s="1">
        <f t="shared" ca="1" si="311"/>
        <v>1.1346569412229279</v>
      </c>
      <c r="BU346" s="1">
        <f t="shared" ca="1" si="311"/>
        <v>1.1346569412229279</v>
      </c>
      <c r="BV346" s="1">
        <f t="shared" ca="1" si="311"/>
        <v>1.1346569412229279</v>
      </c>
      <c r="BW346" s="1">
        <f t="shared" ca="1" si="311"/>
        <v>1.1346569412229279</v>
      </c>
      <c r="BX346" s="1">
        <f t="shared" ca="1" si="311"/>
        <v>1.1346569412229279</v>
      </c>
      <c r="BY346" s="1">
        <f t="shared" ca="1" si="311"/>
        <v>1.1346569412229279</v>
      </c>
      <c r="BZ346">
        <v>2030</v>
      </c>
    </row>
    <row r="347" spans="47:78" x14ac:dyDescent="0.45">
      <c r="AU347" t="str">
        <f t="shared" ca="1" si="309"/>
        <v>\I: IIS_OTP_ELC</v>
      </c>
      <c r="AV347" s="1">
        <f t="shared" ref="AV347:BY347" ca="1" si="312">OFFSET($F69,0,MATCH($BZ347,$G$1:$J$1,0))</f>
        <v>1.1346569412229279</v>
      </c>
      <c r="AW347" s="1">
        <f t="shared" ca="1" si="312"/>
        <v>1.1346569412229279</v>
      </c>
      <c r="AX347" s="1">
        <f t="shared" ca="1" si="312"/>
        <v>1.1346569412229279</v>
      </c>
      <c r="AY347" s="1">
        <f t="shared" ca="1" si="312"/>
        <v>1.1346569412229279</v>
      </c>
      <c r="AZ347" s="1">
        <f t="shared" ca="1" si="312"/>
        <v>1.1346569412229279</v>
      </c>
      <c r="BA347" s="1">
        <f t="shared" ca="1" si="312"/>
        <v>1.1346569412229279</v>
      </c>
      <c r="BB347" s="1">
        <f t="shared" ca="1" si="312"/>
        <v>1.1346569412229279</v>
      </c>
      <c r="BC347" s="1">
        <f t="shared" ca="1" si="312"/>
        <v>1.1346569412229279</v>
      </c>
      <c r="BD347" s="1">
        <f t="shared" ca="1" si="312"/>
        <v>1.1346569412229279</v>
      </c>
      <c r="BE347" s="1">
        <f t="shared" ca="1" si="312"/>
        <v>1.1346569412229279</v>
      </c>
      <c r="BF347" s="1">
        <f t="shared" ca="1" si="312"/>
        <v>1.1346569412229279</v>
      </c>
      <c r="BG347" s="1">
        <f t="shared" ca="1" si="312"/>
        <v>1.1346569412229279</v>
      </c>
      <c r="BH347" s="1">
        <f t="shared" ca="1" si="312"/>
        <v>1.1346569412229279</v>
      </c>
      <c r="BI347" s="1">
        <f t="shared" ca="1" si="312"/>
        <v>1.1346569412229279</v>
      </c>
      <c r="BJ347" s="1">
        <f t="shared" ca="1" si="312"/>
        <v>1.1346569412229279</v>
      </c>
      <c r="BK347" s="1">
        <f t="shared" ca="1" si="312"/>
        <v>1.1346569412229279</v>
      </c>
      <c r="BL347" s="1">
        <f t="shared" ca="1" si="312"/>
        <v>1.1346569412229279</v>
      </c>
      <c r="BM347" s="1">
        <f t="shared" ca="1" si="312"/>
        <v>1.1346569412229279</v>
      </c>
      <c r="BN347" s="1">
        <f t="shared" ca="1" si="312"/>
        <v>1.1346569412229279</v>
      </c>
      <c r="BO347" s="1">
        <f t="shared" ca="1" si="312"/>
        <v>1.1346569412229279</v>
      </c>
      <c r="BP347" s="1">
        <f t="shared" ca="1" si="312"/>
        <v>1.1346569412229279</v>
      </c>
      <c r="BQ347" s="1">
        <f t="shared" ca="1" si="312"/>
        <v>1.1346569412229279</v>
      </c>
      <c r="BR347" s="1">
        <f t="shared" ca="1" si="312"/>
        <v>1.1346569412229279</v>
      </c>
      <c r="BS347" s="1">
        <f t="shared" ca="1" si="312"/>
        <v>1.1346569412229279</v>
      </c>
      <c r="BT347" s="1">
        <f t="shared" ca="1" si="312"/>
        <v>1.1346569412229279</v>
      </c>
      <c r="BU347" s="1">
        <f t="shared" ca="1" si="312"/>
        <v>1.1346569412229279</v>
      </c>
      <c r="BV347" s="1">
        <f t="shared" ca="1" si="312"/>
        <v>1.1346569412229279</v>
      </c>
      <c r="BW347" s="1">
        <f t="shared" ca="1" si="312"/>
        <v>1.1346569412229279</v>
      </c>
      <c r="BX347" s="1">
        <f t="shared" ca="1" si="312"/>
        <v>1.1346569412229279</v>
      </c>
      <c r="BY347" s="1">
        <f t="shared" ca="1" si="312"/>
        <v>1.1346569412229279</v>
      </c>
      <c r="BZ347">
        <v>2030</v>
      </c>
    </row>
    <row r="348" spans="47:78" x14ac:dyDescent="0.45">
      <c r="AU348" t="str">
        <f t="shared" ca="1" si="309"/>
        <v>\I: IIS_SPC_ELC</v>
      </c>
      <c r="AV348" s="1">
        <f t="shared" ref="AV348:BY348" ca="1" si="313">OFFSET($F70,0,MATCH($BZ348,$G$1:$J$1,0))</f>
        <v>1.1346569412229279</v>
      </c>
      <c r="AW348" s="1">
        <f t="shared" ca="1" si="313"/>
        <v>1.1346569412229279</v>
      </c>
      <c r="AX348" s="1">
        <f t="shared" ca="1" si="313"/>
        <v>1.1346569412229279</v>
      </c>
      <c r="AY348" s="1">
        <f t="shared" ca="1" si="313"/>
        <v>1.1346569412229279</v>
      </c>
      <c r="AZ348" s="1">
        <f t="shared" ca="1" si="313"/>
        <v>1.1346569412229279</v>
      </c>
      <c r="BA348" s="1">
        <f t="shared" ca="1" si="313"/>
        <v>1.1346569412229279</v>
      </c>
      <c r="BB348" s="1">
        <f t="shared" ca="1" si="313"/>
        <v>1.1346569412229279</v>
      </c>
      <c r="BC348" s="1">
        <f t="shared" ca="1" si="313"/>
        <v>1.1346569412229279</v>
      </c>
      <c r="BD348" s="1">
        <f t="shared" ca="1" si="313"/>
        <v>1.1346569412229279</v>
      </c>
      <c r="BE348" s="1">
        <f t="shared" ca="1" si="313"/>
        <v>1.1346569412229279</v>
      </c>
      <c r="BF348" s="1">
        <f t="shared" ca="1" si="313"/>
        <v>1.1346569412229279</v>
      </c>
      <c r="BG348" s="1">
        <f t="shared" ca="1" si="313"/>
        <v>1.1346569412229279</v>
      </c>
      <c r="BH348" s="1">
        <f t="shared" ca="1" si="313"/>
        <v>1.1346569412229279</v>
      </c>
      <c r="BI348" s="1">
        <f t="shared" ca="1" si="313"/>
        <v>1.1346569412229279</v>
      </c>
      <c r="BJ348" s="1">
        <f t="shared" ca="1" si="313"/>
        <v>1.1346569412229279</v>
      </c>
      <c r="BK348" s="1">
        <f t="shared" ca="1" si="313"/>
        <v>1.1346569412229279</v>
      </c>
      <c r="BL348" s="1">
        <f t="shared" ca="1" si="313"/>
        <v>1.1346569412229279</v>
      </c>
      <c r="BM348" s="1">
        <f t="shared" ca="1" si="313"/>
        <v>1.1346569412229279</v>
      </c>
      <c r="BN348" s="1">
        <f t="shared" ca="1" si="313"/>
        <v>1.1346569412229279</v>
      </c>
      <c r="BO348" s="1">
        <f t="shared" ca="1" si="313"/>
        <v>1.1346569412229279</v>
      </c>
      <c r="BP348" s="1">
        <f t="shared" ca="1" si="313"/>
        <v>1.1346569412229279</v>
      </c>
      <c r="BQ348" s="1">
        <f t="shared" ca="1" si="313"/>
        <v>1.1346569412229279</v>
      </c>
      <c r="BR348" s="1">
        <f t="shared" ca="1" si="313"/>
        <v>1.1346569412229279</v>
      </c>
      <c r="BS348" s="1">
        <f t="shared" ca="1" si="313"/>
        <v>1.1346569412229279</v>
      </c>
      <c r="BT348" s="1">
        <f t="shared" ca="1" si="313"/>
        <v>1.1346569412229279</v>
      </c>
      <c r="BU348" s="1">
        <f t="shared" ca="1" si="313"/>
        <v>1.1346569412229279</v>
      </c>
      <c r="BV348" s="1">
        <f t="shared" ca="1" si="313"/>
        <v>1.1346569412229279</v>
      </c>
      <c r="BW348" s="1">
        <f t="shared" ca="1" si="313"/>
        <v>1.1346569412229279</v>
      </c>
      <c r="BX348" s="1">
        <f t="shared" ca="1" si="313"/>
        <v>1.1346569412229279</v>
      </c>
      <c r="BY348" s="1">
        <f t="shared" ca="1" si="313"/>
        <v>1.1346569412229279</v>
      </c>
      <c r="BZ348">
        <v>2030</v>
      </c>
    </row>
    <row r="349" spans="47:78" x14ac:dyDescent="0.45">
      <c r="AU349" t="str">
        <f t="shared" ca="1" si="309"/>
        <v>\I: IIS_LIG_ELC</v>
      </c>
      <c r="AV349" s="1">
        <f t="shared" ref="AV349:BY349" ca="1" si="314">OFFSET($F71,0,MATCH($BZ349,$G$1:$J$1,0))</f>
        <v>1.1346569412229279</v>
      </c>
      <c r="AW349" s="1">
        <f t="shared" ca="1" si="314"/>
        <v>1.1346569412229279</v>
      </c>
      <c r="AX349" s="1">
        <f t="shared" ca="1" si="314"/>
        <v>1.1346569412229279</v>
      </c>
      <c r="AY349" s="1">
        <f t="shared" ca="1" si="314"/>
        <v>1.1346569412229279</v>
      </c>
      <c r="AZ349" s="1">
        <f t="shared" ca="1" si="314"/>
        <v>1.1346569412229279</v>
      </c>
      <c r="BA349" s="1">
        <f t="shared" ca="1" si="314"/>
        <v>1.1346569412229279</v>
      </c>
      <c r="BB349" s="1">
        <f t="shared" ca="1" si="314"/>
        <v>1.1346569412229279</v>
      </c>
      <c r="BC349" s="1">
        <f t="shared" ca="1" si="314"/>
        <v>1.1346569412229279</v>
      </c>
      <c r="BD349" s="1">
        <f t="shared" ca="1" si="314"/>
        <v>1.1346569412229279</v>
      </c>
      <c r="BE349" s="1">
        <f t="shared" ca="1" si="314"/>
        <v>1.1346569412229279</v>
      </c>
      <c r="BF349" s="1">
        <f t="shared" ca="1" si="314"/>
        <v>1.1346569412229279</v>
      </c>
      <c r="BG349" s="1">
        <f t="shared" ca="1" si="314"/>
        <v>1.1346569412229279</v>
      </c>
      <c r="BH349" s="1">
        <f t="shared" ca="1" si="314"/>
        <v>1.1346569412229279</v>
      </c>
      <c r="BI349" s="1">
        <f t="shared" ca="1" si="314"/>
        <v>1.1346569412229279</v>
      </c>
      <c r="BJ349" s="1">
        <f t="shared" ca="1" si="314"/>
        <v>1.1346569412229279</v>
      </c>
      <c r="BK349" s="1">
        <f t="shared" ca="1" si="314"/>
        <v>1.1346569412229279</v>
      </c>
      <c r="BL349" s="1">
        <f t="shared" ca="1" si="314"/>
        <v>1.1346569412229279</v>
      </c>
      <c r="BM349" s="1">
        <f t="shared" ca="1" si="314"/>
        <v>1.1346569412229279</v>
      </c>
      <c r="BN349" s="1">
        <f t="shared" ca="1" si="314"/>
        <v>1.1346569412229279</v>
      </c>
      <c r="BO349" s="1">
        <f t="shared" ca="1" si="314"/>
        <v>1.1346569412229279</v>
      </c>
      <c r="BP349" s="1">
        <f t="shared" ca="1" si="314"/>
        <v>1.1346569412229279</v>
      </c>
      <c r="BQ349" s="1">
        <f t="shared" ca="1" si="314"/>
        <v>1.1346569412229279</v>
      </c>
      <c r="BR349" s="1">
        <f t="shared" ca="1" si="314"/>
        <v>1.1346569412229279</v>
      </c>
      <c r="BS349" s="1">
        <f t="shared" ca="1" si="314"/>
        <v>1.1346569412229279</v>
      </c>
      <c r="BT349" s="1">
        <f t="shared" ca="1" si="314"/>
        <v>1.1346569412229279</v>
      </c>
      <c r="BU349" s="1">
        <f t="shared" ca="1" si="314"/>
        <v>1.1346569412229279</v>
      </c>
      <c r="BV349" s="1">
        <f t="shared" ca="1" si="314"/>
        <v>1.1346569412229279</v>
      </c>
      <c r="BW349" s="1">
        <f t="shared" ca="1" si="314"/>
        <v>1.1346569412229279</v>
      </c>
      <c r="BX349" s="1">
        <f t="shared" ca="1" si="314"/>
        <v>1.1346569412229279</v>
      </c>
      <c r="BY349" s="1">
        <f t="shared" ca="1" si="314"/>
        <v>1.1346569412229279</v>
      </c>
      <c r="BZ349">
        <v>2030</v>
      </c>
    </row>
    <row r="350" spans="47:78" x14ac:dyDescent="0.45">
      <c r="AU350" t="str">
        <f t="shared" ca="1" si="309"/>
        <v>\I: IIS_OTH_ELC</v>
      </c>
      <c r="AV350" s="1">
        <f t="shared" ref="AV350:BY350" ca="1" si="315">OFFSET($F72,0,MATCH($BZ350,$G$1:$J$1,0))</f>
        <v>1.1346569412229279</v>
      </c>
      <c r="AW350" s="1">
        <f t="shared" ca="1" si="315"/>
        <v>1.1346569412229279</v>
      </c>
      <c r="AX350" s="1">
        <f t="shared" ca="1" si="315"/>
        <v>1.1346569412229279</v>
      </c>
      <c r="AY350" s="1">
        <f t="shared" ca="1" si="315"/>
        <v>1.1346569412229279</v>
      </c>
      <c r="AZ350" s="1">
        <f t="shared" ca="1" si="315"/>
        <v>1.1346569412229279</v>
      </c>
      <c r="BA350" s="1">
        <f t="shared" ca="1" si="315"/>
        <v>1.1346569412229279</v>
      </c>
      <c r="BB350" s="1">
        <f t="shared" ca="1" si="315"/>
        <v>1.1346569412229279</v>
      </c>
      <c r="BC350" s="1">
        <f t="shared" ca="1" si="315"/>
        <v>1.1346569412229279</v>
      </c>
      <c r="BD350" s="1">
        <f t="shared" ca="1" si="315"/>
        <v>1.1346569412229279</v>
      </c>
      <c r="BE350" s="1">
        <f t="shared" ca="1" si="315"/>
        <v>1.1346569412229279</v>
      </c>
      <c r="BF350" s="1">
        <f t="shared" ca="1" si="315"/>
        <v>1.1346569412229279</v>
      </c>
      <c r="BG350" s="1">
        <f t="shared" ca="1" si="315"/>
        <v>1.1346569412229279</v>
      </c>
      <c r="BH350" s="1">
        <f t="shared" ca="1" si="315"/>
        <v>1.1346569412229279</v>
      </c>
      <c r="BI350" s="1">
        <f t="shared" ca="1" si="315"/>
        <v>1.1346569412229279</v>
      </c>
      <c r="BJ350" s="1">
        <f t="shared" ca="1" si="315"/>
        <v>1.1346569412229279</v>
      </c>
      <c r="BK350" s="1">
        <f t="shared" ca="1" si="315"/>
        <v>1.1346569412229279</v>
      </c>
      <c r="BL350" s="1">
        <f t="shared" ca="1" si="315"/>
        <v>1.1346569412229279</v>
      </c>
      <c r="BM350" s="1">
        <f t="shared" ca="1" si="315"/>
        <v>1.1346569412229279</v>
      </c>
      <c r="BN350" s="1">
        <f t="shared" ca="1" si="315"/>
        <v>1.1346569412229279</v>
      </c>
      <c r="BO350" s="1">
        <f t="shared" ca="1" si="315"/>
        <v>1.1346569412229279</v>
      </c>
      <c r="BP350" s="1">
        <f t="shared" ca="1" si="315"/>
        <v>1.1346569412229279</v>
      </c>
      <c r="BQ350" s="1">
        <f t="shared" ca="1" si="315"/>
        <v>1.1346569412229279</v>
      </c>
      <c r="BR350" s="1">
        <f t="shared" ca="1" si="315"/>
        <v>1.1346569412229279</v>
      </c>
      <c r="BS350" s="1">
        <f t="shared" ca="1" si="315"/>
        <v>1.1346569412229279</v>
      </c>
      <c r="BT350" s="1">
        <f t="shared" ca="1" si="315"/>
        <v>1.1346569412229279</v>
      </c>
      <c r="BU350" s="1">
        <f t="shared" ca="1" si="315"/>
        <v>1.1346569412229279</v>
      </c>
      <c r="BV350" s="1">
        <f t="shared" ca="1" si="315"/>
        <v>1.1346569412229279</v>
      </c>
      <c r="BW350" s="1">
        <f t="shared" ca="1" si="315"/>
        <v>1.1346569412229279</v>
      </c>
      <c r="BX350" s="1">
        <f t="shared" ca="1" si="315"/>
        <v>1.1346569412229279</v>
      </c>
      <c r="BY350" s="1">
        <f t="shared" ca="1" si="315"/>
        <v>1.1346569412229279</v>
      </c>
      <c r="BZ350">
        <v>2030</v>
      </c>
    </row>
    <row r="351" spans="47:78" x14ac:dyDescent="0.45">
      <c r="AU351" t="str">
        <f t="shared" ca="1" si="309"/>
        <v>\I:</v>
      </c>
      <c r="AV351" s="1" t="str">
        <f t="shared" ref="AV351:BY351" ca="1" si="316">OFFSET($F73,0,MATCH($BZ351,$G$1:$J$1,0))</f>
        <v/>
      </c>
      <c r="AW351" s="1" t="str">
        <f t="shared" ca="1" si="316"/>
        <v/>
      </c>
      <c r="AX351" s="1" t="str">
        <f t="shared" ca="1" si="316"/>
        <v/>
      </c>
      <c r="AY351" s="1" t="str">
        <f t="shared" ca="1" si="316"/>
        <v/>
      </c>
      <c r="AZ351" s="1" t="str">
        <f t="shared" ca="1" si="316"/>
        <v/>
      </c>
      <c r="BA351" s="1" t="str">
        <f t="shared" ca="1" si="316"/>
        <v/>
      </c>
      <c r="BB351" s="1" t="str">
        <f t="shared" ca="1" si="316"/>
        <v/>
      </c>
      <c r="BC351" s="1" t="str">
        <f t="shared" ca="1" si="316"/>
        <v/>
      </c>
      <c r="BD351" s="1" t="str">
        <f t="shared" ca="1" si="316"/>
        <v/>
      </c>
      <c r="BE351" s="1" t="str">
        <f t="shared" ca="1" si="316"/>
        <v/>
      </c>
      <c r="BF351" s="1" t="str">
        <f t="shared" ca="1" si="316"/>
        <v/>
      </c>
      <c r="BG351" s="1" t="str">
        <f t="shared" ca="1" si="316"/>
        <v/>
      </c>
      <c r="BH351" s="1" t="str">
        <f t="shared" ca="1" si="316"/>
        <v/>
      </c>
      <c r="BI351" s="1" t="str">
        <f t="shared" ca="1" si="316"/>
        <v/>
      </c>
      <c r="BJ351" s="1" t="str">
        <f t="shared" ca="1" si="316"/>
        <v/>
      </c>
      <c r="BK351" s="1" t="str">
        <f t="shared" ca="1" si="316"/>
        <v/>
      </c>
      <c r="BL351" s="1" t="str">
        <f t="shared" ca="1" si="316"/>
        <v/>
      </c>
      <c r="BM351" s="1" t="str">
        <f t="shared" ca="1" si="316"/>
        <v/>
      </c>
      <c r="BN351" s="1" t="str">
        <f t="shared" ca="1" si="316"/>
        <v/>
      </c>
      <c r="BO351" s="1" t="str">
        <f t="shared" ca="1" si="316"/>
        <v/>
      </c>
      <c r="BP351" s="1" t="str">
        <f t="shared" ca="1" si="316"/>
        <v/>
      </c>
      <c r="BQ351" s="1" t="str">
        <f t="shared" ca="1" si="316"/>
        <v/>
      </c>
      <c r="BR351" s="1" t="str">
        <f t="shared" ca="1" si="316"/>
        <v/>
      </c>
      <c r="BS351" s="1" t="str">
        <f t="shared" ca="1" si="316"/>
        <v/>
      </c>
      <c r="BT351" s="1" t="str">
        <f t="shared" ca="1" si="316"/>
        <v/>
      </c>
      <c r="BU351" s="1" t="str">
        <f t="shared" ca="1" si="316"/>
        <v/>
      </c>
      <c r="BV351" s="1" t="str">
        <f t="shared" ca="1" si="316"/>
        <v/>
      </c>
      <c r="BW351" s="1" t="str">
        <f t="shared" ca="1" si="316"/>
        <v/>
      </c>
      <c r="BX351" s="1" t="str">
        <f t="shared" ca="1" si="316"/>
        <v/>
      </c>
      <c r="BY351" s="1" t="str">
        <f t="shared" ca="1" si="316"/>
        <v/>
      </c>
      <c r="BZ351">
        <v>2030</v>
      </c>
    </row>
    <row r="352" spans="47:78" x14ac:dyDescent="0.45">
      <c r="AU352" t="str">
        <f t="shared" ca="1" si="309"/>
        <v>INF_PRH_ELC</v>
      </c>
      <c r="AV352" s="1">
        <f t="shared" ref="AV352:BY352" ca="1" si="317">OFFSET($F74,0,MATCH($BZ352,$G$1:$J$1,0))</f>
        <v>1.6959043271990164</v>
      </c>
      <c r="AW352" s="1">
        <f t="shared" ca="1" si="317"/>
        <v>1.6959043271990164</v>
      </c>
      <c r="AX352" s="1">
        <f t="shared" ca="1" si="317"/>
        <v>1.6959043271990164</v>
      </c>
      <c r="AY352" s="1">
        <f t="shared" ca="1" si="317"/>
        <v>1.6959043271990164</v>
      </c>
      <c r="AZ352" s="1">
        <f t="shared" ca="1" si="317"/>
        <v>1.6959043271990164</v>
      </c>
      <c r="BA352" s="1">
        <f t="shared" ca="1" si="317"/>
        <v>1.6959043271990164</v>
      </c>
      <c r="BB352" s="1">
        <f t="shared" ca="1" si="317"/>
        <v>1.6959043271990164</v>
      </c>
      <c r="BC352" s="1">
        <f t="shared" ca="1" si="317"/>
        <v>1.6959043271990164</v>
      </c>
      <c r="BD352" s="1">
        <f t="shared" ca="1" si="317"/>
        <v>1.6959043271990164</v>
      </c>
      <c r="BE352" s="1">
        <f t="shared" ca="1" si="317"/>
        <v>1.6959043271990164</v>
      </c>
      <c r="BF352" s="1">
        <f t="shared" ca="1" si="317"/>
        <v>1.6959043271990164</v>
      </c>
      <c r="BG352" s="1">
        <f t="shared" ca="1" si="317"/>
        <v>1.6959043271990164</v>
      </c>
      <c r="BH352" s="1">
        <f t="shared" ca="1" si="317"/>
        <v>1.6959043271990164</v>
      </c>
      <c r="BI352" s="1">
        <f t="shared" ca="1" si="317"/>
        <v>1.6959043271990164</v>
      </c>
      <c r="BJ352" s="1">
        <f t="shared" ca="1" si="317"/>
        <v>1.6959043271990164</v>
      </c>
      <c r="BK352" s="1">
        <f t="shared" ca="1" si="317"/>
        <v>1.6959043271990164</v>
      </c>
      <c r="BL352" s="1">
        <f t="shared" ca="1" si="317"/>
        <v>1.6959043271990164</v>
      </c>
      <c r="BM352" s="1">
        <f t="shared" ca="1" si="317"/>
        <v>1.6959043271990164</v>
      </c>
      <c r="BN352" s="1">
        <f t="shared" ca="1" si="317"/>
        <v>1.6959043271990164</v>
      </c>
      <c r="BO352" s="1">
        <f t="shared" ca="1" si="317"/>
        <v>1.6959043271990164</v>
      </c>
      <c r="BP352" s="1">
        <f t="shared" ca="1" si="317"/>
        <v>1.6959043271990164</v>
      </c>
      <c r="BQ352" s="1">
        <f t="shared" ca="1" si="317"/>
        <v>1.6959043271990164</v>
      </c>
      <c r="BR352" s="1">
        <f t="shared" ca="1" si="317"/>
        <v>1.6959043271990164</v>
      </c>
      <c r="BS352" s="1">
        <f t="shared" ca="1" si="317"/>
        <v>1.6959043271990164</v>
      </c>
      <c r="BT352" s="1">
        <f t="shared" ca="1" si="317"/>
        <v>1.6959043271990164</v>
      </c>
      <c r="BU352" s="1">
        <f t="shared" ca="1" si="317"/>
        <v>1.6959043271990164</v>
      </c>
      <c r="BV352" s="1">
        <f t="shared" ca="1" si="317"/>
        <v>1.6959043271990164</v>
      </c>
      <c r="BW352" s="1">
        <f t="shared" ca="1" si="317"/>
        <v>1.6959043271990164</v>
      </c>
      <c r="BX352" s="1">
        <f t="shared" ca="1" si="317"/>
        <v>1.6959043271990164</v>
      </c>
      <c r="BY352" s="1">
        <f t="shared" ca="1" si="317"/>
        <v>1.6959043271990164</v>
      </c>
      <c r="BZ352">
        <v>2030</v>
      </c>
    </row>
    <row r="353" spans="47:78" x14ac:dyDescent="0.45">
      <c r="AU353" t="str">
        <f t="shared" ca="1" si="309"/>
        <v>INF_PRC_ELC</v>
      </c>
      <c r="AV353" s="1">
        <f t="shared" ref="AV353:BY353" ca="1" si="318">OFFSET($F75,0,MATCH($BZ353,$G$1:$J$1,0))</f>
        <v>1.1173506778255995</v>
      </c>
      <c r="AW353" s="1">
        <f t="shared" ca="1" si="318"/>
        <v>1.1173506778255995</v>
      </c>
      <c r="AX353" s="1">
        <f t="shared" ca="1" si="318"/>
        <v>1.1173506778255995</v>
      </c>
      <c r="AY353" s="1">
        <f t="shared" ca="1" si="318"/>
        <v>1.1173506778255995</v>
      </c>
      <c r="AZ353" s="1">
        <f t="shared" ca="1" si="318"/>
        <v>1.1173506778255995</v>
      </c>
      <c r="BA353" s="1">
        <f t="shared" ca="1" si="318"/>
        <v>1.1173506778255995</v>
      </c>
      <c r="BB353" s="1">
        <f t="shared" ca="1" si="318"/>
        <v>1.1173506778255995</v>
      </c>
      <c r="BC353" s="1">
        <f t="shared" ca="1" si="318"/>
        <v>1.1173506778255995</v>
      </c>
      <c r="BD353" s="1">
        <f t="shared" ca="1" si="318"/>
        <v>1.1173506778255995</v>
      </c>
      <c r="BE353" s="1">
        <f t="shared" ca="1" si="318"/>
        <v>1.1173506778255995</v>
      </c>
      <c r="BF353" s="1">
        <f t="shared" ca="1" si="318"/>
        <v>1.1173506778255995</v>
      </c>
      <c r="BG353" s="1">
        <f t="shared" ca="1" si="318"/>
        <v>1.1173506778255995</v>
      </c>
      <c r="BH353" s="1">
        <f t="shared" ca="1" si="318"/>
        <v>1.1173506778255995</v>
      </c>
      <c r="BI353" s="1">
        <f t="shared" ca="1" si="318"/>
        <v>1.1173506778255995</v>
      </c>
      <c r="BJ353" s="1">
        <f t="shared" ca="1" si="318"/>
        <v>1.1173506778255995</v>
      </c>
      <c r="BK353" s="1">
        <f t="shared" ca="1" si="318"/>
        <v>1.1173506778255995</v>
      </c>
      <c r="BL353" s="1">
        <f t="shared" ca="1" si="318"/>
        <v>1.1173506778255995</v>
      </c>
      <c r="BM353" s="1">
        <f t="shared" ca="1" si="318"/>
        <v>1.1173506778255995</v>
      </c>
      <c r="BN353" s="1">
        <f t="shared" ca="1" si="318"/>
        <v>1.1173506778255995</v>
      </c>
      <c r="BO353" s="1">
        <f t="shared" ca="1" si="318"/>
        <v>1.1173506778255995</v>
      </c>
      <c r="BP353" s="1">
        <f t="shared" ca="1" si="318"/>
        <v>1.1173506778255995</v>
      </c>
      <c r="BQ353" s="1">
        <f t="shared" ca="1" si="318"/>
        <v>1.1173506778255995</v>
      </c>
      <c r="BR353" s="1">
        <f t="shared" ca="1" si="318"/>
        <v>1.1173506778255995</v>
      </c>
      <c r="BS353" s="1">
        <f t="shared" ca="1" si="318"/>
        <v>1.1173506778255995</v>
      </c>
      <c r="BT353" s="1">
        <f t="shared" ca="1" si="318"/>
        <v>1.1173506778255995</v>
      </c>
      <c r="BU353" s="1">
        <f t="shared" ca="1" si="318"/>
        <v>1.1173506778255995</v>
      </c>
      <c r="BV353" s="1">
        <f t="shared" ca="1" si="318"/>
        <v>1.1173506778255995</v>
      </c>
      <c r="BW353" s="1">
        <f t="shared" ca="1" si="318"/>
        <v>1.1173506778255995</v>
      </c>
      <c r="BX353" s="1">
        <f t="shared" ca="1" si="318"/>
        <v>1.1173506778255995</v>
      </c>
      <c r="BY353" s="1">
        <f t="shared" ca="1" si="318"/>
        <v>1.1173506778255995</v>
      </c>
      <c r="BZ353">
        <v>2030</v>
      </c>
    </row>
    <row r="354" spans="47:78" x14ac:dyDescent="0.45">
      <c r="AU354" t="str">
        <f t="shared" ca="1" si="309"/>
        <v>INF_MDR_ELC</v>
      </c>
      <c r="AV354" s="1">
        <f t="shared" ref="AV354:BY354" ca="1" si="319">OFFSET($F76,0,MATCH($BZ354,$G$1:$J$1,0))</f>
        <v>1.6959043271990164</v>
      </c>
      <c r="AW354" s="1">
        <f t="shared" ca="1" si="319"/>
        <v>1.6959043271990164</v>
      </c>
      <c r="AX354" s="1">
        <f t="shared" ca="1" si="319"/>
        <v>1.6959043271990164</v>
      </c>
      <c r="AY354" s="1">
        <f t="shared" ca="1" si="319"/>
        <v>1.6959043271990164</v>
      </c>
      <c r="AZ354" s="1">
        <f t="shared" ca="1" si="319"/>
        <v>1.6959043271990164</v>
      </c>
      <c r="BA354" s="1">
        <f t="shared" ca="1" si="319"/>
        <v>1.6959043271990164</v>
      </c>
      <c r="BB354" s="1">
        <f t="shared" ca="1" si="319"/>
        <v>1.6959043271990164</v>
      </c>
      <c r="BC354" s="1">
        <f t="shared" ca="1" si="319"/>
        <v>1.6959043271990164</v>
      </c>
      <c r="BD354" s="1">
        <f t="shared" ca="1" si="319"/>
        <v>1.6959043271990164</v>
      </c>
      <c r="BE354" s="1">
        <f t="shared" ca="1" si="319"/>
        <v>1.6959043271990164</v>
      </c>
      <c r="BF354" s="1">
        <f t="shared" ca="1" si="319"/>
        <v>1.6959043271990164</v>
      </c>
      <c r="BG354" s="1">
        <f t="shared" ca="1" si="319"/>
        <v>1.6959043271990164</v>
      </c>
      <c r="BH354" s="1">
        <f t="shared" ca="1" si="319"/>
        <v>1.6959043271990164</v>
      </c>
      <c r="BI354" s="1">
        <f t="shared" ca="1" si="319"/>
        <v>1.6959043271990164</v>
      </c>
      <c r="BJ354" s="1">
        <f t="shared" ca="1" si="319"/>
        <v>1.6959043271990164</v>
      </c>
      <c r="BK354" s="1">
        <f t="shared" ca="1" si="319"/>
        <v>1.6959043271990164</v>
      </c>
      <c r="BL354" s="1">
        <f t="shared" ca="1" si="319"/>
        <v>1.6959043271990164</v>
      </c>
      <c r="BM354" s="1">
        <f t="shared" ca="1" si="319"/>
        <v>1.6959043271990164</v>
      </c>
      <c r="BN354" s="1">
        <f t="shared" ca="1" si="319"/>
        <v>1.6959043271990164</v>
      </c>
      <c r="BO354" s="1">
        <f t="shared" ca="1" si="319"/>
        <v>1.6959043271990164</v>
      </c>
      <c r="BP354" s="1">
        <f t="shared" ca="1" si="319"/>
        <v>1.6959043271990164</v>
      </c>
      <c r="BQ354" s="1">
        <f t="shared" ca="1" si="319"/>
        <v>1.6959043271990164</v>
      </c>
      <c r="BR354" s="1">
        <f t="shared" ca="1" si="319"/>
        <v>1.6959043271990164</v>
      </c>
      <c r="BS354" s="1">
        <f t="shared" ca="1" si="319"/>
        <v>1.6959043271990164</v>
      </c>
      <c r="BT354" s="1">
        <f t="shared" ca="1" si="319"/>
        <v>1.6959043271990164</v>
      </c>
      <c r="BU354" s="1">
        <f t="shared" ca="1" si="319"/>
        <v>1.6959043271990164</v>
      </c>
      <c r="BV354" s="1">
        <f t="shared" ca="1" si="319"/>
        <v>1.6959043271990164</v>
      </c>
      <c r="BW354" s="1">
        <f t="shared" ca="1" si="319"/>
        <v>1.6959043271990164</v>
      </c>
      <c r="BX354" s="1">
        <f t="shared" ca="1" si="319"/>
        <v>1.6959043271990164</v>
      </c>
      <c r="BY354" s="1">
        <f t="shared" ca="1" si="319"/>
        <v>1.6959043271990164</v>
      </c>
      <c r="BZ354">
        <v>2030</v>
      </c>
    </row>
    <row r="355" spans="47:78" x14ac:dyDescent="0.45">
      <c r="AU355" t="str">
        <f t="shared" ca="1" si="309"/>
        <v>INF_ECP_ELC</v>
      </c>
      <c r="AV355" s="1">
        <f t="shared" ref="AV355:BY355" ca="1" si="320">OFFSET($F77,0,MATCH($BZ355,$G$1:$J$1,0))</f>
        <v>1.6959043271990164</v>
      </c>
      <c r="AW355" s="1">
        <f t="shared" ca="1" si="320"/>
        <v>1.6959043271990164</v>
      </c>
      <c r="AX355" s="1">
        <f t="shared" ca="1" si="320"/>
        <v>1.6959043271990164</v>
      </c>
      <c r="AY355" s="1">
        <f t="shared" ca="1" si="320"/>
        <v>1.6959043271990164</v>
      </c>
      <c r="AZ355" s="1">
        <f t="shared" ca="1" si="320"/>
        <v>1.6959043271990164</v>
      </c>
      <c r="BA355" s="1">
        <f t="shared" ca="1" si="320"/>
        <v>1.6959043271990164</v>
      </c>
      <c r="BB355" s="1">
        <f t="shared" ca="1" si="320"/>
        <v>1.6959043271990164</v>
      </c>
      <c r="BC355" s="1">
        <f t="shared" ca="1" si="320"/>
        <v>1.6959043271990164</v>
      </c>
      <c r="BD355" s="1">
        <f t="shared" ca="1" si="320"/>
        <v>1.6959043271990164</v>
      </c>
      <c r="BE355" s="1">
        <f t="shared" ca="1" si="320"/>
        <v>1.6959043271990164</v>
      </c>
      <c r="BF355" s="1">
        <f t="shared" ca="1" si="320"/>
        <v>1.6959043271990164</v>
      </c>
      <c r="BG355" s="1">
        <f t="shared" ca="1" si="320"/>
        <v>1.6959043271990164</v>
      </c>
      <c r="BH355" s="1">
        <f t="shared" ca="1" si="320"/>
        <v>1.6959043271990164</v>
      </c>
      <c r="BI355" s="1">
        <f t="shared" ca="1" si="320"/>
        <v>1.6959043271990164</v>
      </c>
      <c r="BJ355" s="1">
        <f t="shared" ca="1" si="320"/>
        <v>1.6959043271990164</v>
      </c>
      <c r="BK355" s="1">
        <f t="shared" ca="1" si="320"/>
        <v>1.6959043271990164</v>
      </c>
      <c r="BL355" s="1">
        <f t="shared" ca="1" si="320"/>
        <v>1.6959043271990164</v>
      </c>
      <c r="BM355" s="1">
        <f t="shared" ca="1" si="320"/>
        <v>1.6959043271990164</v>
      </c>
      <c r="BN355" s="1">
        <f t="shared" ca="1" si="320"/>
        <v>1.6959043271990164</v>
      </c>
      <c r="BO355" s="1">
        <f t="shared" ca="1" si="320"/>
        <v>1.6959043271990164</v>
      </c>
      <c r="BP355" s="1">
        <f t="shared" ca="1" si="320"/>
        <v>1.6959043271990164</v>
      </c>
      <c r="BQ355" s="1">
        <f t="shared" ca="1" si="320"/>
        <v>1.6959043271990164</v>
      </c>
      <c r="BR355" s="1">
        <f t="shared" ca="1" si="320"/>
        <v>1.6959043271990164</v>
      </c>
      <c r="BS355" s="1">
        <f t="shared" ca="1" si="320"/>
        <v>1.6959043271990164</v>
      </c>
      <c r="BT355" s="1">
        <f t="shared" ca="1" si="320"/>
        <v>1.6959043271990164</v>
      </c>
      <c r="BU355" s="1">
        <f t="shared" ca="1" si="320"/>
        <v>1.6959043271990164</v>
      </c>
      <c r="BV355" s="1">
        <f t="shared" ca="1" si="320"/>
        <v>1.6959043271990164</v>
      </c>
      <c r="BW355" s="1">
        <f t="shared" ca="1" si="320"/>
        <v>1.6959043271990164</v>
      </c>
      <c r="BX355" s="1">
        <f t="shared" ca="1" si="320"/>
        <v>1.6959043271990164</v>
      </c>
      <c r="BY355" s="1">
        <f t="shared" ca="1" si="320"/>
        <v>1.6959043271990164</v>
      </c>
      <c r="BZ355">
        <v>2030</v>
      </c>
    </row>
    <row r="356" spans="47:78" x14ac:dyDescent="0.45">
      <c r="AU356" t="str">
        <f t="shared" ca="1" si="309"/>
        <v>INF_OTP_ELC</v>
      </c>
      <c r="AV356" s="1">
        <f t="shared" ref="AV356:BY356" ca="1" si="321">OFFSET($F78,0,MATCH($BZ356,$G$1:$J$1,0))</f>
        <v>1.6959043271990164</v>
      </c>
      <c r="AW356" s="1">
        <f t="shared" ca="1" si="321"/>
        <v>1.6959043271990164</v>
      </c>
      <c r="AX356" s="1">
        <f t="shared" ca="1" si="321"/>
        <v>1.6959043271990164</v>
      </c>
      <c r="AY356" s="1">
        <f t="shared" ca="1" si="321"/>
        <v>1.6959043271990164</v>
      </c>
      <c r="AZ356" s="1">
        <f t="shared" ca="1" si="321"/>
        <v>1.6959043271990164</v>
      </c>
      <c r="BA356" s="1">
        <f t="shared" ca="1" si="321"/>
        <v>1.6959043271990164</v>
      </c>
      <c r="BB356" s="1">
        <f t="shared" ca="1" si="321"/>
        <v>1.6959043271990164</v>
      </c>
      <c r="BC356" s="1">
        <f t="shared" ca="1" si="321"/>
        <v>1.6959043271990164</v>
      </c>
      <c r="BD356" s="1">
        <f t="shared" ca="1" si="321"/>
        <v>1.6959043271990164</v>
      </c>
      <c r="BE356" s="1">
        <f t="shared" ca="1" si="321"/>
        <v>1.6959043271990164</v>
      </c>
      <c r="BF356" s="1">
        <f t="shared" ca="1" si="321"/>
        <v>1.6959043271990164</v>
      </c>
      <c r="BG356" s="1">
        <f t="shared" ca="1" si="321"/>
        <v>1.6959043271990164</v>
      </c>
      <c r="BH356" s="1">
        <f t="shared" ca="1" si="321"/>
        <v>1.6959043271990164</v>
      </c>
      <c r="BI356" s="1">
        <f t="shared" ca="1" si="321"/>
        <v>1.6959043271990164</v>
      </c>
      <c r="BJ356" s="1">
        <f t="shared" ca="1" si="321"/>
        <v>1.6959043271990164</v>
      </c>
      <c r="BK356" s="1">
        <f t="shared" ca="1" si="321"/>
        <v>1.6959043271990164</v>
      </c>
      <c r="BL356" s="1">
        <f t="shared" ca="1" si="321"/>
        <v>1.6959043271990164</v>
      </c>
      <c r="BM356" s="1">
        <f t="shared" ca="1" si="321"/>
        <v>1.6959043271990164</v>
      </c>
      <c r="BN356" s="1">
        <f t="shared" ca="1" si="321"/>
        <v>1.6959043271990164</v>
      </c>
      <c r="BO356" s="1">
        <f t="shared" ca="1" si="321"/>
        <v>1.6959043271990164</v>
      </c>
      <c r="BP356" s="1">
        <f t="shared" ca="1" si="321"/>
        <v>1.6959043271990164</v>
      </c>
      <c r="BQ356" s="1">
        <f t="shared" ca="1" si="321"/>
        <v>1.6959043271990164</v>
      </c>
      <c r="BR356" s="1">
        <f t="shared" ca="1" si="321"/>
        <v>1.6959043271990164</v>
      </c>
      <c r="BS356" s="1">
        <f t="shared" ca="1" si="321"/>
        <v>1.6959043271990164</v>
      </c>
      <c r="BT356" s="1">
        <f t="shared" ca="1" si="321"/>
        <v>1.6959043271990164</v>
      </c>
      <c r="BU356" s="1">
        <f t="shared" ca="1" si="321"/>
        <v>1.6959043271990164</v>
      </c>
      <c r="BV356" s="1">
        <f t="shared" ca="1" si="321"/>
        <v>1.6959043271990164</v>
      </c>
      <c r="BW356" s="1">
        <f t="shared" ca="1" si="321"/>
        <v>1.6959043271990164</v>
      </c>
      <c r="BX356" s="1">
        <f t="shared" ca="1" si="321"/>
        <v>1.6959043271990164</v>
      </c>
      <c r="BY356" s="1">
        <f t="shared" ca="1" si="321"/>
        <v>1.6959043271990164</v>
      </c>
      <c r="BZ356">
        <v>2030</v>
      </c>
    </row>
    <row r="357" spans="47:78" x14ac:dyDescent="0.45">
      <c r="AU357" t="str">
        <f t="shared" ca="1" si="309"/>
        <v>INF_SPC_ELC</v>
      </c>
      <c r="AV357" s="1">
        <f t="shared" ref="AV357:BY357" ca="1" si="322">OFFSET($F79,0,MATCH($BZ357,$G$1:$J$1,0))</f>
        <v>1.1173506778255995</v>
      </c>
      <c r="AW357" s="1">
        <f t="shared" ca="1" si="322"/>
        <v>1.1173506778255995</v>
      </c>
      <c r="AX357" s="1">
        <f t="shared" ca="1" si="322"/>
        <v>1.1173506778255995</v>
      </c>
      <c r="AY357" s="1">
        <f t="shared" ca="1" si="322"/>
        <v>1.1173506778255995</v>
      </c>
      <c r="AZ357" s="1">
        <f t="shared" ca="1" si="322"/>
        <v>1.1173506778255995</v>
      </c>
      <c r="BA357" s="1">
        <f t="shared" ca="1" si="322"/>
        <v>1.1173506778255995</v>
      </c>
      <c r="BB357" s="1">
        <f t="shared" ca="1" si="322"/>
        <v>1.1173506778255995</v>
      </c>
      <c r="BC357" s="1">
        <f t="shared" ca="1" si="322"/>
        <v>1.1173506778255995</v>
      </c>
      <c r="BD357" s="1">
        <f t="shared" ca="1" si="322"/>
        <v>1.1173506778255995</v>
      </c>
      <c r="BE357" s="1">
        <f t="shared" ca="1" si="322"/>
        <v>1.1173506778255995</v>
      </c>
      <c r="BF357" s="1">
        <f t="shared" ca="1" si="322"/>
        <v>1.1173506778255995</v>
      </c>
      <c r="BG357" s="1">
        <f t="shared" ca="1" si="322"/>
        <v>1.1173506778255995</v>
      </c>
      <c r="BH357" s="1">
        <f t="shared" ca="1" si="322"/>
        <v>1.1173506778255995</v>
      </c>
      <c r="BI357" s="1">
        <f t="shared" ca="1" si="322"/>
        <v>1.1173506778255995</v>
      </c>
      <c r="BJ357" s="1">
        <f t="shared" ca="1" si="322"/>
        <v>1.1173506778255995</v>
      </c>
      <c r="BK357" s="1">
        <f t="shared" ca="1" si="322"/>
        <v>1.1173506778255995</v>
      </c>
      <c r="BL357" s="1">
        <f t="shared" ca="1" si="322"/>
        <v>1.1173506778255995</v>
      </c>
      <c r="BM357" s="1">
        <f t="shared" ca="1" si="322"/>
        <v>1.1173506778255995</v>
      </c>
      <c r="BN357" s="1">
        <f t="shared" ca="1" si="322"/>
        <v>1.1173506778255995</v>
      </c>
      <c r="BO357" s="1">
        <f t="shared" ca="1" si="322"/>
        <v>1.1173506778255995</v>
      </c>
      <c r="BP357" s="1">
        <f t="shared" ca="1" si="322"/>
        <v>1.1173506778255995</v>
      </c>
      <c r="BQ357" s="1">
        <f t="shared" ca="1" si="322"/>
        <v>1.1173506778255995</v>
      </c>
      <c r="BR357" s="1">
        <f t="shared" ca="1" si="322"/>
        <v>1.1173506778255995</v>
      </c>
      <c r="BS357" s="1">
        <f t="shared" ca="1" si="322"/>
        <v>1.1173506778255995</v>
      </c>
      <c r="BT357" s="1">
        <f t="shared" ca="1" si="322"/>
        <v>1.1173506778255995</v>
      </c>
      <c r="BU357" s="1">
        <f t="shared" ca="1" si="322"/>
        <v>1.1173506778255995</v>
      </c>
      <c r="BV357" s="1">
        <f t="shared" ca="1" si="322"/>
        <v>1.1173506778255995</v>
      </c>
      <c r="BW357" s="1">
        <f t="shared" ca="1" si="322"/>
        <v>1.1173506778255995</v>
      </c>
      <c r="BX357" s="1">
        <f t="shared" ca="1" si="322"/>
        <v>1.1173506778255995</v>
      </c>
      <c r="BY357" s="1">
        <f t="shared" ca="1" si="322"/>
        <v>1.1173506778255995</v>
      </c>
      <c r="BZ357">
        <v>2030</v>
      </c>
    </row>
    <row r="358" spans="47:78" x14ac:dyDescent="0.45">
      <c r="AU358" t="str">
        <f t="shared" ca="1" si="309"/>
        <v>INF_LIG_ELC</v>
      </c>
      <c r="AV358" s="1">
        <f t="shared" ref="AV358:BY358" ca="1" si="323">OFFSET($F80,0,MATCH($BZ358,$G$1:$J$1,0))</f>
        <v>1.1173506778255995</v>
      </c>
      <c r="AW358" s="1">
        <f t="shared" ca="1" si="323"/>
        <v>1.1173506778255995</v>
      </c>
      <c r="AX358" s="1">
        <f t="shared" ca="1" si="323"/>
        <v>1.1173506778255995</v>
      </c>
      <c r="AY358" s="1">
        <f t="shared" ca="1" si="323"/>
        <v>1.1173506778255995</v>
      </c>
      <c r="AZ358" s="1">
        <f t="shared" ca="1" si="323"/>
        <v>1.1173506778255995</v>
      </c>
      <c r="BA358" s="1">
        <f t="shared" ca="1" si="323"/>
        <v>1.1173506778255995</v>
      </c>
      <c r="BB358" s="1">
        <f t="shared" ca="1" si="323"/>
        <v>1.1173506778255995</v>
      </c>
      <c r="BC358" s="1">
        <f t="shared" ca="1" si="323"/>
        <v>1.1173506778255995</v>
      </c>
      <c r="BD358" s="1">
        <f t="shared" ca="1" si="323"/>
        <v>1.1173506778255995</v>
      </c>
      <c r="BE358" s="1">
        <f t="shared" ca="1" si="323"/>
        <v>1.1173506778255995</v>
      </c>
      <c r="BF358" s="1">
        <f t="shared" ca="1" si="323"/>
        <v>1.1173506778255995</v>
      </c>
      <c r="BG358" s="1">
        <f t="shared" ca="1" si="323"/>
        <v>1.1173506778255995</v>
      </c>
      <c r="BH358" s="1">
        <f t="shared" ca="1" si="323"/>
        <v>1.1173506778255995</v>
      </c>
      <c r="BI358" s="1">
        <f t="shared" ca="1" si="323"/>
        <v>1.1173506778255995</v>
      </c>
      <c r="BJ358" s="1">
        <f t="shared" ca="1" si="323"/>
        <v>1.1173506778255995</v>
      </c>
      <c r="BK358" s="1">
        <f t="shared" ca="1" si="323"/>
        <v>1.1173506778255995</v>
      </c>
      <c r="BL358" s="1">
        <f t="shared" ca="1" si="323"/>
        <v>1.1173506778255995</v>
      </c>
      <c r="BM358" s="1">
        <f t="shared" ca="1" si="323"/>
        <v>1.1173506778255995</v>
      </c>
      <c r="BN358" s="1">
        <f t="shared" ca="1" si="323"/>
        <v>1.1173506778255995</v>
      </c>
      <c r="BO358" s="1">
        <f t="shared" ca="1" si="323"/>
        <v>1.1173506778255995</v>
      </c>
      <c r="BP358" s="1">
        <f t="shared" ca="1" si="323"/>
        <v>1.1173506778255995</v>
      </c>
      <c r="BQ358" s="1">
        <f t="shared" ca="1" si="323"/>
        <v>1.1173506778255995</v>
      </c>
      <c r="BR358" s="1">
        <f t="shared" ca="1" si="323"/>
        <v>1.1173506778255995</v>
      </c>
      <c r="BS358" s="1">
        <f t="shared" ca="1" si="323"/>
        <v>1.1173506778255995</v>
      </c>
      <c r="BT358" s="1">
        <f t="shared" ca="1" si="323"/>
        <v>1.1173506778255995</v>
      </c>
      <c r="BU358" s="1">
        <f t="shared" ca="1" si="323"/>
        <v>1.1173506778255995</v>
      </c>
      <c r="BV358" s="1">
        <f t="shared" ca="1" si="323"/>
        <v>1.1173506778255995</v>
      </c>
      <c r="BW358" s="1">
        <f t="shared" ca="1" si="323"/>
        <v>1.1173506778255995</v>
      </c>
      <c r="BX358" s="1">
        <f t="shared" ca="1" si="323"/>
        <v>1.1173506778255995</v>
      </c>
      <c r="BY358" s="1">
        <f t="shared" ca="1" si="323"/>
        <v>1.1173506778255995</v>
      </c>
      <c r="BZ358">
        <v>2030</v>
      </c>
    </row>
    <row r="359" spans="47:78" x14ac:dyDescent="0.45">
      <c r="AU359" t="str">
        <f t="shared" ca="1" si="309"/>
        <v>INF_OTH_ELC</v>
      </c>
      <c r="AV359" s="1">
        <f t="shared" ref="AV359:BY359" ca="1" si="324">OFFSET($F81,0,MATCH($BZ359,$G$1:$J$1,0))</f>
        <v>1.1173506778255995</v>
      </c>
      <c r="AW359" s="1">
        <f t="shared" ca="1" si="324"/>
        <v>1.1173506778255995</v>
      </c>
      <c r="AX359" s="1">
        <f t="shared" ca="1" si="324"/>
        <v>1.1173506778255995</v>
      </c>
      <c r="AY359" s="1">
        <f t="shared" ca="1" si="324"/>
        <v>1.1173506778255995</v>
      </c>
      <c r="AZ359" s="1">
        <f t="shared" ca="1" si="324"/>
        <v>1.1173506778255995</v>
      </c>
      <c r="BA359" s="1">
        <f t="shared" ca="1" si="324"/>
        <v>1.1173506778255995</v>
      </c>
      <c r="BB359" s="1">
        <f t="shared" ca="1" si="324"/>
        <v>1.1173506778255995</v>
      </c>
      <c r="BC359" s="1">
        <f t="shared" ca="1" si="324"/>
        <v>1.1173506778255995</v>
      </c>
      <c r="BD359" s="1">
        <f t="shared" ca="1" si="324"/>
        <v>1.1173506778255995</v>
      </c>
      <c r="BE359" s="1">
        <f t="shared" ca="1" si="324"/>
        <v>1.1173506778255995</v>
      </c>
      <c r="BF359" s="1">
        <f t="shared" ca="1" si="324"/>
        <v>1.1173506778255995</v>
      </c>
      <c r="BG359" s="1">
        <f t="shared" ca="1" si="324"/>
        <v>1.1173506778255995</v>
      </c>
      <c r="BH359" s="1">
        <f t="shared" ca="1" si="324"/>
        <v>1.1173506778255995</v>
      </c>
      <c r="BI359" s="1">
        <f t="shared" ca="1" si="324"/>
        <v>1.1173506778255995</v>
      </c>
      <c r="BJ359" s="1">
        <f t="shared" ca="1" si="324"/>
        <v>1.1173506778255995</v>
      </c>
      <c r="BK359" s="1">
        <f t="shared" ca="1" si="324"/>
        <v>1.1173506778255995</v>
      </c>
      <c r="BL359" s="1">
        <f t="shared" ca="1" si="324"/>
        <v>1.1173506778255995</v>
      </c>
      <c r="BM359" s="1">
        <f t="shared" ca="1" si="324"/>
        <v>1.1173506778255995</v>
      </c>
      <c r="BN359" s="1">
        <f t="shared" ca="1" si="324"/>
        <v>1.1173506778255995</v>
      </c>
      <c r="BO359" s="1">
        <f t="shared" ca="1" si="324"/>
        <v>1.1173506778255995</v>
      </c>
      <c r="BP359" s="1">
        <f t="shared" ca="1" si="324"/>
        <v>1.1173506778255995</v>
      </c>
      <c r="BQ359" s="1">
        <f t="shared" ca="1" si="324"/>
        <v>1.1173506778255995</v>
      </c>
      <c r="BR359" s="1">
        <f t="shared" ca="1" si="324"/>
        <v>1.1173506778255995</v>
      </c>
      <c r="BS359" s="1">
        <f t="shared" ca="1" si="324"/>
        <v>1.1173506778255995</v>
      </c>
      <c r="BT359" s="1">
        <f t="shared" ca="1" si="324"/>
        <v>1.1173506778255995</v>
      </c>
      <c r="BU359" s="1">
        <f t="shared" ca="1" si="324"/>
        <v>1.1173506778255995</v>
      </c>
      <c r="BV359" s="1">
        <f t="shared" ca="1" si="324"/>
        <v>1.1173506778255995</v>
      </c>
      <c r="BW359" s="1">
        <f t="shared" ca="1" si="324"/>
        <v>1.1173506778255995</v>
      </c>
      <c r="BX359" s="1">
        <f t="shared" ca="1" si="324"/>
        <v>1.1173506778255995</v>
      </c>
      <c r="BY359" s="1">
        <f t="shared" ca="1" si="324"/>
        <v>1.1173506778255995</v>
      </c>
      <c r="BZ359">
        <v>2030</v>
      </c>
    </row>
    <row r="360" spans="47:78" x14ac:dyDescent="0.45">
      <c r="AU360" t="str">
        <f t="shared" ca="1" si="309"/>
        <v>\I:</v>
      </c>
      <c r="AV360" s="1" t="str">
        <f t="shared" ref="AV360:BY360" ca="1" si="325">OFFSET($F82,0,MATCH($BZ360,$G$1:$J$1,0))</f>
        <v/>
      </c>
      <c r="AW360" s="1" t="str">
        <f t="shared" ca="1" si="325"/>
        <v/>
      </c>
      <c r="AX360" s="1" t="str">
        <f t="shared" ca="1" si="325"/>
        <v/>
      </c>
      <c r="AY360" s="1" t="str">
        <f t="shared" ca="1" si="325"/>
        <v/>
      </c>
      <c r="AZ360" s="1" t="str">
        <f t="shared" ca="1" si="325"/>
        <v/>
      </c>
      <c r="BA360" s="1" t="str">
        <f t="shared" ca="1" si="325"/>
        <v/>
      </c>
      <c r="BB360" s="1" t="str">
        <f t="shared" ca="1" si="325"/>
        <v/>
      </c>
      <c r="BC360" s="1" t="str">
        <f t="shared" ca="1" si="325"/>
        <v/>
      </c>
      <c r="BD360" s="1" t="str">
        <f t="shared" ca="1" si="325"/>
        <v/>
      </c>
      <c r="BE360" s="1" t="str">
        <f t="shared" ca="1" si="325"/>
        <v/>
      </c>
      <c r="BF360" s="1" t="str">
        <f t="shared" ca="1" si="325"/>
        <v/>
      </c>
      <c r="BG360" s="1" t="str">
        <f t="shared" ca="1" si="325"/>
        <v/>
      </c>
      <c r="BH360" s="1" t="str">
        <f t="shared" ca="1" si="325"/>
        <v/>
      </c>
      <c r="BI360" s="1" t="str">
        <f t="shared" ca="1" si="325"/>
        <v/>
      </c>
      <c r="BJ360" s="1" t="str">
        <f t="shared" ca="1" si="325"/>
        <v/>
      </c>
      <c r="BK360" s="1" t="str">
        <f t="shared" ca="1" si="325"/>
        <v/>
      </c>
      <c r="BL360" s="1" t="str">
        <f t="shared" ca="1" si="325"/>
        <v/>
      </c>
      <c r="BM360" s="1" t="str">
        <f t="shared" ca="1" si="325"/>
        <v/>
      </c>
      <c r="BN360" s="1" t="str">
        <f t="shared" ca="1" si="325"/>
        <v/>
      </c>
      <c r="BO360" s="1" t="str">
        <f t="shared" ca="1" si="325"/>
        <v/>
      </c>
      <c r="BP360" s="1" t="str">
        <f t="shared" ca="1" si="325"/>
        <v/>
      </c>
      <c r="BQ360" s="1" t="str">
        <f t="shared" ca="1" si="325"/>
        <v/>
      </c>
      <c r="BR360" s="1" t="str">
        <f t="shared" ca="1" si="325"/>
        <v/>
      </c>
      <c r="BS360" s="1" t="str">
        <f t="shared" ca="1" si="325"/>
        <v/>
      </c>
      <c r="BT360" s="1" t="str">
        <f t="shared" ca="1" si="325"/>
        <v/>
      </c>
      <c r="BU360" s="1" t="str">
        <f t="shared" ca="1" si="325"/>
        <v/>
      </c>
      <c r="BV360" s="1" t="str">
        <f t="shared" ca="1" si="325"/>
        <v/>
      </c>
      <c r="BW360" s="1" t="str">
        <f t="shared" ca="1" si="325"/>
        <v/>
      </c>
      <c r="BX360" s="1" t="str">
        <f t="shared" ca="1" si="325"/>
        <v/>
      </c>
      <c r="BY360" s="1" t="str">
        <f t="shared" ca="1" si="325"/>
        <v/>
      </c>
      <c r="BZ360">
        <v>2030</v>
      </c>
    </row>
    <row r="361" spans="47:78" x14ac:dyDescent="0.45">
      <c r="AU361" t="str">
        <f t="shared" ca="1" si="309"/>
        <v>IFP_PRH_NGA</v>
      </c>
      <c r="AV361" s="1">
        <f t="shared" ref="AV361:BY361" ca="1" si="326">OFFSET($F83,0,MATCH($BZ361,$G$1:$J$1,0))</f>
        <v>1.1266495322275636</v>
      </c>
      <c r="AW361" s="1">
        <f t="shared" ca="1" si="326"/>
        <v>1.1266495322275636</v>
      </c>
      <c r="AX361" s="1">
        <f t="shared" ca="1" si="326"/>
        <v>1.1266495322275636</v>
      </c>
      <c r="AY361" s="1">
        <f t="shared" ca="1" si="326"/>
        <v>1.1266495322275636</v>
      </c>
      <c r="AZ361" s="1">
        <f t="shared" ca="1" si="326"/>
        <v>1.1266495322275636</v>
      </c>
      <c r="BA361" s="1">
        <f t="shared" ca="1" si="326"/>
        <v>1.1266495322275636</v>
      </c>
      <c r="BB361" s="1">
        <f t="shared" ca="1" si="326"/>
        <v>1.1266495322275636</v>
      </c>
      <c r="BC361" s="1">
        <f t="shared" ca="1" si="326"/>
        <v>1.1266495322275636</v>
      </c>
      <c r="BD361" s="1">
        <f t="shared" ca="1" si="326"/>
        <v>1.1266495322275636</v>
      </c>
      <c r="BE361" s="1">
        <f t="shared" ca="1" si="326"/>
        <v>1.1266495322275636</v>
      </c>
      <c r="BF361" s="1">
        <f t="shared" ca="1" si="326"/>
        <v>1.1266495322275636</v>
      </c>
      <c r="BG361" s="1">
        <f t="shared" ca="1" si="326"/>
        <v>1.1266495322275636</v>
      </c>
      <c r="BH361" s="1">
        <f t="shared" ca="1" si="326"/>
        <v>1.1266495322275636</v>
      </c>
      <c r="BI361" s="1">
        <f t="shared" ca="1" si="326"/>
        <v>1.1266495322275636</v>
      </c>
      <c r="BJ361" s="1">
        <f t="shared" ca="1" si="326"/>
        <v>1.1266495322275636</v>
      </c>
      <c r="BK361" s="1">
        <f t="shared" ca="1" si="326"/>
        <v>1.1266495322275636</v>
      </c>
      <c r="BL361" s="1">
        <f t="shared" ca="1" si="326"/>
        <v>1.1266495322275636</v>
      </c>
      <c r="BM361" s="1">
        <f t="shared" ca="1" si="326"/>
        <v>1.1266495322275636</v>
      </c>
      <c r="BN361" s="1">
        <f t="shared" ca="1" si="326"/>
        <v>1.1266495322275636</v>
      </c>
      <c r="BO361" s="1">
        <f t="shared" ca="1" si="326"/>
        <v>1.1266495322275636</v>
      </c>
      <c r="BP361" s="1">
        <f t="shared" ca="1" si="326"/>
        <v>1.1266495322275636</v>
      </c>
      <c r="BQ361" s="1">
        <f t="shared" ca="1" si="326"/>
        <v>1.1266495322275636</v>
      </c>
      <c r="BR361" s="1">
        <f t="shared" ca="1" si="326"/>
        <v>1.1266495322275636</v>
      </c>
      <c r="BS361" s="1">
        <f t="shared" ca="1" si="326"/>
        <v>1.1266495322275636</v>
      </c>
      <c r="BT361" s="1">
        <f t="shared" ca="1" si="326"/>
        <v>1.1266495322275636</v>
      </c>
      <c r="BU361" s="1">
        <f t="shared" ca="1" si="326"/>
        <v>1.1266495322275636</v>
      </c>
      <c r="BV361" s="1">
        <f t="shared" ca="1" si="326"/>
        <v>1.1266495322275636</v>
      </c>
      <c r="BW361" s="1">
        <f t="shared" ca="1" si="326"/>
        <v>1.1266495322275636</v>
      </c>
      <c r="BX361" s="1">
        <f t="shared" ca="1" si="326"/>
        <v>1.1266495322275636</v>
      </c>
      <c r="BY361" s="1">
        <f t="shared" ca="1" si="326"/>
        <v>1.1266495322275636</v>
      </c>
      <c r="BZ361">
        <v>2030</v>
      </c>
    </row>
    <row r="362" spans="47:78" x14ac:dyDescent="0.45">
      <c r="AU362" t="str">
        <f t="shared" ca="1" si="309"/>
        <v>IFP_PRC_NGA</v>
      </c>
      <c r="AV362" s="1">
        <f t="shared" ref="AV362:BY362" ca="1" si="327">OFFSET($F84,0,MATCH($BZ362,$G$1:$J$1,0))</f>
        <v>1.1266495322275636</v>
      </c>
      <c r="AW362" s="1">
        <f t="shared" ca="1" si="327"/>
        <v>1.1266495322275636</v>
      </c>
      <c r="AX362" s="1">
        <f t="shared" ca="1" si="327"/>
        <v>1.1266495322275636</v>
      </c>
      <c r="AY362" s="1">
        <f t="shared" ca="1" si="327"/>
        <v>1.1266495322275636</v>
      </c>
      <c r="AZ362" s="1">
        <f t="shared" ca="1" si="327"/>
        <v>1.1266495322275636</v>
      </c>
      <c r="BA362" s="1">
        <f t="shared" ca="1" si="327"/>
        <v>1.1266495322275636</v>
      </c>
      <c r="BB362" s="1">
        <f t="shared" ca="1" si="327"/>
        <v>1.1266495322275636</v>
      </c>
      <c r="BC362" s="1">
        <f t="shared" ca="1" si="327"/>
        <v>1.1266495322275636</v>
      </c>
      <c r="BD362" s="1">
        <f t="shared" ca="1" si="327"/>
        <v>1.1266495322275636</v>
      </c>
      <c r="BE362" s="1">
        <f t="shared" ca="1" si="327"/>
        <v>1.1266495322275636</v>
      </c>
      <c r="BF362" s="1">
        <f t="shared" ca="1" si="327"/>
        <v>1.1266495322275636</v>
      </c>
      <c r="BG362" s="1">
        <f t="shared" ca="1" si="327"/>
        <v>1.1266495322275636</v>
      </c>
      <c r="BH362" s="1">
        <f t="shared" ca="1" si="327"/>
        <v>1.1266495322275636</v>
      </c>
      <c r="BI362" s="1">
        <f t="shared" ca="1" si="327"/>
        <v>1.1266495322275636</v>
      </c>
      <c r="BJ362" s="1">
        <f t="shared" ca="1" si="327"/>
        <v>1.1266495322275636</v>
      </c>
      <c r="BK362" s="1">
        <f t="shared" ca="1" si="327"/>
        <v>1.1266495322275636</v>
      </c>
      <c r="BL362" s="1">
        <f t="shared" ca="1" si="327"/>
        <v>1.1266495322275636</v>
      </c>
      <c r="BM362" s="1">
        <f t="shared" ca="1" si="327"/>
        <v>1.1266495322275636</v>
      </c>
      <c r="BN362" s="1">
        <f t="shared" ca="1" si="327"/>
        <v>1.1266495322275636</v>
      </c>
      <c r="BO362" s="1">
        <f t="shared" ca="1" si="327"/>
        <v>1.1266495322275636</v>
      </c>
      <c r="BP362" s="1">
        <f t="shared" ca="1" si="327"/>
        <v>1.1266495322275636</v>
      </c>
      <c r="BQ362" s="1">
        <f t="shared" ca="1" si="327"/>
        <v>1.1266495322275636</v>
      </c>
      <c r="BR362" s="1">
        <f t="shared" ca="1" si="327"/>
        <v>1.1266495322275636</v>
      </c>
      <c r="BS362" s="1">
        <f t="shared" ca="1" si="327"/>
        <v>1.1266495322275636</v>
      </c>
      <c r="BT362" s="1">
        <f t="shared" ca="1" si="327"/>
        <v>1.1266495322275636</v>
      </c>
      <c r="BU362" s="1">
        <f t="shared" ca="1" si="327"/>
        <v>1.1266495322275636</v>
      </c>
      <c r="BV362" s="1">
        <f t="shared" ca="1" si="327"/>
        <v>1.1266495322275636</v>
      </c>
      <c r="BW362" s="1">
        <f t="shared" ca="1" si="327"/>
        <v>1.1266495322275636</v>
      </c>
      <c r="BX362" s="1">
        <f t="shared" ca="1" si="327"/>
        <v>1.1266495322275636</v>
      </c>
      <c r="BY362" s="1">
        <f t="shared" ca="1" si="327"/>
        <v>1.1266495322275636</v>
      </c>
      <c r="BZ362">
        <v>2030</v>
      </c>
    </row>
    <row r="363" spans="47:78" x14ac:dyDescent="0.45">
      <c r="AU363" t="str">
        <f t="shared" ca="1" si="309"/>
        <v>IFP_MDR_NGA</v>
      </c>
      <c r="AV363" s="1">
        <f t="shared" ref="AV363:BY363" ca="1" si="328">OFFSET($F85,0,MATCH($BZ363,$G$1:$J$1,0))</f>
        <v>1.1266495322275636</v>
      </c>
      <c r="AW363" s="1">
        <f t="shared" ca="1" si="328"/>
        <v>1.1266495322275636</v>
      </c>
      <c r="AX363" s="1">
        <f t="shared" ca="1" si="328"/>
        <v>1.1266495322275636</v>
      </c>
      <c r="AY363" s="1">
        <f t="shared" ca="1" si="328"/>
        <v>1.1266495322275636</v>
      </c>
      <c r="AZ363" s="1">
        <f t="shared" ca="1" si="328"/>
        <v>1.1266495322275636</v>
      </c>
      <c r="BA363" s="1">
        <f t="shared" ca="1" si="328"/>
        <v>1.1266495322275636</v>
      </c>
      <c r="BB363" s="1">
        <f t="shared" ca="1" si="328"/>
        <v>1.1266495322275636</v>
      </c>
      <c r="BC363" s="1">
        <f t="shared" ca="1" si="328"/>
        <v>1.1266495322275636</v>
      </c>
      <c r="BD363" s="1">
        <f t="shared" ca="1" si="328"/>
        <v>1.1266495322275636</v>
      </c>
      <c r="BE363" s="1">
        <f t="shared" ca="1" si="328"/>
        <v>1.1266495322275636</v>
      </c>
      <c r="BF363" s="1">
        <f t="shared" ca="1" si="328"/>
        <v>1.1266495322275636</v>
      </c>
      <c r="BG363" s="1">
        <f t="shared" ca="1" si="328"/>
        <v>1.1266495322275636</v>
      </c>
      <c r="BH363" s="1">
        <f t="shared" ca="1" si="328"/>
        <v>1.1266495322275636</v>
      </c>
      <c r="BI363" s="1">
        <f t="shared" ca="1" si="328"/>
        <v>1.1266495322275636</v>
      </c>
      <c r="BJ363" s="1">
        <f t="shared" ca="1" si="328"/>
        <v>1.1266495322275636</v>
      </c>
      <c r="BK363" s="1">
        <f t="shared" ca="1" si="328"/>
        <v>1.1266495322275636</v>
      </c>
      <c r="BL363" s="1">
        <f t="shared" ca="1" si="328"/>
        <v>1.1266495322275636</v>
      </c>
      <c r="BM363" s="1">
        <f t="shared" ca="1" si="328"/>
        <v>1.1266495322275636</v>
      </c>
      <c r="BN363" s="1">
        <f t="shared" ca="1" si="328"/>
        <v>1.1266495322275636</v>
      </c>
      <c r="BO363" s="1">
        <f t="shared" ca="1" si="328"/>
        <v>1.1266495322275636</v>
      </c>
      <c r="BP363" s="1">
        <f t="shared" ca="1" si="328"/>
        <v>1.1266495322275636</v>
      </c>
      <c r="BQ363" s="1">
        <f t="shared" ca="1" si="328"/>
        <v>1.1266495322275636</v>
      </c>
      <c r="BR363" s="1">
        <f t="shared" ca="1" si="328"/>
        <v>1.1266495322275636</v>
      </c>
      <c r="BS363" s="1">
        <f t="shared" ca="1" si="328"/>
        <v>1.1266495322275636</v>
      </c>
      <c r="BT363" s="1">
        <f t="shared" ca="1" si="328"/>
        <v>1.1266495322275636</v>
      </c>
      <c r="BU363" s="1">
        <f t="shared" ca="1" si="328"/>
        <v>1.1266495322275636</v>
      </c>
      <c r="BV363" s="1">
        <f t="shared" ca="1" si="328"/>
        <v>1.1266495322275636</v>
      </c>
      <c r="BW363" s="1">
        <f t="shared" ca="1" si="328"/>
        <v>1.1266495322275636</v>
      </c>
      <c r="BX363" s="1">
        <f t="shared" ca="1" si="328"/>
        <v>1.1266495322275636</v>
      </c>
      <c r="BY363" s="1">
        <f t="shared" ca="1" si="328"/>
        <v>1.1266495322275636</v>
      </c>
      <c r="BZ363">
        <v>2030</v>
      </c>
    </row>
    <row r="364" spans="47:78" x14ac:dyDescent="0.45">
      <c r="AU364" t="str">
        <f t="shared" ca="1" si="309"/>
        <v>IFP_OTP_NGA</v>
      </c>
      <c r="AV364" s="1">
        <f t="shared" ref="AV364:BY364" ca="1" si="329">OFFSET($F86,0,MATCH($BZ364,$G$1:$J$1,0))</f>
        <v>1.1266495322275636</v>
      </c>
      <c r="AW364" s="1">
        <f t="shared" ca="1" si="329"/>
        <v>1.1266495322275636</v>
      </c>
      <c r="AX364" s="1">
        <f t="shared" ca="1" si="329"/>
        <v>1.1266495322275636</v>
      </c>
      <c r="AY364" s="1">
        <f t="shared" ca="1" si="329"/>
        <v>1.1266495322275636</v>
      </c>
      <c r="AZ364" s="1">
        <f t="shared" ca="1" si="329"/>
        <v>1.1266495322275636</v>
      </c>
      <c r="BA364" s="1">
        <f t="shared" ca="1" si="329"/>
        <v>1.1266495322275636</v>
      </c>
      <c r="BB364" s="1">
        <f t="shared" ca="1" si="329"/>
        <v>1.1266495322275636</v>
      </c>
      <c r="BC364" s="1">
        <f t="shared" ca="1" si="329"/>
        <v>1.1266495322275636</v>
      </c>
      <c r="BD364" s="1">
        <f t="shared" ca="1" si="329"/>
        <v>1.1266495322275636</v>
      </c>
      <c r="BE364" s="1">
        <f t="shared" ca="1" si="329"/>
        <v>1.1266495322275636</v>
      </c>
      <c r="BF364" s="1">
        <f t="shared" ca="1" si="329"/>
        <v>1.1266495322275636</v>
      </c>
      <c r="BG364" s="1">
        <f t="shared" ca="1" si="329"/>
        <v>1.1266495322275636</v>
      </c>
      <c r="BH364" s="1">
        <f t="shared" ca="1" si="329"/>
        <v>1.1266495322275636</v>
      </c>
      <c r="BI364" s="1">
        <f t="shared" ca="1" si="329"/>
        <v>1.1266495322275636</v>
      </c>
      <c r="BJ364" s="1">
        <f t="shared" ca="1" si="329"/>
        <v>1.1266495322275636</v>
      </c>
      <c r="BK364" s="1">
        <f t="shared" ca="1" si="329"/>
        <v>1.1266495322275636</v>
      </c>
      <c r="BL364" s="1">
        <f t="shared" ca="1" si="329"/>
        <v>1.1266495322275636</v>
      </c>
      <c r="BM364" s="1">
        <f t="shared" ca="1" si="329"/>
        <v>1.1266495322275636</v>
      </c>
      <c r="BN364" s="1">
        <f t="shared" ca="1" si="329"/>
        <v>1.1266495322275636</v>
      </c>
      <c r="BO364" s="1">
        <f t="shared" ca="1" si="329"/>
        <v>1.1266495322275636</v>
      </c>
      <c r="BP364" s="1">
        <f t="shared" ca="1" si="329"/>
        <v>1.1266495322275636</v>
      </c>
      <c r="BQ364" s="1">
        <f t="shared" ca="1" si="329"/>
        <v>1.1266495322275636</v>
      </c>
      <c r="BR364" s="1">
        <f t="shared" ca="1" si="329"/>
        <v>1.1266495322275636</v>
      </c>
      <c r="BS364" s="1">
        <f t="shared" ca="1" si="329"/>
        <v>1.1266495322275636</v>
      </c>
      <c r="BT364" s="1">
        <f t="shared" ca="1" si="329"/>
        <v>1.1266495322275636</v>
      </c>
      <c r="BU364" s="1">
        <f t="shared" ca="1" si="329"/>
        <v>1.1266495322275636</v>
      </c>
      <c r="BV364" s="1">
        <f t="shared" ca="1" si="329"/>
        <v>1.1266495322275636</v>
      </c>
      <c r="BW364" s="1">
        <f t="shared" ca="1" si="329"/>
        <v>1.1266495322275636</v>
      </c>
      <c r="BX364" s="1">
        <f t="shared" ca="1" si="329"/>
        <v>1.1266495322275636</v>
      </c>
      <c r="BY364" s="1">
        <f t="shared" ca="1" si="329"/>
        <v>1.1266495322275636</v>
      </c>
      <c r="BZ364">
        <v>2030</v>
      </c>
    </row>
    <row r="365" spans="47:78" x14ac:dyDescent="0.45">
      <c r="AU365" t="str">
        <f t="shared" ca="1" si="309"/>
        <v>IFP_SPC_NGA</v>
      </c>
      <c r="AV365" s="1">
        <f t="shared" ref="AV365:BY365" ca="1" si="330">OFFSET($F87,0,MATCH($BZ365,$G$1:$J$1,0))</f>
        <v>1.1266495322275636</v>
      </c>
      <c r="AW365" s="1">
        <f t="shared" ca="1" si="330"/>
        <v>1.1266495322275636</v>
      </c>
      <c r="AX365" s="1">
        <f t="shared" ca="1" si="330"/>
        <v>1.1266495322275636</v>
      </c>
      <c r="AY365" s="1">
        <f t="shared" ca="1" si="330"/>
        <v>1.1266495322275636</v>
      </c>
      <c r="AZ365" s="1">
        <f t="shared" ca="1" si="330"/>
        <v>1.1266495322275636</v>
      </c>
      <c r="BA365" s="1">
        <f t="shared" ca="1" si="330"/>
        <v>1.1266495322275636</v>
      </c>
      <c r="BB365" s="1">
        <f t="shared" ca="1" si="330"/>
        <v>1.1266495322275636</v>
      </c>
      <c r="BC365" s="1">
        <f t="shared" ca="1" si="330"/>
        <v>1.1266495322275636</v>
      </c>
      <c r="BD365" s="1">
        <f t="shared" ca="1" si="330"/>
        <v>1.1266495322275636</v>
      </c>
      <c r="BE365" s="1">
        <f t="shared" ca="1" si="330"/>
        <v>1.1266495322275636</v>
      </c>
      <c r="BF365" s="1">
        <f t="shared" ca="1" si="330"/>
        <v>1.1266495322275636</v>
      </c>
      <c r="BG365" s="1">
        <f t="shared" ca="1" si="330"/>
        <v>1.1266495322275636</v>
      </c>
      <c r="BH365" s="1">
        <f t="shared" ca="1" si="330"/>
        <v>1.1266495322275636</v>
      </c>
      <c r="BI365" s="1">
        <f t="shared" ca="1" si="330"/>
        <v>1.1266495322275636</v>
      </c>
      <c r="BJ365" s="1">
        <f t="shared" ca="1" si="330"/>
        <v>1.1266495322275636</v>
      </c>
      <c r="BK365" s="1">
        <f t="shared" ca="1" si="330"/>
        <v>1.1266495322275636</v>
      </c>
      <c r="BL365" s="1">
        <f t="shared" ca="1" si="330"/>
        <v>1.1266495322275636</v>
      </c>
      <c r="BM365" s="1">
        <f t="shared" ca="1" si="330"/>
        <v>1.1266495322275636</v>
      </c>
      <c r="BN365" s="1">
        <f t="shared" ca="1" si="330"/>
        <v>1.1266495322275636</v>
      </c>
      <c r="BO365" s="1">
        <f t="shared" ca="1" si="330"/>
        <v>1.1266495322275636</v>
      </c>
      <c r="BP365" s="1">
        <f t="shared" ca="1" si="330"/>
        <v>1.1266495322275636</v>
      </c>
      <c r="BQ365" s="1">
        <f t="shared" ca="1" si="330"/>
        <v>1.1266495322275636</v>
      </c>
      <c r="BR365" s="1">
        <f t="shared" ca="1" si="330"/>
        <v>1.1266495322275636</v>
      </c>
      <c r="BS365" s="1">
        <f t="shared" ca="1" si="330"/>
        <v>1.1266495322275636</v>
      </c>
      <c r="BT365" s="1">
        <f t="shared" ca="1" si="330"/>
        <v>1.1266495322275636</v>
      </c>
      <c r="BU365" s="1">
        <f t="shared" ca="1" si="330"/>
        <v>1.1266495322275636</v>
      </c>
      <c r="BV365" s="1">
        <f t="shared" ca="1" si="330"/>
        <v>1.1266495322275636</v>
      </c>
      <c r="BW365" s="1">
        <f t="shared" ca="1" si="330"/>
        <v>1.1266495322275636</v>
      </c>
      <c r="BX365" s="1">
        <f t="shared" ca="1" si="330"/>
        <v>1.1266495322275636</v>
      </c>
      <c r="BY365" s="1">
        <f t="shared" ca="1" si="330"/>
        <v>1.1266495322275636</v>
      </c>
      <c r="BZ365">
        <v>2030</v>
      </c>
    </row>
    <row r="366" spans="47:78" x14ac:dyDescent="0.45">
      <c r="AU366" t="str">
        <f t="shared" ca="1" si="309"/>
        <v>IFP_OTH_NGA</v>
      </c>
      <c r="AV366" s="1">
        <f t="shared" ref="AV366:BY366" ca="1" si="331">OFFSET($F88,0,MATCH($BZ366,$G$1:$J$1,0))</f>
        <v>1.1266495322275636</v>
      </c>
      <c r="AW366" s="1">
        <f t="shared" ca="1" si="331"/>
        <v>1.1266495322275636</v>
      </c>
      <c r="AX366" s="1">
        <f t="shared" ca="1" si="331"/>
        <v>1.1266495322275636</v>
      </c>
      <c r="AY366" s="1">
        <f t="shared" ca="1" si="331"/>
        <v>1.1266495322275636</v>
      </c>
      <c r="AZ366" s="1">
        <f t="shared" ca="1" si="331"/>
        <v>1.1266495322275636</v>
      </c>
      <c r="BA366" s="1">
        <f t="shared" ca="1" si="331"/>
        <v>1.1266495322275636</v>
      </c>
      <c r="BB366" s="1">
        <f t="shared" ca="1" si="331"/>
        <v>1.1266495322275636</v>
      </c>
      <c r="BC366" s="1">
        <f t="shared" ca="1" si="331"/>
        <v>1.1266495322275636</v>
      </c>
      <c r="BD366" s="1">
        <f t="shared" ca="1" si="331"/>
        <v>1.1266495322275636</v>
      </c>
      <c r="BE366" s="1">
        <f t="shared" ca="1" si="331"/>
        <v>1.1266495322275636</v>
      </c>
      <c r="BF366" s="1">
        <f t="shared" ca="1" si="331"/>
        <v>1.1266495322275636</v>
      </c>
      <c r="BG366" s="1">
        <f t="shared" ca="1" si="331"/>
        <v>1.1266495322275636</v>
      </c>
      <c r="BH366" s="1">
        <f t="shared" ca="1" si="331"/>
        <v>1.1266495322275636</v>
      </c>
      <c r="BI366" s="1">
        <f t="shared" ca="1" si="331"/>
        <v>1.1266495322275636</v>
      </c>
      <c r="BJ366" s="1">
        <f t="shared" ca="1" si="331"/>
        <v>1.1266495322275636</v>
      </c>
      <c r="BK366" s="1">
        <f t="shared" ca="1" si="331"/>
        <v>1.1266495322275636</v>
      </c>
      <c r="BL366" s="1">
        <f t="shared" ca="1" si="331"/>
        <v>1.1266495322275636</v>
      </c>
      <c r="BM366" s="1">
        <f t="shared" ca="1" si="331"/>
        <v>1.1266495322275636</v>
      </c>
      <c r="BN366" s="1">
        <f t="shared" ca="1" si="331"/>
        <v>1.1266495322275636</v>
      </c>
      <c r="BO366" s="1">
        <f t="shared" ca="1" si="331"/>
        <v>1.1266495322275636</v>
      </c>
      <c r="BP366" s="1">
        <f t="shared" ca="1" si="331"/>
        <v>1.1266495322275636</v>
      </c>
      <c r="BQ366" s="1">
        <f t="shared" ca="1" si="331"/>
        <v>1.1266495322275636</v>
      </c>
      <c r="BR366" s="1">
        <f t="shared" ca="1" si="331"/>
        <v>1.1266495322275636</v>
      </c>
      <c r="BS366" s="1">
        <f t="shared" ca="1" si="331"/>
        <v>1.1266495322275636</v>
      </c>
      <c r="BT366" s="1">
        <f t="shared" ca="1" si="331"/>
        <v>1.1266495322275636</v>
      </c>
      <c r="BU366" s="1">
        <f t="shared" ca="1" si="331"/>
        <v>1.1266495322275636</v>
      </c>
      <c r="BV366" s="1">
        <f t="shared" ca="1" si="331"/>
        <v>1.1266495322275636</v>
      </c>
      <c r="BW366" s="1">
        <f t="shared" ca="1" si="331"/>
        <v>1.1266495322275636</v>
      </c>
      <c r="BX366" s="1">
        <f t="shared" ca="1" si="331"/>
        <v>1.1266495322275636</v>
      </c>
      <c r="BY366" s="1">
        <f t="shared" ca="1" si="331"/>
        <v>1.1266495322275636</v>
      </c>
      <c r="BZ366">
        <v>2030</v>
      </c>
    </row>
    <row r="367" spans="47:78" x14ac:dyDescent="0.45">
      <c r="AU367" t="str">
        <f t="shared" ca="1" si="309"/>
        <v>\I:</v>
      </c>
      <c r="AV367" s="1" t="str">
        <f t="shared" ref="AV367:BY367" ca="1" si="332">OFFSET($F89,0,MATCH($BZ367,$G$1:$J$1,0))</f>
        <v/>
      </c>
      <c r="AW367" s="1" t="str">
        <f t="shared" ca="1" si="332"/>
        <v/>
      </c>
      <c r="AX367" s="1" t="str">
        <f t="shared" ca="1" si="332"/>
        <v/>
      </c>
      <c r="AY367" s="1" t="str">
        <f t="shared" ca="1" si="332"/>
        <v/>
      </c>
      <c r="AZ367" s="1" t="str">
        <f t="shared" ca="1" si="332"/>
        <v/>
      </c>
      <c r="BA367" s="1" t="str">
        <f t="shared" ca="1" si="332"/>
        <v/>
      </c>
      <c r="BB367" s="1" t="str">
        <f t="shared" ca="1" si="332"/>
        <v/>
      </c>
      <c r="BC367" s="1" t="str">
        <f t="shared" ca="1" si="332"/>
        <v/>
      </c>
      <c r="BD367" s="1" t="str">
        <f t="shared" ca="1" si="332"/>
        <v/>
      </c>
      <c r="BE367" s="1" t="str">
        <f t="shared" ca="1" si="332"/>
        <v/>
      </c>
      <c r="BF367" s="1" t="str">
        <f t="shared" ca="1" si="332"/>
        <v/>
      </c>
      <c r="BG367" s="1" t="str">
        <f t="shared" ca="1" si="332"/>
        <v/>
      </c>
      <c r="BH367" s="1" t="str">
        <f t="shared" ca="1" si="332"/>
        <v/>
      </c>
      <c r="BI367" s="1" t="str">
        <f t="shared" ca="1" si="332"/>
        <v/>
      </c>
      <c r="BJ367" s="1" t="str">
        <f t="shared" ca="1" si="332"/>
        <v/>
      </c>
      <c r="BK367" s="1" t="str">
        <f t="shared" ca="1" si="332"/>
        <v/>
      </c>
      <c r="BL367" s="1" t="str">
        <f t="shared" ca="1" si="332"/>
        <v/>
      </c>
      <c r="BM367" s="1" t="str">
        <f t="shared" ca="1" si="332"/>
        <v/>
      </c>
      <c r="BN367" s="1" t="str">
        <f t="shared" ca="1" si="332"/>
        <v/>
      </c>
      <c r="BO367" s="1" t="str">
        <f t="shared" ca="1" si="332"/>
        <v/>
      </c>
      <c r="BP367" s="1" t="str">
        <f t="shared" ca="1" si="332"/>
        <v/>
      </c>
      <c r="BQ367" s="1" t="str">
        <f t="shared" ca="1" si="332"/>
        <v/>
      </c>
      <c r="BR367" s="1" t="str">
        <f t="shared" ca="1" si="332"/>
        <v/>
      </c>
      <c r="BS367" s="1" t="str">
        <f t="shared" ca="1" si="332"/>
        <v/>
      </c>
      <c r="BT367" s="1" t="str">
        <f t="shared" ca="1" si="332"/>
        <v/>
      </c>
      <c r="BU367" s="1" t="str">
        <f t="shared" ca="1" si="332"/>
        <v/>
      </c>
      <c r="BV367" s="1" t="str">
        <f t="shared" ca="1" si="332"/>
        <v/>
      </c>
      <c r="BW367" s="1" t="str">
        <f t="shared" ca="1" si="332"/>
        <v/>
      </c>
      <c r="BX367" s="1" t="str">
        <f t="shared" ca="1" si="332"/>
        <v/>
      </c>
      <c r="BY367" s="1" t="str">
        <f t="shared" ca="1" si="332"/>
        <v/>
      </c>
      <c r="BZ367">
        <v>2030</v>
      </c>
    </row>
    <row r="368" spans="47:78" x14ac:dyDescent="0.45">
      <c r="AU368" t="str">
        <f t="shared" ca="1" si="309"/>
        <v>IOI_PRH_NGA</v>
      </c>
      <c r="AV368" s="1">
        <f t="shared" ref="AV368:BY368" ca="1" si="333">OFFSET($F90,0,MATCH($BZ368,$G$1:$J$1,0))</f>
        <v>1.1266905811053975</v>
      </c>
      <c r="AW368" s="1">
        <f t="shared" ca="1" si="333"/>
        <v>1.1266905811053975</v>
      </c>
      <c r="AX368" s="1">
        <f t="shared" ca="1" si="333"/>
        <v>1.1266905811053975</v>
      </c>
      <c r="AY368" s="1">
        <f t="shared" ca="1" si="333"/>
        <v>1.1266905811053975</v>
      </c>
      <c r="AZ368" s="1">
        <f t="shared" ca="1" si="333"/>
        <v>1.1266905811053975</v>
      </c>
      <c r="BA368" s="1">
        <f t="shared" ca="1" si="333"/>
        <v>1.1266905811053975</v>
      </c>
      <c r="BB368" s="1">
        <f t="shared" ca="1" si="333"/>
        <v>1.1266905811053975</v>
      </c>
      <c r="BC368" s="1">
        <f t="shared" ca="1" si="333"/>
        <v>1.1266905811053975</v>
      </c>
      <c r="BD368" s="1">
        <f t="shared" ca="1" si="333"/>
        <v>1.1266905811053975</v>
      </c>
      <c r="BE368" s="1">
        <f t="shared" ca="1" si="333"/>
        <v>1.1266905811053975</v>
      </c>
      <c r="BF368" s="1">
        <f t="shared" ca="1" si="333"/>
        <v>1.1266905811053975</v>
      </c>
      <c r="BG368" s="1">
        <f t="shared" ca="1" si="333"/>
        <v>1.1266905811053975</v>
      </c>
      <c r="BH368" s="1">
        <f t="shared" ca="1" si="333"/>
        <v>1.1266905811053975</v>
      </c>
      <c r="BI368" s="1">
        <f t="shared" ca="1" si="333"/>
        <v>1.1266905811053975</v>
      </c>
      <c r="BJ368" s="1">
        <f t="shared" ca="1" si="333"/>
        <v>1.1266905811053975</v>
      </c>
      <c r="BK368" s="1">
        <f t="shared" ca="1" si="333"/>
        <v>1.1266905811053975</v>
      </c>
      <c r="BL368" s="1">
        <f t="shared" ca="1" si="333"/>
        <v>1.1266905811053975</v>
      </c>
      <c r="BM368" s="1">
        <f t="shared" ca="1" si="333"/>
        <v>1.1266905811053975</v>
      </c>
      <c r="BN368" s="1">
        <f t="shared" ca="1" si="333"/>
        <v>1.1266905811053975</v>
      </c>
      <c r="BO368" s="1">
        <f t="shared" ca="1" si="333"/>
        <v>1.1266905811053975</v>
      </c>
      <c r="BP368" s="1">
        <f t="shared" ca="1" si="333"/>
        <v>1.1266905811053975</v>
      </c>
      <c r="BQ368" s="1">
        <f t="shared" ca="1" si="333"/>
        <v>1.1266905811053975</v>
      </c>
      <c r="BR368" s="1">
        <f t="shared" ca="1" si="333"/>
        <v>1.1266905811053975</v>
      </c>
      <c r="BS368" s="1">
        <f t="shared" ca="1" si="333"/>
        <v>1.1266905811053975</v>
      </c>
      <c r="BT368" s="1">
        <f t="shared" ca="1" si="333"/>
        <v>1.1266905811053975</v>
      </c>
      <c r="BU368" s="1">
        <f t="shared" ca="1" si="333"/>
        <v>1.1266905811053975</v>
      </c>
      <c r="BV368" s="1">
        <f t="shared" ca="1" si="333"/>
        <v>1.1266905811053975</v>
      </c>
      <c r="BW368" s="1">
        <f t="shared" ca="1" si="333"/>
        <v>1.1266905811053975</v>
      </c>
      <c r="BX368" s="1">
        <f t="shared" ca="1" si="333"/>
        <v>1.1266905811053975</v>
      </c>
      <c r="BY368" s="1">
        <f t="shared" ca="1" si="333"/>
        <v>1.1266905811053975</v>
      </c>
      <c r="BZ368">
        <v>2030</v>
      </c>
    </row>
    <row r="369" spans="47:78" x14ac:dyDescent="0.45">
      <c r="AU369" t="str">
        <f t="shared" ca="1" si="309"/>
        <v>IOI_MDR_NGA</v>
      </c>
      <c r="AV369" s="1">
        <f t="shared" ref="AV369:BY369" ca="1" si="334">OFFSET($F91,0,MATCH($BZ369,$G$1:$J$1,0))</f>
        <v>1.1266905811053975</v>
      </c>
      <c r="AW369" s="1">
        <f t="shared" ca="1" si="334"/>
        <v>1.1266905811053975</v>
      </c>
      <c r="AX369" s="1">
        <f t="shared" ca="1" si="334"/>
        <v>1.1266905811053975</v>
      </c>
      <c r="AY369" s="1">
        <f t="shared" ca="1" si="334"/>
        <v>1.1266905811053975</v>
      </c>
      <c r="AZ369" s="1">
        <f t="shared" ca="1" si="334"/>
        <v>1.1266905811053975</v>
      </c>
      <c r="BA369" s="1">
        <f t="shared" ca="1" si="334"/>
        <v>1.1266905811053975</v>
      </c>
      <c r="BB369" s="1">
        <f t="shared" ca="1" si="334"/>
        <v>1.1266905811053975</v>
      </c>
      <c r="BC369" s="1">
        <f t="shared" ca="1" si="334"/>
        <v>1.1266905811053975</v>
      </c>
      <c r="BD369" s="1">
        <f t="shared" ca="1" si="334"/>
        <v>1.1266905811053975</v>
      </c>
      <c r="BE369" s="1">
        <f t="shared" ca="1" si="334"/>
        <v>1.1266905811053975</v>
      </c>
      <c r="BF369" s="1">
        <f t="shared" ca="1" si="334"/>
        <v>1.1266905811053975</v>
      </c>
      <c r="BG369" s="1">
        <f t="shared" ca="1" si="334"/>
        <v>1.1266905811053975</v>
      </c>
      <c r="BH369" s="1">
        <f t="shared" ca="1" si="334"/>
        <v>1.1266905811053975</v>
      </c>
      <c r="BI369" s="1">
        <f t="shared" ca="1" si="334"/>
        <v>1.1266905811053975</v>
      </c>
      <c r="BJ369" s="1">
        <f t="shared" ca="1" si="334"/>
        <v>1.1266905811053975</v>
      </c>
      <c r="BK369" s="1">
        <f t="shared" ca="1" si="334"/>
        <v>1.1266905811053975</v>
      </c>
      <c r="BL369" s="1">
        <f t="shared" ca="1" si="334"/>
        <v>1.1266905811053975</v>
      </c>
      <c r="BM369" s="1">
        <f t="shared" ca="1" si="334"/>
        <v>1.1266905811053975</v>
      </c>
      <c r="BN369" s="1">
        <f t="shared" ca="1" si="334"/>
        <v>1.1266905811053975</v>
      </c>
      <c r="BO369" s="1">
        <f t="shared" ca="1" si="334"/>
        <v>1.1266905811053975</v>
      </c>
      <c r="BP369" s="1">
        <f t="shared" ca="1" si="334"/>
        <v>1.1266905811053975</v>
      </c>
      <c r="BQ369" s="1">
        <f t="shared" ca="1" si="334"/>
        <v>1.1266905811053975</v>
      </c>
      <c r="BR369" s="1">
        <f t="shared" ca="1" si="334"/>
        <v>1.1266905811053975</v>
      </c>
      <c r="BS369" s="1">
        <f t="shared" ca="1" si="334"/>
        <v>1.1266905811053975</v>
      </c>
      <c r="BT369" s="1">
        <f t="shared" ca="1" si="334"/>
        <v>1.1266905811053975</v>
      </c>
      <c r="BU369" s="1">
        <f t="shared" ca="1" si="334"/>
        <v>1.1266905811053975</v>
      </c>
      <c r="BV369" s="1">
        <f t="shared" ca="1" si="334"/>
        <v>1.1266905811053975</v>
      </c>
      <c r="BW369" s="1">
        <f t="shared" ca="1" si="334"/>
        <v>1.1266905811053975</v>
      </c>
      <c r="BX369" s="1">
        <f t="shared" ca="1" si="334"/>
        <v>1.1266905811053975</v>
      </c>
      <c r="BY369" s="1">
        <f t="shared" ca="1" si="334"/>
        <v>1.1266905811053975</v>
      </c>
      <c r="BZ369">
        <v>2030</v>
      </c>
    </row>
    <row r="370" spans="47:78" x14ac:dyDescent="0.45">
      <c r="AU370" t="str">
        <f t="shared" ca="1" si="309"/>
        <v>IOI_OTP_NGA</v>
      </c>
      <c r="AV370" s="1">
        <f t="shared" ref="AV370:BY370" ca="1" si="335">OFFSET($F92,0,MATCH($BZ370,$G$1:$J$1,0))</f>
        <v>1.1266905811053975</v>
      </c>
      <c r="AW370" s="1">
        <f t="shared" ca="1" si="335"/>
        <v>1.1266905811053975</v>
      </c>
      <c r="AX370" s="1">
        <f t="shared" ca="1" si="335"/>
        <v>1.1266905811053975</v>
      </c>
      <c r="AY370" s="1">
        <f t="shared" ca="1" si="335"/>
        <v>1.1266905811053975</v>
      </c>
      <c r="AZ370" s="1">
        <f t="shared" ca="1" si="335"/>
        <v>1.1266905811053975</v>
      </c>
      <c r="BA370" s="1">
        <f t="shared" ca="1" si="335"/>
        <v>1.1266905811053975</v>
      </c>
      <c r="BB370" s="1">
        <f t="shared" ca="1" si="335"/>
        <v>1.1266905811053975</v>
      </c>
      <c r="BC370" s="1">
        <f t="shared" ca="1" si="335"/>
        <v>1.1266905811053975</v>
      </c>
      <c r="BD370" s="1">
        <f t="shared" ca="1" si="335"/>
        <v>1.1266905811053975</v>
      </c>
      <c r="BE370" s="1">
        <f t="shared" ca="1" si="335"/>
        <v>1.1266905811053975</v>
      </c>
      <c r="BF370" s="1">
        <f t="shared" ca="1" si="335"/>
        <v>1.1266905811053975</v>
      </c>
      <c r="BG370" s="1">
        <f t="shared" ca="1" si="335"/>
        <v>1.1266905811053975</v>
      </c>
      <c r="BH370" s="1">
        <f t="shared" ca="1" si="335"/>
        <v>1.1266905811053975</v>
      </c>
      <c r="BI370" s="1">
        <f t="shared" ca="1" si="335"/>
        <v>1.1266905811053975</v>
      </c>
      <c r="BJ370" s="1">
        <f t="shared" ca="1" si="335"/>
        <v>1.1266905811053975</v>
      </c>
      <c r="BK370" s="1">
        <f t="shared" ca="1" si="335"/>
        <v>1.1266905811053975</v>
      </c>
      <c r="BL370" s="1">
        <f t="shared" ca="1" si="335"/>
        <v>1.1266905811053975</v>
      </c>
      <c r="BM370" s="1">
        <f t="shared" ca="1" si="335"/>
        <v>1.1266905811053975</v>
      </c>
      <c r="BN370" s="1">
        <f t="shared" ca="1" si="335"/>
        <v>1.1266905811053975</v>
      </c>
      <c r="BO370" s="1">
        <f t="shared" ca="1" si="335"/>
        <v>1.1266905811053975</v>
      </c>
      <c r="BP370" s="1">
        <f t="shared" ca="1" si="335"/>
        <v>1.1266905811053975</v>
      </c>
      <c r="BQ370" s="1">
        <f t="shared" ca="1" si="335"/>
        <v>1.1266905811053975</v>
      </c>
      <c r="BR370" s="1">
        <f t="shared" ca="1" si="335"/>
        <v>1.1266905811053975</v>
      </c>
      <c r="BS370" s="1">
        <f t="shared" ca="1" si="335"/>
        <v>1.1266905811053975</v>
      </c>
      <c r="BT370" s="1">
        <f t="shared" ca="1" si="335"/>
        <v>1.1266905811053975</v>
      </c>
      <c r="BU370" s="1">
        <f t="shared" ca="1" si="335"/>
        <v>1.1266905811053975</v>
      </c>
      <c r="BV370" s="1">
        <f t="shared" ca="1" si="335"/>
        <v>1.1266905811053975</v>
      </c>
      <c r="BW370" s="1">
        <f t="shared" ca="1" si="335"/>
        <v>1.1266905811053975</v>
      </c>
      <c r="BX370" s="1">
        <f t="shared" ca="1" si="335"/>
        <v>1.1266905811053975</v>
      </c>
      <c r="BY370" s="1">
        <f t="shared" ca="1" si="335"/>
        <v>1.1266905811053975</v>
      </c>
      <c r="BZ370">
        <v>2030</v>
      </c>
    </row>
    <row r="371" spans="47:78" x14ac:dyDescent="0.45">
      <c r="AU371" t="str">
        <f t="shared" ca="1" si="309"/>
        <v>IOI_SPC_NGA</v>
      </c>
      <c r="AV371" s="1">
        <f t="shared" ref="AV371:BY371" ca="1" si="336">OFFSET($F93,0,MATCH($BZ371,$G$1:$J$1,0))</f>
        <v>1.1266905811053975</v>
      </c>
      <c r="AW371" s="1">
        <f t="shared" ca="1" si="336"/>
        <v>1.1266905811053975</v>
      </c>
      <c r="AX371" s="1">
        <f t="shared" ca="1" si="336"/>
        <v>1.1266905811053975</v>
      </c>
      <c r="AY371" s="1">
        <f t="shared" ca="1" si="336"/>
        <v>1.1266905811053975</v>
      </c>
      <c r="AZ371" s="1">
        <f t="shared" ca="1" si="336"/>
        <v>1.1266905811053975</v>
      </c>
      <c r="BA371" s="1">
        <f t="shared" ca="1" si="336"/>
        <v>1.1266905811053975</v>
      </c>
      <c r="BB371" s="1">
        <f t="shared" ca="1" si="336"/>
        <v>1.1266905811053975</v>
      </c>
      <c r="BC371" s="1">
        <f t="shared" ca="1" si="336"/>
        <v>1.1266905811053975</v>
      </c>
      <c r="BD371" s="1">
        <f t="shared" ca="1" si="336"/>
        <v>1.1266905811053975</v>
      </c>
      <c r="BE371" s="1">
        <f t="shared" ca="1" si="336"/>
        <v>1.1266905811053975</v>
      </c>
      <c r="BF371" s="1">
        <f t="shared" ca="1" si="336"/>
        <v>1.1266905811053975</v>
      </c>
      <c r="BG371" s="1">
        <f t="shared" ca="1" si="336"/>
        <v>1.1266905811053975</v>
      </c>
      <c r="BH371" s="1">
        <f t="shared" ca="1" si="336"/>
        <v>1.1266905811053975</v>
      </c>
      <c r="BI371" s="1">
        <f t="shared" ca="1" si="336"/>
        <v>1.1266905811053975</v>
      </c>
      <c r="BJ371" s="1">
        <f t="shared" ca="1" si="336"/>
        <v>1.1266905811053975</v>
      </c>
      <c r="BK371" s="1">
        <f t="shared" ca="1" si="336"/>
        <v>1.1266905811053975</v>
      </c>
      <c r="BL371" s="1">
        <f t="shared" ca="1" si="336"/>
        <v>1.1266905811053975</v>
      </c>
      <c r="BM371" s="1">
        <f t="shared" ca="1" si="336"/>
        <v>1.1266905811053975</v>
      </c>
      <c r="BN371" s="1">
        <f t="shared" ca="1" si="336"/>
        <v>1.1266905811053975</v>
      </c>
      <c r="BO371" s="1">
        <f t="shared" ca="1" si="336"/>
        <v>1.1266905811053975</v>
      </c>
      <c r="BP371" s="1">
        <f t="shared" ca="1" si="336"/>
        <v>1.1266905811053975</v>
      </c>
      <c r="BQ371" s="1">
        <f t="shared" ca="1" si="336"/>
        <v>1.1266905811053975</v>
      </c>
      <c r="BR371" s="1">
        <f t="shared" ca="1" si="336"/>
        <v>1.1266905811053975</v>
      </c>
      <c r="BS371" s="1">
        <f t="shared" ca="1" si="336"/>
        <v>1.1266905811053975</v>
      </c>
      <c r="BT371" s="1">
        <f t="shared" ca="1" si="336"/>
        <v>1.1266905811053975</v>
      </c>
      <c r="BU371" s="1">
        <f t="shared" ca="1" si="336"/>
        <v>1.1266905811053975</v>
      </c>
      <c r="BV371" s="1">
        <f t="shared" ca="1" si="336"/>
        <v>1.1266905811053975</v>
      </c>
      <c r="BW371" s="1">
        <f t="shared" ca="1" si="336"/>
        <v>1.1266905811053975</v>
      </c>
      <c r="BX371" s="1">
        <f t="shared" ca="1" si="336"/>
        <v>1.1266905811053975</v>
      </c>
      <c r="BY371" s="1">
        <f t="shared" ca="1" si="336"/>
        <v>1.1266905811053975</v>
      </c>
      <c r="BZ371">
        <v>2030</v>
      </c>
    </row>
    <row r="372" spans="47:78" x14ac:dyDescent="0.45">
      <c r="AU372" t="str">
        <f t="shared" ca="1" si="309"/>
        <v>IOI_OTH_NGA</v>
      </c>
      <c r="AV372" s="1">
        <f t="shared" ref="AV372:BY372" ca="1" si="337">OFFSET($F94,0,MATCH($BZ372,$G$1:$J$1,0))</f>
        <v>1.1266905811053975</v>
      </c>
      <c r="AW372" s="1">
        <f t="shared" ca="1" si="337"/>
        <v>1.1266905811053975</v>
      </c>
      <c r="AX372" s="1">
        <f t="shared" ca="1" si="337"/>
        <v>1.1266905811053975</v>
      </c>
      <c r="AY372" s="1">
        <f t="shared" ca="1" si="337"/>
        <v>1.1266905811053975</v>
      </c>
      <c r="AZ372" s="1">
        <f t="shared" ca="1" si="337"/>
        <v>1.1266905811053975</v>
      </c>
      <c r="BA372" s="1">
        <f t="shared" ca="1" si="337"/>
        <v>1.1266905811053975</v>
      </c>
      <c r="BB372" s="1">
        <f t="shared" ca="1" si="337"/>
        <v>1.1266905811053975</v>
      </c>
      <c r="BC372" s="1">
        <f t="shared" ca="1" si="337"/>
        <v>1.1266905811053975</v>
      </c>
      <c r="BD372" s="1">
        <f t="shared" ca="1" si="337"/>
        <v>1.1266905811053975</v>
      </c>
      <c r="BE372" s="1">
        <f t="shared" ca="1" si="337"/>
        <v>1.1266905811053975</v>
      </c>
      <c r="BF372" s="1">
        <f t="shared" ca="1" si="337"/>
        <v>1.1266905811053975</v>
      </c>
      <c r="BG372" s="1">
        <f t="shared" ca="1" si="337"/>
        <v>1.1266905811053975</v>
      </c>
      <c r="BH372" s="1">
        <f t="shared" ca="1" si="337"/>
        <v>1.1266905811053975</v>
      </c>
      <c r="BI372" s="1">
        <f t="shared" ca="1" si="337"/>
        <v>1.1266905811053975</v>
      </c>
      <c r="BJ372" s="1">
        <f t="shared" ca="1" si="337"/>
        <v>1.1266905811053975</v>
      </c>
      <c r="BK372" s="1">
        <f t="shared" ca="1" si="337"/>
        <v>1.1266905811053975</v>
      </c>
      <c r="BL372" s="1">
        <f t="shared" ca="1" si="337"/>
        <v>1.1266905811053975</v>
      </c>
      <c r="BM372" s="1">
        <f t="shared" ca="1" si="337"/>
        <v>1.1266905811053975</v>
      </c>
      <c r="BN372" s="1">
        <f t="shared" ca="1" si="337"/>
        <v>1.1266905811053975</v>
      </c>
      <c r="BO372" s="1">
        <f t="shared" ca="1" si="337"/>
        <v>1.1266905811053975</v>
      </c>
      <c r="BP372" s="1">
        <f t="shared" ca="1" si="337"/>
        <v>1.1266905811053975</v>
      </c>
      <c r="BQ372" s="1">
        <f t="shared" ca="1" si="337"/>
        <v>1.1266905811053975</v>
      </c>
      <c r="BR372" s="1">
        <f t="shared" ca="1" si="337"/>
        <v>1.1266905811053975</v>
      </c>
      <c r="BS372" s="1">
        <f t="shared" ca="1" si="337"/>
        <v>1.1266905811053975</v>
      </c>
      <c r="BT372" s="1">
        <f t="shared" ca="1" si="337"/>
        <v>1.1266905811053975</v>
      </c>
      <c r="BU372" s="1">
        <f t="shared" ca="1" si="337"/>
        <v>1.1266905811053975</v>
      </c>
      <c r="BV372" s="1">
        <f t="shared" ca="1" si="337"/>
        <v>1.1266905811053975</v>
      </c>
      <c r="BW372" s="1">
        <f t="shared" ca="1" si="337"/>
        <v>1.1266905811053975</v>
      </c>
      <c r="BX372" s="1">
        <f t="shared" ca="1" si="337"/>
        <v>1.1266905811053975</v>
      </c>
      <c r="BY372" s="1">
        <f t="shared" ca="1" si="337"/>
        <v>1.1266905811053975</v>
      </c>
      <c r="BZ372">
        <v>2030</v>
      </c>
    </row>
    <row r="373" spans="47:78" x14ac:dyDescent="0.45">
      <c r="AU373" t="str">
        <f t="shared" ca="1" si="309"/>
        <v>\I:</v>
      </c>
      <c r="AV373" s="1" t="str">
        <f t="shared" ref="AV373:BY373" ca="1" si="338">OFFSET($F95,0,MATCH($BZ373,$G$1:$J$1,0))</f>
        <v/>
      </c>
      <c r="AW373" s="1" t="str">
        <f t="shared" ca="1" si="338"/>
        <v/>
      </c>
      <c r="AX373" s="1" t="str">
        <f t="shared" ca="1" si="338"/>
        <v/>
      </c>
      <c r="AY373" s="1" t="str">
        <f t="shared" ca="1" si="338"/>
        <v/>
      </c>
      <c r="AZ373" s="1" t="str">
        <f t="shared" ca="1" si="338"/>
        <v/>
      </c>
      <c r="BA373" s="1" t="str">
        <f t="shared" ca="1" si="338"/>
        <v/>
      </c>
      <c r="BB373" s="1" t="str">
        <f t="shared" ca="1" si="338"/>
        <v/>
      </c>
      <c r="BC373" s="1" t="str">
        <f t="shared" ca="1" si="338"/>
        <v/>
      </c>
      <c r="BD373" s="1" t="str">
        <f t="shared" ca="1" si="338"/>
        <v/>
      </c>
      <c r="BE373" s="1" t="str">
        <f t="shared" ca="1" si="338"/>
        <v/>
      </c>
      <c r="BF373" s="1" t="str">
        <f t="shared" ca="1" si="338"/>
        <v/>
      </c>
      <c r="BG373" s="1" t="str">
        <f t="shared" ca="1" si="338"/>
        <v/>
      </c>
      <c r="BH373" s="1" t="str">
        <f t="shared" ca="1" si="338"/>
        <v/>
      </c>
      <c r="BI373" s="1" t="str">
        <f t="shared" ca="1" si="338"/>
        <v/>
      </c>
      <c r="BJ373" s="1" t="str">
        <f t="shared" ca="1" si="338"/>
        <v/>
      </c>
      <c r="BK373" s="1" t="str">
        <f t="shared" ca="1" si="338"/>
        <v/>
      </c>
      <c r="BL373" s="1" t="str">
        <f t="shared" ca="1" si="338"/>
        <v/>
      </c>
      <c r="BM373" s="1" t="str">
        <f t="shared" ca="1" si="338"/>
        <v/>
      </c>
      <c r="BN373" s="1" t="str">
        <f t="shared" ca="1" si="338"/>
        <v/>
      </c>
      <c r="BO373" s="1" t="str">
        <f t="shared" ca="1" si="338"/>
        <v/>
      </c>
      <c r="BP373" s="1" t="str">
        <f t="shared" ca="1" si="338"/>
        <v/>
      </c>
      <c r="BQ373" s="1" t="str">
        <f t="shared" ca="1" si="338"/>
        <v/>
      </c>
      <c r="BR373" s="1" t="str">
        <f t="shared" ca="1" si="338"/>
        <v/>
      </c>
      <c r="BS373" s="1" t="str">
        <f t="shared" ca="1" si="338"/>
        <v/>
      </c>
      <c r="BT373" s="1" t="str">
        <f t="shared" ca="1" si="338"/>
        <v/>
      </c>
      <c r="BU373" s="1" t="str">
        <f t="shared" ca="1" si="338"/>
        <v/>
      </c>
      <c r="BV373" s="1" t="str">
        <f t="shared" ca="1" si="338"/>
        <v/>
      </c>
      <c r="BW373" s="1" t="str">
        <f t="shared" ca="1" si="338"/>
        <v/>
      </c>
      <c r="BX373" s="1" t="str">
        <f t="shared" ca="1" si="338"/>
        <v/>
      </c>
      <c r="BY373" s="1" t="str">
        <f t="shared" ca="1" si="338"/>
        <v/>
      </c>
      <c r="BZ373">
        <v>2030</v>
      </c>
    </row>
    <row r="374" spans="47:78" x14ac:dyDescent="0.45">
      <c r="AU374" t="str">
        <f t="shared" ca="1" si="309"/>
        <v>ICH_PRH_NGA</v>
      </c>
      <c r="AV374" s="1">
        <f t="shared" ref="AV374:BY374" ca="1" si="339">OFFSET($F96,0,MATCH($BZ374,$G$1:$J$1,0))</f>
        <v>1.0492642736343865</v>
      </c>
      <c r="AW374" s="1">
        <f t="shared" ca="1" si="339"/>
        <v>1.0492642736343865</v>
      </c>
      <c r="AX374" s="1">
        <f t="shared" ca="1" si="339"/>
        <v>1.0492642736343865</v>
      </c>
      <c r="AY374" s="1">
        <f t="shared" ca="1" si="339"/>
        <v>1.0492642736343865</v>
      </c>
      <c r="AZ374" s="1">
        <f t="shared" ca="1" si="339"/>
        <v>1.0492642736343865</v>
      </c>
      <c r="BA374" s="1">
        <f t="shared" ca="1" si="339"/>
        <v>1.0492642736343865</v>
      </c>
      <c r="BB374" s="1">
        <f t="shared" ca="1" si="339"/>
        <v>1.0492642736343865</v>
      </c>
      <c r="BC374" s="1">
        <f t="shared" ca="1" si="339"/>
        <v>1.0492642736343865</v>
      </c>
      <c r="BD374" s="1">
        <f t="shared" ca="1" si="339"/>
        <v>1.0492642736343865</v>
      </c>
      <c r="BE374" s="1">
        <f t="shared" ca="1" si="339"/>
        <v>1.0492642736343865</v>
      </c>
      <c r="BF374" s="1">
        <f t="shared" ca="1" si="339"/>
        <v>1.0492642736343865</v>
      </c>
      <c r="BG374" s="1">
        <f t="shared" ca="1" si="339"/>
        <v>1.0492642736343865</v>
      </c>
      <c r="BH374" s="1">
        <f t="shared" ca="1" si="339"/>
        <v>1.0492642736343865</v>
      </c>
      <c r="BI374" s="1">
        <f t="shared" ca="1" si="339"/>
        <v>1.0492642736343865</v>
      </c>
      <c r="BJ374" s="1">
        <f t="shared" ca="1" si="339"/>
        <v>1.0492642736343865</v>
      </c>
      <c r="BK374" s="1">
        <f t="shared" ca="1" si="339"/>
        <v>1.0492642736343865</v>
      </c>
      <c r="BL374" s="1">
        <f t="shared" ca="1" si="339"/>
        <v>1.0492642736343865</v>
      </c>
      <c r="BM374" s="1">
        <f t="shared" ca="1" si="339"/>
        <v>1.0492642736343865</v>
      </c>
      <c r="BN374" s="1">
        <f t="shared" ca="1" si="339"/>
        <v>1.0492642736343865</v>
      </c>
      <c r="BO374" s="1">
        <f t="shared" ca="1" si="339"/>
        <v>1.0492642736343865</v>
      </c>
      <c r="BP374" s="1">
        <f t="shared" ca="1" si="339"/>
        <v>1.0492642736343865</v>
      </c>
      <c r="BQ374" s="1">
        <f t="shared" ca="1" si="339"/>
        <v>1.0492642736343865</v>
      </c>
      <c r="BR374" s="1">
        <f t="shared" ca="1" si="339"/>
        <v>1.0492642736343865</v>
      </c>
      <c r="BS374" s="1">
        <f t="shared" ca="1" si="339"/>
        <v>1.0492642736343865</v>
      </c>
      <c r="BT374" s="1">
        <f t="shared" ca="1" si="339"/>
        <v>1.0492642736343865</v>
      </c>
      <c r="BU374" s="1">
        <f t="shared" ca="1" si="339"/>
        <v>1.0492642736343865</v>
      </c>
      <c r="BV374" s="1">
        <f t="shared" ca="1" si="339"/>
        <v>1.0492642736343865</v>
      </c>
      <c r="BW374" s="1">
        <f t="shared" ca="1" si="339"/>
        <v>1.0492642736343865</v>
      </c>
      <c r="BX374" s="1">
        <f t="shared" ca="1" si="339"/>
        <v>1.0492642736343865</v>
      </c>
      <c r="BY374" s="1">
        <f t="shared" ca="1" si="339"/>
        <v>1.0492642736343865</v>
      </c>
      <c r="BZ374">
        <v>2030</v>
      </c>
    </row>
    <row r="375" spans="47:78" x14ac:dyDescent="0.45">
      <c r="AU375" t="str">
        <f t="shared" ca="1" si="309"/>
        <v>ICH_PRC_NGA</v>
      </c>
      <c r="AV375" s="1">
        <f t="shared" ref="AV375:BY375" ca="1" si="340">OFFSET($F97,0,MATCH($BZ375,$G$1:$J$1,0))</f>
        <v>1.0492642736343865</v>
      </c>
      <c r="AW375" s="1">
        <f t="shared" ca="1" si="340"/>
        <v>1.0492642736343865</v>
      </c>
      <c r="AX375" s="1">
        <f t="shared" ca="1" si="340"/>
        <v>1.0492642736343865</v>
      </c>
      <c r="AY375" s="1">
        <f t="shared" ca="1" si="340"/>
        <v>1.0492642736343865</v>
      </c>
      <c r="AZ375" s="1">
        <f t="shared" ca="1" si="340"/>
        <v>1.0492642736343865</v>
      </c>
      <c r="BA375" s="1">
        <f t="shared" ca="1" si="340"/>
        <v>1.0492642736343865</v>
      </c>
      <c r="BB375" s="1">
        <f t="shared" ca="1" si="340"/>
        <v>1.0492642736343865</v>
      </c>
      <c r="BC375" s="1">
        <f t="shared" ca="1" si="340"/>
        <v>1.0492642736343865</v>
      </c>
      <c r="BD375" s="1">
        <f t="shared" ca="1" si="340"/>
        <v>1.0492642736343865</v>
      </c>
      <c r="BE375" s="1">
        <f t="shared" ca="1" si="340"/>
        <v>1.0492642736343865</v>
      </c>
      <c r="BF375" s="1">
        <f t="shared" ca="1" si="340"/>
        <v>1.0492642736343865</v>
      </c>
      <c r="BG375" s="1">
        <f t="shared" ca="1" si="340"/>
        <v>1.0492642736343865</v>
      </c>
      <c r="BH375" s="1">
        <f t="shared" ca="1" si="340"/>
        <v>1.0492642736343865</v>
      </c>
      <c r="BI375" s="1">
        <f t="shared" ca="1" si="340"/>
        <v>1.0492642736343865</v>
      </c>
      <c r="BJ375" s="1">
        <f t="shared" ca="1" si="340"/>
        <v>1.0492642736343865</v>
      </c>
      <c r="BK375" s="1">
        <f t="shared" ca="1" si="340"/>
        <v>1.0492642736343865</v>
      </c>
      <c r="BL375" s="1">
        <f t="shared" ca="1" si="340"/>
        <v>1.0492642736343865</v>
      </c>
      <c r="BM375" s="1">
        <f t="shared" ca="1" si="340"/>
        <v>1.0492642736343865</v>
      </c>
      <c r="BN375" s="1">
        <f t="shared" ca="1" si="340"/>
        <v>1.0492642736343865</v>
      </c>
      <c r="BO375" s="1">
        <f t="shared" ca="1" si="340"/>
        <v>1.0492642736343865</v>
      </c>
      <c r="BP375" s="1">
        <f t="shared" ca="1" si="340"/>
        <v>1.0492642736343865</v>
      </c>
      <c r="BQ375" s="1">
        <f t="shared" ca="1" si="340"/>
        <v>1.0492642736343865</v>
      </c>
      <c r="BR375" s="1">
        <f t="shared" ca="1" si="340"/>
        <v>1.0492642736343865</v>
      </c>
      <c r="BS375" s="1">
        <f t="shared" ca="1" si="340"/>
        <v>1.0492642736343865</v>
      </c>
      <c r="BT375" s="1">
        <f t="shared" ca="1" si="340"/>
        <v>1.0492642736343865</v>
      </c>
      <c r="BU375" s="1">
        <f t="shared" ca="1" si="340"/>
        <v>1.0492642736343865</v>
      </c>
      <c r="BV375" s="1">
        <f t="shared" ca="1" si="340"/>
        <v>1.0492642736343865</v>
      </c>
      <c r="BW375" s="1">
        <f t="shared" ca="1" si="340"/>
        <v>1.0492642736343865</v>
      </c>
      <c r="BX375" s="1">
        <f t="shared" ca="1" si="340"/>
        <v>1.0492642736343865</v>
      </c>
      <c r="BY375" s="1">
        <f t="shared" ca="1" si="340"/>
        <v>1.0492642736343865</v>
      </c>
      <c r="BZ375">
        <v>2030</v>
      </c>
    </row>
    <row r="376" spans="47:78" x14ac:dyDescent="0.45">
      <c r="AU376" t="str">
        <f t="shared" ca="1" si="309"/>
        <v>ICH_MDR_NGA</v>
      </c>
      <c r="AV376" s="1">
        <f t="shared" ref="AV376:BY376" ca="1" si="341">OFFSET($F98,0,MATCH($BZ376,$G$1:$J$1,0))</f>
        <v>1.0492642736343865</v>
      </c>
      <c r="AW376" s="1">
        <f t="shared" ca="1" si="341"/>
        <v>1.0492642736343865</v>
      </c>
      <c r="AX376" s="1">
        <f t="shared" ca="1" si="341"/>
        <v>1.0492642736343865</v>
      </c>
      <c r="AY376" s="1">
        <f t="shared" ca="1" si="341"/>
        <v>1.0492642736343865</v>
      </c>
      <c r="AZ376" s="1">
        <f t="shared" ca="1" si="341"/>
        <v>1.0492642736343865</v>
      </c>
      <c r="BA376" s="1">
        <f t="shared" ca="1" si="341"/>
        <v>1.0492642736343865</v>
      </c>
      <c r="BB376" s="1">
        <f t="shared" ca="1" si="341"/>
        <v>1.0492642736343865</v>
      </c>
      <c r="BC376" s="1">
        <f t="shared" ca="1" si="341"/>
        <v>1.0492642736343865</v>
      </c>
      <c r="BD376" s="1">
        <f t="shared" ca="1" si="341"/>
        <v>1.0492642736343865</v>
      </c>
      <c r="BE376" s="1">
        <f t="shared" ca="1" si="341"/>
        <v>1.0492642736343865</v>
      </c>
      <c r="BF376" s="1">
        <f t="shared" ca="1" si="341"/>
        <v>1.0492642736343865</v>
      </c>
      <c r="BG376" s="1">
        <f t="shared" ca="1" si="341"/>
        <v>1.0492642736343865</v>
      </c>
      <c r="BH376" s="1">
        <f t="shared" ca="1" si="341"/>
        <v>1.0492642736343865</v>
      </c>
      <c r="BI376" s="1">
        <f t="shared" ca="1" si="341"/>
        <v>1.0492642736343865</v>
      </c>
      <c r="BJ376" s="1">
        <f t="shared" ca="1" si="341"/>
        <v>1.0492642736343865</v>
      </c>
      <c r="BK376" s="1">
        <f t="shared" ca="1" si="341"/>
        <v>1.0492642736343865</v>
      </c>
      <c r="BL376" s="1">
        <f t="shared" ca="1" si="341"/>
        <v>1.0492642736343865</v>
      </c>
      <c r="BM376" s="1">
        <f t="shared" ca="1" si="341"/>
        <v>1.0492642736343865</v>
      </c>
      <c r="BN376" s="1">
        <f t="shared" ca="1" si="341"/>
        <v>1.0492642736343865</v>
      </c>
      <c r="BO376" s="1">
        <f t="shared" ca="1" si="341"/>
        <v>1.0492642736343865</v>
      </c>
      <c r="BP376" s="1">
        <f t="shared" ca="1" si="341"/>
        <v>1.0492642736343865</v>
      </c>
      <c r="BQ376" s="1">
        <f t="shared" ca="1" si="341"/>
        <v>1.0492642736343865</v>
      </c>
      <c r="BR376" s="1">
        <f t="shared" ca="1" si="341"/>
        <v>1.0492642736343865</v>
      </c>
      <c r="BS376" s="1">
        <f t="shared" ca="1" si="341"/>
        <v>1.0492642736343865</v>
      </c>
      <c r="BT376" s="1">
        <f t="shared" ca="1" si="341"/>
        <v>1.0492642736343865</v>
      </c>
      <c r="BU376" s="1">
        <f t="shared" ca="1" si="341"/>
        <v>1.0492642736343865</v>
      </c>
      <c r="BV376" s="1">
        <f t="shared" ca="1" si="341"/>
        <v>1.0492642736343865</v>
      </c>
      <c r="BW376" s="1">
        <f t="shared" ca="1" si="341"/>
        <v>1.0492642736343865</v>
      </c>
      <c r="BX376" s="1">
        <f t="shared" ca="1" si="341"/>
        <v>1.0492642736343865</v>
      </c>
      <c r="BY376" s="1">
        <f t="shared" ca="1" si="341"/>
        <v>1.0492642736343865</v>
      </c>
      <c r="BZ376">
        <v>2030</v>
      </c>
    </row>
    <row r="377" spans="47:78" x14ac:dyDescent="0.45">
      <c r="AU377" t="str">
        <f t="shared" ca="1" si="309"/>
        <v>ICH_OTP_NGA</v>
      </c>
      <c r="AV377" s="1">
        <f t="shared" ref="AV377:BY377" ca="1" si="342">OFFSET($F99,0,MATCH($BZ377,$G$1:$J$1,0))</f>
        <v>1.0492642736343865</v>
      </c>
      <c r="AW377" s="1">
        <f t="shared" ca="1" si="342"/>
        <v>1.0492642736343865</v>
      </c>
      <c r="AX377" s="1">
        <f t="shared" ca="1" si="342"/>
        <v>1.0492642736343865</v>
      </c>
      <c r="AY377" s="1">
        <f t="shared" ca="1" si="342"/>
        <v>1.0492642736343865</v>
      </c>
      <c r="AZ377" s="1">
        <f t="shared" ca="1" si="342"/>
        <v>1.0492642736343865</v>
      </c>
      <c r="BA377" s="1">
        <f t="shared" ca="1" si="342"/>
        <v>1.0492642736343865</v>
      </c>
      <c r="BB377" s="1">
        <f t="shared" ca="1" si="342"/>
        <v>1.0492642736343865</v>
      </c>
      <c r="BC377" s="1">
        <f t="shared" ca="1" si="342"/>
        <v>1.0492642736343865</v>
      </c>
      <c r="BD377" s="1">
        <f t="shared" ca="1" si="342"/>
        <v>1.0492642736343865</v>
      </c>
      <c r="BE377" s="1">
        <f t="shared" ca="1" si="342"/>
        <v>1.0492642736343865</v>
      </c>
      <c r="BF377" s="1">
        <f t="shared" ca="1" si="342"/>
        <v>1.0492642736343865</v>
      </c>
      <c r="BG377" s="1">
        <f t="shared" ca="1" si="342"/>
        <v>1.0492642736343865</v>
      </c>
      <c r="BH377" s="1">
        <f t="shared" ca="1" si="342"/>
        <v>1.0492642736343865</v>
      </c>
      <c r="BI377" s="1">
        <f t="shared" ca="1" si="342"/>
        <v>1.0492642736343865</v>
      </c>
      <c r="BJ377" s="1">
        <f t="shared" ca="1" si="342"/>
        <v>1.0492642736343865</v>
      </c>
      <c r="BK377" s="1">
        <f t="shared" ca="1" si="342"/>
        <v>1.0492642736343865</v>
      </c>
      <c r="BL377" s="1">
        <f t="shared" ca="1" si="342"/>
        <v>1.0492642736343865</v>
      </c>
      <c r="BM377" s="1">
        <f t="shared" ca="1" si="342"/>
        <v>1.0492642736343865</v>
      </c>
      <c r="BN377" s="1">
        <f t="shared" ca="1" si="342"/>
        <v>1.0492642736343865</v>
      </c>
      <c r="BO377" s="1">
        <f t="shared" ca="1" si="342"/>
        <v>1.0492642736343865</v>
      </c>
      <c r="BP377" s="1">
        <f t="shared" ca="1" si="342"/>
        <v>1.0492642736343865</v>
      </c>
      <c r="BQ377" s="1">
        <f t="shared" ca="1" si="342"/>
        <v>1.0492642736343865</v>
      </c>
      <c r="BR377" s="1">
        <f t="shared" ca="1" si="342"/>
        <v>1.0492642736343865</v>
      </c>
      <c r="BS377" s="1">
        <f t="shared" ca="1" si="342"/>
        <v>1.0492642736343865</v>
      </c>
      <c r="BT377" s="1">
        <f t="shared" ca="1" si="342"/>
        <v>1.0492642736343865</v>
      </c>
      <c r="BU377" s="1">
        <f t="shared" ca="1" si="342"/>
        <v>1.0492642736343865</v>
      </c>
      <c r="BV377" s="1">
        <f t="shared" ca="1" si="342"/>
        <v>1.0492642736343865</v>
      </c>
      <c r="BW377" s="1">
        <f t="shared" ca="1" si="342"/>
        <v>1.0492642736343865</v>
      </c>
      <c r="BX377" s="1">
        <f t="shared" ca="1" si="342"/>
        <v>1.0492642736343865</v>
      </c>
      <c r="BY377" s="1">
        <f t="shared" ca="1" si="342"/>
        <v>1.0492642736343865</v>
      </c>
      <c r="BZ377">
        <v>2030</v>
      </c>
    </row>
    <row r="378" spans="47:78" x14ac:dyDescent="0.45">
      <c r="AU378" t="str">
        <f t="shared" ca="1" si="309"/>
        <v>ICH_SPC_NGA</v>
      </c>
      <c r="AV378" s="1">
        <f t="shared" ref="AV378:BY378" ca="1" si="343">OFFSET($F100,0,MATCH($BZ378,$G$1:$J$1,0))</f>
        <v>1.0492642736343865</v>
      </c>
      <c r="AW378" s="1">
        <f t="shared" ca="1" si="343"/>
        <v>1.0492642736343865</v>
      </c>
      <c r="AX378" s="1">
        <f t="shared" ca="1" si="343"/>
        <v>1.0492642736343865</v>
      </c>
      <c r="AY378" s="1">
        <f t="shared" ca="1" si="343"/>
        <v>1.0492642736343865</v>
      </c>
      <c r="AZ378" s="1">
        <f t="shared" ca="1" si="343"/>
        <v>1.0492642736343865</v>
      </c>
      <c r="BA378" s="1">
        <f t="shared" ca="1" si="343"/>
        <v>1.0492642736343865</v>
      </c>
      <c r="BB378" s="1">
        <f t="shared" ca="1" si="343"/>
        <v>1.0492642736343865</v>
      </c>
      <c r="BC378" s="1">
        <f t="shared" ca="1" si="343"/>
        <v>1.0492642736343865</v>
      </c>
      <c r="BD378" s="1">
        <f t="shared" ca="1" si="343"/>
        <v>1.0492642736343865</v>
      </c>
      <c r="BE378" s="1">
        <f t="shared" ca="1" si="343"/>
        <v>1.0492642736343865</v>
      </c>
      <c r="BF378" s="1">
        <f t="shared" ca="1" si="343"/>
        <v>1.0492642736343865</v>
      </c>
      <c r="BG378" s="1">
        <f t="shared" ca="1" si="343"/>
        <v>1.0492642736343865</v>
      </c>
      <c r="BH378" s="1">
        <f t="shared" ca="1" si="343"/>
        <v>1.0492642736343865</v>
      </c>
      <c r="BI378" s="1">
        <f t="shared" ca="1" si="343"/>
        <v>1.0492642736343865</v>
      </c>
      <c r="BJ378" s="1">
        <f t="shared" ca="1" si="343"/>
        <v>1.0492642736343865</v>
      </c>
      <c r="BK378" s="1">
        <f t="shared" ca="1" si="343"/>
        <v>1.0492642736343865</v>
      </c>
      <c r="BL378" s="1">
        <f t="shared" ca="1" si="343"/>
        <v>1.0492642736343865</v>
      </c>
      <c r="BM378" s="1">
        <f t="shared" ca="1" si="343"/>
        <v>1.0492642736343865</v>
      </c>
      <c r="BN378" s="1">
        <f t="shared" ca="1" si="343"/>
        <v>1.0492642736343865</v>
      </c>
      <c r="BO378" s="1">
        <f t="shared" ca="1" si="343"/>
        <v>1.0492642736343865</v>
      </c>
      <c r="BP378" s="1">
        <f t="shared" ca="1" si="343"/>
        <v>1.0492642736343865</v>
      </c>
      <c r="BQ378" s="1">
        <f t="shared" ca="1" si="343"/>
        <v>1.0492642736343865</v>
      </c>
      <c r="BR378" s="1">
        <f t="shared" ca="1" si="343"/>
        <v>1.0492642736343865</v>
      </c>
      <c r="BS378" s="1">
        <f t="shared" ca="1" si="343"/>
        <v>1.0492642736343865</v>
      </c>
      <c r="BT378" s="1">
        <f t="shared" ca="1" si="343"/>
        <v>1.0492642736343865</v>
      </c>
      <c r="BU378" s="1">
        <f t="shared" ca="1" si="343"/>
        <v>1.0492642736343865</v>
      </c>
      <c r="BV378" s="1">
        <f t="shared" ca="1" si="343"/>
        <v>1.0492642736343865</v>
      </c>
      <c r="BW378" s="1">
        <f t="shared" ca="1" si="343"/>
        <v>1.0492642736343865</v>
      </c>
      <c r="BX378" s="1">
        <f t="shared" ca="1" si="343"/>
        <v>1.0492642736343865</v>
      </c>
      <c r="BY378" s="1">
        <f t="shared" ca="1" si="343"/>
        <v>1.0492642736343865</v>
      </c>
      <c r="BZ378">
        <v>2030</v>
      </c>
    </row>
    <row r="379" spans="47:78" x14ac:dyDescent="0.45">
      <c r="AU379" t="str">
        <f t="shared" ca="1" si="309"/>
        <v>ICH_OTH_NGA</v>
      </c>
      <c r="AV379" s="1">
        <f t="shared" ref="AV379:BY379" ca="1" si="344">OFFSET($F101,0,MATCH($BZ379,$G$1:$J$1,0))</f>
        <v>1.0492642736343865</v>
      </c>
      <c r="AW379" s="1">
        <f t="shared" ca="1" si="344"/>
        <v>1.0492642736343865</v>
      </c>
      <c r="AX379" s="1">
        <f t="shared" ca="1" si="344"/>
        <v>1.0492642736343865</v>
      </c>
      <c r="AY379" s="1">
        <f t="shared" ca="1" si="344"/>
        <v>1.0492642736343865</v>
      </c>
      <c r="AZ379" s="1">
        <f t="shared" ca="1" si="344"/>
        <v>1.0492642736343865</v>
      </c>
      <c r="BA379" s="1">
        <f t="shared" ca="1" si="344"/>
        <v>1.0492642736343865</v>
      </c>
      <c r="BB379" s="1">
        <f t="shared" ca="1" si="344"/>
        <v>1.0492642736343865</v>
      </c>
      <c r="BC379" s="1">
        <f t="shared" ca="1" si="344"/>
        <v>1.0492642736343865</v>
      </c>
      <c r="BD379" s="1">
        <f t="shared" ca="1" si="344"/>
        <v>1.0492642736343865</v>
      </c>
      <c r="BE379" s="1">
        <f t="shared" ca="1" si="344"/>
        <v>1.0492642736343865</v>
      </c>
      <c r="BF379" s="1">
        <f t="shared" ca="1" si="344"/>
        <v>1.0492642736343865</v>
      </c>
      <c r="BG379" s="1">
        <f t="shared" ca="1" si="344"/>
        <v>1.0492642736343865</v>
      </c>
      <c r="BH379" s="1">
        <f t="shared" ca="1" si="344"/>
        <v>1.0492642736343865</v>
      </c>
      <c r="BI379" s="1">
        <f t="shared" ca="1" si="344"/>
        <v>1.0492642736343865</v>
      </c>
      <c r="BJ379" s="1">
        <f t="shared" ca="1" si="344"/>
        <v>1.0492642736343865</v>
      </c>
      <c r="BK379" s="1">
        <f t="shared" ca="1" si="344"/>
        <v>1.0492642736343865</v>
      </c>
      <c r="BL379" s="1">
        <f t="shared" ca="1" si="344"/>
        <v>1.0492642736343865</v>
      </c>
      <c r="BM379" s="1">
        <f t="shared" ca="1" si="344"/>
        <v>1.0492642736343865</v>
      </c>
      <c r="BN379" s="1">
        <f t="shared" ca="1" si="344"/>
        <v>1.0492642736343865</v>
      </c>
      <c r="BO379" s="1">
        <f t="shared" ca="1" si="344"/>
        <v>1.0492642736343865</v>
      </c>
      <c r="BP379" s="1">
        <f t="shared" ca="1" si="344"/>
        <v>1.0492642736343865</v>
      </c>
      <c r="BQ379" s="1">
        <f t="shared" ca="1" si="344"/>
        <v>1.0492642736343865</v>
      </c>
      <c r="BR379" s="1">
        <f t="shared" ca="1" si="344"/>
        <v>1.0492642736343865</v>
      </c>
      <c r="BS379" s="1">
        <f t="shared" ca="1" si="344"/>
        <v>1.0492642736343865</v>
      </c>
      <c r="BT379" s="1">
        <f t="shared" ca="1" si="344"/>
        <v>1.0492642736343865</v>
      </c>
      <c r="BU379" s="1">
        <f t="shared" ca="1" si="344"/>
        <v>1.0492642736343865</v>
      </c>
      <c r="BV379" s="1">
        <f t="shared" ca="1" si="344"/>
        <v>1.0492642736343865</v>
      </c>
      <c r="BW379" s="1">
        <f t="shared" ca="1" si="344"/>
        <v>1.0492642736343865</v>
      </c>
      <c r="BX379" s="1">
        <f t="shared" ca="1" si="344"/>
        <v>1.0492642736343865</v>
      </c>
      <c r="BY379" s="1">
        <f t="shared" ca="1" si="344"/>
        <v>1.0492642736343865</v>
      </c>
      <c r="BZ379">
        <v>2030</v>
      </c>
    </row>
    <row r="380" spans="47:78" x14ac:dyDescent="0.45">
      <c r="AU380" t="str">
        <f t="shared" ca="1" si="309"/>
        <v>\I:</v>
      </c>
      <c r="AV380" s="1" t="str">
        <f t="shared" ref="AV380:BY380" ca="1" si="345">OFFSET($F102,0,MATCH($BZ380,$G$1:$J$1,0))</f>
        <v/>
      </c>
      <c r="AW380" s="1" t="str">
        <f t="shared" ca="1" si="345"/>
        <v/>
      </c>
      <c r="AX380" s="1" t="str">
        <f t="shared" ca="1" si="345"/>
        <v/>
      </c>
      <c r="AY380" s="1" t="str">
        <f t="shared" ca="1" si="345"/>
        <v/>
      </c>
      <c r="AZ380" s="1" t="str">
        <f t="shared" ca="1" si="345"/>
        <v/>
      </c>
      <c r="BA380" s="1" t="str">
        <f t="shared" ca="1" si="345"/>
        <v/>
      </c>
      <c r="BB380" s="1" t="str">
        <f t="shared" ca="1" si="345"/>
        <v/>
      </c>
      <c r="BC380" s="1" t="str">
        <f t="shared" ca="1" si="345"/>
        <v/>
      </c>
      <c r="BD380" s="1" t="str">
        <f t="shared" ca="1" si="345"/>
        <v/>
      </c>
      <c r="BE380" s="1" t="str">
        <f t="shared" ca="1" si="345"/>
        <v/>
      </c>
      <c r="BF380" s="1" t="str">
        <f t="shared" ca="1" si="345"/>
        <v/>
      </c>
      <c r="BG380" s="1" t="str">
        <f t="shared" ca="1" si="345"/>
        <v/>
      </c>
      <c r="BH380" s="1" t="str">
        <f t="shared" ca="1" si="345"/>
        <v/>
      </c>
      <c r="BI380" s="1" t="str">
        <f t="shared" ca="1" si="345"/>
        <v/>
      </c>
      <c r="BJ380" s="1" t="str">
        <f t="shared" ca="1" si="345"/>
        <v/>
      </c>
      <c r="BK380" s="1" t="str">
        <f t="shared" ca="1" si="345"/>
        <v/>
      </c>
      <c r="BL380" s="1" t="str">
        <f t="shared" ca="1" si="345"/>
        <v/>
      </c>
      <c r="BM380" s="1" t="str">
        <f t="shared" ca="1" si="345"/>
        <v/>
      </c>
      <c r="BN380" s="1" t="str">
        <f t="shared" ca="1" si="345"/>
        <v/>
      </c>
      <c r="BO380" s="1" t="str">
        <f t="shared" ca="1" si="345"/>
        <v/>
      </c>
      <c r="BP380" s="1" t="str">
        <f t="shared" ca="1" si="345"/>
        <v/>
      </c>
      <c r="BQ380" s="1" t="str">
        <f t="shared" ca="1" si="345"/>
        <v/>
      </c>
      <c r="BR380" s="1" t="str">
        <f t="shared" ca="1" si="345"/>
        <v/>
      </c>
      <c r="BS380" s="1" t="str">
        <f t="shared" ca="1" si="345"/>
        <v/>
      </c>
      <c r="BT380" s="1" t="str">
        <f t="shared" ca="1" si="345"/>
        <v/>
      </c>
      <c r="BU380" s="1" t="str">
        <f t="shared" ca="1" si="345"/>
        <v/>
      </c>
      <c r="BV380" s="1" t="str">
        <f t="shared" ca="1" si="345"/>
        <v/>
      </c>
      <c r="BW380" s="1" t="str">
        <f t="shared" ca="1" si="345"/>
        <v/>
      </c>
      <c r="BX380" s="1" t="str">
        <f t="shared" ca="1" si="345"/>
        <v/>
      </c>
      <c r="BY380" s="1" t="str">
        <f t="shared" ca="1" si="345"/>
        <v/>
      </c>
      <c r="BZ380">
        <v>2030</v>
      </c>
    </row>
    <row r="381" spans="47:78" x14ac:dyDescent="0.45">
      <c r="AU381" t="str">
        <f t="shared" ca="1" si="309"/>
        <v>ITM_PRH_NGA</v>
      </c>
      <c r="AV381" s="1">
        <f t="shared" ref="AV381:BY381" ca="1" si="346">OFFSET($F103,0,MATCH($BZ381,$G$1:$J$1,0))</f>
        <v>1.1346569412229279</v>
      </c>
      <c r="AW381" s="1">
        <f t="shared" ca="1" si="346"/>
        <v>1.1346569412229279</v>
      </c>
      <c r="AX381" s="1">
        <f t="shared" ca="1" si="346"/>
        <v>1.1346569412229279</v>
      </c>
      <c r="AY381" s="1">
        <f t="shared" ca="1" si="346"/>
        <v>1.1346569412229279</v>
      </c>
      <c r="AZ381" s="1">
        <f t="shared" ca="1" si="346"/>
        <v>1.1346569412229279</v>
      </c>
      <c r="BA381" s="1">
        <f t="shared" ca="1" si="346"/>
        <v>1.1346569412229279</v>
      </c>
      <c r="BB381" s="1">
        <f t="shared" ca="1" si="346"/>
        <v>1.1346569412229279</v>
      </c>
      <c r="BC381" s="1">
        <f t="shared" ca="1" si="346"/>
        <v>1.1346569412229279</v>
      </c>
      <c r="BD381" s="1">
        <f t="shared" ca="1" si="346"/>
        <v>1.1346569412229279</v>
      </c>
      <c r="BE381" s="1">
        <f t="shared" ca="1" si="346"/>
        <v>1.1346569412229279</v>
      </c>
      <c r="BF381" s="1">
        <f t="shared" ca="1" si="346"/>
        <v>1.1346569412229279</v>
      </c>
      <c r="BG381" s="1">
        <f t="shared" ca="1" si="346"/>
        <v>1.1346569412229279</v>
      </c>
      <c r="BH381" s="1">
        <f t="shared" ca="1" si="346"/>
        <v>1.1346569412229279</v>
      </c>
      <c r="BI381" s="1">
        <f t="shared" ca="1" si="346"/>
        <v>1.1346569412229279</v>
      </c>
      <c r="BJ381" s="1">
        <f t="shared" ca="1" si="346"/>
        <v>1.1346569412229279</v>
      </c>
      <c r="BK381" s="1">
        <f t="shared" ca="1" si="346"/>
        <v>1.1346569412229279</v>
      </c>
      <c r="BL381" s="1">
        <f t="shared" ca="1" si="346"/>
        <v>1.1346569412229279</v>
      </c>
      <c r="BM381" s="1">
        <f t="shared" ca="1" si="346"/>
        <v>1.1346569412229279</v>
      </c>
      <c r="BN381" s="1">
        <f t="shared" ca="1" si="346"/>
        <v>1.1346569412229279</v>
      </c>
      <c r="BO381" s="1">
        <f t="shared" ca="1" si="346"/>
        <v>1.1346569412229279</v>
      </c>
      <c r="BP381" s="1">
        <f t="shared" ca="1" si="346"/>
        <v>1.1346569412229279</v>
      </c>
      <c r="BQ381" s="1">
        <f t="shared" ca="1" si="346"/>
        <v>1.1346569412229279</v>
      </c>
      <c r="BR381" s="1">
        <f t="shared" ca="1" si="346"/>
        <v>1.1346569412229279</v>
      </c>
      <c r="BS381" s="1">
        <f t="shared" ca="1" si="346"/>
        <v>1.1346569412229279</v>
      </c>
      <c r="BT381" s="1">
        <f t="shared" ca="1" si="346"/>
        <v>1.1346569412229279</v>
      </c>
      <c r="BU381" s="1">
        <f t="shared" ca="1" si="346"/>
        <v>1.1346569412229279</v>
      </c>
      <c r="BV381" s="1">
        <f t="shared" ca="1" si="346"/>
        <v>1.1346569412229279</v>
      </c>
      <c r="BW381" s="1">
        <f t="shared" ca="1" si="346"/>
        <v>1.1346569412229279</v>
      </c>
      <c r="BX381" s="1">
        <f t="shared" ca="1" si="346"/>
        <v>1.1346569412229279</v>
      </c>
      <c r="BY381" s="1">
        <f t="shared" ca="1" si="346"/>
        <v>1.1346569412229279</v>
      </c>
      <c r="BZ381">
        <v>2030</v>
      </c>
    </row>
    <row r="382" spans="47:78" x14ac:dyDescent="0.45">
      <c r="AU382" t="str">
        <f t="shared" ca="1" si="309"/>
        <v>ITM_PRC_NGA</v>
      </c>
      <c r="AV382" s="1">
        <f t="shared" ref="AV382:BY382" ca="1" si="347">OFFSET($F104,0,MATCH($BZ382,$G$1:$J$1,0))</f>
        <v>1.0913240984665626</v>
      </c>
      <c r="AW382" s="1">
        <f t="shared" ca="1" si="347"/>
        <v>1.0913240984665626</v>
      </c>
      <c r="AX382" s="1">
        <f t="shared" ca="1" si="347"/>
        <v>1.0913240984665626</v>
      </c>
      <c r="AY382" s="1">
        <f t="shared" ca="1" si="347"/>
        <v>1.0913240984665626</v>
      </c>
      <c r="AZ382" s="1">
        <f t="shared" ca="1" si="347"/>
        <v>1.0913240984665626</v>
      </c>
      <c r="BA382" s="1">
        <f t="shared" ca="1" si="347"/>
        <v>1.0913240984665626</v>
      </c>
      <c r="BB382" s="1">
        <f t="shared" ca="1" si="347"/>
        <v>1.0913240984665626</v>
      </c>
      <c r="BC382" s="1">
        <f t="shared" ca="1" si="347"/>
        <v>1.0913240984665626</v>
      </c>
      <c r="BD382" s="1">
        <f t="shared" ca="1" si="347"/>
        <v>1.0913240984665626</v>
      </c>
      <c r="BE382" s="1">
        <f t="shared" ca="1" si="347"/>
        <v>1.0913240984665626</v>
      </c>
      <c r="BF382" s="1">
        <f t="shared" ca="1" si="347"/>
        <v>1.0913240984665626</v>
      </c>
      <c r="BG382" s="1">
        <f t="shared" ca="1" si="347"/>
        <v>1.0913240984665626</v>
      </c>
      <c r="BH382" s="1">
        <f t="shared" ca="1" si="347"/>
        <v>1.0913240984665626</v>
      </c>
      <c r="BI382" s="1">
        <f t="shared" ca="1" si="347"/>
        <v>1.0913240984665626</v>
      </c>
      <c r="BJ382" s="1">
        <f t="shared" ca="1" si="347"/>
        <v>1.0913240984665626</v>
      </c>
      <c r="BK382" s="1">
        <f t="shared" ca="1" si="347"/>
        <v>1.0913240984665626</v>
      </c>
      <c r="BL382" s="1">
        <f t="shared" ca="1" si="347"/>
        <v>1.0913240984665626</v>
      </c>
      <c r="BM382" s="1">
        <f t="shared" ca="1" si="347"/>
        <v>1.0913240984665626</v>
      </c>
      <c r="BN382" s="1">
        <f t="shared" ca="1" si="347"/>
        <v>1.0913240984665626</v>
      </c>
      <c r="BO382" s="1">
        <f t="shared" ca="1" si="347"/>
        <v>1.0913240984665626</v>
      </c>
      <c r="BP382" s="1">
        <f t="shared" ca="1" si="347"/>
        <v>1.0913240984665626</v>
      </c>
      <c r="BQ382" s="1">
        <f t="shared" ca="1" si="347"/>
        <v>1.0913240984665626</v>
      </c>
      <c r="BR382" s="1">
        <f t="shared" ca="1" si="347"/>
        <v>1.0913240984665626</v>
      </c>
      <c r="BS382" s="1">
        <f t="shared" ca="1" si="347"/>
        <v>1.0913240984665626</v>
      </c>
      <c r="BT382" s="1">
        <f t="shared" ca="1" si="347"/>
        <v>1.0913240984665626</v>
      </c>
      <c r="BU382" s="1">
        <f t="shared" ca="1" si="347"/>
        <v>1.0913240984665626</v>
      </c>
      <c r="BV382" s="1">
        <f t="shared" ca="1" si="347"/>
        <v>1.0913240984665626</v>
      </c>
      <c r="BW382" s="1">
        <f t="shared" ca="1" si="347"/>
        <v>1.0913240984665626</v>
      </c>
      <c r="BX382" s="1">
        <f t="shared" ca="1" si="347"/>
        <v>1.0913240984665626</v>
      </c>
      <c r="BY382" s="1">
        <f t="shared" ca="1" si="347"/>
        <v>1.0913240984665626</v>
      </c>
      <c r="BZ382">
        <v>2030</v>
      </c>
    </row>
    <row r="383" spans="47:78" x14ac:dyDescent="0.45">
      <c r="AU383" t="str">
        <f t="shared" ca="1" si="309"/>
        <v>ITM_MDR_NGA</v>
      </c>
      <c r="AV383" s="1">
        <f t="shared" ref="AV383:BY383" ca="1" si="348">OFFSET($F105,0,MATCH($BZ383,$G$1:$J$1,0))</f>
        <v>1.1346569412229279</v>
      </c>
      <c r="AW383" s="1">
        <f t="shared" ca="1" si="348"/>
        <v>1.1346569412229279</v>
      </c>
      <c r="AX383" s="1">
        <f t="shared" ca="1" si="348"/>
        <v>1.1346569412229279</v>
      </c>
      <c r="AY383" s="1">
        <f t="shared" ca="1" si="348"/>
        <v>1.1346569412229279</v>
      </c>
      <c r="AZ383" s="1">
        <f t="shared" ca="1" si="348"/>
        <v>1.1346569412229279</v>
      </c>
      <c r="BA383" s="1">
        <f t="shared" ca="1" si="348"/>
        <v>1.1346569412229279</v>
      </c>
      <c r="BB383" s="1">
        <f t="shared" ca="1" si="348"/>
        <v>1.1346569412229279</v>
      </c>
      <c r="BC383" s="1">
        <f t="shared" ca="1" si="348"/>
        <v>1.1346569412229279</v>
      </c>
      <c r="BD383" s="1">
        <f t="shared" ca="1" si="348"/>
        <v>1.1346569412229279</v>
      </c>
      <c r="BE383" s="1">
        <f t="shared" ca="1" si="348"/>
        <v>1.1346569412229279</v>
      </c>
      <c r="BF383" s="1">
        <f t="shared" ca="1" si="348"/>
        <v>1.1346569412229279</v>
      </c>
      <c r="BG383" s="1">
        <f t="shared" ca="1" si="348"/>
        <v>1.1346569412229279</v>
      </c>
      <c r="BH383" s="1">
        <f t="shared" ca="1" si="348"/>
        <v>1.1346569412229279</v>
      </c>
      <c r="BI383" s="1">
        <f t="shared" ca="1" si="348"/>
        <v>1.1346569412229279</v>
      </c>
      <c r="BJ383" s="1">
        <f t="shared" ca="1" si="348"/>
        <v>1.1346569412229279</v>
      </c>
      <c r="BK383" s="1">
        <f t="shared" ca="1" si="348"/>
        <v>1.1346569412229279</v>
      </c>
      <c r="BL383" s="1">
        <f t="shared" ca="1" si="348"/>
        <v>1.1346569412229279</v>
      </c>
      <c r="BM383" s="1">
        <f t="shared" ca="1" si="348"/>
        <v>1.1346569412229279</v>
      </c>
      <c r="BN383" s="1">
        <f t="shared" ca="1" si="348"/>
        <v>1.1346569412229279</v>
      </c>
      <c r="BO383" s="1">
        <f t="shared" ca="1" si="348"/>
        <v>1.1346569412229279</v>
      </c>
      <c r="BP383" s="1">
        <f t="shared" ca="1" si="348"/>
        <v>1.1346569412229279</v>
      </c>
      <c r="BQ383" s="1">
        <f t="shared" ca="1" si="348"/>
        <v>1.1346569412229279</v>
      </c>
      <c r="BR383" s="1">
        <f t="shared" ca="1" si="348"/>
        <v>1.1346569412229279</v>
      </c>
      <c r="BS383" s="1">
        <f t="shared" ca="1" si="348"/>
        <v>1.1346569412229279</v>
      </c>
      <c r="BT383" s="1">
        <f t="shared" ca="1" si="348"/>
        <v>1.1346569412229279</v>
      </c>
      <c r="BU383" s="1">
        <f t="shared" ca="1" si="348"/>
        <v>1.1346569412229279</v>
      </c>
      <c r="BV383" s="1">
        <f t="shared" ca="1" si="348"/>
        <v>1.1346569412229279</v>
      </c>
      <c r="BW383" s="1">
        <f t="shared" ca="1" si="348"/>
        <v>1.1346569412229279</v>
      </c>
      <c r="BX383" s="1">
        <f t="shared" ca="1" si="348"/>
        <v>1.1346569412229279</v>
      </c>
      <c r="BY383" s="1">
        <f t="shared" ca="1" si="348"/>
        <v>1.1346569412229279</v>
      </c>
      <c r="BZ383">
        <v>2030</v>
      </c>
    </row>
    <row r="384" spans="47:78" x14ac:dyDescent="0.45">
      <c r="AU384" t="str">
        <f t="shared" ca="1" si="309"/>
        <v>ITM_OTP_NGA</v>
      </c>
      <c r="AV384" s="1">
        <f t="shared" ref="AV384:BY384" ca="1" si="349">OFFSET($F106,0,MATCH($BZ384,$G$1:$J$1,0))</f>
        <v>1.1346569412229279</v>
      </c>
      <c r="AW384" s="1">
        <f t="shared" ca="1" si="349"/>
        <v>1.1346569412229279</v>
      </c>
      <c r="AX384" s="1">
        <f t="shared" ca="1" si="349"/>
        <v>1.1346569412229279</v>
      </c>
      <c r="AY384" s="1">
        <f t="shared" ca="1" si="349"/>
        <v>1.1346569412229279</v>
      </c>
      <c r="AZ384" s="1">
        <f t="shared" ca="1" si="349"/>
        <v>1.1346569412229279</v>
      </c>
      <c r="BA384" s="1">
        <f t="shared" ca="1" si="349"/>
        <v>1.1346569412229279</v>
      </c>
      <c r="BB384" s="1">
        <f t="shared" ca="1" si="349"/>
        <v>1.1346569412229279</v>
      </c>
      <c r="BC384" s="1">
        <f t="shared" ca="1" si="349"/>
        <v>1.1346569412229279</v>
      </c>
      <c r="BD384" s="1">
        <f t="shared" ca="1" si="349"/>
        <v>1.1346569412229279</v>
      </c>
      <c r="BE384" s="1">
        <f t="shared" ca="1" si="349"/>
        <v>1.1346569412229279</v>
      </c>
      <c r="BF384" s="1">
        <f t="shared" ca="1" si="349"/>
        <v>1.1346569412229279</v>
      </c>
      <c r="BG384" s="1">
        <f t="shared" ca="1" si="349"/>
        <v>1.1346569412229279</v>
      </c>
      <c r="BH384" s="1">
        <f t="shared" ca="1" si="349"/>
        <v>1.1346569412229279</v>
      </c>
      <c r="BI384" s="1">
        <f t="shared" ca="1" si="349"/>
        <v>1.1346569412229279</v>
      </c>
      <c r="BJ384" s="1">
        <f t="shared" ca="1" si="349"/>
        <v>1.1346569412229279</v>
      </c>
      <c r="BK384" s="1">
        <f t="shared" ca="1" si="349"/>
        <v>1.1346569412229279</v>
      </c>
      <c r="BL384" s="1">
        <f t="shared" ca="1" si="349"/>
        <v>1.1346569412229279</v>
      </c>
      <c r="BM384" s="1">
        <f t="shared" ca="1" si="349"/>
        <v>1.1346569412229279</v>
      </c>
      <c r="BN384" s="1">
        <f t="shared" ca="1" si="349"/>
        <v>1.1346569412229279</v>
      </c>
      <c r="BO384" s="1">
        <f t="shared" ca="1" si="349"/>
        <v>1.1346569412229279</v>
      </c>
      <c r="BP384" s="1">
        <f t="shared" ca="1" si="349"/>
        <v>1.1346569412229279</v>
      </c>
      <c r="BQ384" s="1">
        <f t="shared" ca="1" si="349"/>
        <v>1.1346569412229279</v>
      </c>
      <c r="BR384" s="1">
        <f t="shared" ca="1" si="349"/>
        <v>1.1346569412229279</v>
      </c>
      <c r="BS384" s="1">
        <f t="shared" ca="1" si="349"/>
        <v>1.1346569412229279</v>
      </c>
      <c r="BT384" s="1">
        <f t="shared" ca="1" si="349"/>
        <v>1.1346569412229279</v>
      </c>
      <c r="BU384" s="1">
        <f t="shared" ca="1" si="349"/>
        <v>1.1346569412229279</v>
      </c>
      <c r="BV384" s="1">
        <f t="shared" ca="1" si="349"/>
        <v>1.1346569412229279</v>
      </c>
      <c r="BW384" s="1">
        <f t="shared" ca="1" si="349"/>
        <v>1.1346569412229279</v>
      </c>
      <c r="BX384" s="1">
        <f t="shared" ca="1" si="349"/>
        <v>1.1346569412229279</v>
      </c>
      <c r="BY384" s="1">
        <f t="shared" ca="1" si="349"/>
        <v>1.1346569412229279</v>
      </c>
      <c r="BZ384">
        <v>2030</v>
      </c>
    </row>
    <row r="385" spans="47:78" x14ac:dyDescent="0.45">
      <c r="AU385" t="str">
        <f t="shared" ca="1" si="309"/>
        <v>ITM_SPC_NGA</v>
      </c>
      <c r="AV385" s="1">
        <f t="shared" ref="AV385:BY385" ca="1" si="350">OFFSET($F107,0,MATCH($BZ385,$G$1:$J$1,0))</f>
        <v>1.0913240984665626</v>
      </c>
      <c r="AW385" s="1">
        <f t="shared" ca="1" si="350"/>
        <v>1.0913240984665626</v>
      </c>
      <c r="AX385" s="1">
        <f t="shared" ca="1" si="350"/>
        <v>1.0913240984665626</v>
      </c>
      <c r="AY385" s="1">
        <f t="shared" ca="1" si="350"/>
        <v>1.0913240984665626</v>
      </c>
      <c r="AZ385" s="1">
        <f t="shared" ca="1" si="350"/>
        <v>1.0913240984665626</v>
      </c>
      <c r="BA385" s="1">
        <f t="shared" ca="1" si="350"/>
        <v>1.0913240984665626</v>
      </c>
      <c r="BB385" s="1">
        <f t="shared" ca="1" si="350"/>
        <v>1.0913240984665626</v>
      </c>
      <c r="BC385" s="1">
        <f t="shared" ca="1" si="350"/>
        <v>1.0913240984665626</v>
      </c>
      <c r="BD385" s="1">
        <f t="shared" ca="1" si="350"/>
        <v>1.0913240984665626</v>
      </c>
      <c r="BE385" s="1">
        <f t="shared" ca="1" si="350"/>
        <v>1.0913240984665626</v>
      </c>
      <c r="BF385" s="1">
        <f t="shared" ca="1" si="350"/>
        <v>1.0913240984665626</v>
      </c>
      <c r="BG385" s="1">
        <f t="shared" ca="1" si="350"/>
        <v>1.0913240984665626</v>
      </c>
      <c r="BH385" s="1">
        <f t="shared" ca="1" si="350"/>
        <v>1.0913240984665626</v>
      </c>
      <c r="BI385" s="1">
        <f t="shared" ca="1" si="350"/>
        <v>1.0913240984665626</v>
      </c>
      <c r="BJ385" s="1">
        <f t="shared" ca="1" si="350"/>
        <v>1.0913240984665626</v>
      </c>
      <c r="BK385" s="1">
        <f t="shared" ca="1" si="350"/>
        <v>1.0913240984665626</v>
      </c>
      <c r="BL385" s="1">
        <f t="shared" ca="1" si="350"/>
        <v>1.0913240984665626</v>
      </c>
      <c r="BM385" s="1">
        <f t="shared" ca="1" si="350"/>
        <v>1.0913240984665626</v>
      </c>
      <c r="BN385" s="1">
        <f t="shared" ca="1" si="350"/>
        <v>1.0913240984665626</v>
      </c>
      <c r="BO385" s="1">
        <f t="shared" ca="1" si="350"/>
        <v>1.0913240984665626</v>
      </c>
      <c r="BP385" s="1">
        <f t="shared" ca="1" si="350"/>
        <v>1.0913240984665626</v>
      </c>
      <c r="BQ385" s="1">
        <f t="shared" ca="1" si="350"/>
        <v>1.0913240984665626</v>
      </c>
      <c r="BR385" s="1">
        <f t="shared" ca="1" si="350"/>
        <v>1.0913240984665626</v>
      </c>
      <c r="BS385" s="1">
        <f t="shared" ca="1" si="350"/>
        <v>1.0913240984665626</v>
      </c>
      <c r="BT385" s="1">
        <f t="shared" ca="1" si="350"/>
        <v>1.0913240984665626</v>
      </c>
      <c r="BU385" s="1">
        <f t="shared" ca="1" si="350"/>
        <v>1.0913240984665626</v>
      </c>
      <c r="BV385" s="1">
        <f t="shared" ca="1" si="350"/>
        <v>1.0913240984665626</v>
      </c>
      <c r="BW385" s="1">
        <f t="shared" ca="1" si="350"/>
        <v>1.0913240984665626</v>
      </c>
      <c r="BX385" s="1">
        <f t="shared" ca="1" si="350"/>
        <v>1.0913240984665626</v>
      </c>
      <c r="BY385" s="1">
        <f t="shared" ca="1" si="350"/>
        <v>1.0913240984665626</v>
      </c>
      <c r="BZ385">
        <v>2030</v>
      </c>
    </row>
    <row r="386" spans="47:78" x14ac:dyDescent="0.45">
      <c r="AU386" t="str">
        <f t="shared" ca="1" si="309"/>
        <v>ITM_OTH_NGA</v>
      </c>
      <c r="AV386" s="1">
        <f t="shared" ref="AV386:BY386" ca="1" si="351">OFFSET($F108,0,MATCH($BZ386,$G$1:$J$1,0))</f>
        <v>1.0913240984665626</v>
      </c>
      <c r="AW386" s="1">
        <f t="shared" ca="1" si="351"/>
        <v>1.0913240984665626</v>
      </c>
      <c r="AX386" s="1">
        <f t="shared" ca="1" si="351"/>
        <v>1.0913240984665626</v>
      </c>
      <c r="AY386" s="1">
        <f t="shared" ca="1" si="351"/>
        <v>1.0913240984665626</v>
      </c>
      <c r="AZ386" s="1">
        <f t="shared" ca="1" si="351"/>
        <v>1.0913240984665626</v>
      </c>
      <c r="BA386" s="1">
        <f t="shared" ca="1" si="351"/>
        <v>1.0913240984665626</v>
      </c>
      <c r="BB386" s="1">
        <f t="shared" ca="1" si="351"/>
        <v>1.0913240984665626</v>
      </c>
      <c r="BC386" s="1">
        <f t="shared" ca="1" si="351"/>
        <v>1.0913240984665626</v>
      </c>
      <c r="BD386" s="1">
        <f t="shared" ca="1" si="351"/>
        <v>1.0913240984665626</v>
      </c>
      <c r="BE386" s="1">
        <f t="shared" ca="1" si="351"/>
        <v>1.0913240984665626</v>
      </c>
      <c r="BF386" s="1">
        <f t="shared" ca="1" si="351"/>
        <v>1.0913240984665626</v>
      </c>
      <c r="BG386" s="1">
        <f t="shared" ca="1" si="351"/>
        <v>1.0913240984665626</v>
      </c>
      <c r="BH386" s="1">
        <f t="shared" ca="1" si="351"/>
        <v>1.0913240984665626</v>
      </c>
      <c r="BI386" s="1">
        <f t="shared" ca="1" si="351"/>
        <v>1.0913240984665626</v>
      </c>
      <c r="BJ386" s="1">
        <f t="shared" ca="1" si="351"/>
        <v>1.0913240984665626</v>
      </c>
      <c r="BK386" s="1">
        <f t="shared" ca="1" si="351"/>
        <v>1.0913240984665626</v>
      </c>
      <c r="BL386" s="1">
        <f t="shared" ca="1" si="351"/>
        <v>1.0913240984665626</v>
      </c>
      <c r="BM386" s="1">
        <f t="shared" ca="1" si="351"/>
        <v>1.0913240984665626</v>
      </c>
      <c r="BN386" s="1">
        <f t="shared" ca="1" si="351"/>
        <v>1.0913240984665626</v>
      </c>
      <c r="BO386" s="1">
        <f t="shared" ca="1" si="351"/>
        <v>1.0913240984665626</v>
      </c>
      <c r="BP386" s="1">
        <f t="shared" ca="1" si="351"/>
        <v>1.0913240984665626</v>
      </c>
      <c r="BQ386" s="1">
        <f t="shared" ca="1" si="351"/>
        <v>1.0913240984665626</v>
      </c>
      <c r="BR386" s="1">
        <f t="shared" ca="1" si="351"/>
        <v>1.0913240984665626</v>
      </c>
      <c r="BS386" s="1">
        <f t="shared" ca="1" si="351"/>
        <v>1.0913240984665626</v>
      </c>
      <c r="BT386" s="1">
        <f t="shared" ca="1" si="351"/>
        <v>1.0913240984665626</v>
      </c>
      <c r="BU386" s="1">
        <f t="shared" ca="1" si="351"/>
        <v>1.0913240984665626</v>
      </c>
      <c r="BV386" s="1">
        <f t="shared" ca="1" si="351"/>
        <v>1.0913240984665626</v>
      </c>
      <c r="BW386" s="1">
        <f t="shared" ca="1" si="351"/>
        <v>1.0913240984665626</v>
      </c>
      <c r="BX386" s="1">
        <f t="shared" ca="1" si="351"/>
        <v>1.0913240984665626</v>
      </c>
      <c r="BY386" s="1">
        <f t="shared" ca="1" si="351"/>
        <v>1.0913240984665626</v>
      </c>
      <c r="BZ386">
        <v>2030</v>
      </c>
    </row>
    <row r="387" spans="47:78" x14ac:dyDescent="0.45">
      <c r="AU387" t="str">
        <f t="shared" ca="1" si="309"/>
        <v>\I:</v>
      </c>
      <c r="AV387" s="1" t="str">
        <f t="shared" ref="AV387:BY387" ca="1" si="352">OFFSET($F109,0,MATCH($BZ387,$G$1:$J$1,0))</f>
        <v/>
      </c>
      <c r="AW387" s="1" t="str">
        <f t="shared" ca="1" si="352"/>
        <v/>
      </c>
      <c r="AX387" s="1" t="str">
        <f t="shared" ca="1" si="352"/>
        <v/>
      </c>
      <c r="AY387" s="1" t="str">
        <f t="shared" ca="1" si="352"/>
        <v/>
      </c>
      <c r="AZ387" s="1" t="str">
        <f t="shared" ca="1" si="352"/>
        <v/>
      </c>
      <c r="BA387" s="1" t="str">
        <f t="shared" ca="1" si="352"/>
        <v/>
      </c>
      <c r="BB387" s="1" t="str">
        <f t="shared" ca="1" si="352"/>
        <v/>
      </c>
      <c r="BC387" s="1" t="str">
        <f t="shared" ca="1" si="352"/>
        <v/>
      </c>
      <c r="BD387" s="1" t="str">
        <f t="shared" ca="1" si="352"/>
        <v/>
      </c>
      <c r="BE387" s="1" t="str">
        <f t="shared" ca="1" si="352"/>
        <v/>
      </c>
      <c r="BF387" s="1" t="str">
        <f t="shared" ca="1" si="352"/>
        <v/>
      </c>
      <c r="BG387" s="1" t="str">
        <f t="shared" ca="1" si="352"/>
        <v/>
      </c>
      <c r="BH387" s="1" t="str">
        <f t="shared" ca="1" si="352"/>
        <v/>
      </c>
      <c r="BI387" s="1" t="str">
        <f t="shared" ca="1" si="352"/>
        <v/>
      </c>
      <c r="BJ387" s="1" t="str">
        <f t="shared" ca="1" si="352"/>
        <v/>
      </c>
      <c r="BK387" s="1" t="str">
        <f t="shared" ca="1" si="352"/>
        <v/>
      </c>
      <c r="BL387" s="1" t="str">
        <f t="shared" ca="1" si="352"/>
        <v/>
      </c>
      <c r="BM387" s="1" t="str">
        <f t="shared" ca="1" si="352"/>
        <v/>
      </c>
      <c r="BN387" s="1" t="str">
        <f t="shared" ca="1" si="352"/>
        <v/>
      </c>
      <c r="BO387" s="1" t="str">
        <f t="shared" ca="1" si="352"/>
        <v/>
      </c>
      <c r="BP387" s="1" t="str">
        <f t="shared" ca="1" si="352"/>
        <v/>
      </c>
      <c r="BQ387" s="1" t="str">
        <f t="shared" ca="1" si="352"/>
        <v/>
      </c>
      <c r="BR387" s="1" t="str">
        <f t="shared" ca="1" si="352"/>
        <v/>
      </c>
      <c r="BS387" s="1" t="str">
        <f t="shared" ca="1" si="352"/>
        <v/>
      </c>
      <c r="BT387" s="1" t="str">
        <f t="shared" ca="1" si="352"/>
        <v/>
      </c>
      <c r="BU387" s="1" t="str">
        <f t="shared" ca="1" si="352"/>
        <v/>
      </c>
      <c r="BV387" s="1" t="str">
        <f t="shared" ca="1" si="352"/>
        <v/>
      </c>
      <c r="BW387" s="1" t="str">
        <f t="shared" ca="1" si="352"/>
        <v/>
      </c>
      <c r="BX387" s="1" t="str">
        <f t="shared" ca="1" si="352"/>
        <v/>
      </c>
      <c r="BY387" s="1" t="str">
        <f t="shared" ca="1" si="352"/>
        <v/>
      </c>
      <c r="BZ387">
        <v>2030</v>
      </c>
    </row>
    <row r="388" spans="47:78" x14ac:dyDescent="0.45">
      <c r="AU388" t="str">
        <f t="shared" ca="1" si="309"/>
        <v>INM_PRH_NGA</v>
      </c>
      <c r="AV388" s="1">
        <f t="shared" ref="AV388:BY388" ca="1" si="353">OFFSET($F110,0,MATCH($BZ388,$G$1:$J$1,0))</f>
        <v>0.92588231232533369</v>
      </c>
      <c r="AW388" s="1">
        <f t="shared" ca="1" si="353"/>
        <v>0.92588231232533369</v>
      </c>
      <c r="AX388" s="1">
        <f t="shared" ca="1" si="353"/>
        <v>0.92588231232533369</v>
      </c>
      <c r="AY388" s="1">
        <f t="shared" ca="1" si="353"/>
        <v>0.92588231232533369</v>
      </c>
      <c r="AZ388" s="1">
        <f t="shared" ca="1" si="353"/>
        <v>0.92588231232533369</v>
      </c>
      <c r="BA388" s="1">
        <f t="shared" ca="1" si="353"/>
        <v>0.92588231232533369</v>
      </c>
      <c r="BB388" s="1">
        <f t="shared" ca="1" si="353"/>
        <v>0.92588231232533369</v>
      </c>
      <c r="BC388" s="1">
        <f t="shared" ca="1" si="353"/>
        <v>0.92588231232533369</v>
      </c>
      <c r="BD388" s="1">
        <f t="shared" ca="1" si="353"/>
        <v>0.92588231232533369</v>
      </c>
      <c r="BE388" s="1">
        <f t="shared" ca="1" si="353"/>
        <v>0.92588231232533369</v>
      </c>
      <c r="BF388" s="1">
        <f t="shared" ca="1" si="353"/>
        <v>0.92588231232533369</v>
      </c>
      <c r="BG388" s="1">
        <f t="shared" ca="1" si="353"/>
        <v>0.92588231232533369</v>
      </c>
      <c r="BH388" s="1">
        <f t="shared" ca="1" si="353"/>
        <v>0.92588231232533369</v>
      </c>
      <c r="BI388" s="1">
        <f t="shared" ca="1" si="353"/>
        <v>0.92588231232533369</v>
      </c>
      <c r="BJ388" s="1">
        <f t="shared" ca="1" si="353"/>
        <v>0.92588231232533369</v>
      </c>
      <c r="BK388" s="1">
        <f t="shared" ca="1" si="353"/>
        <v>0.92588231232533369</v>
      </c>
      <c r="BL388" s="1">
        <f t="shared" ca="1" si="353"/>
        <v>0.92588231232533369</v>
      </c>
      <c r="BM388" s="1">
        <f t="shared" ca="1" si="353"/>
        <v>0.92588231232533369</v>
      </c>
      <c r="BN388" s="1">
        <f t="shared" ca="1" si="353"/>
        <v>0.92588231232533369</v>
      </c>
      <c r="BO388" s="1">
        <f t="shared" ca="1" si="353"/>
        <v>0.92588231232533369</v>
      </c>
      <c r="BP388" s="1">
        <f t="shared" ca="1" si="353"/>
        <v>0.92588231232533369</v>
      </c>
      <c r="BQ388" s="1">
        <f t="shared" ca="1" si="353"/>
        <v>0.92588231232533369</v>
      </c>
      <c r="BR388" s="1">
        <f t="shared" ca="1" si="353"/>
        <v>0.92588231232533369</v>
      </c>
      <c r="BS388" s="1">
        <f t="shared" ca="1" si="353"/>
        <v>0.92588231232533369</v>
      </c>
      <c r="BT388" s="1">
        <f t="shared" ca="1" si="353"/>
        <v>0.92588231232533369</v>
      </c>
      <c r="BU388" s="1">
        <f t="shared" ca="1" si="353"/>
        <v>0.92588231232533369</v>
      </c>
      <c r="BV388" s="1">
        <f t="shared" ca="1" si="353"/>
        <v>0.92588231232533369</v>
      </c>
      <c r="BW388" s="1">
        <f t="shared" ca="1" si="353"/>
        <v>0.92588231232533369</v>
      </c>
      <c r="BX388" s="1">
        <f t="shared" ca="1" si="353"/>
        <v>0.92588231232533369</v>
      </c>
      <c r="BY388" s="1">
        <f t="shared" ca="1" si="353"/>
        <v>0.92588231232533369</v>
      </c>
      <c r="BZ388">
        <v>2030</v>
      </c>
    </row>
    <row r="389" spans="47:78" x14ac:dyDescent="0.45">
      <c r="AU389" t="str">
        <f t="shared" ca="1" si="309"/>
        <v>INM_PRC_NGA</v>
      </c>
      <c r="AV389" s="1">
        <f t="shared" ref="AV389:BY389" ca="1" si="354">OFFSET($F111,0,MATCH($BZ389,$G$1:$J$1,0))</f>
        <v>1.0913240984665626</v>
      </c>
      <c r="AW389" s="1">
        <f t="shared" ca="1" si="354"/>
        <v>1.0913240984665626</v>
      </c>
      <c r="AX389" s="1">
        <f t="shared" ca="1" si="354"/>
        <v>1.0913240984665626</v>
      </c>
      <c r="AY389" s="1">
        <f t="shared" ca="1" si="354"/>
        <v>1.0913240984665626</v>
      </c>
      <c r="AZ389" s="1">
        <f t="shared" ca="1" si="354"/>
        <v>1.0913240984665626</v>
      </c>
      <c r="BA389" s="1">
        <f t="shared" ca="1" si="354"/>
        <v>1.0913240984665626</v>
      </c>
      <c r="BB389" s="1">
        <f t="shared" ca="1" si="354"/>
        <v>1.0913240984665626</v>
      </c>
      <c r="BC389" s="1">
        <f t="shared" ca="1" si="354"/>
        <v>1.0913240984665626</v>
      </c>
      <c r="BD389" s="1">
        <f t="shared" ca="1" si="354"/>
        <v>1.0913240984665626</v>
      </c>
      <c r="BE389" s="1">
        <f t="shared" ca="1" si="354"/>
        <v>1.0913240984665626</v>
      </c>
      <c r="BF389" s="1">
        <f t="shared" ca="1" si="354"/>
        <v>1.0913240984665626</v>
      </c>
      <c r="BG389" s="1">
        <f t="shared" ca="1" si="354"/>
        <v>1.0913240984665626</v>
      </c>
      <c r="BH389" s="1">
        <f t="shared" ca="1" si="354"/>
        <v>1.0913240984665626</v>
      </c>
      <c r="BI389" s="1">
        <f t="shared" ca="1" si="354"/>
        <v>1.0913240984665626</v>
      </c>
      <c r="BJ389" s="1">
        <f t="shared" ca="1" si="354"/>
        <v>1.0913240984665626</v>
      </c>
      <c r="BK389" s="1">
        <f t="shared" ca="1" si="354"/>
        <v>1.0913240984665626</v>
      </c>
      <c r="BL389" s="1">
        <f t="shared" ca="1" si="354"/>
        <v>1.0913240984665626</v>
      </c>
      <c r="BM389" s="1">
        <f t="shared" ca="1" si="354"/>
        <v>1.0913240984665626</v>
      </c>
      <c r="BN389" s="1">
        <f t="shared" ca="1" si="354"/>
        <v>1.0913240984665626</v>
      </c>
      <c r="BO389" s="1">
        <f t="shared" ca="1" si="354"/>
        <v>1.0913240984665626</v>
      </c>
      <c r="BP389" s="1">
        <f t="shared" ca="1" si="354"/>
        <v>1.0913240984665626</v>
      </c>
      <c r="BQ389" s="1">
        <f t="shared" ca="1" si="354"/>
        <v>1.0913240984665626</v>
      </c>
      <c r="BR389" s="1">
        <f t="shared" ca="1" si="354"/>
        <v>1.0913240984665626</v>
      </c>
      <c r="BS389" s="1">
        <f t="shared" ca="1" si="354"/>
        <v>1.0913240984665626</v>
      </c>
      <c r="BT389" s="1">
        <f t="shared" ca="1" si="354"/>
        <v>1.0913240984665626</v>
      </c>
      <c r="BU389" s="1">
        <f t="shared" ca="1" si="354"/>
        <v>1.0913240984665626</v>
      </c>
      <c r="BV389" s="1">
        <f t="shared" ca="1" si="354"/>
        <v>1.0913240984665626</v>
      </c>
      <c r="BW389" s="1">
        <f t="shared" ca="1" si="354"/>
        <v>1.0913240984665626</v>
      </c>
      <c r="BX389" s="1">
        <f t="shared" ca="1" si="354"/>
        <v>1.0913240984665626</v>
      </c>
      <c r="BY389" s="1">
        <f t="shared" ca="1" si="354"/>
        <v>1.0913240984665626</v>
      </c>
      <c r="BZ389">
        <v>2030</v>
      </c>
    </row>
    <row r="390" spans="47:78" x14ac:dyDescent="0.45">
      <c r="AU390" t="str">
        <f t="shared" ca="1" si="309"/>
        <v>INM_MDR_NGA</v>
      </c>
      <c r="AV390" s="1">
        <f t="shared" ref="AV390:BY390" ca="1" si="355">OFFSET($F112,0,MATCH($BZ390,$G$1:$J$1,0))</f>
        <v>1.1632591857224204</v>
      </c>
      <c r="AW390" s="1">
        <f t="shared" ca="1" si="355"/>
        <v>1.1632591857224204</v>
      </c>
      <c r="AX390" s="1">
        <f t="shared" ca="1" si="355"/>
        <v>1.1632591857224204</v>
      </c>
      <c r="AY390" s="1">
        <f t="shared" ca="1" si="355"/>
        <v>1.1632591857224204</v>
      </c>
      <c r="AZ390" s="1">
        <f t="shared" ca="1" si="355"/>
        <v>1.1632591857224204</v>
      </c>
      <c r="BA390" s="1">
        <f t="shared" ca="1" si="355"/>
        <v>1.1632591857224204</v>
      </c>
      <c r="BB390" s="1">
        <f t="shared" ca="1" si="355"/>
        <v>1.1632591857224204</v>
      </c>
      <c r="BC390" s="1">
        <f t="shared" ca="1" si="355"/>
        <v>1.1632591857224204</v>
      </c>
      <c r="BD390" s="1">
        <f t="shared" ca="1" si="355"/>
        <v>1.1632591857224204</v>
      </c>
      <c r="BE390" s="1">
        <f t="shared" ca="1" si="355"/>
        <v>1.1632591857224204</v>
      </c>
      <c r="BF390" s="1">
        <f t="shared" ca="1" si="355"/>
        <v>1.1632591857224204</v>
      </c>
      <c r="BG390" s="1">
        <f t="shared" ca="1" si="355"/>
        <v>1.1632591857224204</v>
      </c>
      <c r="BH390" s="1">
        <f t="shared" ca="1" si="355"/>
        <v>1.1632591857224204</v>
      </c>
      <c r="BI390" s="1">
        <f t="shared" ca="1" si="355"/>
        <v>1.1632591857224204</v>
      </c>
      <c r="BJ390" s="1">
        <f t="shared" ca="1" si="355"/>
        <v>1.1632591857224204</v>
      </c>
      <c r="BK390" s="1">
        <f t="shared" ca="1" si="355"/>
        <v>1.1632591857224204</v>
      </c>
      <c r="BL390" s="1">
        <f t="shared" ca="1" si="355"/>
        <v>1.1632591857224204</v>
      </c>
      <c r="BM390" s="1">
        <f t="shared" ca="1" si="355"/>
        <v>1.1632591857224204</v>
      </c>
      <c r="BN390" s="1">
        <f t="shared" ca="1" si="355"/>
        <v>1.1632591857224204</v>
      </c>
      <c r="BO390" s="1">
        <f t="shared" ca="1" si="355"/>
        <v>1.1632591857224204</v>
      </c>
      <c r="BP390" s="1">
        <f t="shared" ca="1" si="355"/>
        <v>1.1632591857224204</v>
      </c>
      <c r="BQ390" s="1">
        <f t="shared" ca="1" si="355"/>
        <v>1.1632591857224204</v>
      </c>
      <c r="BR390" s="1">
        <f t="shared" ca="1" si="355"/>
        <v>1.1632591857224204</v>
      </c>
      <c r="BS390" s="1">
        <f t="shared" ca="1" si="355"/>
        <v>1.1632591857224204</v>
      </c>
      <c r="BT390" s="1">
        <f t="shared" ca="1" si="355"/>
        <v>1.1632591857224204</v>
      </c>
      <c r="BU390" s="1">
        <f t="shared" ca="1" si="355"/>
        <v>1.1632591857224204</v>
      </c>
      <c r="BV390" s="1">
        <f t="shared" ca="1" si="355"/>
        <v>1.1632591857224204</v>
      </c>
      <c r="BW390" s="1">
        <f t="shared" ca="1" si="355"/>
        <v>1.1632591857224204</v>
      </c>
      <c r="BX390" s="1">
        <f t="shared" ca="1" si="355"/>
        <v>1.1632591857224204</v>
      </c>
      <c r="BY390" s="1">
        <f t="shared" ca="1" si="355"/>
        <v>1.1632591857224204</v>
      </c>
      <c r="BZ390">
        <v>2030</v>
      </c>
    </row>
    <row r="391" spans="47:78" x14ac:dyDescent="0.45">
      <c r="AU391" t="str">
        <f t="shared" ca="1" si="309"/>
        <v>INM_SPC_NGA</v>
      </c>
      <c r="AV391" s="1">
        <f t="shared" ref="AV391:BY391" ca="1" si="356">OFFSET($F113,0,MATCH($BZ391,$G$1:$J$1,0))</f>
        <v>1.0913240984665626</v>
      </c>
      <c r="AW391" s="1">
        <f t="shared" ca="1" si="356"/>
        <v>1.0913240984665626</v>
      </c>
      <c r="AX391" s="1">
        <f t="shared" ca="1" si="356"/>
        <v>1.0913240984665626</v>
      </c>
      <c r="AY391" s="1">
        <f t="shared" ca="1" si="356"/>
        <v>1.0913240984665626</v>
      </c>
      <c r="AZ391" s="1">
        <f t="shared" ca="1" si="356"/>
        <v>1.0913240984665626</v>
      </c>
      <c r="BA391" s="1">
        <f t="shared" ca="1" si="356"/>
        <v>1.0913240984665626</v>
      </c>
      <c r="BB391" s="1">
        <f t="shared" ca="1" si="356"/>
        <v>1.0913240984665626</v>
      </c>
      <c r="BC391" s="1">
        <f t="shared" ca="1" si="356"/>
        <v>1.0913240984665626</v>
      </c>
      <c r="BD391" s="1">
        <f t="shared" ca="1" si="356"/>
        <v>1.0913240984665626</v>
      </c>
      <c r="BE391" s="1">
        <f t="shared" ca="1" si="356"/>
        <v>1.0913240984665626</v>
      </c>
      <c r="BF391" s="1">
        <f t="shared" ca="1" si="356"/>
        <v>1.0913240984665626</v>
      </c>
      <c r="BG391" s="1">
        <f t="shared" ca="1" si="356"/>
        <v>1.0913240984665626</v>
      </c>
      <c r="BH391" s="1">
        <f t="shared" ca="1" si="356"/>
        <v>1.0913240984665626</v>
      </c>
      <c r="BI391" s="1">
        <f t="shared" ca="1" si="356"/>
        <v>1.0913240984665626</v>
      </c>
      <c r="BJ391" s="1">
        <f t="shared" ca="1" si="356"/>
        <v>1.0913240984665626</v>
      </c>
      <c r="BK391" s="1">
        <f t="shared" ca="1" si="356"/>
        <v>1.0913240984665626</v>
      </c>
      <c r="BL391" s="1">
        <f t="shared" ca="1" si="356"/>
        <v>1.0913240984665626</v>
      </c>
      <c r="BM391" s="1">
        <f t="shared" ca="1" si="356"/>
        <v>1.0913240984665626</v>
      </c>
      <c r="BN391" s="1">
        <f t="shared" ca="1" si="356"/>
        <v>1.0913240984665626</v>
      </c>
      <c r="BO391" s="1">
        <f t="shared" ca="1" si="356"/>
        <v>1.0913240984665626</v>
      </c>
      <c r="BP391" s="1">
        <f t="shared" ca="1" si="356"/>
        <v>1.0913240984665626</v>
      </c>
      <c r="BQ391" s="1">
        <f t="shared" ca="1" si="356"/>
        <v>1.0913240984665626</v>
      </c>
      <c r="BR391" s="1">
        <f t="shared" ca="1" si="356"/>
        <v>1.0913240984665626</v>
      </c>
      <c r="BS391" s="1">
        <f t="shared" ca="1" si="356"/>
        <v>1.0913240984665626</v>
      </c>
      <c r="BT391" s="1">
        <f t="shared" ca="1" si="356"/>
        <v>1.0913240984665626</v>
      </c>
      <c r="BU391" s="1">
        <f t="shared" ca="1" si="356"/>
        <v>1.0913240984665626</v>
      </c>
      <c r="BV391" s="1">
        <f t="shared" ca="1" si="356"/>
        <v>1.0913240984665626</v>
      </c>
      <c r="BW391" s="1">
        <f t="shared" ca="1" si="356"/>
        <v>1.0913240984665626</v>
      </c>
      <c r="BX391" s="1">
        <f t="shared" ca="1" si="356"/>
        <v>1.0913240984665626</v>
      </c>
      <c r="BY391" s="1">
        <f t="shared" ca="1" si="356"/>
        <v>1.0913240984665626</v>
      </c>
      <c r="BZ391">
        <v>2030</v>
      </c>
    </row>
    <row r="392" spans="47:78" x14ac:dyDescent="0.45">
      <c r="AU392" t="str">
        <f t="shared" ca="1" si="309"/>
        <v>INM_OTH_NGA</v>
      </c>
      <c r="AV392" s="1">
        <f t="shared" ref="AV392:BY392" ca="1" si="357">OFFSET($F114,0,MATCH($BZ392,$G$1:$J$1,0))</f>
        <v>1.0913240984665626</v>
      </c>
      <c r="AW392" s="1">
        <f t="shared" ca="1" si="357"/>
        <v>1.0913240984665626</v>
      </c>
      <c r="AX392" s="1">
        <f t="shared" ca="1" si="357"/>
        <v>1.0913240984665626</v>
      </c>
      <c r="AY392" s="1">
        <f t="shared" ca="1" si="357"/>
        <v>1.0913240984665626</v>
      </c>
      <c r="AZ392" s="1">
        <f t="shared" ca="1" si="357"/>
        <v>1.0913240984665626</v>
      </c>
      <c r="BA392" s="1">
        <f t="shared" ca="1" si="357"/>
        <v>1.0913240984665626</v>
      </c>
      <c r="BB392" s="1">
        <f t="shared" ca="1" si="357"/>
        <v>1.0913240984665626</v>
      </c>
      <c r="BC392" s="1">
        <f t="shared" ca="1" si="357"/>
        <v>1.0913240984665626</v>
      </c>
      <c r="BD392" s="1">
        <f t="shared" ca="1" si="357"/>
        <v>1.0913240984665626</v>
      </c>
      <c r="BE392" s="1">
        <f t="shared" ca="1" si="357"/>
        <v>1.0913240984665626</v>
      </c>
      <c r="BF392" s="1">
        <f t="shared" ca="1" si="357"/>
        <v>1.0913240984665626</v>
      </c>
      <c r="BG392" s="1">
        <f t="shared" ca="1" si="357"/>
        <v>1.0913240984665626</v>
      </c>
      <c r="BH392" s="1">
        <f t="shared" ca="1" si="357"/>
        <v>1.0913240984665626</v>
      </c>
      <c r="BI392" s="1">
        <f t="shared" ca="1" si="357"/>
        <v>1.0913240984665626</v>
      </c>
      <c r="BJ392" s="1">
        <f t="shared" ca="1" si="357"/>
        <v>1.0913240984665626</v>
      </c>
      <c r="BK392" s="1">
        <f t="shared" ca="1" si="357"/>
        <v>1.0913240984665626</v>
      </c>
      <c r="BL392" s="1">
        <f t="shared" ca="1" si="357"/>
        <v>1.0913240984665626</v>
      </c>
      <c r="BM392" s="1">
        <f t="shared" ca="1" si="357"/>
        <v>1.0913240984665626</v>
      </c>
      <c r="BN392" s="1">
        <f t="shared" ca="1" si="357"/>
        <v>1.0913240984665626</v>
      </c>
      <c r="BO392" s="1">
        <f t="shared" ca="1" si="357"/>
        <v>1.0913240984665626</v>
      </c>
      <c r="BP392" s="1">
        <f t="shared" ca="1" si="357"/>
        <v>1.0913240984665626</v>
      </c>
      <c r="BQ392" s="1">
        <f t="shared" ca="1" si="357"/>
        <v>1.0913240984665626</v>
      </c>
      <c r="BR392" s="1">
        <f t="shared" ca="1" si="357"/>
        <v>1.0913240984665626</v>
      </c>
      <c r="BS392" s="1">
        <f t="shared" ca="1" si="357"/>
        <v>1.0913240984665626</v>
      </c>
      <c r="BT392" s="1">
        <f t="shared" ca="1" si="357"/>
        <v>1.0913240984665626</v>
      </c>
      <c r="BU392" s="1">
        <f t="shared" ca="1" si="357"/>
        <v>1.0913240984665626</v>
      </c>
      <c r="BV392" s="1">
        <f t="shared" ca="1" si="357"/>
        <v>1.0913240984665626</v>
      </c>
      <c r="BW392" s="1">
        <f t="shared" ca="1" si="357"/>
        <v>1.0913240984665626</v>
      </c>
      <c r="BX392" s="1">
        <f t="shared" ca="1" si="357"/>
        <v>1.0913240984665626</v>
      </c>
      <c r="BY392" s="1">
        <f t="shared" ca="1" si="357"/>
        <v>1.0913240984665626</v>
      </c>
      <c r="BZ392">
        <v>2030</v>
      </c>
    </row>
    <row r="393" spans="47:78" x14ac:dyDescent="0.45">
      <c r="AU393" t="str">
        <f t="shared" ca="1" si="309"/>
        <v>\I:</v>
      </c>
      <c r="AV393" s="1" t="str">
        <f t="shared" ref="AV393:BY393" ca="1" si="358">OFFSET($F115,0,MATCH($BZ393,$G$1:$J$1,0))</f>
        <v/>
      </c>
      <c r="AW393" s="1" t="str">
        <f t="shared" ca="1" si="358"/>
        <v/>
      </c>
      <c r="AX393" s="1" t="str">
        <f t="shared" ca="1" si="358"/>
        <v/>
      </c>
      <c r="AY393" s="1" t="str">
        <f t="shared" ca="1" si="358"/>
        <v/>
      </c>
      <c r="AZ393" s="1" t="str">
        <f t="shared" ca="1" si="358"/>
        <v/>
      </c>
      <c r="BA393" s="1" t="str">
        <f t="shared" ca="1" si="358"/>
        <v/>
      </c>
      <c r="BB393" s="1" t="str">
        <f t="shared" ca="1" si="358"/>
        <v/>
      </c>
      <c r="BC393" s="1" t="str">
        <f t="shared" ca="1" si="358"/>
        <v/>
      </c>
      <c r="BD393" s="1" t="str">
        <f t="shared" ca="1" si="358"/>
        <v/>
      </c>
      <c r="BE393" s="1" t="str">
        <f t="shared" ca="1" si="358"/>
        <v/>
      </c>
      <c r="BF393" s="1" t="str">
        <f t="shared" ca="1" si="358"/>
        <v/>
      </c>
      <c r="BG393" s="1" t="str">
        <f t="shared" ca="1" si="358"/>
        <v/>
      </c>
      <c r="BH393" s="1" t="str">
        <f t="shared" ca="1" si="358"/>
        <v/>
      </c>
      <c r="BI393" s="1" t="str">
        <f t="shared" ca="1" si="358"/>
        <v/>
      </c>
      <c r="BJ393" s="1" t="str">
        <f t="shared" ca="1" si="358"/>
        <v/>
      </c>
      <c r="BK393" s="1" t="str">
        <f t="shared" ca="1" si="358"/>
        <v/>
      </c>
      <c r="BL393" s="1" t="str">
        <f t="shared" ca="1" si="358"/>
        <v/>
      </c>
      <c r="BM393" s="1" t="str">
        <f t="shared" ca="1" si="358"/>
        <v/>
      </c>
      <c r="BN393" s="1" t="str">
        <f t="shared" ca="1" si="358"/>
        <v/>
      </c>
      <c r="BO393" s="1" t="str">
        <f t="shared" ca="1" si="358"/>
        <v/>
      </c>
      <c r="BP393" s="1" t="str">
        <f t="shared" ca="1" si="358"/>
        <v/>
      </c>
      <c r="BQ393" s="1" t="str">
        <f t="shared" ca="1" si="358"/>
        <v/>
      </c>
      <c r="BR393" s="1" t="str">
        <f t="shared" ca="1" si="358"/>
        <v/>
      </c>
      <c r="BS393" s="1" t="str">
        <f t="shared" ca="1" si="358"/>
        <v/>
      </c>
      <c r="BT393" s="1" t="str">
        <f t="shared" ca="1" si="358"/>
        <v/>
      </c>
      <c r="BU393" s="1" t="str">
        <f t="shared" ca="1" si="358"/>
        <v/>
      </c>
      <c r="BV393" s="1" t="str">
        <f t="shared" ca="1" si="358"/>
        <v/>
      </c>
      <c r="BW393" s="1" t="str">
        <f t="shared" ca="1" si="358"/>
        <v/>
      </c>
      <c r="BX393" s="1" t="str">
        <f t="shared" ca="1" si="358"/>
        <v/>
      </c>
      <c r="BY393" s="1" t="str">
        <f t="shared" ca="1" si="358"/>
        <v/>
      </c>
      <c r="BZ393">
        <v>2030</v>
      </c>
    </row>
    <row r="394" spans="47:78" x14ac:dyDescent="0.45">
      <c r="AU394" t="str">
        <f t="shared" ca="1" si="309"/>
        <v>ILP_PRH_NGA</v>
      </c>
      <c r="AV394" s="1">
        <f t="shared" ref="AV394:BY394" ca="1" si="359">OFFSET($F116,0,MATCH($BZ394,$G$1:$J$1,0))</f>
        <v>1.06714363559243</v>
      </c>
      <c r="AW394" s="1">
        <f t="shared" ca="1" si="359"/>
        <v>1.06714363559243</v>
      </c>
      <c r="AX394" s="1">
        <f t="shared" ca="1" si="359"/>
        <v>1.06714363559243</v>
      </c>
      <c r="AY394" s="1">
        <f t="shared" ca="1" si="359"/>
        <v>1.06714363559243</v>
      </c>
      <c r="AZ394" s="1">
        <f t="shared" ca="1" si="359"/>
        <v>1.06714363559243</v>
      </c>
      <c r="BA394" s="1">
        <f t="shared" ca="1" si="359"/>
        <v>1.06714363559243</v>
      </c>
      <c r="BB394" s="1">
        <f t="shared" ca="1" si="359"/>
        <v>1.06714363559243</v>
      </c>
      <c r="BC394" s="1">
        <f t="shared" ca="1" si="359"/>
        <v>1.06714363559243</v>
      </c>
      <c r="BD394" s="1">
        <f t="shared" ca="1" si="359"/>
        <v>1.06714363559243</v>
      </c>
      <c r="BE394" s="1">
        <f t="shared" ca="1" si="359"/>
        <v>1.06714363559243</v>
      </c>
      <c r="BF394" s="1">
        <f t="shared" ca="1" si="359"/>
        <v>1.06714363559243</v>
      </c>
      <c r="BG394" s="1">
        <f t="shared" ca="1" si="359"/>
        <v>1.06714363559243</v>
      </c>
      <c r="BH394" s="1">
        <f t="shared" ca="1" si="359"/>
        <v>1.06714363559243</v>
      </c>
      <c r="BI394" s="1">
        <f t="shared" ca="1" si="359"/>
        <v>1.06714363559243</v>
      </c>
      <c r="BJ394" s="1">
        <f t="shared" ca="1" si="359"/>
        <v>1.06714363559243</v>
      </c>
      <c r="BK394" s="1">
        <f t="shared" ca="1" si="359"/>
        <v>1.06714363559243</v>
      </c>
      <c r="BL394" s="1">
        <f t="shared" ca="1" si="359"/>
        <v>1.06714363559243</v>
      </c>
      <c r="BM394" s="1">
        <f t="shared" ca="1" si="359"/>
        <v>1.06714363559243</v>
      </c>
      <c r="BN394" s="1">
        <f t="shared" ca="1" si="359"/>
        <v>1.06714363559243</v>
      </c>
      <c r="BO394" s="1">
        <f t="shared" ca="1" si="359"/>
        <v>1.06714363559243</v>
      </c>
      <c r="BP394" s="1">
        <f t="shared" ca="1" si="359"/>
        <v>1.06714363559243</v>
      </c>
      <c r="BQ394" s="1">
        <f t="shared" ca="1" si="359"/>
        <v>1.06714363559243</v>
      </c>
      <c r="BR394" s="1">
        <f t="shared" ca="1" si="359"/>
        <v>1.06714363559243</v>
      </c>
      <c r="BS394" s="1">
        <f t="shared" ca="1" si="359"/>
        <v>1.06714363559243</v>
      </c>
      <c r="BT394" s="1">
        <f t="shared" ca="1" si="359"/>
        <v>1.06714363559243</v>
      </c>
      <c r="BU394" s="1">
        <f t="shared" ca="1" si="359"/>
        <v>1.06714363559243</v>
      </c>
      <c r="BV394" s="1">
        <f t="shared" ca="1" si="359"/>
        <v>1.06714363559243</v>
      </c>
      <c r="BW394" s="1">
        <f t="shared" ca="1" si="359"/>
        <v>1.06714363559243</v>
      </c>
      <c r="BX394" s="1">
        <f t="shared" ca="1" si="359"/>
        <v>1.06714363559243</v>
      </c>
      <c r="BY394" s="1">
        <f t="shared" ca="1" si="359"/>
        <v>1.06714363559243</v>
      </c>
      <c r="BZ394">
        <v>2030</v>
      </c>
    </row>
    <row r="395" spans="47:78" x14ac:dyDescent="0.45">
      <c r="AU395" t="str">
        <f t="shared" ca="1" si="309"/>
        <v>ILP_MDR_NGA</v>
      </c>
      <c r="AV395" s="1">
        <f t="shared" ref="AV395:BY395" ca="1" si="360">OFFSET($F117,0,MATCH($BZ395,$G$1:$J$1,0))</f>
        <v>1.06714363559243</v>
      </c>
      <c r="AW395" s="1">
        <f t="shared" ca="1" si="360"/>
        <v>1.06714363559243</v>
      </c>
      <c r="AX395" s="1">
        <f t="shared" ca="1" si="360"/>
        <v>1.06714363559243</v>
      </c>
      <c r="AY395" s="1">
        <f t="shared" ca="1" si="360"/>
        <v>1.06714363559243</v>
      </c>
      <c r="AZ395" s="1">
        <f t="shared" ca="1" si="360"/>
        <v>1.06714363559243</v>
      </c>
      <c r="BA395" s="1">
        <f t="shared" ca="1" si="360"/>
        <v>1.06714363559243</v>
      </c>
      <c r="BB395" s="1">
        <f t="shared" ca="1" si="360"/>
        <v>1.06714363559243</v>
      </c>
      <c r="BC395" s="1">
        <f t="shared" ca="1" si="360"/>
        <v>1.06714363559243</v>
      </c>
      <c r="BD395" s="1">
        <f t="shared" ca="1" si="360"/>
        <v>1.06714363559243</v>
      </c>
      <c r="BE395" s="1">
        <f t="shared" ca="1" si="360"/>
        <v>1.06714363559243</v>
      </c>
      <c r="BF395" s="1">
        <f t="shared" ca="1" si="360"/>
        <v>1.06714363559243</v>
      </c>
      <c r="BG395" s="1">
        <f t="shared" ca="1" si="360"/>
        <v>1.06714363559243</v>
      </c>
      <c r="BH395" s="1">
        <f t="shared" ca="1" si="360"/>
        <v>1.06714363559243</v>
      </c>
      <c r="BI395" s="1">
        <f t="shared" ca="1" si="360"/>
        <v>1.06714363559243</v>
      </c>
      <c r="BJ395" s="1">
        <f t="shared" ca="1" si="360"/>
        <v>1.06714363559243</v>
      </c>
      <c r="BK395" s="1">
        <f t="shared" ca="1" si="360"/>
        <v>1.06714363559243</v>
      </c>
      <c r="BL395" s="1">
        <f t="shared" ca="1" si="360"/>
        <v>1.06714363559243</v>
      </c>
      <c r="BM395" s="1">
        <f t="shared" ca="1" si="360"/>
        <v>1.06714363559243</v>
      </c>
      <c r="BN395" s="1">
        <f t="shared" ca="1" si="360"/>
        <v>1.06714363559243</v>
      </c>
      <c r="BO395" s="1">
        <f t="shared" ca="1" si="360"/>
        <v>1.06714363559243</v>
      </c>
      <c r="BP395" s="1">
        <f t="shared" ca="1" si="360"/>
        <v>1.06714363559243</v>
      </c>
      <c r="BQ395" s="1">
        <f t="shared" ca="1" si="360"/>
        <v>1.06714363559243</v>
      </c>
      <c r="BR395" s="1">
        <f t="shared" ca="1" si="360"/>
        <v>1.06714363559243</v>
      </c>
      <c r="BS395" s="1">
        <f t="shared" ca="1" si="360"/>
        <v>1.06714363559243</v>
      </c>
      <c r="BT395" s="1">
        <f t="shared" ca="1" si="360"/>
        <v>1.06714363559243</v>
      </c>
      <c r="BU395" s="1">
        <f t="shared" ca="1" si="360"/>
        <v>1.06714363559243</v>
      </c>
      <c r="BV395" s="1">
        <f t="shared" ca="1" si="360"/>
        <v>1.06714363559243</v>
      </c>
      <c r="BW395" s="1">
        <f t="shared" ca="1" si="360"/>
        <v>1.06714363559243</v>
      </c>
      <c r="BX395" s="1">
        <f t="shared" ca="1" si="360"/>
        <v>1.06714363559243</v>
      </c>
      <c r="BY395" s="1">
        <f t="shared" ca="1" si="360"/>
        <v>1.06714363559243</v>
      </c>
      <c r="BZ395">
        <v>2030</v>
      </c>
    </row>
    <row r="396" spans="47:78" x14ac:dyDescent="0.45">
      <c r="AU396" t="str">
        <f t="shared" ca="1" si="309"/>
        <v>ILP_OTP_NGA</v>
      </c>
      <c r="AV396" s="1">
        <f t="shared" ref="AV396:BY396" ca="1" si="361">OFFSET($F118,0,MATCH($BZ396,$G$1:$J$1,0))</f>
        <v>1.06714363559243</v>
      </c>
      <c r="AW396" s="1">
        <f t="shared" ca="1" si="361"/>
        <v>1.06714363559243</v>
      </c>
      <c r="AX396" s="1">
        <f t="shared" ca="1" si="361"/>
        <v>1.06714363559243</v>
      </c>
      <c r="AY396" s="1">
        <f t="shared" ca="1" si="361"/>
        <v>1.06714363559243</v>
      </c>
      <c r="AZ396" s="1">
        <f t="shared" ca="1" si="361"/>
        <v>1.06714363559243</v>
      </c>
      <c r="BA396" s="1">
        <f t="shared" ca="1" si="361"/>
        <v>1.06714363559243</v>
      </c>
      <c r="BB396" s="1">
        <f t="shared" ca="1" si="361"/>
        <v>1.06714363559243</v>
      </c>
      <c r="BC396" s="1">
        <f t="shared" ca="1" si="361"/>
        <v>1.06714363559243</v>
      </c>
      <c r="BD396" s="1">
        <f t="shared" ca="1" si="361"/>
        <v>1.06714363559243</v>
      </c>
      <c r="BE396" s="1">
        <f t="shared" ca="1" si="361"/>
        <v>1.06714363559243</v>
      </c>
      <c r="BF396" s="1">
        <f t="shared" ca="1" si="361"/>
        <v>1.06714363559243</v>
      </c>
      <c r="BG396" s="1">
        <f t="shared" ca="1" si="361"/>
        <v>1.06714363559243</v>
      </c>
      <c r="BH396" s="1">
        <f t="shared" ca="1" si="361"/>
        <v>1.06714363559243</v>
      </c>
      <c r="BI396" s="1">
        <f t="shared" ca="1" si="361"/>
        <v>1.06714363559243</v>
      </c>
      <c r="BJ396" s="1">
        <f t="shared" ca="1" si="361"/>
        <v>1.06714363559243</v>
      </c>
      <c r="BK396" s="1">
        <f t="shared" ca="1" si="361"/>
        <v>1.06714363559243</v>
      </c>
      <c r="BL396" s="1">
        <f t="shared" ca="1" si="361"/>
        <v>1.06714363559243</v>
      </c>
      <c r="BM396" s="1">
        <f t="shared" ca="1" si="361"/>
        <v>1.06714363559243</v>
      </c>
      <c r="BN396" s="1">
        <f t="shared" ca="1" si="361"/>
        <v>1.06714363559243</v>
      </c>
      <c r="BO396" s="1">
        <f t="shared" ca="1" si="361"/>
        <v>1.06714363559243</v>
      </c>
      <c r="BP396" s="1">
        <f t="shared" ca="1" si="361"/>
        <v>1.06714363559243</v>
      </c>
      <c r="BQ396" s="1">
        <f t="shared" ca="1" si="361"/>
        <v>1.06714363559243</v>
      </c>
      <c r="BR396" s="1">
        <f t="shared" ca="1" si="361"/>
        <v>1.06714363559243</v>
      </c>
      <c r="BS396" s="1">
        <f t="shared" ca="1" si="361"/>
        <v>1.06714363559243</v>
      </c>
      <c r="BT396" s="1">
        <f t="shared" ca="1" si="361"/>
        <v>1.06714363559243</v>
      </c>
      <c r="BU396" s="1">
        <f t="shared" ca="1" si="361"/>
        <v>1.06714363559243</v>
      </c>
      <c r="BV396" s="1">
        <f t="shared" ca="1" si="361"/>
        <v>1.06714363559243</v>
      </c>
      <c r="BW396" s="1">
        <f t="shared" ca="1" si="361"/>
        <v>1.06714363559243</v>
      </c>
      <c r="BX396" s="1">
        <f t="shared" ca="1" si="361"/>
        <v>1.06714363559243</v>
      </c>
      <c r="BY396" s="1">
        <f t="shared" ca="1" si="361"/>
        <v>1.06714363559243</v>
      </c>
      <c r="BZ396">
        <v>2030</v>
      </c>
    </row>
    <row r="397" spans="47:78" x14ac:dyDescent="0.45">
      <c r="AU397" t="str">
        <f t="shared" ca="1" si="309"/>
        <v>ILP_SPC_NGA</v>
      </c>
      <c r="AV397" s="1">
        <f t="shared" ref="AV397:BY397" ca="1" si="362">OFFSET($F119,0,MATCH($BZ397,$G$1:$J$1,0))</f>
        <v>1.06714363559243</v>
      </c>
      <c r="AW397" s="1">
        <f t="shared" ca="1" si="362"/>
        <v>1.06714363559243</v>
      </c>
      <c r="AX397" s="1">
        <f t="shared" ca="1" si="362"/>
        <v>1.06714363559243</v>
      </c>
      <c r="AY397" s="1">
        <f t="shared" ca="1" si="362"/>
        <v>1.06714363559243</v>
      </c>
      <c r="AZ397" s="1">
        <f t="shared" ca="1" si="362"/>
        <v>1.06714363559243</v>
      </c>
      <c r="BA397" s="1">
        <f t="shared" ca="1" si="362"/>
        <v>1.06714363559243</v>
      </c>
      <c r="BB397" s="1">
        <f t="shared" ca="1" si="362"/>
        <v>1.06714363559243</v>
      </c>
      <c r="BC397" s="1">
        <f t="shared" ca="1" si="362"/>
        <v>1.06714363559243</v>
      </c>
      <c r="BD397" s="1">
        <f t="shared" ca="1" si="362"/>
        <v>1.06714363559243</v>
      </c>
      <c r="BE397" s="1">
        <f t="shared" ca="1" si="362"/>
        <v>1.06714363559243</v>
      </c>
      <c r="BF397" s="1">
        <f t="shared" ca="1" si="362"/>
        <v>1.06714363559243</v>
      </c>
      <c r="BG397" s="1">
        <f t="shared" ca="1" si="362"/>
        <v>1.06714363559243</v>
      </c>
      <c r="BH397" s="1">
        <f t="shared" ca="1" si="362"/>
        <v>1.06714363559243</v>
      </c>
      <c r="BI397" s="1">
        <f t="shared" ca="1" si="362"/>
        <v>1.06714363559243</v>
      </c>
      <c r="BJ397" s="1">
        <f t="shared" ca="1" si="362"/>
        <v>1.06714363559243</v>
      </c>
      <c r="BK397" s="1">
        <f t="shared" ca="1" si="362"/>
        <v>1.06714363559243</v>
      </c>
      <c r="BL397" s="1">
        <f t="shared" ca="1" si="362"/>
        <v>1.06714363559243</v>
      </c>
      <c r="BM397" s="1">
        <f t="shared" ca="1" si="362"/>
        <v>1.06714363559243</v>
      </c>
      <c r="BN397" s="1">
        <f t="shared" ca="1" si="362"/>
        <v>1.06714363559243</v>
      </c>
      <c r="BO397" s="1">
        <f t="shared" ca="1" si="362"/>
        <v>1.06714363559243</v>
      </c>
      <c r="BP397" s="1">
        <f t="shared" ca="1" si="362"/>
        <v>1.06714363559243</v>
      </c>
      <c r="BQ397" s="1">
        <f t="shared" ca="1" si="362"/>
        <v>1.06714363559243</v>
      </c>
      <c r="BR397" s="1">
        <f t="shared" ca="1" si="362"/>
        <v>1.06714363559243</v>
      </c>
      <c r="BS397" s="1">
        <f t="shared" ca="1" si="362"/>
        <v>1.06714363559243</v>
      </c>
      <c r="BT397" s="1">
        <f t="shared" ca="1" si="362"/>
        <v>1.06714363559243</v>
      </c>
      <c r="BU397" s="1">
        <f t="shared" ca="1" si="362"/>
        <v>1.06714363559243</v>
      </c>
      <c r="BV397" s="1">
        <f t="shared" ca="1" si="362"/>
        <v>1.06714363559243</v>
      </c>
      <c r="BW397" s="1">
        <f t="shared" ca="1" si="362"/>
        <v>1.06714363559243</v>
      </c>
      <c r="BX397" s="1">
        <f t="shared" ca="1" si="362"/>
        <v>1.06714363559243</v>
      </c>
      <c r="BY397" s="1">
        <f t="shared" ca="1" si="362"/>
        <v>1.06714363559243</v>
      </c>
      <c r="BZ397">
        <v>2030</v>
      </c>
    </row>
    <row r="398" spans="47:78" x14ac:dyDescent="0.45">
      <c r="AU398" t="str">
        <f t="shared" ca="1" si="309"/>
        <v>ILP_OTH_NGA</v>
      </c>
      <c r="AV398" s="1">
        <f t="shared" ref="AV398:BY398" ca="1" si="363">OFFSET($F120,0,MATCH($BZ398,$G$1:$J$1,0))</f>
        <v>1.06714363559243</v>
      </c>
      <c r="AW398" s="1">
        <f t="shared" ca="1" si="363"/>
        <v>1.06714363559243</v>
      </c>
      <c r="AX398" s="1">
        <f t="shared" ca="1" si="363"/>
        <v>1.06714363559243</v>
      </c>
      <c r="AY398" s="1">
        <f t="shared" ca="1" si="363"/>
        <v>1.06714363559243</v>
      </c>
      <c r="AZ398" s="1">
        <f t="shared" ca="1" si="363"/>
        <v>1.06714363559243</v>
      </c>
      <c r="BA398" s="1">
        <f t="shared" ca="1" si="363"/>
        <v>1.06714363559243</v>
      </c>
      <c r="BB398" s="1">
        <f t="shared" ca="1" si="363"/>
        <v>1.06714363559243</v>
      </c>
      <c r="BC398" s="1">
        <f t="shared" ca="1" si="363"/>
        <v>1.06714363559243</v>
      </c>
      <c r="BD398" s="1">
        <f t="shared" ca="1" si="363"/>
        <v>1.06714363559243</v>
      </c>
      <c r="BE398" s="1">
        <f t="shared" ca="1" si="363"/>
        <v>1.06714363559243</v>
      </c>
      <c r="BF398" s="1">
        <f t="shared" ca="1" si="363"/>
        <v>1.06714363559243</v>
      </c>
      <c r="BG398" s="1">
        <f t="shared" ca="1" si="363"/>
        <v>1.06714363559243</v>
      </c>
      <c r="BH398" s="1">
        <f t="shared" ca="1" si="363"/>
        <v>1.06714363559243</v>
      </c>
      <c r="BI398" s="1">
        <f t="shared" ca="1" si="363"/>
        <v>1.06714363559243</v>
      </c>
      <c r="BJ398" s="1">
        <f t="shared" ca="1" si="363"/>
        <v>1.06714363559243</v>
      </c>
      <c r="BK398" s="1">
        <f t="shared" ca="1" si="363"/>
        <v>1.06714363559243</v>
      </c>
      <c r="BL398" s="1">
        <f t="shared" ca="1" si="363"/>
        <v>1.06714363559243</v>
      </c>
      <c r="BM398" s="1">
        <f t="shared" ca="1" si="363"/>
        <v>1.06714363559243</v>
      </c>
      <c r="BN398" s="1">
        <f t="shared" ca="1" si="363"/>
        <v>1.06714363559243</v>
      </c>
      <c r="BO398" s="1">
        <f t="shared" ca="1" si="363"/>
        <v>1.06714363559243</v>
      </c>
      <c r="BP398" s="1">
        <f t="shared" ca="1" si="363"/>
        <v>1.06714363559243</v>
      </c>
      <c r="BQ398" s="1">
        <f t="shared" ca="1" si="363"/>
        <v>1.06714363559243</v>
      </c>
      <c r="BR398" s="1">
        <f t="shared" ca="1" si="363"/>
        <v>1.06714363559243</v>
      </c>
      <c r="BS398" s="1">
        <f t="shared" ca="1" si="363"/>
        <v>1.06714363559243</v>
      </c>
      <c r="BT398" s="1">
        <f t="shared" ca="1" si="363"/>
        <v>1.06714363559243</v>
      </c>
      <c r="BU398" s="1">
        <f t="shared" ca="1" si="363"/>
        <v>1.06714363559243</v>
      </c>
      <c r="BV398" s="1">
        <f t="shared" ca="1" si="363"/>
        <v>1.06714363559243</v>
      </c>
      <c r="BW398" s="1">
        <f t="shared" ca="1" si="363"/>
        <v>1.06714363559243</v>
      </c>
      <c r="BX398" s="1">
        <f t="shared" ca="1" si="363"/>
        <v>1.06714363559243</v>
      </c>
      <c r="BY398" s="1">
        <f t="shared" ca="1" si="363"/>
        <v>1.06714363559243</v>
      </c>
      <c r="BZ398">
        <v>2030</v>
      </c>
    </row>
    <row r="399" spans="47:78" x14ac:dyDescent="0.45">
      <c r="AU399" t="str">
        <f t="shared" ca="1" si="309"/>
        <v>\I:</v>
      </c>
      <c r="AV399" s="1" t="str">
        <f t="shared" ref="AV399:BY399" ca="1" si="364">OFFSET($F121,0,MATCH($BZ399,$G$1:$J$1,0))</f>
        <v/>
      </c>
      <c r="AW399" s="1" t="str">
        <f t="shared" ca="1" si="364"/>
        <v/>
      </c>
      <c r="AX399" s="1" t="str">
        <f t="shared" ca="1" si="364"/>
        <v/>
      </c>
      <c r="AY399" s="1" t="str">
        <f t="shared" ca="1" si="364"/>
        <v/>
      </c>
      <c r="AZ399" s="1" t="str">
        <f t="shared" ca="1" si="364"/>
        <v/>
      </c>
      <c r="BA399" s="1" t="str">
        <f t="shared" ca="1" si="364"/>
        <v/>
      </c>
      <c r="BB399" s="1" t="str">
        <f t="shared" ca="1" si="364"/>
        <v/>
      </c>
      <c r="BC399" s="1" t="str">
        <f t="shared" ca="1" si="364"/>
        <v/>
      </c>
      <c r="BD399" s="1" t="str">
        <f t="shared" ca="1" si="364"/>
        <v/>
      </c>
      <c r="BE399" s="1" t="str">
        <f t="shared" ca="1" si="364"/>
        <v/>
      </c>
      <c r="BF399" s="1" t="str">
        <f t="shared" ca="1" si="364"/>
        <v/>
      </c>
      <c r="BG399" s="1" t="str">
        <f t="shared" ca="1" si="364"/>
        <v/>
      </c>
      <c r="BH399" s="1" t="str">
        <f t="shared" ca="1" si="364"/>
        <v/>
      </c>
      <c r="BI399" s="1" t="str">
        <f t="shared" ca="1" si="364"/>
        <v/>
      </c>
      <c r="BJ399" s="1" t="str">
        <f t="shared" ca="1" si="364"/>
        <v/>
      </c>
      <c r="BK399" s="1" t="str">
        <f t="shared" ca="1" si="364"/>
        <v/>
      </c>
      <c r="BL399" s="1" t="str">
        <f t="shared" ca="1" si="364"/>
        <v/>
      </c>
      <c r="BM399" s="1" t="str">
        <f t="shared" ca="1" si="364"/>
        <v/>
      </c>
      <c r="BN399" s="1" t="str">
        <f t="shared" ca="1" si="364"/>
        <v/>
      </c>
      <c r="BO399" s="1" t="str">
        <f t="shared" ca="1" si="364"/>
        <v/>
      </c>
      <c r="BP399" s="1" t="str">
        <f t="shared" ca="1" si="364"/>
        <v/>
      </c>
      <c r="BQ399" s="1" t="str">
        <f t="shared" ca="1" si="364"/>
        <v/>
      </c>
      <c r="BR399" s="1" t="str">
        <f t="shared" ca="1" si="364"/>
        <v/>
      </c>
      <c r="BS399" s="1" t="str">
        <f t="shared" ca="1" si="364"/>
        <v/>
      </c>
      <c r="BT399" s="1" t="str">
        <f t="shared" ca="1" si="364"/>
        <v/>
      </c>
      <c r="BU399" s="1" t="str">
        <f t="shared" ca="1" si="364"/>
        <v/>
      </c>
      <c r="BV399" s="1" t="str">
        <f t="shared" ca="1" si="364"/>
        <v/>
      </c>
      <c r="BW399" s="1" t="str">
        <f t="shared" ca="1" si="364"/>
        <v/>
      </c>
      <c r="BX399" s="1" t="str">
        <f t="shared" ca="1" si="364"/>
        <v/>
      </c>
      <c r="BY399" s="1" t="str">
        <f t="shared" ca="1" si="364"/>
        <v/>
      </c>
      <c r="BZ399">
        <v>2030</v>
      </c>
    </row>
    <row r="400" spans="47:78" x14ac:dyDescent="0.45">
      <c r="AU400" t="str">
        <f t="shared" ca="1" si="309"/>
        <v>IMC_PRH_NGA</v>
      </c>
      <c r="AV400" s="1">
        <f t="shared" ref="AV400:BY400" ca="1" si="365">OFFSET($F122,0,MATCH($BZ400,$G$1:$J$1,0))</f>
        <v>1.1271373775024636</v>
      </c>
      <c r="AW400" s="1">
        <f t="shared" ca="1" si="365"/>
        <v>1.1271373775024636</v>
      </c>
      <c r="AX400" s="1">
        <f t="shared" ca="1" si="365"/>
        <v>1.1271373775024636</v>
      </c>
      <c r="AY400" s="1">
        <f t="shared" ca="1" si="365"/>
        <v>1.1271373775024636</v>
      </c>
      <c r="AZ400" s="1">
        <f t="shared" ca="1" si="365"/>
        <v>1.1271373775024636</v>
      </c>
      <c r="BA400" s="1">
        <f t="shared" ca="1" si="365"/>
        <v>1.1271373775024636</v>
      </c>
      <c r="BB400" s="1">
        <f t="shared" ca="1" si="365"/>
        <v>1.1271373775024636</v>
      </c>
      <c r="BC400" s="1">
        <f t="shared" ca="1" si="365"/>
        <v>1.1271373775024636</v>
      </c>
      <c r="BD400" s="1">
        <f t="shared" ca="1" si="365"/>
        <v>1.1271373775024636</v>
      </c>
      <c r="BE400" s="1">
        <f t="shared" ca="1" si="365"/>
        <v>1.1271373775024636</v>
      </c>
      <c r="BF400" s="1">
        <f t="shared" ca="1" si="365"/>
        <v>1.1271373775024636</v>
      </c>
      <c r="BG400" s="1">
        <f t="shared" ca="1" si="365"/>
        <v>1.1271373775024636</v>
      </c>
      <c r="BH400" s="1">
        <f t="shared" ca="1" si="365"/>
        <v>1.1271373775024636</v>
      </c>
      <c r="BI400" s="1">
        <f t="shared" ca="1" si="365"/>
        <v>1.1271373775024636</v>
      </c>
      <c r="BJ400" s="1">
        <f t="shared" ca="1" si="365"/>
        <v>1.1271373775024636</v>
      </c>
      <c r="BK400" s="1">
        <f t="shared" ca="1" si="365"/>
        <v>1.1271373775024636</v>
      </c>
      <c r="BL400" s="1">
        <f t="shared" ca="1" si="365"/>
        <v>1.1271373775024636</v>
      </c>
      <c r="BM400" s="1">
        <f t="shared" ca="1" si="365"/>
        <v>1.1271373775024636</v>
      </c>
      <c r="BN400" s="1">
        <f t="shared" ca="1" si="365"/>
        <v>1.1271373775024636</v>
      </c>
      <c r="BO400" s="1">
        <f t="shared" ca="1" si="365"/>
        <v>1.1271373775024636</v>
      </c>
      <c r="BP400" s="1">
        <f t="shared" ca="1" si="365"/>
        <v>1.1271373775024636</v>
      </c>
      <c r="BQ400" s="1">
        <f t="shared" ca="1" si="365"/>
        <v>1.1271373775024636</v>
      </c>
      <c r="BR400" s="1">
        <f t="shared" ca="1" si="365"/>
        <v>1.1271373775024636</v>
      </c>
      <c r="BS400" s="1">
        <f t="shared" ca="1" si="365"/>
        <v>1.1271373775024636</v>
      </c>
      <c r="BT400" s="1">
        <f t="shared" ca="1" si="365"/>
        <v>1.1271373775024636</v>
      </c>
      <c r="BU400" s="1">
        <f t="shared" ca="1" si="365"/>
        <v>1.1271373775024636</v>
      </c>
      <c r="BV400" s="1">
        <f t="shared" ca="1" si="365"/>
        <v>1.1271373775024636</v>
      </c>
      <c r="BW400" s="1">
        <f t="shared" ca="1" si="365"/>
        <v>1.1271373775024636</v>
      </c>
      <c r="BX400" s="1">
        <f t="shared" ca="1" si="365"/>
        <v>1.1271373775024636</v>
      </c>
      <c r="BY400" s="1">
        <f t="shared" ca="1" si="365"/>
        <v>1.1271373775024636</v>
      </c>
      <c r="BZ400">
        <v>2030</v>
      </c>
    </row>
    <row r="401" spans="47:78" x14ac:dyDescent="0.45">
      <c r="AU401" t="str">
        <f t="shared" ca="1" si="309"/>
        <v>IMC_PRC_NGA</v>
      </c>
      <c r="AV401" s="1">
        <f t="shared" ref="AV401:BY401" ca="1" si="366">OFFSET($F123,0,MATCH($BZ401,$G$1:$J$1,0))</f>
        <v>1.0913240984665626</v>
      </c>
      <c r="AW401" s="1">
        <f t="shared" ca="1" si="366"/>
        <v>1.0913240984665626</v>
      </c>
      <c r="AX401" s="1">
        <f t="shared" ca="1" si="366"/>
        <v>1.0913240984665626</v>
      </c>
      <c r="AY401" s="1">
        <f t="shared" ca="1" si="366"/>
        <v>1.0913240984665626</v>
      </c>
      <c r="AZ401" s="1">
        <f t="shared" ca="1" si="366"/>
        <v>1.0913240984665626</v>
      </c>
      <c r="BA401" s="1">
        <f t="shared" ca="1" si="366"/>
        <v>1.0913240984665626</v>
      </c>
      <c r="BB401" s="1">
        <f t="shared" ca="1" si="366"/>
        <v>1.0913240984665626</v>
      </c>
      <c r="BC401" s="1">
        <f t="shared" ca="1" si="366"/>
        <v>1.0913240984665626</v>
      </c>
      <c r="BD401" s="1">
        <f t="shared" ca="1" si="366"/>
        <v>1.0913240984665626</v>
      </c>
      <c r="BE401" s="1">
        <f t="shared" ca="1" si="366"/>
        <v>1.0913240984665626</v>
      </c>
      <c r="BF401" s="1">
        <f t="shared" ca="1" si="366"/>
        <v>1.0913240984665626</v>
      </c>
      <c r="BG401" s="1">
        <f t="shared" ca="1" si="366"/>
        <v>1.0913240984665626</v>
      </c>
      <c r="BH401" s="1">
        <f t="shared" ca="1" si="366"/>
        <v>1.0913240984665626</v>
      </c>
      <c r="BI401" s="1">
        <f t="shared" ca="1" si="366"/>
        <v>1.0913240984665626</v>
      </c>
      <c r="BJ401" s="1">
        <f t="shared" ca="1" si="366"/>
        <v>1.0913240984665626</v>
      </c>
      <c r="BK401" s="1">
        <f t="shared" ca="1" si="366"/>
        <v>1.0913240984665626</v>
      </c>
      <c r="BL401" s="1">
        <f t="shared" ca="1" si="366"/>
        <v>1.0913240984665626</v>
      </c>
      <c r="BM401" s="1">
        <f t="shared" ca="1" si="366"/>
        <v>1.0913240984665626</v>
      </c>
      <c r="BN401" s="1">
        <f t="shared" ca="1" si="366"/>
        <v>1.0913240984665626</v>
      </c>
      <c r="BO401" s="1">
        <f t="shared" ca="1" si="366"/>
        <v>1.0913240984665626</v>
      </c>
      <c r="BP401" s="1">
        <f t="shared" ca="1" si="366"/>
        <v>1.0913240984665626</v>
      </c>
      <c r="BQ401" s="1">
        <f t="shared" ca="1" si="366"/>
        <v>1.0913240984665626</v>
      </c>
      <c r="BR401" s="1">
        <f t="shared" ca="1" si="366"/>
        <v>1.0913240984665626</v>
      </c>
      <c r="BS401" s="1">
        <f t="shared" ca="1" si="366"/>
        <v>1.0913240984665626</v>
      </c>
      <c r="BT401" s="1">
        <f t="shared" ca="1" si="366"/>
        <v>1.0913240984665626</v>
      </c>
      <c r="BU401" s="1">
        <f t="shared" ca="1" si="366"/>
        <v>1.0913240984665626</v>
      </c>
      <c r="BV401" s="1">
        <f t="shared" ca="1" si="366"/>
        <v>1.0913240984665626</v>
      </c>
      <c r="BW401" s="1">
        <f t="shared" ca="1" si="366"/>
        <v>1.0913240984665626</v>
      </c>
      <c r="BX401" s="1">
        <f t="shared" ca="1" si="366"/>
        <v>1.0913240984665626</v>
      </c>
      <c r="BY401" s="1">
        <f t="shared" ca="1" si="366"/>
        <v>1.0913240984665626</v>
      </c>
      <c r="BZ401">
        <v>2030</v>
      </c>
    </row>
    <row r="402" spans="47:78" x14ac:dyDescent="0.45">
      <c r="AU402" t="str">
        <f t="shared" ca="1" si="309"/>
        <v>IMC_MDR_NGA</v>
      </c>
      <c r="AV402" s="1">
        <f t="shared" ref="AV402:BY402" ca="1" si="367">OFFSET($F124,0,MATCH($BZ402,$G$1:$J$1,0))</f>
        <v>1.1632591857224204</v>
      </c>
      <c r="AW402" s="1">
        <f t="shared" ca="1" si="367"/>
        <v>1.1632591857224204</v>
      </c>
      <c r="AX402" s="1">
        <f t="shared" ca="1" si="367"/>
        <v>1.1632591857224204</v>
      </c>
      <c r="AY402" s="1">
        <f t="shared" ca="1" si="367"/>
        <v>1.1632591857224204</v>
      </c>
      <c r="AZ402" s="1">
        <f t="shared" ca="1" si="367"/>
        <v>1.1632591857224204</v>
      </c>
      <c r="BA402" s="1">
        <f t="shared" ca="1" si="367"/>
        <v>1.1632591857224204</v>
      </c>
      <c r="BB402" s="1">
        <f t="shared" ca="1" si="367"/>
        <v>1.1632591857224204</v>
      </c>
      <c r="BC402" s="1">
        <f t="shared" ca="1" si="367"/>
        <v>1.1632591857224204</v>
      </c>
      <c r="BD402" s="1">
        <f t="shared" ca="1" si="367"/>
        <v>1.1632591857224204</v>
      </c>
      <c r="BE402" s="1">
        <f t="shared" ca="1" si="367"/>
        <v>1.1632591857224204</v>
      </c>
      <c r="BF402" s="1">
        <f t="shared" ca="1" si="367"/>
        <v>1.1632591857224204</v>
      </c>
      <c r="BG402" s="1">
        <f t="shared" ca="1" si="367"/>
        <v>1.1632591857224204</v>
      </c>
      <c r="BH402" s="1">
        <f t="shared" ca="1" si="367"/>
        <v>1.1632591857224204</v>
      </c>
      <c r="BI402" s="1">
        <f t="shared" ca="1" si="367"/>
        <v>1.1632591857224204</v>
      </c>
      <c r="BJ402" s="1">
        <f t="shared" ca="1" si="367"/>
        <v>1.1632591857224204</v>
      </c>
      <c r="BK402" s="1">
        <f t="shared" ca="1" si="367"/>
        <v>1.1632591857224204</v>
      </c>
      <c r="BL402" s="1">
        <f t="shared" ca="1" si="367"/>
        <v>1.1632591857224204</v>
      </c>
      <c r="BM402" s="1">
        <f t="shared" ca="1" si="367"/>
        <v>1.1632591857224204</v>
      </c>
      <c r="BN402" s="1">
        <f t="shared" ca="1" si="367"/>
        <v>1.1632591857224204</v>
      </c>
      <c r="BO402" s="1">
        <f t="shared" ca="1" si="367"/>
        <v>1.1632591857224204</v>
      </c>
      <c r="BP402" s="1">
        <f t="shared" ca="1" si="367"/>
        <v>1.1632591857224204</v>
      </c>
      <c r="BQ402" s="1">
        <f t="shared" ca="1" si="367"/>
        <v>1.1632591857224204</v>
      </c>
      <c r="BR402" s="1">
        <f t="shared" ca="1" si="367"/>
        <v>1.1632591857224204</v>
      </c>
      <c r="BS402" s="1">
        <f t="shared" ca="1" si="367"/>
        <v>1.1632591857224204</v>
      </c>
      <c r="BT402" s="1">
        <f t="shared" ca="1" si="367"/>
        <v>1.1632591857224204</v>
      </c>
      <c r="BU402" s="1">
        <f t="shared" ca="1" si="367"/>
        <v>1.1632591857224204</v>
      </c>
      <c r="BV402" s="1">
        <f t="shared" ca="1" si="367"/>
        <v>1.1632591857224204</v>
      </c>
      <c r="BW402" s="1">
        <f t="shared" ca="1" si="367"/>
        <v>1.1632591857224204</v>
      </c>
      <c r="BX402" s="1">
        <f t="shared" ca="1" si="367"/>
        <v>1.1632591857224204</v>
      </c>
      <c r="BY402" s="1">
        <f t="shared" ca="1" si="367"/>
        <v>1.1632591857224204</v>
      </c>
      <c r="BZ402">
        <v>2030</v>
      </c>
    </row>
    <row r="403" spans="47:78" x14ac:dyDescent="0.45">
      <c r="AU403" t="str">
        <f t="shared" ca="1" si="309"/>
        <v>IMC_OTP_NGA</v>
      </c>
      <c r="AV403" s="1">
        <f t="shared" ref="AV403:BY403" ca="1" si="368">OFFSET($F125,0,MATCH($BZ403,$G$1:$J$1,0))</f>
        <v>1.1271373775024636</v>
      </c>
      <c r="AW403" s="1">
        <f t="shared" ca="1" si="368"/>
        <v>1.1271373775024636</v>
      </c>
      <c r="AX403" s="1">
        <f t="shared" ca="1" si="368"/>
        <v>1.1271373775024636</v>
      </c>
      <c r="AY403" s="1">
        <f t="shared" ca="1" si="368"/>
        <v>1.1271373775024636</v>
      </c>
      <c r="AZ403" s="1">
        <f t="shared" ca="1" si="368"/>
        <v>1.1271373775024636</v>
      </c>
      <c r="BA403" s="1">
        <f t="shared" ca="1" si="368"/>
        <v>1.1271373775024636</v>
      </c>
      <c r="BB403" s="1">
        <f t="shared" ca="1" si="368"/>
        <v>1.1271373775024636</v>
      </c>
      <c r="BC403" s="1">
        <f t="shared" ca="1" si="368"/>
        <v>1.1271373775024636</v>
      </c>
      <c r="BD403" s="1">
        <f t="shared" ca="1" si="368"/>
        <v>1.1271373775024636</v>
      </c>
      <c r="BE403" s="1">
        <f t="shared" ca="1" si="368"/>
        <v>1.1271373775024636</v>
      </c>
      <c r="BF403" s="1">
        <f t="shared" ca="1" si="368"/>
        <v>1.1271373775024636</v>
      </c>
      <c r="BG403" s="1">
        <f t="shared" ca="1" si="368"/>
        <v>1.1271373775024636</v>
      </c>
      <c r="BH403" s="1">
        <f t="shared" ca="1" si="368"/>
        <v>1.1271373775024636</v>
      </c>
      <c r="BI403" s="1">
        <f t="shared" ca="1" si="368"/>
        <v>1.1271373775024636</v>
      </c>
      <c r="BJ403" s="1">
        <f t="shared" ca="1" si="368"/>
        <v>1.1271373775024636</v>
      </c>
      <c r="BK403" s="1">
        <f t="shared" ca="1" si="368"/>
        <v>1.1271373775024636</v>
      </c>
      <c r="BL403" s="1">
        <f t="shared" ca="1" si="368"/>
        <v>1.1271373775024636</v>
      </c>
      <c r="BM403" s="1">
        <f t="shared" ca="1" si="368"/>
        <v>1.1271373775024636</v>
      </c>
      <c r="BN403" s="1">
        <f t="shared" ca="1" si="368"/>
        <v>1.1271373775024636</v>
      </c>
      <c r="BO403" s="1">
        <f t="shared" ca="1" si="368"/>
        <v>1.1271373775024636</v>
      </c>
      <c r="BP403" s="1">
        <f t="shared" ca="1" si="368"/>
        <v>1.1271373775024636</v>
      </c>
      <c r="BQ403" s="1">
        <f t="shared" ca="1" si="368"/>
        <v>1.1271373775024636</v>
      </c>
      <c r="BR403" s="1">
        <f t="shared" ca="1" si="368"/>
        <v>1.1271373775024636</v>
      </c>
      <c r="BS403" s="1">
        <f t="shared" ca="1" si="368"/>
        <v>1.1271373775024636</v>
      </c>
      <c r="BT403" s="1">
        <f t="shared" ca="1" si="368"/>
        <v>1.1271373775024636</v>
      </c>
      <c r="BU403" s="1">
        <f t="shared" ca="1" si="368"/>
        <v>1.1271373775024636</v>
      </c>
      <c r="BV403" s="1">
        <f t="shared" ca="1" si="368"/>
        <v>1.1271373775024636</v>
      </c>
      <c r="BW403" s="1">
        <f t="shared" ca="1" si="368"/>
        <v>1.1271373775024636</v>
      </c>
      <c r="BX403" s="1">
        <f t="shared" ca="1" si="368"/>
        <v>1.1271373775024636</v>
      </c>
      <c r="BY403" s="1">
        <f t="shared" ca="1" si="368"/>
        <v>1.1271373775024636</v>
      </c>
      <c r="BZ403">
        <v>2030</v>
      </c>
    </row>
    <row r="404" spans="47:78" x14ac:dyDescent="0.45">
      <c r="AU404" t="str">
        <f t="shared" ca="1" si="309"/>
        <v>IMC_SPC_NGA</v>
      </c>
      <c r="AV404" s="1">
        <f t="shared" ref="AV404:BY404" ca="1" si="369">OFFSET($F126,0,MATCH($BZ404,$G$1:$J$1,0))</f>
        <v>1.0913240984665626</v>
      </c>
      <c r="AW404" s="1">
        <f t="shared" ca="1" si="369"/>
        <v>1.0913240984665626</v>
      </c>
      <c r="AX404" s="1">
        <f t="shared" ca="1" si="369"/>
        <v>1.0913240984665626</v>
      </c>
      <c r="AY404" s="1">
        <f t="shared" ca="1" si="369"/>
        <v>1.0913240984665626</v>
      </c>
      <c r="AZ404" s="1">
        <f t="shared" ca="1" si="369"/>
        <v>1.0913240984665626</v>
      </c>
      <c r="BA404" s="1">
        <f t="shared" ca="1" si="369"/>
        <v>1.0913240984665626</v>
      </c>
      <c r="BB404" s="1">
        <f t="shared" ca="1" si="369"/>
        <v>1.0913240984665626</v>
      </c>
      <c r="BC404" s="1">
        <f t="shared" ca="1" si="369"/>
        <v>1.0913240984665626</v>
      </c>
      <c r="BD404" s="1">
        <f t="shared" ca="1" si="369"/>
        <v>1.0913240984665626</v>
      </c>
      <c r="BE404" s="1">
        <f t="shared" ca="1" si="369"/>
        <v>1.0913240984665626</v>
      </c>
      <c r="BF404" s="1">
        <f t="shared" ca="1" si="369"/>
        <v>1.0913240984665626</v>
      </c>
      <c r="BG404" s="1">
        <f t="shared" ca="1" si="369"/>
        <v>1.0913240984665626</v>
      </c>
      <c r="BH404" s="1">
        <f t="shared" ca="1" si="369"/>
        <v>1.0913240984665626</v>
      </c>
      <c r="BI404" s="1">
        <f t="shared" ca="1" si="369"/>
        <v>1.0913240984665626</v>
      </c>
      <c r="BJ404" s="1">
        <f t="shared" ca="1" si="369"/>
        <v>1.0913240984665626</v>
      </c>
      <c r="BK404" s="1">
        <f t="shared" ca="1" si="369"/>
        <v>1.0913240984665626</v>
      </c>
      <c r="BL404" s="1">
        <f t="shared" ca="1" si="369"/>
        <v>1.0913240984665626</v>
      </c>
      <c r="BM404" s="1">
        <f t="shared" ca="1" si="369"/>
        <v>1.0913240984665626</v>
      </c>
      <c r="BN404" s="1">
        <f t="shared" ca="1" si="369"/>
        <v>1.0913240984665626</v>
      </c>
      <c r="BO404" s="1">
        <f t="shared" ca="1" si="369"/>
        <v>1.0913240984665626</v>
      </c>
      <c r="BP404" s="1">
        <f t="shared" ca="1" si="369"/>
        <v>1.0913240984665626</v>
      </c>
      <c r="BQ404" s="1">
        <f t="shared" ca="1" si="369"/>
        <v>1.0913240984665626</v>
      </c>
      <c r="BR404" s="1">
        <f t="shared" ca="1" si="369"/>
        <v>1.0913240984665626</v>
      </c>
      <c r="BS404" s="1">
        <f t="shared" ca="1" si="369"/>
        <v>1.0913240984665626</v>
      </c>
      <c r="BT404" s="1">
        <f t="shared" ca="1" si="369"/>
        <v>1.0913240984665626</v>
      </c>
      <c r="BU404" s="1">
        <f t="shared" ca="1" si="369"/>
        <v>1.0913240984665626</v>
      </c>
      <c r="BV404" s="1">
        <f t="shared" ca="1" si="369"/>
        <v>1.0913240984665626</v>
      </c>
      <c r="BW404" s="1">
        <f t="shared" ca="1" si="369"/>
        <v>1.0913240984665626</v>
      </c>
      <c r="BX404" s="1">
        <f t="shared" ca="1" si="369"/>
        <v>1.0913240984665626</v>
      </c>
      <c r="BY404" s="1">
        <f t="shared" ca="1" si="369"/>
        <v>1.0913240984665626</v>
      </c>
      <c r="BZ404">
        <v>2030</v>
      </c>
    </row>
    <row r="405" spans="47:78" x14ac:dyDescent="0.45">
      <c r="AU405" t="str">
        <f t="shared" ca="1" si="309"/>
        <v>IMC_OTH_NGA</v>
      </c>
      <c r="AV405" s="1">
        <f t="shared" ref="AV405:BY405" ca="1" si="370">OFFSET($F127,0,MATCH($BZ405,$G$1:$J$1,0))</f>
        <v>1.0913240984665626</v>
      </c>
      <c r="AW405" s="1">
        <f t="shared" ca="1" si="370"/>
        <v>1.0913240984665626</v>
      </c>
      <c r="AX405" s="1">
        <f t="shared" ca="1" si="370"/>
        <v>1.0913240984665626</v>
      </c>
      <c r="AY405" s="1">
        <f t="shared" ca="1" si="370"/>
        <v>1.0913240984665626</v>
      </c>
      <c r="AZ405" s="1">
        <f t="shared" ca="1" si="370"/>
        <v>1.0913240984665626</v>
      </c>
      <c r="BA405" s="1">
        <f t="shared" ca="1" si="370"/>
        <v>1.0913240984665626</v>
      </c>
      <c r="BB405" s="1">
        <f t="shared" ca="1" si="370"/>
        <v>1.0913240984665626</v>
      </c>
      <c r="BC405" s="1">
        <f t="shared" ca="1" si="370"/>
        <v>1.0913240984665626</v>
      </c>
      <c r="BD405" s="1">
        <f t="shared" ca="1" si="370"/>
        <v>1.0913240984665626</v>
      </c>
      <c r="BE405" s="1">
        <f t="shared" ca="1" si="370"/>
        <v>1.0913240984665626</v>
      </c>
      <c r="BF405" s="1">
        <f t="shared" ca="1" si="370"/>
        <v>1.0913240984665626</v>
      </c>
      <c r="BG405" s="1">
        <f t="shared" ca="1" si="370"/>
        <v>1.0913240984665626</v>
      </c>
      <c r="BH405" s="1">
        <f t="shared" ca="1" si="370"/>
        <v>1.0913240984665626</v>
      </c>
      <c r="BI405" s="1">
        <f t="shared" ca="1" si="370"/>
        <v>1.0913240984665626</v>
      </c>
      <c r="BJ405" s="1">
        <f t="shared" ca="1" si="370"/>
        <v>1.0913240984665626</v>
      </c>
      <c r="BK405" s="1">
        <f t="shared" ca="1" si="370"/>
        <v>1.0913240984665626</v>
      </c>
      <c r="BL405" s="1">
        <f t="shared" ca="1" si="370"/>
        <v>1.0913240984665626</v>
      </c>
      <c r="BM405" s="1">
        <f t="shared" ca="1" si="370"/>
        <v>1.0913240984665626</v>
      </c>
      <c r="BN405" s="1">
        <f t="shared" ca="1" si="370"/>
        <v>1.0913240984665626</v>
      </c>
      <c r="BO405" s="1">
        <f t="shared" ca="1" si="370"/>
        <v>1.0913240984665626</v>
      </c>
      <c r="BP405" s="1">
        <f t="shared" ca="1" si="370"/>
        <v>1.0913240984665626</v>
      </c>
      <c r="BQ405" s="1">
        <f t="shared" ca="1" si="370"/>
        <v>1.0913240984665626</v>
      </c>
      <c r="BR405" s="1">
        <f t="shared" ca="1" si="370"/>
        <v>1.0913240984665626</v>
      </c>
      <c r="BS405" s="1">
        <f t="shared" ca="1" si="370"/>
        <v>1.0913240984665626</v>
      </c>
      <c r="BT405" s="1">
        <f t="shared" ca="1" si="370"/>
        <v>1.0913240984665626</v>
      </c>
      <c r="BU405" s="1">
        <f t="shared" ca="1" si="370"/>
        <v>1.0913240984665626</v>
      </c>
      <c r="BV405" s="1">
        <f t="shared" ca="1" si="370"/>
        <v>1.0913240984665626</v>
      </c>
      <c r="BW405" s="1">
        <f t="shared" ca="1" si="370"/>
        <v>1.0913240984665626</v>
      </c>
      <c r="BX405" s="1">
        <f t="shared" ca="1" si="370"/>
        <v>1.0913240984665626</v>
      </c>
      <c r="BY405" s="1">
        <f t="shared" ca="1" si="370"/>
        <v>1.0913240984665626</v>
      </c>
      <c r="BZ405">
        <v>2030</v>
      </c>
    </row>
    <row r="406" spans="47:78" x14ac:dyDescent="0.45">
      <c r="AU406" t="str">
        <f t="shared" ca="1" si="309"/>
        <v>\I:</v>
      </c>
      <c r="AV406" s="1" t="str">
        <f t="shared" ref="AV406:BY406" ca="1" si="371">OFFSET($F128,0,MATCH($BZ406,$G$1:$J$1,0))</f>
        <v/>
      </c>
      <c r="AW406" s="1" t="str">
        <f t="shared" ca="1" si="371"/>
        <v/>
      </c>
      <c r="AX406" s="1" t="str">
        <f t="shared" ca="1" si="371"/>
        <v/>
      </c>
      <c r="AY406" s="1" t="str">
        <f t="shared" ca="1" si="371"/>
        <v/>
      </c>
      <c r="AZ406" s="1" t="str">
        <f t="shared" ca="1" si="371"/>
        <v/>
      </c>
      <c r="BA406" s="1" t="str">
        <f t="shared" ca="1" si="371"/>
        <v/>
      </c>
      <c r="BB406" s="1" t="str">
        <f t="shared" ca="1" si="371"/>
        <v/>
      </c>
      <c r="BC406" s="1" t="str">
        <f t="shared" ca="1" si="371"/>
        <v/>
      </c>
      <c r="BD406" s="1" t="str">
        <f t="shared" ca="1" si="371"/>
        <v/>
      </c>
      <c r="BE406" s="1" t="str">
        <f t="shared" ca="1" si="371"/>
        <v/>
      </c>
      <c r="BF406" s="1" t="str">
        <f t="shared" ca="1" si="371"/>
        <v/>
      </c>
      <c r="BG406" s="1" t="str">
        <f t="shared" ca="1" si="371"/>
        <v/>
      </c>
      <c r="BH406" s="1" t="str">
        <f t="shared" ca="1" si="371"/>
        <v/>
      </c>
      <c r="BI406" s="1" t="str">
        <f t="shared" ca="1" si="371"/>
        <v/>
      </c>
      <c r="BJ406" s="1" t="str">
        <f t="shared" ca="1" si="371"/>
        <v/>
      </c>
      <c r="BK406" s="1" t="str">
        <f t="shared" ca="1" si="371"/>
        <v/>
      </c>
      <c r="BL406" s="1" t="str">
        <f t="shared" ca="1" si="371"/>
        <v/>
      </c>
      <c r="BM406" s="1" t="str">
        <f t="shared" ca="1" si="371"/>
        <v/>
      </c>
      <c r="BN406" s="1" t="str">
        <f t="shared" ca="1" si="371"/>
        <v/>
      </c>
      <c r="BO406" s="1" t="str">
        <f t="shared" ca="1" si="371"/>
        <v/>
      </c>
      <c r="BP406" s="1" t="str">
        <f t="shared" ca="1" si="371"/>
        <v/>
      </c>
      <c r="BQ406" s="1" t="str">
        <f t="shared" ca="1" si="371"/>
        <v/>
      </c>
      <c r="BR406" s="1" t="str">
        <f t="shared" ca="1" si="371"/>
        <v/>
      </c>
      <c r="BS406" s="1" t="str">
        <f t="shared" ca="1" si="371"/>
        <v/>
      </c>
      <c r="BT406" s="1" t="str">
        <f t="shared" ca="1" si="371"/>
        <v/>
      </c>
      <c r="BU406" s="1" t="str">
        <f t="shared" ca="1" si="371"/>
        <v/>
      </c>
      <c r="BV406" s="1" t="str">
        <f t="shared" ca="1" si="371"/>
        <v/>
      </c>
      <c r="BW406" s="1" t="str">
        <f t="shared" ca="1" si="371"/>
        <v/>
      </c>
      <c r="BX406" s="1" t="str">
        <f t="shared" ca="1" si="371"/>
        <v/>
      </c>
      <c r="BY406" s="1" t="str">
        <f t="shared" ca="1" si="371"/>
        <v/>
      </c>
      <c r="BZ406">
        <v>2030</v>
      </c>
    </row>
    <row r="407" spans="47:78" x14ac:dyDescent="0.45">
      <c r="AU407" t="str">
        <f t="shared" ca="1" si="309"/>
        <v>\I: IIS_PRH_NGA</v>
      </c>
      <c r="AV407" s="1">
        <f t="shared" ref="AV407:BY407" ca="1" si="372">OFFSET($F129,0,MATCH($BZ407,$G$1:$J$1,0))</f>
        <v>1.1346569412229279</v>
      </c>
      <c r="AW407" s="1">
        <f t="shared" ca="1" si="372"/>
        <v>1.1346569412229279</v>
      </c>
      <c r="AX407" s="1">
        <f t="shared" ca="1" si="372"/>
        <v>1.1346569412229279</v>
      </c>
      <c r="AY407" s="1">
        <f t="shared" ca="1" si="372"/>
        <v>1.1346569412229279</v>
      </c>
      <c r="AZ407" s="1">
        <f t="shared" ca="1" si="372"/>
        <v>1.1346569412229279</v>
      </c>
      <c r="BA407" s="1">
        <f t="shared" ca="1" si="372"/>
        <v>1.1346569412229279</v>
      </c>
      <c r="BB407" s="1">
        <f t="shared" ca="1" si="372"/>
        <v>1.1346569412229279</v>
      </c>
      <c r="BC407" s="1">
        <f t="shared" ca="1" si="372"/>
        <v>1.1346569412229279</v>
      </c>
      <c r="BD407" s="1">
        <f t="shared" ca="1" si="372"/>
        <v>1.1346569412229279</v>
      </c>
      <c r="BE407" s="1">
        <f t="shared" ca="1" si="372"/>
        <v>1.1346569412229279</v>
      </c>
      <c r="BF407" s="1">
        <f t="shared" ca="1" si="372"/>
        <v>1.1346569412229279</v>
      </c>
      <c r="BG407" s="1">
        <f t="shared" ca="1" si="372"/>
        <v>1.1346569412229279</v>
      </c>
      <c r="BH407" s="1">
        <f t="shared" ca="1" si="372"/>
        <v>1.1346569412229279</v>
      </c>
      <c r="BI407" s="1">
        <f t="shared" ca="1" si="372"/>
        <v>1.1346569412229279</v>
      </c>
      <c r="BJ407" s="1">
        <f t="shared" ca="1" si="372"/>
        <v>1.1346569412229279</v>
      </c>
      <c r="BK407" s="1">
        <f t="shared" ca="1" si="372"/>
        <v>1.1346569412229279</v>
      </c>
      <c r="BL407" s="1">
        <f t="shared" ca="1" si="372"/>
        <v>1.1346569412229279</v>
      </c>
      <c r="BM407" s="1">
        <f t="shared" ca="1" si="372"/>
        <v>1.1346569412229279</v>
      </c>
      <c r="BN407" s="1">
        <f t="shared" ca="1" si="372"/>
        <v>1.1346569412229279</v>
      </c>
      <c r="BO407" s="1">
        <f t="shared" ca="1" si="372"/>
        <v>1.1346569412229279</v>
      </c>
      <c r="BP407" s="1">
        <f t="shared" ca="1" si="372"/>
        <v>1.1346569412229279</v>
      </c>
      <c r="BQ407" s="1">
        <f t="shared" ca="1" si="372"/>
        <v>1.1346569412229279</v>
      </c>
      <c r="BR407" s="1">
        <f t="shared" ca="1" si="372"/>
        <v>1.1346569412229279</v>
      </c>
      <c r="BS407" s="1">
        <f t="shared" ca="1" si="372"/>
        <v>1.1346569412229279</v>
      </c>
      <c r="BT407" s="1">
        <f t="shared" ca="1" si="372"/>
        <v>1.1346569412229279</v>
      </c>
      <c r="BU407" s="1">
        <f t="shared" ca="1" si="372"/>
        <v>1.1346569412229279</v>
      </c>
      <c r="BV407" s="1">
        <f t="shared" ca="1" si="372"/>
        <v>1.1346569412229279</v>
      </c>
      <c r="BW407" s="1">
        <f t="shared" ca="1" si="372"/>
        <v>1.1346569412229279</v>
      </c>
      <c r="BX407" s="1">
        <f t="shared" ca="1" si="372"/>
        <v>1.1346569412229279</v>
      </c>
      <c r="BY407" s="1">
        <f t="shared" ca="1" si="372"/>
        <v>1.1346569412229279</v>
      </c>
      <c r="BZ407">
        <v>2030</v>
      </c>
    </row>
    <row r="408" spans="47:78" x14ac:dyDescent="0.45">
      <c r="AU408" t="str">
        <f t="shared" ca="1" si="309"/>
        <v>\I: IIS_PRC_NGA</v>
      </c>
      <c r="AV408" s="1">
        <f t="shared" ref="AV408:BY408" ca="1" si="373">OFFSET($F130,0,MATCH($BZ408,$G$1:$J$1,0))</f>
        <v>1.0913240984665626</v>
      </c>
      <c r="AW408" s="1">
        <f t="shared" ca="1" si="373"/>
        <v>1.0913240984665626</v>
      </c>
      <c r="AX408" s="1">
        <f t="shared" ca="1" si="373"/>
        <v>1.0913240984665626</v>
      </c>
      <c r="AY408" s="1">
        <f t="shared" ca="1" si="373"/>
        <v>1.0913240984665626</v>
      </c>
      <c r="AZ408" s="1">
        <f t="shared" ca="1" si="373"/>
        <v>1.0913240984665626</v>
      </c>
      <c r="BA408" s="1">
        <f t="shared" ca="1" si="373"/>
        <v>1.0913240984665626</v>
      </c>
      <c r="BB408" s="1">
        <f t="shared" ca="1" si="373"/>
        <v>1.0913240984665626</v>
      </c>
      <c r="BC408" s="1">
        <f t="shared" ca="1" si="373"/>
        <v>1.0913240984665626</v>
      </c>
      <c r="BD408" s="1">
        <f t="shared" ca="1" si="373"/>
        <v>1.0913240984665626</v>
      </c>
      <c r="BE408" s="1">
        <f t="shared" ca="1" si="373"/>
        <v>1.0913240984665626</v>
      </c>
      <c r="BF408" s="1">
        <f t="shared" ca="1" si="373"/>
        <v>1.0913240984665626</v>
      </c>
      <c r="BG408" s="1">
        <f t="shared" ca="1" si="373"/>
        <v>1.0913240984665626</v>
      </c>
      <c r="BH408" s="1">
        <f t="shared" ca="1" si="373"/>
        <v>1.0913240984665626</v>
      </c>
      <c r="BI408" s="1">
        <f t="shared" ca="1" si="373"/>
        <v>1.0913240984665626</v>
      </c>
      <c r="BJ408" s="1">
        <f t="shared" ca="1" si="373"/>
        <v>1.0913240984665626</v>
      </c>
      <c r="BK408" s="1">
        <f t="shared" ca="1" si="373"/>
        <v>1.0913240984665626</v>
      </c>
      <c r="BL408" s="1">
        <f t="shared" ca="1" si="373"/>
        <v>1.0913240984665626</v>
      </c>
      <c r="BM408" s="1">
        <f t="shared" ca="1" si="373"/>
        <v>1.0913240984665626</v>
      </c>
      <c r="BN408" s="1">
        <f t="shared" ca="1" si="373"/>
        <v>1.0913240984665626</v>
      </c>
      <c r="BO408" s="1">
        <f t="shared" ca="1" si="373"/>
        <v>1.0913240984665626</v>
      </c>
      <c r="BP408" s="1">
        <f t="shared" ca="1" si="373"/>
        <v>1.0913240984665626</v>
      </c>
      <c r="BQ408" s="1">
        <f t="shared" ca="1" si="373"/>
        <v>1.0913240984665626</v>
      </c>
      <c r="BR408" s="1">
        <f t="shared" ca="1" si="373"/>
        <v>1.0913240984665626</v>
      </c>
      <c r="BS408" s="1">
        <f t="shared" ca="1" si="373"/>
        <v>1.0913240984665626</v>
      </c>
      <c r="BT408" s="1">
        <f t="shared" ca="1" si="373"/>
        <v>1.0913240984665626</v>
      </c>
      <c r="BU408" s="1">
        <f t="shared" ca="1" si="373"/>
        <v>1.0913240984665626</v>
      </c>
      <c r="BV408" s="1">
        <f t="shared" ca="1" si="373"/>
        <v>1.0913240984665626</v>
      </c>
      <c r="BW408" s="1">
        <f t="shared" ca="1" si="373"/>
        <v>1.0913240984665626</v>
      </c>
      <c r="BX408" s="1">
        <f t="shared" ca="1" si="373"/>
        <v>1.0913240984665626</v>
      </c>
      <c r="BY408" s="1">
        <f t="shared" ca="1" si="373"/>
        <v>1.0913240984665626</v>
      </c>
      <c r="BZ408">
        <v>2030</v>
      </c>
    </row>
    <row r="409" spans="47:78" x14ac:dyDescent="0.45">
      <c r="AU409" t="str">
        <f t="shared" ref="AU409:AU472" ca="1" si="374">IF(SUM(AV409:BY409)=0,"\I:",AU131)</f>
        <v>\I: IIS_MDR_NGA</v>
      </c>
      <c r="AV409" s="1">
        <f t="shared" ref="AV409:BY409" ca="1" si="375">OFFSET($F131,0,MATCH($BZ409,$G$1:$J$1,0))</f>
        <v>1.1346569412229279</v>
      </c>
      <c r="AW409" s="1">
        <f t="shared" ca="1" si="375"/>
        <v>1.1346569412229279</v>
      </c>
      <c r="AX409" s="1">
        <f t="shared" ca="1" si="375"/>
        <v>1.1346569412229279</v>
      </c>
      <c r="AY409" s="1">
        <f t="shared" ca="1" si="375"/>
        <v>1.1346569412229279</v>
      </c>
      <c r="AZ409" s="1">
        <f t="shared" ca="1" si="375"/>
        <v>1.1346569412229279</v>
      </c>
      <c r="BA409" s="1">
        <f t="shared" ca="1" si="375"/>
        <v>1.1346569412229279</v>
      </c>
      <c r="BB409" s="1">
        <f t="shared" ca="1" si="375"/>
        <v>1.1346569412229279</v>
      </c>
      <c r="BC409" s="1">
        <f t="shared" ca="1" si="375"/>
        <v>1.1346569412229279</v>
      </c>
      <c r="BD409" s="1">
        <f t="shared" ca="1" si="375"/>
        <v>1.1346569412229279</v>
      </c>
      <c r="BE409" s="1">
        <f t="shared" ca="1" si="375"/>
        <v>1.1346569412229279</v>
      </c>
      <c r="BF409" s="1">
        <f t="shared" ca="1" si="375"/>
        <v>1.1346569412229279</v>
      </c>
      <c r="BG409" s="1">
        <f t="shared" ca="1" si="375"/>
        <v>1.1346569412229279</v>
      </c>
      <c r="BH409" s="1">
        <f t="shared" ca="1" si="375"/>
        <v>1.1346569412229279</v>
      </c>
      <c r="BI409" s="1">
        <f t="shared" ca="1" si="375"/>
        <v>1.1346569412229279</v>
      </c>
      <c r="BJ409" s="1">
        <f t="shared" ca="1" si="375"/>
        <v>1.1346569412229279</v>
      </c>
      <c r="BK409" s="1">
        <f t="shared" ca="1" si="375"/>
        <v>1.1346569412229279</v>
      </c>
      <c r="BL409" s="1">
        <f t="shared" ca="1" si="375"/>
        <v>1.1346569412229279</v>
      </c>
      <c r="BM409" s="1">
        <f t="shared" ca="1" si="375"/>
        <v>1.1346569412229279</v>
      </c>
      <c r="BN409" s="1">
        <f t="shared" ca="1" si="375"/>
        <v>1.1346569412229279</v>
      </c>
      <c r="BO409" s="1">
        <f t="shared" ca="1" si="375"/>
        <v>1.1346569412229279</v>
      </c>
      <c r="BP409" s="1">
        <f t="shared" ca="1" si="375"/>
        <v>1.1346569412229279</v>
      </c>
      <c r="BQ409" s="1">
        <f t="shared" ca="1" si="375"/>
        <v>1.1346569412229279</v>
      </c>
      <c r="BR409" s="1">
        <f t="shared" ca="1" si="375"/>
        <v>1.1346569412229279</v>
      </c>
      <c r="BS409" s="1">
        <f t="shared" ca="1" si="375"/>
        <v>1.1346569412229279</v>
      </c>
      <c r="BT409" s="1">
        <f t="shared" ca="1" si="375"/>
        <v>1.1346569412229279</v>
      </c>
      <c r="BU409" s="1">
        <f t="shared" ca="1" si="375"/>
        <v>1.1346569412229279</v>
      </c>
      <c r="BV409" s="1">
        <f t="shared" ca="1" si="375"/>
        <v>1.1346569412229279</v>
      </c>
      <c r="BW409" s="1">
        <f t="shared" ca="1" si="375"/>
        <v>1.1346569412229279</v>
      </c>
      <c r="BX409" s="1">
        <f t="shared" ca="1" si="375"/>
        <v>1.1346569412229279</v>
      </c>
      <c r="BY409" s="1">
        <f t="shared" ca="1" si="375"/>
        <v>1.1346569412229279</v>
      </c>
      <c r="BZ409">
        <v>2030</v>
      </c>
    </row>
    <row r="410" spans="47:78" x14ac:dyDescent="0.45">
      <c r="AU410" t="str">
        <f t="shared" ca="1" si="374"/>
        <v>\I: IIS_OTP_NGA</v>
      </c>
      <c r="AV410" s="1">
        <f t="shared" ref="AV410:BY410" ca="1" si="376">OFFSET($F132,0,MATCH($BZ410,$G$1:$J$1,0))</f>
        <v>1.1346569412229279</v>
      </c>
      <c r="AW410" s="1">
        <f t="shared" ca="1" si="376"/>
        <v>1.1346569412229279</v>
      </c>
      <c r="AX410" s="1">
        <f t="shared" ca="1" si="376"/>
        <v>1.1346569412229279</v>
      </c>
      <c r="AY410" s="1">
        <f t="shared" ca="1" si="376"/>
        <v>1.1346569412229279</v>
      </c>
      <c r="AZ410" s="1">
        <f t="shared" ca="1" si="376"/>
        <v>1.1346569412229279</v>
      </c>
      <c r="BA410" s="1">
        <f t="shared" ca="1" si="376"/>
        <v>1.1346569412229279</v>
      </c>
      <c r="BB410" s="1">
        <f t="shared" ca="1" si="376"/>
        <v>1.1346569412229279</v>
      </c>
      <c r="BC410" s="1">
        <f t="shared" ca="1" si="376"/>
        <v>1.1346569412229279</v>
      </c>
      <c r="BD410" s="1">
        <f t="shared" ca="1" si="376"/>
        <v>1.1346569412229279</v>
      </c>
      <c r="BE410" s="1">
        <f t="shared" ca="1" si="376"/>
        <v>1.1346569412229279</v>
      </c>
      <c r="BF410" s="1">
        <f t="shared" ca="1" si="376"/>
        <v>1.1346569412229279</v>
      </c>
      <c r="BG410" s="1">
        <f t="shared" ca="1" si="376"/>
        <v>1.1346569412229279</v>
      </c>
      <c r="BH410" s="1">
        <f t="shared" ca="1" si="376"/>
        <v>1.1346569412229279</v>
      </c>
      <c r="BI410" s="1">
        <f t="shared" ca="1" si="376"/>
        <v>1.1346569412229279</v>
      </c>
      <c r="BJ410" s="1">
        <f t="shared" ca="1" si="376"/>
        <v>1.1346569412229279</v>
      </c>
      <c r="BK410" s="1">
        <f t="shared" ca="1" si="376"/>
        <v>1.1346569412229279</v>
      </c>
      <c r="BL410" s="1">
        <f t="shared" ca="1" si="376"/>
        <v>1.1346569412229279</v>
      </c>
      <c r="BM410" s="1">
        <f t="shared" ca="1" si="376"/>
        <v>1.1346569412229279</v>
      </c>
      <c r="BN410" s="1">
        <f t="shared" ca="1" si="376"/>
        <v>1.1346569412229279</v>
      </c>
      <c r="BO410" s="1">
        <f t="shared" ca="1" si="376"/>
        <v>1.1346569412229279</v>
      </c>
      <c r="BP410" s="1">
        <f t="shared" ca="1" si="376"/>
        <v>1.1346569412229279</v>
      </c>
      <c r="BQ410" s="1">
        <f t="shared" ca="1" si="376"/>
        <v>1.1346569412229279</v>
      </c>
      <c r="BR410" s="1">
        <f t="shared" ca="1" si="376"/>
        <v>1.1346569412229279</v>
      </c>
      <c r="BS410" s="1">
        <f t="shared" ca="1" si="376"/>
        <v>1.1346569412229279</v>
      </c>
      <c r="BT410" s="1">
        <f t="shared" ca="1" si="376"/>
        <v>1.1346569412229279</v>
      </c>
      <c r="BU410" s="1">
        <f t="shared" ca="1" si="376"/>
        <v>1.1346569412229279</v>
      </c>
      <c r="BV410" s="1">
        <f t="shared" ca="1" si="376"/>
        <v>1.1346569412229279</v>
      </c>
      <c r="BW410" s="1">
        <f t="shared" ca="1" si="376"/>
        <v>1.1346569412229279</v>
      </c>
      <c r="BX410" s="1">
        <f t="shared" ca="1" si="376"/>
        <v>1.1346569412229279</v>
      </c>
      <c r="BY410" s="1">
        <f t="shared" ca="1" si="376"/>
        <v>1.1346569412229279</v>
      </c>
      <c r="BZ410">
        <v>2030</v>
      </c>
    </row>
    <row r="411" spans="47:78" x14ac:dyDescent="0.45">
      <c r="AU411" t="str">
        <f t="shared" ca="1" si="374"/>
        <v>\I: IIS_SPC_NGA</v>
      </c>
      <c r="AV411" s="1">
        <f t="shared" ref="AV411:BY411" ca="1" si="377">OFFSET($F133,0,MATCH($BZ411,$G$1:$J$1,0))</f>
        <v>1.0913240984665626</v>
      </c>
      <c r="AW411" s="1">
        <f t="shared" ca="1" si="377"/>
        <v>1.0913240984665626</v>
      </c>
      <c r="AX411" s="1">
        <f t="shared" ca="1" si="377"/>
        <v>1.0913240984665626</v>
      </c>
      <c r="AY411" s="1">
        <f t="shared" ca="1" si="377"/>
        <v>1.0913240984665626</v>
      </c>
      <c r="AZ411" s="1">
        <f t="shared" ca="1" si="377"/>
        <v>1.0913240984665626</v>
      </c>
      <c r="BA411" s="1">
        <f t="shared" ca="1" si="377"/>
        <v>1.0913240984665626</v>
      </c>
      <c r="BB411" s="1">
        <f t="shared" ca="1" si="377"/>
        <v>1.0913240984665626</v>
      </c>
      <c r="BC411" s="1">
        <f t="shared" ca="1" si="377"/>
        <v>1.0913240984665626</v>
      </c>
      <c r="BD411" s="1">
        <f t="shared" ca="1" si="377"/>
        <v>1.0913240984665626</v>
      </c>
      <c r="BE411" s="1">
        <f t="shared" ca="1" si="377"/>
        <v>1.0913240984665626</v>
      </c>
      <c r="BF411" s="1">
        <f t="shared" ca="1" si="377"/>
        <v>1.0913240984665626</v>
      </c>
      <c r="BG411" s="1">
        <f t="shared" ca="1" si="377"/>
        <v>1.0913240984665626</v>
      </c>
      <c r="BH411" s="1">
        <f t="shared" ca="1" si="377"/>
        <v>1.0913240984665626</v>
      </c>
      <c r="BI411" s="1">
        <f t="shared" ca="1" si="377"/>
        <v>1.0913240984665626</v>
      </c>
      <c r="BJ411" s="1">
        <f t="shared" ca="1" si="377"/>
        <v>1.0913240984665626</v>
      </c>
      <c r="BK411" s="1">
        <f t="shared" ca="1" si="377"/>
        <v>1.0913240984665626</v>
      </c>
      <c r="BL411" s="1">
        <f t="shared" ca="1" si="377"/>
        <v>1.0913240984665626</v>
      </c>
      <c r="BM411" s="1">
        <f t="shared" ca="1" si="377"/>
        <v>1.0913240984665626</v>
      </c>
      <c r="BN411" s="1">
        <f t="shared" ca="1" si="377"/>
        <v>1.0913240984665626</v>
      </c>
      <c r="BO411" s="1">
        <f t="shared" ca="1" si="377"/>
        <v>1.0913240984665626</v>
      </c>
      <c r="BP411" s="1">
        <f t="shared" ca="1" si="377"/>
        <v>1.0913240984665626</v>
      </c>
      <c r="BQ411" s="1">
        <f t="shared" ca="1" si="377"/>
        <v>1.0913240984665626</v>
      </c>
      <c r="BR411" s="1">
        <f t="shared" ca="1" si="377"/>
        <v>1.0913240984665626</v>
      </c>
      <c r="BS411" s="1">
        <f t="shared" ca="1" si="377"/>
        <v>1.0913240984665626</v>
      </c>
      <c r="BT411" s="1">
        <f t="shared" ca="1" si="377"/>
        <v>1.0913240984665626</v>
      </c>
      <c r="BU411" s="1">
        <f t="shared" ca="1" si="377"/>
        <v>1.0913240984665626</v>
      </c>
      <c r="BV411" s="1">
        <f t="shared" ca="1" si="377"/>
        <v>1.0913240984665626</v>
      </c>
      <c r="BW411" s="1">
        <f t="shared" ca="1" si="377"/>
        <v>1.0913240984665626</v>
      </c>
      <c r="BX411" s="1">
        <f t="shared" ca="1" si="377"/>
        <v>1.0913240984665626</v>
      </c>
      <c r="BY411" s="1">
        <f t="shared" ca="1" si="377"/>
        <v>1.0913240984665626</v>
      </c>
      <c r="BZ411">
        <v>2030</v>
      </c>
    </row>
    <row r="412" spans="47:78" x14ac:dyDescent="0.45">
      <c r="AU412" t="str">
        <f t="shared" ca="1" si="374"/>
        <v>\I: IIS_OTH_NGA</v>
      </c>
      <c r="AV412" s="1">
        <f t="shared" ref="AV412:BY412" ca="1" si="378">OFFSET($F134,0,MATCH($BZ412,$G$1:$J$1,0))</f>
        <v>1.0913240984665626</v>
      </c>
      <c r="AW412" s="1">
        <f t="shared" ca="1" si="378"/>
        <v>1.0913240984665626</v>
      </c>
      <c r="AX412" s="1">
        <f t="shared" ca="1" si="378"/>
        <v>1.0913240984665626</v>
      </c>
      <c r="AY412" s="1">
        <f t="shared" ca="1" si="378"/>
        <v>1.0913240984665626</v>
      </c>
      <c r="AZ412" s="1">
        <f t="shared" ca="1" si="378"/>
        <v>1.0913240984665626</v>
      </c>
      <c r="BA412" s="1">
        <f t="shared" ca="1" si="378"/>
        <v>1.0913240984665626</v>
      </c>
      <c r="BB412" s="1">
        <f t="shared" ca="1" si="378"/>
        <v>1.0913240984665626</v>
      </c>
      <c r="BC412" s="1">
        <f t="shared" ca="1" si="378"/>
        <v>1.0913240984665626</v>
      </c>
      <c r="BD412" s="1">
        <f t="shared" ca="1" si="378"/>
        <v>1.0913240984665626</v>
      </c>
      <c r="BE412" s="1">
        <f t="shared" ca="1" si="378"/>
        <v>1.0913240984665626</v>
      </c>
      <c r="BF412" s="1">
        <f t="shared" ca="1" si="378"/>
        <v>1.0913240984665626</v>
      </c>
      <c r="BG412" s="1">
        <f t="shared" ca="1" si="378"/>
        <v>1.0913240984665626</v>
      </c>
      <c r="BH412" s="1">
        <f t="shared" ca="1" si="378"/>
        <v>1.0913240984665626</v>
      </c>
      <c r="BI412" s="1">
        <f t="shared" ca="1" si="378"/>
        <v>1.0913240984665626</v>
      </c>
      <c r="BJ412" s="1">
        <f t="shared" ca="1" si="378"/>
        <v>1.0913240984665626</v>
      </c>
      <c r="BK412" s="1">
        <f t="shared" ca="1" si="378"/>
        <v>1.0913240984665626</v>
      </c>
      <c r="BL412" s="1">
        <f t="shared" ca="1" si="378"/>
        <v>1.0913240984665626</v>
      </c>
      <c r="BM412" s="1">
        <f t="shared" ca="1" si="378"/>
        <v>1.0913240984665626</v>
      </c>
      <c r="BN412" s="1">
        <f t="shared" ca="1" si="378"/>
        <v>1.0913240984665626</v>
      </c>
      <c r="BO412" s="1">
        <f t="shared" ca="1" si="378"/>
        <v>1.0913240984665626</v>
      </c>
      <c r="BP412" s="1">
        <f t="shared" ca="1" si="378"/>
        <v>1.0913240984665626</v>
      </c>
      <c r="BQ412" s="1">
        <f t="shared" ca="1" si="378"/>
        <v>1.0913240984665626</v>
      </c>
      <c r="BR412" s="1">
        <f t="shared" ca="1" si="378"/>
        <v>1.0913240984665626</v>
      </c>
      <c r="BS412" s="1">
        <f t="shared" ca="1" si="378"/>
        <v>1.0913240984665626</v>
      </c>
      <c r="BT412" s="1">
        <f t="shared" ca="1" si="378"/>
        <v>1.0913240984665626</v>
      </c>
      <c r="BU412" s="1">
        <f t="shared" ca="1" si="378"/>
        <v>1.0913240984665626</v>
      </c>
      <c r="BV412" s="1">
        <f t="shared" ca="1" si="378"/>
        <v>1.0913240984665626</v>
      </c>
      <c r="BW412" s="1">
        <f t="shared" ca="1" si="378"/>
        <v>1.0913240984665626</v>
      </c>
      <c r="BX412" s="1">
        <f t="shared" ca="1" si="378"/>
        <v>1.0913240984665626</v>
      </c>
      <c r="BY412" s="1">
        <f t="shared" ca="1" si="378"/>
        <v>1.0913240984665626</v>
      </c>
      <c r="BZ412">
        <v>2030</v>
      </c>
    </row>
    <row r="413" spans="47:78" x14ac:dyDescent="0.45">
      <c r="AU413" t="str">
        <f t="shared" ca="1" si="374"/>
        <v>\I:</v>
      </c>
      <c r="AV413" s="1" t="str">
        <f t="shared" ref="AV413:BY413" ca="1" si="379">OFFSET($F135,0,MATCH($BZ413,$G$1:$J$1,0))</f>
        <v/>
      </c>
      <c r="AW413" s="1" t="str">
        <f t="shared" ca="1" si="379"/>
        <v/>
      </c>
      <c r="AX413" s="1" t="str">
        <f t="shared" ca="1" si="379"/>
        <v/>
      </c>
      <c r="AY413" s="1" t="str">
        <f t="shared" ca="1" si="379"/>
        <v/>
      </c>
      <c r="AZ413" s="1" t="str">
        <f t="shared" ca="1" si="379"/>
        <v/>
      </c>
      <c r="BA413" s="1" t="str">
        <f t="shared" ca="1" si="379"/>
        <v/>
      </c>
      <c r="BB413" s="1" t="str">
        <f t="shared" ca="1" si="379"/>
        <v/>
      </c>
      <c r="BC413" s="1" t="str">
        <f t="shared" ca="1" si="379"/>
        <v/>
      </c>
      <c r="BD413" s="1" t="str">
        <f t="shared" ca="1" si="379"/>
        <v/>
      </c>
      <c r="BE413" s="1" t="str">
        <f t="shared" ca="1" si="379"/>
        <v/>
      </c>
      <c r="BF413" s="1" t="str">
        <f t="shared" ca="1" si="379"/>
        <v/>
      </c>
      <c r="BG413" s="1" t="str">
        <f t="shared" ca="1" si="379"/>
        <v/>
      </c>
      <c r="BH413" s="1" t="str">
        <f t="shared" ca="1" si="379"/>
        <v/>
      </c>
      <c r="BI413" s="1" t="str">
        <f t="shared" ca="1" si="379"/>
        <v/>
      </c>
      <c r="BJ413" s="1" t="str">
        <f t="shared" ca="1" si="379"/>
        <v/>
      </c>
      <c r="BK413" s="1" t="str">
        <f t="shared" ca="1" si="379"/>
        <v/>
      </c>
      <c r="BL413" s="1" t="str">
        <f t="shared" ca="1" si="379"/>
        <v/>
      </c>
      <c r="BM413" s="1" t="str">
        <f t="shared" ca="1" si="379"/>
        <v/>
      </c>
      <c r="BN413" s="1" t="str">
        <f t="shared" ca="1" si="379"/>
        <v/>
      </c>
      <c r="BO413" s="1" t="str">
        <f t="shared" ca="1" si="379"/>
        <v/>
      </c>
      <c r="BP413" s="1" t="str">
        <f t="shared" ca="1" si="379"/>
        <v/>
      </c>
      <c r="BQ413" s="1" t="str">
        <f t="shared" ca="1" si="379"/>
        <v/>
      </c>
      <c r="BR413" s="1" t="str">
        <f t="shared" ca="1" si="379"/>
        <v/>
      </c>
      <c r="BS413" s="1" t="str">
        <f t="shared" ca="1" si="379"/>
        <v/>
      </c>
      <c r="BT413" s="1" t="str">
        <f t="shared" ca="1" si="379"/>
        <v/>
      </c>
      <c r="BU413" s="1" t="str">
        <f t="shared" ca="1" si="379"/>
        <v/>
      </c>
      <c r="BV413" s="1" t="str">
        <f t="shared" ca="1" si="379"/>
        <v/>
      </c>
      <c r="BW413" s="1" t="str">
        <f t="shared" ca="1" si="379"/>
        <v/>
      </c>
      <c r="BX413" s="1" t="str">
        <f t="shared" ca="1" si="379"/>
        <v/>
      </c>
      <c r="BY413" s="1" t="str">
        <f t="shared" ca="1" si="379"/>
        <v/>
      </c>
      <c r="BZ413">
        <v>2030</v>
      </c>
    </row>
    <row r="414" spans="47:78" x14ac:dyDescent="0.45">
      <c r="AU414" t="str">
        <f t="shared" ca="1" si="374"/>
        <v>INF_PRH_NGA</v>
      </c>
      <c r="AV414" s="1">
        <f t="shared" ref="AV414:BY414" ca="1" si="380">OFFSET($F136,0,MATCH($BZ414,$G$1:$J$1,0))</f>
        <v>1.6959043271990164</v>
      </c>
      <c r="AW414" s="1">
        <f t="shared" ca="1" si="380"/>
        <v>1.6959043271990164</v>
      </c>
      <c r="AX414" s="1">
        <f t="shared" ca="1" si="380"/>
        <v>1.6959043271990164</v>
      </c>
      <c r="AY414" s="1">
        <f t="shared" ca="1" si="380"/>
        <v>1.6959043271990164</v>
      </c>
      <c r="AZ414" s="1">
        <f t="shared" ca="1" si="380"/>
        <v>1.6959043271990164</v>
      </c>
      <c r="BA414" s="1">
        <f t="shared" ca="1" si="380"/>
        <v>1.6959043271990164</v>
      </c>
      <c r="BB414" s="1">
        <f t="shared" ca="1" si="380"/>
        <v>1.6959043271990164</v>
      </c>
      <c r="BC414" s="1">
        <f t="shared" ca="1" si="380"/>
        <v>1.6959043271990164</v>
      </c>
      <c r="BD414" s="1">
        <f t="shared" ca="1" si="380"/>
        <v>1.6959043271990164</v>
      </c>
      <c r="BE414" s="1">
        <f t="shared" ca="1" si="380"/>
        <v>1.6959043271990164</v>
      </c>
      <c r="BF414" s="1">
        <f t="shared" ca="1" si="380"/>
        <v>1.6959043271990164</v>
      </c>
      <c r="BG414" s="1">
        <f t="shared" ca="1" si="380"/>
        <v>1.6959043271990164</v>
      </c>
      <c r="BH414" s="1">
        <f t="shared" ca="1" si="380"/>
        <v>1.6959043271990164</v>
      </c>
      <c r="BI414" s="1">
        <f t="shared" ca="1" si="380"/>
        <v>1.6959043271990164</v>
      </c>
      <c r="BJ414" s="1">
        <f t="shared" ca="1" si="380"/>
        <v>1.6959043271990164</v>
      </c>
      <c r="BK414" s="1">
        <f t="shared" ca="1" si="380"/>
        <v>1.6959043271990164</v>
      </c>
      <c r="BL414" s="1">
        <f t="shared" ca="1" si="380"/>
        <v>1.6959043271990164</v>
      </c>
      <c r="BM414" s="1">
        <f t="shared" ca="1" si="380"/>
        <v>1.6959043271990164</v>
      </c>
      <c r="BN414" s="1">
        <f t="shared" ca="1" si="380"/>
        <v>1.6959043271990164</v>
      </c>
      <c r="BO414" s="1">
        <f t="shared" ca="1" si="380"/>
        <v>1.6959043271990164</v>
      </c>
      <c r="BP414" s="1">
        <f t="shared" ca="1" si="380"/>
        <v>1.6959043271990164</v>
      </c>
      <c r="BQ414" s="1">
        <f t="shared" ca="1" si="380"/>
        <v>1.6959043271990164</v>
      </c>
      <c r="BR414" s="1">
        <f t="shared" ca="1" si="380"/>
        <v>1.6959043271990164</v>
      </c>
      <c r="BS414" s="1">
        <f t="shared" ca="1" si="380"/>
        <v>1.6959043271990164</v>
      </c>
      <c r="BT414" s="1">
        <f t="shared" ca="1" si="380"/>
        <v>1.6959043271990164</v>
      </c>
      <c r="BU414" s="1">
        <f t="shared" ca="1" si="380"/>
        <v>1.6959043271990164</v>
      </c>
      <c r="BV414" s="1">
        <f t="shared" ca="1" si="380"/>
        <v>1.6959043271990164</v>
      </c>
      <c r="BW414" s="1">
        <f t="shared" ca="1" si="380"/>
        <v>1.6959043271990164</v>
      </c>
      <c r="BX414" s="1">
        <f t="shared" ca="1" si="380"/>
        <v>1.6959043271990164</v>
      </c>
      <c r="BY414" s="1">
        <f t="shared" ca="1" si="380"/>
        <v>1.6959043271990164</v>
      </c>
      <c r="BZ414">
        <v>2030</v>
      </c>
    </row>
    <row r="415" spans="47:78" x14ac:dyDescent="0.45">
      <c r="AU415" t="str">
        <f t="shared" ca="1" si="374"/>
        <v>INF_MDR_NGA</v>
      </c>
      <c r="AV415" s="1">
        <f t="shared" ref="AV415:BY415" ca="1" si="381">OFFSET($F137,0,MATCH($BZ415,$G$1:$J$1,0))</f>
        <v>1.6959043271990164</v>
      </c>
      <c r="AW415" s="1">
        <f t="shared" ca="1" si="381"/>
        <v>1.6959043271990164</v>
      </c>
      <c r="AX415" s="1">
        <f t="shared" ca="1" si="381"/>
        <v>1.6959043271990164</v>
      </c>
      <c r="AY415" s="1">
        <f t="shared" ca="1" si="381"/>
        <v>1.6959043271990164</v>
      </c>
      <c r="AZ415" s="1">
        <f t="shared" ca="1" si="381"/>
        <v>1.6959043271990164</v>
      </c>
      <c r="BA415" s="1">
        <f t="shared" ca="1" si="381"/>
        <v>1.6959043271990164</v>
      </c>
      <c r="BB415" s="1">
        <f t="shared" ca="1" si="381"/>
        <v>1.6959043271990164</v>
      </c>
      <c r="BC415" s="1">
        <f t="shared" ca="1" si="381"/>
        <v>1.6959043271990164</v>
      </c>
      <c r="BD415" s="1">
        <f t="shared" ca="1" si="381"/>
        <v>1.6959043271990164</v>
      </c>
      <c r="BE415" s="1">
        <f t="shared" ca="1" si="381"/>
        <v>1.6959043271990164</v>
      </c>
      <c r="BF415" s="1">
        <f t="shared" ca="1" si="381"/>
        <v>1.6959043271990164</v>
      </c>
      <c r="BG415" s="1">
        <f t="shared" ca="1" si="381"/>
        <v>1.6959043271990164</v>
      </c>
      <c r="BH415" s="1">
        <f t="shared" ca="1" si="381"/>
        <v>1.6959043271990164</v>
      </c>
      <c r="BI415" s="1">
        <f t="shared" ca="1" si="381"/>
        <v>1.6959043271990164</v>
      </c>
      <c r="BJ415" s="1">
        <f t="shared" ca="1" si="381"/>
        <v>1.6959043271990164</v>
      </c>
      <c r="BK415" s="1">
        <f t="shared" ca="1" si="381"/>
        <v>1.6959043271990164</v>
      </c>
      <c r="BL415" s="1">
        <f t="shared" ca="1" si="381"/>
        <v>1.6959043271990164</v>
      </c>
      <c r="BM415" s="1">
        <f t="shared" ca="1" si="381"/>
        <v>1.6959043271990164</v>
      </c>
      <c r="BN415" s="1">
        <f t="shared" ca="1" si="381"/>
        <v>1.6959043271990164</v>
      </c>
      <c r="BO415" s="1">
        <f t="shared" ca="1" si="381"/>
        <v>1.6959043271990164</v>
      </c>
      <c r="BP415" s="1">
        <f t="shared" ca="1" si="381"/>
        <v>1.6959043271990164</v>
      </c>
      <c r="BQ415" s="1">
        <f t="shared" ca="1" si="381"/>
        <v>1.6959043271990164</v>
      </c>
      <c r="BR415" s="1">
        <f t="shared" ca="1" si="381"/>
        <v>1.6959043271990164</v>
      </c>
      <c r="BS415" s="1">
        <f t="shared" ca="1" si="381"/>
        <v>1.6959043271990164</v>
      </c>
      <c r="BT415" s="1">
        <f t="shared" ca="1" si="381"/>
        <v>1.6959043271990164</v>
      </c>
      <c r="BU415" s="1">
        <f t="shared" ca="1" si="381"/>
        <v>1.6959043271990164</v>
      </c>
      <c r="BV415" s="1">
        <f t="shared" ca="1" si="381"/>
        <v>1.6959043271990164</v>
      </c>
      <c r="BW415" s="1">
        <f t="shared" ca="1" si="381"/>
        <v>1.6959043271990164</v>
      </c>
      <c r="BX415" s="1">
        <f t="shared" ca="1" si="381"/>
        <v>1.6959043271990164</v>
      </c>
      <c r="BY415" s="1">
        <f t="shared" ca="1" si="381"/>
        <v>1.6959043271990164</v>
      </c>
      <c r="BZ415">
        <v>2030</v>
      </c>
    </row>
    <row r="416" spans="47:78" x14ac:dyDescent="0.45">
      <c r="AU416" t="str">
        <f t="shared" ca="1" si="374"/>
        <v>INF_OTP_NGA</v>
      </c>
      <c r="AV416" s="1">
        <f t="shared" ref="AV416:BY416" ca="1" si="382">OFFSET($F138,0,MATCH($BZ416,$G$1:$J$1,0))</f>
        <v>1.6959043271990164</v>
      </c>
      <c r="AW416" s="1">
        <f t="shared" ca="1" si="382"/>
        <v>1.6959043271990164</v>
      </c>
      <c r="AX416" s="1">
        <f t="shared" ca="1" si="382"/>
        <v>1.6959043271990164</v>
      </c>
      <c r="AY416" s="1">
        <f t="shared" ca="1" si="382"/>
        <v>1.6959043271990164</v>
      </c>
      <c r="AZ416" s="1">
        <f t="shared" ca="1" si="382"/>
        <v>1.6959043271990164</v>
      </c>
      <c r="BA416" s="1">
        <f t="shared" ca="1" si="382"/>
        <v>1.6959043271990164</v>
      </c>
      <c r="BB416" s="1">
        <f t="shared" ca="1" si="382"/>
        <v>1.6959043271990164</v>
      </c>
      <c r="BC416" s="1">
        <f t="shared" ca="1" si="382"/>
        <v>1.6959043271990164</v>
      </c>
      <c r="BD416" s="1">
        <f t="shared" ca="1" si="382"/>
        <v>1.6959043271990164</v>
      </c>
      <c r="BE416" s="1">
        <f t="shared" ca="1" si="382"/>
        <v>1.6959043271990164</v>
      </c>
      <c r="BF416" s="1">
        <f t="shared" ca="1" si="382"/>
        <v>1.6959043271990164</v>
      </c>
      <c r="BG416" s="1">
        <f t="shared" ca="1" si="382"/>
        <v>1.6959043271990164</v>
      </c>
      <c r="BH416" s="1">
        <f t="shared" ca="1" si="382"/>
        <v>1.6959043271990164</v>
      </c>
      <c r="BI416" s="1">
        <f t="shared" ca="1" si="382"/>
        <v>1.6959043271990164</v>
      </c>
      <c r="BJ416" s="1">
        <f t="shared" ca="1" si="382"/>
        <v>1.6959043271990164</v>
      </c>
      <c r="BK416" s="1">
        <f t="shared" ca="1" si="382"/>
        <v>1.6959043271990164</v>
      </c>
      <c r="BL416" s="1">
        <f t="shared" ca="1" si="382"/>
        <v>1.6959043271990164</v>
      </c>
      <c r="BM416" s="1">
        <f t="shared" ca="1" si="382"/>
        <v>1.6959043271990164</v>
      </c>
      <c r="BN416" s="1">
        <f t="shared" ca="1" si="382"/>
        <v>1.6959043271990164</v>
      </c>
      <c r="BO416" s="1">
        <f t="shared" ca="1" si="382"/>
        <v>1.6959043271990164</v>
      </c>
      <c r="BP416" s="1">
        <f t="shared" ca="1" si="382"/>
        <v>1.6959043271990164</v>
      </c>
      <c r="BQ416" s="1">
        <f t="shared" ca="1" si="382"/>
        <v>1.6959043271990164</v>
      </c>
      <c r="BR416" s="1">
        <f t="shared" ca="1" si="382"/>
        <v>1.6959043271990164</v>
      </c>
      <c r="BS416" s="1">
        <f t="shared" ca="1" si="382"/>
        <v>1.6959043271990164</v>
      </c>
      <c r="BT416" s="1">
        <f t="shared" ca="1" si="382"/>
        <v>1.6959043271990164</v>
      </c>
      <c r="BU416" s="1">
        <f t="shared" ca="1" si="382"/>
        <v>1.6959043271990164</v>
      </c>
      <c r="BV416" s="1">
        <f t="shared" ca="1" si="382"/>
        <v>1.6959043271990164</v>
      </c>
      <c r="BW416" s="1">
        <f t="shared" ca="1" si="382"/>
        <v>1.6959043271990164</v>
      </c>
      <c r="BX416" s="1">
        <f t="shared" ca="1" si="382"/>
        <v>1.6959043271990164</v>
      </c>
      <c r="BY416" s="1">
        <f t="shared" ca="1" si="382"/>
        <v>1.6959043271990164</v>
      </c>
      <c r="BZ416">
        <v>2030</v>
      </c>
    </row>
    <row r="417" spans="47:78" x14ac:dyDescent="0.45">
      <c r="AU417" t="str">
        <f t="shared" ca="1" si="374"/>
        <v>INF_SPC_NGA</v>
      </c>
      <c r="AV417" s="1">
        <f t="shared" ref="AV417:BY417" ca="1" si="383">OFFSET($F139,0,MATCH($BZ417,$G$1:$J$1,0))</f>
        <v>1.0913240984665626</v>
      </c>
      <c r="AW417" s="1">
        <f t="shared" ca="1" si="383"/>
        <v>1.0913240984665626</v>
      </c>
      <c r="AX417" s="1">
        <f t="shared" ca="1" si="383"/>
        <v>1.0913240984665626</v>
      </c>
      <c r="AY417" s="1">
        <f t="shared" ca="1" si="383"/>
        <v>1.0913240984665626</v>
      </c>
      <c r="AZ417" s="1">
        <f t="shared" ca="1" si="383"/>
        <v>1.0913240984665626</v>
      </c>
      <c r="BA417" s="1">
        <f t="shared" ca="1" si="383"/>
        <v>1.0913240984665626</v>
      </c>
      <c r="BB417" s="1">
        <f t="shared" ca="1" si="383"/>
        <v>1.0913240984665626</v>
      </c>
      <c r="BC417" s="1">
        <f t="shared" ca="1" si="383"/>
        <v>1.0913240984665626</v>
      </c>
      <c r="BD417" s="1">
        <f t="shared" ca="1" si="383"/>
        <v>1.0913240984665626</v>
      </c>
      <c r="BE417" s="1">
        <f t="shared" ca="1" si="383"/>
        <v>1.0913240984665626</v>
      </c>
      <c r="BF417" s="1">
        <f t="shared" ca="1" si="383"/>
        <v>1.0913240984665626</v>
      </c>
      <c r="BG417" s="1">
        <f t="shared" ca="1" si="383"/>
        <v>1.0913240984665626</v>
      </c>
      <c r="BH417" s="1">
        <f t="shared" ca="1" si="383"/>
        <v>1.0913240984665626</v>
      </c>
      <c r="BI417" s="1">
        <f t="shared" ca="1" si="383"/>
        <v>1.0913240984665626</v>
      </c>
      <c r="BJ417" s="1">
        <f t="shared" ca="1" si="383"/>
        <v>1.0913240984665626</v>
      </c>
      <c r="BK417" s="1">
        <f t="shared" ca="1" si="383"/>
        <v>1.0913240984665626</v>
      </c>
      <c r="BL417" s="1">
        <f t="shared" ca="1" si="383"/>
        <v>1.0913240984665626</v>
      </c>
      <c r="BM417" s="1">
        <f t="shared" ca="1" si="383"/>
        <v>1.0913240984665626</v>
      </c>
      <c r="BN417" s="1">
        <f t="shared" ca="1" si="383"/>
        <v>1.0913240984665626</v>
      </c>
      <c r="BO417" s="1">
        <f t="shared" ca="1" si="383"/>
        <v>1.0913240984665626</v>
      </c>
      <c r="BP417" s="1">
        <f t="shared" ca="1" si="383"/>
        <v>1.0913240984665626</v>
      </c>
      <c r="BQ417" s="1">
        <f t="shared" ca="1" si="383"/>
        <v>1.0913240984665626</v>
      </c>
      <c r="BR417" s="1">
        <f t="shared" ca="1" si="383"/>
        <v>1.0913240984665626</v>
      </c>
      <c r="BS417" s="1">
        <f t="shared" ca="1" si="383"/>
        <v>1.0913240984665626</v>
      </c>
      <c r="BT417" s="1">
        <f t="shared" ca="1" si="383"/>
        <v>1.0913240984665626</v>
      </c>
      <c r="BU417" s="1">
        <f t="shared" ca="1" si="383"/>
        <v>1.0913240984665626</v>
      </c>
      <c r="BV417" s="1">
        <f t="shared" ca="1" si="383"/>
        <v>1.0913240984665626</v>
      </c>
      <c r="BW417" s="1">
        <f t="shared" ca="1" si="383"/>
        <v>1.0913240984665626</v>
      </c>
      <c r="BX417" s="1">
        <f t="shared" ca="1" si="383"/>
        <v>1.0913240984665626</v>
      </c>
      <c r="BY417" s="1">
        <f t="shared" ca="1" si="383"/>
        <v>1.0913240984665626</v>
      </c>
      <c r="BZ417">
        <v>2030</v>
      </c>
    </row>
    <row r="418" spans="47:78" x14ac:dyDescent="0.45">
      <c r="AU418" t="str">
        <f t="shared" ca="1" si="374"/>
        <v>INF_OTH_NGA</v>
      </c>
      <c r="AV418" s="1">
        <f t="shared" ref="AV418:BY418" ca="1" si="384">OFFSET($F140,0,MATCH($BZ418,$G$1:$J$1,0))</f>
        <v>1.0913240984665626</v>
      </c>
      <c r="AW418" s="1">
        <f t="shared" ca="1" si="384"/>
        <v>1.0913240984665626</v>
      </c>
      <c r="AX418" s="1">
        <f t="shared" ca="1" si="384"/>
        <v>1.0913240984665626</v>
      </c>
      <c r="AY418" s="1">
        <f t="shared" ca="1" si="384"/>
        <v>1.0913240984665626</v>
      </c>
      <c r="AZ418" s="1">
        <f t="shared" ca="1" si="384"/>
        <v>1.0913240984665626</v>
      </c>
      <c r="BA418" s="1">
        <f t="shared" ca="1" si="384"/>
        <v>1.0913240984665626</v>
      </c>
      <c r="BB418" s="1">
        <f t="shared" ca="1" si="384"/>
        <v>1.0913240984665626</v>
      </c>
      <c r="BC418" s="1">
        <f t="shared" ca="1" si="384"/>
        <v>1.0913240984665626</v>
      </c>
      <c r="BD418" s="1">
        <f t="shared" ca="1" si="384"/>
        <v>1.0913240984665626</v>
      </c>
      <c r="BE418" s="1">
        <f t="shared" ca="1" si="384"/>
        <v>1.0913240984665626</v>
      </c>
      <c r="BF418" s="1">
        <f t="shared" ca="1" si="384"/>
        <v>1.0913240984665626</v>
      </c>
      <c r="BG418" s="1">
        <f t="shared" ca="1" si="384"/>
        <v>1.0913240984665626</v>
      </c>
      <c r="BH418" s="1">
        <f t="shared" ca="1" si="384"/>
        <v>1.0913240984665626</v>
      </c>
      <c r="BI418" s="1">
        <f t="shared" ca="1" si="384"/>
        <v>1.0913240984665626</v>
      </c>
      <c r="BJ418" s="1">
        <f t="shared" ca="1" si="384"/>
        <v>1.0913240984665626</v>
      </c>
      <c r="BK418" s="1">
        <f t="shared" ca="1" si="384"/>
        <v>1.0913240984665626</v>
      </c>
      <c r="BL418" s="1">
        <f t="shared" ca="1" si="384"/>
        <v>1.0913240984665626</v>
      </c>
      <c r="BM418" s="1">
        <f t="shared" ca="1" si="384"/>
        <v>1.0913240984665626</v>
      </c>
      <c r="BN418" s="1">
        <f t="shared" ca="1" si="384"/>
        <v>1.0913240984665626</v>
      </c>
      <c r="BO418" s="1">
        <f t="shared" ca="1" si="384"/>
        <v>1.0913240984665626</v>
      </c>
      <c r="BP418" s="1">
        <f t="shared" ca="1" si="384"/>
        <v>1.0913240984665626</v>
      </c>
      <c r="BQ418" s="1">
        <f t="shared" ca="1" si="384"/>
        <v>1.0913240984665626</v>
      </c>
      <c r="BR418" s="1">
        <f t="shared" ca="1" si="384"/>
        <v>1.0913240984665626</v>
      </c>
      <c r="BS418" s="1">
        <f t="shared" ca="1" si="384"/>
        <v>1.0913240984665626</v>
      </c>
      <c r="BT418" s="1">
        <f t="shared" ca="1" si="384"/>
        <v>1.0913240984665626</v>
      </c>
      <c r="BU418" s="1">
        <f t="shared" ca="1" si="384"/>
        <v>1.0913240984665626</v>
      </c>
      <c r="BV418" s="1">
        <f t="shared" ca="1" si="384"/>
        <v>1.0913240984665626</v>
      </c>
      <c r="BW418" s="1">
        <f t="shared" ca="1" si="384"/>
        <v>1.0913240984665626</v>
      </c>
      <c r="BX418" s="1">
        <f t="shared" ca="1" si="384"/>
        <v>1.0913240984665626</v>
      </c>
      <c r="BY418" s="1">
        <f t="shared" ca="1" si="384"/>
        <v>1.0913240984665626</v>
      </c>
      <c r="BZ418">
        <v>2030</v>
      </c>
    </row>
    <row r="419" spans="47:78" x14ac:dyDescent="0.45">
      <c r="AU419" t="str">
        <f t="shared" ca="1" si="374"/>
        <v>\I:</v>
      </c>
      <c r="AV419" s="1" t="str">
        <f t="shared" ref="AV419:BY419" ca="1" si="385">OFFSET($F141,0,MATCH($BZ419,$G$1:$J$1,0))</f>
        <v/>
      </c>
      <c r="AW419" s="1" t="str">
        <f t="shared" ca="1" si="385"/>
        <v/>
      </c>
      <c r="AX419" s="1" t="str">
        <f t="shared" ca="1" si="385"/>
        <v/>
      </c>
      <c r="AY419" s="1" t="str">
        <f t="shared" ca="1" si="385"/>
        <v/>
      </c>
      <c r="AZ419" s="1" t="str">
        <f t="shared" ca="1" si="385"/>
        <v/>
      </c>
      <c r="BA419" s="1" t="str">
        <f t="shared" ca="1" si="385"/>
        <v/>
      </c>
      <c r="BB419" s="1" t="str">
        <f t="shared" ca="1" si="385"/>
        <v/>
      </c>
      <c r="BC419" s="1" t="str">
        <f t="shared" ca="1" si="385"/>
        <v/>
      </c>
      <c r="BD419" s="1" t="str">
        <f t="shared" ca="1" si="385"/>
        <v/>
      </c>
      <c r="BE419" s="1" t="str">
        <f t="shared" ca="1" si="385"/>
        <v/>
      </c>
      <c r="BF419" s="1" t="str">
        <f t="shared" ca="1" si="385"/>
        <v/>
      </c>
      <c r="BG419" s="1" t="str">
        <f t="shared" ca="1" si="385"/>
        <v/>
      </c>
      <c r="BH419" s="1" t="str">
        <f t="shared" ca="1" si="385"/>
        <v/>
      </c>
      <c r="BI419" s="1" t="str">
        <f t="shared" ca="1" si="385"/>
        <v/>
      </c>
      <c r="BJ419" s="1" t="str">
        <f t="shared" ca="1" si="385"/>
        <v/>
      </c>
      <c r="BK419" s="1" t="str">
        <f t="shared" ca="1" si="385"/>
        <v/>
      </c>
      <c r="BL419" s="1" t="str">
        <f t="shared" ca="1" si="385"/>
        <v/>
      </c>
      <c r="BM419" s="1" t="str">
        <f t="shared" ca="1" si="385"/>
        <v/>
      </c>
      <c r="BN419" s="1" t="str">
        <f t="shared" ca="1" si="385"/>
        <v/>
      </c>
      <c r="BO419" s="1" t="str">
        <f t="shared" ca="1" si="385"/>
        <v/>
      </c>
      <c r="BP419" s="1" t="str">
        <f t="shared" ca="1" si="385"/>
        <v/>
      </c>
      <c r="BQ419" s="1" t="str">
        <f t="shared" ca="1" si="385"/>
        <v/>
      </c>
      <c r="BR419" s="1" t="str">
        <f t="shared" ca="1" si="385"/>
        <v/>
      </c>
      <c r="BS419" s="1" t="str">
        <f t="shared" ca="1" si="385"/>
        <v/>
      </c>
      <c r="BT419" s="1" t="str">
        <f t="shared" ca="1" si="385"/>
        <v/>
      </c>
      <c r="BU419" s="1" t="str">
        <f t="shared" ca="1" si="385"/>
        <v/>
      </c>
      <c r="BV419" s="1" t="str">
        <f t="shared" ca="1" si="385"/>
        <v/>
      </c>
      <c r="BW419" s="1" t="str">
        <f t="shared" ca="1" si="385"/>
        <v/>
      </c>
      <c r="BX419" s="1" t="str">
        <f t="shared" ca="1" si="385"/>
        <v/>
      </c>
      <c r="BY419" s="1" t="str">
        <f t="shared" ca="1" si="385"/>
        <v/>
      </c>
      <c r="BZ419">
        <v>2030</v>
      </c>
    </row>
    <row r="420" spans="47:78" x14ac:dyDescent="0.45">
      <c r="AU420" t="str">
        <f t="shared" ca="1" si="374"/>
        <v>IFP_PRH_COA</v>
      </c>
      <c r="AV420" s="1">
        <f t="shared" ref="AV420:BY420" ca="1" si="386">OFFSET($F142,0,MATCH($BZ420,$G$1:$J$1,0))</f>
        <v>1.1266495322275636</v>
      </c>
      <c r="AW420" s="1">
        <f t="shared" ca="1" si="386"/>
        <v>1.1266495322275636</v>
      </c>
      <c r="AX420" s="1">
        <f t="shared" ca="1" si="386"/>
        <v>1.1266495322275636</v>
      </c>
      <c r="AY420" s="1">
        <f t="shared" ca="1" si="386"/>
        <v>1.1266495322275636</v>
      </c>
      <c r="AZ420" s="1">
        <f t="shared" ca="1" si="386"/>
        <v>1.1266495322275636</v>
      </c>
      <c r="BA420" s="1">
        <f t="shared" ca="1" si="386"/>
        <v>1.1266495322275636</v>
      </c>
      <c r="BB420" s="1">
        <f t="shared" ca="1" si="386"/>
        <v>1.1266495322275636</v>
      </c>
      <c r="BC420" s="1">
        <f t="shared" ca="1" si="386"/>
        <v>1.1266495322275636</v>
      </c>
      <c r="BD420" s="1">
        <f t="shared" ca="1" si="386"/>
        <v>1.1266495322275636</v>
      </c>
      <c r="BE420" s="1">
        <f t="shared" ca="1" si="386"/>
        <v>1.1266495322275636</v>
      </c>
      <c r="BF420" s="1">
        <f t="shared" ca="1" si="386"/>
        <v>1.1266495322275636</v>
      </c>
      <c r="BG420" s="1">
        <f t="shared" ca="1" si="386"/>
        <v>1.1266495322275636</v>
      </c>
      <c r="BH420" s="1">
        <f t="shared" ca="1" si="386"/>
        <v>1.1266495322275636</v>
      </c>
      <c r="BI420" s="1">
        <f t="shared" ca="1" si="386"/>
        <v>1.1266495322275636</v>
      </c>
      <c r="BJ420" s="1">
        <f t="shared" ca="1" si="386"/>
        <v>1.1266495322275636</v>
      </c>
      <c r="BK420" s="1">
        <f t="shared" ca="1" si="386"/>
        <v>1.1266495322275636</v>
      </c>
      <c r="BL420" s="1">
        <f t="shared" ca="1" si="386"/>
        <v>1.1266495322275636</v>
      </c>
      <c r="BM420" s="1">
        <f t="shared" ca="1" si="386"/>
        <v>1.1266495322275636</v>
      </c>
      <c r="BN420" s="1">
        <f t="shared" ca="1" si="386"/>
        <v>1.1266495322275636</v>
      </c>
      <c r="BO420" s="1">
        <f t="shared" ca="1" si="386"/>
        <v>1.1266495322275636</v>
      </c>
      <c r="BP420" s="1">
        <f t="shared" ca="1" si="386"/>
        <v>1.1266495322275636</v>
      </c>
      <c r="BQ420" s="1">
        <f t="shared" ca="1" si="386"/>
        <v>1.1266495322275636</v>
      </c>
      <c r="BR420" s="1">
        <f t="shared" ca="1" si="386"/>
        <v>1.1266495322275636</v>
      </c>
      <c r="BS420" s="1">
        <f t="shared" ca="1" si="386"/>
        <v>1.1266495322275636</v>
      </c>
      <c r="BT420" s="1">
        <f t="shared" ca="1" si="386"/>
        <v>1.1266495322275636</v>
      </c>
      <c r="BU420" s="1">
        <f t="shared" ca="1" si="386"/>
        <v>1.1266495322275636</v>
      </c>
      <c r="BV420" s="1">
        <f t="shared" ca="1" si="386"/>
        <v>1.1266495322275636</v>
      </c>
      <c r="BW420" s="1">
        <f t="shared" ca="1" si="386"/>
        <v>1.1266495322275636</v>
      </c>
      <c r="BX420" s="1">
        <f t="shared" ca="1" si="386"/>
        <v>1.1266495322275636</v>
      </c>
      <c r="BY420" s="1">
        <f t="shared" ca="1" si="386"/>
        <v>1.1266495322275636</v>
      </c>
      <c r="BZ420">
        <v>2030</v>
      </c>
    </row>
    <row r="421" spans="47:78" x14ac:dyDescent="0.45">
      <c r="AU421" t="str">
        <f t="shared" ca="1" si="374"/>
        <v>\I:</v>
      </c>
      <c r="AV421" s="1" t="str">
        <f t="shared" ref="AV421:BY421" ca="1" si="387">OFFSET($F143,0,MATCH($BZ421,$G$1:$J$1,0))</f>
        <v/>
      </c>
      <c r="AW421" s="1" t="str">
        <f t="shared" ca="1" si="387"/>
        <v/>
      </c>
      <c r="AX421" s="1" t="str">
        <f t="shared" ca="1" si="387"/>
        <v/>
      </c>
      <c r="AY421" s="1" t="str">
        <f t="shared" ca="1" si="387"/>
        <v/>
      </c>
      <c r="AZ421" s="1" t="str">
        <f t="shared" ca="1" si="387"/>
        <v/>
      </c>
      <c r="BA421" s="1" t="str">
        <f t="shared" ca="1" si="387"/>
        <v/>
      </c>
      <c r="BB421" s="1" t="str">
        <f t="shared" ca="1" si="387"/>
        <v/>
      </c>
      <c r="BC421" s="1" t="str">
        <f t="shared" ca="1" si="387"/>
        <v/>
      </c>
      <c r="BD421" s="1" t="str">
        <f t="shared" ca="1" si="387"/>
        <v/>
      </c>
      <c r="BE421" s="1" t="str">
        <f t="shared" ca="1" si="387"/>
        <v/>
      </c>
      <c r="BF421" s="1" t="str">
        <f t="shared" ca="1" si="387"/>
        <v/>
      </c>
      <c r="BG421" s="1" t="str">
        <f t="shared" ca="1" si="387"/>
        <v/>
      </c>
      <c r="BH421" s="1" t="str">
        <f t="shared" ca="1" si="387"/>
        <v/>
      </c>
      <c r="BI421" s="1" t="str">
        <f t="shared" ca="1" si="387"/>
        <v/>
      </c>
      <c r="BJ421" s="1" t="str">
        <f t="shared" ca="1" si="387"/>
        <v/>
      </c>
      <c r="BK421" s="1" t="str">
        <f t="shared" ca="1" si="387"/>
        <v/>
      </c>
      <c r="BL421" s="1" t="str">
        <f t="shared" ca="1" si="387"/>
        <v/>
      </c>
      <c r="BM421" s="1" t="str">
        <f t="shared" ca="1" si="387"/>
        <v/>
      </c>
      <c r="BN421" s="1" t="str">
        <f t="shared" ca="1" si="387"/>
        <v/>
      </c>
      <c r="BO421" s="1" t="str">
        <f t="shared" ca="1" si="387"/>
        <v/>
      </c>
      <c r="BP421" s="1" t="str">
        <f t="shared" ca="1" si="387"/>
        <v/>
      </c>
      <c r="BQ421" s="1" t="str">
        <f t="shared" ca="1" si="387"/>
        <v/>
      </c>
      <c r="BR421" s="1" t="str">
        <f t="shared" ca="1" si="387"/>
        <v/>
      </c>
      <c r="BS421" s="1" t="str">
        <f t="shared" ca="1" si="387"/>
        <v/>
      </c>
      <c r="BT421" s="1" t="str">
        <f t="shared" ca="1" si="387"/>
        <v/>
      </c>
      <c r="BU421" s="1" t="str">
        <f t="shared" ca="1" si="387"/>
        <v/>
      </c>
      <c r="BV421" s="1" t="str">
        <f t="shared" ca="1" si="387"/>
        <v/>
      </c>
      <c r="BW421" s="1" t="str">
        <f t="shared" ca="1" si="387"/>
        <v/>
      </c>
      <c r="BX421" s="1" t="str">
        <f t="shared" ca="1" si="387"/>
        <v/>
      </c>
      <c r="BY421" s="1" t="str">
        <f t="shared" ca="1" si="387"/>
        <v/>
      </c>
      <c r="BZ421">
        <v>2030</v>
      </c>
    </row>
    <row r="422" spans="47:78" x14ac:dyDescent="0.45">
      <c r="AU422" t="str">
        <f t="shared" ca="1" si="374"/>
        <v>\I:</v>
      </c>
      <c r="AV422" s="1" t="str">
        <f t="shared" ref="AV422:BY422" ca="1" si="388">OFFSET($F144,0,MATCH($BZ422,$G$1:$J$1,0))</f>
        <v/>
      </c>
      <c r="AW422" s="1" t="str">
        <f t="shared" ca="1" si="388"/>
        <v/>
      </c>
      <c r="AX422" s="1" t="str">
        <f t="shared" ca="1" si="388"/>
        <v/>
      </c>
      <c r="AY422" s="1" t="str">
        <f t="shared" ca="1" si="388"/>
        <v/>
      </c>
      <c r="AZ422" s="1" t="str">
        <f t="shared" ca="1" si="388"/>
        <v/>
      </c>
      <c r="BA422" s="1" t="str">
        <f t="shared" ca="1" si="388"/>
        <v/>
      </c>
      <c r="BB422" s="1" t="str">
        <f t="shared" ca="1" si="388"/>
        <v/>
      </c>
      <c r="BC422" s="1" t="str">
        <f t="shared" ca="1" si="388"/>
        <v/>
      </c>
      <c r="BD422" s="1" t="str">
        <f t="shared" ca="1" si="388"/>
        <v/>
      </c>
      <c r="BE422" s="1" t="str">
        <f t="shared" ca="1" si="388"/>
        <v/>
      </c>
      <c r="BF422" s="1" t="str">
        <f t="shared" ca="1" si="388"/>
        <v/>
      </c>
      <c r="BG422" s="1" t="str">
        <f t="shared" ca="1" si="388"/>
        <v/>
      </c>
      <c r="BH422" s="1" t="str">
        <f t="shared" ca="1" si="388"/>
        <v/>
      </c>
      <c r="BI422" s="1" t="str">
        <f t="shared" ca="1" si="388"/>
        <v/>
      </c>
      <c r="BJ422" s="1" t="str">
        <f t="shared" ca="1" si="388"/>
        <v/>
      </c>
      <c r="BK422" s="1" t="str">
        <f t="shared" ca="1" si="388"/>
        <v/>
      </c>
      <c r="BL422" s="1" t="str">
        <f t="shared" ca="1" si="388"/>
        <v/>
      </c>
      <c r="BM422" s="1" t="str">
        <f t="shared" ca="1" si="388"/>
        <v/>
      </c>
      <c r="BN422" s="1" t="str">
        <f t="shared" ca="1" si="388"/>
        <v/>
      </c>
      <c r="BO422" s="1" t="str">
        <f t="shared" ca="1" si="388"/>
        <v/>
      </c>
      <c r="BP422" s="1" t="str">
        <f t="shared" ca="1" si="388"/>
        <v/>
      </c>
      <c r="BQ422" s="1" t="str">
        <f t="shared" ca="1" si="388"/>
        <v/>
      </c>
      <c r="BR422" s="1" t="str">
        <f t="shared" ca="1" si="388"/>
        <v/>
      </c>
      <c r="BS422" s="1" t="str">
        <f t="shared" ca="1" si="388"/>
        <v/>
      </c>
      <c r="BT422" s="1" t="str">
        <f t="shared" ca="1" si="388"/>
        <v/>
      </c>
      <c r="BU422" s="1" t="str">
        <f t="shared" ca="1" si="388"/>
        <v/>
      </c>
      <c r="BV422" s="1" t="str">
        <f t="shared" ca="1" si="388"/>
        <v/>
      </c>
      <c r="BW422" s="1" t="str">
        <f t="shared" ca="1" si="388"/>
        <v/>
      </c>
      <c r="BX422" s="1" t="str">
        <f t="shared" ca="1" si="388"/>
        <v/>
      </c>
      <c r="BY422" s="1" t="str">
        <f t="shared" ca="1" si="388"/>
        <v/>
      </c>
      <c r="BZ422">
        <v>2030</v>
      </c>
    </row>
    <row r="423" spans="47:78" x14ac:dyDescent="0.45">
      <c r="AU423" t="str">
        <f t="shared" ca="1" si="374"/>
        <v>ICH_PRH_COA</v>
      </c>
      <c r="AV423" s="1">
        <f t="shared" ref="AV423:BY423" ca="1" si="389">OFFSET($F145,0,MATCH($BZ423,$G$1:$J$1,0))</f>
        <v>1.0492642736343865</v>
      </c>
      <c r="AW423" s="1">
        <f t="shared" ca="1" si="389"/>
        <v>1.0492642736343865</v>
      </c>
      <c r="AX423" s="1">
        <f t="shared" ca="1" si="389"/>
        <v>1.0492642736343865</v>
      </c>
      <c r="AY423" s="1">
        <f t="shared" ca="1" si="389"/>
        <v>1.0492642736343865</v>
      </c>
      <c r="AZ423" s="1">
        <f t="shared" ca="1" si="389"/>
        <v>1.0492642736343865</v>
      </c>
      <c r="BA423" s="1">
        <f t="shared" ca="1" si="389"/>
        <v>1.0492642736343865</v>
      </c>
      <c r="BB423" s="1">
        <f t="shared" ca="1" si="389"/>
        <v>1.0492642736343865</v>
      </c>
      <c r="BC423" s="1">
        <f t="shared" ca="1" si="389"/>
        <v>1.0492642736343865</v>
      </c>
      <c r="BD423" s="1">
        <f t="shared" ca="1" si="389"/>
        <v>1.0492642736343865</v>
      </c>
      <c r="BE423" s="1">
        <f t="shared" ca="1" si="389"/>
        <v>1.0492642736343865</v>
      </c>
      <c r="BF423" s="1">
        <f t="shared" ca="1" si="389"/>
        <v>1.0492642736343865</v>
      </c>
      <c r="BG423" s="1">
        <f t="shared" ca="1" si="389"/>
        <v>1.0492642736343865</v>
      </c>
      <c r="BH423" s="1">
        <f t="shared" ca="1" si="389"/>
        <v>1.0492642736343865</v>
      </c>
      <c r="BI423" s="1">
        <f t="shared" ca="1" si="389"/>
        <v>1.0492642736343865</v>
      </c>
      <c r="BJ423" s="1">
        <f t="shared" ca="1" si="389"/>
        <v>1.0492642736343865</v>
      </c>
      <c r="BK423" s="1">
        <f t="shared" ca="1" si="389"/>
        <v>1.0492642736343865</v>
      </c>
      <c r="BL423" s="1">
        <f t="shared" ca="1" si="389"/>
        <v>1.0492642736343865</v>
      </c>
      <c r="BM423" s="1">
        <f t="shared" ca="1" si="389"/>
        <v>1.0492642736343865</v>
      </c>
      <c r="BN423" s="1">
        <f t="shared" ca="1" si="389"/>
        <v>1.0492642736343865</v>
      </c>
      <c r="BO423" s="1">
        <f t="shared" ca="1" si="389"/>
        <v>1.0492642736343865</v>
      </c>
      <c r="BP423" s="1">
        <f t="shared" ca="1" si="389"/>
        <v>1.0492642736343865</v>
      </c>
      <c r="BQ423" s="1">
        <f t="shared" ca="1" si="389"/>
        <v>1.0492642736343865</v>
      </c>
      <c r="BR423" s="1">
        <f t="shared" ca="1" si="389"/>
        <v>1.0492642736343865</v>
      </c>
      <c r="BS423" s="1">
        <f t="shared" ca="1" si="389"/>
        <v>1.0492642736343865</v>
      </c>
      <c r="BT423" s="1">
        <f t="shared" ca="1" si="389"/>
        <v>1.0492642736343865</v>
      </c>
      <c r="BU423" s="1">
        <f t="shared" ca="1" si="389"/>
        <v>1.0492642736343865</v>
      </c>
      <c r="BV423" s="1">
        <f t="shared" ca="1" si="389"/>
        <v>1.0492642736343865</v>
      </c>
      <c r="BW423" s="1">
        <f t="shared" ca="1" si="389"/>
        <v>1.0492642736343865</v>
      </c>
      <c r="BX423" s="1">
        <f t="shared" ca="1" si="389"/>
        <v>1.0492642736343865</v>
      </c>
      <c r="BY423" s="1">
        <f t="shared" ca="1" si="389"/>
        <v>1.0492642736343865</v>
      </c>
      <c r="BZ423">
        <v>2030</v>
      </c>
    </row>
    <row r="424" spans="47:78" x14ac:dyDescent="0.45">
      <c r="AU424" t="str">
        <f t="shared" ca="1" si="374"/>
        <v>ICH_OTP_COA</v>
      </c>
      <c r="AV424" s="1">
        <f t="shared" ref="AV424:BY424" ca="1" si="390">OFFSET($F146,0,MATCH($BZ424,$G$1:$J$1,0))</f>
        <v>1.0492642736343865</v>
      </c>
      <c r="AW424" s="1">
        <f t="shared" ca="1" si="390"/>
        <v>1.0492642736343865</v>
      </c>
      <c r="AX424" s="1">
        <f t="shared" ca="1" si="390"/>
        <v>1.0492642736343865</v>
      </c>
      <c r="AY424" s="1">
        <f t="shared" ca="1" si="390"/>
        <v>1.0492642736343865</v>
      </c>
      <c r="AZ424" s="1">
        <f t="shared" ca="1" si="390"/>
        <v>1.0492642736343865</v>
      </c>
      <c r="BA424" s="1">
        <f t="shared" ca="1" si="390"/>
        <v>1.0492642736343865</v>
      </c>
      <c r="BB424" s="1">
        <f t="shared" ca="1" si="390"/>
        <v>1.0492642736343865</v>
      </c>
      <c r="BC424" s="1">
        <f t="shared" ca="1" si="390"/>
        <v>1.0492642736343865</v>
      </c>
      <c r="BD424" s="1">
        <f t="shared" ca="1" si="390"/>
        <v>1.0492642736343865</v>
      </c>
      <c r="BE424" s="1">
        <f t="shared" ca="1" si="390"/>
        <v>1.0492642736343865</v>
      </c>
      <c r="BF424" s="1">
        <f t="shared" ca="1" si="390"/>
        <v>1.0492642736343865</v>
      </c>
      <c r="BG424" s="1">
        <f t="shared" ca="1" si="390"/>
        <v>1.0492642736343865</v>
      </c>
      <c r="BH424" s="1">
        <f t="shared" ca="1" si="390"/>
        <v>1.0492642736343865</v>
      </c>
      <c r="BI424" s="1">
        <f t="shared" ca="1" si="390"/>
        <v>1.0492642736343865</v>
      </c>
      <c r="BJ424" s="1">
        <f t="shared" ca="1" si="390"/>
        <v>1.0492642736343865</v>
      </c>
      <c r="BK424" s="1">
        <f t="shared" ca="1" si="390"/>
        <v>1.0492642736343865</v>
      </c>
      <c r="BL424" s="1">
        <f t="shared" ca="1" si="390"/>
        <v>1.0492642736343865</v>
      </c>
      <c r="BM424" s="1">
        <f t="shared" ca="1" si="390"/>
        <v>1.0492642736343865</v>
      </c>
      <c r="BN424" s="1">
        <f t="shared" ca="1" si="390"/>
        <v>1.0492642736343865</v>
      </c>
      <c r="BO424" s="1">
        <f t="shared" ca="1" si="390"/>
        <v>1.0492642736343865</v>
      </c>
      <c r="BP424" s="1">
        <f t="shared" ca="1" si="390"/>
        <v>1.0492642736343865</v>
      </c>
      <c r="BQ424" s="1">
        <f t="shared" ca="1" si="390"/>
        <v>1.0492642736343865</v>
      </c>
      <c r="BR424" s="1">
        <f t="shared" ca="1" si="390"/>
        <v>1.0492642736343865</v>
      </c>
      <c r="BS424" s="1">
        <f t="shared" ca="1" si="390"/>
        <v>1.0492642736343865</v>
      </c>
      <c r="BT424" s="1">
        <f t="shared" ca="1" si="390"/>
        <v>1.0492642736343865</v>
      </c>
      <c r="BU424" s="1">
        <f t="shared" ca="1" si="390"/>
        <v>1.0492642736343865</v>
      </c>
      <c r="BV424" s="1">
        <f t="shared" ca="1" si="390"/>
        <v>1.0492642736343865</v>
      </c>
      <c r="BW424" s="1">
        <f t="shared" ca="1" si="390"/>
        <v>1.0492642736343865</v>
      </c>
      <c r="BX424" s="1">
        <f t="shared" ca="1" si="390"/>
        <v>1.0492642736343865</v>
      </c>
      <c r="BY424" s="1">
        <f t="shared" ca="1" si="390"/>
        <v>1.0492642736343865</v>
      </c>
      <c r="BZ424">
        <v>2030</v>
      </c>
    </row>
    <row r="425" spans="47:78" x14ac:dyDescent="0.45">
      <c r="AU425" t="str">
        <f t="shared" ca="1" si="374"/>
        <v>INM_PRH_COA</v>
      </c>
      <c r="AV425" s="1">
        <f t="shared" ref="AV425:BY425" ca="1" si="391">OFFSET($F147,0,MATCH($BZ425,$G$1:$J$1,0))</f>
        <v>0.92588231232533369</v>
      </c>
      <c r="AW425" s="1">
        <f t="shared" ca="1" si="391"/>
        <v>0.92588231232533369</v>
      </c>
      <c r="AX425" s="1">
        <f t="shared" ca="1" si="391"/>
        <v>0.92588231232533369</v>
      </c>
      <c r="AY425" s="1">
        <f t="shared" ca="1" si="391"/>
        <v>0.92588231232533369</v>
      </c>
      <c r="AZ425" s="1">
        <f t="shared" ca="1" si="391"/>
        <v>0.92588231232533369</v>
      </c>
      <c r="BA425" s="1">
        <f t="shared" ca="1" si="391"/>
        <v>0.92588231232533369</v>
      </c>
      <c r="BB425" s="1">
        <f t="shared" ca="1" si="391"/>
        <v>0.92588231232533369</v>
      </c>
      <c r="BC425" s="1">
        <f t="shared" ca="1" si="391"/>
        <v>0.92588231232533369</v>
      </c>
      <c r="BD425" s="1">
        <f t="shared" ca="1" si="391"/>
        <v>0.92588231232533369</v>
      </c>
      <c r="BE425" s="1">
        <f t="shared" ca="1" si="391"/>
        <v>0.92588231232533369</v>
      </c>
      <c r="BF425" s="1">
        <f t="shared" ca="1" si="391"/>
        <v>0.92588231232533369</v>
      </c>
      <c r="BG425" s="1">
        <f t="shared" ca="1" si="391"/>
        <v>0.92588231232533369</v>
      </c>
      <c r="BH425" s="1">
        <f t="shared" ca="1" si="391"/>
        <v>0.92588231232533369</v>
      </c>
      <c r="BI425" s="1">
        <f t="shared" ca="1" si="391"/>
        <v>0.92588231232533369</v>
      </c>
      <c r="BJ425" s="1">
        <f t="shared" ca="1" si="391"/>
        <v>0.92588231232533369</v>
      </c>
      <c r="BK425" s="1">
        <f t="shared" ca="1" si="391"/>
        <v>0.92588231232533369</v>
      </c>
      <c r="BL425" s="1">
        <f t="shared" ca="1" si="391"/>
        <v>0.92588231232533369</v>
      </c>
      <c r="BM425" s="1">
        <f t="shared" ca="1" si="391"/>
        <v>0.92588231232533369</v>
      </c>
      <c r="BN425" s="1">
        <f t="shared" ca="1" si="391"/>
        <v>0.92588231232533369</v>
      </c>
      <c r="BO425" s="1">
        <f t="shared" ca="1" si="391"/>
        <v>0.92588231232533369</v>
      </c>
      <c r="BP425" s="1">
        <f t="shared" ca="1" si="391"/>
        <v>0.92588231232533369</v>
      </c>
      <c r="BQ425" s="1">
        <f t="shared" ca="1" si="391"/>
        <v>0.92588231232533369</v>
      </c>
      <c r="BR425" s="1">
        <f t="shared" ca="1" si="391"/>
        <v>0.92588231232533369</v>
      </c>
      <c r="BS425" s="1">
        <f t="shared" ca="1" si="391"/>
        <v>0.92588231232533369</v>
      </c>
      <c r="BT425" s="1">
        <f t="shared" ca="1" si="391"/>
        <v>0.92588231232533369</v>
      </c>
      <c r="BU425" s="1">
        <f t="shared" ca="1" si="391"/>
        <v>0.92588231232533369</v>
      </c>
      <c r="BV425" s="1">
        <f t="shared" ca="1" si="391"/>
        <v>0.92588231232533369</v>
      </c>
      <c r="BW425" s="1">
        <f t="shared" ca="1" si="391"/>
        <v>0.92588231232533369</v>
      </c>
      <c r="BX425" s="1">
        <f t="shared" ca="1" si="391"/>
        <v>0.92588231232533369</v>
      </c>
      <c r="BY425" s="1">
        <f t="shared" ca="1" si="391"/>
        <v>0.92588231232533369</v>
      </c>
      <c r="BZ425">
        <v>2030</v>
      </c>
    </row>
    <row r="426" spans="47:78" x14ac:dyDescent="0.45">
      <c r="AU426" t="str">
        <f t="shared" ca="1" si="374"/>
        <v>INM_PRC_COA</v>
      </c>
      <c r="AV426" s="1">
        <f t="shared" ref="AV426:BY426" ca="1" si="392">OFFSET($F148,0,MATCH($BZ426,$G$1:$J$1,0))</f>
        <v>1.1266495322275636</v>
      </c>
      <c r="AW426" s="1">
        <f t="shared" ca="1" si="392"/>
        <v>1.1266495322275636</v>
      </c>
      <c r="AX426" s="1">
        <f t="shared" ca="1" si="392"/>
        <v>1.1266495322275636</v>
      </c>
      <c r="AY426" s="1">
        <f t="shared" ca="1" si="392"/>
        <v>1.1266495322275636</v>
      </c>
      <c r="AZ426" s="1">
        <f t="shared" ca="1" si="392"/>
        <v>1.1266495322275636</v>
      </c>
      <c r="BA426" s="1">
        <f t="shared" ca="1" si="392"/>
        <v>1.1266495322275636</v>
      </c>
      <c r="BB426" s="1">
        <f t="shared" ca="1" si="392"/>
        <v>1.1266495322275636</v>
      </c>
      <c r="BC426" s="1">
        <f t="shared" ca="1" si="392"/>
        <v>1.1266495322275636</v>
      </c>
      <c r="BD426" s="1">
        <f t="shared" ca="1" si="392"/>
        <v>1.1266495322275636</v>
      </c>
      <c r="BE426" s="1">
        <f t="shared" ca="1" si="392"/>
        <v>1.1266495322275636</v>
      </c>
      <c r="BF426" s="1">
        <f t="shared" ca="1" si="392"/>
        <v>1.1266495322275636</v>
      </c>
      <c r="BG426" s="1">
        <f t="shared" ca="1" si="392"/>
        <v>1.1266495322275636</v>
      </c>
      <c r="BH426" s="1">
        <f t="shared" ca="1" si="392"/>
        <v>1.1266495322275636</v>
      </c>
      <c r="BI426" s="1">
        <f t="shared" ca="1" si="392"/>
        <v>1.1266495322275636</v>
      </c>
      <c r="BJ426" s="1">
        <f t="shared" ca="1" si="392"/>
        <v>1.1266495322275636</v>
      </c>
      <c r="BK426" s="1">
        <f t="shared" ca="1" si="392"/>
        <v>1.1266495322275636</v>
      </c>
      <c r="BL426" s="1">
        <f t="shared" ca="1" si="392"/>
        <v>1.1266495322275636</v>
      </c>
      <c r="BM426" s="1">
        <f t="shared" ca="1" si="392"/>
        <v>1.1266495322275636</v>
      </c>
      <c r="BN426" s="1">
        <f t="shared" ca="1" si="392"/>
        <v>1.1266495322275636</v>
      </c>
      <c r="BO426" s="1">
        <f t="shared" ca="1" si="392"/>
        <v>1.1266495322275636</v>
      </c>
      <c r="BP426" s="1">
        <f t="shared" ca="1" si="392"/>
        <v>1.1266495322275636</v>
      </c>
      <c r="BQ426" s="1">
        <f t="shared" ca="1" si="392"/>
        <v>1.1266495322275636</v>
      </c>
      <c r="BR426" s="1">
        <f t="shared" ca="1" si="392"/>
        <v>1.1266495322275636</v>
      </c>
      <c r="BS426" s="1">
        <f t="shared" ca="1" si="392"/>
        <v>1.1266495322275636</v>
      </c>
      <c r="BT426" s="1">
        <f t="shared" ca="1" si="392"/>
        <v>1.1266495322275636</v>
      </c>
      <c r="BU426" s="1">
        <f t="shared" ca="1" si="392"/>
        <v>1.1266495322275636</v>
      </c>
      <c r="BV426" s="1">
        <f t="shared" ca="1" si="392"/>
        <v>1.1266495322275636</v>
      </c>
      <c r="BW426" s="1">
        <f t="shared" ca="1" si="392"/>
        <v>1.1266495322275636</v>
      </c>
      <c r="BX426" s="1">
        <f t="shared" ca="1" si="392"/>
        <v>1.1266495322275636</v>
      </c>
      <c r="BY426" s="1">
        <f t="shared" ca="1" si="392"/>
        <v>1.1266495322275636</v>
      </c>
      <c r="BZ426">
        <v>2030</v>
      </c>
    </row>
    <row r="427" spans="47:78" x14ac:dyDescent="0.45">
      <c r="AU427" t="str">
        <f t="shared" ca="1" si="374"/>
        <v>INM_MDR_COA</v>
      </c>
      <c r="AV427" s="1">
        <f t="shared" ref="AV427:BY427" ca="1" si="393">OFFSET($F149,0,MATCH($BZ427,$G$1:$J$1,0))</f>
        <v>1.1266905811053975</v>
      </c>
      <c r="AW427" s="1">
        <f t="shared" ca="1" si="393"/>
        <v>1.1266905811053975</v>
      </c>
      <c r="AX427" s="1">
        <f t="shared" ca="1" si="393"/>
        <v>1.1266905811053975</v>
      </c>
      <c r="AY427" s="1">
        <f t="shared" ca="1" si="393"/>
        <v>1.1266905811053975</v>
      </c>
      <c r="AZ427" s="1">
        <f t="shared" ca="1" si="393"/>
        <v>1.1266905811053975</v>
      </c>
      <c r="BA427" s="1">
        <f t="shared" ca="1" si="393"/>
        <v>1.1266905811053975</v>
      </c>
      <c r="BB427" s="1">
        <f t="shared" ca="1" si="393"/>
        <v>1.1266905811053975</v>
      </c>
      <c r="BC427" s="1">
        <f t="shared" ca="1" si="393"/>
        <v>1.1266905811053975</v>
      </c>
      <c r="BD427" s="1">
        <f t="shared" ca="1" si="393"/>
        <v>1.1266905811053975</v>
      </c>
      <c r="BE427" s="1">
        <f t="shared" ca="1" si="393"/>
        <v>1.1266905811053975</v>
      </c>
      <c r="BF427" s="1">
        <f t="shared" ca="1" si="393"/>
        <v>1.1266905811053975</v>
      </c>
      <c r="BG427" s="1">
        <f t="shared" ca="1" si="393"/>
        <v>1.1266905811053975</v>
      </c>
      <c r="BH427" s="1">
        <f t="shared" ca="1" si="393"/>
        <v>1.1266905811053975</v>
      </c>
      <c r="BI427" s="1">
        <f t="shared" ca="1" si="393"/>
        <v>1.1266905811053975</v>
      </c>
      <c r="BJ427" s="1">
        <f t="shared" ca="1" si="393"/>
        <v>1.1266905811053975</v>
      </c>
      <c r="BK427" s="1">
        <f t="shared" ca="1" si="393"/>
        <v>1.1266905811053975</v>
      </c>
      <c r="BL427" s="1">
        <f t="shared" ca="1" si="393"/>
        <v>1.1266905811053975</v>
      </c>
      <c r="BM427" s="1">
        <f t="shared" ca="1" si="393"/>
        <v>1.1266905811053975</v>
      </c>
      <c r="BN427" s="1">
        <f t="shared" ca="1" si="393"/>
        <v>1.1266905811053975</v>
      </c>
      <c r="BO427" s="1">
        <f t="shared" ca="1" si="393"/>
        <v>1.1266905811053975</v>
      </c>
      <c r="BP427" s="1">
        <f t="shared" ca="1" si="393"/>
        <v>1.1266905811053975</v>
      </c>
      <c r="BQ427" s="1">
        <f t="shared" ca="1" si="393"/>
        <v>1.1266905811053975</v>
      </c>
      <c r="BR427" s="1">
        <f t="shared" ca="1" si="393"/>
        <v>1.1266905811053975</v>
      </c>
      <c r="BS427" s="1">
        <f t="shared" ca="1" si="393"/>
        <v>1.1266905811053975</v>
      </c>
      <c r="BT427" s="1">
        <f t="shared" ca="1" si="393"/>
        <v>1.1266905811053975</v>
      </c>
      <c r="BU427" s="1">
        <f t="shared" ca="1" si="393"/>
        <v>1.1266905811053975</v>
      </c>
      <c r="BV427" s="1">
        <f t="shared" ca="1" si="393"/>
        <v>1.1266905811053975</v>
      </c>
      <c r="BW427" s="1">
        <f t="shared" ca="1" si="393"/>
        <v>1.1266905811053975</v>
      </c>
      <c r="BX427" s="1">
        <f t="shared" ca="1" si="393"/>
        <v>1.1266905811053975</v>
      </c>
      <c r="BY427" s="1">
        <f t="shared" ca="1" si="393"/>
        <v>1.1266905811053975</v>
      </c>
      <c r="BZ427">
        <v>2030</v>
      </c>
    </row>
    <row r="428" spans="47:78" x14ac:dyDescent="0.45">
      <c r="AU428" t="str">
        <f t="shared" ca="1" si="374"/>
        <v>\I:</v>
      </c>
      <c r="AV428" s="1" t="str">
        <f t="shared" ref="AV428:BY428" ca="1" si="394">OFFSET($F150,0,MATCH($BZ428,$G$1:$J$1,0))</f>
        <v/>
      </c>
      <c r="AW428" s="1" t="str">
        <f t="shared" ca="1" si="394"/>
        <v/>
      </c>
      <c r="AX428" s="1" t="str">
        <f t="shared" ca="1" si="394"/>
        <v/>
      </c>
      <c r="AY428" s="1" t="str">
        <f t="shared" ca="1" si="394"/>
        <v/>
      </c>
      <c r="AZ428" s="1" t="str">
        <f t="shared" ca="1" si="394"/>
        <v/>
      </c>
      <c r="BA428" s="1" t="str">
        <f t="shared" ca="1" si="394"/>
        <v/>
      </c>
      <c r="BB428" s="1" t="str">
        <f t="shared" ca="1" si="394"/>
        <v/>
      </c>
      <c r="BC428" s="1" t="str">
        <f t="shared" ca="1" si="394"/>
        <v/>
      </c>
      <c r="BD428" s="1" t="str">
        <f t="shared" ca="1" si="394"/>
        <v/>
      </c>
      <c r="BE428" s="1" t="str">
        <f t="shared" ca="1" si="394"/>
        <v/>
      </c>
      <c r="BF428" s="1" t="str">
        <f t="shared" ca="1" si="394"/>
        <v/>
      </c>
      <c r="BG428" s="1" t="str">
        <f t="shared" ca="1" si="394"/>
        <v/>
      </c>
      <c r="BH428" s="1" t="str">
        <f t="shared" ca="1" si="394"/>
        <v/>
      </c>
      <c r="BI428" s="1" t="str">
        <f t="shared" ca="1" si="394"/>
        <v/>
      </c>
      <c r="BJ428" s="1" t="str">
        <f t="shared" ca="1" si="394"/>
        <v/>
      </c>
      <c r="BK428" s="1" t="str">
        <f t="shared" ca="1" si="394"/>
        <v/>
      </c>
      <c r="BL428" s="1" t="str">
        <f t="shared" ca="1" si="394"/>
        <v/>
      </c>
      <c r="BM428" s="1" t="str">
        <f t="shared" ca="1" si="394"/>
        <v/>
      </c>
      <c r="BN428" s="1" t="str">
        <f t="shared" ca="1" si="394"/>
        <v/>
      </c>
      <c r="BO428" s="1" t="str">
        <f t="shared" ca="1" si="394"/>
        <v/>
      </c>
      <c r="BP428" s="1" t="str">
        <f t="shared" ca="1" si="394"/>
        <v/>
      </c>
      <c r="BQ428" s="1" t="str">
        <f t="shared" ca="1" si="394"/>
        <v/>
      </c>
      <c r="BR428" s="1" t="str">
        <f t="shared" ca="1" si="394"/>
        <v/>
      </c>
      <c r="BS428" s="1" t="str">
        <f t="shared" ca="1" si="394"/>
        <v/>
      </c>
      <c r="BT428" s="1" t="str">
        <f t="shared" ca="1" si="394"/>
        <v/>
      </c>
      <c r="BU428" s="1" t="str">
        <f t="shared" ca="1" si="394"/>
        <v/>
      </c>
      <c r="BV428" s="1" t="str">
        <f t="shared" ca="1" si="394"/>
        <v/>
      </c>
      <c r="BW428" s="1" t="str">
        <f t="shared" ca="1" si="394"/>
        <v/>
      </c>
      <c r="BX428" s="1" t="str">
        <f t="shared" ca="1" si="394"/>
        <v/>
      </c>
      <c r="BY428" s="1" t="str">
        <f t="shared" ca="1" si="394"/>
        <v/>
      </c>
      <c r="BZ428">
        <v>2030</v>
      </c>
    </row>
    <row r="429" spans="47:78" x14ac:dyDescent="0.45">
      <c r="AU429" t="str">
        <f t="shared" ca="1" si="374"/>
        <v>ILP_MDR_COA</v>
      </c>
      <c r="AV429" s="1">
        <f t="shared" ref="AV429:BY429" ca="1" si="395">OFFSET($F151,0,MATCH($BZ429,$G$1:$J$1,0))</f>
        <v>1.1266905811053975</v>
      </c>
      <c r="AW429" s="1">
        <f t="shared" ca="1" si="395"/>
        <v>1.1266905811053975</v>
      </c>
      <c r="AX429" s="1">
        <f t="shared" ca="1" si="395"/>
        <v>1.1266905811053975</v>
      </c>
      <c r="AY429" s="1">
        <f t="shared" ca="1" si="395"/>
        <v>1.1266905811053975</v>
      </c>
      <c r="AZ429" s="1">
        <f t="shared" ca="1" si="395"/>
        <v>1.1266905811053975</v>
      </c>
      <c r="BA429" s="1">
        <f t="shared" ca="1" si="395"/>
        <v>1.1266905811053975</v>
      </c>
      <c r="BB429" s="1">
        <f t="shared" ca="1" si="395"/>
        <v>1.1266905811053975</v>
      </c>
      <c r="BC429" s="1">
        <f t="shared" ca="1" si="395"/>
        <v>1.1266905811053975</v>
      </c>
      <c r="BD429" s="1">
        <f t="shared" ca="1" si="395"/>
        <v>1.1266905811053975</v>
      </c>
      <c r="BE429" s="1">
        <f t="shared" ca="1" si="395"/>
        <v>1.1266905811053975</v>
      </c>
      <c r="BF429" s="1">
        <f t="shared" ca="1" si="395"/>
        <v>1.1266905811053975</v>
      </c>
      <c r="BG429" s="1">
        <f t="shared" ca="1" si="395"/>
        <v>1.1266905811053975</v>
      </c>
      <c r="BH429" s="1">
        <f t="shared" ca="1" si="395"/>
        <v>1.1266905811053975</v>
      </c>
      <c r="BI429" s="1">
        <f t="shared" ca="1" si="395"/>
        <v>1.1266905811053975</v>
      </c>
      <c r="BJ429" s="1">
        <f t="shared" ca="1" si="395"/>
        <v>1.1266905811053975</v>
      </c>
      <c r="BK429" s="1">
        <f t="shared" ca="1" si="395"/>
        <v>1.1266905811053975</v>
      </c>
      <c r="BL429" s="1">
        <f t="shared" ca="1" si="395"/>
        <v>1.1266905811053975</v>
      </c>
      <c r="BM429" s="1">
        <f t="shared" ca="1" si="395"/>
        <v>1.1266905811053975</v>
      </c>
      <c r="BN429" s="1">
        <f t="shared" ca="1" si="395"/>
        <v>1.1266905811053975</v>
      </c>
      <c r="BO429" s="1">
        <f t="shared" ca="1" si="395"/>
        <v>1.1266905811053975</v>
      </c>
      <c r="BP429" s="1">
        <f t="shared" ca="1" si="395"/>
        <v>1.1266905811053975</v>
      </c>
      <c r="BQ429" s="1">
        <f t="shared" ca="1" si="395"/>
        <v>1.1266905811053975</v>
      </c>
      <c r="BR429" s="1">
        <f t="shared" ca="1" si="395"/>
        <v>1.1266905811053975</v>
      </c>
      <c r="BS429" s="1">
        <f t="shared" ca="1" si="395"/>
        <v>1.1266905811053975</v>
      </c>
      <c r="BT429" s="1">
        <f t="shared" ca="1" si="395"/>
        <v>1.1266905811053975</v>
      </c>
      <c r="BU429" s="1">
        <f t="shared" ca="1" si="395"/>
        <v>1.1266905811053975</v>
      </c>
      <c r="BV429" s="1">
        <f t="shared" ca="1" si="395"/>
        <v>1.1266905811053975</v>
      </c>
      <c r="BW429" s="1">
        <f t="shared" ca="1" si="395"/>
        <v>1.1266905811053975</v>
      </c>
      <c r="BX429" s="1">
        <f t="shared" ca="1" si="395"/>
        <v>1.1266905811053975</v>
      </c>
      <c r="BY429" s="1">
        <f t="shared" ca="1" si="395"/>
        <v>1.1266905811053975</v>
      </c>
      <c r="BZ429">
        <v>2030</v>
      </c>
    </row>
    <row r="430" spans="47:78" x14ac:dyDescent="0.45">
      <c r="AU430" t="str">
        <f t="shared" ca="1" si="374"/>
        <v>\I: IIS_PRH_COA</v>
      </c>
      <c r="AV430" s="1">
        <f t="shared" ref="AV430:BY430" ca="1" si="396">OFFSET($F152,0,MATCH($BZ430,$G$1:$J$1,0))</f>
        <v>1.1346569412229279</v>
      </c>
      <c r="AW430" s="1">
        <f t="shared" ca="1" si="396"/>
        <v>1.1346569412229279</v>
      </c>
      <c r="AX430" s="1">
        <f t="shared" ca="1" si="396"/>
        <v>1.1346569412229279</v>
      </c>
      <c r="AY430" s="1">
        <f t="shared" ca="1" si="396"/>
        <v>1.1346569412229279</v>
      </c>
      <c r="AZ430" s="1">
        <f t="shared" ca="1" si="396"/>
        <v>1.1346569412229279</v>
      </c>
      <c r="BA430" s="1">
        <f t="shared" ca="1" si="396"/>
        <v>1.1346569412229279</v>
      </c>
      <c r="BB430" s="1">
        <f t="shared" ca="1" si="396"/>
        <v>1.1346569412229279</v>
      </c>
      <c r="BC430" s="1">
        <f t="shared" ca="1" si="396"/>
        <v>1.1346569412229279</v>
      </c>
      <c r="BD430" s="1">
        <f t="shared" ca="1" si="396"/>
        <v>1.1346569412229279</v>
      </c>
      <c r="BE430" s="1">
        <f t="shared" ca="1" si="396"/>
        <v>1.1346569412229279</v>
      </c>
      <c r="BF430" s="1">
        <f t="shared" ca="1" si="396"/>
        <v>1.1346569412229279</v>
      </c>
      <c r="BG430" s="1">
        <f t="shared" ca="1" si="396"/>
        <v>1.1346569412229279</v>
      </c>
      <c r="BH430" s="1">
        <f t="shared" ca="1" si="396"/>
        <v>1.1346569412229279</v>
      </c>
      <c r="BI430" s="1">
        <f t="shared" ca="1" si="396"/>
        <v>1.1346569412229279</v>
      </c>
      <c r="BJ430" s="1">
        <f t="shared" ca="1" si="396"/>
        <v>1.1346569412229279</v>
      </c>
      <c r="BK430" s="1">
        <f t="shared" ca="1" si="396"/>
        <v>1.1346569412229279</v>
      </c>
      <c r="BL430" s="1">
        <f t="shared" ca="1" si="396"/>
        <v>1.1346569412229279</v>
      </c>
      <c r="BM430" s="1">
        <f t="shared" ca="1" si="396"/>
        <v>1.1346569412229279</v>
      </c>
      <c r="BN430" s="1">
        <f t="shared" ca="1" si="396"/>
        <v>1.1346569412229279</v>
      </c>
      <c r="BO430" s="1">
        <f t="shared" ca="1" si="396"/>
        <v>1.1346569412229279</v>
      </c>
      <c r="BP430" s="1">
        <f t="shared" ca="1" si="396"/>
        <v>1.1346569412229279</v>
      </c>
      <c r="BQ430" s="1">
        <f t="shared" ca="1" si="396"/>
        <v>1.1346569412229279</v>
      </c>
      <c r="BR430" s="1">
        <f t="shared" ca="1" si="396"/>
        <v>1.1346569412229279</v>
      </c>
      <c r="BS430" s="1">
        <f t="shared" ca="1" si="396"/>
        <v>1.1346569412229279</v>
      </c>
      <c r="BT430" s="1">
        <f t="shared" ca="1" si="396"/>
        <v>1.1346569412229279</v>
      </c>
      <c r="BU430" s="1">
        <f t="shared" ca="1" si="396"/>
        <v>1.1346569412229279</v>
      </c>
      <c r="BV430" s="1">
        <f t="shared" ca="1" si="396"/>
        <v>1.1346569412229279</v>
      </c>
      <c r="BW430" s="1">
        <f t="shared" ca="1" si="396"/>
        <v>1.1346569412229279</v>
      </c>
      <c r="BX430" s="1">
        <f t="shared" ca="1" si="396"/>
        <v>1.1346569412229279</v>
      </c>
      <c r="BY430" s="1">
        <f t="shared" ca="1" si="396"/>
        <v>1.1346569412229279</v>
      </c>
      <c r="BZ430">
        <v>2030</v>
      </c>
    </row>
    <row r="431" spans="47:78" x14ac:dyDescent="0.45">
      <c r="AU431" t="str">
        <f t="shared" ca="1" si="374"/>
        <v>\I: IIS_OTP_COA</v>
      </c>
      <c r="AV431" s="1">
        <f t="shared" ref="AV431:BY431" ca="1" si="397">OFFSET($F153,0,MATCH($BZ431,$G$1:$J$1,0))</f>
        <v>1.1346569412229279</v>
      </c>
      <c r="AW431" s="1">
        <f t="shared" ca="1" si="397"/>
        <v>1.1346569412229279</v>
      </c>
      <c r="AX431" s="1">
        <f t="shared" ca="1" si="397"/>
        <v>1.1346569412229279</v>
      </c>
      <c r="AY431" s="1">
        <f t="shared" ca="1" si="397"/>
        <v>1.1346569412229279</v>
      </c>
      <c r="AZ431" s="1">
        <f t="shared" ca="1" si="397"/>
        <v>1.1346569412229279</v>
      </c>
      <c r="BA431" s="1">
        <f t="shared" ca="1" si="397"/>
        <v>1.1346569412229279</v>
      </c>
      <c r="BB431" s="1">
        <f t="shared" ca="1" si="397"/>
        <v>1.1346569412229279</v>
      </c>
      <c r="BC431" s="1">
        <f t="shared" ca="1" si="397"/>
        <v>1.1346569412229279</v>
      </c>
      <c r="BD431" s="1">
        <f t="shared" ca="1" si="397"/>
        <v>1.1346569412229279</v>
      </c>
      <c r="BE431" s="1">
        <f t="shared" ca="1" si="397"/>
        <v>1.1346569412229279</v>
      </c>
      <c r="BF431" s="1">
        <f t="shared" ca="1" si="397"/>
        <v>1.1346569412229279</v>
      </c>
      <c r="BG431" s="1">
        <f t="shared" ca="1" si="397"/>
        <v>1.1346569412229279</v>
      </c>
      <c r="BH431" s="1">
        <f t="shared" ca="1" si="397"/>
        <v>1.1346569412229279</v>
      </c>
      <c r="BI431" s="1">
        <f t="shared" ca="1" si="397"/>
        <v>1.1346569412229279</v>
      </c>
      <c r="BJ431" s="1">
        <f t="shared" ca="1" si="397"/>
        <v>1.1346569412229279</v>
      </c>
      <c r="BK431" s="1">
        <f t="shared" ca="1" si="397"/>
        <v>1.1346569412229279</v>
      </c>
      <c r="BL431" s="1">
        <f t="shared" ca="1" si="397"/>
        <v>1.1346569412229279</v>
      </c>
      <c r="BM431" s="1">
        <f t="shared" ca="1" si="397"/>
        <v>1.1346569412229279</v>
      </c>
      <c r="BN431" s="1">
        <f t="shared" ca="1" si="397"/>
        <v>1.1346569412229279</v>
      </c>
      <c r="BO431" s="1">
        <f t="shared" ca="1" si="397"/>
        <v>1.1346569412229279</v>
      </c>
      <c r="BP431" s="1">
        <f t="shared" ca="1" si="397"/>
        <v>1.1346569412229279</v>
      </c>
      <c r="BQ431" s="1">
        <f t="shared" ca="1" si="397"/>
        <v>1.1346569412229279</v>
      </c>
      <c r="BR431" s="1">
        <f t="shared" ca="1" si="397"/>
        <v>1.1346569412229279</v>
      </c>
      <c r="BS431" s="1">
        <f t="shared" ca="1" si="397"/>
        <v>1.1346569412229279</v>
      </c>
      <c r="BT431" s="1">
        <f t="shared" ca="1" si="397"/>
        <v>1.1346569412229279</v>
      </c>
      <c r="BU431" s="1">
        <f t="shared" ca="1" si="397"/>
        <v>1.1346569412229279</v>
      </c>
      <c r="BV431" s="1">
        <f t="shared" ca="1" si="397"/>
        <v>1.1346569412229279</v>
      </c>
      <c r="BW431" s="1">
        <f t="shared" ca="1" si="397"/>
        <v>1.1346569412229279</v>
      </c>
      <c r="BX431" s="1">
        <f t="shared" ca="1" si="397"/>
        <v>1.1346569412229279</v>
      </c>
      <c r="BY431" s="1">
        <f t="shared" ca="1" si="397"/>
        <v>1.1346569412229279</v>
      </c>
      <c r="BZ431">
        <v>2030</v>
      </c>
    </row>
    <row r="432" spans="47:78" x14ac:dyDescent="0.45">
      <c r="AU432" t="str">
        <f t="shared" ca="1" si="374"/>
        <v>INF_PRH_COA</v>
      </c>
      <c r="AV432" s="1">
        <f t="shared" ref="AV432:BY432" ca="1" si="398">OFFSET($F154,0,MATCH($BZ432,$G$1:$J$1,0))</f>
        <v>1.0756041398019496</v>
      </c>
      <c r="AW432" s="1">
        <f t="shared" ca="1" si="398"/>
        <v>1.0756041398019496</v>
      </c>
      <c r="AX432" s="1">
        <f t="shared" ca="1" si="398"/>
        <v>1.0756041398019496</v>
      </c>
      <c r="AY432" s="1">
        <f t="shared" ca="1" si="398"/>
        <v>1.0756041398019496</v>
      </c>
      <c r="AZ432" s="1">
        <f t="shared" ca="1" si="398"/>
        <v>1.0756041398019496</v>
      </c>
      <c r="BA432" s="1">
        <f t="shared" ca="1" si="398"/>
        <v>1.0756041398019496</v>
      </c>
      <c r="BB432" s="1">
        <f t="shared" ca="1" si="398"/>
        <v>1.0756041398019496</v>
      </c>
      <c r="BC432" s="1">
        <f t="shared" ca="1" si="398"/>
        <v>1.0756041398019496</v>
      </c>
      <c r="BD432" s="1">
        <f t="shared" ca="1" si="398"/>
        <v>1.0756041398019496</v>
      </c>
      <c r="BE432" s="1">
        <f t="shared" ca="1" si="398"/>
        <v>1.0756041398019496</v>
      </c>
      <c r="BF432" s="1">
        <f t="shared" ca="1" si="398"/>
        <v>1.0756041398019496</v>
      </c>
      <c r="BG432" s="1">
        <f t="shared" ca="1" si="398"/>
        <v>1.0756041398019496</v>
      </c>
      <c r="BH432" s="1">
        <f t="shared" ca="1" si="398"/>
        <v>1.0756041398019496</v>
      </c>
      <c r="BI432" s="1">
        <f t="shared" ca="1" si="398"/>
        <v>1.0756041398019496</v>
      </c>
      <c r="BJ432" s="1">
        <f t="shared" ca="1" si="398"/>
        <v>1.0756041398019496</v>
      </c>
      <c r="BK432" s="1">
        <f t="shared" ca="1" si="398"/>
        <v>1.0756041398019496</v>
      </c>
      <c r="BL432" s="1">
        <f t="shared" ca="1" si="398"/>
        <v>1.0756041398019496</v>
      </c>
      <c r="BM432" s="1">
        <f t="shared" ca="1" si="398"/>
        <v>1.0756041398019496</v>
      </c>
      <c r="BN432" s="1">
        <f t="shared" ca="1" si="398"/>
        <v>1.0756041398019496</v>
      </c>
      <c r="BO432" s="1">
        <f t="shared" ca="1" si="398"/>
        <v>1.0756041398019496</v>
      </c>
      <c r="BP432" s="1">
        <f t="shared" ca="1" si="398"/>
        <v>1.0756041398019496</v>
      </c>
      <c r="BQ432" s="1">
        <f t="shared" ca="1" si="398"/>
        <v>1.0756041398019496</v>
      </c>
      <c r="BR432" s="1">
        <f t="shared" ca="1" si="398"/>
        <v>1.0756041398019496</v>
      </c>
      <c r="BS432" s="1">
        <f t="shared" ca="1" si="398"/>
        <v>1.0756041398019496</v>
      </c>
      <c r="BT432" s="1">
        <f t="shared" ca="1" si="398"/>
        <v>1.0756041398019496</v>
      </c>
      <c r="BU432" s="1">
        <f t="shared" ca="1" si="398"/>
        <v>1.0756041398019496</v>
      </c>
      <c r="BV432" s="1">
        <f t="shared" ca="1" si="398"/>
        <v>1.0756041398019496</v>
      </c>
      <c r="BW432" s="1">
        <f t="shared" ca="1" si="398"/>
        <v>1.0756041398019496</v>
      </c>
      <c r="BX432" s="1">
        <f t="shared" ca="1" si="398"/>
        <v>1.0756041398019496</v>
      </c>
      <c r="BY432" s="1">
        <f t="shared" ca="1" si="398"/>
        <v>1.0756041398019496</v>
      </c>
      <c r="BZ432">
        <v>2030</v>
      </c>
    </row>
    <row r="433" spans="47:78" x14ac:dyDescent="0.45">
      <c r="AU433" t="str">
        <f t="shared" ca="1" si="374"/>
        <v>IMC_PRH_COA</v>
      </c>
      <c r="AV433" s="1">
        <f t="shared" ref="AV433:BY433" ca="1" si="399">OFFSET($F155,0,MATCH($BZ433,$G$1:$J$1,0))</f>
        <v>1.0756041398019496</v>
      </c>
      <c r="AW433" s="1">
        <f t="shared" ca="1" si="399"/>
        <v>1.0756041398019496</v>
      </c>
      <c r="AX433" s="1">
        <f t="shared" ca="1" si="399"/>
        <v>1.0756041398019496</v>
      </c>
      <c r="AY433" s="1">
        <f t="shared" ca="1" si="399"/>
        <v>1.0756041398019496</v>
      </c>
      <c r="AZ433" s="1">
        <f t="shared" ca="1" si="399"/>
        <v>1.0756041398019496</v>
      </c>
      <c r="BA433" s="1">
        <f t="shared" ca="1" si="399"/>
        <v>1.0756041398019496</v>
      </c>
      <c r="BB433" s="1">
        <f t="shared" ca="1" si="399"/>
        <v>1.0756041398019496</v>
      </c>
      <c r="BC433" s="1">
        <f t="shared" ca="1" si="399"/>
        <v>1.0756041398019496</v>
      </c>
      <c r="BD433" s="1">
        <f t="shared" ca="1" si="399"/>
        <v>1.0756041398019496</v>
      </c>
      <c r="BE433" s="1">
        <f t="shared" ca="1" si="399"/>
        <v>1.0756041398019496</v>
      </c>
      <c r="BF433" s="1">
        <f t="shared" ca="1" si="399"/>
        <v>1.0756041398019496</v>
      </c>
      <c r="BG433" s="1">
        <f t="shared" ca="1" si="399"/>
        <v>1.0756041398019496</v>
      </c>
      <c r="BH433" s="1">
        <f t="shared" ca="1" si="399"/>
        <v>1.0756041398019496</v>
      </c>
      <c r="BI433" s="1">
        <f t="shared" ca="1" si="399"/>
        <v>1.0756041398019496</v>
      </c>
      <c r="BJ433" s="1">
        <f t="shared" ca="1" si="399"/>
        <v>1.0756041398019496</v>
      </c>
      <c r="BK433" s="1">
        <f t="shared" ca="1" si="399"/>
        <v>1.0756041398019496</v>
      </c>
      <c r="BL433" s="1">
        <f t="shared" ca="1" si="399"/>
        <v>1.0756041398019496</v>
      </c>
      <c r="BM433" s="1">
        <f t="shared" ca="1" si="399"/>
        <v>1.0756041398019496</v>
      </c>
      <c r="BN433" s="1">
        <f t="shared" ca="1" si="399"/>
        <v>1.0756041398019496</v>
      </c>
      <c r="BO433" s="1">
        <f t="shared" ca="1" si="399"/>
        <v>1.0756041398019496</v>
      </c>
      <c r="BP433" s="1">
        <f t="shared" ca="1" si="399"/>
        <v>1.0756041398019496</v>
      </c>
      <c r="BQ433" s="1">
        <f t="shared" ca="1" si="399"/>
        <v>1.0756041398019496</v>
      </c>
      <c r="BR433" s="1">
        <f t="shared" ca="1" si="399"/>
        <v>1.0756041398019496</v>
      </c>
      <c r="BS433" s="1">
        <f t="shared" ca="1" si="399"/>
        <v>1.0756041398019496</v>
      </c>
      <c r="BT433" s="1">
        <f t="shared" ca="1" si="399"/>
        <v>1.0756041398019496</v>
      </c>
      <c r="BU433" s="1">
        <f t="shared" ca="1" si="399"/>
        <v>1.0756041398019496</v>
      </c>
      <c r="BV433" s="1">
        <f t="shared" ca="1" si="399"/>
        <v>1.0756041398019496</v>
      </c>
      <c r="BW433" s="1">
        <f t="shared" ca="1" si="399"/>
        <v>1.0756041398019496</v>
      </c>
      <c r="BX433" s="1">
        <f t="shared" ca="1" si="399"/>
        <v>1.0756041398019496</v>
      </c>
      <c r="BY433" s="1">
        <f t="shared" ca="1" si="399"/>
        <v>1.0756041398019496</v>
      </c>
      <c r="BZ433">
        <v>2030</v>
      </c>
    </row>
    <row r="434" spans="47:78" x14ac:dyDescent="0.45">
      <c r="AU434" t="str">
        <f t="shared" ca="1" si="374"/>
        <v>ITM_PRH_COA</v>
      </c>
      <c r="AV434" s="1">
        <f t="shared" ref="AV434:BY434" ca="1" si="400">OFFSET($F156,0,MATCH($BZ434,$G$1:$J$1,0))</f>
        <v>1.1346569412229279</v>
      </c>
      <c r="AW434" s="1">
        <f t="shared" ca="1" si="400"/>
        <v>1.1346569412229279</v>
      </c>
      <c r="AX434" s="1">
        <f t="shared" ca="1" si="400"/>
        <v>1.1346569412229279</v>
      </c>
      <c r="AY434" s="1">
        <f t="shared" ca="1" si="400"/>
        <v>1.1346569412229279</v>
      </c>
      <c r="AZ434" s="1">
        <f t="shared" ca="1" si="400"/>
        <v>1.1346569412229279</v>
      </c>
      <c r="BA434" s="1">
        <f t="shared" ca="1" si="400"/>
        <v>1.1346569412229279</v>
      </c>
      <c r="BB434" s="1">
        <f t="shared" ca="1" si="400"/>
        <v>1.1346569412229279</v>
      </c>
      <c r="BC434" s="1">
        <f t="shared" ca="1" si="400"/>
        <v>1.1346569412229279</v>
      </c>
      <c r="BD434" s="1">
        <f t="shared" ca="1" si="400"/>
        <v>1.1346569412229279</v>
      </c>
      <c r="BE434" s="1">
        <f t="shared" ca="1" si="400"/>
        <v>1.1346569412229279</v>
      </c>
      <c r="BF434" s="1">
        <f t="shared" ca="1" si="400"/>
        <v>1.1346569412229279</v>
      </c>
      <c r="BG434" s="1">
        <f t="shared" ca="1" si="400"/>
        <v>1.1346569412229279</v>
      </c>
      <c r="BH434" s="1">
        <f t="shared" ca="1" si="400"/>
        <v>1.1346569412229279</v>
      </c>
      <c r="BI434" s="1">
        <f t="shared" ca="1" si="400"/>
        <v>1.1346569412229279</v>
      </c>
      <c r="BJ434" s="1">
        <f t="shared" ca="1" si="400"/>
        <v>1.1346569412229279</v>
      </c>
      <c r="BK434" s="1">
        <f t="shared" ca="1" si="400"/>
        <v>1.1346569412229279</v>
      </c>
      <c r="BL434" s="1">
        <f t="shared" ca="1" si="400"/>
        <v>1.1346569412229279</v>
      </c>
      <c r="BM434" s="1">
        <f t="shared" ca="1" si="400"/>
        <v>1.1346569412229279</v>
      </c>
      <c r="BN434" s="1">
        <f t="shared" ca="1" si="400"/>
        <v>1.1346569412229279</v>
      </c>
      <c r="BO434" s="1">
        <f t="shared" ca="1" si="400"/>
        <v>1.1346569412229279</v>
      </c>
      <c r="BP434" s="1">
        <f t="shared" ca="1" si="400"/>
        <v>1.1346569412229279</v>
      </c>
      <c r="BQ434" s="1">
        <f t="shared" ca="1" si="400"/>
        <v>1.1346569412229279</v>
      </c>
      <c r="BR434" s="1">
        <f t="shared" ca="1" si="400"/>
        <v>1.1346569412229279</v>
      </c>
      <c r="BS434" s="1">
        <f t="shared" ca="1" si="400"/>
        <v>1.1346569412229279</v>
      </c>
      <c r="BT434" s="1">
        <f t="shared" ca="1" si="400"/>
        <v>1.1346569412229279</v>
      </c>
      <c r="BU434" s="1">
        <f t="shared" ca="1" si="400"/>
        <v>1.1346569412229279</v>
      </c>
      <c r="BV434" s="1">
        <f t="shared" ca="1" si="400"/>
        <v>1.1346569412229279</v>
      </c>
      <c r="BW434" s="1">
        <f t="shared" ca="1" si="400"/>
        <v>1.1346569412229279</v>
      </c>
      <c r="BX434" s="1">
        <f t="shared" ca="1" si="400"/>
        <v>1.1346569412229279</v>
      </c>
      <c r="BY434" s="1">
        <f t="shared" ca="1" si="400"/>
        <v>1.1346569412229279</v>
      </c>
      <c r="BZ434">
        <v>2030</v>
      </c>
    </row>
    <row r="435" spans="47:78" x14ac:dyDescent="0.45">
      <c r="AU435" t="str">
        <f t="shared" ca="1" si="374"/>
        <v>\I:</v>
      </c>
      <c r="AV435" s="1" t="str">
        <f t="shared" ref="AV435:BY435" ca="1" si="401">OFFSET($F157,0,MATCH($BZ435,$G$1:$J$1,0))</f>
        <v/>
      </c>
      <c r="AW435" s="1" t="str">
        <f t="shared" ca="1" si="401"/>
        <v/>
      </c>
      <c r="AX435" s="1" t="str">
        <f t="shared" ca="1" si="401"/>
        <v/>
      </c>
      <c r="AY435" s="1" t="str">
        <f t="shared" ca="1" si="401"/>
        <v/>
      </c>
      <c r="AZ435" s="1" t="str">
        <f t="shared" ca="1" si="401"/>
        <v/>
      </c>
      <c r="BA435" s="1" t="str">
        <f t="shared" ca="1" si="401"/>
        <v/>
      </c>
      <c r="BB435" s="1" t="str">
        <f t="shared" ca="1" si="401"/>
        <v/>
      </c>
      <c r="BC435" s="1" t="str">
        <f t="shared" ca="1" si="401"/>
        <v/>
      </c>
      <c r="BD435" s="1" t="str">
        <f t="shared" ca="1" si="401"/>
        <v/>
      </c>
      <c r="BE435" s="1" t="str">
        <f t="shared" ca="1" si="401"/>
        <v/>
      </c>
      <c r="BF435" s="1" t="str">
        <f t="shared" ca="1" si="401"/>
        <v/>
      </c>
      <c r="BG435" s="1" t="str">
        <f t="shared" ca="1" si="401"/>
        <v/>
      </c>
      <c r="BH435" s="1" t="str">
        <f t="shared" ca="1" si="401"/>
        <v/>
      </c>
      <c r="BI435" s="1" t="str">
        <f t="shared" ca="1" si="401"/>
        <v/>
      </c>
      <c r="BJ435" s="1" t="str">
        <f t="shared" ca="1" si="401"/>
        <v/>
      </c>
      <c r="BK435" s="1" t="str">
        <f t="shared" ca="1" si="401"/>
        <v/>
      </c>
      <c r="BL435" s="1" t="str">
        <f t="shared" ca="1" si="401"/>
        <v/>
      </c>
      <c r="BM435" s="1" t="str">
        <f t="shared" ca="1" si="401"/>
        <v/>
      </c>
      <c r="BN435" s="1" t="str">
        <f t="shared" ca="1" si="401"/>
        <v/>
      </c>
      <c r="BO435" s="1" t="str">
        <f t="shared" ca="1" si="401"/>
        <v/>
      </c>
      <c r="BP435" s="1" t="str">
        <f t="shared" ca="1" si="401"/>
        <v/>
      </c>
      <c r="BQ435" s="1" t="str">
        <f t="shared" ca="1" si="401"/>
        <v/>
      </c>
      <c r="BR435" s="1" t="str">
        <f t="shared" ca="1" si="401"/>
        <v/>
      </c>
      <c r="BS435" s="1" t="str">
        <f t="shared" ca="1" si="401"/>
        <v/>
      </c>
      <c r="BT435" s="1" t="str">
        <f t="shared" ca="1" si="401"/>
        <v/>
      </c>
      <c r="BU435" s="1" t="str">
        <f t="shared" ca="1" si="401"/>
        <v/>
      </c>
      <c r="BV435" s="1" t="str">
        <f t="shared" ca="1" si="401"/>
        <v/>
      </c>
      <c r="BW435" s="1" t="str">
        <f t="shared" ca="1" si="401"/>
        <v/>
      </c>
      <c r="BX435" s="1" t="str">
        <f t="shared" ca="1" si="401"/>
        <v/>
      </c>
      <c r="BY435" s="1" t="str">
        <f t="shared" ca="1" si="401"/>
        <v/>
      </c>
      <c r="BZ435">
        <v>2030</v>
      </c>
    </row>
    <row r="436" spans="47:78" x14ac:dyDescent="0.45">
      <c r="AU436" t="str">
        <f t="shared" ca="1" si="374"/>
        <v>IFP_SPC_OIL</v>
      </c>
      <c r="AV436" s="1">
        <f t="shared" ref="AV436:BY436" ca="1" si="402">OFFSET($F158,0,MATCH($BZ436,$G$1:$J$1,0))</f>
        <v>1.1266495322275636</v>
      </c>
      <c r="AW436" s="1">
        <f t="shared" ca="1" si="402"/>
        <v>1.1266495322275636</v>
      </c>
      <c r="AX436" s="1">
        <f t="shared" ca="1" si="402"/>
        <v>1.1266495322275636</v>
      </c>
      <c r="AY436" s="1">
        <f t="shared" ca="1" si="402"/>
        <v>1.1266495322275636</v>
      </c>
      <c r="AZ436" s="1">
        <f t="shared" ca="1" si="402"/>
        <v>1.1266495322275636</v>
      </c>
      <c r="BA436" s="1">
        <f t="shared" ca="1" si="402"/>
        <v>1.1266495322275636</v>
      </c>
      <c r="BB436" s="1">
        <f t="shared" ca="1" si="402"/>
        <v>1.1266495322275636</v>
      </c>
      <c r="BC436" s="1">
        <f t="shared" ca="1" si="402"/>
        <v>1.1266495322275636</v>
      </c>
      <c r="BD436" s="1">
        <f t="shared" ca="1" si="402"/>
        <v>1.1266495322275636</v>
      </c>
      <c r="BE436" s="1">
        <f t="shared" ca="1" si="402"/>
        <v>1.1266495322275636</v>
      </c>
      <c r="BF436" s="1">
        <f t="shared" ca="1" si="402"/>
        <v>1.1266495322275636</v>
      </c>
      <c r="BG436" s="1">
        <f t="shared" ca="1" si="402"/>
        <v>1.1266495322275636</v>
      </c>
      <c r="BH436" s="1">
        <f t="shared" ca="1" si="402"/>
        <v>1.1266495322275636</v>
      </c>
      <c r="BI436" s="1">
        <f t="shared" ca="1" si="402"/>
        <v>1.1266495322275636</v>
      </c>
      <c r="BJ436" s="1">
        <f t="shared" ca="1" si="402"/>
        <v>1.1266495322275636</v>
      </c>
      <c r="BK436" s="1">
        <f t="shared" ca="1" si="402"/>
        <v>1.1266495322275636</v>
      </c>
      <c r="BL436" s="1">
        <f t="shared" ca="1" si="402"/>
        <v>1.1266495322275636</v>
      </c>
      <c r="BM436" s="1">
        <f t="shared" ca="1" si="402"/>
        <v>1.1266495322275636</v>
      </c>
      <c r="BN436" s="1">
        <f t="shared" ca="1" si="402"/>
        <v>1.1266495322275636</v>
      </c>
      <c r="BO436" s="1">
        <f t="shared" ca="1" si="402"/>
        <v>1.1266495322275636</v>
      </c>
      <c r="BP436" s="1">
        <f t="shared" ca="1" si="402"/>
        <v>1.1266495322275636</v>
      </c>
      <c r="BQ436" s="1">
        <f t="shared" ca="1" si="402"/>
        <v>1.1266495322275636</v>
      </c>
      <c r="BR436" s="1">
        <f t="shared" ca="1" si="402"/>
        <v>1.1266495322275636</v>
      </c>
      <c r="BS436" s="1">
        <f t="shared" ca="1" si="402"/>
        <v>1.1266495322275636</v>
      </c>
      <c r="BT436" s="1">
        <f t="shared" ca="1" si="402"/>
        <v>1.1266495322275636</v>
      </c>
      <c r="BU436" s="1">
        <f t="shared" ca="1" si="402"/>
        <v>1.1266495322275636</v>
      </c>
      <c r="BV436" s="1">
        <f t="shared" ca="1" si="402"/>
        <v>1.1266495322275636</v>
      </c>
      <c r="BW436" s="1">
        <f t="shared" ca="1" si="402"/>
        <v>1.1266495322275636</v>
      </c>
      <c r="BX436" s="1">
        <f t="shared" ca="1" si="402"/>
        <v>1.1266495322275636</v>
      </c>
      <c r="BY436" s="1">
        <f t="shared" ca="1" si="402"/>
        <v>1.1266495322275636</v>
      </c>
      <c r="BZ436">
        <v>2030</v>
      </c>
    </row>
    <row r="437" spans="47:78" x14ac:dyDescent="0.45">
      <c r="AU437" t="str">
        <f t="shared" ca="1" si="374"/>
        <v>IFP_OTH_OIL</v>
      </c>
      <c r="AV437" s="1">
        <f t="shared" ref="AV437:BY437" ca="1" si="403">OFFSET($F159,0,MATCH($BZ437,$G$1:$J$1,0))</f>
        <v>1.1266495322275636</v>
      </c>
      <c r="AW437" s="1">
        <f t="shared" ca="1" si="403"/>
        <v>1.1266495322275636</v>
      </c>
      <c r="AX437" s="1">
        <f t="shared" ca="1" si="403"/>
        <v>1.1266495322275636</v>
      </c>
      <c r="AY437" s="1">
        <f t="shared" ca="1" si="403"/>
        <v>1.1266495322275636</v>
      </c>
      <c r="AZ437" s="1">
        <f t="shared" ca="1" si="403"/>
        <v>1.1266495322275636</v>
      </c>
      <c r="BA437" s="1">
        <f t="shared" ca="1" si="403"/>
        <v>1.1266495322275636</v>
      </c>
      <c r="BB437" s="1">
        <f t="shared" ca="1" si="403"/>
        <v>1.1266495322275636</v>
      </c>
      <c r="BC437" s="1">
        <f t="shared" ca="1" si="403"/>
        <v>1.1266495322275636</v>
      </c>
      <c r="BD437" s="1">
        <f t="shared" ca="1" si="403"/>
        <v>1.1266495322275636</v>
      </c>
      <c r="BE437" s="1">
        <f t="shared" ca="1" si="403"/>
        <v>1.1266495322275636</v>
      </c>
      <c r="BF437" s="1">
        <f t="shared" ca="1" si="403"/>
        <v>1.1266495322275636</v>
      </c>
      <c r="BG437" s="1">
        <f t="shared" ca="1" si="403"/>
        <v>1.1266495322275636</v>
      </c>
      <c r="BH437" s="1">
        <f t="shared" ca="1" si="403"/>
        <v>1.1266495322275636</v>
      </c>
      <c r="BI437" s="1">
        <f t="shared" ca="1" si="403"/>
        <v>1.1266495322275636</v>
      </c>
      <c r="BJ437" s="1">
        <f t="shared" ca="1" si="403"/>
        <v>1.1266495322275636</v>
      </c>
      <c r="BK437" s="1">
        <f t="shared" ca="1" si="403"/>
        <v>1.1266495322275636</v>
      </c>
      <c r="BL437" s="1">
        <f t="shared" ca="1" si="403"/>
        <v>1.1266495322275636</v>
      </c>
      <c r="BM437" s="1">
        <f t="shared" ca="1" si="403"/>
        <v>1.1266495322275636</v>
      </c>
      <c r="BN437" s="1">
        <f t="shared" ca="1" si="403"/>
        <v>1.1266495322275636</v>
      </c>
      <c r="BO437" s="1">
        <f t="shared" ca="1" si="403"/>
        <v>1.1266495322275636</v>
      </c>
      <c r="BP437" s="1">
        <f t="shared" ca="1" si="403"/>
        <v>1.1266495322275636</v>
      </c>
      <c r="BQ437" s="1">
        <f t="shared" ca="1" si="403"/>
        <v>1.1266495322275636</v>
      </c>
      <c r="BR437" s="1">
        <f t="shared" ca="1" si="403"/>
        <v>1.1266495322275636</v>
      </c>
      <c r="BS437" s="1">
        <f t="shared" ca="1" si="403"/>
        <v>1.1266495322275636</v>
      </c>
      <c r="BT437" s="1">
        <f t="shared" ca="1" si="403"/>
        <v>1.1266495322275636</v>
      </c>
      <c r="BU437" s="1">
        <f t="shared" ca="1" si="403"/>
        <v>1.1266495322275636</v>
      </c>
      <c r="BV437" s="1">
        <f t="shared" ca="1" si="403"/>
        <v>1.1266495322275636</v>
      </c>
      <c r="BW437" s="1">
        <f t="shared" ca="1" si="403"/>
        <v>1.1266495322275636</v>
      </c>
      <c r="BX437" s="1">
        <f t="shared" ca="1" si="403"/>
        <v>1.1266495322275636</v>
      </c>
      <c r="BY437" s="1">
        <f t="shared" ca="1" si="403"/>
        <v>1.1266495322275636</v>
      </c>
      <c r="BZ437">
        <v>2030</v>
      </c>
    </row>
    <row r="438" spans="47:78" x14ac:dyDescent="0.45">
      <c r="AU438" t="str">
        <f t="shared" ca="1" si="374"/>
        <v>IOI_MDR_OIL</v>
      </c>
      <c r="AV438" s="1">
        <f t="shared" ref="AV438:BY438" ca="1" si="404">OFFSET($F160,0,MATCH($BZ438,$G$1:$J$1,0))</f>
        <v>1.1266905811053975</v>
      </c>
      <c r="AW438" s="1">
        <f t="shared" ca="1" si="404"/>
        <v>1.1266905811053975</v>
      </c>
      <c r="AX438" s="1">
        <f t="shared" ca="1" si="404"/>
        <v>1.1266905811053975</v>
      </c>
      <c r="AY438" s="1">
        <f t="shared" ca="1" si="404"/>
        <v>1.1266905811053975</v>
      </c>
      <c r="AZ438" s="1">
        <f t="shared" ca="1" si="404"/>
        <v>1.1266905811053975</v>
      </c>
      <c r="BA438" s="1">
        <f t="shared" ca="1" si="404"/>
        <v>1.1266905811053975</v>
      </c>
      <c r="BB438" s="1">
        <f t="shared" ca="1" si="404"/>
        <v>1.1266905811053975</v>
      </c>
      <c r="BC438" s="1">
        <f t="shared" ca="1" si="404"/>
        <v>1.1266905811053975</v>
      </c>
      <c r="BD438" s="1">
        <f t="shared" ca="1" si="404"/>
        <v>1.1266905811053975</v>
      </c>
      <c r="BE438" s="1">
        <f t="shared" ca="1" si="404"/>
        <v>1.1266905811053975</v>
      </c>
      <c r="BF438" s="1">
        <f t="shared" ca="1" si="404"/>
        <v>1.1266905811053975</v>
      </c>
      <c r="BG438" s="1">
        <f t="shared" ca="1" si="404"/>
        <v>1.1266905811053975</v>
      </c>
      <c r="BH438" s="1">
        <f t="shared" ca="1" si="404"/>
        <v>1.1266905811053975</v>
      </c>
      <c r="BI438" s="1">
        <f t="shared" ca="1" si="404"/>
        <v>1.1266905811053975</v>
      </c>
      <c r="BJ438" s="1">
        <f t="shared" ca="1" si="404"/>
        <v>1.1266905811053975</v>
      </c>
      <c r="BK438" s="1">
        <f t="shared" ca="1" si="404"/>
        <v>1.1266905811053975</v>
      </c>
      <c r="BL438" s="1">
        <f t="shared" ca="1" si="404"/>
        <v>1.1266905811053975</v>
      </c>
      <c r="BM438" s="1">
        <f t="shared" ca="1" si="404"/>
        <v>1.1266905811053975</v>
      </c>
      <c r="BN438" s="1">
        <f t="shared" ca="1" si="404"/>
        <v>1.1266905811053975</v>
      </c>
      <c r="BO438" s="1">
        <f t="shared" ca="1" si="404"/>
        <v>1.1266905811053975</v>
      </c>
      <c r="BP438" s="1">
        <f t="shared" ca="1" si="404"/>
        <v>1.1266905811053975</v>
      </c>
      <c r="BQ438" s="1">
        <f t="shared" ca="1" si="404"/>
        <v>1.1266905811053975</v>
      </c>
      <c r="BR438" s="1">
        <f t="shared" ca="1" si="404"/>
        <v>1.1266905811053975</v>
      </c>
      <c r="BS438" s="1">
        <f t="shared" ca="1" si="404"/>
        <v>1.1266905811053975</v>
      </c>
      <c r="BT438" s="1">
        <f t="shared" ca="1" si="404"/>
        <v>1.1266905811053975</v>
      </c>
      <c r="BU438" s="1">
        <f t="shared" ca="1" si="404"/>
        <v>1.1266905811053975</v>
      </c>
      <c r="BV438" s="1">
        <f t="shared" ca="1" si="404"/>
        <v>1.1266905811053975</v>
      </c>
      <c r="BW438" s="1">
        <f t="shared" ca="1" si="404"/>
        <v>1.1266905811053975</v>
      </c>
      <c r="BX438" s="1">
        <f t="shared" ca="1" si="404"/>
        <v>1.1266905811053975</v>
      </c>
      <c r="BY438" s="1">
        <f t="shared" ca="1" si="404"/>
        <v>1.1266905811053975</v>
      </c>
      <c r="BZ438">
        <v>2030</v>
      </c>
    </row>
    <row r="439" spans="47:78" x14ac:dyDescent="0.45">
      <c r="AU439" t="str">
        <f t="shared" ca="1" si="374"/>
        <v>IOI_OTH_OIL</v>
      </c>
      <c r="AV439" s="1">
        <f t="shared" ref="AV439:BY439" ca="1" si="405">OFFSET($F161,0,MATCH($BZ439,$G$1:$J$1,0))</f>
        <v>1.1266905811053975</v>
      </c>
      <c r="AW439" s="1">
        <f t="shared" ca="1" si="405"/>
        <v>1.1266905811053975</v>
      </c>
      <c r="AX439" s="1">
        <f t="shared" ca="1" si="405"/>
        <v>1.1266905811053975</v>
      </c>
      <c r="AY439" s="1">
        <f t="shared" ca="1" si="405"/>
        <v>1.1266905811053975</v>
      </c>
      <c r="AZ439" s="1">
        <f t="shared" ca="1" si="405"/>
        <v>1.1266905811053975</v>
      </c>
      <c r="BA439" s="1">
        <f t="shared" ca="1" si="405"/>
        <v>1.1266905811053975</v>
      </c>
      <c r="BB439" s="1">
        <f t="shared" ca="1" si="405"/>
        <v>1.1266905811053975</v>
      </c>
      <c r="BC439" s="1">
        <f t="shared" ca="1" si="405"/>
        <v>1.1266905811053975</v>
      </c>
      <c r="BD439" s="1">
        <f t="shared" ca="1" si="405"/>
        <v>1.1266905811053975</v>
      </c>
      <c r="BE439" s="1">
        <f t="shared" ca="1" si="405"/>
        <v>1.1266905811053975</v>
      </c>
      <c r="BF439" s="1">
        <f t="shared" ca="1" si="405"/>
        <v>1.1266905811053975</v>
      </c>
      <c r="BG439" s="1">
        <f t="shared" ca="1" si="405"/>
        <v>1.1266905811053975</v>
      </c>
      <c r="BH439" s="1">
        <f t="shared" ca="1" si="405"/>
        <v>1.1266905811053975</v>
      </c>
      <c r="BI439" s="1">
        <f t="shared" ca="1" si="405"/>
        <v>1.1266905811053975</v>
      </c>
      <c r="BJ439" s="1">
        <f t="shared" ca="1" si="405"/>
        <v>1.1266905811053975</v>
      </c>
      <c r="BK439" s="1">
        <f t="shared" ca="1" si="405"/>
        <v>1.1266905811053975</v>
      </c>
      <c r="BL439" s="1">
        <f t="shared" ca="1" si="405"/>
        <v>1.1266905811053975</v>
      </c>
      <c r="BM439" s="1">
        <f t="shared" ca="1" si="405"/>
        <v>1.1266905811053975</v>
      </c>
      <c r="BN439" s="1">
        <f t="shared" ca="1" si="405"/>
        <v>1.1266905811053975</v>
      </c>
      <c r="BO439" s="1">
        <f t="shared" ca="1" si="405"/>
        <v>1.1266905811053975</v>
      </c>
      <c r="BP439" s="1">
        <f t="shared" ca="1" si="405"/>
        <v>1.1266905811053975</v>
      </c>
      <c r="BQ439" s="1">
        <f t="shared" ca="1" si="405"/>
        <v>1.1266905811053975</v>
      </c>
      <c r="BR439" s="1">
        <f t="shared" ca="1" si="405"/>
        <v>1.1266905811053975</v>
      </c>
      <c r="BS439" s="1">
        <f t="shared" ca="1" si="405"/>
        <v>1.1266905811053975</v>
      </c>
      <c r="BT439" s="1">
        <f t="shared" ca="1" si="405"/>
        <v>1.1266905811053975</v>
      </c>
      <c r="BU439" s="1">
        <f t="shared" ca="1" si="405"/>
        <v>1.1266905811053975</v>
      </c>
      <c r="BV439" s="1">
        <f t="shared" ca="1" si="405"/>
        <v>1.1266905811053975</v>
      </c>
      <c r="BW439" s="1">
        <f t="shared" ca="1" si="405"/>
        <v>1.1266905811053975</v>
      </c>
      <c r="BX439" s="1">
        <f t="shared" ca="1" si="405"/>
        <v>1.1266905811053975</v>
      </c>
      <c r="BY439" s="1">
        <f t="shared" ca="1" si="405"/>
        <v>1.1266905811053975</v>
      </c>
      <c r="BZ439">
        <v>2030</v>
      </c>
    </row>
    <row r="440" spans="47:78" x14ac:dyDescent="0.45">
      <c r="AU440" t="str">
        <f t="shared" ca="1" si="374"/>
        <v>\I:</v>
      </c>
      <c r="AV440" s="1" t="str">
        <f t="shared" ref="AV440:BY440" ca="1" si="406">OFFSET($F162,0,MATCH($BZ440,$G$1:$J$1,0))</f>
        <v/>
      </c>
      <c r="AW440" s="1" t="str">
        <f t="shared" ca="1" si="406"/>
        <v/>
      </c>
      <c r="AX440" s="1" t="str">
        <f t="shared" ca="1" si="406"/>
        <v/>
      </c>
      <c r="AY440" s="1" t="str">
        <f t="shared" ca="1" si="406"/>
        <v/>
      </c>
      <c r="AZ440" s="1" t="str">
        <f t="shared" ca="1" si="406"/>
        <v/>
      </c>
      <c r="BA440" s="1" t="str">
        <f t="shared" ca="1" si="406"/>
        <v/>
      </c>
      <c r="BB440" s="1" t="str">
        <f t="shared" ca="1" si="406"/>
        <v/>
      </c>
      <c r="BC440" s="1" t="str">
        <f t="shared" ca="1" si="406"/>
        <v/>
      </c>
      <c r="BD440" s="1" t="str">
        <f t="shared" ca="1" si="406"/>
        <v/>
      </c>
      <c r="BE440" s="1" t="str">
        <f t="shared" ca="1" si="406"/>
        <v/>
      </c>
      <c r="BF440" s="1" t="str">
        <f t="shared" ca="1" si="406"/>
        <v/>
      </c>
      <c r="BG440" s="1" t="str">
        <f t="shared" ca="1" si="406"/>
        <v/>
      </c>
      <c r="BH440" s="1" t="str">
        <f t="shared" ca="1" si="406"/>
        <v/>
      </c>
      <c r="BI440" s="1" t="str">
        <f t="shared" ca="1" si="406"/>
        <v/>
      </c>
      <c r="BJ440" s="1" t="str">
        <f t="shared" ca="1" si="406"/>
        <v/>
      </c>
      <c r="BK440" s="1" t="str">
        <f t="shared" ca="1" si="406"/>
        <v/>
      </c>
      <c r="BL440" s="1" t="str">
        <f t="shared" ca="1" si="406"/>
        <v/>
      </c>
      <c r="BM440" s="1" t="str">
        <f t="shared" ca="1" si="406"/>
        <v/>
      </c>
      <c r="BN440" s="1" t="str">
        <f t="shared" ca="1" si="406"/>
        <v/>
      </c>
      <c r="BO440" s="1" t="str">
        <f t="shared" ca="1" si="406"/>
        <v/>
      </c>
      <c r="BP440" s="1" t="str">
        <f t="shared" ca="1" si="406"/>
        <v/>
      </c>
      <c r="BQ440" s="1" t="str">
        <f t="shared" ca="1" si="406"/>
        <v/>
      </c>
      <c r="BR440" s="1" t="str">
        <f t="shared" ca="1" si="406"/>
        <v/>
      </c>
      <c r="BS440" s="1" t="str">
        <f t="shared" ca="1" si="406"/>
        <v/>
      </c>
      <c r="BT440" s="1" t="str">
        <f t="shared" ca="1" si="406"/>
        <v/>
      </c>
      <c r="BU440" s="1" t="str">
        <f t="shared" ca="1" si="406"/>
        <v/>
      </c>
      <c r="BV440" s="1" t="str">
        <f t="shared" ca="1" si="406"/>
        <v/>
      </c>
      <c r="BW440" s="1" t="str">
        <f t="shared" ca="1" si="406"/>
        <v/>
      </c>
      <c r="BX440" s="1" t="str">
        <f t="shared" ca="1" si="406"/>
        <v/>
      </c>
      <c r="BY440" s="1" t="str">
        <f t="shared" ca="1" si="406"/>
        <v/>
      </c>
      <c r="BZ440">
        <v>2030</v>
      </c>
    </row>
    <row r="441" spans="47:78" x14ac:dyDescent="0.45">
      <c r="AU441" t="str">
        <f t="shared" ca="1" si="374"/>
        <v>ICH_PRH_OIL</v>
      </c>
      <c r="AV441" s="1">
        <f t="shared" ref="AV441:BY441" ca="1" si="407">OFFSET($F163,0,MATCH($BZ441,$G$1:$J$1,0))</f>
        <v>1.1199975882240734</v>
      </c>
      <c r="AW441" s="1">
        <f t="shared" ca="1" si="407"/>
        <v>1.1199975882240734</v>
      </c>
      <c r="AX441" s="1">
        <f t="shared" ca="1" si="407"/>
        <v>1.1199975882240734</v>
      </c>
      <c r="AY441" s="1">
        <f t="shared" ca="1" si="407"/>
        <v>1.1199975882240734</v>
      </c>
      <c r="AZ441" s="1">
        <f t="shared" ca="1" si="407"/>
        <v>1.1199975882240734</v>
      </c>
      <c r="BA441" s="1">
        <f t="shared" ca="1" si="407"/>
        <v>1.1199975882240734</v>
      </c>
      <c r="BB441" s="1">
        <f t="shared" ca="1" si="407"/>
        <v>1.1199975882240734</v>
      </c>
      <c r="BC441" s="1">
        <f t="shared" ca="1" si="407"/>
        <v>1.1199975882240734</v>
      </c>
      <c r="BD441" s="1">
        <f t="shared" ca="1" si="407"/>
        <v>1.1199975882240734</v>
      </c>
      <c r="BE441" s="1">
        <f t="shared" ca="1" si="407"/>
        <v>1.1199975882240734</v>
      </c>
      <c r="BF441" s="1">
        <f t="shared" ca="1" si="407"/>
        <v>1.1199975882240734</v>
      </c>
      <c r="BG441" s="1">
        <f t="shared" ca="1" si="407"/>
        <v>1.1199975882240734</v>
      </c>
      <c r="BH441" s="1">
        <f t="shared" ca="1" si="407"/>
        <v>1.1199975882240734</v>
      </c>
      <c r="BI441" s="1">
        <f t="shared" ca="1" si="407"/>
        <v>1.1199975882240734</v>
      </c>
      <c r="BJ441" s="1">
        <f t="shared" ca="1" si="407"/>
        <v>1.1199975882240734</v>
      </c>
      <c r="BK441" s="1">
        <f t="shared" ca="1" si="407"/>
        <v>1.1199975882240734</v>
      </c>
      <c r="BL441" s="1">
        <f t="shared" ca="1" si="407"/>
        <v>1.1199975882240734</v>
      </c>
      <c r="BM441" s="1">
        <f t="shared" ca="1" si="407"/>
        <v>1.1199975882240734</v>
      </c>
      <c r="BN441" s="1">
        <f t="shared" ca="1" si="407"/>
        <v>1.1199975882240734</v>
      </c>
      <c r="BO441" s="1">
        <f t="shared" ca="1" si="407"/>
        <v>1.1199975882240734</v>
      </c>
      <c r="BP441" s="1">
        <f t="shared" ca="1" si="407"/>
        <v>1.1199975882240734</v>
      </c>
      <c r="BQ441" s="1">
        <f t="shared" ca="1" si="407"/>
        <v>1.1199975882240734</v>
      </c>
      <c r="BR441" s="1">
        <f t="shared" ca="1" si="407"/>
        <v>1.1199975882240734</v>
      </c>
      <c r="BS441" s="1">
        <f t="shared" ca="1" si="407"/>
        <v>1.1199975882240734</v>
      </c>
      <c r="BT441" s="1">
        <f t="shared" ca="1" si="407"/>
        <v>1.1199975882240734</v>
      </c>
      <c r="BU441" s="1">
        <f t="shared" ca="1" si="407"/>
        <v>1.1199975882240734</v>
      </c>
      <c r="BV441" s="1">
        <f t="shared" ca="1" si="407"/>
        <v>1.1199975882240734</v>
      </c>
      <c r="BW441" s="1">
        <f t="shared" ca="1" si="407"/>
        <v>1.1199975882240734</v>
      </c>
      <c r="BX441" s="1">
        <f t="shared" ca="1" si="407"/>
        <v>1.1199975882240734</v>
      </c>
      <c r="BY441" s="1">
        <f t="shared" ca="1" si="407"/>
        <v>1.1199975882240734</v>
      </c>
      <c r="BZ441">
        <v>2030</v>
      </c>
    </row>
    <row r="442" spans="47:78" x14ac:dyDescent="0.45">
      <c r="AU442" t="str">
        <f t="shared" ca="1" si="374"/>
        <v>ICH_OTH_OIL</v>
      </c>
      <c r="AV442" s="1">
        <f t="shared" ref="AV442:BY442" ca="1" si="408">OFFSET($F164,0,MATCH($BZ442,$G$1:$J$1,0))</f>
        <v>1.0492642736343865</v>
      </c>
      <c r="AW442" s="1">
        <f t="shared" ca="1" si="408"/>
        <v>1.0492642736343865</v>
      </c>
      <c r="AX442" s="1">
        <f t="shared" ca="1" si="408"/>
        <v>1.0492642736343865</v>
      </c>
      <c r="AY442" s="1">
        <f t="shared" ca="1" si="408"/>
        <v>1.0492642736343865</v>
      </c>
      <c r="AZ442" s="1">
        <f t="shared" ca="1" si="408"/>
        <v>1.0492642736343865</v>
      </c>
      <c r="BA442" s="1">
        <f t="shared" ca="1" si="408"/>
        <v>1.0492642736343865</v>
      </c>
      <c r="BB442" s="1">
        <f t="shared" ca="1" si="408"/>
        <v>1.0492642736343865</v>
      </c>
      <c r="BC442" s="1">
        <f t="shared" ca="1" si="408"/>
        <v>1.0492642736343865</v>
      </c>
      <c r="BD442" s="1">
        <f t="shared" ca="1" si="408"/>
        <v>1.0492642736343865</v>
      </c>
      <c r="BE442" s="1">
        <f t="shared" ca="1" si="408"/>
        <v>1.0492642736343865</v>
      </c>
      <c r="BF442" s="1">
        <f t="shared" ca="1" si="408"/>
        <v>1.0492642736343865</v>
      </c>
      <c r="BG442" s="1">
        <f t="shared" ca="1" si="408"/>
        <v>1.0492642736343865</v>
      </c>
      <c r="BH442" s="1">
        <f t="shared" ca="1" si="408"/>
        <v>1.0492642736343865</v>
      </c>
      <c r="BI442" s="1">
        <f t="shared" ca="1" si="408"/>
        <v>1.0492642736343865</v>
      </c>
      <c r="BJ442" s="1">
        <f t="shared" ca="1" si="408"/>
        <v>1.0492642736343865</v>
      </c>
      <c r="BK442" s="1">
        <f t="shared" ca="1" si="408"/>
        <v>1.0492642736343865</v>
      </c>
      <c r="BL442" s="1">
        <f t="shared" ca="1" si="408"/>
        <v>1.0492642736343865</v>
      </c>
      <c r="BM442" s="1">
        <f t="shared" ca="1" si="408"/>
        <v>1.0492642736343865</v>
      </c>
      <c r="BN442" s="1">
        <f t="shared" ca="1" si="408"/>
        <v>1.0492642736343865</v>
      </c>
      <c r="BO442" s="1">
        <f t="shared" ca="1" si="408"/>
        <v>1.0492642736343865</v>
      </c>
      <c r="BP442" s="1">
        <f t="shared" ca="1" si="408"/>
        <v>1.0492642736343865</v>
      </c>
      <c r="BQ442" s="1">
        <f t="shared" ca="1" si="408"/>
        <v>1.0492642736343865</v>
      </c>
      <c r="BR442" s="1">
        <f t="shared" ca="1" si="408"/>
        <v>1.0492642736343865</v>
      </c>
      <c r="BS442" s="1">
        <f t="shared" ca="1" si="408"/>
        <v>1.0492642736343865</v>
      </c>
      <c r="BT442" s="1">
        <f t="shared" ca="1" si="408"/>
        <v>1.0492642736343865</v>
      </c>
      <c r="BU442" s="1">
        <f t="shared" ca="1" si="408"/>
        <v>1.0492642736343865</v>
      </c>
      <c r="BV442" s="1">
        <f t="shared" ca="1" si="408"/>
        <v>1.0492642736343865</v>
      </c>
      <c r="BW442" s="1">
        <f t="shared" ca="1" si="408"/>
        <v>1.0492642736343865</v>
      </c>
      <c r="BX442" s="1">
        <f t="shared" ca="1" si="408"/>
        <v>1.0492642736343865</v>
      </c>
      <c r="BY442" s="1">
        <f t="shared" ca="1" si="408"/>
        <v>1.0492642736343865</v>
      </c>
      <c r="BZ442">
        <v>2030</v>
      </c>
    </row>
    <row r="443" spans="47:78" x14ac:dyDescent="0.45">
      <c r="AU443" t="str">
        <f t="shared" ca="1" si="374"/>
        <v>\I:</v>
      </c>
      <c r="AV443" s="1" t="str">
        <f t="shared" ref="AV443:BY443" ca="1" si="409">OFFSET($F165,0,MATCH($BZ443,$G$1:$J$1,0))</f>
        <v/>
      </c>
      <c r="AW443" s="1" t="str">
        <f t="shared" ca="1" si="409"/>
        <v/>
      </c>
      <c r="AX443" s="1" t="str">
        <f t="shared" ca="1" si="409"/>
        <v/>
      </c>
      <c r="AY443" s="1" t="str">
        <f t="shared" ca="1" si="409"/>
        <v/>
      </c>
      <c r="AZ443" s="1" t="str">
        <f t="shared" ca="1" si="409"/>
        <v/>
      </c>
      <c r="BA443" s="1" t="str">
        <f t="shared" ca="1" si="409"/>
        <v/>
      </c>
      <c r="BB443" s="1" t="str">
        <f t="shared" ca="1" si="409"/>
        <v/>
      </c>
      <c r="BC443" s="1" t="str">
        <f t="shared" ca="1" si="409"/>
        <v/>
      </c>
      <c r="BD443" s="1" t="str">
        <f t="shared" ca="1" si="409"/>
        <v/>
      </c>
      <c r="BE443" s="1" t="str">
        <f t="shared" ca="1" si="409"/>
        <v/>
      </c>
      <c r="BF443" s="1" t="str">
        <f t="shared" ca="1" si="409"/>
        <v/>
      </c>
      <c r="BG443" s="1" t="str">
        <f t="shared" ca="1" si="409"/>
        <v/>
      </c>
      <c r="BH443" s="1" t="str">
        <f t="shared" ca="1" si="409"/>
        <v/>
      </c>
      <c r="BI443" s="1" t="str">
        <f t="shared" ca="1" si="409"/>
        <v/>
      </c>
      <c r="BJ443" s="1" t="str">
        <f t="shared" ca="1" si="409"/>
        <v/>
      </c>
      <c r="BK443" s="1" t="str">
        <f t="shared" ca="1" si="409"/>
        <v/>
      </c>
      <c r="BL443" s="1" t="str">
        <f t="shared" ca="1" si="409"/>
        <v/>
      </c>
      <c r="BM443" s="1" t="str">
        <f t="shared" ca="1" si="409"/>
        <v/>
      </c>
      <c r="BN443" s="1" t="str">
        <f t="shared" ca="1" si="409"/>
        <v/>
      </c>
      <c r="BO443" s="1" t="str">
        <f t="shared" ca="1" si="409"/>
        <v/>
      </c>
      <c r="BP443" s="1" t="str">
        <f t="shared" ca="1" si="409"/>
        <v/>
      </c>
      <c r="BQ443" s="1" t="str">
        <f t="shared" ca="1" si="409"/>
        <v/>
      </c>
      <c r="BR443" s="1" t="str">
        <f t="shared" ca="1" si="409"/>
        <v/>
      </c>
      <c r="BS443" s="1" t="str">
        <f t="shared" ca="1" si="409"/>
        <v/>
      </c>
      <c r="BT443" s="1" t="str">
        <f t="shared" ca="1" si="409"/>
        <v/>
      </c>
      <c r="BU443" s="1" t="str">
        <f t="shared" ca="1" si="409"/>
        <v/>
      </c>
      <c r="BV443" s="1" t="str">
        <f t="shared" ca="1" si="409"/>
        <v/>
      </c>
      <c r="BW443" s="1" t="str">
        <f t="shared" ca="1" si="409"/>
        <v/>
      </c>
      <c r="BX443" s="1" t="str">
        <f t="shared" ca="1" si="409"/>
        <v/>
      </c>
      <c r="BY443" s="1" t="str">
        <f t="shared" ca="1" si="409"/>
        <v/>
      </c>
      <c r="BZ443">
        <v>2030</v>
      </c>
    </row>
    <row r="444" spans="47:78" x14ac:dyDescent="0.45">
      <c r="AU444" t="str">
        <f t="shared" ca="1" si="374"/>
        <v>ITM_MDR_OIL</v>
      </c>
      <c r="AV444" s="1">
        <f t="shared" ref="AV444:BY444" ca="1" si="410">OFFSET($F166,0,MATCH($BZ444,$G$1:$J$1,0))</f>
        <v>1.1266700562925889</v>
      </c>
      <c r="AW444" s="1">
        <f t="shared" ca="1" si="410"/>
        <v>1.1266700562925889</v>
      </c>
      <c r="AX444" s="1">
        <f t="shared" ca="1" si="410"/>
        <v>1.1266700562925889</v>
      </c>
      <c r="AY444" s="1">
        <f t="shared" ca="1" si="410"/>
        <v>1.1266700562925889</v>
      </c>
      <c r="AZ444" s="1">
        <f t="shared" ca="1" si="410"/>
        <v>1.1266700562925889</v>
      </c>
      <c r="BA444" s="1">
        <f t="shared" ca="1" si="410"/>
        <v>1.1266700562925889</v>
      </c>
      <c r="BB444" s="1">
        <f t="shared" ca="1" si="410"/>
        <v>1.1266700562925889</v>
      </c>
      <c r="BC444" s="1">
        <f t="shared" ca="1" si="410"/>
        <v>1.1266700562925889</v>
      </c>
      <c r="BD444" s="1">
        <f t="shared" ca="1" si="410"/>
        <v>1.1266700562925889</v>
      </c>
      <c r="BE444" s="1">
        <f t="shared" ca="1" si="410"/>
        <v>1.1266700562925889</v>
      </c>
      <c r="BF444" s="1">
        <f t="shared" ca="1" si="410"/>
        <v>1.1266700562925889</v>
      </c>
      <c r="BG444" s="1">
        <f t="shared" ca="1" si="410"/>
        <v>1.1266700562925889</v>
      </c>
      <c r="BH444" s="1">
        <f t="shared" ca="1" si="410"/>
        <v>1.1266700562925889</v>
      </c>
      <c r="BI444" s="1">
        <f t="shared" ca="1" si="410"/>
        <v>1.1266700562925889</v>
      </c>
      <c r="BJ444" s="1">
        <f t="shared" ca="1" si="410"/>
        <v>1.1266700562925889</v>
      </c>
      <c r="BK444" s="1">
        <f t="shared" ca="1" si="410"/>
        <v>1.1266700562925889</v>
      </c>
      <c r="BL444" s="1">
        <f t="shared" ca="1" si="410"/>
        <v>1.1266700562925889</v>
      </c>
      <c r="BM444" s="1">
        <f t="shared" ca="1" si="410"/>
        <v>1.1266700562925889</v>
      </c>
      <c r="BN444" s="1">
        <f t="shared" ca="1" si="410"/>
        <v>1.1266700562925889</v>
      </c>
      <c r="BO444" s="1">
        <f t="shared" ca="1" si="410"/>
        <v>1.1266700562925889</v>
      </c>
      <c r="BP444" s="1">
        <f t="shared" ca="1" si="410"/>
        <v>1.1266700562925889</v>
      </c>
      <c r="BQ444" s="1">
        <f t="shared" ca="1" si="410"/>
        <v>1.1266700562925889</v>
      </c>
      <c r="BR444" s="1">
        <f t="shared" ca="1" si="410"/>
        <v>1.1266700562925889</v>
      </c>
      <c r="BS444" s="1">
        <f t="shared" ca="1" si="410"/>
        <v>1.1266700562925889</v>
      </c>
      <c r="BT444" s="1">
        <f t="shared" ca="1" si="410"/>
        <v>1.1266700562925889</v>
      </c>
      <c r="BU444" s="1">
        <f t="shared" ca="1" si="410"/>
        <v>1.1266700562925889</v>
      </c>
      <c r="BV444" s="1">
        <f t="shared" ca="1" si="410"/>
        <v>1.1266700562925889</v>
      </c>
      <c r="BW444" s="1">
        <f t="shared" ca="1" si="410"/>
        <v>1.1266700562925889</v>
      </c>
      <c r="BX444" s="1">
        <f t="shared" ca="1" si="410"/>
        <v>1.1266700562925889</v>
      </c>
      <c r="BY444" s="1">
        <f t="shared" ca="1" si="410"/>
        <v>1.1266700562925889</v>
      </c>
      <c r="BZ444">
        <v>2030</v>
      </c>
    </row>
    <row r="445" spans="47:78" x14ac:dyDescent="0.45">
      <c r="AU445" t="str">
        <f t="shared" ca="1" si="374"/>
        <v>ITM_OTP_OIL</v>
      </c>
      <c r="AV445" s="1">
        <f t="shared" ref="AV445:BY445" ca="1" si="411">OFFSET($F167,0,MATCH($BZ445,$G$1:$J$1,0))</f>
        <v>1.1346569412229279</v>
      </c>
      <c r="AW445" s="1">
        <f t="shared" ca="1" si="411"/>
        <v>1.1346569412229279</v>
      </c>
      <c r="AX445" s="1">
        <f t="shared" ca="1" si="411"/>
        <v>1.1346569412229279</v>
      </c>
      <c r="AY445" s="1">
        <f t="shared" ca="1" si="411"/>
        <v>1.1346569412229279</v>
      </c>
      <c r="AZ445" s="1">
        <f t="shared" ca="1" si="411"/>
        <v>1.1346569412229279</v>
      </c>
      <c r="BA445" s="1">
        <f t="shared" ca="1" si="411"/>
        <v>1.1346569412229279</v>
      </c>
      <c r="BB445" s="1">
        <f t="shared" ca="1" si="411"/>
        <v>1.1346569412229279</v>
      </c>
      <c r="BC445" s="1">
        <f t="shared" ca="1" si="411"/>
        <v>1.1346569412229279</v>
      </c>
      <c r="BD445" s="1">
        <f t="shared" ca="1" si="411"/>
        <v>1.1346569412229279</v>
      </c>
      <c r="BE445" s="1">
        <f t="shared" ca="1" si="411"/>
        <v>1.1346569412229279</v>
      </c>
      <c r="BF445" s="1">
        <f t="shared" ca="1" si="411"/>
        <v>1.1346569412229279</v>
      </c>
      <c r="BG445" s="1">
        <f t="shared" ca="1" si="411"/>
        <v>1.1346569412229279</v>
      </c>
      <c r="BH445" s="1">
        <f t="shared" ca="1" si="411"/>
        <v>1.1346569412229279</v>
      </c>
      <c r="BI445" s="1">
        <f t="shared" ca="1" si="411"/>
        <v>1.1346569412229279</v>
      </c>
      <c r="BJ445" s="1">
        <f t="shared" ca="1" si="411"/>
        <v>1.1346569412229279</v>
      </c>
      <c r="BK445" s="1">
        <f t="shared" ca="1" si="411"/>
        <v>1.1346569412229279</v>
      </c>
      <c r="BL445" s="1">
        <f t="shared" ca="1" si="411"/>
        <v>1.1346569412229279</v>
      </c>
      <c r="BM445" s="1">
        <f t="shared" ca="1" si="411"/>
        <v>1.1346569412229279</v>
      </c>
      <c r="BN445" s="1">
        <f t="shared" ca="1" si="411"/>
        <v>1.1346569412229279</v>
      </c>
      <c r="BO445" s="1">
        <f t="shared" ca="1" si="411"/>
        <v>1.1346569412229279</v>
      </c>
      <c r="BP445" s="1">
        <f t="shared" ca="1" si="411"/>
        <v>1.1346569412229279</v>
      </c>
      <c r="BQ445" s="1">
        <f t="shared" ca="1" si="411"/>
        <v>1.1346569412229279</v>
      </c>
      <c r="BR445" s="1">
        <f t="shared" ca="1" si="411"/>
        <v>1.1346569412229279</v>
      </c>
      <c r="BS445" s="1">
        <f t="shared" ca="1" si="411"/>
        <v>1.1346569412229279</v>
      </c>
      <c r="BT445" s="1">
        <f t="shared" ca="1" si="411"/>
        <v>1.1346569412229279</v>
      </c>
      <c r="BU445" s="1">
        <f t="shared" ca="1" si="411"/>
        <v>1.1346569412229279</v>
      </c>
      <c r="BV445" s="1">
        <f t="shared" ca="1" si="411"/>
        <v>1.1346569412229279</v>
      </c>
      <c r="BW445" s="1">
        <f t="shared" ca="1" si="411"/>
        <v>1.1346569412229279</v>
      </c>
      <c r="BX445" s="1">
        <f t="shared" ca="1" si="411"/>
        <v>1.1346569412229279</v>
      </c>
      <c r="BY445" s="1">
        <f t="shared" ca="1" si="411"/>
        <v>1.1346569412229279</v>
      </c>
      <c r="BZ445">
        <v>2030</v>
      </c>
    </row>
    <row r="446" spans="47:78" x14ac:dyDescent="0.45">
      <c r="AU446" t="str">
        <f t="shared" ca="1" si="374"/>
        <v>ITM_SPC_OIL</v>
      </c>
      <c r="AV446" s="1">
        <f t="shared" ref="AV446:BY446" ca="1" si="412">OFFSET($F168,0,MATCH($BZ446,$G$1:$J$1,0))</f>
        <v>1.1346569412229279</v>
      </c>
      <c r="AW446" s="1">
        <f t="shared" ca="1" si="412"/>
        <v>1.1346569412229279</v>
      </c>
      <c r="AX446" s="1">
        <f t="shared" ca="1" si="412"/>
        <v>1.1346569412229279</v>
      </c>
      <c r="AY446" s="1">
        <f t="shared" ca="1" si="412"/>
        <v>1.1346569412229279</v>
      </c>
      <c r="AZ446" s="1">
        <f t="shared" ca="1" si="412"/>
        <v>1.1346569412229279</v>
      </c>
      <c r="BA446" s="1">
        <f t="shared" ca="1" si="412"/>
        <v>1.1346569412229279</v>
      </c>
      <c r="BB446" s="1">
        <f t="shared" ca="1" si="412"/>
        <v>1.1346569412229279</v>
      </c>
      <c r="BC446" s="1">
        <f t="shared" ca="1" si="412"/>
        <v>1.1346569412229279</v>
      </c>
      <c r="BD446" s="1">
        <f t="shared" ca="1" si="412"/>
        <v>1.1346569412229279</v>
      </c>
      <c r="BE446" s="1">
        <f t="shared" ca="1" si="412"/>
        <v>1.1346569412229279</v>
      </c>
      <c r="BF446" s="1">
        <f t="shared" ca="1" si="412"/>
        <v>1.1346569412229279</v>
      </c>
      <c r="BG446" s="1">
        <f t="shared" ca="1" si="412"/>
        <v>1.1346569412229279</v>
      </c>
      <c r="BH446" s="1">
        <f t="shared" ca="1" si="412"/>
        <v>1.1346569412229279</v>
      </c>
      <c r="BI446" s="1">
        <f t="shared" ca="1" si="412"/>
        <v>1.1346569412229279</v>
      </c>
      <c r="BJ446" s="1">
        <f t="shared" ca="1" si="412"/>
        <v>1.1346569412229279</v>
      </c>
      <c r="BK446" s="1">
        <f t="shared" ca="1" si="412"/>
        <v>1.1346569412229279</v>
      </c>
      <c r="BL446" s="1">
        <f t="shared" ca="1" si="412"/>
        <v>1.1346569412229279</v>
      </c>
      <c r="BM446" s="1">
        <f t="shared" ca="1" si="412"/>
        <v>1.1346569412229279</v>
      </c>
      <c r="BN446" s="1">
        <f t="shared" ca="1" si="412"/>
        <v>1.1346569412229279</v>
      </c>
      <c r="BO446" s="1">
        <f t="shared" ca="1" si="412"/>
        <v>1.1346569412229279</v>
      </c>
      <c r="BP446" s="1">
        <f t="shared" ca="1" si="412"/>
        <v>1.1346569412229279</v>
      </c>
      <c r="BQ446" s="1">
        <f t="shared" ca="1" si="412"/>
        <v>1.1346569412229279</v>
      </c>
      <c r="BR446" s="1">
        <f t="shared" ca="1" si="412"/>
        <v>1.1346569412229279</v>
      </c>
      <c r="BS446" s="1">
        <f t="shared" ca="1" si="412"/>
        <v>1.1346569412229279</v>
      </c>
      <c r="BT446" s="1">
        <f t="shared" ca="1" si="412"/>
        <v>1.1346569412229279</v>
      </c>
      <c r="BU446" s="1">
        <f t="shared" ca="1" si="412"/>
        <v>1.1346569412229279</v>
      </c>
      <c r="BV446" s="1">
        <f t="shared" ca="1" si="412"/>
        <v>1.1346569412229279</v>
      </c>
      <c r="BW446" s="1">
        <f t="shared" ca="1" si="412"/>
        <v>1.1346569412229279</v>
      </c>
      <c r="BX446" s="1">
        <f t="shared" ca="1" si="412"/>
        <v>1.1346569412229279</v>
      </c>
      <c r="BY446" s="1">
        <f t="shared" ca="1" si="412"/>
        <v>1.1346569412229279</v>
      </c>
      <c r="BZ446">
        <v>2030</v>
      </c>
    </row>
    <row r="447" spans="47:78" x14ac:dyDescent="0.45">
      <c r="AU447" t="str">
        <f t="shared" ca="1" si="374"/>
        <v>ITM_OTH_OIL</v>
      </c>
      <c r="AV447" s="1">
        <f t="shared" ref="AV447:BY447" ca="1" si="413">OFFSET($F169,0,MATCH($BZ447,$G$1:$J$1,0))</f>
        <v>1.1346569412229279</v>
      </c>
      <c r="AW447" s="1">
        <f t="shared" ca="1" si="413"/>
        <v>1.1346569412229279</v>
      </c>
      <c r="AX447" s="1">
        <f t="shared" ca="1" si="413"/>
        <v>1.1346569412229279</v>
      </c>
      <c r="AY447" s="1">
        <f t="shared" ca="1" si="413"/>
        <v>1.1346569412229279</v>
      </c>
      <c r="AZ447" s="1">
        <f t="shared" ca="1" si="413"/>
        <v>1.1346569412229279</v>
      </c>
      <c r="BA447" s="1">
        <f t="shared" ca="1" si="413"/>
        <v>1.1346569412229279</v>
      </c>
      <c r="BB447" s="1">
        <f t="shared" ca="1" si="413"/>
        <v>1.1346569412229279</v>
      </c>
      <c r="BC447" s="1">
        <f t="shared" ca="1" si="413"/>
        <v>1.1346569412229279</v>
      </c>
      <c r="BD447" s="1">
        <f t="shared" ca="1" si="413"/>
        <v>1.1346569412229279</v>
      </c>
      <c r="BE447" s="1">
        <f t="shared" ca="1" si="413"/>
        <v>1.1346569412229279</v>
      </c>
      <c r="BF447" s="1">
        <f t="shared" ca="1" si="413"/>
        <v>1.1346569412229279</v>
      </c>
      <c r="BG447" s="1">
        <f t="shared" ca="1" si="413"/>
        <v>1.1346569412229279</v>
      </c>
      <c r="BH447" s="1">
        <f t="shared" ca="1" si="413"/>
        <v>1.1346569412229279</v>
      </c>
      <c r="BI447" s="1">
        <f t="shared" ca="1" si="413"/>
        <v>1.1346569412229279</v>
      </c>
      <c r="BJ447" s="1">
        <f t="shared" ca="1" si="413"/>
        <v>1.1346569412229279</v>
      </c>
      <c r="BK447" s="1">
        <f t="shared" ca="1" si="413"/>
        <v>1.1346569412229279</v>
      </c>
      <c r="BL447" s="1">
        <f t="shared" ca="1" si="413"/>
        <v>1.1346569412229279</v>
      </c>
      <c r="BM447" s="1">
        <f t="shared" ca="1" si="413"/>
        <v>1.1346569412229279</v>
      </c>
      <c r="BN447" s="1">
        <f t="shared" ca="1" si="413"/>
        <v>1.1346569412229279</v>
      </c>
      <c r="BO447" s="1">
        <f t="shared" ca="1" si="413"/>
        <v>1.1346569412229279</v>
      </c>
      <c r="BP447" s="1">
        <f t="shared" ca="1" si="413"/>
        <v>1.1346569412229279</v>
      </c>
      <c r="BQ447" s="1">
        <f t="shared" ca="1" si="413"/>
        <v>1.1346569412229279</v>
      </c>
      <c r="BR447" s="1">
        <f t="shared" ca="1" si="413"/>
        <v>1.1346569412229279</v>
      </c>
      <c r="BS447" s="1">
        <f t="shared" ca="1" si="413"/>
        <v>1.1346569412229279</v>
      </c>
      <c r="BT447" s="1">
        <f t="shared" ca="1" si="413"/>
        <v>1.1346569412229279</v>
      </c>
      <c r="BU447" s="1">
        <f t="shared" ca="1" si="413"/>
        <v>1.1346569412229279</v>
      </c>
      <c r="BV447" s="1">
        <f t="shared" ca="1" si="413"/>
        <v>1.1346569412229279</v>
      </c>
      <c r="BW447" s="1">
        <f t="shared" ca="1" si="413"/>
        <v>1.1346569412229279</v>
      </c>
      <c r="BX447" s="1">
        <f t="shared" ca="1" si="413"/>
        <v>1.1346569412229279</v>
      </c>
      <c r="BY447" s="1">
        <f t="shared" ca="1" si="413"/>
        <v>1.1346569412229279</v>
      </c>
      <c r="BZ447">
        <v>2030</v>
      </c>
    </row>
    <row r="448" spans="47:78" x14ac:dyDescent="0.45">
      <c r="AU448" t="str">
        <f t="shared" ca="1" si="374"/>
        <v>INM_MDR_OIL</v>
      </c>
      <c r="AV448" s="1">
        <f t="shared" ref="AV448:BY448" ca="1" si="414">OFFSET($F170,0,MATCH($BZ448,$G$1:$J$1,0))</f>
        <v>1.1266700562925889</v>
      </c>
      <c r="AW448" s="1">
        <f t="shared" ca="1" si="414"/>
        <v>1.1266700562925889</v>
      </c>
      <c r="AX448" s="1">
        <f t="shared" ca="1" si="414"/>
        <v>1.1266700562925889</v>
      </c>
      <c r="AY448" s="1">
        <f t="shared" ca="1" si="414"/>
        <v>1.1266700562925889</v>
      </c>
      <c r="AZ448" s="1">
        <f t="shared" ca="1" si="414"/>
        <v>1.1266700562925889</v>
      </c>
      <c r="BA448" s="1">
        <f t="shared" ca="1" si="414"/>
        <v>1.1266700562925889</v>
      </c>
      <c r="BB448" s="1">
        <f t="shared" ca="1" si="414"/>
        <v>1.1266700562925889</v>
      </c>
      <c r="BC448" s="1">
        <f t="shared" ca="1" si="414"/>
        <v>1.1266700562925889</v>
      </c>
      <c r="BD448" s="1">
        <f t="shared" ca="1" si="414"/>
        <v>1.1266700562925889</v>
      </c>
      <c r="BE448" s="1">
        <f t="shared" ca="1" si="414"/>
        <v>1.1266700562925889</v>
      </c>
      <c r="BF448" s="1">
        <f t="shared" ca="1" si="414"/>
        <v>1.1266700562925889</v>
      </c>
      <c r="BG448" s="1">
        <f t="shared" ca="1" si="414"/>
        <v>1.1266700562925889</v>
      </c>
      <c r="BH448" s="1">
        <f t="shared" ca="1" si="414"/>
        <v>1.1266700562925889</v>
      </c>
      <c r="BI448" s="1">
        <f t="shared" ca="1" si="414"/>
        <v>1.1266700562925889</v>
      </c>
      <c r="BJ448" s="1">
        <f t="shared" ca="1" si="414"/>
        <v>1.1266700562925889</v>
      </c>
      <c r="BK448" s="1">
        <f t="shared" ca="1" si="414"/>
        <v>1.1266700562925889</v>
      </c>
      <c r="BL448" s="1">
        <f t="shared" ca="1" si="414"/>
        <v>1.1266700562925889</v>
      </c>
      <c r="BM448" s="1">
        <f t="shared" ca="1" si="414"/>
        <v>1.1266700562925889</v>
      </c>
      <c r="BN448" s="1">
        <f t="shared" ca="1" si="414"/>
        <v>1.1266700562925889</v>
      </c>
      <c r="BO448" s="1">
        <f t="shared" ca="1" si="414"/>
        <v>1.1266700562925889</v>
      </c>
      <c r="BP448" s="1">
        <f t="shared" ca="1" si="414"/>
        <v>1.1266700562925889</v>
      </c>
      <c r="BQ448" s="1">
        <f t="shared" ca="1" si="414"/>
        <v>1.1266700562925889</v>
      </c>
      <c r="BR448" s="1">
        <f t="shared" ca="1" si="414"/>
        <v>1.1266700562925889</v>
      </c>
      <c r="BS448" s="1">
        <f t="shared" ca="1" si="414"/>
        <v>1.1266700562925889</v>
      </c>
      <c r="BT448" s="1">
        <f t="shared" ca="1" si="414"/>
        <v>1.1266700562925889</v>
      </c>
      <c r="BU448" s="1">
        <f t="shared" ca="1" si="414"/>
        <v>1.1266700562925889</v>
      </c>
      <c r="BV448" s="1">
        <f t="shared" ca="1" si="414"/>
        <v>1.1266700562925889</v>
      </c>
      <c r="BW448" s="1">
        <f t="shared" ca="1" si="414"/>
        <v>1.1266700562925889</v>
      </c>
      <c r="BX448" s="1">
        <f t="shared" ca="1" si="414"/>
        <v>1.1266700562925889</v>
      </c>
      <c r="BY448" s="1">
        <f t="shared" ca="1" si="414"/>
        <v>1.1266700562925889</v>
      </c>
      <c r="BZ448">
        <v>2030</v>
      </c>
    </row>
    <row r="449" spans="47:78" x14ac:dyDescent="0.45">
      <c r="AU449" t="str">
        <f t="shared" ca="1" si="374"/>
        <v>INM_OTH_OIL</v>
      </c>
      <c r="AV449" s="1">
        <f t="shared" ref="AV449:BY449" ca="1" si="415">OFFSET($F171,0,MATCH($BZ449,$G$1:$J$1,0))</f>
        <v>1.1171434680844532</v>
      </c>
      <c r="AW449" s="1">
        <f t="shared" ca="1" si="415"/>
        <v>1.1171434680844532</v>
      </c>
      <c r="AX449" s="1">
        <f t="shared" ca="1" si="415"/>
        <v>1.1171434680844532</v>
      </c>
      <c r="AY449" s="1">
        <f t="shared" ca="1" si="415"/>
        <v>1.1171434680844532</v>
      </c>
      <c r="AZ449" s="1">
        <f t="shared" ca="1" si="415"/>
        <v>1.1171434680844532</v>
      </c>
      <c r="BA449" s="1">
        <f t="shared" ca="1" si="415"/>
        <v>1.1171434680844532</v>
      </c>
      <c r="BB449" s="1">
        <f t="shared" ca="1" si="415"/>
        <v>1.1171434680844532</v>
      </c>
      <c r="BC449" s="1">
        <f t="shared" ca="1" si="415"/>
        <v>1.1171434680844532</v>
      </c>
      <c r="BD449" s="1">
        <f t="shared" ca="1" si="415"/>
        <v>1.1171434680844532</v>
      </c>
      <c r="BE449" s="1">
        <f t="shared" ca="1" si="415"/>
        <v>1.1171434680844532</v>
      </c>
      <c r="BF449" s="1">
        <f t="shared" ca="1" si="415"/>
        <v>1.1171434680844532</v>
      </c>
      <c r="BG449" s="1">
        <f t="shared" ca="1" si="415"/>
        <v>1.1171434680844532</v>
      </c>
      <c r="BH449" s="1">
        <f t="shared" ca="1" si="415"/>
        <v>1.1171434680844532</v>
      </c>
      <c r="BI449" s="1">
        <f t="shared" ca="1" si="415"/>
        <v>1.1171434680844532</v>
      </c>
      <c r="BJ449" s="1">
        <f t="shared" ca="1" si="415"/>
        <v>1.1171434680844532</v>
      </c>
      <c r="BK449" s="1">
        <f t="shared" ca="1" si="415"/>
        <v>1.1171434680844532</v>
      </c>
      <c r="BL449" s="1">
        <f t="shared" ca="1" si="415"/>
        <v>1.1171434680844532</v>
      </c>
      <c r="BM449" s="1">
        <f t="shared" ca="1" si="415"/>
        <v>1.1171434680844532</v>
      </c>
      <c r="BN449" s="1">
        <f t="shared" ca="1" si="415"/>
        <v>1.1171434680844532</v>
      </c>
      <c r="BO449" s="1">
        <f t="shared" ca="1" si="415"/>
        <v>1.1171434680844532</v>
      </c>
      <c r="BP449" s="1">
        <f t="shared" ca="1" si="415"/>
        <v>1.1171434680844532</v>
      </c>
      <c r="BQ449" s="1">
        <f t="shared" ca="1" si="415"/>
        <v>1.1171434680844532</v>
      </c>
      <c r="BR449" s="1">
        <f t="shared" ca="1" si="415"/>
        <v>1.1171434680844532</v>
      </c>
      <c r="BS449" s="1">
        <f t="shared" ca="1" si="415"/>
        <v>1.1171434680844532</v>
      </c>
      <c r="BT449" s="1">
        <f t="shared" ca="1" si="415"/>
        <v>1.1171434680844532</v>
      </c>
      <c r="BU449" s="1">
        <f t="shared" ca="1" si="415"/>
        <v>1.1171434680844532</v>
      </c>
      <c r="BV449" s="1">
        <f t="shared" ca="1" si="415"/>
        <v>1.1171434680844532</v>
      </c>
      <c r="BW449" s="1">
        <f t="shared" ca="1" si="415"/>
        <v>1.1171434680844532</v>
      </c>
      <c r="BX449" s="1">
        <f t="shared" ca="1" si="415"/>
        <v>1.1171434680844532</v>
      </c>
      <c r="BY449" s="1">
        <f t="shared" ca="1" si="415"/>
        <v>1.1171434680844532</v>
      </c>
      <c r="BZ449">
        <v>2030</v>
      </c>
    </row>
    <row r="450" spans="47:78" x14ac:dyDescent="0.45">
      <c r="AU450" t="str">
        <f t="shared" ca="1" si="374"/>
        <v>\I:</v>
      </c>
      <c r="AV450" s="1" t="str">
        <f t="shared" ref="AV450:BY450" ca="1" si="416">OFFSET($F172,0,MATCH($BZ450,$G$1:$J$1,0))</f>
        <v/>
      </c>
      <c r="AW450" s="1" t="str">
        <f t="shared" ca="1" si="416"/>
        <v/>
      </c>
      <c r="AX450" s="1" t="str">
        <f t="shared" ca="1" si="416"/>
        <v/>
      </c>
      <c r="AY450" s="1" t="str">
        <f t="shared" ca="1" si="416"/>
        <v/>
      </c>
      <c r="AZ450" s="1" t="str">
        <f t="shared" ca="1" si="416"/>
        <v/>
      </c>
      <c r="BA450" s="1" t="str">
        <f t="shared" ca="1" si="416"/>
        <v/>
      </c>
      <c r="BB450" s="1" t="str">
        <f t="shared" ca="1" si="416"/>
        <v/>
      </c>
      <c r="BC450" s="1" t="str">
        <f t="shared" ca="1" si="416"/>
        <v/>
      </c>
      <c r="BD450" s="1" t="str">
        <f t="shared" ca="1" si="416"/>
        <v/>
      </c>
      <c r="BE450" s="1" t="str">
        <f t="shared" ca="1" si="416"/>
        <v/>
      </c>
      <c r="BF450" s="1" t="str">
        <f t="shared" ca="1" si="416"/>
        <v/>
      </c>
      <c r="BG450" s="1" t="str">
        <f t="shared" ca="1" si="416"/>
        <v/>
      </c>
      <c r="BH450" s="1" t="str">
        <f t="shared" ca="1" si="416"/>
        <v/>
      </c>
      <c r="BI450" s="1" t="str">
        <f t="shared" ca="1" si="416"/>
        <v/>
      </c>
      <c r="BJ450" s="1" t="str">
        <f t="shared" ca="1" si="416"/>
        <v/>
      </c>
      <c r="BK450" s="1" t="str">
        <f t="shared" ca="1" si="416"/>
        <v/>
      </c>
      <c r="BL450" s="1" t="str">
        <f t="shared" ca="1" si="416"/>
        <v/>
      </c>
      <c r="BM450" s="1" t="str">
        <f t="shared" ca="1" si="416"/>
        <v/>
      </c>
      <c r="BN450" s="1" t="str">
        <f t="shared" ca="1" si="416"/>
        <v/>
      </c>
      <c r="BO450" s="1" t="str">
        <f t="shared" ca="1" si="416"/>
        <v/>
      </c>
      <c r="BP450" s="1" t="str">
        <f t="shared" ca="1" si="416"/>
        <v/>
      </c>
      <c r="BQ450" s="1" t="str">
        <f t="shared" ca="1" si="416"/>
        <v/>
      </c>
      <c r="BR450" s="1" t="str">
        <f t="shared" ca="1" si="416"/>
        <v/>
      </c>
      <c r="BS450" s="1" t="str">
        <f t="shared" ca="1" si="416"/>
        <v/>
      </c>
      <c r="BT450" s="1" t="str">
        <f t="shared" ca="1" si="416"/>
        <v/>
      </c>
      <c r="BU450" s="1" t="str">
        <f t="shared" ca="1" si="416"/>
        <v/>
      </c>
      <c r="BV450" s="1" t="str">
        <f t="shared" ca="1" si="416"/>
        <v/>
      </c>
      <c r="BW450" s="1" t="str">
        <f t="shared" ca="1" si="416"/>
        <v/>
      </c>
      <c r="BX450" s="1" t="str">
        <f t="shared" ca="1" si="416"/>
        <v/>
      </c>
      <c r="BY450" s="1" t="str">
        <f t="shared" ca="1" si="416"/>
        <v/>
      </c>
      <c r="BZ450">
        <v>2030</v>
      </c>
    </row>
    <row r="451" spans="47:78" x14ac:dyDescent="0.45">
      <c r="AU451" t="str">
        <f t="shared" ca="1" si="374"/>
        <v>ILP_PRH_OIL</v>
      </c>
      <c r="AV451" s="1">
        <f t="shared" ref="AV451:BY451" ca="1" si="417">OFFSET($F173,0,MATCH($BZ451,$G$1:$J$1,0))</f>
        <v>1.06714363559243</v>
      </c>
      <c r="AW451" s="1">
        <f t="shared" ca="1" si="417"/>
        <v>1.06714363559243</v>
      </c>
      <c r="AX451" s="1">
        <f t="shared" ca="1" si="417"/>
        <v>1.06714363559243</v>
      </c>
      <c r="AY451" s="1">
        <f t="shared" ca="1" si="417"/>
        <v>1.06714363559243</v>
      </c>
      <c r="AZ451" s="1">
        <f t="shared" ca="1" si="417"/>
        <v>1.06714363559243</v>
      </c>
      <c r="BA451" s="1">
        <f t="shared" ca="1" si="417"/>
        <v>1.06714363559243</v>
      </c>
      <c r="BB451" s="1">
        <f t="shared" ca="1" si="417"/>
        <v>1.06714363559243</v>
      </c>
      <c r="BC451" s="1">
        <f t="shared" ca="1" si="417"/>
        <v>1.06714363559243</v>
      </c>
      <c r="BD451" s="1">
        <f t="shared" ca="1" si="417"/>
        <v>1.06714363559243</v>
      </c>
      <c r="BE451" s="1">
        <f t="shared" ca="1" si="417"/>
        <v>1.06714363559243</v>
      </c>
      <c r="BF451" s="1">
        <f t="shared" ca="1" si="417"/>
        <v>1.06714363559243</v>
      </c>
      <c r="BG451" s="1">
        <f t="shared" ca="1" si="417"/>
        <v>1.06714363559243</v>
      </c>
      <c r="BH451" s="1">
        <f t="shared" ca="1" si="417"/>
        <v>1.06714363559243</v>
      </c>
      <c r="BI451" s="1">
        <f t="shared" ca="1" si="417"/>
        <v>1.06714363559243</v>
      </c>
      <c r="BJ451" s="1">
        <f t="shared" ca="1" si="417"/>
        <v>1.06714363559243</v>
      </c>
      <c r="BK451" s="1">
        <f t="shared" ca="1" si="417"/>
        <v>1.06714363559243</v>
      </c>
      <c r="BL451" s="1">
        <f t="shared" ca="1" si="417"/>
        <v>1.06714363559243</v>
      </c>
      <c r="BM451" s="1">
        <f t="shared" ca="1" si="417"/>
        <v>1.06714363559243</v>
      </c>
      <c r="BN451" s="1">
        <f t="shared" ca="1" si="417"/>
        <v>1.06714363559243</v>
      </c>
      <c r="BO451" s="1">
        <f t="shared" ca="1" si="417"/>
        <v>1.06714363559243</v>
      </c>
      <c r="BP451" s="1">
        <f t="shared" ca="1" si="417"/>
        <v>1.06714363559243</v>
      </c>
      <c r="BQ451" s="1">
        <f t="shared" ca="1" si="417"/>
        <v>1.06714363559243</v>
      </c>
      <c r="BR451" s="1">
        <f t="shared" ca="1" si="417"/>
        <v>1.06714363559243</v>
      </c>
      <c r="BS451" s="1">
        <f t="shared" ca="1" si="417"/>
        <v>1.06714363559243</v>
      </c>
      <c r="BT451" s="1">
        <f t="shared" ca="1" si="417"/>
        <v>1.06714363559243</v>
      </c>
      <c r="BU451" s="1">
        <f t="shared" ca="1" si="417"/>
        <v>1.06714363559243</v>
      </c>
      <c r="BV451" s="1">
        <f t="shared" ca="1" si="417"/>
        <v>1.06714363559243</v>
      </c>
      <c r="BW451" s="1">
        <f t="shared" ca="1" si="417"/>
        <v>1.06714363559243</v>
      </c>
      <c r="BX451" s="1">
        <f t="shared" ca="1" si="417"/>
        <v>1.06714363559243</v>
      </c>
      <c r="BY451" s="1">
        <f t="shared" ca="1" si="417"/>
        <v>1.06714363559243</v>
      </c>
      <c r="BZ451">
        <v>2030</v>
      </c>
    </row>
    <row r="452" spans="47:78" x14ac:dyDescent="0.45">
      <c r="AU452" t="str">
        <f t="shared" ca="1" si="374"/>
        <v>ILP_OTH_OIL</v>
      </c>
      <c r="AV452" s="1">
        <f t="shared" ref="AV452:BY452" ca="1" si="418">OFFSET($F174,0,MATCH($BZ452,$G$1:$J$1,0))</f>
        <v>1.1171434680844532</v>
      </c>
      <c r="AW452" s="1">
        <f t="shared" ca="1" si="418"/>
        <v>1.1171434680844532</v>
      </c>
      <c r="AX452" s="1">
        <f t="shared" ca="1" si="418"/>
        <v>1.1171434680844532</v>
      </c>
      <c r="AY452" s="1">
        <f t="shared" ca="1" si="418"/>
        <v>1.1171434680844532</v>
      </c>
      <c r="AZ452" s="1">
        <f t="shared" ca="1" si="418"/>
        <v>1.1171434680844532</v>
      </c>
      <c r="BA452" s="1">
        <f t="shared" ca="1" si="418"/>
        <v>1.1171434680844532</v>
      </c>
      <c r="BB452" s="1">
        <f t="shared" ca="1" si="418"/>
        <v>1.1171434680844532</v>
      </c>
      <c r="BC452" s="1">
        <f t="shared" ca="1" si="418"/>
        <v>1.1171434680844532</v>
      </c>
      <c r="BD452" s="1">
        <f t="shared" ca="1" si="418"/>
        <v>1.1171434680844532</v>
      </c>
      <c r="BE452" s="1">
        <f t="shared" ca="1" si="418"/>
        <v>1.1171434680844532</v>
      </c>
      <c r="BF452" s="1">
        <f t="shared" ca="1" si="418"/>
        <v>1.1171434680844532</v>
      </c>
      <c r="BG452" s="1">
        <f t="shared" ca="1" si="418"/>
        <v>1.1171434680844532</v>
      </c>
      <c r="BH452" s="1">
        <f t="shared" ca="1" si="418"/>
        <v>1.1171434680844532</v>
      </c>
      <c r="BI452" s="1">
        <f t="shared" ca="1" si="418"/>
        <v>1.1171434680844532</v>
      </c>
      <c r="BJ452" s="1">
        <f t="shared" ca="1" si="418"/>
        <v>1.1171434680844532</v>
      </c>
      <c r="BK452" s="1">
        <f t="shared" ca="1" si="418"/>
        <v>1.1171434680844532</v>
      </c>
      <c r="BL452" s="1">
        <f t="shared" ca="1" si="418"/>
        <v>1.1171434680844532</v>
      </c>
      <c r="BM452" s="1">
        <f t="shared" ca="1" si="418"/>
        <v>1.1171434680844532</v>
      </c>
      <c r="BN452" s="1">
        <f t="shared" ca="1" si="418"/>
        <v>1.1171434680844532</v>
      </c>
      <c r="BO452" s="1">
        <f t="shared" ca="1" si="418"/>
        <v>1.1171434680844532</v>
      </c>
      <c r="BP452" s="1">
        <f t="shared" ca="1" si="418"/>
        <v>1.1171434680844532</v>
      </c>
      <c r="BQ452" s="1">
        <f t="shared" ca="1" si="418"/>
        <v>1.1171434680844532</v>
      </c>
      <c r="BR452" s="1">
        <f t="shared" ca="1" si="418"/>
        <v>1.1171434680844532</v>
      </c>
      <c r="BS452" s="1">
        <f t="shared" ca="1" si="418"/>
        <v>1.1171434680844532</v>
      </c>
      <c r="BT452" s="1">
        <f t="shared" ca="1" si="418"/>
        <v>1.1171434680844532</v>
      </c>
      <c r="BU452" s="1">
        <f t="shared" ca="1" si="418"/>
        <v>1.1171434680844532</v>
      </c>
      <c r="BV452" s="1">
        <f t="shared" ca="1" si="418"/>
        <v>1.1171434680844532</v>
      </c>
      <c r="BW452" s="1">
        <f t="shared" ca="1" si="418"/>
        <v>1.1171434680844532</v>
      </c>
      <c r="BX452" s="1">
        <f t="shared" ca="1" si="418"/>
        <v>1.1171434680844532</v>
      </c>
      <c r="BY452" s="1">
        <f t="shared" ca="1" si="418"/>
        <v>1.1171434680844532</v>
      </c>
      <c r="BZ452">
        <v>2030</v>
      </c>
    </row>
    <row r="453" spans="47:78" x14ac:dyDescent="0.45">
      <c r="AU453" t="str">
        <f t="shared" ca="1" si="374"/>
        <v>\I:</v>
      </c>
      <c r="AV453" s="1" t="str">
        <f t="shared" ref="AV453:BY453" ca="1" si="419">OFFSET($F175,0,MATCH($BZ453,$G$1:$J$1,0))</f>
        <v/>
      </c>
      <c r="AW453" s="1" t="str">
        <f t="shared" ca="1" si="419"/>
        <v/>
      </c>
      <c r="AX453" s="1" t="str">
        <f t="shared" ca="1" si="419"/>
        <v/>
      </c>
      <c r="AY453" s="1" t="str">
        <f t="shared" ca="1" si="419"/>
        <v/>
      </c>
      <c r="AZ453" s="1" t="str">
        <f t="shared" ca="1" si="419"/>
        <v/>
      </c>
      <c r="BA453" s="1" t="str">
        <f t="shared" ca="1" si="419"/>
        <v/>
      </c>
      <c r="BB453" s="1" t="str">
        <f t="shared" ca="1" si="419"/>
        <v/>
      </c>
      <c r="BC453" s="1" t="str">
        <f t="shared" ca="1" si="419"/>
        <v/>
      </c>
      <c r="BD453" s="1" t="str">
        <f t="shared" ca="1" si="419"/>
        <v/>
      </c>
      <c r="BE453" s="1" t="str">
        <f t="shared" ca="1" si="419"/>
        <v/>
      </c>
      <c r="BF453" s="1" t="str">
        <f t="shared" ca="1" si="419"/>
        <v/>
      </c>
      <c r="BG453" s="1" t="str">
        <f t="shared" ca="1" si="419"/>
        <v/>
      </c>
      <c r="BH453" s="1" t="str">
        <f t="shared" ca="1" si="419"/>
        <v/>
      </c>
      <c r="BI453" s="1" t="str">
        <f t="shared" ca="1" si="419"/>
        <v/>
      </c>
      <c r="BJ453" s="1" t="str">
        <f t="shared" ca="1" si="419"/>
        <v/>
      </c>
      <c r="BK453" s="1" t="str">
        <f t="shared" ca="1" si="419"/>
        <v/>
      </c>
      <c r="BL453" s="1" t="str">
        <f t="shared" ca="1" si="419"/>
        <v/>
      </c>
      <c r="BM453" s="1" t="str">
        <f t="shared" ca="1" si="419"/>
        <v/>
      </c>
      <c r="BN453" s="1" t="str">
        <f t="shared" ca="1" si="419"/>
        <v/>
      </c>
      <c r="BO453" s="1" t="str">
        <f t="shared" ca="1" si="419"/>
        <v/>
      </c>
      <c r="BP453" s="1" t="str">
        <f t="shared" ca="1" si="419"/>
        <v/>
      </c>
      <c r="BQ453" s="1" t="str">
        <f t="shared" ca="1" si="419"/>
        <v/>
      </c>
      <c r="BR453" s="1" t="str">
        <f t="shared" ca="1" si="419"/>
        <v/>
      </c>
      <c r="BS453" s="1" t="str">
        <f t="shared" ca="1" si="419"/>
        <v/>
      </c>
      <c r="BT453" s="1" t="str">
        <f t="shared" ca="1" si="419"/>
        <v/>
      </c>
      <c r="BU453" s="1" t="str">
        <f t="shared" ca="1" si="419"/>
        <v/>
      </c>
      <c r="BV453" s="1" t="str">
        <f t="shared" ca="1" si="419"/>
        <v/>
      </c>
      <c r="BW453" s="1" t="str">
        <f t="shared" ca="1" si="419"/>
        <v/>
      </c>
      <c r="BX453" s="1" t="str">
        <f t="shared" ca="1" si="419"/>
        <v/>
      </c>
      <c r="BY453" s="1" t="str">
        <f t="shared" ca="1" si="419"/>
        <v/>
      </c>
      <c r="BZ453">
        <v>2030</v>
      </c>
    </row>
    <row r="454" spans="47:78" x14ac:dyDescent="0.45">
      <c r="AU454" t="str">
        <f t="shared" ca="1" si="374"/>
        <v>IMC_PRH_OIL</v>
      </c>
      <c r="AV454" s="1">
        <f t="shared" ref="AV454:BY454" ca="1" si="420">OFFSET($F176,0,MATCH($BZ454,$G$1:$J$1,0))</f>
        <v>1.1199975882240734</v>
      </c>
      <c r="AW454" s="1">
        <f t="shared" ca="1" si="420"/>
        <v>1.1199975882240734</v>
      </c>
      <c r="AX454" s="1">
        <f t="shared" ca="1" si="420"/>
        <v>1.1199975882240734</v>
      </c>
      <c r="AY454" s="1">
        <f t="shared" ca="1" si="420"/>
        <v>1.1199975882240734</v>
      </c>
      <c r="AZ454" s="1">
        <f t="shared" ca="1" si="420"/>
        <v>1.1199975882240734</v>
      </c>
      <c r="BA454" s="1">
        <f t="shared" ca="1" si="420"/>
        <v>1.1199975882240734</v>
      </c>
      <c r="BB454" s="1">
        <f t="shared" ca="1" si="420"/>
        <v>1.1199975882240734</v>
      </c>
      <c r="BC454" s="1">
        <f t="shared" ca="1" si="420"/>
        <v>1.1199975882240734</v>
      </c>
      <c r="BD454" s="1">
        <f t="shared" ca="1" si="420"/>
        <v>1.1199975882240734</v>
      </c>
      <c r="BE454" s="1">
        <f t="shared" ca="1" si="420"/>
        <v>1.1199975882240734</v>
      </c>
      <c r="BF454" s="1">
        <f t="shared" ca="1" si="420"/>
        <v>1.1199975882240734</v>
      </c>
      <c r="BG454" s="1">
        <f t="shared" ca="1" si="420"/>
        <v>1.1199975882240734</v>
      </c>
      <c r="BH454" s="1">
        <f t="shared" ca="1" si="420"/>
        <v>1.1199975882240734</v>
      </c>
      <c r="BI454" s="1">
        <f t="shared" ca="1" si="420"/>
        <v>1.1199975882240734</v>
      </c>
      <c r="BJ454" s="1">
        <f t="shared" ca="1" si="420"/>
        <v>1.1199975882240734</v>
      </c>
      <c r="BK454" s="1">
        <f t="shared" ca="1" si="420"/>
        <v>1.1199975882240734</v>
      </c>
      <c r="BL454" s="1">
        <f t="shared" ca="1" si="420"/>
        <v>1.1199975882240734</v>
      </c>
      <c r="BM454" s="1">
        <f t="shared" ca="1" si="420"/>
        <v>1.1199975882240734</v>
      </c>
      <c r="BN454" s="1">
        <f t="shared" ca="1" si="420"/>
        <v>1.1199975882240734</v>
      </c>
      <c r="BO454" s="1">
        <f t="shared" ca="1" si="420"/>
        <v>1.1199975882240734</v>
      </c>
      <c r="BP454" s="1">
        <f t="shared" ca="1" si="420"/>
        <v>1.1199975882240734</v>
      </c>
      <c r="BQ454" s="1">
        <f t="shared" ca="1" si="420"/>
        <v>1.1199975882240734</v>
      </c>
      <c r="BR454" s="1">
        <f t="shared" ca="1" si="420"/>
        <v>1.1199975882240734</v>
      </c>
      <c r="BS454" s="1">
        <f t="shared" ca="1" si="420"/>
        <v>1.1199975882240734</v>
      </c>
      <c r="BT454" s="1">
        <f t="shared" ca="1" si="420"/>
        <v>1.1199975882240734</v>
      </c>
      <c r="BU454" s="1">
        <f t="shared" ca="1" si="420"/>
        <v>1.1199975882240734</v>
      </c>
      <c r="BV454" s="1">
        <f t="shared" ca="1" si="420"/>
        <v>1.1199975882240734</v>
      </c>
      <c r="BW454" s="1">
        <f t="shared" ca="1" si="420"/>
        <v>1.1199975882240734</v>
      </c>
      <c r="BX454" s="1">
        <f t="shared" ca="1" si="420"/>
        <v>1.1199975882240734</v>
      </c>
      <c r="BY454" s="1">
        <f t="shared" ca="1" si="420"/>
        <v>1.1199975882240734</v>
      </c>
      <c r="BZ454">
        <v>2030</v>
      </c>
    </row>
    <row r="455" spans="47:78" x14ac:dyDescent="0.45">
      <c r="AU455" t="str">
        <f t="shared" ca="1" si="374"/>
        <v>IMC_MDR_OIL</v>
      </c>
      <c r="AV455" s="1">
        <f t="shared" ref="AV455:BY455" ca="1" si="421">OFFSET($F177,0,MATCH($BZ455,$G$1:$J$1,0))</f>
        <v>1.1266700562925889</v>
      </c>
      <c r="AW455" s="1">
        <f t="shared" ca="1" si="421"/>
        <v>1.1266700562925889</v>
      </c>
      <c r="AX455" s="1">
        <f t="shared" ca="1" si="421"/>
        <v>1.1266700562925889</v>
      </c>
      <c r="AY455" s="1">
        <f t="shared" ca="1" si="421"/>
        <v>1.1266700562925889</v>
      </c>
      <c r="AZ455" s="1">
        <f t="shared" ca="1" si="421"/>
        <v>1.1266700562925889</v>
      </c>
      <c r="BA455" s="1">
        <f t="shared" ca="1" si="421"/>
        <v>1.1266700562925889</v>
      </c>
      <c r="BB455" s="1">
        <f t="shared" ca="1" si="421"/>
        <v>1.1266700562925889</v>
      </c>
      <c r="BC455" s="1">
        <f t="shared" ca="1" si="421"/>
        <v>1.1266700562925889</v>
      </c>
      <c r="BD455" s="1">
        <f t="shared" ca="1" si="421"/>
        <v>1.1266700562925889</v>
      </c>
      <c r="BE455" s="1">
        <f t="shared" ca="1" si="421"/>
        <v>1.1266700562925889</v>
      </c>
      <c r="BF455" s="1">
        <f t="shared" ca="1" si="421"/>
        <v>1.1266700562925889</v>
      </c>
      <c r="BG455" s="1">
        <f t="shared" ca="1" si="421"/>
        <v>1.1266700562925889</v>
      </c>
      <c r="BH455" s="1">
        <f t="shared" ca="1" si="421"/>
        <v>1.1266700562925889</v>
      </c>
      <c r="BI455" s="1">
        <f t="shared" ca="1" si="421"/>
        <v>1.1266700562925889</v>
      </c>
      <c r="BJ455" s="1">
        <f t="shared" ca="1" si="421"/>
        <v>1.1266700562925889</v>
      </c>
      <c r="BK455" s="1">
        <f t="shared" ca="1" si="421"/>
        <v>1.1266700562925889</v>
      </c>
      <c r="BL455" s="1">
        <f t="shared" ca="1" si="421"/>
        <v>1.1266700562925889</v>
      </c>
      <c r="BM455" s="1">
        <f t="shared" ca="1" si="421"/>
        <v>1.1266700562925889</v>
      </c>
      <c r="BN455" s="1">
        <f t="shared" ca="1" si="421"/>
        <v>1.1266700562925889</v>
      </c>
      <c r="BO455" s="1">
        <f t="shared" ca="1" si="421"/>
        <v>1.1266700562925889</v>
      </c>
      <c r="BP455" s="1">
        <f t="shared" ca="1" si="421"/>
        <v>1.1266700562925889</v>
      </c>
      <c r="BQ455" s="1">
        <f t="shared" ca="1" si="421"/>
        <v>1.1266700562925889</v>
      </c>
      <c r="BR455" s="1">
        <f t="shared" ca="1" si="421"/>
        <v>1.1266700562925889</v>
      </c>
      <c r="BS455" s="1">
        <f t="shared" ca="1" si="421"/>
        <v>1.1266700562925889</v>
      </c>
      <c r="BT455" s="1">
        <f t="shared" ca="1" si="421"/>
        <v>1.1266700562925889</v>
      </c>
      <c r="BU455" s="1">
        <f t="shared" ca="1" si="421"/>
        <v>1.1266700562925889</v>
      </c>
      <c r="BV455" s="1">
        <f t="shared" ca="1" si="421"/>
        <v>1.1266700562925889</v>
      </c>
      <c r="BW455" s="1">
        <f t="shared" ca="1" si="421"/>
        <v>1.1266700562925889</v>
      </c>
      <c r="BX455" s="1">
        <f t="shared" ca="1" si="421"/>
        <v>1.1266700562925889</v>
      </c>
      <c r="BY455" s="1">
        <f t="shared" ca="1" si="421"/>
        <v>1.1266700562925889</v>
      </c>
      <c r="BZ455">
        <v>2030</v>
      </c>
    </row>
    <row r="456" spans="47:78" x14ac:dyDescent="0.45">
      <c r="AU456" t="str">
        <f t="shared" ca="1" si="374"/>
        <v>IMC_OTH_OIL</v>
      </c>
      <c r="AV456" s="1">
        <f t="shared" ref="AV456:BY456" ca="1" si="422">OFFSET($F178,0,MATCH($BZ456,$G$1:$J$1,0))</f>
        <v>1.1171434680844532</v>
      </c>
      <c r="AW456" s="1">
        <f t="shared" ca="1" si="422"/>
        <v>1.1171434680844532</v>
      </c>
      <c r="AX456" s="1">
        <f t="shared" ca="1" si="422"/>
        <v>1.1171434680844532</v>
      </c>
      <c r="AY456" s="1">
        <f t="shared" ca="1" si="422"/>
        <v>1.1171434680844532</v>
      </c>
      <c r="AZ456" s="1">
        <f t="shared" ca="1" si="422"/>
        <v>1.1171434680844532</v>
      </c>
      <c r="BA456" s="1">
        <f t="shared" ca="1" si="422"/>
        <v>1.1171434680844532</v>
      </c>
      <c r="BB456" s="1">
        <f t="shared" ca="1" si="422"/>
        <v>1.1171434680844532</v>
      </c>
      <c r="BC456" s="1">
        <f t="shared" ca="1" si="422"/>
        <v>1.1171434680844532</v>
      </c>
      <c r="BD456" s="1">
        <f t="shared" ca="1" si="422"/>
        <v>1.1171434680844532</v>
      </c>
      <c r="BE456" s="1">
        <f t="shared" ca="1" si="422"/>
        <v>1.1171434680844532</v>
      </c>
      <c r="BF456" s="1">
        <f t="shared" ca="1" si="422"/>
        <v>1.1171434680844532</v>
      </c>
      <c r="BG456" s="1">
        <f t="shared" ca="1" si="422"/>
        <v>1.1171434680844532</v>
      </c>
      <c r="BH456" s="1">
        <f t="shared" ca="1" si="422"/>
        <v>1.1171434680844532</v>
      </c>
      <c r="BI456" s="1">
        <f t="shared" ca="1" si="422"/>
        <v>1.1171434680844532</v>
      </c>
      <c r="BJ456" s="1">
        <f t="shared" ca="1" si="422"/>
        <v>1.1171434680844532</v>
      </c>
      <c r="BK456" s="1">
        <f t="shared" ca="1" si="422"/>
        <v>1.1171434680844532</v>
      </c>
      <c r="BL456" s="1">
        <f t="shared" ca="1" si="422"/>
        <v>1.1171434680844532</v>
      </c>
      <c r="BM456" s="1">
        <f t="shared" ca="1" si="422"/>
        <v>1.1171434680844532</v>
      </c>
      <c r="BN456" s="1">
        <f t="shared" ca="1" si="422"/>
        <v>1.1171434680844532</v>
      </c>
      <c r="BO456" s="1">
        <f t="shared" ca="1" si="422"/>
        <v>1.1171434680844532</v>
      </c>
      <c r="BP456" s="1">
        <f t="shared" ca="1" si="422"/>
        <v>1.1171434680844532</v>
      </c>
      <c r="BQ456" s="1">
        <f t="shared" ca="1" si="422"/>
        <v>1.1171434680844532</v>
      </c>
      <c r="BR456" s="1">
        <f t="shared" ca="1" si="422"/>
        <v>1.1171434680844532</v>
      </c>
      <c r="BS456" s="1">
        <f t="shared" ca="1" si="422"/>
        <v>1.1171434680844532</v>
      </c>
      <c r="BT456" s="1">
        <f t="shared" ca="1" si="422"/>
        <v>1.1171434680844532</v>
      </c>
      <c r="BU456" s="1">
        <f t="shared" ca="1" si="422"/>
        <v>1.1171434680844532</v>
      </c>
      <c r="BV456" s="1">
        <f t="shared" ca="1" si="422"/>
        <v>1.1171434680844532</v>
      </c>
      <c r="BW456" s="1">
        <f t="shared" ca="1" si="422"/>
        <v>1.1171434680844532</v>
      </c>
      <c r="BX456" s="1">
        <f t="shared" ca="1" si="422"/>
        <v>1.1171434680844532</v>
      </c>
      <c r="BY456" s="1">
        <f t="shared" ca="1" si="422"/>
        <v>1.1171434680844532</v>
      </c>
      <c r="BZ456">
        <v>2030</v>
      </c>
    </row>
    <row r="457" spans="47:78" x14ac:dyDescent="0.45">
      <c r="AU457" t="str">
        <f t="shared" ca="1" si="374"/>
        <v>\I: IIS_OTH_OIL</v>
      </c>
      <c r="AV457" s="1">
        <f t="shared" ref="AV457:BY457" ca="1" si="423">OFFSET($F179,0,MATCH($BZ457,$G$1:$J$1,0))</f>
        <v>1.1346569412229279</v>
      </c>
      <c r="AW457" s="1">
        <f t="shared" ca="1" si="423"/>
        <v>1.1346569412229279</v>
      </c>
      <c r="AX457" s="1">
        <f t="shared" ca="1" si="423"/>
        <v>1.1346569412229279</v>
      </c>
      <c r="AY457" s="1">
        <f t="shared" ca="1" si="423"/>
        <v>1.1346569412229279</v>
      </c>
      <c r="AZ457" s="1">
        <f t="shared" ca="1" si="423"/>
        <v>1.1346569412229279</v>
      </c>
      <c r="BA457" s="1">
        <f t="shared" ca="1" si="423"/>
        <v>1.1346569412229279</v>
      </c>
      <c r="BB457" s="1">
        <f t="shared" ca="1" si="423"/>
        <v>1.1346569412229279</v>
      </c>
      <c r="BC457" s="1">
        <f t="shared" ca="1" si="423"/>
        <v>1.1346569412229279</v>
      </c>
      <c r="BD457" s="1">
        <f t="shared" ca="1" si="423"/>
        <v>1.1346569412229279</v>
      </c>
      <c r="BE457" s="1">
        <f t="shared" ca="1" si="423"/>
        <v>1.1346569412229279</v>
      </c>
      <c r="BF457" s="1">
        <f t="shared" ca="1" si="423"/>
        <v>1.1346569412229279</v>
      </c>
      <c r="BG457" s="1">
        <f t="shared" ca="1" si="423"/>
        <v>1.1346569412229279</v>
      </c>
      <c r="BH457" s="1">
        <f t="shared" ca="1" si="423"/>
        <v>1.1346569412229279</v>
      </c>
      <c r="BI457" s="1">
        <f t="shared" ca="1" si="423"/>
        <v>1.1346569412229279</v>
      </c>
      <c r="BJ457" s="1">
        <f t="shared" ca="1" si="423"/>
        <v>1.1346569412229279</v>
      </c>
      <c r="BK457" s="1">
        <f t="shared" ca="1" si="423"/>
        <v>1.1346569412229279</v>
      </c>
      <c r="BL457" s="1">
        <f t="shared" ca="1" si="423"/>
        <v>1.1346569412229279</v>
      </c>
      <c r="BM457" s="1">
        <f t="shared" ca="1" si="423"/>
        <v>1.1346569412229279</v>
      </c>
      <c r="BN457" s="1">
        <f t="shared" ca="1" si="423"/>
        <v>1.1346569412229279</v>
      </c>
      <c r="BO457" s="1">
        <f t="shared" ca="1" si="423"/>
        <v>1.1346569412229279</v>
      </c>
      <c r="BP457" s="1">
        <f t="shared" ca="1" si="423"/>
        <v>1.1346569412229279</v>
      </c>
      <c r="BQ457" s="1">
        <f t="shared" ca="1" si="423"/>
        <v>1.1346569412229279</v>
      </c>
      <c r="BR457" s="1">
        <f t="shared" ca="1" si="423"/>
        <v>1.1346569412229279</v>
      </c>
      <c r="BS457" s="1">
        <f t="shared" ca="1" si="423"/>
        <v>1.1346569412229279</v>
      </c>
      <c r="BT457" s="1">
        <f t="shared" ca="1" si="423"/>
        <v>1.1346569412229279</v>
      </c>
      <c r="BU457" s="1">
        <f t="shared" ca="1" si="423"/>
        <v>1.1346569412229279</v>
      </c>
      <c r="BV457" s="1">
        <f t="shared" ca="1" si="423"/>
        <v>1.1346569412229279</v>
      </c>
      <c r="BW457" s="1">
        <f t="shared" ca="1" si="423"/>
        <v>1.1346569412229279</v>
      </c>
      <c r="BX457" s="1">
        <f t="shared" ca="1" si="423"/>
        <v>1.1346569412229279</v>
      </c>
      <c r="BY457" s="1">
        <f t="shared" ca="1" si="423"/>
        <v>1.1346569412229279</v>
      </c>
      <c r="BZ457">
        <v>2030</v>
      </c>
    </row>
    <row r="458" spans="47:78" x14ac:dyDescent="0.45">
      <c r="AU458" t="str">
        <f t="shared" ca="1" si="374"/>
        <v>INF_OTH_OIL</v>
      </c>
      <c r="AV458" s="1">
        <f t="shared" ref="AV458:BY458" ca="1" si="424">OFFSET($F180,0,MATCH($BZ458,$G$1:$J$1,0))</f>
        <v>1.1171434680844532</v>
      </c>
      <c r="AW458" s="1">
        <f t="shared" ca="1" si="424"/>
        <v>1.1171434680844532</v>
      </c>
      <c r="AX458" s="1">
        <f t="shared" ca="1" si="424"/>
        <v>1.1171434680844532</v>
      </c>
      <c r="AY458" s="1">
        <f t="shared" ca="1" si="424"/>
        <v>1.1171434680844532</v>
      </c>
      <c r="AZ458" s="1">
        <f t="shared" ca="1" si="424"/>
        <v>1.1171434680844532</v>
      </c>
      <c r="BA458" s="1">
        <f t="shared" ca="1" si="424"/>
        <v>1.1171434680844532</v>
      </c>
      <c r="BB458" s="1">
        <f t="shared" ca="1" si="424"/>
        <v>1.1171434680844532</v>
      </c>
      <c r="BC458" s="1">
        <f t="shared" ca="1" si="424"/>
        <v>1.1171434680844532</v>
      </c>
      <c r="BD458" s="1">
        <f t="shared" ca="1" si="424"/>
        <v>1.1171434680844532</v>
      </c>
      <c r="BE458" s="1">
        <f t="shared" ca="1" si="424"/>
        <v>1.1171434680844532</v>
      </c>
      <c r="BF458" s="1">
        <f t="shared" ca="1" si="424"/>
        <v>1.1171434680844532</v>
      </c>
      <c r="BG458" s="1">
        <f t="shared" ca="1" si="424"/>
        <v>1.1171434680844532</v>
      </c>
      <c r="BH458" s="1">
        <f t="shared" ca="1" si="424"/>
        <v>1.1171434680844532</v>
      </c>
      <c r="BI458" s="1">
        <f t="shared" ca="1" si="424"/>
        <v>1.1171434680844532</v>
      </c>
      <c r="BJ458" s="1">
        <f t="shared" ca="1" si="424"/>
        <v>1.1171434680844532</v>
      </c>
      <c r="BK458" s="1">
        <f t="shared" ca="1" si="424"/>
        <v>1.1171434680844532</v>
      </c>
      <c r="BL458" s="1">
        <f t="shared" ca="1" si="424"/>
        <v>1.1171434680844532</v>
      </c>
      <c r="BM458" s="1">
        <f t="shared" ca="1" si="424"/>
        <v>1.1171434680844532</v>
      </c>
      <c r="BN458" s="1">
        <f t="shared" ca="1" si="424"/>
        <v>1.1171434680844532</v>
      </c>
      <c r="BO458" s="1">
        <f t="shared" ca="1" si="424"/>
        <v>1.1171434680844532</v>
      </c>
      <c r="BP458" s="1">
        <f t="shared" ca="1" si="424"/>
        <v>1.1171434680844532</v>
      </c>
      <c r="BQ458" s="1">
        <f t="shared" ca="1" si="424"/>
        <v>1.1171434680844532</v>
      </c>
      <c r="BR458" s="1">
        <f t="shared" ca="1" si="424"/>
        <v>1.1171434680844532</v>
      </c>
      <c r="BS458" s="1">
        <f t="shared" ca="1" si="424"/>
        <v>1.1171434680844532</v>
      </c>
      <c r="BT458" s="1">
        <f t="shared" ca="1" si="424"/>
        <v>1.1171434680844532</v>
      </c>
      <c r="BU458" s="1">
        <f t="shared" ca="1" si="424"/>
        <v>1.1171434680844532</v>
      </c>
      <c r="BV458" s="1">
        <f t="shared" ca="1" si="424"/>
        <v>1.1171434680844532</v>
      </c>
      <c r="BW458" s="1">
        <f t="shared" ca="1" si="424"/>
        <v>1.1171434680844532</v>
      </c>
      <c r="BX458" s="1">
        <f t="shared" ca="1" si="424"/>
        <v>1.1171434680844532</v>
      </c>
      <c r="BY458" s="1">
        <f t="shared" ca="1" si="424"/>
        <v>1.1171434680844532</v>
      </c>
      <c r="BZ458">
        <v>2030</v>
      </c>
    </row>
    <row r="459" spans="47:78" x14ac:dyDescent="0.45">
      <c r="AU459" t="str">
        <f t="shared" ca="1" si="374"/>
        <v>\I:</v>
      </c>
      <c r="AV459" s="1" t="str">
        <f t="shared" ref="AV459:BY459" ca="1" si="425">OFFSET($F181,0,MATCH($BZ459,$G$1:$J$1,0))</f>
        <v/>
      </c>
      <c r="AW459" s="1" t="str">
        <f t="shared" ca="1" si="425"/>
        <v/>
      </c>
      <c r="AX459" s="1" t="str">
        <f t="shared" ca="1" si="425"/>
        <v/>
      </c>
      <c r="AY459" s="1" t="str">
        <f t="shared" ca="1" si="425"/>
        <v/>
      </c>
      <c r="AZ459" s="1" t="str">
        <f t="shared" ca="1" si="425"/>
        <v/>
      </c>
      <c r="BA459" s="1" t="str">
        <f t="shared" ca="1" si="425"/>
        <v/>
      </c>
      <c r="BB459" s="1" t="str">
        <f t="shared" ca="1" si="425"/>
        <v/>
      </c>
      <c r="BC459" s="1" t="str">
        <f t="shared" ca="1" si="425"/>
        <v/>
      </c>
      <c r="BD459" s="1" t="str">
        <f t="shared" ca="1" si="425"/>
        <v/>
      </c>
      <c r="BE459" s="1" t="str">
        <f t="shared" ca="1" si="425"/>
        <v/>
      </c>
      <c r="BF459" s="1" t="str">
        <f t="shared" ca="1" si="425"/>
        <v/>
      </c>
      <c r="BG459" s="1" t="str">
        <f t="shared" ca="1" si="425"/>
        <v/>
      </c>
      <c r="BH459" s="1" t="str">
        <f t="shared" ca="1" si="425"/>
        <v/>
      </c>
      <c r="BI459" s="1" t="str">
        <f t="shared" ca="1" si="425"/>
        <v/>
      </c>
      <c r="BJ459" s="1" t="str">
        <f t="shared" ca="1" si="425"/>
        <v/>
      </c>
      <c r="BK459" s="1" t="str">
        <f t="shared" ca="1" si="425"/>
        <v/>
      </c>
      <c r="BL459" s="1" t="str">
        <f t="shared" ca="1" si="425"/>
        <v/>
      </c>
      <c r="BM459" s="1" t="str">
        <f t="shared" ca="1" si="425"/>
        <v/>
      </c>
      <c r="BN459" s="1" t="str">
        <f t="shared" ca="1" si="425"/>
        <v/>
      </c>
      <c r="BO459" s="1" t="str">
        <f t="shared" ca="1" si="425"/>
        <v/>
      </c>
      <c r="BP459" s="1" t="str">
        <f t="shared" ca="1" si="425"/>
        <v/>
      </c>
      <c r="BQ459" s="1" t="str">
        <f t="shared" ca="1" si="425"/>
        <v/>
      </c>
      <c r="BR459" s="1" t="str">
        <f t="shared" ca="1" si="425"/>
        <v/>
      </c>
      <c r="BS459" s="1" t="str">
        <f t="shared" ca="1" si="425"/>
        <v/>
      </c>
      <c r="BT459" s="1" t="str">
        <f t="shared" ca="1" si="425"/>
        <v/>
      </c>
      <c r="BU459" s="1" t="str">
        <f t="shared" ca="1" si="425"/>
        <v/>
      </c>
      <c r="BV459" s="1" t="str">
        <f t="shared" ca="1" si="425"/>
        <v/>
      </c>
      <c r="BW459" s="1" t="str">
        <f t="shared" ca="1" si="425"/>
        <v/>
      </c>
      <c r="BX459" s="1" t="str">
        <f t="shared" ca="1" si="425"/>
        <v/>
      </c>
      <c r="BY459" s="1" t="str">
        <f t="shared" ca="1" si="425"/>
        <v/>
      </c>
      <c r="BZ459">
        <v>2030</v>
      </c>
    </row>
    <row r="460" spans="47:78" x14ac:dyDescent="0.45">
      <c r="AU460" t="str">
        <f t="shared" ca="1" si="374"/>
        <v>IFP_PRH_OVC</v>
      </c>
      <c r="AV460" s="1">
        <f t="shared" ref="AV460:BY460" ca="1" si="426">OFFSET($F182,0,MATCH($BZ460,$G$1:$J$1,0))</f>
        <v>1.1266495322275636</v>
      </c>
      <c r="AW460" s="1">
        <f t="shared" ca="1" si="426"/>
        <v>1.1266495322275636</v>
      </c>
      <c r="AX460" s="1">
        <f t="shared" ca="1" si="426"/>
        <v>1.1266495322275636</v>
      </c>
      <c r="AY460" s="1">
        <f t="shared" ca="1" si="426"/>
        <v>1.1266495322275636</v>
      </c>
      <c r="AZ460" s="1">
        <f t="shared" ca="1" si="426"/>
        <v>1.1266495322275636</v>
      </c>
      <c r="BA460" s="1">
        <f t="shared" ca="1" si="426"/>
        <v>1.1266495322275636</v>
      </c>
      <c r="BB460" s="1">
        <f t="shared" ca="1" si="426"/>
        <v>1.1266495322275636</v>
      </c>
      <c r="BC460" s="1">
        <f t="shared" ca="1" si="426"/>
        <v>1.1266495322275636</v>
      </c>
      <c r="BD460" s="1">
        <f t="shared" ca="1" si="426"/>
        <v>1.1266495322275636</v>
      </c>
      <c r="BE460" s="1">
        <f t="shared" ca="1" si="426"/>
        <v>1.1266495322275636</v>
      </c>
      <c r="BF460" s="1">
        <f t="shared" ca="1" si="426"/>
        <v>1.1266495322275636</v>
      </c>
      <c r="BG460" s="1">
        <f t="shared" ca="1" si="426"/>
        <v>1.1266495322275636</v>
      </c>
      <c r="BH460" s="1">
        <f t="shared" ca="1" si="426"/>
        <v>1.1266495322275636</v>
      </c>
      <c r="BI460" s="1">
        <f t="shared" ca="1" si="426"/>
        <v>1.1266495322275636</v>
      </c>
      <c r="BJ460" s="1">
        <f t="shared" ca="1" si="426"/>
        <v>1.1266495322275636</v>
      </c>
      <c r="BK460" s="1">
        <f t="shared" ca="1" si="426"/>
        <v>1.1266495322275636</v>
      </c>
      <c r="BL460" s="1">
        <f t="shared" ca="1" si="426"/>
        <v>1.1266495322275636</v>
      </c>
      <c r="BM460" s="1">
        <f t="shared" ca="1" si="426"/>
        <v>1.1266495322275636</v>
      </c>
      <c r="BN460" s="1">
        <f t="shared" ca="1" si="426"/>
        <v>1.1266495322275636</v>
      </c>
      <c r="BO460" s="1">
        <f t="shared" ca="1" si="426"/>
        <v>1.1266495322275636</v>
      </c>
      <c r="BP460" s="1">
        <f t="shared" ca="1" si="426"/>
        <v>1.1266495322275636</v>
      </c>
      <c r="BQ460" s="1">
        <f t="shared" ca="1" si="426"/>
        <v>1.1266495322275636</v>
      </c>
      <c r="BR460" s="1">
        <f t="shared" ca="1" si="426"/>
        <v>1.1266495322275636</v>
      </c>
      <c r="BS460" s="1">
        <f t="shared" ca="1" si="426"/>
        <v>1.1266495322275636</v>
      </c>
      <c r="BT460" s="1">
        <f t="shared" ca="1" si="426"/>
        <v>1.1266495322275636</v>
      </c>
      <c r="BU460" s="1">
        <f t="shared" ca="1" si="426"/>
        <v>1.1266495322275636</v>
      </c>
      <c r="BV460" s="1">
        <f t="shared" ca="1" si="426"/>
        <v>1.1266495322275636</v>
      </c>
      <c r="BW460" s="1">
        <f t="shared" ca="1" si="426"/>
        <v>1.1266495322275636</v>
      </c>
      <c r="BX460" s="1">
        <f t="shared" ca="1" si="426"/>
        <v>1.1266495322275636</v>
      </c>
      <c r="BY460" s="1">
        <f t="shared" ca="1" si="426"/>
        <v>1.1266495322275636</v>
      </c>
      <c r="BZ460">
        <v>2030</v>
      </c>
    </row>
    <row r="461" spans="47:78" x14ac:dyDescent="0.45">
      <c r="AU461" t="str">
        <f t="shared" ca="1" si="374"/>
        <v>\I:</v>
      </c>
      <c r="AV461" s="1" t="str">
        <f t="shared" ref="AV461:BY461" ca="1" si="427">OFFSET($F183,0,MATCH($BZ461,$G$1:$J$1,0))</f>
        <v/>
      </c>
      <c r="AW461" s="1" t="str">
        <f t="shared" ca="1" si="427"/>
        <v/>
      </c>
      <c r="AX461" s="1" t="str">
        <f t="shared" ca="1" si="427"/>
        <v/>
      </c>
      <c r="AY461" s="1" t="str">
        <f t="shared" ca="1" si="427"/>
        <v/>
      </c>
      <c r="AZ461" s="1" t="str">
        <f t="shared" ca="1" si="427"/>
        <v/>
      </c>
      <c r="BA461" s="1" t="str">
        <f t="shared" ca="1" si="427"/>
        <v/>
      </c>
      <c r="BB461" s="1" t="str">
        <f t="shared" ca="1" si="427"/>
        <v/>
      </c>
      <c r="BC461" s="1" t="str">
        <f t="shared" ca="1" si="427"/>
        <v/>
      </c>
      <c r="BD461" s="1" t="str">
        <f t="shared" ca="1" si="427"/>
        <v/>
      </c>
      <c r="BE461" s="1" t="str">
        <f t="shared" ca="1" si="427"/>
        <v/>
      </c>
      <c r="BF461" s="1" t="str">
        <f t="shared" ca="1" si="427"/>
        <v/>
      </c>
      <c r="BG461" s="1" t="str">
        <f t="shared" ca="1" si="427"/>
        <v/>
      </c>
      <c r="BH461" s="1" t="str">
        <f t="shared" ca="1" si="427"/>
        <v/>
      </c>
      <c r="BI461" s="1" t="str">
        <f t="shared" ca="1" si="427"/>
        <v/>
      </c>
      <c r="BJ461" s="1" t="str">
        <f t="shared" ca="1" si="427"/>
        <v/>
      </c>
      <c r="BK461" s="1" t="str">
        <f t="shared" ca="1" si="427"/>
        <v/>
      </c>
      <c r="BL461" s="1" t="str">
        <f t="shared" ca="1" si="427"/>
        <v/>
      </c>
      <c r="BM461" s="1" t="str">
        <f t="shared" ca="1" si="427"/>
        <v/>
      </c>
      <c r="BN461" s="1" t="str">
        <f t="shared" ca="1" si="427"/>
        <v/>
      </c>
      <c r="BO461" s="1" t="str">
        <f t="shared" ca="1" si="427"/>
        <v/>
      </c>
      <c r="BP461" s="1" t="str">
        <f t="shared" ca="1" si="427"/>
        <v/>
      </c>
      <c r="BQ461" s="1" t="str">
        <f t="shared" ca="1" si="427"/>
        <v/>
      </c>
      <c r="BR461" s="1" t="str">
        <f t="shared" ca="1" si="427"/>
        <v/>
      </c>
      <c r="BS461" s="1" t="str">
        <f t="shared" ca="1" si="427"/>
        <v/>
      </c>
      <c r="BT461" s="1" t="str">
        <f t="shared" ca="1" si="427"/>
        <v/>
      </c>
      <c r="BU461" s="1" t="str">
        <f t="shared" ca="1" si="427"/>
        <v/>
      </c>
      <c r="BV461" s="1" t="str">
        <f t="shared" ca="1" si="427"/>
        <v/>
      </c>
      <c r="BW461" s="1" t="str">
        <f t="shared" ca="1" si="427"/>
        <v/>
      </c>
      <c r="BX461" s="1" t="str">
        <f t="shared" ca="1" si="427"/>
        <v/>
      </c>
      <c r="BY461" s="1" t="str">
        <f t="shared" ca="1" si="427"/>
        <v/>
      </c>
      <c r="BZ461">
        <v>2030</v>
      </c>
    </row>
    <row r="462" spans="47:78" x14ac:dyDescent="0.45">
      <c r="AU462" t="str">
        <f t="shared" ca="1" si="374"/>
        <v>\I:</v>
      </c>
      <c r="AV462" s="1" t="str">
        <f t="shared" ref="AV462:BY462" ca="1" si="428">OFFSET($F184,0,MATCH($BZ462,$G$1:$J$1,0))</f>
        <v/>
      </c>
      <c r="AW462" s="1" t="str">
        <f t="shared" ca="1" si="428"/>
        <v/>
      </c>
      <c r="AX462" s="1" t="str">
        <f t="shared" ca="1" si="428"/>
        <v/>
      </c>
      <c r="AY462" s="1" t="str">
        <f t="shared" ca="1" si="428"/>
        <v/>
      </c>
      <c r="AZ462" s="1" t="str">
        <f t="shared" ca="1" si="428"/>
        <v/>
      </c>
      <c r="BA462" s="1" t="str">
        <f t="shared" ca="1" si="428"/>
        <v/>
      </c>
      <c r="BB462" s="1" t="str">
        <f t="shared" ca="1" si="428"/>
        <v/>
      </c>
      <c r="BC462" s="1" t="str">
        <f t="shared" ca="1" si="428"/>
        <v/>
      </c>
      <c r="BD462" s="1" t="str">
        <f t="shared" ca="1" si="428"/>
        <v/>
      </c>
      <c r="BE462" s="1" t="str">
        <f t="shared" ca="1" si="428"/>
        <v/>
      </c>
      <c r="BF462" s="1" t="str">
        <f t="shared" ca="1" si="428"/>
        <v/>
      </c>
      <c r="BG462" s="1" t="str">
        <f t="shared" ca="1" si="428"/>
        <v/>
      </c>
      <c r="BH462" s="1" t="str">
        <f t="shared" ca="1" si="428"/>
        <v/>
      </c>
      <c r="BI462" s="1" t="str">
        <f t="shared" ca="1" si="428"/>
        <v/>
      </c>
      <c r="BJ462" s="1" t="str">
        <f t="shared" ca="1" si="428"/>
        <v/>
      </c>
      <c r="BK462" s="1" t="str">
        <f t="shared" ca="1" si="428"/>
        <v/>
      </c>
      <c r="BL462" s="1" t="str">
        <f t="shared" ca="1" si="428"/>
        <v/>
      </c>
      <c r="BM462" s="1" t="str">
        <f t="shared" ca="1" si="428"/>
        <v/>
      </c>
      <c r="BN462" s="1" t="str">
        <f t="shared" ca="1" si="428"/>
        <v/>
      </c>
      <c r="BO462" s="1" t="str">
        <f t="shared" ca="1" si="428"/>
        <v/>
      </c>
      <c r="BP462" s="1" t="str">
        <f t="shared" ca="1" si="428"/>
        <v/>
      </c>
      <c r="BQ462" s="1" t="str">
        <f t="shared" ca="1" si="428"/>
        <v/>
      </c>
      <c r="BR462" s="1" t="str">
        <f t="shared" ca="1" si="428"/>
        <v/>
      </c>
      <c r="BS462" s="1" t="str">
        <f t="shared" ca="1" si="428"/>
        <v/>
      </c>
      <c r="BT462" s="1" t="str">
        <f t="shared" ca="1" si="428"/>
        <v/>
      </c>
      <c r="BU462" s="1" t="str">
        <f t="shared" ca="1" si="428"/>
        <v/>
      </c>
      <c r="BV462" s="1" t="str">
        <f t="shared" ca="1" si="428"/>
        <v/>
      </c>
      <c r="BW462" s="1" t="str">
        <f t="shared" ca="1" si="428"/>
        <v/>
      </c>
      <c r="BX462" s="1" t="str">
        <f t="shared" ca="1" si="428"/>
        <v/>
      </c>
      <c r="BY462" s="1" t="str">
        <f t="shared" ca="1" si="428"/>
        <v/>
      </c>
      <c r="BZ462">
        <v>2030</v>
      </c>
    </row>
    <row r="463" spans="47:78" x14ac:dyDescent="0.45">
      <c r="AU463" t="str">
        <f t="shared" ca="1" si="374"/>
        <v>ICH_PRH_OVC</v>
      </c>
      <c r="AV463" s="1">
        <f t="shared" ref="AV463:BY463" ca="1" si="429">OFFSET($F185,0,MATCH($BZ463,$G$1:$J$1,0))</f>
        <v>1.0492642736343865</v>
      </c>
      <c r="AW463" s="1">
        <f t="shared" ca="1" si="429"/>
        <v>1.0492642736343865</v>
      </c>
      <c r="AX463" s="1">
        <f t="shared" ca="1" si="429"/>
        <v>1.0492642736343865</v>
      </c>
      <c r="AY463" s="1">
        <f t="shared" ca="1" si="429"/>
        <v>1.0492642736343865</v>
      </c>
      <c r="AZ463" s="1">
        <f t="shared" ca="1" si="429"/>
        <v>1.0492642736343865</v>
      </c>
      <c r="BA463" s="1">
        <f t="shared" ca="1" si="429"/>
        <v>1.0492642736343865</v>
      </c>
      <c r="BB463" s="1">
        <f t="shared" ca="1" si="429"/>
        <v>1.0492642736343865</v>
      </c>
      <c r="BC463" s="1">
        <f t="shared" ca="1" si="429"/>
        <v>1.0492642736343865</v>
      </c>
      <c r="BD463" s="1">
        <f t="shared" ca="1" si="429"/>
        <v>1.0492642736343865</v>
      </c>
      <c r="BE463" s="1">
        <f t="shared" ca="1" si="429"/>
        <v>1.0492642736343865</v>
      </c>
      <c r="BF463" s="1">
        <f t="shared" ca="1" si="429"/>
        <v>1.0492642736343865</v>
      </c>
      <c r="BG463" s="1">
        <f t="shared" ca="1" si="429"/>
        <v>1.0492642736343865</v>
      </c>
      <c r="BH463" s="1">
        <f t="shared" ca="1" si="429"/>
        <v>1.0492642736343865</v>
      </c>
      <c r="BI463" s="1">
        <f t="shared" ca="1" si="429"/>
        <v>1.0492642736343865</v>
      </c>
      <c r="BJ463" s="1">
        <f t="shared" ca="1" si="429"/>
        <v>1.0492642736343865</v>
      </c>
      <c r="BK463" s="1">
        <f t="shared" ca="1" si="429"/>
        <v>1.0492642736343865</v>
      </c>
      <c r="BL463" s="1">
        <f t="shared" ca="1" si="429"/>
        <v>1.0492642736343865</v>
      </c>
      <c r="BM463" s="1">
        <f t="shared" ca="1" si="429"/>
        <v>1.0492642736343865</v>
      </c>
      <c r="BN463" s="1">
        <f t="shared" ca="1" si="429"/>
        <v>1.0492642736343865</v>
      </c>
      <c r="BO463" s="1">
        <f t="shared" ca="1" si="429"/>
        <v>1.0492642736343865</v>
      </c>
      <c r="BP463" s="1">
        <f t="shared" ca="1" si="429"/>
        <v>1.0492642736343865</v>
      </c>
      <c r="BQ463" s="1">
        <f t="shared" ca="1" si="429"/>
        <v>1.0492642736343865</v>
      </c>
      <c r="BR463" s="1">
        <f t="shared" ca="1" si="429"/>
        <v>1.0492642736343865</v>
      </c>
      <c r="BS463" s="1">
        <f t="shared" ca="1" si="429"/>
        <v>1.0492642736343865</v>
      </c>
      <c r="BT463" s="1">
        <f t="shared" ca="1" si="429"/>
        <v>1.0492642736343865</v>
      </c>
      <c r="BU463" s="1">
        <f t="shared" ca="1" si="429"/>
        <v>1.0492642736343865</v>
      </c>
      <c r="BV463" s="1">
        <f t="shared" ca="1" si="429"/>
        <v>1.0492642736343865</v>
      </c>
      <c r="BW463" s="1">
        <f t="shared" ca="1" si="429"/>
        <v>1.0492642736343865</v>
      </c>
      <c r="BX463" s="1">
        <f t="shared" ca="1" si="429"/>
        <v>1.0492642736343865</v>
      </c>
      <c r="BY463" s="1">
        <f t="shared" ca="1" si="429"/>
        <v>1.0492642736343865</v>
      </c>
      <c r="BZ463">
        <v>2030</v>
      </c>
    </row>
    <row r="464" spans="47:78" x14ac:dyDescent="0.45">
      <c r="AU464" t="str">
        <f t="shared" ca="1" si="374"/>
        <v>ICH_OTP_OVC</v>
      </c>
      <c r="AV464" s="1">
        <f t="shared" ref="AV464:BY464" ca="1" si="430">OFFSET($F186,0,MATCH($BZ464,$G$1:$J$1,0))</f>
        <v>1.0492642736343865</v>
      </c>
      <c r="AW464" s="1">
        <f t="shared" ca="1" si="430"/>
        <v>1.0492642736343865</v>
      </c>
      <c r="AX464" s="1">
        <f t="shared" ca="1" si="430"/>
        <v>1.0492642736343865</v>
      </c>
      <c r="AY464" s="1">
        <f t="shared" ca="1" si="430"/>
        <v>1.0492642736343865</v>
      </c>
      <c r="AZ464" s="1">
        <f t="shared" ca="1" si="430"/>
        <v>1.0492642736343865</v>
      </c>
      <c r="BA464" s="1">
        <f t="shared" ca="1" si="430"/>
        <v>1.0492642736343865</v>
      </c>
      <c r="BB464" s="1">
        <f t="shared" ca="1" si="430"/>
        <v>1.0492642736343865</v>
      </c>
      <c r="BC464" s="1">
        <f t="shared" ca="1" si="430"/>
        <v>1.0492642736343865</v>
      </c>
      <c r="BD464" s="1">
        <f t="shared" ca="1" si="430"/>
        <v>1.0492642736343865</v>
      </c>
      <c r="BE464" s="1">
        <f t="shared" ca="1" si="430"/>
        <v>1.0492642736343865</v>
      </c>
      <c r="BF464" s="1">
        <f t="shared" ca="1" si="430"/>
        <v>1.0492642736343865</v>
      </c>
      <c r="BG464" s="1">
        <f t="shared" ca="1" si="430"/>
        <v>1.0492642736343865</v>
      </c>
      <c r="BH464" s="1">
        <f t="shared" ca="1" si="430"/>
        <v>1.0492642736343865</v>
      </c>
      <c r="BI464" s="1">
        <f t="shared" ca="1" si="430"/>
        <v>1.0492642736343865</v>
      </c>
      <c r="BJ464" s="1">
        <f t="shared" ca="1" si="430"/>
        <v>1.0492642736343865</v>
      </c>
      <c r="BK464" s="1">
        <f t="shared" ca="1" si="430"/>
        <v>1.0492642736343865</v>
      </c>
      <c r="BL464" s="1">
        <f t="shared" ca="1" si="430"/>
        <v>1.0492642736343865</v>
      </c>
      <c r="BM464" s="1">
        <f t="shared" ca="1" si="430"/>
        <v>1.0492642736343865</v>
      </c>
      <c r="BN464" s="1">
        <f t="shared" ca="1" si="430"/>
        <v>1.0492642736343865</v>
      </c>
      <c r="BO464" s="1">
        <f t="shared" ca="1" si="430"/>
        <v>1.0492642736343865</v>
      </c>
      <c r="BP464" s="1">
        <f t="shared" ca="1" si="430"/>
        <v>1.0492642736343865</v>
      </c>
      <c r="BQ464" s="1">
        <f t="shared" ca="1" si="430"/>
        <v>1.0492642736343865</v>
      </c>
      <c r="BR464" s="1">
        <f t="shared" ca="1" si="430"/>
        <v>1.0492642736343865</v>
      </c>
      <c r="BS464" s="1">
        <f t="shared" ca="1" si="430"/>
        <v>1.0492642736343865</v>
      </c>
      <c r="BT464" s="1">
        <f t="shared" ca="1" si="430"/>
        <v>1.0492642736343865</v>
      </c>
      <c r="BU464" s="1">
        <f t="shared" ca="1" si="430"/>
        <v>1.0492642736343865</v>
      </c>
      <c r="BV464" s="1">
        <f t="shared" ca="1" si="430"/>
        <v>1.0492642736343865</v>
      </c>
      <c r="BW464" s="1">
        <f t="shared" ca="1" si="430"/>
        <v>1.0492642736343865</v>
      </c>
      <c r="BX464" s="1">
        <f t="shared" ca="1" si="430"/>
        <v>1.0492642736343865</v>
      </c>
      <c r="BY464" s="1">
        <f t="shared" ca="1" si="430"/>
        <v>1.0492642736343865</v>
      </c>
      <c r="BZ464">
        <v>2030</v>
      </c>
    </row>
    <row r="465" spans="47:78" x14ac:dyDescent="0.45">
      <c r="AU465" t="str">
        <f t="shared" ca="1" si="374"/>
        <v>INM_PRH_OVC</v>
      </c>
      <c r="AV465" s="1">
        <f t="shared" ref="AV465:BY465" ca="1" si="431">OFFSET($F187,0,MATCH($BZ465,$G$1:$J$1,0))</f>
        <v>0.92588231232533369</v>
      </c>
      <c r="AW465" s="1">
        <f t="shared" ca="1" si="431"/>
        <v>0.92588231232533369</v>
      </c>
      <c r="AX465" s="1">
        <f t="shared" ca="1" si="431"/>
        <v>0.92588231232533369</v>
      </c>
      <c r="AY465" s="1">
        <f t="shared" ca="1" si="431"/>
        <v>0.92588231232533369</v>
      </c>
      <c r="AZ465" s="1">
        <f t="shared" ca="1" si="431"/>
        <v>0.92588231232533369</v>
      </c>
      <c r="BA465" s="1">
        <f t="shared" ca="1" si="431"/>
        <v>0.92588231232533369</v>
      </c>
      <c r="BB465" s="1">
        <f t="shared" ca="1" si="431"/>
        <v>0.92588231232533369</v>
      </c>
      <c r="BC465" s="1">
        <f t="shared" ca="1" si="431"/>
        <v>0.92588231232533369</v>
      </c>
      <c r="BD465" s="1">
        <f t="shared" ca="1" si="431"/>
        <v>0.92588231232533369</v>
      </c>
      <c r="BE465" s="1">
        <f t="shared" ca="1" si="431"/>
        <v>0.92588231232533369</v>
      </c>
      <c r="BF465" s="1">
        <f t="shared" ca="1" si="431"/>
        <v>0.92588231232533369</v>
      </c>
      <c r="BG465" s="1">
        <f t="shared" ca="1" si="431"/>
        <v>0.92588231232533369</v>
      </c>
      <c r="BH465" s="1">
        <f t="shared" ca="1" si="431"/>
        <v>0.92588231232533369</v>
      </c>
      <c r="BI465" s="1">
        <f t="shared" ca="1" si="431"/>
        <v>0.92588231232533369</v>
      </c>
      <c r="BJ465" s="1">
        <f t="shared" ca="1" si="431"/>
        <v>0.92588231232533369</v>
      </c>
      <c r="BK465" s="1">
        <f t="shared" ca="1" si="431"/>
        <v>0.92588231232533369</v>
      </c>
      <c r="BL465" s="1">
        <f t="shared" ca="1" si="431"/>
        <v>0.92588231232533369</v>
      </c>
      <c r="BM465" s="1">
        <f t="shared" ca="1" si="431"/>
        <v>0.92588231232533369</v>
      </c>
      <c r="BN465" s="1">
        <f t="shared" ca="1" si="431"/>
        <v>0.92588231232533369</v>
      </c>
      <c r="BO465" s="1">
        <f t="shared" ca="1" si="431"/>
        <v>0.92588231232533369</v>
      </c>
      <c r="BP465" s="1">
        <f t="shared" ca="1" si="431"/>
        <v>0.92588231232533369</v>
      </c>
      <c r="BQ465" s="1">
        <f t="shared" ca="1" si="431"/>
        <v>0.92588231232533369</v>
      </c>
      <c r="BR465" s="1">
        <f t="shared" ca="1" si="431"/>
        <v>0.92588231232533369</v>
      </c>
      <c r="BS465" s="1">
        <f t="shared" ca="1" si="431"/>
        <v>0.92588231232533369</v>
      </c>
      <c r="BT465" s="1">
        <f t="shared" ca="1" si="431"/>
        <v>0.92588231232533369</v>
      </c>
      <c r="BU465" s="1">
        <f t="shared" ca="1" si="431"/>
        <v>0.92588231232533369</v>
      </c>
      <c r="BV465" s="1">
        <f t="shared" ca="1" si="431"/>
        <v>0.92588231232533369</v>
      </c>
      <c r="BW465" s="1">
        <f t="shared" ca="1" si="431"/>
        <v>0.92588231232533369</v>
      </c>
      <c r="BX465" s="1">
        <f t="shared" ca="1" si="431"/>
        <v>0.92588231232533369</v>
      </c>
      <c r="BY465" s="1">
        <f t="shared" ca="1" si="431"/>
        <v>0.92588231232533369</v>
      </c>
      <c r="BZ465">
        <v>2030</v>
      </c>
    </row>
    <row r="466" spans="47:78" x14ac:dyDescent="0.45">
      <c r="AU466" t="str">
        <f t="shared" ca="1" si="374"/>
        <v>INM_PRC_OVC</v>
      </c>
      <c r="AV466" s="1">
        <f t="shared" ref="AV466:BY466" ca="1" si="432">OFFSET($F188,0,MATCH($BZ466,$G$1:$J$1,0))</f>
        <v>1.1266495322275636</v>
      </c>
      <c r="AW466" s="1">
        <f t="shared" ca="1" si="432"/>
        <v>1.1266495322275636</v>
      </c>
      <c r="AX466" s="1">
        <f t="shared" ca="1" si="432"/>
        <v>1.1266495322275636</v>
      </c>
      <c r="AY466" s="1">
        <f t="shared" ca="1" si="432"/>
        <v>1.1266495322275636</v>
      </c>
      <c r="AZ466" s="1">
        <f t="shared" ca="1" si="432"/>
        <v>1.1266495322275636</v>
      </c>
      <c r="BA466" s="1">
        <f t="shared" ca="1" si="432"/>
        <v>1.1266495322275636</v>
      </c>
      <c r="BB466" s="1">
        <f t="shared" ca="1" si="432"/>
        <v>1.1266495322275636</v>
      </c>
      <c r="BC466" s="1">
        <f t="shared" ca="1" si="432"/>
        <v>1.1266495322275636</v>
      </c>
      <c r="BD466" s="1">
        <f t="shared" ca="1" si="432"/>
        <v>1.1266495322275636</v>
      </c>
      <c r="BE466" s="1">
        <f t="shared" ca="1" si="432"/>
        <v>1.1266495322275636</v>
      </c>
      <c r="BF466" s="1">
        <f t="shared" ca="1" si="432"/>
        <v>1.1266495322275636</v>
      </c>
      <c r="BG466" s="1">
        <f t="shared" ca="1" si="432"/>
        <v>1.1266495322275636</v>
      </c>
      <c r="BH466" s="1">
        <f t="shared" ca="1" si="432"/>
        <v>1.1266495322275636</v>
      </c>
      <c r="BI466" s="1">
        <f t="shared" ca="1" si="432"/>
        <v>1.1266495322275636</v>
      </c>
      <c r="BJ466" s="1">
        <f t="shared" ca="1" si="432"/>
        <v>1.1266495322275636</v>
      </c>
      <c r="BK466" s="1">
        <f t="shared" ca="1" si="432"/>
        <v>1.1266495322275636</v>
      </c>
      <c r="BL466" s="1">
        <f t="shared" ca="1" si="432"/>
        <v>1.1266495322275636</v>
      </c>
      <c r="BM466" s="1">
        <f t="shared" ca="1" si="432"/>
        <v>1.1266495322275636</v>
      </c>
      <c r="BN466" s="1">
        <f t="shared" ca="1" si="432"/>
        <v>1.1266495322275636</v>
      </c>
      <c r="BO466" s="1">
        <f t="shared" ca="1" si="432"/>
        <v>1.1266495322275636</v>
      </c>
      <c r="BP466" s="1">
        <f t="shared" ca="1" si="432"/>
        <v>1.1266495322275636</v>
      </c>
      <c r="BQ466" s="1">
        <f t="shared" ca="1" si="432"/>
        <v>1.1266495322275636</v>
      </c>
      <c r="BR466" s="1">
        <f t="shared" ca="1" si="432"/>
        <v>1.1266495322275636</v>
      </c>
      <c r="BS466" s="1">
        <f t="shared" ca="1" si="432"/>
        <v>1.1266495322275636</v>
      </c>
      <c r="BT466" s="1">
        <f t="shared" ca="1" si="432"/>
        <v>1.1266495322275636</v>
      </c>
      <c r="BU466" s="1">
        <f t="shared" ca="1" si="432"/>
        <v>1.1266495322275636</v>
      </c>
      <c r="BV466" s="1">
        <f t="shared" ca="1" si="432"/>
        <v>1.1266495322275636</v>
      </c>
      <c r="BW466" s="1">
        <f t="shared" ca="1" si="432"/>
        <v>1.1266495322275636</v>
      </c>
      <c r="BX466" s="1">
        <f t="shared" ca="1" si="432"/>
        <v>1.1266495322275636</v>
      </c>
      <c r="BY466" s="1">
        <f t="shared" ca="1" si="432"/>
        <v>1.1266495322275636</v>
      </c>
      <c r="BZ466">
        <v>2030</v>
      </c>
    </row>
    <row r="467" spans="47:78" x14ac:dyDescent="0.45">
      <c r="AU467" t="str">
        <f t="shared" ca="1" si="374"/>
        <v>INM_MDR_OVC</v>
      </c>
      <c r="AV467" s="1">
        <f t="shared" ref="AV467:BY467" ca="1" si="433">OFFSET($F189,0,MATCH($BZ467,$G$1:$J$1,0))</f>
        <v>1.1266905811053975</v>
      </c>
      <c r="AW467" s="1">
        <f t="shared" ca="1" si="433"/>
        <v>1.1266905811053975</v>
      </c>
      <c r="AX467" s="1">
        <f t="shared" ca="1" si="433"/>
        <v>1.1266905811053975</v>
      </c>
      <c r="AY467" s="1">
        <f t="shared" ca="1" si="433"/>
        <v>1.1266905811053975</v>
      </c>
      <c r="AZ467" s="1">
        <f t="shared" ca="1" si="433"/>
        <v>1.1266905811053975</v>
      </c>
      <c r="BA467" s="1">
        <f t="shared" ca="1" si="433"/>
        <v>1.1266905811053975</v>
      </c>
      <c r="BB467" s="1">
        <f t="shared" ca="1" si="433"/>
        <v>1.1266905811053975</v>
      </c>
      <c r="BC467" s="1">
        <f t="shared" ca="1" si="433"/>
        <v>1.1266905811053975</v>
      </c>
      <c r="BD467" s="1">
        <f t="shared" ca="1" si="433"/>
        <v>1.1266905811053975</v>
      </c>
      <c r="BE467" s="1">
        <f t="shared" ca="1" si="433"/>
        <v>1.1266905811053975</v>
      </c>
      <c r="BF467" s="1">
        <f t="shared" ca="1" si="433"/>
        <v>1.1266905811053975</v>
      </c>
      <c r="BG467" s="1">
        <f t="shared" ca="1" si="433"/>
        <v>1.1266905811053975</v>
      </c>
      <c r="BH467" s="1">
        <f t="shared" ca="1" si="433"/>
        <v>1.1266905811053975</v>
      </c>
      <c r="BI467" s="1">
        <f t="shared" ca="1" si="433"/>
        <v>1.1266905811053975</v>
      </c>
      <c r="BJ467" s="1">
        <f t="shared" ca="1" si="433"/>
        <v>1.1266905811053975</v>
      </c>
      <c r="BK467" s="1">
        <f t="shared" ca="1" si="433"/>
        <v>1.1266905811053975</v>
      </c>
      <c r="BL467" s="1">
        <f t="shared" ca="1" si="433"/>
        <v>1.1266905811053975</v>
      </c>
      <c r="BM467" s="1">
        <f t="shared" ca="1" si="433"/>
        <v>1.1266905811053975</v>
      </c>
      <c r="BN467" s="1">
        <f t="shared" ca="1" si="433"/>
        <v>1.1266905811053975</v>
      </c>
      <c r="BO467" s="1">
        <f t="shared" ca="1" si="433"/>
        <v>1.1266905811053975</v>
      </c>
      <c r="BP467" s="1">
        <f t="shared" ca="1" si="433"/>
        <v>1.1266905811053975</v>
      </c>
      <c r="BQ467" s="1">
        <f t="shared" ca="1" si="433"/>
        <v>1.1266905811053975</v>
      </c>
      <c r="BR467" s="1">
        <f t="shared" ca="1" si="433"/>
        <v>1.1266905811053975</v>
      </c>
      <c r="BS467" s="1">
        <f t="shared" ca="1" si="433"/>
        <v>1.1266905811053975</v>
      </c>
      <c r="BT467" s="1">
        <f t="shared" ca="1" si="433"/>
        <v>1.1266905811053975</v>
      </c>
      <c r="BU467" s="1">
        <f t="shared" ca="1" si="433"/>
        <v>1.1266905811053975</v>
      </c>
      <c r="BV467" s="1">
        <f t="shared" ca="1" si="433"/>
        <v>1.1266905811053975</v>
      </c>
      <c r="BW467" s="1">
        <f t="shared" ca="1" si="433"/>
        <v>1.1266905811053975</v>
      </c>
      <c r="BX467" s="1">
        <f t="shared" ca="1" si="433"/>
        <v>1.1266905811053975</v>
      </c>
      <c r="BY467" s="1">
        <f t="shared" ca="1" si="433"/>
        <v>1.1266905811053975</v>
      </c>
      <c r="BZ467">
        <v>2030</v>
      </c>
    </row>
    <row r="468" spans="47:78" x14ac:dyDescent="0.45">
      <c r="AU468" t="str">
        <f t="shared" ca="1" si="374"/>
        <v>\I:</v>
      </c>
      <c r="AV468" s="1" t="str">
        <f t="shared" ref="AV468:BY468" ca="1" si="434">OFFSET($F190,0,MATCH($BZ468,$G$1:$J$1,0))</f>
        <v/>
      </c>
      <c r="AW468" s="1" t="str">
        <f t="shared" ca="1" si="434"/>
        <v/>
      </c>
      <c r="AX468" s="1" t="str">
        <f t="shared" ca="1" si="434"/>
        <v/>
      </c>
      <c r="AY468" s="1" t="str">
        <f t="shared" ca="1" si="434"/>
        <v/>
      </c>
      <c r="AZ468" s="1" t="str">
        <f t="shared" ca="1" si="434"/>
        <v/>
      </c>
      <c r="BA468" s="1" t="str">
        <f t="shared" ca="1" si="434"/>
        <v/>
      </c>
      <c r="BB468" s="1" t="str">
        <f t="shared" ca="1" si="434"/>
        <v/>
      </c>
      <c r="BC468" s="1" t="str">
        <f t="shared" ca="1" si="434"/>
        <v/>
      </c>
      <c r="BD468" s="1" t="str">
        <f t="shared" ca="1" si="434"/>
        <v/>
      </c>
      <c r="BE468" s="1" t="str">
        <f t="shared" ca="1" si="434"/>
        <v/>
      </c>
      <c r="BF468" s="1" t="str">
        <f t="shared" ca="1" si="434"/>
        <v/>
      </c>
      <c r="BG468" s="1" t="str">
        <f t="shared" ca="1" si="434"/>
        <v/>
      </c>
      <c r="BH468" s="1" t="str">
        <f t="shared" ca="1" si="434"/>
        <v/>
      </c>
      <c r="BI468" s="1" t="str">
        <f t="shared" ca="1" si="434"/>
        <v/>
      </c>
      <c r="BJ468" s="1" t="str">
        <f t="shared" ca="1" si="434"/>
        <v/>
      </c>
      <c r="BK468" s="1" t="str">
        <f t="shared" ca="1" si="434"/>
        <v/>
      </c>
      <c r="BL468" s="1" t="str">
        <f t="shared" ca="1" si="434"/>
        <v/>
      </c>
      <c r="BM468" s="1" t="str">
        <f t="shared" ca="1" si="434"/>
        <v/>
      </c>
      <c r="BN468" s="1" t="str">
        <f t="shared" ca="1" si="434"/>
        <v/>
      </c>
      <c r="BO468" s="1" t="str">
        <f t="shared" ca="1" si="434"/>
        <v/>
      </c>
      <c r="BP468" s="1" t="str">
        <f t="shared" ca="1" si="434"/>
        <v/>
      </c>
      <c r="BQ468" s="1" t="str">
        <f t="shared" ca="1" si="434"/>
        <v/>
      </c>
      <c r="BR468" s="1" t="str">
        <f t="shared" ca="1" si="434"/>
        <v/>
      </c>
      <c r="BS468" s="1" t="str">
        <f t="shared" ca="1" si="434"/>
        <v/>
      </c>
      <c r="BT468" s="1" t="str">
        <f t="shared" ca="1" si="434"/>
        <v/>
      </c>
      <c r="BU468" s="1" t="str">
        <f t="shared" ca="1" si="434"/>
        <v/>
      </c>
      <c r="BV468" s="1" t="str">
        <f t="shared" ca="1" si="434"/>
        <v/>
      </c>
      <c r="BW468" s="1" t="str">
        <f t="shared" ca="1" si="434"/>
        <v/>
      </c>
      <c r="BX468" s="1" t="str">
        <f t="shared" ca="1" si="434"/>
        <v/>
      </c>
      <c r="BY468" s="1" t="str">
        <f t="shared" ca="1" si="434"/>
        <v/>
      </c>
      <c r="BZ468">
        <v>2030</v>
      </c>
    </row>
    <row r="469" spans="47:78" x14ac:dyDescent="0.45">
      <c r="AU469" t="str">
        <f t="shared" ca="1" si="374"/>
        <v>\I: ILP_MDR_OVC</v>
      </c>
      <c r="AV469" s="1">
        <f t="shared" ref="AV469:BY469" ca="1" si="435">OFFSET($F191,0,MATCH($BZ469,$G$1:$J$1,0))</f>
        <v>1.1266905811053975</v>
      </c>
      <c r="AW469" s="1">
        <f t="shared" ca="1" si="435"/>
        <v>1.1266905811053975</v>
      </c>
      <c r="AX469" s="1">
        <f t="shared" ca="1" si="435"/>
        <v>1.1266905811053975</v>
      </c>
      <c r="AY469" s="1">
        <f t="shared" ca="1" si="435"/>
        <v>1.1266905811053975</v>
      </c>
      <c r="AZ469" s="1">
        <f t="shared" ca="1" si="435"/>
        <v>1.1266905811053975</v>
      </c>
      <c r="BA469" s="1">
        <f t="shared" ca="1" si="435"/>
        <v>1.1266905811053975</v>
      </c>
      <c r="BB469" s="1">
        <f t="shared" ca="1" si="435"/>
        <v>1.1266905811053975</v>
      </c>
      <c r="BC469" s="1">
        <f t="shared" ca="1" si="435"/>
        <v>1.1266905811053975</v>
      </c>
      <c r="BD469" s="1">
        <f t="shared" ca="1" si="435"/>
        <v>1.1266905811053975</v>
      </c>
      <c r="BE469" s="1">
        <f t="shared" ca="1" si="435"/>
        <v>1.1266905811053975</v>
      </c>
      <c r="BF469" s="1">
        <f t="shared" ca="1" si="435"/>
        <v>1.1266905811053975</v>
      </c>
      <c r="BG469" s="1">
        <f t="shared" ca="1" si="435"/>
        <v>1.1266905811053975</v>
      </c>
      <c r="BH469" s="1">
        <f t="shared" ca="1" si="435"/>
        <v>1.1266905811053975</v>
      </c>
      <c r="BI469" s="1">
        <f t="shared" ca="1" si="435"/>
        <v>1.1266905811053975</v>
      </c>
      <c r="BJ469" s="1">
        <f t="shared" ca="1" si="435"/>
        <v>1.1266905811053975</v>
      </c>
      <c r="BK469" s="1">
        <f t="shared" ca="1" si="435"/>
        <v>1.1266905811053975</v>
      </c>
      <c r="BL469" s="1">
        <f t="shared" ca="1" si="435"/>
        <v>1.1266905811053975</v>
      </c>
      <c r="BM469" s="1">
        <f t="shared" ca="1" si="435"/>
        <v>1.1266905811053975</v>
      </c>
      <c r="BN469" s="1">
        <f t="shared" ca="1" si="435"/>
        <v>1.1266905811053975</v>
      </c>
      <c r="BO469" s="1">
        <f t="shared" ca="1" si="435"/>
        <v>1.1266905811053975</v>
      </c>
      <c r="BP469" s="1">
        <f t="shared" ca="1" si="435"/>
        <v>1.1266905811053975</v>
      </c>
      <c r="BQ469" s="1">
        <f t="shared" ca="1" si="435"/>
        <v>1.1266905811053975</v>
      </c>
      <c r="BR469" s="1">
        <f t="shared" ca="1" si="435"/>
        <v>1.1266905811053975</v>
      </c>
      <c r="BS469" s="1">
        <f t="shared" ca="1" si="435"/>
        <v>1.1266905811053975</v>
      </c>
      <c r="BT469" s="1">
        <f t="shared" ca="1" si="435"/>
        <v>1.1266905811053975</v>
      </c>
      <c r="BU469" s="1">
        <f t="shared" ca="1" si="435"/>
        <v>1.1266905811053975</v>
      </c>
      <c r="BV469" s="1">
        <f t="shared" ca="1" si="435"/>
        <v>1.1266905811053975</v>
      </c>
      <c r="BW469" s="1">
        <f t="shared" ca="1" si="435"/>
        <v>1.1266905811053975</v>
      </c>
      <c r="BX469" s="1">
        <f t="shared" ca="1" si="435"/>
        <v>1.1266905811053975</v>
      </c>
      <c r="BY469" s="1">
        <f t="shared" ca="1" si="435"/>
        <v>1.1266905811053975</v>
      </c>
      <c r="BZ469">
        <v>2030</v>
      </c>
    </row>
    <row r="470" spans="47:78" x14ac:dyDescent="0.45">
      <c r="AU470" t="str">
        <f t="shared" ca="1" si="374"/>
        <v>\I: IIS_PRH_OVC</v>
      </c>
      <c r="AV470" s="1">
        <f t="shared" ref="AV470:BY470" ca="1" si="436">OFFSET($F192,0,MATCH($BZ470,$G$1:$J$1,0))</f>
        <v>1.1346569412229279</v>
      </c>
      <c r="AW470" s="1">
        <f t="shared" ca="1" si="436"/>
        <v>1.1346569412229279</v>
      </c>
      <c r="AX470" s="1">
        <f t="shared" ca="1" si="436"/>
        <v>1.1346569412229279</v>
      </c>
      <c r="AY470" s="1">
        <f t="shared" ca="1" si="436"/>
        <v>1.1346569412229279</v>
      </c>
      <c r="AZ470" s="1">
        <f t="shared" ca="1" si="436"/>
        <v>1.1346569412229279</v>
      </c>
      <c r="BA470" s="1">
        <f t="shared" ca="1" si="436"/>
        <v>1.1346569412229279</v>
      </c>
      <c r="BB470" s="1">
        <f t="shared" ca="1" si="436"/>
        <v>1.1346569412229279</v>
      </c>
      <c r="BC470" s="1">
        <f t="shared" ca="1" si="436"/>
        <v>1.1346569412229279</v>
      </c>
      <c r="BD470" s="1">
        <f t="shared" ca="1" si="436"/>
        <v>1.1346569412229279</v>
      </c>
      <c r="BE470" s="1">
        <f t="shared" ca="1" si="436"/>
        <v>1.1346569412229279</v>
      </c>
      <c r="BF470" s="1">
        <f t="shared" ca="1" si="436"/>
        <v>1.1346569412229279</v>
      </c>
      <c r="BG470" s="1">
        <f t="shared" ca="1" si="436"/>
        <v>1.1346569412229279</v>
      </c>
      <c r="BH470" s="1">
        <f t="shared" ca="1" si="436"/>
        <v>1.1346569412229279</v>
      </c>
      <c r="BI470" s="1">
        <f t="shared" ca="1" si="436"/>
        <v>1.1346569412229279</v>
      </c>
      <c r="BJ470" s="1">
        <f t="shared" ca="1" si="436"/>
        <v>1.1346569412229279</v>
      </c>
      <c r="BK470" s="1">
        <f t="shared" ca="1" si="436"/>
        <v>1.1346569412229279</v>
      </c>
      <c r="BL470" s="1">
        <f t="shared" ca="1" si="436"/>
        <v>1.1346569412229279</v>
      </c>
      <c r="BM470" s="1">
        <f t="shared" ca="1" si="436"/>
        <v>1.1346569412229279</v>
      </c>
      <c r="BN470" s="1">
        <f t="shared" ca="1" si="436"/>
        <v>1.1346569412229279</v>
      </c>
      <c r="BO470" s="1">
        <f t="shared" ca="1" si="436"/>
        <v>1.1346569412229279</v>
      </c>
      <c r="BP470" s="1">
        <f t="shared" ca="1" si="436"/>
        <v>1.1346569412229279</v>
      </c>
      <c r="BQ470" s="1">
        <f t="shared" ca="1" si="436"/>
        <v>1.1346569412229279</v>
      </c>
      <c r="BR470" s="1">
        <f t="shared" ca="1" si="436"/>
        <v>1.1346569412229279</v>
      </c>
      <c r="BS470" s="1">
        <f t="shared" ca="1" si="436"/>
        <v>1.1346569412229279</v>
      </c>
      <c r="BT470" s="1">
        <f t="shared" ca="1" si="436"/>
        <v>1.1346569412229279</v>
      </c>
      <c r="BU470" s="1">
        <f t="shared" ca="1" si="436"/>
        <v>1.1346569412229279</v>
      </c>
      <c r="BV470" s="1">
        <f t="shared" ca="1" si="436"/>
        <v>1.1346569412229279</v>
      </c>
      <c r="BW470" s="1">
        <f t="shared" ca="1" si="436"/>
        <v>1.1346569412229279</v>
      </c>
      <c r="BX470" s="1">
        <f t="shared" ca="1" si="436"/>
        <v>1.1346569412229279</v>
      </c>
      <c r="BY470" s="1">
        <f t="shared" ca="1" si="436"/>
        <v>1.1346569412229279</v>
      </c>
      <c r="BZ470">
        <v>2030</v>
      </c>
    </row>
    <row r="471" spans="47:78" x14ac:dyDescent="0.45">
      <c r="AU471" t="str">
        <f t="shared" ca="1" si="374"/>
        <v>\I: IIS_OTP_OVC</v>
      </c>
      <c r="AV471" s="1">
        <f t="shared" ref="AV471:BY471" ca="1" si="437">OFFSET($F193,0,MATCH($BZ471,$G$1:$J$1,0))</f>
        <v>1.1346569412229279</v>
      </c>
      <c r="AW471" s="1">
        <f t="shared" ca="1" si="437"/>
        <v>1.1346569412229279</v>
      </c>
      <c r="AX471" s="1">
        <f t="shared" ca="1" si="437"/>
        <v>1.1346569412229279</v>
      </c>
      <c r="AY471" s="1">
        <f t="shared" ca="1" si="437"/>
        <v>1.1346569412229279</v>
      </c>
      <c r="AZ471" s="1">
        <f t="shared" ca="1" si="437"/>
        <v>1.1346569412229279</v>
      </c>
      <c r="BA471" s="1">
        <f t="shared" ca="1" si="437"/>
        <v>1.1346569412229279</v>
      </c>
      <c r="BB471" s="1">
        <f t="shared" ca="1" si="437"/>
        <v>1.1346569412229279</v>
      </c>
      <c r="BC471" s="1">
        <f t="shared" ca="1" si="437"/>
        <v>1.1346569412229279</v>
      </c>
      <c r="BD471" s="1">
        <f t="shared" ca="1" si="437"/>
        <v>1.1346569412229279</v>
      </c>
      <c r="BE471" s="1">
        <f t="shared" ca="1" si="437"/>
        <v>1.1346569412229279</v>
      </c>
      <c r="BF471" s="1">
        <f t="shared" ca="1" si="437"/>
        <v>1.1346569412229279</v>
      </c>
      <c r="BG471" s="1">
        <f t="shared" ca="1" si="437"/>
        <v>1.1346569412229279</v>
      </c>
      <c r="BH471" s="1">
        <f t="shared" ca="1" si="437"/>
        <v>1.1346569412229279</v>
      </c>
      <c r="BI471" s="1">
        <f t="shared" ca="1" si="437"/>
        <v>1.1346569412229279</v>
      </c>
      <c r="BJ471" s="1">
        <f t="shared" ca="1" si="437"/>
        <v>1.1346569412229279</v>
      </c>
      <c r="BK471" s="1">
        <f t="shared" ca="1" si="437"/>
        <v>1.1346569412229279</v>
      </c>
      <c r="BL471" s="1">
        <f t="shared" ca="1" si="437"/>
        <v>1.1346569412229279</v>
      </c>
      <c r="BM471" s="1">
        <f t="shared" ca="1" si="437"/>
        <v>1.1346569412229279</v>
      </c>
      <c r="BN471" s="1">
        <f t="shared" ca="1" si="437"/>
        <v>1.1346569412229279</v>
      </c>
      <c r="BO471" s="1">
        <f t="shared" ca="1" si="437"/>
        <v>1.1346569412229279</v>
      </c>
      <c r="BP471" s="1">
        <f t="shared" ca="1" si="437"/>
        <v>1.1346569412229279</v>
      </c>
      <c r="BQ471" s="1">
        <f t="shared" ca="1" si="437"/>
        <v>1.1346569412229279</v>
      </c>
      <c r="BR471" s="1">
        <f t="shared" ca="1" si="437"/>
        <v>1.1346569412229279</v>
      </c>
      <c r="BS471" s="1">
        <f t="shared" ca="1" si="437"/>
        <v>1.1346569412229279</v>
      </c>
      <c r="BT471" s="1">
        <f t="shared" ca="1" si="437"/>
        <v>1.1346569412229279</v>
      </c>
      <c r="BU471" s="1">
        <f t="shared" ca="1" si="437"/>
        <v>1.1346569412229279</v>
      </c>
      <c r="BV471" s="1">
        <f t="shared" ca="1" si="437"/>
        <v>1.1346569412229279</v>
      </c>
      <c r="BW471" s="1">
        <f t="shared" ca="1" si="437"/>
        <v>1.1346569412229279</v>
      </c>
      <c r="BX471" s="1">
        <f t="shared" ca="1" si="437"/>
        <v>1.1346569412229279</v>
      </c>
      <c r="BY471" s="1">
        <f t="shared" ca="1" si="437"/>
        <v>1.1346569412229279</v>
      </c>
      <c r="BZ471">
        <v>2030</v>
      </c>
    </row>
    <row r="472" spans="47:78" x14ac:dyDescent="0.45">
      <c r="AU472" t="str">
        <f t="shared" ca="1" si="374"/>
        <v>INF_PRH_OVC</v>
      </c>
      <c r="AV472" s="1">
        <f t="shared" ref="AV472:BY472" ca="1" si="438">OFFSET($F194,0,MATCH($BZ472,$G$1:$J$1,0))</f>
        <v>1.0756041398019496</v>
      </c>
      <c r="AW472" s="1">
        <f t="shared" ca="1" si="438"/>
        <v>1.0756041398019496</v>
      </c>
      <c r="AX472" s="1">
        <f t="shared" ca="1" si="438"/>
        <v>1.0756041398019496</v>
      </c>
      <c r="AY472" s="1">
        <f t="shared" ca="1" si="438"/>
        <v>1.0756041398019496</v>
      </c>
      <c r="AZ472" s="1">
        <f t="shared" ca="1" si="438"/>
        <v>1.0756041398019496</v>
      </c>
      <c r="BA472" s="1">
        <f t="shared" ca="1" si="438"/>
        <v>1.0756041398019496</v>
      </c>
      <c r="BB472" s="1">
        <f t="shared" ca="1" si="438"/>
        <v>1.0756041398019496</v>
      </c>
      <c r="BC472" s="1">
        <f t="shared" ca="1" si="438"/>
        <v>1.0756041398019496</v>
      </c>
      <c r="BD472" s="1">
        <f t="shared" ca="1" si="438"/>
        <v>1.0756041398019496</v>
      </c>
      <c r="BE472" s="1">
        <f t="shared" ca="1" si="438"/>
        <v>1.0756041398019496</v>
      </c>
      <c r="BF472" s="1">
        <f t="shared" ca="1" si="438"/>
        <v>1.0756041398019496</v>
      </c>
      <c r="BG472" s="1">
        <f t="shared" ca="1" si="438"/>
        <v>1.0756041398019496</v>
      </c>
      <c r="BH472" s="1">
        <f t="shared" ca="1" si="438"/>
        <v>1.0756041398019496</v>
      </c>
      <c r="BI472" s="1">
        <f t="shared" ca="1" si="438"/>
        <v>1.0756041398019496</v>
      </c>
      <c r="BJ472" s="1">
        <f t="shared" ca="1" si="438"/>
        <v>1.0756041398019496</v>
      </c>
      <c r="BK472" s="1">
        <f t="shared" ca="1" si="438"/>
        <v>1.0756041398019496</v>
      </c>
      <c r="BL472" s="1">
        <f t="shared" ca="1" si="438"/>
        <v>1.0756041398019496</v>
      </c>
      <c r="BM472" s="1">
        <f t="shared" ca="1" si="438"/>
        <v>1.0756041398019496</v>
      </c>
      <c r="BN472" s="1">
        <f t="shared" ca="1" si="438"/>
        <v>1.0756041398019496</v>
      </c>
      <c r="BO472" s="1">
        <f t="shared" ca="1" si="438"/>
        <v>1.0756041398019496</v>
      </c>
      <c r="BP472" s="1">
        <f t="shared" ca="1" si="438"/>
        <v>1.0756041398019496</v>
      </c>
      <c r="BQ472" s="1">
        <f t="shared" ca="1" si="438"/>
        <v>1.0756041398019496</v>
      </c>
      <c r="BR472" s="1">
        <f t="shared" ca="1" si="438"/>
        <v>1.0756041398019496</v>
      </c>
      <c r="BS472" s="1">
        <f t="shared" ca="1" si="438"/>
        <v>1.0756041398019496</v>
      </c>
      <c r="BT472" s="1">
        <f t="shared" ca="1" si="438"/>
        <v>1.0756041398019496</v>
      </c>
      <c r="BU472" s="1">
        <f t="shared" ca="1" si="438"/>
        <v>1.0756041398019496</v>
      </c>
      <c r="BV472" s="1">
        <f t="shared" ca="1" si="438"/>
        <v>1.0756041398019496</v>
      </c>
      <c r="BW472" s="1">
        <f t="shared" ca="1" si="438"/>
        <v>1.0756041398019496</v>
      </c>
      <c r="BX472" s="1">
        <f t="shared" ca="1" si="438"/>
        <v>1.0756041398019496</v>
      </c>
      <c r="BY472" s="1">
        <f t="shared" ca="1" si="438"/>
        <v>1.0756041398019496</v>
      </c>
      <c r="BZ472">
        <v>2030</v>
      </c>
    </row>
    <row r="473" spans="47:78" x14ac:dyDescent="0.45">
      <c r="AU473" t="str">
        <f t="shared" ref="AU473:AU536" ca="1" si="439">IF(SUM(AV473:BY473)=0,"\I:",AU195)</f>
        <v>IMC_PRH_OVC</v>
      </c>
      <c r="AV473" s="1">
        <f t="shared" ref="AV473:BY473" ca="1" si="440">OFFSET($F195,0,MATCH($BZ473,$G$1:$J$1,0))</f>
        <v>1.0756041398019496</v>
      </c>
      <c r="AW473" s="1">
        <f t="shared" ca="1" si="440"/>
        <v>1.0756041398019496</v>
      </c>
      <c r="AX473" s="1">
        <f t="shared" ca="1" si="440"/>
        <v>1.0756041398019496</v>
      </c>
      <c r="AY473" s="1">
        <f t="shared" ca="1" si="440"/>
        <v>1.0756041398019496</v>
      </c>
      <c r="AZ473" s="1">
        <f t="shared" ca="1" si="440"/>
        <v>1.0756041398019496</v>
      </c>
      <c r="BA473" s="1">
        <f t="shared" ca="1" si="440"/>
        <v>1.0756041398019496</v>
      </c>
      <c r="BB473" s="1">
        <f t="shared" ca="1" si="440"/>
        <v>1.0756041398019496</v>
      </c>
      <c r="BC473" s="1">
        <f t="shared" ca="1" si="440"/>
        <v>1.0756041398019496</v>
      </c>
      <c r="BD473" s="1">
        <f t="shared" ca="1" si="440"/>
        <v>1.0756041398019496</v>
      </c>
      <c r="BE473" s="1">
        <f t="shared" ca="1" si="440"/>
        <v>1.0756041398019496</v>
      </c>
      <c r="BF473" s="1">
        <f t="shared" ca="1" si="440"/>
        <v>1.0756041398019496</v>
      </c>
      <c r="BG473" s="1">
        <f t="shared" ca="1" si="440"/>
        <v>1.0756041398019496</v>
      </c>
      <c r="BH473" s="1">
        <f t="shared" ca="1" si="440"/>
        <v>1.0756041398019496</v>
      </c>
      <c r="BI473" s="1">
        <f t="shared" ca="1" si="440"/>
        <v>1.0756041398019496</v>
      </c>
      <c r="BJ473" s="1">
        <f t="shared" ca="1" si="440"/>
        <v>1.0756041398019496</v>
      </c>
      <c r="BK473" s="1">
        <f t="shared" ca="1" si="440"/>
        <v>1.0756041398019496</v>
      </c>
      <c r="BL473" s="1">
        <f t="shared" ca="1" si="440"/>
        <v>1.0756041398019496</v>
      </c>
      <c r="BM473" s="1">
        <f t="shared" ca="1" si="440"/>
        <v>1.0756041398019496</v>
      </c>
      <c r="BN473" s="1">
        <f t="shared" ca="1" si="440"/>
        <v>1.0756041398019496</v>
      </c>
      <c r="BO473" s="1">
        <f t="shared" ca="1" si="440"/>
        <v>1.0756041398019496</v>
      </c>
      <c r="BP473" s="1">
        <f t="shared" ca="1" si="440"/>
        <v>1.0756041398019496</v>
      </c>
      <c r="BQ473" s="1">
        <f t="shared" ca="1" si="440"/>
        <v>1.0756041398019496</v>
      </c>
      <c r="BR473" s="1">
        <f t="shared" ca="1" si="440"/>
        <v>1.0756041398019496</v>
      </c>
      <c r="BS473" s="1">
        <f t="shared" ca="1" si="440"/>
        <v>1.0756041398019496</v>
      </c>
      <c r="BT473" s="1">
        <f t="shared" ca="1" si="440"/>
        <v>1.0756041398019496</v>
      </c>
      <c r="BU473" s="1">
        <f t="shared" ca="1" si="440"/>
        <v>1.0756041398019496</v>
      </c>
      <c r="BV473" s="1">
        <f t="shared" ca="1" si="440"/>
        <v>1.0756041398019496</v>
      </c>
      <c r="BW473" s="1">
        <f t="shared" ca="1" si="440"/>
        <v>1.0756041398019496</v>
      </c>
      <c r="BX473" s="1">
        <f t="shared" ca="1" si="440"/>
        <v>1.0756041398019496</v>
      </c>
      <c r="BY473" s="1">
        <f t="shared" ca="1" si="440"/>
        <v>1.0756041398019496</v>
      </c>
      <c r="BZ473">
        <v>2030</v>
      </c>
    </row>
    <row r="474" spans="47:78" x14ac:dyDescent="0.45">
      <c r="AU474" t="str">
        <f t="shared" ca="1" si="439"/>
        <v>ITM_PRH_OVC</v>
      </c>
      <c r="AV474" s="1">
        <f t="shared" ref="AV474:BY474" ca="1" si="441">OFFSET($F196,0,MATCH($BZ474,$G$1:$J$1,0))</f>
        <v>1.1346569412229279</v>
      </c>
      <c r="AW474" s="1">
        <f t="shared" ca="1" si="441"/>
        <v>1.1346569412229279</v>
      </c>
      <c r="AX474" s="1">
        <f t="shared" ca="1" si="441"/>
        <v>1.1346569412229279</v>
      </c>
      <c r="AY474" s="1">
        <f t="shared" ca="1" si="441"/>
        <v>1.1346569412229279</v>
      </c>
      <c r="AZ474" s="1">
        <f t="shared" ca="1" si="441"/>
        <v>1.1346569412229279</v>
      </c>
      <c r="BA474" s="1">
        <f t="shared" ca="1" si="441"/>
        <v>1.1346569412229279</v>
      </c>
      <c r="BB474" s="1">
        <f t="shared" ca="1" si="441"/>
        <v>1.1346569412229279</v>
      </c>
      <c r="BC474" s="1">
        <f t="shared" ca="1" si="441"/>
        <v>1.1346569412229279</v>
      </c>
      <c r="BD474" s="1">
        <f t="shared" ca="1" si="441"/>
        <v>1.1346569412229279</v>
      </c>
      <c r="BE474" s="1">
        <f t="shared" ca="1" si="441"/>
        <v>1.1346569412229279</v>
      </c>
      <c r="BF474" s="1">
        <f t="shared" ca="1" si="441"/>
        <v>1.1346569412229279</v>
      </c>
      <c r="BG474" s="1">
        <f t="shared" ca="1" si="441"/>
        <v>1.1346569412229279</v>
      </c>
      <c r="BH474" s="1">
        <f t="shared" ca="1" si="441"/>
        <v>1.1346569412229279</v>
      </c>
      <c r="BI474" s="1">
        <f t="shared" ca="1" si="441"/>
        <v>1.1346569412229279</v>
      </c>
      <c r="BJ474" s="1">
        <f t="shared" ca="1" si="441"/>
        <v>1.1346569412229279</v>
      </c>
      <c r="BK474" s="1">
        <f t="shared" ca="1" si="441"/>
        <v>1.1346569412229279</v>
      </c>
      <c r="BL474" s="1">
        <f t="shared" ca="1" si="441"/>
        <v>1.1346569412229279</v>
      </c>
      <c r="BM474" s="1">
        <f t="shared" ca="1" si="441"/>
        <v>1.1346569412229279</v>
      </c>
      <c r="BN474" s="1">
        <f t="shared" ca="1" si="441"/>
        <v>1.1346569412229279</v>
      </c>
      <c r="BO474" s="1">
        <f t="shared" ca="1" si="441"/>
        <v>1.1346569412229279</v>
      </c>
      <c r="BP474" s="1">
        <f t="shared" ca="1" si="441"/>
        <v>1.1346569412229279</v>
      </c>
      <c r="BQ474" s="1">
        <f t="shared" ca="1" si="441"/>
        <v>1.1346569412229279</v>
      </c>
      <c r="BR474" s="1">
        <f t="shared" ca="1" si="441"/>
        <v>1.1346569412229279</v>
      </c>
      <c r="BS474" s="1">
        <f t="shared" ca="1" si="441"/>
        <v>1.1346569412229279</v>
      </c>
      <c r="BT474" s="1">
        <f t="shared" ca="1" si="441"/>
        <v>1.1346569412229279</v>
      </c>
      <c r="BU474" s="1">
        <f t="shared" ca="1" si="441"/>
        <v>1.1346569412229279</v>
      </c>
      <c r="BV474" s="1">
        <f t="shared" ca="1" si="441"/>
        <v>1.1346569412229279</v>
      </c>
      <c r="BW474" s="1">
        <f t="shared" ca="1" si="441"/>
        <v>1.1346569412229279</v>
      </c>
      <c r="BX474" s="1">
        <f t="shared" ca="1" si="441"/>
        <v>1.1346569412229279</v>
      </c>
      <c r="BY474" s="1">
        <f t="shared" ca="1" si="441"/>
        <v>1.1346569412229279</v>
      </c>
      <c r="BZ474">
        <v>2030</v>
      </c>
    </row>
    <row r="475" spans="47:78" x14ac:dyDescent="0.45">
      <c r="AU475" t="str">
        <f t="shared" ca="1" si="439"/>
        <v>\I:</v>
      </c>
      <c r="AV475" s="1" t="str">
        <f t="shared" ref="AV475:BY475" ca="1" si="442">OFFSET($F197,0,MATCH($BZ475,$G$1:$J$1,0))</f>
        <v/>
      </c>
      <c r="AW475" s="1" t="str">
        <f t="shared" ca="1" si="442"/>
        <v/>
      </c>
      <c r="AX475" s="1" t="str">
        <f t="shared" ca="1" si="442"/>
        <v/>
      </c>
      <c r="AY475" s="1" t="str">
        <f t="shared" ca="1" si="442"/>
        <v/>
      </c>
      <c r="AZ475" s="1" t="str">
        <f t="shared" ca="1" si="442"/>
        <v/>
      </c>
      <c r="BA475" s="1" t="str">
        <f t="shared" ca="1" si="442"/>
        <v/>
      </c>
      <c r="BB475" s="1" t="str">
        <f t="shared" ca="1" si="442"/>
        <v/>
      </c>
      <c r="BC475" s="1" t="str">
        <f t="shared" ca="1" si="442"/>
        <v/>
      </c>
      <c r="BD475" s="1" t="str">
        <f t="shared" ca="1" si="442"/>
        <v/>
      </c>
      <c r="BE475" s="1" t="str">
        <f t="shared" ca="1" si="442"/>
        <v/>
      </c>
      <c r="BF475" s="1" t="str">
        <f t="shared" ca="1" si="442"/>
        <v/>
      </c>
      <c r="BG475" s="1" t="str">
        <f t="shared" ca="1" si="442"/>
        <v/>
      </c>
      <c r="BH475" s="1" t="str">
        <f t="shared" ca="1" si="442"/>
        <v/>
      </c>
      <c r="BI475" s="1" t="str">
        <f t="shared" ca="1" si="442"/>
        <v/>
      </c>
      <c r="BJ475" s="1" t="str">
        <f t="shared" ca="1" si="442"/>
        <v/>
      </c>
      <c r="BK475" s="1" t="str">
        <f t="shared" ca="1" si="442"/>
        <v/>
      </c>
      <c r="BL475" s="1" t="str">
        <f t="shared" ca="1" si="442"/>
        <v/>
      </c>
      <c r="BM475" s="1" t="str">
        <f t="shared" ca="1" si="442"/>
        <v/>
      </c>
      <c r="BN475" s="1" t="str">
        <f t="shared" ca="1" si="442"/>
        <v/>
      </c>
      <c r="BO475" s="1" t="str">
        <f t="shared" ca="1" si="442"/>
        <v/>
      </c>
      <c r="BP475" s="1" t="str">
        <f t="shared" ca="1" si="442"/>
        <v/>
      </c>
      <c r="BQ475" s="1" t="str">
        <f t="shared" ca="1" si="442"/>
        <v/>
      </c>
      <c r="BR475" s="1" t="str">
        <f t="shared" ca="1" si="442"/>
        <v/>
      </c>
      <c r="BS475" s="1" t="str">
        <f t="shared" ca="1" si="442"/>
        <v/>
      </c>
      <c r="BT475" s="1" t="str">
        <f t="shared" ca="1" si="442"/>
        <v/>
      </c>
      <c r="BU475" s="1" t="str">
        <f t="shared" ca="1" si="442"/>
        <v/>
      </c>
      <c r="BV475" s="1" t="str">
        <f t="shared" ca="1" si="442"/>
        <v/>
      </c>
      <c r="BW475" s="1" t="str">
        <f t="shared" ca="1" si="442"/>
        <v/>
      </c>
      <c r="BX475" s="1" t="str">
        <f t="shared" ca="1" si="442"/>
        <v/>
      </c>
      <c r="BY475" s="1" t="str">
        <f t="shared" ca="1" si="442"/>
        <v/>
      </c>
      <c r="BZ475">
        <v>2030</v>
      </c>
    </row>
    <row r="476" spans="47:78" x14ac:dyDescent="0.45">
      <c r="AU476" t="str">
        <f t="shared" ca="1" si="439"/>
        <v>IFP_PRH_BIO</v>
      </c>
      <c r="AV476" s="1">
        <f t="shared" ref="AV476:BY476" ca="1" si="443">OFFSET($F198,0,MATCH($BZ476,$G$1:$J$1,0))</f>
        <v>1.1266495322275636</v>
      </c>
      <c r="AW476" s="1">
        <f t="shared" ca="1" si="443"/>
        <v>1.1266495322275636</v>
      </c>
      <c r="AX476" s="1">
        <f t="shared" ca="1" si="443"/>
        <v>1.1266495322275636</v>
      </c>
      <c r="AY476" s="1">
        <f t="shared" ca="1" si="443"/>
        <v>1.1266495322275636</v>
      </c>
      <c r="AZ476" s="1">
        <f t="shared" ca="1" si="443"/>
        <v>1.1266495322275636</v>
      </c>
      <c r="BA476" s="1">
        <f t="shared" ca="1" si="443"/>
        <v>1.1266495322275636</v>
      </c>
      <c r="BB476" s="1">
        <f t="shared" ca="1" si="443"/>
        <v>1.1266495322275636</v>
      </c>
      <c r="BC476" s="1">
        <f t="shared" ca="1" si="443"/>
        <v>1.1266495322275636</v>
      </c>
      <c r="BD476" s="1">
        <f t="shared" ca="1" si="443"/>
        <v>1.1266495322275636</v>
      </c>
      <c r="BE476" s="1">
        <f t="shared" ca="1" si="443"/>
        <v>1.1266495322275636</v>
      </c>
      <c r="BF476" s="1">
        <f t="shared" ca="1" si="443"/>
        <v>1.1266495322275636</v>
      </c>
      <c r="BG476" s="1">
        <f t="shared" ca="1" si="443"/>
        <v>1.1266495322275636</v>
      </c>
      <c r="BH476" s="1">
        <f t="shared" ca="1" si="443"/>
        <v>1.1266495322275636</v>
      </c>
      <c r="BI476" s="1">
        <f t="shared" ca="1" si="443"/>
        <v>1.1266495322275636</v>
      </c>
      <c r="BJ476" s="1">
        <f t="shared" ca="1" si="443"/>
        <v>1.1266495322275636</v>
      </c>
      <c r="BK476" s="1">
        <f t="shared" ca="1" si="443"/>
        <v>1.1266495322275636</v>
      </c>
      <c r="BL476" s="1">
        <f t="shared" ca="1" si="443"/>
        <v>1.1266495322275636</v>
      </c>
      <c r="BM476" s="1">
        <f t="shared" ca="1" si="443"/>
        <v>1.1266495322275636</v>
      </c>
      <c r="BN476" s="1">
        <f t="shared" ca="1" si="443"/>
        <v>1.1266495322275636</v>
      </c>
      <c r="BO476" s="1">
        <f t="shared" ca="1" si="443"/>
        <v>1.1266495322275636</v>
      </c>
      <c r="BP476" s="1">
        <f t="shared" ca="1" si="443"/>
        <v>1.1266495322275636</v>
      </c>
      <c r="BQ476" s="1">
        <f t="shared" ca="1" si="443"/>
        <v>1.1266495322275636</v>
      </c>
      <c r="BR476" s="1">
        <f t="shared" ca="1" si="443"/>
        <v>1.1266495322275636</v>
      </c>
      <c r="BS476" s="1">
        <f t="shared" ca="1" si="443"/>
        <v>1.1266495322275636</v>
      </c>
      <c r="BT476" s="1">
        <f t="shared" ca="1" si="443"/>
        <v>1.1266495322275636</v>
      </c>
      <c r="BU476" s="1">
        <f t="shared" ca="1" si="443"/>
        <v>1.1266495322275636</v>
      </c>
      <c r="BV476" s="1">
        <f t="shared" ca="1" si="443"/>
        <v>1.1266495322275636</v>
      </c>
      <c r="BW476" s="1">
        <f t="shared" ca="1" si="443"/>
        <v>1.1266495322275636</v>
      </c>
      <c r="BX476" s="1">
        <f t="shared" ca="1" si="443"/>
        <v>1.1266495322275636</v>
      </c>
      <c r="BY476" s="1">
        <f t="shared" ca="1" si="443"/>
        <v>1.1266495322275636</v>
      </c>
      <c r="BZ476">
        <v>2030</v>
      </c>
    </row>
    <row r="477" spans="47:78" x14ac:dyDescent="0.45">
      <c r="AU477" t="str">
        <f t="shared" ca="1" si="439"/>
        <v>\I:</v>
      </c>
      <c r="AV477" s="1" t="str">
        <f t="shared" ref="AV477:BY477" ca="1" si="444">OFFSET($F199,0,MATCH($BZ477,$G$1:$J$1,0))</f>
        <v/>
      </c>
      <c r="AW477" s="1" t="str">
        <f t="shared" ca="1" si="444"/>
        <v/>
      </c>
      <c r="AX477" s="1" t="str">
        <f t="shared" ca="1" si="444"/>
        <v/>
      </c>
      <c r="AY477" s="1" t="str">
        <f t="shared" ca="1" si="444"/>
        <v/>
      </c>
      <c r="AZ477" s="1" t="str">
        <f t="shared" ca="1" si="444"/>
        <v/>
      </c>
      <c r="BA477" s="1" t="str">
        <f t="shared" ca="1" si="444"/>
        <v/>
      </c>
      <c r="BB477" s="1" t="str">
        <f t="shared" ca="1" si="444"/>
        <v/>
      </c>
      <c r="BC477" s="1" t="str">
        <f t="shared" ca="1" si="444"/>
        <v/>
      </c>
      <c r="BD477" s="1" t="str">
        <f t="shared" ca="1" si="444"/>
        <v/>
      </c>
      <c r="BE477" s="1" t="str">
        <f t="shared" ca="1" si="444"/>
        <v/>
      </c>
      <c r="BF477" s="1" t="str">
        <f t="shared" ca="1" si="444"/>
        <v/>
      </c>
      <c r="BG477" s="1" t="str">
        <f t="shared" ca="1" si="444"/>
        <v/>
      </c>
      <c r="BH477" s="1" t="str">
        <f t="shared" ca="1" si="444"/>
        <v/>
      </c>
      <c r="BI477" s="1" t="str">
        <f t="shared" ca="1" si="444"/>
        <v/>
      </c>
      <c r="BJ477" s="1" t="str">
        <f t="shared" ca="1" si="444"/>
        <v/>
      </c>
      <c r="BK477" s="1" t="str">
        <f t="shared" ca="1" si="444"/>
        <v/>
      </c>
      <c r="BL477" s="1" t="str">
        <f t="shared" ca="1" si="444"/>
        <v/>
      </c>
      <c r="BM477" s="1" t="str">
        <f t="shared" ca="1" si="444"/>
        <v/>
      </c>
      <c r="BN477" s="1" t="str">
        <f t="shared" ca="1" si="444"/>
        <v/>
      </c>
      <c r="BO477" s="1" t="str">
        <f t="shared" ca="1" si="444"/>
        <v/>
      </c>
      <c r="BP477" s="1" t="str">
        <f t="shared" ca="1" si="444"/>
        <v/>
      </c>
      <c r="BQ477" s="1" t="str">
        <f t="shared" ca="1" si="444"/>
        <v/>
      </c>
      <c r="BR477" s="1" t="str">
        <f t="shared" ca="1" si="444"/>
        <v/>
      </c>
      <c r="BS477" s="1" t="str">
        <f t="shared" ca="1" si="444"/>
        <v/>
      </c>
      <c r="BT477" s="1" t="str">
        <f t="shared" ca="1" si="444"/>
        <v/>
      </c>
      <c r="BU477" s="1" t="str">
        <f t="shared" ca="1" si="444"/>
        <v/>
      </c>
      <c r="BV477" s="1" t="str">
        <f t="shared" ca="1" si="444"/>
        <v/>
      </c>
      <c r="BW477" s="1" t="str">
        <f t="shared" ca="1" si="444"/>
        <v/>
      </c>
      <c r="BX477" s="1" t="str">
        <f t="shared" ca="1" si="444"/>
        <v/>
      </c>
      <c r="BY477" s="1" t="str">
        <f t="shared" ca="1" si="444"/>
        <v/>
      </c>
      <c r="BZ477">
        <v>2030</v>
      </c>
    </row>
    <row r="478" spans="47:78" x14ac:dyDescent="0.45">
      <c r="AU478" t="str">
        <f t="shared" ca="1" si="439"/>
        <v>\I:</v>
      </c>
      <c r="AV478" s="1" t="str">
        <f t="shared" ref="AV478:BY478" ca="1" si="445">OFFSET($F200,0,MATCH($BZ478,$G$1:$J$1,0))</f>
        <v/>
      </c>
      <c r="AW478" s="1" t="str">
        <f t="shared" ca="1" si="445"/>
        <v/>
      </c>
      <c r="AX478" s="1" t="str">
        <f t="shared" ca="1" si="445"/>
        <v/>
      </c>
      <c r="AY478" s="1" t="str">
        <f t="shared" ca="1" si="445"/>
        <v/>
      </c>
      <c r="AZ478" s="1" t="str">
        <f t="shared" ca="1" si="445"/>
        <v/>
      </c>
      <c r="BA478" s="1" t="str">
        <f t="shared" ca="1" si="445"/>
        <v/>
      </c>
      <c r="BB478" s="1" t="str">
        <f t="shared" ca="1" si="445"/>
        <v/>
      </c>
      <c r="BC478" s="1" t="str">
        <f t="shared" ca="1" si="445"/>
        <v/>
      </c>
      <c r="BD478" s="1" t="str">
        <f t="shared" ca="1" si="445"/>
        <v/>
      </c>
      <c r="BE478" s="1" t="str">
        <f t="shared" ca="1" si="445"/>
        <v/>
      </c>
      <c r="BF478" s="1" t="str">
        <f t="shared" ca="1" si="445"/>
        <v/>
      </c>
      <c r="BG478" s="1" t="str">
        <f t="shared" ca="1" si="445"/>
        <v/>
      </c>
      <c r="BH478" s="1" t="str">
        <f t="shared" ca="1" si="445"/>
        <v/>
      </c>
      <c r="BI478" s="1" t="str">
        <f t="shared" ca="1" si="445"/>
        <v/>
      </c>
      <c r="BJ478" s="1" t="str">
        <f t="shared" ca="1" si="445"/>
        <v/>
      </c>
      <c r="BK478" s="1" t="str">
        <f t="shared" ca="1" si="445"/>
        <v/>
      </c>
      <c r="BL478" s="1" t="str">
        <f t="shared" ca="1" si="445"/>
        <v/>
      </c>
      <c r="BM478" s="1" t="str">
        <f t="shared" ca="1" si="445"/>
        <v/>
      </c>
      <c r="BN478" s="1" t="str">
        <f t="shared" ca="1" si="445"/>
        <v/>
      </c>
      <c r="BO478" s="1" t="str">
        <f t="shared" ca="1" si="445"/>
        <v/>
      </c>
      <c r="BP478" s="1" t="str">
        <f t="shared" ca="1" si="445"/>
        <v/>
      </c>
      <c r="BQ478" s="1" t="str">
        <f t="shared" ca="1" si="445"/>
        <v/>
      </c>
      <c r="BR478" s="1" t="str">
        <f t="shared" ca="1" si="445"/>
        <v/>
      </c>
      <c r="BS478" s="1" t="str">
        <f t="shared" ca="1" si="445"/>
        <v/>
      </c>
      <c r="BT478" s="1" t="str">
        <f t="shared" ca="1" si="445"/>
        <v/>
      </c>
      <c r="BU478" s="1" t="str">
        <f t="shared" ca="1" si="445"/>
        <v/>
      </c>
      <c r="BV478" s="1" t="str">
        <f t="shared" ca="1" si="445"/>
        <v/>
      </c>
      <c r="BW478" s="1" t="str">
        <f t="shared" ca="1" si="445"/>
        <v/>
      </c>
      <c r="BX478" s="1" t="str">
        <f t="shared" ca="1" si="445"/>
        <v/>
      </c>
      <c r="BY478" s="1" t="str">
        <f t="shared" ca="1" si="445"/>
        <v/>
      </c>
      <c r="BZ478">
        <v>2030</v>
      </c>
    </row>
    <row r="479" spans="47:78" x14ac:dyDescent="0.45">
      <c r="AU479" t="str">
        <f t="shared" ca="1" si="439"/>
        <v>ICH_PRH_BIO</v>
      </c>
      <c r="AV479" s="1">
        <f t="shared" ref="AV479:BY479" ca="1" si="446">OFFSET($F201,0,MATCH($BZ479,$G$1:$J$1,0))</f>
        <v>1.0492642736343865</v>
      </c>
      <c r="AW479" s="1">
        <f t="shared" ca="1" si="446"/>
        <v>1.0492642736343865</v>
      </c>
      <c r="AX479" s="1">
        <f t="shared" ca="1" si="446"/>
        <v>1.0492642736343865</v>
      </c>
      <c r="AY479" s="1">
        <f t="shared" ca="1" si="446"/>
        <v>1.0492642736343865</v>
      </c>
      <c r="AZ479" s="1">
        <f t="shared" ca="1" si="446"/>
        <v>1.0492642736343865</v>
      </c>
      <c r="BA479" s="1">
        <f t="shared" ca="1" si="446"/>
        <v>1.0492642736343865</v>
      </c>
      <c r="BB479" s="1">
        <f t="shared" ca="1" si="446"/>
        <v>1.0492642736343865</v>
      </c>
      <c r="BC479" s="1">
        <f t="shared" ca="1" si="446"/>
        <v>1.0492642736343865</v>
      </c>
      <c r="BD479" s="1">
        <f t="shared" ca="1" si="446"/>
        <v>1.0492642736343865</v>
      </c>
      <c r="BE479" s="1">
        <f t="shared" ca="1" si="446"/>
        <v>1.0492642736343865</v>
      </c>
      <c r="BF479" s="1">
        <f t="shared" ca="1" si="446"/>
        <v>1.0492642736343865</v>
      </c>
      <c r="BG479" s="1">
        <f t="shared" ca="1" si="446"/>
        <v>1.0492642736343865</v>
      </c>
      <c r="BH479" s="1">
        <f t="shared" ca="1" si="446"/>
        <v>1.0492642736343865</v>
      </c>
      <c r="BI479" s="1">
        <f t="shared" ca="1" si="446"/>
        <v>1.0492642736343865</v>
      </c>
      <c r="BJ479" s="1">
        <f t="shared" ca="1" si="446"/>
        <v>1.0492642736343865</v>
      </c>
      <c r="BK479" s="1">
        <f t="shared" ca="1" si="446"/>
        <v>1.0492642736343865</v>
      </c>
      <c r="BL479" s="1">
        <f t="shared" ca="1" si="446"/>
        <v>1.0492642736343865</v>
      </c>
      <c r="BM479" s="1">
        <f t="shared" ca="1" si="446"/>
        <v>1.0492642736343865</v>
      </c>
      <c r="BN479" s="1">
        <f t="shared" ca="1" si="446"/>
        <v>1.0492642736343865</v>
      </c>
      <c r="BO479" s="1">
        <f t="shared" ca="1" si="446"/>
        <v>1.0492642736343865</v>
      </c>
      <c r="BP479" s="1">
        <f t="shared" ca="1" si="446"/>
        <v>1.0492642736343865</v>
      </c>
      <c r="BQ479" s="1">
        <f t="shared" ca="1" si="446"/>
        <v>1.0492642736343865</v>
      </c>
      <c r="BR479" s="1">
        <f t="shared" ca="1" si="446"/>
        <v>1.0492642736343865</v>
      </c>
      <c r="BS479" s="1">
        <f t="shared" ca="1" si="446"/>
        <v>1.0492642736343865</v>
      </c>
      <c r="BT479" s="1">
        <f t="shared" ca="1" si="446"/>
        <v>1.0492642736343865</v>
      </c>
      <c r="BU479" s="1">
        <f t="shared" ca="1" si="446"/>
        <v>1.0492642736343865</v>
      </c>
      <c r="BV479" s="1">
        <f t="shared" ca="1" si="446"/>
        <v>1.0492642736343865</v>
      </c>
      <c r="BW479" s="1">
        <f t="shared" ca="1" si="446"/>
        <v>1.0492642736343865</v>
      </c>
      <c r="BX479" s="1">
        <f t="shared" ca="1" si="446"/>
        <v>1.0492642736343865</v>
      </c>
      <c r="BY479" s="1">
        <f t="shared" ca="1" si="446"/>
        <v>1.0492642736343865</v>
      </c>
      <c r="BZ479">
        <v>2030</v>
      </c>
    </row>
    <row r="480" spans="47:78" x14ac:dyDescent="0.45">
      <c r="AU480" t="str">
        <f t="shared" ca="1" si="439"/>
        <v>ICH_OTP_BIO</v>
      </c>
      <c r="AV480" s="1">
        <f t="shared" ref="AV480:BY480" ca="1" si="447">OFFSET($F202,0,MATCH($BZ480,$G$1:$J$1,0))</f>
        <v>1.0492642736343865</v>
      </c>
      <c r="AW480" s="1">
        <f t="shared" ca="1" si="447"/>
        <v>1.0492642736343865</v>
      </c>
      <c r="AX480" s="1">
        <f t="shared" ca="1" si="447"/>
        <v>1.0492642736343865</v>
      </c>
      <c r="AY480" s="1">
        <f t="shared" ca="1" si="447"/>
        <v>1.0492642736343865</v>
      </c>
      <c r="AZ480" s="1">
        <f t="shared" ca="1" si="447"/>
        <v>1.0492642736343865</v>
      </c>
      <c r="BA480" s="1">
        <f t="shared" ca="1" si="447"/>
        <v>1.0492642736343865</v>
      </c>
      <c r="BB480" s="1">
        <f t="shared" ca="1" si="447"/>
        <v>1.0492642736343865</v>
      </c>
      <c r="BC480" s="1">
        <f t="shared" ca="1" si="447"/>
        <v>1.0492642736343865</v>
      </c>
      <c r="BD480" s="1">
        <f t="shared" ca="1" si="447"/>
        <v>1.0492642736343865</v>
      </c>
      <c r="BE480" s="1">
        <f t="shared" ca="1" si="447"/>
        <v>1.0492642736343865</v>
      </c>
      <c r="BF480" s="1">
        <f t="shared" ca="1" si="447"/>
        <v>1.0492642736343865</v>
      </c>
      <c r="BG480" s="1">
        <f t="shared" ca="1" si="447"/>
        <v>1.0492642736343865</v>
      </c>
      <c r="BH480" s="1">
        <f t="shared" ca="1" si="447"/>
        <v>1.0492642736343865</v>
      </c>
      <c r="BI480" s="1">
        <f t="shared" ca="1" si="447"/>
        <v>1.0492642736343865</v>
      </c>
      <c r="BJ480" s="1">
        <f t="shared" ca="1" si="447"/>
        <v>1.0492642736343865</v>
      </c>
      <c r="BK480" s="1">
        <f t="shared" ca="1" si="447"/>
        <v>1.0492642736343865</v>
      </c>
      <c r="BL480" s="1">
        <f t="shared" ca="1" si="447"/>
        <v>1.0492642736343865</v>
      </c>
      <c r="BM480" s="1">
        <f t="shared" ca="1" si="447"/>
        <v>1.0492642736343865</v>
      </c>
      <c r="BN480" s="1">
        <f t="shared" ca="1" si="447"/>
        <v>1.0492642736343865</v>
      </c>
      <c r="BO480" s="1">
        <f t="shared" ca="1" si="447"/>
        <v>1.0492642736343865</v>
      </c>
      <c r="BP480" s="1">
        <f t="shared" ca="1" si="447"/>
        <v>1.0492642736343865</v>
      </c>
      <c r="BQ480" s="1">
        <f t="shared" ca="1" si="447"/>
        <v>1.0492642736343865</v>
      </c>
      <c r="BR480" s="1">
        <f t="shared" ca="1" si="447"/>
        <v>1.0492642736343865</v>
      </c>
      <c r="BS480" s="1">
        <f t="shared" ca="1" si="447"/>
        <v>1.0492642736343865</v>
      </c>
      <c r="BT480" s="1">
        <f t="shared" ca="1" si="447"/>
        <v>1.0492642736343865</v>
      </c>
      <c r="BU480" s="1">
        <f t="shared" ca="1" si="447"/>
        <v>1.0492642736343865</v>
      </c>
      <c r="BV480" s="1">
        <f t="shared" ca="1" si="447"/>
        <v>1.0492642736343865</v>
      </c>
      <c r="BW480" s="1">
        <f t="shared" ca="1" si="447"/>
        <v>1.0492642736343865</v>
      </c>
      <c r="BX480" s="1">
        <f t="shared" ca="1" si="447"/>
        <v>1.0492642736343865</v>
      </c>
      <c r="BY480" s="1">
        <f t="shared" ca="1" si="447"/>
        <v>1.0492642736343865</v>
      </c>
      <c r="BZ480">
        <v>2030</v>
      </c>
    </row>
    <row r="481" spans="47:78" x14ac:dyDescent="0.45">
      <c r="AU481" t="str">
        <f t="shared" ca="1" si="439"/>
        <v>INM_PRH_BIO</v>
      </c>
      <c r="AV481" s="1">
        <f t="shared" ref="AV481:BY481" ca="1" si="448">OFFSET($F203,0,MATCH($BZ481,$G$1:$J$1,0))</f>
        <v>0.92588231232533369</v>
      </c>
      <c r="AW481" s="1">
        <f t="shared" ca="1" si="448"/>
        <v>0.92588231232533369</v>
      </c>
      <c r="AX481" s="1">
        <f t="shared" ca="1" si="448"/>
        <v>0.92588231232533369</v>
      </c>
      <c r="AY481" s="1">
        <f t="shared" ca="1" si="448"/>
        <v>0.92588231232533369</v>
      </c>
      <c r="AZ481" s="1">
        <f t="shared" ca="1" si="448"/>
        <v>0.92588231232533369</v>
      </c>
      <c r="BA481" s="1">
        <f t="shared" ca="1" si="448"/>
        <v>0.92588231232533369</v>
      </c>
      <c r="BB481" s="1">
        <f t="shared" ca="1" si="448"/>
        <v>0.92588231232533369</v>
      </c>
      <c r="BC481" s="1">
        <f t="shared" ca="1" si="448"/>
        <v>0.92588231232533369</v>
      </c>
      <c r="BD481" s="1">
        <f t="shared" ca="1" si="448"/>
        <v>0.92588231232533369</v>
      </c>
      <c r="BE481" s="1">
        <f t="shared" ca="1" si="448"/>
        <v>0.92588231232533369</v>
      </c>
      <c r="BF481" s="1">
        <f t="shared" ca="1" si="448"/>
        <v>0.92588231232533369</v>
      </c>
      <c r="BG481" s="1">
        <f t="shared" ca="1" si="448"/>
        <v>0.92588231232533369</v>
      </c>
      <c r="BH481" s="1">
        <f t="shared" ca="1" si="448"/>
        <v>0.92588231232533369</v>
      </c>
      <c r="BI481" s="1">
        <f t="shared" ca="1" si="448"/>
        <v>0.92588231232533369</v>
      </c>
      <c r="BJ481" s="1">
        <f t="shared" ca="1" si="448"/>
        <v>0.92588231232533369</v>
      </c>
      <c r="BK481" s="1">
        <f t="shared" ca="1" si="448"/>
        <v>0.92588231232533369</v>
      </c>
      <c r="BL481" s="1">
        <f t="shared" ca="1" si="448"/>
        <v>0.92588231232533369</v>
      </c>
      <c r="BM481" s="1">
        <f t="shared" ca="1" si="448"/>
        <v>0.92588231232533369</v>
      </c>
      <c r="BN481" s="1">
        <f t="shared" ca="1" si="448"/>
        <v>0.92588231232533369</v>
      </c>
      <c r="BO481" s="1">
        <f t="shared" ca="1" si="448"/>
        <v>0.92588231232533369</v>
      </c>
      <c r="BP481" s="1">
        <f t="shared" ca="1" si="448"/>
        <v>0.92588231232533369</v>
      </c>
      <c r="BQ481" s="1">
        <f t="shared" ca="1" si="448"/>
        <v>0.92588231232533369</v>
      </c>
      <c r="BR481" s="1">
        <f t="shared" ca="1" si="448"/>
        <v>0.92588231232533369</v>
      </c>
      <c r="BS481" s="1">
        <f t="shared" ca="1" si="448"/>
        <v>0.92588231232533369</v>
      </c>
      <c r="BT481" s="1">
        <f t="shared" ca="1" si="448"/>
        <v>0.92588231232533369</v>
      </c>
      <c r="BU481" s="1">
        <f t="shared" ca="1" si="448"/>
        <v>0.92588231232533369</v>
      </c>
      <c r="BV481" s="1">
        <f t="shared" ca="1" si="448"/>
        <v>0.92588231232533369</v>
      </c>
      <c r="BW481" s="1">
        <f t="shared" ca="1" si="448"/>
        <v>0.92588231232533369</v>
      </c>
      <c r="BX481" s="1">
        <f t="shared" ca="1" si="448"/>
        <v>0.92588231232533369</v>
      </c>
      <c r="BY481" s="1">
        <f t="shared" ca="1" si="448"/>
        <v>0.92588231232533369</v>
      </c>
      <c r="BZ481">
        <v>2030</v>
      </c>
    </row>
    <row r="482" spans="47:78" x14ac:dyDescent="0.45">
      <c r="AU482" t="str">
        <f t="shared" ca="1" si="439"/>
        <v>INM_PRC_BIO</v>
      </c>
      <c r="AV482" s="1">
        <f t="shared" ref="AV482:BY482" ca="1" si="449">OFFSET($F204,0,MATCH($BZ482,$G$1:$J$1,0))</f>
        <v>1.130659729067615</v>
      </c>
      <c r="AW482" s="1">
        <f t="shared" ca="1" si="449"/>
        <v>1.130659729067615</v>
      </c>
      <c r="AX482" s="1">
        <f t="shared" ca="1" si="449"/>
        <v>1.130659729067615</v>
      </c>
      <c r="AY482" s="1">
        <f t="shared" ca="1" si="449"/>
        <v>1.130659729067615</v>
      </c>
      <c r="AZ482" s="1">
        <f t="shared" ca="1" si="449"/>
        <v>1.130659729067615</v>
      </c>
      <c r="BA482" s="1">
        <f t="shared" ca="1" si="449"/>
        <v>1.130659729067615</v>
      </c>
      <c r="BB482" s="1">
        <f t="shared" ca="1" si="449"/>
        <v>1.130659729067615</v>
      </c>
      <c r="BC482" s="1">
        <f t="shared" ca="1" si="449"/>
        <v>1.130659729067615</v>
      </c>
      <c r="BD482" s="1">
        <f t="shared" ca="1" si="449"/>
        <v>1.130659729067615</v>
      </c>
      <c r="BE482" s="1">
        <f t="shared" ca="1" si="449"/>
        <v>1.130659729067615</v>
      </c>
      <c r="BF482" s="1">
        <f t="shared" ca="1" si="449"/>
        <v>1.130659729067615</v>
      </c>
      <c r="BG482" s="1">
        <f t="shared" ca="1" si="449"/>
        <v>1.130659729067615</v>
      </c>
      <c r="BH482" s="1">
        <f t="shared" ca="1" si="449"/>
        <v>1.130659729067615</v>
      </c>
      <c r="BI482" s="1">
        <f t="shared" ca="1" si="449"/>
        <v>1.130659729067615</v>
      </c>
      <c r="BJ482" s="1">
        <f t="shared" ca="1" si="449"/>
        <v>1.130659729067615</v>
      </c>
      <c r="BK482" s="1">
        <f t="shared" ca="1" si="449"/>
        <v>1.130659729067615</v>
      </c>
      <c r="BL482" s="1">
        <f t="shared" ca="1" si="449"/>
        <v>1.130659729067615</v>
      </c>
      <c r="BM482" s="1">
        <f t="shared" ca="1" si="449"/>
        <v>1.130659729067615</v>
      </c>
      <c r="BN482" s="1">
        <f t="shared" ca="1" si="449"/>
        <v>1.130659729067615</v>
      </c>
      <c r="BO482" s="1">
        <f t="shared" ca="1" si="449"/>
        <v>1.130659729067615</v>
      </c>
      <c r="BP482" s="1">
        <f t="shared" ca="1" si="449"/>
        <v>1.130659729067615</v>
      </c>
      <c r="BQ482" s="1">
        <f t="shared" ca="1" si="449"/>
        <v>1.130659729067615</v>
      </c>
      <c r="BR482" s="1">
        <f t="shared" ca="1" si="449"/>
        <v>1.130659729067615</v>
      </c>
      <c r="BS482" s="1">
        <f t="shared" ca="1" si="449"/>
        <v>1.130659729067615</v>
      </c>
      <c r="BT482" s="1">
        <f t="shared" ca="1" si="449"/>
        <v>1.130659729067615</v>
      </c>
      <c r="BU482" s="1">
        <f t="shared" ca="1" si="449"/>
        <v>1.130659729067615</v>
      </c>
      <c r="BV482" s="1">
        <f t="shared" ca="1" si="449"/>
        <v>1.130659729067615</v>
      </c>
      <c r="BW482" s="1">
        <f t="shared" ca="1" si="449"/>
        <v>1.130659729067615</v>
      </c>
      <c r="BX482" s="1">
        <f t="shared" ca="1" si="449"/>
        <v>1.130659729067615</v>
      </c>
      <c r="BY482" s="1">
        <f t="shared" ca="1" si="449"/>
        <v>1.130659729067615</v>
      </c>
      <c r="BZ482">
        <v>2030</v>
      </c>
    </row>
    <row r="483" spans="47:78" x14ac:dyDescent="0.45">
      <c r="AU483" t="str">
        <f t="shared" ca="1" si="439"/>
        <v>INM_MDR_BIO</v>
      </c>
      <c r="AV483" s="1">
        <f t="shared" ref="AV483:BY483" ca="1" si="450">OFFSET($F205,0,MATCH($BZ483,$G$1:$J$1,0))</f>
        <v>1.1266905811053975</v>
      </c>
      <c r="AW483" s="1">
        <f t="shared" ca="1" si="450"/>
        <v>1.1266905811053975</v>
      </c>
      <c r="AX483" s="1">
        <f t="shared" ca="1" si="450"/>
        <v>1.1266905811053975</v>
      </c>
      <c r="AY483" s="1">
        <f t="shared" ca="1" si="450"/>
        <v>1.1266905811053975</v>
      </c>
      <c r="AZ483" s="1">
        <f t="shared" ca="1" si="450"/>
        <v>1.1266905811053975</v>
      </c>
      <c r="BA483" s="1">
        <f t="shared" ca="1" si="450"/>
        <v>1.1266905811053975</v>
      </c>
      <c r="BB483" s="1">
        <f t="shared" ca="1" si="450"/>
        <v>1.1266905811053975</v>
      </c>
      <c r="BC483" s="1">
        <f t="shared" ca="1" si="450"/>
        <v>1.1266905811053975</v>
      </c>
      <c r="BD483" s="1">
        <f t="shared" ca="1" si="450"/>
        <v>1.1266905811053975</v>
      </c>
      <c r="BE483" s="1">
        <f t="shared" ca="1" si="450"/>
        <v>1.1266905811053975</v>
      </c>
      <c r="BF483" s="1">
        <f t="shared" ca="1" si="450"/>
        <v>1.1266905811053975</v>
      </c>
      <c r="BG483" s="1">
        <f t="shared" ca="1" si="450"/>
        <v>1.1266905811053975</v>
      </c>
      <c r="BH483" s="1">
        <f t="shared" ca="1" si="450"/>
        <v>1.1266905811053975</v>
      </c>
      <c r="BI483" s="1">
        <f t="shared" ca="1" si="450"/>
        <v>1.1266905811053975</v>
      </c>
      <c r="BJ483" s="1">
        <f t="shared" ca="1" si="450"/>
        <v>1.1266905811053975</v>
      </c>
      <c r="BK483" s="1">
        <f t="shared" ca="1" si="450"/>
        <v>1.1266905811053975</v>
      </c>
      <c r="BL483" s="1">
        <f t="shared" ca="1" si="450"/>
        <v>1.1266905811053975</v>
      </c>
      <c r="BM483" s="1">
        <f t="shared" ca="1" si="450"/>
        <v>1.1266905811053975</v>
      </c>
      <c r="BN483" s="1">
        <f t="shared" ca="1" si="450"/>
        <v>1.1266905811053975</v>
      </c>
      <c r="BO483" s="1">
        <f t="shared" ca="1" si="450"/>
        <v>1.1266905811053975</v>
      </c>
      <c r="BP483" s="1">
        <f t="shared" ca="1" si="450"/>
        <v>1.1266905811053975</v>
      </c>
      <c r="BQ483" s="1">
        <f t="shared" ca="1" si="450"/>
        <v>1.1266905811053975</v>
      </c>
      <c r="BR483" s="1">
        <f t="shared" ca="1" si="450"/>
        <v>1.1266905811053975</v>
      </c>
      <c r="BS483" s="1">
        <f t="shared" ca="1" si="450"/>
        <v>1.1266905811053975</v>
      </c>
      <c r="BT483" s="1">
        <f t="shared" ca="1" si="450"/>
        <v>1.1266905811053975</v>
      </c>
      <c r="BU483" s="1">
        <f t="shared" ca="1" si="450"/>
        <v>1.1266905811053975</v>
      </c>
      <c r="BV483" s="1">
        <f t="shared" ca="1" si="450"/>
        <v>1.1266905811053975</v>
      </c>
      <c r="BW483" s="1">
        <f t="shared" ca="1" si="450"/>
        <v>1.1266905811053975</v>
      </c>
      <c r="BX483" s="1">
        <f t="shared" ca="1" si="450"/>
        <v>1.1266905811053975</v>
      </c>
      <c r="BY483" s="1">
        <f t="shared" ca="1" si="450"/>
        <v>1.1266905811053975</v>
      </c>
      <c r="BZ483">
        <v>2030</v>
      </c>
    </row>
    <row r="484" spans="47:78" x14ac:dyDescent="0.45">
      <c r="AU484" t="str">
        <f t="shared" ca="1" si="439"/>
        <v>\I:</v>
      </c>
      <c r="AV484" s="1" t="str">
        <f t="shared" ref="AV484:BY484" ca="1" si="451">OFFSET($F206,0,MATCH($BZ484,$G$1:$J$1,0))</f>
        <v/>
      </c>
      <c r="AW484" s="1" t="str">
        <f t="shared" ca="1" si="451"/>
        <v/>
      </c>
      <c r="AX484" s="1" t="str">
        <f t="shared" ca="1" si="451"/>
        <v/>
      </c>
      <c r="AY484" s="1" t="str">
        <f t="shared" ca="1" si="451"/>
        <v/>
      </c>
      <c r="AZ484" s="1" t="str">
        <f t="shared" ca="1" si="451"/>
        <v/>
      </c>
      <c r="BA484" s="1" t="str">
        <f t="shared" ca="1" si="451"/>
        <v/>
      </c>
      <c r="BB484" s="1" t="str">
        <f t="shared" ca="1" si="451"/>
        <v/>
      </c>
      <c r="BC484" s="1" t="str">
        <f t="shared" ca="1" si="451"/>
        <v/>
      </c>
      <c r="BD484" s="1" t="str">
        <f t="shared" ca="1" si="451"/>
        <v/>
      </c>
      <c r="BE484" s="1" t="str">
        <f t="shared" ca="1" si="451"/>
        <v/>
      </c>
      <c r="BF484" s="1" t="str">
        <f t="shared" ca="1" si="451"/>
        <v/>
      </c>
      <c r="BG484" s="1" t="str">
        <f t="shared" ca="1" si="451"/>
        <v/>
      </c>
      <c r="BH484" s="1" t="str">
        <f t="shared" ca="1" si="451"/>
        <v/>
      </c>
      <c r="BI484" s="1" t="str">
        <f t="shared" ca="1" si="451"/>
        <v/>
      </c>
      <c r="BJ484" s="1" t="str">
        <f t="shared" ca="1" si="451"/>
        <v/>
      </c>
      <c r="BK484" s="1" t="str">
        <f t="shared" ca="1" si="451"/>
        <v/>
      </c>
      <c r="BL484" s="1" t="str">
        <f t="shared" ca="1" si="451"/>
        <v/>
      </c>
      <c r="BM484" s="1" t="str">
        <f t="shared" ca="1" si="451"/>
        <v/>
      </c>
      <c r="BN484" s="1" t="str">
        <f t="shared" ca="1" si="451"/>
        <v/>
      </c>
      <c r="BO484" s="1" t="str">
        <f t="shared" ca="1" si="451"/>
        <v/>
      </c>
      <c r="BP484" s="1" t="str">
        <f t="shared" ca="1" si="451"/>
        <v/>
      </c>
      <c r="BQ484" s="1" t="str">
        <f t="shared" ca="1" si="451"/>
        <v/>
      </c>
      <c r="BR484" s="1" t="str">
        <f t="shared" ca="1" si="451"/>
        <v/>
      </c>
      <c r="BS484" s="1" t="str">
        <f t="shared" ca="1" si="451"/>
        <v/>
      </c>
      <c r="BT484" s="1" t="str">
        <f t="shared" ca="1" si="451"/>
        <v/>
      </c>
      <c r="BU484" s="1" t="str">
        <f t="shared" ca="1" si="451"/>
        <v/>
      </c>
      <c r="BV484" s="1" t="str">
        <f t="shared" ca="1" si="451"/>
        <v/>
      </c>
      <c r="BW484" s="1" t="str">
        <f t="shared" ca="1" si="451"/>
        <v/>
      </c>
      <c r="BX484" s="1" t="str">
        <f t="shared" ca="1" si="451"/>
        <v/>
      </c>
      <c r="BY484" s="1" t="str">
        <f t="shared" ca="1" si="451"/>
        <v/>
      </c>
      <c r="BZ484">
        <v>2030</v>
      </c>
    </row>
    <row r="485" spans="47:78" x14ac:dyDescent="0.45">
      <c r="AU485" t="str">
        <f t="shared" ca="1" si="439"/>
        <v>ILP_MDR_BIO</v>
      </c>
      <c r="AV485" s="1">
        <f t="shared" ref="AV485:BY485" ca="1" si="452">OFFSET($F207,0,MATCH($BZ485,$G$1:$J$1,0))</f>
        <v>1.1266905811053975</v>
      </c>
      <c r="AW485" s="1">
        <f t="shared" ca="1" si="452"/>
        <v>1.1266905811053975</v>
      </c>
      <c r="AX485" s="1">
        <f t="shared" ca="1" si="452"/>
        <v>1.1266905811053975</v>
      </c>
      <c r="AY485" s="1">
        <f t="shared" ca="1" si="452"/>
        <v>1.1266905811053975</v>
      </c>
      <c r="AZ485" s="1">
        <f t="shared" ca="1" si="452"/>
        <v>1.1266905811053975</v>
      </c>
      <c r="BA485" s="1">
        <f t="shared" ca="1" si="452"/>
        <v>1.1266905811053975</v>
      </c>
      <c r="BB485" s="1">
        <f t="shared" ca="1" si="452"/>
        <v>1.1266905811053975</v>
      </c>
      <c r="BC485" s="1">
        <f t="shared" ca="1" si="452"/>
        <v>1.1266905811053975</v>
      </c>
      <c r="BD485" s="1">
        <f t="shared" ca="1" si="452"/>
        <v>1.1266905811053975</v>
      </c>
      <c r="BE485" s="1">
        <f t="shared" ca="1" si="452"/>
        <v>1.1266905811053975</v>
      </c>
      <c r="BF485" s="1">
        <f t="shared" ca="1" si="452"/>
        <v>1.1266905811053975</v>
      </c>
      <c r="BG485" s="1">
        <f t="shared" ca="1" si="452"/>
        <v>1.1266905811053975</v>
      </c>
      <c r="BH485" s="1">
        <f t="shared" ca="1" si="452"/>
        <v>1.1266905811053975</v>
      </c>
      <c r="BI485" s="1">
        <f t="shared" ca="1" si="452"/>
        <v>1.1266905811053975</v>
      </c>
      <c r="BJ485" s="1">
        <f t="shared" ca="1" si="452"/>
        <v>1.1266905811053975</v>
      </c>
      <c r="BK485" s="1">
        <f t="shared" ca="1" si="452"/>
        <v>1.1266905811053975</v>
      </c>
      <c r="BL485" s="1">
        <f t="shared" ca="1" si="452"/>
        <v>1.1266905811053975</v>
      </c>
      <c r="BM485" s="1">
        <f t="shared" ca="1" si="452"/>
        <v>1.1266905811053975</v>
      </c>
      <c r="BN485" s="1">
        <f t="shared" ca="1" si="452"/>
        <v>1.1266905811053975</v>
      </c>
      <c r="BO485" s="1">
        <f t="shared" ca="1" si="452"/>
        <v>1.1266905811053975</v>
      </c>
      <c r="BP485" s="1">
        <f t="shared" ca="1" si="452"/>
        <v>1.1266905811053975</v>
      </c>
      <c r="BQ485" s="1">
        <f t="shared" ca="1" si="452"/>
        <v>1.1266905811053975</v>
      </c>
      <c r="BR485" s="1">
        <f t="shared" ca="1" si="452"/>
        <v>1.1266905811053975</v>
      </c>
      <c r="BS485" s="1">
        <f t="shared" ca="1" si="452"/>
        <v>1.1266905811053975</v>
      </c>
      <c r="BT485" s="1">
        <f t="shared" ca="1" si="452"/>
        <v>1.1266905811053975</v>
      </c>
      <c r="BU485" s="1">
        <f t="shared" ca="1" si="452"/>
        <v>1.1266905811053975</v>
      </c>
      <c r="BV485" s="1">
        <f t="shared" ca="1" si="452"/>
        <v>1.1266905811053975</v>
      </c>
      <c r="BW485" s="1">
        <f t="shared" ca="1" si="452"/>
        <v>1.1266905811053975</v>
      </c>
      <c r="BX485" s="1">
        <f t="shared" ca="1" si="452"/>
        <v>1.1266905811053975</v>
      </c>
      <c r="BY485" s="1">
        <f t="shared" ca="1" si="452"/>
        <v>1.1266905811053975</v>
      </c>
      <c r="BZ485">
        <v>2030</v>
      </c>
    </row>
    <row r="486" spans="47:78" x14ac:dyDescent="0.45">
      <c r="AU486" t="str">
        <f t="shared" ca="1" si="439"/>
        <v>\I: IIS_PRH_BIO</v>
      </c>
      <c r="AV486" s="1">
        <f t="shared" ref="AV486:BY486" ca="1" si="453">OFFSET($F208,0,MATCH($BZ486,$G$1:$J$1,0))</f>
        <v>1.1346569412229279</v>
      </c>
      <c r="AW486" s="1">
        <f t="shared" ca="1" si="453"/>
        <v>1.1346569412229279</v>
      </c>
      <c r="AX486" s="1">
        <f t="shared" ca="1" si="453"/>
        <v>1.1346569412229279</v>
      </c>
      <c r="AY486" s="1">
        <f t="shared" ca="1" si="453"/>
        <v>1.1346569412229279</v>
      </c>
      <c r="AZ486" s="1">
        <f t="shared" ca="1" si="453"/>
        <v>1.1346569412229279</v>
      </c>
      <c r="BA486" s="1">
        <f t="shared" ca="1" si="453"/>
        <v>1.1346569412229279</v>
      </c>
      <c r="BB486" s="1">
        <f t="shared" ca="1" si="453"/>
        <v>1.1346569412229279</v>
      </c>
      <c r="BC486" s="1">
        <f t="shared" ca="1" si="453"/>
        <v>1.1346569412229279</v>
      </c>
      <c r="BD486" s="1">
        <f t="shared" ca="1" si="453"/>
        <v>1.1346569412229279</v>
      </c>
      <c r="BE486" s="1">
        <f t="shared" ca="1" si="453"/>
        <v>1.1346569412229279</v>
      </c>
      <c r="BF486" s="1">
        <f t="shared" ca="1" si="453"/>
        <v>1.1346569412229279</v>
      </c>
      <c r="BG486" s="1">
        <f t="shared" ca="1" si="453"/>
        <v>1.1346569412229279</v>
      </c>
      <c r="BH486" s="1">
        <f t="shared" ca="1" si="453"/>
        <v>1.1346569412229279</v>
      </c>
      <c r="BI486" s="1">
        <f t="shared" ca="1" si="453"/>
        <v>1.1346569412229279</v>
      </c>
      <c r="BJ486" s="1">
        <f t="shared" ca="1" si="453"/>
        <v>1.1346569412229279</v>
      </c>
      <c r="BK486" s="1">
        <f t="shared" ca="1" si="453"/>
        <v>1.1346569412229279</v>
      </c>
      <c r="BL486" s="1">
        <f t="shared" ca="1" si="453"/>
        <v>1.1346569412229279</v>
      </c>
      <c r="BM486" s="1">
        <f t="shared" ca="1" si="453"/>
        <v>1.1346569412229279</v>
      </c>
      <c r="BN486" s="1">
        <f t="shared" ca="1" si="453"/>
        <v>1.1346569412229279</v>
      </c>
      <c r="BO486" s="1">
        <f t="shared" ca="1" si="453"/>
        <v>1.1346569412229279</v>
      </c>
      <c r="BP486" s="1">
        <f t="shared" ca="1" si="453"/>
        <v>1.1346569412229279</v>
      </c>
      <c r="BQ486" s="1">
        <f t="shared" ca="1" si="453"/>
        <v>1.1346569412229279</v>
      </c>
      <c r="BR486" s="1">
        <f t="shared" ca="1" si="453"/>
        <v>1.1346569412229279</v>
      </c>
      <c r="BS486" s="1">
        <f t="shared" ca="1" si="453"/>
        <v>1.1346569412229279</v>
      </c>
      <c r="BT486" s="1">
        <f t="shared" ca="1" si="453"/>
        <v>1.1346569412229279</v>
      </c>
      <c r="BU486" s="1">
        <f t="shared" ca="1" si="453"/>
        <v>1.1346569412229279</v>
      </c>
      <c r="BV486" s="1">
        <f t="shared" ca="1" si="453"/>
        <v>1.1346569412229279</v>
      </c>
      <c r="BW486" s="1">
        <f t="shared" ca="1" si="453"/>
        <v>1.1346569412229279</v>
      </c>
      <c r="BX486" s="1">
        <f t="shared" ca="1" si="453"/>
        <v>1.1346569412229279</v>
      </c>
      <c r="BY486" s="1">
        <f t="shared" ca="1" si="453"/>
        <v>1.1346569412229279</v>
      </c>
      <c r="BZ486">
        <v>2030</v>
      </c>
    </row>
    <row r="487" spans="47:78" x14ac:dyDescent="0.45">
      <c r="AU487" t="str">
        <f t="shared" ca="1" si="439"/>
        <v>\I: IIS_OTP_BIO</v>
      </c>
      <c r="AV487" s="1">
        <f t="shared" ref="AV487:BY487" ca="1" si="454">OFFSET($F209,0,MATCH($BZ487,$G$1:$J$1,0))</f>
        <v>1.1346569412229279</v>
      </c>
      <c r="AW487" s="1">
        <f t="shared" ca="1" si="454"/>
        <v>1.1346569412229279</v>
      </c>
      <c r="AX487" s="1">
        <f t="shared" ca="1" si="454"/>
        <v>1.1346569412229279</v>
      </c>
      <c r="AY487" s="1">
        <f t="shared" ca="1" si="454"/>
        <v>1.1346569412229279</v>
      </c>
      <c r="AZ487" s="1">
        <f t="shared" ca="1" si="454"/>
        <v>1.1346569412229279</v>
      </c>
      <c r="BA487" s="1">
        <f t="shared" ca="1" si="454"/>
        <v>1.1346569412229279</v>
      </c>
      <c r="BB487" s="1">
        <f t="shared" ca="1" si="454"/>
        <v>1.1346569412229279</v>
      </c>
      <c r="BC487" s="1">
        <f t="shared" ca="1" si="454"/>
        <v>1.1346569412229279</v>
      </c>
      <c r="BD487" s="1">
        <f t="shared" ca="1" si="454"/>
        <v>1.1346569412229279</v>
      </c>
      <c r="BE487" s="1">
        <f t="shared" ca="1" si="454"/>
        <v>1.1346569412229279</v>
      </c>
      <c r="BF487" s="1">
        <f t="shared" ca="1" si="454"/>
        <v>1.1346569412229279</v>
      </c>
      <c r="BG487" s="1">
        <f t="shared" ca="1" si="454"/>
        <v>1.1346569412229279</v>
      </c>
      <c r="BH487" s="1">
        <f t="shared" ca="1" si="454"/>
        <v>1.1346569412229279</v>
      </c>
      <c r="BI487" s="1">
        <f t="shared" ca="1" si="454"/>
        <v>1.1346569412229279</v>
      </c>
      <c r="BJ487" s="1">
        <f t="shared" ca="1" si="454"/>
        <v>1.1346569412229279</v>
      </c>
      <c r="BK487" s="1">
        <f t="shared" ca="1" si="454"/>
        <v>1.1346569412229279</v>
      </c>
      <c r="BL487" s="1">
        <f t="shared" ca="1" si="454"/>
        <v>1.1346569412229279</v>
      </c>
      <c r="BM487" s="1">
        <f t="shared" ca="1" si="454"/>
        <v>1.1346569412229279</v>
      </c>
      <c r="BN487" s="1">
        <f t="shared" ca="1" si="454"/>
        <v>1.1346569412229279</v>
      </c>
      <c r="BO487" s="1">
        <f t="shared" ca="1" si="454"/>
        <v>1.1346569412229279</v>
      </c>
      <c r="BP487" s="1">
        <f t="shared" ca="1" si="454"/>
        <v>1.1346569412229279</v>
      </c>
      <c r="BQ487" s="1">
        <f t="shared" ca="1" si="454"/>
        <v>1.1346569412229279</v>
      </c>
      <c r="BR487" s="1">
        <f t="shared" ca="1" si="454"/>
        <v>1.1346569412229279</v>
      </c>
      <c r="BS487" s="1">
        <f t="shared" ca="1" si="454"/>
        <v>1.1346569412229279</v>
      </c>
      <c r="BT487" s="1">
        <f t="shared" ca="1" si="454"/>
        <v>1.1346569412229279</v>
      </c>
      <c r="BU487" s="1">
        <f t="shared" ca="1" si="454"/>
        <v>1.1346569412229279</v>
      </c>
      <c r="BV487" s="1">
        <f t="shared" ca="1" si="454"/>
        <v>1.1346569412229279</v>
      </c>
      <c r="BW487" s="1">
        <f t="shared" ca="1" si="454"/>
        <v>1.1346569412229279</v>
      </c>
      <c r="BX487" s="1">
        <f t="shared" ca="1" si="454"/>
        <v>1.1346569412229279</v>
      </c>
      <c r="BY487" s="1">
        <f t="shared" ca="1" si="454"/>
        <v>1.1346569412229279</v>
      </c>
      <c r="BZ487">
        <v>2030</v>
      </c>
    </row>
    <row r="488" spans="47:78" x14ac:dyDescent="0.45">
      <c r="AU488" t="str">
        <f t="shared" ca="1" si="439"/>
        <v>INF_PRH_BIO</v>
      </c>
      <c r="AV488" s="1">
        <f t="shared" ref="AV488:BY488" ca="1" si="455">OFFSET($F210,0,MATCH($BZ488,$G$1:$J$1,0))</f>
        <v>1.0756041398019496</v>
      </c>
      <c r="AW488" s="1">
        <f t="shared" ca="1" si="455"/>
        <v>1.0756041398019496</v>
      </c>
      <c r="AX488" s="1">
        <f t="shared" ca="1" si="455"/>
        <v>1.0756041398019496</v>
      </c>
      <c r="AY488" s="1">
        <f t="shared" ca="1" si="455"/>
        <v>1.0756041398019496</v>
      </c>
      <c r="AZ488" s="1">
        <f t="shared" ca="1" si="455"/>
        <v>1.0756041398019496</v>
      </c>
      <c r="BA488" s="1">
        <f t="shared" ca="1" si="455"/>
        <v>1.0756041398019496</v>
      </c>
      <c r="BB488" s="1">
        <f t="shared" ca="1" si="455"/>
        <v>1.0756041398019496</v>
      </c>
      <c r="BC488" s="1">
        <f t="shared" ca="1" si="455"/>
        <v>1.0756041398019496</v>
      </c>
      <c r="BD488" s="1">
        <f t="shared" ca="1" si="455"/>
        <v>1.0756041398019496</v>
      </c>
      <c r="BE488" s="1">
        <f t="shared" ca="1" si="455"/>
        <v>1.0756041398019496</v>
      </c>
      <c r="BF488" s="1">
        <f t="shared" ca="1" si="455"/>
        <v>1.0756041398019496</v>
      </c>
      <c r="BG488" s="1">
        <f t="shared" ca="1" si="455"/>
        <v>1.0756041398019496</v>
      </c>
      <c r="BH488" s="1">
        <f t="shared" ca="1" si="455"/>
        <v>1.0756041398019496</v>
      </c>
      <c r="BI488" s="1">
        <f t="shared" ca="1" si="455"/>
        <v>1.0756041398019496</v>
      </c>
      <c r="BJ488" s="1">
        <f t="shared" ca="1" si="455"/>
        <v>1.0756041398019496</v>
      </c>
      <c r="BK488" s="1">
        <f t="shared" ca="1" si="455"/>
        <v>1.0756041398019496</v>
      </c>
      <c r="BL488" s="1">
        <f t="shared" ca="1" si="455"/>
        <v>1.0756041398019496</v>
      </c>
      <c r="BM488" s="1">
        <f t="shared" ca="1" si="455"/>
        <v>1.0756041398019496</v>
      </c>
      <c r="BN488" s="1">
        <f t="shared" ca="1" si="455"/>
        <v>1.0756041398019496</v>
      </c>
      <c r="BO488" s="1">
        <f t="shared" ca="1" si="455"/>
        <v>1.0756041398019496</v>
      </c>
      <c r="BP488" s="1">
        <f t="shared" ca="1" si="455"/>
        <v>1.0756041398019496</v>
      </c>
      <c r="BQ488" s="1">
        <f t="shared" ca="1" si="455"/>
        <v>1.0756041398019496</v>
      </c>
      <c r="BR488" s="1">
        <f t="shared" ca="1" si="455"/>
        <v>1.0756041398019496</v>
      </c>
      <c r="BS488" s="1">
        <f t="shared" ca="1" si="455"/>
        <v>1.0756041398019496</v>
      </c>
      <c r="BT488" s="1">
        <f t="shared" ca="1" si="455"/>
        <v>1.0756041398019496</v>
      </c>
      <c r="BU488" s="1">
        <f t="shared" ca="1" si="455"/>
        <v>1.0756041398019496</v>
      </c>
      <c r="BV488" s="1">
        <f t="shared" ca="1" si="455"/>
        <v>1.0756041398019496</v>
      </c>
      <c r="BW488" s="1">
        <f t="shared" ca="1" si="455"/>
        <v>1.0756041398019496</v>
      </c>
      <c r="BX488" s="1">
        <f t="shared" ca="1" si="455"/>
        <v>1.0756041398019496</v>
      </c>
      <c r="BY488" s="1">
        <f t="shared" ca="1" si="455"/>
        <v>1.0756041398019496</v>
      </c>
      <c r="BZ488">
        <v>2030</v>
      </c>
    </row>
    <row r="489" spans="47:78" x14ac:dyDescent="0.45">
      <c r="AU489" t="str">
        <f t="shared" ca="1" si="439"/>
        <v>IMC_PRH_BIO</v>
      </c>
      <c r="AV489" s="1">
        <f t="shared" ref="AV489:BY489" ca="1" si="456">OFFSET($F211,0,MATCH($BZ489,$G$1:$J$1,0))</f>
        <v>1.0756041398019496</v>
      </c>
      <c r="AW489" s="1">
        <f t="shared" ca="1" si="456"/>
        <v>1.0756041398019496</v>
      </c>
      <c r="AX489" s="1">
        <f t="shared" ca="1" si="456"/>
        <v>1.0756041398019496</v>
      </c>
      <c r="AY489" s="1">
        <f t="shared" ca="1" si="456"/>
        <v>1.0756041398019496</v>
      </c>
      <c r="AZ489" s="1">
        <f t="shared" ca="1" si="456"/>
        <v>1.0756041398019496</v>
      </c>
      <c r="BA489" s="1">
        <f t="shared" ca="1" si="456"/>
        <v>1.0756041398019496</v>
      </c>
      <c r="BB489" s="1">
        <f t="shared" ca="1" si="456"/>
        <v>1.0756041398019496</v>
      </c>
      <c r="BC489" s="1">
        <f t="shared" ca="1" si="456"/>
        <v>1.0756041398019496</v>
      </c>
      <c r="BD489" s="1">
        <f t="shared" ca="1" si="456"/>
        <v>1.0756041398019496</v>
      </c>
      <c r="BE489" s="1">
        <f t="shared" ca="1" si="456"/>
        <v>1.0756041398019496</v>
      </c>
      <c r="BF489" s="1">
        <f t="shared" ca="1" si="456"/>
        <v>1.0756041398019496</v>
      </c>
      <c r="BG489" s="1">
        <f t="shared" ca="1" si="456"/>
        <v>1.0756041398019496</v>
      </c>
      <c r="BH489" s="1">
        <f t="shared" ca="1" si="456"/>
        <v>1.0756041398019496</v>
      </c>
      <c r="BI489" s="1">
        <f t="shared" ca="1" si="456"/>
        <v>1.0756041398019496</v>
      </c>
      <c r="BJ489" s="1">
        <f t="shared" ca="1" si="456"/>
        <v>1.0756041398019496</v>
      </c>
      <c r="BK489" s="1">
        <f t="shared" ca="1" si="456"/>
        <v>1.0756041398019496</v>
      </c>
      <c r="BL489" s="1">
        <f t="shared" ca="1" si="456"/>
        <v>1.0756041398019496</v>
      </c>
      <c r="BM489" s="1">
        <f t="shared" ca="1" si="456"/>
        <v>1.0756041398019496</v>
      </c>
      <c r="BN489" s="1">
        <f t="shared" ca="1" si="456"/>
        <v>1.0756041398019496</v>
      </c>
      <c r="BO489" s="1">
        <f t="shared" ca="1" si="456"/>
        <v>1.0756041398019496</v>
      </c>
      <c r="BP489" s="1">
        <f t="shared" ca="1" si="456"/>
        <v>1.0756041398019496</v>
      </c>
      <c r="BQ489" s="1">
        <f t="shared" ca="1" si="456"/>
        <v>1.0756041398019496</v>
      </c>
      <c r="BR489" s="1">
        <f t="shared" ca="1" si="456"/>
        <v>1.0756041398019496</v>
      </c>
      <c r="BS489" s="1">
        <f t="shared" ca="1" si="456"/>
        <v>1.0756041398019496</v>
      </c>
      <c r="BT489" s="1">
        <f t="shared" ca="1" si="456"/>
        <v>1.0756041398019496</v>
      </c>
      <c r="BU489" s="1">
        <f t="shared" ca="1" si="456"/>
        <v>1.0756041398019496</v>
      </c>
      <c r="BV489" s="1">
        <f t="shared" ca="1" si="456"/>
        <v>1.0756041398019496</v>
      </c>
      <c r="BW489" s="1">
        <f t="shared" ca="1" si="456"/>
        <v>1.0756041398019496</v>
      </c>
      <c r="BX489" s="1">
        <f t="shared" ca="1" si="456"/>
        <v>1.0756041398019496</v>
      </c>
      <c r="BY489" s="1">
        <f t="shared" ca="1" si="456"/>
        <v>1.0756041398019496</v>
      </c>
      <c r="BZ489">
        <v>2030</v>
      </c>
    </row>
    <row r="490" spans="47:78" x14ac:dyDescent="0.45">
      <c r="AU490" t="str">
        <f t="shared" ca="1" si="439"/>
        <v>ITM_PRH_BIO</v>
      </c>
      <c r="AV490" s="1">
        <f t="shared" ref="AV490:BY490" ca="1" si="457">OFFSET($F212,0,MATCH($BZ490,$G$1:$J$1,0))</f>
        <v>1.1346569412229279</v>
      </c>
      <c r="AW490" s="1">
        <f t="shared" ca="1" si="457"/>
        <v>1.1346569412229279</v>
      </c>
      <c r="AX490" s="1">
        <f t="shared" ca="1" si="457"/>
        <v>1.1346569412229279</v>
      </c>
      <c r="AY490" s="1">
        <f t="shared" ca="1" si="457"/>
        <v>1.1346569412229279</v>
      </c>
      <c r="AZ490" s="1">
        <f t="shared" ca="1" si="457"/>
        <v>1.1346569412229279</v>
      </c>
      <c r="BA490" s="1">
        <f t="shared" ca="1" si="457"/>
        <v>1.1346569412229279</v>
      </c>
      <c r="BB490" s="1">
        <f t="shared" ca="1" si="457"/>
        <v>1.1346569412229279</v>
      </c>
      <c r="BC490" s="1">
        <f t="shared" ca="1" si="457"/>
        <v>1.1346569412229279</v>
      </c>
      <c r="BD490" s="1">
        <f t="shared" ca="1" si="457"/>
        <v>1.1346569412229279</v>
      </c>
      <c r="BE490" s="1">
        <f t="shared" ca="1" si="457"/>
        <v>1.1346569412229279</v>
      </c>
      <c r="BF490" s="1">
        <f t="shared" ca="1" si="457"/>
        <v>1.1346569412229279</v>
      </c>
      <c r="BG490" s="1">
        <f t="shared" ca="1" si="457"/>
        <v>1.1346569412229279</v>
      </c>
      <c r="BH490" s="1">
        <f t="shared" ca="1" si="457"/>
        <v>1.1346569412229279</v>
      </c>
      <c r="BI490" s="1">
        <f t="shared" ca="1" si="457"/>
        <v>1.1346569412229279</v>
      </c>
      <c r="BJ490" s="1">
        <f t="shared" ca="1" si="457"/>
        <v>1.1346569412229279</v>
      </c>
      <c r="BK490" s="1">
        <f t="shared" ca="1" si="457"/>
        <v>1.1346569412229279</v>
      </c>
      <c r="BL490" s="1">
        <f t="shared" ca="1" si="457"/>
        <v>1.1346569412229279</v>
      </c>
      <c r="BM490" s="1">
        <f t="shared" ca="1" si="457"/>
        <v>1.1346569412229279</v>
      </c>
      <c r="BN490" s="1">
        <f t="shared" ca="1" si="457"/>
        <v>1.1346569412229279</v>
      </c>
      <c r="BO490" s="1">
        <f t="shared" ca="1" si="457"/>
        <v>1.1346569412229279</v>
      </c>
      <c r="BP490" s="1">
        <f t="shared" ca="1" si="457"/>
        <v>1.1346569412229279</v>
      </c>
      <c r="BQ490" s="1">
        <f t="shared" ca="1" si="457"/>
        <v>1.1346569412229279</v>
      </c>
      <c r="BR490" s="1">
        <f t="shared" ca="1" si="457"/>
        <v>1.1346569412229279</v>
      </c>
      <c r="BS490" s="1">
        <f t="shared" ca="1" si="457"/>
        <v>1.1346569412229279</v>
      </c>
      <c r="BT490" s="1">
        <f t="shared" ca="1" si="457"/>
        <v>1.1346569412229279</v>
      </c>
      <c r="BU490" s="1">
        <f t="shared" ca="1" si="457"/>
        <v>1.1346569412229279</v>
      </c>
      <c r="BV490" s="1">
        <f t="shared" ca="1" si="457"/>
        <v>1.1346569412229279</v>
      </c>
      <c r="BW490" s="1">
        <f t="shared" ca="1" si="457"/>
        <v>1.1346569412229279</v>
      </c>
      <c r="BX490" s="1">
        <f t="shared" ca="1" si="457"/>
        <v>1.1346569412229279</v>
      </c>
      <c r="BY490" s="1">
        <f t="shared" ca="1" si="457"/>
        <v>1.1346569412229279</v>
      </c>
      <c r="BZ490">
        <v>2030</v>
      </c>
    </row>
    <row r="491" spans="47:78" x14ac:dyDescent="0.45">
      <c r="AU491" t="str">
        <f t="shared" ca="1" si="439"/>
        <v>\I:</v>
      </c>
      <c r="AV491" s="1" t="str">
        <f t="shared" ref="AV491:BY491" ca="1" si="458">OFFSET($F213,0,MATCH($BZ491,$G$1:$J$1,0))</f>
        <v/>
      </c>
      <c r="AW491" s="1" t="str">
        <f t="shared" ca="1" si="458"/>
        <v/>
      </c>
      <c r="AX491" s="1" t="str">
        <f t="shared" ca="1" si="458"/>
        <v/>
      </c>
      <c r="AY491" s="1" t="str">
        <f t="shared" ca="1" si="458"/>
        <v/>
      </c>
      <c r="AZ491" s="1" t="str">
        <f t="shared" ca="1" si="458"/>
        <v/>
      </c>
      <c r="BA491" s="1" t="str">
        <f t="shared" ca="1" si="458"/>
        <v/>
      </c>
      <c r="BB491" s="1" t="str">
        <f t="shared" ca="1" si="458"/>
        <v/>
      </c>
      <c r="BC491" s="1" t="str">
        <f t="shared" ca="1" si="458"/>
        <v/>
      </c>
      <c r="BD491" s="1" t="str">
        <f t="shared" ca="1" si="458"/>
        <v/>
      </c>
      <c r="BE491" s="1" t="str">
        <f t="shared" ca="1" si="458"/>
        <v/>
      </c>
      <c r="BF491" s="1" t="str">
        <f t="shared" ca="1" si="458"/>
        <v/>
      </c>
      <c r="BG491" s="1" t="str">
        <f t="shared" ca="1" si="458"/>
        <v/>
      </c>
      <c r="BH491" s="1" t="str">
        <f t="shared" ca="1" si="458"/>
        <v/>
      </c>
      <c r="BI491" s="1" t="str">
        <f t="shared" ca="1" si="458"/>
        <v/>
      </c>
      <c r="BJ491" s="1" t="str">
        <f t="shared" ca="1" si="458"/>
        <v/>
      </c>
      <c r="BK491" s="1" t="str">
        <f t="shared" ca="1" si="458"/>
        <v/>
      </c>
      <c r="BL491" s="1" t="str">
        <f t="shared" ca="1" si="458"/>
        <v/>
      </c>
      <c r="BM491" s="1" t="str">
        <f t="shared" ca="1" si="458"/>
        <v/>
      </c>
      <c r="BN491" s="1" t="str">
        <f t="shared" ca="1" si="458"/>
        <v/>
      </c>
      <c r="BO491" s="1" t="str">
        <f t="shared" ca="1" si="458"/>
        <v/>
      </c>
      <c r="BP491" s="1" t="str">
        <f t="shared" ca="1" si="458"/>
        <v/>
      </c>
      <c r="BQ491" s="1" t="str">
        <f t="shared" ca="1" si="458"/>
        <v/>
      </c>
      <c r="BR491" s="1" t="str">
        <f t="shared" ca="1" si="458"/>
        <v/>
      </c>
      <c r="BS491" s="1" t="str">
        <f t="shared" ca="1" si="458"/>
        <v/>
      </c>
      <c r="BT491" s="1" t="str">
        <f t="shared" ca="1" si="458"/>
        <v/>
      </c>
      <c r="BU491" s="1" t="str">
        <f t="shared" ca="1" si="458"/>
        <v/>
      </c>
      <c r="BV491" s="1" t="str">
        <f t="shared" ca="1" si="458"/>
        <v/>
      </c>
      <c r="BW491" s="1" t="str">
        <f t="shared" ca="1" si="458"/>
        <v/>
      </c>
      <c r="BX491" s="1" t="str">
        <f t="shared" ca="1" si="458"/>
        <v/>
      </c>
      <c r="BY491" s="1" t="str">
        <f t="shared" ca="1" si="458"/>
        <v/>
      </c>
      <c r="BZ491">
        <v>2030</v>
      </c>
    </row>
    <row r="492" spans="47:78" x14ac:dyDescent="0.45">
      <c r="AU492" t="str">
        <f t="shared" ca="1" si="439"/>
        <v>\I: IFP_PRH_BFG</v>
      </c>
      <c r="AV492" s="1">
        <f t="shared" ref="AV492:BY492" ca="1" si="459">OFFSET($F214,0,MATCH($BZ492,$G$1:$J$1,0))</f>
        <v>1.1266495322275636</v>
      </c>
      <c r="AW492" s="1">
        <f t="shared" ca="1" si="459"/>
        <v>1.1266495322275636</v>
      </c>
      <c r="AX492" s="1">
        <f t="shared" ca="1" si="459"/>
        <v>1.1266495322275636</v>
      </c>
      <c r="AY492" s="1">
        <f t="shared" ca="1" si="459"/>
        <v>1.1266495322275636</v>
      </c>
      <c r="AZ492" s="1">
        <f t="shared" ca="1" si="459"/>
        <v>1.1266495322275636</v>
      </c>
      <c r="BA492" s="1">
        <f t="shared" ca="1" si="459"/>
        <v>1.1266495322275636</v>
      </c>
      <c r="BB492" s="1">
        <f t="shared" ca="1" si="459"/>
        <v>1.1266495322275636</v>
      </c>
      <c r="BC492" s="1">
        <f t="shared" ca="1" si="459"/>
        <v>1.1266495322275636</v>
      </c>
      <c r="BD492" s="1">
        <f t="shared" ca="1" si="459"/>
        <v>1.1266495322275636</v>
      </c>
      <c r="BE492" s="1">
        <f t="shared" ca="1" si="459"/>
        <v>1.1266495322275636</v>
      </c>
      <c r="BF492" s="1">
        <f t="shared" ca="1" si="459"/>
        <v>1.1266495322275636</v>
      </c>
      <c r="BG492" s="1">
        <f t="shared" ca="1" si="459"/>
        <v>1.1266495322275636</v>
      </c>
      <c r="BH492" s="1">
        <f t="shared" ca="1" si="459"/>
        <v>1.1266495322275636</v>
      </c>
      <c r="BI492" s="1">
        <f t="shared" ca="1" si="459"/>
        <v>1.1266495322275636</v>
      </c>
      <c r="BJ492" s="1">
        <f t="shared" ca="1" si="459"/>
        <v>1.1266495322275636</v>
      </c>
      <c r="BK492" s="1">
        <f t="shared" ca="1" si="459"/>
        <v>1.1266495322275636</v>
      </c>
      <c r="BL492" s="1">
        <f t="shared" ca="1" si="459"/>
        <v>1.1266495322275636</v>
      </c>
      <c r="BM492" s="1">
        <f t="shared" ca="1" si="459"/>
        <v>1.1266495322275636</v>
      </c>
      <c r="BN492" s="1">
        <f t="shared" ca="1" si="459"/>
        <v>1.1266495322275636</v>
      </c>
      <c r="BO492" s="1">
        <f t="shared" ca="1" si="459"/>
        <v>1.1266495322275636</v>
      </c>
      <c r="BP492" s="1">
        <f t="shared" ca="1" si="459"/>
        <v>1.1266495322275636</v>
      </c>
      <c r="BQ492" s="1">
        <f t="shared" ca="1" si="459"/>
        <v>1.1266495322275636</v>
      </c>
      <c r="BR492" s="1">
        <f t="shared" ca="1" si="459"/>
        <v>1.1266495322275636</v>
      </c>
      <c r="BS492" s="1">
        <f t="shared" ca="1" si="459"/>
        <v>1.1266495322275636</v>
      </c>
      <c r="BT492" s="1">
        <f t="shared" ca="1" si="459"/>
        <v>1.1266495322275636</v>
      </c>
      <c r="BU492" s="1">
        <f t="shared" ca="1" si="459"/>
        <v>1.1266495322275636</v>
      </c>
      <c r="BV492" s="1">
        <f t="shared" ca="1" si="459"/>
        <v>1.1266495322275636</v>
      </c>
      <c r="BW492" s="1">
        <f t="shared" ca="1" si="459"/>
        <v>1.1266495322275636</v>
      </c>
      <c r="BX492" s="1">
        <f t="shared" ca="1" si="459"/>
        <v>1.1266495322275636</v>
      </c>
      <c r="BY492" s="1">
        <f t="shared" ca="1" si="459"/>
        <v>1.1266495322275636</v>
      </c>
      <c r="BZ492">
        <v>2030</v>
      </c>
    </row>
    <row r="493" spans="47:78" x14ac:dyDescent="0.45">
      <c r="AU493" t="str">
        <f t="shared" ca="1" si="439"/>
        <v>\I: IFP_PRC_BFG</v>
      </c>
      <c r="AV493" s="1">
        <f t="shared" ref="AV493:BY493" ca="1" si="460">OFFSET($F215,0,MATCH($BZ493,$G$1:$J$1,0))</f>
        <v>1.1266495322275636</v>
      </c>
      <c r="AW493" s="1">
        <f t="shared" ca="1" si="460"/>
        <v>1.1266495322275636</v>
      </c>
      <c r="AX493" s="1">
        <f t="shared" ca="1" si="460"/>
        <v>1.1266495322275636</v>
      </c>
      <c r="AY493" s="1">
        <f t="shared" ca="1" si="460"/>
        <v>1.1266495322275636</v>
      </c>
      <c r="AZ493" s="1">
        <f t="shared" ca="1" si="460"/>
        <v>1.1266495322275636</v>
      </c>
      <c r="BA493" s="1">
        <f t="shared" ca="1" si="460"/>
        <v>1.1266495322275636</v>
      </c>
      <c r="BB493" s="1">
        <f t="shared" ca="1" si="460"/>
        <v>1.1266495322275636</v>
      </c>
      <c r="BC493" s="1">
        <f t="shared" ca="1" si="460"/>
        <v>1.1266495322275636</v>
      </c>
      <c r="BD493" s="1">
        <f t="shared" ca="1" si="460"/>
        <v>1.1266495322275636</v>
      </c>
      <c r="BE493" s="1">
        <f t="shared" ca="1" si="460"/>
        <v>1.1266495322275636</v>
      </c>
      <c r="BF493" s="1">
        <f t="shared" ca="1" si="460"/>
        <v>1.1266495322275636</v>
      </c>
      <c r="BG493" s="1">
        <f t="shared" ca="1" si="460"/>
        <v>1.1266495322275636</v>
      </c>
      <c r="BH493" s="1">
        <f t="shared" ca="1" si="460"/>
        <v>1.1266495322275636</v>
      </c>
      <c r="BI493" s="1">
        <f t="shared" ca="1" si="460"/>
        <v>1.1266495322275636</v>
      </c>
      <c r="BJ493" s="1">
        <f t="shared" ca="1" si="460"/>
        <v>1.1266495322275636</v>
      </c>
      <c r="BK493" s="1">
        <f t="shared" ca="1" si="460"/>
        <v>1.1266495322275636</v>
      </c>
      <c r="BL493" s="1">
        <f t="shared" ca="1" si="460"/>
        <v>1.1266495322275636</v>
      </c>
      <c r="BM493" s="1">
        <f t="shared" ca="1" si="460"/>
        <v>1.1266495322275636</v>
      </c>
      <c r="BN493" s="1">
        <f t="shared" ca="1" si="460"/>
        <v>1.1266495322275636</v>
      </c>
      <c r="BO493" s="1">
        <f t="shared" ca="1" si="460"/>
        <v>1.1266495322275636</v>
      </c>
      <c r="BP493" s="1">
        <f t="shared" ca="1" si="460"/>
        <v>1.1266495322275636</v>
      </c>
      <c r="BQ493" s="1">
        <f t="shared" ca="1" si="460"/>
        <v>1.1266495322275636</v>
      </c>
      <c r="BR493" s="1">
        <f t="shared" ca="1" si="460"/>
        <v>1.1266495322275636</v>
      </c>
      <c r="BS493" s="1">
        <f t="shared" ca="1" si="460"/>
        <v>1.1266495322275636</v>
      </c>
      <c r="BT493" s="1">
        <f t="shared" ca="1" si="460"/>
        <v>1.1266495322275636</v>
      </c>
      <c r="BU493" s="1">
        <f t="shared" ca="1" si="460"/>
        <v>1.1266495322275636</v>
      </c>
      <c r="BV493" s="1">
        <f t="shared" ca="1" si="460"/>
        <v>1.1266495322275636</v>
      </c>
      <c r="BW493" s="1">
        <f t="shared" ca="1" si="460"/>
        <v>1.1266495322275636</v>
      </c>
      <c r="BX493" s="1">
        <f t="shared" ca="1" si="460"/>
        <v>1.1266495322275636</v>
      </c>
      <c r="BY493" s="1">
        <f t="shared" ca="1" si="460"/>
        <v>1.1266495322275636</v>
      </c>
      <c r="BZ493">
        <v>2030</v>
      </c>
    </row>
    <row r="494" spans="47:78" x14ac:dyDescent="0.45">
      <c r="AU494" t="str">
        <f t="shared" ca="1" si="439"/>
        <v>\I: IFP_MDR_BFG</v>
      </c>
      <c r="AV494" s="1">
        <f t="shared" ref="AV494:BY494" ca="1" si="461">OFFSET($F216,0,MATCH($BZ494,$G$1:$J$1,0))</f>
        <v>1.1266495322275636</v>
      </c>
      <c r="AW494" s="1">
        <f t="shared" ca="1" si="461"/>
        <v>1.1266495322275636</v>
      </c>
      <c r="AX494" s="1">
        <f t="shared" ca="1" si="461"/>
        <v>1.1266495322275636</v>
      </c>
      <c r="AY494" s="1">
        <f t="shared" ca="1" si="461"/>
        <v>1.1266495322275636</v>
      </c>
      <c r="AZ494" s="1">
        <f t="shared" ca="1" si="461"/>
        <v>1.1266495322275636</v>
      </c>
      <c r="BA494" s="1">
        <f t="shared" ca="1" si="461"/>
        <v>1.1266495322275636</v>
      </c>
      <c r="BB494" s="1">
        <f t="shared" ca="1" si="461"/>
        <v>1.1266495322275636</v>
      </c>
      <c r="BC494" s="1">
        <f t="shared" ca="1" si="461"/>
        <v>1.1266495322275636</v>
      </c>
      <c r="BD494" s="1">
        <f t="shared" ca="1" si="461"/>
        <v>1.1266495322275636</v>
      </c>
      <c r="BE494" s="1">
        <f t="shared" ca="1" si="461"/>
        <v>1.1266495322275636</v>
      </c>
      <c r="BF494" s="1">
        <f t="shared" ca="1" si="461"/>
        <v>1.1266495322275636</v>
      </c>
      <c r="BG494" s="1">
        <f t="shared" ca="1" si="461"/>
        <v>1.1266495322275636</v>
      </c>
      <c r="BH494" s="1">
        <f t="shared" ca="1" si="461"/>
        <v>1.1266495322275636</v>
      </c>
      <c r="BI494" s="1">
        <f t="shared" ca="1" si="461"/>
        <v>1.1266495322275636</v>
      </c>
      <c r="BJ494" s="1">
        <f t="shared" ca="1" si="461"/>
        <v>1.1266495322275636</v>
      </c>
      <c r="BK494" s="1">
        <f t="shared" ca="1" si="461"/>
        <v>1.1266495322275636</v>
      </c>
      <c r="BL494" s="1">
        <f t="shared" ca="1" si="461"/>
        <v>1.1266495322275636</v>
      </c>
      <c r="BM494" s="1">
        <f t="shared" ca="1" si="461"/>
        <v>1.1266495322275636</v>
      </c>
      <c r="BN494" s="1">
        <f t="shared" ca="1" si="461"/>
        <v>1.1266495322275636</v>
      </c>
      <c r="BO494" s="1">
        <f t="shared" ca="1" si="461"/>
        <v>1.1266495322275636</v>
      </c>
      <c r="BP494" s="1">
        <f t="shared" ca="1" si="461"/>
        <v>1.1266495322275636</v>
      </c>
      <c r="BQ494" s="1">
        <f t="shared" ca="1" si="461"/>
        <v>1.1266495322275636</v>
      </c>
      <c r="BR494" s="1">
        <f t="shared" ca="1" si="461"/>
        <v>1.1266495322275636</v>
      </c>
      <c r="BS494" s="1">
        <f t="shared" ca="1" si="461"/>
        <v>1.1266495322275636</v>
      </c>
      <c r="BT494" s="1">
        <f t="shared" ca="1" si="461"/>
        <v>1.1266495322275636</v>
      </c>
      <c r="BU494" s="1">
        <f t="shared" ca="1" si="461"/>
        <v>1.1266495322275636</v>
      </c>
      <c r="BV494" s="1">
        <f t="shared" ca="1" si="461"/>
        <v>1.1266495322275636</v>
      </c>
      <c r="BW494" s="1">
        <f t="shared" ca="1" si="461"/>
        <v>1.1266495322275636</v>
      </c>
      <c r="BX494" s="1">
        <f t="shared" ca="1" si="461"/>
        <v>1.1266495322275636</v>
      </c>
      <c r="BY494" s="1">
        <f t="shared" ca="1" si="461"/>
        <v>1.1266495322275636</v>
      </c>
      <c r="BZ494">
        <v>2030</v>
      </c>
    </row>
    <row r="495" spans="47:78" x14ac:dyDescent="0.45">
      <c r="AU495" t="str">
        <f t="shared" ca="1" si="439"/>
        <v>\I: IFP_OTP_BFG</v>
      </c>
      <c r="AV495" s="1">
        <f t="shared" ref="AV495:BY495" ca="1" si="462">OFFSET($F217,0,MATCH($BZ495,$G$1:$J$1,0))</f>
        <v>1.1266495322275636</v>
      </c>
      <c r="AW495" s="1">
        <f t="shared" ca="1" si="462"/>
        <v>1.1266495322275636</v>
      </c>
      <c r="AX495" s="1">
        <f t="shared" ca="1" si="462"/>
        <v>1.1266495322275636</v>
      </c>
      <c r="AY495" s="1">
        <f t="shared" ca="1" si="462"/>
        <v>1.1266495322275636</v>
      </c>
      <c r="AZ495" s="1">
        <f t="shared" ca="1" si="462"/>
        <v>1.1266495322275636</v>
      </c>
      <c r="BA495" s="1">
        <f t="shared" ca="1" si="462"/>
        <v>1.1266495322275636</v>
      </c>
      <c r="BB495" s="1">
        <f t="shared" ca="1" si="462"/>
        <v>1.1266495322275636</v>
      </c>
      <c r="BC495" s="1">
        <f t="shared" ca="1" si="462"/>
        <v>1.1266495322275636</v>
      </c>
      <c r="BD495" s="1">
        <f t="shared" ca="1" si="462"/>
        <v>1.1266495322275636</v>
      </c>
      <c r="BE495" s="1">
        <f t="shared" ca="1" si="462"/>
        <v>1.1266495322275636</v>
      </c>
      <c r="BF495" s="1">
        <f t="shared" ca="1" si="462"/>
        <v>1.1266495322275636</v>
      </c>
      <c r="BG495" s="1">
        <f t="shared" ca="1" si="462"/>
        <v>1.1266495322275636</v>
      </c>
      <c r="BH495" s="1">
        <f t="shared" ca="1" si="462"/>
        <v>1.1266495322275636</v>
      </c>
      <c r="BI495" s="1">
        <f t="shared" ca="1" si="462"/>
        <v>1.1266495322275636</v>
      </c>
      <c r="BJ495" s="1">
        <f t="shared" ca="1" si="462"/>
        <v>1.1266495322275636</v>
      </c>
      <c r="BK495" s="1">
        <f t="shared" ca="1" si="462"/>
        <v>1.1266495322275636</v>
      </c>
      <c r="BL495" s="1">
        <f t="shared" ca="1" si="462"/>
        <v>1.1266495322275636</v>
      </c>
      <c r="BM495" s="1">
        <f t="shared" ca="1" si="462"/>
        <v>1.1266495322275636</v>
      </c>
      <c r="BN495" s="1">
        <f t="shared" ca="1" si="462"/>
        <v>1.1266495322275636</v>
      </c>
      <c r="BO495" s="1">
        <f t="shared" ca="1" si="462"/>
        <v>1.1266495322275636</v>
      </c>
      <c r="BP495" s="1">
        <f t="shared" ca="1" si="462"/>
        <v>1.1266495322275636</v>
      </c>
      <c r="BQ495" s="1">
        <f t="shared" ca="1" si="462"/>
        <v>1.1266495322275636</v>
      </c>
      <c r="BR495" s="1">
        <f t="shared" ca="1" si="462"/>
        <v>1.1266495322275636</v>
      </c>
      <c r="BS495" s="1">
        <f t="shared" ca="1" si="462"/>
        <v>1.1266495322275636</v>
      </c>
      <c r="BT495" s="1">
        <f t="shared" ca="1" si="462"/>
        <v>1.1266495322275636</v>
      </c>
      <c r="BU495" s="1">
        <f t="shared" ca="1" si="462"/>
        <v>1.1266495322275636</v>
      </c>
      <c r="BV495" s="1">
        <f t="shared" ca="1" si="462"/>
        <v>1.1266495322275636</v>
      </c>
      <c r="BW495" s="1">
        <f t="shared" ca="1" si="462"/>
        <v>1.1266495322275636</v>
      </c>
      <c r="BX495" s="1">
        <f t="shared" ca="1" si="462"/>
        <v>1.1266495322275636</v>
      </c>
      <c r="BY495" s="1">
        <f t="shared" ca="1" si="462"/>
        <v>1.1266495322275636</v>
      </c>
      <c r="BZ495">
        <v>2030</v>
      </c>
    </row>
    <row r="496" spans="47:78" x14ac:dyDescent="0.45">
      <c r="AU496" t="str">
        <f t="shared" ca="1" si="439"/>
        <v>\I: IFP_SPC_BFG</v>
      </c>
      <c r="AV496" s="1">
        <f t="shared" ref="AV496:BY496" ca="1" si="463">OFFSET($F218,0,MATCH($BZ496,$G$1:$J$1,0))</f>
        <v>1.1266495322275636</v>
      </c>
      <c r="AW496" s="1">
        <f t="shared" ca="1" si="463"/>
        <v>1.1266495322275636</v>
      </c>
      <c r="AX496" s="1">
        <f t="shared" ca="1" si="463"/>
        <v>1.1266495322275636</v>
      </c>
      <c r="AY496" s="1">
        <f t="shared" ca="1" si="463"/>
        <v>1.1266495322275636</v>
      </c>
      <c r="AZ496" s="1">
        <f t="shared" ca="1" si="463"/>
        <v>1.1266495322275636</v>
      </c>
      <c r="BA496" s="1">
        <f t="shared" ca="1" si="463"/>
        <v>1.1266495322275636</v>
      </c>
      <c r="BB496" s="1">
        <f t="shared" ca="1" si="463"/>
        <v>1.1266495322275636</v>
      </c>
      <c r="BC496" s="1">
        <f t="shared" ca="1" si="463"/>
        <v>1.1266495322275636</v>
      </c>
      <c r="BD496" s="1">
        <f t="shared" ca="1" si="463"/>
        <v>1.1266495322275636</v>
      </c>
      <c r="BE496" s="1">
        <f t="shared" ca="1" si="463"/>
        <v>1.1266495322275636</v>
      </c>
      <c r="BF496" s="1">
        <f t="shared" ca="1" si="463"/>
        <v>1.1266495322275636</v>
      </c>
      <c r="BG496" s="1">
        <f t="shared" ca="1" si="463"/>
        <v>1.1266495322275636</v>
      </c>
      <c r="BH496" s="1">
        <f t="shared" ca="1" si="463"/>
        <v>1.1266495322275636</v>
      </c>
      <c r="BI496" s="1">
        <f t="shared" ca="1" si="463"/>
        <v>1.1266495322275636</v>
      </c>
      <c r="BJ496" s="1">
        <f t="shared" ca="1" si="463"/>
        <v>1.1266495322275636</v>
      </c>
      <c r="BK496" s="1">
        <f t="shared" ca="1" si="463"/>
        <v>1.1266495322275636</v>
      </c>
      <c r="BL496" s="1">
        <f t="shared" ca="1" si="463"/>
        <v>1.1266495322275636</v>
      </c>
      <c r="BM496" s="1">
        <f t="shared" ca="1" si="463"/>
        <v>1.1266495322275636</v>
      </c>
      <c r="BN496" s="1">
        <f t="shared" ca="1" si="463"/>
        <v>1.1266495322275636</v>
      </c>
      <c r="BO496" s="1">
        <f t="shared" ca="1" si="463"/>
        <v>1.1266495322275636</v>
      </c>
      <c r="BP496" s="1">
        <f t="shared" ca="1" si="463"/>
        <v>1.1266495322275636</v>
      </c>
      <c r="BQ496" s="1">
        <f t="shared" ca="1" si="463"/>
        <v>1.1266495322275636</v>
      </c>
      <c r="BR496" s="1">
        <f t="shared" ca="1" si="463"/>
        <v>1.1266495322275636</v>
      </c>
      <c r="BS496" s="1">
        <f t="shared" ca="1" si="463"/>
        <v>1.1266495322275636</v>
      </c>
      <c r="BT496" s="1">
        <f t="shared" ca="1" si="463"/>
        <v>1.1266495322275636</v>
      </c>
      <c r="BU496" s="1">
        <f t="shared" ca="1" si="463"/>
        <v>1.1266495322275636</v>
      </c>
      <c r="BV496" s="1">
        <f t="shared" ca="1" si="463"/>
        <v>1.1266495322275636</v>
      </c>
      <c r="BW496" s="1">
        <f t="shared" ca="1" si="463"/>
        <v>1.1266495322275636</v>
      </c>
      <c r="BX496" s="1">
        <f t="shared" ca="1" si="463"/>
        <v>1.1266495322275636</v>
      </c>
      <c r="BY496" s="1">
        <f t="shared" ca="1" si="463"/>
        <v>1.1266495322275636</v>
      </c>
      <c r="BZ496">
        <v>2030</v>
      </c>
    </row>
    <row r="497" spans="47:78" x14ac:dyDescent="0.45">
      <c r="AU497" t="str">
        <f t="shared" ca="1" si="439"/>
        <v>\I: IFP_OTH_BFG</v>
      </c>
      <c r="AV497" s="1">
        <f t="shared" ref="AV497:BY497" ca="1" si="464">OFFSET($F219,0,MATCH($BZ497,$G$1:$J$1,0))</f>
        <v>1.1266495322275636</v>
      </c>
      <c r="AW497" s="1">
        <f t="shared" ca="1" si="464"/>
        <v>1.1266495322275636</v>
      </c>
      <c r="AX497" s="1">
        <f t="shared" ca="1" si="464"/>
        <v>1.1266495322275636</v>
      </c>
      <c r="AY497" s="1">
        <f t="shared" ca="1" si="464"/>
        <v>1.1266495322275636</v>
      </c>
      <c r="AZ497" s="1">
        <f t="shared" ca="1" si="464"/>
        <v>1.1266495322275636</v>
      </c>
      <c r="BA497" s="1">
        <f t="shared" ca="1" si="464"/>
        <v>1.1266495322275636</v>
      </c>
      <c r="BB497" s="1">
        <f t="shared" ca="1" si="464"/>
        <v>1.1266495322275636</v>
      </c>
      <c r="BC497" s="1">
        <f t="shared" ca="1" si="464"/>
        <v>1.1266495322275636</v>
      </c>
      <c r="BD497" s="1">
        <f t="shared" ca="1" si="464"/>
        <v>1.1266495322275636</v>
      </c>
      <c r="BE497" s="1">
        <f t="shared" ca="1" si="464"/>
        <v>1.1266495322275636</v>
      </c>
      <c r="BF497" s="1">
        <f t="shared" ca="1" si="464"/>
        <v>1.1266495322275636</v>
      </c>
      <c r="BG497" s="1">
        <f t="shared" ca="1" si="464"/>
        <v>1.1266495322275636</v>
      </c>
      <c r="BH497" s="1">
        <f t="shared" ca="1" si="464"/>
        <v>1.1266495322275636</v>
      </c>
      <c r="BI497" s="1">
        <f t="shared" ca="1" si="464"/>
        <v>1.1266495322275636</v>
      </c>
      <c r="BJ497" s="1">
        <f t="shared" ca="1" si="464"/>
        <v>1.1266495322275636</v>
      </c>
      <c r="BK497" s="1">
        <f t="shared" ca="1" si="464"/>
        <v>1.1266495322275636</v>
      </c>
      <c r="BL497" s="1">
        <f t="shared" ca="1" si="464"/>
        <v>1.1266495322275636</v>
      </c>
      <c r="BM497" s="1">
        <f t="shared" ca="1" si="464"/>
        <v>1.1266495322275636</v>
      </c>
      <c r="BN497" s="1">
        <f t="shared" ca="1" si="464"/>
        <v>1.1266495322275636</v>
      </c>
      <c r="BO497" s="1">
        <f t="shared" ca="1" si="464"/>
        <v>1.1266495322275636</v>
      </c>
      <c r="BP497" s="1">
        <f t="shared" ca="1" si="464"/>
        <v>1.1266495322275636</v>
      </c>
      <c r="BQ497" s="1">
        <f t="shared" ca="1" si="464"/>
        <v>1.1266495322275636</v>
      </c>
      <c r="BR497" s="1">
        <f t="shared" ca="1" si="464"/>
        <v>1.1266495322275636</v>
      </c>
      <c r="BS497" s="1">
        <f t="shared" ca="1" si="464"/>
        <v>1.1266495322275636</v>
      </c>
      <c r="BT497" s="1">
        <f t="shared" ca="1" si="464"/>
        <v>1.1266495322275636</v>
      </c>
      <c r="BU497" s="1">
        <f t="shared" ca="1" si="464"/>
        <v>1.1266495322275636</v>
      </c>
      <c r="BV497" s="1">
        <f t="shared" ca="1" si="464"/>
        <v>1.1266495322275636</v>
      </c>
      <c r="BW497" s="1">
        <f t="shared" ca="1" si="464"/>
        <v>1.1266495322275636</v>
      </c>
      <c r="BX497" s="1">
        <f t="shared" ca="1" si="464"/>
        <v>1.1266495322275636</v>
      </c>
      <c r="BY497" s="1">
        <f t="shared" ca="1" si="464"/>
        <v>1.1266495322275636</v>
      </c>
      <c r="BZ497">
        <v>2030</v>
      </c>
    </row>
    <row r="498" spans="47:78" x14ac:dyDescent="0.45">
      <c r="AU498" t="str">
        <f t="shared" ca="1" si="439"/>
        <v>\I:</v>
      </c>
      <c r="AV498" s="1" t="str">
        <f t="shared" ref="AV498:BY498" ca="1" si="465">OFFSET($F220,0,MATCH($BZ498,$G$1:$J$1,0))</f>
        <v/>
      </c>
      <c r="AW498" s="1" t="str">
        <f t="shared" ca="1" si="465"/>
        <v/>
      </c>
      <c r="AX498" s="1" t="str">
        <f t="shared" ca="1" si="465"/>
        <v/>
      </c>
      <c r="AY498" s="1" t="str">
        <f t="shared" ca="1" si="465"/>
        <v/>
      </c>
      <c r="AZ498" s="1" t="str">
        <f t="shared" ca="1" si="465"/>
        <v/>
      </c>
      <c r="BA498" s="1" t="str">
        <f t="shared" ca="1" si="465"/>
        <v/>
      </c>
      <c r="BB498" s="1" t="str">
        <f t="shared" ca="1" si="465"/>
        <v/>
      </c>
      <c r="BC498" s="1" t="str">
        <f t="shared" ca="1" si="465"/>
        <v/>
      </c>
      <c r="BD498" s="1" t="str">
        <f t="shared" ca="1" si="465"/>
        <v/>
      </c>
      <c r="BE498" s="1" t="str">
        <f t="shared" ca="1" si="465"/>
        <v/>
      </c>
      <c r="BF498" s="1" t="str">
        <f t="shared" ca="1" si="465"/>
        <v/>
      </c>
      <c r="BG498" s="1" t="str">
        <f t="shared" ca="1" si="465"/>
        <v/>
      </c>
      <c r="BH498" s="1" t="str">
        <f t="shared" ca="1" si="465"/>
        <v/>
      </c>
      <c r="BI498" s="1" t="str">
        <f t="shared" ca="1" si="465"/>
        <v/>
      </c>
      <c r="BJ498" s="1" t="str">
        <f t="shared" ca="1" si="465"/>
        <v/>
      </c>
      <c r="BK498" s="1" t="str">
        <f t="shared" ca="1" si="465"/>
        <v/>
      </c>
      <c r="BL498" s="1" t="str">
        <f t="shared" ca="1" si="465"/>
        <v/>
      </c>
      <c r="BM498" s="1" t="str">
        <f t="shared" ca="1" si="465"/>
        <v/>
      </c>
      <c r="BN498" s="1" t="str">
        <f t="shared" ca="1" si="465"/>
        <v/>
      </c>
      <c r="BO498" s="1" t="str">
        <f t="shared" ca="1" si="465"/>
        <v/>
      </c>
      <c r="BP498" s="1" t="str">
        <f t="shared" ca="1" si="465"/>
        <v/>
      </c>
      <c r="BQ498" s="1" t="str">
        <f t="shared" ca="1" si="465"/>
        <v/>
      </c>
      <c r="BR498" s="1" t="str">
        <f t="shared" ca="1" si="465"/>
        <v/>
      </c>
      <c r="BS498" s="1" t="str">
        <f t="shared" ca="1" si="465"/>
        <v/>
      </c>
      <c r="BT498" s="1" t="str">
        <f t="shared" ca="1" si="465"/>
        <v/>
      </c>
      <c r="BU498" s="1" t="str">
        <f t="shared" ca="1" si="465"/>
        <v/>
      </c>
      <c r="BV498" s="1" t="str">
        <f t="shared" ca="1" si="465"/>
        <v/>
      </c>
      <c r="BW498" s="1" t="str">
        <f t="shared" ca="1" si="465"/>
        <v/>
      </c>
      <c r="BX498" s="1" t="str">
        <f t="shared" ca="1" si="465"/>
        <v/>
      </c>
      <c r="BY498" s="1" t="str">
        <f t="shared" ca="1" si="465"/>
        <v/>
      </c>
      <c r="BZ498">
        <v>2030</v>
      </c>
    </row>
    <row r="499" spans="47:78" x14ac:dyDescent="0.45">
      <c r="AU499" t="str">
        <f t="shared" ca="1" si="439"/>
        <v>\I: IOI_PRH_BFG</v>
      </c>
      <c r="AV499" s="1">
        <f t="shared" ref="AV499:BY499" ca="1" si="466">OFFSET($F221,0,MATCH($BZ499,$G$1:$J$1,0))</f>
        <v>1.1266905811053975</v>
      </c>
      <c r="AW499" s="1">
        <f t="shared" ca="1" si="466"/>
        <v>1.1266905811053975</v>
      </c>
      <c r="AX499" s="1">
        <f t="shared" ca="1" si="466"/>
        <v>1.1266905811053975</v>
      </c>
      <c r="AY499" s="1">
        <f t="shared" ca="1" si="466"/>
        <v>1.1266905811053975</v>
      </c>
      <c r="AZ499" s="1">
        <f t="shared" ca="1" si="466"/>
        <v>1.1266905811053975</v>
      </c>
      <c r="BA499" s="1">
        <f t="shared" ca="1" si="466"/>
        <v>1.1266905811053975</v>
      </c>
      <c r="BB499" s="1">
        <f t="shared" ca="1" si="466"/>
        <v>1.1266905811053975</v>
      </c>
      <c r="BC499" s="1">
        <f t="shared" ca="1" si="466"/>
        <v>1.1266905811053975</v>
      </c>
      <c r="BD499" s="1">
        <f t="shared" ca="1" si="466"/>
        <v>1.1266905811053975</v>
      </c>
      <c r="BE499" s="1">
        <f t="shared" ca="1" si="466"/>
        <v>1.1266905811053975</v>
      </c>
      <c r="BF499" s="1">
        <f t="shared" ca="1" si="466"/>
        <v>1.1266905811053975</v>
      </c>
      <c r="BG499" s="1">
        <f t="shared" ca="1" si="466"/>
        <v>1.1266905811053975</v>
      </c>
      <c r="BH499" s="1">
        <f t="shared" ca="1" si="466"/>
        <v>1.1266905811053975</v>
      </c>
      <c r="BI499" s="1">
        <f t="shared" ca="1" si="466"/>
        <v>1.1266905811053975</v>
      </c>
      <c r="BJ499" s="1">
        <f t="shared" ca="1" si="466"/>
        <v>1.1266905811053975</v>
      </c>
      <c r="BK499" s="1">
        <f t="shared" ca="1" si="466"/>
        <v>1.1266905811053975</v>
      </c>
      <c r="BL499" s="1">
        <f t="shared" ca="1" si="466"/>
        <v>1.1266905811053975</v>
      </c>
      <c r="BM499" s="1">
        <f t="shared" ca="1" si="466"/>
        <v>1.1266905811053975</v>
      </c>
      <c r="BN499" s="1">
        <f t="shared" ca="1" si="466"/>
        <v>1.1266905811053975</v>
      </c>
      <c r="BO499" s="1">
        <f t="shared" ca="1" si="466"/>
        <v>1.1266905811053975</v>
      </c>
      <c r="BP499" s="1">
        <f t="shared" ca="1" si="466"/>
        <v>1.1266905811053975</v>
      </c>
      <c r="BQ499" s="1">
        <f t="shared" ca="1" si="466"/>
        <v>1.1266905811053975</v>
      </c>
      <c r="BR499" s="1">
        <f t="shared" ca="1" si="466"/>
        <v>1.1266905811053975</v>
      </c>
      <c r="BS499" s="1">
        <f t="shared" ca="1" si="466"/>
        <v>1.1266905811053975</v>
      </c>
      <c r="BT499" s="1">
        <f t="shared" ca="1" si="466"/>
        <v>1.1266905811053975</v>
      </c>
      <c r="BU499" s="1">
        <f t="shared" ca="1" si="466"/>
        <v>1.1266905811053975</v>
      </c>
      <c r="BV499" s="1">
        <f t="shared" ca="1" si="466"/>
        <v>1.1266905811053975</v>
      </c>
      <c r="BW499" s="1">
        <f t="shared" ca="1" si="466"/>
        <v>1.1266905811053975</v>
      </c>
      <c r="BX499" s="1">
        <f t="shared" ca="1" si="466"/>
        <v>1.1266905811053975</v>
      </c>
      <c r="BY499" s="1">
        <f t="shared" ca="1" si="466"/>
        <v>1.1266905811053975</v>
      </c>
      <c r="BZ499">
        <v>2030</v>
      </c>
    </row>
    <row r="500" spans="47:78" x14ac:dyDescent="0.45">
      <c r="AU500" t="str">
        <f t="shared" ca="1" si="439"/>
        <v>\I: IOI_MDR_BFG</v>
      </c>
      <c r="AV500" s="1">
        <f t="shared" ref="AV500:BY500" ca="1" si="467">OFFSET($F222,0,MATCH($BZ500,$G$1:$J$1,0))</f>
        <v>1.1266905811053975</v>
      </c>
      <c r="AW500" s="1">
        <f t="shared" ca="1" si="467"/>
        <v>1.1266905811053975</v>
      </c>
      <c r="AX500" s="1">
        <f t="shared" ca="1" si="467"/>
        <v>1.1266905811053975</v>
      </c>
      <c r="AY500" s="1">
        <f t="shared" ca="1" si="467"/>
        <v>1.1266905811053975</v>
      </c>
      <c r="AZ500" s="1">
        <f t="shared" ca="1" si="467"/>
        <v>1.1266905811053975</v>
      </c>
      <c r="BA500" s="1">
        <f t="shared" ca="1" si="467"/>
        <v>1.1266905811053975</v>
      </c>
      <c r="BB500" s="1">
        <f t="shared" ca="1" si="467"/>
        <v>1.1266905811053975</v>
      </c>
      <c r="BC500" s="1">
        <f t="shared" ca="1" si="467"/>
        <v>1.1266905811053975</v>
      </c>
      <c r="BD500" s="1">
        <f t="shared" ca="1" si="467"/>
        <v>1.1266905811053975</v>
      </c>
      <c r="BE500" s="1">
        <f t="shared" ca="1" si="467"/>
        <v>1.1266905811053975</v>
      </c>
      <c r="BF500" s="1">
        <f t="shared" ca="1" si="467"/>
        <v>1.1266905811053975</v>
      </c>
      <c r="BG500" s="1">
        <f t="shared" ca="1" si="467"/>
        <v>1.1266905811053975</v>
      </c>
      <c r="BH500" s="1">
        <f t="shared" ca="1" si="467"/>
        <v>1.1266905811053975</v>
      </c>
      <c r="BI500" s="1">
        <f t="shared" ca="1" si="467"/>
        <v>1.1266905811053975</v>
      </c>
      <c r="BJ500" s="1">
        <f t="shared" ca="1" si="467"/>
        <v>1.1266905811053975</v>
      </c>
      <c r="BK500" s="1">
        <f t="shared" ca="1" si="467"/>
        <v>1.1266905811053975</v>
      </c>
      <c r="BL500" s="1">
        <f t="shared" ca="1" si="467"/>
        <v>1.1266905811053975</v>
      </c>
      <c r="BM500" s="1">
        <f t="shared" ca="1" si="467"/>
        <v>1.1266905811053975</v>
      </c>
      <c r="BN500" s="1">
        <f t="shared" ca="1" si="467"/>
        <v>1.1266905811053975</v>
      </c>
      <c r="BO500" s="1">
        <f t="shared" ca="1" si="467"/>
        <v>1.1266905811053975</v>
      </c>
      <c r="BP500" s="1">
        <f t="shared" ca="1" si="467"/>
        <v>1.1266905811053975</v>
      </c>
      <c r="BQ500" s="1">
        <f t="shared" ca="1" si="467"/>
        <v>1.1266905811053975</v>
      </c>
      <c r="BR500" s="1">
        <f t="shared" ca="1" si="467"/>
        <v>1.1266905811053975</v>
      </c>
      <c r="BS500" s="1">
        <f t="shared" ca="1" si="467"/>
        <v>1.1266905811053975</v>
      </c>
      <c r="BT500" s="1">
        <f t="shared" ca="1" si="467"/>
        <v>1.1266905811053975</v>
      </c>
      <c r="BU500" s="1">
        <f t="shared" ca="1" si="467"/>
        <v>1.1266905811053975</v>
      </c>
      <c r="BV500" s="1">
        <f t="shared" ca="1" si="467"/>
        <v>1.1266905811053975</v>
      </c>
      <c r="BW500" s="1">
        <f t="shared" ca="1" si="467"/>
        <v>1.1266905811053975</v>
      </c>
      <c r="BX500" s="1">
        <f t="shared" ca="1" si="467"/>
        <v>1.1266905811053975</v>
      </c>
      <c r="BY500" s="1">
        <f t="shared" ca="1" si="467"/>
        <v>1.1266905811053975</v>
      </c>
      <c r="BZ500">
        <v>2030</v>
      </c>
    </row>
    <row r="501" spans="47:78" x14ac:dyDescent="0.45">
      <c r="AU501" t="str">
        <f t="shared" ca="1" si="439"/>
        <v>\I: IOI_OTP_BFG</v>
      </c>
      <c r="AV501" s="1">
        <f t="shared" ref="AV501:BY501" ca="1" si="468">OFFSET($F223,0,MATCH($BZ501,$G$1:$J$1,0))</f>
        <v>1.1266905811053975</v>
      </c>
      <c r="AW501" s="1">
        <f t="shared" ca="1" si="468"/>
        <v>1.1266905811053975</v>
      </c>
      <c r="AX501" s="1">
        <f t="shared" ca="1" si="468"/>
        <v>1.1266905811053975</v>
      </c>
      <c r="AY501" s="1">
        <f t="shared" ca="1" si="468"/>
        <v>1.1266905811053975</v>
      </c>
      <c r="AZ501" s="1">
        <f t="shared" ca="1" si="468"/>
        <v>1.1266905811053975</v>
      </c>
      <c r="BA501" s="1">
        <f t="shared" ca="1" si="468"/>
        <v>1.1266905811053975</v>
      </c>
      <c r="BB501" s="1">
        <f t="shared" ca="1" si="468"/>
        <v>1.1266905811053975</v>
      </c>
      <c r="BC501" s="1">
        <f t="shared" ca="1" si="468"/>
        <v>1.1266905811053975</v>
      </c>
      <c r="BD501" s="1">
        <f t="shared" ca="1" si="468"/>
        <v>1.1266905811053975</v>
      </c>
      <c r="BE501" s="1">
        <f t="shared" ca="1" si="468"/>
        <v>1.1266905811053975</v>
      </c>
      <c r="BF501" s="1">
        <f t="shared" ca="1" si="468"/>
        <v>1.1266905811053975</v>
      </c>
      <c r="BG501" s="1">
        <f t="shared" ca="1" si="468"/>
        <v>1.1266905811053975</v>
      </c>
      <c r="BH501" s="1">
        <f t="shared" ca="1" si="468"/>
        <v>1.1266905811053975</v>
      </c>
      <c r="BI501" s="1">
        <f t="shared" ca="1" si="468"/>
        <v>1.1266905811053975</v>
      </c>
      <c r="BJ501" s="1">
        <f t="shared" ca="1" si="468"/>
        <v>1.1266905811053975</v>
      </c>
      <c r="BK501" s="1">
        <f t="shared" ca="1" si="468"/>
        <v>1.1266905811053975</v>
      </c>
      <c r="BL501" s="1">
        <f t="shared" ca="1" si="468"/>
        <v>1.1266905811053975</v>
      </c>
      <c r="BM501" s="1">
        <f t="shared" ca="1" si="468"/>
        <v>1.1266905811053975</v>
      </c>
      <c r="BN501" s="1">
        <f t="shared" ca="1" si="468"/>
        <v>1.1266905811053975</v>
      </c>
      <c r="BO501" s="1">
        <f t="shared" ca="1" si="468"/>
        <v>1.1266905811053975</v>
      </c>
      <c r="BP501" s="1">
        <f t="shared" ca="1" si="468"/>
        <v>1.1266905811053975</v>
      </c>
      <c r="BQ501" s="1">
        <f t="shared" ca="1" si="468"/>
        <v>1.1266905811053975</v>
      </c>
      <c r="BR501" s="1">
        <f t="shared" ca="1" si="468"/>
        <v>1.1266905811053975</v>
      </c>
      <c r="BS501" s="1">
        <f t="shared" ca="1" si="468"/>
        <v>1.1266905811053975</v>
      </c>
      <c r="BT501" s="1">
        <f t="shared" ca="1" si="468"/>
        <v>1.1266905811053975</v>
      </c>
      <c r="BU501" s="1">
        <f t="shared" ca="1" si="468"/>
        <v>1.1266905811053975</v>
      </c>
      <c r="BV501" s="1">
        <f t="shared" ca="1" si="468"/>
        <v>1.1266905811053975</v>
      </c>
      <c r="BW501" s="1">
        <f t="shared" ca="1" si="468"/>
        <v>1.1266905811053975</v>
      </c>
      <c r="BX501" s="1">
        <f t="shared" ca="1" si="468"/>
        <v>1.1266905811053975</v>
      </c>
      <c r="BY501" s="1">
        <f t="shared" ca="1" si="468"/>
        <v>1.1266905811053975</v>
      </c>
      <c r="BZ501">
        <v>2030</v>
      </c>
    </row>
    <row r="502" spans="47:78" x14ac:dyDescent="0.45">
      <c r="AU502" t="str">
        <f t="shared" ca="1" si="439"/>
        <v>\I: IOI_SPC_BFG</v>
      </c>
      <c r="AV502" s="1">
        <f t="shared" ref="AV502:BY502" ca="1" si="469">OFFSET($F224,0,MATCH($BZ502,$G$1:$J$1,0))</f>
        <v>1.1266905811053975</v>
      </c>
      <c r="AW502" s="1">
        <f t="shared" ca="1" si="469"/>
        <v>1.1266905811053975</v>
      </c>
      <c r="AX502" s="1">
        <f t="shared" ca="1" si="469"/>
        <v>1.1266905811053975</v>
      </c>
      <c r="AY502" s="1">
        <f t="shared" ca="1" si="469"/>
        <v>1.1266905811053975</v>
      </c>
      <c r="AZ502" s="1">
        <f t="shared" ca="1" si="469"/>
        <v>1.1266905811053975</v>
      </c>
      <c r="BA502" s="1">
        <f t="shared" ca="1" si="469"/>
        <v>1.1266905811053975</v>
      </c>
      <c r="BB502" s="1">
        <f t="shared" ca="1" si="469"/>
        <v>1.1266905811053975</v>
      </c>
      <c r="BC502" s="1">
        <f t="shared" ca="1" si="469"/>
        <v>1.1266905811053975</v>
      </c>
      <c r="BD502" s="1">
        <f t="shared" ca="1" si="469"/>
        <v>1.1266905811053975</v>
      </c>
      <c r="BE502" s="1">
        <f t="shared" ca="1" si="469"/>
        <v>1.1266905811053975</v>
      </c>
      <c r="BF502" s="1">
        <f t="shared" ca="1" si="469"/>
        <v>1.1266905811053975</v>
      </c>
      <c r="BG502" s="1">
        <f t="shared" ca="1" si="469"/>
        <v>1.1266905811053975</v>
      </c>
      <c r="BH502" s="1">
        <f t="shared" ca="1" si="469"/>
        <v>1.1266905811053975</v>
      </c>
      <c r="BI502" s="1">
        <f t="shared" ca="1" si="469"/>
        <v>1.1266905811053975</v>
      </c>
      <c r="BJ502" s="1">
        <f t="shared" ca="1" si="469"/>
        <v>1.1266905811053975</v>
      </c>
      <c r="BK502" s="1">
        <f t="shared" ca="1" si="469"/>
        <v>1.1266905811053975</v>
      </c>
      <c r="BL502" s="1">
        <f t="shared" ca="1" si="469"/>
        <v>1.1266905811053975</v>
      </c>
      <c r="BM502" s="1">
        <f t="shared" ca="1" si="469"/>
        <v>1.1266905811053975</v>
      </c>
      <c r="BN502" s="1">
        <f t="shared" ca="1" si="469"/>
        <v>1.1266905811053975</v>
      </c>
      <c r="BO502" s="1">
        <f t="shared" ca="1" si="469"/>
        <v>1.1266905811053975</v>
      </c>
      <c r="BP502" s="1">
        <f t="shared" ca="1" si="469"/>
        <v>1.1266905811053975</v>
      </c>
      <c r="BQ502" s="1">
        <f t="shared" ca="1" si="469"/>
        <v>1.1266905811053975</v>
      </c>
      <c r="BR502" s="1">
        <f t="shared" ca="1" si="469"/>
        <v>1.1266905811053975</v>
      </c>
      <c r="BS502" s="1">
        <f t="shared" ca="1" si="469"/>
        <v>1.1266905811053975</v>
      </c>
      <c r="BT502" s="1">
        <f t="shared" ca="1" si="469"/>
        <v>1.1266905811053975</v>
      </c>
      <c r="BU502" s="1">
        <f t="shared" ca="1" si="469"/>
        <v>1.1266905811053975</v>
      </c>
      <c r="BV502" s="1">
        <f t="shared" ca="1" si="469"/>
        <v>1.1266905811053975</v>
      </c>
      <c r="BW502" s="1">
        <f t="shared" ca="1" si="469"/>
        <v>1.1266905811053975</v>
      </c>
      <c r="BX502" s="1">
        <f t="shared" ca="1" si="469"/>
        <v>1.1266905811053975</v>
      </c>
      <c r="BY502" s="1">
        <f t="shared" ca="1" si="469"/>
        <v>1.1266905811053975</v>
      </c>
      <c r="BZ502">
        <v>2030</v>
      </c>
    </row>
    <row r="503" spans="47:78" x14ac:dyDescent="0.45">
      <c r="AU503" t="str">
        <f t="shared" ca="1" si="439"/>
        <v>\I: IOI_OTH_BFG</v>
      </c>
      <c r="AV503" s="1">
        <f t="shared" ref="AV503:BY503" ca="1" si="470">OFFSET($F225,0,MATCH($BZ503,$G$1:$J$1,0))</f>
        <v>1.1266905811053975</v>
      </c>
      <c r="AW503" s="1">
        <f t="shared" ca="1" si="470"/>
        <v>1.1266905811053975</v>
      </c>
      <c r="AX503" s="1">
        <f t="shared" ca="1" si="470"/>
        <v>1.1266905811053975</v>
      </c>
      <c r="AY503" s="1">
        <f t="shared" ca="1" si="470"/>
        <v>1.1266905811053975</v>
      </c>
      <c r="AZ503" s="1">
        <f t="shared" ca="1" si="470"/>
        <v>1.1266905811053975</v>
      </c>
      <c r="BA503" s="1">
        <f t="shared" ca="1" si="470"/>
        <v>1.1266905811053975</v>
      </c>
      <c r="BB503" s="1">
        <f t="shared" ca="1" si="470"/>
        <v>1.1266905811053975</v>
      </c>
      <c r="BC503" s="1">
        <f t="shared" ca="1" si="470"/>
        <v>1.1266905811053975</v>
      </c>
      <c r="BD503" s="1">
        <f t="shared" ca="1" si="470"/>
        <v>1.1266905811053975</v>
      </c>
      <c r="BE503" s="1">
        <f t="shared" ca="1" si="470"/>
        <v>1.1266905811053975</v>
      </c>
      <c r="BF503" s="1">
        <f t="shared" ca="1" si="470"/>
        <v>1.1266905811053975</v>
      </c>
      <c r="BG503" s="1">
        <f t="shared" ca="1" si="470"/>
        <v>1.1266905811053975</v>
      </c>
      <c r="BH503" s="1">
        <f t="shared" ca="1" si="470"/>
        <v>1.1266905811053975</v>
      </c>
      <c r="BI503" s="1">
        <f t="shared" ca="1" si="470"/>
        <v>1.1266905811053975</v>
      </c>
      <c r="BJ503" s="1">
        <f t="shared" ca="1" si="470"/>
        <v>1.1266905811053975</v>
      </c>
      <c r="BK503" s="1">
        <f t="shared" ca="1" si="470"/>
        <v>1.1266905811053975</v>
      </c>
      <c r="BL503" s="1">
        <f t="shared" ca="1" si="470"/>
        <v>1.1266905811053975</v>
      </c>
      <c r="BM503" s="1">
        <f t="shared" ca="1" si="470"/>
        <v>1.1266905811053975</v>
      </c>
      <c r="BN503" s="1">
        <f t="shared" ca="1" si="470"/>
        <v>1.1266905811053975</v>
      </c>
      <c r="BO503" s="1">
        <f t="shared" ca="1" si="470"/>
        <v>1.1266905811053975</v>
      </c>
      <c r="BP503" s="1">
        <f t="shared" ca="1" si="470"/>
        <v>1.1266905811053975</v>
      </c>
      <c r="BQ503" s="1">
        <f t="shared" ca="1" si="470"/>
        <v>1.1266905811053975</v>
      </c>
      <c r="BR503" s="1">
        <f t="shared" ca="1" si="470"/>
        <v>1.1266905811053975</v>
      </c>
      <c r="BS503" s="1">
        <f t="shared" ca="1" si="470"/>
        <v>1.1266905811053975</v>
      </c>
      <c r="BT503" s="1">
        <f t="shared" ca="1" si="470"/>
        <v>1.1266905811053975</v>
      </c>
      <c r="BU503" s="1">
        <f t="shared" ca="1" si="470"/>
        <v>1.1266905811053975</v>
      </c>
      <c r="BV503" s="1">
        <f t="shared" ca="1" si="470"/>
        <v>1.1266905811053975</v>
      </c>
      <c r="BW503" s="1">
        <f t="shared" ca="1" si="470"/>
        <v>1.1266905811053975</v>
      </c>
      <c r="BX503" s="1">
        <f t="shared" ca="1" si="470"/>
        <v>1.1266905811053975</v>
      </c>
      <c r="BY503" s="1">
        <f t="shared" ca="1" si="470"/>
        <v>1.1266905811053975</v>
      </c>
      <c r="BZ503">
        <v>2030</v>
      </c>
    </row>
    <row r="504" spans="47:78" x14ac:dyDescent="0.45">
      <c r="AU504" t="str">
        <f t="shared" ca="1" si="439"/>
        <v>\I:</v>
      </c>
      <c r="AV504" s="1" t="str">
        <f t="shared" ref="AV504:BY504" ca="1" si="471">OFFSET($F226,0,MATCH($BZ504,$G$1:$J$1,0))</f>
        <v/>
      </c>
      <c r="AW504" s="1" t="str">
        <f t="shared" ca="1" si="471"/>
        <v/>
      </c>
      <c r="AX504" s="1" t="str">
        <f t="shared" ca="1" si="471"/>
        <v/>
      </c>
      <c r="AY504" s="1" t="str">
        <f t="shared" ca="1" si="471"/>
        <v/>
      </c>
      <c r="AZ504" s="1" t="str">
        <f t="shared" ca="1" si="471"/>
        <v/>
      </c>
      <c r="BA504" s="1" t="str">
        <f t="shared" ca="1" si="471"/>
        <v/>
      </c>
      <c r="BB504" s="1" t="str">
        <f t="shared" ca="1" si="471"/>
        <v/>
      </c>
      <c r="BC504" s="1" t="str">
        <f t="shared" ca="1" si="471"/>
        <v/>
      </c>
      <c r="BD504" s="1" t="str">
        <f t="shared" ca="1" si="471"/>
        <v/>
      </c>
      <c r="BE504" s="1" t="str">
        <f t="shared" ca="1" si="471"/>
        <v/>
      </c>
      <c r="BF504" s="1" t="str">
        <f t="shared" ca="1" si="471"/>
        <v/>
      </c>
      <c r="BG504" s="1" t="str">
        <f t="shared" ca="1" si="471"/>
        <v/>
      </c>
      <c r="BH504" s="1" t="str">
        <f t="shared" ca="1" si="471"/>
        <v/>
      </c>
      <c r="BI504" s="1" t="str">
        <f t="shared" ca="1" si="471"/>
        <v/>
      </c>
      <c r="BJ504" s="1" t="str">
        <f t="shared" ca="1" si="471"/>
        <v/>
      </c>
      <c r="BK504" s="1" t="str">
        <f t="shared" ca="1" si="471"/>
        <v/>
      </c>
      <c r="BL504" s="1" t="str">
        <f t="shared" ca="1" si="471"/>
        <v/>
      </c>
      <c r="BM504" s="1" t="str">
        <f t="shared" ca="1" si="471"/>
        <v/>
      </c>
      <c r="BN504" s="1" t="str">
        <f t="shared" ca="1" si="471"/>
        <v/>
      </c>
      <c r="BO504" s="1" t="str">
        <f t="shared" ca="1" si="471"/>
        <v/>
      </c>
      <c r="BP504" s="1" t="str">
        <f t="shared" ca="1" si="471"/>
        <v/>
      </c>
      <c r="BQ504" s="1" t="str">
        <f t="shared" ca="1" si="471"/>
        <v/>
      </c>
      <c r="BR504" s="1" t="str">
        <f t="shared" ca="1" si="471"/>
        <v/>
      </c>
      <c r="BS504" s="1" t="str">
        <f t="shared" ca="1" si="471"/>
        <v/>
      </c>
      <c r="BT504" s="1" t="str">
        <f t="shared" ca="1" si="471"/>
        <v/>
      </c>
      <c r="BU504" s="1" t="str">
        <f t="shared" ca="1" si="471"/>
        <v/>
      </c>
      <c r="BV504" s="1" t="str">
        <f t="shared" ca="1" si="471"/>
        <v/>
      </c>
      <c r="BW504" s="1" t="str">
        <f t="shared" ca="1" si="471"/>
        <v/>
      </c>
      <c r="BX504" s="1" t="str">
        <f t="shared" ca="1" si="471"/>
        <v/>
      </c>
      <c r="BY504" s="1" t="str">
        <f t="shared" ca="1" si="471"/>
        <v/>
      </c>
      <c r="BZ504">
        <v>2030</v>
      </c>
    </row>
    <row r="505" spans="47:78" x14ac:dyDescent="0.45">
      <c r="AU505" t="str">
        <f t="shared" ca="1" si="439"/>
        <v>ICH_PRH_BFG</v>
      </c>
      <c r="AV505" s="1">
        <f t="shared" ref="AV505:BY505" ca="1" si="472">OFFSET($F227,0,MATCH($BZ505,$G$1:$J$1,0))</f>
        <v>1.0492642736343865</v>
      </c>
      <c r="AW505" s="1">
        <f t="shared" ca="1" si="472"/>
        <v>1.0492642736343865</v>
      </c>
      <c r="AX505" s="1">
        <f t="shared" ca="1" si="472"/>
        <v>1.0492642736343865</v>
      </c>
      <c r="AY505" s="1">
        <f t="shared" ca="1" si="472"/>
        <v>1.0492642736343865</v>
      </c>
      <c r="AZ505" s="1">
        <f t="shared" ca="1" si="472"/>
        <v>1.0492642736343865</v>
      </c>
      <c r="BA505" s="1">
        <f t="shared" ca="1" si="472"/>
        <v>1.0492642736343865</v>
      </c>
      <c r="BB505" s="1">
        <f t="shared" ca="1" si="472"/>
        <v>1.0492642736343865</v>
      </c>
      <c r="BC505" s="1">
        <f t="shared" ca="1" si="472"/>
        <v>1.0492642736343865</v>
      </c>
      <c r="BD505" s="1">
        <f t="shared" ca="1" si="472"/>
        <v>1.0492642736343865</v>
      </c>
      <c r="BE505" s="1">
        <f t="shared" ca="1" si="472"/>
        <v>1.0492642736343865</v>
      </c>
      <c r="BF505" s="1">
        <f t="shared" ca="1" si="472"/>
        <v>1.0492642736343865</v>
      </c>
      <c r="BG505" s="1">
        <f t="shared" ca="1" si="472"/>
        <v>1.0492642736343865</v>
      </c>
      <c r="BH505" s="1">
        <f t="shared" ca="1" si="472"/>
        <v>1.0492642736343865</v>
      </c>
      <c r="BI505" s="1">
        <f t="shared" ca="1" si="472"/>
        <v>1.0492642736343865</v>
      </c>
      <c r="BJ505" s="1">
        <f t="shared" ca="1" si="472"/>
        <v>1.0492642736343865</v>
      </c>
      <c r="BK505" s="1">
        <f t="shared" ca="1" si="472"/>
        <v>1.0492642736343865</v>
      </c>
      <c r="BL505" s="1">
        <f t="shared" ca="1" si="472"/>
        <v>1.0492642736343865</v>
      </c>
      <c r="BM505" s="1">
        <f t="shared" ca="1" si="472"/>
        <v>1.0492642736343865</v>
      </c>
      <c r="BN505" s="1">
        <f t="shared" ca="1" si="472"/>
        <v>1.0492642736343865</v>
      </c>
      <c r="BO505" s="1">
        <f t="shared" ca="1" si="472"/>
        <v>1.0492642736343865</v>
      </c>
      <c r="BP505" s="1">
        <f t="shared" ca="1" si="472"/>
        <v>1.0492642736343865</v>
      </c>
      <c r="BQ505" s="1">
        <f t="shared" ca="1" si="472"/>
        <v>1.0492642736343865</v>
      </c>
      <c r="BR505" s="1">
        <f t="shared" ca="1" si="472"/>
        <v>1.0492642736343865</v>
      </c>
      <c r="BS505" s="1">
        <f t="shared" ca="1" si="472"/>
        <v>1.0492642736343865</v>
      </c>
      <c r="BT505" s="1">
        <f t="shared" ca="1" si="472"/>
        <v>1.0492642736343865</v>
      </c>
      <c r="BU505" s="1">
        <f t="shared" ca="1" si="472"/>
        <v>1.0492642736343865</v>
      </c>
      <c r="BV505" s="1">
        <f t="shared" ca="1" si="472"/>
        <v>1.0492642736343865</v>
      </c>
      <c r="BW505" s="1">
        <f t="shared" ca="1" si="472"/>
        <v>1.0492642736343865</v>
      </c>
      <c r="BX505" s="1">
        <f t="shared" ca="1" si="472"/>
        <v>1.0492642736343865</v>
      </c>
      <c r="BY505" s="1">
        <f t="shared" ca="1" si="472"/>
        <v>1.0492642736343865</v>
      </c>
      <c r="BZ505">
        <v>2030</v>
      </c>
    </row>
    <row r="506" spans="47:78" x14ac:dyDescent="0.45">
      <c r="AU506" t="str">
        <f t="shared" ca="1" si="439"/>
        <v>ICH_PRC_BFG</v>
      </c>
      <c r="AV506" s="1">
        <f t="shared" ref="AV506:BY506" ca="1" si="473">OFFSET($F228,0,MATCH($BZ506,$G$1:$J$1,0))</f>
        <v>1.0492642736343865</v>
      </c>
      <c r="AW506" s="1">
        <f t="shared" ca="1" si="473"/>
        <v>1.0492642736343865</v>
      </c>
      <c r="AX506" s="1">
        <f t="shared" ca="1" si="473"/>
        <v>1.0492642736343865</v>
      </c>
      <c r="AY506" s="1">
        <f t="shared" ca="1" si="473"/>
        <v>1.0492642736343865</v>
      </c>
      <c r="AZ506" s="1">
        <f t="shared" ca="1" si="473"/>
        <v>1.0492642736343865</v>
      </c>
      <c r="BA506" s="1">
        <f t="shared" ca="1" si="473"/>
        <v>1.0492642736343865</v>
      </c>
      <c r="BB506" s="1">
        <f t="shared" ca="1" si="473"/>
        <v>1.0492642736343865</v>
      </c>
      <c r="BC506" s="1">
        <f t="shared" ca="1" si="473"/>
        <v>1.0492642736343865</v>
      </c>
      <c r="BD506" s="1">
        <f t="shared" ca="1" si="473"/>
        <v>1.0492642736343865</v>
      </c>
      <c r="BE506" s="1">
        <f t="shared" ca="1" si="473"/>
        <v>1.0492642736343865</v>
      </c>
      <c r="BF506" s="1">
        <f t="shared" ca="1" si="473"/>
        <v>1.0492642736343865</v>
      </c>
      <c r="BG506" s="1">
        <f t="shared" ca="1" si="473"/>
        <v>1.0492642736343865</v>
      </c>
      <c r="BH506" s="1">
        <f t="shared" ca="1" si="473"/>
        <v>1.0492642736343865</v>
      </c>
      <c r="BI506" s="1">
        <f t="shared" ca="1" si="473"/>
        <v>1.0492642736343865</v>
      </c>
      <c r="BJ506" s="1">
        <f t="shared" ca="1" si="473"/>
        <v>1.0492642736343865</v>
      </c>
      <c r="BK506" s="1">
        <f t="shared" ca="1" si="473"/>
        <v>1.0492642736343865</v>
      </c>
      <c r="BL506" s="1">
        <f t="shared" ca="1" si="473"/>
        <v>1.0492642736343865</v>
      </c>
      <c r="BM506" s="1">
        <f t="shared" ca="1" si="473"/>
        <v>1.0492642736343865</v>
      </c>
      <c r="BN506" s="1">
        <f t="shared" ca="1" si="473"/>
        <v>1.0492642736343865</v>
      </c>
      <c r="BO506" s="1">
        <f t="shared" ca="1" si="473"/>
        <v>1.0492642736343865</v>
      </c>
      <c r="BP506" s="1">
        <f t="shared" ca="1" si="473"/>
        <v>1.0492642736343865</v>
      </c>
      <c r="BQ506" s="1">
        <f t="shared" ca="1" si="473"/>
        <v>1.0492642736343865</v>
      </c>
      <c r="BR506" s="1">
        <f t="shared" ca="1" si="473"/>
        <v>1.0492642736343865</v>
      </c>
      <c r="BS506" s="1">
        <f t="shared" ca="1" si="473"/>
        <v>1.0492642736343865</v>
      </c>
      <c r="BT506" s="1">
        <f t="shared" ca="1" si="473"/>
        <v>1.0492642736343865</v>
      </c>
      <c r="BU506" s="1">
        <f t="shared" ca="1" si="473"/>
        <v>1.0492642736343865</v>
      </c>
      <c r="BV506" s="1">
        <f t="shared" ca="1" si="473"/>
        <v>1.0492642736343865</v>
      </c>
      <c r="BW506" s="1">
        <f t="shared" ca="1" si="473"/>
        <v>1.0492642736343865</v>
      </c>
      <c r="BX506" s="1">
        <f t="shared" ca="1" si="473"/>
        <v>1.0492642736343865</v>
      </c>
      <c r="BY506" s="1">
        <f t="shared" ca="1" si="473"/>
        <v>1.0492642736343865</v>
      </c>
      <c r="BZ506">
        <v>2030</v>
      </c>
    </row>
    <row r="507" spans="47:78" x14ac:dyDescent="0.45">
      <c r="AU507" t="str">
        <f t="shared" ca="1" si="439"/>
        <v>ICH_MDR_BFG</v>
      </c>
      <c r="AV507" s="1">
        <f t="shared" ref="AV507:BY507" ca="1" si="474">OFFSET($F229,0,MATCH($BZ507,$G$1:$J$1,0))</f>
        <v>1.0492642736343865</v>
      </c>
      <c r="AW507" s="1">
        <f t="shared" ca="1" si="474"/>
        <v>1.0492642736343865</v>
      </c>
      <c r="AX507" s="1">
        <f t="shared" ca="1" si="474"/>
        <v>1.0492642736343865</v>
      </c>
      <c r="AY507" s="1">
        <f t="shared" ca="1" si="474"/>
        <v>1.0492642736343865</v>
      </c>
      <c r="AZ507" s="1">
        <f t="shared" ca="1" si="474"/>
        <v>1.0492642736343865</v>
      </c>
      <c r="BA507" s="1">
        <f t="shared" ca="1" si="474"/>
        <v>1.0492642736343865</v>
      </c>
      <c r="BB507" s="1">
        <f t="shared" ca="1" si="474"/>
        <v>1.0492642736343865</v>
      </c>
      <c r="BC507" s="1">
        <f t="shared" ca="1" si="474"/>
        <v>1.0492642736343865</v>
      </c>
      <c r="BD507" s="1">
        <f t="shared" ca="1" si="474"/>
        <v>1.0492642736343865</v>
      </c>
      <c r="BE507" s="1">
        <f t="shared" ca="1" si="474"/>
        <v>1.0492642736343865</v>
      </c>
      <c r="BF507" s="1">
        <f t="shared" ca="1" si="474"/>
        <v>1.0492642736343865</v>
      </c>
      <c r="BG507" s="1">
        <f t="shared" ca="1" si="474"/>
        <v>1.0492642736343865</v>
      </c>
      <c r="BH507" s="1">
        <f t="shared" ca="1" si="474"/>
        <v>1.0492642736343865</v>
      </c>
      <c r="BI507" s="1">
        <f t="shared" ca="1" si="474"/>
        <v>1.0492642736343865</v>
      </c>
      <c r="BJ507" s="1">
        <f t="shared" ca="1" si="474"/>
        <v>1.0492642736343865</v>
      </c>
      <c r="BK507" s="1">
        <f t="shared" ca="1" si="474"/>
        <v>1.0492642736343865</v>
      </c>
      <c r="BL507" s="1">
        <f t="shared" ca="1" si="474"/>
        <v>1.0492642736343865</v>
      </c>
      <c r="BM507" s="1">
        <f t="shared" ca="1" si="474"/>
        <v>1.0492642736343865</v>
      </c>
      <c r="BN507" s="1">
        <f t="shared" ca="1" si="474"/>
        <v>1.0492642736343865</v>
      </c>
      <c r="BO507" s="1">
        <f t="shared" ca="1" si="474"/>
        <v>1.0492642736343865</v>
      </c>
      <c r="BP507" s="1">
        <f t="shared" ca="1" si="474"/>
        <v>1.0492642736343865</v>
      </c>
      <c r="BQ507" s="1">
        <f t="shared" ca="1" si="474"/>
        <v>1.0492642736343865</v>
      </c>
      <c r="BR507" s="1">
        <f t="shared" ca="1" si="474"/>
        <v>1.0492642736343865</v>
      </c>
      <c r="BS507" s="1">
        <f t="shared" ca="1" si="474"/>
        <v>1.0492642736343865</v>
      </c>
      <c r="BT507" s="1">
        <f t="shared" ca="1" si="474"/>
        <v>1.0492642736343865</v>
      </c>
      <c r="BU507" s="1">
        <f t="shared" ca="1" si="474"/>
        <v>1.0492642736343865</v>
      </c>
      <c r="BV507" s="1">
        <f t="shared" ca="1" si="474"/>
        <v>1.0492642736343865</v>
      </c>
      <c r="BW507" s="1">
        <f t="shared" ca="1" si="474"/>
        <v>1.0492642736343865</v>
      </c>
      <c r="BX507" s="1">
        <f t="shared" ca="1" si="474"/>
        <v>1.0492642736343865</v>
      </c>
      <c r="BY507" s="1">
        <f t="shared" ca="1" si="474"/>
        <v>1.0492642736343865</v>
      </c>
      <c r="BZ507">
        <v>2030</v>
      </c>
    </row>
    <row r="508" spans="47:78" x14ac:dyDescent="0.45">
      <c r="AU508" t="str">
        <f t="shared" ca="1" si="439"/>
        <v>ICH_OTP_BFG</v>
      </c>
      <c r="AV508" s="1">
        <f t="shared" ref="AV508:BY508" ca="1" si="475">OFFSET($F230,0,MATCH($BZ508,$G$1:$J$1,0))</f>
        <v>1.0492642736343865</v>
      </c>
      <c r="AW508" s="1">
        <f t="shared" ca="1" si="475"/>
        <v>1.0492642736343865</v>
      </c>
      <c r="AX508" s="1">
        <f t="shared" ca="1" si="475"/>
        <v>1.0492642736343865</v>
      </c>
      <c r="AY508" s="1">
        <f t="shared" ca="1" si="475"/>
        <v>1.0492642736343865</v>
      </c>
      <c r="AZ508" s="1">
        <f t="shared" ca="1" si="475"/>
        <v>1.0492642736343865</v>
      </c>
      <c r="BA508" s="1">
        <f t="shared" ca="1" si="475"/>
        <v>1.0492642736343865</v>
      </c>
      <c r="BB508" s="1">
        <f t="shared" ca="1" si="475"/>
        <v>1.0492642736343865</v>
      </c>
      <c r="BC508" s="1">
        <f t="shared" ca="1" si="475"/>
        <v>1.0492642736343865</v>
      </c>
      <c r="BD508" s="1">
        <f t="shared" ca="1" si="475"/>
        <v>1.0492642736343865</v>
      </c>
      <c r="BE508" s="1">
        <f t="shared" ca="1" si="475"/>
        <v>1.0492642736343865</v>
      </c>
      <c r="BF508" s="1">
        <f t="shared" ca="1" si="475"/>
        <v>1.0492642736343865</v>
      </c>
      <c r="BG508" s="1">
        <f t="shared" ca="1" si="475"/>
        <v>1.0492642736343865</v>
      </c>
      <c r="BH508" s="1">
        <f t="shared" ca="1" si="475"/>
        <v>1.0492642736343865</v>
      </c>
      <c r="BI508" s="1">
        <f t="shared" ca="1" si="475"/>
        <v>1.0492642736343865</v>
      </c>
      <c r="BJ508" s="1">
        <f t="shared" ca="1" si="475"/>
        <v>1.0492642736343865</v>
      </c>
      <c r="BK508" s="1">
        <f t="shared" ca="1" si="475"/>
        <v>1.0492642736343865</v>
      </c>
      <c r="BL508" s="1">
        <f t="shared" ca="1" si="475"/>
        <v>1.0492642736343865</v>
      </c>
      <c r="BM508" s="1">
        <f t="shared" ca="1" si="475"/>
        <v>1.0492642736343865</v>
      </c>
      <c r="BN508" s="1">
        <f t="shared" ca="1" si="475"/>
        <v>1.0492642736343865</v>
      </c>
      <c r="BO508" s="1">
        <f t="shared" ca="1" si="475"/>
        <v>1.0492642736343865</v>
      </c>
      <c r="BP508" s="1">
        <f t="shared" ca="1" si="475"/>
        <v>1.0492642736343865</v>
      </c>
      <c r="BQ508" s="1">
        <f t="shared" ca="1" si="475"/>
        <v>1.0492642736343865</v>
      </c>
      <c r="BR508" s="1">
        <f t="shared" ca="1" si="475"/>
        <v>1.0492642736343865</v>
      </c>
      <c r="BS508" s="1">
        <f t="shared" ca="1" si="475"/>
        <v>1.0492642736343865</v>
      </c>
      <c r="BT508" s="1">
        <f t="shared" ca="1" si="475"/>
        <v>1.0492642736343865</v>
      </c>
      <c r="BU508" s="1">
        <f t="shared" ca="1" si="475"/>
        <v>1.0492642736343865</v>
      </c>
      <c r="BV508" s="1">
        <f t="shared" ca="1" si="475"/>
        <v>1.0492642736343865</v>
      </c>
      <c r="BW508" s="1">
        <f t="shared" ca="1" si="475"/>
        <v>1.0492642736343865</v>
      </c>
      <c r="BX508" s="1">
        <f t="shared" ca="1" si="475"/>
        <v>1.0492642736343865</v>
      </c>
      <c r="BY508" s="1">
        <f t="shared" ca="1" si="475"/>
        <v>1.0492642736343865</v>
      </c>
      <c r="BZ508">
        <v>2030</v>
      </c>
    </row>
    <row r="509" spans="47:78" x14ac:dyDescent="0.45">
      <c r="AU509" t="str">
        <f t="shared" ca="1" si="439"/>
        <v>ICH_SPC_BFG</v>
      </c>
      <c r="AV509" s="1">
        <f t="shared" ref="AV509:BY509" ca="1" si="476">OFFSET($F231,0,MATCH($BZ509,$G$1:$J$1,0))</f>
        <v>1.0492642736343865</v>
      </c>
      <c r="AW509" s="1">
        <f t="shared" ca="1" si="476"/>
        <v>1.0492642736343865</v>
      </c>
      <c r="AX509" s="1">
        <f t="shared" ca="1" si="476"/>
        <v>1.0492642736343865</v>
      </c>
      <c r="AY509" s="1">
        <f t="shared" ca="1" si="476"/>
        <v>1.0492642736343865</v>
      </c>
      <c r="AZ509" s="1">
        <f t="shared" ca="1" si="476"/>
        <v>1.0492642736343865</v>
      </c>
      <c r="BA509" s="1">
        <f t="shared" ca="1" si="476"/>
        <v>1.0492642736343865</v>
      </c>
      <c r="BB509" s="1">
        <f t="shared" ca="1" si="476"/>
        <v>1.0492642736343865</v>
      </c>
      <c r="BC509" s="1">
        <f t="shared" ca="1" si="476"/>
        <v>1.0492642736343865</v>
      </c>
      <c r="BD509" s="1">
        <f t="shared" ca="1" si="476"/>
        <v>1.0492642736343865</v>
      </c>
      <c r="BE509" s="1">
        <f t="shared" ca="1" si="476"/>
        <v>1.0492642736343865</v>
      </c>
      <c r="BF509" s="1">
        <f t="shared" ca="1" si="476"/>
        <v>1.0492642736343865</v>
      </c>
      <c r="BG509" s="1">
        <f t="shared" ca="1" si="476"/>
        <v>1.0492642736343865</v>
      </c>
      <c r="BH509" s="1">
        <f t="shared" ca="1" si="476"/>
        <v>1.0492642736343865</v>
      </c>
      <c r="BI509" s="1">
        <f t="shared" ca="1" si="476"/>
        <v>1.0492642736343865</v>
      </c>
      <c r="BJ509" s="1">
        <f t="shared" ca="1" si="476"/>
        <v>1.0492642736343865</v>
      </c>
      <c r="BK509" s="1">
        <f t="shared" ca="1" si="476"/>
        <v>1.0492642736343865</v>
      </c>
      <c r="BL509" s="1">
        <f t="shared" ca="1" si="476"/>
        <v>1.0492642736343865</v>
      </c>
      <c r="BM509" s="1">
        <f t="shared" ca="1" si="476"/>
        <v>1.0492642736343865</v>
      </c>
      <c r="BN509" s="1">
        <f t="shared" ca="1" si="476"/>
        <v>1.0492642736343865</v>
      </c>
      <c r="BO509" s="1">
        <f t="shared" ca="1" si="476"/>
        <v>1.0492642736343865</v>
      </c>
      <c r="BP509" s="1">
        <f t="shared" ca="1" si="476"/>
        <v>1.0492642736343865</v>
      </c>
      <c r="BQ509" s="1">
        <f t="shared" ca="1" si="476"/>
        <v>1.0492642736343865</v>
      </c>
      <c r="BR509" s="1">
        <f t="shared" ca="1" si="476"/>
        <v>1.0492642736343865</v>
      </c>
      <c r="BS509" s="1">
        <f t="shared" ca="1" si="476"/>
        <v>1.0492642736343865</v>
      </c>
      <c r="BT509" s="1">
        <f t="shared" ca="1" si="476"/>
        <v>1.0492642736343865</v>
      </c>
      <c r="BU509" s="1">
        <f t="shared" ca="1" si="476"/>
        <v>1.0492642736343865</v>
      </c>
      <c r="BV509" s="1">
        <f t="shared" ca="1" si="476"/>
        <v>1.0492642736343865</v>
      </c>
      <c r="BW509" s="1">
        <f t="shared" ca="1" si="476"/>
        <v>1.0492642736343865</v>
      </c>
      <c r="BX509" s="1">
        <f t="shared" ca="1" si="476"/>
        <v>1.0492642736343865</v>
      </c>
      <c r="BY509" s="1">
        <f t="shared" ca="1" si="476"/>
        <v>1.0492642736343865</v>
      </c>
      <c r="BZ509">
        <v>2030</v>
      </c>
    </row>
    <row r="510" spans="47:78" x14ac:dyDescent="0.45">
      <c r="AU510" t="str">
        <f t="shared" ca="1" si="439"/>
        <v>ICH_OTH_BFG</v>
      </c>
      <c r="AV510" s="1">
        <f t="shared" ref="AV510:BY510" ca="1" si="477">OFFSET($F232,0,MATCH($BZ510,$G$1:$J$1,0))</f>
        <v>1.0492642736343865</v>
      </c>
      <c r="AW510" s="1">
        <f t="shared" ca="1" si="477"/>
        <v>1.0492642736343865</v>
      </c>
      <c r="AX510" s="1">
        <f t="shared" ca="1" si="477"/>
        <v>1.0492642736343865</v>
      </c>
      <c r="AY510" s="1">
        <f t="shared" ca="1" si="477"/>
        <v>1.0492642736343865</v>
      </c>
      <c r="AZ510" s="1">
        <f t="shared" ca="1" si="477"/>
        <v>1.0492642736343865</v>
      </c>
      <c r="BA510" s="1">
        <f t="shared" ca="1" si="477"/>
        <v>1.0492642736343865</v>
      </c>
      <c r="BB510" s="1">
        <f t="shared" ca="1" si="477"/>
        <v>1.0492642736343865</v>
      </c>
      <c r="BC510" s="1">
        <f t="shared" ca="1" si="477"/>
        <v>1.0492642736343865</v>
      </c>
      <c r="BD510" s="1">
        <f t="shared" ca="1" si="477"/>
        <v>1.0492642736343865</v>
      </c>
      <c r="BE510" s="1">
        <f t="shared" ca="1" si="477"/>
        <v>1.0492642736343865</v>
      </c>
      <c r="BF510" s="1">
        <f t="shared" ca="1" si="477"/>
        <v>1.0492642736343865</v>
      </c>
      <c r="BG510" s="1">
        <f t="shared" ca="1" si="477"/>
        <v>1.0492642736343865</v>
      </c>
      <c r="BH510" s="1">
        <f t="shared" ca="1" si="477"/>
        <v>1.0492642736343865</v>
      </c>
      <c r="BI510" s="1">
        <f t="shared" ca="1" si="477"/>
        <v>1.0492642736343865</v>
      </c>
      <c r="BJ510" s="1">
        <f t="shared" ca="1" si="477"/>
        <v>1.0492642736343865</v>
      </c>
      <c r="BK510" s="1">
        <f t="shared" ca="1" si="477"/>
        <v>1.0492642736343865</v>
      </c>
      <c r="BL510" s="1">
        <f t="shared" ca="1" si="477"/>
        <v>1.0492642736343865</v>
      </c>
      <c r="BM510" s="1">
        <f t="shared" ca="1" si="477"/>
        <v>1.0492642736343865</v>
      </c>
      <c r="BN510" s="1">
        <f t="shared" ca="1" si="477"/>
        <v>1.0492642736343865</v>
      </c>
      <c r="BO510" s="1">
        <f t="shared" ca="1" si="477"/>
        <v>1.0492642736343865</v>
      </c>
      <c r="BP510" s="1">
        <f t="shared" ca="1" si="477"/>
        <v>1.0492642736343865</v>
      </c>
      <c r="BQ510" s="1">
        <f t="shared" ca="1" si="477"/>
        <v>1.0492642736343865</v>
      </c>
      <c r="BR510" s="1">
        <f t="shared" ca="1" si="477"/>
        <v>1.0492642736343865</v>
      </c>
      <c r="BS510" s="1">
        <f t="shared" ca="1" si="477"/>
        <v>1.0492642736343865</v>
      </c>
      <c r="BT510" s="1">
        <f t="shared" ca="1" si="477"/>
        <v>1.0492642736343865</v>
      </c>
      <c r="BU510" s="1">
        <f t="shared" ca="1" si="477"/>
        <v>1.0492642736343865</v>
      </c>
      <c r="BV510" s="1">
        <f t="shared" ca="1" si="477"/>
        <v>1.0492642736343865</v>
      </c>
      <c r="BW510" s="1">
        <f t="shared" ca="1" si="477"/>
        <v>1.0492642736343865</v>
      </c>
      <c r="BX510" s="1">
        <f t="shared" ca="1" si="477"/>
        <v>1.0492642736343865</v>
      </c>
      <c r="BY510" s="1">
        <f t="shared" ca="1" si="477"/>
        <v>1.0492642736343865</v>
      </c>
      <c r="BZ510">
        <v>2030</v>
      </c>
    </row>
    <row r="511" spans="47:78" x14ac:dyDescent="0.45">
      <c r="AU511" t="str">
        <f t="shared" ca="1" si="439"/>
        <v>\I:</v>
      </c>
      <c r="AV511" s="1" t="str">
        <f t="shared" ref="AV511:BY511" ca="1" si="478">OFFSET($F233,0,MATCH($BZ511,$G$1:$J$1,0))</f>
        <v/>
      </c>
      <c r="AW511" s="1" t="str">
        <f t="shared" ca="1" si="478"/>
        <v/>
      </c>
      <c r="AX511" s="1" t="str">
        <f t="shared" ca="1" si="478"/>
        <v/>
      </c>
      <c r="AY511" s="1" t="str">
        <f t="shared" ca="1" si="478"/>
        <v/>
      </c>
      <c r="AZ511" s="1" t="str">
        <f t="shared" ca="1" si="478"/>
        <v/>
      </c>
      <c r="BA511" s="1" t="str">
        <f t="shared" ca="1" si="478"/>
        <v/>
      </c>
      <c r="BB511" s="1" t="str">
        <f t="shared" ca="1" si="478"/>
        <v/>
      </c>
      <c r="BC511" s="1" t="str">
        <f t="shared" ca="1" si="478"/>
        <v/>
      </c>
      <c r="BD511" s="1" t="str">
        <f t="shared" ca="1" si="478"/>
        <v/>
      </c>
      <c r="BE511" s="1" t="str">
        <f t="shared" ca="1" si="478"/>
        <v/>
      </c>
      <c r="BF511" s="1" t="str">
        <f t="shared" ca="1" si="478"/>
        <v/>
      </c>
      <c r="BG511" s="1" t="str">
        <f t="shared" ca="1" si="478"/>
        <v/>
      </c>
      <c r="BH511" s="1" t="str">
        <f t="shared" ca="1" si="478"/>
        <v/>
      </c>
      <c r="BI511" s="1" t="str">
        <f t="shared" ca="1" si="478"/>
        <v/>
      </c>
      <c r="BJ511" s="1" t="str">
        <f t="shared" ca="1" si="478"/>
        <v/>
      </c>
      <c r="BK511" s="1" t="str">
        <f t="shared" ca="1" si="478"/>
        <v/>
      </c>
      <c r="BL511" s="1" t="str">
        <f t="shared" ca="1" si="478"/>
        <v/>
      </c>
      <c r="BM511" s="1" t="str">
        <f t="shared" ca="1" si="478"/>
        <v/>
      </c>
      <c r="BN511" s="1" t="str">
        <f t="shared" ca="1" si="478"/>
        <v/>
      </c>
      <c r="BO511" s="1" t="str">
        <f t="shared" ca="1" si="478"/>
        <v/>
      </c>
      <c r="BP511" s="1" t="str">
        <f t="shared" ca="1" si="478"/>
        <v/>
      </c>
      <c r="BQ511" s="1" t="str">
        <f t="shared" ca="1" si="478"/>
        <v/>
      </c>
      <c r="BR511" s="1" t="str">
        <f t="shared" ca="1" si="478"/>
        <v/>
      </c>
      <c r="BS511" s="1" t="str">
        <f t="shared" ca="1" si="478"/>
        <v/>
      </c>
      <c r="BT511" s="1" t="str">
        <f t="shared" ca="1" si="478"/>
        <v/>
      </c>
      <c r="BU511" s="1" t="str">
        <f t="shared" ca="1" si="478"/>
        <v/>
      </c>
      <c r="BV511" s="1" t="str">
        <f t="shared" ca="1" si="478"/>
        <v/>
      </c>
      <c r="BW511" s="1" t="str">
        <f t="shared" ca="1" si="478"/>
        <v/>
      </c>
      <c r="BX511" s="1" t="str">
        <f t="shared" ca="1" si="478"/>
        <v/>
      </c>
      <c r="BY511" s="1" t="str">
        <f t="shared" ca="1" si="478"/>
        <v/>
      </c>
      <c r="BZ511">
        <v>2030</v>
      </c>
    </row>
    <row r="512" spans="47:78" x14ac:dyDescent="0.45">
      <c r="AU512" t="str">
        <f t="shared" ca="1" si="439"/>
        <v>\I: ITM_PRH_BFG</v>
      </c>
      <c r="AV512" s="1">
        <f t="shared" ref="AV512:BY512" ca="1" si="479">OFFSET($F234,0,MATCH($BZ512,$G$1:$J$1,0))</f>
        <v>1.1346569412229279</v>
      </c>
      <c r="AW512" s="1">
        <f t="shared" ca="1" si="479"/>
        <v>1.1346569412229279</v>
      </c>
      <c r="AX512" s="1">
        <f t="shared" ca="1" si="479"/>
        <v>1.1346569412229279</v>
      </c>
      <c r="AY512" s="1">
        <f t="shared" ca="1" si="479"/>
        <v>1.1346569412229279</v>
      </c>
      <c r="AZ512" s="1">
        <f t="shared" ca="1" si="479"/>
        <v>1.1346569412229279</v>
      </c>
      <c r="BA512" s="1">
        <f t="shared" ca="1" si="479"/>
        <v>1.1346569412229279</v>
      </c>
      <c r="BB512" s="1">
        <f t="shared" ca="1" si="479"/>
        <v>1.1346569412229279</v>
      </c>
      <c r="BC512" s="1">
        <f t="shared" ca="1" si="479"/>
        <v>1.1346569412229279</v>
      </c>
      <c r="BD512" s="1">
        <f t="shared" ca="1" si="479"/>
        <v>1.1346569412229279</v>
      </c>
      <c r="BE512" s="1">
        <f t="shared" ca="1" si="479"/>
        <v>1.1346569412229279</v>
      </c>
      <c r="BF512" s="1">
        <f t="shared" ca="1" si="479"/>
        <v>1.1346569412229279</v>
      </c>
      <c r="BG512" s="1">
        <f t="shared" ca="1" si="479"/>
        <v>1.1346569412229279</v>
      </c>
      <c r="BH512" s="1">
        <f t="shared" ca="1" si="479"/>
        <v>1.1346569412229279</v>
      </c>
      <c r="BI512" s="1">
        <f t="shared" ca="1" si="479"/>
        <v>1.1346569412229279</v>
      </c>
      <c r="BJ512" s="1">
        <f t="shared" ca="1" si="479"/>
        <v>1.1346569412229279</v>
      </c>
      <c r="BK512" s="1">
        <f t="shared" ca="1" si="479"/>
        <v>1.1346569412229279</v>
      </c>
      <c r="BL512" s="1">
        <f t="shared" ca="1" si="479"/>
        <v>1.1346569412229279</v>
      </c>
      <c r="BM512" s="1">
        <f t="shared" ca="1" si="479"/>
        <v>1.1346569412229279</v>
      </c>
      <c r="BN512" s="1">
        <f t="shared" ca="1" si="479"/>
        <v>1.1346569412229279</v>
      </c>
      <c r="BO512" s="1">
        <f t="shared" ca="1" si="479"/>
        <v>1.1346569412229279</v>
      </c>
      <c r="BP512" s="1">
        <f t="shared" ca="1" si="479"/>
        <v>1.1346569412229279</v>
      </c>
      <c r="BQ512" s="1">
        <f t="shared" ca="1" si="479"/>
        <v>1.1346569412229279</v>
      </c>
      <c r="BR512" s="1">
        <f t="shared" ca="1" si="479"/>
        <v>1.1346569412229279</v>
      </c>
      <c r="BS512" s="1">
        <f t="shared" ca="1" si="479"/>
        <v>1.1346569412229279</v>
      </c>
      <c r="BT512" s="1">
        <f t="shared" ca="1" si="479"/>
        <v>1.1346569412229279</v>
      </c>
      <c r="BU512" s="1">
        <f t="shared" ca="1" si="479"/>
        <v>1.1346569412229279</v>
      </c>
      <c r="BV512" s="1">
        <f t="shared" ca="1" si="479"/>
        <v>1.1346569412229279</v>
      </c>
      <c r="BW512" s="1">
        <f t="shared" ca="1" si="479"/>
        <v>1.1346569412229279</v>
      </c>
      <c r="BX512" s="1">
        <f t="shared" ca="1" si="479"/>
        <v>1.1346569412229279</v>
      </c>
      <c r="BY512" s="1">
        <f t="shared" ca="1" si="479"/>
        <v>1.1346569412229279</v>
      </c>
      <c r="BZ512">
        <v>2030</v>
      </c>
    </row>
    <row r="513" spans="47:78" x14ac:dyDescent="0.45">
      <c r="AU513" t="str">
        <f t="shared" ca="1" si="439"/>
        <v>\I: ITM_PRC_BFG</v>
      </c>
      <c r="AV513" s="1">
        <f t="shared" ref="AV513:BY513" ca="1" si="480">OFFSET($F235,0,MATCH($BZ513,$G$1:$J$1,0))</f>
        <v>1.0913240984665626</v>
      </c>
      <c r="AW513" s="1">
        <f t="shared" ca="1" si="480"/>
        <v>1.0913240984665626</v>
      </c>
      <c r="AX513" s="1">
        <f t="shared" ca="1" si="480"/>
        <v>1.0913240984665626</v>
      </c>
      <c r="AY513" s="1">
        <f t="shared" ca="1" si="480"/>
        <v>1.0913240984665626</v>
      </c>
      <c r="AZ513" s="1">
        <f t="shared" ca="1" si="480"/>
        <v>1.0913240984665626</v>
      </c>
      <c r="BA513" s="1">
        <f t="shared" ca="1" si="480"/>
        <v>1.0913240984665626</v>
      </c>
      <c r="BB513" s="1">
        <f t="shared" ca="1" si="480"/>
        <v>1.0913240984665626</v>
      </c>
      <c r="BC513" s="1">
        <f t="shared" ca="1" si="480"/>
        <v>1.0913240984665626</v>
      </c>
      <c r="BD513" s="1">
        <f t="shared" ca="1" si="480"/>
        <v>1.0913240984665626</v>
      </c>
      <c r="BE513" s="1">
        <f t="shared" ca="1" si="480"/>
        <v>1.0913240984665626</v>
      </c>
      <c r="BF513" s="1">
        <f t="shared" ca="1" si="480"/>
        <v>1.0913240984665626</v>
      </c>
      <c r="BG513" s="1">
        <f t="shared" ca="1" si="480"/>
        <v>1.0913240984665626</v>
      </c>
      <c r="BH513" s="1">
        <f t="shared" ca="1" si="480"/>
        <v>1.0913240984665626</v>
      </c>
      <c r="BI513" s="1">
        <f t="shared" ca="1" si="480"/>
        <v>1.0913240984665626</v>
      </c>
      <c r="BJ513" s="1">
        <f t="shared" ca="1" si="480"/>
        <v>1.0913240984665626</v>
      </c>
      <c r="BK513" s="1">
        <f t="shared" ca="1" si="480"/>
        <v>1.0913240984665626</v>
      </c>
      <c r="BL513" s="1">
        <f t="shared" ca="1" si="480"/>
        <v>1.0913240984665626</v>
      </c>
      <c r="BM513" s="1">
        <f t="shared" ca="1" si="480"/>
        <v>1.0913240984665626</v>
      </c>
      <c r="BN513" s="1">
        <f t="shared" ca="1" si="480"/>
        <v>1.0913240984665626</v>
      </c>
      <c r="BO513" s="1">
        <f t="shared" ca="1" si="480"/>
        <v>1.0913240984665626</v>
      </c>
      <c r="BP513" s="1">
        <f t="shared" ca="1" si="480"/>
        <v>1.0913240984665626</v>
      </c>
      <c r="BQ513" s="1">
        <f t="shared" ca="1" si="480"/>
        <v>1.0913240984665626</v>
      </c>
      <c r="BR513" s="1">
        <f t="shared" ca="1" si="480"/>
        <v>1.0913240984665626</v>
      </c>
      <c r="BS513" s="1">
        <f t="shared" ca="1" si="480"/>
        <v>1.0913240984665626</v>
      </c>
      <c r="BT513" s="1">
        <f t="shared" ca="1" si="480"/>
        <v>1.0913240984665626</v>
      </c>
      <c r="BU513" s="1">
        <f t="shared" ca="1" si="480"/>
        <v>1.0913240984665626</v>
      </c>
      <c r="BV513" s="1">
        <f t="shared" ca="1" si="480"/>
        <v>1.0913240984665626</v>
      </c>
      <c r="BW513" s="1">
        <f t="shared" ca="1" si="480"/>
        <v>1.0913240984665626</v>
      </c>
      <c r="BX513" s="1">
        <f t="shared" ca="1" si="480"/>
        <v>1.0913240984665626</v>
      </c>
      <c r="BY513" s="1">
        <f t="shared" ca="1" si="480"/>
        <v>1.0913240984665626</v>
      </c>
      <c r="BZ513">
        <v>2030</v>
      </c>
    </row>
    <row r="514" spans="47:78" x14ac:dyDescent="0.45">
      <c r="AU514" t="str">
        <f t="shared" ca="1" si="439"/>
        <v>\I: ITM_MDR_BFG</v>
      </c>
      <c r="AV514" s="1">
        <f t="shared" ref="AV514:BY514" ca="1" si="481">OFFSET($F236,0,MATCH($BZ514,$G$1:$J$1,0))</f>
        <v>1.1346569412229279</v>
      </c>
      <c r="AW514" s="1">
        <f t="shared" ca="1" si="481"/>
        <v>1.1346569412229279</v>
      </c>
      <c r="AX514" s="1">
        <f t="shared" ca="1" si="481"/>
        <v>1.1346569412229279</v>
      </c>
      <c r="AY514" s="1">
        <f t="shared" ca="1" si="481"/>
        <v>1.1346569412229279</v>
      </c>
      <c r="AZ514" s="1">
        <f t="shared" ca="1" si="481"/>
        <v>1.1346569412229279</v>
      </c>
      <c r="BA514" s="1">
        <f t="shared" ca="1" si="481"/>
        <v>1.1346569412229279</v>
      </c>
      <c r="BB514" s="1">
        <f t="shared" ca="1" si="481"/>
        <v>1.1346569412229279</v>
      </c>
      <c r="BC514" s="1">
        <f t="shared" ca="1" si="481"/>
        <v>1.1346569412229279</v>
      </c>
      <c r="BD514" s="1">
        <f t="shared" ca="1" si="481"/>
        <v>1.1346569412229279</v>
      </c>
      <c r="BE514" s="1">
        <f t="shared" ca="1" si="481"/>
        <v>1.1346569412229279</v>
      </c>
      <c r="BF514" s="1">
        <f t="shared" ca="1" si="481"/>
        <v>1.1346569412229279</v>
      </c>
      <c r="BG514" s="1">
        <f t="shared" ca="1" si="481"/>
        <v>1.1346569412229279</v>
      </c>
      <c r="BH514" s="1">
        <f t="shared" ca="1" si="481"/>
        <v>1.1346569412229279</v>
      </c>
      <c r="BI514" s="1">
        <f t="shared" ca="1" si="481"/>
        <v>1.1346569412229279</v>
      </c>
      <c r="BJ514" s="1">
        <f t="shared" ca="1" si="481"/>
        <v>1.1346569412229279</v>
      </c>
      <c r="BK514" s="1">
        <f t="shared" ca="1" si="481"/>
        <v>1.1346569412229279</v>
      </c>
      <c r="BL514" s="1">
        <f t="shared" ca="1" si="481"/>
        <v>1.1346569412229279</v>
      </c>
      <c r="BM514" s="1">
        <f t="shared" ca="1" si="481"/>
        <v>1.1346569412229279</v>
      </c>
      <c r="BN514" s="1">
        <f t="shared" ca="1" si="481"/>
        <v>1.1346569412229279</v>
      </c>
      <c r="BO514" s="1">
        <f t="shared" ca="1" si="481"/>
        <v>1.1346569412229279</v>
      </c>
      <c r="BP514" s="1">
        <f t="shared" ca="1" si="481"/>
        <v>1.1346569412229279</v>
      </c>
      <c r="BQ514" s="1">
        <f t="shared" ca="1" si="481"/>
        <v>1.1346569412229279</v>
      </c>
      <c r="BR514" s="1">
        <f t="shared" ca="1" si="481"/>
        <v>1.1346569412229279</v>
      </c>
      <c r="BS514" s="1">
        <f t="shared" ca="1" si="481"/>
        <v>1.1346569412229279</v>
      </c>
      <c r="BT514" s="1">
        <f t="shared" ca="1" si="481"/>
        <v>1.1346569412229279</v>
      </c>
      <c r="BU514" s="1">
        <f t="shared" ca="1" si="481"/>
        <v>1.1346569412229279</v>
      </c>
      <c r="BV514" s="1">
        <f t="shared" ca="1" si="481"/>
        <v>1.1346569412229279</v>
      </c>
      <c r="BW514" s="1">
        <f t="shared" ca="1" si="481"/>
        <v>1.1346569412229279</v>
      </c>
      <c r="BX514" s="1">
        <f t="shared" ca="1" si="481"/>
        <v>1.1346569412229279</v>
      </c>
      <c r="BY514" s="1">
        <f t="shared" ca="1" si="481"/>
        <v>1.1346569412229279</v>
      </c>
      <c r="BZ514">
        <v>2030</v>
      </c>
    </row>
    <row r="515" spans="47:78" x14ac:dyDescent="0.45">
      <c r="AU515" t="str">
        <f t="shared" ca="1" si="439"/>
        <v>\I: ITM_OTP_BFG</v>
      </c>
      <c r="AV515" s="1">
        <f t="shared" ref="AV515:BY515" ca="1" si="482">OFFSET($F237,0,MATCH($BZ515,$G$1:$J$1,0))</f>
        <v>1.1346569412229279</v>
      </c>
      <c r="AW515" s="1">
        <f t="shared" ca="1" si="482"/>
        <v>1.1346569412229279</v>
      </c>
      <c r="AX515" s="1">
        <f t="shared" ca="1" si="482"/>
        <v>1.1346569412229279</v>
      </c>
      <c r="AY515" s="1">
        <f t="shared" ca="1" si="482"/>
        <v>1.1346569412229279</v>
      </c>
      <c r="AZ515" s="1">
        <f t="shared" ca="1" si="482"/>
        <v>1.1346569412229279</v>
      </c>
      <c r="BA515" s="1">
        <f t="shared" ca="1" si="482"/>
        <v>1.1346569412229279</v>
      </c>
      <c r="BB515" s="1">
        <f t="shared" ca="1" si="482"/>
        <v>1.1346569412229279</v>
      </c>
      <c r="BC515" s="1">
        <f t="shared" ca="1" si="482"/>
        <v>1.1346569412229279</v>
      </c>
      <c r="BD515" s="1">
        <f t="shared" ca="1" si="482"/>
        <v>1.1346569412229279</v>
      </c>
      <c r="BE515" s="1">
        <f t="shared" ca="1" si="482"/>
        <v>1.1346569412229279</v>
      </c>
      <c r="BF515" s="1">
        <f t="shared" ca="1" si="482"/>
        <v>1.1346569412229279</v>
      </c>
      <c r="BG515" s="1">
        <f t="shared" ca="1" si="482"/>
        <v>1.1346569412229279</v>
      </c>
      <c r="BH515" s="1">
        <f t="shared" ca="1" si="482"/>
        <v>1.1346569412229279</v>
      </c>
      <c r="BI515" s="1">
        <f t="shared" ca="1" si="482"/>
        <v>1.1346569412229279</v>
      </c>
      <c r="BJ515" s="1">
        <f t="shared" ca="1" si="482"/>
        <v>1.1346569412229279</v>
      </c>
      <c r="BK515" s="1">
        <f t="shared" ca="1" si="482"/>
        <v>1.1346569412229279</v>
      </c>
      <c r="BL515" s="1">
        <f t="shared" ca="1" si="482"/>
        <v>1.1346569412229279</v>
      </c>
      <c r="BM515" s="1">
        <f t="shared" ca="1" si="482"/>
        <v>1.1346569412229279</v>
      </c>
      <c r="BN515" s="1">
        <f t="shared" ca="1" si="482"/>
        <v>1.1346569412229279</v>
      </c>
      <c r="BO515" s="1">
        <f t="shared" ca="1" si="482"/>
        <v>1.1346569412229279</v>
      </c>
      <c r="BP515" s="1">
        <f t="shared" ca="1" si="482"/>
        <v>1.1346569412229279</v>
      </c>
      <c r="BQ515" s="1">
        <f t="shared" ca="1" si="482"/>
        <v>1.1346569412229279</v>
      </c>
      <c r="BR515" s="1">
        <f t="shared" ca="1" si="482"/>
        <v>1.1346569412229279</v>
      </c>
      <c r="BS515" s="1">
        <f t="shared" ca="1" si="482"/>
        <v>1.1346569412229279</v>
      </c>
      <c r="BT515" s="1">
        <f t="shared" ca="1" si="482"/>
        <v>1.1346569412229279</v>
      </c>
      <c r="BU515" s="1">
        <f t="shared" ca="1" si="482"/>
        <v>1.1346569412229279</v>
      </c>
      <c r="BV515" s="1">
        <f t="shared" ca="1" si="482"/>
        <v>1.1346569412229279</v>
      </c>
      <c r="BW515" s="1">
        <f t="shared" ca="1" si="482"/>
        <v>1.1346569412229279</v>
      </c>
      <c r="BX515" s="1">
        <f t="shared" ca="1" si="482"/>
        <v>1.1346569412229279</v>
      </c>
      <c r="BY515" s="1">
        <f t="shared" ca="1" si="482"/>
        <v>1.1346569412229279</v>
      </c>
      <c r="BZ515">
        <v>2030</v>
      </c>
    </row>
    <row r="516" spans="47:78" x14ac:dyDescent="0.45">
      <c r="AU516" t="str">
        <f t="shared" ca="1" si="439"/>
        <v>\I: ITM_SPC_BFG</v>
      </c>
      <c r="AV516" s="1">
        <f t="shared" ref="AV516:BY516" ca="1" si="483">OFFSET($F238,0,MATCH($BZ516,$G$1:$J$1,0))</f>
        <v>1.0913240984665626</v>
      </c>
      <c r="AW516" s="1">
        <f t="shared" ca="1" si="483"/>
        <v>1.0913240984665626</v>
      </c>
      <c r="AX516" s="1">
        <f t="shared" ca="1" si="483"/>
        <v>1.0913240984665626</v>
      </c>
      <c r="AY516" s="1">
        <f t="shared" ca="1" si="483"/>
        <v>1.0913240984665626</v>
      </c>
      <c r="AZ516" s="1">
        <f t="shared" ca="1" si="483"/>
        <v>1.0913240984665626</v>
      </c>
      <c r="BA516" s="1">
        <f t="shared" ca="1" si="483"/>
        <v>1.0913240984665626</v>
      </c>
      <c r="BB516" s="1">
        <f t="shared" ca="1" si="483"/>
        <v>1.0913240984665626</v>
      </c>
      <c r="BC516" s="1">
        <f t="shared" ca="1" si="483"/>
        <v>1.0913240984665626</v>
      </c>
      <c r="BD516" s="1">
        <f t="shared" ca="1" si="483"/>
        <v>1.0913240984665626</v>
      </c>
      <c r="BE516" s="1">
        <f t="shared" ca="1" si="483"/>
        <v>1.0913240984665626</v>
      </c>
      <c r="BF516" s="1">
        <f t="shared" ca="1" si="483"/>
        <v>1.0913240984665626</v>
      </c>
      <c r="BG516" s="1">
        <f t="shared" ca="1" si="483"/>
        <v>1.0913240984665626</v>
      </c>
      <c r="BH516" s="1">
        <f t="shared" ca="1" si="483"/>
        <v>1.0913240984665626</v>
      </c>
      <c r="BI516" s="1">
        <f t="shared" ca="1" si="483"/>
        <v>1.0913240984665626</v>
      </c>
      <c r="BJ516" s="1">
        <f t="shared" ca="1" si="483"/>
        <v>1.0913240984665626</v>
      </c>
      <c r="BK516" s="1">
        <f t="shared" ca="1" si="483"/>
        <v>1.0913240984665626</v>
      </c>
      <c r="BL516" s="1">
        <f t="shared" ca="1" si="483"/>
        <v>1.0913240984665626</v>
      </c>
      <c r="BM516" s="1">
        <f t="shared" ca="1" si="483"/>
        <v>1.0913240984665626</v>
      </c>
      <c r="BN516" s="1">
        <f t="shared" ca="1" si="483"/>
        <v>1.0913240984665626</v>
      </c>
      <c r="BO516" s="1">
        <f t="shared" ca="1" si="483"/>
        <v>1.0913240984665626</v>
      </c>
      <c r="BP516" s="1">
        <f t="shared" ca="1" si="483"/>
        <v>1.0913240984665626</v>
      </c>
      <c r="BQ516" s="1">
        <f t="shared" ca="1" si="483"/>
        <v>1.0913240984665626</v>
      </c>
      <c r="BR516" s="1">
        <f t="shared" ca="1" si="483"/>
        <v>1.0913240984665626</v>
      </c>
      <c r="BS516" s="1">
        <f t="shared" ca="1" si="483"/>
        <v>1.0913240984665626</v>
      </c>
      <c r="BT516" s="1">
        <f t="shared" ca="1" si="483"/>
        <v>1.0913240984665626</v>
      </c>
      <c r="BU516" s="1">
        <f t="shared" ca="1" si="483"/>
        <v>1.0913240984665626</v>
      </c>
      <c r="BV516" s="1">
        <f t="shared" ca="1" si="483"/>
        <v>1.0913240984665626</v>
      </c>
      <c r="BW516" s="1">
        <f t="shared" ca="1" si="483"/>
        <v>1.0913240984665626</v>
      </c>
      <c r="BX516" s="1">
        <f t="shared" ca="1" si="483"/>
        <v>1.0913240984665626</v>
      </c>
      <c r="BY516" s="1">
        <f t="shared" ca="1" si="483"/>
        <v>1.0913240984665626</v>
      </c>
      <c r="BZ516">
        <v>2030</v>
      </c>
    </row>
    <row r="517" spans="47:78" x14ac:dyDescent="0.45">
      <c r="AU517" t="str">
        <f t="shared" ca="1" si="439"/>
        <v>\I: ITM_OTH_BFG</v>
      </c>
      <c r="AV517" s="1">
        <f t="shared" ref="AV517:BY517" ca="1" si="484">OFFSET($F239,0,MATCH($BZ517,$G$1:$J$1,0))</f>
        <v>1.0913240984665626</v>
      </c>
      <c r="AW517" s="1">
        <f t="shared" ca="1" si="484"/>
        <v>1.0913240984665626</v>
      </c>
      <c r="AX517" s="1">
        <f t="shared" ca="1" si="484"/>
        <v>1.0913240984665626</v>
      </c>
      <c r="AY517" s="1">
        <f t="shared" ca="1" si="484"/>
        <v>1.0913240984665626</v>
      </c>
      <c r="AZ517" s="1">
        <f t="shared" ca="1" si="484"/>
        <v>1.0913240984665626</v>
      </c>
      <c r="BA517" s="1">
        <f t="shared" ca="1" si="484"/>
        <v>1.0913240984665626</v>
      </c>
      <c r="BB517" s="1">
        <f t="shared" ca="1" si="484"/>
        <v>1.0913240984665626</v>
      </c>
      <c r="BC517" s="1">
        <f t="shared" ca="1" si="484"/>
        <v>1.0913240984665626</v>
      </c>
      <c r="BD517" s="1">
        <f t="shared" ca="1" si="484"/>
        <v>1.0913240984665626</v>
      </c>
      <c r="BE517" s="1">
        <f t="shared" ca="1" si="484"/>
        <v>1.0913240984665626</v>
      </c>
      <c r="BF517" s="1">
        <f t="shared" ca="1" si="484"/>
        <v>1.0913240984665626</v>
      </c>
      <c r="BG517" s="1">
        <f t="shared" ca="1" si="484"/>
        <v>1.0913240984665626</v>
      </c>
      <c r="BH517" s="1">
        <f t="shared" ca="1" si="484"/>
        <v>1.0913240984665626</v>
      </c>
      <c r="BI517" s="1">
        <f t="shared" ca="1" si="484"/>
        <v>1.0913240984665626</v>
      </c>
      <c r="BJ517" s="1">
        <f t="shared" ca="1" si="484"/>
        <v>1.0913240984665626</v>
      </c>
      <c r="BK517" s="1">
        <f t="shared" ca="1" si="484"/>
        <v>1.0913240984665626</v>
      </c>
      <c r="BL517" s="1">
        <f t="shared" ca="1" si="484"/>
        <v>1.0913240984665626</v>
      </c>
      <c r="BM517" s="1">
        <f t="shared" ca="1" si="484"/>
        <v>1.0913240984665626</v>
      </c>
      <c r="BN517" s="1">
        <f t="shared" ca="1" si="484"/>
        <v>1.0913240984665626</v>
      </c>
      <c r="BO517" s="1">
        <f t="shared" ca="1" si="484"/>
        <v>1.0913240984665626</v>
      </c>
      <c r="BP517" s="1">
        <f t="shared" ca="1" si="484"/>
        <v>1.0913240984665626</v>
      </c>
      <c r="BQ517" s="1">
        <f t="shared" ca="1" si="484"/>
        <v>1.0913240984665626</v>
      </c>
      <c r="BR517" s="1">
        <f t="shared" ca="1" si="484"/>
        <v>1.0913240984665626</v>
      </c>
      <c r="BS517" s="1">
        <f t="shared" ca="1" si="484"/>
        <v>1.0913240984665626</v>
      </c>
      <c r="BT517" s="1">
        <f t="shared" ca="1" si="484"/>
        <v>1.0913240984665626</v>
      </c>
      <c r="BU517" s="1">
        <f t="shared" ca="1" si="484"/>
        <v>1.0913240984665626</v>
      </c>
      <c r="BV517" s="1">
        <f t="shared" ca="1" si="484"/>
        <v>1.0913240984665626</v>
      </c>
      <c r="BW517" s="1">
        <f t="shared" ca="1" si="484"/>
        <v>1.0913240984665626</v>
      </c>
      <c r="BX517" s="1">
        <f t="shared" ca="1" si="484"/>
        <v>1.0913240984665626</v>
      </c>
      <c r="BY517" s="1">
        <f t="shared" ca="1" si="484"/>
        <v>1.0913240984665626</v>
      </c>
      <c r="BZ517">
        <v>2030</v>
      </c>
    </row>
    <row r="518" spans="47:78" x14ac:dyDescent="0.45">
      <c r="AU518" t="str">
        <f t="shared" ca="1" si="439"/>
        <v>\I:</v>
      </c>
      <c r="AV518" s="1" t="str">
        <f t="shared" ref="AV518:BY518" ca="1" si="485">OFFSET($F240,0,MATCH($BZ518,$G$1:$J$1,0))</f>
        <v/>
      </c>
      <c r="AW518" s="1" t="str">
        <f t="shared" ca="1" si="485"/>
        <v/>
      </c>
      <c r="AX518" s="1" t="str">
        <f t="shared" ca="1" si="485"/>
        <v/>
      </c>
      <c r="AY518" s="1" t="str">
        <f t="shared" ca="1" si="485"/>
        <v/>
      </c>
      <c r="AZ518" s="1" t="str">
        <f t="shared" ca="1" si="485"/>
        <v/>
      </c>
      <c r="BA518" s="1" t="str">
        <f t="shared" ca="1" si="485"/>
        <v/>
      </c>
      <c r="BB518" s="1" t="str">
        <f t="shared" ca="1" si="485"/>
        <v/>
      </c>
      <c r="BC518" s="1" t="str">
        <f t="shared" ca="1" si="485"/>
        <v/>
      </c>
      <c r="BD518" s="1" t="str">
        <f t="shared" ca="1" si="485"/>
        <v/>
      </c>
      <c r="BE518" s="1" t="str">
        <f t="shared" ca="1" si="485"/>
        <v/>
      </c>
      <c r="BF518" s="1" t="str">
        <f t="shared" ca="1" si="485"/>
        <v/>
      </c>
      <c r="BG518" s="1" t="str">
        <f t="shared" ca="1" si="485"/>
        <v/>
      </c>
      <c r="BH518" s="1" t="str">
        <f t="shared" ca="1" si="485"/>
        <v/>
      </c>
      <c r="BI518" s="1" t="str">
        <f t="shared" ca="1" si="485"/>
        <v/>
      </c>
      <c r="BJ518" s="1" t="str">
        <f t="shared" ca="1" si="485"/>
        <v/>
      </c>
      <c r="BK518" s="1" t="str">
        <f t="shared" ca="1" si="485"/>
        <v/>
      </c>
      <c r="BL518" s="1" t="str">
        <f t="shared" ca="1" si="485"/>
        <v/>
      </c>
      <c r="BM518" s="1" t="str">
        <f t="shared" ca="1" si="485"/>
        <v/>
      </c>
      <c r="BN518" s="1" t="str">
        <f t="shared" ca="1" si="485"/>
        <v/>
      </c>
      <c r="BO518" s="1" t="str">
        <f t="shared" ca="1" si="485"/>
        <v/>
      </c>
      <c r="BP518" s="1" t="str">
        <f t="shared" ca="1" si="485"/>
        <v/>
      </c>
      <c r="BQ518" s="1" t="str">
        <f t="shared" ca="1" si="485"/>
        <v/>
      </c>
      <c r="BR518" s="1" t="str">
        <f t="shared" ca="1" si="485"/>
        <v/>
      </c>
      <c r="BS518" s="1" t="str">
        <f t="shared" ca="1" si="485"/>
        <v/>
      </c>
      <c r="BT518" s="1" t="str">
        <f t="shared" ca="1" si="485"/>
        <v/>
      </c>
      <c r="BU518" s="1" t="str">
        <f t="shared" ca="1" si="485"/>
        <v/>
      </c>
      <c r="BV518" s="1" t="str">
        <f t="shared" ca="1" si="485"/>
        <v/>
      </c>
      <c r="BW518" s="1" t="str">
        <f t="shared" ca="1" si="485"/>
        <v/>
      </c>
      <c r="BX518" s="1" t="str">
        <f t="shared" ca="1" si="485"/>
        <v/>
      </c>
      <c r="BY518" s="1" t="str">
        <f t="shared" ca="1" si="485"/>
        <v/>
      </c>
      <c r="BZ518">
        <v>2030</v>
      </c>
    </row>
    <row r="519" spans="47:78" x14ac:dyDescent="0.45">
      <c r="AU519" t="str">
        <f t="shared" ca="1" si="439"/>
        <v>\I: INM_PRH_BFG</v>
      </c>
      <c r="AV519" s="1">
        <f t="shared" ref="AV519:BY519" ca="1" si="486">OFFSET($F241,0,MATCH($BZ519,$G$1:$J$1,0))</f>
        <v>0.92588231232533369</v>
      </c>
      <c r="AW519" s="1">
        <f t="shared" ca="1" si="486"/>
        <v>0.92588231232533369</v>
      </c>
      <c r="AX519" s="1">
        <f t="shared" ca="1" si="486"/>
        <v>0.92588231232533369</v>
      </c>
      <c r="AY519" s="1">
        <f t="shared" ca="1" si="486"/>
        <v>0.92588231232533369</v>
      </c>
      <c r="AZ519" s="1">
        <f t="shared" ca="1" si="486"/>
        <v>0.92588231232533369</v>
      </c>
      <c r="BA519" s="1">
        <f t="shared" ca="1" si="486"/>
        <v>0.92588231232533369</v>
      </c>
      <c r="BB519" s="1">
        <f t="shared" ca="1" si="486"/>
        <v>0.92588231232533369</v>
      </c>
      <c r="BC519" s="1">
        <f t="shared" ca="1" si="486"/>
        <v>0.92588231232533369</v>
      </c>
      <c r="BD519" s="1">
        <f t="shared" ca="1" si="486"/>
        <v>0.92588231232533369</v>
      </c>
      <c r="BE519" s="1">
        <f t="shared" ca="1" si="486"/>
        <v>0.92588231232533369</v>
      </c>
      <c r="BF519" s="1">
        <f t="shared" ca="1" si="486"/>
        <v>0.92588231232533369</v>
      </c>
      <c r="BG519" s="1">
        <f t="shared" ca="1" si="486"/>
        <v>0.92588231232533369</v>
      </c>
      <c r="BH519" s="1">
        <f t="shared" ca="1" si="486"/>
        <v>0.92588231232533369</v>
      </c>
      <c r="BI519" s="1">
        <f t="shared" ca="1" si="486"/>
        <v>0.92588231232533369</v>
      </c>
      <c r="BJ519" s="1">
        <f t="shared" ca="1" si="486"/>
        <v>0.92588231232533369</v>
      </c>
      <c r="BK519" s="1">
        <f t="shared" ca="1" si="486"/>
        <v>0.92588231232533369</v>
      </c>
      <c r="BL519" s="1">
        <f t="shared" ca="1" si="486"/>
        <v>0.92588231232533369</v>
      </c>
      <c r="BM519" s="1">
        <f t="shared" ca="1" si="486"/>
        <v>0.92588231232533369</v>
      </c>
      <c r="BN519" s="1">
        <f t="shared" ca="1" si="486"/>
        <v>0.92588231232533369</v>
      </c>
      <c r="BO519" s="1">
        <f t="shared" ca="1" si="486"/>
        <v>0.92588231232533369</v>
      </c>
      <c r="BP519" s="1">
        <f t="shared" ca="1" si="486"/>
        <v>0.92588231232533369</v>
      </c>
      <c r="BQ519" s="1">
        <f t="shared" ca="1" si="486"/>
        <v>0.92588231232533369</v>
      </c>
      <c r="BR519" s="1">
        <f t="shared" ca="1" si="486"/>
        <v>0.92588231232533369</v>
      </c>
      <c r="BS519" s="1">
        <f t="shared" ca="1" si="486"/>
        <v>0.92588231232533369</v>
      </c>
      <c r="BT519" s="1">
        <f t="shared" ca="1" si="486"/>
        <v>0.92588231232533369</v>
      </c>
      <c r="BU519" s="1">
        <f t="shared" ca="1" si="486"/>
        <v>0.92588231232533369</v>
      </c>
      <c r="BV519" s="1">
        <f t="shared" ca="1" si="486"/>
        <v>0.92588231232533369</v>
      </c>
      <c r="BW519" s="1">
        <f t="shared" ca="1" si="486"/>
        <v>0.92588231232533369</v>
      </c>
      <c r="BX519" s="1">
        <f t="shared" ca="1" si="486"/>
        <v>0.92588231232533369</v>
      </c>
      <c r="BY519" s="1">
        <f t="shared" ca="1" si="486"/>
        <v>0.92588231232533369</v>
      </c>
      <c r="BZ519">
        <v>2030</v>
      </c>
    </row>
    <row r="520" spans="47:78" x14ac:dyDescent="0.45">
      <c r="AU520" t="str">
        <f t="shared" ca="1" si="439"/>
        <v>\I: INM_PRC_BFG</v>
      </c>
      <c r="AV520" s="1">
        <f t="shared" ref="AV520:BY520" ca="1" si="487">OFFSET($F242,0,MATCH($BZ520,$G$1:$J$1,0))</f>
        <v>1.0913240984665626</v>
      </c>
      <c r="AW520" s="1">
        <f t="shared" ca="1" si="487"/>
        <v>1.0913240984665626</v>
      </c>
      <c r="AX520" s="1">
        <f t="shared" ca="1" si="487"/>
        <v>1.0913240984665626</v>
      </c>
      <c r="AY520" s="1">
        <f t="shared" ca="1" si="487"/>
        <v>1.0913240984665626</v>
      </c>
      <c r="AZ520" s="1">
        <f t="shared" ca="1" si="487"/>
        <v>1.0913240984665626</v>
      </c>
      <c r="BA520" s="1">
        <f t="shared" ca="1" si="487"/>
        <v>1.0913240984665626</v>
      </c>
      <c r="BB520" s="1">
        <f t="shared" ca="1" si="487"/>
        <v>1.0913240984665626</v>
      </c>
      <c r="BC520" s="1">
        <f t="shared" ca="1" si="487"/>
        <v>1.0913240984665626</v>
      </c>
      <c r="BD520" s="1">
        <f t="shared" ca="1" si="487"/>
        <v>1.0913240984665626</v>
      </c>
      <c r="BE520" s="1">
        <f t="shared" ca="1" si="487"/>
        <v>1.0913240984665626</v>
      </c>
      <c r="BF520" s="1">
        <f t="shared" ca="1" si="487"/>
        <v>1.0913240984665626</v>
      </c>
      <c r="BG520" s="1">
        <f t="shared" ca="1" si="487"/>
        <v>1.0913240984665626</v>
      </c>
      <c r="BH520" s="1">
        <f t="shared" ca="1" si="487"/>
        <v>1.0913240984665626</v>
      </c>
      <c r="BI520" s="1">
        <f t="shared" ca="1" si="487"/>
        <v>1.0913240984665626</v>
      </c>
      <c r="BJ520" s="1">
        <f t="shared" ca="1" si="487"/>
        <v>1.0913240984665626</v>
      </c>
      <c r="BK520" s="1">
        <f t="shared" ca="1" si="487"/>
        <v>1.0913240984665626</v>
      </c>
      <c r="BL520" s="1">
        <f t="shared" ca="1" si="487"/>
        <v>1.0913240984665626</v>
      </c>
      <c r="BM520" s="1">
        <f t="shared" ca="1" si="487"/>
        <v>1.0913240984665626</v>
      </c>
      <c r="BN520" s="1">
        <f t="shared" ca="1" si="487"/>
        <v>1.0913240984665626</v>
      </c>
      <c r="BO520" s="1">
        <f t="shared" ca="1" si="487"/>
        <v>1.0913240984665626</v>
      </c>
      <c r="BP520" s="1">
        <f t="shared" ca="1" si="487"/>
        <v>1.0913240984665626</v>
      </c>
      <c r="BQ520" s="1">
        <f t="shared" ca="1" si="487"/>
        <v>1.0913240984665626</v>
      </c>
      <c r="BR520" s="1">
        <f t="shared" ca="1" si="487"/>
        <v>1.0913240984665626</v>
      </c>
      <c r="BS520" s="1">
        <f t="shared" ca="1" si="487"/>
        <v>1.0913240984665626</v>
      </c>
      <c r="BT520" s="1">
        <f t="shared" ca="1" si="487"/>
        <v>1.0913240984665626</v>
      </c>
      <c r="BU520" s="1">
        <f t="shared" ca="1" si="487"/>
        <v>1.0913240984665626</v>
      </c>
      <c r="BV520" s="1">
        <f t="shared" ca="1" si="487"/>
        <v>1.0913240984665626</v>
      </c>
      <c r="BW520" s="1">
        <f t="shared" ca="1" si="487"/>
        <v>1.0913240984665626</v>
      </c>
      <c r="BX520" s="1">
        <f t="shared" ca="1" si="487"/>
        <v>1.0913240984665626</v>
      </c>
      <c r="BY520" s="1">
        <f t="shared" ca="1" si="487"/>
        <v>1.0913240984665626</v>
      </c>
      <c r="BZ520">
        <v>2030</v>
      </c>
    </row>
    <row r="521" spans="47:78" x14ac:dyDescent="0.45">
      <c r="AU521" t="str">
        <f t="shared" ca="1" si="439"/>
        <v>\I: INM_MDR_BFG</v>
      </c>
      <c r="AV521" s="1">
        <f t="shared" ref="AV521:BY521" ca="1" si="488">OFFSET($F243,0,MATCH($BZ521,$G$1:$J$1,0))</f>
        <v>1.1632591857224204</v>
      </c>
      <c r="AW521" s="1">
        <f t="shared" ca="1" si="488"/>
        <v>1.1632591857224204</v>
      </c>
      <c r="AX521" s="1">
        <f t="shared" ca="1" si="488"/>
        <v>1.1632591857224204</v>
      </c>
      <c r="AY521" s="1">
        <f t="shared" ca="1" si="488"/>
        <v>1.1632591857224204</v>
      </c>
      <c r="AZ521" s="1">
        <f t="shared" ca="1" si="488"/>
        <v>1.1632591857224204</v>
      </c>
      <c r="BA521" s="1">
        <f t="shared" ca="1" si="488"/>
        <v>1.1632591857224204</v>
      </c>
      <c r="BB521" s="1">
        <f t="shared" ca="1" si="488"/>
        <v>1.1632591857224204</v>
      </c>
      <c r="BC521" s="1">
        <f t="shared" ca="1" si="488"/>
        <v>1.1632591857224204</v>
      </c>
      <c r="BD521" s="1">
        <f t="shared" ca="1" si="488"/>
        <v>1.1632591857224204</v>
      </c>
      <c r="BE521" s="1">
        <f t="shared" ca="1" si="488"/>
        <v>1.1632591857224204</v>
      </c>
      <c r="BF521" s="1">
        <f t="shared" ca="1" si="488"/>
        <v>1.1632591857224204</v>
      </c>
      <c r="BG521" s="1">
        <f t="shared" ca="1" si="488"/>
        <v>1.1632591857224204</v>
      </c>
      <c r="BH521" s="1">
        <f t="shared" ca="1" si="488"/>
        <v>1.1632591857224204</v>
      </c>
      <c r="BI521" s="1">
        <f t="shared" ca="1" si="488"/>
        <v>1.1632591857224204</v>
      </c>
      <c r="BJ521" s="1">
        <f t="shared" ca="1" si="488"/>
        <v>1.1632591857224204</v>
      </c>
      <c r="BK521" s="1">
        <f t="shared" ca="1" si="488"/>
        <v>1.1632591857224204</v>
      </c>
      <c r="BL521" s="1">
        <f t="shared" ca="1" si="488"/>
        <v>1.1632591857224204</v>
      </c>
      <c r="BM521" s="1">
        <f t="shared" ca="1" si="488"/>
        <v>1.1632591857224204</v>
      </c>
      <c r="BN521" s="1">
        <f t="shared" ca="1" si="488"/>
        <v>1.1632591857224204</v>
      </c>
      <c r="BO521" s="1">
        <f t="shared" ca="1" si="488"/>
        <v>1.1632591857224204</v>
      </c>
      <c r="BP521" s="1">
        <f t="shared" ca="1" si="488"/>
        <v>1.1632591857224204</v>
      </c>
      <c r="BQ521" s="1">
        <f t="shared" ca="1" si="488"/>
        <v>1.1632591857224204</v>
      </c>
      <c r="BR521" s="1">
        <f t="shared" ca="1" si="488"/>
        <v>1.1632591857224204</v>
      </c>
      <c r="BS521" s="1">
        <f t="shared" ca="1" si="488"/>
        <v>1.1632591857224204</v>
      </c>
      <c r="BT521" s="1">
        <f t="shared" ca="1" si="488"/>
        <v>1.1632591857224204</v>
      </c>
      <c r="BU521" s="1">
        <f t="shared" ca="1" si="488"/>
        <v>1.1632591857224204</v>
      </c>
      <c r="BV521" s="1">
        <f t="shared" ca="1" si="488"/>
        <v>1.1632591857224204</v>
      </c>
      <c r="BW521" s="1">
        <f t="shared" ca="1" si="488"/>
        <v>1.1632591857224204</v>
      </c>
      <c r="BX521" s="1">
        <f t="shared" ca="1" si="488"/>
        <v>1.1632591857224204</v>
      </c>
      <c r="BY521" s="1">
        <f t="shared" ca="1" si="488"/>
        <v>1.1632591857224204</v>
      </c>
      <c r="BZ521">
        <v>2030</v>
      </c>
    </row>
    <row r="522" spans="47:78" x14ac:dyDescent="0.45">
      <c r="AU522" t="str">
        <f t="shared" ca="1" si="439"/>
        <v>\I: INM_SPC_BFG</v>
      </c>
      <c r="AV522" s="1">
        <f t="shared" ref="AV522:BY522" ca="1" si="489">OFFSET($F244,0,MATCH($BZ522,$G$1:$J$1,0))</f>
        <v>1.0913240984665626</v>
      </c>
      <c r="AW522" s="1">
        <f t="shared" ca="1" si="489"/>
        <v>1.0913240984665626</v>
      </c>
      <c r="AX522" s="1">
        <f t="shared" ca="1" si="489"/>
        <v>1.0913240984665626</v>
      </c>
      <c r="AY522" s="1">
        <f t="shared" ca="1" si="489"/>
        <v>1.0913240984665626</v>
      </c>
      <c r="AZ522" s="1">
        <f t="shared" ca="1" si="489"/>
        <v>1.0913240984665626</v>
      </c>
      <c r="BA522" s="1">
        <f t="shared" ca="1" si="489"/>
        <v>1.0913240984665626</v>
      </c>
      <c r="BB522" s="1">
        <f t="shared" ca="1" si="489"/>
        <v>1.0913240984665626</v>
      </c>
      <c r="BC522" s="1">
        <f t="shared" ca="1" si="489"/>
        <v>1.0913240984665626</v>
      </c>
      <c r="BD522" s="1">
        <f t="shared" ca="1" si="489"/>
        <v>1.0913240984665626</v>
      </c>
      <c r="BE522" s="1">
        <f t="shared" ca="1" si="489"/>
        <v>1.0913240984665626</v>
      </c>
      <c r="BF522" s="1">
        <f t="shared" ca="1" si="489"/>
        <v>1.0913240984665626</v>
      </c>
      <c r="BG522" s="1">
        <f t="shared" ca="1" si="489"/>
        <v>1.0913240984665626</v>
      </c>
      <c r="BH522" s="1">
        <f t="shared" ca="1" si="489"/>
        <v>1.0913240984665626</v>
      </c>
      <c r="BI522" s="1">
        <f t="shared" ca="1" si="489"/>
        <v>1.0913240984665626</v>
      </c>
      <c r="BJ522" s="1">
        <f t="shared" ca="1" si="489"/>
        <v>1.0913240984665626</v>
      </c>
      <c r="BK522" s="1">
        <f t="shared" ca="1" si="489"/>
        <v>1.0913240984665626</v>
      </c>
      <c r="BL522" s="1">
        <f t="shared" ca="1" si="489"/>
        <v>1.0913240984665626</v>
      </c>
      <c r="BM522" s="1">
        <f t="shared" ca="1" si="489"/>
        <v>1.0913240984665626</v>
      </c>
      <c r="BN522" s="1">
        <f t="shared" ca="1" si="489"/>
        <v>1.0913240984665626</v>
      </c>
      <c r="BO522" s="1">
        <f t="shared" ca="1" si="489"/>
        <v>1.0913240984665626</v>
      </c>
      <c r="BP522" s="1">
        <f t="shared" ca="1" si="489"/>
        <v>1.0913240984665626</v>
      </c>
      <c r="BQ522" s="1">
        <f t="shared" ca="1" si="489"/>
        <v>1.0913240984665626</v>
      </c>
      <c r="BR522" s="1">
        <f t="shared" ca="1" si="489"/>
        <v>1.0913240984665626</v>
      </c>
      <c r="BS522" s="1">
        <f t="shared" ca="1" si="489"/>
        <v>1.0913240984665626</v>
      </c>
      <c r="BT522" s="1">
        <f t="shared" ca="1" si="489"/>
        <v>1.0913240984665626</v>
      </c>
      <c r="BU522" s="1">
        <f t="shared" ca="1" si="489"/>
        <v>1.0913240984665626</v>
      </c>
      <c r="BV522" s="1">
        <f t="shared" ca="1" si="489"/>
        <v>1.0913240984665626</v>
      </c>
      <c r="BW522" s="1">
        <f t="shared" ca="1" si="489"/>
        <v>1.0913240984665626</v>
      </c>
      <c r="BX522" s="1">
        <f t="shared" ca="1" si="489"/>
        <v>1.0913240984665626</v>
      </c>
      <c r="BY522" s="1">
        <f t="shared" ca="1" si="489"/>
        <v>1.0913240984665626</v>
      </c>
      <c r="BZ522">
        <v>2030</v>
      </c>
    </row>
    <row r="523" spans="47:78" x14ac:dyDescent="0.45">
      <c r="AU523" t="str">
        <f t="shared" ca="1" si="439"/>
        <v>\I: INM_OTH_BFG</v>
      </c>
      <c r="AV523" s="1">
        <f t="shared" ref="AV523:BY523" ca="1" si="490">OFFSET($F245,0,MATCH($BZ523,$G$1:$J$1,0))</f>
        <v>1.0913240984665626</v>
      </c>
      <c r="AW523" s="1">
        <f t="shared" ca="1" si="490"/>
        <v>1.0913240984665626</v>
      </c>
      <c r="AX523" s="1">
        <f t="shared" ca="1" si="490"/>
        <v>1.0913240984665626</v>
      </c>
      <c r="AY523" s="1">
        <f t="shared" ca="1" si="490"/>
        <v>1.0913240984665626</v>
      </c>
      <c r="AZ523" s="1">
        <f t="shared" ca="1" si="490"/>
        <v>1.0913240984665626</v>
      </c>
      <c r="BA523" s="1">
        <f t="shared" ca="1" si="490"/>
        <v>1.0913240984665626</v>
      </c>
      <c r="BB523" s="1">
        <f t="shared" ca="1" si="490"/>
        <v>1.0913240984665626</v>
      </c>
      <c r="BC523" s="1">
        <f t="shared" ca="1" si="490"/>
        <v>1.0913240984665626</v>
      </c>
      <c r="BD523" s="1">
        <f t="shared" ca="1" si="490"/>
        <v>1.0913240984665626</v>
      </c>
      <c r="BE523" s="1">
        <f t="shared" ca="1" si="490"/>
        <v>1.0913240984665626</v>
      </c>
      <c r="BF523" s="1">
        <f t="shared" ca="1" si="490"/>
        <v>1.0913240984665626</v>
      </c>
      <c r="BG523" s="1">
        <f t="shared" ca="1" si="490"/>
        <v>1.0913240984665626</v>
      </c>
      <c r="BH523" s="1">
        <f t="shared" ca="1" si="490"/>
        <v>1.0913240984665626</v>
      </c>
      <c r="BI523" s="1">
        <f t="shared" ca="1" si="490"/>
        <v>1.0913240984665626</v>
      </c>
      <c r="BJ523" s="1">
        <f t="shared" ca="1" si="490"/>
        <v>1.0913240984665626</v>
      </c>
      <c r="BK523" s="1">
        <f t="shared" ca="1" si="490"/>
        <v>1.0913240984665626</v>
      </c>
      <c r="BL523" s="1">
        <f t="shared" ca="1" si="490"/>
        <v>1.0913240984665626</v>
      </c>
      <c r="BM523" s="1">
        <f t="shared" ca="1" si="490"/>
        <v>1.0913240984665626</v>
      </c>
      <c r="BN523" s="1">
        <f t="shared" ca="1" si="490"/>
        <v>1.0913240984665626</v>
      </c>
      <c r="BO523" s="1">
        <f t="shared" ca="1" si="490"/>
        <v>1.0913240984665626</v>
      </c>
      <c r="BP523" s="1">
        <f t="shared" ca="1" si="490"/>
        <v>1.0913240984665626</v>
      </c>
      <c r="BQ523" s="1">
        <f t="shared" ca="1" si="490"/>
        <v>1.0913240984665626</v>
      </c>
      <c r="BR523" s="1">
        <f t="shared" ca="1" si="490"/>
        <v>1.0913240984665626</v>
      </c>
      <c r="BS523" s="1">
        <f t="shared" ca="1" si="490"/>
        <v>1.0913240984665626</v>
      </c>
      <c r="BT523" s="1">
        <f t="shared" ca="1" si="490"/>
        <v>1.0913240984665626</v>
      </c>
      <c r="BU523" s="1">
        <f t="shared" ca="1" si="490"/>
        <v>1.0913240984665626</v>
      </c>
      <c r="BV523" s="1">
        <f t="shared" ca="1" si="490"/>
        <v>1.0913240984665626</v>
      </c>
      <c r="BW523" s="1">
        <f t="shared" ca="1" si="490"/>
        <v>1.0913240984665626</v>
      </c>
      <c r="BX523" s="1">
        <f t="shared" ca="1" si="490"/>
        <v>1.0913240984665626</v>
      </c>
      <c r="BY523" s="1">
        <f t="shared" ca="1" si="490"/>
        <v>1.0913240984665626</v>
      </c>
      <c r="BZ523">
        <v>2030</v>
      </c>
    </row>
    <row r="524" spans="47:78" x14ac:dyDescent="0.45">
      <c r="AU524" t="str">
        <f t="shared" ca="1" si="439"/>
        <v>\I:</v>
      </c>
      <c r="AV524" s="1" t="str">
        <f t="shared" ref="AV524:BY524" ca="1" si="491">OFFSET($F246,0,MATCH($BZ524,$G$1:$J$1,0))</f>
        <v/>
      </c>
      <c r="AW524" s="1" t="str">
        <f t="shared" ca="1" si="491"/>
        <v/>
      </c>
      <c r="AX524" s="1" t="str">
        <f t="shared" ca="1" si="491"/>
        <v/>
      </c>
      <c r="AY524" s="1" t="str">
        <f t="shared" ca="1" si="491"/>
        <v/>
      </c>
      <c r="AZ524" s="1" t="str">
        <f t="shared" ca="1" si="491"/>
        <v/>
      </c>
      <c r="BA524" s="1" t="str">
        <f t="shared" ca="1" si="491"/>
        <v/>
      </c>
      <c r="BB524" s="1" t="str">
        <f t="shared" ca="1" si="491"/>
        <v/>
      </c>
      <c r="BC524" s="1" t="str">
        <f t="shared" ca="1" si="491"/>
        <v/>
      </c>
      <c r="BD524" s="1" t="str">
        <f t="shared" ca="1" si="491"/>
        <v/>
      </c>
      <c r="BE524" s="1" t="str">
        <f t="shared" ca="1" si="491"/>
        <v/>
      </c>
      <c r="BF524" s="1" t="str">
        <f t="shared" ca="1" si="491"/>
        <v/>
      </c>
      <c r="BG524" s="1" t="str">
        <f t="shared" ca="1" si="491"/>
        <v/>
      </c>
      <c r="BH524" s="1" t="str">
        <f t="shared" ca="1" si="491"/>
        <v/>
      </c>
      <c r="BI524" s="1" t="str">
        <f t="shared" ca="1" si="491"/>
        <v/>
      </c>
      <c r="BJ524" s="1" t="str">
        <f t="shared" ca="1" si="491"/>
        <v/>
      </c>
      <c r="BK524" s="1" t="str">
        <f t="shared" ca="1" si="491"/>
        <v/>
      </c>
      <c r="BL524" s="1" t="str">
        <f t="shared" ca="1" si="491"/>
        <v/>
      </c>
      <c r="BM524" s="1" t="str">
        <f t="shared" ca="1" si="491"/>
        <v/>
      </c>
      <c r="BN524" s="1" t="str">
        <f t="shared" ca="1" si="491"/>
        <v/>
      </c>
      <c r="BO524" s="1" t="str">
        <f t="shared" ca="1" si="491"/>
        <v/>
      </c>
      <c r="BP524" s="1" t="str">
        <f t="shared" ca="1" si="491"/>
        <v/>
      </c>
      <c r="BQ524" s="1" t="str">
        <f t="shared" ca="1" si="491"/>
        <v/>
      </c>
      <c r="BR524" s="1" t="str">
        <f t="shared" ca="1" si="491"/>
        <v/>
      </c>
      <c r="BS524" s="1" t="str">
        <f t="shared" ca="1" si="491"/>
        <v/>
      </c>
      <c r="BT524" s="1" t="str">
        <f t="shared" ca="1" si="491"/>
        <v/>
      </c>
      <c r="BU524" s="1" t="str">
        <f t="shared" ca="1" si="491"/>
        <v/>
      </c>
      <c r="BV524" s="1" t="str">
        <f t="shared" ca="1" si="491"/>
        <v/>
      </c>
      <c r="BW524" s="1" t="str">
        <f t="shared" ca="1" si="491"/>
        <v/>
      </c>
      <c r="BX524" s="1" t="str">
        <f t="shared" ca="1" si="491"/>
        <v/>
      </c>
      <c r="BY524" s="1" t="str">
        <f t="shared" ca="1" si="491"/>
        <v/>
      </c>
      <c r="BZ524">
        <v>2030</v>
      </c>
    </row>
    <row r="525" spans="47:78" x14ac:dyDescent="0.45">
      <c r="AU525" t="str">
        <f t="shared" ca="1" si="439"/>
        <v>\I: ILP_PRH_BFG</v>
      </c>
      <c r="AV525" s="1">
        <f t="shared" ref="AV525:BY525" ca="1" si="492">OFFSET($F247,0,MATCH($BZ525,$G$1:$J$1,0))</f>
        <v>1.06714363559243</v>
      </c>
      <c r="AW525" s="1">
        <f t="shared" ca="1" si="492"/>
        <v>1.06714363559243</v>
      </c>
      <c r="AX525" s="1">
        <f t="shared" ca="1" si="492"/>
        <v>1.06714363559243</v>
      </c>
      <c r="AY525" s="1">
        <f t="shared" ca="1" si="492"/>
        <v>1.06714363559243</v>
      </c>
      <c r="AZ525" s="1">
        <f t="shared" ca="1" si="492"/>
        <v>1.06714363559243</v>
      </c>
      <c r="BA525" s="1">
        <f t="shared" ca="1" si="492"/>
        <v>1.06714363559243</v>
      </c>
      <c r="BB525" s="1">
        <f t="shared" ca="1" si="492"/>
        <v>1.06714363559243</v>
      </c>
      <c r="BC525" s="1">
        <f t="shared" ca="1" si="492"/>
        <v>1.06714363559243</v>
      </c>
      <c r="BD525" s="1">
        <f t="shared" ca="1" si="492"/>
        <v>1.06714363559243</v>
      </c>
      <c r="BE525" s="1">
        <f t="shared" ca="1" si="492"/>
        <v>1.06714363559243</v>
      </c>
      <c r="BF525" s="1">
        <f t="shared" ca="1" si="492"/>
        <v>1.06714363559243</v>
      </c>
      <c r="BG525" s="1">
        <f t="shared" ca="1" si="492"/>
        <v>1.06714363559243</v>
      </c>
      <c r="BH525" s="1">
        <f t="shared" ca="1" si="492"/>
        <v>1.06714363559243</v>
      </c>
      <c r="BI525" s="1">
        <f t="shared" ca="1" si="492"/>
        <v>1.06714363559243</v>
      </c>
      <c r="BJ525" s="1">
        <f t="shared" ca="1" si="492"/>
        <v>1.06714363559243</v>
      </c>
      <c r="BK525" s="1">
        <f t="shared" ca="1" si="492"/>
        <v>1.06714363559243</v>
      </c>
      <c r="BL525" s="1">
        <f t="shared" ca="1" si="492"/>
        <v>1.06714363559243</v>
      </c>
      <c r="BM525" s="1">
        <f t="shared" ca="1" si="492"/>
        <v>1.06714363559243</v>
      </c>
      <c r="BN525" s="1">
        <f t="shared" ca="1" si="492"/>
        <v>1.06714363559243</v>
      </c>
      <c r="BO525" s="1">
        <f t="shared" ca="1" si="492"/>
        <v>1.06714363559243</v>
      </c>
      <c r="BP525" s="1">
        <f t="shared" ca="1" si="492"/>
        <v>1.06714363559243</v>
      </c>
      <c r="BQ525" s="1">
        <f t="shared" ca="1" si="492"/>
        <v>1.06714363559243</v>
      </c>
      <c r="BR525" s="1">
        <f t="shared" ca="1" si="492"/>
        <v>1.06714363559243</v>
      </c>
      <c r="BS525" s="1">
        <f t="shared" ca="1" si="492"/>
        <v>1.06714363559243</v>
      </c>
      <c r="BT525" s="1">
        <f t="shared" ca="1" si="492"/>
        <v>1.06714363559243</v>
      </c>
      <c r="BU525" s="1">
        <f t="shared" ca="1" si="492"/>
        <v>1.06714363559243</v>
      </c>
      <c r="BV525" s="1">
        <f t="shared" ca="1" si="492"/>
        <v>1.06714363559243</v>
      </c>
      <c r="BW525" s="1">
        <f t="shared" ca="1" si="492"/>
        <v>1.06714363559243</v>
      </c>
      <c r="BX525" s="1">
        <f t="shared" ca="1" si="492"/>
        <v>1.06714363559243</v>
      </c>
      <c r="BY525" s="1">
        <f t="shared" ca="1" si="492"/>
        <v>1.06714363559243</v>
      </c>
      <c r="BZ525">
        <v>2030</v>
      </c>
    </row>
    <row r="526" spans="47:78" x14ac:dyDescent="0.45">
      <c r="AU526" t="str">
        <f t="shared" ca="1" si="439"/>
        <v>\I: ILP_MDR_BFG</v>
      </c>
      <c r="AV526" s="1">
        <f t="shared" ref="AV526:BY526" ca="1" si="493">OFFSET($F248,0,MATCH($BZ526,$G$1:$J$1,0))</f>
        <v>1.06714363559243</v>
      </c>
      <c r="AW526" s="1">
        <f t="shared" ca="1" si="493"/>
        <v>1.06714363559243</v>
      </c>
      <c r="AX526" s="1">
        <f t="shared" ca="1" si="493"/>
        <v>1.06714363559243</v>
      </c>
      <c r="AY526" s="1">
        <f t="shared" ca="1" si="493"/>
        <v>1.06714363559243</v>
      </c>
      <c r="AZ526" s="1">
        <f t="shared" ca="1" si="493"/>
        <v>1.06714363559243</v>
      </c>
      <c r="BA526" s="1">
        <f t="shared" ca="1" si="493"/>
        <v>1.06714363559243</v>
      </c>
      <c r="BB526" s="1">
        <f t="shared" ca="1" si="493"/>
        <v>1.06714363559243</v>
      </c>
      <c r="BC526" s="1">
        <f t="shared" ca="1" si="493"/>
        <v>1.06714363559243</v>
      </c>
      <c r="BD526" s="1">
        <f t="shared" ca="1" si="493"/>
        <v>1.06714363559243</v>
      </c>
      <c r="BE526" s="1">
        <f t="shared" ca="1" si="493"/>
        <v>1.06714363559243</v>
      </c>
      <c r="BF526" s="1">
        <f t="shared" ca="1" si="493"/>
        <v>1.06714363559243</v>
      </c>
      <c r="BG526" s="1">
        <f t="shared" ca="1" si="493"/>
        <v>1.06714363559243</v>
      </c>
      <c r="BH526" s="1">
        <f t="shared" ca="1" si="493"/>
        <v>1.06714363559243</v>
      </c>
      <c r="BI526" s="1">
        <f t="shared" ca="1" si="493"/>
        <v>1.06714363559243</v>
      </c>
      <c r="BJ526" s="1">
        <f t="shared" ca="1" si="493"/>
        <v>1.06714363559243</v>
      </c>
      <c r="BK526" s="1">
        <f t="shared" ca="1" si="493"/>
        <v>1.06714363559243</v>
      </c>
      <c r="BL526" s="1">
        <f t="shared" ca="1" si="493"/>
        <v>1.06714363559243</v>
      </c>
      <c r="BM526" s="1">
        <f t="shared" ca="1" si="493"/>
        <v>1.06714363559243</v>
      </c>
      <c r="BN526" s="1">
        <f t="shared" ca="1" si="493"/>
        <v>1.06714363559243</v>
      </c>
      <c r="BO526" s="1">
        <f t="shared" ca="1" si="493"/>
        <v>1.06714363559243</v>
      </c>
      <c r="BP526" s="1">
        <f t="shared" ca="1" si="493"/>
        <v>1.06714363559243</v>
      </c>
      <c r="BQ526" s="1">
        <f t="shared" ca="1" si="493"/>
        <v>1.06714363559243</v>
      </c>
      <c r="BR526" s="1">
        <f t="shared" ca="1" si="493"/>
        <v>1.06714363559243</v>
      </c>
      <c r="BS526" s="1">
        <f t="shared" ca="1" si="493"/>
        <v>1.06714363559243</v>
      </c>
      <c r="BT526" s="1">
        <f t="shared" ca="1" si="493"/>
        <v>1.06714363559243</v>
      </c>
      <c r="BU526" s="1">
        <f t="shared" ca="1" si="493"/>
        <v>1.06714363559243</v>
      </c>
      <c r="BV526" s="1">
        <f t="shared" ca="1" si="493"/>
        <v>1.06714363559243</v>
      </c>
      <c r="BW526" s="1">
        <f t="shared" ca="1" si="493"/>
        <v>1.06714363559243</v>
      </c>
      <c r="BX526" s="1">
        <f t="shared" ca="1" si="493"/>
        <v>1.06714363559243</v>
      </c>
      <c r="BY526" s="1">
        <f t="shared" ca="1" si="493"/>
        <v>1.06714363559243</v>
      </c>
      <c r="BZ526">
        <v>2030</v>
      </c>
    </row>
    <row r="527" spans="47:78" x14ac:dyDescent="0.45">
      <c r="AU527" t="str">
        <f t="shared" ca="1" si="439"/>
        <v>\I: ILP_OTP_BFG</v>
      </c>
      <c r="AV527" s="1">
        <f t="shared" ref="AV527:BY527" ca="1" si="494">OFFSET($F249,0,MATCH($BZ527,$G$1:$J$1,0))</f>
        <v>1.06714363559243</v>
      </c>
      <c r="AW527" s="1">
        <f t="shared" ca="1" si="494"/>
        <v>1.06714363559243</v>
      </c>
      <c r="AX527" s="1">
        <f t="shared" ca="1" si="494"/>
        <v>1.06714363559243</v>
      </c>
      <c r="AY527" s="1">
        <f t="shared" ca="1" si="494"/>
        <v>1.06714363559243</v>
      </c>
      <c r="AZ527" s="1">
        <f t="shared" ca="1" si="494"/>
        <v>1.06714363559243</v>
      </c>
      <c r="BA527" s="1">
        <f t="shared" ca="1" si="494"/>
        <v>1.06714363559243</v>
      </c>
      <c r="BB527" s="1">
        <f t="shared" ca="1" si="494"/>
        <v>1.06714363559243</v>
      </c>
      <c r="BC527" s="1">
        <f t="shared" ca="1" si="494"/>
        <v>1.06714363559243</v>
      </c>
      <c r="BD527" s="1">
        <f t="shared" ca="1" si="494"/>
        <v>1.06714363559243</v>
      </c>
      <c r="BE527" s="1">
        <f t="shared" ca="1" si="494"/>
        <v>1.06714363559243</v>
      </c>
      <c r="BF527" s="1">
        <f t="shared" ca="1" si="494"/>
        <v>1.06714363559243</v>
      </c>
      <c r="BG527" s="1">
        <f t="shared" ca="1" si="494"/>
        <v>1.06714363559243</v>
      </c>
      <c r="BH527" s="1">
        <f t="shared" ca="1" si="494"/>
        <v>1.06714363559243</v>
      </c>
      <c r="BI527" s="1">
        <f t="shared" ca="1" si="494"/>
        <v>1.06714363559243</v>
      </c>
      <c r="BJ527" s="1">
        <f t="shared" ca="1" si="494"/>
        <v>1.06714363559243</v>
      </c>
      <c r="BK527" s="1">
        <f t="shared" ca="1" si="494"/>
        <v>1.06714363559243</v>
      </c>
      <c r="BL527" s="1">
        <f t="shared" ca="1" si="494"/>
        <v>1.06714363559243</v>
      </c>
      <c r="BM527" s="1">
        <f t="shared" ca="1" si="494"/>
        <v>1.06714363559243</v>
      </c>
      <c r="BN527" s="1">
        <f t="shared" ca="1" si="494"/>
        <v>1.06714363559243</v>
      </c>
      <c r="BO527" s="1">
        <f t="shared" ca="1" si="494"/>
        <v>1.06714363559243</v>
      </c>
      <c r="BP527" s="1">
        <f t="shared" ca="1" si="494"/>
        <v>1.06714363559243</v>
      </c>
      <c r="BQ527" s="1">
        <f t="shared" ca="1" si="494"/>
        <v>1.06714363559243</v>
      </c>
      <c r="BR527" s="1">
        <f t="shared" ca="1" si="494"/>
        <v>1.06714363559243</v>
      </c>
      <c r="BS527" s="1">
        <f t="shared" ca="1" si="494"/>
        <v>1.06714363559243</v>
      </c>
      <c r="BT527" s="1">
        <f t="shared" ca="1" si="494"/>
        <v>1.06714363559243</v>
      </c>
      <c r="BU527" s="1">
        <f t="shared" ca="1" si="494"/>
        <v>1.06714363559243</v>
      </c>
      <c r="BV527" s="1">
        <f t="shared" ca="1" si="494"/>
        <v>1.06714363559243</v>
      </c>
      <c r="BW527" s="1">
        <f t="shared" ca="1" si="494"/>
        <v>1.06714363559243</v>
      </c>
      <c r="BX527" s="1">
        <f t="shared" ca="1" si="494"/>
        <v>1.06714363559243</v>
      </c>
      <c r="BY527" s="1">
        <f t="shared" ca="1" si="494"/>
        <v>1.06714363559243</v>
      </c>
      <c r="BZ527">
        <v>2030</v>
      </c>
    </row>
    <row r="528" spans="47:78" x14ac:dyDescent="0.45">
      <c r="AU528" t="str">
        <f t="shared" ca="1" si="439"/>
        <v>\I: ILP_SPC_BFG</v>
      </c>
      <c r="AV528" s="1">
        <f t="shared" ref="AV528:BY528" ca="1" si="495">OFFSET($F250,0,MATCH($BZ528,$G$1:$J$1,0))</f>
        <v>1.06714363559243</v>
      </c>
      <c r="AW528" s="1">
        <f t="shared" ca="1" si="495"/>
        <v>1.06714363559243</v>
      </c>
      <c r="AX528" s="1">
        <f t="shared" ca="1" si="495"/>
        <v>1.06714363559243</v>
      </c>
      <c r="AY528" s="1">
        <f t="shared" ca="1" si="495"/>
        <v>1.06714363559243</v>
      </c>
      <c r="AZ528" s="1">
        <f t="shared" ca="1" si="495"/>
        <v>1.06714363559243</v>
      </c>
      <c r="BA528" s="1">
        <f t="shared" ca="1" si="495"/>
        <v>1.06714363559243</v>
      </c>
      <c r="BB528" s="1">
        <f t="shared" ca="1" si="495"/>
        <v>1.06714363559243</v>
      </c>
      <c r="BC528" s="1">
        <f t="shared" ca="1" si="495"/>
        <v>1.06714363559243</v>
      </c>
      <c r="BD528" s="1">
        <f t="shared" ca="1" si="495"/>
        <v>1.06714363559243</v>
      </c>
      <c r="BE528" s="1">
        <f t="shared" ca="1" si="495"/>
        <v>1.06714363559243</v>
      </c>
      <c r="BF528" s="1">
        <f t="shared" ca="1" si="495"/>
        <v>1.06714363559243</v>
      </c>
      <c r="BG528" s="1">
        <f t="shared" ca="1" si="495"/>
        <v>1.06714363559243</v>
      </c>
      <c r="BH528" s="1">
        <f t="shared" ca="1" si="495"/>
        <v>1.06714363559243</v>
      </c>
      <c r="BI528" s="1">
        <f t="shared" ca="1" si="495"/>
        <v>1.06714363559243</v>
      </c>
      <c r="BJ528" s="1">
        <f t="shared" ca="1" si="495"/>
        <v>1.06714363559243</v>
      </c>
      <c r="BK528" s="1">
        <f t="shared" ca="1" si="495"/>
        <v>1.06714363559243</v>
      </c>
      <c r="BL528" s="1">
        <f t="shared" ca="1" si="495"/>
        <v>1.06714363559243</v>
      </c>
      <c r="BM528" s="1">
        <f t="shared" ca="1" si="495"/>
        <v>1.06714363559243</v>
      </c>
      <c r="BN528" s="1">
        <f t="shared" ca="1" si="495"/>
        <v>1.06714363559243</v>
      </c>
      <c r="BO528" s="1">
        <f t="shared" ca="1" si="495"/>
        <v>1.06714363559243</v>
      </c>
      <c r="BP528" s="1">
        <f t="shared" ca="1" si="495"/>
        <v>1.06714363559243</v>
      </c>
      <c r="BQ528" s="1">
        <f t="shared" ca="1" si="495"/>
        <v>1.06714363559243</v>
      </c>
      <c r="BR528" s="1">
        <f t="shared" ca="1" si="495"/>
        <v>1.06714363559243</v>
      </c>
      <c r="BS528" s="1">
        <f t="shared" ca="1" si="495"/>
        <v>1.06714363559243</v>
      </c>
      <c r="BT528" s="1">
        <f t="shared" ca="1" si="495"/>
        <v>1.06714363559243</v>
      </c>
      <c r="BU528" s="1">
        <f t="shared" ca="1" si="495"/>
        <v>1.06714363559243</v>
      </c>
      <c r="BV528" s="1">
        <f t="shared" ca="1" si="495"/>
        <v>1.06714363559243</v>
      </c>
      <c r="BW528" s="1">
        <f t="shared" ca="1" si="495"/>
        <v>1.06714363559243</v>
      </c>
      <c r="BX528" s="1">
        <f t="shared" ca="1" si="495"/>
        <v>1.06714363559243</v>
      </c>
      <c r="BY528" s="1">
        <f t="shared" ca="1" si="495"/>
        <v>1.06714363559243</v>
      </c>
      <c r="BZ528">
        <v>2030</v>
      </c>
    </row>
    <row r="529" spans="47:78" x14ac:dyDescent="0.45">
      <c r="AU529" t="str">
        <f t="shared" ca="1" si="439"/>
        <v>\I: ILP_OTH_BFG</v>
      </c>
      <c r="AV529" s="1">
        <f t="shared" ref="AV529:BY529" ca="1" si="496">OFFSET($F251,0,MATCH($BZ529,$G$1:$J$1,0))</f>
        <v>1.06714363559243</v>
      </c>
      <c r="AW529" s="1">
        <f t="shared" ca="1" si="496"/>
        <v>1.06714363559243</v>
      </c>
      <c r="AX529" s="1">
        <f t="shared" ca="1" si="496"/>
        <v>1.06714363559243</v>
      </c>
      <c r="AY529" s="1">
        <f t="shared" ca="1" si="496"/>
        <v>1.06714363559243</v>
      </c>
      <c r="AZ529" s="1">
        <f t="shared" ca="1" si="496"/>
        <v>1.06714363559243</v>
      </c>
      <c r="BA529" s="1">
        <f t="shared" ca="1" si="496"/>
        <v>1.06714363559243</v>
      </c>
      <c r="BB529" s="1">
        <f t="shared" ca="1" si="496"/>
        <v>1.06714363559243</v>
      </c>
      <c r="BC529" s="1">
        <f t="shared" ca="1" si="496"/>
        <v>1.06714363559243</v>
      </c>
      <c r="BD529" s="1">
        <f t="shared" ca="1" si="496"/>
        <v>1.06714363559243</v>
      </c>
      <c r="BE529" s="1">
        <f t="shared" ca="1" si="496"/>
        <v>1.06714363559243</v>
      </c>
      <c r="BF529" s="1">
        <f t="shared" ca="1" si="496"/>
        <v>1.06714363559243</v>
      </c>
      <c r="BG529" s="1">
        <f t="shared" ca="1" si="496"/>
        <v>1.06714363559243</v>
      </c>
      <c r="BH529" s="1">
        <f t="shared" ca="1" si="496"/>
        <v>1.06714363559243</v>
      </c>
      <c r="BI529" s="1">
        <f t="shared" ca="1" si="496"/>
        <v>1.06714363559243</v>
      </c>
      <c r="BJ529" s="1">
        <f t="shared" ca="1" si="496"/>
        <v>1.06714363559243</v>
      </c>
      <c r="BK529" s="1">
        <f t="shared" ca="1" si="496"/>
        <v>1.06714363559243</v>
      </c>
      <c r="BL529" s="1">
        <f t="shared" ca="1" si="496"/>
        <v>1.06714363559243</v>
      </c>
      <c r="BM529" s="1">
        <f t="shared" ca="1" si="496"/>
        <v>1.06714363559243</v>
      </c>
      <c r="BN529" s="1">
        <f t="shared" ca="1" si="496"/>
        <v>1.06714363559243</v>
      </c>
      <c r="BO529" s="1">
        <f t="shared" ca="1" si="496"/>
        <v>1.06714363559243</v>
      </c>
      <c r="BP529" s="1">
        <f t="shared" ca="1" si="496"/>
        <v>1.06714363559243</v>
      </c>
      <c r="BQ529" s="1">
        <f t="shared" ca="1" si="496"/>
        <v>1.06714363559243</v>
      </c>
      <c r="BR529" s="1">
        <f t="shared" ca="1" si="496"/>
        <v>1.06714363559243</v>
      </c>
      <c r="BS529" s="1">
        <f t="shared" ca="1" si="496"/>
        <v>1.06714363559243</v>
      </c>
      <c r="BT529" s="1">
        <f t="shared" ca="1" si="496"/>
        <v>1.06714363559243</v>
      </c>
      <c r="BU529" s="1">
        <f t="shared" ca="1" si="496"/>
        <v>1.06714363559243</v>
      </c>
      <c r="BV529" s="1">
        <f t="shared" ca="1" si="496"/>
        <v>1.06714363559243</v>
      </c>
      <c r="BW529" s="1">
        <f t="shared" ca="1" si="496"/>
        <v>1.06714363559243</v>
      </c>
      <c r="BX529" s="1">
        <f t="shared" ca="1" si="496"/>
        <v>1.06714363559243</v>
      </c>
      <c r="BY529" s="1">
        <f t="shared" ca="1" si="496"/>
        <v>1.06714363559243</v>
      </c>
      <c r="BZ529">
        <v>2030</v>
      </c>
    </row>
    <row r="530" spans="47:78" x14ac:dyDescent="0.45">
      <c r="AU530" t="str">
        <f t="shared" ca="1" si="439"/>
        <v>\I:</v>
      </c>
      <c r="AV530" s="1" t="str">
        <f t="shared" ref="AV530:BY530" ca="1" si="497">OFFSET($F252,0,MATCH($BZ530,$G$1:$J$1,0))</f>
        <v/>
      </c>
      <c r="AW530" s="1" t="str">
        <f t="shared" ca="1" si="497"/>
        <v/>
      </c>
      <c r="AX530" s="1" t="str">
        <f t="shared" ca="1" si="497"/>
        <v/>
      </c>
      <c r="AY530" s="1" t="str">
        <f t="shared" ca="1" si="497"/>
        <v/>
      </c>
      <c r="AZ530" s="1" t="str">
        <f t="shared" ca="1" si="497"/>
        <v/>
      </c>
      <c r="BA530" s="1" t="str">
        <f t="shared" ca="1" si="497"/>
        <v/>
      </c>
      <c r="BB530" s="1" t="str">
        <f t="shared" ca="1" si="497"/>
        <v/>
      </c>
      <c r="BC530" s="1" t="str">
        <f t="shared" ca="1" si="497"/>
        <v/>
      </c>
      <c r="BD530" s="1" t="str">
        <f t="shared" ca="1" si="497"/>
        <v/>
      </c>
      <c r="BE530" s="1" t="str">
        <f t="shared" ca="1" si="497"/>
        <v/>
      </c>
      <c r="BF530" s="1" t="str">
        <f t="shared" ca="1" si="497"/>
        <v/>
      </c>
      <c r="BG530" s="1" t="str">
        <f t="shared" ca="1" si="497"/>
        <v/>
      </c>
      <c r="BH530" s="1" t="str">
        <f t="shared" ca="1" si="497"/>
        <v/>
      </c>
      <c r="BI530" s="1" t="str">
        <f t="shared" ca="1" si="497"/>
        <v/>
      </c>
      <c r="BJ530" s="1" t="str">
        <f t="shared" ca="1" si="497"/>
        <v/>
      </c>
      <c r="BK530" s="1" t="str">
        <f t="shared" ca="1" si="497"/>
        <v/>
      </c>
      <c r="BL530" s="1" t="str">
        <f t="shared" ca="1" si="497"/>
        <v/>
      </c>
      <c r="BM530" s="1" t="str">
        <f t="shared" ca="1" si="497"/>
        <v/>
      </c>
      <c r="BN530" s="1" t="str">
        <f t="shared" ca="1" si="497"/>
        <v/>
      </c>
      <c r="BO530" s="1" t="str">
        <f t="shared" ca="1" si="497"/>
        <v/>
      </c>
      <c r="BP530" s="1" t="str">
        <f t="shared" ca="1" si="497"/>
        <v/>
      </c>
      <c r="BQ530" s="1" t="str">
        <f t="shared" ca="1" si="497"/>
        <v/>
      </c>
      <c r="BR530" s="1" t="str">
        <f t="shared" ca="1" si="497"/>
        <v/>
      </c>
      <c r="BS530" s="1" t="str">
        <f t="shared" ca="1" si="497"/>
        <v/>
      </c>
      <c r="BT530" s="1" t="str">
        <f t="shared" ca="1" si="497"/>
        <v/>
      </c>
      <c r="BU530" s="1" t="str">
        <f t="shared" ca="1" si="497"/>
        <v/>
      </c>
      <c r="BV530" s="1" t="str">
        <f t="shared" ca="1" si="497"/>
        <v/>
      </c>
      <c r="BW530" s="1" t="str">
        <f t="shared" ca="1" si="497"/>
        <v/>
      </c>
      <c r="BX530" s="1" t="str">
        <f t="shared" ca="1" si="497"/>
        <v/>
      </c>
      <c r="BY530" s="1" t="str">
        <f t="shared" ca="1" si="497"/>
        <v/>
      </c>
      <c r="BZ530">
        <v>2030</v>
      </c>
    </row>
    <row r="531" spans="47:78" x14ac:dyDescent="0.45">
      <c r="AU531" t="str">
        <f t="shared" ca="1" si="439"/>
        <v>\I: IMC_PRH_BFG</v>
      </c>
      <c r="AV531" s="1">
        <f t="shared" ref="AV531:BY531" ca="1" si="498">OFFSET($F253,0,MATCH($BZ531,$G$1:$J$1,0))</f>
        <v>1.1271373775024636</v>
      </c>
      <c r="AW531" s="1">
        <f t="shared" ca="1" si="498"/>
        <v>1.1271373775024636</v>
      </c>
      <c r="AX531" s="1">
        <f t="shared" ca="1" si="498"/>
        <v>1.1271373775024636</v>
      </c>
      <c r="AY531" s="1">
        <f t="shared" ca="1" si="498"/>
        <v>1.1271373775024636</v>
      </c>
      <c r="AZ531" s="1">
        <f t="shared" ca="1" si="498"/>
        <v>1.1271373775024636</v>
      </c>
      <c r="BA531" s="1">
        <f t="shared" ca="1" si="498"/>
        <v>1.1271373775024636</v>
      </c>
      <c r="BB531" s="1">
        <f t="shared" ca="1" si="498"/>
        <v>1.1271373775024636</v>
      </c>
      <c r="BC531" s="1">
        <f t="shared" ca="1" si="498"/>
        <v>1.1271373775024636</v>
      </c>
      <c r="BD531" s="1">
        <f t="shared" ca="1" si="498"/>
        <v>1.1271373775024636</v>
      </c>
      <c r="BE531" s="1">
        <f t="shared" ca="1" si="498"/>
        <v>1.1271373775024636</v>
      </c>
      <c r="BF531" s="1">
        <f t="shared" ca="1" si="498"/>
        <v>1.1271373775024636</v>
      </c>
      <c r="BG531" s="1">
        <f t="shared" ca="1" si="498"/>
        <v>1.1271373775024636</v>
      </c>
      <c r="BH531" s="1">
        <f t="shared" ca="1" si="498"/>
        <v>1.1271373775024636</v>
      </c>
      <c r="BI531" s="1">
        <f t="shared" ca="1" si="498"/>
        <v>1.1271373775024636</v>
      </c>
      <c r="BJ531" s="1">
        <f t="shared" ca="1" si="498"/>
        <v>1.1271373775024636</v>
      </c>
      <c r="BK531" s="1">
        <f t="shared" ca="1" si="498"/>
        <v>1.1271373775024636</v>
      </c>
      <c r="BL531" s="1">
        <f t="shared" ca="1" si="498"/>
        <v>1.1271373775024636</v>
      </c>
      <c r="BM531" s="1">
        <f t="shared" ca="1" si="498"/>
        <v>1.1271373775024636</v>
      </c>
      <c r="BN531" s="1">
        <f t="shared" ca="1" si="498"/>
        <v>1.1271373775024636</v>
      </c>
      <c r="BO531" s="1">
        <f t="shared" ca="1" si="498"/>
        <v>1.1271373775024636</v>
      </c>
      <c r="BP531" s="1">
        <f t="shared" ca="1" si="498"/>
        <v>1.1271373775024636</v>
      </c>
      <c r="BQ531" s="1">
        <f t="shared" ca="1" si="498"/>
        <v>1.1271373775024636</v>
      </c>
      <c r="BR531" s="1">
        <f t="shared" ca="1" si="498"/>
        <v>1.1271373775024636</v>
      </c>
      <c r="BS531" s="1">
        <f t="shared" ca="1" si="498"/>
        <v>1.1271373775024636</v>
      </c>
      <c r="BT531" s="1">
        <f t="shared" ca="1" si="498"/>
        <v>1.1271373775024636</v>
      </c>
      <c r="BU531" s="1">
        <f t="shared" ca="1" si="498"/>
        <v>1.1271373775024636</v>
      </c>
      <c r="BV531" s="1">
        <f t="shared" ca="1" si="498"/>
        <v>1.1271373775024636</v>
      </c>
      <c r="BW531" s="1">
        <f t="shared" ca="1" si="498"/>
        <v>1.1271373775024636</v>
      </c>
      <c r="BX531" s="1">
        <f t="shared" ca="1" si="498"/>
        <v>1.1271373775024636</v>
      </c>
      <c r="BY531" s="1">
        <f t="shared" ca="1" si="498"/>
        <v>1.1271373775024636</v>
      </c>
      <c r="BZ531">
        <v>2030</v>
      </c>
    </row>
    <row r="532" spans="47:78" x14ac:dyDescent="0.45">
      <c r="AU532" t="str">
        <f t="shared" ca="1" si="439"/>
        <v>\I: IMC_PRC_BFG</v>
      </c>
      <c r="AV532" s="1">
        <f t="shared" ref="AV532:BY532" ca="1" si="499">OFFSET($F254,0,MATCH($BZ532,$G$1:$J$1,0))</f>
        <v>1.0913240984665626</v>
      </c>
      <c r="AW532" s="1">
        <f t="shared" ca="1" si="499"/>
        <v>1.0913240984665626</v>
      </c>
      <c r="AX532" s="1">
        <f t="shared" ca="1" si="499"/>
        <v>1.0913240984665626</v>
      </c>
      <c r="AY532" s="1">
        <f t="shared" ca="1" si="499"/>
        <v>1.0913240984665626</v>
      </c>
      <c r="AZ532" s="1">
        <f t="shared" ca="1" si="499"/>
        <v>1.0913240984665626</v>
      </c>
      <c r="BA532" s="1">
        <f t="shared" ca="1" si="499"/>
        <v>1.0913240984665626</v>
      </c>
      <c r="BB532" s="1">
        <f t="shared" ca="1" si="499"/>
        <v>1.0913240984665626</v>
      </c>
      <c r="BC532" s="1">
        <f t="shared" ca="1" si="499"/>
        <v>1.0913240984665626</v>
      </c>
      <c r="BD532" s="1">
        <f t="shared" ca="1" si="499"/>
        <v>1.0913240984665626</v>
      </c>
      <c r="BE532" s="1">
        <f t="shared" ca="1" si="499"/>
        <v>1.0913240984665626</v>
      </c>
      <c r="BF532" s="1">
        <f t="shared" ca="1" si="499"/>
        <v>1.0913240984665626</v>
      </c>
      <c r="BG532" s="1">
        <f t="shared" ca="1" si="499"/>
        <v>1.0913240984665626</v>
      </c>
      <c r="BH532" s="1">
        <f t="shared" ca="1" si="499"/>
        <v>1.0913240984665626</v>
      </c>
      <c r="BI532" s="1">
        <f t="shared" ca="1" si="499"/>
        <v>1.0913240984665626</v>
      </c>
      <c r="BJ532" s="1">
        <f t="shared" ca="1" si="499"/>
        <v>1.0913240984665626</v>
      </c>
      <c r="BK532" s="1">
        <f t="shared" ca="1" si="499"/>
        <v>1.0913240984665626</v>
      </c>
      <c r="BL532" s="1">
        <f t="shared" ca="1" si="499"/>
        <v>1.0913240984665626</v>
      </c>
      <c r="BM532" s="1">
        <f t="shared" ca="1" si="499"/>
        <v>1.0913240984665626</v>
      </c>
      <c r="BN532" s="1">
        <f t="shared" ca="1" si="499"/>
        <v>1.0913240984665626</v>
      </c>
      <c r="BO532" s="1">
        <f t="shared" ca="1" si="499"/>
        <v>1.0913240984665626</v>
      </c>
      <c r="BP532" s="1">
        <f t="shared" ca="1" si="499"/>
        <v>1.0913240984665626</v>
      </c>
      <c r="BQ532" s="1">
        <f t="shared" ca="1" si="499"/>
        <v>1.0913240984665626</v>
      </c>
      <c r="BR532" s="1">
        <f t="shared" ca="1" si="499"/>
        <v>1.0913240984665626</v>
      </c>
      <c r="BS532" s="1">
        <f t="shared" ca="1" si="499"/>
        <v>1.0913240984665626</v>
      </c>
      <c r="BT532" s="1">
        <f t="shared" ca="1" si="499"/>
        <v>1.0913240984665626</v>
      </c>
      <c r="BU532" s="1">
        <f t="shared" ca="1" si="499"/>
        <v>1.0913240984665626</v>
      </c>
      <c r="BV532" s="1">
        <f t="shared" ca="1" si="499"/>
        <v>1.0913240984665626</v>
      </c>
      <c r="BW532" s="1">
        <f t="shared" ca="1" si="499"/>
        <v>1.0913240984665626</v>
      </c>
      <c r="BX532" s="1">
        <f t="shared" ca="1" si="499"/>
        <v>1.0913240984665626</v>
      </c>
      <c r="BY532" s="1">
        <f t="shared" ca="1" si="499"/>
        <v>1.0913240984665626</v>
      </c>
      <c r="BZ532">
        <v>2030</v>
      </c>
    </row>
    <row r="533" spans="47:78" x14ac:dyDescent="0.45">
      <c r="AU533" t="str">
        <f t="shared" ca="1" si="439"/>
        <v>\I: IMC_MDR_BFG</v>
      </c>
      <c r="AV533" s="1">
        <f t="shared" ref="AV533:BY533" ca="1" si="500">OFFSET($F255,0,MATCH($BZ533,$G$1:$J$1,0))</f>
        <v>1.1632591857224204</v>
      </c>
      <c r="AW533" s="1">
        <f t="shared" ca="1" si="500"/>
        <v>1.1632591857224204</v>
      </c>
      <c r="AX533" s="1">
        <f t="shared" ca="1" si="500"/>
        <v>1.1632591857224204</v>
      </c>
      <c r="AY533" s="1">
        <f t="shared" ca="1" si="500"/>
        <v>1.1632591857224204</v>
      </c>
      <c r="AZ533" s="1">
        <f t="shared" ca="1" si="500"/>
        <v>1.1632591857224204</v>
      </c>
      <c r="BA533" s="1">
        <f t="shared" ca="1" si="500"/>
        <v>1.1632591857224204</v>
      </c>
      <c r="BB533" s="1">
        <f t="shared" ca="1" si="500"/>
        <v>1.1632591857224204</v>
      </c>
      <c r="BC533" s="1">
        <f t="shared" ca="1" si="500"/>
        <v>1.1632591857224204</v>
      </c>
      <c r="BD533" s="1">
        <f t="shared" ca="1" si="500"/>
        <v>1.1632591857224204</v>
      </c>
      <c r="BE533" s="1">
        <f t="shared" ca="1" si="500"/>
        <v>1.1632591857224204</v>
      </c>
      <c r="BF533" s="1">
        <f t="shared" ca="1" si="500"/>
        <v>1.1632591857224204</v>
      </c>
      <c r="BG533" s="1">
        <f t="shared" ca="1" si="500"/>
        <v>1.1632591857224204</v>
      </c>
      <c r="BH533" s="1">
        <f t="shared" ca="1" si="500"/>
        <v>1.1632591857224204</v>
      </c>
      <c r="BI533" s="1">
        <f t="shared" ca="1" si="500"/>
        <v>1.1632591857224204</v>
      </c>
      <c r="BJ533" s="1">
        <f t="shared" ca="1" si="500"/>
        <v>1.1632591857224204</v>
      </c>
      <c r="BK533" s="1">
        <f t="shared" ca="1" si="500"/>
        <v>1.1632591857224204</v>
      </c>
      <c r="BL533" s="1">
        <f t="shared" ca="1" si="500"/>
        <v>1.1632591857224204</v>
      </c>
      <c r="BM533" s="1">
        <f t="shared" ca="1" si="500"/>
        <v>1.1632591857224204</v>
      </c>
      <c r="BN533" s="1">
        <f t="shared" ca="1" si="500"/>
        <v>1.1632591857224204</v>
      </c>
      <c r="BO533" s="1">
        <f t="shared" ca="1" si="500"/>
        <v>1.1632591857224204</v>
      </c>
      <c r="BP533" s="1">
        <f t="shared" ca="1" si="500"/>
        <v>1.1632591857224204</v>
      </c>
      <c r="BQ533" s="1">
        <f t="shared" ca="1" si="500"/>
        <v>1.1632591857224204</v>
      </c>
      <c r="BR533" s="1">
        <f t="shared" ca="1" si="500"/>
        <v>1.1632591857224204</v>
      </c>
      <c r="BS533" s="1">
        <f t="shared" ca="1" si="500"/>
        <v>1.1632591857224204</v>
      </c>
      <c r="BT533" s="1">
        <f t="shared" ca="1" si="500"/>
        <v>1.1632591857224204</v>
      </c>
      <c r="BU533" s="1">
        <f t="shared" ca="1" si="500"/>
        <v>1.1632591857224204</v>
      </c>
      <c r="BV533" s="1">
        <f t="shared" ca="1" si="500"/>
        <v>1.1632591857224204</v>
      </c>
      <c r="BW533" s="1">
        <f t="shared" ca="1" si="500"/>
        <v>1.1632591857224204</v>
      </c>
      <c r="BX533" s="1">
        <f t="shared" ca="1" si="500"/>
        <v>1.1632591857224204</v>
      </c>
      <c r="BY533" s="1">
        <f t="shared" ca="1" si="500"/>
        <v>1.1632591857224204</v>
      </c>
      <c r="BZ533">
        <v>2030</v>
      </c>
    </row>
    <row r="534" spans="47:78" x14ac:dyDescent="0.45">
      <c r="AU534" t="str">
        <f t="shared" ca="1" si="439"/>
        <v>\I: IMC_OTP_BFG</v>
      </c>
      <c r="AV534" s="1">
        <f t="shared" ref="AV534:BY534" ca="1" si="501">OFFSET($F256,0,MATCH($BZ534,$G$1:$J$1,0))</f>
        <v>1.1271373775024636</v>
      </c>
      <c r="AW534" s="1">
        <f t="shared" ca="1" si="501"/>
        <v>1.1271373775024636</v>
      </c>
      <c r="AX534" s="1">
        <f t="shared" ca="1" si="501"/>
        <v>1.1271373775024636</v>
      </c>
      <c r="AY534" s="1">
        <f t="shared" ca="1" si="501"/>
        <v>1.1271373775024636</v>
      </c>
      <c r="AZ534" s="1">
        <f t="shared" ca="1" si="501"/>
        <v>1.1271373775024636</v>
      </c>
      <c r="BA534" s="1">
        <f t="shared" ca="1" si="501"/>
        <v>1.1271373775024636</v>
      </c>
      <c r="BB534" s="1">
        <f t="shared" ca="1" si="501"/>
        <v>1.1271373775024636</v>
      </c>
      <c r="BC534" s="1">
        <f t="shared" ca="1" si="501"/>
        <v>1.1271373775024636</v>
      </c>
      <c r="BD534" s="1">
        <f t="shared" ca="1" si="501"/>
        <v>1.1271373775024636</v>
      </c>
      <c r="BE534" s="1">
        <f t="shared" ca="1" si="501"/>
        <v>1.1271373775024636</v>
      </c>
      <c r="BF534" s="1">
        <f t="shared" ca="1" si="501"/>
        <v>1.1271373775024636</v>
      </c>
      <c r="BG534" s="1">
        <f t="shared" ca="1" si="501"/>
        <v>1.1271373775024636</v>
      </c>
      <c r="BH534" s="1">
        <f t="shared" ca="1" si="501"/>
        <v>1.1271373775024636</v>
      </c>
      <c r="BI534" s="1">
        <f t="shared" ca="1" si="501"/>
        <v>1.1271373775024636</v>
      </c>
      <c r="BJ534" s="1">
        <f t="shared" ca="1" si="501"/>
        <v>1.1271373775024636</v>
      </c>
      <c r="BK534" s="1">
        <f t="shared" ca="1" si="501"/>
        <v>1.1271373775024636</v>
      </c>
      <c r="BL534" s="1">
        <f t="shared" ca="1" si="501"/>
        <v>1.1271373775024636</v>
      </c>
      <c r="BM534" s="1">
        <f t="shared" ca="1" si="501"/>
        <v>1.1271373775024636</v>
      </c>
      <c r="BN534" s="1">
        <f t="shared" ca="1" si="501"/>
        <v>1.1271373775024636</v>
      </c>
      <c r="BO534" s="1">
        <f t="shared" ca="1" si="501"/>
        <v>1.1271373775024636</v>
      </c>
      <c r="BP534" s="1">
        <f t="shared" ca="1" si="501"/>
        <v>1.1271373775024636</v>
      </c>
      <c r="BQ534" s="1">
        <f t="shared" ca="1" si="501"/>
        <v>1.1271373775024636</v>
      </c>
      <c r="BR534" s="1">
        <f t="shared" ca="1" si="501"/>
        <v>1.1271373775024636</v>
      </c>
      <c r="BS534" s="1">
        <f t="shared" ca="1" si="501"/>
        <v>1.1271373775024636</v>
      </c>
      <c r="BT534" s="1">
        <f t="shared" ca="1" si="501"/>
        <v>1.1271373775024636</v>
      </c>
      <c r="BU534" s="1">
        <f t="shared" ca="1" si="501"/>
        <v>1.1271373775024636</v>
      </c>
      <c r="BV534" s="1">
        <f t="shared" ca="1" si="501"/>
        <v>1.1271373775024636</v>
      </c>
      <c r="BW534" s="1">
        <f t="shared" ca="1" si="501"/>
        <v>1.1271373775024636</v>
      </c>
      <c r="BX534" s="1">
        <f t="shared" ca="1" si="501"/>
        <v>1.1271373775024636</v>
      </c>
      <c r="BY534" s="1">
        <f t="shared" ca="1" si="501"/>
        <v>1.1271373775024636</v>
      </c>
      <c r="BZ534">
        <v>2030</v>
      </c>
    </row>
    <row r="535" spans="47:78" x14ac:dyDescent="0.45">
      <c r="AU535" t="str">
        <f t="shared" ca="1" si="439"/>
        <v>\I: IMC_SPC_BFG</v>
      </c>
      <c r="AV535" s="1">
        <f t="shared" ref="AV535:BY535" ca="1" si="502">OFFSET($F257,0,MATCH($BZ535,$G$1:$J$1,0))</f>
        <v>1.0913240984665626</v>
      </c>
      <c r="AW535" s="1">
        <f t="shared" ca="1" si="502"/>
        <v>1.0913240984665626</v>
      </c>
      <c r="AX535" s="1">
        <f t="shared" ca="1" si="502"/>
        <v>1.0913240984665626</v>
      </c>
      <c r="AY535" s="1">
        <f t="shared" ca="1" si="502"/>
        <v>1.0913240984665626</v>
      </c>
      <c r="AZ535" s="1">
        <f t="shared" ca="1" si="502"/>
        <v>1.0913240984665626</v>
      </c>
      <c r="BA535" s="1">
        <f t="shared" ca="1" si="502"/>
        <v>1.0913240984665626</v>
      </c>
      <c r="BB535" s="1">
        <f t="shared" ca="1" si="502"/>
        <v>1.0913240984665626</v>
      </c>
      <c r="BC535" s="1">
        <f t="shared" ca="1" si="502"/>
        <v>1.0913240984665626</v>
      </c>
      <c r="BD535" s="1">
        <f t="shared" ca="1" si="502"/>
        <v>1.0913240984665626</v>
      </c>
      <c r="BE535" s="1">
        <f t="shared" ca="1" si="502"/>
        <v>1.0913240984665626</v>
      </c>
      <c r="BF535" s="1">
        <f t="shared" ca="1" si="502"/>
        <v>1.0913240984665626</v>
      </c>
      <c r="BG535" s="1">
        <f t="shared" ca="1" si="502"/>
        <v>1.0913240984665626</v>
      </c>
      <c r="BH535" s="1">
        <f t="shared" ca="1" si="502"/>
        <v>1.0913240984665626</v>
      </c>
      <c r="BI535" s="1">
        <f t="shared" ca="1" si="502"/>
        <v>1.0913240984665626</v>
      </c>
      <c r="BJ535" s="1">
        <f t="shared" ca="1" si="502"/>
        <v>1.0913240984665626</v>
      </c>
      <c r="BK535" s="1">
        <f t="shared" ca="1" si="502"/>
        <v>1.0913240984665626</v>
      </c>
      <c r="BL535" s="1">
        <f t="shared" ca="1" si="502"/>
        <v>1.0913240984665626</v>
      </c>
      <c r="BM535" s="1">
        <f t="shared" ca="1" si="502"/>
        <v>1.0913240984665626</v>
      </c>
      <c r="BN535" s="1">
        <f t="shared" ca="1" si="502"/>
        <v>1.0913240984665626</v>
      </c>
      <c r="BO535" s="1">
        <f t="shared" ca="1" si="502"/>
        <v>1.0913240984665626</v>
      </c>
      <c r="BP535" s="1">
        <f t="shared" ca="1" si="502"/>
        <v>1.0913240984665626</v>
      </c>
      <c r="BQ535" s="1">
        <f t="shared" ca="1" si="502"/>
        <v>1.0913240984665626</v>
      </c>
      <c r="BR535" s="1">
        <f t="shared" ca="1" si="502"/>
        <v>1.0913240984665626</v>
      </c>
      <c r="BS535" s="1">
        <f t="shared" ca="1" si="502"/>
        <v>1.0913240984665626</v>
      </c>
      <c r="BT535" s="1">
        <f t="shared" ca="1" si="502"/>
        <v>1.0913240984665626</v>
      </c>
      <c r="BU535" s="1">
        <f t="shared" ca="1" si="502"/>
        <v>1.0913240984665626</v>
      </c>
      <c r="BV535" s="1">
        <f t="shared" ca="1" si="502"/>
        <v>1.0913240984665626</v>
      </c>
      <c r="BW535" s="1">
        <f t="shared" ca="1" si="502"/>
        <v>1.0913240984665626</v>
      </c>
      <c r="BX535" s="1">
        <f t="shared" ca="1" si="502"/>
        <v>1.0913240984665626</v>
      </c>
      <c r="BY535" s="1">
        <f t="shared" ca="1" si="502"/>
        <v>1.0913240984665626</v>
      </c>
      <c r="BZ535">
        <v>2030</v>
      </c>
    </row>
    <row r="536" spans="47:78" x14ac:dyDescent="0.45">
      <c r="AU536" t="str">
        <f t="shared" ca="1" si="439"/>
        <v>\I: IMC_OTH_BFG</v>
      </c>
      <c r="AV536" s="1">
        <f t="shared" ref="AV536:BY536" ca="1" si="503">OFFSET($F258,0,MATCH($BZ536,$G$1:$J$1,0))</f>
        <v>1.0913240984665626</v>
      </c>
      <c r="AW536" s="1">
        <f t="shared" ca="1" si="503"/>
        <v>1.0913240984665626</v>
      </c>
      <c r="AX536" s="1">
        <f t="shared" ca="1" si="503"/>
        <v>1.0913240984665626</v>
      </c>
      <c r="AY536" s="1">
        <f t="shared" ca="1" si="503"/>
        <v>1.0913240984665626</v>
      </c>
      <c r="AZ536" s="1">
        <f t="shared" ca="1" si="503"/>
        <v>1.0913240984665626</v>
      </c>
      <c r="BA536" s="1">
        <f t="shared" ca="1" si="503"/>
        <v>1.0913240984665626</v>
      </c>
      <c r="BB536" s="1">
        <f t="shared" ca="1" si="503"/>
        <v>1.0913240984665626</v>
      </c>
      <c r="BC536" s="1">
        <f t="shared" ca="1" si="503"/>
        <v>1.0913240984665626</v>
      </c>
      <c r="BD536" s="1">
        <f t="shared" ca="1" si="503"/>
        <v>1.0913240984665626</v>
      </c>
      <c r="BE536" s="1">
        <f t="shared" ca="1" si="503"/>
        <v>1.0913240984665626</v>
      </c>
      <c r="BF536" s="1">
        <f t="shared" ca="1" si="503"/>
        <v>1.0913240984665626</v>
      </c>
      <c r="BG536" s="1">
        <f t="shared" ca="1" si="503"/>
        <v>1.0913240984665626</v>
      </c>
      <c r="BH536" s="1">
        <f t="shared" ca="1" si="503"/>
        <v>1.0913240984665626</v>
      </c>
      <c r="BI536" s="1">
        <f t="shared" ca="1" si="503"/>
        <v>1.0913240984665626</v>
      </c>
      <c r="BJ536" s="1">
        <f t="shared" ca="1" si="503"/>
        <v>1.0913240984665626</v>
      </c>
      <c r="BK536" s="1">
        <f t="shared" ca="1" si="503"/>
        <v>1.0913240984665626</v>
      </c>
      <c r="BL536" s="1">
        <f t="shared" ca="1" si="503"/>
        <v>1.0913240984665626</v>
      </c>
      <c r="BM536" s="1">
        <f t="shared" ca="1" si="503"/>
        <v>1.0913240984665626</v>
      </c>
      <c r="BN536" s="1">
        <f t="shared" ca="1" si="503"/>
        <v>1.0913240984665626</v>
      </c>
      <c r="BO536" s="1">
        <f t="shared" ca="1" si="503"/>
        <v>1.0913240984665626</v>
      </c>
      <c r="BP536" s="1">
        <f t="shared" ca="1" si="503"/>
        <v>1.0913240984665626</v>
      </c>
      <c r="BQ536" s="1">
        <f t="shared" ca="1" si="503"/>
        <v>1.0913240984665626</v>
      </c>
      <c r="BR536" s="1">
        <f t="shared" ca="1" si="503"/>
        <v>1.0913240984665626</v>
      </c>
      <c r="BS536" s="1">
        <f t="shared" ca="1" si="503"/>
        <v>1.0913240984665626</v>
      </c>
      <c r="BT536" s="1">
        <f t="shared" ca="1" si="503"/>
        <v>1.0913240984665626</v>
      </c>
      <c r="BU536" s="1">
        <f t="shared" ca="1" si="503"/>
        <v>1.0913240984665626</v>
      </c>
      <c r="BV536" s="1">
        <f t="shared" ca="1" si="503"/>
        <v>1.0913240984665626</v>
      </c>
      <c r="BW536" s="1">
        <f t="shared" ca="1" si="503"/>
        <v>1.0913240984665626</v>
      </c>
      <c r="BX536" s="1">
        <f t="shared" ca="1" si="503"/>
        <v>1.0913240984665626</v>
      </c>
      <c r="BY536" s="1">
        <f t="shared" ca="1" si="503"/>
        <v>1.0913240984665626</v>
      </c>
      <c r="BZ536">
        <v>2030</v>
      </c>
    </row>
    <row r="537" spans="47:78" x14ac:dyDescent="0.45">
      <c r="AU537" t="str">
        <f t="shared" ref="AU537:AU600" ca="1" si="504">IF(SUM(AV537:BY537)=0,"\I:",AU259)</f>
        <v>\I:</v>
      </c>
      <c r="AV537" s="1" t="str">
        <f t="shared" ref="AV537:BY537" ca="1" si="505">OFFSET($F259,0,MATCH($BZ537,$G$1:$J$1,0))</f>
        <v/>
      </c>
      <c r="AW537" s="1" t="str">
        <f t="shared" ca="1" si="505"/>
        <v/>
      </c>
      <c r="AX537" s="1" t="str">
        <f t="shared" ca="1" si="505"/>
        <v/>
      </c>
      <c r="AY537" s="1" t="str">
        <f t="shared" ca="1" si="505"/>
        <v/>
      </c>
      <c r="AZ537" s="1" t="str">
        <f t="shared" ca="1" si="505"/>
        <v/>
      </c>
      <c r="BA537" s="1" t="str">
        <f t="shared" ca="1" si="505"/>
        <v/>
      </c>
      <c r="BB537" s="1" t="str">
        <f t="shared" ca="1" si="505"/>
        <v/>
      </c>
      <c r="BC537" s="1" t="str">
        <f t="shared" ca="1" si="505"/>
        <v/>
      </c>
      <c r="BD537" s="1" t="str">
        <f t="shared" ca="1" si="505"/>
        <v/>
      </c>
      <c r="BE537" s="1" t="str">
        <f t="shared" ca="1" si="505"/>
        <v/>
      </c>
      <c r="BF537" s="1" t="str">
        <f t="shared" ca="1" si="505"/>
        <v/>
      </c>
      <c r="BG537" s="1" t="str">
        <f t="shared" ca="1" si="505"/>
        <v/>
      </c>
      <c r="BH537" s="1" t="str">
        <f t="shared" ca="1" si="505"/>
        <v/>
      </c>
      <c r="BI537" s="1" t="str">
        <f t="shared" ca="1" si="505"/>
        <v/>
      </c>
      <c r="BJ537" s="1" t="str">
        <f t="shared" ca="1" si="505"/>
        <v/>
      </c>
      <c r="BK537" s="1" t="str">
        <f t="shared" ca="1" si="505"/>
        <v/>
      </c>
      <c r="BL537" s="1" t="str">
        <f t="shared" ca="1" si="505"/>
        <v/>
      </c>
      <c r="BM537" s="1" t="str">
        <f t="shared" ca="1" si="505"/>
        <v/>
      </c>
      <c r="BN537" s="1" t="str">
        <f t="shared" ca="1" si="505"/>
        <v/>
      </c>
      <c r="BO537" s="1" t="str">
        <f t="shared" ca="1" si="505"/>
        <v/>
      </c>
      <c r="BP537" s="1" t="str">
        <f t="shared" ca="1" si="505"/>
        <v/>
      </c>
      <c r="BQ537" s="1" t="str">
        <f t="shared" ca="1" si="505"/>
        <v/>
      </c>
      <c r="BR537" s="1" t="str">
        <f t="shared" ca="1" si="505"/>
        <v/>
      </c>
      <c r="BS537" s="1" t="str">
        <f t="shared" ca="1" si="505"/>
        <v/>
      </c>
      <c r="BT537" s="1" t="str">
        <f t="shared" ca="1" si="505"/>
        <v/>
      </c>
      <c r="BU537" s="1" t="str">
        <f t="shared" ca="1" si="505"/>
        <v/>
      </c>
      <c r="BV537" s="1" t="str">
        <f t="shared" ca="1" si="505"/>
        <v/>
      </c>
      <c r="BW537" s="1" t="str">
        <f t="shared" ca="1" si="505"/>
        <v/>
      </c>
      <c r="BX537" s="1" t="str">
        <f t="shared" ca="1" si="505"/>
        <v/>
      </c>
      <c r="BY537" s="1" t="str">
        <f t="shared" ca="1" si="505"/>
        <v/>
      </c>
      <c r="BZ537">
        <v>2030</v>
      </c>
    </row>
    <row r="538" spans="47:78" x14ac:dyDescent="0.45">
      <c r="AU538" t="str">
        <f t="shared" ca="1" si="504"/>
        <v>\I: IIS_PRH_BFG</v>
      </c>
      <c r="AV538" s="1">
        <f t="shared" ref="AV538:BY538" ca="1" si="506">OFFSET($F260,0,MATCH($BZ538,$G$1:$J$1,0))</f>
        <v>1.1346569412229279</v>
      </c>
      <c r="AW538" s="1">
        <f t="shared" ca="1" si="506"/>
        <v>1.1346569412229279</v>
      </c>
      <c r="AX538" s="1">
        <f t="shared" ca="1" si="506"/>
        <v>1.1346569412229279</v>
      </c>
      <c r="AY538" s="1">
        <f t="shared" ca="1" si="506"/>
        <v>1.1346569412229279</v>
      </c>
      <c r="AZ538" s="1">
        <f t="shared" ca="1" si="506"/>
        <v>1.1346569412229279</v>
      </c>
      <c r="BA538" s="1">
        <f t="shared" ca="1" si="506"/>
        <v>1.1346569412229279</v>
      </c>
      <c r="BB538" s="1">
        <f t="shared" ca="1" si="506"/>
        <v>1.1346569412229279</v>
      </c>
      <c r="BC538" s="1">
        <f t="shared" ca="1" si="506"/>
        <v>1.1346569412229279</v>
      </c>
      <c r="BD538" s="1">
        <f t="shared" ca="1" si="506"/>
        <v>1.1346569412229279</v>
      </c>
      <c r="BE538" s="1">
        <f t="shared" ca="1" si="506"/>
        <v>1.1346569412229279</v>
      </c>
      <c r="BF538" s="1">
        <f t="shared" ca="1" si="506"/>
        <v>1.1346569412229279</v>
      </c>
      <c r="BG538" s="1">
        <f t="shared" ca="1" si="506"/>
        <v>1.1346569412229279</v>
      </c>
      <c r="BH538" s="1">
        <f t="shared" ca="1" si="506"/>
        <v>1.1346569412229279</v>
      </c>
      <c r="BI538" s="1">
        <f t="shared" ca="1" si="506"/>
        <v>1.1346569412229279</v>
      </c>
      <c r="BJ538" s="1">
        <f t="shared" ca="1" si="506"/>
        <v>1.1346569412229279</v>
      </c>
      <c r="BK538" s="1">
        <f t="shared" ca="1" si="506"/>
        <v>1.1346569412229279</v>
      </c>
      <c r="BL538" s="1">
        <f t="shared" ca="1" si="506"/>
        <v>1.1346569412229279</v>
      </c>
      <c r="BM538" s="1">
        <f t="shared" ca="1" si="506"/>
        <v>1.1346569412229279</v>
      </c>
      <c r="BN538" s="1">
        <f t="shared" ca="1" si="506"/>
        <v>1.1346569412229279</v>
      </c>
      <c r="BO538" s="1">
        <f t="shared" ca="1" si="506"/>
        <v>1.1346569412229279</v>
      </c>
      <c r="BP538" s="1">
        <f t="shared" ca="1" si="506"/>
        <v>1.1346569412229279</v>
      </c>
      <c r="BQ538" s="1">
        <f t="shared" ca="1" si="506"/>
        <v>1.1346569412229279</v>
      </c>
      <c r="BR538" s="1">
        <f t="shared" ca="1" si="506"/>
        <v>1.1346569412229279</v>
      </c>
      <c r="BS538" s="1">
        <f t="shared" ca="1" si="506"/>
        <v>1.1346569412229279</v>
      </c>
      <c r="BT538" s="1">
        <f t="shared" ca="1" si="506"/>
        <v>1.1346569412229279</v>
      </c>
      <c r="BU538" s="1">
        <f t="shared" ca="1" si="506"/>
        <v>1.1346569412229279</v>
      </c>
      <c r="BV538" s="1">
        <f t="shared" ca="1" si="506"/>
        <v>1.1346569412229279</v>
      </c>
      <c r="BW538" s="1">
        <f t="shared" ca="1" si="506"/>
        <v>1.1346569412229279</v>
      </c>
      <c r="BX538" s="1">
        <f t="shared" ca="1" si="506"/>
        <v>1.1346569412229279</v>
      </c>
      <c r="BY538" s="1">
        <f t="shared" ca="1" si="506"/>
        <v>1.1346569412229279</v>
      </c>
      <c r="BZ538">
        <v>2030</v>
      </c>
    </row>
    <row r="539" spans="47:78" x14ac:dyDescent="0.45">
      <c r="AU539" t="str">
        <f t="shared" ca="1" si="504"/>
        <v>\I: IIS_PRC_BFG</v>
      </c>
      <c r="AV539" s="1">
        <f t="shared" ref="AV539:BY539" ca="1" si="507">OFFSET($F261,0,MATCH($BZ539,$G$1:$J$1,0))</f>
        <v>1.0913240984665626</v>
      </c>
      <c r="AW539" s="1">
        <f t="shared" ca="1" si="507"/>
        <v>1.0913240984665626</v>
      </c>
      <c r="AX539" s="1">
        <f t="shared" ca="1" si="507"/>
        <v>1.0913240984665626</v>
      </c>
      <c r="AY539" s="1">
        <f t="shared" ca="1" si="507"/>
        <v>1.0913240984665626</v>
      </c>
      <c r="AZ539" s="1">
        <f t="shared" ca="1" si="507"/>
        <v>1.0913240984665626</v>
      </c>
      <c r="BA539" s="1">
        <f t="shared" ca="1" si="507"/>
        <v>1.0913240984665626</v>
      </c>
      <c r="BB539" s="1">
        <f t="shared" ca="1" si="507"/>
        <v>1.0913240984665626</v>
      </c>
      <c r="BC539" s="1">
        <f t="shared" ca="1" si="507"/>
        <v>1.0913240984665626</v>
      </c>
      <c r="BD539" s="1">
        <f t="shared" ca="1" si="507"/>
        <v>1.0913240984665626</v>
      </c>
      <c r="BE539" s="1">
        <f t="shared" ca="1" si="507"/>
        <v>1.0913240984665626</v>
      </c>
      <c r="BF539" s="1">
        <f t="shared" ca="1" si="507"/>
        <v>1.0913240984665626</v>
      </c>
      <c r="BG539" s="1">
        <f t="shared" ca="1" si="507"/>
        <v>1.0913240984665626</v>
      </c>
      <c r="BH539" s="1">
        <f t="shared" ca="1" si="507"/>
        <v>1.0913240984665626</v>
      </c>
      <c r="BI539" s="1">
        <f t="shared" ca="1" si="507"/>
        <v>1.0913240984665626</v>
      </c>
      <c r="BJ539" s="1">
        <f t="shared" ca="1" si="507"/>
        <v>1.0913240984665626</v>
      </c>
      <c r="BK539" s="1">
        <f t="shared" ca="1" si="507"/>
        <v>1.0913240984665626</v>
      </c>
      <c r="BL539" s="1">
        <f t="shared" ca="1" si="507"/>
        <v>1.0913240984665626</v>
      </c>
      <c r="BM539" s="1">
        <f t="shared" ca="1" si="507"/>
        <v>1.0913240984665626</v>
      </c>
      <c r="BN539" s="1">
        <f t="shared" ca="1" si="507"/>
        <v>1.0913240984665626</v>
      </c>
      <c r="BO539" s="1">
        <f t="shared" ca="1" si="507"/>
        <v>1.0913240984665626</v>
      </c>
      <c r="BP539" s="1">
        <f t="shared" ca="1" si="507"/>
        <v>1.0913240984665626</v>
      </c>
      <c r="BQ539" s="1">
        <f t="shared" ca="1" si="507"/>
        <v>1.0913240984665626</v>
      </c>
      <c r="BR539" s="1">
        <f t="shared" ca="1" si="507"/>
        <v>1.0913240984665626</v>
      </c>
      <c r="BS539" s="1">
        <f t="shared" ca="1" si="507"/>
        <v>1.0913240984665626</v>
      </c>
      <c r="BT539" s="1">
        <f t="shared" ca="1" si="507"/>
        <v>1.0913240984665626</v>
      </c>
      <c r="BU539" s="1">
        <f t="shared" ca="1" si="507"/>
        <v>1.0913240984665626</v>
      </c>
      <c r="BV539" s="1">
        <f t="shared" ca="1" si="507"/>
        <v>1.0913240984665626</v>
      </c>
      <c r="BW539" s="1">
        <f t="shared" ca="1" si="507"/>
        <v>1.0913240984665626</v>
      </c>
      <c r="BX539" s="1">
        <f t="shared" ca="1" si="507"/>
        <v>1.0913240984665626</v>
      </c>
      <c r="BY539" s="1">
        <f t="shared" ca="1" si="507"/>
        <v>1.0913240984665626</v>
      </c>
      <c r="BZ539">
        <v>2030</v>
      </c>
    </row>
    <row r="540" spans="47:78" x14ac:dyDescent="0.45">
      <c r="AU540" t="str">
        <f t="shared" ca="1" si="504"/>
        <v>\I: IIS_MDR_BFG</v>
      </c>
      <c r="AV540" s="1">
        <f t="shared" ref="AV540:BY540" ca="1" si="508">OFFSET($F262,0,MATCH($BZ540,$G$1:$J$1,0))</f>
        <v>1.1346569412229279</v>
      </c>
      <c r="AW540" s="1">
        <f t="shared" ca="1" si="508"/>
        <v>1.1346569412229279</v>
      </c>
      <c r="AX540" s="1">
        <f t="shared" ca="1" si="508"/>
        <v>1.1346569412229279</v>
      </c>
      <c r="AY540" s="1">
        <f t="shared" ca="1" si="508"/>
        <v>1.1346569412229279</v>
      </c>
      <c r="AZ540" s="1">
        <f t="shared" ca="1" si="508"/>
        <v>1.1346569412229279</v>
      </c>
      <c r="BA540" s="1">
        <f t="shared" ca="1" si="508"/>
        <v>1.1346569412229279</v>
      </c>
      <c r="BB540" s="1">
        <f t="shared" ca="1" si="508"/>
        <v>1.1346569412229279</v>
      </c>
      <c r="BC540" s="1">
        <f t="shared" ca="1" si="508"/>
        <v>1.1346569412229279</v>
      </c>
      <c r="BD540" s="1">
        <f t="shared" ca="1" si="508"/>
        <v>1.1346569412229279</v>
      </c>
      <c r="BE540" s="1">
        <f t="shared" ca="1" si="508"/>
        <v>1.1346569412229279</v>
      </c>
      <c r="BF540" s="1">
        <f t="shared" ca="1" si="508"/>
        <v>1.1346569412229279</v>
      </c>
      <c r="BG540" s="1">
        <f t="shared" ca="1" si="508"/>
        <v>1.1346569412229279</v>
      </c>
      <c r="BH540" s="1">
        <f t="shared" ca="1" si="508"/>
        <v>1.1346569412229279</v>
      </c>
      <c r="BI540" s="1">
        <f t="shared" ca="1" si="508"/>
        <v>1.1346569412229279</v>
      </c>
      <c r="BJ540" s="1">
        <f t="shared" ca="1" si="508"/>
        <v>1.1346569412229279</v>
      </c>
      <c r="BK540" s="1">
        <f t="shared" ca="1" si="508"/>
        <v>1.1346569412229279</v>
      </c>
      <c r="BL540" s="1">
        <f t="shared" ca="1" si="508"/>
        <v>1.1346569412229279</v>
      </c>
      <c r="BM540" s="1">
        <f t="shared" ca="1" si="508"/>
        <v>1.1346569412229279</v>
      </c>
      <c r="BN540" s="1">
        <f t="shared" ca="1" si="508"/>
        <v>1.1346569412229279</v>
      </c>
      <c r="BO540" s="1">
        <f t="shared" ca="1" si="508"/>
        <v>1.1346569412229279</v>
      </c>
      <c r="BP540" s="1">
        <f t="shared" ca="1" si="508"/>
        <v>1.1346569412229279</v>
      </c>
      <c r="BQ540" s="1">
        <f t="shared" ca="1" si="508"/>
        <v>1.1346569412229279</v>
      </c>
      <c r="BR540" s="1">
        <f t="shared" ca="1" si="508"/>
        <v>1.1346569412229279</v>
      </c>
      <c r="BS540" s="1">
        <f t="shared" ca="1" si="508"/>
        <v>1.1346569412229279</v>
      </c>
      <c r="BT540" s="1">
        <f t="shared" ca="1" si="508"/>
        <v>1.1346569412229279</v>
      </c>
      <c r="BU540" s="1">
        <f t="shared" ca="1" si="508"/>
        <v>1.1346569412229279</v>
      </c>
      <c r="BV540" s="1">
        <f t="shared" ca="1" si="508"/>
        <v>1.1346569412229279</v>
      </c>
      <c r="BW540" s="1">
        <f t="shared" ca="1" si="508"/>
        <v>1.1346569412229279</v>
      </c>
      <c r="BX540" s="1">
        <f t="shared" ca="1" si="508"/>
        <v>1.1346569412229279</v>
      </c>
      <c r="BY540" s="1">
        <f t="shared" ca="1" si="508"/>
        <v>1.1346569412229279</v>
      </c>
      <c r="BZ540">
        <v>2030</v>
      </c>
    </row>
    <row r="541" spans="47:78" x14ac:dyDescent="0.45">
      <c r="AU541" t="str">
        <f t="shared" ca="1" si="504"/>
        <v>\I: IIS_OTP_BFG</v>
      </c>
      <c r="AV541" s="1">
        <f t="shared" ref="AV541:BY541" ca="1" si="509">OFFSET($F263,0,MATCH($BZ541,$G$1:$J$1,0))</f>
        <v>1.1346569412229279</v>
      </c>
      <c r="AW541" s="1">
        <f t="shared" ca="1" si="509"/>
        <v>1.1346569412229279</v>
      </c>
      <c r="AX541" s="1">
        <f t="shared" ca="1" si="509"/>
        <v>1.1346569412229279</v>
      </c>
      <c r="AY541" s="1">
        <f t="shared" ca="1" si="509"/>
        <v>1.1346569412229279</v>
      </c>
      <c r="AZ541" s="1">
        <f t="shared" ca="1" si="509"/>
        <v>1.1346569412229279</v>
      </c>
      <c r="BA541" s="1">
        <f t="shared" ca="1" si="509"/>
        <v>1.1346569412229279</v>
      </c>
      <c r="BB541" s="1">
        <f t="shared" ca="1" si="509"/>
        <v>1.1346569412229279</v>
      </c>
      <c r="BC541" s="1">
        <f t="shared" ca="1" si="509"/>
        <v>1.1346569412229279</v>
      </c>
      <c r="BD541" s="1">
        <f t="shared" ca="1" si="509"/>
        <v>1.1346569412229279</v>
      </c>
      <c r="BE541" s="1">
        <f t="shared" ca="1" si="509"/>
        <v>1.1346569412229279</v>
      </c>
      <c r="BF541" s="1">
        <f t="shared" ca="1" si="509"/>
        <v>1.1346569412229279</v>
      </c>
      <c r="BG541" s="1">
        <f t="shared" ca="1" si="509"/>
        <v>1.1346569412229279</v>
      </c>
      <c r="BH541" s="1">
        <f t="shared" ca="1" si="509"/>
        <v>1.1346569412229279</v>
      </c>
      <c r="BI541" s="1">
        <f t="shared" ca="1" si="509"/>
        <v>1.1346569412229279</v>
      </c>
      <c r="BJ541" s="1">
        <f t="shared" ca="1" si="509"/>
        <v>1.1346569412229279</v>
      </c>
      <c r="BK541" s="1">
        <f t="shared" ca="1" si="509"/>
        <v>1.1346569412229279</v>
      </c>
      <c r="BL541" s="1">
        <f t="shared" ca="1" si="509"/>
        <v>1.1346569412229279</v>
      </c>
      <c r="BM541" s="1">
        <f t="shared" ca="1" si="509"/>
        <v>1.1346569412229279</v>
      </c>
      <c r="BN541" s="1">
        <f t="shared" ca="1" si="509"/>
        <v>1.1346569412229279</v>
      </c>
      <c r="BO541" s="1">
        <f t="shared" ca="1" si="509"/>
        <v>1.1346569412229279</v>
      </c>
      <c r="BP541" s="1">
        <f t="shared" ca="1" si="509"/>
        <v>1.1346569412229279</v>
      </c>
      <c r="BQ541" s="1">
        <f t="shared" ca="1" si="509"/>
        <v>1.1346569412229279</v>
      </c>
      <c r="BR541" s="1">
        <f t="shared" ca="1" si="509"/>
        <v>1.1346569412229279</v>
      </c>
      <c r="BS541" s="1">
        <f t="shared" ca="1" si="509"/>
        <v>1.1346569412229279</v>
      </c>
      <c r="BT541" s="1">
        <f t="shared" ca="1" si="509"/>
        <v>1.1346569412229279</v>
      </c>
      <c r="BU541" s="1">
        <f t="shared" ca="1" si="509"/>
        <v>1.1346569412229279</v>
      </c>
      <c r="BV541" s="1">
        <f t="shared" ca="1" si="509"/>
        <v>1.1346569412229279</v>
      </c>
      <c r="BW541" s="1">
        <f t="shared" ca="1" si="509"/>
        <v>1.1346569412229279</v>
      </c>
      <c r="BX541" s="1">
        <f t="shared" ca="1" si="509"/>
        <v>1.1346569412229279</v>
      </c>
      <c r="BY541" s="1">
        <f t="shared" ca="1" si="509"/>
        <v>1.1346569412229279</v>
      </c>
      <c r="BZ541">
        <v>2030</v>
      </c>
    </row>
    <row r="542" spans="47:78" x14ac:dyDescent="0.45">
      <c r="AU542" t="str">
        <f t="shared" ca="1" si="504"/>
        <v>\I: IIS_SPC_BFG</v>
      </c>
      <c r="AV542" s="1">
        <f t="shared" ref="AV542:BY542" ca="1" si="510">OFFSET($F264,0,MATCH($BZ542,$G$1:$J$1,0))</f>
        <v>1.0913240984665626</v>
      </c>
      <c r="AW542" s="1">
        <f t="shared" ca="1" si="510"/>
        <v>1.0913240984665626</v>
      </c>
      <c r="AX542" s="1">
        <f t="shared" ca="1" si="510"/>
        <v>1.0913240984665626</v>
      </c>
      <c r="AY542" s="1">
        <f t="shared" ca="1" si="510"/>
        <v>1.0913240984665626</v>
      </c>
      <c r="AZ542" s="1">
        <f t="shared" ca="1" si="510"/>
        <v>1.0913240984665626</v>
      </c>
      <c r="BA542" s="1">
        <f t="shared" ca="1" si="510"/>
        <v>1.0913240984665626</v>
      </c>
      <c r="BB542" s="1">
        <f t="shared" ca="1" si="510"/>
        <v>1.0913240984665626</v>
      </c>
      <c r="BC542" s="1">
        <f t="shared" ca="1" si="510"/>
        <v>1.0913240984665626</v>
      </c>
      <c r="BD542" s="1">
        <f t="shared" ca="1" si="510"/>
        <v>1.0913240984665626</v>
      </c>
      <c r="BE542" s="1">
        <f t="shared" ca="1" si="510"/>
        <v>1.0913240984665626</v>
      </c>
      <c r="BF542" s="1">
        <f t="shared" ca="1" si="510"/>
        <v>1.0913240984665626</v>
      </c>
      <c r="BG542" s="1">
        <f t="shared" ca="1" si="510"/>
        <v>1.0913240984665626</v>
      </c>
      <c r="BH542" s="1">
        <f t="shared" ca="1" si="510"/>
        <v>1.0913240984665626</v>
      </c>
      <c r="BI542" s="1">
        <f t="shared" ca="1" si="510"/>
        <v>1.0913240984665626</v>
      </c>
      <c r="BJ542" s="1">
        <f t="shared" ca="1" si="510"/>
        <v>1.0913240984665626</v>
      </c>
      <c r="BK542" s="1">
        <f t="shared" ca="1" si="510"/>
        <v>1.0913240984665626</v>
      </c>
      <c r="BL542" s="1">
        <f t="shared" ca="1" si="510"/>
        <v>1.0913240984665626</v>
      </c>
      <c r="BM542" s="1">
        <f t="shared" ca="1" si="510"/>
        <v>1.0913240984665626</v>
      </c>
      <c r="BN542" s="1">
        <f t="shared" ca="1" si="510"/>
        <v>1.0913240984665626</v>
      </c>
      <c r="BO542" s="1">
        <f t="shared" ca="1" si="510"/>
        <v>1.0913240984665626</v>
      </c>
      <c r="BP542" s="1">
        <f t="shared" ca="1" si="510"/>
        <v>1.0913240984665626</v>
      </c>
      <c r="BQ542" s="1">
        <f t="shared" ca="1" si="510"/>
        <v>1.0913240984665626</v>
      </c>
      <c r="BR542" s="1">
        <f t="shared" ca="1" si="510"/>
        <v>1.0913240984665626</v>
      </c>
      <c r="BS542" s="1">
        <f t="shared" ca="1" si="510"/>
        <v>1.0913240984665626</v>
      </c>
      <c r="BT542" s="1">
        <f t="shared" ca="1" si="510"/>
        <v>1.0913240984665626</v>
      </c>
      <c r="BU542" s="1">
        <f t="shared" ca="1" si="510"/>
        <v>1.0913240984665626</v>
      </c>
      <c r="BV542" s="1">
        <f t="shared" ca="1" si="510"/>
        <v>1.0913240984665626</v>
      </c>
      <c r="BW542" s="1">
        <f t="shared" ca="1" si="510"/>
        <v>1.0913240984665626</v>
      </c>
      <c r="BX542" s="1">
        <f t="shared" ca="1" si="510"/>
        <v>1.0913240984665626</v>
      </c>
      <c r="BY542" s="1">
        <f t="shared" ca="1" si="510"/>
        <v>1.0913240984665626</v>
      </c>
      <c r="BZ542">
        <v>2030</v>
      </c>
    </row>
    <row r="543" spans="47:78" x14ac:dyDescent="0.45">
      <c r="AU543" t="str">
        <f t="shared" ca="1" si="504"/>
        <v>\I: IIS_OTH_BFG</v>
      </c>
      <c r="AV543" s="1">
        <f t="shared" ref="AV543:BY543" ca="1" si="511">OFFSET($F265,0,MATCH($BZ543,$G$1:$J$1,0))</f>
        <v>1.0913240984665626</v>
      </c>
      <c r="AW543" s="1">
        <f t="shared" ca="1" si="511"/>
        <v>1.0913240984665626</v>
      </c>
      <c r="AX543" s="1">
        <f t="shared" ca="1" si="511"/>
        <v>1.0913240984665626</v>
      </c>
      <c r="AY543" s="1">
        <f t="shared" ca="1" si="511"/>
        <v>1.0913240984665626</v>
      </c>
      <c r="AZ543" s="1">
        <f t="shared" ca="1" si="511"/>
        <v>1.0913240984665626</v>
      </c>
      <c r="BA543" s="1">
        <f t="shared" ca="1" si="511"/>
        <v>1.0913240984665626</v>
      </c>
      <c r="BB543" s="1">
        <f t="shared" ca="1" si="511"/>
        <v>1.0913240984665626</v>
      </c>
      <c r="BC543" s="1">
        <f t="shared" ca="1" si="511"/>
        <v>1.0913240984665626</v>
      </c>
      <c r="BD543" s="1">
        <f t="shared" ca="1" si="511"/>
        <v>1.0913240984665626</v>
      </c>
      <c r="BE543" s="1">
        <f t="shared" ca="1" si="511"/>
        <v>1.0913240984665626</v>
      </c>
      <c r="BF543" s="1">
        <f t="shared" ca="1" si="511"/>
        <v>1.0913240984665626</v>
      </c>
      <c r="BG543" s="1">
        <f t="shared" ca="1" si="511"/>
        <v>1.0913240984665626</v>
      </c>
      <c r="BH543" s="1">
        <f t="shared" ca="1" si="511"/>
        <v>1.0913240984665626</v>
      </c>
      <c r="BI543" s="1">
        <f t="shared" ca="1" si="511"/>
        <v>1.0913240984665626</v>
      </c>
      <c r="BJ543" s="1">
        <f t="shared" ca="1" si="511"/>
        <v>1.0913240984665626</v>
      </c>
      <c r="BK543" s="1">
        <f t="shared" ca="1" si="511"/>
        <v>1.0913240984665626</v>
      </c>
      <c r="BL543" s="1">
        <f t="shared" ca="1" si="511"/>
        <v>1.0913240984665626</v>
      </c>
      <c r="BM543" s="1">
        <f t="shared" ca="1" si="511"/>
        <v>1.0913240984665626</v>
      </c>
      <c r="BN543" s="1">
        <f t="shared" ca="1" si="511"/>
        <v>1.0913240984665626</v>
      </c>
      <c r="BO543" s="1">
        <f t="shared" ca="1" si="511"/>
        <v>1.0913240984665626</v>
      </c>
      <c r="BP543" s="1">
        <f t="shared" ca="1" si="511"/>
        <v>1.0913240984665626</v>
      </c>
      <c r="BQ543" s="1">
        <f t="shared" ca="1" si="511"/>
        <v>1.0913240984665626</v>
      </c>
      <c r="BR543" s="1">
        <f t="shared" ca="1" si="511"/>
        <v>1.0913240984665626</v>
      </c>
      <c r="BS543" s="1">
        <f t="shared" ca="1" si="511"/>
        <v>1.0913240984665626</v>
      </c>
      <c r="BT543" s="1">
        <f t="shared" ca="1" si="511"/>
        <v>1.0913240984665626</v>
      </c>
      <c r="BU543" s="1">
        <f t="shared" ca="1" si="511"/>
        <v>1.0913240984665626</v>
      </c>
      <c r="BV543" s="1">
        <f t="shared" ca="1" si="511"/>
        <v>1.0913240984665626</v>
      </c>
      <c r="BW543" s="1">
        <f t="shared" ca="1" si="511"/>
        <v>1.0913240984665626</v>
      </c>
      <c r="BX543" s="1">
        <f t="shared" ca="1" si="511"/>
        <v>1.0913240984665626</v>
      </c>
      <c r="BY543" s="1">
        <f t="shared" ca="1" si="511"/>
        <v>1.0913240984665626</v>
      </c>
      <c r="BZ543">
        <v>2030</v>
      </c>
    </row>
    <row r="544" spans="47:78" x14ac:dyDescent="0.45">
      <c r="AU544" t="str">
        <f t="shared" ca="1" si="504"/>
        <v>\I:</v>
      </c>
      <c r="AV544" s="1" t="str">
        <f t="shared" ref="AV544:BY544" ca="1" si="512">OFFSET($F266,0,MATCH($BZ544,$G$1:$J$1,0))</f>
        <v/>
      </c>
      <c r="AW544" s="1" t="str">
        <f t="shared" ca="1" si="512"/>
        <v/>
      </c>
      <c r="AX544" s="1" t="str">
        <f t="shared" ca="1" si="512"/>
        <v/>
      </c>
      <c r="AY544" s="1" t="str">
        <f t="shared" ca="1" si="512"/>
        <v/>
      </c>
      <c r="AZ544" s="1" t="str">
        <f t="shared" ca="1" si="512"/>
        <v/>
      </c>
      <c r="BA544" s="1" t="str">
        <f t="shared" ca="1" si="512"/>
        <v/>
      </c>
      <c r="BB544" s="1" t="str">
        <f t="shared" ca="1" si="512"/>
        <v/>
      </c>
      <c r="BC544" s="1" t="str">
        <f t="shared" ca="1" si="512"/>
        <v/>
      </c>
      <c r="BD544" s="1" t="str">
        <f t="shared" ca="1" si="512"/>
        <v/>
      </c>
      <c r="BE544" s="1" t="str">
        <f t="shared" ca="1" si="512"/>
        <v/>
      </c>
      <c r="BF544" s="1" t="str">
        <f t="shared" ca="1" si="512"/>
        <v/>
      </c>
      <c r="BG544" s="1" t="str">
        <f t="shared" ca="1" si="512"/>
        <v/>
      </c>
      <c r="BH544" s="1" t="str">
        <f t="shared" ca="1" si="512"/>
        <v/>
      </c>
      <c r="BI544" s="1" t="str">
        <f t="shared" ca="1" si="512"/>
        <v/>
      </c>
      <c r="BJ544" s="1" t="str">
        <f t="shared" ca="1" si="512"/>
        <v/>
      </c>
      <c r="BK544" s="1" t="str">
        <f t="shared" ca="1" si="512"/>
        <v/>
      </c>
      <c r="BL544" s="1" t="str">
        <f t="shared" ca="1" si="512"/>
        <v/>
      </c>
      <c r="BM544" s="1" t="str">
        <f t="shared" ca="1" si="512"/>
        <v/>
      </c>
      <c r="BN544" s="1" t="str">
        <f t="shared" ca="1" si="512"/>
        <v/>
      </c>
      <c r="BO544" s="1" t="str">
        <f t="shared" ca="1" si="512"/>
        <v/>
      </c>
      <c r="BP544" s="1" t="str">
        <f t="shared" ca="1" si="512"/>
        <v/>
      </c>
      <c r="BQ544" s="1" t="str">
        <f t="shared" ca="1" si="512"/>
        <v/>
      </c>
      <c r="BR544" s="1" t="str">
        <f t="shared" ca="1" si="512"/>
        <v/>
      </c>
      <c r="BS544" s="1" t="str">
        <f t="shared" ca="1" si="512"/>
        <v/>
      </c>
      <c r="BT544" s="1" t="str">
        <f t="shared" ca="1" si="512"/>
        <v/>
      </c>
      <c r="BU544" s="1" t="str">
        <f t="shared" ca="1" si="512"/>
        <v/>
      </c>
      <c r="BV544" s="1" t="str">
        <f t="shared" ca="1" si="512"/>
        <v/>
      </c>
      <c r="BW544" s="1" t="str">
        <f t="shared" ca="1" si="512"/>
        <v/>
      </c>
      <c r="BX544" s="1" t="str">
        <f t="shared" ca="1" si="512"/>
        <v/>
      </c>
      <c r="BY544" s="1" t="str">
        <f t="shared" ca="1" si="512"/>
        <v/>
      </c>
      <c r="BZ544">
        <v>2030</v>
      </c>
    </row>
    <row r="545" spans="47:78" x14ac:dyDescent="0.45">
      <c r="AU545" t="str">
        <f t="shared" ca="1" si="504"/>
        <v>INF_PRH_BFG</v>
      </c>
      <c r="AV545" s="1">
        <f t="shared" ref="AV545:BY545" ca="1" si="513">OFFSET($F267,0,MATCH($BZ545,$G$1:$J$1,0))</f>
        <v>1.6959043271990164</v>
      </c>
      <c r="AW545" s="1">
        <f t="shared" ca="1" si="513"/>
        <v>1.6959043271990164</v>
      </c>
      <c r="AX545" s="1">
        <f t="shared" ca="1" si="513"/>
        <v>1.6959043271990164</v>
      </c>
      <c r="AY545" s="1">
        <f t="shared" ca="1" si="513"/>
        <v>1.6959043271990164</v>
      </c>
      <c r="AZ545" s="1">
        <f t="shared" ca="1" si="513"/>
        <v>1.6959043271990164</v>
      </c>
      <c r="BA545" s="1">
        <f t="shared" ca="1" si="513"/>
        <v>1.6959043271990164</v>
      </c>
      <c r="BB545" s="1">
        <f t="shared" ca="1" si="513"/>
        <v>1.6959043271990164</v>
      </c>
      <c r="BC545" s="1">
        <f t="shared" ca="1" si="513"/>
        <v>1.6959043271990164</v>
      </c>
      <c r="BD545" s="1">
        <f t="shared" ca="1" si="513"/>
        <v>1.6959043271990164</v>
      </c>
      <c r="BE545" s="1">
        <f t="shared" ca="1" si="513"/>
        <v>1.6959043271990164</v>
      </c>
      <c r="BF545" s="1">
        <f t="shared" ca="1" si="513"/>
        <v>1.6959043271990164</v>
      </c>
      <c r="BG545" s="1">
        <f t="shared" ca="1" si="513"/>
        <v>1.6959043271990164</v>
      </c>
      <c r="BH545" s="1">
        <f t="shared" ca="1" si="513"/>
        <v>1.6959043271990164</v>
      </c>
      <c r="BI545" s="1">
        <f t="shared" ca="1" si="513"/>
        <v>1.6959043271990164</v>
      </c>
      <c r="BJ545" s="1">
        <f t="shared" ca="1" si="513"/>
        <v>1.6959043271990164</v>
      </c>
      <c r="BK545" s="1">
        <f t="shared" ca="1" si="513"/>
        <v>1.6959043271990164</v>
      </c>
      <c r="BL545" s="1">
        <f t="shared" ca="1" si="513"/>
        <v>1.6959043271990164</v>
      </c>
      <c r="BM545" s="1">
        <f t="shared" ca="1" si="513"/>
        <v>1.6959043271990164</v>
      </c>
      <c r="BN545" s="1">
        <f t="shared" ca="1" si="513"/>
        <v>1.6959043271990164</v>
      </c>
      <c r="BO545" s="1">
        <f t="shared" ca="1" si="513"/>
        <v>1.6959043271990164</v>
      </c>
      <c r="BP545" s="1">
        <f t="shared" ca="1" si="513"/>
        <v>1.6959043271990164</v>
      </c>
      <c r="BQ545" s="1">
        <f t="shared" ca="1" si="513"/>
        <v>1.6959043271990164</v>
      </c>
      <c r="BR545" s="1">
        <f t="shared" ca="1" si="513"/>
        <v>1.6959043271990164</v>
      </c>
      <c r="BS545" s="1">
        <f t="shared" ca="1" si="513"/>
        <v>1.6959043271990164</v>
      </c>
      <c r="BT545" s="1">
        <f t="shared" ca="1" si="513"/>
        <v>1.6959043271990164</v>
      </c>
      <c r="BU545" s="1">
        <f t="shared" ca="1" si="513"/>
        <v>1.6959043271990164</v>
      </c>
      <c r="BV545" s="1">
        <f t="shared" ca="1" si="513"/>
        <v>1.6959043271990164</v>
      </c>
      <c r="BW545" s="1">
        <f t="shared" ca="1" si="513"/>
        <v>1.6959043271990164</v>
      </c>
      <c r="BX545" s="1">
        <f t="shared" ca="1" si="513"/>
        <v>1.6959043271990164</v>
      </c>
      <c r="BY545" s="1">
        <f t="shared" ca="1" si="513"/>
        <v>1.6959043271990164</v>
      </c>
      <c r="BZ545">
        <v>2030</v>
      </c>
    </row>
    <row r="546" spans="47:78" x14ac:dyDescent="0.45">
      <c r="AU546" t="str">
        <f t="shared" ca="1" si="504"/>
        <v>INF_MDR_BFG</v>
      </c>
      <c r="AV546" s="1">
        <f t="shared" ref="AV546:BY546" ca="1" si="514">OFFSET($F268,0,MATCH($BZ546,$G$1:$J$1,0))</f>
        <v>1.6959043271990164</v>
      </c>
      <c r="AW546" s="1">
        <f t="shared" ca="1" si="514"/>
        <v>1.6959043271990164</v>
      </c>
      <c r="AX546" s="1">
        <f t="shared" ca="1" si="514"/>
        <v>1.6959043271990164</v>
      </c>
      <c r="AY546" s="1">
        <f t="shared" ca="1" si="514"/>
        <v>1.6959043271990164</v>
      </c>
      <c r="AZ546" s="1">
        <f t="shared" ca="1" si="514"/>
        <v>1.6959043271990164</v>
      </c>
      <c r="BA546" s="1">
        <f t="shared" ca="1" si="514"/>
        <v>1.6959043271990164</v>
      </c>
      <c r="BB546" s="1">
        <f t="shared" ca="1" si="514"/>
        <v>1.6959043271990164</v>
      </c>
      <c r="BC546" s="1">
        <f t="shared" ca="1" si="514"/>
        <v>1.6959043271990164</v>
      </c>
      <c r="BD546" s="1">
        <f t="shared" ca="1" si="514"/>
        <v>1.6959043271990164</v>
      </c>
      <c r="BE546" s="1">
        <f t="shared" ca="1" si="514"/>
        <v>1.6959043271990164</v>
      </c>
      <c r="BF546" s="1">
        <f t="shared" ca="1" si="514"/>
        <v>1.6959043271990164</v>
      </c>
      <c r="BG546" s="1">
        <f t="shared" ca="1" si="514"/>
        <v>1.6959043271990164</v>
      </c>
      <c r="BH546" s="1">
        <f t="shared" ca="1" si="514"/>
        <v>1.6959043271990164</v>
      </c>
      <c r="BI546" s="1">
        <f t="shared" ca="1" si="514"/>
        <v>1.6959043271990164</v>
      </c>
      <c r="BJ546" s="1">
        <f t="shared" ca="1" si="514"/>
        <v>1.6959043271990164</v>
      </c>
      <c r="BK546" s="1">
        <f t="shared" ca="1" si="514"/>
        <v>1.6959043271990164</v>
      </c>
      <c r="BL546" s="1">
        <f t="shared" ca="1" si="514"/>
        <v>1.6959043271990164</v>
      </c>
      <c r="BM546" s="1">
        <f t="shared" ca="1" si="514"/>
        <v>1.6959043271990164</v>
      </c>
      <c r="BN546" s="1">
        <f t="shared" ca="1" si="514"/>
        <v>1.6959043271990164</v>
      </c>
      <c r="BO546" s="1">
        <f t="shared" ca="1" si="514"/>
        <v>1.6959043271990164</v>
      </c>
      <c r="BP546" s="1">
        <f t="shared" ca="1" si="514"/>
        <v>1.6959043271990164</v>
      </c>
      <c r="BQ546" s="1">
        <f t="shared" ca="1" si="514"/>
        <v>1.6959043271990164</v>
      </c>
      <c r="BR546" s="1">
        <f t="shared" ca="1" si="514"/>
        <v>1.6959043271990164</v>
      </c>
      <c r="BS546" s="1">
        <f t="shared" ca="1" si="514"/>
        <v>1.6959043271990164</v>
      </c>
      <c r="BT546" s="1">
        <f t="shared" ca="1" si="514"/>
        <v>1.6959043271990164</v>
      </c>
      <c r="BU546" s="1">
        <f t="shared" ca="1" si="514"/>
        <v>1.6959043271990164</v>
      </c>
      <c r="BV546" s="1">
        <f t="shared" ca="1" si="514"/>
        <v>1.6959043271990164</v>
      </c>
      <c r="BW546" s="1">
        <f t="shared" ca="1" si="514"/>
        <v>1.6959043271990164</v>
      </c>
      <c r="BX546" s="1">
        <f t="shared" ca="1" si="514"/>
        <v>1.6959043271990164</v>
      </c>
      <c r="BY546" s="1">
        <f t="shared" ca="1" si="514"/>
        <v>1.6959043271990164</v>
      </c>
      <c r="BZ546">
        <v>2030</v>
      </c>
    </row>
    <row r="547" spans="47:78" x14ac:dyDescent="0.45">
      <c r="AU547" t="str">
        <f t="shared" ca="1" si="504"/>
        <v>INF_OTP_BFG</v>
      </c>
      <c r="AV547" s="1">
        <f t="shared" ref="AV547:BY547" ca="1" si="515">OFFSET($F269,0,MATCH($BZ547,$G$1:$J$1,0))</f>
        <v>1.6959043271990164</v>
      </c>
      <c r="AW547" s="1">
        <f t="shared" ca="1" si="515"/>
        <v>1.6959043271990164</v>
      </c>
      <c r="AX547" s="1">
        <f t="shared" ca="1" si="515"/>
        <v>1.6959043271990164</v>
      </c>
      <c r="AY547" s="1">
        <f t="shared" ca="1" si="515"/>
        <v>1.6959043271990164</v>
      </c>
      <c r="AZ547" s="1">
        <f t="shared" ca="1" si="515"/>
        <v>1.6959043271990164</v>
      </c>
      <c r="BA547" s="1">
        <f t="shared" ca="1" si="515"/>
        <v>1.6959043271990164</v>
      </c>
      <c r="BB547" s="1">
        <f t="shared" ca="1" si="515"/>
        <v>1.6959043271990164</v>
      </c>
      <c r="BC547" s="1">
        <f t="shared" ca="1" si="515"/>
        <v>1.6959043271990164</v>
      </c>
      <c r="BD547" s="1">
        <f t="shared" ca="1" si="515"/>
        <v>1.6959043271990164</v>
      </c>
      <c r="BE547" s="1">
        <f t="shared" ca="1" si="515"/>
        <v>1.6959043271990164</v>
      </c>
      <c r="BF547" s="1">
        <f t="shared" ca="1" si="515"/>
        <v>1.6959043271990164</v>
      </c>
      <c r="BG547" s="1">
        <f t="shared" ca="1" si="515"/>
        <v>1.6959043271990164</v>
      </c>
      <c r="BH547" s="1">
        <f t="shared" ca="1" si="515"/>
        <v>1.6959043271990164</v>
      </c>
      <c r="BI547" s="1">
        <f t="shared" ca="1" si="515"/>
        <v>1.6959043271990164</v>
      </c>
      <c r="BJ547" s="1">
        <f t="shared" ca="1" si="515"/>
        <v>1.6959043271990164</v>
      </c>
      <c r="BK547" s="1">
        <f t="shared" ca="1" si="515"/>
        <v>1.6959043271990164</v>
      </c>
      <c r="BL547" s="1">
        <f t="shared" ca="1" si="515"/>
        <v>1.6959043271990164</v>
      </c>
      <c r="BM547" s="1">
        <f t="shared" ca="1" si="515"/>
        <v>1.6959043271990164</v>
      </c>
      <c r="BN547" s="1">
        <f t="shared" ca="1" si="515"/>
        <v>1.6959043271990164</v>
      </c>
      <c r="BO547" s="1">
        <f t="shared" ca="1" si="515"/>
        <v>1.6959043271990164</v>
      </c>
      <c r="BP547" s="1">
        <f t="shared" ca="1" si="515"/>
        <v>1.6959043271990164</v>
      </c>
      <c r="BQ547" s="1">
        <f t="shared" ca="1" si="515"/>
        <v>1.6959043271990164</v>
      </c>
      <c r="BR547" s="1">
        <f t="shared" ca="1" si="515"/>
        <v>1.6959043271990164</v>
      </c>
      <c r="BS547" s="1">
        <f t="shared" ca="1" si="515"/>
        <v>1.6959043271990164</v>
      </c>
      <c r="BT547" s="1">
        <f t="shared" ca="1" si="515"/>
        <v>1.6959043271990164</v>
      </c>
      <c r="BU547" s="1">
        <f t="shared" ca="1" si="515"/>
        <v>1.6959043271990164</v>
      </c>
      <c r="BV547" s="1">
        <f t="shared" ca="1" si="515"/>
        <v>1.6959043271990164</v>
      </c>
      <c r="BW547" s="1">
        <f t="shared" ca="1" si="515"/>
        <v>1.6959043271990164</v>
      </c>
      <c r="BX547" s="1">
        <f t="shared" ca="1" si="515"/>
        <v>1.6959043271990164</v>
      </c>
      <c r="BY547" s="1">
        <f t="shared" ca="1" si="515"/>
        <v>1.6959043271990164</v>
      </c>
      <c r="BZ547">
        <v>2030</v>
      </c>
    </row>
    <row r="548" spans="47:78" x14ac:dyDescent="0.45">
      <c r="AU548" t="str">
        <f t="shared" ca="1" si="504"/>
        <v>INF_SPC_BFG</v>
      </c>
      <c r="AV548" s="1">
        <f t="shared" ref="AV548:BY548" ca="1" si="516">OFFSET($F270,0,MATCH($BZ548,$G$1:$J$1,0))</f>
        <v>1.0913240984665626</v>
      </c>
      <c r="AW548" s="1">
        <f t="shared" ca="1" si="516"/>
        <v>1.0913240984665626</v>
      </c>
      <c r="AX548" s="1">
        <f t="shared" ca="1" si="516"/>
        <v>1.0913240984665626</v>
      </c>
      <c r="AY548" s="1">
        <f t="shared" ca="1" si="516"/>
        <v>1.0913240984665626</v>
      </c>
      <c r="AZ548" s="1">
        <f t="shared" ca="1" si="516"/>
        <v>1.0913240984665626</v>
      </c>
      <c r="BA548" s="1">
        <f t="shared" ca="1" si="516"/>
        <v>1.0913240984665626</v>
      </c>
      <c r="BB548" s="1">
        <f t="shared" ca="1" si="516"/>
        <v>1.0913240984665626</v>
      </c>
      <c r="BC548" s="1">
        <f t="shared" ca="1" si="516"/>
        <v>1.0913240984665626</v>
      </c>
      <c r="BD548" s="1">
        <f t="shared" ca="1" si="516"/>
        <v>1.0913240984665626</v>
      </c>
      <c r="BE548" s="1">
        <f t="shared" ca="1" si="516"/>
        <v>1.0913240984665626</v>
      </c>
      <c r="BF548" s="1">
        <f t="shared" ca="1" si="516"/>
        <v>1.0913240984665626</v>
      </c>
      <c r="BG548" s="1">
        <f t="shared" ca="1" si="516"/>
        <v>1.0913240984665626</v>
      </c>
      <c r="BH548" s="1">
        <f t="shared" ca="1" si="516"/>
        <v>1.0913240984665626</v>
      </c>
      <c r="BI548" s="1">
        <f t="shared" ca="1" si="516"/>
        <v>1.0913240984665626</v>
      </c>
      <c r="BJ548" s="1">
        <f t="shared" ca="1" si="516"/>
        <v>1.0913240984665626</v>
      </c>
      <c r="BK548" s="1">
        <f t="shared" ca="1" si="516"/>
        <v>1.0913240984665626</v>
      </c>
      <c r="BL548" s="1">
        <f t="shared" ca="1" si="516"/>
        <v>1.0913240984665626</v>
      </c>
      <c r="BM548" s="1">
        <f t="shared" ca="1" si="516"/>
        <v>1.0913240984665626</v>
      </c>
      <c r="BN548" s="1">
        <f t="shared" ca="1" si="516"/>
        <v>1.0913240984665626</v>
      </c>
      <c r="BO548" s="1">
        <f t="shared" ca="1" si="516"/>
        <v>1.0913240984665626</v>
      </c>
      <c r="BP548" s="1">
        <f t="shared" ca="1" si="516"/>
        <v>1.0913240984665626</v>
      </c>
      <c r="BQ548" s="1">
        <f t="shared" ca="1" si="516"/>
        <v>1.0913240984665626</v>
      </c>
      <c r="BR548" s="1">
        <f t="shared" ca="1" si="516"/>
        <v>1.0913240984665626</v>
      </c>
      <c r="BS548" s="1">
        <f t="shared" ca="1" si="516"/>
        <v>1.0913240984665626</v>
      </c>
      <c r="BT548" s="1">
        <f t="shared" ca="1" si="516"/>
        <v>1.0913240984665626</v>
      </c>
      <c r="BU548" s="1">
        <f t="shared" ca="1" si="516"/>
        <v>1.0913240984665626</v>
      </c>
      <c r="BV548" s="1">
        <f t="shared" ca="1" si="516"/>
        <v>1.0913240984665626</v>
      </c>
      <c r="BW548" s="1">
        <f t="shared" ca="1" si="516"/>
        <v>1.0913240984665626</v>
      </c>
      <c r="BX548" s="1">
        <f t="shared" ca="1" si="516"/>
        <v>1.0913240984665626</v>
      </c>
      <c r="BY548" s="1">
        <f t="shared" ca="1" si="516"/>
        <v>1.0913240984665626</v>
      </c>
      <c r="BZ548">
        <v>2030</v>
      </c>
    </row>
    <row r="549" spans="47:78" x14ac:dyDescent="0.45">
      <c r="AU549" t="str">
        <f t="shared" ca="1" si="504"/>
        <v>INF_OTH_BFG</v>
      </c>
      <c r="AV549" s="1">
        <f t="shared" ref="AV549:BY549" ca="1" si="517">OFFSET($F271,0,MATCH($BZ549,$G$1:$J$1,0))</f>
        <v>1.0913240984665626</v>
      </c>
      <c r="AW549" s="1">
        <f t="shared" ca="1" si="517"/>
        <v>1.0913240984665626</v>
      </c>
      <c r="AX549" s="1">
        <f t="shared" ca="1" si="517"/>
        <v>1.0913240984665626</v>
      </c>
      <c r="AY549" s="1">
        <f t="shared" ca="1" si="517"/>
        <v>1.0913240984665626</v>
      </c>
      <c r="AZ549" s="1">
        <f t="shared" ca="1" si="517"/>
        <v>1.0913240984665626</v>
      </c>
      <c r="BA549" s="1">
        <f t="shared" ca="1" si="517"/>
        <v>1.0913240984665626</v>
      </c>
      <c r="BB549" s="1">
        <f t="shared" ca="1" si="517"/>
        <v>1.0913240984665626</v>
      </c>
      <c r="BC549" s="1">
        <f t="shared" ca="1" si="517"/>
        <v>1.0913240984665626</v>
      </c>
      <c r="BD549" s="1">
        <f t="shared" ca="1" si="517"/>
        <v>1.0913240984665626</v>
      </c>
      <c r="BE549" s="1">
        <f t="shared" ca="1" si="517"/>
        <v>1.0913240984665626</v>
      </c>
      <c r="BF549" s="1">
        <f t="shared" ca="1" si="517"/>
        <v>1.0913240984665626</v>
      </c>
      <c r="BG549" s="1">
        <f t="shared" ca="1" si="517"/>
        <v>1.0913240984665626</v>
      </c>
      <c r="BH549" s="1">
        <f t="shared" ca="1" si="517"/>
        <v>1.0913240984665626</v>
      </c>
      <c r="BI549" s="1">
        <f t="shared" ca="1" si="517"/>
        <v>1.0913240984665626</v>
      </c>
      <c r="BJ549" s="1">
        <f t="shared" ca="1" si="517"/>
        <v>1.0913240984665626</v>
      </c>
      <c r="BK549" s="1">
        <f t="shared" ca="1" si="517"/>
        <v>1.0913240984665626</v>
      </c>
      <c r="BL549" s="1">
        <f t="shared" ca="1" si="517"/>
        <v>1.0913240984665626</v>
      </c>
      <c r="BM549" s="1">
        <f t="shared" ca="1" si="517"/>
        <v>1.0913240984665626</v>
      </c>
      <c r="BN549" s="1">
        <f t="shared" ca="1" si="517"/>
        <v>1.0913240984665626</v>
      </c>
      <c r="BO549" s="1">
        <f t="shared" ca="1" si="517"/>
        <v>1.0913240984665626</v>
      </c>
      <c r="BP549" s="1">
        <f t="shared" ca="1" si="517"/>
        <v>1.0913240984665626</v>
      </c>
      <c r="BQ549" s="1">
        <f t="shared" ca="1" si="517"/>
        <v>1.0913240984665626</v>
      </c>
      <c r="BR549" s="1">
        <f t="shared" ca="1" si="517"/>
        <v>1.0913240984665626</v>
      </c>
      <c r="BS549" s="1">
        <f t="shared" ca="1" si="517"/>
        <v>1.0913240984665626</v>
      </c>
      <c r="BT549" s="1">
        <f t="shared" ca="1" si="517"/>
        <v>1.0913240984665626</v>
      </c>
      <c r="BU549" s="1">
        <f t="shared" ca="1" si="517"/>
        <v>1.0913240984665626</v>
      </c>
      <c r="BV549" s="1">
        <f t="shared" ca="1" si="517"/>
        <v>1.0913240984665626</v>
      </c>
      <c r="BW549" s="1">
        <f t="shared" ca="1" si="517"/>
        <v>1.0913240984665626</v>
      </c>
      <c r="BX549" s="1">
        <f t="shared" ca="1" si="517"/>
        <v>1.0913240984665626</v>
      </c>
      <c r="BY549" s="1">
        <f t="shared" ca="1" si="517"/>
        <v>1.0913240984665626</v>
      </c>
      <c r="BZ549">
        <v>2030</v>
      </c>
    </row>
    <row r="550" spans="47:78" x14ac:dyDescent="0.45">
      <c r="AU550" t="str">
        <f t="shared" ca="1" si="504"/>
        <v>\I:</v>
      </c>
      <c r="AV550" s="1" t="str">
        <f t="shared" ref="AV550:BY550" ca="1" si="518">OFFSET($F272,0,MATCH($BZ550,$G$1:$J$1,0))</f>
        <v/>
      </c>
      <c r="AW550" s="1" t="str">
        <f t="shared" ca="1" si="518"/>
        <v/>
      </c>
      <c r="AX550" s="1" t="str">
        <f t="shared" ca="1" si="518"/>
        <v/>
      </c>
      <c r="AY550" s="1" t="str">
        <f t="shared" ca="1" si="518"/>
        <v/>
      </c>
      <c r="AZ550" s="1" t="str">
        <f t="shared" ca="1" si="518"/>
        <v/>
      </c>
      <c r="BA550" s="1" t="str">
        <f t="shared" ca="1" si="518"/>
        <v/>
      </c>
      <c r="BB550" s="1" t="str">
        <f t="shared" ca="1" si="518"/>
        <v/>
      </c>
      <c r="BC550" s="1" t="str">
        <f t="shared" ca="1" si="518"/>
        <v/>
      </c>
      <c r="BD550" s="1" t="str">
        <f t="shared" ca="1" si="518"/>
        <v/>
      </c>
      <c r="BE550" s="1" t="str">
        <f t="shared" ca="1" si="518"/>
        <v/>
      </c>
      <c r="BF550" s="1" t="str">
        <f t="shared" ca="1" si="518"/>
        <v/>
      </c>
      <c r="BG550" s="1" t="str">
        <f t="shared" ca="1" si="518"/>
        <v/>
      </c>
      <c r="BH550" s="1" t="str">
        <f t="shared" ca="1" si="518"/>
        <v/>
      </c>
      <c r="BI550" s="1" t="str">
        <f t="shared" ca="1" si="518"/>
        <v/>
      </c>
      <c r="BJ550" s="1" t="str">
        <f t="shared" ca="1" si="518"/>
        <v/>
      </c>
      <c r="BK550" s="1" t="str">
        <f t="shared" ca="1" si="518"/>
        <v/>
      </c>
      <c r="BL550" s="1" t="str">
        <f t="shared" ca="1" si="518"/>
        <v/>
      </c>
      <c r="BM550" s="1" t="str">
        <f t="shared" ca="1" si="518"/>
        <v/>
      </c>
      <c r="BN550" s="1" t="str">
        <f t="shared" ca="1" si="518"/>
        <v/>
      </c>
      <c r="BO550" s="1" t="str">
        <f t="shared" ca="1" si="518"/>
        <v/>
      </c>
      <c r="BP550" s="1" t="str">
        <f t="shared" ca="1" si="518"/>
        <v/>
      </c>
      <c r="BQ550" s="1" t="str">
        <f t="shared" ca="1" si="518"/>
        <v/>
      </c>
      <c r="BR550" s="1" t="str">
        <f t="shared" ca="1" si="518"/>
        <v/>
      </c>
      <c r="BS550" s="1" t="str">
        <f t="shared" ca="1" si="518"/>
        <v/>
      </c>
      <c r="BT550" s="1" t="str">
        <f t="shared" ca="1" si="518"/>
        <v/>
      </c>
      <c r="BU550" s="1" t="str">
        <f t="shared" ca="1" si="518"/>
        <v/>
      </c>
      <c r="BV550" s="1" t="str">
        <f t="shared" ca="1" si="518"/>
        <v/>
      </c>
      <c r="BW550" s="1" t="str">
        <f t="shared" ca="1" si="518"/>
        <v/>
      </c>
      <c r="BX550" s="1" t="str">
        <f t="shared" ca="1" si="518"/>
        <v/>
      </c>
      <c r="BY550" s="1" t="str">
        <f t="shared" ca="1" si="518"/>
        <v/>
      </c>
      <c r="BZ550">
        <v>2030</v>
      </c>
    </row>
    <row r="551" spans="47:78" x14ac:dyDescent="0.45">
      <c r="AU551" t="str">
        <f t="shared" ca="1" si="504"/>
        <v>\I:</v>
      </c>
      <c r="AV551" s="1" t="str">
        <f t="shared" ref="AV551:BY551" ca="1" si="519">OFFSET($F273,0,MATCH($BZ551,$G$1:$J$1,0))</f>
        <v/>
      </c>
      <c r="AW551" s="1" t="str">
        <f t="shared" ca="1" si="519"/>
        <v/>
      </c>
      <c r="AX551" s="1" t="str">
        <f t="shared" ca="1" si="519"/>
        <v/>
      </c>
      <c r="AY551" s="1" t="str">
        <f t="shared" ca="1" si="519"/>
        <v/>
      </c>
      <c r="AZ551" s="1" t="str">
        <f t="shared" ca="1" si="519"/>
        <v/>
      </c>
      <c r="BA551" s="1" t="str">
        <f t="shared" ca="1" si="519"/>
        <v/>
      </c>
      <c r="BB551" s="1" t="str">
        <f t="shared" ca="1" si="519"/>
        <v/>
      </c>
      <c r="BC551" s="1" t="str">
        <f t="shared" ca="1" si="519"/>
        <v/>
      </c>
      <c r="BD551" s="1" t="str">
        <f t="shared" ca="1" si="519"/>
        <v/>
      </c>
      <c r="BE551" s="1" t="str">
        <f t="shared" ca="1" si="519"/>
        <v/>
      </c>
      <c r="BF551" s="1" t="str">
        <f t="shared" ca="1" si="519"/>
        <v/>
      </c>
      <c r="BG551" s="1" t="str">
        <f t="shared" ca="1" si="519"/>
        <v/>
      </c>
      <c r="BH551" s="1" t="str">
        <f t="shared" ca="1" si="519"/>
        <v/>
      </c>
      <c r="BI551" s="1" t="str">
        <f t="shared" ca="1" si="519"/>
        <v/>
      </c>
      <c r="BJ551" s="1" t="str">
        <f t="shared" ca="1" si="519"/>
        <v/>
      </c>
      <c r="BK551" s="1" t="str">
        <f t="shared" ca="1" si="519"/>
        <v/>
      </c>
      <c r="BL551" s="1" t="str">
        <f t="shared" ca="1" si="519"/>
        <v/>
      </c>
      <c r="BM551" s="1" t="str">
        <f t="shared" ca="1" si="519"/>
        <v/>
      </c>
      <c r="BN551" s="1" t="str">
        <f t="shared" ca="1" si="519"/>
        <v/>
      </c>
      <c r="BO551" s="1" t="str">
        <f t="shared" ca="1" si="519"/>
        <v/>
      </c>
      <c r="BP551" s="1" t="str">
        <f t="shared" ca="1" si="519"/>
        <v/>
      </c>
      <c r="BQ551" s="1" t="str">
        <f t="shared" ca="1" si="519"/>
        <v/>
      </c>
      <c r="BR551" s="1" t="str">
        <f t="shared" ca="1" si="519"/>
        <v/>
      </c>
      <c r="BS551" s="1" t="str">
        <f t="shared" ca="1" si="519"/>
        <v/>
      </c>
      <c r="BT551" s="1" t="str">
        <f t="shared" ca="1" si="519"/>
        <v/>
      </c>
      <c r="BU551" s="1" t="str">
        <f t="shared" ca="1" si="519"/>
        <v/>
      </c>
      <c r="BV551" s="1" t="str">
        <f t="shared" ca="1" si="519"/>
        <v/>
      </c>
      <c r="BW551" s="1" t="str">
        <f t="shared" ca="1" si="519"/>
        <v/>
      </c>
      <c r="BX551" s="1" t="str">
        <f t="shared" ca="1" si="519"/>
        <v/>
      </c>
      <c r="BY551" s="1" t="str">
        <f t="shared" ca="1" si="519"/>
        <v/>
      </c>
      <c r="BZ551">
        <v>2030</v>
      </c>
    </row>
    <row r="552" spans="47:78" x14ac:dyDescent="0.45">
      <c r="AU552" t="str">
        <f t="shared" ca="1" si="504"/>
        <v>\I:</v>
      </c>
      <c r="AV552" s="1" t="str">
        <f t="shared" ref="AV552:BY552" ca="1" si="520">OFFSET($F274,0,MATCH($BZ552,$G$1:$J$1,0))</f>
        <v/>
      </c>
      <c r="AW552" s="1" t="str">
        <f t="shared" ca="1" si="520"/>
        <v/>
      </c>
      <c r="AX552" s="1" t="str">
        <f t="shared" ca="1" si="520"/>
        <v/>
      </c>
      <c r="AY552" s="1" t="str">
        <f t="shared" ca="1" si="520"/>
        <v/>
      </c>
      <c r="AZ552" s="1" t="str">
        <f t="shared" ca="1" si="520"/>
        <v/>
      </c>
      <c r="BA552" s="1" t="str">
        <f t="shared" ca="1" si="520"/>
        <v/>
      </c>
      <c r="BB552" s="1" t="str">
        <f t="shared" ca="1" si="520"/>
        <v/>
      </c>
      <c r="BC552" s="1" t="str">
        <f t="shared" ca="1" si="520"/>
        <v/>
      </c>
      <c r="BD552" s="1" t="str">
        <f t="shared" ca="1" si="520"/>
        <v/>
      </c>
      <c r="BE552" s="1" t="str">
        <f t="shared" ca="1" si="520"/>
        <v/>
      </c>
      <c r="BF552" s="1" t="str">
        <f t="shared" ca="1" si="520"/>
        <v/>
      </c>
      <c r="BG552" s="1" t="str">
        <f t="shared" ca="1" si="520"/>
        <v/>
      </c>
      <c r="BH552" s="1" t="str">
        <f t="shared" ca="1" si="520"/>
        <v/>
      </c>
      <c r="BI552" s="1" t="str">
        <f t="shared" ca="1" si="520"/>
        <v/>
      </c>
      <c r="BJ552" s="1" t="str">
        <f t="shared" ca="1" si="520"/>
        <v/>
      </c>
      <c r="BK552" s="1" t="str">
        <f t="shared" ca="1" si="520"/>
        <v/>
      </c>
      <c r="BL552" s="1" t="str">
        <f t="shared" ca="1" si="520"/>
        <v/>
      </c>
      <c r="BM552" s="1" t="str">
        <f t="shared" ca="1" si="520"/>
        <v/>
      </c>
      <c r="BN552" s="1" t="str">
        <f t="shared" ca="1" si="520"/>
        <v/>
      </c>
      <c r="BO552" s="1" t="str">
        <f t="shared" ca="1" si="520"/>
        <v/>
      </c>
      <c r="BP552" s="1" t="str">
        <f t="shared" ca="1" si="520"/>
        <v/>
      </c>
      <c r="BQ552" s="1" t="str">
        <f t="shared" ca="1" si="520"/>
        <v/>
      </c>
      <c r="BR552" s="1" t="str">
        <f t="shared" ca="1" si="520"/>
        <v/>
      </c>
      <c r="BS552" s="1" t="str">
        <f t="shared" ca="1" si="520"/>
        <v/>
      </c>
      <c r="BT552" s="1" t="str">
        <f t="shared" ca="1" si="520"/>
        <v/>
      </c>
      <c r="BU552" s="1" t="str">
        <f t="shared" ca="1" si="520"/>
        <v/>
      </c>
      <c r="BV552" s="1" t="str">
        <f t="shared" ca="1" si="520"/>
        <v/>
      </c>
      <c r="BW552" s="1" t="str">
        <f t="shared" ca="1" si="520"/>
        <v/>
      </c>
      <c r="BX552" s="1" t="str">
        <f t="shared" ca="1" si="520"/>
        <v/>
      </c>
      <c r="BY552" s="1" t="str">
        <f t="shared" ca="1" si="520"/>
        <v/>
      </c>
      <c r="BZ552">
        <v>2030</v>
      </c>
    </row>
    <row r="553" spans="47:78" x14ac:dyDescent="0.45">
      <c r="AU553" t="str">
        <f t="shared" ca="1" si="504"/>
        <v>\I:</v>
      </c>
      <c r="AV553" s="1" t="str">
        <f t="shared" ref="AV553:BY553" ca="1" si="521">OFFSET($F275,0,MATCH($BZ553,$G$1:$J$1,0))</f>
        <v/>
      </c>
      <c r="AW553" s="1" t="str">
        <f t="shared" ca="1" si="521"/>
        <v/>
      </c>
      <c r="AX553" s="1" t="str">
        <f t="shared" ca="1" si="521"/>
        <v/>
      </c>
      <c r="AY553" s="1" t="str">
        <f t="shared" ca="1" si="521"/>
        <v/>
      </c>
      <c r="AZ553" s="1" t="str">
        <f t="shared" ca="1" si="521"/>
        <v/>
      </c>
      <c r="BA553" s="1" t="str">
        <f t="shared" ca="1" si="521"/>
        <v/>
      </c>
      <c r="BB553" s="1" t="str">
        <f t="shared" ca="1" si="521"/>
        <v/>
      </c>
      <c r="BC553" s="1" t="str">
        <f t="shared" ca="1" si="521"/>
        <v/>
      </c>
      <c r="BD553" s="1" t="str">
        <f t="shared" ca="1" si="521"/>
        <v/>
      </c>
      <c r="BE553" s="1" t="str">
        <f t="shared" ca="1" si="521"/>
        <v/>
      </c>
      <c r="BF553" s="1" t="str">
        <f t="shared" ca="1" si="521"/>
        <v/>
      </c>
      <c r="BG553" s="1" t="str">
        <f t="shared" ca="1" si="521"/>
        <v/>
      </c>
      <c r="BH553" s="1" t="str">
        <f t="shared" ca="1" si="521"/>
        <v/>
      </c>
      <c r="BI553" s="1" t="str">
        <f t="shared" ca="1" si="521"/>
        <v/>
      </c>
      <c r="BJ553" s="1" t="str">
        <f t="shared" ca="1" si="521"/>
        <v/>
      </c>
      <c r="BK553" s="1" t="str">
        <f t="shared" ca="1" si="521"/>
        <v/>
      </c>
      <c r="BL553" s="1" t="str">
        <f t="shared" ca="1" si="521"/>
        <v/>
      </c>
      <c r="BM553" s="1" t="str">
        <f t="shared" ca="1" si="521"/>
        <v/>
      </c>
      <c r="BN553" s="1" t="str">
        <f t="shared" ca="1" si="521"/>
        <v/>
      </c>
      <c r="BO553" s="1" t="str">
        <f t="shared" ca="1" si="521"/>
        <v/>
      </c>
      <c r="BP553" s="1" t="str">
        <f t="shared" ca="1" si="521"/>
        <v/>
      </c>
      <c r="BQ553" s="1" t="str">
        <f t="shared" ca="1" si="521"/>
        <v/>
      </c>
      <c r="BR553" s="1" t="str">
        <f t="shared" ca="1" si="521"/>
        <v/>
      </c>
      <c r="BS553" s="1" t="str">
        <f t="shared" ca="1" si="521"/>
        <v/>
      </c>
      <c r="BT553" s="1" t="str">
        <f t="shared" ca="1" si="521"/>
        <v/>
      </c>
      <c r="BU553" s="1" t="str">
        <f t="shared" ca="1" si="521"/>
        <v/>
      </c>
      <c r="BV553" s="1" t="str">
        <f t="shared" ca="1" si="521"/>
        <v/>
      </c>
      <c r="BW553" s="1" t="str">
        <f t="shared" ca="1" si="521"/>
        <v/>
      </c>
      <c r="BX553" s="1" t="str">
        <f t="shared" ca="1" si="521"/>
        <v/>
      </c>
      <c r="BY553" s="1" t="str">
        <f t="shared" ca="1" si="521"/>
        <v/>
      </c>
      <c r="BZ553">
        <v>2030</v>
      </c>
    </row>
    <row r="554" spans="47:78" x14ac:dyDescent="0.45">
      <c r="AU554" t="str">
        <f t="shared" ca="1" si="504"/>
        <v>\I:</v>
      </c>
      <c r="AV554" s="1" t="str">
        <f t="shared" ref="AV554:BY554" ca="1" si="522">OFFSET($F276,0,MATCH($BZ554,$G$1:$J$1,0))</f>
        <v/>
      </c>
      <c r="AW554" s="1" t="str">
        <f t="shared" ca="1" si="522"/>
        <v/>
      </c>
      <c r="AX554" s="1" t="str">
        <f t="shared" ca="1" si="522"/>
        <v/>
      </c>
      <c r="AY554" s="1" t="str">
        <f t="shared" ca="1" si="522"/>
        <v/>
      </c>
      <c r="AZ554" s="1" t="str">
        <f t="shared" ca="1" si="522"/>
        <v/>
      </c>
      <c r="BA554" s="1" t="str">
        <f t="shared" ca="1" si="522"/>
        <v/>
      </c>
      <c r="BB554" s="1" t="str">
        <f t="shared" ca="1" si="522"/>
        <v/>
      </c>
      <c r="BC554" s="1" t="str">
        <f t="shared" ca="1" si="522"/>
        <v/>
      </c>
      <c r="BD554" s="1" t="str">
        <f t="shared" ca="1" si="522"/>
        <v/>
      </c>
      <c r="BE554" s="1" t="str">
        <f t="shared" ca="1" si="522"/>
        <v/>
      </c>
      <c r="BF554" s="1" t="str">
        <f t="shared" ca="1" si="522"/>
        <v/>
      </c>
      <c r="BG554" s="1" t="str">
        <f t="shared" ca="1" si="522"/>
        <v/>
      </c>
      <c r="BH554" s="1" t="str">
        <f t="shared" ca="1" si="522"/>
        <v/>
      </c>
      <c r="BI554" s="1" t="str">
        <f t="shared" ca="1" si="522"/>
        <v/>
      </c>
      <c r="BJ554" s="1" t="str">
        <f t="shared" ca="1" si="522"/>
        <v/>
      </c>
      <c r="BK554" s="1" t="str">
        <f t="shared" ca="1" si="522"/>
        <v/>
      </c>
      <c r="BL554" s="1" t="str">
        <f t="shared" ca="1" si="522"/>
        <v/>
      </c>
      <c r="BM554" s="1" t="str">
        <f t="shared" ca="1" si="522"/>
        <v/>
      </c>
      <c r="BN554" s="1" t="str">
        <f t="shared" ca="1" si="522"/>
        <v/>
      </c>
      <c r="BO554" s="1" t="str">
        <f t="shared" ca="1" si="522"/>
        <v/>
      </c>
      <c r="BP554" s="1" t="str">
        <f t="shared" ca="1" si="522"/>
        <v/>
      </c>
      <c r="BQ554" s="1" t="str">
        <f t="shared" ca="1" si="522"/>
        <v/>
      </c>
      <c r="BR554" s="1" t="str">
        <f t="shared" ca="1" si="522"/>
        <v/>
      </c>
      <c r="BS554" s="1" t="str">
        <f t="shared" ca="1" si="522"/>
        <v/>
      </c>
      <c r="BT554" s="1" t="str">
        <f t="shared" ca="1" si="522"/>
        <v/>
      </c>
      <c r="BU554" s="1" t="str">
        <f t="shared" ca="1" si="522"/>
        <v/>
      </c>
      <c r="BV554" s="1" t="str">
        <f t="shared" ca="1" si="522"/>
        <v/>
      </c>
      <c r="BW554" s="1" t="str">
        <f t="shared" ca="1" si="522"/>
        <v/>
      </c>
      <c r="BX554" s="1" t="str">
        <f t="shared" ca="1" si="522"/>
        <v/>
      </c>
      <c r="BY554" s="1" t="str">
        <f t="shared" ca="1" si="522"/>
        <v/>
      </c>
      <c r="BZ554">
        <v>2030</v>
      </c>
    </row>
    <row r="555" spans="47:78" x14ac:dyDescent="0.45">
      <c r="AU555" t="str">
        <f t="shared" ca="1" si="504"/>
        <v>\I:</v>
      </c>
      <c r="AV555" s="1" t="str">
        <f t="shared" ref="AV555:BY555" ca="1" si="523">OFFSET($F277,0,MATCH($BZ555,$G$1:$J$1,0))</f>
        <v/>
      </c>
      <c r="AW555" s="1" t="str">
        <f t="shared" ca="1" si="523"/>
        <v/>
      </c>
      <c r="AX555" s="1" t="str">
        <f t="shared" ca="1" si="523"/>
        <v/>
      </c>
      <c r="AY555" s="1" t="str">
        <f t="shared" ca="1" si="523"/>
        <v/>
      </c>
      <c r="AZ555" s="1" t="str">
        <f t="shared" ca="1" si="523"/>
        <v/>
      </c>
      <c r="BA555" s="1" t="str">
        <f t="shared" ca="1" si="523"/>
        <v/>
      </c>
      <c r="BB555" s="1" t="str">
        <f t="shared" ca="1" si="523"/>
        <v/>
      </c>
      <c r="BC555" s="1" t="str">
        <f t="shared" ca="1" si="523"/>
        <v/>
      </c>
      <c r="BD555" s="1" t="str">
        <f t="shared" ca="1" si="523"/>
        <v/>
      </c>
      <c r="BE555" s="1" t="str">
        <f t="shared" ca="1" si="523"/>
        <v/>
      </c>
      <c r="BF555" s="1" t="str">
        <f t="shared" ca="1" si="523"/>
        <v/>
      </c>
      <c r="BG555" s="1" t="str">
        <f t="shared" ca="1" si="523"/>
        <v/>
      </c>
      <c r="BH555" s="1" t="str">
        <f t="shared" ca="1" si="523"/>
        <v/>
      </c>
      <c r="BI555" s="1" t="str">
        <f t="shared" ca="1" si="523"/>
        <v/>
      </c>
      <c r="BJ555" s="1" t="str">
        <f t="shared" ca="1" si="523"/>
        <v/>
      </c>
      <c r="BK555" s="1" t="str">
        <f t="shared" ca="1" si="523"/>
        <v/>
      </c>
      <c r="BL555" s="1" t="str">
        <f t="shared" ca="1" si="523"/>
        <v/>
      </c>
      <c r="BM555" s="1" t="str">
        <f t="shared" ca="1" si="523"/>
        <v/>
      </c>
      <c r="BN555" s="1" t="str">
        <f t="shared" ca="1" si="523"/>
        <v/>
      </c>
      <c r="BO555" s="1" t="str">
        <f t="shared" ca="1" si="523"/>
        <v/>
      </c>
      <c r="BP555" s="1" t="str">
        <f t="shared" ca="1" si="523"/>
        <v/>
      </c>
      <c r="BQ555" s="1" t="str">
        <f t="shared" ca="1" si="523"/>
        <v/>
      </c>
      <c r="BR555" s="1" t="str">
        <f t="shared" ca="1" si="523"/>
        <v/>
      </c>
      <c r="BS555" s="1" t="str">
        <f t="shared" ca="1" si="523"/>
        <v/>
      </c>
      <c r="BT555" s="1" t="str">
        <f t="shared" ca="1" si="523"/>
        <v/>
      </c>
      <c r="BU555" s="1" t="str">
        <f t="shared" ca="1" si="523"/>
        <v/>
      </c>
      <c r="BV555" s="1" t="str">
        <f t="shared" ca="1" si="523"/>
        <v/>
      </c>
      <c r="BW555" s="1" t="str">
        <f t="shared" ca="1" si="523"/>
        <v/>
      </c>
      <c r="BX555" s="1" t="str">
        <f t="shared" ca="1" si="523"/>
        <v/>
      </c>
      <c r="BY555" s="1" t="str">
        <f t="shared" ca="1" si="523"/>
        <v/>
      </c>
      <c r="BZ555">
        <v>2030</v>
      </c>
    </row>
    <row r="556" spans="47:78" x14ac:dyDescent="0.45">
      <c r="AU556" t="str">
        <f t="shared" ca="1" si="504"/>
        <v>\I:</v>
      </c>
      <c r="AV556" s="1" t="str">
        <f t="shared" ref="AV556:BY556" ca="1" si="524">OFFSET($F278,0,MATCH($BZ556,$G$1:$J$1,0))</f>
        <v/>
      </c>
      <c r="AW556" s="1" t="str">
        <f t="shared" ca="1" si="524"/>
        <v/>
      </c>
      <c r="AX556" s="1" t="str">
        <f t="shared" ca="1" si="524"/>
        <v/>
      </c>
      <c r="AY556" s="1" t="str">
        <f t="shared" ca="1" si="524"/>
        <v/>
      </c>
      <c r="AZ556" s="1" t="str">
        <f t="shared" ca="1" si="524"/>
        <v/>
      </c>
      <c r="BA556" s="1" t="str">
        <f t="shared" ca="1" si="524"/>
        <v/>
      </c>
      <c r="BB556" s="1" t="str">
        <f t="shared" ca="1" si="524"/>
        <v/>
      </c>
      <c r="BC556" s="1" t="str">
        <f t="shared" ca="1" si="524"/>
        <v/>
      </c>
      <c r="BD556" s="1" t="str">
        <f t="shared" ca="1" si="524"/>
        <v/>
      </c>
      <c r="BE556" s="1" t="str">
        <f t="shared" ca="1" si="524"/>
        <v/>
      </c>
      <c r="BF556" s="1" t="str">
        <f t="shared" ca="1" si="524"/>
        <v/>
      </c>
      <c r="BG556" s="1" t="str">
        <f t="shared" ca="1" si="524"/>
        <v/>
      </c>
      <c r="BH556" s="1" t="str">
        <f t="shared" ca="1" si="524"/>
        <v/>
      </c>
      <c r="BI556" s="1" t="str">
        <f t="shared" ca="1" si="524"/>
        <v/>
      </c>
      <c r="BJ556" s="1" t="str">
        <f t="shared" ca="1" si="524"/>
        <v/>
      </c>
      <c r="BK556" s="1" t="str">
        <f t="shared" ca="1" si="524"/>
        <v/>
      </c>
      <c r="BL556" s="1" t="str">
        <f t="shared" ca="1" si="524"/>
        <v/>
      </c>
      <c r="BM556" s="1" t="str">
        <f t="shared" ca="1" si="524"/>
        <v/>
      </c>
      <c r="BN556" s="1" t="str">
        <f t="shared" ca="1" si="524"/>
        <v/>
      </c>
      <c r="BO556" s="1" t="str">
        <f t="shared" ca="1" si="524"/>
        <v/>
      </c>
      <c r="BP556" s="1" t="str">
        <f t="shared" ca="1" si="524"/>
        <v/>
      </c>
      <c r="BQ556" s="1" t="str">
        <f t="shared" ca="1" si="524"/>
        <v/>
      </c>
      <c r="BR556" s="1" t="str">
        <f t="shared" ca="1" si="524"/>
        <v/>
      </c>
      <c r="BS556" s="1" t="str">
        <f t="shared" ca="1" si="524"/>
        <v/>
      </c>
      <c r="BT556" s="1" t="str">
        <f t="shared" ca="1" si="524"/>
        <v/>
      </c>
      <c r="BU556" s="1" t="str">
        <f t="shared" ca="1" si="524"/>
        <v/>
      </c>
      <c r="BV556" s="1" t="str">
        <f t="shared" ca="1" si="524"/>
        <v/>
      </c>
      <c r="BW556" s="1" t="str">
        <f t="shared" ca="1" si="524"/>
        <v/>
      </c>
      <c r="BX556" s="1" t="str">
        <f t="shared" ca="1" si="524"/>
        <v/>
      </c>
      <c r="BY556" s="1" t="str">
        <f t="shared" ca="1" si="524"/>
        <v/>
      </c>
      <c r="BZ556">
        <v>2030</v>
      </c>
    </row>
    <row r="557" spans="47:78" x14ac:dyDescent="0.45">
      <c r="AU557" t="str">
        <f t="shared" ca="1" si="504"/>
        <v>\I:</v>
      </c>
      <c r="AV557" s="1" t="str">
        <f t="shared" ref="AV557:BY557" ca="1" si="525">OFFSET($F279,0,MATCH($BZ557,$G$1:$J$1,0))</f>
        <v/>
      </c>
      <c r="AW557" s="1" t="str">
        <f t="shared" ca="1" si="525"/>
        <v/>
      </c>
      <c r="AX557" s="1" t="str">
        <f t="shared" ca="1" si="525"/>
        <v/>
      </c>
      <c r="AY557" s="1" t="str">
        <f t="shared" ca="1" si="525"/>
        <v/>
      </c>
      <c r="AZ557" s="1" t="str">
        <f t="shared" ca="1" si="525"/>
        <v/>
      </c>
      <c r="BA557" s="1" t="str">
        <f t="shared" ca="1" si="525"/>
        <v/>
      </c>
      <c r="BB557" s="1" t="str">
        <f t="shared" ca="1" si="525"/>
        <v/>
      </c>
      <c r="BC557" s="1" t="str">
        <f t="shared" ca="1" si="525"/>
        <v/>
      </c>
      <c r="BD557" s="1" t="str">
        <f t="shared" ca="1" si="525"/>
        <v/>
      </c>
      <c r="BE557" s="1" t="str">
        <f t="shared" ca="1" si="525"/>
        <v/>
      </c>
      <c r="BF557" s="1" t="str">
        <f t="shared" ca="1" si="525"/>
        <v/>
      </c>
      <c r="BG557" s="1" t="str">
        <f t="shared" ca="1" si="525"/>
        <v/>
      </c>
      <c r="BH557" s="1" t="str">
        <f t="shared" ca="1" si="525"/>
        <v/>
      </c>
      <c r="BI557" s="1" t="str">
        <f t="shared" ca="1" si="525"/>
        <v/>
      </c>
      <c r="BJ557" s="1" t="str">
        <f t="shared" ca="1" si="525"/>
        <v/>
      </c>
      <c r="BK557" s="1" t="str">
        <f t="shared" ca="1" si="525"/>
        <v/>
      </c>
      <c r="BL557" s="1" t="str">
        <f t="shared" ca="1" si="525"/>
        <v/>
      </c>
      <c r="BM557" s="1" t="str">
        <f t="shared" ca="1" si="525"/>
        <v/>
      </c>
      <c r="BN557" s="1" t="str">
        <f t="shared" ca="1" si="525"/>
        <v/>
      </c>
      <c r="BO557" s="1" t="str">
        <f t="shared" ca="1" si="525"/>
        <v/>
      </c>
      <c r="BP557" s="1" t="str">
        <f t="shared" ca="1" si="525"/>
        <v/>
      </c>
      <c r="BQ557" s="1" t="str">
        <f t="shared" ca="1" si="525"/>
        <v/>
      </c>
      <c r="BR557" s="1" t="str">
        <f t="shared" ca="1" si="525"/>
        <v/>
      </c>
      <c r="BS557" s="1" t="str">
        <f t="shared" ca="1" si="525"/>
        <v/>
      </c>
      <c r="BT557" s="1" t="str">
        <f t="shared" ca="1" si="525"/>
        <v/>
      </c>
      <c r="BU557" s="1" t="str">
        <f t="shared" ca="1" si="525"/>
        <v/>
      </c>
      <c r="BV557" s="1" t="str">
        <f t="shared" ca="1" si="525"/>
        <v/>
      </c>
      <c r="BW557" s="1" t="str">
        <f t="shared" ca="1" si="525"/>
        <v/>
      </c>
      <c r="BX557" s="1" t="str">
        <f t="shared" ca="1" si="525"/>
        <v/>
      </c>
      <c r="BY557" s="1" t="str">
        <f t="shared" ca="1" si="525"/>
        <v/>
      </c>
      <c r="BZ557">
        <v>2030</v>
      </c>
    </row>
    <row r="558" spans="47:78" x14ac:dyDescent="0.45">
      <c r="AU558" t="str">
        <f t="shared" ca="1" si="504"/>
        <v>\I:</v>
      </c>
      <c r="AV558" s="1" t="str">
        <f t="shared" ref="AV558:BY558" ca="1" si="526">OFFSET($F280,0,MATCH($BZ558,$G$1:$J$1,0))</f>
        <v/>
      </c>
      <c r="AW558" s="1" t="str">
        <f t="shared" ca="1" si="526"/>
        <v/>
      </c>
      <c r="AX558" s="1" t="str">
        <f t="shared" ca="1" si="526"/>
        <v/>
      </c>
      <c r="AY558" s="1" t="str">
        <f t="shared" ca="1" si="526"/>
        <v/>
      </c>
      <c r="AZ558" s="1" t="str">
        <f t="shared" ca="1" si="526"/>
        <v/>
      </c>
      <c r="BA558" s="1" t="str">
        <f t="shared" ca="1" si="526"/>
        <v/>
      </c>
      <c r="BB558" s="1" t="str">
        <f t="shared" ca="1" si="526"/>
        <v/>
      </c>
      <c r="BC558" s="1" t="str">
        <f t="shared" ca="1" si="526"/>
        <v/>
      </c>
      <c r="BD558" s="1" t="str">
        <f t="shared" ca="1" si="526"/>
        <v/>
      </c>
      <c r="BE558" s="1" t="str">
        <f t="shared" ca="1" si="526"/>
        <v/>
      </c>
      <c r="BF558" s="1" t="str">
        <f t="shared" ca="1" si="526"/>
        <v/>
      </c>
      <c r="BG558" s="1" t="str">
        <f t="shared" ca="1" si="526"/>
        <v/>
      </c>
      <c r="BH558" s="1" t="str">
        <f t="shared" ca="1" si="526"/>
        <v/>
      </c>
      <c r="BI558" s="1" t="str">
        <f t="shared" ca="1" si="526"/>
        <v/>
      </c>
      <c r="BJ558" s="1" t="str">
        <f t="shared" ca="1" si="526"/>
        <v/>
      </c>
      <c r="BK558" s="1" t="str">
        <f t="shared" ca="1" si="526"/>
        <v/>
      </c>
      <c r="BL558" s="1" t="str">
        <f t="shared" ca="1" si="526"/>
        <v/>
      </c>
      <c r="BM558" s="1" t="str">
        <f t="shared" ca="1" si="526"/>
        <v/>
      </c>
      <c r="BN558" s="1" t="str">
        <f t="shared" ca="1" si="526"/>
        <v/>
      </c>
      <c r="BO558" s="1" t="str">
        <f t="shared" ca="1" si="526"/>
        <v/>
      </c>
      <c r="BP558" s="1" t="str">
        <f t="shared" ca="1" si="526"/>
        <v/>
      </c>
      <c r="BQ558" s="1" t="str">
        <f t="shared" ca="1" si="526"/>
        <v/>
      </c>
      <c r="BR558" s="1" t="str">
        <f t="shared" ca="1" si="526"/>
        <v/>
      </c>
      <c r="BS558" s="1" t="str">
        <f t="shared" ca="1" si="526"/>
        <v/>
      </c>
      <c r="BT558" s="1" t="str">
        <f t="shared" ca="1" si="526"/>
        <v/>
      </c>
      <c r="BU558" s="1" t="str">
        <f t="shared" ca="1" si="526"/>
        <v/>
      </c>
      <c r="BV558" s="1" t="str">
        <f t="shared" ca="1" si="526"/>
        <v/>
      </c>
      <c r="BW558" s="1" t="str">
        <f t="shared" ca="1" si="526"/>
        <v/>
      </c>
      <c r="BX558" s="1" t="str">
        <f t="shared" ca="1" si="526"/>
        <v/>
      </c>
      <c r="BY558" s="1" t="str">
        <f t="shared" ca="1" si="526"/>
        <v/>
      </c>
      <c r="BZ558">
        <v>2030</v>
      </c>
    </row>
    <row r="559" spans="47:78" x14ac:dyDescent="0.45">
      <c r="AU559" t="str">
        <f t="shared" si="504"/>
        <v>\I:</v>
      </c>
      <c r="AV559" s="1">
        <f t="shared" ref="AV559:BY559" si="527">IF($G559="",$F559,$G559)</f>
        <v>0</v>
      </c>
      <c r="AW559" s="1">
        <f t="shared" si="527"/>
        <v>0</v>
      </c>
      <c r="AX559" s="1">
        <f t="shared" si="527"/>
        <v>0</v>
      </c>
      <c r="AY559" s="1">
        <f t="shared" si="527"/>
        <v>0</v>
      </c>
      <c r="AZ559" s="1">
        <f t="shared" si="527"/>
        <v>0</v>
      </c>
      <c r="BA559" s="1">
        <f t="shared" si="527"/>
        <v>0</v>
      </c>
      <c r="BB559" s="1">
        <f t="shared" si="527"/>
        <v>0</v>
      </c>
      <c r="BC559" s="1">
        <f t="shared" si="527"/>
        <v>0</v>
      </c>
      <c r="BD559" s="1">
        <f t="shared" si="527"/>
        <v>0</v>
      </c>
      <c r="BE559" s="1">
        <f t="shared" si="527"/>
        <v>0</v>
      </c>
      <c r="BF559" s="1">
        <f t="shared" si="527"/>
        <v>0</v>
      </c>
      <c r="BG559" s="1">
        <f t="shared" si="527"/>
        <v>0</v>
      </c>
      <c r="BH559" s="1">
        <f t="shared" si="527"/>
        <v>0</v>
      </c>
      <c r="BI559" s="1">
        <f t="shared" si="527"/>
        <v>0</v>
      </c>
      <c r="BJ559" s="1">
        <f t="shared" si="527"/>
        <v>0</v>
      </c>
      <c r="BK559" s="1">
        <f t="shared" si="527"/>
        <v>0</v>
      </c>
      <c r="BL559" s="1">
        <f t="shared" si="527"/>
        <v>0</v>
      </c>
      <c r="BM559" s="1">
        <f t="shared" si="527"/>
        <v>0</v>
      </c>
      <c r="BN559" s="1">
        <f t="shared" si="527"/>
        <v>0</v>
      </c>
      <c r="BO559" s="1">
        <f t="shared" si="527"/>
        <v>0</v>
      </c>
      <c r="BP559" s="1">
        <f t="shared" si="527"/>
        <v>0</v>
      </c>
      <c r="BQ559" s="1">
        <f t="shared" si="527"/>
        <v>0</v>
      </c>
      <c r="BR559" s="1">
        <f t="shared" si="527"/>
        <v>0</v>
      </c>
      <c r="BS559" s="1">
        <f t="shared" si="527"/>
        <v>0</v>
      </c>
      <c r="BT559" s="1">
        <f t="shared" si="527"/>
        <v>0</v>
      </c>
      <c r="BU559" s="1">
        <f t="shared" si="527"/>
        <v>0</v>
      </c>
      <c r="BV559" s="1">
        <f t="shared" si="527"/>
        <v>0</v>
      </c>
      <c r="BW559" s="1">
        <f t="shared" si="527"/>
        <v>0</v>
      </c>
      <c r="BX559" s="1">
        <f t="shared" si="527"/>
        <v>0</v>
      </c>
      <c r="BY559" s="1">
        <f t="shared" si="527"/>
        <v>0</v>
      </c>
      <c r="BZ559">
        <v>2040</v>
      </c>
    </row>
    <row r="560" spans="47:78" x14ac:dyDescent="0.45">
      <c r="AU560" t="str">
        <f t="shared" ca="1" si="504"/>
        <v>IFP_PRH_ELC</v>
      </c>
      <c r="AV560" s="1">
        <f t="shared" ref="AV560:AV623" ca="1" si="528">OFFSET($F4,0,MATCH($BZ560,$G$1:$J$1,0))</f>
        <v>1.1633688626443803</v>
      </c>
      <c r="AW560" s="1">
        <f t="shared" ref="AW560:BY560" ca="1" si="529">OFFSET($F4,0,MATCH($BZ560,$G$1:$J$1,0))</f>
        <v>1.1633688626443803</v>
      </c>
      <c r="AX560" s="1">
        <f t="shared" ca="1" si="529"/>
        <v>1.1633688626443803</v>
      </c>
      <c r="AY560" s="1">
        <f t="shared" ca="1" si="529"/>
        <v>1.1633688626443803</v>
      </c>
      <c r="AZ560" s="1">
        <f t="shared" ca="1" si="529"/>
        <v>1.1633688626443803</v>
      </c>
      <c r="BA560" s="1">
        <f t="shared" ca="1" si="529"/>
        <v>1.1633688626443803</v>
      </c>
      <c r="BB560" s="1">
        <f t="shared" ca="1" si="529"/>
        <v>1.1633688626443803</v>
      </c>
      <c r="BC560" s="1">
        <f t="shared" ca="1" si="529"/>
        <v>1.1633688626443803</v>
      </c>
      <c r="BD560" s="1">
        <f t="shared" ca="1" si="529"/>
        <v>1.1633688626443803</v>
      </c>
      <c r="BE560" s="1">
        <f t="shared" ca="1" si="529"/>
        <v>1.1633688626443803</v>
      </c>
      <c r="BF560" s="1">
        <f t="shared" ca="1" si="529"/>
        <v>1.1633688626443803</v>
      </c>
      <c r="BG560" s="1">
        <f t="shared" ca="1" si="529"/>
        <v>1.1633688626443803</v>
      </c>
      <c r="BH560" s="1">
        <f t="shared" ca="1" si="529"/>
        <v>1.1633688626443803</v>
      </c>
      <c r="BI560" s="1">
        <f t="shared" ca="1" si="529"/>
        <v>1.1633688626443803</v>
      </c>
      <c r="BJ560" s="1">
        <f t="shared" ca="1" si="529"/>
        <v>1.1633688626443803</v>
      </c>
      <c r="BK560" s="1">
        <f t="shared" ca="1" si="529"/>
        <v>1.1633688626443803</v>
      </c>
      <c r="BL560" s="1">
        <f t="shared" ca="1" si="529"/>
        <v>1.1633688626443803</v>
      </c>
      <c r="BM560" s="1">
        <f t="shared" ca="1" si="529"/>
        <v>1.1633688626443803</v>
      </c>
      <c r="BN560" s="1">
        <f t="shared" ca="1" si="529"/>
        <v>1.1633688626443803</v>
      </c>
      <c r="BO560" s="1">
        <f t="shared" ca="1" si="529"/>
        <v>1.1633688626443803</v>
      </c>
      <c r="BP560" s="1">
        <f t="shared" ca="1" si="529"/>
        <v>1.1633688626443803</v>
      </c>
      <c r="BQ560" s="1">
        <f t="shared" ca="1" si="529"/>
        <v>1.1633688626443803</v>
      </c>
      <c r="BR560" s="1">
        <f t="shared" ca="1" si="529"/>
        <v>1.1633688626443803</v>
      </c>
      <c r="BS560" s="1">
        <f t="shared" ca="1" si="529"/>
        <v>1.1633688626443803</v>
      </c>
      <c r="BT560" s="1">
        <f t="shared" ca="1" si="529"/>
        <v>1.1633688626443803</v>
      </c>
      <c r="BU560" s="1">
        <f t="shared" ca="1" si="529"/>
        <v>1.1633688626443803</v>
      </c>
      <c r="BV560" s="1">
        <f t="shared" ca="1" si="529"/>
        <v>1.1633688626443803</v>
      </c>
      <c r="BW560" s="1">
        <f t="shared" ca="1" si="529"/>
        <v>1.1633688626443803</v>
      </c>
      <c r="BX560" s="1">
        <f t="shared" ca="1" si="529"/>
        <v>1.1633688626443803</v>
      </c>
      <c r="BY560" s="1">
        <f t="shared" ca="1" si="529"/>
        <v>1.1633688626443803</v>
      </c>
      <c r="BZ560">
        <v>2040</v>
      </c>
    </row>
    <row r="561" spans="47:78" x14ac:dyDescent="0.45">
      <c r="AU561" t="str">
        <f t="shared" ca="1" si="504"/>
        <v>IFP_PRC_ELC</v>
      </c>
      <c r="AV561" s="1">
        <f t="shared" ca="1" si="528"/>
        <v>1.1633688626443803</v>
      </c>
      <c r="AW561" s="1">
        <f t="shared" ref="AW561:BY561" ca="1" si="530">OFFSET($F5,0,MATCH($BZ561,$G$1:$J$1,0))</f>
        <v>1.1633688626443803</v>
      </c>
      <c r="AX561" s="1">
        <f t="shared" ca="1" si="530"/>
        <v>1.1633688626443803</v>
      </c>
      <c r="AY561" s="1">
        <f t="shared" ca="1" si="530"/>
        <v>1.1633688626443803</v>
      </c>
      <c r="AZ561" s="1">
        <f t="shared" ca="1" si="530"/>
        <v>1.1633688626443803</v>
      </c>
      <c r="BA561" s="1">
        <f t="shared" ca="1" si="530"/>
        <v>1.1633688626443803</v>
      </c>
      <c r="BB561" s="1">
        <f t="shared" ca="1" si="530"/>
        <v>1.1633688626443803</v>
      </c>
      <c r="BC561" s="1">
        <f t="shared" ca="1" si="530"/>
        <v>1.1633688626443803</v>
      </c>
      <c r="BD561" s="1">
        <f t="shared" ca="1" si="530"/>
        <v>1.1633688626443803</v>
      </c>
      <c r="BE561" s="1">
        <f t="shared" ca="1" si="530"/>
        <v>1.1633688626443803</v>
      </c>
      <c r="BF561" s="1">
        <f t="shared" ca="1" si="530"/>
        <v>1.1633688626443803</v>
      </c>
      <c r="BG561" s="1">
        <f t="shared" ca="1" si="530"/>
        <v>1.1633688626443803</v>
      </c>
      <c r="BH561" s="1">
        <f t="shared" ca="1" si="530"/>
        <v>1.1633688626443803</v>
      </c>
      <c r="BI561" s="1">
        <f t="shared" ca="1" si="530"/>
        <v>1.1633688626443803</v>
      </c>
      <c r="BJ561" s="1">
        <f t="shared" ca="1" si="530"/>
        <v>1.1633688626443803</v>
      </c>
      <c r="BK561" s="1">
        <f t="shared" ca="1" si="530"/>
        <v>1.1633688626443803</v>
      </c>
      <c r="BL561" s="1">
        <f t="shared" ca="1" si="530"/>
        <v>1.1633688626443803</v>
      </c>
      <c r="BM561" s="1">
        <f t="shared" ca="1" si="530"/>
        <v>1.1633688626443803</v>
      </c>
      <c r="BN561" s="1">
        <f t="shared" ca="1" si="530"/>
        <v>1.1633688626443803</v>
      </c>
      <c r="BO561" s="1">
        <f t="shared" ca="1" si="530"/>
        <v>1.1633688626443803</v>
      </c>
      <c r="BP561" s="1">
        <f t="shared" ca="1" si="530"/>
        <v>1.1633688626443803</v>
      </c>
      <c r="BQ561" s="1">
        <f t="shared" ca="1" si="530"/>
        <v>1.1633688626443803</v>
      </c>
      <c r="BR561" s="1">
        <f t="shared" ca="1" si="530"/>
        <v>1.1633688626443803</v>
      </c>
      <c r="BS561" s="1">
        <f t="shared" ca="1" si="530"/>
        <v>1.1633688626443803</v>
      </c>
      <c r="BT561" s="1">
        <f t="shared" ca="1" si="530"/>
        <v>1.1633688626443803</v>
      </c>
      <c r="BU561" s="1">
        <f t="shared" ca="1" si="530"/>
        <v>1.1633688626443803</v>
      </c>
      <c r="BV561" s="1">
        <f t="shared" ca="1" si="530"/>
        <v>1.1633688626443803</v>
      </c>
      <c r="BW561" s="1">
        <f t="shared" ca="1" si="530"/>
        <v>1.1633688626443803</v>
      </c>
      <c r="BX561" s="1">
        <f t="shared" ca="1" si="530"/>
        <v>1.1633688626443803</v>
      </c>
      <c r="BY561" s="1">
        <f t="shared" ca="1" si="530"/>
        <v>1.1633688626443803</v>
      </c>
      <c r="BZ561">
        <v>2040</v>
      </c>
    </row>
    <row r="562" spans="47:78" x14ac:dyDescent="0.45">
      <c r="AU562" t="str">
        <f t="shared" ca="1" si="504"/>
        <v>IFP_MDR_ELC</v>
      </c>
      <c r="AV562" s="1">
        <f t="shared" ca="1" si="528"/>
        <v>1.1633688626443803</v>
      </c>
      <c r="AW562" s="1">
        <f t="shared" ref="AW562:BY562" ca="1" si="531">OFFSET($F6,0,MATCH($BZ562,$G$1:$J$1,0))</f>
        <v>1.1633688626443803</v>
      </c>
      <c r="AX562" s="1">
        <f t="shared" ca="1" si="531"/>
        <v>1.1633688626443803</v>
      </c>
      <c r="AY562" s="1">
        <f t="shared" ca="1" si="531"/>
        <v>1.1633688626443803</v>
      </c>
      <c r="AZ562" s="1">
        <f t="shared" ca="1" si="531"/>
        <v>1.1633688626443803</v>
      </c>
      <c r="BA562" s="1">
        <f t="shared" ca="1" si="531"/>
        <v>1.1633688626443803</v>
      </c>
      <c r="BB562" s="1">
        <f t="shared" ca="1" si="531"/>
        <v>1.1633688626443803</v>
      </c>
      <c r="BC562" s="1">
        <f t="shared" ca="1" si="531"/>
        <v>1.1633688626443803</v>
      </c>
      <c r="BD562" s="1">
        <f t="shared" ca="1" si="531"/>
        <v>1.1633688626443803</v>
      </c>
      <c r="BE562" s="1">
        <f t="shared" ca="1" si="531"/>
        <v>1.1633688626443803</v>
      </c>
      <c r="BF562" s="1">
        <f t="shared" ca="1" si="531"/>
        <v>1.1633688626443803</v>
      </c>
      <c r="BG562" s="1">
        <f t="shared" ca="1" si="531"/>
        <v>1.1633688626443803</v>
      </c>
      <c r="BH562" s="1">
        <f t="shared" ca="1" si="531"/>
        <v>1.1633688626443803</v>
      </c>
      <c r="BI562" s="1">
        <f t="shared" ca="1" si="531"/>
        <v>1.1633688626443803</v>
      </c>
      <c r="BJ562" s="1">
        <f t="shared" ca="1" si="531"/>
        <v>1.1633688626443803</v>
      </c>
      <c r="BK562" s="1">
        <f t="shared" ca="1" si="531"/>
        <v>1.1633688626443803</v>
      </c>
      <c r="BL562" s="1">
        <f t="shared" ca="1" si="531"/>
        <v>1.1633688626443803</v>
      </c>
      <c r="BM562" s="1">
        <f t="shared" ca="1" si="531"/>
        <v>1.1633688626443803</v>
      </c>
      <c r="BN562" s="1">
        <f t="shared" ca="1" si="531"/>
        <v>1.1633688626443803</v>
      </c>
      <c r="BO562" s="1">
        <f t="shared" ca="1" si="531"/>
        <v>1.1633688626443803</v>
      </c>
      <c r="BP562" s="1">
        <f t="shared" ca="1" si="531"/>
        <v>1.1633688626443803</v>
      </c>
      <c r="BQ562" s="1">
        <f t="shared" ca="1" si="531"/>
        <v>1.1633688626443803</v>
      </c>
      <c r="BR562" s="1">
        <f t="shared" ca="1" si="531"/>
        <v>1.1633688626443803</v>
      </c>
      <c r="BS562" s="1">
        <f t="shared" ca="1" si="531"/>
        <v>1.1633688626443803</v>
      </c>
      <c r="BT562" s="1">
        <f t="shared" ca="1" si="531"/>
        <v>1.1633688626443803</v>
      </c>
      <c r="BU562" s="1">
        <f t="shared" ca="1" si="531"/>
        <v>1.1633688626443803</v>
      </c>
      <c r="BV562" s="1">
        <f t="shared" ca="1" si="531"/>
        <v>1.1633688626443803</v>
      </c>
      <c r="BW562" s="1">
        <f t="shared" ca="1" si="531"/>
        <v>1.1633688626443803</v>
      </c>
      <c r="BX562" s="1">
        <f t="shared" ca="1" si="531"/>
        <v>1.1633688626443803</v>
      </c>
      <c r="BY562" s="1">
        <f t="shared" ca="1" si="531"/>
        <v>1.1633688626443803</v>
      </c>
      <c r="BZ562">
        <v>2040</v>
      </c>
    </row>
    <row r="563" spans="47:78" x14ac:dyDescent="0.45">
      <c r="AU563" t="str">
        <f t="shared" ca="1" si="504"/>
        <v>IFP_ECP_ELC</v>
      </c>
      <c r="AV563" s="1">
        <f t="shared" ca="1" si="528"/>
        <v>1.0256410256410258</v>
      </c>
      <c r="AW563" s="1">
        <f t="shared" ref="AW563:BY563" ca="1" si="532">OFFSET($F7,0,MATCH($BZ563,$G$1:$J$1,0))</f>
        <v>1.0256410256410258</v>
      </c>
      <c r="AX563" s="1">
        <f t="shared" ca="1" si="532"/>
        <v>1.0256410256410258</v>
      </c>
      <c r="AY563" s="1">
        <f t="shared" ca="1" si="532"/>
        <v>1.0256410256410258</v>
      </c>
      <c r="AZ563" s="1">
        <f t="shared" ca="1" si="532"/>
        <v>1.0256410256410258</v>
      </c>
      <c r="BA563" s="1">
        <f t="shared" ca="1" si="532"/>
        <v>1.0256410256410258</v>
      </c>
      <c r="BB563" s="1">
        <f t="shared" ca="1" si="532"/>
        <v>1.0256410256410258</v>
      </c>
      <c r="BC563" s="1">
        <f t="shared" ca="1" si="532"/>
        <v>1.0256410256410258</v>
      </c>
      <c r="BD563" s="1">
        <f t="shared" ca="1" si="532"/>
        <v>1.0256410256410258</v>
      </c>
      <c r="BE563" s="1">
        <f t="shared" ca="1" si="532"/>
        <v>1.0256410256410258</v>
      </c>
      <c r="BF563" s="1">
        <f t="shared" ca="1" si="532"/>
        <v>1.0256410256410258</v>
      </c>
      <c r="BG563" s="1">
        <f t="shared" ca="1" si="532"/>
        <v>1.0256410256410258</v>
      </c>
      <c r="BH563" s="1">
        <f t="shared" ca="1" si="532"/>
        <v>1.0256410256410258</v>
      </c>
      <c r="BI563" s="1">
        <f t="shared" ca="1" si="532"/>
        <v>1.0256410256410258</v>
      </c>
      <c r="BJ563" s="1">
        <f t="shared" ca="1" si="532"/>
        <v>1.0256410256410258</v>
      </c>
      <c r="BK563" s="1">
        <f t="shared" ca="1" si="532"/>
        <v>1.0256410256410258</v>
      </c>
      <c r="BL563" s="1">
        <f t="shared" ca="1" si="532"/>
        <v>1.0256410256410258</v>
      </c>
      <c r="BM563" s="1">
        <f t="shared" ca="1" si="532"/>
        <v>1.0256410256410258</v>
      </c>
      <c r="BN563" s="1">
        <f t="shared" ca="1" si="532"/>
        <v>1.0256410256410258</v>
      </c>
      <c r="BO563" s="1">
        <f t="shared" ca="1" si="532"/>
        <v>1.0256410256410258</v>
      </c>
      <c r="BP563" s="1">
        <f t="shared" ca="1" si="532"/>
        <v>1.0256410256410258</v>
      </c>
      <c r="BQ563" s="1">
        <f t="shared" ca="1" si="532"/>
        <v>1.0256410256410258</v>
      </c>
      <c r="BR563" s="1">
        <f t="shared" ca="1" si="532"/>
        <v>1.0256410256410258</v>
      </c>
      <c r="BS563" s="1">
        <f t="shared" ca="1" si="532"/>
        <v>1.0256410256410258</v>
      </c>
      <c r="BT563" s="1">
        <f t="shared" ca="1" si="532"/>
        <v>1.0256410256410258</v>
      </c>
      <c r="BU563" s="1">
        <f t="shared" ca="1" si="532"/>
        <v>1.0256410256410258</v>
      </c>
      <c r="BV563" s="1">
        <f t="shared" ca="1" si="532"/>
        <v>1.0256410256410258</v>
      </c>
      <c r="BW563" s="1">
        <f t="shared" ca="1" si="532"/>
        <v>1.0256410256410258</v>
      </c>
      <c r="BX563" s="1">
        <f t="shared" ca="1" si="532"/>
        <v>1.0256410256410258</v>
      </c>
      <c r="BY563" s="1">
        <f t="shared" ca="1" si="532"/>
        <v>1.0256410256410258</v>
      </c>
      <c r="BZ563">
        <v>2040</v>
      </c>
    </row>
    <row r="564" spans="47:78" x14ac:dyDescent="0.45">
      <c r="AU564" t="str">
        <f t="shared" ca="1" si="504"/>
        <v>IFP_OTP_ELC</v>
      </c>
      <c r="AV564" s="1">
        <f t="shared" ca="1" si="528"/>
        <v>1.1633688626443803</v>
      </c>
      <c r="AW564" s="1">
        <f t="shared" ref="AW564:BY564" ca="1" si="533">OFFSET($F8,0,MATCH($BZ564,$G$1:$J$1,0))</f>
        <v>1.1633688626443803</v>
      </c>
      <c r="AX564" s="1">
        <f t="shared" ca="1" si="533"/>
        <v>1.1633688626443803</v>
      </c>
      <c r="AY564" s="1">
        <f t="shared" ca="1" si="533"/>
        <v>1.1633688626443803</v>
      </c>
      <c r="AZ564" s="1">
        <f t="shared" ca="1" si="533"/>
        <v>1.1633688626443803</v>
      </c>
      <c r="BA564" s="1">
        <f t="shared" ca="1" si="533"/>
        <v>1.1633688626443803</v>
      </c>
      <c r="BB564" s="1">
        <f t="shared" ca="1" si="533"/>
        <v>1.1633688626443803</v>
      </c>
      <c r="BC564" s="1">
        <f t="shared" ca="1" si="533"/>
        <v>1.1633688626443803</v>
      </c>
      <c r="BD564" s="1">
        <f t="shared" ca="1" si="533"/>
        <v>1.1633688626443803</v>
      </c>
      <c r="BE564" s="1">
        <f t="shared" ca="1" si="533"/>
        <v>1.1633688626443803</v>
      </c>
      <c r="BF564" s="1">
        <f t="shared" ca="1" si="533"/>
        <v>1.1633688626443803</v>
      </c>
      <c r="BG564" s="1">
        <f t="shared" ca="1" si="533"/>
        <v>1.1633688626443803</v>
      </c>
      <c r="BH564" s="1">
        <f t="shared" ca="1" si="533"/>
        <v>1.1633688626443803</v>
      </c>
      <c r="BI564" s="1">
        <f t="shared" ca="1" si="533"/>
        <v>1.1633688626443803</v>
      </c>
      <c r="BJ564" s="1">
        <f t="shared" ca="1" si="533"/>
        <v>1.1633688626443803</v>
      </c>
      <c r="BK564" s="1">
        <f t="shared" ca="1" si="533"/>
        <v>1.1633688626443803</v>
      </c>
      <c r="BL564" s="1">
        <f t="shared" ca="1" si="533"/>
        <v>1.1633688626443803</v>
      </c>
      <c r="BM564" s="1">
        <f t="shared" ca="1" si="533"/>
        <v>1.1633688626443803</v>
      </c>
      <c r="BN564" s="1">
        <f t="shared" ca="1" si="533"/>
        <v>1.1633688626443803</v>
      </c>
      <c r="BO564" s="1">
        <f t="shared" ca="1" si="533"/>
        <v>1.1633688626443803</v>
      </c>
      <c r="BP564" s="1">
        <f t="shared" ca="1" si="533"/>
        <v>1.1633688626443803</v>
      </c>
      <c r="BQ564" s="1">
        <f t="shared" ca="1" si="533"/>
        <v>1.1633688626443803</v>
      </c>
      <c r="BR564" s="1">
        <f t="shared" ca="1" si="533"/>
        <v>1.1633688626443803</v>
      </c>
      <c r="BS564" s="1">
        <f t="shared" ca="1" si="533"/>
        <v>1.1633688626443803</v>
      </c>
      <c r="BT564" s="1">
        <f t="shared" ca="1" si="533"/>
        <v>1.1633688626443803</v>
      </c>
      <c r="BU564" s="1">
        <f t="shared" ca="1" si="533"/>
        <v>1.1633688626443803</v>
      </c>
      <c r="BV564" s="1">
        <f t="shared" ca="1" si="533"/>
        <v>1.1633688626443803</v>
      </c>
      <c r="BW564" s="1">
        <f t="shared" ca="1" si="533"/>
        <v>1.1633688626443803</v>
      </c>
      <c r="BX564" s="1">
        <f t="shared" ca="1" si="533"/>
        <v>1.1633688626443803</v>
      </c>
      <c r="BY564" s="1">
        <f t="shared" ca="1" si="533"/>
        <v>1.1633688626443803</v>
      </c>
      <c r="BZ564">
        <v>2040</v>
      </c>
    </row>
    <row r="565" spans="47:78" x14ac:dyDescent="0.45">
      <c r="AU565" t="str">
        <f t="shared" ca="1" si="504"/>
        <v>IFP_SPC_ELC</v>
      </c>
      <c r="AV565" s="1">
        <f t="shared" ca="1" si="528"/>
        <v>1.1633688626443803</v>
      </c>
      <c r="AW565" s="1">
        <f t="shared" ref="AW565:BY565" ca="1" si="534">OFFSET($F9,0,MATCH($BZ565,$G$1:$J$1,0))</f>
        <v>1.1633688626443803</v>
      </c>
      <c r="AX565" s="1">
        <f t="shared" ca="1" si="534"/>
        <v>1.1633688626443803</v>
      </c>
      <c r="AY565" s="1">
        <f t="shared" ca="1" si="534"/>
        <v>1.1633688626443803</v>
      </c>
      <c r="AZ565" s="1">
        <f t="shared" ca="1" si="534"/>
        <v>1.1633688626443803</v>
      </c>
      <c r="BA565" s="1">
        <f t="shared" ca="1" si="534"/>
        <v>1.1633688626443803</v>
      </c>
      <c r="BB565" s="1">
        <f t="shared" ca="1" si="534"/>
        <v>1.1633688626443803</v>
      </c>
      <c r="BC565" s="1">
        <f t="shared" ca="1" si="534"/>
        <v>1.1633688626443803</v>
      </c>
      <c r="BD565" s="1">
        <f t="shared" ca="1" si="534"/>
        <v>1.1633688626443803</v>
      </c>
      <c r="BE565" s="1">
        <f t="shared" ca="1" si="534"/>
        <v>1.1633688626443803</v>
      </c>
      <c r="BF565" s="1">
        <f t="shared" ca="1" si="534"/>
        <v>1.1633688626443803</v>
      </c>
      <c r="BG565" s="1">
        <f t="shared" ca="1" si="534"/>
        <v>1.1633688626443803</v>
      </c>
      <c r="BH565" s="1">
        <f t="shared" ca="1" si="534"/>
        <v>1.1633688626443803</v>
      </c>
      <c r="BI565" s="1">
        <f t="shared" ca="1" si="534"/>
        <v>1.1633688626443803</v>
      </c>
      <c r="BJ565" s="1">
        <f t="shared" ca="1" si="534"/>
        <v>1.1633688626443803</v>
      </c>
      <c r="BK565" s="1">
        <f t="shared" ca="1" si="534"/>
        <v>1.1633688626443803</v>
      </c>
      <c r="BL565" s="1">
        <f t="shared" ca="1" si="534"/>
        <v>1.1633688626443803</v>
      </c>
      <c r="BM565" s="1">
        <f t="shared" ca="1" si="534"/>
        <v>1.1633688626443803</v>
      </c>
      <c r="BN565" s="1">
        <f t="shared" ca="1" si="534"/>
        <v>1.1633688626443803</v>
      </c>
      <c r="BO565" s="1">
        <f t="shared" ca="1" si="534"/>
        <v>1.1633688626443803</v>
      </c>
      <c r="BP565" s="1">
        <f t="shared" ca="1" si="534"/>
        <v>1.1633688626443803</v>
      </c>
      <c r="BQ565" s="1">
        <f t="shared" ca="1" si="534"/>
        <v>1.1633688626443803</v>
      </c>
      <c r="BR565" s="1">
        <f t="shared" ca="1" si="534"/>
        <v>1.1633688626443803</v>
      </c>
      <c r="BS565" s="1">
        <f t="shared" ca="1" si="534"/>
        <v>1.1633688626443803</v>
      </c>
      <c r="BT565" s="1">
        <f t="shared" ca="1" si="534"/>
        <v>1.1633688626443803</v>
      </c>
      <c r="BU565" s="1">
        <f t="shared" ca="1" si="534"/>
        <v>1.1633688626443803</v>
      </c>
      <c r="BV565" s="1">
        <f t="shared" ca="1" si="534"/>
        <v>1.1633688626443803</v>
      </c>
      <c r="BW565" s="1">
        <f t="shared" ca="1" si="534"/>
        <v>1.1633688626443803</v>
      </c>
      <c r="BX565" s="1">
        <f t="shared" ca="1" si="534"/>
        <v>1.1633688626443803</v>
      </c>
      <c r="BY565" s="1">
        <f t="shared" ca="1" si="534"/>
        <v>1.1633688626443803</v>
      </c>
      <c r="BZ565">
        <v>2040</v>
      </c>
    </row>
    <row r="566" spans="47:78" x14ac:dyDescent="0.45">
      <c r="AU566" t="str">
        <f t="shared" ca="1" si="504"/>
        <v>IFP_LIG_ELC</v>
      </c>
      <c r="AV566" s="1">
        <f t="shared" ca="1" si="528"/>
        <v>1.1633688626443803</v>
      </c>
      <c r="AW566" s="1">
        <f t="shared" ref="AW566:BY566" ca="1" si="535">OFFSET($F10,0,MATCH($BZ566,$G$1:$J$1,0))</f>
        <v>1.1633688626443803</v>
      </c>
      <c r="AX566" s="1">
        <f t="shared" ca="1" si="535"/>
        <v>1.1633688626443803</v>
      </c>
      <c r="AY566" s="1">
        <f t="shared" ca="1" si="535"/>
        <v>1.1633688626443803</v>
      </c>
      <c r="AZ566" s="1">
        <f t="shared" ca="1" si="535"/>
        <v>1.1633688626443803</v>
      </c>
      <c r="BA566" s="1">
        <f t="shared" ca="1" si="535"/>
        <v>1.1633688626443803</v>
      </c>
      <c r="BB566" s="1">
        <f t="shared" ca="1" si="535"/>
        <v>1.1633688626443803</v>
      </c>
      <c r="BC566" s="1">
        <f t="shared" ca="1" si="535"/>
        <v>1.1633688626443803</v>
      </c>
      <c r="BD566" s="1">
        <f t="shared" ca="1" si="535"/>
        <v>1.1633688626443803</v>
      </c>
      <c r="BE566" s="1">
        <f t="shared" ca="1" si="535"/>
        <v>1.1633688626443803</v>
      </c>
      <c r="BF566" s="1">
        <f t="shared" ca="1" si="535"/>
        <v>1.1633688626443803</v>
      </c>
      <c r="BG566" s="1">
        <f t="shared" ca="1" si="535"/>
        <v>1.1633688626443803</v>
      </c>
      <c r="BH566" s="1">
        <f t="shared" ca="1" si="535"/>
        <v>1.1633688626443803</v>
      </c>
      <c r="BI566" s="1">
        <f t="shared" ca="1" si="535"/>
        <v>1.1633688626443803</v>
      </c>
      <c r="BJ566" s="1">
        <f t="shared" ca="1" si="535"/>
        <v>1.1633688626443803</v>
      </c>
      <c r="BK566" s="1">
        <f t="shared" ca="1" si="535"/>
        <v>1.1633688626443803</v>
      </c>
      <c r="BL566" s="1">
        <f t="shared" ca="1" si="535"/>
        <v>1.1633688626443803</v>
      </c>
      <c r="BM566" s="1">
        <f t="shared" ca="1" si="535"/>
        <v>1.1633688626443803</v>
      </c>
      <c r="BN566" s="1">
        <f t="shared" ca="1" si="535"/>
        <v>1.1633688626443803</v>
      </c>
      <c r="BO566" s="1">
        <f t="shared" ca="1" si="535"/>
        <v>1.1633688626443803</v>
      </c>
      <c r="BP566" s="1">
        <f t="shared" ca="1" si="535"/>
        <v>1.1633688626443803</v>
      </c>
      <c r="BQ566" s="1">
        <f t="shared" ca="1" si="535"/>
        <v>1.1633688626443803</v>
      </c>
      <c r="BR566" s="1">
        <f t="shared" ca="1" si="535"/>
        <v>1.1633688626443803</v>
      </c>
      <c r="BS566" s="1">
        <f t="shared" ca="1" si="535"/>
        <v>1.1633688626443803</v>
      </c>
      <c r="BT566" s="1">
        <f t="shared" ca="1" si="535"/>
        <v>1.1633688626443803</v>
      </c>
      <c r="BU566" s="1">
        <f t="shared" ca="1" si="535"/>
        <v>1.1633688626443803</v>
      </c>
      <c r="BV566" s="1">
        <f t="shared" ca="1" si="535"/>
        <v>1.1633688626443803</v>
      </c>
      <c r="BW566" s="1">
        <f t="shared" ca="1" si="535"/>
        <v>1.1633688626443803</v>
      </c>
      <c r="BX566" s="1">
        <f t="shared" ca="1" si="535"/>
        <v>1.1633688626443803</v>
      </c>
      <c r="BY566" s="1">
        <f t="shared" ca="1" si="535"/>
        <v>1.1633688626443803</v>
      </c>
      <c r="BZ566">
        <v>2040</v>
      </c>
    </row>
    <row r="567" spans="47:78" x14ac:dyDescent="0.45">
      <c r="AU567" t="str">
        <f t="shared" ca="1" si="504"/>
        <v>IFP_OTH_ELC</v>
      </c>
      <c r="AV567" s="1">
        <f t="shared" ca="1" si="528"/>
        <v>1.1633688626443803</v>
      </c>
      <c r="AW567" s="1">
        <f t="shared" ref="AW567:BY567" ca="1" si="536">OFFSET($F11,0,MATCH($BZ567,$G$1:$J$1,0))</f>
        <v>1.1633688626443803</v>
      </c>
      <c r="AX567" s="1">
        <f t="shared" ca="1" si="536"/>
        <v>1.1633688626443803</v>
      </c>
      <c r="AY567" s="1">
        <f t="shared" ca="1" si="536"/>
        <v>1.1633688626443803</v>
      </c>
      <c r="AZ567" s="1">
        <f t="shared" ca="1" si="536"/>
        <v>1.1633688626443803</v>
      </c>
      <c r="BA567" s="1">
        <f t="shared" ca="1" si="536"/>
        <v>1.1633688626443803</v>
      </c>
      <c r="BB567" s="1">
        <f t="shared" ca="1" si="536"/>
        <v>1.1633688626443803</v>
      </c>
      <c r="BC567" s="1">
        <f t="shared" ca="1" si="536"/>
        <v>1.1633688626443803</v>
      </c>
      <c r="BD567" s="1">
        <f t="shared" ca="1" si="536"/>
        <v>1.1633688626443803</v>
      </c>
      <c r="BE567" s="1">
        <f t="shared" ca="1" si="536"/>
        <v>1.1633688626443803</v>
      </c>
      <c r="BF567" s="1">
        <f t="shared" ca="1" si="536"/>
        <v>1.1633688626443803</v>
      </c>
      <c r="BG567" s="1">
        <f t="shared" ca="1" si="536"/>
        <v>1.1633688626443803</v>
      </c>
      <c r="BH567" s="1">
        <f t="shared" ca="1" si="536"/>
        <v>1.1633688626443803</v>
      </c>
      <c r="BI567" s="1">
        <f t="shared" ca="1" si="536"/>
        <v>1.1633688626443803</v>
      </c>
      <c r="BJ567" s="1">
        <f t="shared" ca="1" si="536"/>
        <v>1.1633688626443803</v>
      </c>
      <c r="BK567" s="1">
        <f t="shared" ca="1" si="536"/>
        <v>1.1633688626443803</v>
      </c>
      <c r="BL567" s="1">
        <f t="shared" ca="1" si="536"/>
        <v>1.1633688626443803</v>
      </c>
      <c r="BM567" s="1">
        <f t="shared" ca="1" si="536"/>
        <v>1.1633688626443803</v>
      </c>
      <c r="BN567" s="1">
        <f t="shared" ca="1" si="536"/>
        <v>1.1633688626443803</v>
      </c>
      <c r="BO567" s="1">
        <f t="shared" ca="1" si="536"/>
        <v>1.1633688626443803</v>
      </c>
      <c r="BP567" s="1">
        <f t="shared" ca="1" si="536"/>
        <v>1.1633688626443803</v>
      </c>
      <c r="BQ567" s="1">
        <f t="shared" ca="1" si="536"/>
        <v>1.1633688626443803</v>
      </c>
      <c r="BR567" s="1">
        <f t="shared" ca="1" si="536"/>
        <v>1.1633688626443803</v>
      </c>
      <c r="BS567" s="1">
        <f t="shared" ca="1" si="536"/>
        <v>1.1633688626443803</v>
      </c>
      <c r="BT567" s="1">
        <f t="shared" ca="1" si="536"/>
        <v>1.1633688626443803</v>
      </c>
      <c r="BU567" s="1">
        <f t="shared" ca="1" si="536"/>
        <v>1.1633688626443803</v>
      </c>
      <c r="BV567" s="1">
        <f t="shared" ca="1" si="536"/>
        <v>1.1633688626443803</v>
      </c>
      <c r="BW567" s="1">
        <f t="shared" ca="1" si="536"/>
        <v>1.1633688626443803</v>
      </c>
      <c r="BX567" s="1">
        <f t="shared" ca="1" si="536"/>
        <v>1.1633688626443803</v>
      </c>
      <c r="BY567" s="1">
        <f t="shared" ca="1" si="536"/>
        <v>1.1633688626443803</v>
      </c>
      <c r="BZ567">
        <v>2040</v>
      </c>
    </row>
    <row r="568" spans="47:78" x14ac:dyDescent="0.45">
      <c r="AU568" t="str">
        <f t="shared" ca="1" si="504"/>
        <v>\I:</v>
      </c>
      <c r="AV568" s="1" t="str">
        <f t="shared" ca="1" si="528"/>
        <v/>
      </c>
      <c r="AW568" s="1" t="str">
        <f t="shared" ref="AW568:BY568" ca="1" si="537">OFFSET($F12,0,MATCH($BZ568,$G$1:$J$1,0))</f>
        <v/>
      </c>
      <c r="AX568" s="1" t="str">
        <f t="shared" ca="1" si="537"/>
        <v/>
      </c>
      <c r="AY568" s="1" t="str">
        <f t="shared" ca="1" si="537"/>
        <v/>
      </c>
      <c r="AZ568" s="1" t="str">
        <f t="shared" ca="1" si="537"/>
        <v/>
      </c>
      <c r="BA568" s="1" t="str">
        <f t="shared" ca="1" si="537"/>
        <v/>
      </c>
      <c r="BB568" s="1" t="str">
        <f t="shared" ca="1" si="537"/>
        <v/>
      </c>
      <c r="BC568" s="1" t="str">
        <f t="shared" ca="1" si="537"/>
        <v/>
      </c>
      <c r="BD568" s="1" t="str">
        <f t="shared" ca="1" si="537"/>
        <v/>
      </c>
      <c r="BE568" s="1" t="str">
        <f t="shared" ca="1" si="537"/>
        <v/>
      </c>
      <c r="BF568" s="1" t="str">
        <f t="shared" ca="1" si="537"/>
        <v/>
      </c>
      <c r="BG568" s="1" t="str">
        <f t="shared" ca="1" si="537"/>
        <v/>
      </c>
      <c r="BH568" s="1" t="str">
        <f t="shared" ca="1" si="537"/>
        <v/>
      </c>
      <c r="BI568" s="1" t="str">
        <f t="shared" ca="1" si="537"/>
        <v/>
      </c>
      <c r="BJ568" s="1" t="str">
        <f t="shared" ca="1" si="537"/>
        <v/>
      </c>
      <c r="BK568" s="1" t="str">
        <f t="shared" ca="1" si="537"/>
        <v/>
      </c>
      <c r="BL568" s="1" t="str">
        <f t="shared" ca="1" si="537"/>
        <v/>
      </c>
      <c r="BM568" s="1" t="str">
        <f t="shared" ca="1" si="537"/>
        <v/>
      </c>
      <c r="BN568" s="1" t="str">
        <f t="shared" ca="1" si="537"/>
        <v/>
      </c>
      <c r="BO568" s="1" t="str">
        <f t="shared" ca="1" si="537"/>
        <v/>
      </c>
      <c r="BP568" s="1" t="str">
        <f t="shared" ca="1" si="537"/>
        <v/>
      </c>
      <c r="BQ568" s="1" t="str">
        <f t="shared" ca="1" si="537"/>
        <v/>
      </c>
      <c r="BR568" s="1" t="str">
        <f t="shared" ca="1" si="537"/>
        <v/>
      </c>
      <c r="BS568" s="1" t="str">
        <f t="shared" ca="1" si="537"/>
        <v/>
      </c>
      <c r="BT568" s="1" t="str">
        <f t="shared" ca="1" si="537"/>
        <v/>
      </c>
      <c r="BU568" s="1" t="str">
        <f t="shared" ca="1" si="537"/>
        <v/>
      </c>
      <c r="BV568" s="1" t="str">
        <f t="shared" ca="1" si="537"/>
        <v/>
      </c>
      <c r="BW568" s="1" t="str">
        <f t="shared" ca="1" si="537"/>
        <v/>
      </c>
      <c r="BX568" s="1" t="str">
        <f t="shared" ca="1" si="537"/>
        <v/>
      </c>
      <c r="BY568" s="1" t="str">
        <f t="shared" ca="1" si="537"/>
        <v/>
      </c>
      <c r="BZ568">
        <v>2040</v>
      </c>
    </row>
    <row r="569" spans="47:78" x14ac:dyDescent="0.45">
      <c r="AU569" t="str">
        <f t="shared" ca="1" si="504"/>
        <v>IOI_PRH_ELC</v>
      </c>
      <c r="AV569" s="1">
        <f t="shared" ca="1" si="528"/>
        <v>1.2134292666612403</v>
      </c>
      <c r="AW569" s="1">
        <f t="shared" ref="AW569:BY569" ca="1" si="538">OFFSET($F13,0,MATCH($BZ569,$G$1:$J$1,0))</f>
        <v>1.2134292666612403</v>
      </c>
      <c r="AX569" s="1">
        <f t="shared" ca="1" si="538"/>
        <v>1.2134292666612403</v>
      </c>
      <c r="AY569" s="1">
        <f t="shared" ca="1" si="538"/>
        <v>1.2134292666612403</v>
      </c>
      <c r="AZ569" s="1">
        <f t="shared" ca="1" si="538"/>
        <v>1.2134292666612403</v>
      </c>
      <c r="BA569" s="1">
        <f t="shared" ca="1" si="538"/>
        <v>1.2134292666612403</v>
      </c>
      <c r="BB569" s="1">
        <f t="shared" ca="1" si="538"/>
        <v>1.2134292666612403</v>
      </c>
      <c r="BC569" s="1">
        <f t="shared" ca="1" si="538"/>
        <v>1.2134292666612403</v>
      </c>
      <c r="BD569" s="1">
        <f t="shared" ca="1" si="538"/>
        <v>1.2134292666612403</v>
      </c>
      <c r="BE569" s="1">
        <f t="shared" ca="1" si="538"/>
        <v>1.2134292666612403</v>
      </c>
      <c r="BF569" s="1">
        <f t="shared" ca="1" si="538"/>
        <v>1.2134292666612403</v>
      </c>
      <c r="BG569" s="1">
        <f t="shared" ca="1" si="538"/>
        <v>1.2134292666612403</v>
      </c>
      <c r="BH569" s="1">
        <f t="shared" ca="1" si="538"/>
        <v>1.2134292666612403</v>
      </c>
      <c r="BI569" s="1">
        <f t="shared" ca="1" si="538"/>
        <v>1.2134292666612403</v>
      </c>
      <c r="BJ569" s="1">
        <f t="shared" ca="1" si="538"/>
        <v>1.2134292666612403</v>
      </c>
      <c r="BK569" s="1">
        <f t="shared" ca="1" si="538"/>
        <v>1.2134292666612403</v>
      </c>
      <c r="BL569" s="1">
        <f t="shared" ca="1" si="538"/>
        <v>1.2134292666612403</v>
      </c>
      <c r="BM569" s="1">
        <f t="shared" ca="1" si="538"/>
        <v>1.2134292666612403</v>
      </c>
      <c r="BN569" s="1">
        <f t="shared" ca="1" si="538"/>
        <v>1.2134292666612403</v>
      </c>
      <c r="BO569" s="1">
        <f t="shared" ca="1" si="538"/>
        <v>1.2134292666612403</v>
      </c>
      <c r="BP569" s="1">
        <f t="shared" ca="1" si="538"/>
        <v>1.2134292666612403</v>
      </c>
      <c r="BQ569" s="1">
        <f t="shared" ca="1" si="538"/>
        <v>1.2134292666612403</v>
      </c>
      <c r="BR569" s="1">
        <f t="shared" ca="1" si="538"/>
        <v>1.2134292666612403</v>
      </c>
      <c r="BS569" s="1">
        <f t="shared" ca="1" si="538"/>
        <v>1.2134292666612403</v>
      </c>
      <c r="BT569" s="1">
        <f t="shared" ca="1" si="538"/>
        <v>1.2134292666612403</v>
      </c>
      <c r="BU569" s="1">
        <f t="shared" ca="1" si="538"/>
        <v>1.2134292666612403</v>
      </c>
      <c r="BV569" s="1">
        <f t="shared" ca="1" si="538"/>
        <v>1.2134292666612403</v>
      </c>
      <c r="BW569" s="1">
        <f t="shared" ca="1" si="538"/>
        <v>1.2134292666612403</v>
      </c>
      <c r="BX569" s="1">
        <f t="shared" ca="1" si="538"/>
        <v>1.2134292666612403</v>
      </c>
      <c r="BY569" s="1">
        <f t="shared" ca="1" si="538"/>
        <v>1.2134292666612403</v>
      </c>
      <c r="BZ569">
        <v>2040</v>
      </c>
    </row>
    <row r="570" spans="47:78" x14ac:dyDescent="0.45">
      <c r="AU570" t="str">
        <f t="shared" ca="1" si="504"/>
        <v>IOI_PRC_ELC</v>
      </c>
      <c r="AV570" s="1">
        <f t="shared" ca="1" si="528"/>
        <v>1.2134292666612403</v>
      </c>
      <c r="AW570" s="1">
        <f t="shared" ref="AW570:BY570" ca="1" si="539">OFFSET($F14,0,MATCH($BZ570,$G$1:$J$1,0))</f>
        <v>1.2134292666612403</v>
      </c>
      <c r="AX570" s="1">
        <f t="shared" ca="1" si="539"/>
        <v>1.2134292666612403</v>
      </c>
      <c r="AY570" s="1">
        <f t="shared" ca="1" si="539"/>
        <v>1.2134292666612403</v>
      </c>
      <c r="AZ570" s="1">
        <f t="shared" ca="1" si="539"/>
        <v>1.2134292666612403</v>
      </c>
      <c r="BA570" s="1">
        <f t="shared" ca="1" si="539"/>
        <v>1.2134292666612403</v>
      </c>
      <c r="BB570" s="1">
        <f t="shared" ca="1" si="539"/>
        <v>1.2134292666612403</v>
      </c>
      <c r="BC570" s="1">
        <f t="shared" ca="1" si="539"/>
        <v>1.2134292666612403</v>
      </c>
      <c r="BD570" s="1">
        <f t="shared" ca="1" si="539"/>
        <v>1.2134292666612403</v>
      </c>
      <c r="BE570" s="1">
        <f t="shared" ca="1" si="539"/>
        <v>1.2134292666612403</v>
      </c>
      <c r="BF570" s="1">
        <f t="shared" ca="1" si="539"/>
        <v>1.2134292666612403</v>
      </c>
      <c r="BG570" s="1">
        <f t="shared" ca="1" si="539"/>
        <v>1.2134292666612403</v>
      </c>
      <c r="BH570" s="1">
        <f t="shared" ca="1" si="539"/>
        <v>1.2134292666612403</v>
      </c>
      <c r="BI570" s="1">
        <f t="shared" ca="1" si="539"/>
        <v>1.2134292666612403</v>
      </c>
      <c r="BJ570" s="1">
        <f t="shared" ca="1" si="539"/>
        <v>1.2134292666612403</v>
      </c>
      <c r="BK570" s="1">
        <f t="shared" ca="1" si="539"/>
        <v>1.2134292666612403</v>
      </c>
      <c r="BL570" s="1">
        <f t="shared" ca="1" si="539"/>
        <v>1.2134292666612403</v>
      </c>
      <c r="BM570" s="1">
        <f t="shared" ca="1" si="539"/>
        <v>1.2134292666612403</v>
      </c>
      <c r="BN570" s="1">
        <f t="shared" ca="1" si="539"/>
        <v>1.2134292666612403</v>
      </c>
      <c r="BO570" s="1">
        <f t="shared" ca="1" si="539"/>
        <v>1.2134292666612403</v>
      </c>
      <c r="BP570" s="1">
        <f t="shared" ca="1" si="539"/>
        <v>1.2134292666612403</v>
      </c>
      <c r="BQ570" s="1">
        <f t="shared" ca="1" si="539"/>
        <v>1.2134292666612403</v>
      </c>
      <c r="BR570" s="1">
        <f t="shared" ca="1" si="539"/>
        <v>1.2134292666612403</v>
      </c>
      <c r="BS570" s="1">
        <f t="shared" ca="1" si="539"/>
        <v>1.2134292666612403</v>
      </c>
      <c r="BT570" s="1">
        <f t="shared" ca="1" si="539"/>
        <v>1.2134292666612403</v>
      </c>
      <c r="BU570" s="1">
        <f t="shared" ca="1" si="539"/>
        <v>1.2134292666612403</v>
      </c>
      <c r="BV570" s="1">
        <f t="shared" ca="1" si="539"/>
        <v>1.2134292666612403</v>
      </c>
      <c r="BW570" s="1">
        <f t="shared" ca="1" si="539"/>
        <v>1.2134292666612403</v>
      </c>
      <c r="BX570" s="1">
        <f t="shared" ca="1" si="539"/>
        <v>1.2134292666612403</v>
      </c>
      <c r="BY570" s="1">
        <f t="shared" ca="1" si="539"/>
        <v>1.2134292666612403</v>
      </c>
      <c r="BZ570">
        <v>2040</v>
      </c>
    </row>
    <row r="571" spans="47:78" x14ac:dyDescent="0.45">
      <c r="AU571" t="str">
        <f t="shared" ca="1" si="504"/>
        <v>IOI_MDR_ELC</v>
      </c>
      <c r="AV571" s="1">
        <f t="shared" ca="1" si="528"/>
        <v>1.2134292666612403</v>
      </c>
      <c r="AW571" s="1">
        <f t="shared" ref="AW571:BY571" ca="1" si="540">OFFSET($F15,0,MATCH($BZ571,$G$1:$J$1,0))</f>
        <v>1.2134292666612403</v>
      </c>
      <c r="AX571" s="1">
        <f t="shared" ca="1" si="540"/>
        <v>1.2134292666612403</v>
      </c>
      <c r="AY571" s="1">
        <f t="shared" ca="1" si="540"/>
        <v>1.2134292666612403</v>
      </c>
      <c r="AZ571" s="1">
        <f t="shared" ca="1" si="540"/>
        <v>1.2134292666612403</v>
      </c>
      <c r="BA571" s="1">
        <f t="shared" ca="1" si="540"/>
        <v>1.2134292666612403</v>
      </c>
      <c r="BB571" s="1">
        <f t="shared" ca="1" si="540"/>
        <v>1.2134292666612403</v>
      </c>
      <c r="BC571" s="1">
        <f t="shared" ca="1" si="540"/>
        <v>1.2134292666612403</v>
      </c>
      <c r="BD571" s="1">
        <f t="shared" ca="1" si="540"/>
        <v>1.2134292666612403</v>
      </c>
      <c r="BE571" s="1">
        <f t="shared" ca="1" si="540"/>
        <v>1.2134292666612403</v>
      </c>
      <c r="BF571" s="1">
        <f t="shared" ca="1" si="540"/>
        <v>1.2134292666612403</v>
      </c>
      <c r="BG571" s="1">
        <f t="shared" ca="1" si="540"/>
        <v>1.2134292666612403</v>
      </c>
      <c r="BH571" s="1">
        <f t="shared" ca="1" si="540"/>
        <v>1.2134292666612403</v>
      </c>
      <c r="BI571" s="1">
        <f t="shared" ca="1" si="540"/>
        <v>1.2134292666612403</v>
      </c>
      <c r="BJ571" s="1">
        <f t="shared" ca="1" si="540"/>
        <v>1.2134292666612403</v>
      </c>
      <c r="BK571" s="1">
        <f t="shared" ca="1" si="540"/>
        <v>1.2134292666612403</v>
      </c>
      <c r="BL571" s="1">
        <f t="shared" ca="1" si="540"/>
        <v>1.2134292666612403</v>
      </c>
      <c r="BM571" s="1">
        <f t="shared" ca="1" si="540"/>
        <v>1.2134292666612403</v>
      </c>
      <c r="BN571" s="1">
        <f t="shared" ca="1" si="540"/>
        <v>1.2134292666612403</v>
      </c>
      <c r="BO571" s="1">
        <f t="shared" ca="1" si="540"/>
        <v>1.2134292666612403</v>
      </c>
      <c r="BP571" s="1">
        <f t="shared" ca="1" si="540"/>
        <v>1.2134292666612403</v>
      </c>
      <c r="BQ571" s="1">
        <f t="shared" ca="1" si="540"/>
        <v>1.2134292666612403</v>
      </c>
      <c r="BR571" s="1">
        <f t="shared" ca="1" si="540"/>
        <v>1.2134292666612403</v>
      </c>
      <c r="BS571" s="1">
        <f t="shared" ca="1" si="540"/>
        <v>1.2134292666612403</v>
      </c>
      <c r="BT571" s="1">
        <f t="shared" ca="1" si="540"/>
        <v>1.2134292666612403</v>
      </c>
      <c r="BU571" s="1">
        <f t="shared" ca="1" si="540"/>
        <v>1.2134292666612403</v>
      </c>
      <c r="BV571" s="1">
        <f t="shared" ca="1" si="540"/>
        <v>1.2134292666612403</v>
      </c>
      <c r="BW571" s="1">
        <f t="shared" ca="1" si="540"/>
        <v>1.2134292666612403</v>
      </c>
      <c r="BX571" s="1">
        <f t="shared" ca="1" si="540"/>
        <v>1.2134292666612403</v>
      </c>
      <c r="BY571" s="1">
        <f t="shared" ca="1" si="540"/>
        <v>1.2134292666612403</v>
      </c>
      <c r="BZ571">
        <v>2040</v>
      </c>
    </row>
    <row r="572" spans="47:78" x14ac:dyDescent="0.45">
      <c r="AU572" t="str">
        <f t="shared" ca="1" si="504"/>
        <v>IOI_OTP_ELC</v>
      </c>
      <c r="AV572" s="1">
        <f t="shared" ca="1" si="528"/>
        <v>1.2134292666612403</v>
      </c>
      <c r="AW572" s="1">
        <f t="shared" ref="AW572:BY572" ca="1" si="541">OFFSET($F16,0,MATCH($BZ572,$G$1:$J$1,0))</f>
        <v>1.2134292666612403</v>
      </c>
      <c r="AX572" s="1">
        <f t="shared" ca="1" si="541"/>
        <v>1.2134292666612403</v>
      </c>
      <c r="AY572" s="1">
        <f t="shared" ca="1" si="541"/>
        <v>1.2134292666612403</v>
      </c>
      <c r="AZ572" s="1">
        <f t="shared" ca="1" si="541"/>
        <v>1.2134292666612403</v>
      </c>
      <c r="BA572" s="1">
        <f t="shared" ca="1" si="541"/>
        <v>1.2134292666612403</v>
      </c>
      <c r="BB572" s="1">
        <f t="shared" ca="1" si="541"/>
        <v>1.2134292666612403</v>
      </c>
      <c r="BC572" s="1">
        <f t="shared" ca="1" si="541"/>
        <v>1.2134292666612403</v>
      </c>
      <c r="BD572" s="1">
        <f t="shared" ca="1" si="541"/>
        <v>1.2134292666612403</v>
      </c>
      <c r="BE572" s="1">
        <f t="shared" ca="1" si="541"/>
        <v>1.2134292666612403</v>
      </c>
      <c r="BF572" s="1">
        <f t="shared" ca="1" si="541"/>
        <v>1.2134292666612403</v>
      </c>
      <c r="BG572" s="1">
        <f t="shared" ca="1" si="541"/>
        <v>1.2134292666612403</v>
      </c>
      <c r="BH572" s="1">
        <f t="shared" ca="1" si="541"/>
        <v>1.2134292666612403</v>
      </c>
      <c r="BI572" s="1">
        <f t="shared" ca="1" si="541"/>
        <v>1.2134292666612403</v>
      </c>
      <c r="BJ572" s="1">
        <f t="shared" ca="1" si="541"/>
        <v>1.2134292666612403</v>
      </c>
      <c r="BK572" s="1">
        <f t="shared" ca="1" si="541"/>
        <v>1.2134292666612403</v>
      </c>
      <c r="BL572" s="1">
        <f t="shared" ca="1" si="541"/>
        <v>1.2134292666612403</v>
      </c>
      <c r="BM572" s="1">
        <f t="shared" ca="1" si="541"/>
        <v>1.2134292666612403</v>
      </c>
      <c r="BN572" s="1">
        <f t="shared" ca="1" si="541"/>
        <v>1.2134292666612403</v>
      </c>
      <c r="BO572" s="1">
        <f t="shared" ca="1" si="541"/>
        <v>1.2134292666612403</v>
      </c>
      <c r="BP572" s="1">
        <f t="shared" ca="1" si="541"/>
        <v>1.2134292666612403</v>
      </c>
      <c r="BQ572" s="1">
        <f t="shared" ca="1" si="541"/>
        <v>1.2134292666612403</v>
      </c>
      <c r="BR572" s="1">
        <f t="shared" ca="1" si="541"/>
        <v>1.2134292666612403</v>
      </c>
      <c r="BS572" s="1">
        <f t="shared" ca="1" si="541"/>
        <v>1.2134292666612403</v>
      </c>
      <c r="BT572" s="1">
        <f t="shared" ca="1" si="541"/>
        <v>1.2134292666612403</v>
      </c>
      <c r="BU572" s="1">
        <f t="shared" ca="1" si="541"/>
        <v>1.2134292666612403</v>
      </c>
      <c r="BV572" s="1">
        <f t="shared" ca="1" si="541"/>
        <v>1.2134292666612403</v>
      </c>
      <c r="BW572" s="1">
        <f t="shared" ca="1" si="541"/>
        <v>1.2134292666612403</v>
      </c>
      <c r="BX572" s="1">
        <f t="shared" ca="1" si="541"/>
        <v>1.2134292666612403</v>
      </c>
      <c r="BY572" s="1">
        <f t="shared" ca="1" si="541"/>
        <v>1.2134292666612403</v>
      </c>
      <c r="BZ572">
        <v>2040</v>
      </c>
    </row>
    <row r="573" spans="47:78" x14ac:dyDescent="0.45">
      <c r="AU573" t="str">
        <f t="shared" ca="1" si="504"/>
        <v>IOI_SPC_ELC</v>
      </c>
      <c r="AV573" s="1">
        <f t="shared" ca="1" si="528"/>
        <v>1.2134292666612403</v>
      </c>
      <c r="AW573" s="1">
        <f t="shared" ref="AW573:BY573" ca="1" si="542">OFFSET($F17,0,MATCH($BZ573,$G$1:$J$1,0))</f>
        <v>1.2134292666612403</v>
      </c>
      <c r="AX573" s="1">
        <f t="shared" ca="1" si="542"/>
        <v>1.2134292666612403</v>
      </c>
      <c r="AY573" s="1">
        <f t="shared" ca="1" si="542"/>
        <v>1.2134292666612403</v>
      </c>
      <c r="AZ573" s="1">
        <f t="shared" ca="1" si="542"/>
        <v>1.2134292666612403</v>
      </c>
      <c r="BA573" s="1">
        <f t="shared" ca="1" si="542"/>
        <v>1.2134292666612403</v>
      </c>
      <c r="BB573" s="1">
        <f t="shared" ca="1" si="542"/>
        <v>1.2134292666612403</v>
      </c>
      <c r="BC573" s="1">
        <f t="shared" ca="1" si="542"/>
        <v>1.2134292666612403</v>
      </c>
      <c r="BD573" s="1">
        <f t="shared" ca="1" si="542"/>
        <v>1.2134292666612403</v>
      </c>
      <c r="BE573" s="1">
        <f t="shared" ca="1" si="542"/>
        <v>1.2134292666612403</v>
      </c>
      <c r="BF573" s="1">
        <f t="shared" ca="1" si="542"/>
        <v>1.2134292666612403</v>
      </c>
      <c r="BG573" s="1">
        <f t="shared" ca="1" si="542"/>
        <v>1.2134292666612403</v>
      </c>
      <c r="BH573" s="1">
        <f t="shared" ca="1" si="542"/>
        <v>1.2134292666612403</v>
      </c>
      <c r="BI573" s="1">
        <f t="shared" ca="1" si="542"/>
        <v>1.2134292666612403</v>
      </c>
      <c r="BJ573" s="1">
        <f t="shared" ca="1" si="542"/>
        <v>1.2134292666612403</v>
      </c>
      <c r="BK573" s="1">
        <f t="shared" ca="1" si="542"/>
        <v>1.2134292666612403</v>
      </c>
      <c r="BL573" s="1">
        <f t="shared" ca="1" si="542"/>
        <v>1.2134292666612403</v>
      </c>
      <c r="BM573" s="1">
        <f t="shared" ca="1" si="542"/>
        <v>1.2134292666612403</v>
      </c>
      <c r="BN573" s="1">
        <f t="shared" ca="1" si="542"/>
        <v>1.2134292666612403</v>
      </c>
      <c r="BO573" s="1">
        <f t="shared" ca="1" si="542"/>
        <v>1.2134292666612403</v>
      </c>
      <c r="BP573" s="1">
        <f t="shared" ca="1" si="542"/>
        <v>1.2134292666612403</v>
      </c>
      <c r="BQ573" s="1">
        <f t="shared" ca="1" si="542"/>
        <v>1.2134292666612403</v>
      </c>
      <c r="BR573" s="1">
        <f t="shared" ca="1" si="542"/>
        <v>1.2134292666612403</v>
      </c>
      <c r="BS573" s="1">
        <f t="shared" ca="1" si="542"/>
        <v>1.2134292666612403</v>
      </c>
      <c r="BT573" s="1">
        <f t="shared" ca="1" si="542"/>
        <v>1.2134292666612403</v>
      </c>
      <c r="BU573" s="1">
        <f t="shared" ca="1" si="542"/>
        <v>1.2134292666612403</v>
      </c>
      <c r="BV573" s="1">
        <f t="shared" ca="1" si="542"/>
        <v>1.2134292666612403</v>
      </c>
      <c r="BW573" s="1">
        <f t="shared" ca="1" si="542"/>
        <v>1.2134292666612403</v>
      </c>
      <c r="BX573" s="1">
        <f t="shared" ca="1" si="542"/>
        <v>1.2134292666612403</v>
      </c>
      <c r="BY573" s="1">
        <f t="shared" ca="1" si="542"/>
        <v>1.2134292666612403</v>
      </c>
      <c r="BZ573">
        <v>2040</v>
      </c>
    </row>
    <row r="574" spans="47:78" x14ac:dyDescent="0.45">
      <c r="AU574" t="str">
        <f t="shared" ca="1" si="504"/>
        <v>IOI_LIG_ELC</v>
      </c>
      <c r="AV574" s="1">
        <f t="shared" ca="1" si="528"/>
        <v>1.2134292666612403</v>
      </c>
      <c r="AW574" s="1">
        <f t="shared" ref="AW574:BY574" ca="1" si="543">OFFSET($F18,0,MATCH($BZ574,$G$1:$J$1,0))</f>
        <v>1.2134292666612403</v>
      </c>
      <c r="AX574" s="1">
        <f t="shared" ca="1" si="543"/>
        <v>1.2134292666612403</v>
      </c>
      <c r="AY574" s="1">
        <f t="shared" ca="1" si="543"/>
        <v>1.2134292666612403</v>
      </c>
      <c r="AZ574" s="1">
        <f t="shared" ca="1" si="543"/>
        <v>1.2134292666612403</v>
      </c>
      <c r="BA574" s="1">
        <f t="shared" ca="1" si="543"/>
        <v>1.2134292666612403</v>
      </c>
      <c r="BB574" s="1">
        <f t="shared" ca="1" si="543"/>
        <v>1.2134292666612403</v>
      </c>
      <c r="BC574" s="1">
        <f t="shared" ca="1" si="543"/>
        <v>1.2134292666612403</v>
      </c>
      <c r="BD574" s="1">
        <f t="shared" ca="1" si="543"/>
        <v>1.2134292666612403</v>
      </c>
      <c r="BE574" s="1">
        <f t="shared" ca="1" si="543"/>
        <v>1.2134292666612403</v>
      </c>
      <c r="BF574" s="1">
        <f t="shared" ca="1" si="543"/>
        <v>1.2134292666612403</v>
      </c>
      <c r="BG574" s="1">
        <f t="shared" ca="1" si="543"/>
        <v>1.2134292666612403</v>
      </c>
      <c r="BH574" s="1">
        <f t="shared" ca="1" si="543"/>
        <v>1.2134292666612403</v>
      </c>
      <c r="BI574" s="1">
        <f t="shared" ca="1" si="543"/>
        <v>1.2134292666612403</v>
      </c>
      <c r="BJ574" s="1">
        <f t="shared" ca="1" si="543"/>
        <v>1.2134292666612403</v>
      </c>
      <c r="BK574" s="1">
        <f t="shared" ca="1" si="543"/>
        <v>1.2134292666612403</v>
      </c>
      <c r="BL574" s="1">
        <f t="shared" ca="1" si="543"/>
        <v>1.2134292666612403</v>
      </c>
      <c r="BM574" s="1">
        <f t="shared" ca="1" si="543"/>
        <v>1.2134292666612403</v>
      </c>
      <c r="BN574" s="1">
        <f t="shared" ca="1" si="543"/>
        <v>1.2134292666612403</v>
      </c>
      <c r="BO574" s="1">
        <f t="shared" ca="1" si="543"/>
        <v>1.2134292666612403</v>
      </c>
      <c r="BP574" s="1">
        <f t="shared" ca="1" si="543"/>
        <v>1.2134292666612403</v>
      </c>
      <c r="BQ574" s="1">
        <f t="shared" ca="1" si="543"/>
        <v>1.2134292666612403</v>
      </c>
      <c r="BR574" s="1">
        <f t="shared" ca="1" si="543"/>
        <v>1.2134292666612403</v>
      </c>
      <c r="BS574" s="1">
        <f t="shared" ca="1" si="543"/>
        <v>1.2134292666612403</v>
      </c>
      <c r="BT574" s="1">
        <f t="shared" ca="1" si="543"/>
        <v>1.2134292666612403</v>
      </c>
      <c r="BU574" s="1">
        <f t="shared" ca="1" si="543"/>
        <v>1.2134292666612403</v>
      </c>
      <c r="BV574" s="1">
        <f t="shared" ca="1" si="543"/>
        <v>1.2134292666612403</v>
      </c>
      <c r="BW574" s="1">
        <f t="shared" ca="1" si="543"/>
        <v>1.2134292666612403</v>
      </c>
      <c r="BX574" s="1">
        <f t="shared" ca="1" si="543"/>
        <v>1.2134292666612403</v>
      </c>
      <c r="BY574" s="1">
        <f t="shared" ca="1" si="543"/>
        <v>1.2134292666612403</v>
      </c>
      <c r="BZ574">
        <v>2040</v>
      </c>
    </row>
    <row r="575" spans="47:78" x14ac:dyDescent="0.45">
      <c r="AU575" t="str">
        <f t="shared" ca="1" si="504"/>
        <v>IOI_OTH_ELC</v>
      </c>
      <c r="AV575" s="1">
        <f t="shared" ca="1" si="528"/>
        <v>1.2134292666612403</v>
      </c>
      <c r="AW575" s="1">
        <f t="shared" ref="AW575:BY575" ca="1" si="544">OFFSET($F19,0,MATCH($BZ575,$G$1:$J$1,0))</f>
        <v>1.2134292666612403</v>
      </c>
      <c r="AX575" s="1">
        <f t="shared" ca="1" si="544"/>
        <v>1.2134292666612403</v>
      </c>
      <c r="AY575" s="1">
        <f t="shared" ca="1" si="544"/>
        <v>1.2134292666612403</v>
      </c>
      <c r="AZ575" s="1">
        <f t="shared" ca="1" si="544"/>
        <v>1.2134292666612403</v>
      </c>
      <c r="BA575" s="1">
        <f t="shared" ca="1" si="544"/>
        <v>1.2134292666612403</v>
      </c>
      <c r="BB575" s="1">
        <f t="shared" ca="1" si="544"/>
        <v>1.2134292666612403</v>
      </c>
      <c r="BC575" s="1">
        <f t="shared" ca="1" si="544"/>
        <v>1.2134292666612403</v>
      </c>
      <c r="BD575" s="1">
        <f t="shared" ca="1" si="544"/>
        <v>1.2134292666612403</v>
      </c>
      <c r="BE575" s="1">
        <f t="shared" ca="1" si="544"/>
        <v>1.2134292666612403</v>
      </c>
      <c r="BF575" s="1">
        <f t="shared" ca="1" si="544"/>
        <v>1.2134292666612403</v>
      </c>
      <c r="BG575" s="1">
        <f t="shared" ca="1" si="544"/>
        <v>1.2134292666612403</v>
      </c>
      <c r="BH575" s="1">
        <f t="shared" ca="1" si="544"/>
        <v>1.2134292666612403</v>
      </c>
      <c r="BI575" s="1">
        <f t="shared" ca="1" si="544"/>
        <v>1.2134292666612403</v>
      </c>
      <c r="BJ575" s="1">
        <f t="shared" ca="1" si="544"/>
        <v>1.2134292666612403</v>
      </c>
      <c r="BK575" s="1">
        <f t="shared" ca="1" si="544"/>
        <v>1.2134292666612403</v>
      </c>
      <c r="BL575" s="1">
        <f t="shared" ca="1" si="544"/>
        <v>1.2134292666612403</v>
      </c>
      <c r="BM575" s="1">
        <f t="shared" ca="1" si="544"/>
        <v>1.2134292666612403</v>
      </c>
      <c r="BN575" s="1">
        <f t="shared" ca="1" si="544"/>
        <v>1.2134292666612403</v>
      </c>
      <c r="BO575" s="1">
        <f t="shared" ca="1" si="544"/>
        <v>1.2134292666612403</v>
      </c>
      <c r="BP575" s="1">
        <f t="shared" ca="1" si="544"/>
        <v>1.2134292666612403</v>
      </c>
      <c r="BQ575" s="1">
        <f t="shared" ca="1" si="544"/>
        <v>1.2134292666612403</v>
      </c>
      <c r="BR575" s="1">
        <f t="shared" ca="1" si="544"/>
        <v>1.2134292666612403</v>
      </c>
      <c r="BS575" s="1">
        <f t="shared" ca="1" si="544"/>
        <v>1.2134292666612403</v>
      </c>
      <c r="BT575" s="1">
        <f t="shared" ca="1" si="544"/>
        <v>1.2134292666612403</v>
      </c>
      <c r="BU575" s="1">
        <f t="shared" ca="1" si="544"/>
        <v>1.2134292666612403</v>
      </c>
      <c r="BV575" s="1">
        <f t="shared" ca="1" si="544"/>
        <v>1.2134292666612403</v>
      </c>
      <c r="BW575" s="1">
        <f t="shared" ca="1" si="544"/>
        <v>1.2134292666612403</v>
      </c>
      <c r="BX575" s="1">
        <f t="shared" ca="1" si="544"/>
        <v>1.2134292666612403</v>
      </c>
      <c r="BY575" s="1">
        <f t="shared" ca="1" si="544"/>
        <v>1.2134292666612403</v>
      </c>
      <c r="BZ575">
        <v>2040</v>
      </c>
    </row>
    <row r="576" spans="47:78" x14ac:dyDescent="0.45">
      <c r="AU576" t="str">
        <f t="shared" ca="1" si="504"/>
        <v>\I:</v>
      </c>
      <c r="AV576" s="1" t="str">
        <f t="shared" ca="1" si="528"/>
        <v/>
      </c>
      <c r="AW576" s="1" t="str">
        <f t="shared" ref="AW576:BY576" ca="1" si="545">OFFSET($F20,0,MATCH($BZ576,$G$1:$J$1,0))</f>
        <v/>
      </c>
      <c r="AX576" s="1" t="str">
        <f t="shared" ca="1" si="545"/>
        <v/>
      </c>
      <c r="AY576" s="1" t="str">
        <f t="shared" ca="1" si="545"/>
        <v/>
      </c>
      <c r="AZ576" s="1" t="str">
        <f t="shared" ca="1" si="545"/>
        <v/>
      </c>
      <c r="BA576" s="1" t="str">
        <f t="shared" ca="1" si="545"/>
        <v/>
      </c>
      <c r="BB576" s="1" t="str">
        <f t="shared" ca="1" si="545"/>
        <v/>
      </c>
      <c r="BC576" s="1" t="str">
        <f t="shared" ca="1" si="545"/>
        <v/>
      </c>
      <c r="BD576" s="1" t="str">
        <f t="shared" ca="1" si="545"/>
        <v/>
      </c>
      <c r="BE576" s="1" t="str">
        <f t="shared" ca="1" si="545"/>
        <v/>
      </c>
      <c r="BF576" s="1" t="str">
        <f t="shared" ca="1" si="545"/>
        <v/>
      </c>
      <c r="BG576" s="1" t="str">
        <f t="shared" ca="1" si="545"/>
        <v/>
      </c>
      <c r="BH576" s="1" t="str">
        <f t="shared" ca="1" si="545"/>
        <v/>
      </c>
      <c r="BI576" s="1" t="str">
        <f t="shared" ca="1" si="545"/>
        <v/>
      </c>
      <c r="BJ576" s="1" t="str">
        <f t="shared" ca="1" si="545"/>
        <v/>
      </c>
      <c r="BK576" s="1" t="str">
        <f t="shared" ca="1" si="545"/>
        <v/>
      </c>
      <c r="BL576" s="1" t="str">
        <f t="shared" ca="1" si="545"/>
        <v/>
      </c>
      <c r="BM576" s="1" t="str">
        <f t="shared" ca="1" si="545"/>
        <v/>
      </c>
      <c r="BN576" s="1" t="str">
        <f t="shared" ca="1" si="545"/>
        <v/>
      </c>
      <c r="BO576" s="1" t="str">
        <f t="shared" ca="1" si="545"/>
        <v/>
      </c>
      <c r="BP576" s="1" t="str">
        <f t="shared" ca="1" si="545"/>
        <v/>
      </c>
      <c r="BQ576" s="1" t="str">
        <f t="shared" ca="1" si="545"/>
        <v/>
      </c>
      <c r="BR576" s="1" t="str">
        <f t="shared" ca="1" si="545"/>
        <v/>
      </c>
      <c r="BS576" s="1" t="str">
        <f t="shared" ca="1" si="545"/>
        <v/>
      </c>
      <c r="BT576" s="1" t="str">
        <f t="shared" ca="1" si="545"/>
        <v/>
      </c>
      <c r="BU576" s="1" t="str">
        <f t="shared" ca="1" si="545"/>
        <v/>
      </c>
      <c r="BV576" s="1" t="str">
        <f t="shared" ca="1" si="545"/>
        <v/>
      </c>
      <c r="BW576" s="1" t="str">
        <f t="shared" ca="1" si="545"/>
        <v/>
      </c>
      <c r="BX576" s="1" t="str">
        <f t="shared" ca="1" si="545"/>
        <v/>
      </c>
      <c r="BY576" s="1" t="str">
        <f t="shared" ca="1" si="545"/>
        <v/>
      </c>
      <c r="BZ576">
        <v>2040</v>
      </c>
    </row>
    <row r="577" spans="47:78" x14ac:dyDescent="0.45">
      <c r="AU577" t="str">
        <f t="shared" ca="1" si="504"/>
        <v>ICH_PRH_ELC</v>
      </c>
      <c r="AV577" s="1">
        <f t="shared" ca="1" si="528"/>
        <v>1.0791406499291269</v>
      </c>
      <c r="AW577" s="1">
        <f t="shared" ref="AW577:BY577" ca="1" si="546">OFFSET($F21,0,MATCH($BZ577,$G$1:$J$1,0))</f>
        <v>1.0791406499291269</v>
      </c>
      <c r="AX577" s="1">
        <f t="shared" ca="1" si="546"/>
        <v>1.0791406499291269</v>
      </c>
      <c r="AY577" s="1">
        <f t="shared" ca="1" si="546"/>
        <v>1.0791406499291269</v>
      </c>
      <c r="AZ577" s="1">
        <f t="shared" ca="1" si="546"/>
        <v>1.0791406499291269</v>
      </c>
      <c r="BA577" s="1">
        <f t="shared" ca="1" si="546"/>
        <v>1.0791406499291269</v>
      </c>
      <c r="BB577" s="1">
        <f t="shared" ca="1" si="546"/>
        <v>1.0791406499291269</v>
      </c>
      <c r="BC577" s="1">
        <f t="shared" ca="1" si="546"/>
        <v>1.0791406499291269</v>
      </c>
      <c r="BD577" s="1">
        <f t="shared" ca="1" si="546"/>
        <v>1.0791406499291269</v>
      </c>
      <c r="BE577" s="1">
        <f t="shared" ca="1" si="546"/>
        <v>1.0791406499291269</v>
      </c>
      <c r="BF577" s="1">
        <f t="shared" ca="1" si="546"/>
        <v>1.0791406499291269</v>
      </c>
      <c r="BG577" s="1">
        <f t="shared" ca="1" si="546"/>
        <v>1.0791406499291269</v>
      </c>
      <c r="BH577" s="1">
        <f t="shared" ca="1" si="546"/>
        <v>1.0791406499291269</v>
      </c>
      <c r="BI577" s="1">
        <f t="shared" ca="1" si="546"/>
        <v>1.0791406499291269</v>
      </c>
      <c r="BJ577" s="1">
        <f t="shared" ca="1" si="546"/>
        <v>1.0791406499291269</v>
      </c>
      <c r="BK577" s="1">
        <f t="shared" ca="1" si="546"/>
        <v>1.0791406499291269</v>
      </c>
      <c r="BL577" s="1">
        <f t="shared" ca="1" si="546"/>
        <v>1.0791406499291269</v>
      </c>
      <c r="BM577" s="1">
        <f t="shared" ca="1" si="546"/>
        <v>1.0791406499291269</v>
      </c>
      <c r="BN577" s="1">
        <f t="shared" ca="1" si="546"/>
        <v>1.0791406499291269</v>
      </c>
      <c r="BO577" s="1">
        <f t="shared" ca="1" si="546"/>
        <v>1.0791406499291269</v>
      </c>
      <c r="BP577" s="1">
        <f t="shared" ca="1" si="546"/>
        <v>1.0791406499291269</v>
      </c>
      <c r="BQ577" s="1">
        <f t="shared" ca="1" si="546"/>
        <v>1.0791406499291269</v>
      </c>
      <c r="BR577" s="1">
        <f t="shared" ca="1" si="546"/>
        <v>1.0791406499291269</v>
      </c>
      <c r="BS577" s="1">
        <f t="shared" ca="1" si="546"/>
        <v>1.0791406499291269</v>
      </c>
      <c r="BT577" s="1">
        <f t="shared" ca="1" si="546"/>
        <v>1.0791406499291269</v>
      </c>
      <c r="BU577" s="1">
        <f t="shared" ca="1" si="546"/>
        <v>1.0791406499291269</v>
      </c>
      <c r="BV577" s="1">
        <f t="shared" ca="1" si="546"/>
        <v>1.0791406499291269</v>
      </c>
      <c r="BW577" s="1">
        <f t="shared" ca="1" si="546"/>
        <v>1.0791406499291269</v>
      </c>
      <c r="BX577" s="1">
        <f t="shared" ca="1" si="546"/>
        <v>1.0791406499291269</v>
      </c>
      <c r="BY577" s="1">
        <f t="shared" ca="1" si="546"/>
        <v>1.0791406499291269</v>
      </c>
      <c r="BZ577">
        <v>2040</v>
      </c>
    </row>
    <row r="578" spans="47:78" x14ac:dyDescent="0.45">
      <c r="AU578" t="str">
        <f t="shared" ca="1" si="504"/>
        <v>ICH_PRC_ELC</v>
      </c>
      <c r="AV578" s="1">
        <f t="shared" ca="1" si="528"/>
        <v>1.166692800725406</v>
      </c>
      <c r="AW578" s="1">
        <f t="shared" ref="AW578:BY578" ca="1" si="547">OFFSET($F22,0,MATCH($BZ578,$G$1:$J$1,0))</f>
        <v>1.166692800725406</v>
      </c>
      <c r="AX578" s="1">
        <f t="shared" ca="1" si="547"/>
        <v>1.166692800725406</v>
      </c>
      <c r="AY578" s="1">
        <f t="shared" ca="1" si="547"/>
        <v>1.166692800725406</v>
      </c>
      <c r="AZ578" s="1">
        <f t="shared" ca="1" si="547"/>
        <v>1.166692800725406</v>
      </c>
      <c r="BA578" s="1">
        <f t="shared" ca="1" si="547"/>
        <v>1.166692800725406</v>
      </c>
      <c r="BB578" s="1">
        <f t="shared" ca="1" si="547"/>
        <v>1.166692800725406</v>
      </c>
      <c r="BC578" s="1">
        <f t="shared" ca="1" si="547"/>
        <v>1.166692800725406</v>
      </c>
      <c r="BD578" s="1">
        <f t="shared" ca="1" si="547"/>
        <v>1.166692800725406</v>
      </c>
      <c r="BE578" s="1">
        <f t="shared" ca="1" si="547"/>
        <v>1.166692800725406</v>
      </c>
      <c r="BF578" s="1">
        <f t="shared" ca="1" si="547"/>
        <v>1.166692800725406</v>
      </c>
      <c r="BG578" s="1">
        <f t="shared" ca="1" si="547"/>
        <v>1.166692800725406</v>
      </c>
      <c r="BH578" s="1">
        <f t="shared" ca="1" si="547"/>
        <v>1.166692800725406</v>
      </c>
      <c r="BI578" s="1">
        <f t="shared" ca="1" si="547"/>
        <v>1.166692800725406</v>
      </c>
      <c r="BJ578" s="1">
        <f t="shared" ca="1" si="547"/>
        <v>1.166692800725406</v>
      </c>
      <c r="BK578" s="1">
        <f t="shared" ca="1" si="547"/>
        <v>1.166692800725406</v>
      </c>
      <c r="BL578" s="1">
        <f t="shared" ca="1" si="547"/>
        <v>1.166692800725406</v>
      </c>
      <c r="BM578" s="1">
        <f t="shared" ca="1" si="547"/>
        <v>1.166692800725406</v>
      </c>
      <c r="BN578" s="1">
        <f t="shared" ca="1" si="547"/>
        <v>1.166692800725406</v>
      </c>
      <c r="BO578" s="1">
        <f t="shared" ca="1" si="547"/>
        <v>1.166692800725406</v>
      </c>
      <c r="BP578" s="1">
        <f t="shared" ca="1" si="547"/>
        <v>1.166692800725406</v>
      </c>
      <c r="BQ578" s="1">
        <f t="shared" ca="1" si="547"/>
        <v>1.166692800725406</v>
      </c>
      <c r="BR578" s="1">
        <f t="shared" ca="1" si="547"/>
        <v>1.166692800725406</v>
      </c>
      <c r="BS578" s="1">
        <f t="shared" ca="1" si="547"/>
        <v>1.166692800725406</v>
      </c>
      <c r="BT578" s="1">
        <f t="shared" ca="1" si="547"/>
        <v>1.166692800725406</v>
      </c>
      <c r="BU578" s="1">
        <f t="shared" ca="1" si="547"/>
        <v>1.166692800725406</v>
      </c>
      <c r="BV578" s="1">
        <f t="shared" ca="1" si="547"/>
        <v>1.166692800725406</v>
      </c>
      <c r="BW578" s="1">
        <f t="shared" ca="1" si="547"/>
        <v>1.166692800725406</v>
      </c>
      <c r="BX578" s="1">
        <f t="shared" ca="1" si="547"/>
        <v>1.166692800725406</v>
      </c>
      <c r="BY578" s="1">
        <f t="shared" ca="1" si="547"/>
        <v>1.166692800725406</v>
      </c>
      <c r="BZ578">
        <v>2040</v>
      </c>
    </row>
    <row r="579" spans="47:78" x14ac:dyDescent="0.45">
      <c r="AU579" t="str">
        <f t="shared" ca="1" si="504"/>
        <v>ICH_MDR_ELC</v>
      </c>
      <c r="AV579" s="1">
        <f t="shared" ca="1" si="528"/>
        <v>1.0791406499291269</v>
      </c>
      <c r="AW579" s="1">
        <f t="shared" ref="AW579:BY579" ca="1" si="548">OFFSET($F23,0,MATCH($BZ579,$G$1:$J$1,0))</f>
        <v>1.0791406499291269</v>
      </c>
      <c r="AX579" s="1">
        <f t="shared" ca="1" si="548"/>
        <v>1.0791406499291269</v>
      </c>
      <c r="AY579" s="1">
        <f t="shared" ca="1" si="548"/>
        <v>1.0791406499291269</v>
      </c>
      <c r="AZ579" s="1">
        <f t="shared" ca="1" si="548"/>
        <v>1.0791406499291269</v>
      </c>
      <c r="BA579" s="1">
        <f t="shared" ca="1" si="548"/>
        <v>1.0791406499291269</v>
      </c>
      <c r="BB579" s="1">
        <f t="shared" ca="1" si="548"/>
        <v>1.0791406499291269</v>
      </c>
      <c r="BC579" s="1">
        <f t="shared" ca="1" si="548"/>
        <v>1.0791406499291269</v>
      </c>
      <c r="BD579" s="1">
        <f t="shared" ca="1" si="548"/>
        <v>1.0791406499291269</v>
      </c>
      <c r="BE579" s="1">
        <f t="shared" ca="1" si="548"/>
        <v>1.0791406499291269</v>
      </c>
      <c r="BF579" s="1">
        <f t="shared" ca="1" si="548"/>
        <v>1.0791406499291269</v>
      </c>
      <c r="BG579" s="1">
        <f t="shared" ca="1" si="548"/>
        <v>1.0791406499291269</v>
      </c>
      <c r="BH579" s="1">
        <f t="shared" ca="1" si="548"/>
        <v>1.0791406499291269</v>
      </c>
      <c r="BI579" s="1">
        <f t="shared" ca="1" si="548"/>
        <v>1.0791406499291269</v>
      </c>
      <c r="BJ579" s="1">
        <f t="shared" ca="1" si="548"/>
        <v>1.0791406499291269</v>
      </c>
      <c r="BK579" s="1">
        <f t="shared" ca="1" si="548"/>
        <v>1.0791406499291269</v>
      </c>
      <c r="BL579" s="1">
        <f t="shared" ca="1" si="548"/>
        <v>1.0791406499291269</v>
      </c>
      <c r="BM579" s="1">
        <f t="shared" ca="1" si="548"/>
        <v>1.0791406499291269</v>
      </c>
      <c r="BN579" s="1">
        <f t="shared" ca="1" si="548"/>
        <v>1.0791406499291269</v>
      </c>
      <c r="BO579" s="1">
        <f t="shared" ca="1" si="548"/>
        <v>1.0791406499291269</v>
      </c>
      <c r="BP579" s="1">
        <f t="shared" ca="1" si="548"/>
        <v>1.0791406499291269</v>
      </c>
      <c r="BQ579" s="1">
        <f t="shared" ca="1" si="548"/>
        <v>1.0791406499291269</v>
      </c>
      <c r="BR579" s="1">
        <f t="shared" ca="1" si="548"/>
        <v>1.0791406499291269</v>
      </c>
      <c r="BS579" s="1">
        <f t="shared" ca="1" si="548"/>
        <v>1.0791406499291269</v>
      </c>
      <c r="BT579" s="1">
        <f t="shared" ca="1" si="548"/>
        <v>1.0791406499291269</v>
      </c>
      <c r="BU579" s="1">
        <f t="shared" ca="1" si="548"/>
        <v>1.0791406499291269</v>
      </c>
      <c r="BV579" s="1">
        <f t="shared" ca="1" si="548"/>
        <v>1.0791406499291269</v>
      </c>
      <c r="BW579" s="1">
        <f t="shared" ca="1" si="548"/>
        <v>1.0791406499291269</v>
      </c>
      <c r="BX579" s="1">
        <f t="shared" ca="1" si="548"/>
        <v>1.0791406499291269</v>
      </c>
      <c r="BY579" s="1">
        <f t="shared" ca="1" si="548"/>
        <v>1.0791406499291269</v>
      </c>
      <c r="BZ579">
        <v>2040</v>
      </c>
    </row>
    <row r="580" spans="47:78" x14ac:dyDescent="0.45">
      <c r="AU580" t="str">
        <f t="shared" ca="1" si="504"/>
        <v>ICH_ECP_ELC</v>
      </c>
      <c r="AV580" s="1">
        <f t="shared" ca="1" si="528"/>
        <v>1.2479849974016677</v>
      </c>
      <c r="AW580" s="1">
        <f t="shared" ref="AW580:BY580" ca="1" si="549">OFFSET($F24,0,MATCH($BZ580,$G$1:$J$1,0))</f>
        <v>1.2479849974016677</v>
      </c>
      <c r="AX580" s="1">
        <f t="shared" ca="1" si="549"/>
        <v>1.2479849974016677</v>
      </c>
      <c r="AY580" s="1">
        <f t="shared" ca="1" si="549"/>
        <v>1.2479849974016677</v>
      </c>
      <c r="AZ580" s="1">
        <f t="shared" ca="1" si="549"/>
        <v>1.2479849974016677</v>
      </c>
      <c r="BA580" s="1">
        <f t="shared" ca="1" si="549"/>
        <v>1.2479849974016677</v>
      </c>
      <c r="BB580" s="1">
        <f t="shared" ca="1" si="549"/>
        <v>1.2479849974016677</v>
      </c>
      <c r="BC580" s="1">
        <f t="shared" ca="1" si="549"/>
        <v>1.2479849974016677</v>
      </c>
      <c r="BD580" s="1">
        <f t="shared" ca="1" si="549"/>
        <v>1.2479849974016677</v>
      </c>
      <c r="BE580" s="1">
        <f t="shared" ca="1" si="549"/>
        <v>1.2479849974016677</v>
      </c>
      <c r="BF580" s="1">
        <f t="shared" ca="1" si="549"/>
        <v>1.2479849974016677</v>
      </c>
      <c r="BG580" s="1">
        <f t="shared" ca="1" si="549"/>
        <v>1.2479849974016677</v>
      </c>
      <c r="BH580" s="1">
        <f t="shared" ca="1" si="549"/>
        <v>1.2479849974016677</v>
      </c>
      <c r="BI580" s="1">
        <f t="shared" ca="1" si="549"/>
        <v>1.2479849974016677</v>
      </c>
      <c r="BJ580" s="1">
        <f t="shared" ca="1" si="549"/>
        <v>1.2479849974016677</v>
      </c>
      <c r="BK580" s="1">
        <f t="shared" ca="1" si="549"/>
        <v>1.2479849974016677</v>
      </c>
      <c r="BL580" s="1">
        <f t="shared" ca="1" si="549"/>
        <v>1.2479849974016677</v>
      </c>
      <c r="BM580" s="1">
        <f t="shared" ca="1" si="549"/>
        <v>1.2479849974016677</v>
      </c>
      <c r="BN580" s="1">
        <f t="shared" ca="1" si="549"/>
        <v>1.2479849974016677</v>
      </c>
      <c r="BO580" s="1">
        <f t="shared" ca="1" si="549"/>
        <v>1.2479849974016677</v>
      </c>
      <c r="BP580" s="1">
        <f t="shared" ca="1" si="549"/>
        <v>1.2479849974016677</v>
      </c>
      <c r="BQ580" s="1">
        <f t="shared" ca="1" si="549"/>
        <v>1.2479849974016677</v>
      </c>
      <c r="BR580" s="1">
        <f t="shared" ca="1" si="549"/>
        <v>1.2479849974016677</v>
      </c>
      <c r="BS580" s="1">
        <f t="shared" ca="1" si="549"/>
        <v>1.2479849974016677</v>
      </c>
      <c r="BT580" s="1">
        <f t="shared" ca="1" si="549"/>
        <v>1.2479849974016677</v>
      </c>
      <c r="BU580" s="1">
        <f t="shared" ca="1" si="549"/>
        <v>1.2479849974016677</v>
      </c>
      <c r="BV580" s="1">
        <f t="shared" ca="1" si="549"/>
        <v>1.2479849974016677</v>
      </c>
      <c r="BW580" s="1">
        <f t="shared" ca="1" si="549"/>
        <v>1.2479849974016677</v>
      </c>
      <c r="BX580" s="1">
        <f t="shared" ca="1" si="549"/>
        <v>1.2479849974016677</v>
      </c>
      <c r="BY580" s="1">
        <f t="shared" ca="1" si="549"/>
        <v>1.2479849974016677</v>
      </c>
      <c r="BZ580">
        <v>2040</v>
      </c>
    </row>
    <row r="581" spans="47:78" x14ac:dyDescent="0.45">
      <c r="AU581" t="str">
        <f t="shared" ca="1" si="504"/>
        <v>ICH_OTP_ELC</v>
      </c>
      <c r="AV581" s="1">
        <f t="shared" ca="1" si="528"/>
        <v>1.0791406499291269</v>
      </c>
      <c r="AW581" s="1">
        <f t="shared" ref="AW581:BY581" ca="1" si="550">OFFSET($F25,0,MATCH($BZ581,$G$1:$J$1,0))</f>
        <v>1.0791406499291269</v>
      </c>
      <c r="AX581" s="1">
        <f t="shared" ca="1" si="550"/>
        <v>1.0791406499291269</v>
      </c>
      <c r="AY581" s="1">
        <f t="shared" ca="1" si="550"/>
        <v>1.0791406499291269</v>
      </c>
      <c r="AZ581" s="1">
        <f t="shared" ca="1" si="550"/>
        <v>1.0791406499291269</v>
      </c>
      <c r="BA581" s="1">
        <f t="shared" ca="1" si="550"/>
        <v>1.0791406499291269</v>
      </c>
      <c r="BB581" s="1">
        <f t="shared" ca="1" si="550"/>
        <v>1.0791406499291269</v>
      </c>
      <c r="BC581" s="1">
        <f t="shared" ca="1" si="550"/>
        <v>1.0791406499291269</v>
      </c>
      <c r="BD581" s="1">
        <f t="shared" ca="1" si="550"/>
        <v>1.0791406499291269</v>
      </c>
      <c r="BE581" s="1">
        <f t="shared" ca="1" si="550"/>
        <v>1.0791406499291269</v>
      </c>
      <c r="BF581" s="1">
        <f t="shared" ca="1" si="550"/>
        <v>1.0791406499291269</v>
      </c>
      <c r="BG581" s="1">
        <f t="shared" ca="1" si="550"/>
        <v>1.0791406499291269</v>
      </c>
      <c r="BH581" s="1">
        <f t="shared" ca="1" si="550"/>
        <v>1.0791406499291269</v>
      </c>
      <c r="BI581" s="1">
        <f t="shared" ca="1" si="550"/>
        <v>1.0791406499291269</v>
      </c>
      <c r="BJ581" s="1">
        <f t="shared" ca="1" si="550"/>
        <v>1.0791406499291269</v>
      </c>
      <c r="BK581" s="1">
        <f t="shared" ca="1" si="550"/>
        <v>1.0791406499291269</v>
      </c>
      <c r="BL581" s="1">
        <f t="shared" ca="1" si="550"/>
        <v>1.0791406499291269</v>
      </c>
      <c r="BM581" s="1">
        <f t="shared" ca="1" si="550"/>
        <v>1.0791406499291269</v>
      </c>
      <c r="BN581" s="1">
        <f t="shared" ca="1" si="550"/>
        <v>1.0791406499291269</v>
      </c>
      <c r="BO581" s="1">
        <f t="shared" ca="1" si="550"/>
        <v>1.0791406499291269</v>
      </c>
      <c r="BP581" s="1">
        <f t="shared" ca="1" si="550"/>
        <v>1.0791406499291269</v>
      </c>
      <c r="BQ581" s="1">
        <f t="shared" ca="1" si="550"/>
        <v>1.0791406499291269</v>
      </c>
      <c r="BR581" s="1">
        <f t="shared" ca="1" si="550"/>
        <v>1.0791406499291269</v>
      </c>
      <c r="BS581" s="1">
        <f t="shared" ca="1" si="550"/>
        <v>1.0791406499291269</v>
      </c>
      <c r="BT581" s="1">
        <f t="shared" ca="1" si="550"/>
        <v>1.0791406499291269</v>
      </c>
      <c r="BU581" s="1">
        <f t="shared" ca="1" si="550"/>
        <v>1.0791406499291269</v>
      </c>
      <c r="BV581" s="1">
        <f t="shared" ca="1" si="550"/>
        <v>1.0791406499291269</v>
      </c>
      <c r="BW581" s="1">
        <f t="shared" ca="1" si="550"/>
        <v>1.0791406499291269</v>
      </c>
      <c r="BX581" s="1">
        <f t="shared" ca="1" si="550"/>
        <v>1.0791406499291269</v>
      </c>
      <c r="BY581" s="1">
        <f t="shared" ca="1" si="550"/>
        <v>1.0791406499291269</v>
      </c>
      <c r="BZ581">
        <v>2040</v>
      </c>
    </row>
    <row r="582" spans="47:78" x14ac:dyDescent="0.45">
      <c r="AU582" t="str">
        <f t="shared" ca="1" si="504"/>
        <v>ICH_SPC_ELC</v>
      </c>
      <c r="AV582" s="1">
        <f t="shared" ca="1" si="528"/>
        <v>1.166692800725406</v>
      </c>
      <c r="AW582" s="1">
        <f t="shared" ref="AW582:BY582" ca="1" si="551">OFFSET($F26,0,MATCH($BZ582,$G$1:$J$1,0))</f>
        <v>1.166692800725406</v>
      </c>
      <c r="AX582" s="1">
        <f t="shared" ca="1" si="551"/>
        <v>1.166692800725406</v>
      </c>
      <c r="AY582" s="1">
        <f t="shared" ca="1" si="551"/>
        <v>1.166692800725406</v>
      </c>
      <c r="AZ582" s="1">
        <f t="shared" ca="1" si="551"/>
        <v>1.166692800725406</v>
      </c>
      <c r="BA582" s="1">
        <f t="shared" ca="1" si="551"/>
        <v>1.166692800725406</v>
      </c>
      <c r="BB582" s="1">
        <f t="shared" ca="1" si="551"/>
        <v>1.166692800725406</v>
      </c>
      <c r="BC582" s="1">
        <f t="shared" ca="1" si="551"/>
        <v>1.166692800725406</v>
      </c>
      <c r="BD582" s="1">
        <f t="shared" ca="1" si="551"/>
        <v>1.166692800725406</v>
      </c>
      <c r="BE582" s="1">
        <f t="shared" ca="1" si="551"/>
        <v>1.166692800725406</v>
      </c>
      <c r="BF582" s="1">
        <f t="shared" ca="1" si="551"/>
        <v>1.166692800725406</v>
      </c>
      <c r="BG582" s="1">
        <f t="shared" ca="1" si="551"/>
        <v>1.166692800725406</v>
      </c>
      <c r="BH582" s="1">
        <f t="shared" ca="1" si="551"/>
        <v>1.166692800725406</v>
      </c>
      <c r="BI582" s="1">
        <f t="shared" ca="1" si="551"/>
        <v>1.166692800725406</v>
      </c>
      <c r="BJ582" s="1">
        <f t="shared" ca="1" si="551"/>
        <v>1.166692800725406</v>
      </c>
      <c r="BK582" s="1">
        <f t="shared" ca="1" si="551"/>
        <v>1.166692800725406</v>
      </c>
      <c r="BL582" s="1">
        <f t="shared" ca="1" si="551"/>
        <v>1.166692800725406</v>
      </c>
      <c r="BM582" s="1">
        <f t="shared" ca="1" si="551"/>
        <v>1.166692800725406</v>
      </c>
      <c r="BN582" s="1">
        <f t="shared" ca="1" si="551"/>
        <v>1.166692800725406</v>
      </c>
      <c r="BO582" s="1">
        <f t="shared" ca="1" si="551"/>
        <v>1.166692800725406</v>
      </c>
      <c r="BP582" s="1">
        <f t="shared" ca="1" si="551"/>
        <v>1.166692800725406</v>
      </c>
      <c r="BQ582" s="1">
        <f t="shared" ca="1" si="551"/>
        <v>1.166692800725406</v>
      </c>
      <c r="BR582" s="1">
        <f t="shared" ca="1" si="551"/>
        <v>1.166692800725406</v>
      </c>
      <c r="BS582" s="1">
        <f t="shared" ca="1" si="551"/>
        <v>1.166692800725406</v>
      </c>
      <c r="BT582" s="1">
        <f t="shared" ca="1" si="551"/>
        <v>1.166692800725406</v>
      </c>
      <c r="BU582" s="1">
        <f t="shared" ca="1" si="551"/>
        <v>1.166692800725406</v>
      </c>
      <c r="BV582" s="1">
        <f t="shared" ca="1" si="551"/>
        <v>1.166692800725406</v>
      </c>
      <c r="BW582" s="1">
        <f t="shared" ca="1" si="551"/>
        <v>1.166692800725406</v>
      </c>
      <c r="BX582" s="1">
        <f t="shared" ca="1" si="551"/>
        <v>1.166692800725406</v>
      </c>
      <c r="BY582" s="1">
        <f t="shared" ca="1" si="551"/>
        <v>1.166692800725406</v>
      </c>
      <c r="BZ582">
        <v>2040</v>
      </c>
    </row>
    <row r="583" spans="47:78" x14ac:dyDescent="0.45">
      <c r="AU583" t="str">
        <f t="shared" ca="1" si="504"/>
        <v>ICH_LIG_ELC</v>
      </c>
      <c r="AV583" s="1">
        <f t="shared" ca="1" si="528"/>
        <v>1.166692800725406</v>
      </c>
      <c r="AW583" s="1">
        <f t="shared" ref="AW583:BY583" ca="1" si="552">OFFSET($F27,0,MATCH($BZ583,$G$1:$J$1,0))</f>
        <v>1.166692800725406</v>
      </c>
      <c r="AX583" s="1">
        <f t="shared" ca="1" si="552"/>
        <v>1.166692800725406</v>
      </c>
      <c r="AY583" s="1">
        <f t="shared" ca="1" si="552"/>
        <v>1.166692800725406</v>
      </c>
      <c r="AZ583" s="1">
        <f t="shared" ca="1" si="552"/>
        <v>1.166692800725406</v>
      </c>
      <c r="BA583" s="1">
        <f t="shared" ca="1" si="552"/>
        <v>1.166692800725406</v>
      </c>
      <c r="BB583" s="1">
        <f t="shared" ca="1" si="552"/>
        <v>1.166692800725406</v>
      </c>
      <c r="BC583" s="1">
        <f t="shared" ca="1" si="552"/>
        <v>1.166692800725406</v>
      </c>
      <c r="BD583" s="1">
        <f t="shared" ca="1" si="552"/>
        <v>1.166692800725406</v>
      </c>
      <c r="BE583" s="1">
        <f t="shared" ca="1" si="552"/>
        <v>1.166692800725406</v>
      </c>
      <c r="BF583" s="1">
        <f t="shared" ca="1" si="552"/>
        <v>1.166692800725406</v>
      </c>
      <c r="BG583" s="1">
        <f t="shared" ca="1" si="552"/>
        <v>1.166692800725406</v>
      </c>
      <c r="BH583" s="1">
        <f t="shared" ca="1" si="552"/>
        <v>1.166692800725406</v>
      </c>
      <c r="BI583" s="1">
        <f t="shared" ca="1" si="552"/>
        <v>1.166692800725406</v>
      </c>
      <c r="BJ583" s="1">
        <f t="shared" ca="1" si="552"/>
        <v>1.166692800725406</v>
      </c>
      <c r="BK583" s="1">
        <f t="shared" ca="1" si="552"/>
        <v>1.166692800725406</v>
      </c>
      <c r="BL583" s="1">
        <f t="shared" ca="1" si="552"/>
        <v>1.166692800725406</v>
      </c>
      <c r="BM583" s="1">
        <f t="shared" ca="1" si="552"/>
        <v>1.166692800725406</v>
      </c>
      <c r="BN583" s="1">
        <f t="shared" ca="1" si="552"/>
        <v>1.166692800725406</v>
      </c>
      <c r="BO583" s="1">
        <f t="shared" ca="1" si="552"/>
        <v>1.166692800725406</v>
      </c>
      <c r="BP583" s="1">
        <f t="shared" ca="1" si="552"/>
        <v>1.166692800725406</v>
      </c>
      <c r="BQ583" s="1">
        <f t="shared" ca="1" si="552"/>
        <v>1.166692800725406</v>
      </c>
      <c r="BR583" s="1">
        <f t="shared" ca="1" si="552"/>
        <v>1.166692800725406</v>
      </c>
      <c r="BS583" s="1">
        <f t="shared" ca="1" si="552"/>
        <v>1.166692800725406</v>
      </c>
      <c r="BT583" s="1">
        <f t="shared" ca="1" si="552"/>
        <v>1.166692800725406</v>
      </c>
      <c r="BU583" s="1">
        <f t="shared" ca="1" si="552"/>
        <v>1.166692800725406</v>
      </c>
      <c r="BV583" s="1">
        <f t="shared" ca="1" si="552"/>
        <v>1.166692800725406</v>
      </c>
      <c r="BW583" s="1">
        <f t="shared" ca="1" si="552"/>
        <v>1.166692800725406</v>
      </c>
      <c r="BX583" s="1">
        <f t="shared" ca="1" si="552"/>
        <v>1.166692800725406</v>
      </c>
      <c r="BY583" s="1">
        <f t="shared" ca="1" si="552"/>
        <v>1.166692800725406</v>
      </c>
      <c r="BZ583">
        <v>2040</v>
      </c>
    </row>
    <row r="584" spans="47:78" x14ac:dyDescent="0.45">
      <c r="AU584" t="str">
        <f t="shared" ca="1" si="504"/>
        <v>ICH_OTH_ELC</v>
      </c>
      <c r="AV584" s="1">
        <f t="shared" ca="1" si="528"/>
        <v>1.166692800725406</v>
      </c>
      <c r="AW584" s="1">
        <f t="shared" ref="AW584:BY584" ca="1" si="553">OFFSET($F28,0,MATCH($BZ584,$G$1:$J$1,0))</f>
        <v>1.166692800725406</v>
      </c>
      <c r="AX584" s="1">
        <f t="shared" ca="1" si="553"/>
        <v>1.166692800725406</v>
      </c>
      <c r="AY584" s="1">
        <f t="shared" ca="1" si="553"/>
        <v>1.166692800725406</v>
      </c>
      <c r="AZ584" s="1">
        <f t="shared" ca="1" si="553"/>
        <v>1.166692800725406</v>
      </c>
      <c r="BA584" s="1">
        <f t="shared" ca="1" si="553"/>
        <v>1.166692800725406</v>
      </c>
      <c r="BB584" s="1">
        <f t="shared" ca="1" si="553"/>
        <v>1.166692800725406</v>
      </c>
      <c r="BC584" s="1">
        <f t="shared" ca="1" si="553"/>
        <v>1.166692800725406</v>
      </c>
      <c r="BD584" s="1">
        <f t="shared" ca="1" si="553"/>
        <v>1.166692800725406</v>
      </c>
      <c r="BE584" s="1">
        <f t="shared" ca="1" si="553"/>
        <v>1.166692800725406</v>
      </c>
      <c r="BF584" s="1">
        <f t="shared" ca="1" si="553"/>
        <v>1.166692800725406</v>
      </c>
      <c r="BG584" s="1">
        <f t="shared" ca="1" si="553"/>
        <v>1.166692800725406</v>
      </c>
      <c r="BH584" s="1">
        <f t="shared" ca="1" si="553"/>
        <v>1.166692800725406</v>
      </c>
      <c r="BI584" s="1">
        <f t="shared" ca="1" si="553"/>
        <v>1.166692800725406</v>
      </c>
      <c r="BJ584" s="1">
        <f t="shared" ca="1" si="553"/>
        <v>1.166692800725406</v>
      </c>
      <c r="BK584" s="1">
        <f t="shared" ca="1" si="553"/>
        <v>1.166692800725406</v>
      </c>
      <c r="BL584" s="1">
        <f t="shared" ca="1" si="553"/>
        <v>1.166692800725406</v>
      </c>
      <c r="BM584" s="1">
        <f t="shared" ca="1" si="553"/>
        <v>1.166692800725406</v>
      </c>
      <c r="BN584" s="1">
        <f t="shared" ca="1" si="553"/>
        <v>1.166692800725406</v>
      </c>
      <c r="BO584" s="1">
        <f t="shared" ca="1" si="553"/>
        <v>1.166692800725406</v>
      </c>
      <c r="BP584" s="1">
        <f t="shared" ca="1" si="553"/>
        <v>1.166692800725406</v>
      </c>
      <c r="BQ584" s="1">
        <f t="shared" ca="1" si="553"/>
        <v>1.166692800725406</v>
      </c>
      <c r="BR584" s="1">
        <f t="shared" ca="1" si="553"/>
        <v>1.166692800725406</v>
      </c>
      <c r="BS584" s="1">
        <f t="shared" ca="1" si="553"/>
        <v>1.166692800725406</v>
      </c>
      <c r="BT584" s="1">
        <f t="shared" ca="1" si="553"/>
        <v>1.166692800725406</v>
      </c>
      <c r="BU584" s="1">
        <f t="shared" ca="1" si="553"/>
        <v>1.166692800725406</v>
      </c>
      <c r="BV584" s="1">
        <f t="shared" ca="1" si="553"/>
        <v>1.166692800725406</v>
      </c>
      <c r="BW584" s="1">
        <f t="shared" ca="1" si="553"/>
        <v>1.166692800725406</v>
      </c>
      <c r="BX584" s="1">
        <f t="shared" ca="1" si="553"/>
        <v>1.166692800725406</v>
      </c>
      <c r="BY584" s="1">
        <f t="shared" ca="1" si="553"/>
        <v>1.166692800725406</v>
      </c>
      <c r="BZ584">
        <v>2040</v>
      </c>
    </row>
    <row r="585" spans="47:78" x14ac:dyDescent="0.45">
      <c r="AU585" t="str">
        <f t="shared" ca="1" si="504"/>
        <v>\I:</v>
      </c>
      <c r="AV585" s="1" t="str">
        <f t="shared" ca="1" si="528"/>
        <v/>
      </c>
      <c r="AW585" s="1" t="str">
        <f t="shared" ref="AW585:BY585" ca="1" si="554">OFFSET($F29,0,MATCH($BZ585,$G$1:$J$1,0))</f>
        <v/>
      </c>
      <c r="AX585" s="1" t="str">
        <f t="shared" ca="1" si="554"/>
        <v/>
      </c>
      <c r="AY585" s="1" t="str">
        <f t="shared" ca="1" si="554"/>
        <v/>
      </c>
      <c r="AZ585" s="1" t="str">
        <f t="shared" ca="1" si="554"/>
        <v/>
      </c>
      <c r="BA585" s="1" t="str">
        <f t="shared" ca="1" si="554"/>
        <v/>
      </c>
      <c r="BB585" s="1" t="str">
        <f t="shared" ca="1" si="554"/>
        <v/>
      </c>
      <c r="BC585" s="1" t="str">
        <f t="shared" ca="1" si="554"/>
        <v/>
      </c>
      <c r="BD585" s="1" t="str">
        <f t="shared" ca="1" si="554"/>
        <v/>
      </c>
      <c r="BE585" s="1" t="str">
        <f t="shared" ca="1" si="554"/>
        <v/>
      </c>
      <c r="BF585" s="1" t="str">
        <f t="shared" ca="1" si="554"/>
        <v/>
      </c>
      <c r="BG585" s="1" t="str">
        <f t="shared" ca="1" si="554"/>
        <v/>
      </c>
      <c r="BH585" s="1" t="str">
        <f t="shared" ca="1" si="554"/>
        <v/>
      </c>
      <c r="BI585" s="1" t="str">
        <f t="shared" ca="1" si="554"/>
        <v/>
      </c>
      <c r="BJ585" s="1" t="str">
        <f t="shared" ca="1" si="554"/>
        <v/>
      </c>
      <c r="BK585" s="1" t="str">
        <f t="shared" ca="1" si="554"/>
        <v/>
      </c>
      <c r="BL585" s="1" t="str">
        <f t="shared" ca="1" si="554"/>
        <v/>
      </c>
      <c r="BM585" s="1" t="str">
        <f t="shared" ca="1" si="554"/>
        <v/>
      </c>
      <c r="BN585" s="1" t="str">
        <f t="shared" ca="1" si="554"/>
        <v/>
      </c>
      <c r="BO585" s="1" t="str">
        <f t="shared" ca="1" si="554"/>
        <v/>
      </c>
      <c r="BP585" s="1" t="str">
        <f t="shared" ca="1" si="554"/>
        <v/>
      </c>
      <c r="BQ585" s="1" t="str">
        <f t="shared" ca="1" si="554"/>
        <v/>
      </c>
      <c r="BR585" s="1" t="str">
        <f t="shared" ca="1" si="554"/>
        <v/>
      </c>
      <c r="BS585" s="1" t="str">
        <f t="shared" ca="1" si="554"/>
        <v/>
      </c>
      <c r="BT585" s="1" t="str">
        <f t="shared" ca="1" si="554"/>
        <v/>
      </c>
      <c r="BU585" s="1" t="str">
        <f t="shared" ca="1" si="554"/>
        <v/>
      </c>
      <c r="BV585" s="1" t="str">
        <f t="shared" ca="1" si="554"/>
        <v/>
      </c>
      <c r="BW585" s="1" t="str">
        <f t="shared" ca="1" si="554"/>
        <v/>
      </c>
      <c r="BX585" s="1" t="str">
        <f t="shared" ca="1" si="554"/>
        <v/>
      </c>
      <c r="BY585" s="1" t="str">
        <f t="shared" ca="1" si="554"/>
        <v/>
      </c>
      <c r="BZ585">
        <v>2040</v>
      </c>
    </row>
    <row r="586" spans="47:78" x14ac:dyDescent="0.45">
      <c r="AU586" t="str">
        <f t="shared" ca="1" si="504"/>
        <v>ITM_PRH_ELC</v>
      </c>
      <c r="AV586" s="1">
        <f t="shared" ca="1" si="528"/>
        <v>1.215977144773748</v>
      </c>
      <c r="AW586" s="1">
        <f t="shared" ref="AW586:BY586" ca="1" si="555">OFFSET($F30,0,MATCH($BZ586,$G$1:$J$1,0))</f>
        <v>1.215977144773748</v>
      </c>
      <c r="AX586" s="1">
        <f t="shared" ca="1" si="555"/>
        <v>1.215977144773748</v>
      </c>
      <c r="AY586" s="1">
        <f t="shared" ca="1" si="555"/>
        <v>1.215977144773748</v>
      </c>
      <c r="AZ586" s="1">
        <f t="shared" ca="1" si="555"/>
        <v>1.215977144773748</v>
      </c>
      <c r="BA586" s="1">
        <f t="shared" ca="1" si="555"/>
        <v>1.215977144773748</v>
      </c>
      <c r="BB586" s="1">
        <f t="shared" ca="1" si="555"/>
        <v>1.215977144773748</v>
      </c>
      <c r="BC586" s="1">
        <f t="shared" ca="1" si="555"/>
        <v>1.215977144773748</v>
      </c>
      <c r="BD586" s="1">
        <f t="shared" ca="1" si="555"/>
        <v>1.215977144773748</v>
      </c>
      <c r="BE586" s="1">
        <f t="shared" ca="1" si="555"/>
        <v>1.215977144773748</v>
      </c>
      <c r="BF586" s="1">
        <f t="shared" ca="1" si="555"/>
        <v>1.215977144773748</v>
      </c>
      <c r="BG586" s="1">
        <f t="shared" ca="1" si="555"/>
        <v>1.215977144773748</v>
      </c>
      <c r="BH586" s="1">
        <f t="shared" ca="1" si="555"/>
        <v>1.215977144773748</v>
      </c>
      <c r="BI586" s="1">
        <f t="shared" ca="1" si="555"/>
        <v>1.215977144773748</v>
      </c>
      <c r="BJ586" s="1">
        <f t="shared" ca="1" si="555"/>
        <v>1.215977144773748</v>
      </c>
      <c r="BK586" s="1">
        <f t="shared" ca="1" si="555"/>
        <v>1.215977144773748</v>
      </c>
      <c r="BL586" s="1">
        <f t="shared" ca="1" si="555"/>
        <v>1.215977144773748</v>
      </c>
      <c r="BM586" s="1">
        <f t="shared" ca="1" si="555"/>
        <v>1.215977144773748</v>
      </c>
      <c r="BN586" s="1">
        <f t="shared" ca="1" si="555"/>
        <v>1.215977144773748</v>
      </c>
      <c r="BO586" s="1">
        <f t="shared" ca="1" si="555"/>
        <v>1.215977144773748</v>
      </c>
      <c r="BP586" s="1">
        <f t="shared" ca="1" si="555"/>
        <v>1.215977144773748</v>
      </c>
      <c r="BQ586" s="1">
        <f t="shared" ca="1" si="555"/>
        <v>1.215977144773748</v>
      </c>
      <c r="BR586" s="1">
        <f t="shared" ca="1" si="555"/>
        <v>1.215977144773748</v>
      </c>
      <c r="BS586" s="1">
        <f t="shared" ca="1" si="555"/>
        <v>1.215977144773748</v>
      </c>
      <c r="BT586" s="1">
        <f t="shared" ca="1" si="555"/>
        <v>1.215977144773748</v>
      </c>
      <c r="BU586" s="1">
        <f t="shared" ca="1" si="555"/>
        <v>1.215977144773748</v>
      </c>
      <c r="BV586" s="1">
        <f t="shared" ca="1" si="555"/>
        <v>1.215977144773748</v>
      </c>
      <c r="BW586" s="1">
        <f t="shared" ca="1" si="555"/>
        <v>1.215977144773748</v>
      </c>
      <c r="BX586" s="1">
        <f t="shared" ca="1" si="555"/>
        <v>1.215977144773748</v>
      </c>
      <c r="BY586" s="1">
        <f t="shared" ca="1" si="555"/>
        <v>1.215977144773748</v>
      </c>
      <c r="BZ586">
        <v>2040</v>
      </c>
    </row>
    <row r="587" spans="47:78" x14ac:dyDescent="0.45">
      <c r="AU587" t="str">
        <f t="shared" ca="1" si="504"/>
        <v>ITM_PRC_ELC</v>
      </c>
      <c r="AV587" s="1">
        <f t="shared" ca="1" si="528"/>
        <v>1.215977144773748</v>
      </c>
      <c r="AW587" s="1">
        <f t="shared" ref="AW587:BY587" ca="1" si="556">OFFSET($F31,0,MATCH($BZ587,$G$1:$J$1,0))</f>
        <v>1.215977144773748</v>
      </c>
      <c r="AX587" s="1">
        <f t="shared" ca="1" si="556"/>
        <v>1.215977144773748</v>
      </c>
      <c r="AY587" s="1">
        <f t="shared" ca="1" si="556"/>
        <v>1.215977144773748</v>
      </c>
      <c r="AZ587" s="1">
        <f t="shared" ca="1" si="556"/>
        <v>1.215977144773748</v>
      </c>
      <c r="BA587" s="1">
        <f t="shared" ca="1" si="556"/>
        <v>1.215977144773748</v>
      </c>
      <c r="BB587" s="1">
        <f t="shared" ca="1" si="556"/>
        <v>1.215977144773748</v>
      </c>
      <c r="BC587" s="1">
        <f t="shared" ca="1" si="556"/>
        <v>1.215977144773748</v>
      </c>
      <c r="BD587" s="1">
        <f t="shared" ca="1" si="556"/>
        <v>1.215977144773748</v>
      </c>
      <c r="BE587" s="1">
        <f t="shared" ca="1" si="556"/>
        <v>1.215977144773748</v>
      </c>
      <c r="BF587" s="1">
        <f t="shared" ca="1" si="556"/>
        <v>1.215977144773748</v>
      </c>
      <c r="BG587" s="1">
        <f t="shared" ca="1" si="556"/>
        <v>1.215977144773748</v>
      </c>
      <c r="BH587" s="1">
        <f t="shared" ca="1" si="556"/>
        <v>1.215977144773748</v>
      </c>
      <c r="BI587" s="1">
        <f t="shared" ca="1" si="556"/>
        <v>1.215977144773748</v>
      </c>
      <c r="BJ587" s="1">
        <f t="shared" ca="1" si="556"/>
        <v>1.215977144773748</v>
      </c>
      <c r="BK587" s="1">
        <f t="shared" ca="1" si="556"/>
        <v>1.215977144773748</v>
      </c>
      <c r="BL587" s="1">
        <f t="shared" ca="1" si="556"/>
        <v>1.215977144773748</v>
      </c>
      <c r="BM587" s="1">
        <f t="shared" ca="1" si="556"/>
        <v>1.215977144773748</v>
      </c>
      <c r="BN587" s="1">
        <f t="shared" ca="1" si="556"/>
        <v>1.215977144773748</v>
      </c>
      <c r="BO587" s="1">
        <f t="shared" ca="1" si="556"/>
        <v>1.215977144773748</v>
      </c>
      <c r="BP587" s="1">
        <f t="shared" ca="1" si="556"/>
        <v>1.215977144773748</v>
      </c>
      <c r="BQ587" s="1">
        <f t="shared" ca="1" si="556"/>
        <v>1.215977144773748</v>
      </c>
      <c r="BR587" s="1">
        <f t="shared" ca="1" si="556"/>
        <v>1.215977144773748</v>
      </c>
      <c r="BS587" s="1">
        <f t="shared" ca="1" si="556"/>
        <v>1.215977144773748</v>
      </c>
      <c r="BT587" s="1">
        <f t="shared" ca="1" si="556"/>
        <v>1.215977144773748</v>
      </c>
      <c r="BU587" s="1">
        <f t="shared" ca="1" si="556"/>
        <v>1.215977144773748</v>
      </c>
      <c r="BV587" s="1">
        <f t="shared" ca="1" si="556"/>
        <v>1.215977144773748</v>
      </c>
      <c r="BW587" s="1">
        <f t="shared" ca="1" si="556"/>
        <v>1.215977144773748</v>
      </c>
      <c r="BX587" s="1">
        <f t="shared" ca="1" si="556"/>
        <v>1.215977144773748</v>
      </c>
      <c r="BY587" s="1">
        <f t="shared" ca="1" si="556"/>
        <v>1.215977144773748</v>
      </c>
      <c r="BZ587">
        <v>2040</v>
      </c>
    </row>
    <row r="588" spans="47:78" x14ac:dyDescent="0.45">
      <c r="AU588" t="str">
        <f t="shared" ca="1" si="504"/>
        <v>ITM_MDR_ELC</v>
      </c>
      <c r="AV588" s="1">
        <f t="shared" ca="1" si="528"/>
        <v>1.215977144773748</v>
      </c>
      <c r="AW588" s="1">
        <f t="shared" ref="AW588:BY588" ca="1" si="557">OFFSET($F32,0,MATCH($BZ588,$G$1:$J$1,0))</f>
        <v>1.215977144773748</v>
      </c>
      <c r="AX588" s="1">
        <f t="shared" ca="1" si="557"/>
        <v>1.215977144773748</v>
      </c>
      <c r="AY588" s="1">
        <f t="shared" ca="1" si="557"/>
        <v>1.215977144773748</v>
      </c>
      <c r="AZ588" s="1">
        <f t="shared" ca="1" si="557"/>
        <v>1.215977144773748</v>
      </c>
      <c r="BA588" s="1">
        <f t="shared" ca="1" si="557"/>
        <v>1.215977144773748</v>
      </c>
      <c r="BB588" s="1">
        <f t="shared" ca="1" si="557"/>
        <v>1.215977144773748</v>
      </c>
      <c r="BC588" s="1">
        <f t="shared" ca="1" si="557"/>
        <v>1.215977144773748</v>
      </c>
      <c r="BD588" s="1">
        <f t="shared" ca="1" si="557"/>
        <v>1.215977144773748</v>
      </c>
      <c r="BE588" s="1">
        <f t="shared" ca="1" si="557"/>
        <v>1.215977144773748</v>
      </c>
      <c r="BF588" s="1">
        <f t="shared" ca="1" si="557"/>
        <v>1.215977144773748</v>
      </c>
      <c r="BG588" s="1">
        <f t="shared" ca="1" si="557"/>
        <v>1.215977144773748</v>
      </c>
      <c r="BH588" s="1">
        <f t="shared" ca="1" si="557"/>
        <v>1.215977144773748</v>
      </c>
      <c r="BI588" s="1">
        <f t="shared" ca="1" si="557"/>
        <v>1.215977144773748</v>
      </c>
      <c r="BJ588" s="1">
        <f t="shared" ca="1" si="557"/>
        <v>1.215977144773748</v>
      </c>
      <c r="BK588" s="1">
        <f t="shared" ca="1" si="557"/>
        <v>1.215977144773748</v>
      </c>
      <c r="BL588" s="1">
        <f t="shared" ca="1" si="557"/>
        <v>1.215977144773748</v>
      </c>
      <c r="BM588" s="1">
        <f t="shared" ca="1" si="557"/>
        <v>1.215977144773748</v>
      </c>
      <c r="BN588" s="1">
        <f t="shared" ca="1" si="557"/>
        <v>1.215977144773748</v>
      </c>
      <c r="BO588" s="1">
        <f t="shared" ca="1" si="557"/>
        <v>1.215977144773748</v>
      </c>
      <c r="BP588" s="1">
        <f t="shared" ca="1" si="557"/>
        <v>1.215977144773748</v>
      </c>
      <c r="BQ588" s="1">
        <f t="shared" ca="1" si="557"/>
        <v>1.215977144773748</v>
      </c>
      <c r="BR588" s="1">
        <f t="shared" ca="1" si="557"/>
        <v>1.215977144773748</v>
      </c>
      <c r="BS588" s="1">
        <f t="shared" ca="1" si="557"/>
        <v>1.215977144773748</v>
      </c>
      <c r="BT588" s="1">
        <f t="shared" ca="1" si="557"/>
        <v>1.215977144773748</v>
      </c>
      <c r="BU588" s="1">
        <f t="shared" ca="1" si="557"/>
        <v>1.215977144773748</v>
      </c>
      <c r="BV588" s="1">
        <f t="shared" ca="1" si="557"/>
        <v>1.215977144773748</v>
      </c>
      <c r="BW588" s="1">
        <f t="shared" ca="1" si="557"/>
        <v>1.215977144773748</v>
      </c>
      <c r="BX588" s="1">
        <f t="shared" ca="1" si="557"/>
        <v>1.215977144773748</v>
      </c>
      <c r="BY588" s="1">
        <f t="shared" ca="1" si="557"/>
        <v>1.215977144773748</v>
      </c>
      <c r="BZ588">
        <v>2040</v>
      </c>
    </row>
    <row r="589" spans="47:78" x14ac:dyDescent="0.45">
      <c r="AU589" t="str">
        <f t="shared" ca="1" si="504"/>
        <v>ITM_ECP_ELC</v>
      </c>
      <c r="AV589" s="1">
        <f t="shared" ca="1" si="528"/>
        <v>1.215977144773748</v>
      </c>
      <c r="AW589" s="1">
        <f t="shared" ref="AW589:BY589" ca="1" si="558">OFFSET($F33,0,MATCH($BZ589,$G$1:$J$1,0))</f>
        <v>1.215977144773748</v>
      </c>
      <c r="AX589" s="1">
        <f t="shared" ca="1" si="558"/>
        <v>1.215977144773748</v>
      </c>
      <c r="AY589" s="1">
        <f t="shared" ca="1" si="558"/>
        <v>1.215977144773748</v>
      </c>
      <c r="AZ589" s="1">
        <f t="shared" ca="1" si="558"/>
        <v>1.215977144773748</v>
      </c>
      <c r="BA589" s="1">
        <f t="shared" ca="1" si="558"/>
        <v>1.215977144773748</v>
      </c>
      <c r="BB589" s="1">
        <f t="shared" ca="1" si="558"/>
        <v>1.215977144773748</v>
      </c>
      <c r="BC589" s="1">
        <f t="shared" ca="1" si="558"/>
        <v>1.215977144773748</v>
      </c>
      <c r="BD589" s="1">
        <f t="shared" ca="1" si="558"/>
        <v>1.215977144773748</v>
      </c>
      <c r="BE589" s="1">
        <f t="shared" ca="1" si="558"/>
        <v>1.215977144773748</v>
      </c>
      <c r="BF589" s="1">
        <f t="shared" ca="1" si="558"/>
        <v>1.215977144773748</v>
      </c>
      <c r="BG589" s="1">
        <f t="shared" ca="1" si="558"/>
        <v>1.215977144773748</v>
      </c>
      <c r="BH589" s="1">
        <f t="shared" ca="1" si="558"/>
        <v>1.215977144773748</v>
      </c>
      <c r="BI589" s="1">
        <f t="shared" ca="1" si="558"/>
        <v>1.215977144773748</v>
      </c>
      <c r="BJ589" s="1">
        <f t="shared" ca="1" si="558"/>
        <v>1.215977144773748</v>
      </c>
      <c r="BK589" s="1">
        <f t="shared" ca="1" si="558"/>
        <v>1.215977144773748</v>
      </c>
      <c r="BL589" s="1">
        <f t="shared" ca="1" si="558"/>
        <v>1.215977144773748</v>
      </c>
      <c r="BM589" s="1">
        <f t="shared" ca="1" si="558"/>
        <v>1.215977144773748</v>
      </c>
      <c r="BN589" s="1">
        <f t="shared" ca="1" si="558"/>
        <v>1.215977144773748</v>
      </c>
      <c r="BO589" s="1">
        <f t="shared" ca="1" si="558"/>
        <v>1.215977144773748</v>
      </c>
      <c r="BP589" s="1">
        <f t="shared" ca="1" si="558"/>
        <v>1.215977144773748</v>
      </c>
      <c r="BQ589" s="1">
        <f t="shared" ca="1" si="558"/>
        <v>1.215977144773748</v>
      </c>
      <c r="BR589" s="1">
        <f t="shared" ca="1" si="558"/>
        <v>1.215977144773748</v>
      </c>
      <c r="BS589" s="1">
        <f t="shared" ca="1" si="558"/>
        <v>1.215977144773748</v>
      </c>
      <c r="BT589" s="1">
        <f t="shared" ca="1" si="558"/>
        <v>1.215977144773748</v>
      </c>
      <c r="BU589" s="1">
        <f t="shared" ca="1" si="558"/>
        <v>1.215977144773748</v>
      </c>
      <c r="BV589" s="1">
        <f t="shared" ca="1" si="558"/>
        <v>1.215977144773748</v>
      </c>
      <c r="BW589" s="1">
        <f t="shared" ca="1" si="558"/>
        <v>1.215977144773748</v>
      </c>
      <c r="BX589" s="1">
        <f t="shared" ca="1" si="558"/>
        <v>1.215977144773748</v>
      </c>
      <c r="BY589" s="1">
        <f t="shared" ca="1" si="558"/>
        <v>1.215977144773748</v>
      </c>
      <c r="BZ589">
        <v>2040</v>
      </c>
    </row>
    <row r="590" spans="47:78" x14ac:dyDescent="0.45">
      <c r="AU590" t="str">
        <f t="shared" ca="1" si="504"/>
        <v>ITM_OTP_ELC</v>
      </c>
      <c r="AV590" s="1">
        <f t="shared" ca="1" si="528"/>
        <v>1.215977144773748</v>
      </c>
      <c r="AW590" s="1">
        <f t="shared" ref="AW590:BY590" ca="1" si="559">OFFSET($F34,0,MATCH($BZ590,$G$1:$J$1,0))</f>
        <v>1.215977144773748</v>
      </c>
      <c r="AX590" s="1">
        <f t="shared" ca="1" si="559"/>
        <v>1.215977144773748</v>
      </c>
      <c r="AY590" s="1">
        <f t="shared" ca="1" si="559"/>
        <v>1.215977144773748</v>
      </c>
      <c r="AZ590" s="1">
        <f t="shared" ca="1" si="559"/>
        <v>1.215977144773748</v>
      </c>
      <c r="BA590" s="1">
        <f t="shared" ca="1" si="559"/>
        <v>1.215977144773748</v>
      </c>
      <c r="BB590" s="1">
        <f t="shared" ca="1" si="559"/>
        <v>1.215977144773748</v>
      </c>
      <c r="BC590" s="1">
        <f t="shared" ca="1" si="559"/>
        <v>1.215977144773748</v>
      </c>
      <c r="BD590" s="1">
        <f t="shared" ca="1" si="559"/>
        <v>1.215977144773748</v>
      </c>
      <c r="BE590" s="1">
        <f t="shared" ca="1" si="559"/>
        <v>1.215977144773748</v>
      </c>
      <c r="BF590" s="1">
        <f t="shared" ca="1" si="559"/>
        <v>1.215977144773748</v>
      </c>
      <c r="BG590" s="1">
        <f t="shared" ca="1" si="559"/>
        <v>1.215977144773748</v>
      </c>
      <c r="BH590" s="1">
        <f t="shared" ca="1" si="559"/>
        <v>1.215977144773748</v>
      </c>
      <c r="BI590" s="1">
        <f t="shared" ca="1" si="559"/>
        <v>1.215977144773748</v>
      </c>
      <c r="BJ590" s="1">
        <f t="shared" ca="1" si="559"/>
        <v>1.215977144773748</v>
      </c>
      <c r="BK590" s="1">
        <f t="shared" ca="1" si="559"/>
        <v>1.215977144773748</v>
      </c>
      <c r="BL590" s="1">
        <f t="shared" ca="1" si="559"/>
        <v>1.215977144773748</v>
      </c>
      <c r="BM590" s="1">
        <f t="shared" ca="1" si="559"/>
        <v>1.215977144773748</v>
      </c>
      <c r="BN590" s="1">
        <f t="shared" ca="1" si="559"/>
        <v>1.215977144773748</v>
      </c>
      <c r="BO590" s="1">
        <f t="shared" ca="1" si="559"/>
        <v>1.215977144773748</v>
      </c>
      <c r="BP590" s="1">
        <f t="shared" ca="1" si="559"/>
        <v>1.215977144773748</v>
      </c>
      <c r="BQ590" s="1">
        <f t="shared" ca="1" si="559"/>
        <v>1.215977144773748</v>
      </c>
      <c r="BR590" s="1">
        <f t="shared" ca="1" si="559"/>
        <v>1.215977144773748</v>
      </c>
      <c r="BS590" s="1">
        <f t="shared" ca="1" si="559"/>
        <v>1.215977144773748</v>
      </c>
      <c r="BT590" s="1">
        <f t="shared" ca="1" si="559"/>
        <v>1.215977144773748</v>
      </c>
      <c r="BU590" s="1">
        <f t="shared" ca="1" si="559"/>
        <v>1.215977144773748</v>
      </c>
      <c r="BV590" s="1">
        <f t="shared" ca="1" si="559"/>
        <v>1.215977144773748</v>
      </c>
      <c r="BW590" s="1">
        <f t="shared" ca="1" si="559"/>
        <v>1.215977144773748</v>
      </c>
      <c r="BX590" s="1">
        <f t="shared" ca="1" si="559"/>
        <v>1.215977144773748</v>
      </c>
      <c r="BY590" s="1">
        <f t="shared" ca="1" si="559"/>
        <v>1.215977144773748</v>
      </c>
      <c r="BZ590">
        <v>2040</v>
      </c>
    </row>
    <row r="591" spans="47:78" x14ac:dyDescent="0.45">
      <c r="AU591" t="str">
        <f t="shared" ca="1" si="504"/>
        <v>ITM_SPC_ELC</v>
      </c>
      <c r="AV591" s="1">
        <f t="shared" ca="1" si="528"/>
        <v>1.215977144773748</v>
      </c>
      <c r="AW591" s="1">
        <f t="shared" ref="AW591:BY591" ca="1" si="560">OFFSET($F35,0,MATCH($BZ591,$G$1:$J$1,0))</f>
        <v>1.215977144773748</v>
      </c>
      <c r="AX591" s="1">
        <f t="shared" ca="1" si="560"/>
        <v>1.215977144773748</v>
      </c>
      <c r="AY591" s="1">
        <f t="shared" ca="1" si="560"/>
        <v>1.215977144773748</v>
      </c>
      <c r="AZ591" s="1">
        <f t="shared" ca="1" si="560"/>
        <v>1.215977144773748</v>
      </c>
      <c r="BA591" s="1">
        <f t="shared" ca="1" si="560"/>
        <v>1.215977144773748</v>
      </c>
      <c r="BB591" s="1">
        <f t="shared" ca="1" si="560"/>
        <v>1.215977144773748</v>
      </c>
      <c r="BC591" s="1">
        <f t="shared" ca="1" si="560"/>
        <v>1.215977144773748</v>
      </c>
      <c r="BD591" s="1">
        <f t="shared" ca="1" si="560"/>
        <v>1.215977144773748</v>
      </c>
      <c r="BE591" s="1">
        <f t="shared" ca="1" si="560"/>
        <v>1.215977144773748</v>
      </c>
      <c r="BF591" s="1">
        <f t="shared" ca="1" si="560"/>
        <v>1.215977144773748</v>
      </c>
      <c r="BG591" s="1">
        <f t="shared" ca="1" si="560"/>
        <v>1.215977144773748</v>
      </c>
      <c r="BH591" s="1">
        <f t="shared" ca="1" si="560"/>
        <v>1.215977144773748</v>
      </c>
      <c r="BI591" s="1">
        <f t="shared" ca="1" si="560"/>
        <v>1.215977144773748</v>
      </c>
      <c r="BJ591" s="1">
        <f t="shared" ca="1" si="560"/>
        <v>1.215977144773748</v>
      </c>
      <c r="BK591" s="1">
        <f t="shared" ca="1" si="560"/>
        <v>1.215977144773748</v>
      </c>
      <c r="BL591" s="1">
        <f t="shared" ca="1" si="560"/>
        <v>1.215977144773748</v>
      </c>
      <c r="BM591" s="1">
        <f t="shared" ca="1" si="560"/>
        <v>1.215977144773748</v>
      </c>
      <c r="BN591" s="1">
        <f t="shared" ca="1" si="560"/>
        <v>1.215977144773748</v>
      </c>
      <c r="BO591" s="1">
        <f t="shared" ca="1" si="560"/>
        <v>1.215977144773748</v>
      </c>
      <c r="BP591" s="1">
        <f t="shared" ca="1" si="560"/>
        <v>1.215977144773748</v>
      </c>
      <c r="BQ591" s="1">
        <f t="shared" ca="1" si="560"/>
        <v>1.215977144773748</v>
      </c>
      <c r="BR591" s="1">
        <f t="shared" ca="1" si="560"/>
        <v>1.215977144773748</v>
      </c>
      <c r="BS591" s="1">
        <f t="shared" ca="1" si="560"/>
        <v>1.215977144773748</v>
      </c>
      <c r="BT591" s="1">
        <f t="shared" ca="1" si="560"/>
        <v>1.215977144773748</v>
      </c>
      <c r="BU591" s="1">
        <f t="shared" ca="1" si="560"/>
        <v>1.215977144773748</v>
      </c>
      <c r="BV591" s="1">
        <f t="shared" ca="1" si="560"/>
        <v>1.215977144773748</v>
      </c>
      <c r="BW591" s="1">
        <f t="shared" ca="1" si="560"/>
        <v>1.215977144773748</v>
      </c>
      <c r="BX591" s="1">
        <f t="shared" ca="1" si="560"/>
        <v>1.215977144773748</v>
      </c>
      <c r="BY591" s="1">
        <f t="shared" ca="1" si="560"/>
        <v>1.215977144773748</v>
      </c>
      <c r="BZ591">
        <v>2040</v>
      </c>
    </row>
    <row r="592" spans="47:78" x14ac:dyDescent="0.45">
      <c r="AU592" t="str">
        <f t="shared" ca="1" si="504"/>
        <v>ITM_LIG_ELC</v>
      </c>
      <c r="AV592" s="1">
        <f t="shared" ca="1" si="528"/>
        <v>1.215977144773748</v>
      </c>
      <c r="AW592" s="1">
        <f t="shared" ref="AW592:BY592" ca="1" si="561">OFFSET($F36,0,MATCH($BZ592,$G$1:$J$1,0))</f>
        <v>1.215977144773748</v>
      </c>
      <c r="AX592" s="1">
        <f t="shared" ca="1" si="561"/>
        <v>1.215977144773748</v>
      </c>
      <c r="AY592" s="1">
        <f t="shared" ca="1" si="561"/>
        <v>1.215977144773748</v>
      </c>
      <c r="AZ592" s="1">
        <f t="shared" ca="1" si="561"/>
        <v>1.215977144773748</v>
      </c>
      <c r="BA592" s="1">
        <f t="shared" ca="1" si="561"/>
        <v>1.215977144773748</v>
      </c>
      <c r="BB592" s="1">
        <f t="shared" ca="1" si="561"/>
        <v>1.215977144773748</v>
      </c>
      <c r="BC592" s="1">
        <f t="shared" ca="1" si="561"/>
        <v>1.215977144773748</v>
      </c>
      <c r="BD592" s="1">
        <f t="shared" ca="1" si="561"/>
        <v>1.215977144773748</v>
      </c>
      <c r="BE592" s="1">
        <f t="shared" ca="1" si="561"/>
        <v>1.215977144773748</v>
      </c>
      <c r="BF592" s="1">
        <f t="shared" ca="1" si="561"/>
        <v>1.215977144773748</v>
      </c>
      <c r="BG592" s="1">
        <f t="shared" ca="1" si="561"/>
        <v>1.215977144773748</v>
      </c>
      <c r="BH592" s="1">
        <f t="shared" ca="1" si="561"/>
        <v>1.215977144773748</v>
      </c>
      <c r="BI592" s="1">
        <f t="shared" ca="1" si="561"/>
        <v>1.215977144773748</v>
      </c>
      <c r="BJ592" s="1">
        <f t="shared" ca="1" si="561"/>
        <v>1.215977144773748</v>
      </c>
      <c r="BK592" s="1">
        <f t="shared" ca="1" si="561"/>
        <v>1.215977144773748</v>
      </c>
      <c r="BL592" s="1">
        <f t="shared" ca="1" si="561"/>
        <v>1.215977144773748</v>
      </c>
      <c r="BM592" s="1">
        <f t="shared" ca="1" si="561"/>
        <v>1.215977144773748</v>
      </c>
      <c r="BN592" s="1">
        <f t="shared" ca="1" si="561"/>
        <v>1.215977144773748</v>
      </c>
      <c r="BO592" s="1">
        <f t="shared" ca="1" si="561"/>
        <v>1.215977144773748</v>
      </c>
      <c r="BP592" s="1">
        <f t="shared" ca="1" si="561"/>
        <v>1.215977144773748</v>
      </c>
      <c r="BQ592" s="1">
        <f t="shared" ca="1" si="561"/>
        <v>1.215977144773748</v>
      </c>
      <c r="BR592" s="1">
        <f t="shared" ca="1" si="561"/>
        <v>1.215977144773748</v>
      </c>
      <c r="BS592" s="1">
        <f t="shared" ca="1" si="561"/>
        <v>1.215977144773748</v>
      </c>
      <c r="BT592" s="1">
        <f t="shared" ca="1" si="561"/>
        <v>1.215977144773748</v>
      </c>
      <c r="BU592" s="1">
        <f t="shared" ca="1" si="561"/>
        <v>1.215977144773748</v>
      </c>
      <c r="BV592" s="1">
        <f t="shared" ca="1" si="561"/>
        <v>1.215977144773748</v>
      </c>
      <c r="BW592" s="1">
        <f t="shared" ca="1" si="561"/>
        <v>1.215977144773748</v>
      </c>
      <c r="BX592" s="1">
        <f t="shared" ca="1" si="561"/>
        <v>1.215977144773748</v>
      </c>
      <c r="BY592" s="1">
        <f t="shared" ca="1" si="561"/>
        <v>1.215977144773748</v>
      </c>
      <c r="BZ592">
        <v>2040</v>
      </c>
    </row>
    <row r="593" spans="47:78" x14ac:dyDescent="0.45">
      <c r="AU593" t="str">
        <f t="shared" ca="1" si="504"/>
        <v>ITM_OTH_ELC</v>
      </c>
      <c r="AV593" s="1">
        <f t="shared" ca="1" si="528"/>
        <v>1.215977144773748</v>
      </c>
      <c r="AW593" s="1">
        <f t="shared" ref="AW593:BY593" ca="1" si="562">OFFSET($F37,0,MATCH($BZ593,$G$1:$J$1,0))</f>
        <v>1.215977144773748</v>
      </c>
      <c r="AX593" s="1">
        <f t="shared" ca="1" si="562"/>
        <v>1.215977144773748</v>
      </c>
      <c r="AY593" s="1">
        <f t="shared" ca="1" si="562"/>
        <v>1.215977144773748</v>
      </c>
      <c r="AZ593" s="1">
        <f t="shared" ca="1" si="562"/>
        <v>1.215977144773748</v>
      </c>
      <c r="BA593" s="1">
        <f t="shared" ca="1" si="562"/>
        <v>1.215977144773748</v>
      </c>
      <c r="BB593" s="1">
        <f t="shared" ca="1" si="562"/>
        <v>1.215977144773748</v>
      </c>
      <c r="BC593" s="1">
        <f t="shared" ca="1" si="562"/>
        <v>1.215977144773748</v>
      </c>
      <c r="BD593" s="1">
        <f t="shared" ca="1" si="562"/>
        <v>1.215977144773748</v>
      </c>
      <c r="BE593" s="1">
        <f t="shared" ca="1" si="562"/>
        <v>1.215977144773748</v>
      </c>
      <c r="BF593" s="1">
        <f t="shared" ca="1" si="562"/>
        <v>1.215977144773748</v>
      </c>
      <c r="BG593" s="1">
        <f t="shared" ca="1" si="562"/>
        <v>1.215977144773748</v>
      </c>
      <c r="BH593" s="1">
        <f t="shared" ca="1" si="562"/>
        <v>1.215977144773748</v>
      </c>
      <c r="BI593" s="1">
        <f t="shared" ca="1" si="562"/>
        <v>1.215977144773748</v>
      </c>
      <c r="BJ593" s="1">
        <f t="shared" ca="1" si="562"/>
        <v>1.215977144773748</v>
      </c>
      <c r="BK593" s="1">
        <f t="shared" ca="1" si="562"/>
        <v>1.215977144773748</v>
      </c>
      <c r="BL593" s="1">
        <f t="shared" ca="1" si="562"/>
        <v>1.215977144773748</v>
      </c>
      <c r="BM593" s="1">
        <f t="shared" ca="1" si="562"/>
        <v>1.215977144773748</v>
      </c>
      <c r="BN593" s="1">
        <f t="shared" ca="1" si="562"/>
        <v>1.215977144773748</v>
      </c>
      <c r="BO593" s="1">
        <f t="shared" ca="1" si="562"/>
        <v>1.215977144773748</v>
      </c>
      <c r="BP593" s="1">
        <f t="shared" ca="1" si="562"/>
        <v>1.215977144773748</v>
      </c>
      <c r="BQ593" s="1">
        <f t="shared" ca="1" si="562"/>
        <v>1.215977144773748</v>
      </c>
      <c r="BR593" s="1">
        <f t="shared" ca="1" si="562"/>
        <v>1.215977144773748</v>
      </c>
      <c r="BS593" s="1">
        <f t="shared" ca="1" si="562"/>
        <v>1.215977144773748</v>
      </c>
      <c r="BT593" s="1">
        <f t="shared" ca="1" si="562"/>
        <v>1.215977144773748</v>
      </c>
      <c r="BU593" s="1">
        <f t="shared" ca="1" si="562"/>
        <v>1.215977144773748</v>
      </c>
      <c r="BV593" s="1">
        <f t="shared" ca="1" si="562"/>
        <v>1.215977144773748</v>
      </c>
      <c r="BW593" s="1">
        <f t="shared" ca="1" si="562"/>
        <v>1.215977144773748</v>
      </c>
      <c r="BX593" s="1">
        <f t="shared" ca="1" si="562"/>
        <v>1.215977144773748</v>
      </c>
      <c r="BY593" s="1">
        <f t="shared" ca="1" si="562"/>
        <v>1.215977144773748</v>
      </c>
      <c r="BZ593">
        <v>2040</v>
      </c>
    </row>
    <row r="594" spans="47:78" x14ac:dyDescent="0.45">
      <c r="AU594" t="str">
        <f t="shared" ca="1" si="504"/>
        <v>INM_PRH_ELC</v>
      </c>
      <c r="AV594" s="1">
        <f t="shared" ca="1" si="528"/>
        <v>1.0833059211436435</v>
      </c>
      <c r="AW594" s="1">
        <f t="shared" ref="AW594:BY594" ca="1" si="563">OFFSET($F38,0,MATCH($BZ594,$G$1:$J$1,0))</f>
        <v>1.0833059211436435</v>
      </c>
      <c r="AX594" s="1">
        <f t="shared" ca="1" si="563"/>
        <v>1.0833059211436435</v>
      </c>
      <c r="AY594" s="1">
        <f t="shared" ca="1" si="563"/>
        <v>1.0833059211436435</v>
      </c>
      <c r="AZ594" s="1">
        <f t="shared" ca="1" si="563"/>
        <v>1.0833059211436435</v>
      </c>
      <c r="BA594" s="1">
        <f t="shared" ca="1" si="563"/>
        <v>1.0833059211436435</v>
      </c>
      <c r="BB594" s="1">
        <f t="shared" ca="1" si="563"/>
        <v>1.0833059211436435</v>
      </c>
      <c r="BC594" s="1">
        <f t="shared" ca="1" si="563"/>
        <v>1.0833059211436435</v>
      </c>
      <c r="BD594" s="1">
        <f t="shared" ca="1" si="563"/>
        <v>1.0833059211436435</v>
      </c>
      <c r="BE594" s="1">
        <f t="shared" ca="1" si="563"/>
        <v>1.0833059211436435</v>
      </c>
      <c r="BF594" s="1">
        <f t="shared" ca="1" si="563"/>
        <v>1.0833059211436435</v>
      </c>
      <c r="BG594" s="1">
        <f t="shared" ca="1" si="563"/>
        <v>1.0833059211436435</v>
      </c>
      <c r="BH594" s="1">
        <f t="shared" ca="1" si="563"/>
        <v>1.0833059211436435</v>
      </c>
      <c r="BI594" s="1">
        <f t="shared" ca="1" si="563"/>
        <v>1.0833059211436435</v>
      </c>
      <c r="BJ594" s="1">
        <f t="shared" ca="1" si="563"/>
        <v>1.0833059211436435</v>
      </c>
      <c r="BK594" s="1">
        <f t="shared" ca="1" si="563"/>
        <v>1.0833059211436435</v>
      </c>
      <c r="BL594" s="1">
        <f t="shared" ca="1" si="563"/>
        <v>1.0833059211436435</v>
      </c>
      <c r="BM594" s="1">
        <f t="shared" ca="1" si="563"/>
        <v>1.0833059211436435</v>
      </c>
      <c r="BN594" s="1">
        <f t="shared" ca="1" si="563"/>
        <v>1.0833059211436435</v>
      </c>
      <c r="BO594" s="1">
        <f t="shared" ca="1" si="563"/>
        <v>1.0833059211436435</v>
      </c>
      <c r="BP594" s="1">
        <f t="shared" ca="1" si="563"/>
        <v>1.0833059211436435</v>
      </c>
      <c r="BQ594" s="1">
        <f t="shared" ca="1" si="563"/>
        <v>1.0833059211436435</v>
      </c>
      <c r="BR594" s="1">
        <f t="shared" ca="1" si="563"/>
        <v>1.0833059211436435</v>
      </c>
      <c r="BS594" s="1">
        <f t="shared" ca="1" si="563"/>
        <v>1.0833059211436435</v>
      </c>
      <c r="BT594" s="1">
        <f t="shared" ca="1" si="563"/>
        <v>1.0833059211436435</v>
      </c>
      <c r="BU594" s="1">
        <f t="shared" ca="1" si="563"/>
        <v>1.0833059211436435</v>
      </c>
      <c r="BV594" s="1">
        <f t="shared" ca="1" si="563"/>
        <v>1.0833059211436435</v>
      </c>
      <c r="BW594" s="1">
        <f t="shared" ca="1" si="563"/>
        <v>1.0833059211436435</v>
      </c>
      <c r="BX594" s="1">
        <f t="shared" ca="1" si="563"/>
        <v>1.0833059211436435</v>
      </c>
      <c r="BY594" s="1">
        <f t="shared" ca="1" si="563"/>
        <v>1.0833059211436435</v>
      </c>
      <c r="BZ594">
        <v>2040</v>
      </c>
    </row>
    <row r="595" spans="47:78" x14ac:dyDescent="0.45">
      <c r="AU595" t="str">
        <f t="shared" ca="1" si="504"/>
        <v>INM_PRC_ELC</v>
      </c>
      <c r="AV595" s="1">
        <f t="shared" ca="1" si="528"/>
        <v>1.166692800725406</v>
      </c>
      <c r="AW595" s="1">
        <f t="shared" ref="AW595:BY595" ca="1" si="564">OFFSET($F39,0,MATCH($BZ595,$G$1:$J$1,0))</f>
        <v>1.166692800725406</v>
      </c>
      <c r="AX595" s="1">
        <f t="shared" ca="1" si="564"/>
        <v>1.166692800725406</v>
      </c>
      <c r="AY595" s="1">
        <f t="shared" ca="1" si="564"/>
        <v>1.166692800725406</v>
      </c>
      <c r="AZ595" s="1">
        <f t="shared" ca="1" si="564"/>
        <v>1.166692800725406</v>
      </c>
      <c r="BA595" s="1">
        <f t="shared" ca="1" si="564"/>
        <v>1.166692800725406</v>
      </c>
      <c r="BB595" s="1">
        <f t="shared" ca="1" si="564"/>
        <v>1.166692800725406</v>
      </c>
      <c r="BC595" s="1">
        <f t="shared" ca="1" si="564"/>
        <v>1.166692800725406</v>
      </c>
      <c r="BD595" s="1">
        <f t="shared" ca="1" si="564"/>
        <v>1.166692800725406</v>
      </c>
      <c r="BE595" s="1">
        <f t="shared" ca="1" si="564"/>
        <v>1.166692800725406</v>
      </c>
      <c r="BF595" s="1">
        <f t="shared" ca="1" si="564"/>
        <v>1.166692800725406</v>
      </c>
      <c r="BG595" s="1">
        <f t="shared" ca="1" si="564"/>
        <v>1.166692800725406</v>
      </c>
      <c r="BH595" s="1">
        <f t="shared" ca="1" si="564"/>
        <v>1.166692800725406</v>
      </c>
      <c r="BI595" s="1">
        <f t="shared" ca="1" si="564"/>
        <v>1.166692800725406</v>
      </c>
      <c r="BJ595" s="1">
        <f t="shared" ca="1" si="564"/>
        <v>1.166692800725406</v>
      </c>
      <c r="BK595" s="1">
        <f t="shared" ca="1" si="564"/>
        <v>1.166692800725406</v>
      </c>
      <c r="BL595" s="1">
        <f t="shared" ca="1" si="564"/>
        <v>1.166692800725406</v>
      </c>
      <c r="BM595" s="1">
        <f t="shared" ca="1" si="564"/>
        <v>1.166692800725406</v>
      </c>
      <c r="BN595" s="1">
        <f t="shared" ca="1" si="564"/>
        <v>1.166692800725406</v>
      </c>
      <c r="BO595" s="1">
        <f t="shared" ca="1" si="564"/>
        <v>1.166692800725406</v>
      </c>
      <c r="BP595" s="1">
        <f t="shared" ca="1" si="564"/>
        <v>1.166692800725406</v>
      </c>
      <c r="BQ595" s="1">
        <f t="shared" ca="1" si="564"/>
        <v>1.166692800725406</v>
      </c>
      <c r="BR595" s="1">
        <f t="shared" ca="1" si="564"/>
        <v>1.166692800725406</v>
      </c>
      <c r="BS595" s="1">
        <f t="shared" ca="1" si="564"/>
        <v>1.166692800725406</v>
      </c>
      <c r="BT595" s="1">
        <f t="shared" ca="1" si="564"/>
        <v>1.166692800725406</v>
      </c>
      <c r="BU595" s="1">
        <f t="shared" ca="1" si="564"/>
        <v>1.166692800725406</v>
      </c>
      <c r="BV595" s="1">
        <f t="shared" ca="1" si="564"/>
        <v>1.166692800725406</v>
      </c>
      <c r="BW595" s="1">
        <f t="shared" ca="1" si="564"/>
        <v>1.166692800725406</v>
      </c>
      <c r="BX595" s="1">
        <f t="shared" ca="1" si="564"/>
        <v>1.166692800725406</v>
      </c>
      <c r="BY595" s="1">
        <f t="shared" ca="1" si="564"/>
        <v>1.166692800725406</v>
      </c>
      <c r="BZ595">
        <v>2040</v>
      </c>
    </row>
    <row r="596" spans="47:78" x14ac:dyDescent="0.45">
      <c r="AU596" t="str">
        <f t="shared" ca="1" si="504"/>
        <v>INM_MDR_ELC</v>
      </c>
      <c r="AV596" s="1">
        <f t="shared" ca="1" si="528"/>
        <v>1.0833059211436435</v>
      </c>
      <c r="AW596" s="1">
        <f t="shared" ref="AW596:BY596" ca="1" si="565">OFFSET($F40,0,MATCH($BZ596,$G$1:$J$1,0))</f>
        <v>1.0833059211436435</v>
      </c>
      <c r="AX596" s="1">
        <f t="shared" ca="1" si="565"/>
        <v>1.0833059211436435</v>
      </c>
      <c r="AY596" s="1">
        <f t="shared" ca="1" si="565"/>
        <v>1.0833059211436435</v>
      </c>
      <c r="AZ596" s="1">
        <f t="shared" ca="1" si="565"/>
        <v>1.0833059211436435</v>
      </c>
      <c r="BA596" s="1">
        <f t="shared" ca="1" si="565"/>
        <v>1.0833059211436435</v>
      </c>
      <c r="BB596" s="1">
        <f t="shared" ca="1" si="565"/>
        <v>1.0833059211436435</v>
      </c>
      <c r="BC596" s="1">
        <f t="shared" ca="1" si="565"/>
        <v>1.0833059211436435</v>
      </c>
      <c r="BD596" s="1">
        <f t="shared" ca="1" si="565"/>
        <v>1.0833059211436435</v>
      </c>
      <c r="BE596" s="1">
        <f t="shared" ca="1" si="565"/>
        <v>1.0833059211436435</v>
      </c>
      <c r="BF596" s="1">
        <f t="shared" ca="1" si="565"/>
        <v>1.0833059211436435</v>
      </c>
      <c r="BG596" s="1">
        <f t="shared" ca="1" si="565"/>
        <v>1.0833059211436435</v>
      </c>
      <c r="BH596" s="1">
        <f t="shared" ca="1" si="565"/>
        <v>1.0833059211436435</v>
      </c>
      <c r="BI596" s="1">
        <f t="shared" ca="1" si="565"/>
        <v>1.0833059211436435</v>
      </c>
      <c r="BJ596" s="1">
        <f t="shared" ca="1" si="565"/>
        <v>1.0833059211436435</v>
      </c>
      <c r="BK596" s="1">
        <f t="shared" ca="1" si="565"/>
        <v>1.0833059211436435</v>
      </c>
      <c r="BL596" s="1">
        <f t="shared" ca="1" si="565"/>
        <v>1.0833059211436435</v>
      </c>
      <c r="BM596" s="1">
        <f t="shared" ca="1" si="565"/>
        <v>1.0833059211436435</v>
      </c>
      <c r="BN596" s="1">
        <f t="shared" ca="1" si="565"/>
        <v>1.0833059211436435</v>
      </c>
      <c r="BO596" s="1">
        <f t="shared" ca="1" si="565"/>
        <v>1.0833059211436435</v>
      </c>
      <c r="BP596" s="1">
        <f t="shared" ca="1" si="565"/>
        <v>1.0833059211436435</v>
      </c>
      <c r="BQ596" s="1">
        <f t="shared" ca="1" si="565"/>
        <v>1.0833059211436435</v>
      </c>
      <c r="BR596" s="1">
        <f t="shared" ca="1" si="565"/>
        <v>1.0833059211436435</v>
      </c>
      <c r="BS596" s="1">
        <f t="shared" ca="1" si="565"/>
        <v>1.0833059211436435</v>
      </c>
      <c r="BT596" s="1">
        <f t="shared" ca="1" si="565"/>
        <v>1.0833059211436435</v>
      </c>
      <c r="BU596" s="1">
        <f t="shared" ca="1" si="565"/>
        <v>1.0833059211436435</v>
      </c>
      <c r="BV596" s="1">
        <f t="shared" ca="1" si="565"/>
        <v>1.0833059211436435</v>
      </c>
      <c r="BW596" s="1">
        <f t="shared" ca="1" si="565"/>
        <v>1.0833059211436435</v>
      </c>
      <c r="BX596" s="1">
        <f t="shared" ca="1" si="565"/>
        <v>1.0833059211436435</v>
      </c>
      <c r="BY596" s="1">
        <f t="shared" ca="1" si="565"/>
        <v>1.0833059211436435</v>
      </c>
      <c r="BZ596">
        <v>2040</v>
      </c>
    </row>
    <row r="597" spans="47:78" x14ac:dyDescent="0.45">
      <c r="AU597" t="str">
        <f t="shared" ca="1" si="504"/>
        <v>INM_ECP_ELC</v>
      </c>
      <c r="AV597" s="1">
        <f t="shared" ca="1" si="528"/>
        <v>1.2479849974016677</v>
      </c>
      <c r="AW597" s="1">
        <f t="shared" ref="AW597:BY597" ca="1" si="566">OFFSET($F41,0,MATCH($BZ597,$G$1:$J$1,0))</f>
        <v>1.2479849974016677</v>
      </c>
      <c r="AX597" s="1">
        <f t="shared" ca="1" si="566"/>
        <v>1.2479849974016677</v>
      </c>
      <c r="AY597" s="1">
        <f t="shared" ca="1" si="566"/>
        <v>1.2479849974016677</v>
      </c>
      <c r="AZ597" s="1">
        <f t="shared" ca="1" si="566"/>
        <v>1.2479849974016677</v>
      </c>
      <c r="BA597" s="1">
        <f t="shared" ca="1" si="566"/>
        <v>1.2479849974016677</v>
      </c>
      <c r="BB597" s="1">
        <f t="shared" ca="1" si="566"/>
        <v>1.2479849974016677</v>
      </c>
      <c r="BC597" s="1">
        <f t="shared" ca="1" si="566"/>
        <v>1.2479849974016677</v>
      </c>
      <c r="BD597" s="1">
        <f t="shared" ca="1" si="566"/>
        <v>1.2479849974016677</v>
      </c>
      <c r="BE597" s="1">
        <f t="shared" ca="1" si="566"/>
        <v>1.2479849974016677</v>
      </c>
      <c r="BF597" s="1">
        <f t="shared" ca="1" si="566"/>
        <v>1.2479849974016677</v>
      </c>
      <c r="BG597" s="1">
        <f t="shared" ca="1" si="566"/>
        <v>1.2479849974016677</v>
      </c>
      <c r="BH597" s="1">
        <f t="shared" ca="1" si="566"/>
        <v>1.2479849974016677</v>
      </c>
      <c r="BI597" s="1">
        <f t="shared" ca="1" si="566"/>
        <v>1.2479849974016677</v>
      </c>
      <c r="BJ597" s="1">
        <f t="shared" ca="1" si="566"/>
        <v>1.2479849974016677</v>
      </c>
      <c r="BK597" s="1">
        <f t="shared" ca="1" si="566"/>
        <v>1.2479849974016677</v>
      </c>
      <c r="BL597" s="1">
        <f t="shared" ca="1" si="566"/>
        <v>1.2479849974016677</v>
      </c>
      <c r="BM597" s="1">
        <f t="shared" ca="1" si="566"/>
        <v>1.2479849974016677</v>
      </c>
      <c r="BN597" s="1">
        <f t="shared" ca="1" si="566"/>
        <v>1.2479849974016677</v>
      </c>
      <c r="BO597" s="1">
        <f t="shared" ca="1" si="566"/>
        <v>1.2479849974016677</v>
      </c>
      <c r="BP597" s="1">
        <f t="shared" ca="1" si="566"/>
        <v>1.2479849974016677</v>
      </c>
      <c r="BQ597" s="1">
        <f t="shared" ca="1" si="566"/>
        <v>1.2479849974016677</v>
      </c>
      <c r="BR597" s="1">
        <f t="shared" ca="1" si="566"/>
        <v>1.2479849974016677</v>
      </c>
      <c r="BS597" s="1">
        <f t="shared" ca="1" si="566"/>
        <v>1.2479849974016677</v>
      </c>
      <c r="BT597" s="1">
        <f t="shared" ca="1" si="566"/>
        <v>1.2479849974016677</v>
      </c>
      <c r="BU597" s="1">
        <f t="shared" ca="1" si="566"/>
        <v>1.2479849974016677</v>
      </c>
      <c r="BV597" s="1">
        <f t="shared" ca="1" si="566"/>
        <v>1.2479849974016677</v>
      </c>
      <c r="BW597" s="1">
        <f t="shared" ca="1" si="566"/>
        <v>1.2479849974016677</v>
      </c>
      <c r="BX597" s="1">
        <f t="shared" ca="1" si="566"/>
        <v>1.2479849974016677</v>
      </c>
      <c r="BY597" s="1">
        <f t="shared" ca="1" si="566"/>
        <v>1.2479849974016677</v>
      </c>
      <c r="BZ597">
        <v>2040</v>
      </c>
    </row>
    <row r="598" spans="47:78" x14ac:dyDescent="0.45">
      <c r="AU598" t="str">
        <f t="shared" ca="1" si="504"/>
        <v>INM_OTP_ELC</v>
      </c>
      <c r="AV598" s="1">
        <f t="shared" ca="1" si="528"/>
        <v>1.0833059211436435</v>
      </c>
      <c r="AW598" s="1">
        <f t="shared" ref="AW598:BY598" ca="1" si="567">OFFSET($F42,0,MATCH($BZ598,$G$1:$J$1,0))</f>
        <v>1.0833059211436435</v>
      </c>
      <c r="AX598" s="1">
        <f t="shared" ca="1" si="567"/>
        <v>1.0833059211436435</v>
      </c>
      <c r="AY598" s="1">
        <f t="shared" ca="1" si="567"/>
        <v>1.0833059211436435</v>
      </c>
      <c r="AZ598" s="1">
        <f t="shared" ca="1" si="567"/>
        <v>1.0833059211436435</v>
      </c>
      <c r="BA598" s="1">
        <f t="shared" ca="1" si="567"/>
        <v>1.0833059211436435</v>
      </c>
      <c r="BB598" s="1">
        <f t="shared" ca="1" si="567"/>
        <v>1.0833059211436435</v>
      </c>
      <c r="BC598" s="1">
        <f t="shared" ca="1" si="567"/>
        <v>1.0833059211436435</v>
      </c>
      <c r="BD598" s="1">
        <f t="shared" ca="1" si="567"/>
        <v>1.0833059211436435</v>
      </c>
      <c r="BE598" s="1">
        <f t="shared" ca="1" si="567"/>
        <v>1.0833059211436435</v>
      </c>
      <c r="BF598" s="1">
        <f t="shared" ca="1" si="567"/>
        <v>1.0833059211436435</v>
      </c>
      <c r="BG598" s="1">
        <f t="shared" ca="1" si="567"/>
        <v>1.0833059211436435</v>
      </c>
      <c r="BH598" s="1">
        <f t="shared" ca="1" si="567"/>
        <v>1.0833059211436435</v>
      </c>
      <c r="BI598" s="1">
        <f t="shared" ca="1" si="567"/>
        <v>1.0833059211436435</v>
      </c>
      <c r="BJ598" s="1">
        <f t="shared" ca="1" si="567"/>
        <v>1.0833059211436435</v>
      </c>
      <c r="BK598" s="1">
        <f t="shared" ca="1" si="567"/>
        <v>1.0833059211436435</v>
      </c>
      <c r="BL598" s="1">
        <f t="shared" ca="1" si="567"/>
        <v>1.0833059211436435</v>
      </c>
      <c r="BM598" s="1">
        <f t="shared" ca="1" si="567"/>
        <v>1.0833059211436435</v>
      </c>
      <c r="BN598" s="1">
        <f t="shared" ca="1" si="567"/>
        <v>1.0833059211436435</v>
      </c>
      <c r="BO598" s="1">
        <f t="shared" ca="1" si="567"/>
        <v>1.0833059211436435</v>
      </c>
      <c r="BP598" s="1">
        <f t="shared" ca="1" si="567"/>
        <v>1.0833059211436435</v>
      </c>
      <c r="BQ598" s="1">
        <f t="shared" ca="1" si="567"/>
        <v>1.0833059211436435</v>
      </c>
      <c r="BR598" s="1">
        <f t="shared" ca="1" si="567"/>
        <v>1.0833059211436435</v>
      </c>
      <c r="BS598" s="1">
        <f t="shared" ca="1" si="567"/>
        <v>1.0833059211436435</v>
      </c>
      <c r="BT598" s="1">
        <f t="shared" ca="1" si="567"/>
        <v>1.0833059211436435</v>
      </c>
      <c r="BU598" s="1">
        <f t="shared" ca="1" si="567"/>
        <v>1.0833059211436435</v>
      </c>
      <c r="BV598" s="1">
        <f t="shared" ca="1" si="567"/>
        <v>1.0833059211436435</v>
      </c>
      <c r="BW598" s="1">
        <f t="shared" ca="1" si="567"/>
        <v>1.0833059211436435</v>
      </c>
      <c r="BX598" s="1">
        <f t="shared" ca="1" si="567"/>
        <v>1.0833059211436435</v>
      </c>
      <c r="BY598" s="1">
        <f t="shared" ca="1" si="567"/>
        <v>1.0833059211436435</v>
      </c>
      <c r="BZ598">
        <v>2040</v>
      </c>
    </row>
    <row r="599" spans="47:78" x14ac:dyDescent="0.45">
      <c r="AU599" t="str">
        <f t="shared" ca="1" si="504"/>
        <v>INM_SPC_ELC</v>
      </c>
      <c r="AV599" s="1">
        <f t="shared" ca="1" si="528"/>
        <v>1.166692800725406</v>
      </c>
      <c r="AW599" s="1">
        <f t="shared" ref="AW599:BY599" ca="1" si="568">OFFSET($F43,0,MATCH($BZ599,$G$1:$J$1,0))</f>
        <v>1.166692800725406</v>
      </c>
      <c r="AX599" s="1">
        <f t="shared" ca="1" si="568"/>
        <v>1.166692800725406</v>
      </c>
      <c r="AY599" s="1">
        <f t="shared" ca="1" si="568"/>
        <v>1.166692800725406</v>
      </c>
      <c r="AZ599" s="1">
        <f t="shared" ca="1" si="568"/>
        <v>1.166692800725406</v>
      </c>
      <c r="BA599" s="1">
        <f t="shared" ca="1" si="568"/>
        <v>1.166692800725406</v>
      </c>
      <c r="BB599" s="1">
        <f t="shared" ca="1" si="568"/>
        <v>1.166692800725406</v>
      </c>
      <c r="BC599" s="1">
        <f t="shared" ca="1" si="568"/>
        <v>1.166692800725406</v>
      </c>
      <c r="BD599" s="1">
        <f t="shared" ca="1" si="568"/>
        <v>1.166692800725406</v>
      </c>
      <c r="BE599" s="1">
        <f t="shared" ca="1" si="568"/>
        <v>1.166692800725406</v>
      </c>
      <c r="BF599" s="1">
        <f t="shared" ca="1" si="568"/>
        <v>1.166692800725406</v>
      </c>
      <c r="BG599" s="1">
        <f t="shared" ca="1" si="568"/>
        <v>1.166692800725406</v>
      </c>
      <c r="BH599" s="1">
        <f t="shared" ca="1" si="568"/>
        <v>1.166692800725406</v>
      </c>
      <c r="BI599" s="1">
        <f t="shared" ca="1" si="568"/>
        <v>1.166692800725406</v>
      </c>
      <c r="BJ599" s="1">
        <f t="shared" ca="1" si="568"/>
        <v>1.166692800725406</v>
      </c>
      <c r="BK599" s="1">
        <f t="shared" ca="1" si="568"/>
        <v>1.166692800725406</v>
      </c>
      <c r="BL599" s="1">
        <f t="shared" ca="1" si="568"/>
        <v>1.166692800725406</v>
      </c>
      <c r="BM599" s="1">
        <f t="shared" ca="1" si="568"/>
        <v>1.166692800725406</v>
      </c>
      <c r="BN599" s="1">
        <f t="shared" ca="1" si="568"/>
        <v>1.166692800725406</v>
      </c>
      <c r="BO599" s="1">
        <f t="shared" ca="1" si="568"/>
        <v>1.166692800725406</v>
      </c>
      <c r="BP599" s="1">
        <f t="shared" ca="1" si="568"/>
        <v>1.166692800725406</v>
      </c>
      <c r="BQ599" s="1">
        <f t="shared" ca="1" si="568"/>
        <v>1.166692800725406</v>
      </c>
      <c r="BR599" s="1">
        <f t="shared" ca="1" si="568"/>
        <v>1.166692800725406</v>
      </c>
      <c r="BS599" s="1">
        <f t="shared" ca="1" si="568"/>
        <v>1.166692800725406</v>
      </c>
      <c r="BT599" s="1">
        <f t="shared" ca="1" si="568"/>
        <v>1.166692800725406</v>
      </c>
      <c r="BU599" s="1">
        <f t="shared" ca="1" si="568"/>
        <v>1.166692800725406</v>
      </c>
      <c r="BV599" s="1">
        <f t="shared" ca="1" si="568"/>
        <v>1.166692800725406</v>
      </c>
      <c r="BW599" s="1">
        <f t="shared" ca="1" si="568"/>
        <v>1.166692800725406</v>
      </c>
      <c r="BX599" s="1">
        <f t="shared" ca="1" si="568"/>
        <v>1.166692800725406</v>
      </c>
      <c r="BY599" s="1">
        <f t="shared" ca="1" si="568"/>
        <v>1.166692800725406</v>
      </c>
      <c r="BZ599">
        <v>2040</v>
      </c>
    </row>
    <row r="600" spans="47:78" x14ac:dyDescent="0.45">
      <c r="AU600" t="str">
        <f t="shared" ca="1" si="504"/>
        <v>INM_LIG_ELC</v>
      </c>
      <c r="AV600" s="1">
        <f t="shared" ca="1" si="528"/>
        <v>1.166692800725406</v>
      </c>
      <c r="AW600" s="1">
        <f t="shared" ref="AW600:BY600" ca="1" si="569">OFFSET($F44,0,MATCH($BZ600,$G$1:$J$1,0))</f>
        <v>1.166692800725406</v>
      </c>
      <c r="AX600" s="1">
        <f t="shared" ca="1" si="569"/>
        <v>1.166692800725406</v>
      </c>
      <c r="AY600" s="1">
        <f t="shared" ca="1" si="569"/>
        <v>1.166692800725406</v>
      </c>
      <c r="AZ600" s="1">
        <f t="shared" ca="1" si="569"/>
        <v>1.166692800725406</v>
      </c>
      <c r="BA600" s="1">
        <f t="shared" ca="1" si="569"/>
        <v>1.166692800725406</v>
      </c>
      <c r="BB600" s="1">
        <f t="shared" ca="1" si="569"/>
        <v>1.166692800725406</v>
      </c>
      <c r="BC600" s="1">
        <f t="shared" ca="1" si="569"/>
        <v>1.166692800725406</v>
      </c>
      <c r="BD600" s="1">
        <f t="shared" ca="1" si="569"/>
        <v>1.166692800725406</v>
      </c>
      <c r="BE600" s="1">
        <f t="shared" ca="1" si="569"/>
        <v>1.166692800725406</v>
      </c>
      <c r="BF600" s="1">
        <f t="shared" ca="1" si="569"/>
        <v>1.166692800725406</v>
      </c>
      <c r="BG600" s="1">
        <f t="shared" ca="1" si="569"/>
        <v>1.166692800725406</v>
      </c>
      <c r="BH600" s="1">
        <f t="shared" ca="1" si="569"/>
        <v>1.166692800725406</v>
      </c>
      <c r="BI600" s="1">
        <f t="shared" ca="1" si="569"/>
        <v>1.166692800725406</v>
      </c>
      <c r="BJ600" s="1">
        <f t="shared" ca="1" si="569"/>
        <v>1.166692800725406</v>
      </c>
      <c r="BK600" s="1">
        <f t="shared" ca="1" si="569"/>
        <v>1.166692800725406</v>
      </c>
      <c r="BL600" s="1">
        <f t="shared" ca="1" si="569"/>
        <v>1.166692800725406</v>
      </c>
      <c r="BM600" s="1">
        <f t="shared" ca="1" si="569"/>
        <v>1.166692800725406</v>
      </c>
      <c r="BN600" s="1">
        <f t="shared" ca="1" si="569"/>
        <v>1.166692800725406</v>
      </c>
      <c r="BO600" s="1">
        <f t="shared" ca="1" si="569"/>
        <v>1.166692800725406</v>
      </c>
      <c r="BP600" s="1">
        <f t="shared" ca="1" si="569"/>
        <v>1.166692800725406</v>
      </c>
      <c r="BQ600" s="1">
        <f t="shared" ca="1" si="569"/>
        <v>1.166692800725406</v>
      </c>
      <c r="BR600" s="1">
        <f t="shared" ca="1" si="569"/>
        <v>1.166692800725406</v>
      </c>
      <c r="BS600" s="1">
        <f t="shared" ca="1" si="569"/>
        <v>1.166692800725406</v>
      </c>
      <c r="BT600" s="1">
        <f t="shared" ca="1" si="569"/>
        <v>1.166692800725406</v>
      </c>
      <c r="BU600" s="1">
        <f t="shared" ca="1" si="569"/>
        <v>1.166692800725406</v>
      </c>
      <c r="BV600" s="1">
        <f t="shared" ca="1" si="569"/>
        <v>1.166692800725406</v>
      </c>
      <c r="BW600" s="1">
        <f t="shared" ca="1" si="569"/>
        <v>1.166692800725406</v>
      </c>
      <c r="BX600" s="1">
        <f t="shared" ca="1" si="569"/>
        <v>1.166692800725406</v>
      </c>
      <c r="BY600" s="1">
        <f t="shared" ca="1" si="569"/>
        <v>1.166692800725406</v>
      </c>
      <c r="BZ600">
        <v>2040</v>
      </c>
    </row>
    <row r="601" spans="47:78" x14ac:dyDescent="0.45">
      <c r="AU601" t="str">
        <f t="shared" ref="AU601:AU664" ca="1" si="570">IF(SUM(AV601:BY601)=0,"\I:",AU323)</f>
        <v>INM_OTH_ELC</v>
      </c>
      <c r="AV601" s="1">
        <f t="shared" ca="1" si="528"/>
        <v>1.166692800725406</v>
      </c>
      <c r="AW601" s="1">
        <f t="shared" ref="AW601:BY601" ca="1" si="571">OFFSET($F45,0,MATCH($BZ601,$G$1:$J$1,0))</f>
        <v>1.166692800725406</v>
      </c>
      <c r="AX601" s="1">
        <f t="shared" ca="1" si="571"/>
        <v>1.166692800725406</v>
      </c>
      <c r="AY601" s="1">
        <f t="shared" ca="1" si="571"/>
        <v>1.166692800725406</v>
      </c>
      <c r="AZ601" s="1">
        <f t="shared" ca="1" si="571"/>
        <v>1.166692800725406</v>
      </c>
      <c r="BA601" s="1">
        <f t="shared" ca="1" si="571"/>
        <v>1.166692800725406</v>
      </c>
      <c r="BB601" s="1">
        <f t="shared" ca="1" si="571"/>
        <v>1.166692800725406</v>
      </c>
      <c r="BC601" s="1">
        <f t="shared" ca="1" si="571"/>
        <v>1.166692800725406</v>
      </c>
      <c r="BD601" s="1">
        <f t="shared" ca="1" si="571"/>
        <v>1.166692800725406</v>
      </c>
      <c r="BE601" s="1">
        <f t="shared" ca="1" si="571"/>
        <v>1.166692800725406</v>
      </c>
      <c r="BF601" s="1">
        <f t="shared" ca="1" si="571"/>
        <v>1.166692800725406</v>
      </c>
      <c r="BG601" s="1">
        <f t="shared" ca="1" si="571"/>
        <v>1.166692800725406</v>
      </c>
      <c r="BH601" s="1">
        <f t="shared" ca="1" si="571"/>
        <v>1.166692800725406</v>
      </c>
      <c r="BI601" s="1">
        <f t="shared" ca="1" si="571"/>
        <v>1.166692800725406</v>
      </c>
      <c r="BJ601" s="1">
        <f t="shared" ca="1" si="571"/>
        <v>1.166692800725406</v>
      </c>
      <c r="BK601" s="1">
        <f t="shared" ca="1" si="571"/>
        <v>1.166692800725406</v>
      </c>
      <c r="BL601" s="1">
        <f t="shared" ca="1" si="571"/>
        <v>1.166692800725406</v>
      </c>
      <c r="BM601" s="1">
        <f t="shared" ca="1" si="571"/>
        <v>1.166692800725406</v>
      </c>
      <c r="BN601" s="1">
        <f t="shared" ca="1" si="571"/>
        <v>1.166692800725406</v>
      </c>
      <c r="BO601" s="1">
        <f t="shared" ca="1" si="571"/>
        <v>1.166692800725406</v>
      </c>
      <c r="BP601" s="1">
        <f t="shared" ca="1" si="571"/>
        <v>1.166692800725406</v>
      </c>
      <c r="BQ601" s="1">
        <f t="shared" ca="1" si="571"/>
        <v>1.166692800725406</v>
      </c>
      <c r="BR601" s="1">
        <f t="shared" ca="1" si="571"/>
        <v>1.166692800725406</v>
      </c>
      <c r="BS601" s="1">
        <f t="shared" ca="1" si="571"/>
        <v>1.166692800725406</v>
      </c>
      <c r="BT601" s="1">
        <f t="shared" ca="1" si="571"/>
        <v>1.166692800725406</v>
      </c>
      <c r="BU601" s="1">
        <f t="shared" ca="1" si="571"/>
        <v>1.166692800725406</v>
      </c>
      <c r="BV601" s="1">
        <f t="shared" ca="1" si="571"/>
        <v>1.166692800725406</v>
      </c>
      <c r="BW601" s="1">
        <f t="shared" ca="1" si="571"/>
        <v>1.166692800725406</v>
      </c>
      <c r="BX601" s="1">
        <f t="shared" ca="1" si="571"/>
        <v>1.166692800725406</v>
      </c>
      <c r="BY601" s="1">
        <f t="shared" ca="1" si="571"/>
        <v>1.166692800725406</v>
      </c>
      <c r="BZ601">
        <v>2040</v>
      </c>
    </row>
    <row r="602" spans="47:78" x14ac:dyDescent="0.45">
      <c r="AU602" t="str">
        <f t="shared" ca="1" si="570"/>
        <v>\I:</v>
      </c>
      <c r="AV602" s="1" t="str">
        <f t="shared" ca="1" si="528"/>
        <v/>
      </c>
      <c r="AW602" s="1" t="str">
        <f t="shared" ref="AW602:BY602" ca="1" si="572">OFFSET($F46,0,MATCH($BZ602,$G$1:$J$1,0))</f>
        <v/>
      </c>
      <c r="AX602" s="1" t="str">
        <f t="shared" ca="1" si="572"/>
        <v/>
      </c>
      <c r="AY602" s="1" t="str">
        <f t="shared" ca="1" si="572"/>
        <v/>
      </c>
      <c r="AZ602" s="1" t="str">
        <f t="shared" ca="1" si="572"/>
        <v/>
      </c>
      <c r="BA602" s="1" t="str">
        <f t="shared" ca="1" si="572"/>
        <v/>
      </c>
      <c r="BB602" s="1" t="str">
        <f t="shared" ca="1" si="572"/>
        <v/>
      </c>
      <c r="BC602" s="1" t="str">
        <f t="shared" ca="1" si="572"/>
        <v/>
      </c>
      <c r="BD602" s="1" t="str">
        <f t="shared" ca="1" si="572"/>
        <v/>
      </c>
      <c r="BE602" s="1" t="str">
        <f t="shared" ca="1" si="572"/>
        <v/>
      </c>
      <c r="BF602" s="1" t="str">
        <f t="shared" ca="1" si="572"/>
        <v/>
      </c>
      <c r="BG602" s="1" t="str">
        <f t="shared" ca="1" si="572"/>
        <v/>
      </c>
      <c r="BH602" s="1" t="str">
        <f t="shared" ca="1" si="572"/>
        <v/>
      </c>
      <c r="BI602" s="1" t="str">
        <f t="shared" ca="1" si="572"/>
        <v/>
      </c>
      <c r="BJ602" s="1" t="str">
        <f t="shared" ca="1" si="572"/>
        <v/>
      </c>
      <c r="BK602" s="1" t="str">
        <f t="shared" ca="1" si="572"/>
        <v/>
      </c>
      <c r="BL602" s="1" t="str">
        <f t="shared" ca="1" si="572"/>
        <v/>
      </c>
      <c r="BM602" s="1" t="str">
        <f t="shared" ca="1" si="572"/>
        <v/>
      </c>
      <c r="BN602" s="1" t="str">
        <f t="shared" ca="1" si="572"/>
        <v/>
      </c>
      <c r="BO602" s="1" t="str">
        <f t="shared" ca="1" si="572"/>
        <v/>
      </c>
      <c r="BP602" s="1" t="str">
        <f t="shared" ca="1" si="572"/>
        <v/>
      </c>
      <c r="BQ602" s="1" t="str">
        <f t="shared" ca="1" si="572"/>
        <v/>
      </c>
      <c r="BR602" s="1" t="str">
        <f t="shared" ca="1" si="572"/>
        <v/>
      </c>
      <c r="BS602" s="1" t="str">
        <f t="shared" ca="1" si="572"/>
        <v/>
      </c>
      <c r="BT602" s="1" t="str">
        <f t="shared" ca="1" si="572"/>
        <v/>
      </c>
      <c r="BU602" s="1" t="str">
        <f t="shared" ca="1" si="572"/>
        <v/>
      </c>
      <c r="BV602" s="1" t="str">
        <f t="shared" ca="1" si="572"/>
        <v/>
      </c>
      <c r="BW602" s="1" t="str">
        <f t="shared" ca="1" si="572"/>
        <v/>
      </c>
      <c r="BX602" s="1" t="str">
        <f t="shared" ca="1" si="572"/>
        <v/>
      </c>
      <c r="BY602" s="1" t="str">
        <f t="shared" ca="1" si="572"/>
        <v/>
      </c>
      <c r="BZ602">
        <v>2040</v>
      </c>
    </row>
    <row r="603" spans="47:78" x14ac:dyDescent="0.45">
      <c r="AU603" t="str">
        <f t="shared" ca="1" si="570"/>
        <v>ILP_PRH_ELC</v>
      </c>
      <c r="AV603" s="1">
        <f t="shared" ca="1" si="528"/>
        <v>1.0447494805678488</v>
      </c>
      <c r="AW603" s="1">
        <f t="shared" ref="AW603:BY603" ca="1" si="573">OFFSET($F47,0,MATCH($BZ603,$G$1:$J$1,0))</f>
        <v>1.0447494805678488</v>
      </c>
      <c r="AX603" s="1">
        <f t="shared" ca="1" si="573"/>
        <v>1.0447494805678488</v>
      </c>
      <c r="AY603" s="1">
        <f t="shared" ca="1" si="573"/>
        <v>1.0447494805678488</v>
      </c>
      <c r="AZ603" s="1">
        <f t="shared" ca="1" si="573"/>
        <v>1.0447494805678488</v>
      </c>
      <c r="BA603" s="1">
        <f t="shared" ca="1" si="573"/>
        <v>1.0447494805678488</v>
      </c>
      <c r="BB603" s="1">
        <f t="shared" ca="1" si="573"/>
        <v>1.0447494805678488</v>
      </c>
      <c r="BC603" s="1">
        <f t="shared" ca="1" si="573"/>
        <v>1.0447494805678488</v>
      </c>
      <c r="BD603" s="1">
        <f t="shared" ca="1" si="573"/>
        <v>1.0447494805678488</v>
      </c>
      <c r="BE603" s="1">
        <f t="shared" ca="1" si="573"/>
        <v>1.0447494805678488</v>
      </c>
      <c r="BF603" s="1">
        <f t="shared" ca="1" si="573"/>
        <v>1.0447494805678488</v>
      </c>
      <c r="BG603" s="1">
        <f t="shared" ca="1" si="573"/>
        <v>1.0447494805678488</v>
      </c>
      <c r="BH603" s="1">
        <f t="shared" ca="1" si="573"/>
        <v>1.0447494805678488</v>
      </c>
      <c r="BI603" s="1">
        <f t="shared" ca="1" si="573"/>
        <v>1.0447494805678488</v>
      </c>
      <c r="BJ603" s="1">
        <f t="shared" ca="1" si="573"/>
        <v>1.0447494805678488</v>
      </c>
      <c r="BK603" s="1">
        <f t="shared" ca="1" si="573"/>
        <v>1.0447494805678488</v>
      </c>
      <c r="BL603" s="1">
        <f t="shared" ca="1" si="573"/>
        <v>1.0447494805678488</v>
      </c>
      <c r="BM603" s="1">
        <f t="shared" ca="1" si="573"/>
        <v>1.0447494805678488</v>
      </c>
      <c r="BN603" s="1">
        <f t="shared" ca="1" si="573"/>
        <v>1.0447494805678488</v>
      </c>
      <c r="BO603" s="1">
        <f t="shared" ca="1" si="573"/>
        <v>1.0447494805678488</v>
      </c>
      <c r="BP603" s="1">
        <f t="shared" ca="1" si="573"/>
        <v>1.0447494805678488</v>
      </c>
      <c r="BQ603" s="1">
        <f t="shared" ca="1" si="573"/>
        <v>1.0447494805678488</v>
      </c>
      <c r="BR603" s="1">
        <f t="shared" ca="1" si="573"/>
        <v>1.0447494805678488</v>
      </c>
      <c r="BS603" s="1">
        <f t="shared" ca="1" si="573"/>
        <v>1.0447494805678488</v>
      </c>
      <c r="BT603" s="1">
        <f t="shared" ca="1" si="573"/>
        <v>1.0447494805678488</v>
      </c>
      <c r="BU603" s="1">
        <f t="shared" ca="1" si="573"/>
        <v>1.0447494805678488</v>
      </c>
      <c r="BV603" s="1">
        <f t="shared" ca="1" si="573"/>
        <v>1.0447494805678488</v>
      </c>
      <c r="BW603" s="1">
        <f t="shared" ca="1" si="573"/>
        <v>1.0447494805678488</v>
      </c>
      <c r="BX603" s="1">
        <f t="shared" ca="1" si="573"/>
        <v>1.0447494805678488</v>
      </c>
      <c r="BY603" s="1">
        <f t="shared" ca="1" si="573"/>
        <v>1.0447494805678488</v>
      </c>
      <c r="BZ603">
        <v>2040</v>
      </c>
    </row>
    <row r="604" spans="47:78" x14ac:dyDescent="0.45">
      <c r="AU604" t="str">
        <f t="shared" ca="1" si="570"/>
        <v>ILP_PRC_ELC</v>
      </c>
      <c r="AV604" s="1">
        <f t="shared" ca="1" si="528"/>
        <v>1.0447494805678488</v>
      </c>
      <c r="AW604" s="1">
        <f t="shared" ref="AW604:BY604" ca="1" si="574">OFFSET($F48,0,MATCH($BZ604,$G$1:$J$1,0))</f>
        <v>1.0447494805678488</v>
      </c>
      <c r="AX604" s="1">
        <f t="shared" ca="1" si="574"/>
        <v>1.0447494805678488</v>
      </c>
      <c r="AY604" s="1">
        <f t="shared" ca="1" si="574"/>
        <v>1.0447494805678488</v>
      </c>
      <c r="AZ604" s="1">
        <f t="shared" ca="1" si="574"/>
        <v>1.0447494805678488</v>
      </c>
      <c r="BA604" s="1">
        <f t="shared" ca="1" si="574"/>
        <v>1.0447494805678488</v>
      </c>
      <c r="BB604" s="1">
        <f t="shared" ca="1" si="574"/>
        <v>1.0447494805678488</v>
      </c>
      <c r="BC604" s="1">
        <f t="shared" ca="1" si="574"/>
        <v>1.0447494805678488</v>
      </c>
      <c r="BD604" s="1">
        <f t="shared" ca="1" si="574"/>
        <v>1.0447494805678488</v>
      </c>
      <c r="BE604" s="1">
        <f t="shared" ca="1" si="574"/>
        <v>1.0447494805678488</v>
      </c>
      <c r="BF604" s="1">
        <f t="shared" ca="1" si="574"/>
        <v>1.0447494805678488</v>
      </c>
      <c r="BG604" s="1">
        <f t="shared" ca="1" si="574"/>
        <v>1.0447494805678488</v>
      </c>
      <c r="BH604" s="1">
        <f t="shared" ca="1" si="574"/>
        <v>1.0447494805678488</v>
      </c>
      <c r="BI604" s="1">
        <f t="shared" ca="1" si="574"/>
        <v>1.0447494805678488</v>
      </c>
      <c r="BJ604" s="1">
        <f t="shared" ca="1" si="574"/>
        <v>1.0447494805678488</v>
      </c>
      <c r="BK604" s="1">
        <f t="shared" ca="1" si="574"/>
        <v>1.0447494805678488</v>
      </c>
      <c r="BL604" s="1">
        <f t="shared" ca="1" si="574"/>
        <v>1.0447494805678488</v>
      </c>
      <c r="BM604" s="1">
        <f t="shared" ca="1" si="574"/>
        <v>1.0447494805678488</v>
      </c>
      <c r="BN604" s="1">
        <f t="shared" ca="1" si="574"/>
        <v>1.0447494805678488</v>
      </c>
      <c r="BO604" s="1">
        <f t="shared" ca="1" si="574"/>
        <v>1.0447494805678488</v>
      </c>
      <c r="BP604" s="1">
        <f t="shared" ca="1" si="574"/>
        <v>1.0447494805678488</v>
      </c>
      <c r="BQ604" s="1">
        <f t="shared" ca="1" si="574"/>
        <v>1.0447494805678488</v>
      </c>
      <c r="BR604" s="1">
        <f t="shared" ca="1" si="574"/>
        <v>1.0447494805678488</v>
      </c>
      <c r="BS604" s="1">
        <f t="shared" ca="1" si="574"/>
        <v>1.0447494805678488</v>
      </c>
      <c r="BT604" s="1">
        <f t="shared" ca="1" si="574"/>
        <v>1.0447494805678488</v>
      </c>
      <c r="BU604" s="1">
        <f t="shared" ca="1" si="574"/>
        <v>1.0447494805678488</v>
      </c>
      <c r="BV604" s="1">
        <f t="shared" ca="1" si="574"/>
        <v>1.0447494805678488</v>
      </c>
      <c r="BW604" s="1">
        <f t="shared" ca="1" si="574"/>
        <v>1.0447494805678488</v>
      </c>
      <c r="BX604" s="1">
        <f t="shared" ca="1" si="574"/>
        <v>1.0447494805678488</v>
      </c>
      <c r="BY604" s="1">
        <f t="shared" ca="1" si="574"/>
        <v>1.0447494805678488</v>
      </c>
      <c r="BZ604">
        <v>2040</v>
      </c>
    </row>
    <row r="605" spans="47:78" x14ac:dyDescent="0.45">
      <c r="AU605" t="str">
        <f t="shared" ca="1" si="570"/>
        <v>ILP_MDR_ELC</v>
      </c>
      <c r="AV605" s="1">
        <f t="shared" ca="1" si="528"/>
        <v>1.0447494805678488</v>
      </c>
      <c r="AW605" s="1">
        <f t="shared" ref="AW605:BY605" ca="1" si="575">OFFSET($F49,0,MATCH($BZ605,$G$1:$J$1,0))</f>
        <v>1.0447494805678488</v>
      </c>
      <c r="AX605" s="1">
        <f t="shared" ca="1" si="575"/>
        <v>1.0447494805678488</v>
      </c>
      <c r="AY605" s="1">
        <f t="shared" ca="1" si="575"/>
        <v>1.0447494805678488</v>
      </c>
      <c r="AZ605" s="1">
        <f t="shared" ca="1" si="575"/>
        <v>1.0447494805678488</v>
      </c>
      <c r="BA605" s="1">
        <f t="shared" ca="1" si="575"/>
        <v>1.0447494805678488</v>
      </c>
      <c r="BB605" s="1">
        <f t="shared" ca="1" si="575"/>
        <v>1.0447494805678488</v>
      </c>
      <c r="BC605" s="1">
        <f t="shared" ca="1" si="575"/>
        <v>1.0447494805678488</v>
      </c>
      <c r="BD605" s="1">
        <f t="shared" ca="1" si="575"/>
        <v>1.0447494805678488</v>
      </c>
      <c r="BE605" s="1">
        <f t="shared" ca="1" si="575"/>
        <v>1.0447494805678488</v>
      </c>
      <c r="BF605" s="1">
        <f t="shared" ca="1" si="575"/>
        <v>1.0447494805678488</v>
      </c>
      <c r="BG605" s="1">
        <f t="shared" ca="1" si="575"/>
        <v>1.0447494805678488</v>
      </c>
      <c r="BH605" s="1">
        <f t="shared" ca="1" si="575"/>
        <v>1.0447494805678488</v>
      </c>
      <c r="BI605" s="1">
        <f t="shared" ca="1" si="575"/>
        <v>1.0447494805678488</v>
      </c>
      <c r="BJ605" s="1">
        <f t="shared" ca="1" si="575"/>
        <v>1.0447494805678488</v>
      </c>
      <c r="BK605" s="1">
        <f t="shared" ca="1" si="575"/>
        <v>1.0447494805678488</v>
      </c>
      <c r="BL605" s="1">
        <f t="shared" ca="1" si="575"/>
        <v>1.0447494805678488</v>
      </c>
      <c r="BM605" s="1">
        <f t="shared" ca="1" si="575"/>
        <v>1.0447494805678488</v>
      </c>
      <c r="BN605" s="1">
        <f t="shared" ca="1" si="575"/>
        <v>1.0447494805678488</v>
      </c>
      <c r="BO605" s="1">
        <f t="shared" ca="1" si="575"/>
        <v>1.0447494805678488</v>
      </c>
      <c r="BP605" s="1">
        <f t="shared" ca="1" si="575"/>
        <v>1.0447494805678488</v>
      </c>
      <c r="BQ605" s="1">
        <f t="shared" ca="1" si="575"/>
        <v>1.0447494805678488</v>
      </c>
      <c r="BR605" s="1">
        <f t="shared" ca="1" si="575"/>
        <v>1.0447494805678488</v>
      </c>
      <c r="BS605" s="1">
        <f t="shared" ca="1" si="575"/>
        <v>1.0447494805678488</v>
      </c>
      <c r="BT605" s="1">
        <f t="shared" ca="1" si="575"/>
        <v>1.0447494805678488</v>
      </c>
      <c r="BU605" s="1">
        <f t="shared" ca="1" si="575"/>
        <v>1.0447494805678488</v>
      </c>
      <c r="BV605" s="1">
        <f t="shared" ca="1" si="575"/>
        <v>1.0447494805678488</v>
      </c>
      <c r="BW605" s="1">
        <f t="shared" ca="1" si="575"/>
        <v>1.0447494805678488</v>
      </c>
      <c r="BX605" s="1">
        <f t="shared" ca="1" si="575"/>
        <v>1.0447494805678488</v>
      </c>
      <c r="BY605" s="1">
        <f t="shared" ca="1" si="575"/>
        <v>1.0447494805678488</v>
      </c>
      <c r="BZ605">
        <v>2040</v>
      </c>
    </row>
    <row r="606" spans="47:78" x14ac:dyDescent="0.45">
      <c r="AU606" t="str">
        <f t="shared" ca="1" si="570"/>
        <v>ILP_ECP_ELC</v>
      </c>
      <c r="AV606" s="1">
        <f t="shared" ca="1" si="528"/>
        <v>1.2479849974016677</v>
      </c>
      <c r="AW606" s="1">
        <f t="shared" ref="AW606:BY606" ca="1" si="576">OFFSET($F50,0,MATCH($BZ606,$G$1:$J$1,0))</f>
        <v>1.2479849974016677</v>
      </c>
      <c r="AX606" s="1">
        <f t="shared" ca="1" si="576"/>
        <v>1.2479849974016677</v>
      </c>
      <c r="AY606" s="1">
        <f t="shared" ca="1" si="576"/>
        <v>1.2479849974016677</v>
      </c>
      <c r="AZ606" s="1">
        <f t="shared" ca="1" si="576"/>
        <v>1.2479849974016677</v>
      </c>
      <c r="BA606" s="1">
        <f t="shared" ca="1" si="576"/>
        <v>1.2479849974016677</v>
      </c>
      <c r="BB606" s="1">
        <f t="shared" ca="1" si="576"/>
        <v>1.2479849974016677</v>
      </c>
      <c r="BC606" s="1">
        <f t="shared" ca="1" si="576"/>
        <v>1.2479849974016677</v>
      </c>
      <c r="BD606" s="1">
        <f t="shared" ca="1" si="576"/>
        <v>1.2479849974016677</v>
      </c>
      <c r="BE606" s="1">
        <f t="shared" ca="1" si="576"/>
        <v>1.2479849974016677</v>
      </c>
      <c r="BF606" s="1">
        <f t="shared" ca="1" si="576"/>
        <v>1.2479849974016677</v>
      </c>
      <c r="BG606" s="1">
        <f t="shared" ca="1" si="576"/>
        <v>1.2479849974016677</v>
      </c>
      <c r="BH606" s="1">
        <f t="shared" ca="1" si="576"/>
        <v>1.2479849974016677</v>
      </c>
      <c r="BI606" s="1">
        <f t="shared" ca="1" si="576"/>
        <v>1.2479849974016677</v>
      </c>
      <c r="BJ606" s="1">
        <f t="shared" ca="1" si="576"/>
        <v>1.2479849974016677</v>
      </c>
      <c r="BK606" s="1">
        <f t="shared" ca="1" si="576"/>
        <v>1.2479849974016677</v>
      </c>
      <c r="BL606" s="1">
        <f t="shared" ca="1" si="576"/>
        <v>1.2479849974016677</v>
      </c>
      <c r="BM606" s="1">
        <f t="shared" ca="1" si="576"/>
        <v>1.2479849974016677</v>
      </c>
      <c r="BN606" s="1">
        <f t="shared" ca="1" si="576"/>
        <v>1.2479849974016677</v>
      </c>
      <c r="BO606" s="1">
        <f t="shared" ca="1" si="576"/>
        <v>1.2479849974016677</v>
      </c>
      <c r="BP606" s="1">
        <f t="shared" ca="1" si="576"/>
        <v>1.2479849974016677</v>
      </c>
      <c r="BQ606" s="1">
        <f t="shared" ca="1" si="576"/>
        <v>1.2479849974016677</v>
      </c>
      <c r="BR606" s="1">
        <f t="shared" ca="1" si="576"/>
        <v>1.2479849974016677</v>
      </c>
      <c r="BS606" s="1">
        <f t="shared" ca="1" si="576"/>
        <v>1.2479849974016677</v>
      </c>
      <c r="BT606" s="1">
        <f t="shared" ca="1" si="576"/>
        <v>1.2479849974016677</v>
      </c>
      <c r="BU606" s="1">
        <f t="shared" ca="1" si="576"/>
        <v>1.2479849974016677</v>
      </c>
      <c r="BV606" s="1">
        <f t="shared" ca="1" si="576"/>
        <v>1.2479849974016677</v>
      </c>
      <c r="BW606" s="1">
        <f t="shared" ca="1" si="576"/>
        <v>1.2479849974016677</v>
      </c>
      <c r="BX606" s="1">
        <f t="shared" ca="1" si="576"/>
        <v>1.2479849974016677</v>
      </c>
      <c r="BY606" s="1">
        <f t="shared" ca="1" si="576"/>
        <v>1.2479849974016677</v>
      </c>
      <c r="BZ606">
        <v>2040</v>
      </c>
    </row>
    <row r="607" spans="47:78" x14ac:dyDescent="0.45">
      <c r="AU607" t="str">
        <f t="shared" ca="1" si="570"/>
        <v>ILP_OTP_ELC</v>
      </c>
      <c r="AV607" s="1">
        <f t="shared" ca="1" si="528"/>
        <v>1.0447494805678488</v>
      </c>
      <c r="AW607" s="1">
        <f t="shared" ref="AW607:BY607" ca="1" si="577">OFFSET($F51,0,MATCH($BZ607,$G$1:$J$1,0))</f>
        <v>1.0447494805678488</v>
      </c>
      <c r="AX607" s="1">
        <f t="shared" ca="1" si="577"/>
        <v>1.0447494805678488</v>
      </c>
      <c r="AY607" s="1">
        <f t="shared" ca="1" si="577"/>
        <v>1.0447494805678488</v>
      </c>
      <c r="AZ607" s="1">
        <f t="shared" ca="1" si="577"/>
        <v>1.0447494805678488</v>
      </c>
      <c r="BA607" s="1">
        <f t="shared" ca="1" si="577"/>
        <v>1.0447494805678488</v>
      </c>
      <c r="BB607" s="1">
        <f t="shared" ca="1" si="577"/>
        <v>1.0447494805678488</v>
      </c>
      <c r="BC607" s="1">
        <f t="shared" ca="1" si="577"/>
        <v>1.0447494805678488</v>
      </c>
      <c r="BD607" s="1">
        <f t="shared" ca="1" si="577"/>
        <v>1.0447494805678488</v>
      </c>
      <c r="BE607" s="1">
        <f t="shared" ca="1" si="577"/>
        <v>1.0447494805678488</v>
      </c>
      <c r="BF607" s="1">
        <f t="shared" ca="1" si="577"/>
        <v>1.0447494805678488</v>
      </c>
      <c r="BG607" s="1">
        <f t="shared" ca="1" si="577"/>
        <v>1.0447494805678488</v>
      </c>
      <c r="BH607" s="1">
        <f t="shared" ca="1" si="577"/>
        <v>1.0447494805678488</v>
      </c>
      <c r="BI607" s="1">
        <f t="shared" ca="1" si="577"/>
        <v>1.0447494805678488</v>
      </c>
      <c r="BJ607" s="1">
        <f t="shared" ca="1" si="577"/>
        <v>1.0447494805678488</v>
      </c>
      <c r="BK607" s="1">
        <f t="shared" ca="1" si="577"/>
        <v>1.0447494805678488</v>
      </c>
      <c r="BL607" s="1">
        <f t="shared" ca="1" si="577"/>
        <v>1.0447494805678488</v>
      </c>
      <c r="BM607" s="1">
        <f t="shared" ca="1" si="577"/>
        <v>1.0447494805678488</v>
      </c>
      <c r="BN607" s="1">
        <f t="shared" ca="1" si="577"/>
        <v>1.0447494805678488</v>
      </c>
      <c r="BO607" s="1">
        <f t="shared" ca="1" si="577"/>
        <v>1.0447494805678488</v>
      </c>
      <c r="BP607" s="1">
        <f t="shared" ca="1" si="577"/>
        <v>1.0447494805678488</v>
      </c>
      <c r="BQ607" s="1">
        <f t="shared" ca="1" si="577"/>
        <v>1.0447494805678488</v>
      </c>
      <c r="BR607" s="1">
        <f t="shared" ca="1" si="577"/>
        <v>1.0447494805678488</v>
      </c>
      <c r="BS607" s="1">
        <f t="shared" ca="1" si="577"/>
        <v>1.0447494805678488</v>
      </c>
      <c r="BT607" s="1">
        <f t="shared" ca="1" si="577"/>
        <v>1.0447494805678488</v>
      </c>
      <c r="BU607" s="1">
        <f t="shared" ca="1" si="577"/>
        <v>1.0447494805678488</v>
      </c>
      <c r="BV607" s="1">
        <f t="shared" ca="1" si="577"/>
        <v>1.0447494805678488</v>
      </c>
      <c r="BW607" s="1">
        <f t="shared" ca="1" si="577"/>
        <v>1.0447494805678488</v>
      </c>
      <c r="BX607" s="1">
        <f t="shared" ca="1" si="577"/>
        <v>1.0447494805678488</v>
      </c>
      <c r="BY607" s="1">
        <f t="shared" ca="1" si="577"/>
        <v>1.0447494805678488</v>
      </c>
      <c r="BZ607">
        <v>2040</v>
      </c>
    </row>
    <row r="608" spans="47:78" x14ac:dyDescent="0.45">
      <c r="AU608" t="str">
        <f t="shared" ca="1" si="570"/>
        <v>ILP_SPC_ELC</v>
      </c>
      <c r="AV608" s="1">
        <f t="shared" ca="1" si="528"/>
        <v>1.0447494805678488</v>
      </c>
      <c r="AW608" s="1">
        <f t="shared" ref="AW608:BY608" ca="1" si="578">OFFSET($F52,0,MATCH($BZ608,$G$1:$J$1,0))</f>
        <v>1.0447494805678488</v>
      </c>
      <c r="AX608" s="1">
        <f t="shared" ca="1" si="578"/>
        <v>1.0447494805678488</v>
      </c>
      <c r="AY608" s="1">
        <f t="shared" ca="1" si="578"/>
        <v>1.0447494805678488</v>
      </c>
      <c r="AZ608" s="1">
        <f t="shared" ca="1" si="578"/>
        <v>1.0447494805678488</v>
      </c>
      <c r="BA608" s="1">
        <f t="shared" ca="1" si="578"/>
        <v>1.0447494805678488</v>
      </c>
      <c r="BB608" s="1">
        <f t="shared" ca="1" si="578"/>
        <v>1.0447494805678488</v>
      </c>
      <c r="BC608" s="1">
        <f t="shared" ca="1" si="578"/>
        <v>1.0447494805678488</v>
      </c>
      <c r="BD608" s="1">
        <f t="shared" ca="1" si="578"/>
        <v>1.0447494805678488</v>
      </c>
      <c r="BE608" s="1">
        <f t="shared" ca="1" si="578"/>
        <v>1.0447494805678488</v>
      </c>
      <c r="BF608" s="1">
        <f t="shared" ca="1" si="578"/>
        <v>1.0447494805678488</v>
      </c>
      <c r="BG608" s="1">
        <f t="shared" ca="1" si="578"/>
        <v>1.0447494805678488</v>
      </c>
      <c r="BH608" s="1">
        <f t="shared" ca="1" si="578"/>
        <v>1.0447494805678488</v>
      </c>
      <c r="BI608" s="1">
        <f t="shared" ca="1" si="578"/>
        <v>1.0447494805678488</v>
      </c>
      <c r="BJ608" s="1">
        <f t="shared" ca="1" si="578"/>
        <v>1.0447494805678488</v>
      </c>
      <c r="BK608" s="1">
        <f t="shared" ca="1" si="578"/>
        <v>1.0447494805678488</v>
      </c>
      <c r="BL608" s="1">
        <f t="shared" ca="1" si="578"/>
        <v>1.0447494805678488</v>
      </c>
      <c r="BM608" s="1">
        <f t="shared" ca="1" si="578"/>
        <v>1.0447494805678488</v>
      </c>
      <c r="BN608" s="1">
        <f t="shared" ca="1" si="578"/>
        <v>1.0447494805678488</v>
      </c>
      <c r="BO608" s="1">
        <f t="shared" ca="1" si="578"/>
        <v>1.0447494805678488</v>
      </c>
      <c r="BP608" s="1">
        <f t="shared" ca="1" si="578"/>
        <v>1.0447494805678488</v>
      </c>
      <c r="BQ608" s="1">
        <f t="shared" ca="1" si="578"/>
        <v>1.0447494805678488</v>
      </c>
      <c r="BR608" s="1">
        <f t="shared" ca="1" si="578"/>
        <v>1.0447494805678488</v>
      </c>
      <c r="BS608" s="1">
        <f t="shared" ca="1" si="578"/>
        <v>1.0447494805678488</v>
      </c>
      <c r="BT608" s="1">
        <f t="shared" ca="1" si="578"/>
        <v>1.0447494805678488</v>
      </c>
      <c r="BU608" s="1">
        <f t="shared" ca="1" si="578"/>
        <v>1.0447494805678488</v>
      </c>
      <c r="BV608" s="1">
        <f t="shared" ca="1" si="578"/>
        <v>1.0447494805678488</v>
      </c>
      <c r="BW608" s="1">
        <f t="shared" ca="1" si="578"/>
        <v>1.0447494805678488</v>
      </c>
      <c r="BX608" s="1">
        <f t="shared" ca="1" si="578"/>
        <v>1.0447494805678488</v>
      </c>
      <c r="BY608" s="1">
        <f t="shared" ca="1" si="578"/>
        <v>1.0447494805678488</v>
      </c>
      <c r="BZ608">
        <v>2040</v>
      </c>
    </row>
    <row r="609" spans="47:78" x14ac:dyDescent="0.45">
      <c r="AU609" t="str">
        <f t="shared" ca="1" si="570"/>
        <v>ILP_LIG_ELC</v>
      </c>
      <c r="AV609" s="1">
        <f t="shared" ca="1" si="528"/>
        <v>1.0447494805678488</v>
      </c>
      <c r="AW609" s="1">
        <f t="shared" ref="AW609:BY609" ca="1" si="579">OFFSET($F53,0,MATCH($BZ609,$G$1:$J$1,0))</f>
        <v>1.0447494805678488</v>
      </c>
      <c r="AX609" s="1">
        <f t="shared" ca="1" si="579"/>
        <v>1.0447494805678488</v>
      </c>
      <c r="AY609" s="1">
        <f t="shared" ca="1" si="579"/>
        <v>1.0447494805678488</v>
      </c>
      <c r="AZ609" s="1">
        <f t="shared" ca="1" si="579"/>
        <v>1.0447494805678488</v>
      </c>
      <c r="BA609" s="1">
        <f t="shared" ca="1" si="579"/>
        <v>1.0447494805678488</v>
      </c>
      <c r="BB609" s="1">
        <f t="shared" ca="1" si="579"/>
        <v>1.0447494805678488</v>
      </c>
      <c r="BC609" s="1">
        <f t="shared" ca="1" si="579"/>
        <v>1.0447494805678488</v>
      </c>
      <c r="BD609" s="1">
        <f t="shared" ca="1" si="579"/>
        <v>1.0447494805678488</v>
      </c>
      <c r="BE609" s="1">
        <f t="shared" ca="1" si="579"/>
        <v>1.0447494805678488</v>
      </c>
      <c r="BF609" s="1">
        <f t="shared" ca="1" si="579"/>
        <v>1.0447494805678488</v>
      </c>
      <c r="BG609" s="1">
        <f t="shared" ca="1" si="579"/>
        <v>1.0447494805678488</v>
      </c>
      <c r="BH609" s="1">
        <f t="shared" ca="1" si="579"/>
        <v>1.0447494805678488</v>
      </c>
      <c r="BI609" s="1">
        <f t="shared" ca="1" si="579"/>
        <v>1.0447494805678488</v>
      </c>
      <c r="BJ609" s="1">
        <f t="shared" ca="1" si="579"/>
        <v>1.0447494805678488</v>
      </c>
      <c r="BK609" s="1">
        <f t="shared" ca="1" si="579"/>
        <v>1.0447494805678488</v>
      </c>
      <c r="BL609" s="1">
        <f t="shared" ca="1" si="579"/>
        <v>1.0447494805678488</v>
      </c>
      <c r="BM609" s="1">
        <f t="shared" ca="1" si="579"/>
        <v>1.0447494805678488</v>
      </c>
      <c r="BN609" s="1">
        <f t="shared" ca="1" si="579"/>
        <v>1.0447494805678488</v>
      </c>
      <c r="BO609" s="1">
        <f t="shared" ca="1" si="579"/>
        <v>1.0447494805678488</v>
      </c>
      <c r="BP609" s="1">
        <f t="shared" ca="1" si="579"/>
        <v>1.0447494805678488</v>
      </c>
      <c r="BQ609" s="1">
        <f t="shared" ca="1" si="579"/>
        <v>1.0447494805678488</v>
      </c>
      <c r="BR609" s="1">
        <f t="shared" ca="1" si="579"/>
        <v>1.0447494805678488</v>
      </c>
      <c r="BS609" s="1">
        <f t="shared" ca="1" si="579"/>
        <v>1.0447494805678488</v>
      </c>
      <c r="BT609" s="1">
        <f t="shared" ca="1" si="579"/>
        <v>1.0447494805678488</v>
      </c>
      <c r="BU609" s="1">
        <f t="shared" ca="1" si="579"/>
        <v>1.0447494805678488</v>
      </c>
      <c r="BV609" s="1">
        <f t="shared" ca="1" si="579"/>
        <v>1.0447494805678488</v>
      </c>
      <c r="BW609" s="1">
        <f t="shared" ca="1" si="579"/>
        <v>1.0447494805678488</v>
      </c>
      <c r="BX609" s="1">
        <f t="shared" ca="1" si="579"/>
        <v>1.0447494805678488</v>
      </c>
      <c r="BY609" s="1">
        <f t="shared" ca="1" si="579"/>
        <v>1.0447494805678488</v>
      </c>
      <c r="BZ609">
        <v>2040</v>
      </c>
    </row>
    <row r="610" spans="47:78" x14ac:dyDescent="0.45">
      <c r="AU610" t="str">
        <f t="shared" ca="1" si="570"/>
        <v>ILP_OTH_ELC</v>
      </c>
      <c r="AV610" s="1">
        <f t="shared" ca="1" si="528"/>
        <v>1.0447494805678488</v>
      </c>
      <c r="AW610" s="1">
        <f t="shared" ref="AW610:BY610" ca="1" si="580">OFFSET($F54,0,MATCH($BZ610,$G$1:$J$1,0))</f>
        <v>1.0447494805678488</v>
      </c>
      <c r="AX610" s="1">
        <f t="shared" ca="1" si="580"/>
        <v>1.0447494805678488</v>
      </c>
      <c r="AY610" s="1">
        <f t="shared" ca="1" si="580"/>
        <v>1.0447494805678488</v>
      </c>
      <c r="AZ610" s="1">
        <f t="shared" ca="1" si="580"/>
        <v>1.0447494805678488</v>
      </c>
      <c r="BA610" s="1">
        <f t="shared" ca="1" si="580"/>
        <v>1.0447494805678488</v>
      </c>
      <c r="BB610" s="1">
        <f t="shared" ca="1" si="580"/>
        <v>1.0447494805678488</v>
      </c>
      <c r="BC610" s="1">
        <f t="shared" ca="1" si="580"/>
        <v>1.0447494805678488</v>
      </c>
      <c r="BD610" s="1">
        <f t="shared" ca="1" si="580"/>
        <v>1.0447494805678488</v>
      </c>
      <c r="BE610" s="1">
        <f t="shared" ca="1" si="580"/>
        <v>1.0447494805678488</v>
      </c>
      <c r="BF610" s="1">
        <f t="shared" ca="1" si="580"/>
        <v>1.0447494805678488</v>
      </c>
      <c r="BG610" s="1">
        <f t="shared" ca="1" si="580"/>
        <v>1.0447494805678488</v>
      </c>
      <c r="BH610" s="1">
        <f t="shared" ca="1" si="580"/>
        <v>1.0447494805678488</v>
      </c>
      <c r="BI610" s="1">
        <f t="shared" ca="1" si="580"/>
        <v>1.0447494805678488</v>
      </c>
      <c r="BJ610" s="1">
        <f t="shared" ca="1" si="580"/>
        <v>1.0447494805678488</v>
      </c>
      <c r="BK610" s="1">
        <f t="shared" ca="1" si="580"/>
        <v>1.0447494805678488</v>
      </c>
      <c r="BL610" s="1">
        <f t="shared" ca="1" si="580"/>
        <v>1.0447494805678488</v>
      </c>
      <c r="BM610" s="1">
        <f t="shared" ca="1" si="580"/>
        <v>1.0447494805678488</v>
      </c>
      <c r="BN610" s="1">
        <f t="shared" ca="1" si="580"/>
        <v>1.0447494805678488</v>
      </c>
      <c r="BO610" s="1">
        <f t="shared" ca="1" si="580"/>
        <v>1.0447494805678488</v>
      </c>
      <c r="BP610" s="1">
        <f t="shared" ca="1" si="580"/>
        <v>1.0447494805678488</v>
      </c>
      <c r="BQ610" s="1">
        <f t="shared" ca="1" si="580"/>
        <v>1.0447494805678488</v>
      </c>
      <c r="BR610" s="1">
        <f t="shared" ca="1" si="580"/>
        <v>1.0447494805678488</v>
      </c>
      <c r="BS610" s="1">
        <f t="shared" ca="1" si="580"/>
        <v>1.0447494805678488</v>
      </c>
      <c r="BT610" s="1">
        <f t="shared" ca="1" si="580"/>
        <v>1.0447494805678488</v>
      </c>
      <c r="BU610" s="1">
        <f t="shared" ca="1" si="580"/>
        <v>1.0447494805678488</v>
      </c>
      <c r="BV610" s="1">
        <f t="shared" ca="1" si="580"/>
        <v>1.0447494805678488</v>
      </c>
      <c r="BW610" s="1">
        <f t="shared" ca="1" si="580"/>
        <v>1.0447494805678488</v>
      </c>
      <c r="BX610" s="1">
        <f t="shared" ca="1" si="580"/>
        <v>1.0447494805678488</v>
      </c>
      <c r="BY610" s="1">
        <f t="shared" ca="1" si="580"/>
        <v>1.0447494805678488</v>
      </c>
      <c r="BZ610">
        <v>2040</v>
      </c>
    </row>
    <row r="611" spans="47:78" x14ac:dyDescent="0.45">
      <c r="AU611" t="str">
        <f t="shared" ca="1" si="570"/>
        <v>\I:</v>
      </c>
      <c r="AV611" s="1" t="str">
        <f t="shared" ca="1" si="528"/>
        <v/>
      </c>
      <c r="AW611" s="1" t="str">
        <f t="shared" ref="AW611:BY611" ca="1" si="581">OFFSET($F55,0,MATCH($BZ611,$G$1:$J$1,0))</f>
        <v/>
      </c>
      <c r="AX611" s="1" t="str">
        <f t="shared" ca="1" si="581"/>
        <v/>
      </c>
      <c r="AY611" s="1" t="str">
        <f t="shared" ca="1" si="581"/>
        <v/>
      </c>
      <c r="AZ611" s="1" t="str">
        <f t="shared" ca="1" si="581"/>
        <v/>
      </c>
      <c r="BA611" s="1" t="str">
        <f t="shared" ca="1" si="581"/>
        <v/>
      </c>
      <c r="BB611" s="1" t="str">
        <f t="shared" ca="1" si="581"/>
        <v/>
      </c>
      <c r="BC611" s="1" t="str">
        <f t="shared" ca="1" si="581"/>
        <v/>
      </c>
      <c r="BD611" s="1" t="str">
        <f t="shared" ca="1" si="581"/>
        <v/>
      </c>
      <c r="BE611" s="1" t="str">
        <f t="shared" ca="1" si="581"/>
        <v/>
      </c>
      <c r="BF611" s="1" t="str">
        <f t="shared" ca="1" si="581"/>
        <v/>
      </c>
      <c r="BG611" s="1" t="str">
        <f t="shared" ca="1" si="581"/>
        <v/>
      </c>
      <c r="BH611" s="1" t="str">
        <f t="shared" ca="1" si="581"/>
        <v/>
      </c>
      <c r="BI611" s="1" t="str">
        <f t="shared" ca="1" si="581"/>
        <v/>
      </c>
      <c r="BJ611" s="1" t="str">
        <f t="shared" ca="1" si="581"/>
        <v/>
      </c>
      <c r="BK611" s="1" t="str">
        <f t="shared" ca="1" si="581"/>
        <v/>
      </c>
      <c r="BL611" s="1" t="str">
        <f t="shared" ca="1" si="581"/>
        <v/>
      </c>
      <c r="BM611" s="1" t="str">
        <f t="shared" ca="1" si="581"/>
        <v/>
      </c>
      <c r="BN611" s="1" t="str">
        <f t="shared" ca="1" si="581"/>
        <v/>
      </c>
      <c r="BO611" s="1" t="str">
        <f t="shared" ca="1" si="581"/>
        <v/>
      </c>
      <c r="BP611" s="1" t="str">
        <f t="shared" ca="1" si="581"/>
        <v/>
      </c>
      <c r="BQ611" s="1" t="str">
        <f t="shared" ca="1" si="581"/>
        <v/>
      </c>
      <c r="BR611" s="1" t="str">
        <f t="shared" ca="1" si="581"/>
        <v/>
      </c>
      <c r="BS611" s="1" t="str">
        <f t="shared" ca="1" si="581"/>
        <v/>
      </c>
      <c r="BT611" s="1" t="str">
        <f t="shared" ca="1" si="581"/>
        <v/>
      </c>
      <c r="BU611" s="1" t="str">
        <f t="shared" ca="1" si="581"/>
        <v/>
      </c>
      <c r="BV611" s="1" t="str">
        <f t="shared" ca="1" si="581"/>
        <v/>
      </c>
      <c r="BW611" s="1" t="str">
        <f t="shared" ca="1" si="581"/>
        <v/>
      </c>
      <c r="BX611" s="1" t="str">
        <f t="shared" ca="1" si="581"/>
        <v/>
      </c>
      <c r="BY611" s="1" t="str">
        <f t="shared" ca="1" si="581"/>
        <v/>
      </c>
      <c r="BZ611">
        <v>2040</v>
      </c>
    </row>
    <row r="612" spans="47:78" x14ac:dyDescent="0.45">
      <c r="AU612" t="str">
        <f t="shared" ca="1" si="570"/>
        <v>IMC_PRH_ELC</v>
      </c>
      <c r="AV612" s="1">
        <f t="shared" ca="1" si="528"/>
        <v>1.1943931903601912</v>
      </c>
      <c r="AW612" s="1">
        <f t="shared" ref="AW612:BY612" ca="1" si="582">OFFSET($F56,0,MATCH($BZ612,$G$1:$J$1,0))</f>
        <v>1.1943931903601912</v>
      </c>
      <c r="AX612" s="1">
        <f t="shared" ca="1" si="582"/>
        <v>1.1943931903601912</v>
      </c>
      <c r="AY612" s="1">
        <f t="shared" ca="1" si="582"/>
        <v>1.1943931903601912</v>
      </c>
      <c r="AZ612" s="1">
        <f t="shared" ca="1" si="582"/>
        <v>1.1943931903601912</v>
      </c>
      <c r="BA612" s="1">
        <f t="shared" ca="1" si="582"/>
        <v>1.1943931903601912</v>
      </c>
      <c r="BB612" s="1">
        <f t="shared" ca="1" si="582"/>
        <v>1.1943931903601912</v>
      </c>
      <c r="BC612" s="1">
        <f t="shared" ca="1" si="582"/>
        <v>1.1943931903601912</v>
      </c>
      <c r="BD612" s="1">
        <f t="shared" ca="1" si="582"/>
        <v>1.1943931903601912</v>
      </c>
      <c r="BE612" s="1">
        <f t="shared" ca="1" si="582"/>
        <v>1.1943931903601912</v>
      </c>
      <c r="BF612" s="1">
        <f t="shared" ca="1" si="582"/>
        <v>1.1943931903601912</v>
      </c>
      <c r="BG612" s="1">
        <f t="shared" ca="1" si="582"/>
        <v>1.1943931903601912</v>
      </c>
      <c r="BH612" s="1">
        <f t="shared" ca="1" si="582"/>
        <v>1.1943931903601912</v>
      </c>
      <c r="BI612" s="1">
        <f t="shared" ca="1" si="582"/>
        <v>1.1943931903601912</v>
      </c>
      <c r="BJ612" s="1">
        <f t="shared" ca="1" si="582"/>
        <v>1.1943931903601912</v>
      </c>
      <c r="BK612" s="1">
        <f t="shared" ca="1" si="582"/>
        <v>1.1943931903601912</v>
      </c>
      <c r="BL612" s="1">
        <f t="shared" ca="1" si="582"/>
        <v>1.1943931903601912</v>
      </c>
      <c r="BM612" s="1">
        <f t="shared" ca="1" si="582"/>
        <v>1.1943931903601912</v>
      </c>
      <c r="BN612" s="1">
        <f t="shared" ca="1" si="582"/>
        <v>1.1943931903601912</v>
      </c>
      <c r="BO612" s="1">
        <f t="shared" ca="1" si="582"/>
        <v>1.1943931903601912</v>
      </c>
      <c r="BP612" s="1">
        <f t="shared" ca="1" si="582"/>
        <v>1.1943931903601912</v>
      </c>
      <c r="BQ612" s="1">
        <f t="shared" ca="1" si="582"/>
        <v>1.1943931903601912</v>
      </c>
      <c r="BR612" s="1">
        <f t="shared" ca="1" si="582"/>
        <v>1.1943931903601912</v>
      </c>
      <c r="BS612" s="1">
        <f t="shared" ca="1" si="582"/>
        <v>1.1943931903601912</v>
      </c>
      <c r="BT612" s="1">
        <f t="shared" ca="1" si="582"/>
        <v>1.1943931903601912</v>
      </c>
      <c r="BU612" s="1">
        <f t="shared" ca="1" si="582"/>
        <v>1.1943931903601912</v>
      </c>
      <c r="BV612" s="1">
        <f t="shared" ca="1" si="582"/>
        <v>1.1943931903601912</v>
      </c>
      <c r="BW612" s="1">
        <f t="shared" ca="1" si="582"/>
        <v>1.1943931903601912</v>
      </c>
      <c r="BX612" s="1">
        <f t="shared" ca="1" si="582"/>
        <v>1.1943931903601912</v>
      </c>
      <c r="BY612" s="1">
        <f t="shared" ca="1" si="582"/>
        <v>1.1943931903601912</v>
      </c>
      <c r="BZ612">
        <v>2040</v>
      </c>
    </row>
    <row r="613" spans="47:78" x14ac:dyDescent="0.45">
      <c r="AU613" t="str">
        <f t="shared" ca="1" si="570"/>
        <v>IMC_PRC_ELC</v>
      </c>
      <c r="AV613" s="1">
        <f t="shared" ca="1" si="528"/>
        <v>1.166692800725406</v>
      </c>
      <c r="AW613" s="1">
        <f t="shared" ref="AW613:BY613" ca="1" si="583">OFFSET($F57,0,MATCH($BZ613,$G$1:$J$1,0))</f>
        <v>1.166692800725406</v>
      </c>
      <c r="AX613" s="1">
        <f t="shared" ca="1" si="583"/>
        <v>1.166692800725406</v>
      </c>
      <c r="AY613" s="1">
        <f t="shared" ca="1" si="583"/>
        <v>1.166692800725406</v>
      </c>
      <c r="AZ613" s="1">
        <f t="shared" ca="1" si="583"/>
        <v>1.166692800725406</v>
      </c>
      <c r="BA613" s="1">
        <f t="shared" ca="1" si="583"/>
        <v>1.166692800725406</v>
      </c>
      <c r="BB613" s="1">
        <f t="shared" ca="1" si="583"/>
        <v>1.166692800725406</v>
      </c>
      <c r="BC613" s="1">
        <f t="shared" ca="1" si="583"/>
        <v>1.166692800725406</v>
      </c>
      <c r="BD613" s="1">
        <f t="shared" ca="1" si="583"/>
        <v>1.166692800725406</v>
      </c>
      <c r="BE613" s="1">
        <f t="shared" ca="1" si="583"/>
        <v>1.166692800725406</v>
      </c>
      <c r="BF613" s="1">
        <f t="shared" ca="1" si="583"/>
        <v>1.166692800725406</v>
      </c>
      <c r="BG613" s="1">
        <f t="shared" ca="1" si="583"/>
        <v>1.166692800725406</v>
      </c>
      <c r="BH613" s="1">
        <f t="shared" ca="1" si="583"/>
        <v>1.166692800725406</v>
      </c>
      <c r="BI613" s="1">
        <f t="shared" ca="1" si="583"/>
        <v>1.166692800725406</v>
      </c>
      <c r="BJ613" s="1">
        <f t="shared" ca="1" si="583"/>
        <v>1.166692800725406</v>
      </c>
      <c r="BK613" s="1">
        <f t="shared" ca="1" si="583"/>
        <v>1.166692800725406</v>
      </c>
      <c r="BL613" s="1">
        <f t="shared" ca="1" si="583"/>
        <v>1.166692800725406</v>
      </c>
      <c r="BM613" s="1">
        <f t="shared" ca="1" si="583"/>
        <v>1.166692800725406</v>
      </c>
      <c r="BN613" s="1">
        <f t="shared" ca="1" si="583"/>
        <v>1.166692800725406</v>
      </c>
      <c r="BO613" s="1">
        <f t="shared" ca="1" si="583"/>
        <v>1.166692800725406</v>
      </c>
      <c r="BP613" s="1">
        <f t="shared" ca="1" si="583"/>
        <v>1.166692800725406</v>
      </c>
      <c r="BQ613" s="1">
        <f t="shared" ca="1" si="583"/>
        <v>1.166692800725406</v>
      </c>
      <c r="BR613" s="1">
        <f t="shared" ca="1" si="583"/>
        <v>1.166692800725406</v>
      </c>
      <c r="BS613" s="1">
        <f t="shared" ca="1" si="583"/>
        <v>1.166692800725406</v>
      </c>
      <c r="BT613" s="1">
        <f t="shared" ca="1" si="583"/>
        <v>1.166692800725406</v>
      </c>
      <c r="BU613" s="1">
        <f t="shared" ca="1" si="583"/>
        <v>1.166692800725406</v>
      </c>
      <c r="BV613" s="1">
        <f t="shared" ca="1" si="583"/>
        <v>1.166692800725406</v>
      </c>
      <c r="BW613" s="1">
        <f t="shared" ca="1" si="583"/>
        <v>1.166692800725406</v>
      </c>
      <c r="BX613" s="1">
        <f t="shared" ca="1" si="583"/>
        <v>1.166692800725406</v>
      </c>
      <c r="BY613" s="1">
        <f t="shared" ca="1" si="583"/>
        <v>1.166692800725406</v>
      </c>
      <c r="BZ613">
        <v>2040</v>
      </c>
    </row>
    <row r="614" spans="47:78" x14ac:dyDescent="0.45">
      <c r="AU614" t="str">
        <f t="shared" ca="1" si="570"/>
        <v>IMC_MDR_ELC</v>
      </c>
      <c r="AV614" s="1">
        <f t="shared" ca="1" si="528"/>
        <v>1.1943931903601912</v>
      </c>
      <c r="AW614" s="1">
        <f t="shared" ref="AW614:BY614" ca="1" si="584">OFFSET($F58,0,MATCH($BZ614,$G$1:$J$1,0))</f>
        <v>1.1943931903601912</v>
      </c>
      <c r="AX614" s="1">
        <f t="shared" ca="1" si="584"/>
        <v>1.1943931903601912</v>
      </c>
      <c r="AY614" s="1">
        <f t="shared" ca="1" si="584"/>
        <v>1.1943931903601912</v>
      </c>
      <c r="AZ614" s="1">
        <f t="shared" ca="1" si="584"/>
        <v>1.1943931903601912</v>
      </c>
      <c r="BA614" s="1">
        <f t="shared" ca="1" si="584"/>
        <v>1.1943931903601912</v>
      </c>
      <c r="BB614" s="1">
        <f t="shared" ca="1" si="584"/>
        <v>1.1943931903601912</v>
      </c>
      <c r="BC614" s="1">
        <f t="shared" ca="1" si="584"/>
        <v>1.1943931903601912</v>
      </c>
      <c r="BD614" s="1">
        <f t="shared" ca="1" si="584"/>
        <v>1.1943931903601912</v>
      </c>
      <c r="BE614" s="1">
        <f t="shared" ca="1" si="584"/>
        <v>1.1943931903601912</v>
      </c>
      <c r="BF614" s="1">
        <f t="shared" ca="1" si="584"/>
        <v>1.1943931903601912</v>
      </c>
      <c r="BG614" s="1">
        <f t="shared" ca="1" si="584"/>
        <v>1.1943931903601912</v>
      </c>
      <c r="BH614" s="1">
        <f t="shared" ca="1" si="584"/>
        <v>1.1943931903601912</v>
      </c>
      <c r="BI614" s="1">
        <f t="shared" ca="1" si="584"/>
        <v>1.1943931903601912</v>
      </c>
      <c r="BJ614" s="1">
        <f t="shared" ca="1" si="584"/>
        <v>1.1943931903601912</v>
      </c>
      <c r="BK614" s="1">
        <f t="shared" ca="1" si="584"/>
        <v>1.1943931903601912</v>
      </c>
      <c r="BL614" s="1">
        <f t="shared" ca="1" si="584"/>
        <v>1.1943931903601912</v>
      </c>
      <c r="BM614" s="1">
        <f t="shared" ca="1" si="584"/>
        <v>1.1943931903601912</v>
      </c>
      <c r="BN614" s="1">
        <f t="shared" ca="1" si="584"/>
        <v>1.1943931903601912</v>
      </c>
      <c r="BO614" s="1">
        <f t="shared" ca="1" si="584"/>
        <v>1.1943931903601912</v>
      </c>
      <c r="BP614" s="1">
        <f t="shared" ca="1" si="584"/>
        <v>1.1943931903601912</v>
      </c>
      <c r="BQ614" s="1">
        <f t="shared" ca="1" si="584"/>
        <v>1.1943931903601912</v>
      </c>
      <c r="BR614" s="1">
        <f t="shared" ca="1" si="584"/>
        <v>1.1943931903601912</v>
      </c>
      <c r="BS614" s="1">
        <f t="shared" ca="1" si="584"/>
        <v>1.1943931903601912</v>
      </c>
      <c r="BT614" s="1">
        <f t="shared" ca="1" si="584"/>
        <v>1.1943931903601912</v>
      </c>
      <c r="BU614" s="1">
        <f t="shared" ca="1" si="584"/>
        <v>1.1943931903601912</v>
      </c>
      <c r="BV614" s="1">
        <f t="shared" ca="1" si="584"/>
        <v>1.1943931903601912</v>
      </c>
      <c r="BW614" s="1">
        <f t="shared" ca="1" si="584"/>
        <v>1.1943931903601912</v>
      </c>
      <c r="BX614" s="1">
        <f t="shared" ca="1" si="584"/>
        <v>1.1943931903601912</v>
      </c>
      <c r="BY614" s="1">
        <f t="shared" ca="1" si="584"/>
        <v>1.1943931903601912</v>
      </c>
      <c r="BZ614">
        <v>2040</v>
      </c>
    </row>
    <row r="615" spans="47:78" x14ac:dyDescent="0.45">
      <c r="AU615" t="str">
        <f t="shared" ca="1" si="570"/>
        <v>IMC_ECP_ELC</v>
      </c>
      <c r="AV615" s="1">
        <f t="shared" ca="1" si="528"/>
        <v>1.2479849974016677</v>
      </c>
      <c r="AW615" s="1">
        <f t="shared" ref="AW615:BY615" ca="1" si="585">OFFSET($F59,0,MATCH($BZ615,$G$1:$J$1,0))</f>
        <v>1.2479849974016677</v>
      </c>
      <c r="AX615" s="1">
        <f t="shared" ca="1" si="585"/>
        <v>1.2479849974016677</v>
      </c>
      <c r="AY615" s="1">
        <f t="shared" ca="1" si="585"/>
        <v>1.2479849974016677</v>
      </c>
      <c r="AZ615" s="1">
        <f t="shared" ca="1" si="585"/>
        <v>1.2479849974016677</v>
      </c>
      <c r="BA615" s="1">
        <f t="shared" ca="1" si="585"/>
        <v>1.2479849974016677</v>
      </c>
      <c r="BB615" s="1">
        <f t="shared" ca="1" si="585"/>
        <v>1.2479849974016677</v>
      </c>
      <c r="BC615" s="1">
        <f t="shared" ca="1" si="585"/>
        <v>1.2479849974016677</v>
      </c>
      <c r="BD615" s="1">
        <f t="shared" ca="1" si="585"/>
        <v>1.2479849974016677</v>
      </c>
      <c r="BE615" s="1">
        <f t="shared" ca="1" si="585"/>
        <v>1.2479849974016677</v>
      </c>
      <c r="BF615" s="1">
        <f t="shared" ca="1" si="585"/>
        <v>1.2479849974016677</v>
      </c>
      <c r="BG615" s="1">
        <f t="shared" ca="1" si="585"/>
        <v>1.2479849974016677</v>
      </c>
      <c r="BH615" s="1">
        <f t="shared" ca="1" si="585"/>
        <v>1.2479849974016677</v>
      </c>
      <c r="BI615" s="1">
        <f t="shared" ca="1" si="585"/>
        <v>1.2479849974016677</v>
      </c>
      <c r="BJ615" s="1">
        <f t="shared" ca="1" si="585"/>
        <v>1.2479849974016677</v>
      </c>
      <c r="BK615" s="1">
        <f t="shared" ca="1" si="585"/>
        <v>1.2479849974016677</v>
      </c>
      <c r="BL615" s="1">
        <f t="shared" ca="1" si="585"/>
        <v>1.2479849974016677</v>
      </c>
      <c r="BM615" s="1">
        <f t="shared" ca="1" si="585"/>
        <v>1.2479849974016677</v>
      </c>
      <c r="BN615" s="1">
        <f t="shared" ca="1" si="585"/>
        <v>1.2479849974016677</v>
      </c>
      <c r="BO615" s="1">
        <f t="shared" ca="1" si="585"/>
        <v>1.2479849974016677</v>
      </c>
      <c r="BP615" s="1">
        <f t="shared" ca="1" si="585"/>
        <v>1.2479849974016677</v>
      </c>
      <c r="BQ615" s="1">
        <f t="shared" ca="1" si="585"/>
        <v>1.2479849974016677</v>
      </c>
      <c r="BR615" s="1">
        <f t="shared" ca="1" si="585"/>
        <v>1.2479849974016677</v>
      </c>
      <c r="BS615" s="1">
        <f t="shared" ca="1" si="585"/>
        <v>1.2479849974016677</v>
      </c>
      <c r="BT615" s="1">
        <f t="shared" ca="1" si="585"/>
        <v>1.2479849974016677</v>
      </c>
      <c r="BU615" s="1">
        <f t="shared" ca="1" si="585"/>
        <v>1.2479849974016677</v>
      </c>
      <c r="BV615" s="1">
        <f t="shared" ca="1" si="585"/>
        <v>1.2479849974016677</v>
      </c>
      <c r="BW615" s="1">
        <f t="shared" ca="1" si="585"/>
        <v>1.2479849974016677</v>
      </c>
      <c r="BX615" s="1">
        <f t="shared" ca="1" si="585"/>
        <v>1.2479849974016677</v>
      </c>
      <c r="BY615" s="1">
        <f t="shared" ca="1" si="585"/>
        <v>1.2479849974016677</v>
      </c>
      <c r="BZ615">
        <v>2040</v>
      </c>
    </row>
    <row r="616" spans="47:78" x14ac:dyDescent="0.45">
      <c r="AU616" t="str">
        <f t="shared" ca="1" si="570"/>
        <v>IMC_OTP_ELC</v>
      </c>
      <c r="AV616" s="1">
        <f t="shared" ca="1" si="528"/>
        <v>1.1943931903601912</v>
      </c>
      <c r="AW616" s="1">
        <f t="shared" ref="AW616:BY616" ca="1" si="586">OFFSET($F60,0,MATCH($BZ616,$G$1:$J$1,0))</f>
        <v>1.1943931903601912</v>
      </c>
      <c r="AX616" s="1">
        <f t="shared" ca="1" si="586"/>
        <v>1.1943931903601912</v>
      </c>
      <c r="AY616" s="1">
        <f t="shared" ca="1" si="586"/>
        <v>1.1943931903601912</v>
      </c>
      <c r="AZ616" s="1">
        <f t="shared" ca="1" si="586"/>
        <v>1.1943931903601912</v>
      </c>
      <c r="BA616" s="1">
        <f t="shared" ca="1" si="586"/>
        <v>1.1943931903601912</v>
      </c>
      <c r="BB616" s="1">
        <f t="shared" ca="1" si="586"/>
        <v>1.1943931903601912</v>
      </c>
      <c r="BC616" s="1">
        <f t="shared" ca="1" si="586"/>
        <v>1.1943931903601912</v>
      </c>
      <c r="BD616" s="1">
        <f t="shared" ca="1" si="586"/>
        <v>1.1943931903601912</v>
      </c>
      <c r="BE616" s="1">
        <f t="shared" ca="1" si="586"/>
        <v>1.1943931903601912</v>
      </c>
      <c r="BF616" s="1">
        <f t="shared" ca="1" si="586"/>
        <v>1.1943931903601912</v>
      </c>
      <c r="BG616" s="1">
        <f t="shared" ca="1" si="586"/>
        <v>1.1943931903601912</v>
      </c>
      <c r="BH616" s="1">
        <f t="shared" ca="1" si="586"/>
        <v>1.1943931903601912</v>
      </c>
      <c r="BI616" s="1">
        <f t="shared" ca="1" si="586"/>
        <v>1.1943931903601912</v>
      </c>
      <c r="BJ616" s="1">
        <f t="shared" ca="1" si="586"/>
        <v>1.1943931903601912</v>
      </c>
      <c r="BK616" s="1">
        <f t="shared" ca="1" si="586"/>
        <v>1.1943931903601912</v>
      </c>
      <c r="BL616" s="1">
        <f t="shared" ca="1" si="586"/>
        <v>1.1943931903601912</v>
      </c>
      <c r="BM616" s="1">
        <f t="shared" ca="1" si="586"/>
        <v>1.1943931903601912</v>
      </c>
      <c r="BN616" s="1">
        <f t="shared" ca="1" si="586"/>
        <v>1.1943931903601912</v>
      </c>
      <c r="BO616" s="1">
        <f t="shared" ca="1" si="586"/>
        <v>1.1943931903601912</v>
      </c>
      <c r="BP616" s="1">
        <f t="shared" ca="1" si="586"/>
        <v>1.1943931903601912</v>
      </c>
      <c r="BQ616" s="1">
        <f t="shared" ca="1" si="586"/>
        <v>1.1943931903601912</v>
      </c>
      <c r="BR616" s="1">
        <f t="shared" ca="1" si="586"/>
        <v>1.1943931903601912</v>
      </c>
      <c r="BS616" s="1">
        <f t="shared" ca="1" si="586"/>
        <v>1.1943931903601912</v>
      </c>
      <c r="BT616" s="1">
        <f t="shared" ca="1" si="586"/>
        <v>1.1943931903601912</v>
      </c>
      <c r="BU616" s="1">
        <f t="shared" ca="1" si="586"/>
        <v>1.1943931903601912</v>
      </c>
      <c r="BV616" s="1">
        <f t="shared" ca="1" si="586"/>
        <v>1.1943931903601912</v>
      </c>
      <c r="BW616" s="1">
        <f t="shared" ca="1" si="586"/>
        <v>1.1943931903601912</v>
      </c>
      <c r="BX616" s="1">
        <f t="shared" ca="1" si="586"/>
        <v>1.1943931903601912</v>
      </c>
      <c r="BY616" s="1">
        <f t="shared" ca="1" si="586"/>
        <v>1.1943931903601912</v>
      </c>
      <c r="BZ616">
        <v>2040</v>
      </c>
    </row>
    <row r="617" spans="47:78" x14ac:dyDescent="0.45">
      <c r="AU617" t="str">
        <f t="shared" ca="1" si="570"/>
        <v>IMC_SPC_ELC</v>
      </c>
      <c r="AV617" s="1">
        <f t="shared" ca="1" si="528"/>
        <v>1.166692800725406</v>
      </c>
      <c r="AW617" s="1">
        <f t="shared" ref="AW617:BY617" ca="1" si="587">OFFSET($F61,0,MATCH($BZ617,$G$1:$J$1,0))</f>
        <v>1.166692800725406</v>
      </c>
      <c r="AX617" s="1">
        <f t="shared" ca="1" si="587"/>
        <v>1.166692800725406</v>
      </c>
      <c r="AY617" s="1">
        <f t="shared" ca="1" si="587"/>
        <v>1.166692800725406</v>
      </c>
      <c r="AZ617" s="1">
        <f t="shared" ca="1" si="587"/>
        <v>1.166692800725406</v>
      </c>
      <c r="BA617" s="1">
        <f t="shared" ca="1" si="587"/>
        <v>1.166692800725406</v>
      </c>
      <c r="BB617" s="1">
        <f t="shared" ca="1" si="587"/>
        <v>1.166692800725406</v>
      </c>
      <c r="BC617" s="1">
        <f t="shared" ca="1" si="587"/>
        <v>1.166692800725406</v>
      </c>
      <c r="BD617" s="1">
        <f t="shared" ca="1" si="587"/>
        <v>1.166692800725406</v>
      </c>
      <c r="BE617" s="1">
        <f t="shared" ca="1" si="587"/>
        <v>1.166692800725406</v>
      </c>
      <c r="BF617" s="1">
        <f t="shared" ca="1" si="587"/>
        <v>1.166692800725406</v>
      </c>
      <c r="BG617" s="1">
        <f t="shared" ca="1" si="587"/>
        <v>1.166692800725406</v>
      </c>
      <c r="BH617" s="1">
        <f t="shared" ca="1" si="587"/>
        <v>1.166692800725406</v>
      </c>
      <c r="BI617" s="1">
        <f t="shared" ca="1" si="587"/>
        <v>1.166692800725406</v>
      </c>
      <c r="BJ617" s="1">
        <f t="shared" ca="1" si="587"/>
        <v>1.166692800725406</v>
      </c>
      <c r="BK617" s="1">
        <f t="shared" ca="1" si="587"/>
        <v>1.166692800725406</v>
      </c>
      <c r="BL617" s="1">
        <f t="shared" ca="1" si="587"/>
        <v>1.166692800725406</v>
      </c>
      <c r="BM617" s="1">
        <f t="shared" ca="1" si="587"/>
        <v>1.166692800725406</v>
      </c>
      <c r="BN617" s="1">
        <f t="shared" ca="1" si="587"/>
        <v>1.166692800725406</v>
      </c>
      <c r="BO617" s="1">
        <f t="shared" ca="1" si="587"/>
        <v>1.166692800725406</v>
      </c>
      <c r="BP617" s="1">
        <f t="shared" ca="1" si="587"/>
        <v>1.166692800725406</v>
      </c>
      <c r="BQ617" s="1">
        <f t="shared" ca="1" si="587"/>
        <v>1.166692800725406</v>
      </c>
      <c r="BR617" s="1">
        <f t="shared" ca="1" si="587"/>
        <v>1.166692800725406</v>
      </c>
      <c r="BS617" s="1">
        <f t="shared" ca="1" si="587"/>
        <v>1.166692800725406</v>
      </c>
      <c r="BT617" s="1">
        <f t="shared" ca="1" si="587"/>
        <v>1.166692800725406</v>
      </c>
      <c r="BU617" s="1">
        <f t="shared" ca="1" si="587"/>
        <v>1.166692800725406</v>
      </c>
      <c r="BV617" s="1">
        <f t="shared" ca="1" si="587"/>
        <v>1.166692800725406</v>
      </c>
      <c r="BW617" s="1">
        <f t="shared" ca="1" si="587"/>
        <v>1.166692800725406</v>
      </c>
      <c r="BX617" s="1">
        <f t="shared" ca="1" si="587"/>
        <v>1.166692800725406</v>
      </c>
      <c r="BY617" s="1">
        <f t="shared" ca="1" si="587"/>
        <v>1.166692800725406</v>
      </c>
      <c r="BZ617">
        <v>2040</v>
      </c>
    </row>
    <row r="618" spans="47:78" x14ac:dyDescent="0.45">
      <c r="AU618" t="str">
        <f t="shared" ca="1" si="570"/>
        <v>IMC_LIG_ELC</v>
      </c>
      <c r="AV618" s="1">
        <f t="shared" ca="1" si="528"/>
        <v>1.166692800725406</v>
      </c>
      <c r="AW618" s="1">
        <f t="shared" ref="AW618:BY618" ca="1" si="588">OFFSET($F62,0,MATCH($BZ618,$G$1:$J$1,0))</f>
        <v>1.166692800725406</v>
      </c>
      <c r="AX618" s="1">
        <f t="shared" ca="1" si="588"/>
        <v>1.166692800725406</v>
      </c>
      <c r="AY618" s="1">
        <f t="shared" ca="1" si="588"/>
        <v>1.166692800725406</v>
      </c>
      <c r="AZ618" s="1">
        <f t="shared" ca="1" si="588"/>
        <v>1.166692800725406</v>
      </c>
      <c r="BA618" s="1">
        <f t="shared" ca="1" si="588"/>
        <v>1.166692800725406</v>
      </c>
      <c r="BB618" s="1">
        <f t="shared" ca="1" si="588"/>
        <v>1.166692800725406</v>
      </c>
      <c r="BC618" s="1">
        <f t="shared" ca="1" si="588"/>
        <v>1.166692800725406</v>
      </c>
      <c r="BD618" s="1">
        <f t="shared" ca="1" si="588"/>
        <v>1.166692800725406</v>
      </c>
      <c r="BE618" s="1">
        <f t="shared" ca="1" si="588"/>
        <v>1.166692800725406</v>
      </c>
      <c r="BF618" s="1">
        <f t="shared" ca="1" si="588"/>
        <v>1.166692800725406</v>
      </c>
      <c r="BG618" s="1">
        <f t="shared" ca="1" si="588"/>
        <v>1.166692800725406</v>
      </c>
      <c r="BH618" s="1">
        <f t="shared" ca="1" si="588"/>
        <v>1.166692800725406</v>
      </c>
      <c r="BI618" s="1">
        <f t="shared" ca="1" si="588"/>
        <v>1.166692800725406</v>
      </c>
      <c r="BJ618" s="1">
        <f t="shared" ca="1" si="588"/>
        <v>1.166692800725406</v>
      </c>
      <c r="BK618" s="1">
        <f t="shared" ca="1" si="588"/>
        <v>1.166692800725406</v>
      </c>
      <c r="BL618" s="1">
        <f t="shared" ca="1" si="588"/>
        <v>1.166692800725406</v>
      </c>
      <c r="BM618" s="1">
        <f t="shared" ca="1" si="588"/>
        <v>1.166692800725406</v>
      </c>
      <c r="BN618" s="1">
        <f t="shared" ca="1" si="588"/>
        <v>1.166692800725406</v>
      </c>
      <c r="BO618" s="1">
        <f t="shared" ca="1" si="588"/>
        <v>1.166692800725406</v>
      </c>
      <c r="BP618" s="1">
        <f t="shared" ca="1" si="588"/>
        <v>1.166692800725406</v>
      </c>
      <c r="BQ618" s="1">
        <f t="shared" ca="1" si="588"/>
        <v>1.166692800725406</v>
      </c>
      <c r="BR618" s="1">
        <f t="shared" ca="1" si="588"/>
        <v>1.166692800725406</v>
      </c>
      <c r="BS618" s="1">
        <f t="shared" ca="1" si="588"/>
        <v>1.166692800725406</v>
      </c>
      <c r="BT618" s="1">
        <f t="shared" ca="1" si="588"/>
        <v>1.166692800725406</v>
      </c>
      <c r="BU618" s="1">
        <f t="shared" ca="1" si="588"/>
        <v>1.166692800725406</v>
      </c>
      <c r="BV618" s="1">
        <f t="shared" ca="1" si="588"/>
        <v>1.166692800725406</v>
      </c>
      <c r="BW618" s="1">
        <f t="shared" ca="1" si="588"/>
        <v>1.166692800725406</v>
      </c>
      <c r="BX618" s="1">
        <f t="shared" ca="1" si="588"/>
        <v>1.166692800725406</v>
      </c>
      <c r="BY618" s="1">
        <f t="shared" ca="1" si="588"/>
        <v>1.166692800725406</v>
      </c>
      <c r="BZ618">
        <v>2040</v>
      </c>
    </row>
    <row r="619" spans="47:78" x14ac:dyDescent="0.45">
      <c r="AU619" t="str">
        <f t="shared" ca="1" si="570"/>
        <v>IMC_OTH_ELC</v>
      </c>
      <c r="AV619" s="1">
        <f t="shared" ca="1" si="528"/>
        <v>1.166692800725406</v>
      </c>
      <c r="AW619" s="1">
        <f t="shared" ref="AW619:BY619" ca="1" si="589">OFFSET($F63,0,MATCH($BZ619,$G$1:$J$1,0))</f>
        <v>1.166692800725406</v>
      </c>
      <c r="AX619" s="1">
        <f t="shared" ca="1" si="589"/>
        <v>1.166692800725406</v>
      </c>
      <c r="AY619" s="1">
        <f t="shared" ca="1" si="589"/>
        <v>1.166692800725406</v>
      </c>
      <c r="AZ619" s="1">
        <f t="shared" ca="1" si="589"/>
        <v>1.166692800725406</v>
      </c>
      <c r="BA619" s="1">
        <f t="shared" ca="1" si="589"/>
        <v>1.166692800725406</v>
      </c>
      <c r="BB619" s="1">
        <f t="shared" ca="1" si="589"/>
        <v>1.166692800725406</v>
      </c>
      <c r="BC619" s="1">
        <f t="shared" ca="1" si="589"/>
        <v>1.166692800725406</v>
      </c>
      <c r="BD619" s="1">
        <f t="shared" ca="1" si="589"/>
        <v>1.166692800725406</v>
      </c>
      <c r="BE619" s="1">
        <f t="shared" ca="1" si="589"/>
        <v>1.166692800725406</v>
      </c>
      <c r="BF619" s="1">
        <f t="shared" ca="1" si="589"/>
        <v>1.166692800725406</v>
      </c>
      <c r="BG619" s="1">
        <f t="shared" ca="1" si="589"/>
        <v>1.166692800725406</v>
      </c>
      <c r="BH619" s="1">
        <f t="shared" ca="1" si="589"/>
        <v>1.166692800725406</v>
      </c>
      <c r="BI619" s="1">
        <f t="shared" ca="1" si="589"/>
        <v>1.166692800725406</v>
      </c>
      <c r="BJ619" s="1">
        <f t="shared" ca="1" si="589"/>
        <v>1.166692800725406</v>
      </c>
      <c r="BK619" s="1">
        <f t="shared" ca="1" si="589"/>
        <v>1.166692800725406</v>
      </c>
      <c r="BL619" s="1">
        <f t="shared" ca="1" si="589"/>
        <v>1.166692800725406</v>
      </c>
      <c r="BM619" s="1">
        <f t="shared" ca="1" si="589"/>
        <v>1.166692800725406</v>
      </c>
      <c r="BN619" s="1">
        <f t="shared" ca="1" si="589"/>
        <v>1.166692800725406</v>
      </c>
      <c r="BO619" s="1">
        <f t="shared" ca="1" si="589"/>
        <v>1.166692800725406</v>
      </c>
      <c r="BP619" s="1">
        <f t="shared" ca="1" si="589"/>
        <v>1.166692800725406</v>
      </c>
      <c r="BQ619" s="1">
        <f t="shared" ca="1" si="589"/>
        <v>1.166692800725406</v>
      </c>
      <c r="BR619" s="1">
        <f t="shared" ca="1" si="589"/>
        <v>1.166692800725406</v>
      </c>
      <c r="BS619" s="1">
        <f t="shared" ca="1" si="589"/>
        <v>1.166692800725406</v>
      </c>
      <c r="BT619" s="1">
        <f t="shared" ca="1" si="589"/>
        <v>1.166692800725406</v>
      </c>
      <c r="BU619" s="1">
        <f t="shared" ca="1" si="589"/>
        <v>1.166692800725406</v>
      </c>
      <c r="BV619" s="1">
        <f t="shared" ca="1" si="589"/>
        <v>1.166692800725406</v>
      </c>
      <c r="BW619" s="1">
        <f t="shared" ca="1" si="589"/>
        <v>1.166692800725406</v>
      </c>
      <c r="BX619" s="1">
        <f t="shared" ca="1" si="589"/>
        <v>1.166692800725406</v>
      </c>
      <c r="BY619" s="1">
        <f t="shared" ca="1" si="589"/>
        <v>1.166692800725406</v>
      </c>
      <c r="BZ619">
        <v>2040</v>
      </c>
    </row>
    <row r="620" spans="47:78" x14ac:dyDescent="0.45">
      <c r="AU620" t="str">
        <f t="shared" ca="1" si="570"/>
        <v>\I:</v>
      </c>
      <c r="AV620" s="1" t="str">
        <f t="shared" ca="1" si="528"/>
        <v/>
      </c>
      <c r="AW620" s="1" t="str">
        <f t="shared" ref="AW620:BY620" ca="1" si="590">OFFSET($F64,0,MATCH($BZ620,$G$1:$J$1,0))</f>
        <v/>
      </c>
      <c r="AX620" s="1" t="str">
        <f t="shared" ca="1" si="590"/>
        <v/>
      </c>
      <c r="AY620" s="1" t="str">
        <f t="shared" ca="1" si="590"/>
        <v/>
      </c>
      <c r="AZ620" s="1" t="str">
        <f t="shared" ca="1" si="590"/>
        <v/>
      </c>
      <c r="BA620" s="1" t="str">
        <f t="shared" ca="1" si="590"/>
        <v/>
      </c>
      <c r="BB620" s="1" t="str">
        <f t="shared" ca="1" si="590"/>
        <v/>
      </c>
      <c r="BC620" s="1" t="str">
        <f t="shared" ca="1" si="590"/>
        <v/>
      </c>
      <c r="BD620" s="1" t="str">
        <f t="shared" ca="1" si="590"/>
        <v/>
      </c>
      <c r="BE620" s="1" t="str">
        <f t="shared" ca="1" si="590"/>
        <v/>
      </c>
      <c r="BF620" s="1" t="str">
        <f t="shared" ca="1" si="590"/>
        <v/>
      </c>
      <c r="BG620" s="1" t="str">
        <f t="shared" ca="1" si="590"/>
        <v/>
      </c>
      <c r="BH620" s="1" t="str">
        <f t="shared" ca="1" si="590"/>
        <v/>
      </c>
      <c r="BI620" s="1" t="str">
        <f t="shared" ca="1" si="590"/>
        <v/>
      </c>
      <c r="BJ620" s="1" t="str">
        <f t="shared" ca="1" si="590"/>
        <v/>
      </c>
      <c r="BK620" s="1" t="str">
        <f t="shared" ca="1" si="590"/>
        <v/>
      </c>
      <c r="BL620" s="1" t="str">
        <f t="shared" ca="1" si="590"/>
        <v/>
      </c>
      <c r="BM620" s="1" t="str">
        <f t="shared" ca="1" si="590"/>
        <v/>
      </c>
      <c r="BN620" s="1" t="str">
        <f t="shared" ca="1" si="590"/>
        <v/>
      </c>
      <c r="BO620" s="1" t="str">
        <f t="shared" ca="1" si="590"/>
        <v/>
      </c>
      <c r="BP620" s="1" t="str">
        <f t="shared" ca="1" si="590"/>
        <v/>
      </c>
      <c r="BQ620" s="1" t="str">
        <f t="shared" ca="1" si="590"/>
        <v/>
      </c>
      <c r="BR620" s="1" t="str">
        <f t="shared" ca="1" si="590"/>
        <v/>
      </c>
      <c r="BS620" s="1" t="str">
        <f t="shared" ca="1" si="590"/>
        <v/>
      </c>
      <c r="BT620" s="1" t="str">
        <f t="shared" ca="1" si="590"/>
        <v/>
      </c>
      <c r="BU620" s="1" t="str">
        <f t="shared" ca="1" si="590"/>
        <v/>
      </c>
      <c r="BV620" s="1" t="str">
        <f t="shared" ca="1" si="590"/>
        <v/>
      </c>
      <c r="BW620" s="1" t="str">
        <f t="shared" ca="1" si="590"/>
        <v/>
      </c>
      <c r="BX620" s="1" t="str">
        <f t="shared" ca="1" si="590"/>
        <v/>
      </c>
      <c r="BY620" s="1" t="str">
        <f t="shared" ca="1" si="590"/>
        <v/>
      </c>
      <c r="BZ620">
        <v>2040</v>
      </c>
    </row>
    <row r="621" spans="47:78" x14ac:dyDescent="0.45">
      <c r="AU621" t="str">
        <f t="shared" ca="1" si="570"/>
        <v>\I: IIS_PRH_ELC</v>
      </c>
      <c r="AV621" s="1">
        <f t="shared" ca="1" si="528"/>
        <v>1.215977144773748</v>
      </c>
      <c r="AW621" s="1">
        <f t="shared" ref="AW621:BY621" ca="1" si="591">OFFSET($F65,0,MATCH($BZ621,$G$1:$J$1,0))</f>
        <v>1.215977144773748</v>
      </c>
      <c r="AX621" s="1">
        <f t="shared" ca="1" si="591"/>
        <v>1.215977144773748</v>
      </c>
      <c r="AY621" s="1">
        <f t="shared" ca="1" si="591"/>
        <v>1.215977144773748</v>
      </c>
      <c r="AZ621" s="1">
        <f t="shared" ca="1" si="591"/>
        <v>1.215977144773748</v>
      </c>
      <c r="BA621" s="1">
        <f t="shared" ca="1" si="591"/>
        <v>1.215977144773748</v>
      </c>
      <c r="BB621" s="1">
        <f t="shared" ca="1" si="591"/>
        <v>1.215977144773748</v>
      </c>
      <c r="BC621" s="1">
        <f t="shared" ca="1" si="591"/>
        <v>1.215977144773748</v>
      </c>
      <c r="BD621" s="1">
        <f t="shared" ca="1" si="591"/>
        <v>1.215977144773748</v>
      </c>
      <c r="BE621" s="1">
        <f t="shared" ca="1" si="591"/>
        <v>1.215977144773748</v>
      </c>
      <c r="BF621" s="1">
        <f t="shared" ca="1" si="591"/>
        <v>1.215977144773748</v>
      </c>
      <c r="BG621" s="1">
        <f t="shared" ca="1" si="591"/>
        <v>1.215977144773748</v>
      </c>
      <c r="BH621" s="1">
        <f t="shared" ca="1" si="591"/>
        <v>1.215977144773748</v>
      </c>
      <c r="BI621" s="1">
        <f t="shared" ca="1" si="591"/>
        <v>1.215977144773748</v>
      </c>
      <c r="BJ621" s="1">
        <f t="shared" ca="1" si="591"/>
        <v>1.215977144773748</v>
      </c>
      <c r="BK621" s="1">
        <f t="shared" ca="1" si="591"/>
        <v>1.215977144773748</v>
      </c>
      <c r="BL621" s="1">
        <f t="shared" ca="1" si="591"/>
        <v>1.215977144773748</v>
      </c>
      <c r="BM621" s="1">
        <f t="shared" ca="1" si="591"/>
        <v>1.215977144773748</v>
      </c>
      <c r="BN621" s="1">
        <f t="shared" ca="1" si="591"/>
        <v>1.215977144773748</v>
      </c>
      <c r="BO621" s="1">
        <f t="shared" ca="1" si="591"/>
        <v>1.215977144773748</v>
      </c>
      <c r="BP621" s="1">
        <f t="shared" ca="1" si="591"/>
        <v>1.215977144773748</v>
      </c>
      <c r="BQ621" s="1">
        <f t="shared" ca="1" si="591"/>
        <v>1.215977144773748</v>
      </c>
      <c r="BR621" s="1">
        <f t="shared" ca="1" si="591"/>
        <v>1.215977144773748</v>
      </c>
      <c r="BS621" s="1">
        <f t="shared" ca="1" si="591"/>
        <v>1.215977144773748</v>
      </c>
      <c r="BT621" s="1">
        <f t="shared" ca="1" si="591"/>
        <v>1.215977144773748</v>
      </c>
      <c r="BU621" s="1">
        <f t="shared" ca="1" si="591"/>
        <v>1.215977144773748</v>
      </c>
      <c r="BV621" s="1">
        <f t="shared" ca="1" si="591"/>
        <v>1.215977144773748</v>
      </c>
      <c r="BW621" s="1">
        <f t="shared" ca="1" si="591"/>
        <v>1.215977144773748</v>
      </c>
      <c r="BX621" s="1">
        <f t="shared" ca="1" si="591"/>
        <v>1.215977144773748</v>
      </c>
      <c r="BY621" s="1">
        <f t="shared" ca="1" si="591"/>
        <v>1.215977144773748</v>
      </c>
      <c r="BZ621">
        <v>2040</v>
      </c>
    </row>
    <row r="622" spans="47:78" x14ac:dyDescent="0.45">
      <c r="AU622" t="str">
        <f t="shared" ca="1" si="570"/>
        <v>\I: IIS_PRC_ELC</v>
      </c>
      <c r="AV622" s="1">
        <f t="shared" ca="1" si="528"/>
        <v>1.215977144773748</v>
      </c>
      <c r="AW622" s="1">
        <f t="shared" ref="AW622:BY622" ca="1" si="592">OFFSET($F66,0,MATCH($BZ622,$G$1:$J$1,0))</f>
        <v>1.215977144773748</v>
      </c>
      <c r="AX622" s="1">
        <f t="shared" ca="1" si="592"/>
        <v>1.215977144773748</v>
      </c>
      <c r="AY622" s="1">
        <f t="shared" ca="1" si="592"/>
        <v>1.215977144773748</v>
      </c>
      <c r="AZ622" s="1">
        <f t="shared" ca="1" si="592"/>
        <v>1.215977144773748</v>
      </c>
      <c r="BA622" s="1">
        <f t="shared" ca="1" si="592"/>
        <v>1.215977144773748</v>
      </c>
      <c r="BB622" s="1">
        <f t="shared" ca="1" si="592"/>
        <v>1.215977144773748</v>
      </c>
      <c r="BC622" s="1">
        <f t="shared" ca="1" si="592"/>
        <v>1.215977144773748</v>
      </c>
      <c r="BD622" s="1">
        <f t="shared" ca="1" si="592"/>
        <v>1.215977144773748</v>
      </c>
      <c r="BE622" s="1">
        <f t="shared" ca="1" si="592"/>
        <v>1.215977144773748</v>
      </c>
      <c r="BF622" s="1">
        <f t="shared" ca="1" si="592"/>
        <v>1.215977144773748</v>
      </c>
      <c r="BG622" s="1">
        <f t="shared" ca="1" si="592"/>
        <v>1.215977144773748</v>
      </c>
      <c r="BH622" s="1">
        <f t="shared" ca="1" si="592"/>
        <v>1.215977144773748</v>
      </c>
      <c r="BI622" s="1">
        <f t="shared" ca="1" si="592"/>
        <v>1.215977144773748</v>
      </c>
      <c r="BJ622" s="1">
        <f t="shared" ca="1" si="592"/>
        <v>1.215977144773748</v>
      </c>
      <c r="BK622" s="1">
        <f t="shared" ca="1" si="592"/>
        <v>1.215977144773748</v>
      </c>
      <c r="BL622" s="1">
        <f t="shared" ca="1" si="592"/>
        <v>1.215977144773748</v>
      </c>
      <c r="BM622" s="1">
        <f t="shared" ca="1" si="592"/>
        <v>1.215977144773748</v>
      </c>
      <c r="BN622" s="1">
        <f t="shared" ca="1" si="592"/>
        <v>1.215977144773748</v>
      </c>
      <c r="BO622" s="1">
        <f t="shared" ca="1" si="592"/>
        <v>1.215977144773748</v>
      </c>
      <c r="BP622" s="1">
        <f t="shared" ca="1" si="592"/>
        <v>1.215977144773748</v>
      </c>
      <c r="BQ622" s="1">
        <f t="shared" ca="1" si="592"/>
        <v>1.215977144773748</v>
      </c>
      <c r="BR622" s="1">
        <f t="shared" ca="1" si="592"/>
        <v>1.215977144773748</v>
      </c>
      <c r="BS622" s="1">
        <f t="shared" ca="1" si="592"/>
        <v>1.215977144773748</v>
      </c>
      <c r="BT622" s="1">
        <f t="shared" ca="1" si="592"/>
        <v>1.215977144773748</v>
      </c>
      <c r="BU622" s="1">
        <f t="shared" ca="1" si="592"/>
        <v>1.215977144773748</v>
      </c>
      <c r="BV622" s="1">
        <f t="shared" ca="1" si="592"/>
        <v>1.215977144773748</v>
      </c>
      <c r="BW622" s="1">
        <f t="shared" ca="1" si="592"/>
        <v>1.215977144773748</v>
      </c>
      <c r="BX622" s="1">
        <f t="shared" ca="1" si="592"/>
        <v>1.215977144773748</v>
      </c>
      <c r="BY622" s="1">
        <f t="shared" ca="1" si="592"/>
        <v>1.215977144773748</v>
      </c>
      <c r="BZ622">
        <v>2040</v>
      </c>
    </row>
    <row r="623" spans="47:78" x14ac:dyDescent="0.45">
      <c r="AU623" t="str">
        <f t="shared" ca="1" si="570"/>
        <v>\I: IIS_MDR_ELC</v>
      </c>
      <c r="AV623" s="1">
        <f t="shared" ca="1" si="528"/>
        <v>1.215977144773748</v>
      </c>
      <c r="AW623" s="1">
        <f t="shared" ref="AW623:BY623" ca="1" si="593">OFFSET($F67,0,MATCH($BZ623,$G$1:$J$1,0))</f>
        <v>1.215977144773748</v>
      </c>
      <c r="AX623" s="1">
        <f t="shared" ca="1" si="593"/>
        <v>1.215977144773748</v>
      </c>
      <c r="AY623" s="1">
        <f t="shared" ca="1" si="593"/>
        <v>1.215977144773748</v>
      </c>
      <c r="AZ623" s="1">
        <f t="shared" ca="1" si="593"/>
        <v>1.215977144773748</v>
      </c>
      <c r="BA623" s="1">
        <f t="shared" ca="1" si="593"/>
        <v>1.215977144773748</v>
      </c>
      <c r="BB623" s="1">
        <f t="shared" ca="1" si="593"/>
        <v>1.215977144773748</v>
      </c>
      <c r="BC623" s="1">
        <f t="shared" ca="1" si="593"/>
        <v>1.215977144773748</v>
      </c>
      <c r="BD623" s="1">
        <f t="shared" ca="1" si="593"/>
        <v>1.215977144773748</v>
      </c>
      <c r="BE623" s="1">
        <f t="shared" ca="1" si="593"/>
        <v>1.215977144773748</v>
      </c>
      <c r="BF623" s="1">
        <f t="shared" ca="1" si="593"/>
        <v>1.215977144773748</v>
      </c>
      <c r="BG623" s="1">
        <f t="shared" ca="1" si="593"/>
        <v>1.215977144773748</v>
      </c>
      <c r="BH623" s="1">
        <f t="shared" ca="1" si="593"/>
        <v>1.215977144773748</v>
      </c>
      <c r="BI623" s="1">
        <f t="shared" ca="1" si="593"/>
        <v>1.215977144773748</v>
      </c>
      <c r="BJ623" s="1">
        <f t="shared" ca="1" si="593"/>
        <v>1.215977144773748</v>
      </c>
      <c r="BK623" s="1">
        <f t="shared" ca="1" si="593"/>
        <v>1.215977144773748</v>
      </c>
      <c r="BL623" s="1">
        <f t="shared" ca="1" si="593"/>
        <v>1.215977144773748</v>
      </c>
      <c r="BM623" s="1">
        <f t="shared" ca="1" si="593"/>
        <v>1.215977144773748</v>
      </c>
      <c r="BN623" s="1">
        <f t="shared" ca="1" si="593"/>
        <v>1.215977144773748</v>
      </c>
      <c r="BO623" s="1">
        <f t="shared" ca="1" si="593"/>
        <v>1.215977144773748</v>
      </c>
      <c r="BP623" s="1">
        <f t="shared" ca="1" si="593"/>
        <v>1.215977144773748</v>
      </c>
      <c r="BQ623" s="1">
        <f t="shared" ca="1" si="593"/>
        <v>1.215977144773748</v>
      </c>
      <c r="BR623" s="1">
        <f t="shared" ca="1" si="593"/>
        <v>1.215977144773748</v>
      </c>
      <c r="BS623" s="1">
        <f t="shared" ca="1" si="593"/>
        <v>1.215977144773748</v>
      </c>
      <c r="BT623" s="1">
        <f t="shared" ca="1" si="593"/>
        <v>1.215977144773748</v>
      </c>
      <c r="BU623" s="1">
        <f t="shared" ca="1" si="593"/>
        <v>1.215977144773748</v>
      </c>
      <c r="BV623" s="1">
        <f t="shared" ca="1" si="593"/>
        <v>1.215977144773748</v>
      </c>
      <c r="BW623" s="1">
        <f t="shared" ca="1" si="593"/>
        <v>1.215977144773748</v>
      </c>
      <c r="BX623" s="1">
        <f t="shared" ca="1" si="593"/>
        <v>1.215977144773748</v>
      </c>
      <c r="BY623" s="1">
        <f t="shared" ca="1" si="593"/>
        <v>1.215977144773748</v>
      </c>
      <c r="BZ623">
        <v>2040</v>
      </c>
    </row>
    <row r="624" spans="47:78" x14ac:dyDescent="0.45">
      <c r="AU624" t="str">
        <f t="shared" ca="1" si="570"/>
        <v>\I: IIS_ECP_ELC</v>
      </c>
      <c r="AV624" s="1">
        <f t="shared" ref="AV624:AV687" ca="1" si="594">OFFSET($F68,0,MATCH($BZ624,$G$1:$J$1,0))</f>
        <v>1.215977144773748</v>
      </c>
      <c r="AW624" s="1">
        <f t="shared" ref="AW624:BY624" ca="1" si="595">OFFSET($F68,0,MATCH($BZ624,$G$1:$J$1,0))</f>
        <v>1.215977144773748</v>
      </c>
      <c r="AX624" s="1">
        <f t="shared" ca="1" si="595"/>
        <v>1.215977144773748</v>
      </c>
      <c r="AY624" s="1">
        <f t="shared" ca="1" si="595"/>
        <v>1.215977144773748</v>
      </c>
      <c r="AZ624" s="1">
        <f t="shared" ca="1" si="595"/>
        <v>1.215977144773748</v>
      </c>
      <c r="BA624" s="1">
        <f t="shared" ca="1" si="595"/>
        <v>1.215977144773748</v>
      </c>
      <c r="BB624" s="1">
        <f t="shared" ca="1" si="595"/>
        <v>1.215977144773748</v>
      </c>
      <c r="BC624" s="1">
        <f t="shared" ca="1" si="595"/>
        <v>1.215977144773748</v>
      </c>
      <c r="BD624" s="1">
        <f t="shared" ca="1" si="595"/>
        <v>1.215977144773748</v>
      </c>
      <c r="BE624" s="1">
        <f t="shared" ca="1" si="595"/>
        <v>1.215977144773748</v>
      </c>
      <c r="BF624" s="1">
        <f t="shared" ca="1" si="595"/>
        <v>1.215977144773748</v>
      </c>
      <c r="BG624" s="1">
        <f t="shared" ca="1" si="595"/>
        <v>1.215977144773748</v>
      </c>
      <c r="BH624" s="1">
        <f t="shared" ca="1" si="595"/>
        <v>1.215977144773748</v>
      </c>
      <c r="BI624" s="1">
        <f t="shared" ca="1" si="595"/>
        <v>1.215977144773748</v>
      </c>
      <c r="BJ624" s="1">
        <f t="shared" ca="1" si="595"/>
        <v>1.215977144773748</v>
      </c>
      <c r="BK624" s="1">
        <f t="shared" ca="1" si="595"/>
        <v>1.215977144773748</v>
      </c>
      <c r="BL624" s="1">
        <f t="shared" ca="1" si="595"/>
        <v>1.215977144773748</v>
      </c>
      <c r="BM624" s="1">
        <f t="shared" ca="1" si="595"/>
        <v>1.215977144773748</v>
      </c>
      <c r="BN624" s="1">
        <f t="shared" ca="1" si="595"/>
        <v>1.215977144773748</v>
      </c>
      <c r="BO624" s="1">
        <f t="shared" ca="1" si="595"/>
        <v>1.215977144773748</v>
      </c>
      <c r="BP624" s="1">
        <f t="shared" ca="1" si="595"/>
        <v>1.215977144773748</v>
      </c>
      <c r="BQ624" s="1">
        <f t="shared" ca="1" si="595"/>
        <v>1.215977144773748</v>
      </c>
      <c r="BR624" s="1">
        <f t="shared" ca="1" si="595"/>
        <v>1.215977144773748</v>
      </c>
      <c r="BS624" s="1">
        <f t="shared" ca="1" si="595"/>
        <v>1.215977144773748</v>
      </c>
      <c r="BT624" s="1">
        <f t="shared" ca="1" si="595"/>
        <v>1.215977144773748</v>
      </c>
      <c r="BU624" s="1">
        <f t="shared" ca="1" si="595"/>
        <v>1.215977144773748</v>
      </c>
      <c r="BV624" s="1">
        <f t="shared" ca="1" si="595"/>
        <v>1.215977144773748</v>
      </c>
      <c r="BW624" s="1">
        <f t="shared" ca="1" si="595"/>
        <v>1.215977144773748</v>
      </c>
      <c r="BX624" s="1">
        <f t="shared" ca="1" si="595"/>
        <v>1.215977144773748</v>
      </c>
      <c r="BY624" s="1">
        <f t="shared" ca="1" si="595"/>
        <v>1.215977144773748</v>
      </c>
      <c r="BZ624">
        <v>2040</v>
      </c>
    </row>
    <row r="625" spans="47:78" x14ac:dyDescent="0.45">
      <c r="AU625" t="str">
        <f t="shared" ca="1" si="570"/>
        <v>\I: IIS_OTP_ELC</v>
      </c>
      <c r="AV625" s="1">
        <f t="shared" ca="1" si="594"/>
        <v>1.215977144773748</v>
      </c>
      <c r="AW625" s="1">
        <f t="shared" ref="AW625:BY625" ca="1" si="596">OFFSET($F69,0,MATCH($BZ625,$G$1:$J$1,0))</f>
        <v>1.215977144773748</v>
      </c>
      <c r="AX625" s="1">
        <f t="shared" ca="1" si="596"/>
        <v>1.215977144773748</v>
      </c>
      <c r="AY625" s="1">
        <f t="shared" ca="1" si="596"/>
        <v>1.215977144773748</v>
      </c>
      <c r="AZ625" s="1">
        <f t="shared" ca="1" si="596"/>
        <v>1.215977144773748</v>
      </c>
      <c r="BA625" s="1">
        <f t="shared" ca="1" si="596"/>
        <v>1.215977144773748</v>
      </c>
      <c r="BB625" s="1">
        <f t="shared" ca="1" si="596"/>
        <v>1.215977144773748</v>
      </c>
      <c r="BC625" s="1">
        <f t="shared" ca="1" si="596"/>
        <v>1.215977144773748</v>
      </c>
      <c r="BD625" s="1">
        <f t="shared" ca="1" si="596"/>
        <v>1.215977144773748</v>
      </c>
      <c r="BE625" s="1">
        <f t="shared" ca="1" si="596"/>
        <v>1.215977144773748</v>
      </c>
      <c r="BF625" s="1">
        <f t="shared" ca="1" si="596"/>
        <v>1.215977144773748</v>
      </c>
      <c r="BG625" s="1">
        <f t="shared" ca="1" si="596"/>
        <v>1.215977144773748</v>
      </c>
      <c r="BH625" s="1">
        <f t="shared" ca="1" si="596"/>
        <v>1.215977144773748</v>
      </c>
      <c r="BI625" s="1">
        <f t="shared" ca="1" si="596"/>
        <v>1.215977144773748</v>
      </c>
      <c r="BJ625" s="1">
        <f t="shared" ca="1" si="596"/>
        <v>1.215977144773748</v>
      </c>
      <c r="BK625" s="1">
        <f t="shared" ca="1" si="596"/>
        <v>1.215977144773748</v>
      </c>
      <c r="BL625" s="1">
        <f t="shared" ca="1" si="596"/>
        <v>1.215977144773748</v>
      </c>
      <c r="BM625" s="1">
        <f t="shared" ca="1" si="596"/>
        <v>1.215977144773748</v>
      </c>
      <c r="BN625" s="1">
        <f t="shared" ca="1" si="596"/>
        <v>1.215977144773748</v>
      </c>
      <c r="BO625" s="1">
        <f t="shared" ca="1" si="596"/>
        <v>1.215977144773748</v>
      </c>
      <c r="BP625" s="1">
        <f t="shared" ca="1" si="596"/>
        <v>1.215977144773748</v>
      </c>
      <c r="BQ625" s="1">
        <f t="shared" ca="1" si="596"/>
        <v>1.215977144773748</v>
      </c>
      <c r="BR625" s="1">
        <f t="shared" ca="1" si="596"/>
        <v>1.215977144773748</v>
      </c>
      <c r="BS625" s="1">
        <f t="shared" ca="1" si="596"/>
        <v>1.215977144773748</v>
      </c>
      <c r="BT625" s="1">
        <f t="shared" ca="1" si="596"/>
        <v>1.215977144773748</v>
      </c>
      <c r="BU625" s="1">
        <f t="shared" ca="1" si="596"/>
        <v>1.215977144773748</v>
      </c>
      <c r="BV625" s="1">
        <f t="shared" ca="1" si="596"/>
        <v>1.215977144773748</v>
      </c>
      <c r="BW625" s="1">
        <f t="shared" ca="1" si="596"/>
        <v>1.215977144773748</v>
      </c>
      <c r="BX625" s="1">
        <f t="shared" ca="1" si="596"/>
        <v>1.215977144773748</v>
      </c>
      <c r="BY625" s="1">
        <f t="shared" ca="1" si="596"/>
        <v>1.215977144773748</v>
      </c>
      <c r="BZ625">
        <v>2040</v>
      </c>
    </row>
    <row r="626" spans="47:78" x14ac:dyDescent="0.45">
      <c r="AU626" t="str">
        <f t="shared" ca="1" si="570"/>
        <v>\I: IIS_SPC_ELC</v>
      </c>
      <c r="AV626" s="1">
        <f t="shared" ca="1" si="594"/>
        <v>1.215977144773748</v>
      </c>
      <c r="AW626" s="1">
        <f t="shared" ref="AW626:BY626" ca="1" si="597">OFFSET($F70,0,MATCH($BZ626,$G$1:$J$1,0))</f>
        <v>1.215977144773748</v>
      </c>
      <c r="AX626" s="1">
        <f t="shared" ca="1" si="597"/>
        <v>1.215977144773748</v>
      </c>
      <c r="AY626" s="1">
        <f t="shared" ca="1" si="597"/>
        <v>1.215977144773748</v>
      </c>
      <c r="AZ626" s="1">
        <f t="shared" ca="1" si="597"/>
        <v>1.215977144773748</v>
      </c>
      <c r="BA626" s="1">
        <f t="shared" ca="1" si="597"/>
        <v>1.215977144773748</v>
      </c>
      <c r="BB626" s="1">
        <f t="shared" ca="1" si="597"/>
        <v>1.215977144773748</v>
      </c>
      <c r="BC626" s="1">
        <f t="shared" ca="1" si="597"/>
        <v>1.215977144773748</v>
      </c>
      <c r="BD626" s="1">
        <f t="shared" ca="1" si="597"/>
        <v>1.215977144773748</v>
      </c>
      <c r="BE626" s="1">
        <f t="shared" ca="1" si="597"/>
        <v>1.215977144773748</v>
      </c>
      <c r="BF626" s="1">
        <f t="shared" ca="1" si="597"/>
        <v>1.215977144773748</v>
      </c>
      <c r="BG626" s="1">
        <f t="shared" ca="1" si="597"/>
        <v>1.215977144773748</v>
      </c>
      <c r="BH626" s="1">
        <f t="shared" ca="1" si="597"/>
        <v>1.215977144773748</v>
      </c>
      <c r="BI626" s="1">
        <f t="shared" ca="1" si="597"/>
        <v>1.215977144773748</v>
      </c>
      <c r="BJ626" s="1">
        <f t="shared" ca="1" si="597"/>
        <v>1.215977144773748</v>
      </c>
      <c r="BK626" s="1">
        <f t="shared" ca="1" si="597"/>
        <v>1.215977144773748</v>
      </c>
      <c r="BL626" s="1">
        <f t="shared" ca="1" si="597"/>
        <v>1.215977144773748</v>
      </c>
      <c r="BM626" s="1">
        <f t="shared" ca="1" si="597"/>
        <v>1.215977144773748</v>
      </c>
      <c r="BN626" s="1">
        <f t="shared" ca="1" si="597"/>
        <v>1.215977144773748</v>
      </c>
      <c r="BO626" s="1">
        <f t="shared" ca="1" si="597"/>
        <v>1.215977144773748</v>
      </c>
      <c r="BP626" s="1">
        <f t="shared" ca="1" si="597"/>
        <v>1.215977144773748</v>
      </c>
      <c r="BQ626" s="1">
        <f t="shared" ca="1" si="597"/>
        <v>1.215977144773748</v>
      </c>
      <c r="BR626" s="1">
        <f t="shared" ca="1" si="597"/>
        <v>1.215977144773748</v>
      </c>
      <c r="BS626" s="1">
        <f t="shared" ca="1" si="597"/>
        <v>1.215977144773748</v>
      </c>
      <c r="BT626" s="1">
        <f t="shared" ca="1" si="597"/>
        <v>1.215977144773748</v>
      </c>
      <c r="BU626" s="1">
        <f t="shared" ca="1" si="597"/>
        <v>1.215977144773748</v>
      </c>
      <c r="BV626" s="1">
        <f t="shared" ca="1" si="597"/>
        <v>1.215977144773748</v>
      </c>
      <c r="BW626" s="1">
        <f t="shared" ca="1" si="597"/>
        <v>1.215977144773748</v>
      </c>
      <c r="BX626" s="1">
        <f t="shared" ca="1" si="597"/>
        <v>1.215977144773748</v>
      </c>
      <c r="BY626" s="1">
        <f t="shared" ca="1" si="597"/>
        <v>1.215977144773748</v>
      </c>
      <c r="BZ626">
        <v>2040</v>
      </c>
    </row>
    <row r="627" spans="47:78" x14ac:dyDescent="0.45">
      <c r="AU627" t="str">
        <f t="shared" ca="1" si="570"/>
        <v>\I: IIS_LIG_ELC</v>
      </c>
      <c r="AV627" s="1">
        <f t="shared" ca="1" si="594"/>
        <v>1.215977144773748</v>
      </c>
      <c r="AW627" s="1">
        <f t="shared" ref="AW627:BY627" ca="1" si="598">OFFSET($F71,0,MATCH($BZ627,$G$1:$J$1,0))</f>
        <v>1.215977144773748</v>
      </c>
      <c r="AX627" s="1">
        <f t="shared" ca="1" si="598"/>
        <v>1.215977144773748</v>
      </c>
      <c r="AY627" s="1">
        <f t="shared" ca="1" si="598"/>
        <v>1.215977144773748</v>
      </c>
      <c r="AZ627" s="1">
        <f t="shared" ca="1" si="598"/>
        <v>1.215977144773748</v>
      </c>
      <c r="BA627" s="1">
        <f t="shared" ca="1" si="598"/>
        <v>1.215977144773748</v>
      </c>
      <c r="BB627" s="1">
        <f t="shared" ca="1" si="598"/>
        <v>1.215977144773748</v>
      </c>
      <c r="BC627" s="1">
        <f t="shared" ca="1" si="598"/>
        <v>1.215977144773748</v>
      </c>
      <c r="BD627" s="1">
        <f t="shared" ca="1" si="598"/>
        <v>1.215977144773748</v>
      </c>
      <c r="BE627" s="1">
        <f t="shared" ca="1" si="598"/>
        <v>1.215977144773748</v>
      </c>
      <c r="BF627" s="1">
        <f t="shared" ca="1" si="598"/>
        <v>1.215977144773748</v>
      </c>
      <c r="BG627" s="1">
        <f t="shared" ca="1" si="598"/>
        <v>1.215977144773748</v>
      </c>
      <c r="BH627" s="1">
        <f t="shared" ca="1" si="598"/>
        <v>1.215977144773748</v>
      </c>
      <c r="BI627" s="1">
        <f t="shared" ca="1" si="598"/>
        <v>1.215977144773748</v>
      </c>
      <c r="BJ627" s="1">
        <f t="shared" ca="1" si="598"/>
        <v>1.215977144773748</v>
      </c>
      <c r="BK627" s="1">
        <f t="shared" ca="1" si="598"/>
        <v>1.215977144773748</v>
      </c>
      <c r="BL627" s="1">
        <f t="shared" ca="1" si="598"/>
        <v>1.215977144773748</v>
      </c>
      <c r="BM627" s="1">
        <f t="shared" ca="1" si="598"/>
        <v>1.215977144773748</v>
      </c>
      <c r="BN627" s="1">
        <f t="shared" ca="1" si="598"/>
        <v>1.215977144773748</v>
      </c>
      <c r="BO627" s="1">
        <f t="shared" ca="1" si="598"/>
        <v>1.215977144773748</v>
      </c>
      <c r="BP627" s="1">
        <f t="shared" ca="1" si="598"/>
        <v>1.215977144773748</v>
      </c>
      <c r="BQ627" s="1">
        <f t="shared" ca="1" si="598"/>
        <v>1.215977144773748</v>
      </c>
      <c r="BR627" s="1">
        <f t="shared" ca="1" si="598"/>
        <v>1.215977144773748</v>
      </c>
      <c r="BS627" s="1">
        <f t="shared" ca="1" si="598"/>
        <v>1.215977144773748</v>
      </c>
      <c r="BT627" s="1">
        <f t="shared" ca="1" si="598"/>
        <v>1.215977144773748</v>
      </c>
      <c r="BU627" s="1">
        <f t="shared" ca="1" si="598"/>
        <v>1.215977144773748</v>
      </c>
      <c r="BV627" s="1">
        <f t="shared" ca="1" si="598"/>
        <v>1.215977144773748</v>
      </c>
      <c r="BW627" s="1">
        <f t="shared" ca="1" si="598"/>
        <v>1.215977144773748</v>
      </c>
      <c r="BX627" s="1">
        <f t="shared" ca="1" si="598"/>
        <v>1.215977144773748</v>
      </c>
      <c r="BY627" s="1">
        <f t="shared" ca="1" si="598"/>
        <v>1.215977144773748</v>
      </c>
      <c r="BZ627">
        <v>2040</v>
      </c>
    </row>
    <row r="628" spans="47:78" x14ac:dyDescent="0.45">
      <c r="AU628" t="str">
        <f t="shared" ca="1" si="570"/>
        <v>\I: IIS_OTH_ELC</v>
      </c>
      <c r="AV628" s="1">
        <f t="shared" ca="1" si="594"/>
        <v>1.215977144773748</v>
      </c>
      <c r="AW628" s="1">
        <f t="shared" ref="AW628:BY628" ca="1" si="599">OFFSET($F72,0,MATCH($BZ628,$G$1:$J$1,0))</f>
        <v>1.215977144773748</v>
      </c>
      <c r="AX628" s="1">
        <f t="shared" ca="1" si="599"/>
        <v>1.215977144773748</v>
      </c>
      <c r="AY628" s="1">
        <f t="shared" ca="1" si="599"/>
        <v>1.215977144773748</v>
      </c>
      <c r="AZ628" s="1">
        <f t="shared" ca="1" si="599"/>
        <v>1.215977144773748</v>
      </c>
      <c r="BA628" s="1">
        <f t="shared" ca="1" si="599"/>
        <v>1.215977144773748</v>
      </c>
      <c r="BB628" s="1">
        <f t="shared" ca="1" si="599"/>
        <v>1.215977144773748</v>
      </c>
      <c r="BC628" s="1">
        <f t="shared" ca="1" si="599"/>
        <v>1.215977144773748</v>
      </c>
      <c r="BD628" s="1">
        <f t="shared" ca="1" si="599"/>
        <v>1.215977144773748</v>
      </c>
      <c r="BE628" s="1">
        <f t="shared" ca="1" si="599"/>
        <v>1.215977144773748</v>
      </c>
      <c r="BF628" s="1">
        <f t="shared" ca="1" si="599"/>
        <v>1.215977144773748</v>
      </c>
      <c r="BG628" s="1">
        <f t="shared" ca="1" si="599"/>
        <v>1.215977144773748</v>
      </c>
      <c r="BH628" s="1">
        <f t="shared" ca="1" si="599"/>
        <v>1.215977144773748</v>
      </c>
      <c r="BI628" s="1">
        <f t="shared" ca="1" si="599"/>
        <v>1.215977144773748</v>
      </c>
      <c r="BJ628" s="1">
        <f t="shared" ca="1" si="599"/>
        <v>1.215977144773748</v>
      </c>
      <c r="BK628" s="1">
        <f t="shared" ca="1" si="599"/>
        <v>1.215977144773748</v>
      </c>
      <c r="BL628" s="1">
        <f t="shared" ca="1" si="599"/>
        <v>1.215977144773748</v>
      </c>
      <c r="BM628" s="1">
        <f t="shared" ca="1" si="599"/>
        <v>1.215977144773748</v>
      </c>
      <c r="BN628" s="1">
        <f t="shared" ca="1" si="599"/>
        <v>1.215977144773748</v>
      </c>
      <c r="BO628" s="1">
        <f t="shared" ca="1" si="599"/>
        <v>1.215977144773748</v>
      </c>
      <c r="BP628" s="1">
        <f t="shared" ca="1" si="599"/>
        <v>1.215977144773748</v>
      </c>
      <c r="BQ628" s="1">
        <f t="shared" ca="1" si="599"/>
        <v>1.215977144773748</v>
      </c>
      <c r="BR628" s="1">
        <f t="shared" ca="1" si="599"/>
        <v>1.215977144773748</v>
      </c>
      <c r="BS628" s="1">
        <f t="shared" ca="1" si="599"/>
        <v>1.215977144773748</v>
      </c>
      <c r="BT628" s="1">
        <f t="shared" ca="1" si="599"/>
        <v>1.215977144773748</v>
      </c>
      <c r="BU628" s="1">
        <f t="shared" ca="1" si="599"/>
        <v>1.215977144773748</v>
      </c>
      <c r="BV628" s="1">
        <f t="shared" ca="1" si="599"/>
        <v>1.215977144773748</v>
      </c>
      <c r="BW628" s="1">
        <f t="shared" ca="1" si="599"/>
        <v>1.215977144773748</v>
      </c>
      <c r="BX628" s="1">
        <f t="shared" ca="1" si="599"/>
        <v>1.215977144773748</v>
      </c>
      <c r="BY628" s="1">
        <f t="shared" ca="1" si="599"/>
        <v>1.215977144773748</v>
      </c>
      <c r="BZ628">
        <v>2040</v>
      </c>
    </row>
    <row r="629" spans="47:78" x14ac:dyDescent="0.45">
      <c r="AU629" t="str">
        <f t="shared" ca="1" si="570"/>
        <v>\I:</v>
      </c>
      <c r="AV629" s="1" t="str">
        <f t="shared" ca="1" si="594"/>
        <v/>
      </c>
      <c r="AW629" s="1" t="str">
        <f t="shared" ref="AW629:BY629" ca="1" si="600">OFFSET($F73,0,MATCH($BZ629,$G$1:$J$1,0))</f>
        <v/>
      </c>
      <c r="AX629" s="1" t="str">
        <f t="shared" ca="1" si="600"/>
        <v/>
      </c>
      <c r="AY629" s="1" t="str">
        <f t="shared" ca="1" si="600"/>
        <v/>
      </c>
      <c r="AZ629" s="1" t="str">
        <f t="shared" ca="1" si="600"/>
        <v/>
      </c>
      <c r="BA629" s="1" t="str">
        <f t="shared" ca="1" si="600"/>
        <v/>
      </c>
      <c r="BB629" s="1" t="str">
        <f t="shared" ca="1" si="600"/>
        <v/>
      </c>
      <c r="BC629" s="1" t="str">
        <f t="shared" ca="1" si="600"/>
        <v/>
      </c>
      <c r="BD629" s="1" t="str">
        <f t="shared" ca="1" si="600"/>
        <v/>
      </c>
      <c r="BE629" s="1" t="str">
        <f t="shared" ca="1" si="600"/>
        <v/>
      </c>
      <c r="BF629" s="1" t="str">
        <f t="shared" ca="1" si="600"/>
        <v/>
      </c>
      <c r="BG629" s="1" t="str">
        <f t="shared" ca="1" si="600"/>
        <v/>
      </c>
      <c r="BH629" s="1" t="str">
        <f t="shared" ca="1" si="600"/>
        <v/>
      </c>
      <c r="BI629" s="1" t="str">
        <f t="shared" ca="1" si="600"/>
        <v/>
      </c>
      <c r="BJ629" s="1" t="str">
        <f t="shared" ca="1" si="600"/>
        <v/>
      </c>
      <c r="BK629" s="1" t="str">
        <f t="shared" ca="1" si="600"/>
        <v/>
      </c>
      <c r="BL629" s="1" t="str">
        <f t="shared" ca="1" si="600"/>
        <v/>
      </c>
      <c r="BM629" s="1" t="str">
        <f t="shared" ca="1" si="600"/>
        <v/>
      </c>
      <c r="BN629" s="1" t="str">
        <f t="shared" ca="1" si="600"/>
        <v/>
      </c>
      <c r="BO629" s="1" t="str">
        <f t="shared" ca="1" si="600"/>
        <v/>
      </c>
      <c r="BP629" s="1" t="str">
        <f t="shared" ca="1" si="600"/>
        <v/>
      </c>
      <c r="BQ629" s="1" t="str">
        <f t="shared" ca="1" si="600"/>
        <v/>
      </c>
      <c r="BR629" s="1" t="str">
        <f t="shared" ca="1" si="600"/>
        <v/>
      </c>
      <c r="BS629" s="1" t="str">
        <f t="shared" ca="1" si="600"/>
        <v/>
      </c>
      <c r="BT629" s="1" t="str">
        <f t="shared" ca="1" si="600"/>
        <v/>
      </c>
      <c r="BU629" s="1" t="str">
        <f t="shared" ca="1" si="600"/>
        <v/>
      </c>
      <c r="BV629" s="1" t="str">
        <f t="shared" ca="1" si="600"/>
        <v/>
      </c>
      <c r="BW629" s="1" t="str">
        <f t="shared" ca="1" si="600"/>
        <v/>
      </c>
      <c r="BX629" s="1" t="str">
        <f t="shared" ca="1" si="600"/>
        <v/>
      </c>
      <c r="BY629" s="1" t="str">
        <f t="shared" ca="1" si="600"/>
        <v/>
      </c>
      <c r="BZ629">
        <v>2040</v>
      </c>
    </row>
    <row r="630" spans="47:78" x14ac:dyDescent="0.45">
      <c r="AU630" t="str">
        <f t="shared" ca="1" si="570"/>
        <v>INF_PRH_ELC</v>
      </c>
      <c r="AV630" s="1">
        <f t="shared" ca="1" si="594"/>
        <v>1.7775249805450779</v>
      </c>
      <c r="AW630" s="1">
        <f t="shared" ref="AW630:BY630" ca="1" si="601">OFFSET($F74,0,MATCH($BZ630,$G$1:$J$1,0))</f>
        <v>1.7775249805450779</v>
      </c>
      <c r="AX630" s="1">
        <f t="shared" ca="1" si="601"/>
        <v>1.7775249805450779</v>
      </c>
      <c r="AY630" s="1">
        <f t="shared" ca="1" si="601"/>
        <v>1.7775249805450779</v>
      </c>
      <c r="AZ630" s="1">
        <f t="shared" ca="1" si="601"/>
        <v>1.7775249805450779</v>
      </c>
      <c r="BA630" s="1">
        <f t="shared" ca="1" si="601"/>
        <v>1.7775249805450779</v>
      </c>
      <c r="BB630" s="1">
        <f t="shared" ca="1" si="601"/>
        <v>1.7775249805450779</v>
      </c>
      <c r="BC630" s="1">
        <f t="shared" ca="1" si="601"/>
        <v>1.7775249805450779</v>
      </c>
      <c r="BD630" s="1">
        <f t="shared" ca="1" si="601"/>
        <v>1.7775249805450779</v>
      </c>
      <c r="BE630" s="1">
        <f t="shared" ca="1" si="601"/>
        <v>1.7775249805450779</v>
      </c>
      <c r="BF630" s="1">
        <f t="shared" ca="1" si="601"/>
        <v>1.7775249805450779</v>
      </c>
      <c r="BG630" s="1">
        <f t="shared" ca="1" si="601"/>
        <v>1.7775249805450779</v>
      </c>
      <c r="BH630" s="1">
        <f t="shared" ca="1" si="601"/>
        <v>1.7775249805450779</v>
      </c>
      <c r="BI630" s="1">
        <f t="shared" ca="1" si="601"/>
        <v>1.7775249805450779</v>
      </c>
      <c r="BJ630" s="1">
        <f t="shared" ca="1" si="601"/>
        <v>1.7775249805450779</v>
      </c>
      <c r="BK630" s="1">
        <f t="shared" ca="1" si="601"/>
        <v>1.7775249805450779</v>
      </c>
      <c r="BL630" s="1">
        <f t="shared" ca="1" si="601"/>
        <v>1.7775249805450779</v>
      </c>
      <c r="BM630" s="1">
        <f t="shared" ca="1" si="601"/>
        <v>1.7775249805450779</v>
      </c>
      <c r="BN630" s="1">
        <f t="shared" ca="1" si="601"/>
        <v>1.7775249805450779</v>
      </c>
      <c r="BO630" s="1">
        <f t="shared" ca="1" si="601"/>
        <v>1.7775249805450779</v>
      </c>
      <c r="BP630" s="1">
        <f t="shared" ca="1" si="601"/>
        <v>1.7775249805450779</v>
      </c>
      <c r="BQ630" s="1">
        <f t="shared" ca="1" si="601"/>
        <v>1.7775249805450779</v>
      </c>
      <c r="BR630" s="1">
        <f t="shared" ca="1" si="601"/>
        <v>1.7775249805450779</v>
      </c>
      <c r="BS630" s="1">
        <f t="shared" ca="1" si="601"/>
        <v>1.7775249805450779</v>
      </c>
      <c r="BT630" s="1">
        <f t="shared" ca="1" si="601"/>
        <v>1.7775249805450779</v>
      </c>
      <c r="BU630" s="1">
        <f t="shared" ca="1" si="601"/>
        <v>1.7775249805450779</v>
      </c>
      <c r="BV630" s="1">
        <f t="shared" ca="1" si="601"/>
        <v>1.7775249805450779</v>
      </c>
      <c r="BW630" s="1">
        <f t="shared" ca="1" si="601"/>
        <v>1.7775249805450779</v>
      </c>
      <c r="BX630" s="1">
        <f t="shared" ca="1" si="601"/>
        <v>1.7775249805450779</v>
      </c>
      <c r="BY630" s="1">
        <f t="shared" ca="1" si="601"/>
        <v>1.7775249805450779</v>
      </c>
      <c r="BZ630">
        <v>2040</v>
      </c>
    </row>
    <row r="631" spans="47:78" x14ac:dyDescent="0.45">
      <c r="AU631" t="str">
        <f t="shared" ca="1" si="570"/>
        <v>INF_PRC_ELC</v>
      </c>
      <c r="AV631" s="1">
        <f t="shared" ca="1" si="594"/>
        <v>1.166692800725406</v>
      </c>
      <c r="AW631" s="1">
        <f t="shared" ref="AW631:BY631" ca="1" si="602">OFFSET($F75,0,MATCH($BZ631,$G$1:$J$1,0))</f>
        <v>1.166692800725406</v>
      </c>
      <c r="AX631" s="1">
        <f t="shared" ca="1" si="602"/>
        <v>1.166692800725406</v>
      </c>
      <c r="AY631" s="1">
        <f t="shared" ca="1" si="602"/>
        <v>1.166692800725406</v>
      </c>
      <c r="AZ631" s="1">
        <f t="shared" ca="1" si="602"/>
        <v>1.166692800725406</v>
      </c>
      <c r="BA631" s="1">
        <f t="shared" ca="1" si="602"/>
        <v>1.166692800725406</v>
      </c>
      <c r="BB631" s="1">
        <f t="shared" ca="1" si="602"/>
        <v>1.166692800725406</v>
      </c>
      <c r="BC631" s="1">
        <f t="shared" ca="1" si="602"/>
        <v>1.166692800725406</v>
      </c>
      <c r="BD631" s="1">
        <f t="shared" ca="1" si="602"/>
        <v>1.166692800725406</v>
      </c>
      <c r="BE631" s="1">
        <f t="shared" ca="1" si="602"/>
        <v>1.166692800725406</v>
      </c>
      <c r="BF631" s="1">
        <f t="shared" ca="1" si="602"/>
        <v>1.166692800725406</v>
      </c>
      <c r="BG631" s="1">
        <f t="shared" ca="1" si="602"/>
        <v>1.166692800725406</v>
      </c>
      <c r="BH631" s="1">
        <f t="shared" ca="1" si="602"/>
        <v>1.166692800725406</v>
      </c>
      <c r="BI631" s="1">
        <f t="shared" ca="1" si="602"/>
        <v>1.166692800725406</v>
      </c>
      <c r="BJ631" s="1">
        <f t="shared" ca="1" si="602"/>
        <v>1.166692800725406</v>
      </c>
      <c r="BK631" s="1">
        <f t="shared" ca="1" si="602"/>
        <v>1.166692800725406</v>
      </c>
      <c r="BL631" s="1">
        <f t="shared" ca="1" si="602"/>
        <v>1.166692800725406</v>
      </c>
      <c r="BM631" s="1">
        <f t="shared" ca="1" si="602"/>
        <v>1.166692800725406</v>
      </c>
      <c r="BN631" s="1">
        <f t="shared" ca="1" si="602"/>
        <v>1.166692800725406</v>
      </c>
      <c r="BO631" s="1">
        <f t="shared" ca="1" si="602"/>
        <v>1.166692800725406</v>
      </c>
      <c r="BP631" s="1">
        <f t="shared" ca="1" si="602"/>
        <v>1.166692800725406</v>
      </c>
      <c r="BQ631" s="1">
        <f t="shared" ca="1" si="602"/>
        <v>1.166692800725406</v>
      </c>
      <c r="BR631" s="1">
        <f t="shared" ca="1" si="602"/>
        <v>1.166692800725406</v>
      </c>
      <c r="BS631" s="1">
        <f t="shared" ca="1" si="602"/>
        <v>1.166692800725406</v>
      </c>
      <c r="BT631" s="1">
        <f t="shared" ca="1" si="602"/>
        <v>1.166692800725406</v>
      </c>
      <c r="BU631" s="1">
        <f t="shared" ca="1" si="602"/>
        <v>1.166692800725406</v>
      </c>
      <c r="BV631" s="1">
        <f t="shared" ca="1" si="602"/>
        <v>1.166692800725406</v>
      </c>
      <c r="BW631" s="1">
        <f t="shared" ca="1" si="602"/>
        <v>1.166692800725406</v>
      </c>
      <c r="BX631" s="1">
        <f t="shared" ca="1" si="602"/>
        <v>1.166692800725406</v>
      </c>
      <c r="BY631" s="1">
        <f t="shared" ca="1" si="602"/>
        <v>1.166692800725406</v>
      </c>
      <c r="BZ631">
        <v>2040</v>
      </c>
    </row>
    <row r="632" spans="47:78" x14ac:dyDescent="0.45">
      <c r="AU632" t="str">
        <f t="shared" ca="1" si="570"/>
        <v>INF_MDR_ELC</v>
      </c>
      <c r="AV632" s="1">
        <f t="shared" ca="1" si="594"/>
        <v>1.7775249805450779</v>
      </c>
      <c r="AW632" s="1">
        <f t="shared" ref="AW632:BY632" ca="1" si="603">OFFSET($F76,0,MATCH($BZ632,$G$1:$J$1,0))</f>
        <v>1.7775249805450779</v>
      </c>
      <c r="AX632" s="1">
        <f t="shared" ca="1" si="603"/>
        <v>1.7775249805450779</v>
      </c>
      <c r="AY632" s="1">
        <f t="shared" ca="1" si="603"/>
        <v>1.7775249805450779</v>
      </c>
      <c r="AZ632" s="1">
        <f t="shared" ca="1" si="603"/>
        <v>1.7775249805450779</v>
      </c>
      <c r="BA632" s="1">
        <f t="shared" ca="1" si="603"/>
        <v>1.7775249805450779</v>
      </c>
      <c r="BB632" s="1">
        <f t="shared" ca="1" si="603"/>
        <v>1.7775249805450779</v>
      </c>
      <c r="BC632" s="1">
        <f t="shared" ca="1" si="603"/>
        <v>1.7775249805450779</v>
      </c>
      <c r="BD632" s="1">
        <f t="shared" ca="1" si="603"/>
        <v>1.7775249805450779</v>
      </c>
      <c r="BE632" s="1">
        <f t="shared" ca="1" si="603"/>
        <v>1.7775249805450779</v>
      </c>
      <c r="BF632" s="1">
        <f t="shared" ca="1" si="603"/>
        <v>1.7775249805450779</v>
      </c>
      <c r="BG632" s="1">
        <f t="shared" ca="1" si="603"/>
        <v>1.7775249805450779</v>
      </c>
      <c r="BH632" s="1">
        <f t="shared" ca="1" si="603"/>
        <v>1.7775249805450779</v>
      </c>
      <c r="BI632" s="1">
        <f t="shared" ca="1" si="603"/>
        <v>1.7775249805450779</v>
      </c>
      <c r="BJ632" s="1">
        <f t="shared" ca="1" si="603"/>
        <v>1.7775249805450779</v>
      </c>
      <c r="BK632" s="1">
        <f t="shared" ca="1" si="603"/>
        <v>1.7775249805450779</v>
      </c>
      <c r="BL632" s="1">
        <f t="shared" ca="1" si="603"/>
        <v>1.7775249805450779</v>
      </c>
      <c r="BM632" s="1">
        <f t="shared" ca="1" si="603"/>
        <v>1.7775249805450779</v>
      </c>
      <c r="BN632" s="1">
        <f t="shared" ca="1" si="603"/>
        <v>1.7775249805450779</v>
      </c>
      <c r="BO632" s="1">
        <f t="shared" ca="1" si="603"/>
        <v>1.7775249805450779</v>
      </c>
      <c r="BP632" s="1">
        <f t="shared" ca="1" si="603"/>
        <v>1.7775249805450779</v>
      </c>
      <c r="BQ632" s="1">
        <f t="shared" ca="1" si="603"/>
        <v>1.7775249805450779</v>
      </c>
      <c r="BR632" s="1">
        <f t="shared" ca="1" si="603"/>
        <v>1.7775249805450779</v>
      </c>
      <c r="BS632" s="1">
        <f t="shared" ca="1" si="603"/>
        <v>1.7775249805450779</v>
      </c>
      <c r="BT632" s="1">
        <f t="shared" ca="1" si="603"/>
        <v>1.7775249805450779</v>
      </c>
      <c r="BU632" s="1">
        <f t="shared" ca="1" si="603"/>
        <v>1.7775249805450779</v>
      </c>
      <c r="BV632" s="1">
        <f t="shared" ca="1" si="603"/>
        <v>1.7775249805450779</v>
      </c>
      <c r="BW632" s="1">
        <f t="shared" ca="1" si="603"/>
        <v>1.7775249805450779</v>
      </c>
      <c r="BX632" s="1">
        <f t="shared" ca="1" si="603"/>
        <v>1.7775249805450779</v>
      </c>
      <c r="BY632" s="1">
        <f t="shared" ca="1" si="603"/>
        <v>1.7775249805450779</v>
      </c>
      <c r="BZ632">
        <v>2040</v>
      </c>
    </row>
    <row r="633" spans="47:78" x14ac:dyDescent="0.45">
      <c r="AU633" t="str">
        <f t="shared" ca="1" si="570"/>
        <v>INF_ECP_ELC</v>
      </c>
      <c r="AV633" s="1">
        <f t="shared" ca="1" si="594"/>
        <v>1.7775249805450779</v>
      </c>
      <c r="AW633" s="1">
        <f t="shared" ref="AW633:BY633" ca="1" si="604">OFFSET($F77,0,MATCH($BZ633,$G$1:$J$1,0))</f>
        <v>1.7775249805450779</v>
      </c>
      <c r="AX633" s="1">
        <f t="shared" ca="1" si="604"/>
        <v>1.7775249805450779</v>
      </c>
      <c r="AY633" s="1">
        <f t="shared" ca="1" si="604"/>
        <v>1.7775249805450779</v>
      </c>
      <c r="AZ633" s="1">
        <f t="shared" ca="1" si="604"/>
        <v>1.7775249805450779</v>
      </c>
      <c r="BA633" s="1">
        <f t="shared" ca="1" si="604"/>
        <v>1.7775249805450779</v>
      </c>
      <c r="BB633" s="1">
        <f t="shared" ca="1" si="604"/>
        <v>1.7775249805450779</v>
      </c>
      <c r="BC633" s="1">
        <f t="shared" ca="1" si="604"/>
        <v>1.7775249805450779</v>
      </c>
      <c r="BD633" s="1">
        <f t="shared" ca="1" si="604"/>
        <v>1.7775249805450779</v>
      </c>
      <c r="BE633" s="1">
        <f t="shared" ca="1" si="604"/>
        <v>1.7775249805450779</v>
      </c>
      <c r="BF633" s="1">
        <f t="shared" ca="1" si="604"/>
        <v>1.7775249805450779</v>
      </c>
      <c r="BG633" s="1">
        <f t="shared" ca="1" si="604"/>
        <v>1.7775249805450779</v>
      </c>
      <c r="BH633" s="1">
        <f t="shared" ca="1" si="604"/>
        <v>1.7775249805450779</v>
      </c>
      <c r="BI633" s="1">
        <f t="shared" ca="1" si="604"/>
        <v>1.7775249805450779</v>
      </c>
      <c r="BJ633" s="1">
        <f t="shared" ca="1" si="604"/>
        <v>1.7775249805450779</v>
      </c>
      <c r="BK633" s="1">
        <f t="shared" ca="1" si="604"/>
        <v>1.7775249805450779</v>
      </c>
      <c r="BL633" s="1">
        <f t="shared" ca="1" si="604"/>
        <v>1.7775249805450779</v>
      </c>
      <c r="BM633" s="1">
        <f t="shared" ca="1" si="604"/>
        <v>1.7775249805450779</v>
      </c>
      <c r="BN633" s="1">
        <f t="shared" ca="1" si="604"/>
        <v>1.7775249805450779</v>
      </c>
      <c r="BO633" s="1">
        <f t="shared" ca="1" si="604"/>
        <v>1.7775249805450779</v>
      </c>
      <c r="BP633" s="1">
        <f t="shared" ca="1" si="604"/>
        <v>1.7775249805450779</v>
      </c>
      <c r="BQ633" s="1">
        <f t="shared" ca="1" si="604"/>
        <v>1.7775249805450779</v>
      </c>
      <c r="BR633" s="1">
        <f t="shared" ca="1" si="604"/>
        <v>1.7775249805450779</v>
      </c>
      <c r="BS633" s="1">
        <f t="shared" ca="1" si="604"/>
        <v>1.7775249805450779</v>
      </c>
      <c r="BT633" s="1">
        <f t="shared" ca="1" si="604"/>
        <v>1.7775249805450779</v>
      </c>
      <c r="BU633" s="1">
        <f t="shared" ca="1" si="604"/>
        <v>1.7775249805450779</v>
      </c>
      <c r="BV633" s="1">
        <f t="shared" ca="1" si="604"/>
        <v>1.7775249805450779</v>
      </c>
      <c r="BW633" s="1">
        <f t="shared" ca="1" si="604"/>
        <v>1.7775249805450779</v>
      </c>
      <c r="BX633" s="1">
        <f t="shared" ca="1" si="604"/>
        <v>1.7775249805450779</v>
      </c>
      <c r="BY633" s="1">
        <f t="shared" ca="1" si="604"/>
        <v>1.7775249805450779</v>
      </c>
      <c r="BZ633">
        <v>2040</v>
      </c>
    </row>
    <row r="634" spans="47:78" x14ac:dyDescent="0.45">
      <c r="AU634" t="str">
        <f t="shared" ca="1" si="570"/>
        <v>INF_OTP_ELC</v>
      </c>
      <c r="AV634" s="1">
        <f t="shared" ca="1" si="594"/>
        <v>1.7775249805450779</v>
      </c>
      <c r="AW634" s="1">
        <f t="shared" ref="AW634:BY634" ca="1" si="605">OFFSET($F78,0,MATCH($BZ634,$G$1:$J$1,0))</f>
        <v>1.7775249805450779</v>
      </c>
      <c r="AX634" s="1">
        <f t="shared" ca="1" si="605"/>
        <v>1.7775249805450779</v>
      </c>
      <c r="AY634" s="1">
        <f t="shared" ca="1" si="605"/>
        <v>1.7775249805450779</v>
      </c>
      <c r="AZ634" s="1">
        <f t="shared" ca="1" si="605"/>
        <v>1.7775249805450779</v>
      </c>
      <c r="BA634" s="1">
        <f t="shared" ca="1" si="605"/>
        <v>1.7775249805450779</v>
      </c>
      <c r="BB634" s="1">
        <f t="shared" ca="1" si="605"/>
        <v>1.7775249805450779</v>
      </c>
      <c r="BC634" s="1">
        <f t="shared" ca="1" si="605"/>
        <v>1.7775249805450779</v>
      </c>
      <c r="BD634" s="1">
        <f t="shared" ca="1" si="605"/>
        <v>1.7775249805450779</v>
      </c>
      <c r="BE634" s="1">
        <f t="shared" ca="1" si="605"/>
        <v>1.7775249805450779</v>
      </c>
      <c r="BF634" s="1">
        <f t="shared" ca="1" si="605"/>
        <v>1.7775249805450779</v>
      </c>
      <c r="BG634" s="1">
        <f t="shared" ca="1" si="605"/>
        <v>1.7775249805450779</v>
      </c>
      <c r="BH634" s="1">
        <f t="shared" ca="1" si="605"/>
        <v>1.7775249805450779</v>
      </c>
      <c r="BI634" s="1">
        <f t="shared" ca="1" si="605"/>
        <v>1.7775249805450779</v>
      </c>
      <c r="BJ634" s="1">
        <f t="shared" ca="1" si="605"/>
        <v>1.7775249805450779</v>
      </c>
      <c r="BK634" s="1">
        <f t="shared" ca="1" si="605"/>
        <v>1.7775249805450779</v>
      </c>
      <c r="BL634" s="1">
        <f t="shared" ca="1" si="605"/>
        <v>1.7775249805450779</v>
      </c>
      <c r="BM634" s="1">
        <f t="shared" ca="1" si="605"/>
        <v>1.7775249805450779</v>
      </c>
      <c r="BN634" s="1">
        <f t="shared" ca="1" si="605"/>
        <v>1.7775249805450779</v>
      </c>
      <c r="BO634" s="1">
        <f t="shared" ca="1" si="605"/>
        <v>1.7775249805450779</v>
      </c>
      <c r="BP634" s="1">
        <f t="shared" ca="1" si="605"/>
        <v>1.7775249805450779</v>
      </c>
      <c r="BQ634" s="1">
        <f t="shared" ca="1" si="605"/>
        <v>1.7775249805450779</v>
      </c>
      <c r="BR634" s="1">
        <f t="shared" ca="1" si="605"/>
        <v>1.7775249805450779</v>
      </c>
      <c r="BS634" s="1">
        <f t="shared" ca="1" si="605"/>
        <v>1.7775249805450779</v>
      </c>
      <c r="BT634" s="1">
        <f t="shared" ca="1" si="605"/>
        <v>1.7775249805450779</v>
      </c>
      <c r="BU634" s="1">
        <f t="shared" ca="1" si="605"/>
        <v>1.7775249805450779</v>
      </c>
      <c r="BV634" s="1">
        <f t="shared" ca="1" si="605"/>
        <v>1.7775249805450779</v>
      </c>
      <c r="BW634" s="1">
        <f t="shared" ca="1" si="605"/>
        <v>1.7775249805450779</v>
      </c>
      <c r="BX634" s="1">
        <f t="shared" ca="1" si="605"/>
        <v>1.7775249805450779</v>
      </c>
      <c r="BY634" s="1">
        <f t="shared" ca="1" si="605"/>
        <v>1.7775249805450779</v>
      </c>
      <c r="BZ634">
        <v>2040</v>
      </c>
    </row>
    <row r="635" spans="47:78" x14ac:dyDescent="0.45">
      <c r="AU635" t="str">
        <f t="shared" ca="1" si="570"/>
        <v>INF_SPC_ELC</v>
      </c>
      <c r="AV635" s="1">
        <f t="shared" ca="1" si="594"/>
        <v>1.166692800725406</v>
      </c>
      <c r="AW635" s="1">
        <f t="shared" ref="AW635:BY635" ca="1" si="606">OFFSET($F79,0,MATCH($BZ635,$G$1:$J$1,0))</f>
        <v>1.166692800725406</v>
      </c>
      <c r="AX635" s="1">
        <f t="shared" ca="1" si="606"/>
        <v>1.166692800725406</v>
      </c>
      <c r="AY635" s="1">
        <f t="shared" ca="1" si="606"/>
        <v>1.166692800725406</v>
      </c>
      <c r="AZ635" s="1">
        <f t="shared" ca="1" si="606"/>
        <v>1.166692800725406</v>
      </c>
      <c r="BA635" s="1">
        <f t="shared" ca="1" si="606"/>
        <v>1.166692800725406</v>
      </c>
      <c r="BB635" s="1">
        <f t="shared" ca="1" si="606"/>
        <v>1.166692800725406</v>
      </c>
      <c r="BC635" s="1">
        <f t="shared" ca="1" si="606"/>
        <v>1.166692800725406</v>
      </c>
      <c r="BD635" s="1">
        <f t="shared" ca="1" si="606"/>
        <v>1.166692800725406</v>
      </c>
      <c r="BE635" s="1">
        <f t="shared" ca="1" si="606"/>
        <v>1.166692800725406</v>
      </c>
      <c r="BF635" s="1">
        <f t="shared" ca="1" si="606"/>
        <v>1.166692800725406</v>
      </c>
      <c r="BG635" s="1">
        <f t="shared" ca="1" si="606"/>
        <v>1.166692800725406</v>
      </c>
      <c r="BH635" s="1">
        <f t="shared" ca="1" si="606"/>
        <v>1.166692800725406</v>
      </c>
      <c r="BI635" s="1">
        <f t="shared" ca="1" si="606"/>
        <v>1.166692800725406</v>
      </c>
      <c r="BJ635" s="1">
        <f t="shared" ca="1" si="606"/>
        <v>1.166692800725406</v>
      </c>
      <c r="BK635" s="1">
        <f t="shared" ca="1" si="606"/>
        <v>1.166692800725406</v>
      </c>
      <c r="BL635" s="1">
        <f t="shared" ca="1" si="606"/>
        <v>1.166692800725406</v>
      </c>
      <c r="BM635" s="1">
        <f t="shared" ca="1" si="606"/>
        <v>1.166692800725406</v>
      </c>
      <c r="BN635" s="1">
        <f t="shared" ca="1" si="606"/>
        <v>1.166692800725406</v>
      </c>
      <c r="BO635" s="1">
        <f t="shared" ca="1" si="606"/>
        <v>1.166692800725406</v>
      </c>
      <c r="BP635" s="1">
        <f t="shared" ca="1" si="606"/>
        <v>1.166692800725406</v>
      </c>
      <c r="BQ635" s="1">
        <f t="shared" ca="1" si="606"/>
        <v>1.166692800725406</v>
      </c>
      <c r="BR635" s="1">
        <f t="shared" ca="1" si="606"/>
        <v>1.166692800725406</v>
      </c>
      <c r="BS635" s="1">
        <f t="shared" ca="1" si="606"/>
        <v>1.166692800725406</v>
      </c>
      <c r="BT635" s="1">
        <f t="shared" ca="1" si="606"/>
        <v>1.166692800725406</v>
      </c>
      <c r="BU635" s="1">
        <f t="shared" ca="1" si="606"/>
        <v>1.166692800725406</v>
      </c>
      <c r="BV635" s="1">
        <f t="shared" ca="1" si="606"/>
        <v>1.166692800725406</v>
      </c>
      <c r="BW635" s="1">
        <f t="shared" ca="1" si="606"/>
        <v>1.166692800725406</v>
      </c>
      <c r="BX635" s="1">
        <f t="shared" ca="1" si="606"/>
        <v>1.166692800725406</v>
      </c>
      <c r="BY635" s="1">
        <f t="shared" ca="1" si="606"/>
        <v>1.166692800725406</v>
      </c>
      <c r="BZ635">
        <v>2040</v>
      </c>
    </row>
    <row r="636" spans="47:78" x14ac:dyDescent="0.45">
      <c r="AU636" t="str">
        <f t="shared" ca="1" si="570"/>
        <v>INF_LIG_ELC</v>
      </c>
      <c r="AV636" s="1">
        <f t="shared" ca="1" si="594"/>
        <v>1.166692800725406</v>
      </c>
      <c r="AW636" s="1">
        <f t="shared" ref="AW636:BY636" ca="1" si="607">OFFSET($F80,0,MATCH($BZ636,$G$1:$J$1,0))</f>
        <v>1.166692800725406</v>
      </c>
      <c r="AX636" s="1">
        <f t="shared" ca="1" si="607"/>
        <v>1.166692800725406</v>
      </c>
      <c r="AY636" s="1">
        <f t="shared" ca="1" si="607"/>
        <v>1.166692800725406</v>
      </c>
      <c r="AZ636" s="1">
        <f t="shared" ca="1" si="607"/>
        <v>1.166692800725406</v>
      </c>
      <c r="BA636" s="1">
        <f t="shared" ca="1" si="607"/>
        <v>1.166692800725406</v>
      </c>
      <c r="BB636" s="1">
        <f t="shared" ca="1" si="607"/>
        <v>1.166692800725406</v>
      </c>
      <c r="BC636" s="1">
        <f t="shared" ca="1" si="607"/>
        <v>1.166692800725406</v>
      </c>
      <c r="BD636" s="1">
        <f t="shared" ca="1" si="607"/>
        <v>1.166692800725406</v>
      </c>
      <c r="BE636" s="1">
        <f t="shared" ca="1" si="607"/>
        <v>1.166692800725406</v>
      </c>
      <c r="BF636" s="1">
        <f t="shared" ca="1" si="607"/>
        <v>1.166692800725406</v>
      </c>
      <c r="BG636" s="1">
        <f t="shared" ca="1" si="607"/>
        <v>1.166692800725406</v>
      </c>
      <c r="BH636" s="1">
        <f t="shared" ca="1" si="607"/>
        <v>1.166692800725406</v>
      </c>
      <c r="BI636" s="1">
        <f t="shared" ca="1" si="607"/>
        <v>1.166692800725406</v>
      </c>
      <c r="BJ636" s="1">
        <f t="shared" ca="1" si="607"/>
        <v>1.166692800725406</v>
      </c>
      <c r="BK636" s="1">
        <f t="shared" ca="1" si="607"/>
        <v>1.166692800725406</v>
      </c>
      <c r="BL636" s="1">
        <f t="shared" ca="1" si="607"/>
        <v>1.166692800725406</v>
      </c>
      <c r="BM636" s="1">
        <f t="shared" ca="1" si="607"/>
        <v>1.166692800725406</v>
      </c>
      <c r="BN636" s="1">
        <f t="shared" ca="1" si="607"/>
        <v>1.166692800725406</v>
      </c>
      <c r="BO636" s="1">
        <f t="shared" ca="1" si="607"/>
        <v>1.166692800725406</v>
      </c>
      <c r="BP636" s="1">
        <f t="shared" ca="1" si="607"/>
        <v>1.166692800725406</v>
      </c>
      <c r="BQ636" s="1">
        <f t="shared" ca="1" si="607"/>
        <v>1.166692800725406</v>
      </c>
      <c r="BR636" s="1">
        <f t="shared" ca="1" si="607"/>
        <v>1.166692800725406</v>
      </c>
      <c r="BS636" s="1">
        <f t="shared" ca="1" si="607"/>
        <v>1.166692800725406</v>
      </c>
      <c r="BT636" s="1">
        <f t="shared" ca="1" si="607"/>
        <v>1.166692800725406</v>
      </c>
      <c r="BU636" s="1">
        <f t="shared" ca="1" si="607"/>
        <v>1.166692800725406</v>
      </c>
      <c r="BV636" s="1">
        <f t="shared" ca="1" si="607"/>
        <v>1.166692800725406</v>
      </c>
      <c r="BW636" s="1">
        <f t="shared" ca="1" si="607"/>
        <v>1.166692800725406</v>
      </c>
      <c r="BX636" s="1">
        <f t="shared" ca="1" si="607"/>
        <v>1.166692800725406</v>
      </c>
      <c r="BY636" s="1">
        <f t="shared" ca="1" si="607"/>
        <v>1.166692800725406</v>
      </c>
      <c r="BZ636">
        <v>2040</v>
      </c>
    </row>
    <row r="637" spans="47:78" x14ac:dyDescent="0.45">
      <c r="AU637" t="str">
        <f t="shared" ca="1" si="570"/>
        <v>INF_OTH_ELC</v>
      </c>
      <c r="AV637" s="1">
        <f t="shared" ca="1" si="594"/>
        <v>1.166692800725406</v>
      </c>
      <c r="AW637" s="1">
        <f t="shared" ref="AW637:BY637" ca="1" si="608">OFFSET($F81,0,MATCH($BZ637,$G$1:$J$1,0))</f>
        <v>1.166692800725406</v>
      </c>
      <c r="AX637" s="1">
        <f t="shared" ca="1" si="608"/>
        <v>1.166692800725406</v>
      </c>
      <c r="AY637" s="1">
        <f t="shared" ca="1" si="608"/>
        <v>1.166692800725406</v>
      </c>
      <c r="AZ637" s="1">
        <f t="shared" ca="1" si="608"/>
        <v>1.166692800725406</v>
      </c>
      <c r="BA637" s="1">
        <f t="shared" ca="1" si="608"/>
        <v>1.166692800725406</v>
      </c>
      <c r="BB637" s="1">
        <f t="shared" ca="1" si="608"/>
        <v>1.166692800725406</v>
      </c>
      <c r="BC637" s="1">
        <f t="shared" ca="1" si="608"/>
        <v>1.166692800725406</v>
      </c>
      <c r="BD637" s="1">
        <f t="shared" ca="1" si="608"/>
        <v>1.166692800725406</v>
      </c>
      <c r="BE637" s="1">
        <f t="shared" ca="1" si="608"/>
        <v>1.166692800725406</v>
      </c>
      <c r="BF637" s="1">
        <f t="shared" ca="1" si="608"/>
        <v>1.166692800725406</v>
      </c>
      <c r="BG637" s="1">
        <f t="shared" ca="1" si="608"/>
        <v>1.166692800725406</v>
      </c>
      <c r="BH637" s="1">
        <f t="shared" ca="1" si="608"/>
        <v>1.166692800725406</v>
      </c>
      <c r="BI637" s="1">
        <f t="shared" ca="1" si="608"/>
        <v>1.166692800725406</v>
      </c>
      <c r="BJ637" s="1">
        <f t="shared" ca="1" si="608"/>
        <v>1.166692800725406</v>
      </c>
      <c r="BK637" s="1">
        <f t="shared" ca="1" si="608"/>
        <v>1.166692800725406</v>
      </c>
      <c r="BL637" s="1">
        <f t="shared" ca="1" si="608"/>
        <v>1.166692800725406</v>
      </c>
      <c r="BM637" s="1">
        <f t="shared" ca="1" si="608"/>
        <v>1.166692800725406</v>
      </c>
      <c r="BN637" s="1">
        <f t="shared" ca="1" si="608"/>
        <v>1.166692800725406</v>
      </c>
      <c r="BO637" s="1">
        <f t="shared" ca="1" si="608"/>
        <v>1.166692800725406</v>
      </c>
      <c r="BP637" s="1">
        <f t="shared" ca="1" si="608"/>
        <v>1.166692800725406</v>
      </c>
      <c r="BQ637" s="1">
        <f t="shared" ca="1" si="608"/>
        <v>1.166692800725406</v>
      </c>
      <c r="BR637" s="1">
        <f t="shared" ca="1" si="608"/>
        <v>1.166692800725406</v>
      </c>
      <c r="BS637" s="1">
        <f t="shared" ca="1" si="608"/>
        <v>1.166692800725406</v>
      </c>
      <c r="BT637" s="1">
        <f t="shared" ca="1" si="608"/>
        <v>1.166692800725406</v>
      </c>
      <c r="BU637" s="1">
        <f t="shared" ca="1" si="608"/>
        <v>1.166692800725406</v>
      </c>
      <c r="BV637" s="1">
        <f t="shared" ca="1" si="608"/>
        <v>1.166692800725406</v>
      </c>
      <c r="BW637" s="1">
        <f t="shared" ca="1" si="608"/>
        <v>1.166692800725406</v>
      </c>
      <c r="BX637" s="1">
        <f t="shared" ca="1" si="608"/>
        <v>1.166692800725406</v>
      </c>
      <c r="BY637" s="1">
        <f t="shared" ca="1" si="608"/>
        <v>1.166692800725406</v>
      </c>
      <c r="BZ637">
        <v>2040</v>
      </c>
    </row>
    <row r="638" spans="47:78" x14ac:dyDescent="0.45">
      <c r="AU638" t="str">
        <f t="shared" ca="1" si="570"/>
        <v>\I:</v>
      </c>
      <c r="AV638" s="1" t="str">
        <f t="shared" ca="1" si="594"/>
        <v/>
      </c>
      <c r="AW638" s="1" t="str">
        <f t="shared" ref="AW638:BY638" ca="1" si="609">OFFSET($F82,0,MATCH($BZ638,$G$1:$J$1,0))</f>
        <v/>
      </c>
      <c r="AX638" s="1" t="str">
        <f t="shared" ca="1" si="609"/>
        <v/>
      </c>
      <c r="AY638" s="1" t="str">
        <f t="shared" ca="1" si="609"/>
        <v/>
      </c>
      <c r="AZ638" s="1" t="str">
        <f t="shared" ca="1" si="609"/>
        <v/>
      </c>
      <c r="BA638" s="1" t="str">
        <f t="shared" ca="1" si="609"/>
        <v/>
      </c>
      <c r="BB638" s="1" t="str">
        <f t="shared" ca="1" si="609"/>
        <v/>
      </c>
      <c r="BC638" s="1" t="str">
        <f t="shared" ca="1" si="609"/>
        <v/>
      </c>
      <c r="BD638" s="1" t="str">
        <f t="shared" ca="1" si="609"/>
        <v/>
      </c>
      <c r="BE638" s="1" t="str">
        <f t="shared" ca="1" si="609"/>
        <v/>
      </c>
      <c r="BF638" s="1" t="str">
        <f t="shared" ca="1" si="609"/>
        <v/>
      </c>
      <c r="BG638" s="1" t="str">
        <f t="shared" ca="1" si="609"/>
        <v/>
      </c>
      <c r="BH638" s="1" t="str">
        <f t="shared" ca="1" si="609"/>
        <v/>
      </c>
      <c r="BI638" s="1" t="str">
        <f t="shared" ca="1" si="609"/>
        <v/>
      </c>
      <c r="BJ638" s="1" t="str">
        <f t="shared" ca="1" si="609"/>
        <v/>
      </c>
      <c r="BK638" s="1" t="str">
        <f t="shared" ca="1" si="609"/>
        <v/>
      </c>
      <c r="BL638" s="1" t="str">
        <f t="shared" ca="1" si="609"/>
        <v/>
      </c>
      <c r="BM638" s="1" t="str">
        <f t="shared" ca="1" si="609"/>
        <v/>
      </c>
      <c r="BN638" s="1" t="str">
        <f t="shared" ca="1" si="609"/>
        <v/>
      </c>
      <c r="BO638" s="1" t="str">
        <f t="shared" ca="1" si="609"/>
        <v/>
      </c>
      <c r="BP638" s="1" t="str">
        <f t="shared" ca="1" si="609"/>
        <v/>
      </c>
      <c r="BQ638" s="1" t="str">
        <f t="shared" ca="1" si="609"/>
        <v/>
      </c>
      <c r="BR638" s="1" t="str">
        <f t="shared" ca="1" si="609"/>
        <v/>
      </c>
      <c r="BS638" s="1" t="str">
        <f t="shared" ca="1" si="609"/>
        <v/>
      </c>
      <c r="BT638" s="1" t="str">
        <f t="shared" ca="1" si="609"/>
        <v/>
      </c>
      <c r="BU638" s="1" t="str">
        <f t="shared" ca="1" si="609"/>
        <v/>
      </c>
      <c r="BV638" s="1" t="str">
        <f t="shared" ca="1" si="609"/>
        <v/>
      </c>
      <c r="BW638" s="1" t="str">
        <f t="shared" ca="1" si="609"/>
        <v/>
      </c>
      <c r="BX638" s="1" t="str">
        <f t="shared" ca="1" si="609"/>
        <v/>
      </c>
      <c r="BY638" s="1" t="str">
        <f t="shared" ca="1" si="609"/>
        <v/>
      </c>
      <c r="BZ638">
        <v>2040</v>
      </c>
    </row>
    <row r="639" spans="47:78" x14ac:dyDescent="0.45">
      <c r="AU639" t="str">
        <f t="shared" ca="1" si="570"/>
        <v>IFP_PRH_NGA</v>
      </c>
      <c r="AV639" s="1">
        <f t="shared" ca="1" si="594"/>
        <v>1.1633688626443803</v>
      </c>
      <c r="AW639" s="1">
        <f t="shared" ref="AW639:BY639" ca="1" si="610">OFFSET($F83,0,MATCH($BZ639,$G$1:$J$1,0))</f>
        <v>1.1633688626443803</v>
      </c>
      <c r="AX639" s="1">
        <f t="shared" ca="1" si="610"/>
        <v>1.1633688626443803</v>
      </c>
      <c r="AY639" s="1">
        <f t="shared" ca="1" si="610"/>
        <v>1.1633688626443803</v>
      </c>
      <c r="AZ639" s="1">
        <f t="shared" ca="1" si="610"/>
        <v>1.1633688626443803</v>
      </c>
      <c r="BA639" s="1">
        <f t="shared" ca="1" si="610"/>
        <v>1.1633688626443803</v>
      </c>
      <c r="BB639" s="1">
        <f t="shared" ca="1" si="610"/>
        <v>1.1633688626443803</v>
      </c>
      <c r="BC639" s="1">
        <f t="shared" ca="1" si="610"/>
        <v>1.1633688626443803</v>
      </c>
      <c r="BD639" s="1">
        <f t="shared" ca="1" si="610"/>
        <v>1.1633688626443803</v>
      </c>
      <c r="BE639" s="1">
        <f t="shared" ca="1" si="610"/>
        <v>1.1633688626443803</v>
      </c>
      <c r="BF639" s="1">
        <f t="shared" ca="1" si="610"/>
        <v>1.1633688626443803</v>
      </c>
      <c r="BG639" s="1">
        <f t="shared" ca="1" si="610"/>
        <v>1.1633688626443803</v>
      </c>
      <c r="BH639" s="1">
        <f t="shared" ca="1" si="610"/>
        <v>1.1633688626443803</v>
      </c>
      <c r="BI639" s="1">
        <f t="shared" ca="1" si="610"/>
        <v>1.1633688626443803</v>
      </c>
      <c r="BJ639" s="1">
        <f t="shared" ca="1" si="610"/>
        <v>1.1633688626443803</v>
      </c>
      <c r="BK639" s="1">
        <f t="shared" ca="1" si="610"/>
        <v>1.1633688626443803</v>
      </c>
      <c r="BL639" s="1">
        <f t="shared" ca="1" si="610"/>
        <v>1.1633688626443803</v>
      </c>
      <c r="BM639" s="1">
        <f t="shared" ca="1" si="610"/>
        <v>1.1633688626443803</v>
      </c>
      <c r="BN639" s="1">
        <f t="shared" ca="1" si="610"/>
        <v>1.1633688626443803</v>
      </c>
      <c r="BO639" s="1">
        <f t="shared" ca="1" si="610"/>
        <v>1.1633688626443803</v>
      </c>
      <c r="BP639" s="1">
        <f t="shared" ca="1" si="610"/>
        <v>1.1633688626443803</v>
      </c>
      <c r="BQ639" s="1">
        <f t="shared" ca="1" si="610"/>
        <v>1.1633688626443803</v>
      </c>
      <c r="BR639" s="1">
        <f t="shared" ca="1" si="610"/>
        <v>1.1633688626443803</v>
      </c>
      <c r="BS639" s="1">
        <f t="shared" ca="1" si="610"/>
        <v>1.1633688626443803</v>
      </c>
      <c r="BT639" s="1">
        <f t="shared" ca="1" si="610"/>
        <v>1.1633688626443803</v>
      </c>
      <c r="BU639" s="1">
        <f t="shared" ca="1" si="610"/>
        <v>1.1633688626443803</v>
      </c>
      <c r="BV639" s="1">
        <f t="shared" ca="1" si="610"/>
        <v>1.1633688626443803</v>
      </c>
      <c r="BW639" s="1">
        <f t="shared" ca="1" si="610"/>
        <v>1.1633688626443803</v>
      </c>
      <c r="BX639" s="1">
        <f t="shared" ca="1" si="610"/>
        <v>1.1633688626443803</v>
      </c>
      <c r="BY639" s="1">
        <f t="shared" ca="1" si="610"/>
        <v>1.1633688626443803</v>
      </c>
      <c r="BZ639">
        <v>2040</v>
      </c>
    </row>
    <row r="640" spans="47:78" x14ac:dyDescent="0.45">
      <c r="AU640" t="str">
        <f t="shared" ca="1" si="570"/>
        <v>IFP_PRC_NGA</v>
      </c>
      <c r="AV640" s="1">
        <f t="shared" ca="1" si="594"/>
        <v>1.1633688626443803</v>
      </c>
      <c r="AW640" s="1">
        <f t="shared" ref="AW640:BY640" ca="1" si="611">OFFSET($F84,0,MATCH($BZ640,$G$1:$J$1,0))</f>
        <v>1.1633688626443803</v>
      </c>
      <c r="AX640" s="1">
        <f t="shared" ca="1" si="611"/>
        <v>1.1633688626443803</v>
      </c>
      <c r="AY640" s="1">
        <f t="shared" ca="1" si="611"/>
        <v>1.1633688626443803</v>
      </c>
      <c r="AZ640" s="1">
        <f t="shared" ca="1" si="611"/>
        <v>1.1633688626443803</v>
      </c>
      <c r="BA640" s="1">
        <f t="shared" ca="1" si="611"/>
        <v>1.1633688626443803</v>
      </c>
      <c r="BB640" s="1">
        <f t="shared" ca="1" si="611"/>
        <v>1.1633688626443803</v>
      </c>
      <c r="BC640" s="1">
        <f t="shared" ca="1" si="611"/>
        <v>1.1633688626443803</v>
      </c>
      <c r="BD640" s="1">
        <f t="shared" ca="1" si="611"/>
        <v>1.1633688626443803</v>
      </c>
      <c r="BE640" s="1">
        <f t="shared" ca="1" si="611"/>
        <v>1.1633688626443803</v>
      </c>
      <c r="BF640" s="1">
        <f t="shared" ca="1" si="611"/>
        <v>1.1633688626443803</v>
      </c>
      <c r="BG640" s="1">
        <f t="shared" ca="1" si="611"/>
        <v>1.1633688626443803</v>
      </c>
      <c r="BH640" s="1">
        <f t="shared" ca="1" si="611"/>
        <v>1.1633688626443803</v>
      </c>
      <c r="BI640" s="1">
        <f t="shared" ca="1" si="611"/>
        <v>1.1633688626443803</v>
      </c>
      <c r="BJ640" s="1">
        <f t="shared" ca="1" si="611"/>
        <v>1.1633688626443803</v>
      </c>
      <c r="BK640" s="1">
        <f t="shared" ca="1" si="611"/>
        <v>1.1633688626443803</v>
      </c>
      <c r="BL640" s="1">
        <f t="shared" ca="1" si="611"/>
        <v>1.1633688626443803</v>
      </c>
      <c r="BM640" s="1">
        <f t="shared" ca="1" si="611"/>
        <v>1.1633688626443803</v>
      </c>
      <c r="BN640" s="1">
        <f t="shared" ca="1" si="611"/>
        <v>1.1633688626443803</v>
      </c>
      <c r="BO640" s="1">
        <f t="shared" ca="1" si="611"/>
        <v>1.1633688626443803</v>
      </c>
      <c r="BP640" s="1">
        <f t="shared" ca="1" si="611"/>
        <v>1.1633688626443803</v>
      </c>
      <c r="BQ640" s="1">
        <f t="shared" ca="1" si="611"/>
        <v>1.1633688626443803</v>
      </c>
      <c r="BR640" s="1">
        <f t="shared" ca="1" si="611"/>
        <v>1.1633688626443803</v>
      </c>
      <c r="BS640" s="1">
        <f t="shared" ca="1" si="611"/>
        <v>1.1633688626443803</v>
      </c>
      <c r="BT640" s="1">
        <f t="shared" ca="1" si="611"/>
        <v>1.1633688626443803</v>
      </c>
      <c r="BU640" s="1">
        <f t="shared" ca="1" si="611"/>
        <v>1.1633688626443803</v>
      </c>
      <c r="BV640" s="1">
        <f t="shared" ca="1" si="611"/>
        <v>1.1633688626443803</v>
      </c>
      <c r="BW640" s="1">
        <f t="shared" ca="1" si="611"/>
        <v>1.1633688626443803</v>
      </c>
      <c r="BX640" s="1">
        <f t="shared" ca="1" si="611"/>
        <v>1.1633688626443803</v>
      </c>
      <c r="BY640" s="1">
        <f t="shared" ca="1" si="611"/>
        <v>1.1633688626443803</v>
      </c>
      <c r="BZ640">
        <v>2040</v>
      </c>
    </row>
    <row r="641" spans="47:78" x14ac:dyDescent="0.45">
      <c r="AU641" t="str">
        <f t="shared" ca="1" si="570"/>
        <v>IFP_MDR_NGA</v>
      </c>
      <c r="AV641" s="1">
        <f t="shared" ca="1" si="594"/>
        <v>1.1633688626443803</v>
      </c>
      <c r="AW641" s="1">
        <f t="shared" ref="AW641:BY641" ca="1" si="612">OFFSET($F85,0,MATCH($BZ641,$G$1:$J$1,0))</f>
        <v>1.1633688626443803</v>
      </c>
      <c r="AX641" s="1">
        <f t="shared" ca="1" si="612"/>
        <v>1.1633688626443803</v>
      </c>
      <c r="AY641" s="1">
        <f t="shared" ca="1" si="612"/>
        <v>1.1633688626443803</v>
      </c>
      <c r="AZ641" s="1">
        <f t="shared" ca="1" si="612"/>
        <v>1.1633688626443803</v>
      </c>
      <c r="BA641" s="1">
        <f t="shared" ca="1" si="612"/>
        <v>1.1633688626443803</v>
      </c>
      <c r="BB641" s="1">
        <f t="shared" ca="1" si="612"/>
        <v>1.1633688626443803</v>
      </c>
      <c r="BC641" s="1">
        <f t="shared" ca="1" si="612"/>
        <v>1.1633688626443803</v>
      </c>
      <c r="BD641" s="1">
        <f t="shared" ca="1" si="612"/>
        <v>1.1633688626443803</v>
      </c>
      <c r="BE641" s="1">
        <f t="shared" ca="1" si="612"/>
        <v>1.1633688626443803</v>
      </c>
      <c r="BF641" s="1">
        <f t="shared" ca="1" si="612"/>
        <v>1.1633688626443803</v>
      </c>
      <c r="BG641" s="1">
        <f t="shared" ca="1" si="612"/>
        <v>1.1633688626443803</v>
      </c>
      <c r="BH641" s="1">
        <f t="shared" ca="1" si="612"/>
        <v>1.1633688626443803</v>
      </c>
      <c r="BI641" s="1">
        <f t="shared" ca="1" si="612"/>
        <v>1.1633688626443803</v>
      </c>
      <c r="BJ641" s="1">
        <f t="shared" ca="1" si="612"/>
        <v>1.1633688626443803</v>
      </c>
      <c r="BK641" s="1">
        <f t="shared" ca="1" si="612"/>
        <v>1.1633688626443803</v>
      </c>
      <c r="BL641" s="1">
        <f t="shared" ca="1" si="612"/>
        <v>1.1633688626443803</v>
      </c>
      <c r="BM641" s="1">
        <f t="shared" ca="1" si="612"/>
        <v>1.1633688626443803</v>
      </c>
      <c r="BN641" s="1">
        <f t="shared" ca="1" si="612"/>
        <v>1.1633688626443803</v>
      </c>
      <c r="BO641" s="1">
        <f t="shared" ca="1" si="612"/>
        <v>1.1633688626443803</v>
      </c>
      <c r="BP641" s="1">
        <f t="shared" ca="1" si="612"/>
        <v>1.1633688626443803</v>
      </c>
      <c r="BQ641" s="1">
        <f t="shared" ca="1" si="612"/>
        <v>1.1633688626443803</v>
      </c>
      <c r="BR641" s="1">
        <f t="shared" ca="1" si="612"/>
        <v>1.1633688626443803</v>
      </c>
      <c r="BS641" s="1">
        <f t="shared" ca="1" si="612"/>
        <v>1.1633688626443803</v>
      </c>
      <c r="BT641" s="1">
        <f t="shared" ca="1" si="612"/>
        <v>1.1633688626443803</v>
      </c>
      <c r="BU641" s="1">
        <f t="shared" ca="1" si="612"/>
        <v>1.1633688626443803</v>
      </c>
      <c r="BV641" s="1">
        <f t="shared" ca="1" si="612"/>
        <v>1.1633688626443803</v>
      </c>
      <c r="BW641" s="1">
        <f t="shared" ca="1" si="612"/>
        <v>1.1633688626443803</v>
      </c>
      <c r="BX641" s="1">
        <f t="shared" ca="1" si="612"/>
        <v>1.1633688626443803</v>
      </c>
      <c r="BY641" s="1">
        <f t="shared" ca="1" si="612"/>
        <v>1.1633688626443803</v>
      </c>
      <c r="BZ641">
        <v>2040</v>
      </c>
    </row>
    <row r="642" spans="47:78" x14ac:dyDescent="0.45">
      <c r="AU642" t="str">
        <f t="shared" ca="1" si="570"/>
        <v>IFP_OTP_NGA</v>
      </c>
      <c r="AV642" s="1">
        <f t="shared" ca="1" si="594"/>
        <v>1.1633688626443803</v>
      </c>
      <c r="AW642" s="1">
        <f t="shared" ref="AW642:BY642" ca="1" si="613">OFFSET($F86,0,MATCH($BZ642,$G$1:$J$1,0))</f>
        <v>1.1633688626443803</v>
      </c>
      <c r="AX642" s="1">
        <f t="shared" ca="1" si="613"/>
        <v>1.1633688626443803</v>
      </c>
      <c r="AY642" s="1">
        <f t="shared" ca="1" si="613"/>
        <v>1.1633688626443803</v>
      </c>
      <c r="AZ642" s="1">
        <f t="shared" ca="1" si="613"/>
        <v>1.1633688626443803</v>
      </c>
      <c r="BA642" s="1">
        <f t="shared" ca="1" si="613"/>
        <v>1.1633688626443803</v>
      </c>
      <c r="BB642" s="1">
        <f t="shared" ca="1" si="613"/>
        <v>1.1633688626443803</v>
      </c>
      <c r="BC642" s="1">
        <f t="shared" ca="1" si="613"/>
        <v>1.1633688626443803</v>
      </c>
      <c r="BD642" s="1">
        <f t="shared" ca="1" si="613"/>
        <v>1.1633688626443803</v>
      </c>
      <c r="BE642" s="1">
        <f t="shared" ca="1" si="613"/>
        <v>1.1633688626443803</v>
      </c>
      <c r="BF642" s="1">
        <f t="shared" ca="1" si="613"/>
        <v>1.1633688626443803</v>
      </c>
      <c r="BG642" s="1">
        <f t="shared" ca="1" si="613"/>
        <v>1.1633688626443803</v>
      </c>
      <c r="BH642" s="1">
        <f t="shared" ca="1" si="613"/>
        <v>1.1633688626443803</v>
      </c>
      <c r="BI642" s="1">
        <f t="shared" ca="1" si="613"/>
        <v>1.1633688626443803</v>
      </c>
      <c r="BJ642" s="1">
        <f t="shared" ca="1" si="613"/>
        <v>1.1633688626443803</v>
      </c>
      <c r="BK642" s="1">
        <f t="shared" ca="1" si="613"/>
        <v>1.1633688626443803</v>
      </c>
      <c r="BL642" s="1">
        <f t="shared" ca="1" si="613"/>
        <v>1.1633688626443803</v>
      </c>
      <c r="BM642" s="1">
        <f t="shared" ca="1" si="613"/>
        <v>1.1633688626443803</v>
      </c>
      <c r="BN642" s="1">
        <f t="shared" ca="1" si="613"/>
        <v>1.1633688626443803</v>
      </c>
      <c r="BO642" s="1">
        <f t="shared" ca="1" si="613"/>
        <v>1.1633688626443803</v>
      </c>
      <c r="BP642" s="1">
        <f t="shared" ca="1" si="613"/>
        <v>1.1633688626443803</v>
      </c>
      <c r="BQ642" s="1">
        <f t="shared" ca="1" si="613"/>
        <v>1.1633688626443803</v>
      </c>
      <c r="BR642" s="1">
        <f t="shared" ca="1" si="613"/>
        <v>1.1633688626443803</v>
      </c>
      <c r="BS642" s="1">
        <f t="shared" ca="1" si="613"/>
        <v>1.1633688626443803</v>
      </c>
      <c r="BT642" s="1">
        <f t="shared" ca="1" si="613"/>
        <v>1.1633688626443803</v>
      </c>
      <c r="BU642" s="1">
        <f t="shared" ca="1" si="613"/>
        <v>1.1633688626443803</v>
      </c>
      <c r="BV642" s="1">
        <f t="shared" ca="1" si="613"/>
        <v>1.1633688626443803</v>
      </c>
      <c r="BW642" s="1">
        <f t="shared" ca="1" si="613"/>
        <v>1.1633688626443803</v>
      </c>
      <c r="BX642" s="1">
        <f t="shared" ca="1" si="613"/>
        <v>1.1633688626443803</v>
      </c>
      <c r="BY642" s="1">
        <f t="shared" ca="1" si="613"/>
        <v>1.1633688626443803</v>
      </c>
      <c r="BZ642">
        <v>2040</v>
      </c>
    </row>
    <row r="643" spans="47:78" x14ac:dyDescent="0.45">
      <c r="AU643" t="str">
        <f t="shared" ca="1" si="570"/>
        <v>IFP_SPC_NGA</v>
      </c>
      <c r="AV643" s="1">
        <f t="shared" ca="1" si="594"/>
        <v>1.1633688626443803</v>
      </c>
      <c r="AW643" s="1">
        <f t="shared" ref="AW643:BY643" ca="1" si="614">OFFSET($F87,0,MATCH($BZ643,$G$1:$J$1,0))</f>
        <v>1.1633688626443803</v>
      </c>
      <c r="AX643" s="1">
        <f t="shared" ca="1" si="614"/>
        <v>1.1633688626443803</v>
      </c>
      <c r="AY643" s="1">
        <f t="shared" ca="1" si="614"/>
        <v>1.1633688626443803</v>
      </c>
      <c r="AZ643" s="1">
        <f t="shared" ca="1" si="614"/>
        <v>1.1633688626443803</v>
      </c>
      <c r="BA643" s="1">
        <f t="shared" ca="1" si="614"/>
        <v>1.1633688626443803</v>
      </c>
      <c r="BB643" s="1">
        <f t="shared" ca="1" si="614"/>
        <v>1.1633688626443803</v>
      </c>
      <c r="BC643" s="1">
        <f t="shared" ca="1" si="614"/>
        <v>1.1633688626443803</v>
      </c>
      <c r="BD643" s="1">
        <f t="shared" ca="1" si="614"/>
        <v>1.1633688626443803</v>
      </c>
      <c r="BE643" s="1">
        <f t="shared" ca="1" si="614"/>
        <v>1.1633688626443803</v>
      </c>
      <c r="BF643" s="1">
        <f t="shared" ca="1" si="614"/>
        <v>1.1633688626443803</v>
      </c>
      <c r="BG643" s="1">
        <f t="shared" ca="1" si="614"/>
        <v>1.1633688626443803</v>
      </c>
      <c r="BH643" s="1">
        <f t="shared" ca="1" si="614"/>
        <v>1.1633688626443803</v>
      </c>
      <c r="BI643" s="1">
        <f t="shared" ca="1" si="614"/>
        <v>1.1633688626443803</v>
      </c>
      <c r="BJ643" s="1">
        <f t="shared" ca="1" si="614"/>
        <v>1.1633688626443803</v>
      </c>
      <c r="BK643" s="1">
        <f t="shared" ca="1" si="614"/>
        <v>1.1633688626443803</v>
      </c>
      <c r="BL643" s="1">
        <f t="shared" ca="1" si="614"/>
        <v>1.1633688626443803</v>
      </c>
      <c r="BM643" s="1">
        <f t="shared" ca="1" si="614"/>
        <v>1.1633688626443803</v>
      </c>
      <c r="BN643" s="1">
        <f t="shared" ca="1" si="614"/>
        <v>1.1633688626443803</v>
      </c>
      <c r="BO643" s="1">
        <f t="shared" ca="1" si="614"/>
        <v>1.1633688626443803</v>
      </c>
      <c r="BP643" s="1">
        <f t="shared" ca="1" si="614"/>
        <v>1.1633688626443803</v>
      </c>
      <c r="BQ643" s="1">
        <f t="shared" ca="1" si="614"/>
        <v>1.1633688626443803</v>
      </c>
      <c r="BR643" s="1">
        <f t="shared" ca="1" si="614"/>
        <v>1.1633688626443803</v>
      </c>
      <c r="BS643" s="1">
        <f t="shared" ca="1" si="614"/>
        <v>1.1633688626443803</v>
      </c>
      <c r="BT643" s="1">
        <f t="shared" ca="1" si="614"/>
        <v>1.1633688626443803</v>
      </c>
      <c r="BU643" s="1">
        <f t="shared" ca="1" si="614"/>
        <v>1.1633688626443803</v>
      </c>
      <c r="BV643" s="1">
        <f t="shared" ca="1" si="614"/>
        <v>1.1633688626443803</v>
      </c>
      <c r="BW643" s="1">
        <f t="shared" ca="1" si="614"/>
        <v>1.1633688626443803</v>
      </c>
      <c r="BX643" s="1">
        <f t="shared" ca="1" si="614"/>
        <v>1.1633688626443803</v>
      </c>
      <c r="BY643" s="1">
        <f t="shared" ca="1" si="614"/>
        <v>1.1633688626443803</v>
      </c>
      <c r="BZ643">
        <v>2040</v>
      </c>
    </row>
    <row r="644" spans="47:78" x14ac:dyDescent="0.45">
      <c r="AU644" t="str">
        <f t="shared" ca="1" si="570"/>
        <v>IFP_OTH_NGA</v>
      </c>
      <c r="AV644" s="1">
        <f t="shared" ca="1" si="594"/>
        <v>1.1633688626443803</v>
      </c>
      <c r="AW644" s="1">
        <f t="shared" ref="AW644:BY644" ca="1" si="615">OFFSET($F88,0,MATCH($BZ644,$G$1:$J$1,0))</f>
        <v>1.1633688626443803</v>
      </c>
      <c r="AX644" s="1">
        <f t="shared" ca="1" si="615"/>
        <v>1.1633688626443803</v>
      </c>
      <c r="AY644" s="1">
        <f t="shared" ca="1" si="615"/>
        <v>1.1633688626443803</v>
      </c>
      <c r="AZ644" s="1">
        <f t="shared" ca="1" si="615"/>
        <v>1.1633688626443803</v>
      </c>
      <c r="BA644" s="1">
        <f t="shared" ca="1" si="615"/>
        <v>1.1633688626443803</v>
      </c>
      <c r="BB644" s="1">
        <f t="shared" ca="1" si="615"/>
        <v>1.1633688626443803</v>
      </c>
      <c r="BC644" s="1">
        <f t="shared" ca="1" si="615"/>
        <v>1.1633688626443803</v>
      </c>
      <c r="BD644" s="1">
        <f t="shared" ca="1" si="615"/>
        <v>1.1633688626443803</v>
      </c>
      <c r="BE644" s="1">
        <f t="shared" ca="1" si="615"/>
        <v>1.1633688626443803</v>
      </c>
      <c r="BF644" s="1">
        <f t="shared" ca="1" si="615"/>
        <v>1.1633688626443803</v>
      </c>
      <c r="BG644" s="1">
        <f t="shared" ca="1" si="615"/>
        <v>1.1633688626443803</v>
      </c>
      <c r="BH644" s="1">
        <f t="shared" ca="1" si="615"/>
        <v>1.1633688626443803</v>
      </c>
      <c r="BI644" s="1">
        <f t="shared" ca="1" si="615"/>
        <v>1.1633688626443803</v>
      </c>
      <c r="BJ644" s="1">
        <f t="shared" ca="1" si="615"/>
        <v>1.1633688626443803</v>
      </c>
      <c r="BK644" s="1">
        <f t="shared" ca="1" si="615"/>
        <v>1.1633688626443803</v>
      </c>
      <c r="BL644" s="1">
        <f t="shared" ca="1" si="615"/>
        <v>1.1633688626443803</v>
      </c>
      <c r="BM644" s="1">
        <f t="shared" ca="1" si="615"/>
        <v>1.1633688626443803</v>
      </c>
      <c r="BN644" s="1">
        <f t="shared" ca="1" si="615"/>
        <v>1.1633688626443803</v>
      </c>
      <c r="BO644" s="1">
        <f t="shared" ca="1" si="615"/>
        <v>1.1633688626443803</v>
      </c>
      <c r="BP644" s="1">
        <f t="shared" ca="1" si="615"/>
        <v>1.1633688626443803</v>
      </c>
      <c r="BQ644" s="1">
        <f t="shared" ca="1" si="615"/>
        <v>1.1633688626443803</v>
      </c>
      <c r="BR644" s="1">
        <f t="shared" ca="1" si="615"/>
        <v>1.1633688626443803</v>
      </c>
      <c r="BS644" s="1">
        <f t="shared" ca="1" si="615"/>
        <v>1.1633688626443803</v>
      </c>
      <c r="BT644" s="1">
        <f t="shared" ca="1" si="615"/>
        <v>1.1633688626443803</v>
      </c>
      <c r="BU644" s="1">
        <f t="shared" ca="1" si="615"/>
        <v>1.1633688626443803</v>
      </c>
      <c r="BV644" s="1">
        <f t="shared" ca="1" si="615"/>
        <v>1.1633688626443803</v>
      </c>
      <c r="BW644" s="1">
        <f t="shared" ca="1" si="615"/>
        <v>1.1633688626443803</v>
      </c>
      <c r="BX644" s="1">
        <f t="shared" ca="1" si="615"/>
        <v>1.1633688626443803</v>
      </c>
      <c r="BY644" s="1">
        <f t="shared" ca="1" si="615"/>
        <v>1.1633688626443803</v>
      </c>
      <c r="BZ644">
        <v>2040</v>
      </c>
    </row>
    <row r="645" spans="47:78" x14ac:dyDescent="0.45">
      <c r="AU645" t="str">
        <f t="shared" ca="1" si="570"/>
        <v>\I:</v>
      </c>
      <c r="AV645" s="1" t="str">
        <f t="shared" ca="1" si="594"/>
        <v/>
      </c>
      <c r="AW645" s="1" t="str">
        <f t="shared" ref="AW645:BY645" ca="1" si="616">OFFSET($F89,0,MATCH($BZ645,$G$1:$J$1,0))</f>
        <v/>
      </c>
      <c r="AX645" s="1" t="str">
        <f t="shared" ca="1" si="616"/>
        <v/>
      </c>
      <c r="AY645" s="1" t="str">
        <f t="shared" ca="1" si="616"/>
        <v/>
      </c>
      <c r="AZ645" s="1" t="str">
        <f t="shared" ca="1" si="616"/>
        <v/>
      </c>
      <c r="BA645" s="1" t="str">
        <f t="shared" ca="1" si="616"/>
        <v/>
      </c>
      <c r="BB645" s="1" t="str">
        <f t="shared" ca="1" si="616"/>
        <v/>
      </c>
      <c r="BC645" s="1" t="str">
        <f t="shared" ca="1" si="616"/>
        <v/>
      </c>
      <c r="BD645" s="1" t="str">
        <f t="shared" ca="1" si="616"/>
        <v/>
      </c>
      <c r="BE645" s="1" t="str">
        <f t="shared" ca="1" si="616"/>
        <v/>
      </c>
      <c r="BF645" s="1" t="str">
        <f t="shared" ca="1" si="616"/>
        <v/>
      </c>
      <c r="BG645" s="1" t="str">
        <f t="shared" ca="1" si="616"/>
        <v/>
      </c>
      <c r="BH645" s="1" t="str">
        <f t="shared" ca="1" si="616"/>
        <v/>
      </c>
      <c r="BI645" s="1" t="str">
        <f t="shared" ca="1" si="616"/>
        <v/>
      </c>
      <c r="BJ645" s="1" t="str">
        <f t="shared" ca="1" si="616"/>
        <v/>
      </c>
      <c r="BK645" s="1" t="str">
        <f t="shared" ca="1" si="616"/>
        <v/>
      </c>
      <c r="BL645" s="1" t="str">
        <f t="shared" ca="1" si="616"/>
        <v/>
      </c>
      <c r="BM645" s="1" t="str">
        <f t="shared" ca="1" si="616"/>
        <v/>
      </c>
      <c r="BN645" s="1" t="str">
        <f t="shared" ca="1" si="616"/>
        <v/>
      </c>
      <c r="BO645" s="1" t="str">
        <f t="shared" ca="1" si="616"/>
        <v/>
      </c>
      <c r="BP645" s="1" t="str">
        <f t="shared" ca="1" si="616"/>
        <v/>
      </c>
      <c r="BQ645" s="1" t="str">
        <f t="shared" ca="1" si="616"/>
        <v/>
      </c>
      <c r="BR645" s="1" t="str">
        <f t="shared" ca="1" si="616"/>
        <v/>
      </c>
      <c r="BS645" s="1" t="str">
        <f t="shared" ca="1" si="616"/>
        <v/>
      </c>
      <c r="BT645" s="1" t="str">
        <f t="shared" ca="1" si="616"/>
        <v/>
      </c>
      <c r="BU645" s="1" t="str">
        <f t="shared" ca="1" si="616"/>
        <v/>
      </c>
      <c r="BV645" s="1" t="str">
        <f t="shared" ca="1" si="616"/>
        <v/>
      </c>
      <c r="BW645" s="1" t="str">
        <f t="shared" ca="1" si="616"/>
        <v/>
      </c>
      <c r="BX645" s="1" t="str">
        <f t="shared" ca="1" si="616"/>
        <v/>
      </c>
      <c r="BY645" s="1" t="str">
        <f t="shared" ca="1" si="616"/>
        <v/>
      </c>
      <c r="BZ645">
        <v>2040</v>
      </c>
    </row>
    <row r="646" spans="47:78" x14ac:dyDescent="0.45">
      <c r="AU646" t="str">
        <f t="shared" ca="1" si="570"/>
        <v>IOI_PRH_NGA</v>
      </c>
      <c r="AV646" s="1">
        <f t="shared" ca="1" si="594"/>
        <v>1.2134292666612403</v>
      </c>
      <c r="AW646" s="1">
        <f t="shared" ref="AW646:BY646" ca="1" si="617">OFFSET($F90,0,MATCH($BZ646,$G$1:$J$1,0))</f>
        <v>1.2134292666612403</v>
      </c>
      <c r="AX646" s="1">
        <f t="shared" ca="1" si="617"/>
        <v>1.2134292666612403</v>
      </c>
      <c r="AY646" s="1">
        <f t="shared" ca="1" si="617"/>
        <v>1.2134292666612403</v>
      </c>
      <c r="AZ646" s="1">
        <f t="shared" ca="1" si="617"/>
        <v>1.2134292666612403</v>
      </c>
      <c r="BA646" s="1">
        <f t="shared" ca="1" si="617"/>
        <v>1.2134292666612403</v>
      </c>
      <c r="BB646" s="1">
        <f t="shared" ca="1" si="617"/>
        <v>1.2134292666612403</v>
      </c>
      <c r="BC646" s="1">
        <f t="shared" ca="1" si="617"/>
        <v>1.2134292666612403</v>
      </c>
      <c r="BD646" s="1">
        <f t="shared" ca="1" si="617"/>
        <v>1.2134292666612403</v>
      </c>
      <c r="BE646" s="1">
        <f t="shared" ca="1" si="617"/>
        <v>1.2134292666612403</v>
      </c>
      <c r="BF646" s="1">
        <f t="shared" ca="1" si="617"/>
        <v>1.2134292666612403</v>
      </c>
      <c r="BG646" s="1">
        <f t="shared" ca="1" si="617"/>
        <v>1.2134292666612403</v>
      </c>
      <c r="BH646" s="1">
        <f t="shared" ca="1" si="617"/>
        <v>1.2134292666612403</v>
      </c>
      <c r="BI646" s="1">
        <f t="shared" ca="1" si="617"/>
        <v>1.2134292666612403</v>
      </c>
      <c r="BJ646" s="1">
        <f t="shared" ca="1" si="617"/>
        <v>1.2134292666612403</v>
      </c>
      <c r="BK646" s="1">
        <f t="shared" ca="1" si="617"/>
        <v>1.2134292666612403</v>
      </c>
      <c r="BL646" s="1">
        <f t="shared" ca="1" si="617"/>
        <v>1.2134292666612403</v>
      </c>
      <c r="BM646" s="1">
        <f t="shared" ca="1" si="617"/>
        <v>1.2134292666612403</v>
      </c>
      <c r="BN646" s="1">
        <f t="shared" ca="1" si="617"/>
        <v>1.2134292666612403</v>
      </c>
      <c r="BO646" s="1">
        <f t="shared" ca="1" si="617"/>
        <v>1.2134292666612403</v>
      </c>
      <c r="BP646" s="1">
        <f t="shared" ca="1" si="617"/>
        <v>1.2134292666612403</v>
      </c>
      <c r="BQ646" s="1">
        <f t="shared" ca="1" si="617"/>
        <v>1.2134292666612403</v>
      </c>
      <c r="BR646" s="1">
        <f t="shared" ca="1" si="617"/>
        <v>1.2134292666612403</v>
      </c>
      <c r="BS646" s="1">
        <f t="shared" ca="1" si="617"/>
        <v>1.2134292666612403</v>
      </c>
      <c r="BT646" s="1">
        <f t="shared" ca="1" si="617"/>
        <v>1.2134292666612403</v>
      </c>
      <c r="BU646" s="1">
        <f t="shared" ca="1" si="617"/>
        <v>1.2134292666612403</v>
      </c>
      <c r="BV646" s="1">
        <f t="shared" ca="1" si="617"/>
        <v>1.2134292666612403</v>
      </c>
      <c r="BW646" s="1">
        <f t="shared" ca="1" si="617"/>
        <v>1.2134292666612403</v>
      </c>
      <c r="BX646" s="1">
        <f t="shared" ca="1" si="617"/>
        <v>1.2134292666612403</v>
      </c>
      <c r="BY646" s="1">
        <f t="shared" ca="1" si="617"/>
        <v>1.2134292666612403</v>
      </c>
      <c r="BZ646">
        <v>2040</v>
      </c>
    </row>
    <row r="647" spans="47:78" x14ac:dyDescent="0.45">
      <c r="AU647" t="str">
        <f t="shared" ca="1" si="570"/>
        <v>IOI_MDR_NGA</v>
      </c>
      <c r="AV647" s="1">
        <f t="shared" ca="1" si="594"/>
        <v>1.2134292666612403</v>
      </c>
      <c r="AW647" s="1">
        <f t="shared" ref="AW647:BY647" ca="1" si="618">OFFSET($F91,0,MATCH($BZ647,$G$1:$J$1,0))</f>
        <v>1.2134292666612403</v>
      </c>
      <c r="AX647" s="1">
        <f t="shared" ca="1" si="618"/>
        <v>1.2134292666612403</v>
      </c>
      <c r="AY647" s="1">
        <f t="shared" ca="1" si="618"/>
        <v>1.2134292666612403</v>
      </c>
      <c r="AZ647" s="1">
        <f t="shared" ca="1" si="618"/>
        <v>1.2134292666612403</v>
      </c>
      <c r="BA647" s="1">
        <f t="shared" ca="1" si="618"/>
        <v>1.2134292666612403</v>
      </c>
      <c r="BB647" s="1">
        <f t="shared" ca="1" si="618"/>
        <v>1.2134292666612403</v>
      </c>
      <c r="BC647" s="1">
        <f t="shared" ca="1" si="618"/>
        <v>1.2134292666612403</v>
      </c>
      <c r="BD647" s="1">
        <f t="shared" ca="1" si="618"/>
        <v>1.2134292666612403</v>
      </c>
      <c r="BE647" s="1">
        <f t="shared" ca="1" si="618"/>
        <v>1.2134292666612403</v>
      </c>
      <c r="BF647" s="1">
        <f t="shared" ca="1" si="618"/>
        <v>1.2134292666612403</v>
      </c>
      <c r="BG647" s="1">
        <f t="shared" ca="1" si="618"/>
        <v>1.2134292666612403</v>
      </c>
      <c r="BH647" s="1">
        <f t="shared" ca="1" si="618"/>
        <v>1.2134292666612403</v>
      </c>
      <c r="BI647" s="1">
        <f t="shared" ca="1" si="618"/>
        <v>1.2134292666612403</v>
      </c>
      <c r="BJ647" s="1">
        <f t="shared" ca="1" si="618"/>
        <v>1.2134292666612403</v>
      </c>
      <c r="BK647" s="1">
        <f t="shared" ca="1" si="618"/>
        <v>1.2134292666612403</v>
      </c>
      <c r="BL647" s="1">
        <f t="shared" ca="1" si="618"/>
        <v>1.2134292666612403</v>
      </c>
      <c r="BM647" s="1">
        <f t="shared" ca="1" si="618"/>
        <v>1.2134292666612403</v>
      </c>
      <c r="BN647" s="1">
        <f t="shared" ca="1" si="618"/>
        <v>1.2134292666612403</v>
      </c>
      <c r="BO647" s="1">
        <f t="shared" ca="1" si="618"/>
        <v>1.2134292666612403</v>
      </c>
      <c r="BP647" s="1">
        <f t="shared" ca="1" si="618"/>
        <v>1.2134292666612403</v>
      </c>
      <c r="BQ647" s="1">
        <f t="shared" ca="1" si="618"/>
        <v>1.2134292666612403</v>
      </c>
      <c r="BR647" s="1">
        <f t="shared" ca="1" si="618"/>
        <v>1.2134292666612403</v>
      </c>
      <c r="BS647" s="1">
        <f t="shared" ca="1" si="618"/>
        <v>1.2134292666612403</v>
      </c>
      <c r="BT647" s="1">
        <f t="shared" ca="1" si="618"/>
        <v>1.2134292666612403</v>
      </c>
      <c r="BU647" s="1">
        <f t="shared" ca="1" si="618"/>
        <v>1.2134292666612403</v>
      </c>
      <c r="BV647" s="1">
        <f t="shared" ca="1" si="618"/>
        <v>1.2134292666612403</v>
      </c>
      <c r="BW647" s="1">
        <f t="shared" ca="1" si="618"/>
        <v>1.2134292666612403</v>
      </c>
      <c r="BX647" s="1">
        <f t="shared" ca="1" si="618"/>
        <v>1.2134292666612403</v>
      </c>
      <c r="BY647" s="1">
        <f t="shared" ca="1" si="618"/>
        <v>1.2134292666612403</v>
      </c>
      <c r="BZ647">
        <v>2040</v>
      </c>
    </row>
    <row r="648" spans="47:78" x14ac:dyDescent="0.45">
      <c r="AU648" t="str">
        <f t="shared" ca="1" si="570"/>
        <v>IOI_OTP_NGA</v>
      </c>
      <c r="AV648" s="1">
        <f t="shared" ca="1" si="594"/>
        <v>1.2134292666612403</v>
      </c>
      <c r="AW648" s="1">
        <f t="shared" ref="AW648:BY648" ca="1" si="619">OFFSET($F92,0,MATCH($BZ648,$G$1:$J$1,0))</f>
        <v>1.2134292666612403</v>
      </c>
      <c r="AX648" s="1">
        <f t="shared" ca="1" si="619"/>
        <v>1.2134292666612403</v>
      </c>
      <c r="AY648" s="1">
        <f t="shared" ca="1" si="619"/>
        <v>1.2134292666612403</v>
      </c>
      <c r="AZ648" s="1">
        <f t="shared" ca="1" si="619"/>
        <v>1.2134292666612403</v>
      </c>
      <c r="BA648" s="1">
        <f t="shared" ca="1" si="619"/>
        <v>1.2134292666612403</v>
      </c>
      <c r="BB648" s="1">
        <f t="shared" ca="1" si="619"/>
        <v>1.2134292666612403</v>
      </c>
      <c r="BC648" s="1">
        <f t="shared" ca="1" si="619"/>
        <v>1.2134292666612403</v>
      </c>
      <c r="BD648" s="1">
        <f t="shared" ca="1" si="619"/>
        <v>1.2134292666612403</v>
      </c>
      <c r="BE648" s="1">
        <f t="shared" ca="1" si="619"/>
        <v>1.2134292666612403</v>
      </c>
      <c r="BF648" s="1">
        <f t="shared" ca="1" si="619"/>
        <v>1.2134292666612403</v>
      </c>
      <c r="BG648" s="1">
        <f t="shared" ca="1" si="619"/>
        <v>1.2134292666612403</v>
      </c>
      <c r="BH648" s="1">
        <f t="shared" ca="1" si="619"/>
        <v>1.2134292666612403</v>
      </c>
      <c r="BI648" s="1">
        <f t="shared" ca="1" si="619"/>
        <v>1.2134292666612403</v>
      </c>
      <c r="BJ648" s="1">
        <f t="shared" ca="1" si="619"/>
        <v>1.2134292666612403</v>
      </c>
      <c r="BK648" s="1">
        <f t="shared" ca="1" si="619"/>
        <v>1.2134292666612403</v>
      </c>
      <c r="BL648" s="1">
        <f t="shared" ca="1" si="619"/>
        <v>1.2134292666612403</v>
      </c>
      <c r="BM648" s="1">
        <f t="shared" ca="1" si="619"/>
        <v>1.2134292666612403</v>
      </c>
      <c r="BN648" s="1">
        <f t="shared" ca="1" si="619"/>
        <v>1.2134292666612403</v>
      </c>
      <c r="BO648" s="1">
        <f t="shared" ca="1" si="619"/>
        <v>1.2134292666612403</v>
      </c>
      <c r="BP648" s="1">
        <f t="shared" ca="1" si="619"/>
        <v>1.2134292666612403</v>
      </c>
      <c r="BQ648" s="1">
        <f t="shared" ca="1" si="619"/>
        <v>1.2134292666612403</v>
      </c>
      <c r="BR648" s="1">
        <f t="shared" ca="1" si="619"/>
        <v>1.2134292666612403</v>
      </c>
      <c r="BS648" s="1">
        <f t="shared" ca="1" si="619"/>
        <v>1.2134292666612403</v>
      </c>
      <c r="BT648" s="1">
        <f t="shared" ca="1" si="619"/>
        <v>1.2134292666612403</v>
      </c>
      <c r="BU648" s="1">
        <f t="shared" ca="1" si="619"/>
        <v>1.2134292666612403</v>
      </c>
      <c r="BV648" s="1">
        <f t="shared" ca="1" si="619"/>
        <v>1.2134292666612403</v>
      </c>
      <c r="BW648" s="1">
        <f t="shared" ca="1" si="619"/>
        <v>1.2134292666612403</v>
      </c>
      <c r="BX648" s="1">
        <f t="shared" ca="1" si="619"/>
        <v>1.2134292666612403</v>
      </c>
      <c r="BY648" s="1">
        <f t="shared" ca="1" si="619"/>
        <v>1.2134292666612403</v>
      </c>
      <c r="BZ648">
        <v>2040</v>
      </c>
    </row>
    <row r="649" spans="47:78" x14ac:dyDescent="0.45">
      <c r="AU649" t="str">
        <f t="shared" ca="1" si="570"/>
        <v>IOI_SPC_NGA</v>
      </c>
      <c r="AV649" s="1">
        <f t="shared" ca="1" si="594"/>
        <v>1.2134292666612403</v>
      </c>
      <c r="AW649" s="1">
        <f t="shared" ref="AW649:BY649" ca="1" si="620">OFFSET($F93,0,MATCH($BZ649,$G$1:$J$1,0))</f>
        <v>1.2134292666612403</v>
      </c>
      <c r="AX649" s="1">
        <f t="shared" ca="1" si="620"/>
        <v>1.2134292666612403</v>
      </c>
      <c r="AY649" s="1">
        <f t="shared" ca="1" si="620"/>
        <v>1.2134292666612403</v>
      </c>
      <c r="AZ649" s="1">
        <f t="shared" ca="1" si="620"/>
        <v>1.2134292666612403</v>
      </c>
      <c r="BA649" s="1">
        <f t="shared" ca="1" si="620"/>
        <v>1.2134292666612403</v>
      </c>
      <c r="BB649" s="1">
        <f t="shared" ca="1" si="620"/>
        <v>1.2134292666612403</v>
      </c>
      <c r="BC649" s="1">
        <f t="shared" ca="1" si="620"/>
        <v>1.2134292666612403</v>
      </c>
      <c r="BD649" s="1">
        <f t="shared" ca="1" si="620"/>
        <v>1.2134292666612403</v>
      </c>
      <c r="BE649" s="1">
        <f t="shared" ca="1" si="620"/>
        <v>1.2134292666612403</v>
      </c>
      <c r="BF649" s="1">
        <f t="shared" ca="1" si="620"/>
        <v>1.2134292666612403</v>
      </c>
      <c r="BG649" s="1">
        <f t="shared" ca="1" si="620"/>
        <v>1.2134292666612403</v>
      </c>
      <c r="BH649" s="1">
        <f t="shared" ca="1" si="620"/>
        <v>1.2134292666612403</v>
      </c>
      <c r="BI649" s="1">
        <f t="shared" ca="1" si="620"/>
        <v>1.2134292666612403</v>
      </c>
      <c r="BJ649" s="1">
        <f t="shared" ca="1" si="620"/>
        <v>1.2134292666612403</v>
      </c>
      <c r="BK649" s="1">
        <f t="shared" ca="1" si="620"/>
        <v>1.2134292666612403</v>
      </c>
      <c r="BL649" s="1">
        <f t="shared" ca="1" si="620"/>
        <v>1.2134292666612403</v>
      </c>
      <c r="BM649" s="1">
        <f t="shared" ca="1" si="620"/>
        <v>1.2134292666612403</v>
      </c>
      <c r="BN649" s="1">
        <f t="shared" ca="1" si="620"/>
        <v>1.2134292666612403</v>
      </c>
      <c r="BO649" s="1">
        <f t="shared" ca="1" si="620"/>
        <v>1.2134292666612403</v>
      </c>
      <c r="BP649" s="1">
        <f t="shared" ca="1" si="620"/>
        <v>1.2134292666612403</v>
      </c>
      <c r="BQ649" s="1">
        <f t="shared" ca="1" si="620"/>
        <v>1.2134292666612403</v>
      </c>
      <c r="BR649" s="1">
        <f t="shared" ca="1" si="620"/>
        <v>1.2134292666612403</v>
      </c>
      <c r="BS649" s="1">
        <f t="shared" ca="1" si="620"/>
        <v>1.2134292666612403</v>
      </c>
      <c r="BT649" s="1">
        <f t="shared" ca="1" si="620"/>
        <v>1.2134292666612403</v>
      </c>
      <c r="BU649" s="1">
        <f t="shared" ca="1" si="620"/>
        <v>1.2134292666612403</v>
      </c>
      <c r="BV649" s="1">
        <f t="shared" ca="1" si="620"/>
        <v>1.2134292666612403</v>
      </c>
      <c r="BW649" s="1">
        <f t="shared" ca="1" si="620"/>
        <v>1.2134292666612403</v>
      </c>
      <c r="BX649" s="1">
        <f t="shared" ca="1" si="620"/>
        <v>1.2134292666612403</v>
      </c>
      <c r="BY649" s="1">
        <f t="shared" ca="1" si="620"/>
        <v>1.2134292666612403</v>
      </c>
      <c r="BZ649">
        <v>2040</v>
      </c>
    </row>
    <row r="650" spans="47:78" x14ac:dyDescent="0.45">
      <c r="AU650" t="str">
        <f t="shared" ca="1" si="570"/>
        <v>IOI_OTH_NGA</v>
      </c>
      <c r="AV650" s="1">
        <f t="shared" ca="1" si="594"/>
        <v>1.2134292666612403</v>
      </c>
      <c r="AW650" s="1">
        <f t="shared" ref="AW650:BY650" ca="1" si="621">OFFSET($F94,0,MATCH($BZ650,$G$1:$J$1,0))</f>
        <v>1.2134292666612403</v>
      </c>
      <c r="AX650" s="1">
        <f t="shared" ca="1" si="621"/>
        <v>1.2134292666612403</v>
      </c>
      <c r="AY650" s="1">
        <f t="shared" ca="1" si="621"/>
        <v>1.2134292666612403</v>
      </c>
      <c r="AZ650" s="1">
        <f t="shared" ca="1" si="621"/>
        <v>1.2134292666612403</v>
      </c>
      <c r="BA650" s="1">
        <f t="shared" ca="1" si="621"/>
        <v>1.2134292666612403</v>
      </c>
      <c r="BB650" s="1">
        <f t="shared" ca="1" si="621"/>
        <v>1.2134292666612403</v>
      </c>
      <c r="BC650" s="1">
        <f t="shared" ca="1" si="621"/>
        <v>1.2134292666612403</v>
      </c>
      <c r="BD650" s="1">
        <f t="shared" ca="1" si="621"/>
        <v>1.2134292666612403</v>
      </c>
      <c r="BE650" s="1">
        <f t="shared" ca="1" si="621"/>
        <v>1.2134292666612403</v>
      </c>
      <c r="BF650" s="1">
        <f t="shared" ca="1" si="621"/>
        <v>1.2134292666612403</v>
      </c>
      <c r="BG650" s="1">
        <f t="shared" ca="1" si="621"/>
        <v>1.2134292666612403</v>
      </c>
      <c r="BH650" s="1">
        <f t="shared" ca="1" si="621"/>
        <v>1.2134292666612403</v>
      </c>
      <c r="BI650" s="1">
        <f t="shared" ca="1" si="621"/>
        <v>1.2134292666612403</v>
      </c>
      <c r="BJ650" s="1">
        <f t="shared" ca="1" si="621"/>
        <v>1.2134292666612403</v>
      </c>
      <c r="BK650" s="1">
        <f t="shared" ca="1" si="621"/>
        <v>1.2134292666612403</v>
      </c>
      <c r="BL650" s="1">
        <f t="shared" ca="1" si="621"/>
        <v>1.2134292666612403</v>
      </c>
      <c r="BM650" s="1">
        <f t="shared" ca="1" si="621"/>
        <v>1.2134292666612403</v>
      </c>
      <c r="BN650" s="1">
        <f t="shared" ca="1" si="621"/>
        <v>1.2134292666612403</v>
      </c>
      <c r="BO650" s="1">
        <f t="shared" ca="1" si="621"/>
        <v>1.2134292666612403</v>
      </c>
      <c r="BP650" s="1">
        <f t="shared" ca="1" si="621"/>
        <v>1.2134292666612403</v>
      </c>
      <c r="BQ650" s="1">
        <f t="shared" ca="1" si="621"/>
        <v>1.2134292666612403</v>
      </c>
      <c r="BR650" s="1">
        <f t="shared" ca="1" si="621"/>
        <v>1.2134292666612403</v>
      </c>
      <c r="BS650" s="1">
        <f t="shared" ca="1" si="621"/>
        <v>1.2134292666612403</v>
      </c>
      <c r="BT650" s="1">
        <f t="shared" ca="1" si="621"/>
        <v>1.2134292666612403</v>
      </c>
      <c r="BU650" s="1">
        <f t="shared" ca="1" si="621"/>
        <v>1.2134292666612403</v>
      </c>
      <c r="BV650" s="1">
        <f t="shared" ca="1" si="621"/>
        <v>1.2134292666612403</v>
      </c>
      <c r="BW650" s="1">
        <f t="shared" ca="1" si="621"/>
        <v>1.2134292666612403</v>
      </c>
      <c r="BX650" s="1">
        <f t="shared" ca="1" si="621"/>
        <v>1.2134292666612403</v>
      </c>
      <c r="BY650" s="1">
        <f t="shared" ca="1" si="621"/>
        <v>1.2134292666612403</v>
      </c>
      <c r="BZ650">
        <v>2040</v>
      </c>
    </row>
    <row r="651" spans="47:78" x14ac:dyDescent="0.45">
      <c r="AU651" t="str">
        <f t="shared" ca="1" si="570"/>
        <v>\I:</v>
      </c>
      <c r="AV651" s="1" t="str">
        <f t="shared" ca="1" si="594"/>
        <v/>
      </c>
      <c r="AW651" s="1" t="str">
        <f t="shared" ref="AW651:BY651" ca="1" si="622">OFFSET($F95,0,MATCH($BZ651,$G$1:$J$1,0))</f>
        <v/>
      </c>
      <c r="AX651" s="1" t="str">
        <f t="shared" ca="1" si="622"/>
        <v/>
      </c>
      <c r="AY651" s="1" t="str">
        <f t="shared" ca="1" si="622"/>
        <v/>
      </c>
      <c r="AZ651" s="1" t="str">
        <f t="shared" ca="1" si="622"/>
        <v/>
      </c>
      <c r="BA651" s="1" t="str">
        <f t="shared" ca="1" si="622"/>
        <v/>
      </c>
      <c r="BB651" s="1" t="str">
        <f t="shared" ca="1" si="622"/>
        <v/>
      </c>
      <c r="BC651" s="1" t="str">
        <f t="shared" ca="1" si="622"/>
        <v/>
      </c>
      <c r="BD651" s="1" t="str">
        <f t="shared" ca="1" si="622"/>
        <v/>
      </c>
      <c r="BE651" s="1" t="str">
        <f t="shared" ca="1" si="622"/>
        <v/>
      </c>
      <c r="BF651" s="1" t="str">
        <f t="shared" ca="1" si="622"/>
        <v/>
      </c>
      <c r="BG651" s="1" t="str">
        <f t="shared" ca="1" si="622"/>
        <v/>
      </c>
      <c r="BH651" s="1" t="str">
        <f t="shared" ca="1" si="622"/>
        <v/>
      </c>
      <c r="BI651" s="1" t="str">
        <f t="shared" ca="1" si="622"/>
        <v/>
      </c>
      <c r="BJ651" s="1" t="str">
        <f t="shared" ca="1" si="622"/>
        <v/>
      </c>
      <c r="BK651" s="1" t="str">
        <f t="shared" ca="1" si="622"/>
        <v/>
      </c>
      <c r="BL651" s="1" t="str">
        <f t="shared" ca="1" si="622"/>
        <v/>
      </c>
      <c r="BM651" s="1" t="str">
        <f t="shared" ca="1" si="622"/>
        <v/>
      </c>
      <c r="BN651" s="1" t="str">
        <f t="shared" ca="1" si="622"/>
        <v/>
      </c>
      <c r="BO651" s="1" t="str">
        <f t="shared" ca="1" si="622"/>
        <v/>
      </c>
      <c r="BP651" s="1" t="str">
        <f t="shared" ca="1" si="622"/>
        <v/>
      </c>
      <c r="BQ651" s="1" t="str">
        <f t="shared" ca="1" si="622"/>
        <v/>
      </c>
      <c r="BR651" s="1" t="str">
        <f t="shared" ca="1" si="622"/>
        <v/>
      </c>
      <c r="BS651" s="1" t="str">
        <f t="shared" ca="1" si="622"/>
        <v/>
      </c>
      <c r="BT651" s="1" t="str">
        <f t="shared" ca="1" si="622"/>
        <v/>
      </c>
      <c r="BU651" s="1" t="str">
        <f t="shared" ca="1" si="622"/>
        <v/>
      </c>
      <c r="BV651" s="1" t="str">
        <f t="shared" ca="1" si="622"/>
        <v/>
      </c>
      <c r="BW651" s="1" t="str">
        <f t="shared" ca="1" si="622"/>
        <v/>
      </c>
      <c r="BX651" s="1" t="str">
        <f t="shared" ca="1" si="622"/>
        <v/>
      </c>
      <c r="BY651" s="1" t="str">
        <f t="shared" ca="1" si="622"/>
        <v/>
      </c>
      <c r="BZ651">
        <v>2040</v>
      </c>
    </row>
    <row r="652" spans="47:78" x14ac:dyDescent="0.45">
      <c r="AU652" t="str">
        <f t="shared" ca="1" si="570"/>
        <v>ICH_PRH_NGA</v>
      </c>
      <c r="AV652" s="1">
        <f t="shared" ca="1" si="594"/>
        <v>1.0791406499291269</v>
      </c>
      <c r="AW652" s="1">
        <f t="shared" ref="AW652:BY652" ca="1" si="623">OFFSET($F96,0,MATCH($BZ652,$G$1:$J$1,0))</f>
        <v>1.0791406499291269</v>
      </c>
      <c r="AX652" s="1">
        <f t="shared" ca="1" si="623"/>
        <v>1.0791406499291269</v>
      </c>
      <c r="AY652" s="1">
        <f t="shared" ca="1" si="623"/>
        <v>1.0791406499291269</v>
      </c>
      <c r="AZ652" s="1">
        <f t="shared" ca="1" si="623"/>
        <v>1.0791406499291269</v>
      </c>
      <c r="BA652" s="1">
        <f t="shared" ca="1" si="623"/>
        <v>1.0791406499291269</v>
      </c>
      <c r="BB652" s="1">
        <f t="shared" ca="1" si="623"/>
        <v>1.0791406499291269</v>
      </c>
      <c r="BC652" s="1">
        <f t="shared" ca="1" si="623"/>
        <v>1.0791406499291269</v>
      </c>
      <c r="BD652" s="1">
        <f t="shared" ca="1" si="623"/>
        <v>1.0791406499291269</v>
      </c>
      <c r="BE652" s="1">
        <f t="shared" ca="1" si="623"/>
        <v>1.0791406499291269</v>
      </c>
      <c r="BF652" s="1">
        <f t="shared" ca="1" si="623"/>
        <v>1.0791406499291269</v>
      </c>
      <c r="BG652" s="1">
        <f t="shared" ca="1" si="623"/>
        <v>1.0791406499291269</v>
      </c>
      <c r="BH652" s="1">
        <f t="shared" ca="1" si="623"/>
        <v>1.0791406499291269</v>
      </c>
      <c r="BI652" s="1">
        <f t="shared" ca="1" si="623"/>
        <v>1.0791406499291269</v>
      </c>
      <c r="BJ652" s="1">
        <f t="shared" ca="1" si="623"/>
        <v>1.0791406499291269</v>
      </c>
      <c r="BK652" s="1">
        <f t="shared" ca="1" si="623"/>
        <v>1.0791406499291269</v>
      </c>
      <c r="BL652" s="1">
        <f t="shared" ca="1" si="623"/>
        <v>1.0791406499291269</v>
      </c>
      <c r="BM652" s="1">
        <f t="shared" ca="1" si="623"/>
        <v>1.0791406499291269</v>
      </c>
      <c r="BN652" s="1">
        <f t="shared" ca="1" si="623"/>
        <v>1.0791406499291269</v>
      </c>
      <c r="BO652" s="1">
        <f t="shared" ca="1" si="623"/>
        <v>1.0791406499291269</v>
      </c>
      <c r="BP652" s="1">
        <f t="shared" ca="1" si="623"/>
        <v>1.0791406499291269</v>
      </c>
      <c r="BQ652" s="1">
        <f t="shared" ca="1" si="623"/>
        <v>1.0791406499291269</v>
      </c>
      <c r="BR652" s="1">
        <f t="shared" ca="1" si="623"/>
        <v>1.0791406499291269</v>
      </c>
      <c r="BS652" s="1">
        <f t="shared" ca="1" si="623"/>
        <v>1.0791406499291269</v>
      </c>
      <c r="BT652" s="1">
        <f t="shared" ca="1" si="623"/>
        <v>1.0791406499291269</v>
      </c>
      <c r="BU652" s="1">
        <f t="shared" ca="1" si="623"/>
        <v>1.0791406499291269</v>
      </c>
      <c r="BV652" s="1">
        <f t="shared" ca="1" si="623"/>
        <v>1.0791406499291269</v>
      </c>
      <c r="BW652" s="1">
        <f t="shared" ca="1" si="623"/>
        <v>1.0791406499291269</v>
      </c>
      <c r="BX652" s="1">
        <f t="shared" ca="1" si="623"/>
        <v>1.0791406499291269</v>
      </c>
      <c r="BY652" s="1">
        <f t="shared" ca="1" si="623"/>
        <v>1.0791406499291269</v>
      </c>
      <c r="BZ652">
        <v>2040</v>
      </c>
    </row>
    <row r="653" spans="47:78" x14ac:dyDescent="0.45">
      <c r="AU653" t="str">
        <f t="shared" ca="1" si="570"/>
        <v>ICH_PRC_NGA</v>
      </c>
      <c r="AV653" s="1">
        <f t="shared" ca="1" si="594"/>
        <v>1.0791406499291269</v>
      </c>
      <c r="AW653" s="1">
        <f t="shared" ref="AW653:BY653" ca="1" si="624">OFFSET($F97,0,MATCH($BZ653,$G$1:$J$1,0))</f>
        <v>1.0791406499291269</v>
      </c>
      <c r="AX653" s="1">
        <f t="shared" ca="1" si="624"/>
        <v>1.0791406499291269</v>
      </c>
      <c r="AY653" s="1">
        <f t="shared" ca="1" si="624"/>
        <v>1.0791406499291269</v>
      </c>
      <c r="AZ653" s="1">
        <f t="shared" ca="1" si="624"/>
        <v>1.0791406499291269</v>
      </c>
      <c r="BA653" s="1">
        <f t="shared" ca="1" si="624"/>
        <v>1.0791406499291269</v>
      </c>
      <c r="BB653" s="1">
        <f t="shared" ca="1" si="624"/>
        <v>1.0791406499291269</v>
      </c>
      <c r="BC653" s="1">
        <f t="shared" ca="1" si="624"/>
        <v>1.0791406499291269</v>
      </c>
      <c r="BD653" s="1">
        <f t="shared" ca="1" si="624"/>
        <v>1.0791406499291269</v>
      </c>
      <c r="BE653" s="1">
        <f t="shared" ca="1" si="624"/>
        <v>1.0791406499291269</v>
      </c>
      <c r="BF653" s="1">
        <f t="shared" ca="1" si="624"/>
        <v>1.0791406499291269</v>
      </c>
      <c r="BG653" s="1">
        <f t="shared" ca="1" si="624"/>
        <v>1.0791406499291269</v>
      </c>
      <c r="BH653" s="1">
        <f t="shared" ca="1" si="624"/>
        <v>1.0791406499291269</v>
      </c>
      <c r="BI653" s="1">
        <f t="shared" ca="1" si="624"/>
        <v>1.0791406499291269</v>
      </c>
      <c r="BJ653" s="1">
        <f t="shared" ca="1" si="624"/>
        <v>1.0791406499291269</v>
      </c>
      <c r="BK653" s="1">
        <f t="shared" ca="1" si="624"/>
        <v>1.0791406499291269</v>
      </c>
      <c r="BL653" s="1">
        <f t="shared" ca="1" si="624"/>
        <v>1.0791406499291269</v>
      </c>
      <c r="BM653" s="1">
        <f t="shared" ca="1" si="624"/>
        <v>1.0791406499291269</v>
      </c>
      <c r="BN653" s="1">
        <f t="shared" ca="1" si="624"/>
        <v>1.0791406499291269</v>
      </c>
      <c r="BO653" s="1">
        <f t="shared" ca="1" si="624"/>
        <v>1.0791406499291269</v>
      </c>
      <c r="BP653" s="1">
        <f t="shared" ca="1" si="624"/>
        <v>1.0791406499291269</v>
      </c>
      <c r="BQ653" s="1">
        <f t="shared" ca="1" si="624"/>
        <v>1.0791406499291269</v>
      </c>
      <c r="BR653" s="1">
        <f t="shared" ca="1" si="624"/>
        <v>1.0791406499291269</v>
      </c>
      <c r="BS653" s="1">
        <f t="shared" ca="1" si="624"/>
        <v>1.0791406499291269</v>
      </c>
      <c r="BT653" s="1">
        <f t="shared" ca="1" si="624"/>
        <v>1.0791406499291269</v>
      </c>
      <c r="BU653" s="1">
        <f t="shared" ca="1" si="624"/>
        <v>1.0791406499291269</v>
      </c>
      <c r="BV653" s="1">
        <f t="shared" ca="1" si="624"/>
        <v>1.0791406499291269</v>
      </c>
      <c r="BW653" s="1">
        <f t="shared" ca="1" si="624"/>
        <v>1.0791406499291269</v>
      </c>
      <c r="BX653" s="1">
        <f t="shared" ca="1" si="624"/>
        <v>1.0791406499291269</v>
      </c>
      <c r="BY653" s="1">
        <f t="shared" ca="1" si="624"/>
        <v>1.0791406499291269</v>
      </c>
      <c r="BZ653">
        <v>2040</v>
      </c>
    </row>
    <row r="654" spans="47:78" x14ac:dyDescent="0.45">
      <c r="AU654" t="str">
        <f t="shared" ca="1" si="570"/>
        <v>ICH_MDR_NGA</v>
      </c>
      <c r="AV654" s="1">
        <f t="shared" ca="1" si="594"/>
        <v>1.0791406499291269</v>
      </c>
      <c r="AW654" s="1">
        <f t="shared" ref="AW654:BY654" ca="1" si="625">OFFSET($F98,0,MATCH($BZ654,$G$1:$J$1,0))</f>
        <v>1.0791406499291269</v>
      </c>
      <c r="AX654" s="1">
        <f t="shared" ca="1" si="625"/>
        <v>1.0791406499291269</v>
      </c>
      <c r="AY654" s="1">
        <f t="shared" ca="1" si="625"/>
        <v>1.0791406499291269</v>
      </c>
      <c r="AZ654" s="1">
        <f t="shared" ca="1" si="625"/>
        <v>1.0791406499291269</v>
      </c>
      <c r="BA654" s="1">
        <f t="shared" ca="1" si="625"/>
        <v>1.0791406499291269</v>
      </c>
      <c r="BB654" s="1">
        <f t="shared" ca="1" si="625"/>
        <v>1.0791406499291269</v>
      </c>
      <c r="BC654" s="1">
        <f t="shared" ca="1" si="625"/>
        <v>1.0791406499291269</v>
      </c>
      <c r="BD654" s="1">
        <f t="shared" ca="1" si="625"/>
        <v>1.0791406499291269</v>
      </c>
      <c r="BE654" s="1">
        <f t="shared" ca="1" si="625"/>
        <v>1.0791406499291269</v>
      </c>
      <c r="BF654" s="1">
        <f t="shared" ca="1" si="625"/>
        <v>1.0791406499291269</v>
      </c>
      <c r="BG654" s="1">
        <f t="shared" ca="1" si="625"/>
        <v>1.0791406499291269</v>
      </c>
      <c r="BH654" s="1">
        <f t="shared" ca="1" si="625"/>
        <v>1.0791406499291269</v>
      </c>
      <c r="BI654" s="1">
        <f t="shared" ca="1" si="625"/>
        <v>1.0791406499291269</v>
      </c>
      <c r="BJ654" s="1">
        <f t="shared" ca="1" si="625"/>
        <v>1.0791406499291269</v>
      </c>
      <c r="BK654" s="1">
        <f t="shared" ca="1" si="625"/>
        <v>1.0791406499291269</v>
      </c>
      <c r="BL654" s="1">
        <f t="shared" ca="1" si="625"/>
        <v>1.0791406499291269</v>
      </c>
      <c r="BM654" s="1">
        <f t="shared" ca="1" si="625"/>
        <v>1.0791406499291269</v>
      </c>
      <c r="BN654" s="1">
        <f t="shared" ca="1" si="625"/>
        <v>1.0791406499291269</v>
      </c>
      <c r="BO654" s="1">
        <f t="shared" ca="1" si="625"/>
        <v>1.0791406499291269</v>
      </c>
      <c r="BP654" s="1">
        <f t="shared" ca="1" si="625"/>
        <v>1.0791406499291269</v>
      </c>
      <c r="BQ654" s="1">
        <f t="shared" ca="1" si="625"/>
        <v>1.0791406499291269</v>
      </c>
      <c r="BR654" s="1">
        <f t="shared" ca="1" si="625"/>
        <v>1.0791406499291269</v>
      </c>
      <c r="BS654" s="1">
        <f t="shared" ca="1" si="625"/>
        <v>1.0791406499291269</v>
      </c>
      <c r="BT654" s="1">
        <f t="shared" ca="1" si="625"/>
        <v>1.0791406499291269</v>
      </c>
      <c r="BU654" s="1">
        <f t="shared" ca="1" si="625"/>
        <v>1.0791406499291269</v>
      </c>
      <c r="BV654" s="1">
        <f t="shared" ca="1" si="625"/>
        <v>1.0791406499291269</v>
      </c>
      <c r="BW654" s="1">
        <f t="shared" ca="1" si="625"/>
        <v>1.0791406499291269</v>
      </c>
      <c r="BX654" s="1">
        <f t="shared" ca="1" si="625"/>
        <v>1.0791406499291269</v>
      </c>
      <c r="BY654" s="1">
        <f t="shared" ca="1" si="625"/>
        <v>1.0791406499291269</v>
      </c>
      <c r="BZ654">
        <v>2040</v>
      </c>
    </row>
    <row r="655" spans="47:78" x14ac:dyDescent="0.45">
      <c r="AU655" t="str">
        <f t="shared" ca="1" si="570"/>
        <v>ICH_OTP_NGA</v>
      </c>
      <c r="AV655" s="1">
        <f t="shared" ca="1" si="594"/>
        <v>1.0791406499291269</v>
      </c>
      <c r="AW655" s="1">
        <f t="shared" ref="AW655:BY655" ca="1" si="626">OFFSET($F99,0,MATCH($BZ655,$G$1:$J$1,0))</f>
        <v>1.0791406499291269</v>
      </c>
      <c r="AX655" s="1">
        <f t="shared" ca="1" si="626"/>
        <v>1.0791406499291269</v>
      </c>
      <c r="AY655" s="1">
        <f t="shared" ca="1" si="626"/>
        <v>1.0791406499291269</v>
      </c>
      <c r="AZ655" s="1">
        <f t="shared" ca="1" si="626"/>
        <v>1.0791406499291269</v>
      </c>
      <c r="BA655" s="1">
        <f t="shared" ca="1" si="626"/>
        <v>1.0791406499291269</v>
      </c>
      <c r="BB655" s="1">
        <f t="shared" ca="1" si="626"/>
        <v>1.0791406499291269</v>
      </c>
      <c r="BC655" s="1">
        <f t="shared" ca="1" si="626"/>
        <v>1.0791406499291269</v>
      </c>
      <c r="BD655" s="1">
        <f t="shared" ca="1" si="626"/>
        <v>1.0791406499291269</v>
      </c>
      <c r="BE655" s="1">
        <f t="shared" ca="1" si="626"/>
        <v>1.0791406499291269</v>
      </c>
      <c r="BF655" s="1">
        <f t="shared" ca="1" si="626"/>
        <v>1.0791406499291269</v>
      </c>
      <c r="BG655" s="1">
        <f t="shared" ca="1" si="626"/>
        <v>1.0791406499291269</v>
      </c>
      <c r="BH655" s="1">
        <f t="shared" ca="1" si="626"/>
        <v>1.0791406499291269</v>
      </c>
      <c r="BI655" s="1">
        <f t="shared" ca="1" si="626"/>
        <v>1.0791406499291269</v>
      </c>
      <c r="BJ655" s="1">
        <f t="shared" ca="1" si="626"/>
        <v>1.0791406499291269</v>
      </c>
      <c r="BK655" s="1">
        <f t="shared" ca="1" si="626"/>
        <v>1.0791406499291269</v>
      </c>
      <c r="BL655" s="1">
        <f t="shared" ca="1" si="626"/>
        <v>1.0791406499291269</v>
      </c>
      <c r="BM655" s="1">
        <f t="shared" ca="1" si="626"/>
        <v>1.0791406499291269</v>
      </c>
      <c r="BN655" s="1">
        <f t="shared" ca="1" si="626"/>
        <v>1.0791406499291269</v>
      </c>
      <c r="BO655" s="1">
        <f t="shared" ca="1" si="626"/>
        <v>1.0791406499291269</v>
      </c>
      <c r="BP655" s="1">
        <f t="shared" ca="1" si="626"/>
        <v>1.0791406499291269</v>
      </c>
      <c r="BQ655" s="1">
        <f t="shared" ca="1" si="626"/>
        <v>1.0791406499291269</v>
      </c>
      <c r="BR655" s="1">
        <f t="shared" ca="1" si="626"/>
        <v>1.0791406499291269</v>
      </c>
      <c r="BS655" s="1">
        <f t="shared" ca="1" si="626"/>
        <v>1.0791406499291269</v>
      </c>
      <c r="BT655" s="1">
        <f t="shared" ca="1" si="626"/>
        <v>1.0791406499291269</v>
      </c>
      <c r="BU655" s="1">
        <f t="shared" ca="1" si="626"/>
        <v>1.0791406499291269</v>
      </c>
      <c r="BV655" s="1">
        <f t="shared" ca="1" si="626"/>
        <v>1.0791406499291269</v>
      </c>
      <c r="BW655" s="1">
        <f t="shared" ca="1" si="626"/>
        <v>1.0791406499291269</v>
      </c>
      <c r="BX655" s="1">
        <f t="shared" ca="1" si="626"/>
        <v>1.0791406499291269</v>
      </c>
      <c r="BY655" s="1">
        <f t="shared" ca="1" si="626"/>
        <v>1.0791406499291269</v>
      </c>
      <c r="BZ655">
        <v>2040</v>
      </c>
    </row>
    <row r="656" spans="47:78" x14ac:dyDescent="0.45">
      <c r="AU656" t="str">
        <f t="shared" ca="1" si="570"/>
        <v>ICH_SPC_NGA</v>
      </c>
      <c r="AV656" s="1">
        <f t="shared" ca="1" si="594"/>
        <v>1.0791406499291269</v>
      </c>
      <c r="AW656" s="1">
        <f t="shared" ref="AW656:BY656" ca="1" si="627">OFFSET($F100,0,MATCH($BZ656,$G$1:$J$1,0))</f>
        <v>1.0791406499291269</v>
      </c>
      <c r="AX656" s="1">
        <f t="shared" ca="1" si="627"/>
        <v>1.0791406499291269</v>
      </c>
      <c r="AY656" s="1">
        <f t="shared" ca="1" si="627"/>
        <v>1.0791406499291269</v>
      </c>
      <c r="AZ656" s="1">
        <f t="shared" ca="1" si="627"/>
        <v>1.0791406499291269</v>
      </c>
      <c r="BA656" s="1">
        <f t="shared" ca="1" si="627"/>
        <v>1.0791406499291269</v>
      </c>
      <c r="BB656" s="1">
        <f t="shared" ca="1" si="627"/>
        <v>1.0791406499291269</v>
      </c>
      <c r="BC656" s="1">
        <f t="shared" ca="1" si="627"/>
        <v>1.0791406499291269</v>
      </c>
      <c r="BD656" s="1">
        <f t="shared" ca="1" si="627"/>
        <v>1.0791406499291269</v>
      </c>
      <c r="BE656" s="1">
        <f t="shared" ca="1" si="627"/>
        <v>1.0791406499291269</v>
      </c>
      <c r="BF656" s="1">
        <f t="shared" ca="1" si="627"/>
        <v>1.0791406499291269</v>
      </c>
      <c r="BG656" s="1">
        <f t="shared" ca="1" si="627"/>
        <v>1.0791406499291269</v>
      </c>
      <c r="BH656" s="1">
        <f t="shared" ca="1" si="627"/>
        <v>1.0791406499291269</v>
      </c>
      <c r="BI656" s="1">
        <f t="shared" ca="1" si="627"/>
        <v>1.0791406499291269</v>
      </c>
      <c r="BJ656" s="1">
        <f t="shared" ca="1" si="627"/>
        <v>1.0791406499291269</v>
      </c>
      <c r="BK656" s="1">
        <f t="shared" ca="1" si="627"/>
        <v>1.0791406499291269</v>
      </c>
      <c r="BL656" s="1">
        <f t="shared" ca="1" si="627"/>
        <v>1.0791406499291269</v>
      </c>
      <c r="BM656" s="1">
        <f t="shared" ca="1" si="627"/>
        <v>1.0791406499291269</v>
      </c>
      <c r="BN656" s="1">
        <f t="shared" ca="1" si="627"/>
        <v>1.0791406499291269</v>
      </c>
      <c r="BO656" s="1">
        <f t="shared" ca="1" si="627"/>
        <v>1.0791406499291269</v>
      </c>
      <c r="BP656" s="1">
        <f t="shared" ca="1" si="627"/>
        <v>1.0791406499291269</v>
      </c>
      <c r="BQ656" s="1">
        <f t="shared" ca="1" si="627"/>
        <v>1.0791406499291269</v>
      </c>
      <c r="BR656" s="1">
        <f t="shared" ca="1" si="627"/>
        <v>1.0791406499291269</v>
      </c>
      <c r="BS656" s="1">
        <f t="shared" ca="1" si="627"/>
        <v>1.0791406499291269</v>
      </c>
      <c r="BT656" s="1">
        <f t="shared" ca="1" si="627"/>
        <v>1.0791406499291269</v>
      </c>
      <c r="BU656" s="1">
        <f t="shared" ca="1" si="627"/>
        <v>1.0791406499291269</v>
      </c>
      <c r="BV656" s="1">
        <f t="shared" ca="1" si="627"/>
        <v>1.0791406499291269</v>
      </c>
      <c r="BW656" s="1">
        <f t="shared" ca="1" si="627"/>
        <v>1.0791406499291269</v>
      </c>
      <c r="BX656" s="1">
        <f t="shared" ca="1" si="627"/>
        <v>1.0791406499291269</v>
      </c>
      <c r="BY656" s="1">
        <f t="shared" ca="1" si="627"/>
        <v>1.0791406499291269</v>
      </c>
      <c r="BZ656">
        <v>2040</v>
      </c>
    </row>
    <row r="657" spans="47:78" x14ac:dyDescent="0.45">
      <c r="AU657" t="str">
        <f t="shared" ca="1" si="570"/>
        <v>ICH_OTH_NGA</v>
      </c>
      <c r="AV657" s="1">
        <f t="shared" ca="1" si="594"/>
        <v>1.0791406499291269</v>
      </c>
      <c r="AW657" s="1">
        <f t="shared" ref="AW657:BY657" ca="1" si="628">OFFSET($F101,0,MATCH($BZ657,$G$1:$J$1,0))</f>
        <v>1.0791406499291269</v>
      </c>
      <c r="AX657" s="1">
        <f t="shared" ca="1" si="628"/>
        <v>1.0791406499291269</v>
      </c>
      <c r="AY657" s="1">
        <f t="shared" ca="1" si="628"/>
        <v>1.0791406499291269</v>
      </c>
      <c r="AZ657" s="1">
        <f t="shared" ca="1" si="628"/>
        <v>1.0791406499291269</v>
      </c>
      <c r="BA657" s="1">
        <f t="shared" ca="1" si="628"/>
        <v>1.0791406499291269</v>
      </c>
      <c r="BB657" s="1">
        <f t="shared" ca="1" si="628"/>
        <v>1.0791406499291269</v>
      </c>
      <c r="BC657" s="1">
        <f t="shared" ca="1" si="628"/>
        <v>1.0791406499291269</v>
      </c>
      <c r="BD657" s="1">
        <f t="shared" ca="1" si="628"/>
        <v>1.0791406499291269</v>
      </c>
      <c r="BE657" s="1">
        <f t="shared" ca="1" si="628"/>
        <v>1.0791406499291269</v>
      </c>
      <c r="BF657" s="1">
        <f t="shared" ca="1" si="628"/>
        <v>1.0791406499291269</v>
      </c>
      <c r="BG657" s="1">
        <f t="shared" ca="1" si="628"/>
        <v>1.0791406499291269</v>
      </c>
      <c r="BH657" s="1">
        <f t="shared" ca="1" si="628"/>
        <v>1.0791406499291269</v>
      </c>
      <c r="BI657" s="1">
        <f t="shared" ca="1" si="628"/>
        <v>1.0791406499291269</v>
      </c>
      <c r="BJ657" s="1">
        <f t="shared" ca="1" si="628"/>
        <v>1.0791406499291269</v>
      </c>
      <c r="BK657" s="1">
        <f t="shared" ca="1" si="628"/>
        <v>1.0791406499291269</v>
      </c>
      <c r="BL657" s="1">
        <f t="shared" ca="1" si="628"/>
        <v>1.0791406499291269</v>
      </c>
      <c r="BM657" s="1">
        <f t="shared" ca="1" si="628"/>
        <v>1.0791406499291269</v>
      </c>
      <c r="BN657" s="1">
        <f t="shared" ca="1" si="628"/>
        <v>1.0791406499291269</v>
      </c>
      <c r="BO657" s="1">
        <f t="shared" ca="1" si="628"/>
        <v>1.0791406499291269</v>
      </c>
      <c r="BP657" s="1">
        <f t="shared" ca="1" si="628"/>
        <v>1.0791406499291269</v>
      </c>
      <c r="BQ657" s="1">
        <f t="shared" ca="1" si="628"/>
        <v>1.0791406499291269</v>
      </c>
      <c r="BR657" s="1">
        <f t="shared" ca="1" si="628"/>
        <v>1.0791406499291269</v>
      </c>
      <c r="BS657" s="1">
        <f t="shared" ca="1" si="628"/>
        <v>1.0791406499291269</v>
      </c>
      <c r="BT657" s="1">
        <f t="shared" ca="1" si="628"/>
        <v>1.0791406499291269</v>
      </c>
      <c r="BU657" s="1">
        <f t="shared" ca="1" si="628"/>
        <v>1.0791406499291269</v>
      </c>
      <c r="BV657" s="1">
        <f t="shared" ca="1" si="628"/>
        <v>1.0791406499291269</v>
      </c>
      <c r="BW657" s="1">
        <f t="shared" ca="1" si="628"/>
        <v>1.0791406499291269</v>
      </c>
      <c r="BX657" s="1">
        <f t="shared" ca="1" si="628"/>
        <v>1.0791406499291269</v>
      </c>
      <c r="BY657" s="1">
        <f t="shared" ca="1" si="628"/>
        <v>1.0791406499291269</v>
      </c>
      <c r="BZ657">
        <v>2040</v>
      </c>
    </row>
    <row r="658" spans="47:78" x14ac:dyDescent="0.45">
      <c r="AU658" t="str">
        <f t="shared" ca="1" si="570"/>
        <v>\I:</v>
      </c>
      <c r="AV658" s="1" t="str">
        <f t="shared" ca="1" si="594"/>
        <v/>
      </c>
      <c r="AW658" s="1" t="str">
        <f t="shared" ref="AW658:BY658" ca="1" si="629">OFFSET($F102,0,MATCH($BZ658,$G$1:$J$1,0))</f>
        <v/>
      </c>
      <c r="AX658" s="1" t="str">
        <f t="shared" ca="1" si="629"/>
        <v/>
      </c>
      <c r="AY658" s="1" t="str">
        <f t="shared" ca="1" si="629"/>
        <v/>
      </c>
      <c r="AZ658" s="1" t="str">
        <f t="shared" ca="1" si="629"/>
        <v/>
      </c>
      <c r="BA658" s="1" t="str">
        <f t="shared" ca="1" si="629"/>
        <v/>
      </c>
      <c r="BB658" s="1" t="str">
        <f t="shared" ca="1" si="629"/>
        <v/>
      </c>
      <c r="BC658" s="1" t="str">
        <f t="shared" ca="1" si="629"/>
        <v/>
      </c>
      <c r="BD658" s="1" t="str">
        <f t="shared" ca="1" si="629"/>
        <v/>
      </c>
      <c r="BE658" s="1" t="str">
        <f t="shared" ca="1" si="629"/>
        <v/>
      </c>
      <c r="BF658" s="1" t="str">
        <f t="shared" ca="1" si="629"/>
        <v/>
      </c>
      <c r="BG658" s="1" t="str">
        <f t="shared" ca="1" si="629"/>
        <v/>
      </c>
      <c r="BH658" s="1" t="str">
        <f t="shared" ca="1" si="629"/>
        <v/>
      </c>
      <c r="BI658" s="1" t="str">
        <f t="shared" ca="1" si="629"/>
        <v/>
      </c>
      <c r="BJ658" s="1" t="str">
        <f t="shared" ca="1" si="629"/>
        <v/>
      </c>
      <c r="BK658" s="1" t="str">
        <f t="shared" ca="1" si="629"/>
        <v/>
      </c>
      <c r="BL658" s="1" t="str">
        <f t="shared" ca="1" si="629"/>
        <v/>
      </c>
      <c r="BM658" s="1" t="str">
        <f t="shared" ca="1" si="629"/>
        <v/>
      </c>
      <c r="BN658" s="1" t="str">
        <f t="shared" ca="1" si="629"/>
        <v/>
      </c>
      <c r="BO658" s="1" t="str">
        <f t="shared" ca="1" si="629"/>
        <v/>
      </c>
      <c r="BP658" s="1" t="str">
        <f t="shared" ca="1" si="629"/>
        <v/>
      </c>
      <c r="BQ658" s="1" t="str">
        <f t="shared" ca="1" si="629"/>
        <v/>
      </c>
      <c r="BR658" s="1" t="str">
        <f t="shared" ca="1" si="629"/>
        <v/>
      </c>
      <c r="BS658" s="1" t="str">
        <f t="shared" ca="1" si="629"/>
        <v/>
      </c>
      <c r="BT658" s="1" t="str">
        <f t="shared" ca="1" si="629"/>
        <v/>
      </c>
      <c r="BU658" s="1" t="str">
        <f t="shared" ca="1" si="629"/>
        <v/>
      </c>
      <c r="BV658" s="1" t="str">
        <f t="shared" ca="1" si="629"/>
        <v/>
      </c>
      <c r="BW658" s="1" t="str">
        <f t="shared" ca="1" si="629"/>
        <v/>
      </c>
      <c r="BX658" s="1" t="str">
        <f t="shared" ca="1" si="629"/>
        <v/>
      </c>
      <c r="BY658" s="1" t="str">
        <f t="shared" ca="1" si="629"/>
        <v/>
      </c>
      <c r="BZ658">
        <v>2040</v>
      </c>
    </row>
    <row r="659" spans="47:78" x14ac:dyDescent="0.45">
      <c r="AU659" t="str">
        <f t="shared" ca="1" si="570"/>
        <v>ITM_PRH_NGA</v>
      </c>
      <c r="AV659" s="1">
        <f t="shared" ca="1" si="594"/>
        <v>1.215977144773748</v>
      </c>
      <c r="AW659" s="1">
        <f t="shared" ref="AW659:BY659" ca="1" si="630">OFFSET($F103,0,MATCH($BZ659,$G$1:$J$1,0))</f>
        <v>1.215977144773748</v>
      </c>
      <c r="AX659" s="1">
        <f t="shared" ca="1" si="630"/>
        <v>1.215977144773748</v>
      </c>
      <c r="AY659" s="1">
        <f t="shared" ca="1" si="630"/>
        <v>1.215977144773748</v>
      </c>
      <c r="AZ659" s="1">
        <f t="shared" ca="1" si="630"/>
        <v>1.215977144773748</v>
      </c>
      <c r="BA659" s="1">
        <f t="shared" ca="1" si="630"/>
        <v>1.215977144773748</v>
      </c>
      <c r="BB659" s="1">
        <f t="shared" ca="1" si="630"/>
        <v>1.215977144773748</v>
      </c>
      <c r="BC659" s="1">
        <f t="shared" ca="1" si="630"/>
        <v>1.215977144773748</v>
      </c>
      <c r="BD659" s="1">
        <f t="shared" ca="1" si="630"/>
        <v>1.215977144773748</v>
      </c>
      <c r="BE659" s="1">
        <f t="shared" ca="1" si="630"/>
        <v>1.215977144773748</v>
      </c>
      <c r="BF659" s="1">
        <f t="shared" ca="1" si="630"/>
        <v>1.215977144773748</v>
      </c>
      <c r="BG659" s="1">
        <f t="shared" ca="1" si="630"/>
        <v>1.215977144773748</v>
      </c>
      <c r="BH659" s="1">
        <f t="shared" ca="1" si="630"/>
        <v>1.215977144773748</v>
      </c>
      <c r="BI659" s="1">
        <f t="shared" ca="1" si="630"/>
        <v>1.215977144773748</v>
      </c>
      <c r="BJ659" s="1">
        <f t="shared" ca="1" si="630"/>
        <v>1.215977144773748</v>
      </c>
      <c r="BK659" s="1">
        <f t="shared" ca="1" si="630"/>
        <v>1.215977144773748</v>
      </c>
      <c r="BL659" s="1">
        <f t="shared" ca="1" si="630"/>
        <v>1.215977144773748</v>
      </c>
      <c r="BM659" s="1">
        <f t="shared" ca="1" si="630"/>
        <v>1.215977144773748</v>
      </c>
      <c r="BN659" s="1">
        <f t="shared" ca="1" si="630"/>
        <v>1.215977144773748</v>
      </c>
      <c r="BO659" s="1">
        <f t="shared" ca="1" si="630"/>
        <v>1.215977144773748</v>
      </c>
      <c r="BP659" s="1">
        <f t="shared" ca="1" si="630"/>
        <v>1.215977144773748</v>
      </c>
      <c r="BQ659" s="1">
        <f t="shared" ca="1" si="630"/>
        <v>1.215977144773748</v>
      </c>
      <c r="BR659" s="1">
        <f t="shared" ca="1" si="630"/>
        <v>1.215977144773748</v>
      </c>
      <c r="BS659" s="1">
        <f t="shared" ca="1" si="630"/>
        <v>1.215977144773748</v>
      </c>
      <c r="BT659" s="1">
        <f t="shared" ca="1" si="630"/>
        <v>1.215977144773748</v>
      </c>
      <c r="BU659" s="1">
        <f t="shared" ca="1" si="630"/>
        <v>1.215977144773748</v>
      </c>
      <c r="BV659" s="1">
        <f t="shared" ca="1" si="630"/>
        <v>1.215977144773748</v>
      </c>
      <c r="BW659" s="1">
        <f t="shared" ca="1" si="630"/>
        <v>1.215977144773748</v>
      </c>
      <c r="BX659" s="1">
        <f t="shared" ca="1" si="630"/>
        <v>1.215977144773748</v>
      </c>
      <c r="BY659" s="1">
        <f t="shared" ca="1" si="630"/>
        <v>1.215977144773748</v>
      </c>
      <c r="BZ659">
        <v>2040</v>
      </c>
    </row>
    <row r="660" spans="47:78" x14ac:dyDescent="0.45">
      <c r="AU660" t="str">
        <f t="shared" ca="1" si="570"/>
        <v>ITM_PRC_NGA</v>
      </c>
      <c r="AV660" s="1">
        <f t="shared" ca="1" si="594"/>
        <v>1.1212290208125226</v>
      </c>
      <c r="AW660" s="1">
        <f t="shared" ref="AW660:BY660" ca="1" si="631">OFFSET($F104,0,MATCH($BZ660,$G$1:$J$1,0))</f>
        <v>1.1212290208125226</v>
      </c>
      <c r="AX660" s="1">
        <f t="shared" ca="1" si="631"/>
        <v>1.1212290208125226</v>
      </c>
      <c r="AY660" s="1">
        <f t="shared" ca="1" si="631"/>
        <v>1.1212290208125226</v>
      </c>
      <c r="AZ660" s="1">
        <f t="shared" ca="1" si="631"/>
        <v>1.1212290208125226</v>
      </c>
      <c r="BA660" s="1">
        <f t="shared" ca="1" si="631"/>
        <v>1.1212290208125226</v>
      </c>
      <c r="BB660" s="1">
        <f t="shared" ca="1" si="631"/>
        <v>1.1212290208125226</v>
      </c>
      <c r="BC660" s="1">
        <f t="shared" ca="1" si="631"/>
        <v>1.1212290208125226</v>
      </c>
      <c r="BD660" s="1">
        <f t="shared" ca="1" si="631"/>
        <v>1.1212290208125226</v>
      </c>
      <c r="BE660" s="1">
        <f t="shared" ca="1" si="631"/>
        <v>1.1212290208125226</v>
      </c>
      <c r="BF660" s="1">
        <f t="shared" ca="1" si="631"/>
        <v>1.1212290208125226</v>
      </c>
      <c r="BG660" s="1">
        <f t="shared" ca="1" si="631"/>
        <v>1.1212290208125226</v>
      </c>
      <c r="BH660" s="1">
        <f t="shared" ca="1" si="631"/>
        <v>1.1212290208125226</v>
      </c>
      <c r="BI660" s="1">
        <f t="shared" ca="1" si="631"/>
        <v>1.1212290208125226</v>
      </c>
      <c r="BJ660" s="1">
        <f t="shared" ca="1" si="631"/>
        <v>1.1212290208125226</v>
      </c>
      <c r="BK660" s="1">
        <f t="shared" ca="1" si="631"/>
        <v>1.1212290208125226</v>
      </c>
      <c r="BL660" s="1">
        <f t="shared" ca="1" si="631"/>
        <v>1.1212290208125226</v>
      </c>
      <c r="BM660" s="1">
        <f t="shared" ca="1" si="631"/>
        <v>1.1212290208125226</v>
      </c>
      <c r="BN660" s="1">
        <f t="shared" ca="1" si="631"/>
        <v>1.1212290208125226</v>
      </c>
      <c r="BO660" s="1">
        <f t="shared" ca="1" si="631"/>
        <v>1.1212290208125226</v>
      </c>
      <c r="BP660" s="1">
        <f t="shared" ca="1" si="631"/>
        <v>1.1212290208125226</v>
      </c>
      <c r="BQ660" s="1">
        <f t="shared" ca="1" si="631"/>
        <v>1.1212290208125226</v>
      </c>
      <c r="BR660" s="1">
        <f t="shared" ca="1" si="631"/>
        <v>1.1212290208125226</v>
      </c>
      <c r="BS660" s="1">
        <f t="shared" ca="1" si="631"/>
        <v>1.1212290208125226</v>
      </c>
      <c r="BT660" s="1">
        <f t="shared" ca="1" si="631"/>
        <v>1.1212290208125226</v>
      </c>
      <c r="BU660" s="1">
        <f t="shared" ca="1" si="631"/>
        <v>1.1212290208125226</v>
      </c>
      <c r="BV660" s="1">
        <f t="shared" ca="1" si="631"/>
        <v>1.1212290208125226</v>
      </c>
      <c r="BW660" s="1">
        <f t="shared" ca="1" si="631"/>
        <v>1.1212290208125226</v>
      </c>
      <c r="BX660" s="1">
        <f t="shared" ca="1" si="631"/>
        <v>1.1212290208125226</v>
      </c>
      <c r="BY660" s="1">
        <f t="shared" ca="1" si="631"/>
        <v>1.1212290208125226</v>
      </c>
      <c r="BZ660">
        <v>2040</v>
      </c>
    </row>
    <row r="661" spans="47:78" x14ac:dyDescent="0.45">
      <c r="AU661" t="str">
        <f t="shared" ca="1" si="570"/>
        <v>ITM_MDR_NGA</v>
      </c>
      <c r="AV661" s="1">
        <f t="shared" ca="1" si="594"/>
        <v>1.215977144773748</v>
      </c>
      <c r="AW661" s="1">
        <f t="shared" ref="AW661:BY661" ca="1" si="632">OFFSET($F105,0,MATCH($BZ661,$G$1:$J$1,0))</f>
        <v>1.215977144773748</v>
      </c>
      <c r="AX661" s="1">
        <f t="shared" ca="1" si="632"/>
        <v>1.215977144773748</v>
      </c>
      <c r="AY661" s="1">
        <f t="shared" ca="1" si="632"/>
        <v>1.215977144773748</v>
      </c>
      <c r="AZ661" s="1">
        <f t="shared" ca="1" si="632"/>
        <v>1.215977144773748</v>
      </c>
      <c r="BA661" s="1">
        <f t="shared" ca="1" si="632"/>
        <v>1.215977144773748</v>
      </c>
      <c r="BB661" s="1">
        <f t="shared" ca="1" si="632"/>
        <v>1.215977144773748</v>
      </c>
      <c r="BC661" s="1">
        <f t="shared" ca="1" si="632"/>
        <v>1.215977144773748</v>
      </c>
      <c r="BD661" s="1">
        <f t="shared" ca="1" si="632"/>
        <v>1.215977144773748</v>
      </c>
      <c r="BE661" s="1">
        <f t="shared" ca="1" si="632"/>
        <v>1.215977144773748</v>
      </c>
      <c r="BF661" s="1">
        <f t="shared" ca="1" si="632"/>
        <v>1.215977144773748</v>
      </c>
      <c r="BG661" s="1">
        <f t="shared" ca="1" si="632"/>
        <v>1.215977144773748</v>
      </c>
      <c r="BH661" s="1">
        <f t="shared" ca="1" si="632"/>
        <v>1.215977144773748</v>
      </c>
      <c r="BI661" s="1">
        <f t="shared" ca="1" si="632"/>
        <v>1.215977144773748</v>
      </c>
      <c r="BJ661" s="1">
        <f t="shared" ca="1" si="632"/>
        <v>1.215977144773748</v>
      </c>
      <c r="BK661" s="1">
        <f t="shared" ca="1" si="632"/>
        <v>1.215977144773748</v>
      </c>
      <c r="BL661" s="1">
        <f t="shared" ca="1" si="632"/>
        <v>1.215977144773748</v>
      </c>
      <c r="BM661" s="1">
        <f t="shared" ca="1" si="632"/>
        <v>1.215977144773748</v>
      </c>
      <c r="BN661" s="1">
        <f t="shared" ca="1" si="632"/>
        <v>1.215977144773748</v>
      </c>
      <c r="BO661" s="1">
        <f t="shared" ca="1" si="632"/>
        <v>1.215977144773748</v>
      </c>
      <c r="BP661" s="1">
        <f t="shared" ca="1" si="632"/>
        <v>1.215977144773748</v>
      </c>
      <c r="BQ661" s="1">
        <f t="shared" ca="1" si="632"/>
        <v>1.215977144773748</v>
      </c>
      <c r="BR661" s="1">
        <f t="shared" ca="1" si="632"/>
        <v>1.215977144773748</v>
      </c>
      <c r="BS661" s="1">
        <f t="shared" ca="1" si="632"/>
        <v>1.215977144773748</v>
      </c>
      <c r="BT661" s="1">
        <f t="shared" ca="1" si="632"/>
        <v>1.215977144773748</v>
      </c>
      <c r="BU661" s="1">
        <f t="shared" ca="1" si="632"/>
        <v>1.215977144773748</v>
      </c>
      <c r="BV661" s="1">
        <f t="shared" ca="1" si="632"/>
        <v>1.215977144773748</v>
      </c>
      <c r="BW661" s="1">
        <f t="shared" ca="1" si="632"/>
        <v>1.215977144773748</v>
      </c>
      <c r="BX661" s="1">
        <f t="shared" ca="1" si="632"/>
        <v>1.215977144773748</v>
      </c>
      <c r="BY661" s="1">
        <f t="shared" ca="1" si="632"/>
        <v>1.215977144773748</v>
      </c>
      <c r="BZ661">
        <v>2040</v>
      </c>
    </row>
    <row r="662" spans="47:78" x14ac:dyDescent="0.45">
      <c r="AU662" t="str">
        <f t="shared" ca="1" si="570"/>
        <v>ITM_OTP_NGA</v>
      </c>
      <c r="AV662" s="1">
        <f t="shared" ca="1" si="594"/>
        <v>1.215977144773748</v>
      </c>
      <c r="AW662" s="1">
        <f t="shared" ref="AW662:BY662" ca="1" si="633">OFFSET($F106,0,MATCH($BZ662,$G$1:$J$1,0))</f>
        <v>1.215977144773748</v>
      </c>
      <c r="AX662" s="1">
        <f t="shared" ca="1" si="633"/>
        <v>1.215977144773748</v>
      </c>
      <c r="AY662" s="1">
        <f t="shared" ca="1" si="633"/>
        <v>1.215977144773748</v>
      </c>
      <c r="AZ662" s="1">
        <f t="shared" ca="1" si="633"/>
        <v>1.215977144773748</v>
      </c>
      <c r="BA662" s="1">
        <f t="shared" ca="1" si="633"/>
        <v>1.215977144773748</v>
      </c>
      <c r="BB662" s="1">
        <f t="shared" ca="1" si="633"/>
        <v>1.215977144773748</v>
      </c>
      <c r="BC662" s="1">
        <f t="shared" ca="1" si="633"/>
        <v>1.215977144773748</v>
      </c>
      <c r="BD662" s="1">
        <f t="shared" ca="1" si="633"/>
        <v>1.215977144773748</v>
      </c>
      <c r="BE662" s="1">
        <f t="shared" ca="1" si="633"/>
        <v>1.215977144773748</v>
      </c>
      <c r="BF662" s="1">
        <f t="shared" ca="1" si="633"/>
        <v>1.215977144773748</v>
      </c>
      <c r="BG662" s="1">
        <f t="shared" ca="1" si="633"/>
        <v>1.215977144773748</v>
      </c>
      <c r="BH662" s="1">
        <f t="shared" ca="1" si="633"/>
        <v>1.215977144773748</v>
      </c>
      <c r="BI662" s="1">
        <f t="shared" ca="1" si="633"/>
        <v>1.215977144773748</v>
      </c>
      <c r="BJ662" s="1">
        <f t="shared" ca="1" si="633"/>
        <v>1.215977144773748</v>
      </c>
      <c r="BK662" s="1">
        <f t="shared" ca="1" si="633"/>
        <v>1.215977144773748</v>
      </c>
      <c r="BL662" s="1">
        <f t="shared" ca="1" si="633"/>
        <v>1.215977144773748</v>
      </c>
      <c r="BM662" s="1">
        <f t="shared" ca="1" si="633"/>
        <v>1.215977144773748</v>
      </c>
      <c r="BN662" s="1">
        <f t="shared" ca="1" si="633"/>
        <v>1.215977144773748</v>
      </c>
      <c r="BO662" s="1">
        <f t="shared" ca="1" si="633"/>
        <v>1.215977144773748</v>
      </c>
      <c r="BP662" s="1">
        <f t="shared" ca="1" si="633"/>
        <v>1.215977144773748</v>
      </c>
      <c r="BQ662" s="1">
        <f t="shared" ca="1" si="633"/>
        <v>1.215977144773748</v>
      </c>
      <c r="BR662" s="1">
        <f t="shared" ca="1" si="633"/>
        <v>1.215977144773748</v>
      </c>
      <c r="BS662" s="1">
        <f t="shared" ca="1" si="633"/>
        <v>1.215977144773748</v>
      </c>
      <c r="BT662" s="1">
        <f t="shared" ca="1" si="633"/>
        <v>1.215977144773748</v>
      </c>
      <c r="BU662" s="1">
        <f t="shared" ca="1" si="633"/>
        <v>1.215977144773748</v>
      </c>
      <c r="BV662" s="1">
        <f t="shared" ca="1" si="633"/>
        <v>1.215977144773748</v>
      </c>
      <c r="BW662" s="1">
        <f t="shared" ca="1" si="633"/>
        <v>1.215977144773748</v>
      </c>
      <c r="BX662" s="1">
        <f t="shared" ca="1" si="633"/>
        <v>1.215977144773748</v>
      </c>
      <c r="BY662" s="1">
        <f t="shared" ca="1" si="633"/>
        <v>1.215977144773748</v>
      </c>
      <c r="BZ662">
        <v>2040</v>
      </c>
    </row>
    <row r="663" spans="47:78" x14ac:dyDescent="0.45">
      <c r="AU663" t="str">
        <f t="shared" ca="1" si="570"/>
        <v>ITM_SPC_NGA</v>
      </c>
      <c r="AV663" s="1">
        <f t="shared" ca="1" si="594"/>
        <v>1.1212290208125226</v>
      </c>
      <c r="AW663" s="1">
        <f t="shared" ref="AW663:BY663" ca="1" si="634">OFFSET($F107,0,MATCH($BZ663,$G$1:$J$1,0))</f>
        <v>1.1212290208125226</v>
      </c>
      <c r="AX663" s="1">
        <f t="shared" ca="1" si="634"/>
        <v>1.1212290208125226</v>
      </c>
      <c r="AY663" s="1">
        <f t="shared" ca="1" si="634"/>
        <v>1.1212290208125226</v>
      </c>
      <c r="AZ663" s="1">
        <f t="shared" ca="1" si="634"/>
        <v>1.1212290208125226</v>
      </c>
      <c r="BA663" s="1">
        <f t="shared" ca="1" si="634"/>
        <v>1.1212290208125226</v>
      </c>
      <c r="BB663" s="1">
        <f t="shared" ca="1" si="634"/>
        <v>1.1212290208125226</v>
      </c>
      <c r="BC663" s="1">
        <f t="shared" ca="1" si="634"/>
        <v>1.1212290208125226</v>
      </c>
      <c r="BD663" s="1">
        <f t="shared" ca="1" si="634"/>
        <v>1.1212290208125226</v>
      </c>
      <c r="BE663" s="1">
        <f t="shared" ca="1" si="634"/>
        <v>1.1212290208125226</v>
      </c>
      <c r="BF663" s="1">
        <f t="shared" ca="1" si="634"/>
        <v>1.1212290208125226</v>
      </c>
      <c r="BG663" s="1">
        <f t="shared" ca="1" si="634"/>
        <v>1.1212290208125226</v>
      </c>
      <c r="BH663" s="1">
        <f t="shared" ca="1" si="634"/>
        <v>1.1212290208125226</v>
      </c>
      <c r="BI663" s="1">
        <f t="shared" ca="1" si="634"/>
        <v>1.1212290208125226</v>
      </c>
      <c r="BJ663" s="1">
        <f t="shared" ca="1" si="634"/>
        <v>1.1212290208125226</v>
      </c>
      <c r="BK663" s="1">
        <f t="shared" ca="1" si="634"/>
        <v>1.1212290208125226</v>
      </c>
      <c r="BL663" s="1">
        <f t="shared" ca="1" si="634"/>
        <v>1.1212290208125226</v>
      </c>
      <c r="BM663" s="1">
        <f t="shared" ca="1" si="634"/>
        <v>1.1212290208125226</v>
      </c>
      <c r="BN663" s="1">
        <f t="shared" ca="1" si="634"/>
        <v>1.1212290208125226</v>
      </c>
      <c r="BO663" s="1">
        <f t="shared" ca="1" si="634"/>
        <v>1.1212290208125226</v>
      </c>
      <c r="BP663" s="1">
        <f t="shared" ca="1" si="634"/>
        <v>1.1212290208125226</v>
      </c>
      <c r="BQ663" s="1">
        <f t="shared" ca="1" si="634"/>
        <v>1.1212290208125226</v>
      </c>
      <c r="BR663" s="1">
        <f t="shared" ca="1" si="634"/>
        <v>1.1212290208125226</v>
      </c>
      <c r="BS663" s="1">
        <f t="shared" ca="1" si="634"/>
        <v>1.1212290208125226</v>
      </c>
      <c r="BT663" s="1">
        <f t="shared" ca="1" si="634"/>
        <v>1.1212290208125226</v>
      </c>
      <c r="BU663" s="1">
        <f t="shared" ca="1" si="634"/>
        <v>1.1212290208125226</v>
      </c>
      <c r="BV663" s="1">
        <f t="shared" ca="1" si="634"/>
        <v>1.1212290208125226</v>
      </c>
      <c r="BW663" s="1">
        <f t="shared" ca="1" si="634"/>
        <v>1.1212290208125226</v>
      </c>
      <c r="BX663" s="1">
        <f t="shared" ca="1" si="634"/>
        <v>1.1212290208125226</v>
      </c>
      <c r="BY663" s="1">
        <f t="shared" ca="1" si="634"/>
        <v>1.1212290208125226</v>
      </c>
      <c r="BZ663">
        <v>2040</v>
      </c>
    </row>
    <row r="664" spans="47:78" x14ac:dyDescent="0.45">
      <c r="AU664" t="str">
        <f t="shared" ca="1" si="570"/>
        <v>ITM_OTH_NGA</v>
      </c>
      <c r="AV664" s="1">
        <f t="shared" ca="1" si="594"/>
        <v>1.1212290208125226</v>
      </c>
      <c r="AW664" s="1">
        <f t="shared" ref="AW664:BY664" ca="1" si="635">OFFSET($F108,0,MATCH($BZ664,$G$1:$J$1,0))</f>
        <v>1.1212290208125226</v>
      </c>
      <c r="AX664" s="1">
        <f t="shared" ca="1" si="635"/>
        <v>1.1212290208125226</v>
      </c>
      <c r="AY664" s="1">
        <f t="shared" ca="1" si="635"/>
        <v>1.1212290208125226</v>
      </c>
      <c r="AZ664" s="1">
        <f t="shared" ca="1" si="635"/>
        <v>1.1212290208125226</v>
      </c>
      <c r="BA664" s="1">
        <f t="shared" ca="1" si="635"/>
        <v>1.1212290208125226</v>
      </c>
      <c r="BB664" s="1">
        <f t="shared" ca="1" si="635"/>
        <v>1.1212290208125226</v>
      </c>
      <c r="BC664" s="1">
        <f t="shared" ca="1" si="635"/>
        <v>1.1212290208125226</v>
      </c>
      <c r="BD664" s="1">
        <f t="shared" ca="1" si="635"/>
        <v>1.1212290208125226</v>
      </c>
      <c r="BE664" s="1">
        <f t="shared" ca="1" si="635"/>
        <v>1.1212290208125226</v>
      </c>
      <c r="BF664" s="1">
        <f t="shared" ca="1" si="635"/>
        <v>1.1212290208125226</v>
      </c>
      <c r="BG664" s="1">
        <f t="shared" ca="1" si="635"/>
        <v>1.1212290208125226</v>
      </c>
      <c r="BH664" s="1">
        <f t="shared" ca="1" si="635"/>
        <v>1.1212290208125226</v>
      </c>
      <c r="BI664" s="1">
        <f t="shared" ca="1" si="635"/>
        <v>1.1212290208125226</v>
      </c>
      <c r="BJ664" s="1">
        <f t="shared" ca="1" si="635"/>
        <v>1.1212290208125226</v>
      </c>
      <c r="BK664" s="1">
        <f t="shared" ca="1" si="635"/>
        <v>1.1212290208125226</v>
      </c>
      <c r="BL664" s="1">
        <f t="shared" ca="1" si="635"/>
        <v>1.1212290208125226</v>
      </c>
      <c r="BM664" s="1">
        <f t="shared" ca="1" si="635"/>
        <v>1.1212290208125226</v>
      </c>
      <c r="BN664" s="1">
        <f t="shared" ca="1" si="635"/>
        <v>1.1212290208125226</v>
      </c>
      <c r="BO664" s="1">
        <f t="shared" ca="1" si="635"/>
        <v>1.1212290208125226</v>
      </c>
      <c r="BP664" s="1">
        <f t="shared" ca="1" si="635"/>
        <v>1.1212290208125226</v>
      </c>
      <c r="BQ664" s="1">
        <f t="shared" ca="1" si="635"/>
        <v>1.1212290208125226</v>
      </c>
      <c r="BR664" s="1">
        <f t="shared" ca="1" si="635"/>
        <v>1.1212290208125226</v>
      </c>
      <c r="BS664" s="1">
        <f t="shared" ca="1" si="635"/>
        <v>1.1212290208125226</v>
      </c>
      <c r="BT664" s="1">
        <f t="shared" ca="1" si="635"/>
        <v>1.1212290208125226</v>
      </c>
      <c r="BU664" s="1">
        <f t="shared" ca="1" si="635"/>
        <v>1.1212290208125226</v>
      </c>
      <c r="BV664" s="1">
        <f t="shared" ca="1" si="635"/>
        <v>1.1212290208125226</v>
      </c>
      <c r="BW664" s="1">
        <f t="shared" ca="1" si="635"/>
        <v>1.1212290208125226</v>
      </c>
      <c r="BX664" s="1">
        <f t="shared" ca="1" si="635"/>
        <v>1.1212290208125226</v>
      </c>
      <c r="BY664" s="1">
        <f t="shared" ca="1" si="635"/>
        <v>1.1212290208125226</v>
      </c>
      <c r="BZ664">
        <v>2040</v>
      </c>
    </row>
    <row r="665" spans="47:78" x14ac:dyDescent="0.45">
      <c r="AU665" t="str">
        <f t="shared" ref="AU665:AU728" ca="1" si="636">IF(SUM(AV665:BY665)=0,"\I:",AU387)</f>
        <v>\I:</v>
      </c>
      <c r="AV665" s="1" t="str">
        <f t="shared" ca="1" si="594"/>
        <v/>
      </c>
      <c r="AW665" s="1" t="str">
        <f t="shared" ref="AW665:BY665" ca="1" si="637">OFFSET($F109,0,MATCH($BZ665,$G$1:$J$1,0))</f>
        <v/>
      </c>
      <c r="AX665" s="1" t="str">
        <f t="shared" ca="1" si="637"/>
        <v/>
      </c>
      <c r="AY665" s="1" t="str">
        <f t="shared" ca="1" si="637"/>
        <v/>
      </c>
      <c r="AZ665" s="1" t="str">
        <f t="shared" ca="1" si="637"/>
        <v/>
      </c>
      <c r="BA665" s="1" t="str">
        <f t="shared" ca="1" si="637"/>
        <v/>
      </c>
      <c r="BB665" s="1" t="str">
        <f t="shared" ca="1" si="637"/>
        <v/>
      </c>
      <c r="BC665" s="1" t="str">
        <f t="shared" ca="1" si="637"/>
        <v/>
      </c>
      <c r="BD665" s="1" t="str">
        <f t="shared" ca="1" si="637"/>
        <v/>
      </c>
      <c r="BE665" s="1" t="str">
        <f t="shared" ca="1" si="637"/>
        <v/>
      </c>
      <c r="BF665" s="1" t="str">
        <f t="shared" ca="1" si="637"/>
        <v/>
      </c>
      <c r="BG665" s="1" t="str">
        <f t="shared" ca="1" si="637"/>
        <v/>
      </c>
      <c r="BH665" s="1" t="str">
        <f t="shared" ca="1" si="637"/>
        <v/>
      </c>
      <c r="BI665" s="1" t="str">
        <f t="shared" ca="1" si="637"/>
        <v/>
      </c>
      <c r="BJ665" s="1" t="str">
        <f t="shared" ca="1" si="637"/>
        <v/>
      </c>
      <c r="BK665" s="1" t="str">
        <f t="shared" ca="1" si="637"/>
        <v/>
      </c>
      <c r="BL665" s="1" t="str">
        <f t="shared" ca="1" si="637"/>
        <v/>
      </c>
      <c r="BM665" s="1" t="str">
        <f t="shared" ca="1" si="637"/>
        <v/>
      </c>
      <c r="BN665" s="1" t="str">
        <f t="shared" ca="1" si="637"/>
        <v/>
      </c>
      <c r="BO665" s="1" t="str">
        <f t="shared" ca="1" si="637"/>
        <v/>
      </c>
      <c r="BP665" s="1" t="str">
        <f t="shared" ca="1" si="637"/>
        <v/>
      </c>
      <c r="BQ665" s="1" t="str">
        <f t="shared" ca="1" si="637"/>
        <v/>
      </c>
      <c r="BR665" s="1" t="str">
        <f t="shared" ca="1" si="637"/>
        <v/>
      </c>
      <c r="BS665" s="1" t="str">
        <f t="shared" ca="1" si="637"/>
        <v/>
      </c>
      <c r="BT665" s="1" t="str">
        <f t="shared" ca="1" si="637"/>
        <v/>
      </c>
      <c r="BU665" s="1" t="str">
        <f t="shared" ca="1" si="637"/>
        <v/>
      </c>
      <c r="BV665" s="1" t="str">
        <f t="shared" ca="1" si="637"/>
        <v/>
      </c>
      <c r="BW665" s="1" t="str">
        <f t="shared" ca="1" si="637"/>
        <v/>
      </c>
      <c r="BX665" s="1" t="str">
        <f t="shared" ca="1" si="637"/>
        <v/>
      </c>
      <c r="BY665" s="1" t="str">
        <f t="shared" ca="1" si="637"/>
        <v/>
      </c>
      <c r="BZ665">
        <v>2040</v>
      </c>
    </row>
    <row r="666" spans="47:78" x14ac:dyDescent="0.45">
      <c r="AU666" t="str">
        <f t="shared" ca="1" si="636"/>
        <v>INM_PRH_NGA</v>
      </c>
      <c r="AV666" s="1">
        <f t="shared" ca="1" si="594"/>
        <v>1.0833059211436435</v>
      </c>
      <c r="AW666" s="1">
        <f t="shared" ref="AW666:BY666" ca="1" si="638">OFFSET($F110,0,MATCH($BZ666,$G$1:$J$1,0))</f>
        <v>1.0833059211436435</v>
      </c>
      <c r="AX666" s="1">
        <f t="shared" ca="1" si="638"/>
        <v>1.0833059211436435</v>
      </c>
      <c r="AY666" s="1">
        <f t="shared" ca="1" si="638"/>
        <v>1.0833059211436435</v>
      </c>
      <c r="AZ666" s="1">
        <f t="shared" ca="1" si="638"/>
        <v>1.0833059211436435</v>
      </c>
      <c r="BA666" s="1">
        <f t="shared" ca="1" si="638"/>
        <v>1.0833059211436435</v>
      </c>
      <c r="BB666" s="1">
        <f t="shared" ca="1" si="638"/>
        <v>1.0833059211436435</v>
      </c>
      <c r="BC666" s="1">
        <f t="shared" ca="1" si="638"/>
        <v>1.0833059211436435</v>
      </c>
      <c r="BD666" s="1">
        <f t="shared" ca="1" si="638"/>
        <v>1.0833059211436435</v>
      </c>
      <c r="BE666" s="1">
        <f t="shared" ca="1" si="638"/>
        <v>1.0833059211436435</v>
      </c>
      <c r="BF666" s="1">
        <f t="shared" ca="1" si="638"/>
        <v>1.0833059211436435</v>
      </c>
      <c r="BG666" s="1">
        <f t="shared" ca="1" si="638"/>
        <v>1.0833059211436435</v>
      </c>
      <c r="BH666" s="1">
        <f t="shared" ca="1" si="638"/>
        <v>1.0833059211436435</v>
      </c>
      <c r="BI666" s="1">
        <f t="shared" ca="1" si="638"/>
        <v>1.0833059211436435</v>
      </c>
      <c r="BJ666" s="1">
        <f t="shared" ca="1" si="638"/>
        <v>1.0833059211436435</v>
      </c>
      <c r="BK666" s="1">
        <f t="shared" ca="1" si="638"/>
        <v>1.0833059211436435</v>
      </c>
      <c r="BL666" s="1">
        <f t="shared" ca="1" si="638"/>
        <v>1.0833059211436435</v>
      </c>
      <c r="BM666" s="1">
        <f t="shared" ca="1" si="638"/>
        <v>1.0833059211436435</v>
      </c>
      <c r="BN666" s="1">
        <f t="shared" ca="1" si="638"/>
        <v>1.0833059211436435</v>
      </c>
      <c r="BO666" s="1">
        <f t="shared" ca="1" si="638"/>
        <v>1.0833059211436435</v>
      </c>
      <c r="BP666" s="1">
        <f t="shared" ca="1" si="638"/>
        <v>1.0833059211436435</v>
      </c>
      <c r="BQ666" s="1">
        <f t="shared" ca="1" si="638"/>
        <v>1.0833059211436435</v>
      </c>
      <c r="BR666" s="1">
        <f t="shared" ca="1" si="638"/>
        <v>1.0833059211436435</v>
      </c>
      <c r="BS666" s="1">
        <f t="shared" ca="1" si="638"/>
        <v>1.0833059211436435</v>
      </c>
      <c r="BT666" s="1">
        <f t="shared" ca="1" si="638"/>
        <v>1.0833059211436435</v>
      </c>
      <c r="BU666" s="1">
        <f t="shared" ca="1" si="638"/>
        <v>1.0833059211436435</v>
      </c>
      <c r="BV666" s="1">
        <f t="shared" ca="1" si="638"/>
        <v>1.0833059211436435</v>
      </c>
      <c r="BW666" s="1">
        <f t="shared" ca="1" si="638"/>
        <v>1.0833059211436435</v>
      </c>
      <c r="BX666" s="1">
        <f t="shared" ca="1" si="638"/>
        <v>1.0833059211436435</v>
      </c>
      <c r="BY666" s="1">
        <f t="shared" ca="1" si="638"/>
        <v>1.0833059211436435</v>
      </c>
      <c r="BZ666">
        <v>2040</v>
      </c>
    </row>
    <row r="667" spans="47:78" x14ac:dyDescent="0.45">
      <c r="AU667" t="str">
        <f t="shared" ca="1" si="636"/>
        <v>INM_PRC_NGA</v>
      </c>
      <c r="AV667" s="1">
        <f t="shared" ca="1" si="594"/>
        <v>1.1212290208125226</v>
      </c>
      <c r="AW667" s="1">
        <f t="shared" ref="AW667:BY667" ca="1" si="639">OFFSET($F111,0,MATCH($BZ667,$G$1:$J$1,0))</f>
        <v>1.1212290208125226</v>
      </c>
      <c r="AX667" s="1">
        <f t="shared" ca="1" si="639"/>
        <v>1.1212290208125226</v>
      </c>
      <c r="AY667" s="1">
        <f t="shared" ca="1" si="639"/>
        <v>1.1212290208125226</v>
      </c>
      <c r="AZ667" s="1">
        <f t="shared" ca="1" si="639"/>
        <v>1.1212290208125226</v>
      </c>
      <c r="BA667" s="1">
        <f t="shared" ca="1" si="639"/>
        <v>1.1212290208125226</v>
      </c>
      <c r="BB667" s="1">
        <f t="shared" ca="1" si="639"/>
        <v>1.1212290208125226</v>
      </c>
      <c r="BC667" s="1">
        <f t="shared" ca="1" si="639"/>
        <v>1.1212290208125226</v>
      </c>
      <c r="BD667" s="1">
        <f t="shared" ca="1" si="639"/>
        <v>1.1212290208125226</v>
      </c>
      <c r="BE667" s="1">
        <f t="shared" ca="1" si="639"/>
        <v>1.1212290208125226</v>
      </c>
      <c r="BF667" s="1">
        <f t="shared" ca="1" si="639"/>
        <v>1.1212290208125226</v>
      </c>
      <c r="BG667" s="1">
        <f t="shared" ca="1" si="639"/>
        <v>1.1212290208125226</v>
      </c>
      <c r="BH667" s="1">
        <f t="shared" ca="1" si="639"/>
        <v>1.1212290208125226</v>
      </c>
      <c r="BI667" s="1">
        <f t="shared" ca="1" si="639"/>
        <v>1.1212290208125226</v>
      </c>
      <c r="BJ667" s="1">
        <f t="shared" ca="1" si="639"/>
        <v>1.1212290208125226</v>
      </c>
      <c r="BK667" s="1">
        <f t="shared" ca="1" si="639"/>
        <v>1.1212290208125226</v>
      </c>
      <c r="BL667" s="1">
        <f t="shared" ca="1" si="639"/>
        <v>1.1212290208125226</v>
      </c>
      <c r="BM667" s="1">
        <f t="shared" ca="1" si="639"/>
        <v>1.1212290208125226</v>
      </c>
      <c r="BN667" s="1">
        <f t="shared" ca="1" si="639"/>
        <v>1.1212290208125226</v>
      </c>
      <c r="BO667" s="1">
        <f t="shared" ca="1" si="639"/>
        <v>1.1212290208125226</v>
      </c>
      <c r="BP667" s="1">
        <f t="shared" ca="1" si="639"/>
        <v>1.1212290208125226</v>
      </c>
      <c r="BQ667" s="1">
        <f t="shared" ca="1" si="639"/>
        <v>1.1212290208125226</v>
      </c>
      <c r="BR667" s="1">
        <f t="shared" ca="1" si="639"/>
        <v>1.1212290208125226</v>
      </c>
      <c r="BS667" s="1">
        <f t="shared" ca="1" si="639"/>
        <v>1.1212290208125226</v>
      </c>
      <c r="BT667" s="1">
        <f t="shared" ca="1" si="639"/>
        <v>1.1212290208125226</v>
      </c>
      <c r="BU667" s="1">
        <f t="shared" ca="1" si="639"/>
        <v>1.1212290208125226</v>
      </c>
      <c r="BV667" s="1">
        <f t="shared" ca="1" si="639"/>
        <v>1.1212290208125226</v>
      </c>
      <c r="BW667" s="1">
        <f t="shared" ca="1" si="639"/>
        <v>1.1212290208125226</v>
      </c>
      <c r="BX667" s="1">
        <f t="shared" ca="1" si="639"/>
        <v>1.1212290208125226</v>
      </c>
      <c r="BY667" s="1">
        <f t="shared" ca="1" si="639"/>
        <v>1.1212290208125226</v>
      </c>
      <c r="BZ667">
        <v>2040</v>
      </c>
    </row>
    <row r="668" spans="47:78" x14ac:dyDescent="0.45">
      <c r="AU668" t="str">
        <f t="shared" ca="1" si="636"/>
        <v>INM_MDR_NGA</v>
      </c>
      <c r="AV668" s="1">
        <f t="shared" ca="1" si="594"/>
        <v>1.2121502722433231</v>
      </c>
      <c r="AW668" s="1">
        <f t="shared" ref="AW668:BY668" ca="1" si="640">OFFSET($F112,0,MATCH($BZ668,$G$1:$J$1,0))</f>
        <v>1.2121502722433231</v>
      </c>
      <c r="AX668" s="1">
        <f t="shared" ca="1" si="640"/>
        <v>1.2121502722433231</v>
      </c>
      <c r="AY668" s="1">
        <f t="shared" ca="1" si="640"/>
        <v>1.2121502722433231</v>
      </c>
      <c r="AZ668" s="1">
        <f t="shared" ca="1" si="640"/>
        <v>1.2121502722433231</v>
      </c>
      <c r="BA668" s="1">
        <f t="shared" ca="1" si="640"/>
        <v>1.2121502722433231</v>
      </c>
      <c r="BB668" s="1">
        <f t="shared" ca="1" si="640"/>
        <v>1.2121502722433231</v>
      </c>
      <c r="BC668" s="1">
        <f t="shared" ca="1" si="640"/>
        <v>1.2121502722433231</v>
      </c>
      <c r="BD668" s="1">
        <f t="shared" ca="1" si="640"/>
        <v>1.2121502722433231</v>
      </c>
      <c r="BE668" s="1">
        <f t="shared" ca="1" si="640"/>
        <v>1.2121502722433231</v>
      </c>
      <c r="BF668" s="1">
        <f t="shared" ca="1" si="640"/>
        <v>1.2121502722433231</v>
      </c>
      <c r="BG668" s="1">
        <f t="shared" ca="1" si="640"/>
        <v>1.2121502722433231</v>
      </c>
      <c r="BH668" s="1">
        <f t="shared" ca="1" si="640"/>
        <v>1.2121502722433231</v>
      </c>
      <c r="BI668" s="1">
        <f t="shared" ca="1" si="640"/>
        <v>1.2121502722433231</v>
      </c>
      <c r="BJ668" s="1">
        <f t="shared" ca="1" si="640"/>
        <v>1.2121502722433231</v>
      </c>
      <c r="BK668" s="1">
        <f t="shared" ca="1" si="640"/>
        <v>1.2121502722433231</v>
      </c>
      <c r="BL668" s="1">
        <f t="shared" ca="1" si="640"/>
        <v>1.2121502722433231</v>
      </c>
      <c r="BM668" s="1">
        <f t="shared" ca="1" si="640"/>
        <v>1.2121502722433231</v>
      </c>
      <c r="BN668" s="1">
        <f t="shared" ca="1" si="640"/>
        <v>1.2121502722433231</v>
      </c>
      <c r="BO668" s="1">
        <f t="shared" ca="1" si="640"/>
        <v>1.2121502722433231</v>
      </c>
      <c r="BP668" s="1">
        <f t="shared" ca="1" si="640"/>
        <v>1.2121502722433231</v>
      </c>
      <c r="BQ668" s="1">
        <f t="shared" ca="1" si="640"/>
        <v>1.2121502722433231</v>
      </c>
      <c r="BR668" s="1">
        <f t="shared" ca="1" si="640"/>
        <v>1.2121502722433231</v>
      </c>
      <c r="BS668" s="1">
        <f t="shared" ca="1" si="640"/>
        <v>1.2121502722433231</v>
      </c>
      <c r="BT668" s="1">
        <f t="shared" ca="1" si="640"/>
        <v>1.2121502722433231</v>
      </c>
      <c r="BU668" s="1">
        <f t="shared" ca="1" si="640"/>
        <v>1.2121502722433231</v>
      </c>
      <c r="BV668" s="1">
        <f t="shared" ca="1" si="640"/>
        <v>1.2121502722433231</v>
      </c>
      <c r="BW668" s="1">
        <f t="shared" ca="1" si="640"/>
        <v>1.2121502722433231</v>
      </c>
      <c r="BX668" s="1">
        <f t="shared" ca="1" si="640"/>
        <v>1.2121502722433231</v>
      </c>
      <c r="BY668" s="1">
        <f t="shared" ca="1" si="640"/>
        <v>1.2121502722433231</v>
      </c>
      <c r="BZ668">
        <v>2040</v>
      </c>
    </row>
    <row r="669" spans="47:78" x14ac:dyDescent="0.45">
      <c r="AU669" t="str">
        <f t="shared" ca="1" si="636"/>
        <v>INM_SPC_NGA</v>
      </c>
      <c r="AV669" s="1">
        <f t="shared" ca="1" si="594"/>
        <v>1.1212290208125226</v>
      </c>
      <c r="AW669" s="1">
        <f t="shared" ref="AW669:BY669" ca="1" si="641">OFFSET($F113,0,MATCH($BZ669,$G$1:$J$1,0))</f>
        <v>1.1212290208125226</v>
      </c>
      <c r="AX669" s="1">
        <f t="shared" ca="1" si="641"/>
        <v>1.1212290208125226</v>
      </c>
      <c r="AY669" s="1">
        <f t="shared" ca="1" si="641"/>
        <v>1.1212290208125226</v>
      </c>
      <c r="AZ669" s="1">
        <f t="shared" ca="1" si="641"/>
        <v>1.1212290208125226</v>
      </c>
      <c r="BA669" s="1">
        <f t="shared" ca="1" si="641"/>
        <v>1.1212290208125226</v>
      </c>
      <c r="BB669" s="1">
        <f t="shared" ca="1" si="641"/>
        <v>1.1212290208125226</v>
      </c>
      <c r="BC669" s="1">
        <f t="shared" ca="1" si="641"/>
        <v>1.1212290208125226</v>
      </c>
      <c r="BD669" s="1">
        <f t="shared" ca="1" si="641"/>
        <v>1.1212290208125226</v>
      </c>
      <c r="BE669" s="1">
        <f t="shared" ca="1" si="641"/>
        <v>1.1212290208125226</v>
      </c>
      <c r="BF669" s="1">
        <f t="shared" ca="1" si="641"/>
        <v>1.1212290208125226</v>
      </c>
      <c r="BG669" s="1">
        <f t="shared" ca="1" si="641"/>
        <v>1.1212290208125226</v>
      </c>
      <c r="BH669" s="1">
        <f t="shared" ca="1" si="641"/>
        <v>1.1212290208125226</v>
      </c>
      <c r="BI669" s="1">
        <f t="shared" ca="1" si="641"/>
        <v>1.1212290208125226</v>
      </c>
      <c r="BJ669" s="1">
        <f t="shared" ca="1" si="641"/>
        <v>1.1212290208125226</v>
      </c>
      <c r="BK669" s="1">
        <f t="shared" ca="1" si="641"/>
        <v>1.1212290208125226</v>
      </c>
      <c r="BL669" s="1">
        <f t="shared" ca="1" si="641"/>
        <v>1.1212290208125226</v>
      </c>
      <c r="BM669" s="1">
        <f t="shared" ca="1" si="641"/>
        <v>1.1212290208125226</v>
      </c>
      <c r="BN669" s="1">
        <f t="shared" ca="1" si="641"/>
        <v>1.1212290208125226</v>
      </c>
      <c r="BO669" s="1">
        <f t="shared" ca="1" si="641"/>
        <v>1.1212290208125226</v>
      </c>
      <c r="BP669" s="1">
        <f t="shared" ca="1" si="641"/>
        <v>1.1212290208125226</v>
      </c>
      <c r="BQ669" s="1">
        <f t="shared" ca="1" si="641"/>
        <v>1.1212290208125226</v>
      </c>
      <c r="BR669" s="1">
        <f t="shared" ca="1" si="641"/>
        <v>1.1212290208125226</v>
      </c>
      <c r="BS669" s="1">
        <f t="shared" ca="1" si="641"/>
        <v>1.1212290208125226</v>
      </c>
      <c r="BT669" s="1">
        <f t="shared" ca="1" si="641"/>
        <v>1.1212290208125226</v>
      </c>
      <c r="BU669" s="1">
        <f t="shared" ca="1" si="641"/>
        <v>1.1212290208125226</v>
      </c>
      <c r="BV669" s="1">
        <f t="shared" ca="1" si="641"/>
        <v>1.1212290208125226</v>
      </c>
      <c r="BW669" s="1">
        <f t="shared" ca="1" si="641"/>
        <v>1.1212290208125226</v>
      </c>
      <c r="BX669" s="1">
        <f t="shared" ca="1" si="641"/>
        <v>1.1212290208125226</v>
      </c>
      <c r="BY669" s="1">
        <f t="shared" ca="1" si="641"/>
        <v>1.1212290208125226</v>
      </c>
      <c r="BZ669">
        <v>2040</v>
      </c>
    </row>
    <row r="670" spans="47:78" x14ac:dyDescent="0.45">
      <c r="AU670" t="str">
        <f t="shared" ca="1" si="636"/>
        <v>INM_OTH_NGA</v>
      </c>
      <c r="AV670" s="1">
        <f t="shared" ca="1" si="594"/>
        <v>1.1212290208125226</v>
      </c>
      <c r="AW670" s="1">
        <f t="shared" ref="AW670:BY670" ca="1" si="642">OFFSET($F114,0,MATCH($BZ670,$G$1:$J$1,0))</f>
        <v>1.1212290208125226</v>
      </c>
      <c r="AX670" s="1">
        <f t="shared" ca="1" si="642"/>
        <v>1.1212290208125226</v>
      </c>
      <c r="AY670" s="1">
        <f t="shared" ca="1" si="642"/>
        <v>1.1212290208125226</v>
      </c>
      <c r="AZ670" s="1">
        <f t="shared" ca="1" si="642"/>
        <v>1.1212290208125226</v>
      </c>
      <c r="BA670" s="1">
        <f t="shared" ca="1" si="642"/>
        <v>1.1212290208125226</v>
      </c>
      <c r="BB670" s="1">
        <f t="shared" ca="1" si="642"/>
        <v>1.1212290208125226</v>
      </c>
      <c r="BC670" s="1">
        <f t="shared" ca="1" si="642"/>
        <v>1.1212290208125226</v>
      </c>
      <c r="BD670" s="1">
        <f t="shared" ca="1" si="642"/>
        <v>1.1212290208125226</v>
      </c>
      <c r="BE670" s="1">
        <f t="shared" ca="1" si="642"/>
        <v>1.1212290208125226</v>
      </c>
      <c r="BF670" s="1">
        <f t="shared" ca="1" si="642"/>
        <v>1.1212290208125226</v>
      </c>
      <c r="BG670" s="1">
        <f t="shared" ca="1" si="642"/>
        <v>1.1212290208125226</v>
      </c>
      <c r="BH670" s="1">
        <f t="shared" ca="1" si="642"/>
        <v>1.1212290208125226</v>
      </c>
      <c r="BI670" s="1">
        <f t="shared" ca="1" si="642"/>
        <v>1.1212290208125226</v>
      </c>
      <c r="BJ670" s="1">
        <f t="shared" ca="1" si="642"/>
        <v>1.1212290208125226</v>
      </c>
      <c r="BK670" s="1">
        <f t="shared" ca="1" si="642"/>
        <v>1.1212290208125226</v>
      </c>
      <c r="BL670" s="1">
        <f t="shared" ca="1" si="642"/>
        <v>1.1212290208125226</v>
      </c>
      <c r="BM670" s="1">
        <f t="shared" ca="1" si="642"/>
        <v>1.1212290208125226</v>
      </c>
      <c r="BN670" s="1">
        <f t="shared" ca="1" si="642"/>
        <v>1.1212290208125226</v>
      </c>
      <c r="BO670" s="1">
        <f t="shared" ca="1" si="642"/>
        <v>1.1212290208125226</v>
      </c>
      <c r="BP670" s="1">
        <f t="shared" ca="1" si="642"/>
        <v>1.1212290208125226</v>
      </c>
      <c r="BQ670" s="1">
        <f t="shared" ca="1" si="642"/>
        <v>1.1212290208125226</v>
      </c>
      <c r="BR670" s="1">
        <f t="shared" ca="1" si="642"/>
        <v>1.1212290208125226</v>
      </c>
      <c r="BS670" s="1">
        <f t="shared" ca="1" si="642"/>
        <v>1.1212290208125226</v>
      </c>
      <c r="BT670" s="1">
        <f t="shared" ca="1" si="642"/>
        <v>1.1212290208125226</v>
      </c>
      <c r="BU670" s="1">
        <f t="shared" ca="1" si="642"/>
        <v>1.1212290208125226</v>
      </c>
      <c r="BV670" s="1">
        <f t="shared" ca="1" si="642"/>
        <v>1.1212290208125226</v>
      </c>
      <c r="BW670" s="1">
        <f t="shared" ca="1" si="642"/>
        <v>1.1212290208125226</v>
      </c>
      <c r="BX670" s="1">
        <f t="shared" ca="1" si="642"/>
        <v>1.1212290208125226</v>
      </c>
      <c r="BY670" s="1">
        <f t="shared" ca="1" si="642"/>
        <v>1.1212290208125226</v>
      </c>
      <c r="BZ670">
        <v>2040</v>
      </c>
    </row>
    <row r="671" spans="47:78" x14ac:dyDescent="0.45">
      <c r="AU671" t="str">
        <f t="shared" ca="1" si="636"/>
        <v>\I:</v>
      </c>
      <c r="AV671" s="1" t="str">
        <f t="shared" ca="1" si="594"/>
        <v/>
      </c>
      <c r="AW671" s="1" t="str">
        <f t="shared" ref="AW671:BY671" ca="1" si="643">OFFSET($F115,0,MATCH($BZ671,$G$1:$J$1,0))</f>
        <v/>
      </c>
      <c r="AX671" s="1" t="str">
        <f t="shared" ca="1" si="643"/>
        <v/>
      </c>
      <c r="AY671" s="1" t="str">
        <f t="shared" ca="1" si="643"/>
        <v/>
      </c>
      <c r="AZ671" s="1" t="str">
        <f t="shared" ca="1" si="643"/>
        <v/>
      </c>
      <c r="BA671" s="1" t="str">
        <f t="shared" ca="1" si="643"/>
        <v/>
      </c>
      <c r="BB671" s="1" t="str">
        <f t="shared" ca="1" si="643"/>
        <v/>
      </c>
      <c r="BC671" s="1" t="str">
        <f t="shared" ca="1" si="643"/>
        <v/>
      </c>
      <c r="BD671" s="1" t="str">
        <f t="shared" ca="1" si="643"/>
        <v/>
      </c>
      <c r="BE671" s="1" t="str">
        <f t="shared" ca="1" si="643"/>
        <v/>
      </c>
      <c r="BF671" s="1" t="str">
        <f t="shared" ca="1" si="643"/>
        <v/>
      </c>
      <c r="BG671" s="1" t="str">
        <f t="shared" ca="1" si="643"/>
        <v/>
      </c>
      <c r="BH671" s="1" t="str">
        <f t="shared" ca="1" si="643"/>
        <v/>
      </c>
      <c r="BI671" s="1" t="str">
        <f t="shared" ca="1" si="643"/>
        <v/>
      </c>
      <c r="BJ671" s="1" t="str">
        <f t="shared" ca="1" si="643"/>
        <v/>
      </c>
      <c r="BK671" s="1" t="str">
        <f t="shared" ca="1" si="643"/>
        <v/>
      </c>
      <c r="BL671" s="1" t="str">
        <f t="shared" ca="1" si="643"/>
        <v/>
      </c>
      <c r="BM671" s="1" t="str">
        <f t="shared" ca="1" si="643"/>
        <v/>
      </c>
      <c r="BN671" s="1" t="str">
        <f t="shared" ca="1" si="643"/>
        <v/>
      </c>
      <c r="BO671" s="1" t="str">
        <f t="shared" ca="1" si="643"/>
        <v/>
      </c>
      <c r="BP671" s="1" t="str">
        <f t="shared" ca="1" si="643"/>
        <v/>
      </c>
      <c r="BQ671" s="1" t="str">
        <f t="shared" ca="1" si="643"/>
        <v/>
      </c>
      <c r="BR671" s="1" t="str">
        <f t="shared" ca="1" si="643"/>
        <v/>
      </c>
      <c r="BS671" s="1" t="str">
        <f t="shared" ca="1" si="643"/>
        <v/>
      </c>
      <c r="BT671" s="1" t="str">
        <f t="shared" ca="1" si="643"/>
        <v/>
      </c>
      <c r="BU671" s="1" t="str">
        <f t="shared" ca="1" si="643"/>
        <v/>
      </c>
      <c r="BV671" s="1" t="str">
        <f t="shared" ca="1" si="643"/>
        <v/>
      </c>
      <c r="BW671" s="1" t="str">
        <f t="shared" ca="1" si="643"/>
        <v/>
      </c>
      <c r="BX671" s="1" t="str">
        <f t="shared" ca="1" si="643"/>
        <v/>
      </c>
      <c r="BY671" s="1" t="str">
        <f t="shared" ca="1" si="643"/>
        <v/>
      </c>
      <c r="BZ671">
        <v>2040</v>
      </c>
    </row>
    <row r="672" spans="47:78" x14ac:dyDescent="0.45">
      <c r="AU672" t="str">
        <f t="shared" ca="1" si="636"/>
        <v>ILP_PRH_NGA</v>
      </c>
      <c r="AV672" s="1">
        <f t="shared" ca="1" si="594"/>
        <v>1.0447494805678488</v>
      </c>
      <c r="AW672" s="1">
        <f t="shared" ref="AW672:BY672" ca="1" si="644">OFFSET($F116,0,MATCH($BZ672,$G$1:$J$1,0))</f>
        <v>1.0447494805678488</v>
      </c>
      <c r="AX672" s="1">
        <f t="shared" ca="1" si="644"/>
        <v>1.0447494805678488</v>
      </c>
      <c r="AY672" s="1">
        <f t="shared" ca="1" si="644"/>
        <v>1.0447494805678488</v>
      </c>
      <c r="AZ672" s="1">
        <f t="shared" ca="1" si="644"/>
        <v>1.0447494805678488</v>
      </c>
      <c r="BA672" s="1">
        <f t="shared" ca="1" si="644"/>
        <v>1.0447494805678488</v>
      </c>
      <c r="BB672" s="1">
        <f t="shared" ca="1" si="644"/>
        <v>1.0447494805678488</v>
      </c>
      <c r="BC672" s="1">
        <f t="shared" ca="1" si="644"/>
        <v>1.0447494805678488</v>
      </c>
      <c r="BD672" s="1">
        <f t="shared" ca="1" si="644"/>
        <v>1.0447494805678488</v>
      </c>
      <c r="BE672" s="1">
        <f t="shared" ca="1" si="644"/>
        <v>1.0447494805678488</v>
      </c>
      <c r="BF672" s="1">
        <f t="shared" ca="1" si="644"/>
        <v>1.0447494805678488</v>
      </c>
      <c r="BG672" s="1">
        <f t="shared" ca="1" si="644"/>
        <v>1.0447494805678488</v>
      </c>
      <c r="BH672" s="1">
        <f t="shared" ca="1" si="644"/>
        <v>1.0447494805678488</v>
      </c>
      <c r="BI672" s="1">
        <f t="shared" ca="1" si="644"/>
        <v>1.0447494805678488</v>
      </c>
      <c r="BJ672" s="1">
        <f t="shared" ca="1" si="644"/>
        <v>1.0447494805678488</v>
      </c>
      <c r="BK672" s="1">
        <f t="shared" ca="1" si="644"/>
        <v>1.0447494805678488</v>
      </c>
      <c r="BL672" s="1">
        <f t="shared" ca="1" si="644"/>
        <v>1.0447494805678488</v>
      </c>
      <c r="BM672" s="1">
        <f t="shared" ca="1" si="644"/>
        <v>1.0447494805678488</v>
      </c>
      <c r="BN672" s="1">
        <f t="shared" ca="1" si="644"/>
        <v>1.0447494805678488</v>
      </c>
      <c r="BO672" s="1">
        <f t="shared" ca="1" si="644"/>
        <v>1.0447494805678488</v>
      </c>
      <c r="BP672" s="1">
        <f t="shared" ca="1" si="644"/>
        <v>1.0447494805678488</v>
      </c>
      <c r="BQ672" s="1">
        <f t="shared" ca="1" si="644"/>
        <v>1.0447494805678488</v>
      </c>
      <c r="BR672" s="1">
        <f t="shared" ca="1" si="644"/>
        <v>1.0447494805678488</v>
      </c>
      <c r="BS672" s="1">
        <f t="shared" ca="1" si="644"/>
        <v>1.0447494805678488</v>
      </c>
      <c r="BT672" s="1">
        <f t="shared" ca="1" si="644"/>
        <v>1.0447494805678488</v>
      </c>
      <c r="BU672" s="1">
        <f t="shared" ca="1" si="644"/>
        <v>1.0447494805678488</v>
      </c>
      <c r="BV672" s="1">
        <f t="shared" ca="1" si="644"/>
        <v>1.0447494805678488</v>
      </c>
      <c r="BW672" s="1">
        <f t="shared" ca="1" si="644"/>
        <v>1.0447494805678488</v>
      </c>
      <c r="BX672" s="1">
        <f t="shared" ca="1" si="644"/>
        <v>1.0447494805678488</v>
      </c>
      <c r="BY672" s="1">
        <f t="shared" ca="1" si="644"/>
        <v>1.0447494805678488</v>
      </c>
      <c r="BZ672">
        <v>2040</v>
      </c>
    </row>
    <row r="673" spans="47:78" x14ac:dyDescent="0.45">
      <c r="AU673" t="str">
        <f t="shared" ca="1" si="636"/>
        <v>ILP_MDR_NGA</v>
      </c>
      <c r="AV673" s="1">
        <f t="shared" ca="1" si="594"/>
        <v>1.0447494805678488</v>
      </c>
      <c r="AW673" s="1">
        <f t="shared" ref="AW673:BY673" ca="1" si="645">OFFSET($F117,0,MATCH($BZ673,$G$1:$J$1,0))</f>
        <v>1.0447494805678488</v>
      </c>
      <c r="AX673" s="1">
        <f t="shared" ca="1" si="645"/>
        <v>1.0447494805678488</v>
      </c>
      <c r="AY673" s="1">
        <f t="shared" ca="1" si="645"/>
        <v>1.0447494805678488</v>
      </c>
      <c r="AZ673" s="1">
        <f t="shared" ca="1" si="645"/>
        <v>1.0447494805678488</v>
      </c>
      <c r="BA673" s="1">
        <f t="shared" ca="1" si="645"/>
        <v>1.0447494805678488</v>
      </c>
      <c r="BB673" s="1">
        <f t="shared" ca="1" si="645"/>
        <v>1.0447494805678488</v>
      </c>
      <c r="BC673" s="1">
        <f t="shared" ca="1" si="645"/>
        <v>1.0447494805678488</v>
      </c>
      <c r="BD673" s="1">
        <f t="shared" ca="1" si="645"/>
        <v>1.0447494805678488</v>
      </c>
      <c r="BE673" s="1">
        <f t="shared" ca="1" si="645"/>
        <v>1.0447494805678488</v>
      </c>
      <c r="BF673" s="1">
        <f t="shared" ca="1" si="645"/>
        <v>1.0447494805678488</v>
      </c>
      <c r="BG673" s="1">
        <f t="shared" ca="1" si="645"/>
        <v>1.0447494805678488</v>
      </c>
      <c r="BH673" s="1">
        <f t="shared" ca="1" si="645"/>
        <v>1.0447494805678488</v>
      </c>
      <c r="BI673" s="1">
        <f t="shared" ca="1" si="645"/>
        <v>1.0447494805678488</v>
      </c>
      <c r="BJ673" s="1">
        <f t="shared" ca="1" si="645"/>
        <v>1.0447494805678488</v>
      </c>
      <c r="BK673" s="1">
        <f t="shared" ca="1" si="645"/>
        <v>1.0447494805678488</v>
      </c>
      <c r="BL673" s="1">
        <f t="shared" ca="1" si="645"/>
        <v>1.0447494805678488</v>
      </c>
      <c r="BM673" s="1">
        <f t="shared" ca="1" si="645"/>
        <v>1.0447494805678488</v>
      </c>
      <c r="BN673" s="1">
        <f t="shared" ca="1" si="645"/>
        <v>1.0447494805678488</v>
      </c>
      <c r="BO673" s="1">
        <f t="shared" ca="1" si="645"/>
        <v>1.0447494805678488</v>
      </c>
      <c r="BP673" s="1">
        <f t="shared" ca="1" si="645"/>
        <v>1.0447494805678488</v>
      </c>
      <c r="BQ673" s="1">
        <f t="shared" ca="1" si="645"/>
        <v>1.0447494805678488</v>
      </c>
      <c r="BR673" s="1">
        <f t="shared" ca="1" si="645"/>
        <v>1.0447494805678488</v>
      </c>
      <c r="BS673" s="1">
        <f t="shared" ca="1" si="645"/>
        <v>1.0447494805678488</v>
      </c>
      <c r="BT673" s="1">
        <f t="shared" ca="1" si="645"/>
        <v>1.0447494805678488</v>
      </c>
      <c r="BU673" s="1">
        <f t="shared" ca="1" si="645"/>
        <v>1.0447494805678488</v>
      </c>
      <c r="BV673" s="1">
        <f t="shared" ca="1" si="645"/>
        <v>1.0447494805678488</v>
      </c>
      <c r="BW673" s="1">
        <f t="shared" ca="1" si="645"/>
        <v>1.0447494805678488</v>
      </c>
      <c r="BX673" s="1">
        <f t="shared" ca="1" si="645"/>
        <v>1.0447494805678488</v>
      </c>
      <c r="BY673" s="1">
        <f t="shared" ca="1" si="645"/>
        <v>1.0447494805678488</v>
      </c>
      <c r="BZ673">
        <v>2040</v>
      </c>
    </row>
    <row r="674" spans="47:78" x14ac:dyDescent="0.45">
      <c r="AU674" t="str">
        <f t="shared" ca="1" si="636"/>
        <v>ILP_OTP_NGA</v>
      </c>
      <c r="AV674" s="1">
        <f t="shared" ca="1" si="594"/>
        <v>1.0447494805678488</v>
      </c>
      <c r="AW674" s="1">
        <f t="shared" ref="AW674:BY674" ca="1" si="646">OFFSET($F118,0,MATCH($BZ674,$G$1:$J$1,0))</f>
        <v>1.0447494805678488</v>
      </c>
      <c r="AX674" s="1">
        <f t="shared" ca="1" si="646"/>
        <v>1.0447494805678488</v>
      </c>
      <c r="AY674" s="1">
        <f t="shared" ca="1" si="646"/>
        <v>1.0447494805678488</v>
      </c>
      <c r="AZ674" s="1">
        <f t="shared" ca="1" si="646"/>
        <v>1.0447494805678488</v>
      </c>
      <c r="BA674" s="1">
        <f t="shared" ca="1" si="646"/>
        <v>1.0447494805678488</v>
      </c>
      <c r="BB674" s="1">
        <f t="shared" ca="1" si="646"/>
        <v>1.0447494805678488</v>
      </c>
      <c r="BC674" s="1">
        <f t="shared" ca="1" si="646"/>
        <v>1.0447494805678488</v>
      </c>
      <c r="BD674" s="1">
        <f t="shared" ca="1" si="646"/>
        <v>1.0447494805678488</v>
      </c>
      <c r="BE674" s="1">
        <f t="shared" ca="1" si="646"/>
        <v>1.0447494805678488</v>
      </c>
      <c r="BF674" s="1">
        <f t="shared" ca="1" si="646"/>
        <v>1.0447494805678488</v>
      </c>
      <c r="BG674" s="1">
        <f t="shared" ca="1" si="646"/>
        <v>1.0447494805678488</v>
      </c>
      <c r="BH674" s="1">
        <f t="shared" ca="1" si="646"/>
        <v>1.0447494805678488</v>
      </c>
      <c r="BI674" s="1">
        <f t="shared" ca="1" si="646"/>
        <v>1.0447494805678488</v>
      </c>
      <c r="BJ674" s="1">
        <f t="shared" ca="1" si="646"/>
        <v>1.0447494805678488</v>
      </c>
      <c r="BK674" s="1">
        <f t="shared" ca="1" si="646"/>
        <v>1.0447494805678488</v>
      </c>
      <c r="BL674" s="1">
        <f t="shared" ca="1" si="646"/>
        <v>1.0447494805678488</v>
      </c>
      <c r="BM674" s="1">
        <f t="shared" ca="1" si="646"/>
        <v>1.0447494805678488</v>
      </c>
      <c r="BN674" s="1">
        <f t="shared" ca="1" si="646"/>
        <v>1.0447494805678488</v>
      </c>
      <c r="BO674" s="1">
        <f t="shared" ca="1" si="646"/>
        <v>1.0447494805678488</v>
      </c>
      <c r="BP674" s="1">
        <f t="shared" ca="1" si="646"/>
        <v>1.0447494805678488</v>
      </c>
      <c r="BQ674" s="1">
        <f t="shared" ca="1" si="646"/>
        <v>1.0447494805678488</v>
      </c>
      <c r="BR674" s="1">
        <f t="shared" ca="1" si="646"/>
        <v>1.0447494805678488</v>
      </c>
      <c r="BS674" s="1">
        <f t="shared" ca="1" si="646"/>
        <v>1.0447494805678488</v>
      </c>
      <c r="BT674" s="1">
        <f t="shared" ca="1" si="646"/>
        <v>1.0447494805678488</v>
      </c>
      <c r="BU674" s="1">
        <f t="shared" ca="1" si="646"/>
        <v>1.0447494805678488</v>
      </c>
      <c r="BV674" s="1">
        <f t="shared" ca="1" si="646"/>
        <v>1.0447494805678488</v>
      </c>
      <c r="BW674" s="1">
        <f t="shared" ca="1" si="646"/>
        <v>1.0447494805678488</v>
      </c>
      <c r="BX674" s="1">
        <f t="shared" ca="1" si="646"/>
        <v>1.0447494805678488</v>
      </c>
      <c r="BY674" s="1">
        <f t="shared" ca="1" si="646"/>
        <v>1.0447494805678488</v>
      </c>
      <c r="BZ674">
        <v>2040</v>
      </c>
    </row>
    <row r="675" spans="47:78" x14ac:dyDescent="0.45">
      <c r="AU675" t="str">
        <f t="shared" ca="1" si="636"/>
        <v>ILP_SPC_NGA</v>
      </c>
      <c r="AV675" s="1">
        <f t="shared" ca="1" si="594"/>
        <v>1.0447494805678488</v>
      </c>
      <c r="AW675" s="1">
        <f t="shared" ref="AW675:BY675" ca="1" si="647">OFFSET($F119,0,MATCH($BZ675,$G$1:$J$1,0))</f>
        <v>1.0447494805678488</v>
      </c>
      <c r="AX675" s="1">
        <f t="shared" ca="1" si="647"/>
        <v>1.0447494805678488</v>
      </c>
      <c r="AY675" s="1">
        <f t="shared" ca="1" si="647"/>
        <v>1.0447494805678488</v>
      </c>
      <c r="AZ675" s="1">
        <f t="shared" ca="1" si="647"/>
        <v>1.0447494805678488</v>
      </c>
      <c r="BA675" s="1">
        <f t="shared" ca="1" si="647"/>
        <v>1.0447494805678488</v>
      </c>
      <c r="BB675" s="1">
        <f t="shared" ca="1" si="647"/>
        <v>1.0447494805678488</v>
      </c>
      <c r="BC675" s="1">
        <f t="shared" ca="1" si="647"/>
        <v>1.0447494805678488</v>
      </c>
      <c r="BD675" s="1">
        <f t="shared" ca="1" si="647"/>
        <v>1.0447494805678488</v>
      </c>
      <c r="BE675" s="1">
        <f t="shared" ca="1" si="647"/>
        <v>1.0447494805678488</v>
      </c>
      <c r="BF675" s="1">
        <f t="shared" ca="1" si="647"/>
        <v>1.0447494805678488</v>
      </c>
      <c r="BG675" s="1">
        <f t="shared" ca="1" si="647"/>
        <v>1.0447494805678488</v>
      </c>
      <c r="BH675" s="1">
        <f t="shared" ca="1" si="647"/>
        <v>1.0447494805678488</v>
      </c>
      <c r="BI675" s="1">
        <f t="shared" ca="1" si="647"/>
        <v>1.0447494805678488</v>
      </c>
      <c r="BJ675" s="1">
        <f t="shared" ca="1" si="647"/>
        <v>1.0447494805678488</v>
      </c>
      <c r="BK675" s="1">
        <f t="shared" ca="1" si="647"/>
        <v>1.0447494805678488</v>
      </c>
      <c r="BL675" s="1">
        <f t="shared" ca="1" si="647"/>
        <v>1.0447494805678488</v>
      </c>
      <c r="BM675" s="1">
        <f t="shared" ca="1" si="647"/>
        <v>1.0447494805678488</v>
      </c>
      <c r="BN675" s="1">
        <f t="shared" ca="1" si="647"/>
        <v>1.0447494805678488</v>
      </c>
      <c r="BO675" s="1">
        <f t="shared" ca="1" si="647"/>
        <v>1.0447494805678488</v>
      </c>
      <c r="BP675" s="1">
        <f t="shared" ca="1" si="647"/>
        <v>1.0447494805678488</v>
      </c>
      <c r="BQ675" s="1">
        <f t="shared" ca="1" si="647"/>
        <v>1.0447494805678488</v>
      </c>
      <c r="BR675" s="1">
        <f t="shared" ca="1" si="647"/>
        <v>1.0447494805678488</v>
      </c>
      <c r="BS675" s="1">
        <f t="shared" ca="1" si="647"/>
        <v>1.0447494805678488</v>
      </c>
      <c r="BT675" s="1">
        <f t="shared" ca="1" si="647"/>
        <v>1.0447494805678488</v>
      </c>
      <c r="BU675" s="1">
        <f t="shared" ca="1" si="647"/>
        <v>1.0447494805678488</v>
      </c>
      <c r="BV675" s="1">
        <f t="shared" ca="1" si="647"/>
        <v>1.0447494805678488</v>
      </c>
      <c r="BW675" s="1">
        <f t="shared" ca="1" si="647"/>
        <v>1.0447494805678488</v>
      </c>
      <c r="BX675" s="1">
        <f t="shared" ca="1" si="647"/>
        <v>1.0447494805678488</v>
      </c>
      <c r="BY675" s="1">
        <f t="shared" ca="1" si="647"/>
        <v>1.0447494805678488</v>
      </c>
      <c r="BZ675">
        <v>2040</v>
      </c>
    </row>
    <row r="676" spans="47:78" x14ac:dyDescent="0.45">
      <c r="AU676" t="str">
        <f t="shared" ca="1" si="636"/>
        <v>ILP_OTH_NGA</v>
      </c>
      <c r="AV676" s="1">
        <f t="shared" ca="1" si="594"/>
        <v>1.0447494805678488</v>
      </c>
      <c r="AW676" s="1">
        <f t="shared" ref="AW676:BY676" ca="1" si="648">OFFSET($F120,0,MATCH($BZ676,$G$1:$J$1,0))</f>
        <v>1.0447494805678488</v>
      </c>
      <c r="AX676" s="1">
        <f t="shared" ca="1" si="648"/>
        <v>1.0447494805678488</v>
      </c>
      <c r="AY676" s="1">
        <f t="shared" ca="1" si="648"/>
        <v>1.0447494805678488</v>
      </c>
      <c r="AZ676" s="1">
        <f t="shared" ca="1" si="648"/>
        <v>1.0447494805678488</v>
      </c>
      <c r="BA676" s="1">
        <f t="shared" ca="1" si="648"/>
        <v>1.0447494805678488</v>
      </c>
      <c r="BB676" s="1">
        <f t="shared" ca="1" si="648"/>
        <v>1.0447494805678488</v>
      </c>
      <c r="BC676" s="1">
        <f t="shared" ca="1" si="648"/>
        <v>1.0447494805678488</v>
      </c>
      <c r="BD676" s="1">
        <f t="shared" ca="1" si="648"/>
        <v>1.0447494805678488</v>
      </c>
      <c r="BE676" s="1">
        <f t="shared" ca="1" si="648"/>
        <v>1.0447494805678488</v>
      </c>
      <c r="BF676" s="1">
        <f t="shared" ca="1" si="648"/>
        <v>1.0447494805678488</v>
      </c>
      <c r="BG676" s="1">
        <f t="shared" ca="1" si="648"/>
        <v>1.0447494805678488</v>
      </c>
      <c r="BH676" s="1">
        <f t="shared" ca="1" si="648"/>
        <v>1.0447494805678488</v>
      </c>
      <c r="BI676" s="1">
        <f t="shared" ca="1" si="648"/>
        <v>1.0447494805678488</v>
      </c>
      <c r="BJ676" s="1">
        <f t="shared" ca="1" si="648"/>
        <v>1.0447494805678488</v>
      </c>
      <c r="BK676" s="1">
        <f t="shared" ca="1" si="648"/>
        <v>1.0447494805678488</v>
      </c>
      <c r="BL676" s="1">
        <f t="shared" ca="1" si="648"/>
        <v>1.0447494805678488</v>
      </c>
      <c r="BM676" s="1">
        <f t="shared" ca="1" si="648"/>
        <v>1.0447494805678488</v>
      </c>
      <c r="BN676" s="1">
        <f t="shared" ca="1" si="648"/>
        <v>1.0447494805678488</v>
      </c>
      <c r="BO676" s="1">
        <f t="shared" ca="1" si="648"/>
        <v>1.0447494805678488</v>
      </c>
      <c r="BP676" s="1">
        <f t="shared" ca="1" si="648"/>
        <v>1.0447494805678488</v>
      </c>
      <c r="BQ676" s="1">
        <f t="shared" ca="1" si="648"/>
        <v>1.0447494805678488</v>
      </c>
      <c r="BR676" s="1">
        <f t="shared" ca="1" si="648"/>
        <v>1.0447494805678488</v>
      </c>
      <c r="BS676" s="1">
        <f t="shared" ca="1" si="648"/>
        <v>1.0447494805678488</v>
      </c>
      <c r="BT676" s="1">
        <f t="shared" ca="1" si="648"/>
        <v>1.0447494805678488</v>
      </c>
      <c r="BU676" s="1">
        <f t="shared" ca="1" si="648"/>
        <v>1.0447494805678488</v>
      </c>
      <c r="BV676" s="1">
        <f t="shared" ca="1" si="648"/>
        <v>1.0447494805678488</v>
      </c>
      <c r="BW676" s="1">
        <f t="shared" ca="1" si="648"/>
        <v>1.0447494805678488</v>
      </c>
      <c r="BX676" s="1">
        <f t="shared" ca="1" si="648"/>
        <v>1.0447494805678488</v>
      </c>
      <c r="BY676" s="1">
        <f t="shared" ca="1" si="648"/>
        <v>1.0447494805678488</v>
      </c>
      <c r="BZ676">
        <v>2040</v>
      </c>
    </row>
    <row r="677" spans="47:78" x14ac:dyDescent="0.45">
      <c r="AU677" t="str">
        <f t="shared" ca="1" si="636"/>
        <v>\I:</v>
      </c>
      <c r="AV677" s="1" t="str">
        <f t="shared" ca="1" si="594"/>
        <v/>
      </c>
      <c r="AW677" s="1" t="str">
        <f t="shared" ref="AW677:BY677" ca="1" si="649">OFFSET($F121,0,MATCH($BZ677,$G$1:$J$1,0))</f>
        <v/>
      </c>
      <c r="AX677" s="1" t="str">
        <f t="shared" ca="1" si="649"/>
        <v/>
      </c>
      <c r="AY677" s="1" t="str">
        <f t="shared" ca="1" si="649"/>
        <v/>
      </c>
      <c r="AZ677" s="1" t="str">
        <f t="shared" ca="1" si="649"/>
        <v/>
      </c>
      <c r="BA677" s="1" t="str">
        <f t="shared" ca="1" si="649"/>
        <v/>
      </c>
      <c r="BB677" s="1" t="str">
        <f t="shared" ca="1" si="649"/>
        <v/>
      </c>
      <c r="BC677" s="1" t="str">
        <f t="shared" ca="1" si="649"/>
        <v/>
      </c>
      <c r="BD677" s="1" t="str">
        <f t="shared" ca="1" si="649"/>
        <v/>
      </c>
      <c r="BE677" s="1" t="str">
        <f t="shared" ca="1" si="649"/>
        <v/>
      </c>
      <c r="BF677" s="1" t="str">
        <f t="shared" ca="1" si="649"/>
        <v/>
      </c>
      <c r="BG677" s="1" t="str">
        <f t="shared" ca="1" si="649"/>
        <v/>
      </c>
      <c r="BH677" s="1" t="str">
        <f t="shared" ca="1" si="649"/>
        <v/>
      </c>
      <c r="BI677" s="1" t="str">
        <f t="shared" ca="1" si="649"/>
        <v/>
      </c>
      <c r="BJ677" s="1" t="str">
        <f t="shared" ca="1" si="649"/>
        <v/>
      </c>
      <c r="BK677" s="1" t="str">
        <f t="shared" ca="1" si="649"/>
        <v/>
      </c>
      <c r="BL677" s="1" t="str">
        <f t="shared" ca="1" si="649"/>
        <v/>
      </c>
      <c r="BM677" s="1" t="str">
        <f t="shared" ca="1" si="649"/>
        <v/>
      </c>
      <c r="BN677" s="1" t="str">
        <f t="shared" ca="1" si="649"/>
        <v/>
      </c>
      <c r="BO677" s="1" t="str">
        <f t="shared" ca="1" si="649"/>
        <v/>
      </c>
      <c r="BP677" s="1" t="str">
        <f t="shared" ca="1" si="649"/>
        <v/>
      </c>
      <c r="BQ677" s="1" t="str">
        <f t="shared" ca="1" si="649"/>
        <v/>
      </c>
      <c r="BR677" s="1" t="str">
        <f t="shared" ca="1" si="649"/>
        <v/>
      </c>
      <c r="BS677" s="1" t="str">
        <f t="shared" ca="1" si="649"/>
        <v/>
      </c>
      <c r="BT677" s="1" t="str">
        <f t="shared" ca="1" si="649"/>
        <v/>
      </c>
      <c r="BU677" s="1" t="str">
        <f t="shared" ca="1" si="649"/>
        <v/>
      </c>
      <c r="BV677" s="1" t="str">
        <f t="shared" ca="1" si="649"/>
        <v/>
      </c>
      <c r="BW677" s="1" t="str">
        <f t="shared" ca="1" si="649"/>
        <v/>
      </c>
      <c r="BX677" s="1" t="str">
        <f t="shared" ca="1" si="649"/>
        <v/>
      </c>
      <c r="BY677" s="1" t="str">
        <f t="shared" ca="1" si="649"/>
        <v/>
      </c>
      <c r="BZ677">
        <v>2040</v>
      </c>
    </row>
    <row r="678" spans="47:78" x14ac:dyDescent="0.45">
      <c r="AU678" t="str">
        <f t="shared" ca="1" si="636"/>
        <v>IMC_PRH_NGA</v>
      </c>
      <c r="AV678" s="1">
        <f t="shared" ca="1" si="594"/>
        <v>1.1943931903601912</v>
      </c>
      <c r="AW678" s="1">
        <f t="shared" ref="AW678:BY678" ca="1" si="650">OFFSET($F122,0,MATCH($BZ678,$G$1:$J$1,0))</f>
        <v>1.1943931903601912</v>
      </c>
      <c r="AX678" s="1">
        <f t="shared" ca="1" si="650"/>
        <v>1.1943931903601912</v>
      </c>
      <c r="AY678" s="1">
        <f t="shared" ca="1" si="650"/>
        <v>1.1943931903601912</v>
      </c>
      <c r="AZ678" s="1">
        <f t="shared" ca="1" si="650"/>
        <v>1.1943931903601912</v>
      </c>
      <c r="BA678" s="1">
        <f t="shared" ca="1" si="650"/>
        <v>1.1943931903601912</v>
      </c>
      <c r="BB678" s="1">
        <f t="shared" ca="1" si="650"/>
        <v>1.1943931903601912</v>
      </c>
      <c r="BC678" s="1">
        <f t="shared" ca="1" si="650"/>
        <v>1.1943931903601912</v>
      </c>
      <c r="BD678" s="1">
        <f t="shared" ca="1" si="650"/>
        <v>1.1943931903601912</v>
      </c>
      <c r="BE678" s="1">
        <f t="shared" ca="1" si="650"/>
        <v>1.1943931903601912</v>
      </c>
      <c r="BF678" s="1">
        <f t="shared" ca="1" si="650"/>
        <v>1.1943931903601912</v>
      </c>
      <c r="BG678" s="1">
        <f t="shared" ca="1" si="650"/>
        <v>1.1943931903601912</v>
      </c>
      <c r="BH678" s="1">
        <f t="shared" ca="1" si="650"/>
        <v>1.1943931903601912</v>
      </c>
      <c r="BI678" s="1">
        <f t="shared" ca="1" si="650"/>
        <v>1.1943931903601912</v>
      </c>
      <c r="BJ678" s="1">
        <f t="shared" ca="1" si="650"/>
        <v>1.1943931903601912</v>
      </c>
      <c r="BK678" s="1">
        <f t="shared" ca="1" si="650"/>
        <v>1.1943931903601912</v>
      </c>
      <c r="BL678" s="1">
        <f t="shared" ca="1" si="650"/>
        <v>1.1943931903601912</v>
      </c>
      <c r="BM678" s="1">
        <f t="shared" ca="1" si="650"/>
        <v>1.1943931903601912</v>
      </c>
      <c r="BN678" s="1">
        <f t="shared" ca="1" si="650"/>
        <v>1.1943931903601912</v>
      </c>
      <c r="BO678" s="1">
        <f t="shared" ca="1" si="650"/>
        <v>1.1943931903601912</v>
      </c>
      <c r="BP678" s="1">
        <f t="shared" ca="1" si="650"/>
        <v>1.1943931903601912</v>
      </c>
      <c r="BQ678" s="1">
        <f t="shared" ca="1" si="650"/>
        <v>1.1943931903601912</v>
      </c>
      <c r="BR678" s="1">
        <f t="shared" ca="1" si="650"/>
        <v>1.1943931903601912</v>
      </c>
      <c r="BS678" s="1">
        <f t="shared" ca="1" si="650"/>
        <v>1.1943931903601912</v>
      </c>
      <c r="BT678" s="1">
        <f t="shared" ca="1" si="650"/>
        <v>1.1943931903601912</v>
      </c>
      <c r="BU678" s="1">
        <f t="shared" ca="1" si="650"/>
        <v>1.1943931903601912</v>
      </c>
      <c r="BV678" s="1">
        <f t="shared" ca="1" si="650"/>
        <v>1.1943931903601912</v>
      </c>
      <c r="BW678" s="1">
        <f t="shared" ca="1" si="650"/>
        <v>1.1943931903601912</v>
      </c>
      <c r="BX678" s="1">
        <f t="shared" ca="1" si="650"/>
        <v>1.1943931903601912</v>
      </c>
      <c r="BY678" s="1">
        <f t="shared" ca="1" si="650"/>
        <v>1.1943931903601912</v>
      </c>
      <c r="BZ678">
        <v>2040</v>
      </c>
    </row>
    <row r="679" spans="47:78" x14ac:dyDescent="0.45">
      <c r="AU679" t="str">
        <f t="shared" ca="1" si="636"/>
        <v>IMC_PRC_NGA</v>
      </c>
      <c r="AV679" s="1">
        <f t="shared" ca="1" si="594"/>
        <v>1.1212290208125226</v>
      </c>
      <c r="AW679" s="1">
        <f t="shared" ref="AW679:BY679" ca="1" si="651">OFFSET($F123,0,MATCH($BZ679,$G$1:$J$1,0))</f>
        <v>1.1212290208125226</v>
      </c>
      <c r="AX679" s="1">
        <f t="shared" ca="1" si="651"/>
        <v>1.1212290208125226</v>
      </c>
      <c r="AY679" s="1">
        <f t="shared" ca="1" si="651"/>
        <v>1.1212290208125226</v>
      </c>
      <c r="AZ679" s="1">
        <f t="shared" ca="1" si="651"/>
        <v>1.1212290208125226</v>
      </c>
      <c r="BA679" s="1">
        <f t="shared" ca="1" si="651"/>
        <v>1.1212290208125226</v>
      </c>
      <c r="BB679" s="1">
        <f t="shared" ca="1" si="651"/>
        <v>1.1212290208125226</v>
      </c>
      <c r="BC679" s="1">
        <f t="shared" ca="1" si="651"/>
        <v>1.1212290208125226</v>
      </c>
      <c r="BD679" s="1">
        <f t="shared" ca="1" si="651"/>
        <v>1.1212290208125226</v>
      </c>
      <c r="BE679" s="1">
        <f t="shared" ca="1" si="651"/>
        <v>1.1212290208125226</v>
      </c>
      <c r="BF679" s="1">
        <f t="shared" ca="1" si="651"/>
        <v>1.1212290208125226</v>
      </c>
      <c r="BG679" s="1">
        <f t="shared" ca="1" si="651"/>
        <v>1.1212290208125226</v>
      </c>
      <c r="BH679" s="1">
        <f t="shared" ca="1" si="651"/>
        <v>1.1212290208125226</v>
      </c>
      <c r="BI679" s="1">
        <f t="shared" ca="1" si="651"/>
        <v>1.1212290208125226</v>
      </c>
      <c r="BJ679" s="1">
        <f t="shared" ca="1" si="651"/>
        <v>1.1212290208125226</v>
      </c>
      <c r="BK679" s="1">
        <f t="shared" ca="1" si="651"/>
        <v>1.1212290208125226</v>
      </c>
      <c r="BL679" s="1">
        <f t="shared" ca="1" si="651"/>
        <v>1.1212290208125226</v>
      </c>
      <c r="BM679" s="1">
        <f t="shared" ca="1" si="651"/>
        <v>1.1212290208125226</v>
      </c>
      <c r="BN679" s="1">
        <f t="shared" ca="1" si="651"/>
        <v>1.1212290208125226</v>
      </c>
      <c r="BO679" s="1">
        <f t="shared" ca="1" si="651"/>
        <v>1.1212290208125226</v>
      </c>
      <c r="BP679" s="1">
        <f t="shared" ca="1" si="651"/>
        <v>1.1212290208125226</v>
      </c>
      <c r="BQ679" s="1">
        <f t="shared" ca="1" si="651"/>
        <v>1.1212290208125226</v>
      </c>
      <c r="BR679" s="1">
        <f t="shared" ca="1" si="651"/>
        <v>1.1212290208125226</v>
      </c>
      <c r="BS679" s="1">
        <f t="shared" ca="1" si="651"/>
        <v>1.1212290208125226</v>
      </c>
      <c r="BT679" s="1">
        <f t="shared" ca="1" si="651"/>
        <v>1.1212290208125226</v>
      </c>
      <c r="BU679" s="1">
        <f t="shared" ca="1" si="651"/>
        <v>1.1212290208125226</v>
      </c>
      <c r="BV679" s="1">
        <f t="shared" ca="1" si="651"/>
        <v>1.1212290208125226</v>
      </c>
      <c r="BW679" s="1">
        <f t="shared" ca="1" si="651"/>
        <v>1.1212290208125226</v>
      </c>
      <c r="BX679" s="1">
        <f t="shared" ca="1" si="651"/>
        <v>1.1212290208125226</v>
      </c>
      <c r="BY679" s="1">
        <f t="shared" ca="1" si="651"/>
        <v>1.1212290208125226</v>
      </c>
      <c r="BZ679">
        <v>2040</v>
      </c>
    </row>
    <row r="680" spans="47:78" x14ac:dyDescent="0.45">
      <c r="AU680" t="str">
        <f t="shared" ca="1" si="636"/>
        <v>IMC_MDR_NGA</v>
      </c>
      <c r="AV680" s="1">
        <f t="shared" ca="1" si="594"/>
        <v>1.2121502722433231</v>
      </c>
      <c r="AW680" s="1">
        <f t="shared" ref="AW680:BY680" ca="1" si="652">OFFSET($F124,0,MATCH($BZ680,$G$1:$J$1,0))</f>
        <v>1.2121502722433231</v>
      </c>
      <c r="AX680" s="1">
        <f t="shared" ca="1" si="652"/>
        <v>1.2121502722433231</v>
      </c>
      <c r="AY680" s="1">
        <f t="shared" ca="1" si="652"/>
        <v>1.2121502722433231</v>
      </c>
      <c r="AZ680" s="1">
        <f t="shared" ca="1" si="652"/>
        <v>1.2121502722433231</v>
      </c>
      <c r="BA680" s="1">
        <f t="shared" ca="1" si="652"/>
        <v>1.2121502722433231</v>
      </c>
      <c r="BB680" s="1">
        <f t="shared" ca="1" si="652"/>
        <v>1.2121502722433231</v>
      </c>
      <c r="BC680" s="1">
        <f t="shared" ca="1" si="652"/>
        <v>1.2121502722433231</v>
      </c>
      <c r="BD680" s="1">
        <f t="shared" ca="1" si="652"/>
        <v>1.2121502722433231</v>
      </c>
      <c r="BE680" s="1">
        <f t="shared" ca="1" si="652"/>
        <v>1.2121502722433231</v>
      </c>
      <c r="BF680" s="1">
        <f t="shared" ca="1" si="652"/>
        <v>1.2121502722433231</v>
      </c>
      <c r="BG680" s="1">
        <f t="shared" ca="1" si="652"/>
        <v>1.2121502722433231</v>
      </c>
      <c r="BH680" s="1">
        <f t="shared" ca="1" si="652"/>
        <v>1.2121502722433231</v>
      </c>
      <c r="BI680" s="1">
        <f t="shared" ca="1" si="652"/>
        <v>1.2121502722433231</v>
      </c>
      <c r="BJ680" s="1">
        <f t="shared" ca="1" si="652"/>
        <v>1.2121502722433231</v>
      </c>
      <c r="BK680" s="1">
        <f t="shared" ca="1" si="652"/>
        <v>1.2121502722433231</v>
      </c>
      <c r="BL680" s="1">
        <f t="shared" ca="1" si="652"/>
        <v>1.2121502722433231</v>
      </c>
      <c r="BM680" s="1">
        <f t="shared" ca="1" si="652"/>
        <v>1.2121502722433231</v>
      </c>
      <c r="BN680" s="1">
        <f t="shared" ca="1" si="652"/>
        <v>1.2121502722433231</v>
      </c>
      <c r="BO680" s="1">
        <f t="shared" ca="1" si="652"/>
        <v>1.2121502722433231</v>
      </c>
      <c r="BP680" s="1">
        <f t="shared" ca="1" si="652"/>
        <v>1.2121502722433231</v>
      </c>
      <c r="BQ680" s="1">
        <f t="shared" ca="1" si="652"/>
        <v>1.2121502722433231</v>
      </c>
      <c r="BR680" s="1">
        <f t="shared" ca="1" si="652"/>
        <v>1.2121502722433231</v>
      </c>
      <c r="BS680" s="1">
        <f t="shared" ca="1" si="652"/>
        <v>1.2121502722433231</v>
      </c>
      <c r="BT680" s="1">
        <f t="shared" ca="1" si="652"/>
        <v>1.2121502722433231</v>
      </c>
      <c r="BU680" s="1">
        <f t="shared" ca="1" si="652"/>
        <v>1.2121502722433231</v>
      </c>
      <c r="BV680" s="1">
        <f t="shared" ca="1" si="652"/>
        <v>1.2121502722433231</v>
      </c>
      <c r="BW680" s="1">
        <f t="shared" ca="1" si="652"/>
        <v>1.2121502722433231</v>
      </c>
      <c r="BX680" s="1">
        <f t="shared" ca="1" si="652"/>
        <v>1.2121502722433231</v>
      </c>
      <c r="BY680" s="1">
        <f t="shared" ca="1" si="652"/>
        <v>1.2121502722433231</v>
      </c>
      <c r="BZ680">
        <v>2040</v>
      </c>
    </row>
    <row r="681" spans="47:78" x14ac:dyDescent="0.45">
      <c r="AU681" t="str">
        <f t="shared" ca="1" si="636"/>
        <v>IMC_OTP_NGA</v>
      </c>
      <c r="AV681" s="1">
        <f t="shared" ca="1" si="594"/>
        <v>1.1943931903601912</v>
      </c>
      <c r="AW681" s="1">
        <f t="shared" ref="AW681:BY681" ca="1" si="653">OFFSET($F125,0,MATCH($BZ681,$G$1:$J$1,0))</f>
        <v>1.1943931903601912</v>
      </c>
      <c r="AX681" s="1">
        <f t="shared" ca="1" si="653"/>
        <v>1.1943931903601912</v>
      </c>
      <c r="AY681" s="1">
        <f t="shared" ca="1" si="653"/>
        <v>1.1943931903601912</v>
      </c>
      <c r="AZ681" s="1">
        <f t="shared" ca="1" si="653"/>
        <v>1.1943931903601912</v>
      </c>
      <c r="BA681" s="1">
        <f t="shared" ca="1" si="653"/>
        <v>1.1943931903601912</v>
      </c>
      <c r="BB681" s="1">
        <f t="shared" ca="1" si="653"/>
        <v>1.1943931903601912</v>
      </c>
      <c r="BC681" s="1">
        <f t="shared" ca="1" si="653"/>
        <v>1.1943931903601912</v>
      </c>
      <c r="BD681" s="1">
        <f t="shared" ca="1" si="653"/>
        <v>1.1943931903601912</v>
      </c>
      <c r="BE681" s="1">
        <f t="shared" ca="1" si="653"/>
        <v>1.1943931903601912</v>
      </c>
      <c r="BF681" s="1">
        <f t="shared" ca="1" si="653"/>
        <v>1.1943931903601912</v>
      </c>
      <c r="BG681" s="1">
        <f t="shared" ca="1" si="653"/>
        <v>1.1943931903601912</v>
      </c>
      <c r="BH681" s="1">
        <f t="shared" ca="1" si="653"/>
        <v>1.1943931903601912</v>
      </c>
      <c r="BI681" s="1">
        <f t="shared" ca="1" si="653"/>
        <v>1.1943931903601912</v>
      </c>
      <c r="BJ681" s="1">
        <f t="shared" ca="1" si="653"/>
        <v>1.1943931903601912</v>
      </c>
      <c r="BK681" s="1">
        <f t="shared" ca="1" si="653"/>
        <v>1.1943931903601912</v>
      </c>
      <c r="BL681" s="1">
        <f t="shared" ca="1" si="653"/>
        <v>1.1943931903601912</v>
      </c>
      <c r="BM681" s="1">
        <f t="shared" ca="1" si="653"/>
        <v>1.1943931903601912</v>
      </c>
      <c r="BN681" s="1">
        <f t="shared" ca="1" si="653"/>
        <v>1.1943931903601912</v>
      </c>
      <c r="BO681" s="1">
        <f t="shared" ca="1" si="653"/>
        <v>1.1943931903601912</v>
      </c>
      <c r="BP681" s="1">
        <f t="shared" ca="1" si="653"/>
        <v>1.1943931903601912</v>
      </c>
      <c r="BQ681" s="1">
        <f t="shared" ca="1" si="653"/>
        <v>1.1943931903601912</v>
      </c>
      <c r="BR681" s="1">
        <f t="shared" ca="1" si="653"/>
        <v>1.1943931903601912</v>
      </c>
      <c r="BS681" s="1">
        <f t="shared" ca="1" si="653"/>
        <v>1.1943931903601912</v>
      </c>
      <c r="BT681" s="1">
        <f t="shared" ca="1" si="653"/>
        <v>1.1943931903601912</v>
      </c>
      <c r="BU681" s="1">
        <f t="shared" ca="1" si="653"/>
        <v>1.1943931903601912</v>
      </c>
      <c r="BV681" s="1">
        <f t="shared" ca="1" si="653"/>
        <v>1.1943931903601912</v>
      </c>
      <c r="BW681" s="1">
        <f t="shared" ca="1" si="653"/>
        <v>1.1943931903601912</v>
      </c>
      <c r="BX681" s="1">
        <f t="shared" ca="1" si="653"/>
        <v>1.1943931903601912</v>
      </c>
      <c r="BY681" s="1">
        <f t="shared" ca="1" si="653"/>
        <v>1.1943931903601912</v>
      </c>
      <c r="BZ681">
        <v>2040</v>
      </c>
    </row>
    <row r="682" spans="47:78" x14ac:dyDescent="0.45">
      <c r="AU682" t="str">
        <f t="shared" ca="1" si="636"/>
        <v>IMC_SPC_NGA</v>
      </c>
      <c r="AV682" s="1">
        <f t="shared" ca="1" si="594"/>
        <v>1.1212290208125226</v>
      </c>
      <c r="AW682" s="1">
        <f t="shared" ref="AW682:BY682" ca="1" si="654">OFFSET($F126,0,MATCH($BZ682,$G$1:$J$1,0))</f>
        <v>1.1212290208125226</v>
      </c>
      <c r="AX682" s="1">
        <f t="shared" ca="1" si="654"/>
        <v>1.1212290208125226</v>
      </c>
      <c r="AY682" s="1">
        <f t="shared" ca="1" si="654"/>
        <v>1.1212290208125226</v>
      </c>
      <c r="AZ682" s="1">
        <f t="shared" ca="1" si="654"/>
        <v>1.1212290208125226</v>
      </c>
      <c r="BA682" s="1">
        <f t="shared" ca="1" si="654"/>
        <v>1.1212290208125226</v>
      </c>
      <c r="BB682" s="1">
        <f t="shared" ca="1" si="654"/>
        <v>1.1212290208125226</v>
      </c>
      <c r="BC682" s="1">
        <f t="shared" ca="1" si="654"/>
        <v>1.1212290208125226</v>
      </c>
      <c r="BD682" s="1">
        <f t="shared" ca="1" si="654"/>
        <v>1.1212290208125226</v>
      </c>
      <c r="BE682" s="1">
        <f t="shared" ca="1" si="654"/>
        <v>1.1212290208125226</v>
      </c>
      <c r="BF682" s="1">
        <f t="shared" ca="1" si="654"/>
        <v>1.1212290208125226</v>
      </c>
      <c r="BG682" s="1">
        <f t="shared" ca="1" si="654"/>
        <v>1.1212290208125226</v>
      </c>
      <c r="BH682" s="1">
        <f t="shared" ca="1" si="654"/>
        <v>1.1212290208125226</v>
      </c>
      <c r="BI682" s="1">
        <f t="shared" ca="1" si="654"/>
        <v>1.1212290208125226</v>
      </c>
      <c r="BJ682" s="1">
        <f t="shared" ca="1" si="654"/>
        <v>1.1212290208125226</v>
      </c>
      <c r="BK682" s="1">
        <f t="shared" ca="1" si="654"/>
        <v>1.1212290208125226</v>
      </c>
      <c r="BL682" s="1">
        <f t="shared" ca="1" si="654"/>
        <v>1.1212290208125226</v>
      </c>
      <c r="BM682" s="1">
        <f t="shared" ca="1" si="654"/>
        <v>1.1212290208125226</v>
      </c>
      <c r="BN682" s="1">
        <f t="shared" ca="1" si="654"/>
        <v>1.1212290208125226</v>
      </c>
      <c r="BO682" s="1">
        <f t="shared" ca="1" si="654"/>
        <v>1.1212290208125226</v>
      </c>
      <c r="BP682" s="1">
        <f t="shared" ca="1" si="654"/>
        <v>1.1212290208125226</v>
      </c>
      <c r="BQ682" s="1">
        <f t="shared" ca="1" si="654"/>
        <v>1.1212290208125226</v>
      </c>
      <c r="BR682" s="1">
        <f t="shared" ca="1" si="654"/>
        <v>1.1212290208125226</v>
      </c>
      <c r="BS682" s="1">
        <f t="shared" ca="1" si="654"/>
        <v>1.1212290208125226</v>
      </c>
      <c r="BT682" s="1">
        <f t="shared" ca="1" si="654"/>
        <v>1.1212290208125226</v>
      </c>
      <c r="BU682" s="1">
        <f t="shared" ca="1" si="654"/>
        <v>1.1212290208125226</v>
      </c>
      <c r="BV682" s="1">
        <f t="shared" ca="1" si="654"/>
        <v>1.1212290208125226</v>
      </c>
      <c r="BW682" s="1">
        <f t="shared" ca="1" si="654"/>
        <v>1.1212290208125226</v>
      </c>
      <c r="BX682" s="1">
        <f t="shared" ca="1" si="654"/>
        <v>1.1212290208125226</v>
      </c>
      <c r="BY682" s="1">
        <f t="shared" ca="1" si="654"/>
        <v>1.1212290208125226</v>
      </c>
      <c r="BZ682">
        <v>2040</v>
      </c>
    </row>
    <row r="683" spans="47:78" x14ac:dyDescent="0.45">
      <c r="AU683" t="str">
        <f t="shared" ca="1" si="636"/>
        <v>IMC_OTH_NGA</v>
      </c>
      <c r="AV683" s="1">
        <f t="shared" ca="1" si="594"/>
        <v>1.1212290208125226</v>
      </c>
      <c r="AW683" s="1">
        <f t="shared" ref="AW683:BY683" ca="1" si="655">OFFSET($F127,0,MATCH($BZ683,$G$1:$J$1,0))</f>
        <v>1.1212290208125226</v>
      </c>
      <c r="AX683" s="1">
        <f t="shared" ca="1" si="655"/>
        <v>1.1212290208125226</v>
      </c>
      <c r="AY683" s="1">
        <f t="shared" ca="1" si="655"/>
        <v>1.1212290208125226</v>
      </c>
      <c r="AZ683" s="1">
        <f t="shared" ca="1" si="655"/>
        <v>1.1212290208125226</v>
      </c>
      <c r="BA683" s="1">
        <f t="shared" ca="1" si="655"/>
        <v>1.1212290208125226</v>
      </c>
      <c r="BB683" s="1">
        <f t="shared" ca="1" si="655"/>
        <v>1.1212290208125226</v>
      </c>
      <c r="BC683" s="1">
        <f t="shared" ca="1" si="655"/>
        <v>1.1212290208125226</v>
      </c>
      <c r="BD683" s="1">
        <f t="shared" ca="1" si="655"/>
        <v>1.1212290208125226</v>
      </c>
      <c r="BE683" s="1">
        <f t="shared" ca="1" si="655"/>
        <v>1.1212290208125226</v>
      </c>
      <c r="BF683" s="1">
        <f t="shared" ca="1" si="655"/>
        <v>1.1212290208125226</v>
      </c>
      <c r="BG683" s="1">
        <f t="shared" ca="1" si="655"/>
        <v>1.1212290208125226</v>
      </c>
      <c r="BH683" s="1">
        <f t="shared" ca="1" si="655"/>
        <v>1.1212290208125226</v>
      </c>
      <c r="BI683" s="1">
        <f t="shared" ca="1" si="655"/>
        <v>1.1212290208125226</v>
      </c>
      <c r="BJ683" s="1">
        <f t="shared" ca="1" si="655"/>
        <v>1.1212290208125226</v>
      </c>
      <c r="BK683" s="1">
        <f t="shared" ca="1" si="655"/>
        <v>1.1212290208125226</v>
      </c>
      <c r="BL683" s="1">
        <f t="shared" ca="1" si="655"/>
        <v>1.1212290208125226</v>
      </c>
      <c r="BM683" s="1">
        <f t="shared" ca="1" si="655"/>
        <v>1.1212290208125226</v>
      </c>
      <c r="BN683" s="1">
        <f t="shared" ca="1" si="655"/>
        <v>1.1212290208125226</v>
      </c>
      <c r="BO683" s="1">
        <f t="shared" ca="1" si="655"/>
        <v>1.1212290208125226</v>
      </c>
      <c r="BP683" s="1">
        <f t="shared" ca="1" si="655"/>
        <v>1.1212290208125226</v>
      </c>
      <c r="BQ683" s="1">
        <f t="shared" ca="1" si="655"/>
        <v>1.1212290208125226</v>
      </c>
      <c r="BR683" s="1">
        <f t="shared" ca="1" si="655"/>
        <v>1.1212290208125226</v>
      </c>
      <c r="BS683" s="1">
        <f t="shared" ca="1" si="655"/>
        <v>1.1212290208125226</v>
      </c>
      <c r="BT683" s="1">
        <f t="shared" ca="1" si="655"/>
        <v>1.1212290208125226</v>
      </c>
      <c r="BU683" s="1">
        <f t="shared" ca="1" si="655"/>
        <v>1.1212290208125226</v>
      </c>
      <c r="BV683" s="1">
        <f t="shared" ca="1" si="655"/>
        <v>1.1212290208125226</v>
      </c>
      <c r="BW683" s="1">
        <f t="shared" ca="1" si="655"/>
        <v>1.1212290208125226</v>
      </c>
      <c r="BX683" s="1">
        <f t="shared" ca="1" si="655"/>
        <v>1.1212290208125226</v>
      </c>
      <c r="BY683" s="1">
        <f t="shared" ca="1" si="655"/>
        <v>1.1212290208125226</v>
      </c>
      <c r="BZ683">
        <v>2040</v>
      </c>
    </row>
    <row r="684" spans="47:78" x14ac:dyDescent="0.45">
      <c r="AU684" t="str">
        <f t="shared" ca="1" si="636"/>
        <v>\I:</v>
      </c>
      <c r="AV684" s="1" t="str">
        <f t="shared" ca="1" si="594"/>
        <v/>
      </c>
      <c r="AW684" s="1" t="str">
        <f t="shared" ref="AW684:BY684" ca="1" si="656">OFFSET($F128,0,MATCH($BZ684,$G$1:$J$1,0))</f>
        <v/>
      </c>
      <c r="AX684" s="1" t="str">
        <f t="shared" ca="1" si="656"/>
        <v/>
      </c>
      <c r="AY684" s="1" t="str">
        <f t="shared" ca="1" si="656"/>
        <v/>
      </c>
      <c r="AZ684" s="1" t="str">
        <f t="shared" ca="1" si="656"/>
        <v/>
      </c>
      <c r="BA684" s="1" t="str">
        <f t="shared" ca="1" si="656"/>
        <v/>
      </c>
      <c r="BB684" s="1" t="str">
        <f t="shared" ca="1" si="656"/>
        <v/>
      </c>
      <c r="BC684" s="1" t="str">
        <f t="shared" ca="1" si="656"/>
        <v/>
      </c>
      <c r="BD684" s="1" t="str">
        <f t="shared" ca="1" si="656"/>
        <v/>
      </c>
      <c r="BE684" s="1" t="str">
        <f t="shared" ca="1" si="656"/>
        <v/>
      </c>
      <c r="BF684" s="1" t="str">
        <f t="shared" ca="1" si="656"/>
        <v/>
      </c>
      <c r="BG684" s="1" t="str">
        <f t="shared" ca="1" si="656"/>
        <v/>
      </c>
      <c r="BH684" s="1" t="str">
        <f t="shared" ca="1" si="656"/>
        <v/>
      </c>
      <c r="BI684" s="1" t="str">
        <f t="shared" ca="1" si="656"/>
        <v/>
      </c>
      <c r="BJ684" s="1" t="str">
        <f t="shared" ca="1" si="656"/>
        <v/>
      </c>
      <c r="BK684" s="1" t="str">
        <f t="shared" ca="1" si="656"/>
        <v/>
      </c>
      <c r="BL684" s="1" t="str">
        <f t="shared" ca="1" si="656"/>
        <v/>
      </c>
      <c r="BM684" s="1" t="str">
        <f t="shared" ca="1" si="656"/>
        <v/>
      </c>
      <c r="BN684" s="1" t="str">
        <f t="shared" ca="1" si="656"/>
        <v/>
      </c>
      <c r="BO684" s="1" t="str">
        <f t="shared" ca="1" si="656"/>
        <v/>
      </c>
      <c r="BP684" s="1" t="str">
        <f t="shared" ca="1" si="656"/>
        <v/>
      </c>
      <c r="BQ684" s="1" t="str">
        <f t="shared" ca="1" si="656"/>
        <v/>
      </c>
      <c r="BR684" s="1" t="str">
        <f t="shared" ca="1" si="656"/>
        <v/>
      </c>
      <c r="BS684" s="1" t="str">
        <f t="shared" ca="1" si="656"/>
        <v/>
      </c>
      <c r="BT684" s="1" t="str">
        <f t="shared" ca="1" si="656"/>
        <v/>
      </c>
      <c r="BU684" s="1" t="str">
        <f t="shared" ca="1" si="656"/>
        <v/>
      </c>
      <c r="BV684" s="1" t="str">
        <f t="shared" ca="1" si="656"/>
        <v/>
      </c>
      <c r="BW684" s="1" t="str">
        <f t="shared" ca="1" si="656"/>
        <v/>
      </c>
      <c r="BX684" s="1" t="str">
        <f t="shared" ca="1" si="656"/>
        <v/>
      </c>
      <c r="BY684" s="1" t="str">
        <f t="shared" ca="1" si="656"/>
        <v/>
      </c>
      <c r="BZ684">
        <v>2040</v>
      </c>
    </row>
    <row r="685" spans="47:78" x14ac:dyDescent="0.45">
      <c r="AU685" t="str">
        <f t="shared" ca="1" si="636"/>
        <v>\I: IIS_PRH_NGA</v>
      </c>
      <c r="AV685" s="1">
        <f t="shared" ca="1" si="594"/>
        <v>1.215977144773748</v>
      </c>
      <c r="AW685" s="1">
        <f t="shared" ref="AW685:BY685" ca="1" si="657">OFFSET($F129,0,MATCH($BZ685,$G$1:$J$1,0))</f>
        <v>1.215977144773748</v>
      </c>
      <c r="AX685" s="1">
        <f t="shared" ca="1" si="657"/>
        <v>1.215977144773748</v>
      </c>
      <c r="AY685" s="1">
        <f t="shared" ca="1" si="657"/>
        <v>1.215977144773748</v>
      </c>
      <c r="AZ685" s="1">
        <f t="shared" ca="1" si="657"/>
        <v>1.215977144773748</v>
      </c>
      <c r="BA685" s="1">
        <f t="shared" ca="1" si="657"/>
        <v>1.215977144773748</v>
      </c>
      <c r="BB685" s="1">
        <f t="shared" ca="1" si="657"/>
        <v>1.215977144773748</v>
      </c>
      <c r="BC685" s="1">
        <f t="shared" ca="1" si="657"/>
        <v>1.215977144773748</v>
      </c>
      <c r="BD685" s="1">
        <f t="shared" ca="1" si="657"/>
        <v>1.215977144773748</v>
      </c>
      <c r="BE685" s="1">
        <f t="shared" ca="1" si="657"/>
        <v>1.215977144773748</v>
      </c>
      <c r="BF685" s="1">
        <f t="shared" ca="1" si="657"/>
        <v>1.215977144773748</v>
      </c>
      <c r="BG685" s="1">
        <f t="shared" ca="1" si="657"/>
        <v>1.215977144773748</v>
      </c>
      <c r="BH685" s="1">
        <f t="shared" ca="1" si="657"/>
        <v>1.215977144773748</v>
      </c>
      <c r="BI685" s="1">
        <f t="shared" ca="1" si="657"/>
        <v>1.215977144773748</v>
      </c>
      <c r="BJ685" s="1">
        <f t="shared" ca="1" si="657"/>
        <v>1.215977144773748</v>
      </c>
      <c r="BK685" s="1">
        <f t="shared" ca="1" si="657"/>
        <v>1.215977144773748</v>
      </c>
      <c r="BL685" s="1">
        <f t="shared" ca="1" si="657"/>
        <v>1.215977144773748</v>
      </c>
      <c r="BM685" s="1">
        <f t="shared" ca="1" si="657"/>
        <v>1.215977144773748</v>
      </c>
      <c r="BN685" s="1">
        <f t="shared" ca="1" si="657"/>
        <v>1.215977144773748</v>
      </c>
      <c r="BO685" s="1">
        <f t="shared" ca="1" si="657"/>
        <v>1.215977144773748</v>
      </c>
      <c r="BP685" s="1">
        <f t="shared" ca="1" si="657"/>
        <v>1.215977144773748</v>
      </c>
      <c r="BQ685" s="1">
        <f t="shared" ca="1" si="657"/>
        <v>1.215977144773748</v>
      </c>
      <c r="BR685" s="1">
        <f t="shared" ca="1" si="657"/>
        <v>1.215977144773748</v>
      </c>
      <c r="BS685" s="1">
        <f t="shared" ca="1" si="657"/>
        <v>1.215977144773748</v>
      </c>
      <c r="BT685" s="1">
        <f t="shared" ca="1" si="657"/>
        <v>1.215977144773748</v>
      </c>
      <c r="BU685" s="1">
        <f t="shared" ca="1" si="657"/>
        <v>1.215977144773748</v>
      </c>
      <c r="BV685" s="1">
        <f t="shared" ca="1" si="657"/>
        <v>1.215977144773748</v>
      </c>
      <c r="BW685" s="1">
        <f t="shared" ca="1" si="657"/>
        <v>1.215977144773748</v>
      </c>
      <c r="BX685" s="1">
        <f t="shared" ca="1" si="657"/>
        <v>1.215977144773748</v>
      </c>
      <c r="BY685" s="1">
        <f t="shared" ca="1" si="657"/>
        <v>1.215977144773748</v>
      </c>
      <c r="BZ685">
        <v>2040</v>
      </c>
    </row>
    <row r="686" spans="47:78" x14ac:dyDescent="0.45">
      <c r="AU686" t="str">
        <f t="shared" ca="1" si="636"/>
        <v>\I: IIS_PRC_NGA</v>
      </c>
      <c r="AV686" s="1">
        <f t="shared" ca="1" si="594"/>
        <v>1.1212290208125226</v>
      </c>
      <c r="AW686" s="1">
        <f t="shared" ref="AW686:BY686" ca="1" si="658">OFFSET($F130,0,MATCH($BZ686,$G$1:$J$1,0))</f>
        <v>1.1212290208125226</v>
      </c>
      <c r="AX686" s="1">
        <f t="shared" ca="1" si="658"/>
        <v>1.1212290208125226</v>
      </c>
      <c r="AY686" s="1">
        <f t="shared" ca="1" si="658"/>
        <v>1.1212290208125226</v>
      </c>
      <c r="AZ686" s="1">
        <f t="shared" ca="1" si="658"/>
        <v>1.1212290208125226</v>
      </c>
      <c r="BA686" s="1">
        <f t="shared" ca="1" si="658"/>
        <v>1.1212290208125226</v>
      </c>
      <c r="BB686" s="1">
        <f t="shared" ca="1" si="658"/>
        <v>1.1212290208125226</v>
      </c>
      <c r="BC686" s="1">
        <f t="shared" ca="1" si="658"/>
        <v>1.1212290208125226</v>
      </c>
      <c r="BD686" s="1">
        <f t="shared" ca="1" si="658"/>
        <v>1.1212290208125226</v>
      </c>
      <c r="BE686" s="1">
        <f t="shared" ca="1" si="658"/>
        <v>1.1212290208125226</v>
      </c>
      <c r="BF686" s="1">
        <f t="shared" ca="1" si="658"/>
        <v>1.1212290208125226</v>
      </c>
      <c r="BG686" s="1">
        <f t="shared" ca="1" si="658"/>
        <v>1.1212290208125226</v>
      </c>
      <c r="BH686" s="1">
        <f t="shared" ca="1" si="658"/>
        <v>1.1212290208125226</v>
      </c>
      <c r="BI686" s="1">
        <f t="shared" ca="1" si="658"/>
        <v>1.1212290208125226</v>
      </c>
      <c r="BJ686" s="1">
        <f t="shared" ca="1" si="658"/>
        <v>1.1212290208125226</v>
      </c>
      <c r="BK686" s="1">
        <f t="shared" ca="1" si="658"/>
        <v>1.1212290208125226</v>
      </c>
      <c r="BL686" s="1">
        <f t="shared" ca="1" si="658"/>
        <v>1.1212290208125226</v>
      </c>
      <c r="BM686" s="1">
        <f t="shared" ca="1" si="658"/>
        <v>1.1212290208125226</v>
      </c>
      <c r="BN686" s="1">
        <f t="shared" ca="1" si="658"/>
        <v>1.1212290208125226</v>
      </c>
      <c r="BO686" s="1">
        <f t="shared" ca="1" si="658"/>
        <v>1.1212290208125226</v>
      </c>
      <c r="BP686" s="1">
        <f t="shared" ca="1" si="658"/>
        <v>1.1212290208125226</v>
      </c>
      <c r="BQ686" s="1">
        <f t="shared" ca="1" si="658"/>
        <v>1.1212290208125226</v>
      </c>
      <c r="BR686" s="1">
        <f t="shared" ca="1" si="658"/>
        <v>1.1212290208125226</v>
      </c>
      <c r="BS686" s="1">
        <f t="shared" ca="1" si="658"/>
        <v>1.1212290208125226</v>
      </c>
      <c r="BT686" s="1">
        <f t="shared" ca="1" si="658"/>
        <v>1.1212290208125226</v>
      </c>
      <c r="BU686" s="1">
        <f t="shared" ca="1" si="658"/>
        <v>1.1212290208125226</v>
      </c>
      <c r="BV686" s="1">
        <f t="shared" ca="1" si="658"/>
        <v>1.1212290208125226</v>
      </c>
      <c r="BW686" s="1">
        <f t="shared" ca="1" si="658"/>
        <v>1.1212290208125226</v>
      </c>
      <c r="BX686" s="1">
        <f t="shared" ca="1" si="658"/>
        <v>1.1212290208125226</v>
      </c>
      <c r="BY686" s="1">
        <f t="shared" ca="1" si="658"/>
        <v>1.1212290208125226</v>
      </c>
      <c r="BZ686">
        <v>2040</v>
      </c>
    </row>
    <row r="687" spans="47:78" x14ac:dyDescent="0.45">
      <c r="AU687" t="str">
        <f t="shared" ca="1" si="636"/>
        <v>\I: IIS_MDR_NGA</v>
      </c>
      <c r="AV687" s="1">
        <f t="shared" ca="1" si="594"/>
        <v>1.215977144773748</v>
      </c>
      <c r="AW687" s="1">
        <f t="shared" ref="AW687:BY687" ca="1" si="659">OFFSET($F131,0,MATCH($BZ687,$G$1:$J$1,0))</f>
        <v>1.215977144773748</v>
      </c>
      <c r="AX687" s="1">
        <f t="shared" ca="1" si="659"/>
        <v>1.215977144773748</v>
      </c>
      <c r="AY687" s="1">
        <f t="shared" ca="1" si="659"/>
        <v>1.215977144773748</v>
      </c>
      <c r="AZ687" s="1">
        <f t="shared" ca="1" si="659"/>
        <v>1.215977144773748</v>
      </c>
      <c r="BA687" s="1">
        <f t="shared" ca="1" si="659"/>
        <v>1.215977144773748</v>
      </c>
      <c r="BB687" s="1">
        <f t="shared" ca="1" si="659"/>
        <v>1.215977144773748</v>
      </c>
      <c r="BC687" s="1">
        <f t="shared" ca="1" si="659"/>
        <v>1.215977144773748</v>
      </c>
      <c r="BD687" s="1">
        <f t="shared" ca="1" si="659"/>
        <v>1.215977144773748</v>
      </c>
      <c r="BE687" s="1">
        <f t="shared" ca="1" si="659"/>
        <v>1.215977144773748</v>
      </c>
      <c r="BF687" s="1">
        <f t="shared" ca="1" si="659"/>
        <v>1.215977144773748</v>
      </c>
      <c r="BG687" s="1">
        <f t="shared" ca="1" si="659"/>
        <v>1.215977144773748</v>
      </c>
      <c r="BH687" s="1">
        <f t="shared" ca="1" si="659"/>
        <v>1.215977144773748</v>
      </c>
      <c r="BI687" s="1">
        <f t="shared" ca="1" si="659"/>
        <v>1.215977144773748</v>
      </c>
      <c r="BJ687" s="1">
        <f t="shared" ca="1" si="659"/>
        <v>1.215977144773748</v>
      </c>
      <c r="BK687" s="1">
        <f t="shared" ca="1" si="659"/>
        <v>1.215977144773748</v>
      </c>
      <c r="BL687" s="1">
        <f t="shared" ca="1" si="659"/>
        <v>1.215977144773748</v>
      </c>
      <c r="BM687" s="1">
        <f t="shared" ca="1" si="659"/>
        <v>1.215977144773748</v>
      </c>
      <c r="BN687" s="1">
        <f t="shared" ca="1" si="659"/>
        <v>1.215977144773748</v>
      </c>
      <c r="BO687" s="1">
        <f t="shared" ca="1" si="659"/>
        <v>1.215977144773748</v>
      </c>
      <c r="BP687" s="1">
        <f t="shared" ca="1" si="659"/>
        <v>1.215977144773748</v>
      </c>
      <c r="BQ687" s="1">
        <f t="shared" ca="1" si="659"/>
        <v>1.215977144773748</v>
      </c>
      <c r="BR687" s="1">
        <f t="shared" ca="1" si="659"/>
        <v>1.215977144773748</v>
      </c>
      <c r="BS687" s="1">
        <f t="shared" ca="1" si="659"/>
        <v>1.215977144773748</v>
      </c>
      <c r="BT687" s="1">
        <f t="shared" ca="1" si="659"/>
        <v>1.215977144773748</v>
      </c>
      <c r="BU687" s="1">
        <f t="shared" ca="1" si="659"/>
        <v>1.215977144773748</v>
      </c>
      <c r="BV687" s="1">
        <f t="shared" ca="1" si="659"/>
        <v>1.215977144773748</v>
      </c>
      <c r="BW687" s="1">
        <f t="shared" ca="1" si="659"/>
        <v>1.215977144773748</v>
      </c>
      <c r="BX687" s="1">
        <f t="shared" ca="1" si="659"/>
        <v>1.215977144773748</v>
      </c>
      <c r="BY687" s="1">
        <f t="shared" ca="1" si="659"/>
        <v>1.215977144773748</v>
      </c>
      <c r="BZ687">
        <v>2040</v>
      </c>
    </row>
    <row r="688" spans="47:78" x14ac:dyDescent="0.45">
      <c r="AU688" t="str">
        <f t="shared" ca="1" si="636"/>
        <v>\I: IIS_OTP_NGA</v>
      </c>
      <c r="AV688" s="1">
        <f t="shared" ref="AV688:AV751" ca="1" si="660">OFFSET($F132,0,MATCH($BZ688,$G$1:$J$1,0))</f>
        <v>1.215977144773748</v>
      </c>
      <c r="AW688" s="1">
        <f t="shared" ref="AW688:BY688" ca="1" si="661">OFFSET($F132,0,MATCH($BZ688,$G$1:$J$1,0))</f>
        <v>1.215977144773748</v>
      </c>
      <c r="AX688" s="1">
        <f t="shared" ca="1" si="661"/>
        <v>1.215977144773748</v>
      </c>
      <c r="AY688" s="1">
        <f t="shared" ca="1" si="661"/>
        <v>1.215977144773748</v>
      </c>
      <c r="AZ688" s="1">
        <f t="shared" ca="1" si="661"/>
        <v>1.215977144773748</v>
      </c>
      <c r="BA688" s="1">
        <f t="shared" ca="1" si="661"/>
        <v>1.215977144773748</v>
      </c>
      <c r="BB688" s="1">
        <f t="shared" ca="1" si="661"/>
        <v>1.215977144773748</v>
      </c>
      <c r="BC688" s="1">
        <f t="shared" ca="1" si="661"/>
        <v>1.215977144773748</v>
      </c>
      <c r="BD688" s="1">
        <f t="shared" ca="1" si="661"/>
        <v>1.215977144773748</v>
      </c>
      <c r="BE688" s="1">
        <f t="shared" ca="1" si="661"/>
        <v>1.215977144773748</v>
      </c>
      <c r="BF688" s="1">
        <f t="shared" ca="1" si="661"/>
        <v>1.215977144773748</v>
      </c>
      <c r="BG688" s="1">
        <f t="shared" ca="1" si="661"/>
        <v>1.215977144773748</v>
      </c>
      <c r="BH688" s="1">
        <f t="shared" ca="1" si="661"/>
        <v>1.215977144773748</v>
      </c>
      <c r="BI688" s="1">
        <f t="shared" ca="1" si="661"/>
        <v>1.215977144773748</v>
      </c>
      <c r="BJ688" s="1">
        <f t="shared" ca="1" si="661"/>
        <v>1.215977144773748</v>
      </c>
      <c r="BK688" s="1">
        <f t="shared" ca="1" si="661"/>
        <v>1.215977144773748</v>
      </c>
      <c r="BL688" s="1">
        <f t="shared" ca="1" si="661"/>
        <v>1.215977144773748</v>
      </c>
      <c r="BM688" s="1">
        <f t="shared" ca="1" si="661"/>
        <v>1.215977144773748</v>
      </c>
      <c r="BN688" s="1">
        <f t="shared" ca="1" si="661"/>
        <v>1.215977144773748</v>
      </c>
      <c r="BO688" s="1">
        <f t="shared" ca="1" si="661"/>
        <v>1.215977144773748</v>
      </c>
      <c r="BP688" s="1">
        <f t="shared" ca="1" si="661"/>
        <v>1.215977144773748</v>
      </c>
      <c r="BQ688" s="1">
        <f t="shared" ca="1" si="661"/>
        <v>1.215977144773748</v>
      </c>
      <c r="BR688" s="1">
        <f t="shared" ca="1" si="661"/>
        <v>1.215977144773748</v>
      </c>
      <c r="BS688" s="1">
        <f t="shared" ca="1" si="661"/>
        <v>1.215977144773748</v>
      </c>
      <c r="BT688" s="1">
        <f t="shared" ca="1" si="661"/>
        <v>1.215977144773748</v>
      </c>
      <c r="BU688" s="1">
        <f t="shared" ca="1" si="661"/>
        <v>1.215977144773748</v>
      </c>
      <c r="BV688" s="1">
        <f t="shared" ca="1" si="661"/>
        <v>1.215977144773748</v>
      </c>
      <c r="BW688" s="1">
        <f t="shared" ca="1" si="661"/>
        <v>1.215977144773748</v>
      </c>
      <c r="BX688" s="1">
        <f t="shared" ca="1" si="661"/>
        <v>1.215977144773748</v>
      </c>
      <c r="BY688" s="1">
        <f t="shared" ca="1" si="661"/>
        <v>1.215977144773748</v>
      </c>
      <c r="BZ688">
        <v>2040</v>
      </c>
    </row>
    <row r="689" spans="47:78" x14ac:dyDescent="0.45">
      <c r="AU689" t="str">
        <f t="shared" ca="1" si="636"/>
        <v>\I: IIS_SPC_NGA</v>
      </c>
      <c r="AV689" s="1">
        <f t="shared" ca="1" si="660"/>
        <v>1.1212290208125226</v>
      </c>
      <c r="AW689" s="1">
        <f t="shared" ref="AW689:BY689" ca="1" si="662">OFFSET($F133,0,MATCH($BZ689,$G$1:$J$1,0))</f>
        <v>1.1212290208125226</v>
      </c>
      <c r="AX689" s="1">
        <f t="shared" ca="1" si="662"/>
        <v>1.1212290208125226</v>
      </c>
      <c r="AY689" s="1">
        <f t="shared" ca="1" si="662"/>
        <v>1.1212290208125226</v>
      </c>
      <c r="AZ689" s="1">
        <f t="shared" ca="1" si="662"/>
        <v>1.1212290208125226</v>
      </c>
      <c r="BA689" s="1">
        <f t="shared" ca="1" si="662"/>
        <v>1.1212290208125226</v>
      </c>
      <c r="BB689" s="1">
        <f t="shared" ca="1" si="662"/>
        <v>1.1212290208125226</v>
      </c>
      <c r="BC689" s="1">
        <f t="shared" ca="1" si="662"/>
        <v>1.1212290208125226</v>
      </c>
      <c r="BD689" s="1">
        <f t="shared" ca="1" si="662"/>
        <v>1.1212290208125226</v>
      </c>
      <c r="BE689" s="1">
        <f t="shared" ca="1" si="662"/>
        <v>1.1212290208125226</v>
      </c>
      <c r="BF689" s="1">
        <f t="shared" ca="1" si="662"/>
        <v>1.1212290208125226</v>
      </c>
      <c r="BG689" s="1">
        <f t="shared" ca="1" si="662"/>
        <v>1.1212290208125226</v>
      </c>
      <c r="BH689" s="1">
        <f t="shared" ca="1" si="662"/>
        <v>1.1212290208125226</v>
      </c>
      <c r="BI689" s="1">
        <f t="shared" ca="1" si="662"/>
        <v>1.1212290208125226</v>
      </c>
      <c r="BJ689" s="1">
        <f t="shared" ca="1" si="662"/>
        <v>1.1212290208125226</v>
      </c>
      <c r="BK689" s="1">
        <f t="shared" ca="1" si="662"/>
        <v>1.1212290208125226</v>
      </c>
      <c r="BL689" s="1">
        <f t="shared" ca="1" si="662"/>
        <v>1.1212290208125226</v>
      </c>
      <c r="BM689" s="1">
        <f t="shared" ca="1" si="662"/>
        <v>1.1212290208125226</v>
      </c>
      <c r="BN689" s="1">
        <f t="shared" ca="1" si="662"/>
        <v>1.1212290208125226</v>
      </c>
      <c r="BO689" s="1">
        <f t="shared" ca="1" si="662"/>
        <v>1.1212290208125226</v>
      </c>
      <c r="BP689" s="1">
        <f t="shared" ca="1" si="662"/>
        <v>1.1212290208125226</v>
      </c>
      <c r="BQ689" s="1">
        <f t="shared" ca="1" si="662"/>
        <v>1.1212290208125226</v>
      </c>
      <c r="BR689" s="1">
        <f t="shared" ca="1" si="662"/>
        <v>1.1212290208125226</v>
      </c>
      <c r="BS689" s="1">
        <f t="shared" ca="1" si="662"/>
        <v>1.1212290208125226</v>
      </c>
      <c r="BT689" s="1">
        <f t="shared" ca="1" si="662"/>
        <v>1.1212290208125226</v>
      </c>
      <c r="BU689" s="1">
        <f t="shared" ca="1" si="662"/>
        <v>1.1212290208125226</v>
      </c>
      <c r="BV689" s="1">
        <f t="shared" ca="1" si="662"/>
        <v>1.1212290208125226</v>
      </c>
      <c r="BW689" s="1">
        <f t="shared" ca="1" si="662"/>
        <v>1.1212290208125226</v>
      </c>
      <c r="BX689" s="1">
        <f t="shared" ca="1" si="662"/>
        <v>1.1212290208125226</v>
      </c>
      <c r="BY689" s="1">
        <f t="shared" ca="1" si="662"/>
        <v>1.1212290208125226</v>
      </c>
      <c r="BZ689">
        <v>2040</v>
      </c>
    </row>
    <row r="690" spans="47:78" x14ac:dyDescent="0.45">
      <c r="AU690" t="str">
        <f t="shared" ca="1" si="636"/>
        <v>\I: IIS_OTH_NGA</v>
      </c>
      <c r="AV690" s="1">
        <f t="shared" ca="1" si="660"/>
        <v>1.1212290208125226</v>
      </c>
      <c r="AW690" s="1">
        <f t="shared" ref="AW690:BY690" ca="1" si="663">OFFSET($F134,0,MATCH($BZ690,$G$1:$J$1,0))</f>
        <v>1.1212290208125226</v>
      </c>
      <c r="AX690" s="1">
        <f t="shared" ca="1" si="663"/>
        <v>1.1212290208125226</v>
      </c>
      <c r="AY690" s="1">
        <f t="shared" ca="1" si="663"/>
        <v>1.1212290208125226</v>
      </c>
      <c r="AZ690" s="1">
        <f t="shared" ca="1" si="663"/>
        <v>1.1212290208125226</v>
      </c>
      <c r="BA690" s="1">
        <f t="shared" ca="1" si="663"/>
        <v>1.1212290208125226</v>
      </c>
      <c r="BB690" s="1">
        <f t="shared" ca="1" si="663"/>
        <v>1.1212290208125226</v>
      </c>
      <c r="BC690" s="1">
        <f t="shared" ca="1" si="663"/>
        <v>1.1212290208125226</v>
      </c>
      <c r="BD690" s="1">
        <f t="shared" ca="1" si="663"/>
        <v>1.1212290208125226</v>
      </c>
      <c r="BE690" s="1">
        <f t="shared" ca="1" si="663"/>
        <v>1.1212290208125226</v>
      </c>
      <c r="BF690" s="1">
        <f t="shared" ca="1" si="663"/>
        <v>1.1212290208125226</v>
      </c>
      <c r="BG690" s="1">
        <f t="shared" ca="1" si="663"/>
        <v>1.1212290208125226</v>
      </c>
      <c r="BH690" s="1">
        <f t="shared" ca="1" si="663"/>
        <v>1.1212290208125226</v>
      </c>
      <c r="BI690" s="1">
        <f t="shared" ca="1" si="663"/>
        <v>1.1212290208125226</v>
      </c>
      <c r="BJ690" s="1">
        <f t="shared" ca="1" si="663"/>
        <v>1.1212290208125226</v>
      </c>
      <c r="BK690" s="1">
        <f t="shared" ca="1" si="663"/>
        <v>1.1212290208125226</v>
      </c>
      <c r="BL690" s="1">
        <f t="shared" ca="1" si="663"/>
        <v>1.1212290208125226</v>
      </c>
      <c r="BM690" s="1">
        <f t="shared" ca="1" si="663"/>
        <v>1.1212290208125226</v>
      </c>
      <c r="BN690" s="1">
        <f t="shared" ca="1" si="663"/>
        <v>1.1212290208125226</v>
      </c>
      <c r="BO690" s="1">
        <f t="shared" ca="1" si="663"/>
        <v>1.1212290208125226</v>
      </c>
      <c r="BP690" s="1">
        <f t="shared" ca="1" si="663"/>
        <v>1.1212290208125226</v>
      </c>
      <c r="BQ690" s="1">
        <f t="shared" ca="1" si="663"/>
        <v>1.1212290208125226</v>
      </c>
      <c r="BR690" s="1">
        <f t="shared" ca="1" si="663"/>
        <v>1.1212290208125226</v>
      </c>
      <c r="BS690" s="1">
        <f t="shared" ca="1" si="663"/>
        <v>1.1212290208125226</v>
      </c>
      <c r="BT690" s="1">
        <f t="shared" ca="1" si="663"/>
        <v>1.1212290208125226</v>
      </c>
      <c r="BU690" s="1">
        <f t="shared" ca="1" si="663"/>
        <v>1.1212290208125226</v>
      </c>
      <c r="BV690" s="1">
        <f t="shared" ca="1" si="663"/>
        <v>1.1212290208125226</v>
      </c>
      <c r="BW690" s="1">
        <f t="shared" ca="1" si="663"/>
        <v>1.1212290208125226</v>
      </c>
      <c r="BX690" s="1">
        <f t="shared" ca="1" si="663"/>
        <v>1.1212290208125226</v>
      </c>
      <c r="BY690" s="1">
        <f t="shared" ca="1" si="663"/>
        <v>1.1212290208125226</v>
      </c>
      <c r="BZ690">
        <v>2040</v>
      </c>
    </row>
    <row r="691" spans="47:78" x14ac:dyDescent="0.45">
      <c r="AU691" t="str">
        <f t="shared" ca="1" si="636"/>
        <v>\I:</v>
      </c>
      <c r="AV691" s="1" t="str">
        <f t="shared" ca="1" si="660"/>
        <v/>
      </c>
      <c r="AW691" s="1" t="str">
        <f t="shared" ref="AW691:BY691" ca="1" si="664">OFFSET($F135,0,MATCH($BZ691,$G$1:$J$1,0))</f>
        <v/>
      </c>
      <c r="AX691" s="1" t="str">
        <f t="shared" ca="1" si="664"/>
        <v/>
      </c>
      <c r="AY691" s="1" t="str">
        <f t="shared" ca="1" si="664"/>
        <v/>
      </c>
      <c r="AZ691" s="1" t="str">
        <f t="shared" ca="1" si="664"/>
        <v/>
      </c>
      <c r="BA691" s="1" t="str">
        <f t="shared" ca="1" si="664"/>
        <v/>
      </c>
      <c r="BB691" s="1" t="str">
        <f t="shared" ca="1" si="664"/>
        <v/>
      </c>
      <c r="BC691" s="1" t="str">
        <f t="shared" ca="1" si="664"/>
        <v/>
      </c>
      <c r="BD691" s="1" t="str">
        <f t="shared" ca="1" si="664"/>
        <v/>
      </c>
      <c r="BE691" s="1" t="str">
        <f t="shared" ca="1" si="664"/>
        <v/>
      </c>
      <c r="BF691" s="1" t="str">
        <f t="shared" ca="1" si="664"/>
        <v/>
      </c>
      <c r="BG691" s="1" t="str">
        <f t="shared" ca="1" si="664"/>
        <v/>
      </c>
      <c r="BH691" s="1" t="str">
        <f t="shared" ca="1" si="664"/>
        <v/>
      </c>
      <c r="BI691" s="1" t="str">
        <f t="shared" ca="1" si="664"/>
        <v/>
      </c>
      <c r="BJ691" s="1" t="str">
        <f t="shared" ca="1" si="664"/>
        <v/>
      </c>
      <c r="BK691" s="1" t="str">
        <f t="shared" ca="1" si="664"/>
        <v/>
      </c>
      <c r="BL691" s="1" t="str">
        <f t="shared" ca="1" si="664"/>
        <v/>
      </c>
      <c r="BM691" s="1" t="str">
        <f t="shared" ca="1" si="664"/>
        <v/>
      </c>
      <c r="BN691" s="1" t="str">
        <f t="shared" ca="1" si="664"/>
        <v/>
      </c>
      <c r="BO691" s="1" t="str">
        <f t="shared" ca="1" si="664"/>
        <v/>
      </c>
      <c r="BP691" s="1" t="str">
        <f t="shared" ca="1" si="664"/>
        <v/>
      </c>
      <c r="BQ691" s="1" t="str">
        <f t="shared" ca="1" si="664"/>
        <v/>
      </c>
      <c r="BR691" s="1" t="str">
        <f t="shared" ca="1" si="664"/>
        <v/>
      </c>
      <c r="BS691" s="1" t="str">
        <f t="shared" ca="1" si="664"/>
        <v/>
      </c>
      <c r="BT691" s="1" t="str">
        <f t="shared" ca="1" si="664"/>
        <v/>
      </c>
      <c r="BU691" s="1" t="str">
        <f t="shared" ca="1" si="664"/>
        <v/>
      </c>
      <c r="BV691" s="1" t="str">
        <f t="shared" ca="1" si="664"/>
        <v/>
      </c>
      <c r="BW691" s="1" t="str">
        <f t="shared" ca="1" si="664"/>
        <v/>
      </c>
      <c r="BX691" s="1" t="str">
        <f t="shared" ca="1" si="664"/>
        <v/>
      </c>
      <c r="BY691" s="1" t="str">
        <f t="shared" ca="1" si="664"/>
        <v/>
      </c>
      <c r="BZ691">
        <v>2040</v>
      </c>
    </row>
    <row r="692" spans="47:78" x14ac:dyDescent="0.45">
      <c r="AU692" t="str">
        <f t="shared" ca="1" si="636"/>
        <v>INF_PRH_NGA</v>
      </c>
      <c r="AV692" s="1">
        <f t="shared" ca="1" si="660"/>
        <v>1.7775249805450779</v>
      </c>
      <c r="AW692" s="1">
        <f t="shared" ref="AW692:BY692" ca="1" si="665">OFFSET($F136,0,MATCH($BZ692,$G$1:$J$1,0))</f>
        <v>1.7775249805450779</v>
      </c>
      <c r="AX692" s="1">
        <f t="shared" ca="1" si="665"/>
        <v>1.7775249805450779</v>
      </c>
      <c r="AY692" s="1">
        <f t="shared" ca="1" si="665"/>
        <v>1.7775249805450779</v>
      </c>
      <c r="AZ692" s="1">
        <f t="shared" ca="1" si="665"/>
        <v>1.7775249805450779</v>
      </c>
      <c r="BA692" s="1">
        <f t="shared" ca="1" si="665"/>
        <v>1.7775249805450779</v>
      </c>
      <c r="BB692" s="1">
        <f t="shared" ca="1" si="665"/>
        <v>1.7775249805450779</v>
      </c>
      <c r="BC692" s="1">
        <f t="shared" ca="1" si="665"/>
        <v>1.7775249805450779</v>
      </c>
      <c r="BD692" s="1">
        <f t="shared" ca="1" si="665"/>
        <v>1.7775249805450779</v>
      </c>
      <c r="BE692" s="1">
        <f t="shared" ca="1" si="665"/>
        <v>1.7775249805450779</v>
      </c>
      <c r="BF692" s="1">
        <f t="shared" ca="1" si="665"/>
        <v>1.7775249805450779</v>
      </c>
      <c r="BG692" s="1">
        <f t="shared" ca="1" si="665"/>
        <v>1.7775249805450779</v>
      </c>
      <c r="BH692" s="1">
        <f t="shared" ca="1" si="665"/>
        <v>1.7775249805450779</v>
      </c>
      <c r="BI692" s="1">
        <f t="shared" ca="1" si="665"/>
        <v>1.7775249805450779</v>
      </c>
      <c r="BJ692" s="1">
        <f t="shared" ca="1" si="665"/>
        <v>1.7775249805450779</v>
      </c>
      <c r="BK692" s="1">
        <f t="shared" ca="1" si="665"/>
        <v>1.7775249805450779</v>
      </c>
      <c r="BL692" s="1">
        <f t="shared" ca="1" si="665"/>
        <v>1.7775249805450779</v>
      </c>
      <c r="BM692" s="1">
        <f t="shared" ca="1" si="665"/>
        <v>1.7775249805450779</v>
      </c>
      <c r="BN692" s="1">
        <f t="shared" ca="1" si="665"/>
        <v>1.7775249805450779</v>
      </c>
      <c r="BO692" s="1">
        <f t="shared" ca="1" si="665"/>
        <v>1.7775249805450779</v>
      </c>
      <c r="BP692" s="1">
        <f t="shared" ca="1" si="665"/>
        <v>1.7775249805450779</v>
      </c>
      <c r="BQ692" s="1">
        <f t="shared" ca="1" si="665"/>
        <v>1.7775249805450779</v>
      </c>
      <c r="BR692" s="1">
        <f t="shared" ca="1" si="665"/>
        <v>1.7775249805450779</v>
      </c>
      <c r="BS692" s="1">
        <f t="shared" ca="1" si="665"/>
        <v>1.7775249805450779</v>
      </c>
      <c r="BT692" s="1">
        <f t="shared" ca="1" si="665"/>
        <v>1.7775249805450779</v>
      </c>
      <c r="BU692" s="1">
        <f t="shared" ca="1" si="665"/>
        <v>1.7775249805450779</v>
      </c>
      <c r="BV692" s="1">
        <f t="shared" ca="1" si="665"/>
        <v>1.7775249805450779</v>
      </c>
      <c r="BW692" s="1">
        <f t="shared" ca="1" si="665"/>
        <v>1.7775249805450779</v>
      </c>
      <c r="BX692" s="1">
        <f t="shared" ca="1" si="665"/>
        <v>1.7775249805450779</v>
      </c>
      <c r="BY692" s="1">
        <f t="shared" ca="1" si="665"/>
        <v>1.7775249805450779</v>
      </c>
      <c r="BZ692">
        <v>2040</v>
      </c>
    </row>
    <row r="693" spans="47:78" x14ac:dyDescent="0.45">
      <c r="AU693" t="str">
        <f t="shared" ca="1" si="636"/>
        <v>INF_MDR_NGA</v>
      </c>
      <c r="AV693" s="1">
        <f t="shared" ca="1" si="660"/>
        <v>1.7775249805450779</v>
      </c>
      <c r="AW693" s="1">
        <f t="shared" ref="AW693:BY693" ca="1" si="666">OFFSET($F137,0,MATCH($BZ693,$G$1:$J$1,0))</f>
        <v>1.7775249805450779</v>
      </c>
      <c r="AX693" s="1">
        <f t="shared" ca="1" si="666"/>
        <v>1.7775249805450779</v>
      </c>
      <c r="AY693" s="1">
        <f t="shared" ca="1" si="666"/>
        <v>1.7775249805450779</v>
      </c>
      <c r="AZ693" s="1">
        <f t="shared" ca="1" si="666"/>
        <v>1.7775249805450779</v>
      </c>
      <c r="BA693" s="1">
        <f t="shared" ca="1" si="666"/>
        <v>1.7775249805450779</v>
      </c>
      <c r="BB693" s="1">
        <f t="shared" ca="1" si="666"/>
        <v>1.7775249805450779</v>
      </c>
      <c r="BC693" s="1">
        <f t="shared" ca="1" si="666"/>
        <v>1.7775249805450779</v>
      </c>
      <c r="BD693" s="1">
        <f t="shared" ca="1" si="666"/>
        <v>1.7775249805450779</v>
      </c>
      <c r="BE693" s="1">
        <f t="shared" ca="1" si="666"/>
        <v>1.7775249805450779</v>
      </c>
      <c r="BF693" s="1">
        <f t="shared" ca="1" si="666"/>
        <v>1.7775249805450779</v>
      </c>
      <c r="BG693" s="1">
        <f t="shared" ca="1" si="666"/>
        <v>1.7775249805450779</v>
      </c>
      <c r="BH693" s="1">
        <f t="shared" ca="1" si="666"/>
        <v>1.7775249805450779</v>
      </c>
      <c r="BI693" s="1">
        <f t="shared" ca="1" si="666"/>
        <v>1.7775249805450779</v>
      </c>
      <c r="BJ693" s="1">
        <f t="shared" ca="1" si="666"/>
        <v>1.7775249805450779</v>
      </c>
      <c r="BK693" s="1">
        <f t="shared" ca="1" si="666"/>
        <v>1.7775249805450779</v>
      </c>
      <c r="BL693" s="1">
        <f t="shared" ca="1" si="666"/>
        <v>1.7775249805450779</v>
      </c>
      <c r="BM693" s="1">
        <f t="shared" ca="1" si="666"/>
        <v>1.7775249805450779</v>
      </c>
      <c r="BN693" s="1">
        <f t="shared" ca="1" si="666"/>
        <v>1.7775249805450779</v>
      </c>
      <c r="BO693" s="1">
        <f t="shared" ca="1" si="666"/>
        <v>1.7775249805450779</v>
      </c>
      <c r="BP693" s="1">
        <f t="shared" ca="1" si="666"/>
        <v>1.7775249805450779</v>
      </c>
      <c r="BQ693" s="1">
        <f t="shared" ca="1" si="666"/>
        <v>1.7775249805450779</v>
      </c>
      <c r="BR693" s="1">
        <f t="shared" ca="1" si="666"/>
        <v>1.7775249805450779</v>
      </c>
      <c r="BS693" s="1">
        <f t="shared" ca="1" si="666"/>
        <v>1.7775249805450779</v>
      </c>
      <c r="BT693" s="1">
        <f t="shared" ca="1" si="666"/>
        <v>1.7775249805450779</v>
      </c>
      <c r="BU693" s="1">
        <f t="shared" ca="1" si="666"/>
        <v>1.7775249805450779</v>
      </c>
      <c r="BV693" s="1">
        <f t="shared" ca="1" si="666"/>
        <v>1.7775249805450779</v>
      </c>
      <c r="BW693" s="1">
        <f t="shared" ca="1" si="666"/>
        <v>1.7775249805450779</v>
      </c>
      <c r="BX693" s="1">
        <f t="shared" ca="1" si="666"/>
        <v>1.7775249805450779</v>
      </c>
      <c r="BY693" s="1">
        <f t="shared" ca="1" si="666"/>
        <v>1.7775249805450779</v>
      </c>
      <c r="BZ693">
        <v>2040</v>
      </c>
    </row>
    <row r="694" spans="47:78" x14ac:dyDescent="0.45">
      <c r="AU694" t="str">
        <f t="shared" ca="1" si="636"/>
        <v>INF_OTP_NGA</v>
      </c>
      <c r="AV694" s="1">
        <f t="shared" ca="1" si="660"/>
        <v>1.7775249805450779</v>
      </c>
      <c r="AW694" s="1">
        <f t="shared" ref="AW694:BY694" ca="1" si="667">OFFSET($F138,0,MATCH($BZ694,$G$1:$J$1,0))</f>
        <v>1.7775249805450779</v>
      </c>
      <c r="AX694" s="1">
        <f t="shared" ca="1" si="667"/>
        <v>1.7775249805450779</v>
      </c>
      <c r="AY694" s="1">
        <f t="shared" ca="1" si="667"/>
        <v>1.7775249805450779</v>
      </c>
      <c r="AZ694" s="1">
        <f t="shared" ca="1" si="667"/>
        <v>1.7775249805450779</v>
      </c>
      <c r="BA694" s="1">
        <f t="shared" ca="1" si="667"/>
        <v>1.7775249805450779</v>
      </c>
      <c r="BB694" s="1">
        <f t="shared" ca="1" si="667"/>
        <v>1.7775249805450779</v>
      </c>
      <c r="BC694" s="1">
        <f t="shared" ca="1" si="667"/>
        <v>1.7775249805450779</v>
      </c>
      <c r="BD694" s="1">
        <f t="shared" ca="1" si="667"/>
        <v>1.7775249805450779</v>
      </c>
      <c r="BE694" s="1">
        <f t="shared" ca="1" si="667"/>
        <v>1.7775249805450779</v>
      </c>
      <c r="BF694" s="1">
        <f t="shared" ca="1" si="667"/>
        <v>1.7775249805450779</v>
      </c>
      <c r="BG694" s="1">
        <f t="shared" ca="1" si="667"/>
        <v>1.7775249805450779</v>
      </c>
      <c r="BH694" s="1">
        <f t="shared" ca="1" si="667"/>
        <v>1.7775249805450779</v>
      </c>
      <c r="BI694" s="1">
        <f t="shared" ca="1" si="667"/>
        <v>1.7775249805450779</v>
      </c>
      <c r="BJ694" s="1">
        <f t="shared" ca="1" si="667"/>
        <v>1.7775249805450779</v>
      </c>
      <c r="BK694" s="1">
        <f t="shared" ca="1" si="667"/>
        <v>1.7775249805450779</v>
      </c>
      <c r="BL694" s="1">
        <f t="shared" ca="1" si="667"/>
        <v>1.7775249805450779</v>
      </c>
      <c r="BM694" s="1">
        <f t="shared" ca="1" si="667"/>
        <v>1.7775249805450779</v>
      </c>
      <c r="BN694" s="1">
        <f t="shared" ca="1" si="667"/>
        <v>1.7775249805450779</v>
      </c>
      <c r="BO694" s="1">
        <f t="shared" ca="1" si="667"/>
        <v>1.7775249805450779</v>
      </c>
      <c r="BP694" s="1">
        <f t="shared" ca="1" si="667"/>
        <v>1.7775249805450779</v>
      </c>
      <c r="BQ694" s="1">
        <f t="shared" ca="1" si="667"/>
        <v>1.7775249805450779</v>
      </c>
      <c r="BR694" s="1">
        <f t="shared" ca="1" si="667"/>
        <v>1.7775249805450779</v>
      </c>
      <c r="BS694" s="1">
        <f t="shared" ca="1" si="667"/>
        <v>1.7775249805450779</v>
      </c>
      <c r="BT694" s="1">
        <f t="shared" ca="1" si="667"/>
        <v>1.7775249805450779</v>
      </c>
      <c r="BU694" s="1">
        <f t="shared" ca="1" si="667"/>
        <v>1.7775249805450779</v>
      </c>
      <c r="BV694" s="1">
        <f t="shared" ca="1" si="667"/>
        <v>1.7775249805450779</v>
      </c>
      <c r="BW694" s="1">
        <f t="shared" ca="1" si="667"/>
        <v>1.7775249805450779</v>
      </c>
      <c r="BX694" s="1">
        <f t="shared" ca="1" si="667"/>
        <v>1.7775249805450779</v>
      </c>
      <c r="BY694" s="1">
        <f t="shared" ca="1" si="667"/>
        <v>1.7775249805450779</v>
      </c>
      <c r="BZ694">
        <v>2040</v>
      </c>
    </row>
    <row r="695" spans="47:78" x14ac:dyDescent="0.45">
      <c r="AU695" t="str">
        <f t="shared" ca="1" si="636"/>
        <v>INF_SPC_NGA</v>
      </c>
      <c r="AV695" s="1">
        <f t="shared" ca="1" si="660"/>
        <v>1.1212290208125226</v>
      </c>
      <c r="AW695" s="1">
        <f t="shared" ref="AW695:BY695" ca="1" si="668">OFFSET($F139,0,MATCH($BZ695,$G$1:$J$1,0))</f>
        <v>1.1212290208125226</v>
      </c>
      <c r="AX695" s="1">
        <f t="shared" ca="1" si="668"/>
        <v>1.1212290208125226</v>
      </c>
      <c r="AY695" s="1">
        <f t="shared" ca="1" si="668"/>
        <v>1.1212290208125226</v>
      </c>
      <c r="AZ695" s="1">
        <f t="shared" ca="1" si="668"/>
        <v>1.1212290208125226</v>
      </c>
      <c r="BA695" s="1">
        <f t="shared" ca="1" si="668"/>
        <v>1.1212290208125226</v>
      </c>
      <c r="BB695" s="1">
        <f t="shared" ca="1" si="668"/>
        <v>1.1212290208125226</v>
      </c>
      <c r="BC695" s="1">
        <f t="shared" ca="1" si="668"/>
        <v>1.1212290208125226</v>
      </c>
      <c r="BD695" s="1">
        <f t="shared" ca="1" si="668"/>
        <v>1.1212290208125226</v>
      </c>
      <c r="BE695" s="1">
        <f t="shared" ca="1" si="668"/>
        <v>1.1212290208125226</v>
      </c>
      <c r="BF695" s="1">
        <f t="shared" ca="1" si="668"/>
        <v>1.1212290208125226</v>
      </c>
      <c r="BG695" s="1">
        <f t="shared" ca="1" si="668"/>
        <v>1.1212290208125226</v>
      </c>
      <c r="BH695" s="1">
        <f t="shared" ca="1" si="668"/>
        <v>1.1212290208125226</v>
      </c>
      <c r="BI695" s="1">
        <f t="shared" ca="1" si="668"/>
        <v>1.1212290208125226</v>
      </c>
      <c r="BJ695" s="1">
        <f t="shared" ca="1" si="668"/>
        <v>1.1212290208125226</v>
      </c>
      <c r="BK695" s="1">
        <f t="shared" ca="1" si="668"/>
        <v>1.1212290208125226</v>
      </c>
      <c r="BL695" s="1">
        <f t="shared" ca="1" si="668"/>
        <v>1.1212290208125226</v>
      </c>
      <c r="BM695" s="1">
        <f t="shared" ca="1" si="668"/>
        <v>1.1212290208125226</v>
      </c>
      <c r="BN695" s="1">
        <f t="shared" ca="1" si="668"/>
        <v>1.1212290208125226</v>
      </c>
      <c r="BO695" s="1">
        <f t="shared" ca="1" si="668"/>
        <v>1.1212290208125226</v>
      </c>
      <c r="BP695" s="1">
        <f t="shared" ca="1" si="668"/>
        <v>1.1212290208125226</v>
      </c>
      <c r="BQ695" s="1">
        <f t="shared" ca="1" si="668"/>
        <v>1.1212290208125226</v>
      </c>
      <c r="BR695" s="1">
        <f t="shared" ca="1" si="668"/>
        <v>1.1212290208125226</v>
      </c>
      <c r="BS695" s="1">
        <f t="shared" ca="1" si="668"/>
        <v>1.1212290208125226</v>
      </c>
      <c r="BT695" s="1">
        <f t="shared" ca="1" si="668"/>
        <v>1.1212290208125226</v>
      </c>
      <c r="BU695" s="1">
        <f t="shared" ca="1" si="668"/>
        <v>1.1212290208125226</v>
      </c>
      <c r="BV695" s="1">
        <f t="shared" ca="1" si="668"/>
        <v>1.1212290208125226</v>
      </c>
      <c r="BW695" s="1">
        <f t="shared" ca="1" si="668"/>
        <v>1.1212290208125226</v>
      </c>
      <c r="BX695" s="1">
        <f t="shared" ca="1" si="668"/>
        <v>1.1212290208125226</v>
      </c>
      <c r="BY695" s="1">
        <f t="shared" ca="1" si="668"/>
        <v>1.1212290208125226</v>
      </c>
      <c r="BZ695">
        <v>2040</v>
      </c>
    </row>
    <row r="696" spans="47:78" x14ac:dyDescent="0.45">
      <c r="AU696" t="str">
        <f t="shared" ca="1" si="636"/>
        <v>INF_OTH_NGA</v>
      </c>
      <c r="AV696" s="1">
        <f t="shared" ca="1" si="660"/>
        <v>1.1212290208125226</v>
      </c>
      <c r="AW696" s="1">
        <f t="shared" ref="AW696:BY696" ca="1" si="669">OFFSET($F140,0,MATCH($BZ696,$G$1:$J$1,0))</f>
        <v>1.1212290208125226</v>
      </c>
      <c r="AX696" s="1">
        <f t="shared" ca="1" si="669"/>
        <v>1.1212290208125226</v>
      </c>
      <c r="AY696" s="1">
        <f t="shared" ca="1" si="669"/>
        <v>1.1212290208125226</v>
      </c>
      <c r="AZ696" s="1">
        <f t="shared" ca="1" si="669"/>
        <v>1.1212290208125226</v>
      </c>
      <c r="BA696" s="1">
        <f t="shared" ca="1" si="669"/>
        <v>1.1212290208125226</v>
      </c>
      <c r="BB696" s="1">
        <f t="shared" ca="1" si="669"/>
        <v>1.1212290208125226</v>
      </c>
      <c r="BC696" s="1">
        <f t="shared" ca="1" si="669"/>
        <v>1.1212290208125226</v>
      </c>
      <c r="BD696" s="1">
        <f t="shared" ca="1" si="669"/>
        <v>1.1212290208125226</v>
      </c>
      <c r="BE696" s="1">
        <f t="shared" ca="1" si="669"/>
        <v>1.1212290208125226</v>
      </c>
      <c r="BF696" s="1">
        <f t="shared" ca="1" si="669"/>
        <v>1.1212290208125226</v>
      </c>
      <c r="BG696" s="1">
        <f t="shared" ca="1" si="669"/>
        <v>1.1212290208125226</v>
      </c>
      <c r="BH696" s="1">
        <f t="shared" ca="1" si="669"/>
        <v>1.1212290208125226</v>
      </c>
      <c r="BI696" s="1">
        <f t="shared" ca="1" si="669"/>
        <v>1.1212290208125226</v>
      </c>
      <c r="BJ696" s="1">
        <f t="shared" ca="1" si="669"/>
        <v>1.1212290208125226</v>
      </c>
      <c r="BK696" s="1">
        <f t="shared" ca="1" si="669"/>
        <v>1.1212290208125226</v>
      </c>
      <c r="BL696" s="1">
        <f t="shared" ca="1" si="669"/>
        <v>1.1212290208125226</v>
      </c>
      <c r="BM696" s="1">
        <f t="shared" ca="1" si="669"/>
        <v>1.1212290208125226</v>
      </c>
      <c r="BN696" s="1">
        <f t="shared" ca="1" si="669"/>
        <v>1.1212290208125226</v>
      </c>
      <c r="BO696" s="1">
        <f t="shared" ca="1" si="669"/>
        <v>1.1212290208125226</v>
      </c>
      <c r="BP696" s="1">
        <f t="shared" ca="1" si="669"/>
        <v>1.1212290208125226</v>
      </c>
      <c r="BQ696" s="1">
        <f t="shared" ca="1" si="669"/>
        <v>1.1212290208125226</v>
      </c>
      <c r="BR696" s="1">
        <f t="shared" ca="1" si="669"/>
        <v>1.1212290208125226</v>
      </c>
      <c r="BS696" s="1">
        <f t="shared" ca="1" si="669"/>
        <v>1.1212290208125226</v>
      </c>
      <c r="BT696" s="1">
        <f t="shared" ca="1" si="669"/>
        <v>1.1212290208125226</v>
      </c>
      <c r="BU696" s="1">
        <f t="shared" ca="1" si="669"/>
        <v>1.1212290208125226</v>
      </c>
      <c r="BV696" s="1">
        <f t="shared" ca="1" si="669"/>
        <v>1.1212290208125226</v>
      </c>
      <c r="BW696" s="1">
        <f t="shared" ca="1" si="669"/>
        <v>1.1212290208125226</v>
      </c>
      <c r="BX696" s="1">
        <f t="shared" ca="1" si="669"/>
        <v>1.1212290208125226</v>
      </c>
      <c r="BY696" s="1">
        <f t="shared" ca="1" si="669"/>
        <v>1.1212290208125226</v>
      </c>
      <c r="BZ696">
        <v>2040</v>
      </c>
    </row>
    <row r="697" spans="47:78" x14ac:dyDescent="0.45">
      <c r="AU697" t="str">
        <f t="shared" ca="1" si="636"/>
        <v>\I:</v>
      </c>
      <c r="AV697" s="1" t="str">
        <f t="shared" ca="1" si="660"/>
        <v/>
      </c>
      <c r="AW697" s="1" t="str">
        <f t="shared" ref="AW697:BY697" ca="1" si="670">OFFSET($F141,0,MATCH($BZ697,$G$1:$J$1,0))</f>
        <v/>
      </c>
      <c r="AX697" s="1" t="str">
        <f t="shared" ca="1" si="670"/>
        <v/>
      </c>
      <c r="AY697" s="1" t="str">
        <f t="shared" ca="1" si="670"/>
        <v/>
      </c>
      <c r="AZ697" s="1" t="str">
        <f t="shared" ca="1" si="670"/>
        <v/>
      </c>
      <c r="BA697" s="1" t="str">
        <f t="shared" ca="1" si="670"/>
        <v/>
      </c>
      <c r="BB697" s="1" t="str">
        <f t="shared" ca="1" si="670"/>
        <v/>
      </c>
      <c r="BC697" s="1" t="str">
        <f t="shared" ca="1" si="670"/>
        <v/>
      </c>
      <c r="BD697" s="1" t="str">
        <f t="shared" ca="1" si="670"/>
        <v/>
      </c>
      <c r="BE697" s="1" t="str">
        <f t="shared" ca="1" si="670"/>
        <v/>
      </c>
      <c r="BF697" s="1" t="str">
        <f t="shared" ca="1" si="670"/>
        <v/>
      </c>
      <c r="BG697" s="1" t="str">
        <f t="shared" ca="1" si="670"/>
        <v/>
      </c>
      <c r="BH697" s="1" t="str">
        <f t="shared" ca="1" si="670"/>
        <v/>
      </c>
      <c r="BI697" s="1" t="str">
        <f t="shared" ca="1" si="670"/>
        <v/>
      </c>
      <c r="BJ697" s="1" t="str">
        <f t="shared" ca="1" si="670"/>
        <v/>
      </c>
      <c r="BK697" s="1" t="str">
        <f t="shared" ca="1" si="670"/>
        <v/>
      </c>
      <c r="BL697" s="1" t="str">
        <f t="shared" ca="1" si="670"/>
        <v/>
      </c>
      <c r="BM697" s="1" t="str">
        <f t="shared" ca="1" si="670"/>
        <v/>
      </c>
      <c r="BN697" s="1" t="str">
        <f t="shared" ca="1" si="670"/>
        <v/>
      </c>
      <c r="BO697" s="1" t="str">
        <f t="shared" ca="1" si="670"/>
        <v/>
      </c>
      <c r="BP697" s="1" t="str">
        <f t="shared" ca="1" si="670"/>
        <v/>
      </c>
      <c r="BQ697" s="1" t="str">
        <f t="shared" ca="1" si="670"/>
        <v/>
      </c>
      <c r="BR697" s="1" t="str">
        <f t="shared" ca="1" si="670"/>
        <v/>
      </c>
      <c r="BS697" s="1" t="str">
        <f t="shared" ca="1" si="670"/>
        <v/>
      </c>
      <c r="BT697" s="1" t="str">
        <f t="shared" ca="1" si="670"/>
        <v/>
      </c>
      <c r="BU697" s="1" t="str">
        <f t="shared" ca="1" si="670"/>
        <v/>
      </c>
      <c r="BV697" s="1" t="str">
        <f t="shared" ca="1" si="670"/>
        <v/>
      </c>
      <c r="BW697" s="1" t="str">
        <f t="shared" ca="1" si="670"/>
        <v/>
      </c>
      <c r="BX697" s="1" t="str">
        <f t="shared" ca="1" si="670"/>
        <v/>
      </c>
      <c r="BY697" s="1" t="str">
        <f t="shared" ca="1" si="670"/>
        <v/>
      </c>
      <c r="BZ697">
        <v>2040</v>
      </c>
    </row>
    <row r="698" spans="47:78" x14ac:dyDescent="0.45">
      <c r="AU698" t="str">
        <f t="shared" ca="1" si="636"/>
        <v>IFP_PRH_COA</v>
      </c>
      <c r="AV698" s="1">
        <f t="shared" ca="1" si="660"/>
        <v>1.1633688626443803</v>
      </c>
      <c r="AW698" s="1">
        <f t="shared" ref="AW698:BY698" ca="1" si="671">OFFSET($F142,0,MATCH($BZ698,$G$1:$J$1,0))</f>
        <v>1.1633688626443803</v>
      </c>
      <c r="AX698" s="1">
        <f t="shared" ca="1" si="671"/>
        <v>1.1633688626443803</v>
      </c>
      <c r="AY698" s="1">
        <f t="shared" ca="1" si="671"/>
        <v>1.1633688626443803</v>
      </c>
      <c r="AZ698" s="1">
        <f t="shared" ca="1" si="671"/>
        <v>1.1633688626443803</v>
      </c>
      <c r="BA698" s="1">
        <f t="shared" ca="1" si="671"/>
        <v>1.1633688626443803</v>
      </c>
      <c r="BB698" s="1">
        <f t="shared" ca="1" si="671"/>
        <v>1.1633688626443803</v>
      </c>
      <c r="BC698" s="1">
        <f t="shared" ca="1" si="671"/>
        <v>1.1633688626443803</v>
      </c>
      <c r="BD698" s="1">
        <f t="shared" ca="1" si="671"/>
        <v>1.1633688626443803</v>
      </c>
      <c r="BE698" s="1">
        <f t="shared" ca="1" si="671"/>
        <v>1.1633688626443803</v>
      </c>
      <c r="BF698" s="1">
        <f t="shared" ca="1" si="671"/>
        <v>1.1633688626443803</v>
      </c>
      <c r="BG698" s="1">
        <f t="shared" ca="1" si="671"/>
        <v>1.1633688626443803</v>
      </c>
      <c r="BH698" s="1">
        <f t="shared" ca="1" si="671"/>
        <v>1.1633688626443803</v>
      </c>
      <c r="BI698" s="1">
        <f t="shared" ca="1" si="671"/>
        <v>1.1633688626443803</v>
      </c>
      <c r="BJ698" s="1">
        <f t="shared" ca="1" si="671"/>
        <v>1.1633688626443803</v>
      </c>
      <c r="BK698" s="1">
        <f t="shared" ca="1" si="671"/>
        <v>1.1633688626443803</v>
      </c>
      <c r="BL698" s="1">
        <f t="shared" ca="1" si="671"/>
        <v>1.1633688626443803</v>
      </c>
      <c r="BM698" s="1">
        <f t="shared" ca="1" si="671"/>
        <v>1.1633688626443803</v>
      </c>
      <c r="BN698" s="1">
        <f t="shared" ca="1" si="671"/>
        <v>1.1633688626443803</v>
      </c>
      <c r="BO698" s="1">
        <f t="shared" ca="1" si="671"/>
        <v>1.1633688626443803</v>
      </c>
      <c r="BP698" s="1">
        <f t="shared" ca="1" si="671"/>
        <v>1.1633688626443803</v>
      </c>
      <c r="BQ698" s="1">
        <f t="shared" ca="1" si="671"/>
        <v>1.1633688626443803</v>
      </c>
      <c r="BR698" s="1">
        <f t="shared" ca="1" si="671"/>
        <v>1.1633688626443803</v>
      </c>
      <c r="BS698" s="1">
        <f t="shared" ca="1" si="671"/>
        <v>1.1633688626443803</v>
      </c>
      <c r="BT698" s="1">
        <f t="shared" ca="1" si="671"/>
        <v>1.1633688626443803</v>
      </c>
      <c r="BU698" s="1">
        <f t="shared" ca="1" si="671"/>
        <v>1.1633688626443803</v>
      </c>
      <c r="BV698" s="1">
        <f t="shared" ca="1" si="671"/>
        <v>1.1633688626443803</v>
      </c>
      <c r="BW698" s="1">
        <f t="shared" ca="1" si="671"/>
        <v>1.1633688626443803</v>
      </c>
      <c r="BX698" s="1">
        <f t="shared" ca="1" si="671"/>
        <v>1.1633688626443803</v>
      </c>
      <c r="BY698" s="1">
        <f t="shared" ca="1" si="671"/>
        <v>1.1633688626443803</v>
      </c>
      <c r="BZ698">
        <v>2040</v>
      </c>
    </row>
    <row r="699" spans="47:78" x14ac:dyDescent="0.45">
      <c r="AU699" t="str">
        <f t="shared" ca="1" si="636"/>
        <v>\I:</v>
      </c>
      <c r="AV699" s="1" t="str">
        <f t="shared" ca="1" si="660"/>
        <v/>
      </c>
      <c r="AW699" s="1" t="str">
        <f t="shared" ref="AW699:BY699" ca="1" si="672">OFFSET($F143,0,MATCH($BZ699,$G$1:$J$1,0))</f>
        <v/>
      </c>
      <c r="AX699" s="1" t="str">
        <f t="shared" ca="1" si="672"/>
        <v/>
      </c>
      <c r="AY699" s="1" t="str">
        <f t="shared" ca="1" si="672"/>
        <v/>
      </c>
      <c r="AZ699" s="1" t="str">
        <f t="shared" ca="1" si="672"/>
        <v/>
      </c>
      <c r="BA699" s="1" t="str">
        <f t="shared" ca="1" si="672"/>
        <v/>
      </c>
      <c r="BB699" s="1" t="str">
        <f t="shared" ca="1" si="672"/>
        <v/>
      </c>
      <c r="BC699" s="1" t="str">
        <f t="shared" ca="1" si="672"/>
        <v/>
      </c>
      <c r="BD699" s="1" t="str">
        <f t="shared" ca="1" si="672"/>
        <v/>
      </c>
      <c r="BE699" s="1" t="str">
        <f t="shared" ca="1" si="672"/>
        <v/>
      </c>
      <c r="BF699" s="1" t="str">
        <f t="shared" ca="1" si="672"/>
        <v/>
      </c>
      <c r="BG699" s="1" t="str">
        <f t="shared" ca="1" si="672"/>
        <v/>
      </c>
      <c r="BH699" s="1" t="str">
        <f t="shared" ca="1" si="672"/>
        <v/>
      </c>
      <c r="BI699" s="1" t="str">
        <f t="shared" ca="1" si="672"/>
        <v/>
      </c>
      <c r="BJ699" s="1" t="str">
        <f t="shared" ca="1" si="672"/>
        <v/>
      </c>
      <c r="BK699" s="1" t="str">
        <f t="shared" ca="1" si="672"/>
        <v/>
      </c>
      <c r="BL699" s="1" t="str">
        <f t="shared" ca="1" si="672"/>
        <v/>
      </c>
      <c r="BM699" s="1" t="str">
        <f t="shared" ca="1" si="672"/>
        <v/>
      </c>
      <c r="BN699" s="1" t="str">
        <f t="shared" ca="1" si="672"/>
        <v/>
      </c>
      <c r="BO699" s="1" t="str">
        <f t="shared" ca="1" si="672"/>
        <v/>
      </c>
      <c r="BP699" s="1" t="str">
        <f t="shared" ca="1" si="672"/>
        <v/>
      </c>
      <c r="BQ699" s="1" t="str">
        <f t="shared" ca="1" si="672"/>
        <v/>
      </c>
      <c r="BR699" s="1" t="str">
        <f t="shared" ca="1" si="672"/>
        <v/>
      </c>
      <c r="BS699" s="1" t="str">
        <f t="shared" ca="1" si="672"/>
        <v/>
      </c>
      <c r="BT699" s="1" t="str">
        <f t="shared" ca="1" si="672"/>
        <v/>
      </c>
      <c r="BU699" s="1" t="str">
        <f t="shared" ca="1" si="672"/>
        <v/>
      </c>
      <c r="BV699" s="1" t="str">
        <f t="shared" ca="1" si="672"/>
        <v/>
      </c>
      <c r="BW699" s="1" t="str">
        <f t="shared" ca="1" si="672"/>
        <v/>
      </c>
      <c r="BX699" s="1" t="str">
        <f t="shared" ca="1" si="672"/>
        <v/>
      </c>
      <c r="BY699" s="1" t="str">
        <f t="shared" ca="1" si="672"/>
        <v/>
      </c>
      <c r="BZ699">
        <v>2040</v>
      </c>
    </row>
    <row r="700" spans="47:78" x14ac:dyDescent="0.45">
      <c r="AU700" t="str">
        <f t="shared" ca="1" si="636"/>
        <v>\I:</v>
      </c>
      <c r="AV700" s="1" t="str">
        <f t="shared" ca="1" si="660"/>
        <v/>
      </c>
      <c r="AW700" s="1" t="str">
        <f t="shared" ref="AW700:BY700" ca="1" si="673">OFFSET($F144,0,MATCH($BZ700,$G$1:$J$1,0))</f>
        <v/>
      </c>
      <c r="AX700" s="1" t="str">
        <f t="shared" ca="1" si="673"/>
        <v/>
      </c>
      <c r="AY700" s="1" t="str">
        <f t="shared" ca="1" si="673"/>
        <v/>
      </c>
      <c r="AZ700" s="1" t="str">
        <f t="shared" ca="1" si="673"/>
        <v/>
      </c>
      <c r="BA700" s="1" t="str">
        <f t="shared" ca="1" si="673"/>
        <v/>
      </c>
      <c r="BB700" s="1" t="str">
        <f t="shared" ca="1" si="673"/>
        <v/>
      </c>
      <c r="BC700" s="1" t="str">
        <f t="shared" ca="1" si="673"/>
        <v/>
      </c>
      <c r="BD700" s="1" t="str">
        <f t="shared" ca="1" si="673"/>
        <v/>
      </c>
      <c r="BE700" s="1" t="str">
        <f t="shared" ca="1" si="673"/>
        <v/>
      </c>
      <c r="BF700" s="1" t="str">
        <f t="shared" ca="1" si="673"/>
        <v/>
      </c>
      <c r="BG700" s="1" t="str">
        <f t="shared" ca="1" si="673"/>
        <v/>
      </c>
      <c r="BH700" s="1" t="str">
        <f t="shared" ca="1" si="673"/>
        <v/>
      </c>
      <c r="BI700" s="1" t="str">
        <f t="shared" ca="1" si="673"/>
        <v/>
      </c>
      <c r="BJ700" s="1" t="str">
        <f t="shared" ca="1" si="673"/>
        <v/>
      </c>
      <c r="BK700" s="1" t="str">
        <f t="shared" ca="1" si="673"/>
        <v/>
      </c>
      <c r="BL700" s="1" t="str">
        <f t="shared" ca="1" si="673"/>
        <v/>
      </c>
      <c r="BM700" s="1" t="str">
        <f t="shared" ca="1" si="673"/>
        <v/>
      </c>
      <c r="BN700" s="1" t="str">
        <f t="shared" ca="1" si="673"/>
        <v/>
      </c>
      <c r="BO700" s="1" t="str">
        <f t="shared" ca="1" si="673"/>
        <v/>
      </c>
      <c r="BP700" s="1" t="str">
        <f t="shared" ca="1" si="673"/>
        <v/>
      </c>
      <c r="BQ700" s="1" t="str">
        <f t="shared" ca="1" si="673"/>
        <v/>
      </c>
      <c r="BR700" s="1" t="str">
        <f t="shared" ca="1" si="673"/>
        <v/>
      </c>
      <c r="BS700" s="1" t="str">
        <f t="shared" ca="1" si="673"/>
        <v/>
      </c>
      <c r="BT700" s="1" t="str">
        <f t="shared" ca="1" si="673"/>
        <v/>
      </c>
      <c r="BU700" s="1" t="str">
        <f t="shared" ca="1" si="673"/>
        <v/>
      </c>
      <c r="BV700" s="1" t="str">
        <f t="shared" ca="1" si="673"/>
        <v/>
      </c>
      <c r="BW700" s="1" t="str">
        <f t="shared" ca="1" si="673"/>
        <v/>
      </c>
      <c r="BX700" s="1" t="str">
        <f t="shared" ca="1" si="673"/>
        <v/>
      </c>
      <c r="BY700" s="1" t="str">
        <f t="shared" ca="1" si="673"/>
        <v/>
      </c>
      <c r="BZ700">
        <v>2040</v>
      </c>
    </row>
    <row r="701" spans="47:78" x14ac:dyDescent="0.45">
      <c r="AU701" t="str">
        <f t="shared" ca="1" si="636"/>
        <v>ICH_PRH_COA</v>
      </c>
      <c r="AV701" s="1">
        <f t="shared" ca="1" si="660"/>
        <v>1.0791406499291269</v>
      </c>
      <c r="AW701" s="1">
        <f t="shared" ref="AW701:BY701" ca="1" si="674">OFFSET($F145,0,MATCH($BZ701,$G$1:$J$1,0))</f>
        <v>1.0791406499291269</v>
      </c>
      <c r="AX701" s="1">
        <f t="shared" ca="1" si="674"/>
        <v>1.0791406499291269</v>
      </c>
      <c r="AY701" s="1">
        <f t="shared" ca="1" si="674"/>
        <v>1.0791406499291269</v>
      </c>
      <c r="AZ701" s="1">
        <f t="shared" ca="1" si="674"/>
        <v>1.0791406499291269</v>
      </c>
      <c r="BA701" s="1">
        <f t="shared" ca="1" si="674"/>
        <v>1.0791406499291269</v>
      </c>
      <c r="BB701" s="1">
        <f t="shared" ca="1" si="674"/>
        <v>1.0791406499291269</v>
      </c>
      <c r="BC701" s="1">
        <f t="shared" ca="1" si="674"/>
        <v>1.0791406499291269</v>
      </c>
      <c r="BD701" s="1">
        <f t="shared" ca="1" si="674"/>
        <v>1.0791406499291269</v>
      </c>
      <c r="BE701" s="1">
        <f t="shared" ca="1" si="674"/>
        <v>1.0791406499291269</v>
      </c>
      <c r="BF701" s="1">
        <f t="shared" ca="1" si="674"/>
        <v>1.0791406499291269</v>
      </c>
      <c r="BG701" s="1">
        <f t="shared" ca="1" si="674"/>
        <v>1.0791406499291269</v>
      </c>
      <c r="BH701" s="1">
        <f t="shared" ca="1" si="674"/>
        <v>1.0791406499291269</v>
      </c>
      <c r="BI701" s="1">
        <f t="shared" ca="1" si="674"/>
        <v>1.0791406499291269</v>
      </c>
      <c r="BJ701" s="1">
        <f t="shared" ca="1" si="674"/>
        <v>1.0791406499291269</v>
      </c>
      <c r="BK701" s="1">
        <f t="shared" ca="1" si="674"/>
        <v>1.0791406499291269</v>
      </c>
      <c r="BL701" s="1">
        <f t="shared" ca="1" si="674"/>
        <v>1.0791406499291269</v>
      </c>
      <c r="BM701" s="1">
        <f t="shared" ca="1" si="674"/>
        <v>1.0791406499291269</v>
      </c>
      <c r="BN701" s="1">
        <f t="shared" ca="1" si="674"/>
        <v>1.0791406499291269</v>
      </c>
      <c r="BO701" s="1">
        <f t="shared" ca="1" si="674"/>
        <v>1.0791406499291269</v>
      </c>
      <c r="BP701" s="1">
        <f t="shared" ca="1" si="674"/>
        <v>1.0791406499291269</v>
      </c>
      <c r="BQ701" s="1">
        <f t="shared" ca="1" si="674"/>
        <v>1.0791406499291269</v>
      </c>
      <c r="BR701" s="1">
        <f t="shared" ca="1" si="674"/>
        <v>1.0791406499291269</v>
      </c>
      <c r="BS701" s="1">
        <f t="shared" ca="1" si="674"/>
        <v>1.0791406499291269</v>
      </c>
      <c r="BT701" s="1">
        <f t="shared" ca="1" si="674"/>
        <v>1.0791406499291269</v>
      </c>
      <c r="BU701" s="1">
        <f t="shared" ca="1" si="674"/>
        <v>1.0791406499291269</v>
      </c>
      <c r="BV701" s="1">
        <f t="shared" ca="1" si="674"/>
        <v>1.0791406499291269</v>
      </c>
      <c r="BW701" s="1">
        <f t="shared" ca="1" si="674"/>
        <v>1.0791406499291269</v>
      </c>
      <c r="BX701" s="1">
        <f t="shared" ca="1" si="674"/>
        <v>1.0791406499291269</v>
      </c>
      <c r="BY701" s="1">
        <f t="shared" ca="1" si="674"/>
        <v>1.0791406499291269</v>
      </c>
      <c r="BZ701">
        <v>2040</v>
      </c>
    </row>
    <row r="702" spans="47:78" x14ac:dyDescent="0.45">
      <c r="AU702" t="str">
        <f t="shared" ca="1" si="636"/>
        <v>ICH_OTP_COA</v>
      </c>
      <c r="AV702" s="1">
        <f t="shared" ca="1" si="660"/>
        <v>1.0791406499291269</v>
      </c>
      <c r="AW702" s="1">
        <f t="shared" ref="AW702:BY702" ca="1" si="675">OFFSET($F146,0,MATCH($BZ702,$G$1:$J$1,0))</f>
        <v>1.0791406499291269</v>
      </c>
      <c r="AX702" s="1">
        <f t="shared" ca="1" si="675"/>
        <v>1.0791406499291269</v>
      </c>
      <c r="AY702" s="1">
        <f t="shared" ca="1" si="675"/>
        <v>1.0791406499291269</v>
      </c>
      <c r="AZ702" s="1">
        <f t="shared" ca="1" si="675"/>
        <v>1.0791406499291269</v>
      </c>
      <c r="BA702" s="1">
        <f t="shared" ca="1" si="675"/>
        <v>1.0791406499291269</v>
      </c>
      <c r="BB702" s="1">
        <f t="shared" ca="1" si="675"/>
        <v>1.0791406499291269</v>
      </c>
      <c r="BC702" s="1">
        <f t="shared" ca="1" si="675"/>
        <v>1.0791406499291269</v>
      </c>
      <c r="BD702" s="1">
        <f t="shared" ca="1" si="675"/>
        <v>1.0791406499291269</v>
      </c>
      <c r="BE702" s="1">
        <f t="shared" ca="1" si="675"/>
        <v>1.0791406499291269</v>
      </c>
      <c r="BF702" s="1">
        <f t="shared" ca="1" si="675"/>
        <v>1.0791406499291269</v>
      </c>
      <c r="BG702" s="1">
        <f t="shared" ca="1" si="675"/>
        <v>1.0791406499291269</v>
      </c>
      <c r="BH702" s="1">
        <f t="shared" ca="1" si="675"/>
        <v>1.0791406499291269</v>
      </c>
      <c r="BI702" s="1">
        <f t="shared" ca="1" si="675"/>
        <v>1.0791406499291269</v>
      </c>
      <c r="BJ702" s="1">
        <f t="shared" ca="1" si="675"/>
        <v>1.0791406499291269</v>
      </c>
      <c r="BK702" s="1">
        <f t="shared" ca="1" si="675"/>
        <v>1.0791406499291269</v>
      </c>
      <c r="BL702" s="1">
        <f t="shared" ca="1" si="675"/>
        <v>1.0791406499291269</v>
      </c>
      <c r="BM702" s="1">
        <f t="shared" ca="1" si="675"/>
        <v>1.0791406499291269</v>
      </c>
      <c r="BN702" s="1">
        <f t="shared" ca="1" si="675"/>
        <v>1.0791406499291269</v>
      </c>
      <c r="BO702" s="1">
        <f t="shared" ca="1" si="675"/>
        <v>1.0791406499291269</v>
      </c>
      <c r="BP702" s="1">
        <f t="shared" ca="1" si="675"/>
        <v>1.0791406499291269</v>
      </c>
      <c r="BQ702" s="1">
        <f t="shared" ca="1" si="675"/>
        <v>1.0791406499291269</v>
      </c>
      <c r="BR702" s="1">
        <f t="shared" ca="1" si="675"/>
        <v>1.0791406499291269</v>
      </c>
      <c r="BS702" s="1">
        <f t="shared" ca="1" si="675"/>
        <v>1.0791406499291269</v>
      </c>
      <c r="BT702" s="1">
        <f t="shared" ca="1" si="675"/>
        <v>1.0791406499291269</v>
      </c>
      <c r="BU702" s="1">
        <f t="shared" ca="1" si="675"/>
        <v>1.0791406499291269</v>
      </c>
      <c r="BV702" s="1">
        <f t="shared" ca="1" si="675"/>
        <v>1.0791406499291269</v>
      </c>
      <c r="BW702" s="1">
        <f t="shared" ca="1" si="675"/>
        <v>1.0791406499291269</v>
      </c>
      <c r="BX702" s="1">
        <f t="shared" ca="1" si="675"/>
        <v>1.0791406499291269</v>
      </c>
      <c r="BY702" s="1">
        <f t="shared" ca="1" si="675"/>
        <v>1.0791406499291269</v>
      </c>
      <c r="BZ702">
        <v>2040</v>
      </c>
    </row>
    <row r="703" spans="47:78" x14ac:dyDescent="0.45">
      <c r="AU703" t="str">
        <f t="shared" ca="1" si="636"/>
        <v>INM_PRH_COA</v>
      </c>
      <c r="AV703" s="1">
        <f t="shared" ca="1" si="660"/>
        <v>1.0833059211436435</v>
      </c>
      <c r="AW703" s="1">
        <f t="shared" ref="AW703:BY703" ca="1" si="676">OFFSET($F147,0,MATCH($BZ703,$G$1:$J$1,0))</f>
        <v>1.0833059211436435</v>
      </c>
      <c r="AX703" s="1">
        <f t="shared" ca="1" si="676"/>
        <v>1.0833059211436435</v>
      </c>
      <c r="AY703" s="1">
        <f t="shared" ca="1" si="676"/>
        <v>1.0833059211436435</v>
      </c>
      <c r="AZ703" s="1">
        <f t="shared" ca="1" si="676"/>
        <v>1.0833059211436435</v>
      </c>
      <c r="BA703" s="1">
        <f t="shared" ca="1" si="676"/>
        <v>1.0833059211436435</v>
      </c>
      <c r="BB703" s="1">
        <f t="shared" ca="1" si="676"/>
        <v>1.0833059211436435</v>
      </c>
      <c r="BC703" s="1">
        <f t="shared" ca="1" si="676"/>
        <v>1.0833059211436435</v>
      </c>
      <c r="BD703" s="1">
        <f t="shared" ca="1" si="676"/>
        <v>1.0833059211436435</v>
      </c>
      <c r="BE703" s="1">
        <f t="shared" ca="1" si="676"/>
        <v>1.0833059211436435</v>
      </c>
      <c r="BF703" s="1">
        <f t="shared" ca="1" si="676"/>
        <v>1.0833059211436435</v>
      </c>
      <c r="BG703" s="1">
        <f t="shared" ca="1" si="676"/>
        <v>1.0833059211436435</v>
      </c>
      <c r="BH703" s="1">
        <f t="shared" ca="1" si="676"/>
        <v>1.0833059211436435</v>
      </c>
      <c r="BI703" s="1">
        <f t="shared" ca="1" si="676"/>
        <v>1.0833059211436435</v>
      </c>
      <c r="BJ703" s="1">
        <f t="shared" ca="1" si="676"/>
        <v>1.0833059211436435</v>
      </c>
      <c r="BK703" s="1">
        <f t="shared" ca="1" si="676"/>
        <v>1.0833059211436435</v>
      </c>
      <c r="BL703" s="1">
        <f t="shared" ca="1" si="676"/>
        <v>1.0833059211436435</v>
      </c>
      <c r="BM703" s="1">
        <f t="shared" ca="1" si="676"/>
        <v>1.0833059211436435</v>
      </c>
      <c r="BN703" s="1">
        <f t="shared" ca="1" si="676"/>
        <v>1.0833059211436435</v>
      </c>
      <c r="BO703" s="1">
        <f t="shared" ca="1" si="676"/>
        <v>1.0833059211436435</v>
      </c>
      <c r="BP703" s="1">
        <f t="shared" ca="1" si="676"/>
        <v>1.0833059211436435</v>
      </c>
      <c r="BQ703" s="1">
        <f t="shared" ca="1" si="676"/>
        <v>1.0833059211436435</v>
      </c>
      <c r="BR703" s="1">
        <f t="shared" ca="1" si="676"/>
        <v>1.0833059211436435</v>
      </c>
      <c r="BS703" s="1">
        <f t="shared" ca="1" si="676"/>
        <v>1.0833059211436435</v>
      </c>
      <c r="BT703" s="1">
        <f t="shared" ca="1" si="676"/>
        <v>1.0833059211436435</v>
      </c>
      <c r="BU703" s="1">
        <f t="shared" ca="1" si="676"/>
        <v>1.0833059211436435</v>
      </c>
      <c r="BV703" s="1">
        <f t="shared" ca="1" si="676"/>
        <v>1.0833059211436435</v>
      </c>
      <c r="BW703" s="1">
        <f t="shared" ca="1" si="676"/>
        <v>1.0833059211436435</v>
      </c>
      <c r="BX703" s="1">
        <f t="shared" ca="1" si="676"/>
        <v>1.0833059211436435</v>
      </c>
      <c r="BY703" s="1">
        <f t="shared" ca="1" si="676"/>
        <v>1.0833059211436435</v>
      </c>
      <c r="BZ703">
        <v>2040</v>
      </c>
    </row>
    <row r="704" spans="47:78" x14ac:dyDescent="0.45">
      <c r="AU704" t="str">
        <f t="shared" ca="1" si="636"/>
        <v>INM_PRC_COA</v>
      </c>
      <c r="AV704" s="1">
        <f t="shared" ca="1" si="660"/>
        <v>1.1633688626443803</v>
      </c>
      <c r="AW704" s="1">
        <f t="shared" ref="AW704:BY704" ca="1" si="677">OFFSET($F148,0,MATCH($BZ704,$G$1:$J$1,0))</f>
        <v>1.1633688626443803</v>
      </c>
      <c r="AX704" s="1">
        <f t="shared" ca="1" si="677"/>
        <v>1.1633688626443803</v>
      </c>
      <c r="AY704" s="1">
        <f t="shared" ca="1" si="677"/>
        <v>1.1633688626443803</v>
      </c>
      <c r="AZ704" s="1">
        <f t="shared" ca="1" si="677"/>
        <v>1.1633688626443803</v>
      </c>
      <c r="BA704" s="1">
        <f t="shared" ca="1" si="677"/>
        <v>1.1633688626443803</v>
      </c>
      <c r="BB704" s="1">
        <f t="shared" ca="1" si="677"/>
        <v>1.1633688626443803</v>
      </c>
      <c r="BC704" s="1">
        <f t="shared" ca="1" si="677"/>
        <v>1.1633688626443803</v>
      </c>
      <c r="BD704" s="1">
        <f t="shared" ca="1" si="677"/>
        <v>1.1633688626443803</v>
      </c>
      <c r="BE704" s="1">
        <f t="shared" ca="1" si="677"/>
        <v>1.1633688626443803</v>
      </c>
      <c r="BF704" s="1">
        <f t="shared" ca="1" si="677"/>
        <v>1.1633688626443803</v>
      </c>
      <c r="BG704" s="1">
        <f t="shared" ca="1" si="677"/>
        <v>1.1633688626443803</v>
      </c>
      <c r="BH704" s="1">
        <f t="shared" ca="1" si="677"/>
        <v>1.1633688626443803</v>
      </c>
      <c r="BI704" s="1">
        <f t="shared" ca="1" si="677"/>
        <v>1.1633688626443803</v>
      </c>
      <c r="BJ704" s="1">
        <f t="shared" ca="1" si="677"/>
        <v>1.1633688626443803</v>
      </c>
      <c r="BK704" s="1">
        <f t="shared" ca="1" si="677"/>
        <v>1.1633688626443803</v>
      </c>
      <c r="BL704" s="1">
        <f t="shared" ca="1" si="677"/>
        <v>1.1633688626443803</v>
      </c>
      <c r="BM704" s="1">
        <f t="shared" ca="1" si="677"/>
        <v>1.1633688626443803</v>
      </c>
      <c r="BN704" s="1">
        <f t="shared" ca="1" si="677"/>
        <v>1.1633688626443803</v>
      </c>
      <c r="BO704" s="1">
        <f t="shared" ca="1" si="677"/>
        <v>1.1633688626443803</v>
      </c>
      <c r="BP704" s="1">
        <f t="shared" ca="1" si="677"/>
        <v>1.1633688626443803</v>
      </c>
      <c r="BQ704" s="1">
        <f t="shared" ca="1" si="677"/>
        <v>1.1633688626443803</v>
      </c>
      <c r="BR704" s="1">
        <f t="shared" ca="1" si="677"/>
        <v>1.1633688626443803</v>
      </c>
      <c r="BS704" s="1">
        <f t="shared" ca="1" si="677"/>
        <v>1.1633688626443803</v>
      </c>
      <c r="BT704" s="1">
        <f t="shared" ca="1" si="677"/>
        <v>1.1633688626443803</v>
      </c>
      <c r="BU704" s="1">
        <f t="shared" ca="1" si="677"/>
        <v>1.1633688626443803</v>
      </c>
      <c r="BV704" s="1">
        <f t="shared" ca="1" si="677"/>
        <v>1.1633688626443803</v>
      </c>
      <c r="BW704" s="1">
        <f t="shared" ca="1" si="677"/>
        <v>1.1633688626443803</v>
      </c>
      <c r="BX704" s="1">
        <f t="shared" ca="1" si="677"/>
        <v>1.1633688626443803</v>
      </c>
      <c r="BY704" s="1">
        <f t="shared" ca="1" si="677"/>
        <v>1.1633688626443803</v>
      </c>
      <c r="BZ704">
        <v>2040</v>
      </c>
    </row>
    <row r="705" spans="47:78" x14ac:dyDescent="0.45">
      <c r="AU705" t="str">
        <f t="shared" ca="1" si="636"/>
        <v>INM_MDR_COA</v>
      </c>
      <c r="AV705" s="1">
        <f t="shared" ca="1" si="660"/>
        <v>1.2134292666612403</v>
      </c>
      <c r="AW705" s="1">
        <f t="shared" ref="AW705:BY705" ca="1" si="678">OFFSET($F149,0,MATCH($BZ705,$G$1:$J$1,0))</f>
        <v>1.2134292666612403</v>
      </c>
      <c r="AX705" s="1">
        <f t="shared" ca="1" si="678"/>
        <v>1.2134292666612403</v>
      </c>
      <c r="AY705" s="1">
        <f t="shared" ca="1" si="678"/>
        <v>1.2134292666612403</v>
      </c>
      <c r="AZ705" s="1">
        <f t="shared" ca="1" si="678"/>
        <v>1.2134292666612403</v>
      </c>
      <c r="BA705" s="1">
        <f t="shared" ca="1" si="678"/>
        <v>1.2134292666612403</v>
      </c>
      <c r="BB705" s="1">
        <f t="shared" ca="1" si="678"/>
        <v>1.2134292666612403</v>
      </c>
      <c r="BC705" s="1">
        <f t="shared" ca="1" si="678"/>
        <v>1.2134292666612403</v>
      </c>
      <c r="BD705" s="1">
        <f t="shared" ca="1" si="678"/>
        <v>1.2134292666612403</v>
      </c>
      <c r="BE705" s="1">
        <f t="shared" ca="1" si="678"/>
        <v>1.2134292666612403</v>
      </c>
      <c r="BF705" s="1">
        <f t="shared" ca="1" si="678"/>
        <v>1.2134292666612403</v>
      </c>
      <c r="BG705" s="1">
        <f t="shared" ca="1" si="678"/>
        <v>1.2134292666612403</v>
      </c>
      <c r="BH705" s="1">
        <f t="shared" ca="1" si="678"/>
        <v>1.2134292666612403</v>
      </c>
      <c r="BI705" s="1">
        <f t="shared" ca="1" si="678"/>
        <v>1.2134292666612403</v>
      </c>
      <c r="BJ705" s="1">
        <f t="shared" ca="1" si="678"/>
        <v>1.2134292666612403</v>
      </c>
      <c r="BK705" s="1">
        <f t="shared" ca="1" si="678"/>
        <v>1.2134292666612403</v>
      </c>
      <c r="BL705" s="1">
        <f t="shared" ca="1" si="678"/>
        <v>1.2134292666612403</v>
      </c>
      <c r="BM705" s="1">
        <f t="shared" ca="1" si="678"/>
        <v>1.2134292666612403</v>
      </c>
      <c r="BN705" s="1">
        <f t="shared" ca="1" si="678"/>
        <v>1.2134292666612403</v>
      </c>
      <c r="BO705" s="1">
        <f t="shared" ca="1" si="678"/>
        <v>1.2134292666612403</v>
      </c>
      <c r="BP705" s="1">
        <f t="shared" ca="1" si="678"/>
        <v>1.2134292666612403</v>
      </c>
      <c r="BQ705" s="1">
        <f t="shared" ca="1" si="678"/>
        <v>1.2134292666612403</v>
      </c>
      <c r="BR705" s="1">
        <f t="shared" ca="1" si="678"/>
        <v>1.2134292666612403</v>
      </c>
      <c r="BS705" s="1">
        <f t="shared" ca="1" si="678"/>
        <v>1.2134292666612403</v>
      </c>
      <c r="BT705" s="1">
        <f t="shared" ca="1" si="678"/>
        <v>1.2134292666612403</v>
      </c>
      <c r="BU705" s="1">
        <f t="shared" ca="1" si="678"/>
        <v>1.2134292666612403</v>
      </c>
      <c r="BV705" s="1">
        <f t="shared" ca="1" si="678"/>
        <v>1.2134292666612403</v>
      </c>
      <c r="BW705" s="1">
        <f t="shared" ca="1" si="678"/>
        <v>1.2134292666612403</v>
      </c>
      <c r="BX705" s="1">
        <f t="shared" ca="1" si="678"/>
        <v>1.2134292666612403</v>
      </c>
      <c r="BY705" s="1">
        <f t="shared" ca="1" si="678"/>
        <v>1.2134292666612403</v>
      </c>
      <c r="BZ705">
        <v>2040</v>
      </c>
    </row>
    <row r="706" spans="47:78" x14ac:dyDescent="0.45">
      <c r="AU706" t="str">
        <f t="shared" ca="1" si="636"/>
        <v>\I:</v>
      </c>
      <c r="AV706" s="1" t="str">
        <f t="shared" ca="1" si="660"/>
        <v/>
      </c>
      <c r="AW706" s="1" t="str">
        <f t="shared" ref="AW706:BY706" ca="1" si="679">OFFSET($F150,0,MATCH($BZ706,$G$1:$J$1,0))</f>
        <v/>
      </c>
      <c r="AX706" s="1" t="str">
        <f t="shared" ca="1" si="679"/>
        <v/>
      </c>
      <c r="AY706" s="1" t="str">
        <f t="shared" ca="1" si="679"/>
        <v/>
      </c>
      <c r="AZ706" s="1" t="str">
        <f t="shared" ca="1" si="679"/>
        <v/>
      </c>
      <c r="BA706" s="1" t="str">
        <f t="shared" ca="1" si="679"/>
        <v/>
      </c>
      <c r="BB706" s="1" t="str">
        <f t="shared" ca="1" si="679"/>
        <v/>
      </c>
      <c r="BC706" s="1" t="str">
        <f t="shared" ca="1" si="679"/>
        <v/>
      </c>
      <c r="BD706" s="1" t="str">
        <f t="shared" ca="1" si="679"/>
        <v/>
      </c>
      <c r="BE706" s="1" t="str">
        <f t="shared" ca="1" si="679"/>
        <v/>
      </c>
      <c r="BF706" s="1" t="str">
        <f t="shared" ca="1" si="679"/>
        <v/>
      </c>
      <c r="BG706" s="1" t="str">
        <f t="shared" ca="1" si="679"/>
        <v/>
      </c>
      <c r="BH706" s="1" t="str">
        <f t="shared" ca="1" si="679"/>
        <v/>
      </c>
      <c r="BI706" s="1" t="str">
        <f t="shared" ca="1" si="679"/>
        <v/>
      </c>
      <c r="BJ706" s="1" t="str">
        <f t="shared" ca="1" si="679"/>
        <v/>
      </c>
      <c r="BK706" s="1" t="str">
        <f t="shared" ca="1" si="679"/>
        <v/>
      </c>
      <c r="BL706" s="1" t="str">
        <f t="shared" ca="1" si="679"/>
        <v/>
      </c>
      <c r="BM706" s="1" t="str">
        <f t="shared" ca="1" si="679"/>
        <v/>
      </c>
      <c r="BN706" s="1" t="str">
        <f t="shared" ca="1" si="679"/>
        <v/>
      </c>
      <c r="BO706" s="1" t="str">
        <f t="shared" ca="1" si="679"/>
        <v/>
      </c>
      <c r="BP706" s="1" t="str">
        <f t="shared" ca="1" si="679"/>
        <v/>
      </c>
      <c r="BQ706" s="1" t="str">
        <f t="shared" ca="1" si="679"/>
        <v/>
      </c>
      <c r="BR706" s="1" t="str">
        <f t="shared" ca="1" si="679"/>
        <v/>
      </c>
      <c r="BS706" s="1" t="str">
        <f t="shared" ca="1" si="679"/>
        <v/>
      </c>
      <c r="BT706" s="1" t="str">
        <f t="shared" ca="1" si="679"/>
        <v/>
      </c>
      <c r="BU706" s="1" t="str">
        <f t="shared" ca="1" si="679"/>
        <v/>
      </c>
      <c r="BV706" s="1" t="str">
        <f t="shared" ca="1" si="679"/>
        <v/>
      </c>
      <c r="BW706" s="1" t="str">
        <f t="shared" ca="1" si="679"/>
        <v/>
      </c>
      <c r="BX706" s="1" t="str">
        <f t="shared" ca="1" si="679"/>
        <v/>
      </c>
      <c r="BY706" s="1" t="str">
        <f t="shared" ca="1" si="679"/>
        <v/>
      </c>
      <c r="BZ706">
        <v>2040</v>
      </c>
    </row>
    <row r="707" spans="47:78" x14ac:dyDescent="0.45">
      <c r="AU707" t="str">
        <f t="shared" ca="1" si="636"/>
        <v>ILP_MDR_COA</v>
      </c>
      <c r="AV707" s="1">
        <f t="shared" ca="1" si="660"/>
        <v>1.2134292666612403</v>
      </c>
      <c r="AW707" s="1">
        <f t="shared" ref="AW707:BY707" ca="1" si="680">OFFSET($F151,0,MATCH($BZ707,$G$1:$J$1,0))</f>
        <v>1.2134292666612403</v>
      </c>
      <c r="AX707" s="1">
        <f t="shared" ca="1" si="680"/>
        <v>1.2134292666612403</v>
      </c>
      <c r="AY707" s="1">
        <f t="shared" ca="1" si="680"/>
        <v>1.2134292666612403</v>
      </c>
      <c r="AZ707" s="1">
        <f t="shared" ca="1" si="680"/>
        <v>1.2134292666612403</v>
      </c>
      <c r="BA707" s="1">
        <f t="shared" ca="1" si="680"/>
        <v>1.2134292666612403</v>
      </c>
      <c r="BB707" s="1">
        <f t="shared" ca="1" si="680"/>
        <v>1.2134292666612403</v>
      </c>
      <c r="BC707" s="1">
        <f t="shared" ca="1" si="680"/>
        <v>1.2134292666612403</v>
      </c>
      <c r="BD707" s="1">
        <f t="shared" ca="1" si="680"/>
        <v>1.2134292666612403</v>
      </c>
      <c r="BE707" s="1">
        <f t="shared" ca="1" si="680"/>
        <v>1.2134292666612403</v>
      </c>
      <c r="BF707" s="1">
        <f t="shared" ca="1" si="680"/>
        <v>1.2134292666612403</v>
      </c>
      <c r="BG707" s="1">
        <f t="shared" ca="1" si="680"/>
        <v>1.2134292666612403</v>
      </c>
      <c r="BH707" s="1">
        <f t="shared" ca="1" si="680"/>
        <v>1.2134292666612403</v>
      </c>
      <c r="BI707" s="1">
        <f t="shared" ca="1" si="680"/>
        <v>1.2134292666612403</v>
      </c>
      <c r="BJ707" s="1">
        <f t="shared" ca="1" si="680"/>
        <v>1.2134292666612403</v>
      </c>
      <c r="BK707" s="1">
        <f t="shared" ca="1" si="680"/>
        <v>1.2134292666612403</v>
      </c>
      <c r="BL707" s="1">
        <f t="shared" ca="1" si="680"/>
        <v>1.2134292666612403</v>
      </c>
      <c r="BM707" s="1">
        <f t="shared" ca="1" si="680"/>
        <v>1.2134292666612403</v>
      </c>
      <c r="BN707" s="1">
        <f t="shared" ca="1" si="680"/>
        <v>1.2134292666612403</v>
      </c>
      <c r="BO707" s="1">
        <f t="shared" ca="1" si="680"/>
        <v>1.2134292666612403</v>
      </c>
      <c r="BP707" s="1">
        <f t="shared" ca="1" si="680"/>
        <v>1.2134292666612403</v>
      </c>
      <c r="BQ707" s="1">
        <f t="shared" ca="1" si="680"/>
        <v>1.2134292666612403</v>
      </c>
      <c r="BR707" s="1">
        <f t="shared" ca="1" si="680"/>
        <v>1.2134292666612403</v>
      </c>
      <c r="BS707" s="1">
        <f t="shared" ca="1" si="680"/>
        <v>1.2134292666612403</v>
      </c>
      <c r="BT707" s="1">
        <f t="shared" ca="1" si="680"/>
        <v>1.2134292666612403</v>
      </c>
      <c r="BU707" s="1">
        <f t="shared" ca="1" si="680"/>
        <v>1.2134292666612403</v>
      </c>
      <c r="BV707" s="1">
        <f t="shared" ca="1" si="680"/>
        <v>1.2134292666612403</v>
      </c>
      <c r="BW707" s="1">
        <f t="shared" ca="1" si="680"/>
        <v>1.2134292666612403</v>
      </c>
      <c r="BX707" s="1">
        <f t="shared" ca="1" si="680"/>
        <v>1.2134292666612403</v>
      </c>
      <c r="BY707" s="1">
        <f t="shared" ca="1" si="680"/>
        <v>1.2134292666612403</v>
      </c>
      <c r="BZ707">
        <v>2040</v>
      </c>
    </row>
    <row r="708" spans="47:78" x14ac:dyDescent="0.45">
      <c r="AU708" t="str">
        <f t="shared" ca="1" si="636"/>
        <v>\I: IIS_PRH_COA</v>
      </c>
      <c r="AV708" s="1">
        <f t="shared" ca="1" si="660"/>
        <v>1.215977144773748</v>
      </c>
      <c r="AW708" s="1">
        <f t="shared" ref="AW708:BY708" ca="1" si="681">OFFSET($F152,0,MATCH($BZ708,$G$1:$J$1,0))</f>
        <v>1.215977144773748</v>
      </c>
      <c r="AX708" s="1">
        <f t="shared" ca="1" si="681"/>
        <v>1.215977144773748</v>
      </c>
      <c r="AY708" s="1">
        <f t="shared" ca="1" si="681"/>
        <v>1.215977144773748</v>
      </c>
      <c r="AZ708" s="1">
        <f t="shared" ca="1" si="681"/>
        <v>1.215977144773748</v>
      </c>
      <c r="BA708" s="1">
        <f t="shared" ca="1" si="681"/>
        <v>1.215977144773748</v>
      </c>
      <c r="BB708" s="1">
        <f t="shared" ca="1" si="681"/>
        <v>1.215977144773748</v>
      </c>
      <c r="BC708" s="1">
        <f t="shared" ca="1" si="681"/>
        <v>1.215977144773748</v>
      </c>
      <c r="BD708" s="1">
        <f t="shared" ca="1" si="681"/>
        <v>1.215977144773748</v>
      </c>
      <c r="BE708" s="1">
        <f t="shared" ca="1" si="681"/>
        <v>1.215977144773748</v>
      </c>
      <c r="BF708" s="1">
        <f t="shared" ca="1" si="681"/>
        <v>1.215977144773748</v>
      </c>
      <c r="BG708" s="1">
        <f t="shared" ca="1" si="681"/>
        <v>1.215977144773748</v>
      </c>
      <c r="BH708" s="1">
        <f t="shared" ca="1" si="681"/>
        <v>1.215977144773748</v>
      </c>
      <c r="BI708" s="1">
        <f t="shared" ca="1" si="681"/>
        <v>1.215977144773748</v>
      </c>
      <c r="BJ708" s="1">
        <f t="shared" ca="1" si="681"/>
        <v>1.215977144773748</v>
      </c>
      <c r="BK708" s="1">
        <f t="shared" ca="1" si="681"/>
        <v>1.215977144773748</v>
      </c>
      <c r="BL708" s="1">
        <f t="shared" ca="1" si="681"/>
        <v>1.215977144773748</v>
      </c>
      <c r="BM708" s="1">
        <f t="shared" ca="1" si="681"/>
        <v>1.215977144773748</v>
      </c>
      <c r="BN708" s="1">
        <f t="shared" ca="1" si="681"/>
        <v>1.215977144773748</v>
      </c>
      <c r="BO708" s="1">
        <f t="shared" ca="1" si="681"/>
        <v>1.215977144773748</v>
      </c>
      <c r="BP708" s="1">
        <f t="shared" ca="1" si="681"/>
        <v>1.215977144773748</v>
      </c>
      <c r="BQ708" s="1">
        <f t="shared" ca="1" si="681"/>
        <v>1.215977144773748</v>
      </c>
      <c r="BR708" s="1">
        <f t="shared" ca="1" si="681"/>
        <v>1.215977144773748</v>
      </c>
      <c r="BS708" s="1">
        <f t="shared" ca="1" si="681"/>
        <v>1.215977144773748</v>
      </c>
      <c r="BT708" s="1">
        <f t="shared" ca="1" si="681"/>
        <v>1.215977144773748</v>
      </c>
      <c r="BU708" s="1">
        <f t="shared" ca="1" si="681"/>
        <v>1.215977144773748</v>
      </c>
      <c r="BV708" s="1">
        <f t="shared" ca="1" si="681"/>
        <v>1.215977144773748</v>
      </c>
      <c r="BW708" s="1">
        <f t="shared" ca="1" si="681"/>
        <v>1.215977144773748</v>
      </c>
      <c r="BX708" s="1">
        <f t="shared" ca="1" si="681"/>
        <v>1.215977144773748</v>
      </c>
      <c r="BY708" s="1">
        <f t="shared" ca="1" si="681"/>
        <v>1.215977144773748</v>
      </c>
      <c r="BZ708">
        <v>2040</v>
      </c>
    </row>
    <row r="709" spans="47:78" x14ac:dyDescent="0.45">
      <c r="AU709" t="str">
        <f t="shared" ca="1" si="636"/>
        <v>\I: IIS_OTP_COA</v>
      </c>
      <c r="AV709" s="1">
        <f t="shared" ca="1" si="660"/>
        <v>1.215977144773748</v>
      </c>
      <c r="AW709" s="1">
        <f t="shared" ref="AW709:BY709" ca="1" si="682">OFFSET($F153,0,MATCH($BZ709,$G$1:$J$1,0))</f>
        <v>1.215977144773748</v>
      </c>
      <c r="AX709" s="1">
        <f t="shared" ca="1" si="682"/>
        <v>1.215977144773748</v>
      </c>
      <c r="AY709" s="1">
        <f t="shared" ca="1" si="682"/>
        <v>1.215977144773748</v>
      </c>
      <c r="AZ709" s="1">
        <f t="shared" ca="1" si="682"/>
        <v>1.215977144773748</v>
      </c>
      <c r="BA709" s="1">
        <f t="shared" ca="1" si="682"/>
        <v>1.215977144773748</v>
      </c>
      <c r="BB709" s="1">
        <f t="shared" ca="1" si="682"/>
        <v>1.215977144773748</v>
      </c>
      <c r="BC709" s="1">
        <f t="shared" ca="1" si="682"/>
        <v>1.215977144773748</v>
      </c>
      <c r="BD709" s="1">
        <f t="shared" ca="1" si="682"/>
        <v>1.215977144773748</v>
      </c>
      <c r="BE709" s="1">
        <f t="shared" ca="1" si="682"/>
        <v>1.215977144773748</v>
      </c>
      <c r="BF709" s="1">
        <f t="shared" ca="1" si="682"/>
        <v>1.215977144773748</v>
      </c>
      <c r="BG709" s="1">
        <f t="shared" ca="1" si="682"/>
        <v>1.215977144773748</v>
      </c>
      <c r="BH709" s="1">
        <f t="shared" ca="1" si="682"/>
        <v>1.215977144773748</v>
      </c>
      <c r="BI709" s="1">
        <f t="shared" ca="1" si="682"/>
        <v>1.215977144773748</v>
      </c>
      <c r="BJ709" s="1">
        <f t="shared" ca="1" si="682"/>
        <v>1.215977144773748</v>
      </c>
      <c r="BK709" s="1">
        <f t="shared" ca="1" si="682"/>
        <v>1.215977144773748</v>
      </c>
      <c r="BL709" s="1">
        <f t="shared" ca="1" si="682"/>
        <v>1.215977144773748</v>
      </c>
      <c r="BM709" s="1">
        <f t="shared" ca="1" si="682"/>
        <v>1.215977144773748</v>
      </c>
      <c r="BN709" s="1">
        <f t="shared" ca="1" si="682"/>
        <v>1.215977144773748</v>
      </c>
      <c r="BO709" s="1">
        <f t="shared" ca="1" si="682"/>
        <v>1.215977144773748</v>
      </c>
      <c r="BP709" s="1">
        <f t="shared" ca="1" si="682"/>
        <v>1.215977144773748</v>
      </c>
      <c r="BQ709" s="1">
        <f t="shared" ca="1" si="682"/>
        <v>1.215977144773748</v>
      </c>
      <c r="BR709" s="1">
        <f t="shared" ca="1" si="682"/>
        <v>1.215977144773748</v>
      </c>
      <c r="BS709" s="1">
        <f t="shared" ca="1" si="682"/>
        <v>1.215977144773748</v>
      </c>
      <c r="BT709" s="1">
        <f t="shared" ca="1" si="682"/>
        <v>1.215977144773748</v>
      </c>
      <c r="BU709" s="1">
        <f t="shared" ca="1" si="682"/>
        <v>1.215977144773748</v>
      </c>
      <c r="BV709" s="1">
        <f t="shared" ca="1" si="682"/>
        <v>1.215977144773748</v>
      </c>
      <c r="BW709" s="1">
        <f t="shared" ca="1" si="682"/>
        <v>1.215977144773748</v>
      </c>
      <c r="BX709" s="1">
        <f t="shared" ca="1" si="682"/>
        <v>1.215977144773748</v>
      </c>
      <c r="BY709" s="1">
        <f t="shared" ca="1" si="682"/>
        <v>1.215977144773748</v>
      </c>
      <c r="BZ709">
        <v>2040</v>
      </c>
    </row>
    <row r="710" spans="47:78" x14ac:dyDescent="0.45">
      <c r="AU710" t="str">
        <f t="shared" ca="1" si="636"/>
        <v>INF_PRH_COA</v>
      </c>
      <c r="AV710" s="1">
        <f t="shared" ca="1" si="660"/>
        <v>1.1409232857485276</v>
      </c>
      <c r="AW710" s="1">
        <f t="shared" ref="AW710:BY710" ca="1" si="683">OFFSET($F154,0,MATCH($BZ710,$G$1:$J$1,0))</f>
        <v>1.1409232857485276</v>
      </c>
      <c r="AX710" s="1">
        <f t="shared" ca="1" si="683"/>
        <v>1.1409232857485276</v>
      </c>
      <c r="AY710" s="1">
        <f t="shared" ca="1" si="683"/>
        <v>1.1409232857485276</v>
      </c>
      <c r="AZ710" s="1">
        <f t="shared" ca="1" si="683"/>
        <v>1.1409232857485276</v>
      </c>
      <c r="BA710" s="1">
        <f t="shared" ca="1" si="683"/>
        <v>1.1409232857485276</v>
      </c>
      <c r="BB710" s="1">
        <f t="shared" ca="1" si="683"/>
        <v>1.1409232857485276</v>
      </c>
      <c r="BC710" s="1">
        <f t="shared" ca="1" si="683"/>
        <v>1.1409232857485276</v>
      </c>
      <c r="BD710" s="1">
        <f t="shared" ca="1" si="683"/>
        <v>1.1409232857485276</v>
      </c>
      <c r="BE710" s="1">
        <f t="shared" ca="1" si="683"/>
        <v>1.1409232857485276</v>
      </c>
      <c r="BF710" s="1">
        <f t="shared" ca="1" si="683"/>
        <v>1.1409232857485276</v>
      </c>
      <c r="BG710" s="1">
        <f t="shared" ca="1" si="683"/>
        <v>1.1409232857485276</v>
      </c>
      <c r="BH710" s="1">
        <f t="shared" ca="1" si="683"/>
        <v>1.1409232857485276</v>
      </c>
      <c r="BI710" s="1">
        <f t="shared" ca="1" si="683"/>
        <v>1.1409232857485276</v>
      </c>
      <c r="BJ710" s="1">
        <f t="shared" ca="1" si="683"/>
        <v>1.1409232857485276</v>
      </c>
      <c r="BK710" s="1">
        <f t="shared" ca="1" si="683"/>
        <v>1.1409232857485276</v>
      </c>
      <c r="BL710" s="1">
        <f t="shared" ca="1" si="683"/>
        <v>1.1409232857485276</v>
      </c>
      <c r="BM710" s="1">
        <f t="shared" ca="1" si="683"/>
        <v>1.1409232857485276</v>
      </c>
      <c r="BN710" s="1">
        <f t="shared" ca="1" si="683"/>
        <v>1.1409232857485276</v>
      </c>
      <c r="BO710" s="1">
        <f t="shared" ca="1" si="683"/>
        <v>1.1409232857485276</v>
      </c>
      <c r="BP710" s="1">
        <f t="shared" ca="1" si="683"/>
        <v>1.1409232857485276</v>
      </c>
      <c r="BQ710" s="1">
        <f t="shared" ca="1" si="683"/>
        <v>1.1409232857485276</v>
      </c>
      <c r="BR710" s="1">
        <f t="shared" ca="1" si="683"/>
        <v>1.1409232857485276</v>
      </c>
      <c r="BS710" s="1">
        <f t="shared" ca="1" si="683"/>
        <v>1.1409232857485276</v>
      </c>
      <c r="BT710" s="1">
        <f t="shared" ca="1" si="683"/>
        <v>1.1409232857485276</v>
      </c>
      <c r="BU710" s="1">
        <f t="shared" ca="1" si="683"/>
        <v>1.1409232857485276</v>
      </c>
      <c r="BV710" s="1">
        <f t="shared" ca="1" si="683"/>
        <v>1.1409232857485276</v>
      </c>
      <c r="BW710" s="1">
        <f t="shared" ca="1" si="683"/>
        <v>1.1409232857485276</v>
      </c>
      <c r="BX710" s="1">
        <f t="shared" ca="1" si="683"/>
        <v>1.1409232857485276</v>
      </c>
      <c r="BY710" s="1">
        <f t="shared" ca="1" si="683"/>
        <v>1.1409232857485276</v>
      </c>
      <c r="BZ710">
        <v>2040</v>
      </c>
    </row>
    <row r="711" spans="47:78" x14ac:dyDescent="0.45">
      <c r="AU711" t="str">
        <f t="shared" ca="1" si="636"/>
        <v>IMC_PRH_COA</v>
      </c>
      <c r="AV711" s="1">
        <f t="shared" ca="1" si="660"/>
        <v>1.1409232857485276</v>
      </c>
      <c r="AW711" s="1">
        <f t="shared" ref="AW711:BY711" ca="1" si="684">OFFSET($F155,0,MATCH($BZ711,$G$1:$J$1,0))</f>
        <v>1.1409232857485276</v>
      </c>
      <c r="AX711" s="1">
        <f t="shared" ca="1" si="684"/>
        <v>1.1409232857485276</v>
      </c>
      <c r="AY711" s="1">
        <f t="shared" ca="1" si="684"/>
        <v>1.1409232857485276</v>
      </c>
      <c r="AZ711" s="1">
        <f t="shared" ca="1" si="684"/>
        <v>1.1409232857485276</v>
      </c>
      <c r="BA711" s="1">
        <f t="shared" ca="1" si="684"/>
        <v>1.1409232857485276</v>
      </c>
      <c r="BB711" s="1">
        <f t="shared" ca="1" si="684"/>
        <v>1.1409232857485276</v>
      </c>
      <c r="BC711" s="1">
        <f t="shared" ca="1" si="684"/>
        <v>1.1409232857485276</v>
      </c>
      <c r="BD711" s="1">
        <f t="shared" ca="1" si="684"/>
        <v>1.1409232857485276</v>
      </c>
      <c r="BE711" s="1">
        <f t="shared" ca="1" si="684"/>
        <v>1.1409232857485276</v>
      </c>
      <c r="BF711" s="1">
        <f t="shared" ca="1" si="684"/>
        <v>1.1409232857485276</v>
      </c>
      <c r="BG711" s="1">
        <f t="shared" ca="1" si="684"/>
        <v>1.1409232857485276</v>
      </c>
      <c r="BH711" s="1">
        <f t="shared" ca="1" si="684"/>
        <v>1.1409232857485276</v>
      </c>
      <c r="BI711" s="1">
        <f t="shared" ca="1" si="684"/>
        <v>1.1409232857485276</v>
      </c>
      <c r="BJ711" s="1">
        <f t="shared" ca="1" si="684"/>
        <v>1.1409232857485276</v>
      </c>
      <c r="BK711" s="1">
        <f t="shared" ca="1" si="684"/>
        <v>1.1409232857485276</v>
      </c>
      <c r="BL711" s="1">
        <f t="shared" ca="1" si="684"/>
        <v>1.1409232857485276</v>
      </c>
      <c r="BM711" s="1">
        <f t="shared" ca="1" si="684"/>
        <v>1.1409232857485276</v>
      </c>
      <c r="BN711" s="1">
        <f t="shared" ca="1" si="684"/>
        <v>1.1409232857485276</v>
      </c>
      <c r="BO711" s="1">
        <f t="shared" ca="1" si="684"/>
        <v>1.1409232857485276</v>
      </c>
      <c r="BP711" s="1">
        <f t="shared" ca="1" si="684"/>
        <v>1.1409232857485276</v>
      </c>
      <c r="BQ711" s="1">
        <f t="shared" ca="1" si="684"/>
        <v>1.1409232857485276</v>
      </c>
      <c r="BR711" s="1">
        <f t="shared" ca="1" si="684"/>
        <v>1.1409232857485276</v>
      </c>
      <c r="BS711" s="1">
        <f t="shared" ca="1" si="684"/>
        <v>1.1409232857485276</v>
      </c>
      <c r="BT711" s="1">
        <f t="shared" ca="1" si="684"/>
        <v>1.1409232857485276</v>
      </c>
      <c r="BU711" s="1">
        <f t="shared" ca="1" si="684"/>
        <v>1.1409232857485276</v>
      </c>
      <c r="BV711" s="1">
        <f t="shared" ca="1" si="684"/>
        <v>1.1409232857485276</v>
      </c>
      <c r="BW711" s="1">
        <f t="shared" ca="1" si="684"/>
        <v>1.1409232857485276</v>
      </c>
      <c r="BX711" s="1">
        <f t="shared" ca="1" si="684"/>
        <v>1.1409232857485276</v>
      </c>
      <c r="BY711" s="1">
        <f t="shared" ca="1" si="684"/>
        <v>1.1409232857485276</v>
      </c>
      <c r="BZ711">
        <v>2040</v>
      </c>
    </row>
    <row r="712" spans="47:78" x14ac:dyDescent="0.45">
      <c r="AU712" t="str">
        <f t="shared" ca="1" si="636"/>
        <v>ITM_PRH_COA</v>
      </c>
      <c r="AV712" s="1">
        <f t="shared" ca="1" si="660"/>
        <v>1.215977144773748</v>
      </c>
      <c r="AW712" s="1">
        <f t="shared" ref="AW712:BY712" ca="1" si="685">OFFSET($F156,0,MATCH($BZ712,$G$1:$J$1,0))</f>
        <v>1.215977144773748</v>
      </c>
      <c r="AX712" s="1">
        <f t="shared" ca="1" si="685"/>
        <v>1.215977144773748</v>
      </c>
      <c r="AY712" s="1">
        <f t="shared" ca="1" si="685"/>
        <v>1.215977144773748</v>
      </c>
      <c r="AZ712" s="1">
        <f t="shared" ca="1" si="685"/>
        <v>1.215977144773748</v>
      </c>
      <c r="BA712" s="1">
        <f t="shared" ca="1" si="685"/>
        <v>1.215977144773748</v>
      </c>
      <c r="BB712" s="1">
        <f t="shared" ca="1" si="685"/>
        <v>1.215977144773748</v>
      </c>
      <c r="BC712" s="1">
        <f t="shared" ca="1" si="685"/>
        <v>1.215977144773748</v>
      </c>
      <c r="BD712" s="1">
        <f t="shared" ca="1" si="685"/>
        <v>1.215977144773748</v>
      </c>
      <c r="BE712" s="1">
        <f t="shared" ca="1" si="685"/>
        <v>1.215977144773748</v>
      </c>
      <c r="BF712" s="1">
        <f t="shared" ca="1" si="685"/>
        <v>1.215977144773748</v>
      </c>
      <c r="BG712" s="1">
        <f t="shared" ca="1" si="685"/>
        <v>1.215977144773748</v>
      </c>
      <c r="BH712" s="1">
        <f t="shared" ca="1" si="685"/>
        <v>1.215977144773748</v>
      </c>
      <c r="BI712" s="1">
        <f t="shared" ca="1" si="685"/>
        <v>1.215977144773748</v>
      </c>
      <c r="BJ712" s="1">
        <f t="shared" ca="1" si="685"/>
        <v>1.215977144773748</v>
      </c>
      <c r="BK712" s="1">
        <f t="shared" ca="1" si="685"/>
        <v>1.215977144773748</v>
      </c>
      <c r="BL712" s="1">
        <f t="shared" ca="1" si="685"/>
        <v>1.215977144773748</v>
      </c>
      <c r="BM712" s="1">
        <f t="shared" ca="1" si="685"/>
        <v>1.215977144773748</v>
      </c>
      <c r="BN712" s="1">
        <f t="shared" ca="1" si="685"/>
        <v>1.215977144773748</v>
      </c>
      <c r="BO712" s="1">
        <f t="shared" ca="1" si="685"/>
        <v>1.215977144773748</v>
      </c>
      <c r="BP712" s="1">
        <f t="shared" ca="1" si="685"/>
        <v>1.215977144773748</v>
      </c>
      <c r="BQ712" s="1">
        <f t="shared" ca="1" si="685"/>
        <v>1.215977144773748</v>
      </c>
      <c r="BR712" s="1">
        <f t="shared" ca="1" si="685"/>
        <v>1.215977144773748</v>
      </c>
      <c r="BS712" s="1">
        <f t="shared" ca="1" si="685"/>
        <v>1.215977144773748</v>
      </c>
      <c r="BT712" s="1">
        <f t="shared" ca="1" si="685"/>
        <v>1.215977144773748</v>
      </c>
      <c r="BU712" s="1">
        <f t="shared" ca="1" si="685"/>
        <v>1.215977144773748</v>
      </c>
      <c r="BV712" s="1">
        <f t="shared" ca="1" si="685"/>
        <v>1.215977144773748</v>
      </c>
      <c r="BW712" s="1">
        <f t="shared" ca="1" si="685"/>
        <v>1.215977144773748</v>
      </c>
      <c r="BX712" s="1">
        <f t="shared" ca="1" si="685"/>
        <v>1.215977144773748</v>
      </c>
      <c r="BY712" s="1">
        <f t="shared" ca="1" si="685"/>
        <v>1.215977144773748</v>
      </c>
      <c r="BZ712">
        <v>2040</v>
      </c>
    </row>
    <row r="713" spans="47:78" x14ac:dyDescent="0.45">
      <c r="AU713" t="str">
        <f t="shared" ca="1" si="636"/>
        <v>\I:</v>
      </c>
      <c r="AV713" s="1" t="str">
        <f t="shared" ca="1" si="660"/>
        <v/>
      </c>
      <c r="AW713" s="1" t="str">
        <f t="shared" ref="AW713:BY713" ca="1" si="686">OFFSET($F157,0,MATCH($BZ713,$G$1:$J$1,0))</f>
        <v/>
      </c>
      <c r="AX713" s="1" t="str">
        <f t="shared" ca="1" si="686"/>
        <v/>
      </c>
      <c r="AY713" s="1" t="str">
        <f t="shared" ca="1" si="686"/>
        <v/>
      </c>
      <c r="AZ713" s="1" t="str">
        <f t="shared" ca="1" si="686"/>
        <v/>
      </c>
      <c r="BA713" s="1" t="str">
        <f t="shared" ca="1" si="686"/>
        <v/>
      </c>
      <c r="BB713" s="1" t="str">
        <f t="shared" ca="1" si="686"/>
        <v/>
      </c>
      <c r="BC713" s="1" t="str">
        <f t="shared" ca="1" si="686"/>
        <v/>
      </c>
      <c r="BD713" s="1" t="str">
        <f t="shared" ca="1" si="686"/>
        <v/>
      </c>
      <c r="BE713" s="1" t="str">
        <f t="shared" ca="1" si="686"/>
        <v/>
      </c>
      <c r="BF713" s="1" t="str">
        <f t="shared" ca="1" si="686"/>
        <v/>
      </c>
      <c r="BG713" s="1" t="str">
        <f t="shared" ca="1" si="686"/>
        <v/>
      </c>
      <c r="BH713" s="1" t="str">
        <f t="shared" ca="1" si="686"/>
        <v/>
      </c>
      <c r="BI713" s="1" t="str">
        <f t="shared" ca="1" si="686"/>
        <v/>
      </c>
      <c r="BJ713" s="1" t="str">
        <f t="shared" ca="1" si="686"/>
        <v/>
      </c>
      <c r="BK713" s="1" t="str">
        <f t="shared" ca="1" si="686"/>
        <v/>
      </c>
      <c r="BL713" s="1" t="str">
        <f t="shared" ca="1" si="686"/>
        <v/>
      </c>
      <c r="BM713" s="1" t="str">
        <f t="shared" ca="1" si="686"/>
        <v/>
      </c>
      <c r="BN713" s="1" t="str">
        <f t="shared" ca="1" si="686"/>
        <v/>
      </c>
      <c r="BO713" s="1" t="str">
        <f t="shared" ca="1" si="686"/>
        <v/>
      </c>
      <c r="BP713" s="1" t="str">
        <f t="shared" ca="1" si="686"/>
        <v/>
      </c>
      <c r="BQ713" s="1" t="str">
        <f t="shared" ca="1" si="686"/>
        <v/>
      </c>
      <c r="BR713" s="1" t="str">
        <f t="shared" ca="1" si="686"/>
        <v/>
      </c>
      <c r="BS713" s="1" t="str">
        <f t="shared" ca="1" si="686"/>
        <v/>
      </c>
      <c r="BT713" s="1" t="str">
        <f t="shared" ca="1" si="686"/>
        <v/>
      </c>
      <c r="BU713" s="1" t="str">
        <f t="shared" ca="1" si="686"/>
        <v/>
      </c>
      <c r="BV713" s="1" t="str">
        <f t="shared" ca="1" si="686"/>
        <v/>
      </c>
      <c r="BW713" s="1" t="str">
        <f t="shared" ca="1" si="686"/>
        <v/>
      </c>
      <c r="BX713" s="1" t="str">
        <f t="shared" ca="1" si="686"/>
        <v/>
      </c>
      <c r="BY713" s="1" t="str">
        <f t="shared" ca="1" si="686"/>
        <v/>
      </c>
      <c r="BZ713">
        <v>2040</v>
      </c>
    </row>
    <row r="714" spans="47:78" x14ac:dyDescent="0.45">
      <c r="AU714" t="str">
        <f t="shared" ca="1" si="636"/>
        <v>IFP_SPC_OIL</v>
      </c>
      <c r="AV714" s="1">
        <f t="shared" ca="1" si="660"/>
        <v>1.1633688626443803</v>
      </c>
      <c r="AW714" s="1">
        <f t="shared" ref="AW714:BY714" ca="1" si="687">OFFSET($F158,0,MATCH($BZ714,$G$1:$J$1,0))</f>
        <v>1.1633688626443803</v>
      </c>
      <c r="AX714" s="1">
        <f t="shared" ca="1" si="687"/>
        <v>1.1633688626443803</v>
      </c>
      <c r="AY714" s="1">
        <f t="shared" ca="1" si="687"/>
        <v>1.1633688626443803</v>
      </c>
      <c r="AZ714" s="1">
        <f t="shared" ca="1" si="687"/>
        <v>1.1633688626443803</v>
      </c>
      <c r="BA714" s="1">
        <f t="shared" ca="1" si="687"/>
        <v>1.1633688626443803</v>
      </c>
      <c r="BB714" s="1">
        <f t="shared" ca="1" si="687"/>
        <v>1.1633688626443803</v>
      </c>
      <c r="BC714" s="1">
        <f t="shared" ca="1" si="687"/>
        <v>1.1633688626443803</v>
      </c>
      <c r="BD714" s="1">
        <f t="shared" ca="1" si="687"/>
        <v>1.1633688626443803</v>
      </c>
      <c r="BE714" s="1">
        <f t="shared" ca="1" si="687"/>
        <v>1.1633688626443803</v>
      </c>
      <c r="BF714" s="1">
        <f t="shared" ca="1" si="687"/>
        <v>1.1633688626443803</v>
      </c>
      <c r="BG714" s="1">
        <f t="shared" ca="1" si="687"/>
        <v>1.1633688626443803</v>
      </c>
      <c r="BH714" s="1">
        <f t="shared" ca="1" si="687"/>
        <v>1.1633688626443803</v>
      </c>
      <c r="BI714" s="1">
        <f t="shared" ca="1" si="687"/>
        <v>1.1633688626443803</v>
      </c>
      <c r="BJ714" s="1">
        <f t="shared" ca="1" si="687"/>
        <v>1.1633688626443803</v>
      </c>
      <c r="BK714" s="1">
        <f t="shared" ca="1" si="687"/>
        <v>1.1633688626443803</v>
      </c>
      <c r="BL714" s="1">
        <f t="shared" ca="1" si="687"/>
        <v>1.1633688626443803</v>
      </c>
      <c r="BM714" s="1">
        <f t="shared" ca="1" si="687"/>
        <v>1.1633688626443803</v>
      </c>
      <c r="BN714" s="1">
        <f t="shared" ca="1" si="687"/>
        <v>1.1633688626443803</v>
      </c>
      <c r="BO714" s="1">
        <f t="shared" ca="1" si="687"/>
        <v>1.1633688626443803</v>
      </c>
      <c r="BP714" s="1">
        <f t="shared" ca="1" si="687"/>
        <v>1.1633688626443803</v>
      </c>
      <c r="BQ714" s="1">
        <f t="shared" ca="1" si="687"/>
        <v>1.1633688626443803</v>
      </c>
      <c r="BR714" s="1">
        <f t="shared" ca="1" si="687"/>
        <v>1.1633688626443803</v>
      </c>
      <c r="BS714" s="1">
        <f t="shared" ca="1" si="687"/>
        <v>1.1633688626443803</v>
      </c>
      <c r="BT714" s="1">
        <f t="shared" ca="1" si="687"/>
        <v>1.1633688626443803</v>
      </c>
      <c r="BU714" s="1">
        <f t="shared" ca="1" si="687"/>
        <v>1.1633688626443803</v>
      </c>
      <c r="BV714" s="1">
        <f t="shared" ca="1" si="687"/>
        <v>1.1633688626443803</v>
      </c>
      <c r="BW714" s="1">
        <f t="shared" ca="1" si="687"/>
        <v>1.1633688626443803</v>
      </c>
      <c r="BX714" s="1">
        <f t="shared" ca="1" si="687"/>
        <v>1.1633688626443803</v>
      </c>
      <c r="BY714" s="1">
        <f t="shared" ca="1" si="687"/>
        <v>1.1633688626443803</v>
      </c>
      <c r="BZ714">
        <v>2040</v>
      </c>
    </row>
    <row r="715" spans="47:78" x14ac:dyDescent="0.45">
      <c r="AU715" t="str">
        <f t="shared" ca="1" si="636"/>
        <v>IFP_OTH_OIL</v>
      </c>
      <c r="AV715" s="1">
        <f t="shared" ca="1" si="660"/>
        <v>1.1633688626443803</v>
      </c>
      <c r="AW715" s="1">
        <f t="shared" ref="AW715:BY715" ca="1" si="688">OFFSET($F159,0,MATCH($BZ715,$G$1:$J$1,0))</f>
        <v>1.1633688626443803</v>
      </c>
      <c r="AX715" s="1">
        <f t="shared" ca="1" si="688"/>
        <v>1.1633688626443803</v>
      </c>
      <c r="AY715" s="1">
        <f t="shared" ca="1" si="688"/>
        <v>1.1633688626443803</v>
      </c>
      <c r="AZ715" s="1">
        <f t="shared" ca="1" si="688"/>
        <v>1.1633688626443803</v>
      </c>
      <c r="BA715" s="1">
        <f t="shared" ca="1" si="688"/>
        <v>1.1633688626443803</v>
      </c>
      <c r="BB715" s="1">
        <f t="shared" ca="1" si="688"/>
        <v>1.1633688626443803</v>
      </c>
      <c r="BC715" s="1">
        <f t="shared" ca="1" si="688"/>
        <v>1.1633688626443803</v>
      </c>
      <c r="BD715" s="1">
        <f t="shared" ca="1" si="688"/>
        <v>1.1633688626443803</v>
      </c>
      <c r="BE715" s="1">
        <f t="shared" ca="1" si="688"/>
        <v>1.1633688626443803</v>
      </c>
      <c r="BF715" s="1">
        <f t="shared" ca="1" si="688"/>
        <v>1.1633688626443803</v>
      </c>
      <c r="BG715" s="1">
        <f t="shared" ca="1" si="688"/>
        <v>1.1633688626443803</v>
      </c>
      <c r="BH715" s="1">
        <f t="shared" ca="1" si="688"/>
        <v>1.1633688626443803</v>
      </c>
      <c r="BI715" s="1">
        <f t="shared" ca="1" si="688"/>
        <v>1.1633688626443803</v>
      </c>
      <c r="BJ715" s="1">
        <f t="shared" ca="1" si="688"/>
        <v>1.1633688626443803</v>
      </c>
      <c r="BK715" s="1">
        <f t="shared" ca="1" si="688"/>
        <v>1.1633688626443803</v>
      </c>
      <c r="BL715" s="1">
        <f t="shared" ca="1" si="688"/>
        <v>1.1633688626443803</v>
      </c>
      <c r="BM715" s="1">
        <f t="shared" ca="1" si="688"/>
        <v>1.1633688626443803</v>
      </c>
      <c r="BN715" s="1">
        <f t="shared" ca="1" si="688"/>
        <v>1.1633688626443803</v>
      </c>
      <c r="BO715" s="1">
        <f t="shared" ca="1" si="688"/>
        <v>1.1633688626443803</v>
      </c>
      <c r="BP715" s="1">
        <f t="shared" ca="1" si="688"/>
        <v>1.1633688626443803</v>
      </c>
      <c r="BQ715" s="1">
        <f t="shared" ca="1" si="688"/>
        <v>1.1633688626443803</v>
      </c>
      <c r="BR715" s="1">
        <f t="shared" ca="1" si="688"/>
        <v>1.1633688626443803</v>
      </c>
      <c r="BS715" s="1">
        <f t="shared" ca="1" si="688"/>
        <v>1.1633688626443803</v>
      </c>
      <c r="BT715" s="1">
        <f t="shared" ca="1" si="688"/>
        <v>1.1633688626443803</v>
      </c>
      <c r="BU715" s="1">
        <f t="shared" ca="1" si="688"/>
        <v>1.1633688626443803</v>
      </c>
      <c r="BV715" s="1">
        <f t="shared" ca="1" si="688"/>
        <v>1.1633688626443803</v>
      </c>
      <c r="BW715" s="1">
        <f t="shared" ca="1" si="688"/>
        <v>1.1633688626443803</v>
      </c>
      <c r="BX715" s="1">
        <f t="shared" ca="1" si="688"/>
        <v>1.1633688626443803</v>
      </c>
      <c r="BY715" s="1">
        <f t="shared" ca="1" si="688"/>
        <v>1.1633688626443803</v>
      </c>
      <c r="BZ715">
        <v>2040</v>
      </c>
    </row>
    <row r="716" spans="47:78" x14ac:dyDescent="0.45">
      <c r="AU716" t="str">
        <f t="shared" ca="1" si="636"/>
        <v>IOI_MDR_OIL</v>
      </c>
      <c r="AV716" s="1">
        <f t="shared" ca="1" si="660"/>
        <v>1.2134292666612403</v>
      </c>
      <c r="AW716" s="1">
        <f t="shared" ref="AW716:BY716" ca="1" si="689">OFFSET($F160,0,MATCH($BZ716,$G$1:$J$1,0))</f>
        <v>1.2134292666612403</v>
      </c>
      <c r="AX716" s="1">
        <f t="shared" ca="1" si="689"/>
        <v>1.2134292666612403</v>
      </c>
      <c r="AY716" s="1">
        <f t="shared" ca="1" si="689"/>
        <v>1.2134292666612403</v>
      </c>
      <c r="AZ716" s="1">
        <f t="shared" ca="1" si="689"/>
        <v>1.2134292666612403</v>
      </c>
      <c r="BA716" s="1">
        <f t="shared" ca="1" si="689"/>
        <v>1.2134292666612403</v>
      </c>
      <c r="BB716" s="1">
        <f t="shared" ca="1" si="689"/>
        <v>1.2134292666612403</v>
      </c>
      <c r="BC716" s="1">
        <f t="shared" ca="1" si="689"/>
        <v>1.2134292666612403</v>
      </c>
      <c r="BD716" s="1">
        <f t="shared" ca="1" si="689"/>
        <v>1.2134292666612403</v>
      </c>
      <c r="BE716" s="1">
        <f t="shared" ca="1" si="689"/>
        <v>1.2134292666612403</v>
      </c>
      <c r="BF716" s="1">
        <f t="shared" ca="1" si="689"/>
        <v>1.2134292666612403</v>
      </c>
      <c r="BG716" s="1">
        <f t="shared" ca="1" si="689"/>
        <v>1.2134292666612403</v>
      </c>
      <c r="BH716" s="1">
        <f t="shared" ca="1" si="689"/>
        <v>1.2134292666612403</v>
      </c>
      <c r="BI716" s="1">
        <f t="shared" ca="1" si="689"/>
        <v>1.2134292666612403</v>
      </c>
      <c r="BJ716" s="1">
        <f t="shared" ca="1" si="689"/>
        <v>1.2134292666612403</v>
      </c>
      <c r="BK716" s="1">
        <f t="shared" ca="1" si="689"/>
        <v>1.2134292666612403</v>
      </c>
      <c r="BL716" s="1">
        <f t="shared" ca="1" si="689"/>
        <v>1.2134292666612403</v>
      </c>
      <c r="BM716" s="1">
        <f t="shared" ca="1" si="689"/>
        <v>1.2134292666612403</v>
      </c>
      <c r="BN716" s="1">
        <f t="shared" ca="1" si="689"/>
        <v>1.2134292666612403</v>
      </c>
      <c r="BO716" s="1">
        <f t="shared" ca="1" si="689"/>
        <v>1.2134292666612403</v>
      </c>
      <c r="BP716" s="1">
        <f t="shared" ca="1" si="689"/>
        <v>1.2134292666612403</v>
      </c>
      <c r="BQ716" s="1">
        <f t="shared" ca="1" si="689"/>
        <v>1.2134292666612403</v>
      </c>
      <c r="BR716" s="1">
        <f t="shared" ca="1" si="689"/>
        <v>1.2134292666612403</v>
      </c>
      <c r="BS716" s="1">
        <f t="shared" ca="1" si="689"/>
        <v>1.2134292666612403</v>
      </c>
      <c r="BT716" s="1">
        <f t="shared" ca="1" si="689"/>
        <v>1.2134292666612403</v>
      </c>
      <c r="BU716" s="1">
        <f t="shared" ca="1" si="689"/>
        <v>1.2134292666612403</v>
      </c>
      <c r="BV716" s="1">
        <f t="shared" ca="1" si="689"/>
        <v>1.2134292666612403</v>
      </c>
      <c r="BW716" s="1">
        <f t="shared" ca="1" si="689"/>
        <v>1.2134292666612403</v>
      </c>
      <c r="BX716" s="1">
        <f t="shared" ca="1" si="689"/>
        <v>1.2134292666612403</v>
      </c>
      <c r="BY716" s="1">
        <f t="shared" ca="1" si="689"/>
        <v>1.2134292666612403</v>
      </c>
      <c r="BZ716">
        <v>2040</v>
      </c>
    </row>
    <row r="717" spans="47:78" x14ac:dyDescent="0.45">
      <c r="AU717" t="str">
        <f t="shared" ca="1" si="636"/>
        <v>IOI_OTH_OIL</v>
      </c>
      <c r="AV717" s="1">
        <f t="shared" ca="1" si="660"/>
        <v>1.2134292666612403</v>
      </c>
      <c r="AW717" s="1">
        <f t="shared" ref="AW717:BY717" ca="1" si="690">OFFSET($F161,0,MATCH($BZ717,$G$1:$J$1,0))</f>
        <v>1.2134292666612403</v>
      </c>
      <c r="AX717" s="1">
        <f t="shared" ca="1" si="690"/>
        <v>1.2134292666612403</v>
      </c>
      <c r="AY717" s="1">
        <f t="shared" ca="1" si="690"/>
        <v>1.2134292666612403</v>
      </c>
      <c r="AZ717" s="1">
        <f t="shared" ca="1" si="690"/>
        <v>1.2134292666612403</v>
      </c>
      <c r="BA717" s="1">
        <f t="shared" ca="1" si="690"/>
        <v>1.2134292666612403</v>
      </c>
      <c r="BB717" s="1">
        <f t="shared" ca="1" si="690"/>
        <v>1.2134292666612403</v>
      </c>
      <c r="BC717" s="1">
        <f t="shared" ca="1" si="690"/>
        <v>1.2134292666612403</v>
      </c>
      <c r="BD717" s="1">
        <f t="shared" ca="1" si="690"/>
        <v>1.2134292666612403</v>
      </c>
      <c r="BE717" s="1">
        <f t="shared" ca="1" si="690"/>
        <v>1.2134292666612403</v>
      </c>
      <c r="BF717" s="1">
        <f t="shared" ca="1" si="690"/>
        <v>1.2134292666612403</v>
      </c>
      <c r="BG717" s="1">
        <f t="shared" ca="1" si="690"/>
        <v>1.2134292666612403</v>
      </c>
      <c r="BH717" s="1">
        <f t="shared" ca="1" si="690"/>
        <v>1.2134292666612403</v>
      </c>
      <c r="BI717" s="1">
        <f t="shared" ca="1" si="690"/>
        <v>1.2134292666612403</v>
      </c>
      <c r="BJ717" s="1">
        <f t="shared" ca="1" si="690"/>
        <v>1.2134292666612403</v>
      </c>
      <c r="BK717" s="1">
        <f t="shared" ca="1" si="690"/>
        <v>1.2134292666612403</v>
      </c>
      <c r="BL717" s="1">
        <f t="shared" ca="1" si="690"/>
        <v>1.2134292666612403</v>
      </c>
      <c r="BM717" s="1">
        <f t="shared" ca="1" si="690"/>
        <v>1.2134292666612403</v>
      </c>
      <c r="BN717" s="1">
        <f t="shared" ca="1" si="690"/>
        <v>1.2134292666612403</v>
      </c>
      <c r="BO717" s="1">
        <f t="shared" ca="1" si="690"/>
        <v>1.2134292666612403</v>
      </c>
      <c r="BP717" s="1">
        <f t="shared" ca="1" si="690"/>
        <v>1.2134292666612403</v>
      </c>
      <c r="BQ717" s="1">
        <f t="shared" ca="1" si="690"/>
        <v>1.2134292666612403</v>
      </c>
      <c r="BR717" s="1">
        <f t="shared" ca="1" si="690"/>
        <v>1.2134292666612403</v>
      </c>
      <c r="BS717" s="1">
        <f t="shared" ca="1" si="690"/>
        <v>1.2134292666612403</v>
      </c>
      <c r="BT717" s="1">
        <f t="shared" ca="1" si="690"/>
        <v>1.2134292666612403</v>
      </c>
      <c r="BU717" s="1">
        <f t="shared" ca="1" si="690"/>
        <v>1.2134292666612403</v>
      </c>
      <c r="BV717" s="1">
        <f t="shared" ca="1" si="690"/>
        <v>1.2134292666612403</v>
      </c>
      <c r="BW717" s="1">
        <f t="shared" ca="1" si="690"/>
        <v>1.2134292666612403</v>
      </c>
      <c r="BX717" s="1">
        <f t="shared" ca="1" si="690"/>
        <v>1.2134292666612403</v>
      </c>
      <c r="BY717" s="1">
        <f t="shared" ca="1" si="690"/>
        <v>1.2134292666612403</v>
      </c>
      <c r="BZ717">
        <v>2040</v>
      </c>
    </row>
    <row r="718" spans="47:78" x14ac:dyDescent="0.45">
      <c r="AU718" t="str">
        <f t="shared" ca="1" si="636"/>
        <v>\I:</v>
      </c>
      <c r="AV718" s="1" t="str">
        <f t="shared" ca="1" si="660"/>
        <v/>
      </c>
      <c r="AW718" s="1" t="str">
        <f t="shared" ref="AW718:BY718" ca="1" si="691">OFFSET($F162,0,MATCH($BZ718,$G$1:$J$1,0))</f>
        <v/>
      </c>
      <c r="AX718" s="1" t="str">
        <f t="shared" ca="1" si="691"/>
        <v/>
      </c>
      <c r="AY718" s="1" t="str">
        <f t="shared" ca="1" si="691"/>
        <v/>
      </c>
      <c r="AZ718" s="1" t="str">
        <f t="shared" ca="1" si="691"/>
        <v/>
      </c>
      <c r="BA718" s="1" t="str">
        <f t="shared" ca="1" si="691"/>
        <v/>
      </c>
      <c r="BB718" s="1" t="str">
        <f t="shared" ca="1" si="691"/>
        <v/>
      </c>
      <c r="BC718" s="1" t="str">
        <f t="shared" ca="1" si="691"/>
        <v/>
      </c>
      <c r="BD718" s="1" t="str">
        <f t="shared" ca="1" si="691"/>
        <v/>
      </c>
      <c r="BE718" s="1" t="str">
        <f t="shared" ca="1" si="691"/>
        <v/>
      </c>
      <c r="BF718" s="1" t="str">
        <f t="shared" ca="1" si="691"/>
        <v/>
      </c>
      <c r="BG718" s="1" t="str">
        <f t="shared" ca="1" si="691"/>
        <v/>
      </c>
      <c r="BH718" s="1" t="str">
        <f t="shared" ca="1" si="691"/>
        <v/>
      </c>
      <c r="BI718" s="1" t="str">
        <f t="shared" ca="1" si="691"/>
        <v/>
      </c>
      <c r="BJ718" s="1" t="str">
        <f t="shared" ca="1" si="691"/>
        <v/>
      </c>
      <c r="BK718" s="1" t="str">
        <f t="shared" ca="1" si="691"/>
        <v/>
      </c>
      <c r="BL718" s="1" t="str">
        <f t="shared" ca="1" si="691"/>
        <v/>
      </c>
      <c r="BM718" s="1" t="str">
        <f t="shared" ca="1" si="691"/>
        <v/>
      </c>
      <c r="BN718" s="1" t="str">
        <f t="shared" ca="1" si="691"/>
        <v/>
      </c>
      <c r="BO718" s="1" t="str">
        <f t="shared" ca="1" si="691"/>
        <v/>
      </c>
      <c r="BP718" s="1" t="str">
        <f t="shared" ca="1" si="691"/>
        <v/>
      </c>
      <c r="BQ718" s="1" t="str">
        <f t="shared" ca="1" si="691"/>
        <v/>
      </c>
      <c r="BR718" s="1" t="str">
        <f t="shared" ca="1" si="691"/>
        <v/>
      </c>
      <c r="BS718" s="1" t="str">
        <f t="shared" ca="1" si="691"/>
        <v/>
      </c>
      <c r="BT718" s="1" t="str">
        <f t="shared" ca="1" si="691"/>
        <v/>
      </c>
      <c r="BU718" s="1" t="str">
        <f t="shared" ca="1" si="691"/>
        <v/>
      </c>
      <c r="BV718" s="1" t="str">
        <f t="shared" ca="1" si="691"/>
        <v/>
      </c>
      <c r="BW718" s="1" t="str">
        <f t="shared" ca="1" si="691"/>
        <v/>
      </c>
      <c r="BX718" s="1" t="str">
        <f t="shared" ca="1" si="691"/>
        <v/>
      </c>
      <c r="BY718" s="1" t="str">
        <f t="shared" ca="1" si="691"/>
        <v/>
      </c>
      <c r="BZ718">
        <v>2040</v>
      </c>
    </row>
    <row r="719" spans="47:78" x14ac:dyDescent="0.45">
      <c r="AU719" t="str">
        <f t="shared" ca="1" si="636"/>
        <v>ICH_PRH_OIL</v>
      </c>
      <c r="AV719" s="1">
        <f t="shared" ca="1" si="660"/>
        <v>1.1726665069642304</v>
      </c>
      <c r="AW719" s="1">
        <f t="shared" ref="AW719:BY719" ca="1" si="692">OFFSET($F163,0,MATCH($BZ719,$G$1:$J$1,0))</f>
        <v>1.1726665069642304</v>
      </c>
      <c r="AX719" s="1">
        <f t="shared" ca="1" si="692"/>
        <v>1.1726665069642304</v>
      </c>
      <c r="AY719" s="1">
        <f t="shared" ca="1" si="692"/>
        <v>1.1726665069642304</v>
      </c>
      <c r="AZ719" s="1">
        <f t="shared" ca="1" si="692"/>
        <v>1.1726665069642304</v>
      </c>
      <c r="BA719" s="1">
        <f t="shared" ca="1" si="692"/>
        <v>1.1726665069642304</v>
      </c>
      <c r="BB719" s="1">
        <f t="shared" ca="1" si="692"/>
        <v>1.1726665069642304</v>
      </c>
      <c r="BC719" s="1">
        <f t="shared" ca="1" si="692"/>
        <v>1.1726665069642304</v>
      </c>
      <c r="BD719" s="1">
        <f t="shared" ca="1" si="692"/>
        <v>1.1726665069642304</v>
      </c>
      <c r="BE719" s="1">
        <f t="shared" ca="1" si="692"/>
        <v>1.1726665069642304</v>
      </c>
      <c r="BF719" s="1">
        <f t="shared" ca="1" si="692"/>
        <v>1.1726665069642304</v>
      </c>
      <c r="BG719" s="1">
        <f t="shared" ca="1" si="692"/>
        <v>1.1726665069642304</v>
      </c>
      <c r="BH719" s="1">
        <f t="shared" ca="1" si="692"/>
        <v>1.1726665069642304</v>
      </c>
      <c r="BI719" s="1">
        <f t="shared" ca="1" si="692"/>
        <v>1.1726665069642304</v>
      </c>
      <c r="BJ719" s="1">
        <f t="shared" ca="1" si="692"/>
        <v>1.1726665069642304</v>
      </c>
      <c r="BK719" s="1">
        <f t="shared" ca="1" si="692"/>
        <v>1.1726665069642304</v>
      </c>
      <c r="BL719" s="1">
        <f t="shared" ca="1" si="692"/>
        <v>1.1726665069642304</v>
      </c>
      <c r="BM719" s="1">
        <f t="shared" ca="1" si="692"/>
        <v>1.1726665069642304</v>
      </c>
      <c r="BN719" s="1">
        <f t="shared" ca="1" si="692"/>
        <v>1.1726665069642304</v>
      </c>
      <c r="BO719" s="1">
        <f t="shared" ca="1" si="692"/>
        <v>1.1726665069642304</v>
      </c>
      <c r="BP719" s="1">
        <f t="shared" ca="1" si="692"/>
        <v>1.1726665069642304</v>
      </c>
      <c r="BQ719" s="1">
        <f t="shared" ca="1" si="692"/>
        <v>1.1726665069642304</v>
      </c>
      <c r="BR719" s="1">
        <f t="shared" ca="1" si="692"/>
        <v>1.1726665069642304</v>
      </c>
      <c r="BS719" s="1">
        <f t="shared" ca="1" si="692"/>
        <v>1.1726665069642304</v>
      </c>
      <c r="BT719" s="1">
        <f t="shared" ca="1" si="692"/>
        <v>1.1726665069642304</v>
      </c>
      <c r="BU719" s="1">
        <f t="shared" ca="1" si="692"/>
        <v>1.1726665069642304</v>
      </c>
      <c r="BV719" s="1">
        <f t="shared" ca="1" si="692"/>
        <v>1.1726665069642304</v>
      </c>
      <c r="BW719" s="1">
        <f t="shared" ca="1" si="692"/>
        <v>1.1726665069642304</v>
      </c>
      <c r="BX719" s="1">
        <f t="shared" ca="1" si="692"/>
        <v>1.1726665069642304</v>
      </c>
      <c r="BY719" s="1">
        <f t="shared" ca="1" si="692"/>
        <v>1.1726665069642304</v>
      </c>
      <c r="BZ719">
        <v>2040</v>
      </c>
    </row>
    <row r="720" spans="47:78" x14ac:dyDescent="0.45">
      <c r="AU720" t="str">
        <f t="shared" ca="1" si="636"/>
        <v>ICH_OTH_OIL</v>
      </c>
      <c r="AV720" s="1">
        <f t="shared" ca="1" si="660"/>
        <v>1.0791406499291269</v>
      </c>
      <c r="AW720" s="1">
        <f t="shared" ref="AW720:BY720" ca="1" si="693">OFFSET($F164,0,MATCH($BZ720,$G$1:$J$1,0))</f>
        <v>1.0791406499291269</v>
      </c>
      <c r="AX720" s="1">
        <f t="shared" ca="1" si="693"/>
        <v>1.0791406499291269</v>
      </c>
      <c r="AY720" s="1">
        <f t="shared" ca="1" si="693"/>
        <v>1.0791406499291269</v>
      </c>
      <c r="AZ720" s="1">
        <f t="shared" ca="1" si="693"/>
        <v>1.0791406499291269</v>
      </c>
      <c r="BA720" s="1">
        <f t="shared" ca="1" si="693"/>
        <v>1.0791406499291269</v>
      </c>
      <c r="BB720" s="1">
        <f t="shared" ca="1" si="693"/>
        <v>1.0791406499291269</v>
      </c>
      <c r="BC720" s="1">
        <f t="shared" ca="1" si="693"/>
        <v>1.0791406499291269</v>
      </c>
      <c r="BD720" s="1">
        <f t="shared" ca="1" si="693"/>
        <v>1.0791406499291269</v>
      </c>
      <c r="BE720" s="1">
        <f t="shared" ca="1" si="693"/>
        <v>1.0791406499291269</v>
      </c>
      <c r="BF720" s="1">
        <f t="shared" ca="1" si="693"/>
        <v>1.0791406499291269</v>
      </c>
      <c r="BG720" s="1">
        <f t="shared" ca="1" si="693"/>
        <v>1.0791406499291269</v>
      </c>
      <c r="BH720" s="1">
        <f t="shared" ca="1" si="693"/>
        <v>1.0791406499291269</v>
      </c>
      <c r="BI720" s="1">
        <f t="shared" ca="1" si="693"/>
        <v>1.0791406499291269</v>
      </c>
      <c r="BJ720" s="1">
        <f t="shared" ca="1" si="693"/>
        <v>1.0791406499291269</v>
      </c>
      <c r="BK720" s="1">
        <f t="shared" ca="1" si="693"/>
        <v>1.0791406499291269</v>
      </c>
      <c r="BL720" s="1">
        <f t="shared" ca="1" si="693"/>
        <v>1.0791406499291269</v>
      </c>
      <c r="BM720" s="1">
        <f t="shared" ca="1" si="693"/>
        <v>1.0791406499291269</v>
      </c>
      <c r="BN720" s="1">
        <f t="shared" ca="1" si="693"/>
        <v>1.0791406499291269</v>
      </c>
      <c r="BO720" s="1">
        <f t="shared" ca="1" si="693"/>
        <v>1.0791406499291269</v>
      </c>
      <c r="BP720" s="1">
        <f t="shared" ca="1" si="693"/>
        <v>1.0791406499291269</v>
      </c>
      <c r="BQ720" s="1">
        <f t="shared" ca="1" si="693"/>
        <v>1.0791406499291269</v>
      </c>
      <c r="BR720" s="1">
        <f t="shared" ca="1" si="693"/>
        <v>1.0791406499291269</v>
      </c>
      <c r="BS720" s="1">
        <f t="shared" ca="1" si="693"/>
        <v>1.0791406499291269</v>
      </c>
      <c r="BT720" s="1">
        <f t="shared" ca="1" si="693"/>
        <v>1.0791406499291269</v>
      </c>
      <c r="BU720" s="1">
        <f t="shared" ca="1" si="693"/>
        <v>1.0791406499291269</v>
      </c>
      <c r="BV720" s="1">
        <f t="shared" ca="1" si="693"/>
        <v>1.0791406499291269</v>
      </c>
      <c r="BW720" s="1">
        <f t="shared" ca="1" si="693"/>
        <v>1.0791406499291269</v>
      </c>
      <c r="BX720" s="1">
        <f t="shared" ca="1" si="693"/>
        <v>1.0791406499291269</v>
      </c>
      <c r="BY720" s="1">
        <f t="shared" ca="1" si="693"/>
        <v>1.0791406499291269</v>
      </c>
      <c r="BZ720">
        <v>2040</v>
      </c>
    </row>
    <row r="721" spans="47:78" x14ac:dyDescent="0.45">
      <c r="AU721" t="str">
        <f t="shared" ca="1" si="636"/>
        <v>\I:</v>
      </c>
      <c r="AV721" s="1" t="str">
        <f t="shared" ca="1" si="660"/>
        <v/>
      </c>
      <c r="AW721" s="1" t="str">
        <f t="shared" ref="AW721:BY721" ca="1" si="694">OFFSET($F165,0,MATCH($BZ721,$G$1:$J$1,0))</f>
        <v/>
      </c>
      <c r="AX721" s="1" t="str">
        <f t="shared" ca="1" si="694"/>
        <v/>
      </c>
      <c r="AY721" s="1" t="str">
        <f t="shared" ca="1" si="694"/>
        <v/>
      </c>
      <c r="AZ721" s="1" t="str">
        <f t="shared" ca="1" si="694"/>
        <v/>
      </c>
      <c r="BA721" s="1" t="str">
        <f t="shared" ca="1" si="694"/>
        <v/>
      </c>
      <c r="BB721" s="1" t="str">
        <f t="shared" ca="1" si="694"/>
        <v/>
      </c>
      <c r="BC721" s="1" t="str">
        <f t="shared" ca="1" si="694"/>
        <v/>
      </c>
      <c r="BD721" s="1" t="str">
        <f t="shared" ca="1" si="694"/>
        <v/>
      </c>
      <c r="BE721" s="1" t="str">
        <f t="shared" ca="1" si="694"/>
        <v/>
      </c>
      <c r="BF721" s="1" t="str">
        <f t="shared" ca="1" si="694"/>
        <v/>
      </c>
      <c r="BG721" s="1" t="str">
        <f t="shared" ca="1" si="694"/>
        <v/>
      </c>
      <c r="BH721" s="1" t="str">
        <f t="shared" ca="1" si="694"/>
        <v/>
      </c>
      <c r="BI721" s="1" t="str">
        <f t="shared" ca="1" si="694"/>
        <v/>
      </c>
      <c r="BJ721" s="1" t="str">
        <f t="shared" ca="1" si="694"/>
        <v/>
      </c>
      <c r="BK721" s="1" t="str">
        <f t="shared" ca="1" si="694"/>
        <v/>
      </c>
      <c r="BL721" s="1" t="str">
        <f t="shared" ca="1" si="694"/>
        <v/>
      </c>
      <c r="BM721" s="1" t="str">
        <f t="shared" ca="1" si="694"/>
        <v/>
      </c>
      <c r="BN721" s="1" t="str">
        <f t="shared" ca="1" si="694"/>
        <v/>
      </c>
      <c r="BO721" s="1" t="str">
        <f t="shared" ca="1" si="694"/>
        <v/>
      </c>
      <c r="BP721" s="1" t="str">
        <f t="shared" ca="1" si="694"/>
        <v/>
      </c>
      <c r="BQ721" s="1" t="str">
        <f t="shared" ca="1" si="694"/>
        <v/>
      </c>
      <c r="BR721" s="1" t="str">
        <f t="shared" ca="1" si="694"/>
        <v/>
      </c>
      <c r="BS721" s="1" t="str">
        <f t="shared" ca="1" si="694"/>
        <v/>
      </c>
      <c r="BT721" s="1" t="str">
        <f t="shared" ca="1" si="694"/>
        <v/>
      </c>
      <c r="BU721" s="1" t="str">
        <f t="shared" ca="1" si="694"/>
        <v/>
      </c>
      <c r="BV721" s="1" t="str">
        <f t="shared" ca="1" si="694"/>
        <v/>
      </c>
      <c r="BW721" s="1" t="str">
        <f t="shared" ca="1" si="694"/>
        <v/>
      </c>
      <c r="BX721" s="1" t="str">
        <f t="shared" ca="1" si="694"/>
        <v/>
      </c>
      <c r="BY721" s="1" t="str">
        <f t="shared" ca="1" si="694"/>
        <v/>
      </c>
      <c r="BZ721">
        <v>2040</v>
      </c>
    </row>
    <row r="722" spans="47:78" x14ac:dyDescent="0.45">
      <c r="AU722" t="str">
        <f t="shared" ca="1" si="636"/>
        <v>ITM_MDR_OIL</v>
      </c>
      <c r="AV722" s="1">
        <f t="shared" ca="1" si="660"/>
        <v>1.1878718755702726</v>
      </c>
      <c r="AW722" s="1">
        <f t="shared" ref="AW722:BY722" ca="1" si="695">OFFSET($F166,0,MATCH($BZ722,$G$1:$J$1,0))</f>
        <v>1.1878718755702726</v>
      </c>
      <c r="AX722" s="1">
        <f t="shared" ca="1" si="695"/>
        <v>1.1878718755702726</v>
      </c>
      <c r="AY722" s="1">
        <f t="shared" ca="1" si="695"/>
        <v>1.1878718755702726</v>
      </c>
      <c r="AZ722" s="1">
        <f t="shared" ca="1" si="695"/>
        <v>1.1878718755702726</v>
      </c>
      <c r="BA722" s="1">
        <f t="shared" ca="1" si="695"/>
        <v>1.1878718755702726</v>
      </c>
      <c r="BB722" s="1">
        <f t="shared" ca="1" si="695"/>
        <v>1.1878718755702726</v>
      </c>
      <c r="BC722" s="1">
        <f t="shared" ca="1" si="695"/>
        <v>1.1878718755702726</v>
      </c>
      <c r="BD722" s="1">
        <f t="shared" ca="1" si="695"/>
        <v>1.1878718755702726</v>
      </c>
      <c r="BE722" s="1">
        <f t="shared" ca="1" si="695"/>
        <v>1.1878718755702726</v>
      </c>
      <c r="BF722" s="1">
        <f t="shared" ca="1" si="695"/>
        <v>1.1878718755702726</v>
      </c>
      <c r="BG722" s="1">
        <f t="shared" ca="1" si="695"/>
        <v>1.1878718755702726</v>
      </c>
      <c r="BH722" s="1">
        <f t="shared" ca="1" si="695"/>
        <v>1.1878718755702726</v>
      </c>
      <c r="BI722" s="1">
        <f t="shared" ca="1" si="695"/>
        <v>1.1878718755702726</v>
      </c>
      <c r="BJ722" s="1">
        <f t="shared" ca="1" si="695"/>
        <v>1.1878718755702726</v>
      </c>
      <c r="BK722" s="1">
        <f t="shared" ca="1" si="695"/>
        <v>1.1878718755702726</v>
      </c>
      <c r="BL722" s="1">
        <f t="shared" ca="1" si="695"/>
        <v>1.1878718755702726</v>
      </c>
      <c r="BM722" s="1">
        <f t="shared" ca="1" si="695"/>
        <v>1.1878718755702726</v>
      </c>
      <c r="BN722" s="1">
        <f t="shared" ca="1" si="695"/>
        <v>1.1878718755702726</v>
      </c>
      <c r="BO722" s="1">
        <f t="shared" ca="1" si="695"/>
        <v>1.1878718755702726</v>
      </c>
      <c r="BP722" s="1">
        <f t="shared" ca="1" si="695"/>
        <v>1.1878718755702726</v>
      </c>
      <c r="BQ722" s="1">
        <f t="shared" ca="1" si="695"/>
        <v>1.1878718755702726</v>
      </c>
      <c r="BR722" s="1">
        <f t="shared" ca="1" si="695"/>
        <v>1.1878718755702726</v>
      </c>
      <c r="BS722" s="1">
        <f t="shared" ca="1" si="695"/>
        <v>1.1878718755702726</v>
      </c>
      <c r="BT722" s="1">
        <f t="shared" ca="1" si="695"/>
        <v>1.1878718755702726</v>
      </c>
      <c r="BU722" s="1">
        <f t="shared" ca="1" si="695"/>
        <v>1.1878718755702726</v>
      </c>
      <c r="BV722" s="1">
        <f t="shared" ca="1" si="695"/>
        <v>1.1878718755702726</v>
      </c>
      <c r="BW722" s="1">
        <f t="shared" ca="1" si="695"/>
        <v>1.1878718755702726</v>
      </c>
      <c r="BX722" s="1">
        <f t="shared" ca="1" si="695"/>
        <v>1.1878718755702726</v>
      </c>
      <c r="BY722" s="1">
        <f t="shared" ca="1" si="695"/>
        <v>1.1878718755702726</v>
      </c>
      <c r="BZ722">
        <v>2040</v>
      </c>
    </row>
    <row r="723" spans="47:78" x14ac:dyDescent="0.45">
      <c r="AU723" t="str">
        <f t="shared" ca="1" si="636"/>
        <v>ITM_OTP_OIL</v>
      </c>
      <c r="AV723" s="1">
        <f t="shared" ca="1" si="660"/>
        <v>1.215977144773748</v>
      </c>
      <c r="AW723" s="1">
        <f t="shared" ref="AW723:BY723" ca="1" si="696">OFFSET($F167,0,MATCH($BZ723,$G$1:$J$1,0))</f>
        <v>1.215977144773748</v>
      </c>
      <c r="AX723" s="1">
        <f t="shared" ca="1" si="696"/>
        <v>1.215977144773748</v>
      </c>
      <c r="AY723" s="1">
        <f t="shared" ca="1" si="696"/>
        <v>1.215977144773748</v>
      </c>
      <c r="AZ723" s="1">
        <f t="shared" ca="1" si="696"/>
        <v>1.215977144773748</v>
      </c>
      <c r="BA723" s="1">
        <f t="shared" ca="1" si="696"/>
        <v>1.215977144773748</v>
      </c>
      <c r="BB723" s="1">
        <f t="shared" ca="1" si="696"/>
        <v>1.215977144773748</v>
      </c>
      <c r="BC723" s="1">
        <f t="shared" ca="1" si="696"/>
        <v>1.215977144773748</v>
      </c>
      <c r="BD723" s="1">
        <f t="shared" ca="1" si="696"/>
        <v>1.215977144773748</v>
      </c>
      <c r="BE723" s="1">
        <f t="shared" ca="1" si="696"/>
        <v>1.215977144773748</v>
      </c>
      <c r="BF723" s="1">
        <f t="shared" ca="1" si="696"/>
        <v>1.215977144773748</v>
      </c>
      <c r="BG723" s="1">
        <f t="shared" ca="1" si="696"/>
        <v>1.215977144773748</v>
      </c>
      <c r="BH723" s="1">
        <f t="shared" ca="1" si="696"/>
        <v>1.215977144773748</v>
      </c>
      <c r="BI723" s="1">
        <f t="shared" ca="1" si="696"/>
        <v>1.215977144773748</v>
      </c>
      <c r="BJ723" s="1">
        <f t="shared" ca="1" si="696"/>
        <v>1.215977144773748</v>
      </c>
      <c r="BK723" s="1">
        <f t="shared" ca="1" si="696"/>
        <v>1.215977144773748</v>
      </c>
      <c r="BL723" s="1">
        <f t="shared" ca="1" si="696"/>
        <v>1.215977144773748</v>
      </c>
      <c r="BM723" s="1">
        <f t="shared" ca="1" si="696"/>
        <v>1.215977144773748</v>
      </c>
      <c r="BN723" s="1">
        <f t="shared" ca="1" si="696"/>
        <v>1.215977144773748</v>
      </c>
      <c r="BO723" s="1">
        <f t="shared" ca="1" si="696"/>
        <v>1.215977144773748</v>
      </c>
      <c r="BP723" s="1">
        <f t="shared" ca="1" si="696"/>
        <v>1.215977144773748</v>
      </c>
      <c r="BQ723" s="1">
        <f t="shared" ca="1" si="696"/>
        <v>1.215977144773748</v>
      </c>
      <c r="BR723" s="1">
        <f t="shared" ca="1" si="696"/>
        <v>1.215977144773748</v>
      </c>
      <c r="BS723" s="1">
        <f t="shared" ca="1" si="696"/>
        <v>1.215977144773748</v>
      </c>
      <c r="BT723" s="1">
        <f t="shared" ca="1" si="696"/>
        <v>1.215977144773748</v>
      </c>
      <c r="BU723" s="1">
        <f t="shared" ca="1" si="696"/>
        <v>1.215977144773748</v>
      </c>
      <c r="BV723" s="1">
        <f t="shared" ca="1" si="696"/>
        <v>1.215977144773748</v>
      </c>
      <c r="BW723" s="1">
        <f t="shared" ca="1" si="696"/>
        <v>1.215977144773748</v>
      </c>
      <c r="BX723" s="1">
        <f t="shared" ca="1" si="696"/>
        <v>1.215977144773748</v>
      </c>
      <c r="BY723" s="1">
        <f t="shared" ca="1" si="696"/>
        <v>1.215977144773748</v>
      </c>
      <c r="BZ723">
        <v>2040</v>
      </c>
    </row>
    <row r="724" spans="47:78" x14ac:dyDescent="0.45">
      <c r="AU724" t="str">
        <f t="shared" ca="1" si="636"/>
        <v>ITM_SPC_OIL</v>
      </c>
      <c r="AV724" s="1">
        <f t="shared" ca="1" si="660"/>
        <v>1.215977144773748</v>
      </c>
      <c r="AW724" s="1">
        <f t="shared" ref="AW724:BY724" ca="1" si="697">OFFSET($F168,0,MATCH($BZ724,$G$1:$J$1,0))</f>
        <v>1.215977144773748</v>
      </c>
      <c r="AX724" s="1">
        <f t="shared" ca="1" si="697"/>
        <v>1.215977144773748</v>
      </c>
      <c r="AY724" s="1">
        <f t="shared" ca="1" si="697"/>
        <v>1.215977144773748</v>
      </c>
      <c r="AZ724" s="1">
        <f t="shared" ca="1" si="697"/>
        <v>1.215977144773748</v>
      </c>
      <c r="BA724" s="1">
        <f t="shared" ca="1" si="697"/>
        <v>1.215977144773748</v>
      </c>
      <c r="BB724" s="1">
        <f t="shared" ca="1" si="697"/>
        <v>1.215977144773748</v>
      </c>
      <c r="BC724" s="1">
        <f t="shared" ca="1" si="697"/>
        <v>1.215977144773748</v>
      </c>
      <c r="BD724" s="1">
        <f t="shared" ca="1" si="697"/>
        <v>1.215977144773748</v>
      </c>
      <c r="BE724" s="1">
        <f t="shared" ca="1" si="697"/>
        <v>1.215977144773748</v>
      </c>
      <c r="BF724" s="1">
        <f t="shared" ca="1" si="697"/>
        <v>1.215977144773748</v>
      </c>
      <c r="BG724" s="1">
        <f t="shared" ca="1" si="697"/>
        <v>1.215977144773748</v>
      </c>
      <c r="BH724" s="1">
        <f t="shared" ca="1" si="697"/>
        <v>1.215977144773748</v>
      </c>
      <c r="BI724" s="1">
        <f t="shared" ca="1" si="697"/>
        <v>1.215977144773748</v>
      </c>
      <c r="BJ724" s="1">
        <f t="shared" ca="1" si="697"/>
        <v>1.215977144773748</v>
      </c>
      <c r="BK724" s="1">
        <f t="shared" ca="1" si="697"/>
        <v>1.215977144773748</v>
      </c>
      <c r="BL724" s="1">
        <f t="shared" ca="1" si="697"/>
        <v>1.215977144773748</v>
      </c>
      <c r="BM724" s="1">
        <f t="shared" ca="1" si="697"/>
        <v>1.215977144773748</v>
      </c>
      <c r="BN724" s="1">
        <f t="shared" ca="1" si="697"/>
        <v>1.215977144773748</v>
      </c>
      <c r="BO724" s="1">
        <f t="shared" ca="1" si="697"/>
        <v>1.215977144773748</v>
      </c>
      <c r="BP724" s="1">
        <f t="shared" ca="1" si="697"/>
        <v>1.215977144773748</v>
      </c>
      <c r="BQ724" s="1">
        <f t="shared" ca="1" si="697"/>
        <v>1.215977144773748</v>
      </c>
      <c r="BR724" s="1">
        <f t="shared" ca="1" si="697"/>
        <v>1.215977144773748</v>
      </c>
      <c r="BS724" s="1">
        <f t="shared" ca="1" si="697"/>
        <v>1.215977144773748</v>
      </c>
      <c r="BT724" s="1">
        <f t="shared" ca="1" si="697"/>
        <v>1.215977144773748</v>
      </c>
      <c r="BU724" s="1">
        <f t="shared" ca="1" si="697"/>
        <v>1.215977144773748</v>
      </c>
      <c r="BV724" s="1">
        <f t="shared" ca="1" si="697"/>
        <v>1.215977144773748</v>
      </c>
      <c r="BW724" s="1">
        <f t="shared" ca="1" si="697"/>
        <v>1.215977144773748</v>
      </c>
      <c r="BX724" s="1">
        <f t="shared" ca="1" si="697"/>
        <v>1.215977144773748</v>
      </c>
      <c r="BY724" s="1">
        <f t="shared" ca="1" si="697"/>
        <v>1.215977144773748</v>
      </c>
      <c r="BZ724">
        <v>2040</v>
      </c>
    </row>
    <row r="725" spans="47:78" x14ac:dyDescent="0.45">
      <c r="AU725" t="str">
        <f t="shared" ca="1" si="636"/>
        <v>ITM_OTH_OIL</v>
      </c>
      <c r="AV725" s="1">
        <f t="shared" ca="1" si="660"/>
        <v>1.215977144773748</v>
      </c>
      <c r="AW725" s="1">
        <f t="shared" ref="AW725:BY725" ca="1" si="698">OFFSET($F169,0,MATCH($BZ725,$G$1:$J$1,0))</f>
        <v>1.215977144773748</v>
      </c>
      <c r="AX725" s="1">
        <f t="shared" ca="1" si="698"/>
        <v>1.215977144773748</v>
      </c>
      <c r="AY725" s="1">
        <f t="shared" ca="1" si="698"/>
        <v>1.215977144773748</v>
      </c>
      <c r="AZ725" s="1">
        <f t="shared" ca="1" si="698"/>
        <v>1.215977144773748</v>
      </c>
      <c r="BA725" s="1">
        <f t="shared" ca="1" si="698"/>
        <v>1.215977144773748</v>
      </c>
      <c r="BB725" s="1">
        <f t="shared" ca="1" si="698"/>
        <v>1.215977144773748</v>
      </c>
      <c r="BC725" s="1">
        <f t="shared" ca="1" si="698"/>
        <v>1.215977144773748</v>
      </c>
      <c r="BD725" s="1">
        <f t="shared" ca="1" si="698"/>
        <v>1.215977144773748</v>
      </c>
      <c r="BE725" s="1">
        <f t="shared" ca="1" si="698"/>
        <v>1.215977144773748</v>
      </c>
      <c r="BF725" s="1">
        <f t="shared" ca="1" si="698"/>
        <v>1.215977144773748</v>
      </c>
      <c r="BG725" s="1">
        <f t="shared" ca="1" si="698"/>
        <v>1.215977144773748</v>
      </c>
      <c r="BH725" s="1">
        <f t="shared" ca="1" si="698"/>
        <v>1.215977144773748</v>
      </c>
      <c r="BI725" s="1">
        <f t="shared" ca="1" si="698"/>
        <v>1.215977144773748</v>
      </c>
      <c r="BJ725" s="1">
        <f t="shared" ca="1" si="698"/>
        <v>1.215977144773748</v>
      </c>
      <c r="BK725" s="1">
        <f t="shared" ca="1" si="698"/>
        <v>1.215977144773748</v>
      </c>
      <c r="BL725" s="1">
        <f t="shared" ca="1" si="698"/>
        <v>1.215977144773748</v>
      </c>
      <c r="BM725" s="1">
        <f t="shared" ca="1" si="698"/>
        <v>1.215977144773748</v>
      </c>
      <c r="BN725" s="1">
        <f t="shared" ca="1" si="698"/>
        <v>1.215977144773748</v>
      </c>
      <c r="BO725" s="1">
        <f t="shared" ca="1" si="698"/>
        <v>1.215977144773748</v>
      </c>
      <c r="BP725" s="1">
        <f t="shared" ca="1" si="698"/>
        <v>1.215977144773748</v>
      </c>
      <c r="BQ725" s="1">
        <f t="shared" ca="1" si="698"/>
        <v>1.215977144773748</v>
      </c>
      <c r="BR725" s="1">
        <f t="shared" ca="1" si="698"/>
        <v>1.215977144773748</v>
      </c>
      <c r="BS725" s="1">
        <f t="shared" ca="1" si="698"/>
        <v>1.215977144773748</v>
      </c>
      <c r="BT725" s="1">
        <f t="shared" ca="1" si="698"/>
        <v>1.215977144773748</v>
      </c>
      <c r="BU725" s="1">
        <f t="shared" ca="1" si="698"/>
        <v>1.215977144773748</v>
      </c>
      <c r="BV725" s="1">
        <f t="shared" ca="1" si="698"/>
        <v>1.215977144773748</v>
      </c>
      <c r="BW725" s="1">
        <f t="shared" ca="1" si="698"/>
        <v>1.215977144773748</v>
      </c>
      <c r="BX725" s="1">
        <f t="shared" ca="1" si="698"/>
        <v>1.215977144773748</v>
      </c>
      <c r="BY725" s="1">
        <f t="shared" ca="1" si="698"/>
        <v>1.215977144773748</v>
      </c>
      <c r="BZ725">
        <v>2040</v>
      </c>
    </row>
    <row r="726" spans="47:78" x14ac:dyDescent="0.45">
      <c r="AU726" t="str">
        <f t="shared" ca="1" si="636"/>
        <v>INM_MDR_OIL</v>
      </c>
      <c r="AV726" s="1">
        <f t="shared" ca="1" si="660"/>
        <v>1.1878718755702726</v>
      </c>
      <c r="AW726" s="1">
        <f t="shared" ref="AW726:BY726" ca="1" si="699">OFFSET($F170,0,MATCH($BZ726,$G$1:$J$1,0))</f>
        <v>1.1878718755702726</v>
      </c>
      <c r="AX726" s="1">
        <f t="shared" ca="1" si="699"/>
        <v>1.1878718755702726</v>
      </c>
      <c r="AY726" s="1">
        <f t="shared" ca="1" si="699"/>
        <v>1.1878718755702726</v>
      </c>
      <c r="AZ726" s="1">
        <f t="shared" ca="1" si="699"/>
        <v>1.1878718755702726</v>
      </c>
      <c r="BA726" s="1">
        <f t="shared" ca="1" si="699"/>
        <v>1.1878718755702726</v>
      </c>
      <c r="BB726" s="1">
        <f t="shared" ca="1" si="699"/>
        <v>1.1878718755702726</v>
      </c>
      <c r="BC726" s="1">
        <f t="shared" ca="1" si="699"/>
        <v>1.1878718755702726</v>
      </c>
      <c r="BD726" s="1">
        <f t="shared" ca="1" si="699"/>
        <v>1.1878718755702726</v>
      </c>
      <c r="BE726" s="1">
        <f t="shared" ca="1" si="699"/>
        <v>1.1878718755702726</v>
      </c>
      <c r="BF726" s="1">
        <f t="shared" ca="1" si="699"/>
        <v>1.1878718755702726</v>
      </c>
      <c r="BG726" s="1">
        <f t="shared" ca="1" si="699"/>
        <v>1.1878718755702726</v>
      </c>
      <c r="BH726" s="1">
        <f t="shared" ca="1" si="699"/>
        <v>1.1878718755702726</v>
      </c>
      <c r="BI726" s="1">
        <f t="shared" ca="1" si="699"/>
        <v>1.1878718755702726</v>
      </c>
      <c r="BJ726" s="1">
        <f t="shared" ca="1" si="699"/>
        <v>1.1878718755702726</v>
      </c>
      <c r="BK726" s="1">
        <f t="shared" ca="1" si="699"/>
        <v>1.1878718755702726</v>
      </c>
      <c r="BL726" s="1">
        <f t="shared" ca="1" si="699"/>
        <v>1.1878718755702726</v>
      </c>
      <c r="BM726" s="1">
        <f t="shared" ca="1" si="699"/>
        <v>1.1878718755702726</v>
      </c>
      <c r="BN726" s="1">
        <f t="shared" ca="1" si="699"/>
        <v>1.1878718755702726</v>
      </c>
      <c r="BO726" s="1">
        <f t="shared" ca="1" si="699"/>
        <v>1.1878718755702726</v>
      </c>
      <c r="BP726" s="1">
        <f t="shared" ca="1" si="699"/>
        <v>1.1878718755702726</v>
      </c>
      <c r="BQ726" s="1">
        <f t="shared" ca="1" si="699"/>
        <v>1.1878718755702726</v>
      </c>
      <c r="BR726" s="1">
        <f t="shared" ca="1" si="699"/>
        <v>1.1878718755702726</v>
      </c>
      <c r="BS726" s="1">
        <f t="shared" ca="1" si="699"/>
        <v>1.1878718755702726</v>
      </c>
      <c r="BT726" s="1">
        <f t="shared" ca="1" si="699"/>
        <v>1.1878718755702726</v>
      </c>
      <c r="BU726" s="1">
        <f t="shared" ca="1" si="699"/>
        <v>1.1878718755702726</v>
      </c>
      <c r="BV726" s="1">
        <f t="shared" ca="1" si="699"/>
        <v>1.1878718755702726</v>
      </c>
      <c r="BW726" s="1">
        <f t="shared" ca="1" si="699"/>
        <v>1.1878718755702726</v>
      </c>
      <c r="BX726" s="1">
        <f t="shared" ca="1" si="699"/>
        <v>1.1878718755702726</v>
      </c>
      <c r="BY726" s="1">
        <f t="shared" ca="1" si="699"/>
        <v>1.1878718755702726</v>
      </c>
      <c r="BZ726">
        <v>2040</v>
      </c>
    </row>
    <row r="727" spans="47:78" x14ac:dyDescent="0.45">
      <c r="AU727" t="str">
        <f t="shared" ca="1" si="636"/>
        <v>INM_OTH_OIL</v>
      </c>
      <c r="AV727" s="1">
        <f t="shared" ca="1" si="660"/>
        <v>1.1786897824494196</v>
      </c>
      <c r="AW727" s="1">
        <f t="shared" ref="AW727:BY727" ca="1" si="700">OFFSET($F171,0,MATCH($BZ727,$G$1:$J$1,0))</f>
        <v>1.1786897824494196</v>
      </c>
      <c r="AX727" s="1">
        <f t="shared" ca="1" si="700"/>
        <v>1.1786897824494196</v>
      </c>
      <c r="AY727" s="1">
        <f t="shared" ca="1" si="700"/>
        <v>1.1786897824494196</v>
      </c>
      <c r="AZ727" s="1">
        <f t="shared" ca="1" si="700"/>
        <v>1.1786897824494196</v>
      </c>
      <c r="BA727" s="1">
        <f t="shared" ca="1" si="700"/>
        <v>1.1786897824494196</v>
      </c>
      <c r="BB727" s="1">
        <f t="shared" ca="1" si="700"/>
        <v>1.1786897824494196</v>
      </c>
      <c r="BC727" s="1">
        <f t="shared" ca="1" si="700"/>
        <v>1.1786897824494196</v>
      </c>
      <c r="BD727" s="1">
        <f t="shared" ca="1" si="700"/>
        <v>1.1786897824494196</v>
      </c>
      <c r="BE727" s="1">
        <f t="shared" ca="1" si="700"/>
        <v>1.1786897824494196</v>
      </c>
      <c r="BF727" s="1">
        <f t="shared" ca="1" si="700"/>
        <v>1.1786897824494196</v>
      </c>
      <c r="BG727" s="1">
        <f t="shared" ca="1" si="700"/>
        <v>1.1786897824494196</v>
      </c>
      <c r="BH727" s="1">
        <f t="shared" ca="1" si="700"/>
        <v>1.1786897824494196</v>
      </c>
      <c r="BI727" s="1">
        <f t="shared" ca="1" si="700"/>
        <v>1.1786897824494196</v>
      </c>
      <c r="BJ727" s="1">
        <f t="shared" ca="1" si="700"/>
        <v>1.1786897824494196</v>
      </c>
      <c r="BK727" s="1">
        <f t="shared" ca="1" si="700"/>
        <v>1.1786897824494196</v>
      </c>
      <c r="BL727" s="1">
        <f t="shared" ca="1" si="700"/>
        <v>1.1786897824494196</v>
      </c>
      <c r="BM727" s="1">
        <f t="shared" ca="1" si="700"/>
        <v>1.1786897824494196</v>
      </c>
      <c r="BN727" s="1">
        <f t="shared" ca="1" si="700"/>
        <v>1.1786897824494196</v>
      </c>
      <c r="BO727" s="1">
        <f t="shared" ca="1" si="700"/>
        <v>1.1786897824494196</v>
      </c>
      <c r="BP727" s="1">
        <f t="shared" ca="1" si="700"/>
        <v>1.1786897824494196</v>
      </c>
      <c r="BQ727" s="1">
        <f t="shared" ca="1" si="700"/>
        <v>1.1786897824494196</v>
      </c>
      <c r="BR727" s="1">
        <f t="shared" ca="1" si="700"/>
        <v>1.1786897824494196</v>
      </c>
      <c r="BS727" s="1">
        <f t="shared" ca="1" si="700"/>
        <v>1.1786897824494196</v>
      </c>
      <c r="BT727" s="1">
        <f t="shared" ca="1" si="700"/>
        <v>1.1786897824494196</v>
      </c>
      <c r="BU727" s="1">
        <f t="shared" ca="1" si="700"/>
        <v>1.1786897824494196</v>
      </c>
      <c r="BV727" s="1">
        <f t="shared" ca="1" si="700"/>
        <v>1.1786897824494196</v>
      </c>
      <c r="BW727" s="1">
        <f t="shared" ca="1" si="700"/>
        <v>1.1786897824494196</v>
      </c>
      <c r="BX727" s="1">
        <f t="shared" ca="1" si="700"/>
        <v>1.1786897824494196</v>
      </c>
      <c r="BY727" s="1">
        <f t="shared" ca="1" si="700"/>
        <v>1.1786897824494196</v>
      </c>
      <c r="BZ727">
        <v>2040</v>
      </c>
    </row>
    <row r="728" spans="47:78" x14ac:dyDescent="0.45">
      <c r="AU728" t="str">
        <f t="shared" ca="1" si="636"/>
        <v>\I:</v>
      </c>
      <c r="AV728" s="1" t="str">
        <f t="shared" ca="1" si="660"/>
        <v/>
      </c>
      <c r="AW728" s="1" t="str">
        <f t="shared" ref="AW728:BY728" ca="1" si="701">OFFSET($F172,0,MATCH($BZ728,$G$1:$J$1,0))</f>
        <v/>
      </c>
      <c r="AX728" s="1" t="str">
        <f t="shared" ca="1" si="701"/>
        <v/>
      </c>
      <c r="AY728" s="1" t="str">
        <f t="shared" ca="1" si="701"/>
        <v/>
      </c>
      <c r="AZ728" s="1" t="str">
        <f t="shared" ca="1" si="701"/>
        <v/>
      </c>
      <c r="BA728" s="1" t="str">
        <f t="shared" ca="1" si="701"/>
        <v/>
      </c>
      <c r="BB728" s="1" t="str">
        <f t="shared" ca="1" si="701"/>
        <v/>
      </c>
      <c r="BC728" s="1" t="str">
        <f t="shared" ca="1" si="701"/>
        <v/>
      </c>
      <c r="BD728" s="1" t="str">
        <f t="shared" ca="1" si="701"/>
        <v/>
      </c>
      <c r="BE728" s="1" t="str">
        <f t="shared" ca="1" si="701"/>
        <v/>
      </c>
      <c r="BF728" s="1" t="str">
        <f t="shared" ca="1" si="701"/>
        <v/>
      </c>
      <c r="BG728" s="1" t="str">
        <f t="shared" ca="1" si="701"/>
        <v/>
      </c>
      <c r="BH728" s="1" t="str">
        <f t="shared" ca="1" si="701"/>
        <v/>
      </c>
      <c r="BI728" s="1" t="str">
        <f t="shared" ca="1" si="701"/>
        <v/>
      </c>
      <c r="BJ728" s="1" t="str">
        <f t="shared" ca="1" si="701"/>
        <v/>
      </c>
      <c r="BK728" s="1" t="str">
        <f t="shared" ca="1" si="701"/>
        <v/>
      </c>
      <c r="BL728" s="1" t="str">
        <f t="shared" ca="1" si="701"/>
        <v/>
      </c>
      <c r="BM728" s="1" t="str">
        <f t="shared" ca="1" si="701"/>
        <v/>
      </c>
      <c r="BN728" s="1" t="str">
        <f t="shared" ca="1" si="701"/>
        <v/>
      </c>
      <c r="BO728" s="1" t="str">
        <f t="shared" ca="1" si="701"/>
        <v/>
      </c>
      <c r="BP728" s="1" t="str">
        <f t="shared" ca="1" si="701"/>
        <v/>
      </c>
      <c r="BQ728" s="1" t="str">
        <f t="shared" ca="1" si="701"/>
        <v/>
      </c>
      <c r="BR728" s="1" t="str">
        <f t="shared" ca="1" si="701"/>
        <v/>
      </c>
      <c r="BS728" s="1" t="str">
        <f t="shared" ca="1" si="701"/>
        <v/>
      </c>
      <c r="BT728" s="1" t="str">
        <f t="shared" ca="1" si="701"/>
        <v/>
      </c>
      <c r="BU728" s="1" t="str">
        <f t="shared" ca="1" si="701"/>
        <v/>
      </c>
      <c r="BV728" s="1" t="str">
        <f t="shared" ca="1" si="701"/>
        <v/>
      </c>
      <c r="BW728" s="1" t="str">
        <f t="shared" ca="1" si="701"/>
        <v/>
      </c>
      <c r="BX728" s="1" t="str">
        <f t="shared" ca="1" si="701"/>
        <v/>
      </c>
      <c r="BY728" s="1" t="str">
        <f t="shared" ca="1" si="701"/>
        <v/>
      </c>
      <c r="BZ728">
        <v>2040</v>
      </c>
    </row>
    <row r="729" spans="47:78" x14ac:dyDescent="0.45">
      <c r="AU729" t="str">
        <f t="shared" ref="AU729:AU792" ca="1" si="702">IF(SUM(AV729:BY729)=0,"\I:",AU451)</f>
        <v>ILP_PRH_OIL</v>
      </c>
      <c r="AV729" s="1">
        <f t="shared" ca="1" si="660"/>
        <v>1.0447494805678488</v>
      </c>
      <c r="AW729" s="1">
        <f t="shared" ref="AW729:BY729" ca="1" si="703">OFFSET($F173,0,MATCH($BZ729,$G$1:$J$1,0))</f>
        <v>1.0447494805678488</v>
      </c>
      <c r="AX729" s="1">
        <f t="shared" ca="1" si="703"/>
        <v>1.0447494805678488</v>
      </c>
      <c r="AY729" s="1">
        <f t="shared" ca="1" si="703"/>
        <v>1.0447494805678488</v>
      </c>
      <c r="AZ729" s="1">
        <f t="shared" ca="1" si="703"/>
        <v>1.0447494805678488</v>
      </c>
      <c r="BA729" s="1">
        <f t="shared" ca="1" si="703"/>
        <v>1.0447494805678488</v>
      </c>
      <c r="BB729" s="1">
        <f t="shared" ca="1" si="703"/>
        <v>1.0447494805678488</v>
      </c>
      <c r="BC729" s="1">
        <f t="shared" ca="1" si="703"/>
        <v>1.0447494805678488</v>
      </c>
      <c r="BD729" s="1">
        <f t="shared" ca="1" si="703"/>
        <v>1.0447494805678488</v>
      </c>
      <c r="BE729" s="1">
        <f t="shared" ca="1" si="703"/>
        <v>1.0447494805678488</v>
      </c>
      <c r="BF729" s="1">
        <f t="shared" ca="1" si="703"/>
        <v>1.0447494805678488</v>
      </c>
      <c r="BG729" s="1">
        <f t="shared" ca="1" si="703"/>
        <v>1.0447494805678488</v>
      </c>
      <c r="BH729" s="1">
        <f t="shared" ca="1" si="703"/>
        <v>1.0447494805678488</v>
      </c>
      <c r="BI729" s="1">
        <f t="shared" ca="1" si="703"/>
        <v>1.0447494805678488</v>
      </c>
      <c r="BJ729" s="1">
        <f t="shared" ca="1" si="703"/>
        <v>1.0447494805678488</v>
      </c>
      <c r="BK729" s="1">
        <f t="shared" ca="1" si="703"/>
        <v>1.0447494805678488</v>
      </c>
      <c r="BL729" s="1">
        <f t="shared" ca="1" si="703"/>
        <v>1.0447494805678488</v>
      </c>
      <c r="BM729" s="1">
        <f t="shared" ca="1" si="703"/>
        <v>1.0447494805678488</v>
      </c>
      <c r="BN729" s="1">
        <f t="shared" ca="1" si="703"/>
        <v>1.0447494805678488</v>
      </c>
      <c r="BO729" s="1">
        <f t="shared" ca="1" si="703"/>
        <v>1.0447494805678488</v>
      </c>
      <c r="BP729" s="1">
        <f t="shared" ca="1" si="703"/>
        <v>1.0447494805678488</v>
      </c>
      <c r="BQ729" s="1">
        <f t="shared" ca="1" si="703"/>
        <v>1.0447494805678488</v>
      </c>
      <c r="BR729" s="1">
        <f t="shared" ca="1" si="703"/>
        <v>1.0447494805678488</v>
      </c>
      <c r="BS729" s="1">
        <f t="shared" ca="1" si="703"/>
        <v>1.0447494805678488</v>
      </c>
      <c r="BT729" s="1">
        <f t="shared" ca="1" si="703"/>
        <v>1.0447494805678488</v>
      </c>
      <c r="BU729" s="1">
        <f t="shared" ca="1" si="703"/>
        <v>1.0447494805678488</v>
      </c>
      <c r="BV729" s="1">
        <f t="shared" ca="1" si="703"/>
        <v>1.0447494805678488</v>
      </c>
      <c r="BW729" s="1">
        <f t="shared" ca="1" si="703"/>
        <v>1.0447494805678488</v>
      </c>
      <c r="BX729" s="1">
        <f t="shared" ca="1" si="703"/>
        <v>1.0447494805678488</v>
      </c>
      <c r="BY729" s="1">
        <f t="shared" ca="1" si="703"/>
        <v>1.0447494805678488</v>
      </c>
      <c r="BZ729">
        <v>2040</v>
      </c>
    </row>
    <row r="730" spans="47:78" x14ac:dyDescent="0.45">
      <c r="AU730" t="str">
        <f t="shared" ca="1" si="702"/>
        <v>ILP_OTH_OIL</v>
      </c>
      <c r="AV730" s="1">
        <f t="shared" ca="1" si="660"/>
        <v>1.1786897824494196</v>
      </c>
      <c r="AW730" s="1">
        <f t="shared" ref="AW730:BY730" ca="1" si="704">OFFSET($F174,0,MATCH($BZ730,$G$1:$J$1,0))</f>
        <v>1.1786897824494196</v>
      </c>
      <c r="AX730" s="1">
        <f t="shared" ca="1" si="704"/>
        <v>1.1786897824494196</v>
      </c>
      <c r="AY730" s="1">
        <f t="shared" ca="1" si="704"/>
        <v>1.1786897824494196</v>
      </c>
      <c r="AZ730" s="1">
        <f t="shared" ca="1" si="704"/>
        <v>1.1786897824494196</v>
      </c>
      <c r="BA730" s="1">
        <f t="shared" ca="1" si="704"/>
        <v>1.1786897824494196</v>
      </c>
      <c r="BB730" s="1">
        <f t="shared" ca="1" si="704"/>
        <v>1.1786897824494196</v>
      </c>
      <c r="BC730" s="1">
        <f t="shared" ca="1" si="704"/>
        <v>1.1786897824494196</v>
      </c>
      <c r="BD730" s="1">
        <f t="shared" ca="1" si="704"/>
        <v>1.1786897824494196</v>
      </c>
      <c r="BE730" s="1">
        <f t="shared" ca="1" si="704"/>
        <v>1.1786897824494196</v>
      </c>
      <c r="BF730" s="1">
        <f t="shared" ca="1" si="704"/>
        <v>1.1786897824494196</v>
      </c>
      <c r="BG730" s="1">
        <f t="shared" ca="1" si="704"/>
        <v>1.1786897824494196</v>
      </c>
      <c r="BH730" s="1">
        <f t="shared" ca="1" si="704"/>
        <v>1.1786897824494196</v>
      </c>
      <c r="BI730" s="1">
        <f t="shared" ca="1" si="704"/>
        <v>1.1786897824494196</v>
      </c>
      <c r="BJ730" s="1">
        <f t="shared" ca="1" si="704"/>
        <v>1.1786897824494196</v>
      </c>
      <c r="BK730" s="1">
        <f t="shared" ca="1" si="704"/>
        <v>1.1786897824494196</v>
      </c>
      <c r="BL730" s="1">
        <f t="shared" ca="1" si="704"/>
        <v>1.1786897824494196</v>
      </c>
      <c r="BM730" s="1">
        <f t="shared" ca="1" si="704"/>
        <v>1.1786897824494196</v>
      </c>
      <c r="BN730" s="1">
        <f t="shared" ca="1" si="704"/>
        <v>1.1786897824494196</v>
      </c>
      <c r="BO730" s="1">
        <f t="shared" ca="1" si="704"/>
        <v>1.1786897824494196</v>
      </c>
      <c r="BP730" s="1">
        <f t="shared" ca="1" si="704"/>
        <v>1.1786897824494196</v>
      </c>
      <c r="BQ730" s="1">
        <f t="shared" ca="1" si="704"/>
        <v>1.1786897824494196</v>
      </c>
      <c r="BR730" s="1">
        <f t="shared" ca="1" si="704"/>
        <v>1.1786897824494196</v>
      </c>
      <c r="BS730" s="1">
        <f t="shared" ca="1" si="704"/>
        <v>1.1786897824494196</v>
      </c>
      <c r="BT730" s="1">
        <f t="shared" ca="1" si="704"/>
        <v>1.1786897824494196</v>
      </c>
      <c r="BU730" s="1">
        <f t="shared" ca="1" si="704"/>
        <v>1.1786897824494196</v>
      </c>
      <c r="BV730" s="1">
        <f t="shared" ca="1" si="704"/>
        <v>1.1786897824494196</v>
      </c>
      <c r="BW730" s="1">
        <f t="shared" ca="1" si="704"/>
        <v>1.1786897824494196</v>
      </c>
      <c r="BX730" s="1">
        <f t="shared" ca="1" si="704"/>
        <v>1.1786897824494196</v>
      </c>
      <c r="BY730" s="1">
        <f t="shared" ca="1" si="704"/>
        <v>1.1786897824494196</v>
      </c>
      <c r="BZ730">
        <v>2040</v>
      </c>
    </row>
    <row r="731" spans="47:78" x14ac:dyDescent="0.45">
      <c r="AU731" t="str">
        <f t="shared" ca="1" si="702"/>
        <v>\I:</v>
      </c>
      <c r="AV731" s="1" t="str">
        <f t="shared" ca="1" si="660"/>
        <v/>
      </c>
      <c r="AW731" s="1" t="str">
        <f t="shared" ref="AW731:BY731" ca="1" si="705">OFFSET($F175,0,MATCH($BZ731,$G$1:$J$1,0))</f>
        <v/>
      </c>
      <c r="AX731" s="1" t="str">
        <f t="shared" ca="1" si="705"/>
        <v/>
      </c>
      <c r="AY731" s="1" t="str">
        <f t="shared" ca="1" si="705"/>
        <v/>
      </c>
      <c r="AZ731" s="1" t="str">
        <f t="shared" ca="1" si="705"/>
        <v/>
      </c>
      <c r="BA731" s="1" t="str">
        <f t="shared" ca="1" si="705"/>
        <v/>
      </c>
      <c r="BB731" s="1" t="str">
        <f t="shared" ca="1" si="705"/>
        <v/>
      </c>
      <c r="BC731" s="1" t="str">
        <f t="shared" ca="1" si="705"/>
        <v/>
      </c>
      <c r="BD731" s="1" t="str">
        <f t="shared" ca="1" si="705"/>
        <v/>
      </c>
      <c r="BE731" s="1" t="str">
        <f t="shared" ca="1" si="705"/>
        <v/>
      </c>
      <c r="BF731" s="1" t="str">
        <f t="shared" ca="1" si="705"/>
        <v/>
      </c>
      <c r="BG731" s="1" t="str">
        <f t="shared" ca="1" si="705"/>
        <v/>
      </c>
      <c r="BH731" s="1" t="str">
        <f t="shared" ca="1" si="705"/>
        <v/>
      </c>
      <c r="BI731" s="1" t="str">
        <f t="shared" ca="1" si="705"/>
        <v/>
      </c>
      <c r="BJ731" s="1" t="str">
        <f t="shared" ca="1" si="705"/>
        <v/>
      </c>
      <c r="BK731" s="1" t="str">
        <f t="shared" ca="1" si="705"/>
        <v/>
      </c>
      <c r="BL731" s="1" t="str">
        <f t="shared" ca="1" si="705"/>
        <v/>
      </c>
      <c r="BM731" s="1" t="str">
        <f t="shared" ca="1" si="705"/>
        <v/>
      </c>
      <c r="BN731" s="1" t="str">
        <f t="shared" ca="1" si="705"/>
        <v/>
      </c>
      <c r="BO731" s="1" t="str">
        <f t="shared" ca="1" si="705"/>
        <v/>
      </c>
      <c r="BP731" s="1" t="str">
        <f t="shared" ca="1" si="705"/>
        <v/>
      </c>
      <c r="BQ731" s="1" t="str">
        <f t="shared" ca="1" si="705"/>
        <v/>
      </c>
      <c r="BR731" s="1" t="str">
        <f t="shared" ca="1" si="705"/>
        <v/>
      </c>
      <c r="BS731" s="1" t="str">
        <f t="shared" ca="1" si="705"/>
        <v/>
      </c>
      <c r="BT731" s="1" t="str">
        <f t="shared" ca="1" si="705"/>
        <v/>
      </c>
      <c r="BU731" s="1" t="str">
        <f t="shared" ca="1" si="705"/>
        <v/>
      </c>
      <c r="BV731" s="1" t="str">
        <f t="shared" ca="1" si="705"/>
        <v/>
      </c>
      <c r="BW731" s="1" t="str">
        <f t="shared" ca="1" si="705"/>
        <v/>
      </c>
      <c r="BX731" s="1" t="str">
        <f t="shared" ca="1" si="705"/>
        <v/>
      </c>
      <c r="BY731" s="1" t="str">
        <f t="shared" ca="1" si="705"/>
        <v/>
      </c>
      <c r="BZ731">
        <v>2040</v>
      </c>
    </row>
    <row r="732" spans="47:78" x14ac:dyDescent="0.45">
      <c r="AU732" t="str">
        <f t="shared" ca="1" si="702"/>
        <v>IMC_PRH_OIL</v>
      </c>
      <c r="AV732" s="1">
        <f t="shared" ca="1" si="660"/>
        <v>1.1726665069642304</v>
      </c>
      <c r="AW732" s="1">
        <f t="shared" ref="AW732:BY732" ca="1" si="706">OFFSET($F176,0,MATCH($BZ732,$G$1:$J$1,0))</f>
        <v>1.1726665069642304</v>
      </c>
      <c r="AX732" s="1">
        <f t="shared" ca="1" si="706"/>
        <v>1.1726665069642304</v>
      </c>
      <c r="AY732" s="1">
        <f t="shared" ca="1" si="706"/>
        <v>1.1726665069642304</v>
      </c>
      <c r="AZ732" s="1">
        <f t="shared" ca="1" si="706"/>
        <v>1.1726665069642304</v>
      </c>
      <c r="BA732" s="1">
        <f t="shared" ca="1" si="706"/>
        <v>1.1726665069642304</v>
      </c>
      <c r="BB732" s="1">
        <f t="shared" ca="1" si="706"/>
        <v>1.1726665069642304</v>
      </c>
      <c r="BC732" s="1">
        <f t="shared" ca="1" si="706"/>
        <v>1.1726665069642304</v>
      </c>
      <c r="BD732" s="1">
        <f t="shared" ca="1" si="706"/>
        <v>1.1726665069642304</v>
      </c>
      <c r="BE732" s="1">
        <f t="shared" ca="1" si="706"/>
        <v>1.1726665069642304</v>
      </c>
      <c r="BF732" s="1">
        <f t="shared" ca="1" si="706"/>
        <v>1.1726665069642304</v>
      </c>
      <c r="BG732" s="1">
        <f t="shared" ca="1" si="706"/>
        <v>1.1726665069642304</v>
      </c>
      <c r="BH732" s="1">
        <f t="shared" ca="1" si="706"/>
        <v>1.1726665069642304</v>
      </c>
      <c r="BI732" s="1">
        <f t="shared" ca="1" si="706"/>
        <v>1.1726665069642304</v>
      </c>
      <c r="BJ732" s="1">
        <f t="shared" ca="1" si="706"/>
        <v>1.1726665069642304</v>
      </c>
      <c r="BK732" s="1">
        <f t="shared" ca="1" si="706"/>
        <v>1.1726665069642304</v>
      </c>
      <c r="BL732" s="1">
        <f t="shared" ca="1" si="706"/>
        <v>1.1726665069642304</v>
      </c>
      <c r="BM732" s="1">
        <f t="shared" ca="1" si="706"/>
        <v>1.1726665069642304</v>
      </c>
      <c r="BN732" s="1">
        <f t="shared" ca="1" si="706"/>
        <v>1.1726665069642304</v>
      </c>
      <c r="BO732" s="1">
        <f t="shared" ca="1" si="706"/>
        <v>1.1726665069642304</v>
      </c>
      <c r="BP732" s="1">
        <f t="shared" ca="1" si="706"/>
        <v>1.1726665069642304</v>
      </c>
      <c r="BQ732" s="1">
        <f t="shared" ca="1" si="706"/>
        <v>1.1726665069642304</v>
      </c>
      <c r="BR732" s="1">
        <f t="shared" ca="1" si="706"/>
        <v>1.1726665069642304</v>
      </c>
      <c r="BS732" s="1">
        <f t="shared" ca="1" si="706"/>
        <v>1.1726665069642304</v>
      </c>
      <c r="BT732" s="1">
        <f t="shared" ca="1" si="706"/>
        <v>1.1726665069642304</v>
      </c>
      <c r="BU732" s="1">
        <f t="shared" ca="1" si="706"/>
        <v>1.1726665069642304</v>
      </c>
      <c r="BV732" s="1">
        <f t="shared" ca="1" si="706"/>
        <v>1.1726665069642304</v>
      </c>
      <c r="BW732" s="1">
        <f t="shared" ca="1" si="706"/>
        <v>1.1726665069642304</v>
      </c>
      <c r="BX732" s="1">
        <f t="shared" ca="1" si="706"/>
        <v>1.1726665069642304</v>
      </c>
      <c r="BY732" s="1">
        <f t="shared" ca="1" si="706"/>
        <v>1.1726665069642304</v>
      </c>
      <c r="BZ732">
        <v>2040</v>
      </c>
    </row>
    <row r="733" spans="47:78" x14ac:dyDescent="0.45">
      <c r="AU733" t="str">
        <f t="shared" ca="1" si="702"/>
        <v>IMC_MDR_OIL</v>
      </c>
      <c r="AV733" s="1">
        <f t="shared" ca="1" si="660"/>
        <v>1.1878718755702726</v>
      </c>
      <c r="AW733" s="1">
        <f t="shared" ref="AW733:BY733" ca="1" si="707">OFFSET($F177,0,MATCH($BZ733,$G$1:$J$1,0))</f>
        <v>1.1878718755702726</v>
      </c>
      <c r="AX733" s="1">
        <f t="shared" ca="1" si="707"/>
        <v>1.1878718755702726</v>
      </c>
      <c r="AY733" s="1">
        <f t="shared" ca="1" si="707"/>
        <v>1.1878718755702726</v>
      </c>
      <c r="AZ733" s="1">
        <f t="shared" ca="1" si="707"/>
        <v>1.1878718755702726</v>
      </c>
      <c r="BA733" s="1">
        <f t="shared" ca="1" si="707"/>
        <v>1.1878718755702726</v>
      </c>
      <c r="BB733" s="1">
        <f t="shared" ca="1" si="707"/>
        <v>1.1878718755702726</v>
      </c>
      <c r="BC733" s="1">
        <f t="shared" ca="1" si="707"/>
        <v>1.1878718755702726</v>
      </c>
      <c r="BD733" s="1">
        <f t="shared" ca="1" si="707"/>
        <v>1.1878718755702726</v>
      </c>
      <c r="BE733" s="1">
        <f t="shared" ca="1" si="707"/>
        <v>1.1878718755702726</v>
      </c>
      <c r="BF733" s="1">
        <f t="shared" ca="1" si="707"/>
        <v>1.1878718755702726</v>
      </c>
      <c r="BG733" s="1">
        <f t="shared" ca="1" si="707"/>
        <v>1.1878718755702726</v>
      </c>
      <c r="BH733" s="1">
        <f t="shared" ca="1" si="707"/>
        <v>1.1878718755702726</v>
      </c>
      <c r="BI733" s="1">
        <f t="shared" ca="1" si="707"/>
        <v>1.1878718755702726</v>
      </c>
      <c r="BJ733" s="1">
        <f t="shared" ca="1" si="707"/>
        <v>1.1878718755702726</v>
      </c>
      <c r="BK733" s="1">
        <f t="shared" ca="1" si="707"/>
        <v>1.1878718755702726</v>
      </c>
      <c r="BL733" s="1">
        <f t="shared" ca="1" si="707"/>
        <v>1.1878718755702726</v>
      </c>
      <c r="BM733" s="1">
        <f t="shared" ca="1" si="707"/>
        <v>1.1878718755702726</v>
      </c>
      <c r="BN733" s="1">
        <f t="shared" ca="1" si="707"/>
        <v>1.1878718755702726</v>
      </c>
      <c r="BO733" s="1">
        <f t="shared" ca="1" si="707"/>
        <v>1.1878718755702726</v>
      </c>
      <c r="BP733" s="1">
        <f t="shared" ca="1" si="707"/>
        <v>1.1878718755702726</v>
      </c>
      <c r="BQ733" s="1">
        <f t="shared" ca="1" si="707"/>
        <v>1.1878718755702726</v>
      </c>
      <c r="BR733" s="1">
        <f t="shared" ca="1" si="707"/>
        <v>1.1878718755702726</v>
      </c>
      <c r="BS733" s="1">
        <f t="shared" ca="1" si="707"/>
        <v>1.1878718755702726</v>
      </c>
      <c r="BT733" s="1">
        <f t="shared" ca="1" si="707"/>
        <v>1.1878718755702726</v>
      </c>
      <c r="BU733" s="1">
        <f t="shared" ca="1" si="707"/>
        <v>1.1878718755702726</v>
      </c>
      <c r="BV733" s="1">
        <f t="shared" ca="1" si="707"/>
        <v>1.1878718755702726</v>
      </c>
      <c r="BW733" s="1">
        <f t="shared" ca="1" si="707"/>
        <v>1.1878718755702726</v>
      </c>
      <c r="BX733" s="1">
        <f t="shared" ca="1" si="707"/>
        <v>1.1878718755702726</v>
      </c>
      <c r="BY733" s="1">
        <f t="shared" ca="1" si="707"/>
        <v>1.1878718755702726</v>
      </c>
      <c r="BZ733">
        <v>2040</v>
      </c>
    </row>
    <row r="734" spans="47:78" x14ac:dyDescent="0.45">
      <c r="AU734" t="str">
        <f t="shared" ca="1" si="702"/>
        <v>IMC_OTH_OIL</v>
      </c>
      <c r="AV734" s="1">
        <f t="shared" ca="1" si="660"/>
        <v>1.1786897824494196</v>
      </c>
      <c r="AW734" s="1">
        <f t="shared" ref="AW734:BY734" ca="1" si="708">OFFSET($F178,0,MATCH($BZ734,$G$1:$J$1,0))</f>
        <v>1.1786897824494196</v>
      </c>
      <c r="AX734" s="1">
        <f t="shared" ca="1" si="708"/>
        <v>1.1786897824494196</v>
      </c>
      <c r="AY734" s="1">
        <f t="shared" ca="1" si="708"/>
        <v>1.1786897824494196</v>
      </c>
      <c r="AZ734" s="1">
        <f t="shared" ca="1" si="708"/>
        <v>1.1786897824494196</v>
      </c>
      <c r="BA734" s="1">
        <f t="shared" ca="1" si="708"/>
        <v>1.1786897824494196</v>
      </c>
      <c r="BB734" s="1">
        <f t="shared" ca="1" si="708"/>
        <v>1.1786897824494196</v>
      </c>
      <c r="BC734" s="1">
        <f t="shared" ca="1" si="708"/>
        <v>1.1786897824494196</v>
      </c>
      <c r="BD734" s="1">
        <f t="shared" ca="1" si="708"/>
        <v>1.1786897824494196</v>
      </c>
      <c r="BE734" s="1">
        <f t="shared" ca="1" si="708"/>
        <v>1.1786897824494196</v>
      </c>
      <c r="BF734" s="1">
        <f t="shared" ca="1" si="708"/>
        <v>1.1786897824494196</v>
      </c>
      <c r="BG734" s="1">
        <f t="shared" ca="1" si="708"/>
        <v>1.1786897824494196</v>
      </c>
      <c r="BH734" s="1">
        <f t="shared" ca="1" si="708"/>
        <v>1.1786897824494196</v>
      </c>
      <c r="BI734" s="1">
        <f t="shared" ca="1" si="708"/>
        <v>1.1786897824494196</v>
      </c>
      <c r="BJ734" s="1">
        <f t="shared" ca="1" si="708"/>
        <v>1.1786897824494196</v>
      </c>
      <c r="BK734" s="1">
        <f t="shared" ca="1" si="708"/>
        <v>1.1786897824494196</v>
      </c>
      <c r="BL734" s="1">
        <f t="shared" ca="1" si="708"/>
        <v>1.1786897824494196</v>
      </c>
      <c r="BM734" s="1">
        <f t="shared" ca="1" si="708"/>
        <v>1.1786897824494196</v>
      </c>
      <c r="BN734" s="1">
        <f t="shared" ca="1" si="708"/>
        <v>1.1786897824494196</v>
      </c>
      <c r="BO734" s="1">
        <f t="shared" ca="1" si="708"/>
        <v>1.1786897824494196</v>
      </c>
      <c r="BP734" s="1">
        <f t="shared" ca="1" si="708"/>
        <v>1.1786897824494196</v>
      </c>
      <c r="BQ734" s="1">
        <f t="shared" ca="1" si="708"/>
        <v>1.1786897824494196</v>
      </c>
      <c r="BR734" s="1">
        <f t="shared" ca="1" si="708"/>
        <v>1.1786897824494196</v>
      </c>
      <c r="BS734" s="1">
        <f t="shared" ca="1" si="708"/>
        <v>1.1786897824494196</v>
      </c>
      <c r="BT734" s="1">
        <f t="shared" ca="1" si="708"/>
        <v>1.1786897824494196</v>
      </c>
      <c r="BU734" s="1">
        <f t="shared" ca="1" si="708"/>
        <v>1.1786897824494196</v>
      </c>
      <c r="BV734" s="1">
        <f t="shared" ca="1" si="708"/>
        <v>1.1786897824494196</v>
      </c>
      <c r="BW734" s="1">
        <f t="shared" ca="1" si="708"/>
        <v>1.1786897824494196</v>
      </c>
      <c r="BX734" s="1">
        <f t="shared" ca="1" si="708"/>
        <v>1.1786897824494196</v>
      </c>
      <c r="BY734" s="1">
        <f t="shared" ca="1" si="708"/>
        <v>1.1786897824494196</v>
      </c>
      <c r="BZ734">
        <v>2040</v>
      </c>
    </row>
    <row r="735" spans="47:78" x14ac:dyDescent="0.45">
      <c r="AU735" t="str">
        <f t="shared" ca="1" si="702"/>
        <v>\I: IIS_OTH_OIL</v>
      </c>
      <c r="AV735" s="1">
        <f t="shared" ca="1" si="660"/>
        <v>1.215977144773748</v>
      </c>
      <c r="AW735" s="1">
        <f t="shared" ref="AW735:BY735" ca="1" si="709">OFFSET($F179,0,MATCH($BZ735,$G$1:$J$1,0))</f>
        <v>1.215977144773748</v>
      </c>
      <c r="AX735" s="1">
        <f t="shared" ca="1" si="709"/>
        <v>1.215977144773748</v>
      </c>
      <c r="AY735" s="1">
        <f t="shared" ca="1" si="709"/>
        <v>1.215977144773748</v>
      </c>
      <c r="AZ735" s="1">
        <f t="shared" ca="1" si="709"/>
        <v>1.215977144773748</v>
      </c>
      <c r="BA735" s="1">
        <f t="shared" ca="1" si="709"/>
        <v>1.215977144773748</v>
      </c>
      <c r="BB735" s="1">
        <f t="shared" ca="1" si="709"/>
        <v>1.215977144773748</v>
      </c>
      <c r="BC735" s="1">
        <f t="shared" ca="1" si="709"/>
        <v>1.215977144773748</v>
      </c>
      <c r="BD735" s="1">
        <f t="shared" ca="1" si="709"/>
        <v>1.215977144773748</v>
      </c>
      <c r="BE735" s="1">
        <f t="shared" ca="1" si="709"/>
        <v>1.215977144773748</v>
      </c>
      <c r="BF735" s="1">
        <f t="shared" ca="1" si="709"/>
        <v>1.215977144773748</v>
      </c>
      <c r="BG735" s="1">
        <f t="shared" ca="1" si="709"/>
        <v>1.215977144773748</v>
      </c>
      <c r="BH735" s="1">
        <f t="shared" ca="1" si="709"/>
        <v>1.215977144773748</v>
      </c>
      <c r="BI735" s="1">
        <f t="shared" ca="1" si="709"/>
        <v>1.215977144773748</v>
      </c>
      <c r="BJ735" s="1">
        <f t="shared" ca="1" si="709"/>
        <v>1.215977144773748</v>
      </c>
      <c r="BK735" s="1">
        <f t="shared" ca="1" si="709"/>
        <v>1.215977144773748</v>
      </c>
      <c r="BL735" s="1">
        <f t="shared" ca="1" si="709"/>
        <v>1.215977144773748</v>
      </c>
      <c r="BM735" s="1">
        <f t="shared" ca="1" si="709"/>
        <v>1.215977144773748</v>
      </c>
      <c r="BN735" s="1">
        <f t="shared" ca="1" si="709"/>
        <v>1.215977144773748</v>
      </c>
      <c r="BO735" s="1">
        <f t="shared" ca="1" si="709"/>
        <v>1.215977144773748</v>
      </c>
      <c r="BP735" s="1">
        <f t="shared" ca="1" si="709"/>
        <v>1.215977144773748</v>
      </c>
      <c r="BQ735" s="1">
        <f t="shared" ca="1" si="709"/>
        <v>1.215977144773748</v>
      </c>
      <c r="BR735" s="1">
        <f t="shared" ca="1" si="709"/>
        <v>1.215977144773748</v>
      </c>
      <c r="BS735" s="1">
        <f t="shared" ca="1" si="709"/>
        <v>1.215977144773748</v>
      </c>
      <c r="BT735" s="1">
        <f t="shared" ca="1" si="709"/>
        <v>1.215977144773748</v>
      </c>
      <c r="BU735" s="1">
        <f t="shared" ca="1" si="709"/>
        <v>1.215977144773748</v>
      </c>
      <c r="BV735" s="1">
        <f t="shared" ca="1" si="709"/>
        <v>1.215977144773748</v>
      </c>
      <c r="BW735" s="1">
        <f t="shared" ca="1" si="709"/>
        <v>1.215977144773748</v>
      </c>
      <c r="BX735" s="1">
        <f t="shared" ca="1" si="709"/>
        <v>1.215977144773748</v>
      </c>
      <c r="BY735" s="1">
        <f t="shared" ca="1" si="709"/>
        <v>1.215977144773748</v>
      </c>
      <c r="BZ735">
        <v>2040</v>
      </c>
    </row>
    <row r="736" spans="47:78" x14ac:dyDescent="0.45">
      <c r="AU736" t="str">
        <f t="shared" ca="1" si="702"/>
        <v>INF_OTH_OIL</v>
      </c>
      <c r="AV736" s="1">
        <f t="shared" ca="1" si="660"/>
        <v>1.1786897824494196</v>
      </c>
      <c r="AW736" s="1">
        <f t="shared" ref="AW736:BY736" ca="1" si="710">OFFSET($F180,0,MATCH($BZ736,$G$1:$J$1,0))</f>
        <v>1.1786897824494196</v>
      </c>
      <c r="AX736" s="1">
        <f t="shared" ca="1" si="710"/>
        <v>1.1786897824494196</v>
      </c>
      <c r="AY736" s="1">
        <f t="shared" ca="1" si="710"/>
        <v>1.1786897824494196</v>
      </c>
      <c r="AZ736" s="1">
        <f t="shared" ca="1" si="710"/>
        <v>1.1786897824494196</v>
      </c>
      <c r="BA736" s="1">
        <f t="shared" ca="1" si="710"/>
        <v>1.1786897824494196</v>
      </c>
      <c r="BB736" s="1">
        <f t="shared" ca="1" si="710"/>
        <v>1.1786897824494196</v>
      </c>
      <c r="BC736" s="1">
        <f t="shared" ca="1" si="710"/>
        <v>1.1786897824494196</v>
      </c>
      <c r="BD736" s="1">
        <f t="shared" ca="1" si="710"/>
        <v>1.1786897824494196</v>
      </c>
      <c r="BE736" s="1">
        <f t="shared" ca="1" si="710"/>
        <v>1.1786897824494196</v>
      </c>
      <c r="BF736" s="1">
        <f t="shared" ca="1" si="710"/>
        <v>1.1786897824494196</v>
      </c>
      <c r="BG736" s="1">
        <f t="shared" ca="1" si="710"/>
        <v>1.1786897824494196</v>
      </c>
      <c r="BH736" s="1">
        <f t="shared" ca="1" si="710"/>
        <v>1.1786897824494196</v>
      </c>
      <c r="BI736" s="1">
        <f t="shared" ca="1" si="710"/>
        <v>1.1786897824494196</v>
      </c>
      <c r="BJ736" s="1">
        <f t="shared" ca="1" si="710"/>
        <v>1.1786897824494196</v>
      </c>
      <c r="BK736" s="1">
        <f t="shared" ca="1" si="710"/>
        <v>1.1786897824494196</v>
      </c>
      <c r="BL736" s="1">
        <f t="shared" ca="1" si="710"/>
        <v>1.1786897824494196</v>
      </c>
      <c r="BM736" s="1">
        <f t="shared" ca="1" si="710"/>
        <v>1.1786897824494196</v>
      </c>
      <c r="BN736" s="1">
        <f t="shared" ca="1" si="710"/>
        <v>1.1786897824494196</v>
      </c>
      <c r="BO736" s="1">
        <f t="shared" ca="1" si="710"/>
        <v>1.1786897824494196</v>
      </c>
      <c r="BP736" s="1">
        <f t="shared" ca="1" si="710"/>
        <v>1.1786897824494196</v>
      </c>
      <c r="BQ736" s="1">
        <f t="shared" ca="1" si="710"/>
        <v>1.1786897824494196</v>
      </c>
      <c r="BR736" s="1">
        <f t="shared" ca="1" si="710"/>
        <v>1.1786897824494196</v>
      </c>
      <c r="BS736" s="1">
        <f t="shared" ca="1" si="710"/>
        <v>1.1786897824494196</v>
      </c>
      <c r="BT736" s="1">
        <f t="shared" ca="1" si="710"/>
        <v>1.1786897824494196</v>
      </c>
      <c r="BU736" s="1">
        <f t="shared" ca="1" si="710"/>
        <v>1.1786897824494196</v>
      </c>
      <c r="BV736" s="1">
        <f t="shared" ca="1" si="710"/>
        <v>1.1786897824494196</v>
      </c>
      <c r="BW736" s="1">
        <f t="shared" ca="1" si="710"/>
        <v>1.1786897824494196</v>
      </c>
      <c r="BX736" s="1">
        <f t="shared" ca="1" si="710"/>
        <v>1.1786897824494196</v>
      </c>
      <c r="BY736" s="1">
        <f t="shared" ca="1" si="710"/>
        <v>1.1786897824494196</v>
      </c>
      <c r="BZ736">
        <v>2040</v>
      </c>
    </row>
    <row r="737" spans="47:78" x14ac:dyDescent="0.45">
      <c r="AU737" t="str">
        <f t="shared" ca="1" si="702"/>
        <v>\I:</v>
      </c>
      <c r="AV737" s="1" t="str">
        <f t="shared" ca="1" si="660"/>
        <v/>
      </c>
      <c r="AW737" s="1" t="str">
        <f t="shared" ref="AW737:BY737" ca="1" si="711">OFFSET($F181,0,MATCH($BZ737,$G$1:$J$1,0))</f>
        <v/>
      </c>
      <c r="AX737" s="1" t="str">
        <f t="shared" ca="1" si="711"/>
        <v/>
      </c>
      <c r="AY737" s="1" t="str">
        <f t="shared" ca="1" si="711"/>
        <v/>
      </c>
      <c r="AZ737" s="1" t="str">
        <f t="shared" ca="1" si="711"/>
        <v/>
      </c>
      <c r="BA737" s="1" t="str">
        <f t="shared" ca="1" si="711"/>
        <v/>
      </c>
      <c r="BB737" s="1" t="str">
        <f t="shared" ca="1" si="711"/>
        <v/>
      </c>
      <c r="BC737" s="1" t="str">
        <f t="shared" ca="1" si="711"/>
        <v/>
      </c>
      <c r="BD737" s="1" t="str">
        <f t="shared" ca="1" si="711"/>
        <v/>
      </c>
      <c r="BE737" s="1" t="str">
        <f t="shared" ca="1" si="711"/>
        <v/>
      </c>
      <c r="BF737" s="1" t="str">
        <f t="shared" ca="1" si="711"/>
        <v/>
      </c>
      <c r="BG737" s="1" t="str">
        <f t="shared" ca="1" si="711"/>
        <v/>
      </c>
      <c r="BH737" s="1" t="str">
        <f t="shared" ca="1" si="711"/>
        <v/>
      </c>
      <c r="BI737" s="1" t="str">
        <f t="shared" ca="1" si="711"/>
        <v/>
      </c>
      <c r="BJ737" s="1" t="str">
        <f t="shared" ca="1" si="711"/>
        <v/>
      </c>
      <c r="BK737" s="1" t="str">
        <f t="shared" ca="1" si="711"/>
        <v/>
      </c>
      <c r="BL737" s="1" t="str">
        <f t="shared" ca="1" si="711"/>
        <v/>
      </c>
      <c r="BM737" s="1" t="str">
        <f t="shared" ca="1" si="711"/>
        <v/>
      </c>
      <c r="BN737" s="1" t="str">
        <f t="shared" ca="1" si="711"/>
        <v/>
      </c>
      <c r="BO737" s="1" t="str">
        <f t="shared" ca="1" si="711"/>
        <v/>
      </c>
      <c r="BP737" s="1" t="str">
        <f t="shared" ca="1" si="711"/>
        <v/>
      </c>
      <c r="BQ737" s="1" t="str">
        <f t="shared" ca="1" si="711"/>
        <v/>
      </c>
      <c r="BR737" s="1" t="str">
        <f t="shared" ca="1" si="711"/>
        <v/>
      </c>
      <c r="BS737" s="1" t="str">
        <f t="shared" ca="1" si="711"/>
        <v/>
      </c>
      <c r="BT737" s="1" t="str">
        <f t="shared" ca="1" si="711"/>
        <v/>
      </c>
      <c r="BU737" s="1" t="str">
        <f t="shared" ca="1" si="711"/>
        <v/>
      </c>
      <c r="BV737" s="1" t="str">
        <f t="shared" ca="1" si="711"/>
        <v/>
      </c>
      <c r="BW737" s="1" t="str">
        <f t="shared" ca="1" si="711"/>
        <v/>
      </c>
      <c r="BX737" s="1" t="str">
        <f t="shared" ca="1" si="711"/>
        <v/>
      </c>
      <c r="BY737" s="1" t="str">
        <f t="shared" ca="1" si="711"/>
        <v/>
      </c>
      <c r="BZ737">
        <v>2040</v>
      </c>
    </row>
    <row r="738" spans="47:78" x14ac:dyDescent="0.45">
      <c r="AU738" t="str">
        <f t="shared" ca="1" si="702"/>
        <v>IFP_PRH_OVC</v>
      </c>
      <c r="AV738" s="1">
        <f t="shared" ca="1" si="660"/>
        <v>1.1633688626443803</v>
      </c>
      <c r="AW738" s="1">
        <f t="shared" ref="AW738:BY738" ca="1" si="712">OFFSET($F182,0,MATCH($BZ738,$G$1:$J$1,0))</f>
        <v>1.1633688626443803</v>
      </c>
      <c r="AX738" s="1">
        <f t="shared" ca="1" si="712"/>
        <v>1.1633688626443803</v>
      </c>
      <c r="AY738" s="1">
        <f t="shared" ca="1" si="712"/>
        <v>1.1633688626443803</v>
      </c>
      <c r="AZ738" s="1">
        <f t="shared" ca="1" si="712"/>
        <v>1.1633688626443803</v>
      </c>
      <c r="BA738" s="1">
        <f t="shared" ca="1" si="712"/>
        <v>1.1633688626443803</v>
      </c>
      <c r="BB738" s="1">
        <f t="shared" ca="1" si="712"/>
        <v>1.1633688626443803</v>
      </c>
      <c r="BC738" s="1">
        <f t="shared" ca="1" si="712"/>
        <v>1.1633688626443803</v>
      </c>
      <c r="BD738" s="1">
        <f t="shared" ca="1" si="712"/>
        <v>1.1633688626443803</v>
      </c>
      <c r="BE738" s="1">
        <f t="shared" ca="1" si="712"/>
        <v>1.1633688626443803</v>
      </c>
      <c r="BF738" s="1">
        <f t="shared" ca="1" si="712"/>
        <v>1.1633688626443803</v>
      </c>
      <c r="BG738" s="1">
        <f t="shared" ca="1" si="712"/>
        <v>1.1633688626443803</v>
      </c>
      <c r="BH738" s="1">
        <f t="shared" ca="1" si="712"/>
        <v>1.1633688626443803</v>
      </c>
      <c r="BI738" s="1">
        <f t="shared" ca="1" si="712"/>
        <v>1.1633688626443803</v>
      </c>
      <c r="BJ738" s="1">
        <f t="shared" ca="1" si="712"/>
        <v>1.1633688626443803</v>
      </c>
      <c r="BK738" s="1">
        <f t="shared" ca="1" si="712"/>
        <v>1.1633688626443803</v>
      </c>
      <c r="BL738" s="1">
        <f t="shared" ca="1" si="712"/>
        <v>1.1633688626443803</v>
      </c>
      <c r="BM738" s="1">
        <f t="shared" ca="1" si="712"/>
        <v>1.1633688626443803</v>
      </c>
      <c r="BN738" s="1">
        <f t="shared" ca="1" si="712"/>
        <v>1.1633688626443803</v>
      </c>
      <c r="BO738" s="1">
        <f t="shared" ca="1" si="712"/>
        <v>1.1633688626443803</v>
      </c>
      <c r="BP738" s="1">
        <f t="shared" ca="1" si="712"/>
        <v>1.1633688626443803</v>
      </c>
      <c r="BQ738" s="1">
        <f t="shared" ca="1" si="712"/>
        <v>1.1633688626443803</v>
      </c>
      <c r="BR738" s="1">
        <f t="shared" ca="1" si="712"/>
        <v>1.1633688626443803</v>
      </c>
      <c r="BS738" s="1">
        <f t="shared" ca="1" si="712"/>
        <v>1.1633688626443803</v>
      </c>
      <c r="BT738" s="1">
        <f t="shared" ca="1" si="712"/>
        <v>1.1633688626443803</v>
      </c>
      <c r="BU738" s="1">
        <f t="shared" ca="1" si="712"/>
        <v>1.1633688626443803</v>
      </c>
      <c r="BV738" s="1">
        <f t="shared" ca="1" si="712"/>
        <v>1.1633688626443803</v>
      </c>
      <c r="BW738" s="1">
        <f t="shared" ca="1" si="712"/>
        <v>1.1633688626443803</v>
      </c>
      <c r="BX738" s="1">
        <f t="shared" ca="1" si="712"/>
        <v>1.1633688626443803</v>
      </c>
      <c r="BY738" s="1">
        <f t="shared" ca="1" si="712"/>
        <v>1.1633688626443803</v>
      </c>
      <c r="BZ738">
        <v>2040</v>
      </c>
    </row>
    <row r="739" spans="47:78" x14ac:dyDescent="0.45">
      <c r="AU739" t="str">
        <f t="shared" ca="1" si="702"/>
        <v>\I:</v>
      </c>
      <c r="AV739" s="1" t="str">
        <f t="shared" ca="1" si="660"/>
        <v/>
      </c>
      <c r="AW739" s="1" t="str">
        <f t="shared" ref="AW739:BY739" ca="1" si="713">OFFSET($F183,0,MATCH($BZ739,$G$1:$J$1,0))</f>
        <v/>
      </c>
      <c r="AX739" s="1" t="str">
        <f t="shared" ca="1" si="713"/>
        <v/>
      </c>
      <c r="AY739" s="1" t="str">
        <f t="shared" ca="1" si="713"/>
        <v/>
      </c>
      <c r="AZ739" s="1" t="str">
        <f t="shared" ca="1" si="713"/>
        <v/>
      </c>
      <c r="BA739" s="1" t="str">
        <f t="shared" ca="1" si="713"/>
        <v/>
      </c>
      <c r="BB739" s="1" t="str">
        <f t="shared" ca="1" si="713"/>
        <v/>
      </c>
      <c r="BC739" s="1" t="str">
        <f t="shared" ca="1" si="713"/>
        <v/>
      </c>
      <c r="BD739" s="1" t="str">
        <f t="shared" ca="1" si="713"/>
        <v/>
      </c>
      <c r="BE739" s="1" t="str">
        <f t="shared" ca="1" si="713"/>
        <v/>
      </c>
      <c r="BF739" s="1" t="str">
        <f t="shared" ca="1" si="713"/>
        <v/>
      </c>
      <c r="BG739" s="1" t="str">
        <f t="shared" ca="1" si="713"/>
        <v/>
      </c>
      <c r="BH739" s="1" t="str">
        <f t="shared" ca="1" si="713"/>
        <v/>
      </c>
      <c r="BI739" s="1" t="str">
        <f t="shared" ca="1" si="713"/>
        <v/>
      </c>
      <c r="BJ739" s="1" t="str">
        <f t="shared" ca="1" si="713"/>
        <v/>
      </c>
      <c r="BK739" s="1" t="str">
        <f t="shared" ca="1" si="713"/>
        <v/>
      </c>
      <c r="BL739" s="1" t="str">
        <f t="shared" ca="1" si="713"/>
        <v/>
      </c>
      <c r="BM739" s="1" t="str">
        <f t="shared" ca="1" si="713"/>
        <v/>
      </c>
      <c r="BN739" s="1" t="str">
        <f t="shared" ca="1" si="713"/>
        <v/>
      </c>
      <c r="BO739" s="1" t="str">
        <f t="shared" ca="1" si="713"/>
        <v/>
      </c>
      <c r="BP739" s="1" t="str">
        <f t="shared" ca="1" si="713"/>
        <v/>
      </c>
      <c r="BQ739" s="1" t="str">
        <f t="shared" ca="1" si="713"/>
        <v/>
      </c>
      <c r="BR739" s="1" t="str">
        <f t="shared" ca="1" si="713"/>
        <v/>
      </c>
      <c r="BS739" s="1" t="str">
        <f t="shared" ca="1" si="713"/>
        <v/>
      </c>
      <c r="BT739" s="1" t="str">
        <f t="shared" ca="1" si="713"/>
        <v/>
      </c>
      <c r="BU739" s="1" t="str">
        <f t="shared" ca="1" si="713"/>
        <v/>
      </c>
      <c r="BV739" s="1" t="str">
        <f t="shared" ca="1" si="713"/>
        <v/>
      </c>
      <c r="BW739" s="1" t="str">
        <f t="shared" ca="1" si="713"/>
        <v/>
      </c>
      <c r="BX739" s="1" t="str">
        <f t="shared" ca="1" si="713"/>
        <v/>
      </c>
      <c r="BY739" s="1" t="str">
        <f t="shared" ca="1" si="713"/>
        <v/>
      </c>
      <c r="BZ739">
        <v>2040</v>
      </c>
    </row>
    <row r="740" spans="47:78" x14ac:dyDescent="0.45">
      <c r="AU740" t="str">
        <f t="shared" ca="1" si="702"/>
        <v>\I:</v>
      </c>
      <c r="AV740" s="1" t="str">
        <f t="shared" ca="1" si="660"/>
        <v/>
      </c>
      <c r="AW740" s="1" t="str">
        <f t="shared" ref="AW740:BY740" ca="1" si="714">OFFSET($F184,0,MATCH($BZ740,$G$1:$J$1,0))</f>
        <v/>
      </c>
      <c r="AX740" s="1" t="str">
        <f t="shared" ca="1" si="714"/>
        <v/>
      </c>
      <c r="AY740" s="1" t="str">
        <f t="shared" ca="1" si="714"/>
        <v/>
      </c>
      <c r="AZ740" s="1" t="str">
        <f t="shared" ca="1" si="714"/>
        <v/>
      </c>
      <c r="BA740" s="1" t="str">
        <f t="shared" ca="1" si="714"/>
        <v/>
      </c>
      <c r="BB740" s="1" t="str">
        <f t="shared" ca="1" si="714"/>
        <v/>
      </c>
      <c r="BC740" s="1" t="str">
        <f t="shared" ca="1" si="714"/>
        <v/>
      </c>
      <c r="BD740" s="1" t="str">
        <f t="shared" ca="1" si="714"/>
        <v/>
      </c>
      <c r="BE740" s="1" t="str">
        <f t="shared" ca="1" si="714"/>
        <v/>
      </c>
      <c r="BF740" s="1" t="str">
        <f t="shared" ca="1" si="714"/>
        <v/>
      </c>
      <c r="BG740" s="1" t="str">
        <f t="shared" ca="1" si="714"/>
        <v/>
      </c>
      <c r="BH740" s="1" t="str">
        <f t="shared" ca="1" si="714"/>
        <v/>
      </c>
      <c r="BI740" s="1" t="str">
        <f t="shared" ca="1" si="714"/>
        <v/>
      </c>
      <c r="BJ740" s="1" t="str">
        <f t="shared" ca="1" si="714"/>
        <v/>
      </c>
      <c r="BK740" s="1" t="str">
        <f t="shared" ca="1" si="714"/>
        <v/>
      </c>
      <c r="BL740" s="1" t="str">
        <f t="shared" ca="1" si="714"/>
        <v/>
      </c>
      <c r="BM740" s="1" t="str">
        <f t="shared" ca="1" si="714"/>
        <v/>
      </c>
      <c r="BN740" s="1" t="str">
        <f t="shared" ca="1" si="714"/>
        <v/>
      </c>
      <c r="BO740" s="1" t="str">
        <f t="shared" ca="1" si="714"/>
        <v/>
      </c>
      <c r="BP740" s="1" t="str">
        <f t="shared" ca="1" si="714"/>
        <v/>
      </c>
      <c r="BQ740" s="1" t="str">
        <f t="shared" ca="1" si="714"/>
        <v/>
      </c>
      <c r="BR740" s="1" t="str">
        <f t="shared" ca="1" si="714"/>
        <v/>
      </c>
      <c r="BS740" s="1" t="str">
        <f t="shared" ca="1" si="714"/>
        <v/>
      </c>
      <c r="BT740" s="1" t="str">
        <f t="shared" ca="1" si="714"/>
        <v/>
      </c>
      <c r="BU740" s="1" t="str">
        <f t="shared" ca="1" si="714"/>
        <v/>
      </c>
      <c r="BV740" s="1" t="str">
        <f t="shared" ca="1" si="714"/>
        <v/>
      </c>
      <c r="BW740" s="1" t="str">
        <f t="shared" ca="1" si="714"/>
        <v/>
      </c>
      <c r="BX740" s="1" t="str">
        <f t="shared" ca="1" si="714"/>
        <v/>
      </c>
      <c r="BY740" s="1" t="str">
        <f t="shared" ca="1" si="714"/>
        <v/>
      </c>
      <c r="BZ740">
        <v>2040</v>
      </c>
    </row>
    <row r="741" spans="47:78" x14ac:dyDescent="0.45">
      <c r="AU741" t="str">
        <f t="shared" ca="1" si="702"/>
        <v>ICH_PRH_OVC</v>
      </c>
      <c r="AV741" s="1">
        <f t="shared" ca="1" si="660"/>
        <v>1.0791406499291269</v>
      </c>
      <c r="AW741" s="1">
        <f t="shared" ref="AW741:BY741" ca="1" si="715">OFFSET($F185,0,MATCH($BZ741,$G$1:$J$1,0))</f>
        <v>1.0791406499291269</v>
      </c>
      <c r="AX741" s="1">
        <f t="shared" ca="1" si="715"/>
        <v>1.0791406499291269</v>
      </c>
      <c r="AY741" s="1">
        <f t="shared" ca="1" si="715"/>
        <v>1.0791406499291269</v>
      </c>
      <c r="AZ741" s="1">
        <f t="shared" ca="1" si="715"/>
        <v>1.0791406499291269</v>
      </c>
      <c r="BA741" s="1">
        <f t="shared" ca="1" si="715"/>
        <v>1.0791406499291269</v>
      </c>
      <c r="BB741" s="1">
        <f t="shared" ca="1" si="715"/>
        <v>1.0791406499291269</v>
      </c>
      <c r="BC741" s="1">
        <f t="shared" ca="1" si="715"/>
        <v>1.0791406499291269</v>
      </c>
      <c r="BD741" s="1">
        <f t="shared" ca="1" si="715"/>
        <v>1.0791406499291269</v>
      </c>
      <c r="BE741" s="1">
        <f t="shared" ca="1" si="715"/>
        <v>1.0791406499291269</v>
      </c>
      <c r="BF741" s="1">
        <f t="shared" ca="1" si="715"/>
        <v>1.0791406499291269</v>
      </c>
      <c r="BG741" s="1">
        <f t="shared" ca="1" si="715"/>
        <v>1.0791406499291269</v>
      </c>
      <c r="BH741" s="1">
        <f t="shared" ca="1" si="715"/>
        <v>1.0791406499291269</v>
      </c>
      <c r="BI741" s="1">
        <f t="shared" ca="1" si="715"/>
        <v>1.0791406499291269</v>
      </c>
      <c r="BJ741" s="1">
        <f t="shared" ca="1" si="715"/>
        <v>1.0791406499291269</v>
      </c>
      <c r="BK741" s="1">
        <f t="shared" ca="1" si="715"/>
        <v>1.0791406499291269</v>
      </c>
      <c r="BL741" s="1">
        <f t="shared" ca="1" si="715"/>
        <v>1.0791406499291269</v>
      </c>
      <c r="BM741" s="1">
        <f t="shared" ca="1" si="715"/>
        <v>1.0791406499291269</v>
      </c>
      <c r="BN741" s="1">
        <f t="shared" ca="1" si="715"/>
        <v>1.0791406499291269</v>
      </c>
      <c r="BO741" s="1">
        <f t="shared" ca="1" si="715"/>
        <v>1.0791406499291269</v>
      </c>
      <c r="BP741" s="1">
        <f t="shared" ca="1" si="715"/>
        <v>1.0791406499291269</v>
      </c>
      <c r="BQ741" s="1">
        <f t="shared" ca="1" si="715"/>
        <v>1.0791406499291269</v>
      </c>
      <c r="BR741" s="1">
        <f t="shared" ca="1" si="715"/>
        <v>1.0791406499291269</v>
      </c>
      <c r="BS741" s="1">
        <f t="shared" ca="1" si="715"/>
        <v>1.0791406499291269</v>
      </c>
      <c r="BT741" s="1">
        <f t="shared" ca="1" si="715"/>
        <v>1.0791406499291269</v>
      </c>
      <c r="BU741" s="1">
        <f t="shared" ca="1" si="715"/>
        <v>1.0791406499291269</v>
      </c>
      <c r="BV741" s="1">
        <f t="shared" ca="1" si="715"/>
        <v>1.0791406499291269</v>
      </c>
      <c r="BW741" s="1">
        <f t="shared" ca="1" si="715"/>
        <v>1.0791406499291269</v>
      </c>
      <c r="BX741" s="1">
        <f t="shared" ca="1" si="715"/>
        <v>1.0791406499291269</v>
      </c>
      <c r="BY741" s="1">
        <f t="shared" ca="1" si="715"/>
        <v>1.0791406499291269</v>
      </c>
      <c r="BZ741">
        <v>2040</v>
      </c>
    </row>
    <row r="742" spans="47:78" x14ac:dyDescent="0.45">
      <c r="AU742" t="str">
        <f t="shared" ca="1" si="702"/>
        <v>ICH_OTP_OVC</v>
      </c>
      <c r="AV742" s="1">
        <f t="shared" ca="1" si="660"/>
        <v>1.0791406499291269</v>
      </c>
      <c r="AW742" s="1">
        <f t="shared" ref="AW742:BY742" ca="1" si="716">OFFSET($F186,0,MATCH($BZ742,$G$1:$J$1,0))</f>
        <v>1.0791406499291269</v>
      </c>
      <c r="AX742" s="1">
        <f t="shared" ca="1" si="716"/>
        <v>1.0791406499291269</v>
      </c>
      <c r="AY742" s="1">
        <f t="shared" ca="1" si="716"/>
        <v>1.0791406499291269</v>
      </c>
      <c r="AZ742" s="1">
        <f t="shared" ca="1" si="716"/>
        <v>1.0791406499291269</v>
      </c>
      <c r="BA742" s="1">
        <f t="shared" ca="1" si="716"/>
        <v>1.0791406499291269</v>
      </c>
      <c r="BB742" s="1">
        <f t="shared" ca="1" si="716"/>
        <v>1.0791406499291269</v>
      </c>
      <c r="BC742" s="1">
        <f t="shared" ca="1" si="716"/>
        <v>1.0791406499291269</v>
      </c>
      <c r="BD742" s="1">
        <f t="shared" ca="1" si="716"/>
        <v>1.0791406499291269</v>
      </c>
      <c r="BE742" s="1">
        <f t="shared" ca="1" si="716"/>
        <v>1.0791406499291269</v>
      </c>
      <c r="BF742" s="1">
        <f t="shared" ca="1" si="716"/>
        <v>1.0791406499291269</v>
      </c>
      <c r="BG742" s="1">
        <f t="shared" ca="1" si="716"/>
        <v>1.0791406499291269</v>
      </c>
      <c r="BH742" s="1">
        <f t="shared" ca="1" si="716"/>
        <v>1.0791406499291269</v>
      </c>
      <c r="BI742" s="1">
        <f t="shared" ca="1" si="716"/>
        <v>1.0791406499291269</v>
      </c>
      <c r="BJ742" s="1">
        <f t="shared" ca="1" si="716"/>
        <v>1.0791406499291269</v>
      </c>
      <c r="BK742" s="1">
        <f t="shared" ca="1" si="716"/>
        <v>1.0791406499291269</v>
      </c>
      <c r="BL742" s="1">
        <f t="shared" ca="1" si="716"/>
        <v>1.0791406499291269</v>
      </c>
      <c r="BM742" s="1">
        <f t="shared" ca="1" si="716"/>
        <v>1.0791406499291269</v>
      </c>
      <c r="BN742" s="1">
        <f t="shared" ca="1" si="716"/>
        <v>1.0791406499291269</v>
      </c>
      <c r="BO742" s="1">
        <f t="shared" ca="1" si="716"/>
        <v>1.0791406499291269</v>
      </c>
      <c r="BP742" s="1">
        <f t="shared" ca="1" si="716"/>
        <v>1.0791406499291269</v>
      </c>
      <c r="BQ742" s="1">
        <f t="shared" ca="1" si="716"/>
        <v>1.0791406499291269</v>
      </c>
      <c r="BR742" s="1">
        <f t="shared" ca="1" si="716"/>
        <v>1.0791406499291269</v>
      </c>
      <c r="BS742" s="1">
        <f t="shared" ca="1" si="716"/>
        <v>1.0791406499291269</v>
      </c>
      <c r="BT742" s="1">
        <f t="shared" ca="1" si="716"/>
        <v>1.0791406499291269</v>
      </c>
      <c r="BU742" s="1">
        <f t="shared" ca="1" si="716"/>
        <v>1.0791406499291269</v>
      </c>
      <c r="BV742" s="1">
        <f t="shared" ca="1" si="716"/>
        <v>1.0791406499291269</v>
      </c>
      <c r="BW742" s="1">
        <f t="shared" ca="1" si="716"/>
        <v>1.0791406499291269</v>
      </c>
      <c r="BX742" s="1">
        <f t="shared" ca="1" si="716"/>
        <v>1.0791406499291269</v>
      </c>
      <c r="BY742" s="1">
        <f t="shared" ca="1" si="716"/>
        <v>1.0791406499291269</v>
      </c>
      <c r="BZ742">
        <v>2040</v>
      </c>
    </row>
    <row r="743" spans="47:78" x14ac:dyDescent="0.45">
      <c r="AU743" t="str">
        <f t="shared" ca="1" si="702"/>
        <v>INM_PRH_OVC</v>
      </c>
      <c r="AV743" s="1">
        <f t="shared" ca="1" si="660"/>
        <v>1.0833059211436435</v>
      </c>
      <c r="AW743" s="1">
        <f t="shared" ref="AW743:BY743" ca="1" si="717">OFFSET($F187,0,MATCH($BZ743,$G$1:$J$1,0))</f>
        <v>1.0833059211436435</v>
      </c>
      <c r="AX743" s="1">
        <f t="shared" ca="1" si="717"/>
        <v>1.0833059211436435</v>
      </c>
      <c r="AY743" s="1">
        <f t="shared" ca="1" si="717"/>
        <v>1.0833059211436435</v>
      </c>
      <c r="AZ743" s="1">
        <f t="shared" ca="1" si="717"/>
        <v>1.0833059211436435</v>
      </c>
      <c r="BA743" s="1">
        <f t="shared" ca="1" si="717"/>
        <v>1.0833059211436435</v>
      </c>
      <c r="BB743" s="1">
        <f t="shared" ca="1" si="717"/>
        <v>1.0833059211436435</v>
      </c>
      <c r="BC743" s="1">
        <f t="shared" ca="1" si="717"/>
        <v>1.0833059211436435</v>
      </c>
      <c r="BD743" s="1">
        <f t="shared" ca="1" si="717"/>
        <v>1.0833059211436435</v>
      </c>
      <c r="BE743" s="1">
        <f t="shared" ca="1" si="717"/>
        <v>1.0833059211436435</v>
      </c>
      <c r="BF743" s="1">
        <f t="shared" ca="1" si="717"/>
        <v>1.0833059211436435</v>
      </c>
      <c r="BG743" s="1">
        <f t="shared" ca="1" si="717"/>
        <v>1.0833059211436435</v>
      </c>
      <c r="BH743" s="1">
        <f t="shared" ca="1" si="717"/>
        <v>1.0833059211436435</v>
      </c>
      <c r="BI743" s="1">
        <f t="shared" ca="1" si="717"/>
        <v>1.0833059211436435</v>
      </c>
      <c r="BJ743" s="1">
        <f t="shared" ca="1" si="717"/>
        <v>1.0833059211436435</v>
      </c>
      <c r="BK743" s="1">
        <f t="shared" ca="1" si="717"/>
        <v>1.0833059211436435</v>
      </c>
      <c r="BL743" s="1">
        <f t="shared" ca="1" si="717"/>
        <v>1.0833059211436435</v>
      </c>
      <c r="BM743" s="1">
        <f t="shared" ca="1" si="717"/>
        <v>1.0833059211436435</v>
      </c>
      <c r="BN743" s="1">
        <f t="shared" ca="1" si="717"/>
        <v>1.0833059211436435</v>
      </c>
      <c r="BO743" s="1">
        <f t="shared" ca="1" si="717"/>
        <v>1.0833059211436435</v>
      </c>
      <c r="BP743" s="1">
        <f t="shared" ca="1" si="717"/>
        <v>1.0833059211436435</v>
      </c>
      <c r="BQ743" s="1">
        <f t="shared" ca="1" si="717"/>
        <v>1.0833059211436435</v>
      </c>
      <c r="BR743" s="1">
        <f t="shared" ca="1" si="717"/>
        <v>1.0833059211436435</v>
      </c>
      <c r="BS743" s="1">
        <f t="shared" ca="1" si="717"/>
        <v>1.0833059211436435</v>
      </c>
      <c r="BT743" s="1">
        <f t="shared" ca="1" si="717"/>
        <v>1.0833059211436435</v>
      </c>
      <c r="BU743" s="1">
        <f t="shared" ca="1" si="717"/>
        <v>1.0833059211436435</v>
      </c>
      <c r="BV743" s="1">
        <f t="shared" ca="1" si="717"/>
        <v>1.0833059211436435</v>
      </c>
      <c r="BW743" s="1">
        <f t="shared" ca="1" si="717"/>
        <v>1.0833059211436435</v>
      </c>
      <c r="BX743" s="1">
        <f t="shared" ca="1" si="717"/>
        <v>1.0833059211436435</v>
      </c>
      <c r="BY743" s="1">
        <f t="shared" ca="1" si="717"/>
        <v>1.0833059211436435</v>
      </c>
      <c r="BZ743">
        <v>2040</v>
      </c>
    </row>
    <row r="744" spans="47:78" x14ac:dyDescent="0.45">
      <c r="AU744" t="str">
        <f t="shared" ca="1" si="702"/>
        <v>INM_PRC_OVC</v>
      </c>
      <c r="AV744" s="1">
        <f t="shared" ca="1" si="660"/>
        <v>1.1633688626443803</v>
      </c>
      <c r="AW744" s="1">
        <f t="shared" ref="AW744:BY744" ca="1" si="718">OFFSET($F188,0,MATCH($BZ744,$G$1:$J$1,0))</f>
        <v>1.1633688626443803</v>
      </c>
      <c r="AX744" s="1">
        <f t="shared" ca="1" si="718"/>
        <v>1.1633688626443803</v>
      </c>
      <c r="AY744" s="1">
        <f t="shared" ca="1" si="718"/>
        <v>1.1633688626443803</v>
      </c>
      <c r="AZ744" s="1">
        <f t="shared" ca="1" si="718"/>
        <v>1.1633688626443803</v>
      </c>
      <c r="BA744" s="1">
        <f t="shared" ca="1" si="718"/>
        <v>1.1633688626443803</v>
      </c>
      <c r="BB744" s="1">
        <f t="shared" ca="1" si="718"/>
        <v>1.1633688626443803</v>
      </c>
      <c r="BC744" s="1">
        <f t="shared" ca="1" si="718"/>
        <v>1.1633688626443803</v>
      </c>
      <c r="BD744" s="1">
        <f t="shared" ca="1" si="718"/>
        <v>1.1633688626443803</v>
      </c>
      <c r="BE744" s="1">
        <f t="shared" ca="1" si="718"/>
        <v>1.1633688626443803</v>
      </c>
      <c r="BF744" s="1">
        <f t="shared" ca="1" si="718"/>
        <v>1.1633688626443803</v>
      </c>
      <c r="BG744" s="1">
        <f t="shared" ca="1" si="718"/>
        <v>1.1633688626443803</v>
      </c>
      <c r="BH744" s="1">
        <f t="shared" ca="1" si="718"/>
        <v>1.1633688626443803</v>
      </c>
      <c r="BI744" s="1">
        <f t="shared" ca="1" si="718"/>
        <v>1.1633688626443803</v>
      </c>
      <c r="BJ744" s="1">
        <f t="shared" ca="1" si="718"/>
        <v>1.1633688626443803</v>
      </c>
      <c r="BK744" s="1">
        <f t="shared" ca="1" si="718"/>
        <v>1.1633688626443803</v>
      </c>
      <c r="BL744" s="1">
        <f t="shared" ca="1" si="718"/>
        <v>1.1633688626443803</v>
      </c>
      <c r="BM744" s="1">
        <f t="shared" ca="1" si="718"/>
        <v>1.1633688626443803</v>
      </c>
      <c r="BN744" s="1">
        <f t="shared" ca="1" si="718"/>
        <v>1.1633688626443803</v>
      </c>
      <c r="BO744" s="1">
        <f t="shared" ca="1" si="718"/>
        <v>1.1633688626443803</v>
      </c>
      <c r="BP744" s="1">
        <f t="shared" ca="1" si="718"/>
        <v>1.1633688626443803</v>
      </c>
      <c r="BQ744" s="1">
        <f t="shared" ca="1" si="718"/>
        <v>1.1633688626443803</v>
      </c>
      <c r="BR744" s="1">
        <f t="shared" ca="1" si="718"/>
        <v>1.1633688626443803</v>
      </c>
      <c r="BS744" s="1">
        <f t="shared" ca="1" si="718"/>
        <v>1.1633688626443803</v>
      </c>
      <c r="BT744" s="1">
        <f t="shared" ca="1" si="718"/>
        <v>1.1633688626443803</v>
      </c>
      <c r="BU744" s="1">
        <f t="shared" ca="1" si="718"/>
        <v>1.1633688626443803</v>
      </c>
      <c r="BV744" s="1">
        <f t="shared" ca="1" si="718"/>
        <v>1.1633688626443803</v>
      </c>
      <c r="BW744" s="1">
        <f t="shared" ca="1" si="718"/>
        <v>1.1633688626443803</v>
      </c>
      <c r="BX744" s="1">
        <f t="shared" ca="1" si="718"/>
        <v>1.1633688626443803</v>
      </c>
      <c r="BY744" s="1">
        <f t="shared" ca="1" si="718"/>
        <v>1.1633688626443803</v>
      </c>
      <c r="BZ744">
        <v>2040</v>
      </c>
    </row>
    <row r="745" spans="47:78" x14ac:dyDescent="0.45">
      <c r="AU745" t="str">
        <f t="shared" ca="1" si="702"/>
        <v>INM_MDR_OVC</v>
      </c>
      <c r="AV745" s="1">
        <f t="shared" ca="1" si="660"/>
        <v>1.2134292666612403</v>
      </c>
      <c r="AW745" s="1">
        <f t="shared" ref="AW745:BY745" ca="1" si="719">OFFSET($F189,0,MATCH($BZ745,$G$1:$J$1,0))</f>
        <v>1.2134292666612403</v>
      </c>
      <c r="AX745" s="1">
        <f t="shared" ca="1" si="719"/>
        <v>1.2134292666612403</v>
      </c>
      <c r="AY745" s="1">
        <f t="shared" ca="1" si="719"/>
        <v>1.2134292666612403</v>
      </c>
      <c r="AZ745" s="1">
        <f t="shared" ca="1" si="719"/>
        <v>1.2134292666612403</v>
      </c>
      <c r="BA745" s="1">
        <f t="shared" ca="1" si="719"/>
        <v>1.2134292666612403</v>
      </c>
      <c r="BB745" s="1">
        <f t="shared" ca="1" si="719"/>
        <v>1.2134292666612403</v>
      </c>
      <c r="BC745" s="1">
        <f t="shared" ca="1" si="719"/>
        <v>1.2134292666612403</v>
      </c>
      <c r="BD745" s="1">
        <f t="shared" ca="1" si="719"/>
        <v>1.2134292666612403</v>
      </c>
      <c r="BE745" s="1">
        <f t="shared" ca="1" si="719"/>
        <v>1.2134292666612403</v>
      </c>
      <c r="BF745" s="1">
        <f t="shared" ca="1" si="719"/>
        <v>1.2134292666612403</v>
      </c>
      <c r="BG745" s="1">
        <f t="shared" ca="1" si="719"/>
        <v>1.2134292666612403</v>
      </c>
      <c r="BH745" s="1">
        <f t="shared" ca="1" si="719"/>
        <v>1.2134292666612403</v>
      </c>
      <c r="BI745" s="1">
        <f t="shared" ca="1" si="719"/>
        <v>1.2134292666612403</v>
      </c>
      <c r="BJ745" s="1">
        <f t="shared" ca="1" si="719"/>
        <v>1.2134292666612403</v>
      </c>
      <c r="BK745" s="1">
        <f t="shared" ca="1" si="719"/>
        <v>1.2134292666612403</v>
      </c>
      <c r="BL745" s="1">
        <f t="shared" ca="1" si="719"/>
        <v>1.2134292666612403</v>
      </c>
      <c r="BM745" s="1">
        <f t="shared" ca="1" si="719"/>
        <v>1.2134292666612403</v>
      </c>
      <c r="BN745" s="1">
        <f t="shared" ca="1" si="719"/>
        <v>1.2134292666612403</v>
      </c>
      <c r="BO745" s="1">
        <f t="shared" ca="1" si="719"/>
        <v>1.2134292666612403</v>
      </c>
      <c r="BP745" s="1">
        <f t="shared" ca="1" si="719"/>
        <v>1.2134292666612403</v>
      </c>
      <c r="BQ745" s="1">
        <f t="shared" ca="1" si="719"/>
        <v>1.2134292666612403</v>
      </c>
      <c r="BR745" s="1">
        <f t="shared" ca="1" si="719"/>
        <v>1.2134292666612403</v>
      </c>
      <c r="BS745" s="1">
        <f t="shared" ca="1" si="719"/>
        <v>1.2134292666612403</v>
      </c>
      <c r="BT745" s="1">
        <f t="shared" ca="1" si="719"/>
        <v>1.2134292666612403</v>
      </c>
      <c r="BU745" s="1">
        <f t="shared" ca="1" si="719"/>
        <v>1.2134292666612403</v>
      </c>
      <c r="BV745" s="1">
        <f t="shared" ca="1" si="719"/>
        <v>1.2134292666612403</v>
      </c>
      <c r="BW745" s="1">
        <f t="shared" ca="1" si="719"/>
        <v>1.2134292666612403</v>
      </c>
      <c r="BX745" s="1">
        <f t="shared" ca="1" si="719"/>
        <v>1.2134292666612403</v>
      </c>
      <c r="BY745" s="1">
        <f t="shared" ca="1" si="719"/>
        <v>1.2134292666612403</v>
      </c>
      <c r="BZ745">
        <v>2040</v>
      </c>
    </row>
    <row r="746" spans="47:78" x14ac:dyDescent="0.45">
      <c r="AU746" t="str">
        <f t="shared" ca="1" si="702"/>
        <v>\I:</v>
      </c>
      <c r="AV746" s="1" t="str">
        <f t="shared" ca="1" si="660"/>
        <v/>
      </c>
      <c r="AW746" s="1" t="str">
        <f t="shared" ref="AW746:BY746" ca="1" si="720">OFFSET($F190,0,MATCH($BZ746,$G$1:$J$1,0))</f>
        <v/>
      </c>
      <c r="AX746" s="1" t="str">
        <f t="shared" ca="1" si="720"/>
        <v/>
      </c>
      <c r="AY746" s="1" t="str">
        <f t="shared" ca="1" si="720"/>
        <v/>
      </c>
      <c r="AZ746" s="1" t="str">
        <f t="shared" ca="1" si="720"/>
        <v/>
      </c>
      <c r="BA746" s="1" t="str">
        <f t="shared" ca="1" si="720"/>
        <v/>
      </c>
      <c r="BB746" s="1" t="str">
        <f t="shared" ca="1" si="720"/>
        <v/>
      </c>
      <c r="BC746" s="1" t="str">
        <f t="shared" ca="1" si="720"/>
        <v/>
      </c>
      <c r="BD746" s="1" t="str">
        <f t="shared" ca="1" si="720"/>
        <v/>
      </c>
      <c r="BE746" s="1" t="str">
        <f t="shared" ca="1" si="720"/>
        <v/>
      </c>
      <c r="BF746" s="1" t="str">
        <f t="shared" ca="1" si="720"/>
        <v/>
      </c>
      <c r="BG746" s="1" t="str">
        <f t="shared" ca="1" si="720"/>
        <v/>
      </c>
      <c r="BH746" s="1" t="str">
        <f t="shared" ca="1" si="720"/>
        <v/>
      </c>
      <c r="BI746" s="1" t="str">
        <f t="shared" ca="1" si="720"/>
        <v/>
      </c>
      <c r="BJ746" s="1" t="str">
        <f t="shared" ca="1" si="720"/>
        <v/>
      </c>
      <c r="BK746" s="1" t="str">
        <f t="shared" ca="1" si="720"/>
        <v/>
      </c>
      <c r="BL746" s="1" t="str">
        <f t="shared" ca="1" si="720"/>
        <v/>
      </c>
      <c r="BM746" s="1" t="str">
        <f t="shared" ca="1" si="720"/>
        <v/>
      </c>
      <c r="BN746" s="1" t="str">
        <f t="shared" ca="1" si="720"/>
        <v/>
      </c>
      <c r="BO746" s="1" t="str">
        <f t="shared" ca="1" si="720"/>
        <v/>
      </c>
      <c r="BP746" s="1" t="str">
        <f t="shared" ca="1" si="720"/>
        <v/>
      </c>
      <c r="BQ746" s="1" t="str">
        <f t="shared" ca="1" si="720"/>
        <v/>
      </c>
      <c r="BR746" s="1" t="str">
        <f t="shared" ca="1" si="720"/>
        <v/>
      </c>
      <c r="BS746" s="1" t="str">
        <f t="shared" ca="1" si="720"/>
        <v/>
      </c>
      <c r="BT746" s="1" t="str">
        <f t="shared" ca="1" si="720"/>
        <v/>
      </c>
      <c r="BU746" s="1" t="str">
        <f t="shared" ca="1" si="720"/>
        <v/>
      </c>
      <c r="BV746" s="1" t="str">
        <f t="shared" ca="1" si="720"/>
        <v/>
      </c>
      <c r="BW746" s="1" t="str">
        <f t="shared" ca="1" si="720"/>
        <v/>
      </c>
      <c r="BX746" s="1" t="str">
        <f t="shared" ca="1" si="720"/>
        <v/>
      </c>
      <c r="BY746" s="1" t="str">
        <f t="shared" ca="1" si="720"/>
        <v/>
      </c>
      <c r="BZ746">
        <v>2040</v>
      </c>
    </row>
    <row r="747" spans="47:78" x14ac:dyDescent="0.45">
      <c r="AU747" t="str">
        <f t="shared" ca="1" si="702"/>
        <v>\I: ILP_MDR_OVC</v>
      </c>
      <c r="AV747" s="1">
        <f t="shared" ca="1" si="660"/>
        <v>1.2134292666612403</v>
      </c>
      <c r="AW747" s="1">
        <f t="shared" ref="AW747:BY747" ca="1" si="721">OFFSET($F191,0,MATCH($BZ747,$G$1:$J$1,0))</f>
        <v>1.2134292666612403</v>
      </c>
      <c r="AX747" s="1">
        <f t="shared" ca="1" si="721"/>
        <v>1.2134292666612403</v>
      </c>
      <c r="AY747" s="1">
        <f t="shared" ca="1" si="721"/>
        <v>1.2134292666612403</v>
      </c>
      <c r="AZ747" s="1">
        <f t="shared" ca="1" si="721"/>
        <v>1.2134292666612403</v>
      </c>
      <c r="BA747" s="1">
        <f t="shared" ca="1" si="721"/>
        <v>1.2134292666612403</v>
      </c>
      <c r="BB747" s="1">
        <f t="shared" ca="1" si="721"/>
        <v>1.2134292666612403</v>
      </c>
      <c r="BC747" s="1">
        <f t="shared" ca="1" si="721"/>
        <v>1.2134292666612403</v>
      </c>
      <c r="BD747" s="1">
        <f t="shared" ca="1" si="721"/>
        <v>1.2134292666612403</v>
      </c>
      <c r="BE747" s="1">
        <f t="shared" ca="1" si="721"/>
        <v>1.2134292666612403</v>
      </c>
      <c r="BF747" s="1">
        <f t="shared" ca="1" si="721"/>
        <v>1.2134292666612403</v>
      </c>
      <c r="BG747" s="1">
        <f t="shared" ca="1" si="721"/>
        <v>1.2134292666612403</v>
      </c>
      <c r="BH747" s="1">
        <f t="shared" ca="1" si="721"/>
        <v>1.2134292666612403</v>
      </c>
      <c r="BI747" s="1">
        <f t="shared" ca="1" si="721"/>
        <v>1.2134292666612403</v>
      </c>
      <c r="BJ747" s="1">
        <f t="shared" ca="1" si="721"/>
        <v>1.2134292666612403</v>
      </c>
      <c r="BK747" s="1">
        <f t="shared" ca="1" si="721"/>
        <v>1.2134292666612403</v>
      </c>
      <c r="BL747" s="1">
        <f t="shared" ca="1" si="721"/>
        <v>1.2134292666612403</v>
      </c>
      <c r="BM747" s="1">
        <f t="shared" ca="1" si="721"/>
        <v>1.2134292666612403</v>
      </c>
      <c r="BN747" s="1">
        <f t="shared" ca="1" si="721"/>
        <v>1.2134292666612403</v>
      </c>
      <c r="BO747" s="1">
        <f t="shared" ca="1" si="721"/>
        <v>1.2134292666612403</v>
      </c>
      <c r="BP747" s="1">
        <f t="shared" ca="1" si="721"/>
        <v>1.2134292666612403</v>
      </c>
      <c r="BQ747" s="1">
        <f t="shared" ca="1" si="721"/>
        <v>1.2134292666612403</v>
      </c>
      <c r="BR747" s="1">
        <f t="shared" ca="1" si="721"/>
        <v>1.2134292666612403</v>
      </c>
      <c r="BS747" s="1">
        <f t="shared" ca="1" si="721"/>
        <v>1.2134292666612403</v>
      </c>
      <c r="BT747" s="1">
        <f t="shared" ca="1" si="721"/>
        <v>1.2134292666612403</v>
      </c>
      <c r="BU747" s="1">
        <f t="shared" ca="1" si="721"/>
        <v>1.2134292666612403</v>
      </c>
      <c r="BV747" s="1">
        <f t="shared" ca="1" si="721"/>
        <v>1.2134292666612403</v>
      </c>
      <c r="BW747" s="1">
        <f t="shared" ca="1" si="721"/>
        <v>1.2134292666612403</v>
      </c>
      <c r="BX747" s="1">
        <f t="shared" ca="1" si="721"/>
        <v>1.2134292666612403</v>
      </c>
      <c r="BY747" s="1">
        <f t="shared" ca="1" si="721"/>
        <v>1.2134292666612403</v>
      </c>
      <c r="BZ747">
        <v>2040</v>
      </c>
    </row>
    <row r="748" spans="47:78" x14ac:dyDescent="0.45">
      <c r="AU748" t="str">
        <f t="shared" ca="1" si="702"/>
        <v>\I: IIS_PRH_OVC</v>
      </c>
      <c r="AV748" s="1">
        <f t="shared" ca="1" si="660"/>
        <v>1.215977144773748</v>
      </c>
      <c r="AW748" s="1">
        <f t="shared" ref="AW748:BY748" ca="1" si="722">OFFSET($F192,0,MATCH($BZ748,$G$1:$J$1,0))</f>
        <v>1.215977144773748</v>
      </c>
      <c r="AX748" s="1">
        <f t="shared" ca="1" si="722"/>
        <v>1.215977144773748</v>
      </c>
      <c r="AY748" s="1">
        <f t="shared" ca="1" si="722"/>
        <v>1.215977144773748</v>
      </c>
      <c r="AZ748" s="1">
        <f t="shared" ca="1" si="722"/>
        <v>1.215977144773748</v>
      </c>
      <c r="BA748" s="1">
        <f t="shared" ca="1" si="722"/>
        <v>1.215977144773748</v>
      </c>
      <c r="BB748" s="1">
        <f t="shared" ca="1" si="722"/>
        <v>1.215977144773748</v>
      </c>
      <c r="BC748" s="1">
        <f t="shared" ca="1" si="722"/>
        <v>1.215977144773748</v>
      </c>
      <c r="BD748" s="1">
        <f t="shared" ca="1" si="722"/>
        <v>1.215977144773748</v>
      </c>
      <c r="BE748" s="1">
        <f t="shared" ca="1" si="722"/>
        <v>1.215977144773748</v>
      </c>
      <c r="BF748" s="1">
        <f t="shared" ca="1" si="722"/>
        <v>1.215977144773748</v>
      </c>
      <c r="BG748" s="1">
        <f t="shared" ca="1" si="722"/>
        <v>1.215977144773748</v>
      </c>
      <c r="BH748" s="1">
        <f t="shared" ca="1" si="722"/>
        <v>1.215977144773748</v>
      </c>
      <c r="BI748" s="1">
        <f t="shared" ca="1" si="722"/>
        <v>1.215977144773748</v>
      </c>
      <c r="BJ748" s="1">
        <f t="shared" ca="1" si="722"/>
        <v>1.215977144773748</v>
      </c>
      <c r="BK748" s="1">
        <f t="shared" ca="1" si="722"/>
        <v>1.215977144773748</v>
      </c>
      <c r="BL748" s="1">
        <f t="shared" ca="1" si="722"/>
        <v>1.215977144773748</v>
      </c>
      <c r="BM748" s="1">
        <f t="shared" ca="1" si="722"/>
        <v>1.215977144773748</v>
      </c>
      <c r="BN748" s="1">
        <f t="shared" ca="1" si="722"/>
        <v>1.215977144773748</v>
      </c>
      <c r="BO748" s="1">
        <f t="shared" ca="1" si="722"/>
        <v>1.215977144773748</v>
      </c>
      <c r="BP748" s="1">
        <f t="shared" ca="1" si="722"/>
        <v>1.215977144773748</v>
      </c>
      <c r="BQ748" s="1">
        <f t="shared" ca="1" si="722"/>
        <v>1.215977144773748</v>
      </c>
      <c r="BR748" s="1">
        <f t="shared" ca="1" si="722"/>
        <v>1.215977144773748</v>
      </c>
      <c r="BS748" s="1">
        <f t="shared" ca="1" si="722"/>
        <v>1.215977144773748</v>
      </c>
      <c r="BT748" s="1">
        <f t="shared" ca="1" si="722"/>
        <v>1.215977144773748</v>
      </c>
      <c r="BU748" s="1">
        <f t="shared" ca="1" si="722"/>
        <v>1.215977144773748</v>
      </c>
      <c r="BV748" s="1">
        <f t="shared" ca="1" si="722"/>
        <v>1.215977144773748</v>
      </c>
      <c r="BW748" s="1">
        <f t="shared" ca="1" si="722"/>
        <v>1.215977144773748</v>
      </c>
      <c r="BX748" s="1">
        <f t="shared" ca="1" si="722"/>
        <v>1.215977144773748</v>
      </c>
      <c r="BY748" s="1">
        <f t="shared" ca="1" si="722"/>
        <v>1.215977144773748</v>
      </c>
      <c r="BZ748">
        <v>2040</v>
      </c>
    </row>
    <row r="749" spans="47:78" x14ac:dyDescent="0.45">
      <c r="AU749" t="str">
        <f t="shared" ca="1" si="702"/>
        <v>\I: IIS_OTP_OVC</v>
      </c>
      <c r="AV749" s="1">
        <f t="shared" ca="1" si="660"/>
        <v>1.215977144773748</v>
      </c>
      <c r="AW749" s="1">
        <f t="shared" ref="AW749:BY749" ca="1" si="723">OFFSET($F193,0,MATCH($BZ749,$G$1:$J$1,0))</f>
        <v>1.215977144773748</v>
      </c>
      <c r="AX749" s="1">
        <f t="shared" ca="1" si="723"/>
        <v>1.215977144773748</v>
      </c>
      <c r="AY749" s="1">
        <f t="shared" ca="1" si="723"/>
        <v>1.215977144773748</v>
      </c>
      <c r="AZ749" s="1">
        <f t="shared" ca="1" si="723"/>
        <v>1.215977144773748</v>
      </c>
      <c r="BA749" s="1">
        <f t="shared" ca="1" si="723"/>
        <v>1.215977144773748</v>
      </c>
      <c r="BB749" s="1">
        <f t="shared" ca="1" si="723"/>
        <v>1.215977144773748</v>
      </c>
      <c r="BC749" s="1">
        <f t="shared" ca="1" si="723"/>
        <v>1.215977144773748</v>
      </c>
      <c r="BD749" s="1">
        <f t="shared" ca="1" si="723"/>
        <v>1.215977144773748</v>
      </c>
      <c r="BE749" s="1">
        <f t="shared" ca="1" si="723"/>
        <v>1.215977144773748</v>
      </c>
      <c r="BF749" s="1">
        <f t="shared" ca="1" si="723"/>
        <v>1.215977144773748</v>
      </c>
      <c r="BG749" s="1">
        <f t="shared" ca="1" si="723"/>
        <v>1.215977144773748</v>
      </c>
      <c r="BH749" s="1">
        <f t="shared" ca="1" si="723"/>
        <v>1.215977144773748</v>
      </c>
      <c r="BI749" s="1">
        <f t="shared" ca="1" si="723"/>
        <v>1.215977144773748</v>
      </c>
      <c r="BJ749" s="1">
        <f t="shared" ca="1" si="723"/>
        <v>1.215977144773748</v>
      </c>
      <c r="BK749" s="1">
        <f t="shared" ca="1" si="723"/>
        <v>1.215977144773748</v>
      </c>
      <c r="BL749" s="1">
        <f t="shared" ca="1" si="723"/>
        <v>1.215977144773748</v>
      </c>
      <c r="BM749" s="1">
        <f t="shared" ca="1" si="723"/>
        <v>1.215977144773748</v>
      </c>
      <c r="BN749" s="1">
        <f t="shared" ca="1" si="723"/>
        <v>1.215977144773748</v>
      </c>
      <c r="BO749" s="1">
        <f t="shared" ca="1" si="723"/>
        <v>1.215977144773748</v>
      </c>
      <c r="BP749" s="1">
        <f t="shared" ca="1" si="723"/>
        <v>1.215977144773748</v>
      </c>
      <c r="BQ749" s="1">
        <f t="shared" ca="1" si="723"/>
        <v>1.215977144773748</v>
      </c>
      <c r="BR749" s="1">
        <f t="shared" ca="1" si="723"/>
        <v>1.215977144773748</v>
      </c>
      <c r="BS749" s="1">
        <f t="shared" ca="1" si="723"/>
        <v>1.215977144773748</v>
      </c>
      <c r="BT749" s="1">
        <f t="shared" ca="1" si="723"/>
        <v>1.215977144773748</v>
      </c>
      <c r="BU749" s="1">
        <f t="shared" ca="1" si="723"/>
        <v>1.215977144773748</v>
      </c>
      <c r="BV749" s="1">
        <f t="shared" ca="1" si="723"/>
        <v>1.215977144773748</v>
      </c>
      <c r="BW749" s="1">
        <f t="shared" ca="1" si="723"/>
        <v>1.215977144773748</v>
      </c>
      <c r="BX749" s="1">
        <f t="shared" ca="1" si="723"/>
        <v>1.215977144773748</v>
      </c>
      <c r="BY749" s="1">
        <f t="shared" ca="1" si="723"/>
        <v>1.215977144773748</v>
      </c>
      <c r="BZ749">
        <v>2040</v>
      </c>
    </row>
    <row r="750" spans="47:78" x14ac:dyDescent="0.45">
      <c r="AU750" t="str">
        <f t="shared" ca="1" si="702"/>
        <v>INF_PRH_OVC</v>
      </c>
      <c r="AV750" s="1">
        <f t="shared" ca="1" si="660"/>
        <v>1.1409232857485276</v>
      </c>
      <c r="AW750" s="1">
        <f t="shared" ref="AW750:BY750" ca="1" si="724">OFFSET($F194,0,MATCH($BZ750,$G$1:$J$1,0))</f>
        <v>1.1409232857485276</v>
      </c>
      <c r="AX750" s="1">
        <f t="shared" ca="1" si="724"/>
        <v>1.1409232857485276</v>
      </c>
      <c r="AY750" s="1">
        <f t="shared" ca="1" si="724"/>
        <v>1.1409232857485276</v>
      </c>
      <c r="AZ750" s="1">
        <f t="shared" ca="1" si="724"/>
        <v>1.1409232857485276</v>
      </c>
      <c r="BA750" s="1">
        <f t="shared" ca="1" si="724"/>
        <v>1.1409232857485276</v>
      </c>
      <c r="BB750" s="1">
        <f t="shared" ca="1" si="724"/>
        <v>1.1409232857485276</v>
      </c>
      <c r="BC750" s="1">
        <f t="shared" ca="1" si="724"/>
        <v>1.1409232857485276</v>
      </c>
      <c r="BD750" s="1">
        <f t="shared" ca="1" si="724"/>
        <v>1.1409232857485276</v>
      </c>
      <c r="BE750" s="1">
        <f t="shared" ca="1" si="724"/>
        <v>1.1409232857485276</v>
      </c>
      <c r="BF750" s="1">
        <f t="shared" ca="1" si="724"/>
        <v>1.1409232857485276</v>
      </c>
      <c r="BG750" s="1">
        <f t="shared" ca="1" si="724"/>
        <v>1.1409232857485276</v>
      </c>
      <c r="BH750" s="1">
        <f t="shared" ca="1" si="724"/>
        <v>1.1409232857485276</v>
      </c>
      <c r="BI750" s="1">
        <f t="shared" ca="1" si="724"/>
        <v>1.1409232857485276</v>
      </c>
      <c r="BJ750" s="1">
        <f t="shared" ca="1" si="724"/>
        <v>1.1409232857485276</v>
      </c>
      <c r="BK750" s="1">
        <f t="shared" ca="1" si="724"/>
        <v>1.1409232857485276</v>
      </c>
      <c r="BL750" s="1">
        <f t="shared" ca="1" si="724"/>
        <v>1.1409232857485276</v>
      </c>
      <c r="BM750" s="1">
        <f t="shared" ca="1" si="724"/>
        <v>1.1409232857485276</v>
      </c>
      <c r="BN750" s="1">
        <f t="shared" ca="1" si="724"/>
        <v>1.1409232857485276</v>
      </c>
      <c r="BO750" s="1">
        <f t="shared" ca="1" si="724"/>
        <v>1.1409232857485276</v>
      </c>
      <c r="BP750" s="1">
        <f t="shared" ca="1" si="724"/>
        <v>1.1409232857485276</v>
      </c>
      <c r="BQ750" s="1">
        <f t="shared" ca="1" si="724"/>
        <v>1.1409232857485276</v>
      </c>
      <c r="BR750" s="1">
        <f t="shared" ca="1" si="724"/>
        <v>1.1409232857485276</v>
      </c>
      <c r="BS750" s="1">
        <f t="shared" ca="1" si="724"/>
        <v>1.1409232857485276</v>
      </c>
      <c r="BT750" s="1">
        <f t="shared" ca="1" si="724"/>
        <v>1.1409232857485276</v>
      </c>
      <c r="BU750" s="1">
        <f t="shared" ca="1" si="724"/>
        <v>1.1409232857485276</v>
      </c>
      <c r="BV750" s="1">
        <f t="shared" ca="1" si="724"/>
        <v>1.1409232857485276</v>
      </c>
      <c r="BW750" s="1">
        <f t="shared" ca="1" si="724"/>
        <v>1.1409232857485276</v>
      </c>
      <c r="BX750" s="1">
        <f t="shared" ca="1" si="724"/>
        <v>1.1409232857485276</v>
      </c>
      <c r="BY750" s="1">
        <f t="shared" ca="1" si="724"/>
        <v>1.1409232857485276</v>
      </c>
      <c r="BZ750">
        <v>2040</v>
      </c>
    </row>
    <row r="751" spans="47:78" x14ac:dyDescent="0.45">
      <c r="AU751" t="str">
        <f t="shared" ca="1" si="702"/>
        <v>IMC_PRH_OVC</v>
      </c>
      <c r="AV751" s="1">
        <f t="shared" ca="1" si="660"/>
        <v>1.1409232857485276</v>
      </c>
      <c r="AW751" s="1">
        <f t="shared" ref="AW751:BY751" ca="1" si="725">OFFSET($F195,0,MATCH($BZ751,$G$1:$J$1,0))</f>
        <v>1.1409232857485276</v>
      </c>
      <c r="AX751" s="1">
        <f t="shared" ca="1" si="725"/>
        <v>1.1409232857485276</v>
      </c>
      <c r="AY751" s="1">
        <f t="shared" ca="1" si="725"/>
        <v>1.1409232857485276</v>
      </c>
      <c r="AZ751" s="1">
        <f t="shared" ca="1" si="725"/>
        <v>1.1409232857485276</v>
      </c>
      <c r="BA751" s="1">
        <f t="shared" ca="1" si="725"/>
        <v>1.1409232857485276</v>
      </c>
      <c r="BB751" s="1">
        <f t="shared" ca="1" si="725"/>
        <v>1.1409232857485276</v>
      </c>
      <c r="BC751" s="1">
        <f t="shared" ca="1" si="725"/>
        <v>1.1409232857485276</v>
      </c>
      <c r="BD751" s="1">
        <f t="shared" ca="1" si="725"/>
        <v>1.1409232857485276</v>
      </c>
      <c r="BE751" s="1">
        <f t="shared" ca="1" si="725"/>
        <v>1.1409232857485276</v>
      </c>
      <c r="BF751" s="1">
        <f t="shared" ca="1" si="725"/>
        <v>1.1409232857485276</v>
      </c>
      <c r="BG751" s="1">
        <f t="shared" ca="1" si="725"/>
        <v>1.1409232857485276</v>
      </c>
      <c r="BH751" s="1">
        <f t="shared" ca="1" si="725"/>
        <v>1.1409232857485276</v>
      </c>
      <c r="BI751" s="1">
        <f t="shared" ca="1" si="725"/>
        <v>1.1409232857485276</v>
      </c>
      <c r="BJ751" s="1">
        <f t="shared" ca="1" si="725"/>
        <v>1.1409232857485276</v>
      </c>
      <c r="BK751" s="1">
        <f t="shared" ca="1" si="725"/>
        <v>1.1409232857485276</v>
      </c>
      <c r="BL751" s="1">
        <f t="shared" ca="1" si="725"/>
        <v>1.1409232857485276</v>
      </c>
      <c r="BM751" s="1">
        <f t="shared" ca="1" si="725"/>
        <v>1.1409232857485276</v>
      </c>
      <c r="BN751" s="1">
        <f t="shared" ca="1" si="725"/>
        <v>1.1409232857485276</v>
      </c>
      <c r="BO751" s="1">
        <f t="shared" ca="1" si="725"/>
        <v>1.1409232857485276</v>
      </c>
      <c r="BP751" s="1">
        <f t="shared" ca="1" si="725"/>
        <v>1.1409232857485276</v>
      </c>
      <c r="BQ751" s="1">
        <f t="shared" ca="1" si="725"/>
        <v>1.1409232857485276</v>
      </c>
      <c r="BR751" s="1">
        <f t="shared" ca="1" si="725"/>
        <v>1.1409232857485276</v>
      </c>
      <c r="BS751" s="1">
        <f t="shared" ca="1" si="725"/>
        <v>1.1409232857485276</v>
      </c>
      <c r="BT751" s="1">
        <f t="shared" ca="1" si="725"/>
        <v>1.1409232857485276</v>
      </c>
      <c r="BU751" s="1">
        <f t="shared" ca="1" si="725"/>
        <v>1.1409232857485276</v>
      </c>
      <c r="BV751" s="1">
        <f t="shared" ca="1" si="725"/>
        <v>1.1409232857485276</v>
      </c>
      <c r="BW751" s="1">
        <f t="shared" ca="1" si="725"/>
        <v>1.1409232857485276</v>
      </c>
      <c r="BX751" s="1">
        <f t="shared" ca="1" si="725"/>
        <v>1.1409232857485276</v>
      </c>
      <c r="BY751" s="1">
        <f t="shared" ca="1" si="725"/>
        <v>1.1409232857485276</v>
      </c>
      <c r="BZ751">
        <v>2040</v>
      </c>
    </row>
    <row r="752" spans="47:78" x14ac:dyDescent="0.45">
      <c r="AU752" t="str">
        <f t="shared" ca="1" si="702"/>
        <v>ITM_PRH_OVC</v>
      </c>
      <c r="AV752" s="1">
        <f t="shared" ref="AV752:AV815" ca="1" si="726">OFFSET($F196,0,MATCH($BZ752,$G$1:$J$1,0))</f>
        <v>1.215977144773748</v>
      </c>
      <c r="AW752" s="1">
        <f t="shared" ref="AW752:BY752" ca="1" si="727">OFFSET($F196,0,MATCH($BZ752,$G$1:$J$1,0))</f>
        <v>1.215977144773748</v>
      </c>
      <c r="AX752" s="1">
        <f t="shared" ca="1" si="727"/>
        <v>1.215977144773748</v>
      </c>
      <c r="AY752" s="1">
        <f t="shared" ca="1" si="727"/>
        <v>1.215977144773748</v>
      </c>
      <c r="AZ752" s="1">
        <f t="shared" ca="1" si="727"/>
        <v>1.215977144773748</v>
      </c>
      <c r="BA752" s="1">
        <f t="shared" ca="1" si="727"/>
        <v>1.215977144773748</v>
      </c>
      <c r="BB752" s="1">
        <f t="shared" ca="1" si="727"/>
        <v>1.215977144773748</v>
      </c>
      <c r="BC752" s="1">
        <f t="shared" ca="1" si="727"/>
        <v>1.215977144773748</v>
      </c>
      <c r="BD752" s="1">
        <f t="shared" ca="1" si="727"/>
        <v>1.215977144773748</v>
      </c>
      <c r="BE752" s="1">
        <f t="shared" ca="1" si="727"/>
        <v>1.215977144773748</v>
      </c>
      <c r="BF752" s="1">
        <f t="shared" ca="1" si="727"/>
        <v>1.215977144773748</v>
      </c>
      <c r="BG752" s="1">
        <f t="shared" ca="1" si="727"/>
        <v>1.215977144773748</v>
      </c>
      <c r="BH752" s="1">
        <f t="shared" ca="1" si="727"/>
        <v>1.215977144773748</v>
      </c>
      <c r="BI752" s="1">
        <f t="shared" ca="1" si="727"/>
        <v>1.215977144773748</v>
      </c>
      <c r="BJ752" s="1">
        <f t="shared" ca="1" si="727"/>
        <v>1.215977144773748</v>
      </c>
      <c r="BK752" s="1">
        <f t="shared" ca="1" si="727"/>
        <v>1.215977144773748</v>
      </c>
      <c r="BL752" s="1">
        <f t="shared" ca="1" si="727"/>
        <v>1.215977144773748</v>
      </c>
      <c r="BM752" s="1">
        <f t="shared" ca="1" si="727"/>
        <v>1.215977144773748</v>
      </c>
      <c r="BN752" s="1">
        <f t="shared" ca="1" si="727"/>
        <v>1.215977144773748</v>
      </c>
      <c r="BO752" s="1">
        <f t="shared" ca="1" si="727"/>
        <v>1.215977144773748</v>
      </c>
      <c r="BP752" s="1">
        <f t="shared" ca="1" si="727"/>
        <v>1.215977144773748</v>
      </c>
      <c r="BQ752" s="1">
        <f t="shared" ca="1" si="727"/>
        <v>1.215977144773748</v>
      </c>
      <c r="BR752" s="1">
        <f t="shared" ca="1" si="727"/>
        <v>1.215977144773748</v>
      </c>
      <c r="BS752" s="1">
        <f t="shared" ca="1" si="727"/>
        <v>1.215977144773748</v>
      </c>
      <c r="BT752" s="1">
        <f t="shared" ca="1" si="727"/>
        <v>1.215977144773748</v>
      </c>
      <c r="BU752" s="1">
        <f t="shared" ca="1" si="727"/>
        <v>1.215977144773748</v>
      </c>
      <c r="BV752" s="1">
        <f t="shared" ca="1" si="727"/>
        <v>1.215977144773748</v>
      </c>
      <c r="BW752" s="1">
        <f t="shared" ca="1" si="727"/>
        <v>1.215977144773748</v>
      </c>
      <c r="BX752" s="1">
        <f t="shared" ca="1" si="727"/>
        <v>1.215977144773748</v>
      </c>
      <c r="BY752" s="1">
        <f t="shared" ca="1" si="727"/>
        <v>1.215977144773748</v>
      </c>
      <c r="BZ752">
        <v>2040</v>
      </c>
    </row>
    <row r="753" spans="47:78" x14ac:dyDescent="0.45">
      <c r="AU753" t="str">
        <f t="shared" ca="1" si="702"/>
        <v>\I:</v>
      </c>
      <c r="AV753" s="1" t="str">
        <f t="shared" ca="1" si="726"/>
        <v/>
      </c>
      <c r="AW753" s="1" t="str">
        <f t="shared" ref="AW753:BY753" ca="1" si="728">OFFSET($F197,0,MATCH($BZ753,$G$1:$J$1,0))</f>
        <v/>
      </c>
      <c r="AX753" s="1" t="str">
        <f t="shared" ca="1" si="728"/>
        <v/>
      </c>
      <c r="AY753" s="1" t="str">
        <f t="shared" ca="1" si="728"/>
        <v/>
      </c>
      <c r="AZ753" s="1" t="str">
        <f t="shared" ca="1" si="728"/>
        <v/>
      </c>
      <c r="BA753" s="1" t="str">
        <f t="shared" ca="1" si="728"/>
        <v/>
      </c>
      <c r="BB753" s="1" t="str">
        <f t="shared" ca="1" si="728"/>
        <v/>
      </c>
      <c r="BC753" s="1" t="str">
        <f t="shared" ca="1" si="728"/>
        <v/>
      </c>
      <c r="BD753" s="1" t="str">
        <f t="shared" ca="1" si="728"/>
        <v/>
      </c>
      <c r="BE753" s="1" t="str">
        <f t="shared" ca="1" si="728"/>
        <v/>
      </c>
      <c r="BF753" s="1" t="str">
        <f t="shared" ca="1" si="728"/>
        <v/>
      </c>
      <c r="BG753" s="1" t="str">
        <f t="shared" ca="1" si="728"/>
        <v/>
      </c>
      <c r="BH753" s="1" t="str">
        <f t="shared" ca="1" si="728"/>
        <v/>
      </c>
      <c r="BI753" s="1" t="str">
        <f t="shared" ca="1" si="728"/>
        <v/>
      </c>
      <c r="BJ753" s="1" t="str">
        <f t="shared" ca="1" si="728"/>
        <v/>
      </c>
      <c r="BK753" s="1" t="str">
        <f t="shared" ca="1" si="728"/>
        <v/>
      </c>
      <c r="BL753" s="1" t="str">
        <f t="shared" ca="1" si="728"/>
        <v/>
      </c>
      <c r="BM753" s="1" t="str">
        <f t="shared" ca="1" si="728"/>
        <v/>
      </c>
      <c r="BN753" s="1" t="str">
        <f t="shared" ca="1" si="728"/>
        <v/>
      </c>
      <c r="BO753" s="1" t="str">
        <f t="shared" ca="1" si="728"/>
        <v/>
      </c>
      <c r="BP753" s="1" t="str">
        <f t="shared" ca="1" si="728"/>
        <v/>
      </c>
      <c r="BQ753" s="1" t="str">
        <f t="shared" ca="1" si="728"/>
        <v/>
      </c>
      <c r="BR753" s="1" t="str">
        <f t="shared" ca="1" si="728"/>
        <v/>
      </c>
      <c r="BS753" s="1" t="str">
        <f t="shared" ca="1" si="728"/>
        <v/>
      </c>
      <c r="BT753" s="1" t="str">
        <f t="shared" ca="1" si="728"/>
        <v/>
      </c>
      <c r="BU753" s="1" t="str">
        <f t="shared" ca="1" si="728"/>
        <v/>
      </c>
      <c r="BV753" s="1" t="str">
        <f t="shared" ca="1" si="728"/>
        <v/>
      </c>
      <c r="BW753" s="1" t="str">
        <f t="shared" ca="1" si="728"/>
        <v/>
      </c>
      <c r="BX753" s="1" t="str">
        <f t="shared" ca="1" si="728"/>
        <v/>
      </c>
      <c r="BY753" s="1" t="str">
        <f t="shared" ca="1" si="728"/>
        <v/>
      </c>
      <c r="BZ753">
        <v>2040</v>
      </c>
    </row>
    <row r="754" spans="47:78" x14ac:dyDescent="0.45">
      <c r="AU754" t="str">
        <f t="shared" ca="1" si="702"/>
        <v>IFP_PRH_BIO</v>
      </c>
      <c r="AV754" s="1">
        <f t="shared" ca="1" si="726"/>
        <v>1.1633688626443803</v>
      </c>
      <c r="AW754" s="1">
        <f t="shared" ref="AW754:BY754" ca="1" si="729">OFFSET($F198,0,MATCH($BZ754,$G$1:$J$1,0))</f>
        <v>1.1633688626443803</v>
      </c>
      <c r="AX754" s="1">
        <f t="shared" ca="1" si="729"/>
        <v>1.1633688626443803</v>
      </c>
      <c r="AY754" s="1">
        <f t="shared" ca="1" si="729"/>
        <v>1.1633688626443803</v>
      </c>
      <c r="AZ754" s="1">
        <f t="shared" ca="1" si="729"/>
        <v>1.1633688626443803</v>
      </c>
      <c r="BA754" s="1">
        <f t="shared" ca="1" si="729"/>
        <v>1.1633688626443803</v>
      </c>
      <c r="BB754" s="1">
        <f t="shared" ca="1" si="729"/>
        <v>1.1633688626443803</v>
      </c>
      <c r="BC754" s="1">
        <f t="shared" ca="1" si="729"/>
        <v>1.1633688626443803</v>
      </c>
      <c r="BD754" s="1">
        <f t="shared" ca="1" si="729"/>
        <v>1.1633688626443803</v>
      </c>
      <c r="BE754" s="1">
        <f t="shared" ca="1" si="729"/>
        <v>1.1633688626443803</v>
      </c>
      <c r="BF754" s="1">
        <f t="shared" ca="1" si="729"/>
        <v>1.1633688626443803</v>
      </c>
      <c r="BG754" s="1">
        <f t="shared" ca="1" si="729"/>
        <v>1.1633688626443803</v>
      </c>
      <c r="BH754" s="1">
        <f t="shared" ca="1" si="729"/>
        <v>1.1633688626443803</v>
      </c>
      <c r="BI754" s="1">
        <f t="shared" ca="1" si="729"/>
        <v>1.1633688626443803</v>
      </c>
      <c r="BJ754" s="1">
        <f t="shared" ca="1" si="729"/>
        <v>1.1633688626443803</v>
      </c>
      <c r="BK754" s="1">
        <f t="shared" ca="1" si="729"/>
        <v>1.1633688626443803</v>
      </c>
      <c r="BL754" s="1">
        <f t="shared" ca="1" si="729"/>
        <v>1.1633688626443803</v>
      </c>
      <c r="BM754" s="1">
        <f t="shared" ca="1" si="729"/>
        <v>1.1633688626443803</v>
      </c>
      <c r="BN754" s="1">
        <f t="shared" ca="1" si="729"/>
        <v>1.1633688626443803</v>
      </c>
      <c r="BO754" s="1">
        <f t="shared" ca="1" si="729"/>
        <v>1.1633688626443803</v>
      </c>
      <c r="BP754" s="1">
        <f t="shared" ca="1" si="729"/>
        <v>1.1633688626443803</v>
      </c>
      <c r="BQ754" s="1">
        <f t="shared" ca="1" si="729"/>
        <v>1.1633688626443803</v>
      </c>
      <c r="BR754" s="1">
        <f t="shared" ca="1" si="729"/>
        <v>1.1633688626443803</v>
      </c>
      <c r="BS754" s="1">
        <f t="shared" ca="1" si="729"/>
        <v>1.1633688626443803</v>
      </c>
      <c r="BT754" s="1">
        <f t="shared" ca="1" si="729"/>
        <v>1.1633688626443803</v>
      </c>
      <c r="BU754" s="1">
        <f t="shared" ca="1" si="729"/>
        <v>1.1633688626443803</v>
      </c>
      <c r="BV754" s="1">
        <f t="shared" ca="1" si="729"/>
        <v>1.1633688626443803</v>
      </c>
      <c r="BW754" s="1">
        <f t="shared" ca="1" si="729"/>
        <v>1.1633688626443803</v>
      </c>
      <c r="BX754" s="1">
        <f t="shared" ca="1" si="729"/>
        <v>1.1633688626443803</v>
      </c>
      <c r="BY754" s="1">
        <f t="shared" ca="1" si="729"/>
        <v>1.1633688626443803</v>
      </c>
      <c r="BZ754">
        <v>2040</v>
      </c>
    </row>
    <row r="755" spans="47:78" x14ac:dyDescent="0.45">
      <c r="AU755" t="str">
        <f t="shared" ca="1" si="702"/>
        <v>\I:</v>
      </c>
      <c r="AV755" s="1" t="str">
        <f t="shared" ca="1" si="726"/>
        <v/>
      </c>
      <c r="AW755" s="1" t="str">
        <f t="shared" ref="AW755:BY755" ca="1" si="730">OFFSET($F199,0,MATCH($BZ755,$G$1:$J$1,0))</f>
        <v/>
      </c>
      <c r="AX755" s="1" t="str">
        <f t="shared" ca="1" si="730"/>
        <v/>
      </c>
      <c r="AY755" s="1" t="str">
        <f t="shared" ca="1" si="730"/>
        <v/>
      </c>
      <c r="AZ755" s="1" t="str">
        <f t="shared" ca="1" si="730"/>
        <v/>
      </c>
      <c r="BA755" s="1" t="str">
        <f t="shared" ca="1" si="730"/>
        <v/>
      </c>
      <c r="BB755" s="1" t="str">
        <f t="shared" ca="1" si="730"/>
        <v/>
      </c>
      <c r="BC755" s="1" t="str">
        <f t="shared" ca="1" si="730"/>
        <v/>
      </c>
      <c r="BD755" s="1" t="str">
        <f t="shared" ca="1" si="730"/>
        <v/>
      </c>
      <c r="BE755" s="1" t="str">
        <f t="shared" ca="1" si="730"/>
        <v/>
      </c>
      <c r="BF755" s="1" t="str">
        <f t="shared" ca="1" si="730"/>
        <v/>
      </c>
      <c r="BG755" s="1" t="str">
        <f t="shared" ca="1" si="730"/>
        <v/>
      </c>
      <c r="BH755" s="1" t="str">
        <f t="shared" ca="1" si="730"/>
        <v/>
      </c>
      <c r="BI755" s="1" t="str">
        <f t="shared" ca="1" si="730"/>
        <v/>
      </c>
      <c r="BJ755" s="1" t="str">
        <f t="shared" ca="1" si="730"/>
        <v/>
      </c>
      <c r="BK755" s="1" t="str">
        <f t="shared" ca="1" si="730"/>
        <v/>
      </c>
      <c r="BL755" s="1" t="str">
        <f t="shared" ca="1" si="730"/>
        <v/>
      </c>
      <c r="BM755" s="1" t="str">
        <f t="shared" ca="1" si="730"/>
        <v/>
      </c>
      <c r="BN755" s="1" t="str">
        <f t="shared" ca="1" si="730"/>
        <v/>
      </c>
      <c r="BO755" s="1" t="str">
        <f t="shared" ca="1" si="730"/>
        <v/>
      </c>
      <c r="BP755" s="1" t="str">
        <f t="shared" ca="1" si="730"/>
        <v/>
      </c>
      <c r="BQ755" s="1" t="str">
        <f t="shared" ca="1" si="730"/>
        <v/>
      </c>
      <c r="BR755" s="1" t="str">
        <f t="shared" ca="1" si="730"/>
        <v/>
      </c>
      <c r="BS755" s="1" t="str">
        <f t="shared" ca="1" si="730"/>
        <v/>
      </c>
      <c r="BT755" s="1" t="str">
        <f t="shared" ca="1" si="730"/>
        <v/>
      </c>
      <c r="BU755" s="1" t="str">
        <f t="shared" ca="1" si="730"/>
        <v/>
      </c>
      <c r="BV755" s="1" t="str">
        <f t="shared" ca="1" si="730"/>
        <v/>
      </c>
      <c r="BW755" s="1" t="str">
        <f t="shared" ca="1" si="730"/>
        <v/>
      </c>
      <c r="BX755" s="1" t="str">
        <f t="shared" ca="1" si="730"/>
        <v/>
      </c>
      <c r="BY755" s="1" t="str">
        <f t="shared" ca="1" si="730"/>
        <v/>
      </c>
      <c r="BZ755">
        <v>2040</v>
      </c>
    </row>
    <row r="756" spans="47:78" x14ac:dyDescent="0.45">
      <c r="AU756" t="str">
        <f t="shared" ca="1" si="702"/>
        <v>\I:</v>
      </c>
      <c r="AV756" s="1" t="str">
        <f t="shared" ca="1" si="726"/>
        <v/>
      </c>
      <c r="AW756" s="1" t="str">
        <f t="shared" ref="AW756:BY756" ca="1" si="731">OFFSET($F200,0,MATCH($BZ756,$G$1:$J$1,0))</f>
        <v/>
      </c>
      <c r="AX756" s="1" t="str">
        <f t="shared" ca="1" si="731"/>
        <v/>
      </c>
      <c r="AY756" s="1" t="str">
        <f t="shared" ca="1" si="731"/>
        <v/>
      </c>
      <c r="AZ756" s="1" t="str">
        <f t="shared" ca="1" si="731"/>
        <v/>
      </c>
      <c r="BA756" s="1" t="str">
        <f t="shared" ca="1" si="731"/>
        <v/>
      </c>
      <c r="BB756" s="1" t="str">
        <f t="shared" ca="1" si="731"/>
        <v/>
      </c>
      <c r="BC756" s="1" t="str">
        <f t="shared" ca="1" si="731"/>
        <v/>
      </c>
      <c r="BD756" s="1" t="str">
        <f t="shared" ca="1" si="731"/>
        <v/>
      </c>
      <c r="BE756" s="1" t="str">
        <f t="shared" ca="1" si="731"/>
        <v/>
      </c>
      <c r="BF756" s="1" t="str">
        <f t="shared" ca="1" si="731"/>
        <v/>
      </c>
      <c r="BG756" s="1" t="str">
        <f t="shared" ca="1" si="731"/>
        <v/>
      </c>
      <c r="BH756" s="1" t="str">
        <f t="shared" ca="1" si="731"/>
        <v/>
      </c>
      <c r="BI756" s="1" t="str">
        <f t="shared" ca="1" si="731"/>
        <v/>
      </c>
      <c r="BJ756" s="1" t="str">
        <f t="shared" ca="1" si="731"/>
        <v/>
      </c>
      <c r="BK756" s="1" t="str">
        <f t="shared" ca="1" si="731"/>
        <v/>
      </c>
      <c r="BL756" s="1" t="str">
        <f t="shared" ca="1" si="731"/>
        <v/>
      </c>
      <c r="BM756" s="1" t="str">
        <f t="shared" ca="1" si="731"/>
        <v/>
      </c>
      <c r="BN756" s="1" t="str">
        <f t="shared" ca="1" si="731"/>
        <v/>
      </c>
      <c r="BO756" s="1" t="str">
        <f t="shared" ca="1" si="731"/>
        <v/>
      </c>
      <c r="BP756" s="1" t="str">
        <f t="shared" ca="1" si="731"/>
        <v/>
      </c>
      <c r="BQ756" s="1" t="str">
        <f t="shared" ca="1" si="731"/>
        <v/>
      </c>
      <c r="BR756" s="1" t="str">
        <f t="shared" ca="1" si="731"/>
        <v/>
      </c>
      <c r="BS756" s="1" t="str">
        <f t="shared" ca="1" si="731"/>
        <v/>
      </c>
      <c r="BT756" s="1" t="str">
        <f t="shared" ca="1" si="731"/>
        <v/>
      </c>
      <c r="BU756" s="1" t="str">
        <f t="shared" ca="1" si="731"/>
        <v/>
      </c>
      <c r="BV756" s="1" t="str">
        <f t="shared" ca="1" si="731"/>
        <v/>
      </c>
      <c r="BW756" s="1" t="str">
        <f t="shared" ca="1" si="731"/>
        <v/>
      </c>
      <c r="BX756" s="1" t="str">
        <f t="shared" ca="1" si="731"/>
        <v/>
      </c>
      <c r="BY756" s="1" t="str">
        <f t="shared" ca="1" si="731"/>
        <v/>
      </c>
      <c r="BZ756">
        <v>2040</v>
      </c>
    </row>
    <row r="757" spans="47:78" x14ac:dyDescent="0.45">
      <c r="AU757" t="str">
        <f t="shared" ca="1" si="702"/>
        <v>ICH_PRH_BIO</v>
      </c>
      <c r="AV757" s="1">
        <f t="shared" ca="1" si="726"/>
        <v>1.0791406499291269</v>
      </c>
      <c r="AW757" s="1">
        <f t="shared" ref="AW757:BY757" ca="1" si="732">OFFSET($F201,0,MATCH($BZ757,$G$1:$J$1,0))</f>
        <v>1.0791406499291269</v>
      </c>
      <c r="AX757" s="1">
        <f t="shared" ca="1" si="732"/>
        <v>1.0791406499291269</v>
      </c>
      <c r="AY757" s="1">
        <f t="shared" ca="1" si="732"/>
        <v>1.0791406499291269</v>
      </c>
      <c r="AZ757" s="1">
        <f t="shared" ca="1" si="732"/>
        <v>1.0791406499291269</v>
      </c>
      <c r="BA757" s="1">
        <f t="shared" ca="1" si="732"/>
        <v>1.0791406499291269</v>
      </c>
      <c r="BB757" s="1">
        <f t="shared" ca="1" si="732"/>
        <v>1.0791406499291269</v>
      </c>
      <c r="BC757" s="1">
        <f t="shared" ca="1" si="732"/>
        <v>1.0791406499291269</v>
      </c>
      <c r="BD757" s="1">
        <f t="shared" ca="1" si="732"/>
        <v>1.0791406499291269</v>
      </c>
      <c r="BE757" s="1">
        <f t="shared" ca="1" si="732"/>
        <v>1.0791406499291269</v>
      </c>
      <c r="BF757" s="1">
        <f t="shared" ca="1" si="732"/>
        <v>1.0791406499291269</v>
      </c>
      <c r="BG757" s="1">
        <f t="shared" ca="1" si="732"/>
        <v>1.0791406499291269</v>
      </c>
      <c r="BH757" s="1">
        <f t="shared" ca="1" si="732"/>
        <v>1.0791406499291269</v>
      </c>
      <c r="BI757" s="1">
        <f t="shared" ca="1" si="732"/>
        <v>1.0791406499291269</v>
      </c>
      <c r="BJ757" s="1">
        <f t="shared" ca="1" si="732"/>
        <v>1.0791406499291269</v>
      </c>
      <c r="BK757" s="1">
        <f t="shared" ca="1" si="732"/>
        <v>1.0791406499291269</v>
      </c>
      <c r="BL757" s="1">
        <f t="shared" ca="1" si="732"/>
        <v>1.0791406499291269</v>
      </c>
      <c r="BM757" s="1">
        <f t="shared" ca="1" si="732"/>
        <v>1.0791406499291269</v>
      </c>
      <c r="BN757" s="1">
        <f t="shared" ca="1" si="732"/>
        <v>1.0791406499291269</v>
      </c>
      <c r="BO757" s="1">
        <f t="shared" ca="1" si="732"/>
        <v>1.0791406499291269</v>
      </c>
      <c r="BP757" s="1">
        <f t="shared" ca="1" si="732"/>
        <v>1.0791406499291269</v>
      </c>
      <c r="BQ757" s="1">
        <f t="shared" ca="1" si="732"/>
        <v>1.0791406499291269</v>
      </c>
      <c r="BR757" s="1">
        <f t="shared" ca="1" si="732"/>
        <v>1.0791406499291269</v>
      </c>
      <c r="BS757" s="1">
        <f t="shared" ca="1" si="732"/>
        <v>1.0791406499291269</v>
      </c>
      <c r="BT757" s="1">
        <f t="shared" ca="1" si="732"/>
        <v>1.0791406499291269</v>
      </c>
      <c r="BU757" s="1">
        <f t="shared" ca="1" si="732"/>
        <v>1.0791406499291269</v>
      </c>
      <c r="BV757" s="1">
        <f t="shared" ca="1" si="732"/>
        <v>1.0791406499291269</v>
      </c>
      <c r="BW757" s="1">
        <f t="shared" ca="1" si="732"/>
        <v>1.0791406499291269</v>
      </c>
      <c r="BX757" s="1">
        <f t="shared" ca="1" si="732"/>
        <v>1.0791406499291269</v>
      </c>
      <c r="BY757" s="1">
        <f t="shared" ca="1" si="732"/>
        <v>1.0791406499291269</v>
      </c>
      <c r="BZ757">
        <v>2040</v>
      </c>
    </row>
    <row r="758" spans="47:78" x14ac:dyDescent="0.45">
      <c r="AU758" t="str">
        <f t="shared" ca="1" si="702"/>
        <v>ICH_OTP_BIO</v>
      </c>
      <c r="AV758" s="1">
        <f t="shared" ca="1" si="726"/>
        <v>1.0791406499291269</v>
      </c>
      <c r="AW758" s="1">
        <f t="shared" ref="AW758:BY758" ca="1" si="733">OFFSET($F202,0,MATCH($BZ758,$G$1:$J$1,0))</f>
        <v>1.0791406499291269</v>
      </c>
      <c r="AX758" s="1">
        <f t="shared" ca="1" si="733"/>
        <v>1.0791406499291269</v>
      </c>
      <c r="AY758" s="1">
        <f t="shared" ca="1" si="733"/>
        <v>1.0791406499291269</v>
      </c>
      <c r="AZ758" s="1">
        <f t="shared" ca="1" si="733"/>
        <v>1.0791406499291269</v>
      </c>
      <c r="BA758" s="1">
        <f t="shared" ca="1" si="733"/>
        <v>1.0791406499291269</v>
      </c>
      <c r="BB758" s="1">
        <f t="shared" ca="1" si="733"/>
        <v>1.0791406499291269</v>
      </c>
      <c r="BC758" s="1">
        <f t="shared" ca="1" si="733"/>
        <v>1.0791406499291269</v>
      </c>
      <c r="BD758" s="1">
        <f t="shared" ca="1" si="733"/>
        <v>1.0791406499291269</v>
      </c>
      <c r="BE758" s="1">
        <f t="shared" ca="1" si="733"/>
        <v>1.0791406499291269</v>
      </c>
      <c r="BF758" s="1">
        <f t="shared" ca="1" si="733"/>
        <v>1.0791406499291269</v>
      </c>
      <c r="BG758" s="1">
        <f t="shared" ca="1" si="733"/>
        <v>1.0791406499291269</v>
      </c>
      <c r="BH758" s="1">
        <f t="shared" ca="1" si="733"/>
        <v>1.0791406499291269</v>
      </c>
      <c r="BI758" s="1">
        <f t="shared" ca="1" si="733"/>
        <v>1.0791406499291269</v>
      </c>
      <c r="BJ758" s="1">
        <f t="shared" ca="1" si="733"/>
        <v>1.0791406499291269</v>
      </c>
      <c r="BK758" s="1">
        <f t="shared" ca="1" si="733"/>
        <v>1.0791406499291269</v>
      </c>
      <c r="BL758" s="1">
        <f t="shared" ca="1" si="733"/>
        <v>1.0791406499291269</v>
      </c>
      <c r="BM758" s="1">
        <f t="shared" ca="1" si="733"/>
        <v>1.0791406499291269</v>
      </c>
      <c r="BN758" s="1">
        <f t="shared" ca="1" si="733"/>
        <v>1.0791406499291269</v>
      </c>
      <c r="BO758" s="1">
        <f t="shared" ca="1" si="733"/>
        <v>1.0791406499291269</v>
      </c>
      <c r="BP758" s="1">
        <f t="shared" ca="1" si="733"/>
        <v>1.0791406499291269</v>
      </c>
      <c r="BQ758" s="1">
        <f t="shared" ca="1" si="733"/>
        <v>1.0791406499291269</v>
      </c>
      <c r="BR758" s="1">
        <f t="shared" ca="1" si="733"/>
        <v>1.0791406499291269</v>
      </c>
      <c r="BS758" s="1">
        <f t="shared" ca="1" si="733"/>
        <v>1.0791406499291269</v>
      </c>
      <c r="BT758" s="1">
        <f t="shared" ca="1" si="733"/>
        <v>1.0791406499291269</v>
      </c>
      <c r="BU758" s="1">
        <f t="shared" ca="1" si="733"/>
        <v>1.0791406499291269</v>
      </c>
      <c r="BV758" s="1">
        <f t="shared" ca="1" si="733"/>
        <v>1.0791406499291269</v>
      </c>
      <c r="BW758" s="1">
        <f t="shared" ca="1" si="733"/>
        <v>1.0791406499291269</v>
      </c>
      <c r="BX758" s="1">
        <f t="shared" ca="1" si="733"/>
        <v>1.0791406499291269</v>
      </c>
      <c r="BY758" s="1">
        <f t="shared" ca="1" si="733"/>
        <v>1.0791406499291269</v>
      </c>
      <c r="BZ758">
        <v>2040</v>
      </c>
    </row>
    <row r="759" spans="47:78" x14ac:dyDescent="0.45">
      <c r="AU759" t="str">
        <f t="shared" ca="1" si="702"/>
        <v>INM_PRH_BIO</v>
      </c>
      <c r="AV759" s="1">
        <f t="shared" ca="1" si="726"/>
        <v>1.0833059211436435</v>
      </c>
      <c r="AW759" s="1">
        <f t="shared" ref="AW759:BY759" ca="1" si="734">OFFSET($F203,0,MATCH($BZ759,$G$1:$J$1,0))</f>
        <v>1.0833059211436435</v>
      </c>
      <c r="AX759" s="1">
        <f t="shared" ca="1" si="734"/>
        <v>1.0833059211436435</v>
      </c>
      <c r="AY759" s="1">
        <f t="shared" ca="1" si="734"/>
        <v>1.0833059211436435</v>
      </c>
      <c r="AZ759" s="1">
        <f t="shared" ca="1" si="734"/>
        <v>1.0833059211436435</v>
      </c>
      <c r="BA759" s="1">
        <f t="shared" ca="1" si="734"/>
        <v>1.0833059211436435</v>
      </c>
      <c r="BB759" s="1">
        <f t="shared" ca="1" si="734"/>
        <v>1.0833059211436435</v>
      </c>
      <c r="BC759" s="1">
        <f t="shared" ca="1" si="734"/>
        <v>1.0833059211436435</v>
      </c>
      <c r="BD759" s="1">
        <f t="shared" ca="1" si="734"/>
        <v>1.0833059211436435</v>
      </c>
      <c r="BE759" s="1">
        <f t="shared" ca="1" si="734"/>
        <v>1.0833059211436435</v>
      </c>
      <c r="BF759" s="1">
        <f t="shared" ca="1" si="734"/>
        <v>1.0833059211436435</v>
      </c>
      <c r="BG759" s="1">
        <f t="shared" ca="1" si="734"/>
        <v>1.0833059211436435</v>
      </c>
      <c r="BH759" s="1">
        <f t="shared" ca="1" si="734"/>
        <v>1.0833059211436435</v>
      </c>
      <c r="BI759" s="1">
        <f t="shared" ca="1" si="734"/>
        <v>1.0833059211436435</v>
      </c>
      <c r="BJ759" s="1">
        <f t="shared" ca="1" si="734"/>
        <v>1.0833059211436435</v>
      </c>
      <c r="BK759" s="1">
        <f t="shared" ca="1" si="734"/>
        <v>1.0833059211436435</v>
      </c>
      <c r="BL759" s="1">
        <f t="shared" ca="1" si="734"/>
        <v>1.0833059211436435</v>
      </c>
      <c r="BM759" s="1">
        <f t="shared" ca="1" si="734"/>
        <v>1.0833059211436435</v>
      </c>
      <c r="BN759" s="1">
        <f t="shared" ca="1" si="734"/>
        <v>1.0833059211436435</v>
      </c>
      <c r="BO759" s="1">
        <f t="shared" ca="1" si="734"/>
        <v>1.0833059211436435</v>
      </c>
      <c r="BP759" s="1">
        <f t="shared" ca="1" si="734"/>
        <v>1.0833059211436435</v>
      </c>
      <c r="BQ759" s="1">
        <f t="shared" ca="1" si="734"/>
        <v>1.0833059211436435</v>
      </c>
      <c r="BR759" s="1">
        <f t="shared" ca="1" si="734"/>
        <v>1.0833059211436435</v>
      </c>
      <c r="BS759" s="1">
        <f t="shared" ca="1" si="734"/>
        <v>1.0833059211436435</v>
      </c>
      <c r="BT759" s="1">
        <f t="shared" ca="1" si="734"/>
        <v>1.0833059211436435</v>
      </c>
      <c r="BU759" s="1">
        <f t="shared" ca="1" si="734"/>
        <v>1.0833059211436435</v>
      </c>
      <c r="BV759" s="1">
        <f t="shared" ca="1" si="734"/>
        <v>1.0833059211436435</v>
      </c>
      <c r="BW759" s="1">
        <f t="shared" ca="1" si="734"/>
        <v>1.0833059211436435</v>
      </c>
      <c r="BX759" s="1">
        <f t="shared" ca="1" si="734"/>
        <v>1.0833059211436435</v>
      </c>
      <c r="BY759" s="1">
        <f t="shared" ca="1" si="734"/>
        <v>1.0833059211436435</v>
      </c>
      <c r="BZ759">
        <v>2040</v>
      </c>
    </row>
    <row r="760" spans="47:78" x14ac:dyDescent="0.45">
      <c r="AU760" t="str">
        <f t="shared" ca="1" si="702"/>
        <v>INM_PRC_BIO</v>
      </c>
      <c r="AV760" s="1">
        <f t="shared" ca="1" si="726"/>
        <v>1.2147018696539098</v>
      </c>
      <c r="AW760" s="1">
        <f t="shared" ref="AW760:BY760" ca="1" si="735">OFFSET($F204,0,MATCH($BZ760,$G$1:$J$1,0))</f>
        <v>1.2147018696539098</v>
      </c>
      <c r="AX760" s="1">
        <f t="shared" ca="1" si="735"/>
        <v>1.2147018696539098</v>
      </c>
      <c r="AY760" s="1">
        <f t="shared" ca="1" si="735"/>
        <v>1.2147018696539098</v>
      </c>
      <c r="AZ760" s="1">
        <f t="shared" ca="1" si="735"/>
        <v>1.2147018696539098</v>
      </c>
      <c r="BA760" s="1">
        <f t="shared" ca="1" si="735"/>
        <v>1.2147018696539098</v>
      </c>
      <c r="BB760" s="1">
        <f t="shared" ca="1" si="735"/>
        <v>1.2147018696539098</v>
      </c>
      <c r="BC760" s="1">
        <f t="shared" ca="1" si="735"/>
        <v>1.2147018696539098</v>
      </c>
      <c r="BD760" s="1">
        <f t="shared" ca="1" si="735"/>
        <v>1.2147018696539098</v>
      </c>
      <c r="BE760" s="1">
        <f t="shared" ca="1" si="735"/>
        <v>1.2147018696539098</v>
      </c>
      <c r="BF760" s="1">
        <f t="shared" ca="1" si="735"/>
        <v>1.2147018696539098</v>
      </c>
      <c r="BG760" s="1">
        <f t="shared" ca="1" si="735"/>
        <v>1.2147018696539098</v>
      </c>
      <c r="BH760" s="1">
        <f t="shared" ca="1" si="735"/>
        <v>1.2147018696539098</v>
      </c>
      <c r="BI760" s="1">
        <f t="shared" ca="1" si="735"/>
        <v>1.2147018696539098</v>
      </c>
      <c r="BJ760" s="1">
        <f t="shared" ca="1" si="735"/>
        <v>1.2147018696539098</v>
      </c>
      <c r="BK760" s="1">
        <f t="shared" ca="1" si="735"/>
        <v>1.2147018696539098</v>
      </c>
      <c r="BL760" s="1">
        <f t="shared" ca="1" si="735"/>
        <v>1.2147018696539098</v>
      </c>
      <c r="BM760" s="1">
        <f t="shared" ca="1" si="735"/>
        <v>1.2147018696539098</v>
      </c>
      <c r="BN760" s="1">
        <f t="shared" ca="1" si="735"/>
        <v>1.2147018696539098</v>
      </c>
      <c r="BO760" s="1">
        <f t="shared" ca="1" si="735"/>
        <v>1.2147018696539098</v>
      </c>
      <c r="BP760" s="1">
        <f t="shared" ca="1" si="735"/>
        <v>1.2147018696539098</v>
      </c>
      <c r="BQ760" s="1">
        <f t="shared" ca="1" si="735"/>
        <v>1.2147018696539098</v>
      </c>
      <c r="BR760" s="1">
        <f t="shared" ca="1" si="735"/>
        <v>1.2147018696539098</v>
      </c>
      <c r="BS760" s="1">
        <f t="shared" ca="1" si="735"/>
        <v>1.2147018696539098</v>
      </c>
      <c r="BT760" s="1">
        <f t="shared" ca="1" si="735"/>
        <v>1.2147018696539098</v>
      </c>
      <c r="BU760" s="1">
        <f t="shared" ca="1" si="735"/>
        <v>1.2147018696539098</v>
      </c>
      <c r="BV760" s="1">
        <f t="shared" ca="1" si="735"/>
        <v>1.2147018696539098</v>
      </c>
      <c r="BW760" s="1">
        <f t="shared" ca="1" si="735"/>
        <v>1.2147018696539098</v>
      </c>
      <c r="BX760" s="1">
        <f t="shared" ca="1" si="735"/>
        <v>1.2147018696539098</v>
      </c>
      <c r="BY760" s="1">
        <f t="shared" ca="1" si="735"/>
        <v>1.2147018696539098</v>
      </c>
      <c r="BZ760">
        <v>2040</v>
      </c>
    </row>
    <row r="761" spans="47:78" x14ac:dyDescent="0.45">
      <c r="AU761" t="str">
        <f t="shared" ca="1" si="702"/>
        <v>INM_MDR_BIO</v>
      </c>
      <c r="AV761" s="1">
        <f t="shared" ca="1" si="726"/>
        <v>1.2134292666612403</v>
      </c>
      <c r="AW761" s="1">
        <f t="shared" ref="AW761:BY761" ca="1" si="736">OFFSET($F205,0,MATCH($BZ761,$G$1:$J$1,0))</f>
        <v>1.2134292666612403</v>
      </c>
      <c r="AX761" s="1">
        <f t="shared" ca="1" si="736"/>
        <v>1.2134292666612403</v>
      </c>
      <c r="AY761" s="1">
        <f t="shared" ca="1" si="736"/>
        <v>1.2134292666612403</v>
      </c>
      <c r="AZ761" s="1">
        <f t="shared" ca="1" si="736"/>
        <v>1.2134292666612403</v>
      </c>
      <c r="BA761" s="1">
        <f t="shared" ca="1" si="736"/>
        <v>1.2134292666612403</v>
      </c>
      <c r="BB761" s="1">
        <f t="shared" ca="1" si="736"/>
        <v>1.2134292666612403</v>
      </c>
      <c r="BC761" s="1">
        <f t="shared" ca="1" si="736"/>
        <v>1.2134292666612403</v>
      </c>
      <c r="BD761" s="1">
        <f t="shared" ca="1" si="736"/>
        <v>1.2134292666612403</v>
      </c>
      <c r="BE761" s="1">
        <f t="shared" ca="1" si="736"/>
        <v>1.2134292666612403</v>
      </c>
      <c r="BF761" s="1">
        <f t="shared" ca="1" si="736"/>
        <v>1.2134292666612403</v>
      </c>
      <c r="BG761" s="1">
        <f t="shared" ca="1" si="736"/>
        <v>1.2134292666612403</v>
      </c>
      <c r="BH761" s="1">
        <f t="shared" ca="1" si="736"/>
        <v>1.2134292666612403</v>
      </c>
      <c r="BI761" s="1">
        <f t="shared" ca="1" si="736"/>
        <v>1.2134292666612403</v>
      </c>
      <c r="BJ761" s="1">
        <f t="shared" ca="1" si="736"/>
        <v>1.2134292666612403</v>
      </c>
      <c r="BK761" s="1">
        <f t="shared" ca="1" si="736"/>
        <v>1.2134292666612403</v>
      </c>
      <c r="BL761" s="1">
        <f t="shared" ca="1" si="736"/>
        <v>1.2134292666612403</v>
      </c>
      <c r="BM761" s="1">
        <f t="shared" ca="1" si="736"/>
        <v>1.2134292666612403</v>
      </c>
      <c r="BN761" s="1">
        <f t="shared" ca="1" si="736"/>
        <v>1.2134292666612403</v>
      </c>
      <c r="BO761" s="1">
        <f t="shared" ca="1" si="736"/>
        <v>1.2134292666612403</v>
      </c>
      <c r="BP761" s="1">
        <f t="shared" ca="1" si="736"/>
        <v>1.2134292666612403</v>
      </c>
      <c r="BQ761" s="1">
        <f t="shared" ca="1" si="736"/>
        <v>1.2134292666612403</v>
      </c>
      <c r="BR761" s="1">
        <f t="shared" ca="1" si="736"/>
        <v>1.2134292666612403</v>
      </c>
      <c r="BS761" s="1">
        <f t="shared" ca="1" si="736"/>
        <v>1.2134292666612403</v>
      </c>
      <c r="BT761" s="1">
        <f t="shared" ca="1" si="736"/>
        <v>1.2134292666612403</v>
      </c>
      <c r="BU761" s="1">
        <f t="shared" ca="1" si="736"/>
        <v>1.2134292666612403</v>
      </c>
      <c r="BV761" s="1">
        <f t="shared" ca="1" si="736"/>
        <v>1.2134292666612403</v>
      </c>
      <c r="BW761" s="1">
        <f t="shared" ca="1" si="736"/>
        <v>1.2134292666612403</v>
      </c>
      <c r="BX761" s="1">
        <f t="shared" ca="1" si="736"/>
        <v>1.2134292666612403</v>
      </c>
      <c r="BY761" s="1">
        <f t="shared" ca="1" si="736"/>
        <v>1.2134292666612403</v>
      </c>
      <c r="BZ761">
        <v>2040</v>
      </c>
    </row>
    <row r="762" spans="47:78" x14ac:dyDescent="0.45">
      <c r="AU762" t="str">
        <f t="shared" ca="1" si="702"/>
        <v>\I:</v>
      </c>
      <c r="AV762" s="1" t="str">
        <f t="shared" ca="1" si="726"/>
        <v/>
      </c>
      <c r="AW762" s="1" t="str">
        <f t="shared" ref="AW762:BY762" ca="1" si="737">OFFSET($F206,0,MATCH($BZ762,$G$1:$J$1,0))</f>
        <v/>
      </c>
      <c r="AX762" s="1" t="str">
        <f t="shared" ca="1" si="737"/>
        <v/>
      </c>
      <c r="AY762" s="1" t="str">
        <f t="shared" ca="1" si="737"/>
        <v/>
      </c>
      <c r="AZ762" s="1" t="str">
        <f t="shared" ca="1" si="737"/>
        <v/>
      </c>
      <c r="BA762" s="1" t="str">
        <f t="shared" ca="1" si="737"/>
        <v/>
      </c>
      <c r="BB762" s="1" t="str">
        <f t="shared" ca="1" si="737"/>
        <v/>
      </c>
      <c r="BC762" s="1" t="str">
        <f t="shared" ca="1" si="737"/>
        <v/>
      </c>
      <c r="BD762" s="1" t="str">
        <f t="shared" ca="1" si="737"/>
        <v/>
      </c>
      <c r="BE762" s="1" t="str">
        <f t="shared" ca="1" si="737"/>
        <v/>
      </c>
      <c r="BF762" s="1" t="str">
        <f t="shared" ca="1" si="737"/>
        <v/>
      </c>
      <c r="BG762" s="1" t="str">
        <f t="shared" ca="1" si="737"/>
        <v/>
      </c>
      <c r="BH762" s="1" t="str">
        <f t="shared" ca="1" si="737"/>
        <v/>
      </c>
      <c r="BI762" s="1" t="str">
        <f t="shared" ca="1" si="737"/>
        <v/>
      </c>
      <c r="BJ762" s="1" t="str">
        <f t="shared" ca="1" si="737"/>
        <v/>
      </c>
      <c r="BK762" s="1" t="str">
        <f t="shared" ca="1" si="737"/>
        <v/>
      </c>
      <c r="BL762" s="1" t="str">
        <f t="shared" ca="1" si="737"/>
        <v/>
      </c>
      <c r="BM762" s="1" t="str">
        <f t="shared" ca="1" si="737"/>
        <v/>
      </c>
      <c r="BN762" s="1" t="str">
        <f t="shared" ca="1" si="737"/>
        <v/>
      </c>
      <c r="BO762" s="1" t="str">
        <f t="shared" ca="1" si="737"/>
        <v/>
      </c>
      <c r="BP762" s="1" t="str">
        <f t="shared" ca="1" si="737"/>
        <v/>
      </c>
      <c r="BQ762" s="1" t="str">
        <f t="shared" ca="1" si="737"/>
        <v/>
      </c>
      <c r="BR762" s="1" t="str">
        <f t="shared" ca="1" si="737"/>
        <v/>
      </c>
      <c r="BS762" s="1" t="str">
        <f t="shared" ca="1" si="737"/>
        <v/>
      </c>
      <c r="BT762" s="1" t="str">
        <f t="shared" ca="1" si="737"/>
        <v/>
      </c>
      <c r="BU762" s="1" t="str">
        <f t="shared" ca="1" si="737"/>
        <v/>
      </c>
      <c r="BV762" s="1" t="str">
        <f t="shared" ca="1" si="737"/>
        <v/>
      </c>
      <c r="BW762" s="1" t="str">
        <f t="shared" ca="1" si="737"/>
        <v/>
      </c>
      <c r="BX762" s="1" t="str">
        <f t="shared" ca="1" si="737"/>
        <v/>
      </c>
      <c r="BY762" s="1" t="str">
        <f t="shared" ca="1" si="737"/>
        <v/>
      </c>
      <c r="BZ762">
        <v>2040</v>
      </c>
    </row>
    <row r="763" spans="47:78" x14ac:dyDescent="0.45">
      <c r="AU763" t="str">
        <f t="shared" ca="1" si="702"/>
        <v>ILP_MDR_BIO</v>
      </c>
      <c r="AV763" s="1">
        <f t="shared" ca="1" si="726"/>
        <v>1.2134292666612403</v>
      </c>
      <c r="AW763" s="1">
        <f t="shared" ref="AW763:BY763" ca="1" si="738">OFFSET($F207,0,MATCH($BZ763,$G$1:$J$1,0))</f>
        <v>1.2134292666612403</v>
      </c>
      <c r="AX763" s="1">
        <f t="shared" ca="1" si="738"/>
        <v>1.2134292666612403</v>
      </c>
      <c r="AY763" s="1">
        <f t="shared" ca="1" si="738"/>
        <v>1.2134292666612403</v>
      </c>
      <c r="AZ763" s="1">
        <f t="shared" ca="1" si="738"/>
        <v>1.2134292666612403</v>
      </c>
      <c r="BA763" s="1">
        <f t="shared" ca="1" si="738"/>
        <v>1.2134292666612403</v>
      </c>
      <c r="BB763" s="1">
        <f t="shared" ca="1" si="738"/>
        <v>1.2134292666612403</v>
      </c>
      <c r="BC763" s="1">
        <f t="shared" ca="1" si="738"/>
        <v>1.2134292666612403</v>
      </c>
      <c r="BD763" s="1">
        <f t="shared" ca="1" si="738"/>
        <v>1.2134292666612403</v>
      </c>
      <c r="BE763" s="1">
        <f t="shared" ca="1" si="738"/>
        <v>1.2134292666612403</v>
      </c>
      <c r="BF763" s="1">
        <f t="shared" ca="1" si="738"/>
        <v>1.2134292666612403</v>
      </c>
      <c r="BG763" s="1">
        <f t="shared" ca="1" si="738"/>
        <v>1.2134292666612403</v>
      </c>
      <c r="BH763" s="1">
        <f t="shared" ca="1" si="738"/>
        <v>1.2134292666612403</v>
      </c>
      <c r="BI763" s="1">
        <f t="shared" ca="1" si="738"/>
        <v>1.2134292666612403</v>
      </c>
      <c r="BJ763" s="1">
        <f t="shared" ca="1" si="738"/>
        <v>1.2134292666612403</v>
      </c>
      <c r="BK763" s="1">
        <f t="shared" ca="1" si="738"/>
        <v>1.2134292666612403</v>
      </c>
      <c r="BL763" s="1">
        <f t="shared" ca="1" si="738"/>
        <v>1.2134292666612403</v>
      </c>
      <c r="BM763" s="1">
        <f t="shared" ca="1" si="738"/>
        <v>1.2134292666612403</v>
      </c>
      <c r="BN763" s="1">
        <f t="shared" ca="1" si="738"/>
        <v>1.2134292666612403</v>
      </c>
      <c r="BO763" s="1">
        <f t="shared" ca="1" si="738"/>
        <v>1.2134292666612403</v>
      </c>
      <c r="BP763" s="1">
        <f t="shared" ca="1" si="738"/>
        <v>1.2134292666612403</v>
      </c>
      <c r="BQ763" s="1">
        <f t="shared" ca="1" si="738"/>
        <v>1.2134292666612403</v>
      </c>
      <c r="BR763" s="1">
        <f t="shared" ca="1" si="738"/>
        <v>1.2134292666612403</v>
      </c>
      <c r="BS763" s="1">
        <f t="shared" ca="1" si="738"/>
        <v>1.2134292666612403</v>
      </c>
      <c r="BT763" s="1">
        <f t="shared" ca="1" si="738"/>
        <v>1.2134292666612403</v>
      </c>
      <c r="BU763" s="1">
        <f t="shared" ca="1" si="738"/>
        <v>1.2134292666612403</v>
      </c>
      <c r="BV763" s="1">
        <f t="shared" ca="1" si="738"/>
        <v>1.2134292666612403</v>
      </c>
      <c r="BW763" s="1">
        <f t="shared" ca="1" si="738"/>
        <v>1.2134292666612403</v>
      </c>
      <c r="BX763" s="1">
        <f t="shared" ca="1" si="738"/>
        <v>1.2134292666612403</v>
      </c>
      <c r="BY763" s="1">
        <f t="shared" ca="1" si="738"/>
        <v>1.2134292666612403</v>
      </c>
      <c r="BZ763">
        <v>2040</v>
      </c>
    </row>
    <row r="764" spans="47:78" x14ac:dyDescent="0.45">
      <c r="AU764" t="str">
        <f t="shared" ca="1" si="702"/>
        <v>\I: IIS_PRH_BIO</v>
      </c>
      <c r="AV764" s="1">
        <f t="shared" ca="1" si="726"/>
        <v>1.215977144773748</v>
      </c>
      <c r="AW764" s="1">
        <f t="shared" ref="AW764:BY764" ca="1" si="739">OFFSET($F208,0,MATCH($BZ764,$G$1:$J$1,0))</f>
        <v>1.215977144773748</v>
      </c>
      <c r="AX764" s="1">
        <f t="shared" ca="1" si="739"/>
        <v>1.215977144773748</v>
      </c>
      <c r="AY764" s="1">
        <f t="shared" ca="1" si="739"/>
        <v>1.215977144773748</v>
      </c>
      <c r="AZ764" s="1">
        <f t="shared" ca="1" si="739"/>
        <v>1.215977144773748</v>
      </c>
      <c r="BA764" s="1">
        <f t="shared" ca="1" si="739"/>
        <v>1.215977144773748</v>
      </c>
      <c r="BB764" s="1">
        <f t="shared" ca="1" si="739"/>
        <v>1.215977144773748</v>
      </c>
      <c r="BC764" s="1">
        <f t="shared" ca="1" si="739"/>
        <v>1.215977144773748</v>
      </c>
      <c r="BD764" s="1">
        <f t="shared" ca="1" si="739"/>
        <v>1.215977144773748</v>
      </c>
      <c r="BE764" s="1">
        <f t="shared" ca="1" si="739"/>
        <v>1.215977144773748</v>
      </c>
      <c r="BF764" s="1">
        <f t="shared" ca="1" si="739"/>
        <v>1.215977144773748</v>
      </c>
      <c r="BG764" s="1">
        <f t="shared" ca="1" si="739"/>
        <v>1.215977144773748</v>
      </c>
      <c r="BH764" s="1">
        <f t="shared" ca="1" si="739"/>
        <v>1.215977144773748</v>
      </c>
      <c r="BI764" s="1">
        <f t="shared" ca="1" si="739"/>
        <v>1.215977144773748</v>
      </c>
      <c r="BJ764" s="1">
        <f t="shared" ca="1" si="739"/>
        <v>1.215977144773748</v>
      </c>
      <c r="BK764" s="1">
        <f t="shared" ca="1" si="739"/>
        <v>1.215977144773748</v>
      </c>
      <c r="BL764" s="1">
        <f t="shared" ca="1" si="739"/>
        <v>1.215977144773748</v>
      </c>
      <c r="BM764" s="1">
        <f t="shared" ca="1" si="739"/>
        <v>1.215977144773748</v>
      </c>
      <c r="BN764" s="1">
        <f t="shared" ca="1" si="739"/>
        <v>1.215977144773748</v>
      </c>
      <c r="BO764" s="1">
        <f t="shared" ca="1" si="739"/>
        <v>1.215977144773748</v>
      </c>
      <c r="BP764" s="1">
        <f t="shared" ca="1" si="739"/>
        <v>1.215977144773748</v>
      </c>
      <c r="BQ764" s="1">
        <f t="shared" ca="1" si="739"/>
        <v>1.215977144773748</v>
      </c>
      <c r="BR764" s="1">
        <f t="shared" ca="1" si="739"/>
        <v>1.215977144773748</v>
      </c>
      <c r="BS764" s="1">
        <f t="shared" ca="1" si="739"/>
        <v>1.215977144773748</v>
      </c>
      <c r="BT764" s="1">
        <f t="shared" ca="1" si="739"/>
        <v>1.215977144773748</v>
      </c>
      <c r="BU764" s="1">
        <f t="shared" ca="1" si="739"/>
        <v>1.215977144773748</v>
      </c>
      <c r="BV764" s="1">
        <f t="shared" ca="1" si="739"/>
        <v>1.215977144773748</v>
      </c>
      <c r="BW764" s="1">
        <f t="shared" ca="1" si="739"/>
        <v>1.215977144773748</v>
      </c>
      <c r="BX764" s="1">
        <f t="shared" ca="1" si="739"/>
        <v>1.215977144773748</v>
      </c>
      <c r="BY764" s="1">
        <f t="shared" ca="1" si="739"/>
        <v>1.215977144773748</v>
      </c>
      <c r="BZ764">
        <v>2040</v>
      </c>
    </row>
    <row r="765" spans="47:78" x14ac:dyDescent="0.45">
      <c r="AU765" t="str">
        <f t="shared" ca="1" si="702"/>
        <v>\I: IIS_OTP_BIO</v>
      </c>
      <c r="AV765" s="1">
        <f t="shared" ca="1" si="726"/>
        <v>1.215977144773748</v>
      </c>
      <c r="AW765" s="1">
        <f t="shared" ref="AW765:BY765" ca="1" si="740">OFFSET($F209,0,MATCH($BZ765,$G$1:$J$1,0))</f>
        <v>1.215977144773748</v>
      </c>
      <c r="AX765" s="1">
        <f t="shared" ca="1" si="740"/>
        <v>1.215977144773748</v>
      </c>
      <c r="AY765" s="1">
        <f t="shared" ca="1" si="740"/>
        <v>1.215977144773748</v>
      </c>
      <c r="AZ765" s="1">
        <f t="shared" ca="1" si="740"/>
        <v>1.215977144773748</v>
      </c>
      <c r="BA765" s="1">
        <f t="shared" ca="1" si="740"/>
        <v>1.215977144773748</v>
      </c>
      <c r="BB765" s="1">
        <f t="shared" ca="1" si="740"/>
        <v>1.215977144773748</v>
      </c>
      <c r="BC765" s="1">
        <f t="shared" ca="1" si="740"/>
        <v>1.215977144773748</v>
      </c>
      <c r="BD765" s="1">
        <f t="shared" ca="1" si="740"/>
        <v>1.215977144773748</v>
      </c>
      <c r="BE765" s="1">
        <f t="shared" ca="1" si="740"/>
        <v>1.215977144773748</v>
      </c>
      <c r="BF765" s="1">
        <f t="shared" ca="1" si="740"/>
        <v>1.215977144773748</v>
      </c>
      <c r="BG765" s="1">
        <f t="shared" ca="1" si="740"/>
        <v>1.215977144773748</v>
      </c>
      <c r="BH765" s="1">
        <f t="shared" ca="1" si="740"/>
        <v>1.215977144773748</v>
      </c>
      <c r="BI765" s="1">
        <f t="shared" ca="1" si="740"/>
        <v>1.215977144773748</v>
      </c>
      <c r="BJ765" s="1">
        <f t="shared" ca="1" si="740"/>
        <v>1.215977144773748</v>
      </c>
      <c r="BK765" s="1">
        <f t="shared" ca="1" si="740"/>
        <v>1.215977144773748</v>
      </c>
      <c r="BL765" s="1">
        <f t="shared" ca="1" si="740"/>
        <v>1.215977144773748</v>
      </c>
      <c r="BM765" s="1">
        <f t="shared" ca="1" si="740"/>
        <v>1.215977144773748</v>
      </c>
      <c r="BN765" s="1">
        <f t="shared" ca="1" si="740"/>
        <v>1.215977144773748</v>
      </c>
      <c r="BO765" s="1">
        <f t="shared" ca="1" si="740"/>
        <v>1.215977144773748</v>
      </c>
      <c r="BP765" s="1">
        <f t="shared" ca="1" si="740"/>
        <v>1.215977144773748</v>
      </c>
      <c r="BQ765" s="1">
        <f t="shared" ca="1" si="740"/>
        <v>1.215977144773748</v>
      </c>
      <c r="BR765" s="1">
        <f t="shared" ca="1" si="740"/>
        <v>1.215977144773748</v>
      </c>
      <c r="BS765" s="1">
        <f t="shared" ca="1" si="740"/>
        <v>1.215977144773748</v>
      </c>
      <c r="BT765" s="1">
        <f t="shared" ca="1" si="740"/>
        <v>1.215977144773748</v>
      </c>
      <c r="BU765" s="1">
        <f t="shared" ca="1" si="740"/>
        <v>1.215977144773748</v>
      </c>
      <c r="BV765" s="1">
        <f t="shared" ca="1" si="740"/>
        <v>1.215977144773748</v>
      </c>
      <c r="BW765" s="1">
        <f t="shared" ca="1" si="740"/>
        <v>1.215977144773748</v>
      </c>
      <c r="BX765" s="1">
        <f t="shared" ca="1" si="740"/>
        <v>1.215977144773748</v>
      </c>
      <c r="BY765" s="1">
        <f t="shared" ca="1" si="740"/>
        <v>1.215977144773748</v>
      </c>
      <c r="BZ765">
        <v>2040</v>
      </c>
    </row>
    <row r="766" spans="47:78" x14ac:dyDescent="0.45">
      <c r="AU766" t="str">
        <f t="shared" ca="1" si="702"/>
        <v>INF_PRH_BIO</v>
      </c>
      <c r="AV766" s="1">
        <f t="shared" ca="1" si="726"/>
        <v>1.1409232857485276</v>
      </c>
      <c r="AW766" s="1">
        <f t="shared" ref="AW766:BY766" ca="1" si="741">OFFSET($F210,0,MATCH($BZ766,$G$1:$J$1,0))</f>
        <v>1.1409232857485276</v>
      </c>
      <c r="AX766" s="1">
        <f t="shared" ca="1" si="741"/>
        <v>1.1409232857485276</v>
      </c>
      <c r="AY766" s="1">
        <f t="shared" ca="1" si="741"/>
        <v>1.1409232857485276</v>
      </c>
      <c r="AZ766" s="1">
        <f t="shared" ca="1" si="741"/>
        <v>1.1409232857485276</v>
      </c>
      <c r="BA766" s="1">
        <f t="shared" ca="1" si="741"/>
        <v>1.1409232857485276</v>
      </c>
      <c r="BB766" s="1">
        <f t="shared" ca="1" si="741"/>
        <v>1.1409232857485276</v>
      </c>
      <c r="BC766" s="1">
        <f t="shared" ca="1" si="741"/>
        <v>1.1409232857485276</v>
      </c>
      <c r="BD766" s="1">
        <f t="shared" ca="1" si="741"/>
        <v>1.1409232857485276</v>
      </c>
      <c r="BE766" s="1">
        <f t="shared" ca="1" si="741"/>
        <v>1.1409232857485276</v>
      </c>
      <c r="BF766" s="1">
        <f t="shared" ca="1" si="741"/>
        <v>1.1409232857485276</v>
      </c>
      <c r="BG766" s="1">
        <f t="shared" ca="1" si="741"/>
        <v>1.1409232857485276</v>
      </c>
      <c r="BH766" s="1">
        <f t="shared" ca="1" si="741"/>
        <v>1.1409232857485276</v>
      </c>
      <c r="BI766" s="1">
        <f t="shared" ca="1" si="741"/>
        <v>1.1409232857485276</v>
      </c>
      <c r="BJ766" s="1">
        <f t="shared" ca="1" si="741"/>
        <v>1.1409232857485276</v>
      </c>
      <c r="BK766" s="1">
        <f t="shared" ca="1" si="741"/>
        <v>1.1409232857485276</v>
      </c>
      <c r="BL766" s="1">
        <f t="shared" ca="1" si="741"/>
        <v>1.1409232857485276</v>
      </c>
      <c r="BM766" s="1">
        <f t="shared" ca="1" si="741"/>
        <v>1.1409232857485276</v>
      </c>
      <c r="BN766" s="1">
        <f t="shared" ca="1" si="741"/>
        <v>1.1409232857485276</v>
      </c>
      <c r="BO766" s="1">
        <f t="shared" ca="1" si="741"/>
        <v>1.1409232857485276</v>
      </c>
      <c r="BP766" s="1">
        <f t="shared" ca="1" si="741"/>
        <v>1.1409232857485276</v>
      </c>
      <c r="BQ766" s="1">
        <f t="shared" ca="1" si="741"/>
        <v>1.1409232857485276</v>
      </c>
      <c r="BR766" s="1">
        <f t="shared" ca="1" si="741"/>
        <v>1.1409232857485276</v>
      </c>
      <c r="BS766" s="1">
        <f t="shared" ca="1" si="741"/>
        <v>1.1409232857485276</v>
      </c>
      <c r="BT766" s="1">
        <f t="shared" ca="1" si="741"/>
        <v>1.1409232857485276</v>
      </c>
      <c r="BU766" s="1">
        <f t="shared" ca="1" si="741"/>
        <v>1.1409232857485276</v>
      </c>
      <c r="BV766" s="1">
        <f t="shared" ca="1" si="741"/>
        <v>1.1409232857485276</v>
      </c>
      <c r="BW766" s="1">
        <f t="shared" ca="1" si="741"/>
        <v>1.1409232857485276</v>
      </c>
      <c r="BX766" s="1">
        <f t="shared" ca="1" si="741"/>
        <v>1.1409232857485276</v>
      </c>
      <c r="BY766" s="1">
        <f t="shared" ca="1" si="741"/>
        <v>1.1409232857485276</v>
      </c>
      <c r="BZ766">
        <v>2040</v>
      </c>
    </row>
    <row r="767" spans="47:78" x14ac:dyDescent="0.45">
      <c r="AU767" t="str">
        <f t="shared" ca="1" si="702"/>
        <v>IMC_PRH_BIO</v>
      </c>
      <c r="AV767" s="1">
        <f t="shared" ca="1" si="726"/>
        <v>1.1409232857485276</v>
      </c>
      <c r="AW767" s="1">
        <f t="shared" ref="AW767:BY767" ca="1" si="742">OFFSET($F211,0,MATCH($BZ767,$G$1:$J$1,0))</f>
        <v>1.1409232857485276</v>
      </c>
      <c r="AX767" s="1">
        <f t="shared" ca="1" si="742"/>
        <v>1.1409232857485276</v>
      </c>
      <c r="AY767" s="1">
        <f t="shared" ca="1" si="742"/>
        <v>1.1409232857485276</v>
      </c>
      <c r="AZ767" s="1">
        <f t="shared" ca="1" si="742"/>
        <v>1.1409232857485276</v>
      </c>
      <c r="BA767" s="1">
        <f t="shared" ca="1" si="742"/>
        <v>1.1409232857485276</v>
      </c>
      <c r="BB767" s="1">
        <f t="shared" ca="1" si="742"/>
        <v>1.1409232857485276</v>
      </c>
      <c r="BC767" s="1">
        <f t="shared" ca="1" si="742"/>
        <v>1.1409232857485276</v>
      </c>
      <c r="BD767" s="1">
        <f t="shared" ca="1" si="742"/>
        <v>1.1409232857485276</v>
      </c>
      <c r="BE767" s="1">
        <f t="shared" ca="1" si="742"/>
        <v>1.1409232857485276</v>
      </c>
      <c r="BF767" s="1">
        <f t="shared" ca="1" si="742"/>
        <v>1.1409232857485276</v>
      </c>
      <c r="BG767" s="1">
        <f t="shared" ca="1" si="742"/>
        <v>1.1409232857485276</v>
      </c>
      <c r="BH767" s="1">
        <f t="shared" ca="1" si="742"/>
        <v>1.1409232857485276</v>
      </c>
      <c r="BI767" s="1">
        <f t="shared" ca="1" si="742"/>
        <v>1.1409232857485276</v>
      </c>
      <c r="BJ767" s="1">
        <f t="shared" ca="1" si="742"/>
        <v>1.1409232857485276</v>
      </c>
      <c r="BK767" s="1">
        <f t="shared" ca="1" si="742"/>
        <v>1.1409232857485276</v>
      </c>
      <c r="BL767" s="1">
        <f t="shared" ca="1" si="742"/>
        <v>1.1409232857485276</v>
      </c>
      <c r="BM767" s="1">
        <f t="shared" ca="1" si="742"/>
        <v>1.1409232857485276</v>
      </c>
      <c r="BN767" s="1">
        <f t="shared" ca="1" si="742"/>
        <v>1.1409232857485276</v>
      </c>
      <c r="BO767" s="1">
        <f t="shared" ca="1" si="742"/>
        <v>1.1409232857485276</v>
      </c>
      <c r="BP767" s="1">
        <f t="shared" ca="1" si="742"/>
        <v>1.1409232857485276</v>
      </c>
      <c r="BQ767" s="1">
        <f t="shared" ca="1" si="742"/>
        <v>1.1409232857485276</v>
      </c>
      <c r="BR767" s="1">
        <f t="shared" ca="1" si="742"/>
        <v>1.1409232857485276</v>
      </c>
      <c r="BS767" s="1">
        <f t="shared" ca="1" si="742"/>
        <v>1.1409232857485276</v>
      </c>
      <c r="BT767" s="1">
        <f t="shared" ca="1" si="742"/>
        <v>1.1409232857485276</v>
      </c>
      <c r="BU767" s="1">
        <f t="shared" ca="1" si="742"/>
        <v>1.1409232857485276</v>
      </c>
      <c r="BV767" s="1">
        <f t="shared" ca="1" si="742"/>
        <v>1.1409232857485276</v>
      </c>
      <c r="BW767" s="1">
        <f t="shared" ca="1" si="742"/>
        <v>1.1409232857485276</v>
      </c>
      <c r="BX767" s="1">
        <f t="shared" ca="1" si="742"/>
        <v>1.1409232857485276</v>
      </c>
      <c r="BY767" s="1">
        <f t="shared" ca="1" si="742"/>
        <v>1.1409232857485276</v>
      </c>
      <c r="BZ767">
        <v>2040</v>
      </c>
    </row>
    <row r="768" spans="47:78" x14ac:dyDescent="0.45">
      <c r="AU768" t="str">
        <f t="shared" ca="1" si="702"/>
        <v>ITM_PRH_BIO</v>
      </c>
      <c r="AV768" s="1">
        <f t="shared" ca="1" si="726"/>
        <v>1.215977144773748</v>
      </c>
      <c r="AW768" s="1">
        <f t="shared" ref="AW768:BY768" ca="1" si="743">OFFSET($F212,0,MATCH($BZ768,$G$1:$J$1,0))</f>
        <v>1.215977144773748</v>
      </c>
      <c r="AX768" s="1">
        <f t="shared" ca="1" si="743"/>
        <v>1.215977144773748</v>
      </c>
      <c r="AY768" s="1">
        <f t="shared" ca="1" si="743"/>
        <v>1.215977144773748</v>
      </c>
      <c r="AZ768" s="1">
        <f t="shared" ca="1" si="743"/>
        <v>1.215977144773748</v>
      </c>
      <c r="BA768" s="1">
        <f t="shared" ca="1" si="743"/>
        <v>1.215977144773748</v>
      </c>
      <c r="BB768" s="1">
        <f t="shared" ca="1" si="743"/>
        <v>1.215977144773748</v>
      </c>
      <c r="BC768" s="1">
        <f t="shared" ca="1" si="743"/>
        <v>1.215977144773748</v>
      </c>
      <c r="BD768" s="1">
        <f t="shared" ca="1" si="743"/>
        <v>1.215977144773748</v>
      </c>
      <c r="BE768" s="1">
        <f t="shared" ca="1" si="743"/>
        <v>1.215977144773748</v>
      </c>
      <c r="BF768" s="1">
        <f t="shared" ca="1" si="743"/>
        <v>1.215977144773748</v>
      </c>
      <c r="BG768" s="1">
        <f t="shared" ca="1" si="743"/>
        <v>1.215977144773748</v>
      </c>
      <c r="BH768" s="1">
        <f t="shared" ca="1" si="743"/>
        <v>1.215977144773748</v>
      </c>
      <c r="BI768" s="1">
        <f t="shared" ca="1" si="743"/>
        <v>1.215977144773748</v>
      </c>
      <c r="BJ768" s="1">
        <f t="shared" ca="1" si="743"/>
        <v>1.215977144773748</v>
      </c>
      <c r="BK768" s="1">
        <f t="shared" ca="1" si="743"/>
        <v>1.215977144773748</v>
      </c>
      <c r="BL768" s="1">
        <f t="shared" ca="1" si="743"/>
        <v>1.215977144773748</v>
      </c>
      <c r="BM768" s="1">
        <f t="shared" ca="1" si="743"/>
        <v>1.215977144773748</v>
      </c>
      <c r="BN768" s="1">
        <f t="shared" ca="1" si="743"/>
        <v>1.215977144773748</v>
      </c>
      <c r="BO768" s="1">
        <f t="shared" ca="1" si="743"/>
        <v>1.215977144773748</v>
      </c>
      <c r="BP768" s="1">
        <f t="shared" ca="1" si="743"/>
        <v>1.215977144773748</v>
      </c>
      <c r="BQ768" s="1">
        <f t="shared" ca="1" si="743"/>
        <v>1.215977144773748</v>
      </c>
      <c r="BR768" s="1">
        <f t="shared" ca="1" si="743"/>
        <v>1.215977144773748</v>
      </c>
      <c r="BS768" s="1">
        <f t="shared" ca="1" si="743"/>
        <v>1.215977144773748</v>
      </c>
      <c r="BT768" s="1">
        <f t="shared" ca="1" si="743"/>
        <v>1.215977144773748</v>
      </c>
      <c r="BU768" s="1">
        <f t="shared" ca="1" si="743"/>
        <v>1.215977144773748</v>
      </c>
      <c r="BV768" s="1">
        <f t="shared" ca="1" si="743"/>
        <v>1.215977144773748</v>
      </c>
      <c r="BW768" s="1">
        <f t="shared" ca="1" si="743"/>
        <v>1.215977144773748</v>
      </c>
      <c r="BX768" s="1">
        <f t="shared" ca="1" si="743"/>
        <v>1.215977144773748</v>
      </c>
      <c r="BY768" s="1">
        <f t="shared" ca="1" si="743"/>
        <v>1.215977144773748</v>
      </c>
      <c r="BZ768">
        <v>2040</v>
      </c>
    </row>
    <row r="769" spans="47:78" x14ac:dyDescent="0.45">
      <c r="AU769" t="str">
        <f t="shared" ca="1" si="702"/>
        <v>\I:</v>
      </c>
      <c r="AV769" s="1" t="str">
        <f t="shared" ca="1" si="726"/>
        <v/>
      </c>
      <c r="AW769" s="1" t="str">
        <f t="shared" ref="AW769:BY769" ca="1" si="744">OFFSET($F213,0,MATCH($BZ769,$G$1:$J$1,0))</f>
        <v/>
      </c>
      <c r="AX769" s="1" t="str">
        <f t="shared" ca="1" si="744"/>
        <v/>
      </c>
      <c r="AY769" s="1" t="str">
        <f t="shared" ca="1" si="744"/>
        <v/>
      </c>
      <c r="AZ769" s="1" t="str">
        <f t="shared" ca="1" si="744"/>
        <v/>
      </c>
      <c r="BA769" s="1" t="str">
        <f t="shared" ca="1" si="744"/>
        <v/>
      </c>
      <c r="BB769" s="1" t="str">
        <f t="shared" ca="1" si="744"/>
        <v/>
      </c>
      <c r="BC769" s="1" t="str">
        <f t="shared" ca="1" si="744"/>
        <v/>
      </c>
      <c r="BD769" s="1" t="str">
        <f t="shared" ca="1" si="744"/>
        <v/>
      </c>
      <c r="BE769" s="1" t="str">
        <f t="shared" ca="1" si="744"/>
        <v/>
      </c>
      <c r="BF769" s="1" t="str">
        <f t="shared" ca="1" si="744"/>
        <v/>
      </c>
      <c r="BG769" s="1" t="str">
        <f t="shared" ca="1" si="744"/>
        <v/>
      </c>
      <c r="BH769" s="1" t="str">
        <f t="shared" ca="1" si="744"/>
        <v/>
      </c>
      <c r="BI769" s="1" t="str">
        <f t="shared" ca="1" si="744"/>
        <v/>
      </c>
      <c r="BJ769" s="1" t="str">
        <f t="shared" ca="1" si="744"/>
        <v/>
      </c>
      <c r="BK769" s="1" t="str">
        <f t="shared" ca="1" si="744"/>
        <v/>
      </c>
      <c r="BL769" s="1" t="str">
        <f t="shared" ca="1" si="744"/>
        <v/>
      </c>
      <c r="BM769" s="1" t="str">
        <f t="shared" ca="1" si="744"/>
        <v/>
      </c>
      <c r="BN769" s="1" t="str">
        <f t="shared" ca="1" si="744"/>
        <v/>
      </c>
      <c r="BO769" s="1" t="str">
        <f t="shared" ca="1" si="744"/>
        <v/>
      </c>
      <c r="BP769" s="1" t="str">
        <f t="shared" ca="1" si="744"/>
        <v/>
      </c>
      <c r="BQ769" s="1" t="str">
        <f t="shared" ca="1" si="744"/>
        <v/>
      </c>
      <c r="BR769" s="1" t="str">
        <f t="shared" ca="1" si="744"/>
        <v/>
      </c>
      <c r="BS769" s="1" t="str">
        <f t="shared" ca="1" si="744"/>
        <v/>
      </c>
      <c r="BT769" s="1" t="str">
        <f t="shared" ca="1" si="744"/>
        <v/>
      </c>
      <c r="BU769" s="1" t="str">
        <f t="shared" ca="1" si="744"/>
        <v/>
      </c>
      <c r="BV769" s="1" t="str">
        <f t="shared" ca="1" si="744"/>
        <v/>
      </c>
      <c r="BW769" s="1" t="str">
        <f t="shared" ca="1" si="744"/>
        <v/>
      </c>
      <c r="BX769" s="1" t="str">
        <f t="shared" ca="1" si="744"/>
        <v/>
      </c>
      <c r="BY769" s="1" t="str">
        <f t="shared" ca="1" si="744"/>
        <v/>
      </c>
      <c r="BZ769">
        <v>2040</v>
      </c>
    </row>
    <row r="770" spans="47:78" x14ac:dyDescent="0.45">
      <c r="AU770" t="str">
        <f t="shared" ca="1" si="702"/>
        <v>\I: IFP_PRH_BFG</v>
      </c>
      <c r="AV770" s="1">
        <f t="shared" ca="1" si="726"/>
        <v>1.1633688626443803</v>
      </c>
      <c r="AW770" s="1">
        <f t="shared" ref="AW770:BY770" ca="1" si="745">OFFSET($F214,0,MATCH($BZ770,$G$1:$J$1,0))</f>
        <v>1.1633688626443803</v>
      </c>
      <c r="AX770" s="1">
        <f t="shared" ca="1" si="745"/>
        <v>1.1633688626443803</v>
      </c>
      <c r="AY770" s="1">
        <f t="shared" ca="1" si="745"/>
        <v>1.1633688626443803</v>
      </c>
      <c r="AZ770" s="1">
        <f t="shared" ca="1" si="745"/>
        <v>1.1633688626443803</v>
      </c>
      <c r="BA770" s="1">
        <f t="shared" ca="1" si="745"/>
        <v>1.1633688626443803</v>
      </c>
      <c r="BB770" s="1">
        <f t="shared" ca="1" si="745"/>
        <v>1.1633688626443803</v>
      </c>
      <c r="BC770" s="1">
        <f t="shared" ca="1" si="745"/>
        <v>1.1633688626443803</v>
      </c>
      <c r="BD770" s="1">
        <f t="shared" ca="1" si="745"/>
        <v>1.1633688626443803</v>
      </c>
      <c r="BE770" s="1">
        <f t="shared" ca="1" si="745"/>
        <v>1.1633688626443803</v>
      </c>
      <c r="BF770" s="1">
        <f t="shared" ca="1" si="745"/>
        <v>1.1633688626443803</v>
      </c>
      <c r="BG770" s="1">
        <f t="shared" ca="1" si="745"/>
        <v>1.1633688626443803</v>
      </c>
      <c r="BH770" s="1">
        <f t="shared" ca="1" si="745"/>
        <v>1.1633688626443803</v>
      </c>
      <c r="BI770" s="1">
        <f t="shared" ca="1" si="745"/>
        <v>1.1633688626443803</v>
      </c>
      <c r="BJ770" s="1">
        <f t="shared" ca="1" si="745"/>
        <v>1.1633688626443803</v>
      </c>
      <c r="BK770" s="1">
        <f t="shared" ca="1" si="745"/>
        <v>1.1633688626443803</v>
      </c>
      <c r="BL770" s="1">
        <f t="shared" ca="1" si="745"/>
        <v>1.1633688626443803</v>
      </c>
      <c r="BM770" s="1">
        <f t="shared" ca="1" si="745"/>
        <v>1.1633688626443803</v>
      </c>
      <c r="BN770" s="1">
        <f t="shared" ca="1" si="745"/>
        <v>1.1633688626443803</v>
      </c>
      <c r="BO770" s="1">
        <f t="shared" ca="1" si="745"/>
        <v>1.1633688626443803</v>
      </c>
      <c r="BP770" s="1">
        <f t="shared" ca="1" si="745"/>
        <v>1.1633688626443803</v>
      </c>
      <c r="BQ770" s="1">
        <f t="shared" ca="1" si="745"/>
        <v>1.1633688626443803</v>
      </c>
      <c r="BR770" s="1">
        <f t="shared" ca="1" si="745"/>
        <v>1.1633688626443803</v>
      </c>
      <c r="BS770" s="1">
        <f t="shared" ca="1" si="745"/>
        <v>1.1633688626443803</v>
      </c>
      <c r="BT770" s="1">
        <f t="shared" ca="1" si="745"/>
        <v>1.1633688626443803</v>
      </c>
      <c r="BU770" s="1">
        <f t="shared" ca="1" si="745"/>
        <v>1.1633688626443803</v>
      </c>
      <c r="BV770" s="1">
        <f t="shared" ca="1" si="745"/>
        <v>1.1633688626443803</v>
      </c>
      <c r="BW770" s="1">
        <f t="shared" ca="1" si="745"/>
        <v>1.1633688626443803</v>
      </c>
      <c r="BX770" s="1">
        <f t="shared" ca="1" si="745"/>
        <v>1.1633688626443803</v>
      </c>
      <c r="BY770" s="1">
        <f t="shared" ca="1" si="745"/>
        <v>1.1633688626443803</v>
      </c>
      <c r="BZ770">
        <v>2040</v>
      </c>
    </row>
    <row r="771" spans="47:78" x14ac:dyDescent="0.45">
      <c r="AU771" t="str">
        <f t="shared" ca="1" si="702"/>
        <v>\I: IFP_PRC_BFG</v>
      </c>
      <c r="AV771" s="1">
        <f t="shared" ca="1" si="726"/>
        <v>1.1633688626443803</v>
      </c>
      <c r="AW771" s="1">
        <f t="shared" ref="AW771:BY771" ca="1" si="746">OFFSET($F215,0,MATCH($BZ771,$G$1:$J$1,0))</f>
        <v>1.1633688626443803</v>
      </c>
      <c r="AX771" s="1">
        <f t="shared" ca="1" si="746"/>
        <v>1.1633688626443803</v>
      </c>
      <c r="AY771" s="1">
        <f t="shared" ca="1" si="746"/>
        <v>1.1633688626443803</v>
      </c>
      <c r="AZ771" s="1">
        <f t="shared" ca="1" si="746"/>
        <v>1.1633688626443803</v>
      </c>
      <c r="BA771" s="1">
        <f t="shared" ca="1" si="746"/>
        <v>1.1633688626443803</v>
      </c>
      <c r="BB771" s="1">
        <f t="shared" ca="1" si="746"/>
        <v>1.1633688626443803</v>
      </c>
      <c r="BC771" s="1">
        <f t="shared" ca="1" si="746"/>
        <v>1.1633688626443803</v>
      </c>
      <c r="BD771" s="1">
        <f t="shared" ca="1" si="746"/>
        <v>1.1633688626443803</v>
      </c>
      <c r="BE771" s="1">
        <f t="shared" ca="1" si="746"/>
        <v>1.1633688626443803</v>
      </c>
      <c r="BF771" s="1">
        <f t="shared" ca="1" si="746"/>
        <v>1.1633688626443803</v>
      </c>
      <c r="BG771" s="1">
        <f t="shared" ca="1" si="746"/>
        <v>1.1633688626443803</v>
      </c>
      <c r="BH771" s="1">
        <f t="shared" ca="1" si="746"/>
        <v>1.1633688626443803</v>
      </c>
      <c r="BI771" s="1">
        <f t="shared" ca="1" si="746"/>
        <v>1.1633688626443803</v>
      </c>
      <c r="BJ771" s="1">
        <f t="shared" ca="1" si="746"/>
        <v>1.1633688626443803</v>
      </c>
      <c r="BK771" s="1">
        <f t="shared" ca="1" si="746"/>
        <v>1.1633688626443803</v>
      </c>
      <c r="BL771" s="1">
        <f t="shared" ca="1" si="746"/>
        <v>1.1633688626443803</v>
      </c>
      <c r="BM771" s="1">
        <f t="shared" ca="1" si="746"/>
        <v>1.1633688626443803</v>
      </c>
      <c r="BN771" s="1">
        <f t="shared" ca="1" si="746"/>
        <v>1.1633688626443803</v>
      </c>
      <c r="BO771" s="1">
        <f t="shared" ca="1" si="746"/>
        <v>1.1633688626443803</v>
      </c>
      <c r="BP771" s="1">
        <f t="shared" ca="1" si="746"/>
        <v>1.1633688626443803</v>
      </c>
      <c r="BQ771" s="1">
        <f t="shared" ca="1" si="746"/>
        <v>1.1633688626443803</v>
      </c>
      <c r="BR771" s="1">
        <f t="shared" ca="1" si="746"/>
        <v>1.1633688626443803</v>
      </c>
      <c r="BS771" s="1">
        <f t="shared" ca="1" si="746"/>
        <v>1.1633688626443803</v>
      </c>
      <c r="BT771" s="1">
        <f t="shared" ca="1" si="746"/>
        <v>1.1633688626443803</v>
      </c>
      <c r="BU771" s="1">
        <f t="shared" ca="1" si="746"/>
        <v>1.1633688626443803</v>
      </c>
      <c r="BV771" s="1">
        <f t="shared" ca="1" si="746"/>
        <v>1.1633688626443803</v>
      </c>
      <c r="BW771" s="1">
        <f t="shared" ca="1" si="746"/>
        <v>1.1633688626443803</v>
      </c>
      <c r="BX771" s="1">
        <f t="shared" ca="1" si="746"/>
        <v>1.1633688626443803</v>
      </c>
      <c r="BY771" s="1">
        <f t="shared" ca="1" si="746"/>
        <v>1.1633688626443803</v>
      </c>
      <c r="BZ771">
        <v>2040</v>
      </c>
    </row>
    <row r="772" spans="47:78" x14ac:dyDescent="0.45">
      <c r="AU772" t="str">
        <f t="shared" ca="1" si="702"/>
        <v>\I: IFP_MDR_BFG</v>
      </c>
      <c r="AV772" s="1">
        <f t="shared" ca="1" si="726"/>
        <v>1.1633688626443803</v>
      </c>
      <c r="AW772" s="1">
        <f t="shared" ref="AW772:BY772" ca="1" si="747">OFFSET($F216,0,MATCH($BZ772,$G$1:$J$1,0))</f>
        <v>1.1633688626443803</v>
      </c>
      <c r="AX772" s="1">
        <f t="shared" ca="1" si="747"/>
        <v>1.1633688626443803</v>
      </c>
      <c r="AY772" s="1">
        <f t="shared" ca="1" si="747"/>
        <v>1.1633688626443803</v>
      </c>
      <c r="AZ772" s="1">
        <f t="shared" ca="1" si="747"/>
        <v>1.1633688626443803</v>
      </c>
      <c r="BA772" s="1">
        <f t="shared" ca="1" si="747"/>
        <v>1.1633688626443803</v>
      </c>
      <c r="BB772" s="1">
        <f t="shared" ca="1" si="747"/>
        <v>1.1633688626443803</v>
      </c>
      <c r="BC772" s="1">
        <f t="shared" ca="1" si="747"/>
        <v>1.1633688626443803</v>
      </c>
      <c r="BD772" s="1">
        <f t="shared" ca="1" si="747"/>
        <v>1.1633688626443803</v>
      </c>
      <c r="BE772" s="1">
        <f t="shared" ca="1" si="747"/>
        <v>1.1633688626443803</v>
      </c>
      <c r="BF772" s="1">
        <f t="shared" ca="1" si="747"/>
        <v>1.1633688626443803</v>
      </c>
      <c r="BG772" s="1">
        <f t="shared" ca="1" si="747"/>
        <v>1.1633688626443803</v>
      </c>
      <c r="BH772" s="1">
        <f t="shared" ca="1" si="747"/>
        <v>1.1633688626443803</v>
      </c>
      <c r="BI772" s="1">
        <f t="shared" ca="1" si="747"/>
        <v>1.1633688626443803</v>
      </c>
      <c r="BJ772" s="1">
        <f t="shared" ca="1" si="747"/>
        <v>1.1633688626443803</v>
      </c>
      <c r="BK772" s="1">
        <f t="shared" ca="1" si="747"/>
        <v>1.1633688626443803</v>
      </c>
      <c r="BL772" s="1">
        <f t="shared" ca="1" si="747"/>
        <v>1.1633688626443803</v>
      </c>
      <c r="BM772" s="1">
        <f t="shared" ca="1" si="747"/>
        <v>1.1633688626443803</v>
      </c>
      <c r="BN772" s="1">
        <f t="shared" ca="1" si="747"/>
        <v>1.1633688626443803</v>
      </c>
      <c r="BO772" s="1">
        <f t="shared" ca="1" si="747"/>
        <v>1.1633688626443803</v>
      </c>
      <c r="BP772" s="1">
        <f t="shared" ca="1" si="747"/>
        <v>1.1633688626443803</v>
      </c>
      <c r="BQ772" s="1">
        <f t="shared" ca="1" si="747"/>
        <v>1.1633688626443803</v>
      </c>
      <c r="BR772" s="1">
        <f t="shared" ca="1" si="747"/>
        <v>1.1633688626443803</v>
      </c>
      <c r="BS772" s="1">
        <f t="shared" ca="1" si="747"/>
        <v>1.1633688626443803</v>
      </c>
      <c r="BT772" s="1">
        <f t="shared" ca="1" si="747"/>
        <v>1.1633688626443803</v>
      </c>
      <c r="BU772" s="1">
        <f t="shared" ca="1" si="747"/>
        <v>1.1633688626443803</v>
      </c>
      <c r="BV772" s="1">
        <f t="shared" ca="1" si="747"/>
        <v>1.1633688626443803</v>
      </c>
      <c r="BW772" s="1">
        <f t="shared" ca="1" si="747"/>
        <v>1.1633688626443803</v>
      </c>
      <c r="BX772" s="1">
        <f t="shared" ca="1" si="747"/>
        <v>1.1633688626443803</v>
      </c>
      <c r="BY772" s="1">
        <f t="shared" ca="1" si="747"/>
        <v>1.1633688626443803</v>
      </c>
      <c r="BZ772">
        <v>2040</v>
      </c>
    </row>
    <row r="773" spans="47:78" x14ac:dyDescent="0.45">
      <c r="AU773" t="str">
        <f t="shared" ca="1" si="702"/>
        <v>\I: IFP_OTP_BFG</v>
      </c>
      <c r="AV773" s="1">
        <f t="shared" ca="1" si="726"/>
        <v>1.1633688626443803</v>
      </c>
      <c r="AW773" s="1">
        <f t="shared" ref="AW773:BY773" ca="1" si="748">OFFSET($F217,0,MATCH($BZ773,$G$1:$J$1,0))</f>
        <v>1.1633688626443803</v>
      </c>
      <c r="AX773" s="1">
        <f t="shared" ca="1" si="748"/>
        <v>1.1633688626443803</v>
      </c>
      <c r="AY773" s="1">
        <f t="shared" ca="1" si="748"/>
        <v>1.1633688626443803</v>
      </c>
      <c r="AZ773" s="1">
        <f t="shared" ca="1" si="748"/>
        <v>1.1633688626443803</v>
      </c>
      <c r="BA773" s="1">
        <f t="shared" ca="1" si="748"/>
        <v>1.1633688626443803</v>
      </c>
      <c r="BB773" s="1">
        <f t="shared" ca="1" si="748"/>
        <v>1.1633688626443803</v>
      </c>
      <c r="BC773" s="1">
        <f t="shared" ca="1" si="748"/>
        <v>1.1633688626443803</v>
      </c>
      <c r="BD773" s="1">
        <f t="shared" ca="1" si="748"/>
        <v>1.1633688626443803</v>
      </c>
      <c r="BE773" s="1">
        <f t="shared" ca="1" si="748"/>
        <v>1.1633688626443803</v>
      </c>
      <c r="BF773" s="1">
        <f t="shared" ca="1" si="748"/>
        <v>1.1633688626443803</v>
      </c>
      <c r="BG773" s="1">
        <f t="shared" ca="1" si="748"/>
        <v>1.1633688626443803</v>
      </c>
      <c r="BH773" s="1">
        <f t="shared" ca="1" si="748"/>
        <v>1.1633688626443803</v>
      </c>
      <c r="BI773" s="1">
        <f t="shared" ca="1" si="748"/>
        <v>1.1633688626443803</v>
      </c>
      <c r="BJ773" s="1">
        <f t="shared" ca="1" si="748"/>
        <v>1.1633688626443803</v>
      </c>
      <c r="BK773" s="1">
        <f t="shared" ca="1" si="748"/>
        <v>1.1633688626443803</v>
      </c>
      <c r="BL773" s="1">
        <f t="shared" ca="1" si="748"/>
        <v>1.1633688626443803</v>
      </c>
      <c r="BM773" s="1">
        <f t="shared" ca="1" si="748"/>
        <v>1.1633688626443803</v>
      </c>
      <c r="BN773" s="1">
        <f t="shared" ca="1" si="748"/>
        <v>1.1633688626443803</v>
      </c>
      <c r="BO773" s="1">
        <f t="shared" ca="1" si="748"/>
        <v>1.1633688626443803</v>
      </c>
      <c r="BP773" s="1">
        <f t="shared" ca="1" si="748"/>
        <v>1.1633688626443803</v>
      </c>
      <c r="BQ773" s="1">
        <f t="shared" ca="1" si="748"/>
        <v>1.1633688626443803</v>
      </c>
      <c r="BR773" s="1">
        <f t="shared" ca="1" si="748"/>
        <v>1.1633688626443803</v>
      </c>
      <c r="BS773" s="1">
        <f t="shared" ca="1" si="748"/>
        <v>1.1633688626443803</v>
      </c>
      <c r="BT773" s="1">
        <f t="shared" ca="1" si="748"/>
        <v>1.1633688626443803</v>
      </c>
      <c r="BU773" s="1">
        <f t="shared" ca="1" si="748"/>
        <v>1.1633688626443803</v>
      </c>
      <c r="BV773" s="1">
        <f t="shared" ca="1" si="748"/>
        <v>1.1633688626443803</v>
      </c>
      <c r="BW773" s="1">
        <f t="shared" ca="1" si="748"/>
        <v>1.1633688626443803</v>
      </c>
      <c r="BX773" s="1">
        <f t="shared" ca="1" si="748"/>
        <v>1.1633688626443803</v>
      </c>
      <c r="BY773" s="1">
        <f t="shared" ca="1" si="748"/>
        <v>1.1633688626443803</v>
      </c>
      <c r="BZ773">
        <v>2040</v>
      </c>
    </row>
    <row r="774" spans="47:78" x14ac:dyDescent="0.45">
      <c r="AU774" t="str">
        <f t="shared" ca="1" si="702"/>
        <v>\I: IFP_SPC_BFG</v>
      </c>
      <c r="AV774" s="1">
        <f t="shared" ca="1" si="726"/>
        <v>1.1633688626443803</v>
      </c>
      <c r="AW774" s="1">
        <f t="shared" ref="AW774:BY774" ca="1" si="749">OFFSET($F218,0,MATCH($BZ774,$G$1:$J$1,0))</f>
        <v>1.1633688626443803</v>
      </c>
      <c r="AX774" s="1">
        <f t="shared" ca="1" si="749"/>
        <v>1.1633688626443803</v>
      </c>
      <c r="AY774" s="1">
        <f t="shared" ca="1" si="749"/>
        <v>1.1633688626443803</v>
      </c>
      <c r="AZ774" s="1">
        <f t="shared" ca="1" si="749"/>
        <v>1.1633688626443803</v>
      </c>
      <c r="BA774" s="1">
        <f t="shared" ca="1" si="749"/>
        <v>1.1633688626443803</v>
      </c>
      <c r="BB774" s="1">
        <f t="shared" ca="1" si="749"/>
        <v>1.1633688626443803</v>
      </c>
      <c r="BC774" s="1">
        <f t="shared" ca="1" si="749"/>
        <v>1.1633688626443803</v>
      </c>
      <c r="BD774" s="1">
        <f t="shared" ca="1" si="749"/>
        <v>1.1633688626443803</v>
      </c>
      <c r="BE774" s="1">
        <f t="shared" ca="1" si="749"/>
        <v>1.1633688626443803</v>
      </c>
      <c r="BF774" s="1">
        <f t="shared" ca="1" si="749"/>
        <v>1.1633688626443803</v>
      </c>
      <c r="BG774" s="1">
        <f t="shared" ca="1" si="749"/>
        <v>1.1633688626443803</v>
      </c>
      <c r="BH774" s="1">
        <f t="shared" ca="1" si="749"/>
        <v>1.1633688626443803</v>
      </c>
      <c r="BI774" s="1">
        <f t="shared" ca="1" si="749"/>
        <v>1.1633688626443803</v>
      </c>
      <c r="BJ774" s="1">
        <f t="shared" ca="1" si="749"/>
        <v>1.1633688626443803</v>
      </c>
      <c r="BK774" s="1">
        <f t="shared" ca="1" si="749"/>
        <v>1.1633688626443803</v>
      </c>
      <c r="BL774" s="1">
        <f t="shared" ca="1" si="749"/>
        <v>1.1633688626443803</v>
      </c>
      <c r="BM774" s="1">
        <f t="shared" ca="1" si="749"/>
        <v>1.1633688626443803</v>
      </c>
      <c r="BN774" s="1">
        <f t="shared" ca="1" si="749"/>
        <v>1.1633688626443803</v>
      </c>
      <c r="BO774" s="1">
        <f t="shared" ca="1" si="749"/>
        <v>1.1633688626443803</v>
      </c>
      <c r="BP774" s="1">
        <f t="shared" ca="1" si="749"/>
        <v>1.1633688626443803</v>
      </c>
      <c r="BQ774" s="1">
        <f t="shared" ca="1" si="749"/>
        <v>1.1633688626443803</v>
      </c>
      <c r="BR774" s="1">
        <f t="shared" ca="1" si="749"/>
        <v>1.1633688626443803</v>
      </c>
      <c r="BS774" s="1">
        <f t="shared" ca="1" si="749"/>
        <v>1.1633688626443803</v>
      </c>
      <c r="BT774" s="1">
        <f t="shared" ca="1" si="749"/>
        <v>1.1633688626443803</v>
      </c>
      <c r="BU774" s="1">
        <f t="shared" ca="1" si="749"/>
        <v>1.1633688626443803</v>
      </c>
      <c r="BV774" s="1">
        <f t="shared" ca="1" si="749"/>
        <v>1.1633688626443803</v>
      </c>
      <c r="BW774" s="1">
        <f t="shared" ca="1" si="749"/>
        <v>1.1633688626443803</v>
      </c>
      <c r="BX774" s="1">
        <f t="shared" ca="1" si="749"/>
        <v>1.1633688626443803</v>
      </c>
      <c r="BY774" s="1">
        <f t="shared" ca="1" si="749"/>
        <v>1.1633688626443803</v>
      </c>
      <c r="BZ774">
        <v>2040</v>
      </c>
    </row>
    <row r="775" spans="47:78" x14ac:dyDescent="0.45">
      <c r="AU775" t="str">
        <f t="shared" ca="1" si="702"/>
        <v>\I: IFP_OTH_BFG</v>
      </c>
      <c r="AV775" s="1">
        <f t="shared" ca="1" si="726"/>
        <v>1.1633688626443803</v>
      </c>
      <c r="AW775" s="1">
        <f t="shared" ref="AW775:BY775" ca="1" si="750">OFFSET($F219,0,MATCH($BZ775,$G$1:$J$1,0))</f>
        <v>1.1633688626443803</v>
      </c>
      <c r="AX775" s="1">
        <f t="shared" ca="1" si="750"/>
        <v>1.1633688626443803</v>
      </c>
      <c r="AY775" s="1">
        <f t="shared" ca="1" si="750"/>
        <v>1.1633688626443803</v>
      </c>
      <c r="AZ775" s="1">
        <f t="shared" ca="1" si="750"/>
        <v>1.1633688626443803</v>
      </c>
      <c r="BA775" s="1">
        <f t="shared" ca="1" si="750"/>
        <v>1.1633688626443803</v>
      </c>
      <c r="BB775" s="1">
        <f t="shared" ca="1" si="750"/>
        <v>1.1633688626443803</v>
      </c>
      <c r="BC775" s="1">
        <f t="shared" ca="1" si="750"/>
        <v>1.1633688626443803</v>
      </c>
      <c r="BD775" s="1">
        <f t="shared" ca="1" si="750"/>
        <v>1.1633688626443803</v>
      </c>
      <c r="BE775" s="1">
        <f t="shared" ca="1" si="750"/>
        <v>1.1633688626443803</v>
      </c>
      <c r="BF775" s="1">
        <f t="shared" ca="1" si="750"/>
        <v>1.1633688626443803</v>
      </c>
      <c r="BG775" s="1">
        <f t="shared" ca="1" si="750"/>
        <v>1.1633688626443803</v>
      </c>
      <c r="BH775" s="1">
        <f t="shared" ca="1" si="750"/>
        <v>1.1633688626443803</v>
      </c>
      <c r="BI775" s="1">
        <f t="shared" ca="1" si="750"/>
        <v>1.1633688626443803</v>
      </c>
      <c r="BJ775" s="1">
        <f t="shared" ca="1" si="750"/>
        <v>1.1633688626443803</v>
      </c>
      <c r="BK775" s="1">
        <f t="shared" ca="1" si="750"/>
        <v>1.1633688626443803</v>
      </c>
      <c r="BL775" s="1">
        <f t="shared" ca="1" si="750"/>
        <v>1.1633688626443803</v>
      </c>
      <c r="BM775" s="1">
        <f t="shared" ca="1" si="750"/>
        <v>1.1633688626443803</v>
      </c>
      <c r="BN775" s="1">
        <f t="shared" ca="1" si="750"/>
        <v>1.1633688626443803</v>
      </c>
      <c r="BO775" s="1">
        <f t="shared" ca="1" si="750"/>
        <v>1.1633688626443803</v>
      </c>
      <c r="BP775" s="1">
        <f t="shared" ca="1" si="750"/>
        <v>1.1633688626443803</v>
      </c>
      <c r="BQ775" s="1">
        <f t="shared" ca="1" si="750"/>
        <v>1.1633688626443803</v>
      </c>
      <c r="BR775" s="1">
        <f t="shared" ca="1" si="750"/>
        <v>1.1633688626443803</v>
      </c>
      <c r="BS775" s="1">
        <f t="shared" ca="1" si="750"/>
        <v>1.1633688626443803</v>
      </c>
      <c r="BT775" s="1">
        <f t="shared" ca="1" si="750"/>
        <v>1.1633688626443803</v>
      </c>
      <c r="BU775" s="1">
        <f t="shared" ca="1" si="750"/>
        <v>1.1633688626443803</v>
      </c>
      <c r="BV775" s="1">
        <f t="shared" ca="1" si="750"/>
        <v>1.1633688626443803</v>
      </c>
      <c r="BW775" s="1">
        <f t="shared" ca="1" si="750"/>
        <v>1.1633688626443803</v>
      </c>
      <c r="BX775" s="1">
        <f t="shared" ca="1" si="750"/>
        <v>1.1633688626443803</v>
      </c>
      <c r="BY775" s="1">
        <f t="shared" ca="1" si="750"/>
        <v>1.1633688626443803</v>
      </c>
      <c r="BZ775">
        <v>2040</v>
      </c>
    </row>
    <row r="776" spans="47:78" x14ac:dyDescent="0.45">
      <c r="AU776" t="str">
        <f t="shared" ca="1" si="702"/>
        <v>\I:</v>
      </c>
      <c r="AV776" s="1" t="str">
        <f t="shared" ca="1" si="726"/>
        <v/>
      </c>
      <c r="AW776" s="1" t="str">
        <f t="shared" ref="AW776:BY776" ca="1" si="751">OFFSET($F220,0,MATCH($BZ776,$G$1:$J$1,0))</f>
        <v/>
      </c>
      <c r="AX776" s="1" t="str">
        <f t="shared" ca="1" si="751"/>
        <v/>
      </c>
      <c r="AY776" s="1" t="str">
        <f t="shared" ca="1" si="751"/>
        <v/>
      </c>
      <c r="AZ776" s="1" t="str">
        <f t="shared" ca="1" si="751"/>
        <v/>
      </c>
      <c r="BA776" s="1" t="str">
        <f t="shared" ca="1" si="751"/>
        <v/>
      </c>
      <c r="BB776" s="1" t="str">
        <f t="shared" ca="1" si="751"/>
        <v/>
      </c>
      <c r="BC776" s="1" t="str">
        <f t="shared" ca="1" si="751"/>
        <v/>
      </c>
      <c r="BD776" s="1" t="str">
        <f t="shared" ca="1" si="751"/>
        <v/>
      </c>
      <c r="BE776" s="1" t="str">
        <f t="shared" ca="1" si="751"/>
        <v/>
      </c>
      <c r="BF776" s="1" t="str">
        <f t="shared" ca="1" si="751"/>
        <v/>
      </c>
      <c r="BG776" s="1" t="str">
        <f t="shared" ca="1" si="751"/>
        <v/>
      </c>
      <c r="BH776" s="1" t="str">
        <f t="shared" ca="1" si="751"/>
        <v/>
      </c>
      <c r="BI776" s="1" t="str">
        <f t="shared" ca="1" si="751"/>
        <v/>
      </c>
      <c r="BJ776" s="1" t="str">
        <f t="shared" ca="1" si="751"/>
        <v/>
      </c>
      <c r="BK776" s="1" t="str">
        <f t="shared" ca="1" si="751"/>
        <v/>
      </c>
      <c r="BL776" s="1" t="str">
        <f t="shared" ca="1" si="751"/>
        <v/>
      </c>
      <c r="BM776" s="1" t="str">
        <f t="shared" ca="1" si="751"/>
        <v/>
      </c>
      <c r="BN776" s="1" t="str">
        <f t="shared" ca="1" si="751"/>
        <v/>
      </c>
      <c r="BO776" s="1" t="str">
        <f t="shared" ca="1" si="751"/>
        <v/>
      </c>
      <c r="BP776" s="1" t="str">
        <f t="shared" ca="1" si="751"/>
        <v/>
      </c>
      <c r="BQ776" s="1" t="str">
        <f t="shared" ca="1" si="751"/>
        <v/>
      </c>
      <c r="BR776" s="1" t="str">
        <f t="shared" ca="1" si="751"/>
        <v/>
      </c>
      <c r="BS776" s="1" t="str">
        <f t="shared" ca="1" si="751"/>
        <v/>
      </c>
      <c r="BT776" s="1" t="str">
        <f t="shared" ca="1" si="751"/>
        <v/>
      </c>
      <c r="BU776" s="1" t="str">
        <f t="shared" ca="1" si="751"/>
        <v/>
      </c>
      <c r="BV776" s="1" t="str">
        <f t="shared" ca="1" si="751"/>
        <v/>
      </c>
      <c r="BW776" s="1" t="str">
        <f t="shared" ca="1" si="751"/>
        <v/>
      </c>
      <c r="BX776" s="1" t="str">
        <f t="shared" ca="1" si="751"/>
        <v/>
      </c>
      <c r="BY776" s="1" t="str">
        <f t="shared" ca="1" si="751"/>
        <v/>
      </c>
      <c r="BZ776">
        <v>2040</v>
      </c>
    </row>
    <row r="777" spans="47:78" x14ac:dyDescent="0.45">
      <c r="AU777" t="str">
        <f t="shared" ca="1" si="702"/>
        <v>\I: IOI_PRH_BFG</v>
      </c>
      <c r="AV777" s="1">
        <f t="shared" ca="1" si="726"/>
        <v>1.2134292666612403</v>
      </c>
      <c r="AW777" s="1">
        <f t="shared" ref="AW777:BY777" ca="1" si="752">OFFSET($F221,0,MATCH($BZ777,$G$1:$J$1,0))</f>
        <v>1.2134292666612403</v>
      </c>
      <c r="AX777" s="1">
        <f t="shared" ca="1" si="752"/>
        <v>1.2134292666612403</v>
      </c>
      <c r="AY777" s="1">
        <f t="shared" ca="1" si="752"/>
        <v>1.2134292666612403</v>
      </c>
      <c r="AZ777" s="1">
        <f t="shared" ca="1" si="752"/>
        <v>1.2134292666612403</v>
      </c>
      <c r="BA777" s="1">
        <f t="shared" ca="1" si="752"/>
        <v>1.2134292666612403</v>
      </c>
      <c r="BB777" s="1">
        <f t="shared" ca="1" si="752"/>
        <v>1.2134292666612403</v>
      </c>
      <c r="BC777" s="1">
        <f t="shared" ca="1" si="752"/>
        <v>1.2134292666612403</v>
      </c>
      <c r="BD777" s="1">
        <f t="shared" ca="1" si="752"/>
        <v>1.2134292666612403</v>
      </c>
      <c r="BE777" s="1">
        <f t="shared" ca="1" si="752"/>
        <v>1.2134292666612403</v>
      </c>
      <c r="BF777" s="1">
        <f t="shared" ca="1" si="752"/>
        <v>1.2134292666612403</v>
      </c>
      <c r="BG777" s="1">
        <f t="shared" ca="1" si="752"/>
        <v>1.2134292666612403</v>
      </c>
      <c r="BH777" s="1">
        <f t="shared" ca="1" si="752"/>
        <v>1.2134292666612403</v>
      </c>
      <c r="BI777" s="1">
        <f t="shared" ca="1" si="752"/>
        <v>1.2134292666612403</v>
      </c>
      <c r="BJ777" s="1">
        <f t="shared" ca="1" si="752"/>
        <v>1.2134292666612403</v>
      </c>
      <c r="BK777" s="1">
        <f t="shared" ca="1" si="752"/>
        <v>1.2134292666612403</v>
      </c>
      <c r="BL777" s="1">
        <f t="shared" ca="1" si="752"/>
        <v>1.2134292666612403</v>
      </c>
      <c r="BM777" s="1">
        <f t="shared" ca="1" si="752"/>
        <v>1.2134292666612403</v>
      </c>
      <c r="BN777" s="1">
        <f t="shared" ca="1" si="752"/>
        <v>1.2134292666612403</v>
      </c>
      <c r="BO777" s="1">
        <f t="shared" ca="1" si="752"/>
        <v>1.2134292666612403</v>
      </c>
      <c r="BP777" s="1">
        <f t="shared" ca="1" si="752"/>
        <v>1.2134292666612403</v>
      </c>
      <c r="BQ777" s="1">
        <f t="shared" ca="1" si="752"/>
        <v>1.2134292666612403</v>
      </c>
      <c r="BR777" s="1">
        <f t="shared" ca="1" si="752"/>
        <v>1.2134292666612403</v>
      </c>
      <c r="BS777" s="1">
        <f t="shared" ca="1" si="752"/>
        <v>1.2134292666612403</v>
      </c>
      <c r="BT777" s="1">
        <f t="shared" ca="1" si="752"/>
        <v>1.2134292666612403</v>
      </c>
      <c r="BU777" s="1">
        <f t="shared" ca="1" si="752"/>
        <v>1.2134292666612403</v>
      </c>
      <c r="BV777" s="1">
        <f t="shared" ca="1" si="752"/>
        <v>1.2134292666612403</v>
      </c>
      <c r="BW777" s="1">
        <f t="shared" ca="1" si="752"/>
        <v>1.2134292666612403</v>
      </c>
      <c r="BX777" s="1">
        <f t="shared" ca="1" si="752"/>
        <v>1.2134292666612403</v>
      </c>
      <c r="BY777" s="1">
        <f t="shared" ca="1" si="752"/>
        <v>1.2134292666612403</v>
      </c>
      <c r="BZ777">
        <v>2040</v>
      </c>
    </row>
    <row r="778" spans="47:78" x14ac:dyDescent="0.45">
      <c r="AU778" t="str">
        <f t="shared" ca="1" si="702"/>
        <v>\I: IOI_MDR_BFG</v>
      </c>
      <c r="AV778" s="1">
        <f t="shared" ca="1" si="726"/>
        <v>1.2134292666612403</v>
      </c>
      <c r="AW778" s="1">
        <f t="shared" ref="AW778:BY778" ca="1" si="753">OFFSET($F222,0,MATCH($BZ778,$G$1:$J$1,0))</f>
        <v>1.2134292666612403</v>
      </c>
      <c r="AX778" s="1">
        <f t="shared" ca="1" si="753"/>
        <v>1.2134292666612403</v>
      </c>
      <c r="AY778" s="1">
        <f t="shared" ca="1" si="753"/>
        <v>1.2134292666612403</v>
      </c>
      <c r="AZ778" s="1">
        <f t="shared" ca="1" si="753"/>
        <v>1.2134292666612403</v>
      </c>
      <c r="BA778" s="1">
        <f t="shared" ca="1" si="753"/>
        <v>1.2134292666612403</v>
      </c>
      <c r="BB778" s="1">
        <f t="shared" ca="1" si="753"/>
        <v>1.2134292666612403</v>
      </c>
      <c r="BC778" s="1">
        <f t="shared" ca="1" si="753"/>
        <v>1.2134292666612403</v>
      </c>
      <c r="BD778" s="1">
        <f t="shared" ca="1" si="753"/>
        <v>1.2134292666612403</v>
      </c>
      <c r="BE778" s="1">
        <f t="shared" ca="1" si="753"/>
        <v>1.2134292666612403</v>
      </c>
      <c r="BF778" s="1">
        <f t="shared" ca="1" si="753"/>
        <v>1.2134292666612403</v>
      </c>
      <c r="BG778" s="1">
        <f t="shared" ca="1" si="753"/>
        <v>1.2134292666612403</v>
      </c>
      <c r="BH778" s="1">
        <f t="shared" ca="1" si="753"/>
        <v>1.2134292666612403</v>
      </c>
      <c r="BI778" s="1">
        <f t="shared" ca="1" si="753"/>
        <v>1.2134292666612403</v>
      </c>
      <c r="BJ778" s="1">
        <f t="shared" ca="1" si="753"/>
        <v>1.2134292666612403</v>
      </c>
      <c r="BK778" s="1">
        <f t="shared" ca="1" si="753"/>
        <v>1.2134292666612403</v>
      </c>
      <c r="BL778" s="1">
        <f t="shared" ca="1" si="753"/>
        <v>1.2134292666612403</v>
      </c>
      <c r="BM778" s="1">
        <f t="shared" ca="1" si="753"/>
        <v>1.2134292666612403</v>
      </c>
      <c r="BN778" s="1">
        <f t="shared" ca="1" si="753"/>
        <v>1.2134292666612403</v>
      </c>
      <c r="BO778" s="1">
        <f t="shared" ca="1" si="753"/>
        <v>1.2134292666612403</v>
      </c>
      <c r="BP778" s="1">
        <f t="shared" ca="1" si="753"/>
        <v>1.2134292666612403</v>
      </c>
      <c r="BQ778" s="1">
        <f t="shared" ca="1" si="753"/>
        <v>1.2134292666612403</v>
      </c>
      <c r="BR778" s="1">
        <f t="shared" ca="1" si="753"/>
        <v>1.2134292666612403</v>
      </c>
      <c r="BS778" s="1">
        <f t="shared" ca="1" si="753"/>
        <v>1.2134292666612403</v>
      </c>
      <c r="BT778" s="1">
        <f t="shared" ca="1" si="753"/>
        <v>1.2134292666612403</v>
      </c>
      <c r="BU778" s="1">
        <f t="shared" ca="1" si="753"/>
        <v>1.2134292666612403</v>
      </c>
      <c r="BV778" s="1">
        <f t="shared" ca="1" si="753"/>
        <v>1.2134292666612403</v>
      </c>
      <c r="BW778" s="1">
        <f t="shared" ca="1" si="753"/>
        <v>1.2134292666612403</v>
      </c>
      <c r="BX778" s="1">
        <f t="shared" ca="1" si="753"/>
        <v>1.2134292666612403</v>
      </c>
      <c r="BY778" s="1">
        <f t="shared" ca="1" si="753"/>
        <v>1.2134292666612403</v>
      </c>
      <c r="BZ778">
        <v>2040</v>
      </c>
    </row>
    <row r="779" spans="47:78" x14ac:dyDescent="0.45">
      <c r="AU779" t="str">
        <f t="shared" ca="1" si="702"/>
        <v>\I: IOI_OTP_BFG</v>
      </c>
      <c r="AV779" s="1">
        <f t="shared" ca="1" si="726"/>
        <v>1.2134292666612403</v>
      </c>
      <c r="AW779" s="1">
        <f t="shared" ref="AW779:BY779" ca="1" si="754">OFFSET($F223,0,MATCH($BZ779,$G$1:$J$1,0))</f>
        <v>1.2134292666612403</v>
      </c>
      <c r="AX779" s="1">
        <f t="shared" ca="1" si="754"/>
        <v>1.2134292666612403</v>
      </c>
      <c r="AY779" s="1">
        <f t="shared" ca="1" si="754"/>
        <v>1.2134292666612403</v>
      </c>
      <c r="AZ779" s="1">
        <f t="shared" ca="1" si="754"/>
        <v>1.2134292666612403</v>
      </c>
      <c r="BA779" s="1">
        <f t="shared" ca="1" si="754"/>
        <v>1.2134292666612403</v>
      </c>
      <c r="BB779" s="1">
        <f t="shared" ca="1" si="754"/>
        <v>1.2134292666612403</v>
      </c>
      <c r="BC779" s="1">
        <f t="shared" ca="1" si="754"/>
        <v>1.2134292666612403</v>
      </c>
      <c r="BD779" s="1">
        <f t="shared" ca="1" si="754"/>
        <v>1.2134292666612403</v>
      </c>
      <c r="BE779" s="1">
        <f t="shared" ca="1" si="754"/>
        <v>1.2134292666612403</v>
      </c>
      <c r="BF779" s="1">
        <f t="shared" ca="1" si="754"/>
        <v>1.2134292666612403</v>
      </c>
      <c r="BG779" s="1">
        <f t="shared" ca="1" si="754"/>
        <v>1.2134292666612403</v>
      </c>
      <c r="BH779" s="1">
        <f t="shared" ca="1" si="754"/>
        <v>1.2134292666612403</v>
      </c>
      <c r="BI779" s="1">
        <f t="shared" ca="1" si="754"/>
        <v>1.2134292666612403</v>
      </c>
      <c r="BJ779" s="1">
        <f t="shared" ca="1" si="754"/>
        <v>1.2134292666612403</v>
      </c>
      <c r="BK779" s="1">
        <f t="shared" ca="1" si="754"/>
        <v>1.2134292666612403</v>
      </c>
      <c r="BL779" s="1">
        <f t="shared" ca="1" si="754"/>
        <v>1.2134292666612403</v>
      </c>
      <c r="BM779" s="1">
        <f t="shared" ca="1" si="754"/>
        <v>1.2134292666612403</v>
      </c>
      <c r="BN779" s="1">
        <f t="shared" ca="1" si="754"/>
        <v>1.2134292666612403</v>
      </c>
      <c r="BO779" s="1">
        <f t="shared" ca="1" si="754"/>
        <v>1.2134292666612403</v>
      </c>
      <c r="BP779" s="1">
        <f t="shared" ca="1" si="754"/>
        <v>1.2134292666612403</v>
      </c>
      <c r="BQ779" s="1">
        <f t="shared" ca="1" si="754"/>
        <v>1.2134292666612403</v>
      </c>
      <c r="BR779" s="1">
        <f t="shared" ca="1" si="754"/>
        <v>1.2134292666612403</v>
      </c>
      <c r="BS779" s="1">
        <f t="shared" ca="1" si="754"/>
        <v>1.2134292666612403</v>
      </c>
      <c r="BT779" s="1">
        <f t="shared" ca="1" si="754"/>
        <v>1.2134292666612403</v>
      </c>
      <c r="BU779" s="1">
        <f t="shared" ca="1" si="754"/>
        <v>1.2134292666612403</v>
      </c>
      <c r="BV779" s="1">
        <f t="shared" ca="1" si="754"/>
        <v>1.2134292666612403</v>
      </c>
      <c r="BW779" s="1">
        <f t="shared" ca="1" si="754"/>
        <v>1.2134292666612403</v>
      </c>
      <c r="BX779" s="1">
        <f t="shared" ca="1" si="754"/>
        <v>1.2134292666612403</v>
      </c>
      <c r="BY779" s="1">
        <f t="shared" ca="1" si="754"/>
        <v>1.2134292666612403</v>
      </c>
      <c r="BZ779">
        <v>2040</v>
      </c>
    </row>
    <row r="780" spans="47:78" x14ac:dyDescent="0.45">
      <c r="AU780" t="str">
        <f t="shared" ca="1" si="702"/>
        <v>\I: IOI_SPC_BFG</v>
      </c>
      <c r="AV780" s="1">
        <f t="shared" ca="1" si="726"/>
        <v>1.2134292666612403</v>
      </c>
      <c r="AW780" s="1">
        <f t="shared" ref="AW780:BY780" ca="1" si="755">OFFSET($F224,0,MATCH($BZ780,$G$1:$J$1,0))</f>
        <v>1.2134292666612403</v>
      </c>
      <c r="AX780" s="1">
        <f t="shared" ca="1" si="755"/>
        <v>1.2134292666612403</v>
      </c>
      <c r="AY780" s="1">
        <f t="shared" ca="1" si="755"/>
        <v>1.2134292666612403</v>
      </c>
      <c r="AZ780" s="1">
        <f t="shared" ca="1" si="755"/>
        <v>1.2134292666612403</v>
      </c>
      <c r="BA780" s="1">
        <f t="shared" ca="1" si="755"/>
        <v>1.2134292666612403</v>
      </c>
      <c r="BB780" s="1">
        <f t="shared" ca="1" si="755"/>
        <v>1.2134292666612403</v>
      </c>
      <c r="BC780" s="1">
        <f t="shared" ca="1" si="755"/>
        <v>1.2134292666612403</v>
      </c>
      <c r="BD780" s="1">
        <f t="shared" ca="1" si="755"/>
        <v>1.2134292666612403</v>
      </c>
      <c r="BE780" s="1">
        <f t="shared" ca="1" si="755"/>
        <v>1.2134292666612403</v>
      </c>
      <c r="BF780" s="1">
        <f t="shared" ca="1" si="755"/>
        <v>1.2134292666612403</v>
      </c>
      <c r="BG780" s="1">
        <f t="shared" ca="1" si="755"/>
        <v>1.2134292666612403</v>
      </c>
      <c r="BH780" s="1">
        <f t="shared" ca="1" si="755"/>
        <v>1.2134292666612403</v>
      </c>
      <c r="BI780" s="1">
        <f t="shared" ca="1" si="755"/>
        <v>1.2134292666612403</v>
      </c>
      <c r="BJ780" s="1">
        <f t="shared" ca="1" si="755"/>
        <v>1.2134292666612403</v>
      </c>
      <c r="BK780" s="1">
        <f t="shared" ca="1" si="755"/>
        <v>1.2134292666612403</v>
      </c>
      <c r="BL780" s="1">
        <f t="shared" ca="1" si="755"/>
        <v>1.2134292666612403</v>
      </c>
      <c r="BM780" s="1">
        <f t="shared" ca="1" si="755"/>
        <v>1.2134292666612403</v>
      </c>
      <c r="BN780" s="1">
        <f t="shared" ca="1" si="755"/>
        <v>1.2134292666612403</v>
      </c>
      <c r="BO780" s="1">
        <f t="shared" ca="1" si="755"/>
        <v>1.2134292666612403</v>
      </c>
      <c r="BP780" s="1">
        <f t="shared" ca="1" si="755"/>
        <v>1.2134292666612403</v>
      </c>
      <c r="BQ780" s="1">
        <f t="shared" ca="1" si="755"/>
        <v>1.2134292666612403</v>
      </c>
      <c r="BR780" s="1">
        <f t="shared" ca="1" si="755"/>
        <v>1.2134292666612403</v>
      </c>
      <c r="BS780" s="1">
        <f t="shared" ca="1" si="755"/>
        <v>1.2134292666612403</v>
      </c>
      <c r="BT780" s="1">
        <f t="shared" ca="1" si="755"/>
        <v>1.2134292666612403</v>
      </c>
      <c r="BU780" s="1">
        <f t="shared" ca="1" si="755"/>
        <v>1.2134292666612403</v>
      </c>
      <c r="BV780" s="1">
        <f t="shared" ca="1" si="755"/>
        <v>1.2134292666612403</v>
      </c>
      <c r="BW780" s="1">
        <f t="shared" ca="1" si="755"/>
        <v>1.2134292666612403</v>
      </c>
      <c r="BX780" s="1">
        <f t="shared" ca="1" si="755"/>
        <v>1.2134292666612403</v>
      </c>
      <c r="BY780" s="1">
        <f t="shared" ca="1" si="755"/>
        <v>1.2134292666612403</v>
      </c>
      <c r="BZ780">
        <v>2040</v>
      </c>
    </row>
    <row r="781" spans="47:78" x14ac:dyDescent="0.45">
      <c r="AU781" t="str">
        <f t="shared" ca="1" si="702"/>
        <v>\I: IOI_OTH_BFG</v>
      </c>
      <c r="AV781" s="1">
        <f t="shared" ca="1" si="726"/>
        <v>1.2134292666612403</v>
      </c>
      <c r="AW781" s="1">
        <f t="shared" ref="AW781:BY781" ca="1" si="756">OFFSET($F225,0,MATCH($BZ781,$G$1:$J$1,0))</f>
        <v>1.2134292666612403</v>
      </c>
      <c r="AX781" s="1">
        <f t="shared" ca="1" si="756"/>
        <v>1.2134292666612403</v>
      </c>
      <c r="AY781" s="1">
        <f t="shared" ca="1" si="756"/>
        <v>1.2134292666612403</v>
      </c>
      <c r="AZ781" s="1">
        <f t="shared" ca="1" si="756"/>
        <v>1.2134292666612403</v>
      </c>
      <c r="BA781" s="1">
        <f t="shared" ca="1" si="756"/>
        <v>1.2134292666612403</v>
      </c>
      <c r="BB781" s="1">
        <f t="shared" ca="1" si="756"/>
        <v>1.2134292666612403</v>
      </c>
      <c r="BC781" s="1">
        <f t="shared" ca="1" si="756"/>
        <v>1.2134292666612403</v>
      </c>
      <c r="BD781" s="1">
        <f t="shared" ca="1" si="756"/>
        <v>1.2134292666612403</v>
      </c>
      <c r="BE781" s="1">
        <f t="shared" ca="1" si="756"/>
        <v>1.2134292666612403</v>
      </c>
      <c r="BF781" s="1">
        <f t="shared" ca="1" si="756"/>
        <v>1.2134292666612403</v>
      </c>
      <c r="BG781" s="1">
        <f t="shared" ca="1" si="756"/>
        <v>1.2134292666612403</v>
      </c>
      <c r="BH781" s="1">
        <f t="shared" ca="1" si="756"/>
        <v>1.2134292666612403</v>
      </c>
      <c r="BI781" s="1">
        <f t="shared" ca="1" si="756"/>
        <v>1.2134292666612403</v>
      </c>
      <c r="BJ781" s="1">
        <f t="shared" ca="1" si="756"/>
        <v>1.2134292666612403</v>
      </c>
      <c r="BK781" s="1">
        <f t="shared" ca="1" si="756"/>
        <v>1.2134292666612403</v>
      </c>
      <c r="BL781" s="1">
        <f t="shared" ca="1" si="756"/>
        <v>1.2134292666612403</v>
      </c>
      <c r="BM781" s="1">
        <f t="shared" ca="1" si="756"/>
        <v>1.2134292666612403</v>
      </c>
      <c r="BN781" s="1">
        <f t="shared" ca="1" si="756"/>
        <v>1.2134292666612403</v>
      </c>
      <c r="BO781" s="1">
        <f t="shared" ca="1" si="756"/>
        <v>1.2134292666612403</v>
      </c>
      <c r="BP781" s="1">
        <f t="shared" ca="1" si="756"/>
        <v>1.2134292666612403</v>
      </c>
      <c r="BQ781" s="1">
        <f t="shared" ca="1" si="756"/>
        <v>1.2134292666612403</v>
      </c>
      <c r="BR781" s="1">
        <f t="shared" ca="1" si="756"/>
        <v>1.2134292666612403</v>
      </c>
      <c r="BS781" s="1">
        <f t="shared" ca="1" si="756"/>
        <v>1.2134292666612403</v>
      </c>
      <c r="BT781" s="1">
        <f t="shared" ca="1" si="756"/>
        <v>1.2134292666612403</v>
      </c>
      <c r="BU781" s="1">
        <f t="shared" ca="1" si="756"/>
        <v>1.2134292666612403</v>
      </c>
      <c r="BV781" s="1">
        <f t="shared" ca="1" si="756"/>
        <v>1.2134292666612403</v>
      </c>
      <c r="BW781" s="1">
        <f t="shared" ca="1" si="756"/>
        <v>1.2134292666612403</v>
      </c>
      <c r="BX781" s="1">
        <f t="shared" ca="1" si="756"/>
        <v>1.2134292666612403</v>
      </c>
      <c r="BY781" s="1">
        <f t="shared" ca="1" si="756"/>
        <v>1.2134292666612403</v>
      </c>
      <c r="BZ781">
        <v>2040</v>
      </c>
    </row>
    <row r="782" spans="47:78" x14ac:dyDescent="0.45">
      <c r="AU782" t="str">
        <f t="shared" ca="1" si="702"/>
        <v>\I:</v>
      </c>
      <c r="AV782" s="1" t="str">
        <f t="shared" ca="1" si="726"/>
        <v/>
      </c>
      <c r="AW782" s="1" t="str">
        <f t="shared" ref="AW782:BY782" ca="1" si="757">OFFSET($F226,0,MATCH($BZ782,$G$1:$J$1,0))</f>
        <v/>
      </c>
      <c r="AX782" s="1" t="str">
        <f t="shared" ca="1" si="757"/>
        <v/>
      </c>
      <c r="AY782" s="1" t="str">
        <f t="shared" ca="1" si="757"/>
        <v/>
      </c>
      <c r="AZ782" s="1" t="str">
        <f t="shared" ca="1" si="757"/>
        <v/>
      </c>
      <c r="BA782" s="1" t="str">
        <f t="shared" ca="1" si="757"/>
        <v/>
      </c>
      <c r="BB782" s="1" t="str">
        <f t="shared" ca="1" si="757"/>
        <v/>
      </c>
      <c r="BC782" s="1" t="str">
        <f t="shared" ca="1" si="757"/>
        <v/>
      </c>
      <c r="BD782" s="1" t="str">
        <f t="shared" ca="1" si="757"/>
        <v/>
      </c>
      <c r="BE782" s="1" t="str">
        <f t="shared" ca="1" si="757"/>
        <v/>
      </c>
      <c r="BF782" s="1" t="str">
        <f t="shared" ca="1" si="757"/>
        <v/>
      </c>
      <c r="BG782" s="1" t="str">
        <f t="shared" ca="1" si="757"/>
        <v/>
      </c>
      <c r="BH782" s="1" t="str">
        <f t="shared" ca="1" si="757"/>
        <v/>
      </c>
      <c r="BI782" s="1" t="str">
        <f t="shared" ca="1" si="757"/>
        <v/>
      </c>
      <c r="BJ782" s="1" t="str">
        <f t="shared" ca="1" si="757"/>
        <v/>
      </c>
      <c r="BK782" s="1" t="str">
        <f t="shared" ca="1" si="757"/>
        <v/>
      </c>
      <c r="BL782" s="1" t="str">
        <f t="shared" ca="1" si="757"/>
        <v/>
      </c>
      <c r="BM782" s="1" t="str">
        <f t="shared" ca="1" si="757"/>
        <v/>
      </c>
      <c r="BN782" s="1" t="str">
        <f t="shared" ca="1" si="757"/>
        <v/>
      </c>
      <c r="BO782" s="1" t="str">
        <f t="shared" ca="1" si="757"/>
        <v/>
      </c>
      <c r="BP782" s="1" t="str">
        <f t="shared" ca="1" si="757"/>
        <v/>
      </c>
      <c r="BQ782" s="1" t="str">
        <f t="shared" ca="1" si="757"/>
        <v/>
      </c>
      <c r="BR782" s="1" t="str">
        <f t="shared" ca="1" si="757"/>
        <v/>
      </c>
      <c r="BS782" s="1" t="str">
        <f t="shared" ca="1" si="757"/>
        <v/>
      </c>
      <c r="BT782" s="1" t="str">
        <f t="shared" ca="1" si="757"/>
        <v/>
      </c>
      <c r="BU782" s="1" t="str">
        <f t="shared" ca="1" si="757"/>
        <v/>
      </c>
      <c r="BV782" s="1" t="str">
        <f t="shared" ca="1" si="757"/>
        <v/>
      </c>
      <c r="BW782" s="1" t="str">
        <f t="shared" ca="1" si="757"/>
        <v/>
      </c>
      <c r="BX782" s="1" t="str">
        <f t="shared" ca="1" si="757"/>
        <v/>
      </c>
      <c r="BY782" s="1" t="str">
        <f t="shared" ca="1" si="757"/>
        <v/>
      </c>
      <c r="BZ782">
        <v>2040</v>
      </c>
    </row>
    <row r="783" spans="47:78" x14ac:dyDescent="0.45">
      <c r="AU783" t="str">
        <f t="shared" ca="1" si="702"/>
        <v>ICH_PRH_BFG</v>
      </c>
      <c r="AV783" s="1">
        <f t="shared" ca="1" si="726"/>
        <v>1.0791406499291269</v>
      </c>
      <c r="AW783" s="1">
        <f t="shared" ref="AW783:BY783" ca="1" si="758">OFFSET($F227,0,MATCH($BZ783,$G$1:$J$1,0))</f>
        <v>1.0791406499291269</v>
      </c>
      <c r="AX783" s="1">
        <f t="shared" ca="1" si="758"/>
        <v>1.0791406499291269</v>
      </c>
      <c r="AY783" s="1">
        <f t="shared" ca="1" si="758"/>
        <v>1.0791406499291269</v>
      </c>
      <c r="AZ783" s="1">
        <f t="shared" ca="1" si="758"/>
        <v>1.0791406499291269</v>
      </c>
      <c r="BA783" s="1">
        <f t="shared" ca="1" si="758"/>
        <v>1.0791406499291269</v>
      </c>
      <c r="BB783" s="1">
        <f t="shared" ca="1" si="758"/>
        <v>1.0791406499291269</v>
      </c>
      <c r="BC783" s="1">
        <f t="shared" ca="1" si="758"/>
        <v>1.0791406499291269</v>
      </c>
      <c r="BD783" s="1">
        <f t="shared" ca="1" si="758"/>
        <v>1.0791406499291269</v>
      </c>
      <c r="BE783" s="1">
        <f t="shared" ca="1" si="758"/>
        <v>1.0791406499291269</v>
      </c>
      <c r="BF783" s="1">
        <f t="shared" ca="1" si="758"/>
        <v>1.0791406499291269</v>
      </c>
      <c r="BG783" s="1">
        <f t="shared" ca="1" si="758"/>
        <v>1.0791406499291269</v>
      </c>
      <c r="BH783" s="1">
        <f t="shared" ca="1" si="758"/>
        <v>1.0791406499291269</v>
      </c>
      <c r="BI783" s="1">
        <f t="shared" ca="1" si="758"/>
        <v>1.0791406499291269</v>
      </c>
      <c r="BJ783" s="1">
        <f t="shared" ca="1" si="758"/>
        <v>1.0791406499291269</v>
      </c>
      <c r="BK783" s="1">
        <f t="shared" ca="1" si="758"/>
        <v>1.0791406499291269</v>
      </c>
      <c r="BL783" s="1">
        <f t="shared" ca="1" si="758"/>
        <v>1.0791406499291269</v>
      </c>
      <c r="BM783" s="1">
        <f t="shared" ca="1" si="758"/>
        <v>1.0791406499291269</v>
      </c>
      <c r="BN783" s="1">
        <f t="shared" ca="1" si="758"/>
        <v>1.0791406499291269</v>
      </c>
      <c r="BO783" s="1">
        <f t="shared" ca="1" si="758"/>
        <v>1.0791406499291269</v>
      </c>
      <c r="BP783" s="1">
        <f t="shared" ca="1" si="758"/>
        <v>1.0791406499291269</v>
      </c>
      <c r="BQ783" s="1">
        <f t="shared" ca="1" si="758"/>
        <v>1.0791406499291269</v>
      </c>
      <c r="BR783" s="1">
        <f t="shared" ca="1" si="758"/>
        <v>1.0791406499291269</v>
      </c>
      <c r="BS783" s="1">
        <f t="shared" ca="1" si="758"/>
        <v>1.0791406499291269</v>
      </c>
      <c r="BT783" s="1">
        <f t="shared" ca="1" si="758"/>
        <v>1.0791406499291269</v>
      </c>
      <c r="BU783" s="1">
        <f t="shared" ca="1" si="758"/>
        <v>1.0791406499291269</v>
      </c>
      <c r="BV783" s="1">
        <f t="shared" ca="1" si="758"/>
        <v>1.0791406499291269</v>
      </c>
      <c r="BW783" s="1">
        <f t="shared" ca="1" si="758"/>
        <v>1.0791406499291269</v>
      </c>
      <c r="BX783" s="1">
        <f t="shared" ca="1" si="758"/>
        <v>1.0791406499291269</v>
      </c>
      <c r="BY783" s="1">
        <f t="shared" ca="1" si="758"/>
        <v>1.0791406499291269</v>
      </c>
      <c r="BZ783">
        <v>2040</v>
      </c>
    </row>
    <row r="784" spans="47:78" x14ac:dyDescent="0.45">
      <c r="AU784" t="str">
        <f t="shared" ca="1" si="702"/>
        <v>ICH_PRC_BFG</v>
      </c>
      <c r="AV784" s="1">
        <f t="shared" ca="1" si="726"/>
        <v>1.0791406499291269</v>
      </c>
      <c r="AW784" s="1">
        <f t="shared" ref="AW784:BY784" ca="1" si="759">OFFSET($F228,0,MATCH($BZ784,$G$1:$J$1,0))</f>
        <v>1.0791406499291269</v>
      </c>
      <c r="AX784" s="1">
        <f t="shared" ca="1" si="759"/>
        <v>1.0791406499291269</v>
      </c>
      <c r="AY784" s="1">
        <f t="shared" ca="1" si="759"/>
        <v>1.0791406499291269</v>
      </c>
      <c r="AZ784" s="1">
        <f t="shared" ca="1" si="759"/>
        <v>1.0791406499291269</v>
      </c>
      <c r="BA784" s="1">
        <f t="shared" ca="1" si="759"/>
        <v>1.0791406499291269</v>
      </c>
      <c r="BB784" s="1">
        <f t="shared" ca="1" si="759"/>
        <v>1.0791406499291269</v>
      </c>
      <c r="BC784" s="1">
        <f t="shared" ca="1" si="759"/>
        <v>1.0791406499291269</v>
      </c>
      <c r="BD784" s="1">
        <f t="shared" ca="1" si="759"/>
        <v>1.0791406499291269</v>
      </c>
      <c r="BE784" s="1">
        <f t="shared" ca="1" si="759"/>
        <v>1.0791406499291269</v>
      </c>
      <c r="BF784" s="1">
        <f t="shared" ca="1" si="759"/>
        <v>1.0791406499291269</v>
      </c>
      <c r="BG784" s="1">
        <f t="shared" ca="1" si="759"/>
        <v>1.0791406499291269</v>
      </c>
      <c r="BH784" s="1">
        <f t="shared" ca="1" si="759"/>
        <v>1.0791406499291269</v>
      </c>
      <c r="BI784" s="1">
        <f t="shared" ca="1" si="759"/>
        <v>1.0791406499291269</v>
      </c>
      <c r="BJ784" s="1">
        <f t="shared" ca="1" si="759"/>
        <v>1.0791406499291269</v>
      </c>
      <c r="BK784" s="1">
        <f t="shared" ca="1" si="759"/>
        <v>1.0791406499291269</v>
      </c>
      <c r="BL784" s="1">
        <f t="shared" ca="1" si="759"/>
        <v>1.0791406499291269</v>
      </c>
      <c r="BM784" s="1">
        <f t="shared" ca="1" si="759"/>
        <v>1.0791406499291269</v>
      </c>
      <c r="BN784" s="1">
        <f t="shared" ca="1" si="759"/>
        <v>1.0791406499291269</v>
      </c>
      <c r="BO784" s="1">
        <f t="shared" ca="1" si="759"/>
        <v>1.0791406499291269</v>
      </c>
      <c r="BP784" s="1">
        <f t="shared" ca="1" si="759"/>
        <v>1.0791406499291269</v>
      </c>
      <c r="BQ784" s="1">
        <f t="shared" ca="1" si="759"/>
        <v>1.0791406499291269</v>
      </c>
      <c r="BR784" s="1">
        <f t="shared" ca="1" si="759"/>
        <v>1.0791406499291269</v>
      </c>
      <c r="BS784" s="1">
        <f t="shared" ca="1" si="759"/>
        <v>1.0791406499291269</v>
      </c>
      <c r="BT784" s="1">
        <f t="shared" ca="1" si="759"/>
        <v>1.0791406499291269</v>
      </c>
      <c r="BU784" s="1">
        <f t="shared" ca="1" si="759"/>
        <v>1.0791406499291269</v>
      </c>
      <c r="BV784" s="1">
        <f t="shared" ca="1" si="759"/>
        <v>1.0791406499291269</v>
      </c>
      <c r="BW784" s="1">
        <f t="shared" ca="1" si="759"/>
        <v>1.0791406499291269</v>
      </c>
      <c r="BX784" s="1">
        <f t="shared" ca="1" si="759"/>
        <v>1.0791406499291269</v>
      </c>
      <c r="BY784" s="1">
        <f t="shared" ca="1" si="759"/>
        <v>1.0791406499291269</v>
      </c>
      <c r="BZ784">
        <v>2040</v>
      </c>
    </row>
    <row r="785" spans="47:78" x14ac:dyDescent="0.45">
      <c r="AU785" t="str">
        <f t="shared" ca="1" si="702"/>
        <v>ICH_MDR_BFG</v>
      </c>
      <c r="AV785" s="1">
        <f t="shared" ca="1" si="726"/>
        <v>1.0791406499291269</v>
      </c>
      <c r="AW785" s="1">
        <f t="shared" ref="AW785:BY785" ca="1" si="760">OFFSET($F229,0,MATCH($BZ785,$G$1:$J$1,0))</f>
        <v>1.0791406499291269</v>
      </c>
      <c r="AX785" s="1">
        <f t="shared" ca="1" si="760"/>
        <v>1.0791406499291269</v>
      </c>
      <c r="AY785" s="1">
        <f t="shared" ca="1" si="760"/>
        <v>1.0791406499291269</v>
      </c>
      <c r="AZ785" s="1">
        <f t="shared" ca="1" si="760"/>
        <v>1.0791406499291269</v>
      </c>
      <c r="BA785" s="1">
        <f t="shared" ca="1" si="760"/>
        <v>1.0791406499291269</v>
      </c>
      <c r="BB785" s="1">
        <f t="shared" ca="1" si="760"/>
        <v>1.0791406499291269</v>
      </c>
      <c r="BC785" s="1">
        <f t="shared" ca="1" si="760"/>
        <v>1.0791406499291269</v>
      </c>
      <c r="BD785" s="1">
        <f t="shared" ca="1" si="760"/>
        <v>1.0791406499291269</v>
      </c>
      <c r="BE785" s="1">
        <f t="shared" ca="1" si="760"/>
        <v>1.0791406499291269</v>
      </c>
      <c r="BF785" s="1">
        <f t="shared" ca="1" si="760"/>
        <v>1.0791406499291269</v>
      </c>
      <c r="BG785" s="1">
        <f t="shared" ca="1" si="760"/>
        <v>1.0791406499291269</v>
      </c>
      <c r="BH785" s="1">
        <f t="shared" ca="1" si="760"/>
        <v>1.0791406499291269</v>
      </c>
      <c r="BI785" s="1">
        <f t="shared" ca="1" si="760"/>
        <v>1.0791406499291269</v>
      </c>
      <c r="BJ785" s="1">
        <f t="shared" ca="1" si="760"/>
        <v>1.0791406499291269</v>
      </c>
      <c r="BK785" s="1">
        <f t="shared" ca="1" si="760"/>
        <v>1.0791406499291269</v>
      </c>
      <c r="BL785" s="1">
        <f t="shared" ca="1" si="760"/>
        <v>1.0791406499291269</v>
      </c>
      <c r="BM785" s="1">
        <f t="shared" ca="1" si="760"/>
        <v>1.0791406499291269</v>
      </c>
      <c r="BN785" s="1">
        <f t="shared" ca="1" si="760"/>
        <v>1.0791406499291269</v>
      </c>
      <c r="BO785" s="1">
        <f t="shared" ca="1" si="760"/>
        <v>1.0791406499291269</v>
      </c>
      <c r="BP785" s="1">
        <f t="shared" ca="1" si="760"/>
        <v>1.0791406499291269</v>
      </c>
      <c r="BQ785" s="1">
        <f t="shared" ca="1" si="760"/>
        <v>1.0791406499291269</v>
      </c>
      <c r="BR785" s="1">
        <f t="shared" ca="1" si="760"/>
        <v>1.0791406499291269</v>
      </c>
      <c r="BS785" s="1">
        <f t="shared" ca="1" si="760"/>
        <v>1.0791406499291269</v>
      </c>
      <c r="BT785" s="1">
        <f t="shared" ca="1" si="760"/>
        <v>1.0791406499291269</v>
      </c>
      <c r="BU785" s="1">
        <f t="shared" ca="1" si="760"/>
        <v>1.0791406499291269</v>
      </c>
      <c r="BV785" s="1">
        <f t="shared" ca="1" si="760"/>
        <v>1.0791406499291269</v>
      </c>
      <c r="BW785" s="1">
        <f t="shared" ca="1" si="760"/>
        <v>1.0791406499291269</v>
      </c>
      <c r="BX785" s="1">
        <f t="shared" ca="1" si="760"/>
        <v>1.0791406499291269</v>
      </c>
      <c r="BY785" s="1">
        <f t="shared" ca="1" si="760"/>
        <v>1.0791406499291269</v>
      </c>
      <c r="BZ785">
        <v>2040</v>
      </c>
    </row>
    <row r="786" spans="47:78" x14ac:dyDescent="0.45">
      <c r="AU786" t="str">
        <f t="shared" ca="1" si="702"/>
        <v>ICH_OTP_BFG</v>
      </c>
      <c r="AV786" s="1">
        <f t="shared" ca="1" si="726"/>
        <v>1.0791406499291269</v>
      </c>
      <c r="AW786" s="1">
        <f t="shared" ref="AW786:BY786" ca="1" si="761">OFFSET($F230,0,MATCH($BZ786,$G$1:$J$1,0))</f>
        <v>1.0791406499291269</v>
      </c>
      <c r="AX786" s="1">
        <f t="shared" ca="1" si="761"/>
        <v>1.0791406499291269</v>
      </c>
      <c r="AY786" s="1">
        <f t="shared" ca="1" si="761"/>
        <v>1.0791406499291269</v>
      </c>
      <c r="AZ786" s="1">
        <f t="shared" ca="1" si="761"/>
        <v>1.0791406499291269</v>
      </c>
      <c r="BA786" s="1">
        <f t="shared" ca="1" si="761"/>
        <v>1.0791406499291269</v>
      </c>
      <c r="BB786" s="1">
        <f t="shared" ca="1" si="761"/>
        <v>1.0791406499291269</v>
      </c>
      <c r="BC786" s="1">
        <f t="shared" ca="1" si="761"/>
        <v>1.0791406499291269</v>
      </c>
      <c r="BD786" s="1">
        <f t="shared" ca="1" si="761"/>
        <v>1.0791406499291269</v>
      </c>
      <c r="BE786" s="1">
        <f t="shared" ca="1" si="761"/>
        <v>1.0791406499291269</v>
      </c>
      <c r="BF786" s="1">
        <f t="shared" ca="1" si="761"/>
        <v>1.0791406499291269</v>
      </c>
      <c r="BG786" s="1">
        <f t="shared" ca="1" si="761"/>
        <v>1.0791406499291269</v>
      </c>
      <c r="BH786" s="1">
        <f t="shared" ca="1" si="761"/>
        <v>1.0791406499291269</v>
      </c>
      <c r="BI786" s="1">
        <f t="shared" ca="1" si="761"/>
        <v>1.0791406499291269</v>
      </c>
      <c r="BJ786" s="1">
        <f t="shared" ca="1" si="761"/>
        <v>1.0791406499291269</v>
      </c>
      <c r="BK786" s="1">
        <f t="shared" ca="1" si="761"/>
        <v>1.0791406499291269</v>
      </c>
      <c r="BL786" s="1">
        <f t="shared" ca="1" si="761"/>
        <v>1.0791406499291269</v>
      </c>
      <c r="BM786" s="1">
        <f t="shared" ca="1" si="761"/>
        <v>1.0791406499291269</v>
      </c>
      <c r="BN786" s="1">
        <f t="shared" ca="1" si="761"/>
        <v>1.0791406499291269</v>
      </c>
      <c r="BO786" s="1">
        <f t="shared" ca="1" si="761"/>
        <v>1.0791406499291269</v>
      </c>
      <c r="BP786" s="1">
        <f t="shared" ca="1" si="761"/>
        <v>1.0791406499291269</v>
      </c>
      <c r="BQ786" s="1">
        <f t="shared" ca="1" si="761"/>
        <v>1.0791406499291269</v>
      </c>
      <c r="BR786" s="1">
        <f t="shared" ca="1" si="761"/>
        <v>1.0791406499291269</v>
      </c>
      <c r="BS786" s="1">
        <f t="shared" ca="1" si="761"/>
        <v>1.0791406499291269</v>
      </c>
      <c r="BT786" s="1">
        <f t="shared" ca="1" si="761"/>
        <v>1.0791406499291269</v>
      </c>
      <c r="BU786" s="1">
        <f t="shared" ca="1" si="761"/>
        <v>1.0791406499291269</v>
      </c>
      <c r="BV786" s="1">
        <f t="shared" ca="1" si="761"/>
        <v>1.0791406499291269</v>
      </c>
      <c r="BW786" s="1">
        <f t="shared" ca="1" si="761"/>
        <v>1.0791406499291269</v>
      </c>
      <c r="BX786" s="1">
        <f t="shared" ca="1" si="761"/>
        <v>1.0791406499291269</v>
      </c>
      <c r="BY786" s="1">
        <f t="shared" ca="1" si="761"/>
        <v>1.0791406499291269</v>
      </c>
      <c r="BZ786">
        <v>2040</v>
      </c>
    </row>
    <row r="787" spans="47:78" x14ac:dyDescent="0.45">
      <c r="AU787" t="str">
        <f t="shared" ca="1" si="702"/>
        <v>ICH_SPC_BFG</v>
      </c>
      <c r="AV787" s="1">
        <f t="shared" ca="1" si="726"/>
        <v>1.0791406499291269</v>
      </c>
      <c r="AW787" s="1">
        <f t="shared" ref="AW787:BY787" ca="1" si="762">OFFSET($F231,0,MATCH($BZ787,$G$1:$J$1,0))</f>
        <v>1.0791406499291269</v>
      </c>
      <c r="AX787" s="1">
        <f t="shared" ca="1" si="762"/>
        <v>1.0791406499291269</v>
      </c>
      <c r="AY787" s="1">
        <f t="shared" ca="1" si="762"/>
        <v>1.0791406499291269</v>
      </c>
      <c r="AZ787" s="1">
        <f t="shared" ca="1" si="762"/>
        <v>1.0791406499291269</v>
      </c>
      <c r="BA787" s="1">
        <f t="shared" ca="1" si="762"/>
        <v>1.0791406499291269</v>
      </c>
      <c r="BB787" s="1">
        <f t="shared" ca="1" si="762"/>
        <v>1.0791406499291269</v>
      </c>
      <c r="BC787" s="1">
        <f t="shared" ca="1" si="762"/>
        <v>1.0791406499291269</v>
      </c>
      <c r="BD787" s="1">
        <f t="shared" ca="1" si="762"/>
        <v>1.0791406499291269</v>
      </c>
      <c r="BE787" s="1">
        <f t="shared" ca="1" si="762"/>
        <v>1.0791406499291269</v>
      </c>
      <c r="BF787" s="1">
        <f t="shared" ca="1" si="762"/>
        <v>1.0791406499291269</v>
      </c>
      <c r="BG787" s="1">
        <f t="shared" ca="1" si="762"/>
        <v>1.0791406499291269</v>
      </c>
      <c r="BH787" s="1">
        <f t="shared" ca="1" si="762"/>
        <v>1.0791406499291269</v>
      </c>
      <c r="BI787" s="1">
        <f t="shared" ca="1" si="762"/>
        <v>1.0791406499291269</v>
      </c>
      <c r="BJ787" s="1">
        <f t="shared" ca="1" si="762"/>
        <v>1.0791406499291269</v>
      </c>
      <c r="BK787" s="1">
        <f t="shared" ca="1" si="762"/>
        <v>1.0791406499291269</v>
      </c>
      <c r="BL787" s="1">
        <f t="shared" ca="1" si="762"/>
        <v>1.0791406499291269</v>
      </c>
      <c r="BM787" s="1">
        <f t="shared" ca="1" si="762"/>
        <v>1.0791406499291269</v>
      </c>
      <c r="BN787" s="1">
        <f t="shared" ca="1" si="762"/>
        <v>1.0791406499291269</v>
      </c>
      <c r="BO787" s="1">
        <f t="shared" ca="1" si="762"/>
        <v>1.0791406499291269</v>
      </c>
      <c r="BP787" s="1">
        <f t="shared" ca="1" si="762"/>
        <v>1.0791406499291269</v>
      </c>
      <c r="BQ787" s="1">
        <f t="shared" ca="1" si="762"/>
        <v>1.0791406499291269</v>
      </c>
      <c r="BR787" s="1">
        <f t="shared" ca="1" si="762"/>
        <v>1.0791406499291269</v>
      </c>
      <c r="BS787" s="1">
        <f t="shared" ca="1" si="762"/>
        <v>1.0791406499291269</v>
      </c>
      <c r="BT787" s="1">
        <f t="shared" ca="1" si="762"/>
        <v>1.0791406499291269</v>
      </c>
      <c r="BU787" s="1">
        <f t="shared" ca="1" si="762"/>
        <v>1.0791406499291269</v>
      </c>
      <c r="BV787" s="1">
        <f t="shared" ca="1" si="762"/>
        <v>1.0791406499291269</v>
      </c>
      <c r="BW787" s="1">
        <f t="shared" ca="1" si="762"/>
        <v>1.0791406499291269</v>
      </c>
      <c r="BX787" s="1">
        <f t="shared" ca="1" si="762"/>
        <v>1.0791406499291269</v>
      </c>
      <c r="BY787" s="1">
        <f t="shared" ca="1" si="762"/>
        <v>1.0791406499291269</v>
      </c>
      <c r="BZ787">
        <v>2040</v>
      </c>
    </row>
    <row r="788" spans="47:78" x14ac:dyDescent="0.45">
      <c r="AU788" t="str">
        <f t="shared" ca="1" si="702"/>
        <v>ICH_OTH_BFG</v>
      </c>
      <c r="AV788" s="1">
        <f t="shared" ca="1" si="726"/>
        <v>1.0791406499291269</v>
      </c>
      <c r="AW788" s="1">
        <f t="shared" ref="AW788:BY788" ca="1" si="763">OFFSET($F232,0,MATCH($BZ788,$G$1:$J$1,0))</f>
        <v>1.0791406499291269</v>
      </c>
      <c r="AX788" s="1">
        <f t="shared" ca="1" si="763"/>
        <v>1.0791406499291269</v>
      </c>
      <c r="AY788" s="1">
        <f t="shared" ca="1" si="763"/>
        <v>1.0791406499291269</v>
      </c>
      <c r="AZ788" s="1">
        <f t="shared" ca="1" si="763"/>
        <v>1.0791406499291269</v>
      </c>
      <c r="BA788" s="1">
        <f t="shared" ca="1" si="763"/>
        <v>1.0791406499291269</v>
      </c>
      <c r="BB788" s="1">
        <f t="shared" ca="1" si="763"/>
        <v>1.0791406499291269</v>
      </c>
      <c r="BC788" s="1">
        <f t="shared" ca="1" si="763"/>
        <v>1.0791406499291269</v>
      </c>
      <c r="BD788" s="1">
        <f t="shared" ca="1" si="763"/>
        <v>1.0791406499291269</v>
      </c>
      <c r="BE788" s="1">
        <f t="shared" ca="1" si="763"/>
        <v>1.0791406499291269</v>
      </c>
      <c r="BF788" s="1">
        <f t="shared" ca="1" si="763"/>
        <v>1.0791406499291269</v>
      </c>
      <c r="BG788" s="1">
        <f t="shared" ca="1" si="763"/>
        <v>1.0791406499291269</v>
      </c>
      <c r="BH788" s="1">
        <f t="shared" ca="1" si="763"/>
        <v>1.0791406499291269</v>
      </c>
      <c r="BI788" s="1">
        <f t="shared" ca="1" si="763"/>
        <v>1.0791406499291269</v>
      </c>
      <c r="BJ788" s="1">
        <f t="shared" ca="1" si="763"/>
        <v>1.0791406499291269</v>
      </c>
      <c r="BK788" s="1">
        <f t="shared" ca="1" si="763"/>
        <v>1.0791406499291269</v>
      </c>
      <c r="BL788" s="1">
        <f t="shared" ca="1" si="763"/>
        <v>1.0791406499291269</v>
      </c>
      <c r="BM788" s="1">
        <f t="shared" ca="1" si="763"/>
        <v>1.0791406499291269</v>
      </c>
      <c r="BN788" s="1">
        <f t="shared" ca="1" si="763"/>
        <v>1.0791406499291269</v>
      </c>
      <c r="BO788" s="1">
        <f t="shared" ca="1" si="763"/>
        <v>1.0791406499291269</v>
      </c>
      <c r="BP788" s="1">
        <f t="shared" ca="1" si="763"/>
        <v>1.0791406499291269</v>
      </c>
      <c r="BQ788" s="1">
        <f t="shared" ca="1" si="763"/>
        <v>1.0791406499291269</v>
      </c>
      <c r="BR788" s="1">
        <f t="shared" ca="1" si="763"/>
        <v>1.0791406499291269</v>
      </c>
      <c r="BS788" s="1">
        <f t="shared" ca="1" si="763"/>
        <v>1.0791406499291269</v>
      </c>
      <c r="BT788" s="1">
        <f t="shared" ca="1" si="763"/>
        <v>1.0791406499291269</v>
      </c>
      <c r="BU788" s="1">
        <f t="shared" ca="1" si="763"/>
        <v>1.0791406499291269</v>
      </c>
      <c r="BV788" s="1">
        <f t="shared" ca="1" si="763"/>
        <v>1.0791406499291269</v>
      </c>
      <c r="BW788" s="1">
        <f t="shared" ca="1" si="763"/>
        <v>1.0791406499291269</v>
      </c>
      <c r="BX788" s="1">
        <f t="shared" ca="1" si="763"/>
        <v>1.0791406499291269</v>
      </c>
      <c r="BY788" s="1">
        <f t="shared" ca="1" si="763"/>
        <v>1.0791406499291269</v>
      </c>
      <c r="BZ788">
        <v>2040</v>
      </c>
    </row>
    <row r="789" spans="47:78" x14ac:dyDescent="0.45">
      <c r="AU789" t="str">
        <f t="shared" ca="1" si="702"/>
        <v>\I:</v>
      </c>
      <c r="AV789" s="1" t="str">
        <f t="shared" ca="1" si="726"/>
        <v/>
      </c>
      <c r="AW789" s="1" t="str">
        <f t="shared" ref="AW789:BY789" ca="1" si="764">OFFSET($F233,0,MATCH($BZ789,$G$1:$J$1,0))</f>
        <v/>
      </c>
      <c r="AX789" s="1" t="str">
        <f t="shared" ca="1" si="764"/>
        <v/>
      </c>
      <c r="AY789" s="1" t="str">
        <f t="shared" ca="1" si="764"/>
        <v/>
      </c>
      <c r="AZ789" s="1" t="str">
        <f t="shared" ca="1" si="764"/>
        <v/>
      </c>
      <c r="BA789" s="1" t="str">
        <f t="shared" ca="1" si="764"/>
        <v/>
      </c>
      <c r="BB789" s="1" t="str">
        <f t="shared" ca="1" si="764"/>
        <v/>
      </c>
      <c r="BC789" s="1" t="str">
        <f t="shared" ca="1" si="764"/>
        <v/>
      </c>
      <c r="BD789" s="1" t="str">
        <f t="shared" ca="1" si="764"/>
        <v/>
      </c>
      <c r="BE789" s="1" t="str">
        <f t="shared" ca="1" si="764"/>
        <v/>
      </c>
      <c r="BF789" s="1" t="str">
        <f t="shared" ca="1" si="764"/>
        <v/>
      </c>
      <c r="BG789" s="1" t="str">
        <f t="shared" ca="1" si="764"/>
        <v/>
      </c>
      <c r="BH789" s="1" t="str">
        <f t="shared" ca="1" si="764"/>
        <v/>
      </c>
      <c r="BI789" s="1" t="str">
        <f t="shared" ca="1" si="764"/>
        <v/>
      </c>
      <c r="BJ789" s="1" t="str">
        <f t="shared" ca="1" si="764"/>
        <v/>
      </c>
      <c r="BK789" s="1" t="str">
        <f t="shared" ca="1" si="764"/>
        <v/>
      </c>
      <c r="BL789" s="1" t="str">
        <f t="shared" ca="1" si="764"/>
        <v/>
      </c>
      <c r="BM789" s="1" t="str">
        <f t="shared" ca="1" si="764"/>
        <v/>
      </c>
      <c r="BN789" s="1" t="str">
        <f t="shared" ca="1" si="764"/>
        <v/>
      </c>
      <c r="BO789" s="1" t="str">
        <f t="shared" ca="1" si="764"/>
        <v/>
      </c>
      <c r="BP789" s="1" t="str">
        <f t="shared" ca="1" si="764"/>
        <v/>
      </c>
      <c r="BQ789" s="1" t="str">
        <f t="shared" ca="1" si="764"/>
        <v/>
      </c>
      <c r="BR789" s="1" t="str">
        <f t="shared" ca="1" si="764"/>
        <v/>
      </c>
      <c r="BS789" s="1" t="str">
        <f t="shared" ca="1" si="764"/>
        <v/>
      </c>
      <c r="BT789" s="1" t="str">
        <f t="shared" ca="1" si="764"/>
        <v/>
      </c>
      <c r="BU789" s="1" t="str">
        <f t="shared" ca="1" si="764"/>
        <v/>
      </c>
      <c r="BV789" s="1" t="str">
        <f t="shared" ca="1" si="764"/>
        <v/>
      </c>
      <c r="BW789" s="1" t="str">
        <f t="shared" ca="1" si="764"/>
        <v/>
      </c>
      <c r="BX789" s="1" t="str">
        <f t="shared" ca="1" si="764"/>
        <v/>
      </c>
      <c r="BY789" s="1" t="str">
        <f t="shared" ca="1" si="764"/>
        <v/>
      </c>
      <c r="BZ789">
        <v>2040</v>
      </c>
    </row>
    <row r="790" spans="47:78" x14ac:dyDescent="0.45">
      <c r="AU790" t="str">
        <f t="shared" ca="1" si="702"/>
        <v>\I: ITM_PRH_BFG</v>
      </c>
      <c r="AV790" s="1">
        <f t="shared" ca="1" si="726"/>
        <v>1.215977144773748</v>
      </c>
      <c r="AW790" s="1">
        <f t="shared" ref="AW790:BY790" ca="1" si="765">OFFSET($F234,0,MATCH($BZ790,$G$1:$J$1,0))</f>
        <v>1.215977144773748</v>
      </c>
      <c r="AX790" s="1">
        <f t="shared" ca="1" si="765"/>
        <v>1.215977144773748</v>
      </c>
      <c r="AY790" s="1">
        <f t="shared" ca="1" si="765"/>
        <v>1.215977144773748</v>
      </c>
      <c r="AZ790" s="1">
        <f t="shared" ca="1" si="765"/>
        <v>1.215977144773748</v>
      </c>
      <c r="BA790" s="1">
        <f t="shared" ca="1" si="765"/>
        <v>1.215977144773748</v>
      </c>
      <c r="BB790" s="1">
        <f t="shared" ca="1" si="765"/>
        <v>1.215977144773748</v>
      </c>
      <c r="BC790" s="1">
        <f t="shared" ca="1" si="765"/>
        <v>1.215977144773748</v>
      </c>
      <c r="BD790" s="1">
        <f t="shared" ca="1" si="765"/>
        <v>1.215977144773748</v>
      </c>
      <c r="BE790" s="1">
        <f t="shared" ca="1" si="765"/>
        <v>1.215977144773748</v>
      </c>
      <c r="BF790" s="1">
        <f t="shared" ca="1" si="765"/>
        <v>1.215977144773748</v>
      </c>
      <c r="BG790" s="1">
        <f t="shared" ca="1" si="765"/>
        <v>1.215977144773748</v>
      </c>
      <c r="BH790" s="1">
        <f t="shared" ca="1" si="765"/>
        <v>1.215977144773748</v>
      </c>
      <c r="BI790" s="1">
        <f t="shared" ca="1" si="765"/>
        <v>1.215977144773748</v>
      </c>
      <c r="BJ790" s="1">
        <f t="shared" ca="1" si="765"/>
        <v>1.215977144773748</v>
      </c>
      <c r="BK790" s="1">
        <f t="shared" ca="1" si="765"/>
        <v>1.215977144773748</v>
      </c>
      <c r="BL790" s="1">
        <f t="shared" ca="1" si="765"/>
        <v>1.215977144773748</v>
      </c>
      <c r="BM790" s="1">
        <f t="shared" ca="1" si="765"/>
        <v>1.215977144773748</v>
      </c>
      <c r="BN790" s="1">
        <f t="shared" ca="1" si="765"/>
        <v>1.215977144773748</v>
      </c>
      <c r="BO790" s="1">
        <f t="shared" ca="1" si="765"/>
        <v>1.215977144773748</v>
      </c>
      <c r="BP790" s="1">
        <f t="shared" ca="1" si="765"/>
        <v>1.215977144773748</v>
      </c>
      <c r="BQ790" s="1">
        <f t="shared" ca="1" si="765"/>
        <v>1.215977144773748</v>
      </c>
      <c r="BR790" s="1">
        <f t="shared" ca="1" si="765"/>
        <v>1.215977144773748</v>
      </c>
      <c r="BS790" s="1">
        <f t="shared" ca="1" si="765"/>
        <v>1.215977144773748</v>
      </c>
      <c r="BT790" s="1">
        <f t="shared" ca="1" si="765"/>
        <v>1.215977144773748</v>
      </c>
      <c r="BU790" s="1">
        <f t="shared" ca="1" si="765"/>
        <v>1.215977144773748</v>
      </c>
      <c r="BV790" s="1">
        <f t="shared" ca="1" si="765"/>
        <v>1.215977144773748</v>
      </c>
      <c r="BW790" s="1">
        <f t="shared" ca="1" si="765"/>
        <v>1.215977144773748</v>
      </c>
      <c r="BX790" s="1">
        <f t="shared" ca="1" si="765"/>
        <v>1.215977144773748</v>
      </c>
      <c r="BY790" s="1">
        <f t="shared" ca="1" si="765"/>
        <v>1.215977144773748</v>
      </c>
      <c r="BZ790">
        <v>2040</v>
      </c>
    </row>
    <row r="791" spans="47:78" x14ac:dyDescent="0.45">
      <c r="AU791" t="str">
        <f t="shared" ca="1" si="702"/>
        <v>\I: ITM_PRC_BFG</v>
      </c>
      <c r="AV791" s="1">
        <f t="shared" ca="1" si="726"/>
        <v>1.1212290208125226</v>
      </c>
      <c r="AW791" s="1">
        <f t="shared" ref="AW791:BY791" ca="1" si="766">OFFSET($F235,0,MATCH($BZ791,$G$1:$J$1,0))</f>
        <v>1.1212290208125226</v>
      </c>
      <c r="AX791" s="1">
        <f t="shared" ca="1" si="766"/>
        <v>1.1212290208125226</v>
      </c>
      <c r="AY791" s="1">
        <f t="shared" ca="1" si="766"/>
        <v>1.1212290208125226</v>
      </c>
      <c r="AZ791" s="1">
        <f t="shared" ca="1" si="766"/>
        <v>1.1212290208125226</v>
      </c>
      <c r="BA791" s="1">
        <f t="shared" ca="1" si="766"/>
        <v>1.1212290208125226</v>
      </c>
      <c r="BB791" s="1">
        <f t="shared" ca="1" si="766"/>
        <v>1.1212290208125226</v>
      </c>
      <c r="BC791" s="1">
        <f t="shared" ca="1" si="766"/>
        <v>1.1212290208125226</v>
      </c>
      <c r="BD791" s="1">
        <f t="shared" ca="1" si="766"/>
        <v>1.1212290208125226</v>
      </c>
      <c r="BE791" s="1">
        <f t="shared" ca="1" si="766"/>
        <v>1.1212290208125226</v>
      </c>
      <c r="BF791" s="1">
        <f t="shared" ca="1" si="766"/>
        <v>1.1212290208125226</v>
      </c>
      <c r="BG791" s="1">
        <f t="shared" ca="1" si="766"/>
        <v>1.1212290208125226</v>
      </c>
      <c r="BH791" s="1">
        <f t="shared" ca="1" si="766"/>
        <v>1.1212290208125226</v>
      </c>
      <c r="BI791" s="1">
        <f t="shared" ca="1" si="766"/>
        <v>1.1212290208125226</v>
      </c>
      <c r="BJ791" s="1">
        <f t="shared" ca="1" si="766"/>
        <v>1.1212290208125226</v>
      </c>
      <c r="BK791" s="1">
        <f t="shared" ca="1" si="766"/>
        <v>1.1212290208125226</v>
      </c>
      <c r="BL791" s="1">
        <f t="shared" ca="1" si="766"/>
        <v>1.1212290208125226</v>
      </c>
      <c r="BM791" s="1">
        <f t="shared" ca="1" si="766"/>
        <v>1.1212290208125226</v>
      </c>
      <c r="BN791" s="1">
        <f t="shared" ca="1" si="766"/>
        <v>1.1212290208125226</v>
      </c>
      <c r="BO791" s="1">
        <f t="shared" ca="1" si="766"/>
        <v>1.1212290208125226</v>
      </c>
      <c r="BP791" s="1">
        <f t="shared" ca="1" si="766"/>
        <v>1.1212290208125226</v>
      </c>
      <c r="BQ791" s="1">
        <f t="shared" ca="1" si="766"/>
        <v>1.1212290208125226</v>
      </c>
      <c r="BR791" s="1">
        <f t="shared" ca="1" si="766"/>
        <v>1.1212290208125226</v>
      </c>
      <c r="BS791" s="1">
        <f t="shared" ca="1" si="766"/>
        <v>1.1212290208125226</v>
      </c>
      <c r="BT791" s="1">
        <f t="shared" ca="1" si="766"/>
        <v>1.1212290208125226</v>
      </c>
      <c r="BU791" s="1">
        <f t="shared" ca="1" si="766"/>
        <v>1.1212290208125226</v>
      </c>
      <c r="BV791" s="1">
        <f t="shared" ca="1" si="766"/>
        <v>1.1212290208125226</v>
      </c>
      <c r="BW791" s="1">
        <f t="shared" ca="1" si="766"/>
        <v>1.1212290208125226</v>
      </c>
      <c r="BX791" s="1">
        <f t="shared" ca="1" si="766"/>
        <v>1.1212290208125226</v>
      </c>
      <c r="BY791" s="1">
        <f t="shared" ca="1" si="766"/>
        <v>1.1212290208125226</v>
      </c>
      <c r="BZ791">
        <v>2040</v>
      </c>
    </row>
    <row r="792" spans="47:78" x14ac:dyDescent="0.45">
      <c r="AU792" t="str">
        <f t="shared" ca="1" si="702"/>
        <v>\I: ITM_MDR_BFG</v>
      </c>
      <c r="AV792" s="1">
        <f t="shared" ca="1" si="726"/>
        <v>1.215977144773748</v>
      </c>
      <c r="AW792" s="1">
        <f t="shared" ref="AW792:BY792" ca="1" si="767">OFFSET($F236,0,MATCH($BZ792,$G$1:$J$1,0))</f>
        <v>1.215977144773748</v>
      </c>
      <c r="AX792" s="1">
        <f t="shared" ca="1" si="767"/>
        <v>1.215977144773748</v>
      </c>
      <c r="AY792" s="1">
        <f t="shared" ca="1" si="767"/>
        <v>1.215977144773748</v>
      </c>
      <c r="AZ792" s="1">
        <f t="shared" ca="1" si="767"/>
        <v>1.215977144773748</v>
      </c>
      <c r="BA792" s="1">
        <f t="shared" ca="1" si="767"/>
        <v>1.215977144773748</v>
      </c>
      <c r="BB792" s="1">
        <f t="shared" ca="1" si="767"/>
        <v>1.215977144773748</v>
      </c>
      <c r="BC792" s="1">
        <f t="shared" ca="1" si="767"/>
        <v>1.215977144773748</v>
      </c>
      <c r="BD792" s="1">
        <f t="shared" ca="1" si="767"/>
        <v>1.215977144773748</v>
      </c>
      <c r="BE792" s="1">
        <f t="shared" ca="1" si="767"/>
        <v>1.215977144773748</v>
      </c>
      <c r="BF792" s="1">
        <f t="shared" ca="1" si="767"/>
        <v>1.215977144773748</v>
      </c>
      <c r="BG792" s="1">
        <f t="shared" ca="1" si="767"/>
        <v>1.215977144773748</v>
      </c>
      <c r="BH792" s="1">
        <f t="shared" ca="1" si="767"/>
        <v>1.215977144773748</v>
      </c>
      <c r="BI792" s="1">
        <f t="shared" ca="1" si="767"/>
        <v>1.215977144773748</v>
      </c>
      <c r="BJ792" s="1">
        <f t="shared" ca="1" si="767"/>
        <v>1.215977144773748</v>
      </c>
      <c r="BK792" s="1">
        <f t="shared" ca="1" si="767"/>
        <v>1.215977144773748</v>
      </c>
      <c r="BL792" s="1">
        <f t="shared" ca="1" si="767"/>
        <v>1.215977144773748</v>
      </c>
      <c r="BM792" s="1">
        <f t="shared" ca="1" si="767"/>
        <v>1.215977144773748</v>
      </c>
      <c r="BN792" s="1">
        <f t="shared" ca="1" si="767"/>
        <v>1.215977144773748</v>
      </c>
      <c r="BO792" s="1">
        <f t="shared" ca="1" si="767"/>
        <v>1.215977144773748</v>
      </c>
      <c r="BP792" s="1">
        <f t="shared" ca="1" si="767"/>
        <v>1.215977144773748</v>
      </c>
      <c r="BQ792" s="1">
        <f t="shared" ca="1" si="767"/>
        <v>1.215977144773748</v>
      </c>
      <c r="BR792" s="1">
        <f t="shared" ca="1" si="767"/>
        <v>1.215977144773748</v>
      </c>
      <c r="BS792" s="1">
        <f t="shared" ca="1" si="767"/>
        <v>1.215977144773748</v>
      </c>
      <c r="BT792" s="1">
        <f t="shared" ca="1" si="767"/>
        <v>1.215977144773748</v>
      </c>
      <c r="BU792" s="1">
        <f t="shared" ca="1" si="767"/>
        <v>1.215977144773748</v>
      </c>
      <c r="BV792" s="1">
        <f t="shared" ca="1" si="767"/>
        <v>1.215977144773748</v>
      </c>
      <c r="BW792" s="1">
        <f t="shared" ca="1" si="767"/>
        <v>1.215977144773748</v>
      </c>
      <c r="BX792" s="1">
        <f t="shared" ca="1" si="767"/>
        <v>1.215977144773748</v>
      </c>
      <c r="BY792" s="1">
        <f t="shared" ca="1" si="767"/>
        <v>1.215977144773748</v>
      </c>
      <c r="BZ792">
        <v>2040</v>
      </c>
    </row>
    <row r="793" spans="47:78" x14ac:dyDescent="0.45">
      <c r="AU793" t="str">
        <f t="shared" ref="AU793:AU856" ca="1" si="768">IF(SUM(AV793:BY793)=0,"\I:",AU515)</f>
        <v>\I: ITM_OTP_BFG</v>
      </c>
      <c r="AV793" s="1">
        <f t="shared" ca="1" si="726"/>
        <v>1.215977144773748</v>
      </c>
      <c r="AW793" s="1">
        <f t="shared" ref="AW793:BY793" ca="1" si="769">OFFSET($F237,0,MATCH($BZ793,$G$1:$J$1,0))</f>
        <v>1.215977144773748</v>
      </c>
      <c r="AX793" s="1">
        <f t="shared" ca="1" si="769"/>
        <v>1.215977144773748</v>
      </c>
      <c r="AY793" s="1">
        <f t="shared" ca="1" si="769"/>
        <v>1.215977144773748</v>
      </c>
      <c r="AZ793" s="1">
        <f t="shared" ca="1" si="769"/>
        <v>1.215977144773748</v>
      </c>
      <c r="BA793" s="1">
        <f t="shared" ca="1" si="769"/>
        <v>1.215977144773748</v>
      </c>
      <c r="BB793" s="1">
        <f t="shared" ca="1" si="769"/>
        <v>1.215977144773748</v>
      </c>
      <c r="BC793" s="1">
        <f t="shared" ca="1" si="769"/>
        <v>1.215977144773748</v>
      </c>
      <c r="BD793" s="1">
        <f t="shared" ca="1" si="769"/>
        <v>1.215977144773748</v>
      </c>
      <c r="BE793" s="1">
        <f t="shared" ca="1" si="769"/>
        <v>1.215977144773748</v>
      </c>
      <c r="BF793" s="1">
        <f t="shared" ca="1" si="769"/>
        <v>1.215977144773748</v>
      </c>
      <c r="BG793" s="1">
        <f t="shared" ca="1" si="769"/>
        <v>1.215977144773748</v>
      </c>
      <c r="BH793" s="1">
        <f t="shared" ca="1" si="769"/>
        <v>1.215977144773748</v>
      </c>
      <c r="BI793" s="1">
        <f t="shared" ca="1" si="769"/>
        <v>1.215977144773748</v>
      </c>
      <c r="BJ793" s="1">
        <f t="shared" ca="1" si="769"/>
        <v>1.215977144773748</v>
      </c>
      <c r="BK793" s="1">
        <f t="shared" ca="1" si="769"/>
        <v>1.215977144773748</v>
      </c>
      <c r="BL793" s="1">
        <f t="shared" ca="1" si="769"/>
        <v>1.215977144773748</v>
      </c>
      <c r="BM793" s="1">
        <f t="shared" ca="1" si="769"/>
        <v>1.215977144773748</v>
      </c>
      <c r="BN793" s="1">
        <f t="shared" ca="1" si="769"/>
        <v>1.215977144773748</v>
      </c>
      <c r="BO793" s="1">
        <f t="shared" ca="1" si="769"/>
        <v>1.215977144773748</v>
      </c>
      <c r="BP793" s="1">
        <f t="shared" ca="1" si="769"/>
        <v>1.215977144773748</v>
      </c>
      <c r="BQ793" s="1">
        <f t="shared" ca="1" si="769"/>
        <v>1.215977144773748</v>
      </c>
      <c r="BR793" s="1">
        <f t="shared" ca="1" si="769"/>
        <v>1.215977144773748</v>
      </c>
      <c r="BS793" s="1">
        <f t="shared" ca="1" si="769"/>
        <v>1.215977144773748</v>
      </c>
      <c r="BT793" s="1">
        <f t="shared" ca="1" si="769"/>
        <v>1.215977144773748</v>
      </c>
      <c r="BU793" s="1">
        <f t="shared" ca="1" si="769"/>
        <v>1.215977144773748</v>
      </c>
      <c r="BV793" s="1">
        <f t="shared" ca="1" si="769"/>
        <v>1.215977144773748</v>
      </c>
      <c r="BW793" s="1">
        <f t="shared" ca="1" si="769"/>
        <v>1.215977144773748</v>
      </c>
      <c r="BX793" s="1">
        <f t="shared" ca="1" si="769"/>
        <v>1.215977144773748</v>
      </c>
      <c r="BY793" s="1">
        <f t="shared" ca="1" si="769"/>
        <v>1.215977144773748</v>
      </c>
      <c r="BZ793">
        <v>2040</v>
      </c>
    </row>
    <row r="794" spans="47:78" x14ac:dyDescent="0.45">
      <c r="AU794" t="str">
        <f t="shared" ca="1" si="768"/>
        <v>\I: ITM_SPC_BFG</v>
      </c>
      <c r="AV794" s="1">
        <f t="shared" ca="1" si="726"/>
        <v>1.1212290208125226</v>
      </c>
      <c r="AW794" s="1">
        <f t="shared" ref="AW794:BY794" ca="1" si="770">OFFSET($F238,0,MATCH($BZ794,$G$1:$J$1,0))</f>
        <v>1.1212290208125226</v>
      </c>
      <c r="AX794" s="1">
        <f t="shared" ca="1" si="770"/>
        <v>1.1212290208125226</v>
      </c>
      <c r="AY794" s="1">
        <f t="shared" ca="1" si="770"/>
        <v>1.1212290208125226</v>
      </c>
      <c r="AZ794" s="1">
        <f t="shared" ca="1" si="770"/>
        <v>1.1212290208125226</v>
      </c>
      <c r="BA794" s="1">
        <f t="shared" ca="1" si="770"/>
        <v>1.1212290208125226</v>
      </c>
      <c r="BB794" s="1">
        <f t="shared" ca="1" si="770"/>
        <v>1.1212290208125226</v>
      </c>
      <c r="BC794" s="1">
        <f t="shared" ca="1" si="770"/>
        <v>1.1212290208125226</v>
      </c>
      <c r="BD794" s="1">
        <f t="shared" ca="1" si="770"/>
        <v>1.1212290208125226</v>
      </c>
      <c r="BE794" s="1">
        <f t="shared" ca="1" si="770"/>
        <v>1.1212290208125226</v>
      </c>
      <c r="BF794" s="1">
        <f t="shared" ca="1" si="770"/>
        <v>1.1212290208125226</v>
      </c>
      <c r="BG794" s="1">
        <f t="shared" ca="1" si="770"/>
        <v>1.1212290208125226</v>
      </c>
      <c r="BH794" s="1">
        <f t="shared" ca="1" si="770"/>
        <v>1.1212290208125226</v>
      </c>
      <c r="BI794" s="1">
        <f t="shared" ca="1" si="770"/>
        <v>1.1212290208125226</v>
      </c>
      <c r="BJ794" s="1">
        <f t="shared" ca="1" si="770"/>
        <v>1.1212290208125226</v>
      </c>
      <c r="BK794" s="1">
        <f t="shared" ca="1" si="770"/>
        <v>1.1212290208125226</v>
      </c>
      <c r="BL794" s="1">
        <f t="shared" ca="1" si="770"/>
        <v>1.1212290208125226</v>
      </c>
      <c r="BM794" s="1">
        <f t="shared" ca="1" si="770"/>
        <v>1.1212290208125226</v>
      </c>
      <c r="BN794" s="1">
        <f t="shared" ca="1" si="770"/>
        <v>1.1212290208125226</v>
      </c>
      <c r="BO794" s="1">
        <f t="shared" ca="1" si="770"/>
        <v>1.1212290208125226</v>
      </c>
      <c r="BP794" s="1">
        <f t="shared" ca="1" si="770"/>
        <v>1.1212290208125226</v>
      </c>
      <c r="BQ794" s="1">
        <f t="shared" ca="1" si="770"/>
        <v>1.1212290208125226</v>
      </c>
      <c r="BR794" s="1">
        <f t="shared" ca="1" si="770"/>
        <v>1.1212290208125226</v>
      </c>
      <c r="BS794" s="1">
        <f t="shared" ca="1" si="770"/>
        <v>1.1212290208125226</v>
      </c>
      <c r="BT794" s="1">
        <f t="shared" ca="1" si="770"/>
        <v>1.1212290208125226</v>
      </c>
      <c r="BU794" s="1">
        <f t="shared" ca="1" si="770"/>
        <v>1.1212290208125226</v>
      </c>
      <c r="BV794" s="1">
        <f t="shared" ca="1" si="770"/>
        <v>1.1212290208125226</v>
      </c>
      <c r="BW794" s="1">
        <f t="shared" ca="1" si="770"/>
        <v>1.1212290208125226</v>
      </c>
      <c r="BX794" s="1">
        <f t="shared" ca="1" si="770"/>
        <v>1.1212290208125226</v>
      </c>
      <c r="BY794" s="1">
        <f t="shared" ca="1" si="770"/>
        <v>1.1212290208125226</v>
      </c>
      <c r="BZ794">
        <v>2040</v>
      </c>
    </row>
    <row r="795" spans="47:78" x14ac:dyDescent="0.45">
      <c r="AU795" t="str">
        <f t="shared" ca="1" si="768"/>
        <v>\I: ITM_OTH_BFG</v>
      </c>
      <c r="AV795" s="1">
        <f t="shared" ca="1" si="726"/>
        <v>1.1212290208125226</v>
      </c>
      <c r="AW795" s="1">
        <f t="shared" ref="AW795:BY795" ca="1" si="771">OFFSET($F239,0,MATCH($BZ795,$G$1:$J$1,0))</f>
        <v>1.1212290208125226</v>
      </c>
      <c r="AX795" s="1">
        <f t="shared" ca="1" si="771"/>
        <v>1.1212290208125226</v>
      </c>
      <c r="AY795" s="1">
        <f t="shared" ca="1" si="771"/>
        <v>1.1212290208125226</v>
      </c>
      <c r="AZ795" s="1">
        <f t="shared" ca="1" si="771"/>
        <v>1.1212290208125226</v>
      </c>
      <c r="BA795" s="1">
        <f t="shared" ca="1" si="771"/>
        <v>1.1212290208125226</v>
      </c>
      <c r="BB795" s="1">
        <f t="shared" ca="1" si="771"/>
        <v>1.1212290208125226</v>
      </c>
      <c r="BC795" s="1">
        <f t="shared" ca="1" si="771"/>
        <v>1.1212290208125226</v>
      </c>
      <c r="BD795" s="1">
        <f t="shared" ca="1" si="771"/>
        <v>1.1212290208125226</v>
      </c>
      <c r="BE795" s="1">
        <f t="shared" ca="1" si="771"/>
        <v>1.1212290208125226</v>
      </c>
      <c r="BF795" s="1">
        <f t="shared" ca="1" si="771"/>
        <v>1.1212290208125226</v>
      </c>
      <c r="BG795" s="1">
        <f t="shared" ca="1" si="771"/>
        <v>1.1212290208125226</v>
      </c>
      <c r="BH795" s="1">
        <f t="shared" ca="1" si="771"/>
        <v>1.1212290208125226</v>
      </c>
      <c r="BI795" s="1">
        <f t="shared" ca="1" si="771"/>
        <v>1.1212290208125226</v>
      </c>
      <c r="BJ795" s="1">
        <f t="shared" ca="1" si="771"/>
        <v>1.1212290208125226</v>
      </c>
      <c r="BK795" s="1">
        <f t="shared" ca="1" si="771"/>
        <v>1.1212290208125226</v>
      </c>
      <c r="BL795" s="1">
        <f t="shared" ca="1" si="771"/>
        <v>1.1212290208125226</v>
      </c>
      <c r="BM795" s="1">
        <f t="shared" ca="1" si="771"/>
        <v>1.1212290208125226</v>
      </c>
      <c r="BN795" s="1">
        <f t="shared" ca="1" si="771"/>
        <v>1.1212290208125226</v>
      </c>
      <c r="BO795" s="1">
        <f t="shared" ca="1" si="771"/>
        <v>1.1212290208125226</v>
      </c>
      <c r="BP795" s="1">
        <f t="shared" ca="1" si="771"/>
        <v>1.1212290208125226</v>
      </c>
      <c r="BQ795" s="1">
        <f t="shared" ca="1" si="771"/>
        <v>1.1212290208125226</v>
      </c>
      <c r="BR795" s="1">
        <f t="shared" ca="1" si="771"/>
        <v>1.1212290208125226</v>
      </c>
      <c r="BS795" s="1">
        <f t="shared" ca="1" si="771"/>
        <v>1.1212290208125226</v>
      </c>
      <c r="BT795" s="1">
        <f t="shared" ca="1" si="771"/>
        <v>1.1212290208125226</v>
      </c>
      <c r="BU795" s="1">
        <f t="shared" ca="1" si="771"/>
        <v>1.1212290208125226</v>
      </c>
      <c r="BV795" s="1">
        <f t="shared" ca="1" si="771"/>
        <v>1.1212290208125226</v>
      </c>
      <c r="BW795" s="1">
        <f t="shared" ca="1" si="771"/>
        <v>1.1212290208125226</v>
      </c>
      <c r="BX795" s="1">
        <f t="shared" ca="1" si="771"/>
        <v>1.1212290208125226</v>
      </c>
      <c r="BY795" s="1">
        <f t="shared" ca="1" si="771"/>
        <v>1.1212290208125226</v>
      </c>
      <c r="BZ795">
        <v>2040</v>
      </c>
    </row>
    <row r="796" spans="47:78" x14ac:dyDescent="0.45">
      <c r="AU796" t="str">
        <f t="shared" ca="1" si="768"/>
        <v>\I:</v>
      </c>
      <c r="AV796" s="1" t="str">
        <f t="shared" ca="1" si="726"/>
        <v/>
      </c>
      <c r="AW796" s="1" t="str">
        <f t="shared" ref="AW796:BY796" ca="1" si="772">OFFSET($F240,0,MATCH($BZ796,$G$1:$J$1,0))</f>
        <v/>
      </c>
      <c r="AX796" s="1" t="str">
        <f t="shared" ca="1" si="772"/>
        <v/>
      </c>
      <c r="AY796" s="1" t="str">
        <f t="shared" ca="1" si="772"/>
        <v/>
      </c>
      <c r="AZ796" s="1" t="str">
        <f t="shared" ca="1" si="772"/>
        <v/>
      </c>
      <c r="BA796" s="1" t="str">
        <f t="shared" ca="1" si="772"/>
        <v/>
      </c>
      <c r="BB796" s="1" t="str">
        <f t="shared" ca="1" si="772"/>
        <v/>
      </c>
      <c r="BC796" s="1" t="str">
        <f t="shared" ca="1" si="772"/>
        <v/>
      </c>
      <c r="BD796" s="1" t="str">
        <f t="shared" ca="1" si="772"/>
        <v/>
      </c>
      <c r="BE796" s="1" t="str">
        <f t="shared" ca="1" si="772"/>
        <v/>
      </c>
      <c r="BF796" s="1" t="str">
        <f t="shared" ca="1" si="772"/>
        <v/>
      </c>
      <c r="BG796" s="1" t="str">
        <f t="shared" ca="1" si="772"/>
        <v/>
      </c>
      <c r="BH796" s="1" t="str">
        <f t="shared" ca="1" si="772"/>
        <v/>
      </c>
      <c r="BI796" s="1" t="str">
        <f t="shared" ca="1" si="772"/>
        <v/>
      </c>
      <c r="BJ796" s="1" t="str">
        <f t="shared" ca="1" si="772"/>
        <v/>
      </c>
      <c r="BK796" s="1" t="str">
        <f t="shared" ca="1" si="772"/>
        <v/>
      </c>
      <c r="BL796" s="1" t="str">
        <f t="shared" ca="1" si="772"/>
        <v/>
      </c>
      <c r="BM796" s="1" t="str">
        <f t="shared" ca="1" si="772"/>
        <v/>
      </c>
      <c r="BN796" s="1" t="str">
        <f t="shared" ca="1" si="772"/>
        <v/>
      </c>
      <c r="BO796" s="1" t="str">
        <f t="shared" ca="1" si="772"/>
        <v/>
      </c>
      <c r="BP796" s="1" t="str">
        <f t="shared" ca="1" si="772"/>
        <v/>
      </c>
      <c r="BQ796" s="1" t="str">
        <f t="shared" ca="1" si="772"/>
        <v/>
      </c>
      <c r="BR796" s="1" t="str">
        <f t="shared" ca="1" si="772"/>
        <v/>
      </c>
      <c r="BS796" s="1" t="str">
        <f t="shared" ca="1" si="772"/>
        <v/>
      </c>
      <c r="BT796" s="1" t="str">
        <f t="shared" ca="1" si="772"/>
        <v/>
      </c>
      <c r="BU796" s="1" t="str">
        <f t="shared" ca="1" si="772"/>
        <v/>
      </c>
      <c r="BV796" s="1" t="str">
        <f t="shared" ca="1" si="772"/>
        <v/>
      </c>
      <c r="BW796" s="1" t="str">
        <f t="shared" ca="1" si="772"/>
        <v/>
      </c>
      <c r="BX796" s="1" t="str">
        <f t="shared" ca="1" si="772"/>
        <v/>
      </c>
      <c r="BY796" s="1" t="str">
        <f t="shared" ca="1" si="772"/>
        <v/>
      </c>
      <c r="BZ796">
        <v>2040</v>
      </c>
    </row>
    <row r="797" spans="47:78" x14ac:dyDescent="0.45">
      <c r="AU797" t="str">
        <f t="shared" ca="1" si="768"/>
        <v>\I: INM_PRH_BFG</v>
      </c>
      <c r="AV797" s="1">
        <f t="shared" ca="1" si="726"/>
        <v>1.0833059211436435</v>
      </c>
      <c r="AW797" s="1">
        <f t="shared" ref="AW797:BY797" ca="1" si="773">OFFSET($F241,0,MATCH($BZ797,$G$1:$J$1,0))</f>
        <v>1.0833059211436435</v>
      </c>
      <c r="AX797" s="1">
        <f t="shared" ca="1" si="773"/>
        <v>1.0833059211436435</v>
      </c>
      <c r="AY797" s="1">
        <f t="shared" ca="1" si="773"/>
        <v>1.0833059211436435</v>
      </c>
      <c r="AZ797" s="1">
        <f t="shared" ca="1" si="773"/>
        <v>1.0833059211436435</v>
      </c>
      <c r="BA797" s="1">
        <f t="shared" ca="1" si="773"/>
        <v>1.0833059211436435</v>
      </c>
      <c r="BB797" s="1">
        <f t="shared" ca="1" si="773"/>
        <v>1.0833059211436435</v>
      </c>
      <c r="BC797" s="1">
        <f t="shared" ca="1" si="773"/>
        <v>1.0833059211436435</v>
      </c>
      <c r="BD797" s="1">
        <f t="shared" ca="1" si="773"/>
        <v>1.0833059211436435</v>
      </c>
      <c r="BE797" s="1">
        <f t="shared" ca="1" si="773"/>
        <v>1.0833059211436435</v>
      </c>
      <c r="BF797" s="1">
        <f t="shared" ca="1" si="773"/>
        <v>1.0833059211436435</v>
      </c>
      <c r="BG797" s="1">
        <f t="shared" ca="1" si="773"/>
        <v>1.0833059211436435</v>
      </c>
      <c r="BH797" s="1">
        <f t="shared" ca="1" si="773"/>
        <v>1.0833059211436435</v>
      </c>
      <c r="BI797" s="1">
        <f t="shared" ca="1" si="773"/>
        <v>1.0833059211436435</v>
      </c>
      <c r="BJ797" s="1">
        <f t="shared" ca="1" si="773"/>
        <v>1.0833059211436435</v>
      </c>
      <c r="BK797" s="1">
        <f t="shared" ca="1" si="773"/>
        <v>1.0833059211436435</v>
      </c>
      <c r="BL797" s="1">
        <f t="shared" ca="1" si="773"/>
        <v>1.0833059211436435</v>
      </c>
      <c r="BM797" s="1">
        <f t="shared" ca="1" si="773"/>
        <v>1.0833059211436435</v>
      </c>
      <c r="BN797" s="1">
        <f t="shared" ca="1" si="773"/>
        <v>1.0833059211436435</v>
      </c>
      <c r="BO797" s="1">
        <f t="shared" ca="1" si="773"/>
        <v>1.0833059211436435</v>
      </c>
      <c r="BP797" s="1">
        <f t="shared" ca="1" si="773"/>
        <v>1.0833059211436435</v>
      </c>
      <c r="BQ797" s="1">
        <f t="shared" ca="1" si="773"/>
        <v>1.0833059211436435</v>
      </c>
      <c r="BR797" s="1">
        <f t="shared" ca="1" si="773"/>
        <v>1.0833059211436435</v>
      </c>
      <c r="BS797" s="1">
        <f t="shared" ca="1" si="773"/>
        <v>1.0833059211436435</v>
      </c>
      <c r="BT797" s="1">
        <f t="shared" ca="1" si="773"/>
        <v>1.0833059211436435</v>
      </c>
      <c r="BU797" s="1">
        <f t="shared" ca="1" si="773"/>
        <v>1.0833059211436435</v>
      </c>
      <c r="BV797" s="1">
        <f t="shared" ca="1" si="773"/>
        <v>1.0833059211436435</v>
      </c>
      <c r="BW797" s="1">
        <f t="shared" ca="1" si="773"/>
        <v>1.0833059211436435</v>
      </c>
      <c r="BX797" s="1">
        <f t="shared" ca="1" si="773"/>
        <v>1.0833059211436435</v>
      </c>
      <c r="BY797" s="1">
        <f t="shared" ca="1" si="773"/>
        <v>1.0833059211436435</v>
      </c>
      <c r="BZ797">
        <v>2040</v>
      </c>
    </row>
    <row r="798" spans="47:78" x14ac:dyDescent="0.45">
      <c r="AU798" t="str">
        <f t="shared" ca="1" si="768"/>
        <v>\I: INM_PRC_BFG</v>
      </c>
      <c r="AV798" s="1">
        <f t="shared" ca="1" si="726"/>
        <v>1.1212290208125226</v>
      </c>
      <c r="AW798" s="1">
        <f t="shared" ref="AW798:BY798" ca="1" si="774">OFFSET($F242,0,MATCH($BZ798,$G$1:$J$1,0))</f>
        <v>1.1212290208125226</v>
      </c>
      <c r="AX798" s="1">
        <f t="shared" ca="1" si="774"/>
        <v>1.1212290208125226</v>
      </c>
      <c r="AY798" s="1">
        <f t="shared" ca="1" si="774"/>
        <v>1.1212290208125226</v>
      </c>
      <c r="AZ798" s="1">
        <f t="shared" ca="1" si="774"/>
        <v>1.1212290208125226</v>
      </c>
      <c r="BA798" s="1">
        <f t="shared" ca="1" si="774"/>
        <v>1.1212290208125226</v>
      </c>
      <c r="BB798" s="1">
        <f t="shared" ca="1" si="774"/>
        <v>1.1212290208125226</v>
      </c>
      <c r="BC798" s="1">
        <f t="shared" ca="1" si="774"/>
        <v>1.1212290208125226</v>
      </c>
      <c r="BD798" s="1">
        <f t="shared" ca="1" si="774"/>
        <v>1.1212290208125226</v>
      </c>
      <c r="BE798" s="1">
        <f t="shared" ca="1" si="774"/>
        <v>1.1212290208125226</v>
      </c>
      <c r="BF798" s="1">
        <f t="shared" ca="1" si="774"/>
        <v>1.1212290208125226</v>
      </c>
      <c r="BG798" s="1">
        <f t="shared" ca="1" si="774"/>
        <v>1.1212290208125226</v>
      </c>
      <c r="BH798" s="1">
        <f t="shared" ca="1" si="774"/>
        <v>1.1212290208125226</v>
      </c>
      <c r="BI798" s="1">
        <f t="shared" ca="1" si="774"/>
        <v>1.1212290208125226</v>
      </c>
      <c r="BJ798" s="1">
        <f t="shared" ca="1" si="774"/>
        <v>1.1212290208125226</v>
      </c>
      <c r="BK798" s="1">
        <f t="shared" ca="1" si="774"/>
        <v>1.1212290208125226</v>
      </c>
      <c r="BL798" s="1">
        <f t="shared" ca="1" si="774"/>
        <v>1.1212290208125226</v>
      </c>
      <c r="BM798" s="1">
        <f t="shared" ca="1" si="774"/>
        <v>1.1212290208125226</v>
      </c>
      <c r="BN798" s="1">
        <f t="shared" ca="1" si="774"/>
        <v>1.1212290208125226</v>
      </c>
      <c r="BO798" s="1">
        <f t="shared" ca="1" si="774"/>
        <v>1.1212290208125226</v>
      </c>
      <c r="BP798" s="1">
        <f t="shared" ca="1" si="774"/>
        <v>1.1212290208125226</v>
      </c>
      <c r="BQ798" s="1">
        <f t="shared" ca="1" si="774"/>
        <v>1.1212290208125226</v>
      </c>
      <c r="BR798" s="1">
        <f t="shared" ca="1" si="774"/>
        <v>1.1212290208125226</v>
      </c>
      <c r="BS798" s="1">
        <f t="shared" ca="1" si="774"/>
        <v>1.1212290208125226</v>
      </c>
      <c r="BT798" s="1">
        <f t="shared" ca="1" si="774"/>
        <v>1.1212290208125226</v>
      </c>
      <c r="BU798" s="1">
        <f t="shared" ca="1" si="774"/>
        <v>1.1212290208125226</v>
      </c>
      <c r="BV798" s="1">
        <f t="shared" ca="1" si="774"/>
        <v>1.1212290208125226</v>
      </c>
      <c r="BW798" s="1">
        <f t="shared" ca="1" si="774"/>
        <v>1.1212290208125226</v>
      </c>
      <c r="BX798" s="1">
        <f t="shared" ca="1" si="774"/>
        <v>1.1212290208125226</v>
      </c>
      <c r="BY798" s="1">
        <f t="shared" ca="1" si="774"/>
        <v>1.1212290208125226</v>
      </c>
      <c r="BZ798">
        <v>2040</v>
      </c>
    </row>
    <row r="799" spans="47:78" x14ac:dyDescent="0.45">
      <c r="AU799" t="str">
        <f t="shared" ca="1" si="768"/>
        <v>\I: INM_MDR_BFG</v>
      </c>
      <c r="AV799" s="1">
        <f t="shared" ca="1" si="726"/>
        <v>1.2121502722433231</v>
      </c>
      <c r="AW799" s="1">
        <f t="shared" ref="AW799:BY799" ca="1" si="775">OFFSET($F243,0,MATCH($BZ799,$G$1:$J$1,0))</f>
        <v>1.2121502722433231</v>
      </c>
      <c r="AX799" s="1">
        <f t="shared" ca="1" si="775"/>
        <v>1.2121502722433231</v>
      </c>
      <c r="AY799" s="1">
        <f t="shared" ca="1" si="775"/>
        <v>1.2121502722433231</v>
      </c>
      <c r="AZ799" s="1">
        <f t="shared" ca="1" si="775"/>
        <v>1.2121502722433231</v>
      </c>
      <c r="BA799" s="1">
        <f t="shared" ca="1" si="775"/>
        <v>1.2121502722433231</v>
      </c>
      <c r="BB799" s="1">
        <f t="shared" ca="1" si="775"/>
        <v>1.2121502722433231</v>
      </c>
      <c r="BC799" s="1">
        <f t="shared" ca="1" si="775"/>
        <v>1.2121502722433231</v>
      </c>
      <c r="BD799" s="1">
        <f t="shared" ca="1" si="775"/>
        <v>1.2121502722433231</v>
      </c>
      <c r="BE799" s="1">
        <f t="shared" ca="1" si="775"/>
        <v>1.2121502722433231</v>
      </c>
      <c r="BF799" s="1">
        <f t="shared" ca="1" si="775"/>
        <v>1.2121502722433231</v>
      </c>
      <c r="BG799" s="1">
        <f t="shared" ca="1" si="775"/>
        <v>1.2121502722433231</v>
      </c>
      <c r="BH799" s="1">
        <f t="shared" ca="1" si="775"/>
        <v>1.2121502722433231</v>
      </c>
      <c r="BI799" s="1">
        <f t="shared" ca="1" si="775"/>
        <v>1.2121502722433231</v>
      </c>
      <c r="BJ799" s="1">
        <f t="shared" ca="1" si="775"/>
        <v>1.2121502722433231</v>
      </c>
      <c r="BK799" s="1">
        <f t="shared" ca="1" si="775"/>
        <v>1.2121502722433231</v>
      </c>
      <c r="BL799" s="1">
        <f t="shared" ca="1" si="775"/>
        <v>1.2121502722433231</v>
      </c>
      <c r="BM799" s="1">
        <f t="shared" ca="1" si="775"/>
        <v>1.2121502722433231</v>
      </c>
      <c r="BN799" s="1">
        <f t="shared" ca="1" si="775"/>
        <v>1.2121502722433231</v>
      </c>
      <c r="BO799" s="1">
        <f t="shared" ca="1" si="775"/>
        <v>1.2121502722433231</v>
      </c>
      <c r="BP799" s="1">
        <f t="shared" ca="1" si="775"/>
        <v>1.2121502722433231</v>
      </c>
      <c r="BQ799" s="1">
        <f t="shared" ca="1" si="775"/>
        <v>1.2121502722433231</v>
      </c>
      <c r="BR799" s="1">
        <f t="shared" ca="1" si="775"/>
        <v>1.2121502722433231</v>
      </c>
      <c r="BS799" s="1">
        <f t="shared" ca="1" si="775"/>
        <v>1.2121502722433231</v>
      </c>
      <c r="BT799" s="1">
        <f t="shared" ca="1" si="775"/>
        <v>1.2121502722433231</v>
      </c>
      <c r="BU799" s="1">
        <f t="shared" ca="1" si="775"/>
        <v>1.2121502722433231</v>
      </c>
      <c r="BV799" s="1">
        <f t="shared" ca="1" si="775"/>
        <v>1.2121502722433231</v>
      </c>
      <c r="BW799" s="1">
        <f t="shared" ca="1" si="775"/>
        <v>1.2121502722433231</v>
      </c>
      <c r="BX799" s="1">
        <f t="shared" ca="1" si="775"/>
        <v>1.2121502722433231</v>
      </c>
      <c r="BY799" s="1">
        <f t="shared" ca="1" si="775"/>
        <v>1.2121502722433231</v>
      </c>
      <c r="BZ799">
        <v>2040</v>
      </c>
    </row>
    <row r="800" spans="47:78" x14ac:dyDescent="0.45">
      <c r="AU800" t="str">
        <f t="shared" ca="1" si="768"/>
        <v>\I: INM_SPC_BFG</v>
      </c>
      <c r="AV800" s="1">
        <f t="shared" ca="1" si="726"/>
        <v>1.1212290208125226</v>
      </c>
      <c r="AW800" s="1">
        <f t="shared" ref="AW800:BY800" ca="1" si="776">OFFSET($F244,0,MATCH($BZ800,$G$1:$J$1,0))</f>
        <v>1.1212290208125226</v>
      </c>
      <c r="AX800" s="1">
        <f t="shared" ca="1" si="776"/>
        <v>1.1212290208125226</v>
      </c>
      <c r="AY800" s="1">
        <f t="shared" ca="1" si="776"/>
        <v>1.1212290208125226</v>
      </c>
      <c r="AZ800" s="1">
        <f t="shared" ca="1" si="776"/>
        <v>1.1212290208125226</v>
      </c>
      <c r="BA800" s="1">
        <f t="shared" ca="1" si="776"/>
        <v>1.1212290208125226</v>
      </c>
      <c r="BB800" s="1">
        <f t="shared" ca="1" si="776"/>
        <v>1.1212290208125226</v>
      </c>
      <c r="BC800" s="1">
        <f t="shared" ca="1" si="776"/>
        <v>1.1212290208125226</v>
      </c>
      <c r="BD800" s="1">
        <f t="shared" ca="1" si="776"/>
        <v>1.1212290208125226</v>
      </c>
      <c r="BE800" s="1">
        <f t="shared" ca="1" si="776"/>
        <v>1.1212290208125226</v>
      </c>
      <c r="BF800" s="1">
        <f t="shared" ca="1" si="776"/>
        <v>1.1212290208125226</v>
      </c>
      <c r="BG800" s="1">
        <f t="shared" ca="1" si="776"/>
        <v>1.1212290208125226</v>
      </c>
      <c r="BH800" s="1">
        <f t="shared" ca="1" si="776"/>
        <v>1.1212290208125226</v>
      </c>
      <c r="BI800" s="1">
        <f t="shared" ca="1" si="776"/>
        <v>1.1212290208125226</v>
      </c>
      <c r="BJ800" s="1">
        <f t="shared" ca="1" si="776"/>
        <v>1.1212290208125226</v>
      </c>
      <c r="BK800" s="1">
        <f t="shared" ca="1" si="776"/>
        <v>1.1212290208125226</v>
      </c>
      <c r="BL800" s="1">
        <f t="shared" ca="1" si="776"/>
        <v>1.1212290208125226</v>
      </c>
      <c r="BM800" s="1">
        <f t="shared" ca="1" si="776"/>
        <v>1.1212290208125226</v>
      </c>
      <c r="BN800" s="1">
        <f t="shared" ca="1" si="776"/>
        <v>1.1212290208125226</v>
      </c>
      <c r="BO800" s="1">
        <f t="shared" ca="1" si="776"/>
        <v>1.1212290208125226</v>
      </c>
      <c r="BP800" s="1">
        <f t="shared" ca="1" si="776"/>
        <v>1.1212290208125226</v>
      </c>
      <c r="BQ800" s="1">
        <f t="shared" ca="1" si="776"/>
        <v>1.1212290208125226</v>
      </c>
      <c r="BR800" s="1">
        <f t="shared" ca="1" si="776"/>
        <v>1.1212290208125226</v>
      </c>
      <c r="BS800" s="1">
        <f t="shared" ca="1" si="776"/>
        <v>1.1212290208125226</v>
      </c>
      <c r="BT800" s="1">
        <f t="shared" ca="1" si="776"/>
        <v>1.1212290208125226</v>
      </c>
      <c r="BU800" s="1">
        <f t="shared" ca="1" si="776"/>
        <v>1.1212290208125226</v>
      </c>
      <c r="BV800" s="1">
        <f t="shared" ca="1" si="776"/>
        <v>1.1212290208125226</v>
      </c>
      <c r="BW800" s="1">
        <f t="shared" ca="1" si="776"/>
        <v>1.1212290208125226</v>
      </c>
      <c r="BX800" s="1">
        <f t="shared" ca="1" si="776"/>
        <v>1.1212290208125226</v>
      </c>
      <c r="BY800" s="1">
        <f t="shared" ca="1" si="776"/>
        <v>1.1212290208125226</v>
      </c>
      <c r="BZ800">
        <v>2040</v>
      </c>
    </row>
    <row r="801" spans="47:78" x14ac:dyDescent="0.45">
      <c r="AU801" t="str">
        <f t="shared" ca="1" si="768"/>
        <v>\I: INM_OTH_BFG</v>
      </c>
      <c r="AV801" s="1">
        <f t="shared" ca="1" si="726"/>
        <v>1.1212290208125226</v>
      </c>
      <c r="AW801" s="1">
        <f t="shared" ref="AW801:BY801" ca="1" si="777">OFFSET($F245,0,MATCH($BZ801,$G$1:$J$1,0))</f>
        <v>1.1212290208125226</v>
      </c>
      <c r="AX801" s="1">
        <f t="shared" ca="1" si="777"/>
        <v>1.1212290208125226</v>
      </c>
      <c r="AY801" s="1">
        <f t="shared" ca="1" si="777"/>
        <v>1.1212290208125226</v>
      </c>
      <c r="AZ801" s="1">
        <f t="shared" ca="1" si="777"/>
        <v>1.1212290208125226</v>
      </c>
      <c r="BA801" s="1">
        <f t="shared" ca="1" si="777"/>
        <v>1.1212290208125226</v>
      </c>
      <c r="BB801" s="1">
        <f t="shared" ca="1" si="777"/>
        <v>1.1212290208125226</v>
      </c>
      <c r="BC801" s="1">
        <f t="shared" ca="1" si="777"/>
        <v>1.1212290208125226</v>
      </c>
      <c r="BD801" s="1">
        <f t="shared" ca="1" si="777"/>
        <v>1.1212290208125226</v>
      </c>
      <c r="BE801" s="1">
        <f t="shared" ca="1" si="777"/>
        <v>1.1212290208125226</v>
      </c>
      <c r="BF801" s="1">
        <f t="shared" ca="1" si="777"/>
        <v>1.1212290208125226</v>
      </c>
      <c r="BG801" s="1">
        <f t="shared" ca="1" si="777"/>
        <v>1.1212290208125226</v>
      </c>
      <c r="BH801" s="1">
        <f t="shared" ca="1" si="777"/>
        <v>1.1212290208125226</v>
      </c>
      <c r="BI801" s="1">
        <f t="shared" ca="1" si="777"/>
        <v>1.1212290208125226</v>
      </c>
      <c r="BJ801" s="1">
        <f t="shared" ca="1" si="777"/>
        <v>1.1212290208125226</v>
      </c>
      <c r="BK801" s="1">
        <f t="shared" ca="1" si="777"/>
        <v>1.1212290208125226</v>
      </c>
      <c r="BL801" s="1">
        <f t="shared" ca="1" si="777"/>
        <v>1.1212290208125226</v>
      </c>
      <c r="BM801" s="1">
        <f t="shared" ca="1" si="777"/>
        <v>1.1212290208125226</v>
      </c>
      <c r="BN801" s="1">
        <f t="shared" ca="1" si="777"/>
        <v>1.1212290208125226</v>
      </c>
      <c r="BO801" s="1">
        <f t="shared" ca="1" si="777"/>
        <v>1.1212290208125226</v>
      </c>
      <c r="BP801" s="1">
        <f t="shared" ca="1" si="777"/>
        <v>1.1212290208125226</v>
      </c>
      <c r="BQ801" s="1">
        <f t="shared" ca="1" si="777"/>
        <v>1.1212290208125226</v>
      </c>
      <c r="BR801" s="1">
        <f t="shared" ca="1" si="777"/>
        <v>1.1212290208125226</v>
      </c>
      <c r="BS801" s="1">
        <f t="shared" ca="1" si="777"/>
        <v>1.1212290208125226</v>
      </c>
      <c r="BT801" s="1">
        <f t="shared" ca="1" si="777"/>
        <v>1.1212290208125226</v>
      </c>
      <c r="BU801" s="1">
        <f t="shared" ca="1" si="777"/>
        <v>1.1212290208125226</v>
      </c>
      <c r="BV801" s="1">
        <f t="shared" ca="1" si="777"/>
        <v>1.1212290208125226</v>
      </c>
      <c r="BW801" s="1">
        <f t="shared" ca="1" si="777"/>
        <v>1.1212290208125226</v>
      </c>
      <c r="BX801" s="1">
        <f t="shared" ca="1" si="777"/>
        <v>1.1212290208125226</v>
      </c>
      <c r="BY801" s="1">
        <f t="shared" ca="1" si="777"/>
        <v>1.1212290208125226</v>
      </c>
      <c r="BZ801">
        <v>2040</v>
      </c>
    </row>
    <row r="802" spans="47:78" x14ac:dyDescent="0.45">
      <c r="AU802" t="str">
        <f t="shared" ca="1" si="768"/>
        <v>\I:</v>
      </c>
      <c r="AV802" s="1" t="str">
        <f t="shared" ca="1" si="726"/>
        <v/>
      </c>
      <c r="AW802" s="1" t="str">
        <f t="shared" ref="AW802:BY802" ca="1" si="778">OFFSET($F246,0,MATCH($BZ802,$G$1:$J$1,0))</f>
        <v/>
      </c>
      <c r="AX802" s="1" t="str">
        <f t="shared" ca="1" si="778"/>
        <v/>
      </c>
      <c r="AY802" s="1" t="str">
        <f t="shared" ca="1" si="778"/>
        <v/>
      </c>
      <c r="AZ802" s="1" t="str">
        <f t="shared" ca="1" si="778"/>
        <v/>
      </c>
      <c r="BA802" s="1" t="str">
        <f t="shared" ca="1" si="778"/>
        <v/>
      </c>
      <c r="BB802" s="1" t="str">
        <f t="shared" ca="1" si="778"/>
        <v/>
      </c>
      <c r="BC802" s="1" t="str">
        <f t="shared" ca="1" si="778"/>
        <v/>
      </c>
      <c r="BD802" s="1" t="str">
        <f t="shared" ca="1" si="778"/>
        <v/>
      </c>
      <c r="BE802" s="1" t="str">
        <f t="shared" ca="1" si="778"/>
        <v/>
      </c>
      <c r="BF802" s="1" t="str">
        <f t="shared" ca="1" si="778"/>
        <v/>
      </c>
      <c r="BG802" s="1" t="str">
        <f t="shared" ca="1" si="778"/>
        <v/>
      </c>
      <c r="BH802" s="1" t="str">
        <f t="shared" ca="1" si="778"/>
        <v/>
      </c>
      <c r="BI802" s="1" t="str">
        <f t="shared" ca="1" si="778"/>
        <v/>
      </c>
      <c r="BJ802" s="1" t="str">
        <f t="shared" ca="1" si="778"/>
        <v/>
      </c>
      <c r="BK802" s="1" t="str">
        <f t="shared" ca="1" si="778"/>
        <v/>
      </c>
      <c r="BL802" s="1" t="str">
        <f t="shared" ca="1" si="778"/>
        <v/>
      </c>
      <c r="BM802" s="1" t="str">
        <f t="shared" ca="1" si="778"/>
        <v/>
      </c>
      <c r="BN802" s="1" t="str">
        <f t="shared" ca="1" si="778"/>
        <v/>
      </c>
      <c r="BO802" s="1" t="str">
        <f t="shared" ca="1" si="778"/>
        <v/>
      </c>
      <c r="BP802" s="1" t="str">
        <f t="shared" ca="1" si="778"/>
        <v/>
      </c>
      <c r="BQ802" s="1" t="str">
        <f t="shared" ca="1" si="778"/>
        <v/>
      </c>
      <c r="BR802" s="1" t="str">
        <f t="shared" ca="1" si="778"/>
        <v/>
      </c>
      <c r="BS802" s="1" t="str">
        <f t="shared" ca="1" si="778"/>
        <v/>
      </c>
      <c r="BT802" s="1" t="str">
        <f t="shared" ca="1" si="778"/>
        <v/>
      </c>
      <c r="BU802" s="1" t="str">
        <f t="shared" ca="1" si="778"/>
        <v/>
      </c>
      <c r="BV802" s="1" t="str">
        <f t="shared" ca="1" si="778"/>
        <v/>
      </c>
      <c r="BW802" s="1" t="str">
        <f t="shared" ca="1" si="778"/>
        <v/>
      </c>
      <c r="BX802" s="1" t="str">
        <f t="shared" ca="1" si="778"/>
        <v/>
      </c>
      <c r="BY802" s="1" t="str">
        <f t="shared" ca="1" si="778"/>
        <v/>
      </c>
      <c r="BZ802">
        <v>2040</v>
      </c>
    </row>
    <row r="803" spans="47:78" x14ac:dyDescent="0.45">
      <c r="AU803" t="str">
        <f t="shared" ca="1" si="768"/>
        <v>\I: ILP_PRH_BFG</v>
      </c>
      <c r="AV803" s="1">
        <f t="shared" ca="1" si="726"/>
        <v>1.0447494805678488</v>
      </c>
      <c r="AW803" s="1">
        <f t="shared" ref="AW803:BY803" ca="1" si="779">OFFSET($F247,0,MATCH($BZ803,$G$1:$J$1,0))</f>
        <v>1.0447494805678488</v>
      </c>
      <c r="AX803" s="1">
        <f t="shared" ca="1" si="779"/>
        <v>1.0447494805678488</v>
      </c>
      <c r="AY803" s="1">
        <f t="shared" ca="1" si="779"/>
        <v>1.0447494805678488</v>
      </c>
      <c r="AZ803" s="1">
        <f t="shared" ca="1" si="779"/>
        <v>1.0447494805678488</v>
      </c>
      <c r="BA803" s="1">
        <f t="shared" ca="1" si="779"/>
        <v>1.0447494805678488</v>
      </c>
      <c r="BB803" s="1">
        <f t="shared" ca="1" si="779"/>
        <v>1.0447494805678488</v>
      </c>
      <c r="BC803" s="1">
        <f t="shared" ca="1" si="779"/>
        <v>1.0447494805678488</v>
      </c>
      <c r="BD803" s="1">
        <f t="shared" ca="1" si="779"/>
        <v>1.0447494805678488</v>
      </c>
      <c r="BE803" s="1">
        <f t="shared" ca="1" si="779"/>
        <v>1.0447494805678488</v>
      </c>
      <c r="BF803" s="1">
        <f t="shared" ca="1" si="779"/>
        <v>1.0447494805678488</v>
      </c>
      <c r="BG803" s="1">
        <f t="shared" ca="1" si="779"/>
        <v>1.0447494805678488</v>
      </c>
      <c r="BH803" s="1">
        <f t="shared" ca="1" si="779"/>
        <v>1.0447494805678488</v>
      </c>
      <c r="BI803" s="1">
        <f t="shared" ca="1" si="779"/>
        <v>1.0447494805678488</v>
      </c>
      <c r="BJ803" s="1">
        <f t="shared" ca="1" si="779"/>
        <v>1.0447494805678488</v>
      </c>
      <c r="BK803" s="1">
        <f t="shared" ca="1" si="779"/>
        <v>1.0447494805678488</v>
      </c>
      <c r="BL803" s="1">
        <f t="shared" ca="1" si="779"/>
        <v>1.0447494805678488</v>
      </c>
      <c r="BM803" s="1">
        <f t="shared" ca="1" si="779"/>
        <v>1.0447494805678488</v>
      </c>
      <c r="BN803" s="1">
        <f t="shared" ca="1" si="779"/>
        <v>1.0447494805678488</v>
      </c>
      <c r="BO803" s="1">
        <f t="shared" ca="1" si="779"/>
        <v>1.0447494805678488</v>
      </c>
      <c r="BP803" s="1">
        <f t="shared" ca="1" si="779"/>
        <v>1.0447494805678488</v>
      </c>
      <c r="BQ803" s="1">
        <f t="shared" ca="1" si="779"/>
        <v>1.0447494805678488</v>
      </c>
      <c r="BR803" s="1">
        <f t="shared" ca="1" si="779"/>
        <v>1.0447494805678488</v>
      </c>
      <c r="BS803" s="1">
        <f t="shared" ca="1" si="779"/>
        <v>1.0447494805678488</v>
      </c>
      <c r="BT803" s="1">
        <f t="shared" ca="1" si="779"/>
        <v>1.0447494805678488</v>
      </c>
      <c r="BU803" s="1">
        <f t="shared" ca="1" si="779"/>
        <v>1.0447494805678488</v>
      </c>
      <c r="BV803" s="1">
        <f t="shared" ca="1" si="779"/>
        <v>1.0447494805678488</v>
      </c>
      <c r="BW803" s="1">
        <f t="shared" ca="1" si="779"/>
        <v>1.0447494805678488</v>
      </c>
      <c r="BX803" s="1">
        <f t="shared" ca="1" si="779"/>
        <v>1.0447494805678488</v>
      </c>
      <c r="BY803" s="1">
        <f t="shared" ca="1" si="779"/>
        <v>1.0447494805678488</v>
      </c>
      <c r="BZ803">
        <v>2040</v>
      </c>
    </row>
    <row r="804" spans="47:78" x14ac:dyDescent="0.45">
      <c r="AU804" t="str">
        <f t="shared" ca="1" si="768"/>
        <v>\I: ILP_MDR_BFG</v>
      </c>
      <c r="AV804" s="1">
        <f t="shared" ca="1" si="726"/>
        <v>1.0447494805678488</v>
      </c>
      <c r="AW804" s="1">
        <f t="shared" ref="AW804:BY804" ca="1" si="780">OFFSET($F248,0,MATCH($BZ804,$G$1:$J$1,0))</f>
        <v>1.0447494805678488</v>
      </c>
      <c r="AX804" s="1">
        <f t="shared" ca="1" si="780"/>
        <v>1.0447494805678488</v>
      </c>
      <c r="AY804" s="1">
        <f t="shared" ca="1" si="780"/>
        <v>1.0447494805678488</v>
      </c>
      <c r="AZ804" s="1">
        <f t="shared" ca="1" si="780"/>
        <v>1.0447494805678488</v>
      </c>
      <c r="BA804" s="1">
        <f t="shared" ca="1" si="780"/>
        <v>1.0447494805678488</v>
      </c>
      <c r="BB804" s="1">
        <f t="shared" ca="1" si="780"/>
        <v>1.0447494805678488</v>
      </c>
      <c r="BC804" s="1">
        <f t="shared" ca="1" si="780"/>
        <v>1.0447494805678488</v>
      </c>
      <c r="BD804" s="1">
        <f t="shared" ca="1" si="780"/>
        <v>1.0447494805678488</v>
      </c>
      <c r="BE804" s="1">
        <f t="shared" ca="1" si="780"/>
        <v>1.0447494805678488</v>
      </c>
      <c r="BF804" s="1">
        <f t="shared" ca="1" si="780"/>
        <v>1.0447494805678488</v>
      </c>
      <c r="BG804" s="1">
        <f t="shared" ca="1" si="780"/>
        <v>1.0447494805678488</v>
      </c>
      <c r="BH804" s="1">
        <f t="shared" ca="1" si="780"/>
        <v>1.0447494805678488</v>
      </c>
      <c r="BI804" s="1">
        <f t="shared" ca="1" si="780"/>
        <v>1.0447494805678488</v>
      </c>
      <c r="BJ804" s="1">
        <f t="shared" ca="1" si="780"/>
        <v>1.0447494805678488</v>
      </c>
      <c r="BK804" s="1">
        <f t="shared" ca="1" si="780"/>
        <v>1.0447494805678488</v>
      </c>
      <c r="BL804" s="1">
        <f t="shared" ca="1" si="780"/>
        <v>1.0447494805678488</v>
      </c>
      <c r="BM804" s="1">
        <f t="shared" ca="1" si="780"/>
        <v>1.0447494805678488</v>
      </c>
      <c r="BN804" s="1">
        <f t="shared" ca="1" si="780"/>
        <v>1.0447494805678488</v>
      </c>
      <c r="BO804" s="1">
        <f t="shared" ca="1" si="780"/>
        <v>1.0447494805678488</v>
      </c>
      <c r="BP804" s="1">
        <f t="shared" ca="1" si="780"/>
        <v>1.0447494805678488</v>
      </c>
      <c r="BQ804" s="1">
        <f t="shared" ca="1" si="780"/>
        <v>1.0447494805678488</v>
      </c>
      <c r="BR804" s="1">
        <f t="shared" ca="1" si="780"/>
        <v>1.0447494805678488</v>
      </c>
      <c r="BS804" s="1">
        <f t="shared" ca="1" si="780"/>
        <v>1.0447494805678488</v>
      </c>
      <c r="BT804" s="1">
        <f t="shared" ca="1" si="780"/>
        <v>1.0447494805678488</v>
      </c>
      <c r="BU804" s="1">
        <f t="shared" ca="1" si="780"/>
        <v>1.0447494805678488</v>
      </c>
      <c r="BV804" s="1">
        <f t="shared" ca="1" si="780"/>
        <v>1.0447494805678488</v>
      </c>
      <c r="BW804" s="1">
        <f t="shared" ca="1" si="780"/>
        <v>1.0447494805678488</v>
      </c>
      <c r="BX804" s="1">
        <f t="shared" ca="1" si="780"/>
        <v>1.0447494805678488</v>
      </c>
      <c r="BY804" s="1">
        <f t="shared" ca="1" si="780"/>
        <v>1.0447494805678488</v>
      </c>
      <c r="BZ804">
        <v>2040</v>
      </c>
    </row>
    <row r="805" spans="47:78" x14ac:dyDescent="0.45">
      <c r="AU805" t="str">
        <f t="shared" ca="1" si="768"/>
        <v>\I: ILP_OTP_BFG</v>
      </c>
      <c r="AV805" s="1">
        <f t="shared" ca="1" si="726"/>
        <v>1.0447494805678488</v>
      </c>
      <c r="AW805" s="1">
        <f t="shared" ref="AW805:BY805" ca="1" si="781">OFFSET($F249,0,MATCH($BZ805,$G$1:$J$1,0))</f>
        <v>1.0447494805678488</v>
      </c>
      <c r="AX805" s="1">
        <f t="shared" ca="1" si="781"/>
        <v>1.0447494805678488</v>
      </c>
      <c r="AY805" s="1">
        <f t="shared" ca="1" si="781"/>
        <v>1.0447494805678488</v>
      </c>
      <c r="AZ805" s="1">
        <f t="shared" ca="1" si="781"/>
        <v>1.0447494805678488</v>
      </c>
      <c r="BA805" s="1">
        <f t="shared" ca="1" si="781"/>
        <v>1.0447494805678488</v>
      </c>
      <c r="BB805" s="1">
        <f t="shared" ca="1" si="781"/>
        <v>1.0447494805678488</v>
      </c>
      <c r="BC805" s="1">
        <f t="shared" ca="1" si="781"/>
        <v>1.0447494805678488</v>
      </c>
      <c r="BD805" s="1">
        <f t="shared" ca="1" si="781"/>
        <v>1.0447494805678488</v>
      </c>
      <c r="BE805" s="1">
        <f t="shared" ca="1" si="781"/>
        <v>1.0447494805678488</v>
      </c>
      <c r="BF805" s="1">
        <f t="shared" ca="1" si="781"/>
        <v>1.0447494805678488</v>
      </c>
      <c r="BG805" s="1">
        <f t="shared" ca="1" si="781"/>
        <v>1.0447494805678488</v>
      </c>
      <c r="BH805" s="1">
        <f t="shared" ca="1" si="781"/>
        <v>1.0447494805678488</v>
      </c>
      <c r="BI805" s="1">
        <f t="shared" ca="1" si="781"/>
        <v>1.0447494805678488</v>
      </c>
      <c r="BJ805" s="1">
        <f t="shared" ca="1" si="781"/>
        <v>1.0447494805678488</v>
      </c>
      <c r="BK805" s="1">
        <f t="shared" ca="1" si="781"/>
        <v>1.0447494805678488</v>
      </c>
      <c r="BL805" s="1">
        <f t="shared" ca="1" si="781"/>
        <v>1.0447494805678488</v>
      </c>
      <c r="BM805" s="1">
        <f t="shared" ca="1" si="781"/>
        <v>1.0447494805678488</v>
      </c>
      <c r="BN805" s="1">
        <f t="shared" ca="1" si="781"/>
        <v>1.0447494805678488</v>
      </c>
      <c r="BO805" s="1">
        <f t="shared" ca="1" si="781"/>
        <v>1.0447494805678488</v>
      </c>
      <c r="BP805" s="1">
        <f t="shared" ca="1" si="781"/>
        <v>1.0447494805678488</v>
      </c>
      <c r="BQ805" s="1">
        <f t="shared" ca="1" si="781"/>
        <v>1.0447494805678488</v>
      </c>
      <c r="BR805" s="1">
        <f t="shared" ca="1" si="781"/>
        <v>1.0447494805678488</v>
      </c>
      <c r="BS805" s="1">
        <f t="shared" ca="1" si="781"/>
        <v>1.0447494805678488</v>
      </c>
      <c r="BT805" s="1">
        <f t="shared" ca="1" si="781"/>
        <v>1.0447494805678488</v>
      </c>
      <c r="BU805" s="1">
        <f t="shared" ca="1" si="781"/>
        <v>1.0447494805678488</v>
      </c>
      <c r="BV805" s="1">
        <f t="shared" ca="1" si="781"/>
        <v>1.0447494805678488</v>
      </c>
      <c r="BW805" s="1">
        <f t="shared" ca="1" si="781"/>
        <v>1.0447494805678488</v>
      </c>
      <c r="BX805" s="1">
        <f t="shared" ca="1" si="781"/>
        <v>1.0447494805678488</v>
      </c>
      <c r="BY805" s="1">
        <f t="shared" ca="1" si="781"/>
        <v>1.0447494805678488</v>
      </c>
      <c r="BZ805">
        <v>2040</v>
      </c>
    </row>
    <row r="806" spans="47:78" x14ac:dyDescent="0.45">
      <c r="AU806" t="str">
        <f t="shared" ca="1" si="768"/>
        <v>\I: ILP_SPC_BFG</v>
      </c>
      <c r="AV806" s="1">
        <f t="shared" ca="1" si="726"/>
        <v>1.0447494805678488</v>
      </c>
      <c r="AW806" s="1">
        <f t="shared" ref="AW806:BY806" ca="1" si="782">OFFSET($F250,0,MATCH($BZ806,$G$1:$J$1,0))</f>
        <v>1.0447494805678488</v>
      </c>
      <c r="AX806" s="1">
        <f t="shared" ca="1" si="782"/>
        <v>1.0447494805678488</v>
      </c>
      <c r="AY806" s="1">
        <f t="shared" ca="1" si="782"/>
        <v>1.0447494805678488</v>
      </c>
      <c r="AZ806" s="1">
        <f t="shared" ca="1" si="782"/>
        <v>1.0447494805678488</v>
      </c>
      <c r="BA806" s="1">
        <f t="shared" ca="1" si="782"/>
        <v>1.0447494805678488</v>
      </c>
      <c r="BB806" s="1">
        <f t="shared" ca="1" si="782"/>
        <v>1.0447494805678488</v>
      </c>
      <c r="BC806" s="1">
        <f t="shared" ca="1" si="782"/>
        <v>1.0447494805678488</v>
      </c>
      <c r="BD806" s="1">
        <f t="shared" ca="1" si="782"/>
        <v>1.0447494805678488</v>
      </c>
      <c r="BE806" s="1">
        <f t="shared" ca="1" si="782"/>
        <v>1.0447494805678488</v>
      </c>
      <c r="BF806" s="1">
        <f t="shared" ca="1" si="782"/>
        <v>1.0447494805678488</v>
      </c>
      <c r="BG806" s="1">
        <f t="shared" ca="1" si="782"/>
        <v>1.0447494805678488</v>
      </c>
      <c r="BH806" s="1">
        <f t="shared" ca="1" si="782"/>
        <v>1.0447494805678488</v>
      </c>
      <c r="BI806" s="1">
        <f t="shared" ca="1" si="782"/>
        <v>1.0447494805678488</v>
      </c>
      <c r="BJ806" s="1">
        <f t="shared" ca="1" si="782"/>
        <v>1.0447494805678488</v>
      </c>
      <c r="BK806" s="1">
        <f t="shared" ca="1" si="782"/>
        <v>1.0447494805678488</v>
      </c>
      <c r="BL806" s="1">
        <f t="shared" ca="1" si="782"/>
        <v>1.0447494805678488</v>
      </c>
      <c r="BM806" s="1">
        <f t="shared" ca="1" si="782"/>
        <v>1.0447494805678488</v>
      </c>
      <c r="BN806" s="1">
        <f t="shared" ca="1" si="782"/>
        <v>1.0447494805678488</v>
      </c>
      <c r="BO806" s="1">
        <f t="shared" ca="1" si="782"/>
        <v>1.0447494805678488</v>
      </c>
      <c r="BP806" s="1">
        <f t="shared" ca="1" si="782"/>
        <v>1.0447494805678488</v>
      </c>
      <c r="BQ806" s="1">
        <f t="shared" ca="1" si="782"/>
        <v>1.0447494805678488</v>
      </c>
      <c r="BR806" s="1">
        <f t="shared" ca="1" si="782"/>
        <v>1.0447494805678488</v>
      </c>
      <c r="BS806" s="1">
        <f t="shared" ca="1" si="782"/>
        <v>1.0447494805678488</v>
      </c>
      <c r="BT806" s="1">
        <f t="shared" ca="1" si="782"/>
        <v>1.0447494805678488</v>
      </c>
      <c r="BU806" s="1">
        <f t="shared" ca="1" si="782"/>
        <v>1.0447494805678488</v>
      </c>
      <c r="BV806" s="1">
        <f t="shared" ca="1" si="782"/>
        <v>1.0447494805678488</v>
      </c>
      <c r="BW806" s="1">
        <f t="shared" ca="1" si="782"/>
        <v>1.0447494805678488</v>
      </c>
      <c r="BX806" s="1">
        <f t="shared" ca="1" si="782"/>
        <v>1.0447494805678488</v>
      </c>
      <c r="BY806" s="1">
        <f t="shared" ca="1" si="782"/>
        <v>1.0447494805678488</v>
      </c>
      <c r="BZ806">
        <v>2040</v>
      </c>
    </row>
    <row r="807" spans="47:78" x14ac:dyDescent="0.45">
      <c r="AU807" t="str">
        <f t="shared" ca="1" si="768"/>
        <v>\I: ILP_OTH_BFG</v>
      </c>
      <c r="AV807" s="1">
        <f t="shared" ca="1" si="726"/>
        <v>1.0447494805678488</v>
      </c>
      <c r="AW807" s="1">
        <f t="shared" ref="AW807:BY807" ca="1" si="783">OFFSET($F251,0,MATCH($BZ807,$G$1:$J$1,0))</f>
        <v>1.0447494805678488</v>
      </c>
      <c r="AX807" s="1">
        <f t="shared" ca="1" si="783"/>
        <v>1.0447494805678488</v>
      </c>
      <c r="AY807" s="1">
        <f t="shared" ca="1" si="783"/>
        <v>1.0447494805678488</v>
      </c>
      <c r="AZ807" s="1">
        <f t="shared" ca="1" si="783"/>
        <v>1.0447494805678488</v>
      </c>
      <c r="BA807" s="1">
        <f t="shared" ca="1" si="783"/>
        <v>1.0447494805678488</v>
      </c>
      <c r="BB807" s="1">
        <f t="shared" ca="1" si="783"/>
        <v>1.0447494805678488</v>
      </c>
      <c r="BC807" s="1">
        <f t="shared" ca="1" si="783"/>
        <v>1.0447494805678488</v>
      </c>
      <c r="BD807" s="1">
        <f t="shared" ca="1" si="783"/>
        <v>1.0447494805678488</v>
      </c>
      <c r="BE807" s="1">
        <f t="shared" ca="1" si="783"/>
        <v>1.0447494805678488</v>
      </c>
      <c r="BF807" s="1">
        <f t="shared" ca="1" si="783"/>
        <v>1.0447494805678488</v>
      </c>
      <c r="BG807" s="1">
        <f t="shared" ca="1" si="783"/>
        <v>1.0447494805678488</v>
      </c>
      <c r="BH807" s="1">
        <f t="shared" ca="1" si="783"/>
        <v>1.0447494805678488</v>
      </c>
      <c r="BI807" s="1">
        <f t="shared" ca="1" si="783"/>
        <v>1.0447494805678488</v>
      </c>
      <c r="BJ807" s="1">
        <f t="shared" ca="1" si="783"/>
        <v>1.0447494805678488</v>
      </c>
      <c r="BK807" s="1">
        <f t="shared" ca="1" si="783"/>
        <v>1.0447494805678488</v>
      </c>
      <c r="BL807" s="1">
        <f t="shared" ca="1" si="783"/>
        <v>1.0447494805678488</v>
      </c>
      <c r="BM807" s="1">
        <f t="shared" ca="1" si="783"/>
        <v>1.0447494805678488</v>
      </c>
      <c r="BN807" s="1">
        <f t="shared" ca="1" si="783"/>
        <v>1.0447494805678488</v>
      </c>
      <c r="BO807" s="1">
        <f t="shared" ca="1" si="783"/>
        <v>1.0447494805678488</v>
      </c>
      <c r="BP807" s="1">
        <f t="shared" ca="1" si="783"/>
        <v>1.0447494805678488</v>
      </c>
      <c r="BQ807" s="1">
        <f t="shared" ca="1" si="783"/>
        <v>1.0447494805678488</v>
      </c>
      <c r="BR807" s="1">
        <f t="shared" ca="1" si="783"/>
        <v>1.0447494805678488</v>
      </c>
      <c r="BS807" s="1">
        <f t="shared" ca="1" si="783"/>
        <v>1.0447494805678488</v>
      </c>
      <c r="BT807" s="1">
        <f t="shared" ca="1" si="783"/>
        <v>1.0447494805678488</v>
      </c>
      <c r="BU807" s="1">
        <f t="shared" ca="1" si="783"/>
        <v>1.0447494805678488</v>
      </c>
      <c r="BV807" s="1">
        <f t="shared" ca="1" si="783"/>
        <v>1.0447494805678488</v>
      </c>
      <c r="BW807" s="1">
        <f t="shared" ca="1" si="783"/>
        <v>1.0447494805678488</v>
      </c>
      <c r="BX807" s="1">
        <f t="shared" ca="1" si="783"/>
        <v>1.0447494805678488</v>
      </c>
      <c r="BY807" s="1">
        <f t="shared" ca="1" si="783"/>
        <v>1.0447494805678488</v>
      </c>
      <c r="BZ807">
        <v>2040</v>
      </c>
    </row>
    <row r="808" spans="47:78" x14ac:dyDescent="0.45">
      <c r="AU808" t="str">
        <f t="shared" ca="1" si="768"/>
        <v>\I:</v>
      </c>
      <c r="AV808" s="1" t="str">
        <f t="shared" ca="1" si="726"/>
        <v/>
      </c>
      <c r="AW808" s="1" t="str">
        <f t="shared" ref="AW808:BY808" ca="1" si="784">OFFSET($F252,0,MATCH($BZ808,$G$1:$J$1,0))</f>
        <v/>
      </c>
      <c r="AX808" s="1" t="str">
        <f t="shared" ca="1" si="784"/>
        <v/>
      </c>
      <c r="AY808" s="1" t="str">
        <f t="shared" ca="1" si="784"/>
        <v/>
      </c>
      <c r="AZ808" s="1" t="str">
        <f t="shared" ca="1" si="784"/>
        <v/>
      </c>
      <c r="BA808" s="1" t="str">
        <f t="shared" ca="1" si="784"/>
        <v/>
      </c>
      <c r="BB808" s="1" t="str">
        <f t="shared" ca="1" si="784"/>
        <v/>
      </c>
      <c r="BC808" s="1" t="str">
        <f t="shared" ca="1" si="784"/>
        <v/>
      </c>
      <c r="BD808" s="1" t="str">
        <f t="shared" ca="1" si="784"/>
        <v/>
      </c>
      <c r="BE808" s="1" t="str">
        <f t="shared" ca="1" si="784"/>
        <v/>
      </c>
      <c r="BF808" s="1" t="str">
        <f t="shared" ca="1" si="784"/>
        <v/>
      </c>
      <c r="BG808" s="1" t="str">
        <f t="shared" ca="1" si="784"/>
        <v/>
      </c>
      <c r="BH808" s="1" t="str">
        <f t="shared" ca="1" si="784"/>
        <v/>
      </c>
      <c r="BI808" s="1" t="str">
        <f t="shared" ca="1" si="784"/>
        <v/>
      </c>
      <c r="BJ808" s="1" t="str">
        <f t="shared" ca="1" si="784"/>
        <v/>
      </c>
      <c r="BK808" s="1" t="str">
        <f t="shared" ca="1" si="784"/>
        <v/>
      </c>
      <c r="BL808" s="1" t="str">
        <f t="shared" ca="1" si="784"/>
        <v/>
      </c>
      <c r="BM808" s="1" t="str">
        <f t="shared" ca="1" si="784"/>
        <v/>
      </c>
      <c r="BN808" s="1" t="str">
        <f t="shared" ca="1" si="784"/>
        <v/>
      </c>
      <c r="BO808" s="1" t="str">
        <f t="shared" ca="1" si="784"/>
        <v/>
      </c>
      <c r="BP808" s="1" t="str">
        <f t="shared" ca="1" si="784"/>
        <v/>
      </c>
      <c r="BQ808" s="1" t="str">
        <f t="shared" ca="1" si="784"/>
        <v/>
      </c>
      <c r="BR808" s="1" t="str">
        <f t="shared" ca="1" si="784"/>
        <v/>
      </c>
      <c r="BS808" s="1" t="str">
        <f t="shared" ca="1" si="784"/>
        <v/>
      </c>
      <c r="BT808" s="1" t="str">
        <f t="shared" ca="1" si="784"/>
        <v/>
      </c>
      <c r="BU808" s="1" t="str">
        <f t="shared" ca="1" si="784"/>
        <v/>
      </c>
      <c r="BV808" s="1" t="str">
        <f t="shared" ca="1" si="784"/>
        <v/>
      </c>
      <c r="BW808" s="1" t="str">
        <f t="shared" ca="1" si="784"/>
        <v/>
      </c>
      <c r="BX808" s="1" t="str">
        <f t="shared" ca="1" si="784"/>
        <v/>
      </c>
      <c r="BY808" s="1" t="str">
        <f t="shared" ca="1" si="784"/>
        <v/>
      </c>
      <c r="BZ808">
        <v>2040</v>
      </c>
    </row>
    <row r="809" spans="47:78" x14ac:dyDescent="0.45">
      <c r="AU809" t="str">
        <f t="shared" ca="1" si="768"/>
        <v>\I: IMC_PRH_BFG</v>
      </c>
      <c r="AV809" s="1">
        <f t="shared" ca="1" si="726"/>
        <v>1.1943931903601912</v>
      </c>
      <c r="AW809" s="1">
        <f t="shared" ref="AW809:BY809" ca="1" si="785">OFFSET($F253,0,MATCH($BZ809,$G$1:$J$1,0))</f>
        <v>1.1943931903601912</v>
      </c>
      <c r="AX809" s="1">
        <f t="shared" ca="1" si="785"/>
        <v>1.1943931903601912</v>
      </c>
      <c r="AY809" s="1">
        <f t="shared" ca="1" si="785"/>
        <v>1.1943931903601912</v>
      </c>
      <c r="AZ809" s="1">
        <f t="shared" ca="1" si="785"/>
        <v>1.1943931903601912</v>
      </c>
      <c r="BA809" s="1">
        <f t="shared" ca="1" si="785"/>
        <v>1.1943931903601912</v>
      </c>
      <c r="BB809" s="1">
        <f t="shared" ca="1" si="785"/>
        <v>1.1943931903601912</v>
      </c>
      <c r="BC809" s="1">
        <f t="shared" ca="1" si="785"/>
        <v>1.1943931903601912</v>
      </c>
      <c r="BD809" s="1">
        <f t="shared" ca="1" si="785"/>
        <v>1.1943931903601912</v>
      </c>
      <c r="BE809" s="1">
        <f t="shared" ca="1" si="785"/>
        <v>1.1943931903601912</v>
      </c>
      <c r="BF809" s="1">
        <f t="shared" ca="1" si="785"/>
        <v>1.1943931903601912</v>
      </c>
      <c r="BG809" s="1">
        <f t="shared" ca="1" si="785"/>
        <v>1.1943931903601912</v>
      </c>
      <c r="BH809" s="1">
        <f t="shared" ca="1" si="785"/>
        <v>1.1943931903601912</v>
      </c>
      <c r="BI809" s="1">
        <f t="shared" ca="1" si="785"/>
        <v>1.1943931903601912</v>
      </c>
      <c r="BJ809" s="1">
        <f t="shared" ca="1" si="785"/>
        <v>1.1943931903601912</v>
      </c>
      <c r="BK809" s="1">
        <f t="shared" ca="1" si="785"/>
        <v>1.1943931903601912</v>
      </c>
      <c r="BL809" s="1">
        <f t="shared" ca="1" si="785"/>
        <v>1.1943931903601912</v>
      </c>
      <c r="BM809" s="1">
        <f t="shared" ca="1" si="785"/>
        <v>1.1943931903601912</v>
      </c>
      <c r="BN809" s="1">
        <f t="shared" ca="1" si="785"/>
        <v>1.1943931903601912</v>
      </c>
      <c r="BO809" s="1">
        <f t="shared" ca="1" si="785"/>
        <v>1.1943931903601912</v>
      </c>
      <c r="BP809" s="1">
        <f t="shared" ca="1" si="785"/>
        <v>1.1943931903601912</v>
      </c>
      <c r="BQ809" s="1">
        <f t="shared" ca="1" si="785"/>
        <v>1.1943931903601912</v>
      </c>
      <c r="BR809" s="1">
        <f t="shared" ca="1" si="785"/>
        <v>1.1943931903601912</v>
      </c>
      <c r="BS809" s="1">
        <f t="shared" ca="1" si="785"/>
        <v>1.1943931903601912</v>
      </c>
      <c r="BT809" s="1">
        <f t="shared" ca="1" si="785"/>
        <v>1.1943931903601912</v>
      </c>
      <c r="BU809" s="1">
        <f t="shared" ca="1" si="785"/>
        <v>1.1943931903601912</v>
      </c>
      <c r="BV809" s="1">
        <f t="shared" ca="1" si="785"/>
        <v>1.1943931903601912</v>
      </c>
      <c r="BW809" s="1">
        <f t="shared" ca="1" si="785"/>
        <v>1.1943931903601912</v>
      </c>
      <c r="BX809" s="1">
        <f t="shared" ca="1" si="785"/>
        <v>1.1943931903601912</v>
      </c>
      <c r="BY809" s="1">
        <f t="shared" ca="1" si="785"/>
        <v>1.1943931903601912</v>
      </c>
      <c r="BZ809">
        <v>2040</v>
      </c>
    </row>
    <row r="810" spans="47:78" x14ac:dyDescent="0.45">
      <c r="AU810" t="str">
        <f t="shared" ca="1" si="768"/>
        <v>\I: IMC_PRC_BFG</v>
      </c>
      <c r="AV810" s="1">
        <f t="shared" ca="1" si="726"/>
        <v>1.1212290208125226</v>
      </c>
      <c r="AW810" s="1">
        <f t="shared" ref="AW810:BY810" ca="1" si="786">OFFSET($F254,0,MATCH($BZ810,$G$1:$J$1,0))</f>
        <v>1.1212290208125226</v>
      </c>
      <c r="AX810" s="1">
        <f t="shared" ca="1" si="786"/>
        <v>1.1212290208125226</v>
      </c>
      <c r="AY810" s="1">
        <f t="shared" ca="1" si="786"/>
        <v>1.1212290208125226</v>
      </c>
      <c r="AZ810" s="1">
        <f t="shared" ca="1" si="786"/>
        <v>1.1212290208125226</v>
      </c>
      <c r="BA810" s="1">
        <f t="shared" ca="1" si="786"/>
        <v>1.1212290208125226</v>
      </c>
      <c r="BB810" s="1">
        <f t="shared" ca="1" si="786"/>
        <v>1.1212290208125226</v>
      </c>
      <c r="BC810" s="1">
        <f t="shared" ca="1" si="786"/>
        <v>1.1212290208125226</v>
      </c>
      <c r="BD810" s="1">
        <f t="shared" ca="1" si="786"/>
        <v>1.1212290208125226</v>
      </c>
      <c r="BE810" s="1">
        <f t="shared" ca="1" si="786"/>
        <v>1.1212290208125226</v>
      </c>
      <c r="BF810" s="1">
        <f t="shared" ca="1" si="786"/>
        <v>1.1212290208125226</v>
      </c>
      <c r="BG810" s="1">
        <f t="shared" ca="1" si="786"/>
        <v>1.1212290208125226</v>
      </c>
      <c r="BH810" s="1">
        <f t="shared" ca="1" si="786"/>
        <v>1.1212290208125226</v>
      </c>
      <c r="BI810" s="1">
        <f t="shared" ca="1" si="786"/>
        <v>1.1212290208125226</v>
      </c>
      <c r="BJ810" s="1">
        <f t="shared" ca="1" si="786"/>
        <v>1.1212290208125226</v>
      </c>
      <c r="BK810" s="1">
        <f t="shared" ca="1" si="786"/>
        <v>1.1212290208125226</v>
      </c>
      <c r="BL810" s="1">
        <f t="shared" ca="1" si="786"/>
        <v>1.1212290208125226</v>
      </c>
      <c r="BM810" s="1">
        <f t="shared" ca="1" si="786"/>
        <v>1.1212290208125226</v>
      </c>
      <c r="BN810" s="1">
        <f t="shared" ca="1" si="786"/>
        <v>1.1212290208125226</v>
      </c>
      <c r="BO810" s="1">
        <f t="shared" ca="1" si="786"/>
        <v>1.1212290208125226</v>
      </c>
      <c r="BP810" s="1">
        <f t="shared" ca="1" si="786"/>
        <v>1.1212290208125226</v>
      </c>
      <c r="BQ810" s="1">
        <f t="shared" ca="1" si="786"/>
        <v>1.1212290208125226</v>
      </c>
      <c r="BR810" s="1">
        <f t="shared" ca="1" si="786"/>
        <v>1.1212290208125226</v>
      </c>
      <c r="BS810" s="1">
        <f t="shared" ca="1" si="786"/>
        <v>1.1212290208125226</v>
      </c>
      <c r="BT810" s="1">
        <f t="shared" ca="1" si="786"/>
        <v>1.1212290208125226</v>
      </c>
      <c r="BU810" s="1">
        <f t="shared" ca="1" si="786"/>
        <v>1.1212290208125226</v>
      </c>
      <c r="BV810" s="1">
        <f t="shared" ca="1" si="786"/>
        <v>1.1212290208125226</v>
      </c>
      <c r="BW810" s="1">
        <f t="shared" ca="1" si="786"/>
        <v>1.1212290208125226</v>
      </c>
      <c r="BX810" s="1">
        <f t="shared" ca="1" si="786"/>
        <v>1.1212290208125226</v>
      </c>
      <c r="BY810" s="1">
        <f t="shared" ca="1" si="786"/>
        <v>1.1212290208125226</v>
      </c>
      <c r="BZ810">
        <v>2040</v>
      </c>
    </row>
    <row r="811" spans="47:78" x14ac:dyDescent="0.45">
      <c r="AU811" t="str">
        <f t="shared" ca="1" si="768"/>
        <v>\I: IMC_MDR_BFG</v>
      </c>
      <c r="AV811" s="1">
        <f t="shared" ca="1" si="726"/>
        <v>1.2121502722433231</v>
      </c>
      <c r="AW811" s="1">
        <f t="shared" ref="AW811:BY811" ca="1" si="787">OFFSET($F255,0,MATCH($BZ811,$G$1:$J$1,0))</f>
        <v>1.2121502722433231</v>
      </c>
      <c r="AX811" s="1">
        <f t="shared" ca="1" si="787"/>
        <v>1.2121502722433231</v>
      </c>
      <c r="AY811" s="1">
        <f t="shared" ca="1" si="787"/>
        <v>1.2121502722433231</v>
      </c>
      <c r="AZ811" s="1">
        <f t="shared" ca="1" si="787"/>
        <v>1.2121502722433231</v>
      </c>
      <c r="BA811" s="1">
        <f t="shared" ca="1" si="787"/>
        <v>1.2121502722433231</v>
      </c>
      <c r="BB811" s="1">
        <f t="shared" ca="1" si="787"/>
        <v>1.2121502722433231</v>
      </c>
      <c r="BC811" s="1">
        <f t="shared" ca="1" si="787"/>
        <v>1.2121502722433231</v>
      </c>
      <c r="BD811" s="1">
        <f t="shared" ca="1" si="787"/>
        <v>1.2121502722433231</v>
      </c>
      <c r="BE811" s="1">
        <f t="shared" ca="1" si="787"/>
        <v>1.2121502722433231</v>
      </c>
      <c r="BF811" s="1">
        <f t="shared" ca="1" si="787"/>
        <v>1.2121502722433231</v>
      </c>
      <c r="BG811" s="1">
        <f t="shared" ca="1" si="787"/>
        <v>1.2121502722433231</v>
      </c>
      <c r="BH811" s="1">
        <f t="shared" ca="1" si="787"/>
        <v>1.2121502722433231</v>
      </c>
      <c r="BI811" s="1">
        <f t="shared" ca="1" si="787"/>
        <v>1.2121502722433231</v>
      </c>
      <c r="BJ811" s="1">
        <f t="shared" ca="1" si="787"/>
        <v>1.2121502722433231</v>
      </c>
      <c r="BK811" s="1">
        <f t="shared" ca="1" si="787"/>
        <v>1.2121502722433231</v>
      </c>
      <c r="BL811" s="1">
        <f t="shared" ca="1" si="787"/>
        <v>1.2121502722433231</v>
      </c>
      <c r="BM811" s="1">
        <f t="shared" ca="1" si="787"/>
        <v>1.2121502722433231</v>
      </c>
      <c r="BN811" s="1">
        <f t="shared" ca="1" si="787"/>
        <v>1.2121502722433231</v>
      </c>
      <c r="BO811" s="1">
        <f t="shared" ca="1" si="787"/>
        <v>1.2121502722433231</v>
      </c>
      <c r="BP811" s="1">
        <f t="shared" ca="1" si="787"/>
        <v>1.2121502722433231</v>
      </c>
      <c r="BQ811" s="1">
        <f t="shared" ca="1" si="787"/>
        <v>1.2121502722433231</v>
      </c>
      <c r="BR811" s="1">
        <f t="shared" ca="1" si="787"/>
        <v>1.2121502722433231</v>
      </c>
      <c r="BS811" s="1">
        <f t="shared" ca="1" si="787"/>
        <v>1.2121502722433231</v>
      </c>
      <c r="BT811" s="1">
        <f t="shared" ca="1" si="787"/>
        <v>1.2121502722433231</v>
      </c>
      <c r="BU811" s="1">
        <f t="shared" ca="1" si="787"/>
        <v>1.2121502722433231</v>
      </c>
      <c r="BV811" s="1">
        <f t="shared" ca="1" si="787"/>
        <v>1.2121502722433231</v>
      </c>
      <c r="BW811" s="1">
        <f t="shared" ca="1" si="787"/>
        <v>1.2121502722433231</v>
      </c>
      <c r="BX811" s="1">
        <f t="shared" ca="1" si="787"/>
        <v>1.2121502722433231</v>
      </c>
      <c r="BY811" s="1">
        <f t="shared" ca="1" si="787"/>
        <v>1.2121502722433231</v>
      </c>
      <c r="BZ811">
        <v>2040</v>
      </c>
    </row>
    <row r="812" spans="47:78" x14ac:dyDescent="0.45">
      <c r="AU812" t="str">
        <f t="shared" ca="1" si="768"/>
        <v>\I: IMC_OTP_BFG</v>
      </c>
      <c r="AV812" s="1">
        <f t="shared" ca="1" si="726"/>
        <v>1.1943931903601912</v>
      </c>
      <c r="AW812" s="1">
        <f t="shared" ref="AW812:BY812" ca="1" si="788">OFFSET($F256,0,MATCH($BZ812,$G$1:$J$1,0))</f>
        <v>1.1943931903601912</v>
      </c>
      <c r="AX812" s="1">
        <f t="shared" ca="1" si="788"/>
        <v>1.1943931903601912</v>
      </c>
      <c r="AY812" s="1">
        <f t="shared" ca="1" si="788"/>
        <v>1.1943931903601912</v>
      </c>
      <c r="AZ812" s="1">
        <f t="shared" ca="1" si="788"/>
        <v>1.1943931903601912</v>
      </c>
      <c r="BA812" s="1">
        <f t="shared" ca="1" si="788"/>
        <v>1.1943931903601912</v>
      </c>
      <c r="BB812" s="1">
        <f t="shared" ca="1" si="788"/>
        <v>1.1943931903601912</v>
      </c>
      <c r="BC812" s="1">
        <f t="shared" ca="1" si="788"/>
        <v>1.1943931903601912</v>
      </c>
      <c r="BD812" s="1">
        <f t="shared" ca="1" si="788"/>
        <v>1.1943931903601912</v>
      </c>
      <c r="BE812" s="1">
        <f t="shared" ca="1" si="788"/>
        <v>1.1943931903601912</v>
      </c>
      <c r="BF812" s="1">
        <f t="shared" ca="1" si="788"/>
        <v>1.1943931903601912</v>
      </c>
      <c r="BG812" s="1">
        <f t="shared" ca="1" si="788"/>
        <v>1.1943931903601912</v>
      </c>
      <c r="BH812" s="1">
        <f t="shared" ca="1" si="788"/>
        <v>1.1943931903601912</v>
      </c>
      <c r="BI812" s="1">
        <f t="shared" ca="1" si="788"/>
        <v>1.1943931903601912</v>
      </c>
      <c r="BJ812" s="1">
        <f t="shared" ca="1" si="788"/>
        <v>1.1943931903601912</v>
      </c>
      <c r="BK812" s="1">
        <f t="shared" ca="1" si="788"/>
        <v>1.1943931903601912</v>
      </c>
      <c r="BL812" s="1">
        <f t="shared" ca="1" si="788"/>
        <v>1.1943931903601912</v>
      </c>
      <c r="BM812" s="1">
        <f t="shared" ca="1" si="788"/>
        <v>1.1943931903601912</v>
      </c>
      <c r="BN812" s="1">
        <f t="shared" ca="1" si="788"/>
        <v>1.1943931903601912</v>
      </c>
      <c r="BO812" s="1">
        <f t="shared" ca="1" si="788"/>
        <v>1.1943931903601912</v>
      </c>
      <c r="BP812" s="1">
        <f t="shared" ca="1" si="788"/>
        <v>1.1943931903601912</v>
      </c>
      <c r="BQ812" s="1">
        <f t="shared" ca="1" si="788"/>
        <v>1.1943931903601912</v>
      </c>
      <c r="BR812" s="1">
        <f t="shared" ca="1" si="788"/>
        <v>1.1943931903601912</v>
      </c>
      <c r="BS812" s="1">
        <f t="shared" ca="1" si="788"/>
        <v>1.1943931903601912</v>
      </c>
      <c r="BT812" s="1">
        <f t="shared" ca="1" si="788"/>
        <v>1.1943931903601912</v>
      </c>
      <c r="BU812" s="1">
        <f t="shared" ca="1" si="788"/>
        <v>1.1943931903601912</v>
      </c>
      <c r="BV812" s="1">
        <f t="shared" ca="1" si="788"/>
        <v>1.1943931903601912</v>
      </c>
      <c r="BW812" s="1">
        <f t="shared" ca="1" si="788"/>
        <v>1.1943931903601912</v>
      </c>
      <c r="BX812" s="1">
        <f t="shared" ca="1" si="788"/>
        <v>1.1943931903601912</v>
      </c>
      <c r="BY812" s="1">
        <f t="shared" ca="1" si="788"/>
        <v>1.1943931903601912</v>
      </c>
      <c r="BZ812">
        <v>2040</v>
      </c>
    </row>
    <row r="813" spans="47:78" x14ac:dyDescent="0.45">
      <c r="AU813" t="str">
        <f t="shared" ca="1" si="768"/>
        <v>\I: IMC_SPC_BFG</v>
      </c>
      <c r="AV813" s="1">
        <f t="shared" ca="1" si="726"/>
        <v>1.1212290208125226</v>
      </c>
      <c r="AW813" s="1">
        <f t="shared" ref="AW813:BY813" ca="1" si="789">OFFSET($F257,0,MATCH($BZ813,$G$1:$J$1,0))</f>
        <v>1.1212290208125226</v>
      </c>
      <c r="AX813" s="1">
        <f t="shared" ca="1" si="789"/>
        <v>1.1212290208125226</v>
      </c>
      <c r="AY813" s="1">
        <f t="shared" ca="1" si="789"/>
        <v>1.1212290208125226</v>
      </c>
      <c r="AZ813" s="1">
        <f t="shared" ca="1" si="789"/>
        <v>1.1212290208125226</v>
      </c>
      <c r="BA813" s="1">
        <f t="shared" ca="1" si="789"/>
        <v>1.1212290208125226</v>
      </c>
      <c r="BB813" s="1">
        <f t="shared" ca="1" si="789"/>
        <v>1.1212290208125226</v>
      </c>
      <c r="BC813" s="1">
        <f t="shared" ca="1" si="789"/>
        <v>1.1212290208125226</v>
      </c>
      <c r="BD813" s="1">
        <f t="shared" ca="1" si="789"/>
        <v>1.1212290208125226</v>
      </c>
      <c r="BE813" s="1">
        <f t="shared" ca="1" si="789"/>
        <v>1.1212290208125226</v>
      </c>
      <c r="BF813" s="1">
        <f t="shared" ca="1" si="789"/>
        <v>1.1212290208125226</v>
      </c>
      <c r="BG813" s="1">
        <f t="shared" ca="1" si="789"/>
        <v>1.1212290208125226</v>
      </c>
      <c r="BH813" s="1">
        <f t="shared" ca="1" si="789"/>
        <v>1.1212290208125226</v>
      </c>
      <c r="BI813" s="1">
        <f t="shared" ca="1" si="789"/>
        <v>1.1212290208125226</v>
      </c>
      <c r="BJ813" s="1">
        <f t="shared" ca="1" si="789"/>
        <v>1.1212290208125226</v>
      </c>
      <c r="BK813" s="1">
        <f t="shared" ca="1" si="789"/>
        <v>1.1212290208125226</v>
      </c>
      <c r="BL813" s="1">
        <f t="shared" ca="1" si="789"/>
        <v>1.1212290208125226</v>
      </c>
      <c r="BM813" s="1">
        <f t="shared" ca="1" si="789"/>
        <v>1.1212290208125226</v>
      </c>
      <c r="BN813" s="1">
        <f t="shared" ca="1" si="789"/>
        <v>1.1212290208125226</v>
      </c>
      <c r="BO813" s="1">
        <f t="shared" ca="1" si="789"/>
        <v>1.1212290208125226</v>
      </c>
      <c r="BP813" s="1">
        <f t="shared" ca="1" si="789"/>
        <v>1.1212290208125226</v>
      </c>
      <c r="BQ813" s="1">
        <f t="shared" ca="1" si="789"/>
        <v>1.1212290208125226</v>
      </c>
      <c r="BR813" s="1">
        <f t="shared" ca="1" si="789"/>
        <v>1.1212290208125226</v>
      </c>
      <c r="BS813" s="1">
        <f t="shared" ca="1" si="789"/>
        <v>1.1212290208125226</v>
      </c>
      <c r="BT813" s="1">
        <f t="shared" ca="1" si="789"/>
        <v>1.1212290208125226</v>
      </c>
      <c r="BU813" s="1">
        <f t="shared" ca="1" si="789"/>
        <v>1.1212290208125226</v>
      </c>
      <c r="BV813" s="1">
        <f t="shared" ca="1" si="789"/>
        <v>1.1212290208125226</v>
      </c>
      <c r="BW813" s="1">
        <f t="shared" ca="1" si="789"/>
        <v>1.1212290208125226</v>
      </c>
      <c r="BX813" s="1">
        <f t="shared" ca="1" si="789"/>
        <v>1.1212290208125226</v>
      </c>
      <c r="BY813" s="1">
        <f t="shared" ca="1" si="789"/>
        <v>1.1212290208125226</v>
      </c>
      <c r="BZ813">
        <v>2040</v>
      </c>
    </row>
    <row r="814" spans="47:78" x14ac:dyDescent="0.45">
      <c r="AU814" t="str">
        <f t="shared" ca="1" si="768"/>
        <v>\I: IMC_OTH_BFG</v>
      </c>
      <c r="AV814" s="1">
        <f t="shared" ca="1" si="726"/>
        <v>1.1212290208125226</v>
      </c>
      <c r="AW814" s="1">
        <f t="shared" ref="AW814:BY814" ca="1" si="790">OFFSET($F258,0,MATCH($BZ814,$G$1:$J$1,0))</f>
        <v>1.1212290208125226</v>
      </c>
      <c r="AX814" s="1">
        <f t="shared" ca="1" si="790"/>
        <v>1.1212290208125226</v>
      </c>
      <c r="AY814" s="1">
        <f t="shared" ca="1" si="790"/>
        <v>1.1212290208125226</v>
      </c>
      <c r="AZ814" s="1">
        <f t="shared" ca="1" si="790"/>
        <v>1.1212290208125226</v>
      </c>
      <c r="BA814" s="1">
        <f t="shared" ca="1" si="790"/>
        <v>1.1212290208125226</v>
      </c>
      <c r="BB814" s="1">
        <f t="shared" ca="1" si="790"/>
        <v>1.1212290208125226</v>
      </c>
      <c r="BC814" s="1">
        <f t="shared" ca="1" si="790"/>
        <v>1.1212290208125226</v>
      </c>
      <c r="BD814" s="1">
        <f t="shared" ca="1" si="790"/>
        <v>1.1212290208125226</v>
      </c>
      <c r="BE814" s="1">
        <f t="shared" ca="1" si="790"/>
        <v>1.1212290208125226</v>
      </c>
      <c r="BF814" s="1">
        <f t="shared" ca="1" si="790"/>
        <v>1.1212290208125226</v>
      </c>
      <c r="BG814" s="1">
        <f t="shared" ca="1" si="790"/>
        <v>1.1212290208125226</v>
      </c>
      <c r="BH814" s="1">
        <f t="shared" ca="1" si="790"/>
        <v>1.1212290208125226</v>
      </c>
      <c r="BI814" s="1">
        <f t="shared" ca="1" si="790"/>
        <v>1.1212290208125226</v>
      </c>
      <c r="BJ814" s="1">
        <f t="shared" ca="1" si="790"/>
        <v>1.1212290208125226</v>
      </c>
      <c r="BK814" s="1">
        <f t="shared" ca="1" si="790"/>
        <v>1.1212290208125226</v>
      </c>
      <c r="BL814" s="1">
        <f t="shared" ca="1" si="790"/>
        <v>1.1212290208125226</v>
      </c>
      <c r="BM814" s="1">
        <f t="shared" ca="1" si="790"/>
        <v>1.1212290208125226</v>
      </c>
      <c r="BN814" s="1">
        <f t="shared" ca="1" si="790"/>
        <v>1.1212290208125226</v>
      </c>
      <c r="BO814" s="1">
        <f t="shared" ca="1" si="790"/>
        <v>1.1212290208125226</v>
      </c>
      <c r="BP814" s="1">
        <f t="shared" ca="1" si="790"/>
        <v>1.1212290208125226</v>
      </c>
      <c r="BQ814" s="1">
        <f t="shared" ca="1" si="790"/>
        <v>1.1212290208125226</v>
      </c>
      <c r="BR814" s="1">
        <f t="shared" ca="1" si="790"/>
        <v>1.1212290208125226</v>
      </c>
      <c r="BS814" s="1">
        <f t="shared" ca="1" si="790"/>
        <v>1.1212290208125226</v>
      </c>
      <c r="BT814" s="1">
        <f t="shared" ca="1" si="790"/>
        <v>1.1212290208125226</v>
      </c>
      <c r="BU814" s="1">
        <f t="shared" ca="1" si="790"/>
        <v>1.1212290208125226</v>
      </c>
      <c r="BV814" s="1">
        <f t="shared" ca="1" si="790"/>
        <v>1.1212290208125226</v>
      </c>
      <c r="BW814" s="1">
        <f t="shared" ca="1" si="790"/>
        <v>1.1212290208125226</v>
      </c>
      <c r="BX814" s="1">
        <f t="shared" ca="1" si="790"/>
        <v>1.1212290208125226</v>
      </c>
      <c r="BY814" s="1">
        <f t="shared" ca="1" si="790"/>
        <v>1.1212290208125226</v>
      </c>
      <c r="BZ814">
        <v>2040</v>
      </c>
    </row>
    <row r="815" spans="47:78" x14ac:dyDescent="0.45">
      <c r="AU815" t="str">
        <f t="shared" ca="1" si="768"/>
        <v>\I:</v>
      </c>
      <c r="AV815" s="1" t="str">
        <f t="shared" ca="1" si="726"/>
        <v/>
      </c>
      <c r="AW815" s="1" t="str">
        <f t="shared" ref="AW815:BY815" ca="1" si="791">OFFSET($F259,0,MATCH($BZ815,$G$1:$J$1,0))</f>
        <v/>
      </c>
      <c r="AX815" s="1" t="str">
        <f t="shared" ca="1" si="791"/>
        <v/>
      </c>
      <c r="AY815" s="1" t="str">
        <f t="shared" ca="1" si="791"/>
        <v/>
      </c>
      <c r="AZ815" s="1" t="str">
        <f t="shared" ca="1" si="791"/>
        <v/>
      </c>
      <c r="BA815" s="1" t="str">
        <f t="shared" ca="1" si="791"/>
        <v/>
      </c>
      <c r="BB815" s="1" t="str">
        <f t="shared" ca="1" si="791"/>
        <v/>
      </c>
      <c r="BC815" s="1" t="str">
        <f t="shared" ca="1" si="791"/>
        <v/>
      </c>
      <c r="BD815" s="1" t="str">
        <f t="shared" ca="1" si="791"/>
        <v/>
      </c>
      <c r="BE815" s="1" t="str">
        <f t="shared" ca="1" si="791"/>
        <v/>
      </c>
      <c r="BF815" s="1" t="str">
        <f t="shared" ca="1" si="791"/>
        <v/>
      </c>
      <c r="BG815" s="1" t="str">
        <f t="shared" ca="1" si="791"/>
        <v/>
      </c>
      <c r="BH815" s="1" t="str">
        <f t="shared" ca="1" si="791"/>
        <v/>
      </c>
      <c r="BI815" s="1" t="str">
        <f t="shared" ca="1" si="791"/>
        <v/>
      </c>
      <c r="BJ815" s="1" t="str">
        <f t="shared" ca="1" si="791"/>
        <v/>
      </c>
      <c r="BK815" s="1" t="str">
        <f t="shared" ca="1" si="791"/>
        <v/>
      </c>
      <c r="BL815" s="1" t="str">
        <f t="shared" ca="1" si="791"/>
        <v/>
      </c>
      <c r="BM815" s="1" t="str">
        <f t="shared" ca="1" si="791"/>
        <v/>
      </c>
      <c r="BN815" s="1" t="str">
        <f t="shared" ca="1" si="791"/>
        <v/>
      </c>
      <c r="BO815" s="1" t="str">
        <f t="shared" ca="1" si="791"/>
        <v/>
      </c>
      <c r="BP815" s="1" t="str">
        <f t="shared" ca="1" si="791"/>
        <v/>
      </c>
      <c r="BQ815" s="1" t="str">
        <f t="shared" ca="1" si="791"/>
        <v/>
      </c>
      <c r="BR815" s="1" t="str">
        <f t="shared" ca="1" si="791"/>
        <v/>
      </c>
      <c r="BS815" s="1" t="str">
        <f t="shared" ca="1" si="791"/>
        <v/>
      </c>
      <c r="BT815" s="1" t="str">
        <f t="shared" ca="1" si="791"/>
        <v/>
      </c>
      <c r="BU815" s="1" t="str">
        <f t="shared" ca="1" si="791"/>
        <v/>
      </c>
      <c r="BV815" s="1" t="str">
        <f t="shared" ca="1" si="791"/>
        <v/>
      </c>
      <c r="BW815" s="1" t="str">
        <f t="shared" ca="1" si="791"/>
        <v/>
      </c>
      <c r="BX815" s="1" t="str">
        <f t="shared" ca="1" si="791"/>
        <v/>
      </c>
      <c r="BY815" s="1" t="str">
        <f t="shared" ca="1" si="791"/>
        <v/>
      </c>
      <c r="BZ815">
        <v>2040</v>
      </c>
    </row>
    <row r="816" spans="47:78" x14ac:dyDescent="0.45">
      <c r="AU816" t="str">
        <f t="shared" ca="1" si="768"/>
        <v>\I: IIS_PRH_BFG</v>
      </c>
      <c r="AV816" s="1">
        <f t="shared" ref="AV816:AV836" ca="1" si="792">OFFSET($F260,0,MATCH($BZ816,$G$1:$J$1,0))</f>
        <v>1.215977144773748</v>
      </c>
      <c r="AW816" s="1">
        <f t="shared" ref="AW816:BY816" ca="1" si="793">OFFSET($F260,0,MATCH($BZ816,$G$1:$J$1,0))</f>
        <v>1.215977144773748</v>
      </c>
      <c r="AX816" s="1">
        <f t="shared" ca="1" si="793"/>
        <v>1.215977144773748</v>
      </c>
      <c r="AY816" s="1">
        <f t="shared" ca="1" si="793"/>
        <v>1.215977144773748</v>
      </c>
      <c r="AZ816" s="1">
        <f t="shared" ca="1" si="793"/>
        <v>1.215977144773748</v>
      </c>
      <c r="BA816" s="1">
        <f t="shared" ca="1" si="793"/>
        <v>1.215977144773748</v>
      </c>
      <c r="BB816" s="1">
        <f t="shared" ca="1" si="793"/>
        <v>1.215977144773748</v>
      </c>
      <c r="BC816" s="1">
        <f t="shared" ca="1" si="793"/>
        <v>1.215977144773748</v>
      </c>
      <c r="BD816" s="1">
        <f t="shared" ca="1" si="793"/>
        <v>1.215977144773748</v>
      </c>
      <c r="BE816" s="1">
        <f t="shared" ca="1" si="793"/>
        <v>1.215977144773748</v>
      </c>
      <c r="BF816" s="1">
        <f t="shared" ca="1" si="793"/>
        <v>1.215977144773748</v>
      </c>
      <c r="BG816" s="1">
        <f t="shared" ca="1" si="793"/>
        <v>1.215977144773748</v>
      </c>
      <c r="BH816" s="1">
        <f t="shared" ca="1" si="793"/>
        <v>1.215977144773748</v>
      </c>
      <c r="BI816" s="1">
        <f t="shared" ca="1" si="793"/>
        <v>1.215977144773748</v>
      </c>
      <c r="BJ816" s="1">
        <f t="shared" ca="1" si="793"/>
        <v>1.215977144773748</v>
      </c>
      <c r="BK816" s="1">
        <f t="shared" ca="1" si="793"/>
        <v>1.215977144773748</v>
      </c>
      <c r="BL816" s="1">
        <f t="shared" ca="1" si="793"/>
        <v>1.215977144773748</v>
      </c>
      <c r="BM816" s="1">
        <f t="shared" ca="1" si="793"/>
        <v>1.215977144773748</v>
      </c>
      <c r="BN816" s="1">
        <f t="shared" ca="1" si="793"/>
        <v>1.215977144773748</v>
      </c>
      <c r="BO816" s="1">
        <f t="shared" ca="1" si="793"/>
        <v>1.215977144773748</v>
      </c>
      <c r="BP816" s="1">
        <f t="shared" ca="1" si="793"/>
        <v>1.215977144773748</v>
      </c>
      <c r="BQ816" s="1">
        <f t="shared" ca="1" si="793"/>
        <v>1.215977144773748</v>
      </c>
      <c r="BR816" s="1">
        <f t="shared" ca="1" si="793"/>
        <v>1.215977144773748</v>
      </c>
      <c r="BS816" s="1">
        <f t="shared" ca="1" si="793"/>
        <v>1.215977144773748</v>
      </c>
      <c r="BT816" s="1">
        <f t="shared" ca="1" si="793"/>
        <v>1.215977144773748</v>
      </c>
      <c r="BU816" s="1">
        <f t="shared" ca="1" si="793"/>
        <v>1.215977144773748</v>
      </c>
      <c r="BV816" s="1">
        <f t="shared" ca="1" si="793"/>
        <v>1.215977144773748</v>
      </c>
      <c r="BW816" s="1">
        <f t="shared" ca="1" si="793"/>
        <v>1.215977144773748</v>
      </c>
      <c r="BX816" s="1">
        <f t="shared" ca="1" si="793"/>
        <v>1.215977144773748</v>
      </c>
      <c r="BY816" s="1">
        <f t="shared" ca="1" si="793"/>
        <v>1.215977144773748</v>
      </c>
      <c r="BZ816">
        <v>2040</v>
      </c>
    </row>
    <row r="817" spans="47:78" x14ac:dyDescent="0.45">
      <c r="AU817" t="str">
        <f t="shared" ca="1" si="768"/>
        <v>\I: IIS_PRC_BFG</v>
      </c>
      <c r="AV817" s="1">
        <f t="shared" ca="1" si="792"/>
        <v>1.1212290208125226</v>
      </c>
      <c r="AW817" s="1">
        <f t="shared" ref="AW817:BY817" ca="1" si="794">OFFSET($F261,0,MATCH($BZ817,$G$1:$J$1,0))</f>
        <v>1.1212290208125226</v>
      </c>
      <c r="AX817" s="1">
        <f t="shared" ca="1" si="794"/>
        <v>1.1212290208125226</v>
      </c>
      <c r="AY817" s="1">
        <f t="shared" ca="1" si="794"/>
        <v>1.1212290208125226</v>
      </c>
      <c r="AZ817" s="1">
        <f t="shared" ca="1" si="794"/>
        <v>1.1212290208125226</v>
      </c>
      <c r="BA817" s="1">
        <f t="shared" ca="1" si="794"/>
        <v>1.1212290208125226</v>
      </c>
      <c r="BB817" s="1">
        <f t="shared" ca="1" si="794"/>
        <v>1.1212290208125226</v>
      </c>
      <c r="BC817" s="1">
        <f t="shared" ca="1" si="794"/>
        <v>1.1212290208125226</v>
      </c>
      <c r="BD817" s="1">
        <f t="shared" ca="1" si="794"/>
        <v>1.1212290208125226</v>
      </c>
      <c r="BE817" s="1">
        <f t="shared" ca="1" si="794"/>
        <v>1.1212290208125226</v>
      </c>
      <c r="BF817" s="1">
        <f t="shared" ca="1" si="794"/>
        <v>1.1212290208125226</v>
      </c>
      <c r="BG817" s="1">
        <f t="shared" ca="1" si="794"/>
        <v>1.1212290208125226</v>
      </c>
      <c r="BH817" s="1">
        <f t="shared" ca="1" si="794"/>
        <v>1.1212290208125226</v>
      </c>
      <c r="BI817" s="1">
        <f t="shared" ca="1" si="794"/>
        <v>1.1212290208125226</v>
      </c>
      <c r="BJ817" s="1">
        <f t="shared" ca="1" si="794"/>
        <v>1.1212290208125226</v>
      </c>
      <c r="BK817" s="1">
        <f t="shared" ca="1" si="794"/>
        <v>1.1212290208125226</v>
      </c>
      <c r="BL817" s="1">
        <f t="shared" ca="1" si="794"/>
        <v>1.1212290208125226</v>
      </c>
      <c r="BM817" s="1">
        <f t="shared" ca="1" si="794"/>
        <v>1.1212290208125226</v>
      </c>
      <c r="BN817" s="1">
        <f t="shared" ca="1" si="794"/>
        <v>1.1212290208125226</v>
      </c>
      <c r="BO817" s="1">
        <f t="shared" ca="1" si="794"/>
        <v>1.1212290208125226</v>
      </c>
      <c r="BP817" s="1">
        <f t="shared" ca="1" si="794"/>
        <v>1.1212290208125226</v>
      </c>
      <c r="BQ817" s="1">
        <f t="shared" ca="1" si="794"/>
        <v>1.1212290208125226</v>
      </c>
      <c r="BR817" s="1">
        <f t="shared" ca="1" si="794"/>
        <v>1.1212290208125226</v>
      </c>
      <c r="BS817" s="1">
        <f t="shared" ca="1" si="794"/>
        <v>1.1212290208125226</v>
      </c>
      <c r="BT817" s="1">
        <f t="shared" ca="1" si="794"/>
        <v>1.1212290208125226</v>
      </c>
      <c r="BU817" s="1">
        <f t="shared" ca="1" si="794"/>
        <v>1.1212290208125226</v>
      </c>
      <c r="BV817" s="1">
        <f t="shared" ca="1" si="794"/>
        <v>1.1212290208125226</v>
      </c>
      <c r="BW817" s="1">
        <f t="shared" ca="1" si="794"/>
        <v>1.1212290208125226</v>
      </c>
      <c r="BX817" s="1">
        <f t="shared" ca="1" si="794"/>
        <v>1.1212290208125226</v>
      </c>
      <c r="BY817" s="1">
        <f t="shared" ca="1" si="794"/>
        <v>1.1212290208125226</v>
      </c>
      <c r="BZ817">
        <v>2040</v>
      </c>
    </row>
    <row r="818" spans="47:78" x14ac:dyDescent="0.45">
      <c r="AU818" t="str">
        <f t="shared" ca="1" si="768"/>
        <v>\I: IIS_MDR_BFG</v>
      </c>
      <c r="AV818" s="1">
        <f t="shared" ca="1" si="792"/>
        <v>1.215977144773748</v>
      </c>
      <c r="AW818" s="1">
        <f t="shared" ref="AW818:BY818" ca="1" si="795">OFFSET($F262,0,MATCH($BZ818,$G$1:$J$1,0))</f>
        <v>1.215977144773748</v>
      </c>
      <c r="AX818" s="1">
        <f t="shared" ca="1" si="795"/>
        <v>1.215977144773748</v>
      </c>
      <c r="AY818" s="1">
        <f t="shared" ca="1" si="795"/>
        <v>1.215977144773748</v>
      </c>
      <c r="AZ818" s="1">
        <f t="shared" ca="1" si="795"/>
        <v>1.215977144773748</v>
      </c>
      <c r="BA818" s="1">
        <f t="shared" ca="1" si="795"/>
        <v>1.215977144773748</v>
      </c>
      <c r="BB818" s="1">
        <f t="shared" ca="1" si="795"/>
        <v>1.215977144773748</v>
      </c>
      <c r="BC818" s="1">
        <f t="shared" ca="1" si="795"/>
        <v>1.215977144773748</v>
      </c>
      <c r="BD818" s="1">
        <f t="shared" ca="1" si="795"/>
        <v>1.215977144773748</v>
      </c>
      <c r="BE818" s="1">
        <f t="shared" ca="1" si="795"/>
        <v>1.215977144773748</v>
      </c>
      <c r="BF818" s="1">
        <f t="shared" ca="1" si="795"/>
        <v>1.215977144773748</v>
      </c>
      <c r="BG818" s="1">
        <f t="shared" ca="1" si="795"/>
        <v>1.215977144773748</v>
      </c>
      <c r="BH818" s="1">
        <f t="shared" ca="1" si="795"/>
        <v>1.215977144773748</v>
      </c>
      <c r="BI818" s="1">
        <f t="shared" ca="1" si="795"/>
        <v>1.215977144773748</v>
      </c>
      <c r="BJ818" s="1">
        <f t="shared" ca="1" si="795"/>
        <v>1.215977144773748</v>
      </c>
      <c r="BK818" s="1">
        <f t="shared" ca="1" si="795"/>
        <v>1.215977144773748</v>
      </c>
      <c r="BL818" s="1">
        <f t="shared" ca="1" si="795"/>
        <v>1.215977144773748</v>
      </c>
      <c r="BM818" s="1">
        <f t="shared" ca="1" si="795"/>
        <v>1.215977144773748</v>
      </c>
      <c r="BN818" s="1">
        <f t="shared" ca="1" si="795"/>
        <v>1.215977144773748</v>
      </c>
      <c r="BO818" s="1">
        <f t="shared" ca="1" si="795"/>
        <v>1.215977144773748</v>
      </c>
      <c r="BP818" s="1">
        <f t="shared" ca="1" si="795"/>
        <v>1.215977144773748</v>
      </c>
      <c r="BQ818" s="1">
        <f t="shared" ca="1" si="795"/>
        <v>1.215977144773748</v>
      </c>
      <c r="BR818" s="1">
        <f t="shared" ca="1" si="795"/>
        <v>1.215977144773748</v>
      </c>
      <c r="BS818" s="1">
        <f t="shared" ca="1" si="795"/>
        <v>1.215977144773748</v>
      </c>
      <c r="BT818" s="1">
        <f t="shared" ca="1" si="795"/>
        <v>1.215977144773748</v>
      </c>
      <c r="BU818" s="1">
        <f t="shared" ca="1" si="795"/>
        <v>1.215977144773748</v>
      </c>
      <c r="BV818" s="1">
        <f t="shared" ca="1" si="795"/>
        <v>1.215977144773748</v>
      </c>
      <c r="BW818" s="1">
        <f t="shared" ca="1" si="795"/>
        <v>1.215977144773748</v>
      </c>
      <c r="BX818" s="1">
        <f t="shared" ca="1" si="795"/>
        <v>1.215977144773748</v>
      </c>
      <c r="BY818" s="1">
        <f t="shared" ca="1" si="795"/>
        <v>1.215977144773748</v>
      </c>
      <c r="BZ818">
        <v>2040</v>
      </c>
    </row>
    <row r="819" spans="47:78" x14ac:dyDescent="0.45">
      <c r="AU819" t="str">
        <f t="shared" ca="1" si="768"/>
        <v>\I: IIS_OTP_BFG</v>
      </c>
      <c r="AV819" s="1">
        <f t="shared" ca="1" si="792"/>
        <v>1.215977144773748</v>
      </c>
      <c r="AW819" s="1">
        <f t="shared" ref="AW819:BY819" ca="1" si="796">OFFSET($F263,0,MATCH($BZ819,$G$1:$J$1,0))</f>
        <v>1.215977144773748</v>
      </c>
      <c r="AX819" s="1">
        <f t="shared" ca="1" si="796"/>
        <v>1.215977144773748</v>
      </c>
      <c r="AY819" s="1">
        <f t="shared" ca="1" si="796"/>
        <v>1.215977144773748</v>
      </c>
      <c r="AZ819" s="1">
        <f t="shared" ca="1" si="796"/>
        <v>1.215977144773748</v>
      </c>
      <c r="BA819" s="1">
        <f t="shared" ca="1" si="796"/>
        <v>1.215977144773748</v>
      </c>
      <c r="BB819" s="1">
        <f t="shared" ca="1" si="796"/>
        <v>1.215977144773748</v>
      </c>
      <c r="BC819" s="1">
        <f t="shared" ca="1" si="796"/>
        <v>1.215977144773748</v>
      </c>
      <c r="BD819" s="1">
        <f t="shared" ca="1" si="796"/>
        <v>1.215977144773748</v>
      </c>
      <c r="BE819" s="1">
        <f t="shared" ca="1" si="796"/>
        <v>1.215977144773748</v>
      </c>
      <c r="BF819" s="1">
        <f t="shared" ca="1" si="796"/>
        <v>1.215977144773748</v>
      </c>
      <c r="BG819" s="1">
        <f t="shared" ca="1" si="796"/>
        <v>1.215977144773748</v>
      </c>
      <c r="BH819" s="1">
        <f t="shared" ca="1" si="796"/>
        <v>1.215977144773748</v>
      </c>
      <c r="BI819" s="1">
        <f t="shared" ca="1" si="796"/>
        <v>1.215977144773748</v>
      </c>
      <c r="BJ819" s="1">
        <f t="shared" ca="1" si="796"/>
        <v>1.215977144773748</v>
      </c>
      <c r="BK819" s="1">
        <f t="shared" ca="1" si="796"/>
        <v>1.215977144773748</v>
      </c>
      <c r="BL819" s="1">
        <f t="shared" ca="1" si="796"/>
        <v>1.215977144773748</v>
      </c>
      <c r="BM819" s="1">
        <f t="shared" ca="1" si="796"/>
        <v>1.215977144773748</v>
      </c>
      <c r="BN819" s="1">
        <f t="shared" ca="1" si="796"/>
        <v>1.215977144773748</v>
      </c>
      <c r="BO819" s="1">
        <f t="shared" ca="1" si="796"/>
        <v>1.215977144773748</v>
      </c>
      <c r="BP819" s="1">
        <f t="shared" ca="1" si="796"/>
        <v>1.215977144773748</v>
      </c>
      <c r="BQ819" s="1">
        <f t="shared" ca="1" si="796"/>
        <v>1.215977144773748</v>
      </c>
      <c r="BR819" s="1">
        <f t="shared" ca="1" si="796"/>
        <v>1.215977144773748</v>
      </c>
      <c r="BS819" s="1">
        <f t="shared" ca="1" si="796"/>
        <v>1.215977144773748</v>
      </c>
      <c r="BT819" s="1">
        <f t="shared" ca="1" si="796"/>
        <v>1.215977144773748</v>
      </c>
      <c r="BU819" s="1">
        <f t="shared" ca="1" si="796"/>
        <v>1.215977144773748</v>
      </c>
      <c r="BV819" s="1">
        <f t="shared" ca="1" si="796"/>
        <v>1.215977144773748</v>
      </c>
      <c r="BW819" s="1">
        <f t="shared" ca="1" si="796"/>
        <v>1.215977144773748</v>
      </c>
      <c r="BX819" s="1">
        <f t="shared" ca="1" si="796"/>
        <v>1.215977144773748</v>
      </c>
      <c r="BY819" s="1">
        <f t="shared" ca="1" si="796"/>
        <v>1.215977144773748</v>
      </c>
      <c r="BZ819">
        <v>2040</v>
      </c>
    </row>
    <row r="820" spans="47:78" x14ac:dyDescent="0.45">
      <c r="AU820" t="str">
        <f t="shared" ca="1" si="768"/>
        <v>\I: IIS_SPC_BFG</v>
      </c>
      <c r="AV820" s="1">
        <f t="shared" ca="1" si="792"/>
        <v>1.1212290208125226</v>
      </c>
      <c r="AW820" s="1">
        <f t="shared" ref="AW820:BY820" ca="1" si="797">OFFSET($F264,0,MATCH($BZ820,$G$1:$J$1,0))</f>
        <v>1.1212290208125226</v>
      </c>
      <c r="AX820" s="1">
        <f t="shared" ca="1" si="797"/>
        <v>1.1212290208125226</v>
      </c>
      <c r="AY820" s="1">
        <f t="shared" ca="1" si="797"/>
        <v>1.1212290208125226</v>
      </c>
      <c r="AZ820" s="1">
        <f t="shared" ca="1" si="797"/>
        <v>1.1212290208125226</v>
      </c>
      <c r="BA820" s="1">
        <f t="shared" ca="1" si="797"/>
        <v>1.1212290208125226</v>
      </c>
      <c r="BB820" s="1">
        <f t="shared" ca="1" si="797"/>
        <v>1.1212290208125226</v>
      </c>
      <c r="BC820" s="1">
        <f t="shared" ca="1" si="797"/>
        <v>1.1212290208125226</v>
      </c>
      <c r="BD820" s="1">
        <f t="shared" ca="1" si="797"/>
        <v>1.1212290208125226</v>
      </c>
      <c r="BE820" s="1">
        <f t="shared" ca="1" si="797"/>
        <v>1.1212290208125226</v>
      </c>
      <c r="BF820" s="1">
        <f t="shared" ca="1" si="797"/>
        <v>1.1212290208125226</v>
      </c>
      <c r="BG820" s="1">
        <f t="shared" ca="1" si="797"/>
        <v>1.1212290208125226</v>
      </c>
      <c r="BH820" s="1">
        <f t="shared" ca="1" si="797"/>
        <v>1.1212290208125226</v>
      </c>
      <c r="BI820" s="1">
        <f t="shared" ca="1" si="797"/>
        <v>1.1212290208125226</v>
      </c>
      <c r="BJ820" s="1">
        <f t="shared" ca="1" si="797"/>
        <v>1.1212290208125226</v>
      </c>
      <c r="BK820" s="1">
        <f t="shared" ca="1" si="797"/>
        <v>1.1212290208125226</v>
      </c>
      <c r="BL820" s="1">
        <f t="shared" ca="1" si="797"/>
        <v>1.1212290208125226</v>
      </c>
      <c r="BM820" s="1">
        <f t="shared" ca="1" si="797"/>
        <v>1.1212290208125226</v>
      </c>
      <c r="BN820" s="1">
        <f t="shared" ca="1" si="797"/>
        <v>1.1212290208125226</v>
      </c>
      <c r="BO820" s="1">
        <f t="shared" ca="1" si="797"/>
        <v>1.1212290208125226</v>
      </c>
      <c r="BP820" s="1">
        <f t="shared" ca="1" si="797"/>
        <v>1.1212290208125226</v>
      </c>
      <c r="BQ820" s="1">
        <f t="shared" ca="1" si="797"/>
        <v>1.1212290208125226</v>
      </c>
      <c r="BR820" s="1">
        <f t="shared" ca="1" si="797"/>
        <v>1.1212290208125226</v>
      </c>
      <c r="BS820" s="1">
        <f t="shared" ca="1" si="797"/>
        <v>1.1212290208125226</v>
      </c>
      <c r="BT820" s="1">
        <f t="shared" ca="1" si="797"/>
        <v>1.1212290208125226</v>
      </c>
      <c r="BU820" s="1">
        <f t="shared" ca="1" si="797"/>
        <v>1.1212290208125226</v>
      </c>
      <c r="BV820" s="1">
        <f t="shared" ca="1" si="797"/>
        <v>1.1212290208125226</v>
      </c>
      <c r="BW820" s="1">
        <f t="shared" ca="1" si="797"/>
        <v>1.1212290208125226</v>
      </c>
      <c r="BX820" s="1">
        <f t="shared" ca="1" si="797"/>
        <v>1.1212290208125226</v>
      </c>
      <c r="BY820" s="1">
        <f t="shared" ca="1" si="797"/>
        <v>1.1212290208125226</v>
      </c>
      <c r="BZ820">
        <v>2040</v>
      </c>
    </row>
    <row r="821" spans="47:78" x14ac:dyDescent="0.45">
      <c r="AU821" t="str">
        <f t="shared" ca="1" si="768"/>
        <v>\I: IIS_OTH_BFG</v>
      </c>
      <c r="AV821" s="1">
        <f t="shared" ca="1" si="792"/>
        <v>1.1212290208125226</v>
      </c>
      <c r="AW821" s="1">
        <f t="shared" ref="AW821:BY821" ca="1" si="798">OFFSET($F265,0,MATCH($BZ821,$G$1:$J$1,0))</f>
        <v>1.1212290208125226</v>
      </c>
      <c r="AX821" s="1">
        <f t="shared" ca="1" si="798"/>
        <v>1.1212290208125226</v>
      </c>
      <c r="AY821" s="1">
        <f t="shared" ca="1" si="798"/>
        <v>1.1212290208125226</v>
      </c>
      <c r="AZ821" s="1">
        <f t="shared" ca="1" si="798"/>
        <v>1.1212290208125226</v>
      </c>
      <c r="BA821" s="1">
        <f t="shared" ca="1" si="798"/>
        <v>1.1212290208125226</v>
      </c>
      <c r="BB821" s="1">
        <f t="shared" ca="1" si="798"/>
        <v>1.1212290208125226</v>
      </c>
      <c r="BC821" s="1">
        <f t="shared" ca="1" si="798"/>
        <v>1.1212290208125226</v>
      </c>
      <c r="BD821" s="1">
        <f t="shared" ca="1" si="798"/>
        <v>1.1212290208125226</v>
      </c>
      <c r="BE821" s="1">
        <f t="shared" ca="1" si="798"/>
        <v>1.1212290208125226</v>
      </c>
      <c r="BF821" s="1">
        <f t="shared" ca="1" si="798"/>
        <v>1.1212290208125226</v>
      </c>
      <c r="BG821" s="1">
        <f t="shared" ca="1" si="798"/>
        <v>1.1212290208125226</v>
      </c>
      <c r="BH821" s="1">
        <f t="shared" ca="1" si="798"/>
        <v>1.1212290208125226</v>
      </c>
      <c r="BI821" s="1">
        <f t="shared" ca="1" si="798"/>
        <v>1.1212290208125226</v>
      </c>
      <c r="BJ821" s="1">
        <f t="shared" ca="1" si="798"/>
        <v>1.1212290208125226</v>
      </c>
      <c r="BK821" s="1">
        <f t="shared" ca="1" si="798"/>
        <v>1.1212290208125226</v>
      </c>
      <c r="BL821" s="1">
        <f t="shared" ca="1" si="798"/>
        <v>1.1212290208125226</v>
      </c>
      <c r="BM821" s="1">
        <f t="shared" ca="1" si="798"/>
        <v>1.1212290208125226</v>
      </c>
      <c r="BN821" s="1">
        <f t="shared" ca="1" si="798"/>
        <v>1.1212290208125226</v>
      </c>
      <c r="BO821" s="1">
        <f t="shared" ca="1" si="798"/>
        <v>1.1212290208125226</v>
      </c>
      <c r="BP821" s="1">
        <f t="shared" ca="1" si="798"/>
        <v>1.1212290208125226</v>
      </c>
      <c r="BQ821" s="1">
        <f t="shared" ca="1" si="798"/>
        <v>1.1212290208125226</v>
      </c>
      <c r="BR821" s="1">
        <f t="shared" ca="1" si="798"/>
        <v>1.1212290208125226</v>
      </c>
      <c r="BS821" s="1">
        <f t="shared" ca="1" si="798"/>
        <v>1.1212290208125226</v>
      </c>
      <c r="BT821" s="1">
        <f t="shared" ca="1" si="798"/>
        <v>1.1212290208125226</v>
      </c>
      <c r="BU821" s="1">
        <f t="shared" ca="1" si="798"/>
        <v>1.1212290208125226</v>
      </c>
      <c r="BV821" s="1">
        <f t="shared" ca="1" si="798"/>
        <v>1.1212290208125226</v>
      </c>
      <c r="BW821" s="1">
        <f t="shared" ca="1" si="798"/>
        <v>1.1212290208125226</v>
      </c>
      <c r="BX821" s="1">
        <f t="shared" ca="1" si="798"/>
        <v>1.1212290208125226</v>
      </c>
      <c r="BY821" s="1">
        <f t="shared" ca="1" si="798"/>
        <v>1.1212290208125226</v>
      </c>
      <c r="BZ821">
        <v>2040</v>
      </c>
    </row>
    <row r="822" spans="47:78" x14ac:dyDescent="0.45">
      <c r="AU822" t="str">
        <f t="shared" ca="1" si="768"/>
        <v>\I:</v>
      </c>
      <c r="AV822" s="1" t="str">
        <f t="shared" ca="1" si="792"/>
        <v/>
      </c>
      <c r="AW822" s="1" t="str">
        <f t="shared" ref="AW822:BY822" ca="1" si="799">OFFSET($F266,0,MATCH($BZ822,$G$1:$J$1,0))</f>
        <v/>
      </c>
      <c r="AX822" s="1" t="str">
        <f t="shared" ca="1" si="799"/>
        <v/>
      </c>
      <c r="AY822" s="1" t="str">
        <f t="shared" ca="1" si="799"/>
        <v/>
      </c>
      <c r="AZ822" s="1" t="str">
        <f t="shared" ca="1" si="799"/>
        <v/>
      </c>
      <c r="BA822" s="1" t="str">
        <f t="shared" ca="1" si="799"/>
        <v/>
      </c>
      <c r="BB822" s="1" t="str">
        <f t="shared" ca="1" si="799"/>
        <v/>
      </c>
      <c r="BC822" s="1" t="str">
        <f t="shared" ca="1" si="799"/>
        <v/>
      </c>
      <c r="BD822" s="1" t="str">
        <f t="shared" ca="1" si="799"/>
        <v/>
      </c>
      <c r="BE822" s="1" t="str">
        <f t="shared" ca="1" si="799"/>
        <v/>
      </c>
      <c r="BF822" s="1" t="str">
        <f t="shared" ca="1" si="799"/>
        <v/>
      </c>
      <c r="BG822" s="1" t="str">
        <f t="shared" ca="1" si="799"/>
        <v/>
      </c>
      <c r="BH822" s="1" t="str">
        <f t="shared" ca="1" si="799"/>
        <v/>
      </c>
      <c r="BI822" s="1" t="str">
        <f t="shared" ca="1" si="799"/>
        <v/>
      </c>
      <c r="BJ822" s="1" t="str">
        <f t="shared" ca="1" si="799"/>
        <v/>
      </c>
      <c r="BK822" s="1" t="str">
        <f t="shared" ca="1" si="799"/>
        <v/>
      </c>
      <c r="BL822" s="1" t="str">
        <f t="shared" ca="1" si="799"/>
        <v/>
      </c>
      <c r="BM822" s="1" t="str">
        <f t="shared" ca="1" si="799"/>
        <v/>
      </c>
      <c r="BN822" s="1" t="str">
        <f t="shared" ca="1" si="799"/>
        <v/>
      </c>
      <c r="BO822" s="1" t="str">
        <f t="shared" ca="1" si="799"/>
        <v/>
      </c>
      <c r="BP822" s="1" t="str">
        <f t="shared" ca="1" si="799"/>
        <v/>
      </c>
      <c r="BQ822" s="1" t="str">
        <f t="shared" ca="1" si="799"/>
        <v/>
      </c>
      <c r="BR822" s="1" t="str">
        <f t="shared" ca="1" si="799"/>
        <v/>
      </c>
      <c r="BS822" s="1" t="str">
        <f t="shared" ca="1" si="799"/>
        <v/>
      </c>
      <c r="BT822" s="1" t="str">
        <f t="shared" ca="1" si="799"/>
        <v/>
      </c>
      <c r="BU822" s="1" t="str">
        <f t="shared" ca="1" si="799"/>
        <v/>
      </c>
      <c r="BV822" s="1" t="str">
        <f t="shared" ca="1" si="799"/>
        <v/>
      </c>
      <c r="BW822" s="1" t="str">
        <f t="shared" ca="1" si="799"/>
        <v/>
      </c>
      <c r="BX822" s="1" t="str">
        <f t="shared" ca="1" si="799"/>
        <v/>
      </c>
      <c r="BY822" s="1" t="str">
        <f t="shared" ca="1" si="799"/>
        <v/>
      </c>
      <c r="BZ822">
        <v>2040</v>
      </c>
    </row>
    <row r="823" spans="47:78" x14ac:dyDescent="0.45">
      <c r="AU823" t="str">
        <f t="shared" ca="1" si="768"/>
        <v>INF_PRH_BFG</v>
      </c>
      <c r="AV823" s="1">
        <f t="shared" ca="1" si="792"/>
        <v>1.7775249805450779</v>
      </c>
      <c r="AW823" s="1">
        <f t="shared" ref="AW823:BY823" ca="1" si="800">OFFSET($F267,0,MATCH($BZ823,$G$1:$J$1,0))</f>
        <v>1.7775249805450779</v>
      </c>
      <c r="AX823" s="1">
        <f t="shared" ca="1" si="800"/>
        <v>1.7775249805450779</v>
      </c>
      <c r="AY823" s="1">
        <f t="shared" ca="1" si="800"/>
        <v>1.7775249805450779</v>
      </c>
      <c r="AZ823" s="1">
        <f t="shared" ca="1" si="800"/>
        <v>1.7775249805450779</v>
      </c>
      <c r="BA823" s="1">
        <f t="shared" ca="1" si="800"/>
        <v>1.7775249805450779</v>
      </c>
      <c r="BB823" s="1">
        <f t="shared" ca="1" si="800"/>
        <v>1.7775249805450779</v>
      </c>
      <c r="BC823" s="1">
        <f t="shared" ca="1" si="800"/>
        <v>1.7775249805450779</v>
      </c>
      <c r="BD823" s="1">
        <f t="shared" ca="1" si="800"/>
        <v>1.7775249805450779</v>
      </c>
      <c r="BE823" s="1">
        <f t="shared" ca="1" si="800"/>
        <v>1.7775249805450779</v>
      </c>
      <c r="BF823" s="1">
        <f t="shared" ca="1" si="800"/>
        <v>1.7775249805450779</v>
      </c>
      <c r="BG823" s="1">
        <f t="shared" ca="1" si="800"/>
        <v>1.7775249805450779</v>
      </c>
      <c r="BH823" s="1">
        <f t="shared" ca="1" si="800"/>
        <v>1.7775249805450779</v>
      </c>
      <c r="BI823" s="1">
        <f t="shared" ca="1" si="800"/>
        <v>1.7775249805450779</v>
      </c>
      <c r="BJ823" s="1">
        <f t="shared" ca="1" si="800"/>
        <v>1.7775249805450779</v>
      </c>
      <c r="BK823" s="1">
        <f t="shared" ca="1" si="800"/>
        <v>1.7775249805450779</v>
      </c>
      <c r="BL823" s="1">
        <f t="shared" ca="1" si="800"/>
        <v>1.7775249805450779</v>
      </c>
      <c r="BM823" s="1">
        <f t="shared" ca="1" si="800"/>
        <v>1.7775249805450779</v>
      </c>
      <c r="BN823" s="1">
        <f t="shared" ca="1" si="800"/>
        <v>1.7775249805450779</v>
      </c>
      <c r="BO823" s="1">
        <f t="shared" ca="1" si="800"/>
        <v>1.7775249805450779</v>
      </c>
      <c r="BP823" s="1">
        <f t="shared" ca="1" si="800"/>
        <v>1.7775249805450779</v>
      </c>
      <c r="BQ823" s="1">
        <f t="shared" ca="1" si="800"/>
        <v>1.7775249805450779</v>
      </c>
      <c r="BR823" s="1">
        <f t="shared" ca="1" si="800"/>
        <v>1.7775249805450779</v>
      </c>
      <c r="BS823" s="1">
        <f t="shared" ca="1" si="800"/>
        <v>1.7775249805450779</v>
      </c>
      <c r="BT823" s="1">
        <f t="shared" ca="1" si="800"/>
        <v>1.7775249805450779</v>
      </c>
      <c r="BU823" s="1">
        <f t="shared" ca="1" si="800"/>
        <v>1.7775249805450779</v>
      </c>
      <c r="BV823" s="1">
        <f t="shared" ca="1" si="800"/>
        <v>1.7775249805450779</v>
      </c>
      <c r="BW823" s="1">
        <f t="shared" ca="1" si="800"/>
        <v>1.7775249805450779</v>
      </c>
      <c r="BX823" s="1">
        <f t="shared" ca="1" si="800"/>
        <v>1.7775249805450779</v>
      </c>
      <c r="BY823" s="1">
        <f t="shared" ca="1" si="800"/>
        <v>1.7775249805450779</v>
      </c>
      <c r="BZ823">
        <v>2040</v>
      </c>
    </row>
    <row r="824" spans="47:78" x14ac:dyDescent="0.45">
      <c r="AU824" t="str">
        <f t="shared" ca="1" si="768"/>
        <v>INF_MDR_BFG</v>
      </c>
      <c r="AV824" s="1">
        <f t="shared" ca="1" si="792"/>
        <v>1.7775249805450779</v>
      </c>
      <c r="AW824" s="1">
        <f t="shared" ref="AW824:BY824" ca="1" si="801">OFFSET($F268,0,MATCH($BZ824,$G$1:$J$1,0))</f>
        <v>1.7775249805450779</v>
      </c>
      <c r="AX824" s="1">
        <f t="shared" ca="1" si="801"/>
        <v>1.7775249805450779</v>
      </c>
      <c r="AY824" s="1">
        <f t="shared" ca="1" si="801"/>
        <v>1.7775249805450779</v>
      </c>
      <c r="AZ824" s="1">
        <f t="shared" ca="1" si="801"/>
        <v>1.7775249805450779</v>
      </c>
      <c r="BA824" s="1">
        <f t="shared" ca="1" si="801"/>
        <v>1.7775249805450779</v>
      </c>
      <c r="BB824" s="1">
        <f t="shared" ca="1" si="801"/>
        <v>1.7775249805450779</v>
      </c>
      <c r="BC824" s="1">
        <f t="shared" ca="1" si="801"/>
        <v>1.7775249805450779</v>
      </c>
      <c r="BD824" s="1">
        <f t="shared" ca="1" si="801"/>
        <v>1.7775249805450779</v>
      </c>
      <c r="BE824" s="1">
        <f t="shared" ca="1" si="801"/>
        <v>1.7775249805450779</v>
      </c>
      <c r="BF824" s="1">
        <f t="shared" ca="1" si="801"/>
        <v>1.7775249805450779</v>
      </c>
      <c r="BG824" s="1">
        <f t="shared" ca="1" si="801"/>
        <v>1.7775249805450779</v>
      </c>
      <c r="BH824" s="1">
        <f t="shared" ca="1" si="801"/>
        <v>1.7775249805450779</v>
      </c>
      <c r="BI824" s="1">
        <f t="shared" ca="1" si="801"/>
        <v>1.7775249805450779</v>
      </c>
      <c r="BJ824" s="1">
        <f t="shared" ca="1" si="801"/>
        <v>1.7775249805450779</v>
      </c>
      <c r="BK824" s="1">
        <f t="shared" ca="1" si="801"/>
        <v>1.7775249805450779</v>
      </c>
      <c r="BL824" s="1">
        <f t="shared" ca="1" si="801"/>
        <v>1.7775249805450779</v>
      </c>
      <c r="BM824" s="1">
        <f t="shared" ca="1" si="801"/>
        <v>1.7775249805450779</v>
      </c>
      <c r="BN824" s="1">
        <f t="shared" ca="1" si="801"/>
        <v>1.7775249805450779</v>
      </c>
      <c r="BO824" s="1">
        <f t="shared" ca="1" si="801"/>
        <v>1.7775249805450779</v>
      </c>
      <c r="BP824" s="1">
        <f t="shared" ca="1" si="801"/>
        <v>1.7775249805450779</v>
      </c>
      <c r="BQ824" s="1">
        <f t="shared" ca="1" si="801"/>
        <v>1.7775249805450779</v>
      </c>
      <c r="BR824" s="1">
        <f t="shared" ca="1" si="801"/>
        <v>1.7775249805450779</v>
      </c>
      <c r="BS824" s="1">
        <f t="shared" ca="1" si="801"/>
        <v>1.7775249805450779</v>
      </c>
      <c r="BT824" s="1">
        <f t="shared" ca="1" si="801"/>
        <v>1.7775249805450779</v>
      </c>
      <c r="BU824" s="1">
        <f t="shared" ca="1" si="801"/>
        <v>1.7775249805450779</v>
      </c>
      <c r="BV824" s="1">
        <f t="shared" ca="1" si="801"/>
        <v>1.7775249805450779</v>
      </c>
      <c r="BW824" s="1">
        <f t="shared" ca="1" si="801"/>
        <v>1.7775249805450779</v>
      </c>
      <c r="BX824" s="1">
        <f t="shared" ca="1" si="801"/>
        <v>1.7775249805450779</v>
      </c>
      <c r="BY824" s="1">
        <f t="shared" ca="1" si="801"/>
        <v>1.7775249805450779</v>
      </c>
      <c r="BZ824">
        <v>2040</v>
      </c>
    </row>
    <row r="825" spans="47:78" x14ac:dyDescent="0.45">
      <c r="AU825" t="str">
        <f t="shared" ca="1" si="768"/>
        <v>INF_OTP_BFG</v>
      </c>
      <c r="AV825" s="1">
        <f t="shared" ca="1" si="792"/>
        <v>1.7775249805450779</v>
      </c>
      <c r="AW825" s="1">
        <f t="shared" ref="AW825:BY825" ca="1" si="802">OFFSET($F269,0,MATCH($BZ825,$G$1:$J$1,0))</f>
        <v>1.7775249805450779</v>
      </c>
      <c r="AX825" s="1">
        <f t="shared" ca="1" si="802"/>
        <v>1.7775249805450779</v>
      </c>
      <c r="AY825" s="1">
        <f t="shared" ca="1" si="802"/>
        <v>1.7775249805450779</v>
      </c>
      <c r="AZ825" s="1">
        <f t="shared" ca="1" si="802"/>
        <v>1.7775249805450779</v>
      </c>
      <c r="BA825" s="1">
        <f t="shared" ca="1" si="802"/>
        <v>1.7775249805450779</v>
      </c>
      <c r="BB825" s="1">
        <f t="shared" ca="1" si="802"/>
        <v>1.7775249805450779</v>
      </c>
      <c r="BC825" s="1">
        <f t="shared" ca="1" si="802"/>
        <v>1.7775249805450779</v>
      </c>
      <c r="BD825" s="1">
        <f t="shared" ca="1" si="802"/>
        <v>1.7775249805450779</v>
      </c>
      <c r="BE825" s="1">
        <f t="shared" ca="1" si="802"/>
        <v>1.7775249805450779</v>
      </c>
      <c r="BF825" s="1">
        <f t="shared" ca="1" si="802"/>
        <v>1.7775249805450779</v>
      </c>
      <c r="BG825" s="1">
        <f t="shared" ca="1" si="802"/>
        <v>1.7775249805450779</v>
      </c>
      <c r="BH825" s="1">
        <f t="shared" ca="1" si="802"/>
        <v>1.7775249805450779</v>
      </c>
      <c r="BI825" s="1">
        <f t="shared" ca="1" si="802"/>
        <v>1.7775249805450779</v>
      </c>
      <c r="BJ825" s="1">
        <f t="shared" ca="1" si="802"/>
        <v>1.7775249805450779</v>
      </c>
      <c r="BK825" s="1">
        <f t="shared" ca="1" si="802"/>
        <v>1.7775249805450779</v>
      </c>
      <c r="BL825" s="1">
        <f t="shared" ca="1" si="802"/>
        <v>1.7775249805450779</v>
      </c>
      <c r="BM825" s="1">
        <f t="shared" ca="1" si="802"/>
        <v>1.7775249805450779</v>
      </c>
      <c r="BN825" s="1">
        <f t="shared" ca="1" si="802"/>
        <v>1.7775249805450779</v>
      </c>
      <c r="BO825" s="1">
        <f t="shared" ca="1" si="802"/>
        <v>1.7775249805450779</v>
      </c>
      <c r="BP825" s="1">
        <f t="shared" ca="1" si="802"/>
        <v>1.7775249805450779</v>
      </c>
      <c r="BQ825" s="1">
        <f t="shared" ca="1" si="802"/>
        <v>1.7775249805450779</v>
      </c>
      <c r="BR825" s="1">
        <f t="shared" ca="1" si="802"/>
        <v>1.7775249805450779</v>
      </c>
      <c r="BS825" s="1">
        <f t="shared" ca="1" si="802"/>
        <v>1.7775249805450779</v>
      </c>
      <c r="BT825" s="1">
        <f t="shared" ca="1" si="802"/>
        <v>1.7775249805450779</v>
      </c>
      <c r="BU825" s="1">
        <f t="shared" ca="1" si="802"/>
        <v>1.7775249805450779</v>
      </c>
      <c r="BV825" s="1">
        <f t="shared" ca="1" si="802"/>
        <v>1.7775249805450779</v>
      </c>
      <c r="BW825" s="1">
        <f t="shared" ca="1" si="802"/>
        <v>1.7775249805450779</v>
      </c>
      <c r="BX825" s="1">
        <f t="shared" ca="1" si="802"/>
        <v>1.7775249805450779</v>
      </c>
      <c r="BY825" s="1">
        <f t="shared" ca="1" si="802"/>
        <v>1.7775249805450779</v>
      </c>
      <c r="BZ825">
        <v>2040</v>
      </c>
    </row>
    <row r="826" spans="47:78" x14ac:dyDescent="0.45">
      <c r="AU826" t="str">
        <f t="shared" ca="1" si="768"/>
        <v>INF_SPC_BFG</v>
      </c>
      <c r="AV826" s="1">
        <f t="shared" ca="1" si="792"/>
        <v>1.1212290208125226</v>
      </c>
      <c r="AW826" s="1">
        <f t="shared" ref="AW826:BY826" ca="1" si="803">OFFSET($F270,0,MATCH($BZ826,$G$1:$J$1,0))</f>
        <v>1.1212290208125226</v>
      </c>
      <c r="AX826" s="1">
        <f t="shared" ca="1" si="803"/>
        <v>1.1212290208125226</v>
      </c>
      <c r="AY826" s="1">
        <f t="shared" ca="1" si="803"/>
        <v>1.1212290208125226</v>
      </c>
      <c r="AZ826" s="1">
        <f t="shared" ca="1" si="803"/>
        <v>1.1212290208125226</v>
      </c>
      <c r="BA826" s="1">
        <f t="shared" ca="1" si="803"/>
        <v>1.1212290208125226</v>
      </c>
      <c r="BB826" s="1">
        <f t="shared" ca="1" si="803"/>
        <v>1.1212290208125226</v>
      </c>
      <c r="BC826" s="1">
        <f t="shared" ca="1" si="803"/>
        <v>1.1212290208125226</v>
      </c>
      <c r="BD826" s="1">
        <f t="shared" ca="1" si="803"/>
        <v>1.1212290208125226</v>
      </c>
      <c r="BE826" s="1">
        <f t="shared" ca="1" si="803"/>
        <v>1.1212290208125226</v>
      </c>
      <c r="BF826" s="1">
        <f t="shared" ca="1" si="803"/>
        <v>1.1212290208125226</v>
      </c>
      <c r="BG826" s="1">
        <f t="shared" ca="1" si="803"/>
        <v>1.1212290208125226</v>
      </c>
      <c r="BH826" s="1">
        <f t="shared" ca="1" si="803"/>
        <v>1.1212290208125226</v>
      </c>
      <c r="BI826" s="1">
        <f t="shared" ca="1" si="803"/>
        <v>1.1212290208125226</v>
      </c>
      <c r="BJ826" s="1">
        <f t="shared" ca="1" si="803"/>
        <v>1.1212290208125226</v>
      </c>
      <c r="BK826" s="1">
        <f t="shared" ca="1" si="803"/>
        <v>1.1212290208125226</v>
      </c>
      <c r="BL826" s="1">
        <f t="shared" ca="1" si="803"/>
        <v>1.1212290208125226</v>
      </c>
      <c r="BM826" s="1">
        <f t="shared" ca="1" si="803"/>
        <v>1.1212290208125226</v>
      </c>
      <c r="BN826" s="1">
        <f t="shared" ca="1" si="803"/>
        <v>1.1212290208125226</v>
      </c>
      <c r="BO826" s="1">
        <f t="shared" ca="1" si="803"/>
        <v>1.1212290208125226</v>
      </c>
      <c r="BP826" s="1">
        <f t="shared" ca="1" si="803"/>
        <v>1.1212290208125226</v>
      </c>
      <c r="BQ826" s="1">
        <f t="shared" ca="1" si="803"/>
        <v>1.1212290208125226</v>
      </c>
      <c r="BR826" s="1">
        <f t="shared" ca="1" si="803"/>
        <v>1.1212290208125226</v>
      </c>
      <c r="BS826" s="1">
        <f t="shared" ca="1" si="803"/>
        <v>1.1212290208125226</v>
      </c>
      <c r="BT826" s="1">
        <f t="shared" ca="1" si="803"/>
        <v>1.1212290208125226</v>
      </c>
      <c r="BU826" s="1">
        <f t="shared" ca="1" si="803"/>
        <v>1.1212290208125226</v>
      </c>
      <c r="BV826" s="1">
        <f t="shared" ca="1" si="803"/>
        <v>1.1212290208125226</v>
      </c>
      <c r="BW826" s="1">
        <f t="shared" ca="1" si="803"/>
        <v>1.1212290208125226</v>
      </c>
      <c r="BX826" s="1">
        <f t="shared" ca="1" si="803"/>
        <v>1.1212290208125226</v>
      </c>
      <c r="BY826" s="1">
        <f t="shared" ca="1" si="803"/>
        <v>1.1212290208125226</v>
      </c>
      <c r="BZ826">
        <v>2040</v>
      </c>
    </row>
    <row r="827" spans="47:78" x14ac:dyDescent="0.45">
      <c r="AU827" t="str">
        <f t="shared" ca="1" si="768"/>
        <v>INF_OTH_BFG</v>
      </c>
      <c r="AV827" s="1">
        <f t="shared" ca="1" si="792"/>
        <v>1.1212290208125226</v>
      </c>
      <c r="AW827" s="1">
        <f t="shared" ref="AW827:BY827" ca="1" si="804">OFFSET($F271,0,MATCH($BZ827,$G$1:$J$1,0))</f>
        <v>1.1212290208125226</v>
      </c>
      <c r="AX827" s="1">
        <f t="shared" ca="1" si="804"/>
        <v>1.1212290208125226</v>
      </c>
      <c r="AY827" s="1">
        <f t="shared" ca="1" si="804"/>
        <v>1.1212290208125226</v>
      </c>
      <c r="AZ827" s="1">
        <f t="shared" ca="1" si="804"/>
        <v>1.1212290208125226</v>
      </c>
      <c r="BA827" s="1">
        <f t="shared" ca="1" si="804"/>
        <v>1.1212290208125226</v>
      </c>
      <c r="BB827" s="1">
        <f t="shared" ca="1" si="804"/>
        <v>1.1212290208125226</v>
      </c>
      <c r="BC827" s="1">
        <f t="shared" ca="1" si="804"/>
        <v>1.1212290208125226</v>
      </c>
      <c r="BD827" s="1">
        <f t="shared" ca="1" si="804"/>
        <v>1.1212290208125226</v>
      </c>
      <c r="BE827" s="1">
        <f t="shared" ca="1" si="804"/>
        <v>1.1212290208125226</v>
      </c>
      <c r="BF827" s="1">
        <f t="shared" ca="1" si="804"/>
        <v>1.1212290208125226</v>
      </c>
      <c r="BG827" s="1">
        <f t="shared" ca="1" si="804"/>
        <v>1.1212290208125226</v>
      </c>
      <c r="BH827" s="1">
        <f t="shared" ca="1" si="804"/>
        <v>1.1212290208125226</v>
      </c>
      <c r="BI827" s="1">
        <f t="shared" ca="1" si="804"/>
        <v>1.1212290208125226</v>
      </c>
      <c r="BJ827" s="1">
        <f t="shared" ca="1" si="804"/>
        <v>1.1212290208125226</v>
      </c>
      <c r="BK827" s="1">
        <f t="shared" ca="1" si="804"/>
        <v>1.1212290208125226</v>
      </c>
      <c r="BL827" s="1">
        <f t="shared" ca="1" si="804"/>
        <v>1.1212290208125226</v>
      </c>
      <c r="BM827" s="1">
        <f t="shared" ca="1" si="804"/>
        <v>1.1212290208125226</v>
      </c>
      <c r="BN827" s="1">
        <f t="shared" ca="1" si="804"/>
        <v>1.1212290208125226</v>
      </c>
      <c r="BO827" s="1">
        <f t="shared" ca="1" si="804"/>
        <v>1.1212290208125226</v>
      </c>
      <c r="BP827" s="1">
        <f t="shared" ca="1" si="804"/>
        <v>1.1212290208125226</v>
      </c>
      <c r="BQ827" s="1">
        <f t="shared" ca="1" si="804"/>
        <v>1.1212290208125226</v>
      </c>
      <c r="BR827" s="1">
        <f t="shared" ca="1" si="804"/>
        <v>1.1212290208125226</v>
      </c>
      <c r="BS827" s="1">
        <f t="shared" ca="1" si="804"/>
        <v>1.1212290208125226</v>
      </c>
      <c r="BT827" s="1">
        <f t="shared" ca="1" si="804"/>
        <v>1.1212290208125226</v>
      </c>
      <c r="BU827" s="1">
        <f t="shared" ca="1" si="804"/>
        <v>1.1212290208125226</v>
      </c>
      <c r="BV827" s="1">
        <f t="shared" ca="1" si="804"/>
        <v>1.1212290208125226</v>
      </c>
      <c r="BW827" s="1">
        <f t="shared" ca="1" si="804"/>
        <v>1.1212290208125226</v>
      </c>
      <c r="BX827" s="1">
        <f t="shared" ca="1" si="804"/>
        <v>1.1212290208125226</v>
      </c>
      <c r="BY827" s="1">
        <f t="shared" ca="1" si="804"/>
        <v>1.1212290208125226</v>
      </c>
      <c r="BZ827">
        <v>2040</v>
      </c>
    </row>
    <row r="828" spans="47:78" x14ac:dyDescent="0.45">
      <c r="AU828" t="str">
        <f t="shared" ca="1" si="768"/>
        <v>\I:</v>
      </c>
      <c r="AV828" s="1" t="str">
        <f t="shared" ca="1" si="792"/>
        <v/>
      </c>
      <c r="AW828" s="1" t="str">
        <f t="shared" ref="AW828:BY828" ca="1" si="805">OFFSET($F272,0,MATCH($BZ828,$G$1:$J$1,0))</f>
        <v/>
      </c>
      <c r="AX828" s="1" t="str">
        <f t="shared" ca="1" si="805"/>
        <v/>
      </c>
      <c r="AY828" s="1" t="str">
        <f t="shared" ca="1" si="805"/>
        <v/>
      </c>
      <c r="AZ828" s="1" t="str">
        <f t="shared" ca="1" si="805"/>
        <v/>
      </c>
      <c r="BA828" s="1" t="str">
        <f t="shared" ca="1" si="805"/>
        <v/>
      </c>
      <c r="BB828" s="1" t="str">
        <f t="shared" ca="1" si="805"/>
        <v/>
      </c>
      <c r="BC828" s="1" t="str">
        <f t="shared" ca="1" si="805"/>
        <v/>
      </c>
      <c r="BD828" s="1" t="str">
        <f t="shared" ca="1" si="805"/>
        <v/>
      </c>
      <c r="BE828" s="1" t="str">
        <f t="shared" ca="1" si="805"/>
        <v/>
      </c>
      <c r="BF828" s="1" t="str">
        <f t="shared" ca="1" si="805"/>
        <v/>
      </c>
      <c r="BG828" s="1" t="str">
        <f t="shared" ca="1" si="805"/>
        <v/>
      </c>
      <c r="BH828" s="1" t="str">
        <f t="shared" ca="1" si="805"/>
        <v/>
      </c>
      <c r="BI828" s="1" t="str">
        <f t="shared" ca="1" si="805"/>
        <v/>
      </c>
      <c r="BJ828" s="1" t="str">
        <f t="shared" ca="1" si="805"/>
        <v/>
      </c>
      <c r="BK828" s="1" t="str">
        <f t="shared" ca="1" si="805"/>
        <v/>
      </c>
      <c r="BL828" s="1" t="str">
        <f t="shared" ca="1" si="805"/>
        <v/>
      </c>
      <c r="BM828" s="1" t="str">
        <f t="shared" ca="1" si="805"/>
        <v/>
      </c>
      <c r="BN828" s="1" t="str">
        <f t="shared" ca="1" si="805"/>
        <v/>
      </c>
      <c r="BO828" s="1" t="str">
        <f t="shared" ca="1" si="805"/>
        <v/>
      </c>
      <c r="BP828" s="1" t="str">
        <f t="shared" ca="1" si="805"/>
        <v/>
      </c>
      <c r="BQ828" s="1" t="str">
        <f t="shared" ca="1" si="805"/>
        <v/>
      </c>
      <c r="BR828" s="1" t="str">
        <f t="shared" ca="1" si="805"/>
        <v/>
      </c>
      <c r="BS828" s="1" t="str">
        <f t="shared" ca="1" si="805"/>
        <v/>
      </c>
      <c r="BT828" s="1" t="str">
        <f t="shared" ca="1" si="805"/>
        <v/>
      </c>
      <c r="BU828" s="1" t="str">
        <f t="shared" ca="1" si="805"/>
        <v/>
      </c>
      <c r="BV828" s="1" t="str">
        <f t="shared" ca="1" si="805"/>
        <v/>
      </c>
      <c r="BW828" s="1" t="str">
        <f t="shared" ca="1" si="805"/>
        <v/>
      </c>
      <c r="BX828" s="1" t="str">
        <f t="shared" ca="1" si="805"/>
        <v/>
      </c>
      <c r="BY828" s="1" t="str">
        <f t="shared" ca="1" si="805"/>
        <v/>
      </c>
      <c r="BZ828">
        <v>2040</v>
      </c>
    </row>
    <row r="829" spans="47:78" x14ac:dyDescent="0.45">
      <c r="AU829" t="str">
        <f t="shared" ca="1" si="768"/>
        <v>\I:</v>
      </c>
      <c r="AV829" s="1" t="str">
        <f t="shared" ca="1" si="792"/>
        <v/>
      </c>
      <c r="AW829" s="1" t="str">
        <f t="shared" ref="AW829:BY829" ca="1" si="806">OFFSET($F273,0,MATCH($BZ829,$G$1:$J$1,0))</f>
        <v/>
      </c>
      <c r="AX829" s="1" t="str">
        <f t="shared" ca="1" si="806"/>
        <v/>
      </c>
      <c r="AY829" s="1" t="str">
        <f t="shared" ca="1" si="806"/>
        <v/>
      </c>
      <c r="AZ829" s="1" t="str">
        <f t="shared" ca="1" si="806"/>
        <v/>
      </c>
      <c r="BA829" s="1" t="str">
        <f t="shared" ca="1" si="806"/>
        <v/>
      </c>
      <c r="BB829" s="1" t="str">
        <f t="shared" ca="1" si="806"/>
        <v/>
      </c>
      <c r="BC829" s="1" t="str">
        <f t="shared" ca="1" si="806"/>
        <v/>
      </c>
      <c r="BD829" s="1" t="str">
        <f t="shared" ca="1" si="806"/>
        <v/>
      </c>
      <c r="BE829" s="1" t="str">
        <f t="shared" ca="1" si="806"/>
        <v/>
      </c>
      <c r="BF829" s="1" t="str">
        <f t="shared" ca="1" si="806"/>
        <v/>
      </c>
      <c r="BG829" s="1" t="str">
        <f t="shared" ca="1" si="806"/>
        <v/>
      </c>
      <c r="BH829" s="1" t="str">
        <f t="shared" ca="1" si="806"/>
        <v/>
      </c>
      <c r="BI829" s="1" t="str">
        <f t="shared" ca="1" si="806"/>
        <v/>
      </c>
      <c r="BJ829" s="1" t="str">
        <f t="shared" ca="1" si="806"/>
        <v/>
      </c>
      <c r="BK829" s="1" t="str">
        <f t="shared" ca="1" si="806"/>
        <v/>
      </c>
      <c r="BL829" s="1" t="str">
        <f t="shared" ca="1" si="806"/>
        <v/>
      </c>
      <c r="BM829" s="1" t="str">
        <f t="shared" ca="1" si="806"/>
        <v/>
      </c>
      <c r="BN829" s="1" t="str">
        <f t="shared" ca="1" si="806"/>
        <v/>
      </c>
      <c r="BO829" s="1" t="str">
        <f t="shared" ca="1" si="806"/>
        <v/>
      </c>
      <c r="BP829" s="1" t="str">
        <f t="shared" ca="1" si="806"/>
        <v/>
      </c>
      <c r="BQ829" s="1" t="str">
        <f t="shared" ca="1" si="806"/>
        <v/>
      </c>
      <c r="BR829" s="1" t="str">
        <f t="shared" ca="1" si="806"/>
        <v/>
      </c>
      <c r="BS829" s="1" t="str">
        <f t="shared" ca="1" si="806"/>
        <v/>
      </c>
      <c r="BT829" s="1" t="str">
        <f t="shared" ca="1" si="806"/>
        <v/>
      </c>
      <c r="BU829" s="1" t="str">
        <f t="shared" ca="1" si="806"/>
        <v/>
      </c>
      <c r="BV829" s="1" t="str">
        <f t="shared" ca="1" si="806"/>
        <v/>
      </c>
      <c r="BW829" s="1" t="str">
        <f t="shared" ca="1" si="806"/>
        <v/>
      </c>
      <c r="BX829" s="1" t="str">
        <f t="shared" ca="1" si="806"/>
        <v/>
      </c>
      <c r="BY829" s="1" t="str">
        <f t="shared" ca="1" si="806"/>
        <v/>
      </c>
      <c r="BZ829">
        <v>2040</v>
      </c>
    </row>
    <row r="830" spans="47:78" x14ac:dyDescent="0.45">
      <c r="AU830" t="str">
        <f t="shared" ca="1" si="768"/>
        <v>\I:</v>
      </c>
      <c r="AV830" s="1" t="str">
        <f t="shared" ca="1" si="792"/>
        <v/>
      </c>
      <c r="AW830" s="1" t="str">
        <f t="shared" ref="AW830:BY830" ca="1" si="807">OFFSET($F274,0,MATCH($BZ830,$G$1:$J$1,0))</f>
        <v/>
      </c>
      <c r="AX830" s="1" t="str">
        <f t="shared" ca="1" si="807"/>
        <v/>
      </c>
      <c r="AY830" s="1" t="str">
        <f t="shared" ca="1" si="807"/>
        <v/>
      </c>
      <c r="AZ830" s="1" t="str">
        <f t="shared" ca="1" si="807"/>
        <v/>
      </c>
      <c r="BA830" s="1" t="str">
        <f t="shared" ca="1" si="807"/>
        <v/>
      </c>
      <c r="BB830" s="1" t="str">
        <f t="shared" ca="1" si="807"/>
        <v/>
      </c>
      <c r="BC830" s="1" t="str">
        <f t="shared" ca="1" si="807"/>
        <v/>
      </c>
      <c r="BD830" s="1" t="str">
        <f t="shared" ca="1" si="807"/>
        <v/>
      </c>
      <c r="BE830" s="1" t="str">
        <f t="shared" ca="1" si="807"/>
        <v/>
      </c>
      <c r="BF830" s="1" t="str">
        <f t="shared" ca="1" si="807"/>
        <v/>
      </c>
      <c r="BG830" s="1" t="str">
        <f t="shared" ca="1" si="807"/>
        <v/>
      </c>
      <c r="BH830" s="1" t="str">
        <f t="shared" ca="1" si="807"/>
        <v/>
      </c>
      <c r="BI830" s="1" t="str">
        <f t="shared" ca="1" si="807"/>
        <v/>
      </c>
      <c r="BJ830" s="1" t="str">
        <f t="shared" ca="1" si="807"/>
        <v/>
      </c>
      <c r="BK830" s="1" t="str">
        <f t="shared" ca="1" si="807"/>
        <v/>
      </c>
      <c r="BL830" s="1" t="str">
        <f t="shared" ca="1" si="807"/>
        <v/>
      </c>
      <c r="BM830" s="1" t="str">
        <f t="shared" ca="1" si="807"/>
        <v/>
      </c>
      <c r="BN830" s="1" t="str">
        <f t="shared" ca="1" si="807"/>
        <v/>
      </c>
      <c r="BO830" s="1" t="str">
        <f t="shared" ca="1" si="807"/>
        <v/>
      </c>
      <c r="BP830" s="1" t="str">
        <f t="shared" ca="1" si="807"/>
        <v/>
      </c>
      <c r="BQ830" s="1" t="str">
        <f t="shared" ca="1" si="807"/>
        <v/>
      </c>
      <c r="BR830" s="1" t="str">
        <f t="shared" ca="1" si="807"/>
        <v/>
      </c>
      <c r="BS830" s="1" t="str">
        <f t="shared" ca="1" si="807"/>
        <v/>
      </c>
      <c r="BT830" s="1" t="str">
        <f t="shared" ca="1" si="807"/>
        <v/>
      </c>
      <c r="BU830" s="1" t="str">
        <f t="shared" ca="1" si="807"/>
        <v/>
      </c>
      <c r="BV830" s="1" t="str">
        <f t="shared" ca="1" si="807"/>
        <v/>
      </c>
      <c r="BW830" s="1" t="str">
        <f t="shared" ca="1" si="807"/>
        <v/>
      </c>
      <c r="BX830" s="1" t="str">
        <f t="shared" ca="1" si="807"/>
        <v/>
      </c>
      <c r="BY830" s="1" t="str">
        <f t="shared" ca="1" si="807"/>
        <v/>
      </c>
      <c r="BZ830">
        <v>2040</v>
      </c>
    </row>
    <row r="831" spans="47:78" x14ac:dyDescent="0.45">
      <c r="AU831" t="str">
        <f t="shared" ca="1" si="768"/>
        <v>\I:</v>
      </c>
      <c r="AV831" s="1" t="str">
        <f t="shared" ca="1" si="792"/>
        <v/>
      </c>
      <c r="AW831" s="1" t="str">
        <f t="shared" ref="AW831:BY831" ca="1" si="808">OFFSET($F275,0,MATCH($BZ831,$G$1:$J$1,0))</f>
        <v/>
      </c>
      <c r="AX831" s="1" t="str">
        <f t="shared" ca="1" si="808"/>
        <v/>
      </c>
      <c r="AY831" s="1" t="str">
        <f t="shared" ca="1" si="808"/>
        <v/>
      </c>
      <c r="AZ831" s="1" t="str">
        <f t="shared" ca="1" si="808"/>
        <v/>
      </c>
      <c r="BA831" s="1" t="str">
        <f t="shared" ca="1" si="808"/>
        <v/>
      </c>
      <c r="BB831" s="1" t="str">
        <f t="shared" ca="1" si="808"/>
        <v/>
      </c>
      <c r="BC831" s="1" t="str">
        <f t="shared" ca="1" si="808"/>
        <v/>
      </c>
      <c r="BD831" s="1" t="str">
        <f t="shared" ca="1" si="808"/>
        <v/>
      </c>
      <c r="BE831" s="1" t="str">
        <f t="shared" ca="1" si="808"/>
        <v/>
      </c>
      <c r="BF831" s="1" t="str">
        <f t="shared" ca="1" si="808"/>
        <v/>
      </c>
      <c r="BG831" s="1" t="str">
        <f t="shared" ca="1" si="808"/>
        <v/>
      </c>
      <c r="BH831" s="1" t="str">
        <f t="shared" ca="1" si="808"/>
        <v/>
      </c>
      <c r="BI831" s="1" t="str">
        <f t="shared" ca="1" si="808"/>
        <v/>
      </c>
      <c r="BJ831" s="1" t="str">
        <f t="shared" ca="1" si="808"/>
        <v/>
      </c>
      <c r="BK831" s="1" t="str">
        <f t="shared" ca="1" si="808"/>
        <v/>
      </c>
      <c r="BL831" s="1" t="str">
        <f t="shared" ca="1" si="808"/>
        <v/>
      </c>
      <c r="BM831" s="1" t="str">
        <f t="shared" ca="1" si="808"/>
        <v/>
      </c>
      <c r="BN831" s="1" t="str">
        <f t="shared" ca="1" si="808"/>
        <v/>
      </c>
      <c r="BO831" s="1" t="str">
        <f t="shared" ca="1" si="808"/>
        <v/>
      </c>
      <c r="BP831" s="1" t="str">
        <f t="shared" ca="1" si="808"/>
        <v/>
      </c>
      <c r="BQ831" s="1" t="str">
        <f t="shared" ca="1" si="808"/>
        <v/>
      </c>
      <c r="BR831" s="1" t="str">
        <f t="shared" ca="1" si="808"/>
        <v/>
      </c>
      <c r="BS831" s="1" t="str">
        <f t="shared" ca="1" si="808"/>
        <v/>
      </c>
      <c r="BT831" s="1" t="str">
        <f t="shared" ca="1" si="808"/>
        <v/>
      </c>
      <c r="BU831" s="1" t="str">
        <f t="shared" ca="1" si="808"/>
        <v/>
      </c>
      <c r="BV831" s="1" t="str">
        <f t="shared" ca="1" si="808"/>
        <v/>
      </c>
      <c r="BW831" s="1" t="str">
        <f t="shared" ca="1" si="808"/>
        <v/>
      </c>
      <c r="BX831" s="1" t="str">
        <f t="shared" ca="1" si="808"/>
        <v/>
      </c>
      <c r="BY831" s="1" t="str">
        <f t="shared" ca="1" si="808"/>
        <v/>
      </c>
      <c r="BZ831">
        <v>2040</v>
      </c>
    </row>
    <row r="832" spans="47:78" x14ac:dyDescent="0.45">
      <c r="AU832" t="str">
        <f t="shared" ca="1" si="768"/>
        <v>\I:</v>
      </c>
      <c r="AV832" s="1" t="str">
        <f t="shared" ca="1" si="792"/>
        <v/>
      </c>
      <c r="AW832" s="1" t="str">
        <f t="shared" ref="AW832:BY832" ca="1" si="809">OFFSET($F276,0,MATCH($BZ832,$G$1:$J$1,0))</f>
        <v/>
      </c>
      <c r="AX832" s="1" t="str">
        <f t="shared" ca="1" si="809"/>
        <v/>
      </c>
      <c r="AY832" s="1" t="str">
        <f t="shared" ca="1" si="809"/>
        <v/>
      </c>
      <c r="AZ832" s="1" t="str">
        <f t="shared" ca="1" si="809"/>
        <v/>
      </c>
      <c r="BA832" s="1" t="str">
        <f t="shared" ca="1" si="809"/>
        <v/>
      </c>
      <c r="BB832" s="1" t="str">
        <f t="shared" ca="1" si="809"/>
        <v/>
      </c>
      <c r="BC832" s="1" t="str">
        <f t="shared" ca="1" si="809"/>
        <v/>
      </c>
      <c r="BD832" s="1" t="str">
        <f t="shared" ca="1" si="809"/>
        <v/>
      </c>
      <c r="BE832" s="1" t="str">
        <f t="shared" ca="1" si="809"/>
        <v/>
      </c>
      <c r="BF832" s="1" t="str">
        <f t="shared" ca="1" si="809"/>
        <v/>
      </c>
      <c r="BG832" s="1" t="str">
        <f t="shared" ca="1" si="809"/>
        <v/>
      </c>
      <c r="BH832" s="1" t="str">
        <f t="shared" ca="1" si="809"/>
        <v/>
      </c>
      <c r="BI832" s="1" t="str">
        <f t="shared" ca="1" si="809"/>
        <v/>
      </c>
      <c r="BJ832" s="1" t="str">
        <f t="shared" ca="1" si="809"/>
        <v/>
      </c>
      <c r="BK832" s="1" t="str">
        <f t="shared" ca="1" si="809"/>
        <v/>
      </c>
      <c r="BL832" s="1" t="str">
        <f t="shared" ca="1" si="809"/>
        <v/>
      </c>
      <c r="BM832" s="1" t="str">
        <f t="shared" ca="1" si="809"/>
        <v/>
      </c>
      <c r="BN832" s="1" t="str">
        <f t="shared" ca="1" si="809"/>
        <v/>
      </c>
      <c r="BO832" s="1" t="str">
        <f t="shared" ca="1" si="809"/>
        <v/>
      </c>
      <c r="BP832" s="1" t="str">
        <f t="shared" ca="1" si="809"/>
        <v/>
      </c>
      <c r="BQ832" s="1" t="str">
        <f t="shared" ca="1" si="809"/>
        <v/>
      </c>
      <c r="BR832" s="1" t="str">
        <f t="shared" ca="1" si="809"/>
        <v/>
      </c>
      <c r="BS832" s="1" t="str">
        <f t="shared" ca="1" si="809"/>
        <v/>
      </c>
      <c r="BT832" s="1" t="str">
        <f t="shared" ca="1" si="809"/>
        <v/>
      </c>
      <c r="BU832" s="1" t="str">
        <f t="shared" ca="1" si="809"/>
        <v/>
      </c>
      <c r="BV832" s="1" t="str">
        <f t="shared" ca="1" si="809"/>
        <v/>
      </c>
      <c r="BW832" s="1" t="str">
        <f t="shared" ca="1" si="809"/>
        <v/>
      </c>
      <c r="BX832" s="1" t="str">
        <f t="shared" ca="1" si="809"/>
        <v/>
      </c>
      <c r="BY832" s="1" t="str">
        <f t="shared" ca="1" si="809"/>
        <v/>
      </c>
      <c r="BZ832">
        <v>2040</v>
      </c>
    </row>
    <row r="833" spans="47:78" x14ac:dyDescent="0.45">
      <c r="AU833" t="str">
        <f t="shared" ca="1" si="768"/>
        <v>\I:</v>
      </c>
      <c r="AV833" s="1" t="str">
        <f t="shared" ca="1" si="792"/>
        <v/>
      </c>
      <c r="AW833" s="1" t="str">
        <f t="shared" ref="AW833:BY833" ca="1" si="810">OFFSET($F277,0,MATCH($BZ833,$G$1:$J$1,0))</f>
        <v/>
      </c>
      <c r="AX833" s="1" t="str">
        <f t="shared" ca="1" si="810"/>
        <v/>
      </c>
      <c r="AY833" s="1" t="str">
        <f t="shared" ca="1" si="810"/>
        <v/>
      </c>
      <c r="AZ833" s="1" t="str">
        <f t="shared" ca="1" si="810"/>
        <v/>
      </c>
      <c r="BA833" s="1" t="str">
        <f t="shared" ca="1" si="810"/>
        <v/>
      </c>
      <c r="BB833" s="1" t="str">
        <f t="shared" ca="1" si="810"/>
        <v/>
      </c>
      <c r="BC833" s="1" t="str">
        <f t="shared" ca="1" si="810"/>
        <v/>
      </c>
      <c r="BD833" s="1" t="str">
        <f t="shared" ca="1" si="810"/>
        <v/>
      </c>
      <c r="BE833" s="1" t="str">
        <f t="shared" ca="1" si="810"/>
        <v/>
      </c>
      <c r="BF833" s="1" t="str">
        <f t="shared" ca="1" si="810"/>
        <v/>
      </c>
      <c r="BG833" s="1" t="str">
        <f t="shared" ca="1" si="810"/>
        <v/>
      </c>
      <c r="BH833" s="1" t="str">
        <f t="shared" ca="1" si="810"/>
        <v/>
      </c>
      <c r="BI833" s="1" t="str">
        <f t="shared" ca="1" si="810"/>
        <v/>
      </c>
      <c r="BJ833" s="1" t="str">
        <f t="shared" ca="1" si="810"/>
        <v/>
      </c>
      <c r="BK833" s="1" t="str">
        <f t="shared" ca="1" si="810"/>
        <v/>
      </c>
      <c r="BL833" s="1" t="str">
        <f t="shared" ca="1" si="810"/>
        <v/>
      </c>
      <c r="BM833" s="1" t="str">
        <f t="shared" ca="1" si="810"/>
        <v/>
      </c>
      <c r="BN833" s="1" t="str">
        <f t="shared" ca="1" si="810"/>
        <v/>
      </c>
      <c r="BO833" s="1" t="str">
        <f t="shared" ca="1" si="810"/>
        <v/>
      </c>
      <c r="BP833" s="1" t="str">
        <f t="shared" ca="1" si="810"/>
        <v/>
      </c>
      <c r="BQ833" s="1" t="str">
        <f t="shared" ca="1" si="810"/>
        <v/>
      </c>
      <c r="BR833" s="1" t="str">
        <f t="shared" ca="1" si="810"/>
        <v/>
      </c>
      <c r="BS833" s="1" t="str">
        <f t="shared" ca="1" si="810"/>
        <v/>
      </c>
      <c r="BT833" s="1" t="str">
        <f t="shared" ca="1" si="810"/>
        <v/>
      </c>
      <c r="BU833" s="1" t="str">
        <f t="shared" ca="1" si="810"/>
        <v/>
      </c>
      <c r="BV833" s="1" t="str">
        <f t="shared" ca="1" si="810"/>
        <v/>
      </c>
      <c r="BW833" s="1" t="str">
        <f t="shared" ca="1" si="810"/>
        <v/>
      </c>
      <c r="BX833" s="1" t="str">
        <f t="shared" ca="1" si="810"/>
        <v/>
      </c>
      <c r="BY833" s="1" t="str">
        <f t="shared" ca="1" si="810"/>
        <v/>
      </c>
      <c r="BZ833">
        <v>2040</v>
      </c>
    </row>
    <row r="834" spans="47:78" x14ac:dyDescent="0.45">
      <c r="AU834" t="str">
        <f t="shared" ca="1" si="768"/>
        <v>\I:</v>
      </c>
      <c r="AV834" s="1" t="str">
        <f t="shared" ca="1" si="792"/>
        <v/>
      </c>
      <c r="AW834" s="1" t="str">
        <f t="shared" ref="AW834:BY834" ca="1" si="811">OFFSET($F278,0,MATCH($BZ834,$G$1:$J$1,0))</f>
        <v/>
      </c>
      <c r="AX834" s="1" t="str">
        <f t="shared" ca="1" si="811"/>
        <v/>
      </c>
      <c r="AY834" s="1" t="str">
        <f t="shared" ca="1" si="811"/>
        <v/>
      </c>
      <c r="AZ834" s="1" t="str">
        <f t="shared" ca="1" si="811"/>
        <v/>
      </c>
      <c r="BA834" s="1" t="str">
        <f t="shared" ca="1" si="811"/>
        <v/>
      </c>
      <c r="BB834" s="1" t="str">
        <f t="shared" ca="1" si="811"/>
        <v/>
      </c>
      <c r="BC834" s="1" t="str">
        <f t="shared" ca="1" si="811"/>
        <v/>
      </c>
      <c r="BD834" s="1" t="str">
        <f t="shared" ca="1" si="811"/>
        <v/>
      </c>
      <c r="BE834" s="1" t="str">
        <f t="shared" ca="1" si="811"/>
        <v/>
      </c>
      <c r="BF834" s="1" t="str">
        <f t="shared" ca="1" si="811"/>
        <v/>
      </c>
      <c r="BG834" s="1" t="str">
        <f t="shared" ca="1" si="811"/>
        <v/>
      </c>
      <c r="BH834" s="1" t="str">
        <f t="shared" ca="1" si="811"/>
        <v/>
      </c>
      <c r="BI834" s="1" t="str">
        <f t="shared" ca="1" si="811"/>
        <v/>
      </c>
      <c r="BJ834" s="1" t="str">
        <f t="shared" ca="1" si="811"/>
        <v/>
      </c>
      <c r="BK834" s="1" t="str">
        <f t="shared" ca="1" si="811"/>
        <v/>
      </c>
      <c r="BL834" s="1" t="str">
        <f t="shared" ca="1" si="811"/>
        <v/>
      </c>
      <c r="BM834" s="1" t="str">
        <f t="shared" ca="1" si="811"/>
        <v/>
      </c>
      <c r="BN834" s="1" t="str">
        <f t="shared" ca="1" si="811"/>
        <v/>
      </c>
      <c r="BO834" s="1" t="str">
        <f t="shared" ca="1" si="811"/>
        <v/>
      </c>
      <c r="BP834" s="1" t="str">
        <f t="shared" ca="1" si="811"/>
        <v/>
      </c>
      <c r="BQ834" s="1" t="str">
        <f t="shared" ca="1" si="811"/>
        <v/>
      </c>
      <c r="BR834" s="1" t="str">
        <f t="shared" ca="1" si="811"/>
        <v/>
      </c>
      <c r="BS834" s="1" t="str">
        <f t="shared" ca="1" si="811"/>
        <v/>
      </c>
      <c r="BT834" s="1" t="str">
        <f t="shared" ca="1" si="811"/>
        <v/>
      </c>
      <c r="BU834" s="1" t="str">
        <f t="shared" ca="1" si="811"/>
        <v/>
      </c>
      <c r="BV834" s="1" t="str">
        <f t="shared" ca="1" si="811"/>
        <v/>
      </c>
      <c r="BW834" s="1" t="str">
        <f t="shared" ca="1" si="811"/>
        <v/>
      </c>
      <c r="BX834" s="1" t="str">
        <f t="shared" ca="1" si="811"/>
        <v/>
      </c>
      <c r="BY834" s="1" t="str">
        <f t="shared" ca="1" si="811"/>
        <v/>
      </c>
      <c r="BZ834">
        <v>2040</v>
      </c>
    </row>
    <row r="835" spans="47:78" x14ac:dyDescent="0.45">
      <c r="AU835" t="str">
        <f t="shared" ca="1" si="768"/>
        <v>\I:</v>
      </c>
      <c r="AV835" s="1" t="str">
        <f t="shared" ca="1" si="792"/>
        <v/>
      </c>
      <c r="AW835" s="1" t="str">
        <f t="shared" ref="AW835:BY835" ca="1" si="812">OFFSET($F279,0,MATCH($BZ835,$G$1:$J$1,0))</f>
        <v/>
      </c>
      <c r="AX835" s="1" t="str">
        <f t="shared" ca="1" si="812"/>
        <v/>
      </c>
      <c r="AY835" s="1" t="str">
        <f t="shared" ca="1" si="812"/>
        <v/>
      </c>
      <c r="AZ835" s="1" t="str">
        <f t="shared" ca="1" si="812"/>
        <v/>
      </c>
      <c r="BA835" s="1" t="str">
        <f t="shared" ca="1" si="812"/>
        <v/>
      </c>
      <c r="BB835" s="1" t="str">
        <f t="shared" ca="1" si="812"/>
        <v/>
      </c>
      <c r="BC835" s="1" t="str">
        <f t="shared" ca="1" si="812"/>
        <v/>
      </c>
      <c r="BD835" s="1" t="str">
        <f t="shared" ca="1" si="812"/>
        <v/>
      </c>
      <c r="BE835" s="1" t="str">
        <f t="shared" ca="1" si="812"/>
        <v/>
      </c>
      <c r="BF835" s="1" t="str">
        <f t="shared" ca="1" si="812"/>
        <v/>
      </c>
      <c r="BG835" s="1" t="str">
        <f t="shared" ca="1" si="812"/>
        <v/>
      </c>
      <c r="BH835" s="1" t="str">
        <f t="shared" ca="1" si="812"/>
        <v/>
      </c>
      <c r="BI835" s="1" t="str">
        <f t="shared" ca="1" si="812"/>
        <v/>
      </c>
      <c r="BJ835" s="1" t="str">
        <f t="shared" ca="1" si="812"/>
        <v/>
      </c>
      <c r="BK835" s="1" t="str">
        <f t="shared" ca="1" si="812"/>
        <v/>
      </c>
      <c r="BL835" s="1" t="str">
        <f t="shared" ca="1" si="812"/>
        <v/>
      </c>
      <c r="BM835" s="1" t="str">
        <f t="shared" ca="1" si="812"/>
        <v/>
      </c>
      <c r="BN835" s="1" t="str">
        <f t="shared" ca="1" si="812"/>
        <v/>
      </c>
      <c r="BO835" s="1" t="str">
        <f t="shared" ca="1" si="812"/>
        <v/>
      </c>
      <c r="BP835" s="1" t="str">
        <f t="shared" ca="1" si="812"/>
        <v/>
      </c>
      <c r="BQ835" s="1" t="str">
        <f t="shared" ca="1" si="812"/>
        <v/>
      </c>
      <c r="BR835" s="1" t="str">
        <f t="shared" ca="1" si="812"/>
        <v/>
      </c>
      <c r="BS835" s="1" t="str">
        <f t="shared" ca="1" si="812"/>
        <v/>
      </c>
      <c r="BT835" s="1" t="str">
        <f t="shared" ca="1" si="812"/>
        <v/>
      </c>
      <c r="BU835" s="1" t="str">
        <f t="shared" ca="1" si="812"/>
        <v/>
      </c>
      <c r="BV835" s="1" t="str">
        <f t="shared" ca="1" si="812"/>
        <v/>
      </c>
      <c r="BW835" s="1" t="str">
        <f t="shared" ca="1" si="812"/>
        <v/>
      </c>
      <c r="BX835" s="1" t="str">
        <f t="shared" ca="1" si="812"/>
        <v/>
      </c>
      <c r="BY835" s="1" t="str">
        <f t="shared" ca="1" si="812"/>
        <v/>
      </c>
      <c r="BZ835">
        <v>2040</v>
      </c>
    </row>
    <row r="836" spans="47:78" x14ac:dyDescent="0.45">
      <c r="AU836" t="str">
        <f t="shared" ca="1" si="768"/>
        <v>\I:</v>
      </c>
      <c r="AV836" s="1" t="str">
        <f t="shared" ca="1" si="792"/>
        <v/>
      </c>
      <c r="AW836" s="1" t="str">
        <f t="shared" ref="AW836:BY836" ca="1" si="813">OFFSET($F280,0,MATCH($BZ836,$G$1:$J$1,0))</f>
        <v/>
      </c>
      <c r="AX836" s="1" t="str">
        <f t="shared" ca="1" si="813"/>
        <v/>
      </c>
      <c r="AY836" s="1" t="str">
        <f t="shared" ca="1" si="813"/>
        <v/>
      </c>
      <c r="AZ836" s="1" t="str">
        <f t="shared" ca="1" si="813"/>
        <v/>
      </c>
      <c r="BA836" s="1" t="str">
        <f t="shared" ca="1" si="813"/>
        <v/>
      </c>
      <c r="BB836" s="1" t="str">
        <f t="shared" ca="1" si="813"/>
        <v/>
      </c>
      <c r="BC836" s="1" t="str">
        <f t="shared" ca="1" si="813"/>
        <v/>
      </c>
      <c r="BD836" s="1" t="str">
        <f t="shared" ca="1" si="813"/>
        <v/>
      </c>
      <c r="BE836" s="1" t="str">
        <f t="shared" ca="1" si="813"/>
        <v/>
      </c>
      <c r="BF836" s="1" t="str">
        <f t="shared" ca="1" si="813"/>
        <v/>
      </c>
      <c r="BG836" s="1" t="str">
        <f t="shared" ca="1" si="813"/>
        <v/>
      </c>
      <c r="BH836" s="1" t="str">
        <f t="shared" ca="1" si="813"/>
        <v/>
      </c>
      <c r="BI836" s="1" t="str">
        <f t="shared" ca="1" si="813"/>
        <v/>
      </c>
      <c r="BJ836" s="1" t="str">
        <f t="shared" ca="1" si="813"/>
        <v/>
      </c>
      <c r="BK836" s="1" t="str">
        <f t="shared" ca="1" si="813"/>
        <v/>
      </c>
      <c r="BL836" s="1" t="str">
        <f t="shared" ca="1" si="813"/>
        <v/>
      </c>
      <c r="BM836" s="1" t="str">
        <f t="shared" ca="1" si="813"/>
        <v/>
      </c>
      <c r="BN836" s="1" t="str">
        <f t="shared" ca="1" si="813"/>
        <v/>
      </c>
      <c r="BO836" s="1" t="str">
        <f t="shared" ca="1" si="813"/>
        <v/>
      </c>
      <c r="BP836" s="1" t="str">
        <f t="shared" ca="1" si="813"/>
        <v/>
      </c>
      <c r="BQ836" s="1" t="str">
        <f t="shared" ca="1" si="813"/>
        <v/>
      </c>
      <c r="BR836" s="1" t="str">
        <f t="shared" ca="1" si="813"/>
        <v/>
      </c>
      <c r="BS836" s="1" t="str">
        <f t="shared" ca="1" si="813"/>
        <v/>
      </c>
      <c r="BT836" s="1" t="str">
        <f t="shared" ca="1" si="813"/>
        <v/>
      </c>
      <c r="BU836" s="1" t="str">
        <f t="shared" ca="1" si="813"/>
        <v/>
      </c>
      <c r="BV836" s="1" t="str">
        <f t="shared" ca="1" si="813"/>
        <v/>
      </c>
      <c r="BW836" s="1" t="str">
        <f t="shared" ca="1" si="813"/>
        <v/>
      </c>
      <c r="BX836" s="1" t="str">
        <f t="shared" ca="1" si="813"/>
        <v/>
      </c>
      <c r="BY836" s="1" t="str">
        <f t="shared" ca="1" si="813"/>
        <v/>
      </c>
      <c r="BZ836">
        <v>2040</v>
      </c>
    </row>
    <row r="837" spans="47:78" x14ac:dyDescent="0.45">
      <c r="AU837" t="str">
        <f t="shared" si="768"/>
        <v>\I:</v>
      </c>
      <c r="AV837" s="1">
        <f t="shared" ref="AV837:BY837" si="814">IF($G837="",$F837,$G837)</f>
        <v>0</v>
      </c>
      <c r="AW837" s="1">
        <f t="shared" si="814"/>
        <v>0</v>
      </c>
      <c r="AX837" s="1">
        <f t="shared" si="814"/>
        <v>0</v>
      </c>
      <c r="AY837" s="1">
        <f t="shared" si="814"/>
        <v>0</v>
      </c>
      <c r="AZ837" s="1">
        <f t="shared" si="814"/>
        <v>0</v>
      </c>
      <c r="BA837" s="1">
        <f t="shared" si="814"/>
        <v>0</v>
      </c>
      <c r="BB837" s="1">
        <f t="shared" si="814"/>
        <v>0</v>
      </c>
      <c r="BC837" s="1">
        <f t="shared" si="814"/>
        <v>0</v>
      </c>
      <c r="BD837" s="1">
        <f t="shared" si="814"/>
        <v>0</v>
      </c>
      <c r="BE837" s="1">
        <f t="shared" si="814"/>
        <v>0</v>
      </c>
      <c r="BF837" s="1">
        <f t="shared" si="814"/>
        <v>0</v>
      </c>
      <c r="BG837" s="1">
        <f t="shared" si="814"/>
        <v>0</v>
      </c>
      <c r="BH837" s="1">
        <f t="shared" si="814"/>
        <v>0</v>
      </c>
      <c r="BI837" s="1">
        <f t="shared" si="814"/>
        <v>0</v>
      </c>
      <c r="BJ837" s="1">
        <f t="shared" si="814"/>
        <v>0</v>
      </c>
      <c r="BK837" s="1">
        <f t="shared" si="814"/>
        <v>0</v>
      </c>
      <c r="BL837" s="1">
        <f t="shared" si="814"/>
        <v>0</v>
      </c>
      <c r="BM837" s="1">
        <f t="shared" si="814"/>
        <v>0</v>
      </c>
      <c r="BN837" s="1">
        <f t="shared" si="814"/>
        <v>0</v>
      </c>
      <c r="BO837" s="1">
        <f t="shared" si="814"/>
        <v>0</v>
      </c>
      <c r="BP837" s="1">
        <f t="shared" si="814"/>
        <v>0</v>
      </c>
      <c r="BQ837" s="1">
        <f t="shared" si="814"/>
        <v>0</v>
      </c>
      <c r="BR837" s="1">
        <f t="shared" si="814"/>
        <v>0</v>
      </c>
      <c r="BS837" s="1">
        <f t="shared" si="814"/>
        <v>0</v>
      </c>
      <c r="BT837" s="1">
        <f t="shared" si="814"/>
        <v>0</v>
      </c>
      <c r="BU837" s="1">
        <f t="shared" si="814"/>
        <v>0</v>
      </c>
      <c r="BV837" s="1">
        <f t="shared" si="814"/>
        <v>0</v>
      </c>
      <c r="BW837" s="1">
        <f t="shared" si="814"/>
        <v>0</v>
      </c>
      <c r="BX837" s="1">
        <f t="shared" si="814"/>
        <v>0</v>
      </c>
      <c r="BY837" s="1">
        <f t="shared" si="814"/>
        <v>0</v>
      </c>
      <c r="BZ837">
        <v>2050</v>
      </c>
    </row>
    <row r="838" spans="47:78" x14ac:dyDescent="0.45">
      <c r="AU838" t="str">
        <f t="shared" ca="1" si="768"/>
        <v>IFP_PRH_ELC</v>
      </c>
      <c r="AV838" s="1">
        <f t="shared" ref="AV838:AV901" ca="1" si="815">OFFSET($F4,0,MATCH($BZ838,$G$1:$J$1,0))</f>
        <v>1.1937005329283072</v>
      </c>
      <c r="AW838" s="1">
        <f t="shared" ref="AW838:BY838" ca="1" si="816">OFFSET($F4,0,MATCH($BZ838,$G$1:$J$1,0))</f>
        <v>1.1937005329283072</v>
      </c>
      <c r="AX838" s="1">
        <f t="shared" ca="1" si="816"/>
        <v>1.1937005329283072</v>
      </c>
      <c r="AY838" s="1">
        <f t="shared" ca="1" si="816"/>
        <v>1.1937005329283072</v>
      </c>
      <c r="AZ838" s="1">
        <f t="shared" ca="1" si="816"/>
        <v>1.1937005329283072</v>
      </c>
      <c r="BA838" s="1">
        <f t="shared" ca="1" si="816"/>
        <v>1.1937005329283072</v>
      </c>
      <c r="BB838" s="1">
        <f t="shared" ca="1" si="816"/>
        <v>1.1937005329283072</v>
      </c>
      <c r="BC838" s="1">
        <f t="shared" ca="1" si="816"/>
        <v>1.1937005329283072</v>
      </c>
      <c r="BD838" s="1">
        <f t="shared" ca="1" si="816"/>
        <v>1.1937005329283072</v>
      </c>
      <c r="BE838" s="1">
        <f t="shared" ca="1" si="816"/>
        <v>1.1937005329283072</v>
      </c>
      <c r="BF838" s="1">
        <f t="shared" ca="1" si="816"/>
        <v>1.1937005329283072</v>
      </c>
      <c r="BG838" s="1">
        <f t="shared" ca="1" si="816"/>
        <v>1.1937005329283072</v>
      </c>
      <c r="BH838" s="1">
        <f t="shared" ca="1" si="816"/>
        <v>1.1937005329283072</v>
      </c>
      <c r="BI838" s="1">
        <f t="shared" ca="1" si="816"/>
        <v>1.1937005329283072</v>
      </c>
      <c r="BJ838" s="1">
        <f t="shared" ca="1" si="816"/>
        <v>1.1937005329283072</v>
      </c>
      <c r="BK838" s="1">
        <f t="shared" ca="1" si="816"/>
        <v>1.1937005329283072</v>
      </c>
      <c r="BL838" s="1">
        <f t="shared" ca="1" si="816"/>
        <v>1.1937005329283072</v>
      </c>
      <c r="BM838" s="1">
        <f t="shared" ca="1" si="816"/>
        <v>1.1937005329283072</v>
      </c>
      <c r="BN838" s="1">
        <f t="shared" ca="1" si="816"/>
        <v>1.1937005329283072</v>
      </c>
      <c r="BO838" s="1">
        <f t="shared" ca="1" si="816"/>
        <v>1.1937005329283072</v>
      </c>
      <c r="BP838" s="1">
        <f t="shared" ca="1" si="816"/>
        <v>1.1937005329283072</v>
      </c>
      <c r="BQ838" s="1">
        <f t="shared" ca="1" si="816"/>
        <v>1.1937005329283072</v>
      </c>
      <c r="BR838" s="1">
        <f t="shared" ca="1" si="816"/>
        <v>1.1937005329283072</v>
      </c>
      <c r="BS838" s="1">
        <f t="shared" ca="1" si="816"/>
        <v>1.1937005329283072</v>
      </c>
      <c r="BT838" s="1">
        <f t="shared" ca="1" si="816"/>
        <v>1.1937005329283072</v>
      </c>
      <c r="BU838" s="1">
        <f t="shared" ca="1" si="816"/>
        <v>1.1937005329283072</v>
      </c>
      <c r="BV838" s="1">
        <f t="shared" ca="1" si="816"/>
        <v>1.1937005329283072</v>
      </c>
      <c r="BW838" s="1">
        <f t="shared" ca="1" si="816"/>
        <v>1.1937005329283072</v>
      </c>
      <c r="BX838" s="1">
        <f t="shared" ca="1" si="816"/>
        <v>1.1937005329283072</v>
      </c>
      <c r="BY838" s="1">
        <f t="shared" ca="1" si="816"/>
        <v>1.1937005329283072</v>
      </c>
      <c r="BZ838">
        <v>2050</v>
      </c>
    </row>
    <row r="839" spans="47:78" x14ac:dyDescent="0.45">
      <c r="AU839" t="str">
        <f t="shared" ca="1" si="768"/>
        <v>IFP_PRC_ELC</v>
      </c>
      <c r="AV839" s="1">
        <f t="shared" ca="1" si="815"/>
        <v>1.1937005329283072</v>
      </c>
      <c r="AW839" s="1">
        <f t="shared" ref="AW839:BY839" ca="1" si="817">OFFSET($F5,0,MATCH($BZ839,$G$1:$J$1,0))</f>
        <v>1.1937005329283072</v>
      </c>
      <c r="AX839" s="1">
        <f t="shared" ca="1" si="817"/>
        <v>1.1937005329283072</v>
      </c>
      <c r="AY839" s="1">
        <f t="shared" ca="1" si="817"/>
        <v>1.1937005329283072</v>
      </c>
      <c r="AZ839" s="1">
        <f t="shared" ca="1" si="817"/>
        <v>1.1937005329283072</v>
      </c>
      <c r="BA839" s="1">
        <f t="shared" ca="1" si="817"/>
        <v>1.1937005329283072</v>
      </c>
      <c r="BB839" s="1">
        <f t="shared" ca="1" si="817"/>
        <v>1.1937005329283072</v>
      </c>
      <c r="BC839" s="1">
        <f t="shared" ca="1" si="817"/>
        <v>1.1937005329283072</v>
      </c>
      <c r="BD839" s="1">
        <f t="shared" ca="1" si="817"/>
        <v>1.1937005329283072</v>
      </c>
      <c r="BE839" s="1">
        <f t="shared" ca="1" si="817"/>
        <v>1.1937005329283072</v>
      </c>
      <c r="BF839" s="1">
        <f t="shared" ca="1" si="817"/>
        <v>1.1937005329283072</v>
      </c>
      <c r="BG839" s="1">
        <f t="shared" ca="1" si="817"/>
        <v>1.1937005329283072</v>
      </c>
      <c r="BH839" s="1">
        <f t="shared" ca="1" si="817"/>
        <v>1.1937005329283072</v>
      </c>
      <c r="BI839" s="1">
        <f t="shared" ca="1" si="817"/>
        <v>1.1937005329283072</v>
      </c>
      <c r="BJ839" s="1">
        <f t="shared" ca="1" si="817"/>
        <v>1.1937005329283072</v>
      </c>
      <c r="BK839" s="1">
        <f t="shared" ca="1" si="817"/>
        <v>1.1937005329283072</v>
      </c>
      <c r="BL839" s="1">
        <f t="shared" ca="1" si="817"/>
        <v>1.1937005329283072</v>
      </c>
      <c r="BM839" s="1">
        <f t="shared" ca="1" si="817"/>
        <v>1.1937005329283072</v>
      </c>
      <c r="BN839" s="1">
        <f t="shared" ca="1" si="817"/>
        <v>1.1937005329283072</v>
      </c>
      <c r="BO839" s="1">
        <f t="shared" ca="1" si="817"/>
        <v>1.1937005329283072</v>
      </c>
      <c r="BP839" s="1">
        <f t="shared" ca="1" si="817"/>
        <v>1.1937005329283072</v>
      </c>
      <c r="BQ839" s="1">
        <f t="shared" ca="1" si="817"/>
        <v>1.1937005329283072</v>
      </c>
      <c r="BR839" s="1">
        <f t="shared" ca="1" si="817"/>
        <v>1.1937005329283072</v>
      </c>
      <c r="BS839" s="1">
        <f t="shared" ca="1" si="817"/>
        <v>1.1937005329283072</v>
      </c>
      <c r="BT839" s="1">
        <f t="shared" ca="1" si="817"/>
        <v>1.1937005329283072</v>
      </c>
      <c r="BU839" s="1">
        <f t="shared" ca="1" si="817"/>
        <v>1.1937005329283072</v>
      </c>
      <c r="BV839" s="1">
        <f t="shared" ca="1" si="817"/>
        <v>1.1937005329283072</v>
      </c>
      <c r="BW839" s="1">
        <f t="shared" ca="1" si="817"/>
        <v>1.1937005329283072</v>
      </c>
      <c r="BX839" s="1">
        <f t="shared" ca="1" si="817"/>
        <v>1.1937005329283072</v>
      </c>
      <c r="BY839" s="1">
        <f t="shared" ca="1" si="817"/>
        <v>1.1937005329283072</v>
      </c>
      <c r="BZ839">
        <v>2050</v>
      </c>
    </row>
    <row r="840" spans="47:78" x14ac:dyDescent="0.45">
      <c r="AU840" t="str">
        <f t="shared" ca="1" si="768"/>
        <v>IFP_MDR_ELC</v>
      </c>
      <c r="AV840" s="1">
        <f t="shared" ca="1" si="815"/>
        <v>1.1937005329283072</v>
      </c>
      <c r="AW840" s="1">
        <f t="shared" ref="AW840:BY840" ca="1" si="818">OFFSET($F6,0,MATCH($BZ840,$G$1:$J$1,0))</f>
        <v>1.1937005329283072</v>
      </c>
      <c r="AX840" s="1">
        <f t="shared" ca="1" si="818"/>
        <v>1.1937005329283072</v>
      </c>
      <c r="AY840" s="1">
        <f t="shared" ca="1" si="818"/>
        <v>1.1937005329283072</v>
      </c>
      <c r="AZ840" s="1">
        <f t="shared" ca="1" si="818"/>
        <v>1.1937005329283072</v>
      </c>
      <c r="BA840" s="1">
        <f t="shared" ca="1" si="818"/>
        <v>1.1937005329283072</v>
      </c>
      <c r="BB840" s="1">
        <f t="shared" ca="1" si="818"/>
        <v>1.1937005329283072</v>
      </c>
      <c r="BC840" s="1">
        <f t="shared" ca="1" si="818"/>
        <v>1.1937005329283072</v>
      </c>
      <c r="BD840" s="1">
        <f t="shared" ca="1" si="818"/>
        <v>1.1937005329283072</v>
      </c>
      <c r="BE840" s="1">
        <f t="shared" ca="1" si="818"/>
        <v>1.1937005329283072</v>
      </c>
      <c r="BF840" s="1">
        <f t="shared" ca="1" si="818"/>
        <v>1.1937005329283072</v>
      </c>
      <c r="BG840" s="1">
        <f t="shared" ca="1" si="818"/>
        <v>1.1937005329283072</v>
      </c>
      <c r="BH840" s="1">
        <f t="shared" ca="1" si="818"/>
        <v>1.1937005329283072</v>
      </c>
      <c r="BI840" s="1">
        <f t="shared" ca="1" si="818"/>
        <v>1.1937005329283072</v>
      </c>
      <c r="BJ840" s="1">
        <f t="shared" ca="1" si="818"/>
        <v>1.1937005329283072</v>
      </c>
      <c r="BK840" s="1">
        <f t="shared" ca="1" si="818"/>
        <v>1.1937005329283072</v>
      </c>
      <c r="BL840" s="1">
        <f t="shared" ca="1" si="818"/>
        <v>1.1937005329283072</v>
      </c>
      <c r="BM840" s="1">
        <f t="shared" ca="1" si="818"/>
        <v>1.1937005329283072</v>
      </c>
      <c r="BN840" s="1">
        <f t="shared" ca="1" si="818"/>
        <v>1.1937005329283072</v>
      </c>
      <c r="BO840" s="1">
        <f t="shared" ca="1" si="818"/>
        <v>1.1937005329283072</v>
      </c>
      <c r="BP840" s="1">
        <f t="shared" ca="1" si="818"/>
        <v>1.1937005329283072</v>
      </c>
      <c r="BQ840" s="1">
        <f t="shared" ca="1" si="818"/>
        <v>1.1937005329283072</v>
      </c>
      <c r="BR840" s="1">
        <f t="shared" ca="1" si="818"/>
        <v>1.1937005329283072</v>
      </c>
      <c r="BS840" s="1">
        <f t="shared" ca="1" si="818"/>
        <v>1.1937005329283072</v>
      </c>
      <c r="BT840" s="1">
        <f t="shared" ca="1" si="818"/>
        <v>1.1937005329283072</v>
      </c>
      <c r="BU840" s="1">
        <f t="shared" ca="1" si="818"/>
        <v>1.1937005329283072</v>
      </c>
      <c r="BV840" s="1">
        <f t="shared" ca="1" si="818"/>
        <v>1.1937005329283072</v>
      </c>
      <c r="BW840" s="1">
        <f t="shared" ca="1" si="818"/>
        <v>1.1937005329283072</v>
      </c>
      <c r="BX840" s="1">
        <f t="shared" ca="1" si="818"/>
        <v>1.1937005329283072</v>
      </c>
      <c r="BY840" s="1">
        <f t="shared" ca="1" si="818"/>
        <v>1.1937005329283072</v>
      </c>
      <c r="BZ840">
        <v>2050</v>
      </c>
    </row>
    <row r="841" spans="47:78" x14ac:dyDescent="0.45">
      <c r="AU841" t="str">
        <f t="shared" ca="1" si="768"/>
        <v>IFP_ECP_ELC</v>
      </c>
      <c r="AV841" s="1">
        <f t="shared" ca="1" si="815"/>
        <v>1.0362694300518136</v>
      </c>
      <c r="AW841" s="1">
        <f t="shared" ref="AW841:BY841" ca="1" si="819">OFFSET($F7,0,MATCH($BZ841,$G$1:$J$1,0))</f>
        <v>1.0362694300518136</v>
      </c>
      <c r="AX841" s="1">
        <f t="shared" ca="1" si="819"/>
        <v>1.0362694300518136</v>
      </c>
      <c r="AY841" s="1">
        <f t="shared" ca="1" si="819"/>
        <v>1.0362694300518136</v>
      </c>
      <c r="AZ841" s="1">
        <f t="shared" ca="1" si="819"/>
        <v>1.0362694300518136</v>
      </c>
      <c r="BA841" s="1">
        <f t="shared" ca="1" si="819"/>
        <v>1.0362694300518136</v>
      </c>
      <c r="BB841" s="1">
        <f t="shared" ca="1" si="819"/>
        <v>1.0362694300518136</v>
      </c>
      <c r="BC841" s="1">
        <f t="shared" ca="1" si="819"/>
        <v>1.0362694300518136</v>
      </c>
      <c r="BD841" s="1">
        <f t="shared" ca="1" si="819"/>
        <v>1.0362694300518136</v>
      </c>
      <c r="BE841" s="1">
        <f t="shared" ca="1" si="819"/>
        <v>1.0362694300518136</v>
      </c>
      <c r="BF841" s="1">
        <f t="shared" ca="1" si="819"/>
        <v>1.0362694300518136</v>
      </c>
      <c r="BG841" s="1">
        <f t="shared" ca="1" si="819"/>
        <v>1.0362694300518136</v>
      </c>
      <c r="BH841" s="1">
        <f t="shared" ca="1" si="819"/>
        <v>1.0362694300518136</v>
      </c>
      <c r="BI841" s="1">
        <f t="shared" ca="1" si="819"/>
        <v>1.0362694300518136</v>
      </c>
      <c r="BJ841" s="1">
        <f t="shared" ca="1" si="819"/>
        <v>1.0362694300518136</v>
      </c>
      <c r="BK841" s="1">
        <f t="shared" ca="1" si="819"/>
        <v>1.0362694300518136</v>
      </c>
      <c r="BL841" s="1">
        <f t="shared" ca="1" si="819"/>
        <v>1.0362694300518136</v>
      </c>
      <c r="BM841" s="1">
        <f t="shared" ca="1" si="819"/>
        <v>1.0362694300518136</v>
      </c>
      <c r="BN841" s="1">
        <f t="shared" ca="1" si="819"/>
        <v>1.0362694300518136</v>
      </c>
      <c r="BO841" s="1">
        <f t="shared" ca="1" si="819"/>
        <v>1.0362694300518136</v>
      </c>
      <c r="BP841" s="1">
        <f t="shared" ca="1" si="819"/>
        <v>1.0362694300518136</v>
      </c>
      <c r="BQ841" s="1">
        <f t="shared" ca="1" si="819"/>
        <v>1.0362694300518136</v>
      </c>
      <c r="BR841" s="1">
        <f t="shared" ca="1" si="819"/>
        <v>1.0362694300518136</v>
      </c>
      <c r="BS841" s="1">
        <f t="shared" ca="1" si="819"/>
        <v>1.0362694300518136</v>
      </c>
      <c r="BT841" s="1">
        <f t="shared" ca="1" si="819"/>
        <v>1.0362694300518136</v>
      </c>
      <c r="BU841" s="1">
        <f t="shared" ca="1" si="819"/>
        <v>1.0362694300518136</v>
      </c>
      <c r="BV841" s="1">
        <f t="shared" ca="1" si="819"/>
        <v>1.0362694300518136</v>
      </c>
      <c r="BW841" s="1">
        <f t="shared" ca="1" si="819"/>
        <v>1.0362694300518136</v>
      </c>
      <c r="BX841" s="1">
        <f t="shared" ca="1" si="819"/>
        <v>1.0362694300518136</v>
      </c>
      <c r="BY841" s="1">
        <f t="shared" ca="1" si="819"/>
        <v>1.0362694300518136</v>
      </c>
      <c r="BZ841">
        <v>2050</v>
      </c>
    </row>
    <row r="842" spans="47:78" x14ac:dyDescent="0.45">
      <c r="AU842" t="str">
        <f t="shared" ca="1" si="768"/>
        <v>IFP_OTP_ELC</v>
      </c>
      <c r="AV842" s="1">
        <f t="shared" ca="1" si="815"/>
        <v>1.1937005329283072</v>
      </c>
      <c r="AW842" s="1">
        <f t="shared" ref="AW842:BY842" ca="1" si="820">OFFSET($F8,0,MATCH($BZ842,$G$1:$J$1,0))</f>
        <v>1.1937005329283072</v>
      </c>
      <c r="AX842" s="1">
        <f t="shared" ca="1" si="820"/>
        <v>1.1937005329283072</v>
      </c>
      <c r="AY842" s="1">
        <f t="shared" ca="1" si="820"/>
        <v>1.1937005329283072</v>
      </c>
      <c r="AZ842" s="1">
        <f t="shared" ca="1" si="820"/>
        <v>1.1937005329283072</v>
      </c>
      <c r="BA842" s="1">
        <f t="shared" ca="1" si="820"/>
        <v>1.1937005329283072</v>
      </c>
      <c r="BB842" s="1">
        <f t="shared" ca="1" si="820"/>
        <v>1.1937005329283072</v>
      </c>
      <c r="BC842" s="1">
        <f t="shared" ca="1" si="820"/>
        <v>1.1937005329283072</v>
      </c>
      <c r="BD842" s="1">
        <f t="shared" ca="1" si="820"/>
        <v>1.1937005329283072</v>
      </c>
      <c r="BE842" s="1">
        <f t="shared" ca="1" si="820"/>
        <v>1.1937005329283072</v>
      </c>
      <c r="BF842" s="1">
        <f t="shared" ca="1" si="820"/>
        <v>1.1937005329283072</v>
      </c>
      <c r="BG842" s="1">
        <f t="shared" ca="1" si="820"/>
        <v>1.1937005329283072</v>
      </c>
      <c r="BH842" s="1">
        <f t="shared" ca="1" si="820"/>
        <v>1.1937005329283072</v>
      </c>
      <c r="BI842" s="1">
        <f t="shared" ca="1" si="820"/>
        <v>1.1937005329283072</v>
      </c>
      <c r="BJ842" s="1">
        <f t="shared" ca="1" si="820"/>
        <v>1.1937005329283072</v>
      </c>
      <c r="BK842" s="1">
        <f t="shared" ca="1" si="820"/>
        <v>1.1937005329283072</v>
      </c>
      <c r="BL842" s="1">
        <f t="shared" ca="1" si="820"/>
        <v>1.1937005329283072</v>
      </c>
      <c r="BM842" s="1">
        <f t="shared" ca="1" si="820"/>
        <v>1.1937005329283072</v>
      </c>
      <c r="BN842" s="1">
        <f t="shared" ca="1" si="820"/>
        <v>1.1937005329283072</v>
      </c>
      <c r="BO842" s="1">
        <f t="shared" ca="1" si="820"/>
        <v>1.1937005329283072</v>
      </c>
      <c r="BP842" s="1">
        <f t="shared" ca="1" si="820"/>
        <v>1.1937005329283072</v>
      </c>
      <c r="BQ842" s="1">
        <f t="shared" ca="1" si="820"/>
        <v>1.1937005329283072</v>
      </c>
      <c r="BR842" s="1">
        <f t="shared" ca="1" si="820"/>
        <v>1.1937005329283072</v>
      </c>
      <c r="BS842" s="1">
        <f t="shared" ca="1" si="820"/>
        <v>1.1937005329283072</v>
      </c>
      <c r="BT842" s="1">
        <f t="shared" ca="1" si="820"/>
        <v>1.1937005329283072</v>
      </c>
      <c r="BU842" s="1">
        <f t="shared" ca="1" si="820"/>
        <v>1.1937005329283072</v>
      </c>
      <c r="BV842" s="1">
        <f t="shared" ca="1" si="820"/>
        <v>1.1937005329283072</v>
      </c>
      <c r="BW842" s="1">
        <f t="shared" ca="1" si="820"/>
        <v>1.1937005329283072</v>
      </c>
      <c r="BX842" s="1">
        <f t="shared" ca="1" si="820"/>
        <v>1.1937005329283072</v>
      </c>
      <c r="BY842" s="1">
        <f t="shared" ca="1" si="820"/>
        <v>1.1937005329283072</v>
      </c>
      <c r="BZ842">
        <v>2050</v>
      </c>
    </row>
    <row r="843" spans="47:78" x14ac:dyDescent="0.45">
      <c r="AU843" t="str">
        <f t="shared" ca="1" si="768"/>
        <v>IFP_SPC_ELC</v>
      </c>
      <c r="AV843" s="1">
        <f t="shared" ca="1" si="815"/>
        <v>1.1937005329283072</v>
      </c>
      <c r="AW843" s="1">
        <f t="shared" ref="AW843:BY843" ca="1" si="821">OFFSET($F9,0,MATCH($BZ843,$G$1:$J$1,0))</f>
        <v>1.1937005329283072</v>
      </c>
      <c r="AX843" s="1">
        <f t="shared" ca="1" si="821"/>
        <v>1.1937005329283072</v>
      </c>
      <c r="AY843" s="1">
        <f t="shared" ca="1" si="821"/>
        <v>1.1937005329283072</v>
      </c>
      <c r="AZ843" s="1">
        <f t="shared" ca="1" si="821"/>
        <v>1.1937005329283072</v>
      </c>
      <c r="BA843" s="1">
        <f t="shared" ca="1" si="821"/>
        <v>1.1937005329283072</v>
      </c>
      <c r="BB843" s="1">
        <f t="shared" ca="1" si="821"/>
        <v>1.1937005329283072</v>
      </c>
      <c r="BC843" s="1">
        <f t="shared" ca="1" si="821"/>
        <v>1.1937005329283072</v>
      </c>
      <c r="BD843" s="1">
        <f t="shared" ca="1" si="821"/>
        <v>1.1937005329283072</v>
      </c>
      <c r="BE843" s="1">
        <f t="shared" ca="1" si="821"/>
        <v>1.1937005329283072</v>
      </c>
      <c r="BF843" s="1">
        <f t="shared" ca="1" si="821"/>
        <v>1.1937005329283072</v>
      </c>
      <c r="BG843" s="1">
        <f t="shared" ca="1" si="821"/>
        <v>1.1937005329283072</v>
      </c>
      <c r="BH843" s="1">
        <f t="shared" ca="1" si="821"/>
        <v>1.1937005329283072</v>
      </c>
      <c r="BI843" s="1">
        <f t="shared" ca="1" si="821"/>
        <v>1.1937005329283072</v>
      </c>
      <c r="BJ843" s="1">
        <f t="shared" ca="1" si="821"/>
        <v>1.1937005329283072</v>
      </c>
      <c r="BK843" s="1">
        <f t="shared" ca="1" si="821"/>
        <v>1.1937005329283072</v>
      </c>
      <c r="BL843" s="1">
        <f t="shared" ca="1" si="821"/>
        <v>1.1937005329283072</v>
      </c>
      <c r="BM843" s="1">
        <f t="shared" ca="1" si="821"/>
        <v>1.1937005329283072</v>
      </c>
      <c r="BN843" s="1">
        <f t="shared" ca="1" si="821"/>
        <v>1.1937005329283072</v>
      </c>
      <c r="BO843" s="1">
        <f t="shared" ca="1" si="821"/>
        <v>1.1937005329283072</v>
      </c>
      <c r="BP843" s="1">
        <f t="shared" ca="1" si="821"/>
        <v>1.1937005329283072</v>
      </c>
      <c r="BQ843" s="1">
        <f t="shared" ca="1" si="821"/>
        <v>1.1937005329283072</v>
      </c>
      <c r="BR843" s="1">
        <f t="shared" ca="1" si="821"/>
        <v>1.1937005329283072</v>
      </c>
      <c r="BS843" s="1">
        <f t="shared" ca="1" si="821"/>
        <v>1.1937005329283072</v>
      </c>
      <c r="BT843" s="1">
        <f t="shared" ca="1" si="821"/>
        <v>1.1937005329283072</v>
      </c>
      <c r="BU843" s="1">
        <f t="shared" ca="1" si="821"/>
        <v>1.1937005329283072</v>
      </c>
      <c r="BV843" s="1">
        <f t="shared" ca="1" si="821"/>
        <v>1.1937005329283072</v>
      </c>
      <c r="BW843" s="1">
        <f t="shared" ca="1" si="821"/>
        <v>1.1937005329283072</v>
      </c>
      <c r="BX843" s="1">
        <f t="shared" ca="1" si="821"/>
        <v>1.1937005329283072</v>
      </c>
      <c r="BY843" s="1">
        <f t="shared" ca="1" si="821"/>
        <v>1.1937005329283072</v>
      </c>
      <c r="BZ843">
        <v>2050</v>
      </c>
    </row>
    <row r="844" spans="47:78" x14ac:dyDescent="0.45">
      <c r="AU844" t="str">
        <f t="shared" ca="1" si="768"/>
        <v>IFP_LIG_ELC</v>
      </c>
      <c r="AV844" s="1">
        <f t="shared" ca="1" si="815"/>
        <v>1.1937005329283072</v>
      </c>
      <c r="AW844" s="1">
        <f t="shared" ref="AW844:BY844" ca="1" si="822">OFFSET($F10,0,MATCH($BZ844,$G$1:$J$1,0))</f>
        <v>1.1937005329283072</v>
      </c>
      <c r="AX844" s="1">
        <f t="shared" ca="1" si="822"/>
        <v>1.1937005329283072</v>
      </c>
      <c r="AY844" s="1">
        <f t="shared" ca="1" si="822"/>
        <v>1.1937005329283072</v>
      </c>
      <c r="AZ844" s="1">
        <f t="shared" ca="1" si="822"/>
        <v>1.1937005329283072</v>
      </c>
      <c r="BA844" s="1">
        <f t="shared" ca="1" si="822"/>
        <v>1.1937005329283072</v>
      </c>
      <c r="BB844" s="1">
        <f t="shared" ca="1" si="822"/>
        <v>1.1937005329283072</v>
      </c>
      <c r="BC844" s="1">
        <f t="shared" ca="1" si="822"/>
        <v>1.1937005329283072</v>
      </c>
      <c r="BD844" s="1">
        <f t="shared" ca="1" si="822"/>
        <v>1.1937005329283072</v>
      </c>
      <c r="BE844" s="1">
        <f t="shared" ca="1" si="822"/>
        <v>1.1937005329283072</v>
      </c>
      <c r="BF844" s="1">
        <f t="shared" ca="1" si="822"/>
        <v>1.1937005329283072</v>
      </c>
      <c r="BG844" s="1">
        <f t="shared" ca="1" si="822"/>
        <v>1.1937005329283072</v>
      </c>
      <c r="BH844" s="1">
        <f t="shared" ca="1" si="822"/>
        <v>1.1937005329283072</v>
      </c>
      <c r="BI844" s="1">
        <f t="shared" ca="1" si="822"/>
        <v>1.1937005329283072</v>
      </c>
      <c r="BJ844" s="1">
        <f t="shared" ca="1" si="822"/>
        <v>1.1937005329283072</v>
      </c>
      <c r="BK844" s="1">
        <f t="shared" ca="1" si="822"/>
        <v>1.1937005329283072</v>
      </c>
      <c r="BL844" s="1">
        <f t="shared" ca="1" si="822"/>
        <v>1.1937005329283072</v>
      </c>
      <c r="BM844" s="1">
        <f t="shared" ca="1" si="822"/>
        <v>1.1937005329283072</v>
      </c>
      <c r="BN844" s="1">
        <f t="shared" ca="1" si="822"/>
        <v>1.1937005329283072</v>
      </c>
      <c r="BO844" s="1">
        <f t="shared" ca="1" si="822"/>
        <v>1.1937005329283072</v>
      </c>
      <c r="BP844" s="1">
        <f t="shared" ca="1" si="822"/>
        <v>1.1937005329283072</v>
      </c>
      <c r="BQ844" s="1">
        <f t="shared" ca="1" si="822"/>
        <v>1.1937005329283072</v>
      </c>
      <c r="BR844" s="1">
        <f t="shared" ca="1" si="822"/>
        <v>1.1937005329283072</v>
      </c>
      <c r="BS844" s="1">
        <f t="shared" ca="1" si="822"/>
        <v>1.1937005329283072</v>
      </c>
      <c r="BT844" s="1">
        <f t="shared" ca="1" si="822"/>
        <v>1.1937005329283072</v>
      </c>
      <c r="BU844" s="1">
        <f t="shared" ca="1" si="822"/>
        <v>1.1937005329283072</v>
      </c>
      <c r="BV844" s="1">
        <f t="shared" ca="1" si="822"/>
        <v>1.1937005329283072</v>
      </c>
      <c r="BW844" s="1">
        <f t="shared" ca="1" si="822"/>
        <v>1.1937005329283072</v>
      </c>
      <c r="BX844" s="1">
        <f t="shared" ca="1" si="822"/>
        <v>1.1937005329283072</v>
      </c>
      <c r="BY844" s="1">
        <f t="shared" ca="1" si="822"/>
        <v>1.1937005329283072</v>
      </c>
      <c r="BZ844">
        <v>2050</v>
      </c>
    </row>
    <row r="845" spans="47:78" x14ac:dyDescent="0.45">
      <c r="AU845" t="str">
        <f t="shared" ca="1" si="768"/>
        <v>IFP_OTH_ELC</v>
      </c>
      <c r="AV845" s="1">
        <f t="shared" ca="1" si="815"/>
        <v>1.1937005329283072</v>
      </c>
      <c r="AW845" s="1">
        <f t="shared" ref="AW845:BY845" ca="1" si="823">OFFSET($F11,0,MATCH($BZ845,$G$1:$J$1,0))</f>
        <v>1.1937005329283072</v>
      </c>
      <c r="AX845" s="1">
        <f t="shared" ca="1" si="823"/>
        <v>1.1937005329283072</v>
      </c>
      <c r="AY845" s="1">
        <f t="shared" ca="1" si="823"/>
        <v>1.1937005329283072</v>
      </c>
      <c r="AZ845" s="1">
        <f t="shared" ca="1" si="823"/>
        <v>1.1937005329283072</v>
      </c>
      <c r="BA845" s="1">
        <f t="shared" ca="1" si="823"/>
        <v>1.1937005329283072</v>
      </c>
      <c r="BB845" s="1">
        <f t="shared" ca="1" si="823"/>
        <v>1.1937005329283072</v>
      </c>
      <c r="BC845" s="1">
        <f t="shared" ca="1" si="823"/>
        <v>1.1937005329283072</v>
      </c>
      <c r="BD845" s="1">
        <f t="shared" ca="1" si="823"/>
        <v>1.1937005329283072</v>
      </c>
      <c r="BE845" s="1">
        <f t="shared" ca="1" si="823"/>
        <v>1.1937005329283072</v>
      </c>
      <c r="BF845" s="1">
        <f t="shared" ca="1" si="823"/>
        <v>1.1937005329283072</v>
      </c>
      <c r="BG845" s="1">
        <f t="shared" ca="1" si="823"/>
        <v>1.1937005329283072</v>
      </c>
      <c r="BH845" s="1">
        <f t="shared" ca="1" si="823"/>
        <v>1.1937005329283072</v>
      </c>
      <c r="BI845" s="1">
        <f t="shared" ca="1" si="823"/>
        <v>1.1937005329283072</v>
      </c>
      <c r="BJ845" s="1">
        <f t="shared" ca="1" si="823"/>
        <v>1.1937005329283072</v>
      </c>
      <c r="BK845" s="1">
        <f t="shared" ca="1" si="823"/>
        <v>1.1937005329283072</v>
      </c>
      <c r="BL845" s="1">
        <f t="shared" ca="1" si="823"/>
        <v>1.1937005329283072</v>
      </c>
      <c r="BM845" s="1">
        <f t="shared" ca="1" si="823"/>
        <v>1.1937005329283072</v>
      </c>
      <c r="BN845" s="1">
        <f t="shared" ca="1" si="823"/>
        <v>1.1937005329283072</v>
      </c>
      <c r="BO845" s="1">
        <f t="shared" ca="1" si="823"/>
        <v>1.1937005329283072</v>
      </c>
      <c r="BP845" s="1">
        <f t="shared" ca="1" si="823"/>
        <v>1.1937005329283072</v>
      </c>
      <c r="BQ845" s="1">
        <f t="shared" ca="1" si="823"/>
        <v>1.1937005329283072</v>
      </c>
      <c r="BR845" s="1">
        <f t="shared" ca="1" si="823"/>
        <v>1.1937005329283072</v>
      </c>
      <c r="BS845" s="1">
        <f t="shared" ca="1" si="823"/>
        <v>1.1937005329283072</v>
      </c>
      <c r="BT845" s="1">
        <f t="shared" ca="1" si="823"/>
        <v>1.1937005329283072</v>
      </c>
      <c r="BU845" s="1">
        <f t="shared" ca="1" si="823"/>
        <v>1.1937005329283072</v>
      </c>
      <c r="BV845" s="1">
        <f t="shared" ca="1" si="823"/>
        <v>1.1937005329283072</v>
      </c>
      <c r="BW845" s="1">
        <f t="shared" ca="1" si="823"/>
        <v>1.1937005329283072</v>
      </c>
      <c r="BX845" s="1">
        <f t="shared" ca="1" si="823"/>
        <v>1.1937005329283072</v>
      </c>
      <c r="BY845" s="1">
        <f t="shared" ca="1" si="823"/>
        <v>1.1937005329283072</v>
      </c>
      <c r="BZ845">
        <v>2050</v>
      </c>
    </row>
    <row r="846" spans="47:78" x14ac:dyDescent="0.45">
      <c r="AU846" t="str">
        <f t="shared" ca="1" si="768"/>
        <v>\I:</v>
      </c>
      <c r="AV846" s="1" t="str">
        <f t="shared" ca="1" si="815"/>
        <v/>
      </c>
      <c r="AW846" s="1" t="str">
        <f t="shared" ref="AW846:BY846" ca="1" si="824">OFFSET($F12,0,MATCH($BZ846,$G$1:$J$1,0))</f>
        <v/>
      </c>
      <c r="AX846" s="1" t="str">
        <f t="shared" ca="1" si="824"/>
        <v/>
      </c>
      <c r="AY846" s="1" t="str">
        <f t="shared" ca="1" si="824"/>
        <v/>
      </c>
      <c r="AZ846" s="1" t="str">
        <f t="shared" ca="1" si="824"/>
        <v/>
      </c>
      <c r="BA846" s="1" t="str">
        <f t="shared" ca="1" si="824"/>
        <v/>
      </c>
      <c r="BB846" s="1" t="str">
        <f t="shared" ca="1" si="824"/>
        <v/>
      </c>
      <c r="BC846" s="1" t="str">
        <f t="shared" ca="1" si="824"/>
        <v/>
      </c>
      <c r="BD846" s="1" t="str">
        <f t="shared" ca="1" si="824"/>
        <v/>
      </c>
      <c r="BE846" s="1" t="str">
        <f t="shared" ca="1" si="824"/>
        <v/>
      </c>
      <c r="BF846" s="1" t="str">
        <f t="shared" ca="1" si="824"/>
        <v/>
      </c>
      <c r="BG846" s="1" t="str">
        <f t="shared" ca="1" si="824"/>
        <v/>
      </c>
      <c r="BH846" s="1" t="str">
        <f t="shared" ca="1" si="824"/>
        <v/>
      </c>
      <c r="BI846" s="1" t="str">
        <f t="shared" ca="1" si="824"/>
        <v/>
      </c>
      <c r="BJ846" s="1" t="str">
        <f t="shared" ca="1" si="824"/>
        <v/>
      </c>
      <c r="BK846" s="1" t="str">
        <f t="shared" ca="1" si="824"/>
        <v/>
      </c>
      <c r="BL846" s="1" t="str">
        <f t="shared" ca="1" si="824"/>
        <v/>
      </c>
      <c r="BM846" s="1" t="str">
        <f t="shared" ca="1" si="824"/>
        <v/>
      </c>
      <c r="BN846" s="1" t="str">
        <f t="shared" ca="1" si="824"/>
        <v/>
      </c>
      <c r="BO846" s="1" t="str">
        <f t="shared" ca="1" si="824"/>
        <v/>
      </c>
      <c r="BP846" s="1" t="str">
        <f t="shared" ca="1" si="824"/>
        <v/>
      </c>
      <c r="BQ846" s="1" t="str">
        <f t="shared" ca="1" si="824"/>
        <v/>
      </c>
      <c r="BR846" s="1" t="str">
        <f t="shared" ca="1" si="824"/>
        <v/>
      </c>
      <c r="BS846" s="1" t="str">
        <f t="shared" ca="1" si="824"/>
        <v/>
      </c>
      <c r="BT846" s="1" t="str">
        <f t="shared" ca="1" si="824"/>
        <v/>
      </c>
      <c r="BU846" s="1" t="str">
        <f t="shared" ca="1" si="824"/>
        <v/>
      </c>
      <c r="BV846" s="1" t="str">
        <f t="shared" ca="1" si="824"/>
        <v/>
      </c>
      <c r="BW846" s="1" t="str">
        <f t="shared" ca="1" si="824"/>
        <v/>
      </c>
      <c r="BX846" s="1" t="str">
        <f t="shared" ca="1" si="824"/>
        <v/>
      </c>
      <c r="BY846" s="1" t="str">
        <f t="shared" ca="1" si="824"/>
        <v/>
      </c>
      <c r="BZ846">
        <v>2050</v>
      </c>
    </row>
    <row r="847" spans="47:78" x14ac:dyDescent="0.45">
      <c r="AU847" t="str">
        <f t="shared" ca="1" si="768"/>
        <v>IOI_PRH_ELC</v>
      </c>
      <c r="AV847" s="1">
        <f t="shared" ca="1" si="815"/>
        <v>1.3224876615700021</v>
      </c>
      <c r="AW847" s="1">
        <f t="shared" ref="AW847:BY847" ca="1" si="825">OFFSET($F13,0,MATCH($BZ847,$G$1:$J$1,0))</f>
        <v>1.3224876615700021</v>
      </c>
      <c r="AX847" s="1">
        <f t="shared" ca="1" si="825"/>
        <v>1.3224876615700021</v>
      </c>
      <c r="AY847" s="1">
        <f t="shared" ca="1" si="825"/>
        <v>1.3224876615700021</v>
      </c>
      <c r="AZ847" s="1">
        <f t="shared" ca="1" si="825"/>
        <v>1.3224876615700021</v>
      </c>
      <c r="BA847" s="1">
        <f t="shared" ca="1" si="825"/>
        <v>1.3224876615700021</v>
      </c>
      <c r="BB847" s="1">
        <f t="shared" ca="1" si="825"/>
        <v>1.3224876615700021</v>
      </c>
      <c r="BC847" s="1">
        <f t="shared" ca="1" si="825"/>
        <v>1.3224876615700021</v>
      </c>
      <c r="BD847" s="1">
        <f t="shared" ca="1" si="825"/>
        <v>1.3224876615700021</v>
      </c>
      <c r="BE847" s="1">
        <f t="shared" ca="1" si="825"/>
        <v>1.3224876615700021</v>
      </c>
      <c r="BF847" s="1">
        <f t="shared" ca="1" si="825"/>
        <v>1.3224876615700021</v>
      </c>
      <c r="BG847" s="1">
        <f t="shared" ca="1" si="825"/>
        <v>1.3224876615700021</v>
      </c>
      <c r="BH847" s="1">
        <f t="shared" ca="1" si="825"/>
        <v>1.3224876615700021</v>
      </c>
      <c r="BI847" s="1">
        <f t="shared" ca="1" si="825"/>
        <v>1.3224876615700021</v>
      </c>
      <c r="BJ847" s="1">
        <f t="shared" ca="1" si="825"/>
        <v>1.3224876615700021</v>
      </c>
      <c r="BK847" s="1">
        <f t="shared" ca="1" si="825"/>
        <v>1.3224876615700021</v>
      </c>
      <c r="BL847" s="1">
        <f t="shared" ca="1" si="825"/>
        <v>1.3224876615700021</v>
      </c>
      <c r="BM847" s="1">
        <f t="shared" ca="1" si="825"/>
        <v>1.3224876615700021</v>
      </c>
      <c r="BN847" s="1">
        <f t="shared" ca="1" si="825"/>
        <v>1.3224876615700021</v>
      </c>
      <c r="BO847" s="1">
        <f t="shared" ca="1" si="825"/>
        <v>1.3224876615700021</v>
      </c>
      <c r="BP847" s="1">
        <f t="shared" ca="1" si="825"/>
        <v>1.3224876615700021</v>
      </c>
      <c r="BQ847" s="1">
        <f t="shared" ca="1" si="825"/>
        <v>1.3224876615700021</v>
      </c>
      <c r="BR847" s="1">
        <f t="shared" ca="1" si="825"/>
        <v>1.3224876615700021</v>
      </c>
      <c r="BS847" s="1">
        <f t="shared" ca="1" si="825"/>
        <v>1.3224876615700021</v>
      </c>
      <c r="BT847" s="1">
        <f t="shared" ca="1" si="825"/>
        <v>1.3224876615700021</v>
      </c>
      <c r="BU847" s="1">
        <f t="shared" ca="1" si="825"/>
        <v>1.3224876615700021</v>
      </c>
      <c r="BV847" s="1">
        <f t="shared" ca="1" si="825"/>
        <v>1.3224876615700021</v>
      </c>
      <c r="BW847" s="1">
        <f t="shared" ca="1" si="825"/>
        <v>1.3224876615700021</v>
      </c>
      <c r="BX847" s="1">
        <f t="shared" ca="1" si="825"/>
        <v>1.3224876615700021</v>
      </c>
      <c r="BY847" s="1">
        <f t="shared" ca="1" si="825"/>
        <v>1.3224876615700021</v>
      </c>
      <c r="BZ847">
        <v>2050</v>
      </c>
    </row>
    <row r="848" spans="47:78" x14ac:dyDescent="0.45">
      <c r="AU848" t="str">
        <f t="shared" ca="1" si="768"/>
        <v>IOI_PRC_ELC</v>
      </c>
      <c r="AV848" s="1">
        <f t="shared" ca="1" si="815"/>
        <v>1.3224876615700021</v>
      </c>
      <c r="AW848" s="1">
        <f t="shared" ref="AW848:BY848" ca="1" si="826">OFFSET($F14,0,MATCH($BZ848,$G$1:$J$1,0))</f>
        <v>1.3224876615700021</v>
      </c>
      <c r="AX848" s="1">
        <f t="shared" ca="1" si="826"/>
        <v>1.3224876615700021</v>
      </c>
      <c r="AY848" s="1">
        <f t="shared" ca="1" si="826"/>
        <v>1.3224876615700021</v>
      </c>
      <c r="AZ848" s="1">
        <f t="shared" ca="1" si="826"/>
        <v>1.3224876615700021</v>
      </c>
      <c r="BA848" s="1">
        <f t="shared" ca="1" si="826"/>
        <v>1.3224876615700021</v>
      </c>
      <c r="BB848" s="1">
        <f t="shared" ca="1" si="826"/>
        <v>1.3224876615700021</v>
      </c>
      <c r="BC848" s="1">
        <f t="shared" ca="1" si="826"/>
        <v>1.3224876615700021</v>
      </c>
      <c r="BD848" s="1">
        <f t="shared" ca="1" si="826"/>
        <v>1.3224876615700021</v>
      </c>
      <c r="BE848" s="1">
        <f t="shared" ca="1" si="826"/>
        <v>1.3224876615700021</v>
      </c>
      <c r="BF848" s="1">
        <f t="shared" ca="1" si="826"/>
        <v>1.3224876615700021</v>
      </c>
      <c r="BG848" s="1">
        <f t="shared" ca="1" si="826"/>
        <v>1.3224876615700021</v>
      </c>
      <c r="BH848" s="1">
        <f t="shared" ca="1" si="826"/>
        <v>1.3224876615700021</v>
      </c>
      <c r="BI848" s="1">
        <f t="shared" ca="1" si="826"/>
        <v>1.3224876615700021</v>
      </c>
      <c r="BJ848" s="1">
        <f t="shared" ca="1" si="826"/>
        <v>1.3224876615700021</v>
      </c>
      <c r="BK848" s="1">
        <f t="shared" ca="1" si="826"/>
        <v>1.3224876615700021</v>
      </c>
      <c r="BL848" s="1">
        <f t="shared" ca="1" si="826"/>
        <v>1.3224876615700021</v>
      </c>
      <c r="BM848" s="1">
        <f t="shared" ca="1" si="826"/>
        <v>1.3224876615700021</v>
      </c>
      <c r="BN848" s="1">
        <f t="shared" ca="1" si="826"/>
        <v>1.3224876615700021</v>
      </c>
      <c r="BO848" s="1">
        <f t="shared" ca="1" si="826"/>
        <v>1.3224876615700021</v>
      </c>
      <c r="BP848" s="1">
        <f t="shared" ca="1" si="826"/>
        <v>1.3224876615700021</v>
      </c>
      <c r="BQ848" s="1">
        <f t="shared" ca="1" si="826"/>
        <v>1.3224876615700021</v>
      </c>
      <c r="BR848" s="1">
        <f t="shared" ca="1" si="826"/>
        <v>1.3224876615700021</v>
      </c>
      <c r="BS848" s="1">
        <f t="shared" ca="1" si="826"/>
        <v>1.3224876615700021</v>
      </c>
      <c r="BT848" s="1">
        <f t="shared" ca="1" si="826"/>
        <v>1.3224876615700021</v>
      </c>
      <c r="BU848" s="1">
        <f t="shared" ca="1" si="826"/>
        <v>1.3224876615700021</v>
      </c>
      <c r="BV848" s="1">
        <f t="shared" ca="1" si="826"/>
        <v>1.3224876615700021</v>
      </c>
      <c r="BW848" s="1">
        <f t="shared" ca="1" si="826"/>
        <v>1.3224876615700021</v>
      </c>
      <c r="BX848" s="1">
        <f t="shared" ca="1" si="826"/>
        <v>1.3224876615700021</v>
      </c>
      <c r="BY848" s="1">
        <f t="shared" ca="1" si="826"/>
        <v>1.3224876615700021</v>
      </c>
      <c r="BZ848">
        <v>2050</v>
      </c>
    </row>
    <row r="849" spans="47:78" x14ac:dyDescent="0.45">
      <c r="AU849" t="str">
        <f t="shared" ca="1" si="768"/>
        <v>IOI_MDR_ELC</v>
      </c>
      <c r="AV849" s="1">
        <f t="shared" ca="1" si="815"/>
        <v>1.3224876615700021</v>
      </c>
      <c r="AW849" s="1">
        <f t="shared" ref="AW849:BY849" ca="1" si="827">OFFSET($F15,0,MATCH($BZ849,$G$1:$J$1,0))</f>
        <v>1.3224876615700021</v>
      </c>
      <c r="AX849" s="1">
        <f t="shared" ca="1" si="827"/>
        <v>1.3224876615700021</v>
      </c>
      <c r="AY849" s="1">
        <f t="shared" ca="1" si="827"/>
        <v>1.3224876615700021</v>
      </c>
      <c r="AZ849" s="1">
        <f t="shared" ca="1" si="827"/>
        <v>1.3224876615700021</v>
      </c>
      <c r="BA849" s="1">
        <f t="shared" ca="1" si="827"/>
        <v>1.3224876615700021</v>
      </c>
      <c r="BB849" s="1">
        <f t="shared" ca="1" si="827"/>
        <v>1.3224876615700021</v>
      </c>
      <c r="BC849" s="1">
        <f t="shared" ca="1" si="827"/>
        <v>1.3224876615700021</v>
      </c>
      <c r="BD849" s="1">
        <f t="shared" ca="1" si="827"/>
        <v>1.3224876615700021</v>
      </c>
      <c r="BE849" s="1">
        <f t="shared" ca="1" si="827"/>
        <v>1.3224876615700021</v>
      </c>
      <c r="BF849" s="1">
        <f t="shared" ca="1" si="827"/>
        <v>1.3224876615700021</v>
      </c>
      <c r="BG849" s="1">
        <f t="shared" ca="1" si="827"/>
        <v>1.3224876615700021</v>
      </c>
      <c r="BH849" s="1">
        <f t="shared" ca="1" si="827"/>
        <v>1.3224876615700021</v>
      </c>
      <c r="BI849" s="1">
        <f t="shared" ca="1" si="827"/>
        <v>1.3224876615700021</v>
      </c>
      <c r="BJ849" s="1">
        <f t="shared" ca="1" si="827"/>
        <v>1.3224876615700021</v>
      </c>
      <c r="BK849" s="1">
        <f t="shared" ca="1" si="827"/>
        <v>1.3224876615700021</v>
      </c>
      <c r="BL849" s="1">
        <f t="shared" ca="1" si="827"/>
        <v>1.3224876615700021</v>
      </c>
      <c r="BM849" s="1">
        <f t="shared" ca="1" si="827"/>
        <v>1.3224876615700021</v>
      </c>
      <c r="BN849" s="1">
        <f t="shared" ca="1" si="827"/>
        <v>1.3224876615700021</v>
      </c>
      <c r="BO849" s="1">
        <f t="shared" ca="1" si="827"/>
        <v>1.3224876615700021</v>
      </c>
      <c r="BP849" s="1">
        <f t="shared" ca="1" si="827"/>
        <v>1.3224876615700021</v>
      </c>
      <c r="BQ849" s="1">
        <f t="shared" ca="1" si="827"/>
        <v>1.3224876615700021</v>
      </c>
      <c r="BR849" s="1">
        <f t="shared" ca="1" si="827"/>
        <v>1.3224876615700021</v>
      </c>
      <c r="BS849" s="1">
        <f t="shared" ca="1" si="827"/>
        <v>1.3224876615700021</v>
      </c>
      <c r="BT849" s="1">
        <f t="shared" ca="1" si="827"/>
        <v>1.3224876615700021</v>
      </c>
      <c r="BU849" s="1">
        <f t="shared" ca="1" si="827"/>
        <v>1.3224876615700021</v>
      </c>
      <c r="BV849" s="1">
        <f t="shared" ca="1" si="827"/>
        <v>1.3224876615700021</v>
      </c>
      <c r="BW849" s="1">
        <f t="shared" ca="1" si="827"/>
        <v>1.3224876615700021</v>
      </c>
      <c r="BX849" s="1">
        <f t="shared" ca="1" si="827"/>
        <v>1.3224876615700021</v>
      </c>
      <c r="BY849" s="1">
        <f t="shared" ca="1" si="827"/>
        <v>1.3224876615700021</v>
      </c>
      <c r="BZ849">
        <v>2050</v>
      </c>
    </row>
    <row r="850" spans="47:78" x14ac:dyDescent="0.45">
      <c r="AU850" t="str">
        <f t="shared" ca="1" si="768"/>
        <v>IOI_OTP_ELC</v>
      </c>
      <c r="AV850" s="1">
        <f t="shared" ca="1" si="815"/>
        <v>1.3224876615700021</v>
      </c>
      <c r="AW850" s="1">
        <f t="shared" ref="AW850:BY850" ca="1" si="828">OFFSET($F16,0,MATCH($BZ850,$G$1:$J$1,0))</f>
        <v>1.3224876615700021</v>
      </c>
      <c r="AX850" s="1">
        <f t="shared" ca="1" si="828"/>
        <v>1.3224876615700021</v>
      </c>
      <c r="AY850" s="1">
        <f t="shared" ca="1" si="828"/>
        <v>1.3224876615700021</v>
      </c>
      <c r="AZ850" s="1">
        <f t="shared" ca="1" si="828"/>
        <v>1.3224876615700021</v>
      </c>
      <c r="BA850" s="1">
        <f t="shared" ca="1" si="828"/>
        <v>1.3224876615700021</v>
      </c>
      <c r="BB850" s="1">
        <f t="shared" ca="1" si="828"/>
        <v>1.3224876615700021</v>
      </c>
      <c r="BC850" s="1">
        <f t="shared" ca="1" si="828"/>
        <v>1.3224876615700021</v>
      </c>
      <c r="BD850" s="1">
        <f t="shared" ca="1" si="828"/>
        <v>1.3224876615700021</v>
      </c>
      <c r="BE850" s="1">
        <f t="shared" ca="1" si="828"/>
        <v>1.3224876615700021</v>
      </c>
      <c r="BF850" s="1">
        <f t="shared" ca="1" si="828"/>
        <v>1.3224876615700021</v>
      </c>
      <c r="BG850" s="1">
        <f t="shared" ca="1" si="828"/>
        <v>1.3224876615700021</v>
      </c>
      <c r="BH850" s="1">
        <f t="shared" ca="1" si="828"/>
        <v>1.3224876615700021</v>
      </c>
      <c r="BI850" s="1">
        <f t="shared" ca="1" si="828"/>
        <v>1.3224876615700021</v>
      </c>
      <c r="BJ850" s="1">
        <f t="shared" ca="1" si="828"/>
        <v>1.3224876615700021</v>
      </c>
      <c r="BK850" s="1">
        <f t="shared" ca="1" si="828"/>
        <v>1.3224876615700021</v>
      </c>
      <c r="BL850" s="1">
        <f t="shared" ca="1" si="828"/>
        <v>1.3224876615700021</v>
      </c>
      <c r="BM850" s="1">
        <f t="shared" ca="1" si="828"/>
        <v>1.3224876615700021</v>
      </c>
      <c r="BN850" s="1">
        <f t="shared" ca="1" si="828"/>
        <v>1.3224876615700021</v>
      </c>
      <c r="BO850" s="1">
        <f t="shared" ca="1" si="828"/>
        <v>1.3224876615700021</v>
      </c>
      <c r="BP850" s="1">
        <f t="shared" ca="1" si="828"/>
        <v>1.3224876615700021</v>
      </c>
      <c r="BQ850" s="1">
        <f t="shared" ca="1" si="828"/>
        <v>1.3224876615700021</v>
      </c>
      <c r="BR850" s="1">
        <f t="shared" ca="1" si="828"/>
        <v>1.3224876615700021</v>
      </c>
      <c r="BS850" s="1">
        <f t="shared" ca="1" si="828"/>
        <v>1.3224876615700021</v>
      </c>
      <c r="BT850" s="1">
        <f t="shared" ca="1" si="828"/>
        <v>1.3224876615700021</v>
      </c>
      <c r="BU850" s="1">
        <f t="shared" ca="1" si="828"/>
        <v>1.3224876615700021</v>
      </c>
      <c r="BV850" s="1">
        <f t="shared" ca="1" si="828"/>
        <v>1.3224876615700021</v>
      </c>
      <c r="BW850" s="1">
        <f t="shared" ca="1" si="828"/>
        <v>1.3224876615700021</v>
      </c>
      <c r="BX850" s="1">
        <f t="shared" ca="1" si="828"/>
        <v>1.3224876615700021</v>
      </c>
      <c r="BY850" s="1">
        <f t="shared" ca="1" si="828"/>
        <v>1.3224876615700021</v>
      </c>
      <c r="BZ850">
        <v>2050</v>
      </c>
    </row>
    <row r="851" spans="47:78" x14ac:dyDescent="0.45">
      <c r="AU851" t="str">
        <f t="shared" ca="1" si="768"/>
        <v>IOI_SPC_ELC</v>
      </c>
      <c r="AV851" s="1">
        <f t="shared" ca="1" si="815"/>
        <v>1.3224876615700021</v>
      </c>
      <c r="AW851" s="1">
        <f t="shared" ref="AW851:BY851" ca="1" si="829">OFFSET($F17,0,MATCH($BZ851,$G$1:$J$1,0))</f>
        <v>1.3224876615700021</v>
      </c>
      <c r="AX851" s="1">
        <f t="shared" ca="1" si="829"/>
        <v>1.3224876615700021</v>
      </c>
      <c r="AY851" s="1">
        <f t="shared" ca="1" si="829"/>
        <v>1.3224876615700021</v>
      </c>
      <c r="AZ851" s="1">
        <f t="shared" ca="1" si="829"/>
        <v>1.3224876615700021</v>
      </c>
      <c r="BA851" s="1">
        <f t="shared" ca="1" si="829"/>
        <v>1.3224876615700021</v>
      </c>
      <c r="BB851" s="1">
        <f t="shared" ca="1" si="829"/>
        <v>1.3224876615700021</v>
      </c>
      <c r="BC851" s="1">
        <f t="shared" ca="1" si="829"/>
        <v>1.3224876615700021</v>
      </c>
      <c r="BD851" s="1">
        <f t="shared" ca="1" si="829"/>
        <v>1.3224876615700021</v>
      </c>
      <c r="BE851" s="1">
        <f t="shared" ca="1" si="829"/>
        <v>1.3224876615700021</v>
      </c>
      <c r="BF851" s="1">
        <f t="shared" ca="1" si="829"/>
        <v>1.3224876615700021</v>
      </c>
      <c r="BG851" s="1">
        <f t="shared" ca="1" si="829"/>
        <v>1.3224876615700021</v>
      </c>
      <c r="BH851" s="1">
        <f t="shared" ca="1" si="829"/>
        <v>1.3224876615700021</v>
      </c>
      <c r="BI851" s="1">
        <f t="shared" ca="1" si="829"/>
        <v>1.3224876615700021</v>
      </c>
      <c r="BJ851" s="1">
        <f t="shared" ca="1" si="829"/>
        <v>1.3224876615700021</v>
      </c>
      <c r="BK851" s="1">
        <f t="shared" ca="1" si="829"/>
        <v>1.3224876615700021</v>
      </c>
      <c r="BL851" s="1">
        <f t="shared" ca="1" si="829"/>
        <v>1.3224876615700021</v>
      </c>
      <c r="BM851" s="1">
        <f t="shared" ca="1" si="829"/>
        <v>1.3224876615700021</v>
      </c>
      <c r="BN851" s="1">
        <f t="shared" ca="1" si="829"/>
        <v>1.3224876615700021</v>
      </c>
      <c r="BO851" s="1">
        <f t="shared" ca="1" si="829"/>
        <v>1.3224876615700021</v>
      </c>
      <c r="BP851" s="1">
        <f t="shared" ca="1" si="829"/>
        <v>1.3224876615700021</v>
      </c>
      <c r="BQ851" s="1">
        <f t="shared" ca="1" si="829"/>
        <v>1.3224876615700021</v>
      </c>
      <c r="BR851" s="1">
        <f t="shared" ca="1" si="829"/>
        <v>1.3224876615700021</v>
      </c>
      <c r="BS851" s="1">
        <f t="shared" ca="1" si="829"/>
        <v>1.3224876615700021</v>
      </c>
      <c r="BT851" s="1">
        <f t="shared" ca="1" si="829"/>
        <v>1.3224876615700021</v>
      </c>
      <c r="BU851" s="1">
        <f t="shared" ca="1" si="829"/>
        <v>1.3224876615700021</v>
      </c>
      <c r="BV851" s="1">
        <f t="shared" ca="1" si="829"/>
        <v>1.3224876615700021</v>
      </c>
      <c r="BW851" s="1">
        <f t="shared" ca="1" si="829"/>
        <v>1.3224876615700021</v>
      </c>
      <c r="BX851" s="1">
        <f t="shared" ca="1" si="829"/>
        <v>1.3224876615700021</v>
      </c>
      <c r="BY851" s="1">
        <f t="shared" ca="1" si="829"/>
        <v>1.3224876615700021</v>
      </c>
      <c r="BZ851">
        <v>2050</v>
      </c>
    </row>
    <row r="852" spans="47:78" x14ac:dyDescent="0.45">
      <c r="AU852" t="str">
        <f t="shared" ca="1" si="768"/>
        <v>IOI_LIG_ELC</v>
      </c>
      <c r="AV852" s="1">
        <f t="shared" ca="1" si="815"/>
        <v>1.3224876615700021</v>
      </c>
      <c r="AW852" s="1">
        <f t="shared" ref="AW852:BY852" ca="1" si="830">OFFSET($F18,0,MATCH($BZ852,$G$1:$J$1,0))</f>
        <v>1.3224876615700021</v>
      </c>
      <c r="AX852" s="1">
        <f t="shared" ca="1" si="830"/>
        <v>1.3224876615700021</v>
      </c>
      <c r="AY852" s="1">
        <f t="shared" ca="1" si="830"/>
        <v>1.3224876615700021</v>
      </c>
      <c r="AZ852" s="1">
        <f t="shared" ca="1" si="830"/>
        <v>1.3224876615700021</v>
      </c>
      <c r="BA852" s="1">
        <f t="shared" ca="1" si="830"/>
        <v>1.3224876615700021</v>
      </c>
      <c r="BB852" s="1">
        <f t="shared" ca="1" si="830"/>
        <v>1.3224876615700021</v>
      </c>
      <c r="BC852" s="1">
        <f t="shared" ca="1" si="830"/>
        <v>1.3224876615700021</v>
      </c>
      <c r="BD852" s="1">
        <f t="shared" ca="1" si="830"/>
        <v>1.3224876615700021</v>
      </c>
      <c r="BE852" s="1">
        <f t="shared" ca="1" si="830"/>
        <v>1.3224876615700021</v>
      </c>
      <c r="BF852" s="1">
        <f t="shared" ca="1" si="830"/>
        <v>1.3224876615700021</v>
      </c>
      <c r="BG852" s="1">
        <f t="shared" ca="1" si="830"/>
        <v>1.3224876615700021</v>
      </c>
      <c r="BH852" s="1">
        <f t="shared" ca="1" si="830"/>
        <v>1.3224876615700021</v>
      </c>
      <c r="BI852" s="1">
        <f t="shared" ca="1" si="830"/>
        <v>1.3224876615700021</v>
      </c>
      <c r="BJ852" s="1">
        <f t="shared" ca="1" si="830"/>
        <v>1.3224876615700021</v>
      </c>
      <c r="BK852" s="1">
        <f t="shared" ca="1" si="830"/>
        <v>1.3224876615700021</v>
      </c>
      <c r="BL852" s="1">
        <f t="shared" ca="1" si="830"/>
        <v>1.3224876615700021</v>
      </c>
      <c r="BM852" s="1">
        <f t="shared" ca="1" si="830"/>
        <v>1.3224876615700021</v>
      </c>
      <c r="BN852" s="1">
        <f t="shared" ca="1" si="830"/>
        <v>1.3224876615700021</v>
      </c>
      <c r="BO852" s="1">
        <f t="shared" ca="1" si="830"/>
        <v>1.3224876615700021</v>
      </c>
      <c r="BP852" s="1">
        <f t="shared" ca="1" si="830"/>
        <v>1.3224876615700021</v>
      </c>
      <c r="BQ852" s="1">
        <f t="shared" ca="1" si="830"/>
        <v>1.3224876615700021</v>
      </c>
      <c r="BR852" s="1">
        <f t="shared" ca="1" si="830"/>
        <v>1.3224876615700021</v>
      </c>
      <c r="BS852" s="1">
        <f t="shared" ca="1" si="830"/>
        <v>1.3224876615700021</v>
      </c>
      <c r="BT852" s="1">
        <f t="shared" ca="1" si="830"/>
        <v>1.3224876615700021</v>
      </c>
      <c r="BU852" s="1">
        <f t="shared" ca="1" si="830"/>
        <v>1.3224876615700021</v>
      </c>
      <c r="BV852" s="1">
        <f t="shared" ca="1" si="830"/>
        <v>1.3224876615700021</v>
      </c>
      <c r="BW852" s="1">
        <f t="shared" ca="1" si="830"/>
        <v>1.3224876615700021</v>
      </c>
      <c r="BX852" s="1">
        <f t="shared" ca="1" si="830"/>
        <v>1.3224876615700021</v>
      </c>
      <c r="BY852" s="1">
        <f t="shared" ca="1" si="830"/>
        <v>1.3224876615700021</v>
      </c>
      <c r="BZ852">
        <v>2050</v>
      </c>
    </row>
    <row r="853" spans="47:78" x14ac:dyDescent="0.45">
      <c r="AU853" t="str">
        <f t="shared" ca="1" si="768"/>
        <v>IOI_OTH_ELC</v>
      </c>
      <c r="AV853" s="1">
        <f t="shared" ca="1" si="815"/>
        <v>1.3224876615700021</v>
      </c>
      <c r="AW853" s="1">
        <f t="shared" ref="AW853:BY853" ca="1" si="831">OFFSET($F19,0,MATCH($BZ853,$G$1:$J$1,0))</f>
        <v>1.3224876615700021</v>
      </c>
      <c r="AX853" s="1">
        <f t="shared" ca="1" si="831"/>
        <v>1.3224876615700021</v>
      </c>
      <c r="AY853" s="1">
        <f t="shared" ca="1" si="831"/>
        <v>1.3224876615700021</v>
      </c>
      <c r="AZ853" s="1">
        <f t="shared" ca="1" si="831"/>
        <v>1.3224876615700021</v>
      </c>
      <c r="BA853" s="1">
        <f t="shared" ca="1" si="831"/>
        <v>1.3224876615700021</v>
      </c>
      <c r="BB853" s="1">
        <f t="shared" ca="1" si="831"/>
        <v>1.3224876615700021</v>
      </c>
      <c r="BC853" s="1">
        <f t="shared" ca="1" si="831"/>
        <v>1.3224876615700021</v>
      </c>
      <c r="BD853" s="1">
        <f t="shared" ca="1" si="831"/>
        <v>1.3224876615700021</v>
      </c>
      <c r="BE853" s="1">
        <f t="shared" ca="1" si="831"/>
        <v>1.3224876615700021</v>
      </c>
      <c r="BF853" s="1">
        <f t="shared" ca="1" si="831"/>
        <v>1.3224876615700021</v>
      </c>
      <c r="BG853" s="1">
        <f t="shared" ca="1" si="831"/>
        <v>1.3224876615700021</v>
      </c>
      <c r="BH853" s="1">
        <f t="shared" ca="1" si="831"/>
        <v>1.3224876615700021</v>
      </c>
      <c r="BI853" s="1">
        <f t="shared" ca="1" si="831"/>
        <v>1.3224876615700021</v>
      </c>
      <c r="BJ853" s="1">
        <f t="shared" ca="1" si="831"/>
        <v>1.3224876615700021</v>
      </c>
      <c r="BK853" s="1">
        <f t="shared" ca="1" si="831"/>
        <v>1.3224876615700021</v>
      </c>
      <c r="BL853" s="1">
        <f t="shared" ca="1" si="831"/>
        <v>1.3224876615700021</v>
      </c>
      <c r="BM853" s="1">
        <f t="shared" ca="1" si="831"/>
        <v>1.3224876615700021</v>
      </c>
      <c r="BN853" s="1">
        <f t="shared" ca="1" si="831"/>
        <v>1.3224876615700021</v>
      </c>
      <c r="BO853" s="1">
        <f t="shared" ca="1" si="831"/>
        <v>1.3224876615700021</v>
      </c>
      <c r="BP853" s="1">
        <f t="shared" ca="1" si="831"/>
        <v>1.3224876615700021</v>
      </c>
      <c r="BQ853" s="1">
        <f t="shared" ca="1" si="831"/>
        <v>1.3224876615700021</v>
      </c>
      <c r="BR853" s="1">
        <f t="shared" ca="1" si="831"/>
        <v>1.3224876615700021</v>
      </c>
      <c r="BS853" s="1">
        <f t="shared" ca="1" si="831"/>
        <v>1.3224876615700021</v>
      </c>
      <c r="BT853" s="1">
        <f t="shared" ca="1" si="831"/>
        <v>1.3224876615700021</v>
      </c>
      <c r="BU853" s="1">
        <f t="shared" ca="1" si="831"/>
        <v>1.3224876615700021</v>
      </c>
      <c r="BV853" s="1">
        <f t="shared" ca="1" si="831"/>
        <v>1.3224876615700021</v>
      </c>
      <c r="BW853" s="1">
        <f t="shared" ca="1" si="831"/>
        <v>1.3224876615700021</v>
      </c>
      <c r="BX853" s="1">
        <f t="shared" ca="1" si="831"/>
        <v>1.3224876615700021</v>
      </c>
      <c r="BY853" s="1">
        <f t="shared" ca="1" si="831"/>
        <v>1.3224876615700021</v>
      </c>
      <c r="BZ853">
        <v>2050</v>
      </c>
    </row>
    <row r="854" spans="47:78" x14ac:dyDescent="0.45">
      <c r="AU854" t="str">
        <f t="shared" ca="1" si="768"/>
        <v>\I:</v>
      </c>
      <c r="AV854" s="1" t="str">
        <f t="shared" ca="1" si="815"/>
        <v/>
      </c>
      <c r="AW854" s="1" t="str">
        <f t="shared" ref="AW854:BY854" ca="1" si="832">OFFSET($F20,0,MATCH($BZ854,$G$1:$J$1,0))</f>
        <v/>
      </c>
      <c r="AX854" s="1" t="str">
        <f t="shared" ca="1" si="832"/>
        <v/>
      </c>
      <c r="AY854" s="1" t="str">
        <f t="shared" ca="1" si="832"/>
        <v/>
      </c>
      <c r="AZ854" s="1" t="str">
        <f t="shared" ca="1" si="832"/>
        <v/>
      </c>
      <c r="BA854" s="1" t="str">
        <f t="shared" ca="1" si="832"/>
        <v/>
      </c>
      <c r="BB854" s="1" t="str">
        <f t="shared" ca="1" si="832"/>
        <v/>
      </c>
      <c r="BC854" s="1" t="str">
        <f t="shared" ca="1" si="832"/>
        <v/>
      </c>
      <c r="BD854" s="1" t="str">
        <f t="shared" ca="1" si="832"/>
        <v/>
      </c>
      <c r="BE854" s="1" t="str">
        <f t="shared" ca="1" si="832"/>
        <v/>
      </c>
      <c r="BF854" s="1" t="str">
        <f t="shared" ca="1" si="832"/>
        <v/>
      </c>
      <c r="BG854" s="1" t="str">
        <f t="shared" ca="1" si="832"/>
        <v/>
      </c>
      <c r="BH854" s="1" t="str">
        <f t="shared" ca="1" si="832"/>
        <v/>
      </c>
      <c r="BI854" s="1" t="str">
        <f t="shared" ca="1" si="832"/>
        <v/>
      </c>
      <c r="BJ854" s="1" t="str">
        <f t="shared" ca="1" si="832"/>
        <v/>
      </c>
      <c r="BK854" s="1" t="str">
        <f t="shared" ca="1" si="832"/>
        <v/>
      </c>
      <c r="BL854" s="1" t="str">
        <f t="shared" ca="1" si="832"/>
        <v/>
      </c>
      <c r="BM854" s="1" t="str">
        <f t="shared" ca="1" si="832"/>
        <v/>
      </c>
      <c r="BN854" s="1" t="str">
        <f t="shared" ca="1" si="832"/>
        <v/>
      </c>
      <c r="BO854" s="1" t="str">
        <f t="shared" ca="1" si="832"/>
        <v/>
      </c>
      <c r="BP854" s="1" t="str">
        <f t="shared" ca="1" si="832"/>
        <v/>
      </c>
      <c r="BQ854" s="1" t="str">
        <f t="shared" ca="1" si="832"/>
        <v/>
      </c>
      <c r="BR854" s="1" t="str">
        <f t="shared" ca="1" si="832"/>
        <v/>
      </c>
      <c r="BS854" s="1" t="str">
        <f t="shared" ca="1" si="832"/>
        <v/>
      </c>
      <c r="BT854" s="1" t="str">
        <f t="shared" ca="1" si="832"/>
        <v/>
      </c>
      <c r="BU854" s="1" t="str">
        <f t="shared" ca="1" si="832"/>
        <v/>
      </c>
      <c r="BV854" s="1" t="str">
        <f t="shared" ca="1" si="832"/>
        <v/>
      </c>
      <c r="BW854" s="1" t="str">
        <f t="shared" ca="1" si="832"/>
        <v/>
      </c>
      <c r="BX854" s="1" t="str">
        <f t="shared" ca="1" si="832"/>
        <v/>
      </c>
      <c r="BY854" s="1" t="str">
        <f t="shared" ca="1" si="832"/>
        <v/>
      </c>
      <c r="BZ854">
        <v>2050</v>
      </c>
    </row>
    <row r="855" spans="47:78" x14ac:dyDescent="0.45">
      <c r="AU855" t="str">
        <f t="shared" ca="1" si="768"/>
        <v>ICH_PRH_ELC</v>
      </c>
      <c r="AV855" s="1">
        <f t="shared" ca="1" si="815"/>
        <v>1.1046597311095918</v>
      </c>
      <c r="AW855" s="1">
        <f t="shared" ref="AW855:BY855" ca="1" si="833">OFFSET($F21,0,MATCH($BZ855,$G$1:$J$1,0))</f>
        <v>1.1046597311095918</v>
      </c>
      <c r="AX855" s="1">
        <f t="shared" ca="1" si="833"/>
        <v>1.1046597311095918</v>
      </c>
      <c r="AY855" s="1">
        <f t="shared" ca="1" si="833"/>
        <v>1.1046597311095918</v>
      </c>
      <c r="AZ855" s="1">
        <f t="shared" ca="1" si="833"/>
        <v>1.1046597311095918</v>
      </c>
      <c r="BA855" s="1">
        <f t="shared" ca="1" si="833"/>
        <v>1.1046597311095918</v>
      </c>
      <c r="BB855" s="1">
        <f t="shared" ca="1" si="833"/>
        <v>1.1046597311095918</v>
      </c>
      <c r="BC855" s="1">
        <f t="shared" ca="1" si="833"/>
        <v>1.1046597311095918</v>
      </c>
      <c r="BD855" s="1">
        <f t="shared" ca="1" si="833"/>
        <v>1.1046597311095918</v>
      </c>
      <c r="BE855" s="1">
        <f t="shared" ca="1" si="833"/>
        <v>1.1046597311095918</v>
      </c>
      <c r="BF855" s="1">
        <f t="shared" ca="1" si="833"/>
        <v>1.1046597311095918</v>
      </c>
      <c r="BG855" s="1">
        <f t="shared" ca="1" si="833"/>
        <v>1.1046597311095918</v>
      </c>
      <c r="BH855" s="1">
        <f t="shared" ca="1" si="833"/>
        <v>1.1046597311095918</v>
      </c>
      <c r="BI855" s="1">
        <f t="shared" ca="1" si="833"/>
        <v>1.1046597311095918</v>
      </c>
      <c r="BJ855" s="1">
        <f t="shared" ca="1" si="833"/>
        <v>1.1046597311095918</v>
      </c>
      <c r="BK855" s="1">
        <f t="shared" ca="1" si="833"/>
        <v>1.1046597311095918</v>
      </c>
      <c r="BL855" s="1">
        <f t="shared" ca="1" si="833"/>
        <v>1.1046597311095918</v>
      </c>
      <c r="BM855" s="1">
        <f t="shared" ca="1" si="833"/>
        <v>1.1046597311095918</v>
      </c>
      <c r="BN855" s="1">
        <f t="shared" ca="1" si="833"/>
        <v>1.1046597311095918</v>
      </c>
      <c r="BO855" s="1">
        <f t="shared" ca="1" si="833"/>
        <v>1.1046597311095918</v>
      </c>
      <c r="BP855" s="1">
        <f t="shared" ca="1" si="833"/>
        <v>1.1046597311095918</v>
      </c>
      <c r="BQ855" s="1">
        <f t="shared" ca="1" si="833"/>
        <v>1.1046597311095918</v>
      </c>
      <c r="BR855" s="1">
        <f t="shared" ca="1" si="833"/>
        <v>1.1046597311095918</v>
      </c>
      <c r="BS855" s="1">
        <f t="shared" ca="1" si="833"/>
        <v>1.1046597311095918</v>
      </c>
      <c r="BT855" s="1">
        <f t="shared" ca="1" si="833"/>
        <v>1.1046597311095918</v>
      </c>
      <c r="BU855" s="1">
        <f t="shared" ca="1" si="833"/>
        <v>1.1046597311095918</v>
      </c>
      <c r="BV855" s="1">
        <f t="shared" ca="1" si="833"/>
        <v>1.1046597311095918</v>
      </c>
      <c r="BW855" s="1">
        <f t="shared" ca="1" si="833"/>
        <v>1.1046597311095918</v>
      </c>
      <c r="BX855" s="1">
        <f t="shared" ca="1" si="833"/>
        <v>1.1046597311095918</v>
      </c>
      <c r="BY855" s="1">
        <f t="shared" ca="1" si="833"/>
        <v>1.1046597311095918</v>
      </c>
      <c r="BZ855">
        <v>2050</v>
      </c>
    </row>
    <row r="856" spans="47:78" x14ac:dyDescent="0.45">
      <c r="AU856" t="str">
        <f t="shared" ca="1" si="768"/>
        <v>ICH_PRC_ELC</v>
      </c>
      <c r="AV856" s="1">
        <f t="shared" ca="1" si="815"/>
        <v>1.214852012077368</v>
      </c>
      <c r="AW856" s="1">
        <f t="shared" ref="AW856:BY856" ca="1" si="834">OFFSET($F22,0,MATCH($BZ856,$G$1:$J$1,0))</f>
        <v>1.214852012077368</v>
      </c>
      <c r="AX856" s="1">
        <f t="shared" ca="1" si="834"/>
        <v>1.214852012077368</v>
      </c>
      <c r="AY856" s="1">
        <f t="shared" ca="1" si="834"/>
        <v>1.214852012077368</v>
      </c>
      <c r="AZ856" s="1">
        <f t="shared" ca="1" si="834"/>
        <v>1.214852012077368</v>
      </c>
      <c r="BA856" s="1">
        <f t="shared" ca="1" si="834"/>
        <v>1.214852012077368</v>
      </c>
      <c r="BB856" s="1">
        <f t="shared" ca="1" si="834"/>
        <v>1.214852012077368</v>
      </c>
      <c r="BC856" s="1">
        <f t="shared" ca="1" si="834"/>
        <v>1.214852012077368</v>
      </c>
      <c r="BD856" s="1">
        <f t="shared" ca="1" si="834"/>
        <v>1.214852012077368</v>
      </c>
      <c r="BE856" s="1">
        <f t="shared" ca="1" si="834"/>
        <v>1.214852012077368</v>
      </c>
      <c r="BF856" s="1">
        <f t="shared" ca="1" si="834"/>
        <v>1.214852012077368</v>
      </c>
      <c r="BG856" s="1">
        <f t="shared" ca="1" si="834"/>
        <v>1.214852012077368</v>
      </c>
      <c r="BH856" s="1">
        <f t="shared" ca="1" si="834"/>
        <v>1.214852012077368</v>
      </c>
      <c r="BI856" s="1">
        <f t="shared" ca="1" si="834"/>
        <v>1.214852012077368</v>
      </c>
      <c r="BJ856" s="1">
        <f t="shared" ca="1" si="834"/>
        <v>1.214852012077368</v>
      </c>
      <c r="BK856" s="1">
        <f t="shared" ca="1" si="834"/>
        <v>1.214852012077368</v>
      </c>
      <c r="BL856" s="1">
        <f t="shared" ca="1" si="834"/>
        <v>1.214852012077368</v>
      </c>
      <c r="BM856" s="1">
        <f t="shared" ca="1" si="834"/>
        <v>1.214852012077368</v>
      </c>
      <c r="BN856" s="1">
        <f t="shared" ca="1" si="834"/>
        <v>1.214852012077368</v>
      </c>
      <c r="BO856" s="1">
        <f t="shared" ca="1" si="834"/>
        <v>1.214852012077368</v>
      </c>
      <c r="BP856" s="1">
        <f t="shared" ca="1" si="834"/>
        <v>1.214852012077368</v>
      </c>
      <c r="BQ856" s="1">
        <f t="shared" ca="1" si="834"/>
        <v>1.214852012077368</v>
      </c>
      <c r="BR856" s="1">
        <f t="shared" ca="1" si="834"/>
        <v>1.214852012077368</v>
      </c>
      <c r="BS856" s="1">
        <f t="shared" ca="1" si="834"/>
        <v>1.214852012077368</v>
      </c>
      <c r="BT856" s="1">
        <f t="shared" ca="1" si="834"/>
        <v>1.214852012077368</v>
      </c>
      <c r="BU856" s="1">
        <f t="shared" ca="1" si="834"/>
        <v>1.214852012077368</v>
      </c>
      <c r="BV856" s="1">
        <f t="shared" ca="1" si="834"/>
        <v>1.214852012077368</v>
      </c>
      <c r="BW856" s="1">
        <f t="shared" ca="1" si="834"/>
        <v>1.214852012077368</v>
      </c>
      <c r="BX856" s="1">
        <f t="shared" ca="1" si="834"/>
        <v>1.214852012077368</v>
      </c>
      <c r="BY856" s="1">
        <f t="shared" ca="1" si="834"/>
        <v>1.214852012077368</v>
      </c>
      <c r="BZ856">
        <v>2050</v>
      </c>
    </row>
    <row r="857" spans="47:78" x14ac:dyDescent="0.45">
      <c r="AU857" t="str">
        <f t="shared" ref="AU857:AU920" ca="1" si="835">IF(SUM(AV857:BY857)=0,"\I:",AU579)</f>
        <v>ICH_MDR_ELC</v>
      </c>
      <c r="AV857" s="1">
        <f t="shared" ca="1" si="815"/>
        <v>1.1046597311095918</v>
      </c>
      <c r="AW857" s="1">
        <f t="shared" ref="AW857:BY857" ca="1" si="836">OFFSET($F23,0,MATCH($BZ857,$G$1:$J$1,0))</f>
        <v>1.1046597311095918</v>
      </c>
      <c r="AX857" s="1">
        <f t="shared" ca="1" si="836"/>
        <v>1.1046597311095918</v>
      </c>
      <c r="AY857" s="1">
        <f t="shared" ca="1" si="836"/>
        <v>1.1046597311095918</v>
      </c>
      <c r="AZ857" s="1">
        <f t="shared" ca="1" si="836"/>
        <v>1.1046597311095918</v>
      </c>
      <c r="BA857" s="1">
        <f t="shared" ca="1" si="836"/>
        <v>1.1046597311095918</v>
      </c>
      <c r="BB857" s="1">
        <f t="shared" ca="1" si="836"/>
        <v>1.1046597311095918</v>
      </c>
      <c r="BC857" s="1">
        <f t="shared" ca="1" si="836"/>
        <v>1.1046597311095918</v>
      </c>
      <c r="BD857" s="1">
        <f t="shared" ca="1" si="836"/>
        <v>1.1046597311095918</v>
      </c>
      <c r="BE857" s="1">
        <f t="shared" ca="1" si="836"/>
        <v>1.1046597311095918</v>
      </c>
      <c r="BF857" s="1">
        <f t="shared" ca="1" si="836"/>
        <v>1.1046597311095918</v>
      </c>
      <c r="BG857" s="1">
        <f t="shared" ca="1" si="836"/>
        <v>1.1046597311095918</v>
      </c>
      <c r="BH857" s="1">
        <f t="shared" ca="1" si="836"/>
        <v>1.1046597311095918</v>
      </c>
      <c r="BI857" s="1">
        <f t="shared" ca="1" si="836"/>
        <v>1.1046597311095918</v>
      </c>
      <c r="BJ857" s="1">
        <f t="shared" ca="1" si="836"/>
        <v>1.1046597311095918</v>
      </c>
      <c r="BK857" s="1">
        <f t="shared" ca="1" si="836"/>
        <v>1.1046597311095918</v>
      </c>
      <c r="BL857" s="1">
        <f t="shared" ca="1" si="836"/>
        <v>1.1046597311095918</v>
      </c>
      <c r="BM857" s="1">
        <f t="shared" ca="1" si="836"/>
        <v>1.1046597311095918</v>
      </c>
      <c r="BN857" s="1">
        <f t="shared" ca="1" si="836"/>
        <v>1.1046597311095918</v>
      </c>
      <c r="BO857" s="1">
        <f t="shared" ca="1" si="836"/>
        <v>1.1046597311095918</v>
      </c>
      <c r="BP857" s="1">
        <f t="shared" ca="1" si="836"/>
        <v>1.1046597311095918</v>
      </c>
      <c r="BQ857" s="1">
        <f t="shared" ca="1" si="836"/>
        <v>1.1046597311095918</v>
      </c>
      <c r="BR857" s="1">
        <f t="shared" ca="1" si="836"/>
        <v>1.1046597311095918</v>
      </c>
      <c r="BS857" s="1">
        <f t="shared" ca="1" si="836"/>
        <v>1.1046597311095918</v>
      </c>
      <c r="BT857" s="1">
        <f t="shared" ca="1" si="836"/>
        <v>1.1046597311095918</v>
      </c>
      <c r="BU857" s="1">
        <f t="shared" ca="1" si="836"/>
        <v>1.1046597311095918</v>
      </c>
      <c r="BV857" s="1">
        <f t="shared" ca="1" si="836"/>
        <v>1.1046597311095918</v>
      </c>
      <c r="BW857" s="1">
        <f t="shared" ca="1" si="836"/>
        <v>1.1046597311095918</v>
      </c>
      <c r="BX857" s="1">
        <f t="shared" ca="1" si="836"/>
        <v>1.1046597311095918</v>
      </c>
      <c r="BY857" s="1">
        <f t="shared" ca="1" si="836"/>
        <v>1.1046597311095918</v>
      </c>
      <c r="BZ857">
        <v>2050</v>
      </c>
    </row>
    <row r="858" spans="47:78" x14ac:dyDescent="0.45">
      <c r="AU858" t="str">
        <f t="shared" ca="1" si="835"/>
        <v>ICH_ECP_ELC</v>
      </c>
      <c r="AV858" s="1">
        <f t="shared" ca="1" si="815"/>
        <v>1.3035781059500837</v>
      </c>
      <c r="AW858" s="1">
        <f t="shared" ref="AW858:BY858" ca="1" si="837">OFFSET($F24,0,MATCH($BZ858,$G$1:$J$1,0))</f>
        <v>1.3035781059500837</v>
      </c>
      <c r="AX858" s="1">
        <f t="shared" ca="1" si="837"/>
        <v>1.3035781059500837</v>
      </c>
      <c r="AY858" s="1">
        <f t="shared" ca="1" si="837"/>
        <v>1.3035781059500837</v>
      </c>
      <c r="AZ858" s="1">
        <f t="shared" ca="1" si="837"/>
        <v>1.3035781059500837</v>
      </c>
      <c r="BA858" s="1">
        <f t="shared" ca="1" si="837"/>
        <v>1.3035781059500837</v>
      </c>
      <c r="BB858" s="1">
        <f t="shared" ca="1" si="837"/>
        <v>1.3035781059500837</v>
      </c>
      <c r="BC858" s="1">
        <f t="shared" ca="1" si="837"/>
        <v>1.3035781059500837</v>
      </c>
      <c r="BD858" s="1">
        <f t="shared" ca="1" si="837"/>
        <v>1.3035781059500837</v>
      </c>
      <c r="BE858" s="1">
        <f t="shared" ca="1" si="837"/>
        <v>1.3035781059500837</v>
      </c>
      <c r="BF858" s="1">
        <f t="shared" ca="1" si="837"/>
        <v>1.3035781059500837</v>
      </c>
      <c r="BG858" s="1">
        <f t="shared" ca="1" si="837"/>
        <v>1.3035781059500837</v>
      </c>
      <c r="BH858" s="1">
        <f t="shared" ca="1" si="837"/>
        <v>1.3035781059500837</v>
      </c>
      <c r="BI858" s="1">
        <f t="shared" ca="1" si="837"/>
        <v>1.3035781059500837</v>
      </c>
      <c r="BJ858" s="1">
        <f t="shared" ca="1" si="837"/>
        <v>1.3035781059500837</v>
      </c>
      <c r="BK858" s="1">
        <f t="shared" ca="1" si="837"/>
        <v>1.3035781059500837</v>
      </c>
      <c r="BL858" s="1">
        <f t="shared" ca="1" si="837"/>
        <v>1.3035781059500837</v>
      </c>
      <c r="BM858" s="1">
        <f t="shared" ca="1" si="837"/>
        <v>1.3035781059500837</v>
      </c>
      <c r="BN858" s="1">
        <f t="shared" ca="1" si="837"/>
        <v>1.3035781059500837</v>
      </c>
      <c r="BO858" s="1">
        <f t="shared" ca="1" si="837"/>
        <v>1.3035781059500837</v>
      </c>
      <c r="BP858" s="1">
        <f t="shared" ca="1" si="837"/>
        <v>1.3035781059500837</v>
      </c>
      <c r="BQ858" s="1">
        <f t="shared" ca="1" si="837"/>
        <v>1.3035781059500837</v>
      </c>
      <c r="BR858" s="1">
        <f t="shared" ca="1" si="837"/>
        <v>1.3035781059500837</v>
      </c>
      <c r="BS858" s="1">
        <f t="shared" ca="1" si="837"/>
        <v>1.3035781059500837</v>
      </c>
      <c r="BT858" s="1">
        <f t="shared" ca="1" si="837"/>
        <v>1.3035781059500837</v>
      </c>
      <c r="BU858" s="1">
        <f t="shared" ca="1" si="837"/>
        <v>1.3035781059500837</v>
      </c>
      <c r="BV858" s="1">
        <f t="shared" ca="1" si="837"/>
        <v>1.3035781059500837</v>
      </c>
      <c r="BW858" s="1">
        <f t="shared" ca="1" si="837"/>
        <v>1.3035781059500837</v>
      </c>
      <c r="BX858" s="1">
        <f t="shared" ca="1" si="837"/>
        <v>1.3035781059500837</v>
      </c>
      <c r="BY858" s="1">
        <f t="shared" ca="1" si="837"/>
        <v>1.3035781059500837</v>
      </c>
      <c r="BZ858">
        <v>2050</v>
      </c>
    </row>
    <row r="859" spans="47:78" x14ac:dyDescent="0.45">
      <c r="AU859" t="str">
        <f t="shared" ca="1" si="835"/>
        <v>ICH_OTP_ELC</v>
      </c>
      <c r="AV859" s="1">
        <f t="shared" ca="1" si="815"/>
        <v>1.1046597311095918</v>
      </c>
      <c r="AW859" s="1">
        <f t="shared" ref="AW859:BY859" ca="1" si="838">OFFSET($F25,0,MATCH($BZ859,$G$1:$J$1,0))</f>
        <v>1.1046597311095918</v>
      </c>
      <c r="AX859" s="1">
        <f t="shared" ca="1" si="838"/>
        <v>1.1046597311095918</v>
      </c>
      <c r="AY859" s="1">
        <f t="shared" ca="1" si="838"/>
        <v>1.1046597311095918</v>
      </c>
      <c r="AZ859" s="1">
        <f t="shared" ca="1" si="838"/>
        <v>1.1046597311095918</v>
      </c>
      <c r="BA859" s="1">
        <f t="shared" ca="1" si="838"/>
        <v>1.1046597311095918</v>
      </c>
      <c r="BB859" s="1">
        <f t="shared" ca="1" si="838"/>
        <v>1.1046597311095918</v>
      </c>
      <c r="BC859" s="1">
        <f t="shared" ca="1" si="838"/>
        <v>1.1046597311095918</v>
      </c>
      <c r="BD859" s="1">
        <f t="shared" ca="1" si="838"/>
        <v>1.1046597311095918</v>
      </c>
      <c r="BE859" s="1">
        <f t="shared" ca="1" si="838"/>
        <v>1.1046597311095918</v>
      </c>
      <c r="BF859" s="1">
        <f t="shared" ca="1" si="838"/>
        <v>1.1046597311095918</v>
      </c>
      <c r="BG859" s="1">
        <f t="shared" ca="1" si="838"/>
        <v>1.1046597311095918</v>
      </c>
      <c r="BH859" s="1">
        <f t="shared" ca="1" si="838"/>
        <v>1.1046597311095918</v>
      </c>
      <c r="BI859" s="1">
        <f t="shared" ca="1" si="838"/>
        <v>1.1046597311095918</v>
      </c>
      <c r="BJ859" s="1">
        <f t="shared" ca="1" si="838"/>
        <v>1.1046597311095918</v>
      </c>
      <c r="BK859" s="1">
        <f t="shared" ca="1" si="838"/>
        <v>1.1046597311095918</v>
      </c>
      <c r="BL859" s="1">
        <f t="shared" ca="1" si="838"/>
        <v>1.1046597311095918</v>
      </c>
      <c r="BM859" s="1">
        <f t="shared" ca="1" si="838"/>
        <v>1.1046597311095918</v>
      </c>
      <c r="BN859" s="1">
        <f t="shared" ca="1" si="838"/>
        <v>1.1046597311095918</v>
      </c>
      <c r="BO859" s="1">
        <f t="shared" ca="1" si="838"/>
        <v>1.1046597311095918</v>
      </c>
      <c r="BP859" s="1">
        <f t="shared" ca="1" si="838"/>
        <v>1.1046597311095918</v>
      </c>
      <c r="BQ859" s="1">
        <f t="shared" ca="1" si="838"/>
        <v>1.1046597311095918</v>
      </c>
      <c r="BR859" s="1">
        <f t="shared" ca="1" si="838"/>
        <v>1.1046597311095918</v>
      </c>
      <c r="BS859" s="1">
        <f t="shared" ca="1" si="838"/>
        <v>1.1046597311095918</v>
      </c>
      <c r="BT859" s="1">
        <f t="shared" ca="1" si="838"/>
        <v>1.1046597311095918</v>
      </c>
      <c r="BU859" s="1">
        <f t="shared" ca="1" si="838"/>
        <v>1.1046597311095918</v>
      </c>
      <c r="BV859" s="1">
        <f t="shared" ca="1" si="838"/>
        <v>1.1046597311095918</v>
      </c>
      <c r="BW859" s="1">
        <f t="shared" ca="1" si="838"/>
        <v>1.1046597311095918</v>
      </c>
      <c r="BX859" s="1">
        <f t="shared" ca="1" si="838"/>
        <v>1.1046597311095918</v>
      </c>
      <c r="BY859" s="1">
        <f t="shared" ca="1" si="838"/>
        <v>1.1046597311095918</v>
      </c>
      <c r="BZ859">
        <v>2050</v>
      </c>
    </row>
    <row r="860" spans="47:78" x14ac:dyDescent="0.45">
      <c r="AU860" t="str">
        <f t="shared" ca="1" si="835"/>
        <v>ICH_SPC_ELC</v>
      </c>
      <c r="AV860" s="1">
        <f t="shared" ca="1" si="815"/>
        <v>1.214852012077368</v>
      </c>
      <c r="AW860" s="1">
        <f t="shared" ref="AW860:BY860" ca="1" si="839">OFFSET($F26,0,MATCH($BZ860,$G$1:$J$1,0))</f>
        <v>1.214852012077368</v>
      </c>
      <c r="AX860" s="1">
        <f t="shared" ca="1" si="839"/>
        <v>1.214852012077368</v>
      </c>
      <c r="AY860" s="1">
        <f t="shared" ca="1" si="839"/>
        <v>1.214852012077368</v>
      </c>
      <c r="AZ860" s="1">
        <f t="shared" ca="1" si="839"/>
        <v>1.214852012077368</v>
      </c>
      <c r="BA860" s="1">
        <f t="shared" ca="1" si="839"/>
        <v>1.214852012077368</v>
      </c>
      <c r="BB860" s="1">
        <f t="shared" ca="1" si="839"/>
        <v>1.214852012077368</v>
      </c>
      <c r="BC860" s="1">
        <f t="shared" ca="1" si="839"/>
        <v>1.214852012077368</v>
      </c>
      <c r="BD860" s="1">
        <f t="shared" ca="1" si="839"/>
        <v>1.214852012077368</v>
      </c>
      <c r="BE860" s="1">
        <f t="shared" ca="1" si="839"/>
        <v>1.214852012077368</v>
      </c>
      <c r="BF860" s="1">
        <f t="shared" ca="1" si="839"/>
        <v>1.214852012077368</v>
      </c>
      <c r="BG860" s="1">
        <f t="shared" ca="1" si="839"/>
        <v>1.214852012077368</v>
      </c>
      <c r="BH860" s="1">
        <f t="shared" ca="1" si="839"/>
        <v>1.214852012077368</v>
      </c>
      <c r="BI860" s="1">
        <f t="shared" ca="1" si="839"/>
        <v>1.214852012077368</v>
      </c>
      <c r="BJ860" s="1">
        <f t="shared" ca="1" si="839"/>
        <v>1.214852012077368</v>
      </c>
      <c r="BK860" s="1">
        <f t="shared" ca="1" si="839"/>
        <v>1.214852012077368</v>
      </c>
      <c r="BL860" s="1">
        <f t="shared" ca="1" si="839"/>
        <v>1.214852012077368</v>
      </c>
      <c r="BM860" s="1">
        <f t="shared" ca="1" si="839"/>
        <v>1.214852012077368</v>
      </c>
      <c r="BN860" s="1">
        <f t="shared" ca="1" si="839"/>
        <v>1.214852012077368</v>
      </c>
      <c r="BO860" s="1">
        <f t="shared" ca="1" si="839"/>
        <v>1.214852012077368</v>
      </c>
      <c r="BP860" s="1">
        <f t="shared" ca="1" si="839"/>
        <v>1.214852012077368</v>
      </c>
      <c r="BQ860" s="1">
        <f t="shared" ca="1" si="839"/>
        <v>1.214852012077368</v>
      </c>
      <c r="BR860" s="1">
        <f t="shared" ca="1" si="839"/>
        <v>1.214852012077368</v>
      </c>
      <c r="BS860" s="1">
        <f t="shared" ca="1" si="839"/>
        <v>1.214852012077368</v>
      </c>
      <c r="BT860" s="1">
        <f t="shared" ca="1" si="839"/>
        <v>1.214852012077368</v>
      </c>
      <c r="BU860" s="1">
        <f t="shared" ca="1" si="839"/>
        <v>1.214852012077368</v>
      </c>
      <c r="BV860" s="1">
        <f t="shared" ca="1" si="839"/>
        <v>1.214852012077368</v>
      </c>
      <c r="BW860" s="1">
        <f t="shared" ca="1" si="839"/>
        <v>1.214852012077368</v>
      </c>
      <c r="BX860" s="1">
        <f t="shared" ca="1" si="839"/>
        <v>1.214852012077368</v>
      </c>
      <c r="BY860" s="1">
        <f t="shared" ca="1" si="839"/>
        <v>1.214852012077368</v>
      </c>
      <c r="BZ860">
        <v>2050</v>
      </c>
    </row>
    <row r="861" spans="47:78" x14ac:dyDescent="0.45">
      <c r="AU861" t="str">
        <f t="shared" ca="1" si="835"/>
        <v>ICH_LIG_ELC</v>
      </c>
      <c r="AV861" s="1">
        <f t="shared" ca="1" si="815"/>
        <v>1.214852012077368</v>
      </c>
      <c r="AW861" s="1">
        <f t="shared" ref="AW861:BY861" ca="1" si="840">OFFSET($F27,0,MATCH($BZ861,$G$1:$J$1,0))</f>
        <v>1.214852012077368</v>
      </c>
      <c r="AX861" s="1">
        <f t="shared" ca="1" si="840"/>
        <v>1.214852012077368</v>
      </c>
      <c r="AY861" s="1">
        <f t="shared" ca="1" si="840"/>
        <v>1.214852012077368</v>
      </c>
      <c r="AZ861" s="1">
        <f t="shared" ca="1" si="840"/>
        <v>1.214852012077368</v>
      </c>
      <c r="BA861" s="1">
        <f t="shared" ca="1" si="840"/>
        <v>1.214852012077368</v>
      </c>
      <c r="BB861" s="1">
        <f t="shared" ca="1" si="840"/>
        <v>1.214852012077368</v>
      </c>
      <c r="BC861" s="1">
        <f t="shared" ca="1" si="840"/>
        <v>1.214852012077368</v>
      </c>
      <c r="BD861" s="1">
        <f t="shared" ca="1" si="840"/>
        <v>1.214852012077368</v>
      </c>
      <c r="BE861" s="1">
        <f t="shared" ca="1" si="840"/>
        <v>1.214852012077368</v>
      </c>
      <c r="BF861" s="1">
        <f t="shared" ca="1" si="840"/>
        <v>1.214852012077368</v>
      </c>
      <c r="BG861" s="1">
        <f t="shared" ca="1" si="840"/>
        <v>1.214852012077368</v>
      </c>
      <c r="BH861" s="1">
        <f t="shared" ca="1" si="840"/>
        <v>1.214852012077368</v>
      </c>
      <c r="BI861" s="1">
        <f t="shared" ca="1" si="840"/>
        <v>1.214852012077368</v>
      </c>
      <c r="BJ861" s="1">
        <f t="shared" ca="1" si="840"/>
        <v>1.214852012077368</v>
      </c>
      <c r="BK861" s="1">
        <f t="shared" ca="1" si="840"/>
        <v>1.214852012077368</v>
      </c>
      <c r="BL861" s="1">
        <f t="shared" ca="1" si="840"/>
        <v>1.214852012077368</v>
      </c>
      <c r="BM861" s="1">
        <f t="shared" ca="1" si="840"/>
        <v>1.214852012077368</v>
      </c>
      <c r="BN861" s="1">
        <f t="shared" ca="1" si="840"/>
        <v>1.214852012077368</v>
      </c>
      <c r="BO861" s="1">
        <f t="shared" ca="1" si="840"/>
        <v>1.214852012077368</v>
      </c>
      <c r="BP861" s="1">
        <f t="shared" ca="1" si="840"/>
        <v>1.214852012077368</v>
      </c>
      <c r="BQ861" s="1">
        <f t="shared" ca="1" si="840"/>
        <v>1.214852012077368</v>
      </c>
      <c r="BR861" s="1">
        <f t="shared" ca="1" si="840"/>
        <v>1.214852012077368</v>
      </c>
      <c r="BS861" s="1">
        <f t="shared" ca="1" si="840"/>
        <v>1.214852012077368</v>
      </c>
      <c r="BT861" s="1">
        <f t="shared" ca="1" si="840"/>
        <v>1.214852012077368</v>
      </c>
      <c r="BU861" s="1">
        <f t="shared" ca="1" si="840"/>
        <v>1.214852012077368</v>
      </c>
      <c r="BV861" s="1">
        <f t="shared" ca="1" si="840"/>
        <v>1.214852012077368</v>
      </c>
      <c r="BW861" s="1">
        <f t="shared" ca="1" si="840"/>
        <v>1.214852012077368</v>
      </c>
      <c r="BX861" s="1">
        <f t="shared" ca="1" si="840"/>
        <v>1.214852012077368</v>
      </c>
      <c r="BY861" s="1">
        <f t="shared" ca="1" si="840"/>
        <v>1.214852012077368</v>
      </c>
      <c r="BZ861">
        <v>2050</v>
      </c>
    </row>
    <row r="862" spans="47:78" x14ac:dyDescent="0.45">
      <c r="AU862" t="str">
        <f t="shared" ca="1" si="835"/>
        <v>ICH_OTH_ELC</v>
      </c>
      <c r="AV862" s="1">
        <f t="shared" ca="1" si="815"/>
        <v>1.214852012077368</v>
      </c>
      <c r="AW862" s="1">
        <f t="shared" ref="AW862:BY862" ca="1" si="841">OFFSET($F28,0,MATCH($BZ862,$G$1:$J$1,0))</f>
        <v>1.214852012077368</v>
      </c>
      <c r="AX862" s="1">
        <f t="shared" ca="1" si="841"/>
        <v>1.214852012077368</v>
      </c>
      <c r="AY862" s="1">
        <f t="shared" ca="1" si="841"/>
        <v>1.214852012077368</v>
      </c>
      <c r="AZ862" s="1">
        <f t="shared" ca="1" si="841"/>
        <v>1.214852012077368</v>
      </c>
      <c r="BA862" s="1">
        <f t="shared" ca="1" si="841"/>
        <v>1.214852012077368</v>
      </c>
      <c r="BB862" s="1">
        <f t="shared" ca="1" si="841"/>
        <v>1.214852012077368</v>
      </c>
      <c r="BC862" s="1">
        <f t="shared" ca="1" si="841"/>
        <v>1.214852012077368</v>
      </c>
      <c r="BD862" s="1">
        <f t="shared" ca="1" si="841"/>
        <v>1.214852012077368</v>
      </c>
      <c r="BE862" s="1">
        <f t="shared" ca="1" si="841"/>
        <v>1.214852012077368</v>
      </c>
      <c r="BF862" s="1">
        <f t="shared" ca="1" si="841"/>
        <v>1.214852012077368</v>
      </c>
      <c r="BG862" s="1">
        <f t="shared" ca="1" si="841"/>
        <v>1.214852012077368</v>
      </c>
      <c r="BH862" s="1">
        <f t="shared" ca="1" si="841"/>
        <v>1.214852012077368</v>
      </c>
      <c r="BI862" s="1">
        <f t="shared" ca="1" si="841"/>
        <v>1.214852012077368</v>
      </c>
      <c r="BJ862" s="1">
        <f t="shared" ca="1" si="841"/>
        <v>1.214852012077368</v>
      </c>
      <c r="BK862" s="1">
        <f t="shared" ca="1" si="841"/>
        <v>1.214852012077368</v>
      </c>
      <c r="BL862" s="1">
        <f t="shared" ca="1" si="841"/>
        <v>1.214852012077368</v>
      </c>
      <c r="BM862" s="1">
        <f t="shared" ca="1" si="841"/>
        <v>1.214852012077368</v>
      </c>
      <c r="BN862" s="1">
        <f t="shared" ca="1" si="841"/>
        <v>1.214852012077368</v>
      </c>
      <c r="BO862" s="1">
        <f t="shared" ca="1" si="841"/>
        <v>1.214852012077368</v>
      </c>
      <c r="BP862" s="1">
        <f t="shared" ca="1" si="841"/>
        <v>1.214852012077368</v>
      </c>
      <c r="BQ862" s="1">
        <f t="shared" ca="1" si="841"/>
        <v>1.214852012077368</v>
      </c>
      <c r="BR862" s="1">
        <f t="shared" ca="1" si="841"/>
        <v>1.214852012077368</v>
      </c>
      <c r="BS862" s="1">
        <f t="shared" ca="1" si="841"/>
        <v>1.214852012077368</v>
      </c>
      <c r="BT862" s="1">
        <f t="shared" ca="1" si="841"/>
        <v>1.214852012077368</v>
      </c>
      <c r="BU862" s="1">
        <f t="shared" ca="1" si="841"/>
        <v>1.214852012077368</v>
      </c>
      <c r="BV862" s="1">
        <f t="shared" ca="1" si="841"/>
        <v>1.214852012077368</v>
      </c>
      <c r="BW862" s="1">
        <f t="shared" ca="1" si="841"/>
        <v>1.214852012077368</v>
      </c>
      <c r="BX862" s="1">
        <f t="shared" ca="1" si="841"/>
        <v>1.214852012077368</v>
      </c>
      <c r="BY862" s="1">
        <f t="shared" ca="1" si="841"/>
        <v>1.214852012077368</v>
      </c>
      <c r="BZ862">
        <v>2050</v>
      </c>
    </row>
    <row r="863" spans="47:78" x14ac:dyDescent="0.45">
      <c r="AU863" t="str">
        <f t="shared" ca="1" si="835"/>
        <v>\I:</v>
      </c>
      <c r="AV863" s="1" t="str">
        <f t="shared" ca="1" si="815"/>
        <v/>
      </c>
      <c r="AW863" s="1" t="str">
        <f t="shared" ref="AW863:BY863" ca="1" si="842">OFFSET($F29,0,MATCH($BZ863,$G$1:$J$1,0))</f>
        <v/>
      </c>
      <c r="AX863" s="1" t="str">
        <f t="shared" ca="1" si="842"/>
        <v/>
      </c>
      <c r="AY863" s="1" t="str">
        <f t="shared" ca="1" si="842"/>
        <v/>
      </c>
      <c r="AZ863" s="1" t="str">
        <f t="shared" ca="1" si="842"/>
        <v/>
      </c>
      <c r="BA863" s="1" t="str">
        <f t="shared" ca="1" si="842"/>
        <v/>
      </c>
      <c r="BB863" s="1" t="str">
        <f t="shared" ca="1" si="842"/>
        <v/>
      </c>
      <c r="BC863" s="1" t="str">
        <f t="shared" ca="1" si="842"/>
        <v/>
      </c>
      <c r="BD863" s="1" t="str">
        <f t="shared" ca="1" si="842"/>
        <v/>
      </c>
      <c r="BE863" s="1" t="str">
        <f t="shared" ca="1" si="842"/>
        <v/>
      </c>
      <c r="BF863" s="1" t="str">
        <f t="shared" ca="1" si="842"/>
        <v/>
      </c>
      <c r="BG863" s="1" t="str">
        <f t="shared" ca="1" si="842"/>
        <v/>
      </c>
      <c r="BH863" s="1" t="str">
        <f t="shared" ca="1" si="842"/>
        <v/>
      </c>
      <c r="BI863" s="1" t="str">
        <f t="shared" ca="1" si="842"/>
        <v/>
      </c>
      <c r="BJ863" s="1" t="str">
        <f t="shared" ca="1" si="842"/>
        <v/>
      </c>
      <c r="BK863" s="1" t="str">
        <f t="shared" ca="1" si="842"/>
        <v/>
      </c>
      <c r="BL863" s="1" t="str">
        <f t="shared" ca="1" si="842"/>
        <v/>
      </c>
      <c r="BM863" s="1" t="str">
        <f t="shared" ca="1" si="842"/>
        <v/>
      </c>
      <c r="BN863" s="1" t="str">
        <f t="shared" ca="1" si="842"/>
        <v/>
      </c>
      <c r="BO863" s="1" t="str">
        <f t="shared" ca="1" si="842"/>
        <v/>
      </c>
      <c r="BP863" s="1" t="str">
        <f t="shared" ca="1" si="842"/>
        <v/>
      </c>
      <c r="BQ863" s="1" t="str">
        <f t="shared" ca="1" si="842"/>
        <v/>
      </c>
      <c r="BR863" s="1" t="str">
        <f t="shared" ca="1" si="842"/>
        <v/>
      </c>
      <c r="BS863" s="1" t="str">
        <f t="shared" ca="1" si="842"/>
        <v/>
      </c>
      <c r="BT863" s="1" t="str">
        <f t="shared" ca="1" si="842"/>
        <v/>
      </c>
      <c r="BU863" s="1" t="str">
        <f t="shared" ca="1" si="842"/>
        <v/>
      </c>
      <c r="BV863" s="1" t="str">
        <f t="shared" ca="1" si="842"/>
        <v/>
      </c>
      <c r="BW863" s="1" t="str">
        <f t="shared" ca="1" si="842"/>
        <v/>
      </c>
      <c r="BX863" s="1" t="str">
        <f t="shared" ca="1" si="842"/>
        <v/>
      </c>
      <c r="BY863" s="1" t="str">
        <f t="shared" ca="1" si="842"/>
        <v/>
      </c>
      <c r="BZ863">
        <v>2050</v>
      </c>
    </row>
    <row r="864" spans="47:78" x14ac:dyDescent="0.45">
      <c r="AU864" t="str">
        <f t="shared" ca="1" si="835"/>
        <v>ITM_PRH_ELC</v>
      </c>
      <c r="AV864" s="1">
        <f t="shared" ca="1" si="815"/>
        <v>1.2700973158152613</v>
      </c>
      <c r="AW864" s="1">
        <f t="shared" ref="AW864:BY864" ca="1" si="843">OFFSET($F30,0,MATCH($BZ864,$G$1:$J$1,0))</f>
        <v>1.2700973158152613</v>
      </c>
      <c r="AX864" s="1">
        <f t="shared" ca="1" si="843"/>
        <v>1.2700973158152613</v>
      </c>
      <c r="AY864" s="1">
        <f t="shared" ca="1" si="843"/>
        <v>1.2700973158152613</v>
      </c>
      <c r="AZ864" s="1">
        <f t="shared" ca="1" si="843"/>
        <v>1.2700973158152613</v>
      </c>
      <c r="BA864" s="1">
        <f t="shared" ca="1" si="843"/>
        <v>1.2700973158152613</v>
      </c>
      <c r="BB864" s="1">
        <f t="shared" ca="1" si="843"/>
        <v>1.2700973158152613</v>
      </c>
      <c r="BC864" s="1">
        <f t="shared" ca="1" si="843"/>
        <v>1.2700973158152613</v>
      </c>
      <c r="BD864" s="1">
        <f t="shared" ca="1" si="843"/>
        <v>1.2700973158152613</v>
      </c>
      <c r="BE864" s="1">
        <f t="shared" ca="1" si="843"/>
        <v>1.2700973158152613</v>
      </c>
      <c r="BF864" s="1">
        <f t="shared" ca="1" si="843"/>
        <v>1.2700973158152613</v>
      </c>
      <c r="BG864" s="1">
        <f t="shared" ca="1" si="843"/>
        <v>1.2700973158152613</v>
      </c>
      <c r="BH864" s="1">
        <f t="shared" ca="1" si="843"/>
        <v>1.2700973158152613</v>
      </c>
      <c r="BI864" s="1">
        <f t="shared" ca="1" si="843"/>
        <v>1.2700973158152613</v>
      </c>
      <c r="BJ864" s="1">
        <f t="shared" ca="1" si="843"/>
        <v>1.2700973158152613</v>
      </c>
      <c r="BK864" s="1">
        <f t="shared" ca="1" si="843"/>
        <v>1.2700973158152613</v>
      </c>
      <c r="BL864" s="1">
        <f t="shared" ca="1" si="843"/>
        <v>1.2700973158152613</v>
      </c>
      <c r="BM864" s="1">
        <f t="shared" ca="1" si="843"/>
        <v>1.2700973158152613</v>
      </c>
      <c r="BN864" s="1">
        <f t="shared" ca="1" si="843"/>
        <v>1.2700973158152613</v>
      </c>
      <c r="BO864" s="1">
        <f t="shared" ca="1" si="843"/>
        <v>1.2700973158152613</v>
      </c>
      <c r="BP864" s="1">
        <f t="shared" ca="1" si="843"/>
        <v>1.2700973158152613</v>
      </c>
      <c r="BQ864" s="1">
        <f t="shared" ca="1" si="843"/>
        <v>1.2700973158152613</v>
      </c>
      <c r="BR864" s="1">
        <f t="shared" ca="1" si="843"/>
        <v>1.2700973158152613</v>
      </c>
      <c r="BS864" s="1">
        <f t="shared" ca="1" si="843"/>
        <v>1.2700973158152613</v>
      </c>
      <c r="BT864" s="1">
        <f t="shared" ca="1" si="843"/>
        <v>1.2700973158152613</v>
      </c>
      <c r="BU864" s="1">
        <f t="shared" ca="1" si="843"/>
        <v>1.2700973158152613</v>
      </c>
      <c r="BV864" s="1">
        <f t="shared" ca="1" si="843"/>
        <v>1.2700973158152613</v>
      </c>
      <c r="BW864" s="1">
        <f t="shared" ca="1" si="843"/>
        <v>1.2700973158152613</v>
      </c>
      <c r="BX864" s="1">
        <f t="shared" ca="1" si="843"/>
        <v>1.2700973158152613</v>
      </c>
      <c r="BY864" s="1">
        <f t="shared" ca="1" si="843"/>
        <v>1.2700973158152613</v>
      </c>
      <c r="BZ864">
        <v>2050</v>
      </c>
    </row>
    <row r="865" spans="47:78" x14ac:dyDescent="0.45">
      <c r="AU865" t="str">
        <f t="shared" ca="1" si="835"/>
        <v>ITM_PRC_ELC</v>
      </c>
      <c r="AV865" s="1">
        <f t="shared" ca="1" si="815"/>
        <v>1.2700973158152613</v>
      </c>
      <c r="AW865" s="1">
        <f t="shared" ref="AW865:BY865" ca="1" si="844">OFFSET($F31,0,MATCH($BZ865,$G$1:$J$1,0))</f>
        <v>1.2700973158152613</v>
      </c>
      <c r="AX865" s="1">
        <f t="shared" ca="1" si="844"/>
        <v>1.2700973158152613</v>
      </c>
      <c r="AY865" s="1">
        <f t="shared" ca="1" si="844"/>
        <v>1.2700973158152613</v>
      </c>
      <c r="AZ865" s="1">
        <f t="shared" ca="1" si="844"/>
        <v>1.2700973158152613</v>
      </c>
      <c r="BA865" s="1">
        <f t="shared" ca="1" si="844"/>
        <v>1.2700973158152613</v>
      </c>
      <c r="BB865" s="1">
        <f t="shared" ca="1" si="844"/>
        <v>1.2700973158152613</v>
      </c>
      <c r="BC865" s="1">
        <f t="shared" ca="1" si="844"/>
        <v>1.2700973158152613</v>
      </c>
      <c r="BD865" s="1">
        <f t="shared" ca="1" si="844"/>
        <v>1.2700973158152613</v>
      </c>
      <c r="BE865" s="1">
        <f t="shared" ca="1" si="844"/>
        <v>1.2700973158152613</v>
      </c>
      <c r="BF865" s="1">
        <f t="shared" ca="1" si="844"/>
        <v>1.2700973158152613</v>
      </c>
      <c r="BG865" s="1">
        <f t="shared" ca="1" si="844"/>
        <v>1.2700973158152613</v>
      </c>
      <c r="BH865" s="1">
        <f t="shared" ca="1" si="844"/>
        <v>1.2700973158152613</v>
      </c>
      <c r="BI865" s="1">
        <f t="shared" ca="1" si="844"/>
        <v>1.2700973158152613</v>
      </c>
      <c r="BJ865" s="1">
        <f t="shared" ca="1" si="844"/>
        <v>1.2700973158152613</v>
      </c>
      <c r="BK865" s="1">
        <f t="shared" ca="1" si="844"/>
        <v>1.2700973158152613</v>
      </c>
      <c r="BL865" s="1">
        <f t="shared" ca="1" si="844"/>
        <v>1.2700973158152613</v>
      </c>
      <c r="BM865" s="1">
        <f t="shared" ca="1" si="844"/>
        <v>1.2700973158152613</v>
      </c>
      <c r="BN865" s="1">
        <f t="shared" ca="1" si="844"/>
        <v>1.2700973158152613</v>
      </c>
      <c r="BO865" s="1">
        <f t="shared" ca="1" si="844"/>
        <v>1.2700973158152613</v>
      </c>
      <c r="BP865" s="1">
        <f t="shared" ca="1" si="844"/>
        <v>1.2700973158152613</v>
      </c>
      <c r="BQ865" s="1">
        <f t="shared" ca="1" si="844"/>
        <v>1.2700973158152613</v>
      </c>
      <c r="BR865" s="1">
        <f t="shared" ca="1" si="844"/>
        <v>1.2700973158152613</v>
      </c>
      <c r="BS865" s="1">
        <f t="shared" ca="1" si="844"/>
        <v>1.2700973158152613</v>
      </c>
      <c r="BT865" s="1">
        <f t="shared" ca="1" si="844"/>
        <v>1.2700973158152613</v>
      </c>
      <c r="BU865" s="1">
        <f t="shared" ca="1" si="844"/>
        <v>1.2700973158152613</v>
      </c>
      <c r="BV865" s="1">
        <f t="shared" ca="1" si="844"/>
        <v>1.2700973158152613</v>
      </c>
      <c r="BW865" s="1">
        <f t="shared" ca="1" si="844"/>
        <v>1.2700973158152613</v>
      </c>
      <c r="BX865" s="1">
        <f t="shared" ca="1" si="844"/>
        <v>1.2700973158152613</v>
      </c>
      <c r="BY865" s="1">
        <f t="shared" ca="1" si="844"/>
        <v>1.2700973158152613</v>
      </c>
      <c r="BZ865">
        <v>2050</v>
      </c>
    </row>
    <row r="866" spans="47:78" x14ac:dyDescent="0.45">
      <c r="AU866" t="str">
        <f t="shared" ca="1" si="835"/>
        <v>ITM_MDR_ELC</v>
      </c>
      <c r="AV866" s="1">
        <f t="shared" ca="1" si="815"/>
        <v>1.2700973158152613</v>
      </c>
      <c r="AW866" s="1">
        <f t="shared" ref="AW866:BY866" ca="1" si="845">OFFSET($F32,0,MATCH($BZ866,$G$1:$J$1,0))</f>
        <v>1.2700973158152613</v>
      </c>
      <c r="AX866" s="1">
        <f t="shared" ca="1" si="845"/>
        <v>1.2700973158152613</v>
      </c>
      <c r="AY866" s="1">
        <f t="shared" ca="1" si="845"/>
        <v>1.2700973158152613</v>
      </c>
      <c r="AZ866" s="1">
        <f t="shared" ca="1" si="845"/>
        <v>1.2700973158152613</v>
      </c>
      <c r="BA866" s="1">
        <f t="shared" ca="1" si="845"/>
        <v>1.2700973158152613</v>
      </c>
      <c r="BB866" s="1">
        <f t="shared" ca="1" si="845"/>
        <v>1.2700973158152613</v>
      </c>
      <c r="BC866" s="1">
        <f t="shared" ca="1" si="845"/>
        <v>1.2700973158152613</v>
      </c>
      <c r="BD866" s="1">
        <f t="shared" ca="1" si="845"/>
        <v>1.2700973158152613</v>
      </c>
      <c r="BE866" s="1">
        <f t="shared" ca="1" si="845"/>
        <v>1.2700973158152613</v>
      </c>
      <c r="BF866" s="1">
        <f t="shared" ca="1" si="845"/>
        <v>1.2700973158152613</v>
      </c>
      <c r="BG866" s="1">
        <f t="shared" ca="1" si="845"/>
        <v>1.2700973158152613</v>
      </c>
      <c r="BH866" s="1">
        <f t="shared" ca="1" si="845"/>
        <v>1.2700973158152613</v>
      </c>
      <c r="BI866" s="1">
        <f t="shared" ca="1" si="845"/>
        <v>1.2700973158152613</v>
      </c>
      <c r="BJ866" s="1">
        <f t="shared" ca="1" si="845"/>
        <v>1.2700973158152613</v>
      </c>
      <c r="BK866" s="1">
        <f t="shared" ca="1" si="845"/>
        <v>1.2700973158152613</v>
      </c>
      <c r="BL866" s="1">
        <f t="shared" ca="1" si="845"/>
        <v>1.2700973158152613</v>
      </c>
      <c r="BM866" s="1">
        <f t="shared" ca="1" si="845"/>
        <v>1.2700973158152613</v>
      </c>
      <c r="BN866" s="1">
        <f t="shared" ca="1" si="845"/>
        <v>1.2700973158152613</v>
      </c>
      <c r="BO866" s="1">
        <f t="shared" ca="1" si="845"/>
        <v>1.2700973158152613</v>
      </c>
      <c r="BP866" s="1">
        <f t="shared" ca="1" si="845"/>
        <v>1.2700973158152613</v>
      </c>
      <c r="BQ866" s="1">
        <f t="shared" ca="1" si="845"/>
        <v>1.2700973158152613</v>
      </c>
      <c r="BR866" s="1">
        <f t="shared" ca="1" si="845"/>
        <v>1.2700973158152613</v>
      </c>
      <c r="BS866" s="1">
        <f t="shared" ca="1" si="845"/>
        <v>1.2700973158152613</v>
      </c>
      <c r="BT866" s="1">
        <f t="shared" ca="1" si="845"/>
        <v>1.2700973158152613</v>
      </c>
      <c r="BU866" s="1">
        <f t="shared" ca="1" si="845"/>
        <v>1.2700973158152613</v>
      </c>
      <c r="BV866" s="1">
        <f t="shared" ca="1" si="845"/>
        <v>1.2700973158152613</v>
      </c>
      <c r="BW866" s="1">
        <f t="shared" ca="1" si="845"/>
        <v>1.2700973158152613</v>
      </c>
      <c r="BX866" s="1">
        <f t="shared" ca="1" si="845"/>
        <v>1.2700973158152613</v>
      </c>
      <c r="BY866" s="1">
        <f t="shared" ca="1" si="845"/>
        <v>1.2700973158152613</v>
      </c>
      <c r="BZ866">
        <v>2050</v>
      </c>
    </row>
    <row r="867" spans="47:78" x14ac:dyDescent="0.45">
      <c r="AU867" t="str">
        <f t="shared" ca="1" si="835"/>
        <v>ITM_ECP_ELC</v>
      </c>
      <c r="AV867" s="1">
        <f t="shared" ca="1" si="815"/>
        <v>1.2700973158152613</v>
      </c>
      <c r="AW867" s="1">
        <f t="shared" ref="AW867:BY867" ca="1" si="846">OFFSET($F33,0,MATCH($BZ867,$G$1:$J$1,0))</f>
        <v>1.2700973158152613</v>
      </c>
      <c r="AX867" s="1">
        <f t="shared" ca="1" si="846"/>
        <v>1.2700973158152613</v>
      </c>
      <c r="AY867" s="1">
        <f t="shared" ca="1" si="846"/>
        <v>1.2700973158152613</v>
      </c>
      <c r="AZ867" s="1">
        <f t="shared" ca="1" si="846"/>
        <v>1.2700973158152613</v>
      </c>
      <c r="BA867" s="1">
        <f t="shared" ca="1" si="846"/>
        <v>1.2700973158152613</v>
      </c>
      <c r="BB867" s="1">
        <f t="shared" ca="1" si="846"/>
        <v>1.2700973158152613</v>
      </c>
      <c r="BC867" s="1">
        <f t="shared" ca="1" si="846"/>
        <v>1.2700973158152613</v>
      </c>
      <c r="BD867" s="1">
        <f t="shared" ca="1" si="846"/>
        <v>1.2700973158152613</v>
      </c>
      <c r="BE867" s="1">
        <f t="shared" ca="1" si="846"/>
        <v>1.2700973158152613</v>
      </c>
      <c r="BF867" s="1">
        <f t="shared" ca="1" si="846"/>
        <v>1.2700973158152613</v>
      </c>
      <c r="BG867" s="1">
        <f t="shared" ca="1" si="846"/>
        <v>1.2700973158152613</v>
      </c>
      <c r="BH867" s="1">
        <f t="shared" ca="1" si="846"/>
        <v>1.2700973158152613</v>
      </c>
      <c r="BI867" s="1">
        <f t="shared" ca="1" si="846"/>
        <v>1.2700973158152613</v>
      </c>
      <c r="BJ867" s="1">
        <f t="shared" ca="1" si="846"/>
        <v>1.2700973158152613</v>
      </c>
      <c r="BK867" s="1">
        <f t="shared" ca="1" si="846"/>
        <v>1.2700973158152613</v>
      </c>
      <c r="BL867" s="1">
        <f t="shared" ca="1" si="846"/>
        <v>1.2700973158152613</v>
      </c>
      <c r="BM867" s="1">
        <f t="shared" ca="1" si="846"/>
        <v>1.2700973158152613</v>
      </c>
      <c r="BN867" s="1">
        <f t="shared" ca="1" si="846"/>
        <v>1.2700973158152613</v>
      </c>
      <c r="BO867" s="1">
        <f t="shared" ca="1" si="846"/>
        <v>1.2700973158152613</v>
      </c>
      <c r="BP867" s="1">
        <f t="shared" ca="1" si="846"/>
        <v>1.2700973158152613</v>
      </c>
      <c r="BQ867" s="1">
        <f t="shared" ca="1" si="846"/>
        <v>1.2700973158152613</v>
      </c>
      <c r="BR867" s="1">
        <f t="shared" ca="1" si="846"/>
        <v>1.2700973158152613</v>
      </c>
      <c r="BS867" s="1">
        <f t="shared" ca="1" si="846"/>
        <v>1.2700973158152613</v>
      </c>
      <c r="BT867" s="1">
        <f t="shared" ca="1" si="846"/>
        <v>1.2700973158152613</v>
      </c>
      <c r="BU867" s="1">
        <f t="shared" ca="1" si="846"/>
        <v>1.2700973158152613</v>
      </c>
      <c r="BV867" s="1">
        <f t="shared" ca="1" si="846"/>
        <v>1.2700973158152613</v>
      </c>
      <c r="BW867" s="1">
        <f t="shared" ca="1" si="846"/>
        <v>1.2700973158152613</v>
      </c>
      <c r="BX867" s="1">
        <f t="shared" ca="1" si="846"/>
        <v>1.2700973158152613</v>
      </c>
      <c r="BY867" s="1">
        <f t="shared" ca="1" si="846"/>
        <v>1.2700973158152613</v>
      </c>
      <c r="BZ867">
        <v>2050</v>
      </c>
    </row>
    <row r="868" spans="47:78" x14ac:dyDescent="0.45">
      <c r="AU868" t="str">
        <f t="shared" ca="1" si="835"/>
        <v>ITM_OTP_ELC</v>
      </c>
      <c r="AV868" s="1">
        <f t="shared" ca="1" si="815"/>
        <v>1.2700973158152613</v>
      </c>
      <c r="AW868" s="1">
        <f t="shared" ref="AW868:BY868" ca="1" si="847">OFFSET($F34,0,MATCH($BZ868,$G$1:$J$1,0))</f>
        <v>1.2700973158152613</v>
      </c>
      <c r="AX868" s="1">
        <f t="shared" ca="1" si="847"/>
        <v>1.2700973158152613</v>
      </c>
      <c r="AY868" s="1">
        <f t="shared" ca="1" si="847"/>
        <v>1.2700973158152613</v>
      </c>
      <c r="AZ868" s="1">
        <f t="shared" ca="1" si="847"/>
        <v>1.2700973158152613</v>
      </c>
      <c r="BA868" s="1">
        <f t="shared" ca="1" si="847"/>
        <v>1.2700973158152613</v>
      </c>
      <c r="BB868" s="1">
        <f t="shared" ca="1" si="847"/>
        <v>1.2700973158152613</v>
      </c>
      <c r="BC868" s="1">
        <f t="shared" ca="1" si="847"/>
        <v>1.2700973158152613</v>
      </c>
      <c r="BD868" s="1">
        <f t="shared" ca="1" si="847"/>
        <v>1.2700973158152613</v>
      </c>
      <c r="BE868" s="1">
        <f t="shared" ca="1" si="847"/>
        <v>1.2700973158152613</v>
      </c>
      <c r="BF868" s="1">
        <f t="shared" ca="1" si="847"/>
        <v>1.2700973158152613</v>
      </c>
      <c r="BG868" s="1">
        <f t="shared" ca="1" si="847"/>
        <v>1.2700973158152613</v>
      </c>
      <c r="BH868" s="1">
        <f t="shared" ca="1" si="847"/>
        <v>1.2700973158152613</v>
      </c>
      <c r="BI868" s="1">
        <f t="shared" ca="1" si="847"/>
        <v>1.2700973158152613</v>
      </c>
      <c r="BJ868" s="1">
        <f t="shared" ca="1" si="847"/>
        <v>1.2700973158152613</v>
      </c>
      <c r="BK868" s="1">
        <f t="shared" ca="1" si="847"/>
        <v>1.2700973158152613</v>
      </c>
      <c r="BL868" s="1">
        <f t="shared" ca="1" si="847"/>
        <v>1.2700973158152613</v>
      </c>
      <c r="BM868" s="1">
        <f t="shared" ca="1" si="847"/>
        <v>1.2700973158152613</v>
      </c>
      <c r="BN868" s="1">
        <f t="shared" ca="1" si="847"/>
        <v>1.2700973158152613</v>
      </c>
      <c r="BO868" s="1">
        <f t="shared" ca="1" si="847"/>
        <v>1.2700973158152613</v>
      </c>
      <c r="BP868" s="1">
        <f t="shared" ca="1" si="847"/>
        <v>1.2700973158152613</v>
      </c>
      <c r="BQ868" s="1">
        <f t="shared" ca="1" si="847"/>
        <v>1.2700973158152613</v>
      </c>
      <c r="BR868" s="1">
        <f t="shared" ca="1" si="847"/>
        <v>1.2700973158152613</v>
      </c>
      <c r="BS868" s="1">
        <f t="shared" ca="1" si="847"/>
        <v>1.2700973158152613</v>
      </c>
      <c r="BT868" s="1">
        <f t="shared" ca="1" si="847"/>
        <v>1.2700973158152613</v>
      </c>
      <c r="BU868" s="1">
        <f t="shared" ca="1" si="847"/>
        <v>1.2700973158152613</v>
      </c>
      <c r="BV868" s="1">
        <f t="shared" ca="1" si="847"/>
        <v>1.2700973158152613</v>
      </c>
      <c r="BW868" s="1">
        <f t="shared" ca="1" si="847"/>
        <v>1.2700973158152613</v>
      </c>
      <c r="BX868" s="1">
        <f t="shared" ca="1" si="847"/>
        <v>1.2700973158152613</v>
      </c>
      <c r="BY868" s="1">
        <f t="shared" ca="1" si="847"/>
        <v>1.2700973158152613</v>
      </c>
      <c r="BZ868">
        <v>2050</v>
      </c>
    </row>
    <row r="869" spans="47:78" x14ac:dyDescent="0.45">
      <c r="AU869" t="str">
        <f t="shared" ca="1" si="835"/>
        <v>ITM_SPC_ELC</v>
      </c>
      <c r="AV869" s="1">
        <f t="shared" ca="1" si="815"/>
        <v>1.2700973158152613</v>
      </c>
      <c r="AW869" s="1">
        <f t="shared" ref="AW869:BY869" ca="1" si="848">OFFSET($F35,0,MATCH($BZ869,$G$1:$J$1,0))</f>
        <v>1.2700973158152613</v>
      </c>
      <c r="AX869" s="1">
        <f t="shared" ca="1" si="848"/>
        <v>1.2700973158152613</v>
      </c>
      <c r="AY869" s="1">
        <f t="shared" ca="1" si="848"/>
        <v>1.2700973158152613</v>
      </c>
      <c r="AZ869" s="1">
        <f t="shared" ca="1" si="848"/>
        <v>1.2700973158152613</v>
      </c>
      <c r="BA869" s="1">
        <f t="shared" ca="1" si="848"/>
        <v>1.2700973158152613</v>
      </c>
      <c r="BB869" s="1">
        <f t="shared" ca="1" si="848"/>
        <v>1.2700973158152613</v>
      </c>
      <c r="BC869" s="1">
        <f t="shared" ca="1" si="848"/>
        <v>1.2700973158152613</v>
      </c>
      <c r="BD869" s="1">
        <f t="shared" ca="1" si="848"/>
        <v>1.2700973158152613</v>
      </c>
      <c r="BE869" s="1">
        <f t="shared" ca="1" si="848"/>
        <v>1.2700973158152613</v>
      </c>
      <c r="BF869" s="1">
        <f t="shared" ca="1" si="848"/>
        <v>1.2700973158152613</v>
      </c>
      <c r="BG869" s="1">
        <f t="shared" ca="1" si="848"/>
        <v>1.2700973158152613</v>
      </c>
      <c r="BH869" s="1">
        <f t="shared" ca="1" si="848"/>
        <v>1.2700973158152613</v>
      </c>
      <c r="BI869" s="1">
        <f t="shared" ca="1" si="848"/>
        <v>1.2700973158152613</v>
      </c>
      <c r="BJ869" s="1">
        <f t="shared" ca="1" si="848"/>
        <v>1.2700973158152613</v>
      </c>
      <c r="BK869" s="1">
        <f t="shared" ca="1" si="848"/>
        <v>1.2700973158152613</v>
      </c>
      <c r="BL869" s="1">
        <f t="shared" ca="1" si="848"/>
        <v>1.2700973158152613</v>
      </c>
      <c r="BM869" s="1">
        <f t="shared" ca="1" si="848"/>
        <v>1.2700973158152613</v>
      </c>
      <c r="BN869" s="1">
        <f t="shared" ca="1" si="848"/>
        <v>1.2700973158152613</v>
      </c>
      <c r="BO869" s="1">
        <f t="shared" ca="1" si="848"/>
        <v>1.2700973158152613</v>
      </c>
      <c r="BP869" s="1">
        <f t="shared" ca="1" si="848"/>
        <v>1.2700973158152613</v>
      </c>
      <c r="BQ869" s="1">
        <f t="shared" ca="1" si="848"/>
        <v>1.2700973158152613</v>
      </c>
      <c r="BR869" s="1">
        <f t="shared" ca="1" si="848"/>
        <v>1.2700973158152613</v>
      </c>
      <c r="BS869" s="1">
        <f t="shared" ca="1" si="848"/>
        <v>1.2700973158152613</v>
      </c>
      <c r="BT869" s="1">
        <f t="shared" ca="1" si="848"/>
        <v>1.2700973158152613</v>
      </c>
      <c r="BU869" s="1">
        <f t="shared" ca="1" si="848"/>
        <v>1.2700973158152613</v>
      </c>
      <c r="BV869" s="1">
        <f t="shared" ca="1" si="848"/>
        <v>1.2700973158152613</v>
      </c>
      <c r="BW869" s="1">
        <f t="shared" ca="1" si="848"/>
        <v>1.2700973158152613</v>
      </c>
      <c r="BX869" s="1">
        <f t="shared" ca="1" si="848"/>
        <v>1.2700973158152613</v>
      </c>
      <c r="BY869" s="1">
        <f t="shared" ca="1" si="848"/>
        <v>1.2700973158152613</v>
      </c>
      <c r="BZ869">
        <v>2050</v>
      </c>
    </row>
    <row r="870" spans="47:78" x14ac:dyDescent="0.45">
      <c r="AU870" t="str">
        <f t="shared" ca="1" si="835"/>
        <v>ITM_LIG_ELC</v>
      </c>
      <c r="AV870" s="1">
        <f t="shared" ca="1" si="815"/>
        <v>1.2700973158152613</v>
      </c>
      <c r="AW870" s="1">
        <f t="shared" ref="AW870:BY870" ca="1" si="849">OFFSET($F36,0,MATCH($BZ870,$G$1:$J$1,0))</f>
        <v>1.2700973158152613</v>
      </c>
      <c r="AX870" s="1">
        <f t="shared" ca="1" si="849"/>
        <v>1.2700973158152613</v>
      </c>
      <c r="AY870" s="1">
        <f t="shared" ca="1" si="849"/>
        <v>1.2700973158152613</v>
      </c>
      <c r="AZ870" s="1">
        <f t="shared" ca="1" si="849"/>
        <v>1.2700973158152613</v>
      </c>
      <c r="BA870" s="1">
        <f t="shared" ca="1" si="849"/>
        <v>1.2700973158152613</v>
      </c>
      <c r="BB870" s="1">
        <f t="shared" ca="1" si="849"/>
        <v>1.2700973158152613</v>
      </c>
      <c r="BC870" s="1">
        <f t="shared" ca="1" si="849"/>
        <v>1.2700973158152613</v>
      </c>
      <c r="BD870" s="1">
        <f t="shared" ca="1" si="849"/>
        <v>1.2700973158152613</v>
      </c>
      <c r="BE870" s="1">
        <f t="shared" ca="1" si="849"/>
        <v>1.2700973158152613</v>
      </c>
      <c r="BF870" s="1">
        <f t="shared" ca="1" si="849"/>
        <v>1.2700973158152613</v>
      </c>
      <c r="BG870" s="1">
        <f t="shared" ca="1" si="849"/>
        <v>1.2700973158152613</v>
      </c>
      <c r="BH870" s="1">
        <f t="shared" ca="1" si="849"/>
        <v>1.2700973158152613</v>
      </c>
      <c r="BI870" s="1">
        <f t="shared" ca="1" si="849"/>
        <v>1.2700973158152613</v>
      </c>
      <c r="BJ870" s="1">
        <f t="shared" ca="1" si="849"/>
        <v>1.2700973158152613</v>
      </c>
      <c r="BK870" s="1">
        <f t="shared" ca="1" si="849"/>
        <v>1.2700973158152613</v>
      </c>
      <c r="BL870" s="1">
        <f t="shared" ca="1" si="849"/>
        <v>1.2700973158152613</v>
      </c>
      <c r="BM870" s="1">
        <f t="shared" ca="1" si="849"/>
        <v>1.2700973158152613</v>
      </c>
      <c r="BN870" s="1">
        <f t="shared" ca="1" si="849"/>
        <v>1.2700973158152613</v>
      </c>
      <c r="BO870" s="1">
        <f t="shared" ca="1" si="849"/>
        <v>1.2700973158152613</v>
      </c>
      <c r="BP870" s="1">
        <f t="shared" ca="1" si="849"/>
        <v>1.2700973158152613</v>
      </c>
      <c r="BQ870" s="1">
        <f t="shared" ca="1" si="849"/>
        <v>1.2700973158152613</v>
      </c>
      <c r="BR870" s="1">
        <f t="shared" ca="1" si="849"/>
        <v>1.2700973158152613</v>
      </c>
      <c r="BS870" s="1">
        <f t="shared" ca="1" si="849"/>
        <v>1.2700973158152613</v>
      </c>
      <c r="BT870" s="1">
        <f t="shared" ca="1" si="849"/>
        <v>1.2700973158152613</v>
      </c>
      <c r="BU870" s="1">
        <f t="shared" ca="1" si="849"/>
        <v>1.2700973158152613</v>
      </c>
      <c r="BV870" s="1">
        <f t="shared" ca="1" si="849"/>
        <v>1.2700973158152613</v>
      </c>
      <c r="BW870" s="1">
        <f t="shared" ca="1" si="849"/>
        <v>1.2700973158152613</v>
      </c>
      <c r="BX870" s="1">
        <f t="shared" ca="1" si="849"/>
        <v>1.2700973158152613</v>
      </c>
      <c r="BY870" s="1">
        <f t="shared" ca="1" si="849"/>
        <v>1.2700973158152613</v>
      </c>
      <c r="BZ870">
        <v>2050</v>
      </c>
    </row>
    <row r="871" spans="47:78" x14ac:dyDescent="0.45">
      <c r="AU871" t="str">
        <f t="shared" ca="1" si="835"/>
        <v>ITM_OTH_ELC</v>
      </c>
      <c r="AV871" s="1">
        <f t="shared" ca="1" si="815"/>
        <v>1.2700973158152613</v>
      </c>
      <c r="AW871" s="1">
        <f t="shared" ref="AW871:BY871" ca="1" si="850">OFFSET($F37,0,MATCH($BZ871,$G$1:$J$1,0))</f>
        <v>1.2700973158152613</v>
      </c>
      <c r="AX871" s="1">
        <f t="shared" ca="1" si="850"/>
        <v>1.2700973158152613</v>
      </c>
      <c r="AY871" s="1">
        <f t="shared" ca="1" si="850"/>
        <v>1.2700973158152613</v>
      </c>
      <c r="AZ871" s="1">
        <f t="shared" ca="1" si="850"/>
        <v>1.2700973158152613</v>
      </c>
      <c r="BA871" s="1">
        <f t="shared" ca="1" si="850"/>
        <v>1.2700973158152613</v>
      </c>
      <c r="BB871" s="1">
        <f t="shared" ca="1" si="850"/>
        <v>1.2700973158152613</v>
      </c>
      <c r="BC871" s="1">
        <f t="shared" ca="1" si="850"/>
        <v>1.2700973158152613</v>
      </c>
      <c r="BD871" s="1">
        <f t="shared" ca="1" si="850"/>
        <v>1.2700973158152613</v>
      </c>
      <c r="BE871" s="1">
        <f t="shared" ca="1" si="850"/>
        <v>1.2700973158152613</v>
      </c>
      <c r="BF871" s="1">
        <f t="shared" ca="1" si="850"/>
        <v>1.2700973158152613</v>
      </c>
      <c r="BG871" s="1">
        <f t="shared" ca="1" si="850"/>
        <v>1.2700973158152613</v>
      </c>
      <c r="BH871" s="1">
        <f t="shared" ca="1" si="850"/>
        <v>1.2700973158152613</v>
      </c>
      <c r="BI871" s="1">
        <f t="shared" ca="1" si="850"/>
        <v>1.2700973158152613</v>
      </c>
      <c r="BJ871" s="1">
        <f t="shared" ca="1" si="850"/>
        <v>1.2700973158152613</v>
      </c>
      <c r="BK871" s="1">
        <f t="shared" ca="1" si="850"/>
        <v>1.2700973158152613</v>
      </c>
      <c r="BL871" s="1">
        <f t="shared" ca="1" si="850"/>
        <v>1.2700973158152613</v>
      </c>
      <c r="BM871" s="1">
        <f t="shared" ca="1" si="850"/>
        <v>1.2700973158152613</v>
      </c>
      <c r="BN871" s="1">
        <f t="shared" ca="1" si="850"/>
        <v>1.2700973158152613</v>
      </c>
      <c r="BO871" s="1">
        <f t="shared" ca="1" si="850"/>
        <v>1.2700973158152613</v>
      </c>
      <c r="BP871" s="1">
        <f t="shared" ca="1" si="850"/>
        <v>1.2700973158152613</v>
      </c>
      <c r="BQ871" s="1">
        <f t="shared" ca="1" si="850"/>
        <v>1.2700973158152613</v>
      </c>
      <c r="BR871" s="1">
        <f t="shared" ca="1" si="850"/>
        <v>1.2700973158152613</v>
      </c>
      <c r="BS871" s="1">
        <f t="shared" ca="1" si="850"/>
        <v>1.2700973158152613</v>
      </c>
      <c r="BT871" s="1">
        <f t="shared" ca="1" si="850"/>
        <v>1.2700973158152613</v>
      </c>
      <c r="BU871" s="1">
        <f t="shared" ca="1" si="850"/>
        <v>1.2700973158152613</v>
      </c>
      <c r="BV871" s="1">
        <f t="shared" ca="1" si="850"/>
        <v>1.2700973158152613</v>
      </c>
      <c r="BW871" s="1">
        <f t="shared" ca="1" si="850"/>
        <v>1.2700973158152613</v>
      </c>
      <c r="BX871" s="1">
        <f t="shared" ca="1" si="850"/>
        <v>1.2700973158152613</v>
      </c>
      <c r="BY871" s="1">
        <f t="shared" ca="1" si="850"/>
        <v>1.2700973158152613</v>
      </c>
      <c r="BZ871">
        <v>2050</v>
      </c>
    </row>
    <row r="872" spans="47:78" x14ac:dyDescent="0.45">
      <c r="AU872" t="str">
        <f t="shared" ca="1" si="835"/>
        <v>INM_PRH_ELC</v>
      </c>
      <c r="AV872" s="1">
        <f t="shared" ca="1" si="815"/>
        <v>1.1415245836777768</v>
      </c>
      <c r="AW872" s="1">
        <f t="shared" ref="AW872:BY872" ca="1" si="851">OFFSET($F38,0,MATCH($BZ872,$G$1:$J$1,0))</f>
        <v>1.1415245836777768</v>
      </c>
      <c r="AX872" s="1">
        <f t="shared" ca="1" si="851"/>
        <v>1.1415245836777768</v>
      </c>
      <c r="AY872" s="1">
        <f t="shared" ca="1" si="851"/>
        <v>1.1415245836777768</v>
      </c>
      <c r="AZ872" s="1">
        <f t="shared" ca="1" si="851"/>
        <v>1.1415245836777768</v>
      </c>
      <c r="BA872" s="1">
        <f t="shared" ca="1" si="851"/>
        <v>1.1415245836777768</v>
      </c>
      <c r="BB872" s="1">
        <f t="shared" ca="1" si="851"/>
        <v>1.1415245836777768</v>
      </c>
      <c r="BC872" s="1">
        <f t="shared" ca="1" si="851"/>
        <v>1.1415245836777768</v>
      </c>
      <c r="BD872" s="1">
        <f t="shared" ca="1" si="851"/>
        <v>1.1415245836777768</v>
      </c>
      <c r="BE872" s="1">
        <f t="shared" ca="1" si="851"/>
        <v>1.1415245836777768</v>
      </c>
      <c r="BF872" s="1">
        <f t="shared" ca="1" si="851"/>
        <v>1.1415245836777768</v>
      </c>
      <c r="BG872" s="1">
        <f t="shared" ca="1" si="851"/>
        <v>1.1415245836777768</v>
      </c>
      <c r="BH872" s="1">
        <f t="shared" ca="1" si="851"/>
        <v>1.1415245836777768</v>
      </c>
      <c r="BI872" s="1">
        <f t="shared" ca="1" si="851"/>
        <v>1.1415245836777768</v>
      </c>
      <c r="BJ872" s="1">
        <f t="shared" ca="1" si="851"/>
        <v>1.1415245836777768</v>
      </c>
      <c r="BK872" s="1">
        <f t="shared" ca="1" si="851"/>
        <v>1.1415245836777768</v>
      </c>
      <c r="BL872" s="1">
        <f t="shared" ca="1" si="851"/>
        <v>1.1415245836777768</v>
      </c>
      <c r="BM872" s="1">
        <f t="shared" ca="1" si="851"/>
        <v>1.1415245836777768</v>
      </c>
      <c r="BN872" s="1">
        <f t="shared" ca="1" si="851"/>
        <v>1.1415245836777768</v>
      </c>
      <c r="BO872" s="1">
        <f t="shared" ca="1" si="851"/>
        <v>1.1415245836777768</v>
      </c>
      <c r="BP872" s="1">
        <f t="shared" ca="1" si="851"/>
        <v>1.1415245836777768</v>
      </c>
      <c r="BQ872" s="1">
        <f t="shared" ca="1" si="851"/>
        <v>1.1415245836777768</v>
      </c>
      <c r="BR872" s="1">
        <f t="shared" ca="1" si="851"/>
        <v>1.1415245836777768</v>
      </c>
      <c r="BS872" s="1">
        <f t="shared" ca="1" si="851"/>
        <v>1.1415245836777768</v>
      </c>
      <c r="BT872" s="1">
        <f t="shared" ca="1" si="851"/>
        <v>1.1415245836777768</v>
      </c>
      <c r="BU872" s="1">
        <f t="shared" ca="1" si="851"/>
        <v>1.1415245836777768</v>
      </c>
      <c r="BV872" s="1">
        <f t="shared" ca="1" si="851"/>
        <v>1.1415245836777768</v>
      </c>
      <c r="BW872" s="1">
        <f t="shared" ca="1" si="851"/>
        <v>1.1415245836777768</v>
      </c>
      <c r="BX872" s="1">
        <f t="shared" ca="1" si="851"/>
        <v>1.1415245836777768</v>
      </c>
      <c r="BY872" s="1">
        <f t="shared" ca="1" si="851"/>
        <v>1.1415245836777768</v>
      </c>
      <c r="BZ872">
        <v>2050</v>
      </c>
    </row>
    <row r="873" spans="47:78" x14ac:dyDescent="0.45">
      <c r="AU873" t="str">
        <f t="shared" ca="1" si="835"/>
        <v>INM_PRC_ELC</v>
      </c>
      <c r="AV873" s="1">
        <f t="shared" ca="1" si="815"/>
        <v>1.214852012077368</v>
      </c>
      <c r="AW873" s="1">
        <f t="shared" ref="AW873:BY873" ca="1" si="852">OFFSET($F39,0,MATCH($BZ873,$G$1:$J$1,0))</f>
        <v>1.214852012077368</v>
      </c>
      <c r="AX873" s="1">
        <f t="shared" ca="1" si="852"/>
        <v>1.214852012077368</v>
      </c>
      <c r="AY873" s="1">
        <f t="shared" ca="1" si="852"/>
        <v>1.214852012077368</v>
      </c>
      <c r="AZ873" s="1">
        <f t="shared" ca="1" si="852"/>
        <v>1.214852012077368</v>
      </c>
      <c r="BA873" s="1">
        <f t="shared" ca="1" si="852"/>
        <v>1.214852012077368</v>
      </c>
      <c r="BB873" s="1">
        <f t="shared" ca="1" si="852"/>
        <v>1.214852012077368</v>
      </c>
      <c r="BC873" s="1">
        <f t="shared" ca="1" si="852"/>
        <v>1.214852012077368</v>
      </c>
      <c r="BD873" s="1">
        <f t="shared" ca="1" si="852"/>
        <v>1.214852012077368</v>
      </c>
      <c r="BE873" s="1">
        <f t="shared" ca="1" si="852"/>
        <v>1.214852012077368</v>
      </c>
      <c r="BF873" s="1">
        <f t="shared" ca="1" si="852"/>
        <v>1.214852012077368</v>
      </c>
      <c r="BG873" s="1">
        <f t="shared" ca="1" si="852"/>
        <v>1.214852012077368</v>
      </c>
      <c r="BH873" s="1">
        <f t="shared" ca="1" si="852"/>
        <v>1.214852012077368</v>
      </c>
      <c r="BI873" s="1">
        <f t="shared" ca="1" si="852"/>
        <v>1.214852012077368</v>
      </c>
      <c r="BJ873" s="1">
        <f t="shared" ca="1" si="852"/>
        <v>1.214852012077368</v>
      </c>
      <c r="BK873" s="1">
        <f t="shared" ca="1" si="852"/>
        <v>1.214852012077368</v>
      </c>
      <c r="BL873" s="1">
        <f t="shared" ca="1" si="852"/>
        <v>1.214852012077368</v>
      </c>
      <c r="BM873" s="1">
        <f t="shared" ca="1" si="852"/>
        <v>1.214852012077368</v>
      </c>
      <c r="BN873" s="1">
        <f t="shared" ca="1" si="852"/>
        <v>1.214852012077368</v>
      </c>
      <c r="BO873" s="1">
        <f t="shared" ca="1" si="852"/>
        <v>1.214852012077368</v>
      </c>
      <c r="BP873" s="1">
        <f t="shared" ca="1" si="852"/>
        <v>1.214852012077368</v>
      </c>
      <c r="BQ873" s="1">
        <f t="shared" ca="1" si="852"/>
        <v>1.214852012077368</v>
      </c>
      <c r="BR873" s="1">
        <f t="shared" ca="1" si="852"/>
        <v>1.214852012077368</v>
      </c>
      <c r="BS873" s="1">
        <f t="shared" ca="1" si="852"/>
        <v>1.214852012077368</v>
      </c>
      <c r="BT873" s="1">
        <f t="shared" ca="1" si="852"/>
        <v>1.214852012077368</v>
      </c>
      <c r="BU873" s="1">
        <f t="shared" ca="1" si="852"/>
        <v>1.214852012077368</v>
      </c>
      <c r="BV873" s="1">
        <f t="shared" ca="1" si="852"/>
        <v>1.214852012077368</v>
      </c>
      <c r="BW873" s="1">
        <f t="shared" ca="1" si="852"/>
        <v>1.214852012077368</v>
      </c>
      <c r="BX873" s="1">
        <f t="shared" ca="1" si="852"/>
        <v>1.214852012077368</v>
      </c>
      <c r="BY873" s="1">
        <f t="shared" ca="1" si="852"/>
        <v>1.214852012077368</v>
      </c>
      <c r="BZ873">
        <v>2050</v>
      </c>
    </row>
    <row r="874" spans="47:78" x14ac:dyDescent="0.45">
      <c r="AU874" t="str">
        <f t="shared" ca="1" si="835"/>
        <v>INM_MDR_ELC</v>
      </c>
      <c r="AV874" s="1">
        <f t="shared" ca="1" si="815"/>
        <v>1.1415245836777768</v>
      </c>
      <c r="AW874" s="1">
        <f t="shared" ref="AW874:BY874" ca="1" si="853">OFFSET($F40,0,MATCH($BZ874,$G$1:$J$1,0))</f>
        <v>1.1415245836777768</v>
      </c>
      <c r="AX874" s="1">
        <f t="shared" ca="1" si="853"/>
        <v>1.1415245836777768</v>
      </c>
      <c r="AY874" s="1">
        <f t="shared" ca="1" si="853"/>
        <v>1.1415245836777768</v>
      </c>
      <c r="AZ874" s="1">
        <f t="shared" ca="1" si="853"/>
        <v>1.1415245836777768</v>
      </c>
      <c r="BA874" s="1">
        <f t="shared" ca="1" si="853"/>
        <v>1.1415245836777768</v>
      </c>
      <c r="BB874" s="1">
        <f t="shared" ca="1" si="853"/>
        <v>1.1415245836777768</v>
      </c>
      <c r="BC874" s="1">
        <f t="shared" ca="1" si="853"/>
        <v>1.1415245836777768</v>
      </c>
      <c r="BD874" s="1">
        <f t="shared" ca="1" si="853"/>
        <v>1.1415245836777768</v>
      </c>
      <c r="BE874" s="1">
        <f t="shared" ca="1" si="853"/>
        <v>1.1415245836777768</v>
      </c>
      <c r="BF874" s="1">
        <f t="shared" ca="1" si="853"/>
        <v>1.1415245836777768</v>
      </c>
      <c r="BG874" s="1">
        <f t="shared" ca="1" si="853"/>
        <v>1.1415245836777768</v>
      </c>
      <c r="BH874" s="1">
        <f t="shared" ca="1" si="853"/>
        <v>1.1415245836777768</v>
      </c>
      <c r="BI874" s="1">
        <f t="shared" ca="1" si="853"/>
        <v>1.1415245836777768</v>
      </c>
      <c r="BJ874" s="1">
        <f t="shared" ca="1" si="853"/>
        <v>1.1415245836777768</v>
      </c>
      <c r="BK874" s="1">
        <f t="shared" ca="1" si="853"/>
        <v>1.1415245836777768</v>
      </c>
      <c r="BL874" s="1">
        <f t="shared" ca="1" si="853"/>
        <v>1.1415245836777768</v>
      </c>
      <c r="BM874" s="1">
        <f t="shared" ca="1" si="853"/>
        <v>1.1415245836777768</v>
      </c>
      <c r="BN874" s="1">
        <f t="shared" ca="1" si="853"/>
        <v>1.1415245836777768</v>
      </c>
      <c r="BO874" s="1">
        <f t="shared" ca="1" si="853"/>
        <v>1.1415245836777768</v>
      </c>
      <c r="BP874" s="1">
        <f t="shared" ca="1" si="853"/>
        <v>1.1415245836777768</v>
      </c>
      <c r="BQ874" s="1">
        <f t="shared" ca="1" si="853"/>
        <v>1.1415245836777768</v>
      </c>
      <c r="BR874" s="1">
        <f t="shared" ca="1" si="853"/>
        <v>1.1415245836777768</v>
      </c>
      <c r="BS874" s="1">
        <f t="shared" ca="1" si="853"/>
        <v>1.1415245836777768</v>
      </c>
      <c r="BT874" s="1">
        <f t="shared" ca="1" si="853"/>
        <v>1.1415245836777768</v>
      </c>
      <c r="BU874" s="1">
        <f t="shared" ca="1" si="853"/>
        <v>1.1415245836777768</v>
      </c>
      <c r="BV874" s="1">
        <f t="shared" ca="1" si="853"/>
        <v>1.1415245836777768</v>
      </c>
      <c r="BW874" s="1">
        <f t="shared" ca="1" si="853"/>
        <v>1.1415245836777768</v>
      </c>
      <c r="BX874" s="1">
        <f t="shared" ca="1" si="853"/>
        <v>1.1415245836777768</v>
      </c>
      <c r="BY874" s="1">
        <f t="shared" ca="1" si="853"/>
        <v>1.1415245836777768</v>
      </c>
      <c r="BZ874">
        <v>2050</v>
      </c>
    </row>
    <row r="875" spans="47:78" x14ac:dyDescent="0.45">
      <c r="AU875" t="str">
        <f t="shared" ca="1" si="835"/>
        <v>INM_ECP_ELC</v>
      </c>
      <c r="AV875" s="1">
        <f t="shared" ca="1" si="815"/>
        <v>1.3035781059500837</v>
      </c>
      <c r="AW875" s="1">
        <f t="shared" ref="AW875:BY875" ca="1" si="854">OFFSET($F41,0,MATCH($BZ875,$G$1:$J$1,0))</f>
        <v>1.3035781059500837</v>
      </c>
      <c r="AX875" s="1">
        <f t="shared" ca="1" si="854"/>
        <v>1.3035781059500837</v>
      </c>
      <c r="AY875" s="1">
        <f t="shared" ca="1" si="854"/>
        <v>1.3035781059500837</v>
      </c>
      <c r="AZ875" s="1">
        <f t="shared" ca="1" si="854"/>
        <v>1.3035781059500837</v>
      </c>
      <c r="BA875" s="1">
        <f t="shared" ca="1" si="854"/>
        <v>1.3035781059500837</v>
      </c>
      <c r="BB875" s="1">
        <f t="shared" ca="1" si="854"/>
        <v>1.3035781059500837</v>
      </c>
      <c r="BC875" s="1">
        <f t="shared" ca="1" si="854"/>
        <v>1.3035781059500837</v>
      </c>
      <c r="BD875" s="1">
        <f t="shared" ca="1" si="854"/>
        <v>1.3035781059500837</v>
      </c>
      <c r="BE875" s="1">
        <f t="shared" ca="1" si="854"/>
        <v>1.3035781059500837</v>
      </c>
      <c r="BF875" s="1">
        <f t="shared" ca="1" si="854"/>
        <v>1.3035781059500837</v>
      </c>
      <c r="BG875" s="1">
        <f t="shared" ca="1" si="854"/>
        <v>1.3035781059500837</v>
      </c>
      <c r="BH875" s="1">
        <f t="shared" ca="1" si="854"/>
        <v>1.3035781059500837</v>
      </c>
      <c r="BI875" s="1">
        <f t="shared" ca="1" si="854"/>
        <v>1.3035781059500837</v>
      </c>
      <c r="BJ875" s="1">
        <f t="shared" ca="1" si="854"/>
        <v>1.3035781059500837</v>
      </c>
      <c r="BK875" s="1">
        <f t="shared" ca="1" si="854"/>
        <v>1.3035781059500837</v>
      </c>
      <c r="BL875" s="1">
        <f t="shared" ca="1" si="854"/>
        <v>1.3035781059500837</v>
      </c>
      <c r="BM875" s="1">
        <f t="shared" ca="1" si="854"/>
        <v>1.3035781059500837</v>
      </c>
      <c r="BN875" s="1">
        <f t="shared" ca="1" si="854"/>
        <v>1.3035781059500837</v>
      </c>
      <c r="BO875" s="1">
        <f t="shared" ca="1" si="854"/>
        <v>1.3035781059500837</v>
      </c>
      <c r="BP875" s="1">
        <f t="shared" ca="1" si="854"/>
        <v>1.3035781059500837</v>
      </c>
      <c r="BQ875" s="1">
        <f t="shared" ca="1" si="854"/>
        <v>1.3035781059500837</v>
      </c>
      <c r="BR875" s="1">
        <f t="shared" ca="1" si="854"/>
        <v>1.3035781059500837</v>
      </c>
      <c r="BS875" s="1">
        <f t="shared" ca="1" si="854"/>
        <v>1.3035781059500837</v>
      </c>
      <c r="BT875" s="1">
        <f t="shared" ca="1" si="854"/>
        <v>1.3035781059500837</v>
      </c>
      <c r="BU875" s="1">
        <f t="shared" ca="1" si="854"/>
        <v>1.3035781059500837</v>
      </c>
      <c r="BV875" s="1">
        <f t="shared" ca="1" si="854"/>
        <v>1.3035781059500837</v>
      </c>
      <c r="BW875" s="1">
        <f t="shared" ca="1" si="854"/>
        <v>1.3035781059500837</v>
      </c>
      <c r="BX875" s="1">
        <f t="shared" ca="1" si="854"/>
        <v>1.3035781059500837</v>
      </c>
      <c r="BY875" s="1">
        <f t="shared" ca="1" si="854"/>
        <v>1.3035781059500837</v>
      </c>
      <c r="BZ875">
        <v>2050</v>
      </c>
    </row>
    <row r="876" spans="47:78" x14ac:dyDescent="0.45">
      <c r="AU876" t="str">
        <f t="shared" ca="1" si="835"/>
        <v>INM_OTP_ELC</v>
      </c>
      <c r="AV876" s="1">
        <f t="shared" ca="1" si="815"/>
        <v>1.1415245836777768</v>
      </c>
      <c r="AW876" s="1">
        <f t="shared" ref="AW876:BY876" ca="1" si="855">OFFSET($F42,0,MATCH($BZ876,$G$1:$J$1,0))</f>
        <v>1.1415245836777768</v>
      </c>
      <c r="AX876" s="1">
        <f t="shared" ca="1" si="855"/>
        <v>1.1415245836777768</v>
      </c>
      <c r="AY876" s="1">
        <f t="shared" ca="1" si="855"/>
        <v>1.1415245836777768</v>
      </c>
      <c r="AZ876" s="1">
        <f t="shared" ca="1" si="855"/>
        <v>1.1415245836777768</v>
      </c>
      <c r="BA876" s="1">
        <f t="shared" ca="1" si="855"/>
        <v>1.1415245836777768</v>
      </c>
      <c r="BB876" s="1">
        <f t="shared" ca="1" si="855"/>
        <v>1.1415245836777768</v>
      </c>
      <c r="BC876" s="1">
        <f t="shared" ca="1" si="855"/>
        <v>1.1415245836777768</v>
      </c>
      <c r="BD876" s="1">
        <f t="shared" ca="1" si="855"/>
        <v>1.1415245836777768</v>
      </c>
      <c r="BE876" s="1">
        <f t="shared" ca="1" si="855"/>
        <v>1.1415245836777768</v>
      </c>
      <c r="BF876" s="1">
        <f t="shared" ca="1" si="855"/>
        <v>1.1415245836777768</v>
      </c>
      <c r="BG876" s="1">
        <f t="shared" ca="1" si="855"/>
        <v>1.1415245836777768</v>
      </c>
      <c r="BH876" s="1">
        <f t="shared" ca="1" si="855"/>
        <v>1.1415245836777768</v>
      </c>
      <c r="BI876" s="1">
        <f t="shared" ca="1" si="855"/>
        <v>1.1415245836777768</v>
      </c>
      <c r="BJ876" s="1">
        <f t="shared" ca="1" si="855"/>
        <v>1.1415245836777768</v>
      </c>
      <c r="BK876" s="1">
        <f t="shared" ca="1" si="855"/>
        <v>1.1415245836777768</v>
      </c>
      <c r="BL876" s="1">
        <f t="shared" ca="1" si="855"/>
        <v>1.1415245836777768</v>
      </c>
      <c r="BM876" s="1">
        <f t="shared" ca="1" si="855"/>
        <v>1.1415245836777768</v>
      </c>
      <c r="BN876" s="1">
        <f t="shared" ca="1" si="855"/>
        <v>1.1415245836777768</v>
      </c>
      <c r="BO876" s="1">
        <f t="shared" ca="1" si="855"/>
        <v>1.1415245836777768</v>
      </c>
      <c r="BP876" s="1">
        <f t="shared" ca="1" si="855"/>
        <v>1.1415245836777768</v>
      </c>
      <c r="BQ876" s="1">
        <f t="shared" ca="1" si="855"/>
        <v>1.1415245836777768</v>
      </c>
      <c r="BR876" s="1">
        <f t="shared" ca="1" si="855"/>
        <v>1.1415245836777768</v>
      </c>
      <c r="BS876" s="1">
        <f t="shared" ca="1" si="855"/>
        <v>1.1415245836777768</v>
      </c>
      <c r="BT876" s="1">
        <f t="shared" ca="1" si="855"/>
        <v>1.1415245836777768</v>
      </c>
      <c r="BU876" s="1">
        <f t="shared" ca="1" si="855"/>
        <v>1.1415245836777768</v>
      </c>
      <c r="BV876" s="1">
        <f t="shared" ca="1" si="855"/>
        <v>1.1415245836777768</v>
      </c>
      <c r="BW876" s="1">
        <f t="shared" ca="1" si="855"/>
        <v>1.1415245836777768</v>
      </c>
      <c r="BX876" s="1">
        <f t="shared" ca="1" si="855"/>
        <v>1.1415245836777768</v>
      </c>
      <c r="BY876" s="1">
        <f t="shared" ca="1" si="855"/>
        <v>1.1415245836777768</v>
      </c>
      <c r="BZ876">
        <v>2050</v>
      </c>
    </row>
    <row r="877" spans="47:78" x14ac:dyDescent="0.45">
      <c r="AU877" t="str">
        <f t="shared" ca="1" si="835"/>
        <v>INM_SPC_ELC</v>
      </c>
      <c r="AV877" s="1">
        <f t="shared" ca="1" si="815"/>
        <v>1.214852012077368</v>
      </c>
      <c r="AW877" s="1">
        <f t="shared" ref="AW877:BY877" ca="1" si="856">OFFSET($F43,0,MATCH($BZ877,$G$1:$J$1,0))</f>
        <v>1.214852012077368</v>
      </c>
      <c r="AX877" s="1">
        <f t="shared" ca="1" si="856"/>
        <v>1.214852012077368</v>
      </c>
      <c r="AY877" s="1">
        <f t="shared" ca="1" si="856"/>
        <v>1.214852012077368</v>
      </c>
      <c r="AZ877" s="1">
        <f t="shared" ca="1" si="856"/>
        <v>1.214852012077368</v>
      </c>
      <c r="BA877" s="1">
        <f t="shared" ca="1" si="856"/>
        <v>1.214852012077368</v>
      </c>
      <c r="BB877" s="1">
        <f t="shared" ca="1" si="856"/>
        <v>1.214852012077368</v>
      </c>
      <c r="BC877" s="1">
        <f t="shared" ca="1" si="856"/>
        <v>1.214852012077368</v>
      </c>
      <c r="BD877" s="1">
        <f t="shared" ca="1" si="856"/>
        <v>1.214852012077368</v>
      </c>
      <c r="BE877" s="1">
        <f t="shared" ca="1" si="856"/>
        <v>1.214852012077368</v>
      </c>
      <c r="BF877" s="1">
        <f t="shared" ca="1" si="856"/>
        <v>1.214852012077368</v>
      </c>
      <c r="BG877" s="1">
        <f t="shared" ca="1" si="856"/>
        <v>1.214852012077368</v>
      </c>
      <c r="BH877" s="1">
        <f t="shared" ca="1" si="856"/>
        <v>1.214852012077368</v>
      </c>
      <c r="BI877" s="1">
        <f t="shared" ca="1" si="856"/>
        <v>1.214852012077368</v>
      </c>
      <c r="BJ877" s="1">
        <f t="shared" ca="1" si="856"/>
        <v>1.214852012077368</v>
      </c>
      <c r="BK877" s="1">
        <f t="shared" ca="1" si="856"/>
        <v>1.214852012077368</v>
      </c>
      <c r="BL877" s="1">
        <f t="shared" ca="1" si="856"/>
        <v>1.214852012077368</v>
      </c>
      <c r="BM877" s="1">
        <f t="shared" ca="1" si="856"/>
        <v>1.214852012077368</v>
      </c>
      <c r="BN877" s="1">
        <f t="shared" ca="1" si="856"/>
        <v>1.214852012077368</v>
      </c>
      <c r="BO877" s="1">
        <f t="shared" ca="1" si="856"/>
        <v>1.214852012077368</v>
      </c>
      <c r="BP877" s="1">
        <f t="shared" ca="1" si="856"/>
        <v>1.214852012077368</v>
      </c>
      <c r="BQ877" s="1">
        <f t="shared" ca="1" si="856"/>
        <v>1.214852012077368</v>
      </c>
      <c r="BR877" s="1">
        <f t="shared" ca="1" si="856"/>
        <v>1.214852012077368</v>
      </c>
      <c r="BS877" s="1">
        <f t="shared" ca="1" si="856"/>
        <v>1.214852012077368</v>
      </c>
      <c r="BT877" s="1">
        <f t="shared" ca="1" si="856"/>
        <v>1.214852012077368</v>
      </c>
      <c r="BU877" s="1">
        <f t="shared" ca="1" si="856"/>
        <v>1.214852012077368</v>
      </c>
      <c r="BV877" s="1">
        <f t="shared" ca="1" si="856"/>
        <v>1.214852012077368</v>
      </c>
      <c r="BW877" s="1">
        <f t="shared" ca="1" si="856"/>
        <v>1.214852012077368</v>
      </c>
      <c r="BX877" s="1">
        <f t="shared" ca="1" si="856"/>
        <v>1.214852012077368</v>
      </c>
      <c r="BY877" s="1">
        <f t="shared" ca="1" si="856"/>
        <v>1.214852012077368</v>
      </c>
      <c r="BZ877">
        <v>2050</v>
      </c>
    </row>
    <row r="878" spans="47:78" x14ac:dyDescent="0.45">
      <c r="AU878" t="str">
        <f t="shared" ca="1" si="835"/>
        <v>INM_LIG_ELC</v>
      </c>
      <c r="AV878" s="1">
        <f t="shared" ca="1" si="815"/>
        <v>1.214852012077368</v>
      </c>
      <c r="AW878" s="1">
        <f t="shared" ref="AW878:BY878" ca="1" si="857">OFFSET($F44,0,MATCH($BZ878,$G$1:$J$1,0))</f>
        <v>1.214852012077368</v>
      </c>
      <c r="AX878" s="1">
        <f t="shared" ca="1" si="857"/>
        <v>1.214852012077368</v>
      </c>
      <c r="AY878" s="1">
        <f t="shared" ca="1" si="857"/>
        <v>1.214852012077368</v>
      </c>
      <c r="AZ878" s="1">
        <f t="shared" ca="1" si="857"/>
        <v>1.214852012077368</v>
      </c>
      <c r="BA878" s="1">
        <f t="shared" ca="1" si="857"/>
        <v>1.214852012077368</v>
      </c>
      <c r="BB878" s="1">
        <f t="shared" ca="1" si="857"/>
        <v>1.214852012077368</v>
      </c>
      <c r="BC878" s="1">
        <f t="shared" ca="1" si="857"/>
        <v>1.214852012077368</v>
      </c>
      <c r="BD878" s="1">
        <f t="shared" ca="1" si="857"/>
        <v>1.214852012077368</v>
      </c>
      <c r="BE878" s="1">
        <f t="shared" ca="1" si="857"/>
        <v>1.214852012077368</v>
      </c>
      <c r="BF878" s="1">
        <f t="shared" ca="1" si="857"/>
        <v>1.214852012077368</v>
      </c>
      <c r="BG878" s="1">
        <f t="shared" ca="1" si="857"/>
        <v>1.214852012077368</v>
      </c>
      <c r="BH878" s="1">
        <f t="shared" ca="1" si="857"/>
        <v>1.214852012077368</v>
      </c>
      <c r="BI878" s="1">
        <f t="shared" ca="1" si="857"/>
        <v>1.214852012077368</v>
      </c>
      <c r="BJ878" s="1">
        <f t="shared" ca="1" si="857"/>
        <v>1.214852012077368</v>
      </c>
      <c r="BK878" s="1">
        <f t="shared" ca="1" si="857"/>
        <v>1.214852012077368</v>
      </c>
      <c r="BL878" s="1">
        <f t="shared" ca="1" si="857"/>
        <v>1.214852012077368</v>
      </c>
      <c r="BM878" s="1">
        <f t="shared" ca="1" si="857"/>
        <v>1.214852012077368</v>
      </c>
      <c r="BN878" s="1">
        <f t="shared" ca="1" si="857"/>
        <v>1.214852012077368</v>
      </c>
      <c r="BO878" s="1">
        <f t="shared" ca="1" si="857"/>
        <v>1.214852012077368</v>
      </c>
      <c r="BP878" s="1">
        <f t="shared" ca="1" si="857"/>
        <v>1.214852012077368</v>
      </c>
      <c r="BQ878" s="1">
        <f t="shared" ca="1" si="857"/>
        <v>1.214852012077368</v>
      </c>
      <c r="BR878" s="1">
        <f t="shared" ca="1" si="857"/>
        <v>1.214852012077368</v>
      </c>
      <c r="BS878" s="1">
        <f t="shared" ca="1" si="857"/>
        <v>1.214852012077368</v>
      </c>
      <c r="BT878" s="1">
        <f t="shared" ca="1" si="857"/>
        <v>1.214852012077368</v>
      </c>
      <c r="BU878" s="1">
        <f t="shared" ca="1" si="857"/>
        <v>1.214852012077368</v>
      </c>
      <c r="BV878" s="1">
        <f t="shared" ca="1" si="857"/>
        <v>1.214852012077368</v>
      </c>
      <c r="BW878" s="1">
        <f t="shared" ca="1" si="857"/>
        <v>1.214852012077368</v>
      </c>
      <c r="BX878" s="1">
        <f t="shared" ca="1" si="857"/>
        <v>1.214852012077368</v>
      </c>
      <c r="BY878" s="1">
        <f t="shared" ca="1" si="857"/>
        <v>1.214852012077368</v>
      </c>
      <c r="BZ878">
        <v>2050</v>
      </c>
    </row>
    <row r="879" spans="47:78" x14ac:dyDescent="0.45">
      <c r="AU879" t="str">
        <f t="shared" ca="1" si="835"/>
        <v>INM_OTH_ELC</v>
      </c>
      <c r="AV879" s="1">
        <f t="shared" ca="1" si="815"/>
        <v>1.214852012077368</v>
      </c>
      <c r="AW879" s="1">
        <f t="shared" ref="AW879:BY879" ca="1" si="858">OFFSET($F45,0,MATCH($BZ879,$G$1:$J$1,0))</f>
        <v>1.214852012077368</v>
      </c>
      <c r="AX879" s="1">
        <f t="shared" ca="1" si="858"/>
        <v>1.214852012077368</v>
      </c>
      <c r="AY879" s="1">
        <f t="shared" ca="1" si="858"/>
        <v>1.214852012077368</v>
      </c>
      <c r="AZ879" s="1">
        <f t="shared" ca="1" si="858"/>
        <v>1.214852012077368</v>
      </c>
      <c r="BA879" s="1">
        <f t="shared" ca="1" si="858"/>
        <v>1.214852012077368</v>
      </c>
      <c r="BB879" s="1">
        <f t="shared" ca="1" si="858"/>
        <v>1.214852012077368</v>
      </c>
      <c r="BC879" s="1">
        <f t="shared" ca="1" si="858"/>
        <v>1.214852012077368</v>
      </c>
      <c r="BD879" s="1">
        <f t="shared" ca="1" si="858"/>
        <v>1.214852012077368</v>
      </c>
      <c r="BE879" s="1">
        <f t="shared" ca="1" si="858"/>
        <v>1.214852012077368</v>
      </c>
      <c r="BF879" s="1">
        <f t="shared" ca="1" si="858"/>
        <v>1.214852012077368</v>
      </c>
      <c r="BG879" s="1">
        <f t="shared" ca="1" si="858"/>
        <v>1.214852012077368</v>
      </c>
      <c r="BH879" s="1">
        <f t="shared" ca="1" si="858"/>
        <v>1.214852012077368</v>
      </c>
      <c r="BI879" s="1">
        <f t="shared" ca="1" si="858"/>
        <v>1.214852012077368</v>
      </c>
      <c r="BJ879" s="1">
        <f t="shared" ca="1" si="858"/>
        <v>1.214852012077368</v>
      </c>
      <c r="BK879" s="1">
        <f t="shared" ca="1" si="858"/>
        <v>1.214852012077368</v>
      </c>
      <c r="BL879" s="1">
        <f t="shared" ca="1" si="858"/>
        <v>1.214852012077368</v>
      </c>
      <c r="BM879" s="1">
        <f t="shared" ca="1" si="858"/>
        <v>1.214852012077368</v>
      </c>
      <c r="BN879" s="1">
        <f t="shared" ca="1" si="858"/>
        <v>1.214852012077368</v>
      </c>
      <c r="BO879" s="1">
        <f t="shared" ca="1" si="858"/>
        <v>1.214852012077368</v>
      </c>
      <c r="BP879" s="1">
        <f t="shared" ca="1" si="858"/>
        <v>1.214852012077368</v>
      </c>
      <c r="BQ879" s="1">
        <f t="shared" ca="1" si="858"/>
        <v>1.214852012077368</v>
      </c>
      <c r="BR879" s="1">
        <f t="shared" ca="1" si="858"/>
        <v>1.214852012077368</v>
      </c>
      <c r="BS879" s="1">
        <f t="shared" ca="1" si="858"/>
        <v>1.214852012077368</v>
      </c>
      <c r="BT879" s="1">
        <f t="shared" ca="1" si="858"/>
        <v>1.214852012077368</v>
      </c>
      <c r="BU879" s="1">
        <f t="shared" ca="1" si="858"/>
        <v>1.214852012077368</v>
      </c>
      <c r="BV879" s="1">
        <f t="shared" ca="1" si="858"/>
        <v>1.214852012077368</v>
      </c>
      <c r="BW879" s="1">
        <f t="shared" ca="1" si="858"/>
        <v>1.214852012077368</v>
      </c>
      <c r="BX879" s="1">
        <f t="shared" ca="1" si="858"/>
        <v>1.214852012077368</v>
      </c>
      <c r="BY879" s="1">
        <f t="shared" ca="1" si="858"/>
        <v>1.214852012077368</v>
      </c>
      <c r="BZ879">
        <v>2050</v>
      </c>
    </row>
    <row r="880" spans="47:78" x14ac:dyDescent="0.45">
      <c r="AU880" t="str">
        <f t="shared" ca="1" si="835"/>
        <v>\I:</v>
      </c>
      <c r="AV880" s="1" t="str">
        <f t="shared" ca="1" si="815"/>
        <v/>
      </c>
      <c r="AW880" s="1" t="str">
        <f t="shared" ref="AW880:BY880" ca="1" si="859">OFFSET($F46,0,MATCH($BZ880,$G$1:$J$1,0))</f>
        <v/>
      </c>
      <c r="AX880" s="1" t="str">
        <f t="shared" ca="1" si="859"/>
        <v/>
      </c>
      <c r="AY880" s="1" t="str">
        <f t="shared" ca="1" si="859"/>
        <v/>
      </c>
      <c r="AZ880" s="1" t="str">
        <f t="shared" ca="1" si="859"/>
        <v/>
      </c>
      <c r="BA880" s="1" t="str">
        <f t="shared" ca="1" si="859"/>
        <v/>
      </c>
      <c r="BB880" s="1" t="str">
        <f t="shared" ca="1" si="859"/>
        <v/>
      </c>
      <c r="BC880" s="1" t="str">
        <f t="shared" ca="1" si="859"/>
        <v/>
      </c>
      <c r="BD880" s="1" t="str">
        <f t="shared" ca="1" si="859"/>
        <v/>
      </c>
      <c r="BE880" s="1" t="str">
        <f t="shared" ca="1" si="859"/>
        <v/>
      </c>
      <c r="BF880" s="1" t="str">
        <f t="shared" ca="1" si="859"/>
        <v/>
      </c>
      <c r="BG880" s="1" t="str">
        <f t="shared" ca="1" si="859"/>
        <v/>
      </c>
      <c r="BH880" s="1" t="str">
        <f t="shared" ca="1" si="859"/>
        <v/>
      </c>
      <c r="BI880" s="1" t="str">
        <f t="shared" ca="1" si="859"/>
        <v/>
      </c>
      <c r="BJ880" s="1" t="str">
        <f t="shared" ca="1" si="859"/>
        <v/>
      </c>
      <c r="BK880" s="1" t="str">
        <f t="shared" ca="1" si="859"/>
        <v/>
      </c>
      <c r="BL880" s="1" t="str">
        <f t="shared" ca="1" si="859"/>
        <v/>
      </c>
      <c r="BM880" s="1" t="str">
        <f t="shared" ca="1" si="859"/>
        <v/>
      </c>
      <c r="BN880" s="1" t="str">
        <f t="shared" ca="1" si="859"/>
        <v/>
      </c>
      <c r="BO880" s="1" t="str">
        <f t="shared" ca="1" si="859"/>
        <v/>
      </c>
      <c r="BP880" s="1" t="str">
        <f t="shared" ca="1" si="859"/>
        <v/>
      </c>
      <c r="BQ880" s="1" t="str">
        <f t="shared" ca="1" si="859"/>
        <v/>
      </c>
      <c r="BR880" s="1" t="str">
        <f t="shared" ca="1" si="859"/>
        <v/>
      </c>
      <c r="BS880" s="1" t="str">
        <f t="shared" ca="1" si="859"/>
        <v/>
      </c>
      <c r="BT880" s="1" t="str">
        <f t="shared" ca="1" si="859"/>
        <v/>
      </c>
      <c r="BU880" s="1" t="str">
        <f t="shared" ca="1" si="859"/>
        <v/>
      </c>
      <c r="BV880" s="1" t="str">
        <f t="shared" ca="1" si="859"/>
        <v/>
      </c>
      <c r="BW880" s="1" t="str">
        <f t="shared" ca="1" si="859"/>
        <v/>
      </c>
      <c r="BX880" s="1" t="str">
        <f t="shared" ca="1" si="859"/>
        <v/>
      </c>
      <c r="BY880" s="1" t="str">
        <f t="shared" ca="1" si="859"/>
        <v/>
      </c>
      <c r="BZ880">
        <v>2050</v>
      </c>
    </row>
    <row r="881" spans="47:78" x14ac:dyDescent="0.45">
      <c r="AU881" t="str">
        <f t="shared" ca="1" si="835"/>
        <v>ILP_PRH_ELC</v>
      </c>
      <c r="AV881" s="1">
        <f t="shared" ca="1" si="815"/>
        <v>1.0557840634754778</v>
      </c>
      <c r="AW881" s="1">
        <f t="shared" ref="AW881:BY881" ca="1" si="860">OFFSET($F47,0,MATCH($BZ881,$G$1:$J$1,0))</f>
        <v>1.0557840634754778</v>
      </c>
      <c r="AX881" s="1">
        <f t="shared" ca="1" si="860"/>
        <v>1.0557840634754778</v>
      </c>
      <c r="AY881" s="1">
        <f t="shared" ca="1" si="860"/>
        <v>1.0557840634754778</v>
      </c>
      <c r="AZ881" s="1">
        <f t="shared" ca="1" si="860"/>
        <v>1.0557840634754778</v>
      </c>
      <c r="BA881" s="1">
        <f t="shared" ca="1" si="860"/>
        <v>1.0557840634754778</v>
      </c>
      <c r="BB881" s="1">
        <f t="shared" ca="1" si="860"/>
        <v>1.0557840634754778</v>
      </c>
      <c r="BC881" s="1">
        <f t="shared" ca="1" si="860"/>
        <v>1.0557840634754778</v>
      </c>
      <c r="BD881" s="1">
        <f t="shared" ca="1" si="860"/>
        <v>1.0557840634754778</v>
      </c>
      <c r="BE881" s="1">
        <f t="shared" ca="1" si="860"/>
        <v>1.0557840634754778</v>
      </c>
      <c r="BF881" s="1">
        <f t="shared" ca="1" si="860"/>
        <v>1.0557840634754778</v>
      </c>
      <c r="BG881" s="1">
        <f t="shared" ca="1" si="860"/>
        <v>1.0557840634754778</v>
      </c>
      <c r="BH881" s="1">
        <f t="shared" ca="1" si="860"/>
        <v>1.0557840634754778</v>
      </c>
      <c r="BI881" s="1">
        <f t="shared" ca="1" si="860"/>
        <v>1.0557840634754778</v>
      </c>
      <c r="BJ881" s="1">
        <f t="shared" ca="1" si="860"/>
        <v>1.0557840634754778</v>
      </c>
      <c r="BK881" s="1">
        <f t="shared" ca="1" si="860"/>
        <v>1.0557840634754778</v>
      </c>
      <c r="BL881" s="1">
        <f t="shared" ca="1" si="860"/>
        <v>1.0557840634754778</v>
      </c>
      <c r="BM881" s="1">
        <f t="shared" ca="1" si="860"/>
        <v>1.0557840634754778</v>
      </c>
      <c r="BN881" s="1">
        <f t="shared" ca="1" si="860"/>
        <v>1.0557840634754778</v>
      </c>
      <c r="BO881" s="1">
        <f t="shared" ca="1" si="860"/>
        <v>1.0557840634754778</v>
      </c>
      <c r="BP881" s="1">
        <f t="shared" ca="1" si="860"/>
        <v>1.0557840634754778</v>
      </c>
      <c r="BQ881" s="1">
        <f t="shared" ca="1" si="860"/>
        <v>1.0557840634754778</v>
      </c>
      <c r="BR881" s="1">
        <f t="shared" ca="1" si="860"/>
        <v>1.0557840634754778</v>
      </c>
      <c r="BS881" s="1">
        <f t="shared" ca="1" si="860"/>
        <v>1.0557840634754778</v>
      </c>
      <c r="BT881" s="1">
        <f t="shared" ca="1" si="860"/>
        <v>1.0557840634754778</v>
      </c>
      <c r="BU881" s="1">
        <f t="shared" ca="1" si="860"/>
        <v>1.0557840634754778</v>
      </c>
      <c r="BV881" s="1">
        <f t="shared" ca="1" si="860"/>
        <v>1.0557840634754778</v>
      </c>
      <c r="BW881" s="1">
        <f t="shared" ca="1" si="860"/>
        <v>1.0557840634754778</v>
      </c>
      <c r="BX881" s="1">
        <f t="shared" ca="1" si="860"/>
        <v>1.0557840634754778</v>
      </c>
      <c r="BY881" s="1">
        <f t="shared" ca="1" si="860"/>
        <v>1.0557840634754778</v>
      </c>
      <c r="BZ881">
        <v>2050</v>
      </c>
    </row>
    <row r="882" spans="47:78" x14ac:dyDescent="0.45">
      <c r="AU882" t="str">
        <f t="shared" ca="1" si="835"/>
        <v>ILP_PRC_ELC</v>
      </c>
      <c r="AV882" s="1">
        <f t="shared" ca="1" si="815"/>
        <v>1.0557840634754778</v>
      </c>
      <c r="AW882" s="1">
        <f t="shared" ref="AW882:BY882" ca="1" si="861">OFFSET($F48,0,MATCH($BZ882,$G$1:$J$1,0))</f>
        <v>1.0557840634754778</v>
      </c>
      <c r="AX882" s="1">
        <f t="shared" ca="1" si="861"/>
        <v>1.0557840634754778</v>
      </c>
      <c r="AY882" s="1">
        <f t="shared" ca="1" si="861"/>
        <v>1.0557840634754778</v>
      </c>
      <c r="AZ882" s="1">
        <f t="shared" ca="1" si="861"/>
        <v>1.0557840634754778</v>
      </c>
      <c r="BA882" s="1">
        <f t="shared" ca="1" si="861"/>
        <v>1.0557840634754778</v>
      </c>
      <c r="BB882" s="1">
        <f t="shared" ca="1" si="861"/>
        <v>1.0557840634754778</v>
      </c>
      <c r="BC882" s="1">
        <f t="shared" ca="1" si="861"/>
        <v>1.0557840634754778</v>
      </c>
      <c r="BD882" s="1">
        <f t="shared" ca="1" si="861"/>
        <v>1.0557840634754778</v>
      </c>
      <c r="BE882" s="1">
        <f t="shared" ca="1" si="861"/>
        <v>1.0557840634754778</v>
      </c>
      <c r="BF882" s="1">
        <f t="shared" ca="1" si="861"/>
        <v>1.0557840634754778</v>
      </c>
      <c r="BG882" s="1">
        <f t="shared" ca="1" si="861"/>
        <v>1.0557840634754778</v>
      </c>
      <c r="BH882" s="1">
        <f t="shared" ca="1" si="861"/>
        <v>1.0557840634754778</v>
      </c>
      <c r="BI882" s="1">
        <f t="shared" ca="1" si="861"/>
        <v>1.0557840634754778</v>
      </c>
      <c r="BJ882" s="1">
        <f t="shared" ca="1" si="861"/>
        <v>1.0557840634754778</v>
      </c>
      <c r="BK882" s="1">
        <f t="shared" ca="1" si="861"/>
        <v>1.0557840634754778</v>
      </c>
      <c r="BL882" s="1">
        <f t="shared" ca="1" si="861"/>
        <v>1.0557840634754778</v>
      </c>
      <c r="BM882" s="1">
        <f t="shared" ca="1" si="861"/>
        <v>1.0557840634754778</v>
      </c>
      <c r="BN882" s="1">
        <f t="shared" ca="1" si="861"/>
        <v>1.0557840634754778</v>
      </c>
      <c r="BO882" s="1">
        <f t="shared" ca="1" si="861"/>
        <v>1.0557840634754778</v>
      </c>
      <c r="BP882" s="1">
        <f t="shared" ca="1" si="861"/>
        <v>1.0557840634754778</v>
      </c>
      <c r="BQ882" s="1">
        <f t="shared" ca="1" si="861"/>
        <v>1.0557840634754778</v>
      </c>
      <c r="BR882" s="1">
        <f t="shared" ca="1" si="861"/>
        <v>1.0557840634754778</v>
      </c>
      <c r="BS882" s="1">
        <f t="shared" ca="1" si="861"/>
        <v>1.0557840634754778</v>
      </c>
      <c r="BT882" s="1">
        <f t="shared" ca="1" si="861"/>
        <v>1.0557840634754778</v>
      </c>
      <c r="BU882" s="1">
        <f t="shared" ca="1" si="861"/>
        <v>1.0557840634754778</v>
      </c>
      <c r="BV882" s="1">
        <f t="shared" ca="1" si="861"/>
        <v>1.0557840634754778</v>
      </c>
      <c r="BW882" s="1">
        <f t="shared" ca="1" si="861"/>
        <v>1.0557840634754778</v>
      </c>
      <c r="BX882" s="1">
        <f t="shared" ca="1" si="861"/>
        <v>1.0557840634754778</v>
      </c>
      <c r="BY882" s="1">
        <f t="shared" ca="1" si="861"/>
        <v>1.0557840634754778</v>
      </c>
      <c r="BZ882">
        <v>2050</v>
      </c>
    </row>
    <row r="883" spans="47:78" x14ac:dyDescent="0.45">
      <c r="AU883" t="str">
        <f t="shared" ca="1" si="835"/>
        <v>ILP_MDR_ELC</v>
      </c>
      <c r="AV883" s="1">
        <f t="shared" ca="1" si="815"/>
        <v>1.0557840634754778</v>
      </c>
      <c r="AW883" s="1">
        <f t="shared" ref="AW883:BY883" ca="1" si="862">OFFSET($F49,0,MATCH($BZ883,$G$1:$J$1,0))</f>
        <v>1.0557840634754778</v>
      </c>
      <c r="AX883" s="1">
        <f t="shared" ca="1" si="862"/>
        <v>1.0557840634754778</v>
      </c>
      <c r="AY883" s="1">
        <f t="shared" ca="1" si="862"/>
        <v>1.0557840634754778</v>
      </c>
      <c r="AZ883" s="1">
        <f t="shared" ca="1" si="862"/>
        <v>1.0557840634754778</v>
      </c>
      <c r="BA883" s="1">
        <f t="shared" ca="1" si="862"/>
        <v>1.0557840634754778</v>
      </c>
      <c r="BB883" s="1">
        <f t="shared" ca="1" si="862"/>
        <v>1.0557840634754778</v>
      </c>
      <c r="BC883" s="1">
        <f t="shared" ca="1" si="862"/>
        <v>1.0557840634754778</v>
      </c>
      <c r="BD883" s="1">
        <f t="shared" ca="1" si="862"/>
        <v>1.0557840634754778</v>
      </c>
      <c r="BE883" s="1">
        <f t="shared" ca="1" si="862"/>
        <v>1.0557840634754778</v>
      </c>
      <c r="BF883" s="1">
        <f t="shared" ca="1" si="862"/>
        <v>1.0557840634754778</v>
      </c>
      <c r="BG883" s="1">
        <f t="shared" ca="1" si="862"/>
        <v>1.0557840634754778</v>
      </c>
      <c r="BH883" s="1">
        <f t="shared" ca="1" si="862"/>
        <v>1.0557840634754778</v>
      </c>
      <c r="BI883" s="1">
        <f t="shared" ca="1" si="862"/>
        <v>1.0557840634754778</v>
      </c>
      <c r="BJ883" s="1">
        <f t="shared" ca="1" si="862"/>
        <v>1.0557840634754778</v>
      </c>
      <c r="BK883" s="1">
        <f t="shared" ca="1" si="862"/>
        <v>1.0557840634754778</v>
      </c>
      <c r="BL883" s="1">
        <f t="shared" ca="1" si="862"/>
        <v>1.0557840634754778</v>
      </c>
      <c r="BM883" s="1">
        <f t="shared" ca="1" si="862"/>
        <v>1.0557840634754778</v>
      </c>
      <c r="BN883" s="1">
        <f t="shared" ca="1" si="862"/>
        <v>1.0557840634754778</v>
      </c>
      <c r="BO883" s="1">
        <f t="shared" ca="1" si="862"/>
        <v>1.0557840634754778</v>
      </c>
      <c r="BP883" s="1">
        <f t="shared" ca="1" si="862"/>
        <v>1.0557840634754778</v>
      </c>
      <c r="BQ883" s="1">
        <f t="shared" ca="1" si="862"/>
        <v>1.0557840634754778</v>
      </c>
      <c r="BR883" s="1">
        <f t="shared" ca="1" si="862"/>
        <v>1.0557840634754778</v>
      </c>
      <c r="BS883" s="1">
        <f t="shared" ca="1" si="862"/>
        <v>1.0557840634754778</v>
      </c>
      <c r="BT883" s="1">
        <f t="shared" ca="1" si="862"/>
        <v>1.0557840634754778</v>
      </c>
      <c r="BU883" s="1">
        <f t="shared" ca="1" si="862"/>
        <v>1.0557840634754778</v>
      </c>
      <c r="BV883" s="1">
        <f t="shared" ca="1" si="862"/>
        <v>1.0557840634754778</v>
      </c>
      <c r="BW883" s="1">
        <f t="shared" ca="1" si="862"/>
        <v>1.0557840634754778</v>
      </c>
      <c r="BX883" s="1">
        <f t="shared" ca="1" si="862"/>
        <v>1.0557840634754778</v>
      </c>
      <c r="BY883" s="1">
        <f t="shared" ca="1" si="862"/>
        <v>1.0557840634754778</v>
      </c>
      <c r="BZ883">
        <v>2050</v>
      </c>
    </row>
    <row r="884" spans="47:78" x14ac:dyDescent="0.45">
      <c r="AU884" t="str">
        <f t="shared" ca="1" si="835"/>
        <v>ILP_ECP_ELC</v>
      </c>
      <c r="AV884" s="1">
        <f t="shared" ca="1" si="815"/>
        <v>1.3035781059500837</v>
      </c>
      <c r="AW884" s="1">
        <f t="shared" ref="AW884:BY884" ca="1" si="863">OFFSET($F50,0,MATCH($BZ884,$G$1:$J$1,0))</f>
        <v>1.3035781059500837</v>
      </c>
      <c r="AX884" s="1">
        <f t="shared" ca="1" si="863"/>
        <v>1.3035781059500837</v>
      </c>
      <c r="AY884" s="1">
        <f t="shared" ca="1" si="863"/>
        <v>1.3035781059500837</v>
      </c>
      <c r="AZ884" s="1">
        <f t="shared" ca="1" si="863"/>
        <v>1.3035781059500837</v>
      </c>
      <c r="BA884" s="1">
        <f t="shared" ca="1" si="863"/>
        <v>1.3035781059500837</v>
      </c>
      <c r="BB884" s="1">
        <f t="shared" ca="1" si="863"/>
        <v>1.3035781059500837</v>
      </c>
      <c r="BC884" s="1">
        <f t="shared" ca="1" si="863"/>
        <v>1.3035781059500837</v>
      </c>
      <c r="BD884" s="1">
        <f t="shared" ca="1" si="863"/>
        <v>1.3035781059500837</v>
      </c>
      <c r="BE884" s="1">
        <f t="shared" ca="1" si="863"/>
        <v>1.3035781059500837</v>
      </c>
      <c r="BF884" s="1">
        <f t="shared" ca="1" si="863"/>
        <v>1.3035781059500837</v>
      </c>
      <c r="BG884" s="1">
        <f t="shared" ca="1" si="863"/>
        <v>1.3035781059500837</v>
      </c>
      <c r="BH884" s="1">
        <f t="shared" ca="1" si="863"/>
        <v>1.3035781059500837</v>
      </c>
      <c r="BI884" s="1">
        <f t="shared" ca="1" si="863"/>
        <v>1.3035781059500837</v>
      </c>
      <c r="BJ884" s="1">
        <f t="shared" ca="1" si="863"/>
        <v>1.3035781059500837</v>
      </c>
      <c r="BK884" s="1">
        <f t="shared" ca="1" si="863"/>
        <v>1.3035781059500837</v>
      </c>
      <c r="BL884" s="1">
        <f t="shared" ca="1" si="863"/>
        <v>1.3035781059500837</v>
      </c>
      <c r="BM884" s="1">
        <f t="shared" ca="1" si="863"/>
        <v>1.3035781059500837</v>
      </c>
      <c r="BN884" s="1">
        <f t="shared" ca="1" si="863"/>
        <v>1.3035781059500837</v>
      </c>
      <c r="BO884" s="1">
        <f t="shared" ca="1" si="863"/>
        <v>1.3035781059500837</v>
      </c>
      <c r="BP884" s="1">
        <f t="shared" ca="1" si="863"/>
        <v>1.3035781059500837</v>
      </c>
      <c r="BQ884" s="1">
        <f t="shared" ca="1" si="863"/>
        <v>1.3035781059500837</v>
      </c>
      <c r="BR884" s="1">
        <f t="shared" ca="1" si="863"/>
        <v>1.3035781059500837</v>
      </c>
      <c r="BS884" s="1">
        <f t="shared" ca="1" si="863"/>
        <v>1.3035781059500837</v>
      </c>
      <c r="BT884" s="1">
        <f t="shared" ca="1" si="863"/>
        <v>1.3035781059500837</v>
      </c>
      <c r="BU884" s="1">
        <f t="shared" ca="1" si="863"/>
        <v>1.3035781059500837</v>
      </c>
      <c r="BV884" s="1">
        <f t="shared" ca="1" si="863"/>
        <v>1.3035781059500837</v>
      </c>
      <c r="BW884" s="1">
        <f t="shared" ca="1" si="863"/>
        <v>1.3035781059500837</v>
      </c>
      <c r="BX884" s="1">
        <f t="shared" ca="1" si="863"/>
        <v>1.3035781059500837</v>
      </c>
      <c r="BY884" s="1">
        <f t="shared" ca="1" si="863"/>
        <v>1.3035781059500837</v>
      </c>
      <c r="BZ884">
        <v>2050</v>
      </c>
    </row>
    <row r="885" spans="47:78" x14ac:dyDescent="0.45">
      <c r="AU885" t="str">
        <f t="shared" ca="1" si="835"/>
        <v>ILP_OTP_ELC</v>
      </c>
      <c r="AV885" s="1">
        <f t="shared" ca="1" si="815"/>
        <v>1.0557840634754778</v>
      </c>
      <c r="AW885" s="1">
        <f t="shared" ref="AW885:BY885" ca="1" si="864">OFFSET($F51,0,MATCH($BZ885,$G$1:$J$1,0))</f>
        <v>1.0557840634754778</v>
      </c>
      <c r="AX885" s="1">
        <f t="shared" ca="1" si="864"/>
        <v>1.0557840634754778</v>
      </c>
      <c r="AY885" s="1">
        <f t="shared" ca="1" si="864"/>
        <v>1.0557840634754778</v>
      </c>
      <c r="AZ885" s="1">
        <f t="shared" ca="1" si="864"/>
        <v>1.0557840634754778</v>
      </c>
      <c r="BA885" s="1">
        <f t="shared" ca="1" si="864"/>
        <v>1.0557840634754778</v>
      </c>
      <c r="BB885" s="1">
        <f t="shared" ca="1" si="864"/>
        <v>1.0557840634754778</v>
      </c>
      <c r="BC885" s="1">
        <f t="shared" ca="1" si="864"/>
        <v>1.0557840634754778</v>
      </c>
      <c r="BD885" s="1">
        <f t="shared" ca="1" si="864"/>
        <v>1.0557840634754778</v>
      </c>
      <c r="BE885" s="1">
        <f t="shared" ca="1" si="864"/>
        <v>1.0557840634754778</v>
      </c>
      <c r="BF885" s="1">
        <f t="shared" ca="1" si="864"/>
        <v>1.0557840634754778</v>
      </c>
      <c r="BG885" s="1">
        <f t="shared" ca="1" si="864"/>
        <v>1.0557840634754778</v>
      </c>
      <c r="BH885" s="1">
        <f t="shared" ca="1" si="864"/>
        <v>1.0557840634754778</v>
      </c>
      <c r="BI885" s="1">
        <f t="shared" ca="1" si="864"/>
        <v>1.0557840634754778</v>
      </c>
      <c r="BJ885" s="1">
        <f t="shared" ca="1" si="864"/>
        <v>1.0557840634754778</v>
      </c>
      <c r="BK885" s="1">
        <f t="shared" ca="1" si="864"/>
        <v>1.0557840634754778</v>
      </c>
      <c r="BL885" s="1">
        <f t="shared" ca="1" si="864"/>
        <v>1.0557840634754778</v>
      </c>
      <c r="BM885" s="1">
        <f t="shared" ca="1" si="864"/>
        <v>1.0557840634754778</v>
      </c>
      <c r="BN885" s="1">
        <f t="shared" ca="1" si="864"/>
        <v>1.0557840634754778</v>
      </c>
      <c r="BO885" s="1">
        <f t="shared" ca="1" si="864"/>
        <v>1.0557840634754778</v>
      </c>
      <c r="BP885" s="1">
        <f t="shared" ca="1" si="864"/>
        <v>1.0557840634754778</v>
      </c>
      <c r="BQ885" s="1">
        <f t="shared" ca="1" si="864"/>
        <v>1.0557840634754778</v>
      </c>
      <c r="BR885" s="1">
        <f t="shared" ca="1" si="864"/>
        <v>1.0557840634754778</v>
      </c>
      <c r="BS885" s="1">
        <f t="shared" ca="1" si="864"/>
        <v>1.0557840634754778</v>
      </c>
      <c r="BT885" s="1">
        <f t="shared" ca="1" si="864"/>
        <v>1.0557840634754778</v>
      </c>
      <c r="BU885" s="1">
        <f t="shared" ca="1" si="864"/>
        <v>1.0557840634754778</v>
      </c>
      <c r="BV885" s="1">
        <f t="shared" ca="1" si="864"/>
        <v>1.0557840634754778</v>
      </c>
      <c r="BW885" s="1">
        <f t="shared" ca="1" si="864"/>
        <v>1.0557840634754778</v>
      </c>
      <c r="BX885" s="1">
        <f t="shared" ca="1" si="864"/>
        <v>1.0557840634754778</v>
      </c>
      <c r="BY885" s="1">
        <f t="shared" ca="1" si="864"/>
        <v>1.0557840634754778</v>
      </c>
      <c r="BZ885">
        <v>2050</v>
      </c>
    </row>
    <row r="886" spans="47:78" x14ac:dyDescent="0.45">
      <c r="AU886" t="str">
        <f t="shared" ca="1" si="835"/>
        <v>ILP_SPC_ELC</v>
      </c>
      <c r="AV886" s="1">
        <f t="shared" ca="1" si="815"/>
        <v>1.0557840634754778</v>
      </c>
      <c r="AW886" s="1">
        <f t="shared" ref="AW886:BY886" ca="1" si="865">OFFSET($F52,0,MATCH($BZ886,$G$1:$J$1,0))</f>
        <v>1.0557840634754778</v>
      </c>
      <c r="AX886" s="1">
        <f t="shared" ca="1" si="865"/>
        <v>1.0557840634754778</v>
      </c>
      <c r="AY886" s="1">
        <f t="shared" ca="1" si="865"/>
        <v>1.0557840634754778</v>
      </c>
      <c r="AZ886" s="1">
        <f t="shared" ca="1" si="865"/>
        <v>1.0557840634754778</v>
      </c>
      <c r="BA886" s="1">
        <f t="shared" ca="1" si="865"/>
        <v>1.0557840634754778</v>
      </c>
      <c r="BB886" s="1">
        <f t="shared" ca="1" si="865"/>
        <v>1.0557840634754778</v>
      </c>
      <c r="BC886" s="1">
        <f t="shared" ca="1" si="865"/>
        <v>1.0557840634754778</v>
      </c>
      <c r="BD886" s="1">
        <f t="shared" ca="1" si="865"/>
        <v>1.0557840634754778</v>
      </c>
      <c r="BE886" s="1">
        <f t="shared" ca="1" si="865"/>
        <v>1.0557840634754778</v>
      </c>
      <c r="BF886" s="1">
        <f t="shared" ca="1" si="865"/>
        <v>1.0557840634754778</v>
      </c>
      <c r="BG886" s="1">
        <f t="shared" ca="1" si="865"/>
        <v>1.0557840634754778</v>
      </c>
      <c r="BH886" s="1">
        <f t="shared" ca="1" si="865"/>
        <v>1.0557840634754778</v>
      </c>
      <c r="BI886" s="1">
        <f t="shared" ca="1" si="865"/>
        <v>1.0557840634754778</v>
      </c>
      <c r="BJ886" s="1">
        <f t="shared" ca="1" si="865"/>
        <v>1.0557840634754778</v>
      </c>
      <c r="BK886" s="1">
        <f t="shared" ca="1" si="865"/>
        <v>1.0557840634754778</v>
      </c>
      <c r="BL886" s="1">
        <f t="shared" ca="1" si="865"/>
        <v>1.0557840634754778</v>
      </c>
      <c r="BM886" s="1">
        <f t="shared" ca="1" si="865"/>
        <v>1.0557840634754778</v>
      </c>
      <c r="BN886" s="1">
        <f t="shared" ca="1" si="865"/>
        <v>1.0557840634754778</v>
      </c>
      <c r="BO886" s="1">
        <f t="shared" ca="1" si="865"/>
        <v>1.0557840634754778</v>
      </c>
      <c r="BP886" s="1">
        <f t="shared" ca="1" si="865"/>
        <v>1.0557840634754778</v>
      </c>
      <c r="BQ886" s="1">
        <f t="shared" ca="1" si="865"/>
        <v>1.0557840634754778</v>
      </c>
      <c r="BR886" s="1">
        <f t="shared" ca="1" si="865"/>
        <v>1.0557840634754778</v>
      </c>
      <c r="BS886" s="1">
        <f t="shared" ca="1" si="865"/>
        <v>1.0557840634754778</v>
      </c>
      <c r="BT886" s="1">
        <f t="shared" ca="1" si="865"/>
        <v>1.0557840634754778</v>
      </c>
      <c r="BU886" s="1">
        <f t="shared" ca="1" si="865"/>
        <v>1.0557840634754778</v>
      </c>
      <c r="BV886" s="1">
        <f t="shared" ca="1" si="865"/>
        <v>1.0557840634754778</v>
      </c>
      <c r="BW886" s="1">
        <f t="shared" ca="1" si="865"/>
        <v>1.0557840634754778</v>
      </c>
      <c r="BX886" s="1">
        <f t="shared" ca="1" si="865"/>
        <v>1.0557840634754778</v>
      </c>
      <c r="BY886" s="1">
        <f t="shared" ca="1" si="865"/>
        <v>1.0557840634754778</v>
      </c>
      <c r="BZ886">
        <v>2050</v>
      </c>
    </row>
    <row r="887" spans="47:78" x14ac:dyDescent="0.45">
      <c r="AU887" t="str">
        <f t="shared" ca="1" si="835"/>
        <v>ILP_LIG_ELC</v>
      </c>
      <c r="AV887" s="1">
        <f t="shared" ca="1" si="815"/>
        <v>1.0557840634754778</v>
      </c>
      <c r="AW887" s="1">
        <f t="shared" ref="AW887:BY887" ca="1" si="866">OFFSET($F53,0,MATCH($BZ887,$G$1:$J$1,0))</f>
        <v>1.0557840634754778</v>
      </c>
      <c r="AX887" s="1">
        <f t="shared" ca="1" si="866"/>
        <v>1.0557840634754778</v>
      </c>
      <c r="AY887" s="1">
        <f t="shared" ca="1" si="866"/>
        <v>1.0557840634754778</v>
      </c>
      <c r="AZ887" s="1">
        <f t="shared" ca="1" si="866"/>
        <v>1.0557840634754778</v>
      </c>
      <c r="BA887" s="1">
        <f t="shared" ca="1" si="866"/>
        <v>1.0557840634754778</v>
      </c>
      <c r="BB887" s="1">
        <f t="shared" ca="1" si="866"/>
        <v>1.0557840634754778</v>
      </c>
      <c r="BC887" s="1">
        <f t="shared" ca="1" si="866"/>
        <v>1.0557840634754778</v>
      </c>
      <c r="BD887" s="1">
        <f t="shared" ca="1" si="866"/>
        <v>1.0557840634754778</v>
      </c>
      <c r="BE887" s="1">
        <f t="shared" ca="1" si="866"/>
        <v>1.0557840634754778</v>
      </c>
      <c r="BF887" s="1">
        <f t="shared" ca="1" si="866"/>
        <v>1.0557840634754778</v>
      </c>
      <c r="BG887" s="1">
        <f t="shared" ca="1" si="866"/>
        <v>1.0557840634754778</v>
      </c>
      <c r="BH887" s="1">
        <f t="shared" ca="1" si="866"/>
        <v>1.0557840634754778</v>
      </c>
      <c r="BI887" s="1">
        <f t="shared" ca="1" si="866"/>
        <v>1.0557840634754778</v>
      </c>
      <c r="BJ887" s="1">
        <f t="shared" ca="1" si="866"/>
        <v>1.0557840634754778</v>
      </c>
      <c r="BK887" s="1">
        <f t="shared" ca="1" si="866"/>
        <v>1.0557840634754778</v>
      </c>
      <c r="BL887" s="1">
        <f t="shared" ca="1" si="866"/>
        <v>1.0557840634754778</v>
      </c>
      <c r="BM887" s="1">
        <f t="shared" ca="1" si="866"/>
        <v>1.0557840634754778</v>
      </c>
      <c r="BN887" s="1">
        <f t="shared" ca="1" si="866"/>
        <v>1.0557840634754778</v>
      </c>
      <c r="BO887" s="1">
        <f t="shared" ca="1" si="866"/>
        <v>1.0557840634754778</v>
      </c>
      <c r="BP887" s="1">
        <f t="shared" ca="1" si="866"/>
        <v>1.0557840634754778</v>
      </c>
      <c r="BQ887" s="1">
        <f t="shared" ca="1" si="866"/>
        <v>1.0557840634754778</v>
      </c>
      <c r="BR887" s="1">
        <f t="shared" ca="1" si="866"/>
        <v>1.0557840634754778</v>
      </c>
      <c r="BS887" s="1">
        <f t="shared" ca="1" si="866"/>
        <v>1.0557840634754778</v>
      </c>
      <c r="BT887" s="1">
        <f t="shared" ca="1" si="866"/>
        <v>1.0557840634754778</v>
      </c>
      <c r="BU887" s="1">
        <f t="shared" ca="1" si="866"/>
        <v>1.0557840634754778</v>
      </c>
      <c r="BV887" s="1">
        <f t="shared" ca="1" si="866"/>
        <v>1.0557840634754778</v>
      </c>
      <c r="BW887" s="1">
        <f t="shared" ca="1" si="866"/>
        <v>1.0557840634754778</v>
      </c>
      <c r="BX887" s="1">
        <f t="shared" ca="1" si="866"/>
        <v>1.0557840634754778</v>
      </c>
      <c r="BY887" s="1">
        <f t="shared" ca="1" si="866"/>
        <v>1.0557840634754778</v>
      </c>
      <c r="BZ887">
        <v>2050</v>
      </c>
    </row>
    <row r="888" spans="47:78" x14ac:dyDescent="0.45">
      <c r="AU888" t="str">
        <f t="shared" ca="1" si="835"/>
        <v>ILP_OTH_ELC</v>
      </c>
      <c r="AV888" s="1">
        <f t="shared" ca="1" si="815"/>
        <v>1.0557840634754778</v>
      </c>
      <c r="AW888" s="1">
        <f t="shared" ref="AW888:BY888" ca="1" si="867">OFFSET($F54,0,MATCH($BZ888,$G$1:$J$1,0))</f>
        <v>1.0557840634754778</v>
      </c>
      <c r="AX888" s="1">
        <f t="shared" ca="1" si="867"/>
        <v>1.0557840634754778</v>
      </c>
      <c r="AY888" s="1">
        <f t="shared" ca="1" si="867"/>
        <v>1.0557840634754778</v>
      </c>
      <c r="AZ888" s="1">
        <f t="shared" ca="1" si="867"/>
        <v>1.0557840634754778</v>
      </c>
      <c r="BA888" s="1">
        <f t="shared" ca="1" si="867"/>
        <v>1.0557840634754778</v>
      </c>
      <c r="BB888" s="1">
        <f t="shared" ca="1" si="867"/>
        <v>1.0557840634754778</v>
      </c>
      <c r="BC888" s="1">
        <f t="shared" ca="1" si="867"/>
        <v>1.0557840634754778</v>
      </c>
      <c r="BD888" s="1">
        <f t="shared" ca="1" si="867"/>
        <v>1.0557840634754778</v>
      </c>
      <c r="BE888" s="1">
        <f t="shared" ca="1" si="867"/>
        <v>1.0557840634754778</v>
      </c>
      <c r="BF888" s="1">
        <f t="shared" ca="1" si="867"/>
        <v>1.0557840634754778</v>
      </c>
      <c r="BG888" s="1">
        <f t="shared" ca="1" si="867"/>
        <v>1.0557840634754778</v>
      </c>
      <c r="BH888" s="1">
        <f t="shared" ca="1" si="867"/>
        <v>1.0557840634754778</v>
      </c>
      <c r="BI888" s="1">
        <f t="shared" ca="1" si="867"/>
        <v>1.0557840634754778</v>
      </c>
      <c r="BJ888" s="1">
        <f t="shared" ca="1" si="867"/>
        <v>1.0557840634754778</v>
      </c>
      <c r="BK888" s="1">
        <f t="shared" ca="1" si="867"/>
        <v>1.0557840634754778</v>
      </c>
      <c r="BL888" s="1">
        <f t="shared" ca="1" si="867"/>
        <v>1.0557840634754778</v>
      </c>
      <c r="BM888" s="1">
        <f t="shared" ca="1" si="867"/>
        <v>1.0557840634754778</v>
      </c>
      <c r="BN888" s="1">
        <f t="shared" ca="1" si="867"/>
        <v>1.0557840634754778</v>
      </c>
      <c r="BO888" s="1">
        <f t="shared" ca="1" si="867"/>
        <v>1.0557840634754778</v>
      </c>
      <c r="BP888" s="1">
        <f t="shared" ca="1" si="867"/>
        <v>1.0557840634754778</v>
      </c>
      <c r="BQ888" s="1">
        <f t="shared" ca="1" si="867"/>
        <v>1.0557840634754778</v>
      </c>
      <c r="BR888" s="1">
        <f t="shared" ca="1" si="867"/>
        <v>1.0557840634754778</v>
      </c>
      <c r="BS888" s="1">
        <f t="shared" ca="1" si="867"/>
        <v>1.0557840634754778</v>
      </c>
      <c r="BT888" s="1">
        <f t="shared" ca="1" si="867"/>
        <v>1.0557840634754778</v>
      </c>
      <c r="BU888" s="1">
        <f t="shared" ca="1" si="867"/>
        <v>1.0557840634754778</v>
      </c>
      <c r="BV888" s="1">
        <f t="shared" ca="1" si="867"/>
        <v>1.0557840634754778</v>
      </c>
      <c r="BW888" s="1">
        <f t="shared" ca="1" si="867"/>
        <v>1.0557840634754778</v>
      </c>
      <c r="BX888" s="1">
        <f t="shared" ca="1" si="867"/>
        <v>1.0557840634754778</v>
      </c>
      <c r="BY888" s="1">
        <f t="shared" ca="1" si="867"/>
        <v>1.0557840634754778</v>
      </c>
      <c r="BZ888">
        <v>2050</v>
      </c>
    </row>
    <row r="889" spans="47:78" x14ac:dyDescent="0.45">
      <c r="AU889" t="str">
        <f t="shared" ca="1" si="835"/>
        <v>\I:</v>
      </c>
      <c r="AV889" s="1" t="str">
        <f t="shared" ca="1" si="815"/>
        <v/>
      </c>
      <c r="AW889" s="1" t="str">
        <f t="shared" ref="AW889:BY889" ca="1" si="868">OFFSET($F55,0,MATCH($BZ889,$G$1:$J$1,0))</f>
        <v/>
      </c>
      <c r="AX889" s="1" t="str">
        <f t="shared" ca="1" si="868"/>
        <v/>
      </c>
      <c r="AY889" s="1" t="str">
        <f t="shared" ca="1" si="868"/>
        <v/>
      </c>
      <c r="AZ889" s="1" t="str">
        <f t="shared" ca="1" si="868"/>
        <v/>
      </c>
      <c r="BA889" s="1" t="str">
        <f t="shared" ca="1" si="868"/>
        <v/>
      </c>
      <c r="BB889" s="1" t="str">
        <f t="shared" ca="1" si="868"/>
        <v/>
      </c>
      <c r="BC889" s="1" t="str">
        <f t="shared" ca="1" si="868"/>
        <v/>
      </c>
      <c r="BD889" s="1" t="str">
        <f t="shared" ca="1" si="868"/>
        <v/>
      </c>
      <c r="BE889" s="1" t="str">
        <f t="shared" ca="1" si="868"/>
        <v/>
      </c>
      <c r="BF889" s="1" t="str">
        <f t="shared" ca="1" si="868"/>
        <v/>
      </c>
      <c r="BG889" s="1" t="str">
        <f t="shared" ca="1" si="868"/>
        <v/>
      </c>
      <c r="BH889" s="1" t="str">
        <f t="shared" ca="1" si="868"/>
        <v/>
      </c>
      <c r="BI889" s="1" t="str">
        <f t="shared" ca="1" si="868"/>
        <v/>
      </c>
      <c r="BJ889" s="1" t="str">
        <f t="shared" ca="1" si="868"/>
        <v/>
      </c>
      <c r="BK889" s="1" t="str">
        <f t="shared" ca="1" si="868"/>
        <v/>
      </c>
      <c r="BL889" s="1" t="str">
        <f t="shared" ca="1" si="868"/>
        <v/>
      </c>
      <c r="BM889" s="1" t="str">
        <f t="shared" ca="1" si="868"/>
        <v/>
      </c>
      <c r="BN889" s="1" t="str">
        <f t="shared" ca="1" si="868"/>
        <v/>
      </c>
      <c r="BO889" s="1" t="str">
        <f t="shared" ca="1" si="868"/>
        <v/>
      </c>
      <c r="BP889" s="1" t="str">
        <f t="shared" ca="1" si="868"/>
        <v/>
      </c>
      <c r="BQ889" s="1" t="str">
        <f t="shared" ca="1" si="868"/>
        <v/>
      </c>
      <c r="BR889" s="1" t="str">
        <f t="shared" ca="1" si="868"/>
        <v/>
      </c>
      <c r="BS889" s="1" t="str">
        <f t="shared" ca="1" si="868"/>
        <v/>
      </c>
      <c r="BT889" s="1" t="str">
        <f t="shared" ca="1" si="868"/>
        <v/>
      </c>
      <c r="BU889" s="1" t="str">
        <f t="shared" ca="1" si="868"/>
        <v/>
      </c>
      <c r="BV889" s="1" t="str">
        <f t="shared" ca="1" si="868"/>
        <v/>
      </c>
      <c r="BW889" s="1" t="str">
        <f t="shared" ca="1" si="868"/>
        <v/>
      </c>
      <c r="BX889" s="1" t="str">
        <f t="shared" ca="1" si="868"/>
        <v/>
      </c>
      <c r="BY889" s="1" t="str">
        <f t="shared" ca="1" si="868"/>
        <v/>
      </c>
      <c r="BZ889">
        <v>2050</v>
      </c>
    </row>
    <row r="890" spans="47:78" x14ac:dyDescent="0.45">
      <c r="AU890" t="str">
        <f t="shared" ca="1" si="835"/>
        <v>IMC_PRH_ELC</v>
      </c>
      <c r="AV890" s="1">
        <f t="shared" ca="1" si="815"/>
        <v>1.2428596188316954</v>
      </c>
      <c r="AW890" s="1">
        <f t="shared" ref="AW890:BY890" ca="1" si="869">OFFSET($F56,0,MATCH($BZ890,$G$1:$J$1,0))</f>
        <v>1.2428596188316954</v>
      </c>
      <c r="AX890" s="1">
        <f t="shared" ca="1" si="869"/>
        <v>1.2428596188316954</v>
      </c>
      <c r="AY890" s="1">
        <f t="shared" ca="1" si="869"/>
        <v>1.2428596188316954</v>
      </c>
      <c r="AZ890" s="1">
        <f t="shared" ca="1" si="869"/>
        <v>1.2428596188316954</v>
      </c>
      <c r="BA890" s="1">
        <f t="shared" ca="1" si="869"/>
        <v>1.2428596188316954</v>
      </c>
      <c r="BB890" s="1">
        <f t="shared" ca="1" si="869"/>
        <v>1.2428596188316954</v>
      </c>
      <c r="BC890" s="1">
        <f t="shared" ca="1" si="869"/>
        <v>1.2428596188316954</v>
      </c>
      <c r="BD890" s="1">
        <f t="shared" ca="1" si="869"/>
        <v>1.2428596188316954</v>
      </c>
      <c r="BE890" s="1">
        <f t="shared" ca="1" si="869"/>
        <v>1.2428596188316954</v>
      </c>
      <c r="BF890" s="1">
        <f t="shared" ca="1" si="869"/>
        <v>1.2428596188316954</v>
      </c>
      <c r="BG890" s="1">
        <f t="shared" ca="1" si="869"/>
        <v>1.2428596188316954</v>
      </c>
      <c r="BH890" s="1">
        <f t="shared" ca="1" si="869"/>
        <v>1.2428596188316954</v>
      </c>
      <c r="BI890" s="1">
        <f t="shared" ca="1" si="869"/>
        <v>1.2428596188316954</v>
      </c>
      <c r="BJ890" s="1">
        <f t="shared" ca="1" si="869"/>
        <v>1.2428596188316954</v>
      </c>
      <c r="BK890" s="1">
        <f t="shared" ca="1" si="869"/>
        <v>1.2428596188316954</v>
      </c>
      <c r="BL890" s="1">
        <f t="shared" ca="1" si="869"/>
        <v>1.2428596188316954</v>
      </c>
      <c r="BM890" s="1">
        <f t="shared" ca="1" si="869"/>
        <v>1.2428596188316954</v>
      </c>
      <c r="BN890" s="1">
        <f t="shared" ca="1" si="869"/>
        <v>1.2428596188316954</v>
      </c>
      <c r="BO890" s="1">
        <f t="shared" ca="1" si="869"/>
        <v>1.2428596188316954</v>
      </c>
      <c r="BP890" s="1">
        <f t="shared" ca="1" si="869"/>
        <v>1.2428596188316954</v>
      </c>
      <c r="BQ890" s="1">
        <f t="shared" ca="1" si="869"/>
        <v>1.2428596188316954</v>
      </c>
      <c r="BR890" s="1">
        <f t="shared" ca="1" si="869"/>
        <v>1.2428596188316954</v>
      </c>
      <c r="BS890" s="1">
        <f t="shared" ca="1" si="869"/>
        <v>1.2428596188316954</v>
      </c>
      <c r="BT890" s="1">
        <f t="shared" ca="1" si="869"/>
        <v>1.2428596188316954</v>
      </c>
      <c r="BU890" s="1">
        <f t="shared" ca="1" si="869"/>
        <v>1.2428596188316954</v>
      </c>
      <c r="BV890" s="1">
        <f t="shared" ca="1" si="869"/>
        <v>1.2428596188316954</v>
      </c>
      <c r="BW890" s="1">
        <f t="shared" ca="1" si="869"/>
        <v>1.2428596188316954</v>
      </c>
      <c r="BX890" s="1">
        <f t="shared" ca="1" si="869"/>
        <v>1.2428596188316954</v>
      </c>
      <c r="BY890" s="1">
        <f t="shared" ca="1" si="869"/>
        <v>1.2428596188316954</v>
      </c>
      <c r="BZ890">
        <v>2050</v>
      </c>
    </row>
    <row r="891" spans="47:78" x14ac:dyDescent="0.45">
      <c r="AU891" t="str">
        <f t="shared" ca="1" si="835"/>
        <v>IMC_PRC_ELC</v>
      </c>
      <c r="AV891" s="1">
        <f t="shared" ca="1" si="815"/>
        <v>1.214852012077368</v>
      </c>
      <c r="AW891" s="1">
        <f t="shared" ref="AW891:BY891" ca="1" si="870">OFFSET($F57,0,MATCH($BZ891,$G$1:$J$1,0))</f>
        <v>1.214852012077368</v>
      </c>
      <c r="AX891" s="1">
        <f t="shared" ca="1" si="870"/>
        <v>1.214852012077368</v>
      </c>
      <c r="AY891" s="1">
        <f t="shared" ca="1" si="870"/>
        <v>1.214852012077368</v>
      </c>
      <c r="AZ891" s="1">
        <f t="shared" ca="1" si="870"/>
        <v>1.214852012077368</v>
      </c>
      <c r="BA891" s="1">
        <f t="shared" ca="1" si="870"/>
        <v>1.214852012077368</v>
      </c>
      <c r="BB891" s="1">
        <f t="shared" ca="1" si="870"/>
        <v>1.214852012077368</v>
      </c>
      <c r="BC891" s="1">
        <f t="shared" ca="1" si="870"/>
        <v>1.214852012077368</v>
      </c>
      <c r="BD891" s="1">
        <f t="shared" ca="1" si="870"/>
        <v>1.214852012077368</v>
      </c>
      <c r="BE891" s="1">
        <f t="shared" ca="1" si="870"/>
        <v>1.214852012077368</v>
      </c>
      <c r="BF891" s="1">
        <f t="shared" ca="1" si="870"/>
        <v>1.214852012077368</v>
      </c>
      <c r="BG891" s="1">
        <f t="shared" ca="1" si="870"/>
        <v>1.214852012077368</v>
      </c>
      <c r="BH891" s="1">
        <f t="shared" ca="1" si="870"/>
        <v>1.214852012077368</v>
      </c>
      <c r="BI891" s="1">
        <f t="shared" ca="1" si="870"/>
        <v>1.214852012077368</v>
      </c>
      <c r="BJ891" s="1">
        <f t="shared" ca="1" si="870"/>
        <v>1.214852012077368</v>
      </c>
      <c r="BK891" s="1">
        <f t="shared" ca="1" si="870"/>
        <v>1.214852012077368</v>
      </c>
      <c r="BL891" s="1">
        <f t="shared" ca="1" si="870"/>
        <v>1.214852012077368</v>
      </c>
      <c r="BM891" s="1">
        <f t="shared" ca="1" si="870"/>
        <v>1.214852012077368</v>
      </c>
      <c r="BN891" s="1">
        <f t="shared" ca="1" si="870"/>
        <v>1.214852012077368</v>
      </c>
      <c r="BO891" s="1">
        <f t="shared" ca="1" si="870"/>
        <v>1.214852012077368</v>
      </c>
      <c r="BP891" s="1">
        <f t="shared" ca="1" si="870"/>
        <v>1.214852012077368</v>
      </c>
      <c r="BQ891" s="1">
        <f t="shared" ca="1" si="870"/>
        <v>1.214852012077368</v>
      </c>
      <c r="BR891" s="1">
        <f t="shared" ca="1" si="870"/>
        <v>1.214852012077368</v>
      </c>
      <c r="BS891" s="1">
        <f t="shared" ca="1" si="870"/>
        <v>1.214852012077368</v>
      </c>
      <c r="BT891" s="1">
        <f t="shared" ca="1" si="870"/>
        <v>1.214852012077368</v>
      </c>
      <c r="BU891" s="1">
        <f t="shared" ca="1" si="870"/>
        <v>1.214852012077368</v>
      </c>
      <c r="BV891" s="1">
        <f t="shared" ca="1" si="870"/>
        <v>1.214852012077368</v>
      </c>
      <c r="BW891" s="1">
        <f t="shared" ca="1" si="870"/>
        <v>1.214852012077368</v>
      </c>
      <c r="BX891" s="1">
        <f t="shared" ca="1" si="870"/>
        <v>1.214852012077368</v>
      </c>
      <c r="BY891" s="1">
        <f t="shared" ca="1" si="870"/>
        <v>1.214852012077368</v>
      </c>
      <c r="BZ891">
        <v>2050</v>
      </c>
    </row>
    <row r="892" spans="47:78" x14ac:dyDescent="0.45">
      <c r="AU892" t="str">
        <f t="shared" ca="1" si="835"/>
        <v>IMC_MDR_ELC</v>
      </c>
      <c r="AV892" s="1">
        <f t="shared" ca="1" si="815"/>
        <v>1.2428596188316954</v>
      </c>
      <c r="AW892" s="1">
        <f t="shared" ref="AW892:BY892" ca="1" si="871">OFFSET($F58,0,MATCH($BZ892,$G$1:$J$1,0))</f>
        <v>1.2428596188316954</v>
      </c>
      <c r="AX892" s="1">
        <f t="shared" ca="1" si="871"/>
        <v>1.2428596188316954</v>
      </c>
      <c r="AY892" s="1">
        <f t="shared" ca="1" si="871"/>
        <v>1.2428596188316954</v>
      </c>
      <c r="AZ892" s="1">
        <f t="shared" ca="1" si="871"/>
        <v>1.2428596188316954</v>
      </c>
      <c r="BA892" s="1">
        <f t="shared" ca="1" si="871"/>
        <v>1.2428596188316954</v>
      </c>
      <c r="BB892" s="1">
        <f t="shared" ca="1" si="871"/>
        <v>1.2428596188316954</v>
      </c>
      <c r="BC892" s="1">
        <f t="shared" ca="1" si="871"/>
        <v>1.2428596188316954</v>
      </c>
      <c r="BD892" s="1">
        <f t="shared" ca="1" si="871"/>
        <v>1.2428596188316954</v>
      </c>
      <c r="BE892" s="1">
        <f t="shared" ca="1" si="871"/>
        <v>1.2428596188316954</v>
      </c>
      <c r="BF892" s="1">
        <f t="shared" ca="1" si="871"/>
        <v>1.2428596188316954</v>
      </c>
      <c r="BG892" s="1">
        <f t="shared" ca="1" si="871"/>
        <v>1.2428596188316954</v>
      </c>
      <c r="BH892" s="1">
        <f t="shared" ca="1" si="871"/>
        <v>1.2428596188316954</v>
      </c>
      <c r="BI892" s="1">
        <f t="shared" ca="1" si="871"/>
        <v>1.2428596188316954</v>
      </c>
      <c r="BJ892" s="1">
        <f t="shared" ca="1" si="871"/>
        <v>1.2428596188316954</v>
      </c>
      <c r="BK892" s="1">
        <f t="shared" ca="1" si="871"/>
        <v>1.2428596188316954</v>
      </c>
      <c r="BL892" s="1">
        <f t="shared" ca="1" si="871"/>
        <v>1.2428596188316954</v>
      </c>
      <c r="BM892" s="1">
        <f t="shared" ca="1" si="871"/>
        <v>1.2428596188316954</v>
      </c>
      <c r="BN892" s="1">
        <f t="shared" ca="1" si="871"/>
        <v>1.2428596188316954</v>
      </c>
      <c r="BO892" s="1">
        <f t="shared" ca="1" si="871"/>
        <v>1.2428596188316954</v>
      </c>
      <c r="BP892" s="1">
        <f t="shared" ca="1" si="871"/>
        <v>1.2428596188316954</v>
      </c>
      <c r="BQ892" s="1">
        <f t="shared" ca="1" si="871"/>
        <v>1.2428596188316954</v>
      </c>
      <c r="BR892" s="1">
        <f t="shared" ca="1" si="871"/>
        <v>1.2428596188316954</v>
      </c>
      <c r="BS892" s="1">
        <f t="shared" ca="1" si="871"/>
        <v>1.2428596188316954</v>
      </c>
      <c r="BT892" s="1">
        <f t="shared" ca="1" si="871"/>
        <v>1.2428596188316954</v>
      </c>
      <c r="BU892" s="1">
        <f t="shared" ca="1" si="871"/>
        <v>1.2428596188316954</v>
      </c>
      <c r="BV892" s="1">
        <f t="shared" ca="1" si="871"/>
        <v>1.2428596188316954</v>
      </c>
      <c r="BW892" s="1">
        <f t="shared" ca="1" si="871"/>
        <v>1.2428596188316954</v>
      </c>
      <c r="BX892" s="1">
        <f t="shared" ca="1" si="871"/>
        <v>1.2428596188316954</v>
      </c>
      <c r="BY892" s="1">
        <f t="shared" ca="1" si="871"/>
        <v>1.2428596188316954</v>
      </c>
      <c r="BZ892">
        <v>2050</v>
      </c>
    </row>
    <row r="893" spans="47:78" x14ac:dyDescent="0.45">
      <c r="AU893" t="str">
        <f t="shared" ca="1" si="835"/>
        <v>IMC_ECP_ELC</v>
      </c>
      <c r="AV893" s="1">
        <f t="shared" ca="1" si="815"/>
        <v>1.3035781059500837</v>
      </c>
      <c r="AW893" s="1">
        <f t="shared" ref="AW893:BY893" ca="1" si="872">OFFSET($F59,0,MATCH($BZ893,$G$1:$J$1,0))</f>
        <v>1.3035781059500837</v>
      </c>
      <c r="AX893" s="1">
        <f t="shared" ca="1" si="872"/>
        <v>1.3035781059500837</v>
      </c>
      <c r="AY893" s="1">
        <f t="shared" ca="1" si="872"/>
        <v>1.3035781059500837</v>
      </c>
      <c r="AZ893" s="1">
        <f t="shared" ca="1" si="872"/>
        <v>1.3035781059500837</v>
      </c>
      <c r="BA893" s="1">
        <f t="shared" ca="1" si="872"/>
        <v>1.3035781059500837</v>
      </c>
      <c r="BB893" s="1">
        <f t="shared" ca="1" si="872"/>
        <v>1.3035781059500837</v>
      </c>
      <c r="BC893" s="1">
        <f t="shared" ca="1" si="872"/>
        <v>1.3035781059500837</v>
      </c>
      <c r="BD893" s="1">
        <f t="shared" ca="1" si="872"/>
        <v>1.3035781059500837</v>
      </c>
      <c r="BE893" s="1">
        <f t="shared" ca="1" si="872"/>
        <v>1.3035781059500837</v>
      </c>
      <c r="BF893" s="1">
        <f t="shared" ca="1" si="872"/>
        <v>1.3035781059500837</v>
      </c>
      <c r="BG893" s="1">
        <f t="shared" ca="1" si="872"/>
        <v>1.3035781059500837</v>
      </c>
      <c r="BH893" s="1">
        <f t="shared" ca="1" si="872"/>
        <v>1.3035781059500837</v>
      </c>
      <c r="BI893" s="1">
        <f t="shared" ca="1" si="872"/>
        <v>1.3035781059500837</v>
      </c>
      <c r="BJ893" s="1">
        <f t="shared" ca="1" si="872"/>
        <v>1.3035781059500837</v>
      </c>
      <c r="BK893" s="1">
        <f t="shared" ca="1" si="872"/>
        <v>1.3035781059500837</v>
      </c>
      <c r="BL893" s="1">
        <f t="shared" ca="1" si="872"/>
        <v>1.3035781059500837</v>
      </c>
      <c r="BM893" s="1">
        <f t="shared" ca="1" si="872"/>
        <v>1.3035781059500837</v>
      </c>
      <c r="BN893" s="1">
        <f t="shared" ca="1" si="872"/>
        <v>1.3035781059500837</v>
      </c>
      <c r="BO893" s="1">
        <f t="shared" ca="1" si="872"/>
        <v>1.3035781059500837</v>
      </c>
      <c r="BP893" s="1">
        <f t="shared" ca="1" si="872"/>
        <v>1.3035781059500837</v>
      </c>
      <c r="BQ893" s="1">
        <f t="shared" ca="1" si="872"/>
        <v>1.3035781059500837</v>
      </c>
      <c r="BR893" s="1">
        <f t="shared" ca="1" si="872"/>
        <v>1.3035781059500837</v>
      </c>
      <c r="BS893" s="1">
        <f t="shared" ca="1" si="872"/>
        <v>1.3035781059500837</v>
      </c>
      <c r="BT893" s="1">
        <f t="shared" ca="1" si="872"/>
        <v>1.3035781059500837</v>
      </c>
      <c r="BU893" s="1">
        <f t="shared" ca="1" si="872"/>
        <v>1.3035781059500837</v>
      </c>
      <c r="BV893" s="1">
        <f t="shared" ca="1" si="872"/>
        <v>1.3035781059500837</v>
      </c>
      <c r="BW893" s="1">
        <f t="shared" ca="1" si="872"/>
        <v>1.3035781059500837</v>
      </c>
      <c r="BX893" s="1">
        <f t="shared" ca="1" si="872"/>
        <v>1.3035781059500837</v>
      </c>
      <c r="BY893" s="1">
        <f t="shared" ca="1" si="872"/>
        <v>1.3035781059500837</v>
      </c>
      <c r="BZ893">
        <v>2050</v>
      </c>
    </row>
    <row r="894" spans="47:78" x14ac:dyDescent="0.45">
      <c r="AU894" t="str">
        <f t="shared" ca="1" si="835"/>
        <v>IMC_OTP_ELC</v>
      </c>
      <c r="AV894" s="1">
        <f t="shared" ca="1" si="815"/>
        <v>1.2428596188316954</v>
      </c>
      <c r="AW894" s="1">
        <f t="shared" ref="AW894:BY894" ca="1" si="873">OFFSET($F60,0,MATCH($BZ894,$G$1:$J$1,0))</f>
        <v>1.2428596188316954</v>
      </c>
      <c r="AX894" s="1">
        <f t="shared" ca="1" si="873"/>
        <v>1.2428596188316954</v>
      </c>
      <c r="AY894" s="1">
        <f t="shared" ca="1" si="873"/>
        <v>1.2428596188316954</v>
      </c>
      <c r="AZ894" s="1">
        <f t="shared" ca="1" si="873"/>
        <v>1.2428596188316954</v>
      </c>
      <c r="BA894" s="1">
        <f t="shared" ca="1" si="873"/>
        <v>1.2428596188316954</v>
      </c>
      <c r="BB894" s="1">
        <f t="shared" ca="1" si="873"/>
        <v>1.2428596188316954</v>
      </c>
      <c r="BC894" s="1">
        <f t="shared" ca="1" si="873"/>
        <v>1.2428596188316954</v>
      </c>
      <c r="BD894" s="1">
        <f t="shared" ca="1" si="873"/>
        <v>1.2428596188316954</v>
      </c>
      <c r="BE894" s="1">
        <f t="shared" ca="1" si="873"/>
        <v>1.2428596188316954</v>
      </c>
      <c r="BF894" s="1">
        <f t="shared" ca="1" si="873"/>
        <v>1.2428596188316954</v>
      </c>
      <c r="BG894" s="1">
        <f t="shared" ca="1" si="873"/>
        <v>1.2428596188316954</v>
      </c>
      <c r="BH894" s="1">
        <f t="shared" ca="1" si="873"/>
        <v>1.2428596188316954</v>
      </c>
      <c r="BI894" s="1">
        <f t="shared" ca="1" si="873"/>
        <v>1.2428596188316954</v>
      </c>
      <c r="BJ894" s="1">
        <f t="shared" ca="1" si="873"/>
        <v>1.2428596188316954</v>
      </c>
      <c r="BK894" s="1">
        <f t="shared" ca="1" si="873"/>
        <v>1.2428596188316954</v>
      </c>
      <c r="BL894" s="1">
        <f t="shared" ca="1" si="873"/>
        <v>1.2428596188316954</v>
      </c>
      <c r="BM894" s="1">
        <f t="shared" ca="1" si="873"/>
        <v>1.2428596188316954</v>
      </c>
      <c r="BN894" s="1">
        <f t="shared" ca="1" si="873"/>
        <v>1.2428596188316954</v>
      </c>
      <c r="BO894" s="1">
        <f t="shared" ca="1" si="873"/>
        <v>1.2428596188316954</v>
      </c>
      <c r="BP894" s="1">
        <f t="shared" ca="1" si="873"/>
        <v>1.2428596188316954</v>
      </c>
      <c r="BQ894" s="1">
        <f t="shared" ca="1" si="873"/>
        <v>1.2428596188316954</v>
      </c>
      <c r="BR894" s="1">
        <f t="shared" ca="1" si="873"/>
        <v>1.2428596188316954</v>
      </c>
      <c r="BS894" s="1">
        <f t="shared" ca="1" si="873"/>
        <v>1.2428596188316954</v>
      </c>
      <c r="BT894" s="1">
        <f t="shared" ca="1" si="873"/>
        <v>1.2428596188316954</v>
      </c>
      <c r="BU894" s="1">
        <f t="shared" ca="1" si="873"/>
        <v>1.2428596188316954</v>
      </c>
      <c r="BV894" s="1">
        <f t="shared" ca="1" si="873"/>
        <v>1.2428596188316954</v>
      </c>
      <c r="BW894" s="1">
        <f t="shared" ca="1" si="873"/>
        <v>1.2428596188316954</v>
      </c>
      <c r="BX894" s="1">
        <f t="shared" ca="1" si="873"/>
        <v>1.2428596188316954</v>
      </c>
      <c r="BY894" s="1">
        <f t="shared" ca="1" si="873"/>
        <v>1.2428596188316954</v>
      </c>
      <c r="BZ894">
        <v>2050</v>
      </c>
    </row>
    <row r="895" spans="47:78" x14ac:dyDescent="0.45">
      <c r="AU895" t="str">
        <f t="shared" ca="1" si="835"/>
        <v>IMC_SPC_ELC</v>
      </c>
      <c r="AV895" s="1">
        <f t="shared" ca="1" si="815"/>
        <v>1.214852012077368</v>
      </c>
      <c r="AW895" s="1">
        <f t="shared" ref="AW895:BY895" ca="1" si="874">OFFSET($F61,0,MATCH($BZ895,$G$1:$J$1,0))</f>
        <v>1.214852012077368</v>
      </c>
      <c r="AX895" s="1">
        <f t="shared" ca="1" si="874"/>
        <v>1.214852012077368</v>
      </c>
      <c r="AY895" s="1">
        <f t="shared" ca="1" si="874"/>
        <v>1.214852012077368</v>
      </c>
      <c r="AZ895" s="1">
        <f t="shared" ca="1" si="874"/>
        <v>1.214852012077368</v>
      </c>
      <c r="BA895" s="1">
        <f t="shared" ca="1" si="874"/>
        <v>1.214852012077368</v>
      </c>
      <c r="BB895" s="1">
        <f t="shared" ca="1" si="874"/>
        <v>1.214852012077368</v>
      </c>
      <c r="BC895" s="1">
        <f t="shared" ca="1" si="874"/>
        <v>1.214852012077368</v>
      </c>
      <c r="BD895" s="1">
        <f t="shared" ca="1" si="874"/>
        <v>1.214852012077368</v>
      </c>
      <c r="BE895" s="1">
        <f t="shared" ca="1" si="874"/>
        <v>1.214852012077368</v>
      </c>
      <c r="BF895" s="1">
        <f t="shared" ca="1" si="874"/>
        <v>1.214852012077368</v>
      </c>
      <c r="BG895" s="1">
        <f t="shared" ca="1" si="874"/>
        <v>1.214852012077368</v>
      </c>
      <c r="BH895" s="1">
        <f t="shared" ca="1" si="874"/>
        <v>1.214852012077368</v>
      </c>
      <c r="BI895" s="1">
        <f t="shared" ca="1" si="874"/>
        <v>1.214852012077368</v>
      </c>
      <c r="BJ895" s="1">
        <f t="shared" ca="1" si="874"/>
        <v>1.214852012077368</v>
      </c>
      <c r="BK895" s="1">
        <f t="shared" ca="1" si="874"/>
        <v>1.214852012077368</v>
      </c>
      <c r="BL895" s="1">
        <f t="shared" ca="1" si="874"/>
        <v>1.214852012077368</v>
      </c>
      <c r="BM895" s="1">
        <f t="shared" ca="1" si="874"/>
        <v>1.214852012077368</v>
      </c>
      <c r="BN895" s="1">
        <f t="shared" ca="1" si="874"/>
        <v>1.214852012077368</v>
      </c>
      <c r="BO895" s="1">
        <f t="shared" ca="1" si="874"/>
        <v>1.214852012077368</v>
      </c>
      <c r="BP895" s="1">
        <f t="shared" ca="1" si="874"/>
        <v>1.214852012077368</v>
      </c>
      <c r="BQ895" s="1">
        <f t="shared" ca="1" si="874"/>
        <v>1.214852012077368</v>
      </c>
      <c r="BR895" s="1">
        <f t="shared" ca="1" si="874"/>
        <v>1.214852012077368</v>
      </c>
      <c r="BS895" s="1">
        <f t="shared" ca="1" si="874"/>
        <v>1.214852012077368</v>
      </c>
      <c r="BT895" s="1">
        <f t="shared" ca="1" si="874"/>
        <v>1.214852012077368</v>
      </c>
      <c r="BU895" s="1">
        <f t="shared" ca="1" si="874"/>
        <v>1.214852012077368</v>
      </c>
      <c r="BV895" s="1">
        <f t="shared" ca="1" si="874"/>
        <v>1.214852012077368</v>
      </c>
      <c r="BW895" s="1">
        <f t="shared" ca="1" si="874"/>
        <v>1.214852012077368</v>
      </c>
      <c r="BX895" s="1">
        <f t="shared" ca="1" si="874"/>
        <v>1.214852012077368</v>
      </c>
      <c r="BY895" s="1">
        <f t="shared" ca="1" si="874"/>
        <v>1.214852012077368</v>
      </c>
      <c r="BZ895">
        <v>2050</v>
      </c>
    </row>
    <row r="896" spans="47:78" x14ac:dyDescent="0.45">
      <c r="AU896" t="str">
        <f t="shared" ca="1" si="835"/>
        <v>IMC_LIG_ELC</v>
      </c>
      <c r="AV896" s="1">
        <f t="shared" ca="1" si="815"/>
        <v>1.214852012077368</v>
      </c>
      <c r="AW896" s="1">
        <f t="shared" ref="AW896:BY896" ca="1" si="875">OFFSET($F62,0,MATCH($BZ896,$G$1:$J$1,0))</f>
        <v>1.214852012077368</v>
      </c>
      <c r="AX896" s="1">
        <f t="shared" ca="1" si="875"/>
        <v>1.214852012077368</v>
      </c>
      <c r="AY896" s="1">
        <f t="shared" ca="1" si="875"/>
        <v>1.214852012077368</v>
      </c>
      <c r="AZ896" s="1">
        <f t="shared" ca="1" si="875"/>
        <v>1.214852012077368</v>
      </c>
      <c r="BA896" s="1">
        <f t="shared" ca="1" si="875"/>
        <v>1.214852012077368</v>
      </c>
      <c r="BB896" s="1">
        <f t="shared" ca="1" si="875"/>
        <v>1.214852012077368</v>
      </c>
      <c r="BC896" s="1">
        <f t="shared" ca="1" si="875"/>
        <v>1.214852012077368</v>
      </c>
      <c r="BD896" s="1">
        <f t="shared" ca="1" si="875"/>
        <v>1.214852012077368</v>
      </c>
      <c r="BE896" s="1">
        <f t="shared" ca="1" si="875"/>
        <v>1.214852012077368</v>
      </c>
      <c r="BF896" s="1">
        <f t="shared" ca="1" si="875"/>
        <v>1.214852012077368</v>
      </c>
      <c r="BG896" s="1">
        <f t="shared" ca="1" si="875"/>
        <v>1.214852012077368</v>
      </c>
      <c r="BH896" s="1">
        <f t="shared" ca="1" si="875"/>
        <v>1.214852012077368</v>
      </c>
      <c r="BI896" s="1">
        <f t="shared" ca="1" si="875"/>
        <v>1.214852012077368</v>
      </c>
      <c r="BJ896" s="1">
        <f t="shared" ca="1" si="875"/>
        <v>1.214852012077368</v>
      </c>
      <c r="BK896" s="1">
        <f t="shared" ca="1" si="875"/>
        <v>1.214852012077368</v>
      </c>
      <c r="BL896" s="1">
        <f t="shared" ca="1" si="875"/>
        <v>1.214852012077368</v>
      </c>
      <c r="BM896" s="1">
        <f t="shared" ca="1" si="875"/>
        <v>1.214852012077368</v>
      </c>
      <c r="BN896" s="1">
        <f t="shared" ca="1" si="875"/>
        <v>1.214852012077368</v>
      </c>
      <c r="BO896" s="1">
        <f t="shared" ca="1" si="875"/>
        <v>1.214852012077368</v>
      </c>
      <c r="BP896" s="1">
        <f t="shared" ca="1" si="875"/>
        <v>1.214852012077368</v>
      </c>
      <c r="BQ896" s="1">
        <f t="shared" ca="1" si="875"/>
        <v>1.214852012077368</v>
      </c>
      <c r="BR896" s="1">
        <f t="shared" ca="1" si="875"/>
        <v>1.214852012077368</v>
      </c>
      <c r="BS896" s="1">
        <f t="shared" ca="1" si="875"/>
        <v>1.214852012077368</v>
      </c>
      <c r="BT896" s="1">
        <f t="shared" ca="1" si="875"/>
        <v>1.214852012077368</v>
      </c>
      <c r="BU896" s="1">
        <f t="shared" ca="1" si="875"/>
        <v>1.214852012077368</v>
      </c>
      <c r="BV896" s="1">
        <f t="shared" ca="1" si="875"/>
        <v>1.214852012077368</v>
      </c>
      <c r="BW896" s="1">
        <f t="shared" ca="1" si="875"/>
        <v>1.214852012077368</v>
      </c>
      <c r="BX896" s="1">
        <f t="shared" ca="1" si="875"/>
        <v>1.214852012077368</v>
      </c>
      <c r="BY896" s="1">
        <f t="shared" ca="1" si="875"/>
        <v>1.214852012077368</v>
      </c>
      <c r="BZ896">
        <v>2050</v>
      </c>
    </row>
    <row r="897" spans="47:78" x14ac:dyDescent="0.45">
      <c r="AU897" t="str">
        <f t="shared" ca="1" si="835"/>
        <v>IMC_OTH_ELC</v>
      </c>
      <c r="AV897" s="1">
        <f t="shared" ca="1" si="815"/>
        <v>1.214852012077368</v>
      </c>
      <c r="AW897" s="1">
        <f t="shared" ref="AW897:BY897" ca="1" si="876">OFFSET($F63,0,MATCH($BZ897,$G$1:$J$1,0))</f>
        <v>1.214852012077368</v>
      </c>
      <c r="AX897" s="1">
        <f t="shared" ca="1" si="876"/>
        <v>1.214852012077368</v>
      </c>
      <c r="AY897" s="1">
        <f t="shared" ca="1" si="876"/>
        <v>1.214852012077368</v>
      </c>
      <c r="AZ897" s="1">
        <f t="shared" ca="1" si="876"/>
        <v>1.214852012077368</v>
      </c>
      <c r="BA897" s="1">
        <f t="shared" ca="1" si="876"/>
        <v>1.214852012077368</v>
      </c>
      <c r="BB897" s="1">
        <f t="shared" ca="1" si="876"/>
        <v>1.214852012077368</v>
      </c>
      <c r="BC897" s="1">
        <f t="shared" ca="1" si="876"/>
        <v>1.214852012077368</v>
      </c>
      <c r="BD897" s="1">
        <f t="shared" ca="1" si="876"/>
        <v>1.214852012077368</v>
      </c>
      <c r="BE897" s="1">
        <f t="shared" ca="1" si="876"/>
        <v>1.214852012077368</v>
      </c>
      <c r="BF897" s="1">
        <f t="shared" ca="1" si="876"/>
        <v>1.214852012077368</v>
      </c>
      <c r="BG897" s="1">
        <f t="shared" ca="1" si="876"/>
        <v>1.214852012077368</v>
      </c>
      <c r="BH897" s="1">
        <f t="shared" ca="1" si="876"/>
        <v>1.214852012077368</v>
      </c>
      <c r="BI897" s="1">
        <f t="shared" ca="1" si="876"/>
        <v>1.214852012077368</v>
      </c>
      <c r="BJ897" s="1">
        <f t="shared" ca="1" si="876"/>
        <v>1.214852012077368</v>
      </c>
      <c r="BK897" s="1">
        <f t="shared" ca="1" si="876"/>
        <v>1.214852012077368</v>
      </c>
      <c r="BL897" s="1">
        <f t="shared" ca="1" si="876"/>
        <v>1.214852012077368</v>
      </c>
      <c r="BM897" s="1">
        <f t="shared" ca="1" si="876"/>
        <v>1.214852012077368</v>
      </c>
      <c r="BN897" s="1">
        <f t="shared" ca="1" si="876"/>
        <v>1.214852012077368</v>
      </c>
      <c r="BO897" s="1">
        <f t="shared" ca="1" si="876"/>
        <v>1.214852012077368</v>
      </c>
      <c r="BP897" s="1">
        <f t="shared" ca="1" si="876"/>
        <v>1.214852012077368</v>
      </c>
      <c r="BQ897" s="1">
        <f t="shared" ca="1" si="876"/>
        <v>1.214852012077368</v>
      </c>
      <c r="BR897" s="1">
        <f t="shared" ca="1" si="876"/>
        <v>1.214852012077368</v>
      </c>
      <c r="BS897" s="1">
        <f t="shared" ca="1" si="876"/>
        <v>1.214852012077368</v>
      </c>
      <c r="BT897" s="1">
        <f t="shared" ca="1" si="876"/>
        <v>1.214852012077368</v>
      </c>
      <c r="BU897" s="1">
        <f t="shared" ca="1" si="876"/>
        <v>1.214852012077368</v>
      </c>
      <c r="BV897" s="1">
        <f t="shared" ca="1" si="876"/>
        <v>1.214852012077368</v>
      </c>
      <c r="BW897" s="1">
        <f t="shared" ca="1" si="876"/>
        <v>1.214852012077368</v>
      </c>
      <c r="BX897" s="1">
        <f t="shared" ca="1" si="876"/>
        <v>1.214852012077368</v>
      </c>
      <c r="BY897" s="1">
        <f t="shared" ca="1" si="876"/>
        <v>1.214852012077368</v>
      </c>
      <c r="BZ897">
        <v>2050</v>
      </c>
    </row>
    <row r="898" spans="47:78" x14ac:dyDescent="0.45">
      <c r="AU898" t="str">
        <f t="shared" ca="1" si="835"/>
        <v>\I:</v>
      </c>
      <c r="AV898" s="1" t="str">
        <f t="shared" ca="1" si="815"/>
        <v/>
      </c>
      <c r="AW898" s="1" t="str">
        <f t="shared" ref="AW898:BY898" ca="1" si="877">OFFSET($F64,0,MATCH($BZ898,$G$1:$J$1,0))</f>
        <v/>
      </c>
      <c r="AX898" s="1" t="str">
        <f t="shared" ca="1" si="877"/>
        <v/>
      </c>
      <c r="AY898" s="1" t="str">
        <f t="shared" ca="1" si="877"/>
        <v/>
      </c>
      <c r="AZ898" s="1" t="str">
        <f t="shared" ca="1" si="877"/>
        <v/>
      </c>
      <c r="BA898" s="1" t="str">
        <f t="shared" ca="1" si="877"/>
        <v/>
      </c>
      <c r="BB898" s="1" t="str">
        <f t="shared" ca="1" si="877"/>
        <v/>
      </c>
      <c r="BC898" s="1" t="str">
        <f t="shared" ca="1" si="877"/>
        <v/>
      </c>
      <c r="BD898" s="1" t="str">
        <f t="shared" ca="1" si="877"/>
        <v/>
      </c>
      <c r="BE898" s="1" t="str">
        <f t="shared" ca="1" si="877"/>
        <v/>
      </c>
      <c r="BF898" s="1" t="str">
        <f t="shared" ca="1" si="877"/>
        <v/>
      </c>
      <c r="BG898" s="1" t="str">
        <f t="shared" ca="1" si="877"/>
        <v/>
      </c>
      <c r="BH898" s="1" t="str">
        <f t="shared" ca="1" si="877"/>
        <v/>
      </c>
      <c r="BI898" s="1" t="str">
        <f t="shared" ca="1" si="877"/>
        <v/>
      </c>
      <c r="BJ898" s="1" t="str">
        <f t="shared" ca="1" si="877"/>
        <v/>
      </c>
      <c r="BK898" s="1" t="str">
        <f t="shared" ca="1" si="877"/>
        <v/>
      </c>
      <c r="BL898" s="1" t="str">
        <f t="shared" ca="1" si="877"/>
        <v/>
      </c>
      <c r="BM898" s="1" t="str">
        <f t="shared" ca="1" si="877"/>
        <v/>
      </c>
      <c r="BN898" s="1" t="str">
        <f t="shared" ca="1" si="877"/>
        <v/>
      </c>
      <c r="BO898" s="1" t="str">
        <f t="shared" ca="1" si="877"/>
        <v/>
      </c>
      <c r="BP898" s="1" t="str">
        <f t="shared" ca="1" si="877"/>
        <v/>
      </c>
      <c r="BQ898" s="1" t="str">
        <f t="shared" ca="1" si="877"/>
        <v/>
      </c>
      <c r="BR898" s="1" t="str">
        <f t="shared" ca="1" si="877"/>
        <v/>
      </c>
      <c r="BS898" s="1" t="str">
        <f t="shared" ca="1" si="877"/>
        <v/>
      </c>
      <c r="BT898" s="1" t="str">
        <f t="shared" ca="1" si="877"/>
        <v/>
      </c>
      <c r="BU898" s="1" t="str">
        <f t="shared" ca="1" si="877"/>
        <v/>
      </c>
      <c r="BV898" s="1" t="str">
        <f t="shared" ca="1" si="877"/>
        <v/>
      </c>
      <c r="BW898" s="1" t="str">
        <f t="shared" ca="1" si="877"/>
        <v/>
      </c>
      <c r="BX898" s="1" t="str">
        <f t="shared" ca="1" si="877"/>
        <v/>
      </c>
      <c r="BY898" s="1" t="str">
        <f t="shared" ca="1" si="877"/>
        <v/>
      </c>
      <c r="BZ898">
        <v>2050</v>
      </c>
    </row>
    <row r="899" spans="47:78" x14ac:dyDescent="0.45">
      <c r="AU899" t="str">
        <f t="shared" ca="1" si="835"/>
        <v>\I: IIS_PRH_ELC</v>
      </c>
      <c r="AV899" s="1">
        <f t="shared" ca="1" si="815"/>
        <v>1.2700973158152613</v>
      </c>
      <c r="AW899" s="1">
        <f t="shared" ref="AW899:BY899" ca="1" si="878">OFFSET($F65,0,MATCH($BZ899,$G$1:$J$1,0))</f>
        <v>1.2700973158152613</v>
      </c>
      <c r="AX899" s="1">
        <f t="shared" ca="1" si="878"/>
        <v>1.2700973158152613</v>
      </c>
      <c r="AY899" s="1">
        <f t="shared" ca="1" si="878"/>
        <v>1.2700973158152613</v>
      </c>
      <c r="AZ899" s="1">
        <f t="shared" ca="1" si="878"/>
        <v>1.2700973158152613</v>
      </c>
      <c r="BA899" s="1">
        <f t="shared" ca="1" si="878"/>
        <v>1.2700973158152613</v>
      </c>
      <c r="BB899" s="1">
        <f t="shared" ca="1" si="878"/>
        <v>1.2700973158152613</v>
      </c>
      <c r="BC899" s="1">
        <f t="shared" ca="1" si="878"/>
        <v>1.2700973158152613</v>
      </c>
      <c r="BD899" s="1">
        <f t="shared" ca="1" si="878"/>
        <v>1.2700973158152613</v>
      </c>
      <c r="BE899" s="1">
        <f t="shared" ca="1" si="878"/>
        <v>1.2700973158152613</v>
      </c>
      <c r="BF899" s="1">
        <f t="shared" ca="1" si="878"/>
        <v>1.2700973158152613</v>
      </c>
      <c r="BG899" s="1">
        <f t="shared" ca="1" si="878"/>
        <v>1.2700973158152613</v>
      </c>
      <c r="BH899" s="1">
        <f t="shared" ca="1" si="878"/>
        <v>1.2700973158152613</v>
      </c>
      <c r="BI899" s="1">
        <f t="shared" ca="1" si="878"/>
        <v>1.2700973158152613</v>
      </c>
      <c r="BJ899" s="1">
        <f t="shared" ca="1" si="878"/>
        <v>1.2700973158152613</v>
      </c>
      <c r="BK899" s="1">
        <f t="shared" ca="1" si="878"/>
        <v>1.2700973158152613</v>
      </c>
      <c r="BL899" s="1">
        <f t="shared" ca="1" si="878"/>
        <v>1.2700973158152613</v>
      </c>
      <c r="BM899" s="1">
        <f t="shared" ca="1" si="878"/>
        <v>1.2700973158152613</v>
      </c>
      <c r="BN899" s="1">
        <f t="shared" ca="1" si="878"/>
        <v>1.2700973158152613</v>
      </c>
      <c r="BO899" s="1">
        <f t="shared" ca="1" si="878"/>
        <v>1.2700973158152613</v>
      </c>
      <c r="BP899" s="1">
        <f t="shared" ca="1" si="878"/>
        <v>1.2700973158152613</v>
      </c>
      <c r="BQ899" s="1">
        <f t="shared" ca="1" si="878"/>
        <v>1.2700973158152613</v>
      </c>
      <c r="BR899" s="1">
        <f t="shared" ca="1" si="878"/>
        <v>1.2700973158152613</v>
      </c>
      <c r="BS899" s="1">
        <f t="shared" ca="1" si="878"/>
        <v>1.2700973158152613</v>
      </c>
      <c r="BT899" s="1">
        <f t="shared" ca="1" si="878"/>
        <v>1.2700973158152613</v>
      </c>
      <c r="BU899" s="1">
        <f t="shared" ca="1" si="878"/>
        <v>1.2700973158152613</v>
      </c>
      <c r="BV899" s="1">
        <f t="shared" ca="1" si="878"/>
        <v>1.2700973158152613</v>
      </c>
      <c r="BW899" s="1">
        <f t="shared" ca="1" si="878"/>
        <v>1.2700973158152613</v>
      </c>
      <c r="BX899" s="1">
        <f t="shared" ca="1" si="878"/>
        <v>1.2700973158152613</v>
      </c>
      <c r="BY899" s="1">
        <f t="shared" ca="1" si="878"/>
        <v>1.2700973158152613</v>
      </c>
      <c r="BZ899">
        <v>2050</v>
      </c>
    </row>
    <row r="900" spans="47:78" x14ac:dyDescent="0.45">
      <c r="AU900" t="str">
        <f t="shared" ca="1" si="835"/>
        <v>\I: IIS_PRC_ELC</v>
      </c>
      <c r="AV900" s="1">
        <f t="shared" ca="1" si="815"/>
        <v>1.2700973158152613</v>
      </c>
      <c r="AW900" s="1">
        <f t="shared" ref="AW900:BY900" ca="1" si="879">OFFSET($F66,0,MATCH($BZ900,$G$1:$J$1,0))</f>
        <v>1.2700973158152613</v>
      </c>
      <c r="AX900" s="1">
        <f t="shared" ca="1" si="879"/>
        <v>1.2700973158152613</v>
      </c>
      <c r="AY900" s="1">
        <f t="shared" ca="1" si="879"/>
        <v>1.2700973158152613</v>
      </c>
      <c r="AZ900" s="1">
        <f t="shared" ca="1" si="879"/>
        <v>1.2700973158152613</v>
      </c>
      <c r="BA900" s="1">
        <f t="shared" ca="1" si="879"/>
        <v>1.2700973158152613</v>
      </c>
      <c r="BB900" s="1">
        <f t="shared" ca="1" si="879"/>
        <v>1.2700973158152613</v>
      </c>
      <c r="BC900" s="1">
        <f t="shared" ca="1" si="879"/>
        <v>1.2700973158152613</v>
      </c>
      <c r="BD900" s="1">
        <f t="shared" ca="1" si="879"/>
        <v>1.2700973158152613</v>
      </c>
      <c r="BE900" s="1">
        <f t="shared" ca="1" si="879"/>
        <v>1.2700973158152613</v>
      </c>
      <c r="BF900" s="1">
        <f t="shared" ca="1" si="879"/>
        <v>1.2700973158152613</v>
      </c>
      <c r="BG900" s="1">
        <f t="shared" ca="1" si="879"/>
        <v>1.2700973158152613</v>
      </c>
      <c r="BH900" s="1">
        <f t="shared" ca="1" si="879"/>
        <v>1.2700973158152613</v>
      </c>
      <c r="BI900" s="1">
        <f t="shared" ca="1" si="879"/>
        <v>1.2700973158152613</v>
      </c>
      <c r="BJ900" s="1">
        <f t="shared" ca="1" si="879"/>
        <v>1.2700973158152613</v>
      </c>
      <c r="BK900" s="1">
        <f t="shared" ca="1" si="879"/>
        <v>1.2700973158152613</v>
      </c>
      <c r="BL900" s="1">
        <f t="shared" ca="1" si="879"/>
        <v>1.2700973158152613</v>
      </c>
      <c r="BM900" s="1">
        <f t="shared" ca="1" si="879"/>
        <v>1.2700973158152613</v>
      </c>
      <c r="BN900" s="1">
        <f t="shared" ca="1" si="879"/>
        <v>1.2700973158152613</v>
      </c>
      <c r="BO900" s="1">
        <f t="shared" ca="1" si="879"/>
        <v>1.2700973158152613</v>
      </c>
      <c r="BP900" s="1">
        <f t="shared" ca="1" si="879"/>
        <v>1.2700973158152613</v>
      </c>
      <c r="BQ900" s="1">
        <f t="shared" ca="1" si="879"/>
        <v>1.2700973158152613</v>
      </c>
      <c r="BR900" s="1">
        <f t="shared" ca="1" si="879"/>
        <v>1.2700973158152613</v>
      </c>
      <c r="BS900" s="1">
        <f t="shared" ca="1" si="879"/>
        <v>1.2700973158152613</v>
      </c>
      <c r="BT900" s="1">
        <f t="shared" ca="1" si="879"/>
        <v>1.2700973158152613</v>
      </c>
      <c r="BU900" s="1">
        <f t="shared" ca="1" si="879"/>
        <v>1.2700973158152613</v>
      </c>
      <c r="BV900" s="1">
        <f t="shared" ca="1" si="879"/>
        <v>1.2700973158152613</v>
      </c>
      <c r="BW900" s="1">
        <f t="shared" ca="1" si="879"/>
        <v>1.2700973158152613</v>
      </c>
      <c r="BX900" s="1">
        <f t="shared" ca="1" si="879"/>
        <v>1.2700973158152613</v>
      </c>
      <c r="BY900" s="1">
        <f t="shared" ca="1" si="879"/>
        <v>1.2700973158152613</v>
      </c>
      <c r="BZ900">
        <v>2050</v>
      </c>
    </row>
    <row r="901" spans="47:78" x14ac:dyDescent="0.45">
      <c r="AU901" t="str">
        <f t="shared" ca="1" si="835"/>
        <v>\I: IIS_MDR_ELC</v>
      </c>
      <c r="AV901" s="1">
        <f t="shared" ca="1" si="815"/>
        <v>1.2700973158152613</v>
      </c>
      <c r="AW901" s="1">
        <f t="shared" ref="AW901:BY901" ca="1" si="880">OFFSET($F67,0,MATCH($BZ901,$G$1:$J$1,0))</f>
        <v>1.2700973158152613</v>
      </c>
      <c r="AX901" s="1">
        <f t="shared" ca="1" si="880"/>
        <v>1.2700973158152613</v>
      </c>
      <c r="AY901" s="1">
        <f t="shared" ca="1" si="880"/>
        <v>1.2700973158152613</v>
      </c>
      <c r="AZ901" s="1">
        <f t="shared" ca="1" si="880"/>
        <v>1.2700973158152613</v>
      </c>
      <c r="BA901" s="1">
        <f t="shared" ca="1" si="880"/>
        <v>1.2700973158152613</v>
      </c>
      <c r="BB901" s="1">
        <f t="shared" ca="1" si="880"/>
        <v>1.2700973158152613</v>
      </c>
      <c r="BC901" s="1">
        <f t="shared" ca="1" si="880"/>
        <v>1.2700973158152613</v>
      </c>
      <c r="BD901" s="1">
        <f t="shared" ca="1" si="880"/>
        <v>1.2700973158152613</v>
      </c>
      <c r="BE901" s="1">
        <f t="shared" ca="1" si="880"/>
        <v>1.2700973158152613</v>
      </c>
      <c r="BF901" s="1">
        <f t="shared" ca="1" si="880"/>
        <v>1.2700973158152613</v>
      </c>
      <c r="BG901" s="1">
        <f t="shared" ca="1" si="880"/>
        <v>1.2700973158152613</v>
      </c>
      <c r="BH901" s="1">
        <f t="shared" ca="1" si="880"/>
        <v>1.2700973158152613</v>
      </c>
      <c r="BI901" s="1">
        <f t="shared" ca="1" si="880"/>
        <v>1.2700973158152613</v>
      </c>
      <c r="BJ901" s="1">
        <f t="shared" ca="1" si="880"/>
        <v>1.2700973158152613</v>
      </c>
      <c r="BK901" s="1">
        <f t="shared" ca="1" si="880"/>
        <v>1.2700973158152613</v>
      </c>
      <c r="BL901" s="1">
        <f t="shared" ca="1" si="880"/>
        <v>1.2700973158152613</v>
      </c>
      <c r="BM901" s="1">
        <f t="shared" ca="1" si="880"/>
        <v>1.2700973158152613</v>
      </c>
      <c r="BN901" s="1">
        <f t="shared" ca="1" si="880"/>
        <v>1.2700973158152613</v>
      </c>
      <c r="BO901" s="1">
        <f t="shared" ca="1" si="880"/>
        <v>1.2700973158152613</v>
      </c>
      <c r="BP901" s="1">
        <f t="shared" ca="1" si="880"/>
        <v>1.2700973158152613</v>
      </c>
      <c r="BQ901" s="1">
        <f t="shared" ca="1" si="880"/>
        <v>1.2700973158152613</v>
      </c>
      <c r="BR901" s="1">
        <f t="shared" ca="1" si="880"/>
        <v>1.2700973158152613</v>
      </c>
      <c r="BS901" s="1">
        <f t="shared" ca="1" si="880"/>
        <v>1.2700973158152613</v>
      </c>
      <c r="BT901" s="1">
        <f t="shared" ca="1" si="880"/>
        <v>1.2700973158152613</v>
      </c>
      <c r="BU901" s="1">
        <f t="shared" ca="1" si="880"/>
        <v>1.2700973158152613</v>
      </c>
      <c r="BV901" s="1">
        <f t="shared" ca="1" si="880"/>
        <v>1.2700973158152613</v>
      </c>
      <c r="BW901" s="1">
        <f t="shared" ca="1" si="880"/>
        <v>1.2700973158152613</v>
      </c>
      <c r="BX901" s="1">
        <f t="shared" ca="1" si="880"/>
        <v>1.2700973158152613</v>
      </c>
      <c r="BY901" s="1">
        <f t="shared" ca="1" si="880"/>
        <v>1.2700973158152613</v>
      </c>
      <c r="BZ901">
        <v>2050</v>
      </c>
    </row>
    <row r="902" spans="47:78" x14ac:dyDescent="0.45">
      <c r="AU902" t="str">
        <f t="shared" ca="1" si="835"/>
        <v>\I: IIS_ECP_ELC</v>
      </c>
      <c r="AV902" s="1">
        <f t="shared" ref="AV902:AV965" ca="1" si="881">OFFSET($F68,0,MATCH($BZ902,$G$1:$J$1,0))</f>
        <v>1.2700973158152613</v>
      </c>
      <c r="AW902" s="1">
        <f t="shared" ref="AW902:BY902" ca="1" si="882">OFFSET($F68,0,MATCH($BZ902,$G$1:$J$1,0))</f>
        <v>1.2700973158152613</v>
      </c>
      <c r="AX902" s="1">
        <f t="shared" ca="1" si="882"/>
        <v>1.2700973158152613</v>
      </c>
      <c r="AY902" s="1">
        <f t="shared" ca="1" si="882"/>
        <v>1.2700973158152613</v>
      </c>
      <c r="AZ902" s="1">
        <f t="shared" ca="1" si="882"/>
        <v>1.2700973158152613</v>
      </c>
      <c r="BA902" s="1">
        <f t="shared" ca="1" si="882"/>
        <v>1.2700973158152613</v>
      </c>
      <c r="BB902" s="1">
        <f t="shared" ca="1" si="882"/>
        <v>1.2700973158152613</v>
      </c>
      <c r="BC902" s="1">
        <f t="shared" ca="1" si="882"/>
        <v>1.2700973158152613</v>
      </c>
      <c r="BD902" s="1">
        <f t="shared" ca="1" si="882"/>
        <v>1.2700973158152613</v>
      </c>
      <c r="BE902" s="1">
        <f t="shared" ca="1" si="882"/>
        <v>1.2700973158152613</v>
      </c>
      <c r="BF902" s="1">
        <f t="shared" ca="1" si="882"/>
        <v>1.2700973158152613</v>
      </c>
      <c r="BG902" s="1">
        <f t="shared" ca="1" si="882"/>
        <v>1.2700973158152613</v>
      </c>
      <c r="BH902" s="1">
        <f t="shared" ca="1" si="882"/>
        <v>1.2700973158152613</v>
      </c>
      <c r="BI902" s="1">
        <f t="shared" ca="1" si="882"/>
        <v>1.2700973158152613</v>
      </c>
      <c r="BJ902" s="1">
        <f t="shared" ca="1" si="882"/>
        <v>1.2700973158152613</v>
      </c>
      <c r="BK902" s="1">
        <f t="shared" ca="1" si="882"/>
        <v>1.2700973158152613</v>
      </c>
      <c r="BL902" s="1">
        <f t="shared" ca="1" si="882"/>
        <v>1.2700973158152613</v>
      </c>
      <c r="BM902" s="1">
        <f t="shared" ca="1" si="882"/>
        <v>1.2700973158152613</v>
      </c>
      <c r="BN902" s="1">
        <f t="shared" ca="1" si="882"/>
        <v>1.2700973158152613</v>
      </c>
      <c r="BO902" s="1">
        <f t="shared" ca="1" si="882"/>
        <v>1.2700973158152613</v>
      </c>
      <c r="BP902" s="1">
        <f t="shared" ca="1" si="882"/>
        <v>1.2700973158152613</v>
      </c>
      <c r="BQ902" s="1">
        <f t="shared" ca="1" si="882"/>
        <v>1.2700973158152613</v>
      </c>
      <c r="BR902" s="1">
        <f t="shared" ca="1" si="882"/>
        <v>1.2700973158152613</v>
      </c>
      <c r="BS902" s="1">
        <f t="shared" ca="1" si="882"/>
        <v>1.2700973158152613</v>
      </c>
      <c r="BT902" s="1">
        <f t="shared" ca="1" si="882"/>
        <v>1.2700973158152613</v>
      </c>
      <c r="BU902" s="1">
        <f t="shared" ca="1" si="882"/>
        <v>1.2700973158152613</v>
      </c>
      <c r="BV902" s="1">
        <f t="shared" ca="1" si="882"/>
        <v>1.2700973158152613</v>
      </c>
      <c r="BW902" s="1">
        <f t="shared" ca="1" si="882"/>
        <v>1.2700973158152613</v>
      </c>
      <c r="BX902" s="1">
        <f t="shared" ca="1" si="882"/>
        <v>1.2700973158152613</v>
      </c>
      <c r="BY902" s="1">
        <f t="shared" ca="1" si="882"/>
        <v>1.2700973158152613</v>
      </c>
      <c r="BZ902">
        <v>2050</v>
      </c>
    </row>
    <row r="903" spans="47:78" x14ac:dyDescent="0.45">
      <c r="AU903" t="str">
        <f t="shared" ca="1" si="835"/>
        <v>\I: IIS_OTP_ELC</v>
      </c>
      <c r="AV903" s="1">
        <f t="shared" ca="1" si="881"/>
        <v>1.2700973158152613</v>
      </c>
      <c r="AW903" s="1">
        <f t="shared" ref="AW903:BY903" ca="1" si="883">OFFSET($F69,0,MATCH($BZ903,$G$1:$J$1,0))</f>
        <v>1.2700973158152613</v>
      </c>
      <c r="AX903" s="1">
        <f t="shared" ca="1" si="883"/>
        <v>1.2700973158152613</v>
      </c>
      <c r="AY903" s="1">
        <f t="shared" ca="1" si="883"/>
        <v>1.2700973158152613</v>
      </c>
      <c r="AZ903" s="1">
        <f t="shared" ca="1" si="883"/>
        <v>1.2700973158152613</v>
      </c>
      <c r="BA903" s="1">
        <f t="shared" ca="1" si="883"/>
        <v>1.2700973158152613</v>
      </c>
      <c r="BB903" s="1">
        <f t="shared" ca="1" si="883"/>
        <v>1.2700973158152613</v>
      </c>
      <c r="BC903" s="1">
        <f t="shared" ca="1" si="883"/>
        <v>1.2700973158152613</v>
      </c>
      <c r="BD903" s="1">
        <f t="shared" ca="1" si="883"/>
        <v>1.2700973158152613</v>
      </c>
      <c r="BE903" s="1">
        <f t="shared" ca="1" si="883"/>
        <v>1.2700973158152613</v>
      </c>
      <c r="BF903" s="1">
        <f t="shared" ca="1" si="883"/>
        <v>1.2700973158152613</v>
      </c>
      <c r="BG903" s="1">
        <f t="shared" ca="1" si="883"/>
        <v>1.2700973158152613</v>
      </c>
      <c r="BH903" s="1">
        <f t="shared" ca="1" si="883"/>
        <v>1.2700973158152613</v>
      </c>
      <c r="BI903" s="1">
        <f t="shared" ca="1" si="883"/>
        <v>1.2700973158152613</v>
      </c>
      <c r="BJ903" s="1">
        <f t="shared" ca="1" si="883"/>
        <v>1.2700973158152613</v>
      </c>
      <c r="BK903" s="1">
        <f t="shared" ca="1" si="883"/>
        <v>1.2700973158152613</v>
      </c>
      <c r="BL903" s="1">
        <f t="shared" ca="1" si="883"/>
        <v>1.2700973158152613</v>
      </c>
      <c r="BM903" s="1">
        <f t="shared" ca="1" si="883"/>
        <v>1.2700973158152613</v>
      </c>
      <c r="BN903" s="1">
        <f t="shared" ca="1" si="883"/>
        <v>1.2700973158152613</v>
      </c>
      <c r="BO903" s="1">
        <f t="shared" ca="1" si="883"/>
        <v>1.2700973158152613</v>
      </c>
      <c r="BP903" s="1">
        <f t="shared" ca="1" si="883"/>
        <v>1.2700973158152613</v>
      </c>
      <c r="BQ903" s="1">
        <f t="shared" ca="1" si="883"/>
        <v>1.2700973158152613</v>
      </c>
      <c r="BR903" s="1">
        <f t="shared" ca="1" si="883"/>
        <v>1.2700973158152613</v>
      </c>
      <c r="BS903" s="1">
        <f t="shared" ca="1" si="883"/>
        <v>1.2700973158152613</v>
      </c>
      <c r="BT903" s="1">
        <f t="shared" ca="1" si="883"/>
        <v>1.2700973158152613</v>
      </c>
      <c r="BU903" s="1">
        <f t="shared" ca="1" si="883"/>
        <v>1.2700973158152613</v>
      </c>
      <c r="BV903" s="1">
        <f t="shared" ca="1" si="883"/>
        <v>1.2700973158152613</v>
      </c>
      <c r="BW903" s="1">
        <f t="shared" ca="1" si="883"/>
        <v>1.2700973158152613</v>
      </c>
      <c r="BX903" s="1">
        <f t="shared" ca="1" si="883"/>
        <v>1.2700973158152613</v>
      </c>
      <c r="BY903" s="1">
        <f t="shared" ca="1" si="883"/>
        <v>1.2700973158152613</v>
      </c>
      <c r="BZ903">
        <v>2050</v>
      </c>
    </row>
    <row r="904" spans="47:78" x14ac:dyDescent="0.45">
      <c r="AU904" t="str">
        <f t="shared" ca="1" si="835"/>
        <v>\I: IIS_SPC_ELC</v>
      </c>
      <c r="AV904" s="1">
        <f t="shared" ca="1" si="881"/>
        <v>1.2700973158152613</v>
      </c>
      <c r="AW904" s="1">
        <f t="shared" ref="AW904:BY904" ca="1" si="884">OFFSET($F70,0,MATCH($BZ904,$G$1:$J$1,0))</f>
        <v>1.2700973158152613</v>
      </c>
      <c r="AX904" s="1">
        <f t="shared" ca="1" si="884"/>
        <v>1.2700973158152613</v>
      </c>
      <c r="AY904" s="1">
        <f t="shared" ca="1" si="884"/>
        <v>1.2700973158152613</v>
      </c>
      <c r="AZ904" s="1">
        <f t="shared" ca="1" si="884"/>
        <v>1.2700973158152613</v>
      </c>
      <c r="BA904" s="1">
        <f t="shared" ca="1" si="884"/>
        <v>1.2700973158152613</v>
      </c>
      <c r="BB904" s="1">
        <f t="shared" ca="1" si="884"/>
        <v>1.2700973158152613</v>
      </c>
      <c r="BC904" s="1">
        <f t="shared" ca="1" si="884"/>
        <v>1.2700973158152613</v>
      </c>
      <c r="BD904" s="1">
        <f t="shared" ca="1" si="884"/>
        <v>1.2700973158152613</v>
      </c>
      <c r="BE904" s="1">
        <f t="shared" ca="1" si="884"/>
        <v>1.2700973158152613</v>
      </c>
      <c r="BF904" s="1">
        <f t="shared" ca="1" si="884"/>
        <v>1.2700973158152613</v>
      </c>
      <c r="BG904" s="1">
        <f t="shared" ca="1" si="884"/>
        <v>1.2700973158152613</v>
      </c>
      <c r="BH904" s="1">
        <f t="shared" ca="1" si="884"/>
        <v>1.2700973158152613</v>
      </c>
      <c r="BI904" s="1">
        <f t="shared" ca="1" si="884"/>
        <v>1.2700973158152613</v>
      </c>
      <c r="BJ904" s="1">
        <f t="shared" ca="1" si="884"/>
        <v>1.2700973158152613</v>
      </c>
      <c r="BK904" s="1">
        <f t="shared" ca="1" si="884"/>
        <v>1.2700973158152613</v>
      </c>
      <c r="BL904" s="1">
        <f t="shared" ca="1" si="884"/>
        <v>1.2700973158152613</v>
      </c>
      <c r="BM904" s="1">
        <f t="shared" ca="1" si="884"/>
        <v>1.2700973158152613</v>
      </c>
      <c r="BN904" s="1">
        <f t="shared" ca="1" si="884"/>
        <v>1.2700973158152613</v>
      </c>
      <c r="BO904" s="1">
        <f t="shared" ca="1" si="884"/>
        <v>1.2700973158152613</v>
      </c>
      <c r="BP904" s="1">
        <f t="shared" ca="1" si="884"/>
        <v>1.2700973158152613</v>
      </c>
      <c r="BQ904" s="1">
        <f t="shared" ca="1" si="884"/>
        <v>1.2700973158152613</v>
      </c>
      <c r="BR904" s="1">
        <f t="shared" ca="1" si="884"/>
        <v>1.2700973158152613</v>
      </c>
      <c r="BS904" s="1">
        <f t="shared" ca="1" si="884"/>
        <v>1.2700973158152613</v>
      </c>
      <c r="BT904" s="1">
        <f t="shared" ca="1" si="884"/>
        <v>1.2700973158152613</v>
      </c>
      <c r="BU904" s="1">
        <f t="shared" ca="1" si="884"/>
        <v>1.2700973158152613</v>
      </c>
      <c r="BV904" s="1">
        <f t="shared" ca="1" si="884"/>
        <v>1.2700973158152613</v>
      </c>
      <c r="BW904" s="1">
        <f t="shared" ca="1" si="884"/>
        <v>1.2700973158152613</v>
      </c>
      <c r="BX904" s="1">
        <f t="shared" ca="1" si="884"/>
        <v>1.2700973158152613</v>
      </c>
      <c r="BY904" s="1">
        <f t="shared" ca="1" si="884"/>
        <v>1.2700973158152613</v>
      </c>
      <c r="BZ904">
        <v>2050</v>
      </c>
    </row>
    <row r="905" spans="47:78" x14ac:dyDescent="0.45">
      <c r="AU905" t="str">
        <f t="shared" ca="1" si="835"/>
        <v>\I: IIS_LIG_ELC</v>
      </c>
      <c r="AV905" s="1">
        <f t="shared" ca="1" si="881"/>
        <v>1.2700973158152613</v>
      </c>
      <c r="AW905" s="1">
        <f t="shared" ref="AW905:BY905" ca="1" si="885">OFFSET($F71,0,MATCH($BZ905,$G$1:$J$1,0))</f>
        <v>1.2700973158152613</v>
      </c>
      <c r="AX905" s="1">
        <f t="shared" ca="1" si="885"/>
        <v>1.2700973158152613</v>
      </c>
      <c r="AY905" s="1">
        <f t="shared" ca="1" si="885"/>
        <v>1.2700973158152613</v>
      </c>
      <c r="AZ905" s="1">
        <f t="shared" ca="1" si="885"/>
        <v>1.2700973158152613</v>
      </c>
      <c r="BA905" s="1">
        <f t="shared" ca="1" si="885"/>
        <v>1.2700973158152613</v>
      </c>
      <c r="BB905" s="1">
        <f t="shared" ca="1" si="885"/>
        <v>1.2700973158152613</v>
      </c>
      <c r="BC905" s="1">
        <f t="shared" ca="1" si="885"/>
        <v>1.2700973158152613</v>
      </c>
      <c r="BD905" s="1">
        <f t="shared" ca="1" si="885"/>
        <v>1.2700973158152613</v>
      </c>
      <c r="BE905" s="1">
        <f t="shared" ca="1" si="885"/>
        <v>1.2700973158152613</v>
      </c>
      <c r="BF905" s="1">
        <f t="shared" ca="1" si="885"/>
        <v>1.2700973158152613</v>
      </c>
      <c r="BG905" s="1">
        <f t="shared" ca="1" si="885"/>
        <v>1.2700973158152613</v>
      </c>
      <c r="BH905" s="1">
        <f t="shared" ca="1" si="885"/>
        <v>1.2700973158152613</v>
      </c>
      <c r="BI905" s="1">
        <f t="shared" ca="1" si="885"/>
        <v>1.2700973158152613</v>
      </c>
      <c r="BJ905" s="1">
        <f t="shared" ca="1" si="885"/>
        <v>1.2700973158152613</v>
      </c>
      <c r="BK905" s="1">
        <f t="shared" ca="1" si="885"/>
        <v>1.2700973158152613</v>
      </c>
      <c r="BL905" s="1">
        <f t="shared" ca="1" si="885"/>
        <v>1.2700973158152613</v>
      </c>
      <c r="BM905" s="1">
        <f t="shared" ca="1" si="885"/>
        <v>1.2700973158152613</v>
      </c>
      <c r="BN905" s="1">
        <f t="shared" ca="1" si="885"/>
        <v>1.2700973158152613</v>
      </c>
      <c r="BO905" s="1">
        <f t="shared" ca="1" si="885"/>
        <v>1.2700973158152613</v>
      </c>
      <c r="BP905" s="1">
        <f t="shared" ca="1" si="885"/>
        <v>1.2700973158152613</v>
      </c>
      <c r="BQ905" s="1">
        <f t="shared" ca="1" si="885"/>
        <v>1.2700973158152613</v>
      </c>
      <c r="BR905" s="1">
        <f t="shared" ca="1" si="885"/>
        <v>1.2700973158152613</v>
      </c>
      <c r="BS905" s="1">
        <f t="shared" ca="1" si="885"/>
        <v>1.2700973158152613</v>
      </c>
      <c r="BT905" s="1">
        <f t="shared" ca="1" si="885"/>
        <v>1.2700973158152613</v>
      </c>
      <c r="BU905" s="1">
        <f t="shared" ca="1" si="885"/>
        <v>1.2700973158152613</v>
      </c>
      <c r="BV905" s="1">
        <f t="shared" ca="1" si="885"/>
        <v>1.2700973158152613</v>
      </c>
      <c r="BW905" s="1">
        <f t="shared" ca="1" si="885"/>
        <v>1.2700973158152613</v>
      </c>
      <c r="BX905" s="1">
        <f t="shared" ca="1" si="885"/>
        <v>1.2700973158152613</v>
      </c>
      <c r="BY905" s="1">
        <f t="shared" ca="1" si="885"/>
        <v>1.2700973158152613</v>
      </c>
      <c r="BZ905">
        <v>2050</v>
      </c>
    </row>
    <row r="906" spans="47:78" x14ac:dyDescent="0.45">
      <c r="AU906" t="str">
        <f t="shared" ca="1" si="835"/>
        <v>\I: IIS_OTH_ELC</v>
      </c>
      <c r="AV906" s="1">
        <f t="shared" ca="1" si="881"/>
        <v>1.2700973158152613</v>
      </c>
      <c r="AW906" s="1">
        <f t="shared" ref="AW906:BY906" ca="1" si="886">OFFSET($F72,0,MATCH($BZ906,$G$1:$J$1,0))</f>
        <v>1.2700973158152613</v>
      </c>
      <c r="AX906" s="1">
        <f t="shared" ca="1" si="886"/>
        <v>1.2700973158152613</v>
      </c>
      <c r="AY906" s="1">
        <f t="shared" ca="1" si="886"/>
        <v>1.2700973158152613</v>
      </c>
      <c r="AZ906" s="1">
        <f t="shared" ca="1" si="886"/>
        <v>1.2700973158152613</v>
      </c>
      <c r="BA906" s="1">
        <f t="shared" ca="1" si="886"/>
        <v>1.2700973158152613</v>
      </c>
      <c r="BB906" s="1">
        <f t="shared" ca="1" si="886"/>
        <v>1.2700973158152613</v>
      </c>
      <c r="BC906" s="1">
        <f t="shared" ca="1" si="886"/>
        <v>1.2700973158152613</v>
      </c>
      <c r="BD906" s="1">
        <f t="shared" ca="1" si="886"/>
        <v>1.2700973158152613</v>
      </c>
      <c r="BE906" s="1">
        <f t="shared" ca="1" si="886"/>
        <v>1.2700973158152613</v>
      </c>
      <c r="BF906" s="1">
        <f t="shared" ca="1" si="886"/>
        <v>1.2700973158152613</v>
      </c>
      <c r="BG906" s="1">
        <f t="shared" ca="1" si="886"/>
        <v>1.2700973158152613</v>
      </c>
      <c r="BH906" s="1">
        <f t="shared" ca="1" si="886"/>
        <v>1.2700973158152613</v>
      </c>
      <c r="BI906" s="1">
        <f t="shared" ca="1" si="886"/>
        <v>1.2700973158152613</v>
      </c>
      <c r="BJ906" s="1">
        <f t="shared" ca="1" si="886"/>
        <v>1.2700973158152613</v>
      </c>
      <c r="BK906" s="1">
        <f t="shared" ca="1" si="886"/>
        <v>1.2700973158152613</v>
      </c>
      <c r="BL906" s="1">
        <f t="shared" ca="1" si="886"/>
        <v>1.2700973158152613</v>
      </c>
      <c r="BM906" s="1">
        <f t="shared" ca="1" si="886"/>
        <v>1.2700973158152613</v>
      </c>
      <c r="BN906" s="1">
        <f t="shared" ca="1" si="886"/>
        <v>1.2700973158152613</v>
      </c>
      <c r="BO906" s="1">
        <f t="shared" ca="1" si="886"/>
        <v>1.2700973158152613</v>
      </c>
      <c r="BP906" s="1">
        <f t="shared" ca="1" si="886"/>
        <v>1.2700973158152613</v>
      </c>
      <c r="BQ906" s="1">
        <f t="shared" ca="1" si="886"/>
        <v>1.2700973158152613</v>
      </c>
      <c r="BR906" s="1">
        <f t="shared" ca="1" si="886"/>
        <v>1.2700973158152613</v>
      </c>
      <c r="BS906" s="1">
        <f t="shared" ca="1" si="886"/>
        <v>1.2700973158152613</v>
      </c>
      <c r="BT906" s="1">
        <f t="shared" ca="1" si="886"/>
        <v>1.2700973158152613</v>
      </c>
      <c r="BU906" s="1">
        <f t="shared" ca="1" si="886"/>
        <v>1.2700973158152613</v>
      </c>
      <c r="BV906" s="1">
        <f t="shared" ca="1" si="886"/>
        <v>1.2700973158152613</v>
      </c>
      <c r="BW906" s="1">
        <f t="shared" ca="1" si="886"/>
        <v>1.2700973158152613</v>
      </c>
      <c r="BX906" s="1">
        <f t="shared" ca="1" si="886"/>
        <v>1.2700973158152613</v>
      </c>
      <c r="BY906" s="1">
        <f t="shared" ca="1" si="886"/>
        <v>1.2700973158152613</v>
      </c>
      <c r="BZ906">
        <v>2050</v>
      </c>
    </row>
    <row r="907" spans="47:78" x14ac:dyDescent="0.45">
      <c r="AU907" t="str">
        <f t="shared" ca="1" si="835"/>
        <v>\I:</v>
      </c>
      <c r="AV907" s="1" t="str">
        <f t="shared" ca="1" si="881"/>
        <v/>
      </c>
      <c r="AW907" s="1" t="str">
        <f t="shared" ref="AW907:BY907" ca="1" si="887">OFFSET($F73,0,MATCH($BZ907,$G$1:$J$1,0))</f>
        <v/>
      </c>
      <c r="AX907" s="1" t="str">
        <f t="shared" ca="1" si="887"/>
        <v/>
      </c>
      <c r="AY907" s="1" t="str">
        <f t="shared" ca="1" si="887"/>
        <v/>
      </c>
      <c r="AZ907" s="1" t="str">
        <f t="shared" ca="1" si="887"/>
        <v/>
      </c>
      <c r="BA907" s="1" t="str">
        <f t="shared" ca="1" si="887"/>
        <v/>
      </c>
      <c r="BB907" s="1" t="str">
        <f t="shared" ca="1" si="887"/>
        <v/>
      </c>
      <c r="BC907" s="1" t="str">
        <f t="shared" ca="1" si="887"/>
        <v/>
      </c>
      <c r="BD907" s="1" t="str">
        <f t="shared" ca="1" si="887"/>
        <v/>
      </c>
      <c r="BE907" s="1" t="str">
        <f t="shared" ca="1" si="887"/>
        <v/>
      </c>
      <c r="BF907" s="1" t="str">
        <f t="shared" ca="1" si="887"/>
        <v/>
      </c>
      <c r="BG907" s="1" t="str">
        <f t="shared" ca="1" si="887"/>
        <v/>
      </c>
      <c r="BH907" s="1" t="str">
        <f t="shared" ca="1" si="887"/>
        <v/>
      </c>
      <c r="BI907" s="1" t="str">
        <f t="shared" ca="1" si="887"/>
        <v/>
      </c>
      <c r="BJ907" s="1" t="str">
        <f t="shared" ca="1" si="887"/>
        <v/>
      </c>
      <c r="BK907" s="1" t="str">
        <f t="shared" ca="1" si="887"/>
        <v/>
      </c>
      <c r="BL907" s="1" t="str">
        <f t="shared" ca="1" si="887"/>
        <v/>
      </c>
      <c r="BM907" s="1" t="str">
        <f t="shared" ca="1" si="887"/>
        <v/>
      </c>
      <c r="BN907" s="1" t="str">
        <f t="shared" ca="1" si="887"/>
        <v/>
      </c>
      <c r="BO907" s="1" t="str">
        <f t="shared" ca="1" si="887"/>
        <v/>
      </c>
      <c r="BP907" s="1" t="str">
        <f t="shared" ca="1" si="887"/>
        <v/>
      </c>
      <c r="BQ907" s="1" t="str">
        <f t="shared" ca="1" si="887"/>
        <v/>
      </c>
      <c r="BR907" s="1" t="str">
        <f t="shared" ca="1" si="887"/>
        <v/>
      </c>
      <c r="BS907" s="1" t="str">
        <f t="shared" ca="1" si="887"/>
        <v/>
      </c>
      <c r="BT907" s="1" t="str">
        <f t="shared" ca="1" si="887"/>
        <v/>
      </c>
      <c r="BU907" s="1" t="str">
        <f t="shared" ca="1" si="887"/>
        <v/>
      </c>
      <c r="BV907" s="1" t="str">
        <f t="shared" ca="1" si="887"/>
        <v/>
      </c>
      <c r="BW907" s="1" t="str">
        <f t="shared" ca="1" si="887"/>
        <v/>
      </c>
      <c r="BX907" s="1" t="str">
        <f t="shared" ca="1" si="887"/>
        <v/>
      </c>
      <c r="BY907" s="1" t="str">
        <f t="shared" ca="1" si="887"/>
        <v/>
      </c>
      <c r="BZ907">
        <v>2050</v>
      </c>
    </row>
    <row r="908" spans="47:78" x14ac:dyDescent="0.45">
      <c r="AU908" t="str">
        <f t="shared" ca="1" si="835"/>
        <v>INF_PRH_ELC</v>
      </c>
      <c r="AV908" s="1">
        <f t="shared" ca="1" si="881"/>
        <v>1.8526629679412749</v>
      </c>
      <c r="AW908" s="1">
        <f t="shared" ref="AW908:BY908" ca="1" si="888">OFFSET($F74,0,MATCH($BZ908,$G$1:$J$1,0))</f>
        <v>1.8526629679412749</v>
      </c>
      <c r="AX908" s="1">
        <f t="shared" ca="1" si="888"/>
        <v>1.8526629679412749</v>
      </c>
      <c r="AY908" s="1">
        <f t="shared" ca="1" si="888"/>
        <v>1.8526629679412749</v>
      </c>
      <c r="AZ908" s="1">
        <f t="shared" ca="1" si="888"/>
        <v>1.8526629679412749</v>
      </c>
      <c r="BA908" s="1">
        <f t="shared" ca="1" si="888"/>
        <v>1.8526629679412749</v>
      </c>
      <c r="BB908" s="1">
        <f t="shared" ca="1" si="888"/>
        <v>1.8526629679412749</v>
      </c>
      <c r="BC908" s="1">
        <f t="shared" ca="1" si="888"/>
        <v>1.8526629679412749</v>
      </c>
      <c r="BD908" s="1">
        <f t="shared" ca="1" si="888"/>
        <v>1.8526629679412749</v>
      </c>
      <c r="BE908" s="1">
        <f t="shared" ca="1" si="888"/>
        <v>1.8526629679412749</v>
      </c>
      <c r="BF908" s="1">
        <f t="shared" ca="1" si="888"/>
        <v>1.8526629679412749</v>
      </c>
      <c r="BG908" s="1">
        <f t="shared" ca="1" si="888"/>
        <v>1.8526629679412749</v>
      </c>
      <c r="BH908" s="1">
        <f t="shared" ca="1" si="888"/>
        <v>1.8526629679412749</v>
      </c>
      <c r="BI908" s="1">
        <f t="shared" ca="1" si="888"/>
        <v>1.8526629679412749</v>
      </c>
      <c r="BJ908" s="1">
        <f t="shared" ca="1" si="888"/>
        <v>1.8526629679412749</v>
      </c>
      <c r="BK908" s="1">
        <f t="shared" ca="1" si="888"/>
        <v>1.8526629679412749</v>
      </c>
      <c r="BL908" s="1">
        <f t="shared" ca="1" si="888"/>
        <v>1.8526629679412749</v>
      </c>
      <c r="BM908" s="1">
        <f t="shared" ca="1" si="888"/>
        <v>1.8526629679412749</v>
      </c>
      <c r="BN908" s="1">
        <f t="shared" ca="1" si="888"/>
        <v>1.8526629679412749</v>
      </c>
      <c r="BO908" s="1">
        <f t="shared" ca="1" si="888"/>
        <v>1.8526629679412749</v>
      </c>
      <c r="BP908" s="1">
        <f t="shared" ca="1" si="888"/>
        <v>1.8526629679412749</v>
      </c>
      <c r="BQ908" s="1">
        <f t="shared" ca="1" si="888"/>
        <v>1.8526629679412749</v>
      </c>
      <c r="BR908" s="1">
        <f t="shared" ca="1" si="888"/>
        <v>1.8526629679412749</v>
      </c>
      <c r="BS908" s="1">
        <f t="shared" ca="1" si="888"/>
        <v>1.8526629679412749</v>
      </c>
      <c r="BT908" s="1">
        <f t="shared" ca="1" si="888"/>
        <v>1.8526629679412749</v>
      </c>
      <c r="BU908" s="1">
        <f t="shared" ca="1" si="888"/>
        <v>1.8526629679412749</v>
      </c>
      <c r="BV908" s="1">
        <f t="shared" ca="1" si="888"/>
        <v>1.8526629679412749</v>
      </c>
      <c r="BW908" s="1">
        <f t="shared" ca="1" si="888"/>
        <v>1.8526629679412749</v>
      </c>
      <c r="BX908" s="1">
        <f t="shared" ca="1" si="888"/>
        <v>1.8526629679412749</v>
      </c>
      <c r="BY908" s="1">
        <f t="shared" ca="1" si="888"/>
        <v>1.8526629679412749</v>
      </c>
      <c r="BZ908">
        <v>2050</v>
      </c>
    </row>
    <row r="909" spans="47:78" x14ac:dyDescent="0.45">
      <c r="AU909" t="str">
        <f t="shared" ca="1" si="835"/>
        <v>INF_PRC_ELC</v>
      </c>
      <c r="AV909" s="1">
        <f t="shared" ca="1" si="881"/>
        <v>1.214852012077368</v>
      </c>
      <c r="AW909" s="1">
        <f t="shared" ref="AW909:BY909" ca="1" si="889">OFFSET($F75,0,MATCH($BZ909,$G$1:$J$1,0))</f>
        <v>1.214852012077368</v>
      </c>
      <c r="AX909" s="1">
        <f t="shared" ca="1" si="889"/>
        <v>1.214852012077368</v>
      </c>
      <c r="AY909" s="1">
        <f t="shared" ca="1" si="889"/>
        <v>1.214852012077368</v>
      </c>
      <c r="AZ909" s="1">
        <f t="shared" ca="1" si="889"/>
        <v>1.214852012077368</v>
      </c>
      <c r="BA909" s="1">
        <f t="shared" ca="1" si="889"/>
        <v>1.214852012077368</v>
      </c>
      <c r="BB909" s="1">
        <f t="shared" ca="1" si="889"/>
        <v>1.214852012077368</v>
      </c>
      <c r="BC909" s="1">
        <f t="shared" ca="1" si="889"/>
        <v>1.214852012077368</v>
      </c>
      <c r="BD909" s="1">
        <f t="shared" ca="1" si="889"/>
        <v>1.214852012077368</v>
      </c>
      <c r="BE909" s="1">
        <f t="shared" ca="1" si="889"/>
        <v>1.214852012077368</v>
      </c>
      <c r="BF909" s="1">
        <f t="shared" ca="1" si="889"/>
        <v>1.214852012077368</v>
      </c>
      <c r="BG909" s="1">
        <f t="shared" ca="1" si="889"/>
        <v>1.214852012077368</v>
      </c>
      <c r="BH909" s="1">
        <f t="shared" ca="1" si="889"/>
        <v>1.214852012077368</v>
      </c>
      <c r="BI909" s="1">
        <f t="shared" ca="1" si="889"/>
        <v>1.214852012077368</v>
      </c>
      <c r="BJ909" s="1">
        <f t="shared" ca="1" si="889"/>
        <v>1.214852012077368</v>
      </c>
      <c r="BK909" s="1">
        <f t="shared" ca="1" si="889"/>
        <v>1.214852012077368</v>
      </c>
      <c r="BL909" s="1">
        <f t="shared" ca="1" si="889"/>
        <v>1.214852012077368</v>
      </c>
      <c r="BM909" s="1">
        <f t="shared" ca="1" si="889"/>
        <v>1.214852012077368</v>
      </c>
      <c r="BN909" s="1">
        <f t="shared" ca="1" si="889"/>
        <v>1.214852012077368</v>
      </c>
      <c r="BO909" s="1">
        <f t="shared" ca="1" si="889"/>
        <v>1.214852012077368</v>
      </c>
      <c r="BP909" s="1">
        <f t="shared" ca="1" si="889"/>
        <v>1.214852012077368</v>
      </c>
      <c r="BQ909" s="1">
        <f t="shared" ca="1" si="889"/>
        <v>1.214852012077368</v>
      </c>
      <c r="BR909" s="1">
        <f t="shared" ca="1" si="889"/>
        <v>1.214852012077368</v>
      </c>
      <c r="BS909" s="1">
        <f t="shared" ca="1" si="889"/>
        <v>1.214852012077368</v>
      </c>
      <c r="BT909" s="1">
        <f t="shared" ca="1" si="889"/>
        <v>1.214852012077368</v>
      </c>
      <c r="BU909" s="1">
        <f t="shared" ca="1" si="889"/>
        <v>1.214852012077368</v>
      </c>
      <c r="BV909" s="1">
        <f t="shared" ca="1" si="889"/>
        <v>1.214852012077368</v>
      </c>
      <c r="BW909" s="1">
        <f t="shared" ca="1" si="889"/>
        <v>1.214852012077368</v>
      </c>
      <c r="BX909" s="1">
        <f t="shared" ca="1" si="889"/>
        <v>1.214852012077368</v>
      </c>
      <c r="BY909" s="1">
        <f t="shared" ca="1" si="889"/>
        <v>1.214852012077368</v>
      </c>
      <c r="BZ909">
        <v>2050</v>
      </c>
    </row>
    <row r="910" spans="47:78" x14ac:dyDescent="0.45">
      <c r="AU910" t="str">
        <f t="shared" ca="1" si="835"/>
        <v>INF_MDR_ELC</v>
      </c>
      <c r="AV910" s="1">
        <f t="shared" ca="1" si="881"/>
        <v>1.8526629679412749</v>
      </c>
      <c r="AW910" s="1">
        <f t="shared" ref="AW910:BY910" ca="1" si="890">OFFSET($F76,0,MATCH($BZ910,$G$1:$J$1,0))</f>
        <v>1.8526629679412749</v>
      </c>
      <c r="AX910" s="1">
        <f t="shared" ca="1" si="890"/>
        <v>1.8526629679412749</v>
      </c>
      <c r="AY910" s="1">
        <f t="shared" ca="1" si="890"/>
        <v>1.8526629679412749</v>
      </c>
      <c r="AZ910" s="1">
        <f t="shared" ca="1" si="890"/>
        <v>1.8526629679412749</v>
      </c>
      <c r="BA910" s="1">
        <f t="shared" ca="1" si="890"/>
        <v>1.8526629679412749</v>
      </c>
      <c r="BB910" s="1">
        <f t="shared" ca="1" si="890"/>
        <v>1.8526629679412749</v>
      </c>
      <c r="BC910" s="1">
        <f t="shared" ca="1" si="890"/>
        <v>1.8526629679412749</v>
      </c>
      <c r="BD910" s="1">
        <f t="shared" ca="1" si="890"/>
        <v>1.8526629679412749</v>
      </c>
      <c r="BE910" s="1">
        <f t="shared" ca="1" si="890"/>
        <v>1.8526629679412749</v>
      </c>
      <c r="BF910" s="1">
        <f t="shared" ca="1" si="890"/>
        <v>1.8526629679412749</v>
      </c>
      <c r="BG910" s="1">
        <f t="shared" ca="1" si="890"/>
        <v>1.8526629679412749</v>
      </c>
      <c r="BH910" s="1">
        <f t="shared" ca="1" si="890"/>
        <v>1.8526629679412749</v>
      </c>
      <c r="BI910" s="1">
        <f t="shared" ca="1" si="890"/>
        <v>1.8526629679412749</v>
      </c>
      <c r="BJ910" s="1">
        <f t="shared" ca="1" si="890"/>
        <v>1.8526629679412749</v>
      </c>
      <c r="BK910" s="1">
        <f t="shared" ca="1" si="890"/>
        <v>1.8526629679412749</v>
      </c>
      <c r="BL910" s="1">
        <f t="shared" ca="1" si="890"/>
        <v>1.8526629679412749</v>
      </c>
      <c r="BM910" s="1">
        <f t="shared" ca="1" si="890"/>
        <v>1.8526629679412749</v>
      </c>
      <c r="BN910" s="1">
        <f t="shared" ca="1" si="890"/>
        <v>1.8526629679412749</v>
      </c>
      <c r="BO910" s="1">
        <f t="shared" ca="1" si="890"/>
        <v>1.8526629679412749</v>
      </c>
      <c r="BP910" s="1">
        <f t="shared" ca="1" si="890"/>
        <v>1.8526629679412749</v>
      </c>
      <c r="BQ910" s="1">
        <f t="shared" ca="1" si="890"/>
        <v>1.8526629679412749</v>
      </c>
      <c r="BR910" s="1">
        <f t="shared" ca="1" si="890"/>
        <v>1.8526629679412749</v>
      </c>
      <c r="BS910" s="1">
        <f t="shared" ca="1" si="890"/>
        <v>1.8526629679412749</v>
      </c>
      <c r="BT910" s="1">
        <f t="shared" ca="1" si="890"/>
        <v>1.8526629679412749</v>
      </c>
      <c r="BU910" s="1">
        <f t="shared" ca="1" si="890"/>
        <v>1.8526629679412749</v>
      </c>
      <c r="BV910" s="1">
        <f t="shared" ca="1" si="890"/>
        <v>1.8526629679412749</v>
      </c>
      <c r="BW910" s="1">
        <f t="shared" ca="1" si="890"/>
        <v>1.8526629679412749</v>
      </c>
      <c r="BX910" s="1">
        <f t="shared" ca="1" si="890"/>
        <v>1.8526629679412749</v>
      </c>
      <c r="BY910" s="1">
        <f t="shared" ca="1" si="890"/>
        <v>1.8526629679412749</v>
      </c>
      <c r="BZ910">
        <v>2050</v>
      </c>
    </row>
    <row r="911" spans="47:78" x14ac:dyDescent="0.45">
      <c r="AU911" t="str">
        <f t="shared" ca="1" si="835"/>
        <v>INF_ECP_ELC</v>
      </c>
      <c r="AV911" s="1">
        <f t="shared" ca="1" si="881"/>
        <v>1.8526629679412749</v>
      </c>
      <c r="AW911" s="1">
        <f t="shared" ref="AW911:BY911" ca="1" si="891">OFFSET($F77,0,MATCH($BZ911,$G$1:$J$1,0))</f>
        <v>1.8526629679412749</v>
      </c>
      <c r="AX911" s="1">
        <f t="shared" ca="1" si="891"/>
        <v>1.8526629679412749</v>
      </c>
      <c r="AY911" s="1">
        <f t="shared" ca="1" si="891"/>
        <v>1.8526629679412749</v>
      </c>
      <c r="AZ911" s="1">
        <f t="shared" ca="1" si="891"/>
        <v>1.8526629679412749</v>
      </c>
      <c r="BA911" s="1">
        <f t="shared" ca="1" si="891"/>
        <v>1.8526629679412749</v>
      </c>
      <c r="BB911" s="1">
        <f t="shared" ca="1" si="891"/>
        <v>1.8526629679412749</v>
      </c>
      <c r="BC911" s="1">
        <f t="shared" ca="1" si="891"/>
        <v>1.8526629679412749</v>
      </c>
      <c r="BD911" s="1">
        <f t="shared" ca="1" si="891"/>
        <v>1.8526629679412749</v>
      </c>
      <c r="BE911" s="1">
        <f t="shared" ca="1" si="891"/>
        <v>1.8526629679412749</v>
      </c>
      <c r="BF911" s="1">
        <f t="shared" ca="1" si="891"/>
        <v>1.8526629679412749</v>
      </c>
      <c r="BG911" s="1">
        <f t="shared" ca="1" si="891"/>
        <v>1.8526629679412749</v>
      </c>
      <c r="BH911" s="1">
        <f t="shared" ca="1" si="891"/>
        <v>1.8526629679412749</v>
      </c>
      <c r="BI911" s="1">
        <f t="shared" ca="1" si="891"/>
        <v>1.8526629679412749</v>
      </c>
      <c r="BJ911" s="1">
        <f t="shared" ca="1" si="891"/>
        <v>1.8526629679412749</v>
      </c>
      <c r="BK911" s="1">
        <f t="shared" ca="1" si="891"/>
        <v>1.8526629679412749</v>
      </c>
      <c r="BL911" s="1">
        <f t="shared" ca="1" si="891"/>
        <v>1.8526629679412749</v>
      </c>
      <c r="BM911" s="1">
        <f t="shared" ca="1" si="891"/>
        <v>1.8526629679412749</v>
      </c>
      <c r="BN911" s="1">
        <f t="shared" ca="1" si="891"/>
        <v>1.8526629679412749</v>
      </c>
      <c r="BO911" s="1">
        <f t="shared" ca="1" si="891"/>
        <v>1.8526629679412749</v>
      </c>
      <c r="BP911" s="1">
        <f t="shared" ca="1" si="891"/>
        <v>1.8526629679412749</v>
      </c>
      <c r="BQ911" s="1">
        <f t="shared" ca="1" si="891"/>
        <v>1.8526629679412749</v>
      </c>
      <c r="BR911" s="1">
        <f t="shared" ca="1" si="891"/>
        <v>1.8526629679412749</v>
      </c>
      <c r="BS911" s="1">
        <f t="shared" ca="1" si="891"/>
        <v>1.8526629679412749</v>
      </c>
      <c r="BT911" s="1">
        <f t="shared" ca="1" si="891"/>
        <v>1.8526629679412749</v>
      </c>
      <c r="BU911" s="1">
        <f t="shared" ca="1" si="891"/>
        <v>1.8526629679412749</v>
      </c>
      <c r="BV911" s="1">
        <f t="shared" ca="1" si="891"/>
        <v>1.8526629679412749</v>
      </c>
      <c r="BW911" s="1">
        <f t="shared" ca="1" si="891"/>
        <v>1.8526629679412749</v>
      </c>
      <c r="BX911" s="1">
        <f t="shared" ca="1" si="891"/>
        <v>1.8526629679412749</v>
      </c>
      <c r="BY911" s="1">
        <f t="shared" ca="1" si="891"/>
        <v>1.8526629679412749</v>
      </c>
      <c r="BZ911">
        <v>2050</v>
      </c>
    </row>
    <row r="912" spans="47:78" x14ac:dyDescent="0.45">
      <c r="AU912" t="str">
        <f t="shared" ca="1" si="835"/>
        <v>INF_OTP_ELC</v>
      </c>
      <c r="AV912" s="1">
        <f t="shared" ca="1" si="881"/>
        <v>1.8526629679412749</v>
      </c>
      <c r="AW912" s="1">
        <f t="shared" ref="AW912:BY912" ca="1" si="892">OFFSET($F78,0,MATCH($BZ912,$G$1:$J$1,0))</f>
        <v>1.8526629679412749</v>
      </c>
      <c r="AX912" s="1">
        <f t="shared" ca="1" si="892"/>
        <v>1.8526629679412749</v>
      </c>
      <c r="AY912" s="1">
        <f t="shared" ca="1" si="892"/>
        <v>1.8526629679412749</v>
      </c>
      <c r="AZ912" s="1">
        <f t="shared" ca="1" si="892"/>
        <v>1.8526629679412749</v>
      </c>
      <c r="BA912" s="1">
        <f t="shared" ca="1" si="892"/>
        <v>1.8526629679412749</v>
      </c>
      <c r="BB912" s="1">
        <f t="shared" ca="1" si="892"/>
        <v>1.8526629679412749</v>
      </c>
      <c r="BC912" s="1">
        <f t="shared" ca="1" si="892"/>
        <v>1.8526629679412749</v>
      </c>
      <c r="BD912" s="1">
        <f t="shared" ca="1" si="892"/>
        <v>1.8526629679412749</v>
      </c>
      <c r="BE912" s="1">
        <f t="shared" ca="1" si="892"/>
        <v>1.8526629679412749</v>
      </c>
      <c r="BF912" s="1">
        <f t="shared" ca="1" si="892"/>
        <v>1.8526629679412749</v>
      </c>
      <c r="BG912" s="1">
        <f t="shared" ca="1" si="892"/>
        <v>1.8526629679412749</v>
      </c>
      <c r="BH912" s="1">
        <f t="shared" ca="1" si="892"/>
        <v>1.8526629679412749</v>
      </c>
      <c r="BI912" s="1">
        <f t="shared" ca="1" si="892"/>
        <v>1.8526629679412749</v>
      </c>
      <c r="BJ912" s="1">
        <f t="shared" ca="1" si="892"/>
        <v>1.8526629679412749</v>
      </c>
      <c r="BK912" s="1">
        <f t="shared" ca="1" si="892"/>
        <v>1.8526629679412749</v>
      </c>
      <c r="BL912" s="1">
        <f t="shared" ca="1" si="892"/>
        <v>1.8526629679412749</v>
      </c>
      <c r="BM912" s="1">
        <f t="shared" ca="1" si="892"/>
        <v>1.8526629679412749</v>
      </c>
      <c r="BN912" s="1">
        <f t="shared" ca="1" si="892"/>
        <v>1.8526629679412749</v>
      </c>
      <c r="BO912" s="1">
        <f t="shared" ca="1" si="892"/>
        <v>1.8526629679412749</v>
      </c>
      <c r="BP912" s="1">
        <f t="shared" ca="1" si="892"/>
        <v>1.8526629679412749</v>
      </c>
      <c r="BQ912" s="1">
        <f t="shared" ca="1" si="892"/>
        <v>1.8526629679412749</v>
      </c>
      <c r="BR912" s="1">
        <f t="shared" ca="1" si="892"/>
        <v>1.8526629679412749</v>
      </c>
      <c r="BS912" s="1">
        <f t="shared" ca="1" si="892"/>
        <v>1.8526629679412749</v>
      </c>
      <c r="BT912" s="1">
        <f t="shared" ca="1" si="892"/>
        <v>1.8526629679412749</v>
      </c>
      <c r="BU912" s="1">
        <f t="shared" ca="1" si="892"/>
        <v>1.8526629679412749</v>
      </c>
      <c r="BV912" s="1">
        <f t="shared" ca="1" si="892"/>
        <v>1.8526629679412749</v>
      </c>
      <c r="BW912" s="1">
        <f t="shared" ca="1" si="892"/>
        <v>1.8526629679412749</v>
      </c>
      <c r="BX912" s="1">
        <f t="shared" ca="1" si="892"/>
        <v>1.8526629679412749</v>
      </c>
      <c r="BY912" s="1">
        <f t="shared" ca="1" si="892"/>
        <v>1.8526629679412749</v>
      </c>
      <c r="BZ912">
        <v>2050</v>
      </c>
    </row>
    <row r="913" spans="47:78" x14ac:dyDescent="0.45">
      <c r="AU913" t="str">
        <f t="shared" ca="1" si="835"/>
        <v>INF_SPC_ELC</v>
      </c>
      <c r="AV913" s="1">
        <f t="shared" ca="1" si="881"/>
        <v>1.214852012077368</v>
      </c>
      <c r="AW913" s="1">
        <f t="shared" ref="AW913:BY913" ca="1" si="893">OFFSET($F79,0,MATCH($BZ913,$G$1:$J$1,0))</f>
        <v>1.214852012077368</v>
      </c>
      <c r="AX913" s="1">
        <f t="shared" ca="1" si="893"/>
        <v>1.214852012077368</v>
      </c>
      <c r="AY913" s="1">
        <f t="shared" ca="1" si="893"/>
        <v>1.214852012077368</v>
      </c>
      <c r="AZ913" s="1">
        <f t="shared" ca="1" si="893"/>
        <v>1.214852012077368</v>
      </c>
      <c r="BA913" s="1">
        <f t="shared" ca="1" si="893"/>
        <v>1.214852012077368</v>
      </c>
      <c r="BB913" s="1">
        <f t="shared" ca="1" si="893"/>
        <v>1.214852012077368</v>
      </c>
      <c r="BC913" s="1">
        <f t="shared" ca="1" si="893"/>
        <v>1.214852012077368</v>
      </c>
      <c r="BD913" s="1">
        <f t="shared" ca="1" si="893"/>
        <v>1.214852012077368</v>
      </c>
      <c r="BE913" s="1">
        <f t="shared" ca="1" si="893"/>
        <v>1.214852012077368</v>
      </c>
      <c r="BF913" s="1">
        <f t="shared" ca="1" si="893"/>
        <v>1.214852012077368</v>
      </c>
      <c r="BG913" s="1">
        <f t="shared" ca="1" si="893"/>
        <v>1.214852012077368</v>
      </c>
      <c r="BH913" s="1">
        <f t="shared" ca="1" si="893"/>
        <v>1.214852012077368</v>
      </c>
      <c r="BI913" s="1">
        <f t="shared" ca="1" si="893"/>
        <v>1.214852012077368</v>
      </c>
      <c r="BJ913" s="1">
        <f t="shared" ca="1" si="893"/>
        <v>1.214852012077368</v>
      </c>
      <c r="BK913" s="1">
        <f t="shared" ca="1" si="893"/>
        <v>1.214852012077368</v>
      </c>
      <c r="BL913" s="1">
        <f t="shared" ca="1" si="893"/>
        <v>1.214852012077368</v>
      </c>
      <c r="BM913" s="1">
        <f t="shared" ca="1" si="893"/>
        <v>1.214852012077368</v>
      </c>
      <c r="BN913" s="1">
        <f t="shared" ca="1" si="893"/>
        <v>1.214852012077368</v>
      </c>
      <c r="BO913" s="1">
        <f t="shared" ca="1" si="893"/>
        <v>1.214852012077368</v>
      </c>
      <c r="BP913" s="1">
        <f t="shared" ca="1" si="893"/>
        <v>1.214852012077368</v>
      </c>
      <c r="BQ913" s="1">
        <f t="shared" ca="1" si="893"/>
        <v>1.214852012077368</v>
      </c>
      <c r="BR913" s="1">
        <f t="shared" ca="1" si="893"/>
        <v>1.214852012077368</v>
      </c>
      <c r="BS913" s="1">
        <f t="shared" ca="1" si="893"/>
        <v>1.214852012077368</v>
      </c>
      <c r="BT913" s="1">
        <f t="shared" ca="1" si="893"/>
        <v>1.214852012077368</v>
      </c>
      <c r="BU913" s="1">
        <f t="shared" ca="1" si="893"/>
        <v>1.214852012077368</v>
      </c>
      <c r="BV913" s="1">
        <f t="shared" ca="1" si="893"/>
        <v>1.214852012077368</v>
      </c>
      <c r="BW913" s="1">
        <f t="shared" ca="1" si="893"/>
        <v>1.214852012077368</v>
      </c>
      <c r="BX913" s="1">
        <f t="shared" ca="1" si="893"/>
        <v>1.214852012077368</v>
      </c>
      <c r="BY913" s="1">
        <f t="shared" ca="1" si="893"/>
        <v>1.214852012077368</v>
      </c>
      <c r="BZ913">
        <v>2050</v>
      </c>
    </row>
    <row r="914" spans="47:78" x14ac:dyDescent="0.45">
      <c r="AU914" t="str">
        <f t="shared" ca="1" si="835"/>
        <v>INF_LIG_ELC</v>
      </c>
      <c r="AV914" s="1">
        <f t="shared" ca="1" si="881"/>
        <v>1.214852012077368</v>
      </c>
      <c r="AW914" s="1">
        <f t="shared" ref="AW914:BY914" ca="1" si="894">OFFSET($F80,0,MATCH($BZ914,$G$1:$J$1,0))</f>
        <v>1.214852012077368</v>
      </c>
      <c r="AX914" s="1">
        <f t="shared" ca="1" si="894"/>
        <v>1.214852012077368</v>
      </c>
      <c r="AY914" s="1">
        <f t="shared" ca="1" si="894"/>
        <v>1.214852012077368</v>
      </c>
      <c r="AZ914" s="1">
        <f t="shared" ca="1" si="894"/>
        <v>1.214852012077368</v>
      </c>
      <c r="BA914" s="1">
        <f t="shared" ca="1" si="894"/>
        <v>1.214852012077368</v>
      </c>
      <c r="BB914" s="1">
        <f t="shared" ca="1" si="894"/>
        <v>1.214852012077368</v>
      </c>
      <c r="BC914" s="1">
        <f t="shared" ca="1" si="894"/>
        <v>1.214852012077368</v>
      </c>
      <c r="BD914" s="1">
        <f t="shared" ca="1" si="894"/>
        <v>1.214852012077368</v>
      </c>
      <c r="BE914" s="1">
        <f t="shared" ca="1" si="894"/>
        <v>1.214852012077368</v>
      </c>
      <c r="BF914" s="1">
        <f t="shared" ca="1" si="894"/>
        <v>1.214852012077368</v>
      </c>
      <c r="BG914" s="1">
        <f t="shared" ca="1" si="894"/>
        <v>1.214852012077368</v>
      </c>
      <c r="BH914" s="1">
        <f t="shared" ca="1" si="894"/>
        <v>1.214852012077368</v>
      </c>
      <c r="BI914" s="1">
        <f t="shared" ca="1" si="894"/>
        <v>1.214852012077368</v>
      </c>
      <c r="BJ914" s="1">
        <f t="shared" ca="1" si="894"/>
        <v>1.214852012077368</v>
      </c>
      <c r="BK914" s="1">
        <f t="shared" ca="1" si="894"/>
        <v>1.214852012077368</v>
      </c>
      <c r="BL914" s="1">
        <f t="shared" ca="1" si="894"/>
        <v>1.214852012077368</v>
      </c>
      <c r="BM914" s="1">
        <f t="shared" ca="1" si="894"/>
        <v>1.214852012077368</v>
      </c>
      <c r="BN914" s="1">
        <f t="shared" ca="1" si="894"/>
        <v>1.214852012077368</v>
      </c>
      <c r="BO914" s="1">
        <f t="shared" ca="1" si="894"/>
        <v>1.214852012077368</v>
      </c>
      <c r="BP914" s="1">
        <f t="shared" ca="1" si="894"/>
        <v>1.214852012077368</v>
      </c>
      <c r="BQ914" s="1">
        <f t="shared" ca="1" si="894"/>
        <v>1.214852012077368</v>
      </c>
      <c r="BR914" s="1">
        <f t="shared" ca="1" si="894"/>
        <v>1.214852012077368</v>
      </c>
      <c r="BS914" s="1">
        <f t="shared" ca="1" si="894"/>
        <v>1.214852012077368</v>
      </c>
      <c r="BT914" s="1">
        <f t="shared" ca="1" si="894"/>
        <v>1.214852012077368</v>
      </c>
      <c r="BU914" s="1">
        <f t="shared" ca="1" si="894"/>
        <v>1.214852012077368</v>
      </c>
      <c r="BV914" s="1">
        <f t="shared" ca="1" si="894"/>
        <v>1.214852012077368</v>
      </c>
      <c r="BW914" s="1">
        <f t="shared" ca="1" si="894"/>
        <v>1.214852012077368</v>
      </c>
      <c r="BX914" s="1">
        <f t="shared" ca="1" si="894"/>
        <v>1.214852012077368</v>
      </c>
      <c r="BY914" s="1">
        <f t="shared" ca="1" si="894"/>
        <v>1.214852012077368</v>
      </c>
      <c r="BZ914">
        <v>2050</v>
      </c>
    </row>
    <row r="915" spans="47:78" x14ac:dyDescent="0.45">
      <c r="AU915" t="str">
        <f t="shared" ca="1" si="835"/>
        <v>INF_OTH_ELC</v>
      </c>
      <c r="AV915" s="1">
        <f t="shared" ca="1" si="881"/>
        <v>1.214852012077368</v>
      </c>
      <c r="AW915" s="1">
        <f t="shared" ref="AW915:BY915" ca="1" si="895">OFFSET($F81,0,MATCH($BZ915,$G$1:$J$1,0))</f>
        <v>1.214852012077368</v>
      </c>
      <c r="AX915" s="1">
        <f t="shared" ca="1" si="895"/>
        <v>1.214852012077368</v>
      </c>
      <c r="AY915" s="1">
        <f t="shared" ca="1" si="895"/>
        <v>1.214852012077368</v>
      </c>
      <c r="AZ915" s="1">
        <f t="shared" ca="1" si="895"/>
        <v>1.214852012077368</v>
      </c>
      <c r="BA915" s="1">
        <f t="shared" ca="1" si="895"/>
        <v>1.214852012077368</v>
      </c>
      <c r="BB915" s="1">
        <f t="shared" ca="1" si="895"/>
        <v>1.214852012077368</v>
      </c>
      <c r="BC915" s="1">
        <f t="shared" ca="1" si="895"/>
        <v>1.214852012077368</v>
      </c>
      <c r="BD915" s="1">
        <f t="shared" ca="1" si="895"/>
        <v>1.214852012077368</v>
      </c>
      <c r="BE915" s="1">
        <f t="shared" ca="1" si="895"/>
        <v>1.214852012077368</v>
      </c>
      <c r="BF915" s="1">
        <f t="shared" ca="1" si="895"/>
        <v>1.214852012077368</v>
      </c>
      <c r="BG915" s="1">
        <f t="shared" ca="1" si="895"/>
        <v>1.214852012077368</v>
      </c>
      <c r="BH915" s="1">
        <f t="shared" ca="1" si="895"/>
        <v>1.214852012077368</v>
      </c>
      <c r="BI915" s="1">
        <f t="shared" ca="1" si="895"/>
        <v>1.214852012077368</v>
      </c>
      <c r="BJ915" s="1">
        <f t="shared" ca="1" si="895"/>
        <v>1.214852012077368</v>
      </c>
      <c r="BK915" s="1">
        <f t="shared" ca="1" si="895"/>
        <v>1.214852012077368</v>
      </c>
      <c r="BL915" s="1">
        <f t="shared" ca="1" si="895"/>
        <v>1.214852012077368</v>
      </c>
      <c r="BM915" s="1">
        <f t="shared" ca="1" si="895"/>
        <v>1.214852012077368</v>
      </c>
      <c r="BN915" s="1">
        <f t="shared" ca="1" si="895"/>
        <v>1.214852012077368</v>
      </c>
      <c r="BO915" s="1">
        <f t="shared" ca="1" si="895"/>
        <v>1.214852012077368</v>
      </c>
      <c r="BP915" s="1">
        <f t="shared" ca="1" si="895"/>
        <v>1.214852012077368</v>
      </c>
      <c r="BQ915" s="1">
        <f t="shared" ca="1" si="895"/>
        <v>1.214852012077368</v>
      </c>
      <c r="BR915" s="1">
        <f t="shared" ca="1" si="895"/>
        <v>1.214852012077368</v>
      </c>
      <c r="BS915" s="1">
        <f t="shared" ca="1" si="895"/>
        <v>1.214852012077368</v>
      </c>
      <c r="BT915" s="1">
        <f t="shared" ca="1" si="895"/>
        <v>1.214852012077368</v>
      </c>
      <c r="BU915" s="1">
        <f t="shared" ca="1" si="895"/>
        <v>1.214852012077368</v>
      </c>
      <c r="BV915" s="1">
        <f t="shared" ca="1" si="895"/>
        <v>1.214852012077368</v>
      </c>
      <c r="BW915" s="1">
        <f t="shared" ca="1" si="895"/>
        <v>1.214852012077368</v>
      </c>
      <c r="BX915" s="1">
        <f t="shared" ca="1" si="895"/>
        <v>1.214852012077368</v>
      </c>
      <c r="BY915" s="1">
        <f t="shared" ca="1" si="895"/>
        <v>1.214852012077368</v>
      </c>
      <c r="BZ915">
        <v>2050</v>
      </c>
    </row>
    <row r="916" spans="47:78" x14ac:dyDescent="0.45">
      <c r="AU916" t="str">
        <f t="shared" ca="1" si="835"/>
        <v>\I:</v>
      </c>
      <c r="AV916" s="1" t="str">
        <f t="shared" ca="1" si="881"/>
        <v/>
      </c>
      <c r="AW916" s="1" t="str">
        <f t="shared" ref="AW916:BY916" ca="1" si="896">OFFSET($F82,0,MATCH($BZ916,$G$1:$J$1,0))</f>
        <v/>
      </c>
      <c r="AX916" s="1" t="str">
        <f t="shared" ca="1" si="896"/>
        <v/>
      </c>
      <c r="AY916" s="1" t="str">
        <f t="shared" ca="1" si="896"/>
        <v/>
      </c>
      <c r="AZ916" s="1" t="str">
        <f t="shared" ca="1" si="896"/>
        <v/>
      </c>
      <c r="BA916" s="1" t="str">
        <f t="shared" ca="1" si="896"/>
        <v/>
      </c>
      <c r="BB916" s="1" t="str">
        <f t="shared" ca="1" si="896"/>
        <v/>
      </c>
      <c r="BC916" s="1" t="str">
        <f t="shared" ca="1" si="896"/>
        <v/>
      </c>
      <c r="BD916" s="1" t="str">
        <f t="shared" ca="1" si="896"/>
        <v/>
      </c>
      <c r="BE916" s="1" t="str">
        <f t="shared" ca="1" si="896"/>
        <v/>
      </c>
      <c r="BF916" s="1" t="str">
        <f t="shared" ca="1" si="896"/>
        <v/>
      </c>
      <c r="BG916" s="1" t="str">
        <f t="shared" ca="1" si="896"/>
        <v/>
      </c>
      <c r="BH916" s="1" t="str">
        <f t="shared" ca="1" si="896"/>
        <v/>
      </c>
      <c r="BI916" s="1" t="str">
        <f t="shared" ca="1" si="896"/>
        <v/>
      </c>
      <c r="BJ916" s="1" t="str">
        <f t="shared" ca="1" si="896"/>
        <v/>
      </c>
      <c r="BK916" s="1" t="str">
        <f t="shared" ca="1" si="896"/>
        <v/>
      </c>
      <c r="BL916" s="1" t="str">
        <f t="shared" ca="1" si="896"/>
        <v/>
      </c>
      <c r="BM916" s="1" t="str">
        <f t="shared" ca="1" si="896"/>
        <v/>
      </c>
      <c r="BN916" s="1" t="str">
        <f t="shared" ca="1" si="896"/>
        <v/>
      </c>
      <c r="BO916" s="1" t="str">
        <f t="shared" ca="1" si="896"/>
        <v/>
      </c>
      <c r="BP916" s="1" t="str">
        <f t="shared" ca="1" si="896"/>
        <v/>
      </c>
      <c r="BQ916" s="1" t="str">
        <f t="shared" ca="1" si="896"/>
        <v/>
      </c>
      <c r="BR916" s="1" t="str">
        <f t="shared" ca="1" si="896"/>
        <v/>
      </c>
      <c r="BS916" s="1" t="str">
        <f t="shared" ca="1" si="896"/>
        <v/>
      </c>
      <c r="BT916" s="1" t="str">
        <f t="shared" ca="1" si="896"/>
        <v/>
      </c>
      <c r="BU916" s="1" t="str">
        <f t="shared" ca="1" si="896"/>
        <v/>
      </c>
      <c r="BV916" s="1" t="str">
        <f t="shared" ca="1" si="896"/>
        <v/>
      </c>
      <c r="BW916" s="1" t="str">
        <f t="shared" ca="1" si="896"/>
        <v/>
      </c>
      <c r="BX916" s="1" t="str">
        <f t="shared" ca="1" si="896"/>
        <v/>
      </c>
      <c r="BY916" s="1" t="str">
        <f t="shared" ca="1" si="896"/>
        <v/>
      </c>
      <c r="BZ916">
        <v>2050</v>
      </c>
    </row>
    <row r="917" spans="47:78" x14ac:dyDescent="0.45">
      <c r="AU917" t="str">
        <f t="shared" ca="1" si="835"/>
        <v>IFP_PRH_NGA</v>
      </c>
      <c r="AV917" s="1">
        <f t="shared" ca="1" si="881"/>
        <v>1.1937005329283072</v>
      </c>
      <c r="AW917" s="1">
        <f t="shared" ref="AW917:BY917" ca="1" si="897">OFFSET($F83,0,MATCH($BZ917,$G$1:$J$1,0))</f>
        <v>1.1937005329283072</v>
      </c>
      <c r="AX917" s="1">
        <f t="shared" ca="1" si="897"/>
        <v>1.1937005329283072</v>
      </c>
      <c r="AY917" s="1">
        <f t="shared" ca="1" si="897"/>
        <v>1.1937005329283072</v>
      </c>
      <c r="AZ917" s="1">
        <f t="shared" ca="1" si="897"/>
        <v>1.1937005329283072</v>
      </c>
      <c r="BA917" s="1">
        <f t="shared" ca="1" si="897"/>
        <v>1.1937005329283072</v>
      </c>
      <c r="BB917" s="1">
        <f t="shared" ca="1" si="897"/>
        <v>1.1937005329283072</v>
      </c>
      <c r="BC917" s="1">
        <f t="shared" ca="1" si="897"/>
        <v>1.1937005329283072</v>
      </c>
      <c r="BD917" s="1">
        <f t="shared" ca="1" si="897"/>
        <v>1.1937005329283072</v>
      </c>
      <c r="BE917" s="1">
        <f t="shared" ca="1" si="897"/>
        <v>1.1937005329283072</v>
      </c>
      <c r="BF917" s="1">
        <f t="shared" ca="1" si="897"/>
        <v>1.1937005329283072</v>
      </c>
      <c r="BG917" s="1">
        <f t="shared" ca="1" si="897"/>
        <v>1.1937005329283072</v>
      </c>
      <c r="BH917" s="1">
        <f t="shared" ca="1" si="897"/>
        <v>1.1937005329283072</v>
      </c>
      <c r="BI917" s="1">
        <f t="shared" ca="1" si="897"/>
        <v>1.1937005329283072</v>
      </c>
      <c r="BJ917" s="1">
        <f t="shared" ca="1" si="897"/>
        <v>1.1937005329283072</v>
      </c>
      <c r="BK917" s="1">
        <f t="shared" ca="1" si="897"/>
        <v>1.1937005329283072</v>
      </c>
      <c r="BL917" s="1">
        <f t="shared" ca="1" si="897"/>
        <v>1.1937005329283072</v>
      </c>
      <c r="BM917" s="1">
        <f t="shared" ca="1" si="897"/>
        <v>1.1937005329283072</v>
      </c>
      <c r="BN917" s="1">
        <f t="shared" ca="1" si="897"/>
        <v>1.1937005329283072</v>
      </c>
      <c r="BO917" s="1">
        <f t="shared" ca="1" si="897"/>
        <v>1.1937005329283072</v>
      </c>
      <c r="BP917" s="1">
        <f t="shared" ca="1" si="897"/>
        <v>1.1937005329283072</v>
      </c>
      <c r="BQ917" s="1">
        <f t="shared" ca="1" si="897"/>
        <v>1.1937005329283072</v>
      </c>
      <c r="BR917" s="1">
        <f t="shared" ca="1" si="897"/>
        <v>1.1937005329283072</v>
      </c>
      <c r="BS917" s="1">
        <f t="shared" ca="1" si="897"/>
        <v>1.1937005329283072</v>
      </c>
      <c r="BT917" s="1">
        <f t="shared" ca="1" si="897"/>
        <v>1.1937005329283072</v>
      </c>
      <c r="BU917" s="1">
        <f t="shared" ca="1" si="897"/>
        <v>1.1937005329283072</v>
      </c>
      <c r="BV917" s="1">
        <f t="shared" ca="1" si="897"/>
        <v>1.1937005329283072</v>
      </c>
      <c r="BW917" s="1">
        <f t="shared" ca="1" si="897"/>
        <v>1.1937005329283072</v>
      </c>
      <c r="BX917" s="1">
        <f t="shared" ca="1" si="897"/>
        <v>1.1937005329283072</v>
      </c>
      <c r="BY917" s="1">
        <f t="shared" ca="1" si="897"/>
        <v>1.1937005329283072</v>
      </c>
      <c r="BZ917">
        <v>2050</v>
      </c>
    </row>
    <row r="918" spans="47:78" x14ac:dyDescent="0.45">
      <c r="AU918" t="str">
        <f t="shared" ca="1" si="835"/>
        <v>IFP_PRC_NGA</v>
      </c>
      <c r="AV918" s="1">
        <f t="shared" ca="1" si="881"/>
        <v>1.1937005329283072</v>
      </c>
      <c r="AW918" s="1">
        <f t="shared" ref="AW918:BY918" ca="1" si="898">OFFSET($F84,0,MATCH($BZ918,$G$1:$J$1,0))</f>
        <v>1.1937005329283072</v>
      </c>
      <c r="AX918" s="1">
        <f t="shared" ca="1" si="898"/>
        <v>1.1937005329283072</v>
      </c>
      <c r="AY918" s="1">
        <f t="shared" ca="1" si="898"/>
        <v>1.1937005329283072</v>
      </c>
      <c r="AZ918" s="1">
        <f t="shared" ca="1" si="898"/>
        <v>1.1937005329283072</v>
      </c>
      <c r="BA918" s="1">
        <f t="shared" ca="1" si="898"/>
        <v>1.1937005329283072</v>
      </c>
      <c r="BB918" s="1">
        <f t="shared" ca="1" si="898"/>
        <v>1.1937005329283072</v>
      </c>
      <c r="BC918" s="1">
        <f t="shared" ca="1" si="898"/>
        <v>1.1937005329283072</v>
      </c>
      <c r="BD918" s="1">
        <f t="shared" ca="1" si="898"/>
        <v>1.1937005329283072</v>
      </c>
      <c r="BE918" s="1">
        <f t="shared" ca="1" si="898"/>
        <v>1.1937005329283072</v>
      </c>
      <c r="BF918" s="1">
        <f t="shared" ca="1" si="898"/>
        <v>1.1937005329283072</v>
      </c>
      <c r="BG918" s="1">
        <f t="shared" ca="1" si="898"/>
        <v>1.1937005329283072</v>
      </c>
      <c r="BH918" s="1">
        <f t="shared" ca="1" si="898"/>
        <v>1.1937005329283072</v>
      </c>
      <c r="BI918" s="1">
        <f t="shared" ca="1" si="898"/>
        <v>1.1937005329283072</v>
      </c>
      <c r="BJ918" s="1">
        <f t="shared" ca="1" si="898"/>
        <v>1.1937005329283072</v>
      </c>
      <c r="BK918" s="1">
        <f t="shared" ca="1" si="898"/>
        <v>1.1937005329283072</v>
      </c>
      <c r="BL918" s="1">
        <f t="shared" ca="1" si="898"/>
        <v>1.1937005329283072</v>
      </c>
      <c r="BM918" s="1">
        <f t="shared" ca="1" si="898"/>
        <v>1.1937005329283072</v>
      </c>
      <c r="BN918" s="1">
        <f t="shared" ca="1" si="898"/>
        <v>1.1937005329283072</v>
      </c>
      <c r="BO918" s="1">
        <f t="shared" ca="1" si="898"/>
        <v>1.1937005329283072</v>
      </c>
      <c r="BP918" s="1">
        <f t="shared" ca="1" si="898"/>
        <v>1.1937005329283072</v>
      </c>
      <c r="BQ918" s="1">
        <f t="shared" ca="1" si="898"/>
        <v>1.1937005329283072</v>
      </c>
      <c r="BR918" s="1">
        <f t="shared" ca="1" si="898"/>
        <v>1.1937005329283072</v>
      </c>
      <c r="BS918" s="1">
        <f t="shared" ca="1" si="898"/>
        <v>1.1937005329283072</v>
      </c>
      <c r="BT918" s="1">
        <f t="shared" ca="1" si="898"/>
        <v>1.1937005329283072</v>
      </c>
      <c r="BU918" s="1">
        <f t="shared" ca="1" si="898"/>
        <v>1.1937005329283072</v>
      </c>
      <c r="BV918" s="1">
        <f t="shared" ca="1" si="898"/>
        <v>1.1937005329283072</v>
      </c>
      <c r="BW918" s="1">
        <f t="shared" ca="1" si="898"/>
        <v>1.1937005329283072</v>
      </c>
      <c r="BX918" s="1">
        <f t="shared" ca="1" si="898"/>
        <v>1.1937005329283072</v>
      </c>
      <c r="BY918" s="1">
        <f t="shared" ca="1" si="898"/>
        <v>1.1937005329283072</v>
      </c>
      <c r="BZ918">
        <v>2050</v>
      </c>
    </row>
    <row r="919" spans="47:78" x14ac:dyDescent="0.45">
      <c r="AU919" t="str">
        <f t="shared" ca="1" si="835"/>
        <v>IFP_MDR_NGA</v>
      </c>
      <c r="AV919" s="1">
        <f t="shared" ca="1" si="881"/>
        <v>1.1937005329283072</v>
      </c>
      <c r="AW919" s="1">
        <f t="shared" ref="AW919:BY919" ca="1" si="899">OFFSET($F85,0,MATCH($BZ919,$G$1:$J$1,0))</f>
        <v>1.1937005329283072</v>
      </c>
      <c r="AX919" s="1">
        <f t="shared" ca="1" si="899"/>
        <v>1.1937005329283072</v>
      </c>
      <c r="AY919" s="1">
        <f t="shared" ca="1" si="899"/>
        <v>1.1937005329283072</v>
      </c>
      <c r="AZ919" s="1">
        <f t="shared" ca="1" si="899"/>
        <v>1.1937005329283072</v>
      </c>
      <c r="BA919" s="1">
        <f t="shared" ca="1" si="899"/>
        <v>1.1937005329283072</v>
      </c>
      <c r="BB919" s="1">
        <f t="shared" ca="1" si="899"/>
        <v>1.1937005329283072</v>
      </c>
      <c r="BC919" s="1">
        <f t="shared" ca="1" si="899"/>
        <v>1.1937005329283072</v>
      </c>
      <c r="BD919" s="1">
        <f t="shared" ca="1" si="899"/>
        <v>1.1937005329283072</v>
      </c>
      <c r="BE919" s="1">
        <f t="shared" ca="1" si="899"/>
        <v>1.1937005329283072</v>
      </c>
      <c r="BF919" s="1">
        <f t="shared" ca="1" si="899"/>
        <v>1.1937005329283072</v>
      </c>
      <c r="BG919" s="1">
        <f t="shared" ca="1" si="899"/>
        <v>1.1937005329283072</v>
      </c>
      <c r="BH919" s="1">
        <f t="shared" ca="1" si="899"/>
        <v>1.1937005329283072</v>
      </c>
      <c r="BI919" s="1">
        <f t="shared" ca="1" si="899"/>
        <v>1.1937005329283072</v>
      </c>
      <c r="BJ919" s="1">
        <f t="shared" ca="1" si="899"/>
        <v>1.1937005329283072</v>
      </c>
      <c r="BK919" s="1">
        <f t="shared" ca="1" si="899"/>
        <v>1.1937005329283072</v>
      </c>
      <c r="BL919" s="1">
        <f t="shared" ca="1" si="899"/>
        <v>1.1937005329283072</v>
      </c>
      <c r="BM919" s="1">
        <f t="shared" ca="1" si="899"/>
        <v>1.1937005329283072</v>
      </c>
      <c r="BN919" s="1">
        <f t="shared" ca="1" si="899"/>
        <v>1.1937005329283072</v>
      </c>
      <c r="BO919" s="1">
        <f t="shared" ca="1" si="899"/>
        <v>1.1937005329283072</v>
      </c>
      <c r="BP919" s="1">
        <f t="shared" ca="1" si="899"/>
        <v>1.1937005329283072</v>
      </c>
      <c r="BQ919" s="1">
        <f t="shared" ca="1" si="899"/>
        <v>1.1937005329283072</v>
      </c>
      <c r="BR919" s="1">
        <f t="shared" ca="1" si="899"/>
        <v>1.1937005329283072</v>
      </c>
      <c r="BS919" s="1">
        <f t="shared" ca="1" si="899"/>
        <v>1.1937005329283072</v>
      </c>
      <c r="BT919" s="1">
        <f t="shared" ca="1" si="899"/>
        <v>1.1937005329283072</v>
      </c>
      <c r="BU919" s="1">
        <f t="shared" ca="1" si="899"/>
        <v>1.1937005329283072</v>
      </c>
      <c r="BV919" s="1">
        <f t="shared" ca="1" si="899"/>
        <v>1.1937005329283072</v>
      </c>
      <c r="BW919" s="1">
        <f t="shared" ca="1" si="899"/>
        <v>1.1937005329283072</v>
      </c>
      <c r="BX919" s="1">
        <f t="shared" ca="1" si="899"/>
        <v>1.1937005329283072</v>
      </c>
      <c r="BY919" s="1">
        <f t="shared" ca="1" si="899"/>
        <v>1.1937005329283072</v>
      </c>
      <c r="BZ919">
        <v>2050</v>
      </c>
    </row>
    <row r="920" spans="47:78" x14ac:dyDescent="0.45">
      <c r="AU920" t="str">
        <f t="shared" ca="1" si="835"/>
        <v>IFP_OTP_NGA</v>
      </c>
      <c r="AV920" s="1">
        <f t="shared" ca="1" si="881"/>
        <v>1.1937005329283072</v>
      </c>
      <c r="AW920" s="1">
        <f t="shared" ref="AW920:BY920" ca="1" si="900">OFFSET($F86,0,MATCH($BZ920,$G$1:$J$1,0))</f>
        <v>1.1937005329283072</v>
      </c>
      <c r="AX920" s="1">
        <f t="shared" ca="1" si="900"/>
        <v>1.1937005329283072</v>
      </c>
      <c r="AY920" s="1">
        <f t="shared" ca="1" si="900"/>
        <v>1.1937005329283072</v>
      </c>
      <c r="AZ920" s="1">
        <f t="shared" ca="1" si="900"/>
        <v>1.1937005329283072</v>
      </c>
      <c r="BA920" s="1">
        <f t="shared" ca="1" si="900"/>
        <v>1.1937005329283072</v>
      </c>
      <c r="BB920" s="1">
        <f t="shared" ca="1" si="900"/>
        <v>1.1937005329283072</v>
      </c>
      <c r="BC920" s="1">
        <f t="shared" ca="1" si="900"/>
        <v>1.1937005329283072</v>
      </c>
      <c r="BD920" s="1">
        <f t="shared" ca="1" si="900"/>
        <v>1.1937005329283072</v>
      </c>
      <c r="BE920" s="1">
        <f t="shared" ca="1" si="900"/>
        <v>1.1937005329283072</v>
      </c>
      <c r="BF920" s="1">
        <f t="shared" ca="1" si="900"/>
        <v>1.1937005329283072</v>
      </c>
      <c r="BG920" s="1">
        <f t="shared" ca="1" si="900"/>
        <v>1.1937005329283072</v>
      </c>
      <c r="BH920" s="1">
        <f t="shared" ca="1" si="900"/>
        <v>1.1937005329283072</v>
      </c>
      <c r="BI920" s="1">
        <f t="shared" ca="1" si="900"/>
        <v>1.1937005329283072</v>
      </c>
      <c r="BJ920" s="1">
        <f t="shared" ca="1" si="900"/>
        <v>1.1937005329283072</v>
      </c>
      <c r="BK920" s="1">
        <f t="shared" ca="1" si="900"/>
        <v>1.1937005329283072</v>
      </c>
      <c r="BL920" s="1">
        <f t="shared" ca="1" si="900"/>
        <v>1.1937005329283072</v>
      </c>
      <c r="BM920" s="1">
        <f t="shared" ca="1" si="900"/>
        <v>1.1937005329283072</v>
      </c>
      <c r="BN920" s="1">
        <f t="shared" ca="1" si="900"/>
        <v>1.1937005329283072</v>
      </c>
      <c r="BO920" s="1">
        <f t="shared" ca="1" si="900"/>
        <v>1.1937005329283072</v>
      </c>
      <c r="BP920" s="1">
        <f t="shared" ca="1" si="900"/>
        <v>1.1937005329283072</v>
      </c>
      <c r="BQ920" s="1">
        <f t="shared" ca="1" si="900"/>
        <v>1.1937005329283072</v>
      </c>
      <c r="BR920" s="1">
        <f t="shared" ca="1" si="900"/>
        <v>1.1937005329283072</v>
      </c>
      <c r="BS920" s="1">
        <f t="shared" ca="1" si="900"/>
        <v>1.1937005329283072</v>
      </c>
      <c r="BT920" s="1">
        <f t="shared" ca="1" si="900"/>
        <v>1.1937005329283072</v>
      </c>
      <c r="BU920" s="1">
        <f t="shared" ca="1" si="900"/>
        <v>1.1937005329283072</v>
      </c>
      <c r="BV920" s="1">
        <f t="shared" ca="1" si="900"/>
        <v>1.1937005329283072</v>
      </c>
      <c r="BW920" s="1">
        <f t="shared" ca="1" si="900"/>
        <v>1.1937005329283072</v>
      </c>
      <c r="BX920" s="1">
        <f t="shared" ca="1" si="900"/>
        <v>1.1937005329283072</v>
      </c>
      <c r="BY920" s="1">
        <f t="shared" ca="1" si="900"/>
        <v>1.1937005329283072</v>
      </c>
      <c r="BZ920">
        <v>2050</v>
      </c>
    </row>
    <row r="921" spans="47:78" x14ac:dyDescent="0.45">
      <c r="AU921" t="str">
        <f t="shared" ref="AU921:AU984" ca="1" si="901">IF(SUM(AV921:BY921)=0,"\I:",AU643)</f>
        <v>IFP_SPC_NGA</v>
      </c>
      <c r="AV921" s="1">
        <f t="shared" ca="1" si="881"/>
        <v>1.1937005329283072</v>
      </c>
      <c r="AW921" s="1">
        <f t="shared" ref="AW921:BY921" ca="1" si="902">OFFSET($F87,0,MATCH($BZ921,$G$1:$J$1,0))</f>
        <v>1.1937005329283072</v>
      </c>
      <c r="AX921" s="1">
        <f t="shared" ca="1" si="902"/>
        <v>1.1937005329283072</v>
      </c>
      <c r="AY921" s="1">
        <f t="shared" ca="1" si="902"/>
        <v>1.1937005329283072</v>
      </c>
      <c r="AZ921" s="1">
        <f t="shared" ca="1" si="902"/>
        <v>1.1937005329283072</v>
      </c>
      <c r="BA921" s="1">
        <f t="shared" ca="1" si="902"/>
        <v>1.1937005329283072</v>
      </c>
      <c r="BB921" s="1">
        <f t="shared" ca="1" si="902"/>
        <v>1.1937005329283072</v>
      </c>
      <c r="BC921" s="1">
        <f t="shared" ca="1" si="902"/>
        <v>1.1937005329283072</v>
      </c>
      <c r="BD921" s="1">
        <f t="shared" ca="1" si="902"/>
        <v>1.1937005329283072</v>
      </c>
      <c r="BE921" s="1">
        <f t="shared" ca="1" si="902"/>
        <v>1.1937005329283072</v>
      </c>
      <c r="BF921" s="1">
        <f t="shared" ca="1" si="902"/>
        <v>1.1937005329283072</v>
      </c>
      <c r="BG921" s="1">
        <f t="shared" ca="1" si="902"/>
        <v>1.1937005329283072</v>
      </c>
      <c r="BH921" s="1">
        <f t="shared" ca="1" si="902"/>
        <v>1.1937005329283072</v>
      </c>
      <c r="BI921" s="1">
        <f t="shared" ca="1" si="902"/>
        <v>1.1937005329283072</v>
      </c>
      <c r="BJ921" s="1">
        <f t="shared" ca="1" si="902"/>
        <v>1.1937005329283072</v>
      </c>
      <c r="BK921" s="1">
        <f t="shared" ca="1" si="902"/>
        <v>1.1937005329283072</v>
      </c>
      <c r="BL921" s="1">
        <f t="shared" ca="1" si="902"/>
        <v>1.1937005329283072</v>
      </c>
      <c r="BM921" s="1">
        <f t="shared" ca="1" si="902"/>
        <v>1.1937005329283072</v>
      </c>
      <c r="BN921" s="1">
        <f t="shared" ca="1" si="902"/>
        <v>1.1937005329283072</v>
      </c>
      <c r="BO921" s="1">
        <f t="shared" ca="1" si="902"/>
        <v>1.1937005329283072</v>
      </c>
      <c r="BP921" s="1">
        <f t="shared" ca="1" si="902"/>
        <v>1.1937005329283072</v>
      </c>
      <c r="BQ921" s="1">
        <f t="shared" ca="1" si="902"/>
        <v>1.1937005329283072</v>
      </c>
      <c r="BR921" s="1">
        <f t="shared" ca="1" si="902"/>
        <v>1.1937005329283072</v>
      </c>
      <c r="BS921" s="1">
        <f t="shared" ca="1" si="902"/>
        <v>1.1937005329283072</v>
      </c>
      <c r="BT921" s="1">
        <f t="shared" ca="1" si="902"/>
        <v>1.1937005329283072</v>
      </c>
      <c r="BU921" s="1">
        <f t="shared" ca="1" si="902"/>
        <v>1.1937005329283072</v>
      </c>
      <c r="BV921" s="1">
        <f t="shared" ca="1" si="902"/>
        <v>1.1937005329283072</v>
      </c>
      <c r="BW921" s="1">
        <f t="shared" ca="1" si="902"/>
        <v>1.1937005329283072</v>
      </c>
      <c r="BX921" s="1">
        <f t="shared" ca="1" si="902"/>
        <v>1.1937005329283072</v>
      </c>
      <c r="BY921" s="1">
        <f t="shared" ca="1" si="902"/>
        <v>1.1937005329283072</v>
      </c>
      <c r="BZ921">
        <v>2050</v>
      </c>
    </row>
    <row r="922" spans="47:78" x14ac:dyDescent="0.45">
      <c r="AU922" t="str">
        <f t="shared" ca="1" si="901"/>
        <v>IFP_OTH_NGA</v>
      </c>
      <c r="AV922" s="1">
        <f t="shared" ca="1" si="881"/>
        <v>1.1937005329283072</v>
      </c>
      <c r="AW922" s="1">
        <f t="shared" ref="AW922:BY922" ca="1" si="903">OFFSET($F88,0,MATCH($BZ922,$G$1:$J$1,0))</f>
        <v>1.1937005329283072</v>
      </c>
      <c r="AX922" s="1">
        <f t="shared" ca="1" si="903"/>
        <v>1.1937005329283072</v>
      </c>
      <c r="AY922" s="1">
        <f t="shared" ca="1" si="903"/>
        <v>1.1937005329283072</v>
      </c>
      <c r="AZ922" s="1">
        <f t="shared" ca="1" si="903"/>
        <v>1.1937005329283072</v>
      </c>
      <c r="BA922" s="1">
        <f t="shared" ca="1" si="903"/>
        <v>1.1937005329283072</v>
      </c>
      <c r="BB922" s="1">
        <f t="shared" ca="1" si="903"/>
        <v>1.1937005329283072</v>
      </c>
      <c r="BC922" s="1">
        <f t="shared" ca="1" si="903"/>
        <v>1.1937005329283072</v>
      </c>
      <c r="BD922" s="1">
        <f t="shared" ca="1" si="903"/>
        <v>1.1937005329283072</v>
      </c>
      <c r="BE922" s="1">
        <f t="shared" ca="1" si="903"/>
        <v>1.1937005329283072</v>
      </c>
      <c r="BF922" s="1">
        <f t="shared" ca="1" si="903"/>
        <v>1.1937005329283072</v>
      </c>
      <c r="BG922" s="1">
        <f t="shared" ca="1" si="903"/>
        <v>1.1937005329283072</v>
      </c>
      <c r="BH922" s="1">
        <f t="shared" ca="1" si="903"/>
        <v>1.1937005329283072</v>
      </c>
      <c r="BI922" s="1">
        <f t="shared" ca="1" si="903"/>
        <v>1.1937005329283072</v>
      </c>
      <c r="BJ922" s="1">
        <f t="shared" ca="1" si="903"/>
        <v>1.1937005329283072</v>
      </c>
      <c r="BK922" s="1">
        <f t="shared" ca="1" si="903"/>
        <v>1.1937005329283072</v>
      </c>
      <c r="BL922" s="1">
        <f t="shared" ca="1" si="903"/>
        <v>1.1937005329283072</v>
      </c>
      <c r="BM922" s="1">
        <f t="shared" ca="1" si="903"/>
        <v>1.1937005329283072</v>
      </c>
      <c r="BN922" s="1">
        <f t="shared" ca="1" si="903"/>
        <v>1.1937005329283072</v>
      </c>
      <c r="BO922" s="1">
        <f t="shared" ca="1" si="903"/>
        <v>1.1937005329283072</v>
      </c>
      <c r="BP922" s="1">
        <f t="shared" ca="1" si="903"/>
        <v>1.1937005329283072</v>
      </c>
      <c r="BQ922" s="1">
        <f t="shared" ca="1" si="903"/>
        <v>1.1937005329283072</v>
      </c>
      <c r="BR922" s="1">
        <f t="shared" ca="1" si="903"/>
        <v>1.1937005329283072</v>
      </c>
      <c r="BS922" s="1">
        <f t="shared" ca="1" si="903"/>
        <v>1.1937005329283072</v>
      </c>
      <c r="BT922" s="1">
        <f t="shared" ca="1" si="903"/>
        <v>1.1937005329283072</v>
      </c>
      <c r="BU922" s="1">
        <f t="shared" ca="1" si="903"/>
        <v>1.1937005329283072</v>
      </c>
      <c r="BV922" s="1">
        <f t="shared" ca="1" si="903"/>
        <v>1.1937005329283072</v>
      </c>
      <c r="BW922" s="1">
        <f t="shared" ca="1" si="903"/>
        <v>1.1937005329283072</v>
      </c>
      <c r="BX922" s="1">
        <f t="shared" ca="1" si="903"/>
        <v>1.1937005329283072</v>
      </c>
      <c r="BY922" s="1">
        <f t="shared" ca="1" si="903"/>
        <v>1.1937005329283072</v>
      </c>
      <c r="BZ922">
        <v>2050</v>
      </c>
    </row>
    <row r="923" spans="47:78" x14ac:dyDescent="0.45">
      <c r="AU923" t="str">
        <f t="shared" ca="1" si="901"/>
        <v>\I:</v>
      </c>
      <c r="AV923" s="1" t="str">
        <f t="shared" ca="1" si="881"/>
        <v/>
      </c>
      <c r="AW923" s="1" t="str">
        <f t="shared" ref="AW923:BY923" ca="1" si="904">OFFSET($F89,0,MATCH($BZ923,$G$1:$J$1,0))</f>
        <v/>
      </c>
      <c r="AX923" s="1" t="str">
        <f t="shared" ca="1" si="904"/>
        <v/>
      </c>
      <c r="AY923" s="1" t="str">
        <f t="shared" ca="1" si="904"/>
        <v/>
      </c>
      <c r="AZ923" s="1" t="str">
        <f t="shared" ca="1" si="904"/>
        <v/>
      </c>
      <c r="BA923" s="1" t="str">
        <f t="shared" ca="1" si="904"/>
        <v/>
      </c>
      <c r="BB923" s="1" t="str">
        <f t="shared" ca="1" si="904"/>
        <v/>
      </c>
      <c r="BC923" s="1" t="str">
        <f t="shared" ca="1" si="904"/>
        <v/>
      </c>
      <c r="BD923" s="1" t="str">
        <f t="shared" ca="1" si="904"/>
        <v/>
      </c>
      <c r="BE923" s="1" t="str">
        <f t="shared" ca="1" si="904"/>
        <v/>
      </c>
      <c r="BF923" s="1" t="str">
        <f t="shared" ca="1" si="904"/>
        <v/>
      </c>
      <c r="BG923" s="1" t="str">
        <f t="shared" ca="1" si="904"/>
        <v/>
      </c>
      <c r="BH923" s="1" t="str">
        <f t="shared" ca="1" si="904"/>
        <v/>
      </c>
      <c r="BI923" s="1" t="str">
        <f t="shared" ca="1" si="904"/>
        <v/>
      </c>
      <c r="BJ923" s="1" t="str">
        <f t="shared" ca="1" si="904"/>
        <v/>
      </c>
      <c r="BK923" s="1" t="str">
        <f t="shared" ca="1" si="904"/>
        <v/>
      </c>
      <c r="BL923" s="1" t="str">
        <f t="shared" ca="1" si="904"/>
        <v/>
      </c>
      <c r="BM923" s="1" t="str">
        <f t="shared" ca="1" si="904"/>
        <v/>
      </c>
      <c r="BN923" s="1" t="str">
        <f t="shared" ca="1" si="904"/>
        <v/>
      </c>
      <c r="BO923" s="1" t="str">
        <f t="shared" ca="1" si="904"/>
        <v/>
      </c>
      <c r="BP923" s="1" t="str">
        <f t="shared" ca="1" si="904"/>
        <v/>
      </c>
      <c r="BQ923" s="1" t="str">
        <f t="shared" ca="1" si="904"/>
        <v/>
      </c>
      <c r="BR923" s="1" t="str">
        <f t="shared" ca="1" si="904"/>
        <v/>
      </c>
      <c r="BS923" s="1" t="str">
        <f t="shared" ca="1" si="904"/>
        <v/>
      </c>
      <c r="BT923" s="1" t="str">
        <f t="shared" ca="1" si="904"/>
        <v/>
      </c>
      <c r="BU923" s="1" t="str">
        <f t="shared" ca="1" si="904"/>
        <v/>
      </c>
      <c r="BV923" s="1" t="str">
        <f t="shared" ca="1" si="904"/>
        <v/>
      </c>
      <c r="BW923" s="1" t="str">
        <f t="shared" ca="1" si="904"/>
        <v/>
      </c>
      <c r="BX923" s="1" t="str">
        <f t="shared" ca="1" si="904"/>
        <v/>
      </c>
      <c r="BY923" s="1" t="str">
        <f t="shared" ca="1" si="904"/>
        <v/>
      </c>
      <c r="BZ923">
        <v>2050</v>
      </c>
    </row>
    <row r="924" spans="47:78" x14ac:dyDescent="0.45">
      <c r="AU924" t="str">
        <f t="shared" ca="1" si="901"/>
        <v>IOI_PRH_NGA</v>
      </c>
      <c r="AV924" s="1">
        <f t="shared" ca="1" si="881"/>
        <v>1.3224876615700021</v>
      </c>
      <c r="AW924" s="1">
        <f t="shared" ref="AW924:BY924" ca="1" si="905">OFFSET($F90,0,MATCH($BZ924,$G$1:$J$1,0))</f>
        <v>1.3224876615700021</v>
      </c>
      <c r="AX924" s="1">
        <f t="shared" ca="1" si="905"/>
        <v>1.3224876615700021</v>
      </c>
      <c r="AY924" s="1">
        <f t="shared" ca="1" si="905"/>
        <v>1.3224876615700021</v>
      </c>
      <c r="AZ924" s="1">
        <f t="shared" ca="1" si="905"/>
        <v>1.3224876615700021</v>
      </c>
      <c r="BA924" s="1">
        <f t="shared" ca="1" si="905"/>
        <v>1.3224876615700021</v>
      </c>
      <c r="BB924" s="1">
        <f t="shared" ca="1" si="905"/>
        <v>1.3224876615700021</v>
      </c>
      <c r="BC924" s="1">
        <f t="shared" ca="1" si="905"/>
        <v>1.3224876615700021</v>
      </c>
      <c r="BD924" s="1">
        <f t="shared" ca="1" si="905"/>
        <v>1.3224876615700021</v>
      </c>
      <c r="BE924" s="1">
        <f t="shared" ca="1" si="905"/>
        <v>1.3224876615700021</v>
      </c>
      <c r="BF924" s="1">
        <f t="shared" ca="1" si="905"/>
        <v>1.3224876615700021</v>
      </c>
      <c r="BG924" s="1">
        <f t="shared" ca="1" si="905"/>
        <v>1.3224876615700021</v>
      </c>
      <c r="BH924" s="1">
        <f t="shared" ca="1" si="905"/>
        <v>1.3224876615700021</v>
      </c>
      <c r="BI924" s="1">
        <f t="shared" ca="1" si="905"/>
        <v>1.3224876615700021</v>
      </c>
      <c r="BJ924" s="1">
        <f t="shared" ca="1" si="905"/>
        <v>1.3224876615700021</v>
      </c>
      <c r="BK924" s="1">
        <f t="shared" ca="1" si="905"/>
        <v>1.3224876615700021</v>
      </c>
      <c r="BL924" s="1">
        <f t="shared" ca="1" si="905"/>
        <v>1.3224876615700021</v>
      </c>
      <c r="BM924" s="1">
        <f t="shared" ca="1" si="905"/>
        <v>1.3224876615700021</v>
      </c>
      <c r="BN924" s="1">
        <f t="shared" ca="1" si="905"/>
        <v>1.3224876615700021</v>
      </c>
      <c r="BO924" s="1">
        <f t="shared" ca="1" si="905"/>
        <v>1.3224876615700021</v>
      </c>
      <c r="BP924" s="1">
        <f t="shared" ca="1" si="905"/>
        <v>1.3224876615700021</v>
      </c>
      <c r="BQ924" s="1">
        <f t="shared" ca="1" si="905"/>
        <v>1.3224876615700021</v>
      </c>
      <c r="BR924" s="1">
        <f t="shared" ca="1" si="905"/>
        <v>1.3224876615700021</v>
      </c>
      <c r="BS924" s="1">
        <f t="shared" ca="1" si="905"/>
        <v>1.3224876615700021</v>
      </c>
      <c r="BT924" s="1">
        <f t="shared" ca="1" si="905"/>
        <v>1.3224876615700021</v>
      </c>
      <c r="BU924" s="1">
        <f t="shared" ca="1" si="905"/>
        <v>1.3224876615700021</v>
      </c>
      <c r="BV924" s="1">
        <f t="shared" ca="1" si="905"/>
        <v>1.3224876615700021</v>
      </c>
      <c r="BW924" s="1">
        <f t="shared" ca="1" si="905"/>
        <v>1.3224876615700021</v>
      </c>
      <c r="BX924" s="1">
        <f t="shared" ca="1" si="905"/>
        <v>1.3224876615700021</v>
      </c>
      <c r="BY924" s="1">
        <f t="shared" ca="1" si="905"/>
        <v>1.3224876615700021</v>
      </c>
      <c r="BZ924">
        <v>2050</v>
      </c>
    </row>
    <row r="925" spans="47:78" x14ac:dyDescent="0.45">
      <c r="AU925" t="str">
        <f t="shared" ca="1" si="901"/>
        <v>IOI_MDR_NGA</v>
      </c>
      <c r="AV925" s="1">
        <f t="shared" ca="1" si="881"/>
        <v>1.3224876615700021</v>
      </c>
      <c r="AW925" s="1">
        <f t="shared" ref="AW925:BY925" ca="1" si="906">OFFSET($F91,0,MATCH($BZ925,$G$1:$J$1,0))</f>
        <v>1.3224876615700021</v>
      </c>
      <c r="AX925" s="1">
        <f t="shared" ca="1" si="906"/>
        <v>1.3224876615700021</v>
      </c>
      <c r="AY925" s="1">
        <f t="shared" ca="1" si="906"/>
        <v>1.3224876615700021</v>
      </c>
      <c r="AZ925" s="1">
        <f t="shared" ca="1" si="906"/>
        <v>1.3224876615700021</v>
      </c>
      <c r="BA925" s="1">
        <f t="shared" ca="1" si="906"/>
        <v>1.3224876615700021</v>
      </c>
      <c r="BB925" s="1">
        <f t="shared" ca="1" si="906"/>
        <v>1.3224876615700021</v>
      </c>
      <c r="BC925" s="1">
        <f t="shared" ca="1" si="906"/>
        <v>1.3224876615700021</v>
      </c>
      <c r="BD925" s="1">
        <f t="shared" ca="1" si="906"/>
        <v>1.3224876615700021</v>
      </c>
      <c r="BE925" s="1">
        <f t="shared" ca="1" si="906"/>
        <v>1.3224876615700021</v>
      </c>
      <c r="BF925" s="1">
        <f t="shared" ca="1" si="906"/>
        <v>1.3224876615700021</v>
      </c>
      <c r="BG925" s="1">
        <f t="shared" ca="1" si="906"/>
        <v>1.3224876615700021</v>
      </c>
      <c r="BH925" s="1">
        <f t="shared" ca="1" si="906"/>
        <v>1.3224876615700021</v>
      </c>
      <c r="BI925" s="1">
        <f t="shared" ca="1" si="906"/>
        <v>1.3224876615700021</v>
      </c>
      <c r="BJ925" s="1">
        <f t="shared" ca="1" si="906"/>
        <v>1.3224876615700021</v>
      </c>
      <c r="BK925" s="1">
        <f t="shared" ca="1" si="906"/>
        <v>1.3224876615700021</v>
      </c>
      <c r="BL925" s="1">
        <f t="shared" ca="1" si="906"/>
        <v>1.3224876615700021</v>
      </c>
      <c r="BM925" s="1">
        <f t="shared" ca="1" si="906"/>
        <v>1.3224876615700021</v>
      </c>
      <c r="BN925" s="1">
        <f t="shared" ca="1" si="906"/>
        <v>1.3224876615700021</v>
      </c>
      <c r="BO925" s="1">
        <f t="shared" ca="1" si="906"/>
        <v>1.3224876615700021</v>
      </c>
      <c r="BP925" s="1">
        <f t="shared" ca="1" si="906"/>
        <v>1.3224876615700021</v>
      </c>
      <c r="BQ925" s="1">
        <f t="shared" ca="1" si="906"/>
        <v>1.3224876615700021</v>
      </c>
      <c r="BR925" s="1">
        <f t="shared" ca="1" si="906"/>
        <v>1.3224876615700021</v>
      </c>
      <c r="BS925" s="1">
        <f t="shared" ca="1" si="906"/>
        <v>1.3224876615700021</v>
      </c>
      <c r="BT925" s="1">
        <f t="shared" ca="1" si="906"/>
        <v>1.3224876615700021</v>
      </c>
      <c r="BU925" s="1">
        <f t="shared" ca="1" si="906"/>
        <v>1.3224876615700021</v>
      </c>
      <c r="BV925" s="1">
        <f t="shared" ca="1" si="906"/>
        <v>1.3224876615700021</v>
      </c>
      <c r="BW925" s="1">
        <f t="shared" ca="1" si="906"/>
        <v>1.3224876615700021</v>
      </c>
      <c r="BX925" s="1">
        <f t="shared" ca="1" si="906"/>
        <v>1.3224876615700021</v>
      </c>
      <c r="BY925" s="1">
        <f t="shared" ca="1" si="906"/>
        <v>1.3224876615700021</v>
      </c>
      <c r="BZ925">
        <v>2050</v>
      </c>
    </row>
    <row r="926" spans="47:78" x14ac:dyDescent="0.45">
      <c r="AU926" t="str">
        <f t="shared" ca="1" si="901"/>
        <v>IOI_OTP_NGA</v>
      </c>
      <c r="AV926" s="1">
        <f t="shared" ca="1" si="881"/>
        <v>1.3224876615700021</v>
      </c>
      <c r="AW926" s="1">
        <f t="shared" ref="AW926:BY926" ca="1" si="907">OFFSET($F92,0,MATCH($BZ926,$G$1:$J$1,0))</f>
        <v>1.3224876615700021</v>
      </c>
      <c r="AX926" s="1">
        <f t="shared" ca="1" si="907"/>
        <v>1.3224876615700021</v>
      </c>
      <c r="AY926" s="1">
        <f t="shared" ca="1" si="907"/>
        <v>1.3224876615700021</v>
      </c>
      <c r="AZ926" s="1">
        <f t="shared" ca="1" si="907"/>
        <v>1.3224876615700021</v>
      </c>
      <c r="BA926" s="1">
        <f t="shared" ca="1" si="907"/>
        <v>1.3224876615700021</v>
      </c>
      <c r="BB926" s="1">
        <f t="shared" ca="1" si="907"/>
        <v>1.3224876615700021</v>
      </c>
      <c r="BC926" s="1">
        <f t="shared" ca="1" si="907"/>
        <v>1.3224876615700021</v>
      </c>
      <c r="BD926" s="1">
        <f t="shared" ca="1" si="907"/>
        <v>1.3224876615700021</v>
      </c>
      <c r="BE926" s="1">
        <f t="shared" ca="1" si="907"/>
        <v>1.3224876615700021</v>
      </c>
      <c r="BF926" s="1">
        <f t="shared" ca="1" si="907"/>
        <v>1.3224876615700021</v>
      </c>
      <c r="BG926" s="1">
        <f t="shared" ca="1" si="907"/>
        <v>1.3224876615700021</v>
      </c>
      <c r="BH926" s="1">
        <f t="shared" ca="1" si="907"/>
        <v>1.3224876615700021</v>
      </c>
      <c r="BI926" s="1">
        <f t="shared" ca="1" si="907"/>
        <v>1.3224876615700021</v>
      </c>
      <c r="BJ926" s="1">
        <f t="shared" ca="1" si="907"/>
        <v>1.3224876615700021</v>
      </c>
      <c r="BK926" s="1">
        <f t="shared" ca="1" si="907"/>
        <v>1.3224876615700021</v>
      </c>
      <c r="BL926" s="1">
        <f t="shared" ca="1" si="907"/>
        <v>1.3224876615700021</v>
      </c>
      <c r="BM926" s="1">
        <f t="shared" ca="1" si="907"/>
        <v>1.3224876615700021</v>
      </c>
      <c r="BN926" s="1">
        <f t="shared" ca="1" si="907"/>
        <v>1.3224876615700021</v>
      </c>
      <c r="BO926" s="1">
        <f t="shared" ca="1" si="907"/>
        <v>1.3224876615700021</v>
      </c>
      <c r="BP926" s="1">
        <f t="shared" ca="1" si="907"/>
        <v>1.3224876615700021</v>
      </c>
      <c r="BQ926" s="1">
        <f t="shared" ca="1" si="907"/>
        <v>1.3224876615700021</v>
      </c>
      <c r="BR926" s="1">
        <f t="shared" ca="1" si="907"/>
        <v>1.3224876615700021</v>
      </c>
      <c r="BS926" s="1">
        <f t="shared" ca="1" si="907"/>
        <v>1.3224876615700021</v>
      </c>
      <c r="BT926" s="1">
        <f t="shared" ca="1" si="907"/>
        <v>1.3224876615700021</v>
      </c>
      <c r="BU926" s="1">
        <f t="shared" ca="1" si="907"/>
        <v>1.3224876615700021</v>
      </c>
      <c r="BV926" s="1">
        <f t="shared" ca="1" si="907"/>
        <v>1.3224876615700021</v>
      </c>
      <c r="BW926" s="1">
        <f t="shared" ca="1" si="907"/>
        <v>1.3224876615700021</v>
      </c>
      <c r="BX926" s="1">
        <f t="shared" ca="1" si="907"/>
        <v>1.3224876615700021</v>
      </c>
      <c r="BY926" s="1">
        <f t="shared" ca="1" si="907"/>
        <v>1.3224876615700021</v>
      </c>
      <c r="BZ926">
        <v>2050</v>
      </c>
    </row>
    <row r="927" spans="47:78" x14ac:dyDescent="0.45">
      <c r="AU927" t="str">
        <f t="shared" ca="1" si="901"/>
        <v>IOI_SPC_NGA</v>
      </c>
      <c r="AV927" s="1">
        <f t="shared" ca="1" si="881"/>
        <v>1.3224876615700021</v>
      </c>
      <c r="AW927" s="1">
        <f t="shared" ref="AW927:BY927" ca="1" si="908">OFFSET($F93,0,MATCH($BZ927,$G$1:$J$1,0))</f>
        <v>1.3224876615700021</v>
      </c>
      <c r="AX927" s="1">
        <f t="shared" ca="1" si="908"/>
        <v>1.3224876615700021</v>
      </c>
      <c r="AY927" s="1">
        <f t="shared" ca="1" si="908"/>
        <v>1.3224876615700021</v>
      </c>
      <c r="AZ927" s="1">
        <f t="shared" ca="1" si="908"/>
        <v>1.3224876615700021</v>
      </c>
      <c r="BA927" s="1">
        <f t="shared" ca="1" si="908"/>
        <v>1.3224876615700021</v>
      </c>
      <c r="BB927" s="1">
        <f t="shared" ca="1" si="908"/>
        <v>1.3224876615700021</v>
      </c>
      <c r="BC927" s="1">
        <f t="shared" ca="1" si="908"/>
        <v>1.3224876615700021</v>
      </c>
      <c r="BD927" s="1">
        <f t="shared" ca="1" si="908"/>
        <v>1.3224876615700021</v>
      </c>
      <c r="BE927" s="1">
        <f t="shared" ca="1" si="908"/>
        <v>1.3224876615700021</v>
      </c>
      <c r="BF927" s="1">
        <f t="shared" ca="1" si="908"/>
        <v>1.3224876615700021</v>
      </c>
      <c r="BG927" s="1">
        <f t="shared" ca="1" si="908"/>
        <v>1.3224876615700021</v>
      </c>
      <c r="BH927" s="1">
        <f t="shared" ca="1" si="908"/>
        <v>1.3224876615700021</v>
      </c>
      <c r="BI927" s="1">
        <f t="shared" ca="1" si="908"/>
        <v>1.3224876615700021</v>
      </c>
      <c r="BJ927" s="1">
        <f t="shared" ca="1" si="908"/>
        <v>1.3224876615700021</v>
      </c>
      <c r="BK927" s="1">
        <f t="shared" ca="1" si="908"/>
        <v>1.3224876615700021</v>
      </c>
      <c r="BL927" s="1">
        <f t="shared" ca="1" si="908"/>
        <v>1.3224876615700021</v>
      </c>
      <c r="BM927" s="1">
        <f t="shared" ca="1" si="908"/>
        <v>1.3224876615700021</v>
      </c>
      <c r="BN927" s="1">
        <f t="shared" ca="1" si="908"/>
        <v>1.3224876615700021</v>
      </c>
      <c r="BO927" s="1">
        <f t="shared" ca="1" si="908"/>
        <v>1.3224876615700021</v>
      </c>
      <c r="BP927" s="1">
        <f t="shared" ca="1" si="908"/>
        <v>1.3224876615700021</v>
      </c>
      <c r="BQ927" s="1">
        <f t="shared" ca="1" si="908"/>
        <v>1.3224876615700021</v>
      </c>
      <c r="BR927" s="1">
        <f t="shared" ca="1" si="908"/>
        <v>1.3224876615700021</v>
      </c>
      <c r="BS927" s="1">
        <f t="shared" ca="1" si="908"/>
        <v>1.3224876615700021</v>
      </c>
      <c r="BT927" s="1">
        <f t="shared" ca="1" si="908"/>
        <v>1.3224876615700021</v>
      </c>
      <c r="BU927" s="1">
        <f t="shared" ca="1" si="908"/>
        <v>1.3224876615700021</v>
      </c>
      <c r="BV927" s="1">
        <f t="shared" ca="1" si="908"/>
        <v>1.3224876615700021</v>
      </c>
      <c r="BW927" s="1">
        <f t="shared" ca="1" si="908"/>
        <v>1.3224876615700021</v>
      </c>
      <c r="BX927" s="1">
        <f t="shared" ca="1" si="908"/>
        <v>1.3224876615700021</v>
      </c>
      <c r="BY927" s="1">
        <f t="shared" ca="1" si="908"/>
        <v>1.3224876615700021</v>
      </c>
      <c r="BZ927">
        <v>2050</v>
      </c>
    </row>
    <row r="928" spans="47:78" x14ac:dyDescent="0.45">
      <c r="AU928" t="str">
        <f t="shared" ca="1" si="901"/>
        <v>IOI_OTH_NGA</v>
      </c>
      <c r="AV928" s="1">
        <f t="shared" ca="1" si="881"/>
        <v>1.3224876615700021</v>
      </c>
      <c r="AW928" s="1">
        <f t="shared" ref="AW928:BY928" ca="1" si="909">OFFSET($F94,0,MATCH($BZ928,$G$1:$J$1,0))</f>
        <v>1.3224876615700021</v>
      </c>
      <c r="AX928" s="1">
        <f t="shared" ca="1" si="909"/>
        <v>1.3224876615700021</v>
      </c>
      <c r="AY928" s="1">
        <f t="shared" ca="1" si="909"/>
        <v>1.3224876615700021</v>
      </c>
      <c r="AZ928" s="1">
        <f t="shared" ca="1" si="909"/>
        <v>1.3224876615700021</v>
      </c>
      <c r="BA928" s="1">
        <f t="shared" ca="1" si="909"/>
        <v>1.3224876615700021</v>
      </c>
      <c r="BB928" s="1">
        <f t="shared" ca="1" si="909"/>
        <v>1.3224876615700021</v>
      </c>
      <c r="BC928" s="1">
        <f t="shared" ca="1" si="909"/>
        <v>1.3224876615700021</v>
      </c>
      <c r="BD928" s="1">
        <f t="shared" ca="1" si="909"/>
        <v>1.3224876615700021</v>
      </c>
      <c r="BE928" s="1">
        <f t="shared" ca="1" si="909"/>
        <v>1.3224876615700021</v>
      </c>
      <c r="BF928" s="1">
        <f t="shared" ca="1" si="909"/>
        <v>1.3224876615700021</v>
      </c>
      <c r="BG928" s="1">
        <f t="shared" ca="1" si="909"/>
        <v>1.3224876615700021</v>
      </c>
      <c r="BH928" s="1">
        <f t="shared" ca="1" si="909"/>
        <v>1.3224876615700021</v>
      </c>
      <c r="BI928" s="1">
        <f t="shared" ca="1" si="909"/>
        <v>1.3224876615700021</v>
      </c>
      <c r="BJ928" s="1">
        <f t="shared" ca="1" si="909"/>
        <v>1.3224876615700021</v>
      </c>
      <c r="BK928" s="1">
        <f t="shared" ca="1" si="909"/>
        <v>1.3224876615700021</v>
      </c>
      <c r="BL928" s="1">
        <f t="shared" ca="1" si="909"/>
        <v>1.3224876615700021</v>
      </c>
      <c r="BM928" s="1">
        <f t="shared" ca="1" si="909"/>
        <v>1.3224876615700021</v>
      </c>
      <c r="BN928" s="1">
        <f t="shared" ca="1" si="909"/>
        <v>1.3224876615700021</v>
      </c>
      <c r="BO928" s="1">
        <f t="shared" ca="1" si="909"/>
        <v>1.3224876615700021</v>
      </c>
      <c r="BP928" s="1">
        <f t="shared" ca="1" si="909"/>
        <v>1.3224876615700021</v>
      </c>
      <c r="BQ928" s="1">
        <f t="shared" ca="1" si="909"/>
        <v>1.3224876615700021</v>
      </c>
      <c r="BR928" s="1">
        <f t="shared" ca="1" si="909"/>
        <v>1.3224876615700021</v>
      </c>
      <c r="BS928" s="1">
        <f t="shared" ca="1" si="909"/>
        <v>1.3224876615700021</v>
      </c>
      <c r="BT928" s="1">
        <f t="shared" ca="1" si="909"/>
        <v>1.3224876615700021</v>
      </c>
      <c r="BU928" s="1">
        <f t="shared" ca="1" si="909"/>
        <v>1.3224876615700021</v>
      </c>
      <c r="BV928" s="1">
        <f t="shared" ca="1" si="909"/>
        <v>1.3224876615700021</v>
      </c>
      <c r="BW928" s="1">
        <f t="shared" ca="1" si="909"/>
        <v>1.3224876615700021</v>
      </c>
      <c r="BX928" s="1">
        <f t="shared" ca="1" si="909"/>
        <v>1.3224876615700021</v>
      </c>
      <c r="BY928" s="1">
        <f t="shared" ca="1" si="909"/>
        <v>1.3224876615700021</v>
      </c>
      <c r="BZ928">
        <v>2050</v>
      </c>
    </row>
    <row r="929" spans="47:78" x14ac:dyDescent="0.45">
      <c r="AU929" t="str">
        <f t="shared" ca="1" si="901"/>
        <v>\I:</v>
      </c>
      <c r="AV929" s="1" t="str">
        <f t="shared" ca="1" si="881"/>
        <v/>
      </c>
      <c r="AW929" s="1" t="str">
        <f t="shared" ref="AW929:BY929" ca="1" si="910">OFFSET($F95,0,MATCH($BZ929,$G$1:$J$1,0))</f>
        <v/>
      </c>
      <c r="AX929" s="1" t="str">
        <f t="shared" ca="1" si="910"/>
        <v/>
      </c>
      <c r="AY929" s="1" t="str">
        <f t="shared" ca="1" si="910"/>
        <v/>
      </c>
      <c r="AZ929" s="1" t="str">
        <f t="shared" ca="1" si="910"/>
        <v/>
      </c>
      <c r="BA929" s="1" t="str">
        <f t="shared" ca="1" si="910"/>
        <v/>
      </c>
      <c r="BB929" s="1" t="str">
        <f t="shared" ca="1" si="910"/>
        <v/>
      </c>
      <c r="BC929" s="1" t="str">
        <f t="shared" ca="1" si="910"/>
        <v/>
      </c>
      <c r="BD929" s="1" t="str">
        <f t="shared" ca="1" si="910"/>
        <v/>
      </c>
      <c r="BE929" s="1" t="str">
        <f t="shared" ca="1" si="910"/>
        <v/>
      </c>
      <c r="BF929" s="1" t="str">
        <f t="shared" ca="1" si="910"/>
        <v/>
      </c>
      <c r="BG929" s="1" t="str">
        <f t="shared" ca="1" si="910"/>
        <v/>
      </c>
      <c r="BH929" s="1" t="str">
        <f t="shared" ca="1" si="910"/>
        <v/>
      </c>
      <c r="BI929" s="1" t="str">
        <f t="shared" ca="1" si="910"/>
        <v/>
      </c>
      <c r="BJ929" s="1" t="str">
        <f t="shared" ca="1" si="910"/>
        <v/>
      </c>
      <c r="BK929" s="1" t="str">
        <f t="shared" ca="1" si="910"/>
        <v/>
      </c>
      <c r="BL929" s="1" t="str">
        <f t="shared" ca="1" si="910"/>
        <v/>
      </c>
      <c r="BM929" s="1" t="str">
        <f t="shared" ca="1" si="910"/>
        <v/>
      </c>
      <c r="BN929" s="1" t="str">
        <f t="shared" ca="1" si="910"/>
        <v/>
      </c>
      <c r="BO929" s="1" t="str">
        <f t="shared" ca="1" si="910"/>
        <v/>
      </c>
      <c r="BP929" s="1" t="str">
        <f t="shared" ca="1" si="910"/>
        <v/>
      </c>
      <c r="BQ929" s="1" t="str">
        <f t="shared" ca="1" si="910"/>
        <v/>
      </c>
      <c r="BR929" s="1" t="str">
        <f t="shared" ca="1" si="910"/>
        <v/>
      </c>
      <c r="BS929" s="1" t="str">
        <f t="shared" ca="1" si="910"/>
        <v/>
      </c>
      <c r="BT929" s="1" t="str">
        <f t="shared" ca="1" si="910"/>
        <v/>
      </c>
      <c r="BU929" s="1" t="str">
        <f t="shared" ca="1" si="910"/>
        <v/>
      </c>
      <c r="BV929" s="1" t="str">
        <f t="shared" ca="1" si="910"/>
        <v/>
      </c>
      <c r="BW929" s="1" t="str">
        <f t="shared" ca="1" si="910"/>
        <v/>
      </c>
      <c r="BX929" s="1" t="str">
        <f t="shared" ca="1" si="910"/>
        <v/>
      </c>
      <c r="BY929" s="1" t="str">
        <f t="shared" ca="1" si="910"/>
        <v/>
      </c>
      <c r="BZ929">
        <v>2050</v>
      </c>
    </row>
    <row r="930" spans="47:78" x14ac:dyDescent="0.45">
      <c r="AU930" t="str">
        <f t="shared" ca="1" si="901"/>
        <v>ICH_PRH_NGA</v>
      </c>
      <c r="AV930" s="1">
        <f t="shared" ca="1" si="881"/>
        <v>1.1046597311095918</v>
      </c>
      <c r="AW930" s="1">
        <f t="shared" ref="AW930:BY930" ca="1" si="911">OFFSET($F96,0,MATCH($BZ930,$G$1:$J$1,0))</f>
        <v>1.1046597311095918</v>
      </c>
      <c r="AX930" s="1">
        <f t="shared" ca="1" si="911"/>
        <v>1.1046597311095918</v>
      </c>
      <c r="AY930" s="1">
        <f t="shared" ca="1" si="911"/>
        <v>1.1046597311095918</v>
      </c>
      <c r="AZ930" s="1">
        <f t="shared" ca="1" si="911"/>
        <v>1.1046597311095918</v>
      </c>
      <c r="BA930" s="1">
        <f t="shared" ca="1" si="911"/>
        <v>1.1046597311095918</v>
      </c>
      <c r="BB930" s="1">
        <f t="shared" ca="1" si="911"/>
        <v>1.1046597311095918</v>
      </c>
      <c r="BC930" s="1">
        <f t="shared" ca="1" si="911"/>
        <v>1.1046597311095918</v>
      </c>
      <c r="BD930" s="1">
        <f t="shared" ca="1" si="911"/>
        <v>1.1046597311095918</v>
      </c>
      <c r="BE930" s="1">
        <f t="shared" ca="1" si="911"/>
        <v>1.1046597311095918</v>
      </c>
      <c r="BF930" s="1">
        <f t="shared" ca="1" si="911"/>
        <v>1.1046597311095918</v>
      </c>
      <c r="BG930" s="1">
        <f t="shared" ca="1" si="911"/>
        <v>1.1046597311095918</v>
      </c>
      <c r="BH930" s="1">
        <f t="shared" ca="1" si="911"/>
        <v>1.1046597311095918</v>
      </c>
      <c r="BI930" s="1">
        <f t="shared" ca="1" si="911"/>
        <v>1.1046597311095918</v>
      </c>
      <c r="BJ930" s="1">
        <f t="shared" ca="1" si="911"/>
        <v>1.1046597311095918</v>
      </c>
      <c r="BK930" s="1">
        <f t="shared" ca="1" si="911"/>
        <v>1.1046597311095918</v>
      </c>
      <c r="BL930" s="1">
        <f t="shared" ca="1" si="911"/>
        <v>1.1046597311095918</v>
      </c>
      <c r="BM930" s="1">
        <f t="shared" ca="1" si="911"/>
        <v>1.1046597311095918</v>
      </c>
      <c r="BN930" s="1">
        <f t="shared" ca="1" si="911"/>
        <v>1.1046597311095918</v>
      </c>
      <c r="BO930" s="1">
        <f t="shared" ca="1" si="911"/>
        <v>1.1046597311095918</v>
      </c>
      <c r="BP930" s="1">
        <f t="shared" ca="1" si="911"/>
        <v>1.1046597311095918</v>
      </c>
      <c r="BQ930" s="1">
        <f t="shared" ca="1" si="911"/>
        <v>1.1046597311095918</v>
      </c>
      <c r="BR930" s="1">
        <f t="shared" ca="1" si="911"/>
        <v>1.1046597311095918</v>
      </c>
      <c r="BS930" s="1">
        <f t="shared" ca="1" si="911"/>
        <v>1.1046597311095918</v>
      </c>
      <c r="BT930" s="1">
        <f t="shared" ca="1" si="911"/>
        <v>1.1046597311095918</v>
      </c>
      <c r="BU930" s="1">
        <f t="shared" ca="1" si="911"/>
        <v>1.1046597311095918</v>
      </c>
      <c r="BV930" s="1">
        <f t="shared" ca="1" si="911"/>
        <v>1.1046597311095918</v>
      </c>
      <c r="BW930" s="1">
        <f t="shared" ca="1" si="911"/>
        <v>1.1046597311095918</v>
      </c>
      <c r="BX930" s="1">
        <f t="shared" ca="1" si="911"/>
        <v>1.1046597311095918</v>
      </c>
      <c r="BY930" s="1">
        <f t="shared" ca="1" si="911"/>
        <v>1.1046597311095918</v>
      </c>
      <c r="BZ930">
        <v>2050</v>
      </c>
    </row>
    <row r="931" spans="47:78" x14ac:dyDescent="0.45">
      <c r="AU931" t="str">
        <f t="shared" ca="1" si="901"/>
        <v>ICH_PRC_NGA</v>
      </c>
      <c r="AV931" s="1">
        <f t="shared" ca="1" si="881"/>
        <v>1.1046597311095918</v>
      </c>
      <c r="AW931" s="1">
        <f t="shared" ref="AW931:BY931" ca="1" si="912">OFFSET($F97,0,MATCH($BZ931,$G$1:$J$1,0))</f>
        <v>1.1046597311095918</v>
      </c>
      <c r="AX931" s="1">
        <f t="shared" ca="1" si="912"/>
        <v>1.1046597311095918</v>
      </c>
      <c r="AY931" s="1">
        <f t="shared" ca="1" si="912"/>
        <v>1.1046597311095918</v>
      </c>
      <c r="AZ931" s="1">
        <f t="shared" ca="1" si="912"/>
        <v>1.1046597311095918</v>
      </c>
      <c r="BA931" s="1">
        <f t="shared" ca="1" si="912"/>
        <v>1.1046597311095918</v>
      </c>
      <c r="BB931" s="1">
        <f t="shared" ca="1" si="912"/>
        <v>1.1046597311095918</v>
      </c>
      <c r="BC931" s="1">
        <f t="shared" ca="1" si="912"/>
        <v>1.1046597311095918</v>
      </c>
      <c r="BD931" s="1">
        <f t="shared" ca="1" si="912"/>
        <v>1.1046597311095918</v>
      </c>
      <c r="BE931" s="1">
        <f t="shared" ca="1" si="912"/>
        <v>1.1046597311095918</v>
      </c>
      <c r="BF931" s="1">
        <f t="shared" ca="1" si="912"/>
        <v>1.1046597311095918</v>
      </c>
      <c r="BG931" s="1">
        <f t="shared" ca="1" si="912"/>
        <v>1.1046597311095918</v>
      </c>
      <c r="BH931" s="1">
        <f t="shared" ca="1" si="912"/>
        <v>1.1046597311095918</v>
      </c>
      <c r="BI931" s="1">
        <f t="shared" ca="1" si="912"/>
        <v>1.1046597311095918</v>
      </c>
      <c r="BJ931" s="1">
        <f t="shared" ca="1" si="912"/>
        <v>1.1046597311095918</v>
      </c>
      <c r="BK931" s="1">
        <f t="shared" ca="1" si="912"/>
        <v>1.1046597311095918</v>
      </c>
      <c r="BL931" s="1">
        <f t="shared" ca="1" si="912"/>
        <v>1.1046597311095918</v>
      </c>
      <c r="BM931" s="1">
        <f t="shared" ca="1" si="912"/>
        <v>1.1046597311095918</v>
      </c>
      <c r="BN931" s="1">
        <f t="shared" ca="1" si="912"/>
        <v>1.1046597311095918</v>
      </c>
      <c r="BO931" s="1">
        <f t="shared" ca="1" si="912"/>
        <v>1.1046597311095918</v>
      </c>
      <c r="BP931" s="1">
        <f t="shared" ca="1" si="912"/>
        <v>1.1046597311095918</v>
      </c>
      <c r="BQ931" s="1">
        <f t="shared" ca="1" si="912"/>
        <v>1.1046597311095918</v>
      </c>
      <c r="BR931" s="1">
        <f t="shared" ca="1" si="912"/>
        <v>1.1046597311095918</v>
      </c>
      <c r="BS931" s="1">
        <f t="shared" ca="1" si="912"/>
        <v>1.1046597311095918</v>
      </c>
      <c r="BT931" s="1">
        <f t="shared" ca="1" si="912"/>
        <v>1.1046597311095918</v>
      </c>
      <c r="BU931" s="1">
        <f t="shared" ca="1" si="912"/>
        <v>1.1046597311095918</v>
      </c>
      <c r="BV931" s="1">
        <f t="shared" ca="1" si="912"/>
        <v>1.1046597311095918</v>
      </c>
      <c r="BW931" s="1">
        <f t="shared" ca="1" si="912"/>
        <v>1.1046597311095918</v>
      </c>
      <c r="BX931" s="1">
        <f t="shared" ca="1" si="912"/>
        <v>1.1046597311095918</v>
      </c>
      <c r="BY931" s="1">
        <f t="shared" ca="1" si="912"/>
        <v>1.1046597311095918</v>
      </c>
      <c r="BZ931">
        <v>2050</v>
      </c>
    </row>
    <row r="932" spans="47:78" x14ac:dyDescent="0.45">
      <c r="AU932" t="str">
        <f t="shared" ca="1" si="901"/>
        <v>ICH_MDR_NGA</v>
      </c>
      <c r="AV932" s="1">
        <f t="shared" ca="1" si="881"/>
        <v>1.1046597311095918</v>
      </c>
      <c r="AW932" s="1">
        <f t="shared" ref="AW932:BY932" ca="1" si="913">OFFSET($F98,0,MATCH($BZ932,$G$1:$J$1,0))</f>
        <v>1.1046597311095918</v>
      </c>
      <c r="AX932" s="1">
        <f t="shared" ca="1" si="913"/>
        <v>1.1046597311095918</v>
      </c>
      <c r="AY932" s="1">
        <f t="shared" ca="1" si="913"/>
        <v>1.1046597311095918</v>
      </c>
      <c r="AZ932" s="1">
        <f t="shared" ca="1" si="913"/>
        <v>1.1046597311095918</v>
      </c>
      <c r="BA932" s="1">
        <f t="shared" ca="1" si="913"/>
        <v>1.1046597311095918</v>
      </c>
      <c r="BB932" s="1">
        <f t="shared" ca="1" si="913"/>
        <v>1.1046597311095918</v>
      </c>
      <c r="BC932" s="1">
        <f t="shared" ca="1" si="913"/>
        <v>1.1046597311095918</v>
      </c>
      <c r="BD932" s="1">
        <f t="shared" ca="1" si="913"/>
        <v>1.1046597311095918</v>
      </c>
      <c r="BE932" s="1">
        <f t="shared" ca="1" si="913"/>
        <v>1.1046597311095918</v>
      </c>
      <c r="BF932" s="1">
        <f t="shared" ca="1" si="913"/>
        <v>1.1046597311095918</v>
      </c>
      <c r="BG932" s="1">
        <f t="shared" ca="1" si="913"/>
        <v>1.1046597311095918</v>
      </c>
      <c r="BH932" s="1">
        <f t="shared" ca="1" si="913"/>
        <v>1.1046597311095918</v>
      </c>
      <c r="BI932" s="1">
        <f t="shared" ca="1" si="913"/>
        <v>1.1046597311095918</v>
      </c>
      <c r="BJ932" s="1">
        <f t="shared" ca="1" si="913"/>
        <v>1.1046597311095918</v>
      </c>
      <c r="BK932" s="1">
        <f t="shared" ca="1" si="913"/>
        <v>1.1046597311095918</v>
      </c>
      <c r="BL932" s="1">
        <f t="shared" ca="1" si="913"/>
        <v>1.1046597311095918</v>
      </c>
      <c r="BM932" s="1">
        <f t="shared" ca="1" si="913"/>
        <v>1.1046597311095918</v>
      </c>
      <c r="BN932" s="1">
        <f t="shared" ca="1" si="913"/>
        <v>1.1046597311095918</v>
      </c>
      <c r="BO932" s="1">
        <f t="shared" ca="1" si="913"/>
        <v>1.1046597311095918</v>
      </c>
      <c r="BP932" s="1">
        <f t="shared" ca="1" si="913"/>
        <v>1.1046597311095918</v>
      </c>
      <c r="BQ932" s="1">
        <f t="shared" ca="1" si="913"/>
        <v>1.1046597311095918</v>
      </c>
      <c r="BR932" s="1">
        <f t="shared" ca="1" si="913"/>
        <v>1.1046597311095918</v>
      </c>
      <c r="BS932" s="1">
        <f t="shared" ca="1" si="913"/>
        <v>1.1046597311095918</v>
      </c>
      <c r="BT932" s="1">
        <f t="shared" ca="1" si="913"/>
        <v>1.1046597311095918</v>
      </c>
      <c r="BU932" s="1">
        <f t="shared" ca="1" si="913"/>
        <v>1.1046597311095918</v>
      </c>
      <c r="BV932" s="1">
        <f t="shared" ca="1" si="913"/>
        <v>1.1046597311095918</v>
      </c>
      <c r="BW932" s="1">
        <f t="shared" ca="1" si="913"/>
        <v>1.1046597311095918</v>
      </c>
      <c r="BX932" s="1">
        <f t="shared" ca="1" si="913"/>
        <v>1.1046597311095918</v>
      </c>
      <c r="BY932" s="1">
        <f t="shared" ca="1" si="913"/>
        <v>1.1046597311095918</v>
      </c>
      <c r="BZ932">
        <v>2050</v>
      </c>
    </row>
    <row r="933" spans="47:78" x14ac:dyDescent="0.45">
      <c r="AU933" t="str">
        <f t="shared" ca="1" si="901"/>
        <v>ICH_OTP_NGA</v>
      </c>
      <c r="AV933" s="1">
        <f t="shared" ca="1" si="881"/>
        <v>1.1046597311095918</v>
      </c>
      <c r="AW933" s="1">
        <f t="shared" ref="AW933:BY933" ca="1" si="914">OFFSET($F99,0,MATCH($BZ933,$G$1:$J$1,0))</f>
        <v>1.1046597311095918</v>
      </c>
      <c r="AX933" s="1">
        <f t="shared" ca="1" si="914"/>
        <v>1.1046597311095918</v>
      </c>
      <c r="AY933" s="1">
        <f t="shared" ca="1" si="914"/>
        <v>1.1046597311095918</v>
      </c>
      <c r="AZ933" s="1">
        <f t="shared" ca="1" si="914"/>
        <v>1.1046597311095918</v>
      </c>
      <c r="BA933" s="1">
        <f t="shared" ca="1" si="914"/>
        <v>1.1046597311095918</v>
      </c>
      <c r="BB933" s="1">
        <f t="shared" ca="1" si="914"/>
        <v>1.1046597311095918</v>
      </c>
      <c r="BC933" s="1">
        <f t="shared" ca="1" si="914"/>
        <v>1.1046597311095918</v>
      </c>
      <c r="BD933" s="1">
        <f t="shared" ca="1" si="914"/>
        <v>1.1046597311095918</v>
      </c>
      <c r="BE933" s="1">
        <f t="shared" ca="1" si="914"/>
        <v>1.1046597311095918</v>
      </c>
      <c r="BF933" s="1">
        <f t="shared" ca="1" si="914"/>
        <v>1.1046597311095918</v>
      </c>
      <c r="BG933" s="1">
        <f t="shared" ca="1" si="914"/>
        <v>1.1046597311095918</v>
      </c>
      <c r="BH933" s="1">
        <f t="shared" ca="1" si="914"/>
        <v>1.1046597311095918</v>
      </c>
      <c r="BI933" s="1">
        <f t="shared" ca="1" si="914"/>
        <v>1.1046597311095918</v>
      </c>
      <c r="BJ933" s="1">
        <f t="shared" ca="1" si="914"/>
        <v>1.1046597311095918</v>
      </c>
      <c r="BK933" s="1">
        <f t="shared" ca="1" si="914"/>
        <v>1.1046597311095918</v>
      </c>
      <c r="BL933" s="1">
        <f t="shared" ca="1" si="914"/>
        <v>1.1046597311095918</v>
      </c>
      <c r="BM933" s="1">
        <f t="shared" ca="1" si="914"/>
        <v>1.1046597311095918</v>
      </c>
      <c r="BN933" s="1">
        <f t="shared" ca="1" si="914"/>
        <v>1.1046597311095918</v>
      </c>
      <c r="BO933" s="1">
        <f t="shared" ca="1" si="914"/>
        <v>1.1046597311095918</v>
      </c>
      <c r="BP933" s="1">
        <f t="shared" ca="1" si="914"/>
        <v>1.1046597311095918</v>
      </c>
      <c r="BQ933" s="1">
        <f t="shared" ca="1" si="914"/>
        <v>1.1046597311095918</v>
      </c>
      <c r="BR933" s="1">
        <f t="shared" ca="1" si="914"/>
        <v>1.1046597311095918</v>
      </c>
      <c r="BS933" s="1">
        <f t="shared" ca="1" si="914"/>
        <v>1.1046597311095918</v>
      </c>
      <c r="BT933" s="1">
        <f t="shared" ca="1" si="914"/>
        <v>1.1046597311095918</v>
      </c>
      <c r="BU933" s="1">
        <f t="shared" ca="1" si="914"/>
        <v>1.1046597311095918</v>
      </c>
      <c r="BV933" s="1">
        <f t="shared" ca="1" si="914"/>
        <v>1.1046597311095918</v>
      </c>
      <c r="BW933" s="1">
        <f t="shared" ca="1" si="914"/>
        <v>1.1046597311095918</v>
      </c>
      <c r="BX933" s="1">
        <f t="shared" ca="1" si="914"/>
        <v>1.1046597311095918</v>
      </c>
      <c r="BY933" s="1">
        <f t="shared" ca="1" si="914"/>
        <v>1.1046597311095918</v>
      </c>
      <c r="BZ933">
        <v>2050</v>
      </c>
    </row>
    <row r="934" spans="47:78" x14ac:dyDescent="0.45">
      <c r="AU934" t="str">
        <f t="shared" ca="1" si="901"/>
        <v>ICH_SPC_NGA</v>
      </c>
      <c r="AV934" s="1">
        <f t="shared" ca="1" si="881"/>
        <v>1.1046597311095918</v>
      </c>
      <c r="AW934" s="1">
        <f t="shared" ref="AW934:BY934" ca="1" si="915">OFFSET($F100,0,MATCH($BZ934,$G$1:$J$1,0))</f>
        <v>1.1046597311095918</v>
      </c>
      <c r="AX934" s="1">
        <f t="shared" ca="1" si="915"/>
        <v>1.1046597311095918</v>
      </c>
      <c r="AY934" s="1">
        <f t="shared" ca="1" si="915"/>
        <v>1.1046597311095918</v>
      </c>
      <c r="AZ934" s="1">
        <f t="shared" ca="1" si="915"/>
        <v>1.1046597311095918</v>
      </c>
      <c r="BA934" s="1">
        <f t="shared" ca="1" si="915"/>
        <v>1.1046597311095918</v>
      </c>
      <c r="BB934" s="1">
        <f t="shared" ca="1" si="915"/>
        <v>1.1046597311095918</v>
      </c>
      <c r="BC934" s="1">
        <f t="shared" ca="1" si="915"/>
        <v>1.1046597311095918</v>
      </c>
      <c r="BD934" s="1">
        <f t="shared" ca="1" si="915"/>
        <v>1.1046597311095918</v>
      </c>
      <c r="BE934" s="1">
        <f t="shared" ca="1" si="915"/>
        <v>1.1046597311095918</v>
      </c>
      <c r="BF934" s="1">
        <f t="shared" ca="1" si="915"/>
        <v>1.1046597311095918</v>
      </c>
      <c r="BG934" s="1">
        <f t="shared" ca="1" si="915"/>
        <v>1.1046597311095918</v>
      </c>
      <c r="BH934" s="1">
        <f t="shared" ca="1" si="915"/>
        <v>1.1046597311095918</v>
      </c>
      <c r="BI934" s="1">
        <f t="shared" ca="1" si="915"/>
        <v>1.1046597311095918</v>
      </c>
      <c r="BJ934" s="1">
        <f t="shared" ca="1" si="915"/>
        <v>1.1046597311095918</v>
      </c>
      <c r="BK934" s="1">
        <f t="shared" ca="1" si="915"/>
        <v>1.1046597311095918</v>
      </c>
      <c r="BL934" s="1">
        <f t="shared" ca="1" si="915"/>
        <v>1.1046597311095918</v>
      </c>
      <c r="BM934" s="1">
        <f t="shared" ca="1" si="915"/>
        <v>1.1046597311095918</v>
      </c>
      <c r="BN934" s="1">
        <f t="shared" ca="1" si="915"/>
        <v>1.1046597311095918</v>
      </c>
      <c r="BO934" s="1">
        <f t="shared" ca="1" si="915"/>
        <v>1.1046597311095918</v>
      </c>
      <c r="BP934" s="1">
        <f t="shared" ca="1" si="915"/>
        <v>1.1046597311095918</v>
      </c>
      <c r="BQ934" s="1">
        <f t="shared" ca="1" si="915"/>
        <v>1.1046597311095918</v>
      </c>
      <c r="BR934" s="1">
        <f t="shared" ca="1" si="915"/>
        <v>1.1046597311095918</v>
      </c>
      <c r="BS934" s="1">
        <f t="shared" ca="1" si="915"/>
        <v>1.1046597311095918</v>
      </c>
      <c r="BT934" s="1">
        <f t="shared" ca="1" si="915"/>
        <v>1.1046597311095918</v>
      </c>
      <c r="BU934" s="1">
        <f t="shared" ca="1" si="915"/>
        <v>1.1046597311095918</v>
      </c>
      <c r="BV934" s="1">
        <f t="shared" ca="1" si="915"/>
        <v>1.1046597311095918</v>
      </c>
      <c r="BW934" s="1">
        <f t="shared" ca="1" si="915"/>
        <v>1.1046597311095918</v>
      </c>
      <c r="BX934" s="1">
        <f t="shared" ca="1" si="915"/>
        <v>1.1046597311095918</v>
      </c>
      <c r="BY934" s="1">
        <f t="shared" ca="1" si="915"/>
        <v>1.1046597311095918</v>
      </c>
      <c r="BZ934">
        <v>2050</v>
      </c>
    </row>
    <row r="935" spans="47:78" x14ac:dyDescent="0.45">
      <c r="AU935" t="str">
        <f t="shared" ca="1" si="901"/>
        <v>ICH_OTH_NGA</v>
      </c>
      <c r="AV935" s="1">
        <f t="shared" ca="1" si="881"/>
        <v>1.1046597311095918</v>
      </c>
      <c r="AW935" s="1">
        <f t="shared" ref="AW935:BY935" ca="1" si="916">OFFSET($F101,0,MATCH($BZ935,$G$1:$J$1,0))</f>
        <v>1.1046597311095918</v>
      </c>
      <c r="AX935" s="1">
        <f t="shared" ca="1" si="916"/>
        <v>1.1046597311095918</v>
      </c>
      <c r="AY935" s="1">
        <f t="shared" ca="1" si="916"/>
        <v>1.1046597311095918</v>
      </c>
      <c r="AZ935" s="1">
        <f t="shared" ca="1" si="916"/>
        <v>1.1046597311095918</v>
      </c>
      <c r="BA935" s="1">
        <f t="shared" ca="1" si="916"/>
        <v>1.1046597311095918</v>
      </c>
      <c r="BB935" s="1">
        <f t="shared" ca="1" si="916"/>
        <v>1.1046597311095918</v>
      </c>
      <c r="BC935" s="1">
        <f t="shared" ca="1" si="916"/>
        <v>1.1046597311095918</v>
      </c>
      <c r="BD935" s="1">
        <f t="shared" ca="1" si="916"/>
        <v>1.1046597311095918</v>
      </c>
      <c r="BE935" s="1">
        <f t="shared" ca="1" si="916"/>
        <v>1.1046597311095918</v>
      </c>
      <c r="BF935" s="1">
        <f t="shared" ca="1" si="916"/>
        <v>1.1046597311095918</v>
      </c>
      <c r="BG935" s="1">
        <f t="shared" ca="1" si="916"/>
        <v>1.1046597311095918</v>
      </c>
      <c r="BH935" s="1">
        <f t="shared" ca="1" si="916"/>
        <v>1.1046597311095918</v>
      </c>
      <c r="BI935" s="1">
        <f t="shared" ca="1" si="916"/>
        <v>1.1046597311095918</v>
      </c>
      <c r="BJ935" s="1">
        <f t="shared" ca="1" si="916"/>
        <v>1.1046597311095918</v>
      </c>
      <c r="BK935" s="1">
        <f t="shared" ca="1" si="916"/>
        <v>1.1046597311095918</v>
      </c>
      <c r="BL935" s="1">
        <f t="shared" ca="1" si="916"/>
        <v>1.1046597311095918</v>
      </c>
      <c r="BM935" s="1">
        <f t="shared" ca="1" si="916"/>
        <v>1.1046597311095918</v>
      </c>
      <c r="BN935" s="1">
        <f t="shared" ca="1" si="916"/>
        <v>1.1046597311095918</v>
      </c>
      <c r="BO935" s="1">
        <f t="shared" ca="1" si="916"/>
        <v>1.1046597311095918</v>
      </c>
      <c r="BP935" s="1">
        <f t="shared" ca="1" si="916"/>
        <v>1.1046597311095918</v>
      </c>
      <c r="BQ935" s="1">
        <f t="shared" ca="1" si="916"/>
        <v>1.1046597311095918</v>
      </c>
      <c r="BR935" s="1">
        <f t="shared" ca="1" si="916"/>
        <v>1.1046597311095918</v>
      </c>
      <c r="BS935" s="1">
        <f t="shared" ca="1" si="916"/>
        <v>1.1046597311095918</v>
      </c>
      <c r="BT935" s="1">
        <f t="shared" ca="1" si="916"/>
        <v>1.1046597311095918</v>
      </c>
      <c r="BU935" s="1">
        <f t="shared" ca="1" si="916"/>
        <v>1.1046597311095918</v>
      </c>
      <c r="BV935" s="1">
        <f t="shared" ca="1" si="916"/>
        <v>1.1046597311095918</v>
      </c>
      <c r="BW935" s="1">
        <f t="shared" ca="1" si="916"/>
        <v>1.1046597311095918</v>
      </c>
      <c r="BX935" s="1">
        <f t="shared" ca="1" si="916"/>
        <v>1.1046597311095918</v>
      </c>
      <c r="BY935" s="1">
        <f t="shared" ca="1" si="916"/>
        <v>1.1046597311095918</v>
      </c>
      <c r="BZ935">
        <v>2050</v>
      </c>
    </row>
    <row r="936" spans="47:78" x14ac:dyDescent="0.45">
      <c r="AU936" t="str">
        <f t="shared" ca="1" si="901"/>
        <v>\I:</v>
      </c>
      <c r="AV936" s="1" t="str">
        <f t="shared" ca="1" si="881"/>
        <v/>
      </c>
      <c r="AW936" s="1" t="str">
        <f t="shared" ref="AW936:BY936" ca="1" si="917">OFFSET($F102,0,MATCH($BZ936,$G$1:$J$1,0))</f>
        <v/>
      </c>
      <c r="AX936" s="1" t="str">
        <f t="shared" ca="1" si="917"/>
        <v/>
      </c>
      <c r="AY936" s="1" t="str">
        <f t="shared" ca="1" si="917"/>
        <v/>
      </c>
      <c r="AZ936" s="1" t="str">
        <f t="shared" ca="1" si="917"/>
        <v/>
      </c>
      <c r="BA936" s="1" t="str">
        <f t="shared" ca="1" si="917"/>
        <v/>
      </c>
      <c r="BB936" s="1" t="str">
        <f t="shared" ca="1" si="917"/>
        <v/>
      </c>
      <c r="BC936" s="1" t="str">
        <f t="shared" ca="1" si="917"/>
        <v/>
      </c>
      <c r="BD936" s="1" t="str">
        <f t="shared" ca="1" si="917"/>
        <v/>
      </c>
      <c r="BE936" s="1" t="str">
        <f t="shared" ca="1" si="917"/>
        <v/>
      </c>
      <c r="BF936" s="1" t="str">
        <f t="shared" ca="1" si="917"/>
        <v/>
      </c>
      <c r="BG936" s="1" t="str">
        <f t="shared" ca="1" si="917"/>
        <v/>
      </c>
      <c r="BH936" s="1" t="str">
        <f t="shared" ca="1" si="917"/>
        <v/>
      </c>
      <c r="BI936" s="1" t="str">
        <f t="shared" ca="1" si="917"/>
        <v/>
      </c>
      <c r="BJ936" s="1" t="str">
        <f t="shared" ca="1" si="917"/>
        <v/>
      </c>
      <c r="BK936" s="1" t="str">
        <f t="shared" ca="1" si="917"/>
        <v/>
      </c>
      <c r="BL936" s="1" t="str">
        <f t="shared" ca="1" si="917"/>
        <v/>
      </c>
      <c r="BM936" s="1" t="str">
        <f t="shared" ca="1" si="917"/>
        <v/>
      </c>
      <c r="BN936" s="1" t="str">
        <f t="shared" ca="1" si="917"/>
        <v/>
      </c>
      <c r="BO936" s="1" t="str">
        <f t="shared" ca="1" si="917"/>
        <v/>
      </c>
      <c r="BP936" s="1" t="str">
        <f t="shared" ca="1" si="917"/>
        <v/>
      </c>
      <c r="BQ936" s="1" t="str">
        <f t="shared" ca="1" si="917"/>
        <v/>
      </c>
      <c r="BR936" s="1" t="str">
        <f t="shared" ca="1" si="917"/>
        <v/>
      </c>
      <c r="BS936" s="1" t="str">
        <f t="shared" ca="1" si="917"/>
        <v/>
      </c>
      <c r="BT936" s="1" t="str">
        <f t="shared" ca="1" si="917"/>
        <v/>
      </c>
      <c r="BU936" s="1" t="str">
        <f t="shared" ca="1" si="917"/>
        <v/>
      </c>
      <c r="BV936" s="1" t="str">
        <f t="shared" ca="1" si="917"/>
        <v/>
      </c>
      <c r="BW936" s="1" t="str">
        <f t="shared" ca="1" si="917"/>
        <v/>
      </c>
      <c r="BX936" s="1" t="str">
        <f t="shared" ca="1" si="917"/>
        <v/>
      </c>
      <c r="BY936" s="1" t="str">
        <f t="shared" ca="1" si="917"/>
        <v/>
      </c>
      <c r="BZ936">
        <v>2050</v>
      </c>
    </row>
    <row r="937" spans="47:78" x14ac:dyDescent="0.45">
      <c r="AU937" t="str">
        <f t="shared" ca="1" si="901"/>
        <v>ITM_PRH_NGA</v>
      </c>
      <c r="AV937" s="1">
        <f t="shared" ca="1" si="881"/>
        <v>1.2700973158152613</v>
      </c>
      <c r="AW937" s="1">
        <f t="shared" ref="AW937:BY937" ca="1" si="918">OFFSET($F103,0,MATCH($BZ937,$G$1:$J$1,0))</f>
        <v>1.2700973158152613</v>
      </c>
      <c r="AX937" s="1">
        <f t="shared" ca="1" si="918"/>
        <v>1.2700973158152613</v>
      </c>
      <c r="AY937" s="1">
        <f t="shared" ca="1" si="918"/>
        <v>1.2700973158152613</v>
      </c>
      <c r="AZ937" s="1">
        <f t="shared" ca="1" si="918"/>
        <v>1.2700973158152613</v>
      </c>
      <c r="BA937" s="1">
        <f t="shared" ca="1" si="918"/>
        <v>1.2700973158152613</v>
      </c>
      <c r="BB937" s="1">
        <f t="shared" ca="1" si="918"/>
        <v>1.2700973158152613</v>
      </c>
      <c r="BC937" s="1">
        <f t="shared" ca="1" si="918"/>
        <v>1.2700973158152613</v>
      </c>
      <c r="BD937" s="1">
        <f t="shared" ca="1" si="918"/>
        <v>1.2700973158152613</v>
      </c>
      <c r="BE937" s="1">
        <f t="shared" ca="1" si="918"/>
        <v>1.2700973158152613</v>
      </c>
      <c r="BF937" s="1">
        <f t="shared" ca="1" si="918"/>
        <v>1.2700973158152613</v>
      </c>
      <c r="BG937" s="1">
        <f t="shared" ca="1" si="918"/>
        <v>1.2700973158152613</v>
      </c>
      <c r="BH937" s="1">
        <f t="shared" ca="1" si="918"/>
        <v>1.2700973158152613</v>
      </c>
      <c r="BI937" s="1">
        <f t="shared" ca="1" si="918"/>
        <v>1.2700973158152613</v>
      </c>
      <c r="BJ937" s="1">
        <f t="shared" ca="1" si="918"/>
        <v>1.2700973158152613</v>
      </c>
      <c r="BK937" s="1">
        <f t="shared" ca="1" si="918"/>
        <v>1.2700973158152613</v>
      </c>
      <c r="BL937" s="1">
        <f t="shared" ca="1" si="918"/>
        <v>1.2700973158152613</v>
      </c>
      <c r="BM937" s="1">
        <f t="shared" ca="1" si="918"/>
        <v>1.2700973158152613</v>
      </c>
      <c r="BN937" s="1">
        <f t="shared" ca="1" si="918"/>
        <v>1.2700973158152613</v>
      </c>
      <c r="BO937" s="1">
        <f t="shared" ca="1" si="918"/>
        <v>1.2700973158152613</v>
      </c>
      <c r="BP937" s="1">
        <f t="shared" ca="1" si="918"/>
        <v>1.2700973158152613</v>
      </c>
      <c r="BQ937" s="1">
        <f t="shared" ca="1" si="918"/>
        <v>1.2700973158152613</v>
      </c>
      <c r="BR937" s="1">
        <f t="shared" ca="1" si="918"/>
        <v>1.2700973158152613</v>
      </c>
      <c r="BS937" s="1">
        <f t="shared" ca="1" si="918"/>
        <v>1.2700973158152613</v>
      </c>
      <c r="BT937" s="1">
        <f t="shared" ca="1" si="918"/>
        <v>1.2700973158152613</v>
      </c>
      <c r="BU937" s="1">
        <f t="shared" ca="1" si="918"/>
        <v>1.2700973158152613</v>
      </c>
      <c r="BV937" s="1">
        <f t="shared" ca="1" si="918"/>
        <v>1.2700973158152613</v>
      </c>
      <c r="BW937" s="1">
        <f t="shared" ca="1" si="918"/>
        <v>1.2700973158152613</v>
      </c>
      <c r="BX937" s="1">
        <f t="shared" ca="1" si="918"/>
        <v>1.2700973158152613</v>
      </c>
      <c r="BY937" s="1">
        <f t="shared" ca="1" si="918"/>
        <v>1.2700973158152613</v>
      </c>
      <c r="BZ937">
        <v>2050</v>
      </c>
    </row>
    <row r="938" spans="47:78" x14ac:dyDescent="0.45">
      <c r="AU938" t="str">
        <f t="shared" ca="1" si="901"/>
        <v>ITM_PRC_NGA</v>
      </c>
      <c r="AV938" s="1">
        <f t="shared" ca="1" si="881"/>
        <v>1.1606646281756339</v>
      </c>
      <c r="AW938" s="1">
        <f t="shared" ref="AW938:BY938" ca="1" si="919">OFFSET($F104,0,MATCH($BZ938,$G$1:$J$1,0))</f>
        <v>1.1606646281756339</v>
      </c>
      <c r="AX938" s="1">
        <f t="shared" ca="1" si="919"/>
        <v>1.1606646281756339</v>
      </c>
      <c r="AY938" s="1">
        <f t="shared" ca="1" si="919"/>
        <v>1.1606646281756339</v>
      </c>
      <c r="AZ938" s="1">
        <f t="shared" ca="1" si="919"/>
        <v>1.1606646281756339</v>
      </c>
      <c r="BA938" s="1">
        <f t="shared" ca="1" si="919"/>
        <v>1.1606646281756339</v>
      </c>
      <c r="BB938" s="1">
        <f t="shared" ca="1" si="919"/>
        <v>1.1606646281756339</v>
      </c>
      <c r="BC938" s="1">
        <f t="shared" ca="1" si="919"/>
        <v>1.1606646281756339</v>
      </c>
      <c r="BD938" s="1">
        <f t="shared" ca="1" si="919"/>
        <v>1.1606646281756339</v>
      </c>
      <c r="BE938" s="1">
        <f t="shared" ca="1" si="919"/>
        <v>1.1606646281756339</v>
      </c>
      <c r="BF938" s="1">
        <f t="shared" ca="1" si="919"/>
        <v>1.1606646281756339</v>
      </c>
      <c r="BG938" s="1">
        <f t="shared" ca="1" si="919"/>
        <v>1.1606646281756339</v>
      </c>
      <c r="BH938" s="1">
        <f t="shared" ca="1" si="919"/>
        <v>1.1606646281756339</v>
      </c>
      <c r="BI938" s="1">
        <f t="shared" ca="1" si="919"/>
        <v>1.1606646281756339</v>
      </c>
      <c r="BJ938" s="1">
        <f t="shared" ca="1" si="919"/>
        <v>1.1606646281756339</v>
      </c>
      <c r="BK938" s="1">
        <f t="shared" ca="1" si="919"/>
        <v>1.1606646281756339</v>
      </c>
      <c r="BL938" s="1">
        <f t="shared" ca="1" si="919"/>
        <v>1.1606646281756339</v>
      </c>
      <c r="BM938" s="1">
        <f t="shared" ca="1" si="919"/>
        <v>1.1606646281756339</v>
      </c>
      <c r="BN938" s="1">
        <f t="shared" ca="1" si="919"/>
        <v>1.1606646281756339</v>
      </c>
      <c r="BO938" s="1">
        <f t="shared" ca="1" si="919"/>
        <v>1.1606646281756339</v>
      </c>
      <c r="BP938" s="1">
        <f t="shared" ca="1" si="919"/>
        <v>1.1606646281756339</v>
      </c>
      <c r="BQ938" s="1">
        <f t="shared" ca="1" si="919"/>
        <v>1.1606646281756339</v>
      </c>
      <c r="BR938" s="1">
        <f t="shared" ca="1" si="919"/>
        <v>1.1606646281756339</v>
      </c>
      <c r="BS938" s="1">
        <f t="shared" ca="1" si="919"/>
        <v>1.1606646281756339</v>
      </c>
      <c r="BT938" s="1">
        <f t="shared" ca="1" si="919"/>
        <v>1.1606646281756339</v>
      </c>
      <c r="BU938" s="1">
        <f t="shared" ca="1" si="919"/>
        <v>1.1606646281756339</v>
      </c>
      <c r="BV938" s="1">
        <f t="shared" ca="1" si="919"/>
        <v>1.1606646281756339</v>
      </c>
      <c r="BW938" s="1">
        <f t="shared" ca="1" si="919"/>
        <v>1.1606646281756339</v>
      </c>
      <c r="BX938" s="1">
        <f t="shared" ca="1" si="919"/>
        <v>1.1606646281756339</v>
      </c>
      <c r="BY938" s="1">
        <f t="shared" ca="1" si="919"/>
        <v>1.1606646281756339</v>
      </c>
      <c r="BZ938">
        <v>2050</v>
      </c>
    </row>
    <row r="939" spans="47:78" x14ac:dyDescent="0.45">
      <c r="AU939" t="str">
        <f t="shared" ca="1" si="901"/>
        <v>ITM_MDR_NGA</v>
      </c>
      <c r="AV939" s="1">
        <f t="shared" ca="1" si="881"/>
        <v>1.2700973158152613</v>
      </c>
      <c r="AW939" s="1">
        <f t="shared" ref="AW939:BY939" ca="1" si="920">OFFSET($F105,0,MATCH($BZ939,$G$1:$J$1,0))</f>
        <v>1.2700973158152613</v>
      </c>
      <c r="AX939" s="1">
        <f t="shared" ca="1" si="920"/>
        <v>1.2700973158152613</v>
      </c>
      <c r="AY939" s="1">
        <f t="shared" ca="1" si="920"/>
        <v>1.2700973158152613</v>
      </c>
      <c r="AZ939" s="1">
        <f t="shared" ca="1" si="920"/>
        <v>1.2700973158152613</v>
      </c>
      <c r="BA939" s="1">
        <f t="shared" ca="1" si="920"/>
        <v>1.2700973158152613</v>
      </c>
      <c r="BB939" s="1">
        <f t="shared" ca="1" si="920"/>
        <v>1.2700973158152613</v>
      </c>
      <c r="BC939" s="1">
        <f t="shared" ca="1" si="920"/>
        <v>1.2700973158152613</v>
      </c>
      <c r="BD939" s="1">
        <f t="shared" ca="1" si="920"/>
        <v>1.2700973158152613</v>
      </c>
      <c r="BE939" s="1">
        <f t="shared" ca="1" si="920"/>
        <v>1.2700973158152613</v>
      </c>
      <c r="BF939" s="1">
        <f t="shared" ca="1" si="920"/>
        <v>1.2700973158152613</v>
      </c>
      <c r="BG939" s="1">
        <f t="shared" ca="1" si="920"/>
        <v>1.2700973158152613</v>
      </c>
      <c r="BH939" s="1">
        <f t="shared" ca="1" si="920"/>
        <v>1.2700973158152613</v>
      </c>
      <c r="BI939" s="1">
        <f t="shared" ca="1" si="920"/>
        <v>1.2700973158152613</v>
      </c>
      <c r="BJ939" s="1">
        <f t="shared" ca="1" si="920"/>
        <v>1.2700973158152613</v>
      </c>
      <c r="BK939" s="1">
        <f t="shared" ca="1" si="920"/>
        <v>1.2700973158152613</v>
      </c>
      <c r="BL939" s="1">
        <f t="shared" ca="1" si="920"/>
        <v>1.2700973158152613</v>
      </c>
      <c r="BM939" s="1">
        <f t="shared" ca="1" si="920"/>
        <v>1.2700973158152613</v>
      </c>
      <c r="BN939" s="1">
        <f t="shared" ca="1" si="920"/>
        <v>1.2700973158152613</v>
      </c>
      <c r="BO939" s="1">
        <f t="shared" ca="1" si="920"/>
        <v>1.2700973158152613</v>
      </c>
      <c r="BP939" s="1">
        <f t="shared" ca="1" si="920"/>
        <v>1.2700973158152613</v>
      </c>
      <c r="BQ939" s="1">
        <f t="shared" ca="1" si="920"/>
        <v>1.2700973158152613</v>
      </c>
      <c r="BR939" s="1">
        <f t="shared" ca="1" si="920"/>
        <v>1.2700973158152613</v>
      </c>
      <c r="BS939" s="1">
        <f t="shared" ca="1" si="920"/>
        <v>1.2700973158152613</v>
      </c>
      <c r="BT939" s="1">
        <f t="shared" ca="1" si="920"/>
        <v>1.2700973158152613</v>
      </c>
      <c r="BU939" s="1">
        <f t="shared" ca="1" si="920"/>
        <v>1.2700973158152613</v>
      </c>
      <c r="BV939" s="1">
        <f t="shared" ca="1" si="920"/>
        <v>1.2700973158152613</v>
      </c>
      <c r="BW939" s="1">
        <f t="shared" ca="1" si="920"/>
        <v>1.2700973158152613</v>
      </c>
      <c r="BX939" s="1">
        <f t="shared" ca="1" si="920"/>
        <v>1.2700973158152613</v>
      </c>
      <c r="BY939" s="1">
        <f t="shared" ca="1" si="920"/>
        <v>1.2700973158152613</v>
      </c>
      <c r="BZ939">
        <v>2050</v>
      </c>
    </row>
    <row r="940" spans="47:78" x14ac:dyDescent="0.45">
      <c r="AU940" t="str">
        <f t="shared" ca="1" si="901"/>
        <v>ITM_OTP_NGA</v>
      </c>
      <c r="AV940" s="1">
        <f t="shared" ca="1" si="881"/>
        <v>1.2700973158152613</v>
      </c>
      <c r="AW940" s="1">
        <f t="shared" ref="AW940:BY940" ca="1" si="921">OFFSET($F106,0,MATCH($BZ940,$G$1:$J$1,0))</f>
        <v>1.2700973158152613</v>
      </c>
      <c r="AX940" s="1">
        <f t="shared" ca="1" si="921"/>
        <v>1.2700973158152613</v>
      </c>
      <c r="AY940" s="1">
        <f t="shared" ca="1" si="921"/>
        <v>1.2700973158152613</v>
      </c>
      <c r="AZ940" s="1">
        <f t="shared" ca="1" si="921"/>
        <v>1.2700973158152613</v>
      </c>
      <c r="BA940" s="1">
        <f t="shared" ca="1" si="921"/>
        <v>1.2700973158152613</v>
      </c>
      <c r="BB940" s="1">
        <f t="shared" ca="1" si="921"/>
        <v>1.2700973158152613</v>
      </c>
      <c r="BC940" s="1">
        <f t="shared" ca="1" si="921"/>
        <v>1.2700973158152613</v>
      </c>
      <c r="BD940" s="1">
        <f t="shared" ca="1" si="921"/>
        <v>1.2700973158152613</v>
      </c>
      <c r="BE940" s="1">
        <f t="shared" ca="1" si="921"/>
        <v>1.2700973158152613</v>
      </c>
      <c r="BF940" s="1">
        <f t="shared" ca="1" si="921"/>
        <v>1.2700973158152613</v>
      </c>
      <c r="BG940" s="1">
        <f t="shared" ca="1" si="921"/>
        <v>1.2700973158152613</v>
      </c>
      <c r="BH940" s="1">
        <f t="shared" ca="1" si="921"/>
        <v>1.2700973158152613</v>
      </c>
      <c r="BI940" s="1">
        <f t="shared" ca="1" si="921"/>
        <v>1.2700973158152613</v>
      </c>
      <c r="BJ940" s="1">
        <f t="shared" ca="1" si="921"/>
        <v>1.2700973158152613</v>
      </c>
      <c r="BK940" s="1">
        <f t="shared" ca="1" si="921"/>
        <v>1.2700973158152613</v>
      </c>
      <c r="BL940" s="1">
        <f t="shared" ca="1" si="921"/>
        <v>1.2700973158152613</v>
      </c>
      <c r="BM940" s="1">
        <f t="shared" ca="1" si="921"/>
        <v>1.2700973158152613</v>
      </c>
      <c r="BN940" s="1">
        <f t="shared" ca="1" si="921"/>
        <v>1.2700973158152613</v>
      </c>
      <c r="BO940" s="1">
        <f t="shared" ca="1" si="921"/>
        <v>1.2700973158152613</v>
      </c>
      <c r="BP940" s="1">
        <f t="shared" ca="1" si="921"/>
        <v>1.2700973158152613</v>
      </c>
      <c r="BQ940" s="1">
        <f t="shared" ca="1" si="921"/>
        <v>1.2700973158152613</v>
      </c>
      <c r="BR940" s="1">
        <f t="shared" ca="1" si="921"/>
        <v>1.2700973158152613</v>
      </c>
      <c r="BS940" s="1">
        <f t="shared" ca="1" si="921"/>
        <v>1.2700973158152613</v>
      </c>
      <c r="BT940" s="1">
        <f t="shared" ca="1" si="921"/>
        <v>1.2700973158152613</v>
      </c>
      <c r="BU940" s="1">
        <f t="shared" ca="1" si="921"/>
        <v>1.2700973158152613</v>
      </c>
      <c r="BV940" s="1">
        <f t="shared" ca="1" si="921"/>
        <v>1.2700973158152613</v>
      </c>
      <c r="BW940" s="1">
        <f t="shared" ca="1" si="921"/>
        <v>1.2700973158152613</v>
      </c>
      <c r="BX940" s="1">
        <f t="shared" ca="1" si="921"/>
        <v>1.2700973158152613</v>
      </c>
      <c r="BY940" s="1">
        <f t="shared" ca="1" si="921"/>
        <v>1.2700973158152613</v>
      </c>
      <c r="BZ940">
        <v>2050</v>
      </c>
    </row>
    <row r="941" spans="47:78" x14ac:dyDescent="0.45">
      <c r="AU941" t="str">
        <f t="shared" ca="1" si="901"/>
        <v>ITM_SPC_NGA</v>
      </c>
      <c r="AV941" s="1">
        <f t="shared" ca="1" si="881"/>
        <v>1.1606646281756339</v>
      </c>
      <c r="AW941" s="1">
        <f t="shared" ref="AW941:BY941" ca="1" si="922">OFFSET($F107,0,MATCH($BZ941,$G$1:$J$1,0))</f>
        <v>1.1606646281756339</v>
      </c>
      <c r="AX941" s="1">
        <f t="shared" ca="1" si="922"/>
        <v>1.1606646281756339</v>
      </c>
      <c r="AY941" s="1">
        <f t="shared" ca="1" si="922"/>
        <v>1.1606646281756339</v>
      </c>
      <c r="AZ941" s="1">
        <f t="shared" ca="1" si="922"/>
        <v>1.1606646281756339</v>
      </c>
      <c r="BA941" s="1">
        <f t="shared" ca="1" si="922"/>
        <v>1.1606646281756339</v>
      </c>
      <c r="BB941" s="1">
        <f t="shared" ca="1" si="922"/>
        <v>1.1606646281756339</v>
      </c>
      <c r="BC941" s="1">
        <f t="shared" ca="1" si="922"/>
        <v>1.1606646281756339</v>
      </c>
      <c r="BD941" s="1">
        <f t="shared" ca="1" si="922"/>
        <v>1.1606646281756339</v>
      </c>
      <c r="BE941" s="1">
        <f t="shared" ca="1" si="922"/>
        <v>1.1606646281756339</v>
      </c>
      <c r="BF941" s="1">
        <f t="shared" ca="1" si="922"/>
        <v>1.1606646281756339</v>
      </c>
      <c r="BG941" s="1">
        <f t="shared" ca="1" si="922"/>
        <v>1.1606646281756339</v>
      </c>
      <c r="BH941" s="1">
        <f t="shared" ca="1" si="922"/>
        <v>1.1606646281756339</v>
      </c>
      <c r="BI941" s="1">
        <f t="shared" ca="1" si="922"/>
        <v>1.1606646281756339</v>
      </c>
      <c r="BJ941" s="1">
        <f t="shared" ca="1" si="922"/>
        <v>1.1606646281756339</v>
      </c>
      <c r="BK941" s="1">
        <f t="shared" ca="1" si="922"/>
        <v>1.1606646281756339</v>
      </c>
      <c r="BL941" s="1">
        <f t="shared" ca="1" si="922"/>
        <v>1.1606646281756339</v>
      </c>
      <c r="BM941" s="1">
        <f t="shared" ca="1" si="922"/>
        <v>1.1606646281756339</v>
      </c>
      <c r="BN941" s="1">
        <f t="shared" ca="1" si="922"/>
        <v>1.1606646281756339</v>
      </c>
      <c r="BO941" s="1">
        <f t="shared" ca="1" si="922"/>
        <v>1.1606646281756339</v>
      </c>
      <c r="BP941" s="1">
        <f t="shared" ca="1" si="922"/>
        <v>1.1606646281756339</v>
      </c>
      <c r="BQ941" s="1">
        <f t="shared" ca="1" si="922"/>
        <v>1.1606646281756339</v>
      </c>
      <c r="BR941" s="1">
        <f t="shared" ca="1" si="922"/>
        <v>1.1606646281756339</v>
      </c>
      <c r="BS941" s="1">
        <f t="shared" ca="1" si="922"/>
        <v>1.1606646281756339</v>
      </c>
      <c r="BT941" s="1">
        <f t="shared" ca="1" si="922"/>
        <v>1.1606646281756339</v>
      </c>
      <c r="BU941" s="1">
        <f t="shared" ca="1" si="922"/>
        <v>1.1606646281756339</v>
      </c>
      <c r="BV941" s="1">
        <f t="shared" ca="1" si="922"/>
        <v>1.1606646281756339</v>
      </c>
      <c r="BW941" s="1">
        <f t="shared" ca="1" si="922"/>
        <v>1.1606646281756339</v>
      </c>
      <c r="BX941" s="1">
        <f t="shared" ca="1" si="922"/>
        <v>1.1606646281756339</v>
      </c>
      <c r="BY941" s="1">
        <f t="shared" ca="1" si="922"/>
        <v>1.1606646281756339</v>
      </c>
      <c r="BZ941">
        <v>2050</v>
      </c>
    </row>
    <row r="942" spans="47:78" x14ac:dyDescent="0.45">
      <c r="AU942" t="str">
        <f t="shared" ca="1" si="901"/>
        <v>ITM_OTH_NGA</v>
      </c>
      <c r="AV942" s="1">
        <f t="shared" ca="1" si="881"/>
        <v>1.1606646281756339</v>
      </c>
      <c r="AW942" s="1">
        <f t="shared" ref="AW942:BY942" ca="1" si="923">OFFSET($F108,0,MATCH($BZ942,$G$1:$J$1,0))</f>
        <v>1.1606646281756339</v>
      </c>
      <c r="AX942" s="1">
        <f t="shared" ca="1" si="923"/>
        <v>1.1606646281756339</v>
      </c>
      <c r="AY942" s="1">
        <f t="shared" ca="1" si="923"/>
        <v>1.1606646281756339</v>
      </c>
      <c r="AZ942" s="1">
        <f t="shared" ca="1" si="923"/>
        <v>1.1606646281756339</v>
      </c>
      <c r="BA942" s="1">
        <f t="shared" ca="1" si="923"/>
        <v>1.1606646281756339</v>
      </c>
      <c r="BB942" s="1">
        <f t="shared" ca="1" si="923"/>
        <v>1.1606646281756339</v>
      </c>
      <c r="BC942" s="1">
        <f t="shared" ca="1" si="923"/>
        <v>1.1606646281756339</v>
      </c>
      <c r="BD942" s="1">
        <f t="shared" ca="1" si="923"/>
        <v>1.1606646281756339</v>
      </c>
      <c r="BE942" s="1">
        <f t="shared" ca="1" si="923"/>
        <v>1.1606646281756339</v>
      </c>
      <c r="BF942" s="1">
        <f t="shared" ca="1" si="923"/>
        <v>1.1606646281756339</v>
      </c>
      <c r="BG942" s="1">
        <f t="shared" ca="1" si="923"/>
        <v>1.1606646281756339</v>
      </c>
      <c r="BH942" s="1">
        <f t="shared" ca="1" si="923"/>
        <v>1.1606646281756339</v>
      </c>
      <c r="BI942" s="1">
        <f t="shared" ca="1" si="923"/>
        <v>1.1606646281756339</v>
      </c>
      <c r="BJ942" s="1">
        <f t="shared" ca="1" si="923"/>
        <v>1.1606646281756339</v>
      </c>
      <c r="BK942" s="1">
        <f t="shared" ca="1" si="923"/>
        <v>1.1606646281756339</v>
      </c>
      <c r="BL942" s="1">
        <f t="shared" ca="1" si="923"/>
        <v>1.1606646281756339</v>
      </c>
      <c r="BM942" s="1">
        <f t="shared" ca="1" si="923"/>
        <v>1.1606646281756339</v>
      </c>
      <c r="BN942" s="1">
        <f t="shared" ca="1" si="923"/>
        <v>1.1606646281756339</v>
      </c>
      <c r="BO942" s="1">
        <f t="shared" ca="1" si="923"/>
        <v>1.1606646281756339</v>
      </c>
      <c r="BP942" s="1">
        <f t="shared" ca="1" si="923"/>
        <v>1.1606646281756339</v>
      </c>
      <c r="BQ942" s="1">
        <f t="shared" ca="1" si="923"/>
        <v>1.1606646281756339</v>
      </c>
      <c r="BR942" s="1">
        <f t="shared" ca="1" si="923"/>
        <v>1.1606646281756339</v>
      </c>
      <c r="BS942" s="1">
        <f t="shared" ca="1" si="923"/>
        <v>1.1606646281756339</v>
      </c>
      <c r="BT942" s="1">
        <f t="shared" ca="1" si="923"/>
        <v>1.1606646281756339</v>
      </c>
      <c r="BU942" s="1">
        <f t="shared" ca="1" si="923"/>
        <v>1.1606646281756339</v>
      </c>
      <c r="BV942" s="1">
        <f t="shared" ca="1" si="923"/>
        <v>1.1606646281756339</v>
      </c>
      <c r="BW942" s="1">
        <f t="shared" ca="1" si="923"/>
        <v>1.1606646281756339</v>
      </c>
      <c r="BX942" s="1">
        <f t="shared" ca="1" si="923"/>
        <v>1.1606646281756339</v>
      </c>
      <c r="BY942" s="1">
        <f t="shared" ca="1" si="923"/>
        <v>1.1606646281756339</v>
      </c>
      <c r="BZ942">
        <v>2050</v>
      </c>
    </row>
    <row r="943" spans="47:78" x14ac:dyDescent="0.45">
      <c r="AU943" t="str">
        <f t="shared" ca="1" si="901"/>
        <v>\I:</v>
      </c>
      <c r="AV943" s="1" t="str">
        <f t="shared" ca="1" si="881"/>
        <v/>
      </c>
      <c r="AW943" s="1" t="str">
        <f t="shared" ref="AW943:BY943" ca="1" si="924">OFFSET($F109,0,MATCH($BZ943,$G$1:$J$1,0))</f>
        <v/>
      </c>
      <c r="AX943" s="1" t="str">
        <f t="shared" ca="1" si="924"/>
        <v/>
      </c>
      <c r="AY943" s="1" t="str">
        <f t="shared" ca="1" si="924"/>
        <v/>
      </c>
      <c r="AZ943" s="1" t="str">
        <f t="shared" ca="1" si="924"/>
        <v/>
      </c>
      <c r="BA943" s="1" t="str">
        <f t="shared" ca="1" si="924"/>
        <v/>
      </c>
      <c r="BB943" s="1" t="str">
        <f t="shared" ca="1" si="924"/>
        <v/>
      </c>
      <c r="BC943" s="1" t="str">
        <f t="shared" ca="1" si="924"/>
        <v/>
      </c>
      <c r="BD943" s="1" t="str">
        <f t="shared" ca="1" si="924"/>
        <v/>
      </c>
      <c r="BE943" s="1" t="str">
        <f t="shared" ca="1" si="924"/>
        <v/>
      </c>
      <c r="BF943" s="1" t="str">
        <f t="shared" ca="1" si="924"/>
        <v/>
      </c>
      <c r="BG943" s="1" t="str">
        <f t="shared" ca="1" si="924"/>
        <v/>
      </c>
      <c r="BH943" s="1" t="str">
        <f t="shared" ca="1" si="924"/>
        <v/>
      </c>
      <c r="BI943" s="1" t="str">
        <f t="shared" ca="1" si="924"/>
        <v/>
      </c>
      <c r="BJ943" s="1" t="str">
        <f t="shared" ca="1" si="924"/>
        <v/>
      </c>
      <c r="BK943" s="1" t="str">
        <f t="shared" ca="1" si="924"/>
        <v/>
      </c>
      <c r="BL943" s="1" t="str">
        <f t="shared" ca="1" si="924"/>
        <v/>
      </c>
      <c r="BM943" s="1" t="str">
        <f t="shared" ca="1" si="924"/>
        <v/>
      </c>
      <c r="BN943" s="1" t="str">
        <f t="shared" ca="1" si="924"/>
        <v/>
      </c>
      <c r="BO943" s="1" t="str">
        <f t="shared" ca="1" si="924"/>
        <v/>
      </c>
      <c r="BP943" s="1" t="str">
        <f t="shared" ca="1" si="924"/>
        <v/>
      </c>
      <c r="BQ943" s="1" t="str">
        <f t="shared" ca="1" si="924"/>
        <v/>
      </c>
      <c r="BR943" s="1" t="str">
        <f t="shared" ca="1" si="924"/>
        <v/>
      </c>
      <c r="BS943" s="1" t="str">
        <f t="shared" ca="1" si="924"/>
        <v/>
      </c>
      <c r="BT943" s="1" t="str">
        <f t="shared" ca="1" si="924"/>
        <v/>
      </c>
      <c r="BU943" s="1" t="str">
        <f t="shared" ca="1" si="924"/>
        <v/>
      </c>
      <c r="BV943" s="1" t="str">
        <f t="shared" ca="1" si="924"/>
        <v/>
      </c>
      <c r="BW943" s="1" t="str">
        <f t="shared" ca="1" si="924"/>
        <v/>
      </c>
      <c r="BX943" s="1" t="str">
        <f t="shared" ca="1" si="924"/>
        <v/>
      </c>
      <c r="BY943" s="1" t="str">
        <f t="shared" ca="1" si="924"/>
        <v/>
      </c>
      <c r="BZ943">
        <v>2050</v>
      </c>
    </row>
    <row r="944" spans="47:78" x14ac:dyDescent="0.45">
      <c r="AU944" t="str">
        <f t="shared" ca="1" si="901"/>
        <v>INM_PRH_NGA</v>
      </c>
      <c r="AV944" s="1">
        <f t="shared" ca="1" si="881"/>
        <v>1.1415245836777768</v>
      </c>
      <c r="AW944" s="1">
        <f t="shared" ref="AW944:BY944" ca="1" si="925">OFFSET($F110,0,MATCH($BZ944,$G$1:$J$1,0))</f>
        <v>1.1415245836777768</v>
      </c>
      <c r="AX944" s="1">
        <f t="shared" ca="1" si="925"/>
        <v>1.1415245836777768</v>
      </c>
      <c r="AY944" s="1">
        <f t="shared" ca="1" si="925"/>
        <v>1.1415245836777768</v>
      </c>
      <c r="AZ944" s="1">
        <f t="shared" ca="1" si="925"/>
        <v>1.1415245836777768</v>
      </c>
      <c r="BA944" s="1">
        <f t="shared" ca="1" si="925"/>
        <v>1.1415245836777768</v>
      </c>
      <c r="BB944" s="1">
        <f t="shared" ca="1" si="925"/>
        <v>1.1415245836777768</v>
      </c>
      <c r="BC944" s="1">
        <f t="shared" ca="1" si="925"/>
        <v>1.1415245836777768</v>
      </c>
      <c r="BD944" s="1">
        <f t="shared" ca="1" si="925"/>
        <v>1.1415245836777768</v>
      </c>
      <c r="BE944" s="1">
        <f t="shared" ca="1" si="925"/>
        <v>1.1415245836777768</v>
      </c>
      <c r="BF944" s="1">
        <f t="shared" ca="1" si="925"/>
        <v>1.1415245836777768</v>
      </c>
      <c r="BG944" s="1">
        <f t="shared" ca="1" si="925"/>
        <v>1.1415245836777768</v>
      </c>
      <c r="BH944" s="1">
        <f t="shared" ca="1" si="925"/>
        <v>1.1415245836777768</v>
      </c>
      <c r="BI944" s="1">
        <f t="shared" ca="1" si="925"/>
        <v>1.1415245836777768</v>
      </c>
      <c r="BJ944" s="1">
        <f t="shared" ca="1" si="925"/>
        <v>1.1415245836777768</v>
      </c>
      <c r="BK944" s="1">
        <f t="shared" ca="1" si="925"/>
        <v>1.1415245836777768</v>
      </c>
      <c r="BL944" s="1">
        <f t="shared" ca="1" si="925"/>
        <v>1.1415245836777768</v>
      </c>
      <c r="BM944" s="1">
        <f t="shared" ca="1" si="925"/>
        <v>1.1415245836777768</v>
      </c>
      <c r="BN944" s="1">
        <f t="shared" ca="1" si="925"/>
        <v>1.1415245836777768</v>
      </c>
      <c r="BO944" s="1">
        <f t="shared" ca="1" si="925"/>
        <v>1.1415245836777768</v>
      </c>
      <c r="BP944" s="1">
        <f t="shared" ca="1" si="925"/>
        <v>1.1415245836777768</v>
      </c>
      <c r="BQ944" s="1">
        <f t="shared" ca="1" si="925"/>
        <v>1.1415245836777768</v>
      </c>
      <c r="BR944" s="1">
        <f t="shared" ca="1" si="925"/>
        <v>1.1415245836777768</v>
      </c>
      <c r="BS944" s="1">
        <f t="shared" ca="1" si="925"/>
        <v>1.1415245836777768</v>
      </c>
      <c r="BT944" s="1">
        <f t="shared" ca="1" si="925"/>
        <v>1.1415245836777768</v>
      </c>
      <c r="BU944" s="1">
        <f t="shared" ca="1" si="925"/>
        <v>1.1415245836777768</v>
      </c>
      <c r="BV944" s="1">
        <f t="shared" ca="1" si="925"/>
        <v>1.1415245836777768</v>
      </c>
      <c r="BW944" s="1">
        <f t="shared" ca="1" si="925"/>
        <v>1.1415245836777768</v>
      </c>
      <c r="BX944" s="1">
        <f t="shared" ca="1" si="925"/>
        <v>1.1415245836777768</v>
      </c>
      <c r="BY944" s="1">
        <f t="shared" ca="1" si="925"/>
        <v>1.1415245836777768</v>
      </c>
      <c r="BZ944">
        <v>2050</v>
      </c>
    </row>
    <row r="945" spans="47:78" x14ac:dyDescent="0.45">
      <c r="AU945" t="str">
        <f t="shared" ca="1" si="901"/>
        <v>INM_PRC_NGA</v>
      </c>
      <c r="AV945" s="1">
        <f t="shared" ca="1" si="881"/>
        <v>1.1606646281756339</v>
      </c>
      <c r="AW945" s="1">
        <f t="shared" ref="AW945:BY945" ca="1" si="926">OFFSET($F111,0,MATCH($BZ945,$G$1:$J$1,0))</f>
        <v>1.1606646281756339</v>
      </c>
      <c r="AX945" s="1">
        <f t="shared" ca="1" si="926"/>
        <v>1.1606646281756339</v>
      </c>
      <c r="AY945" s="1">
        <f t="shared" ca="1" si="926"/>
        <v>1.1606646281756339</v>
      </c>
      <c r="AZ945" s="1">
        <f t="shared" ca="1" si="926"/>
        <v>1.1606646281756339</v>
      </c>
      <c r="BA945" s="1">
        <f t="shared" ca="1" si="926"/>
        <v>1.1606646281756339</v>
      </c>
      <c r="BB945" s="1">
        <f t="shared" ca="1" si="926"/>
        <v>1.1606646281756339</v>
      </c>
      <c r="BC945" s="1">
        <f t="shared" ca="1" si="926"/>
        <v>1.1606646281756339</v>
      </c>
      <c r="BD945" s="1">
        <f t="shared" ca="1" si="926"/>
        <v>1.1606646281756339</v>
      </c>
      <c r="BE945" s="1">
        <f t="shared" ca="1" si="926"/>
        <v>1.1606646281756339</v>
      </c>
      <c r="BF945" s="1">
        <f t="shared" ca="1" si="926"/>
        <v>1.1606646281756339</v>
      </c>
      <c r="BG945" s="1">
        <f t="shared" ca="1" si="926"/>
        <v>1.1606646281756339</v>
      </c>
      <c r="BH945" s="1">
        <f t="shared" ca="1" si="926"/>
        <v>1.1606646281756339</v>
      </c>
      <c r="BI945" s="1">
        <f t="shared" ca="1" si="926"/>
        <v>1.1606646281756339</v>
      </c>
      <c r="BJ945" s="1">
        <f t="shared" ca="1" si="926"/>
        <v>1.1606646281756339</v>
      </c>
      <c r="BK945" s="1">
        <f t="shared" ca="1" si="926"/>
        <v>1.1606646281756339</v>
      </c>
      <c r="BL945" s="1">
        <f t="shared" ca="1" si="926"/>
        <v>1.1606646281756339</v>
      </c>
      <c r="BM945" s="1">
        <f t="shared" ca="1" si="926"/>
        <v>1.1606646281756339</v>
      </c>
      <c r="BN945" s="1">
        <f t="shared" ca="1" si="926"/>
        <v>1.1606646281756339</v>
      </c>
      <c r="BO945" s="1">
        <f t="shared" ca="1" si="926"/>
        <v>1.1606646281756339</v>
      </c>
      <c r="BP945" s="1">
        <f t="shared" ca="1" si="926"/>
        <v>1.1606646281756339</v>
      </c>
      <c r="BQ945" s="1">
        <f t="shared" ca="1" si="926"/>
        <v>1.1606646281756339</v>
      </c>
      <c r="BR945" s="1">
        <f t="shared" ca="1" si="926"/>
        <v>1.1606646281756339</v>
      </c>
      <c r="BS945" s="1">
        <f t="shared" ca="1" si="926"/>
        <v>1.1606646281756339</v>
      </c>
      <c r="BT945" s="1">
        <f t="shared" ca="1" si="926"/>
        <v>1.1606646281756339</v>
      </c>
      <c r="BU945" s="1">
        <f t="shared" ca="1" si="926"/>
        <v>1.1606646281756339</v>
      </c>
      <c r="BV945" s="1">
        <f t="shared" ca="1" si="926"/>
        <v>1.1606646281756339</v>
      </c>
      <c r="BW945" s="1">
        <f t="shared" ca="1" si="926"/>
        <v>1.1606646281756339</v>
      </c>
      <c r="BX945" s="1">
        <f t="shared" ca="1" si="926"/>
        <v>1.1606646281756339</v>
      </c>
      <c r="BY945" s="1">
        <f t="shared" ca="1" si="926"/>
        <v>1.1606646281756339</v>
      </c>
      <c r="BZ945">
        <v>2050</v>
      </c>
    </row>
    <row r="946" spans="47:78" x14ac:dyDescent="0.45">
      <c r="AU946" t="str">
        <f t="shared" ca="1" si="901"/>
        <v>INM_MDR_NGA</v>
      </c>
      <c r="AV946" s="1">
        <f t="shared" ca="1" si="881"/>
        <v>1.2588235993737953</v>
      </c>
      <c r="AW946" s="1">
        <f t="shared" ref="AW946:BY946" ca="1" si="927">OFFSET($F112,0,MATCH($BZ946,$G$1:$J$1,0))</f>
        <v>1.2588235993737953</v>
      </c>
      <c r="AX946" s="1">
        <f t="shared" ca="1" si="927"/>
        <v>1.2588235993737953</v>
      </c>
      <c r="AY946" s="1">
        <f t="shared" ca="1" si="927"/>
        <v>1.2588235993737953</v>
      </c>
      <c r="AZ946" s="1">
        <f t="shared" ca="1" si="927"/>
        <v>1.2588235993737953</v>
      </c>
      <c r="BA946" s="1">
        <f t="shared" ca="1" si="927"/>
        <v>1.2588235993737953</v>
      </c>
      <c r="BB946" s="1">
        <f t="shared" ca="1" si="927"/>
        <v>1.2588235993737953</v>
      </c>
      <c r="BC946" s="1">
        <f t="shared" ca="1" si="927"/>
        <v>1.2588235993737953</v>
      </c>
      <c r="BD946" s="1">
        <f t="shared" ca="1" si="927"/>
        <v>1.2588235993737953</v>
      </c>
      <c r="BE946" s="1">
        <f t="shared" ca="1" si="927"/>
        <v>1.2588235993737953</v>
      </c>
      <c r="BF946" s="1">
        <f t="shared" ca="1" si="927"/>
        <v>1.2588235993737953</v>
      </c>
      <c r="BG946" s="1">
        <f t="shared" ca="1" si="927"/>
        <v>1.2588235993737953</v>
      </c>
      <c r="BH946" s="1">
        <f t="shared" ca="1" si="927"/>
        <v>1.2588235993737953</v>
      </c>
      <c r="BI946" s="1">
        <f t="shared" ca="1" si="927"/>
        <v>1.2588235993737953</v>
      </c>
      <c r="BJ946" s="1">
        <f t="shared" ca="1" si="927"/>
        <v>1.2588235993737953</v>
      </c>
      <c r="BK946" s="1">
        <f t="shared" ca="1" si="927"/>
        <v>1.2588235993737953</v>
      </c>
      <c r="BL946" s="1">
        <f t="shared" ca="1" si="927"/>
        <v>1.2588235993737953</v>
      </c>
      <c r="BM946" s="1">
        <f t="shared" ca="1" si="927"/>
        <v>1.2588235993737953</v>
      </c>
      <c r="BN946" s="1">
        <f t="shared" ca="1" si="927"/>
        <v>1.2588235993737953</v>
      </c>
      <c r="BO946" s="1">
        <f t="shared" ca="1" si="927"/>
        <v>1.2588235993737953</v>
      </c>
      <c r="BP946" s="1">
        <f t="shared" ca="1" si="927"/>
        <v>1.2588235993737953</v>
      </c>
      <c r="BQ946" s="1">
        <f t="shared" ca="1" si="927"/>
        <v>1.2588235993737953</v>
      </c>
      <c r="BR946" s="1">
        <f t="shared" ca="1" si="927"/>
        <v>1.2588235993737953</v>
      </c>
      <c r="BS946" s="1">
        <f t="shared" ca="1" si="927"/>
        <v>1.2588235993737953</v>
      </c>
      <c r="BT946" s="1">
        <f t="shared" ca="1" si="927"/>
        <v>1.2588235993737953</v>
      </c>
      <c r="BU946" s="1">
        <f t="shared" ca="1" si="927"/>
        <v>1.2588235993737953</v>
      </c>
      <c r="BV946" s="1">
        <f t="shared" ca="1" si="927"/>
        <v>1.2588235993737953</v>
      </c>
      <c r="BW946" s="1">
        <f t="shared" ca="1" si="927"/>
        <v>1.2588235993737953</v>
      </c>
      <c r="BX946" s="1">
        <f t="shared" ca="1" si="927"/>
        <v>1.2588235993737953</v>
      </c>
      <c r="BY946" s="1">
        <f t="shared" ca="1" si="927"/>
        <v>1.2588235993737953</v>
      </c>
      <c r="BZ946">
        <v>2050</v>
      </c>
    </row>
    <row r="947" spans="47:78" x14ac:dyDescent="0.45">
      <c r="AU947" t="str">
        <f t="shared" ca="1" si="901"/>
        <v>INM_SPC_NGA</v>
      </c>
      <c r="AV947" s="1">
        <f t="shared" ca="1" si="881"/>
        <v>1.1606646281756339</v>
      </c>
      <c r="AW947" s="1">
        <f t="shared" ref="AW947:BY947" ca="1" si="928">OFFSET($F113,0,MATCH($BZ947,$G$1:$J$1,0))</f>
        <v>1.1606646281756339</v>
      </c>
      <c r="AX947" s="1">
        <f t="shared" ca="1" si="928"/>
        <v>1.1606646281756339</v>
      </c>
      <c r="AY947" s="1">
        <f t="shared" ca="1" si="928"/>
        <v>1.1606646281756339</v>
      </c>
      <c r="AZ947" s="1">
        <f t="shared" ca="1" si="928"/>
        <v>1.1606646281756339</v>
      </c>
      <c r="BA947" s="1">
        <f t="shared" ca="1" si="928"/>
        <v>1.1606646281756339</v>
      </c>
      <c r="BB947" s="1">
        <f t="shared" ca="1" si="928"/>
        <v>1.1606646281756339</v>
      </c>
      <c r="BC947" s="1">
        <f t="shared" ca="1" si="928"/>
        <v>1.1606646281756339</v>
      </c>
      <c r="BD947" s="1">
        <f t="shared" ca="1" si="928"/>
        <v>1.1606646281756339</v>
      </c>
      <c r="BE947" s="1">
        <f t="shared" ca="1" si="928"/>
        <v>1.1606646281756339</v>
      </c>
      <c r="BF947" s="1">
        <f t="shared" ca="1" si="928"/>
        <v>1.1606646281756339</v>
      </c>
      <c r="BG947" s="1">
        <f t="shared" ca="1" si="928"/>
        <v>1.1606646281756339</v>
      </c>
      <c r="BH947" s="1">
        <f t="shared" ca="1" si="928"/>
        <v>1.1606646281756339</v>
      </c>
      <c r="BI947" s="1">
        <f t="shared" ca="1" si="928"/>
        <v>1.1606646281756339</v>
      </c>
      <c r="BJ947" s="1">
        <f t="shared" ca="1" si="928"/>
        <v>1.1606646281756339</v>
      </c>
      <c r="BK947" s="1">
        <f t="shared" ca="1" si="928"/>
        <v>1.1606646281756339</v>
      </c>
      <c r="BL947" s="1">
        <f t="shared" ca="1" si="928"/>
        <v>1.1606646281756339</v>
      </c>
      <c r="BM947" s="1">
        <f t="shared" ca="1" si="928"/>
        <v>1.1606646281756339</v>
      </c>
      <c r="BN947" s="1">
        <f t="shared" ca="1" si="928"/>
        <v>1.1606646281756339</v>
      </c>
      <c r="BO947" s="1">
        <f t="shared" ca="1" si="928"/>
        <v>1.1606646281756339</v>
      </c>
      <c r="BP947" s="1">
        <f t="shared" ca="1" si="928"/>
        <v>1.1606646281756339</v>
      </c>
      <c r="BQ947" s="1">
        <f t="shared" ca="1" si="928"/>
        <v>1.1606646281756339</v>
      </c>
      <c r="BR947" s="1">
        <f t="shared" ca="1" si="928"/>
        <v>1.1606646281756339</v>
      </c>
      <c r="BS947" s="1">
        <f t="shared" ca="1" si="928"/>
        <v>1.1606646281756339</v>
      </c>
      <c r="BT947" s="1">
        <f t="shared" ca="1" si="928"/>
        <v>1.1606646281756339</v>
      </c>
      <c r="BU947" s="1">
        <f t="shared" ca="1" si="928"/>
        <v>1.1606646281756339</v>
      </c>
      <c r="BV947" s="1">
        <f t="shared" ca="1" si="928"/>
        <v>1.1606646281756339</v>
      </c>
      <c r="BW947" s="1">
        <f t="shared" ca="1" si="928"/>
        <v>1.1606646281756339</v>
      </c>
      <c r="BX947" s="1">
        <f t="shared" ca="1" si="928"/>
        <v>1.1606646281756339</v>
      </c>
      <c r="BY947" s="1">
        <f t="shared" ca="1" si="928"/>
        <v>1.1606646281756339</v>
      </c>
      <c r="BZ947">
        <v>2050</v>
      </c>
    </row>
    <row r="948" spans="47:78" x14ac:dyDescent="0.45">
      <c r="AU948" t="str">
        <f t="shared" ca="1" si="901"/>
        <v>INM_OTH_NGA</v>
      </c>
      <c r="AV948" s="1">
        <f t="shared" ca="1" si="881"/>
        <v>1.1606646281756339</v>
      </c>
      <c r="AW948" s="1">
        <f t="shared" ref="AW948:BY948" ca="1" si="929">OFFSET($F114,0,MATCH($BZ948,$G$1:$J$1,0))</f>
        <v>1.1606646281756339</v>
      </c>
      <c r="AX948" s="1">
        <f t="shared" ca="1" si="929"/>
        <v>1.1606646281756339</v>
      </c>
      <c r="AY948" s="1">
        <f t="shared" ca="1" si="929"/>
        <v>1.1606646281756339</v>
      </c>
      <c r="AZ948" s="1">
        <f t="shared" ca="1" si="929"/>
        <v>1.1606646281756339</v>
      </c>
      <c r="BA948" s="1">
        <f t="shared" ca="1" si="929"/>
        <v>1.1606646281756339</v>
      </c>
      <c r="BB948" s="1">
        <f t="shared" ca="1" si="929"/>
        <v>1.1606646281756339</v>
      </c>
      <c r="BC948" s="1">
        <f t="shared" ca="1" si="929"/>
        <v>1.1606646281756339</v>
      </c>
      <c r="BD948" s="1">
        <f t="shared" ca="1" si="929"/>
        <v>1.1606646281756339</v>
      </c>
      <c r="BE948" s="1">
        <f t="shared" ca="1" si="929"/>
        <v>1.1606646281756339</v>
      </c>
      <c r="BF948" s="1">
        <f t="shared" ca="1" si="929"/>
        <v>1.1606646281756339</v>
      </c>
      <c r="BG948" s="1">
        <f t="shared" ca="1" si="929"/>
        <v>1.1606646281756339</v>
      </c>
      <c r="BH948" s="1">
        <f t="shared" ca="1" si="929"/>
        <v>1.1606646281756339</v>
      </c>
      <c r="BI948" s="1">
        <f t="shared" ca="1" si="929"/>
        <v>1.1606646281756339</v>
      </c>
      <c r="BJ948" s="1">
        <f t="shared" ca="1" si="929"/>
        <v>1.1606646281756339</v>
      </c>
      <c r="BK948" s="1">
        <f t="shared" ca="1" si="929"/>
        <v>1.1606646281756339</v>
      </c>
      <c r="BL948" s="1">
        <f t="shared" ca="1" si="929"/>
        <v>1.1606646281756339</v>
      </c>
      <c r="BM948" s="1">
        <f t="shared" ca="1" si="929"/>
        <v>1.1606646281756339</v>
      </c>
      <c r="BN948" s="1">
        <f t="shared" ca="1" si="929"/>
        <v>1.1606646281756339</v>
      </c>
      <c r="BO948" s="1">
        <f t="shared" ca="1" si="929"/>
        <v>1.1606646281756339</v>
      </c>
      <c r="BP948" s="1">
        <f t="shared" ca="1" si="929"/>
        <v>1.1606646281756339</v>
      </c>
      <c r="BQ948" s="1">
        <f t="shared" ca="1" si="929"/>
        <v>1.1606646281756339</v>
      </c>
      <c r="BR948" s="1">
        <f t="shared" ca="1" si="929"/>
        <v>1.1606646281756339</v>
      </c>
      <c r="BS948" s="1">
        <f t="shared" ca="1" si="929"/>
        <v>1.1606646281756339</v>
      </c>
      <c r="BT948" s="1">
        <f t="shared" ca="1" si="929"/>
        <v>1.1606646281756339</v>
      </c>
      <c r="BU948" s="1">
        <f t="shared" ca="1" si="929"/>
        <v>1.1606646281756339</v>
      </c>
      <c r="BV948" s="1">
        <f t="shared" ca="1" si="929"/>
        <v>1.1606646281756339</v>
      </c>
      <c r="BW948" s="1">
        <f t="shared" ca="1" si="929"/>
        <v>1.1606646281756339</v>
      </c>
      <c r="BX948" s="1">
        <f t="shared" ca="1" si="929"/>
        <v>1.1606646281756339</v>
      </c>
      <c r="BY948" s="1">
        <f t="shared" ca="1" si="929"/>
        <v>1.1606646281756339</v>
      </c>
      <c r="BZ948">
        <v>2050</v>
      </c>
    </row>
    <row r="949" spans="47:78" x14ac:dyDescent="0.45">
      <c r="AU949" t="str">
        <f t="shared" ca="1" si="901"/>
        <v>\I:</v>
      </c>
      <c r="AV949" s="1" t="str">
        <f t="shared" ca="1" si="881"/>
        <v/>
      </c>
      <c r="AW949" s="1" t="str">
        <f t="shared" ref="AW949:BY949" ca="1" si="930">OFFSET($F115,0,MATCH($BZ949,$G$1:$J$1,0))</f>
        <v/>
      </c>
      <c r="AX949" s="1" t="str">
        <f t="shared" ca="1" si="930"/>
        <v/>
      </c>
      <c r="AY949" s="1" t="str">
        <f t="shared" ca="1" si="930"/>
        <v/>
      </c>
      <c r="AZ949" s="1" t="str">
        <f t="shared" ca="1" si="930"/>
        <v/>
      </c>
      <c r="BA949" s="1" t="str">
        <f t="shared" ca="1" si="930"/>
        <v/>
      </c>
      <c r="BB949" s="1" t="str">
        <f t="shared" ca="1" si="930"/>
        <v/>
      </c>
      <c r="BC949" s="1" t="str">
        <f t="shared" ca="1" si="930"/>
        <v/>
      </c>
      <c r="BD949" s="1" t="str">
        <f t="shared" ca="1" si="930"/>
        <v/>
      </c>
      <c r="BE949" s="1" t="str">
        <f t="shared" ca="1" si="930"/>
        <v/>
      </c>
      <c r="BF949" s="1" t="str">
        <f t="shared" ca="1" si="930"/>
        <v/>
      </c>
      <c r="BG949" s="1" t="str">
        <f t="shared" ca="1" si="930"/>
        <v/>
      </c>
      <c r="BH949" s="1" t="str">
        <f t="shared" ca="1" si="930"/>
        <v/>
      </c>
      <c r="BI949" s="1" t="str">
        <f t="shared" ca="1" si="930"/>
        <v/>
      </c>
      <c r="BJ949" s="1" t="str">
        <f t="shared" ca="1" si="930"/>
        <v/>
      </c>
      <c r="BK949" s="1" t="str">
        <f t="shared" ca="1" si="930"/>
        <v/>
      </c>
      <c r="BL949" s="1" t="str">
        <f t="shared" ca="1" si="930"/>
        <v/>
      </c>
      <c r="BM949" s="1" t="str">
        <f t="shared" ca="1" si="930"/>
        <v/>
      </c>
      <c r="BN949" s="1" t="str">
        <f t="shared" ca="1" si="930"/>
        <v/>
      </c>
      <c r="BO949" s="1" t="str">
        <f t="shared" ca="1" si="930"/>
        <v/>
      </c>
      <c r="BP949" s="1" t="str">
        <f t="shared" ca="1" si="930"/>
        <v/>
      </c>
      <c r="BQ949" s="1" t="str">
        <f t="shared" ca="1" si="930"/>
        <v/>
      </c>
      <c r="BR949" s="1" t="str">
        <f t="shared" ca="1" si="930"/>
        <v/>
      </c>
      <c r="BS949" s="1" t="str">
        <f t="shared" ca="1" si="930"/>
        <v/>
      </c>
      <c r="BT949" s="1" t="str">
        <f t="shared" ca="1" si="930"/>
        <v/>
      </c>
      <c r="BU949" s="1" t="str">
        <f t="shared" ca="1" si="930"/>
        <v/>
      </c>
      <c r="BV949" s="1" t="str">
        <f t="shared" ca="1" si="930"/>
        <v/>
      </c>
      <c r="BW949" s="1" t="str">
        <f t="shared" ca="1" si="930"/>
        <v/>
      </c>
      <c r="BX949" s="1" t="str">
        <f t="shared" ca="1" si="930"/>
        <v/>
      </c>
      <c r="BY949" s="1" t="str">
        <f t="shared" ca="1" si="930"/>
        <v/>
      </c>
      <c r="BZ949">
        <v>2050</v>
      </c>
    </row>
    <row r="950" spans="47:78" x14ac:dyDescent="0.45">
      <c r="AU950" t="str">
        <f t="shared" ca="1" si="901"/>
        <v>ILP_PRH_NGA</v>
      </c>
      <c r="AV950" s="1">
        <f t="shared" ca="1" si="881"/>
        <v>1.0557840634754778</v>
      </c>
      <c r="AW950" s="1">
        <f t="shared" ref="AW950:BY950" ca="1" si="931">OFFSET($F116,0,MATCH($BZ950,$G$1:$J$1,0))</f>
        <v>1.0557840634754778</v>
      </c>
      <c r="AX950" s="1">
        <f t="shared" ca="1" si="931"/>
        <v>1.0557840634754778</v>
      </c>
      <c r="AY950" s="1">
        <f t="shared" ca="1" si="931"/>
        <v>1.0557840634754778</v>
      </c>
      <c r="AZ950" s="1">
        <f t="shared" ca="1" si="931"/>
        <v>1.0557840634754778</v>
      </c>
      <c r="BA950" s="1">
        <f t="shared" ca="1" si="931"/>
        <v>1.0557840634754778</v>
      </c>
      <c r="BB950" s="1">
        <f t="shared" ca="1" si="931"/>
        <v>1.0557840634754778</v>
      </c>
      <c r="BC950" s="1">
        <f t="shared" ca="1" si="931"/>
        <v>1.0557840634754778</v>
      </c>
      <c r="BD950" s="1">
        <f t="shared" ca="1" si="931"/>
        <v>1.0557840634754778</v>
      </c>
      <c r="BE950" s="1">
        <f t="shared" ca="1" si="931"/>
        <v>1.0557840634754778</v>
      </c>
      <c r="BF950" s="1">
        <f t="shared" ca="1" si="931"/>
        <v>1.0557840634754778</v>
      </c>
      <c r="BG950" s="1">
        <f t="shared" ca="1" si="931"/>
        <v>1.0557840634754778</v>
      </c>
      <c r="BH950" s="1">
        <f t="shared" ca="1" si="931"/>
        <v>1.0557840634754778</v>
      </c>
      <c r="BI950" s="1">
        <f t="shared" ca="1" si="931"/>
        <v>1.0557840634754778</v>
      </c>
      <c r="BJ950" s="1">
        <f t="shared" ca="1" si="931"/>
        <v>1.0557840634754778</v>
      </c>
      <c r="BK950" s="1">
        <f t="shared" ca="1" si="931"/>
        <v>1.0557840634754778</v>
      </c>
      <c r="BL950" s="1">
        <f t="shared" ca="1" si="931"/>
        <v>1.0557840634754778</v>
      </c>
      <c r="BM950" s="1">
        <f t="shared" ca="1" si="931"/>
        <v>1.0557840634754778</v>
      </c>
      <c r="BN950" s="1">
        <f t="shared" ca="1" si="931"/>
        <v>1.0557840634754778</v>
      </c>
      <c r="BO950" s="1">
        <f t="shared" ca="1" si="931"/>
        <v>1.0557840634754778</v>
      </c>
      <c r="BP950" s="1">
        <f t="shared" ca="1" si="931"/>
        <v>1.0557840634754778</v>
      </c>
      <c r="BQ950" s="1">
        <f t="shared" ca="1" si="931"/>
        <v>1.0557840634754778</v>
      </c>
      <c r="BR950" s="1">
        <f t="shared" ca="1" si="931"/>
        <v>1.0557840634754778</v>
      </c>
      <c r="BS950" s="1">
        <f t="shared" ca="1" si="931"/>
        <v>1.0557840634754778</v>
      </c>
      <c r="BT950" s="1">
        <f t="shared" ca="1" si="931"/>
        <v>1.0557840634754778</v>
      </c>
      <c r="BU950" s="1">
        <f t="shared" ca="1" si="931"/>
        <v>1.0557840634754778</v>
      </c>
      <c r="BV950" s="1">
        <f t="shared" ca="1" si="931"/>
        <v>1.0557840634754778</v>
      </c>
      <c r="BW950" s="1">
        <f t="shared" ca="1" si="931"/>
        <v>1.0557840634754778</v>
      </c>
      <c r="BX950" s="1">
        <f t="shared" ca="1" si="931"/>
        <v>1.0557840634754778</v>
      </c>
      <c r="BY950" s="1">
        <f t="shared" ca="1" si="931"/>
        <v>1.0557840634754778</v>
      </c>
      <c r="BZ950">
        <v>2050</v>
      </c>
    </row>
    <row r="951" spans="47:78" x14ac:dyDescent="0.45">
      <c r="AU951" t="str">
        <f t="shared" ca="1" si="901"/>
        <v>ILP_MDR_NGA</v>
      </c>
      <c r="AV951" s="1">
        <f t="shared" ca="1" si="881"/>
        <v>1.0557840634754778</v>
      </c>
      <c r="AW951" s="1">
        <f t="shared" ref="AW951:BY951" ca="1" si="932">OFFSET($F117,0,MATCH($BZ951,$G$1:$J$1,0))</f>
        <v>1.0557840634754778</v>
      </c>
      <c r="AX951" s="1">
        <f t="shared" ca="1" si="932"/>
        <v>1.0557840634754778</v>
      </c>
      <c r="AY951" s="1">
        <f t="shared" ca="1" si="932"/>
        <v>1.0557840634754778</v>
      </c>
      <c r="AZ951" s="1">
        <f t="shared" ca="1" si="932"/>
        <v>1.0557840634754778</v>
      </c>
      <c r="BA951" s="1">
        <f t="shared" ca="1" si="932"/>
        <v>1.0557840634754778</v>
      </c>
      <c r="BB951" s="1">
        <f t="shared" ca="1" si="932"/>
        <v>1.0557840634754778</v>
      </c>
      <c r="BC951" s="1">
        <f t="shared" ca="1" si="932"/>
        <v>1.0557840634754778</v>
      </c>
      <c r="BD951" s="1">
        <f t="shared" ca="1" si="932"/>
        <v>1.0557840634754778</v>
      </c>
      <c r="BE951" s="1">
        <f t="shared" ca="1" si="932"/>
        <v>1.0557840634754778</v>
      </c>
      <c r="BF951" s="1">
        <f t="shared" ca="1" si="932"/>
        <v>1.0557840634754778</v>
      </c>
      <c r="BG951" s="1">
        <f t="shared" ca="1" si="932"/>
        <v>1.0557840634754778</v>
      </c>
      <c r="BH951" s="1">
        <f t="shared" ca="1" si="932"/>
        <v>1.0557840634754778</v>
      </c>
      <c r="BI951" s="1">
        <f t="shared" ca="1" si="932"/>
        <v>1.0557840634754778</v>
      </c>
      <c r="BJ951" s="1">
        <f t="shared" ca="1" si="932"/>
        <v>1.0557840634754778</v>
      </c>
      <c r="BK951" s="1">
        <f t="shared" ca="1" si="932"/>
        <v>1.0557840634754778</v>
      </c>
      <c r="BL951" s="1">
        <f t="shared" ca="1" si="932"/>
        <v>1.0557840634754778</v>
      </c>
      <c r="BM951" s="1">
        <f t="shared" ca="1" si="932"/>
        <v>1.0557840634754778</v>
      </c>
      <c r="BN951" s="1">
        <f t="shared" ca="1" si="932"/>
        <v>1.0557840634754778</v>
      </c>
      <c r="BO951" s="1">
        <f t="shared" ca="1" si="932"/>
        <v>1.0557840634754778</v>
      </c>
      <c r="BP951" s="1">
        <f t="shared" ca="1" si="932"/>
        <v>1.0557840634754778</v>
      </c>
      <c r="BQ951" s="1">
        <f t="shared" ca="1" si="932"/>
        <v>1.0557840634754778</v>
      </c>
      <c r="BR951" s="1">
        <f t="shared" ca="1" si="932"/>
        <v>1.0557840634754778</v>
      </c>
      <c r="BS951" s="1">
        <f t="shared" ca="1" si="932"/>
        <v>1.0557840634754778</v>
      </c>
      <c r="BT951" s="1">
        <f t="shared" ca="1" si="932"/>
        <v>1.0557840634754778</v>
      </c>
      <c r="BU951" s="1">
        <f t="shared" ca="1" si="932"/>
        <v>1.0557840634754778</v>
      </c>
      <c r="BV951" s="1">
        <f t="shared" ca="1" si="932"/>
        <v>1.0557840634754778</v>
      </c>
      <c r="BW951" s="1">
        <f t="shared" ca="1" si="932"/>
        <v>1.0557840634754778</v>
      </c>
      <c r="BX951" s="1">
        <f t="shared" ca="1" si="932"/>
        <v>1.0557840634754778</v>
      </c>
      <c r="BY951" s="1">
        <f t="shared" ca="1" si="932"/>
        <v>1.0557840634754778</v>
      </c>
      <c r="BZ951">
        <v>2050</v>
      </c>
    </row>
    <row r="952" spans="47:78" x14ac:dyDescent="0.45">
      <c r="AU952" t="str">
        <f t="shared" ca="1" si="901"/>
        <v>ILP_OTP_NGA</v>
      </c>
      <c r="AV952" s="1">
        <f t="shared" ca="1" si="881"/>
        <v>1.0557840634754778</v>
      </c>
      <c r="AW952" s="1">
        <f t="shared" ref="AW952:BY952" ca="1" si="933">OFFSET($F118,0,MATCH($BZ952,$G$1:$J$1,0))</f>
        <v>1.0557840634754778</v>
      </c>
      <c r="AX952" s="1">
        <f t="shared" ca="1" si="933"/>
        <v>1.0557840634754778</v>
      </c>
      <c r="AY952" s="1">
        <f t="shared" ca="1" si="933"/>
        <v>1.0557840634754778</v>
      </c>
      <c r="AZ952" s="1">
        <f t="shared" ca="1" si="933"/>
        <v>1.0557840634754778</v>
      </c>
      <c r="BA952" s="1">
        <f t="shared" ca="1" si="933"/>
        <v>1.0557840634754778</v>
      </c>
      <c r="BB952" s="1">
        <f t="shared" ca="1" si="933"/>
        <v>1.0557840634754778</v>
      </c>
      <c r="BC952" s="1">
        <f t="shared" ca="1" si="933"/>
        <v>1.0557840634754778</v>
      </c>
      <c r="BD952" s="1">
        <f t="shared" ca="1" si="933"/>
        <v>1.0557840634754778</v>
      </c>
      <c r="BE952" s="1">
        <f t="shared" ca="1" si="933"/>
        <v>1.0557840634754778</v>
      </c>
      <c r="BF952" s="1">
        <f t="shared" ca="1" si="933"/>
        <v>1.0557840634754778</v>
      </c>
      <c r="BG952" s="1">
        <f t="shared" ca="1" si="933"/>
        <v>1.0557840634754778</v>
      </c>
      <c r="BH952" s="1">
        <f t="shared" ca="1" si="933"/>
        <v>1.0557840634754778</v>
      </c>
      <c r="BI952" s="1">
        <f t="shared" ca="1" si="933"/>
        <v>1.0557840634754778</v>
      </c>
      <c r="BJ952" s="1">
        <f t="shared" ca="1" si="933"/>
        <v>1.0557840634754778</v>
      </c>
      <c r="BK952" s="1">
        <f t="shared" ca="1" si="933"/>
        <v>1.0557840634754778</v>
      </c>
      <c r="BL952" s="1">
        <f t="shared" ca="1" si="933"/>
        <v>1.0557840634754778</v>
      </c>
      <c r="BM952" s="1">
        <f t="shared" ca="1" si="933"/>
        <v>1.0557840634754778</v>
      </c>
      <c r="BN952" s="1">
        <f t="shared" ca="1" si="933"/>
        <v>1.0557840634754778</v>
      </c>
      <c r="BO952" s="1">
        <f t="shared" ca="1" si="933"/>
        <v>1.0557840634754778</v>
      </c>
      <c r="BP952" s="1">
        <f t="shared" ca="1" si="933"/>
        <v>1.0557840634754778</v>
      </c>
      <c r="BQ952" s="1">
        <f t="shared" ca="1" si="933"/>
        <v>1.0557840634754778</v>
      </c>
      <c r="BR952" s="1">
        <f t="shared" ca="1" si="933"/>
        <v>1.0557840634754778</v>
      </c>
      <c r="BS952" s="1">
        <f t="shared" ca="1" si="933"/>
        <v>1.0557840634754778</v>
      </c>
      <c r="BT952" s="1">
        <f t="shared" ca="1" si="933"/>
        <v>1.0557840634754778</v>
      </c>
      <c r="BU952" s="1">
        <f t="shared" ca="1" si="933"/>
        <v>1.0557840634754778</v>
      </c>
      <c r="BV952" s="1">
        <f t="shared" ca="1" si="933"/>
        <v>1.0557840634754778</v>
      </c>
      <c r="BW952" s="1">
        <f t="shared" ca="1" si="933"/>
        <v>1.0557840634754778</v>
      </c>
      <c r="BX952" s="1">
        <f t="shared" ca="1" si="933"/>
        <v>1.0557840634754778</v>
      </c>
      <c r="BY952" s="1">
        <f t="shared" ca="1" si="933"/>
        <v>1.0557840634754778</v>
      </c>
      <c r="BZ952">
        <v>2050</v>
      </c>
    </row>
    <row r="953" spans="47:78" x14ac:dyDescent="0.45">
      <c r="AU953" t="str">
        <f t="shared" ca="1" si="901"/>
        <v>ILP_SPC_NGA</v>
      </c>
      <c r="AV953" s="1">
        <f t="shared" ca="1" si="881"/>
        <v>1.0557840634754778</v>
      </c>
      <c r="AW953" s="1">
        <f t="shared" ref="AW953:BY953" ca="1" si="934">OFFSET($F119,0,MATCH($BZ953,$G$1:$J$1,0))</f>
        <v>1.0557840634754778</v>
      </c>
      <c r="AX953" s="1">
        <f t="shared" ca="1" si="934"/>
        <v>1.0557840634754778</v>
      </c>
      <c r="AY953" s="1">
        <f t="shared" ca="1" si="934"/>
        <v>1.0557840634754778</v>
      </c>
      <c r="AZ953" s="1">
        <f t="shared" ca="1" si="934"/>
        <v>1.0557840634754778</v>
      </c>
      <c r="BA953" s="1">
        <f t="shared" ca="1" si="934"/>
        <v>1.0557840634754778</v>
      </c>
      <c r="BB953" s="1">
        <f t="shared" ca="1" si="934"/>
        <v>1.0557840634754778</v>
      </c>
      <c r="BC953" s="1">
        <f t="shared" ca="1" si="934"/>
        <v>1.0557840634754778</v>
      </c>
      <c r="BD953" s="1">
        <f t="shared" ca="1" si="934"/>
        <v>1.0557840634754778</v>
      </c>
      <c r="BE953" s="1">
        <f t="shared" ca="1" si="934"/>
        <v>1.0557840634754778</v>
      </c>
      <c r="BF953" s="1">
        <f t="shared" ca="1" si="934"/>
        <v>1.0557840634754778</v>
      </c>
      <c r="BG953" s="1">
        <f t="shared" ca="1" si="934"/>
        <v>1.0557840634754778</v>
      </c>
      <c r="BH953" s="1">
        <f t="shared" ca="1" si="934"/>
        <v>1.0557840634754778</v>
      </c>
      <c r="BI953" s="1">
        <f t="shared" ca="1" si="934"/>
        <v>1.0557840634754778</v>
      </c>
      <c r="BJ953" s="1">
        <f t="shared" ca="1" si="934"/>
        <v>1.0557840634754778</v>
      </c>
      <c r="BK953" s="1">
        <f t="shared" ca="1" si="934"/>
        <v>1.0557840634754778</v>
      </c>
      <c r="BL953" s="1">
        <f t="shared" ca="1" si="934"/>
        <v>1.0557840634754778</v>
      </c>
      <c r="BM953" s="1">
        <f t="shared" ca="1" si="934"/>
        <v>1.0557840634754778</v>
      </c>
      <c r="BN953" s="1">
        <f t="shared" ca="1" si="934"/>
        <v>1.0557840634754778</v>
      </c>
      <c r="BO953" s="1">
        <f t="shared" ca="1" si="934"/>
        <v>1.0557840634754778</v>
      </c>
      <c r="BP953" s="1">
        <f t="shared" ca="1" si="934"/>
        <v>1.0557840634754778</v>
      </c>
      <c r="BQ953" s="1">
        <f t="shared" ca="1" si="934"/>
        <v>1.0557840634754778</v>
      </c>
      <c r="BR953" s="1">
        <f t="shared" ca="1" si="934"/>
        <v>1.0557840634754778</v>
      </c>
      <c r="BS953" s="1">
        <f t="shared" ca="1" si="934"/>
        <v>1.0557840634754778</v>
      </c>
      <c r="BT953" s="1">
        <f t="shared" ca="1" si="934"/>
        <v>1.0557840634754778</v>
      </c>
      <c r="BU953" s="1">
        <f t="shared" ca="1" si="934"/>
        <v>1.0557840634754778</v>
      </c>
      <c r="BV953" s="1">
        <f t="shared" ca="1" si="934"/>
        <v>1.0557840634754778</v>
      </c>
      <c r="BW953" s="1">
        <f t="shared" ca="1" si="934"/>
        <v>1.0557840634754778</v>
      </c>
      <c r="BX953" s="1">
        <f t="shared" ca="1" si="934"/>
        <v>1.0557840634754778</v>
      </c>
      <c r="BY953" s="1">
        <f t="shared" ca="1" si="934"/>
        <v>1.0557840634754778</v>
      </c>
      <c r="BZ953">
        <v>2050</v>
      </c>
    </row>
    <row r="954" spans="47:78" x14ac:dyDescent="0.45">
      <c r="AU954" t="str">
        <f t="shared" ca="1" si="901"/>
        <v>ILP_OTH_NGA</v>
      </c>
      <c r="AV954" s="1">
        <f t="shared" ca="1" si="881"/>
        <v>1.0557840634754778</v>
      </c>
      <c r="AW954" s="1">
        <f t="shared" ref="AW954:BY954" ca="1" si="935">OFFSET($F120,0,MATCH($BZ954,$G$1:$J$1,0))</f>
        <v>1.0557840634754778</v>
      </c>
      <c r="AX954" s="1">
        <f t="shared" ca="1" si="935"/>
        <v>1.0557840634754778</v>
      </c>
      <c r="AY954" s="1">
        <f t="shared" ca="1" si="935"/>
        <v>1.0557840634754778</v>
      </c>
      <c r="AZ954" s="1">
        <f t="shared" ca="1" si="935"/>
        <v>1.0557840634754778</v>
      </c>
      <c r="BA954" s="1">
        <f t="shared" ca="1" si="935"/>
        <v>1.0557840634754778</v>
      </c>
      <c r="BB954" s="1">
        <f t="shared" ca="1" si="935"/>
        <v>1.0557840634754778</v>
      </c>
      <c r="BC954" s="1">
        <f t="shared" ca="1" si="935"/>
        <v>1.0557840634754778</v>
      </c>
      <c r="BD954" s="1">
        <f t="shared" ca="1" si="935"/>
        <v>1.0557840634754778</v>
      </c>
      <c r="BE954" s="1">
        <f t="shared" ca="1" si="935"/>
        <v>1.0557840634754778</v>
      </c>
      <c r="BF954" s="1">
        <f t="shared" ca="1" si="935"/>
        <v>1.0557840634754778</v>
      </c>
      <c r="BG954" s="1">
        <f t="shared" ca="1" si="935"/>
        <v>1.0557840634754778</v>
      </c>
      <c r="BH954" s="1">
        <f t="shared" ca="1" si="935"/>
        <v>1.0557840634754778</v>
      </c>
      <c r="BI954" s="1">
        <f t="shared" ca="1" si="935"/>
        <v>1.0557840634754778</v>
      </c>
      <c r="BJ954" s="1">
        <f t="shared" ca="1" si="935"/>
        <v>1.0557840634754778</v>
      </c>
      <c r="BK954" s="1">
        <f t="shared" ca="1" si="935"/>
        <v>1.0557840634754778</v>
      </c>
      <c r="BL954" s="1">
        <f t="shared" ca="1" si="935"/>
        <v>1.0557840634754778</v>
      </c>
      <c r="BM954" s="1">
        <f t="shared" ca="1" si="935"/>
        <v>1.0557840634754778</v>
      </c>
      <c r="BN954" s="1">
        <f t="shared" ca="1" si="935"/>
        <v>1.0557840634754778</v>
      </c>
      <c r="BO954" s="1">
        <f t="shared" ca="1" si="935"/>
        <v>1.0557840634754778</v>
      </c>
      <c r="BP954" s="1">
        <f t="shared" ca="1" si="935"/>
        <v>1.0557840634754778</v>
      </c>
      <c r="BQ954" s="1">
        <f t="shared" ca="1" si="935"/>
        <v>1.0557840634754778</v>
      </c>
      <c r="BR954" s="1">
        <f t="shared" ca="1" si="935"/>
        <v>1.0557840634754778</v>
      </c>
      <c r="BS954" s="1">
        <f t="shared" ca="1" si="935"/>
        <v>1.0557840634754778</v>
      </c>
      <c r="BT954" s="1">
        <f t="shared" ca="1" si="935"/>
        <v>1.0557840634754778</v>
      </c>
      <c r="BU954" s="1">
        <f t="shared" ca="1" si="935"/>
        <v>1.0557840634754778</v>
      </c>
      <c r="BV954" s="1">
        <f t="shared" ca="1" si="935"/>
        <v>1.0557840634754778</v>
      </c>
      <c r="BW954" s="1">
        <f t="shared" ca="1" si="935"/>
        <v>1.0557840634754778</v>
      </c>
      <c r="BX954" s="1">
        <f t="shared" ca="1" si="935"/>
        <v>1.0557840634754778</v>
      </c>
      <c r="BY954" s="1">
        <f t="shared" ca="1" si="935"/>
        <v>1.0557840634754778</v>
      </c>
      <c r="BZ954">
        <v>2050</v>
      </c>
    </row>
    <row r="955" spans="47:78" x14ac:dyDescent="0.45">
      <c r="AU955" t="str">
        <f t="shared" ca="1" si="901"/>
        <v>\I:</v>
      </c>
      <c r="AV955" s="1" t="str">
        <f t="shared" ca="1" si="881"/>
        <v/>
      </c>
      <c r="AW955" s="1" t="str">
        <f t="shared" ref="AW955:BY955" ca="1" si="936">OFFSET($F121,0,MATCH($BZ955,$G$1:$J$1,0))</f>
        <v/>
      </c>
      <c r="AX955" s="1" t="str">
        <f t="shared" ca="1" si="936"/>
        <v/>
      </c>
      <c r="AY955" s="1" t="str">
        <f t="shared" ca="1" si="936"/>
        <v/>
      </c>
      <c r="AZ955" s="1" t="str">
        <f t="shared" ca="1" si="936"/>
        <v/>
      </c>
      <c r="BA955" s="1" t="str">
        <f t="shared" ca="1" si="936"/>
        <v/>
      </c>
      <c r="BB955" s="1" t="str">
        <f t="shared" ca="1" si="936"/>
        <v/>
      </c>
      <c r="BC955" s="1" t="str">
        <f t="shared" ca="1" si="936"/>
        <v/>
      </c>
      <c r="BD955" s="1" t="str">
        <f t="shared" ca="1" si="936"/>
        <v/>
      </c>
      <c r="BE955" s="1" t="str">
        <f t="shared" ca="1" si="936"/>
        <v/>
      </c>
      <c r="BF955" s="1" t="str">
        <f t="shared" ca="1" si="936"/>
        <v/>
      </c>
      <c r="BG955" s="1" t="str">
        <f t="shared" ca="1" si="936"/>
        <v/>
      </c>
      <c r="BH955" s="1" t="str">
        <f t="shared" ca="1" si="936"/>
        <v/>
      </c>
      <c r="BI955" s="1" t="str">
        <f t="shared" ca="1" si="936"/>
        <v/>
      </c>
      <c r="BJ955" s="1" t="str">
        <f t="shared" ca="1" si="936"/>
        <v/>
      </c>
      <c r="BK955" s="1" t="str">
        <f t="shared" ca="1" si="936"/>
        <v/>
      </c>
      <c r="BL955" s="1" t="str">
        <f t="shared" ca="1" si="936"/>
        <v/>
      </c>
      <c r="BM955" s="1" t="str">
        <f t="shared" ca="1" si="936"/>
        <v/>
      </c>
      <c r="BN955" s="1" t="str">
        <f t="shared" ca="1" si="936"/>
        <v/>
      </c>
      <c r="BO955" s="1" t="str">
        <f t="shared" ca="1" si="936"/>
        <v/>
      </c>
      <c r="BP955" s="1" t="str">
        <f t="shared" ca="1" si="936"/>
        <v/>
      </c>
      <c r="BQ955" s="1" t="str">
        <f t="shared" ca="1" si="936"/>
        <v/>
      </c>
      <c r="BR955" s="1" t="str">
        <f t="shared" ca="1" si="936"/>
        <v/>
      </c>
      <c r="BS955" s="1" t="str">
        <f t="shared" ca="1" si="936"/>
        <v/>
      </c>
      <c r="BT955" s="1" t="str">
        <f t="shared" ca="1" si="936"/>
        <v/>
      </c>
      <c r="BU955" s="1" t="str">
        <f t="shared" ca="1" si="936"/>
        <v/>
      </c>
      <c r="BV955" s="1" t="str">
        <f t="shared" ca="1" si="936"/>
        <v/>
      </c>
      <c r="BW955" s="1" t="str">
        <f t="shared" ca="1" si="936"/>
        <v/>
      </c>
      <c r="BX955" s="1" t="str">
        <f t="shared" ca="1" si="936"/>
        <v/>
      </c>
      <c r="BY955" s="1" t="str">
        <f t="shared" ca="1" si="936"/>
        <v/>
      </c>
      <c r="BZ955">
        <v>2050</v>
      </c>
    </row>
    <row r="956" spans="47:78" x14ac:dyDescent="0.45">
      <c r="AU956" t="str">
        <f t="shared" ca="1" si="901"/>
        <v>IMC_PRH_NGA</v>
      </c>
      <c r="AV956" s="1">
        <f t="shared" ca="1" si="881"/>
        <v>1.2428596188316954</v>
      </c>
      <c r="AW956" s="1">
        <f t="shared" ref="AW956:BY956" ca="1" si="937">OFFSET($F122,0,MATCH($BZ956,$G$1:$J$1,0))</f>
        <v>1.2428596188316954</v>
      </c>
      <c r="AX956" s="1">
        <f t="shared" ca="1" si="937"/>
        <v>1.2428596188316954</v>
      </c>
      <c r="AY956" s="1">
        <f t="shared" ca="1" si="937"/>
        <v>1.2428596188316954</v>
      </c>
      <c r="AZ956" s="1">
        <f t="shared" ca="1" si="937"/>
        <v>1.2428596188316954</v>
      </c>
      <c r="BA956" s="1">
        <f t="shared" ca="1" si="937"/>
        <v>1.2428596188316954</v>
      </c>
      <c r="BB956" s="1">
        <f t="shared" ca="1" si="937"/>
        <v>1.2428596188316954</v>
      </c>
      <c r="BC956" s="1">
        <f t="shared" ca="1" si="937"/>
        <v>1.2428596188316954</v>
      </c>
      <c r="BD956" s="1">
        <f t="shared" ca="1" si="937"/>
        <v>1.2428596188316954</v>
      </c>
      <c r="BE956" s="1">
        <f t="shared" ca="1" si="937"/>
        <v>1.2428596188316954</v>
      </c>
      <c r="BF956" s="1">
        <f t="shared" ca="1" si="937"/>
        <v>1.2428596188316954</v>
      </c>
      <c r="BG956" s="1">
        <f t="shared" ca="1" si="937"/>
        <v>1.2428596188316954</v>
      </c>
      <c r="BH956" s="1">
        <f t="shared" ca="1" si="937"/>
        <v>1.2428596188316954</v>
      </c>
      <c r="BI956" s="1">
        <f t="shared" ca="1" si="937"/>
        <v>1.2428596188316954</v>
      </c>
      <c r="BJ956" s="1">
        <f t="shared" ca="1" si="937"/>
        <v>1.2428596188316954</v>
      </c>
      <c r="BK956" s="1">
        <f t="shared" ca="1" si="937"/>
        <v>1.2428596188316954</v>
      </c>
      <c r="BL956" s="1">
        <f t="shared" ca="1" si="937"/>
        <v>1.2428596188316954</v>
      </c>
      <c r="BM956" s="1">
        <f t="shared" ca="1" si="937"/>
        <v>1.2428596188316954</v>
      </c>
      <c r="BN956" s="1">
        <f t="shared" ca="1" si="937"/>
        <v>1.2428596188316954</v>
      </c>
      <c r="BO956" s="1">
        <f t="shared" ca="1" si="937"/>
        <v>1.2428596188316954</v>
      </c>
      <c r="BP956" s="1">
        <f t="shared" ca="1" si="937"/>
        <v>1.2428596188316954</v>
      </c>
      <c r="BQ956" s="1">
        <f t="shared" ca="1" si="937"/>
        <v>1.2428596188316954</v>
      </c>
      <c r="BR956" s="1">
        <f t="shared" ca="1" si="937"/>
        <v>1.2428596188316954</v>
      </c>
      <c r="BS956" s="1">
        <f t="shared" ca="1" si="937"/>
        <v>1.2428596188316954</v>
      </c>
      <c r="BT956" s="1">
        <f t="shared" ca="1" si="937"/>
        <v>1.2428596188316954</v>
      </c>
      <c r="BU956" s="1">
        <f t="shared" ca="1" si="937"/>
        <v>1.2428596188316954</v>
      </c>
      <c r="BV956" s="1">
        <f t="shared" ca="1" si="937"/>
        <v>1.2428596188316954</v>
      </c>
      <c r="BW956" s="1">
        <f t="shared" ca="1" si="937"/>
        <v>1.2428596188316954</v>
      </c>
      <c r="BX956" s="1">
        <f t="shared" ca="1" si="937"/>
        <v>1.2428596188316954</v>
      </c>
      <c r="BY956" s="1">
        <f t="shared" ca="1" si="937"/>
        <v>1.2428596188316954</v>
      </c>
      <c r="BZ956">
        <v>2050</v>
      </c>
    </row>
    <row r="957" spans="47:78" x14ac:dyDescent="0.45">
      <c r="AU957" t="str">
        <f t="shared" ca="1" si="901"/>
        <v>IMC_PRC_NGA</v>
      </c>
      <c r="AV957" s="1">
        <f t="shared" ca="1" si="881"/>
        <v>1.1606646281756339</v>
      </c>
      <c r="AW957" s="1">
        <f t="shared" ref="AW957:BY957" ca="1" si="938">OFFSET($F123,0,MATCH($BZ957,$G$1:$J$1,0))</f>
        <v>1.1606646281756339</v>
      </c>
      <c r="AX957" s="1">
        <f t="shared" ca="1" si="938"/>
        <v>1.1606646281756339</v>
      </c>
      <c r="AY957" s="1">
        <f t="shared" ca="1" si="938"/>
        <v>1.1606646281756339</v>
      </c>
      <c r="AZ957" s="1">
        <f t="shared" ca="1" si="938"/>
        <v>1.1606646281756339</v>
      </c>
      <c r="BA957" s="1">
        <f t="shared" ca="1" si="938"/>
        <v>1.1606646281756339</v>
      </c>
      <c r="BB957" s="1">
        <f t="shared" ca="1" si="938"/>
        <v>1.1606646281756339</v>
      </c>
      <c r="BC957" s="1">
        <f t="shared" ca="1" si="938"/>
        <v>1.1606646281756339</v>
      </c>
      <c r="BD957" s="1">
        <f t="shared" ca="1" si="938"/>
        <v>1.1606646281756339</v>
      </c>
      <c r="BE957" s="1">
        <f t="shared" ca="1" si="938"/>
        <v>1.1606646281756339</v>
      </c>
      <c r="BF957" s="1">
        <f t="shared" ca="1" si="938"/>
        <v>1.1606646281756339</v>
      </c>
      <c r="BG957" s="1">
        <f t="shared" ca="1" si="938"/>
        <v>1.1606646281756339</v>
      </c>
      <c r="BH957" s="1">
        <f t="shared" ca="1" si="938"/>
        <v>1.1606646281756339</v>
      </c>
      <c r="BI957" s="1">
        <f t="shared" ca="1" si="938"/>
        <v>1.1606646281756339</v>
      </c>
      <c r="BJ957" s="1">
        <f t="shared" ca="1" si="938"/>
        <v>1.1606646281756339</v>
      </c>
      <c r="BK957" s="1">
        <f t="shared" ca="1" si="938"/>
        <v>1.1606646281756339</v>
      </c>
      <c r="BL957" s="1">
        <f t="shared" ca="1" si="938"/>
        <v>1.1606646281756339</v>
      </c>
      <c r="BM957" s="1">
        <f t="shared" ca="1" si="938"/>
        <v>1.1606646281756339</v>
      </c>
      <c r="BN957" s="1">
        <f t="shared" ca="1" si="938"/>
        <v>1.1606646281756339</v>
      </c>
      <c r="BO957" s="1">
        <f t="shared" ca="1" si="938"/>
        <v>1.1606646281756339</v>
      </c>
      <c r="BP957" s="1">
        <f t="shared" ca="1" si="938"/>
        <v>1.1606646281756339</v>
      </c>
      <c r="BQ957" s="1">
        <f t="shared" ca="1" si="938"/>
        <v>1.1606646281756339</v>
      </c>
      <c r="BR957" s="1">
        <f t="shared" ca="1" si="938"/>
        <v>1.1606646281756339</v>
      </c>
      <c r="BS957" s="1">
        <f t="shared" ca="1" si="938"/>
        <v>1.1606646281756339</v>
      </c>
      <c r="BT957" s="1">
        <f t="shared" ca="1" si="938"/>
        <v>1.1606646281756339</v>
      </c>
      <c r="BU957" s="1">
        <f t="shared" ca="1" si="938"/>
        <v>1.1606646281756339</v>
      </c>
      <c r="BV957" s="1">
        <f t="shared" ca="1" si="938"/>
        <v>1.1606646281756339</v>
      </c>
      <c r="BW957" s="1">
        <f t="shared" ca="1" si="938"/>
        <v>1.1606646281756339</v>
      </c>
      <c r="BX957" s="1">
        <f t="shared" ca="1" si="938"/>
        <v>1.1606646281756339</v>
      </c>
      <c r="BY957" s="1">
        <f t="shared" ca="1" si="938"/>
        <v>1.1606646281756339</v>
      </c>
      <c r="BZ957">
        <v>2050</v>
      </c>
    </row>
    <row r="958" spans="47:78" x14ac:dyDescent="0.45">
      <c r="AU958" t="str">
        <f t="shared" ca="1" si="901"/>
        <v>IMC_MDR_NGA</v>
      </c>
      <c r="AV958" s="1">
        <f t="shared" ca="1" si="881"/>
        <v>1.2588235993737953</v>
      </c>
      <c r="AW958" s="1">
        <f t="shared" ref="AW958:BY958" ca="1" si="939">OFFSET($F124,0,MATCH($BZ958,$G$1:$J$1,0))</f>
        <v>1.2588235993737953</v>
      </c>
      <c r="AX958" s="1">
        <f t="shared" ca="1" si="939"/>
        <v>1.2588235993737953</v>
      </c>
      <c r="AY958" s="1">
        <f t="shared" ca="1" si="939"/>
        <v>1.2588235993737953</v>
      </c>
      <c r="AZ958" s="1">
        <f t="shared" ca="1" si="939"/>
        <v>1.2588235993737953</v>
      </c>
      <c r="BA958" s="1">
        <f t="shared" ca="1" si="939"/>
        <v>1.2588235993737953</v>
      </c>
      <c r="BB958" s="1">
        <f t="shared" ca="1" si="939"/>
        <v>1.2588235993737953</v>
      </c>
      <c r="BC958" s="1">
        <f t="shared" ca="1" si="939"/>
        <v>1.2588235993737953</v>
      </c>
      <c r="BD958" s="1">
        <f t="shared" ca="1" si="939"/>
        <v>1.2588235993737953</v>
      </c>
      <c r="BE958" s="1">
        <f t="shared" ca="1" si="939"/>
        <v>1.2588235993737953</v>
      </c>
      <c r="BF958" s="1">
        <f t="shared" ca="1" si="939"/>
        <v>1.2588235993737953</v>
      </c>
      <c r="BG958" s="1">
        <f t="shared" ca="1" si="939"/>
        <v>1.2588235993737953</v>
      </c>
      <c r="BH958" s="1">
        <f t="shared" ca="1" si="939"/>
        <v>1.2588235993737953</v>
      </c>
      <c r="BI958" s="1">
        <f t="shared" ca="1" si="939"/>
        <v>1.2588235993737953</v>
      </c>
      <c r="BJ958" s="1">
        <f t="shared" ca="1" si="939"/>
        <v>1.2588235993737953</v>
      </c>
      <c r="BK958" s="1">
        <f t="shared" ca="1" si="939"/>
        <v>1.2588235993737953</v>
      </c>
      <c r="BL958" s="1">
        <f t="shared" ca="1" si="939"/>
        <v>1.2588235993737953</v>
      </c>
      <c r="BM958" s="1">
        <f t="shared" ca="1" si="939"/>
        <v>1.2588235993737953</v>
      </c>
      <c r="BN958" s="1">
        <f t="shared" ca="1" si="939"/>
        <v>1.2588235993737953</v>
      </c>
      <c r="BO958" s="1">
        <f t="shared" ca="1" si="939"/>
        <v>1.2588235993737953</v>
      </c>
      <c r="BP958" s="1">
        <f t="shared" ca="1" si="939"/>
        <v>1.2588235993737953</v>
      </c>
      <c r="BQ958" s="1">
        <f t="shared" ca="1" si="939"/>
        <v>1.2588235993737953</v>
      </c>
      <c r="BR958" s="1">
        <f t="shared" ca="1" si="939"/>
        <v>1.2588235993737953</v>
      </c>
      <c r="BS958" s="1">
        <f t="shared" ca="1" si="939"/>
        <v>1.2588235993737953</v>
      </c>
      <c r="BT958" s="1">
        <f t="shared" ca="1" si="939"/>
        <v>1.2588235993737953</v>
      </c>
      <c r="BU958" s="1">
        <f t="shared" ca="1" si="939"/>
        <v>1.2588235993737953</v>
      </c>
      <c r="BV958" s="1">
        <f t="shared" ca="1" si="939"/>
        <v>1.2588235993737953</v>
      </c>
      <c r="BW958" s="1">
        <f t="shared" ca="1" si="939"/>
        <v>1.2588235993737953</v>
      </c>
      <c r="BX958" s="1">
        <f t="shared" ca="1" si="939"/>
        <v>1.2588235993737953</v>
      </c>
      <c r="BY958" s="1">
        <f t="shared" ca="1" si="939"/>
        <v>1.2588235993737953</v>
      </c>
      <c r="BZ958">
        <v>2050</v>
      </c>
    </row>
    <row r="959" spans="47:78" x14ac:dyDescent="0.45">
      <c r="AU959" t="str">
        <f t="shared" ca="1" si="901"/>
        <v>IMC_OTP_NGA</v>
      </c>
      <c r="AV959" s="1">
        <f t="shared" ca="1" si="881"/>
        <v>1.2428596188316954</v>
      </c>
      <c r="AW959" s="1">
        <f t="shared" ref="AW959:BY959" ca="1" si="940">OFFSET($F125,0,MATCH($BZ959,$G$1:$J$1,0))</f>
        <v>1.2428596188316954</v>
      </c>
      <c r="AX959" s="1">
        <f t="shared" ca="1" si="940"/>
        <v>1.2428596188316954</v>
      </c>
      <c r="AY959" s="1">
        <f t="shared" ca="1" si="940"/>
        <v>1.2428596188316954</v>
      </c>
      <c r="AZ959" s="1">
        <f t="shared" ca="1" si="940"/>
        <v>1.2428596188316954</v>
      </c>
      <c r="BA959" s="1">
        <f t="shared" ca="1" si="940"/>
        <v>1.2428596188316954</v>
      </c>
      <c r="BB959" s="1">
        <f t="shared" ca="1" si="940"/>
        <v>1.2428596188316954</v>
      </c>
      <c r="BC959" s="1">
        <f t="shared" ca="1" si="940"/>
        <v>1.2428596188316954</v>
      </c>
      <c r="BD959" s="1">
        <f t="shared" ca="1" si="940"/>
        <v>1.2428596188316954</v>
      </c>
      <c r="BE959" s="1">
        <f t="shared" ca="1" si="940"/>
        <v>1.2428596188316954</v>
      </c>
      <c r="BF959" s="1">
        <f t="shared" ca="1" si="940"/>
        <v>1.2428596188316954</v>
      </c>
      <c r="BG959" s="1">
        <f t="shared" ca="1" si="940"/>
        <v>1.2428596188316954</v>
      </c>
      <c r="BH959" s="1">
        <f t="shared" ca="1" si="940"/>
        <v>1.2428596188316954</v>
      </c>
      <c r="BI959" s="1">
        <f t="shared" ca="1" si="940"/>
        <v>1.2428596188316954</v>
      </c>
      <c r="BJ959" s="1">
        <f t="shared" ca="1" si="940"/>
        <v>1.2428596188316954</v>
      </c>
      <c r="BK959" s="1">
        <f t="shared" ca="1" si="940"/>
        <v>1.2428596188316954</v>
      </c>
      <c r="BL959" s="1">
        <f t="shared" ca="1" si="940"/>
        <v>1.2428596188316954</v>
      </c>
      <c r="BM959" s="1">
        <f t="shared" ca="1" si="940"/>
        <v>1.2428596188316954</v>
      </c>
      <c r="BN959" s="1">
        <f t="shared" ca="1" si="940"/>
        <v>1.2428596188316954</v>
      </c>
      <c r="BO959" s="1">
        <f t="shared" ca="1" si="940"/>
        <v>1.2428596188316954</v>
      </c>
      <c r="BP959" s="1">
        <f t="shared" ca="1" si="940"/>
        <v>1.2428596188316954</v>
      </c>
      <c r="BQ959" s="1">
        <f t="shared" ca="1" si="940"/>
        <v>1.2428596188316954</v>
      </c>
      <c r="BR959" s="1">
        <f t="shared" ca="1" si="940"/>
        <v>1.2428596188316954</v>
      </c>
      <c r="BS959" s="1">
        <f t="shared" ca="1" si="940"/>
        <v>1.2428596188316954</v>
      </c>
      <c r="BT959" s="1">
        <f t="shared" ca="1" si="940"/>
        <v>1.2428596188316954</v>
      </c>
      <c r="BU959" s="1">
        <f t="shared" ca="1" si="940"/>
        <v>1.2428596188316954</v>
      </c>
      <c r="BV959" s="1">
        <f t="shared" ca="1" si="940"/>
        <v>1.2428596188316954</v>
      </c>
      <c r="BW959" s="1">
        <f t="shared" ca="1" si="940"/>
        <v>1.2428596188316954</v>
      </c>
      <c r="BX959" s="1">
        <f t="shared" ca="1" si="940"/>
        <v>1.2428596188316954</v>
      </c>
      <c r="BY959" s="1">
        <f t="shared" ca="1" si="940"/>
        <v>1.2428596188316954</v>
      </c>
      <c r="BZ959">
        <v>2050</v>
      </c>
    </row>
    <row r="960" spans="47:78" x14ac:dyDescent="0.45">
      <c r="AU960" t="str">
        <f t="shared" ca="1" si="901"/>
        <v>IMC_SPC_NGA</v>
      </c>
      <c r="AV960" s="1">
        <f t="shared" ca="1" si="881"/>
        <v>1.1606646281756339</v>
      </c>
      <c r="AW960" s="1">
        <f t="shared" ref="AW960:BY960" ca="1" si="941">OFFSET($F126,0,MATCH($BZ960,$G$1:$J$1,0))</f>
        <v>1.1606646281756339</v>
      </c>
      <c r="AX960" s="1">
        <f t="shared" ca="1" si="941"/>
        <v>1.1606646281756339</v>
      </c>
      <c r="AY960" s="1">
        <f t="shared" ca="1" si="941"/>
        <v>1.1606646281756339</v>
      </c>
      <c r="AZ960" s="1">
        <f t="shared" ca="1" si="941"/>
        <v>1.1606646281756339</v>
      </c>
      <c r="BA960" s="1">
        <f t="shared" ca="1" si="941"/>
        <v>1.1606646281756339</v>
      </c>
      <c r="BB960" s="1">
        <f t="shared" ca="1" si="941"/>
        <v>1.1606646281756339</v>
      </c>
      <c r="BC960" s="1">
        <f t="shared" ca="1" si="941"/>
        <v>1.1606646281756339</v>
      </c>
      <c r="BD960" s="1">
        <f t="shared" ca="1" si="941"/>
        <v>1.1606646281756339</v>
      </c>
      <c r="BE960" s="1">
        <f t="shared" ca="1" si="941"/>
        <v>1.1606646281756339</v>
      </c>
      <c r="BF960" s="1">
        <f t="shared" ca="1" si="941"/>
        <v>1.1606646281756339</v>
      </c>
      <c r="BG960" s="1">
        <f t="shared" ca="1" si="941"/>
        <v>1.1606646281756339</v>
      </c>
      <c r="BH960" s="1">
        <f t="shared" ca="1" si="941"/>
        <v>1.1606646281756339</v>
      </c>
      <c r="BI960" s="1">
        <f t="shared" ca="1" si="941"/>
        <v>1.1606646281756339</v>
      </c>
      <c r="BJ960" s="1">
        <f t="shared" ca="1" si="941"/>
        <v>1.1606646281756339</v>
      </c>
      <c r="BK960" s="1">
        <f t="shared" ca="1" si="941"/>
        <v>1.1606646281756339</v>
      </c>
      <c r="BL960" s="1">
        <f t="shared" ca="1" si="941"/>
        <v>1.1606646281756339</v>
      </c>
      <c r="BM960" s="1">
        <f t="shared" ca="1" si="941"/>
        <v>1.1606646281756339</v>
      </c>
      <c r="BN960" s="1">
        <f t="shared" ca="1" si="941"/>
        <v>1.1606646281756339</v>
      </c>
      <c r="BO960" s="1">
        <f t="shared" ca="1" si="941"/>
        <v>1.1606646281756339</v>
      </c>
      <c r="BP960" s="1">
        <f t="shared" ca="1" si="941"/>
        <v>1.1606646281756339</v>
      </c>
      <c r="BQ960" s="1">
        <f t="shared" ca="1" si="941"/>
        <v>1.1606646281756339</v>
      </c>
      <c r="BR960" s="1">
        <f t="shared" ca="1" si="941"/>
        <v>1.1606646281756339</v>
      </c>
      <c r="BS960" s="1">
        <f t="shared" ca="1" si="941"/>
        <v>1.1606646281756339</v>
      </c>
      <c r="BT960" s="1">
        <f t="shared" ca="1" si="941"/>
        <v>1.1606646281756339</v>
      </c>
      <c r="BU960" s="1">
        <f t="shared" ca="1" si="941"/>
        <v>1.1606646281756339</v>
      </c>
      <c r="BV960" s="1">
        <f t="shared" ca="1" si="941"/>
        <v>1.1606646281756339</v>
      </c>
      <c r="BW960" s="1">
        <f t="shared" ca="1" si="941"/>
        <v>1.1606646281756339</v>
      </c>
      <c r="BX960" s="1">
        <f t="shared" ca="1" si="941"/>
        <v>1.1606646281756339</v>
      </c>
      <c r="BY960" s="1">
        <f t="shared" ca="1" si="941"/>
        <v>1.1606646281756339</v>
      </c>
      <c r="BZ960">
        <v>2050</v>
      </c>
    </row>
    <row r="961" spans="47:78" x14ac:dyDescent="0.45">
      <c r="AU961" t="str">
        <f t="shared" ca="1" si="901"/>
        <v>IMC_OTH_NGA</v>
      </c>
      <c r="AV961" s="1">
        <f t="shared" ca="1" si="881"/>
        <v>1.1606646281756339</v>
      </c>
      <c r="AW961" s="1">
        <f t="shared" ref="AW961:BY961" ca="1" si="942">OFFSET($F127,0,MATCH($BZ961,$G$1:$J$1,0))</f>
        <v>1.1606646281756339</v>
      </c>
      <c r="AX961" s="1">
        <f t="shared" ca="1" si="942"/>
        <v>1.1606646281756339</v>
      </c>
      <c r="AY961" s="1">
        <f t="shared" ca="1" si="942"/>
        <v>1.1606646281756339</v>
      </c>
      <c r="AZ961" s="1">
        <f t="shared" ca="1" si="942"/>
        <v>1.1606646281756339</v>
      </c>
      <c r="BA961" s="1">
        <f t="shared" ca="1" si="942"/>
        <v>1.1606646281756339</v>
      </c>
      <c r="BB961" s="1">
        <f t="shared" ca="1" si="942"/>
        <v>1.1606646281756339</v>
      </c>
      <c r="BC961" s="1">
        <f t="shared" ca="1" si="942"/>
        <v>1.1606646281756339</v>
      </c>
      <c r="BD961" s="1">
        <f t="shared" ca="1" si="942"/>
        <v>1.1606646281756339</v>
      </c>
      <c r="BE961" s="1">
        <f t="shared" ca="1" si="942"/>
        <v>1.1606646281756339</v>
      </c>
      <c r="BF961" s="1">
        <f t="shared" ca="1" si="942"/>
        <v>1.1606646281756339</v>
      </c>
      <c r="BG961" s="1">
        <f t="shared" ca="1" si="942"/>
        <v>1.1606646281756339</v>
      </c>
      <c r="BH961" s="1">
        <f t="shared" ca="1" si="942"/>
        <v>1.1606646281756339</v>
      </c>
      <c r="BI961" s="1">
        <f t="shared" ca="1" si="942"/>
        <v>1.1606646281756339</v>
      </c>
      <c r="BJ961" s="1">
        <f t="shared" ca="1" si="942"/>
        <v>1.1606646281756339</v>
      </c>
      <c r="BK961" s="1">
        <f t="shared" ca="1" si="942"/>
        <v>1.1606646281756339</v>
      </c>
      <c r="BL961" s="1">
        <f t="shared" ca="1" si="942"/>
        <v>1.1606646281756339</v>
      </c>
      <c r="BM961" s="1">
        <f t="shared" ca="1" si="942"/>
        <v>1.1606646281756339</v>
      </c>
      <c r="BN961" s="1">
        <f t="shared" ca="1" si="942"/>
        <v>1.1606646281756339</v>
      </c>
      <c r="BO961" s="1">
        <f t="shared" ca="1" si="942"/>
        <v>1.1606646281756339</v>
      </c>
      <c r="BP961" s="1">
        <f t="shared" ca="1" si="942"/>
        <v>1.1606646281756339</v>
      </c>
      <c r="BQ961" s="1">
        <f t="shared" ca="1" si="942"/>
        <v>1.1606646281756339</v>
      </c>
      <c r="BR961" s="1">
        <f t="shared" ca="1" si="942"/>
        <v>1.1606646281756339</v>
      </c>
      <c r="BS961" s="1">
        <f t="shared" ca="1" si="942"/>
        <v>1.1606646281756339</v>
      </c>
      <c r="BT961" s="1">
        <f t="shared" ca="1" si="942"/>
        <v>1.1606646281756339</v>
      </c>
      <c r="BU961" s="1">
        <f t="shared" ca="1" si="942"/>
        <v>1.1606646281756339</v>
      </c>
      <c r="BV961" s="1">
        <f t="shared" ca="1" si="942"/>
        <v>1.1606646281756339</v>
      </c>
      <c r="BW961" s="1">
        <f t="shared" ca="1" si="942"/>
        <v>1.1606646281756339</v>
      </c>
      <c r="BX961" s="1">
        <f t="shared" ca="1" si="942"/>
        <v>1.1606646281756339</v>
      </c>
      <c r="BY961" s="1">
        <f t="shared" ca="1" si="942"/>
        <v>1.1606646281756339</v>
      </c>
      <c r="BZ961">
        <v>2050</v>
      </c>
    </row>
    <row r="962" spans="47:78" x14ac:dyDescent="0.45">
      <c r="AU962" t="str">
        <f t="shared" ca="1" si="901"/>
        <v>\I:</v>
      </c>
      <c r="AV962" s="1" t="str">
        <f t="shared" ca="1" si="881"/>
        <v/>
      </c>
      <c r="AW962" s="1" t="str">
        <f t="shared" ref="AW962:BY962" ca="1" si="943">OFFSET($F128,0,MATCH($BZ962,$G$1:$J$1,0))</f>
        <v/>
      </c>
      <c r="AX962" s="1" t="str">
        <f t="shared" ca="1" si="943"/>
        <v/>
      </c>
      <c r="AY962" s="1" t="str">
        <f t="shared" ca="1" si="943"/>
        <v/>
      </c>
      <c r="AZ962" s="1" t="str">
        <f t="shared" ca="1" si="943"/>
        <v/>
      </c>
      <c r="BA962" s="1" t="str">
        <f t="shared" ca="1" si="943"/>
        <v/>
      </c>
      <c r="BB962" s="1" t="str">
        <f t="shared" ca="1" si="943"/>
        <v/>
      </c>
      <c r="BC962" s="1" t="str">
        <f t="shared" ca="1" si="943"/>
        <v/>
      </c>
      <c r="BD962" s="1" t="str">
        <f t="shared" ca="1" si="943"/>
        <v/>
      </c>
      <c r="BE962" s="1" t="str">
        <f t="shared" ca="1" si="943"/>
        <v/>
      </c>
      <c r="BF962" s="1" t="str">
        <f t="shared" ca="1" si="943"/>
        <v/>
      </c>
      <c r="BG962" s="1" t="str">
        <f t="shared" ca="1" si="943"/>
        <v/>
      </c>
      <c r="BH962" s="1" t="str">
        <f t="shared" ca="1" si="943"/>
        <v/>
      </c>
      <c r="BI962" s="1" t="str">
        <f t="shared" ca="1" si="943"/>
        <v/>
      </c>
      <c r="BJ962" s="1" t="str">
        <f t="shared" ca="1" si="943"/>
        <v/>
      </c>
      <c r="BK962" s="1" t="str">
        <f t="shared" ca="1" si="943"/>
        <v/>
      </c>
      <c r="BL962" s="1" t="str">
        <f t="shared" ca="1" si="943"/>
        <v/>
      </c>
      <c r="BM962" s="1" t="str">
        <f t="shared" ca="1" si="943"/>
        <v/>
      </c>
      <c r="BN962" s="1" t="str">
        <f t="shared" ca="1" si="943"/>
        <v/>
      </c>
      <c r="BO962" s="1" t="str">
        <f t="shared" ca="1" si="943"/>
        <v/>
      </c>
      <c r="BP962" s="1" t="str">
        <f t="shared" ca="1" si="943"/>
        <v/>
      </c>
      <c r="BQ962" s="1" t="str">
        <f t="shared" ca="1" si="943"/>
        <v/>
      </c>
      <c r="BR962" s="1" t="str">
        <f t="shared" ca="1" si="943"/>
        <v/>
      </c>
      <c r="BS962" s="1" t="str">
        <f t="shared" ca="1" si="943"/>
        <v/>
      </c>
      <c r="BT962" s="1" t="str">
        <f t="shared" ca="1" si="943"/>
        <v/>
      </c>
      <c r="BU962" s="1" t="str">
        <f t="shared" ca="1" si="943"/>
        <v/>
      </c>
      <c r="BV962" s="1" t="str">
        <f t="shared" ca="1" si="943"/>
        <v/>
      </c>
      <c r="BW962" s="1" t="str">
        <f t="shared" ca="1" si="943"/>
        <v/>
      </c>
      <c r="BX962" s="1" t="str">
        <f t="shared" ca="1" si="943"/>
        <v/>
      </c>
      <c r="BY962" s="1" t="str">
        <f t="shared" ca="1" si="943"/>
        <v/>
      </c>
      <c r="BZ962">
        <v>2050</v>
      </c>
    </row>
    <row r="963" spans="47:78" x14ac:dyDescent="0.45">
      <c r="AU963" t="str">
        <f t="shared" ca="1" si="901"/>
        <v>\I: IIS_PRH_NGA</v>
      </c>
      <c r="AV963" s="1">
        <f t="shared" ca="1" si="881"/>
        <v>1.2700973158152613</v>
      </c>
      <c r="AW963" s="1">
        <f t="shared" ref="AW963:BY963" ca="1" si="944">OFFSET($F129,0,MATCH($BZ963,$G$1:$J$1,0))</f>
        <v>1.2700973158152613</v>
      </c>
      <c r="AX963" s="1">
        <f t="shared" ca="1" si="944"/>
        <v>1.2700973158152613</v>
      </c>
      <c r="AY963" s="1">
        <f t="shared" ca="1" si="944"/>
        <v>1.2700973158152613</v>
      </c>
      <c r="AZ963" s="1">
        <f t="shared" ca="1" si="944"/>
        <v>1.2700973158152613</v>
      </c>
      <c r="BA963" s="1">
        <f t="shared" ca="1" si="944"/>
        <v>1.2700973158152613</v>
      </c>
      <c r="BB963" s="1">
        <f t="shared" ca="1" si="944"/>
        <v>1.2700973158152613</v>
      </c>
      <c r="BC963" s="1">
        <f t="shared" ca="1" si="944"/>
        <v>1.2700973158152613</v>
      </c>
      <c r="BD963" s="1">
        <f t="shared" ca="1" si="944"/>
        <v>1.2700973158152613</v>
      </c>
      <c r="BE963" s="1">
        <f t="shared" ca="1" si="944"/>
        <v>1.2700973158152613</v>
      </c>
      <c r="BF963" s="1">
        <f t="shared" ca="1" si="944"/>
        <v>1.2700973158152613</v>
      </c>
      <c r="BG963" s="1">
        <f t="shared" ca="1" si="944"/>
        <v>1.2700973158152613</v>
      </c>
      <c r="BH963" s="1">
        <f t="shared" ca="1" si="944"/>
        <v>1.2700973158152613</v>
      </c>
      <c r="BI963" s="1">
        <f t="shared" ca="1" si="944"/>
        <v>1.2700973158152613</v>
      </c>
      <c r="BJ963" s="1">
        <f t="shared" ca="1" si="944"/>
        <v>1.2700973158152613</v>
      </c>
      <c r="BK963" s="1">
        <f t="shared" ca="1" si="944"/>
        <v>1.2700973158152613</v>
      </c>
      <c r="BL963" s="1">
        <f t="shared" ca="1" si="944"/>
        <v>1.2700973158152613</v>
      </c>
      <c r="BM963" s="1">
        <f t="shared" ca="1" si="944"/>
        <v>1.2700973158152613</v>
      </c>
      <c r="BN963" s="1">
        <f t="shared" ca="1" si="944"/>
        <v>1.2700973158152613</v>
      </c>
      <c r="BO963" s="1">
        <f t="shared" ca="1" si="944"/>
        <v>1.2700973158152613</v>
      </c>
      <c r="BP963" s="1">
        <f t="shared" ca="1" si="944"/>
        <v>1.2700973158152613</v>
      </c>
      <c r="BQ963" s="1">
        <f t="shared" ca="1" si="944"/>
        <v>1.2700973158152613</v>
      </c>
      <c r="BR963" s="1">
        <f t="shared" ca="1" si="944"/>
        <v>1.2700973158152613</v>
      </c>
      <c r="BS963" s="1">
        <f t="shared" ca="1" si="944"/>
        <v>1.2700973158152613</v>
      </c>
      <c r="BT963" s="1">
        <f t="shared" ca="1" si="944"/>
        <v>1.2700973158152613</v>
      </c>
      <c r="BU963" s="1">
        <f t="shared" ca="1" si="944"/>
        <v>1.2700973158152613</v>
      </c>
      <c r="BV963" s="1">
        <f t="shared" ca="1" si="944"/>
        <v>1.2700973158152613</v>
      </c>
      <c r="BW963" s="1">
        <f t="shared" ca="1" si="944"/>
        <v>1.2700973158152613</v>
      </c>
      <c r="BX963" s="1">
        <f t="shared" ca="1" si="944"/>
        <v>1.2700973158152613</v>
      </c>
      <c r="BY963" s="1">
        <f t="shared" ca="1" si="944"/>
        <v>1.2700973158152613</v>
      </c>
      <c r="BZ963">
        <v>2050</v>
      </c>
    </row>
    <row r="964" spans="47:78" x14ac:dyDescent="0.45">
      <c r="AU964" t="str">
        <f t="shared" ca="1" si="901"/>
        <v>\I: IIS_PRC_NGA</v>
      </c>
      <c r="AV964" s="1">
        <f t="shared" ca="1" si="881"/>
        <v>1.1606646281756339</v>
      </c>
      <c r="AW964" s="1">
        <f t="shared" ref="AW964:BY964" ca="1" si="945">OFFSET($F130,0,MATCH($BZ964,$G$1:$J$1,0))</f>
        <v>1.1606646281756339</v>
      </c>
      <c r="AX964" s="1">
        <f t="shared" ca="1" si="945"/>
        <v>1.1606646281756339</v>
      </c>
      <c r="AY964" s="1">
        <f t="shared" ca="1" si="945"/>
        <v>1.1606646281756339</v>
      </c>
      <c r="AZ964" s="1">
        <f t="shared" ca="1" si="945"/>
        <v>1.1606646281756339</v>
      </c>
      <c r="BA964" s="1">
        <f t="shared" ca="1" si="945"/>
        <v>1.1606646281756339</v>
      </c>
      <c r="BB964" s="1">
        <f t="shared" ca="1" si="945"/>
        <v>1.1606646281756339</v>
      </c>
      <c r="BC964" s="1">
        <f t="shared" ca="1" si="945"/>
        <v>1.1606646281756339</v>
      </c>
      <c r="BD964" s="1">
        <f t="shared" ca="1" si="945"/>
        <v>1.1606646281756339</v>
      </c>
      <c r="BE964" s="1">
        <f t="shared" ca="1" si="945"/>
        <v>1.1606646281756339</v>
      </c>
      <c r="BF964" s="1">
        <f t="shared" ca="1" si="945"/>
        <v>1.1606646281756339</v>
      </c>
      <c r="BG964" s="1">
        <f t="shared" ca="1" si="945"/>
        <v>1.1606646281756339</v>
      </c>
      <c r="BH964" s="1">
        <f t="shared" ca="1" si="945"/>
        <v>1.1606646281756339</v>
      </c>
      <c r="BI964" s="1">
        <f t="shared" ca="1" si="945"/>
        <v>1.1606646281756339</v>
      </c>
      <c r="BJ964" s="1">
        <f t="shared" ca="1" si="945"/>
        <v>1.1606646281756339</v>
      </c>
      <c r="BK964" s="1">
        <f t="shared" ca="1" si="945"/>
        <v>1.1606646281756339</v>
      </c>
      <c r="BL964" s="1">
        <f t="shared" ca="1" si="945"/>
        <v>1.1606646281756339</v>
      </c>
      <c r="BM964" s="1">
        <f t="shared" ca="1" si="945"/>
        <v>1.1606646281756339</v>
      </c>
      <c r="BN964" s="1">
        <f t="shared" ca="1" si="945"/>
        <v>1.1606646281756339</v>
      </c>
      <c r="BO964" s="1">
        <f t="shared" ca="1" si="945"/>
        <v>1.1606646281756339</v>
      </c>
      <c r="BP964" s="1">
        <f t="shared" ca="1" si="945"/>
        <v>1.1606646281756339</v>
      </c>
      <c r="BQ964" s="1">
        <f t="shared" ca="1" si="945"/>
        <v>1.1606646281756339</v>
      </c>
      <c r="BR964" s="1">
        <f t="shared" ca="1" si="945"/>
        <v>1.1606646281756339</v>
      </c>
      <c r="BS964" s="1">
        <f t="shared" ca="1" si="945"/>
        <v>1.1606646281756339</v>
      </c>
      <c r="BT964" s="1">
        <f t="shared" ca="1" si="945"/>
        <v>1.1606646281756339</v>
      </c>
      <c r="BU964" s="1">
        <f t="shared" ca="1" si="945"/>
        <v>1.1606646281756339</v>
      </c>
      <c r="BV964" s="1">
        <f t="shared" ca="1" si="945"/>
        <v>1.1606646281756339</v>
      </c>
      <c r="BW964" s="1">
        <f t="shared" ca="1" si="945"/>
        <v>1.1606646281756339</v>
      </c>
      <c r="BX964" s="1">
        <f t="shared" ca="1" si="945"/>
        <v>1.1606646281756339</v>
      </c>
      <c r="BY964" s="1">
        <f t="shared" ca="1" si="945"/>
        <v>1.1606646281756339</v>
      </c>
      <c r="BZ964">
        <v>2050</v>
      </c>
    </row>
    <row r="965" spans="47:78" x14ac:dyDescent="0.45">
      <c r="AU965" t="str">
        <f t="shared" ca="1" si="901"/>
        <v>\I: IIS_MDR_NGA</v>
      </c>
      <c r="AV965" s="1">
        <f t="shared" ca="1" si="881"/>
        <v>1.2700973158152613</v>
      </c>
      <c r="AW965" s="1">
        <f t="shared" ref="AW965:BY965" ca="1" si="946">OFFSET($F131,0,MATCH($BZ965,$G$1:$J$1,0))</f>
        <v>1.2700973158152613</v>
      </c>
      <c r="AX965" s="1">
        <f t="shared" ca="1" si="946"/>
        <v>1.2700973158152613</v>
      </c>
      <c r="AY965" s="1">
        <f t="shared" ca="1" si="946"/>
        <v>1.2700973158152613</v>
      </c>
      <c r="AZ965" s="1">
        <f t="shared" ca="1" si="946"/>
        <v>1.2700973158152613</v>
      </c>
      <c r="BA965" s="1">
        <f t="shared" ca="1" si="946"/>
        <v>1.2700973158152613</v>
      </c>
      <c r="BB965" s="1">
        <f t="shared" ca="1" si="946"/>
        <v>1.2700973158152613</v>
      </c>
      <c r="BC965" s="1">
        <f t="shared" ca="1" si="946"/>
        <v>1.2700973158152613</v>
      </c>
      <c r="BD965" s="1">
        <f t="shared" ca="1" si="946"/>
        <v>1.2700973158152613</v>
      </c>
      <c r="BE965" s="1">
        <f t="shared" ca="1" si="946"/>
        <v>1.2700973158152613</v>
      </c>
      <c r="BF965" s="1">
        <f t="shared" ca="1" si="946"/>
        <v>1.2700973158152613</v>
      </c>
      <c r="BG965" s="1">
        <f t="shared" ca="1" si="946"/>
        <v>1.2700973158152613</v>
      </c>
      <c r="BH965" s="1">
        <f t="shared" ca="1" si="946"/>
        <v>1.2700973158152613</v>
      </c>
      <c r="BI965" s="1">
        <f t="shared" ca="1" si="946"/>
        <v>1.2700973158152613</v>
      </c>
      <c r="BJ965" s="1">
        <f t="shared" ca="1" si="946"/>
        <v>1.2700973158152613</v>
      </c>
      <c r="BK965" s="1">
        <f t="shared" ca="1" si="946"/>
        <v>1.2700973158152613</v>
      </c>
      <c r="BL965" s="1">
        <f t="shared" ca="1" si="946"/>
        <v>1.2700973158152613</v>
      </c>
      <c r="BM965" s="1">
        <f t="shared" ca="1" si="946"/>
        <v>1.2700973158152613</v>
      </c>
      <c r="BN965" s="1">
        <f t="shared" ca="1" si="946"/>
        <v>1.2700973158152613</v>
      </c>
      <c r="BO965" s="1">
        <f t="shared" ca="1" si="946"/>
        <v>1.2700973158152613</v>
      </c>
      <c r="BP965" s="1">
        <f t="shared" ca="1" si="946"/>
        <v>1.2700973158152613</v>
      </c>
      <c r="BQ965" s="1">
        <f t="shared" ca="1" si="946"/>
        <v>1.2700973158152613</v>
      </c>
      <c r="BR965" s="1">
        <f t="shared" ca="1" si="946"/>
        <v>1.2700973158152613</v>
      </c>
      <c r="BS965" s="1">
        <f t="shared" ca="1" si="946"/>
        <v>1.2700973158152613</v>
      </c>
      <c r="BT965" s="1">
        <f t="shared" ca="1" si="946"/>
        <v>1.2700973158152613</v>
      </c>
      <c r="BU965" s="1">
        <f t="shared" ca="1" si="946"/>
        <v>1.2700973158152613</v>
      </c>
      <c r="BV965" s="1">
        <f t="shared" ca="1" si="946"/>
        <v>1.2700973158152613</v>
      </c>
      <c r="BW965" s="1">
        <f t="shared" ca="1" si="946"/>
        <v>1.2700973158152613</v>
      </c>
      <c r="BX965" s="1">
        <f t="shared" ca="1" si="946"/>
        <v>1.2700973158152613</v>
      </c>
      <c r="BY965" s="1">
        <f t="shared" ca="1" si="946"/>
        <v>1.2700973158152613</v>
      </c>
      <c r="BZ965">
        <v>2050</v>
      </c>
    </row>
    <row r="966" spans="47:78" x14ac:dyDescent="0.45">
      <c r="AU966" t="str">
        <f t="shared" ca="1" si="901"/>
        <v>\I: IIS_OTP_NGA</v>
      </c>
      <c r="AV966" s="1">
        <f t="shared" ref="AV966:AV1029" ca="1" si="947">OFFSET($F132,0,MATCH($BZ966,$G$1:$J$1,0))</f>
        <v>1.2700973158152613</v>
      </c>
      <c r="AW966" s="1">
        <f t="shared" ref="AW966:BY966" ca="1" si="948">OFFSET($F132,0,MATCH($BZ966,$G$1:$J$1,0))</f>
        <v>1.2700973158152613</v>
      </c>
      <c r="AX966" s="1">
        <f t="shared" ca="1" si="948"/>
        <v>1.2700973158152613</v>
      </c>
      <c r="AY966" s="1">
        <f t="shared" ca="1" si="948"/>
        <v>1.2700973158152613</v>
      </c>
      <c r="AZ966" s="1">
        <f t="shared" ca="1" si="948"/>
        <v>1.2700973158152613</v>
      </c>
      <c r="BA966" s="1">
        <f t="shared" ca="1" si="948"/>
        <v>1.2700973158152613</v>
      </c>
      <c r="BB966" s="1">
        <f t="shared" ca="1" si="948"/>
        <v>1.2700973158152613</v>
      </c>
      <c r="BC966" s="1">
        <f t="shared" ca="1" si="948"/>
        <v>1.2700973158152613</v>
      </c>
      <c r="BD966" s="1">
        <f t="shared" ca="1" si="948"/>
        <v>1.2700973158152613</v>
      </c>
      <c r="BE966" s="1">
        <f t="shared" ca="1" si="948"/>
        <v>1.2700973158152613</v>
      </c>
      <c r="BF966" s="1">
        <f t="shared" ca="1" si="948"/>
        <v>1.2700973158152613</v>
      </c>
      <c r="BG966" s="1">
        <f t="shared" ca="1" si="948"/>
        <v>1.2700973158152613</v>
      </c>
      <c r="BH966" s="1">
        <f t="shared" ca="1" si="948"/>
        <v>1.2700973158152613</v>
      </c>
      <c r="BI966" s="1">
        <f t="shared" ca="1" si="948"/>
        <v>1.2700973158152613</v>
      </c>
      <c r="BJ966" s="1">
        <f t="shared" ca="1" si="948"/>
        <v>1.2700973158152613</v>
      </c>
      <c r="BK966" s="1">
        <f t="shared" ca="1" si="948"/>
        <v>1.2700973158152613</v>
      </c>
      <c r="BL966" s="1">
        <f t="shared" ca="1" si="948"/>
        <v>1.2700973158152613</v>
      </c>
      <c r="BM966" s="1">
        <f t="shared" ca="1" si="948"/>
        <v>1.2700973158152613</v>
      </c>
      <c r="BN966" s="1">
        <f t="shared" ca="1" si="948"/>
        <v>1.2700973158152613</v>
      </c>
      <c r="BO966" s="1">
        <f t="shared" ca="1" si="948"/>
        <v>1.2700973158152613</v>
      </c>
      <c r="BP966" s="1">
        <f t="shared" ca="1" si="948"/>
        <v>1.2700973158152613</v>
      </c>
      <c r="BQ966" s="1">
        <f t="shared" ca="1" si="948"/>
        <v>1.2700973158152613</v>
      </c>
      <c r="BR966" s="1">
        <f t="shared" ca="1" si="948"/>
        <v>1.2700973158152613</v>
      </c>
      <c r="BS966" s="1">
        <f t="shared" ca="1" si="948"/>
        <v>1.2700973158152613</v>
      </c>
      <c r="BT966" s="1">
        <f t="shared" ca="1" si="948"/>
        <v>1.2700973158152613</v>
      </c>
      <c r="BU966" s="1">
        <f t="shared" ca="1" si="948"/>
        <v>1.2700973158152613</v>
      </c>
      <c r="BV966" s="1">
        <f t="shared" ca="1" si="948"/>
        <v>1.2700973158152613</v>
      </c>
      <c r="BW966" s="1">
        <f t="shared" ca="1" si="948"/>
        <v>1.2700973158152613</v>
      </c>
      <c r="BX966" s="1">
        <f t="shared" ca="1" si="948"/>
        <v>1.2700973158152613</v>
      </c>
      <c r="BY966" s="1">
        <f t="shared" ca="1" si="948"/>
        <v>1.2700973158152613</v>
      </c>
      <c r="BZ966">
        <v>2050</v>
      </c>
    </row>
    <row r="967" spans="47:78" x14ac:dyDescent="0.45">
      <c r="AU967" t="str">
        <f t="shared" ca="1" si="901"/>
        <v>\I: IIS_SPC_NGA</v>
      </c>
      <c r="AV967" s="1">
        <f t="shared" ca="1" si="947"/>
        <v>1.1606646281756339</v>
      </c>
      <c r="AW967" s="1">
        <f t="shared" ref="AW967:BY967" ca="1" si="949">OFFSET($F133,0,MATCH($BZ967,$G$1:$J$1,0))</f>
        <v>1.1606646281756339</v>
      </c>
      <c r="AX967" s="1">
        <f t="shared" ca="1" si="949"/>
        <v>1.1606646281756339</v>
      </c>
      <c r="AY967" s="1">
        <f t="shared" ca="1" si="949"/>
        <v>1.1606646281756339</v>
      </c>
      <c r="AZ967" s="1">
        <f t="shared" ca="1" si="949"/>
        <v>1.1606646281756339</v>
      </c>
      <c r="BA967" s="1">
        <f t="shared" ca="1" si="949"/>
        <v>1.1606646281756339</v>
      </c>
      <c r="BB967" s="1">
        <f t="shared" ca="1" si="949"/>
        <v>1.1606646281756339</v>
      </c>
      <c r="BC967" s="1">
        <f t="shared" ca="1" si="949"/>
        <v>1.1606646281756339</v>
      </c>
      <c r="BD967" s="1">
        <f t="shared" ca="1" si="949"/>
        <v>1.1606646281756339</v>
      </c>
      <c r="BE967" s="1">
        <f t="shared" ca="1" si="949"/>
        <v>1.1606646281756339</v>
      </c>
      <c r="BF967" s="1">
        <f t="shared" ca="1" si="949"/>
        <v>1.1606646281756339</v>
      </c>
      <c r="BG967" s="1">
        <f t="shared" ca="1" si="949"/>
        <v>1.1606646281756339</v>
      </c>
      <c r="BH967" s="1">
        <f t="shared" ca="1" si="949"/>
        <v>1.1606646281756339</v>
      </c>
      <c r="BI967" s="1">
        <f t="shared" ca="1" si="949"/>
        <v>1.1606646281756339</v>
      </c>
      <c r="BJ967" s="1">
        <f t="shared" ca="1" si="949"/>
        <v>1.1606646281756339</v>
      </c>
      <c r="BK967" s="1">
        <f t="shared" ca="1" si="949"/>
        <v>1.1606646281756339</v>
      </c>
      <c r="BL967" s="1">
        <f t="shared" ca="1" si="949"/>
        <v>1.1606646281756339</v>
      </c>
      <c r="BM967" s="1">
        <f t="shared" ca="1" si="949"/>
        <v>1.1606646281756339</v>
      </c>
      <c r="BN967" s="1">
        <f t="shared" ca="1" si="949"/>
        <v>1.1606646281756339</v>
      </c>
      <c r="BO967" s="1">
        <f t="shared" ca="1" si="949"/>
        <v>1.1606646281756339</v>
      </c>
      <c r="BP967" s="1">
        <f t="shared" ca="1" si="949"/>
        <v>1.1606646281756339</v>
      </c>
      <c r="BQ967" s="1">
        <f t="shared" ca="1" si="949"/>
        <v>1.1606646281756339</v>
      </c>
      <c r="BR967" s="1">
        <f t="shared" ca="1" si="949"/>
        <v>1.1606646281756339</v>
      </c>
      <c r="BS967" s="1">
        <f t="shared" ca="1" si="949"/>
        <v>1.1606646281756339</v>
      </c>
      <c r="BT967" s="1">
        <f t="shared" ca="1" si="949"/>
        <v>1.1606646281756339</v>
      </c>
      <c r="BU967" s="1">
        <f t="shared" ca="1" si="949"/>
        <v>1.1606646281756339</v>
      </c>
      <c r="BV967" s="1">
        <f t="shared" ca="1" si="949"/>
        <v>1.1606646281756339</v>
      </c>
      <c r="BW967" s="1">
        <f t="shared" ca="1" si="949"/>
        <v>1.1606646281756339</v>
      </c>
      <c r="BX967" s="1">
        <f t="shared" ca="1" si="949"/>
        <v>1.1606646281756339</v>
      </c>
      <c r="BY967" s="1">
        <f t="shared" ca="1" si="949"/>
        <v>1.1606646281756339</v>
      </c>
      <c r="BZ967">
        <v>2050</v>
      </c>
    </row>
    <row r="968" spans="47:78" x14ac:dyDescent="0.45">
      <c r="AU968" t="str">
        <f t="shared" ca="1" si="901"/>
        <v>\I: IIS_OTH_NGA</v>
      </c>
      <c r="AV968" s="1">
        <f t="shared" ca="1" si="947"/>
        <v>1.1606646281756339</v>
      </c>
      <c r="AW968" s="1">
        <f t="shared" ref="AW968:BY968" ca="1" si="950">OFFSET($F134,0,MATCH($BZ968,$G$1:$J$1,0))</f>
        <v>1.1606646281756339</v>
      </c>
      <c r="AX968" s="1">
        <f t="shared" ca="1" si="950"/>
        <v>1.1606646281756339</v>
      </c>
      <c r="AY968" s="1">
        <f t="shared" ca="1" si="950"/>
        <v>1.1606646281756339</v>
      </c>
      <c r="AZ968" s="1">
        <f t="shared" ca="1" si="950"/>
        <v>1.1606646281756339</v>
      </c>
      <c r="BA968" s="1">
        <f t="shared" ca="1" si="950"/>
        <v>1.1606646281756339</v>
      </c>
      <c r="BB968" s="1">
        <f t="shared" ca="1" si="950"/>
        <v>1.1606646281756339</v>
      </c>
      <c r="BC968" s="1">
        <f t="shared" ca="1" si="950"/>
        <v>1.1606646281756339</v>
      </c>
      <c r="BD968" s="1">
        <f t="shared" ca="1" si="950"/>
        <v>1.1606646281756339</v>
      </c>
      <c r="BE968" s="1">
        <f t="shared" ca="1" si="950"/>
        <v>1.1606646281756339</v>
      </c>
      <c r="BF968" s="1">
        <f t="shared" ca="1" si="950"/>
        <v>1.1606646281756339</v>
      </c>
      <c r="BG968" s="1">
        <f t="shared" ca="1" si="950"/>
        <v>1.1606646281756339</v>
      </c>
      <c r="BH968" s="1">
        <f t="shared" ca="1" si="950"/>
        <v>1.1606646281756339</v>
      </c>
      <c r="BI968" s="1">
        <f t="shared" ca="1" si="950"/>
        <v>1.1606646281756339</v>
      </c>
      <c r="BJ968" s="1">
        <f t="shared" ca="1" si="950"/>
        <v>1.1606646281756339</v>
      </c>
      <c r="BK968" s="1">
        <f t="shared" ca="1" si="950"/>
        <v>1.1606646281756339</v>
      </c>
      <c r="BL968" s="1">
        <f t="shared" ca="1" si="950"/>
        <v>1.1606646281756339</v>
      </c>
      <c r="BM968" s="1">
        <f t="shared" ca="1" si="950"/>
        <v>1.1606646281756339</v>
      </c>
      <c r="BN968" s="1">
        <f t="shared" ca="1" si="950"/>
        <v>1.1606646281756339</v>
      </c>
      <c r="BO968" s="1">
        <f t="shared" ca="1" si="950"/>
        <v>1.1606646281756339</v>
      </c>
      <c r="BP968" s="1">
        <f t="shared" ca="1" si="950"/>
        <v>1.1606646281756339</v>
      </c>
      <c r="BQ968" s="1">
        <f t="shared" ca="1" si="950"/>
        <v>1.1606646281756339</v>
      </c>
      <c r="BR968" s="1">
        <f t="shared" ca="1" si="950"/>
        <v>1.1606646281756339</v>
      </c>
      <c r="BS968" s="1">
        <f t="shared" ca="1" si="950"/>
        <v>1.1606646281756339</v>
      </c>
      <c r="BT968" s="1">
        <f t="shared" ca="1" si="950"/>
        <v>1.1606646281756339</v>
      </c>
      <c r="BU968" s="1">
        <f t="shared" ca="1" si="950"/>
        <v>1.1606646281756339</v>
      </c>
      <c r="BV968" s="1">
        <f t="shared" ca="1" si="950"/>
        <v>1.1606646281756339</v>
      </c>
      <c r="BW968" s="1">
        <f t="shared" ca="1" si="950"/>
        <v>1.1606646281756339</v>
      </c>
      <c r="BX968" s="1">
        <f t="shared" ca="1" si="950"/>
        <v>1.1606646281756339</v>
      </c>
      <c r="BY968" s="1">
        <f t="shared" ca="1" si="950"/>
        <v>1.1606646281756339</v>
      </c>
      <c r="BZ968">
        <v>2050</v>
      </c>
    </row>
    <row r="969" spans="47:78" x14ac:dyDescent="0.45">
      <c r="AU969" t="str">
        <f t="shared" ca="1" si="901"/>
        <v>\I:</v>
      </c>
      <c r="AV969" s="1" t="str">
        <f t="shared" ca="1" si="947"/>
        <v/>
      </c>
      <c r="AW969" s="1" t="str">
        <f t="shared" ref="AW969:BY969" ca="1" si="951">OFFSET($F135,0,MATCH($BZ969,$G$1:$J$1,0))</f>
        <v/>
      </c>
      <c r="AX969" s="1" t="str">
        <f t="shared" ca="1" si="951"/>
        <v/>
      </c>
      <c r="AY969" s="1" t="str">
        <f t="shared" ca="1" si="951"/>
        <v/>
      </c>
      <c r="AZ969" s="1" t="str">
        <f t="shared" ca="1" si="951"/>
        <v/>
      </c>
      <c r="BA969" s="1" t="str">
        <f t="shared" ca="1" si="951"/>
        <v/>
      </c>
      <c r="BB969" s="1" t="str">
        <f t="shared" ca="1" si="951"/>
        <v/>
      </c>
      <c r="BC969" s="1" t="str">
        <f t="shared" ca="1" si="951"/>
        <v/>
      </c>
      <c r="BD969" s="1" t="str">
        <f t="shared" ca="1" si="951"/>
        <v/>
      </c>
      <c r="BE969" s="1" t="str">
        <f t="shared" ca="1" si="951"/>
        <v/>
      </c>
      <c r="BF969" s="1" t="str">
        <f t="shared" ca="1" si="951"/>
        <v/>
      </c>
      <c r="BG969" s="1" t="str">
        <f t="shared" ca="1" si="951"/>
        <v/>
      </c>
      <c r="BH969" s="1" t="str">
        <f t="shared" ca="1" si="951"/>
        <v/>
      </c>
      <c r="BI969" s="1" t="str">
        <f t="shared" ca="1" si="951"/>
        <v/>
      </c>
      <c r="BJ969" s="1" t="str">
        <f t="shared" ca="1" si="951"/>
        <v/>
      </c>
      <c r="BK969" s="1" t="str">
        <f t="shared" ca="1" si="951"/>
        <v/>
      </c>
      <c r="BL969" s="1" t="str">
        <f t="shared" ca="1" si="951"/>
        <v/>
      </c>
      <c r="BM969" s="1" t="str">
        <f t="shared" ca="1" si="951"/>
        <v/>
      </c>
      <c r="BN969" s="1" t="str">
        <f t="shared" ca="1" si="951"/>
        <v/>
      </c>
      <c r="BO969" s="1" t="str">
        <f t="shared" ca="1" si="951"/>
        <v/>
      </c>
      <c r="BP969" s="1" t="str">
        <f t="shared" ca="1" si="951"/>
        <v/>
      </c>
      <c r="BQ969" s="1" t="str">
        <f t="shared" ca="1" si="951"/>
        <v/>
      </c>
      <c r="BR969" s="1" t="str">
        <f t="shared" ca="1" si="951"/>
        <v/>
      </c>
      <c r="BS969" s="1" t="str">
        <f t="shared" ca="1" si="951"/>
        <v/>
      </c>
      <c r="BT969" s="1" t="str">
        <f t="shared" ca="1" si="951"/>
        <v/>
      </c>
      <c r="BU969" s="1" t="str">
        <f t="shared" ca="1" si="951"/>
        <v/>
      </c>
      <c r="BV969" s="1" t="str">
        <f t="shared" ca="1" si="951"/>
        <v/>
      </c>
      <c r="BW969" s="1" t="str">
        <f t="shared" ca="1" si="951"/>
        <v/>
      </c>
      <c r="BX969" s="1" t="str">
        <f t="shared" ca="1" si="951"/>
        <v/>
      </c>
      <c r="BY969" s="1" t="str">
        <f t="shared" ca="1" si="951"/>
        <v/>
      </c>
      <c r="BZ969">
        <v>2050</v>
      </c>
    </row>
    <row r="970" spans="47:78" x14ac:dyDescent="0.45">
      <c r="AU970" t="str">
        <f t="shared" ca="1" si="901"/>
        <v>INF_PRH_NGA</v>
      </c>
      <c r="AV970" s="1">
        <f t="shared" ca="1" si="947"/>
        <v>1.8526629679412749</v>
      </c>
      <c r="AW970" s="1">
        <f t="shared" ref="AW970:BY970" ca="1" si="952">OFFSET($F136,0,MATCH($BZ970,$G$1:$J$1,0))</f>
        <v>1.8526629679412749</v>
      </c>
      <c r="AX970" s="1">
        <f t="shared" ca="1" si="952"/>
        <v>1.8526629679412749</v>
      </c>
      <c r="AY970" s="1">
        <f t="shared" ca="1" si="952"/>
        <v>1.8526629679412749</v>
      </c>
      <c r="AZ970" s="1">
        <f t="shared" ca="1" si="952"/>
        <v>1.8526629679412749</v>
      </c>
      <c r="BA970" s="1">
        <f t="shared" ca="1" si="952"/>
        <v>1.8526629679412749</v>
      </c>
      <c r="BB970" s="1">
        <f t="shared" ca="1" si="952"/>
        <v>1.8526629679412749</v>
      </c>
      <c r="BC970" s="1">
        <f t="shared" ca="1" si="952"/>
        <v>1.8526629679412749</v>
      </c>
      <c r="BD970" s="1">
        <f t="shared" ca="1" si="952"/>
        <v>1.8526629679412749</v>
      </c>
      <c r="BE970" s="1">
        <f t="shared" ca="1" si="952"/>
        <v>1.8526629679412749</v>
      </c>
      <c r="BF970" s="1">
        <f t="shared" ca="1" si="952"/>
        <v>1.8526629679412749</v>
      </c>
      <c r="BG970" s="1">
        <f t="shared" ca="1" si="952"/>
        <v>1.8526629679412749</v>
      </c>
      <c r="BH970" s="1">
        <f t="shared" ca="1" si="952"/>
        <v>1.8526629679412749</v>
      </c>
      <c r="BI970" s="1">
        <f t="shared" ca="1" si="952"/>
        <v>1.8526629679412749</v>
      </c>
      <c r="BJ970" s="1">
        <f t="shared" ca="1" si="952"/>
        <v>1.8526629679412749</v>
      </c>
      <c r="BK970" s="1">
        <f t="shared" ca="1" si="952"/>
        <v>1.8526629679412749</v>
      </c>
      <c r="BL970" s="1">
        <f t="shared" ca="1" si="952"/>
        <v>1.8526629679412749</v>
      </c>
      <c r="BM970" s="1">
        <f t="shared" ca="1" si="952"/>
        <v>1.8526629679412749</v>
      </c>
      <c r="BN970" s="1">
        <f t="shared" ca="1" si="952"/>
        <v>1.8526629679412749</v>
      </c>
      <c r="BO970" s="1">
        <f t="shared" ca="1" si="952"/>
        <v>1.8526629679412749</v>
      </c>
      <c r="BP970" s="1">
        <f t="shared" ca="1" si="952"/>
        <v>1.8526629679412749</v>
      </c>
      <c r="BQ970" s="1">
        <f t="shared" ca="1" si="952"/>
        <v>1.8526629679412749</v>
      </c>
      <c r="BR970" s="1">
        <f t="shared" ca="1" si="952"/>
        <v>1.8526629679412749</v>
      </c>
      <c r="BS970" s="1">
        <f t="shared" ca="1" si="952"/>
        <v>1.8526629679412749</v>
      </c>
      <c r="BT970" s="1">
        <f t="shared" ca="1" si="952"/>
        <v>1.8526629679412749</v>
      </c>
      <c r="BU970" s="1">
        <f t="shared" ca="1" si="952"/>
        <v>1.8526629679412749</v>
      </c>
      <c r="BV970" s="1">
        <f t="shared" ca="1" si="952"/>
        <v>1.8526629679412749</v>
      </c>
      <c r="BW970" s="1">
        <f t="shared" ca="1" si="952"/>
        <v>1.8526629679412749</v>
      </c>
      <c r="BX970" s="1">
        <f t="shared" ca="1" si="952"/>
        <v>1.8526629679412749</v>
      </c>
      <c r="BY970" s="1">
        <f t="shared" ca="1" si="952"/>
        <v>1.8526629679412749</v>
      </c>
      <c r="BZ970">
        <v>2050</v>
      </c>
    </row>
    <row r="971" spans="47:78" x14ac:dyDescent="0.45">
      <c r="AU971" t="str">
        <f t="shared" ca="1" si="901"/>
        <v>INF_MDR_NGA</v>
      </c>
      <c r="AV971" s="1">
        <f t="shared" ca="1" si="947"/>
        <v>1.8526629679412749</v>
      </c>
      <c r="AW971" s="1">
        <f t="shared" ref="AW971:BY971" ca="1" si="953">OFFSET($F137,0,MATCH($BZ971,$G$1:$J$1,0))</f>
        <v>1.8526629679412749</v>
      </c>
      <c r="AX971" s="1">
        <f t="shared" ca="1" si="953"/>
        <v>1.8526629679412749</v>
      </c>
      <c r="AY971" s="1">
        <f t="shared" ca="1" si="953"/>
        <v>1.8526629679412749</v>
      </c>
      <c r="AZ971" s="1">
        <f t="shared" ca="1" si="953"/>
        <v>1.8526629679412749</v>
      </c>
      <c r="BA971" s="1">
        <f t="shared" ca="1" si="953"/>
        <v>1.8526629679412749</v>
      </c>
      <c r="BB971" s="1">
        <f t="shared" ca="1" si="953"/>
        <v>1.8526629679412749</v>
      </c>
      <c r="BC971" s="1">
        <f t="shared" ca="1" si="953"/>
        <v>1.8526629679412749</v>
      </c>
      <c r="BD971" s="1">
        <f t="shared" ca="1" si="953"/>
        <v>1.8526629679412749</v>
      </c>
      <c r="BE971" s="1">
        <f t="shared" ca="1" si="953"/>
        <v>1.8526629679412749</v>
      </c>
      <c r="BF971" s="1">
        <f t="shared" ca="1" si="953"/>
        <v>1.8526629679412749</v>
      </c>
      <c r="BG971" s="1">
        <f t="shared" ca="1" si="953"/>
        <v>1.8526629679412749</v>
      </c>
      <c r="BH971" s="1">
        <f t="shared" ca="1" si="953"/>
        <v>1.8526629679412749</v>
      </c>
      <c r="BI971" s="1">
        <f t="shared" ca="1" si="953"/>
        <v>1.8526629679412749</v>
      </c>
      <c r="BJ971" s="1">
        <f t="shared" ca="1" si="953"/>
        <v>1.8526629679412749</v>
      </c>
      <c r="BK971" s="1">
        <f t="shared" ca="1" si="953"/>
        <v>1.8526629679412749</v>
      </c>
      <c r="BL971" s="1">
        <f t="shared" ca="1" si="953"/>
        <v>1.8526629679412749</v>
      </c>
      <c r="BM971" s="1">
        <f t="shared" ca="1" si="953"/>
        <v>1.8526629679412749</v>
      </c>
      <c r="BN971" s="1">
        <f t="shared" ca="1" si="953"/>
        <v>1.8526629679412749</v>
      </c>
      <c r="BO971" s="1">
        <f t="shared" ca="1" si="953"/>
        <v>1.8526629679412749</v>
      </c>
      <c r="BP971" s="1">
        <f t="shared" ca="1" si="953"/>
        <v>1.8526629679412749</v>
      </c>
      <c r="BQ971" s="1">
        <f t="shared" ca="1" si="953"/>
        <v>1.8526629679412749</v>
      </c>
      <c r="BR971" s="1">
        <f t="shared" ca="1" si="953"/>
        <v>1.8526629679412749</v>
      </c>
      <c r="BS971" s="1">
        <f t="shared" ca="1" si="953"/>
        <v>1.8526629679412749</v>
      </c>
      <c r="BT971" s="1">
        <f t="shared" ca="1" si="953"/>
        <v>1.8526629679412749</v>
      </c>
      <c r="BU971" s="1">
        <f t="shared" ca="1" si="953"/>
        <v>1.8526629679412749</v>
      </c>
      <c r="BV971" s="1">
        <f t="shared" ca="1" si="953"/>
        <v>1.8526629679412749</v>
      </c>
      <c r="BW971" s="1">
        <f t="shared" ca="1" si="953"/>
        <v>1.8526629679412749</v>
      </c>
      <c r="BX971" s="1">
        <f t="shared" ca="1" si="953"/>
        <v>1.8526629679412749</v>
      </c>
      <c r="BY971" s="1">
        <f t="shared" ca="1" si="953"/>
        <v>1.8526629679412749</v>
      </c>
      <c r="BZ971">
        <v>2050</v>
      </c>
    </row>
    <row r="972" spans="47:78" x14ac:dyDescent="0.45">
      <c r="AU972" t="str">
        <f t="shared" ca="1" si="901"/>
        <v>INF_OTP_NGA</v>
      </c>
      <c r="AV972" s="1">
        <f t="shared" ca="1" si="947"/>
        <v>1.8526629679412749</v>
      </c>
      <c r="AW972" s="1">
        <f t="shared" ref="AW972:BY972" ca="1" si="954">OFFSET($F138,0,MATCH($BZ972,$G$1:$J$1,0))</f>
        <v>1.8526629679412749</v>
      </c>
      <c r="AX972" s="1">
        <f t="shared" ca="1" si="954"/>
        <v>1.8526629679412749</v>
      </c>
      <c r="AY972" s="1">
        <f t="shared" ca="1" si="954"/>
        <v>1.8526629679412749</v>
      </c>
      <c r="AZ972" s="1">
        <f t="shared" ca="1" si="954"/>
        <v>1.8526629679412749</v>
      </c>
      <c r="BA972" s="1">
        <f t="shared" ca="1" si="954"/>
        <v>1.8526629679412749</v>
      </c>
      <c r="BB972" s="1">
        <f t="shared" ca="1" si="954"/>
        <v>1.8526629679412749</v>
      </c>
      <c r="BC972" s="1">
        <f t="shared" ca="1" si="954"/>
        <v>1.8526629679412749</v>
      </c>
      <c r="BD972" s="1">
        <f t="shared" ca="1" si="954"/>
        <v>1.8526629679412749</v>
      </c>
      <c r="BE972" s="1">
        <f t="shared" ca="1" si="954"/>
        <v>1.8526629679412749</v>
      </c>
      <c r="BF972" s="1">
        <f t="shared" ca="1" si="954"/>
        <v>1.8526629679412749</v>
      </c>
      <c r="BG972" s="1">
        <f t="shared" ca="1" si="954"/>
        <v>1.8526629679412749</v>
      </c>
      <c r="BH972" s="1">
        <f t="shared" ca="1" si="954"/>
        <v>1.8526629679412749</v>
      </c>
      <c r="BI972" s="1">
        <f t="shared" ca="1" si="954"/>
        <v>1.8526629679412749</v>
      </c>
      <c r="BJ972" s="1">
        <f t="shared" ca="1" si="954"/>
        <v>1.8526629679412749</v>
      </c>
      <c r="BK972" s="1">
        <f t="shared" ca="1" si="954"/>
        <v>1.8526629679412749</v>
      </c>
      <c r="BL972" s="1">
        <f t="shared" ca="1" si="954"/>
        <v>1.8526629679412749</v>
      </c>
      <c r="BM972" s="1">
        <f t="shared" ca="1" si="954"/>
        <v>1.8526629679412749</v>
      </c>
      <c r="BN972" s="1">
        <f t="shared" ca="1" si="954"/>
        <v>1.8526629679412749</v>
      </c>
      <c r="BO972" s="1">
        <f t="shared" ca="1" si="954"/>
        <v>1.8526629679412749</v>
      </c>
      <c r="BP972" s="1">
        <f t="shared" ca="1" si="954"/>
        <v>1.8526629679412749</v>
      </c>
      <c r="BQ972" s="1">
        <f t="shared" ca="1" si="954"/>
        <v>1.8526629679412749</v>
      </c>
      <c r="BR972" s="1">
        <f t="shared" ca="1" si="954"/>
        <v>1.8526629679412749</v>
      </c>
      <c r="BS972" s="1">
        <f t="shared" ca="1" si="954"/>
        <v>1.8526629679412749</v>
      </c>
      <c r="BT972" s="1">
        <f t="shared" ca="1" si="954"/>
        <v>1.8526629679412749</v>
      </c>
      <c r="BU972" s="1">
        <f t="shared" ca="1" si="954"/>
        <v>1.8526629679412749</v>
      </c>
      <c r="BV972" s="1">
        <f t="shared" ca="1" si="954"/>
        <v>1.8526629679412749</v>
      </c>
      <c r="BW972" s="1">
        <f t="shared" ca="1" si="954"/>
        <v>1.8526629679412749</v>
      </c>
      <c r="BX972" s="1">
        <f t="shared" ca="1" si="954"/>
        <v>1.8526629679412749</v>
      </c>
      <c r="BY972" s="1">
        <f t="shared" ca="1" si="954"/>
        <v>1.8526629679412749</v>
      </c>
      <c r="BZ972">
        <v>2050</v>
      </c>
    </row>
    <row r="973" spans="47:78" x14ac:dyDescent="0.45">
      <c r="AU973" t="str">
        <f t="shared" ca="1" si="901"/>
        <v>INF_SPC_NGA</v>
      </c>
      <c r="AV973" s="1">
        <f t="shared" ca="1" si="947"/>
        <v>1.1606646281756339</v>
      </c>
      <c r="AW973" s="1">
        <f t="shared" ref="AW973:BY973" ca="1" si="955">OFFSET($F139,0,MATCH($BZ973,$G$1:$J$1,0))</f>
        <v>1.1606646281756339</v>
      </c>
      <c r="AX973" s="1">
        <f t="shared" ca="1" si="955"/>
        <v>1.1606646281756339</v>
      </c>
      <c r="AY973" s="1">
        <f t="shared" ca="1" si="955"/>
        <v>1.1606646281756339</v>
      </c>
      <c r="AZ973" s="1">
        <f t="shared" ca="1" si="955"/>
        <v>1.1606646281756339</v>
      </c>
      <c r="BA973" s="1">
        <f t="shared" ca="1" si="955"/>
        <v>1.1606646281756339</v>
      </c>
      <c r="BB973" s="1">
        <f t="shared" ca="1" si="955"/>
        <v>1.1606646281756339</v>
      </c>
      <c r="BC973" s="1">
        <f t="shared" ca="1" si="955"/>
        <v>1.1606646281756339</v>
      </c>
      <c r="BD973" s="1">
        <f t="shared" ca="1" si="955"/>
        <v>1.1606646281756339</v>
      </c>
      <c r="BE973" s="1">
        <f t="shared" ca="1" si="955"/>
        <v>1.1606646281756339</v>
      </c>
      <c r="BF973" s="1">
        <f t="shared" ca="1" si="955"/>
        <v>1.1606646281756339</v>
      </c>
      <c r="BG973" s="1">
        <f t="shared" ca="1" si="955"/>
        <v>1.1606646281756339</v>
      </c>
      <c r="BH973" s="1">
        <f t="shared" ca="1" si="955"/>
        <v>1.1606646281756339</v>
      </c>
      <c r="BI973" s="1">
        <f t="shared" ca="1" si="955"/>
        <v>1.1606646281756339</v>
      </c>
      <c r="BJ973" s="1">
        <f t="shared" ca="1" si="955"/>
        <v>1.1606646281756339</v>
      </c>
      <c r="BK973" s="1">
        <f t="shared" ca="1" si="955"/>
        <v>1.1606646281756339</v>
      </c>
      <c r="BL973" s="1">
        <f t="shared" ca="1" si="955"/>
        <v>1.1606646281756339</v>
      </c>
      <c r="BM973" s="1">
        <f t="shared" ca="1" si="955"/>
        <v>1.1606646281756339</v>
      </c>
      <c r="BN973" s="1">
        <f t="shared" ca="1" si="955"/>
        <v>1.1606646281756339</v>
      </c>
      <c r="BO973" s="1">
        <f t="shared" ca="1" si="955"/>
        <v>1.1606646281756339</v>
      </c>
      <c r="BP973" s="1">
        <f t="shared" ca="1" si="955"/>
        <v>1.1606646281756339</v>
      </c>
      <c r="BQ973" s="1">
        <f t="shared" ca="1" si="955"/>
        <v>1.1606646281756339</v>
      </c>
      <c r="BR973" s="1">
        <f t="shared" ca="1" si="955"/>
        <v>1.1606646281756339</v>
      </c>
      <c r="BS973" s="1">
        <f t="shared" ca="1" si="955"/>
        <v>1.1606646281756339</v>
      </c>
      <c r="BT973" s="1">
        <f t="shared" ca="1" si="955"/>
        <v>1.1606646281756339</v>
      </c>
      <c r="BU973" s="1">
        <f t="shared" ca="1" si="955"/>
        <v>1.1606646281756339</v>
      </c>
      <c r="BV973" s="1">
        <f t="shared" ca="1" si="955"/>
        <v>1.1606646281756339</v>
      </c>
      <c r="BW973" s="1">
        <f t="shared" ca="1" si="955"/>
        <v>1.1606646281756339</v>
      </c>
      <c r="BX973" s="1">
        <f t="shared" ca="1" si="955"/>
        <v>1.1606646281756339</v>
      </c>
      <c r="BY973" s="1">
        <f t="shared" ca="1" si="955"/>
        <v>1.1606646281756339</v>
      </c>
      <c r="BZ973">
        <v>2050</v>
      </c>
    </row>
    <row r="974" spans="47:78" x14ac:dyDescent="0.45">
      <c r="AU974" t="str">
        <f t="shared" ca="1" si="901"/>
        <v>INF_OTH_NGA</v>
      </c>
      <c r="AV974" s="1">
        <f t="shared" ca="1" si="947"/>
        <v>1.1606646281756339</v>
      </c>
      <c r="AW974" s="1">
        <f t="shared" ref="AW974:BY974" ca="1" si="956">OFFSET($F140,0,MATCH($BZ974,$G$1:$J$1,0))</f>
        <v>1.1606646281756339</v>
      </c>
      <c r="AX974" s="1">
        <f t="shared" ca="1" si="956"/>
        <v>1.1606646281756339</v>
      </c>
      <c r="AY974" s="1">
        <f t="shared" ca="1" si="956"/>
        <v>1.1606646281756339</v>
      </c>
      <c r="AZ974" s="1">
        <f t="shared" ca="1" si="956"/>
        <v>1.1606646281756339</v>
      </c>
      <c r="BA974" s="1">
        <f t="shared" ca="1" si="956"/>
        <v>1.1606646281756339</v>
      </c>
      <c r="BB974" s="1">
        <f t="shared" ca="1" si="956"/>
        <v>1.1606646281756339</v>
      </c>
      <c r="BC974" s="1">
        <f t="shared" ca="1" si="956"/>
        <v>1.1606646281756339</v>
      </c>
      <c r="BD974" s="1">
        <f t="shared" ca="1" si="956"/>
        <v>1.1606646281756339</v>
      </c>
      <c r="BE974" s="1">
        <f t="shared" ca="1" si="956"/>
        <v>1.1606646281756339</v>
      </c>
      <c r="BF974" s="1">
        <f t="shared" ca="1" si="956"/>
        <v>1.1606646281756339</v>
      </c>
      <c r="BG974" s="1">
        <f t="shared" ca="1" si="956"/>
        <v>1.1606646281756339</v>
      </c>
      <c r="BH974" s="1">
        <f t="shared" ca="1" si="956"/>
        <v>1.1606646281756339</v>
      </c>
      <c r="BI974" s="1">
        <f t="shared" ca="1" si="956"/>
        <v>1.1606646281756339</v>
      </c>
      <c r="BJ974" s="1">
        <f t="shared" ca="1" si="956"/>
        <v>1.1606646281756339</v>
      </c>
      <c r="BK974" s="1">
        <f t="shared" ca="1" si="956"/>
        <v>1.1606646281756339</v>
      </c>
      <c r="BL974" s="1">
        <f t="shared" ca="1" si="956"/>
        <v>1.1606646281756339</v>
      </c>
      <c r="BM974" s="1">
        <f t="shared" ca="1" si="956"/>
        <v>1.1606646281756339</v>
      </c>
      <c r="BN974" s="1">
        <f t="shared" ca="1" si="956"/>
        <v>1.1606646281756339</v>
      </c>
      <c r="BO974" s="1">
        <f t="shared" ca="1" si="956"/>
        <v>1.1606646281756339</v>
      </c>
      <c r="BP974" s="1">
        <f t="shared" ca="1" si="956"/>
        <v>1.1606646281756339</v>
      </c>
      <c r="BQ974" s="1">
        <f t="shared" ca="1" si="956"/>
        <v>1.1606646281756339</v>
      </c>
      <c r="BR974" s="1">
        <f t="shared" ca="1" si="956"/>
        <v>1.1606646281756339</v>
      </c>
      <c r="BS974" s="1">
        <f t="shared" ca="1" si="956"/>
        <v>1.1606646281756339</v>
      </c>
      <c r="BT974" s="1">
        <f t="shared" ca="1" si="956"/>
        <v>1.1606646281756339</v>
      </c>
      <c r="BU974" s="1">
        <f t="shared" ca="1" si="956"/>
        <v>1.1606646281756339</v>
      </c>
      <c r="BV974" s="1">
        <f t="shared" ca="1" si="956"/>
        <v>1.1606646281756339</v>
      </c>
      <c r="BW974" s="1">
        <f t="shared" ca="1" si="956"/>
        <v>1.1606646281756339</v>
      </c>
      <c r="BX974" s="1">
        <f t="shared" ca="1" si="956"/>
        <v>1.1606646281756339</v>
      </c>
      <c r="BY974" s="1">
        <f t="shared" ca="1" si="956"/>
        <v>1.1606646281756339</v>
      </c>
      <c r="BZ974">
        <v>2050</v>
      </c>
    </row>
    <row r="975" spans="47:78" x14ac:dyDescent="0.45">
      <c r="AU975" t="str">
        <f t="shared" ca="1" si="901"/>
        <v>\I:</v>
      </c>
      <c r="AV975" s="1" t="str">
        <f t="shared" ca="1" si="947"/>
        <v/>
      </c>
      <c r="AW975" s="1" t="str">
        <f t="shared" ref="AW975:BY975" ca="1" si="957">OFFSET($F141,0,MATCH($BZ975,$G$1:$J$1,0))</f>
        <v/>
      </c>
      <c r="AX975" s="1" t="str">
        <f t="shared" ca="1" si="957"/>
        <v/>
      </c>
      <c r="AY975" s="1" t="str">
        <f t="shared" ca="1" si="957"/>
        <v/>
      </c>
      <c r="AZ975" s="1" t="str">
        <f t="shared" ca="1" si="957"/>
        <v/>
      </c>
      <c r="BA975" s="1" t="str">
        <f t="shared" ca="1" si="957"/>
        <v/>
      </c>
      <c r="BB975" s="1" t="str">
        <f t="shared" ca="1" si="957"/>
        <v/>
      </c>
      <c r="BC975" s="1" t="str">
        <f t="shared" ca="1" si="957"/>
        <v/>
      </c>
      <c r="BD975" s="1" t="str">
        <f t="shared" ca="1" si="957"/>
        <v/>
      </c>
      <c r="BE975" s="1" t="str">
        <f t="shared" ca="1" si="957"/>
        <v/>
      </c>
      <c r="BF975" s="1" t="str">
        <f t="shared" ca="1" si="957"/>
        <v/>
      </c>
      <c r="BG975" s="1" t="str">
        <f t="shared" ca="1" si="957"/>
        <v/>
      </c>
      <c r="BH975" s="1" t="str">
        <f t="shared" ca="1" si="957"/>
        <v/>
      </c>
      <c r="BI975" s="1" t="str">
        <f t="shared" ca="1" si="957"/>
        <v/>
      </c>
      <c r="BJ975" s="1" t="str">
        <f t="shared" ca="1" si="957"/>
        <v/>
      </c>
      <c r="BK975" s="1" t="str">
        <f t="shared" ca="1" si="957"/>
        <v/>
      </c>
      <c r="BL975" s="1" t="str">
        <f t="shared" ca="1" si="957"/>
        <v/>
      </c>
      <c r="BM975" s="1" t="str">
        <f t="shared" ca="1" si="957"/>
        <v/>
      </c>
      <c r="BN975" s="1" t="str">
        <f t="shared" ca="1" si="957"/>
        <v/>
      </c>
      <c r="BO975" s="1" t="str">
        <f t="shared" ca="1" si="957"/>
        <v/>
      </c>
      <c r="BP975" s="1" t="str">
        <f t="shared" ca="1" si="957"/>
        <v/>
      </c>
      <c r="BQ975" s="1" t="str">
        <f t="shared" ca="1" si="957"/>
        <v/>
      </c>
      <c r="BR975" s="1" t="str">
        <f t="shared" ca="1" si="957"/>
        <v/>
      </c>
      <c r="BS975" s="1" t="str">
        <f t="shared" ca="1" si="957"/>
        <v/>
      </c>
      <c r="BT975" s="1" t="str">
        <f t="shared" ca="1" si="957"/>
        <v/>
      </c>
      <c r="BU975" s="1" t="str">
        <f t="shared" ca="1" si="957"/>
        <v/>
      </c>
      <c r="BV975" s="1" t="str">
        <f t="shared" ca="1" si="957"/>
        <v/>
      </c>
      <c r="BW975" s="1" t="str">
        <f t="shared" ca="1" si="957"/>
        <v/>
      </c>
      <c r="BX975" s="1" t="str">
        <f t="shared" ca="1" si="957"/>
        <v/>
      </c>
      <c r="BY975" s="1" t="str">
        <f t="shared" ca="1" si="957"/>
        <v/>
      </c>
      <c r="BZ975">
        <v>2050</v>
      </c>
    </row>
    <row r="976" spans="47:78" x14ac:dyDescent="0.45">
      <c r="AU976" t="str">
        <f t="shared" ca="1" si="901"/>
        <v>IFP_PRH_COA</v>
      </c>
      <c r="AV976" s="1">
        <f t="shared" ca="1" si="947"/>
        <v>1.1937005329283072</v>
      </c>
      <c r="AW976" s="1">
        <f t="shared" ref="AW976:BY976" ca="1" si="958">OFFSET($F142,0,MATCH($BZ976,$G$1:$J$1,0))</f>
        <v>1.1937005329283072</v>
      </c>
      <c r="AX976" s="1">
        <f t="shared" ca="1" si="958"/>
        <v>1.1937005329283072</v>
      </c>
      <c r="AY976" s="1">
        <f t="shared" ca="1" si="958"/>
        <v>1.1937005329283072</v>
      </c>
      <c r="AZ976" s="1">
        <f t="shared" ca="1" si="958"/>
        <v>1.1937005329283072</v>
      </c>
      <c r="BA976" s="1">
        <f t="shared" ca="1" si="958"/>
        <v>1.1937005329283072</v>
      </c>
      <c r="BB976" s="1">
        <f t="shared" ca="1" si="958"/>
        <v>1.1937005329283072</v>
      </c>
      <c r="BC976" s="1">
        <f t="shared" ca="1" si="958"/>
        <v>1.1937005329283072</v>
      </c>
      <c r="BD976" s="1">
        <f t="shared" ca="1" si="958"/>
        <v>1.1937005329283072</v>
      </c>
      <c r="BE976" s="1">
        <f t="shared" ca="1" si="958"/>
        <v>1.1937005329283072</v>
      </c>
      <c r="BF976" s="1">
        <f t="shared" ca="1" si="958"/>
        <v>1.1937005329283072</v>
      </c>
      <c r="BG976" s="1">
        <f t="shared" ca="1" si="958"/>
        <v>1.1937005329283072</v>
      </c>
      <c r="BH976" s="1">
        <f t="shared" ca="1" si="958"/>
        <v>1.1937005329283072</v>
      </c>
      <c r="BI976" s="1">
        <f t="shared" ca="1" si="958"/>
        <v>1.1937005329283072</v>
      </c>
      <c r="BJ976" s="1">
        <f t="shared" ca="1" si="958"/>
        <v>1.1937005329283072</v>
      </c>
      <c r="BK976" s="1">
        <f t="shared" ca="1" si="958"/>
        <v>1.1937005329283072</v>
      </c>
      <c r="BL976" s="1">
        <f t="shared" ca="1" si="958"/>
        <v>1.1937005329283072</v>
      </c>
      <c r="BM976" s="1">
        <f t="shared" ca="1" si="958"/>
        <v>1.1937005329283072</v>
      </c>
      <c r="BN976" s="1">
        <f t="shared" ca="1" si="958"/>
        <v>1.1937005329283072</v>
      </c>
      <c r="BO976" s="1">
        <f t="shared" ca="1" si="958"/>
        <v>1.1937005329283072</v>
      </c>
      <c r="BP976" s="1">
        <f t="shared" ca="1" si="958"/>
        <v>1.1937005329283072</v>
      </c>
      <c r="BQ976" s="1">
        <f t="shared" ca="1" si="958"/>
        <v>1.1937005329283072</v>
      </c>
      <c r="BR976" s="1">
        <f t="shared" ca="1" si="958"/>
        <v>1.1937005329283072</v>
      </c>
      <c r="BS976" s="1">
        <f t="shared" ca="1" si="958"/>
        <v>1.1937005329283072</v>
      </c>
      <c r="BT976" s="1">
        <f t="shared" ca="1" si="958"/>
        <v>1.1937005329283072</v>
      </c>
      <c r="BU976" s="1">
        <f t="shared" ca="1" si="958"/>
        <v>1.1937005329283072</v>
      </c>
      <c r="BV976" s="1">
        <f t="shared" ca="1" si="958"/>
        <v>1.1937005329283072</v>
      </c>
      <c r="BW976" s="1">
        <f t="shared" ca="1" si="958"/>
        <v>1.1937005329283072</v>
      </c>
      <c r="BX976" s="1">
        <f t="shared" ca="1" si="958"/>
        <v>1.1937005329283072</v>
      </c>
      <c r="BY976" s="1">
        <f t="shared" ca="1" si="958"/>
        <v>1.1937005329283072</v>
      </c>
      <c r="BZ976">
        <v>2050</v>
      </c>
    </row>
    <row r="977" spans="47:78" x14ac:dyDescent="0.45">
      <c r="AU977" t="str">
        <f t="shared" ca="1" si="901"/>
        <v>\I:</v>
      </c>
      <c r="AV977" s="1" t="str">
        <f t="shared" ca="1" si="947"/>
        <v/>
      </c>
      <c r="AW977" s="1" t="str">
        <f t="shared" ref="AW977:BY977" ca="1" si="959">OFFSET($F143,0,MATCH($BZ977,$G$1:$J$1,0))</f>
        <v/>
      </c>
      <c r="AX977" s="1" t="str">
        <f t="shared" ca="1" si="959"/>
        <v/>
      </c>
      <c r="AY977" s="1" t="str">
        <f t="shared" ca="1" si="959"/>
        <v/>
      </c>
      <c r="AZ977" s="1" t="str">
        <f t="shared" ca="1" si="959"/>
        <v/>
      </c>
      <c r="BA977" s="1" t="str">
        <f t="shared" ca="1" si="959"/>
        <v/>
      </c>
      <c r="BB977" s="1" t="str">
        <f t="shared" ca="1" si="959"/>
        <v/>
      </c>
      <c r="BC977" s="1" t="str">
        <f t="shared" ca="1" si="959"/>
        <v/>
      </c>
      <c r="BD977" s="1" t="str">
        <f t="shared" ca="1" si="959"/>
        <v/>
      </c>
      <c r="BE977" s="1" t="str">
        <f t="shared" ca="1" si="959"/>
        <v/>
      </c>
      <c r="BF977" s="1" t="str">
        <f t="shared" ca="1" si="959"/>
        <v/>
      </c>
      <c r="BG977" s="1" t="str">
        <f t="shared" ca="1" si="959"/>
        <v/>
      </c>
      <c r="BH977" s="1" t="str">
        <f t="shared" ca="1" si="959"/>
        <v/>
      </c>
      <c r="BI977" s="1" t="str">
        <f t="shared" ca="1" si="959"/>
        <v/>
      </c>
      <c r="BJ977" s="1" t="str">
        <f t="shared" ca="1" si="959"/>
        <v/>
      </c>
      <c r="BK977" s="1" t="str">
        <f t="shared" ca="1" si="959"/>
        <v/>
      </c>
      <c r="BL977" s="1" t="str">
        <f t="shared" ca="1" si="959"/>
        <v/>
      </c>
      <c r="BM977" s="1" t="str">
        <f t="shared" ca="1" si="959"/>
        <v/>
      </c>
      <c r="BN977" s="1" t="str">
        <f t="shared" ca="1" si="959"/>
        <v/>
      </c>
      <c r="BO977" s="1" t="str">
        <f t="shared" ca="1" si="959"/>
        <v/>
      </c>
      <c r="BP977" s="1" t="str">
        <f t="shared" ca="1" si="959"/>
        <v/>
      </c>
      <c r="BQ977" s="1" t="str">
        <f t="shared" ca="1" si="959"/>
        <v/>
      </c>
      <c r="BR977" s="1" t="str">
        <f t="shared" ca="1" si="959"/>
        <v/>
      </c>
      <c r="BS977" s="1" t="str">
        <f t="shared" ca="1" si="959"/>
        <v/>
      </c>
      <c r="BT977" s="1" t="str">
        <f t="shared" ca="1" si="959"/>
        <v/>
      </c>
      <c r="BU977" s="1" t="str">
        <f t="shared" ca="1" si="959"/>
        <v/>
      </c>
      <c r="BV977" s="1" t="str">
        <f t="shared" ca="1" si="959"/>
        <v/>
      </c>
      <c r="BW977" s="1" t="str">
        <f t="shared" ca="1" si="959"/>
        <v/>
      </c>
      <c r="BX977" s="1" t="str">
        <f t="shared" ca="1" si="959"/>
        <v/>
      </c>
      <c r="BY977" s="1" t="str">
        <f t="shared" ca="1" si="959"/>
        <v/>
      </c>
      <c r="BZ977">
        <v>2050</v>
      </c>
    </row>
    <row r="978" spans="47:78" x14ac:dyDescent="0.45">
      <c r="AU978" t="str">
        <f t="shared" ca="1" si="901"/>
        <v>\I:</v>
      </c>
      <c r="AV978" s="1" t="str">
        <f t="shared" ca="1" si="947"/>
        <v/>
      </c>
      <c r="AW978" s="1" t="str">
        <f t="shared" ref="AW978:BY978" ca="1" si="960">OFFSET($F144,0,MATCH($BZ978,$G$1:$J$1,0))</f>
        <v/>
      </c>
      <c r="AX978" s="1" t="str">
        <f t="shared" ca="1" si="960"/>
        <v/>
      </c>
      <c r="AY978" s="1" t="str">
        <f t="shared" ca="1" si="960"/>
        <v/>
      </c>
      <c r="AZ978" s="1" t="str">
        <f t="shared" ca="1" si="960"/>
        <v/>
      </c>
      <c r="BA978" s="1" t="str">
        <f t="shared" ca="1" si="960"/>
        <v/>
      </c>
      <c r="BB978" s="1" t="str">
        <f t="shared" ca="1" si="960"/>
        <v/>
      </c>
      <c r="BC978" s="1" t="str">
        <f t="shared" ca="1" si="960"/>
        <v/>
      </c>
      <c r="BD978" s="1" t="str">
        <f t="shared" ca="1" si="960"/>
        <v/>
      </c>
      <c r="BE978" s="1" t="str">
        <f t="shared" ca="1" si="960"/>
        <v/>
      </c>
      <c r="BF978" s="1" t="str">
        <f t="shared" ca="1" si="960"/>
        <v/>
      </c>
      <c r="BG978" s="1" t="str">
        <f t="shared" ca="1" si="960"/>
        <v/>
      </c>
      <c r="BH978" s="1" t="str">
        <f t="shared" ca="1" si="960"/>
        <v/>
      </c>
      <c r="BI978" s="1" t="str">
        <f t="shared" ca="1" si="960"/>
        <v/>
      </c>
      <c r="BJ978" s="1" t="str">
        <f t="shared" ca="1" si="960"/>
        <v/>
      </c>
      <c r="BK978" s="1" t="str">
        <f t="shared" ca="1" si="960"/>
        <v/>
      </c>
      <c r="BL978" s="1" t="str">
        <f t="shared" ca="1" si="960"/>
        <v/>
      </c>
      <c r="BM978" s="1" t="str">
        <f t="shared" ca="1" si="960"/>
        <v/>
      </c>
      <c r="BN978" s="1" t="str">
        <f t="shared" ca="1" si="960"/>
        <v/>
      </c>
      <c r="BO978" s="1" t="str">
        <f t="shared" ca="1" si="960"/>
        <v/>
      </c>
      <c r="BP978" s="1" t="str">
        <f t="shared" ca="1" si="960"/>
        <v/>
      </c>
      <c r="BQ978" s="1" t="str">
        <f t="shared" ca="1" si="960"/>
        <v/>
      </c>
      <c r="BR978" s="1" t="str">
        <f t="shared" ca="1" si="960"/>
        <v/>
      </c>
      <c r="BS978" s="1" t="str">
        <f t="shared" ca="1" si="960"/>
        <v/>
      </c>
      <c r="BT978" s="1" t="str">
        <f t="shared" ca="1" si="960"/>
        <v/>
      </c>
      <c r="BU978" s="1" t="str">
        <f t="shared" ca="1" si="960"/>
        <v/>
      </c>
      <c r="BV978" s="1" t="str">
        <f t="shared" ca="1" si="960"/>
        <v/>
      </c>
      <c r="BW978" s="1" t="str">
        <f t="shared" ca="1" si="960"/>
        <v/>
      </c>
      <c r="BX978" s="1" t="str">
        <f t="shared" ca="1" si="960"/>
        <v/>
      </c>
      <c r="BY978" s="1" t="str">
        <f t="shared" ca="1" si="960"/>
        <v/>
      </c>
      <c r="BZ978">
        <v>2050</v>
      </c>
    </row>
    <row r="979" spans="47:78" x14ac:dyDescent="0.45">
      <c r="AU979" t="str">
        <f t="shared" ca="1" si="901"/>
        <v>ICH_PRH_COA</v>
      </c>
      <c r="AV979" s="1">
        <f t="shared" ca="1" si="947"/>
        <v>1.1046597311095918</v>
      </c>
      <c r="AW979" s="1">
        <f t="shared" ref="AW979:BY979" ca="1" si="961">OFFSET($F145,0,MATCH($BZ979,$G$1:$J$1,0))</f>
        <v>1.1046597311095918</v>
      </c>
      <c r="AX979" s="1">
        <f t="shared" ca="1" si="961"/>
        <v>1.1046597311095918</v>
      </c>
      <c r="AY979" s="1">
        <f t="shared" ca="1" si="961"/>
        <v>1.1046597311095918</v>
      </c>
      <c r="AZ979" s="1">
        <f t="shared" ca="1" si="961"/>
        <v>1.1046597311095918</v>
      </c>
      <c r="BA979" s="1">
        <f t="shared" ca="1" si="961"/>
        <v>1.1046597311095918</v>
      </c>
      <c r="BB979" s="1">
        <f t="shared" ca="1" si="961"/>
        <v>1.1046597311095918</v>
      </c>
      <c r="BC979" s="1">
        <f t="shared" ca="1" si="961"/>
        <v>1.1046597311095918</v>
      </c>
      <c r="BD979" s="1">
        <f t="shared" ca="1" si="961"/>
        <v>1.1046597311095918</v>
      </c>
      <c r="BE979" s="1">
        <f t="shared" ca="1" si="961"/>
        <v>1.1046597311095918</v>
      </c>
      <c r="BF979" s="1">
        <f t="shared" ca="1" si="961"/>
        <v>1.1046597311095918</v>
      </c>
      <c r="BG979" s="1">
        <f t="shared" ca="1" si="961"/>
        <v>1.1046597311095918</v>
      </c>
      <c r="BH979" s="1">
        <f t="shared" ca="1" si="961"/>
        <v>1.1046597311095918</v>
      </c>
      <c r="BI979" s="1">
        <f t="shared" ca="1" si="961"/>
        <v>1.1046597311095918</v>
      </c>
      <c r="BJ979" s="1">
        <f t="shared" ca="1" si="961"/>
        <v>1.1046597311095918</v>
      </c>
      <c r="BK979" s="1">
        <f t="shared" ca="1" si="961"/>
        <v>1.1046597311095918</v>
      </c>
      <c r="BL979" s="1">
        <f t="shared" ca="1" si="961"/>
        <v>1.1046597311095918</v>
      </c>
      <c r="BM979" s="1">
        <f t="shared" ca="1" si="961"/>
        <v>1.1046597311095918</v>
      </c>
      <c r="BN979" s="1">
        <f t="shared" ca="1" si="961"/>
        <v>1.1046597311095918</v>
      </c>
      <c r="BO979" s="1">
        <f t="shared" ca="1" si="961"/>
        <v>1.1046597311095918</v>
      </c>
      <c r="BP979" s="1">
        <f t="shared" ca="1" si="961"/>
        <v>1.1046597311095918</v>
      </c>
      <c r="BQ979" s="1">
        <f t="shared" ca="1" si="961"/>
        <v>1.1046597311095918</v>
      </c>
      <c r="BR979" s="1">
        <f t="shared" ca="1" si="961"/>
        <v>1.1046597311095918</v>
      </c>
      <c r="BS979" s="1">
        <f t="shared" ca="1" si="961"/>
        <v>1.1046597311095918</v>
      </c>
      <c r="BT979" s="1">
        <f t="shared" ca="1" si="961"/>
        <v>1.1046597311095918</v>
      </c>
      <c r="BU979" s="1">
        <f t="shared" ca="1" si="961"/>
        <v>1.1046597311095918</v>
      </c>
      <c r="BV979" s="1">
        <f t="shared" ca="1" si="961"/>
        <v>1.1046597311095918</v>
      </c>
      <c r="BW979" s="1">
        <f t="shared" ca="1" si="961"/>
        <v>1.1046597311095918</v>
      </c>
      <c r="BX979" s="1">
        <f t="shared" ca="1" si="961"/>
        <v>1.1046597311095918</v>
      </c>
      <c r="BY979" s="1">
        <f t="shared" ca="1" si="961"/>
        <v>1.1046597311095918</v>
      </c>
      <c r="BZ979">
        <v>2050</v>
      </c>
    </row>
    <row r="980" spans="47:78" x14ac:dyDescent="0.45">
      <c r="AU980" t="str">
        <f t="shared" ca="1" si="901"/>
        <v>ICH_OTP_COA</v>
      </c>
      <c r="AV980" s="1">
        <f t="shared" ca="1" si="947"/>
        <v>1.1046597311095918</v>
      </c>
      <c r="AW980" s="1">
        <f t="shared" ref="AW980:BY980" ca="1" si="962">OFFSET($F146,0,MATCH($BZ980,$G$1:$J$1,0))</f>
        <v>1.1046597311095918</v>
      </c>
      <c r="AX980" s="1">
        <f t="shared" ca="1" si="962"/>
        <v>1.1046597311095918</v>
      </c>
      <c r="AY980" s="1">
        <f t="shared" ca="1" si="962"/>
        <v>1.1046597311095918</v>
      </c>
      <c r="AZ980" s="1">
        <f t="shared" ca="1" si="962"/>
        <v>1.1046597311095918</v>
      </c>
      <c r="BA980" s="1">
        <f t="shared" ca="1" si="962"/>
        <v>1.1046597311095918</v>
      </c>
      <c r="BB980" s="1">
        <f t="shared" ca="1" si="962"/>
        <v>1.1046597311095918</v>
      </c>
      <c r="BC980" s="1">
        <f t="shared" ca="1" si="962"/>
        <v>1.1046597311095918</v>
      </c>
      <c r="BD980" s="1">
        <f t="shared" ca="1" si="962"/>
        <v>1.1046597311095918</v>
      </c>
      <c r="BE980" s="1">
        <f t="shared" ca="1" si="962"/>
        <v>1.1046597311095918</v>
      </c>
      <c r="BF980" s="1">
        <f t="shared" ca="1" si="962"/>
        <v>1.1046597311095918</v>
      </c>
      <c r="BG980" s="1">
        <f t="shared" ca="1" si="962"/>
        <v>1.1046597311095918</v>
      </c>
      <c r="BH980" s="1">
        <f t="shared" ca="1" si="962"/>
        <v>1.1046597311095918</v>
      </c>
      <c r="BI980" s="1">
        <f t="shared" ca="1" si="962"/>
        <v>1.1046597311095918</v>
      </c>
      <c r="BJ980" s="1">
        <f t="shared" ca="1" si="962"/>
        <v>1.1046597311095918</v>
      </c>
      <c r="BK980" s="1">
        <f t="shared" ca="1" si="962"/>
        <v>1.1046597311095918</v>
      </c>
      <c r="BL980" s="1">
        <f t="shared" ca="1" si="962"/>
        <v>1.1046597311095918</v>
      </c>
      <c r="BM980" s="1">
        <f t="shared" ca="1" si="962"/>
        <v>1.1046597311095918</v>
      </c>
      <c r="BN980" s="1">
        <f t="shared" ca="1" si="962"/>
        <v>1.1046597311095918</v>
      </c>
      <c r="BO980" s="1">
        <f t="shared" ca="1" si="962"/>
        <v>1.1046597311095918</v>
      </c>
      <c r="BP980" s="1">
        <f t="shared" ca="1" si="962"/>
        <v>1.1046597311095918</v>
      </c>
      <c r="BQ980" s="1">
        <f t="shared" ca="1" si="962"/>
        <v>1.1046597311095918</v>
      </c>
      <c r="BR980" s="1">
        <f t="shared" ca="1" si="962"/>
        <v>1.1046597311095918</v>
      </c>
      <c r="BS980" s="1">
        <f t="shared" ca="1" si="962"/>
        <v>1.1046597311095918</v>
      </c>
      <c r="BT980" s="1">
        <f t="shared" ca="1" si="962"/>
        <v>1.1046597311095918</v>
      </c>
      <c r="BU980" s="1">
        <f t="shared" ca="1" si="962"/>
        <v>1.1046597311095918</v>
      </c>
      <c r="BV980" s="1">
        <f t="shared" ca="1" si="962"/>
        <v>1.1046597311095918</v>
      </c>
      <c r="BW980" s="1">
        <f t="shared" ca="1" si="962"/>
        <v>1.1046597311095918</v>
      </c>
      <c r="BX980" s="1">
        <f t="shared" ca="1" si="962"/>
        <v>1.1046597311095918</v>
      </c>
      <c r="BY980" s="1">
        <f t="shared" ca="1" si="962"/>
        <v>1.1046597311095918</v>
      </c>
      <c r="BZ980">
        <v>2050</v>
      </c>
    </row>
    <row r="981" spans="47:78" x14ac:dyDescent="0.45">
      <c r="AU981" t="str">
        <f t="shared" ca="1" si="901"/>
        <v>INM_PRH_COA</v>
      </c>
      <c r="AV981" s="1">
        <f t="shared" ca="1" si="947"/>
        <v>1.1415245836777768</v>
      </c>
      <c r="AW981" s="1">
        <f t="shared" ref="AW981:BY981" ca="1" si="963">OFFSET($F147,0,MATCH($BZ981,$G$1:$J$1,0))</f>
        <v>1.1415245836777768</v>
      </c>
      <c r="AX981" s="1">
        <f t="shared" ca="1" si="963"/>
        <v>1.1415245836777768</v>
      </c>
      <c r="AY981" s="1">
        <f t="shared" ca="1" si="963"/>
        <v>1.1415245836777768</v>
      </c>
      <c r="AZ981" s="1">
        <f t="shared" ca="1" si="963"/>
        <v>1.1415245836777768</v>
      </c>
      <c r="BA981" s="1">
        <f t="shared" ca="1" si="963"/>
        <v>1.1415245836777768</v>
      </c>
      <c r="BB981" s="1">
        <f t="shared" ca="1" si="963"/>
        <v>1.1415245836777768</v>
      </c>
      <c r="BC981" s="1">
        <f t="shared" ca="1" si="963"/>
        <v>1.1415245836777768</v>
      </c>
      <c r="BD981" s="1">
        <f t="shared" ca="1" si="963"/>
        <v>1.1415245836777768</v>
      </c>
      <c r="BE981" s="1">
        <f t="shared" ca="1" si="963"/>
        <v>1.1415245836777768</v>
      </c>
      <c r="BF981" s="1">
        <f t="shared" ca="1" si="963"/>
        <v>1.1415245836777768</v>
      </c>
      <c r="BG981" s="1">
        <f t="shared" ca="1" si="963"/>
        <v>1.1415245836777768</v>
      </c>
      <c r="BH981" s="1">
        <f t="shared" ca="1" si="963"/>
        <v>1.1415245836777768</v>
      </c>
      <c r="BI981" s="1">
        <f t="shared" ca="1" si="963"/>
        <v>1.1415245836777768</v>
      </c>
      <c r="BJ981" s="1">
        <f t="shared" ca="1" si="963"/>
        <v>1.1415245836777768</v>
      </c>
      <c r="BK981" s="1">
        <f t="shared" ca="1" si="963"/>
        <v>1.1415245836777768</v>
      </c>
      <c r="BL981" s="1">
        <f t="shared" ca="1" si="963"/>
        <v>1.1415245836777768</v>
      </c>
      <c r="BM981" s="1">
        <f t="shared" ca="1" si="963"/>
        <v>1.1415245836777768</v>
      </c>
      <c r="BN981" s="1">
        <f t="shared" ca="1" si="963"/>
        <v>1.1415245836777768</v>
      </c>
      <c r="BO981" s="1">
        <f t="shared" ca="1" si="963"/>
        <v>1.1415245836777768</v>
      </c>
      <c r="BP981" s="1">
        <f t="shared" ca="1" si="963"/>
        <v>1.1415245836777768</v>
      </c>
      <c r="BQ981" s="1">
        <f t="shared" ca="1" si="963"/>
        <v>1.1415245836777768</v>
      </c>
      <c r="BR981" s="1">
        <f t="shared" ca="1" si="963"/>
        <v>1.1415245836777768</v>
      </c>
      <c r="BS981" s="1">
        <f t="shared" ca="1" si="963"/>
        <v>1.1415245836777768</v>
      </c>
      <c r="BT981" s="1">
        <f t="shared" ca="1" si="963"/>
        <v>1.1415245836777768</v>
      </c>
      <c r="BU981" s="1">
        <f t="shared" ca="1" si="963"/>
        <v>1.1415245836777768</v>
      </c>
      <c r="BV981" s="1">
        <f t="shared" ca="1" si="963"/>
        <v>1.1415245836777768</v>
      </c>
      <c r="BW981" s="1">
        <f t="shared" ca="1" si="963"/>
        <v>1.1415245836777768</v>
      </c>
      <c r="BX981" s="1">
        <f t="shared" ca="1" si="963"/>
        <v>1.1415245836777768</v>
      </c>
      <c r="BY981" s="1">
        <f t="shared" ca="1" si="963"/>
        <v>1.1415245836777768</v>
      </c>
      <c r="BZ981">
        <v>2050</v>
      </c>
    </row>
    <row r="982" spans="47:78" x14ac:dyDescent="0.45">
      <c r="AU982" t="str">
        <f t="shared" ca="1" si="901"/>
        <v>INM_PRC_COA</v>
      </c>
      <c r="AV982" s="1">
        <f t="shared" ca="1" si="947"/>
        <v>1.1937005329283072</v>
      </c>
      <c r="AW982" s="1">
        <f t="shared" ref="AW982:BY982" ca="1" si="964">OFFSET($F148,0,MATCH($BZ982,$G$1:$J$1,0))</f>
        <v>1.1937005329283072</v>
      </c>
      <c r="AX982" s="1">
        <f t="shared" ca="1" si="964"/>
        <v>1.1937005329283072</v>
      </c>
      <c r="AY982" s="1">
        <f t="shared" ca="1" si="964"/>
        <v>1.1937005329283072</v>
      </c>
      <c r="AZ982" s="1">
        <f t="shared" ca="1" si="964"/>
        <v>1.1937005329283072</v>
      </c>
      <c r="BA982" s="1">
        <f t="shared" ca="1" si="964"/>
        <v>1.1937005329283072</v>
      </c>
      <c r="BB982" s="1">
        <f t="shared" ca="1" si="964"/>
        <v>1.1937005329283072</v>
      </c>
      <c r="BC982" s="1">
        <f t="shared" ca="1" si="964"/>
        <v>1.1937005329283072</v>
      </c>
      <c r="BD982" s="1">
        <f t="shared" ca="1" si="964"/>
        <v>1.1937005329283072</v>
      </c>
      <c r="BE982" s="1">
        <f t="shared" ca="1" si="964"/>
        <v>1.1937005329283072</v>
      </c>
      <c r="BF982" s="1">
        <f t="shared" ca="1" si="964"/>
        <v>1.1937005329283072</v>
      </c>
      <c r="BG982" s="1">
        <f t="shared" ca="1" si="964"/>
        <v>1.1937005329283072</v>
      </c>
      <c r="BH982" s="1">
        <f t="shared" ca="1" si="964"/>
        <v>1.1937005329283072</v>
      </c>
      <c r="BI982" s="1">
        <f t="shared" ca="1" si="964"/>
        <v>1.1937005329283072</v>
      </c>
      <c r="BJ982" s="1">
        <f t="shared" ca="1" si="964"/>
        <v>1.1937005329283072</v>
      </c>
      <c r="BK982" s="1">
        <f t="shared" ca="1" si="964"/>
        <v>1.1937005329283072</v>
      </c>
      <c r="BL982" s="1">
        <f t="shared" ca="1" si="964"/>
        <v>1.1937005329283072</v>
      </c>
      <c r="BM982" s="1">
        <f t="shared" ca="1" si="964"/>
        <v>1.1937005329283072</v>
      </c>
      <c r="BN982" s="1">
        <f t="shared" ca="1" si="964"/>
        <v>1.1937005329283072</v>
      </c>
      <c r="BO982" s="1">
        <f t="shared" ca="1" si="964"/>
        <v>1.1937005329283072</v>
      </c>
      <c r="BP982" s="1">
        <f t="shared" ca="1" si="964"/>
        <v>1.1937005329283072</v>
      </c>
      <c r="BQ982" s="1">
        <f t="shared" ca="1" si="964"/>
        <v>1.1937005329283072</v>
      </c>
      <c r="BR982" s="1">
        <f t="shared" ca="1" si="964"/>
        <v>1.1937005329283072</v>
      </c>
      <c r="BS982" s="1">
        <f t="shared" ca="1" si="964"/>
        <v>1.1937005329283072</v>
      </c>
      <c r="BT982" s="1">
        <f t="shared" ca="1" si="964"/>
        <v>1.1937005329283072</v>
      </c>
      <c r="BU982" s="1">
        <f t="shared" ca="1" si="964"/>
        <v>1.1937005329283072</v>
      </c>
      <c r="BV982" s="1">
        <f t="shared" ca="1" si="964"/>
        <v>1.1937005329283072</v>
      </c>
      <c r="BW982" s="1">
        <f t="shared" ca="1" si="964"/>
        <v>1.1937005329283072</v>
      </c>
      <c r="BX982" s="1">
        <f t="shared" ca="1" si="964"/>
        <v>1.1937005329283072</v>
      </c>
      <c r="BY982" s="1">
        <f t="shared" ca="1" si="964"/>
        <v>1.1937005329283072</v>
      </c>
      <c r="BZ982">
        <v>2050</v>
      </c>
    </row>
    <row r="983" spans="47:78" x14ac:dyDescent="0.45">
      <c r="AU983" t="str">
        <f t="shared" ca="1" si="901"/>
        <v>INM_MDR_COA</v>
      </c>
      <c r="AV983" s="1">
        <f t="shared" ca="1" si="947"/>
        <v>1.3224876615700021</v>
      </c>
      <c r="AW983" s="1">
        <f t="shared" ref="AW983:BY983" ca="1" si="965">OFFSET($F149,0,MATCH($BZ983,$G$1:$J$1,0))</f>
        <v>1.3224876615700021</v>
      </c>
      <c r="AX983" s="1">
        <f t="shared" ca="1" si="965"/>
        <v>1.3224876615700021</v>
      </c>
      <c r="AY983" s="1">
        <f t="shared" ca="1" si="965"/>
        <v>1.3224876615700021</v>
      </c>
      <c r="AZ983" s="1">
        <f t="shared" ca="1" si="965"/>
        <v>1.3224876615700021</v>
      </c>
      <c r="BA983" s="1">
        <f t="shared" ca="1" si="965"/>
        <v>1.3224876615700021</v>
      </c>
      <c r="BB983" s="1">
        <f t="shared" ca="1" si="965"/>
        <v>1.3224876615700021</v>
      </c>
      <c r="BC983" s="1">
        <f t="shared" ca="1" si="965"/>
        <v>1.3224876615700021</v>
      </c>
      <c r="BD983" s="1">
        <f t="shared" ca="1" si="965"/>
        <v>1.3224876615700021</v>
      </c>
      <c r="BE983" s="1">
        <f t="shared" ca="1" si="965"/>
        <v>1.3224876615700021</v>
      </c>
      <c r="BF983" s="1">
        <f t="shared" ca="1" si="965"/>
        <v>1.3224876615700021</v>
      </c>
      <c r="BG983" s="1">
        <f t="shared" ca="1" si="965"/>
        <v>1.3224876615700021</v>
      </c>
      <c r="BH983" s="1">
        <f t="shared" ca="1" si="965"/>
        <v>1.3224876615700021</v>
      </c>
      <c r="BI983" s="1">
        <f t="shared" ca="1" si="965"/>
        <v>1.3224876615700021</v>
      </c>
      <c r="BJ983" s="1">
        <f t="shared" ca="1" si="965"/>
        <v>1.3224876615700021</v>
      </c>
      <c r="BK983" s="1">
        <f t="shared" ca="1" si="965"/>
        <v>1.3224876615700021</v>
      </c>
      <c r="BL983" s="1">
        <f t="shared" ca="1" si="965"/>
        <v>1.3224876615700021</v>
      </c>
      <c r="BM983" s="1">
        <f t="shared" ca="1" si="965"/>
        <v>1.3224876615700021</v>
      </c>
      <c r="BN983" s="1">
        <f t="shared" ca="1" si="965"/>
        <v>1.3224876615700021</v>
      </c>
      <c r="BO983" s="1">
        <f t="shared" ca="1" si="965"/>
        <v>1.3224876615700021</v>
      </c>
      <c r="BP983" s="1">
        <f t="shared" ca="1" si="965"/>
        <v>1.3224876615700021</v>
      </c>
      <c r="BQ983" s="1">
        <f t="shared" ca="1" si="965"/>
        <v>1.3224876615700021</v>
      </c>
      <c r="BR983" s="1">
        <f t="shared" ca="1" si="965"/>
        <v>1.3224876615700021</v>
      </c>
      <c r="BS983" s="1">
        <f t="shared" ca="1" si="965"/>
        <v>1.3224876615700021</v>
      </c>
      <c r="BT983" s="1">
        <f t="shared" ca="1" si="965"/>
        <v>1.3224876615700021</v>
      </c>
      <c r="BU983" s="1">
        <f t="shared" ca="1" si="965"/>
        <v>1.3224876615700021</v>
      </c>
      <c r="BV983" s="1">
        <f t="shared" ca="1" si="965"/>
        <v>1.3224876615700021</v>
      </c>
      <c r="BW983" s="1">
        <f t="shared" ca="1" si="965"/>
        <v>1.3224876615700021</v>
      </c>
      <c r="BX983" s="1">
        <f t="shared" ca="1" si="965"/>
        <v>1.3224876615700021</v>
      </c>
      <c r="BY983" s="1">
        <f t="shared" ca="1" si="965"/>
        <v>1.3224876615700021</v>
      </c>
      <c r="BZ983">
        <v>2050</v>
      </c>
    </row>
    <row r="984" spans="47:78" x14ac:dyDescent="0.45">
      <c r="AU984" t="str">
        <f t="shared" ca="1" si="901"/>
        <v>\I:</v>
      </c>
      <c r="AV984" s="1" t="str">
        <f t="shared" ca="1" si="947"/>
        <v/>
      </c>
      <c r="AW984" s="1" t="str">
        <f t="shared" ref="AW984:BY984" ca="1" si="966">OFFSET($F150,0,MATCH($BZ984,$G$1:$J$1,0))</f>
        <v/>
      </c>
      <c r="AX984" s="1" t="str">
        <f t="shared" ca="1" si="966"/>
        <v/>
      </c>
      <c r="AY984" s="1" t="str">
        <f t="shared" ca="1" si="966"/>
        <v/>
      </c>
      <c r="AZ984" s="1" t="str">
        <f t="shared" ca="1" si="966"/>
        <v/>
      </c>
      <c r="BA984" s="1" t="str">
        <f t="shared" ca="1" si="966"/>
        <v/>
      </c>
      <c r="BB984" s="1" t="str">
        <f t="shared" ca="1" si="966"/>
        <v/>
      </c>
      <c r="BC984" s="1" t="str">
        <f t="shared" ca="1" si="966"/>
        <v/>
      </c>
      <c r="BD984" s="1" t="str">
        <f t="shared" ca="1" si="966"/>
        <v/>
      </c>
      <c r="BE984" s="1" t="str">
        <f t="shared" ca="1" si="966"/>
        <v/>
      </c>
      <c r="BF984" s="1" t="str">
        <f t="shared" ca="1" si="966"/>
        <v/>
      </c>
      <c r="BG984" s="1" t="str">
        <f t="shared" ca="1" si="966"/>
        <v/>
      </c>
      <c r="BH984" s="1" t="str">
        <f t="shared" ca="1" si="966"/>
        <v/>
      </c>
      <c r="BI984" s="1" t="str">
        <f t="shared" ca="1" si="966"/>
        <v/>
      </c>
      <c r="BJ984" s="1" t="str">
        <f t="shared" ca="1" si="966"/>
        <v/>
      </c>
      <c r="BK984" s="1" t="str">
        <f t="shared" ca="1" si="966"/>
        <v/>
      </c>
      <c r="BL984" s="1" t="str">
        <f t="shared" ca="1" si="966"/>
        <v/>
      </c>
      <c r="BM984" s="1" t="str">
        <f t="shared" ca="1" si="966"/>
        <v/>
      </c>
      <c r="BN984" s="1" t="str">
        <f t="shared" ca="1" si="966"/>
        <v/>
      </c>
      <c r="BO984" s="1" t="str">
        <f t="shared" ca="1" si="966"/>
        <v/>
      </c>
      <c r="BP984" s="1" t="str">
        <f t="shared" ca="1" si="966"/>
        <v/>
      </c>
      <c r="BQ984" s="1" t="str">
        <f t="shared" ca="1" si="966"/>
        <v/>
      </c>
      <c r="BR984" s="1" t="str">
        <f t="shared" ca="1" si="966"/>
        <v/>
      </c>
      <c r="BS984" s="1" t="str">
        <f t="shared" ca="1" si="966"/>
        <v/>
      </c>
      <c r="BT984" s="1" t="str">
        <f t="shared" ca="1" si="966"/>
        <v/>
      </c>
      <c r="BU984" s="1" t="str">
        <f t="shared" ca="1" si="966"/>
        <v/>
      </c>
      <c r="BV984" s="1" t="str">
        <f t="shared" ca="1" si="966"/>
        <v/>
      </c>
      <c r="BW984" s="1" t="str">
        <f t="shared" ca="1" si="966"/>
        <v/>
      </c>
      <c r="BX984" s="1" t="str">
        <f t="shared" ca="1" si="966"/>
        <v/>
      </c>
      <c r="BY984" s="1" t="str">
        <f t="shared" ca="1" si="966"/>
        <v/>
      </c>
      <c r="BZ984">
        <v>2050</v>
      </c>
    </row>
    <row r="985" spans="47:78" x14ac:dyDescent="0.45">
      <c r="AU985" t="str">
        <f t="shared" ref="AU985:AU1048" ca="1" si="967">IF(SUM(AV985:BY985)=0,"\I:",AU707)</f>
        <v>ILP_MDR_COA</v>
      </c>
      <c r="AV985" s="1">
        <f t="shared" ca="1" si="947"/>
        <v>1.3224876615700021</v>
      </c>
      <c r="AW985" s="1">
        <f t="shared" ref="AW985:BY985" ca="1" si="968">OFFSET($F151,0,MATCH($BZ985,$G$1:$J$1,0))</f>
        <v>1.3224876615700021</v>
      </c>
      <c r="AX985" s="1">
        <f t="shared" ca="1" si="968"/>
        <v>1.3224876615700021</v>
      </c>
      <c r="AY985" s="1">
        <f t="shared" ca="1" si="968"/>
        <v>1.3224876615700021</v>
      </c>
      <c r="AZ985" s="1">
        <f t="shared" ca="1" si="968"/>
        <v>1.3224876615700021</v>
      </c>
      <c r="BA985" s="1">
        <f t="shared" ca="1" si="968"/>
        <v>1.3224876615700021</v>
      </c>
      <c r="BB985" s="1">
        <f t="shared" ca="1" si="968"/>
        <v>1.3224876615700021</v>
      </c>
      <c r="BC985" s="1">
        <f t="shared" ca="1" si="968"/>
        <v>1.3224876615700021</v>
      </c>
      <c r="BD985" s="1">
        <f t="shared" ca="1" si="968"/>
        <v>1.3224876615700021</v>
      </c>
      <c r="BE985" s="1">
        <f t="shared" ca="1" si="968"/>
        <v>1.3224876615700021</v>
      </c>
      <c r="BF985" s="1">
        <f t="shared" ca="1" si="968"/>
        <v>1.3224876615700021</v>
      </c>
      <c r="BG985" s="1">
        <f t="shared" ca="1" si="968"/>
        <v>1.3224876615700021</v>
      </c>
      <c r="BH985" s="1">
        <f t="shared" ca="1" si="968"/>
        <v>1.3224876615700021</v>
      </c>
      <c r="BI985" s="1">
        <f t="shared" ca="1" si="968"/>
        <v>1.3224876615700021</v>
      </c>
      <c r="BJ985" s="1">
        <f t="shared" ca="1" si="968"/>
        <v>1.3224876615700021</v>
      </c>
      <c r="BK985" s="1">
        <f t="shared" ca="1" si="968"/>
        <v>1.3224876615700021</v>
      </c>
      <c r="BL985" s="1">
        <f t="shared" ca="1" si="968"/>
        <v>1.3224876615700021</v>
      </c>
      <c r="BM985" s="1">
        <f t="shared" ca="1" si="968"/>
        <v>1.3224876615700021</v>
      </c>
      <c r="BN985" s="1">
        <f t="shared" ca="1" si="968"/>
        <v>1.3224876615700021</v>
      </c>
      <c r="BO985" s="1">
        <f t="shared" ca="1" si="968"/>
        <v>1.3224876615700021</v>
      </c>
      <c r="BP985" s="1">
        <f t="shared" ca="1" si="968"/>
        <v>1.3224876615700021</v>
      </c>
      <c r="BQ985" s="1">
        <f t="shared" ca="1" si="968"/>
        <v>1.3224876615700021</v>
      </c>
      <c r="BR985" s="1">
        <f t="shared" ca="1" si="968"/>
        <v>1.3224876615700021</v>
      </c>
      <c r="BS985" s="1">
        <f t="shared" ca="1" si="968"/>
        <v>1.3224876615700021</v>
      </c>
      <c r="BT985" s="1">
        <f t="shared" ca="1" si="968"/>
        <v>1.3224876615700021</v>
      </c>
      <c r="BU985" s="1">
        <f t="shared" ca="1" si="968"/>
        <v>1.3224876615700021</v>
      </c>
      <c r="BV985" s="1">
        <f t="shared" ca="1" si="968"/>
        <v>1.3224876615700021</v>
      </c>
      <c r="BW985" s="1">
        <f t="shared" ca="1" si="968"/>
        <v>1.3224876615700021</v>
      </c>
      <c r="BX985" s="1">
        <f t="shared" ca="1" si="968"/>
        <v>1.3224876615700021</v>
      </c>
      <c r="BY985" s="1">
        <f t="shared" ca="1" si="968"/>
        <v>1.3224876615700021</v>
      </c>
      <c r="BZ985">
        <v>2050</v>
      </c>
    </row>
    <row r="986" spans="47:78" x14ac:dyDescent="0.45">
      <c r="AU986" t="str">
        <f t="shared" ca="1" si="967"/>
        <v>\I: IIS_PRH_COA</v>
      </c>
      <c r="AV986" s="1">
        <f t="shared" ca="1" si="947"/>
        <v>1.2700973158152613</v>
      </c>
      <c r="AW986" s="1">
        <f t="shared" ref="AW986:BY986" ca="1" si="969">OFFSET($F152,0,MATCH($BZ986,$G$1:$J$1,0))</f>
        <v>1.2700973158152613</v>
      </c>
      <c r="AX986" s="1">
        <f t="shared" ca="1" si="969"/>
        <v>1.2700973158152613</v>
      </c>
      <c r="AY986" s="1">
        <f t="shared" ca="1" si="969"/>
        <v>1.2700973158152613</v>
      </c>
      <c r="AZ986" s="1">
        <f t="shared" ca="1" si="969"/>
        <v>1.2700973158152613</v>
      </c>
      <c r="BA986" s="1">
        <f t="shared" ca="1" si="969"/>
        <v>1.2700973158152613</v>
      </c>
      <c r="BB986" s="1">
        <f t="shared" ca="1" si="969"/>
        <v>1.2700973158152613</v>
      </c>
      <c r="BC986" s="1">
        <f t="shared" ca="1" si="969"/>
        <v>1.2700973158152613</v>
      </c>
      <c r="BD986" s="1">
        <f t="shared" ca="1" si="969"/>
        <v>1.2700973158152613</v>
      </c>
      <c r="BE986" s="1">
        <f t="shared" ca="1" si="969"/>
        <v>1.2700973158152613</v>
      </c>
      <c r="BF986" s="1">
        <f t="shared" ca="1" si="969"/>
        <v>1.2700973158152613</v>
      </c>
      <c r="BG986" s="1">
        <f t="shared" ca="1" si="969"/>
        <v>1.2700973158152613</v>
      </c>
      <c r="BH986" s="1">
        <f t="shared" ca="1" si="969"/>
        <v>1.2700973158152613</v>
      </c>
      <c r="BI986" s="1">
        <f t="shared" ca="1" si="969"/>
        <v>1.2700973158152613</v>
      </c>
      <c r="BJ986" s="1">
        <f t="shared" ca="1" si="969"/>
        <v>1.2700973158152613</v>
      </c>
      <c r="BK986" s="1">
        <f t="shared" ca="1" si="969"/>
        <v>1.2700973158152613</v>
      </c>
      <c r="BL986" s="1">
        <f t="shared" ca="1" si="969"/>
        <v>1.2700973158152613</v>
      </c>
      <c r="BM986" s="1">
        <f t="shared" ca="1" si="969"/>
        <v>1.2700973158152613</v>
      </c>
      <c r="BN986" s="1">
        <f t="shared" ca="1" si="969"/>
        <v>1.2700973158152613</v>
      </c>
      <c r="BO986" s="1">
        <f t="shared" ca="1" si="969"/>
        <v>1.2700973158152613</v>
      </c>
      <c r="BP986" s="1">
        <f t="shared" ca="1" si="969"/>
        <v>1.2700973158152613</v>
      </c>
      <c r="BQ986" s="1">
        <f t="shared" ca="1" si="969"/>
        <v>1.2700973158152613</v>
      </c>
      <c r="BR986" s="1">
        <f t="shared" ca="1" si="969"/>
        <v>1.2700973158152613</v>
      </c>
      <c r="BS986" s="1">
        <f t="shared" ca="1" si="969"/>
        <v>1.2700973158152613</v>
      </c>
      <c r="BT986" s="1">
        <f t="shared" ca="1" si="969"/>
        <v>1.2700973158152613</v>
      </c>
      <c r="BU986" s="1">
        <f t="shared" ca="1" si="969"/>
        <v>1.2700973158152613</v>
      </c>
      <c r="BV986" s="1">
        <f t="shared" ca="1" si="969"/>
        <v>1.2700973158152613</v>
      </c>
      <c r="BW986" s="1">
        <f t="shared" ca="1" si="969"/>
        <v>1.2700973158152613</v>
      </c>
      <c r="BX986" s="1">
        <f t="shared" ca="1" si="969"/>
        <v>1.2700973158152613</v>
      </c>
      <c r="BY986" s="1">
        <f t="shared" ca="1" si="969"/>
        <v>1.2700973158152613</v>
      </c>
      <c r="BZ986">
        <v>2050</v>
      </c>
    </row>
    <row r="987" spans="47:78" x14ac:dyDescent="0.45">
      <c r="AU987" t="str">
        <f t="shared" ca="1" si="967"/>
        <v>\I: IIS_OTP_COA</v>
      </c>
      <c r="AV987" s="1">
        <f t="shared" ca="1" si="947"/>
        <v>1.2700973158152613</v>
      </c>
      <c r="AW987" s="1">
        <f t="shared" ref="AW987:BY987" ca="1" si="970">OFFSET($F153,0,MATCH($BZ987,$G$1:$J$1,0))</f>
        <v>1.2700973158152613</v>
      </c>
      <c r="AX987" s="1">
        <f t="shared" ca="1" si="970"/>
        <v>1.2700973158152613</v>
      </c>
      <c r="AY987" s="1">
        <f t="shared" ca="1" si="970"/>
        <v>1.2700973158152613</v>
      </c>
      <c r="AZ987" s="1">
        <f t="shared" ca="1" si="970"/>
        <v>1.2700973158152613</v>
      </c>
      <c r="BA987" s="1">
        <f t="shared" ca="1" si="970"/>
        <v>1.2700973158152613</v>
      </c>
      <c r="BB987" s="1">
        <f t="shared" ca="1" si="970"/>
        <v>1.2700973158152613</v>
      </c>
      <c r="BC987" s="1">
        <f t="shared" ca="1" si="970"/>
        <v>1.2700973158152613</v>
      </c>
      <c r="BD987" s="1">
        <f t="shared" ca="1" si="970"/>
        <v>1.2700973158152613</v>
      </c>
      <c r="BE987" s="1">
        <f t="shared" ca="1" si="970"/>
        <v>1.2700973158152613</v>
      </c>
      <c r="BF987" s="1">
        <f t="shared" ca="1" si="970"/>
        <v>1.2700973158152613</v>
      </c>
      <c r="BG987" s="1">
        <f t="shared" ca="1" si="970"/>
        <v>1.2700973158152613</v>
      </c>
      <c r="BH987" s="1">
        <f t="shared" ca="1" si="970"/>
        <v>1.2700973158152613</v>
      </c>
      <c r="BI987" s="1">
        <f t="shared" ca="1" si="970"/>
        <v>1.2700973158152613</v>
      </c>
      <c r="BJ987" s="1">
        <f t="shared" ca="1" si="970"/>
        <v>1.2700973158152613</v>
      </c>
      <c r="BK987" s="1">
        <f t="shared" ca="1" si="970"/>
        <v>1.2700973158152613</v>
      </c>
      <c r="BL987" s="1">
        <f t="shared" ca="1" si="970"/>
        <v>1.2700973158152613</v>
      </c>
      <c r="BM987" s="1">
        <f t="shared" ca="1" si="970"/>
        <v>1.2700973158152613</v>
      </c>
      <c r="BN987" s="1">
        <f t="shared" ca="1" si="970"/>
        <v>1.2700973158152613</v>
      </c>
      <c r="BO987" s="1">
        <f t="shared" ca="1" si="970"/>
        <v>1.2700973158152613</v>
      </c>
      <c r="BP987" s="1">
        <f t="shared" ca="1" si="970"/>
        <v>1.2700973158152613</v>
      </c>
      <c r="BQ987" s="1">
        <f t="shared" ca="1" si="970"/>
        <v>1.2700973158152613</v>
      </c>
      <c r="BR987" s="1">
        <f t="shared" ca="1" si="970"/>
        <v>1.2700973158152613</v>
      </c>
      <c r="BS987" s="1">
        <f t="shared" ca="1" si="970"/>
        <v>1.2700973158152613</v>
      </c>
      <c r="BT987" s="1">
        <f t="shared" ca="1" si="970"/>
        <v>1.2700973158152613</v>
      </c>
      <c r="BU987" s="1">
        <f t="shared" ca="1" si="970"/>
        <v>1.2700973158152613</v>
      </c>
      <c r="BV987" s="1">
        <f t="shared" ca="1" si="970"/>
        <v>1.2700973158152613</v>
      </c>
      <c r="BW987" s="1">
        <f t="shared" ca="1" si="970"/>
        <v>1.2700973158152613</v>
      </c>
      <c r="BX987" s="1">
        <f t="shared" ca="1" si="970"/>
        <v>1.2700973158152613</v>
      </c>
      <c r="BY987" s="1">
        <f t="shared" ca="1" si="970"/>
        <v>1.2700973158152613</v>
      </c>
      <c r="BZ987">
        <v>2050</v>
      </c>
    </row>
    <row r="988" spans="47:78" x14ac:dyDescent="0.45">
      <c r="AU988" t="str">
        <f t="shared" ca="1" si="967"/>
        <v>INF_PRH_COA</v>
      </c>
      <c r="AV988" s="1">
        <f t="shared" ca="1" si="947"/>
        <v>1.1870432122481129</v>
      </c>
      <c r="AW988" s="1">
        <f t="shared" ref="AW988:BY988" ca="1" si="971">OFFSET($F154,0,MATCH($BZ988,$G$1:$J$1,0))</f>
        <v>1.1870432122481129</v>
      </c>
      <c r="AX988" s="1">
        <f t="shared" ca="1" si="971"/>
        <v>1.1870432122481129</v>
      </c>
      <c r="AY988" s="1">
        <f t="shared" ca="1" si="971"/>
        <v>1.1870432122481129</v>
      </c>
      <c r="AZ988" s="1">
        <f t="shared" ca="1" si="971"/>
        <v>1.1870432122481129</v>
      </c>
      <c r="BA988" s="1">
        <f t="shared" ca="1" si="971"/>
        <v>1.1870432122481129</v>
      </c>
      <c r="BB988" s="1">
        <f t="shared" ca="1" si="971"/>
        <v>1.1870432122481129</v>
      </c>
      <c r="BC988" s="1">
        <f t="shared" ca="1" si="971"/>
        <v>1.1870432122481129</v>
      </c>
      <c r="BD988" s="1">
        <f t="shared" ca="1" si="971"/>
        <v>1.1870432122481129</v>
      </c>
      <c r="BE988" s="1">
        <f t="shared" ca="1" si="971"/>
        <v>1.1870432122481129</v>
      </c>
      <c r="BF988" s="1">
        <f t="shared" ca="1" si="971"/>
        <v>1.1870432122481129</v>
      </c>
      <c r="BG988" s="1">
        <f t="shared" ca="1" si="971"/>
        <v>1.1870432122481129</v>
      </c>
      <c r="BH988" s="1">
        <f t="shared" ca="1" si="971"/>
        <v>1.1870432122481129</v>
      </c>
      <c r="BI988" s="1">
        <f t="shared" ca="1" si="971"/>
        <v>1.1870432122481129</v>
      </c>
      <c r="BJ988" s="1">
        <f t="shared" ca="1" si="971"/>
        <v>1.1870432122481129</v>
      </c>
      <c r="BK988" s="1">
        <f t="shared" ca="1" si="971"/>
        <v>1.1870432122481129</v>
      </c>
      <c r="BL988" s="1">
        <f t="shared" ca="1" si="971"/>
        <v>1.1870432122481129</v>
      </c>
      <c r="BM988" s="1">
        <f t="shared" ca="1" si="971"/>
        <v>1.1870432122481129</v>
      </c>
      <c r="BN988" s="1">
        <f t="shared" ca="1" si="971"/>
        <v>1.1870432122481129</v>
      </c>
      <c r="BO988" s="1">
        <f t="shared" ca="1" si="971"/>
        <v>1.1870432122481129</v>
      </c>
      <c r="BP988" s="1">
        <f t="shared" ca="1" si="971"/>
        <v>1.1870432122481129</v>
      </c>
      <c r="BQ988" s="1">
        <f t="shared" ca="1" si="971"/>
        <v>1.1870432122481129</v>
      </c>
      <c r="BR988" s="1">
        <f t="shared" ca="1" si="971"/>
        <v>1.1870432122481129</v>
      </c>
      <c r="BS988" s="1">
        <f t="shared" ca="1" si="971"/>
        <v>1.1870432122481129</v>
      </c>
      <c r="BT988" s="1">
        <f t="shared" ca="1" si="971"/>
        <v>1.1870432122481129</v>
      </c>
      <c r="BU988" s="1">
        <f t="shared" ca="1" si="971"/>
        <v>1.1870432122481129</v>
      </c>
      <c r="BV988" s="1">
        <f t="shared" ca="1" si="971"/>
        <v>1.1870432122481129</v>
      </c>
      <c r="BW988" s="1">
        <f t="shared" ca="1" si="971"/>
        <v>1.1870432122481129</v>
      </c>
      <c r="BX988" s="1">
        <f t="shared" ca="1" si="971"/>
        <v>1.1870432122481129</v>
      </c>
      <c r="BY988" s="1">
        <f t="shared" ca="1" si="971"/>
        <v>1.1870432122481129</v>
      </c>
      <c r="BZ988">
        <v>2050</v>
      </c>
    </row>
    <row r="989" spans="47:78" x14ac:dyDescent="0.45">
      <c r="AU989" t="str">
        <f t="shared" ca="1" si="967"/>
        <v>IMC_PRH_COA</v>
      </c>
      <c r="AV989" s="1">
        <f t="shared" ca="1" si="947"/>
        <v>1.1870432122481129</v>
      </c>
      <c r="AW989" s="1">
        <f t="shared" ref="AW989:BY989" ca="1" si="972">OFFSET($F155,0,MATCH($BZ989,$G$1:$J$1,0))</f>
        <v>1.1870432122481129</v>
      </c>
      <c r="AX989" s="1">
        <f t="shared" ca="1" si="972"/>
        <v>1.1870432122481129</v>
      </c>
      <c r="AY989" s="1">
        <f t="shared" ca="1" si="972"/>
        <v>1.1870432122481129</v>
      </c>
      <c r="AZ989" s="1">
        <f t="shared" ca="1" si="972"/>
        <v>1.1870432122481129</v>
      </c>
      <c r="BA989" s="1">
        <f t="shared" ca="1" si="972"/>
        <v>1.1870432122481129</v>
      </c>
      <c r="BB989" s="1">
        <f t="shared" ca="1" si="972"/>
        <v>1.1870432122481129</v>
      </c>
      <c r="BC989" s="1">
        <f t="shared" ca="1" si="972"/>
        <v>1.1870432122481129</v>
      </c>
      <c r="BD989" s="1">
        <f t="shared" ca="1" si="972"/>
        <v>1.1870432122481129</v>
      </c>
      <c r="BE989" s="1">
        <f t="shared" ca="1" si="972"/>
        <v>1.1870432122481129</v>
      </c>
      <c r="BF989" s="1">
        <f t="shared" ca="1" si="972"/>
        <v>1.1870432122481129</v>
      </c>
      <c r="BG989" s="1">
        <f t="shared" ca="1" si="972"/>
        <v>1.1870432122481129</v>
      </c>
      <c r="BH989" s="1">
        <f t="shared" ca="1" si="972"/>
        <v>1.1870432122481129</v>
      </c>
      <c r="BI989" s="1">
        <f t="shared" ca="1" si="972"/>
        <v>1.1870432122481129</v>
      </c>
      <c r="BJ989" s="1">
        <f t="shared" ca="1" si="972"/>
        <v>1.1870432122481129</v>
      </c>
      <c r="BK989" s="1">
        <f t="shared" ca="1" si="972"/>
        <v>1.1870432122481129</v>
      </c>
      <c r="BL989" s="1">
        <f t="shared" ca="1" si="972"/>
        <v>1.1870432122481129</v>
      </c>
      <c r="BM989" s="1">
        <f t="shared" ca="1" si="972"/>
        <v>1.1870432122481129</v>
      </c>
      <c r="BN989" s="1">
        <f t="shared" ca="1" si="972"/>
        <v>1.1870432122481129</v>
      </c>
      <c r="BO989" s="1">
        <f t="shared" ca="1" si="972"/>
        <v>1.1870432122481129</v>
      </c>
      <c r="BP989" s="1">
        <f t="shared" ca="1" si="972"/>
        <v>1.1870432122481129</v>
      </c>
      <c r="BQ989" s="1">
        <f t="shared" ca="1" si="972"/>
        <v>1.1870432122481129</v>
      </c>
      <c r="BR989" s="1">
        <f t="shared" ca="1" si="972"/>
        <v>1.1870432122481129</v>
      </c>
      <c r="BS989" s="1">
        <f t="shared" ca="1" si="972"/>
        <v>1.1870432122481129</v>
      </c>
      <c r="BT989" s="1">
        <f t="shared" ca="1" si="972"/>
        <v>1.1870432122481129</v>
      </c>
      <c r="BU989" s="1">
        <f t="shared" ca="1" si="972"/>
        <v>1.1870432122481129</v>
      </c>
      <c r="BV989" s="1">
        <f t="shared" ca="1" si="972"/>
        <v>1.1870432122481129</v>
      </c>
      <c r="BW989" s="1">
        <f t="shared" ca="1" si="972"/>
        <v>1.1870432122481129</v>
      </c>
      <c r="BX989" s="1">
        <f t="shared" ca="1" si="972"/>
        <v>1.1870432122481129</v>
      </c>
      <c r="BY989" s="1">
        <f t="shared" ca="1" si="972"/>
        <v>1.1870432122481129</v>
      </c>
      <c r="BZ989">
        <v>2050</v>
      </c>
    </row>
    <row r="990" spans="47:78" x14ac:dyDescent="0.45">
      <c r="AU990" t="str">
        <f t="shared" ca="1" si="967"/>
        <v>ITM_PRH_COA</v>
      </c>
      <c r="AV990" s="1">
        <f t="shared" ca="1" si="947"/>
        <v>1.2700973158152613</v>
      </c>
      <c r="AW990" s="1">
        <f t="shared" ref="AW990:BY990" ca="1" si="973">OFFSET($F156,0,MATCH($BZ990,$G$1:$J$1,0))</f>
        <v>1.2700973158152613</v>
      </c>
      <c r="AX990" s="1">
        <f t="shared" ca="1" si="973"/>
        <v>1.2700973158152613</v>
      </c>
      <c r="AY990" s="1">
        <f t="shared" ca="1" si="973"/>
        <v>1.2700973158152613</v>
      </c>
      <c r="AZ990" s="1">
        <f t="shared" ca="1" si="973"/>
        <v>1.2700973158152613</v>
      </c>
      <c r="BA990" s="1">
        <f t="shared" ca="1" si="973"/>
        <v>1.2700973158152613</v>
      </c>
      <c r="BB990" s="1">
        <f t="shared" ca="1" si="973"/>
        <v>1.2700973158152613</v>
      </c>
      <c r="BC990" s="1">
        <f t="shared" ca="1" si="973"/>
        <v>1.2700973158152613</v>
      </c>
      <c r="BD990" s="1">
        <f t="shared" ca="1" si="973"/>
        <v>1.2700973158152613</v>
      </c>
      <c r="BE990" s="1">
        <f t="shared" ca="1" si="973"/>
        <v>1.2700973158152613</v>
      </c>
      <c r="BF990" s="1">
        <f t="shared" ca="1" si="973"/>
        <v>1.2700973158152613</v>
      </c>
      <c r="BG990" s="1">
        <f t="shared" ca="1" si="973"/>
        <v>1.2700973158152613</v>
      </c>
      <c r="BH990" s="1">
        <f t="shared" ca="1" si="973"/>
        <v>1.2700973158152613</v>
      </c>
      <c r="BI990" s="1">
        <f t="shared" ca="1" si="973"/>
        <v>1.2700973158152613</v>
      </c>
      <c r="BJ990" s="1">
        <f t="shared" ca="1" si="973"/>
        <v>1.2700973158152613</v>
      </c>
      <c r="BK990" s="1">
        <f t="shared" ca="1" si="973"/>
        <v>1.2700973158152613</v>
      </c>
      <c r="BL990" s="1">
        <f t="shared" ca="1" si="973"/>
        <v>1.2700973158152613</v>
      </c>
      <c r="BM990" s="1">
        <f t="shared" ca="1" si="973"/>
        <v>1.2700973158152613</v>
      </c>
      <c r="BN990" s="1">
        <f t="shared" ca="1" si="973"/>
        <v>1.2700973158152613</v>
      </c>
      <c r="BO990" s="1">
        <f t="shared" ca="1" si="973"/>
        <v>1.2700973158152613</v>
      </c>
      <c r="BP990" s="1">
        <f t="shared" ca="1" si="973"/>
        <v>1.2700973158152613</v>
      </c>
      <c r="BQ990" s="1">
        <f t="shared" ca="1" si="973"/>
        <v>1.2700973158152613</v>
      </c>
      <c r="BR990" s="1">
        <f t="shared" ca="1" si="973"/>
        <v>1.2700973158152613</v>
      </c>
      <c r="BS990" s="1">
        <f t="shared" ca="1" si="973"/>
        <v>1.2700973158152613</v>
      </c>
      <c r="BT990" s="1">
        <f t="shared" ca="1" si="973"/>
        <v>1.2700973158152613</v>
      </c>
      <c r="BU990" s="1">
        <f t="shared" ca="1" si="973"/>
        <v>1.2700973158152613</v>
      </c>
      <c r="BV990" s="1">
        <f t="shared" ca="1" si="973"/>
        <v>1.2700973158152613</v>
      </c>
      <c r="BW990" s="1">
        <f t="shared" ca="1" si="973"/>
        <v>1.2700973158152613</v>
      </c>
      <c r="BX990" s="1">
        <f t="shared" ca="1" si="973"/>
        <v>1.2700973158152613</v>
      </c>
      <c r="BY990" s="1">
        <f t="shared" ca="1" si="973"/>
        <v>1.2700973158152613</v>
      </c>
      <c r="BZ990">
        <v>2050</v>
      </c>
    </row>
    <row r="991" spans="47:78" x14ac:dyDescent="0.45">
      <c r="AU991" t="str">
        <f t="shared" ca="1" si="967"/>
        <v>\I:</v>
      </c>
      <c r="AV991" s="1" t="str">
        <f t="shared" ca="1" si="947"/>
        <v/>
      </c>
      <c r="AW991" s="1" t="str">
        <f t="shared" ref="AW991:BY991" ca="1" si="974">OFFSET($F157,0,MATCH($BZ991,$G$1:$J$1,0))</f>
        <v/>
      </c>
      <c r="AX991" s="1" t="str">
        <f t="shared" ca="1" si="974"/>
        <v/>
      </c>
      <c r="AY991" s="1" t="str">
        <f t="shared" ca="1" si="974"/>
        <v/>
      </c>
      <c r="AZ991" s="1" t="str">
        <f t="shared" ca="1" si="974"/>
        <v/>
      </c>
      <c r="BA991" s="1" t="str">
        <f t="shared" ca="1" si="974"/>
        <v/>
      </c>
      <c r="BB991" s="1" t="str">
        <f t="shared" ca="1" si="974"/>
        <v/>
      </c>
      <c r="BC991" s="1" t="str">
        <f t="shared" ca="1" si="974"/>
        <v/>
      </c>
      <c r="BD991" s="1" t="str">
        <f t="shared" ca="1" si="974"/>
        <v/>
      </c>
      <c r="BE991" s="1" t="str">
        <f t="shared" ca="1" si="974"/>
        <v/>
      </c>
      <c r="BF991" s="1" t="str">
        <f t="shared" ca="1" si="974"/>
        <v/>
      </c>
      <c r="BG991" s="1" t="str">
        <f t="shared" ca="1" si="974"/>
        <v/>
      </c>
      <c r="BH991" s="1" t="str">
        <f t="shared" ca="1" si="974"/>
        <v/>
      </c>
      <c r="BI991" s="1" t="str">
        <f t="shared" ca="1" si="974"/>
        <v/>
      </c>
      <c r="BJ991" s="1" t="str">
        <f t="shared" ca="1" si="974"/>
        <v/>
      </c>
      <c r="BK991" s="1" t="str">
        <f t="shared" ca="1" si="974"/>
        <v/>
      </c>
      <c r="BL991" s="1" t="str">
        <f t="shared" ca="1" si="974"/>
        <v/>
      </c>
      <c r="BM991" s="1" t="str">
        <f t="shared" ca="1" si="974"/>
        <v/>
      </c>
      <c r="BN991" s="1" t="str">
        <f t="shared" ca="1" si="974"/>
        <v/>
      </c>
      <c r="BO991" s="1" t="str">
        <f t="shared" ca="1" si="974"/>
        <v/>
      </c>
      <c r="BP991" s="1" t="str">
        <f t="shared" ca="1" si="974"/>
        <v/>
      </c>
      <c r="BQ991" s="1" t="str">
        <f t="shared" ca="1" si="974"/>
        <v/>
      </c>
      <c r="BR991" s="1" t="str">
        <f t="shared" ca="1" si="974"/>
        <v/>
      </c>
      <c r="BS991" s="1" t="str">
        <f t="shared" ca="1" si="974"/>
        <v/>
      </c>
      <c r="BT991" s="1" t="str">
        <f t="shared" ca="1" si="974"/>
        <v/>
      </c>
      <c r="BU991" s="1" t="str">
        <f t="shared" ca="1" si="974"/>
        <v/>
      </c>
      <c r="BV991" s="1" t="str">
        <f t="shared" ca="1" si="974"/>
        <v/>
      </c>
      <c r="BW991" s="1" t="str">
        <f t="shared" ca="1" si="974"/>
        <v/>
      </c>
      <c r="BX991" s="1" t="str">
        <f t="shared" ca="1" si="974"/>
        <v/>
      </c>
      <c r="BY991" s="1" t="str">
        <f t="shared" ca="1" si="974"/>
        <v/>
      </c>
      <c r="BZ991">
        <v>2050</v>
      </c>
    </row>
    <row r="992" spans="47:78" x14ac:dyDescent="0.45">
      <c r="AU992" t="str">
        <f t="shared" ca="1" si="967"/>
        <v>IFP_SPC_OIL</v>
      </c>
      <c r="AV992" s="1">
        <f t="shared" ca="1" si="947"/>
        <v>1.1937005329283072</v>
      </c>
      <c r="AW992" s="1">
        <f t="shared" ref="AW992:BY992" ca="1" si="975">OFFSET($F158,0,MATCH($BZ992,$G$1:$J$1,0))</f>
        <v>1.1937005329283072</v>
      </c>
      <c r="AX992" s="1">
        <f t="shared" ca="1" si="975"/>
        <v>1.1937005329283072</v>
      </c>
      <c r="AY992" s="1">
        <f t="shared" ca="1" si="975"/>
        <v>1.1937005329283072</v>
      </c>
      <c r="AZ992" s="1">
        <f t="shared" ca="1" si="975"/>
        <v>1.1937005329283072</v>
      </c>
      <c r="BA992" s="1">
        <f t="shared" ca="1" si="975"/>
        <v>1.1937005329283072</v>
      </c>
      <c r="BB992" s="1">
        <f t="shared" ca="1" si="975"/>
        <v>1.1937005329283072</v>
      </c>
      <c r="BC992" s="1">
        <f t="shared" ca="1" si="975"/>
        <v>1.1937005329283072</v>
      </c>
      <c r="BD992" s="1">
        <f t="shared" ca="1" si="975"/>
        <v>1.1937005329283072</v>
      </c>
      <c r="BE992" s="1">
        <f t="shared" ca="1" si="975"/>
        <v>1.1937005329283072</v>
      </c>
      <c r="BF992" s="1">
        <f t="shared" ca="1" si="975"/>
        <v>1.1937005329283072</v>
      </c>
      <c r="BG992" s="1">
        <f t="shared" ca="1" si="975"/>
        <v>1.1937005329283072</v>
      </c>
      <c r="BH992" s="1">
        <f t="shared" ca="1" si="975"/>
        <v>1.1937005329283072</v>
      </c>
      <c r="BI992" s="1">
        <f t="shared" ca="1" si="975"/>
        <v>1.1937005329283072</v>
      </c>
      <c r="BJ992" s="1">
        <f t="shared" ca="1" si="975"/>
        <v>1.1937005329283072</v>
      </c>
      <c r="BK992" s="1">
        <f t="shared" ca="1" si="975"/>
        <v>1.1937005329283072</v>
      </c>
      <c r="BL992" s="1">
        <f t="shared" ca="1" si="975"/>
        <v>1.1937005329283072</v>
      </c>
      <c r="BM992" s="1">
        <f t="shared" ca="1" si="975"/>
        <v>1.1937005329283072</v>
      </c>
      <c r="BN992" s="1">
        <f t="shared" ca="1" si="975"/>
        <v>1.1937005329283072</v>
      </c>
      <c r="BO992" s="1">
        <f t="shared" ca="1" si="975"/>
        <v>1.1937005329283072</v>
      </c>
      <c r="BP992" s="1">
        <f t="shared" ca="1" si="975"/>
        <v>1.1937005329283072</v>
      </c>
      <c r="BQ992" s="1">
        <f t="shared" ca="1" si="975"/>
        <v>1.1937005329283072</v>
      </c>
      <c r="BR992" s="1">
        <f t="shared" ca="1" si="975"/>
        <v>1.1937005329283072</v>
      </c>
      <c r="BS992" s="1">
        <f t="shared" ca="1" si="975"/>
        <v>1.1937005329283072</v>
      </c>
      <c r="BT992" s="1">
        <f t="shared" ca="1" si="975"/>
        <v>1.1937005329283072</v>
      </c>
      <c r="BU992" s="1">
        <f t="shared" ca="1" si="975"/>
        <v>1.1937005329283072</v>
      </c>
      <c r="BV992" s="1">
        <f t="shared" ca="1" si="975"/>
        <v>1.1937005329283072</v>
      </c>
      <c r="BW992" s="1">
        <f t="shared" ca="1" si="975"/>
        <v>1.1937005329283072</v>
      </c>
      <c r="BX992" s="1">
        <f t="shared" ca="1" si="975"/>
        <v>1.1937005329283072</v>
      </c>
      <c r="BY992" s="1">
        <f t="shared" ca="1" si="975"/>
        <v>1.1937005329283072</v>
      </c>
      <c r="BZ992">
        <v>2050</v>
      </c>
    </row>
    <row r="993" spans="47:78" x14ac:dyDescent="0.45">
      <c r="AU993" t="str">
        <f t="shared" ca="1" si="967"/>
        <v>IFP_OTH_OIL</v>
      </c>
      <c r="AV993" s="1">
        <f t="shared" ca="1" si="947"/>
        <v>1.1937005329283072</v>
      </c>
      <c r="AW993" s="1">
        <f t="shared" ref="AW993:BY993" ca="1" si="976">OFFSET($F159,0,MATCH($BZ993,$G$1:$J$1,0))</f>
        <v>1.1937005329283072</v>
      </c>
      <c r="AX993" s="1">
        <f t="shared" ca="1" si="976"/>
        <v>1.1937005329283072</v>
      </c>
      <c r="AY993" s="1">
        <f t="shared" ca="1" si="976"/>
        <v>1.1937005329283072</v>
      </c>
      <c r="AZ993" s="1">
        <f t="shared" ca="1" si="976"/>
        <v>1.1937005329283072</v>
      </c>
      <c r="BA993" s="1">
        <f t="shared" ca="1" si="976"/>
        <v>1.1937005329283072</v>
      </c>
      <c r="BB993" s="1">
        <f t="shared" ca="1" si="976"/>
        <v>1.1937005329283072</v>
      </c>
      <c r="BC993" s="1">
        <f t="shared" ca="1" si="976"/>
        <v>1.1937005329283072</v>
      </c>
      <c r="BD993" s="1">
        <f t="shared" ca="1" si="976"/>
        <v>1.1937005329283072</v>
      </c>
      <c r="BE993" s="1">
        <f t="shared" ca="1" si="976"/>
        <v>1.1937005329283072</v>
      </c>
      <c r="BF993" s="1">
        <f t="shared" ca="1" si="976"/>
        <v>1.1937005329283072</v>
      </c>
      <c r="BG993" s="1">
        <f t="shared" ca="1" si="976"/>
        <v>1.1937005329283072</v>
      </c>
      <c r="BH993" s="1">
        <f t="shared" ca="1" si="976"/>
        <v>1.1937005329283072</v>
      </c>
      <c r="BI993" s="1">
        <f t="shared" ca="1" si="976"/>
        <v>1.1937005329283072</v>
      </c>
      <c r="BJ993" s="1">
        <f t="shared" ca="1" si="976"/>
        <v>1.1937005329283072</v>
      </c>
      <c r="BK993" s="1">
        <f t="shared" ca="1" si="976"/>
        <v>1.1937005329283072</v>
      </c>
      <c r="BL993" s="1">
        <f t="shared" ca="1" si="976"/>
        <v>1.1937005329283072</v>
      </c>
      <c r="BM993" s="1">
        <f t="shared" ca="1" si="976"/>
        <v>1.1937005329283072</v>
      </c>
      <c r="BN993" s="1">
        <f t="shared" ca="1" si="976"/>
        <v>1.1937005329283072</v>
      </c>
      <c r="BO993" s="1">
        <f t="shared" ca="1" si="976"/>
        <v>1.1937005329283072</v>
      </c>
      <c r="BP993" s="1">
        <f t="shared" ca="1" si="976"/>
        <v>1.1937005329283072</v>
      </c>
      <c r="BQ993" s="1">
        <f t="shared" ca="1" si="976"/>
        <v>1.1937005329283072</v>
      </c>
      <c r="BR993" s="1">
        <f t="shared" ca="1" si="976"/>
        <v>1.1937005329283072</v>
      </c>
      <c r="BS993" s="1">
        <f t="shared" ca="1" si="976"/>
        <v>1.1937005329283072</v>
      </c>
      <c r="BT993" s="1">
        <f t="shared" ca="1" si="976"/>
        <v>1.1937005329283072</v>
      </c>
      <c r="BU993" s="1">
        <f t="shared" ca="1" si="976"/>
        <v>1.1937005329283072</v>
      </c>
      <c r="BV993" s="1">
        <f t="shared" ca="1" si="976"/>
        <v>1.1937005329283072</v>
      </c>
      <c r="BW993" s="1">
        <f t="shared" ca="1" si="976"/>
        <v>1.1937005329283072</v>
      </c>
      <c r="BX993" s="1">
        <f t="shared" ca="1" si="976"/>
        <v>1.1937005329283072</v>
      </c>
      <c r="BY993" s="1">
        <f t="shared" ca="1" si="976"/>
        <v>1.1937005329283072</v>
      </c>
      <c r="BZ993">
        <v>2050</v>
      </c>
    </row>
    <row r="994" spans="47:78" x14ac:dyDescent="0.45">
      <c r="AU994" t="str">
        <f t="shared" ca="1" si="967"/>
        <v>IOI_MDR_OIL</v>
      </c>
      <c r="AV994" s="1">
        <f t="shared" ca="1" si="947"/>
        <v>1.3224876615700021</v>
      </c>
      <c r="AW994" s="1">
        <f t="shared" ref="AW994:BY994" ca="1" si="977">OFFSET($F160,0,MATCH($BZ994,$G$1:$J$1,0))</f>
        <v>1.3224876615700021</v>
      </c>
      <c r="AX994" s="1">
        <f t="shared" ca="1" si="977"/>
        <v>1.3224876615700021</v>
      </c>
      <c r="AY994" s="1">
        <f t="shared" ca="1" si="977"/>
        <v>1.3224876615700021</v>
      </c>
      <c r="AZ994" s="1">
        <f t="shared" ca="1" si="977"/>
        <v>1.3224876615700021</v>
      </c>
      <c r="BA994" s="1">
        <f t="shared" ca="1" si="977"/>
        <v>1.3224876615700021</v>
      </c>
      <c r="BB994" s="1">
        <f t="shared" ca="1" si="977"/>
        <v>1.3224876615700021</v>
      </c>
      <c r="BC994" s="1">
        <f t="shared" ca="1" si="977"/>
        <v>1.3224876615700021</v>
      </c>
      <c r="BD994" s="1">
        <f t="shared" ca="1" si="977"/>
        <v>1.3224876615700021</v>
      </c>
      <c r="BE994" s="1">
        <f t="shared" ca="1" si="977"/>
        <v>1.3224876615700021</v>
      </c>
      <c r="BF994" s="1">
        <f t="shared" ca="1" si="977"/>
        <v>1.3224876615700021</v>
      </c>
      <c r="BG994" s="1">
        <f t="shared" ca="1" si="977"/>
        <v>1.3224876615700021</v>
      </c>
      <c r="BH994" s="1">
        <f t="shared" ca="1" si="977"/>
        <v>1.3224876615700021</v>
      </c>
      <c r="BI994" s="1">
        <f t="shared" ca="1" si="977"/>
        <v>1.3224876615700021</v>
      </c>
      <c r="BJ994" s="1">
        <f t="shared" ca="1" si="977"/>
        <v>1.3224876615700021</v>
      </c>
      <c r="BK994" s="1">
        <f t="shared" ca="1" si="977"/>
        <v>1.3224876615700021</v>
      </c>
      <c r="BL994" s="1">
        <f t="shared" ca="1" si="977"/>
        <v>1.3224876615700021</v>
      </c>
      <c r="BM994" s="1">
        <f t="shared" ca="1" si="977"/>
        <v>1.3224876615700021</v>
      </c>
      <c r="BN994" s="1">
        <f t="shared" ca="1" si="977"/>
        <v>1.3224876615700021</v>
      </c>
      <c r="BO994" s="1">
        <f t="shared" ca="1" si="977"/>
        <v>1.3224876615700021</v>
      </c>
      <c r="BP994" s="1">
        <f t="shared" ca="1" si="977"/>
        <v>1.3224876615700021</v>
      </c>
      <c r="BQ994" s="1">
        <f t="shared" ca="1" si="977"/>
        <v>1.3224876615700021</v>
      </c>
      <c r="BR994" s="1">
        <f t="shared" ca="1" si="977"/>
        <v>1.3224876615700021</v>
      </c>
      <c r="BS994" s="1">
        <f t="shared" ca="1" si="977"/>
        <v>1.3224876615700021</v>
      </c>
      <c r="BT994" s="1">
        <f t="shared" ca="1" si="977"/>
        <v>1.3224876615700021</v>
      </c>
      <c r="BU994" s="1">
        <f t="shared" ca="1" si="977"/>
        <v>1.3224876615700021</v>
      </c>
      <c r="BV994" s="1">
        <f t="shared" ca="1" si="977"/>
        <v>1.3224876615700021</v>
      </c>
      <c r="BW994" s="1">
        <f t="shared" ca="1" si="977"/>
        <v>1.3224876615700021</v>
      </c>
      <c r="BX994" s="1">
        <f t="shared" ca="1" si="977"/>
        <v>1.3224876615700021</v>
      </c>
      <c r="BY994" s="1">
        <f t="shared" ca="1" si="977"/>
        <v>1.3224876615700021</v>
      </c>
      <c r="BZ994">
        <v>2050</v>
      </c>
    </row>
    <row r="995" spans="47:78" x14ac:dyDescent="0.45">
      <c r="AU995" t="str">
        <f t="shared" ca="1" si="967"/>
        <v>IOI_OTH_OIL</v>
      </c>
      <c r="AV995" s="1">
        <f t="shared" ca="1" si="947"/>
        <v>1.3224876615700021</v>
      </c>
      <c r="AW995" s="1">
        <f t="shared" ref="AW995:BY995" ca="1" si="978">OFFSET($F161,0,MATCH($BZ995,$G$1:$J$1,0))</f>
        <v>1.3224876615700021</v>
      </c>
      <c r="AX995" s="1">
        <f t="shared" ca="1" si="978"/>
        <v>1.3224876615700021</v>
      </c>
      <c r="AY995" s="1">
        <f t="shared" ca="1" si="978"/>
        <v>1.3224876615700021</v>
      </c>
      <c r="AZ995" s="1">
        <f t="shared" ca="1" si="978"/>
        <v>1.3224876615700021</v>
      </c>
      <c r="BA995" s="1">
        <f t="shared" ca="1" si="978"/>
        <v>1.3224876615700021</v>
      </c>
      <c r="BB995" s="1">
        <f t="shared" ca="1" si="978"/>
        <v>1.3224876615700021</v>
      </c>
      <c r="BC995" s="1">
        <f t="shared" ca="1" si="978"/>
        <v>1.3224876615700021</v>
      </c>
      <c r="BD995" s="1">
        <f t="shared" ca="1" si="978"/>
        <v>1.3224876615700021</v>
      </c>
      <c r="BE995" s="1">
        <f t="shared" ca="1" si="978"/>
        <v>1.3224876615700021</v>
      </c>
      <c r="BF995" s="1">
        <f t="shared" ca="1" si="978"/>
        <v>1.3224876615700021</v>
      </c>
      <c r="BG995" s="1">
        <f t="shared" ca="1" si="978"/>
        <v>1.3224876615700021</v>
      </c>
      <c r="BH995" s="1">
        <f t="shared" ca="1" si="978"/>
        <v>1.3224876615700021</v>
      </c>
      <c r="BI995" s="1">
        <f t="shared" ca="1" si="978"/>
        <v>1.3224876615700021</v>
      </c>
      <c r="BJ995" s="1">
        <f t="shared" ca="1" si="978"/>
        <v>1.3224876615700021</v>
      </c>
      <c r="BK995" s="1">
        <f t="shared" ca="1" si="978"/>
        <v>1.3224876615700021</v>
      </c>
      <c r="BL995" s="1">
        <f t="shared" ca="1" si="978"/>
        <v>1.3224876615700021</v>
      </c>
      <c r="BM995" s="1">
        <f t="shared" ca="1" si="978"/>
        <v>1.3224876615700021</v>
      </c>
      <c r="BN995" s="1">
        <f t="shared" ca="1" si="978"/>
        <v>1.3224876615700021</v>
      </c>
      <c r="BO995" s="1">
        <f t="shared" ca="1" si="978"/>
        <v>1.3224876615700021</v>
      </c>
      <c r="BP995" s="1">
        <f t="shared" ca="1" si="978"/>
        <v>1.3224876615700021</v>
      </c>
      <c r="BQ995" s="1">
        <f t="shared" ca="1" si="978"/>
        <v>1.3224876615700021</v>
      </c>
      <c r="BR995" s="1">
        <f t="shared" ca="1" si="978"/>
        <v>1.3224876615700021</v>
      </c>
      <c r="BS995" s="1">
        <f t="shared" ca="1" si="978"/>
        <v>1.3224876615700021</v>
      </c>
      <c r="BT995" s="1">
        <f t="shared" ca="1" si="978"/>
        <v>1.3224876615700021</v>
      </c>
      <c r="BU995" s="1">
        <f t="shared" ca="1" si="978"/>
        <v>1.3224876615700021</v>
      </c>
      <c r="BV995" s="1">
        <f t="shared" ca="1" si="978"/>
        <v>1.3224876615700021</v>
      </c>
      <c r="BW995" s="1">
        <f t="shared" ca="1" si="978"/>
        <v>1.3224876615700021</v>
      </c>
      <c r="BX995" s="1">
        <f t="shared" ca="1" si="978"/>
        <v>1.3224876615700021</v>
      </c>
      <c r="BY995" s="1">
        <f t="shared" ca="1" si="978"/>
        <v>1.3224876615700021</v>
      </c>
      <c r="BZ995">
        <v>2050</v>
      </c>
    </row>
    <row r="996" spans="47:78" x14ac:dyDescent="0.45">
      <c r="AU996" t="str">
        <f t="shared" ca="1" si="967"/>
        <v>\I:</v>
      </c>
      <c r="AV996" s="1" t="str">
        <f t="shared" ca="1" si="947"/>
        <v/>
      </c>
      <c r="AW996" s="1" t="str">
        <f t="shared" ref="AW996:BY996" ca="1" si="979">OFFSET($F162,0,MATCH($BZ996,$G$1:$J$1,0))</f>
        <v/>
      </c>
      <c r="AX996" s="1" t="str">
        <f t="shared" ca="1" si="979"/>
        <v/>
      </c>
      <c r="AY996" s="1" t="str">
        <f t="shared" ca="1" si="979"/>
        <v/>
      </c>
      <c r="AZ996" s="1" t="str">
        <f t="shared" ca="1" si="979"/>
        <v/>
      </c>
      <c r="BA996" s="1" t="str">
        <f t="shared" ca="1" si="979"/>
        <v/>
      </c>
      <c r="BB996" s="1" t="str">
        <f t="shared" ca="1" si="979"/>
        <v/>
      </c>
      <c r="BC996" s="1" t="str">
        <f t="shared" ca="1" si="979"/>
        <v/>
      </c>
      <c r="BD996" s="1" t="str">
        <f t="shared" ca="1" si="979"/>
        <v/>
      </c>
      <c r="BE996" s="1" t="str">
        <f t="shared" ca="1" si="979"/>
        <v/>
      </c>
      <c r="BF996" s="1" t="str">
        <f t="shared" ca="1" si="979"/>
        <v/>
      </c>
      <c r="BG996" s="1" t="str">
        <f t="shared" ca="1" si="979"/>
        <v/>
      </c>
      <c r="BH996" s="1" t="str">
        <f t="shared" ca="1" si="979"/>
        <v/>
      </c>
      <c r="BI996" s="1" t="str">
        <f t="shared" ca="1" si="979"/>
        <v/>
      </c>
      <c r="BJ996" s="1" t="str">
        <f t="shared" ca="1" si="979"/>
        <v/>
      </c>
      <c r="BK996" s="1" t="str">
        <f t="shared" ca="1" si="979"/>
        <v/>
      </c>
      <c r="BL996" s="1" t="str">
        <f t="shared" ca="1" si="979"/>
        <v/>
      </c>
      <c r="BM996" s="1" t="str">
        <f t="shared" ca="1" si="979"/>
        <v/>
      </c>
      <c r="BN996" s="1" t="str">
        <f t="shared" ca="1" si="979"/>
        <v/>
      </c>
      <c r="BO996" s="1" t="str">
        <f t="shared" ca="1" si="979"/>
        <v/>
      </c>
      <c r="BP996" s="1" t="str">
        <f t="shared" ca="1" si="979"/>
        <v/>
      </c>
      <c r="BQ996" s="1" t="str">
        <f t="shared" ca="1" si="979"/>
        <v/>
      </c>
      <c r="BR996" s="1" t="str">
        <f t="shared" ca="1" si="979"/>
        <v/>
      </c>
      <c r="BS996" s="1" t="str">
        <f t="shared" ca="1" si="979"/>
        <v/>
      </c>
      <c r="BT996" s="1" t="str">
        <f t="shared" ca="1" si="979"/>
        <v/>
      </c>
      <c r="BU996" s="1" t="str">
        <f t="shared" ca="1" si="979"/>
        <v/>
      </c>
      <c r="BV996" s="1" t="str">
        <f t="shared" ca="1" si="979"/>
        <v/>
      </c>
      <c r="BW996" s="1" t="str">
        <f t="shared" ca="1" si="979"/>
        <v/>
      </c>
      <c r="BX996" s="1" t="str">
        <f t="shared" ca="1" si="979"/>
        <v/>
      </c>
      <c r="BY996" s="1" t="str">
        <f t="shared" ca="1" si="979"/>
        <v/>
      </c>
      <c r="BZ996">
        <v>2050</v>
      </c>
    </row>
    <row r="997" spans="47:78" x14ac:dyDescent="0.45">
      <c r="AU997" t="str">
        <f t="shared" ca="1" si="967"/>
        <v>ICH_PRH_OIL</v>
      </c>
      <c r="AV997" s="1">
        <f t="shared" ca="1" si="947"/>
        <v>1.2260033043464542</v>
      </c>
      <c r="AW997" s="1">
        <f t="shared" ref="AW997:BY997" ca="1" si="980">OFFSET($F163,0,MATCH($BZ997,$G$1:$J$1,0))</f>
        <v>1.2260033043464542</v>
      </c>
      <c r="AX997" s="1">
        <f t="shared" ca="1" si="980"/>
        <v>1.2260033043464542</v>
      </c>
      <c r="AY997" s="1">
        <f t="shared" ca="1" si="980"/>
        <v>1.2260033043464542</v>
      </c>
      <c r="AZ997" s="1">
        <f t="shared" ca="1" si="980"/>
        <v>1.2260033043464542</v>
      </c>
      <c r="BA997" s="1">
        <f t="shared" ca="1" si="980"/>
        <v>1.2260033043464542</v>
      </c>
      <c r="BB997" s="1">
        <f t="shared" ca="1" si="980"/>
        <v>1.2260033043464542</v>
      </c>
      <c r="BC997" s="1">
        <f t="shared" ca="1" si="980"/>
        <v>1.2260033043464542</v>
      </c>
      <c r="BD997" s="1">
        <f t="shared" ca="1" si="980"/>
        <v>1.2260033043464542</v>
      </c>
      <c r="BE997" s="1">
        <f t="shared" ca="1" si="980"/>
        <v>1.2260033043464542</v>
      </c>
      <c r="BF997" s="1">
        <f t="shared" ca="1" si="980"/>
        <v>1.2260033043464542</v>
      </c>
      <c r="BG997" s="1">
        <f t="shared" ca="1" si="980"/>
        <v>1.2260033043464542</v>
      </c>
      <c r="BH997" s="1">
        <f t="shared" ca="1" si="980"/>
        <v>1.2260033043464542</v>
      </c>
      <c r="BI997" s="1">
        <f t="shared" ca="1" si="980"/>
        <v>1.2260033043464542</v>
      </c>
      <c r="BJ997" s="1">
        <f t="shared" ca="1" si="980"/>
        <v>1.2260033043464542</v>
      </c>
      <c r="BK997" s="1">
        <f t="shared" ca="1" si="980"/>
        <v>1.2260033043464542</v>
      </c>
      <c r="BL997" s="1">
        <f t="shared" ca="1" si="980"/>
        <v>1.2260033043464542</v>
      </c>
      <c r="BM997" s="1">
        <f t="shared" ca="1" si="980"/>
        <v>1.2260033043464542</v>
      </c>
      <c r="BN997" s="1">
        <f t="shared" ca="1" si="980"/>
        <v>1.2260033043464542</v>
      </c>
      <c r="BO997" s="1">
        <f t="shared" ca="1" si="980"/>
        <v>1.2260033043464542</v>
      </c>
      <c r="BP997" s="1">
        <f t="shared" ca="1" si="980"/>
        <v>1.2260033043464542</v>
      </c>
      <c r="BQ997" s="1">
        <f t="shared" ca="1" si="980"/>
        <v>1.2260033043464542</v>
      </c>
      <c r="BR997" s="1">
        <f t="shared" ca="1" si="980"/>
        <v>1.2260033043464542</v>
      </c>
      <c r="BS997" s="1">
        <f t="shared" ca="1" si="980"/>
        <v>1.2260033043464542</v>
      </c>
      <c r="BT997" s="1">
        <f t="shared" ca="1" si="980"/>
        <v>1.2260033043464542</v>
      </c>
      <c r="BU997" s="1">
        <f t="shared" ca="1" si="980"/>
        <v>1.2260033043464542</v>
      </c>
      <c r="BV997" s="1">
        <f t="shared" ca="1" si="980"/>
        <v>1.2260033043464542</v>
      </c>
      <c r="BW997" s="1">
        <f t="shared" ca="1" si="980"/>
        <v>1.2260033043464542</v>
      </c>
      <c r="BX997" s="1">
        <f t="shared" ca="1" si="980"/>
        <v>1.2260033043464542</v>
      </c>
      <c r="BY997" s="1">
        <f t="shared" ca="1" si="980"/>
        <v>1.2260033043464542</v>
      </c>
      <c r="BZ997">
        <v>2050</v>
      </c>
    </row>
    <row r="998" spans="47:78" x14ac:dyDescent="0.45">
      <c r="AU998" t="str">
        <f t="shared" ca="1" si="967"/>
        <v>ICH_OTH_OIL</v>
      </c>
      <c r="AV998" s="1">
        <f t="shared" ca="1" si="947"/>
        <v>1.1046597311095918</v>
      </c>
      <c r="AW998" s="1">
        <f t="shared" ref="AW998:BY998" ca="1" si="981">OFFSET($F164,0,MATCH($BZ998,$G$1:$J$1,0))</f>
        <v>1.1046597311095918</v>
      </c>
      <c r="AX998" s="1">
        <f t="shared" ca="1" si="981"/>
        <v>1.1046597311095918</v>
      </c>
      <c r="AY998" s="1">
        <f t="shared" ca="1" si="981"/>
        <v>1.1046597311095918</v>
      </c>
      <c r="AZ998" s="1">
        <f t="shared" ca="1" si="981"/>
        <v>1.1046597311095918</v>
      </c>
      <c r="BA998" s="1">
        <f t="shared" ca="1" si="981"/>
        <v>1.1046597311095918</v>
      </c>
      <c r="BB998" s="1">
        <f t="shared" ca="1" si="981"/>
        <v>1.1046597311095918</v>
      </c>
      <c r="BC998" s="1">
        <f t="shared" ca="1" si="981"/>
        <v>1.1046597311095918</v>
      </c>
      <c r="BD998" s="1">
        <f t="shared" ca="1" si="981"/>
        <v>1.1046597311095918</v>
      </c>
      <c r="BE998" s="1">
        <f t="shared" ca="1" si="981"/>
        <v>1.1046597311095918</v>
      </c>
      <c r="BF998" s="1">
        <f t="shared" ca="1" si="981"/>
        <v>1.1046597311095918</v>
      </c>
      <c r="BG998" s="1">
        <f t="shared" ca="1" si="981"/>
        <v>1.1046597311095918</v>
      </c>
      <c r="BH998" s="1">
        <f t="shared" ca="1" si="981"/>
        <v>1.1046597311095918</v>
      </c>
      <c r="BI998" s="1">
        <f t="shared" ca="1" si="981"/>
        <v>1.1046597311095918</v>
      </c>
      <c r="BJ998" s="1">
        <f t="shared" ca="1" si="981"/>
        <v>1.1046597311095918</v>
      </c>
      <c r="BK998" s="1">
        <f t="shared" ca="1" si="981"/>
        <v>1.1046597311095918</v>
      </c>
      <c r="BL998" s="1">
        <f t="shared" ca="1" si="981"/>
        <v>1.1046597311095918</v>
      </c>
      <c r="BM998" s="1">
        <f t="shared" ca="1" si="981"/>
        <v>1.1046597311095918</v>
      </c>
      <c r="BN998" s="1">
        <f t="shared" ca="1" si="981"/>
        <v>1.1046597311095918</v>
      </c>
      <c r="BO998" s="1">
        <f t="shared" ca="1" si="981"/>
        <v>1.1046597311095918</v>
      </c>
      <c r="BP998" s="1">
        <f t="shared" ca="1" si="981"/>
        <v>1.1046597311095918</v>
      </c>
      <c r="BQ998" s="1">
        <f t="shared" ca="1" si="981"/>
        <v>1.1046597311095918</v>
      </c>
      <c r="BR998" s="1">
        <f t="shared" ca="1" si="981"/>
        <v>1.1046597311095918</v>
      </c>
      <c r="BS998" s="1">
        <f t="shared" ca="1" si="981"/>
        <v>1.1046597311095918</v>
      </c>
      <c r="BT998" s="1">
        <f t="shared" ca="1" si="981"/>
        <v>1.1046597311095918</v>
      </c>
      <c r="BU998" s="1">
        <f t="shared" ca="1" si="981"/>
        <v>1.1046597311095918</v>
      </c>
      <c r="BV998" s="1">
        <f t="shared" ca="1" si="981"/>
        <v>1.1046597311095918</v>
      </c>
      <c r="BW998" s="1">
        <f t="shared" ca="1" si="981"/>
        <v>1.1046597311095918</v>
      </c>
      <c r="BX998" s="1">
        <f t="shared" ca="1" si="981"/>
        <v>1.1046597311095918</v>
      </c>
      <c r="BY998" s="1">
        <f t="shared" ca="1" si="981"/>
        <v>1.1046597311095918</v>
      </c>
      <c r="BZ998">
        <v>2050</v>
      </c>
    </row>
    <row r="999" spans="47:78" x14ac:dyDescent="0.45">
      <c r="AU999" t="str">
        <f t="shared" ca="1" si="967"/>
        <v>\I:</v>
      </c>
      <c r="AV999" s="1" t="str">
        <f t="shared" ca="1" si="947"/>
        <v/>
      </c>
      <c r="AW999" s="1" t="str">
        <f t="shared" ref="AW999:BY999" ca="1" si="982">OFFSET($F165,0,MATCH($BZ999,$G$1:$J$1,0))</f>
        <v/>
      </c>
      <c r="AX999" s="1" t="str">
        <f t="shared" ca="1" si="982"/>
        <v/>
      </c>
      <c r="AY999" s="1" t="str">
        <f t="shared" ca="1" si="982"/>
        <v/>
      </c>
      <c r="AZ999" s="1" t="str">
        <f t="shared" ca="1" si="982"/>
        <v/>
      </c>
      <c r="BA999" s="1" t="str">
        <f t="shared" ca="1" si="982"/>
        <v/>
      </c>
      <c r="BB999" s="1" t="str">
        <f t="shared" ca="1" si="982"/>
        <v/>
      </c>
      <c r="BC999" s="1" t="str">
        <f t="shared" ca="1" si="982"/>
        <v/>
      </c>
      <c r="BD999" s="1" t="str">
        <f t="shared" ca="1" si="982"/>
        <v/>
      </c>
      <c r="BE999" s="1" t="str">
        <f t="shared" ca="1" si="982"/>
        <v/>
      </c>
      <c r="BF999" s="1" t="str">
        <f t="shared" ca="1" si="982"/>
        <v/>
      </c>
      <c r="BG999" s="1" t="str">
        <f t="shared" ca="1" si="982"/>
        <v/>
      </c>
      <c r="BH999" s="1" t="str">
        <f t="shared" ca="1" si="982"/>
        <v/>
      </c>
      <c r="BI999" s="1" t="str">
        <f t="shared" ca="1" si="982"/>
        <v/>
      </c>
      <c r="BJ999" s="1" t="str">
        <f t="shared" ca="1" si="982"/>
        <v/>
      </c>
      <c r="BK999" s="1" t="str">
        <f t="shared" ca="1" si="982"/>
        <v/>
      </c>
      <c r="BL999" s="1" t="str">
        <f t="shared" ca="1" si="982"/>
        <v/>
      </c>
      <c r="BM999" s="1" t="str">
        <f t="shared" ca="1" si="982"/>
        <v/>
      </c>
      <c r="BN999" s="1" t="str">
        <f t="shared" ca="1" si="982"/>
        <v/>
      </c>
      <c r="BO999" s="1" t="str">
        <f t="shared" ca="1" si="982"/>
        <v/>
      </c>
      <c r="BP999" s="1" t="str">
        <f t="shared" ca="1" si="982"/>
        <v/>
      </c>
      <c r="BQ999" s="1" t="str">
        <f t="shared" ca="1" si="982"/>
        <v/>
      </c>
      <c r="BR999" s="1" t="str">
        <f t="shared" ca="1" si="982"/>
        <v/>
      </c>
      <c r="BS999" s="1" t="str">
        <f t="shared" ca="1" si="982"/>
        <v/>
      </c>
      <c r="BT999" s="1" t="str">
        <f t="shared" ca="1" si="982"/>
        <v/>
      </c>
      <c r="BU999" s="1" t="str">
        <f t="shared" ca="1" si="982"/>
        <v/>
      </c>
      <c r="BV999" s="1" t="str">
        <f t="shared" ca="1" si="982"/>
        <v/>
      </c>
      <c r="BW999" s="1" t="str">
        <f t="shared" ca="1" si="982"/>
        <v/>
      </c>
      <c r="BX999" s="1" t="str">
        <f t="shared" ca="1" si="982"/>
        <v/>
      </c>
      <c r="BY999" s="1" t="str">
        <f t="shared" ca="1" si="982"/>
        <v/>
      </c>
      <c r="BZ999">
        <v>2050</v>
      </c>
    </row>
    <row r="1000" spans="47:78" x14ac:dyDescent="0.45">
      <c r="AU1000" t="str">
        <f t="shared" ca="1" si="967"/>
        <v>ITM_MDR_OIL</v>
      </c>
      <c r="AV1000" s="1">
        <f t="shared" ca="1" si="947"/>
        <v>1.2547982141073375</v>
      </c>
      <c r="AW1000" s="1">
        <f t="shared" ref="AW1000:BY1000" ca="1" si="983">OFFSET($F166,0,MATCH($BZ1000,$G$1:$J$1,0))</f>
        <v>1.2547982141073375</v>
      </c>
      <c r="AX1000" s="1">
        <f t="shared" ca="1" si="983"/>
        <v>1.2547982141073375</v>
      </c>
      <c r="AY1000" s="1">
        <f t="shared" ca="1" si="983"/>
        <v>1.2547982141073375</v>
      </c>
      <c r="AZ1000" s="1">
        <f t="shared" ca="1" si="983"/>
        <v>1.2547982141073375</v>
      </c>
      <c r="BA1000" s="1">
        <f t="shared" ca="1" si="983"/>
        <v>1.2547982141073375</v>
      </c>
      <c r="BB1000" s="1">
        <f t="shared" ca="1" si="983"/>
        <v>1.2547982141073375</v>
      </c>
      <c r="BC1000" s="1">
        <f t="shared" ca="1" si="983"/>
        <v>1.2547982141073375</v>
      </c>
      <c r="BD1000" s="1">
        <f t="shared" ca="1" si="983"/>
        <v>1.2547982141073375</v>
      </c>
      <c r="BE1000" s="1">
        <f t="shared" ca="1" si="983"/>
        <v>1.2547982141073375</v>
      </c>
      <c r="BF1000" s="1">
        <f t="shared" ca="1" si="983"/>
        <v>1.2547982141073375</v>
      </c>
      <c r="BG1000" s="1">
        <f t="shared" ca="1" si="983"/>
        <v>1.2547982141073375</v>
      </c>
      <c r="BH1000" s="1">
        <f t="shared" ca="1" si="983"/>
        <v>1.2547982141073375</v>
      </c>
      <c r="BI1000" s="1">
        <f t="shared" ca="1" si="983"/>
        <v>1.2547982141073375</v>
      </c>
      <c r="BJ1000" s="1">
        <f t="shared" ca="1" si="983"/>
        <v>1.2547982141073375</v>
      </c>
      <c r="BK1000" s="1">
        <f t="shared" ca="1" si="983"/>
        <v>1.2547982141073375</v>
      </c>
      <c r="BL1000" s="1">
        <f t="shared" ca="1" si="983"/>
        <v>1.2547982141073375</v>
      </c>
      <c r="BM1000" s="1">
        <f t="shared" ca="1" si="983"/>
        <v>1.2547982141073375</v>
      </c>
      <c r="BN1000" s="1">
        <f t="shared" ca="1" si="983"/>
        <v>1.2547982141073375</v>
      </c>
      <c r="BO1000" s="1">
        <f t="shared" ca="1" si="983"/>
        <v>1.2547982141073375</v>
      </c>
      <c r="BP1000" s="1">
        <f t="shared" ca="1" si="983"/>
        <v>1.2547982141073375</v>
      </c>
      <c r="BQ1000" s="1">
        <f t="shared" ca="1" si="983"/>
        <v>1.2547982141073375</v>
      </c>
      <c r="BR1000" s="1">
        <f t="shared" ca="1" si="983"/>
        <v>1.2547982141073375</v>
      </c>
      <c r="BS1000" s="1">
        <f t="shared" ca="1" si="983"/>
        <v>1.2547982141073375</v>
      </c>
      <c r="BT1000" s="1">
        <f t="shared" ca="1" si="983"/>
        <v>1.2547982141073375</v>
      </c>
      <c r="BU1000" s="1">
        <f t="shared" ca="1" si="983"/>
        <v>1.2547982141073375</v>
      </c>
      <c r="BV1000" s="1">
        <f t="shared" ca="1" si="983"/>
        <v>1.2547982141073375</v>
      </c>
      <c r="BW1000" s="1">
        <f t="shared" ca="1" si="983"/>
        <v>1.2547982141073375</v>
      </c>
      <c r="BX1000" s="1">
        <f t="shared" ca="1" si="983"/>
        <v>1.2547982141073375</v>
      </c>
      <c r="BY1000" s="1">
        <f t="shared" ca="1" si="983"/>
        <v>1.2547982141073375</v>
      </c>
      <c r="BZ1000">
        <v>2050</v>
      </c>
    </row>
    <row r="1001" spans="47:78" x14ac:dyDescent="0.45">
      <c r="AU1001" t="str">
        <f t="shared" ca="1" si="967"/>
        <v>ITM_OTP_OIL</v>
      </c>
      <c r="AV1001" s="1">
        <f t="shared" ca="1" si="947"/>
        <v>1.2700973158152613</v>
      </c>
      <c r="AW1001" s="1">
        <f t="shared" ref="AW1001:BY1001" ca="1" si="984">OFFSET($F167,0,MATCH($BZ1001,$G$1:$J$1,0))</f>
        <v>1.2700973158152613</v>
      </c>
      <c r="AX1001" s="1">
        <f t="shared" ca="1" si="984"/>
        <v>1.2700973158152613</v>
      </c>
      <c r="AY1001" s="1">
        <f t="shared" ca="1" si="984"/>
        <v>1.2700973158152613</v>
      </c>
      <c r="AZ1001" s="1">
        <f t="shared" ca="1" si="984"/>
        <v>1.2700973158152613</v>
      </c>
      <c r="BA1001" s="1">
        <f t="shared" ca="1" si="984"/>
        <v>1.2700973158152613</v>
      </c>
      <c r="BB1001" s="1">
        <f t="shared" ca="1" si="984"/>
        <v>1.2700973158152613</v>
      </c>
      <c r="BC1001" s="1">
        <f t="shared" ca="1" si="984"/>
        <v>1.2700973158152613</v>
      </c>
      <c r="BD1001" s="1">
        <f t="shared" ca="1" si="984"/>
        <v>1.2700973158152613</v>
      </c>
      <c r="BE1001" s="1">
        <f t="shared" ca="1" si="984"/>
        <v>1.2700973158152613</v>
      </c>
      <c r="BF1001" s="1">
        <f t="shared" ca="1" si="984"/>
        <v>1.2700973158152613</v>
      </c>
      <c r="BG1001" s="1">
        <f t="shared" ca="1" si="984"/>
        <v>1.2700973158152613</v>
      </c>
      <c r="BH1001" s="1">
        <f t="shared" ca="1" si="984"/>
        <v>1.2700973158152613</v>
      </c>
      <c r="BI1001" s="1">
        <f t="shared" ca="1" si="984"/>
        <v>1.2700973158152613</v>
      </c>
      <c r="BJ1001" s="1">
        <f t="shared" ca="1" si="984"/>
        <v>1.2700973158152613</v>
      </c>
      <c r="BK1001" s="1">
        <f t="shared" ca="1" si="984"/>
        <v>1.2700973158152613</v>
      </c>
      <c r="BL1001" s="1">
        <f t="shared" ca="1" si="984"/>
        <v>1.2700973158152613</v>
      </c>
      <c r="BM1001" s="1">
        <f t="shared" ca="1" si="984"/>
        <v>1.2700973158152613</v>
      </c>
      <c r="BN1001" s="1">
        <f t="shared" ca="1" si="984"/>
        <v>1.2700973158152613</v>
      </c>
      <c r="BO1001" s="1">
        <f t="shared" ca="1" si="984"/>
        <v>1.2700973158152613</v>
      </c>
      <c r="BP1001" s="1">
        <f t="shared" ca="1" si="984"/>
        <v>1.2700973158152613</v>
      </c>
      <c r="BQ1001" s="1">
        <f t="shared" ca="1" si="984"/>
        <v>1.2700973158152613</v>
      </c>
      <c r="BR1001" s="1">
        <f t="shared" ca="1" si="984"/>
        <v>1.2700973158152613</v>
      </c>
      <c r="BS1001" s="1">
        <f t="shared" ca="1" si="984"/>
        <v>1.2700973158152613</v>
      </c>
      <c r="BT1001" s="1">
        <f t="shared" ca="1" si="984"/>
        <v>1.2700973158152613</v>
      </c>
      <c r="BU1001" s="1">
        <f t="shared" ca="1" si="984"/>
        <v>1.2700973158152613</v>
      </c>
      <c r="BV1001" s="1">
        <f t="shared" ca="1" si="984"/>
        <v>1.2700973158152613</v>
      </c>
      <c r="BW1001" s="1">
        <f t="shared" ca="1" si="984"/>
        <v>1.2700973158152613</v>
      </c>
      <c r="BX1001" s="1">
        <f t="shared" ca="1" si="984"/>
        <v>1.2700973158152613</v>
      </c>
      <c r="BY1001" s="1">
        <f t="shared" ca="1" si="984"/>
        <v>1.2700973158152613</v>
      </c>
      <c r="BZ1001">
        <v>2050</v>
      </c>
    </row>
    <row r="1002" spans="47:78" x14ac:dyDescent="0.45">
      <c r="AU1002" t="str">
        <f t="shared" ca="1" si="967"/>
        <v>ITM_SPC_OIL</v>
      </c>
      <c r="AV1002" s="1">
        <f t="shared" ca="1" si="947"/>
        <v>1.2700973158152613</v>
      </c>
      <c r="AW1002" s="1">
        <f t="shared" ref="AW1002:BY1002" ca="1" si="985">OFFSET($F168,0,MATCH($BZ1002,$G$1:$J$1,0))</f>
        <v>1.2700973158152613</v>
      </c>
      <c r="AX1002" s="1">
        <f t="shared" ca="1" si="985"/>
        <v>1.2700973158152613</v>
      </c>
      <c r="AY1002" s="1">
        <f t="shared" ca="1" si="985"/>
        <v>1.2700973158152613</v>
      </c>
      <c r="AZ1002" s="1">
        <f t="shared" ca="1" si="985"/>
        <v>1.2700973158152613</v>
      </c>
      <c r="BA1002" s="1">
        <f t="shared" ca="1" si="985"/>
        <v>1.2700973158152613</v>
      </c>
      <c r="BB1002" s="1">
        <f t="shared" ca="1" si="985"/>
        <v>1.2700973158152613</v>
      </c>
      <c r="BC1002" s="1">
        <f t="shared" ca="1" si="985"/>
        <v>1.2700973158152613</v>
      </c>
      <c r="BD1002" s="1">
        <f t="shared" ca="1" si="985"/>
        <v>1.2700973158152613</v>
      </c>
      <c r="BE1002" s="1">
        <f t="shared" ca="1" si="985"/>
        <v>1.2700973158152613</v>
      </c>
      <c r="BF1002" s="1">
        <f t="shared" ca="1" si="985"/>
        <v>1.2700973158152613</v>
      </c>
      <c r="BG1002" s="1">
        <f t="shared" ca="1" si="985"/>
        <v>1.2700973158152613</v>
      </c>
      <c r="BH1002" s="1">
        <f t="shared" ca="1" si="985"/>
        <v>1.2700973158152613</v>
      </c>
      <c r="BI1002" s="1">
        <f t="shared" ca="1" si="985"/>
        <v>1.2700973158152613</v>
      </c>
      <c r="BJ1002" s="1">
        <f t="shared" ca="1" si="985"/>
        <v>1.2700973158152613</v>
      </c>
      <c r="BK1002" s="1">
        <f t="shared" ca="1" si="985"/>
        <v>1.2700973158152613</v>
      </c>
      <c r="BL1002" s="1">
        <f t="shared" ca="1" si="985"/>
        <v>1.2700973158152613</v>
      </c>
      <c r="BM1002" s="1">
        <f t="shared" ca="1" si="985"/>
        <v>1.2700973158152613</v>
      </c>
      <c r="BN1002" s="1">
        <f t="shared" ca="1" si="985"/>
        <v>1.2700973158152613</v>
      </c>
      <c r="BO1002" s="1">
        <f t="shared" ca="1" si="985"/>
        <v>1.2700973158152613</v>
      </c>
      <c r="BP1002" s="1">
        <f t="shared" ca="1" si="985"/>
        <v>1.2700973158152613</v>
      </c>
      <c r="BQ1002" s="1">
        <f t="shared" ca="1" si="985"/>
        <v>1.2700973158152613</v>
      </c>
      <c r="BR1002" s="1">
        <f t="shared" ca="1" si="985"/>
        <v>1.2700973158152613</v>
      </c>
      <c r="BS1002" s="1">
        <f t="shared" ca="1" si="985"/>
        <v>1.2700973158152613</v>
      </c>
      <c r="BT1002" s="1">
        <f t="shared" ca="1" si="985"/>
        <v>1.2700973158152613</v>
      </c>
      <c r="BU1002" s="1">
        <f t="shared" ca="1" si="985"/>
        <v>1.2700973158152613</v>
      </c>
      <c r="BV1002" s="1">
        <f t="shared" ca="1" si="985"/>
        <v>1.2700973158152613</v>
      </c>
      <c r="BW1002" s="1">
        <f t="shared" ca="1" si="985"/>
        <v>1.2700973158152613</v>
      </c>
      <c r="BX1002" s="1">
        <f t="shared" ca="1" si="985"/>
        <v>1.2700973158152613</v>
      </c>
      <c r="BY1002" s="1">
        <f t="shared" ca="1" si="985"/>
        <v>1.2700973158152613</v>
      </c>
      <c r="BZ1002">
        <v>2050</v>
      </c>
    </row>
    <row r="1003" spans="47:78" x14ac:dyDescent="0.45">
      <c r="AU1003" t="str">
        <f t="shared" ca="1" si="967"/>
        <v>ITM_OTH_OIL</v>
      </c>
      <c r="AV1003" s="1">
        <f t="shared" ca="1" si="947"/>
        <v>1.2700973158152613</v>
      </c>
      <c r="AW1003" s="1">
        <f t="shared" ref="AW1003:BY1003" ca="1" si="986">OFFSET($F169,0,MATCH($BZ1003,$G$1:$J$1,0))</f>
        <v>1.2700973158152613</v>
      </c>
      <c r="AX1003" s="1">
        <f t="shared" ca="1" si="986"/>
        <v>1.2700973158152613</v>
      </c>
      <c r="AY1003" s="1">
        <f t="shared" ca="1" si="986"/>
        <v>1.2700973158152613</v>
      </c>
      <c r="AZ1003" s="1">
        <f t="shared" ca="1" si="986"/>
        <v>1.2700973158152613</v>
      </c>
      <c r="BA1003" s="1">
        <f t="shared" ca="1" si="986"/>
        <v>1.2700973158152613</v>
      </c>
      <c r="BB1003" s="1">
        <f t="shared" ca="1" si="986"/>
        <v>1.2700973158152613</v>
      </c>
      <c r="BC1003" s="1">
        <f t="shared" ca="1" si="986"/>
        <v>1.2700973158152613</v>
      </c>
      <c r="BD1003" s="1">
        <f t="shared" ca="1" si="986"/>
        <v>1.2700973158152613</v>
      </c>
      <c r="BE1003" s="1">
        <f t="shared" ca="1" si="986"/>
        <v>1.2700973158152613</v>
      </c>
      <c r="BF1003" s="1">
        <f t="shared" ca="1" si="986"/>
        <v>1.2700973158152613</v>
      </c>
      <c r="BG1003" s="1">
        <f t="shared" ca="1" si="986"/>
        <v>1.2700973158152613</v>
      </c>
      <c r="BH1003" s="1">
        <f t="shared" ca="1" si="986"/>
        <v>1.2700973158152613</v>
      </c>
      <c r="BI1003" s="1">
        <f t="shared" ca="1" si="986"/>
        <v>1.2700973158152613</v>
      </c>
      <c r="BJ1003" s="1">
        <f t="shared" ca="1" si="986"/>
        <v>1.2700973158152613</v>
      </c>
      <c r="BK1003" s="1">
        <f t="shared" ca="1" si="986"/>
        <v>1.2700973158152613</v>
      </c>
      <c r="BL1003" s="1">
        <f t="shared" ca="1" si="986"/>
        <v>1.2700973158152613</v>
      </c>
      <c r="BM1003" s="1">
        <f t="shared" ca="1" si="986"/>
        <v>1.2700973158152613</v>
      </c>
      <c r="BN1003" s="1">
        <f t="shared" ca="1" si="986"/>
        <v>1.2700973158152613</v>
      </c>
      <c r="BO1003" s="1">
        <f t="shared" ca="1" si="986"/>
        <v>1.2700973158152613</v>
      </c>
      <c r="BP1003" s="1">
        <f t="shared" ca="1" si="986"/>
        <v>1.2700973158152613</v>
      </c>
      <c r="BQ1003" s="1">
        <f t="shared" ca="1" si="986"/>
        <v>1.2700973158152613</v>
      </c>
      <c r="BR1003" s="1">
        <f t="shared" ca="1" si="986"/>
        <v>1.2700973158152613</v>
      </c>
      <c r="BS1003" s="1">
        <f t="shared" ca="1" si="986"/>
        <v>1.2700973158152613</v>
      </c>
      <c r="BT1003" s="1">
        <f t="shared" ca="1" si="986"/>
        <v>1.2700973158152613</v>
      </c>
      <c r="BU1003" s="1">
        <f t="shared" ca="1" si="986"/>
        <v>1.2700973158152613</v>
      </c>
      <c r="BV1003" s="1">
        <f t="shared" ca="1" si="986"/>
        <v>1.2700973158152613</v>
      </c>
      <c r="BW1003" s="1">
        <f t="shared" ca="1" si="986"/>
        <v>1.2700973158152613</v>
      </c>
      <c r="BX1003" s="1">
        <f t="shared" ca="1" si="986"/>
        <v>1.2700973158152613</v>
      </c>
      <c r="BY1003" s="1">
        <f t="shared" ca="1" si="986"/>
        <v>1.2700973158152613</v>
      </c>
      <c r="BZ1003">
        <v>2050</v>
      </c>
    </row>
    <row r="1004" spans="47:78" x14ac:dyDescent="0.45">
      <c r="AU1004" t="str">
        <f t="shared" ca="1" si="967"/>
        <v>INM_MDR_OIL</v>
      </c>
      <c r="AV1004" s="1">
        <f t="shared" ca="1" si="947"/>
        <v>1.2547982141073375</v>
      </c>
      <c r="AW1004" s="1">
        <f t="shared" ref="AW1004:BY1004" ca="1" si="987">OFFSET($F170,0,MATCH($BZ1004,$G$1:$J$1,0))</f>
        <v>1.2547982141073375</v>
      </c>
      <c r="AX1004" s="1">
        <f t="shared" ca="1" si="987"/>
        <v>1.2547982141073375</v>
      </c>
      <c r="AY1004" s="1">
        <f t="shared" ca="1" si="987"/>
        <v>1.2547982141073375</v>
      </c>
      <c r="AZ1004" s="1">
        <f t="shared" ca="1" si="987"/>
        <v>1.2547982141073375</v>
      </c>
      <c r="BA1004" s="1">
        <f t="shared" ca="1" si="987"/>
        <v>1.2547982141073375</v>
      </c>
      <c r="BB1004" s="1">
        <f t="shared" ca="1" si="987"/>
        <v>1.2547982141073375</v>
      </c>
      <c r="BC1004" s="1">
        <f t="shared" ca="1" si="987"/>
        <v>1.2547982141073375</v>
      </c>
      <c r="BD1004" s="1">
        <f t="shared" ca="1" si="987"/>
        <v>1.2547982141073375</v>
      </c>
      <c r="BE1004" s="1">
        <f t="shared" ca="1" si="987"/>
        <v>1.2547982141073375</v>
      </c>
      <c r="BF1004" s="1">
        <f t="shared" ca="1" si="987"/>
        <v>1.2547982141073375</v>
      </c>
      <c r="BG1004" s="1">
        <f t="shared" ca="1" si="987"/>
        <v>1.2547982141073375</v>
      </c>
      <c r="BH1004" s="1">
        <f t="shared" ca="1" si="987"/>
        <v>1.2547982141073375</v>
      </c>
      <c r="BI1004" s="1">
        <f t="shared" ca="1" si="987"/>
        <v>1.2547982141073375</v>
      </c>
      <c r="BJ1004" s="1">
        <f t="shared" ca="1" si="987"/>
        <v>1.2547982141073375</v>
      </c>
      <c r="BK1004" s="1">
        <f t="shared" ca="1" si="987"/>
        <v>1.2547982141073375</v>
      </c>
      <c r="BL1004" s="1">
        <f t="shared" ca="1" si="987"/>
        <v>1.2547982141073375</v>
      </c>
      <c r="BM1004" s="1">
        <f t="shared" ca="1" si="987"/>
        <v>1.2547982141073375</v>
      </c>
      <c r="BN1004" s="1">
        <f t="shared" ca="1" si="987"/>
        <v>1.2547982141073375</v>
      </c>
      <c r="BO1004" s="1">
        <f t="shared" ca="1" si="987"/>
        <v>1.2547982141073375</v>
      </c>
      <c r="BP1004" s="1">
        <f t="shared" ca="1" si="987"/>
        <v>1.2547982141073375</v>
      </c>
      <c r="BQ1004" s="1">
        <f t="shared" ca="1" si="987"/>
        <v>1.2547982141073375</v>
      </c>
      <c r="BR1004" s="1">
        <f t="shared" ca="1" si="987"/>
        <v>1.2547982141073375</v>
      </c>
      <c r="BS1004" s="1">
        <f t="shared" ca="1" si="987"/>
        <v>1.2547982141073375</v>
      </c>
      <c r="BT1004" s="1">
        <f t="shared" ca="1" si="987"/>
        <v>1.2547982141073375</v>
      </c>
      <c r="BU1004" s="1">
        <f t="shared" ca="1" si="987"/>
        <v>1.2547982141073375</v>
      </c>
      <c r="BV1004" s="1">
        <f t="shared" ca="1" si="987"/>
        <v>1.2547982141073375</v>
      </c>
      <c r="BW1004" s="1">
        <f t="shared" ca="1" si="987"/>
        <v>1.2547982141073375</v>
      </c>
      <c r="BX1004" s="1">
        <f t="shared" ca="1" si="987"/>
        <v>1.2547982141073375</v>
      </c>
      <c r="BY1004" s="1">
        <f t="shared" ca="1" si="987"/>
        <v>1.2547982141073375</v>
      </c>
      <c r="BZ1004">
        <v>2050</v>
      </c>
    </row>
    <row r="1005" spans="47:78" x14ac:dyDescent="0.45">
      <c r="AU1005" t="str">
        <f t="shared" ca="1" si="967"/>
        <v>INM_OTH_OIL</v>
      </c>
      <c r="AV1005" s="1">
        <f t="shared" ca="1" si="947"/>
        <v>1.2350684272872265</v>
      </c>
      <c r="AW1005" s="1">
        <f t="shared" ref="AW1005:BY1005" ca="1" si="988">OFFSET($F171,0,MATCH($BZ1005,$G$1:$J$1,0))</f>
        <v>1.2350684272872265</v>
      </c>
      <c r="AX1005" s="1">
        <f t="shared" ca="1" si="988"/>
        <v>1.2350684272872265</v>
      </c>
      <c r="AY1005" s="1">
        <f t="shared" ca="1" si="988"/>
        <v>1.2350684272872265</v>
      </c>
      <c r="AZ1005" s="1">
        <f t="shared" ca="1" si="988"/>
        <v>1.2350684272872265</v>
      </c>
      <c r="BA1005" s="1">
        <f t="shared" ca="1" si="988"/>
        <v>1.2350684272872265</v>
      </c>
      <c r="BB1005" s="1">
        <f t="shared" ca="1" si="988"/>
        <v>1.2350684272872265</v>
      </c>
      <c r="BC1005" s="1">
        <f t="shared" ca="1" si="988"/>
        <v>1.2350684272872265</v>
      </c>
      <c r="BD1005" s="1">
        <f t="shared" ca="1" si="988"/>
        <v>1.2350684272872265</v>
      </c>
      <c r="BE1005" s="1">
        <f t="shared" ca="1" si="988"/>
        <v>1.2350684272872265</v>
      </c>
      <c r="BF1005" s="1">
        <f t="shared" ca="1" si="988"/>
        <v>1.2350684272872265</v>
      </c>
      <c r="BG1005" s="1">
        <f t="shared" ca="1" si="988"/>
        <v>1.2350684272872265</v>
      </c>
      <c r="BH1005" s="1">
        <f t="shared" ca="1" si="988"/>
        <v>1.2350684272872265</v>
      </c>
      <c r="BI1005" s="1">
        <f t="shared" ca="1" si="988"/>
        <v>1.2350684272872265</v>
      </c>
      <c r="BJ1005" s="1">
        <f t="shared" ca="1" si="988"/>
        <v>1.2350684272872265</v>
      </c>
      <c r="BK1005" s="1">
        <f t="shared" ca="1" si="988"/>
        <v>1.2350684272872265</v>
      </c>
      <c r="BL1005" s="1">
        <f t="shared" ca="1" si="988"/>
        <v>1.2350684272872265</v>
      </c>
      <c r="BM1005" s="1">
        <f t="shared" ca="1" si="988"/>
        <v>1.2350684272872265</v>
      </c>
      <c r="BN1005" s="1">
        <f t="shared" ca="1" si="988"/>
        <v>1.2350684272872265</v>
      </c>
      <c r="BO1005" s="1">
        <f t="shared" ca="1" si="988"/>
        <v>1.2350684272872265</v>
      </c>
      <c r="BP1005" s="1">
        <f t="shared" ca="1" si="988"/>
        <v>1.2350684272872265</v>
      </c>
      <c r="BQ1005" s="1">
        <f t="shared" ca="1" si="988"/>
        <v>1.2350684272872265</v>
      </c>
      <c r="BR1005" s="1">
        <f t="shared" ca="1" si="988"/>
        <v>1.2350684272872265</v>
      </c>
      <c r="BS1005" s="1">
        <f t="shared" ca="1" si="988"/>
        <v>1.2350684272872265</v>
      </c>
      <c r="BT1005" s="1">
        <f t="shared" ca="1" si="988"/>
        <v>1.2350684272872265</v>
      </c>
      <c r="BU1005" s="1">
        <f t="shared" ca="1" si="988"/>
        <v>1.2350684272872265</v>
      </c>
      <c r="BV1005" s="1">
        <f t="shared" ca="1" si="988"/>
        <v>1.2350684272872265</v>
      </c>
      <c r="BW1005" s="1">
        <f t="shared" ca="1" si="988"/>
        <v>1.2350684272872265</v>
      </c>
      <c r="BX1005" s="1">
        <f t="shared" ca="1" si="988"/>
        <v>1.2350684272872265</v>
      </c>
      <c r="BY1005" s="1">
        <f t="shared" ca="1" si="988"/>
        <v>1.2350684272872265</v>
      </c>
      <c r="BZ1005">
        <v>2050</v>
      </c>
    </row>
    <row r="1006" spans="47:78" x14ac:dyDescent="0.45">
      <c r="AU1006" t="str">
        <f t="shared" ca="1" si="967"/>
        <v>\I:</v>
      </c>
      <c r="AV1006" s="1" t="str">
        <f t="shared" ca="1" si="947"/>
        <v/>
      </c>
      <c r="AW1006" s="1" t="str">
        <f t="shared" ref="AW1006:BY1006" ca="1" si="989">OFFSET($F172,0,MATCH($BZ1006,$G$1:$J$1,0))</f>
        <v/>
      </c>
      <c r="AX1006" s="1" t="str">
        <f t="shared" ca="1" si="989"/>
        <v/>
      </c>
      <c r="AY1006" s="1" t="str">
        <f t="shared" ca="1" si="989"/>
        <v/>
      </c>
      <c r="AZ1006" s="1" t="str">
        <f t="shared" ca="1" si="989"/>
        <v/>
      </c>
      <c r="BA1006" s="1" t="str">
        <f t="shared" ca="1" si="989"/>
        <v/>
      </c>
      <c r="BB1006" s="1" t="str">
        <f t="shared" ca="1" si="989"/>
        <v/>
      </c>
      <c r="BC1006" s="1" t="str">
        <f t="shared" ca="1" si="989"/>
        <v/>
      </c>
      <c r="BD1006" s="1" t="str">
        <f t="shared" ca="1" si="989"/>
        <v/>
      </c>
      <c r="BE1006" s="1" t="str">
        <f t="shared" ca="1" si="989"/>
        <v/>
      </c>
      <c r="BF1006" s="1" t="str">
        <f t="shared" ca="1" si="989"/>
        <v/>
      </c>
      <c r="BG1006" s="1" t="str">
        <f t="shared" ca="1" si="989"/>
        <v/>
      </c>
      <c r="BH1006" s="1" t="str">
        <f t="shared" ca="1" si="989"/>
        <v/>
      </c>
      <c r="BI1006" s="1" t="str">
        <f t="shared" ca="1" si="989"/>
        <v/>
      </c>
      <c r="BJ1006" s="1" t="str">
        <f t="shared" ca="1" si="989"/>
        <v/>
      </c>
      <c r="BK1006" s="1" t="str">
        <f t="shared" ca="1" si="989"/>
        <v/>
      </c>
      <c r="BL1006" s="1" t="str">
        <f t="shared" ca="1" si="989"/>
        <v/>
      </c>
      <c r="BM1006" s="1" t="str">
        <f t="shared" ca="1" si="989"/>
        <v/>
      </c>
      <c r="BN1006" s="1" t="str">
        <f t="shared" ca="1" si="989"/>
        <v/>
      </c>
      <c r="BO1006" s="1" t="str">
        <f t="shared" ca="1" si="989"/>
        <v/>
      </c>
      <c r="BP1006" s="1" t="str">
        <f t="shared" ca="1" si="989"/>
        <v/>
      </c>
      <c r="BQ1006" s="1" t="str">
        <f t="shared" ca="1" si="989"/>
        <v/>
      </c>
      <c r="BR1006" s="1" t="str">
        <f t="shared" ca="1" si="989"/>
        <v/>
      </c>
      <c r="BS1006" s="1" t="str">
        <f t="shared" ca="1" si="989"/>
        <v/>
      </c>
      <c r="BT1006" s="1" t="str">
        <f t="shared" ca="1" si="989"/>
        <v/>
      </c>
      <c r="BU1006" s="1" t="str">
        <f t="shared" ca="1" si="989"/>
        <v/>
      </c>
      <c r="BV1006" s="1" t="str">
        <f t="shared" ca="1" si="989"/>
        <v/>
      </c>
      <c r="BW1006" s="1" t="str">
        <f t="shared" ca="1" si="989"/>
        <v/>
      </c>
      <c r="BX1006" s="1" t="str">
        <f t="shared" ca="1" si="989"/>
        <v/>
      </c>
      <c r="BY1006" s="1" t="str">
        <f t="shared" ca="1" si="989"/>
        <v/>
      </c>
      <c r="BZ1006">
        <v>2050</v>
      </c>
    </row>
    <row r="1007" spans="47:78" x14ac:dyDescent="0.45">
      <c r="AU1007" t="str">
        <f t="shared" ca="1" si="967"/>
        <v>ILP_PRH_OIL</v>
      </c>
      <c r="AV1007" s="1">
        <f t="shared" ca="1" si="947"/>
        <v>1.0557840634754778</v>
      </c>
      <c r="AW1007" s="1">
        <f t="shared" ref="AW1007:BY1007" ca="1" si="990">OFFSET($F173,0,MATCH($BZ1007,$G$1:$J$1,0))</f>
        <v>1.0557840634754778</v>
      </c>
      <c r="AX1007" s="1">
        <f t="shared" ca="1" si="990"/>
        <v>1.0557840634754778</v>
      </c>
      <c r="AY1007" s="1">
        <f t="shared" ca="1" si="990"/>
        <v>1.0557840634754778</v>
      </c>
      <c r="AZ1007" s="1">
        <f t="shared" ca="1" si="990"/>
        <v>1.0557840634754778</v>
      </c>
      <c r="BA1007" s="1">
        <f t="shared" ca="1" si="990"/>
        <v>1.0557840634754778</v>
      </c>
      <c r="BB1007" s="1">
        <f t="shared" ca="1" si="990"/>
        <v>1.0557840634754778</v>
      </c>
      <c r="BC1007" s="1">
        <f t="shared" ca="1" si="990"/>
        <v>1.0557840634754778</v>
      </c>
      <c r="BD1007" s="1">
        <f t="shared" ca="1" si="990"/>
        <v>1.0557840634754778</v>
      </c>
      <c r="BE1007" s="1">
        <f t="shared" ca="1" si="990"/>
        <v>1.0557840634754778</v>
      </c>
      <c r="BF1007" s="1">
        <f t="shared" ca="1" si="990"/>
        <v>1.0557840634754778</v>
      </c>
      <c r="BG1007" s="1">
        <f t="shared" ca="1" si="990"/>
        <v>1.0557840634754778</v>
      </c>
      <c r="BH1007" s="1">
        <f t="shared" ca="1" si="990"/>
        <v>1.0557840634754778</v>
      </c>
      <c r="BI1007" s="1">
        <f t="shared" ca="1" si="990"/>
        <v>1.0557840634754778</v>
      </c>
      <c r="BJ1007" s="1">
        <f t="shared" ca="1" si="990"/>
        <v>1.0557840634754778</v>
      </c>
      <c r="BK1007" s="1">
        <f t="shared" ca="1" si="990"/>
        <v>1.0557840634754778</v>
      </c>
      <c r="BL1007" s="1">
        <f t="shared" ca="1" si="990"/>
        <v>1.0557840634754778</v>
      </c>
      <c r="BM1007" s="1">
        <f t="shared" ca="1" si="990"/>
        <v>1.0557840634754778</v>
      </c>
      <c r="BN1007" s="1">
        <f t="shared" ca="1" si="990"/>
        <v>1.0557840634754778</v>
      </c>
      <c r="BO1007" s="1">
        <f t="shared" ca="1" si="990"/>
        <v>1.0557840634754778</v>
      </c>
      <c r="BP1007" s="1">
        <f t="shared" ca="1" si="990"/>
        <v>1.0557840634754778</v>
      </c>
      <c r="BQ1007" s="1">
        <f t="shared" ca="1" si="990"/>
        <v>1.0557840634754778</v>
      </c>
      <c r="BR1007" s="1">
        <f t="shared" ca="1" si="990"/>
        <v>1.0557840634754778</v>
      </c>
      <c r="BS1007" s="1">
        <f t="shared" ca="1" si="990"/>
        <v>1.0557840634754778</v>
      </c>
      <c r="BT1007" s="1">
        <f t="shared" ca="1" si="990"/>
        <v>1.0557840634754778</v>
      </c>
      <c r="BU1007" s="1">
        <f t="shared" ca="1" si="990"/>
        <v>1.0557840634754778</v>
      </c>
      <c r="BV1007" s="1">
        <f t="shared" ca="1" si="990"/>
        <v>1.0557840634754778</v>
      </c>
      <c r="BW1007" s="1">
        <f t="shared" ca="1" si="990"/>
        <v>1.0557840634754778</v>
      </c>
      <c r="BX1007" s="1">
        <f t="shared" ca="1" si="990"/>
        <v>1.0557840634754778</v>
      </c>
      <c r="BY1007" s="1">
        <f t="shared" ca="1" si="990"/>
        <v>1.0557840634754778</v>
      </c>
      <c r="BZ1007">
        <v>2050</v>
      </c>
    </row>
    <row r="1008" spans="47:78" x14ac:dyDescent="0.45">
      <c r="AU1008" t="str">
        <f t="shared" ca="1" si="967"/>
        <v>ILP_OTH_OIL</v>
      </c>
      <c r="AV1008" s="1">
        <f t="shared" ca="1" si="947"/>
        <v>1.2350684272872265</v>
      </c>
      <c r="AW1008" s="1">
        <f t="shared" ref="AW1008:BY1008" ca="1" si="991">OFFSET($F174,0,MATCH($BZ1008,$G$1:$J$1,0))</f>
        <v>1.2350684272872265</v>
      </c>
      <c r="AX1008" s="1">
        <f t="shared" ca="1" si="991"/>
        <v>1.2350684272872265</v>
      </c>
      <c r="AY1008" s="1">
        <f t="shared" ca="1" si="991"/>
        <v>1.2350684272872265</v>
      </c>
      <c r="AZ1008" s="1">
        <f t="shared" ca="1" si="991"/>
        <v>1.2350684272872265</v>
      </c>
      <c r="BA1008" s="1">
        <f t="shared" ca="1" si="991"/>
        <v>1.2350684272872265</v>
      </c>
      <c r="BB1008" s="1">
        <f t="shared" ca="1" si="991"/>
        <v>1.2350684272872265</v>
      </c>
      <c r="BC1008" s="1">
        <f t="shared" ca="1" si="991"/>
        <v>1.2350684272872265</v>
      </c>
      <c r="BD1008" s="1">
        <f t="shared" ca="1" si="991"/>
        <v>1.2350684272872265</v>
      </c>
      <c r="BE1008" s="1">
        <f t="shared" ca="1" si="991"/>
        <v>1.2350684272872265</v>
      </c>
      <c r="BF1008" s="1">
        <f t="shared" ca="1" si="991"/>
        <v>1.2350684272872265</v>
      </c>
      <c r="BG1008" s="1">
        <f t="shared" ca="1" si="991"/>
        <v>1.2350684272872265</v>
      </c>
      <c r="BH1008" s="1">
        <f t="shared" ca="1" si="991"/>
        <v>1.2350684272872265</v>
      </c>
      <c r="BI1008" s="1">
        <f t="shared" ca="1" si="991"/>
        <v>1.2350684272872265</v>
      </c>
      <c r="BJ1008" s="1">
        <f t="shared" ca="1" si="991"/>
        <v>1.2350684272872265</v>
      </c>
      <c r="BK1008" s="1">
        <f t="shared" ca="1" si="991"/>
        <v>1.2350684272872265</v>
      </c>
      <c r="BL1008" s="1">
        <f t="shared" ca="1" si="991"/>
        <v>1.2350684272872265</v>
      </c>
      <c r="BM1008" s="1">
        <f t="shared" ca="1" si="991"/>
        <v>1.2350684272872265</v>
      </c>
      <c r="BN1008" s="1">
        <f t="shared" ca="1" si="991"/>
        <v>1.2350684272872265</v>
      </c>
      <c r="BO1008" s="1">
        <f t="shared" ca="1" si="991"/>
        <v>1.2350684272872265</v>
      </c>
      <c r="BP1008" s="1">
        <f t="shared" ca="1" si="991"/>
        <v>1.2350684272872265</v>
      </c>
      <c r="BQ1008" s="1">
        <f t="shared" ca="1" si="991"/>
        <v>1.2350684272872265</v>
      </c>
      <c r="BR1008" s="1">
        <f t="shared" ca="1" si="991"/>
        <v>1.2350684272872265</v>
      </c>
      <c r="BS1008" s="1">
        <f t="shared" ca="1" si="991"/>
        <v>1.2350684272872265</v>
      </c>
      <c r="BT1008" s="1">
        <f t="shared" ca="1" si="991"/>
        <v>1.2350684272872265</v>
      </c>
      <c r="BU1008" s="1">
        <f t="shared" ca="1" si="991"/>
        <v>1.2350684272872265</v>
      </c>
      <c r="BV1008" s="1">
        <f t="shared" ca="1" si="991"/>
        <v>1.2350684272872265</v>
      </c>
      <c r="BW1008" s="1">
        <f t="shared" ca="1" si="991"/>
        <v>1.2350684272872265</v>
      </c>
      <c r="BX1008" s="1">
        <f t="shared" ca="1" si="991"/>
        <v>1.2350684272872265</v>
      </c>
      <c r="BY1008" s="1">
        <f t="shared" ca="1" si="991"/>
        <v>1.2350684272872265</v>
      </c>
      <c r="BZ1008">
        <v>2050</v>
      </c>
    </row>
    <row r="1009" spans="47:78" x14ac:dyDescent="0.45">
      <c r="AU1009" t="str">
        <f t="shared" ca="1" si="967"/>
        <v>\I:</v>
      </c>
      <c r="AV1009" s="1" t="str">
        <f t="shared" ca="1" si="947"/>
        <v/>
      </c>
      <c r="AW1009" s="1" t="str">
        <f t="shared" ref="AW1009:BY1009" ca="1" si="992">OFFSET($F175,0,MATCH($BZ1009,$G$1:$J$1,0))</f>
        <v/>
      </c>
      <c r="AX1009" s="1" t="str">
        <f t="shared" ca="1" si="992"/>
        <v/>
      </c>
      <c r="AY1009" s="1" t="str">
        <f t="shared" ca="1" si="992"/>
        <v/>
      </c>
      <c r="AZ1009" s="1" t="str">
        <f t="shared" ca="1" si="992"/>
        <v/>
      </c>
      <c r="BA1009" s="1" t="str">
        <f t="shared" ca="1" si="992"/>
        <v/>
      </c>
      <c r="BB1009" s="1" t="str">
        <f t="shared" ca="1" si="992"/>
        <v/>
      </c>
      <c r="BC1009" s="1" t="str">
        <f t="shared" ca="1" si="992"/>
        <v/>
      </c>
      <c r="BD1009" s="1" t="str">
        <f t="shared" ca="1" si="992"/>
        <v/>
      </c>
      <c r="BE1009" s="1" t="str">
        <f t="shared" ca="1" si="992"/>
        <v/>
      </c>
      <c r="BF1009" s="1" t="str">
        <f t="shared" ca="1" si="992"/>
        <v/>
      </c>
      <c r="BG1009" s="1" t="str">
        <f t="shared" ca="1" si="992"/>
        <v/>
      </c>
      <c r="BH1009" s="1" t="str">
        <f t="shared" ca="1" si="992"/>
        <v/>
      </c>
      <c r="BI1009" s="1" t="str">
        <f t="shared" ca="1" si="992"/>
        <v/>
      </c>
      <c r="BJ1009" s="1" t="str">
        <f t="shared" ca="1" si="992"/>
        <v/>
      </c>
      <c r="BK1009" s="1" t="str">
        <f t="shared" ca="1" si="992"/>
        <v/>
      </c>
      <c r="BL1009" s="1" t="str">
        <f t="shared" ca="1" si="992"/>
        <v/>
      </c>
      <c r="BM1009" s="1" t="str">
        <f t="shared" ca="1" si="992"/>
        <v/>
      </c>
      <c r="BN1009" s="1" t="str">
        <f t="shared" ca="1" si="992"/>
        <v/>
      </c>
      <c r="BO1009" s="1" t="str">
        <f t="shared" ca="1" si="992"/>
        <v/>
      </c>
      <c r="BP1009" s="1" t="str">
        <f t="shared" ca="1" si="992"/>
        <v/>
      </c>
      <c r="BQ1009" s="1" t="str">
        <f t="shared" ca="1" si="992"/>
        <v/>
      </c>
      <c r="BR1009" s="1" t="str">
        <f t="shared" ca="1" si="992"/>
        <v/>
      </c>
      <c r="BS1009" s="1" t="str">
        <f t="shared" ca="1" si="992"/>
        <v/>
      </c>
      <c r="BT1009" s="1" t="str">
        <f t="shared" ca="1" si="992"/>
        <v/>
      </c>
      <c r="BU1009" s="1" t="str">
        <f t="shared" ca="1" si="992"/>
        <v/>
      </c>
      <c r="BV1009" s="1" t="str">
        <f t="shared" ca="1" si="992"/>
        <v/>
      </c>
      <c r="BW1009" s="1" t="str">
        <f t="shared" ca="1" si="992"/>
        <v/>
      </c>
      <c r="BX1009" s="1" t="str">
        <f t="shared" ca="1" si="992"/>
        <v/>
      </c>
      <c r="BY1009" s="1" t="str">
        <f t="shared" ca="1" si="992"/>
        <v/>
      </c>
      <c r="BZ1009">
        <v>2050</v>
      </c>
    </row>
    <row r="1010" spans="47:78" x14ac:dyDescent="0.45">
      <c r="AU1010" t="str">
        <f t="shared" ca="1" si="967"/>
        <v>IMC_PRH_OIL</v>
      </c>
      <c r="AV1010" s="1">
        <f t="shared" ca="1" si="947"/>
        <v>1.2260033043464542</v>
      </c>
      <c r="AW1010" s="1">
        <f t="shared" ref="AW1010:BY1010" ca="1" si="993">OFFSET($F176,0,MATCH($BZ1010,$G$1:$J$1,0))</f>
        <v>1.2260033043464542</v>
      </c>
      <c r="AX1010" s="1">
        <f t="shared" ca="1" si="993"/>
        <v>1.2260033043464542</v>
      </c>
      <c r="AY1010" s="1">
        <f t="shared" ca="1" si="993"/>
        <v>1.2260033043464542</v>
      </c>
      <c r="AZ1010" s="1">
        <f t="shared" ca="1" si="993"/>
        <v>1.2260033043464542</v>
      </c>
      <c r="BA1010" s="1">
        <f t="shared" ca="1" si="993"/>
        <v>1.2260033043464542</v>
      </c>
      <c r="BB1010" s="1">
        <f t="shared" ca="1" si="993"/>
        <v>1.2260033043464542</v>
      </c>
      <c r="BC1010" s="1">
        <f t="shared" ca="1" si="993"/>
        <v>1.2260033043464542</v>
      </c>
      <c r="BD1010" s="1">
        <f t="shared" ca="1" si="993"/>
        <v>1.2260033043464542</v>
      </c>
      <c r="BE1010" s="1">
        <f t="shared" ca="1" si="993"/>
        <v>1.2260033043464542</v>
      </c>
      <c r="BF1010" s="1">
        <f t="shared" ca="1" si="993"/>
        <v>1.2260033043464542</v>
      </c>
      <c r="BG1010" s="1">
        <f t="shared" ca="1" si="993"/>
        <v>1.2260033043464542</v>
      </c>
      <c r="BH1010" s="1">
        <f t="shared" ca="1" si="993"/>
        <v>1.2260033043464542</v>
      </c>
      <c r="BI1010" s="1">
        <f t="shared" ca="1" si="993"/>
        <v>1.2260033043464542</v>
      </c>
      <c r="BJ1010" s="1">
        <f t="shared" ca="1" si="993"/>
        <v>1.2260033043464542</v>
      </c>
      <c r="BK1010" s="1">
        <f t="shared" ca="1" si="993"/>
        <v>1.2260033043464542</v>
      </c>
      <c r="BL1010" s="1">
        <f t="shared" ca="1" si="993"/>
        <v>1.2260033043464542</v>
      </c>
      <c r="BM1010" s="1">
        <f t="shared" ca="1" si="993"/>
        <v>1.2260033043464542</v>
      </c>
      <c r="BN1010" s="1">
        <f t="shared" ca="1" si="993"/>
        <v>1.2260033043464542</v>
      </c>
      <c r="BO1010" s="1">
        <f t="shared" ca="1" si="993"/>
        <v>1.2260033043464542</v>
      </c>
      <c r="BP1010" s="1">
        <f t="shared" ca="1" si="993"/>
        <v>1.2260033043464542</v>
      </c>
      <c r="BQ1010" s="1">
        <f t="shared" ca="1" si="993"/>
        <v>1.2260033043464542</v>
      </c>
      <c r="BR1010" s="1">
        <f t="shared" ca="1" si="993"/>
        <v>1.2260033043464542</v>
      </c>
      <c r="BS1010" s="1">
        <f t="shared" ca="1" si="993"/>
        <v>1.2260033043464542</v>
      </c>
      <c r="BT1010" s="1">
        <f t="shared" ca="1" si="993"/>
        <v>1.2260033043464542</v>
      </c>
      <c r="BU1010" s="1">
        <f t="shared" ca="1" si="993"/>
        <v>1.2260033043464542</v>
      </c>
      <c r="BV1010" s="1">
        <f t="shared" ca="1" si="993"/>
        <v>1.2260033043464542</v>
      </c>
      <c r="BW1010" s="1">
        <f t="shared" ca="1" si="993"/>
        <v>1.2260033043464542</v>
      </c>
      <c r="BX1010" s="1">
        <f t="shared" ca="1" si="993"/>
        <v>1.2260033043464542</v>
      </c>
      <c r="BY1010" s="1">
        <f t="shared" ca="1" si="993"/>
        <v>1.2260033043464542</v>
      </c>
      <c r="BZ1010">
        <v>2050</v>
      </c>
    </row>
    <row r="1011" spans="47:78" x14ac:dyDescent="0.45">
      <c r="AU1011" t="str">
        <f t="shared" ca="1" si="967"/>
        <v>IMC_MDR_OIL</v>
      </c>
      <c r="AV1011" s="1">
        <f t="shared" ca="1" si="947"/>
        <v>1.2547982141073375</v>
      </c>
      <c r="AW1011" s="1">
        <f t="shared" ref="AW1011:BY1011" ca="1" si="994">OFFSET($F177,0,MATCH($BZ1011,$G$1:$J$1,0))</f>
        <v>1.2547982141073375</v>
      </c>
      <c r="AX1011" s="1">
        <f t="shared" ca="1" si="994"/>
        <v>1.2547982141073375</v>
      </c>
      <c r="AY1011" s="1">
        <f t="shared" ca="1" si="994"/>
        <v>1.2547982141073375</v>
      </c>
      <c r="AZ1011" s="1">
        <f t="shared" ca="1" si="994"/>
        <v>1.2547982141073375</v>
      </c>
      <c r="BA1011" s="1">
        <f t="shared" ca="1" si="994"/>
        <v>1.2547982141073375</v>
      </c>
      <c r="BB1011" s="1">
        <f t="shared" ca="1" si="994"/>
        <v>1.2547982141073375</v>
      </c>
      <c r="BC1011" s="1">
        <f t="shared" ca="1" si="994"/>
        <v>1.2547982141073375</v>
      </c>
      <c r="BD1011" s="1">
        <f t="shared" ca="1" si="994"/>
        <v>1.2547982141073375</v>
      </c>
      <c r="BE1011" s="1">
        <f t="shared" ca="1" si="994"/>
        <v>1.2547982141073375</v>
      </c>
      <c r="BF1011" s="1">
        <f t="shared" ca="1" si="994"/>
        <v>1.2547982141073375</v>
      </c>
      <c r="BG1011" s="1">
        <f t="shared" ca="1" si="994"/>
        <v>1.2547982141073375</v>
      </c>
      <c r="BH1011" s="1">
        <f t="shared" ca="1" si="994"/>
        <v>1.2547982141073375</v>
      </c>
      <c r="BI1011" s="1">
        <f t="shared" ca="1" si="994"/>
        <v>1.2547982141073375</v>
      </c>
      <c r="BJ1011" s="1">
        <f t="shared" ca="1" si="994"/>
        <v>1.2547982141073375</v>
      </c>
      <c r="BK1011" s="1">
        <f t="shared" ca="1" si="994"/>
        <v>1.2547982141073375</v>
      </c>
      <c r="BL1011" s="1">
        <f t="shared" ca="1" si="994"/>
        <v>1.2547982141073375</v>
      </c>
      <c r="BM1011" s="1">
        <f t="shared" ca="1" si="994"/>
        <v>1.2547982141073375</v>
      </c>
      <c r="BN1011" s="1">
        <f t="shared" ca="1" si="994"/>
        <v>1.2547982141073375</v>
      </c>
      <c r="BO1011" s="1">
        <f t="shared" ca="1" si="994"/>
        <v>1.2547982141073375</v>
      </c>
      <c r="BP1011" s="1">
        <f t="shared" ca="1" si="994"/>
        <v>1.2547982141073375</v>
      </c>
      <c r="BQ1011" s="1">
        <f t="shared" ca="1" si="994"/>
        <v>1.2547982141073375</v>
      </c>
      <c r="BR1011" s="1">
        <f t="shared" ca="1" si="994"/>
        <v>1.2547982141073375</v>
      </c>
      <c r="BS1011" s="1">
        <f t="shared" ca="1" si="994"/>
        <v>1.2547982141073375</v>
      </c>
      <c r="BT1011" s="1">
        <f t="shared" ca="1" si="994"/>
        <v>1.2547982141073375</v>
      </c>
      <c r="BU1011" s="1">
        <f t="shared" ca="1" si="994"/>
        <v>1.2547982141073375</v>
      </c>
      <c r="BV1011" s="1">
        <f t="shared" ca="1" si="994"/>
        <v>1.2547982141073375</v>
      </c>
      <c r="BW1011" s="1">
        <f t="shared" ca="1" si="994"/>
        <v>1.2547982141073375</v>
      </c>
      <c r="BX1011" s="1">
        <f t="shared" ca="1" si="994"/>
        <v>1.2547982141073375</v>
      </c>
      <c r="BY1011" s="1">
        <f t="shared" ca="1" si="994"/>
        <v>1.2547982141073375</v>
      </c>
      <c r="BZ1011">
        <v>2050</v>
      </c>
    </row>
    <row r="1012" spans="47:78" x14ac:dyDescent="0.45">
      <c r="AU1012" t="str">
        <f t="shared" ca="1" si="967"/>
        <v>IMC_OTH_OIL</v>
      </c>
      <c r="AV1012" s="1">
        <f t="shared" ca="1" si="947"/>
        <v>1.2350684272872265</v>
      </c>
      <c r="AW1012" s="1">
        <f t="shared" ref="AW1012:BY1012" ca="1" si="995">OFFSET($F178,0,MATCH($BZ1012,$G$1:$J$1,0))</f>
        <v>1.2350684272872265</v>
      </c>
      <c r="AX1012" s="1">
        <f t="shared" ca="1" si="995"/>
        <v>1.2350684272872265</v>
      </c>
      <c r="AY1012" s="1">
        <f t="shared" ca="1" si="995"/>
        <v>1.2350684272872265</v>
      </c>
      <c r="AZ1012" s="1">
        <f t="shared" ca="1" si="995"/>
        <v>1.2350684272872265</v>
      </c>
      <c r="BA1012" s="1">
        <f t="shared" ca="1" si="995"/>
        <v>1.2350684272872265</v>
      </c>
      <c r="BB1012" s="1">
        <f t="shared" ca="1" si="995"/>
        <v>1.2350684272872265</v>
      </c>
      <c r="BC1012" s="1">
        <f t="shared" ca="1" si="995"/>
        <v>1.2350684272872265</v>
      </c>
      <c r="BD1012" s="1">
        <f t="shared" ca="1" si="995"/>
        <v>1.2350684272872265</v>
      </c>
      <c r="BE1012" s="1">
        <f t="shared" ca="1" si="995"/>
        <v>1.2350684272872265</v>
      </c>
      <c r="BF1012" s="1">
        <f t="shared" ca="1" si="995"/>
        <v>1.2350684272872265</v>
      </c>
      <c r="BG1012" s="1">
        <f t="shared" ca="1" si="995"/>
        <v>1.2350684272872265</v>
      </c>
      <c r="BH1012" s="1">
        <f t="shared" ca="1" si="995"/>
        <v>1.2350684272872265</v>
      </c>
      <c r="BI1012" s="1">
        <f t="shared" ca="1" si="995"/>
        <v>1.2350684272872265</v>
      </c>
      <c r="BJ1012" s="1">
        <f t="shared" ca="1" si="995"/>
        <v>1.2350684272872265</v>
      </c>
      <c r="BK1012" s="1">
        <f t="shared" ca="1" si="995"/>
        <v>1.2350684272872265</v>
      </c>
      <c r="BL1012" s="1">
        <f t="shared" ca="1" si="995"/>
        <v>1.2350684272872265</v>
      </c>
      <c r="BM1012" s="1">
        <f t="shared" ca="1" si="995"/>
        <v>1.2350684272872265</v>
      </c>
      <c r="BN1012" s="1">
        <f t="shared" ca="1" si="995"/>
        <v>1.2350684272872265</v>
      </c>
      <c r="BO1012" s="1">
        <f t="shared" ca="1" si="995"/>
        <v>1.2350684272872265</v>
      </c>
      <c r="BP1012" s="1">
        <f t="shared" ca="1" si="995"/>
        <v>1.2350684272872265</v>
      </c>
      <c r="BQ1012" s="1">
        <f t="shared" ca="1" si="995"/>
        <v>1.2350684272872265</v>
      </c>
      <c r="BR1012" s="1">
        <f t="shared" ca="1" si="995"/>
        <v>1.2350684272872265</v>
      </c>
      <c r="BS1012" s="1">
        <f t="shared" ca="1" si="995"/>
        <v>1.2350684272872265</v>
      </c>
      <c r="BT1012" s="1">
        <f t="shared" ca="1" si="995"/>
        <v>1.2350684272872265</v>
      </c>
      <c r="BU1012" s="1">
        <f t="shared" ca="1" si="995"/>
        <v>1.2350684272872265</v>
      </c>
      <c r="BV1012" s="1">
        <f t="shared" ca="1" si="995"/>
        <v>1.2350684272872265</v>
      </c>
      <c r="BW1012" s="1">
        <f t="shared" ca="1" si="995"/>
        <v>1.2350684272872265</v>
      </c>
      <c r="BX1012" s="1">
        <f t="shared" ca="1" si="995"/>
        <v>1.2350684272872265</v>
      </c>
      <c r="BY1012" s="1">
        <f t="shared" ca="1" si="995"/>
        <v>1.2350684272872265</v>
      </c>
      <c r="BZ1012">
        <v>2050</v>
      </c>
    </row>
    <row r="1013" spans="47:78" x14ac:dyDescent="0.45">
      <c r="AU1013" t="str">
        <f t="shared" ca="1" si="967"/>
        <v>\I: IIS_OTH_OIL</v>
      </c>
      <c r="AV1013" s="1">
        <f t="shared" ca="1" si="947"/>
        <v>1.2700973158152613</v>
      </c>
      <c r="AW1013" s="1">
        <f t="shared" ref="AW1013:BY1013" ca="1" si="996">OFFSET($F179,0,MATCH($BZ1013,$G$1:$J$1,0))</f>
        <v>1.2700973158152613</v>
      </c>
      <c r="AX1013" s="1">
        <f t="shared" ca="1" si="996"/>
        <v>1.2700973158152613</v>
      </c>
      <c r="AY1013" s="1">
        <f t="shared" ca="1" si="996"/>
        <v>1.2700973158152613</v>
      </c>
      <c r="AZ1013" s="1">
        <f t="shared" ca="1" si="996"/>
        <v>1.2700973158152613</v>
      </c>
      <c r="BA1013" s="1">
        <f t="shared" ca="1" si="996"/>
        <v>1.2700973158152613</v>
      </c>
      <c r="BB1013" s="1">
        <f t="shared" ca="1" si="996"/>
        <v>1.2700973158152613</v>
      </c>
      <c r="BC1013" s="1">
        <f t="shared" ca="1" si="996"/>
        <v>1.2700973158152613</v>
      </c>
      <c r="BD1013" s="1">
        <f t="shared" ca="1" si="996"/>
        <v>1.2700973158152613</v>
      </c>
      <c r="BE1013" s="1">
        <f t="shared" ca="1" si="996"/>
        <v>1.2700973158152613</v>
      </c>
      <c r="BF1013" s="1">
        <f t="shared" ca="1" si="996"/>
        <v>1.2700973158152613</v>
      </c>
      <c r="BG1013" s="1">
        <f t="shared" ca="1" si="996"/>
        <v>1.2700973158152613</v>
      </c>
      <c r="BH1013" s="1">
        <f t="shared" ca="1" si="996"/>
        <v>1.2700973158152613</v>
      </c>
      <c r="BI1013" s="1">
        <f t="shared" ca="1" si="996"/>
        <v>1.2700973158152613</v>
      </c>
      <c r="BJ1013" s="1">
        <f t="shared" ca="1" si="996"/>
        <v>1.2700973158152613</v>
      </c>
      <c r="BK1013" s="1">
        <f t="shared" ca="1" si="996"/>
        <v>1.2700973158152613</v>
      </c>
      <c r="BL1013" s="1">
        <f t="shared" ca="1" si="996"/>
        <v>1.2700973158152613</v>
      </c>
      <c r="BM1013" s="1">
        <f t="shared" ca="1" si="996"/>
        <v>1.2700973158152613</v>
      </c>
      <c r="BN1013" s="1">
        <f t="shared" ca="1" si="996"/>
        <v>1.2700973158152613</v>
      </c>
      <c r="BO1013" s="1">
        <f t="shared" ca="1" si="996"/>
        <v>1.2700973158152613</v>
      </c>
      <c r="BP1013" s="1">
        <f t="shared" ca="1" si="996"/>
        <v>1.2700973158152613</v>
      </c>
      <c r="BQ1013" s="1">
        <f t="shared" ca="1" si="996"/>
        <v>1.2700973158152613</v>
      </c>
      <c r="BR1013" s="1">
        <f t="shared" ca="1" si="996"/>
        <v>1.2700973158152613</v>
      </c>
      <c r="BS1013" s="1">
        <f t="shared" ca="1" si="996"/>
        <v>1.2700973158152613</v>
      </c>
      <c r="BT1013" s="1">
        <f t="shared" ca="1" si="996"/>
        <v>1.2700973158152613</v>
      </c>
      <c r="BU1013" s="1">
        <f t="shared" ca="1" si="996"/>
        <v>1.2700973158152613</v>
      </c>
      <c r="BV1013" s="1">
        <f t="shared" ca="1" si="996"/>
        <v>1.2700973158152613</v>
      </c>
      <c r="BW1013" s="1">
        <f t="shared" ca="1" si="996"/>
        <v>1.2700973158152613</v>
      </c>
      <c r="BX1013" s="1">
        <f t="shared" ca="1" si="996"/>
        <v>1.2700973158152613</v>
      </c>
      <c r="BY1013" s="1">
        <f t="shared" ca="1" si="996"/>
        <v>1.2700973158152613</v>
      </c>
      <c r="BZ1013">
        <v>2050</v>
      </c>
    </row>
    <row r="1014" spans="47:78" x14ac:dyDescent="0.45">
      <c r="AU1014" t="str">
        <f t="shared" ca="1" si="967"/>
        <v>INF_OTH_OIL</v>
      </c>
      <c r="AV1014" s="1">
        <f t="shared" ca="1" si="947"/>
        <v>1.2350684272872265</v>
      </c>
      <c r="AW1014" s="1">
        <f t="shared" ref="AW1014:BY1014" ca="1" si="997">OFFSET($F180,0,MATCH($BZ1014,$G$1:$J$1,0))</f>
        <v>1.2350684272872265</v>
      </c>
      <c r="AX1014" s="1">
        <f t="shared" ca="1" si="997"/>
        <v>1.2350684272872265</v>
      </c>
      <c r="AY1014" s="1">
        <f t="shared" ca="1" si="997"/>
        <v>1.2350684272872265</v>
      </c>
      <c r="AZ1014" s="1">
        <f t="shared" ca="1" si="997"/>
        <v>1.2350684272872265</v>
      </c>
      <c r="BA1014" s="1">
        <f t="shared" ca="1" si="997"/>
        <v>1.2350684272872265</v>
      </c>
      <c r="BB1014" s="1">
        <f t="shared" ca="1" si="997"/>
        <v>1.2350684272872265</v>
      </c>
      <c r="BC1014" s="1">
        <f t="shared" ca="1" si="997"/>
        <v>1.2350684272872265</v>
      </c>
      <c r="BD1014" s="1">
        <f t="shared" ca="1" si="997"/>
        <v>1.2350684272872265</v>
      </c>
      <c r="BE1014" s="1">
        <f t="shared" ca="1" si="997"/>
        <v>1.2350684272872265</v>
      </c>
      <c r="BF1014" s="1">
        <f t="shared" ca="1" si="997"/>
        <v>1.2350684272872265</v>
      </c>
      <c r="BG1014" s="1">
        <f t="shared" ca="1" si="997"/>
        <v>1.2350684272872265</v>
      </c>
      <c r="BH1014" s="1">
        <f t="shared" ca="1" si="997"/>
        <v>1.2350684272872265</v>
      </c>
      <c r="BI1014" s="1">
        <f t="shared" ca="1" si="997"/>
        <v>1.2350684272872265</v>
      </c>
      <c r="BJ1014" s="1">
        <f t="shared" ca="1" si="997"/>
        <v>1.2350684272872265</v>
      </c>
      <c r="BK1014" s="1">
        <f t="shared" ca="1" si="997"/>
        <v>1.2350684272872265</v>
      </c>
      <c r="BL1014" s="1">
        <f t="shared" ca="1" si="997"/>
        <v>1.2350684272872265</v>
      </c>
      <c r="BM1014" s="1">
        <f t="shared" ca="1" si="997"/>
        <v>1.2350684272872265</v>
      </c>
      <c r="BN1014" s="1">
        <f t="shared" ca="1" si="997"/>
        <v>1.2350684272872265</v>
      </c>
      <c r="BO1014" s="1">
        <f t="shared" ca="1" si="997"/>
        <v>1.2350684272872265</v>
      </c>
      <c r="BP1014" s="1">
        <f t="shared" ca="1" si="997"/>
        <v>1.2350684272872265</v>
      </c>
      <c r="BQ1014" s="1">
        <f t="shared" ca="1" si="997"/>
        <v>1.2350684272872265</v>
      </c>
      <c r="BR1014" s="1">
        <f t="shared" ca="1" si="997"/>
        <v>1.2350684272872265</v>
      </c>
      <c r="BS1014" s="1">
        <f t="shared" ca="1" si="997"/>
        <v>1.2350684272872265</v>
      </c>
      <c r="BT1014" s="1">
        <f t="shared" ca="1" si="997"/>
        <v>1.2350684272872265</v>
      </c>
      <c r="BU1014" s="1">
        <f t="shared" ca="1" si="997"/>
        <v>1.2350684272872265</v>
      </c>
      <c r="BV1014" s="1">
        <f t="shared" ca="1" si="997"/>
        <v>1.2350684272872265</v>
      </c>
      <c r="BW1014" s="1">
        <f t="shared" ca="1" si="997"/>
        <v>1.2350684272872265</v>
      </c>
      <c r="BX1014" s="1">
        <f t="shared" ca="1" si="997"/>
        <v>1.2350684272872265</v>
      </c>
      <c r="BY1014" s="1">
        <f t="shared" ca="1" si="997"/>
        <v>1.2350684272872265</v>
      </c>
      <c r="BZ1014">
        <v>2050</v>
      </c>
    </row>
    <row r="1015" spans="47:78" x14ac:dyDescent="0.45">
      <c r="AU1015" t="str">
        <f t="shared" ca="1" si="967"/>
        <v>\I:</v>
      </c>
      <c r="AV1015" s="1" t="str">
        <f t="shared" ca="1" si="947"/>
        <v/>
      </c>
      <c r="AW1015" s="1" t="str">
        <f t="shared" ref="AW1015:BY1015" ca="1" si="998">OFFSET($F181,0,MATCH($BZ1015,$G$1:$J$1,0))</f>
        <v/>
      </c>
      <c r="AX1015" s="1" t="str">
        <f t="shared" ca="1" si="998"/>
        <v/>
      </c>
      <c r="AY1015" s="1" t="str">
        <f t="shared" ca="1" si="998"/>
        <v/>
      </c>
      <c r="AZ1015" s="1" t="str">
        <f t="shared" ca="1" si="998"/>
        <v/>
      </c>
      <c r="BA1015" s="1" t="str">
        <f t="shared" ca="1" si="998"/>
        <v/>
      </c>
      <c r="BB1015" s="1" t="str">
        <f t="shared" ca="1" si="998"/>
        <v/>
      </c>
      <c r="BC1015" s="1" t="str">
        <f t="shared" ca="1" si="998"/>
        <v/>
      </c>
      <c r="BD1015" s="1" t="str">
        <f t="shared" ca="1" si="998"/>
        <v/>
      </c>
      <c r="BE1015" s="1" t="str">
        <f t="shared" ca="1" si="998"/>
        <v/>
      </c>
      <c r="BF1015" s="1" t="str">
        <f t="shared" ca="1" si="998"/>
        <v/>
      </c>
      <c r="BG1015" s="1" t="str">
        <f t="shared" ca="1" si="998"/>
        <v/>
      </c>
      <c r="BH1015" s="1" t="str">
        <f t="shared" ca="1" si="998"/>
        <v/>
      </c>
      <c r="BI1015" s="1" t="str">
        <f t="shared" ca="1" si="998"/>
        <v/>
      </c>
      <c r="BJ1015" s="1" t="str">
        <f t="shared" ca="1" si="998"/>
        <v/>
      </c>
      <c r="BK1015" s="1" t="str">
        <f t="shared" ca="1" si="998"/>
        <v/>
      </c>
      <c r="BL1015" s="1" t="str">
        <f t="shared" ca="1" si="998"/>
        <v/>
      </c>
      <c r="BM1015" s="1" t="str">
        <f t="shared" ca="1" si="998"/>
        <v/>
      </c>
      <c r="BN1015" s="1" t="str">
        <f t="shared" ca="1" si="998"/>
        <v/>
      </c>
      <c r="BO1015" s="1" t="str">
        <f t="shared" ca="1" si="998"/>
        <v/>
      </c>
      <c r="BP1015" s="1" t="str">
        <f t="shared" ca="1" si="998"/>
        <v/>
      </c>
      <c r="BQ1015" s="1" t="str">
        <f t="shared" ca="1" si="998"/>
        <v/>
      </c>
      <c r="BR1015" s="1" t="str">
        <f t="shared" ca="1" si="998"/>
        <v/>
      </c>
      <c r="BS1015" s="1" t="str">
        <f t="shared" ca="1" si="998"/>
        <v/>
      </c>
      <c r="BT1015" s="1" t="str">
        <f t="shared" ca="1" si="998"/>
        <v/>
      </c>
      <c r="BU1015" s="1" t="str">
        <f t="shared" ca="1" si="998"/>
        <v/>
      </c>
      <c r="BV1015" s="1" t="str">
        <f t="shared" ca="1" si="998"/>
        <v/>
      </c>
      <c r="BW1015" s="1" t="str">
        <f t="shared" ca="1" si="998"/>
        <v/>
      </c>
      <c r="BX1015" s="1" t="str">
        <f t="shared" ca="1" si="998"/>
        <v/>
      </c>
      <c r="BY1015" s="1" t="str">
        <f t="shared" ca="1" si="998"/>
        <v/>
      </c>
      <c r="BZ1015">
        <v>2050</v>
      </c>
    </row>
    <row r="1016" spans="47:78" x14ac:dyDescent="0.45">
      <c r="AU1016" t="str">
        <f t="shared" ca="1" si="967"/>
        <v>IFP_PRH_OVC</v>
      </c>
      <c r="AV1016" s="1">
        <f t="shared" ca="1" si="947"/>
        <v>1.1937005329283072</v>
      </c>
      <c r="AW1016" s="1">
        <f t="shared" ref="AW1016:BY1016" ca="1" si="999">OFFSET($F182,0,MATCH($BZ1016,$G$1:$J$1,0))</f>
        <v>1.1937005329283072</v>
      </c>
      <c r="AX1016" s="1">
        <f t="shared" ca="1" si="999"/>
        <v>1.1937005329283072</v>
      </c>
      <c r="AY1016" s="1">
        <f t="shared" ca="1" si="999"/>
        <v>1.1937005329283072</v>
      </c>
      <c r="AZ1016" s="1">
        <f t="shared" ca="1" si="999"/>
        <v>1.1937005329283072</v>
      </c>
      <c r="BA1016" s="1">
        <f t="shared" ca="1" si="999"/>
        <v>1.1937005329283072</v>
      </c>
      <c r="BB1016" s="1">
        <f t="shared" ca="1" si="999"/>
        <v>1.1937005329283072</v>
      </c>
      <c r="BC1016" s="1">
        <f t="shared" ca="1" si="999"/>
        <v>1.1937005329283072</v>
      </c>
      <c r="BD1016" s="1">
        <f t="shared" ca="1" si="999"/>
        <v>1.1937005329283072</v>
      </c>
      <c r="BE1016" s="1">
        <f t="shared" ca="1" si="999"/>
        <v>1.1937005329283072</v>
      </c>
      <c r="BF1016" s="1">
        <f t="shared" ca="1" si="999"/>
        <v>1.1937005329283072</v>
      </c>
      <c r="BG1016" s="1">
        <f t="shared" ca="1" si="999"/>
        <v>1.1937005329283072</v>
      </c>
      <c r="BH1016" s="1">
        <f t="shared" ca="1" si="999"/>
        <v>1.1937005329283072</v>
      </c>
      <c r="BI1016" s="1">
        <f t="shared" ca="1" si="999"/>
        <v>1.1937005329283072</v>
      </c>
      <c r="BJ1016" s="1">
        <f t="shared" ca="1" si="999"/>
        <v>1.1937005329283072</v>
      </c>
      <c r="BK1016" s="1">
        <f t="shared" ca="1" si="999"/>
        <v>1.1937005329283072</v>
      </c>
      <c r="BL1016" s="1">
        <f t="shared" ca="1" si="999"/>
        <v>1.1937005329283072</v>
      </c>
      <c r="BM1016" s="1">
        <f t="shared" ca="1" si="999"/>
        <v>1.1937005329283072</v>
      </c>
      <c r="BN1016" s="1">
        <f t="shared" ca="1" si="999"/>
        <v>1.1937005329283072</v>
      </c>
      <c r="BO1016" s="1">
        <f t="shared" ca="1" si="999"/>
        <v>1.1937005329283072</v>
      </c>
      <c r="BP1016" s="1">
        <f t="shared" ca="1" si="999"/>
        <v>1.1937005329283072</v>
      </c>
      <c r="BQ1016" s="1">
        <f t="shared" ca="1" si="999"/>
        <v>1.1937005329283072</v>
      </c>
      <c r="BR1016" s="1">
        <f t="shared" ca="1" si="999"/>
        <v>1.1937005329283072</v>
      </c>
      <c r="BS1016" s="1">
        <f t="shared" ca="1" si="999"/>
        <v>1.1937005329283072</v>
      </c>
      <c r="BT1016" s="1">
        <f t="shared" ca="1" si="999"/>
        <v>1.1937005329283072</v>
      </c>
      <c r="BU1016" s="1">
        <f t="shared" ca="1" si="999"/>
        <v>1.1937005329283072</v>
      </c>
      <c r="BV1016" s="1">
        <f t="shared" ca="1" si="999"/>
        <v>1.1937005329283072</v>
      </c>
      <c r="BW1016" s="1">
        <f t="shared" ca="1" si="999"/>
        <v>1.1937005329283072</v>
      </c>
      <c r="BX1016" s="1">
        <f t="shared" ca="1" si="999"/>
        <v>1.1937005329283072</v>
      </c>
      <c r="BY1016" s="1">
        <f t="shared" ca="1" si="999"/>
        <v>1.1937005329283072</v>
      </c>
      <c r="BZ1016">
        <v>2050</v>
      </c>
    </row>
    <row r="1017" spans="47:78" x14ac:dyDescent="0.45">
      <c r="AU1017" t="str">
        <f t="shared" ca="1" si="967"/>
        <v>\I:</v>
      </c>
      <c r="AV1017" s="1" t="str">
        <f t="shared" ca="1" si="947"/>
        <v/>
      </c>
      <c r="AW1017" s="1" t="str">
        <f t="shared" ref="AW1017:BY1017" ca="1" si="1000">OFFSET($F183,0,MATCH($BZ1017,$G$1:$J$1,0))</f>
        <v/>
      </c>
      <c r="AX1017" s="1" t="str">
        <f t="shared" ca="1" si="1000"/>
        <v/>
      </c>
      <c r="AY1017" s="1" t="str">
        <f t="shared" ca="1" si="1000"/>
        <v/>
      </c>
      <c r="AZ1017" s="1" t="str">
        <f t="shared" ca="1" si="1000"/>
        <v/>
      </c>
      <c r="BA1017" s="1" t="str">
        <f t="shared" ca="1" si="1000"/>
        <v/>
      </c>
      <c r="BB1017" s="1" t="str">
        <f t="shared" ca="1" si="1000"/>
        <v/>
      </c>
      <c r="BC1017" s="1" t="str">
        <f t="shared" ca="1" si="1000"/>
        <v/>
      </c>
      <c r="BD1017" s="1" t="str">
        <f t="shared" ca="1" si="1000"/>
        <v/>
      </c>
      <c r="BE1017" s="1" t="str">
        <f t="shared" ca="1" si="1000"/>
        <v/>
      </c>
      <c r="BF1017" s="1" t="str">
        <f t="shared" ca="1" si="1000"/>
        <v/>
      </c>
      <c r="BG1017" s="1" t="str">
        <f t="shared" ca="1" si="1000"/>
        <v/>
      </c>
      <c r="BH1017" s="1" t="str">
        <f t="shared" ca="1" si="1000"/>
        <v/>
      </c>
      <c r="BI1017" s="1" t="str">
        <f t="shared" ca="1" si="1000"/>
        <v/>
      </c>
      <c r="BJ1017" s="1" t="str">
        <f t="shared" ca="1" si="1000"/>
        <v/>
      </c>
      <c r="BK1017" s="1" t="str">
        <f t="shared" ca="1" si="1000"/>
        <v/>
      </c>
      <c r="BL1017" s="1" t="str">
        <f t="shared" ca="1" si="1000"/>
        <v/>
      </c>
      <c r="BM1017" s="1" t="str">
        <f t="shared" ca="1" si="1000"/>
        <v/>
      </c>
      <c r="BN1017" s="1" t="str">
        <f t="shared" ca="1" si="1000"/>
        <v/>
      </c>
      <c r="BO1017" s="1" t="str">
        <f t="shared" ca="1" si="1000"/>
        <v/>
      </c>
      <c r="BP1017" s="1" t="str">
        <f t="shared" ca="1" si="1000"/>
        <v/>
      </c>
      <c r="BQ1017" s="1" t="str">
        <f t="shared" ca="1" si="1000"/>
        <v/>
      </c>
      <c r="BR1017" s="1" t="str">
        <f t="shared" ca="1" si="1000"/>
        <v/>
      </c>
      <c r="BS1017" s="1" t="str">
        <f t="shared" ca="1" si="1000"/>
        <v/>
      </c>
      <c r="BT1017" s="1" t="str">
        <f t="shared" ca="1" si="1000"/>
        <v/>
      </c>
      <c r="BU1017" s="1" t="str">
        <f t="shared" ca="1" si="1000"/>
        <v/>
      </c>
      <c r="BV1017" s="1" t="str">
        <f t="shared" ca="1" si="1000"/>
        <v/>
      </c>
      <c r="BW1017" s="1" t="str">
        <f t="shared" ca="1" si="1000"/>
        <v/>
      </c>
      <c r="BX1017" s="1" t="str">
        <f t="shared" ca="1" si="1000"/>
        <v/>
      </c>
      <c r="BY1017" s="1" t="str">
        <f t="shared" ca="1" si="1000"/>
        <v/>
      </c>
      <c r="BZ1017">
        <v>2050</v>
      </c>
    </row>
    <row r="1018" spans="47:78" x14ac:dyDescent="0.45">
      <c r="AU1018" t="str">
        <f t="shared" ca="1" si="967"/>
        <v>\I:</v>
      </c>
      <c r="AV1018" s="1" t="str">
        <f t="shared" ca="1" si="947"/>
        <v/>
      </c>
      <c r="AW1018" s="1" t="str">
        <f t="shared" ref="AW1018:BY1018" ca="1" si="1001">OFFSET($F184,0,MATCH($BZ1018,$G$1:$J$1,0))</f>
        <v/>
      </c>
      <c r="AX1018" s="1" t="str">
        <f t="shared" ca="1" si="1001"/>
        <v/>
      </c>
      <c r="AY1018" s="1" t="str">
        <f t="shared" ca="1" si="1001"/>
        <v/>
      </c>
      <c r="AZ1018" s="1" t="str">
        <f t="shared" ca="1" si="1001"/>
        <v/>
      </c>
      <c r="BA1018" s="1" t="str">
        <f t="shared" ca="1" si="1001"/>
        <v/>
      </c>
      <c r="BB1018" s="1" t="str">
        <f t="shared" ca="1" si="1001"/>
        <v/>
      </c>
      <c r="BC1018" s="1" t="str">
        <f t="shared" ca="1" si="1001"/>
        <v/>
      </c>
      <c r="BD1018" s="1" t="str">
        <f t="shared" ca="1" si="1001"/>
        <v/>
      </c>
      <c r="BE1018" s="1" t="str">
        <f t="shared" ca="1" si="1001"/>
        <v/>
      </c>
      <c r="BF1018" s="1" t="str">
        <f t="shared" ca="1" si="1001"/>
        <v/>
      </c>
      <c r="BG1018" s="1" t="str">
        <f t="shared" ca="1" si="1001"/>
        <v/>
      </c>
      <c r="BH1018" s="1" t="str">
        <f t="shared" ca="1" si="1001"/>
        <v/>
      </c>
      <c r="BI1018" s="1" t="str">
        <f t="shared" ca="1" si="1001"/>
        <v/>
      </c>
      <c r="BJ1018" s="1" t="str">
        <f t="shared" ca="1" si="1001"/>
        <v/>
      </c>
      <c r="BK1018" s="1" t="str">
        <f t="shared" ca="1" si="1001"/>
        <v/>
      </c>
      <c r="BL1018" s="1" t="str">
        <f t="shared" ca="1" si="1001"/>
        <v/>
      </c>
      <c r="BM1018" s="1" t="str">
        <f t="shared" ca="1" si="1001"/>
        <v/>
      </c>
      <c r="BN1018" s="1" t="str">
        <f t="shared" ca="1" si="1001"/>
        <v/>
      </c>
      <c r="BO1018" s="1" t="str">
        <f t="shared" ca="1" si="1001"/>
        <v/>
      </c>
      <c r="BP1018" s="1" t="str">
        <f t="shared" ca="1" si="1001"/>
        <v/>
      </c>
      <c r="BQ1018" s="1" t="str">
        <f t="shared" ca="1" si="1001"/>
        <v/>
      </c>
      <c r="BR1018" s="1" t="str">
        <f t="shared" ca="1" si="1001"/>
        <v/>
      </c>
      <c r="BS1018" s="1" t="str">
        <f t="shared" ca="1" si="1001"/>
        <v/>
      </c>
      <c r="BT1018" s="1" t="str">
        <f t="shared" ca="1" si="1001"/>
        <v/>
      </c>
      <c r="BU1018" s="1" t="str">
        <f t="shared" ca="1" si="1001"/>
        <v/>
      </c>
      <c r="BV1018" s="1" t="str">
        <f t="shared" ca="1" si="1001"/>
        <v/>
      </c>
      <c r="BW1018" s="1" t="str">
        <f t="shared" ca="1" si="1001"/>
        <v/>
      </c>
      <c r="BX1018" s="1" t="str">
        <f t="shared" ca="1" si="1001"/>
        <v/>
      </c>
      <c r="BY1018" s="1" t="str">
        <f t="shared" ca="1" si="1001"/>
        <v/>
      </c>
      <c r="BZ1018">
        <v>2050</v>
      </c>
    </row>
    <row r="1019" spans="47:78" x14ac:dyDescent="0.45">
      <c r="AU1019" t="str">
        <f t="shared" ca="1" si="967"/>
        <v>ICH_PRH_OVC</v>
      </c>
      <c r="AV1019" s="1">
        <f t="shared" ca="1" si="947"/>
        <v>1.1046597311095918</v>
      </c>
      <c r="AW1019" s="1">
        <f t="shared" ref="AW1019:BY1019" ca="1" si="1002">OFFSET($F185,0,MATCH($BZ1019,$G$1:$J$1,0))</f>
        <v>1.1046597311095918</v>
      </c>
      <c r="AX1019" s="1">
        <f t="shared" ca="1" si="1002"/>
        <v>1.1046597311095918</v>
      </c>
      <c r="AY1019" s="1">
        <f t="shared" ca="1" si="1002"/>
        <v>1.1046597311095918</v>
      </c>
      <c r="AZ1019" s="1">
        <f t="shared" ca="1" si="1002"/>
        <v>1.1046597311095918</v>
      </c>
      <c r="BA1019" s="1">
        <f t="shared" ca="1" si="1002"/>
        <v>1.1046597311095918</v>
      </c>
      <c r="BB1019" s="1">
        <f t="shared" ca="1" si="1002"/>
        <v>1.1046597311095918</v>
      </c>
      <c r="BC1019" s="1">
        <f t="shared" ca="1" si="1002"/>
        <v>1.1046597311095918</v>
      </c>
      <c r="BD1019" s="1">
        <f t="shared" ca="1" si="1002"/>
        <v>1.1046597311095918</v>
      </c>
      <c r="BE1019" s="1">
        <f t="shared" ca="1" si="1002"/>
        <v>1.1046597311095918</v>
      </c>
      <c r="BF1019" s="1">
        <f t="shared" ca="1" si="1002"/>
        <v>1.1046597311095918</v>
      </c>
      <c r="BG1019" s="1">
        <f t="shared" ca="1" si="1002"/>
        <v>1.1046597311095918</v>
      </c>
      <c r="BH1019" s="1">
        <f t="shared" ca="1" si="1002"/>
        <v>1.1046597311095918</v>
      </c>
      <c r="BI1019" s="1">
        <f t="shared" ca="1" si="1002"/>
        <v>1.1046597311095918</v>
      </c>
      <c r="BJ1019" s="1">
        <f t="shared" ca="1" si="1002"/>
        <v>1.1046597311095918</v>
      </c>
      <c r="BK1019" s="1">
        <f t="shared" ca="1" si="1002"/>
        <v>1.1046597311095918</v>
      </c>
      <c r="BL1019" s="1">
        <f t="shared" ca="1" si="1002"/>
        <v>1.1046597311095918</v>
      </c>
      <c r="BM1019" s="1">
        <f t="shared" ca="1" si="1002"/>
        <v>1.1046597311095918</v>
      </c>
      <c r="BN1019" s="1">
        <f t="shared" ca="1" si="1002"/>
        <v>1.1046597311095918</v>
      </c>
      <c r="BO1019" s="1">
        <f t="shared" ca="1" si="1002"/>
        <v>1.1046597311095918</v>
      </c>
      <c r="BP1019" s="1">
        <f t="shared" ca="1" si="1002"/>
        <v>1.1046597311095918</v>
      </c>
      <c r="BQ1019" s="1">
        <f t="shared" ca="1" si="1002"/>
        <v>1.1046597311095918</v>
      </c>
      <c r="BR1019" s="1">
        <f t="shared" ca="1" si="1002"/>
        <v>1.1046597311095918</v>
      </c>
      <c r="BS1019" s="1">
        <f t="shared" ca="1" si="1002"/>
        <v>1.1046597311095918</v>
      </c>
      <c r="BT1019" s="1">
        <f t="shared" ca="1" si="1002"/>
        <v>1.1046597311095918</v>
      </c>
      <c r="BU1019" s="1">
        <f t="shared" ca="1" si="1002"/>
        <v>1.1046597311095918</v>
      </c>
      <c r="BV1019" s="1">
        <f t="shared" ca="1" si="1002"/>
        <v>1.1046597311095918</v>
      </c>
      <c r="BW1019" s="1">
        <f t="shared" ca="1" si="1002"/>
        <v>1.1046597311095918</v>
      </c>
      <c r="BX1019" s="1">
        <f t="shared" ca="1" si="1002"/>
        <v>1.1046597311095918</v>
      </c>
      <c r="BY1019" s="1">
        <f t="shared" ca="1" si="1002"/>
        <v>1.1046597311095918</v>
      </c>
      <c r="BZ1019">
        <v>2050</v>
      </c>
    </row>
    <row r="1020" spans="47:78" x14ac:dyDescent="0.45">
      <c r="AU1020" t="str">
        <f t="shared" ca="1" si="967"/>
        <v>ICH_OTP_OVC</v>
      </c>
      <c r="AV1020" s="1">
        <f t="shared" ca="1" si="947"/>
        <v>1.1046597311095918</v>
      </c>
      <c r="AW1020" s="1">
        <f t="shared" ref="AW1020:BY1020" ca="1" si="1003">OFFSET($F186,0,MATCH($BZ1020,$G$1:$J$1,0))</f>
        <v>1.1046597311095918</v>
      </c>
      <c r="AX1020" s="1">
        <f t="shared" ca="1" si="1003"/>
        <v>1.1046597311095918</v>
      </c>
      <c r="AY1020" s="1">
        <f t="shared" ca="1" si="1003"/>
        <v>1.1046597311095918</v>
      </c>
      <c r="AZ1020" s="1">
        <f t="shared" ca="1" si="1003"/>
        <v>1.1046597311095918</v>
      </c>
      <c r="BA1020" s="1">
        <f t="shared" ca="1" si="1003"/>
        <v>1.1046597311095918</v>
      </c>
      <c r="BB1020" s="1">
        <f t="shared" ca="1" si="1003"/>
        <v>1.1046597311095918</v>
      </c>
      <c r="BC1020" s="1">
        <f t="shared" ca="1" si="1003"/>
        <v>1.1046597311095918</v>
      </c>
      <c r="BD1020" s="1">
        <f t="shared" ca="1" si="1003"/>
        <v>1.1046597311095918</v>
      </c>
      <c r="BE1020" s="1">
        <f t="shared" ca="1" si="1003"/>
        <v>1.1046597311095918</v>
      </c>
      <c r="BF1020" s="1">
        <f t="shared" ca="1" si="1003"/>
        <v>1.1046597311095918</v>
      </c>
      <c r="BG1020" s="1">
        <f t="shared" ca="1" si="1003"/>
        <v>1.1046597311095918</v>
      </c>
      <c r="BH1020" s="1">
        <f t="shared" ca="1" si="1003"/>
        <v>1.1046597311095918</v>
      </c>
      <c r="BI1020" s="1">
        <f t="shared" ca="1" si="1003"/>
        <v>1.1046597311095918</v>
      </c>
      <c r="BJ1020" s="1">
        <f t="shared" ca="1" si="1003"/>
        <v>1.1046597311095918</v>
      </c>
      <c r="BK1020" s="1">
        <f t="shared" ca="1" si="1003"/>
        <v>1.1046597311095918</v>
      </c>
      <c r="BL1020" s="1">
        <f t="shared" ca="1" si="1003"/>
        <v>1.1046597311095918</v>
      </c>
      <c r="BM1020" s="1">
        <f t="shared" ca="1" si="1003"/>
        <v>1.1046597311095918</v>
      </c>
      <c r="BN1020" s="1">
        <f t="shared" ca="1" si="1003"/>
        <v>1.1046597311095918</v>
      </c>
      <c r="BO1020" s="1">
        <f t="shared" ca="1" si="1003"/>
        <v>1.1046597311095918</v>
      </c>
      <c r="BP1020" s="1">
        <f t="shared" ca="1" si="1003"/>
        <v>1.1046597311095918</v>
      </c>
      <c r="BQ1020" s="1">
        <f t="shared" ca="1" si="1003"/>
        <v>1.1046597311095918</v>
      </c>
      <c r="BR1020" s="1">
        <f t="shared" ca="1" si="1003"/>
        <v>1.1046597311095918</v>
      </c>
      <c r="BS1020" s="1">
        <f t="shared" ca="1" si="1003"/>
        <v>1.1046597311095918</v>
      </c>
      <c r="BT1020" s="1">
        <f t="shared" ca="1" si="1003"/>
        <v>1.1046597311095918</v>
      </c>
      <c r="BU1020" s="1">
        <f t="shared" ca="1" si="1003"/>
        <v>1.1046597311095918</v>
      </c>
      <c r="BV1020" s="1">
        <f t="shared" ca="1" si="1003"/>
        <v>1.1046597311095918</v>
      </c>
      <c r="BW1020" s="1">
        <f t="shared" ca="1" si="1003"/>
        <v>1.1046597311095918</v>
      </c>
      <c r="BX1020" s="1">
        <f t="shared" ca="1" si="1003"/>
        <v>1.1046597311095918</v>
      </c>
      <c r="BY1020" s="1">
        <f t="shared" ca="1" si="1003"/>
        <v>1.1046597311095918</v>
      </c>
      <c r="BZ1020">
        <v>2050</v>
      </c>
    </row>
    <row r="1021" spans="47:78" x14ac:dyDescent="0.45">
      <c r="AU1021" t="str">
        <f t="shared" ca="1" si="967"/>
        <v>INM_PRH_OVC</v>
      </c>
      <c r="AV1021" s="1">
        <f t="shared" ca="1" si="947"/>
        <v>1.1415245836777768</v>
      </c>
      <c r="AW1021" s="1">
        <f t="shared" ref="AW1021:BY1021" ca="1" si="1004">OFFSET($F187,0,MATCH($BZ1021,$G$1:$J$1,0))</f>
        <v>1.1415245836777768</v>
      </c>
      <c r="AX1021" s="1">
        <f t="shared" ca="1" si="1004"/>
        <v>1.1415245836777768</v>
      </c>
      <c r="AY1021" s="1">
        <f t="shared" ca="1" si="1004"/>
        <v>1.1415245836777768</v>
      </c>
      <c r="AZ1021" s="1">
        <f t="shared" ca="1" si="1004"/>
        <v>1.1415245836777768</v>
      </c>
      <c r="BA1021" s="1">
        <f t="shared" ca="1" si="1004"/>
        <v>1.1415245836777768</v>
      </c>
      <c r="BB1021" s="1">
        <f t="shared" ca="1" si="1004"/>
        <v>1.1415245836777768</v>
      </c>
      <c r="BC1021" s="1">
        <f t="shared" ca="1" si="1004"/>
        <v>1.1415245836777768</v>
      </c>
      <c r="BD1021" s="1">
        <f t="shared" ca="1" si="1004"/>
        <v>1.1415245836777768</v>
      </c>
      <c r="BE1021" s="1">
        <f t="shared" ca="1" si="1004"/>
        <v>1.1415245836777768</v>
      </c>
      <c r="BF1021" s="1">
        <f t="shared" ca="1" si="1004"/>
        <v>1.1415245836777768</v>
      </c>
      <c r="BG1021" s="1">
        <f t="shared" ca="1" si="1004"/>
        <v>1.1415245836777768</v>
      </c>
      <c r="BH1021" s="1">
        <f t="shared" ca="1" si="1004"/>
        <v>1.1415245836777768</v>
      </c>
      <c r="BI1021" s="1">
        <f t="shared" ca="1" si="1004"/>
        <v>1.1415245836777768</v>
      </c>
      <c r="BJ1021" s="1">
        <f t="shared" ca="1" si="1004"/>
        <v>1.1415245836777768</v>
      </c>
      <c r="BK1021" s="1">
        <f t="shared" ca="1" si="1004"/>
        <v>1.1415245836777768</v>
      </c>
      <c r="BL1021" s="1">
        <f t="shared" ca="1" si="1004"/>
        <v>1.1415245836777768</v>
      </c>
      <c r="BM1021" s="1">
        <f t="shared" ca="1" si="1004"/>
        <v>1.1415245836777768</v>
      </c>
      <c r="BN1021" s="1">
        <f t="shared" ca="1" si="1004"/>
        <v>1.1415245836777768</v>
      </c>
      <c r="BO1021" s="1">
        <f t="shared" ca="1" si="1004"/>
        <v>1.1415245836777768</v>
      </c>
      <c r="BP1021" s="1">
        <f t="shared" ca="1" si="1004"/>
        <v>1.1415245836777768</v>
      </c>
      <c r="BQ1021" s="1">
        <f t="shared" ca="1" si="1004"/>
        <v>1.1415245836777768</v>
      </c>
      <c r="BR1021" s="1">
        <f t="shared" ca="1" si="1004"/>
        <v>1.1415245836777768</v>
      </c>
      <c r="BS1021" s="1">
        <f t="shared" ca="1" si="1004"/>
        <v>1.1415245836777768</v>
      </c>
      <c r="BT1021" s="1">
        <f t="shared" ca="1" si="1004"/>
        <v>1.1415245836777768</v>
      </c>
      <c r="BU1021" s="1">
        <f t="shared" ca="1" si="1004"/>
        <v>1.1415245836777768</v>
      </c>
      <c r="BV1021" s="1">
        <f t="shared" ca="1" si="1004"/>
        <v>1.1415245836777768</v>
      </c>
      <c r="BW1021" s="1">
        <f t="shared" ca="1" si="1004"/>
        <v>1.1415245836777768</v>
      </c>
      <c r="BX1021" s="1">
        <f t="shared" ca="1" si="1004"/>
        <v>1.1415245836777768</v>
      </c>
      <c r="BY1021" s="1">
        <f t="shared" ca="1" si="1004"/>
        <v>1.1415245836777768</v>
      </c>
      <c r="BZ1021">
        <v>2050</v>
      </c>
    </row>
    <row r="1022" spans="47:78" x14ac:dyDescent="0.45">
      <c r="AU1022" t="str">
        <f t="shared" ca="1" si="967"/>
        <v>INM_PRC_OVC</v>
      </c>
      <c r="AV1022" s="1">
        <f t="shared" ca="1" si="947"/>
        <v>1.1937005329283072</v>
      </c>
      <c r="AW1022" s="1">
        <f t="shared" ref="AW1022:BY1022" ca="1" si="1005">OFFSET($F188,0,MATCH($BZ1022,$G$1:$J$1,0))</f>
        <v>1.1937005329283072</v>
      </c>
      <c r="AX1022" s="1">
        <f t="shared" ca="1" si="1005"/>
        <v>1.1937005329283072</v>
      </c>
      <c r="AY1022" s="1">
        <f t="shared" ca="1" si="1005"/>
        <v>1.1937005329283072</v>
      </c>
      <c r="AZ1022" s="1">
        <f t="shared" ca="1" si="1005"/>
        <v>1.1937005329283072</v>
      </c>
      <c r="BA1022" s="1">
        <f t="shared" ca="1" si="1005"/>
        <v>1.1937005329283072</v>
      </c>
      <c r="BB1022" s="1">
        <f t="shared" ca="1" si="1005"/>
        <v>1.1937005329283072</v>
      </c>
      <c r="BC1022" s="1">
        <f t="shared" ca="1" si="1005"/>
        <v>1.1937005329283072</v>
      </c>
      <c r="BD1022" s="1">
        <f t="shared" ca="1" si="1005"/>
        <v>1.1937005329283072</v>
      </c>
      <c r="BE1022" s="1">
        <f t="shared" ca="1" si="1005"/>
        <v>1.1937005329283072</v>
      </c>
      <c r="BF1022" s="1">
        <f t="shared" ca="1" si="1005"/>
        <v>1.1937005329283072</v>
      </c>
      <c r="BG1022" s="1">
        <f t="shared" ca="1" si="1005"/>
        <v>1.1937005329283072</v>
      </c>
      <c r="BH1022" s="1">
        <f t="shared" ca="1" si="1005"/>
        <v>1.1937005329283072</v>
      </c>
      <c r="BI1022" s="1">
        <f t="shared" ca="1" si="1005"/>
        <v>1.1937005329283072</v>
      </c>
      <c r="BJ1022" s="1">
        <f t="shared" ca="1" si="1005"/>
        <v>1.1937005329283072</v>
      </c>
      <c r="BK1022" s="1">
        <f t="shared" ca="1" si="1005"/>
        <v>1.1937005329283072</v>
      </c>
      <c r="BL1022" s="1">
        <f t="shared" ca="1" si="1005"/>
        <v>1.1937005329283072</v>
      </c>
      <c r="BM1022" s="1">
        <f t="shared" ca="1" si="1005"/>
        <v>1.1937005329283072</v>
      </c>
      <c r="BN1022" s="1">
        <f t="shared" ca="1" si="1005"/>
        <v>1.1937005329283072</v>
      </c>
      <c r="BO1022" s="1">
        <f t="shared" ca="1" si="1005"/>
        <v>1.1937005329283072</v>
      </c>
      <c r="BP1022" s="1">
        <f t="shared" ca="1" si="1005"/>
        <v>1.1937005329283072</v>
      </c>
      <c r="BQ1022" s="1">
        <f t="shared" ca="1" si="1005"/>
        <v>1.1937005329283072</v>
      </c>
      <c r="BR1022" s="1">
        <f t="shared" ca="1" si="1005"/>
        <v>1.1937005329283072</v>
      </c>
      <c r="BS1022" s="1">
        <f t="shared" ca="1" si="1005"/>
        <v>1.1937005329283072</v>
      </c>
      <c r="BT1022" s="1">
        <f t="shared" ca="1" si="1005"/>
        <v>1.1937005329283072</v>
      </c>
      <c r="BU1022" s="1">
        <f t="shared" ca="1" si="1005"/>
        <v>1.1937005329283072</v>
      </c>
      <c r="BV1022" s="1">
        <f t="shared" ca="1" si="1005"/>
        <v>1.1937005329283072</v>
      </c>
      <c r="BW1022" s="1">
        <f t="shared" ca="1" si="1005"/>
        <v>1.1937005329283072</v>
      </c>
      <c r="BX1022" s="1">
        <f t="shared" ca="1" si="1005"/>
        <v>1.1937005329283072</v>
      </c>
      <c r="BY1022" s="1">
        <f t="shared" ca="1" si="1005"/>
        <v>1.1937005329283072</v>
      </c>
      <c r="BZ1022">
        <v>2050</v>
      </c>
    </row>
    <row r="1023" spans="47:78" x14ac:dyDescent="0.45">
      <c r="AU1023" t="str">
        <f t="shared" ca="1" si="967"/>
        <v>INM_MDR_OVC</v>
      </c>
      <c r="AV1023" s="1">
        <f t="shared" ca="1" si="947"/>
        <v>1.3224876615700021</v>
      </c>
      <c r="AW1023" s="1">
        <f t="shared" ref="AW1023:BY1023" ca="1" si="1006">OFFSET($F189,0,MATCH($BZ1023,$G$1:$J$1,0))</f>
        <v>1.3224876615700021</v>
      </c>
      <c r="AX1023" s="1">
        <f t="shared" ca="1" si="1006"/>
        <v>1.3224876615700021</v>
      </c>
      <c r="AY1023" s="1">
        <f t="shared" ca="1" si="1006"/>
        <v>1.3224876615700021</v>
      </c>
      <c r="AZ1023" s="1">
        <f t="shared" ca="1" si="1006"/>
        <v>1.3224876615700021</v>
      </c>
      <c r="BA1023" s="1">
        <f t="shared" ca="1" si="1006"/>
        <v>1.3224876615700021</v>
      </c>
      <c r="BB1023" s="1">
        <f t="shared" ca="1" si="1006"/>
        <v>1.3224876615700021</v>
      </c>
      <c r="BC1023" s="1">
        <f t="shared" ca="1" si="1006"/>
        <v>1.3224876615700021</v>
      </c>
      <c r="BD1023" s="1">
        <f t="shared" ca="1" si="1006"/>
        <v>1.3224876615700021</v>
      </c>
      <c r="BE1023" s="1">
        <f t="shared" ca="1" si="1006"/>
        <v>1.3224876615700021</v>
      </c>
      <c r="BF1023" s="1">
        <f t="shared" ca="1" si="1006"/>
        <v>1.3224876615700021</v>
      </c>
      <c r="BG1023" s="1">
        <f t="shared" ca="1" si="1006"/>
        <v>1.3224876615700021</v>
      </c>
      <c r="BH1023" s="1">
        <f t="shared" ca="1" si="1006"/>
        <v>1.3224876615700021</v>
      </c>
      <c r="BI1023" s="1">
        <f t="shared" ca="1" si="1006"/>
        <v>1.3224876615700021</v>
      </c>
      <c r="BJ1023" s="1">
        <f t="shared" ca="1" si="1006"/>
        <v>1.3224876615700021</v>
      </c>
      <c r="BK1023" s="1">
        <f t="shared" ca="1" si="1006"/>
        <v>1.3224876615700021</v>
      </c>
      <c r="BL1023" s="1">
        <f t="shared" ca="1" si="1006"/>
        <v>1.3224876615700021</v>
      </c>
      <c r="BM1023" s="1">
        <f t="shared" ca="1" si="1006"/>
        <v>1.3224876615700021</v>
      </c>
      <c r="BN1023" s="1">
        <f t="shared" ca="1" si="1006"/>
        <v>1.3224876615700021</v>
      </c>
      <c r="BO1023" s="1">
        <f t="shared" ca="1" si="1006"/>
        <v>1.3224876615700021</v>
      </c>
      <c r="BP1023" s="1">
        <f t="shared" ca="1" si="1006"/>
        <v>1.3224876615700021</v>
      </c>
      <c r="BQ1023" s="1">
        <f t="shared" ca="1" si="1006"/>
        <v>1.3224876615700021</v>
      </c>
      <c r="BR1023" s="1">
        <f t="shared" ca="1" si="1006"/>
        <v>1.3224876615700021</v>
      </c>
      <c r="BS1023" s="1">
        <f t="shared" ca="1" si="1006"/>
        <v>1.3224876615700021</v>
      </c>
      <c r="BT1023" s="1">
        <f t="shared" ca="1" si="1006"/>
        <v>1.3224876615700021</v>
      </c>
      <c r="BU1023" s="1">
        <f t="shared" ca="1" si="1006"/>
        <v>1.3224876615700021</v>
      </c>
      <c r="BV1023" s="1">
        <f t="shared" ca="1" si="1006"/>
        <v>1.3224876615700021</v>
      </c>
      <c r="BW1023" s="1">
        <f t="shared" ca="1" si="1006"/>
        <v>1.3224876615700021</v>
      </c>
      <c r="BX1023" s="1">
        <f t="shared" ca="1" si="1006"/>
        <v>1.3224876615700021</v>
      </c>
      <c r="BY1023" s="1">
        <f t="shared" ca="1" si="1006"/>
        <v>1.3224876615700021</v>
      </c>
      <c r="BZ1023">
        <v>2050</v>
      </c>
    </row>
    <row r="1024" spans="47:78" x14ac:dyDescent="0.45">
      <c r="AU1024" t="str">
        <f t="shared" ca="1" si="967"/>
        <v>\I:</v>
      </c>
      <c r="AV1024" s="1" t="str">
        <f t="shared" ca="1" si="947"/>
        <v/>
      </c>
      <c r="AW1024" s="1" t="str">
        <f t="shared" ref="AW1024:BY1024" ca="1" si="1007">OFFSET($F190,0,MATCH($BZ1024,$G$1:$J$1,0))</f>
        <v/>
      </c>
      <c r="AX1024" s="1" t="str">
        <f t="shared" ca="1" si="1007"/>
        <v/>
      </c>
      <c r="AY1024" s="1" t="str">
        <f t="shared" ca="1" si="1007"/>
        <v/>
      </c>
      <c r="AZ1024" s="1" t="str">
        <f t="shared" ca="1" si="1007"/>
        <v/>
      </c>
      <c r="BA1024" s="1" t="str">
        <f t="shared" ca="1" si="1007"/>
        <v/>
      </c>
      <c r="BB1024" s="1" t="str">
        <f t="shared" ca="1" si="1007"/>
        <v/>
      </c>
      <c r="BC1024" s="1" t="str">
        <f t="shared" ca="1" si="1007"/>
        <v/>
      </c>
      <c r="BD1024" s="1" t="str">
        <f t="shared" ca="1" si="1007"/>
        <v/>
      </c>
      <c r="BE1024" s="1" t="str">
        <f t="shared" ca="1" si="1007"/>
        <v/>
      </c>
      <c r="BF1024" s="1" t="str">
        <f t="shared" ca="1" si="1007"/>
        <v/>
      </c>
      <c r="BG1024" s="1" t="str">
        <f t="shared" ca="1" si="1007"/>
        <v/>
      </c>
      <c r="BH1024" s="1" t="str">
        <f t="shared" ca="1" si="1007"/>
        <v/>
      </c>
      <c r="BI1024" s="1" t="str">
        <f t="shared" ca="1" si="1007"/>
        <v/>
      </c>
      <c r="BJ1024" s="1" t="str">
        <f t="shared" ca="1" si="1007"/>
        <v/>
      </c>
      <c r="BK1024" s="1" t="str">
        <f t="shared" ca="1" si="1007"/>
        <v/>
      </c>
      <c r="BL1024" s="1" t="str">
        <f t="shared" ca="1" si="1007"/>
        <v/>
      </c>
      <c r="BM1024" s="1" t="str">
        <f t="shared" ca="1" si="1007"/>
        <v/>
      </c>
      <c r="BN1024" s="1" t="str">
        <f t="shared" ca="1" si="1007"/>
        <v/>
      </c>
      <c r="BO1024" s="1" t="str">
        <f t="shared" ca="1" si="1007"/>
        <v/>
      </c>
      <c r="BP1024" s="1" t="str">
        <f t="shared" ca="1" si="1007"/>
        <v/>
      </c>
      <c r="BQ1024" s="1" t="str">
        <f t="shared" ca="1" si="1007"/>
        <v/>
      </c>
      <c r="BR1024" s="1" t="str">
        <f t="shared" ca="1" si="1007"/>
        <v/>
      </c>
      <c r="BS1024" s="1" t="str">
        <f t="shared" ca="1" si="1007"/>
        <v/>
      </c>
      <c r="BT1024" s="1" t="str">
        <f t="shared" ca="1" si="1007"/>
        <v/>
      </c>
      <c r="BU1024" s="1" t="str">
        <f t="shared" ca="1" si="1007"/>
        <v/>
      </c>
      <c r="BV1024" s="1" t="str">
        <f t="shared" ca="1" si="1007"/>
        <v/>
      </c>
      <c r="BW1024" s="1" t="str">
        <f t="shared" ca="1" si="1007"/>
        <v/>
      </c>
      <c r="BX1024" s="1" t="str">
        <f t="shared" ca="1" si="1007"/>
        <v/>
      </c>
      <c r="BY1024" s="1" t="str">
        <f t="shared" ca="1" si="1007"/>
        <v/>
      </c>
      <c r="BZ1024">
        <v>2050</v>
      </c>
    </row>
    <row r="1025" spans="47:78" x14ac:dyDescent="0.45">
      <c r="AU1025" t="str">
        <f t="shared" ca="1" si="967"/>
        <v>\I: ILP_MDR_OVC</v>
      </c>
      <c r="AV1025" s="1">
        <f t="shared" ca="1" si="947"/>
        <v>1.3224876615700021</v>
      </c>
      <c r="AW1025" s="1">
        <f t="shared" ref="AW1025:BY1025" ca="1" si="1008">OFFSET($F191,0,MATCH($BZ1025,$G$1:$J$1,0))</f>
        <v>1.3224876615700021</v>
      </c>
      <c r="AX1025" s="1">
        <f t="shared" ca="1" si="1008"/>
        <v>1.3224876615700021</v>
      </c>
      <c r="AY1025" s="1">
        <f t="shared" ca="1" si="1008"/>
        <v>1.3224876615700021</v>
      </c>
      <c r="AZ1025" s="1">
        <f t="shared" ca="1" si="1008"/>
        <v>1.3224876615700021</v>
      </c>
      <c r="BA1025" s="1">
        <f t="shared" ca="1" si="1008"/>
        <v>1.3224876615700021</v>
      </c>
      <c r="BB1025" s="1">
        <f t="shared" ca="1" si="1008"/>
        <v>1.3224876615700021</v>
      </c>
      <c r="BC1025" s="1">
        <f t="shared" ca="1" si="1008"/>
        <v>1.3224876615700021</v>
      </c>
      <c r="BD1025" s="1">
        <f t="shared" ca="1" si="1008"/>
        <v>1.3224876615700021</v>
      </c>
      <c r="BE1025" s="1">
        <f t="shared" ca="1" si="1008"/>
        <v>1.3224876615700021</v>
      </c>
      <c r="BF1025" s="1">
        <f t="shared" ca="1" si="1008"/>
        <v>1.3224876615700021</v>
      </c>
      <c r="BG1025" s="1">
        <f t="shared" ca="1" si="1008"/>
        <v>1.3224876615700021</v>
      </c>
      <c r="BH1025" s="1">
        <f t="shared" ca="1" si="1008"/>
        <v>1.3224876615700021</v>
      </c>
      <c r="BI1025" s="1">
        <f t="shared" ca="1" si="1008"/>
        <v>1.3224876615700021</v>
      </c>
      <c r="BJ1025" s="1">
        <f t="shared" ca="1" si="1008"/>
        <v>1.3224876615700021</v>
      </c>
      <c r="BK1025" s="1">
        <f t="shared" ca="1" si="1008"/>
        <v>1.3224876615700021</v>
      </c>
      <c r="BL1025" s="1">
        <f t="shared" ca="1" si="1008"/>
        <v>1.3224876615700021</v>
      </c>
      <c r="BM1025" s="1">
        <f t="shared" ca="1" si="1008"/>
        <v>1.3224876615700021</v>
      </c>
      <c r="BN1025" s="1">
        <f t="shared" ca="1" si="1008"/>
        <v>1.3224876615700021</v>
      </c>
      <c r="BO1025" s="1">
        <f t="shared" ca="1" si="1008"/>
        <v>1.3224876615700021</v>
      </c>
      <c r="BP1025" s="1">
        <f t="shared" ca="1" si="1008"/>
        <v>1.3224876615700021</v>
      </c>
      <c r="BQ1025" s="1">
        <f t="shared" ca="1" si="1008"/>
        <v>1.3224876615700021</v>
      </c>
      <c r="BR1025" s="1">
        <f t="shared" ca="1" si="1008"/>
        <v>1.3224876615700021</v>
      </c>
      <c r="BS1025" s="1">
        <f t="shared" ca="1" si="1008"/>
        <v>1.3224876615700021</v>
      </c>
      <c r="BT1025" s="1">
        <f t="shared" ca="1" si="1008"/>
        <v>1.3224876615700021</v>
      </c>
      <c r="BU1025" s="1">
        <f t="shared" ca="1" si="1008"/>
        <v>1.3224876615700021</v>
      </c>
      <c r="BV1025" s="1">
        <f t="shared" ca="1" si="1008"/>
        <v>1.3224876615700021</v>
      </c>
      <c r="BW1025" s="1">
        <f t="shared" ca="1" si="1008"/>
        <v>1.3224876615700021</v>
      </c>
      <c r="BX1025" s="1">
        <f t="shared" ca="1" si="1008"/>
        <v>1.3224876615700021</v>
      </c>
      <c r="BY1025" s="1">
        <f t="shared" ca="1" si="1008"/>
        <v>1.3224876615700021</v>
      </c>
      <c r="BZ1025">
        <v>2050</v>
      </c>
    </row>
    <row r="1026" spans="47:78" x14ac:dyDescent="0.45">
      <c r="AU1026" t="str">
        <f t="shared" ca="1" si="967"/>
        <v>\I: IIS_PRH_OVC</v>
      </c>
      <c r="AV1026" s="1">
        <f t="shared" ca="1" si="947"/>
        <v>1.2700973158152613</v>
      </c>
      <c r="AW1026" s="1">
        <f t="shared" ref="AW1026:BY1026" ca="1" si="1009">OFFSET($F192,0,MATCH($BZ1026,$G$1:$J$1,0))</f>
        <v>1.2700973158152613</v>
      </c>
      <c r="AX1026" s="1">
        <f t="shared" ca="1" si="1009"/>
        <v>1.2700973158152613</v>
      </c>
      <c r="AY1026" s="1">
        <f t="shared" ca="1" si="1009"/>
        <v>1.2700973158152613</v>
      </c>
      <c r="AZ1026" s="1">
        <f t="shared" ca="1" si="1009"/>
        <v>1.2700973158152613</v>
      </c>
      <c r="BA1026" s="1">
        <f t="shared" ca="1" si="1009"/>
        <v>1.2700973158152613</v>
      </c>
      <c r="BB1026" s="1">
        <f t="shared" ca="1" si="1009"/>
        <v>1.2700973158152613</v>
      </c>
      <c r="BC1026" s="1">
        <f t="shared" ca="1" si="1009"/>
        <v>1.2700973158152613</v>
      </c>
      <c r="BD1026" s="1">
        <f t="shared" ca="1" si="1009"/>
        <v>1.2700973158152613</v>
      </c>
      <c r="BE1026" s="1">
        <f t="shared" ca="1" si="1009"/>
        <v>1.2700973158152613</v>
      </c>
      <c r="BF1026" s="1">
        <f t="shared" ca="1" si="1009"/>
        <v>1.2700973158152613</v>
      </c>
      <c r="BG1026" s="1">
        <f t="shared" ca="1" si="1009"/>
        <v>1.2700973158152613</v>
      </c>
      <c r="BH1026" s="1">
        <f t="shared" ca="1" si="1009"/>
        <v>1.2700973158152613</v>
      </c>
      <c r="BI1026" s="1">
        <f t="shared" ca="1" si="1009"/>
        <v>1.2700973158152613</v>
      </c>
      <c r="BJ1026" s="1">
        <f t="shared" ca="1" si="1009"/>
        <v>1.2700973158152613</v>
      </c>
      <c r="BK1026" s="1">
        <f t="shared" ca="1" si="1009"/>
        <v>1.2700973158152613</v>
      </c>
      <c r="BL1026" s="1">
        <f t="shared" ca="1" si="1009"/>
        <v>1.2700973158152613</v>
      </c>
      <c r="BM1026" s="1">
        <f t="shared" ca="1" si="1009"/>
        <v>1.2700973158152613</v>
      </c>
      <c r="BN1026" s="1">
        <f t="shared" ca="1" si="1009"/>
        <v>1.2700973158152613</v>
      </c>
      <c r="BO1026" s="1">
        <f t="shared" ca="1" si="1009"/>
        <v>1.2700973158152613</v>
      </c>
      <c r="BP1026" s="1">
        <f t="shared" ca="1" si="1009"/>
        <v>1.2700973158152613</v>
      </c>
      <c r="BQ1026" s="1">
        <f t="shared" ca="1" si="1009"/>
        <v>1.2700973158152613</v>
      </c>
      <c r="BR1026" s="1">
        <f t="shared" ca="1" si="1009"/>
        <v>1.2700973158152613</v>
      </c>
      <c r="BS1026" s="1">
        <f t="shared" ca="1" si="1009"/>
        <v>1.2700973158152613</v>
      </c>
      <c r="BT1026" s="1">
        <f t="shared" ca="1" si="1009"/>
        <v>1.2700973158152613</v>
      </c>
      <c r="BU1026" s="1">
        <f t="shared" ca="1" si="1009"/>
        <v>1.2700973158152613</v>
      </c>
      <c r="BV1026" s="1">
        <f t="shared" ca="1" si="1009"/>
        <v>1.2700973158152613</v>
      </c>
      <c r="BW1026" s="1">
        <f t="shared" ca="1" si="1009"/>
        <v>1.2700973158152613</v>
      </c>
      <c r="BX1026" s="1">
        <f t="shared" ca="1" si="1009"/>
        <v>1.2700973158152613</v>
      </c>
      <c r="BY1026" s="1">
        <f t="shared" ca="1" si="1009"/>
        <v>1.2700973158152613</v>
      </c>
      <c r="BZ1026">
        <v>2050</v>
      </c>
    </row>
    <row r="1027" spans="47:78" x14ac:dyDescent="0.45">
      <c r="AU1027" t="str">
        <f t="shared" ca="1" si="967"/>
        <v>\I: IIS_OTP_OVC</v>
      </c>
      <c r="AV1027" s="1">
        <f t="shared" ca="1" si="947"/>
        <v>1.2700973158152613</v>
      </c>
      <c r="AW1027" s="1">
        <f t="shared" ref="AW1027:BY1027" ca="1" si="1010">OFFSET($F193,0,MATCH($BZ1027,$G$1:$J$1,0))</f>
        <v>1.2700973158152613</v>
      </c>
      <c r="AX1027" s="1">
        <f t="shared" ca="1" si="1010"/>
        <v>1.2700973158152613</v>
      </c>
      <c r="AY1027" s="1">
        <f t="shared" ca="1" si="1010"/>
        <v>1.2700973158152613</v>
      </c>
      <c r="AZ1027" s="1">
        <f t="shared" ca="1" si="1010"/>
        <v>1.2700973158152613</v>
      </c>
      <c r="BA1027" s="1">
        <f t="shared" ca="1" si="1010"/>
        <v>1.2700973158152613</v>
      </c>
      <c r="BB1027" s="1">
        <f t="shared" ca="1" si="1010"/>
        <v>1.2700973158152613</v>
      </c>
      <c r="BC1027" s="1">
        <f t="shared" ca="1" si="1010"/>
        <v>1.2700973158152613</v>
      </c>
      <c r="BD1027" s="1">
        <f t="shared" ca="1" si="1010"/>
        <v>1.2700973158152613</v>
      </c>
      <c r="BE1027" s="1">
        <f t="shared" ca="1" si="1010"/>
        <v>1.2700973158152613</v>
      </c>
      <c r="BF1027" s="1">
        <f t="shared" ca="1" si="1010"/>
        <v>1.2700973158152613</v>
      </c>
      <c r="BG1027" s="1">
        <f t="shared" ca="1" si="1010"/>
        <v>1.2700973158152613</v>
      </c>
      <c r="BH1027" s="1">
        <f t="shared" ca="1" si="1010"/>
        <v>1.2700973158152613</v>
      </c>
      <c r="BI1027" s="1">
        <f t="shared" ca="1" si="1010"/>
        <v>1.2700973158152613</v>
      </c>
      <c r="BJ1027" s="1">
        <f t="shared" ca="1" si="1010"/>
        <v>1.2700973158152613</v>
      </c>
      <c r="BK1027" s="1">
        <f t="shared" ca="1" si="1010"/>
        <v>1.2700973158152613</v>
      </c>
      <c r="BL1027" s="1">
        <f t="shared" ca="1" si="1010"/>
        <v>1.2700973158152613</v>
      </c>
      <c r="BM1027" s="1">
        <f t="shared" ca="1" si="1010"/>
        <v>1.2700973158152613</v>
      </c>
      <c r="BN1027" s="1">
        <f t="shared" ca="1" si="1010"/>
        <v>1.2700973158152613</v>
      </c>
      <c r="BO1027" s="1">
        <f t="shared" ca="1" si="1010"/>
        <v>1.2700973158152613</v>
      </c>
      <c r="BP1027" s="1">
        <f t="shared" ca="1" si="1010"/>
        <v>1.2700973158152613</v>
      </c>
      <c r="BQ1027" s="1">
        <f t="shared" ca="1" si="1010"/>
        <v>1.2700973158152613</v>
      </c>
      <c r="BR1027" s="1">
        <f t="shared" ca="1" si="1010"/>
        <v>1.2700973158152613</v>
      </c>
      <c r="BS1027" s="1">
        <f t="shared" ca="1" si="1010"/>
        <v>1.2700973158152613</v>
      </c>
      <c r="BT1027" s="1">
        <f t="shared" ca="1" si="1010"/>
        <v>1.2700973158152613</v>
      </c>
      <c r="BU1027" s="1">
        <f t="shared" ca="1" si="1010"/>
        <v>1.2700973158152613</v>
      </c>
      <c r="BV1027" s="1">
        <f t="shared" ca="1" si="1010"/>
        <v>1.2700973158152613</v>
      </c>
      <c r="BW1027" s="1">
        <f t="shared" ca="1" si="1010"/>
        <v>1.2700973158152613</v>
      </c>
      <c r="BX1027" s="1">
        <f t="shared" ca="1" si="1010"/>
        <v>1.2700973158152613</v>
      </c>
      <c r="BY1027" s="1">
        <f t="shared" ca="1" si="1010"/>
        <v>1.2700973158152613</v>
      </c>
      <c r="BZ1027">
        <v>2050</v>
      </c>
    </row>
    <row r="1028" spans="47:78" x14ac:dyDescent="0.45">
      <c r="AU1028" t="str">
        <f t="shared" ca="1" si="967"/>
        <v>INF_PRH_OVC</v>
      </c>
      <c r="AV1028" s="1">
        <f t="shared" ca="1" si="947"/>
        <v>1.1870432122481129</v>
      </c>
      <c r="AW1028" s="1">
        <f t="shared" ref="AW1028:BY1028" ca="1" si="1011">OFFSET($F194,0,MATCH($BZ1028,$G$1:$J$1,0))</f>
        <v>1.1870432122481129</v>
      </c>
      <c r="AX1028" s="1">
        <f t="shared" ca="1" si="1011"/>
        <v>1.1870432122481129</v>
      </c>
      <c r="AY1028" s="1">
        <f t="shared" ca="1" si="1011"/>
        <v>1.1870432122481129</v>
      </c>
      <c r="AZ1028" s="1">
        <f t="shared" ca="1" si="1011"/>
        <v>1.1870432122481129</v>
      </c>
      <c r="BA1028" s="1">
        <f t="shared" ca="1" si="1011"/>
        <v>1.1870432122481129</v>
      </c>
      <c r="BB1028" s="1">
        <f t="shared" ca="1" si="1011"/>
        <v>1.1870432122481129</v>
      </c>
      <c r="BC1028" s="1">
        <f t="shared" ca="1" si="1011"/>
        <v>1.1870432122481129</v>
      </c>
      <c r="BD1028" s="1">
        <f t="shared" ca="1" si="1011"/>
        <v>1.1870432122481129</v>
      </c>
      <c r="BE1028" s="1">
        <f t="shared" ca="1" si="1011"/>
        <v>1.1870432122481129</v>
      </c>
      <c r="BF1028" s="1">
        <f t="shared" ca="1" si="1011"/>
        <v>1.1870432122481129</v>
      </c>
      <c r="BG1028" s="1">
        <f t="shared" ca="1" si="1011"/>
        <v>1.1870432122481129</v>
      </c>
      <c r="BH1028" s="1">
        <f t="shared" ca="1" si="1011"/>
        <v>1.1870432122481129</v>
      </c>
      <c r="BI1028" s="1">
        <f t="shared" ca="1" si="1011"/>
        <v>1.1870432122481129</v>
      </c>
      <c r="BJ1028" s="1">
        <f t="shared" ca="1" si="1011"/>
        <v>1.1870432122481129</v>
      </c>
      <c r="BK1028" s="1">
        <f t="shared" ca="1" si="1011"/>
        <v>1.1870432122481129</v>
      </c>
      <c r="BL1028" s="1">
        <f t="shared" ca="1" si="1011"/>
        <v>1.1870432122481129</v>
      </c>
      <c r="BM1028" s="1">
        <f t="shared" ca="1" si="1011"/>
        <v>1.1870432122481129</v>
      </c>
      <c r="BN1028" s="1">
        <f t="shared" ca="1" si="1011"/>
        <v>1.1870432122481129</v>
      </c>
      <c r="BO1028" s="1">
        <f t="shared" ca="1" si="1011"/>
        <v>1.1870432122481129</v>
      </c>
      <c r="BP1028" s="1">
        <f t="shared" ca="1" si="1011"/>
        <v>1.1870432122481129</v>
      </c>
      <c r="BQ1028" s="1">
        <f t="shared" ca="1" si="1011"/>
        <v>1.1870432122481129</v>
      </c>
      <c r="BR1028" s="1">
        <f t="shared" ca="1" si="1011"/>
        <v>1.1870432122481129</v>
      </c>
      <c r="BS1028" s="1">
        <f t="shared" ca="1" si="1011"/>
        <v>1.1870432122481129</v>
      </c>
      <c r="BT1028" s="1">
        <f t="shared" ca="1" si="1011"/>
        <v>1.1870432122481129</v>
      </c>
      <c r="BU1028" s="1">
        <f t="shared" ca="1" si="1011"/>
        <v>1.1870432122481129</v>
      </c>
      <c r="BV1028" s="1">
        <f t="shared" ca="1" si="1011"/>
        <v>1.1870432122481129</v>
      </c>
      <c r="BW1028" s="1">
        <f t="shared" ca="1" si="1011"/>
        <v>1.1870432122481129</v>
      </c>
      <c r="BX1028" s="1">
        <f t="shared" ca="1" si="1011"/>
        <v>1.1870432122481129</v>
      </c>
      <c r="BY1028" s="1">
        <f t="shared" ca="1" si="1011"/>
        <v>1.1870432122481129</v>
      </c>
      <c r="BZ1028">
        <v>2050</v>
      </c>
    </row>
    <row r="1029" spans="47:78" x14ac:dyDescent="0.45">
      <c r="AU1029" t="str">
        <f t="shared" ca="1" si="967"/>
        <v>IMC_PRH_OVC</v>
      </c>
      <c r="AV1029" s="1">
        <f t="shared" ca="1" si="947"/>
        <v>1.1870432122481129</v>
      </c>
      <c r="AW1029" s="1">
        <f t="shared" ref="AW1029:BY1029" ca="1" si="1012">OFFSET($F195,0,MATCH($BZ1029,$G$1:$J$1,0))</f>
        <v>1.1870432122481129</v>
      </c>
      <c r="AX1029" s="1">
        <f t="shared" ca="1" si="1012"/>
        <v>1.1870432122481129</v>
      </c>
      <c r="AY1029" s="1">
        <f t="shared" ca="1" si="1012"/>
        <v>1.1870432122481129</v>
      </c>
      <c r="AZ1029" s="1">
        <f t="shared" ca="1" si="1012"/>
        <v>1.1870432122481129</v>
      </c>
      <c r="BA1029" s="1">
        <f t="shared" ca="1" si="1012"/>
        <v>1.1870432122481129</v>
      </c>
      <c r="BB1029" s="1">
        <f t="shared" ca="1" si="1012"/>
        <v>1.1870432122481129</v>
      </c>
      <c r="BC1029" s="1">
        <f t="shared" ca="1" si="1012"/>
        <v>1.1870432122481129</v>
      </c>
      <c r="BD1029" s="1">
        <f t="shared" ca="1" si="1012"/>
        <v>1.1870432122481129</v>
      </c>
      <c r="BE1029" s="1">
        <f t="shared" ca="1" si="1012"/>
        <v>1.1870432122481129</v>
      </c>
      <c r="BF1029" s="1">
        <f t="shared" ca="1" si="1012"/>
        <v>1.1870432122481129</v>
      </c>
      <c r="BG1029" s="1">
        <f t="shared" ca="1" si="1012"/>
        <v>1.1870432122481129</v>
      </c>
      <c r="BH1029" s="1">
        <f t="shared" ca="1" si="1012"/>
        <v>1.1870432122481129</v>
      </c>
      <c r="BI1029" s="1">
        <f t="shared" ca="1" si="1012"/>
        <v>1.1870432122481129</v>
      </c>
      <c r="BJ1029" s="1">
        <f t="shared" ca="1" si="1012"/>
        <v>1.1870432122481129</v>
      </c>
      <c r="BK1029" s="1">
        <f t="shared" ca="1" si="1012"/>
        <v>1.1870432122481129</v>
      </c>
      <c r="BL1029" s="1">
        <f t="shared" ca="1" si="1012"/>
        <v>1.1870432122481129</v>
      </c>
      <c r="BM1029" s="1">
        <f t="shared" ca="1" si="1012"/>
        <v>1.1870432122481129</v>
      </c>
      <c r="BN1029" s="1">
        <f t="shared" ca="1" si="1012"/>
        <v>1.1870432122481129</v>
      </c>
      <c r="BO1029" s="1">
        <f t="shared" ca="1" si="1012"/>
        <v>1.1870432122481129</v>
      </c>
      <c r="BP1029" s="1">
        <f t="shared" ca="1" si="1012"/>
        <v>1.1870432122481129</v>
      </c>
      <c r="BQ1029" s="1">
        <f t="shared" ca="1" si="1012"/>
        <v>1.1870432122481129</v>
      </c>
      <c r="BR1029" s="1">
        <f t="shared" ca="1" si="1012"/>
        <v>1.1870432122481129</v>
      </c>
      <c r="BS1029" s="1">
        <f t="shared" ca="1" si="1012"/>
        <v>1.1870432122481129</v>
      </c>
      <c r="BT1029" s="1">
        <f t="shared" ca="1" si="1012"/>
        <v>1.1870432122481129</v>
      </c>
      <c r="BU1029" s="1">
        <f t="shared" ca="1" si="1012"/>
        <v>1.1870432122481129</v>
      </c>
      <c r="BV1029" s="1">
        <f t="shared" ca="1" si="1012"/>
        <v>1.1870432122481129</v>
      </c>
      <c r="BW1029" s="1">
        <f t="shared" ca="1" si="1012"/>
        <v>1.1870432122481129</v>
      </c>
      <c r="BX1029" s="1">
        <f t="shared" ca="1" si="1012"/>
        <v>1.1870432122481129</v>
      </c>
      <c r="BY1029" s="1">
        <f t="shared" ca="1" si="1012"/>
        <v>1.1870432122481129</v>
      </c>
      <c r="BZ1029">
        <v>2050</v>
      </c>
    </row>
    <row r="1030" spans="47:78" x14ac:dyDescent="0.45">
      <c r="AU1030" t="str">
        <f t="shared" ca="1" si="967"/>
        <v>ITM_PRH_OVC</v>
      </c>
      <c r="AV1030" s="1">
        <f t="shared" ref="AV1030:AV1093" ca="1" si="1013">OFFSET($F196,0,MATCH($BZ1030,$G$1:$J$1,0))</f>
        <v>1.2700973158152613</v>
      </c>
      <c r="AW1030" s="1">
        <f t="shared" ref="AW1030:BY1030" ca="1" si="1014">OFFSET($F196,0,MATCH($BZ1030,$G$1:$J$1,0))</f>
        <v>1.2700973158152613</v>
      </c>
      <c r="AX1030" s="1">
        <f t="shared" ca="1" si="1014"/>
        <v>1.2700973158152613</v>
      </c>
      <c r="AY1030" s="1">
        <f t="shared" ca="1" si="1014"/>
        <v>1.2700973158152613</v>
      </c>
      <c r="AZ1030" s="1">
        <f t="shared" ca="1" si="1014"/>
        <v>1.2700973158152613</v>
      </c>
      <c r="BA1030" s="1">
        <f t="shared" ca="1" si="1014"/>
        <v>1.2700973158152613</v>
      </c>
      <c r="BB1030" s="1">
        <f t="shared" ca="1" si="1014"/>
        <v>1.2700973158152613</v>
      </c>
      <c r="BC1030" s="1">
        <f t="shared" ca="1" si="1014"/>
        <v>1.2700973158152613</v>
      </c>
      <c r="BD1030" s="1">
        <f t="shared" ca="1" si="1014"/>
        <v>1.2700973158152613</v>
      </c>
      <c r="BE1030" s="1">
        <f t="shared" ca="1" si="1014"/>
        <v>1.2700973158152613</v>
      </c>
      <c r="BF1030" s="1">
        <f t="shared" ca="1" si="1014"/>
        <v>1.2700973158152613</v>
      </c>
      <c r="BG1030" s="1">
        <f t="shared" ca="1" si="1014"/>
        <v>1.2700973158152613</v>
      </c>
      <c r="BH1030" s="1">
        <f t="shared" ca="1" si="1014"/>
        <v>1.2700973158152613</v>
      </c>
      <c r="BI1030" s="1">
        <f t="shared" ca="1" si="1014"/>
        <v>1.2700973158152613</v>
      </c>
      <c r="BJ1030" s="1">
        <f t="shared" ca="1" si="1014"/>
        <v>1.2700973158152613</v>
      </c>
      <c r="BK1030" s="1">
        <f t="shared" ca="1" si="1014"/>
        <v>1.2700973158152613</v>
      </c>
      <c r="BL1030" s="1">
        <f t="shared" ca="1" si="1014"/>
        <v>1.2700973158152613</v>
      </c>
      <c r="BM1030" s="1">
        <f t="shared" ca="1" si="1014"/>
        <v>1.2700973158152613</v>
      </c>
      <c r="BN1030" s="1">
        <f t="shared" ca="1" si="1014"/>
        <v>1.2700973158152613</v>
      </c>
      <c r="BO1030" s="1">
        <f t="shared" ca="1" si="1014"/>
        <v>1.2700973158152613</v>
      </c>
      <c r="BP1030" s="1">
        <f t="shared" ca="1" si="1014"/>
        <v>1.2700973158152613</v>
      </c>
      <c r="BQ1030" s="1">
        <f t="shared" ca="1" si="1014"/>
        <v>1.2700973158152613</v>
      </c>
      <c r="BR1030" s="1">
        <f t="shared" ca="1" si="1014"/>
        <v>1.2700973158152613</v>
      </c>
      <c r="BS1030" s="1">
        <f t="shared" ca="1" si="1014"/>
        <v>1.2700973158152613</v>
      </c>
      <c r="BT1030" s="1">
        <f t="shared" ca="1" si="1014"/>
        <v>1.2700973158152613</v>
      </c>
      <c r="BU1030" s="1">
        <f t="shared" ca="1" si="1014"/>
        <v>1.2700973158152613</v>
      </c>
      <c r="BV1030" s="1">
        <f t="shared" ca="1" si="1014"/>
        <v>1.2700973158152613</v>
      </c>
      <c r="BW1030" s="1">
        <f t="shared" ca="1" si="1014"/>
        <v>1.2700973158152613</v>
      </c>
      <c r="BX1030" s="1">
        <f t="shared" ca="1" si="1014"/>
        <v>1.2700973158152613</v>
      </c>
      <c r="BY1030" s="1">
        <f t="shared" ca="1" si="1014"/>
        <v>1.2700973158152613</v>
      </c>
      <c r="BZ1030">
        <v>2050</v>
      </c>
    </row>
    <row r="1031" spans="47:78" x14ac:dyDescent="0.45">
      <c r="AU1031" t="str">
        <f t="shared" ca="1" si="967"/>
        <v>\I:</v>
      </c>
      <c r="AV1031" s="1" t="str">
        <f t="shared" ca="1" si="1013"/>
        <v/>
      </c>
      <c r="AW1031" s="1" t="str">
        <f t="shared" ref="AW1031:BY1031" ca="1" si="1015">OFFSET($F197,0,MATCH($BZ1031,$G$1:$J$1,0))</f>
        <v/>
      </c>
      <c r="AX1031" s="1" t="str">
        <f t="shared" ca="1" si="1015"/>
        <v/>
      </c>
      <c r="AY1031" s="1" t="str">
        <f t="shared" ca="1" si="1015"/>
        <v/>
      </c>
      <c r="AZ1031" s="1" t="str">
        <f t="shared" ca="1" si="1015"/>
        <v/>
      </c>
      <c r="BA1031" s="1" t="str">
        <f t="shared" ca="1" si="1015"/>
        <v/>
      </c>
      <c r="BB1031" s="1" t="str">
        <f t="shared" ca="1" si="1015"/>
        <v/>
      </c>
      <c r="BC1031" s="1" t="str">
        <f t="shared" ca="1" si="1015"/>
        <v/>
      </c>
      <c r="BD1031" s="1" t="str">
        <f t="shared" ca="1" si="1015"/>
        <v/>
      </c>
      <c r="BE1031" s="1" t="str">
        <f t="shared" ca="1" si="1015"/>
        <v/>
      </c>
      <c r="BF1031" s="1" t="str">
        <f t="shared" ca="1" si="1015"/>
        <v/>
      </c>
      <c r="BG1031" s="1" t="str">
        <f t="shared" ca="1" si="1015"/>
        <v/>
      </c>
      <c r="BH1031" s="1" t="str">
        <f t="shared" ca="1" si="1015"/>
        <v/>
      </c>
      <c r="BI1031" s="1" t="str">
        <f t="shared" ca="1" si="1015"/>
        <v/>
      </c>
      <c r="BJ1031" s="1" t="str">
        <f t="shared" ca="1" si="1015"/>
        <v/>
      </c>
      <c r="BK1031" s="1" t="str">
        <f t="shared" ca="1" si="1015"/>
        <v/>
      </c>
      <c r="BL1031" s="1" t="str">
        <f t="shared" ca="1" si="1015"/>
        <v/>
      </c>
      <c r="BM1031" s="1" t="str">
        <f t="shared" ca="1" si="1015"/>
        <v/>
      </c>
      <c r="BN1031" s="1" t="str">
        <f t="shared" ca="1" si="1015"/>
        <v/>
      </c>
      <c r="BO1031" s="1" t="str">
        <f t="shared" ca="1" si="1015"/>
        <v/>
      </c>
      <c r="BP1031" s="1" t="str">
        <f t="shared" ca="1" si="1015"/>
        <v/>
      </c>
      <c r="BQ1031" s="1" t="str">
        <f t="shared" ca="1" si="1015"/>
        <v/>
      </c>
      <c r="BR1031" s="1" t="str">
        <f t="shared" ca="1" si="1015"/>
        <v/>
      </c>
      <c r="BS1031" s="1" t="str">
        <f t="shared" ca="1" si="1015"/>
        <v/>
      </c>
      <c r="BT1031" s="1" t="str">
        <f t="shared" ca="1" si="1015"/>
        <v/>
      </c>
      <c r="BU1031" s="1" t="str">
        <f t="shared" ca="1" si="1015"/>
        <v/>
      </c>
      <c r="BV1031" s="1" t="str">
        <f t="shared" ca="1" si="1015"/>
        <v/>
      </c>
      <c r="BW1031" s="1" t="str">
        <f t="shared" ca="1" si="1015"/>
        <v/>
      </c>
      <c r="BX1031" s="1" t="str">
        <f t="shared" ca="1" si="1015"/>
        <v/>
      </c>
      <c r="BY1031" s="1" t="str">
        <f t="shared" ca="1" si="1015"/>
        <v/>
      </c>
      <c r="BZ1031">
        <v>2050</v>
      </c>
    </row>
    <row r="1032" spans="47:78" x14ac:dyDescent="0.45">
      <c r="AU1032" t="str">
        <f t="shared" ca="1" si="967"/>
        <v>IFP_PRH_BIO</v>
      </c>
      <c r="AV1032" s="1">
        <f t="shared" ca="1" si="1013"/>
        <v>1.1937005329283072</v>
      </c>
      <c r="AW1032" s="1">
        <f t="shared" ref="AW1032:BY1032" ca="1" si="1016">OFFSET($F198,0,MATCH($BZ1032,$G$1:$J$1,0))</f>
        <v>1.1937005329283072</v>
      </c>
      <c r="AX1032" s="1">
        <f t="shared" ca="1" si="1016"/>
        <v>1.1937005329283072</v>
      </c>
      <c r="AY1032" s="1">
        <f t="shared" ca="1" si="1016"/>
        <v>1.1937005329283072</v>
      </c>
      <c r="AZ1032" s="1">
        <f t="shared" ca="1" si="1016"/>
        <v>1.1937005329283072</v>
      </c>
      <c r="BA1032" s="1">
        <f t="shared" ca="1" si="1016"/>
        <v>1.1937005329283072</v>
      </c>
      <c r="BB1032" s="1">
        <f t="shared" ca="1" si="1016"/>
        <v>1.1937005329283072</v>
      </c>
      <c r="BC1032" s="1">
        <f t="shared" ca="1" si="1016"/>
        <v>1.1937005329283072</v>
      </c>
      <c r="BD1032" s="1">
        <f t="shared" ca="1" si="1016"/>
        <v>1.1937005329283072</v>
      </c>
      <c r="BE1032" s="1">
        <f t="shared" ca="1" si="1016"/>
        <v>1.1937005329283072</v>
      </c>
      <c r="BF1032" s="1">
        <f t="shared" ca="1" si="1016"/>
        <v>1.1937005329283072</v>
      </c>
      <c r="BG1032" s="1">
        <f t="shared" ca="1" si="1016"/>
        <v>1.1937005329283072</v>
      </c>
      <c r="BH1032" s="1">
        <f t="shared" ca="1" si="1016"/>
        <v>1.1937005329283072</v>
      </c>
      <c r="BI1032" s="1">
        <f t="shared" ca="1" si="1016"/>
        <v>1.1937005329283072</v>
      </c>
      <c r="BJ1032" s="1">
        <f t="shared" ca="1" si="1016"/>
        <v>1.1937005329283072</v>
      </c>
      <c r="BK1032" s="1">
        <f t="shared" ca="1" si="1016"/>
        <v>1.1937005329283072</v>
      </c>
      <c r="BL1032" s="1">
        <f t="shared" ca="1" si="1016"/>
        <v>1.1937005329283072</v>
      </c>
      <c r="BM1032" s="1">
        <f t="shared" ca="1" si="1016"/>
        <v>1.1937005329283072</v>
      </c>
      <c r="BN1032" s="1">
        <f t="shared" ca="1" si="1016"/>
        <v>1.1937005329283072</v>
      </c>
      <c r="BO1032" s="1">
        <f t="shared" ca="1" si="1016"/>
        <v>1.1937005329283072</v>
      </c>
      <c r="BP1032" s="1">
        <f t="shared" ca="1" si="1016"/>
        <v>1.1937005329283072</v>
      </c>
      <c r="BQ1032" s="1">
        <f t="shared" ca="1" si="1016"/>
        <v>1.1937005329283072</v>
      </c>
      <c r="BR1032" s="1">
        <f t="shared" ca="1" si="1016"/>
        <v>1.1937005329283072</v>
      </c>
      <c r="BS1032" s="1">
        <f t="shared" ca="1" si="1016"/>
        <v>1.1937005329283072</v>
      </c>
      <c r="BT1032" s="1">
        <f t="shared" ca="1" si="1016"/>
        <v>1.1937005329283072</v>
      </c>
      <c r="BU1032" s="1">
        <f t="shared" ca="1" si="1016"/>
        <v>1.1937005329283072</v>
      </c>
      <c r="BV1032" s="1">
        <f t="shared" ca="1" si="1016"/>
        <v>1.1937005329283072</v>
      </c>
      <c r="BW1032" s="1">
        <f t="shared" ca="1" si="1016"/>
        <v>1.1937005329283072</v>
      </c>
      <c r="BX1032" s="1">
        <f t="shared" ca="1" si="1016"/>
        <v>1.1937005329283072</v>
      </c>
      <c r="BY1032" s="1">
        <f t="shared" ca="1" si="1016"/>
        <v>1.1937005329283072</v>
      </c>
      <c r="BZ1032">
        <v>2050</v>
      </c>
    </row>
    <row r="1033" spans="47:78" x14ac:dyDescent="0.45">
      <c r="AU1033" t="str">
        <f t="shared" ca="1" si="967"/>
        <v>\I:</v>
      </c>
      <c r="AV1033" s="1" t="str">
        <f t="shared" ca="1" si="1013"/>
        <v/>
      </c>
      <c r="AW1033" s="1" t="str">
        <f t="shared" ref="AW1033:BY1033" ca="1" si="1017">OFFSET($F199,0,MATCH($BZ1033,$G$1:$J$1,0))</f>
        <v/>
      </c>
      <c r="AX1033" s="1" t="str">
        <f t="shared" ca="1" si="1017"/>
        <v/>
      </c>
      <c r="AY1033" s="1" t="str">
        <f t="shared" ca="1" si="1017"/>
        <v/>
      </c>
      <c r="AZ1033" s="1" t="str">
        <f t="shared" ca="1" si="1017"/>
        <v/>
      </c>
      <c r="BA1033" s="1" t="str">
        <f t="shared" ca="1" si="1017"/>
        <v/>
      </c>
      <c r="BB1033" s="1" t="str">
        <f t="shared" ca="1" si="1017"/>
        <v/>
      </c>
      <c r="BC1033" s="1" t="str">
        <f t="shared" ca="1" si="1017"/>
        <v/>
      </c>
      <c r="BD1033" s="1" t="str">
        <f t="shared" ca="1" si="1017"/>
        <v/>
      </c>
      <c r="BE1033" s="1" t="str">
        <f t="shared" ca="1" si="1017"/>
        <v/>
      </c>
      <c r="BF1033" s="1" t="str">
        <f t="shared" ca="1" si="1017"/>
        <v/>
      </c>
      <c r="BG1033" s="1" t="str">
        <f t="shared" ca="1" si="1017"/>
        <v/>
      </c>
      <c r="BH1033" s="1" t="str">
        <f t="shared" ca="1" si="1017"/>
        <v/>
      </c>
      <c r="BI1033" s="1" t="str">
        <f t="shared" ca="1" si="1017"/>
        <v/>
      </c>
      <c r="BJ1033" s="1" t="str">
        <f t="shared" ca="1" si="1017"/>
        <v/>
      </c>
      <c r="BK1033" s="1" t="str">
        <f t="shared" ca="1" si="1017"/>
        <v/>
      </c>
      <c r="BL1033" s="1" t="str">
        <f t="shared" ca="1" si="1017"/>
        <v/>
      </c>
      <c r="BM1033" s="1" t="str">
        <f t="shared" ca="1" si="1017"/>
        <v/>
      </c>
      <c r="BN1033" s="1" t="str">
        <f t="shared" ca="1" si="1017"/>
        <v/>
      </c>
      <c r="BO1033" s="1" t="str">
        <f t="shared" ca="1" si="1017"/>
        <v/>
      </c>
      <c r="BP1033" s="1" t="str">
        <f t="shared" ca="1" si="1017"/>
        <v/>
      </c>
      <c r="BQ1033" s="1" t="str">
        <f t="shared" ca="1" si="1017"/>
        <v/>
      </c>
      <c r="BR1033" s="1" t="str">
        <f t="shared" ca="1" si="1017"/>
        <v/>
      </c>
      <c r="BS1033" s="1" t="str">
        <f t="shared" ca="1" si="1017"/>
        <v/>
      </c>
      <c r="BT1033" s="1" t="str">
        <f t="shared" ca="1" si="1017"/>
        <v/>
      </c>
      <c r="BU1033" s="1" t="str">
        <f t="shared" ca="1" si="1017"/>
        <v/>
      </c>
      <c r="BV1033" s="1" t="str">
        <f t="shared" ca="1" si="1017"/>
        <v/>
      </c>
      <c r="BW1033" s="1" t="str">
        <f t="shared" ca="1" si="1017"/>
        <v/>
      </c>
      <c r="BX1033" s="1" t="str">
        <f t="shared" ca="1" si="1017"/>
        <v/>
      </c>
      <c r="BY1033" s="1" t="str">
        <f t="shared" ca="1" si="1017"/>
        <v/>
      </c>
      <c r="BZ1033">
        <v>2050</v>
      </c>
    </row>
    <row r="1034" spans="47:78" x14ac:dyDescent="0.45">
      <c r="AU1034" t="str">
        <f t="shared" ca="1" si="967"/>
        <v>\I:</v>
      </c>
      <c r="AV1034" s="1" t="str">
        <f t="shared" ca="1" si="1013"/>
        <v/>
      </c>
      <c r="AW1034" s="1" t="str">
        <f t="shared" ref="AW1034:BY1034" ca="1" si="1018">OFFSET($F200,0,MATCH($BZ1034,$G$1:$J$1,0))</f>
        <v/>
      </c>
      <c r="AX1034" s="1" t="str">
        <f t="shared" ca="1" si="1018"/>
        <v/>
      </c>
      <c r="AY1034" s="1" t="str">
        <f t="shared" ca="1" si="1018"/>
        <v/>
      </c>
      <c r="AZ1034" s="1" t="str">
        <f t="shared" ca="1" si="1018"/>
        <v/>
      </c>
      <c r="BA1034" s="1" t="str">
        <f t="shared" ca="1" si="1018"/>
        <v/>
      </c>
      <c r="BB1034" s="1" t="str">
        <f t="shared" ca="1" si="1018"/>
        <v/>
      </c>
      <c r="BC1034" s="1" t="str">
        <f t="shared" ca="1" si="1018"/>
        <v/>
      </c>
      <c r="BD1034" s="1" t="str">
        <f t="shared" ca="1" si="1018"/>
        <v/>
      </c>
      <c r="BE1034" s="1" t="str">
        <f t="shared" ca="1" si="1018"/>
        <v/>
      </c>
      <c r="BF1034" s="1" t="str">
        <f t="shared" ca="1" si="1018"/>
        <v/>
      </c>
      <c r="BG1034" s="1" t="str">
        <f t="shared" ca="1" si="1018"/>
        <v/>
      </c>
      <c r="BH1034" s="1" t="str">
        <f t="shared" ca="1" si="1018"/>
        <v/>
      </c>
      <c r="BI1034" s="1" t="str">
        <f t="shared" ca="1" si="1018"/>
        <v/>
      </c>
      <c r="BJ1034" s="1" t="str">
        <f t="shared" ca="1" si="1018"/>
        <v/>
      </c>
      <c r="BK1034" s="1" t="str">
        <f t="shared" ca="1" si="1018"/>
        <v/>
      </c>
      <c r="BL1034" s="1" t="str">
        <f t="shared" ca="1" si="1018"/>
        <v/>
      </c>
      <c r="BM1034" s="1" t="str">
        <f t="shared" ca="1" si="1018"/>
        <v/>
      </c>
      <c r="BN1034" s="1" t="str">
        <f t="shared" ca="1" si="1018"/>
        <v/>
      </c>
      <c r="BO1034" s="1" t="str">
        <f t="shared" ca="1" si="1018"/>
        <v/>
      </c>
      <c r="BP1034" s="1" t="str">
        <f t="shared" ca="1" si="1018"/>
        <v/>
      </c>
      <c r="BQ1034" s="1" t="str">
        <f t="shared" ca="1" si="1018"/>
        <v/>
      </c>
      <c r="BR1034" s="1" t="str">
        <f t="shared" ca="1" si="1018"/>
        <v/>
      </c>
      <c r="BS1034" s="1" t="str">
        <f t="shared" ca="1" si="1018"/>
        <v/>
      </c>
      <c r="BT1034" s="1" t="str">
        <f t="shared" ca="1" si="1018"/>
        <v/>
      </c>
      <c r="BU1034" s="1" t="str">
        <f t="shared" ca="1" si="1018"/>
        <v/>
      </c>
      <c r="BV1034" s="1" t="str">
        <f t="shared" ca="1" si="1018"/>
        <v/>
      </c>
      <c r="BW1034" s="1" t="str">
        <f t="shared" ca="1" si="1018"/>
        <v/>
      </c>
      <c r="BX1034" s="1" t="str">
        <f t="shared" ca="1" si="1018"/>
        <v/>
      </c>
      <c r="BY1034" s="1" t="str">
        <f t="shared" ca="1" si="1018"/>
        <v/>
      </c>
      <c r="BZ1034">
        <v>2050</v>
      </c>
    </row>
    <row r="1035" spans="47:78" x14ac:dyDescent="0.45">
      <c r="AU1035" t="str">
        <f t="shared" ca="1" si="967"/>
        <v>ICH_PRH_BIO</v>
      </c>
      <c r="AV1035" s="1">
        <f t="shared" ca="1" si="1013"/>
        <v>1.1046597311095918</v>
      </c>
      <c r="AW1035" s="1">
        <f t="shared" ref="AW1035:BY1035" ca="1" si="1019">OFFSET($F201,0,MATCH($BZ1035,$G$1:$J$1,0))</f>
        <v>1.1046597311095918</v>
      </c>
      <c r="AX1035" s="1">
        <f t="shared" ca="1" si="1019"/>
        <v>1.1046597311095918</v>
      </c>
      <c r="AY1035" s="1">
        <f t="shared" ca="1" si="1019"/>
        <v>1.1046597311095918</v>
      </c>
      <c r="AZ1035" s="1">
        <f t="shared" ca="1" si="1019"/>
        <v>1.1046597311095918</v>
      </c>
      <c r="BA1035" s="1">
        <f t="shared" ca="1" si="1019"/>
        <v>1.1046597311095918</v>
      </c>
      <c r="BB1035" s="1">
        <f t="shared" ca="1" si="1019"/>
        <v>1.1046597311095918</v>
      </c>
      <c r="BC1035" s="1">
        <f t="shared" ca="1" si="1019"/>
        <v>1.1046597311095918</v>
      </c>
      <c r="BD1035" s="1">
        <f t="shared" ca="1" si="1019"/>
        <v>1.1046597311095918</v>
      </c>
      <c r="BE1035" s="1">
        <f t="shared" ca="1" si="1019"/>
        <v>1.1046597311095918</v>
      </c>
      <c r="BF1035" s="1">
        <f t="shared" ca="1" si="1019"/>
        <v>1.1046597311095918</v>
      </c>
      <c r="BG1035" s="1">
        <f t="shared" ca="1" si="1019"/>
        <v>1.1046597311095918</v>
      </c>
      <c r="BH1035" s="1">
        <f t="shared" ca="1" si="1019"/>
        <v>1.1046597311095918</v>
      </c>
      <c r="BI1035" s="1">
        <f t="shared" ca="1" si="1019"/>
        <v>1.1046597311095918</v>
      </c>
      <c r="BJ1035" s="1">
        <f t="shared" ca="1" si="1019"/>
        <v>1.1046597311095918</v>
      </c>
      <c r="BK1035" s="1">
        <f t="shared" ca="1" si="1019"/>
        <v>1.1046597311095918</v>
      </c>
      <c r="BL1035" s="1">
        <f t="shared" ca="1" si="1019"/>
        <v>1.1046597311095918</v>
      </c>
      <c r="BM1035" s="1">
        <f t="shared" ca="1" si="1019"/>
        <v>1.1046597311095918</v>
      </c>
      <c r="BN1035" s="1">
        <f t="shared" ca="1" si="1019"/>
        <v>1.1046597311095918</v>
      </c>
      <c r="BO1035" s="1">
        <f t="shared" ca="1" si="1019"/>
        <v>1.1046597311095918</v>
      </c>
      <c r="BP1035" s="1">
        <f t="shared" ca="1" si="1019"/>
        <v>1.1046597311095918</v>
      </c>
      <c r="BQ1035" s="1">
        <f t="shared" ca="1" si="1019"/>
        <v>1.1046597311095918</v>
      </c>
      <c r="BR1035" s="1">
        <f t="shared" ca="1" si="1019"/>
        <v>1.1046597311095918</v>
      </c>
      <c r="BS1035" s="1">
        <f t="shared" ca="1" si="1019"/>
        <v>1.1046597311095918</v>
      </c>
      <c r="BT1035" s="1">
        <f t="shared" ca="1" si="1019"/>
        <v>1.1046597311095918</v>
      </c>
      <c r="BU1035" s="1">
        <f t="shared" ca="1" si="1019"/>
        <v>1.1046597311095918</v>
      </c>
      <c r="BV1035" s="1">
        <f t="shared" ca="1" si="1019"/>
        <v>1.1046597311095918</v>
      </c>
      <c r="BW1035" s="1">
        <f t="shared" ca="1" si="1019"/>
        <v>1.1046597311095918</v>
      </c>
      <c r="BX1035" s="1">
        <f t="shared" ca="1" si="1019"/>
        <v>1.1046597311095918</v>
      </c>
      <c r="BY1035" s="1">
        <f t="shared" ca="1" si="1019"/>
        <v>1.1046597311095918</v>
      </c>
      <c r="BZ1035">
        <v>2050</v>
      </c>
    </row>
    <row r="1036" spans="47:78" x14ac:dyDescent="0.45">
      <c r="AU1036" t="str">
        <f t="shared" ca="1" si="967"/>
        <v>ICH_OTP_BIO</v>
      </c>
      <c r="AV1036" s="1">
        <f t="shared" ca="1" si="1013"/>
        <v>1.1046597311095918</v>
      </c>
      <c r="AW1036" s="1">
        <f t="shared" ref="AW1036:BY1036" ca="1" si="1020">OFFSET($F202,0,MATCH($BZ1036,$G$1:$J$1,0))</f>
        <v>1.1046597311095918</v>
      </c>
      <c r="AX1036" s="1">
        <f t="shared" ca="1" si="1020"/>
        <v>1.1046597311095918</v>
      </c>
      <c r="AY1036" s="1">
        <f t="shared" ca="1" si="1020"/>
        <v>1.1046597311095918</v>
      </c>
      <c r="AZ1036" s="1">
        <f t="shared" ca="1" si="1020"/>
        <v>1.1046597311095918</v>
      </c>
      <c r="BA1036" s="1">
        <f t="shared" ca="1" si="1020"/>
        <v>1.1046597311095918</v>
      </c>
      <c r="BB1036" s="1">
        <f t="shared" ca="1" si="1020"/>
        <v>1.1046597311095918</v>
      </c>
      <c r="BC1036" s="1">
        <f t="shared" ca="1" si="1020"/>
        <v>1.1046597311095918</v>
      </c>
      <c r="BD1036" s="1">
        <f t="shared" ca="1" si="1020"/>
        <v>1.1046597311095918</v>
      </c>
      <c r="BE1036" s="1">
        <f t="shared" ca="1" si="1020"/>
        <v>1.1046597311095918</v>
      </c>
      <c r="BF1036" s="1">
        <f t="shared" ca="1" si="1020"/>
        <v>1.1046597311095918</v>
      </c>
      <c r="BG1036" s="1">
        <f t="shared" ca="1" si="1020"/>
        <v>1.1046597311095918</v>
      </c>
      <c r="BH1036" s="1">
        <f t="shared" ca="1" si="1020"/>
        <v>1.1046597311095918</v>
      </c>
      <c r="BI1036" s="1">
        <f t="shared" ca="1" si="1020"/>
        <v>1.1046597311095918</v>
      </c>
      <c r="BJ1036" s="1">
        <f t="shared" ca="1" si="1020"/>
        <v>1.1046597311095918</v>
      </c>
      <c r="BK1036" s="1">
        <f t="shared" ca="1" si="1020"/>
        <v>1.1046597311095918</v>
      </c>
      <c r="BL1036" s="1">
        <f t="shared" ca="1" si="1020"/>
        <v>1.1046597311095918</v>
      </c>
      <c r="BM1036" s="1">
        <f t="shared" ca="1" si="1020"/>
        <v>1.1046597311095918</v>
      </c>
      <c r="BN1036" s="1">
        <f t="shared" ca="1" si="1020"/>
        <v>1.1046597311095918</v>
      </c>
      <c r="BO1036" s="1">
        <f t="shared" ca="1" si="1020"/>
        <v>1.1046597311095918</v>
      </c>
      <c r="BP1036" s="1">
        <f t="shared" ca="1" si="1020"/>
        <v>1.1046597311095918</v>
      </c>
      <c r="BQ1036" s="1">
        <f t="shared" ca="1" si="1020"/>
        <v>1.1046597311095918</v>
      </c>
      <c r="BR1036" s="1">
        <f t="shared" ca="1" si="1020"/>
        <v>1.1046597311095918</v>
      </c>
      <c r="BS1036" s="1">
        <f t="shared" ca="1" si="1020"/>
        <v>1.1046597311095918</v>
      </c>
      <c r="BT1036" s="1">
        <f t="shared" ca="1" si="1020"/>
        <v>1.1046597311095918</v>
      </c>
      <c r="BU1036" s="1">
        <f t="shared" ca="1" si="1020"/>
        <v>1.1046597311095918</v>
      </c>
      <c r="BV1036" s="1">
        <f t="shared" ca="1" si="1020"/>
        <v>1.1046597311095918</v>
      </c>
      <c r="BW1036" s="1">
        <f t="shared" ca="1" si="1020"/>
        <v>1.1046597311095918</v>
      </c>
      <c r="BX1036" s="1">
        <f t="shared" ca="1" si="1020"/>
        <v>1.1046597311095918</v>
      </c>
      <c r="BY1036" s="1">
        <f t="shared" ca="1" si="1020"/>
        <v>1.1046597311095918</v>
      </c>
      <c r="BZ1036">
        <v>2050</v>
      </c>
    </row>
    <row r="1037" spans="47:78" x14ac:dyDescent="0.45">
      <c r="AU1037" t="str">
        <f t="shared" ca="1" si="967"/>
        <v>INM_PRH_BIO</v>
      </c>
      <c r="AV1037" s="1">
        <f t="shared" ca="1" si="1013"/>
        <v>1.1415245836777768</v>
      </c>
      <c r="AW1037" s="1">
        <f t="shared" ref="AW1037:BY1037" ca="1" si="1021">OFFSET($F203,0,MATCH($BZ1037,$G$1:$J$1,0))</f>
        <v>1.1415245836777768</v>
      </c>
      <c r="AX1037" s="1">
        <f t="shared" ca="1" si="1021"/>
        <v>1.1415245836777768</v>
      </c>
      <c r="AY1037" s="1">
        <f t="shared" ca="1" si="1021"/>
        <v>1.1415245836777768</v>
      </c>
      <c r="AZ1037" s="1">
        <f t="shared" ca="1" si="1021"/>
        <v>1.1415245836777768</v>
      </c>
      <c r="BA1037" s="1">
        <f t="shared" ca="1" si="1021"/>
        <v>1.1415245836777768</v>
      </c>
      <c r="BB1037" s="1">
        <f t="shared" ca="1" si="1021"/>
        <v>1.1415245836777768</v>
      </c>
      <c r="BC1037" s="1">
        <f t="shared" ca="1" si="1021"/>
        <v>1.1415245836777768</v>
      </c>
      <c r="BD1037" s="1">
        <f t="shared" ca="1" si="1021"/>
        <v>1.1415245836777768</v>
      </c>
      <c r="BE1037" s="1">
        <f t="shared" ca="1" si="1021"/>
        <v>1.1415245836777768</v>
      </c>
      <c r="BF1037" s="1">
        <f t="shared" ca="1" si="1021"/>
        <v>1.1415245836777768</v>
      </c>
      <c r="BG1037" s="1">
        <f t="shared" ca="1" si="1021"/>
        <v>1.1415245836777768</v>
      </c>
      <c r="BH1037" s="1">
        <f t="shared" ca="1" si="1021"/>
        <v>1.1415245836777768</v>
      </c>
      <c r="BI1037" s="1">
        <f t="shared" ca="1" si="1021"/>
        <v>1.1415245836777768</v>
      </c>
      <c r="BJ1037" s="1">
        <f t="shared" ca="1" si="1021"/>
        <v>1.1415245836777768</v>
      </c>
      <c r="BK1037" s="1">
        <f t="shared" ca="1" si="1021"/>
        <v>1.1415245836777768</v>
      </c>
      <c r="BL1037" s="1">
        <f t="shared" ca="1" si="1021"/>
        <v>1.1415245836777768</v>
      </c>
      <c r="BM1037" s="1">
        <f t="shared" ca="1" si="1021"/>
        <v>1.1415245836777768</v>
      </c>
      <c r="BN1037" s="1">
        <f t="shared" ca="1" si="1021"/>
        <v>1.1415245836777768</v>
      </c>
      <c r="BO1037" s="1">
        <f t="shared" ca="1" si="1021"/>
        <v>1.1415245836777768</v>
      </c>
      <c r="BP1037" s="1">
        <f t="shared" ca="1" si="1021"/>
        <v>1.1415245836777768</v>
      </c>
      <c r="BQ1037" s="1">
        <f t="shared" ca="1" si="1021"/>
        <v>1.1415245836777768</v>
      </c>
      <c r="BR1037" s="1">
        <f t="shared" ca="1" si="1021"/>
        <v>1.1415245836777768</v>
      </c>
      <c r="BS1037" s="1">
        <f t="shared" ca="1" si="1021"/>
        <v>1.1415245836777768</v>
      </c>
      <c r="BT1037" s="1">
        <f t="shared" ca="1" si="1021"/>
        <v>1.1415245836777768</v>
      </c>
      <c r="BU1037" s="1">
        <f t="shared" ca="1" si="1021"/>
        <v>1.1415245836777768</v>
      </c>
      <c r="BV1037" s="1">
        <f t="shared" ca="1" si="1021"/>
        <v>1.1415245836777768</v>
      </c>
      <c r="BW1037" s="1">
        <f t="shared" ca="1" si="1021"/>
        <v>1.1415245836777768</v>
      </c>
      <c r="BX1037" s="1">
        <f t="shared" ca="1" si="1021"/>
        <v>1.1415245836777768</v>
      </c>
      <c r="BY1037" s="1">
        <f t="shared" ca="1" si="1021"/>
        <v>1.1415245836777768</v>
      </c>
      <c r="BZ1037">
        <v>2050</v>
      </c>
    </row>
    <row r="1038" spans="47:78" x14ac:dyDescent="0.45">
      <c r="AU1038" t="str">
        <f t="shared" ca="1" si="967"/>
        <v>INM_PRC_BIO</v>
      </c>
      <c r="AV1038" s="1">
        <f t="shared" ca="1" si="1013"/>
        <v>1.2957631428173291</v>
      </c>
      <c r="AW1038" s="1">
        <f t="shared" ref="AW1038:BY1038" ca="1" si="1022">OFFSET($F204,0,MATCH($BZ1038,$G$1:$J$1,0))</f>
        <v>1.2957631428173291</v>
      </c>
      <c r="AX1038" s="1">
        <f t="shared" ca="1" si="1022"/>
        <v>1.2957631428173291</v>
      </c>
      <c r="AY1038" s="1">
        <f t="shared" ca="1" si="1022"/>
        <v>1.2957631428173291</v>
      </c>
      <c r="AZ1038" s="1">
        <f t="shared" ca="1" si="1022"/>
        <v>1.2957631428173291</v>
      </c>
      <c r="BA1038" s="1">
        <f t="shared" ca="1" si="1022"/>
        <v>1.2957631428173291</v>
      </c>
      <c r="BB1038" s="1">
        <f t="shared" ca="1" si="1022"/>
        <v>1.2957631428173291</v>
      </c>
      <c r="BC1038" s="1">
        <f t="shared" ca="1" si="1022"/>
        <v>1.2957631428173291</v>
      </c>
      <c r="BD1038" s="1">
        <f t="shared" ca="1" si="1022"/>
        <v>1.2957631428173291</v>
      </c>
      <c r="BE1038" s="1">
        <f t="shared" ca="1" si="1022"/>
        <v>1.2957631428173291</v>
      </c>
      <c r="BF1038" s="1">
        <f t="shared" ca="1" si="1022"/>
        <v>1.2957631428173291</v>
      </c>
      <c r="BG1038" s="1">
        <f t="shared" ca="1" si="1022"/>
        <v>1.2957631428173291</v>
      </c>
      <c r="BH1038" s="1">
        <f t="shared" ca="1" si="1022"/>
        <v>1.2957631428173291</v>
      </c>
      <c r="BI1038" s="1">
        <f t="shared" ca="1" si="1022"/>
        <v>1.2957631428173291</v>
      </c>
      <c r="BJ1038" s="1">
        <f t="shared" ca="1" si="1022"/>
        <v>1.2957631428173291</v>
      </c>
      <c r="BK1038" s="1">
        <f t="shared" ca="1" si="1022"/>
        <v>1.2957631428173291</v>
      </c>
      <c r="BL1038" s="1">
        <f t="shared" ca="1" si="1022"/>
        <v>1.2957631428173291</v>
      </c>
      <c r="BM1038" s="1">
        <f t="shared" ca="1" si="1022"/>
        <v>1.2957631428173291</v>
      </c>
      <c r="BN1038" s="1">
        <f t="shared" ca="1" si="1022"/>
        <v>1.2957631428173291</v>
      </c>
      <c r="BO1038" s="1">
        <f t="shared" ca="1" si="1022"/>
        <v>1.2957631428173291</v>
      </c>
      <c r="BP1038" s="1">
        <f t="shared" ca="1" si="1022"/>
        <v>1.2957631428173291</v>
      </c>
      <c r="BQ1038" s="1">
        <f t="shared" ca="1" si="1022"/>
        <v>1.2957631428173291</v>
      </c>
      <c r="BR1038" s="1">
        <f t="shared" ca="1" si="1022"/>
        <v>1.2957631428173291</v>
      </c>
      <c r="BS1038" s="1">
        <f t="shared" ca="1" si="1022"/>
        <v>1.2957631428173291</v>
      </c>
      <c r="BT1038" s="1">
        <f t="shared" ca="1" si="1022"/>
        <v>1.2957631428173291</v>
      </c>
      <c r="BU1038" s="1">
        <f t="shared" ca="1" si="1022"/>
        <v>1.2957631428173291</v>
      </c>
      <c r="BV1038" s="1">
        <f t="shared" ca="1" si="1022"/>
        <v>1.2957631428173291</v>
      </c>
      <c r="BW1038" s="1">
        <f t="shared" ca="1" si="1022"/>
        <v>1.2957631428173291</v>
      </c>
      <c r="BX1038" s="1">
        <f t="shared" ca="1" si="1022"/>
        <v>1.2957631428173291</v>
      </c>
      <c r="BY1038" s="1">
        <f t="shared" ca="1" si="1022"/>
        <v>1.2957631428173291</v>
      </c>
      <c r="BZ1038">
        <v>2050</v>
      </c>
    </row>
    <row r="1039" spans="47:78" x14ac:dyDescent="0.45">
      <c r="AU1039" t="str">
        <f t="shared" ca="1" si="967"/>
        <v>INM_MDR_BIO</v>
      </c>
      <c r="AV1039" s="1">
        <f t="shared" ca="1" si="1013"/>
        <v>1.3224876615700021</v>
      </c>
      <c r="AW1039" s="1">
        <f t="shared" ref="AW1039:BY1039" ca="1" si="1023">OFFSET($F205,0,MATCH($BZ1039,$G$1:$J$1,0))</f>
        <v>1.3224876615700021</v>
      </c>
      <c r="AX1039" s="1">
        <f t="shared" ca="1" si="1023"/>
        <v>1.3224876615700021</v>
      </c>
      <c r="AY1039" s="1">
        <f t="shared" ca="1" si="1023"/>
        <v>1.3224876615700021</v>
      </c>
      <c r="AZ1039" s="1">
        <f t="shared" ca="1" si="1023"/>
        <v>1.3224876615700021</v>
      </c>
      <c r="BA1039" s="1">
        <f t="shared" ca="1" si="1023"/>
        <v>1.3224876615700021</v>
      </c>
      <c r="BB1039" s="1">
        <f t="shared" ca="1" si="1023"/>
        <v>1.3224876615700021</v>
      </c>
      <c r="BC1039" s="1">
        <f t="shared" ca="1" si="1023"/>
        <v>1.3224876615700021</v>
      </c>
      <c r="BD1039" s="1">
        <f t="shared" ca="1" si="1023"/>
        <v>1.3224876615700021</v>
      </c>
      <c r="BE1039" s="1">
        <f t="shared" ca="1" si="1023"/>
        <v>1.3224876615700021</v>
      </c>
      <c r="BF1039" s="1">
        <f t="shared" ca="1" si="1023"/>
        <v>1.3224876615700021</v>
      </c>
      <c r="BG1039" s="1">
        <f t="shared" ca="1" si="1023"/>
        <v>1.3224876615700021</v>
      </c>
      <c r="BH1039" s="1">
        <f t="shared" ca="1" si="1023"/>
        <v>1.3224876615700021</v>
      </c>
      <c r="BI1039" s="1">
        <f t="shared" ca="1" si="1023"/>
        <v>1.3224876615700021</v>
      </c>
      <c r="BJ1039" s="1">
        <f t="shared" ca="1" si="1023"/>
        <v>1.3224876615700021</v>
      </c>
      <c r="BK1039" s="1">
        <f t="shared" ca="1" si="1023"/>
        <v>1.3224876615700021</v>
      </c>
      <c r="BL1039" s="1">
        <f t="shared" ca="1" si="1023"/>
        <v>1.3224876615700021</v>
      </c>
      <c r="BM1039" s="1">
        <f t="shared" ca="1" si="1023"/>
        <v>1.3224876615700021</v>
      </c>
      <c r="BN1039" s="1">
        <f t="shared" ca="1" si="1023"/>
        <v>1.3224876615700021</v>
      </c>
      <c r="BO1039" s="1">
        <f t="shared" ca="1" si="1023"/>
        <v>1.3224876615700021</v>
      </c>
      <c r="BP1039" s="1">
        <f t="shared" ca="1" si="1023"/>
        <v>1.3224876615700021</v>
      </c>
      <c r="BQ1039" s="1">
        <f t="shared" ca="1" si="1023"/>
        <v>1.3224876615700021</v>
      </c>
      <c r="BR1039" s="1">
        <f t="shared" ca="1" si="1023"/>
        <v>1.3224876615700021</v>
      </c>
      <c r="BS1039" s="1">
        <f t="shared" ca="1" si="1023"/>
        <v>1.3224876615700021</v>
      </c>
      <c r="BT1039" s="1">
        <f t="shared" ca="1" si="1023"/>
        <v>1.3224876615700021</v>
      </c>
      <c r="BU1039" s="1">
        <f t="shared" ca="1" si="1023"/>
        <v>1.3224876615700021</v>
      </c>
      <c r="BV1039" s="1">
        <f t="shared" ca="1" si="1023"/>
        <v>1.3224876615700021</v>
      </c>
      <c r="BW1039" s="1">
        <f t="shared" ca="1" si="1023"/>
        <v>1.3224876615700021</v>
      </c>
      <c r="BX1039" s="1">
        <f t="shared" ca="1" si="1023"/>
        <v>1.3224876615700021</v>
      </c>
      <c r="BY1039" s="1">
        <f t="shared" ca="1" si="1023"/>
        <v>1.3224876615700021</v>
      </c>
      <c r="BZ1039">
        <v>2050</v>
      </c>
    </row>
    <row r="1040" spans="47:78" x14ac:dyDescent="0.45">
      <c r="AU1040" t="str">
        <f t="shared" ca="1" si="967"/>
        <v>\I:</v>
      </c>
      <c r="AV1040" s="1" t="str">
        <f t="shared" ca="1" si="1013"/>
        <v/>
      </c>
      <c r="AW1040" s="1" t="str">
        <f t="shared" ref="AW1040:BY1040" ca="1" si="1024">OFFSET($F206,0,MATCH($BZ1040,$G$1:$J$1,0))</f>
        <v/>
      </c>
      <c r="AX1040" s="1" t="str">
        <f t="shared" ca="1" si="1024"/>
        <v/>
      </c>
      <c r="AY1040" s="1" t="str">
        <f t="shared" ca="1" si="1024"/>
        <v/>
      </c>
      <c r="AZ1040" s="1" t="str">
        <f t="shared" ca="1" si="1024"/>
        <v/>
      </c>
      <c r="BA1040" s="1" t="str">
        <f t="shared" ca="1" si="1024"/>
        <v/>
      </c>
      <c r="BB1040" s="1" t="str">
        <f t="shared" ca="1" si="1024"/>
        <v/>
      </c>
      <c r="BC1040" s="1" t="str">
        <f t="shared" ca="1" si="1024"/>
        <v/>
      </c>
      <c r="BD1040" s="1" t="str">
        <f t="shared" ca="1" si="1024"/>
        <v/>
      </c>
      <c r="BE1040" s="1" t="str">
        <f t="shared" ca="1" si="1024"/>
        <v/>
      </c>
      <c r="BF1040" s="1" t="str">
        <f t="shared" ca="1" si="1024"/>
        <v/>
      </c>
      <c r="BG1040" s="1" t="str">
        <f t="shared" ca="1" si="1024"/>
        <v/>
      </c>
      <c r="BH1040" s="1" t="str">
        <f t="shared" ca="1" si="1024"/>
        <v/>
      </c>
      <c r="BI1040" s="1" t="str">
        <f t="shared" ca="1" si="1024"/>
        <v/>
      </c>
      <c r="BJ1040" s="1" t="str">
        <f t="shared" ca="1" si="1024"/>
        <v/>
      </c>
      <c r="BK1040" s="1" t="str">
        <f t="shared" ca="1" si="1024"/>
        <v/>
      </c>
      <c r="BL1040" s="1" t="str">
        <f t="shared" ca="1" si="1024"/>
        <v/>
      </c>
      <c r="BM1040" s="1" t="str">
        <f t="shared" ca="1" si="1024"/>
        <v/>
      </c>
      <c r="BN1040" s="1" t="str">
        <f t="shared" ca="1" si="1024"/>
        <v/>
      </c>
      <c r="BO1040" s="1" t="str">
        <f t="shared" ca="1" si="1024"/>
        <v/>
      </c>
      <c r="BP1040" s="1" t="str">
        <f t="shared" ca="1" si="1024"/>
        <v/>
      </c>
      <c r="BQ1040" s="1" t="str">
        <f t="shared" ca="1" si="1024"/>
        <v/>
      </c>
      <c r="BR1040" s="1" t="str">
        <f t="shared" ca="1" si="1024"/>
        <v/>
      </c>
      <c r="BS1040" s="1" t="str">
        <f t="shared" ca="1" si="1024"/>
        <v/>
      </c>
      <c r="BT1040" s="1" t="str">
        <f t="shared" ca="1" si="1024"/>
        <v/>
      </c>
      <c r="BU1040" s="1" t="str">
        <f t="shared" ca="1" si="1024"/>
        <v/>
      </c>
      <c r="BV1040" s="1" t="str">
        <f t="shared" ca="1" si="1024"/>
        <v/>
      </c>
      <c r="BW1040" s="1" t="str">
        <f t="shared" ca="1" si="1024"/>
        <v/>
      </c>
      <c r="BX1040" s="1" t="str">
        <f t="shared" ca="1" si="1024"/>
        <v/>
      </c>
      <c r="BY1040" s="1" t="str">
        <f t="shared" ca="1" si="1024"/>
        <v/>
      </c>
      <c r="BZ1040">
        <v>2050</v>
      </c>
    </row>
    <row r="1041" spans="47:78" x14ac:dyDescent="0.45">
      <c r="AU1041" t="str">
        <f t="shared" ca="1" si="967"/>
        <v>ILP_MDR_BIO</v>
      </c>
      <c r="AV1041" s="1">
        <f t="shared" ca="1" si="1013"/>
        <v>1.3224876615700021</v>
      </c>
      <c r="AW1041" s="1">
        <f t="shared" ref="AW1041:BY1041" ca="1" si="1025">OFFSET($F207,0,MATCH($BZ1041,$G$1:$J$1,0))</f>
        <v>1.3224876615700021</v>
      </c>
      <c r="AX1041" s="1">
        <f t="shared" ca="1" si="1025"/>
        <v>1.3224876615700021</v>
      </c>
      <c r="AY1041" s="1">
        <f t="shared" ca="1" si="1025"/>
        <v>1.3224876615700021</v>
      </c>
      <c r="AZ1041" s="1">
        <f t="shared" ca="1" si="1025"/>
        <v>1.3224876615700021</v>
      </c>
      <c r="BA1041" s="1">
        <f t="shared" ca="1" si="1025"/>
        <v>1.3224876615700021</v>
      </c>
      <c r="BB1041" s="1">
        <f t="shared" ca="1" si="1025"/>
        <v>1.3224876615700021</v>
      </c>
      <c r="BC1041" s="1">
        <f t="shared" ca="1" si="1025"/>
        <v>1.3224876615700021</v>
      </c>
      <c r="BD1041" s="1">
        <f t="shared" ca="1" si="1025"/>
        <v>1.3224876615700021</v>
      </c>
      <c r="BE1041" s="1">
        <f t="shared" ca="1" si="1025"/>
        <v>1.3224876615700021</v>
      </c>
      <c r="BF1041" s="1">
        <f t="shared" ca="1" si="1025"/>
        <v>1.3224876615700021</v>
      </c>
      <c r="BG1041" s="1">
        <f t="shared" ca="1" si="1025"/>
        <v>1.3224876615700021</v>
      </c>
      <c r="BH1041" s="1">
        <f t="shared" ca="1" si="1025"/>
        <v>1.3224876615700021</v>
      </c>
      <c r="BI1041" s="1">
        <f t="shared" ca="1" si="1025"/>
        <v>1.3224876615700021</v>
      </c>
      <c r="BJ1041" s="1">
        <f t="shared" ca="1" si="1025"/>
        <v>1.3224876615700021</v>
      </c>
      <c r="BK1041" s="1">
        <f t="shared" ca="1" si="1025"/>
        <v>1.3224876615700021</v>
      </c>
      <c r="BL1041" s="1">
        <f t="shared" ca="1" si="1025"/>
        <v>1.3224876615700021</v>
      </c>
      <c r="BM1041" s="1">
        <f t="shared" ca="1" si="1025"/>
        <v>1.3224876615700021</v>
      </c>
      <c r="BN1041" s="1">
        <f t="shared" ca="1" si="1025"/>
        <v>1.3224876615700021</v>
      </c>
      <c r="BO1041" s="1">
        <f t="shared" ca="1" si="1025"/>
        <v>1.3224876615700021</v>
      </c>
      <c r="BP1041" s="1">
        <f t="shared" ca="1" si="1025"/>
        <v>1.3224876615700021</v>
      </c>
      <c r="BQ1041" s="1">
        <f t="shared" ca="1" si="1025"/>
        <v>1.3224876615700021</v>
      </c>
      <c r="BR1041" s="1">
        <f t="shared" ca="1" si="1025"/>
        <v>1.3224876615700021</v>
      </c>
      <c r="BS1041" s="1">
        <f t="shared" ca="1" si="1025"/>
        <v>1.3224876615700021</v>
      </c>
      <c r="BT1041" s="1">
        <f t="shared" ca="1" si="1025"/>
        <v>1.3224876615700021</v>
      </c>
      <c r="BU1041" s="1">
        <f t="shared" ca="1" si="1025"/>
        <v>1.3224876615700021</v>
      </c>
      <c r="BV1041" s="1">
        <f t="shared" ca="1" si="1025"/>
        <v>1.3224876615700021</v>
      </c>
      <c r="BW1041" s="1">
        <f t="shared" ca="1" si="1025"/>
        <v>1.3224876615700021</v>
      </c>
      <c r="BX1041" s="1">
        <f t="shared" ca="1" si="1025"/>
        <v>1.3224876615700021</v>
      </c>
      <c r="BY1041" s="1">
        <f t="shared" ca="1" si="1025"/>
        <v>1.3224876615700021</v>
      </c>
      <c r="BZ1041">
        <v>2050</v>
      </c>
    </row>
    <row r="1042" spans="47:78" x14ac:dyDescent="0.45">
      <c r="AU1042" t="str">
        <f t="shared" ca="1" si="967"/>
        <v>\I: IIS_PRH_BIO</v>
      </c>
      <c r="AV1042" s="1">
        <f t="shared" ca="1" si="1013"/>
        <v>1.2700973158152613</v>
      </c>
      <c r="AW1042" s="1">
        <f t="shared" ref="AW1042:BY1042" ca="1" si="1026">OFFSET($F208,0,MATCH($BZ1042,$G$1:$J$1,0))</f>
        <v>1.2700973158152613</v>
      </c>
      <c r="AX1042" s="1">
        <f t="shared" ca="1" si="1026"/>
        <v>1.2700973158152613</v>
      </c>
      <c r="AY1042" s="1">
        <f t="shared" ca="1" si="1026"/>
        <v>1.2700973158152613</v>
      </c>
      <c r="AZ1042" s="1">
        <f t="shared" ca="1" si="1026"/>
        <v>1.2700973158152613</v>
      </c>
      <c r="BA1042" s="1">
        <f t="shared" ca="1" si="1026"/>
        <v>1.2700973158152613</v>
      </c>
      <c r="BB1042" s="1">
        <f t="shared" ca="1" si="1026"/>
        <v>1.2700973158152613</v>
      </c>
      <c r="BC1042" s="1">
        <f t="shared" ca="1" si="1026"/>
        <v>1.2700973158152613</v>
      </c>
      <c r="BD1042" s="1">
        <f t="shared" ca="1" si="1026"/>
        <v>1.2700973158152613</v>
      </c>
      <c r="BE1042" s="1">
        <f t="shared" ca="1" si="1026"/>
        <v>1.2700973158152613</v>
      </c>
      <c r="BF1042" s="1">
        <f t="shared" ca="1" si="1026"/>
        <v>1.2700973158152613</v>
      </c>
      <c r="BG1042" s="1">
        <f t="shared" ca="1" si="1026"/>
        <v>1.2700973158152613</v>
      </c>
      <c r="BH1042" s="1">
        <f t="shared" ca="1" si="1026"/>
        <v>1.2700973158152613</v>
      </c>
      <c r="BI1042" s="1">
        <f t="shared" ca="1" si="1026"/>
        <v>1.2700973158152613</v>
      </c>
      <c r="BJ1042" s="1">
        <f t="shared" ca="1" si="1026"/>
        <v>1.2700973158152613</v>
      </c>
      <c r="BK1042" s="1">
        <f t="shared" ca="1" si="1026"/>
        <v>1.2700973158152613</v>
      </c>
      <c r="BL1042" s="1">
        <f t="shared" ca="1" si="1026"/>
        <v>1.2700973158152613</v>
      </c>
      <c r="BM1042" s="1">
        <f t="shared" ca="1" si="1026"/>
        <v>1.2700973158152613</v>
      </c>
      <c r="BN1042" s="1">
        <f t="shared" ca="1" si="1026"/>
        <v>1.2700973158152613</v>
      </c>
      <c r="BO1042" s="1">
        <f t="shared" ca="1" si="1026"/>
        <v>1.2700973158152613</v>
      </c>
      <c r="BP1042" s="1">
        <f t="shared" ca="1" si="1026"/>
        <v>1.2700973158152613</v>
      </c>
      <c r="BQ1042" s="1">
        <f t="shared" ca="1" si="1026"/>
        <v>1.2700973158152613</v>
      </c>
      <c r="BR1042" s="1">
        <f t="shared" ca="1" si="1026"/>
        <v>1.2700973158152613</v>
      </c>
      <c r="BS1042" s="1">
        <f t="shared" ca="1" si="1026"/>
        <v>1.2700973158152613</v>
      </c>
      <c r="BT1042" s="1">
        <f t="shared" ca="1" si="1026"/>
        <v>1.2700973158152613</v>
      </c>
      <c r="BU1042" s="1">
        <f t="shared" ca="1" si="1026"/>
        <v>1.2700973158152613</v>
      </c>
      <c r="BV1042" s="1">
        <f t="shared" ca="1" si="1026"/>
        <v>1.2700973158152613</v>
      </c>
      <c r="BW1042" s="1">
        <f t="shared" ca="1" si="1026"/>
        <v>1.2700973158152613</v>
      </c>
      <c r="BX1042" s="1">
        <f t="shared" ca="1" si="1026"/>
        <v>1.2700973158152613</v>
      </c>
      <c r="BY1042" s="1">
        <f t="shared" ca="1" si="1026"/>
        <v>1.2700973158152613</v>
      </c>
      <c r="BZ1042">
        <v>2050</v>
      </c>
    </row>
    <row r="1043" spans="47:78" x14ac:dyDescent="0.45">
      <c r="AU1043" t="str">
        <f t="shared" ca="1" si="967"/>
        <v>\I: IIS_OTP_BIO</v>
      </c>
      <c r="AV1043" s="1">
        <f t="shared" ca="1" si="1013"/>
        <v>1.2700973158152613</v>
      </c>
      <c r="AW1043" s="1">
        <f t="shared" ref="AW1043:BY1043" ca="1" si="1027">OFFSET($F209,0,MATCH($BZ1043,$G$1:$J$1,0))</f>
        <v>1.2700973158152613</v>
      </c>
      <c r="AX1043" s="1">
        <f t="shared" ca="1" si="1027"/>
        <v>1.2700973158152613</v>
      </c>
      <c r="AY1043" s="1">
        <f t="shared" ca="1" si="1027"/>
        <v>1.2700973158152613</v>
      </c>
      <c r="AZ1043" s="1">
        <f t="shared" ca="1" si="1027"/>
        <v>1.2700973158152613</v>
      </c>
      <c r="BA1043" s="1">
        <f t="shared" ca="1" si="1027"/>
        <v>1.2700973158152613</v>
      </c>
      <c r="BB1043" s="1">
        <f t="shared" ca="1" si="1027"/>
        <v>1.2700973158152613</v>
      </c>
      <c r="BC1043" s="1">
        <f t="shared" ca="1" si="1027"/>
        <v>1.2700973158152613</v>
      </c>
      <c r="BD1043" s="1">
        <f t="shared" ca="1" si="1027"/>
        <v>1.2700973158152613</v>
      </c>
      <c r="BE1043" s="1">
        <f t="shared" ca="1" si="1027"/>
        <v>1.2700973158152613</v>
      </c>
      <c r="BF1043" s="1">
        <f t="shared" ca="1" si="1027"/>
        <v>1.2700973158152613</v>
      </c>
      <c r="BG1043" s="1">
        <f t="shared" ca="1" si="1027"/>
        <v>1.2700973158152613</v>
      </c>
      <c r="BH1043" s="1">
        <f t="shared" ca="1" si="1027"/>
        <v>1.2700973158152613</v>
      </c>
      <c r="BI1043" s="1">
        <f t="shared" ca="1" si="1027"/>
        <v>1.2700973158152613</v>
      </c>
      <c r="BJ1043" s="1">
        <f t="shared" ca="1" si="1027"/>
        <v>1.2700973158152613</v>
      </c>
      <c r="BK1043" s="1">
        <f t="shared" ca="1" si="1027"/>
        <v>1.2700973158152613</v>
      </c>
      <c r="BL1043" s="1">
        <f t="shared" ca="1" si="1027"/>
        <v>1.2700973158152613</v>
      </c>
      <c r="BM1043" s="1">
        <f t="shared" ca="1" si="1027"/>
        <v>1.2700973158152613</v>
      </c>
      <c r="BN1043" s="1">
        <f t="shared" ca="1" si="1027"/>
        <v>1.2700973158152613</v>
      </c>
      <c r="BO1043" s="1">
        <f t="shared" ca="1" si="1027"/>
        <v>1.2700973158152613</v>
      </c>
      <c r="BP1043" s="1">
        <f t="shared" ca="1" si="1027"/>
        <v>1.2700973158152613</v>
      </c>
      <c r="BQ1043" s="1">
        <f t="shared" ca="1" si="1027"/>
        <v>1.2700973158152613</v>
      </c>
      <c r="BR1043" s="1">
        <f t="shared" ca="1" si="1027"/>
        <v>1.2700973158152613</v>
      </c>
      <c r="BS1043" s="1">
        <f t="shared" ca="1" si="1027"/>
        <v>1.2700973158152613</v>
      </c>
      <c r="BT1043" s="1">
        <f t="shared" ca="1" si="1027"/>
        <v>1.2700973158152613</v>
      </c>
      <c r="BU1043" s="1">
        <f t="shared" ca="1" si="1027"/>
        <v>1.2700973158152613</v>
      </c>
      <c r="BV1043" s="1">
        <f t="shared" ca="1" si="1027"/>
        <v>1.2700973158152613</v>
      </c>
      <c r="BW1043" s="1">
        <f t="shared" ca="1" si="1027"/>
        <v>1.2700973158152613</v>
      </c>
      <c r="BX1043" s="1">
        <f t="shared" ca="1" si="1027"/>
        <v>1.2700973158152613</v>
      </c>
      <c r="BY1043" s="1">
        <f t="shared" ca="1" si="1027"/>
        <v>1.2700973158152613</v>
      </c>
      <c r="BZ1043">
        <v>2050</v>
      </c>
    </row>
    <row r="1044" spans="47:78" x14ac:dyDescent="0.45">
      <c r="AU1044" t="str">
        <f t="shared" ca="1" si="967"/>
        <v>INF_PRH_BIO</v>
      </c>
      <c r="AV1044" s="1">
        <f t="shared" ca="1" si="1013"/>
        <v>1.1870432122481129</v>
      </c>
      <c r="AW1044" s="1">
        <f t="shared" ref="AW1044:BY1044" ca="1" si="1028">OFFSET($F210,0,MATCH($BZ1044,$G$1:$J$1,0))</f>
        <v>1.1870432122481129</v>
      </c>
      <c r="AX1044" s="1">
        <f t="shared" ca="1" si="1028"/>
        <v>1.1870432122481129</v>
      </c>
      <c r="AY1044" s="1">
        <f t="shared" ca="1" si="1028"/>
        <v>1.1870432122481129</v>
      </c>
      <c r="AZ1044" s="1">
        <f t="shared" ca="1" si="1028"/>
        <v>1.1870432122481129</v>
      </c>
      <c r="BA1044" s="1">
        <f t="shared" ca="1" si="1028"/>
        <v>1.1870432122481129</v>
      </c>
      <c r="BB1044" s="1">
        <f t="shared" ca="1" si="1028"/>
        <v>1.1870432122481129</v>
      </c>
      <c r="BC1044" s="1">
        <f t="shared" ca="1" si="1028"/>
        <v>1.1870432122481129</v>
      </c>
      <c r="BD1044" s="1">
        <f t="shared" ca="1" si="1028"/>
        <v>1.1870432122481129</v>
      </c>
      <c r="BE1044" s="1">
        <f t="shared" ca="1" si="1028"/>
        <v>1.1870432122481129</v>
      </c>
      <c r="BF1044" s="1">
        <f t="shared" ca="1" si="1028"/>
        <v>1.1870432122481129</v>
      </c>
      <c r="BG1044" s="1">
        <f t="shared" ca="1" si="1028"/>
        <v>1.1870432122481129</v>
      </c>
      <c r="BH1044" s="1">
        <f t="shared" ca="1" si="1028"/>
        <v>1.1870432122481129</v>
      </c>
      <c r="BI1044" s="1">
        <f t="shared" ca="1" si="1028"/>
        <v>1.1870432122481129</v>
      </c>
      <c r="BJ1044" s="1">
        <f t="shared" ca="1" si="1028"/>
        <v>1.1870432122481129</v>
      </c>
      <c r="BK1044" s="1">
        <f t="shared" ca="1" si="1028"/>
        <v>1.1870432122481129</v>
      </c>
      <c r="BL1044" s="1">
        <f t="shared" ca="1" si="1028"/>
        <v>1.1870432122481129</v>
      </c>
      <c r="BM1044" s="1">
        <f t="shared" ca="1" si="1028"/>
        <v>1.1870432122481129</v>
      </c>
      <c r="BN1044" s="1">
        <f t="shared" ca="1" si="1028"/>
        <v>1.1870432122481129</v>
      </c>
      <c r="BO1044" s="1">
        <f t="shared" ca="1" si="1028"/>
        <v>1.1870432122481129</v>
      </c>
      <c r="BP1044" s="1">
        <f t="shared" ca="1" si="1028"/>
        <v>1.1870432122481129</v>
      </c>
      <c r="BQ1044" s="1">
        <f t="shared" ca="1" si="1028"/>
        <v>1.1870432122481129</v>
      </c>
      <c r="BR1044" s="1">
        <f t="shared" ca="1" si="1028"/>
        <v>1.1870432122481129</v>
      </c>
      <c r="BS1044" s="1">
        <f t="shared" ca="1" si="1028"/>
        <v>1.1870432122481129</v>
      </c>
      <c r="BT1044" s="1">
        <f t="shared" ca="1" si="1028"/>
        <v>1.1870432122481129</v>
      </c>
      <c r="BU1044" s="1">
        <f t="shared" ca="1" si="1028"/>
        <v>1.1870432122481129</v>
      </c>
      <c r="BV1044" s="1">
        <f t="shared" ca="1" si="1028"/>
        <v>1.1870432122481129</v>
      </c>
      <c r="BW1044" s="1">
        <f t="shared" ca="1" si="1028"/>
        <v>1.1870432122481129</v>
      </c>
      <c r="BX1044" s="1">
        <f t="shared" ca="1" si="1028"/>
        <v>1.1870432122481129</v>
      </c>
      <c r="BY1044" s="1">
        <f t="shared" ca="1" si="1028"/>
        <v>1.1870432122481129</v>
      </c>
      <c r="BZ1044">
        <v>2050</v>
      </c>
    </row>
    <row r="1045" spans="47:78" x14ac:dyDescent="0.45">
      <c r="AU1045" t="str">
        <f t="shared" ca="1" si="967"/>
        <v>IMC_PRH_BIO</v>
      </c>
      <c r="AV1045" s="1">
        <f t="shared" ca="1" si="1013"/>
        <v>1.1870432122481129</v>
      </c>
      <c r="AW1045" s="1">
        <f t="shared" ref="AW1045:BY1045" ca="1" si="1029">OFFSET($F211,0,MATCH($BZ1045,$G$1:$J$1,0))</f>
        <v>1.1870432122481129</v>
      </c>
      <c r="AX1045" s="1">
        <f t="shared" ca="1" si="1029"/>
        <v>1.1870432122481129</v>
      </c>
      <c r="AY1045" s="1">
        <f t="shared" ca="1" si="1029"/>
        <v>1.1870432122481129</v>
      </c>
      <c r="AZ1045" s="1">
        <f t="shared" ca="1" si="1029"/>
        <v>1.1870432122481129</v>
      </c>
      <c r="BA1045" s="1">
        <f t="shared" ca="1" si="1029"/>
        <v>1.1870432122481129</v>
      </c>
      <c r="BB1045" s="1">
        <f t="shared" ca="1" si="1029"/>
        <v>1.1870432122481129</v>
      </c>
      <c r="BC1045" s="1">
        <f t="shared" ca="1" si="1029"/>
        <v>1.1870432122481129</v>
      </c>
      <c r="BD1045" s="1">
        <f t="shared" ca="1" si="1029"/>
        <v>1.1870432122481129</v>
      </c>
      <c r="BE1045" s="1">
        <f t="shared" ca="1" si="1029"/>
        <v>1.1870432122481129</v>
      </c>
      <c r="BF1045" s="1">
        <f t="shared" ca="1" si="1029"/>
        <v>1.1870432122481129</v>
      </c>
      <c r="BG1045" s="1">
        <f t="shared" ca="1" si="1029"/>
        <v>1.1870432122481129</v>
      </c>
      <c r="BH1045" s="1">
        <f t="shared" ca="1" si="1029"/>
        <v>1.1870432122481129</v>
      </c>
      <c r="BI1045" s="1">
        <f t="shared" ca="1" si="1029"/>
        <v>1.1870432122481129</v>
      </c>
      <c r="BJ1045" s="1">
        <f t="shared" ca="1" si="1029"/>
        <v>1.1870432122481129</v>
      </c>
      <c r="BK1045" s="1">
        <f t="shared" ca="1" si="1029"/>
        <v>1.1870432122481129</v>
      </c>
      <c r="BL1045" s="1">
        <f t="shared" ca="1" si="1029"/>
        <v>1.1870432122481129</v>
      </c>
      <c r="BM1045" s="1">
        <f t="shared" ca="1" si="1029"/>
        <v>1.1870432122481129</v>
      </c>
      <c r="BN1045" s="1">
        <f t="shared" ca="1" si="1029"/>
        <v>1.1870432122481129</v>
      </c>
      <c r="BO1045" s="1">
        <f t="shared" ca="1" si="1029"/>
        <v>1.1870432122481129</v>
      </c>
      <c r="BP1045" s="1">
        <f t="shared" ca="1" si="1029"/>
        <v>1.1870432122481129</v>
      </c>
      <c r="BQ1045" s="1">
        <f t="shared" ca="1" si="1029"/>
        <v>1.1870432122481129</v>
      </c>
      <c r="BR1045" s="1">
        <f t="shared" ca="1" si="1029"/>
        <v>1.1870432122481129</v>
      </c>
      <c r="BS1045" s="1">
        <f t="shared" ca="1" si="1029"/>
        <v>1.1870432122481129</v>
      </c>
      <c r="BT1045" s="1">
        <f t="shared" ca="1" si="1029"/>
        <v>1.1870432122481129</v>
      </c>
      <c r="BU1045" s="1">
        <f t="shared" ca="1" si="1029"/>
        <v>1.1870432122481129</v>
      </c>
      <c r="BV1045" s="1">
        <f t="shared" ca="1" si="1029"/>
        <v>1.1870432122481129</v>
      </c>
      <c r="BW1045" s="1">
        <f t="shared" ca="1" si="1029"/>
        <v>1.1870432122481129</v>
      </c>
      <c r="BX1045" s="1">
        <f t="shared" ca="1" si="1029"/>
        <v>1.1870432122481129</v>
      </c>
      <c r="BY1045" s="1">
        <f t="shared" ca="1" si="1029"/>
        <v>1.1870432122481129</v>
      </c>
      <c r="BZ1045">
        <v>2050</v>
      </c>
    </row>
    <row r="1046" spans="47:78" x14ac:dyDescent="0.45">
      <c r="AU1046" t="str">
        <f t="shared" ca="1" si="967"/>
        <v>ITM_PRH_BIO</v>
      </c>
      <c r="AV1046" s="1">
        <f t="shared" ca="1" si="1013"/>
        <v>1.2700973158152613</v>
      </c>
      <c r="AW1046" s="1">
        <f t="shared" ref="AW1046:BY1046" ca="1" si="1030">OFFSET($F212,0,MATCH($BZ1046,$G$1:$J$1,0))</f>
        <v>1.2700973158152613</v>
      </c>
      <c r="AX1046" s="1">
        <f t="shared" ca="1" si="1030"/>
        <v>1.2700973158152613</v>
      </c>
      <c r="AY1046" s="1">
        <f t="shared" ca="1" si="1030"/>
        <v>1.2700973158152613</v>
      </c>
      <c r="AZ1046" s="1">
        <f t="shared" ca="1" si="1030"/>
        <v>1.2700973158152613</v>
      </c>
      <c r="BA1046" s="1">
        <f t="shared" ca="1" si="1030"/>
        <v>1.2700973158152613</v>
      </c>
      <c r="BB1046" s="1">
        <f t="shared" ca="1" si="1030"/>
        <v>1.2700973158152613</v>
      </c>
      <c r="BC1046" s="1">
        <f t="shared" ca="1" si="1030"/>
        <v>1.2700973158152613</v>
      </c>
      <c r="BD1046" s="1">
        <f t="shared" ca="1" si="1030"/>
        <v>1.2700973158152613</v>
      </c>
      <c r="BE1046" s="1">
        <f t="shared" ca="1" si="1030"/>
        <v>1.2700973158152613</v>
      </c>
      <c r="BF1046" s="1">
        <f t="shared" ca="1" si="1030"/>
        <v>1.2700973158152613</v>
      </c>
      <c r="BG1046" s="1">
        <f t="shared" ca="1" si="1030"/>
        <v>1.2700973158152613</v>
      </c>
      <c r="BH1046" s="1">
        <f t="shared" ca="1" si="1030"/>
        <v>1.2700973158152613</v>
      </c>
      <c r="BI1046" s="1">
        <f t="shared" ca="1" si="1030"/>
        <v>1.2700973158152613</v>
      </c>
      <c r="BJ1046" s="1">
        <f t="shared" ca="1" si="1030"/>
        <v>1.2700973158152613</v>
      </c>
      <c r="BK1046" s="1">
        <f t="shared" ca="1" si="1030"/>
        <v>1.2700973158152613</v>
      </c>
      <c r="BL1046" s="1">
        <f t="shared" ca="1" si="1030"/>
        <v>1.2700973158152613</v>
      </c>
      <c r="BM1046" s="1">
        <f t="shared" ca="1" si="1030"/>
        <v>1.2700973158152613</v>
      </c>
      <c r="BN1046" s="1">
        <f t="shared" ca="1" si="1030"/>
        <v>1.2700973158152613</v>
      </c>
      <c r="BO1046" s="1">
        <f t="shared" ca="1" si="1030"/>
        <v>1.2700973158152613</v>
      </c>
      <c r="BP1046" s="1">
        <f t="shared" ca="1" si="1030"/>
        <v>1.2700973158152613</v>
      </c>
      <c r="BQ1046" s="1">
        <f t="shared" ca="1" si="1030"/>
        <v>1.2700973158152613</v>
      </c>
      <c r="BR1046" s="1">
        <f t="shared" ca="1" si="1030"/>
        <v>1.2700973158152613</v>
      </c>
      <c r="BS1046" s="1">
        <f t="shared" ca="1" si="1030"/>
        <v>1.2700973158152613</v>
      </c>
      <c r="BT1046" s="1">
        <f t="shared" ca="1" si="1030"/>
        <v>1.2700973158152613</v>
      </c>
      <c r="BU1046" s="1">
        <f t="shared" ca="1" si="1030"/>
        <v>1.2700973158152613</v>
      </c>
      <c r="BV1046" s="1">
        <f t="shared" ca="1" si="1030"/>
        <v>1.2700973158152613</v>
      </c>
      <c r="BW1046" s="1">
        <f t="shared" ca="1" si="1030"/>
        <v>1.2700973158152613</v>
      </c>
      <c r="BX1046" s="1">
        <f t="shared" ca="1" si="1030"/>
        <v>1.2700973158152613</v>
      </c>
      <c r="BY1046" s="1">
        <f t="shared" ca="1" si="1030"/>
        <v>1.2700973158152613</v>
      </c>
      <c r="BZ1046">
        <v>2050</v>
      </c>
    </row>
    <row r="1047" spans="47:78" x14ac:dyDescent="0.45">
      <c r="AU1047" t="str">
        <f t="shared" ca="1" si="967"/>
        <v>\I:</v>
      </c>
      <c r="AV1047" s="1" t="str">
        <f t="shared" ca="1" si="1013"/>
        <v/>
      </c>
      <c r="AW1047" s="1" t="str">
        <f t="shared" ref="AW1047:BY1047" ca="1" si="1031">OFFSET($F213,0,MATCH($BZ1047,$G$1:$J$1,0))</f>
        <v/>
      </c>
      <c r="AX1047" s="1" t="str">
        <f t="shared" ca="1" si="1031"/>
        <v/>
      </c>
      <c r="AY1047" s="1" t="str">
        <f t="shared" ca="1" si="1031"/>
        <v/>
      </c>
      <c r="AZ1047" s="1" t="str">
        <f t="shared" ca="1" si="1031"/>
        <v/>
      </c>
      <c r="BA1047" s="1" t="str">
        <f t="shared" ca="1" si="1031"/>
        <v/>
      </c>
      <c r="BB1047" s="1" t="str">
        <f t="shared" ca="1" si="1031"/>
        <v/>
      </c>
      <c r="BC1047" s="1" t="str">
        <f t="shared" ca="1" si="1031"/>
        <v/>
      </c>
      <c r="BD1047" s="1" t="str">
        <f t="shared" ca="1" si="1031"/>
        <v/>
      </c>
      <c r="BE1047" s="1" t="str">
        <f t="shared" ca="1" si="1031"/>
        <v/>
      </c>
      <c r="BF1047" s="1" t="str">
        <f t="shared" ca="1" si="1031"/>
        <v/>
      </c>
      <c r="BG1047" s="1" t="str">
        <f t="shared" ca="1" si="1031"/>
        <v/>
      </c>
      <c r="BH1047" s="1" t="str">
        <f t="shared" ca="1" si="1031"/>
        <v/>
      </c>
      <c r="BI1047" s="1" t="str">
        <f t="shared" ca="1" si="1031"/>
        <v/>
      </c>
      <c r="BJ1047" s="1" t="str">
        <f t="shared" ca="1" si="1031"/>
        <v/>
      </c>
      <c r="BK1047" s="1" t="str">
        <f t="shared" ca="1" si="1031"/>
        <v/>
      </c>
      <c r="BL1047" s="1" t="str">
        <f t="shared" ca="1" si="1031"/>
        <v/>
      </c>
      <c r="BM1047" s="1" t="str">
        <f t="shared" ca="1" si="1031"/>
        <v/>
      </c>
      <c r="BN1047" s="1" t="str">
        <f t="shared" ca="1" si="1031"/>
        <v/>
      </c>
      <c r="BO1047" s="1" t="str">
        <f t="shared" ca="1" si="1031"/>
        <v/>
      </c>
      <c r="BP1047" s="1" t="str">
        <f t="shared" ca="1" si="1031"/>
        <v/>
      </c>
      <c r="BQ1047" s="1" t="str">
        <f t="shared" ca="1" si="1031"/>
        <v/>
      </c>
      <c r="BR1047" s="1" t="str">
        <f t="shared" ca="1" si="1031"/>
        <v/>
      </c>
      <c r="BS1047" s="1" t="str">
        <f t="shared" ca="1" si="1031"/>
        <v/>
      </c>
      <c r="BT1047" s="1" t="str">
        <f t="shared" ca="1" si="1031"/>
        <v/>
      </c>
      <c r="BU1047" s="1" t="str">
        <f t="shared" ca="1" si="1031"/>
        <v/>
      </c>
      <c r="BV1047" s="1" t="str">
        <f t="shared" ca="1" si="1031"/>
        <v/>
      </c>
      <c r="BW1047" s="1" t="str">
        <f t="shared" ca="1" si="1031"/>
        <v/>
      </c>
      <c r="BX1047" s="1" t="str">
        <f t="shared" ca="1" si="1031"/>
        <v/>
      </c>
      <c r="BY1047" s="1" t="str">
        <f t="shared" ca="1" si="1031"/>
        <v/>
      </c>
      <c r="BZ1047">
        <v>2050</v>
      </c>
    </row>
    <row r="1048" spans="47:78" x14ac:dyDescent="0.45">
      <c r="AU1048" t="str">
        <f t="shared" ca="1" si="967"/>
        <v>\I: IFP_PRH_BFG</v>
      </c>
      <c r="AV1048" s="1">
        <f t="shared" ca="1" si="1013"/>
        <v>1.1937005329283072</v>
      </c>
      <c r="AW1048" s="1">
        <f t="shared" ref="AW1048:BY1048" ca="1" si="1032">OFFSET($F214,0,MATCH($BZ1048,$G$1:$J$1,0))</f>
        <v>1.1937005329283072</v>
      </c>
      <c r="AX1048" s="1">
        <f t="shared" ca="1" si="1032"/>
        <v>1.1937005329283072</v>
      </c>
      <c r="AY1048" s="1">
        <f t="shared" ca="1" si="1032"/>
        <v>1.1937005329283072</v>
      </c>
      <c r="AZ1048" s="1">
        <f t="shared" ca="1" si="1032"/>
        <v>1.1937005329283072</v>
      </c>
      <c r="BA1048" s="1">
        <f t="shared" ca="1" si="1032"/>
        <v>1.1937005329283072</v>
      </c>
      <c r="BB1048" s="1">
        <f t="shared" ca="1" si="1032"/>
        <v>1.1937005329283072</v>
      </c>
      <c r="BC1048" s="1">
        <f t="shared" ca="1" si="1032"/>
        <v>1.1937005329283072</v>
      </c>
      <c r="BD1048" s="1">
        <f t="shared" ca="1" si="1032"/>
        <v>1.1937005329283072</v>
      </c>
      <c r="BE1048" s="1">
        <f t="shared" ca="1" si="1032"/>
        <v>1.1937005329283072</v>
      </c>
      <c r="BF1048" s="1">
        <f t="shared" ca="1" si="1032"/>
        <v>1.1937005329283072</v>
      </c>
      <c r="BG1048" s="1">
        <f t="shared" ca="1" si="1032"/>
        <v>1.1937005329283072</v>
      </c>
      <c r="BH1048" s="1">
        <f t="shared" ca="1" si="1032"/>
        <v>1.1937005329283072</v>
      </c>
      <c r="BI1048" s="1">
        <f t="shared" ca="1" si="1032"/>
        <v>1.1937005329283072</v>
      </c>
      <c r="BJ1048" s="1">
        <f t="shared" ca="1" si="1032"/>
        <v>1.1937005329283072</v>
      </c>
      <c r="BK1048" s="1">
        <f t="shared" ca="1" si="1032"/>
        <v>1.1937005329283072</v>
      </c>
      <c r="BL1048" s="1">
        <f t="shared" ca="1" si="1032"/>
        <v>1.1937005329283072</v>
      </c>
      <c r="BM1048" s="1">
        <f t="shared" ca="1" si="1032"/>
        <v>1.1937005329283072</v>
      </c>
      <c r="BN1048" s="1">
        <f t="shared" ca="1" si="1032"/>
        <v>1.1937005329283072</v>
      </c>
      <c r="BO1048" s="1">
        <f t="shared" ca="1" si="1032"/>
        <v>1.1937005329283072</v>
      </c>
      <c r="BP1048" s="1">
        <f t="shared" ca="1" si="1032"/>
        <v>1.1937005329283072</v>
      </c>
      <c r="BQ1048" s="1">
        <f t="shared" ca="1" si="1032"/>
        <v>1.1937005329283072</v>
      </c>
      <c r="BR1048" s="1">
        <f t="shared" ca="1" si="1032"/>
        <v>1.1937005329283072</v>
      </c>
      <c r="BS1048" s="1">
        <f t="shared" ca="1" si="1032"/>
        <v>1.1937005329283072</v>
      </c>
      <c r="BT1048" s="1">
        <f t="shared" ca="1" si="1032"/>
        <v>1.1937005329283072</v>
      </c>
      <c r="BU1048" s="1">
        <f t="shared" ca="1" si="1032"/>
        <v>1.1937005329283072</v>
      </c>
      <c r="BV1048" s="1">
        <f t="shared" ca="1" si="1032"/>
        <v>1.1937005329283072</v>
      </c>
      <c r="BW1048" s="1">
        <f t="shared" ca="1" si="1032"/>
        <v>1.1937005329283072</v>
      </c>
      <c r="BX1048" s="1">
        <f t="shared" ca="1" si="1032"/>
        <v>1.1937005329283072</v>
      </c>
      <c r="BY1048" s="1">
        <f t="shared" ca="1" si="1032"/>
        <v>1.1937005329283072</v>
      </c>
      <c r="BZ1048">
        <v>2050</v>
      </c>
    </row>
    <row r="1049" spans="47:78" x14ac:dyDescent="0.45">
      <c r="AU1049" t="str">
        <f t="shared" ref="AU1049:AU1112" ca="1" si="1033">IF(SUM(AV1049:BY1049)=0,"\I:",AU771)</f>
        <v>\I: IFP_PRC_BFG</v>
      </c>
      <c r="AV1049" s="1">
        <f t="shared" ca="1" si="1013"/>
        <v>1.1937005329283072</v>
      </c>
      <c r="AW1049" s="1">
        <f t="shared" ref="AW1049:BY1049" ca="1" si="1034">OFFSET($F215,0,MATCH($BZ1049,$G$1:$J$1,0))</f>
        <v>1.1937005329283072</v>
      </c>
      <c r="AX1049" s="1">
        <f t="shared" ca="1" si="1034"/>
        <v>1.1937005329283072</v>
      </c>
      <c r="AY1049" s="1">
        <f t="shared" ca="1" si="1034"/>
        <v>1.1937005329283072</v>
      </c>
      <c r="AZ1049" s="1">
        <f t="shared" ca="1" si="1034"/>
        <v>1.1937005329283072</v>
      </c>
      <c r="BA1049" s="1">
        <f t="shared" ca="1" si="1034"/>
        <v>1.1937005329283072</v>
      </c>
      <c r="BB1049" s="1">
        <f t="shared" ca="1" si="1034"/>
        <v>1.1937005329283072</v>
      </c>
      <c r="BC1049" s="1">
        <f t="shared" ca="1" si="1034"/>
        <v>1.1937005329283072</v>
      </c>
      <c r="BD1049" s="1">
        <f t="shared" ca="1" si="1034"/>
        <v>1.1937005329283072</v>
      </c>
      <c r="BE1049" s="1">
        <f t="shared" ca="1" si="1034"/>
        <v>1.1937005329283072</v>
      </c>
      <c r="BF1049" s="1">
        <f t="shared" ca="1" si="1034"/>
        <v>1.1937005329283072</v>
      </c>
      <c r="BG1049" s="1">
        <f t="shared" ca="1" si="1034"/>
        <v>1.1937005329283072</v>
      </c>
      <c r="BH1049" s="1">
        <f t="shared" ca="1" si="1034"/>
        <v>1.1937005329283072</v>
      </c>
      <c r="BI1049" s="1">
        <f t="shared" ca="1" si="1034"/>
        <v>1.1937005329283072</v>
      </c>
      <c r="BJ1049" s="1">
        <f t="shared" ca="1" si="1034"/>
        <v>1.1937005329283072</v>
      </c>
      <c r="BK1049" s="1">
        <f t="shared" ca="1" si="1034"/>
        <v>1.1937005329283072</v>
      </c>
      <c r="BL1049" s="1">
        <f t="shared" ca="1" si="1034"/>
        <v>1.1937005329283072</v>
      </c>
      <c r="BM1049" s="1">
        <f t="shared" ca="1" si="1034"/>
        <v>1.1937005329283072</v>
      </c>
      <c r="BN1049" s="1">
        <f t="shared" ca="1" si="1034"/>
        <v>1.1937005329283072</v>
      </c>
      <c r="BO1049" s="1">
        <f t="shared" ca="1" si="1034"/>
        <v>1.1937005329283072</v>
      </c>
      <c r="BP1049" s="1">
        <f t="shared" ca="1" si="1034"/>
        <v>1.1937005329283072</v>
      </c>
      <c r="BQ1049" s="1">
        <f t="shared" ca="1" si="1034"/>
        <v>1.1937005329283072</v>
      </c>
      <c r="BR1049" s="1">
        <f t="shared" ca="1" si="1034"/>
        <v>1.1937005329283072</v>
      </c>
      <c r="BS1049" s="1">
        <f t="shared" ca="1" si="1034"/>
        <v>1.1937005329283072</v>
      </c>
      <c r="BT1049" s="1">
        <f t="shared" ca="1" si="1034"/>
        <v>1.1937005329283072</v>
      </c>
      <c r="BU1049" s="1">
        <f t="shared" ca="1" si="1034"/>
        <v>1.1937005329283072</v>
      </c>
      <c r="BV1049" s="1">
        <f t="shared" ca="1" si="1034"/>
        <v>1.1937005329283072</v>
      </c>
      <c r="BW1049" s="1">
        <f t="shared" ca="1" si="1034"/>
        <v>1.1937005329283072</v>
      </c>
      <c r="BX1049" s="1">
        <f t="shared" ca="1" si="1034"/>
        <v>1.1937005329283072</v>
      </c>
      <c r="BY1049" s="1">
        <f t="shared" ca="1" si="1034"/>
        <v>1.1937005329283072</v>
      </c>
      <c r="BZ1049">
        <v>2050</v>
      </c>
    </row>
    <row r="1050" spans="47:78" x14ac:dyDescent="0.45">
      <c r="AU1050" t="str">
        <f t="shared" ca="1" si="1033"/>
        <v>\I: IFP_MDR_BFG</v>
      </c>
      <c r="AV1050" s="1">
        <f t="shared" ca="1" si="1013"/>
        <v>1.1937005329283072</v>
      </c>
      <c r="AW1050" s="1">
        <f t="shared" ref="AW1050:BY1050" ca="1" si="1035">OFFSET($F216,0,MATCH($BZ1050,$G$1:$J$1,0))</f>
        <v>1.1937005329283072</v>
      </c>
      <c r="AX1050" s="1">
        <f t="shared" ca="1" si="1035"/>
        <v>1.1937005329283072</v>
      </c>
      <c r="AY1050" s="1">
        <f t="shared" ca="1" si="1035"/>
        <v>1.1937005329283072</v>
      </c>
      <c r="AZ1050" s="1">
        <f t="shared" ca="1" si="1035"/>
        <v>1.1937005329283072</v>
      </c>
      <c r="BA1050" s="1">
        <f t="shared" ca="1" si="1035"/>
        <v>1.1937005329283072</v>
      </c>
      <c r="BB1050" s="1">
        <f t="shared" ca="1" si="1035"/>
        <v>1.1937005329283072</v>
      </c>
      <c r="BC1050" s="1">
        <f t="shared" ca="1" si="1035"/>
        <v>1.1937005329283072</v>
      </c>
      <c r="BD1050" s="1">
        <f t="shared" ca="1" si="1035"/>
        <v>1.1937005329283072</v>
      </c>
      <c r="BE1050" s="1">
        <f t="shared" ca="1" si="1035"/>
        <v>1.1937005329283072</v>
      </c>
      <c r="BF1050" s="1">
        <f t="shared" ca="1" si="1035"/>
        <v>1.1937005329283072</v>
      </c>
      <c r="BG1050" s="1">
        <f t="shared" ca="1" si="1035"/>
        <v>1.1937005329283072</v>
      </c>
      <c r="BH1050" s="1">
        <f t="shared" ca="1" si="1035"/>
        <v>1.1937005329283072</v>
      </c>
      <c r="BI1050" s="1">
        <f t="shared" ca="1" si="1035"/>
        <v>1.1937005329283072</v>
      </c>
      <c r="BJ1050" s="1">
        <f t="shared" ca="1" si="1035"/>
        <v>1.1937005329283072</v>
      </c>
      <c r="BK1050" s="1">
        <f t="shared" ca="1" si="1035"/>
        <v>1.1937005329283072</v>
      </c>
      <c r="BL1050" s="1">
        <f t="shared" ca="1" si="1035"/>
        <v>1.1937005329283072</v>
      </c>
      <c r="BM1050" s="1">
        <f t="shared" ca="1" si="1035"/>
        <v>1.1937005329283072</v>
      </c>
      <c r="BN1050" s="1">
        <f t="shared" ca="1" si="1035"/>
        <v>1.1937005329283072</v>
      </c>
      <c r="BO1050" s="1">
        <f t="shared" ca="1" si="1035"/>
        <v>1.1937005329283072</v>
      </c>
      <c r="BP1050" s="1">
        <f t="shared" ca="1" si="1035"/>
        <v>1.1937005329283072</v>
      </c>
      <c r="BQ1050" s="1">
        <f t="shared" ca="1" si="1035"/>
        <v>1.1937005329283072</v>
      </c>
      <c r="BR1050" s="1">
        <f t="shared" ca="1" si="1035"/>
        <v>1.1937005329283072</v>
      </c>
      <c r="BS1050" s="1">
        <f t="shared" ca="1" si="1035"/>
        <v>1.1937005329283072</v>
      </c>
      <c r="BT1050" s="1">
        <f t="shared" ca="1" si="1035"/>
        <v>1.1937005329283072</v>
      </c>
      <c r="BU1050" s="1">
        <f t="shared" ca="1" si="1035"/>
        <v>1.1937005329283072</v>
      </c>
      <c r="BV1050" s="1">
        <f t="shared" ca="1" si="1035"/>
        <v>1.1937005329283072</v>
      </c>
      <c r="BW1050" s="1">
        <f t="shared" ca="1" si="1035"/>
        <v>1.1937005329283072</v>
      </c>
      <c r="BX1050" s="1">
        <f t="shared" ca="1" si="1035"/>
        <v>1.1937005329283072</v>
      </c>
      <c r="BY1050" s="1">
        <f t="shared" ca="1" si="1035"/>
        <v>1.1937005329283072</v>
      </c>
      <c r="BZ1050">
        <v>2050</v>
      </c>
    </row>
    <row r="1051" spans="47:78" x14ac:dyDescent="0.45">
      <c r="AU1051" t="str">
        <f t="shared" ca="1" si="1033"/>
        <v>\I: IFP_OTP_BFG</v>
      </c>
      <c r="AV1051" s="1">
        <f t="shared" ca="1" si="1013"/>
        <v>1.1937005329283072</v>
      </c>
      <c r="AW1051" s="1">
        <f t="shared" ref="AW1051:BY1051" ca="1" si="1036">OFFSET($F217,0,MATCH($BZ1051,$G$1:$J$1,0))</f>
        <v>1.1937005329283072</v>
      </c>
      <c r="AX1051" s="1">
        <f t="shared" ca="1" si="1036"/>
        <v>1.1937005329283072</v>
      </c>
      <c r="AY1051" s="1">
        <f t="shared" ca="1" si="1036"/>
        <v>1.1937005329283072</v>
      </c>
      <c r="AZ1051" s="1">
        <f t="shared" ca="1" si="1036"/>
        <v>1.1937005329283072</v>
      </c>
      <c r="BA1051" s="1">
        <f t="shared" ca="1" si="1036"/>
        <v>1.1937005329283072</v>
      </c>
      <c r="BB1051" s="1">
        <f t="shared" ca="1" si="1036"/>
        <v>1.1937005329283072</v>
      </c>
      <c r="BC1051" s="1">
        <f t="shared" ca="1" si="1036"/>
        <v>1.1937005329283072</v>
      </c>
      <c r="BD1051" s="1">
        <f t="shared" ca="1" si="1036"/>
        <v>1.1937005329283072</v>
      </c>
      <c r="BE1051" s="1">
        <f t="shared" ca="1" si="1036"/>
        <v>1.1937005329283072</v>
      </c>
      <c r="BF1051" s="1">
        <f t="shared" ca="1" si="1036"/>
        <v>1.1937005329283072</v>
      </c>
      <c r="BG1051" s="1">
        <f t="shared" ca="1" si="1036"/>
        <v>1.1937005329283072</v>
      </c>
      <c r="BH1051" s="1">
        <f t="shared" ca="1" si="1036"/>
        <v>1.1937005329283072</v>
      </c>
      <c r="BI1051" s="1">
        <f t="shared" ca="1" si="1036"/>
        <v>1.1937005329283072</v>
      </c>
      <c r="BJ1051" s="1">
        <f t="shared" ca="1" si="1036"/>
        <v>1.1937005329283072</v>
      </c>
      <c r="BK1051" s="1">
        <f t="shared" ca="1" si="1036"/>
        <v>1.1937005329283072</v>
      </c>
      <c r="BL1051" s="1">
        <f t="shared" ca="1" si="1036"/>
        <v>1.1937005329283072</v>
      </c>
      <c r="BM1051" s="1">
        <f t="shared" ca="1" si="1036"/>
        <v>1.1937005329283072</v>
      </c>
      <c r="BN1051" s="1">
        <f t="shared" ca="1" si="1036"/>
        <v>1.1937005329283072</v>
      </c>
      <c r="BO1051" s="1">
        <f t="shared" ca="1" si="1036"/>
        <v>1.1937005329283072</v>
      </c>
      <c r="BP1051" s="1">
        <f t="shared" ca="1" si="1036"/>
        <v>1.1937005329283072</v>
      </c>
      <c r="BQ1051" s="1">
        <f t="shared" ca="1" si="1036"/>
        <v>1.1937005329283072</v>
      </c>
      <c r="BR1051" s="1">
        <f t="shared" ca="1" si="1036"/>
        <v>1.1937005329283072</v>
      </c>
      <c r="BS1051" s="1">
        <f t="shared" ca="1" si="1036"/>
        <v>1.1937005329283072</v>
      </c>
      <c r="BT1051" s="1">
        <f t="shared" ca="1" si="1036"/>
        <v>1.1937005329283072</v>
      </c>
      <c r="BU1051" s="1">
        <f t="shared" ca="1" si="1036"/>
        <v>1.1937005329283072</v>
      </c>
      <c r="BV1051" s="1">
        <f t="shared" ca="1" si="1036"/>
        <v>1.1937005329283072</v>
      </c>
      <c r="BW1051" s="1">
        <f t="shared" ca="1" si="1036"/>
        <v>1.1937005329283072</v>
      </c>
      <c r="BX1051" s="1">
        <f t="shared" ca="1" si="1036"/>
        <v>1.1937005329283072</v>
      </c>
      <c r="BY1051" s="1">
        <f t="shared" ca="1" si="1036"/>
        <v>1.1937005329283072</v>
      </c>
      <c r="BZ1051">
        <v>2050</v>
      </c>
    </row>
    <row r="1052" spans="47:78" x14ac:dyDescent="0.45">
      <c r="AU1052" t="str">
        <f t="shared" ca="1" si="1033"/>
        <v>\I: IFP_SPC_BFG</v>
      </c>
      <c r="AV1052" s="1">
        <f t="shared" ca="1" si="1013"/>
        <v>1.1937005329283072</v>
      </c>
      <c r="AW1052" s="1">
        <f t="shared" ref="AW1052:BY1052" ca="1" si="1037">OFFSET($F218,0,MATCH($BZ1052,$G$1:$J$1,0))</f>
        <v>1.1937005329283072</v>
      </c>
      <c r="AX1052" s="1">
        <f t="shared" ca="1" si="1037"/>
        <v>1.1937005329283072</v>
      </c>
      <c r="AY1052" s="1">
        <f t="shared" ca="1" si="1037"/>
        <v>1.1937005329283072</v>
      </c>
      <c r="AZ1052" s="1">
        <f t="shared" ca="1" si="1037"/>
        <v>1.1937005329283072</v>
      </c>
      <c r="BA1052" s="1">
        <f t="shared" ca="1" si="1037"/>
        <v>1.1937005329283072</v>
      </c>
      <c r="BB1052" s="1">
        <f t="shared" ca="1" si="1037"/>
        <v>1.1937005329283072</v>
      </c>
      <c r="BC1052" s="1">
        <f t="shared" ca="1" si="1037"/>
        <v>1.1937005329283072</v>
      </c>
      <c r="BD1052" s="1">
        <f t="shared" ca="1" si="1037"/>
        <v>1.1937005329283072</v>
      </c>
      <c r="BE1052" s="1">
        <f t="shared" ca="1" si="1037"/>
        <v>1.1937005329283072</v>
      </c>
      <c r="BF1052" s="1">
        <f t="shared" ca="1" si="1037"/>
        <v>1.1937005329283072</v>
      </c>
      <c r="BG1052" s="1">
        <f t="shared" ca="1" si="1037"/>
        <v>1.1937005329283072</v>
      </c>
      <c r="BH1052" s="1">
        <f t="shared" ca="1" si="1037"/>
        <v>1.1937005329283072</v>
      </c>
      <c r="BI1052" s="1">
        <f t="shared" ca="1" si="1037"/>
        <v>1.1937005329283072</v>
      </c>
      <c r="BJ1052" s="1">
        <f t="shared" ca="1" si="1037"/>
        <v>1.1937005329283072</v>
      </c>
      <c r="BK1052" s="1">
        <f t="shared" ca="1" si="1037"/>
        <v>1.1937005329283072</v>
      </c>
      <c r="BL1052" s="1">
        <f t="shared" ca="1" si="1037"/>
        <v>1.1937005329283072</v>
      </c>
      <c r="BM1052" s="1">
        <f t="shared" ca="1" si="1037"/>
        <v>1.1937005329283072</v>
      </c>
      <c r="BN1052" s="1">
        <f t="shared" ca="1" si="1037"/>
        <v>1.1937005329283072</v>
      </c>
      <c r="BO1052" s="1">
        <f t="shared" ca="1" si="1037"/>
        <v>1.1937005329283072</v>
      </c>
      <c r="BP1052" s="1">
        <f t="shared" ca="1" si="1037"/>
        <v>1.1937005329283072</v>
      </c>
      <c r="BQ1052" s="1">
        <f t="shared" ca="1" si="1037"/>
        <v>1.1937005329283072</v>
      </c>
      <c r="BR1052" s="1">
        <f t="shared" ca="1" si="1037"/>
        <v>1.1937005329283072</v>
      </c>
      <c r="BS1052" s="1">
        <f t="shared" ca="1" si="1037"/>
        <v>1.1937005329283072</v>
      </c>
      <c r="BT1052" s="1">
        <f t="shared" ca="1" si="1037"/>
        <v>1.1937005329283072</v>
      </c>
      <c r="BU1052" s="1">
        <f t="shared" ca="1" si="1037"/>
        <v>1.1937005329283072</v>
      </c>
      <c r="BV1052" s="1">
        <f t="shared" ca="1" si="1037"/>
        <v>1.1937005329283072</v>
      </c>
      <c r="BW1052" s="1">
        <f t="shared" ca="1" si="1037"/>
        <v>1.1937005329283072</v>
      </c>
      <c r="BX1052" s="1">
        <f t="shared" ca="1" si="1037"/>
        <v>1.1937005329283072</v>
      </c>
      <c r="BY1052" s="1">
        <f t="shared" ca="1" si="1037"/>
        <v>1.1937005329283072</v>
      </c>
      <c r="BZ1052">
        <v>2050</v>
      </c>
    </row>
    <row r="1053" spans="47:78" x14ac:dyDescent="0.45">
      <c r="AU1053" t="str">
        <f t="shared" ca="1" si="1033"/>
        <v>\I: IFP_OTH_BFG</v>
      </c>
      <c r="AV1053" s="1">
        <f t="shared" ca="1" si="1013"/>
        <v>1.1937005329283072</v>
      </c>
      <c r="AW1053" s="1">
        <f t="shared" ref="AW1053:BY1053" ca="1" si="1038">OFFSET($F219,0,MATCH($BZ1053,$G$1:$J$1,0))</f>
        <v>1.1937005329283072</v>
      </c>
      <c r="AX1053" s="1">
        <f t="shared" ca="1" si="1038"/>
        <v>1.1937005329283072</v>
      </c>
      <c r="AY1053" s="1">
        <f t="shared" ca="1" si="1038"/>
        <v>1.1937005329283072</v>
      </c>
      <c r="AZ1053" s="1">
        <f t="shared" ca="1" si="1038"/>
        <v>1.1937005329283072</v>
      </c>
      <c r="BA1053" s="1">
        <f t="shared" ca="1" si="1038"/>
        <v>1.1937005329283072</v>
      </c>
      <c r="BB1053" s="1">
        <f t="shared" ca="1" si="1038"/>
        <v>1.1937005329283072</v>
      </c>
      <c r="BC1053" s="1">
        <f t="shared" ca="1" si="1038"/>
        <v>1.1937005329283072</v>
      </c>
      <c r="BD1053" s="1">
        <f t="shared" ca="1" si="1038"/>
        <v>1.1937005329283072</v>
      </c>
      <c r="BE1053" s="1">
        <f t="shared" ca="1" si="1038"/>
        <v>1.1937005329283072</v>
      </c>
      <c r="BF1053" s="1">
        <f t="shared" ca="1" si="1038"/>
        <v>1.1937005329283072</v>
      </c>
      <c r="BG1053" s="1">
        <f t="shared" ca="1" si="1038"/>
        <v>1.1937005329283072</v>
      </c>
      <c r="BH1053" s="1">
        <f t="shared" ca="1" si="1038"/>
        <v>1.1937005329283072</v>
      </c>
      <c r="BI1053" s="1">
        <f t="shared" ca="1" si="1038"/>
        <v>1.1937005329283072</v>
      </c>
      <c r="BJ1053" s="1">
        <f t="shared" ca="1" si="1038"/>
        <v>1.1937005329283072</v>
      </c>
      <c r="BK1053" s="1">
        <f t="shared" ca="1" si="1038"/>
        <v>1.1937005329283072</v>
      </c>
      <c r="BL1053" s="1">
        <f t="shared" ca="1" si="1038"/>
        <v>1.1937005329283072</v>
      </c>
      <c r="BM1053" s="1">
        <f t="shared" ca="1" si="1038"/>
        <v>1.1937005329283072</v>
      </c>
      <c r="BN1053" s="1">
        <f t="shared" ca="1" si="1038"/>
        <v>1.1937005329283072</v>
      </c>
      <c r="BO1053" s="1">
        <f t="shared" ca="1" si="1038"/>
        <v>1.1937005329283072</v>
      </c>
      <c r="BP1053" s="1">
        <f t="shared" ca="1" si="1038"/>
        <v>1.1937005329283072</v>
      </c>
      <c r="BQ1053" s="1">
        <f t="shared" ca="1" si="1038"/>
        <v>1.1937005329283072</v>
      </c>
      <c r="BR1053" s="1">
        <f t="shared" ca="1" si="1038"/>
        <v>1.1937005329283072</v>
      </c>
      <c r="BS1053" s="1">
        <f t="shared" ca="1" si="1038"/>
        <v>1.1937005329283072</v>
      </c>
      <c r="BT1053" s="1">
        <f t="shared" ca="1" si="1038"/>
        <v>1.1937005329283072</v>
      </c>
      <c r="BU1053" s="1">
        <f t="shared" ca="1" si="1038"/>
        <v>1.1937005329283072</v>
      </c>
      <c r="BV1053" s="1">
        <f t="shared" ca="1" si="1038"/>
        <v>1.1937005329283072</v>
      </c>
      <c r="BW1053" s="1">
        <f t="shared" ca="1" si="1038"/>
        <v>1.1937005329283072</v>
      </c>
      <c r="BX1053" s="1">
        <f t="shared" ca="1" si="1038"/>
        <v>1.1937005329283072</v>
      </c>
      <c r="BY1053" s="1">
        <f t="shared" ca="1" si="1038"/>
        <v>1.1937005329283072</v>
      </c>
      <c r="BZ1053">
        <v>2050</v>
      </c>
    </row>
    <row r="1054" spans="47:78" x14ac:dyDescent="0.45">
      <c r="AU1054" t="str">
        <f t="shared" ca="1" si="1033"/>
        <v>\I:</v>
      </c>
      <c r="AV1054" s="1" t="str">
        <f t="shared" ca="1" si="1013"/>
        <v/>
      </c>
      <c r="AW1054" s="1" t="str">
        <f t="shared" ref="AW1054:BY1054" ca="1" si="1039">OFFSET($F220,0,MATCH($BZ1054,$G$1:$J$1,0))</f>
        <v/>
      </c>
      <c r="AX1054" s="1" t="str">
        <f t="shared" ca="1" si="1039"/>
        <v/>
      </c>
      <c r="AY1054" s="1" t="str">
        <f t="shared" ca="1" si="1039"/>
        <v/>
      </c>
      <c r="AZ1054" s="1" t="str">
        <f t="shared" ca="1" si="1039"/>
        <v/>
      </c>
      <c r="BA1054" s="1" t="str">
        <f t="shared" ca="1" si="1039"/>
        <v/>
      </c>
      <c r="BB1054" s="1" t="str">
        <f t="shared" ca="1" si="1039"/>
        <v/>
      </c>
      <c r="BC1054" s="1" t="str">
        <f t="shared" ca="1" si="1039"/>
        <v/>
      </c>
      <c r="BD1054" s="1" t="str">
        <f t="shared" ca="1" si="1039"/>
        <v/>
      </c>
      <c r="BE1054" s="1" t="str">
        <f t="shared" ca="1" si="1039"/>
        <v/>
      </c>
      <c r="BF1054" s="1" t="str">
        <f t="shared" ca="1" si="1039"/>
        <v/>
      </c>
      <c r="BG1054" s="1" t="str">
        <f t="shared" ca="1" si="1039"/>
        <v/>
      </c>
      <c r="BH1054" s="1" t="str">
        <f t="shared" ca="1" si="1039"/>
        <v/>
      </c>
      <c r="BI1054" s="1" t="str">
        <f t="shared" ca="1" si="1039"/>
        <v/>
      </c>
      <c r="BJ1054" s="1" t="str">
        <f t="shared" ca="1" si="1039"/>
        <v/>
      </c>
      <c r="BK1054" s="1" t="str">
        <f t="shared" ca="1" si="1039"/>
        <v/>
      </c>
      <c r="BL1054" s="1" t="str">
        <f t="shared" ca="1" si="1039"/>
        <v/>
      </c>
      <c r="BM1054" s="1" t="str">
        <f t="shared" ca="1" si="1039"/>
        <v/>
      </c>
      <c r="BN1054" s="1" t="str">
        <f t="shared" ca="1" si="1039"/>
        <v/>
      </c>
      <c r="BO1054" s="1" t="str">
        <f t="shared" ca="1" si="1039"/>
        <v/>
      </c>
      <c r="BP1054" s="1" t="str">
        <f t="shared" ca="1" si="1039"/>
        <v/>
      </c>
      <c r="BQ1054" s="1" t="str">
        <f t="shared" ca="1" si="1039"/>
        <v/>
      </c>
      <c r="BR1054" s="1" t="str">
        <f t="shared" ca="1" si="1039"/>
        <v/>
      </c>
      <c r="BS1054" s="1" t="str">
        <f t="shared" ca="1" si="1039"/>
        <v/>
      </c>
      <c r="BT1054" s="1" t="str">
        <f t="shared" ca="1" si="1039"/>
        <v/>
      </c>
      <c r="BU1054" s="1" t="str">
        <f t="shared" ca="1" si="1039"/>
        <v/>
      </c>
      <c r="BV1054" s="1" t="str">
        <f t="shared" ca="1" si="1039"/>
        <v/>
      </c>
      <c r="BW1054" s="1" t="str">
        <f t="shared" ca="1" si="1039"/>
        <v/>
      </c>
      <c r="BX1054" s="1" t="str">
        <f t="shared" ca="1" si="1039"/>
        <v/>
      </c>
      <c r="BY1054" s="1" t="str">
        <f t="shared" ca="1" si="1039"/>
        <v/>
      </c>
      <c r="BZ1054">
        <v>2050</v>
      </c>
    </row>
    <row r="1055" spans="47:78" x14ac:dyDescent="0.45">
      <c r="AU1055" t="str">
        <f t="shared" ca="1" si="1033"/>
        <v>\I: IOI_PRH_BFG</v>
      </c>
      <c r="AV1055" s="1">
        <f t="shared" ca="1" si="1013"/>
        <v>1.3224876615700021</v>
      </c>
      <c r="AW1055" s="1">
        <f t="shared" ref="AW1055:BY1055" ca="1" si="1040">OFFSET($F221,0,MATCH($BZ1055,$G$1:$J$1,0))</f>
        <v>1.3224876615700021</v>
      </c>
      <c r="AX1055" s="1">
        <f t="shared" ca="1" si="1040"/>
        <v>1.3224876615700021</v>
      </c>
      <c r="AY1055" s="1">
        <f t="shared" ca="1" si="1040"/>
        <v>1.3224876615700021</v>
      </c>
      <c r="AZ1055" s="1">
        <f t="shared" ca="1" si="1040"/>
        <v>1.3224876615700021</v>
      </c>
      <c r="BA1055" s="1">
        <f t="shared" ca="1" si="1040"/>
        <v>1.3224876615700021</v>
      </c>
      <c r="BB1055" s="1">
        <f t="shared" ca="1" si="1040"/>
        <v>1.3224876615700021</v>
      </c>
      <c r="BC1055" s="1">
        <f t="shared" ca="1" si="1040"/>
        <v>1.3224876615700021</v>
      </c>
      <c r="BD1055" s="1">
        <f t="shared" ca="1" si="1040"/>
        <v>1.3224876615700021</v>
      </c>
      <c r="BE1055" s="1">
        <f t="shared" ca="1" si="1040"/>
        <v>1.3224876615700021</v>
      </c>
      <c r="BF1055" s="1">
        <f t="shared" ca="1" si="1040"/>
        <v>1.3224876615700021</v>
      </c>
      <c r="BG1055" s="1">
        <f t="shared" ca="1" si="1040"/>
        <v>1.3224876615700021</v>
      </c>
      <c r="BH1055" s="1">
        <f t="shared" ca="1" si="1040"/>
        <v>1.3224876615700021</v>
      </c>
      <c r="BI1055" s="1">
        <f t="shared" ca="1" si="1040"/>
        <v>1.3224876615700021</v>
      </c>
      <c r="BJ1055" s="1">
        <f t="shared" ca="1" si="1040"/>
        <v>1.3224876615700021</v>
      </c>
      <c r="BK1055" s="1">
        <f t="shared" ca="1" si="1040"/>
        <v>1.3224876615700021</v>
      </c>
      <c r="BL1055" s="1">
        <f t="shared" ca="1" si="1040"/>
        <v>1.3224876615700021</v>
      </c>
      <c r="BM1055" s="1">
        <f t="shared" ca="1" si="1040"/>
        <v>1.3224876615700021</v>
      </c>
      <c r="BN1055" s="1">
        <f t="shared" ca="1" si="1040"/>
        <v>1.3224876615700021</v>
      </c>
      <c r="BO1055" s="1">
        <f t="shared" ca="1" si="1040"/>
        <v>1.3224876615700021</v>
      </c>
      <c r="BP1055" s="1">
        <f t="shared" ca="1" si="1040"/>
        <v>1.3224876615700021</v>
      </c>
      <c r="BQ1055" s="1">
        <f t="shared" ca="1" si="1040"/>
        <v>1.3224876615700021</v>
      </c>
      <c r="BR1055" s="1">
        <f t="shared" ca="1" si="1040"/>
        <v>1.3224876615700021</v>
      </c>
      <c r="BS1055" s="1">
        <f t="shared" ca="1" si="1040"/>
        <v>1.3224876615700021</v>
      </c>
      <c r="BT1055" s="1">
        <f t="shared" ca="1" si="1040"/>
        <v>1.3224876615700021</v>
      </c>
      <c r="BU1055" s="1">
        <f t="shared" ca="1" si="1040"/>
        <v>1.3224876615700021</v>
      </c>
      <c r="BV1055" s="1">
        <f t="shared" ca="1" si="1040"/>
        <v>1.3224876615700021</v>
      </c>
      <c r="BW1055" s="1">
        <f t="shared" ca="1" si="1040"/>
        <v>1.3224876615700021</v>
      </c>
      <c r="BX1055" s="1">
        <f t="shared" ca="1" si="1040"/>
        <v>1.3224876615700021</v>
      </c>
      <c r="BY1055" s="1">
        <f t="shared" ca="1" si="1040"/>
        <v>1.3224876615700021</v>
      </c>
      <c r="BZ1055">
        <v>2050</v>
      </c>
    </row>
    <row r="1056" spans="47:78" x14ac:dyDescent="0.45">
      <c r="AU1056" t="str">
        <f t="shared" ca="1" si="1033"/>
        <v>\I: IOI_MDR_BFG</v>
      </c>
      <c r="AV1056" s="1">
        <f t="shared" ca="1" si="1013"/>
        <v>1.3224876615700021</v>
      </c>
      <c r="AW1056" s="1">
        <f t="shared" ref="AW1056:BY1056" ca="1" si="1041">OFFSET($F222,0,MATCH($BZ1056,$G$1:$J$1,0))</f>
        <v>1.3224876615700021</v>
      </c>
      <c r="AX1056" s="1">
        <f t="shared" ca="1" si="1041"/>
        <v>1.3224876615700021</v>
      </c>
      <c r="AY1056" s="1">
        <f t="shared" ca="1" si="1041"/>
        <v>1.3224876615700021</v>
      </c>
      <c r="AZ1056" s="1">
        <f t="shared" ca="1" si="1041"/>
        <v>1.3224876615700021</v>
      </c>
      <c r="BA1056" s="1">
        <f t="shared" ca="1" si="1041"/>
        <v>1.3224876615700021</v>
      </c>
      <c r="BB1056" s="1">
        <f t="shared" ca="1" si="1041"/>
        <v>1.3224876615700021</v>
      </c>
      <c r="BC1056" s="1">
        <f t="shared" ca="1" si="1041"/>
        <v>1.3224876615700021</v>
      </c>
      <c r="BD1056" s="1">
        <f t="shared" ca="1" si="1041"/>
        <v>1.3224876615700021</v>
      </c>
      <c r="BE1056" s="1">
        <f t="shared" ca="1" si="1041"/>
        <v>1.3224876615700021</v>
      </c>
      <c r="BF1056" s="1">
        <f t="shared" ca="1" si="1041"/>
        <v>1.3224876615700021</v>
      </c>
      <c r="BG1056" s="1">
        <f t="shared" ca="1" si="1041"/>
        <v>1.3224876615700021</v>
      </c>
      <c r="BH1056" s="1">
        <f t="shared" ca="1" si="1041"/>
        <v>1.3224876615700021</v>
      </c>
      <c r="BI1056" s="1">
        <f t="shared" ca="1" si="1041"/>
        <v>1.3224876615700021</v>
      </c>
      <c r="BJ1056" s="1">
        <f t="shared" ca="1" si="1041"/>
        <v>1.3224876615700021</v>
      </c>
      <c r="BK1056" s="1">
        <f t="shared" ca="1" si="1041"/>
        <v>1.3224876615700021</v>
      </c>
      <c r="BL1056" s="1">
        <f t="shared" ca="1" si="1041"/>
        <v>1.3224876615700021</v>
      </c>
      <c r="BM1056" s="1">
        <f t="shared" ca="1" si="1041"/>
        <v>1.3224876615700021</v>
      </c>
      <c r="BN1056" s="1">
        <f t="shared" ca="1" si="1041"/>
        <v>1.3224876615700021</v>
      </c>
      <c r="BO1056" s="1">
        <f t="shared" ca="1" si="1041"/>
        <v>1.3224876615700021</v>
      </c>
      <c r="BP1056" s="1">
        <f t="shared" ca="1" si="1041"/>
        <v>1.3224876615700021</v>
      </c>
      <c r="BQ1056" s="1">
        <f t="shared" ca="1" si="1041"/>
        <v>1.3224876615700021</v>
      </c>
      <c r="BR1056" s="1">
        <f t="shared" ca="1" si="1041"/>
        <v>1.3224876615700021</v>
      </c>
      <c r="BS1056" s="1">
        <f t="shared" ca="1" si="1041"/>
        <v>1.3224876615700021</v>
      </c>
      <c r="BT1056" s="1">
        <f t="shared" ca="1" si="1041"/>
        <v>1.3224876615700021</v>
      </c>
      <c r="BU1056" s="1">
        <f t="shared" ca="1" si="1041"/>
        <v>1.3224876615700021</v>
      </c>
      <c r="BV1056" s="1">
        <f t="shared" ca="1" si="1041"/>
        <v>1.3224876615700021</v>
      </c>
      <c r="BW1056" s="1">
        <f t="shared" ca="1" si="1041"/>
        <v>1.3224876615700021</v>
      </c>
      <c r="BX1056" s="1">
        <f t="shared" ca="1" si="1041"/>
        <v>1.3224876615700021</v>
      </c>
      <c r="BY1056" s="1">
        <f t="shared" ca="1" si="1041"/>
        <v>1.3224876615700021</v>
      </c>
      <c r="BZ1056">
        <v>2050</v>
      </c>
    </row>
    <row r="1057" spans="47:78" x14ac:dyDescent="0.45">
      <c r="AU1057" t="str">
        <f t="shared" ca="1" si="1033"/>
        <v>\I: IOI_OTP_BFG</v>
      </c>
      <c r="AV1057" s="1">
        <f t="shared" ca="1" si="1013"/>
        <v>1.3224876615700021</v>
      </c>
      <c r="AW1057" s="1">
        <f t="shared" ref="AW1057:BY1057" ca="1" si="1042">OFFSET($F223,0,MATCH($BZ1057,$G$1:$J$1,0))</f>
        <v>1.3224876615700021</v>
      </c>
      <c r="AX1057" s="1">
        <f t="shared" ca="1" si="1042"/>
        <v>1.3224876615700021</v>
      </c>
      <c r="AY1057" s="1">
        <f t="shared" ca="1" si="1042"/>
        <v>1.3224876615700021</v>
      </c>
      <c r="AZ1057" s="1">
        <f t="shared" ca="1" si="1042"/>
        <v>1.3224876615700021</v>
      </c>
      <c r="BA1057" s="1">
        <f t="shared" ca="1" si="1042"/>
        <v>1.3224876615700021</v>
      </c>
      <c r="BB1057" s="1">
        <f t="shared" ca="1" si="1042"/>
        <v>1.3224876615700021</v>
      </c>
      <c r="BC1057" s="1">
        <f t="shared" ca="1" si="1042"/>
        <v>1.3224876615700021</v>
      </c>
      <c r="BD1057" s="1">
        <f t="shared" ca="1" si="1042"/>
        <v>1.3224876615700021</v>
      </c>
      <c r="BE1057" s="1">
        <f t="shared" ca="1" si="1042"/>
        <v>1.3224876615700021</v>
      </c>
      <c r="BF1057" s="1">
        <f t="shared" ca="1" si="1042"/>
        <v>1.3224876615700021</v>
      </c>
      <c r="BG1057" s="1">
        <f t="shared" ca="1" si="1042"/>
        <v>1.3224876615700021</v>
      </c>
      <c r="BH1057" s="1">
        <f t="shared" ca="1" si="1042"/>
        <v>1.3224876615700021</v>
      </c>
      <c r="BI1057" s="1">
        <f t="shared" ca="1" si="1042"/>
        <v>1.3224876615700021</v>
      </c>
      <c r="BJ1057" s="1">
        <f t="shared" ca="1" si="1042"/>
        <v>1.3224876615700021</v>
      </c>
      <c r="BK1057" s="1">
        <f t="shared" ca="1" si="1042"/>
        <v>1.3224876615700021</v>
      </c>
      <c r="BL1057" s="1">
        <f t="shared" ca="1" si="1042"/>
        <v>1.3224876615700021</v>
      </c>
      <c r="BM1057" s="1">
        <f t="shared" ca="1" si="1042"/>
        <v>1.3224876615700021</v>
      </c>
      <c r="BN1057" s="1">
        <f t="shared" ca="1" si="1042"/>
        <v>1.3224876615700021</v>
      </c>
      <c r="BO1057" s="1">
        <f t="shared" ca="1" si="1042"/>
        <v>1.3224876615700021</v>
      </c>
      <c r="BP1057" s="1">
        <f t="shared" ca="1" si="1042"/>
        <v>1.3224876615700021</v>
      </c>
      <c r="BQ1057" s="1">
        <f t="shared" ca="1" si="1042"/>
        <v>1.3224876615700021</v>
      </c>
      <c r="BR1057" s="1">
        <f t="shared" ca="1" si="1042"/>
        <v>1.3224876615700021</v>
      </c>
      <c r="BS1057" s="1">
        <f t="shared" ca="1" si="1042"/>
        <v>1.3224876615700021</v>
      </c>
      <c r="BT1057" s="1">
        <f t="shared" ca="1" si="1042"/>
        <v>1.3224876615700021</v>
      </c>
      <c r="BU1057" s="1">
        <f t="shared" ca="1" si="1042"/>
        <v>1.3224876615700021</v>
      </c>
      <c r="BV1057" s="1">
        <f t="shared" ca="1" si="1042"/>
        <v>1.3224876615700021</v>
      </c>
      <c r="BW1057" s="1">
        <f t="shared" ca="1" si="1042"/>
        <v>1.3224876615700021</v>
      </c>
      <c r="BX1057" s="1">
        <f t="shared" ca="1" si="1042"/>
        <v>1.3224876615700021</v>
      </c>
      <c r="BY1057" s="1">
        <f t="shared" ca="1" si="1042"/>
        <v>1.3224876615700021</v>
      </c>
      <c r="BZ1057">
        <v>2050</v>
      </c>
    </row>
    <row r="1058" spans="47:78" x14ac:dyDescent="0.45">
      <c r="AU1058" t="str">
        <f t="shared" ca="1" si="1033"/>
        <v>\I: IOI_SPC_BFG</v>
      </c>
      <c r="AV1058" s="1">
        <f t="shared" ca="1" si="1013"/>
        <v>1.3224876615700021</v>
      </c>
      <c r="AW1058" s="1">
        <f t="shared" ref="AW1058:BY1058" ca="1" si="1043">OFFSET($F224,0,MATCH($BZ1058,$G$1:$J$1,0))</f>
        <v>1.3224876615700021</v>
      </c>
      <c r="AX1058" s="1">
        <f t="shared" ca="1" si="1043"/>
        <v>1.3224876615700021</v>
      </c>
      <c r="AY1058" s="1">
        <f t="shared" ca="1" si="1043"/>
        <v>1.3224876615700021</v>
      </c>
      <c r="AZ1058" s="1">
        <f t="shared" ca="1" si="1043"/>
        <v>1.3224876615700021</v>
      </c>
      <c r="BA1058" s="1">
        <f t="shared" ca="1" si="1043"/>
        <v>1.3224876615700021</v>
      </c>
      <c r="BB1058" s="1">
        <f t="shared" ca="1" si="1043"/>
        <v>1.3224876615700021</v>
      </c>
      <c r="BC1058" s="1">
        <f t="shared" ca="1" si="1043"/>
        <v>1.3224876615700021</v>
      </c>
      <c r="BD1058" s="1">
        <f t="shared" ca="1" si="1043"/>
        <v>1.3224876615700021</v>
      </c>
      <c r="BE1058" s="1">
        <f t="shared" ca="1" si="1043"/>
        <v>1.3224876615700021</v>
      </c>
      <c r="BF1058" s="1">
        <f t="shared" ca="1" si="1043"/>
        <v>1.3224876615700021</v>
      </c>
      <c r="BG1058" s="1">
        <f t="shared" ca="1" si="1043"/>
        <v>1.3224876615700021</v>
      </c>
      <c r="BH1058" s="1">
        <f t="shared" ca="1" si="1043"/>
        <v>1.3224876615700021</v>
      </c>
      <c r="BI1058" s="1">
        <f t="shared" ca="1" si="1043"/>
        <v>1.3224876615700021</v>
      </c>
      <c r="BJ1058" s="1">
        <f t="shared" ca="1" si="1043"/>
        <v>1.3224876615700021</v>
      </c>
      <c r="BK1058" s="1">
        <f t="shared" ca="1" si="1043"/>
        <v>1.3224876615700021</v>
      </c>
      <c r="BL1058" s="1">
        <f t="shared" ca="1" si="1043"/>
        <v>1.3224876615700021</v>
      </c>
      <c r="BM1058" s="1">
        <f t="shared" ca="1" si="1043"/>
        <v>1.3224876615700021</v>
      </c>
      <c r="BN1058" s="1">
        <f t="shared" ca="1" si="1043"/>
        <v>1.3224876615700021</v>
      </c>
      <c r="BO1058" s="1">
        <f t="shared" ca="1" si="1043"/>
        <v>1.3224876615700021</v>
      </c>
      <c r="BP1058" s="1">
        <f t="shared" ca="1" si="1043"/>
        <v>1.3224876615700021</v>
      </c>
      <c r="BQ1058" s="1">
        <f t="shared" ca="1" si="1043"/>
        <v>1.3224876615700021</v>
      </c>
      <c r="BR1058" s="1">
        <f t="shared" ca="1" si="1043"/>
        <v>1.3224876615700021</v>
      </c>
      <c r="BS1058" s="1">
        <f t="shared" ca="1" si="1043"/>
        <v>1.3224876615700021</v>
      </c>
      <c r="BT1058" s="1">
        <f t="shared" ca="1" si="1043"/>
        <v>1.3224876615700021</v>
      </c>
      <c r="BU1058" s="1">
        <f t="shared" ca="1" si="1043"/>
        <v>1.3224876615700021</v>
      </c>
      <c r="BV1058" s="1">
        <f t="shared" ca="1" si="1043"/>
        <v>1.3224876615700021</v>
      </c>
      <c r="BW1058" s="1">
        <f t="shared" ca="1" si="1043"/>
        <v>1.3224876615700021</v>
      </c>
      <c r="BX1058" s="1">
        <f t="shared" ca="1" si="1043"/>
        <v>1.3224876615700021</v>
      </c>
      <c r="BY1058" s="1">
        <f t="shared" ca="1" si="1043"/>
        <v>1.3224876615700021</v>
      </c>
      <c r="BZ1058">
        <v>2050</v>
      </c>
    </row>
    <row r="1059" spans="47:78" x14ac:dyDescent="0.45">
      <c r="AU1059" t="str">
        <f t="shared" ca="1" si="1033"/>
        <v>\I: IOI_OTH_BFG</v>
      </c>
      <c r="AV1059" s="1">
        <f t="shared" ca="1" si="1013"/>
        <v>1.3224876615700021</v>
      </c>
      <c r="AW1059" s="1">
        <f t="shared" ref="AW1059:BY1059" ca="1" si="1044">OFFSET($F225,0,MATCH($BZ1059,$G$1:$J$1,0))</f>
        <v>1.3224876615700021</v>
      </c>
      <c r="AX1059" s="1">
        <f t="shared" ca="1" si="1044"/>
        <v>1.3224876615700021</v>
      </c>
      <c r="AY1059" s="1">
        <f t="shared" ca="1" si="1044"/>
        <v>1.3224876615700021</v>
      </c>
      <c r="AZ1059" s="1">
        <f t="shared" ca="1" si="1044"/>
        <v>1.3224876615700021</v>
      </c>
      <c r="BA1059" s="1">
        <f t="shared" ca="1" si="1044"/>
        <v>1.3224876615700021</v>
      </c>
      <c r="BB1059" s="1">
        <f t="shared" ca="1" si="1044"/>
        <v>1.3224876615700021</v>
      </c>
      <c r="BC1059" s="1">
        <f t="shared" ca="1" si="1044"/>
        <v>1.3224876615700021</v>
      </c>
      <c r="BD1059" s="1">
        <f t="shared" ca="1" si="1044"/>
        <v>1.3224876615700021</v>
      </c>
      <c r="BE1059" s="1">
        <f t="shared" ca="1" si="1044"/>
        <v>1.3224876615700021</v>
      </c>
      <c r="BF1059" s="1">
        <f t="shared" ca="1" si="1044"/>
        <v>1.3224876615700021</v>
      </c>
      <c r="BG1059" s="1">
        <f t="shared" ca="1" si="1044"/>
        <v>1.3224876615700021</v>
      </c>
      <c r="BH1059" s="1">
        <f t="shared" ca="1" si="1044"/>
        <v>1.3224876615700021</v>
      </c>
      <c r="BI1059" s="1">
        <f t="shared" ca="1" si="1044"/>
        <v>1.3224876615700021</v>
      </c>
      <c r="BJ1059" s="1">
        <f t="shared" ca="1" si="1044"/>
        <v>1.3224876615700021</v>
      </c>
      <c r="BK1059" s="1">
        <f t="shared" ca="1" si="1044"/>
        <v>1.3224876615700021</v>
      </c>
      <c r="BL1059" s="1">
        <f t="shared" ca="1" si="1044"/>
        <v>1.3224876615700021</v>
      </c>
      <c r="BM1059" s="1">
        <f t="shared" ca="1" si="1044"/>
        <v>1.3224876615700021</v>
      </c>
      <c r="BN1059" s="1">
        <f t="shared" ca="1" si="1044"/>
        <v>1.3224876615700021</v>
      </c>
      <c r="BO1059" s="1">
        <f t="shared" ca="1" si="1044"/>
        <v>1.3224876615700021</v>
      </c>
      <c r="BP1059" s="1">
        <f t="shared" ca="1" si="1044"/>
        <v>1.3224876615700021</v>
      </c>
      <c r="BQ1059" s="1">
        <f t="shared" ca="1" si="1044"/>
        <v>1.3224876615700021</v>
      </c>
      <c r="BR1059" s="1">
        <f t="shared" ca="1" si="1044"/>
        <v>1.3224876615700021</v>
      </c>
      <c r="BS1059" s="1">
        <f t="shared" ca="1" si="1044"/>
        <v>1.3224876615700021</v>
      </c>
      <c r="BT1059" s="1">
        <f t="shared" ca="1" si="1044"/>
        <v>1.3224876615700021</v>
      </c>
      <c r="BU1059" s="1">
        <f t="shared" ca="1" si="1044"/>
        <v>1.3224876615700021</v>
      </c>
      <c r="BV1059" s="1">
        <f t="shared" ca="1" si="1044"/>
        <v>1.3224876615700021</v>
      </c>
      <c r="BW1059" s="1">
        <f t="shared" ca="1" si="1044"/>
        <v>1.3224876615700021</v>
      </c>
      <c r="BX1059" s="1">
        <f t="shared" ca="1" si="1044"/>
        <v>1.3224876615700021</v>
      </c>
      <c r="BY1059" s="1">
        <f t="shared" ca="1" si="1044"/>
        <v>1.3224876615700021</v>
      </c>
      <c r="BZ1059">
        <v>2050</v>
      </c>
    </row>
    <row r="1060" spans="47:78" x14ac:dyDescent="0.45">
      <c r="AU1060" t="str">
        <f t="shared" ca="1" si="1033"/>
        <v>\I:</v>
      </c>
      <c r="AV1060" s="1" t="str">
        <f t="shared" ca="1" si="1013"/>
        <v/>
      </c>
      <c r="AW1060" s="1" t="str">
        <f t="shared" ref="AW1060:BY1060" ca="1" si="1045">OFFSET($F226,0,MATCH($BZ1060,$G$1:$J$1,0))</f>
        <v/>
      </c>
      <c r="AX1060" s="1" t="str">
        <f t="shared" ca="1" si="1045"/>
        <v/>
      </c>
      <c r="AY1060" s="1" t="str">
        <f t="shared" ca="1" si="1045"/>
        <v/>
      </c>
      <c r="AZ1060" s="1" t="str">
        <f t="shared" ca="1" si="1045"/>
        <v/>
      </c>
      <c r="BA1060" s="1" t="str">
        <f t="shared" ca="1" si="1045"/>
        <v/>
      </c>
      <c r="BB1060" s="1" t="str">
        <f t="shared" ca="1" si="1045"/>
        <v/>
      </c>
      <c r="BC1060" s="1" t="str">
        <f t="shared" ca="1" si="1045"/>
        <v/>
      </c>
      <c r="BD1060" s="1" t="str">
        <f t="shared" ca="1" si="1045"/>
        <v/>
      </c>
      <c r="BE1060" s="1" t="str">
        <f t="shared" ca="1" si="1045"/>
        <v/>
      </c>
      <c r="BF1060" s="1" t="str">
        <f t="shared" ca="1" si="1045"/>
        <v/>
      </c>
      <c r="BG1060" s="1" t="str">
        <f t="shared" ca="1" si="1045"/>
        <v/>
      </c>
      <c r="BH1060" s="1" t="str">
        <f t="shared" ca="1" si="1045"/>
        <v/>
      </c>
      <c r="BI1060" s="1" t="str">
        <f t="shared" ca="1" si="1045"/>
        <v/>
      </c>
      <c r="BJ1060" s="1" t="str">
        <f t="shared" ca="1" si="1045"/>
        <v/>
      </c>
      <c r="BK1060" s="1" t="str">
        <f t="shared" ca="1" si="1045"/>
        <v/>
      </c>
      <c r="BL1060" s="1" t="str">
        <f t="shared" ca="1" si="1045"/>
        <v/>
      </c>
      <c r="BM1060" s="1" t="str">
        <f t="shared" ca="1" si="1045"/>
        <v/>
      </c>
      <c r="BN1060" s="1" t="str">
        <f t="shared" ca="1" si="1045"/>
        <v/>
      </c>
      <c r="BO1060" s="1" t="str">
        <f t="shared" ca="1" si="1045"/>
        <v/>
      </c>
      <c r="BP1060" s="1" t="str">
        <f t="shared" ca="1" si="1045"/>
        <v/>
      </c>
      <c r="BQ1060" s="1" t="str">
        <f t="shared" ca="1" si="1045"/>
        <v/>
      </c>
      <c r="BR1060" s="1" t="str">
        <f t="shared" ca="1" si="1045"/>
        <v/>
      </c>
      <c r="BS1060" s="1" t="str">
        <f t="shared" ca="1" si="1045"/>
        <v/>
      </c>
      <c r="BT1060" s="1" t="str">
        <f t="shared" ca="1" si="1045"/>
        <v/>
      </c>
      <c r="BU1060" s="1" t="str">
        <f t="shared" ca="1" si="1045"/>
        <v/>
      </c>
      <c r="BV1060" s="1" t="str">
        <f t="shared" ca="1" si="1045"/>
        <v/>
      </c>
      <c r="BW1060" s="1" t="str">
        <f t="shared" ca="1" si="1045"/>
        <v/>
      </c>
      <c r="BX1060" s="1" t="str">
        <f t="shared" ca="1" si="1045"/>
        <v/>
      </c>
      <c r="BY1060" s="1" t="str">
        <f t="shared" ca="1" si="1045"/>
        <v/>
      </c>
      <c r="BZ1060">
        <v>2050</v>
      </c>
    </row>
    <row r="1061" spans="47:78" x14ac:dyDescent="0.45">
      <c r="AU1061" t="str">
        <f t="shared" ca="1" si="1033"/>
        <v>ICH_PRH_BFG</v>
      </c>
      <c r="AV1061" s="1">
        <f t="shared" ca="1" si="1013"/>
        <v>1.1046597311095918</v>
      </c>
      <c r="AW1061" s="1">
        <f t="shared" ref="AW1061:BY1061" ca="1" si="1046">OFFSET($F227,0,MATCH($BZ1061,$G$1:$J$1,0))</f>
        <v>1.1046597311095918</v>
      </c>
      <c r="AX1061" s="1">
        <f t="shared" ca="1" si="1046"/>
        <v>1.1046597311095918</v>
      </c>
      <c r="AY1061" s="1">
        <f t="shared" ca="1" si="1046"/>
        <v>1.1046597311095918</v>
      </c>
      <c r="AZ1061" s="1">
        <f t="shared" ca="1" si="1046"/>
        <v>1.1046597311095918</v>
      </c>
      <c r="BA1061" s="1">
        <f t="shared" ca="1" si="1046"/>
        <v>1.1046597311095918</v>
      </c>
      <c r="BB1061" s="1">
        <f t="shared" ca="1" si="1046"/>
        <v>1.1046597311095918</v>
      </c>
      <c r="BC1061" s="1">
        <f t="shared" ca="1" si="1046"/>
        <v>1.1046597311095918</v>
      </c>
      <c r="BD1061" s="1">
        <f t="shared" ca="1" si="1046"/>
        <v>1.1046597311095918</v>
      </c>
      <c r="BE1061" s="1">
        <f t="shared" ca="1" si="1046"/>
        <v>1.1046597311095918</v>
      </c>
      <c r="BF1061" s="1">
        <f t="shared" ca="1" si="1046"/>
        <v>1.1046597311095918</v>
      </c>
      <c r="BG1061" s="1">
        <f t="shared" ca="1" si="1046"/>
        <v>1.1046597311095918</v>
      </c>
      <c r="BH1061" s="1">
        <f t="shared" ca="1" si="1046"/>
        <v>1.1046597311095918</v>
      </c>
      <c r="BI1061" s="1">
        <f t="shared" ca="1" si="1046"/>
        <v>1.1046597311095918</v>
      </c>
      <c r="BJ1061" s="1">
        <f t="shared" ca="1" si="1046"/>
        <v>1.1046597311095918</v>
      </c>
      <c r="BK1061" s="1">
        <f t="shared" ca="1" si="1046"/>
        <v>1.1046597311095918</v>
      </c>
      <c r="BL1061" s="1">
        <f t="shared" ca="1" si="1046"/>
        <v>1.1046597311095918</v>
      </c>
      <c r="BM1061" s="1">
        <f t="shared" ca="1" si="1046"/>
        <v>1.1046597311095918</v>
      </c>
      <c r="BN1061" s="1">
        <f t="shared" ca="1" si="1046"/>
        <v>1.1046597311095918</v>
      </c>
      <c r="BO1061" s="1">
        <f t="shared" ca="1" si="1046"/>
        <v>1.1046597311095918</v>
      </c>
      <c r="BP1061" s="1">
        <f t="shared" ca="1" si="1046"/>
        <v>1.1046597311095918</v>
      </c>
      <c r="BQ1061" s="1">
        <f t="shared" ca="1" si="1046"/>
        <v>1.1046597311095918</v>
      </c>
      <c r="BR1061" s="1">
        <f t="shared" ca="1" si="1046"/>
        <v>1.1046597311095918</v>
      </c>
      <c r="BS1061" s="1">
        <f t="shared" ca="1" si="1046"/>
        <v>1.1046597311095918</v>
      </c>
      <c r="BT1061" s="1">
        <f t="shared" ca="1" si="1046"/>
        <v>1.1046597311095918</v>
      </c>
      <c r="BU1061" s="1">
        <f t="shared" ca="1" si="1046"/>
        <v>1.1046597311095918</v>
      </c>
      <c r="BV1061" s="1">
        <f t="shared" ca="1" si="1046"/>
        <v>1.1046597311095918</v>
      </c>
      <c r="BW1061" s="1">
        <f t="shared" ca="1" si="1046"/>
        <v>1.1046597311095918</v>
      </c>
      <c r="BX1061" s="1">
        <f t="shared" ca="1" si="1046"/>
        <v>1.1046597311095918</v>
      </c>
      <c r="BY1061" s="1">
        <f t="shared" ca="1" si="1046"/>
        <v>1.1046597311095918</v>
      </c>
      <c r="BZ1061">
        <v>2050</v>
      </c>
    </row>
    <row r="1062" spans="47:78" x14ac:dyDescent="0.45">
      <c r="AU1062" t="str">
        <f t="shared" ca="1" si="1033"/>
        <v>ICH_PRC_BFG</v>
      </c>
      <c r="AV1062" s="1">
        <f t="shared" ca="1" si="1013"/>
        <v>1.1046597311095918</v>
      </c>
      <c r="AW1062" s="1">
        <f t="shared" ref="AW1062:BY1062" ca="1" si="1047">OFFSET($F228,0,MATCH($BZ1062,$G$1:$J$1,0))</f>
        <v>1.1046597311095918</v>
      </c>
      <c r="AX1062" s="1">
        <f t="shared" ca="1" si="1047"/>
        <v>1.1046597311095918</v>
      </c>
      <c r="AY1062" s="1">
        <f t="shared" ca="1" si="1047"/>
        <v>1.1046597311095918</v>
      </c>
      <c r="AZ1062" s="1">
        <f t="shared" ca="1" si="1047"/>
        <v>1.1046597311095918</v>
      </c>
      <c r="BA1062" s="1">
        <f t="shared" ca="1" si="1047"/>
        <v>1.1046597311095918</v>
      </c>
      <c r="BB1062" s="1">
        <f t="shared" ca="1" si="1047"/>
        <v>1.1046597311095918</v>
      </c>
      <c r="BC1062" s="1">
        <f t="shared" ca="1" si="1047"/>
        <v>1.1046597311095918</v>
      </c>
      <c r="BD1062" s="1">
        <f t="shared" ca="1" si="1047"/>
        <v>1.1046597311095918</v>
      </c>
      <c r="BE1062" s="1">
        <f t="shared" ca="1" si="1047"/>
        <v>1.1046597311095918</v>
      </c>
      <c r="BF1062" s="1">
        <f t="shared" ca="1" si="1047"/>
        <v>1.1046597311095918</v>
      </c>
      <c r="BG1062" s="1">
        <f t="shared" ca="1" si="1047"/>
        <v>1.1046597311095918</v>
      </c>
      <c r="BH1062" s="1">
        <f t="shared" ca="1" si="1047"/>
        <v>1.1046597311095918</v>
      </c>
      <c r="BI1062" s="1">
        <f t="shared" ca="1" si="1047"/>
        <v>1.1046597311095918</v>
      </c>
      <c r="BJ1062" s="1">
        <f t="shared" ca="1" si="1047"/>
        <v>1.1046597311095918</v>
      </c>
      <c r="BK1062" s="1">
        <f t="shared" ca="1" si="1047"/>
        <v>1.1046597311095918</v>
      </c>
      <c r="BL1062" s="1">
        <f t="shared" ca="1" si="1047"/>
        <v>1.1046597311095918</v>
      </c>
      <c r="BM1062" s="1">
        <f t="shared" ca="1" si="1047"/>
        <v>1.1046597311095918</v>
      </c>
      <c r="BN1062" s="1">
        <f t="shared" ca="1" si="1047"/>
        <v>1.1046597311095918</v>
      </c>
      <c r="BO1062" s="1">
        <f t="shared" ca="1" si="1047"/>
        <v>1.1046597311095918</v>
      </c>
      <c r="BP1062" s="1">
        <f t="shared" ca="1" si="1047"/>
        <v>1.1046597311095918</v>
      </c>
      <c r="BQ1062" s="1">
        <f t="shared" ca="1" si="1047"/>
        <v>1.1046597311095918</v>
      </c>
      <c r="BR1062" s="1">
        <f t="shared" ca="1" si="1047"/>
        <v>1.1046597311095918</v>
      </c>
      <c r="BS1062" s="1">
        <f t="shared" ca="1" si="1047"/>
        <v>1.1046597311095918</v>
      </c>
      <c r="BT1062" s="1">
        <f t="shared" ca="1" si="1047"/>
        <v>1.1046597311095918</v>
      </c>
      <c r="BU1062" s="1">
        <f t="shared" ca="1" si="1047"/>
        <v>1.1046597311095918</v>
      </c>
      <c r="BV1062" s="1">
        <f t="shared" ca="1" si="1047"/>
        <v>1.1046597311095918</v>
      </c>
      <c r="BW1062" s="1">
        <f t="shared" ca="1" si="1047"/>
        <v>1.1046597311095918</v>
      </c>
      <c r="BX1062" s="1">
        <f t="shared" ca="1" si="1047"/>
        <v>1.1046597311095918</v>
      </c>
      <c r="BY1062" s="1">
        <f t="shared" ca="1" si="1047"/>
        <v>1.1046597311095918</v>
      </c>
      <c r="BZ1062">
        <v>2050</v>
      </c>
    </row>
    <row r="1063" spans="47:78" x14ac:dyDescent="0.45">
      <c r="AU1063" t="str">
        <f t="shared" ca="1" si="1033"/>
        <v>ICH_MDR_BFG</v>
      </c>
      <c r="AV1063" s="1">
        <f t="shared" ca="1" si="1013"/>
        <v>1.1046597311095918</v>
      </c>
      <c r="AW1063" s="1">
        <f t="shared" ref="AW1063:BY1063" ca="1" si="1048">OFFSET($F229,0,MATCH($BZ1063,$G$1:$J$1,0))</f>
        <v>1.1046597311095918</v>
      </c>
      <c r="AX1063" s="1">
        <f t="shared" ca="1" si="1048"/>
        <v>1.1046597311095918</v>
      </c>
      <c r="AY1063" s="1">
        <f t="shared" ca="1" si="1048"/>
        <v>1.1046597311095918</v>
      </c>
      <c r="AZ1063" s="1">
        <f t="shared" ca="1" si="1048"/>
        <v>1.1046597311095918</v>
      </c>
      <c r="BA1063" s="1">
        <f t="shared" ca="1" si="1048"/>
        <v>1.1046597311095918</v>
      </c>
      <c r="BB1063" s="1">
        <f t="shared" ca="1" si="1048"/>
        <v>1.1046597311095918</v>
      </c>
      <c r="BC1063" s="1">
        <f t="shared" ca="1" si="1048"/>
        <v>1.1046597311095918</v>
      </c>
      <c r="BD1063" s="1">
        <f t="shared" ca="1" si="1048"/>
        <v>1.1046597311095918</v>
      </c>
      <c r="BE1063" s="1">
        <f t="shared" ca="1" si="1048"/>
        <v>1.1046597311095918</v>
      </c>
      <c r="BF1063" s="1">
        <f t="shared" ca="1" si="1048"/>
        <v>1.1046597311095918</v>
      </c>
      <c r="BG1063" s="1">
        <f t="shared" ca="1" si="1048"/>
        <v>1.1046597311095918</v>
      </c>
      <c r="BH1063" s="1">
        <f t="shared" ca="1" si="1048"/>
        <v>1.1046597311095918</v>
      </c>
      <c r="BI1063" s="1">
        <f t="shared" ca="1" si="1048"/>
        <v>1.1046597311095918</v>
      </c>
      <c r="BJ1063" s="1">
        <f t="shared" ca="1" si="1048"/>
        <v>1.1046597311095918</v>
      </c>
      <c r="BK1063" s="1">
        <f t="shared" ca="1" si="1048"/>
        <v>1.1046597311095918</v>
      </c>
      <c r="BL1063" s="1">
        <f t="shared" ca="1" si="1048"/>
        <v>1.1046597311095918</v>
      </c>
      <c r="BM1063" s="1">
        <f t="shared" ca="1" si="1048"/>
        <v>1.1046597311095918</v>
      </c>
      <c r="BN1063" s="1">
        <f t="shared" ca="1" si="1048"/>
        <v>1.1046597311095918</v>
      </c>
      <c r="BO1063" s="1">
        <f t="shared" ca="1" si="1048"/>
        <v>1.1046597311095918</v>
      </c>
      <c r="BP1063" s="1">
        <f t="shared" ca="1" si="1048"/>
        <v>1.1046597311095918</v>
      </c>
      <c r="BQ1063" s="1">
        <f t="shared" ca="1" si="1048"/>
        <v>1.1046597311095918</v>
      </c>
      <c r="BR1063" s="1">
        <f t="shared" ca="1" si="1048"/>
        <v>1.1046597311095918</v>
      </c>
      <c r="BS1063" s="1">
        <f t="shared" ca="1" si="1048"/>
        <v>1.1046597311095918</v>
      </c>
      <c r="BT1063" s="1">
        <f t="shared" ca="1" si="1048"/>
        <v>1.1046597311095918</v>
      </c>
      <c r="BU1063" s="1">
        <f t="shared" ca="1" si="1048"/>
        <v>1.1046597311095918</v>
      </c>
      <c r="BV1063" s="1">
        <f t="shared" ca="1" si="1048"/>
        <v>1.1046597311095918</v>
      </c>
      <c r="BW1063" s="1">
        <f t="shared" ca="1" si="1048"/>
        <v>1.1046597311095918</v>
      </c>
      <c r="BX1063" s="1">
        <f t="shared" ca="1" si="1048"/>
        <v>1.1046597311095918</v>
      </c>
      <c r="BY1063" s="1">
        <f t="shared" ca="1" si="1048"/>
        <v>1.1046597311095918</v>
      </c>
      <c r="BZ1063">
        <v>2050</v>
      </c>
    </row>
    <row r="1064" spans="47:78" x14ac:dyDescent="0.45">
      <c r="AU1064" t="str">
        <f t="shared" ca="1" si="1033"/>
        <v>ICH_OTP_BFG</v>
      </c>
      <c r="AV1064" s="1">
        <f t="shared" ca="1" si="1013"/>
        <v>1.1046597311095918</v>
      </c>
      <c r="AW1064" s="1">
        <f t="shared" ref="AW1064:BY1064" ca="1" si="1049">OFFSET($F230,0,MATCH($BZ1064,$G$1:$J$1,0))</f>
        <v>1.1046597311095918</v>
      </c>
      <c r="AX1064" s="1">
        <f t="shared" ca="1" si="1049"/>
        <v>1.1046597311095918</v>
      </c>
      <c r="AY1064" s="1">
        <f t="shared" ca="1" si="1049"/>
        <v>1.1046597311095918</v>
      </c>
      <c r="AZ1064" s="1">
        <f t="shared" ca="1" si="1049"/>
        <v>1.1046597311095918</v>
      </c>
      <c r="BA1064" s="1">
        <f t="shared" ca="1" si="1049"/>
        <v>1.1046597311095918</v>
      </c>
      <c r="BB1064" s="1">
        <f t="shared" ca="1" si="1049"/>
        <v>1.1046597311095918</v>
      </c>
      <c r="BC1064" s="1">
        <f t="shared" ca="1" si="1049"/>
        <v>1.1046597311095918</v>
      </c>
      <c r="BD1064" s="1">
        <f t="shared" ca="1" si="1049"/>
        <v>1.1046597311095918</v>
      </c>
      <c r="BE1064" s="1">
        <f t="shared" ca="1" si="1049"/>
        <v>1.1046597311095918</v>
      </c>
      <c r="BF1064" s="1">
        <f t="shared" ca="1" si="1049"/>
        <v>1.1046597311095918</v>
      </c>
      <c r="BG1064" s="1">
        <f t="shared" ca="1" si="1049"/>
        <v>1.1046597311095918</v>
      </c>
      <c r="BH1064" s="1">
        <f t="shared" ca="1" si="1049"/>
        <v>1.1046597311095918</v>
      </c>
      <c r="BI1064" s="1">
        <f t="shared" ca="1" si="1049"/>
        <v>1.1046597311095918</v>
      </c>
      <c r="BJ1064" s="1">
        <f t="shared" ca="1" si="1049"/>
        <v>1.1046597311095918</v>
      </c>
      <c r="BK1064" s="1">
        <f t="shared" ca="1" si="1049"/>
        <v>1.1046597311095918</v>
      </c>
      <c r="BL1064" s="1">
        <f t="shared" ca="1" si="1049"/>
        <v>1.1046597311095918</v>
      </c>
      <c r="BM1064" s="1">
        <f t="shared" ca="1" si="1049"/>
        <v>1.1046597311095918</v>
      </c>
      <c r="BN1064" s="1">
        <f t="shared" ca="1" si="1049"/>
        <v>1.1046597311095918</v>
      </c>
      <c r="BO1064" s="1">
        <f t="shared" ca="1" si="1049"/>
        <v>1.1046597311095918</v>
      </c>
      <c r="BP1064" s="1">
        <f t="shared" ca="1" si="1049"/>
        <v>1.1046597311095918</v>
      </c>
      <c r="BQ1064" s="1">
        <f t="shared" ca="1" si="1049"/>
        <v>1.1046597311095918</v>
      </c>
      <c r="BR1064" s="1">
        <f t="shared" ca="1" si="1049"/>
        <v>1.1046597311095918</v>
      </c>
      <c r="BS1064" s="1">
        <f t="shared" ca="1" si="1049"/>
        <v>1.1046597311095918</v>
      </c>
      <c r="BT1064" s="1">
        <f t="shared" ca="1" si="1049"/>
        <v>1.1046597311095918</v>
      </c>
      <c r="BU1064" s="1">
        <f t="shared" ca="1" si="1049"/>
        <v>1.1046597311095918</v>
      </c>
      <c r="BV1064" s="1">
        <f t="shared" ca="1" si="1049"/>
        <v>1.1046597311095918</v>
      </c>
      <c r="BW1064" s="1">
        <f t="shared" ca="1" si="1049"/>
        <v>1.1046597311095918</v>
      </c>
      <c r="BX1064" s="1">
        <f t="shared" ca="1" si="1049"/>
        <v>1.1046597311095918</v>
      </c>
      <c r="BY1064" s="1">
        <f t="shared" ca="1" si="1049"/>
        <v>1.1046597311095918</v>
      </c>
      <c r="BZ1064">
        <v>2050</v>
      </c>
    </row>
    <row r="1065" spans="47:78" x14ac:dyDescent="0.45">
      <c r="AU1065" t="str">
        <f t="shared" ca="1" si="1033"/>
        <v>ICH_SPC_BFG</v>
      </c>
      <c r="AV1065" s="1">
        <f t="shared" ca="1" si="1013"/>
        <v>1.1046597311095918</v>
      </c>
      <c r="AW1065" s="1">
        <f t="shared" ref="AW1065:BY1065" ca="1" si="1050">OFFSET($F231,0,MATCH($BZ1065,$G$1:$J$1,0))</f>
        <v>1.1046597311095918</v>
      </c>
      <c r="AX1065" s="1">
        <f t="shared" ca="1" si="1050"/>
        <v>1.1046597311095918</v>
      </c>
      <c r="AY1065" s="1">
        <f t="shared" ca="1" si="1050"/>
        <v>1.1046597311095918</v>
      </c>
      <c r="AZ1065" s="1">
        <f t="shared" ca="1" si="1050"/>
        <v>1.1046597311095918</v>
      </c>
      <c r="BA1065" s="1">
        <f t="shared" ca="1" si="1050"/>
        <v>1.1046597311095918</v>
      </c>
      <c r="BB1065" s="1">
        <f t="shared" ca="1" si="1050"/>
        <v>1.1046597311095918</v>
      </c>
      <c r="BC1065" s="1">
        <f t="shared" ca="1" si="1050"/>
        <v>1.1046597311095918</v>
      </c>
      <c r="BD1065" s="1">
        <f t="shared" ca="1" si="1050"/>
        <v>1.1046597311095918</v>
      </c>
      <c r="BE1065" s="1">
        <f t="shared" ca="1" si="1050"/>
        <v>1.1046597311095918</v>
      </c>
      <c r="BF1065" s="1">
        <f t="shared" ca="1" si="1050"/>
        <v>1.1046597311095918</v>
      </c>
      <c r="BG1065" s="1">
        <f t="shared" ca="1" si="1050"/>
        <v>1.1046597311095918</v>
      </c>
      <c r="BH1065" s="1">
        <f t="shared" ca="1" si="1050"/>
        <v>1.1046597311095918</v>
      </c>
      <c r="BI1065" s="1">
        <f t="shared" ca="1" si="1050"/>
        <v>1.1046597311095918</v>
      </c>
      <c r="BJ1065" s="1">
        <f t="shared" ca="1" si="1050"/>
        <v>1.1046597311095918</v>
      </c>
      <c r="BK1065" s="1">
        <f t="shared" ca="1" si="1050"/>
        <v>1.1046597311095918</v>
      </c>
      <c r="BL1065" s="1">
        <f t="shared" ca="1" si="1050"/>
        <v>1.1046597311095918</v>
      </c>
      <c r="BM1065" s="1">
        <f t="shared" ca="1" si="1050"/>
        <v>1.1046597311095918</v>
      </c>
      <c r="BN1065" s="1">
        <f t="shared" ca="1" si="1050"/>
        <v>1.1046597311095918</v>
      </c>
      <c r="BO1065" s="1">
        <f t="shared" ca="1" si="1050"/>
        <v>1.1046597311095918</v>
      </c>
      <c r="BP1065" s="1">
        <f t="shared" ca="1" si="1050"/>
        <v>1.1046597311095918</v>
      </c>
      <c r="BQ1065" s="1">
        <f t="shared" ca="1" si="1050"/>
        <v>1.1046597311095918</v>
      </c>
      <c r="BR1065" s="1">
        <f t="shared" ca="1" si="1050"/>
        <v>1.1046597311095918</v>
      </c>
      <c r="BS1065" s="1">
        <f t="shared" ca="1" si="1050"/>
        <v>1.1046597311095918</v>
      </c>
      <c r="BT1065" s="1">
        <f t="shared" ca="1" si="1050"/>
        <v>1.1046597311095918</v>
      </c>
      <c r="BU1065" s="1">
        <f t="shared" ca="1" si="1050"/>
        <v>1.1046597311095918</v>
      </c>
      <c r="BV1065" s="1">
        <f t="shared" ca="1" si="1050"/>
        <v>1.1046597311095918</v>
      </c>
      <c r="BW1065" s="1">
        <f t="shared" ca="1" si="1050"/>
        <v>1.1046597311095918</v>
      </c>
      <c r="BX1065" s="1">
        <f t="shared" ca="1" si="1050"/>
        <v>1.1046597311095918</v>
      </c>
      <c r="BY1065" s="1">
        <f t="shared" ca="1" si="1050"/>
        <v>1.1046597311095918</v>
      </c>
      <c r="BZ1065">
        <v>2050</v>
      </c>
    </row>
    <row r="1066" spans="47:78" x14ac:dyDescent="0.45">
      <c r="AU1066" t="str">
        <f t="shared" ca="1" si="1033"/>
        <v>ICH_OTH_BFG</v>
      </c>
      <c r="AV1066" s="1">
        <f t="shared" ca="1" si="1013"/>
        <v>1.1046597311095918</v>
      </c>
      <c r="AW1066" s="1">
        <f t="shared" ref="AW1066:BY1066" ca="1" si="1051">OFFSET($F232,0,MATCH($BZ1066,$G$1:$J$1,0))</f>
        <v>1.1046597311095918</v>
      </c>
      <c r="AX1066" s="1">
        <f t="shared" ca="1" si="1051"/>
        <v>1.1046597311095918</v>
      </c>
      <c r="AY1066" s="1">
        <f t="shared" ca="1" si="1051"/>
        <v>1.1046597311095918</v>
      </c>
      <c r="AZ1066" s="1">
        <f t="shared" ca="1" si="1051"/>
        <v>1.1046597311095918</v>
      </c>
      <c r="BA1066" s="1">
        <f t="shared" ca="1" si="1051"/>
        <v>1.1046597311095918</v>
      </c>
      <c r="BB1066" s="1">
        <f t="shared" ca="1" si="1051"/>
        <v>1.1046597311095918</v>
      </c>
      <c r="BC1066" s="1">
        <f t="shared" ca="1" si="1051"/>
        <v>1.1046597311095918</v>
      </c>
      <c r="BD1066" s="1">
        <f t="shared" ca="1" si="1051"/>
        <v>1.1046597311095918</v>
      </c>
      <c r="BE1066" s="1">
        <f t="shared" ca="1" si="1051"/>
        <v>1.1046597311095918</v>
      </c>
      <c r="BF1066" s="1">
        <f t="shared" ca="1" si="1051"/>
        <v>1.1046597311095918</v>
      </c>
      <c r="BG1066" s="1">
        <f t="shared" ca="1" si="1051"/>
        <v>1.1046597311095918</v>
      </c>
      <c r="BH1066" s="1">
        <f t="shared" ca="1" si="1051"/>
        <v>1.1046597311095918</v>
      </c>
      <c r="BI1066" s="1">
        <f t="shared" ca="1" si="1051"/>
        <v>1.1046597311095918</v>
      </c>
      <c r="BJ1066" s="1">
        <f t="shared" ca="1" si="1051"/>
        <v>1.1046597311095918</v>
      </c>
      <c r="BK1066" s="1">
        <f t="shared" ca="1" si="1051"/>
        <v>1.1046597311095918</v>
      </c>
      <c r="BL1066" s="1">
        <f t="shared" ca="1" si="1051"/>
        <v>1.1046597311095918</v>
      </c>
      <c r="BM1066" s="1">
        <f t="shared" ca="1" si="1051"/>
        <v>1.1046597311095918</v>
      </c>
      <c r="BN1066" s="1">
        <f t="shared" ca="1" si="1051"/>
        <v>1.1046597311095918</v>
      </c>
      <c r="BO1066" s="1">
        <f t="shared" ca="1" si="1051"/>
        <v>1.1046597311095918</v>
      </c>
      <c r="BP1066" s="1">
        <f t="shared" ca="1" si="1051"/>
        <v>1.1046597311095918</v>
      </c>
      <c r="BQ1066" s="1">
        <f t="shared" ca="1" si="1051"/>
        <v>1.1046597311095918</v>
      </c>
      <c r="BR1066" s="1">
        <f t="shared" ca="1" si="1051"/>
        <v>1.1046597311095918</v>
      </c>
      <c r="BS1066" s="1">
        <f t="shared" ca="1" si="1051"/>
        <v>1.1046597311095918</v>
      </c>
      <c r="BT1066" s="1">
        <f t="shared" ca="1" si="1051"/>
        <v>1.1046597311095918</v>
      </c>
      <c r="BU1066" s="1">
        <f t="shared" ca="1" si="1051"/>
        <v>1.1046597311095918</v>
      </c>
      <c r="BV1066" s="1">
        <f t="shared" ca="1" si="1051"/>
        <v>1.1046597311095918</v>
      </c>
      <c r="BW1066" s="1">
        <f t="shared" ca="1" si="1051"/>
        <v>1.1046597311095918</v>
      </c>
      <c r="BX1066" s="1">
        <f t="shared" ca="1" si="1051"/>
        <v>1.1046597311095918</v>
      </c>
      <c r="BY1066" s="1">
        <f t="shared" ca="1" si="1051"/>
        <v>1.1046597311095918</v>
      </c>
      <c r="BZ1066">
        <v>2050</v>
      </c>
    </row>
    <row r="1067" spans="47:78" x14ac:dyDescent="0.45">
      <c r="AU1067" t="str">
        <f t="shared" ca="1" si="1033"/>
        <v>\I:</v>
      </c>
      <c r="AV1067" s="1" t="str">
        <f t="shared" ca="1" si="1013"/>
        <v/>
      </c>
      <c r="AW1067" s="1" t="str">
        <f t="shared" ref="AW1067:BY1067" ca="1" si="1052">OFFSET($F233,0,MATCH($BZ1067,$G$1:$J$1,0))</f>
        <v/>
      </c>
      <c r="AX1067" s="1" t="str">
        <f t="shared" ca="1" si="1052"/>
        <v/>
      </c>
      <c r="AY1067" s="1" t="str">
        <f t="shared" ca="1" si="1052"/>
        <v/>
      </c>
      <c r="AZ1067" s="1" t="str">
        <f t="shared" ca="1" si="1052"/>
        <v/>
      </c>
      <c r="BA1067" s="1" t="str">
        <f t="shared" ca="1" si="1052"/>
        <v/>
      </c>
      <c r="BB1067" s="1" t="str">
        <f t="shared" ca="1" si="1052"/>
        <v/>
      </c>
      <c r="BC1067" s="1" t="str">
        <f t="shared" ca="1" si="1052"/>
        <v/>
      </c>
      <c r="BD1067" s="1" t="str">
        <f t="shared" ca="1" si="1052"/>
        <v/>
      </c>
      <c r="BE1067" s="1" t="str">
        <f t="shared" ca="1" si="1052"/>
        <v/>
      </c>
      <c r="BF1067" s="1" t="str">
        <f t="shared" ca="1" si="1052"/>
        <v/>
      </c>
      <c r="BG1067" s="1" t="str">
        <f t="shared" ca="1" si="1052"/>
        <v/>
      </c>
      <c r="BH1067" s="1" t="str">
        <f t="shared" ca="1" si="1052"/>
        <v/>
      </c>
      <c r="BI1067" s="1" t="str">
        <f t="shared" ca="1" si="1052"/>
        <v/>
      </c>
      <c r="BJ1067" s="1" t="str">
        <f t="shared" ca="1" si="1052"/>
        <v/>
      </c>
      <c r="BK1067" s="1" t="str">
        <f t="shared" ca="1" si="1052"/>
        <v/>
      </c>
      <c r="BL1067" s="1" t="str">
        <f t="shared" ca="1" si="1052"/>
        <v/>
      </c>
      <c r="BM1067" s="1" t="str">
        <f t="shared" ca="1" si="1052"/>
        <v/>
      </c>
      <c r="BN1067" s="1" t="str">
        <f t="shared" ca="1" si="1052"/>
        <v/>
      </c>
      <c r="BO1067" s="1" t="str">
        <f t="shared" ca="1" si="1052"/>
        <v/>
      </c>
      <c r="BP1067" s="1" t="str">
        <f t="shared" ca="1" si="1052"/>
        <v/>
      </c>
      <c r="BQ1067" s="1" t="str">
        <f t="shared" ca="1" si="1052"/>
        <v/>
      </c>
      <c r="BR1067" s="1" t="str">
        <f t="shared" ca="1" si="1052"/>
        <v/>
      </c>
      <c r="BS1067" s="1" t="str">
        <f t="shared" ca="1" si="1052"/>
        <v/>
      </c>
      <c r="BT1067" s="1" t="str">
        <f t="shared" ca="1" si="1052"/>
        <v/>
      </c>
      <c r="BU1067" s="1" t="str">
        <f t="shared" ca="1" si="1052"/>
        <v/>
      </c>
      <c r="BV1067" s="1" t="str">
        <f t="shared" ca="1" si="1052"/>
        <v/>
      </c>
      <c r="BW1067" s="1" t="str">
        <f t="shared" ca="1" si="1052"/>
        <v/>
      </c>
      <c r="BX1067" s="1" t="str">
        <f t="shared" ca="1" si="1052"/>
        <v/>
      </c>
      <c r="BY1067" s="1" t="str">
        <f t="shared" ca="1" si="1052"/>
        <v/>
      </c>
      <c r="BZ1067">
        <v>2050</v>
      </c>
    </row>
    <row r="1068" spans="47:78" x14ac:dyDescent="0.45">
      <c r="AU1068" t="str">
        <f t="shared" ca="1" si="1033"/>
        <v>\I: ITM_PRH_BFG</v>
      </c>
      <c r="AV1068" s="1">
        <f t="shared" ca="1" si="1013"/>
        <v>1.2700973158152613</v>
      </c>
      <c r="AW1068" s="1">
        <f t="shared" ref="AW1068:BY1068" ca="1" si="1053">OFFSET($F234,0,MATCH($BZ1068,$G$1:$J$1,0))</f>
        <v>1.2700973158152613</v>
      </c>
      <c r="AX1068" s="1">
        <f t="shared" ca="1" si="1053"/>
        <v>1.2700973158152613</v>
      </c>
      <c r="AY1068" s="1">
        <f t="shared" ca="1" si="1053"/>
        <v>1.2700973158152613</v>
      </c>
      <c r="AZ1068" s="1">
        <f t="shared" ca="1" si="1053"/>
        <v>1.2700973158152613</v>
      </c>
      <c r="BA1068" s="1">
        <f t="shared" ca="1" si="1053"/>
        <v>1.2700973158152613</v>
      </c>
      <c r="BB1068" s="1">
        <f t="shared" ca="1" si="1053"/>
        <v>1.2700973158152613</v>
      </c>
      <c r="BC1068" s="1">
        <f t="shared" ca="1" si="1053"/>
        <v>1.2700973158152613</v>
      </c>
      <c r="BD1068" s="1">
        <f t="shared" ca="1" si="1053"/>
        <v>1.2700973158152613</v>
      </c>
      <c r="BE1068" s="1">
        <f t="shared" ca="1" si="1053"/>
        <v>1.2700973158152613</v>
      </c>
      <c r="BF1068" s="1">
        <f t="shared" ca="1" si="1053"/>
        <v>1.2700973158152613</v>
      </c>
      <c r="BG1068" s="1">
        <f t="shared" ca="1" si="1053"/>
        <v>1.2700973158152613</v>
      </c>
      <c r="BH1068" s="1">
        <f t="shared" ca="1" si="1053"/>
        <v>1.2700973158152613</v>
      </c>
      <c r="BI1068" s="1">
        <f t="shared" ca="1" si="1053"/>
        <v>1.2700973158152613</v>
      </c>
      <c r="BJ1068" s="1">
        <f t="shared" ca="1" si="1053"/>
        <v>1.2700973158152613</v>
      </c>
      <c r="BK1068" s="1">
        <f t="shared" ca="1" si="1053"/>
        <v>1.2700973158152613</v>
      </c>
      <c r="BL1068" s="1">
        <f t="shared" ca="1" si="1053"/>
        <v>1.2700973158152613</v>
      </c>
      <c r="BM1068" s="1">
        <f t="shared" ca="1" si="1053"/>
        <v>1.2700973158152613</v>
      </c>
      <c r="BN1068" s="1">
        <f t="shared" ca="1" si="1053"/>
        <v>1.2700973158152613</v>
      </c>
      <c r="BO1068" s="1">
        <f t="shared" ca="1" si="1053"/>
        <v>1.2700973158152613</v>
      </c>
      <c r="BP1068" s="1">
        <f t="shared" ca="1" si="1053"/>
        <v>1.2700973158152613</v>
      </c>
      <c r="BQ1068" s="1">
        <f t="shared" ca="1" si="1053"/>
        <v>1.2700973158152613</v>
      </c>
      <c r="BR1068" s="1">
        <f t="shared" ca="1" si="1053"/>
        <v>1.2700973158152613</v>
      </c>
      <c r="BS1068" s="1">
        <f t="shared" ca="1" si="1053"/>
        <v>1.2700973158152613</v>
      </c>
      <c r="BT1068" s="1">
        <f t="shared" ca="1" si="1053"/>
        <v>1.2700973158152613</v>
      </c>
      <c r="BU1068" s="1">
        <f t="shared" ca="1" si="1053"/>
        <v>1.2700973158152613</v>
      </c>
      <c r="BV1068" s="1">
        <f t="shared" ca="1" si="1053"/>
        <v>1.2700973158152613</v>
      </c>
      <c r="BW1068" s="1">
        <f t="shared" ca="1" si="1053"/>
        <v>1.2700973158152613</v>
      </c>
      <c r="BX1068" s="1">
        <f t="shared" ca="1" si="1053"/>
        <v>1.2700973158152613</v>
      </c>
      <c r="BY1068" s="1">
        <f t="shared" ca="1" si="1053"/>
        <v>1.2700973158152613</v>
      </c>
      <c r="BZ1068">
        <v>2050</v>
      </c>
    </row>
    <row r="1069" spans="47:78" x14ac:dyDescent="0.45">
      <c r="AU1069" t="str">
        <f t="shared" ca="1" si="1033"/>
        <v>\I: ITM_PRC_BFG</v>
      </c>
      <c r="AV1069" s="1">
        <f t="shared" ca="1" si="1013"/>
        <v>1.1606646281756339</v>
      </c>
      <c r="AW1069" s="1">
        <f t="shared" ref="AW1069:BY1069" ca="1" si="1054">OFFSET($F235,0,MATCH($BZ1069,$G$1:$J$1,0))</f>
        <v>1.1606646281756339</v>
      </c>
      <c r="AX1069" s="1">
        <f t="shared" ca="1" si="1054"/>
        <v>1.1606646281756339</v>
      </c>
      <c r="AY1069" s="1">
        <f t="shared" ca="1" si="1054"/>
        <v>1.1606646281756339</v>
      </c>
      <c r="AZ1069" s="1">
        <f t="shared" ca="1" si="1054"/>
        <v>1.1606646281756339</v>
      </c>
      <c r="BA1069" s="1">
        <f t="shared" ca="1" si="1054"/>
        <v>1.1606646281756339</v>
      </c>
      <c r="BB1069" s="1">
        <f t="shared" ca="1" si="1054"/>
        <v>1.1606646281756339</v>
      </c>
      <c r="BC1069" s="1">
        <f t="shared" ca="1" si="1054"/>
        <v>1.1606646281756339</v>
      </c>
      <c r="BD1069" s="1">
        <f t="shared" ca="1" si="1054"/>
        <v>1.1606646281756339</v>
      </c>
      <c r="BE1069" s="1">
        <f t="shared" ca="1" si="1054"/>
        <v>1.1606646281756339</v>
      </c>
      <c r="BF1069" s="1">
        <f t="shared" ca="1" si="1054"/>
        <v>1.1606646281756339</v>
      </c>
      <c r="BG1069" s="1">
        <f t="shared" ca="1" si="1054"/>
        <v>1.1606646281756339</v>
      </c>
      <c r="BH1069" s="1">
        <f t="shared" ca="1" si="1054"/>
        <v>1.1606646281756339</v>
      </c>
      <c r="BI1069" s="1">
        <f t="shared" ca="1" si="1054"/>
        <v>1.1606646281756339</v>
      </c>
      <c r="BJ1069" s="1">
        <f t="shared" ca="1" si="1054"/>
        <v>1.1606646281756339</v>
      </c>
      <c r="BK1069" s="1">
        <f t="shared" ca="1" si="1054"/>
        <v>1.1606646281756339</v>
      </c>
      <c r="BL1069" s="1">
        <f t="shared" ca="1" si="1054"/>
        <v>1.1606646281756339</v>
      </c>
      <c r="BM1069" s="1">
        <f t="shared" ca="1" si="1054"/>
        <v>1.1606646281756339</v>
      </c>
      <c r="BN1069" s="1">
        <f t="shared" ca="1" si="1054"/>
        <v>1.1606646281756339</v>
      </c>
      <c r="BO1069" s="1">
        <f t="shared" ca="1" si="1054"/>
        <v>1.1606646281756339</v>
      </c>
      <c r="BP1069" s="1">
        <f t="shared" ca="1" si="1054"/>
        <v>1.1606646281756339</v>
      </c>
      <c r="BQ1069" s="1">
        <f t="shared" ca="1" si="1054"/>
        <v>1.1606646281756339</v>
      </c>
      <c r="BR1069" s="1">
        <f t="shared" ca="1" si="1054"/>
        <v>1.1606646281756339</v>
      </c>
      <c r="BS1069" s="1">
        <f t="shared" ca="1" si="1054"/>
        <v>1.1606646281756339</v>
      </c>
      <c r="BT1069" s="1">
        <f t="shared" ca="1" si="1054"/>
        <v>1.1606646281756339</v>
      </c>
      <c r="BU1069" s="1">
        <f t="shared" ca="1" si="1054"/>
        <v>1.1606646281756339</v>
      </c>
      <c r="BV1069" s="1">
        <f t="shared" ca="1" si="1054"/>
        <v>1.1606646281756339</v>
      </c>
      <c r="BW1069" s="1">
        <f t="shared" ca="1" si="1054"/>
        <v>1.1606646281756339</v>
      </c>
      <c r="BX1069" s="1">
        <f t="shared" ca="1" si="1054"/>
        <v>1.1606646281756339</v>
      </c>
      <c r="BY1069" s="1">
        <f t="shared" ca="1" si="1054"/>
        <v>1.1606646281756339</v>
      </c>
      <c r="BZ1069">
        <v>2050</v>
      </c>
    </row>
    <row r="1070" spans="47:78" x14ac:dyDescent="0.45">
      <c r="AU1070" t="str">
        <f t="shared" ca="1" si="1033"/>
        <v>\I: ITM_MDR_BFG</v>
      </c>
      <c r="AV1070" s="1">
        <f t="shared" ca="1" si="1013"/>
        <v>1.2700973158152613</v>
      </c>
      <c r="AW1070" s="1">
        <f t="shared" ref="AW1070:BY1070" ca="1" si="1055">OFFSET($F236,0,MATCH($BZ1070,$G$1:$J$1,0))</f>
        <v>1.2700973158152613</v>
      </c>
      <c r="AX1070" s="1">
        <f t="shared" ca="1" si="1055"/>
        <v>1.2700973158152613</v>
      </c>
      <c r="AY1070" s="1">
        <f t="shared" ca="1" si="1055"/>
        <v>1.2700973158152613</v>
      </c>
      <c r="AZ1070" s="1">
        <f t="shared" ca="1" si="1055"/>
        <v>1.2700973158152613</v>
      </c>
      <c r="BA1070" s="1">
        <f t="shared" ca="1" si="1055"/>
        <v>1.2700973158152613</v>
      </c>
      <c r="BB1070" s="1">
        <f t="shared" ca="1" si="1055"/>
        <v>1.2700973158152613</v>
      </c>
      <c r="BC1070" s="1">
        <f t="shared" ca="1" si="1055"/>
        <v>1.2700973158152613</v>
      </c>
      <c r="BD1070" s="1">
        <f t="shared" ca="1" si="1055"/>
        <v>1.2700973158152613</v>
      </c>
      <c r="BE1070" s="1">
        <f t="shared" ca="1" si="1055"/>
        <v>1.2700973158152613</v>
      </c>
      <c r="BF1070" s="1">
        <f t="shared" ca="1" si="1055"/>
        <v>1.2700973158152613</v>
      </c>
      <c r="BG1070" s="1">
        <f t="shared" ca="1" si="1055"/>
        <v>1.2700973158152613</v>
      </c>
      <c r="BH1070" s="1">
        <f t="shared" ca="1" si="1055"/>
        <v>1.2700973158152613</v>
      </c>
      <c r="BI1070" s="1">
        <f t="shared" ca="1" si="1055"/>
        <v>1.2700973158152613</v>
      </c>
      <c r="BJ1070" s="1">
        <f t="shared" ca="1" si="1055"/>
        <v>1.2700973158152613</v>
      </c>
      <c r="BK1070" s="1">
        <f t="shared" ca="1" si="1055"/>
        <v>1.2700973158152613</v>
      </c>
      <c r="BL1070" s="1">
        <f t="shared" ca="1" si="1055"/>
        <v>1.2700973158152613</v>
      </c>
      <c r="BM1070" s="1">
        <f t="shared" ca="1" si="1055"/>
        <v>1.2700973158152613</v>
      </c>
      <c r="BN1070" s="1">
        <f t="shared" ca="1" si="1055"/>
        <v>1.2700973158152613</v>
      </c>
      <c r="BO1070" s="1">
        <f t="shared" ca="1" si="1055"/>
        <v>1.2700973158152613</v>
      </c>
      <c r="BP1070" s="1">
        <f t="shared" ca="1" si="1055"/>
        <v>1.2700973158152613</v>
      </c>
      <c r="BQ1070" s="1">
        <f t="shared" ca="1" si="1055"/>
        <v>1.2700973158152613</v>
      </c>
      <c r="BR1070" s="1">
        <f t="shared" ca="1" si="1055"/>
        <v>1.2700973158152613</v>
      </c>
      <c r="BS1070" s="1">
        <f t="shared" ca="1" si="1055"/>
        <v>1.2700973158152613</v>
      </c>
      <c r="BT1070" s="1">
        <f t="shared" ca="1" si="1055"/>
        <v>1.2700973158152613</v>
      </c>
      <c r="BU1070" s="1">
        <f t="shared" ca="1" si="1055"/>
        <v>1.2700973158152613</v>
      </c>
      <c r="BV1070" s="1">
        <f t="shared" ca="1" si="1055"/>
        <v>1.2700973158152613</v>
      </c>
      <c r="BW1070" s="1">
        <f t="shared" ca="1" si="1055"/>
        <v>1.2700973158152613</v>
      </c>
      <c r="BX1070" s="1">
        <f t="shared" ca="1" si="1055"/>
        <v>1.2700973158152613</v>
      </c>
      <c r="BY1070" s="1">
        <f t="shared" ca="1" si="1055"/>
        <v>1.2700973158152613</v>
      </c>
      <c r="BZ1070">
        <v>2050</v>
      </c>
    </row>
    <row r="1071" spans="47:78" x14ac:dyDescent="0.45">
      <c r="AU1071" t="str">
        <f t="shared" ca="1" si="1033"/>
        <v>\I: ITM_OTP_BFG</v>
      </c>
      <c r="AV1071" s="1">
        <f t="shared" ca="1" si="1013"/>
        <v>1.2700973158152613</v>
      </c>
      <c r="AW1071" s="1">
        <f t="shared" ref="AW1071:BY1071" ca="1" si="1056">OFFSET($F237,0,MATCH($BZ1071,$G$1:$J$1,0))</f>
        <v>1.2700973158152613</v>
      </c>
      <c r="AX1071" s="1">
        <f t="shared" ca="1" si="1056"/>
        <v>1.2700973158152613</v>
      </c>
      <c r="AY1071" s="1">
        <f t="shared" ca="1" si="1056"/>
        <v>1.2700973158152613</v>
      </c>
      <c r="AZ1071" s="1">
        <f t="shared" ca="1" si="1056"/>
        <v>1.2700973158152613</v>
      </c>
      <c r="BA1071" s="1">
        <f t="shared" ca="1" si="1056"/>
        <v>1.2700973158152613</v>
      </c>
      <c r="BB1071" s="1">
        <f t="shared" ca="1" si="1056"/>
        <v>1.2700973158152613</v>
      </c>
      <c r="BC1071" s="1">
        <f t="shared" ca="1" si="1056"/>
        <v>1.2700973158152613</v>
      </c>
      <c r="BD1071" s="1">
        <f t="shared" ca="1" si="1056"/>
        <v>1.2700973158152613</v>
      </c>
      <c r="BE1071" s="1">
        <f t="shared" ca="1" si="1056"/>
        <v>1.2700973158152613</v>
      </c>
      <c r="BF1071" s="1">
        <f t="shared" ca="1" si="1056"/>
        <v>1.2700973158152613</v>
      </c>
      <c r="BG1071" s="1">
        <f t="shared" ca="1" si="1056"/>
        <v>1.2700973158152613</v>
      </c>
      <c r="BH1071" s="1">
        <f t="shared" ca="1" si="1056"/>
        <v>1.2700973158152613</v>
      </c>
      <c r="BI1071" s="1">
        <f t="shared" ca="1" si="1056"/>
        <v>1.2700973158152613</v>
      </c>
      <c r="BJ1071" s="1">
        <f t="shared" ca="1" si="1056"/>
        <v>1.2700973158152613</v>
      </c>
      <c r="BK1071" s="1">
        <f t="shared" ca="1" si="1056"/>
        <v>1.2700973158152613</v>
      </c>
      <c r="BL1071" s="1">
        <f t="shared" ca="1" si="1056"/>
        <v>1.2700973158152613</v>
      </c>
      <c r="BM1071" s="1">
        <f t="shared" ca="1" si="1056"/>
        <v>1.2700973158152613</v>
      </c>
      <c r="BN1071" s="1">
        <f t="shared" ca="1" si="1056"/>
        <v>1.2700973158152613</v>
      </c>
      <c r="BO1071" s="1">
        <f t="shared" ca="1" si="1056"/>
        <v>1.2700973158152613</v>
      </c>
      <c r="BP1071" s="1">
        <f t="shared" ca="1" si="1056"/>
        <v>1.2700973158152613</v>
      </c>
      <c r="BQ1071" s="1">
        <f t="shared" ca="1" si="1056"/>
        <v>1.2700973158152613</v>
      </c>
      <c r="BR1071" s="1">
        <f t="shared" ca="1" si="1056"/>
        <v>1.2700973158152613</v>
      </c>
      <c r="BS1071" s="1">
        <f t="shared" ca="1" si="1056"/>
        <v>1.2700973158152613</v>
      </c>
      <c r="BT1071" s="1">
        <f t="shared" ca="1" si="1056"/>
        <v>1.2700973158152613</v>
      </c>
      <c r="BU1071" s="1">
        <f t="shared" ca="1" si="1056"/>
        <v>1.2700973158152613</v>
      </c>
      <c r="BV1071" s="1">
        <f t="shared" ca="1" si="1056"/>
        <v>1.2700973158152613</v>
      </c>
      <c r="BW1071" s="1">
        <f t="shared" ca="1" si="1056"/>
        <v>1.2700973158152613</v>
      </c>
      <c r="BX1071" s="1">
        <f t="shared" ca="1" si="1056"/>
        <v>1.2700973158152613</v>
      </c>
      <c r="BY1071" s="1">
        <f t="shared" ca="1" si="1056"/>
        <v>1.2700973158152613</v>
      </c>
      <c r="BZ1071">
        <v>2050</v>
      </c>
    </row>
    <row r="1072" spans="47:78" x14ac:dyDescent="0.45">
      <c r="AU1072" t="str">
        <f t="shared" ca="1" si="1033"/>
        <v>\I: ITM_SPC_BFG</v>
      </c>
      <c r="AV1072" s="1">
        <f t="shared" ca="1" si="1013"/>
        <v>1.1606646281756339</v>
      </c>
      <c r="AW1072" s="1">
        <f t="shared" ref="AW1072:BY1072" ca="1" si="1057">OFFSET($F238,0,MATCH($BZ1072,$G$1:$J$1,0))</f>
        <v>1.1606646281756339</v>
      </c>
      <c r="AX1072" s="1">
        <f t="shared" ca="1" si="1057"/>
        <v>1.1606646281756339</v>
      </c>
      <c r="AY1072" s="1">
        <f t="shared" ca="1" si="1057"/>
        <v>1.1606646281756339</v>
      </c>
      <c r="AZ1072" s="1">
        <f t="shared" ca="1" si="1057"/>
        <v>1.1606646281756339</v>
      </c>
      <c r="BA1072" s="1">
        <f t="shared" ca="1" si="1057"/>
        <v>1.1606646281756339</v>
      </c>
      <c r="BB1072" s="1">
        <f t="shared" ca="1" si="1057"/>
        <v>1.1606646281756339</v>
      </c>
      <c r="BC1072" s="1">
        <f t="shared" ca="1" si="1057"/>
        <v>1.1606646281756339</v>
      </c>
      <c r="BD1072" s="1">
        <f t="shared" ca="1" si="1057"/>
        <v>1.1606646281756339</v>
      </c>
      <c r="BE1072" s="1">
        <f t="shared" ca="1" si="1057"/>
        <v>1.1606646281756339</v>
      </c>
      <c r="BF1072" s="1">
        <f t="shared" ca="1" si="1057"/>
        <v>1.1606646281756339</v>
      </c>
      <c r="BG1072" s="1">
        <f t="shared" ca="1" si="1057"/>
        <v>1.1606646281756339</v>
      </c>
      <c r="BH1072" s="1">
        <f t="shared" ca="1" si="1057"/>
        <v>1.1606646281756339</v>
      </c>
      <c r="BI1072" s="1">
        <f t="shared" ca="1" si="1057"/>
        <v>1.1606646281756339</v>
      </c>
      <c r="BJ1072" s="1">
        <f t="shared" ca="1" si="1057"/>
        <v>1.1606646281756339</v>
      </c>
      <c r="BK1072" s="1">
        <f t="shared" ca="1" si="1057"/>
        <v>1.1606646281756339</v>
      </c>
      <c r="BL1072" s="1">
        <f t="shared" ca="1" si="1057"/>
        <v>1.1606646281756339</v>
      </c>
      <c r="BM1072" s="1">
        <f t="shared" ca="1" si="1057"/>
        <v>1.1606646281756339</v>
      </c>
      <c r="BN1072" s="1">
        <f t="shared" ca="1" si="1057"/>
        <v>1.1606646281756339</v>
      </c>
      <c r="BO1072" s="1">
        <f t="shared" ca="1" si="1057"/>
        <v>1.1606646281756339</v>
      </c>
      <c r="BP1072" s="1">
        <f t="shared" ca="1" si="1057"/>
        <v>1.1606646281756339</v>
      </c>
      <c r="BQ1072" s="1">
        <f t="shared" ca="1" si="1057"/>
        <v>1.1606646281756339</v>
      </c>
      <c r="BR1072" s="1">
        <f t="shared" ca="1" si="1057"/>
        <v>1.1606646281756339</v>
      </c>
      <c r="BS1072" s="1">
        <f t="shared" ca="1" si="1057"/>
        <v>1.1606646281756339</v>
      </c>
      <c r="BT1072" s="1">
        <f t="shared" ca="1" si="1057"/>
        <v>1.1606646281756339</v>
      </c>
      <c r="BU1072" s="1">
        <f t="shared" ca="1" si="1057"/>
        <v>1.1606646281756339</v>
      </c>
      <c r="BV1072" s="1">
        <f t="shared" ca="1" si="1057"/>
        <v>1.1606646281756339</v>
      </c>
      <c r="BW1072" s="1">
        <f t="shared" ca="1" si="1057"/>
        <v>1.1606646281756339</v>
      </c>
      <c r="BX1072" s="1">
        <f t="shared" ca="1" si="1057"/>
        <v>1.1606646281756339</v>
      </c>
      <c r="BY1072" s="1">
        <f t="shared" ca="1" si="1057"/>
        <v>1.1606646281756339</v>
      </c>
      <c r="BZ1072">
        <v>2050</v>
      </c>
    </row>
    <row r="1073" spans="47:78" x14ac:dyDescent="0.45">
      <c r="AU1073" t="str">
        <f t="shared" ca="1" si="1033"/>
        <v>\I: ITM_OTH_BFG</v>
      </c>
      <c r="AV1073" s="1">
        <f t="shared" ca="1" si="1013"/>
        <v>1.1606646281756339</v>
      </c>
      <c r="AW1073" s="1">
        <f t="shared" ref="AW1073:BY1073" ca="1" si="1058">OFFSET($F239,0,MATCH($BZ1073,$G$1:$J$1,0))</f>
        <v>1.1606646281756339</v>
      </c>
      <c r="AX1073" s="1">
        <f t="shared" ca="1" si="1058"/>
        <v>1.1606646281756339</v>
      </c>
      <c r="AY1073" s="1">
        <f t="shared" ca="1" si="1058"/>
        <v>1.1606646281756339</v>
      </c>
      <c r="AZ1073" s="1">
        <f t="shared" ca="1" si="1058"/>
        <v>1.1606646281756339</v>
      </c>
      <c r="BA1073" s="1">
        <f t="shared" ca="1" si="1058"/>
        <v>1.1606646281756339</v>
      </c>
      <c r="BB1073" s="1">
        <f t="shared" ca="1" si="1058"/>
        <v>1.1606646281756339</v>
      </c>
      <c r="BC1073" s="1">
        <f t="shared" ca="1" si="1058"/>
        <v>1.1606646281756339</v>
      </c>
      <c r="BD1073" s="1">
        <f t="shared" ca="1" si="1058"/>
        <v>1.1606646281756339</v>
      </c>
      <c r="BE1073" s="1">
        <f t="shared" ca="1" si="1058"/>
        <v>1.1606646281756339</v>
      </c>
      <c r="BF1073" s="1">
        <f t="shared" ca="1" si="1058"/>
        <v>1.1606646281756339</v>
      </c>
      <c r="BG1073" s="1">
        <f t="shared" ca="1" si="1058"/>
        <v>1.1606646281756339</v>
      </c>
      <c r="BH1073" s="1">
        <f t="shared" ca="1" si="1058"/>
        <v>1.1606646281756339</v>
      </c>
      <c r="BI1073" s="1">
        <f t="shared" ca="1" si="1058"/>
        <v>1.1606646281756339</v>
      </c>
      <c r="BJ1073" s="1">
        <f t="shared" ca="1" si="1058"/>
        <v>1.1606646281756339</v>
      </c>
      <c r="BK1073" s="1">
        <f t="shared" ca="1" si="1058"/>
        <v>1.1606646281756339</v>
      </c>
      <c r="BL1073" s="1">
        <f t="shared" ca="1" si="1058"/>
        <v>1.1606646281756339</v>
      </c>
      <c r="BM1073" s="1">
        <f t="shared" ca="1" si="1058"/>
        <v>1.1606646281756339</v>
      </c>
      <c r="BN1073" s="1">
        <f t="shared" ca="1" si="1058"/>
        <v>1.1606646281756339</v>
      </c>
      <c r="BO1073" s="1">
        <f t="shared" ca="1" si="1058"/>
        <v>1.1606646281756339</v>
      </c>
      <c r="BP1073" s="1">
        <f t="shared" ca="1" si="1058"/>
        <v>1.1606646281756339</v>
      </c>
      <c r="BQ1073" s="1">
        <f t="shared" ca="1" si="1058"/>
        <v>1.1606646281756339</v>
      </c>
      <c r="BR1073" s="1">
        <f t="shared" ca="1" si="1058"/>
        <v>1.1606646281756339</v>
      </c>
      <c r="BS1073" s="1">
        <f t="shared" ca="1" si="1058"/>
        <v>1.1606646281756339</v>
      </c>
      <c r="BT1073" s="1">
        <f t="shared" ca="1" si="1058"/>
        <v>1.1606646281756339</v>
      </c>
      <c r="BU1073" s="1">
        <f t="shared" ca="1" si="1058"/>
        <v>1.1606646281756339</v>
      </c>
      <c r="BV1073" s="1">
        <f t="shared" ca="1" si="1058"/>
        <v>1.1606646281756339</v>
      </c>
      <c r="BW1073" s="1">
        <f t="shared" ca="1" si="1058"/>
        <v>1.1606646281756339</v>
      </c>
      <c r="BX1073" s="1">
        <f t="shared" ca="1" si="1058"/>
        <v>1.1606646281756339</v>
      </c>
      <c r="BY1073" s="1">
        <f t="shared" ca="1" si="1058"/>
        <v>1.1606646281756339</v>
      </c>
      <c r="BZ1073">
        <v>2050</v>
      </c>
    </row>
    <row r="1074" spans="47:78" x14ac:dyDescent="0.45">
      <c r="AU1074" t="str">
        <f t="shared" ca="1" si="1033"/>
        <v>\I:</v>
      </c>
      <c r="AV1074" s="1" t="str">
        <f t="shared" ca="1" si="1013"/>
        <v/>
      </c>
      <c r="AW1074" s="1" t="str">
        <f t="shared" ref="AW1074:BY1074" ca="1" si="1059">OFFSET($F240,0,MATCH($BZ1074,$G$1:$J$1,0))</f>
        <v/>
      </c>
      <c r="AX1074" s="1" t="str">
        <f t="shared" ca="1" si="1059"/>
        <v/>
      </c>
      <c r="AY1074" s="1" t="str">
        <f t="shared" ca="1" si="1059"/>
        <v/>
      </c>
      <c r="AZ1074" s="1" t="str">
        <f t="shared" ca="1" si="1059"/>
        <v/>
      </c>
      <c r="BA1074" s="1" t="str">
        <f t="shared" ca="1" si="1059"/>
        <v/>
      </c>
      <c r="BB1074" s="1" t="str">
        <f t="shared" ca="1" si="1059"/>
        <v/>
      </c>
      <c r="BC1074" s="1" t="str">
        <f t="shared" ca="1" si="1059"/>
        <v/>
      </c>
      <c r="BD1074" s="1" t="str">
        <f t="shared" ca="1" si="1059"/>
        <v/>
      </c>
      <c r="BE1074" s="1" t="str">
        <f t="shared" ca="1" si="1059"/>
        <v/>
      </c>
      <c r="BF1074" s="1" t="str">
        <f t="shared" ca="1" si="1059"/>
        <v/>
      </c>
      <c r="BG1074" s="1" t="str">
        <f t="shared" ca="1" si="1059"/>
        <v/>
      </c>
      <c r="BH1074" s="1" t="str">
        <f t="shared" ca="1" si="1059"/>
        <v/>
      </c>
      <c r="BI1074" s="1" t="str">
        <f t="shared" ca="1" si="1059"/>
        <v/>
      </c>
      <c r="BJ1074" s="1" t="str">
        <f t="shared" ca="1" si="1059"/>
        <v/>
      </c>
      <c r="BK1074" s="1" t="str">
        <f t="shared" ca="1" si="1059"/>
        <v/>
      </c>
      <c r="BL1074" s="1" t="str">
        <f t="shared" ca="1" si="1059"/>
        <v/>
      </c>
      <c r="BM1074" s="1" t="str">
        <f t="shared" ca="1" si="1059"/>
        <v/>
      </c>
      <c r="BN1074" s="1" t="str">
        <f t="shared" ca="1" si="1059"/>
        <v/>
      </c>
      <c r="BO1074" s="1" t="str">
        <f t="shared" ca="1" si="1059"/>
        <v/>
      </c>
      <c r="BP1074" s="1" t="str">
        <f t="shared" ca="1" si="1059"/>
        <v/>
      </c>
      <c r="BQ1074" s="1" t="str">
        <f t="shared" ca="1" si="1059"/>
        <v/>
      </c>
      <c r="BR1074" s="1" t="str">
        <f t="shared" ca="1" si="1059"/>
        <v/>
      </c>
      <c r="BS1074" s="1" t="str">
        <f t="shared" ca="1" si="1059"/>
        <v/>
      </c>
      <c r="BT1074" s="1" t="str">
        <f t="shared" ca="1" si="1059"/>
        <v/>
      </c>
      <c r="BU1074" s="1" t="str">
        <f t="shared" ca="1" si="1059"/>
        <v/>
      </c>
      <c r="BV1074" s="1" t="str">
        <f t="shared" ca="1" si="1059"/>
        <v/>
      </c>
      <c r="BW1074" s="1" t="str">
        <f t="shared" ca="1" si="1059"/>
        <v/>
      </c>
      <c r="BX1074" s="1" t="str">
        <f t="shared" ca="1" si="1059"/>
        <v/>
      </c>
      <c r="BY1074" s="1" t="str">
        <f t="shared" ca="1" si="1059"/>
        <v/>
      </c>
      <c r="BZ1074">
        <v>2050</v>
      </c>
    </row>
    <row r="1075" spans="47:78" x14ac:dyDescent="0.45">
      <c r="AU1075" t="str">
        <f t="shared" ca="1" si="1033"/>
        <v>\I: INM_PRH_BFG</v>
      </c>
      <c r="AV1075" s="1">
        <f t="shared" ca="1" si="1013"/>
        <v>1.1415245836777768</v>
      </c>
      <c r="AW1075" s="1">
        <f t="shared" ref="AW1075:BY1075" ca="1" si="1060">OFFSET($F241,0,MATCH($BZ1075,$G$1:$J$1,0))</f>
        <v>1.1415245836777768</v>
      </c>
      <c r="AX1075" s="1">
        <f t="shared" ca="1" si="1060"/>
        <v>1.1415245836777768</v>
      </c>
      <c r="AY1075" s="1">
        <f t="shared" ca="1" si="1060"/>
        <v>1.1415245836777768</v>
      </c>
      <c r="AZ1075" s="1">
        <f t="shared" ca="1" si="1060"/>
        <v>1.1415245836777768</v>
      </c>
      <c r="BA1075" s="1">
        <f t="shared" ca="1" si="1060"/>
        <v>1.1415245836777768</v>
      </c>
      <c r="BB1075" s="1">
        <f t="shared" ca="1" si="1060"/>
        <v>1.1415245836777768</v>
      </c>
      <c r="BC1075" s="1">
        <f t="shared" ca="1" si="1060"/>
        <v>1.1415245836777768</v>
      </c>
      <c r="BD1075" s="1">
        <f t="shared" ca="1" si="1060"/>
        <v>1.1415245836777768</v>
      </c>
      <c r="BE1075" s="1">
        <f t="shared" ca="1" si="1060"/>
        <v>1.1415245836777768</v>
      </c>
      <c r="BF1075" s="1">
        <f t="shared" ca="1" si="1060"/>
        <v>1.1415245836777768</v>
      </c>
      <c r="BG1075" s="1">
        <f t="shared" ca="1" si="1060"/>
        <v>1.1415245836777768</v>
      </c>
      <c r="BH1075" s="1">
        <f t="shared" ca="1" si="1060"/>
        <v>1.1415245836777768</v>
      </c>
      <c r="BI1075" s="1">
        <f t="shared" ca="1" si="1060"/>
        <v>1.1415245836777768</v>
      </c>
      <c r="BJ1075" s="1">
        <f t="shared" ca="1" si="1060"/>
        <v>1.1415245836777768</v>
      </c>
      <c r="BK1075" s="1">
        <f t="shared" ca="1" si="1060"/>
        <v>1.1415245836777768</v>
      </c>
      <c r="BL1075" s="1">
        <f t="shared" ca="1" si="1060"/>
        <v>1.1415245836777768</v>
      </c>
      <c r="BM1075" s="1">
        <f t="shared" ca="1" si="1060"/>
        <v>1.1415245836777768</v>
      </c>
      <c r="BN1075" s="1">
        <f t="shared" ca="1" si="1060"/>
        <v>1.1415245836777768</v>
      </c>
      <c r="BO1075" s="1">
        <f t="shared" ca="1" si="1060"/>
        <v>1.1415245836777768</v>
      </c>
      <c r="BP1075" s="1">
        <f t="shared" ca="1" si="1060"/>
        <v>1.1415245836777768</v>
      </c>
      <c r="BQ1075" s="1">
        <f t="shared" ca="1" si="1060"/>
        <v>1.1415245836777768</v>
      </c>
      <c r="BR1075" s="1">
        <f t="shared" ca="1" si="1060"/>
        <v>1.1415245836777768</v>
      </c>
      <c r="BS1075" s="1">
        <f t="shared" ca="1" si="1060"/>
        <v>1.1415245836777768</v>
      </c>
      <c r="BT1075" s="1">
        <f t="shared" ca="1" si="1060"/>
        <v>1.1415245836777768</v>
      </c>
      <c r="BU1075" s="1">
        <f t="shared" ca="1" si="1060"/>
        <v>1.1415245836777768</v>
      </c>
      <c r="BV1075" s="1">
        <f t="shared" ca="1" si="1060"/>
        <v>1.1415245836777768</v>
      </c>
      <c r="BW1075" s="1">
        <f t="shared" ca="1" si="1060"/>
        <v>1.1415245836777768</v>
      </c>
      <c r="BX1075" s="1">
        <f t="shared" ca="1" si="1060"/>
        <v>1.1415245836777768</v>
      </c>
      <c r="BY1075" s="1">
        <f t="shared" ca="1" si="1060"/>
        <v>1.1415245836777768</v>
      </c>
      <c r="BZ1075">
        <v>2050</v>
      </c>
    </row>
    <row r="1076" spans="47:78" x14ac:dyDescent="0.45">
      <c r="AU1076" t="str">
        <f t="shared" ca="1" si="1033"/>
        <v>\I: INM_PRC_BFG</v>
      </c>
      <c r="AV1076" s="1">
        <f t="shared" ca="1" si="1013"/>
        <v>1.1606646281756339</v>
      </c>
      <c r="AW1076" s="1">
        <f t="shared" ref="AW1076:BY1076" ca="1" si="1061">OFFSET($F242,0,MATCH($BZ1076,$G$1:$J$1,0))</f>
        <v>1.1606646281756339</v>
      </c>
      <c r="AX1076" s="1">
        <f t="shared" ca="1" si="1061"/>
        <v>1.1606646281756339</v>
      </c>
      <c r="AY1076" s="1">
        <f t="shared" ca="1" si="1061"/>
        <v>1.1606646281756339</v>
      </c>
      <c r="AZ1076" s="1">
        <f t="shared" ca="1" si="1061"/>
        <v>1.1606646281756339</v>
      </c>
      <c r="BA1076" s="1">
        <f t="shared" ca="1" si="1061"/>
        <v>1.1606646281756339</v>
      </c>
      <c r="BB1076" s="1">
        <f t="shared" ca="1" si="1061"/>
        <v>1.1606646281756339</v>
      </c>
      <c r="BC1076" s="1">
        <f t="shared" ca="1" si="1061"/>
        <v>1.1606646281756339</v>
      </c>
      <c r="BD1076" s="1">
        <f t="shared" ca="1" si="1061"/>
        <v>1.1606646281756339</v>
      </c>
      <c r="BE1076" s="1">
        <f t="shared" ca="1" si="1061"/>
        <v>1.1606646281756339</v>
      </c>
      <c r="BF1076" s="1">
        <f t="shared" ca="1" si="1061"/>
        <v>1.1606646281756339</v>
      </c>
      <c r="BG1076" s="1">
        <f t="shared" ca="1" si="1061"/>
        <v>1.1606646281756339</v>
      </c>
      <c r="BH1076" s="1">
        <f t="shared" ca="1" si="1061"/>
        <v>1.1606646281756339</v>
      </c>
      <c r="BI1076" s="1">
        <f t="shared" ca="1" si="1061"/>
        <v>1.1606646281756339</v>
      </c>
      <c r="BJ1076" s="1">
        <f t="shared" ca="1" si="1061"/>
        <v>1.1606646281756339</v>
      </c>
      <c r="BK1076" s="1">
        <f t="shared" ca="1" si="1061"/>
        <v>1.1606646281756339</v>
      </c>
      <c r="BL1076" s="1">
        <f t="shared" ca="1" si="1061"/>
        <v>1.1606646281756339</v>
      </c>
      <c r="BM1076" s="1">
        <f t="shared" ca="1" si="1061"/>
        <v>1.1606646281756339</v>
      </c>
      <c r="BN1076" s="1">
        <f t="shared" ca="1" si="1061"/>
        <v>1.1606646281756339</v>
      </c>
      <c r="BO1076" s="1">
        <f t="shared" ca="1" si="1061"/>
        <v>1.1606646281756339</v>
      </c>
      <c r="BP1076" s="1">
        <f t="shared" ca="1" si="1061"/>
        <v>1.1606646281756339</v>
      </c>
      <c r="BQ1076" s="1">
        <f t="shared" ca="1" si="1061"/>
        <v>1.1606646281756339</v>
      </c>
      <c r="BR1076" s="1">
        <f t="shared" ca="1" si="1061"/>
        <v>1.1606646281756339</v>
      </c>
      <c r="BS1076" s="1">
        <f t="shared" ca="1" si="1061"/>
        <v>1.1606646281756339</v>
      </c>
      <c r="BT1076" s="1">
        <f t="shared" ca="1" si="1061"/>
        <v>1.1606646281756339</v>
      </c>
      <c r="BU1076" s="1">
        <f t="shared" ca="1" si="1061"/>
        <v>1.1606646281756339</v>
      </c>
      <c r="BV1076" s="1">
        <f t="shared" ca="1" si="1061"/>
        <v>1.1606646281756339</v>
      </c>
      <c r="BW1076" s="1">
        <f t="shared" ca="1" si="1061"/>
        <v>1.1606646281756339</v>
      </c>
      <c r="BX1076" s="1">
        <f t="shared" ca="1" si="1061"/>
        <v>1.1606646281756339</v>
      </c>
      <c r="BY1076" s="1">
        <f t="shared" ca="1" si="1061"/>
        <v>1.1606646281756339</v>
      </c>
      <c r="BZ1076">
        <v>2050</v>
      </c>
    </row>
    <row r="1077" spans="47:78" x14ac:dyDescent="0.45">
      <c r="AU1077" t="str">
        <f t="shared" ca="1" si="1033"/>
        <v>\I: INM_MDR_BFG</v>
      </c>
      <c r="AV1077" s="1">
        <f t="shared" ca="1" si="1013"/>
        <v>1.2588235993737953</v>
      </c>
      <c r="AW1077" s="1">
        <f t="shared" ref="AW1077:BY1077" ca="1" si="1062">OFFSET($F243,0,MATCH($BZ1077,$G$1:$J$1,0))</f>
        <v>1.2588235993737953</v>
      </c>
      <c r="AX1077" s="1">
        <f t="shared" ca="1" si="1062"/>
        <v>1.2588235993737953</v>
      </c>
      <c r="AY1077" s="1">
        <f t="shared" ca="1" si="1062"/>
        <v>1.2588235993737953</v>
      </c>
      <c r="AZ1077" s="1">
        <f t="shared" ca="1" si="1062"/>
        <v>1.2588235993737953</v>
      </c>
      <c r="BA1077" s="1">
        <f t="shared" ca="1" si="1062"/>
        <v>1.2588235993737953</v>
      </c>
      <c r="BB1077" s="1">
        <f t="shared" ca="1" si="1062"/>
        <v>1.2588235993737953</v>
      </c>
      <c r="BC1077" s="1">
        <f t="shared" ca="1" si="1062"/>
        <v>1.2588235993737953</v>
      </c>
      <c r="BD1077" s="1">
        <f t="shared" ca="1" si="1062"/>
        <v>1.2588235993737953</v>
      </c>
      <c r="BE1077" s="1">
        <f t="shared" ca="1" si="1062"/>
        <v>1.2588235993737953</v>
      </c>
      <c r="BF1077" s="1">
        <f t="shared" ca="1" si="1062"/>
        <v>1.2588235993737953</v>
      </c>
      <c r="BG1077" s="1">
        <f t="shared" ca="1" si="1062"/>
        <v>1.2588235993737953</v>
      </c>
      <c r="BH1077" s="1">
        <f t="shared" ca="1" si="1062"/>
        <v>1.2588235993737953</v>
      </c>
      <c r="BI1077" s="1">
        <f t="shared" ca="1" si="1062"/>
        <v>1.2588235993737953</v>
      </c>
      <c r="BJ1077" s="1">
        <f t="shared" ca="1" si="1062"/>
        <v>1.2588235993737953</v>
      </c>
      <c r="BK1077" s="1">
        <f t="shared" ca="1" si="1062"/>
        <v>1.2588235993737953</v>
      </c>
      <c r="BL1077" s="1">
        <f t="shared" ca="1" si="1062"/>
        <v>1.2588235993737953</v>
      </c>
      <c r="BM1077" s="1">
        <f t="shared" ca="1" si="1062"/>
        <v>1.2588235993737953</v>
      </c>
      <c r="BN1077" s="1">
        <f t="shared" ca="1" si="1062"/>
        <v>1.2588235993737953</v>
      </c>
      <c r="BO1077" s="1">
        <f t="shared" ca="1" si="1062"/>
        <v>1.2588235993737953</v>
      </c>
      <c r="BP1077" s="1">
        <f t="shared" ca="1" si="1062"/>
        <v>1.2588235993737953</v>
      </c>
      <c r="BQ1077" s="1">
        <f t="shared" ca="1" si="1062"/>
        <v>1.2588235993737953</v>
      </c>
      <c r="BR1077" s="1">
        <f t="shared" ca="1" si="1062"/>
        <v>1.2588235993737953</v>
      </c>
      <c r="BS1077" s="1">
        <f t="shared" ca="1" si="1062"/>
        <v>1.2588235993737953</v>
      </c>
      <c r="BT1077" s="1">
        <f t="shared" ca="1" si="1062"/>
        <v>1.2588235993737953</v>
      </c>
      <c r="BU1077" s="1">
        <f t="shared" ca="1" si="1062"/>
        <v>1.2588235993737953</v>
      </c>
      <c r="BV1077" s="1">
        <f t="shared" ca="1" si="1062"/>
        <v>1.2588235993737953</v>
      </c>
      <c r="BW1077" s="1">
        <f t="shared" ca="1" si="1062"/>
        <v>1.2588235993737953</v>
      </c>
      <c r="BX1077" s="1">
        <f t="shared" ca="1" si="1062"/>
        <v>1.2588235993737953</v>
      </c>
      <c r="BY1077" s="1">
        <f t="shared" ca="1" si="1062"/>
        <v>1.2588235993737953</v>
      </c>
      <c r="BZ1077">
        <v>2050</v>
      </c>
    </row>
    <row r="1078" spans="47:78" x14ac:dyDescent="0.45">
      <c r="AU1078" t="str">
        <f t="shared" ca="1" si="1033"/>
        <v>\I: INM_SPC_BFG</v>
      </c>
      <c r="AV1078" s="1">
        <f t="shared" ca="1" si="1013"/>
        <v>1.1606646281756339</v>
      </c>
      <c r="AW1078" s="1">
        <f t="shared" ref="AW1078:BY1078" ca="1" si="1063">OFFSET($F244,0,MATCH($BZ1078,$G$1:$J$1,0))</f>
        <v>1.1606646281756339</v>
      </c>
      <c r="AX1078" s="1">
        <f t="shared" ca="1" si="1063"/>
        <v>1.1606646281756339</v>
      </c>
      <c r="AY1078" s="1">
        <f t="shared" ca="1" si="1063"/>
        <v>1.1606646281756339</v>
      </c>
      <c r="AZ1078" s="1">
        <f t="shared" ca="1" si="1063"/>
        <v>1.1606646281756339</v>
      </c>
      <c r="BA1078" s="1">
        <f t="shared" ca="1" si="1063"/>
        <v>1.1606646281756339</v>
      </c>
      <c r="BB1078" s="1">
        <f t="shared" ca="1" si="1063"/>
        <v>1.1606646281756339</v>
      </c>
      <c r="BC1078" s="1">
        <f t="shared" ca="1" si="1063"/>
        <v>1.1606646281756339</v>
      </c>
      <c r="BD1078" s="1">
        <f t="shared" ca="1" si="1063"/>
        <v>1.1606646281756339</v>
      </c>
      <c r="BE1078" s="1">
        <f t="shared" ca="1" si="1063"/>
        <v>1.1606646281756339</v>
      </c>
      <c r="BF1078" s="1">
        <f t="shared" ca="1" si="1063"/>
        <v>1.1606646281756339</v>
      </c>
      <c r="BG1078" s="1">
        <f t="shared" ca="1" si="1063"/>
        <v>1.1606646281756339</v>
      </c>
      <c r="BH1078" s="1">
        <f t="shared" ca="1" si="1063"/>
        <v>1.1606646281756339</v>
      </c>
      <c r="BI1078" s="1">
        <f t="shared" ca="1" si="1063"/>
        <v>1.1606646281756339</v>
      </c>
      <c r="BJ1078" s="1">
        <f t="shared" ca="1" si="1063"/>
        <v>1.1606646281756339</v>
      </c>
      <c r="BK1078" s="1">
        <f t="shared" ca="1" si="1063"/>
        <v>1.1606646281756339</v>
      </c>
      <c r="BL1078" s="1">
        <f t="shared" ca="1" si="1063"/>
        <v>1.1606646281756339</v>
      </c>
      <c r="BM1078" s="1">
        <f t="shared" ca="1" si="1063"/>
        <v>1.1606646281756339</v>
      </c>
      <c r="BN1078" s="1">
        <f t="shared" ca="1" si="1063"/>
        <v>1.1606646281756339</v>
      </c>
      <c r="BO1078" s="1">
        <f t="shared" ca="1" si="1063"/>
        <v>1.1606646281756339</v>
      </c>
      <c r="BP1078" s="1">
        <f t="shared" ca="1" si="1063"/>
        <v>1.1606646281756339</v>
      </c>
      <c r="BQ1078" s="1">
        <f t="shared" ca="1" si="1063"/>
        <v>1.1606646281756339</v>
      </c>
      <c r="BR1078" s="1">
        <f t="shared" ca="1" si="1063"/>
        <v>1.1606646281756339</v>
      </c>
      <c r="BS1078" s="1">
        <f t="shared" ca="1" si="1063"/>
        <v>1.1606646281756339</v>
      </c>
      <c r="BT1078" s="1">
        <f t="shared" ca="1" si="1063"/>
        <v>1.1606646281756339</v>
      </c>
      <c r="BU1078" s="1">
        <f t="shared" ca="1" si="1063"/>
        <v>1.1606646281756339</v>
      </c>
      <c r="BV1078" s="1">
        <f t="shared" ca="1" si="1063"/>
        <v>1.1606646281756339</v>
      </c>
      <c r="BW1078" s="1">
        <f t="shared" ca="1" si="1063"/>
        <v>1.1606646281756339</v>
      </c>
      <c r="BX1078" s="1">
        <f t="shared" ca="1" si="1063"/>
        <v>1.1606646281756339</v>
      </c>
      <c r="BY1078" s="1">
        <f t="shared" ca="1" si="1063"/>
        <v>1.1606646281756339</v>
      </c>
      <c r="BZ1078">
        <v>2050</v>
      </c>
    </row>
    <row r="1079" spans="47:78" x14ac:dyDescent="0.45">
      <c r="AU1079" t="str">
        <f t="shared" ca="1" si="1033"/>
        <v>\I: INM_OTH_BFG</v>
      </c>
      <c r="AV1079" s="1">
        <f t="shared" ca="1" si="1013"/>
        <v>1.1606646281756339</v>
      </c>
      <c r="AW1079" s="1">
        <f t="shared" ref="AW1079:BY1079" ca="1" si="1064">OFFSET($F245,0,MATCH($BZ1079,$G$1:$J$1,0))</f>
        <v>1.1606646281756339</v>
      </c>
      <c r="AX1079" s="1">
        <f t="shared" ca="1" si="1064"/>
        <v>1.1606646281756339</v>
      </c>
      <c r="AY1079" s="1">
        <f t="shared" ca="1" si="1064"/>
        <v>1.1606646281756339</v>
      </c>
      <c r="AZ1079" s="1">
        <f t="shared" ca="1" si="1064"/>
        <v>1.1606646281756339</v>
      </c>
      <c r="BA1079" s="1">
        <f t="shared" ca="1" si="1064"/>
        <v>1.1606646281756339</v>
      </c>
      <c r="BB1079" s="1">
        <f t="shared" ca="1" si="1064"/>
        <v>1.1606646281756339</v>
      </c>
      <c r="BC1079" s="1">
        <f t="shared" ca="1" si="1064"/>
        <v>1.1606646281756339</v>
      </c>
      <c r="BD1079" s="1">
        <f t="shared" ca="1" si="1064"/>
        <v>1.1606646281756339</v>
      </c>
      <c r="BE1079" s="1">
        <f t="shared" ca="1" si="1064"/>
        <v>1.1606646281756339</v>
      </c>
      <c r="BF1079" s="1">
        <f t="shared" ca="1" si="1064"/>
        <v>1.1606646281756339</v>
      </c>
      <c r="BG1079" s="1">
        <f t="shared" ca="1" si="1064"/>
        <v>1.1606646281756339</v>
      </c>
      <c r="BH1079" s="1">
        <f t="shared" ca="1" si="1064"/>
        <v>1.1606646281756339</v>
      </c>
      <c r="BI1079" s="1">
        <f t="shared" ca="1" si="1064"/>
        <v>1.1606646281756339</v>
      </c>
      <c r="BJ1079" s="1">
        <f t="shared" ca="1" si="1064"/>
        <v>1.1606646281756339</v>
      </c>
      <c r="BK1079" s="1">
        <f t="shared" ca="1" si="1064"/>
        <v>1.1606646281756339</v>
      </c>
      <c r="BL1079" s="1">
        <f t="shared" ca="1" si="1064"/>
        <v>1.1606646281756339</v>
      </c>
      <c r="BM1079" s="1">
        <f t="shared" ca="1" si="1064"/>
        <v>1.1606646281756339</v>
      </c>
      <c r="BN1079" s="1">
        <f t="shared" ca="1" si="1064"/>
        <v>1.1606646281756339</v>
      </c>
      <c r="BO1079" s="1">
        <f t="shared" ca="1" si="1064"/>
        <v>1.1606646281756339</v>
      </c>
      <c r="BP1079" s="1">
        <f t="shared" ca="1" si="1064"/>
        <v>1.1606646281756339</v>
      </c>
      <c r="BQ1079" s="1">
        <f t="shared" ca="1" si="1064"/>
        <v>1.1606646281756339</v>
      </c>
      <c r="BR1079" s="1">
        <f t="shared" ca="1" si="1064"/>
        <v>1.1606646281756339</v>
      </c>
      <c r="BS1079" s="1">
        <f t="shared" ca="1" si="1064"/>
        <v>1.1606646281756339</v>
      </c>
      <c r="BT1079" s="1">
        <f t="shared" ca="1" si="1064"/>
        <v>1.1606646281756339</v>
      </c>
      <c r="BU1079" s="1">
        <f t="shared" ca="1" si="1064"/>
        <v>1.1606646281756339</v>
      </c>
      <c r="BV1079" s="1">
        <f t="shared" ca="1" si="1064"/>
        <v>1.1606646281756339</v>
      </c>
      <c r="BW1079" s="1">
        <f t="shared" ca="1" si="1064"/>
        <v>1.1606646281756339</v>
      </c>
      <c r="BX1079" s="1">
        <f t="shared" ca="1" si="1064"/>
        <v>1.1606646281756339</v>
      </c>
      <c r="BY1079" s="1">
        <f t="shared" ca="1" si="1064"/>
        <v>1.1606646281756339</v>
      </c>
      <c r="BZ1079">
        <v>2050</v>
      </c>
    </row>
    <row r="1080" spans="47:78" x14ac:dyDescent="0.45">
      <c r="AU1080" t="str">
        <f t="shared" ca="1" si="1033"/>
        <v>\I:</v>
      </c>
      <c r="AV1080" s="1" t="str">
        <f t="shared" ca="1" si="1013"/>
        <v/>
      </c>
      <c r="AW1080" s="1" t="str">
        <f t="shared" ref="AW1080:BY1080" ca="1" si="1065">OFFSET($F246,0,MATCH($BZ1080,$G$1:$J$1,0))</f>
        <v/>
      </c>
      <c r="AX1080" s="1" t="str">
        <f t="shared" ca="1" si="1065"/>
        <v/>
      </c>
      <c r="AY1080" s="1" t="str">
        <f t="shared" ca="1" si="1065"/>
        <v/>
      </c>
      <c r="AZ1080" s="1" t="str">
        <f t="shared" ca="1" si="1065"/>
        <v/>
      </c>
      <c r="BA1080" s="1" t="str">
        <f t="shared" ca="1" si="1065"/>
        <v/>
      </c>
      <c r="BB1080" s="1" t="str">
        <f t="shared" ca="1" si="1065"/>
        <v/>
      </c>
      <c r="BC1080" s="1" t="str">
        <f t="shared" ca="1" si="1065"/>
        <v/>
      </c>
      <c r="BD1080" s="1" t="str">
        <f t="shared" ca="1" si="1065"/>
        <v/>
      </c>
      <c r="BE1080" s="1" t="str">
        <f t="shared" ca="1" si="1065"/>
        <v/>
      </c>
      <c r="BF1080" s="1" t="str">
        <f t="shared" ca="1" si="1065"/>
        <v/>
      </c>
      <c r="BG1080" s="1" t="str">
        <f t="shared" ca="1" si="1065"/>
        <v/>
      </c>
      <c r="BH1080" s="1" t="str">
        <f t="shared" ca="1" si="1065"/>
        <v/>
      </c>
      <c r="BI1080" s="1" t="str">
        <f t="shared" ca="1" si="1065"/>
        <v/>
      </c>
      <c r="BJ1080" s="1" t="str">
        <f t="shared" ca="1" si="1065"/>
        <v/>
      </c>
      <c r="BK1080" s="1" t="str">
        <f t="shared" ca="1" si="1065"/>
        <v/>
      </c>
      <c r="BL1080" s="1" t="str">
        <f t="shared" ca="1" si="1065"/>
        <v/>
      </c>
      <c r="BM1080" s="1" t="str">
        <f t="shared" ca="1" si="1065"/>
        <v/>
      </c>
      <c r="BN1080" s="1" t="str">
        <f t="shared" ca="1" si="1065"/>
        <v/>
      </c>
      <c r="BO1080" s="1" t="str">
        <f t="shared" ca="1" si="1065"/>
        <v/>
      </c>
      <c r="BP1080" s="1" t="str">
        <f t="shared" ca="1" si="1065"/>
        <v/>
      </c>
      <c r="BQ1080" s="1" t="str">
        <f t="shared" ca="1" si="1065"/>
        <v/>
      </c>
      <c r="BR1080" s="1" t="str">
        <f t="shared" ca="1" si="1065"/>
        <v/>
      </c>
      <c r="BS1080" s="1" t="str">
        <f t="shared" ca="1" si="1065"/>
        <v/>
      </c>
      <c r="BT1080" s="1" t="str">
        <f t="shared" ca="1" si="1065"/>
        <v/>
      </c>
      <c r="BU1080" s="1" t="str">
        <f t="shared" ca="1" si="1065"/>
        <v/>
      </c>
      <c r="BV1080" s="1" t="str">
        <f t="shared" ca="1" si="1065"/>
        <v/>
      </c>
      <c r="BW1080" s="1" t="str">
        <f t="shared" ca="1" si="1065"/>
        <v/>
      </c>
      <c r="BX1080" s="1" t="str">
        <f t="shared" ca="1" si="1065"/>
        <v/>
      </c>
      <c r="BY1080" s="1" t="str">
        <f t="shared" ca="1" si="1065"/>
        <v/>
      </c>
      <c r="BZ1080">
        <v>2050</v>
      </c>
    </row>
    <row r="1081" spans="47:78" x14ac:dyDescent="0.45">
      <c r="AU1081" t="str">
        <f t="shared" ca="1" si="1033"/>
        <v>\I: ILP_PRH_BFG</v>
      </c>
      <c r="AV1081" s="1">
        <f t="shared" ca="1" si="1013"/>
        <v>1.0557840634754778</v>
      </c>
      <c r="AW1081" s="1">
        <f t="shared" ref="AW1081:BY1081" ca="1" si="1066">OFFSET($F247,0,MATCH($BZ1081,$G$1:$J$1,0))</f>
        <v>1.0557840634754778</v>
      </c>
      <c r="AX1081" s="1">
        <f t="shared" ca="1" si="1066"/>
        <v>1.0557840634754778</v>
      </c>
      <c r="AY1081" s="1">
        <f t="shared" ca="1" si="1066"/>
        <v>1.0557840634754778</v>
      </c>
      <c r="AZ1081" s="1">
        <f t="shared" ca="1" si="1066"/>
        <v>1.0557840634754778</v>
      </c>
      <c r="BA1081" s="1">
        <f t="shared" ca="1" si="1066"/>
        <v>1.0557840634754778</v>
      </c>
      <c r="BB1081" s="1">
        <f t="shared" ca="1" si="1066"/>
        <v>1.0557840634754778</v>
      </c>
      <c r="BC1081" s="1">
        <f t="shared" ca="1" si="1066"/>
        <v>1.0557840634754778</v>
      </c>
      <c r="BD1081" s="1">
        <f t="shared" ca="1" si="1066"/>
        <v>1.0557840634754778</v>
      </c>
      <c r="BE1081" s="1">
        <f t="shared" ca="1" si="1066"/>
        <v>1.0557840634754778</v>
      </c>
      <c r="BF1081" s="1">
        <f t="shared" ca="1" si="1066"/>
        <v>1.0557840634754778</v>
      </c>
      <c r="BG1081" s="1">
        <f t="shared" ca="1" si="1066"/>
        <v>1.0557840634754778</v>
      </c>
      <c r="BH1081" s="1">
        <f t="shared" ca="1" si="1066"/>
        <v>1.0557840634754778</v>
      </c>
      <c r="BI1081" s="1">
        <f t="shared" ca="1" si="1066"/>
        <v>1.0557840634754778</v>
      </c>
      <c r="BJ1081" s="1">
        <f t="shared" ca="1" si="1066"/>
        <v>1.0557840634754778</v>
      </c>
      <c r="BK1081" s="1">
        <f t="shared" ca="1" si="1066"/>
        <v>1.0557840634754778</v>
      </c>
      <c r="BL1081" s="1">
        <f t="shared" ca="1" si="1066"/>
        <v>1.0557840634754778</v>
      </c>
      <c r="BM1081" s="1">
        <f t="shared" ca="1" si="1066"/>
        <v>1.0557840634754778</v>
      </c>
      <c r="BN1081" s="1">
        <f t="shared" ca="1" si="1066"/>
        <v>1.0557840634754778</v>
      </c>
      <c r="BO1081" s="1">
        <f t="shared" ca="1" si="1066"/>
        <v>1.0557840634754778</v>
      </c>
      <c r="BP1081" s="1">
        <f t="shared" ca="1" si="1066"/>
        <v>1.0557840634754778</v>
      </c>
      <c r="BQ1081" s="1">
        <f t="shared" ca="1" si="1066"/>
        <v>1.0557840634754778</v>
      </c>
      <c r="BR1081" s="1">
        <f t="shared" ca="1" si="1066"/>
        <v>1.0557840634754778</v>
      </c>
      <c r="BS1081" s="1">
        <f t="shared" ca="1" si="1066"/>
        <v>1.0557840634754778</v>
      </c>
      <c r="BT1081" s="1">
        <f t="shared" ca="1" si="1066"/>
        <v>1.0557840634754778</v>
      </c>
      <c r="BU1081" s="1">
        <f t="shared" ca="1" si="1066"/>
        <v>1.0557840634754778</v>
      </c>
      <c r="BV1081" s="1">
        <f t="shared" ca="1" si="1066"/>
        <v>1.0557840634754778</v>
      </c>
      <c r="BW1081" s="1">
        <f t="shared" ca="1" si="1066"/>
        <v>1.0557840634754778</v>
      </c>
      <c r="BX1081" s="1">
        <f t="shared" ca="1" si="1066"/>
        <v>1.0557840634754778</v>
      </c>
      <c r="BY1081" s="1">
        <f t="shared" ca="1" si="1066"/>
        <v>1.0557840634754778</v>
      </c>
      <c r="BZ1081">
        <v>2050</v>
      </c>
    </row>
    <row r="1082" spans="47:78" x14ac:dyDescent="0.45">
      <c r="AU1082" t="str">
        <f t="shared" ca="1" si="1033"/>
        <v>\I: ILP_MDR_BFG</v>
      </c>
      <c r="AV1082" s="1">
        <f t="shared" ca="1" si="1013"/>
        <v>1.0557840634754778</v>
      </c>
      <c r="AW1082" s="1">
        <f t="shared" ref="AW1082:BY1082" ca="1" si="1067">OFFSET($F248,0,MATCH($BZ1082,$G$1:$J$1,0))</f>
        <v>1.0557840634754778</v>
      </c>
      <c r="AX1082" s="1">
        <f t="shared" ca="1" si="1067"/>
        <v>1.0557840634754778</v>
      </c>
      <c r="AY1082" s="1">
        <f t="shared" ca="1" si="1067"/>
        <v>1.0557840634754778</v>
      </c>
      <c r="AZ1082" s="1">
        <f t="shared" ca="1" si="1067"/>
        <v>1.0557840634754778</v>
      </c>
      <c r="BA1082" s="1">
        <f t="shared" ca="1" si="1067"/>
        <v>1.0557840634754778</v>
      </c>
      <c r="BB1082" s="1">
        <f t="shared" ca="1" si="1067"/>
        <v>1.0557840634754778</v>
      </c>
      <c r="BC1082" s="1">
        <f t="shared" ca="1" si="1067"/>
        <v>1.0557840634754778</v>
      </c>
      <c r="BD1082" s="1">
        <f t="shared" ca="1" si="1067"/>
        <v>1.0557840634754778</v>
      </c>
      <c r="BE1082" s="1">
        <f t="shared" ca="1" si="1067"/>
        <v>1.0557840634754778</v>
      </c>
      <c r="BF1082" s="1">
        <f t="shared" ca="1" si="1067"/>
        <v>1.0557840634754778</v>
      </c>
      <c r="BG1082" s="1">
        <f t="shared" ca="1" si="1067"/>
        <v>1.0557840634754778</v>
      </c>
      <c r="BH1082" s="1">
        <f t="shared" ca="1" si="1067"/>
        <v>1.0557840634754778</v>
      </c>
      <c r="BI1082" s="1">
        <f t="shared" ca="1" si="1067"/>
        <v>1.0557840634754778</v>
      </c>
      <c r="BJ1082" s="1">
        <f t="shared" ca="1" si="1067"/>
        <v>1.0557840634754778</v>
      </c>
      <c r="BK1082" s="1">
        <f t="shared" ca="1" si="1067"/>
        <v>1.0557840634754778</v>
      </c>
      <c r="BL1082" s="1">
        <f t="shared" ca="1" si="1067"/>
        <v>1.0557840634754778</v>
      </c>
      <c r="BM1082" s="1">
        <f t="shared" ca="1" si="1067"/>
        <v>1.0557840634754778</v>
      </c>
      <c r="BN1082" s="1">
        <f t="shared" ca="1" si="1067"/>
        <v>1.0557840634754778</v>
      </c>
      <c r="BO1082" s="1">
        <f t="shared" ca="1" si="1067"/>
        <v>1.0557840634754778</v>
      </c>
      <c r="BP1082" s="1">
        <f t="shared" ca="1" si="1067"/>
        <v>1.0557840634754778</v>
      </c>
      <c r="BQ1082" s="1">
        <f t="shared" ca="1" si="1067"/>
        <v>1.0557840634754778</v>
      </c>
      <c r="BR1082" s="1">
        <f t="shared" ca="1" si="1067"/>
        <v>1.0557840634754778</v>
      </c>
      <c r="BS1082" s="1">
        <f t="shared" ca="1" si="1067"/>
        <v>1.0557840634754778</v>
      </c>
      <c r="BT1082" s="1">
        <f t="shared" ca="1" si="1067"/>
        <v>1.0557840634754778</v>
      </c>
      <c r="BU1082" s="1">
        <f t="shared" ca="1" si="1067"/>
        <v>1.0557840634754778</v>
      </c>
      <c r="BV1082" s="1">
        <f t="shared" ca="1" si="1067"/>
        <v>1.0557840634754778</v>
      </c>
      <c r="BW1082" s="1">
        <f t="shared" ca="1" si="1067"/>
        <v>1.0557840634754778</v>
      </c>
      <c r="BX1082" s="1">
        <f t="shared" ca="1" si="1067"/>
        <v>1.0557840634754778</v>
      </c>
      <c r="BY1082" s="1">
        <f t="shared" ca="1" si="1067"/>
        <v>1.0557840634754778</v>
      </c>
      <c r="BZ1082">
        <v>2050</v>
      </c>
    </row>
    <row r="1083" spans="47:78" x14ac:dyDescent="0.45">
      <c r="AU1083" t="str">
        <f t="shared" ca="1" si="1033"/>
        <v>\I: ILP_OTP_BFG</v>
      </c>
      <c r="AV1083" s="1">
        <f t="shared" ca="1" si="1013"/>
        <v>1.0557840634754778</v>
      </c>
      <c r="AW1083" s="1">
        <f t="shared" ref="AW1083:BY1083" ca="1" si="1068">OFFSET($F249,0,MATCH($BZ1083,$G$1:$J$1,0))</f>
        <v>1.0557840634754778</v>
      </c>
      <c r="AX1083" s="1">
        <f t="shared" ca="1" si="1068"/>
        <v>1.0557840634754778</v>
      </c>
      <c r="AY1083" s="1">
        <f t="shared" ca="1" si="1068"/>
        <v>1.0557840634754778</v>
      </c>
      <c r="AZ1083" s="1">
        <f t="shared" ca="1" si="1068"/>
        <v>1.0557840634754778</v>
      </c>
      <c r="BA1083" s="1">
        <f t="shared" ca="1" si="1068"/>
        <v>1.0557840634754778</v>
      </c>
      <c r="BB1083" s="1">
        <f t="shared" ca="1" si="1068"/>
        <v>1.0557840634754778</v>
      </c>
      <c r="BC1083" s="1">
        <f t="shared" ca="1" si="1068"/>
        <v>1.0557840634754778</v>
      </c>
      <c r="BD1083" s="1">
        <f t="shared" ca="1" si="1068"/>
        <v>1.0557840634754778</v>
      </c>
      <c r="BE1083" s="1">
        <f t="shared" ca="1" si="1068"/>
        <v>1.0557840634754778</v>
      </c>
      <c r="BF1083" s="1">
        <f t="shared" ca="1" si="1068"/>
        <v>1.0557840634754778</v>
      </c>
      <c r="BG1083" s="1">
        <f t="shared" ca="1" si="1068"/>
        <v>1.0557840634754778</v>
      </c>
      <c r="BH1083" s="1">
        <f t="shared" ca="1" si="1068"/>
        <v>1.0557840634754778</v>
      </c>
      <c r="BI1083" s="1">
        <f t="shared" ca="1" si="1068"/>
        <v>1.0557840634754778</v>
      </c>
      <c r="BJ1083" s="1">
        <f t="shared" ca="1" si="1068"/>
        <v>1.0557840634754778</v>
      </c>
      <c r="BK1083" s="1">
        <f t="shared" ca="1" si="1068"/>
        <v>1.0557840634754778</v>
      </c>
      <c r="BL1083" s="1">
        <f t="shared" ca="1" si="1068"/>
        <v>1.0557840634754778</v>
      </c>
      <c r="BM1083" s="1">
        <f t="shared" ca="1" si="1068"/>
        <v>1.0557840634754778</v>
      </c>
      <c r="BN1083" s="1">
        <f t="shared" ca="1" si="1068"/>
        <v>1.0557840634754778</v>
      </c>
      <c r="BO1083" s="1">
        <f t="shared" ca="1" si="1068"/>
        <v>1.0557840634754778</v>
      </c>
      <c r="BP1083" s="1">
        <f t="shared" ca="1" si="1068"/>
        <v>1.0557840634754778</v>
      </c>
      <c r="BQ1083" s="1">
        <f t="shared" ca="1" si="1068"/>
        <v>1.0557840634754778</v>
      </c>
      <c r="BR1083" s="1">
        <f t="shared" ca="1" si="1068"/>
        <v>1.0557840634754778</v>
      </c>
      <c r="BS1083" s="1">
        <f t="shared" ca="1" si="1068"/>
        <v>1.0557840634754778</v>
      </c>
      <c r="BT1083" s="1">
        <f t="shared" ca="1" si="1068"/>
        <v>1.0557840634754778</v>
      </c>
      <c r="BU1083" s="1">
        <f t="shared" ca="1" si="1068"/>
        <v>1.0557840634754778</v>
      </c>
      <c r="BV1083" s="1">
        <f t="shared" ca="1" si="1068"/>
        <v>1.0557840634754778</v>
      </c>
      <c r="BW1083" s="1">
        <f t="shared" ca="1" si="1068"/>
        <v>1.0557840634754778</v>
      </c>
      <c r="BX1083" s="1">
        <f t="shared" ca="1" si="1068"/>
        <v>1.0557840634754778</v>
      </c>
      <c r="BY1083" s="1">
        <f t="shared" ca="1" si="1068"/>
        <v>1.0557840634754778</v>
      </c>
      <c r="BZ1083">
        <v>2050</v>
      </c>
    </row>
    <row r="1084" spans="47:78" x14ac:dyDescent="0.45">
      <c r="AU1084" t="str">
        <f t="shared" ca="1" si="1033"/>
        <v>\I: ILP_SPC_BFG</v>
      </c>
      <c r="AV1084" s="1">
        <f t="shared" ca="1" si="1013"/>
        <v>1.0557840634754778</v>
      </c>
      <c r="AW1084" s="1">
        <f t="shared" ref="AW1084:BY1084" ca="1" si="1069">OFFSET($F250,0,MATCH($BZ1084,$G$1:$J$1,0))</f>
        <v>1.0557840634754778</v>
      </c>
      <c r="AX1084" s="1">
        <f t="shared" ca="1" si="1069"/>
        <v>1.0557840634754778</v>
      </c>
      <c r="AY1084" s="1">
        <f t="shared" ca="1" si="1069"/>
        <v>1.0557840634754778</v>
      </c>
      <c r="AZ1084" s="1">
        <f t="shared" ca="1" si="1069"/>
        <v>1.0557840634754778</v>
      </c>
      <c r="BA1084" s="1">
        <f t="shared" ca="1" si="1069"/>
        <v>1.0557840634754778</v>
      </c>
      <c r="BB1084" s="1">
        <f t="shared" ca="1" si="1069"/>
        <v>1.0557840634754778</v>
      </c>
      <c r="BC1084" s="1">
        <f t="shared" ca="1" si="1069"/>
        <v>1.0557840634754778</v>
      </c>
      <c r="BD1084" s="1">
        <f t="shared" ca="1" si="1069"/>
        <v>1.0557840634754778</v>
      </c>
      <c r="BE1084" s="1">
        <f t="shared" ca="1" si="1069"/>
        <v>1.0557840634754778</v>
      </c>
      <c r="BF1084" s="1">
        <f t="shared" ca="1" si="1069"/>
        <v>1.0557840634754778</v>
      </c>
      <c r="BG1084" s="1">
        <f t="shared" ca="1" si="1069"/>
        <v>1.0557840634754778</v>
      </c>
      <c r="BH1084" s="1">
        <f t="shared" ca="1" si="1069"/>
        <v>1.0557840634754778</v>
      </c>
      <c r="BI1084" s="1">
        <f t="shared" ca="1" si="1069"/>
        <v>1.0557840634754778</v>
      </c>
      <c r="BJ1084" s="1">
        <f t="shared" ca="1" si="1069"/>
        <v>1.0557840634754778</v>
      </c>
      <c r="BK1084" s="1">
        <f t="shared" ca="1" si="1069"/>
        <v>1.0557840634754778</v>
      </c>
      <c r="BL1084" s="1">
        <f t="shared" ca="1" si="1069"/>
        <v>1.0557840634754778</v>
      </c>
      <c r="BM1084" s="1">
        <f t="shared" ca="1" si="1069"/>
        <v>1.0557840634754778</v>
      </c>
      <c r="BN1084" s="1">
        <f t="shared" ca="1" si="1069"/>
        <v>1.0557840634754778</v>
      </c>
      <c r="BO1084" s="1">
        <f t="shared" ca="1" si="1069"/>
        <v>1.0557840634754778</v>
      </c>
      <c r="BP1084" s="1">
        <f t="shared" ca="1" si="1069"/>
        <v>1.0557840634754778</v>
      </c>
      <c r="BQ1084" s="1">
        <f t="shared" ca="1" si="1069"/>
        <v>1.0557840634754778</v>
      </c>
      <c r="BR1084" s="1">
        <f t="shared" ca="1" si="1069"/>
        <v>1.0557840634754778</v>
      </c>
      <c r="BS1084" s="1">
        <f t="shared" ca="1" si="1069"/>
        <v>1.0557840634754778</v>
      </c>
      <c r="BT1084" s="1">
        <f t="shared" ca="1" si="1069"/>
        <v>1.0557840634754778</v>
      </c>
      <c r="BU1084" s="1">
        <f t="shared" ca="1" si="1069"/>
        <v>1.0557840634754778</v>
      </c>
      <c r="BV1084" s="1">
        <f t="shared" ca="1" si="1069"/>
        <v>1.0557840634754778</v>
      </c>
      <c r="BW1084" s="1">
        <f t="shared" ca="1" si="1069"/>
        <v>1.0557840634754778</v>
      </c>
      <c r="BX1084" s="1">
        <f t="shared" ca="1" si="1069"/>
        <v>1.0557840634754778</v>
      </c>
      <c r="BY1084" s="1">
        <f t="shared" ca="1" si="1069"/>
        <v>1.0557840634754778</v>
      </c>
      <c r="BZ1084">
        <v>2050</v>
      </c>
    </row>
    <row r="1085" spans="47:78" x14ac:dyDescent="0.45">
      <c r="AU1085" t="str">
        <f t="shared" ca="1" si="1033"/>
        <v>\I: ILP_OTH_BFG</v>
      </c>
      <c r="AV1085" s="1">
        <f t="shared" ca="1" si="1013"/>
        <v>1.0557840634754778</v>
      </c>
      <c r="AW1085" s="1">
        <f t="shared" ref="AW1085:BY1085" ca="1" si="1070">OFFSET($F251,0,MATCH($BZ1085,$G$1:$J$1,0))</f>
        <v>1.0557840634754778</v>
      </c>
      <c r="AX1085" s="1">
        <f t="shared" ca="1" si="1070"/>
        <v>1.0557840634754778</v>
      </c>
      <c r="AY1085" s="1">
        <f t="shared" ca="1" si="1070"/>
        <v>1.0557840634754778</v>
      </c>
      <c r="AZ1085" s="1">
        <f t="shared" ca="1" si="1070"/>
        <v>1.0557840634754778</v>
      </c>
      <c r="BA1085" s="1">
        <f t="shared" ca="1" si="1070"/>
        <v>1.0557840634754778</v>
      </c>
      <c r="BB1085" s="1">
        <f t="shared" ca="1" si="1070"/>
        <v>1.0557840634754778</v>
      </c>
      <c r="BC1085" s="1">
        <f t="shared" ca="1" si="1070"/>
        <v>1.0557840634754778</v>
      </c>
      <c r="BD1085" s="1">
        <f t="shared" ca="1" si="1070"/>
        <v>1.0557840634754778</v>
      </c>
      <c r="BE1085" s="1">
        <f t="shared" ca="1" si="1070"/>
        <v>1.0557840634754778</v>
      </c>
      <c r="BF1085" s="1">
        <f t="shared" ca="1" si="1070"/>
        <v>1.0557840634754778</v>
      </c>
      <c r="BG1085" s="1">
        <f t="shared" ca="1" si="1070"/>
        <v>1.0557840634754778</v>
      </c>
      <c r="BH1085" s="1">
        <f t="shared" ca="1" si="1070"/>
        <v>1.0557840634754778</v>
      </c>
      <c r="BI1085" s="1">
        <f t="shared" ca="1" si="1070"/>
        <v>1.0557840634754778</v>
      </c>
      <c r="BJ1085" s="1">
        <f t="shared" ca="1" si="1070"/>
        <v>1.0557840634754778</v>
      </c>
      <c r="BK1085" s="1">
        <f t="shared" ca="1" si="1070"/>
        <v>1.0557840634754778</v>
      </c>
      <c r="BL1085" s="1">
        <f t="shared" ca="1" si="1070"/>
        <v>1.0557840634754778</v>
      </c>
      <c r="BM1085" s="1">
        <f t="shared" ca="1" si="1070"/>
        <v>1.0557840634754778</v>
      </c>
      <c r="BN1085" s="1">
        <f t="shared" ca="1" si="1070"/>
        <v>1.0557840634754778</v>
      </c>
      <c r="BO1085" s="1">
        <f t="shared" ca="1" si="1070"/>
        <v>1.0557840634754778</v>
      </c>
      <c r="BP1085" s="1">
        <f t="shared" ca="1" si="1070"/>
        <v>1.0557840634754778</v>
      </c>
      <c r="BQ1085" s="1">
        <f t="shared" ca="1" si="1070"/>
        <v>1.0557840634754778</v>
      </c>
      <c r="BR1085" s="1">
        <f t="shared" ca="1" si="1070"/>
        <v>1.0557840634754778</v>
      </c>
      <c r="BS1085" s="1">
        <f t="shared" ca="1" si="1070"/>
        <v>1.0557840634754778</v>
      </c>
      <c r="BT1085" s="1">
        <f t="shared" ca="1" si="1070"/>
        <v>1.0557840634754778</v>
      </c>
      <c r="BU1085" s="1">
        <f t="shared" ca="1" si="1070"/>
        <v>1.0557840634754778</v>
      </c>
      <c r="BV1085" s="1">
        <f t="shared" ca="1" si="1070"/>
        <v>1.0557840634754778</v>
      </c>
      <c r="BW1085" s="1">
        <f t="shared" ca="1" si="1070"/>
        <v>1.0557840634754778</v>
      </c>
      <c r="BX1085" s="1">
        <f t="shared" ca="1" si="1070"/>
        <v>1.0557840634754778</v>
      </c>
      <c r="BY1085" s="1">
        <f t="shared" ca="1" si="1070"/>
        <v>1.0557840634754778</v>
      </c>
      <c r="BZ1085">
        <v>2050</v>
      </c>
    </row>
    <row r="1086" spans="47:78" x14ac:dyDescent="0.45">
      <c r="AU1086" t="str">
        <f t="shared" ca="1" si="1033"/>
        <v>\I:</v>
      </c>
      <c r="AV1086" s="1" t="str">
        <f t="shared" ca="1" si="1013"/>
        <v/>
      </c>
      <c r="AW1086" s="1" t="str">
        <f t="shared" ref="AW1086:BY1086" ca="1" si="1071">OFFSET($F252,0,MATCH($BZ1086,$G$1:$J$1,0))</f>
        <v/>
      </c>
      <c r="AX1086" s="1" t="str">
        <f t="shared" ca="1" si="1071"/>
        <v/>
      </c>
      <c r="AY1086" s="1" t="str">
        <f t="shared" ca="1" si="1071"/>
        <v/>
      </c>
      <c r="AZ1086" s="1" t="str">
        <f t="shared" ca="1" si="1071"/>
        <v/>
      </c>
      <c r="BA1086" s="1" t="str">
        <f t="shared" ca="1" si="1071"/>
        <v/>
      </c>
      <c r="BB1086" s="1" t="str">
        <f t="shared" ca="1" si="1071"/>
        <v/>
      </c>
      <c r="BC1086" s="1" t="str">
        <f t="shared" ca="1" si="1071"/>
        <v/>
      </c>
      <c r="BD1086" s="1" t="str">
        <f t="shared" ca="1" si="1071"/>
        <v/>
      </c>
      <c r="BE1086" s="1" t="str">
        <f t="shared" ca="1" si="1071"/>
        <v/>
      </c>
      <c r="BF1086" s="1" t="str">
        <f t="shared" ca="1" si="1071"/>
        <v/>
      </c>
      <c r="BG1086" s="1" t="str">
        <f t="shared" ca="1" si="1071"/>
        <v/>
      </c>
      <c r="BH1086" s="1" t="str">
        <f t="shared" ca="1" si="1071"/>
        <v/>
      </c>
      <c r="BI1086" s="1" t="str">
        <f t="shared" ca="1" si="1071"/>
        <v/>
      </c>
      <c r="BJ1086" s="1" t="str">
        <f t="shared" ca="1" si="1071"/>
        <v/>
      </c>
      <c r="BK1086" s="1" t="str">
        <f t="shared" ca="1" si="1071"/>
        <v/>
      </c>
      <c r="BL1086" s="1" t="str">
        <f t="shared" ca="1" si="1071"/>
        <v/>
      </c>
      <c r="BM1086" s="1" t="str">
        <f t="shared" ca="1" si="1071"/>
        <v/>
      </c>
      <c r="BN1086" s="1" t="str">
        <f t="shared" ca="1" si="1071"/>
        <v/>
      </c>
      <c r="BO1086" s="1" t="str">
        <f t="shared" ca="1" si="1071"/>
        <v/>
      </c>
      <c r="BP1086" s="1" t="str">
        <f t="shared" ca="1" si="1071"/>
        <v/>
      </c>
      <c r="BQ1086" s="1" t="str">
        <f t="shared" ca="1" si="1071"/>
        <v/>
      </c>
      <c r="BR1086" s="1" t="str">
        <f t="shared" ca="1" si="1071"/>
        <v/>
      </c>
      <c r="BS1086" s="1" t="str">
        <f t="shared" ca="1" si="1071"/>
        <v/>
      </c>
      <c r="BT1086" s="1" t="str">
        <f t="shared" ca="1" si="1071"/>
        <v/>
      </c>
      <c r="BU1086" s="1" t="str">
        <f t="shared" ca="1" si="1071"/>
        <v/>
      </c>
      <c r="BV1086" s="1" t="str">
        <f t="shared" ca="1" si="1071"/>
        <v/>
      </c>
      <c r="BW1086" s="1" t="str">
        <f t="shared" ca="1" si="1071"/>
        <v/>
      </c>
      <c r="BX1086" s="1" t="str">
        <f t="shared" ca="1" si="1071"/>
        <v/>
      </c>
      <c r="BY1086" s="1" t="str">
        <f t="shared" ca="1" si="1071"/>
        <v/>
      </c>
      <c r="BZ1086">
        <v>2050</v>
      </c>
    </row>
    <row r="1087" spans="47:78" x14ac:dyDescent="0.45">
      <c r="AU1087" t="str">
        <f t="shared" ca="1" si="1033"/>
        <v>\I: IMC_PRH_BFG</v>
      </c>
      <c r="AV1087" s="1">
        <f t="shared" ca="1" si="1013"/>
        <v>1.2428596188316954</v>
      </c>
      <c r="AW1087" s="1">
        <f t="shared" ref="AW1087:BY1087" ca="1" si="1072">OFFSET($F253,0,MATCH($BZ1087,$G$1:$J$1,0))</f>
        <v>1.2428596188316954</v>
      </c>
      <c r="AX1087" s="1">
        <f t="shared" ca="1" si="1072"/>
        <v>1.2428596188316954</v>
      </c>
      <c r="AY1087" s="1">
        <f t="shared" ca="1" si="1072"/>
        <v>1.2428596188316954</v>
      </c>
      <c r="AZ1087" s="1">
        <f t="shared" ca="1" si="1072"/>
        <v>1.2428596188316954</v>
      </c>
      <c r="BA1087" s="1">
        <f t="shared" ca="1" si="1072"/>
        <v>1.2428596188316954</v>
      </c>
      <c r="BB1087" s="1">
        <f t="shared" ca="1" si="1072"/>
        <v>1.2428596188316954</v>
      </c>
      <c r="BC1087" s="1">
        <f t="shared" ca="1" si="1072"/>
        <v>1.2428596188316954</v>
      </c>
      <c r="BD1087" s="1">
        <f t="shared" ca="1" si="1072"/>
        <v>1.2428596188316954</v>
      </c>
      <c r="BE1087" s="1">
        <f t="shared" ca="1" si="1072"/>
        <v>1.2428596188316954</v>
      </c>
      <c r="BF1087" s="1">
        <f t="shared" ca="1" si="1072"/>
        <v>1.2428596188316954</v>
      </c>
      <c r="BG1087" s="1">
        <f t="shared" ca="1" si="1072"/>
        <v>1.2428596188316954</v>
      </c>
      <c r="BH1087" s="1">
        <f t="shared" ca="1" si="1072"/>
        <v>1.2428596188316954</v>
      </c>
      <c r="BI1087" s="1">
        <f t="shared" ca="1" si="1072"/>
        <v>1.2428596188316954</v>
      </c>
      <c r="BJ1087" s="1">
        <f t="shared" ca="1" si="1072"/>
        <v>1.2428596188316954</v>
      </c>
      <c r="BK1087" s="1">
        <f t="shared" ca="1" si="1072"/>
        <v>1.2428596188316954</v>
      </c>
      <c r="BL1087" s="1">
        <f t="shared" ca="1" si="1072"/>
        <v>1.2428596188316954</v>
      </c>
      <c r="BM1087" s="1">
        <f t="shared" ca="1" si="1072"/>
        <v>1.2428596188316954</v>
      </c>
      <c r="BN1087" s="1">
        <f t="shared" ca="1" si="1072"/>
        <v>1.2428596188316954</v>
      </c>
      <c r="BO1087" s="1">
        <f t="shared" ca="1" si="1072"/>
        <v>1.2428596188316954</v>
      </c>
      <c r="BP1087" s="1">
        <f t="shared" ca="1" si="1072"/>
        <v>1.2428596188316954</v>
      </c>
      <c r="BQ1087" s="1">
        <f t="shared" ca="1" si="1072"/>
        <v>1.2428596188316954</v>
      </c>
      <c r="BR1087" s="1">
        <f t="shared" ca="1" si="1072"/>
        <v>1.2428596188316954</v>
      </c>
      <c r="BS1087" s="1">
        <f t="shared" ca="1" si="1072"/>
        <v>1.2428596188316954</v>
      </c>
      <c r="BT1087" s="1">
        <f t="shared" ca="1" si="1072"/>
        <v>1.2428596188316954</v>
      </c>
      <c r="BU1087" s="1">
        <f t="shared" ca="1" si="1072"/>
        <v>1.2428596188316954</v>
      </c>
      <c r="BV1087" s="1">
        <f t="shared" ca="1" si="1072"/>
        <v>1.2428596188316954</v>
      </c>
      <c r="BW1087" s="1">
        <f t="shared" ca="1" si="1072"/>
        <v>1.2428596188316954</v>
      </c>
      <c r="BX1087" s="1">
        <f t="shared" ca="1" si="1072"/>
        <v>1.2428596188316954</v>
      </c>
      <c r="BY1087" s="1">
        <f t="shared" ca="1" si="1072"/>
        <v>1.2428596188316954</v>
      </c>
      <c r="BZ1087">
        <v>2050</v>
      </c>
    </row>
    <row r="1088" spans="47:78" x14ac:dyDescent="0.45">
      <c r="AU1088" t="str">
        <f t="shared" ca="1" si="1033"/>
        <v>\I: IMC_PRC_BFG</v>
      </c>
      <c r="AV1088" s="1">
        <f t="shared" ca="1" si="1013"/>
        <v>1.1606646281756339</v>
      </c>
      <c r="AW1088" s="1">
        <f t="shared" ref="AW1088:BY1088" ca="1" si="1073">OFFSET($F254,0,MATCH($BZ1088,$G$1:$J$1,0))</f>
        <v>1.1606646281756339</v>
      </c>
      <c r="AX1088" s="1">
        <f t="shared" ca="1" si="1073"/>
        <v>1.1606646281756339</v>
      </c>
      <c r="AY1088" s="1">
        <f t="shared" ca="1" si="1073"/>
        <v>1.1606646281756339</v>
      </c>
      <c r="AZ1088" s="1">
        <f t="shared" ca="1" si="1073"/>
        <v>1.1606646281756339</v>
      </c>
      <c r="BA1088" s="1">
        <f t="shared" ca="1" si="1073"/>
        <v>1.1606646281756339</v>
      </c>
      <c r="BB1088" s="1">
        <f t="shared" ca="1" si="1073"/>
        <v>1.1606646281756339</v>
      </c>
      <c r="BC1088" s="1">
        <f t="shared" ca="1" si="1073"/>
        <v>1.1606646281756339</v>
      </c>
      <c r="BD1088" s="1">
        <f t="shared" ca="1" si="1073"/>
        <v>1.1606646281756339</v>
      </c>
      <c r="BE1088" s="1">
        <f t="shared" ca="1" si="1073"/>
        <v>1.1606646281756339</v>
      </c>
      <c r="BF1088" s="1">
        <f t="shared" ca="1" si="1073"/>
        <v>1.1606646281756339</v>
      </c>
      <c r="BG1088" s="1">
        <f t="shared" ca="1" si="1073"/>
        <v>1.1606646281756339</v>
      </c>
      <c r="BH1088" s="1">
        <f t="shared" ca="1" si="1073"/>
        <v>1.1606646281756339</v>
      </c>
      <c r="BI1088" s="1">
        <f t="shared" ca="1" si="1073"/>
        <v>1.1606646281756339</v>
      </c>
      <c r="BJ1088" s="1">
        <f t="shared" ca="1" si="1073"/>
        <v>1.1606646281756339</v>
      </c>
      <c r="BK1088" s="1">
        <f t="shared" ca="1" si="1073"/>
        <v>1.1606646281756339</v>
      </c>
      <c r="BL1088" s="1">
        <f t="shared" ca="1" si="1073"/>
        <v>1.1606646281756339</v>
      </c>
      <c r="BM1088" s="1">
        <f t="shared" ca="1" si="1073"/>
        <v>1.1606646281756339</v>
      </c>
      <c r="BN1088" s="1">
        <f t="shared" ca="1" si="1073"/>
        <v>1.1606646281756339</v>
      </c>
      <c r="BO1088" s="1">
        <f t="shared" ca="1" si="1073"/>
        <v>1.1606646281756339</v>
      </c>
      <c r="BP1088" s="1">
        <f t="shared" ca="1" si="1073"/>
        <v>1.1606646281756339</v>
      </c>
      <c r="BQ1088" s="1">
        <f t="shared" ca="1" si="1073"/>
        <v>1.1606646281756339</v>
      </c>
      <c r="BR1088" s="1">
        <f t="shared" ca="1" si="1073"/>
        <v>1.1606646281756339</v>
      </c>
      <c r="BS1088" s="1">
        <f t="shared" ca="1" si="1073"/>
        <v>1.1606646281756339</v>
      </c>
      <c r="BT1088" s="1">
        <f t="shared" ca="1" si="1073"/>
        <v>1.1606646281756339</v>
      </c>
      <c r="BU1088" s="1">
        <f t="shared" ca="1" si="1073"/>
        <v>1.1606646281756339</v>
      </c>
      <c r="BV1088" s="1">
        <f t="shared" ca="1" si="1073"/>
        <v>1.1606646281756339</v>
      </c>
      <c r="BW1088" s="1">
        <f t="shared" ca="1" si="1073"/>
        <v>1.1606646281756339</v>
      </c>
      <c r="BX1088" s="1">
        <f t="shared" ca="1" si="1073"/>
        <v>1.1606646281756339</v>
      </c>
      <c r="BY1088" s="1">
        <f t="shared" ca="1" si="1073"/>
        <v>1.1606646281756339</v>
      </c>
      <c r="BZ1088">
        <v>2050</v>
      </c>
    </row>
    <row r="1089" spans="47:78" x14ac:dyDescent="0.45">
      <c r="AU1089" t="str">
        <f t="shared" ca="1" si="1033"/>
        <v>\I: IMC_MDR_BFG</v>
      </c>
      <c r="AV1089" s="1">
        <f t="shared" ca="1" si="1013"/>
        <v>1.2588235993737953</v>
      </c>
      <c r="AW1089" s="1">
        <f t="shared" ref="AW1089:BY1089" ca="1" si="1074">OFFSET($F255,0,MATCH($BZ1089,$G$1:$J$1,0))</f>
        <v>1.2588235993737953</v>
      </c>
      <c r="AX1089" s="1">
        <f t="shared" ca="1" si="1074"/>
        <v>1.2588235993737953</v>
      </c>
      <c r="AY1089" s="1">
        <f t="shared" ca="1" si="1074"/>
        <v>1.2588235993737953</v>
      </c>
      <c r="AZ1089" s="1">
        <f t="shared" ca="1" si="1074"/>
        <v>1.2588235993737953</v>
      </c>
      <c r="BA1089" s="1">
        <f t="shared" ca="1" si="1074"/>
        <v>1.2588235993737953</v>
      </c>
      <c r="BB1089" s="1">
        <f t="shared" ca="1" si="1074"/>
        <v>1.2588235993737953</v>
      </c>
      <c r="BC1089" s="1">
        <f t="shared" ca="1" si="1074"/>
        <v>1.2588235993737953</v>
      </c>
      <c r="BD1089" s="1">
        <f t="shared" ca="1" si="1074"/>
        <v>1.2588235993737953</v>
      </c>
      <c r="BE1089" s="1">
        <f t="shared" ca="1" si="1074"/>
        <v>1.2588235993737953</v>
      </c>
      <c r="BF1089" s="1">
        <f t="shared" ca="1" si="1074"/>
        <v>1.2588235993737953</v>
      </c>
      <c r="BG1089" s="1">
        <f t="shared" ca="1" si="1074"/>
        <v>1.2588235993737953</v>
      </c>
      <c r="BH1089" s="1">
        <f t="shared" ca="1" si="1074"/>
        <v>1.2588235993737953</v>
      </c>
      <c r="BI1089" s="1">
        <f t="shared" ca="1" si="1074"/>
        <v>1.2588235993737953</v>
      </c>
      <c r="BJ1089" s="1">
        <f t="shared" ca="1" si="1074"/>
        <v>1.2588235993737953</v>
      </c>
      <c r="BK1089" s="1">
        <f t="shared" ca="1" si="1074"/>
        <v>1.2588235993737953</v>
      </c>
      <c r="BL1089" s="1">
        <f t="shared" ca="1" si="1074"/>
        <v>1.2588235993737953</v>
      </c>
      <c r="BM1089" s="1">
        <f t="shared" ca="1" si="1074"/>
        <v>1.2588235993737953</v>
      </c>
      <c r="BN1089" s="1">
        <f t="shared" ca="1" si="1074"/>
        <v>1.2588235993737953</v>
      </c>
      <c r="BO1089" s="1">
        <f t="shared" ca="1" si="1074"/>
        <v>1.2588235993737953</v>
      </c>
      <c r="BP1089" s="1">
        <f t="shared" ca="1" si="1074"/>
        <v>1.2588235993737953</v>
      </c>
      <c r="BQ1089" s="1">
        <f t="shared" ca="1" si="1074"/>
        <v>1.2588235993737953</v>
      </c>
      <c r="BR1089" s="1">
        <f t="shared" ca="1" si="1074"/>
        <v>1.2588235993737953</v>
      </c>
      <c r="BS1089" s="1">
        <f t="shared" ca="1" si="1074"/>
        <v>1.2588235993737953</v>
      </c>
      <c r="BT1089" s="1">
        <f t="shared" ca="1" si="1074"/>
        <v>1.2588235993737953</v>
      </c>
      <c r="BU1089" s="1">
        <f t="shared" ca="1" si="1074"/>
        <v>1.2588235993737953</v>
      </c>
      <c r="BV1089" s="1">
        <f t="shared" ca="1" si="1074"/>
        <v>1.2588235993737953</v>
      </c>
      <c r="BW1089" s="1">
        <f t="shared" ca="1" si="1074"/>
        <v>1.2588235993737953</v>
      </c>
      <c r="BX1089" s="1">
        <f t="shared" ca="1" si="1074"/>
        <v>1.2588235993737953</v>
      </c>
      <c r="BY1089" s="1">
        <f t="shared" ca="1" si="1074"/>
        <v>1.2588235993737953</v>
      </c>
      <c r="BZ1089">
        <v>2050</v>
      </c>
    </row>
    <row r="1090" spans="47:78" x14ac:dyDescent="0.45">
      <c r="AU1090" t="str">
        <f t="shared" ca="1" si="1033"/>
        <v>\I: IMC_OTP_BFG</v>
      </c>
      <c r="AV1090" s="1">
        <f t="shared" ca="1" si="1013"/>
        <v>1.2428596188316954</v>
      </c>
      <c r="AW1090" s="1">
        <f t="shared" ref="AW1090:BY1090" ca="1" si="1075">OFFSET($F256,0,MATCH($BZ1090,$G$1:$J$1,0))</f>
        <v>1.2428596188316954</v>
      </c>
      <c r="AX1090" s="1">
        <f t="shared" ca="1" si="1075"/>
        <v>1.2428596188316954</v>
      </c>
      <c r="AY1090" s="1">
        <f t="shared" ca="1" si="1075"/>
        <v>1.2428596188316954</v>
      </c>
      <c r="AZ1090" s="1">
        <f t="shared" ca="1" si="1075"/>
        <v>1.2428596188316954</v>
      </c>
      <c r="BA1090" s="1">
        <f t="shared" ca="1" si="1075"/>
        <v>1.2428596188316954</v>
      </c>
      <c r="BB1090" s="1">
        <f t="shared" ca="1" si="1075"/>
        <v>1.2428596188316954</v>
      </c>
      <c r="BC1090" s="1">
        <f t="shared" ca="1" si="1075"/>
        <v>1.2428596188316954</v>
      </c>
      <c r="BD1090" s="1">
        <f t="shared" ca="1" si="1075"/>
        <v>1.2428596188316954</v>
      </c>
      <c r="BE1090" s="1">
        <f t="shared" ca="1" si="1075"/>
        <v>1.2428596188316954</v>
      </c>
      <c r="BF1090" s="1">
        <f t="shared" ca="1" si="1075"/>
        <v>1.2428596188316954</v>
      </c>
      <c r="BG1090" s="1">
        <f t="shared" ca="1" si="1075"/>
        <v>1.2428596188316954</v>
      </c>
      <c r="BH1090" s="1">
        <f t="shared" ca="1" si="1075"/>
        <v>1.2428596188316954</v>
      </c>
      <c r="BI1090" s="1">
        <f t="shared" ca="1" si="1075"/>
        <v>1.2428596188316954</v>
      </c>
      <c r="BJ1090" s="1">
        <f t="shared" ca="1" si="1075"/>
        <v>1.2428596188316954</v>
      </c>
      <c r="BK1090" s="1">
        <f t="shared" ca="1" si="1075"/>
        <v>1.2428596188316954</v>
      </c>
      <c r="BL1090" s="1">
        <f t="shared" ca="1" si="1075"/>
        <v>1.2428596188316954</v>
      </c>
      <c r="BM1090" s="1">
        <f t="shared" ca="1" si="1075"/>
        <v>1.2428596188316954</v>
      </c>
      <c r="BN1090" s="1">
        <f t="shared" ca="1" si="1075"/>
        <v>1.2428596188316954</v>
      </c>
      <c r="BO1090" s="1">
        <f t="shared" ca="1" si="1075"/>
        <v>1.2428596188316954</v>
      </c>
      <c r="BP1090" s="1">
        <f t="shared" ca="1" si="1075"/>
        <v>1.2428596188316954</v>
      </c>
      <c r="BQ1090" s="1">
        <f t="shared" ca="1" si="1075"/>
        <v>1.2428596188316954</v>
      </c>
      <c r="BR1090" s="1">
        <f t="shared" ca="1" si="1075"/>
        <v>1.2428596188316954</v>
      </c>
      <c r="BS1090" s="1">
        <f t="shared" ca="1" si="1075"/>
        <v>1.2428596188316954</v>
      </c>
      <c r="BT1090" s="1">
        <f t="shared" ca="1" si="1075"/>
        <v>1.2428596188316954</v>
      </c>
      <c r="BU1090" s="1">
        <f t="shared" ca="1" si="1075"/>
        <v>1.2428596188316954</v>
      </c>
      <c r="BV1090" s="1">
        <f t="shared" ca="1" si="1075"/>
        <v>1.2428596188316954</v>
      </c>
      <c r="BW1090" s="1">
        <f t="shared" ca="1" si="1075"/>
        <v>1.2428596188316954</v>
      </c>
      <c r="BX1090" s="1">
        <f t="shared" ca="1" si="1075"/>
        <v>1.2428596188316954</v>
      </c>
      <c r="BY1090" s="1">
        <f t="shared" ca="1" si="1075"/>
        <v>1.2428596188316954</v>
      </c>
      <c r="BZ1090">
        <v>2050</v>
      </c>
    </row>
    <row r="1091" spans="47:78" x14ac:dyDescent="0.45">
      <c r="AU1091" t="str">
        <f t="shared" ca="1" si="1033"/>
        <v>\I: IMC_SPC_BFG</v>
      </c>
      <c r="AV1091" s="1">
        <f t="shared" ca="1" si="1013"/>
        <v>1.1606646281756339</v>
      </c>
      <c r="AW1091" s="1">
        <f t="shared" ref="AW1091:BY1091" ca="1" si="1076">OFFSET($F257,0,MATCH($BZ1091,$G$1:$J$1,0))</f>
        <v>1.1606646281756339</v>
      </c>
      <c r="AX1091" s="1">
        <f t="shared" ca="1" si="1076"/>
        <v>1.1606646281756339</v>
      </c>
      <c r="AY1091" s="1">
        <f t="shared" ca="1" si="1076"/>
        <v>1.1606646281756339</v>
      </c>
      <c r="AZ1091" s="1">
        <f t="shared" ca="1" si="1076"/>
        <v>1.1606646281756339</v>
      </c>
      <c r="BA1091" s="1">
        <f t="shared" ca="1" si="1076"/>
        <v>1.1606646281756339</v>
      </c>
      <c r="BB1091" s="1">
        <f t="shared" ca="1" si="1076"/>
        <v>1.1606646281756339</v>
      </c>
      <c r="BC1091" s="1">
        <f t="shared" ca="1" si="1076"/>
        <v>1.1606646281756339</v>
      </c>
      <c r="BD1091" s="1">
        <f t="shared" ca="1" si="1076"/>
        <v>1.1606646281756339</v>
      </c>
      <c r="BE1091" s="1">
        <f t="shared" ca="1" si="1076"/>
        <v>1.1606646281756339</v>
      </c>
      <c r="BF1091" s="1">
        <f t="shared" ca="1" si="1076"/>
        <v>1.1606646281756339</v>
      </c>
      <c r="BG1091" s="1">
        <f t="shared" ca="1" si="1076"/>
        <v>1.1606646281756339</v>
      </c>
      <c r="BH1091" s="1">
        <f t="shared" ca="1" si="1076"/>
        <v>1.1606646281756339</v>
      </c>
      <c r="BI1091" s="1">
        <f t="shared" ca="1" si="1076"/>
        <v>1.1606646281756339</v>
      </c>
      <c r="BJ1091" s="1">
        <f t="shared" ca="1" si="1076"/>
        <v>1.1606646281756339</v>
      </c>
      <c r="BK1091" s="1">
        <f t="shared" ca="1" si="1076"/>
        <v>1.1606646281756339</v>
      </c>
      <c r="BL1091" s="1">
        <f t="shared" ca="1" si="1076"/>
        <v>1.1606646281756339</v>
      </c>
      <c r="BM1091" s="1">
        <f t="shared" ca="1" si="1076"/>
        <v>1.1606646281756339</v>
      </c>
      <c r="BN1091" s="1">
        <f t="shared" ca="1" si="1076"/>
        <v>1.1606646281756339</v>
      </c>
      <c r="BO1091" s="1">
        <f t="shared" ca="1" si="1076"/>
        <v>1.1606646281756339</v>
      </c>
      <c r="BP1091" s="1">
        <f t="shared" ca="1" si="1076"/>
        <v>1.1606646281756339</v>
      </c>
      <c r="BQ1091" s="1">
        <f t="shared" ca="1" si="1076"/>
        <v>1.1606646281756339</v>
      </c>
      <c r="BR1091" s="1">
        <f t="shared" ca="1" si="1076"/>
        <v>1.1606646281756339</v>
      </c>
      <c r="BS1091" s="1">
        <f t="shared" ca="1" si="1076"/>
        <v>1.1606646281756339</v>
      </c>
      <c r="BT1091" s="1">
        <f t="shared" ca="1" si="1076"/>
        <v>1.1606646281756339</v>
      </c>
      <c r="BU1091" s="1">
        <f t="shared" ca="1" si="1076"/>
        <v>1.1606646281756339</v>
      </c>
      <c r="BV1091" s="1">
        <f t="shared" ca="1" si="1076"/>
        <v>1.1606646281756339</v>
      </c>
      <c r="BW1091" s="1">
        <f t="shared" ca="1" si="1076"/>
        <v>1.1606646281756339</v>
      </c>
      <c r="BX1091" s="1">
        <f t="shared" ca="1" si="1076"/>
        <v>1.1606646281756339</v>
      </c>
      <c r="BY1091" s="1">
        <f t="shared" ca="1" si="1076"/>
        <v>1.1606646281756339</v>
      </c>
      <c r="BZ1091">
        <v>2050</v>
      </c>
    </row>
    <row r="1092" spans="47:78" x14ac:dyDescent="0.45">
      <c r="AU1092" t="str">
        <f t="shared" ca="1" si="1033"/>
        <v>\I: IMC_OTH_BFG</v>
      </c>
      <c r="AV1092" s="1">
        <f t="shared" ca="1" si="1013"/>
        <v>1.1606646281756339</v>
      </c>
      <c r="AW1092" s="1">
        <f t="shared" ref="AW1092:BY1092" ca="1" si="1077">OFFSET($F258,0,MATCH($BZ1092,$G$1:$J$1,0))</f>
        <v>1.1606646281756339</v>
      </c>
      <c r="AX1092" s="1">
        <f t="shared" ca="1" si="1077"/>
        <v>1.1606646281756339</v>
      </c>
      <c r="AY1092" s="1">
        <f t="shared" ca="1" si="1077"/>
        <v>1.1606646281756339</v>
      </c>
      <c r="AZ1092" s="1">
        <f t="shared" ca="1" si="1077"/>
        <v>1.1606646281756339</v>
      </c>
      <c r="BA1092" s="1">
        <f t="shared" ca="1" si="1077"/>
        <v>1.1606646281756339</v>
      </c>
      <c r="BB1092" s="1">
        <f t="shared" ca="1" si="1077"/>
        <v>1.1606646281756339</v>
      </c>
      <c r="BC1092" s="1">
        <f t="shared" ca="1" si="1077"/>
        <v>1.1606646281756339</v>
      </c>
      <c r="BD1092" s="1">
        <f t="shared" ca="1" si="1077"/>
        <v>1.1606646281756339</v>
      </c>
      <c r="BE1092" s="1">
        <f t="shared" ca="1" si="1077"/>
        <v>1.1606646281756339</v>
      </c>
      <c r="BF1092" s="1">
        <f t="shared" ca="1" si="1077"/>
        <v>1.1606646281756339</v>
      </c>
      <c r="BG1092" s="1">
        <f t="shared" ca="1" si="1077"/>
        <v>1.1606646281756339</v>
      </c>
      <c r="BH1092" s="1">
        <f t="shared" ca="1" si="1077"/>
        <v>1.1606646281756339</v>
      </c>
      <c r="BI1092" s="1">
        <f t="shared" ca="1" si="1077"/>
        <v>1.1606646281756339</v>
      </c>
      <c r="BJ1092" s="1">
        <f t="shared" ca="1" si="1077"/>
        <v>1.1606646281756339</v>
      </c>
      <c r="BK1092" s="1">
        <f t="shared" ca="1" si="1077"/>
        <v>1.1606646281756339</v>
      </c>
      <c r="BL1092" s="1">
        <f t="shared" ca="1" si="1077"/>
        <v>1.1606646281756339</v>
      </c>
      <c r="BM1092" s="1">
        <f t="shared" ca="1" si="1077"/>
        <v>1.1606646281756339</v>
      </c>
      <c r="BN1092" s="1">
        <f t="shared" ca="1" si="1077"/>
        <v>1.1606646281756339</v>
      </c>
      <c r="BO1092" s="1">
        <f t="shared" ca="1" si="1077"/>
        <v>1.1606646281756339</v>
      </c>
      <c r="BP1092" s="1">
        <f t="shared" ca="1" si="1077"/>
        <v>1.1606646281756339</v>
      </c>
      <c r="BQ1092" s="1">
        <f t="shared" ca="1" si="1077"/>
        <v>1.1606646281756339</v>
      </c>
      <c r="BR1092" s="1">
        <f t="shared" ca="1" si="1077"/>
        <v>1.1606646281756339</v>
      </c>
      <c r="BS1092" s="1">
        <f t="shared" ca="1" si="1077"/>
        <v>1.1606646281756339</v>
      </c>
      <c r="BT1092" s="1">
        <f t="shared" ca="1" si="1077"/>
        <v>1.1606646281756339</v>
      </c>
      <c r="BU1092" s="1">
        <f t="shared" ca="1" si="1077"/>
        <v>1.1606646281756339</v>
      </c>
      <c r="BV1092" s="1">
        <f t="shared" ca="1" si="1077"/>
        <v>1.1606646281756339</v>
      </c>
      <c r="BW1092" s="1">
        <f t="shared" ca="1" si="1077"/>
        <v>1.1606646281756339</v>
      </c>
      <c r="BX1092" s="1">
        <f t="shared" ca="1" si="1077"/>
        <v>1.1606646281756339</v>
      </c>
      <c r="BY1092" s="1">
        <f t="shared" ca="1" si="1077"/>
        <v>1.1606646281756339</v>
      </c>
      <c r="BZ1092">
        <v>2050</v>
      </c>
    </row>
    <row r="1093" spans="47:78" x14ac:dyDescent="0.45">
      <c r="AU1093" t="str">
        <f t="shared" ca="1" si="1033"/>
        <v>\I:</v>
      </c>
      <c r="AV1093" s="1" t="str">
        <f t="shared" ca="1" si="1013"/>
        <v/>
      </c>
      <c r="AW1093" s="1" t="str">
        <f t="shared" ref="AW1093:BY1093" ca="1" si="1078">OFFSET($F259,0,MATCH($BZ1093,$G$1:$J$1,0))</f>
        <v/>
      </c>
      <c r="AX1093" s="1" t="str">
        <f t="shared" ca="1" si="1078"/>
        <v/>
      </c>
      <c r="AY1093" s="1" t="str">
        <f t="shared" ca="1" si="1078"/>
        <v/>
      </c>
      <c r="AZ1093" s="1" t="str">
        <f t="shared" ca="1" si="1078"/>
        <v/>
      </c>
      <c r="BA1093" s="1" t="str">
        <f t="shared" ca="1" si="1078"/>
        <v/>
      </c>
      <c r="BB1093" s="1" t="str">
        <f t="shared" ca="1" si="1078"/>
        <v/>
      </c>
      <c r="BC1093" s="1" t="str">
        <f t="shared" ca="1" si="1078"/>
        <v/>
      </c>
      <c r="BD1093" s="1" t="str">
        <f t="shared" ca="1" si="1078"/>
        <v/>
      </c>
      <c r="BE1093" s="1" t="str">
        <f t="shared" ca="1" si="1078"/>
        <v/>
      </c>
      <c r="BF1093" s="1" t="str">
        <f t="shared" ca="1" si="1078"/>
        <v/>
      </c>
      <c r="BG1093" s="1" t="str">
        <f t="shared" ca="1" si="1078"/>
        <v/>
      </c>
      <c r="BH1093" s="1" t="str">
        <f t="shared" ca="1" si="1078"/>
        <v/>
      </c>
      <c r="BI1093" s="1" t="str">
        <f t="shared" ca="1" si="1078"/>
        <v/>
      </c>
      <c r="BJ1093" s="1" t="str">
        <f t="shared" ca="1" si="1078"/>
        <v/>
      </c>
      <c r="BK1093" s="1" t="str">
        <f t="shared" ca="1" si="1078"/>
        <v/>
      </c>
      <c r="BL1093" s="1" t="str">
        <f t="shared" ca="1" si="1078"/>
        <v/>
      </c>
      <c r="BM1093" s="1" t="str">
        <f t="shared" ca="1" si="1078"/>
        <v/>
      </c>
      <c r="BN1093" s="1" t="str">
        <f t="shared" ca="1" si="1078"/>
        <v/>
      </c>
      <c r="BO1093" s="1" t="str">
        <f t="shared" ca="1" si="1078"/>
        <v/>
      </c>
      <c r="BP1093" s="1" t="str">
        <f t="shared" ca="1" si="1078"/>
        <v/>
      </c>
      <c r="BQ1093" s="1" t="str">
        <f t="shared" ca="1" si="1078"/>
        <v/>
      </c>
      <c r="BR1093" s="1" t="str">
        <f t="shared" ca="1" si="1078"/>
        <v/>
      </c>
      <c r="BS1093" s="1" t="str">
        <f t="shared" ca="1" si="1078"/>
        <v/>
      </c>
      <c r="BT1093" s="1" t="str">
        <f t="shared" ca="1" si="1078"/>
        <v/>
      </c>
      <c r="BU1093" s="1" t="str">
        <f t="shared" ca="1" si="1078"/>
        <v/>
      </c>
      <c r="BV1093" s="1" t="str">
        <f t="shared" ca="1" si="1078"/>
        <v/>
      </c>
      <c r="BW1093" s="1" t="str">
        <f t="shared" ca="1" si="1078"/>
        <v/>
      </c>
      <c r="BX1093" s="1" t="str">
        <f t="shared" ca="1" si="1078"/>
        <v/>
      </c>
      <c r="BY1093" s="1" t="str">
        <f t="shared" ca="1" si="1078"/>
        <v/>
      </c>
      <c r="BZ1093">
        <v>2050</v>
      </c>
    </row>
    <row r="1094" spans="47:78" x14ac:dyDescent="0.45">
      <c r="AU1094" t="str">
        <f t="shared" ca="1" si="1033"/>
        <v>\I: IIS_PRH_BFG</v>
      </c>
      <c r="AV1094" s="1">
        <f t="shared" ref="AV1094:AV1114" ca="1" si="1079">OFFSET($F260,0,MATCH($BZ1094,$G$1:$J$1,0))</f>
        <v>1.2700973158152613</v>
      </c>
      <c r="AW1094" s="1">
        <f t="shared" ref="AW1094:BY1094" ca="1" si="1080">OFFSET($F260,0,MATCH($BZ1094,$G$1:$J$1,0))</f>
        <v>1.2700973158152613</v>
      </c>
      <c r="AX1094" s="1">
        <f t="shared" ca="1" si="1080"/>
        <v>1.2700973158152613</v>
      </c>
      <c r="AY1094" s="1">
        <f t="shared" ca="1" si="1080"/>
        <v>1.2700973158152613</v>
      </c>
      <c r="AZ1094" s="1">
        <f t="shared" ca="1" si="1080"/>
        <v>1.2700973158152613</v>
      </c>
      <c r="BA1094" s="1">
        <f t="shared" ca="1" si="1080"/>
        <v>1.2700973158152613</v>
      </c>
      <c r="BB1094" s="1">
        <f t="shared" ca="1" si="1080"/>
        <v>1.2700973158152613</v>
      </c>
      <c r="BC1094" s="1">
        <f t="shared" ca="1" si="1080"/>
        <v>1.2700973158152613</v>
      </c>
      <c r="BD1094" s="1">
        <f t="shared" ca="1" si="1080"/>
        <v>1.2700973158152613</v>
      </c>
      <c r="BE1094" s="1">
        <f t="shared" ca="1" si="1080"/>
        <v>1.2700973158152613</v>
      </c>
      <c r="BF1094" s="1">
        <f t="shared" ca="1" si="1080"/>
        <v>1.2700973158152613</v>
      </c>
      <c r="BG1094" s="1">
        <f t="shared" ca="1" si="1080"/>
        <v>1.2700973158152613</v>
      </c>
      <c r="BH1094" s="1">
        <f t="shared" ca="1" si="1080"/>
        <v>1.2700973158152613</v>
      </c>
      <c r="BI1094" s="1">
        <f t="shared" ca="1" si="1080"/>
        <v>1.2700973158152613</v>
      </c>
      <c r="BJ1094" s="1">
        <f t="shared" ca="1" si="1080"/>
        <v>1.2700973158152613</v>
      </c>
      <c r="BK1094" s="1">
        <f t="shared" ca="1" si="1080"/>
        <v>1.2700973158152613</v>
      </c>
      <c r="BL1094" s="1">
        <f t="shared" ca="1" si="1080"/>
        <v>1.2700973158152613</v>
      </c>
      <c r="BM1094" s="1">
        <f t="shared" ca="1" si="1080"/>
        <v>1.2700973158152613</v>
      </c>
      <c r="BN1094" s="1">
        <f t="shared" ca="1" si="1080"/>
        <v>1.2700973158152613</v>
      </c>
      <c r="BO1094" s="1">
        <f t="shared" ca="1" si="1080"/>
        <v>1.2700973158152613</v>
      </c>
      <c r="BP1094" s="1">
        <f t="shared" ca="1" si="1080"/>
        <v>1.2700973158152613</v>
      </c>
      <c r="BQ1094" s="1">
        <f t="shared" ca="1" si="1080"/>
        <v>1.2700973158152613</v>
      </c>
      <c r="BR1094" s="1">
        <f t="shared" ca="1" si="1080"/>
        <v>1.2700973158152613</v>
      </c>
      <c r="BS1094" s="1">
        <f t="shared" ca="1" si="1080"/>
        <v>1.2700973158152613</v>
      </c>
      <c r="BT1094" s="1">
        <f t="shared" ca="1" si="1080"/>
        <v>1.2700973158152613</v>
      </c>
      <c r="BU1094" s="1">
        <f t="shared" ca="1" si="1080"/>
        <v>1.2700973158152613</v>
      </c>
      <c r="BV1094" s="1">
        <f t="shared" ca="1" si="1080"/>
        <v>1.2700973158152613</v>
      </c>
      <c r="BW1094" s="1">
        <f t="shared" ca="1" si="1080"/>
        <v>1.2700973158152613</v>
      </c>
      <c r="BX1094" s="1">
        <f t="shared" ca="1" si="1080"/>
        <v>1.2700973158152613</v>
      </c>
      <c r="BY1094" s="1">
        <f t="shared" ca="1" si="1080"/>
        <v>1.2700973158152613</v>
      </c>
      <c r="BZ1094">
        <v>2050</v>
      </c>
    </row>
    <row r="1095" spans="47:78" x14ac:dyDescent="0.45">
      <c r="AU1095" t="str">
        <f t="shared" ca="1" si="1033"/>
        <v>\I: IIS_PRC_BFG</v>
      </c>
      <c r="AV1095" s="1">
        <f t="shared" ca="1" si="1079"/>
        <v>1.1606646281756339</v>
      </c>
      <c r="AW1095" s="1">
        <f t="shared" ref="AW1095:BY1095" ca="1" si="1081">OFFSET($F261,0,MATCH($BZ1095,$G$1:$J$1,0))</f>
        <v>1.1606646281756339</v>
      </c>
      <c r="AX1095" s="1">
        <f t="shared" ca="1" si="1081"/>
        <v>1.1606646281756339</v>
      </c>
      <c r="AY1095" s="1">
        <f t="shared" ca="1" si="1081"/>
        <v>1.1606646281756339</v>
      </c>
      <c r="AZ1095" s="1">
        <f t="shared" ca="1" si="1081"/>
        <v>1.1606646281756339</v>
      </c>
      <c r="BA1095" s="1">
        <f t="shared" ca="1" si="1081"/>
        <v>1.1606646281756339</v>
      </c>
      <c r="BB1095" s="1">
        <f t="shared" ca="1" si="1081"/>
        <v>1.1606646281756339</v>
      </c>
      <c r="BC1095" s="1">
        <f t="shared" ca="1" si="1081"/>
        <v>1.1606646281756339</v>
      </c>
      <c r="BD1095" s="1">
        <f t="shared" ca="1" si="1081"/>
        <v>1.1606646281756339</v>
      </c>
      <c r="BE1095" s="1">
        <f t="shared" ca="1" si="1081"/>
        <v>1.1606646281756339</v>
      </c>
      <c r="BF1095" s="1">
        <f t="shared" ca="1" si="1081"/>
        <v>1.1606646281756339</v>
      </c>
      <c r="BG1095" s="1">
        <f t="shared" ca="1" si="1081"/>
        <v>1.1606646281756339</v>
      </c>
      <c r="BH1095" s="1">
        <f t="shared" ca="1" si="1081"/>
        <v>1.1606646281756339</v>
      </c>
      <c r="BI1095" s="1">
        <f t="shared" ca="1" si="1081"/>
        <v>1.1606646281756339</v>
      </c>
      <c r="BJ1095" s="1">
        <f t="shared" ca="1" si="1081"/>
        <v>1.1606646281756339</v>
      </c>
      <c r="BK1095" s="1">
        <f t="shared" ca="1" si="1081"/>
        <v>1.1606646281756339</v>
      </c>
      <c r="BL1095" s="1">
        <f t="shared" ca="1" si="1081"/>
        <v>1.1606646281756339</v>
      </c>
      <c r="BM1095" s="1">
        <f t="shared" ca="1" si="1081"/>
        <v>1.1606646281756339</v>
      </c>
      <c r="BN1095" s="1">
        <f t="shared" ca="1" si="1081"/>
        <v>1.1606646281756339</v>
      </c>
      <c r="BO1095" s="1">
        <f t="shared" ca="1" si="1081"/>
        <v>1.1606646281756339</v>
      </c>
      <c r="BP1095" s="1">
        <f t="shared" ca="1" si="1081"/>
        <v>1.1606646281756339</v>
      </c>
      <c r="BQ1095" s="1">
        <f t="shared" ca="1" si="1081"/>
        <v>1.1606646281756339</v>
      </c>
      <c r="BR1095" s="1">
        <f t="shared" ca="1" si="1081"/>
        <v>1.1606646281756339</v>
      </c>
      <c r="BS1095" s="1">
        <f t="shared" ca="1" si="1081"/>
        <v>1.1606646281756339</v>
      </c>
      <c r="BT1095" s="1">
        <f t="shared" ca="1" si="1081"/>
        <v>1.1606646281756339</v>
      </c>
      <c r="BU1095" s="1">
        <f t="shared" ca="1" si="1081"/>
        <v>1.1606646281756339</v>
      </c>
      <c r="BV1095" s="1">
        <f t="shared" ca="1" si="1081"/>
        <v>1.1606646281756339</v>
      </c>
      <c r="BW1095" s="1">
        <f t="shared" ca="1" si="1081"/>
        <v>1.1606646281756339</v>
      </c>
      <c r="BX1095" s="1">
        <f t="shared" ca="1" si="1081"/>
        <v>1.1606646281756339</v>
      </c>
      <c r="BY1095" s="1">
        <f t="shared" ca="1" si="1081"/>
        <v>1.1606646281756339</v>
      </c>
      <c r="BZ1095">
        <v>2050</v>
      </c>
    </row>
    <row r="1096" spans="47:78" x14ac:dyDescent="0.45">
      <c r="AU1096" t="str">
        <f t="shared" ca="1" si="1033"/>
        <v>\I: IIS_MDR_BFG</v>
      </c>
      <c r="AV1096" s="1">
        <f t="shared" ca="1" si="1079"/>
        <v>1.2700973158152613</v>
      </c>
      <c r="AW1096" s="1">
        <f t="shared" ref="AW1096:BY1096" ca="1" si="1082">OFFSET($F262,0,MATCH($BZ1096,$G$1:$J$1,0))</f>
        <v>1.2700973158152613</v>
      </c>
      <c r="AX1096" s="1">
        <f t="shared" ca="1" si="1082"/>
        <v>1.2700973158152613</v>
      </c>
      <c r="AY1096" s="1">
        <f t="shared" ca="1" si="1082"/>
        <v>1.2700973158152613</v>
      </c>
      <c r="AZ1096" s="1">
        <f t="shared" ca="1" si="1082"/>
        <v>1.2700973158152613</v>
      </c>
      <c r="BA1096" s="1">
        <f t="shared" ca="1" si="1082"/>
        <v>1.2700973158152613</v>
      </c>
      <c r="BB1096" s="1">
        <f t="shared" ca="1" si="1082"/>
        <v>1.2700973158152613</v>
      </c>
      <c r="BC1096" s="1">
        <f t="shared" ca="1" si="1082"/>
        <v>1.2700973158152613</v>
      </c>
      <c r="BD1096" s="1">
        <f t="shared" ca="1" si="1082"/>
        <v>1.2700973158152613</v>
      </c>
      <c r="BE1096" s="1">
        <f t="shared" ca="1" si="1082"/>
        <v>1.2700973158152613</v>
      </c>
      <c r="BF1096" s="1">
        <f t="shared" ca="1" si="1082"/>
        <v>1.2700973158152613</v>
      </c>
      <c r="BG1096" s="1">
        <f t="shared" ca="1" si="1082"/>
        <v>1.2700973158152613</v>
      </c>
      <c r="BH1096" s="1">
        <f t="shared" ca="1" si="1082"/>
        <v>1.2700973158152613</v>
      </c>
      <c r="BI1096" s="1">
        <f t="shared" ca="1" si="1082"/>
        <v>1.2700973158152613</v>
      </c>
      <c r="BJ1096" s="1">
        <f t="shared" ca="1" si="1082"/>
        <v>1.2700973158152613</v>
      </c>
      <c r="BK1096" s="1">
        <f t="shared" ca="1" si="1082"/>
        <v>1.2700973158152613</v>
      </c>
      <c r="BL1096" s="1">
        <f t="shared" ca="1" si="1082"/>
        <v>1.2700973158152613</v>
      </c>
      <c r="BM1096" s="1">
        <f t="shared" ca="1" si="1082"/>
        <v>1.2700973158152613</v>
      </c>
      <c r="BN1096" s="1">
        <f t="shared" ca="1" si="1082"/>
        <v>1.2700973158152613</v>
      </c>
      <c r="BO1096" s="1">
        <f t="shared" ca="1" si="1082"/>
        <v>1.2700973158152613</v>
      </c>
      <c r="BP1096" s="1">
        <f t="shared" ca="1" si="1082"/>
        <v>1.2700973158152613</v>
      </c>
      <c r="BQ1096" s="1">
        <f t="shared" ca="1" si="1082"/>
        <v>1.2700973158152613</v>
      </c>
      <c r="BR1096" s="1">
        <f t="shared" ca="1" si="1082"/>
        <v>1.2700973158152613</v>
      </c>
      <c r="BS1096" s="1">
        <f t="shared" ca="1" si="1082"/>
        <v>1.2700973158152613</v>
      </c>
      <c r="BT1096" s="1">
        <f t="shared" ca="1" si="1082"/>
        <v>1.2700973158152613</v>
      </c>
      <c r="BU1096" s="1">
        <f t="shared" ca="1" si="1082"/>
        <v>1.2700973158152613</v>
      </c>
      <c r="BV1096" s="1">
        <f t="shared" ca="1" si="1082"/>
        <v>1.2700973158152613</v>
      </c>
      <c r="BW1096" s="1">
        <f t="shared" ca="1" si="1082"/>
        <v>1.2700973158152613</v>
      </c>
      <c r="BX1096" s="1">
        <f t="shared" ca="1" si="1082"/>
        <v>1.2700973158152613</v>
      </c>
      <c r="BY1096" s="1">
        <f t="shared" ca="1" si="1082"/>
        <v>1.2700973158152613</v>
      </c>
      <c r="BZ1096">
        <v>2050</v>
      </c>
    </row>
    <row r="1097" spans="47:78" x14ac:dyDescent="0.45">
      <c r="AU1097" t="str">
        <f t="shared" ca="1" si="1033"/>
        <v>\I: IIS_OTP_BFG</v>
      </c>
      <c r="AV1097" s="1">
        <f t="shared" ca="1" si="1079"/>
        <v>1.2700973158152613</v>
      </c>
      <c r="AW1097" s="1">
        <f t="shared" ref="AW1097:BY1097" ca="1" si="1083">OFFSET($F263,0,MATCH($BZ1097,$G$1:$J$1,0))</f>
        <v>1.2700973158152613</v>
      </c>
      <c r="AX1097" s="1">
        <f t="shared" ca="1" si="1083"/>
        <v>1.2700973158152613</v>
      </c>
      <c r="AY1097" s="1">
        <f t="shared" ca="1" si="1083"/>
        <v>1.2700973158152613</v>
      </c>
      <c r="AZ1097" s="1">
        <f t="shared" ca="1" si="1083"/>
        <v>1.2700973158152613</v>
      </c>
      <c r="BA1097" s="1">
        <f t="shared" ca="1" si="1083"/>
        <v>1.2700973158152613</v>
      </c>
      <c r="BB1097" s="1">
        <f t="shared" ca="1" si="1083"/>
        <v>1.2700973158152613</v>
      </c>
      <c r="BC1097" s="1">
        <f t="shared" ca="1" si="1083"/>
        <v>1.2700973158152613</v>
      </c>
      <c r="BD1097" s="1">
        <f t="shared" ca="1" si="1083"/>
        <v>1.2700973158152613</v>
      </c>
      <c r="BE1097" s="1">
        <f t="shared" ca="1" si="1083"/>
        <v>1.2700973158152613</v>
      </c>
      <c r="BF1097" s="1">
        <f t="shared" ca="1" si="1083"/>
        <v>1.2700973158152613</v>
      </c>
      <c r="BG1097" s="1">
        <f t="shared" ca="1" si="1083"/>
        <v>1.2700973158152613</v>
      </c>
      <c r="BH1097" s="1">
        <f t="shared" ca="1" si="1083"/>
        <v>1.2700973158152613</v>
      </c>
      <c r="BI1097" s="1">
        <f t="shared" ca="1" si="1083"/>
        <v>1.2700973158152613</v>
      </c>
      <c r="BJ1097" s="1">
        <f t="shared" ca="1" si="1083"/>
        <v>1.2700973158152613</v>
      </c>
      <c r="BK1097" s="1">
        <f t="shared" ca="1" si="1083"/>
        <v>1.2700973158152613</v>
      </c>
      <c r="BL1097" s="1">
        <f t="shared" ca="1" si="1083"/>
        <v>1.2700973158152613</v>
      </c>
      <c r="BM1097" s="1">
        <f t="shared" ca="1" si="1083"/>
        <v>1.2700973158152613</v>
      </c>
      <c r="BN1097" s="1">
        <f t="shared" ca="1" si="1083"/>
        <v>1.2700973158152613</v>
      </c>
      <c r="BO1097" s="1">
        <f t="shared" ca="1" si="1083"/>
        <v>1.2700973158152613</v>
      </c>
      <c r="BP1097" s="1">
        <f t="shared" ca="1" si="1083"/>
        <v>1.2700973158152613</v>
      </c>
      <c r="BQ1097" s="1">
        <f t="shared" ca="1" si="1083"/>
        <v>1.2700973158152613</v>
      </c>
      <c r="BR1097" s="1">
        <f t="shared" ca="1" si="1083"/>
        <v>1.2700973158152613</v>
      </c>
      <c r="BS1097" s="1">
        <f t="shared" ca="1" si="1083"/>
        <v>1.2700973158152613</v>
      </c>
      <c r="BT1097" s="1">
        <f t="shared" ca="1" si="1083"/>
        <v>1.2700973158152613</v>
      </c>
      <c r="BU1097" s="1">
        <f t="shared" ca="1" si="1083"/>
        <v>1.2700973158152613</v>
      </c>
      <c r="BV1097" s="1">
        <f t="shared" ca="1" si="1083"/>
        <v>1.2700973158152613</v>
      </c>
      <c r="BW1097" s="1">
        <f t="shared" ca="1" si="1083"/>
        <v>1.2700973158152613</v>
      </c>
      <c r="BX1097" s="1">
        <f t="shared" ca="1" si="1083"/>
        <v>1.2700973158152613</v>
      </c>
      <c r="BY1097" s="1">
        <f t="shared" ca="1" si="1083"/>
        <v>1.2700973158152613</v>
      </c>
      <c r="BZ1097">
        <v>2050</v>
      </c>
    </row>
    <row r="1098" spans="47:78" x14ac:dyDescent="0.45">
      <c r="AU1098" t="str">
        <f t="shared" ca="1" si="1033"/>
        <v>\I: IIS_SPC_BFG</v>
      </c>
      <c r="AV1098" s="1">
        <f t="shared" ca="1" si="1079"/>
        <v>1.1606646281756339</v>
      </c>
      <c r="AW1098" s="1">
        <f t="shared" ref="AW1098:BY1098" ca="1" si="1084">OFFSET($F264,0,MATCH($BZ1098,$G$1:$J$1,0))</f>
        <v>1.1606646281756339</v>
      </c>
      <c r="AX1098" s="1">
        <f t="shared" ca="1" si="1084"/>
        <v>1.1606646281756339</v>
      </c>
      <c r="AY1098" s="1">
        <f t="shared" ca="1" si="1084"/>
        <v>1.1606646281756339</v>
      </c>
      <c r="AZ1098" s="1">
        <f t="shared" ca="1" si="1084"/>
        <v>1.1606646281756339</v>
      </c>
      <c r="BA1098" s="1">
        <f t="shared" ca="1" si="1084"/>
        <v>1.1606646281756339</v>
      </c>
      <c r="BB1098" s="1">
        <f t="shared" ca="1" si="1084"/>
        <v>1.1606646281756339</v>
      </c>
      <c r="BC1098" s="1">
        <f t="shared" ca="1" si="1084"/>
        <v>1.1606646281756339</v>
      </c>
      <c r="BD1098" s="1">
        <f t="shared" ca="1" si="1084"/>
        <v>1.1606646281756339</v>
      </c>
      <c r="BE1098" s="1">
        <f t="shared" ca="1" si="1084"/>
        <v>1.1606646281756339</v>
      </c>
      <c r="BF1098" s="1">
        <f t="shared" ca="1" si="1084"/>
        <v>1.1606646281756339</v>
      </c>
      <c r="BG1098" s="1">
        <f t="shared" ca="1" si="1084"/>
        <v>1.1606646281756339</v>
      </c>
      <c r="BH1098" s="1">
        <f t="shared" ca="1" si="1084"/>
        <v>1.1606646281756339</v>
      </c>
      <c r="BI1098" s="1">
        <f t="shared" ca="1" si="1084"/>
        <v>1.1606646281756339</v>
      </c>
      <c r="BJ1098" s="1">
        <f t="shared" ca="1" si="1084"/>
        <v>1.1606646281756339</v>
      </c>
      <c r="BK1098" s="1">
        <f t="shared" ca="1" si="1084"/>
        <v>1.1606646281756339</v>
      </c>
      <c r="BL1098" s="1">
        <f t="shared" ca="1" si="1084"/>
        <v>1.1606646281756339</v>
      </c>
      <c r="BM1098" s="1">
        <f t="shared" ca="1" si="1084"/>
        <v>1.1606646281756339</v>
      </c>
      <c r="BN1098" s="1">
        <f t="shared" ca="1" si="1084"/>
        <v>1.1606646281756339</v>
      </c>
      <c r="BO1098" s="1">
        <f t="shared" ca="1" si="1084"/>
        <v>1.1606646281756339</v>
      </c>
      <c r="BP1098" s="1">
        <f t="shared" ca="1" si="1084"/>
        <v>1.1606646281756339</v>
      </c>
      <c r="BQ1098" s="1">
        <f t="shared" ca="1" si="1084"/>
        <v>1.1606646281756339</v>
      </c>
      <c r="BR1098" s="1">
        <f t="shared" ca="1" si="1084"/>
        <v>1.1606646281756339</v>
      </c>
      <c r="BS1098" s="1">
        <f t="shared" ca="1" si="1084"/>
        <v>1.1606646281756339</v>
      </c>
      <c r="BT1098" s="1">
        <f t="shared" ca="1" si="1084"/>
        <v>1.1606646281756339</v>
      </c>
      <c r="BU1098" s="1">
        <f t="shared" ca="1" si="1084"/>
        <v>1.1606646281756339</v>
      </c>
      <c r="BV1098" s="1">
        <f t="shared" ca="1" si="1084"/>
        <v>1.1606646281756339</v>
      </c>
      <c r="BW1098" s="1">
        <f t="shared" ca="1" si="1084"/>
        <v>1.1606646281756339</v>
      </c>
      <c r="BX1098" s="1">
        <f t="shared" ca="1" si="1084"/>
        <v>1.1606646281756339</v>
      </c>
      <c r="BY1098" s="1">
        <f t="shared" ca="1" si="1084"/>
        <v>1.1606646281756339</v>
      </c>
      <c r="BZ1098">
        <v>2050</v>
      </c>
    </row>
    <row r="1099" spans="47:78" x14ac:dyDescent="0.45">
      <c r="AU1099" t="str">
        <f t="shared" ca="1" si="1033"/>
        <v>\I: IIS_OTH_BFG</v>
      </c>
      <c r="AV1099" s="1">
        <f t="shared" ca="1" si="1079"/>
        <v>1.1606646281756339</v>
      </c>
      <c r="AW1099" s="1">
        <f t="shared" ref="AW1099:BY1099" ca="1" si="1085">OFFSET($F265,0,MATCH($BZ1099,$G$1:$J$1,0))</f>
        <v>1.1606646281756339</v>
      </c>
      <c r="AX1099" s="1">
        <f t="shared" ca="1" si="1085"/>
        <v>1.1606646281756339</v>
      </c>
      <c r="AY1099" s="1">
        <f t="shared" ca="1" si="1085"/>
        <v>1.1606646281756339</v>
      </c>
      <c r="AZ1099" s="1">
        <f t="shared" ca="1" si="1085"/>
        <v>1.1606646281756339</v>
      </c>
      <c r="BA1099" s="1">
        <f t="shared" ca="1" si="1085"/>
        <v>1.1606646281756339</v>
      </c>
      <c r="BB1099" s="1">
        <f t="shared" ca="1" si="1085"/>
        <v>1.1606646281756339</v>
      </c>
      <c r="BC1099" s="1">
        <f t="shared" ca="1" si="1085"/>
        <v>1.1606646281756339</v>
      </c>
      <c r="BD1099" s="1">
        <f t="shared" ca="1" si="1085"/>
        <v>1.1606646281756339</v>
      </c>
      <c r="BE1099" s="1">
        <f t="shared" ca="1" si="1085"/>
        <v>1.1606646281756339</v>
      </c>
      <c r="BF1099" s="1">
        <f t="shared" ca="1" si="1085"/>
        <v>1.1606646281756339</v>
      </c>
      <c r="BG1099" s="1">
        <f t="shared" ca="1" si="1085"/>
        <v>1.1606646281756339</v>
      </c>
      <c r="BH1099" s="1">
        <f t="shared" ca="1" si="1085"/>
        <v>1.1606646281756339</v>
      </c>
      <c r="BI1099" s="1">
        <f t="shared" ca="1" si="1085"/>
        <v>1.1606646281756339</v>
      </c>
      <c r="BJ1099" s="1">
        <f t="shared" ca="1" si="1085"/>
        <v>1.1606646281756339</v>
      </c>
      <c r="BK1099" s="1">
        <f t="shared" ca="1" si="1085"/>
        <v>1.1606646281756339</v>
      </c>
      <c r="BL1099" s="1">
        <f t="shared" ca="1" si="1085"/>
        <v>1.1606646281756339</v>
      </c>
      <c r="BM1099" s="1">
        <f t="shared" ca="1" si="1085"/>
        <v>1.1606646281756339</v>
      </c>
      <c r="BN1099" s="1">
        <f t="shared" ca="1" si="1085"/>
        <v>1.1606646281756339</v>
      </c>
      <c r="BO1099" s="1">
        <f t="shared" ca="1" si="1085"/>
        <v>1.1606646281756339</v>
      </c>
      <c r="BP1099" s="1">
        <f t="shared" ca="1" si="1085"/>
        <v>1.1606646281756339</v>
      </c>
      <c r="BQ1099" s="1">
        <f t="shared" ca="1" si="1085"/>
        <v>1.1606646281756339</v>
      </c>
      <c r="BR1099" s="1">
        <f t="shared" ca="1" si="1085"/>
        <v>1.1606646281756339</v>
      </c>
      <c r="BS1099" s="1">
        <f t="shared" ca="1" si="1085"/>
        <v>1.1606646281756339</v>
      </c>
      <c r="BT1099" s="1">
        <f t="shared" ca="1" si="1085"/>
        <v>1.1606646281756339</v>
      </c>
      <c r="BU1099" s="1">
        <f t="shared" ca="1" si="1085"/>
        <v>1.1606646281756339</v>
      </c>
      <c r="BV1099" s="1">
        <f t="shared" ca="1" si="1085"/>
        <v>1.1606646281756339</v>
      </c>
      <c r="BW1099" s="1">
        <f t="shared" ca="1" si="1085"/>
        <v>1.1606646281756339</v>
      </c>
      <c r="BX1099" s="1">
        <f t="shared" ca="1" si="1085"/>
        <v>1.1606646281756339</v>
      </c>
      <c r="BY1099" s="1">
        <f t="shared" ca="1" si="1085"/>
        <v>1.1606646281756339</v>
      </c>
      <c r="BZ1099">
        <v>2050</v>
      </c>
    </row>
    <row r="1100" spans="47:78" x14ac:dyDescent="0.45">
      <c r="AU1100" t="str">
        <f t="shared" ca="1" si="1033"/>
        <v>\I:</v>
      </c>
      <c r="AV1100" s="1" t="str">
        <f t="shared" ca="1" si="1079"/>
        <v/>
      </c>
      <c r="AW1100" s="1" t="str">
        <f t="shared" ref="AW1100:BY1100" ca="1" si="1086">OFFSET($F266,0,MATCH($BZ1100,$G$1:$J$1,0))</f>
        <v/>
      </c>
      <c r="AX1100" s="1" t="str">
        <f t="shared" ca="1" si="1086"/>
        <v/>
      </c>
      <c r="AY1100" s="1" t="str">
        <f t="shared" ca="1" si="1086"/>
        <v/>
      </c>
      <c r="AZ1100" s="1" t="str">
        <f t="shared" ca="1" si="1086"/>
        <v/>
      </c>
      <c r="BA1100" s="1" t="str">
        <f t="shared" ca="1" si="1086"/>
        <v/>
      </c>
      <c r="BB1100" s="1" t="str">
        <f t="shared" ca="1" si="1086"/>
        <v/>
      </c>
      <c r="BC1100" s="1" t="str">
        <f t="shared" ca="1" si="1086"/>
        <v/>
      </c>
      <c r="BD1100" s="1" t="str">
        <f t="shared" ca="1" si="1086"/>
        <v/>
      </c>
      <c r="BE1100" s="1" t="str">
        <f t="shared" ca="1" si="1086"/>
        <v/>
      </c>
      <c r="BF1100" s="1" t="str">
        <f t="shared" ca="1" si="1086"/>
        <v/>
      </c>
      <c r="BG1100" s="1" t="str">
        <f t="shared" ca="1" si="1086"/>
        <v/>
      </c>
      <c r="BH1100" s="1" t="str">
        <f t="shared" ca="1" si="1086"/>
        <v/>
      </c>
      <c r="BI1100" s="1" t="str">
        <f t="shared" ca="1" si="1086"/>
        <v/>
      </c>
      <c r="BJ1100" s="1" t="str">
        <f t="shared" ca="1" si="1086"/>
        <v/>
      </c>
      <c r="BK1100" s="1" t="str">
        <f t="shared" ca="1" si="1086"/>
        <v/>
      </c>
      <c r="BL1100" s="1" t="str">
        <f t="shared" ca="1" si="1086"/>
        <v/>
      </c>
      <c r="BM1100" s="1" t="str">
        <f t="shared" ca="1" si="1086"/>
        <v/>
      </c>
      <c r="BN1100" s="1" t="str">
        <f t="shared" ca="1" si="1086"/>
        <v/>
      </c>
      <c r="BO1100" s="1" t="str">
        <f t="shared" ca="1" si="1086"/>
        <v/>
      </c>
      <c r="BP1100" s="1" t="str">
        <f t="shared" ca="1" si="1086"/>
        <v/>
      </c>
      <c r="BQ1100" s="1" t="str">
        <f t="shared" ca="1" si="1086"/>
        <v/>
      </c>
      <c r="BR1100" s="1" t="str">
        <f t="shared" ca="1" si="1086"/>
        <v/>
      </c>
      <c r="BS1100" s="1" t="str">
        <f t="shared" ca="1" si="1086"/>
        <v/>
      </c>
      <c r="BT1100" s="1" t="str">
        <f t="shared" ca="1" si="1086"/>
        <v/>
      </c>
      <c r="BU1100" s="1" t="str">
        <f t="shared" ca="1" si="1086"/>
        <v/>
      </c>
      <c r="BV1100" s="1" t="str">
        <f t="shared" ca="1" si="1086"/>
        <v/>
      </c>
      <c r="BW1100" s="1" t="str">
        <f t="shared" ca="1" si="1086"/>
        <v/>
      </c>
      <c r="BX1100" s="1" t="str">
        <f t="shared" ca="1" si="1086"/>
        <v/>
      </c>
      <c r="BY1100" s="1" t="str">
        <f t="shared" ca="1" si="1086"/>
        <v/>
      </c>
      <c r="BZ1100">
        <v>2050</v>
      </c>
    </row>
    <row r="1101" spans="47:78" x14ac:dyDescent="0.45">
      <c r="AU1101" t="str">
        <f t="shared" ca="1" si="1033"/>
        <v>INF_PRH_BFG</v>
      </c>
      <c r="AV1101" s="1">
        <f t="shared" ca="1" si="1079"/>
        <v>1.8526629679412749</v>
      </c>
      <c r="AW1101" s="1">
        <f t="shared" ref="AW1101:BY1101" ca="1" si="1087">OFFSET($F267,0,MATCH($BZ1101,$G$1:$J$1,0))</f>
        <v>1.8526629679412749</v>
      </c>
      <c r="AX1101" s="1">
        <f t="shared" ca="1" si="1087"/>
        <v>1.8526629679412749</v>
      </c>
      <c r="AY1101" s="1">
        <f t="shared" ca="1" si="1087"/>
        <v>1.8526629679412749</v>
      </c>
      <c r="AZ1101" s="1">
        <f t="shared" ca="1" si="1087"/>
        <v>1.8526629679412749</v>
      </c>
      <c r="BA1101" s="1">
        <f t="shared" ca="1" si="1087"/>
        <v>1.8526629679412749</v>
      </c>
      <c r="BB1101" s="1">
        <f t="shared" ca="1" si="1087"/>
        <v>1.8526629679412749</v>
      </c>
      <c r="BC1101" s="1">
        <f t="shared" ca="1" si="1087"/>
        <v>1.8526629679412749</v>
      </c>
      <c r="BD1101" s="1">
        <f t="shared" ca="1" si="1087"/>
        <v>1.8526629679412749</v>
      </c>
      <c r="BE1101" s="1">
        <f t="shared" ca="1" si="1087"/>
        <v>1.8526629679412749</v>
      </c>
      <c r="BF1101" s="1">
        <f t="shared" ca="1" si="1087"/>
        <v>1.8526629679412749</v>
      </c>
      <c r="BG1101" s="1">
        <f t="shared" ca="1" si="1087"/>
        <v>1.8526629679412749</v>
      </c>
      <c r="BH1101" s="1">
        <f t="shared" ca="1" si="1087"/>
        <v>1.8526629679412749</v>
      </c>
      <c r="BI1101" s="1">
        <f t="shared" ca="1" si="1087"/>
        <v>1.8526629679412749</v>
      </c>
      <c r="BJ1101" s="1">
        <f t="shared" ca="1" si="1087"/>
        <v>1.8526629679412749</v>
      </c>
      <c r="BK1101" s="1">
        <f t="shared" ca="1" si="1087"/>
        <v>1.8526629679412749</v>
      </c>
      <c r="BL1101" s="1">
        <f t="shared" ca="1" si="1087"/>
        <v>1.8526629679412749</v>
      </c>
      <c r="BM1101" s="1">
        <f t="shared" ca="1" si="1087"/>
        <v>1.8526629679412749</v>
      </c>
      <c r="BN1101" s="1">
        <f t="shared" ca="1" si="1087"/>
        <v>1.8526629679412749</v>
      </c>
      <c r="BO1101" s="1">
        <f t="shared" ca="1" si="1087"/>
        <v>1.8526629679412749</v>
      </c>
      <c r="BP1101" s="1">
        <f t="shared" ca="1" si="1087"/>
        <v>1.8526629679412749</v>
      </c>
      <c r="BQ1101" s="1">
        <f t="shared" ca="1" si="1087"/>
        <v>1.8526629679412749</v>
      </c>
      <c r="BR1101" s="1">
        <f t="shared" ca="1" si="1087"/>
        <v>1.8526629679412749</v>
      </c>
      <c r="BS1101" s="1">
        <f t="shared" ca="1" si="1087"/>
        <v>1.8526629679412749</v>
      </c>
      <c r="BT1101" s="1">
        <f t="shared" ca="1" si="1087"/>
        <v>1.8526629679412749</v>
      </c>
      <c r="BU1101" s="1">
        <f t="shared" ca="1" si="1087"/>
        <v>1.8526629679412749</v>
      </c>
      <c r="BV1101" s="1">
        <f t="shared" ca="1" si="1087"/>
        <v>1.8526629679412749</v>
      </c>
      <c r="BW1101" s="1">
        <f t="shared" ca="1" si="1087"/>
        <v>1.8526629679412749</v>
      </c>
      <c r="BX1101" s="1">
        <f t="shared" ca="1" si="1087"/>
        <v>1.8526629679412749</v>
      </c>
      <c r="BY1101" s="1">
        <f t="shared" ca="1" si="1087"/>
        <v>1.8526629679412749</v>
      </c>
      <c r="BZ1101">
        <v>2050</v>
      </c>
    </row>
    <row r="1102" spans="47:78" x14ac:dyDescent="0.45">
      <c r="AU1102" t="str">
        <f t="shared" ca="1" si="1033"/>
        <v>INF_MDR_BFG</v>
      </c>
      <c r="AV1102" s="1">
        <f t="shared" ca="1" si="1079"/>
        <v>1.8526629679412749</v>
      </c>
      <c r="AW1102" s="1">
        <f t="shared" ref="AW1102:BY1102" ca="1" si="1088">OFFSET($F268,0,MATCH($BZ1102,$G$1:$J$1,0))</f>
        <v>1.8526629679412749</v>
      </c>
      <c r="AX1102" s="1">
        <f t="shared" ca="1" si="1088"/>
        <v>1.8526629679412749</v>
      </c>
      <c r="AY1102" s="1">
        <f t="shared" ca="1" si="1088"/>
        <v>1.8526629679412749</v>
      </c>
      <c r="AZ1102" s="1">
        <f t="shared" ca="1" si="1088"/>
        <v>1.8526629679412749</v>
      </c>
      <c r="BA1102" s="1">
        <f t="shared" ca="1" si="1088"/>
        <v>1.8526629679412749</v>
      </c>
      <c r="BB1102" s="1">
        <f t="shared" ca="1" si="1088"/>
        <v>1.8526629679412749</v>
      </c>
      <c r="BC1102" s="1">
        <f t="shared" ca="1" si="1088"/>
        <v>1.8526629679412749</v>
      </c>
      <c r="BD1102" s="1">
        <f t="shared" ca="1" si="1088"/>
        <v>1.8526629679412749</v>
      </c>
      <c r="BE1102" s="1">
        <f t="shared" ca="1" si="1088"/>
        <v>1.8526629679412749</v>
      </c>
      <c r="BF1102" s="1">
        <f t="shared" ca="1" si="1088"/>
        <v>1.8526629679412749</v>
      </c>
      <c r="BG1102" s="1">
        <f t="shared" ca="1" si="1088"/>
        <v>1.8526629679412749</v>
      </c>
      <c r="BH1102" s="1">
        <f t="shared" ca="1" si="1088"/>
        <v>1.8526629679412749</v>
      </c>
      <c r="BI1102" s="1">
        <f t="shared" ca="1" si="1088"/>
        <v>1.8526629679412749</v>
      </c>
      <c r="BJ1102" s="1">
        <f t="shared" ca="1" si="1088"/>
        <v>1.8526629679412749</v>
      </c>
      <c r="BK1102" s="1">
        <f t="shared" ca="1" si="1088"/>
        <v>1.8526629679412749</v>
      </c>
      <c r="BL1102" s="1">
        <f t="shared" ca="1" si="1088"/>
        <v>1.8526629679412749</v>
      </c>
      <c r="BM1102" s="1">
        <f t="shared" ca="1" si="1088"/>
        <v>1.8526629679412749</v>
      </c>
      <c r="BN1102" s="1">
        <f t="shared" ca="1" si="1088"/>
        <v>1.8526629679412749</v>
      </c>
      <c r="BO1102" s="1">
        <f t="shared" ca="1" si="1088"/>
        <v>1.8526629679412749</v>
      </c>
      <c r="BP1102" s="1">
        <f t="shared" ca="1" si="1088"/>
        <v>1.8526629679412749</v>
      </c>
      <c r="BQ1102" s="1">
        <f t="shared" ca="1" si="1088"/>
        <v>1.8526629679412749</v>
      </c>
      <c r="BR1102" s="1">
        <f t="shared" ca="1" si="1088"/>
        <v>1.8526629679412749</v>
      </c>
      <c r="BS1102" s="1">
        <f t="shared" ca="1" si="1088"/>
        <v>1.8526629679412749</v>
      </c>
      <c r="BT1102" s="1">
        <f t="shared" ca="1" si="1088"/>
        <v>1.8526629679412749</v>
      </c>
      <c r="BU1102" s="1">
        <f t="shared" ca="1" si="1088"/>
        <v>1.8526629679412749</v>
      </c>
      <c r="BV1102" s="1">
        <f t="shared" ca="1" si="1088"/>
        <v>1.8526629679412749</v>
      </c>
      <c r="BW1102" s="1">
        <f t="shared" ca="1" si="1088"/>
        <v>1.8526629679412749</v>
      </c>
      <c r="BX1102" s="1">
        <f t="shared" ca="1" si="1088"/>
        <v>1.8526629679412749</v>
      </c>
      <c r="BY1102" s="1">
        <f t="shared" ca="1" si="1088"/>
        <v>1.8526629679412749</v>
      </c>
      <c r="BZ1102">
        <v>2050</v>
      </c>
    </row>
    <row r="1103" spans="47:78" x14ac:dyDescent="0.45">
      <c r="AU1103" t="str">
        <f t="shared" ca="1" si="1033"/>
        <v>INF_OTP_BFG</v>
      </c>
      <c r="AV1103" s="1">
        <f t="shared" ca="1" si="1079"/>
        <v>1.8526629679412749</v>
      </c>
      <c r="AW1103" s="1">
        <f t="shared" ref="AW1103:BY1103" ca="1" si="1089">OFFSET($F269,0,MATCH($BZ1103,$G$1:$J$1,0))</f>
        <v>1.8526629679412749</v>
      </c>
      <c r="AX1103" s="1">
        <f t="shared" ca="1" si="1089"/>
        <v>1.8526629679412749</v>
      </c>
      <c r="AY1103" s="1">
        <f t="shared" ca="1" si="1089"/>
        <v>1.8526629679412749</v>
      </c>
      <c r="AZ1103" s="1">
        <f t="shared" ca="1" si="1089"/>
        <v>1.8526629679412749</v>
      </c>
      <c r="BA1103" s="1">
        <f t="shared" ca="1" si="1089"/>
        <v>1.8526629679412749</v>
      </c>
      <c r="BB1103" s="1">
        <f t="shared" ca="1" si="1089"/>
        <v>1.8526629679412749</v>
      </c>
      <c r="BC1103" s="1">
        <f t="shared" ca="1" si="1089"/>
        <v>1.8526629679412749</v>
      </c>
      <c r="BD1103" s="1">
        <f t="shared" ca="1" si="1089"/>
        <v>1.8526629679412749</v>
      </c>
      <c r="BE1103" s="1">
        <f t="shared" ca="1" si="1089"/>
        <v>1.8526629679412749</v>
      </c>
      <c r="BF1103" s="1">
        <f t="shared" ca="1" si="1089"/>
        <v>1.8526629679412749</v>
      </c>
      <c r="BG1103" s="1">
        <f t="shared" ca="1" si="1089"/>
        <v>1.8526629679412749</v>
      </c>
      <c r="BH1103" s="1">
        <f t="shared" ca="1" si="1089"/>
        <v>1.8526629679412749</v>
      </c>
      <c r="BI1103" s="1">
        <f t="shared" ca="1" si="1089"/>
        <v>1.8526629679412749</v>
      </c>
      <c r="BJ1103" s="1">
        <f t="shared" ca="1" si="1089"/>
        <v>1.8526629679412749</v>
      </c>
      <c r="BK1103" s="1">
        <f t="shared" ca="1" si="1089"/>
        <v>1.8526629679412749</v>
      </c>
      <c r="BL1103" s="1">
        <f t="shared" ca="1" si="1089"/>
        <v>1.8526629679412749</v>
      </c>
      <c r="BM1103" s="1">
        <f t="shared" ca="1" si="1089"/>
        <v>1.8526629679412749</v>
      </c>
      <c r="BN1103" s="1">
        <f t="shared" ca="1" si="1089"/>
        <v>1.8526629679412749</v>
      </c>
      <c r="BO1103" s="1">
        <f t="shared" ca="1" si="1089"/>
        <v>1.8526629679412749</v>
      </c>
      <c r="BP1103" s="1">
        <f t="shared" ca="1" si="1089"/>
        <v>1.8526629679412749</v>
      </c>
      <c r="BQ1103" s="1">
        <f t="shared" ca="1" si="1089"/>
        <v>1.8526629679412749</v>
      </c>
      <c r="BR1103" s="1">
        <f t="shared" ca="1" si="1089"/>
        <v>1.8526629679412749</v>
      </c>
      <c r="BS1103" s="1">
        <f t="shared" ca="1" si="1089"/>
        <v>1.8526629679412749</v>
      </c>
      <c r="BT1103" s="1">
        <f t="shared" ca="1" si="1089"/>
        <v>1.8526629679412749</v>
      </c>
      <c r="BU1103" s="1">
        <f t="shared" ca="1" si="1089"/>
        <v>1.8526629679412749</v>
      </c>
      <c r="BV1103" s="1">
        <f t="shared" ca="1" si="1089"/>
        <v>1.8526629679412749</v>
      </c>
      <c r="BW1103" s="1">
        <f t="shared" ca="1" si="1089"/>
        <v>1.8526629679412749</v>
      </c>
      <c r="BX1103" s="1">
        <f t="shared" ca="1" si="1089"/>
        <v>1.8526629679412749</v>
      </c>
      <c r="BY1103" s="1">
        <f t="shared" ca="1" si="1089"/>
        <v>1.8526629679412749</v>
      </c>
      <c r="BZ1103">
        <v>2050</v>
      </c>
    </row>
    <row r="1104" spans="47:78" x14ac:dyDescent="0.45">
      <c r="AU1104" t="str">
        <f t="shared" ca="1" si="1033"/>
        <v>INF_SPC_BFG</v>
      </c>
      <c r="AV1104" s="1">
        <f t="shared" ca="1" si="1079"/>
        <v>1.1606646281756339</v>
      </c>
      <c r="AW1104" s="1">
        <f t="shared" ref="AW1104:BY1104" ca="1" si="1090">OFFSET($F270,0,MATCH($BZ1104,$G$1:$J$1,0))</f>
        <v>1.1606646281756339</v>
      </c>
      <c r="AX1104" s="1">
        <f t="shared" ca="1" si="1090"/>
        <v>1.1606646281756339</v>
      </c>
      <c r="AY1104" s="1">
        <f t="shared" ca="1" si="1090"/>
        <v>1.1606646281756339</v>
      </c>
      <c r="AZ1104" s="1">
        <f t="shared" ca="1" si="1090"/>
        <v>1.1606646281756339</v>
      </c>
      <c r="BA1104" s="1">
        <f t="shared" ca="1" si="1090"/>
        <v>1.1606646281756339</v>
      </c>
      <c r="BB1104" s="1">
        <f t="shared" ca="1" si="1090"/>
        <v>1.1606646281756339</v>
      </c>
      <c r="BC1104" s="1">
        <f t="shared" ca="1" si="1090"/>
        <v>1.1606646281756339</v>
      </c>
      <c r="BD1104" s="1">
        <f t="shared" ca="1" si="1090"/>
        <v>1.1606646281756339</v>
      </c>
      <c r="BE1104" s="1">
        <f t="shared" ca="1" si="1090"/>
        <v>1.1606646281756339</v>
      </c>
      <c r="BF1104" s="1">
        <f t="shared" ca="1" si="1090"/>
        <v>1.1606646281756339</v>
      </c>
      <c r="BG1104" s="1">
        <f t="shared" ca="1" si="1090"/>
        <v>1.1606646281756339</v>
      </c>
      <c r="BH1104" s="1">
        <f t="shared" ca="1" si="1090"/>
        <v>1.1606646281756339</v>
      </c>
      <c r="BI1104" s="1">
        <f t="shared" ca="1" si="1090"/>
        <v>1.1606646281756339</v>
      </c>
      <c r="BJ1104" s="1">
        <f t="shared" ca="1" si="1090"/>
        <v>1.1606646281756339</v>
      </c>
      <c r="BK1104" s="1">
        <f t="shared" ca="1" si="1090"/>
        <v>1.1606646281756339</v>
      </c>
      <c r="BL1104" s="1">
        <f t="shared" ca="1" si="1090"/>
        <v>1.1606646281756339</v>
      </c>
      <c r="BM1104" s="1">
        <f t="shared" ca="1" si="1090"/>
        <v>1.1606646281756339</v>
      </c>
      <c r="BN1104" s="1">
        <f t="shared" ca="1" si="1090"/>
        <v>1.1606646281756339</v>
      </c>
      <c r="BO1104" s="1">
        <f t="shared" ca="1" si="1090"/>
        <v>1.1606646281756339</v>
      </c>
      <c r="BP1104" s="1">
        <f t="shared" ca="1" si="1090"/>
        <v>1.1606646281756339</v>
      </c>
      <c r="BQ1104" s="1">
        <f t="shared" ca="1" si="1090"/>
        <v>1.1606646281756339</v>
      </c>
      <c r="BR1104" s="1">
        <f t="shared" ca="1" si="1090"/>
        <v>1.1606646281756339</v>
      </c>
      <c r="BS1104" s="1">
        <f t="shared" ca="1" si="1090"/>
        <v>1.1606646281756339</v>
      </c>
      <c r="BT1104" s="1">
        <f t="shared" ca="1" si="1090"/>
        <v>1.1606646281756339</v>
      </c>
      <c r="BU1104" s="1">
        <f t="shared" ca="1" si="1090"/>
        <v>1.1606646281756339</v>
      </c>
      <c r="BV1104" s="1">
        <f t="shared" ca="1" si="1090"/>
        <v>1.1606646281756339</v>
      </c>
      <c r="BW1104" s="1">
        <f t="shared" ca="1" si="1090"/>
        <v>1.1606646281756339</v>
      </c>
      <c r="BX1104" s="1">
        <f t="shared" ca="1" si="1090"/>
        <v>1.1606646281756339</v>
      </c>
      <c r="BY1104" s="1">
        <f t="shared" ca="1" si="1090"/>
        <v>1.1606646281756339</v>
      </c>
      <c r="BZ1104">
        <v>2050</v>
      </c>
    </row>
    <row r="1105" spans="47:78" x14ac:dyDescent="0.45">
      <c r="AU1105" t="str">
        <f t="shared" ca="1" si="1033"/>
        <v>INF_OTH_BFG</v>
      </c>
      <c r="AV1105" s="1">
        <f t="shared" ca="1" si="1079"/>
        <v>1.1606646281756339</v>
      </c>
      <c r="AW1105" s="1">
        <f t="shared" ref="AW1105:BY1105" ca="1" si="1091">OFFSET($F271,0,MATCH($BZ1105,$G$1:$J$1,0))</f>
        <v>1.1606646281756339</v>
      </c>
      <c r="AX1105" s="1">
        <f t="shared" ca="1" si="1091"/>
        <v>1.1606646281756339</v>
      </c>
      <c r="AY1105" s="1">
        <f t="shared" ca="1" si="1091"/>
        <v>1.1606646281756339</v>
      </c>
      <c r="AZ1105" s="1">
        <f t="shared" ca="1" si="1091"/>
        <v>1.1606646281756339</v>
      </c>
      <c r="BA1105" s="1">
        <f t="shared" ca="1" si="1091"/>
        <v>1.1606646281756339</v>
      </c>
      <c r="BB1105" s="1">
        <f t="shared" ca="1" si="1091"/>
        <v>1.1606646281756339</v>
      </c>
      <c r="BC1105" s="1">
        <f t="shared" ca="1" si="1091"/>
        <v>1.1606646281756339</v>
      </c>
      <c r="BD1105" s="1">
        <f t="shared" ca="1" si="1091"/>
        <v>1.1606646281756339</v>
      </c>
      <c r="BE1105" s="1">
        <f t="shared" ca="1" si="1091"/>
        <v>1.1606646281756339</v>
      </c>
      <c r="BF1105" s="1">
        <f t="shared" ca="1" si="1091"/>
        <v>1.1606646281756339</v>
      </c>
      <c r="BG1105" s="1">
        <f t="shared" ca="1" si="1091"/>
        <v>1.1606646281756339</v>
      </c>
      <c r="BH1105" s="1">
        <f t="shared" ca="1" si="1091"/>
        <v>1.1606646281756339</v>
      </c>
      <c r="BI1105" s="1">
        <f t="shared" ca="1" si="1091"/>
        <v>1.1606646281756339</v>
      </c>
      <c r="BJ1105" s="1">
        <f t="shared" ca="1" si="1091"/>
        <v>1.1606646281756339</v>
      </c>
      <c r="BK1105" s="1">
        <f t="shared" ca="1" si="1091"/>
        <v>1.1606646281756339</v>
      </c>
      <c r="BL1105" s="1">
        <f t="shared" ca="1" si="1091"/>
        <v>1.1606646281756339</v>
      </c>
      <c r="BM1105" s="1">
        <f t="shared" ca="1" si="1091"/>
        <v>1.1606646281756339</v>
      </c>
      <c r="BN1105" s="1">
        <f t="shared" ca="1" si="1091"/>
        <v>1.1606646281756339</v>
      </c>
      <c r="BO1105" s="1">
        <f t="shared" ca="1" si="1091"/>
        <v>1.1606646281756339</v>
      </c>
      <c r="BP1105" s="1">
        <f t="shared" ca="1" si="1091"/>
        <v>1.1606646281756339</v>
      </c>
      <c r="BQ1105" s="1">
        <f t="shared" ca="1" si="1091"/>
        <v>1.1606646281756339</v>
      </c>
      <c r="BR1105" s="1">
        <f t="shared" ca="1" si="1091"/>
        <v>1.1606646281756339</v>
      </c>
      <c r="BS1105" s="1">
        <f t="shared" ca="1" si="1091"/>
        <v>1.1606646281756339</v>
      </c>
      <c r="BT1105" s="1">
        <f t="shared" ca="1" si="1091"/>
        <v>1.1606646281756339</v>
      </c>
      <c r="BU1105" s="1">
        <f t="shared" ca="1" si="1091"/>
        <v>1.1606646281756339</v>
      </c>
      <c r="BV1105" s="1">
        <f t="shared" ca="1" si="1091"/>
        <v>1.1606646281756339</v>
      </c>
      <c r="BW1105" s="1">
        <f t="shared" ca="1" si="1091"/>
        <v>1.1606646281756339</v>
      </c>
      <c r="BX1105" s="1">
        <f t="shared" ca="1" si="1091"/>
        <v>1.1606646281756339</v>
      </c>
      <c r="BY1105" s="1">
        <f t="shared" ca="1" si="1091"/>
        <v>1.1606646281756339</v>
      </c>
      <c r="BZ1105">
        <v>2050</v>
      </c>
    </row>
    <row r="1106" spans="47:78" x14ac:dyDescent="0.45">
      <c r="AU1106" t="str">
        <f t="shared" ca="1" si="1033"/>
        <v>\I:</v>
      </c>
      <c r="AV1106" s="1" t="str">
        <f t="shared" ca="1" si="1079"/>
        <v/>
      </c>
      <c r="AW1106" s="1" t="str">
        <f t="shared" ref="AW1106:BY1106" ca="1" si="1092">OFFSET($F272,0,MATCH($BZ1106,$G$1:$J$1,0))</f>
        <v/>
      </c>
      <c r="AX1106" s="1" t="str">
        <f t="shared" ca="1" si="1092"/>
        <v/>
      </c>
      <c r="AY1106" s="1" t="str">
        <f t="shared" ca="1" si="1092"/>
        <v/>
      </c>
      <c r="AZ1106" s="1" t="str">
        <f t="shared" ca="1" si="1092"/>
        <v/>
      </c>
      <c r="BA1106" s="1" t="str">
        <f t="shared" ca="1" si="1092"/>
        <v/>
      </c>
      <c r="BB1106" s="1" t="str">
        <f t="shared" ca="1" si="1092"/>
        <v/>
      </c>
      <c r="BC1106" s="1" t="str">
        <f t="shared" ca="1" si="1092"/>
        <v/>
      </c>
      <c r="BD1106" s="1" t="str">
        <f t="shared" ca="1" si="1092"/>
        <v/>
      </c>
      <c r="BE1106" s="1" t="str">
        <f t="shared" ca="1" si="1092"/>
        <v/>
      </c>
      <c r="BF1106" s="1" t="str">
        <f t="shared" ca="1" si="1092"/>
        <v/>
      </c>
      <c r="BG1106" s="1" t="str">
        <f t="shared" ca="1" si="1092"/>
        <v/>
      </c>
      <c r="BH1106" s="1" t="str">
        <f t="shared" ca="1" si="1092"/>
        <v/>
      </c>
      <c r="BI1106" s="1" t="str">
        <f t="shared" ca="1" si="1092"/>
        <v/>
      </c>
      <c r="BJ1106" s="1" t="str">
        <f t="shared" ca="1" si="1092"/>
        <v/>
      </c>
      <c r="BK1106" s="1" t="str">
        <f t="shared" ca="1" si="1092"/>
        <v/>
      </c>
      <c r="BL1106" s="1" t="str">
        <f t="shared" ca="1" si="1092"/>
        <v/>
      </c>
      <c r="BM1106" s="1" t="str">
        <f t="shared" ca="1" si="1092"/>
        <v/>
      </c>
      <c r="BN1106" s="1" t="str">
        <f t="shared" ca="1" si="1092"/>
        <v/>
      </c>
      <c r="BO1106" s="1" t="str">
        <f t="shared" ca="1" si="1092"/>
        <v/>
      </c>
      <c r="BP1106" s="1" t="str">
        <f t="shared" ca="1" si="1092"/>
        <v/>
      </c>
      <c r="BQ1106" s="1" t="str">
        <f t="shared" ca="1" si="1092"/>
        <v/>
      </c>
      <c r="BR1106" s="1" t="str">
        <f t="shared" ca="1" si="1092"/>
        <v/>
      </c>
      <c r="BS1106" s="1" t="str">
        <f t="shared" ca="1" si="1092"/>
        <v/>
      </c>
      <c r="BT1106" s="1" t="str">
        <f t="shared" ca="1" si="1092"/>
        <v/>
      </c>
      <c r="BU1106" s="1" t="str">
        <f t="shared" ca="1" si="1092"/>
        <v/>
      </c>
      <c r="BV1106" s="1" t="str">
        <f t="shared" ca="1" si="1092"/>
        <v/>
      </c>
      <c r="BW1106" s="1" t="str">
        <f t="shared" ca="1" si="1092"/>
        <v/>
      </c>
      <c r="BX1106" s="1" t="str">
        <f t="shared" ca="1" si="1092"/>
        <v/>
      </c>
      <c r="BY1106" s="1" t="str">
        <f t="shared" ca="1" si="1092"/>
        <v/>
      </c>
      <c r="BZ1106">
        <v>2050</v>
      </c>
    </row>
    <row r="1107" spans="47:78" x14ac:dyDescent="0.45">
      <c r="AU1107" t="str">
        <f t="shared" ca="1" si="1033"/>
        <v>\I:</v>
      </c>
      <c r="AV1107" s="1" t="str">
        <f t="shared" ca="1" si="1079"/>
        <v/>
      </c>
      <c r="AW1107" s="1" t="str">
        <f t="shared" ref="AW1107:BY1107" ca="1" si="1093">OFFSET($F273,0,MATCH($BZ1107,$G$1:$J$1,0))</f>
        <v/>
      </c>
      <c r="AX1107" s="1" t="str">
        <f t="shared" ca="1" si="1093"/>
        <v/>
      </c>
      <c r="AY1107" s="1" t="str">
        <f t="shared" ca="1" si="1093"/>
        <v/>
      </c>
      <c r="AZ1107" s="1" t="str">
        <f t="shared" ca="1" si="1093"/>
        <v/>
      </c>
      <c r="BA1107" s="1" t="str">
        <f t="shared" ca="1" si="1093"/>
        <v/>
      </c>
      <c r="BB1107" s="1" t="str">
        <f t="shared" ca="1" si="1093"/>
        <v/>
      </c>
      <c r="BC1107" s="1" t="str">
        <f t="shared" ca="1" si="1093"/>
        <v/>
      </c>
      <c r="BD1107" s="1" t="str">
        <f t="shared" ca="1" si="1093"/>
        <v/>
      </c>
      <c r="BE1107" s="1" t="str">
        <f t="shared" ca="1" si="1093"/>
        <v/>
      </c>
      <c r="BF1107" s="1" t="str">
        <f t="shared" ca="1" si="1093"/>
        <v/>
      </c>
      <c r="BG1107" s="1" t="str">
        <f t="shared" ca="1" si="1093"/>
        <v/>
      </c>
      <c r="BH1107" s="1" t="str">
        <f t="shared" ca="1" si="1093"/>
        <v/>
      </c>
      <c r="BI1107" s="1" t="str">
        <f t="shared" ca="1" si="1093"/>
        <v/>
      </c>
      <c r="BJ1107" s="1" t="str">
        <f t="shared" ca="1" si="1093"/>
        <v/>
      </c>
      <c r="BK1107" s="1" t="str">
        <f t="shared" ca="1" si="1093"/>
        <v/>
      </c>
      <c r="BL1107" s="1" t="str">
        <f t="shared" ca="1" si="1093"/>
        <v/>
      </c>
      <c r="BM1107" s="1" t="str">
        <f t="shared" ca="1" si="1093"/>
        <v/>
      </c>
      <c r="BN1107" s="1" t="str">
        <f t="shared" ca="1" si="1093"/>
        <v/>
      </c>
      <c r="BO1107" s="1" t="str">
        <f t="shared" ca="1" si="1093"/>
        <v/>
      </c>
      <c r="BP1107" s="1" t="str">
        <f t="shared" ca="1" si="1093"/>
        <v/>
      </c>
      <c r="BQ1107" s="1" t="str">
        <f t="shared" ca="1" si="1093"/>
        <v/>
      </c>
      <c r="BR1107" s="1" t="str">
        <f t="shared" ca="1" si="1093"/>
        <v/>
      </c>
      <c r="BS1107" s="1" t="str">
        <f t="shared" ca="1" si="1093"/>
        <v/>
      </c>
      <c r="BT1107" s="1" t="str">
        <f t="shared" ca="1" si="1093"/>
        <v/>
      </c>
      <c r="BU1107" s="1" t="str">
        <f t="shared" ca="1" si="1093"/>
        <v/>
      </c>
      <c r="BV1107" s="1" t="str">
        <f t="shared" ca="1" si="1093"/>
        <v/>
      </c>
      <c r="BW1107" s="1" t="str">
        <f t="shared" ca="1" si="1093"/>
        <v/>
      </c>
      <c r="BX1107" s="1" t="str">
        <f t="shared" ca="1" si="1093"/>
        <v/>
      </c>
      <c r="BY1107" s="1" t="str">
        <f t="shared" ca="1" si="1093"/>
        <v/>
      </c>
      <c r="BZ1107">
        <v>2050</v>
      </c>
    </row>
    <row r="1108" spans="47:78" x14ac:dyDescent="0.45">
      <c r="AU1108" t="str">
        <f t="shared" ca="1" si="1033"/>
        <v>\I:</v>
      </c>
      <c r="AV1108" s="1" t="str">
        <f t="shared" ca="1" si="1079"/>
        <v/>
      </c>
      <c r="AW1108" s="1" t="str">
        <f t="shared" ref="AW1108:BY1108" ca="1" si="1094">OFFSET($F274,0,MATCH($BZ1108,$G$1:$J$1,0))</f>
        <v/>
      </c>
      <c r="AX1108" s="1" t="str">
        <f t="shared" ca="1" si="1094"/>
        <v/>
      </c>
      <c r="AY1108" s="1" t="str">
        <f t="shared" ca="1" si="1094"/>
        <v/>
      </c>
      <c r="AZ1108" s="1" t="str">
        <f t="shared" ca="1" si="1094"/>
        <v/>
      </c>
      <c r="BA1108" s="1" t="str">
        <f t="shared" ca="1" si="1094"/>
        <v/>
      </c>
      <c r="BB1108" s="1" t="str">
        <f t="shared" ca="1" si="1094"/>
        <v/>
      </c>
      <c r="BC1108" s="1" t="str">
        <f t="shared" ca="1" si="1094"/>
        <v/>
      </c>
      <c r="BD1108" s="1" t="str">
        <f t="shared" ca="1" si="1094"/>
        <v/>
      </c>
      <c r="BE1108" s="1" t="str">
        <f t="shared" ca="1" si="1094"/>
        <v/>
      </c>
      <c r="BF1108" s="1" t="str">
        <f t="shared" ca="1" si="1094"/>
        <v/>
      </c>
      <c r="BG1108" s="1" t="str">
        <f t="shared" ca="1" si="1094"/>
        <v/>
      </c>
      <c r="BH1108" s="1" t="str">
        <f t="shared" ca="1" si="1094"/>
        <v/>
      </c>
      <c r="BI1108" s="1" t="str">
        <f t="shared" ca="1" si="1094"/>
        <v/>
      </c>
      <c r="BJ1108" s="1" t="str">
        <f t="shared" ca="1" si="1094"/>
        <v/>
      </c>
      <c r="BK1108" s="1" t="str">
        <f t="shared" ca="1" si="1094"/>
        <v/>
      </c>
      <c r="BL1108" s="1" t="str">
        <f t="shared" ca="1" si="1094"/>
        <v/>
      </c>
      <c r="BM1108" s="1" t="str">
        <f t="shared" ca="1" si="1094"/>
        <v/>
      </c>
      <c r="BN1108" s="1" t="str">
        <f t="shared" ca="1" si="1094"/>
        <v/>
      </c>
      <c r="BO1108" s="1" t="str">
        <f t="shared" ca="1" si="1094"/>
        <v/>
      </c>
      <c r="BP1108" s="1" t="str">
        <f t="shared" ca="1" si="1094"/>
        <v/>
      </c>
      <c r="BQ1108" s="1" t="str">
        <f t="shared" ca="1" si="1094"/>
        <v/>
      </c>
      <c r="BR1108" s="1" t="str">
        <f t="shared" ca="1" si="1094"/>
        <v/>
      </c>
      <c r="BS1108" s="1" t="str">
        <f t="shared" ca="1" si="1094"/>
        <v/>
      </c>
      <c r="BT1108" s="1" t="str">
        <f t="shared" ca="1" si="1094"/>
        <v/>
      </c>
      <c r="BU1108" s="1" t="str">
        <f t="shared" ca="1" si="1094"/>
        <v/>
      </c>
      <c r="BV1108" s="1" t="str">
        <f t="shared" ca="1" si="1094"/>
        <v/>
      </c>
      <c r="BW1108" s="1" t="str">
        <f t="shared" ca="1" si="1094"/>
        <v/>
      </c>
      <c r="BX1108" s="1" t="str">
        <f t="shared" ca="1" si="1094"/>
        <v/>
      </c>
      <c r="BY1108" s="1" t="str">
        <f t="shared" ca="1" si="1094"/>
        <v/>
      </c>
      <c r="BZ1108">
        <v>2050</v>
      </c>
    </row>
    <row r="1109" spans="47:78" x14ac:dyDescent="0.45">
      <c r="AU1109" t="str">
        <f t="shared" ca="1" si="1033"/>
        <v>\I:</v>
      </c>
      <c r="AV1109" s="1" t="str">
        <f t="shared" ca="1" si="1079"/>
        <v/>
      </c>
      <c r="AW1109" s="1" t="str">
        <f t="shared" ref="AW1109:BY1109" ca="1" si="1095">OFFSET($F275,0,MATCH($BZ1109,$G$1:$J$1,0))</f>
        <v/>
      </c>
      <c r="AX1109" s="1" t="str">
        <f t="shared" ca="1" si="1095"/>
        <v/>
      </c>
      <c r="AY1109" s="1" t="str">
        <f t="shared" ca="1" si="1095"/>
        <v/>
      </c>
      <c r="AZ1109" s="1" t="str">
        <f t="shared" ca="1" si="1095"/>
        <v/>
      </c>
      <c r="BA1109" s="1" t="str">
        <f t="shared" ca="1" si="1095"/>
        <v/>
      </c>
      <c r="BB1109" s="1" t="str">
        <f t="shared" ca="1" si="1095"/>
        <v/>
      </c>
      <c r="BC1109" s="1" t="str">
        <f t="shared" ca="1" si="1095"/>
        <v/>
      </c>
      <c r="BD1109" s="1" t="str">
        <f t="shared" ca="1" si="1095"/>
        <v/>
      </c>
      <c r="BE1109" s="1" t="str">
        <f t="shared" ca="1" si="1095"/>
        <v/>
      </c>
      <c r="BF1109" s="1" t="str">
        <f t="shared" ca="1" si="1095"/>
        <v/>
      </c>
      <c r="BG1109" s="1" t="str">
        <f t="shared" ca="1" si="1095"/>
        <v/>
      </c>
      <c r="BH1109" s="1" t="str">
        <f t="shared" ca="1" si="1095"/>
        <v/>
      </c>
      <c r="BI1109" s="1" t="str">
        <f t="shared" ca="1" si="1095"/>
        <v/>
      </c>
      <c r="BJ1109" s="1" t="str">
        <f t="shared" ca="1" si="1095"/>
        <v/>
      </c>
      <c r="BK1109" s="1" t="str">
        <f t="shared" ca="1" si="1095"/>
        <v/>
      </c>
      <c r="BL1109" s="1" t="str">
        <f t="shared" ca="1" si="1095"/>
        <v/>
      </c>
      <c r="BM1109" s="1" t="str">
        <f t="shared" ca="1" si="1095"/>
        <v/>
      </c>
      <c r="BN1109" s="1" t="str">
        <f t="shared" ca="1" si="1095"/>
        <v/>
      </c>
      <c r="BO1109" s="1" t="str">
        <f t="shared" ca="1" si="1095"/>
        <v/>
      </c>
      <c r="BP1109" s="1" t="str">
        <f t="shared" ca="1" si="1095"/>
        <v/>
      </c>
      <c r="BQ1109" s="1" t="str">
        <f t="shared" ca="1" si="1095"/>
        <v/>
      </c>
      <c r="BR1109" s="1" t="str">
        <f t="shared" ca="1" si="1095"/>
        <v/>
      </c>
      <c r="BS1109" s="1" t="str">
        <f t="shared" ca="1" si="1095"/>
        <v/>
      </c>
      <c r="BT1109" s="1" t="str">
        <f t="shared" ca="1" si="1095"/>
        <v/>
      </c>
      <c r="BU1109" s="1" t="str">
        <f t="shared" ca="1" si="1095"/>
        <v/>
      </c>
      <c r="BV1109" s="1" t="str">
        <f t="shared" ca="1" si="1095"/>
        <v/>
      </c>
      <c r="BW1109" s="1" t="str">
        <f t="shared" ca="1" si="1095"/>
        <v/>
      </c>
      <c r="BX1109" s="1" t="str">
        <f t="shared" ca="1" si="1095"/>
        <v/>
      </c>
      <c r="BY1109" s="1" t="str">
        <f t="shared" ca="1" si="1095"/>
        <v/>
      </c>
      <c r="BZ1109">
        <v>2050</v>
      </c>
    </row>
    <row r="1110" spans="47:78" x14ac:dyDescent="0.45">
      <c r="AU1110" t="str">
        <f t="shared" ca="1" si="1033"/>
        <v>\I:</v>
      </c>
      <c r="AV1110" s="1" t="str">
        <f t="shared" ca="1" si="1079"/>
        <v/>
      </c>
      <c r="AW1110" s="1" t="str">
        <f t="shared" ref="AW1110:BY1110" ca="1" si="1096">OFFSET($F276,0,MATCH($BZ1110,$G$1:$J$1,0))</f>
        <v/>
      </c>
      <c r="AX1110" s="1" t="str">
        <f t="shared" ca="1" si="1096"/>
        <v/>
      </c>
      <c r="AY1110" s="1" t="str">
        <f t="shared" ca="1" si="1096"/>
        <v/>
      </c>
      <c r="AZ1110" s="1" t="str">
        <f t="shared" ca="1" si="1096"/>
        <v/>
      </c>
      <c r="BA1110" s="1" t="str">
        <f t="shared" ca="1" si="1096"/>
        <v/>
      </c>
      <c r="BB1110" s="1" t="str">
        <f t="shared" ca="1" si="1096"/>
        <v/>
      </c>
      <c r="BC1110" s="1" t="str">
        <f t="shared" ca="1" si="1096"/>
        <v/>
      </c>
      <c r="BD1110" s="1" t="str">
        <f t="shared" ca="1" si="1096"/>
        <v/>
      </c>
      <c r="BE1110" s="1" t="str">
        <f t="shared" ca="1" si="1096"/>
        <v/>
      </c>
      <c r="BF1110" s="1" t="str">
        <f t="shared" ca="1" si="1096"/>
        <v/>
      </c>
      <c r="BG1110" s="1" t="str">
        <f t="shared" ca="1" si="1096"/>
        <v/>
      </c>
      <c r="BH1110" s="1" t="str">
        <f t="shared" ca="1" si="1096"/>
        <v/>
      </c>
      <c r="BI1110" s="1" t="str">
        <f t="shared" ca="1" si="1096"/>
        <v/>
      </c>
      <c r="BJ1110" s="1" t="str">
        <f t="shared" ca="1" si="1096"/>
        <v/>
      </c>
      <c r="BK1110" s="1" t="str">
        <f t="shared" ca="1" si="1096"/>
        <v/>
      </c>
      <c r="BL1110" s="1" t="str">
        <f t="shared" ca="1" si="1096"/>
        <v/>
      </c>
      <c r="BM1110" s="1" t="str">
        <f t="shared" ca="1" si="1096"/>
        <v/>
      </c>
      <c r="BN1110" s="1" t="str">
        <f t="shared" ca="1" si="1096"/>
        <v/>
      </c>
      <c r="BO1110" s="1" t="str">
        <f t="shared" ca="1" si="1096"/>
        <v/>
      </c>
      <c r="BP1110" s="1" t="str">
        <f t="shared" ca="1" si="1096"/>
        <v/>
      </c>
      <c r="BQ1110" s="1" t="str">
        <f t="shared" ca="1" si="1096"/>
        <v/>
      </c>
      <c r="BR1110" s="1" t="str">
        <f t="shared" ca="1" si="1096"/>
        <v/>
      </c>
      <c r="BS1110" s="1" t="str">
        <f t="shared" ca="1" si="1096"/>
        <v/>
      </c>
      <c r="BT1110" s="1" t="str">
        <f t="shared" ca="1" si="1096"/>
        <v/>
      </c>
      <c r="BU1110" s="1" t="str">
        <f t="shared" ca="1" si="1096"/>
        <v/>
      </c>
      <c r="BV1110" s="1" t="str">
        <f t="shared" ca="1" si="1096"/>
        <v/>
      </c>
      <c r="BW1110" s="1" t="str">
        <f t="shared" ca="1" si="1096"/>
        <v/>
      </c>
      <c r="BX1110" s="1" t="str">
        <f t="shared" ca="1" si="1096"/>
        <v/>
      </c>
      <c r="BY1110" s="1" t="str">
        <f t="shared" ca="1" si="1096"/>
        <v/>
      </c>
      <c r="BZ1110">
        <v>2050</v>
      </c>
    </row>
    <row r="1111" spans="47:78" x14ac:dyDescent="0.45">
      <c r="AU1111" t="str">
        <f t="shared" ca="1" si="1033"/>
        <v>\I:</v>
      </c>
      <c r="AV1111" s="1" t="str">
        <f t="shared" ca="1" si="1079"/>
        <v/>
      </c>
      <c r="AW1111" s="1" t="str">
        <f t="shared" ref="AW1111:BY1111" ca="1" si="1097">OFFSET($F277,0,MATCH($BZ1111,$G$1:$J$1,0))</f>
        <v/>
      </c>
      <c r="AX1111" s="1" t="str">
        <f t="shared" ca="1" si="1097"/>
        <v/>
      </c>
      <c r="AY1111" s="1" t="str">
        <f t="shared" ca="1" si="1097"/>
        <v/>
      </c>
      <c r="AZ1111" s="1" t="str">
        <f t="shared" ca="1" si="1097"/>
        <v/>
      </c>
      <c r="BA1111" s="1" t="str">
        <f t="shared" ca="1" si="1097"/>
        <v/>
      </c>
      <c r="BB1111" s="1" t="str">
        <f t="shared" ca="1" si="1097"/>
        <v/>
      </c>
      <c r="BC1111" s="1" t="str">
        <f t="shared" ca="1" si="1097"/>
        <v/>
      </c>
      <c r="BD1111" s="1" t="str">
        <f t="shared" ca="1" si="1097"/>
        <v/>
      </c>
      <c r="BE1111" s="1" t="str">
        <f t="shared" ca="1" si="1097"/>
        <v/>
      </c>
      <c r="BF1111" s="1" t="str">
        <f t="shared" ca="1" si="1097"/>
        <v/>
      </c>
      <c r="BG1111" s="1" t="str">
        <f t="shared" ca="1" si="1097"/>
        <v/>
      </c>
      <c r="BH1111" s="1" t="str">
        <f t="shared" ca="1" si="1097"/>
        <v/>
      </c>
      <c r="BI1111" s="1" t="str">
        <f t="shared" ca="1" si="1097"/>
        <v/>
      </c>
      <c r="BJ1111" s="1" t="str">
        <f t="shared" ca="1" si="1097"/>
        <v/>
      </c>
      <c r="BK1111" s="1" t="str">
        <f t="shared" ca="1" si="1097"/>
        <v/>
      </c>
      <c r="BL1111" s="1" t="str">
        <f t="shared" ca="1" si="1097"/>
        <v/>
      </c>
      <c r="BM1111" s="1" t="str">
        <f t="shared" ca="1" si="1097"/>
        <v/>
      </c>
      <c r="BN1111" s="1" t="str">
        <f t="shared" ca="1" si="1097"/>
        <v/>
      </c>
      <c r="BO1111" s="1" t="str">
        <f t="shared" ca="1" si="1097"/>
        <v/>
      </c>
      <c r="BP1111" s="1" t="str">
        <f t="shared" ca="1" si="1097"/>
        <v/>
      </c>
      <c r="BQ1111" s="1" t="str">
        <f t="shared" ca="1" si="1097"/>
        <v/>
      </c>
      <c r="BR1111" s="1" t="str">
        <f t="shared" ca="1" si="1097"/>
        <v/>
      </c>
      <c r="BS1111" s="1" t="str">
        <f t="shared" ca="1" si="1097"/>
        <v/>
      </c>
      <c r="BT1111" s="1" t="str">
        <f t="shared" ca="1" si="1097"/>
        <v/>
      </c>
      <c r="BU1111" s="1" t="str">
        <f t="shared" ca="1" si="1097"/>
        <v/>
      </c>
      <c r="BV1111" s="1" t="str">
        <f t="shared" ca="1" si="1097"/>
        <v/>
      </c>
      <c r="BW1111" s="1" t="str">
        <f t="shared" ca="1" si="1097"/>
        <v/>
      </c>
      <c r="BX1111" s="1" t="str">
        <f t="shared" ca="1" si="1097"/>
        <v/>
      </c>
      <c r="BY1111" s="1" t="str">
        <f t="shared" ca="1" si="1097"/>
        <v/>
      </c>
      <c r="BZ1111">
        <v>2050</v>
      </c>
    </row>
    <row r="1112" spans="47:78" x14ac:dyDescent="0.45">
      <c r="AU1112" t="str">
        <f t="shared" ca="1" si="1033"/>
        <v>\I:</v>
      </c>
      <c r="AV1112" s="1" t="str">
        <f t="shared" ca="1" si="1079"/>
        <v/>
      </c>
      <c r="AW1112" s="1" t="str">
        <f t="shared" ref="AW1112:BY1112" ca="1" si="1098">OFFSET($F278,0,MATCH($BZ1112,$G$1:$J$1,0))</f>
        <v/>
      </c>
      <c r="AX1112" s="1" t="str">
        <f t="shared" ca="1" si="1098"/>
        <v/>
      </c>
      <c r="AY1112" s="1" t="str">
        <f t="shared" ca="1" si="1098"/>
        <v/>
      </c>
      <c r="AZ1112" s="1" t="str">
        <f t="shared" ca="1" si="1098"/>
        <v/>
      </c>
      <c r="BA1112" s="1" t="str">
        <f t="shared" ca="1" si="1098"/>
        <v/>
      </c>
      <c r="BB1112" s="1" t="str">
        <f t="shared" ca="1" si="1098"/>
        <v/>
      </c>
      <c r="BC1112" s="1" t="str">
        <f t="shared" ca="1" si="1098"/>
        <v/>
      </c>
      <c r="BD1112" s="1" t="str">
        <f t="shared" ca="1" si="1098"/>
        <v/>
      </c>
      <c r="BE1112" s="1" t="str">
        <f t="shared" ca="1" si="1098"/>
        <v/>
      </c>
      <c r="BF1112" s="1" t="str">
        <f t="shared" ca="1" si="1098"/>
        <v/>
      </c>
      <c r="BG1112" s="1" t="str">
        <f t="shared" ca="1" si="1098"/>
        <v/>
      </c>
      <c r="BH1112" s="1" t="str">
        <f t="shared" ca="1" si="1098"/>
        <v/>
      </c>
      <c r="BI1112" s="1" t="str">
        <f t="shared" ca="1" si="1098"/>
        <v/>
      </c>
      <c r="BJ1112" s="1" t="str">
        <f t="shared" ca="1" si="1098"/>
        <v/>
      </c>
      <c r="BK1112" s="1" t="str">
        <f t="shared" ca="1" si="1098"/>
        <v/>
      </c>
      <c r="BL1112" s="1" t="str">
        <f t="shared" ca="1" si="1098"/>
        <v/>
      </c>
      <c r="BM1112" s="1" t="str">
        <f t="shared" ca="1" si="1098"/>
        <v/>
      </c>
      <c r="BN1112" s="1" t="str">
        <f t="shared" ca="1" si="1098"/>
        <v/>
      </c>
      <c r="BO1112" s="1" t="str">
        <f t="shared" ca="1" si="1098"/>
        <v/>
      </c>
      <c r="BP1112" s="1" t="str">
        <f t="shared" ca="1" si="1098"/>
        <v/>
      </c>
      <c r="BQ1112" s="1" t="str">
        <f t="shared" ca="1" si="1098"/>
        <v/>
      </c>
      <c r="BR1112" s="1" t="str">
        <f t="shared" ca="1" si="1098"/>
        <v/>
      </c>
      <c r="BS1112" s="1" t="str">
        <f t="shared" ca="1" si="1098"/>
        <v/>
      </c>
      <c r="BT1112" s="1" t="str">
        <f t="shared" ca="1" si="1098"/>
        <v/>
      </c>
      <c r="BU1112" s="1" t="str">
        <f t="shared" ca="1" si="1098"/>
        <v/>
      </c>
      <c r="BV1112" s="1" t="str">
        <f t="shared" ca="1" si="1098"/>
        <v/>
      </c>
      <c r="BW1112" s="1" t="str">
        <f t="shared" ca="1" si="1098"/>
        <v/>
      </c>
      <c r="BX1112" s="1" t="str">
        <f t="shared" ca="1" si="1098"/>
        <v/>
      </c>
      <c r="BY1112" s="1" t="str">
        <f t="shared" ca="1" si="1098"/>
        <v/>
      </c>
      <c r="BZ1112">
        <v>2050</v>
      </c>
    </row>
    <row r="1113" spans="47:78" x14ac:dyDescent="0.45">
      <c r="AU1113" t="str">
        <f t="shared" ref="AU1113:AU1114" ca="1" si="1099">IF(SUM(AV1113:BY1113)=0,"\I:",AU835)</f>
        <v>\I:</v>
      </c>
      <c r="AV1113" s="1" t="str">
        <f t="shared" ca="1" si="1079"/>
        <v/>
      </c>
      <c r="AW1113" s="1" t="str">
        <f t="shared" ref="AW1113:BY1113" ca="1" si="1100">OFFSET($F279,0,MATCH($BZ1113,$G$1:$J$1,0))</f>
        <v/>
      </c>
      <c r="AX1113" s="1" t="str">
        <f t="shared" ca="1" si="1100"/>
        <v/>
      </c>
      <c r="AY1113" s="1" t="str">
        <f t="shared" ca="1" si="1100"/>
        <v/>
      </c>
      <c r="AZ1113" s="1" t="str">
        <f t="shared" ca="1" si="1100"/>
        <v/>
      </c>
      <c r="BA1113" s="1" t="str">
        <f t="shared" ca="1" si="1100"/>
        <v/>
      </c>
      <c r="BB1113" s="1" t="str">
        <f t="shared" ca="1" si="1100"/>
        <v/>
      </c>
      <c r="BC1113" s="1" t="str">
        <f t="shared" ca="1" si="1100"/>
        <v/>
      </c>
      <c r="BD1113" s="1" t="str">
        <f t="shared" ca="1" si="1100"/>
        <v/>
      </c>
      <c r="BE1113" s="1" t="str">
        <f t="shared" ca="1" si="1100"/>
        <v/>
      </c>
      <c r="BF1113" s="1" t="str">
        <f t="shared" ca="1" si="1100"/>
        <v/>
      </c>
      <c r="BG1113" s="1" t="str">
        <f t="shared" ca="1" si="1100"/>
        <v/>
      </c>
      <c r="BH1113" s="1" t="str">
        <f t="shared" ca="1" si="1100"/>
        <v/>
      </c>
      <c r="BI1113" s="1" t="str">
        <f t="shared" ca="1" si="1100"/>
        <v/>
      </c>
      <c r="BJ1113" s="1" t="str">
        <f t="shared" ca="1" si="1100"/>
        <v/>
      </c>
      <c r="BK1113" s="1" t="str">
        <f t="shared" ca="1" si="1100"/>
        <v/>
      </c>
      <c r="BL1113" s="1" t="str">
        <f t="shared" ca="1" si="1100"/>
        <v/>
      </c>
      <c r="BM1113" s="1" t="str">
        <f t="shared" ca="1" si="1100"/>
        <v/>
      </c>
      <c r="BN1113" s="1" t="str">
        <f t="shared" ca="1" si="1100"/>
        <v/>
      </c>
      <c r="BO1113" s="1" t="str">
        <f t="shared" ca="1" si="1100"/>
        <v/>
      </c>
      <c r="BP1113" s="1" t="str">
        <f t="shared" ca="1" si="1100"/>
        <v/>
      </c>
      <c r="BQ1113" s="1" t="str">
        <f t="shared" ca="1" si="1100"/>
        <v/>
      </c>
      <c r="BR1113" s="1" t="str">
        <f t="shared" ca="1" si="1100"/>
        <v/>
      </c>
      <c r="BS1113" s="1" t="str">
        <f t="shared" ca="1" si="1100"/>
        <v/>
      </c>
      <c r="BT1113" s="1" t="str">
        <f t="shared" ca="1" si="1100"/>
        <v/>
      </c>
      <c r="BU1113" s="1" t="str">
        <f t="shared" ca="1" si="1100"/>
        <v/>
      </c>
      <c r="BV1113" s="1" t="str">
        <f t="shared" ca="1" si="1100"/>
        <v/>
      </c>
      <c r="BW1113" s="1" t="str">
        <f t="shared" ca="1" si="1100"/>
        <v/>
      </c>
      <c r="BX1113" s="1" t="str">
        <f t="shared" ca="1" si="1100"/>
        <v/>
      </c>
      <c r="BY1113" s="1" t="str">
        <f t="shared" ca="1" si="1100"/>
        <v/>
      </c>
      <c r="BZ1113">
        <v>2050</v>
      </c>
    </row>
    <row r="1114" spans="47:78" x14ac:dyDescent="0.45">
      <c r="AU1114" t="str">
        <f t="shared" ca="1" si="1099"/>
        <v>\I:</v>
      </c>
      <c r="AV1114" s="1" t="str">
        <f t="shared" ca="1" si="1079"/>
        <v/>
      </c>
      <c r="AW1114" s="1" t="str">
        <f t="shared" ref="AW1114:BY1114" ca="1" si="1101">OFFSET($F280,0,MATCH($BZ1114,$G$1:$J$1,0))</f>
        <v/>
      </c>
      <c r="AX1114" s="1" t="str">
        <f t="shared" ca="1" si="1101"/>
        <v/>
      </c>
      <c r="AY1114" s="1" t="str">
        <f t="shared" ca="1" si="1101"/>
        <v/>
      </c>
      <c r="AZ1114" s="1" t="str">
        <f t="shared" ca="1" si="1101"/>
        <v/>
      </c>
      <c r="BA1114" s="1" t="str">
        <f t="shared" ca="1" si="1101"/>
        <v/>
      </c>
      <c r="BB1114" s="1" t="str">
        <f t="shared" ca="1" si="1101"/>
        <v/>
      </c>
      <c r="BC1114" s="1" t="str">
        <f t="shared" ca="1" si="1101"/>
        <v/>
      </c>
      <c r="BD1114" s="1" t="str">
        <f t="shared" ca="1" si="1101"/>
        <v/>
      </c>
      <c r="BE1114" s="1" t="str">
        <f t="shared" ca="1" si="1101"/>
        <v/>
      </c>
      <c r="BF1114" s="1" t="str">
        <f t="shared" ca="1" si="1101"/>
        <v/>
      </c>
      <c r="BG1114" s="1" t="str">
        <f t="shared" ca="1" si="1101"/>
        <v/>
      </c>
      <c r="BH1114" s="1" t="str">
        <f t="shared" ca="1" si="1101"/>
        <v/>
      </c>
      <c r="BI1114" s="1" t="str">
        <f t="shared" ca="1" si="1101"/>
        <v/>
      </c>
      <c r="BJ1114" s="1" t="str">
        <f t="shared" ca="1" si="1101"/>
        <v/>
      </c>
      <c r="BK1114" s="1" t="str">
        <f t="shared" ca="1" si="1101"/>
        <v/>
      </c>
      <c r="BL1114" s="1" t="str">
        <f t="shared" ca="1" si="1101"/>
        <v/>
      </c>
      <c r="BM1114" s="1" t="str">
        <f t="shared" ca="1" si="1101"/>
        <v/>
      </c>
      <c r="BN1114" s="1" t="str">
        <f t="shared" ca="1" si="1101"/>
        <v/>
      </c>
      <c r="BO1114" s="1" t="str">
        <f t="shared" ca="1" si="1101"/>
        <v/>
      </c>
      <c r="BP1114" s="1" t="str">
        <f t="shared" ca="1" si="1101"/>
        <v/>
      </c>
      <c r="BQ1114" s="1" t="str">
        <f t="shared" ca="1" si="1101"/>
        <v/>
      </c>
      <c r="BR1114" s="1" t="str">
        <f t="shared" ca="1" si="1101"/>
        <v/>
      </c>
      <c r="BS1114" s="1" t="str">
        <f t="shared" ca="1" si="1101"/>
        <v/>
      </c>
      <c r="BT1114" s="1" t="str">
        <f t="shared" ca="1" si="1101"/>
        <v/>
      </c>
      <c r="BU1114" s="1" t="str">
        <f t="shared" ca="1" si="1101"/>
        <v/>
      </c>
      <c r="BV1114" s="1" t="str">
        <f t="shared" ca="1" si="1101"/>
        <v/>
      </c>
      <c r="BW1114" s="1" t="str">
        <f t="shared" ca="1" si="1101"/>
        <v/>
      </c>
      <c r="BX1114" s="1" t="str">
        <f t="shared" ca="1" si="1101"/>
        <v/>
      </c>
      <c r="BY1114" s="1" t="str">
        <f t="shared" ca="1" si="1101"/>
        <v/>
      </c>
      <c r="BZ1114">
        <v>2050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EFF3-E8CB-46C3-97C3-64EEF9BDD6A0}">
  <dimension ref="A1:DW282"/>
  <sheetViews>
    <sheetView workbookViewId="0"/>
  </sheetViews>
  <sheetFormatPr defaultRowHeight="14.25" x14ac:dyDescent="0.45"/>
  <cols>
    <col min="1" max="1" width="15" bestFit="1" customWidth="1"/>
    <col min="2" max="2" width="6.53125" bestFit="1" customWidth="1"/>
    <col min="3" max="31" width="5.86328125" customWidth="1"/>
    <col min="33" max="33" width="16" customWidth="1"/>
    <col min="34" max="63" width="6" customWidth="1"/>
    <col min="65" max="65" width="19.46484375" customWidth="1"/>
    <col min="66" max="95" width="5.86328125" customWidth="1"/>
    <col min="97" max="97" width="16.53125" customWidth="1"/>
    <col min="98" max="114" width="5.86328125" customWidth="1"/>
  </cols>
  <sheetData>
    <row r="1" spans="1:127" ht="17.25" thickBot="1" x14ac:dyDescent="0.55000000000000004">
      <c r="A1" s="77" t="s">
        <v>69</v>
      </c>
      <c r="AG1" s="77" t="s">
        <v>70</v>
      </c>
      <c r="BM1" s="77" t="s">
        <v>67</v>
      </c>
      <c r="CS1" s="77" t="s">
        <v>71</v>
      </c>
    </row>
    <row r="2" spans="1:127" ht="14.65" thickTop="1" x14ac:dyDescent="0.45"/>
    <row r="3" spans="1:127" x14ac:dyDescent="0.45">
      <c r="A3" t="s">
        <v>689</v>
      </c>
      <c r="AG3" t="s">
        <v>690</v>
      </c>
      <c r="BM3" t="s">
        <v>691</v>
      </c>
      <c r="CS3" t="s">
        <v>692</v>
      </c>
    </row>
    <row r="4" spans="1:127" x14ac:dyDescent="0.45">
      <c r="A4" t="s">
        <v>66</v>
      </c>
      <c r="B4" s="16" t="str">
        <f>'Service PJ'!O2</f>
        <v>Africa_north</v>
      </c>
      <c r="C4" s="16" t="str">
        <f>'Service PJ'!P2</f>
        <v>Africa_other</v>
      </c>
      <c r="D4" s="16" t="str">
        <f>'Service PJ'!Q2</f>
        <v>Arg-Chi</v>
      </c>
      <c r="E4" s="16" t="str">
        <f>'Service PJ'!R2</f>
        <v>Asia_central</v>
      </c>
      <c r="F4" s="16" t="str">
        <f>'Service PJ'!S2</f>
        <v>Asia_east</v>
      </c>
      <c r="G4" s="16" t="str">
        <f>'Service PJ'!T2</f>
        <v>Asia_other</v>
      </c>
      <c r="H4" s="16" t="str">
        <f>'Service PJ'!U2</f>
        <v>Australia_NZ</v>
      </c>
      <c r="I4" s="16" t="str">
        <f>'Service PJ'!V2</f>
        <v>Brazil</v>
      </c>
      <c r="J4" s="16" t="str">
        <f>'Service PJ'!W2</f>
        <v>Canada</v>
      </c>
      <c r="K4" s="16" t="str">
        <f>'Service PJ'!X2</f>
        <v>China</v>
      </c>
      <c r="L4" s="16" t="str">
        <f>'Service PJ'!Y2</f>
        <v>EU_north</v>
      </c>
      <c r="M4" s="16" t="str">
        <f>'Service PJ'!Z2</f>
        <v>EU_northeast</v>
      </c>
      <c r="N4" s="16" t="str">
        <f>'Service PJ'!AA2</f>
        <v>EU_northwest</v>
      </c>
      <c r="O4" s="16" t="str">
        <f>'Service PJ'!AB2</f>
        <v>EU_south</v>
      </c>
      <c r="P4" s="16" t="str">
        <f>'Service PJ'!AC2</f>
        <v>EU_southeast</v>
      </c>
      <c r="Q4" s="16" t="str">
        <f>'Service PJ'!AD2</f>
        <v>EU_southwest</v>
      </c>
      <c r="R4" s="16" t="str">
        <f>'Service PJ'!AE2</f>
        <v>Europe_other</v>
      </c>
      <c r="S4" s="16" t="str">
        <f>'Service PJ'!AF2</f>
        <v>France</v>
      </c>
      <c r="T4" s="16" t="str">
        <f>'Service PJ'!AG2</f>
        <v>Germany</v>
      </c>
      <c r="U4" s="16" t="str">
        <f>'Service PJ'!AH2</f>
        <v>India</v>
      </c>
      <c r="V4" s="16" t="str">
        <f>'Service PJ'!AI2</f>
        <v>LatAm_other</v>
      </c>
      <c r="W4" s="16" t="str">
        <f>'Service PJ'!AJ2</f>
        <v>Mexico</v>
      </c>
      <c r="X4" s="16" t="str">
        <f>'Service PJ'!AK2</f>
        <v>MidEast_other</v>
      </c>
      <c r="Y4" s="16" t="str">
        <f>'Service PJ'!AL2</f>
        <v>Nor-Ice</v>
      </c>
      <c r="Z4" s="16" t="str">
        <f>'Service PJ'!AM2</f>
        <v>Russia</v>
      </c>
      <c r="AA4" s="16" t="str">
        <f>'Service PJ'!AN2</f>
        <v>SaudiArabia</v>
      </c>
      <c r="AB4" s="16" t="str">
        <f>'Service PJ'!AO2</f>
        <v>SouthAfrica</v>
      </c>
      <c r="AC4" s="16" t="str">
        <f>'Service PJ'!AP2</f>
        <v>UK</v>
      </c>
      <c r="AD4" s="16" t="str">
        <f>'Service PJ'!AQ2</f>
        <v>USA</v>
      </c>
      <c r="AE4" s="16" t="str">
        <f>'Service PJ'!AR2</f>
        <v>\I:</v>
      </c>
      <c r="AG4" t="s">
        <v>66</v>
      </c>
      <c r="AH4" s="16" t="str">
        <f t="shared" ref="AH4:AX4" si="0">B4</f>
        <v>Africa_north</v>
      </c>
      <c r="AI4" s="16" t="str">
        <f t="shared" si="0"/>
        <v>Africa_other</v>
      </c>
      <c r="AJ4" s="16" t="str">
        <f t="shared" si="0"/>
        <v>Arg-Chi</v>
      </c>
      <c r="AK4" s="16" t="str">
        <f t="shared" si="0"/>
        <v>Asia_central</v>
      </c>
      <c r="AL4" s="16" t="str">
        <f t="shared" si="0"/>
        <v>Asia_east</v>
      </c>
      <c r="AM4" s="16" t="str">
        <f t="shared" si="0"/>
        <v>Asia_other</v>
      </c>
      <c r="AN4" s="16" t="str">
        <f t="shared" si="0"/>
        <v>Australia_NZ</v>
      </c>
      <c r="AO4" s="16" t="str">
        <f t="shared" si="0"/>
        <v>Brazil</v>
      </c>
      <c r="AP4" s="16" t="str">
        <f t="shared" si="0"/>
        <v>Canada</v>
      </c>
      <c r="AQ4" s="16" t="str">
        <f t="shared" si="0"/>
        <v>China</v>
      </c>
      <c r="AR4" s="16" t="str">
        <f t="shared" si="0"/>
        <v>EU_north</v>
      </c>
      <c r="AS4" s="16" t="str">
        <f t="shared" si="0"/>
        <v>EU_northeast</v>
      </c>
      <c r="AT4" s="16" t="str">
        <f t="shared" si="0"/>
        <v>EU_northwest</v>
      </c>
      <c r="AU4" s="16" t="str">
        <f t="shared" si="0"/>
        <v>EU_south</v>
      </c>
      <c r="AV4" s="16" t="str">
        <f t="shared" si="0"/>
        <v>EU_southeast</v>
      </c>
      <c r="AW4" s="16" t="str">
        <f t="shared" si="0"/>
        <v>EU_southwest</v>
      </c>
      <c r="AX4" s="16" t="str">
        <f t="shared" si="0"/>
        <v>Europe_other</v>
      </c>
      <c r="AY4" s="16" t="str">
        <f t="shared" ref="AY4:BK4" si="1">S4</f>
        <v>France</v>
      </c>
      <c r="AZ4" s="16" t="str">
        <f t="shared" si="1"/>
        <v>Germany</v>
      </c>
      <c r="BA4" s="16" t="str">
        <f t="shared" si="1"/>
        <v>India</v>
      </c>
      <c r="BB4" s="16" t="str">
        <f t="shared" si="1"/>
        <v>LatAm_other</v>
      </c>
      <c r="BC4" s="16" t="str">
        <f t="shared" si="1"/>
        <v>Mexico</v>
      </c>
      <c r="BD4" s="16" t="str">
        <f t="shared" si="1"/>
        <v>MidEast_other</v>
      </c>
      <c r="BE4" s="16" t="str">
        <f t="shared" si="1"/>
        <v>Nor-Ice</v>
      </c>
      <c r="BF4" s="16" t="str">
        <f t="shared" si="1"/>
        <v>Russia</v>
      </c>
      <c r="BG4" s="16" t="str">
        <f t="shared" si="1"/>
        <v>SaudiArabia</v>
      </c>
      <c r="BH4" s="16" t="str">
        <f t="shared" si="1"/>
        <v>SouthAfrica</v>
      </c>
      <c r="BI4" s="16" t="str">
        <f t="shared" si="1"/>
        <v>UK</v>
      </c>
      <c r="BJ4" s="16" t="str">
        <f t="shared" si="1"/>
        <v>USA</v>
      </c>
      <c r="BK4" s="16" t="str">
        <f t="shared" si="1"/>
        <v>\I:</v>
      </c>
      <c r="BM4" t="s">
        <v>66</v>
      </c>
      <c r="BN4" s="16" t="str">
        <f>AH4</f>
        <v>Africa_north</v>
      </c>
      <c r="BO4" s="16" t="str">
        <f t="shared" ref="BO4" si="2">AI4</f>
        <v>Africa_other</v>
      </c>
      <c r="BP4" s="16" t="str">
        <f t="shared" ref="BP4" si="3">AJ4</f>
        <v>Arg-Chi</v>
      </c>
      <c r="BQ4" s="16" t="str">
        <f t="shared" ref="BQ4" si="4">AK4</f>
        <v>Asia_central</v>
      </c>
      <c r="BR4" s="16" t="str">
        <f t="shared" ref="BR4" si="5">AL4</f>
        <v>Asia_east</v>
      </c>
      <c r="BS4" s="16" t="str">
        <f t="shared" ref="BS4" si="6">AM4</f>
        <v>Asia_other</v>
      </c>
      <c r="BT4" s="16" t="str">
        <f t="shared" ref="BT4" si="7">AN4</f>
        <v>Australia_NZ</v>
      </c>
      <c r="BU4" s="16" t="str">
        <f t="shared" ref="BU4" si="8">AO4</f>
        <v>Brazil</v>
      </c>
      <c r="BV4" s="16" t="str">
        <f t="shared" ref="BV4" si="9">AP4</f>
        <v>Canada</v>
      </c>
      <c r="BW4" s="16" t="str">
        <f t="shared" ref="BW4" si="10">AQ4</f>
        <v>China</v>
      </c>
      <c r="BX4" s="16" t="str">
        <f t="shared" ref="BX4" si="11">AR4</f>
        <v>EU_north</v>
      </c>
      <c r="BY4" s="16" t="str">
        <f t="shared" ref="BY4" si="12">AS4</f>
        <v>EU_northeast</v>
      </c>
      <c r="BZ4" s="16" t="str">
        <f t="shared" ref="BZ4" si="13">AT4</f>
        <v>EU_northwest</v>
      </c>
      <c r="CA4" s="16" t="str">
        <f t="shared" ref="CA4" si="14">AU4</f>
        <v>EU_south</v>
      </c>
      <c r="CB4" s="16" t="str">
        <f t="shared" ref="CB4" si="15">AV4</f>
        <v>EU_southeast</v>
      </c>
      <c r="CC4" s="16" t="str">
        <f t="shared" ref="CC4" si="16">AW4</f>
        <v>EU_southwest</v>
      </c>
      <c r="CD4" s="16" t="str">
        <f t="shared" ref="CD4" si="17">AX4</f>
        <v>Europe_other</v>
      </c>
      <c r="CE4" s="16" t="str">
        <f t="shared" ref="CE4" si="18">AY4</f>
        <v>France</v>
      </c>
      <c r="CF4" s="16" t="str">
        <f t="shared" ref="CF4" si="19">AZ4</f>
        <v>Germany</v>
      </c>
      <c r="CG4" s="16" t="str">
        <f t="shared" ref="CG4" si="20">BA4</f>
        <v>India</v>
      </c>
      <c r="CH4" s="16" t="str">
        <f t="shared" ref="CH4" si="21">BB4</f>
        <v>LatAm_other</v>
      </c>
      <c r="CI4" s="16" t="str">
        <f t="shared" ref="CI4" si="22">BC4</f>
        <v>Mexico</v>
      </c>
      <c r="CJ4" s="16" t="str">
        <f t="shared" ref="CJ4" si="23">BD4</f>
        <v>MidEast_other</v>
      </c>
      <c r="CK4" s="16" t="str">
        <f t="shared" ref="CK4" si="24">BE4</f>
        <v>Nor-Ice</v>
      </c>
      <c r="CL4" s="16" t="str">
        <f t="shared" ref="CL4" si="25">BF4</f>
        <v>Russia</v>
      </c>
      <c r="CM4" s="16" t="str">
        <f t="shared" ref="CM4" si="26">BG4</f>
        <v>SaudiArabia</v>
      </c>
      <c r="CN4" s="16" t="str">
        <f t="shared" ref="CN4" si="27">BH4</f>
        <v>SouthAfrica</v>
      </c>
      <c r="CO4" s="16" t="str">
        <f t="shared" ref="CO4" si="28">BI4</f>
        <v>UK</v>
      </c>
      <c r="CP4" s="16" t="str">
        <f t="shared" ref="CP4" si="29">BJ4</f>
        <v>USA</v>
      </c>
      <c r="CQ4" s="16" t="str">
        <f t="shared" ref="CQ4" si="30">BK4</f>
        <v>\I:</v>
      </c>
      <c r="CS4" t="s">
        <v>66</v>
      </c>
      <c r="CT4" s="16" t="str">
        <f>BN4</f>
        <v>Africa_north</v>
      </c>
      <c r="CU4" s="16" t="str">
        <f t="shared" ref="CU4" si="31">BO4</f>
        <v>Africa_other</v>
      </c>
      <c r="CV4" s="16" t="str">
        <f t="shared" ref="CV4" si="32">BP4</f>
        <v>Arg-Chi</v>
      </c>
      <c r="CW4" s="16" t="str">
        <f t="shared" ref="CW4" si="33">BQ4</f>
        <v>Asia_central</v>
      </c>
      <c r="CX4" s="16" t="str">
        <f t="shared" ref="CX4" si="34">BR4</f>
        <v>Asia_east</v>
      </c>
      <c r="CY4" s="16" t="str">
        <f t="shared" ref="CY4" si="35">BS4</f>
        <v>Asia_other</v>
      </c>
      <c r="CZ4" s="16" t="str">
        <f t="shared" ref="CZ4" si="36">BT4</f>
        <v>Australia_NZ</v>
      </c>
      <c r="DA4" s="16" t="str">
        <f t="shared" ref="DA4" si="37">BU4</f>
        <v>Brazil</v>
      </c>
      <c r="DB4" s="16" t="str">
        <f t="shared" ref="DB4" si="38">BV4</f>
        <v>Canada</v>
      </c>
      <c r="DC4" s="16" t="str">
        <f t="shared" ref="DC4" si="39">BW4</f>
        <v>China</v>
      </c>
      <c r="DD4" s="16" t="str">
        <f t="shared" ref="DD4" si="40">BX4</f>
        <v>EU_north</v>
      </c>
      <c r="DE4" s="16" t="str">
        <f t="shared" ref="DE4" si="41">BY4</f>
        <v>EU_northeast</v>
      </c>
      <c r="DF4" s="16" t="str">
        <f t="shared" ref="DF4" si="42">BZ4</f>
        <v>EU_northwest</v>
      </c>
      <c r="DG4" s="16" t="str">
        <f t="shared" ref="DG4" si="43">CA4</f>
        <v>EU_south</v>
      </c>
      <c r="DH4" s="16" t="str">
        <f t="shared" ref="DH4" si="44">CB4</f>
        <v>EU_southeast</v>
      </c>
      <c r="DI4" s="16" t="str">
        <f t="shared" ref="DI4" si="45">CC4</f>
        <v>EU_southwest</v>
      </c>
      <c r="DJ4" s="16" t="str">
        <f t="shared" ref="DJ4" si="46">CD4</f>
        <v>Europe_other</v>
      </c>
      <c r="DK4" s="16" t="str">
        <f t="shared" ref="DK4" si="47">CE4</f>
        <v>France</v>
      </c>
      <c r="DL4" s="16" t="str">
        <f t="shared" ref="DL4" si="48">CF4</f>
        <v>Germany</v>
      </c>
      <c r="DM4" s="16" t="str">
        <f t="shared" ref="DM4" si="49">CG4</f>
        <v>India</v>
      </c>
      <c r="DN4" s="16" t="str">
        <f t="shared" ref="DN4" si="50">CH4</f>
        <v>LatAm_other</v>
      </c>
      <c r="DO4" s="16" t="str">
        <f t="shared" ref="DO4" si="51">CI4</f>
        <v>Mexico</v>
      </c>
      <c r="DP4" s="16" t="str">
        <f t="shared" ref="DP4" si="52">CJ4</f>
        <v>MidEast_other</v>
      </c>
      <c r="DQ4" s="16" t="str">
        <f t="shared" ref="DQ4" si="53">CK4</f>
        <v>Nor-Ice</v>
      </c>
      <c r="DR4" s="16" t="str">
        <f t="shared" ref="DR4" si="54">CL4</f>
        <v>Russia</v>
      </c>
      <c r="DS4" s="16" t="str">
        <f t="shared" ref="DS4" si="55">CM4</f>
        <v>SaudiArabia</v>
      </c>
      <c r="DT4" s="16" t="str">
        <f t="shared" ref="DT4" si="56">CN4</f>
        <v>SouthAfrica</v>
      </c>
      <c r="DU4" s="16" t="str">
        <f t="shared" ref="DU4" si="57">CO4</f>
        <v>UK</v>
      </c>
      <c r="DV4" s="16" t="str">
        <f t="shared" ref="DV4" si="58">CP4</f>
        <v>USA</v>
      </c>
      <c r="DW4" s="16" t="str">
        <f t="shared" ref="DW4" si="59">CQ4</f>
        <v>\I:</v>
      </c>
    </row>
    <row r="5" spans="1:127" x14ac:dyDescent="0.45">
      <c r="A5" t="str">
        <f>IF(SUM(B5:R5)=0,"\I:",'Service PJ'!$D3&amp;"_"&amp;'Service PJ'!$E3&amp;"_"&amp;'Service PJ'!$C3)</f>
        <v>IFP_STM_ELC</v>
      </c>
      <c r="B5" s="14">
        <f>IFERROR(VLOOKUP($A$1&amp;'Service PJ'!$D3&amp;'Service PJ'!$B3&amp;'Service PJ'!$A3&amp;"*",'EPA_US9RT techs'!$A$2:$I$1722,9,FALSE),"")</f>
        <v>2.6098709723</v>
      </c>
      <c r="C5" s="14">
        <f>IFERROR(VLOOKUP($A$1&amp;'Service PJ'!$D3&amp;'Service PJ'!$B3&amp;'Service PJ'!$A3&amp;"*",'EPA_US9RT techs'!$A$2:$I$1722,9,FALSE),"")</f>
        <v>2.6098709723</v>
      </c>
      <c r="D5" s="14">
        <f>IFERROR(VLOOKUP($A$1&amp;'Service PJ'!$D3&amp;'Service PJ'!$B3&amp;'Service PJ'!$A3&amp;"*",'EPA_US9RT techs'!$A$2:$I$1722,9,FALSE),"")</f>
        <v>2.6098709723</v>
      </c>
      <c r="E5" s="14">
        <f>IFERROR(VLOOKUP($A$1&amp;'Service PJ'!$D3&amp;'Service PJ'!$B3&amp;'Service PJ'!$A3&amp;"*",'EPA_US9RT techs'!$A$2:$I$1722,9,FALSE),"")</f>
        <v>2.6098709723</v>
      </c>
      <c r="F5" s="14">
        <f>IFERROR(VLOOKUP($A$1&amp;'Service PJ'!$D3&amp;'Service PJ'!$B3&amp;'Service PJ'!$A3&amp;"*",'EPA_US9RT techs'!$A$2:$I$1722,9,FALSE),"")</f>
        <v>2.6098709723</v>
      </c>
      <c r="G5" s="14">
        <f>IFERROR(VLOOKUP($A$1&amp;'Service PJ'!$D3&amp;'Service PJ'!$B3&amp;'Service PJ'!$A3&amp;"*",'EPA_US9RT techs'!$A$2:$I$1722,9,FALSE),"")</f>
        <v>2.6098709723</v>
      </c>
      <c r="H5" s="14">
        <f>IFERROR(VLOOKUP($A$1&amp;'Service PJ'!$D3&amp;'Service PJ'!$B3&amp;'Service PJ'!$A3&amp;"*",'EPA_US9RT techs'!$A$2:$I$1722,9,FALSE),"")</f>
        <v>2.6098709723</v>
      </c>
      <c r="I5" s="14">
        <f>IFERROR(VLOOKUP($A$1&amp;'Service PJ'!$D3&amp;'Service PJ'!$B3&amp;'Service PJ'!$A3&amp;"*",'EPA_US9RT techs'!$A$2:$I$1722,9,FALSE),"")</f>
        <v>2.6098709723</v>
      </c>
      <c r="J5" s="14">
        <f>IFERROR(VLOOKUP($A$1&amp;'Service PJ'!$D3&amp;'Service PJ'!$B3&amp;'Service PJ'!$A3&amp;"*",'EPA_US9RT techs'!$A$2:$I$1722,9,FALSE),"")</f>
        <v>2.6098709723</v>
      </c>
      <c r="K5" s="14">
        <f>IFERROR(VLOOKUP($A$1&amp;'Service PJ'!$D3&amp;'Service PJ'!$B3&amp;'Service PJ'!$A3&amp;"*",'EPA_US9RT techs'!$A$2:$I$1722,9,FALSE),"")</f>
        <v>2.6098709723</v>
      </c>
      <c r="L5" s="14">
        <f>IFERROR(VLOOKUP($A$1&amp;'Service PJ'!$D3&amp;'Service PJ'!$B3&amp;'Service PJ'!$A3&amp;"*",'EPA_US9RT techs'!$A$2:$I$1722,9,FALSE),"")</f>
        <v>2.6098709723</v>
      </c>
      <c r="M5" s="14">
        <f>IFERROR(VLOOKUP($A$1&amp;'Service PJ'!$D3&amp;'Service PJ'!$B3&amp;'Service PJ'!$A3&amp;"*",'EPA_US9RT techs'!$A$2:$I$1722,9,FALSE),"")</f>
        <v>2.6098709723</v>
      </c>
      <c r="N5" s="14">
        <f>IFERROR(VLOOKUP($A$1&amp;'Service PJ'!$D3&amp;'Service PJ'!$B3&amp;'Service PJ'!$A3&amp;"*",'EPA_US9RT techs'!$A$2:$I$1722,9,FALSE),"")</f>
        <v>2.6098709723</v>
      </c>
      <c r="O5" s="14">
        <f>IFERROR(VLOOKUP($A$1&amp;'Service PJ'!$D3&amp;'Service PJ'!$B3&amp;'Service PJ'!$A3&amp;"*",'EPA_US9RT techs'!$A$2:$I$1722,9,FALSE),"")</f>
        <v>2.6098709723</v>
      </c>
      <c r="P5" s="14">
        <f>IFERROR(VLOOKUP($A$1&amp;'Service PJ'!$D3&amp;'Service PJ'!$B3&amp;'Service PJ'!$A3&amp;"*",'EPA_US9RT techs'!$A$2:$I$1722,9,FALSE),"")</f>
        <v>2.6098709723</v>
      </c>
      <c r="Q5" s="14">
        <f>IFERROR(VLOOKUP($A$1&amp;'Service PJ'!$D3&amp;'Service PJ'!$B3&amp;'Service PJ'!$A3&amp;"*",'EPA_US9RT techs'!$A$2:$I$1722,9,FALSE),"")</f>
        <v>2.6098709723</v>
      </c>
      <c r="R5" s="14">
        <f>IFERROR(VLOOKUP($A$1&amp;'Service PJ'!$D3&amp;'Service PJ'!$B3&amp;'Service PJ'!$A3&amp;"*",'EPA_US9RT techs'!$A$2:$I$1722,9,FALSE),"")</f>
        <v>2.6098709723</v>
      </c>
      <c r="S5" s="14">
        <f>IFERROR(VLOOKUP($A$1&amp;'Service PJ'!$D3&amp;'Service PJ'!$B3&amp;'Service PJ'!$A3&amp;"*",'EPA_US9RT techs'!$A$2:$I$1722,9,FALSE),"")</f>
        <v>2.6098709723</v>
      </c>
      <c r="T5" s="14">
        <f>IFERROR(VLOOKUP($A$1&amp;'Service PJ'!$D3&amp;'Service PJ'!$B3&amp;'Service PJ'!$A3&amp;"*",'EPA_US9RT techs'!$A$2:$I$1722,9,FALSE),"")</f>
        <v>2.6098709723</v>
      </c>
      <c r="U5" s="14">
        <f>IFERROR(VLOOKUP($A$1&amp;'Service PJ'!$D3&amp;'Service PJ'!$B3&amp;'Service PJ'!$A3&amp;"*",'EPA_US9RT techs'!$A$2:$I$1722,9,FALSE),"")</f>
        <v>2.6098709723</v>
      </c>
      <c r="V5" s="14">
        <f>IFERROR(VLOOKUP($A$1&amp;'Service PJ'!$D3&amp;'Service PJ'!$B3&amp;'Service PJ'!$A3&amp;"*",'EPA_US9RT techs'!$A$2:$I$1722,9,FALSE),"")</f>
        <v>2.6098709723</v>
      </c>
      <c r="W5" s="14">
        <f>IFERROR(VLOOKUP($A$1&amp;'Service PJ'!$D3&amp;'Service PJ'!$B3&amp;'Service PJ'!$A3&amp;"*",'EPA_US9RT techs'!$A$2:$I$1722,9,FALSE),"")</f>
        <v>2.6098709723</v>
      </c>
      <c r="X5" s="14">
        <f>IFERROR(VLOOKUP($A$1&amp;'Service PJ'!$D3&amp;'Service PJ'!$B3&amp;'Service PJ'!$A3&amp;"*",'EPA_US9RT techs'!$A$2:$I$1722,9,FALSE),"")</f>
        <v>2.6098709723</v>
      </c>
      <c r="Y5" s="14">
        <f>IFERROR(VLOOKUP($A$1&amp;'Service PJ'!$D3&amp;'Service PJ'!$B3&amp;'Service PJ'!$A3&amp;"*",'EPA_US9RT techs'!$A$2:$I$1722,9,FALSE),"")</f>
        <v>2.6098709723</v>
      </c>
      <c r="Z5" s="14">
        <f>IFERROR(VLOOKUP($A$1&amp;'Service PJ'!$D3&amp;'Service PJ'!$B3&amp;'Service PJ'!$A3&amp;"*",'EPA_US9RT techs'!$A$2:$I$1722,9,FALSE),"")</f>
        <v>2.6098709723</v>
      </c>
      <c r="AA5" s="14">
        <f>IFERROR(VLOOKUP($A$1&amp;'Service PJ'!$D3&amp;'Service PJ'!$B3&amp;'Service PJ'!$A3&amp;"*",'EPA_US9RT techs'!$A$2:$I$1722,9,FALSE),"")</f>
        <v>2.6098709723</v>
      </c>
      <c r="AB5" s="14">
        <f>IFERROR(VLOOKUP($A$1&amp;'Service PJ'!$D3&amp;'Service PJ'!$B3&amp;'Service PJ'!$A3&amp;"*",'EPA_US9RT techs'!$A$2:$I$1722,9,FALSE),"")</f>
        <v>2.6098709723</v>
      </c>
      <c r="AC5" s="14">
        <f>IFERROR(VLOOKUP($A$1&amp;'Service PJ'!$D3&amp;'Service PJ'!$B3&amp;'Service PJ'!$A3&amp;"*",'EPA_US9RT techs'!$A$2:$I$1722,9,FALSE),"")</f>
        <v>2.6098709723</v>
      </c>
      <c r="AD5" s="14">
        <f>IFERROR(VLOOKUP($A$1&amp;'Service PJ'!$D3&amp;'Service PJ'!$B3&amp;'Service PJ'!$A3&amp;"*",'EPA_US9RT techs'!$A$2:$I$1722,9,FALSE),"")</f>
        <v>2.6098709723</v>
      </c>
      <c r="AE5" s="14">
        <f>IFERROR(VLOOKUP($A$1&amp;'Service PJ'!$D3&amp;'Service PJ'!$B3&amp;'Service PJ'!$A3&amp;"*",'EPA_US9RT techs'!$A$2:$I$1722,9,FALSE),"")</f>
        <v>2.6098709723</v>
      </c>
      <c r="AG5" t="str">
        <f>IF(SUM(AH5:AX5)=0,"\I:",'Service PJ'!$D3&amp;"_"&amp;'Service PJ'!$E3&amp;"_"&amp;'Service PJ'!$C3)</f>
        <v>IFP_STM_ELC</v>
      </c>
      <c r="AH5" s="14">
        <f>IFERROR(VLOOKUP($AG$1&amp;'Service PJ'!$D3&amp;'Service PJ'!$B3&amp;'Service PJ'!$A3&amp;"*",'EPA_US9RT techs'!$A$2:$I$1722,9,FALSE),"")</f>
        <v>0.67484999999999995</v>
      </c>
      <c r="AI5" s="14">
        <f>IFERROR(VLOOKUP($AG$1&amp;'Service PJ'!$D3&amp;'Service PJ'!$B3&amp;'Service PJ'!$A3&amp;"*",'EPA_US9RT techs'!$A$2:$I$1722,9,FALSE),"")</f>
        <v>0.67484999999999995</v>
      </c>
      <c r="AJ5" s="14">
        <f>IFERROR(VLOOKUP($AG$1&amp;'Service PJ'!$D3&amp;'Service PJ'!$B3&amp;'Service PJ'!$A3&amp;"*",'EPA_US9RT techs'!$A$2:$I$1722,9,FALSE),"")</f>
        <v>0.67484999999999995</v>
      </c>
      <c r="AK5" s="14">
        <f>IFERROR(VLOOKUP($AG$1&amp;'Service PJ'!$D3&amp;'Service PJ'!$B3&amp;'Service PJ'!$A3&amp;"*",'EPA_US9RT techs'!$A$2:$I$1722,9,FALSE),"")</f>
        <v>0.67484999999999995</v>
      </c>
      <c r="AL5" s="14">
        <f>IFERROR(VLOOKUP($AG$1&amp;'Service PJ'!$D3&amp;'Service PJ'!$B3&amp;'Service PJ'!$A3&amp;"*",'EPA_US9RT techs'!$A$2:$I$1722,9,FALSE),"")</f>
        <v>0.67484999999999995</v>
      </c>
      <c r="AM5" s="14">
        <f>IFERROR(VLOOKUP($AG$1&amp;'Service PJ'!$D3&amp;'Service PJ'!$B3&amp;'Service PJ'!$A3&amp;"*",'EPA_US9RT techs'!$A$2:$I$1722,9,FALSE),"")</f>
        <v>0.67484999999999995</v>
      </c>
      <c r="AN5" s="14">
        <f>IFERROR(VLOOKUP($AG$1&amp;'Service PJ'!$D3&amp;'Service PJ'!$B3&amp;'Service PJ'!$A3&amp;"*",'EPA_US9RT techs'!$A$2:$I$1722,9,FALSE),"")</f>
        <v>0.67484999999999995</v>
      </c>
      <c r="AO5" s="14">
        <f>IFERROR(VLOOKUP($AG$1&amp;'Service PJ'!$D3&amp;'Service PJ'!$B3&amp;'Service PJ'!$A3&amp;"*",'EPA_US9RT techs'!$A$2:$I$1722,9,FALSE),"")</f>
        <v>0.67484999999999995</v>
      </c>
      <c r="AP5" s="14">
        <f>IFERROR(VLOOKUP($AG$1&amp;'Service PJ'!$D3&amp;'Service PJ'!$B3&amp;'Service PJ'!$A3&amp;"*",'EPA_US9RT techs'!$A$2:$I$1722,9,FALSE),"")</f>
        <v>0.67484999999999995</v>
      </c>
      <c r="AQ5" s="14">
        <f>IFERROR(VLOOKUP($AG$1&amp;'Service PJ'!$D3&amp;'Service PJ'!$B3&amp;'Service PJ'!$A3&amp;"*",'EPA_US9RT techs'!$A$2:$I$1722,9,FALSE),"")</f>
        <v>0.67484999999999995</v>
      </c>
      <c r="AR5" s="14">
        <f>IFERROR(VLOOKUP($AG$1&amp;'Service PJ'!$D3&amp;'Service PJ'!$B3&amp;'Service PJ'!$A3&amp;"*",'EPA_US9RT techs'!$A$2:$I$1722,9,FALSE),"")</f>
        <v>0.67484999999999995</v>
      </c>
      <c r="AS5" s="14">
        <f>IFERROR(VLOOKUP($AG$1&amp;'Service PJ'!$D3&amp;'Service PJ'!$B3&amp;'Service PJ'!$A3&amp;"*",'EPA_US9RT techs'!$A$2:$I$1722,9,FALSE),"")</f>
        <v>0.67484999999999995</v>
      </c>
      <c r="AT5" s="14">
        <f>IFERROR(VLOOKUP($AG$1&amp;'Service PJ'!$D3&amp;'Service PJ'!$B3&amp;'Service PJ'!$A3&amp;"*",'EPA_US9RT techs'!$A$2:$I$1722,9,FALSE),"")</f>
        <v>0.67484999999999995</v>
      </c>
      <c r="AU5" s="14">
        <f>IFERROR(VLOOKUP($AG$1&amp;'Service PJ'!$D3&amp;'Service PJ'!$B3&amp;'Service PJ'!$A3&amp;"*",'EPA_US9RT techs'!$A$2:$I$1722,9,FALSE),"")</f>
        <v>0.67484999999999995</v>
      </c>
      <c r="AV5" s="14">
        <f>IFERROR(VLOOKUP($AG$1&amp;'Service PJ'!$D3&amp;'Service PJ'!$B3&amp;'Service PJ'!$A3&amp;"*",'EPA_US9RT techs'!$A$2:$I$1722,9,FALSE),"")</f>
        <v>0.67484999999999995</v>
      </c>
      <c r="AW5" s="14">
        <f>IFERROR(VLOOKUP($AG$1&amp;'Service PJ'!$D3&amp;'Service PJ'!$B3&amp;'Service PJ'!$A3&amp;"*",'EPA_US9RT techs'!$A$2:$I$1722,9,FALSE),"")</f>
        <v>0.67484999999999995</v>
      </c>
      <c r="AX5" s="14">
        <f>IFERROR(VLOOKUP($AG$1&amp;'Service PJ'!$D3&amp;'Service PJ'!$B3&amp;'Service PJ'!$A3&amp;"*",'EPA_US9RT techs'!$A$2:$I$1722,9,FALSE),"")</f>
        <v>0.67484999999999995</v>
      </c>
      <c r="AY5" s="14">
        <f>IFERROR(VLOOKUP($AG$1&amp;'Service PJ'!$D3&amp;'Service PJ'!$B3&amp;'Service PJ'!$A3&amp;"*",'EPA_US9RT techs'!$A$2:$I$1722,9,FALSE),"")</f>
        <v>0.67484999999999995</v>
      </c>
      <c r="AZ5" s="14">
        <f>IFERROR(VLOOKUP($AG$1&amp;'Service PJ'!$D3&amp;'Service PJ'!$B3&amp;'Service PJ'!$A3&amp;"*",'EPA_US9RT techs'!$A$2:$I$1722,9,FALSE),"")</f>
        <v>0.67484999999999995</v>
      </c>
      <c r="BA5" s="14">
        <f>IFERROR(VLOOKUP($AG$1&amp;'Service PJ'!$D3&amp;'Service PJ'!$B3&amp;'Service PJ'!$A3&amp;"*",'EPA_US9RT techs'!$A$2:$I$1722,9,FALSE),"")</f>
        <v>0.67484999999999995</v>
      </c>
      <c r="BB5" s="14">
        <f>IFERROR(VLOOKUP($AG$1&amp;'Service PJ'!$D3&amp;'Service PJ'!$B3&amp;'Service PJ'!$A3&amp;"*",'EPA_US9RT techs'!$A$2:$I$1722,9,FALSE),"")</f>
        <v>0.67484999999999995</v>
      </c>
      <c r="BC5" s="14">
        <f>IFERROR(VLOOKUP($AG$1&amp;'Service PJ'!$D3&amp;'Service PJ'!$B3&amp;'Service PJ'!$A3&amp;"*",'EPA_US9RT techs'!$A$2:$I$1722,9,FALSE),"")</f>
        <v>0.67484999999999995</v>
      </c>
      <c r="BD5" s="14">
        <f>IFERROR(VLOOKUP($AG$1&amp;'Service PJ'!$D3&amp;'Service PJ'!$B3&amp;'Service PJ'!$A3&amp;"*",'EPA_US9RT techs'!$A$2:$I$1722,9,FALSE),"")</f>
        <v>0.67484999999999995</v>
      </c>
      <c r="BE5" s="14">
        <f>IFERROR(VLOOKUP($AG$1&amp;'Service PJ'!$D3&amp;'Service PJ'!$B3&amp;'Service PJ'!$A3&amp;"*",'EPA_US9RT techs'!$A$2:$I$1722,9,FALSE),"")</f>
        <v>0.67484999999999995</v>
      </c>
      <c r="BF5" s="14">
        <f>IFERROR(VLOOKUP($AG$1&amp;'Service PJ'!$D3&amp;'Service PJ'!$B3&amp;'Service PJ'!$A3&amp;"*",'EPA_US9RT techs'!$A$2:$I$1722,9,FALSE),"")</f>
        <v>0.67484999999999995</v>
      </c>
      <c r="BG5" s="14">
        <f>IFERROR(VLOOKUP($AG$1&amp;'Service PJ'!$D3&amp;'Service PJ'!$B3&amp;'Service PJ'!$A3&amp;"*",'EPA_US9RT techs'!$A$2:$I$1722,9,FALSE),"")</f>
        <v>0.67484999999999995</v>
      </c>
      <c r="BH5" s="14">
        <f>IFERROR(VLOOKUP($AG$1&amp;'Service PJ'!$D3&amp;'Service PJ'!$B3&amp;'Service PJ'!$A3&amp;"*",'EPA_US9RT techs'!$A$2:$I$1722,9,FALSE),"")</f>
        <v>0.67484999999999995</v>
      </c>
      <c r="BI5" s="14">
        <f>IFERROR(VLOOKUP($AG$1&amp;'Service PJ'!$D3&amp;'Service PJ'!$B3&amp;'Service PJ'!$A3&amp;"*",'EPA_US9RT techs'!$A$2:$I$1722,9,FALSE),"")</f>
        <v>0.67484999999999995</v>
      </c>
      <c r="BJ5" s="14">
        <f>IFERROR(VLOOKUP($AG$1&amp;'Service PJ'!$D3&amp;'Service PJ'!$B3&amp;'Service PJ'!$A3&amp;"*",'EPA_US9RT techs'!$A$2:$I$1722,9,FALSE),"")</f>
        <v>0.67484999999999995</v>
      </c>
      <c r="BK5" s="14">
        <f>IFERROR(VLOOKUP($AG$1&amp;'Service PJ'!$D3&amp;'Service PJ'!$B3&amp;'Service PJ'!$A3&amp;"*",'EPA_US9RT techs'!$A$2:$I$1722,9,FALSE),"")</f>
        <v>0.67484999999999995</v>
      </c>
      <c r="BM5" t="str">
        <f>IF(SUM(BN5:CD5)=0,"\I:",'Service PJ'!$D3&amp;"_"&amp;'Service PJ'!$E3&amp;"_"&amp;'Service PJ'!$C3)</f>
        <v>\I:</v>
      </c>
      <c r="BN5" s="14" t="str">
        <f>IFERROR(VLOOKUP($BM$1&amp;'Service PJ'!$D3&amp;'Service PJ'!$B3&amp;'Service PJ'!$A3&amp;"*",'EPA_US9RT techs'!$A$2:$I$1722,9,FALSE),"")</f>
        <v/>
      </c>
      <c r="BO5" s="14" t="str">
        <f>IFERROR(VLOOKUP($BM$1&amp;'Service PJ'!$D3&amp;'Service PJ'!$B3&amp;'Service PJ'!$A3&amp;"*",'EPA_US9RT techs'!$A$2:$I$1722,9,FALSE),"")</f>
        <v/>
      </c>
      <c r="BP5" s="14" t="str">
        <f>IFERROR(VLOOKUP($BM$1&amp;'Service PJ'!$D3&amp;'Service PJ'!$B3&amp;'Service PJ'!$A3&amp;"*",'EPA_US9RT techs'!$A$2:$I$1722,9,FALSE),"")</f>
        <v/>
      </c>
      <c r="BQ5" s="14" t="str">
        <f>IFERROR(VLOOKUP($BM$1&amp;'Service PJ'!$D3&amp;'Service PJ'!$B3&amp;'Service PJ'!$A3&amp;"*",'EPA_US9RT techs'!$A$2:$I$1722,9,FALSE),"")</f>
        <v/>
      </c>
      <c r="BR5" s="14" t="str">
        <f>IFERROR(VLOOKUP($BM$1&amp;'Service PJ'!$D3&amp;'Service PJ'!$B3&amp;'Service PJ'!$A3&amp;"*",'EPA_US9RT techs'!$A$2:$I$1722,9,FALSE),"")</f>
        <v/>
      </c>
      <c r="BS5" s="14" t="str">
        <f>IFERROR(VLOOKUP($BM$1&amp;'Service PJ'!$D3&amp;'Service PJ'!$B3&amp;'Service PJ'!$A3&amp;"*",'EPA_US9RT techs'!$A$2:$I$1722,9,FALSE),"")</f>
        <v/>
      </c>
      <c r="BT5" s="14" t="str">
        <f>IFERROR(VLOOKUP($BM$1&amp;'Service PJ'!$D3&amp;'Service PJ'!$B3&amp;'Service PJ'!$A3&amp;"*",'EPA_US9RT techs'!$A$2:$I$1722,9,FALSE),"")</f>
        <v/>
      </c>
      <c r="BU5" s="14" t="str">
        <f>IFERROR(VLOOKUP($BM$1&amp;'Service PJ'!$D3&amp;'Service PJ'!$B3&amp;'Service PJ'!$A3&amp;"*",'EPA_US9RT techs'!$A$2:$I$1722,9,FALSE),"")</f>
        <v/>
      </c>
      <c r="BV5" s="14" t="str">
        <f>IFERROR(VLOOKUP($BM$1&amp;'Service PJ'!$D3&amp;'Service PJ'!$B3&amp;'Service PJ'!$A3&amp;"*",'EPA_US9RT techs'!$A$2:$I$1722,9,FALSE),"")</f>
        <v/>
      </c>
      <c r="BW5" s="14" t="str">
        <f>IFERROR(VLOOKUP($BM$1&amp;'Service PJ'!$D3&amp;'Service PJ'!$B3&amp;'Service PJ'!$A3&amp;"*",'EPA_US9RT techs'!$A$2:$I$1722,9,FALSE),"")</f>
        <v/>
      </c>
      <c r="BX5" s="14" t="str">
        <f>IFERROR(VLOOKUP($BM$1&amp;'Service PJ'!$D3&amp;'Service PJ'!$B3&amp;'Service PJ'!$A3&amp;"*",'EPA_US9RT techs'!$A$2:$I$1722,9,FALSE),"")</f>
        <v/>
      </c>
      <c r="BY5" s="14" t="str">
        <f>IFERROR(VLOOKUP($BM$1&amp;'Service PJ'!$D3&amp;'Service PJ'!$B3&amp;'Service PJ'!$A3&amp;"*",'EPA_US9RT techs'!$A$2:$I$1722,9,FALSE),"")</f>
        <v/>
      </c>
      <c r="BZ5" s="14" t="str">
        <f>IFERROR(VLOOKUP($BM$1&amp;'Service PJ'!$D3&amp;'Service PJ'!$B3&amp;'Service PJ'!$A3&amp;"*",'EPA_US9RT techs'!$A$2:$I$1722,9,FALSE),"")</f>
        <v/>
      </c>
      <c r="CA5" s="14" t="str">
        <f>IFERROR(VLOOKUP($BM$1&amp;'Service PJ'!$D3&amp;'Service PJ'!$B3&amp;'Service PJ'!$A3&amp;"*",'EPA_US9RT techs'!$A$2:$I$1722,9,FALSE),"")</f>
        <v/>
      </c>
      <c r="CB5" s="14" t="str">
        <f>IFERROR(VLOOKUP($BM$1&amp;'Service PJ'!$D3&amp;'Service PJ'!$B3&amp;'Service PJ'!$A3&amp;"*",'EPA_US9RT techs'!$A$2:$I$1722,9,FALSE),"")</f>
        <v/>
      </c>
      <c r="CC5" s="14" t="str">
        <f>IFERROR(VLOOKUP($BM$1&amp;'Service PJ'!$D3&amp;'Service PJ'!$B3&amp;'Service PJ'!$A3&amp;"*",'EPA_US9RT techs'!$A$2:$I$1722,9,FALSE),"")</f>
        <v/>
      </c>
      <c r="CD5" s="14" t="str">
        <f>IFERROR(VLOOKUP($BM$1&amp;'Service PJ'!$D3&amp;'Service PJ'!$B3&amp;'Service PJ'!$A3&amp;"*",'EPA_US9RT techs'!$A$2:$I$1722,9,FALSE),"")</f>
        <v/>
      </c>
      <c r="CE5" s="14" t="str">
        <f>IFERROR(VLOOKUP($BM$1&amp;'Service PJ'!$D3&amp;'Service PJ'!$B3&amp;'Service PJ'!$A3&amp;"*",'EPA_US9RT techs'!$A$2:$I$1722,9,FALSE),"")</f>
        <v/>
      </c>
      <c r="CF5" s="14" t="str">
        <f>IFERROR(VLOOKUP($BM$1&amp;'Service PJ'!$D3&amp;'Service PJ'!$B3&amp;'Service PJ'!$A3&amp;"*",'EPA_US9RT techs'!$A$2:$I$1722,9,FALSE),"")</f>
        <v/>
      </c>
      <c r="CG5" s="14" t="str">
        <f>IFERROR(VLOOKUP($BM$1&amp;'Service PJ'!$D3&amp;'Service PJ'!$B3&amp;'Service PJ'!$A3&amp;"*",'EPA_US9RT techs'!$A$2:$I$1722,9,FALSE),"")</f>
        <v/>
      </c>
      <c r="CH5" s="14" t="str">
        <f>IFERROR(VLOOKUP($BM$1&amp;'Service PJ'!$D3&amp;'Service PJ'!$B3&amp;'Service PJ'!$A3&amp;"*",'EPA_US9RT techs'!$A$2:$I$1722,9,FALSE),"")</f>
        <v/>
      </c>
      <c r="CI5" s="14" t="str">
        <f>IFERROR(VLOOKUP($BM$1&amp;'Service PJ'!$D3&amp;'Service PJ'!$B3&amp;'Service PJ'!$A3&amp;"*",'EPA_US9RT techs'!$A$2:$I$1722,9,FALSE),"")</f>
        <v/>
      </c>
      <c r="CJ5" s="14" t="str">
        <f>IFERROR(VLOOKUP($BM$1&amp;'Service PJ'!$D3&amp;'Service PJ'!$B3&amp;'Service PJ'!$A3&amp;"*",'EPA_US9RT techs'!$A$2:$I$1722,9,FALSE),"")</f>
        <v/>
      </c>
      <c r="CK5" s="14" t="str">
        <f>IFERROR(VLOOKUP($BM$1&amp;'Service PJ'!$D3&amp;'Service PJ'!$B3&amp;'Service PJ'!$A3&amp;"*",'EPA_US9RT techs'!$A$2:$I$1722,9,FALSE),"")</f>
        <v/>
      </c>
      <c r="CL5" s="14" t="str">
        <f>IFERROR(VLOOKUP($BM$1&amp;'Service PJ'!$D3&amp;'Service PJ'!$B3&amp;'Service PJ'!$A3&amp;"*",'EPA_US9RT techs'!$A$2:$I$1722,9,FALSE),"")</f>
        <v/>
      </c>
      <c r="CM5" s="14" t="str">
        <f>IFERROR(VLOOKUP($BM$1&amp;'Service PJ'!$D3&amp;'Service PJ'!$B3&amp;'Service PJ'!$A3&amp;"*",'EPA_US9RT techs'!$A$2:$I$1722,9,FALSE),"")</f>
        <v/>
      </c>
      <c r="CN5" s="14" t="str">
        <f>IFERROR(VLOOKUP($BM$1&amp;'Service PJ'!$D3&amp;'Service PJ'!$B3&amp;'Service PJ'!$A3&amp;"*",'EPA_US9RT techs'!$A$2:$I$1722,9,FALSE),"")</f>
        <v/>
      </c>
      <c r="CO5" s="14" t="str">
        <f>IFERROR(VLOOKUP($BM$1&amp;'Service PJ'!$D3&amp;'Service PJ'!$B3&amp;'Service PJ'!$A3&amp;"*",'EPA_US9RT techs'!$A$2:$I$1722,9,FALSE),"")</f>
        <v/>
      </c>
      <c r="CP5" s="14" t="str">
        <f>IFERROR(VLOOKUP($BM$1&amp;'Service PJ'!$D3&amp;'Service PJ'!$B3&amp;'Service PJ'!$A3&amp;"*",'EPA_US9RT techs'!$A$2:$I$1722,9,FALSE),"")</f>
        <v/>
      </c>
      <c r="CQ5" s="14" t="str">
        <f>IFERROR(VLOOKUP($BM$1&amp;'Service PJ'!$D3&amp;'Service PJ'!$B3&amp;'Service PJ'!$A3&amp;"*",'EPA_US9RT techs'!$A$2:$I$1722,9,FALSE),"")</f>
        <v/>
      </c>
      <c r="CS5" t="str">
        <f>IF(SUM(CT5:DJ5)=0,"\I:",'Service PJ'!$D3&amp;"_"&amp;'Service PJ'!$E3&amp;"_"&amp;'Service PJ'!$C3)</f>
        <v>IFP_STM_ELC</v>
      </c>
      <c r="CT5" s="2">
        <f>IFERROR(VLOOKUP($CS$1&amp;'Service PJ'!$D3&amp;'Service PJ'!$B3&amp;'Service PJ'!$A3&amp;"*",'EPA_US9RT techs'!$A$2:$I$1722,9,FALSE),"")</f>
        <v>50</v>
      </c>
      <c r="CU5" s="2">
        <f>IFERROR(VLOOKUP($CS$1&amp;'Service PJ'!$D3&amp;'Service PJ'!$B3&amp;'Service PJ'!$A3&amp;"*",'EPA_US9RT techs'!$A$2:$I$1722,9,FALSE),"")</f>
        <v>50</v>
      </c>
      <c r="CV5" s="2">
        <f>IFERROR(VLOOKUP($CS$1&amp;'Service PJ'!$D3&amp;'Service PJ'!$B3&amp;'Service PJ'!$A3&amp;"*",'EPA_US9RT techs'!$A$2:$I$1722,9,FALSE),"")</f>
        <v>50</v>
      </c>
      <c r="CW5" s="2">
        <f>IFERROR(VLOOKUP($CS$1&amp;'Service PJ'!$D3&amp;'Service PJ'!$B3&amp;'Service PJ'!$A3&amp;"*",'EPA_US9RT techs'!$A$2:$I$1722,9,FALSE),"")</f>
        <v>50</v>
      </c>
      <c r="CX5" s="2">
        <f>IFERROR(VLOOKUP($CS$1&amp;'Service PJ'!$D3&amp;'Service PJ'!$B3&amp;'Service PJ'!$A3&amp;"*",'EPA_US9RT techs'!$A$2:$I$1722,9,FALSE),"")</f>
        <v>50</v>
      </c>
      <c r="CY5" s="2">
        <f>IFERROR(VLOOKUP($CS$1&amp;'Service PJ'!$D3&amp;'Service PJ'!$B3&amp;'Service PJ'!$A3&amp;"*",'EPA_US9RT techs'!$A$2:$I$1722,9,FALSE),"")</f>
        <v>50</v>
      </c>
      <c r="CZ5" s="2">
        <f>IFERROR(VLOOKUP($CS$1&amp;'Service PJ'!$D3&amp;'Service PJ'!$B3&amp;'Service PJ'!$A3&amp;"*",'EPA_US9RT techs'!$A$2:$I$1722,9,FALSE),"")</f>
        <v>50</v>
      </c>
      <c r="DA5" s="2">
        <f>IFERROR(VLOOKUP($CS$1&amp;'Service PJ'!$D3&amp;'Service PJ'!$B3&amp;'Service PJ'!$A3&amp;"*",'EPA_US9RT techs'!$A$2:$I$1722,9,FALSE),"")</f>
        <v>50</v>
      </c>
      <c r="DB5" s="2">
        <f>IFERROR(VLOOKUP($CS$1&amp;'Service PJ'!$D3&amp;'Service PJ'!$B3&amp;'Service PJ'!$A3&amp;"*",'EPA_US9RT techs'!$A$2:$I$1722,9,FALSE),"")</f>
        <v>50</v>
      </c>
      <c r="DC5" s="2">
        <f>IFERROR(VLOOKUP($CS$1&amp;'Service PJ'!$D3&amp;'Service PJ'!$B3&amp;'Service PJ'!$A3&amp;"*",'EPA_US9RT techs'!$A$2:$I$1722,9,FALSE),"")</f>
        <v>50</v>
      </c>
      <c r="DD5" s="2">
        <f>IFERROR(VLOOKUP($CS$1&amp;'Service PJ'!$D3&amp;'Service PJ'!$B3&amp;'Service PJ'!$A3&amp;"*",'EPA_US9RT techs'!$A$2:$I$1722,9,FALSE),"")</f>
        <v>50</v>
      </c>
      <c r="DE5" s="2">
        <f>IFERROR(VLOOKUP($CS$1&amp;'Service PJ'!$D3&amp;'Service PJ'!$B3&amp;'Service PJ'!$A3&amp;"*",'EPA_US9RT techs'!$A$2:$I$1722,9,FALSE),"")</f>
        <v>50</v>
      </c>
      <c r="DF5" s="2">
        <f>IFERROR(VLOOKUP($CS$1&amp;'Service PJ'!$D3&amp;'Service PJ'!$B3&amp;'Service PJ'!$A3&amp;"*",'EPA_US9RT techs'!$A$2:$I$1722,9,FALSE),"")</f>
        <v>50</v>
      </c>
      <c r="DG5" s="2">
        <f>IFERROR(VLOOKUP($CS$1&amp;'Service PJ'!$D3&amp;'Service PJ'!$B3&amp;'Service PJ'!$A3&amp;"*",'EPA_US9RT techs'!$A$2:$I$1722,9,FALSE),"")</f>
        <v>50</v>
      </c>
      <c r="DH5" s="2">
        <f>IFERROR(VLOOKUP($CS$1&amp;'Service PJ'!$D3&amp;'Service PJ'!$B3&amp;'Service PJ'!$A3&amp;"*",'EPA_US9RT techs'!$A$2:$I$1722,9,FALSE),"")</f>
        <v>50</v>
      </c>
      <c r="DI5" s="2">
        <f>IFERROR(VLOOKUP($CS$1&amp;'Service PJ'!$D3&amp;'Service PJ'!$B3&amp;'Service PJ'!$A3&amp;"*",'EPA_US9RT techs'!$A$2:$I$1722,9,FALSE),"")</f>
        <v>50</v>
      </c>
      <c r="DJ5" s="2">
        <f>IFERROR(VLOOKUP($CS$1&amp;'Service PJ'!$D3&amp;'Service PJ'!$B3&amp;'Service PJ'!$A3&amp;"*",'EPA_US9RT techs'!$A$2:$I$1722,9,FALSE),"")</f>
        <v>50</v>
      </c>
      <c r="DK5" s="2">
        <f>IFERROR(VLOOKUP($CS$1&amp;'Service PJ'!$D3&amp;'Service PJ'!$B3&amp;'Service PJ'!$A3&amp;"*",'EPA_US9RT techs'!$A$2:$I$1722,9,FALSE),"")</f>
        <v>50</v>
      </c>
      <c r="DL5" s="2">
        <f>IFERROR(VLOOKUP($CS$1&amp;'Service PJ'!$D3&amp;'Service PJ'!$B3&amp;'Service PJ'!$A3&amp;"*",'EPA_US9RT techs'!$A$2:$I$1722,9,FALSE),"")</f>
        <v>50</v>
      </c>
      <c r="DM5" s="2">
        <f>IFERROR(VLOOKUP($CS$1&amp;'Service PJ'!$D3&amp;'Service PJ'!$B3&amp;'Service PJ'!$A3&amp;"*",'EPA_US9RT techs'!$A$2:$I$1722,9,FALSE),"")</f>
        <v>50</v>
      </c>
      <c r="DN5" s="2">
        <f>IFERROR(VLOOKUP($CS$1&amp;'Service PJ'!$D3&amp;'Service PJ'!$B3&amp;'Service PJ'!$A3&amp;"*",'EPA_US9RT techs'!$A$2:$I$1722,9,FALSE),"")</f>
        <v>50</v>
      </c>
      <c r="DO5" s="2">
        <f>IFERROR(VLOOKUP($CS$1&amp;'Service PJ'!$D3&amp;'Service PJ'!$B3&amp;'Service PJ'!$A3&amp;"*",'EPA_US9RT techs'!$A$2:$I$1722,9,FALSE),"")</f>
        <v>50</v>
      </c>
      <c r="DP5" s="2">
        <f>IFERROR(VLOOKUP($CS$1&amp;'Service PJ'!$D3&amp;'Service PJ'!$B3&amp;'Service PJ'!$A3&amp;"*",'EPA_US9RT techs'!$A$2:$I$1722,9,FALSE),"")</f>
        <v>50</v>
      </c>
      <c r="DQ5" s="2">
        <f>IFERROR(VLOOKUP($CS$1&amp;'Service PJ'!$D3&amp;'Service PJ'!$B3&amp;'Service PJ'!$A3&amp;"*",'EPA_US9RT techs'!$A$2:$I$1722,9,FALSE),"")</f>
        <v>50</v>
      </c>
      <c r="DR5" s="2">
        <f>IFERROR(VLOOKUP($CS$1&amp;'Service PJ'!$D3&amp;'Service PJ'!$B3&amp;'Service PJ'!$A3&amp;"*",'EPA_US9RT techs'!$A$2:$I$1722,9,FALSE),"")</f>
        <v>50</v>
      </c>
      <c r="DS5" s="2">
        <f>IFERROR(VLOOKUP($CS$1&amp;'Service PJ'!$D3&amp;'Service PJ'!$B3&amp;'Service PJ'!$A3&amp;"*",'EPA_US9RT techs'!$A$2:$I$1722,9,FALSE),"")</f>
        <v>50</v>
      </c>
      <c r="DT5" s="2">
        <f>IFERROR(VLOOKUP($CS$1&amp;'Service PJ'!$D3&amp;'Service PJ'!$B3&amp;'Service PJ'!$A3&amp;"*",'EPA_US9RT techs'!$A$2:$I$1722,9,FALSE),"")</f>
        <v>50</v>
      </c>
      <c r="DU5" s="2">
        <f>IFERROR(VLOOKUP($CS$1&amp;'Service PJ'!$D3&amp;'Service PJ'!$B3&amp;'Service PJ'!$A3&amp;"*",'EPA_US9RT techs'!$A$2:$I$1722,9,FALSE),"")</f>
        <v>50</v>
      </c>
      <c r="DV5" s="2">
        <f>IFERROR(VLOOKUP($CS$1&amp;'Service PJ'!$D3&amp;'Service PJ'!$B3&amp;'Service PJ'!$A3&amp;"*",'EPA_US9RT techs'!$A$2:$I$1722,9,FALSE),"")</f>
        <v>50</v>
      </c>
      <c r="DW5" s="2">
        <f>IFERROR(VLOOKUP($CS$1&amp;'Service PJ'!$D3&amp;'Service PJ'!$B3&amp;'Service PJ'!$A3&amp;"*",'EPA_US9RT techs'!$A$2:$I$1722,9,FALSE),"")</f>
        <v>50</v>
      </c>
    </row>
    <row r="6" spans="1:127" x14ac:dyDescent="0.45">
      <c r="A6" t="str">
        <f>IF(SUM(B6:R6)=0,"\I:",'Service PJ'!$D4&amp;"_"&amp;'Service PJ'!$E4&amp;"_"&amp;'Service PJ'!$C4)</f>
        <v>IFP_PRH_ELC</v>
      </c>
      <c r="B6" s="14">
        <f>IFERROR(VLOOKUP($A$1&amp;'Service PJ'!$D4&amp;'Service PJ'!$B4&amp;'Service PJ'!$A4&amp;"*",'EPA_US9RT techs'!$A$2:$I$1722,9,FALSE),"")</f>
        <v>24.534008713599999</v>
      </c>
      <c r="C6" s="14">
        <f>IFERROR(VLOOKUP($A$1&amp;'Service PJ'!$D4&amp;'Service PJ'!$B4&amp;'Service PJ'!$A4&amp;"*",'EPA_US9RT techs'!$A$2:$I$1722,9,FALSE),"")</f>
        <v>24.534008713599999</v>
      </c>
      <c r="D6" s="14">
        <f>IFERROR(VLOOKUP($A$1&amp;'Service PJ'!$D4&amp;'Service PJ'!$B4&amp;'Service PJ'!$A4&amp;"*",'EPA_US9RT techs'!$A$2:$I$1722,9,FALSE),"")</f>
        <v>24.534008713599999</v>
      </c>
      <c r="E6" s="14">
        <f>IFERROR(VLOOKUP($A$1&amp;'Service PJ'!$D4&amp;'Service PJ'!$B4&amp;'Service PJ'!$A4&amp;"*",'EPA_US9RT techs'!$A$2:$I$1722,9,FALSE),"")</f>
        <v>24.534008713599999</v>
      </c>
      <c r="F6" s="14">
        <f>IFERROR(VLOOKUP($A$1&amp;'Service PJ'!$D4&amp;'Service PJ'!$B4&amp;'Service PJ'!$A4&amp;"*",'EPA_US9RT techs'!$A$2:$I$1722,9,FALSE),"")</f>
        <v>24.534008713599999</v>
      </c>
      <c r="G6" s="14">
        <f>IFERROR(VLOOKUP($A$1&amp;'Service PJ'!$D4&amp;'Service PJ'!$B4&amp;'Service PJ'!$A4&amp;"*",'EPA_US9RT techs'!$A$2:$I$1722,9,FALSE),"")</f>
        <v>24.534008713599999</v>
      </c>
      <c r="H6" s="14">
        <f>IFERROR(VLOOKUP($A$1&amp;'Service PJ'!$D4&amp;'Service PJ'!$B4&amp;'Service PJ'!$A4&amp;"*",'EPA_US9RT techs'!$A$2:$I$1722,9,FALSE),"")</f>
        <v>24.534008713599999</v>
      </c>
      <c r="I6" s="14">
        <f>IFERROR(VLOOKUP($A$1&amp;'Service PJ'!$D4&amp;'Service PJ'!$B4&amp;'Service PJ'!$A4&amp;"*",'EPA_US9RT techs'!$A$2:$I$1722,9,FALSE),"")</f>
        <v>24.534008713599999</v>
      </c>
      <c r="J6" s="14">
        <f>IFERROR(VLOOKUP($A$1&amp;'Service PJ'!$D4&amp;'Service PJ'!$B4&amp;'Service PJ'!$A4&amp;"*",'EPA_US9RT techs'!$A$2:$I$1722,9,FALSE),"")</f>
        <v>24.534008713599999</v>
      </c>
      <c r="K6" s="14">
        <f>IFERROR(VLOOKUP($A$1&amp;'Service PJ'!$D4&amp;'Service PJ'!$B4&amp;'Service PJ'!$A4&amp;"*",'EPA_US9RT techs'!$A$2:$I$1722,9,FALSE),"")</f>
        <v>24.534008713599999</v>
      </c>
      <c r="L6" s="14">
        <f>IFERROR(VLOOKUP($A$1&amp;'Service PJ'!$D4&amp;'Service PJ'!$B4&amp;'Service PJ'!$A4&amp;"*",'EPA_US9RT techs'!$A$2:$I$1722,9,FALSE),"")</f>
        <v>24.534008713599999</v>
      </c>
      <c r="M6" s="14">
        <f>IFERROR(VLOOKUP($A$1&amp;'Service PJ'!$D4&amp;'Service PJ'!$B4&amp;'Service PJ'!$A4&amp;"*",'EPA_US9RT techs'!$A$2:$I$1722,9,FALSE),"")</f>
        <v>24.534008713599999</v>
      </c>
      <c r="N6" s="14">
        <f>IFERROR(VLOOKUP($A$1&amp;'Service PJ'!$D4&amp;'Service PJ'!$B4&amp;'Service PJ'!$A4&amp;"*",'EPA_US9RT techs'!$A$2:$I$1722,9,FALSE),"")</f>
        <v>24.534008713599999</v>
      </c>
      <c r="O6" s="14">
        <f>IFERROR(VLOOKUP($A$1&amp;'Service PJ'!$D4&amp;'Service PJ'!$B4&amp;'Service PJ'!$A4&amp;"*",'EPA_US9RT techs'!$A$2:$I$1722,9,FALSE),"")</f>
        <v>24.534008713599999</v>
      </c>
      <c r="P6" s="14">
        <f>IFERROR(VLOOKUP($A$1&amp;'Service PJ'!$D4&amp;'Service PJ'!$B4&amp;'Service PJ'!$A4&amp;"*",'EPA_US9RT techs'!$A$2:$I$1722,9,FALSE),"")</f>
        <v>24.534008713599999</v>
      </c>
      <c r="Q6" s="14">
        <f>IFERROR(VLOOKUP($A$1&amp;'Service PJ'!$D4&amp;'Service PJ'!$B4&amp;'Service PJ'!$A4&amp;"*",'EPA_US9RT techs'!$A$2:$I$1722,9,FALSE),"")</f>
        <v>24.534008713599999</v>
      </c>
      <c r="R6" s="14">
        <f>IFERROR(VLOOKUP($A$1&amp;'Service PJ'!$D4&amp;'Service PJ'!$B4&amp;'Service PJ'!$A4&amp;"*",'EPA_US9RT techs'!$A$2:$I$1722,9,FALSE),"")</f>
        <v>24.534008713599999</v>
      </c>
      <c r="S6" s="14">
        <f>IFERROR(VLOOKUP($A$1&amp;'Service PJ'!$D4&amp;'Service PJ'!$B4&amp;'Service PJ'!$A4&amp;"*",'EPA_US9RT techs'!$A$2:$I$1722,9,FALSE),"")</f>
        <v>24.534008713599999</v>
      </c>
      <c r="T6" s="14">
        <f>IFERROR(VLOOKUP($A$1&amp;'Service PJ'!$D4&amp;'Service PJ'!$B4&amp;'Service PJ'!$A4&amp;"*",'EPA_US9RT techs'!$A$2:$I$1722,9,FALSE),"")</f>
        <v>24.534008713599999</v>
      </c>
      <c r="U6" s="14">
        <f>IFERROR(VLOOKUP($A$1&amp;'Service PJ'!$D4&amp;'Service PJ'!$B4&amp;'Service PJ'!$A4&amp;"*",'EPA_US9RT techs'!$A$2:$I$1722,9,FALSE),"")</f>
        <v>24.534008713599999</v>
      </c>
      <c r="V6" s="14">
        <f>IFERROR(VLOOKUP($A$1&amp;'Service PJ'!$D4&amp;'Service PJ'!$B4&amp;'Service PJ'!$A4&amp;"*",'EPA_US9RT techs'!$A$2:$I$1722,9,FALSE),"")</f>
        <v>24.534008713599999</v>
      </c>
      <c r="W6" s="14">
        <f>IFERROR(VLOOKUP($A$1&amp;'Service PJ'!$D4&amp;'Service PJ'!$B4&amp;'Service PJ'!$A4&amp;"*",'EPA_US9RT techs'!$A$2:$I$1722,9,FALSE),"")</f>
        <v>24.534008713599999</v>
      </c>
      <c r="X6" s="14">
        <f>IFERROR(VLOOKUP($A$1&amp;'Service PJ'!$D4&amp;'Service PJ'!$B4&amp;'Service PJ'!$A4&amp;"*",'EPA_US9RT techs'!$A$2:$I$1722,9,FALSE),"")</f>
        <v>24.534008713599999</v>
      </c>
      <c r="Y6" s="14">
        <f>IFERROR(VLOOKUP($A$1&amp;'Service PJ'!$D4&amp;'Service PJ'!$B4&amp;'Service PJ'!$A4&amp;"*",'EPA_US9RT techs'!$A$2:$I$1722,9,FALSE),"")</f>
        <v>24.534008713599999</v>
      </c>
      <c r="Z6" s="14">
        <f>IFERROR(VLOOKUP($A$1&amp;'Service PJ'!$D4&amp;'Service PJ'!$B4&amp;'Service PJ'!$A4&amp;"*",'EPA_US9RT techs'!$A$2:$I$1722,9,FALSE),"")</f>
        <v>24.534008713599999</v>
      </c>
      <c r="AA6" s="14">
        <f>IFERROR(VLOOKUP($A$1&amp;'Service PJ'!$D4&amp;'Service PJ'!$B4&amp;'Service PJ'!$A4&amp;"*",'EPA_US9RT techs'!$A$2:$I$1722,9,FALSE),"")</f>
        <v>24.534008713599999</v>
      </c>
      <c r="AB6" s="14">
        <f>IFERROR(VLOOKUP($A$1&amp;'Service PJ'!$D4&amp;'Service PJ'!$B4&amp;'Service PJ'!$A4&amp;"*",'EPA_US9RT techs'!$A$2:$I$1722,9,FALSE),"")</f>
        <v>24.534008713599999</v>
      </c>
      <c r="AC6" s="14">
        <f>IFERROR(VLOOKUP($A$1&amp;'Service PJ'!$D4&amp;'Service PJ'!$B4&amp;'Service PJ'!$A4&amp;"*",'EPA_US9RT techs'!$A$2:$I$1722,9,FALSE),"")</f>
        <v>24.534008713599999</v>
      </c>
      <c r="AD6" s="14">
        <f>IFERROR(VLOOKUP($A$1&amp;'Service PJ'!$D4&amp;'Service PJ'!$B4&amp;'Service PJ'!$A4&amp;"*",'EPA_US9RT techs'!$A$2:$I$1722,9,FALSE),"")</f>
        <v>24.534008713599999</v>
      </c>
      <c r="AE6" s="14">
        <f>IFERROR(VLOOKUP($A$1&amp;'Service PJ'!$D4&amp;'Service PJ'!$B4&amp;'Service PJ'!$A4&amp;"*",'EPA_US9RT techs'!$A$2:$I$1722,9,FALSE),"")</f>
        <v>24.534008713599999</v>
      </c>
      <c r="AG6" t="str">
        <f>IF(SUM(AH6:AX6)=0,"\I:",'Service PJ'!$D4&amp;"_"&amp;'Service PJ'!$E4&amp;"_"&amp;'Service PJ'!$C4)</f>
        <v>IFP_PRH_ELC</v>
      </c>
      <c r="AH6" s="14">
        <f>IFERROR(VLOOKUP($AG$1&amp;'Service PJ'!$D4&amp;'Service PJ'!$B4&amp;'Service PJ'!$A4&amp;"*",'EPA_US9RT techs'!$A$2:$I$1722,9,FALSE),"")</f>
        <v>2.4534008714</v>
      </c>
      <c r="AI6" s="14">
        <f>IFERROR(VLOOKUP($AG$1&amp;'Service PJ'!$D4&amp;'Service PJ'!$B4&amp;'Service PJ'!$A4&amp;"*",'EPA_US9RT techs'!$A$2:$I$1722,9,FALSE),"")</f>
        <v>2.4534008714</v>
      </c>
      <c r="AJ6" s="14">
        <f>IFERROR(VLOOKUP($AG$1&amp;'Service PJ'!$D4&amp;'Service PJ'!$B4&amp;'Service PJ'!$A4&amp;"*",'EPA_US9RT techs'!$A$2:$I$1722,9,FALSE),"")</f>
        <v>2.4534008714</v>
      </c>
      <c r="AK6" s="14">
        <f>IFERROR(VLOOKUP($AG$1&amp;'Service PJ'!$D4&amp;'Service PJ'!$B4&amp;'Service PJ'!$A4&amp;"*",'EPA_US9RT techs'!$A$2:$I$1722,9,FALSE),"")</f>
        <v>2.4534008714</v>
      </c>
      <c r="AL6" s="14">
        <f>IFERROR(VLOOKUP($AG$1&amp;'Service PJ'!$D4&amp;'Service PJ'!$B4&amp;'Service PJ'!$A4&amp;"*",'EPA_US9RT techs'!$A$2:$I$1722,9,FALSE),"")</f>
        <v>2.4534008714</v>
      </c>
      <c r="AM6" s="14">
        <f>IFERROR(VLOOKUP($AG$1&amp;'Service PJ'!$D4&amp;'Service PJ'!$B4&amp;'Service PJ'!$A4&amp;"*",'EPA_US9RT techs'!$A$2:$I$1722,9,FALSE),"")</f>
        <v>2.4534008714</v>
      </c>
      <c r="AN6" s="14">
        <f>IFERROR(VLOOKUP($AG$1&amp;'Service PJ'!$D4&amp;'Service PJ'!$B4&amp;'Service PJ'!$A4&amp;"*",'EPA_US9RT techs'!$A$2:$I$1722,9,FALSE),"")</f>
        <v>2.4534008714</v>
      </c>
      <c r="AO6" s="14">
        <f>IFERROR(VLOOKUP($AG$1&amp;'Service PJ'!$D4&amp;'Service PJ'!$B4&amp;'Service PJ'!$A4&amp;"*",'EPA_US9RT techs'!$A$2:$I$1722,9,FALSE),"")</f>
        <v>2.4534008714</v>
      </c>
      <c r="AP6" s="14">
        <f>IFERROR(VLOOKUP($AG$1&amp;'Service PJ'!$D4&amp;'Service PJ'!$B4&amp;'Service PJ'!$A4&amp;"*",'EPA_US9RT techs'!$A$2:$I$1722,9,FALSE),"")</f>
        <v>2.4534008714</v>
      </c>
      <c r="AQ6" s="14">
        <f>IFERROR(VLOOKUP($AG$1&amp;'Service PJ'!$D4&amp;'Service PJ'!$B4&amp;'Service PJ'!$A4&amp;"*",'EPA_US9RT techs'!$A$2:$I$1722,9,FALSE),"")</f>
        <v>2.4534008714</v>
      </c>
      <c r="AR6" s="14">
        <f>IFERROR(VLOOKUP($AG$1&amp;'Service PJ'!$D4&amp;'Service PJ'!$B4&amp;'Service PJ'!$A4&amp;"*",'EPA_US9RT techs'!$A$2:$I$1722,9,FALSE),"")</f>
        <v>2.4534008714</v>
      </c>
      <c r="AS6" s="14">
        <f>IFERROR(VLOOKUP($AG$1&amp;'Service PJ'!$D4&amp;'Service PJ'!$B4&amp;'Service PJ'!$A4&amp;"*",'EPA_US9RT techs'!$A$2:$I$1722,9,FALSE),"")</f>
        <v>2.4534008714</v>
      </c>
      <c r="AT6" s="14">
        <f>IFERROR(VLOOKUP($AG$1&amp;'Service PJ'!$D4&amp;'Service PJ'!$B4&amp;'Service PJ'!$A4&amp;"*",'EPA_US9RT techs'!$A$2:$I$1722,9,FALSE),"")</f>
        <v>2.4534008714</v>
      </c>
      <c r="AU6" s="14">
        <f>IFERROR(VLOOKUP($AG$1&amp;'Service PJ'!$D4&amp;'Service PJ'!$B4&amp;'Service PJ'!$A4&amp;"*",'EPA_US9RT techs'!$A$2:$I$1722,9,FALSE),"")</f>
        <v>2.4534008714</v>
      </c>
      <c r="AV6" s="14">
        <f>IFERROR(VLOOKUP($AG$1&amp;'Service PJ'!$D4&amp;'Service PJ'!$B4&amp;'Service PJ'!$A4&amp;"*",'EPA_US9RT techs'!$A$2:$I$1722,9,FALSE),"")</f>
        <v>2.4534008714</v>
      </c>
      <c r="AW6" s="14">
        <f>IFERROR(VLOOKUP($AG$1&amp;'Service PJ'!$D4&amp;'Service PJ'!$B4&amp;'Service PJ'!$A4&amp;"*",'EPA_US9RT techs'!$A$2:$I$1722,9,FALSE),"")</f>
        <v>2.4534008714</v>
      </c>
      <c r="AX6" s="14">
        <f>IFERROR(VLOOKUP($AG$1&amp;'Service PJ'!$D4&amp;'Service PJ'!$B4&amp;'Service PJ'!$A4&amp;"*",'EPA_US9RT techs'!$A$2:$I$1722,9,FALSE),"")</f>
        <v>2.4534008714</v>
      </c>
      <c r="AY6" s="14">
        <f>IFERROR(VLOOKUP($AG$1&amp;'Service PJ'!$D4&amp;'Service PJ'!$B4&amp;'Service PJ'!$A4&amp;"*",'EPA_US9RT techs'!$A$2:$I$1722,9,FALSE),"")</f>
        <v>2.4534008714</v>
      </c>
      <c r="AZ6" s="14">
        <f>IFERROR(VLOOKUP($AG$1&amp;'Service PJ'!$D4&amp;'Service PJ'!$B4&amp;'Service PJ'!$A4&amp;"*",'EPA_US9RT techs'!$A$2:$I$1722,9,FALSE),"")</f>
        <v>2.4534008714</v>
      </c>
      <c r="BA6" s="14">
        <f>IFERROR(VLOOKUP($AG$1&amp;'Service PJ'!$D4&amp;'Service PJ'!$B4&amp;'Service PJ'!$A4&amp;"*",'EPA_US9RT techs'!$A$2:$I$1722,9,FALSE),"")</f>
        <v>2.4534008714</v>
      </c>
      <c r="BB6" s="14">
        <f>IFERROR(VLOOKUP($AG$1&amp;'Service PJ'!$D4&amp;'Service PJ'!$B4&amp;'Service PJ'!$A4&amp;"*",'EPA_US9RT techs'!$A$2:$I$1722,9,FALSE),"")</f>
        <v>2.4534008714</v>
      </c>
      <c r="BC6" s="14">
        <f>IFERROR(VLOOKUP($AG$1&amp;'Service PJ'!$D4&amp;'Service PJ'!$B4&amp;'Service PJ'!$A4&amp;"*",'EPA_US9RT techs'!$A$2:$I$1722,9,FALSE),"")</f>
        <v>2.4534008714</v>
      </c>
      <c r="BD6" s="14">
        <f>IFERROR(VLOOKUP($AG$1&amp;'Service PJ'!$D4&amp;'Service PJ'!$B4&amp;'Service PJ'!$A4&amp;"*",'EPA_US9RT techs'!$A$2:$I$1722,9,FALSE),"")</f>
        <v>2.4534008714</v>
      </c>
      <c r="BE6" s="14">
        <f>IFERROR(VLOOKUP($AG$1&amp;'Service PJ'!$D4&amp;'Service PJ'!$B4&amp;'Service PJ'!$A4&amp;"*",'EPA_US9RT techs'!$A$2:$I$1722,9,FALSE),"")</f>
        <v>2.4534008714</v>
      </c>
      <c r="BF6" s="14">
        <f>IFERROR(VLOOKUP($AG$1&amp;'Service PJ'!$D4&amp;'Service PJ'!$B4&amp;'Service PJ'!$A4&amp;"*",'EPA_US9RT techs'!$A$2:$I$1722,9,FALSE),"")</f>
        <v>2.4534008714</v>
      </c>
      <c r="BG6" s="14">
        <f>IFERROR(VLOOKUP($AG$1&amp;'Service PJ'!$D4&amp;'Service PJ'!$B4&amp;'Service PJ'!$A4&amp;"*",'EPA_US9RT techs'!$A$2:$I$1722,9,FALSE),"")</f>
        <v>2.4534008714</v>
      </c>
      <c r="BH6" s="14">
        <f>IFERROR(VLOOKUP($AG$1&amp;'Service PJ'!$D4&amp;'Service PJ'!$B4&amp;'Service PJ'!$A4&amp;"*",'EPA_US9RT techs'!$A$2:$I$1722,9,FALSE),"")</f>
        <v>2.4534008714</v>
      </c>
      <c r="BI6" s="14">
        <f>IFERROR(VLOOKUP($AG$1&amp;'Service PJ'!$D4&amp;'Service PJ'!$B4&amp;'Service PJ'!$A4&amp;"*",'EPA_US9RT techs'!$A$2:$I$1722,9,FALSE),"")</f>
        <v>2.4534008714</v>
      </c>
      <c r="BJ6" s="14">
        <f>IFERROR(VLOOKUP($AG$1&amp;'Service PJ'!$D4&amp;'Service PJ'!$B4&amp;'Service PJ'!$A4&amp;"*",'EPA_US9RT techs'!$A$2:$I$1722,9,FALSE),"")</f>
        <v>2.4534008714</v>
      </c>
      <c r="BK6" s="14">
        <f>IFERROR(VLOOKUP($AG$1&amp;'Service PJ'!$D4&amp;'Service PJ'!$B4&amp;'Service PJ'!$A4&amp;"*",'EPA_US9RT techs'!$A$2:$I$1722,9,FALSE),"")</f>
        <v>2.4534008714</v>
      </c>
      <c r="BM6" t="str">
        <f>IF(SUM(BN6:CD6)=0,"\I:",'Service PJ'!$D4&amp;"_"&amp;'Service PJ'!$E4&amp;"_"&amp;'Service PJ'!$C4)</f>
        <v>\I:</v>
      </c>
      <c r="BN6" s="14" t="str">
        <f>IFERROR(VLOOKUP($BM$1&amp;'Service PJ'!$D4&amp;'Service PJ'!$B4&amp;'Service PJ'!$A4&amp;"*",'EPA_US9RT techs'!$A$2:$I$1722,9,FALSE),"")</f>
        <v/>
      </c>
      <c r="BO6" s="14" t="str">
        <f>IFERROR(VLOOKUP($BM$1&amp;'Service PJ'!$D4&amp;'Service PJ'!$B4&amp;'Service PJ'!$A4&amp;"*",'EPA_US9RT techs'!$A$2:$I$1722,9,FALSE),"")</f>
        <v/>
      </c>
      <c r="BP6" s="14" t="str">
        <f>IFERROR(VLOOKUP($BM$1&amp;'Service PJ'!$D4&amp;'Service PJ'!$B4&amp;'Service PJ'!$A4&amp;"*",'EPA_US9RT techs'!$A$2:$I$1722,9,FALSE),"")</f>
        <v/>
      </c>
      <c r="BQ6" s="14" t="str">
        <f>IFERROR(VLOOKUP($BM$1&amp;'Service PJ'!$D4&amp;'Service PJ'!$B4&amp;'Service PJ'!$A4&amp;"*",'EPA_US9RT techs'!$A$2:$I$1722,9,FALSE),"")</f>
        <v/>
      </c>
      <c r="BR6" s="14" t="str">
        <f>IFERROR(VLOOKUP($BM$1&amp;'Service PJ'!$D4&amp;'Service PJ'!$B4&amp;'Service PJ'!$A4&amp;"*",'EPA_US9RT techs'!$A$2:$I$1722,9,FALSE),"")</f>
        <v/>
      </c>
      <c r="BS6" s="14" t="str">
        <f>IFERROR(VLOOKUP($BM$1&amp;'Service PJ'!$D4&amp;'Service PJ'!$B4&amp;'Service PJ'!$A4&amp;"*",'EPA_US9RT techs'!$A$2:$I$1722,9,FALSE),"")</f>
        <v/>
      </c>
      <c r="BT6" s="14" t="str">
        <f>IFERROR(VLOOKUP($BM$1&amp;'Service PJ'!$D4&amp;'Service PJ'!$B4&amp;'Service PJ'!$A4&amp;"*",'EPA_US9RT techs'!$A$2:$I$1722,9,FALSE),"")</f>
        <v/>
      </c>
      <c r="BU6" s="14" t="str">
        <f>IFERROR(VLOOKUP($BM$1&amp;'Service PJ'!$D4&amp;'Service PJ'!$B4&amp;'Service PJ'!$A4&amp;"*",'EPA_US9RT techs'!$A$2:$I$1722,9,FALSE),"")</f>
        <v/>
      </c>
      <c r="BV6" s="14" t="str">
        <f>IFERROR(VLOOKUP($BM$1&amp;'Service PJ'!$D4&amp;'Service PJ'!$B4&amp;'Service PJ'!$A4&amp;"*",'EPA_US9RT techs'!$A$2:$I$1722,9,FALSE),"")</f>
        <v/>
      </c>
      <c r="BW6" s="14" t="str">
        <f>IFERROR(VLOOKUP($BM$1&amp;'Service PJ'!$D4&amp;'Service PJ'!$B4&amp;'Service PJ'!$A4&amp;"*",'EPA_US9RT techs'!$A$2:$I$1722,9,FALSE),"")</f>
        <v/>
      </c>
      <c r="BX6" s="14" t="str">
        <f>IFERROR(VLOOKUP($BM$1&amp;'Service PJ'!$D4&amp;'Service PJ'!$B4&amp;'Service PJ'!$A4&amp;"*",'EPA_US9RT techs'!$A$2:$I$1722,9,FALSE),"")</f>
        <v/>
      </c>
      <c r="BY6" s="14" t="str">
        <f>IFERROR(VLOOKUP($BM$1&amp;'Service PJ'!$D4&amp;'Service PJ'!$B4&amp;'Service PJ'!$A4&amp;"*",'EPA_US9RT techs'!$A$2:$I$1722,9,FALSE),"")</f>
        <v/>
      </c>
      <c r="BZ6" s="14" t="str">
        <f>IFERROR(VLOOKUP($BM$1&amp;'Service PJ'!$D4&amp;'Service PJ'!$B4&amp;'Service PJ'!$A4&amp;"*",'EPA_US9RT techs'!$A$2:$I$1722,9,FALSE),"")</f>
        <v/>
      </c>
      <c r="CA6" s="14" t="str">
        <f>IFERROR(VLOOKUP($BM$1&amp;'Service PJ'!$D4&amp;'Service PJ'!$B4&amp;'Service PJ'!$A4&amp;"*",'EPA_US9RT techs'!$A$2:$I$1722,9,FALSE),"")</f>
        <v/>
      </c>
      <c r="CB6" s="14" t="str">
        <f>IFERROR(VLOOKUP($BM$1&amp;'Service PJ'!$D4&amp;'Service PJ'!$B4&amp;'Service PJ'!$A4&amp;"*",'EPA_US9RT techs'!$A$2:$I$1722,9,FALSE),"")</f>
        <v/>
      </c>
      <c r="CC6" s="14" t="str">
        <f>IFERROR(VLOOKUP($BM$1&amp;'Service PJ'!$D4&amp;'Service PJ'!$B4&amp;'Service PJ'!$A4&amp;"*",'EPA_US9RT techs'!$A$2:$I$1722,9,FALSE),"")</f>
        <v/>
      </c>
      <c r="CD6" s="14" t="str">
        <f>IFERROR(VLOOKUP($BM$1&amp;'Service PJ'!$D4&amp;'Service PJ'!$B4&amp;'Service PJ'!$A4&amp;"*",'EPA_US9RT techs'!$A$2:$I$1722,9,FALSE),"")</f>
        <v/>
      </c>
      <c r="CE6" s="14" t="str">
        <f>IFERROR(VLOOKUP($BM$1&amp;'Service PJ'!$D4&amp;'Service PJ'!$B4&amp;'Service PJ'!$A4&amp;"*",'EPA_US9RT techs'!$A$2:$I$1722,9,FALSE),"")</f>
        <v/>
      </c>
      <c r="CF6" s="14" t="str">
        <f>IFERROR(VLOOKUP($BM$1&amp;'Service PJ'!$D4&amp;'Service PJ'!$B4&amp;'Service PJ'!$A4&amp;"*",'EPA_US9RT techs'!$A$2:$I$1722,9,FALSE),"")</f>
        <v/>
      </c>
      <c r="CG6" s="14" t="str">
        <f>IFERROR(VLOOKUP($BM$1&amp;'Service PJ'!$D4&amp;'Service PJ'!$B4&amp;'Service PJ'!$A4&amp;"*",'EPA_US9RT techs'!$A$2:$I$1722,9,FALSE),"")</f>
        <v/>
      </c>
      <c r="CH6" s="14" t="str">
        <f>IFERROR(VLOOKUP($BM$1&amp;'Service PJ'!$D4&amp;'Service PJ'!$B4&amp;'Service PJ'!$A4&amp;"*",'EPA_US9RT techs'!$A$2:$I$1722,9,FALSE),"")</f>
        <v/>
      </c>
      <c r="CI6" s="14" t="str">
        <f>IFERROR(VLOOKUP($BM$1&amp;'Service PJ'!$D4&amp;'Service PJ'!$B4&amp;'Service PJ'!$A4&amp;"*",'EPA_US9RT techs'!$A$2:$I$1722,9,FALSE),"")</f>
        <v/>
      </c>
      <c r="CJ6" s="14" t="str">
        <f>IFERROR(VLOOKUP($BM$1&amp;'Service PJ'!$D4&amp;'Service PJ'!$B4&amp;'Service PJ'!$A4&amp;"*",'EPA_US9RT techs'!$A$2:$I$1722,9,FALSE),"")</f>
        <v/>
      </c>
      <c r="CK6" s="14" t="str">
        <f>IFERROR(VLOOKUP($BM$1&amp;'Service PJ'!$D4&amp;'Service PJ'!$B4&amp;'Service PJ'!$A4&amp;"*",'EPA_US9RT techs'!$A$2:$I$1722,9,FALSE),"")</f>
        <v/>
      </c>
      <c r="CL6" s="14" t="str">
        <f>IFERROR(VLOOKUP($BM$1&amp;'Service PJ'!$D4&amp;'Service PJ'!$B4&amp;'Service PJ'!$A4&amp;"*",'EPA_US9RT techs'!$A$2:$I$1722,9,FALSE),"")</f>
        <v/>
      </c>
      <c r="CM6" s="14" t="str">
        <f>IFERROR(VLOOKUP($BM$1&amp;'Service PJ'!$D4&amp;'Service PJ'!$B4&amp;'Service PJ'!$A4&amp;"*",'EPA_US9RT techs'!$A$2:$I$1722,9,FALSE),"")</f>
        <v/>
      </c>
      <c r="CN6" s="14" t="str">
        <f>IFERROR(VLOOKUP($BM$1&amp;'Service PJ'!$D4&amp;'Service PJ'!$B4&amp;'Service PJ'!$A4&amp;"*",'EPA_US9RT techs'!$A$2:$I$1722,9,FALSE),"")</f>
        <v/>
      </c>
      <c r="CO6" s="14" t="str">
        <f>IFERROR(VLOOKUP($BM$1&amp;'Service PJ'!$D4&amp;'Service PJ'!$B4&amp;'Service PJ'!$A4&amp;"*",'EPA_US9RT techs'!$A$2:$I$1722,9,FALSE),"")</f>
        <v/>
      </c>
      <c r="CP6" s="14" t="str">
        <f>IFERROR(VLOOKUP($BM$1&amp;'Service PJ'!$D4&amp;'Service PJ'!$B4&amp;'Service PJ'!$A4&amp;"*",'EPA_US9RT techs'!$A$2:$I$1722,9,FALSE),"")</f>
        <v/>
      </c>
      <c r="CQ6" s="14" t="str">
        <f>IFERROR(VLOOKUP($BM$1&amp;'Service PJ'!$D4&amp;'Service PJ'!$B4&amp;'Service PJ'!$A4&amp;"*",'EPA_US9RT techs'!$A$2:$I$1722,9,FALSE),"")</f>
        <v/>
      </c>
      <c r="CS6" t="str">
        <f>IF(SUM(CT6:DJ6)=0,"\I:",'Service PJ'!$D4&amp;"_"&amp;'Service PJ'!$E4&amp;"_"&amp;'Service PJ'!$C4)</f>
        <v>IFP_PRH_ELC</v>
      </c>
      <c r="CT6" s="2">
        <f>IFERROR(VLOOKUP($CS$1&amp;'Service PJ'!$D4&amp;'Service PJ'!$B4&amp;'Service PJ'!$A4&amp;"*",'EPA_US9RT techs'!$A$2:$I$1722,9,FALSE),"")</f>
        <v>30</v>
      </c>
      <c r="CU6" s="2">
        <f>IFERROR(VLOOKUP($CS$1&amp;'Service PJ'!$D4&amp;'Service PJ'!$B4&amp;'Service PJ'!$A4&amp;"*",'EPA_US9RT techs'!$A$2:$I$1722,9,FALSE),"")</f>
        <v>30</v>
      </c>
      <c r="CV6" s="2">
        <f>IFERROR(VLOOKUP($CS$1&amp;'Service PJ'!$D4&amp;'Service PJ'!$B4&amp;'Service PJ'!$A4&amp;"*",'EPA_US9RT techs'!$A$2:$I$1722,9,FALSE),"")</f>
        <v>30</v>
      </c>
      <c r="CW6" s="2">
        <f>IFERROR(VLOOKUP($CS$1&amp;'Service PJ'!$D4&amp;'Service PJ'!$B4&amp;'Service PJ'!$A4&amp;"*",'EPA_US9RT techs'!$A$2:$I$1722,9,FALSE),"")</f>
        <v>30</v>
      </c>
      <c r="CX6" s="2">
        <f>IFERROR(VLOOKUP($CS$1&amp;'Service PJ'!$D4&amp;'Service PJ'!$B4&amp;'Service PJ'!$A4&amp;"*",'EPA_US9RT techs'!$A$2:$I$1722,9,FALSE),"")</f>
        <v>30</v>
      </c>
      <c r="CY6" s="2">
        <f>IFERROR(VLOOKUP($CS$1&amp;'Service PJ'!$D4&amp;'Service PJ'!$B4&amp;'Service PJ'!$A4&amp;"*",'EPA_US9RT techs'!$A$2:$I$1722,9,FALSE),"")</f>
        <v>30</v>
      </c>
      <c r="CZ6" s="2">
        <f>IFERROR(VLOOKUP($CS$1&amp;'Service PJ'!$D4&amp;'Service PJ'!$B4&amp;'Service PJ'!$A4&amp;"*",'EPA_US9RT techs'!$A$2:$I$1722,9,FALSE),"")</f>
        <v>30</v>
      </c>
      <c r="DA6" s="2">
        <f>IFERROR(VLOOKUP($CS$1&amp;'Service PJ'!$D4&amp;'Service PJ'!$B4&amp;'Service PJ'!$A4&amp;"*",'EPA_US9RT techs'!$A$2:$I$1722,9,FALSE),"")</f>
        <v>30</v>
      </c>
      <c r="DB6" s="2">
        <f>IFERROR(VLOOKUP($CS$1&amp;'Service PJ'!$D4&amp;'Service PJ'!$B4&amp;'Service PJ'!$A4&amp;"*",'EPA_US9RT techs'!$A$2:$I$1722,9,FALSE),"")</f>
        <v>30</v>
      </c>
      <c r="DC6" s="2">
        <f>IFERROR(VLOOKUP($CS$1&amp;'Service PJ'!$D4&amp;'Service PJ'!$B4&amp;'Service PJ'!$A4&amp;"*",'EPA_US9RT techs'!$A$2:$I$1722,9,FALSE),"")</f>
        <v>30</v>
      </c>
      <c r="DD6" s="2">
        <f>IFERROR(VLOOKUP($CS$1&amp;'Service PJ'!$D4&amp;'Service PJ'!$B4&amp;'Service PJ'!$A4&amp;"*",'EPA_US9RT techs'!$A$2:$I$1722,9,FALSE),"")</f>
        <v>30</v>
      </c>
      <c r="DE6" s="2">
        <f>IFERROR(VLOOKUP($CS$1&amp;'Service PJ'!$D4&amp;'Service PJ'!$B4&amp;'Service PJ'!$A4&amp;"*",'EPA_US9RT techs'!$A$2:$I$1722,9,FALSE),"")</f>
        <v>30</v>
      </c>
      <c r="DF6" s="2">
        <f>IFERROR(VLOOKUP($CS$1&amp;'Service PJ'!$D4&amp;'Service PJ'!$B4&amp;'Service PJ'!$A4&amp;"*",'EPA_US9RT techs'!$A$2:$I$1722,9,FALSE),"")</f>
        <v>30</v>
      </c>
      <c r="DG6" s="2">
        <f>IFERROR(VLOOKUP($CS$1&amp;'Service PJ'!$D4&amp;'Service PJ'!$B4&amp;'Service PJ'!$A4&amp;"*",'EPA_US9RT techs'!$A$2:$I$1722,9,FALSE),"")</f>
        <v>30</v>
      </c>
      <c r="DH6" s="2">
        <f>IFERROR(VLOOKUP($CS$1&amp;'Service PJ'!$D4&amp;'Service PJ'!$B4&amp;'Service PJ'!$A4&amp;"*",'EPA_US9RT techs'!$A$2:$I$1722,9,FALSE),"")</f>
        <v>30</v>
      </c>
      <c r="DI6" s="2">
        <f>IFERROR(VLOOKUP($CS$1&amp;'Service PJ'!$D4&amp;'Service PJ'!$B4&amp;'Service PJ'!$A4&amp;"*",'EPA_US9RT techs'!$A$2:$I$1722,9,FALSE),"")</f>
        <v>30</v>
      </c>
      <c r="DJ6" s="2">
        <f>IFERROR(VLOOKUP($CS$1&amp;'Service PJ'!$D4&amp;'Service PJ'!$B4&amp;'Service PJ'!$A4&amp;"*",'EPA_US9RT techs'!$A$2:$I$1722,9,FALSE),"")</f>
        <v>30</v>
      </c>
      <c r="DK6" s="2">
        <f>IFERROR(VLOOKUP($CS$1&amp;'Service PJ'!$D4&amp;'Service PJ'!$B4&amp;'Service PJ'!$A4&amp;"*",'EPA_US9RT techs'!$A$2:$I$1722,9,FALSE),"")</f>
        <v>30</v>
      </c>
      <c r="DL6" s="2">
        <f>IFERROR(VLOOKUP($CS$1&amp;'Service PJ'!$D4&amp;'Service PJ'!$B4&amp;'Service PJ'!$A4&amp;"*",'EPA_US9RT techs'!$A$2:$I$1722,9,FALSE),"")</f>
        <v>30</v>
      </c>
      <c r="DM6" s="2">
        <f>IFERROR(VLOOKUP($CS$1&amp;'Service PJ'!$D4&amp;'Service PJ'!$B4&amp;'Service PJ'!$A4&amp;"*",'EPA_US9RT techs'!$A$2:$I$1722,9,FALSE),"")</f>
        <v>30</v>
      </c>
      <c r="DN6" s="2">
        <f>IFERROR(VLOOKUP($CS$1&amp;'Service PJ'!$D4&amp;'Service PJ'!$B4&amp;'Service PJ'!$A4&amp;"*",'EPA_US9RT techs'!$A$2:$I$1722,9,FALSE),"")</f>
        <v>30</v>
      </c>
      <c r="DO6" s="2">
        <f>IFERROR(VLOOKUP($CS$1&amp;'Service PJ'!$D4&amp;'Service PJ'!$B4&amp;'Service PJ'!$A4&amp;"*",'EPA_US9RT techs'!$A$2:$I$1722,9,FALSE),"")</f>
        <v>30</v>
      </c>
      <c r="DP6" s="2">
        <f>IFERROR(VLOOKUP($CS$1&amp;'Service PJ'!$D4&amp;'Service PJ'!$B4&amp;'Service PJ'!$A4&amp;"*",'EPA_US9RT techs'!$A$2:$I$1722,9,FALSE),"")</f>
        <v>30</v>
      </c>
      <c r="DQ6" s="2">
        <f>IFERROR(VLOOKUP($CS$1&amp;'Service PJ'!$D4&amp;'Service PJ'!$B4&amp;'Service PJ'!$A4&amp;"*",'EPA_US9RT techs'!$A$2:$I$1722,9,FALSE),"")</f>
        <v>30</v>
      </c>
      <c r="DR6" s="2">
        <f>IFERROR(VLOOKUP($CS$1&amp;'Service PJ'!$D4&amp;'Service PJ'!$B4&amp;'Service PJ'!$A4&amp;"*",'EPA_US9RT techs'!$A$2:$I$1722,9,FALSE),"")</f>
        <v>30</v>
      </c>
      <c r="DS6" s="2">
        <f>IFERROR(VLOOKUP($CS$1&amp;'Service PJ'!$D4&amp;'Service PJ'!$B4&amp;'Service PJ'!$A4&amp;"*",'EPA_US9RT techs'!$A$2:$I$1722,9,FALSE),"")</f>
        <v>30</v>
      </c>
      <c r="DT6" s="2">
        <f>IFERROR(VLOOKUP($CS$1&amp;'Service PJ'!$D4&amp;'Service PJ'!$B4&amp;'Service PJ'!$A4&amp;"*",'EPA_US9RT techs'!$A$2:$I$1722,9,FALSE),"")</f>
        <v>30</v>
      </c>
      <c r="DU6" s="2">
        <f>IFERROR(VLOOKUP($CS$1&amp;'Service PJ'!$D4&amp;'Service PJ'!$B4&amp;'Service PJ'!$A4&amp;"*",'EPA_US9RT techs'!$A$2:$I$1722,9,FALSE),"")</f>
        <v>30</v>
      </c>
      <c r="DV6" s="2">
        <f>IFERROR(VLOOKUP($CS$1&amp;'Service PJ'!$D4&amp;'Service PJ'!$B4&amp;'Service PJ'!$A4&amp;"*",'EPA_US9RT techs'!$A$2:$I$1722,9,FALSE),"")</f>
        <v>30</v>
      </c>
      <c r="DW6" s="2">
        <f>IFERROR(VLOOKUP($CS$1&amp;'Service PJ'!$D4&amp;'Service PJ'!$B4&amp;'Service PJ'!$A4&amp;"*",'EPA_US9RT techs'!$A$2:$I$1722,9,FALSE),"")</f>
        <v>30</v>
      </c>
    </row>
    <row r="7" spans="1:127" x14ac:dyDescent="0.45">
      <c r="A7" t="str">
        <f>IF(SUM(B7:R7)=0,"\I:",'Service PJ'!$D5&amp;"_"&amp;'Service PJ'!$E5&amp;"_"&amp;'Service PJ'!$C5)</f>
        <v>\I:</v>
      </c>
      <c r="B7" s="14" t="str">
        <f>IFERROR(VLOOKUP($A$1&amp;'Service PJ'!$D5&amp;'Service PJ'!$B5&amp;'Service PJ'!$A5&amp;"*",'EPA_US9RT techs'!$A$2:$I$1722,9,FALSE),"")</f>
        <v/>
      </c>
      <c r="C7" s="14" t="str">
        <f>IFERROR(VLOOKUP($A$1&amp;'Service PJ'!$D5&amp;'Service PJ'!$B5&amp;'Service PJ'!$A5&amp;"*",'EPA_US9RT techs'!$A$2:$I$1722,9,FALSE),"")</f>
        <v/>
      </c>
      <c r="D7" s="14" t="str">
        <f>IFERROR(VLOOKUP($A$1&amp;'Service PJ'!$D5&amp;'Service PJ'!$B5&amp;'Service PJ'!$A5&amp;"*",'EPA_US9RT techs'!$A$2:$I$1722,9,FALSE),"")</f>
        <v/>
      </c>
      <c r="E7" s="14" t="str">
        <f>IFERROR(VLOOKUP($A$1&amp;'Service PJ'!$D5&amp;'Service PJ'!$B5&amp;'Service PJ'!$A5&amp;"*",'EPA_US9RT techs'!$A$2:$I$1722,9,FALSE),"")</f>
        <v/>
      </c>
      <c r="F7" s="14" t="str">
        <f>IFERROR(VLOOKUP($A$1&amp;'Service PJ'!$D5&amp;'Service PJ'!$B5&amp;'Service PJ'!$A5&amp;"*",'EPA_US9RT techs'!$A$2:$I$1722,9,FALSE),"")</f>
        <v/>
      </c>
      <c r="G7" s="14" t="str">
        <f>IFERROR(VLOOKUP($A$1&amp;'Service PJ'!$D5&amp;'Service PJ'!$B5&amp;'Service PJ'!$A5&amp;"*",'EPA_US9RT techs'!$A$2:$I$1722,9,FALSE),"")</f>
        <v/>
      </c>
      <c r="H7" s="14" t="str">
        <f>IFERROR(VLOOKUP($A$1&amp;'Service PJ'!$D5&amp;'Service PJ'!$B5&amp;'Service PJ'!$A5&amp;"*",'EPA_US9RT techs'!$A$2:$I$1722,9,FALSE),"")</f>
        <v/>
      </c>
      <c r="I7" s="14" t="str">
        <f>IFERROR(VLOOKUP($A$1&amp;'Service PJ'!$D5&amp;'Service PJ'!$B5&amp;'Service PJ'!$A5&amp;"*",'EPA_US9RT techs'!$A$2:$I$1722,9,FALSE),"")</f>
        <v/>
      </c>
      <c r="J7" s="14" t="str">
        <f>IFERROR(VLOOKUP($A$1&amp;'Service PJ'!$D5&amp;'Service PJ'!$B5&amp;'Service PJ'!$A5&amp;"*",'EPA_US9RT techs'!$A$2:$I$1722,9,FALSE),"")</f>
        <v/>
      </c>
      <c r="K7" s="14" t="str">
        <f>IFERROR(VLOOKUP($A$1&amp;'Service PJ'!$D5&amp;'Service PJ'!$B5&amp;'Service PJ'!$A5&amp;"*",'EPA_US9RT techs'!$A$2:$I$1722,9,FALSE),"")</f>
        <v/>
      </c>
      <c r="L7" s="14" t="str">
        <f>IFERROR(VLOOKUP($A$1&amp;'Service PJ'!$D5&amp;'Service PJ'!$B5&amp;'Service PJ'!$A5&amp;"*",'EPA_US9RT techs'!$A$2:$I$1722,9,FALSE),"")</f>
        <v/>
      </c>
      <c r="M7" s="14" t="str">
        <f>IFERROR(VLOOKUP($A$1&amp;'Service PJ'!$D5&amp;'Service PJ'!$B5&amp;'Service PJ'!$A5&amp;"*",'EPA_US9RT techs'!$A$2:$I$1722,9,FALSE),"")</f>
        <v/>
      </c>
      <c r="N7" s="14" t="str">
        <f>IFERROR(VLOOKUP($A$1&amp;'Service PJ'!$D5&amp;'Service PJ'!$B5&amp;'Service PJ'!$A5&amp;"*",'EPA_US9RT techs'!$A$2:$I$1722,9,FALSE),"")</f>
        <v/>
      </c>
      <c r="O7" s="14" t="str">
        <f>IFERROR(VLOOKUP($A$1&amp;'Service PJ'!$D5&amp;'Service PJ'!$B5&amp;'Service PJ'!$A5&amp;"*",'EPA_US9RT techs'!$A$2:$I$1722,9,FALSE),"")</f>
        <v/>
      </c>
      <c r="P7" s="14" t="str">
        <f>IFERROR(VLOOKUP($A$1&amp;'Service PJ'!$D5&amp;'Service PJ'!$B5&amp;'Service PJ'!$A5&amp;"*",'EPA_US9RT techs'!$A$2:$I$1722,9,FALSE),"")</f>
        <v/>
      </c>
      <c r="Q7" s="14" t="str">
        <f>IFERROR(VLOOKUP($A$1&amp;'Service PJ'!$D5&amp;'Service PJ'!$B5&amp;'Service PJ'!$A5&amp;"*",'EPA_US9RT techs'!$A$2:$I$1722,9,FALSE),"")</f>
        <v/>
      </c>
      <c r="R7" s="14" t="str">
        <f>IFERROR(VLOOKUP($A$1&amp;'Service PJ'!$D5&amp;'Service PJ'!$B5&amp;'Service PJ'!$A5&amp;"*",'EPA_US9RT techs'!$A$2:$I$1722,9,FALSE),"")</f>
        <v/>
      </c>
      <c r="S7" s="14" t="str">
        <f>IFERROR(VLOOKUP($A$1&amp;'Service PJ'!$D5&amp;'Service PJ'!$B5&amp;'Service PJ'!$A5&amp;"*",'EPA_US9RT techs'!$A$2:$I$1722,9,FALSE),"")</f>
        <v/>
      </c>
      <c r="T7" s="14" t="str">
        <f>IFERROR(VLOOKUP($A$1&amp;'Service PJ'!$D5&amp;'Service PJ'!$B5&amp;'Service PJ'!$A5&amp;"*",'EPA_US9RT techs'!$A$2:$I$1722,9,FALSE),"")</f>
        <v/>
      </c>
      <c r="U7" s="14" t="str">
        <f>IFERROR(VLOOKUP($A$1&amp;'Service PJ'!$D5&amp;'Service PJ'!$B5&amp;'Service PJ'!$A5&amp;"*",'EPA_US9RT techs'!$A$2:$I$1722,9,FALSE),"")</f>
        <v/>
      </c>
      <c r="V7" s="14" t="str">
        <f>IFERROR(VLOOKUP($A$1&amp;'Service PJ'!$D5&amp;'Service PJ'!$B5&amp;'Service PJ'!$A5&amp;"*",'EPA_US9RT techs'!$A$2:$I$1722,9,FALSE),"")</f>
        <v/>
      </c>
      <c r="W7" s="14" t="str">
        <f>IFERROR(VLOOKUP($A$1&amp;'Service PJ'!$D5&amp;'Service PJ'!$B5&amp;'Service PJ'!$A5&amp;"*",'EPA_US9RT techs'!$A$2:$I$1722,9,FALSE),"")</f>
        <v/>
      </c>
      <c r="X7" s="14" t="str">
        <f>IFERROR(VLOOKUP($A$1&amp;'Service PJ'!$D5&amp;'Service PJ'!$B5&amp;'Service PJ'!$A5&amp;"*",'EPA_US9RT techs'!$A$2:$I$1722,9,FALSE),"")</f>
        <v/>
      </c>
      <c r="Y7" s="14" t="str">
        <f>IFERROR(VLOOKUP($A$1&amp;'Service PJ'!$D5&amp;'Service PJ'!$B5&amp;'Service PJ'!$A5&amp;"*",'EPA_US9RT techs'!$A$2:$I$1722,9,FALSE),"")</f>
        <v/>
      </c>
      <c r="Z7" s="14" t="str">
        <f>IFERROR(VLOOKUP($A$1&amp;'Service PJ'!$D5&amp;'Service PJ'!$B5&amp;'Service PJ'!$A5&amp;"*",'EPA_US9RT techs'!$A$2:$I$1722,9,FALSE),"")</f>
        <v/>
      </c>
      <c r="AA7" s="14" t="str">
        <f>IFERROR(VLOOKUP($A$1&amp;'Service PJ'!$D5&amp;'Service PJ'!$B5&amp;'Service PJ'!$A5&amp;"*",'EPA_US9RT techs'!$A$2:$I$1722,9,FALSE),"")</f>
        <v/>
      </c>
      <c r="AB7" s="14" t="str">
        <f>IFERROR(VLOOKUP($A$1&amp;'Service PJ'!$D5&amp;'Service PJ'!$B5&amp;'Service PJ'!$A5&amp;"*",'EPA_US9RT techs'!$A$2:$I$1722,9,FALSE),"")</f>
        <v/>
      </c>
      <c r="AC7" s="14" t="str">
        <f>IFERROR(VLOOKUP($A$1&amp;'Service PJ'!$D5&amp;'Service PJ'!$B5&amp;'Service PJ'!$A5&amp;"*",'EPA_US9RT techs'!$A$2:$I$1722,9,FALSE),"")</f>
        <v/>
      </c>
      <c r="AD7" s="14" t="str">
        <f>IFERROR(VLOOKUP($A$1&amp;'Service PJ'!$D5&amp;'Service PJ'!$B5&amp;'Service PJ'!$A5&amp;"*",'EPA_US9RT techs'!$A$2:$I$1722,9,FALSE),"")</f>
        <v/>
      </c>
      <c r="AE7" s="14" t="str">
        <f>IFERROR(VLOOKUP($A$1&amp;'Service PJ'!$D5&amp;'Service PJ'!$B5&amp;'Service PJ'!$A5&amp;"*",'EPA_US9RT techs'!$A$2:$I$1722,9,FALSE),"")</f>
        <v/>
      </c>
      <c r="AG7" t="str">
        <f>IF(SUM(AH7:AX7)=0,"\I:",'Service PJ'!$D5&amp;"_"&amp;'Service PJ'!$E5&amp;"_"&amp;'Service PJ'!$C5)</f>
        <v>\I:</v>
      </c>
      <c r="AH7" s="14" t="str">
        <f>IFERROR(VLOOKUP($AG$1&amp;'Service PJ'!$D5&amp;'Service PJ'!$B5&amp;'Service PJ'!$A5&amp;"*",'EPA_US9RT techs'!$A$2:$I$1722,9,FALSE),"")</f>
        <v/>
      </c>
      <c r="AI7" s="14" t="str">
        <f>IFERROR(VLOOKUP($AG$1&amp;'Service PJ'!$D5&amp;'Service PJ'!$B5&amp;'Service PJ'!$A5&amp;"*",'EPA_US9RT techs'!$A$2:$I$1722,9,FALSE),"")</f>
        <v/>
      </c>
      <c r="AJ7" s="14" t="str">
        <f>IFERROR(VLOOKUP($AG$1&amp;'Service PJ'!$D5&amp;'Service PJ'!$B5&amp;'Service PJ'!$A5&amp;"*",'EPA_US9RT techs'!$A$2:$I$1722,9,FALSE),"")</f>
        <v/>
      </c>
      <c r="AK7" s="14" t="str">
        <f>IFERROR(VLOOKUP($AG$1&amp;'Service PJ'!$D5&amp;'Service PJ'!$B5&amp;'Service PJ'!$A5&amp;"*",'EPA_US9RT techs'!$A$2:$I$1722,9,FALSE),"")</f>
        <v/>
      </c>
      <c r="AL7" s="14" t="str">
        <f>IFERROR(VLOOKUP($AG$1&amp;'Service PJ'!$D5&amp;'Service PJ'!$B5&amp;'Service PJ'!$A5&amp;"*",'EPA_US9RT techs'!$A$2:$I$1722,9,FALSE),"")</f>
        <v/>
      </c>
      <c r="AM7" s="14" t="str">
        <f>IFERROR(VLOOKUP($AG$1&amp;'Service PJ'!$D5&amp;'Service PJ'!$B5&amp;'Service PJ'!$A5&amp;"*",'EPA_US9RT techs'!$A$2:$I$1722,9,FALSE),"")</f>
        <v/>
      </c>
      <c r="AN7" s="14" t="str">
        <f>IFERROR(VLOOKUP($AG$1&amp;'Service PJ'!$D5&amp;'Service PJ'!$B5&amp;'Service PJ'!$A5&amp;"*",'EPA_US9RT techs'!$A$2:$I$1722,9,FALSE),"")</f>
        <v/>
      </c>
      <c r="AO7" s="14" t="str">
        <f>IFERROR(VLOOKUP($AG$1&amp;'Service PJ'!$D5&amp;'Service PJ'!$B5&amp;'Service PJ'!$A5&amp;"*",'EPA_US9RT techs'!$A$2:$I$1722,9,FALSE),"")</f>
        <v/>
      </c>
      <c r="AP7" s="14" t="str">
        <f>IFERROR(VLOOKUP($AG$1&amp;'Service PJ'!$D5&amp;'Service PJ'!$B5&amp;'Service PJ'!$A5&amp;"*",'EPA_US9RT techs'!$A$2:$I$1722,9,FALSE),"")</f>
        <v/>
      </c>
      <c r="AQ7" s="14" t="str">
        <f>IFERROR(VLOOKUP($AG$1&amp;'Service PJ'!$D5&amp;'Service PJ'!$B5&amp;'Service PJ'!$A5&amp;"*",'EPA_US9RT techs'!$A$2:$I$1722,9,FALSE),"")</f>
        <v/>
      </c>
      <c r="AR7" s="14" t="str">
        <f>IFERROR(VLOOKUP($AG$1&amp;'Service PJ'!$D5&amp;'Service PJ'!$B5&amp;'Service PJ'!$A5&amp;"*",'EPA_US9RT techs'!$A$2:$I$1722,9,FALSE),"")</f>
        <v/>
      </c>
      <c r="AS7" s="14" t="str">
        <f>IFERROR(VLOOKUP($AG$1&amp;'Service PJ'!$D5&amp;'Service PJ'!$B5&amp;'Service PJ'!$A5&amp;"*",'EPA_US9RT techs'!$A$2:$I$1722,9,FALSE),"")</f>
        <v/>
      </c>
      <c r="AT7" s="14" t="str">
        <f>IFERROR(VLOOKUP($AG$1&amp;'Service PJ'!$D5&amp;'Service PJ'!$B5&amp;'Service PJ'!$A5&amp;"*",'EPA_US9RT techs'!$A$2:$I$1722,9,FALSE),"")</f>
        <v/>
      </c>
      <c r="AU7" s="14" t="str">
        <f>IFERROR(VLOOKUP($AG$1&amp;'Service PJ'!$D5&amp;'Service PJ'!$B5&amp;'Service PJ'!$A5&amp;"*",'EPA_US9RT techs'!$A$2:$I$1722,9,FALSE),"")</f>
        <v/>
      </c>
      <c r="AV7" s="14" t="str">
        <f>IFERROR(VLOOKUP($AG$1&amp;'Service PJ'!$D5&amp;'Service PJ'!$B5&amp;'Service PJ'!$A5&amp;"*",'EPA_US9RT techs'!$A$2:$I$1722,9,FALSE),"")</f>
        <v/>
      </c>
      <c r="AW7" s="14" t="str">
        <f>IFERROR(VLOOKUP($AG$1&amp;'Service PJ'!$D5&amp;'Service PJ'!$B5&amp;'Service PJ'!$A5&amp;"*",'EPA_US9RT techs'!$A$2:$I$1722,9,FALSE),"")</f>
        <v/>
      </c>
      <c r="AX7" s="14" t="str">
        <f>IFERROR(VLOOKUP($AG$1&amp;'Service PJ'!$D5&amp;'Service PJ'!$B5&amp;'Service PJ'!$A5&amp;"*",'EPA_US9RT techs'!$A$2:$I$1722,9,FALSE),"")</f>
        <v/>
      </c>
      <c r="AY7" s="14" t="str">
        <f>IFERROR(VLOOKUP($AG$1&amp;'Service PJ'!$D5&amp;'Service PJ'!$B5&amp;'Service PJ'!$A5&amp;"*",'EPA_US9RT techs'!$A$2:$I$1722,9,FALSE),"")</f>
        <v/>
      </c>
      <c r="AZ7" s="14" t="str">
        <f>IFERROR(VLOOKUP($AG$1&amp;'Service PJ'!$D5&amp;'Service PJ'!$B5&amp;'Service PJ'!$A5&amp;"*",'EPA_US9RT techs'!$A$2:$I$1722,9,FALSE),"")</f>
        <v/>
      </c>
      <c r="BA7" s="14" t="str">
        <f>IFERROR(VLOOKUP($AG$1&amp;'Service PJ'!$D5&amp;'Service PJ'!$B5&amp;'Service PJ'!$A5&amp;"*",'EPA_US9RT techs'!$A$2:$I$1722,9,FALSE),"")</f>
        <v/>
      </c>
      <c r="BB7" s="14" t="str">
        <f>IFERROR(VLOOKUP($AG$1&amp;'Service PJ'!$D5&amp;'Service PJ'!$B5&amp;'Service PJ'!$A5&amp;"*",'EPA_US9RT techs'!$A$2:$I$1722,9,FALSE),"")</f>
        <v/>
      </c>
      <c r="BC7" s="14" t="str">
        <f>IFERROR(VLOOKUP($AG$1&amp;'Service PJ'!$D5&amp;'Service PJ'!$B5&amp;'Service PJ'!$A5&amp;"*",'EPA_US9RT techs'!$A$2:$I$1722,9,FALSE),"")</f>
        <v/>
      </c>
      <c r="BD7" s="14" t="str">
        <f>IFERROR(VLOOKUP($AG$1&amp;'Service PJ'!$D5&amp;'Service PJ'!$B5&amp;'Service PJ'!$A5&amp;"*",'EPA_US9RT techs'!$A$2:$I$1722,9,FALSE),"")</f>
        <v/>
      </c>
      <c r="BE7" s="14" t="str">
        <f>IFERROR(VLOOKUP($AG$1&amp;'Service PJ'!$D5&amp;'Service PJ'!$B5&amp;'Service PJ'!$A5&amp;"*",'EPA_US9RT techs'!$A$2:$I$1722,9,FALSE),"")</f>
        <v/>
      </c>
      <c r="BF7" s="14" t="str">
        <f>IFERROR(VLOOKUP($AG$1&amp;'Service PJ'!$D5&amp;'Service PJ'!$B5&amp;'Service PJ'!$A5&amp;"*",'EPA_US9RT techs'!$A$2:$I$1722,9,FALSE),"")</f>
        <v/>
      </c>
      <c r="BG7" s="14" t="str">
        <f>IFERROR(VLOOKUP($AG$1&amp;'Service PJ'!$D5&amp;'Service PJ'!$B5&amp;'Service PJ'!$A5&amp;"*",'EPA_US9RT techs'!$A$2:$I$1722,9,FALSE),"")</f>
        <v/>
      </c>
      <c r="BH7" s="14" t="str">
        <f>IFERROR(VLOOKUP($AG$1&amp;'Service PJ'!$D5&amp;'Service PJ'!$B5&amp;'Service PJ'!$A5&amp;"*",'EPA_US9RT techs'!$A$2:$I$1722,9,FALSE),"")</f>
        <v/>
      </c>
      <c r="BI7" s="14" t="str">
        <f>IFERROR(VLOOKUP($AG$1&amp;'Service PJ'!$D5&amp;'Service PJ'!$B5&amp;'Service PJ'!$A5&amp;"*",'EPA_US9RT techs'!$A$2:$I$1722,9,FALSE),"")</f>
        <v/>
      </c>
      <c r="BJ7" s="14" t="str">
        <f>IFERROR(VLOOKUP($AG$1&amp;'Service PJ'!$D5&amp;'Service PJ'!$B5&amp;'Service PJ'!$A5&amp;"*",'EPA_US9RT techs'!$A$2:$I$1722,9,FALSE),"")</f>
        <v/>
      </c>
      <c r="BK7" s="14" t="str">
        <f>IFERROR(VLOOKUP($AG$1&amp;'Service PJ'!$D5&amp;'Service PJ'!$B5&amp;'Service PJ'!$A5&amp;"*",'EPA_US9RT techs'!$A$2:$I$1722,9,FALSE),"")</f>
        <v/>
      </c>
      <c r="BM7" t="str">
        <f>IF(SUM(BN7:CD7)=0,"\I:",'Service PJ'!$D5&amp;"_"&amp;'Service PJ'!$E5&amp;"_"&amp;'Service PJ'!$C5)</f>
        <v>\I:</v>
      </c>
      <c r="BN7" s="14" t="str">
        <f>IFERROR(VLOOKUP($BM$1&amp;'Service PJ'!$D5&amp;'Service PJ'!$B5&amp;'Service PJ'!$A5&amp;"*",'EPA_US9RT techs'!$A$2:$I$1722,9,FALSE),"")</f>
        <v/>
      </c>
      <c r="BO7" s="14" t="str">
        <f>IFERROR(VLOOKUP($BM$1&amp;'Service PJ'!$D5&amp;'Service PJ'!$B5&amp;'Service PJ'!$A5&amp;"*",'EPA_US9RT techs'!$A$2:$I$1722,9,FALSE),"")</f>
        <v/>
      </c>
      <c r="BP7" s="14" t="str">
        <f>IFERROR(VLOOKUP($BM$1&amp;'Service PJ'!$D5&amp;'Service PJ'!$B5&amp;'Service PJ'!$A5&amp;"*",'EPA_US9RT techs'!$A$2:$I$1722,9,FALSE),"")</f>
        <v/>
      </c>
      <c r="BQ7" s="14" t="str">
        <f>IFERROR(VLOOKUP($BM$1&amp;'Service PJ'!$D5&amp;'Service PJ'!$B5&amp;'Service PJ'!$A5&amp;"*",'EPA_US9RT techs'!$A$2:$I$1722,9,FALSE),"")</f>
        <v/>
      </c>
      <c r="BR7" s="14" t="str">
        <f>IFERROR(VLOOKUP($BM$1&amp;'Service PJ'!$D5&amp;'Service PJ'!$B5&amp;'Service PJ'!$A5&amp;"*",'EPA_US9RT techs'!$A$2:$I$1722,9,FALSE),"")</f>
        <v/>
      </c>
      <c r="BS7" s="14" t="str">
        <f>IFERROR(VLOOKUP($BM$1&amp;'Service PJ'!$D5&amp;'Service PJ'!$B5&amp;'Service PJ'!$A5&amp;"*",'EPA_US9RT techs'!$A$2:$I$1722,9,FALSE),"")</f>
        <v/>
      </c>
      <c r="BT7" s="14" t="str">
        <f>IFERROR(VLOOKUP($BM$1&amp;'Service PJ'!$D5&amp;'Service PJ'!$B5&amp;'Service PJ'!$A5&amp;"*",'EPA_US9RT techs'!$A$2:$I$1722,9,FALSE),"")</f>
        <v/>
      </c>
      <c r="BU7" s="14" t="str">
        <f>IFERROR(VLOOKUP($BM$1&amp;'Service PJ'!$D5&amp;'Service PJ'!$B5&amp;'Service PJ'!$A5&amp;"*",'EPA_US9RT techs'!$A$2:$I$1722,9,FALSE),"")</f>
        <v/>
      </c>
      <c r="BV7" s="14" t="str">
        <f>IFERROR(VLOOKUP($BM$1&amp;'Service PJ'!$D5&amp;'Service PJ'!$B5&amp;'Service PJ'!$A5&amp;"*",'EPA_US9RT techs'!$A$2:$I$1722,9,FALSE),"")</f>
        <v/>
      </c>
      <c r="BW7" s="14" t="str">
        <f>IFERROR(VLOOKUP($BM$1&amp;'Service PJ'!$D5&amp;'Service PJ'!$B5&amp;'Service PJ'!$A5&amp;"*",'EPA_US9RT techs'!$A$2:$I$1722,9,FALSE),"")</f>
        <v/>
      </c>
      <c r="BX7" s="14" t="str">
        <f>IFERROR(VLOOKUP($BM$1&amp;'Service PJ'!$D5&amp;'Service PJ'!$B5&amp;'Service PJ'!$A5&amp;"*",'EPA_US9RT techs'!$A$2:$I$1722,9,FALSE),"")</f>
        <v/>
      </c>
      <c r="BY7" s="14" t="str">
        <f>IFERROR(VLOOKUP($BM$1&amp;'Service PJ'!$D5&amp;'Service PJ'!$B5&amp;'Service PJ'!$A5&amp;"*",'EPA_US9RT techs'!$A$2:$I$1722,9,FALSE),"")</f>
        <v/>
      </c>
      <c r="BZ7" s="14" t="str">
        <f>IFERROR(VLOOKUP($BM$1&amp;'Service PJ'!$D5&amp;'Service PJ'!$B5&amp;'Service PJ'!$A5&amp;"*",'EPA_US9RT techs'!$A$2:$I$1722,9,FALSE),"")</f>
        <v/>
      </c>
      <c r="CA7" s="14" t="str">
        <f>IFERROR(VLOOKUP($BM$1&amp;'Service PJ'!$D5&amp;'Service PJ'!$B5&amp;'Service PJ'!$A5&amp;"*",'EPA_US9RT techs'!$A$2:$I$1722,9,FALSE),"")</f>
        <v/>
      </c>
      <c r="CB7" s="14" t="str">
        <f>IFERROR(VLOOKUP($BM$1&amp;'Service PJ'!$D5&amp;'Service PJ'!$B5&amp;'Service PJ'!$A5&amp;"*",'EPA_US9RT techs'!$A$2:$I$1722,9,FALSE),"")</f>
        <v/>
      </c>
      <c r="CC7" s="14" t="str">
        <f>IFERROR(VLOOKUP($BM$1&amp;'Service PJ'!$D5&amp;'Service PJ'!$B5&amp;'Service PJ'!$A5&amp;"*",'EPA_US9RT techs'!$A$2:$I$1722,9,FALSE),"")</f>
        <v/>
      </c>
      <c r="CD7" s="14" t="str">
        <f>IFERROR(VLOOKUP($BM$1&amp;'Service PJ'!$D5&amp;'Service PJ'!$B5&amp;'Service PJ'!$A5&amp;"*",'EPA_US9RT techs'!$A$2:$I$1722,9,FALSE),"")</f>
        <v/>
      </c>
      <c r="CE7" s="14" t="str">
        <f>IFERROR(VLOOKUP($BM$1&amp;'Service PJ'!$D5&amp;'Service PJ'!$B5&amp;'Service PJ'!$A5&amp;"*",'EPA_US9RT techs'!$A$2:$I$1722,9,FALSE),"")</f>
        <v/>
      </c>
      <c r="CF7" s="14" t="str">
        <f>IFERROR(VLOOKUP($BM$1&amp;'Service PJ'!$D5&amp;'Service PJ'!$B5&amp;'Service PJ'!$A5&amp;"*",'EPA_US9RT techs'!$A$2:$I$1722,9,FALSE),"")</f>
        <v/>
      </c>
      <c r="CG7" s="14" t="str">
        <f>IFERROR(VLOOKUP($BM$1&amp;'Service PJ'!$D5&amp;'Service PJ'!$B5&amp;'Service PJ'!$A5&amp;"*",'EPA_US9RT techs'!$A$2:$I$1722,9,FALSE),"")</f>
        <v/>
      </c>
      <c r="CH7" s="14" t="str">
        <f>IFERROR(VLOOKUP($BM$1&amp;'Service PJ'!$D5&amp;'Service PJ'!$B5&amp;'Service PJ'!$A5&amp;"*",'EPA_US9RT techs'!$A$2:$I$1722,9,FALSE),"")</f>
        <v/>
      </c>
      <c r="CI7" s="14" t="str">
        <f>IFERROR(VLOOKUP($BM$1&amp;'Service PJ'!$D5&amp;'Service PJ'!$B5&amp;'Service PJ'!$A5&amp;"*",'EPA_US9RT techs'!$A$2:$I$1722,9,FALSE),"")</f>
        <v/>
      </c>
      <c r="CJ7" s="14" t="str">
        <f>IFERROR(VLOOKUP($BM$1&amp;'Service PJ'!$D5&amp;'Service PJ'!$B5&amp;'Service PJ'!$A5&amp;"*",'EPA_US9RT techs'!$A$2:$I$1722,9,FALSE),"")</f>
        <v/>
      </c>
      <c r="CK7" s="14" t="str">
        <f>IFERROR(VLOOKUP($BM$1&amp;'Service PJ'!$D5&amp;'Service PJ'!$B5&amp;'Service PJ'!$A5&amp;"*",'EPA_US9RT techs'!$A$2:$I$1722,9,FALSE),"")</f>
        <v/>
      </c>
      <c r="CL7" s="14" t="str">
        <f>IFERROR(VLOOKUP($BM$1&amp;'Service PJ'!$D5&amp;'Service PJ'!$B5&amp;'Service PJ'!$A5&amp;"*",'EPA_US9RT techs'!$A$2:$I$1722,9,FALSE),"")</f>
        <v/>
      </c>
      <c r="CM7" s="14" t="str">
        <f>IFERROR(VLOOKUP($BM$1&amp;'Service PJ'!$D5&amp;'Service PJ'!$B5&amp;'Service PJ'!$A5&amp;"*",'EPA_US9RT techs'!$A$2:$I$1722,9,FALSE),"")</f>
        <v/>
      </c>
      <c r="CN7" s="14" t="str">
        <f>IFERROR(VLOOKUP($BM$1&amp;'Service PJ'!$D5&amp;'Service PJ'!$B5&amp;'Service PJ'!$A5&amp;"*",'EPA_US9RT techs'!$A$2:$I$1722,9,FALSE),"")</f>
        <v/>
      </c>
      <c r="CO7" s="14" t="str">
        <f>IFERROR(VLOOKUP($BM$1&amp;'Service PJ'!$D5&amp;'Service PJ'!$B5&amp;'Service PJ'!$A5&amp;"*",'EPA_US9RT techs'!$A$2:$I$1722,9,FALSE),"")</f>
        <v/>
      </c>
      <c r="CP7" s="14" t="str">
        <f>IFERROR(VLOOKUP($BM$1&amp;'Service PJ'!$D5&amp;'Service PJ'!$B5&amp;'Service PJ'!$A5&amp;"*",'EPA_US9RT techs'!$A$2:$I$1722,9,FALSE),"")</f>
        <v/>
      </c>
      <c r="CQ7" s="14" t="str">
        <f>IFERROR(VLOOKUP($BM$1&amp;'Service PJ'!$D5&amp;'Service PJ'!$B5&amp;'Service PJ'!$A5&amp;"*",'EPA_US9RT techs'!$A$2:$I$1722,9,FALSE),"")</f>
        <v/>
      </c>
      <c r="CS7" t="str">
        <f>IF(SUM(CT7:DJ7)=0,"\I:",'Service PJ'!$D5&amp;"_"&amp;'Service PJ'!$E5&amp;"_"&amp;'Service PJ'!$C5)</f>
        <v>IFP_PRC_ELC</v>
      </c>
      <c r="CT7" s="2">
        <f>IFERROR(VLOOKUP($CS$1&amp;'Service PJ'!$D5&amp;'Service PJ'!$B5&amp;'Service PJ'!$A5&amp;"*",'EPA_US9RT techs'!$A$2:$I$1722,9,FALSE),"")</f>
        <v>30</v>
      </c>
      <c r="CU7" s="2">
        <f>IFERROR(VLOOKUP($CS$1&amp;'Service PJ'!$D5&amp;'Service PJ'!$B5&amp;'Service PJ'!$A5&amp;"*",'EPA_US9RT techs'!$A$2:$I$1722,9,FALSE),"")</f>
        <v>30</v>
      </c>
      <c r="CV7" s="2">
        <f>IFERROR(VLOOKUP($CS$1&amp;'Service PJ'!$D5&amp;'Service PJ'!$B5&amp;'Service PJ'!$A5&amp;"*",'EPA_US9RT techs'!$A$2:$I$1722,9,FALSE),"")</f>
        <v>30</v>
      </c>
      <c r="CW7" s="2">
        <f>IFERROR(VLOOKUP($CS$1&amp;'Service PJ'!$D5&amp;'Service PJ'!$B5&amp;'Service PJ'!$A5&amp;"*",'EPA_US9RT techs'!$A$2:$I$1722,9,FALSE),"")</f>
        <v>30</v>
      </c>
      <c r="CX7" s="2">
        <f>IFERROR(VLOOKUP($CS$1&amp;'Service PJ'!$D5&amp;'Service PJ'!$B5&amp;'Service PJ'!$A5&amp;"*",'EPA_US9RT techs'!$A$2:$I$1722,9,FALSE),"")</f>
        <v>30</v>
      </c>
      <c r="CY7" s="2">
        <f>IFERROR(VLOOKUP($CS$1&amp;'Service PJ'!$D5&amp;'Service PJ'!$B5&amp;'Service PJ'!$A5&amp;"*",'EPA_US9RT techs'!$A$2:$I$1722,9,FALSE),"")</f>
        <v>30</v>
      </c>
      <c r="CZ7" s="2">
        <f>IFERROR(VLOOKUP($CS$1&amp;'Service PJ'!$D5&amp;'Service PJ'!$B5&amp;'Service PJ'!$A5&amp;"*",'EPA_US9RT techs'!$A$2:$I$1722,9,FALSE),"")</f>
        <v>30</v>
      </c>
      <c r="DA7" s="2">
        <f>IFERROR(VLOOKUP($CS$1&amp;'Service PJ'!$D5&amp;'Service PJ'!$B5&amp;'Service PJ'!$A5&amp;"*",'EPA_US9RT techs'!$A$2:$I$1722,9,FALSE),"")</f>
        <v>30</v>
      </c>
      <c r="DB7" s="2">
        <f>IFERROR(VLOOKUP($CS$1&amp;'Service PJ'!$D5&amp;'Service PJ'!$B5&amp;'Service PJ'!$A5&amp;"*",'EPA_US9RT techs'!$A$2:$I$1722,9,FALSE),"")</f>
        <v>30</v>
      </c>
      <c r="DC7" s="2">
        <f>IFERROR(VLOOKUP($CS$1&amp;'Service PJ'!$D5&amp;'Service PJ'!$B5&amp;'Service PJ'!$A5&amp;"*",'EPA_US9RT techs'!$A$2:$I$1722,9,FALSE),"")</f>
        <v>30</v>
      </c>
      <c r="DD7" s="2">
        <f>IFERROR(VLOOKUP($CS$1&amp;'Service PJ'!$D5&amp;'Service PJ'!$B5&amp;'Service PJ'!$A5&amp;"*",'EPA_US9RT techs'!$A$2:$I$1722,9,FALSE),"")</f>
        <v>30</v>
      </c>
      <c r="DE7" s="2">
        <f>IFERROR(VLOOKUP($CS$1&amp;'Service PJ'!$D5&amp;'Service PJ'!$B5&amp;'Service PJ'!$A5&amp;"*",'EPA_US9RT techs'!$A$2:$I$1722,9,FALSE),"")</f>
        <v>30</v>
      </c>
      <c r="DF7" s="2">
        <f>IFERROR(VLOOKUP($CS$1&amp;'Service PJ'!$D5&amp;'Service PJ'!$B5&amp;'Service PJ'!$A5&amp;"*",'EPA_US9RT techs'!$A$2:$I$1722,9,FALSE),"")</f>
        <v>30</v>
      </c>
      <c r="DG7" s="2">
        <f>IFERROR(VLOOKUP($CS$1&amp;'Service PJ'!$D5&amp;'Service PJ'!$B5&amp;'Service PJ'!$A5&amp;"*",'EPA_US9RT techs'!$A$2:$I$1722,9,FALSE),"")</f>
        <v>30</v>
      </c>
      <c r="DH7" s="2">
        <f>IFERROR(VLOOKUP($CS$1&amp;'Service PJ'!$D5&amp;'Service PJ'!$B5&amp;'Service PJ'!$A5&amp;"*",'EPA_US9RT techs'!$A$2:$I$1722,9,FALSE),"")</f>
        <v>30</v>
      </c>
      <c r="DI7" s="2">
        <f>IFERROR(VLOOKUP($CS$1&amp;'Service PJ'!$D5&amp;'Service PJ'!$B5&amp;'Service PJ'!$A5&amp;"*",'EPA_US9RT techs'!$A$2:$I$1722,9,FALSE),"")</f>
        <v>30</v>
      </c>
      <c r="DJ7" s="2">
        <f>IFERROR(VLOOKUP($CS$1&amp;'Service PJ'!$D5&amp;'Service PJ'!$B5&amp;'Service PJ'!$A5&amp;"*",'EPA_US9RT techs'!$A$2:$I$1722,9,FALSE),"")</f>
        <v>30</v>
      </c>
      <c r="DK7" s="2">
        <f>IFERROR(VLOOKUP($CS$1&amp;'Service PJ'!$D5&amp;'Service PJ'!$B5&amp;'Service PJ'!$A5&amp;"*",'EPA_US9RT techs'!$A$2:$I$1722,9,FALSE),"")</f>
        <v>30</v>
      </c>
      <c r="DL7" s="2">
        <f>IFERROR(VLOOKUP($CS$1&amp;'Service PJ'!$D5&amp;'Service PJ'!$B5&amp;'Service PJ'!$A5&amp;"*",'EPA_US9RT techs'!$A$2:$I$1722,9,FALSE),"")</f>
        <v>30</v>
      </c>
      <c r="DM7" s="2">
        <f>IFERROR(VLOOKUP($CS$1&amp;'Service PJ'!$D5&amp;'Service PJ'!$B5&amp;'Service PJ'!$A5&amp;"*",'EPA_US9RT techs'!$A$2:$I$1722,9,FALSE),"")</f>
        <v>30</v>
      </c>
      <c r="DN7" s="2">
        <f>IFERROR(VLOOKUP($CS$1&amp;'Service PJ'!$D5&amp;'Service PJ'!$B5&amp;'Service PJ'!$A5&amp;"*",'EPA_US9RT techs'!$A$2:$I$1722,9,FALSE),"")</f>
        <v>30</v>
      </c>
      <c r="DO7" s="2">
        <f>IFERROR(VLOOKUP($CS$1&amp;'Service PJ'!$D5&amp;'Service PJ'!$B5&amp;'Service PJ'!$A5&amp;"*",'EPA_US9RT techs'!$A$2:$I$1722,9,FALSE),"")</f>
        <v>30</v>
      </c>
      <c r="DP7" s="2">
        <f>IFERROR(VLOOKUP($CS$1&amp;'Service PJ'!$D5&amp;'Service PJ'!$B5&amp;'Service PJ'!$A5&amp;"*",'EPA_US9RT techs'!$A$2:$I$1722,9,FALSE),"")</f>
        <v>30</v>
      </c>
      <c r="DQ7" s="2">
        <f>IFERROR(VLOOKUP($CS$1&amp;'Service PJ'!$D5&amp;'Service PJ'!$B5&amp;'Service PJ'!$A5&amp;"*",'EPA_US9RT techs'!$A$2:$I$1722,9,FALSE),"")</f>
        <v>30</v>
      </c>
      <c r="DR7" s="2">
        <f>IFERROR(VLOOKUP($CS$1&amp;'Service PJ'!$D5&amp;'Service PJ'!$B5&amp;'Service PJ'!$A5&amp;"*",'EPA_US9RT techs'!$A$2:$I$1722,9,FALSE),"")</f>
        <v>30</v>
      </c>
      <c r="DS7" s="2">
        <f>IFERROR(VLOOKUP($CS$1&amp;'Service PJ'!$D5&amp;'Service PJ'!$B5&amp;'Service PJ'!$A5&amp;"*",'EPA_US9RT techs'!$A$2:$I$1722,9,FALSE),"")</f>
        <v>30</v>
      </c>
      <c r="DT7" s="2">
        <f>IFERROR(VLOOKUP($CS$1&amp;'Service PJ'!$D5&amp;'Service PJ'!$B5&amp;'Service PJ'!$A5&amp;"*",'EPA_US9RT techs'!$A$2:$I$1722,9,FALSE),"")</f>
        <v>30</v>
      </c>
      <c r="DU7" s="2">
        <f>IFERROR(VLOOKUP($CS$1&amp;'Service PJ'!$D5&amp;'Service PJ'!$B5&amp;'Service PJ'!$A5&amp;"*",'EPA_US9RT techs'!$A$2:$I$1722,9,FALSE),"")</f>
        <v>30</v>
      </c>
      <c r="DV7" s="2">
        <f>IFERROR(VLOOKUP($CS$1&amp;'Service PJ'!$D5&amp;'Service PJ'!$B5&amp;'Service PJ'!$A5&amp;"*",'EPA_US9RT techs'!$A$2:$I$1722,9,FALSE),"")</f>
        <v>30</v>
      </c>
      <c r="DW7" s="2">
        <f>IFERROR(VLOOKUP($CS$1&amp;'Service PJ'!$D5&amp;'Service PJ'!$B5&amp;'Service PJ'!$A5&amp;"*",'EPA_US9RT techs'!$A$2:$I$1722,9,FALSE),"")</f>
        <v>30</v>
      </c>
    </row>
    <row r="8" spans="1:127" x14ac:dyDescent="0.45">
      <c r="A8" t="str">
        <f>IF(SUM(B8:R8)=0,"\I:",'Service PJ'!$D6&amp;"_"&amp;'Service PJ'!$E6&amp;"_"&amp;'Service PJ'!$C6)</f>
        <v>IFP_MDR_ELC</v>
      </c>
      <c r="B8" s="14">
        <f>IFERROR(VLOOKUP($A$1&amp;'Service PJ'!$D6&amp;'Service PJ'!$B6&amp;'Service PJ'!$A6&amp;"*",'EPA_US9RT techs'!$A$2:$I$1722,9,FALSE),"")</f>
        <v>2.2387116158999998</v>
      </c>
      <c r="C8" s="14">
        <f>IFERROR(VLOOKUP($A$1&amp;'Service PJ'!$D6&amp;'Service PJ'!$B6&amp;'Service PJ'!$A6&amp;"*",'EPA_US9RT techs'!$A$2:$I$1722,9,FALSE),"")</f>
        <v>2.2387116158999998</v>
      </c>
      <c r="D8" s="14">
        <f>IFERROR(VLOOKUP($A$1&amp;'Service PJ'!$D6&amp;'Service PJ'!$B6&amp;'Service PJ'!$A6&amp;"*",'EPA_US9RT techs'!$A$2:$I$1722,9,FALSE),"")</f>
        <v>2.2387116158999998</v>
      </c>
      <c r="E8" s="14">
        <f>IFERROR(VLOOKUP($A$1&amp;'Service PJ'!$D6&amp;'Service PJ'!$B6&amp;'Service PJ'!$A6&amp;"*",'EPA_US9RT techs'!$A$2:$I$1722,9,FALSE),"")</f>
        <v>2.2387116158999998</v>
      </c>
      <c r="F8" s="14">
        <f>IFERROR(VLOOKUP($A$1&amp;'Service PJ'!$D6&amp;'Service PJ'!$B6&amp;'Service PJ'!$A6&amp;"*",'EPA_US9RT techs'!$A$2:$I$1722,9,FALSE),"")</f>
        <v>2.2387116158999998</v>
      </c>
      <c r="G8" s="14">
        <f>IFERROR(VLOOKUP($A$1&amp;'Service PJ'!$D6&amp;'Service PJ'!$B6&amp;'Service PJ'!$A6&amp;"*",'EPA_US9RT techs'!$A$2:$I$1722,9,FALSE),"")</f>
        <v>2.2387116158999998</v>
      </c>
      <c r="H8" s="14">
        <f>IFERROR(VLOOKUP($A$1&amp;'Service PJ'!$D6&amp;'Service PJ'!$B6&amp;'Service PJ'!$A6&amp;"*",'EPA_US9RT techs'!$A$2:$I$1722,9,FALSE),"")</f>
        <v>2.2387116158999998</v>
      </c>
      <c r="I8" s="14">
        <f>IFERROR(VLOOKUP($A$1&amp;'Service PJ'!$D6&amp;'Service PJ'!$B6&amp;'Service PJ'!$A6&amp;"*",'EPA_US9RT techs'!$A$2:$I$1722,9,FALSE),"")</f>
        <v>2.2387116158999998</v>
      </c>
      <c r="J8" s="14">
        <f>IFERROR(VLOOKUP($A$1&amp;'Service PJ'!$D6&amp;'Service PJ'!$B6&amp;'Service PJ'!$A6&amp;"*",'EPA_US9RT techs'!$A$2:$I$1722,9,FALSE),"")</f>
        <v>2.2387116158999998</v>
      </c>
      <c r="K8" s="14">
        <f>IFERROR(VLOOKUP($A$1&amp;'Service PJ'!$D6&amp;'Service PJ'!$B6&amp;'Service PJ'!$A6&amp;"*",'EPA_US9RT techs'!$A$2:$I$1722,9,FALSE),"")</f>
        <v>2.2387116158999998</v>
      </c>
      <c r="L8" s="14">
        <f>IFERROR(VLOOKUP($A$1&amp;'Service PJ'!$D6&amp;'Service PJ'!$B6&amp;'Service PJ'!$A6&amp;"*",'EPA_US9RT techs'!$A$2:$I$1722,9,FALSE),"")</f>
        <v>2.2387116158999998</v>
      </c>
      <c r="M8" s="14">
        <f>IFERROR(VLOOKUP($A$1&amp;'Service PJ'!$D6&amp;'Service PJ'!$B6&amp;'Service PJ'!$A6&amp;"*",'EPA_US9RT techs'!$A$2:$I$1722,9,FALSE),"")</f>
        <v>2.2387116158999998</v>
      </c>
      <c r="N8" s="14">
        <f>IFERROR(VLOOKUP($A$1&amp;'Service PJ'!$D6&amp;'Service PJ'!$B6&amp;'Service PJ'!$A6&amp;"*",'EPA_US9RT techs'!$A$2:$I$1722,9,FALSE),"")</f>
        <v>2.2387116158999998</v>
      </c>
      <c r="O8" s="14">
        <f>IFERROR(VLOOKUP($A$1&amp;'Service PJ'!$D6&amp;'Service PJ'!$B6&amp;'Service PJ'!$A6&amp;"*",'EPA_US9RT techs'!$A$2:$I$1722,9,FALSE),"")</f>
        <v>2.2387116158999998</v>
      </c>
      <c r="P8" s="14">
        <f>IFERROR(VLOOKUP($A$1&amp;'Service PJ'!$D6&amp;'Service PJ'!$B6&amp;'Service PJ'!$A6&amp;"*",'EPA_US9RT techs'!$A$2:$I$1722,9,FALSE),"")</f>
        <v>2.2387116158999998</v>
      </c>
      <c r="Q8" s="14">
        <f>IFERROR(VLOOKUP($A$1&amp;'Service PJ'!$D6&amp;'Service PJ'!$B6&amp;'Service PJ'!$A6&amp;"*",'EPA_US9RT techs'!$A$2:$I$1722,9,FALSE),"")</f>
        <v>2.2387116158999998</v>
      </c>
      <c r="R8" s="14">
        <f>IFERROR(VLOOKUP($A$1&amp;'Service PJ'!$D6&amp;'Service PJ'!$B6&amp;'Service PJ'!$A6&amp;"*",'EPA_US9RT techs'!$A$2:$I$1722,9,FALSE),"")</f>
        <v>2.2387116158999998</v>
      </c>
      <c r="S8" s="14">
        <f>IFERROR(VLOOKUP($A$1&amp;'Service PJ'!$D6&amp;'Service PJ'!$B6&amp;'Service PJ'!$A6&amp;"*",'EPA_US9RT techs'!$A$2:$I$1722,9,FALSE),"")</f>
        <v>2.2387116158999998</v>
      </c>
      <c r="T8" s="14">
        <f>IFERROR(VLOOKUP($A$1&amp;'Service PJ'!$D6&amp;'Service PJ'!$B6&amp;'Service PJ'!$A6&amp;"*",'EPA_US9RT techs'!$A$2:$I$1722,9,FALSE),"")</f>
        <v>2.2387116158999998</v>
      </c>
      <c r="U8" s="14">
        <f>IFERROR(VLOOKUP($A$1&amp;'Service PJ'!$D6&amp;'Service PJ'!$B6&amp;'Service PJ'!$A6&amp;"*",'EPA_US9RT techs'!$A$2:$I$1722,9,FALSE),"")</f>
        <v>2.2387116158999998</v>
      </c>
      <c r="V8" s="14">
        <f>IFERROR(VLOOKUP($A$1&amp;'Service PJ'!$D6&amp;'Service PJ'!$B6&amp;'Service PJ'!$A6&amp;"*",'EPA_US9RT techs'!$A$2:$I$1722,9,FALSE),"")</f>
        <v>2.2387116158999998</v>
      </c>
      <c r="W8" s="14">
        <f>IFERROR(VLOOKUP($A$1&amp;'Service PJ'!$D6&amp;'Service PJ'!$B6&amp;'Service PJ'!$A6&amp;"*",'EPA_US9RT techs'!$A$2:$I$1722,9,FALSE),"")</f>
        <v>2.2387116158999998</v>
      </c>
      <c r="X8" s="14">
        <f>IFERROR(VLOOKUP($A$1&amp;'Service PJ'!$D6&amp;'Service PJ'!$B6&amp;'Service PJ'!$A6&amp;"*",'EPA_US9RT techs'!$A$2:$I$1722,9,FALSE),"")</f>
        <v>2.2387116158999998</v>
      </c>
      <c r="Y8" s="14">
        <f>IFERROR(VLOOKUP($A$1&amp;'Service PJ'!$D6&amp;'Service PJ'!$B6&amp;'Service PJ'!$A6&amp;"*",'EPA_US9RT techs'!$A$2:$I$1722,9,FALSE),"")</f>
        <v>2.2387116158999998</v>
      </c>
      <c r="Z8" s="14">
        <f>IFERROR(VLOOKUP($A$1&amp;'Service PJ'!$D6&amp;'Service PJ'!$B6&amp;'Service PJ'!$A6&amp;"*",'EPA_US9RT techs'!$A$2:$I$1722,9,FALSE),"")</f>
        <v>2.2387116158999998</v>
      </c>
      <c r="AA8" s="14">
        <f>IFERROR(VLOOKUP($A$1&amp;'Service PJ'!$D6&amp;'Service PJ'!$B6&amp;'Service PJ'!$A6&amp;"*",'EPA_US9RT techs'!$A$2:$I$1722,9,FALSE),"")</f>
        <v>2.2387116158999998</v>
      </c>
      <c r="AB8" s="14">
        <f>IFERROR(VLOOKUP($A$1&amp;'Service PJ'!$D6&amp;'Service PJ'!$B6&amp;'Service PJ'!$A6&amp;"*",'EPA_US9RT techs'!$A$2:$I$1722,9,FALSE),"")</f>
        <v>2.2387116158999998</v>
      </c>
      <c r="AC8" s="14">
        <f>IFERROR(VLOOKUP($A$1&amp;'Service PJ'!$D6&amp;'Service PJ'!$B6&amp;'Service PJ'!$A6&amp;"*",'EPA_US9RT techs'!$A$2:$I$1722,9,FALSE),"")</f>
        <v>2.2387116158999998</v>
      </c>
      <c r="AD8" s="14">
        <f>IFERROR(VLOOKUP($A$1&amp;'Service PJ'!$D6&amp;'Service PJ'!$B6&amp;'Service PJ'!$A6&amp;"*",'EPA_US9RT techs'!$A$2:$I$1722,9,FALSE),"")</f>
        <v>2.2387116158999998</v>
      </c>
      <c r="AE8" s="14">
        <f>IFERROR(VLOOKUP($A$1&amp;'Service PJ'!$D6&amp;'Service PJ'!$B6&amp;'Service PJ'!$A6&amp;"*",'EPA_US9RT techs'!$A$2:$I$1722,9,FALSE),"")</f>
        <v>2.2387116158999998</v>
      </c>
      <c r="AG8" t="str">
        <f>IF(SUM(AH8:AX8)=0,"\I:",'Service PJ'!$D6&amp;"_"&amp;'Service PJ'!$E6&amp;"_"&amp;'Service PJ'!$C6)</f>
        <v>IFP_MDR_ELC</v>
      </c>
      <c r="AH8" s="14">
        <f>IFERROR(VLOOKUP($AG$1&amp;'Service PJ'!$D6&amp;'Service PJ'!$B6&amp;'Service PJ'!$A6&amp;"*",'EPA_US9RT techs'!$A$2:$I$1722,9,FALSE),"")</f>
        <v>0.22387116160000001</v>
      </c>
      <c r="AI8" s="14">
        <f>IFERROR(VLOOKUP($AG$1&amp;'Service PJ'!$D6&amp;'Service PJ'!$B6&amp;'Service PJ'!$A6&amp;"*",'EPA_US9RT techs'!$A$2:$I$1722,9,FALSE),"")</f>
        <v>0.22387116160000001</v>
      </c>
      <c r="AJ8" s="14">
        <f>IFERROR(VLOOKUP($AG$1&amp;'Service PJ'!$D6&amp;'Service PJ'!$B6&amp;'Service PJ'!$A6&amp;"*",'EPA_US9RT techs'!$A$2:$I$1722,9,FALSE),"")</f>
        <v>0.22387116160000001</v>
      </c>
      <c r="AK8" s="14">
        <f>IFERROR(VLOOKUP($AG$1&amp;'Service PJ'!$D6&amp;'Service PJ'!$B6&amp;'Service PJ'!$A6&amp;"*",'EPA_US9RT techs'!$A$2:$I$1722,9,FALSE),"")</f>
        <v>0.22387116160000001</v>
      </c>
      <c r="AL8" s="14">
        <f>IFERROR(VLOOKUP($AG$1&amp;'Service PJ'!$D6&amp;'Service PJ'!$B6&amp;'Service PJ'!$A6&amp;"*",'EPA_US9RT techs'!$A$2:$I$1722,9,FALSE),"")</f>
        <v>0.22387116160000001</v>
      </c>
      <c r="AM8" s="14">
        <f>IFERROR(VLOOKUP($AG$1&amp;'Service PJ'!$D6&amp;'Service PJ'!$B6&amp;'Service PJ'!$A6&amp;"*",'EPA_US9RT techs'!$A$2:$I$1722,9,FALSE),"")</f>
        <v>0.22387116160000001</v>
      </c>
      <c r="AN8" s="14">
        <f>IFERROR(VLOOKUP($AG$1&amp;'Service PJ'!$D6&amp;'Service PJ'!$B6&amp;'Service PJ'!$A6&amp;"*",'EPA_US9RT techs'!$A$2:$I$1722,9,FALSE),"")</f>
        <v>0.22387116160000001</v>
      </c>
      <c r="AO8" s="14">
        <f>IFERROR(VLOOKUP($AG$1&amp;'Service PJ'!$D6&amp;'Service PJ'!$B6&amp;'Service PJ'!$A6&amp;"*",'EPA_US9RT techs'!$A$2:$I$1722,9,FALSE),"")</f>
        <v>0.22387116160000001</v>
      </c>
      <c r="AP8" s="14">
        <f>IFERROR(VLOOKUP($AG$1&amp;'Service PJ'!$D6&amp;'Service PJ'!$B6&amp;'Service PJ'!$A6&amp;"*",'EPA_US9RT techs'!$A$2:$I$1722,9,FALSE),"")</f>
        <v>0.22387116160000001</v>
      </c>
      <c r="AQ8" s="14">
        <f>IFERROR(VLOOKUP($AG$1&amp;'Service PJ'!$D6&amp;'Service PJ'!$B6&amp;'Service PJ'!$A6&amp;"*",'EPA_US9RT techs'!$A$2:$I$1722,9,FALSE),"")</f>
        <v>0.22387116160000001</v>
      </c>
      <c r="AR8" s="14">
        <f>IFERROR(VLOOKUP($AG$1&amp;'Service PJ'!$D6&amp;'Service PJ'!$B6&amp;'Service PJ'!$A6&amp;"*",'EPA_US9RT techs'!$A$2:$I$1722,9,FALSE),"")</f>
        <v>0.22387116160000001</v>
      </c>
      <c r="AS8" s="14">
        <f>IFERROR(VLOOKUP($AG$1&amp;'Service PJ'!$D6&amp;'Service PJ'!$B6&amp;'Service PJ'!$A6&amp;"*",'EPA_US9RT techs'!$A$2:$I$1722,9,FALSE),"")</f>
        <v>0.22387116160000001</v>
      </c>
      <c r="AT8" s="14">
        <f>IFERROR(VLOOKUP($AG$1&amp;'Service PJ'!$D6&amp;'Service PJ'!$B6&amp;'Service PJ'!$A6&amp;"*",'EPA_US9RT techs'!$A$2:$I$1722,9,FALSE),"")</f>
        <v>0.22387116160000001</v>
      </c>
      <c r="AU8" s="14">
        <f>IFERROR(VLOOKUP($AG$1&amp;'Service PJ'!$D6&amp;'Service PJ'!$B6&amp;'Service PJ'!$A6&amp;"*",'EPA_US9RT techs'!$A$2:$I$1722,9,FALSE),"")</f>
        <v>0.22387116160000001</v>
      </c>
      <c r="AV8" s="14">
        <f>IFERROR(VLOOKUP($AG$1&amp;'Service PJ'!$D6&amp;'Service PJ'!$B6&amp;'Service PJ'!$A6&amp;"*",'EPA_US9RT techs'!$A$2:$I$1722,9,FALSE),"")</f>
        <v>0.22387116160000001</v>
      </c>
      <c r="AW8" s="14">
        <f>IFERROR(VLOOKUP($AG$1&amp;'Service PJ'!$D6&amp;'Service PJ'!$B6&amp;'Service PJ'!$A6&amp;"*",'EPA_US9RT techs'!$A$2:$I$1722,9,FALSE),"")</f>
        <v>0.22387116160000001</v>
      </c>
      <c r="AX8" s="14">
        <f>IFERROR(VLOOKUP($AG$1&amp;'Service PJ'!$D6&amp;'Service PJ'!$B6&amp;'Service PJ'!$A6&amp;"*",'EPA_US9RT techs'!$A$2:$I$1722,9,FALSE),"")</f>
        <v>0.22387116160000001</v>
      </c>
      <c r="AY8" s="14">
        <f>IFERROR(VLOOKUP($AG$1&amp;'Service PJ'!$D6&amp;'Service PJ'!$B6&amp;'Service PJ'!$A6&amp;"*",'EPA_US9RT techs'!$A$2:$I$1722,9,FALSE),"")</f>
        <v>0.22387116160000001</v>
      </c>
      <c r="AZ8" s="14">
        <f>IFERROR(VLOOKUP($AG$1&amp;'Service PJ'!$D6&amp;'Service PJ'!$B6&amp;'Service PJ'!$A6&amp;"*",'EPA_US9RT techs'!$A$2:$I$1722,9,FALSE),"")</f>
        <v>0.22387116160000001</v>
      </c>
      <c r="BA8" s="14">
        <f>IFERROR(VLOOKUP($AG$1&amp;'Service PJ'!$D6&amp;'Service PJ'!$B6&amp;'Service PJ'!$A6&amp;"*",'EPA_US9RT techs'!$A$2:$I$1722,9,FALSE),"")</f>
        <v>0.22387116160000001</v>
      </c>
      <c r="BB8" s="14">
        <f>IFERROR(VLOOKUP($AG$1&amp;'Service PJ'!$D6&amp;'Service PJ'!$B6&amp;'Service PJ'!$A6&amp;"*",'EPA_US9RT techs'!$A$2:$I$1722,9,FALSE),"")</f>
        <v>0.22387116160000001</v>
      </c>
      <c r="BC8" s="14">
        <f>IFERROR(VLOOKUP($AG$1&amp;'Service PJ'!$D6&amp;'Service PJ'!$B6&amp;'Service PJ'!$A6&amp;"*",'EPA_US9RT techs'!$A$2:$I$1722,9,FALSE),"")</f>
        <v>0.22387116160000001</v>
      </c>
      <c r="BD8" s="14">
        <f>IFERROR(VLOOKUP($AG$1&amp;'Service PJ'!$D6&amp;'Service PJ'!$B6&amp;'Service PJ'!$A6&amp;"*",'EPA_US9RT techs'!$A$2:$I$1722,9,FALSE),"")</f>
        <v>0.22387116160000001</v>
      </c>
      <c r="BE8" s="14">
        <f>IFERROR(VLOOKUP($AG$1&amp;'Service PJ'!$D6&amp;'Service PJ'!$B6&amp;'Service PJ'!$A6&amp;"*",'EPA_US9RT techs'!$A$2:$I$1722,9,FALSE),"")</f>
        <v>0.22387116160000001</v>
      </c>
      <c r="BF8" s="14">
        <f>IFERROR(VLOOKUP($AG$1&amp;'Service PJ'!$D6&amp;'Service PJ'!$B6&amp;'Service PJ'!$A6&amp;"*",'EPA_US9RT techs'!$A$2:$I$1722,9,FALSE),"")</f>
        <v>0.22387116160000001</v>
      </c>
      <c r="BG8" s="14">
        <f>IFERROR(VLOOKUP($AG$1&amp;'Service PJ'!$D6&amp;'Service PJ'!$B6&amp;'Service PJ'!$A6&amp;"*",'EPA_US9RT techs'!$A$2:$I$1722,9,FALSE),"")</f>
        <v>0.22387116160000001</v>
      </c>
      <c r="BH8" s="14">
        <f>IFERROR(VLOOKUP($AG$1&amp;'Service PJ'!$D6&amp;'Service PJ'!$B6&amp;'Service PJ'!$A6&amp;"*",'EPA_US9RT techs'!$A$2:$I$1722,9,FALSE),"")</f>
        <v>0.22387116160000001</v>
      </c>
      <c r="BI8" s="14">
        <f>IFERROR(VLOOKUP($AG$1&amp;'Service PJ'!$D6&amp;'Service PJ'!$B6&amp;'Service PJ'!$A6&amp;"*",'EPA_US9RT techs'!$A$2:$I$1722,9,FALSE),"")</f>
        <v>0.22387116160000001</v>
      </c>
      <c r="BJ8" s="14">
        <f>IFERROR(VLOOKUP($AG$1&amp;'Service PJ'!$D6&amp;'Service PJ'!$B6&amp;'Service PJ'!$A6&amp;"*",'EPA_US9RT techs'!$A$2:$I$1722,9,FALSE),"")</f>
        <v>0.22387116160000001</v>
      </c>
      <c r="BK8" s="14">
        <f>IFERROR(VLOOKUP($AG$1&amp;'Service PJ'!$D6&amp;'Service PJ'!$B6&amp;'Service PJ'!$A6&amp;"*",'EPA_US9RT techs'!$A$2:$I$1722,9,FALSE),"")</f>
        <v>0.22387116160000001</v>
      </c>
      <c r="BM8" t="str">
        <f>IF(SUM(BN8:CD8)=0,"\I:",'Service PJ'!$D6&amp;"_"&amp;'Service PJ'!$E6&amp;"_"&amp;'Service PJ'!$C6)</f>
        <v>\I:</v>
      </c>
      <c r="BN8" s="14" t="str">
        <f>IFERROR(VLOOKUP($BM$1&amp;'Service PJ'!$D6&amp;'Service PJ'!$B6&amp;'Service PJ'!$A6&amp;"*",'EPA_US9RT techs'!$A$2:$I$1722,9,FALSE),"")</f>
        <v/>
      </c>
      <c r="BO8" s="14" t="str">
        <f>IFERROR(VLOOKUP($BM$1&amp;'Service PJ'!$D6&amp;'Service PJ'!$B6&amp;'Service PJ'!$A6&amp;"*",'EPA_US9RT techs'!$A$2:$I$1722,9,FALSE),"")</f>
        <v/>
      </c>
      <c r="BP8" s="14" t="str">
        <f>IFERROR(VLOOKUP($BM$1&amp;'Service PJ'!$D6&amp;'Service PJ'!$B6&amp;'Service PJ'!$A6&amp;"*",'EPA_US9RT techs'!$A$2:$I$1722,9,FALSE),"")</f>
        <v/>
      </c>
      <c r="BQ8" s="14" t="str">
        <f>IFERROR(VLOOKUP($BM$1&amp;'Service PJ'!$D6&amp;'Service PJ'!$B6&amp;'Service PJ'!$A6&amp;"*",'EPA_US9RT techs'!$A$2:$I$1722,9,FALSE),"")</f>
        <v/>
      </c>
      <c r="BR8" s="14" t="str">
        <f>IFERROR(VLOOKUP($BM$1&amp;'Service PJ'!$D6&amp;'Service PJ'!$B6&amp;'Service PJ'!$A6&amp;"*",'EPA_US9RT techs'!$A$2:$I$1722,9,FALSE),"")</f>
        <v/>
      </c>
      <c r="BS8" s="14" t="str">
        <f>IFERROR(VLOOKUP($BM$1&amp;'Service PJ'!$D6&amp;'Service PJ'!$B6&amp;'Service PJ'!$A6&amp;"*",'EPA_US9RT techs'!$A$2:$I$1722,9,FALSE),"")</f>
        <v/>
      </c>
      <c r="BT8" s="14" t="str">
        <f>IFERROR(VLOOKUP($BM$1&amp;'Service PJ'!$D6&amp;'Service PJ'!$B6&amp;'Service PJ'!$A6&amp;"*",'EPA_US9RT techs'!$A$2:$I$1722,9,FALSE),"")</f>
        <v/>
      </c>
      <c r="BU8" s="14" t="str">
        <f>IFERROR(VLOOKUP($BM$1&amp;'Service PJ'!$D6&amp;'Service PJ'!$B6&amp;'Service PJ'!$A6&amp;"*",'EPA_US9RT techs'!$A$2:$I$1722,9,FALSE),"")</f>
        <v/>
      </c>
      <c r="BV8" s="14" t="str">
        <f>IFERROR(VLOOKUP($BM$1&amp;'Service PJ'!$D6&amp;'Service PJ'!$B6&amp;'Service PJ'!$A6&amp;"*",'EPA_US9RT techs'!$A$2:$I$1722,9,FALSE),"")</f>
        <v/>
      </c>
      <c r="BW8" s="14" t="str">
        <f>IFERROR(VLOOKUP($BM$1&amp;'Service PJ'!$D6&amp;'Service PJ'!$B6&amp;'Service PJ'!$A6&amp;"*",'EPA_US9RT techs'!$A$2:$I$1722,9,FALSE),"")</f>
        <v/>
      </c>
      <c r="BX8" s="14" t="str">
        <f>IFERROR(VLOOKUP($BM$1&amp;'Service PJ'!$D6&amp;'Service PJ'!$B6&amp;'Service PJ'!$A6&amp;"*",'EPA_US9RT techs'!$A$2:$I$1722,9,FALSE),"")</f>
        <v/>
      </c>
      <c r="BY8" s="14" t="str">
        <f>IFERROR(VLOOKUP($BM$1&amp;'Service PJ'!$D6&amp;'Service PJ'!$B6&amp;'Service PJ'!$A6&amp;"*",'EPA_US9RT techs'!$A$2:$I$1722,9,FALSE),"")</f>
        <v/>
      </c>
      <c r="BZ8" s="14" t="str">
        <f>IFERROR(VLOOKUP($BM$1&amp;'Service PJ'!$D6&amp;'Service PJ'!$B6&amp;'Service PJ'!$A6&amp;"*",'EPA_US9RT techs'!$A$2:$I$1722,9,FALSE),"")</f>
        <v/>
      </c>
      <c r="CA8" s="14" t="str">
        <f>IFERROR(VLOOKUP($BM$1&amp;'Service PJ'!$D6&amp;'Service PJ'!$B6&amp;'Service PJ'!$A6&amp;"*",'EPA_US9RT techs'!$A$2:$I$1722,9,FALSE),"")</f>
        <v/>
      </c>
      <c r="CB8" s="14" t="str">
        <f>IFERROR(VLOOKUP($BM$1&amp;'Service PJ'!$D6&amp;'Service PJ'!$B6&amp;'Service PJ'!$A6&amp;"*",'EPA_US9RT techs'!$A$2:$I$1722,9,FALSE),"")</f>
        <v/>
      </c>
      <c r="CC8" s="14" t="str">
        <f>IFERROR(VLOOKUP($BM$1&amp;'Service PJ'!$D6&amp;'Service PJ'!$B6&amp;'Service PJ'!$A6&amp;"*",'EPA_US9RT techs'!$A$2:$I$1722,9,FALSE),"")</f>
        <v/>
      </c>
      <c r="CD8" s="14" t="str">
        <f>IFERROR(VLOOKUP($BM$1&amp;'Service PJ'!$D6&amp;'Service PJ'!$B6&amp;'Service PJ'!$A6&amp;"*",'EPA_US9RT techs'!$A$2:$I$1722,9,FALSE),"")</f>
        <v/>
      </c>
      <c r="CE8" s="14" t="str">
        <f>IFERROR(VLOOKUP($BM$1&amp;'Service PJ'!$D6&amp;'Service PJ'!$B6&amp;'Service PJ'!$A6&amp;"*",'EPA_US9RT techs'!$A$2:$I$1722,9,FALSE),"")</f>
        <v/>
      </c>
      <c r="CF8" s="14" t="str">
        <f>IFERROR(VLOOKUP($BM$1&amp;'Service PJ'!$D6&amp;'Service PJ'!$B6&amp;'Service PJ'!$A6&amp;"*",'EPA_US9RT techs'!$A$2:$I$1722,9,FALSE),"")</f>
        <v/>
      </c>
      <c r="CG8" s="14" t="str">
        <f>IFERROR(VLOOKUP($BM$1&amp;'Service PJ'!$D6&amp;'Service PJ'!$B6&amp;'Service PJ'!$A6&amp;"*",'EPA_US9RT techs'!$A$2:$I$1722,9,FALSE),"")</f>
        <v/>
      </c>
      <c r="CH8" s="14" t="str">
        <f>IFERROR(VLOOKUP($BM$1&amp;'Service PJ'!$D6&amp;'Service PJ'!$B6&amp;'Service PJ'!$A6&amp;"*",'EPA_US9RT techs'!$A$2:$I$1722,9,FALSE),"")</f>
        <v/>
      </c>
      <c r="CI8" s="14" t="str">
        <f>IFERROR(VLOOKUP($BM$1&amp;'Service PJ'!$D6&amp;'Service PJ'!$B6&amp;'Service PJ'!$A6&amp;"*",'EPA_US9RT techs'!$A$2:$I$1722,9,FALSE),"")</f>
        <v/>
      </c>
      <c r="CJ8" s="14" t="str">
        <f>IFERROR(VLOOKUP($BM$1&amp;'Service PJ'!$D6&amp;'Service PJ'!$B6&amp;'Service PJ'!$A6&amp;"*",'EPA_US9RT techs'!$A$2:$I$1722,9,FALSE),"")</f>
        <v/>
      </c>
      <c r="CK8" s="14" t="str">
        <f>IFERROR(VLOOKUP($BM$1&amp;'Service PJ'!$D6&amp;'Service PJ'!$B6&amp;'Service PJ'!$A6&amp;"*",'EPA_US9RT techs'!$A$2:$I$1722,9,FALSE),"")</f>
        <v/>
      </c>
      <c r="CL8" s="14" t="str">
        <f>IFERROR(VLOOKUP($BM$1&amp;'Service PJ'!$D6&amp;'Service PJ'!$B6&amp;'Service PJ'!$A6&amp;"*",'EPA_US9RT techs'!$A$2:$I$1722,9,FALSE),"")</f>
        <v/>
      </c>
      <c r="CM8" s="14" t="str">
        <f>IFERROR(VLOOKUP($BM$1&amp;'Service PJ'!$D6&amp;'Service PJ'!$B6&amp;'Service PJ'!$A6&amp;"*",'EPA_US9RT techs'!$A$2:$I$1722,9,FALSE),"")</f>
        <v/>
      </c>
      <c r="CN8" s="14" t="str">
        <f>IFERROR(VLOOKUP($BM$1&amp;'Service PJ'!$D6&amp;'Service PJ'!$B6&amp;'Service PJ'!$A6&amp;"*",'EPA_US9RT techs'!$A$2:$I$1722,9,FALSE),"")</f>
        <v/>
      </c>
      <c r="CO8" s="14" t="str">
        <f>IFERROR(VLOOKUP($BM$1&amp;'Service PJ'!$D6&amp;'Service PJ'!$B6&amp;'Service PJ'!$A6&amp;"*",'EPA_US9RT techs'!$A$2:$I$1722,9,FALSE),"")</f>
        <v/>
      </c>
      <c r="CP8" s="14" t="str">
        <f>IFERROR(VLOOKUP($BM$1&amp;'Service PJ'!$D6&amp;'Service PJ'!$B6&amp;'Service PJ'!$A6&amp;"*",'EPA_US9RT techs'!$A$2:$I$1722,9,FALSE),"")</f>
        <v/>
      </c>
      <c r="CQ8" s="14" t="str">
        <f>IFERROR(VLOOKUP($BM$1&amp;'Service PJ'!$D6&amp;'Service PJ'!$B6&amp;'Service PJ'!$A6&amp;"*",'EPA_US9RT techs'!$A$2:$I$1722,9,FALSE),"")</f>
        <v/>
      </c>
      <c r="CS8" t="str">
        <f>IF(SUM(CT8:DJ8)=0,"\I:",'Service PJ'!$D6&amp;"_"&amp;'Service PJ'!$E6&amp;"_"&amp;'Service PJ'!$C6)</f>
        <v>IFP_MDR_ELC</v>
      </c>
      <c r="CT8" s="2">
        <f>IFERROR(VLOOKUP($CS$1&amp;'Service PJ'!$D6&amp;'Service PJ'!$B6&amp;'Service PJ'!$A6&amp;"*",'EPA_US9RT techs'!$A$2:$I$1722,9,FALSE),"")</f>
        <v>30</v>
      </c>
      <c r="CU8" s="2">
        <f>IFERROR(VLOOKUP($CS$1&amp;'Service PJ'!$D6&amp;'Service PJ'!$B6&amp;'Service PJ'!$A6&amp;"*",'EPA_US9RT techs'!$A$2:$I$1722,9,FALSE),"")</f>
        <v>30</v>
      </c>
      <c r="CV8" s="2">
        <f>IFERROR(VLOOKUP($CS$1&amp;'Service PJ'!$D6&amp;'Service PJ'!$B6&amp;'Service PJ'!$A6&amp;"*",'EPA_US9RT techs'!$A$2:$I$1722,9,FALSE),"")</f>
        <v>30</v>
      </c>
      <c r="CW8" s="2">
        <f>IFERROR(VLOOKUP($CS$1&amp;'Service PJ'!$D6&amp;'Service PJ'!$B6&amp;'Service PJ'!$A6&amp;"*",'EPA_US9RT techs'!$A$2:$I$1722,9,FALSE),"")</f>
        <v>30</v>
      </c>
      <c r="CX8" s="2">
        <f>IFERROR(VLOOKUP($CS$1&amp;'Service PJ'!$D6&amp;'Service PJ'!$B6&amp;'Service PJ'!$A6&amp;"*",'EPA_US9RT techs'!$A$2:$I$1722,9,FALSE),"")</f>
        <v>30</v>
      </c>
      <c r="CY8" s="2">
        <f>IFERROR(VLOOKUP($CS$1&amp;'Service PJ'!$D6&amp;'Service PJ'!$B6&amp;'Service PJ'!$A6&amp;"*",'EPA_US9RT techs'!$A$2:$I$1722,9,FALSE),"")</f>
        <v>30</v>
      </c>
      <c r="CZ8" s="2">
        <f>IFERROR(VLOOKUP($CS$1&amp;'Service PJ'!$D6&amp;'Service PJ'!$B6&amp;'Service PJ'!$A6&amp;"*",'EPA_US9RT techs'!$A$2:$I$1722,9,FALSE),"")</f>
        <v>30</v>
      </c>
      <c r="DA8" s="2">
        <f>IFERROR(VLOOKUP($CS$1&amp;'Service PJ'!$D6&amp;'Service PJ'!$B6&amp;'Service PJ'!$A6&amp;"*",'EPA_US9RT techs'!$A$2:$I$1722,9,FALSE),"")</f>
        <v>30</v>
      </c>
      <c r="DB8" s="2">
        <f>IFERROR(VLOOKUP($CS$1&amp;'Service PJ'!$D6&amp;'Service PJ'!$B6&amp;'Service PJ'!$A6&amp;"*",'EPA_US9RT techs'!$A$2:$I$1722,9,FALSE),"")</f>
        <v>30</v>
      </c>
      <c r="DC8" s="2">
        <f>IFERROR(VLOOKUP($CS$1&amp;'Service PJ'!$D6&amp;'Service PJ'!$B6&amp;'Service PJ'!$A6&amp;"*",'EPA_US9RT techs'!$A$2:$I$1722,9,FALSE),"")</f>
        <v>30</v>
      </c>
      <c r="DD8" s="2">
        <f>IFERROR(VLOOKUP($CS$1&amp;'Service PJ'!$D6&amp;'Service PJ'!$B6&amp;'Service PJ'!$A6&amp;"*",'EPA_US9RT techs'!$A$2:$I$1722,9,FALSE),"")</f>
        <v>30</v>
      </c>
      <c r="DE8" s="2">
        <f>IFERROR(VLOOKUP($CS$1&amp;'Service PJ'!$D6&amp;'Service PJ'!$B6&amp;'Service PJ'!$A6&amp;"*",'EPA_US9RT techs'!$A$2:$I$1722,9,FALSE),"")</f>
        <v>30</v>
      </c>
      <c r="DF8" s="2">
        <f>IFERROR(VLOOKUP($CS$1&amp;'Service PJ'!$D6&amp;'Service PJ'!$B6&amp;'Service PJ'!$A6&amp;"*",'EPA_US9RT techs'!$A$2:$I$1722,9,FALSE),"")</f>
        <v>30</v>
      </c>
      <c r="DG8" s="2">
        <f>IFERROR(VLOOKUP($CS$1&amp;'Service PJ'!$D6&amp;'Service PJ'!$B6&amp;'Service PJ'!$A6&amp;"*",'EPA_US9RT techs'!$A$2:$I$1722,9,FALSE),"")</f>
        <v>30</v>
      </c>
      <c r="DH8" s="2">
        <f>IFERROR(VLOOKUP($CS$1&amp;'Service PJ'!$D6&amp;'Service PJ'!$B6&amp;'Service PJ'!$A6&amp;"*",'EPA_US9RT techs'!$A$2:$I$1722,9,FALSE),"")</f>
        <v>30</v>
      </c>
      <c r="DI8" s="2">
        <f>IFERROR(VLOOKUP($CS$1&amp;'Service PJ'!$D6&amp;'Service PJ'!$B6&amp;'Service PJ'!$A6&amp;"*",'EPA_US9RT techs'!$A$2:$I$1722,9,FALSE),"")</f>
        <v>30</v>
      </c>
      <c r="DJ8" s="2">
        <f>IFERROR(VLOOKUP($CS$1&amp;'Service PJ'!$D6&amp;'Service PJ'!$B6&amp;'Service PJ'!$A6&amp;"*",'EPA_US9RT techs'!$A$2:$I$1722,9,FALSE),"")</f>
        <v>30</v>
      </c>
      <c r="DK8" s="2">
        <f>IFERROR(VLOOKUP($CS$1&amp;'Service PJ'!$D6&amp;'Service PJ'!$B6&amp;'Service PJ'!$A6&amp;"*",'EPA_US9RT techs'!$A$2:$I$1722,9,FALSE),"")</f>
        <v>30</v>
      </c>
      <c r="DL8" s="2">
        <f>IFERROR(VLOOKUP($CS$1&amp;'Service PJ'!$D6&amp;'Service PJ'!$B6&amp;'Service PJ'!$A6&amp;"*",'EPA_US9RT techs'!$A$2:$I$1722,9,FALSE),"")</f>
        <v>30</v>
      </c>
      <c r="DM8" s="2">
        <f>IFERROR(VLOOKUP($CS$1&amp;'Service PJ'!$D6&amp;'Service PJ'!$B6&amp;'Service PJ'!$A6&amp;"*",'EPA_US9RT techs'!$A$2:$I$1722,9,FALSE),"")</f>
        <v>30</v>
      </c>
      <c r="DN8" s="2">
        <f>IFERROR(VLOOKUP($CS$1&amp;'Service PJ'!$D6&amp;'Service PJ'!$B6&amp;'Service PJ'!$A6&amp;"*",'EPA_US9RT techs'!$A$2:$I$1722,9,FALSE),"")</f>
        <v>30</v>
      </c>
      <c r="DO8" s="2">
        <f>IFERROR(VLOOKUP($CS$1&amp;'Service PJ'!$D6&amp;'Service PJ'!$B6&amp;'Service PJ'!$A6&amp;"*",'EPA_US9RT techs'!$A$2:$I$1722,9,FALSE),"")</f>
        <v>30</v>
      </c>
      <c r="DP8" s="2">
        <f>IFERROR(VLOOKUP($CS$1&amp;'Service PJ'!$D6&amp;'Service PJ'!$B6&amp;'Service PJ'!$A6&amp;"*",'EPA_US9RT techs'!$A$2:$I$1722,9,FALSE),"")</f>
        <v>30</v>
      </c>
      <c r="DQ8" s="2">
        <f>IFERROR(VLOOKUP($CS$1&amp;'Service PJ'!$D6&amp;'Service PJ'!$B6&amp;'Service PJ'!$A6&amp;"*",'EPA_US9RT techs'!$A$2:$I$1722,9,FALSE),"")</f>
        <v>30</v>
      </c>
      <c r="DR8" s="2">
        <f>IFERROR(VLOOKUP($CS$1&amp;'Service PJ'!$D6&amp;'Service PJ'!$B6&amp;'Service PJ'!$A6&amp;"*",'EPA_US9RT techs'!$A$2:$I$1722,9,FALSE),"")</f>
        <v>30</v>
      </c>
      <c r="DS8" s="2">
        <f>IFERROR(VLOOKUP($CS$1&amp;'Service PJ'!$D6&amp;'Service PJ'!$B6&amp;'Service PJ'!$A6&amp;"*",'EPA_US9RT techs'!$A$2:$I$1722,9,FALSE),"")</f>
        <v>30</v>
      </c>
      <c r="DT8" s="2">
        <f>IFERROR(VLOOKUP($CS$1&amp;'Service PJ'!$D6&amp;'Service PJ'!$B6&amp;'Service PJ'!$A6&amp;"*",'EPA_US9RT techs'!$A$2:$I$1722,9,FALSE),"")</f>
        <v>30</v>
      </c>
      <c r="DU8" s="2">
        <f>IFERROR(VLOOKUP($CS$1&amp;'Service PJ'!$D6&amp;'Service PJ'!$B6&amp;'Service PJ'!$A6&amp;"*",'EPA_US9RT techs'!$A$2:$I$1722,9,FALSE),"")</f>
        <v>30</v>
      </c>
      <c r="DV8" s="2">
        <f>IFERROR(VLOOKUP($CS$1&amp;'Service PJ'!$D6&amp;'Service PJ'!$B6&amp;'Service PJ'!$A6&amp;"*",'EPA_US9RT techs'!$A$2:$I$1722,9,FALSE),"")</f>
        <v>30</v>
      </c>
      <c r="DW8" s="2">
        <f>IFERROR(VLOOKUP($CS$1&amp;'Service PJ'!$D6&amp;'Service PJ'!$B6&amp;'Service PJ'!$A6&amp;"*",'EPA_US9RT techs'!$A$2:$I$1722,9,FALSE),"")</f>
        <v>30</v>
      </c>
    </row>
    <row r="9" spans="1:127" x14ac:dyDescent="0.45">
      <c r="A9" t="str">
        <f>IF(SUM(B9:R9)=0,"\I:",'Service PJ'!$D7&amp;"_"&amp;'Service PJ'!$E7&amp;"_"&amp;'Service PJ'!$C7)</f>
        <v>\I:</v>
      </c>
      <c r="B9" s="14" t="str">
        <f>IFERROR(VLOOKUP($A$1&amp;'Service PJ'!$D7&amp;'Service PJ'!$B7&amp;'Service PJ'!$A7&amp;"*",'EPA_US9RT techs'!$A$2:$I$1722,9,FALSE),"")</f>
        <v/>
      </c>
      <c r="C9" s="14" t="str">
        <f>IFERROR(VLOOKUP($A$1&amp;'Service PJ'!$D7&amp;'Service PJ'!$B7&amp;'Service PJ'!$A7&amp;"*",'EPA_US9RT techs'!$A$2:$I$1722,9,FALSE),"")</f>
        <v/>
      </c>
      <c r="D9" s="14" t="str">
        <f>IFERROR(VLOOKUP($A$1&amp;'Service PJ'!$D7&amp;'Service PJ'!$B7&amp;'Service PJ'!$A7&amp;"*",'EPA_US9RT techs'!$A$2:$I$1722,9,FALSE),"")</f>
        <v/>
      </c>
      <c r="E9" s="14" t="str">
        <f>IFERROR(VLOOKUP($A$1&amp;'Service PJ'!$D7&amp;'Service PJ'!$B7&amp;'Service PJ'!$A7&amp;"*",'EPA_US9RT techs'!$A$2:$I$1722,9,FALSE),"")</f>
        <v/>
      </c>
      <c r="F9" s="14" t="str">
        <f>IFERROR(VLOOKUP($A$1&amp;'Service PJ'!$D7&amp;'Service PJ'!$B7&amp;'Service PJ'!$A7&amp;"*",'EPA_US9RT techs'!$A$2:$I$1722,9,FALSE),"")</f>
        <v/>
      </c>
      <c r="G9" s="14" t="str">
        <f>IFERROR(VLOOKUP($A$1&amp;'Service PJ'!$D7&amp;'Service PJ'!$B7&amp;'Service PJ'!$A7&amp;"*",'EPA_US9RT techs'!$A$2:$I$1722,9,FALSE),"")</f>
        <v/>
      </c>
      <c r="H9" s="14" t="str">
        <f>IFERROR(VLOOKUP($A$1&amp;'Service PJ'!$D7&amp;'Service PJ'!$B7&amp;'Service PJ'!$A7&amp;"*",'EPA_US9RT techs'!$A$2:$I$1722,9,FALSE),"")</f>
        <v/>
      </c>
      <c r="I9" s="14" t="str">
        <f>IFERROR(VLOOKUP($A$1&amp;'Service PJ'!$D7&amp;'Service PJ'!$B7&amp;'Service PJ'!$A7&amp;"*",'EPA_US9RT techs'!$A$2:$I$1722,9,FALSE),"")</f>
        <v/>
      </c>
      <c r="J9" s="14" t="str">
        <f>IFERROR(VLOOKUP($A$1&amp;'Service PJ'!$D7&amp;'Service PJ'!$B7&amp;'Service PJ'!$A7&amp;"*",'EPA_US9RT techs'!$A$2:$I$1722,9,FALSE),"")</f>
        <v/>
      </c>
      <c r="K9" s="14" t="str">
        <f>IFERROR(VLOOKUP($A$1&amp;'Service PJ'!$D7&amp;'Service PJ'!$B7&amp;'Service PJ'!$A7&amp;"*",'EPA_US9RT techs'!$A$2:$I$1722,9,FALSE),"")</f>
        <v/>
      </c>
      <c r="L9" s="14" t="str">
        <f>IFERROR(VLOOKUP($A$1&amp;'Service PJ'!$D7&amp;'Service PJ'!$B7&amp;'Service PJ'!$A7&amp;"*",'EPA_US9RT techs'!$A$2:$I$1722,9,FALSE),"")</f>
        <v/>
      </c>
      <c r="M9" s="14" t="str">
        <f>IFERROR(VLOOKUP($A$1&amp;'Service PJ'!$D7&amp;'Service PJ'!$B7&amp;'Service PJ'!$A7&amp;"*",'EPA_US9RT techs'!$A$2:$I$1722,9,FALSE),"")</f>
        <v/>
      </c>
      <c r="N9" s="14" t="str">
        <f>IFERROR(VLOOKUP($A$1&amp;'Service PJ'!$D7&amp;'Service PJ'!$B7&amp;'Service PJ'!$A7&amp;"*",'EPA_US9RT techs'!$A$2:$I$1722,9,FALSE),"")</f>
        <v/>
      </c>
      <c r="O9" s="14" t="str">
        <f>IFERROR(VLOOKUP($A$1&amp;'Service PJ'!$D7&amp;'Service PJ'!$B7&amp;'Service PJ'!$A7&amp;"*",'EPA_US9RT techs'!$A$2:$I$1722,9,FALSE),"")</f>
        <v/>
      </c>
      <c r="P9" s="14" t="str">
        <f>IFERROR(VLOOKUP($A$1&amp;'Service PJ'!$D7&amp;'Service PJ'!$B7&amp;'Service PJ'!$A7&amp;"*",'EPA_US9RT techs'!$A$2:$I$1722,9,FALSE),"")</f>
        <v/>
      </c>
      <c r="Q9" s="14" t="str">
        <f>IFERROR(VLOOKUP($A$1&amp;'Service PJ'!$D7&amp;'Service PJ'!$B7&amp;'Service PJ'!$A7&amp;"*",'EPA_US9RT techs'!$A$2:$I$1722,9,FALSE),"")</f>
        <v/>
      </c>
      <c r="R9" s="14" t="str">
        <f>IFERROR(VLOOKUP($A$1&amp;'Service PJ'!$D7&amp;'Service PJ'!$B7&amp;'Service PJ'!$A7&amp;"*",'EPA_US9RT techs'!$A$2:$I$1722,9,FALSE),"")</f>
        <v/>
      </c>
      <c r="S9" s="14" t="str">
        <f>IFERROR(VLOOKUP($A$1&amp;'Service PJ'!$D7&amp;'Service PJ'!$B7&amp;'Service PJ'!$A7&amp;"*",'EPA_US9RT techs'!$A$2:$I$1722,9,FALSE),"")</f>
        <v/>
      </c>
      <c r="T9" s="14" t="str">
        <f>IFERROR(VLOOKUP($A$1&amp;'Service PJ'!$D7&amp;'Service PJ'!$B7&amp;'Service PJ'!$A7&amp;"*",'EPA_US9RT techs'!$A$2:$I$1722,9,FALSE),"")</f>
        <v/>
      </c>
      <c r="U9" s="14" t="str">
        <f>IFERROR(VLOOKUP($A$1&amp;'Service PJ'!$D7&amp;'Service PJ'!$B7&amp;'Service PJ'!$A7&amp;"*",'EPA_US9RT techs'!$A$2:$I$1722,9,FALSE),"")</f>
        <v/>
      </c>
      <c r="V9" s="14" t="str">
        <f>IFERROR(VLOOKUP($A$1&amp;'Service PJ'!$D7&amp;'Service PJ'!$B7&amp;'Service PJ'!$A7&amp;"*",'EPA_US9RT techs'!$A$2:$I$1722,9,FALSE),"")</f>
        <v/>
      </c>
      <c r="W9" s="14" t="str">
        <f>IFERROR(VLOOKUP($A$1&amp;'Service PJ'!$D7&amp;'Service PJ'!$B7&amp;'Service PJ'!$A7&amp;"*",'EPA_US9RT techs'!$A$2:$I$1722,9,FALSE),"")</f>
        <v/>
      </c>
      <c r="X9" s="14" t="str">
        <f>IFERROR(VLOOKUP($A$1&amp;'Service PJ'!$D7&amp;'Service PJ'!$B7&amp;'Service PJ'!$A7&amp;"*",'EPA_US9RT techs'!$A$2:$I$1722,9,FALSE),"")</f>
        <v/>
      </c>
      <c r="Y9" s="14" t="str">
        <f>IFERROR(VLOOKUP($A$1&amp;'Service PJ'!$D7&amp;'Service PJ'!$B7&amp;'Service PJ'!$A7&amp;"*",'EPA_US9RT techs'!$A$2:$I$1722,9,FALSE),"")</f>
        <v/>
      </c>
      <c r="Z9" s="14" t="str">
        <f>IFERROR(VLOOKUP($A$1&amp;'Service PJ'!$D7&amp;'Service PJ'!$B7&amp;'Service PJ'!$A7&amp;"*",'EPA_US9RT techs'!$A$2:$I$1722,9,FALSE),"")</f>
        <v/>
      </c>
      <c r="AA9" s="14" t="str">
        <f>IFERROR(VLOOKUP($A$1&amp;'Service PJ'!$D7&amp;'Service PJ'!$B7&amp;'Service PJ'!$A7&amp;"*",'EPA_US9RT techs'!$A$2:$I$1722,9,FALSE),"")</f>
        <v/>
      </c>
      <c r="AB9" s="14" t="str">
        <f>IFERROR(VLOOKUP($A$1&amp;'Service PJ'!$D7&amp;'Service PJ'!$B7&amp;'Service PJ'!$A7&amp;"*",'EPA_US9RT techs'!$A$2:$I$1722,9,FALSE),"")</f>
        <v/>
      </c>
      <c r="AC9" s="14" t="str">
        <f>IFERROR(VLOOKUP($A$1&amp;'Service PJ'!$D7&amp;'Service PJ'!$B7&amp;'Service PJ'!$A7&amp;"*",'EPA_US9RT techs'!$A$2:$I$1722,9,FALSE),"")</f>
        <v/>
      </c>
      <c r="AD9" s="14" t="str">
        <f>IFERROR(VLOOKUP($A$1&amp;'Service PJ'!$D7&amp;'Service PJ'!$B7&amp;'Service PJ'!$A7&amp;"*",'EPA_US9RT techs'!$A$2:$I$1722,9,FALSE),"")</f>
        <v/>
      </c>
      <c r="AE9" s="14" t="str">
        <f>IFERROR(VLOOKUP($A$1&amp;'Service PJ'!$D7&amp;'Service PJ'!$B7&amp;'Service PJ'!$A7&amp;"*",'EPA_US9RT techs'!$A$2:$I$1722,9,FALSE),"")</f>
        <v/>
      </c>
      <c r="AG9" t="str">
        <f>IF(SUM(AH9:AX9)=0,"\I:",'Service PJ'!$D7&amp;"_"&amp;'Service PJ'!$E7&amp;"_"&amp;'Service PJ'!$C7)</f>
        <v>\I:</v>
      </c>
      <c r="AH9" s="14" t="str">
        <f>IFERROR(VLOOKUP($AG$1&amp;'Service PJ'!$D7&amp;'Service PJ'!$B7&amp;'Service PJ'!$A7&amp;"*",'EPA_US9RT techs'!$A$2:$I$1722,9,FALSE),"")</f>
        <v/>
      </c>
      <c r="AI9" s="14" t="str">
        <f>IFERROR(VLOOKUP($AG$1&amp;'Service PJ'!$D7&amp;'Service PJ'!$B7&amp;'Service PJ'!$A7&amp;"*",'EPA_US9RT techs'!$A$2:$I$1722,9,FALSE),"")</f>
        <v/>
      </c>
      <c r="AJ9" s="14" t="str">
        <f>IFERROR(VLOOKUP($AG$1&amp;'Service PJ'!$D7&amp;'Service PJ'!$B7&amp;'Service PJ'!$A7&amp;"*",'EPA_US9RT techs'!$A$2:$I$1722,9,FALSE),"")</f>
        <v/>
      </c>
      <c r="AK9" s="14" t="str">
        <f>IFERROR(VLOOKUP($AG$1&amp;'Service PJ'!$D7&amp;'Service PJ'!$B7&amp;'Service PJ'!$A7&amp;"*",'EPA_US9RT techs'!$A$2:$I$1722,9,FALSE),"")</f>
        <v/>
      </c>
      <c r="AL9" s="14" t="str">
        <f>IFERROR(VLOOKUP($AG$1&amp;'Service PJ'!$D7&amp;'Service PJ'!$B7&amp;'Service PJ'!$A7&amp;"*",'EPA_US9RT techs'!$A$2:$I$1722,9,FALSE),"")</f>
        <v/>
      </c>
      <c r="AM9" s="14" t="str">
        <f>IFERROR(VLOOKUP($AG$1&amp;'Service PJ'!$D7&amp;'Service PJ'!$B7&amp;'Service PJ'!$A7&amp;"*",'EPA_US9RT techs'!$A$2:$I$1722,9,FALSE),"")</f>
        <v/>
      </c>
      <c r="AN9" s="14" t="str">
        <f>IFERROR(VLOOKUP($AG$1&amp;'Service PJ'!$D7&amp;'Service PJ'!$B7&amp;'Service PJ'!$A7&amp;"*",'EPA_US9RT techs'!$A$2:$I$1722,9,FALSE),"")</f>
        <v/>
      </c>
      <c r="AO9" s="14" t="str">
        <f>IFERROR(VLOOKUP($AG$1&amp;'Service PJ'!$D7&amp;'Service PJ'!$B7&amp;'Service PJ'!$A7&amp;"*",'EPA_US9RT techs'!$A$2:$I$1722,9,FALSE),"")</f>
        <v/>
      </c>
      <c r="AP9" s="14" t="str">
        <f>IFERROR(VLOOKUP($AG$1&amp;'Service PJ'!$D7&amp;'Service PJ'!$B7&amp;'Service PJ'!$A7&amp;"*",'EPA_US9RT techs'!$A$2:$I$1722,9,FALSE),"")</f>
        <v/>
      </c>
      <c r="AQ9" s="14" t="str">
        <f>IFERROR(VLOOKUP($AG$1&amp;'Service PJ'!$D7&amp;'Service PJ'!$B7&amp;'Service PJ'!$A7&amp;"*",'EPA_US9RT techs'!$A$2:$I$1722,9,FALSE),"")</f>
        <v/>
      </c>
      <c r="AR9" s="14" t="str">
        <f>IFERROR(VLOOKUP($AG$1&amp;'Service PJ'!$D7&amp;'Service PJ'!$B7&amp;'Service PJ'!$A7&amp;"*",'EPA_US9RT techs'!$A$2:$I$1722,9,FALSE),"")</f>
        <v/>
      </c>
      <c r="AS9" s="14" t="str">
        <f>IFERROR(VLOOKUP($AG$1&amp;'Service PJ'!$D7&amp;'Service PJ'!$B7&amp;'Service PJ'!$A7&amp;"*",'EPA_US9RT techs'!$A$2:$I$1722,9,FALSE),"")</f>
        <v/>
      </c>
      <c r="AT9" s="14" t="str">
        <f>IFERROR(VLOOKUP($AG$1&amp;'Service PJ'!$D7&amp;'Service PJ'!$B7&amp;'Service PJ'!$A7&amp;"*",'EPA_US9RT techs'!$A$2:$I$1722,9,FALSE),"")</f>
        <v/>
      </c>
      <c r="AU9" s="14" t="str">
        <f>IFERROR(VLOOKUP($AG$1&amp;'Service PJ'!$D7&amp;'Service PJ'!$B7&amp;'Service PJ'!$A7&amp;"*",'EPA_US9RT techs'!$A$2:$I$1722,9,FALSE),"")</f>
        <v/>
      </c>
      <c r="AV9" s="14" t="str">
        <f>IFERROR(VLOOKUP($AG$1&amp;'Service PJ'!$D7&amp;'Service PJ'!$B7&amp;'Service PJ'!$A7&amp;"*",'EPA_US9RT techs'!$A$2:$I$1722,9,FALSE),"")</f>
        <v/>
      </c>
      <c r="AW9" s="14" t="str">
        <f>IFERROR(VLOOKUP($AG$1&amp;'Service PJ'!$D7&amp;'Service PJ'!$B7&amp;'Service PJ'!$A7&amp;"*",'EPA_US9RT techs'!$A$2:$I$1722,9,FALSE),"")</f>
        <v/>
      </c>
      <c r="AX9" s="14" t="str">
        <f>IFERROR(VLOOKUP($AG$1&amp;'Service PJ'!$D7&amp;'Service PJ'!$B7&amp;'Service PJ'!$A7&amp;"*",'EPA_US9RT techs'!$A$2:$I$1722,9,FALSE),"")</f>
        <v/>
      </c>
      <c r="AY9" s="14" t="str">
        <f>IFERROR(VLOOKUP($AG$1&amp;'Service PJ'!$D7&amp;'Service PJ'!$B7&amp;'Service PJ'!$A7&amp;"*",'EPA_US9RT techs'!$A$2:$I$1722,9,FALSE),"")</f>
        <v/>
      </c>
      <c r="AZ9" s="14" t="str">
        <f>IFERROR(VLOOKUP($AG$1&amp;'Service PJ'!$D7&amp;'Service PJ'!$B7&amp;'Service PJ'!$A7&amp;"*",'EPA_US9RT techs'!$A$2:$I$1722,9,FALSE),"")</f>
        <v/>
      </c>
      <c r="BA9" s="14" t="str">
        <f>IFERROR(VLOOKUP($AG$1&amp;'Service PJ'!$D7&amp;'Service PJ'!$B7&amp;'Service PJ'!$A7&amp;"*",'EPA_US9RT techs'!$A$2:$I$1722,9,FALSE),"")</f>
        <v/>
      </c>
      <c r="BB9" s="14" t="str">
        <f>IFERROR(VLOOKUP($AG$1&amp;'Service PJ'!$D7&amp;'Service PJ'!$B7&amp;'Service PJ'!$A7&amp;"*",'EPA_US9RT techs'!$A$2:$I$1722,9,FALSE),"")</f>
        <v/>
      </c>
      <c r="BC9" s="14" t="str">
        <f>IFERROR(VLOOKUP($AG$1&amp;'Service PJ'!$D7&amp;'Service PJ'!$B7&amp;'Service PJ'!$A7&amp;"*",'EPA_US9RT techs'!$A$2:$I$1722,9,FALSE),"")</f>
        <v/>
      </c>
      <c r="BD9" s="14" t="str">
        <f>IFERROR(VLOOKUP($AG$1&amp;'Service PJ'!$D7&amp;'Service PJ'!$B7&amp;'Service PJ'!$A7&amp;"*",'EPA_US9RT techs'!$A$2:$I$1722,9,FALSE),"")</f>
        <v/>
      </c>
      <c r="BE9" s="14" t="str">
        <f>IFERROR(VLOOKUP($AG$1&amp;'Service PJ'!$D7&amp;'Service PJ'!$B7&amp;'Service PJ'!$A7&amp;"*",'EPA_US9RT techs'!$A$2:$I$1722,9,FALSE),"")</f>
        <v/>
      </c>
      <c r="BF9" s="14" t="str">
        <f>IFERROR(VLOOKUP($AG$1&amp;'Service PJ'!$D7&amp;'Service PJ'!$B7&amp;'Service PJ'!$A7&amp;"*",'EPA_US9RT techs'!$A$2:$I$1722,9,FALSE),"")</f>
        <v/>
      </c>
      <c r="BG9" s="14" t="str">
        <f>IFERROR(VLOOKUP($AG$1&amp;'Service PJ'!$D7&amp;'Service PJ'!$B7&amp;'Service PJ'!$A7&amp;"*",'EPA_US9RT techs'!$A$2:$I$1722,9,FALSE),"")</f>
        <v/>
      </c>
      <c r="BH9" s="14" t="str">
        <f>IFERROR(VLOOKUP($AG$1&amp;'Service PJ'!$D7&amp;'Service PJ'!$B7&amp;'Service PJ'!$A7&amp;"*",'EPA_US9RT techs'!$A$2:$I$1722,9,FALSE),"")</f>
        <v/>
      </c>
      <c r="BI9" s="14" t="str">
        <f>IFERROR(VLOOKUP($AG$1&amp;'Service PJ'!$D7&amp;'Service PJ'!$B7&amp;'Service PJ'!$A7&amp;"*",'EPA_US9RT techs'!$A$2:$I$1722,9,FALSE),"")</f>
        <v/>
      </c>
      <c r="BJ9" s="14" t="str">
        <f>IFERROR(VLOOKUP($AG$1&amp;'Service PJ'!$D7&amp;'Service PJ'!$B7&amp;'Service PJ'!$A7&amp;"*",'EPA_US9RT techs'!$A$2:$I$1722,9,FALSE),"")</f>
        <v/>
      </c>
      <c r="BK9" s="14" t="str">
        <f>IFERROR(VLOOKUP($AG$1&amp;'Service PJ'!$D7&amp;'Service PJ'!$B7&amp;'Service PJ'!$A7&amp;"*",'EPA_US9RT techs'!$A$2:$I$1722,9,FALSE),"")</f>
        <v/>
      </c>
      <c r="BM9" t="str">
        <f>IF(SUM(BN9:CD9)=0,"\I:",'Service PJ'!$D7&amp;"_"&amp;'Service PJ'!$E7&amp;"_"&amp;'Service PJ'!$C7)</f>
        <v>\I:</v>
      </c>
      <c r="BN9" s="14" t="str">
        <f>IFERROR(VLOOKUP($BM$1&amp;'Service PJ'!$D7&amp;'Service PJ'!$B7&amp;'Service PJ'!$A7&amp;"*",'EPA_US9RT techs'!$A$2:$I$1722,9,FALSE),"")</f>
        <v/>
      </c>
      <c r="BO9" s="14" t="str">
        <f>IFERROR(VLOOKUP($BM$1&amp;'Service PJ'!$D7&amp;'Service PJ'!$B7&amp;'Service PJ'!$A7&amp;"*",'EPA_US9RT techs'!$A$2:$I$1722,9,FALSE),"")</f>
        <v/>
      </c>
      <c r="BP9" s="14" t="str">
        <f>IFERROR(VLOOKUP($BM$1&amp;'Service PJ'!$D7&amp;'Service PJ'!$B7&amp;'Service PJ'!$A7&amp;"*",'EPA_US9RT techs'!$A$2:$I$1722,9,FALSE),"")</f>
        <v/>
      </c>
      <c r="BQ9" s="14" t="str">
        <f>IFERROR(VLOOKUP($BM$1&amp;'Service PJ'!$D7&amp;'Service PJ'!$B7&amp;'Service PJ'!$A7&amp;"*",'EPA_US9RT techs'!$A$2:$I$1722,9,FALSE),"")</f>
        <v/>
      </c>
      <c r="BR9" s="14" t="str">
        <f>IFERROR(VLOOKUP($BM$1&amp;'Service PJ'!$D7&amp;'Service PJ'!$B7&amp;'Service PJ'!$A7&amp;"*",'EPA_US9RT techs'!$A$2:$I$1722,9,FALSE),"")</f>
        <v/>
      </c>
      <c r="BS9" s="14" t="str">
        <f>IFERROR(VLOOKUP($BM$1&amp;'Service PJ'!$D7&amp;'Service PJ'!$B7&amp;'Service PJ'!$A7&amp;"*",'EPA_US9RT techs'!$A$2:$I$1722,9,FALSE),"")</f>
        <v/>
      </c>
      <c r="BT9" s="14" t="str">
        <f>IFERROR(VLOOKUP($BM$1&amp;'Service PJ'!$D7&amp;'Service PJ'!$B7&amp;'Service PJ'!$A7&amp;"*",'EPA_US9RT techs'!$A$2:$I$1722,9,FALSE),"")</f>
        <v/>
      </c>
      <c r="BU9" s="14" t="str">
        <f>IFERROR(VLOOKUP($BM$1&amp;'Service PJ'!$D7&amp;'Service PJ'!$B7&amp;'Service PJ'!$A7&amp;"*",'EPA_US9RT techs'!$A$2:$I$1722,9,FALSE),"")</f>
        <v/>
      </c>
      <c r="BV9" s="14" t="str">
        <f>IFERROR(VLOOKUP($BM$1&amp;'Service PJ'!$D7&amp;'Service PJ'!$B7&amp;'Service PJ'!$A7&amp;"*",'EPA_US9RT techs'!$A$2:$I$1722,9,FALSE),"")</f>
        <v/>
      </c>
      <c r="BW9" s="14" t="str">
        <f>IFERROR(VLOOKUP($BM$1&amp;'Service PJ'!$D7&amp;'Service PJ'!$B7&amp;'Service PJ'!$A7&amp;"*",'EPA_US9RT techs'!$A$2:$I$1722,9,FALSE),"")</f>
        <v/>
      </c>
      <c r="BX9" s="14" t="str">
        <f>IFERROR(VLOOKUP($BM$1&amp;'Service PJ'!$D7&amp;'Service PJ'!$B7&amp;'Service PJ'!$A7&amp;"*",'EPA_US9RT techs'!$A$2:$I$1722,9,FALSE),"")</f>
        <v/>
      </c>
      <c r="BY9" s="14" t="str">
        <f>IFERROR(VLOOKUP($BM$1&amp;'Service PJ'!$D7&amp;'Service PJ'!$B7&amp;'Service PJ'!$A7&amp;"*",'EPA_US9RT techs'!$A$2:$I$1722,9,FALSE),"")</f>
        <v/>
      </c>
      <c r="BZ9" s="14" t="str">
        <f>IFERROR(VLOOKUP($BM$1&amp;'Service PJ'!$D7&amp;'Service PJ'!$B7&amp;'Service PJ'!$A7&amp;"*",'EPA_US9RT techs'!$A$2:$I$1722,9,FALSE),"")</f>
        <v/>
      </c>
      <c r="CA9" s="14" t="str">
        <f>IFERROR(VLOOKUP($BM$1&amp;'Service PJ'!$D7&amp;'Service PJ'!$B7&amp;'Service PJ'!$A7&amp;"*",'EPA_US9RT techs'!$A$2:$I$1722,9,FALSE),"")</f>
        <v/>
      </c>
      <c r="CB9" s="14" t="str">
        <f>IFERROR(VLOOKUP($BM$1&amp;'Service PJ'!$D7&amp;'Service PJ'!$B7&amp;'Service PJ'!$A7&amp;"*",'EPA_US9RT techs'!$A$2:$I$1722,9,FALSE),"")</f>
        <v/>
      </c>
      <c r="CC9" s="14" t="str">
        <f>IFERROR(VLOOKUP($BM$1&amp;'Service PJ'!$D7&amp;'Service PJ'!$B7&amp;'Service PJ'!$A7&amp;"*",'EPA_US9RT techs'!$A$2:$I$1722,9,FALSE),"")</f>
        <v/>
      </c>
      <c r="CD9" s="14" t="str">
        <f>IFERROR(VLOOKUP($BM$1&amp;'Service PJ'!$D7&amp;'Service PJ'!$B7&amp;'Service PJ'!$A7&amp;"*",'EPA_US9RT techs'!$A$2:$I$1722,9,FALSE),"")</f>
        <v/>
      </c>
      <c r="CE9" s="14" t="str">
        <f>IFERROR(VLOOKUP($BM$1&amp;'Service PJ'!$D7&amp;'Service PJ'!$B7&amp;'Service PJ'!$A7&amp;"*",'EPA_US9RT techs'!$A$2:$I$1722,9,FALSE),"")</f>
        <v/>
      </c>
      <c r="CF9" s="14" t="str">
        <f>IFERROR(VLOOKUP($BM$1&amp;'Service PJ'!$D7&amp;'Service PJ'!$B7&amp;'Service PJ'!$A7&amp;"*",'EPA_US9RT techs'!$A$2:$I$1722,9,FALSE),"")</f>
        <v/>
      </c>
      <c r="CG9" s="14" t="str">
        <f>IFERROR(VLOOKUP($BM$1&amp;'Service PJ'!$D7&amp;'Service PJ'!$B7&amp;'Service PJ'!$A7&amp;"*",'EPA_US9RT techs'!$A$2:$I$1722,9,FALSE),"")</f>
        <v/>
      </c>
      <c r="CH9" s="14" t="str">
        <f>IFERROR(VLOOKUP($BM$1&amp;'Service PJ'!$D7&amp;'Service PJ'!$B7&amp;'Service PJ'!$A7&amp;"*",'EPA_US9RT techs'!$A$2:$I$1722,9,FALSE),"")</f>
        <v/>
      </c>
      <c r="CI9" s="14" t="str">
        <f>IFERROR(VLOOKUP($BM$1&amp;'Service PJ'!$D7&amp;'Service PJ'!$B7&amp;'Service PJ'!$A7&amp;"*",'EPA_US9RT techs'!$A$2:$I$1722,9,FALSE),"")</f>
        <v/>
      </c>
      <c r="CJ9" s="14" t="str">
        <f>IFERROR(VLOOKUP($BM$1&amp;'Service PJ'!$D7&amp;'Service PJ'!$B7&amp;'Service PJ'!$A7&amp;"*",'EPA_US9RT techs'!$A$2:$I$1722,9,FALSE),"")</f>
        <v/>
      </c>
      <c r="CK9" s="14" t="str">
        <f>IFERROR(VLOOKUP($BM$1&amp;'Service PJ'!$D7&amp;'Service PJ'!$B7&amp;'Service PJ'!$A7&amp;"*",'EPA_US9RT techs'!$A$2:$I$1722,9,FALSE),"")</f>
        <v/>
      </c>
      <c r="CL9" s="14" t="str">
        <f>IFERROR(VLOOKUP($BM$1&amp;'Service PJ'!$D7&amp;'Service PJ'!$B7&amp;'Service PJ'!$A7&amp;"*",'EPA_US9RT techs'!$A$2:$I$1722,9,FALSE),"")</f>
        <v/>
      </c>
      <c r="CM9" s="14" t="str">
        <f>IFERROR(VLOOKUP($BM$1&amp;'Service PJ'!$D7&amp;'Service PJ'!$B7&amp;'Service PJ'!$A7&amp;"*",'EPA_US9RT techs'!$A$2:$I$1722,9,FALSE),"")</f>
        <v/>
      </c>
      <c r="CN9" s="14" t="str">
        <f>IFERROR(VLOOKUP($BM$1&amp;'Service PJ'!$D7&amp;'Service PJ'!$B7&amp;'Service PJ'!$A7&amp;"*",'EPA_US9RT techs'!$A$2:$I$1722,9,FALSE),"")</f>
        <v/>
      </c>
      <c r="CO9" s="14" t="str">
        <f>IFERROR(VLOOKUP($BM$1&amp;'Service PJ'!$D7&amp;'Service PJ'!$B7&amp;'Service PJ'!$A7&amp;"*",'EPA_US9RT techs'!$A$2:$I$1722,9,FALSE),"")</f>
        <v/>
      </c>
      <c r="CP9" s="14" t="str">
        <f>IFERROR(VLOOKUP($BM$1&amp;'Service PJ'!$D7&amp;'Service PJ'!$B7&amp;'Service PJ'!$A7&amp;"*",'EPA_US9RT techs'!$A$2:$I$1722,9,FALSE),"")</f>
        <v/>
      </c>
      <c r="CQ9" s="14" t="str">
        <f>IFERROR(VLOOKUP($BM$1&amp;'Service PJ'!$D7&amp;'Service PJ'!$B7&amp;'Service PJ'!$A7&amp;"*",'EPA_US9RT techs'!$A$2:$I$1722,9,FALSE),"")</f>
        <v/>
      </c>
      <c r="CS9" t="str">
        <f>IF(SUM(CT9:DJ9)=0,"\I:",'Service PJ'!$D7&amp;"_"&amp;'Service PJ'!$E7&amp;"_"&amp;'Service PJ'!$C7)</f>
        <v>IFP_ECP_ELC</v>
      </c>
      <c r="CT9" s="2">
        <f>IFERROR(VLOOKUP($CS$1&amp;'Service PJ'!$D7&amp;'Service PJ'!$B7&amp;'Service PJ'!$A7&amp;"*",'EPA_US9RT techs'!$A$2:$I$1722,9,FALSE),"")</f>
        <v>30</v>
      </c>
      <c r="CU9" s="2">
        <f>IFERROR(VLOOKUP($CS$1&amp;'Service PJ'!$D7&amp;'Service PJ'!$B7&amp;'Service PJ'!$A7&amp;"*",'EPA_US9RT techs'!$A$2:$I$1722,9,FALSE),"")</f>
        <v>30</v>
      </c>
      <c r="CV9" s="2">
        <f>IFERROR(VLOOKUP($CS$1&amp;'Service PJ'!$D7&amp;'Service PJ'!$B7&amp;'Service PJ'!$A7&amp;"*",'EPA_US9RT techs'!$A$2:$I$1722,9,FALSE),"")</f>
        <v>30</v>
      </c>
      <c r="CW9" s="2">
        <f>IFERROR(VLOOKUP($CS$1&amp;'Service PJ'!$D7&amp;'Service PJ'!$B7&amp;'Service PJ'!$A7&amp;"*",'EPA_US9RT techs'!$A$2:$I$1722,9,FALSE),"")</f>
        <v>30</v>
      </c>
      <c r="CX9" s="2">
        <f>IFERROR(VLOOKUP($CS$1&amp;'Service PJ'!$D7&amp;'Service PJ'!$B7&amp;'Service PJ'!$A7&amp;"*",'EPA_US9RT techs'!$A$2:$I$1722,9,FALSE),"")</f>
        <v>30</v>
      </c>
      <c r="CY9" s="2">
        <f>IFERROR(VLOOKUP($CS$1&amp;'Service PJ'!$D7&amp;'Service PJ'!$B7&amp;'Service PJ'!$A7&amp;"*",'EPA_US9RT techs'!$A$2:$I$1722,9,FALSE),"")</f>
        <v>30</v>
      </c>
      <c r="CZ9" s="2">
        <f>IFERROR(VLOOKUP($CS$1&amp;'Service PJ'!$D7&amp;'Service PJ'!$B7&amp;'Service PJ'!$A7&amp;"*",'EPA_US9RT techs'!$A$2:$I$1722,9,FALSE),"")</f>
        <v>30</v>
      </c>
      <c r="DA9" s="2">
        <f>IFERROR(VLOOKUP($CS$1&amp;'Service PJ'!$D7&amp;'Service PJ'!$B7&amp;'Service PJ'!$A7&amp;"*",'EPA_US9RT techs'!$A$2:$I$1722,9,FALSE),"")</f>
        <v>30</v>
      </c>
      <c r="DB9" s="2">
        <f>IFERROR(VLOOKUP($CS$1&amp;'Service PJ'!$D7&amp;'Service PJ'!$B7&amp;'Service PJ'!$A7&amp;"*",'EPA_US9RT techs'!$A$2:$I$1722,9,FALSE),"")</f>
        <v>30</v>
      </c>
      <c r="DC9" s="2">
        <f>IFERROR(VLOOKUP($CS$1&amp;'Service PJ'!$D7&amp;'Service PJ'!$B7&amp;'Service PJ'!$A7&amp;"*",'EPA_US9RT techs'!$A$2:$I$1722,9,FALSE),"")</f>
        <v>30</v>
      </c>
      <c r="DD9" s="2">
        <f>IFERROR(VLOOKUP($CS$1&amp;'Service PJ'!$D7&amp;'Service PJ'!$B7&amp;'Service PJ'!$A7&amp;"*",'EPA_US9RT techs'!$A$2:$I$1722,9,FALSE),"")</f>
        <v>30</v>
      </c>
      <c r="DE9" s="2">
        <f>IFERROR(VLOOKUP($CS$1&amp;'Service PJ'!$D7&amp;'Service PJ'!$B7&amp;'Service PJ'!$A7&amp;"*",'EPA_US9RT techs'!$A$2:$I$1722,9,FALSE),"")</f>
        <v>30</v>
      </c>
      <c r="DF9" s="2">
        <f>IFERROR(VLOOKUP($CS$1&amp;'Service PJ'!$D7&amp;'Service PJ'!$B7&amp;'Service PJ'!$A7&amp;"*",'EPA_US9RT techs'!$A$2:$I$1722,9,FALSE),"")</f>
        <v>30</v>
      </c>
      <c r="DG9" s="2">
        <f>IFERROR(VLOOKUP($CS$1&amp;'Service PJ'!$D7&amp;'Service PJ'!$B7&amp;'Service PJ'!$A7&amp;"*",'EPA_US9RT techs'!$A$2:$I$1722,9,FALSE),"")</f>
        <v>30</v>
      </c>
      <c r="DH9" s="2">
        <f>IFERROR(VLOOKUP($CS$1&amp;'Service PJ'!$D7&amp;'Service PJ'!$B7&amp;'Service PJ'!$A7&amp;"*",'EPA_US9RT techs'!$A$2:$I$1722,9,FALSE),"")</f>
        <v>30</v>
      </c>
      <c r="DI9" s="2">
        <f>IFERROR(VLOOKUP($CS$1&amp;'Service PJ'!$D7&amp;'Service PJ'!$B7&amp;'Service PJ'!$A7&amp;"*",'EPA_US9RT techs'!$A$2:$I$1722,9,FALSE),"")</f>
        <v>30</v>
      </c>
      <c r="DJ9" s="2">
        <f>IFERROR(VLOOKUP($CS$1&amp;'Service PJ'!$D7&amp;'Service PJ'!$B7&amp;'Service PJ'!$A7&amp;"*",'EPA_US9RT techs'!$A$2:$I$1722,9,FALSE),"")</f>
        <v>30</v>
      </c>
      <c r="DK9" s="2">
        <f>IFERROR(VLOOKUP($CS$1&amp;'Service PJ'!$D7&amp;'Service PJ'!$B7&amp;'Service PJ'!$A7&amp;"*",'EPA_US9RT techs'!$A$2:$I$1722,9,FALSE),"")</f>
        <v>30</v>
      </c>
      <c r="DL9" s="2">
        <f>IFERROR(VLOOKUP($CS$1&amp;'Service PJ'!$D7&amp;'Service PJ'!$B7&amp;'Service PJ'!$A7&amp;"*",'EPA_US9RT techs'!$A$2:$I$1722,9,FALSE),"")</f>
        <v>30</v>
      </c>
      <c r="DM9" s="2">
        <f>IFERROR(VLOOKUP($CS$1&amp;'Service PJ'!$D7&amp;'Service PJ'!$B7&amp;'Service PJ'!$A7&amp;"*",'EPA_US9RT techs'!$A$2:$I$1722,9,FALSE),"")</f>
        <v>30</v>
      </c>
      <c r="DN9" s="2">
        <f>IFERROR(VLOOKUP($CS$1&amp;'Service PJ'!$D7&amp;'Service PJ'!$B7&amp;'Service PJ'!$A7&amp;"*",'EPA_US9RT techs'!$A$2:$I$1722,9,FALSE),"")</f>
        <v>30</v>
      </c>
      <c r="DO9" s="2">
        <f>IFERROR(VLOOKUP($CS$1&amp;'Service PJ'!$D7&amp;'Service PJ'!$B7&amp;'Service PJ'!$A7&amp;"*",'EPA_US9RT techs'!$A$2:$I$1722,9,FALSE),"")</f>
        <v>30</v>
      </c>
      <c r="DP9" s="2">
        <f>IFERROR(VLOOKUP($CS$1&amp;'Service PJ'!$D7&amp;'Service PJ'!$B7&amp;'Service PJ'!$A7&amp;"*",'EPA_US9RT techs'!$A$2:$I$1722,9,FALSE),"")</f>
        <v>30</v>
      </c>
      <c r="DQ9" s="2">
        <f>IFERROR(VLOOKUP($CS$1&amp;'Service PJ'!$D7&amp;'Service PJ'!$B7&amp;'Service PJ'!$A7&amp;"*",'EPA_US9RT techs'!$A$2:$I$1722,9,FALSE),"")</f>
        <v>30</v>
      </c>
      <c r="DR9" s="2">
        <f>IFERROR(VLOOKUP($CS$1&amp;'Service PJ'!$D7&amp;'Service PJ'!$B7&amp;'Service PJ'!$A7&amp;"*",'EPA_US9RT techs'!$A$2:$I$1722,9,FALSE),"")</f>
        <v>30</v>
      </c>
      <c r="DS9" s="2">
        <f>IFERROR(VLOOKUP($CS$1&amp;'Service PJ'!$D7&amp;'Service PJ'!$B7&amp;'Service PJ'!$A7&amp;"*",'EPA_US9RT techs'!$A$2:$I$1722,9,FALSE),"")</f>
        <v>30</v>
      </c>
      <c r="DT9" s="2">
        <f>IFERROR(VLOOKUP($CS$1&amp;'Service PJ'!$D7&amp;'Service PJ'!$B7&amp;'Service PJ'!$A7&amp;"*",'EPA_US9RT techs'!$A$2:$I$1722,9,FALSE),"")</f>
        <v>30</v>
      </c>
      <c r="DU9" s="2">
        <f>IFERROR(VLOOKUP($CS$1&amp;'Service PJ'!$D7&amp;'Service PJ'!$B7&amp;'Service PJ'!$A7&amp;"*",'EPA_US9RT techs'!$A$2:$I$1722,9,FALSE),"")</f>
        <v>30</v>
      </c>
      <c r="DV9" s="2">
        <f>IFERROR(VLOOKUP($CS$1&amp;'Service PJ'!$D7&amp;'Service PJ'!$B7&amp;'Service PJ'!$A7&amp;"*",'EPA_US9RT techs'!$A$2:$I$1722,9,FALSE),"")</f>
        <v>30</v>
      </c>
      <c r="DW9" s="2">
        <f>IFERROR(VLOOKUP($CS$1&amp;'Service PJ'!$D7&amp;'Service PJ'!$B7&amp;'Service PJ'!$A7&amp;"*",'EPA_US9RT techs'!$A$2:$I$1722,9,FALSE),"")</f>
        <v>30</v>
      </c>
    </row>
    <row r="10" spans="1:127" x14ac:dyDescent="0.45">
      <c r="A10" t="str">
        <f>IF(SUM(B10:R10)=0,"\I:",'Service PJ'!$D8&amp;"_"&amp;'Service PJ'!$E8&amp;"_"&amp;'Service PJ'!$C8)</f>
        <v>IFP_OTP_ELC</v>
      </c>
      <c r="B10" s="14">
        <f>IFERROR(VLOOKUP($A$1&amp;'Service PJ'!$D8&amp;'Service PJ'!$B8&amp;'Service PJ'!$A8&amp;"*",'EPA_US9RT techs'!$A$2:$I$1722,9,FALSE),"")</f>
        <v>24.534008713599999</v>
      </c>
      <c r="C10" s="14">
        <f>IFERROR(VLOOKUP($A$1&amp;'Service PJ'!$D8&amp;'Service PJ'!$B8&amp;'Service PJ'!$A8&amp;"*",'EPA_US9RT techs'!$A$2:$I$1722,9,FALSE),"")</f>
        <v>24.534008713599999</v>
      </c>
      <c r="D10" s="14">
        <f>IFERROR(VLOOKUP($A$1&amp;'Service PJ'!$D8&amp;'Service PJ'!$B8&amp;'Service PJ'!$A8&amp;"*",'EPA_US9RT techs'!$A$2:$I$1722,9,FALSE),"")</f>
        <v>24.534008713599999</v>
      </c>
      <c r="E10" s="14">
        <f>IFERROR(VLOOKUP($A$1&amp;'Service PJ'!$D8&amp;'Service PJ'!$B8&amp;'Service PJ'!$A8&amp;"*",'EPA_US9RT techs'!$A$2:$I$1722,9,FALSE),"")</f>
        <v>24.534008713599999</v>
      </c>
      <c r="F10" s="14">
        <f>IFERROR(VLOOKUP($A$1&amp;'Service PJ'!$D8&amp;'Service PJ'!$B8&amp;'Service PJ'!$A8&amp;"*",'EPA_US9RT techs'!$A$2:$I$1722,9,FALSE),"")</f>
        <v>24.534008713599999</v>
      </c>
      <c r="G10" s="14">
        <f>IFERROR(VLOOKUP($A$1&amp;'Service PJ'!$D8&amp;'Service PJ'!$B8&amp;'Service PJ'!$A8&amp;"*",'EPA_US9RT techs'!$A$2:$I$1722,9,FALSE),"")</f>
        <v>24.534008713599999</v>
      </c>
      <c r="H10" s="14">
        <f>IFERROR(VLOOKUP($A$1&amp;'Service PJ'!$D8&amp;'Service PJ'!$B8&amp;'Service PJ'!$A8&amp;"*",'EPA_US9RT techs'!$A$2:$I$1722,9,FALSE),"")</f>
        <v>24.534008713599999</v>
      </c>
      <c r="I10" s="14">
        <f>IFERROR(VLOOKUP($A$1&amp;'Service PJ'!$D8&amp;'Service PJ'!$B8&amp;'Service PJ'!$A8&amp;"*",'EPA_US9RT techs'!$A$2:$I$1722,9,FALSE),"")</f>
        <v>24.534008713599999</v>
      </c>
      <c r="J10" s="14">
        <f>IFERROR(VLOOKUP($A$1&amp;'Service PJ'!$D8&amp;'Service PJ'!$B8&amp;'Service PJ'!$A8&amp;"*",'EPA_US9RT techs'!$A$2:$I$1722,9,FALSE),"")</f>
        <v>24.534008713599999</v>
      </c>
      <c r="K10" s="14">
        <f>IFERROR(VLOOKUP($A$1&amp;'Service PJ'!$D8&amp;'Service PJ'!$B8&amp;'Service PJ'!$A8&amp;"*",'EPA_US9RT techs'!$A$2:$I$1722,9,FALSE),"")</f>
        <v>24.534008713599999</v>
      </c>
      <c r="L10" s="14">
        <f>IFERROR(VLOOKUP($A$1&amp;'Service PJ'!$D8&amp;'Service PJ'!$B8&amp;'Service PJ'!$A8&amp;"*",'EPA_US9RT techs'!$A$2:$I$1722,9,FALSE),"")</f>
        <v>24.534008713599999</v>
      </c>
      <c r="M10" s="14">
        <f>IFERROR(VLOOKUP($A$1&amp;'Service PJ'!$D8&amp;'Service PJ'!$B8&amp;'Service PJ'!$A8&amp;"*",'EPA_US9RT techs'!$A$2:$I$1722,9,FALSE),"")</f>
        <v>24.534008713599999</v>
      </c>
      <c r="N10" s="14">
        <f>IFERROR(VLOOKUP($A$1&amp;'Service PJ'!$D8&amp;'Service PJ'!$B8&amp;'Service PJ'!$A8&amp;"*",'EPA_US9RT techs'!$A$2:$I$1722,9,FALSE),"")</f>
        <v>24.534008713599999</v>
      </c>
      <c r="O10" s="14">
        <f>IFERROR(VLOOKUP($A$1&amp;'Service PJ'!$D8&amp;'Service PJ'!$B8&amp;'Service PJ'!$A8&amp;"*",'EPA_US9RT techs'!$A$2:$I$1722,9,FALSE),"")</f>
        <v>24.534008713599999</v>
      </c>
      <c r="P10" s="14">
        <f>IFERROR(VLOOKUP($A$1&amp;'Service PJ'!$D8&amp;'Service PJ'!$B8&amp;'Service PJ'!$A8&amp;"*",'EPA_US9RT techs'!$A$2:$I$1722,9,FALSE),"")</f>
        <v>24.534008713599999</v>
      </c>
      <c r="Q10" s="14">
        <f>IFERROR(VLOOKUP($A$1&amp;'Service PJ'!$D8&amp;'Service PJ'!$B8&amp;'Service PJ'!$A8&amp;"*",'EPA_US9RT techs'!$A$2:$I$1722,9,FALSE),"")</f>
        <v>24.534008713599999</v>
      </c>
      <c r="R10" s="14">
        <f>IFERROR(VLOOKUP($A$1&amp;'Service PJ'!$D8&amp;'Service PJ'!$B8&amp;'Service PJ'!$A8&amp;"*",'EPA_US9RT techs'!$A$2:$I$1722,9,FALSE),"")</f>
        <v>24.534008713599999</v>
      </c>
      <c r="S10" s="14">
        <f>IFERROR(VLOOKUP($A$1&amp;'Service PJ'!$D8&amp;'Service PJ'!$B8&amp;'Service PJ'!$A8&amp;"*",'EPA_US9RT techs'!$A$2:$I$1722,9,FALSE),"")</f>
        <v>24.534008713599999</v>
      </c>
      <c r="T10" s="14">
        <f>IFERROR(VLOOKUP($A$1&amp;'Service PJ'!$D8&amp;'Service PJ'!$B8&amp;'Service PJ'!$A8&amp;"*",'EPA_US9RT techs'!$A$2:$I$1722,9,FALSE),"")</f>
        <v>24.534008713599999</v>
      </c>
      <c r="U10" s="14">
        <f>IFERROR(VLOOKUP($A$1&amp;'Service PJ'!$D8&amp;'Service PJ'!$B8&amp;'Service PJ'!$A8&amp;"*",'EPA_US9RT techs'!$A$2:$I$1722,9,FALSE),"")</f>
        <v>24.534008713599999</v>
      </c>
      <c r="V10" s="14">
        <f>IFERROR(VLOOKUP($A$1&amp;'Service PJ'!$D8&amp;'Service PJ'!$B8&amp;'Service PJ'!$A8&amp;"*",'EPA_US9RT techs'!$A$2:$I$1722,9,FALSE),"")</f>
        <v>24.534008713599999</v>
      </c>
      <c r="W10" s="14">
        <f>IFERROR(VLOOKUP($A$1&amp;'Service PJ'!$D8&amp;'Service PJ'!$B8&amp;'Service PJ'!$A8&amp;"*",'EPA_US9RT techs'!$A$2:$I$1722,9,FALSE),"")</f>
        <v>24.534008713599999</v>
      </c>
      <c r="X10" s="14">
        <f>IFERROR(VLOOKUP($A$1&amp;'Service PJ'!$D8&amp;'Service PJ'!$B8&amp;'Service PJ'!$A8&amp;"*",'EPA_US9RT techs'!$A$2:$I$1722,9,FALSE),"")</f>
        <v>24.534008713599999</v>
      </c>
      <c r="Y10" s="14">
        <f>IFERROR(VLOOKUP($A$1&amp;'Service PJ'!$D8&amp;'Service PJ'!$B8&amp;'Service PJ'!$A8&amp;"*",'EPA_US9RT techs'!$A$2:$I$1722,9,FALSE),"")</f>
        <v>24.534008713599999</v>
      </c>
      <c r="Z10" s="14">
        <f>IFERROR(VLOOKUP($A$1&amp;'Service PJ'!$D8&amp;'Service PJ'!$B8&amp;'Service PJ'!$A8&amp;"*",'EPA_US9RT techs'!$A$2:$I$1722,9,FALSE),"")</f>
        <v>24.534008713599999</v>
      </c>
      <c r="AA10" s="14">
        <f>IFERROR(VLOOKUP($A$1&amp;'Service PJ'!$D8&amp;'Service PJ'!$B8&amp;'Service PJ'!$A8&amp;"*",'EPA_US9RT techs'!$A$2:$I$1722,9,FALSE),"")</f>
        <v>24.534008713599999</v>
      </c>
      <c r="AB10" s="14">
        <f>IFERROR(VLOOKUP($A$1&amp;'Service PJ'!$D8&amp;'Service PJ'!$B8&amp;'Service PJ'!$A8&amp;"*",'EPA_US9RT techs'!$A$2:$I$1722,9,FALSE),"")</f>
        <v>24.534008713599999</v>
      </c>
      <c r="AC10" s="14">
        <f>IFERROR(VLOOKUP($A$1&amp;'Service PJ'!$D8&amp;'Service PJ'!$B8&amp;'Service PJ'!$A8&amp;"*",'EPA_US9RT techs'!$A$2:$I$1722,9,FALSE),"")</f>
        <v>24.534008713599999</v>
      </c>
      <c r="AD10" s="14">
        <f>IFERROR(VLOOKUP($A$1&amp;'Service PJ'!$D8&amp;'Service PJ'!$B8&amp;'Service PJ'!$A8&amp;"*",'EPA_US9RT techs'!$A$2:$I$1722,9,FALSE),"")</f>
        <v>24.534008713599999</v>
      </c>
      <c r="AE10" s="14">
        <f>IFERROR(VLOOKUP($A$1&amp;'Service PJ'!$D8&amp;'Service PJ'!$B8&amp;'Service PJ'!$A8&amp;"*",'EPA_US9RT techs'!$A$2:$I$1722,9,FALSE),"")</f>
        <v>24.534008713599999</v>
      </c>
      <c r="AG10" t="str">
        <f>IF(SUM(AH10:AX10)=0,"\I:",'Service PJ'!$D8&amp;"_"&amp;'Service PJ'!$E8&amp;"_"&amp;'Service PJ'!$C8)</f>
        <v>IFP_OTP_ELC</v>
      </c>
      <c r="AH10" s="14">
        <f>IFERROR(VLOOKUP($AG$1&amp;'Service PJ'!$D8&amp;'Service PJ'!$B8&amp;'Service PJ'!$A8&amp;"*",'EPA_US9RT techs'!$A$2:$I$1722,9,FALSE),"")</f>
        <v>2.4534008714</v>
      </c>
      <c r="AI10" s="14">
        <f>IFERROR(VLOOKUP($AG$1&amp;'Service PJ'!$D8&amp;'Service PJ'!$B8&amp;'Service PJ'!$A8&amp;"*",'EPA_US9RT techs'!$A$2:$I$1722,9,FALSE),"")</f>
        <v>2.4534008714</v>
      </c>
      <c r="AJ10" s="14">
        <f>IFERROR(VLOOKUP($AG$1&amp;'Service PJ'!$D8&amp;'Service PJ'!$B8&amp;'Service PJ'!$A8&amp;"*",'EPA_US9RT techs'!$A$2:$I$1722,9,FALSE),"")</f>
        <v>2.4534008714</v>
      </c>
      <c r="AK10" s="14">
        <f>IFERROR(VLOOKUP($AG$1&amp;'Service PJ'!$D8&amp;'Service PJ'!$B8&amp;'Service PJ'!$A8&amp;"*",'EPA_US9RT techs'!$A$2:$I$1722,9,FALSE),"")</f>
        <v>2.4534008714</v>
      </c>
      <c r="AL10" s="14">
        <f>IFERROR(VLOOKUP($AG$1&amp;'Service PJ'!$D8&amp;'Service PJ'!$B8&amp;'Service PJ'!$A8&amp;"*",'EPA_US9RT techs'!$A$2:$I$1722,9,FALSE),"")</f>
        <v>2.4534008714</v>
      </c>
      <c r="AM10" s="14">
        <f>IFERROR(VLOOKUP($AG$1&amp;'Service PJ'!$D8&amp;'Service PJ'!$B8&amp;'Service PJ'!$A8&amp;"*",'EPA_US9RT techs'!$A$2:$I$1722,9,FALSE),"")</f>
        <v>2.4534008714</v>
      </c>
      <c r="AN10" s="14">
        <f>IFERROR(VLOOKUP($AG$1&amp;'Service PJ'!$D8&amp;'Service PJ'!$B8&amp;'Service PJ'!$A8&amp;"*",'EPA_US9RT techs'!$A$2:$I$1722,9,FALSE),"")</f>
        <v>2.4534008714</v>
      </c>
      <c r="AO10" s="14">
        <f>IFERROR(VLOOKUP($AG$1&amp;'Service PJ'!$D8&amp;'Service PJ'!$B8&amp;'Service PJ'!$A8&amp;"*",'EPA_US9RT techs'!$A$2:$I$1722,9,FALSE),"")</f>
        <v>2.4534008714</v>
      </c>
      <c r="AP10" s="14">
        <f>IFERROR(VLOOKUP($AG$1&amp;'Service PJ'!$D8&amp;'Service PJ'!$B8&amp;'Service PJ'!$A8&amp;"*",'EPA_US9RT techs'!$A$2:$I$1722,9,FALSE),"")</f>
        <v>2.4534008714</v>
      </c>
      <c r="AQ10" s="14">
        <f>IFERROR(VLOOKUP($AG$1&amp;'Service PJ'!$D8&amp;'Service PJ'!$B8&amp;'Service PJ'!$A8&amp;"*",'EPA_US9RT techs'!$A$2:$I$1722,9,FALSE),"")</f>
        <v>2.4534008714</v>
      </c>
      <c r="AR10" s="14">
        <f>IFERROR(VLOOKUP($AG$1&amp;'Service PJ'!$D8&amp;'Service PJ'!$B8&amp;'Service PJ'!$A8&amp;"*",'EPA_US9RT techs'!$A$2:$I$1722,9,FALSE),"")</f>
        <v>2.4534008714</v>
      </c>
      <c r="AS10" s="14">
        <f>IFERROR(VLOOKUP($AG$1&amp;'Service PJ'!$D8&amp;'Service PJ'!$B8&amp;'Service PJ'!$A8&amp;"*",'EPA_US9RT techs'!$A$2:$I$1722,9,FALSE),"")</f>
        <v>2.4534008714</v>
      </c>
      <c r="AT10" s="14">
        <f>IFERROR(VLOOKUP($AG$1&amp;'Service PJ'!$D8&amp;'Service PJ'!$B8&amp;'Service PJ'!$A8&amp;"*",'EPA_US9RT techs'!$A$2:$I$1722,9,FALSE),"")</f>
        <v>2.4534008714</v>
      </c>
      <c r="AU10" s="14">
        <f>IFERROR(VLOOKUP($AG$1&amp;'Service PJ'!$D8&amp;'Service PJ'!$B8&amp;'Service PJ'!$A8&amp;"*",'EPA_US9RT techs'!$A$2:$I$1722,9,FALSE),"")</f>
        <v>2.4534008714</v>
      </c>
      <c r="AV10" s="14">
        <f>IFERROR(VLOOKUP($AG$1&amp;'Service PJ'!$D8&amp;'Service PJ'!$B8&amp;'Service PJ'!$A8&amp;"*",'EPA_US9RT techs'!$A$2:$I$1722,9,FALSE),"")</f>
        <v>2.4534008714</v>
      </c>
      <c r="AW10" s="14">
        <f>IFERROR(VLOOKUP($AG$1&amp;'Service PJ'!$D8&amp;'Service PJ'!$B8&amp;'Service PJ'!$A8&amp;"*",'EPA_US9RT techs'!$A$2:$I$1722,9,FALSE),"")</f>
        <v>2.4534008714</v>
      </c>
      <c r="AX10" s="14">
        <f>IFERROR(VLOOKUP($AG$1&amp;'Service PJ'!$D8&amp;'Service PJ'!$B8&amp;'Service PJ'!$A8&amp;"*",'EPA_US9RT techs'!$A$2:$I$1722,9,FALSE),"")</f>
        <v>2.4534008714</v>
      </c>
      <c r="AY10" s="14">
        <f>IFERROR(VLOOKUP($AG$1&amp;'Service PJ'!$D8&amp;'Service PJ'!$B8&amp;'Service PJ'!$A8&amp;"*",'EPA_US9RT techs'!$A$2:$I$1722,9,FALSE),"")</f>
        <v>2.4534008714</v>
      </c>
      <c r="AZ10" s="14">
        <f>IFERROR(VLOOKUP($AG$1&amp;'Service PJ'!$D8&amp;'Service PJ'!$B8&amp;'Service PJ'!$A8&amp;"*",'EPA_US9RT techs'!$A$2:$I$1722,9,FALSE),"")</f>
        <v>2.4534008714</v>
      </c>
      <c r="BA10" s="14">
        <f>IFERROR(VLOOKUP($AG$1&amp;'Service PJ'!$D8&amp;'Service PJ'!$B8&amp;'Service PJ'!$A8&amp;"*",'EPA_US9RT techs'!$A$2:$I$1722,9,FALSE),"")</f>
        <v>2.4534008714</v>
      </c>
      <c r="BB10" s="14">
        <f>IFERROR(VLOOKUP($AG$1&amp;'Service PJ'!$D8&amp;'Service PJ'!$B8&amp;'Service PJ'!$A8&amp;"*",'EPA_US9RT techs'!$A$2:$I$1722,9,FALSE),"")</f>
        <v>2.4534008714</v>
      </c>
      <c r="BC10" s="14">
        <f>IFERROR(VLOOKUP($AG$1&amp;'Service PJ'!$D8&amp;'Service PJ'!$B8&amp;'Service PJ'!$A8&amp;"*",'EPA_US9RT techs'!$A$2:$I$1722,9,FALSE),"")</f>
        <v>2.4534008714</v>
      </c>
      <c r="BD10" s="14">
        <f>IFERROR(VLOOKUP($AG$1&amp;'Service PJ'!$D8&amp;'Service PJ'!$B8&amp;'Service PJ'!$A8&amp;"*",'EPA_US9RT techs'!$A$2:$I$1722,9,FALSE),"")</f>
        <v>2.4534008714</v>
      </c>
      <c r="BE10" s="14">
        <f>IFERROR(VLOOKUP($AG$1&amp;'Service PJ'!$D8&amp;'Service PJ'!$B8&amp;'Service PJ'!$A8&amp;"*",'EPA_US9RT techs'!$A$2:$I$1722,9,FALSE),"")</f>
        <v>2.4534008714</v>
      </c>
      <c r="BF10" s="14">
        <f>IFERROR(VLOOKUP($AG$1&amp;'Service PJ'!$D8&amp;'Service PJ'!$B8&amp;'Service PJ'!$A8&amp;"*",'EPA_US9RT techs'!$A$2:$I$1722,9,FALSE),"")</f>
        <v>2.4534008714</v>
      </c>
      <c r="BG10" s="14">
        <f>IFERROR(VLOOKUP($AG$1&amp;'Service PJ'!$D8&amp;'Service PJ'!$B8&amp;'Service PJ'!$A8&amp;"*",'EPA_US9RT techs'!$A$2:$I$1722,9,FALSE),"")</f>
        <v>2.4534008714</v>
      </c>
      <c r="BH10" s="14">
        <f>IFERROR(VLOOKUP($AG$1&amp;'Service PJ'!$D8&amp;'Service PJ'!$B8&amp;'Service PJ'!$A8&amp;"*",'EPA_US9RT techs'!$A$2:$I$1722,9,FALSE),"")</f>
        <v>2.4534008714</v>
      </c>
      <c r="BI10" s="14">
        <f>IFERROR(VLOOKUP($AG$1&amp;'Service PJ'!$D8&amp;'Service PJ'!$B8&amp;'Service PJ'!$A8&amp;"*",'EPA_US9RT techs'!$A$2:$I$1722,9,FALSE),"")</f>
        <v>2.4534008714</v>
      </c>
      <c r="BJ10" s="14">
        <f>IFERROR(VLOOKUP($AG$1&amp;'Service PJ'!$D8&amp;'Service PJ'!$B8&amp;'Service PJ'!$A8&amp;"*",'EPA_US9RT techs'!$A$2:$I$1722,9,FALSE),"")</f>
        <v>2.4534008714</v>
      </c>
      <c r="BK10" s="14">
        <f>IFERROR(VLOOKUP($AG$1&amp;'Service PJ'!$D8&amp;'Service PJ'!$B8&amp;'Service PJ'!$A8&amp;"*",'EPA_US9RT techs'!$A$2:$I$1722,9,FALSE),"")</f>
        <v>2.4534008714</v>
      </c>
      <c r="BM10" t="str">
        <f>IF(SUM(BN10:CD10)=0,"\I:",'Service PJ'!$D8&amp;"_"&amp;'Service PJ'!$E8&amp;"_"&amp;'Service PJ'!$C8)</f>
        <v>\I:</v>
      </c>
      <c r="BN10" s="14" t="str">
        <f>IFERROR(VLOOKUP($BM$1&amp;'Service PJ'!$D8&amp;'Service PJ'!$B8&amp;'Service PJ'!$A8&amp;"*",'EPA_US9RT techs'!$A$2:$I$1722,9,FALSE),"")</f>
        <v/>
      </c>
      <c r="BO10" s="14" t="str">
        <f>IFERROR(VLOOKUP($BM$1&amp;'Service PJ'!$D8&amp;'Service PJ'!$B8&amp;'Service PJ'!$A8&amp;"*",'EPA_US9RT techs'!$A$2:$I$1722,9,FALSE),"")</f>
        <v/>
      </c>
      <c r="BP10" s="14" t="str">
        <f>IFERROR(VLOOKUP($BM$1&amp;'Service PJ'!$D8&amp;'Service PJ'!$B8&amp;'Service PJ'!$A8&amp;"*",'EPA_US9RT techs'!$A$2:$I$1722,9,FALSE),"")</f>
        <v/>
      </c>
      <c r="BQ10" s="14" t="str">
        <f>IFERROR(VLOOKUP($BM$1&amp;'Service PJ'!$D8&amp;'Service PJ'!$B8&amp;'Service PJ'!$A8&amp;"*",'EPA_US9RT techs'!$A$2:$I$1722,9,FALSE),"")</f>
        <v/>
      </c>
      <c r="BR10" s="14" t="str">
        <f>IFERROR(VLOOKUP($BM$1&amp;'Service PJ'!$D8&amp;'Service PJ'!$B8&amp;'Service PJ'!$A8&amp;"*",'EPA_US9RT techs'!$A$2:$I$1722,9,FALSE),"")</f>
        <v/>
      </c>
      <c r="BS10" s="14" t="str">
        <f>IFERROR(VLOOKUP($BM$1&amp;'Service PJ'!$D8&amp;'Service PJ'!$B8&amp;'Service PJ'!$A8&amp;"*",'EPA_US9RT techs'!$A$2:$I$1722,9,FALSE),"")</f>
        <v/>
      </c>
      <c r="BT10" s="14" t="str">
        <f>IFERROR(VLOOKUP($BM$1&amp;'Service PJ'!$D8&amp;'Service PJ'!$B8&amp;'Service PJ'!$A8&amp;"*",'EPA_US9RT techs'!$A$2:$I$1722,9,FALSE),"")</f>
        <v/>
      </c>
      <c r="BU10" s="14" t="str">
        <f>IFERROR(VLOOKUP($BM$1&amp;'Service PJ'!$D8&amp;'Service PJ'!$B8&amp;'Service PJ'!$A8&amp;"*",'EPA_US9RT techs'!$A$2:$I$1722,9,FALSE),"")</f>
        <v/>
      </c>
      <c r="BV10" s="14" t="str">
        <f>IFERROR(VLOOKUP($BM$1&amp;'Service PJ'!$D8&amp;'Service PJ'!$B8&amp;'Service PJ'!$A8&amp;"*",'EPA_US9RT techs'!$A$2:$I$1722,9,FALSE),"")</f>
        <v/>
      </c>
      <c r="BW10" s="14" t="str">
        <f>IFERROR(VLOOKUP($BM$1&amp;'Service PJ'!$D8&amp;'Service PJ'!$B8&amp;'Service PJ'!$A8&amp;"*",'EPA_US9RT techs'!$A$2:$I$1722,9,FALSE),"")</f>
        <v/>
      </c>
      <c r="BX10" s="14" t="str">
        <f>IFERROR(VLOOKUP($BM$1&amp;'Service PJ'!$D8&amp;'Service PJ'!$B8&amp;'Service PJ'!$A8&amp;"*",'EPA_US9RT techs'!$A$2:$I$1722,9,FALSE),"")</f>
        <v/>
      </c>
      <c r="BY10" s="14" t="str">
        <f>IFERROR(VLOOKUP($BM$1&amp;'Service PJ'!$D8&amp;'Service PJ'!$B8&amp;'Service PJ'!$A8&amp;"*",'EPA_US9RT techs'!$A$2:$I$1722,9,FALSE),"")</f>
        <v/>
      </c>
      <c r="BZ10" s="14" t="str">
        <f>IFERROR(VLOOKUP($BM$1&amp;'Service PJ'!$D8&amp;'Service PJ'!$B8&amp;'Service PJ'!$A8&amp;"*",'EPA_US9RT techs'!$A$2:$I$1722,9,FALSE),"")</f>
        <v/>
      </c>
      <c r="CA10" s="14" t="str">
        <f>IFERROR(VLOOKUP($BM$1&amp;'Service PJ'!$D8&amp;'Service PJ'!$B8&amp;'Service PJ'!$A8&amp;"*",'EPA_US9RT techs'!$A$2:$I$1722,9,FALSE),"")</f>
        <v/>
      </c>
      <c r="CB10" s="14" t="str">
        <f>IFERROR(VLOOKUP($BM$1&amp;'Service PJ'!$D8&amp;'Service PJ'!$B8&amp;'Service PJ'!$A8&amp;"*",'EPA_US9RT techs'!$A$2:$I$1722,9,FALSE),"")</f>
        <v/>
      </c>
      <c r="CC10" s="14" t="str">
        <f>IFERROR(VLOOKUP($BM$1&amp;'Service PJ'!$D8&amp;'Service PJ'!$B8&amp;'Service PJ'!$A8&amp;"*",'EPA_US9RT techs'!$A$2:$I$1722,9,FALSE),"")</f>
        <v/>
      </c>
      <c r="CD10" s="14" t="str">
        <f>IFERROR(VLOOKUP($BM$1&amp;'Service PJ'!$D8&amp;'Service PJ'!$B8&amp;'Service PJ'!$A8&amp;"*",'EPA_US9RT techs'!$A$2:$I$1722,9,FALSE),"")</f>
        <v/>
      </c>
      <c r="CE10" s="14" t="str">
        <f>IFERROR(VLOOKUP($BM$1&amp;'Service PJ'!$D8&amp;'Service PJ'!$B8&amp;'Service PJ'!$A8&amp;"*",'EPA_US9RT techs'!$A$2:$I$1722,9,FALSE),"")</f>
        <v/>
      </c>
      <c r="CF10" s="14" t="str">
        <f>IFERROR(VLOOKUP($BM$1&amp;'Service PJ'!$D8&amp;'Service PJ'!$B8&amp;'Service PJ'!$A8&amp;"*",'EPA_US9RT techs'!$A$2:$I$1722,9,FALSE),"")</f>
        <v/>
      </c>
      <c r="CG10" s="14" t="str">
        <f>IFERROR(VLOOKUP($BM$1&amp;'Service PJ'!$D8&amp;'Service PJ'!$B8&amp;'Service PJ'!$A8&amp;"*",'EPA_US9RT techs'!$A$2:$I$1722,9,FALSE),"")</f>
        <v/>
      </c>
      <c r="CH10" s="14" t="str">
        <f>IFERROR(VLOOKUP($BM$1&amp;'Service PJ'!$D8&amp;'Service PJ'!$B8&amp;'Service PJ'!$A8&amp;"*",'EPA_US9RT techs'!$A$2:$I$1722,9,FALSE),"")</f>
        <v/>
      </c>
      <c r="CI10" s="14" t="str">
        <f>IFERROR(VLOOKUP($BM$1&amp;'Service PJ'!$D8&amp;'Service PJ'!$B8&amp;'Service PJ'!$A8&amp;"*",'EPA_US9RT techs'!$A$2:$I$1722,9,FALSE),"")</f>
        <v/>
      </c>
      <c r="CJ10" s="14" t="str">
        <f>IFERROR(VLOOKUP($BM$1&amp;'Service PJ'!$D8&amp;'Service PJ'!$B8&amp;'Service PJ'!$A8&amp;"*",'EPA_US9RT techs'!$A$2:$I$1722,9,FALSE),"")</f>
        <v/>
      </c>
      <c r="CK10" s="14" t="str">
        <f>IFERROR(VLOOKUP($BM$1&amp;'Service PJ'!$D8&amp;'Service PJ'!$B8&amp;'Service PJ'!$A8&amp;"*",'EPA_US9RT techs'!$A$2:$I$1722,9,FALSE),"")</f>
        <v/>
      </c>
      <c r="CL10" s="14" t="str">
        <f>IFERROR(VLOOKUP($BM$1&amp;'Service PJ'!$D8&amp;'Service PJ'!$B8&amp;'Service PJ'!$A8&amp;"*",'EPA_US9RT techs'!$A$2:$I$1722,9,FALSE),"")</f>
        <v/>
      </c>
      <c r="CM10" s="14" t="str">
        <f>IFERROR(VLOOKUP($BM$1&amp;'Service PJ'!$D8&amp;'Service PJ'!$B8&amp;'Service PJ'!$A8&amp;"*",'EPA_US9RT techs'!$A$2:$I$1722,9,FALSE),"")</f>
        <v/>
      </c>
      <c r="CN10" s="14" t="str">
        <f>IFERROR(VLOOKUP($BM$1&amp;'Service PJ'!$D8&amp;'Service PJ'!$B8&amp;'Service PJ'!$A8&amp;"*",'EPA_US9RT techs'!$A$2:$I$1722,9,FALSE),"")</f>
        <v/>
      </c>
      <c r="CO10" s="14" t="str">
        <f>IFERROR(VLOOKUP($BM$1&amp;'Service PJ'!$D8&amp;'Service PJ'!$B8&amp;'Service PJ'!$A8&amp;"*",'EPA_US9RT techs'!$A$2:$I$1722,9,FALSE),"")</f>
        <v/>
      </c>
      <c r="CP10" s="14" t="str">
        <f>IFERROR(VLOOKUP($BM$1&amp;'Service PJ'!$D8&amp;'Service PJ'!$B8&amp;'Service PJ'!$A8&amp;"*",'EPA_US9RT techs'!$A$2:$I$1722,9,FALSE),"")</f>
        <v/>
      </c>
      <c r="CQ10" s="14" t="str">
        <f>IFERROR(VLOOKUP($BM$1&amp;'Service PJ'!$D8&amp;'Service PJ'!$B8&amp;'Service PJ'!$A8&amp;"*",'EPA_US9RT techs'!$A$2:$I$1722,9,FALSE),"")</f>
        <v/>
      </c>
      <c r="CS10" t="str">
        <f>IF(SUM(CT10:DJ10)=0,"\I:",'Service PJ'!$D8&amp;"_"&amp;'Service PJ'!$E8&amp;"_"&amp;'Service PJ'!$C8)</f>
        <v>IFP_OTP_ELC</v>
      </c>
      <c r="CT10" s="2">
        <f>IFERROR(VLOOKUP($CS$1&amp;'Service PJ'!$D8&amp;'Service PJ'!$B8&amp;'Service PJ'!$A8&amp;"*",'EPA_US9RT techs'!$A$2:$I$1722,9,FALSE),"")</f>
        <v>30</v>
      </c>
      <c r="CU10" s="2">
        <f>IFERROR(VLOOKUP($CS$1&amp;'Service PJ'!$D8&amp;'Service PJ'!$B8&amp;'Service PJ'!$A8&amp;"*",'EPA_US9RT techs'!$A$2:$I$1722,9,FALSE),"")</f>
        <v>30</v>
      </c>
      <c r="CV10" s="2">
        <f>IFERROR(VLOOKUP($CS$1&amp;'Service PJ'!$D8&amp;'Service PJ'!$B8&amp;'Service PJ'!$A8&amp;"*",'EPA_US9RT techs'!$A$2:$I$1722,9,FALSE),"")</f>
        <v>30</v>
      </c>
      <c r="CW10" s="2">
        <f>IFERROR(VLOOKUP($CS$1&amp;'Service PJ'!$D8&amp;'Service PJ'!$B8&amp;'Service PJ'!$A8&amp;"*",'EPA_US9RT techs'!$A$2:$I$1722,9,FALSE),"")</f>
        <v>30</v>
      </c>
      <c r="CX10" s="2">
        <f>IFERROR(VLOOKUP($CS$1&amp;'Service PJ'!$D8&amp;'Service PJ'!$B8&amp;'Service PJ'!$A8&amp;"*",'EPA_US9RT techs'!$A$2:$I$1722,9,FALSE),"")</f>
        <v>30</v>
      </c>
      <c r="CY10" s="2">
        <f>IFERROR(VLOOKUP($CS$1&amp;'Service PJ'!$D8&amp;'Service PJ'!$B8&amp;'Service PJ'!$A8&amp;"*",'EPA_US9RT techs'!$A$2:$I$1722,9,FALSE),"")</f>
        <v>30</v>
      </c>
      <c r="CZ10" s="2">
        <f>IFERROR(VLOOKUP($CS$1&amp;'Service PJ'!$D8&amp;'Service PJ'!$B8&amp;'Service PJ'!$A8&amp;"*",'EPA_US9RT techs'!$A$2:$I$1722,9,FALSE),"")</f>
        <v>30</v>
      </c>
      <c r="DA10" s="2">
        <f>IFERROR(VLOOKUP($CS$1&amp;'Service PJ'!$D8&amp;'Service PJ'!$B8&amp;'Service PJ'!$A8&amp;"*",'EPA_US9RT techs'!$A$2:$I$1722,9,FALSE),"")</f>
        <v>30</v>
      </c>
      <c r="DB10" s="2">
        <f>IFERROR(VLOOKUP($CS$1&amp;'Service PJ'!$D8&amp;'Service PJ'!$B8&amp;'Service PJ'!$A8&amp;"*",'EPA_US9RT techs'!$A$2:$I$1722,9,FALSE),"")</f>
        <v>30</v>
      </c>
      <c r="DC10" s="2">
        <f>IFERROR(VLOOKUP($CS$1&amp;'Service PJ'!$D8&amp;'Service PJ'!$B8&amp;'Service PJ'!$A8&amp;"*",'EPA_US9RT techs'!$A$2:$I$1722,9,FALSE),"")</f>
        <v>30</v>
      </c>
      <c r="DD10" s="2">
        <f>IFERROR(VLOOKUP($CS$1&amp;'Service PJ'!$D8&amp;'Service PJ'!$B8&amp;'Service PJ'!$A8&amp;"*",'EPA_US9RT techs'!$A$2:$I$1722,9,FALSE),"")</f>
        <v>30</v>
      </c>
      <c r="DE10" s="2">
        <f>IFERROR(VLOOKUP($CS$1&amp;'Service PJ'!$D8&amp;'Service PJ'!$B8&amp;'Service PJ'!$A8&amp;"*",'EPA_US9RT techs'!$A$2:$I$1722,9,FALSE),"")</f>
        <v>30</v>
      </c>
      <c r="DF10" s="2">
        <f>IFERROR(VLOOKUP($CS$1&amp;'Service PJ'!$D8&amp;'Service PJ'!$B8&amp;'Service PJ'!$A8&amp;"*",'EPA_US9RT techs'!$A$2:$I$1722,9,FALSE),"")</f>
        <v>30</v>
      </c>
      <c r="DG10" s="2">
        <f>IFERROR(VLOOKUP($CS$1&amp;'Service PJ'!$D8&amp;'Service PJ'!$B8&amp;'Service PJ'!$A8&amp;"*",'EPA_US9RT techs'!$A$2:$I$1722,9,FALSE),"")</f>
        <v>30</v>
      </c>
      <c r="DH10" s="2">
        <f>IFERROR(VLOOKUP($CS$1&amp;'Service PJ'!$D8&amp;'Service PJ'!$B8&amp;'Service PJ'!$A8&amp;"*",'EPA_US9RT techs'!$A$2:$I$1722,9,FALSE),"")</f>
        <v>30</v>
      </c>
      <c r="DI10" s="2">
        <f>IFERROR(VLOOKUP($CS$1&amp;'Service PJ'!$D8&amp;'Service PJ'!$B8&amp;'Service PJ'!$A8&amp;"*",'EPA_US9RT techs'!$A$2:$I$1722,9,FALSE),"")</f>
        <v>30</v>
      </c>
      <c r="DJ10" s="2">
        <f>IFERROR(VLOOKUP($CS$1&amp;'Service PJ'!$D8&amp;'Service PJ'!$B8&amp;'Service PJ'!$A8&amp;"*",'EPA_US9RT techs'!$A$2:$I$1722,9,FALSE),"")</f>
        <v>30</v>
      </c>
      <c r="DK10" s="2">
        <f>IFERROR(VLOOKUP($CS$1&amp;'Service PJ'!$D8&amp;'Service PJ'!$B8&amp;'Service PJ'!$A8&amp;"*",'EPA_US9RT techs'!$A$2:$I$1722,9,FALSE),"")</f>
        <v>30</v>
      </c>
      <c r="DL10" s="2">
        <f>IFERROR(VLOOKUP($CS$1&amp;'Service PJ'!$D8&amp;'Service PJ'!$B8&amp;'Service PJ'!$A8&amp;"*",'EPA_US9RT techs'!$A$2:$I$1722,9,FALSE),"")</f>
        <v>30</v>
      </c>
      <c r="DM10" s="2">
        <f>IFERROR(VLOOKUP($CS$1&amp;'Service PJ'!$D8&amp;'Service PJ'!$B8&amp;'Service PJ'!$A8&amp;"*",'EPA_US9RT techs'!$A$2:$I$1722,9,FALSE),"")</f>
        <v>30</v>
      </c>
      <c r="DN10" s="2">
        <f>IFERROR(VLOOKUP($CS$1&amp;'Service PJ'!$D8&amp;'Service PJ'!$B8&amp;'Service PJ'!$A8&amp;"*",'EPA_US9RT techs'!$A$2:$I$1722,9,FALSE),"")</f>
        <v>30</v>
      </c>
      <c r="DO10" s="2">
        <f>IFERROR(VLOOKUP($CS$1&amp;'Service PJ'!$D8&amp;'Service PJ'!$B8&amp;'Service PJ'!$A8&amp;"*",'EPA_US9RT techs'!$A$2:$I$1722,9,FALSE),"")</f>
        <v>30</v>
      </c>
      <c r="DP10" s="2">
        <f>IFERROR(VLOOKUP($CS$1&amp;'Service PJ'!$D8&amp;'Service PJ'!$B8&amp;'Service PJ'!$A8&amp;"*",'EPA_US9RT techs'!$A$2:$I$1722,9,FALSE),"")</f>
        <v>30</v>
      </c>
      <c r="DQ10" s="2">
        <f>IFERROR(VLOOKUP($CS$1&amp;'Service PJ'!$D8&amp;'Service PJ'!$B8&amp;'Service PJ'!$A8&amp;"*",'EPA_US9RT techs'!$A$2:$I$1722,9,FALSE),"")</f>
        <v>30</v>
      </c>
      <c r="DR10" s="2">
        <f>IFERROR(VLOOKUP($CS$1&amp;'Service PJ'!$D8&amp;'Service PJ'!$B8&amp;'Service PJ'!$A8&amp;"*",'EPA_US9RT techs'!$A$2:$I$1722,9,FALSE),"")</f>
        <v>30</v>
      </c>
      <c r="DS10" s="2">
        <f>IFERROR(VLOOKUP($CS$1&amp;'Service PJ'!$D8&amp;'Service PJ'!$B8&amp;'Service PJ'!$A8&amp;"*",'EPA_US9RT techs'!$A$2:$I$1722,9,FALSE),"")</f>
        <v>30</v>
      </c>
      <c r="DT10" s="2">
        <f>IFERROR(VLOOKUP($CS$1&amp;'Service PJ'!$D8&amp;'Service PJ'!$B8&amp;'Service PJ'!$A8&amp;"*",'EPA_US9RT techs'!$A$2:$I$1722,9,FALSE),"")</f>
        <v>30</v>
      </c>
      <c r="DU10" s="2">
        <f>IFERROR(VLOOKUP($CS$1&amp;'Service PJ'!$D8&amp;'Service PJ'!$B8&amp;'Service PJ'!$A8&amp;"*",'EPA_US9RT techs'!$A$2:$I$1722,9,FALSE),"")</f>
        <v>30</v>
      </c>
      <c r="DV10" s="2">
        <f>IFERROR(VLOOKUP($CS$1&amp;'Service PJ'!$D8&amp;'Service PJ'!$B8&amp;'Service PJ'!$A8&amp;"*",'EPA_US9RT techs'!$A$2:$I$1722,9,FALSE),"")</f>
        <v>30</v>
      </c>
      <c r="DW10" s="2">
        <f>IFERROR(VLOOKUP($CS$1&amp;'Service PJ'!$D8&amp;'Service PJ'!$B8&amp;'Service PJ'!$A8&amp;"*",'EPA_US9RT techs'!$A$2:$I$1722,9,FALSE),"")</f>
        <v>30</v>
      </c>
    </row>
    <row r="11" spans="1:127" x14ac:dyDescent="0.45">
      <c r="A11" t="str">
        <f>IF(SUM(B11:R11)=0,"\I:",'Service PJ'!$D9&amp;"_"&amp;'Service PJ'!$E9&amp;"_"&amp;'Service PJ'!$C9)</f>
        <v>\I:</v>
      </c>
      <c r="B11" s="14" t="str">
        <f>IFERROR(VLOOKUP($A$1&amp;'Service PJ'!$D9&amp;'Service PJ'!$B9&amp;'Service PJ'!$A9&amp;"*",'EPA_US9RT techs'!$A$2:$I$1722,9,FALSE),"")</f>
        <v/>
      </c>
      <c r="C11" s="14" t="str">
        <f>IFERROR(VLOOKUP($A$1&amp;'Service PJ'!$D9&amp;'Service PJ'!$B9&amp;'Service PJ'!$A9&amp;"*",'EPA_US9RT techs'!$A$2:$I$1722,9,FALSE),"")</f>
        <v/>
      </c>
      <c r="D11" s="14" t="str">
        <f>IFERROR(VLOOKUP($A$1&amp;'Service PJ'!$D9&amp;'Service PJ'!$B9&amp;'Service PJ'!$A9&amp;"*",'EPA_US9RT techs'!$A$2:$I$1722,9,FALSE),"")</f>
        <v/>
      </c>
      <c r="E11" s="14" t="str">
        <f>IFERROR(VLOOKUP($A$1&amp;'Service PJ'!$D9&amp;'Service PJ'!$B9&amp;'Service PJ'!$A9&amp;"*",'EPA_US9RT techs'!$A$2:$I$1722,9,FALSE),"")</f>
        <v/>
      </c>
      <c r="F11" s="14" t="str">
        <f>IFERROR(VLOOKUP($A$1&amp;'Service PJ'!$D9&amp;'Service PJ'!$B9&amp;'Service PJ'!$A9&amp;"*",'EPA_US9RT techs'!$A$2:$I$1722,9,FALSE),"")</f>
        <v/>
      </c>
      <c r="G11" s="14" t="str">
        <f>IFERROR(VLOOKUP($A$1&amp;'Service PJ'!$D9&amp;'Service PJ'!$B9&amp;'Service PJ'!$A9&amp;"*",'EPA_US9RT techs'!$A$2:$I$1722,9,FALSE),"")</f>
        <v/>
      </c>
      <c r="H11" s="14" t="str">
        <f>IFERROR(VLOOKUP($A$1&amp;'Service PJ'!$D9&amp;'Service PJ'!$B9&amp;'Service PJ'!$A9&amp;"*",'EPA_US9RT techs'!$A$2:$I$1722,9,FALSE),"")</f>
        <v/>
      </c>
      <c r="I11" s="14" t="str">
        <f>IFERROR(VLOOKUP($A$1&amp;'Service PJ'!$D9&amp;'Service PJ'!$B9&amp;'Service PJ'!$A9&amp;"*",'EPA_US9RT techs'!$A$2:$I$1722,9,FALSE),"")</f>
        <v/>
      </c>
      <c r="J11" s="14" t="str">
        <f>IFERROR(VLOOKUP($A$1&amp;'Service PJ'!$D9&amp;'Service PJ'!$B9&amp;'Service PJ'!$A9&amp;"*",'EPA_US9RT techs'!$A$2:$I$1722,9,FALSE),"")</f>
        <v/>
      </c>
      <c r="K11" s="14" t="str">
        <f>IFERROR(VLOOKUP($A$1&amp;'Service PJ'!$D9&amp;'Service PJ'!$B9&amp;'Service PJ'!$A9&amp;"*",'EPA_US9RT techs'!$A$2:$I$1722,9,FALSE),"")</f>
        <v/>
      </c>
      <c r="L11" s="14" t="str">
        <f>IFERROR(VLOOKUP($A$1&amp;'Service PJ'!$D9&amp;'Service PJ'!$B9&amp;'Service PJ'!$A9&amp;"*",'EPA_US9RT techs'!$A$2:$I$1722,9,FALSE),"")</f>
        <v/>
      </c>
      <c r="M11" s="14" t="str">
        <f>IFERROR(VLOOKUP($A$1&amp;'Service PJ'!$D9&amp;'Service PJ'!$B9&amp;'Service PJ'!$A9&amp;"*",'EPA_US9RT techs'!$A$2:$I$1722,9,FALSE),"")</f>
        <v/>
      </c>
      <c r="N11" s="14" t="str">
        <f>IFERROR(VLOOKUP($A$1&amp;'Service PJ'!$D9&amp;'Service PJ'!$B9&amp;'Service PJ'!$A9&amp;"*",'EPA_US9RT techs'!$A$2:$I$1722,9,FALSE),"")</f>
        <v/>
      </c>
      <c r="O11" s="14" t="str">
        <f>IFERROR(VLOOKUP($A$1&amp;'Service PJ'!$D9&amp;'Service PJ'!$B9&amp;'Service PJ'!$A9&amp;"*",'EPA_US9RT techs'!$A$2:$I$1722,9,FALSE),"")</f>
        <v/>
      </c>
      <c r="P11" s="14" t="str">
        <f>IFERROR(VLOOKUP($A$1&amp;'Service PJ'!$D9&amp;'Service PJ'!$B9&amp;'Service PJ'!$A9&amp;"*",'EPA_US9RT techs'!$A$2:$I$1722,9,FALSE),"")</f>
        <v/>
      </c>
      <c r="Q11" s="14" t="str">
        <f>IFERROR(VLOOKUP($A$1&amp;'Service PJ'!$D9&amp;'Service PJ'!$B9&amp;'Service PJ'!$A9&amp;"*",'EPA_US9RT techs'!$A$2:$I$1722,9,FALSE),"")</f>
        <v/>
      </c>
      <c r="R11" s="14" t="str">
        <f>IFERROR(VLOOKUP($A$1&amp;'Service PJ'!$D9&amp;'Service PJ'!$B9&amp;'Service PJ'!$A9&amp;"*",'EPA_US9RT techs'!$A$2:$I$1722,9,FALSE),"")</f>
        <v/>
      </c>
      <c r="S11" s="14" t="str">
        <f>IFERROR(VLOOKUP($A$1&amp;'Service PJ'!$D9&amp;'Service PJ'!$B9&amp;'Service PJ'!$A9&amp;"*",'EPA_US9RT techs'!$A$2:$I$1722,9,FALSE),"")</f>
        <v/>
      </c>
      <c r="T11" s="14" t="str">
        <f>IFERROR(VLOOKUP($A$1&amp;'Service PJ'!$D9&amp;'Service PJ'!$B9&amp;'Service PJ'!$A9&amp;"*",'EPA_US9RT techs'!$A$2:$I$1722,9,FALSE),"")</f>
        <v/>
      </c>
      <c r="U11" s="14" t="str">
        <f>IFERROR(VLOOKUP($A$1&amp;'Service PJ'!$D9&amp;'Service PJ'!$B9&amp;'Service PJ'!$A9&amp;"*",'EPA_US9RT techs'!$A$2:$I$1722,9,FALSE),"")</f>
        <v/>
      </c>
      <c r="V11" s="14" t="str">
        <f>IFERROR(VLOOKUP($A$1&amp;'Service PJ'!$D9&amp;'Service PJ'!$B9&amp;'Service PJ'!$A9&amp;"*",'EPA_US9RT techs'!$A$2:$I$1722,9,FALSE),"")</f>
        <v/>
      </c>
      <c r="W11" s="14" t="str">
        <f>IFERROR(VLOOKUP($A$1&amp;'Service PJ'!$D9&amp;'Service PJ'!$B9&amp;'Service PJ'!$A9&amp;"*",'EPA_US9RT techs'!$A$2:$I$1722,9,FALSE),"")</f>
        <v/>
      </c>
      <c r="X11" s="14" t="str">
        <f>IFERROR(VLOOKUP($A$1&amp;'Service PJ'!$D9&amp;'Service PJ'!$B9&amp;'Service PJ'!$A9&amp;"*",'EPA_US9RT techs'!$A$2:$I$1722,9,FALSE),"")</f>
        <v/>
      </c>
      <c r="Y11" s="14" t="str">
        <f>IFERROR(VLOOKUP($A$1&amp;'Service PJ'!$D9&amp;'Service PJ'!$B9&amp;'Service PJ'!$A9&amp;"*",'EPA_US9RT techs'!$A$2:$I$1722,9,FALSE),"")</f>
        <v/>
      </c>
      <c r="Z11" s="14" t="str">
        <f>IFERROR(VLOOKUP($A$1&amp;'Service PJ'!$D9&amp;'Service PJ'!$B9&amp;'Service PJ'!$A9&amp;"*",'EPA_US9RT techs'!$A$2:$I$1722,9,FALSE),"")</f>
        <v/>
      </c>
      <c r="AA11" s="14" t="str">
        <f>IFERROR(VLOOKUP($A$1&amp;'Service PJ'!$D9&amp;'Service PJ'!$B9&amp;'Service PJ'!$A9&amp;"*",'EPA_US9RT techs'!$A$2:$I$1722,9,FALSE),"")</f>
        <v/>
      </c>
      <c r="AB11" s="14" t="str">
        <f>IFERROR(VLOOKUP($A$1&amp;'Service PJ'!$D9&amp;'Service PJ'!$B9&amp;'Service PJ'!$A9&amp;"*",'EPA_US9RT techs'!$A$2:$I$1722,9,FALSE),"")</f>
        <v/>
      </c>
      <c r="AC11" s="14" t="str">
        <f>IFERROR(VLOOKUP($A$1&amp;'Service PJ'!$D9&amp;'Service PJ'!$B9&amp;'Service PJ'!$A9&amp;"*",'EPA_US9RT techs'!$A$2:$I$1722,9,FALSE),"")</f>
        <v/>
      </c>
      <c r="AD11" s="14" t="str">
        <f>IFERROR(VLOOKUP($A$1&amp;'Service PJ'!$D9&amp;'Service PJ'!$B9&amp;'Service PJ'!$A9&amp;"*",'EPA_US9RT techs'!$A$2:$I$1722,9,FALSE),"")</f>
        <v/>
      </c>
      <c r="AE11" s="14" t="str">
        <f>IFERROR(VLOOKUP($A$1&amp;'Service PJ'!$D9&amp;'Service PJ'!$B9&amp;'Service PJ'!$A9&amp;"*",'EPA_US9RT techs'!$A$2:$I$1722,9,FALSE),"")</f>
        <v/>
      </c>
      <c r="AG11" t="str">
        <f>IF(SUM(AH11:AX11)=0,"\I:",'Service PJ'!$D9&amp;"_"&amp;'Service PJ'!$E9&amp;"_"&amp;'Service PJ'!$C9)</f>
        <v>\I:</v>
      </c>
      <c r="AH11" s="14" t="str">
        <f>IFERROR(VLOOKUP($AG$1&amp;'Service PJ'!$D9&amp;'Service PJ'!$B9&amp;'Service PJ'!$A9&amp;"*",'EPA_US9RT techs'!$A$2:$I$1722,9,FALSE),"")</f>
        <v/>
      </c>
      <c r="AI11" s="14" t="str">
        <f>IFERROR(VLOOKUP($AG$1&amp;'Service PJ'!$D9&amp;'Service PJ'!$B9&amp;'Service PJ'!$A9&amp;"*",'EPA_US9RT techs'!$A$2:$I$1722,9,FALSE),"")</f>
        <v/>
      </c>
      <c r="AJ11" s="14" t="str">
        <f>IFERROR(VLOOKUP($AG$1&amp;'Service PJ'!$D9&amp;'Service PJ'!$B9&amp;'Service PJ'!$A9&amp;"*",'EPA_US9RT techs'!$A$2:$I$1722,9,FALSE),"")</f>
        <v/>
      </c>
      <c r="AK11" s="14" t="str">
        <f>IFERROR(VLOOKUP($AG$1&amp;'Service PJ'!$D9&amp;'Service PJ'!$B9&amp;'Service PJ'!$A9&amp;"*",'EPA_US9RT techs'!$A$2:$I$1722,9,FALSE),"")</f>
        <v/>
      </c>
      <c r="AL11" s="14" t="str">
        <f>IFERROR(VLOOKUP($AG$1&amp;'Service PJ'!$D9&amp;'Service PJ'!$B9&amp;'Service PJ'!$A9&amp;"*",'EPA_US9RT techs'!$A$2:$I$1722,9,FALSE),"")</f>
        <v/>
      </c>
      <c r="AM11" s="14" t="str">
        <f>IFERROR(VLOOKUP($AG$1&amp;'Service PJ'!$D9&amp;'Service PJ'!$B9&amp;'Service PJ'!$A9&amp;"*",'EPA_US9RT techs'!$A$2:$I$1722,9,FALSE),"")</f>
        <v/>
      </c>
      <c r="AN11" s="14" t="str">
        <f>IFERROR(VLOOKUP($AG$1&amp;'Service PJ'!$D9&amp;'Service PJ'!$B9&amp;'Service PJ'!$A9&amp;"*",'EPA_US9RT techs'!$A$2:$I$1722,9,FALSE),"")</f>
        <v/>
      </c>
      <c r="AO11" s="14" t="str">
        <f>IFERROR(VLOOKUP($AG$1&amp;'Service PJ'!$D9&amp;'Service PJ'!$B9&amp;'Service PJ'!$A9&amp;"*",'EPA_US9RT techs'!$A$2:$I$1722,9,FALSE),"")</f>
        <v/>
      </c>
      <c r="AP11" s="14" t="str">
        <f>IFERROR(VLOOKUP($AG$1&amp;'Service PJ'!$D9&amp;'Service PJ'!$B9&amp;'Service PJ'!$A9&amp;"*",'EPA_US9RT techs'!$A$2:$I$1722,9,FALSE),"")</f>
        <v/>
      </c>
      <c r="AQ11" s="14" t="str">
        <f>IFERROR(VLOOKUP($AG$1&amp;'Service PJ'!$D9&amp;'Service PJ'!$B9&amp;'Service PJ'!$A9&amp;"*",'EPA_US9RT techs'!$A$2:$I$1722,9,FALSE),"")</f>
        <v/>
      </c>
      <c r="AR11" s="14" t="str">
        <f>IFERROR(VLOOKUP($AG$1&amp;'Service PJ'!$D9&amp;'Service PJ'!$B9&amp;'Service PJ'!$A9&amp;"*",'EPA_US9RT techs'!$A$2:$I$1722,9,FALSE),"")</f>
        <v/>
      </c>
      <c r="AS11" s="14" t="str">
        <f>IFERROR(VLOOKUP($AG$1&amp;'Service PJ'!$D9&amp;'Service PJ'!$B9&amp;'Service PJ'!$A9&amp;"*",'EPA_US9RT techs'!$A$2:$I$1722,9,FALSE),"")</f>
        <v/>
      </c>
      <c r="AT11" s="14" t="str">
        <f>IFERROR(VLOOKUP($AG$1&amp;'Service PJ'!$D9&amp;'Service PJ'!$B9&amp;'Service PJ'!$A9&amp;"*",'EPA_US9RT techs'!$A$2:$I$1722,9,FALSE),"")</f>
        <v/>
      </c>
      <c r="AU11" s="14" t="str">
        <f>IFERROR(VLOOKUP($AG$1&amp;'Service PJ'!$D9&amp;'Service PJ'!$B9&amp;'Service PJ'!$A9&amp;"*",'EPA_US9RT techs'!$A$2:$I$1722,9,FALSE),"")</f>
        <v/>
      </c>
      <c r="AV11" s="14" t="str">
        <f>IFERROR(VLOOKUP($AG$1&amp;'Service PJ'!$D9&amp;'Service PJ'!$B9&amp;'Service PJ'!$A9&amp;"*",'EPA_US9RT techs'!$A$2:$I$1722,9,FALSE),"")</f>
        <v/>
      </c>
      <c r="AW11" s="14" t="str">
        <f>IFERROR(VLOOKUP($AG$1&amp;'Service PJ'!$D9&amp;'Service PJ'!$B9&amp;'Service PJ'!$A9&amp;"*",'EPA_US9RT techs'!$A$2:$I$1722,9,FALSE),"")</f>
        <v/>
      </c>
      <c r="AX11" s="14" t="str">
        <f>IFERROR(VLOOKUP($AG$1&amp;'Service PJ'!$D9&amp;'Service PJ'!$B9&amp;'Service PJ'!$A9&amp;"*",'EPA_US9RT techs'!$A$2:$I$1722,9,FALSE),"")</f>
        <v/>
      </c>
      <c r="AY11" s="14" t="str">
        <f>IFERROR(VLOOKUP($AG$1&amp;'Service PJ'!$D9&amp;'Service PJ'!$B9&amp;'Service PJ'!$A9&amp;"*",'EPA_US9RT techs'!$A$2:$I$1722,9,FALSE),"")</f>
        <v/>
      </c>
      <c r="AZ11" s="14" t="str">
        <f>IFERROR(VLOOKUP($AG$1&amp;'Service PJ'!$D9&amp;'Service PJ'!$B9&amp;'Service PJ'!$A9&amp;"*",'EPA_US9RT techs'!$A$2:$I$1722,9,FALSE),"")</f>
        <v/>
      </c>
      <c r="BA11" s="14" t="str">
        <f>IFERROR(VLOOKUP($AG$1&amp;'Service PJ'!$D9&amp;'Service PJ'!$B9&amp;'Service PJ'!$A9&amp;"*",'EPA_US9RT techs'!$A$2:$I$1722,9,FALSE),"")</f>
        <v/>
      </c>
      <c r="BB11" s="14" t="str">
        <f>IFERROR(VLOOKUP($AG$1&amp;'Service PJ'!$D9&amp;'Service PJ'!$B9&amp;'Service PJ'!$A9&amp;"*",'EPA_US9RT techs'!$A$2:$I$1722,9,FALSE),"")</f>
        <v/>
      </c>
      <c r="BC11" s="14" t="str">
        <f>IFERROR(VLOOKUP($AG$1&amp;'Service PJ'!$D9&amp;'Service PJ'!$B9&amp;'Service PJ'!$A9&amp;"*",'EPA_US9RT techs'!$A$2:$I$1722,9,FALSE),"")</f>
        <v/>
      </c>
      <c r="BD11" s="14" t="str">
        <f>IFERROR(VLOOKUP($AG$1&amp;'Service PJ'!$D9&amp;'Service PJ'!$B9&amp;'Service PJ'!$A9&amp;"*",'EPA_US9RT techs'!$A$2:$I$1722,9,FALSE),"")</f>
        <v/>
      </c>
      <c r="BE11" s="14" t="str">
        <f>IFERROR(VLOOKUP($AG$1&amp;'Service PJ'!$D9&amp;'Service PJ'!$B9&amp;'Service PJ'!$A9&amp;"*",'EPA_US9RT techs'!$A$2:$I$1722,9,FALSE),"")</f>
        <v/>
      </c>
      <c r="BF11" s="14" t="str">
        <f>IFERROR(VLOOKUP($AG$1&amp;'Service PJ'!$D9&amp;'Service PJ'!$B9&amp;'Service PJ'!$A9&amp;"*",'EPA_US9RT techs'!$A$2:$I$1722,9,FALSE),"")</f>
        <v/>
      </c>
      <c r="BG11" s="14" t="str">
        <f>IFERROR(VLOOKUP($AG$1&amp;'Service PJ'!$D9&amp;'Service PJ'!$B9&amp;'Service PJ'!$A9&amp;"*",'EPA_US9RT techs'!$A$2:$I$1722,9,FALSE),"")</f>
        <v/>
      </c>
      <c r="BH11" s="14" t="str">
        <f>IFERROR(VLOOKUP($AG$1&amp;'Service PJ'!$D9&amp;'Service PJ'!$B9&amp;'Service PJ'!$A9&amp;"*",'EPA_US9RT techs'!$A$2:$I$1722,9,FALSE),"")</f>
        <v/>
      </c>
      <c r="BI11" s="14" t="str">
        <f>IFERROR(VLOOKUP($AG$1&amp;'Service PJ'!$D9&amp;'Service PJ'!$B9&amp;'Service PJ'!$A9&amp;"*",'EPA_US9RT techs'!$A$2:$I$1722,9,FALSE),"")</f>
        <v/>
      </c>
      <c r="BJ11" s="14" t="str">
        <f>IFERROR(VLOOKUP($AG$1&amp;'Service PJ'!$D9&amp;'Service PJ'!$B9&amp;'Service PJ'!$A9&amp;"*",'EPA_US9RT techs'!$A$2:$I$1722,9,FALSE),"")</f>
        <v/>
      </c>
      <c r="BK11" s="14" t="str">
        <f>IFERROR(VLOOKUP($AG$1&amp;'Service PJ'!$D9&amp;'Service PJ'!$B9&amp;'Service PJ'!$A9&amp;"*",'EPA_US9RT techs'!$A$2:$I$1722,9,FALSE),"")</f>
        <v/>
      </c>
      <c r="BM11" t="str">
        <f>IF(SUM(BN11:CD11)=0,"\I:",'Service PJ'!$D9&amp;"_"&amp;'Service PJ'!$E9&amp;"_"&amp;'Service PJ'!$C9)</f>
        <v>\I:</v>
      </c>
      <c r="BN11" s="14" t="str">
        <f>IFERROR(VLOOKUP($BM$1&amp;'Service PJ'!$D9&amp;'Service PJ'!$B9&amp;'Service PJ'!$A9&amp;"*",'EPA_US9RT techs'!$A$2:$I$1722,9,FALSE),"")</f>
        <v/>
      </c>
      <c r="BO11" s="14" t="str">
        <f>IFERROR(VLOOKUP($BM$1&amp;'Service PJ'!$D9&amp;'Service PJ'!$B9&amp;'Service PJ'!$A9&amp;"*",'EPA_US9RT techs'!$A$2:$I$1722,9,FALSE),"")</f>
        <v/>
      </c>
      <c r="BP11" s="14" t="str">
        <f>IFERROR(VLOOKUP($BM$1&amp;'Service PJ'!$D9&amp;'Service PJ'!$B9&amp;'Service PJ'!$A9&amp;"*",'EPA_US9RT techs'!$A$2:$I$1722,9,FALSE),"")</f>
        <v/>
      </c>
      <c r="BQ11" s="14" t="str">
        <f>IFERROR(VLOOKUP($BM$1&amp;'Service PJ'!$D9&amp;'Service PJ'!$B9&amp;'Service PJ'!$A9&amp;"*",'EPA_US9RT techs'!$A$2:$I$1722,9,FALSE),"")</f>
        <v/>
      </c>
      <c r="BR11" s="14" t="str">
        <f>IFERROR(VLOOKUP($BM$1&amp;'Service PJ'!$D9&amp;'Service PJ'!$B9&amp;'Service PJ'!$A9&amp;"*",'EPA_US9RT techs'!$A$2:$I$1722,9,FALSE),"")</f>
        <v/>
      </c>
      <c r="BS11" s="14" t="str">
        <f>IFERROR(VLOOKUP($BM$1&amp;'Service PJ'!$D9&amp;'Service PJ'!$B9&amp;'Service PJ'!$A9&amp;"*",'EPA_US9RT techs'!$A$2:$I$1722,9,FALSE),"")</f>
        <v/>
      </c>
      <c r="BT11" s="14" t="str">
        <f>IFERROR(VLOOKUP($BM$1&amp;'Service PJ'!$D9&amp;'Service PJ'!$B9&amp;'Service PJ'!$A9&amp;"*",'EPA_US9RT techs'!$A$2:$I$1722,9,FALSE),"")</f>
        <v/>
      </c>
      <c r="BU11" s="14" t="str">
        <f>IFERROR(VLOOKUP($BM$1&amp;'Service PJ'!$D9&amp;'Service PJ'!$B9&amp;'Service PJ'!$A9&amp;"*",'EPA_US9RT techs'!$A$2:$I$1722,9,FALSE),"")</f>
        <v/>
      </c>
      <c r="BV11" s="14" t="str">
        <f>IFERROR(VLOOKUP($BM$1&amp;'Service PJ'!$D9&amp;'Service PJ'!$B9&amp;'Service PJ'!$A9&amp;"*",'EPA_US9RT techs'!$A$2:$I$1722,9,FALSE),"")</f>
        <v/>
      </c>
      <c r="BW11" s="14" t="str">
        <f>IFERROR(VLOOKUP($BM$1&amp;'Service PJ'!$D9&amp;'Service PJ'!$B9&amp;'Service PJ'!$A9&amp;"*",'EPA_US9RT techs'!$A$2:$I$1722,9,FALSE),"")</f>
        <v/>
      </c>
      <c r="BX11" s="14" t="str">
        <f>IFERROR(VLOOKUP($BM$1&amp;'Service PJ'!$D9&amp;'Service PJ'!$B9&amp;'Service PJ'!$A9&amp;"*",'EPA_US9RT techs'!$A$2:$I$1722,9,FALSE),"")</f>
        <v/>
      </c>
      <c r="BY11" s="14" t="str">
        <f>IFERROR(VLOOKUP($BM$1&amp;'Service PJ'!$D9&amp;'Service PJ'!$B9&amp;'Service PJ'!$A9&amp;"*",'EPA_US9RT techs'!$A$2:$I$1722,9,FALSE),"")</f>
        <v/>
      </c>
      <c r="BZ11" s="14" t="str">
        <f>IFERROR(VLOOKUP($BM$1&amp;'Service PJ'!$D9&amp;'Service PJ'!$B9&amp;'Service PJ'!$A9&amp;"*",'EPA_US9RT techs'!$A$2:$I$1722,9,FALSE),"")</f>
        <v/>
      </c>
      <c r="CA11" s="14" t="str">
        <f>IFERROR(VLOOKUP($BM$1&amp;'Service PJ'!$D9&amp;'Service PJ'!$B9&amp;'Service PJ'!$A9&amp;"*",'EPA_US9RT techs'!$A$2:$I$1722,9,FALSE),"")</f>
        <v/>
      </c>
      <c r="CB11" s="14" t="str">
        <f>IFERROR(VLOOKUP($BM$1&amp;'Service PJ'!$D9&amp;'Service PJ'!$B9&amp;'Service PJ'!$A9&amp;"*",'EPA_US9RT techs'!$A$2:$I$1722,9,FALSE),"")</f>
        <v/>
      </c>
      <c r="CC11" s="14" t="str">
        <f>IFERROR(VLOOKUP($BM$1&amp;'Service PJ'!$D9&amp;'Service PJ'!$B9&amp;'Service PJ'!$A9&amp;"*",'EPA_US9RT techs'!$A$2:$I$1722,9,FALSE),"")</f>
        <v/>
      </c>
      <c r="CD11" s="14" t="str">
        <f>IFERROR(VLOOKUP($BM$1&amp;'Service PJ'!$D9&amp;'Service PJ'!$B9&amp;'Service PJ'!$A9&amp;"*",'EPA_US9RT techs'!$A$2:$I$1722,9,FALSE),"")</f>
        <v/>
      </c>
      <c r="CE11" s="14" t="str">
        <f>IFERROR(VLOOKUP($BM$1&amp;'Service PJ'!$D9&amp;'Service PJ'!$B9&amp;'Service PJ'!$A9&amp;"*",'EPA_US9RT techs'!$A$2:$I$1722,9,FALSE),"")</f>
        <v/>
      </c>
      <c r="CF11" s="14" t="str">
        <f>IFERROR(VLOOKUP($BM$1&amp;'Service PJ'!$D9&amp;'Service PJ'!$B9&amp;'Service PJ'!$A9&amp;"*",'EPA_US9RT techs'!$A$2:$I$1722,9,FALSE),"")</f>
        <v/>
      </c>
      <c r="CG11" s="14" t="str">
        <f>IFERROR(VLOOKUP($BM$1&amp;'Service PJ'!$D9&amp;'Service PJ'!$B9&amp;'Service PJ'!$A9&amp;"*",'EPA_US9RT techs'!$A$2:$I$1722,9,FALSE),"")</f>
        <v/>
      </c>
      <c r="CH11" s="14" t="str">
        <f>IFERROR(VLOOKUP($BM$1&amp;'Service PJ'!$D9&amp;'Service PJ'!$B9&amp;'Service PJ'!$A9&amp;"*",'EPA_US9RT techs'!$A$2:$I$1722,9,FALSE),"")</f>
        <v/>
      </c>
      <c r="CI11" s="14" t="str">
        <f>IFERROR(VLOOKUP($BM$1&amp;'Service PJ'!$D9&amp;'Service PJ'!$B9&amp;'Service PJ'!$A9&amp;"*",'EPA_US9RT techs'!$A$2:$I$1722,9,FALSE),"")</f>
        <v/>
      </c>
      <c r="CJ11" s="14" t="str">
        <f>IFERROR(VLOOKUP($BM$1&amp;'Service PJ'!$D9&amp;'Service PJ'!$B9&amp;'Service PJ'!$A9&amp;"*",'EPA_US9RT techs'!$A$2:$I$1722,9,FALSE),"")</f>
        <v/>
      </c>
      <c r="CK11" s="14" t="str">
        <f>IFERROR(VLOOKUP($BM$1&amp;'Service PJ'!$D9&amp;'Service PJ'!$B9&amp;'Service PJ'!$A9&amp;"*",'EPA_US9RT techs'!$A$2:$I$1722,9,FALSE),"")</f>
        <v/>
      </c>
      <c r="CL11" s="14" t="str">
        <f>IFERROR(VLOOKUP($BM$1&amp;'Service PJ'!$D9&amp;'Service PJ'!$B9&amp;'Service PJ'!$A9&amp;"*",'EPA_US9RT techs'!$A$2:$I$1722,9,FALSE),"")</f>
        <v/>
      </c>
      <c r="CM11" s="14" t="str">
        <f>IFERROR(VLOOKUP($BM$1&amp;'Service PJ'!$D9&amp;'Service PJ'!$B9&amp;'Service PJ'!$A9&amp;"*",'EPA_US9RT techs'!$A$2:$I$1722,9,FALSE),"")</f>
        <v/>
      </c>
      <c r="CN11" s="14" t="str">
        <f>IFERROR(VLOOKUP($BM$1&amp;'Service PJ'!$D9&amp;'Service PJ'!$B9&amp;'Service PJ'!$A9&amp;"*",'EPA_US9RT techs'!$A$2:$I$1722,9,FALSE),"")</f>
        <v/>
      </c>
      <c r="CO11" s="14" t="str">
        <f>IFERROR(VLOOKUP($BM$1&amp;'Service PJ'!$D9&amp;'Service PJ'!$B9&amp;'Service PJ'!$A9&amp;"*",'EPA_US9RT techs'!$A$2:$I$1722,9,FALSE),"")</f>
        <v/>
      </c>
      <c r="CP11" s="14" t="str">
        <f>IFERROR(VLOOKUP($BM$1&amp;'Service PJ'!$D9&amp;'Service PJ'!$B9&amp;'Service PJ'!$A9&amp;"*",'EPA_US9RT techs'!$A$2:$I$1722,9,FALSE),"")</f>
        <v/>
      </c>
      <c r="CQ11" s="14" t="str">
        <f>IFERROR(VLOOKUP($BM$1&amp;'Service PJ'!$D9&amp;'Service PJ'!$B9&amp;'Service PJ'!$A9&amp;"*",'EPA_US9RT techs'!$A$2:$I$1722,9,FALSE),"")</f>
        <v/>
      </c>
      <c r="CS11" t="str">
        <f>IF(SUM(CT11:DJ11)=0,"\I:",'Service PJ'!$D9&amp;"_"&amp;'Service PJ'!$E9&amp;"_"&amp;'Service PJ'!$C9)</f>
        <v>IFP_SPC_ELC</v>
      </c>
      <c r="CT11" s="2">
        <f>IFERROR(VLOOKUP($CS$1&amp;'Service PJ'!$D9&amp;'Service PJ'!$B9&amp;'Service PJ'!$A9&amp;"*",'EPA_US9RT techs'!$A$2:$I$1722,9,FALSE),"")</f>
        <v>30</v>
      </c>
      <c r="CU11" s="2">
        <f>IFERROR(VLOOKUP($CS$1&amp;'Service PJ'!$D9&amp;'Service PJ'!$B9&amp;'Service PJ'!$A9&amp;"*",'EPA_US9RT techs'!$A$2:$I$1722,9,FALSE),"")</f>
        <v>30</v>
      </c>
      <c r="CV11" s="2">
        <f>IFERROR(VLOOKUP($CS$1&amp;'Service PJ'!$D9&amp;'Service PJ'!$B9&amp;'Service PJ'!$A9&amp;"*",'EPA_US9RT techs'!$A$2:$I$1722,9,FALSE),"")</f>
        <v>30</v>
      </c>
      <c r="CW11" s="2">
        <f>IFERROR(VLOOKUP($CS$1&amp;'Service PJ'!$D9&amp;'Service PJ'!$B9&amp;'Service PJ'!$A9&amp;"*",'EPA_US9RT techs'!$A$2:$I$1722,9,FALSE),"")</f>
        <v>30</v>
      </c>
      <c r="CX11" s="2">
        <f>IFERROR(VLOOKUP($CS$1&amp;'Service PJ'!$D9&amp;'Service PJ'!$B9&amp;'Service PJ'!$A9&amp;"*",'EPA_US9RT techs'!$A$2:$I$1722,9,FALSE),"")</f>
        <v>30</v>
      </c>
      <c r="CY11" s="2">
        <f>IFERROR(VLOOKUP($CS$1&amp;'Service PJ'!$D9&amp;'Service PJ'!$B9&amp;'Service PJ'!$A9&amp;"*",'EPA_US9RT techs'!$A$2:$I$1722,9,FALSE),"")</f>
        <v>30</v>
      </c>
      <c r="CZ11" s="2">
        <f>IFERROR(VLOOKUP($CS$1&amp;'Service PJ'!$D9&amp;'Service PJ'!$B9&amp;'Service PJ'!$A9&amp;"*",'EPA_US9RT techs'!$A$2:$I$1722,9,FALSE),"")</f>
        <v>30</v>
      </c>
      <c r="DA11" s="2">
        <f>IFERROR(VLOOKUP($CS$1&amp;'Service PJ'!$D9&amp;'Service PJ'!$B9&amp;'Service PJ'!$A9&amp;"*",'EPA_US9RT techs'!$A$2:$I$1722,9,FALSE),"")</f>
        <v>30</v>
      </c>
      <c r="DB11" s="2">
        <f>IFERROR(VLOOKUP($CS$1&amp;'Service PJ'!$D9&amp;'Service PJ'!$B9&amp;'Service PJ'!$A9&amp;"*",'EPA_US9RT techs'!$A$2:$I$1722,9,FALSE),"")</f>
        <v>30</v>
      </c>
      <c r="DC11" s="2">
        <f>IFERROR(VLOOKUP($CS$1&amp;'Service PJ'!$D9&amp;'Service PJ'!$B9&amp;'Service PJ'!$A9&amp;"*",'EPA_US9RT techs'!$A$2:$I$1722,9,FALSE),"")</f>
        <v>30</v>
      </c>
      <c r="DD11" s="2">
        <f>IFERROR(VLOOKUP($CS$1&amp;'Service PJ'!$D9&amp;'Service PJ'!$B9&amp;'Service PJ'!$A9&amp;"*",'EPA_US9RT techs'!$A$2:$I$1722,9,FALSE),"")</f>
        <v>30</v>
      </c>
      <c r="DE11" s="2">
        <f>IFERROR(VLOOKUP($CS$1&amp;'Service PJ'!$D9&amp;'Service PJ'!$B9&amp;'Service PJ'!$A9&amp;"*",'EPA_US9RT techs'!$A$2:$I$1722,9,FALSE),"")</f>
        <v>30</v>
      </c>
      <c r="DF11" s="2">
        <f>IFERROR(VLOOKUP($CS$1&amp;'Service PJ'!$D9&amp;'Service PJ'!$B9&amp;'Service PJ'!$A9&amp;"*",'EPA_US9RT techs'!$A$2:$I$1722,9,FALSE),"")</f>
        <v>30</v>
      </c>
      <c r="DG11" s="2">
        <f>IFERROR(VLOOKUP($CS$1&amp;'Service PJ'!$D9&amp;'Service PJ'!$B9&amp;'Service PJ'!$A9&amp;"*",'EPA_US9RT techs'!$A$2:$I$1722,9,FALSE),"")</f>
        <v>30</v>
      </c>
      <c r="DH11" s="2">
        <f>IFERROR(VLOOKUP($CS$1&amp;'Service PJ'!$D9&amp;'Service PJ'!$B9&amp;'Service PJ'!$A9&amp;"*",'EPA_US9RT techs'!$A$2:$I$1722,9,FALSE),"")</f>
        <v>30</v>
      </c>
      <c r="DI11" s="2">
        <f>IFERROR(VLOOKUP($CS$1&amp;'Service PJ'!$D9&amp;'Service PJ'!$B9&amp;'Service PJ'!$A9&amp;"*",'EPA_US9RT techs'!$A$2:$I$1722,9,FALSE),"")</f>
        <v>30</v>
      </c>
      <c r="DJ11" s="2">
        <f>IFERROR(VLOOKUP($CS$1&amp;'Service PJ'!$D9&amp;'Service PJ'!$B9&amp;'Service PJ'!$A9&amp;"*",'EPA_US9RT techs'!$A$2:$I$1722,9,FALSE),"")</f>
        <v>30</v>
      </c>
      <c r="DK11" s="2">
        <f>IFERROR(VLOOKUP($CS$1&amp;'Service PJ'!$D9&amp;'Service PJ'!$B9&amp;'Service PJ'!$A9&amp;"*",'EPA_US9RT techs'!$A$2:$I$1722,9,FALSE),"")</f>
        <v>30</v>
      </c>
      <c r="DL11" s="2">
        <f>IFERROR(VLOOKUP($CS$1&amp;'Service PJ'!$D9&amp;'Service PJ'!$B9&amp;'Service PJ'!$A9&amp;"*",'EPA_US9RT techs'!$A$2:$I$1722,9,FALSE),"")</f>
        <v>30</v>
      </c>
      <c r="DM11" s="2">
        <f>IFERROR(VLOOKUP($CS$1&amp;'Service PJ'!$D9&amp;'Service PJ'!$B9&amp;'Service PJ'!$A9&amp;"*",'EPA_US9RT techs'!$A$2:$I$1722,9,FALSE),"")</f>
        <v>30</v>
      </c>
      <c r="DN11" s="2">
        <f>IFERROR(VLOOKUP($CS$1&amp;'Service PJ'!$D9&amp;'Service PJ'!$B9&amp;'Service PJ'!$A9&amp;"*",'EPA_US9RT techs'!$A$2:$I$1722,9,FALSE),"")</f>
        <v>30</v>
      </c>
      <c r="DO11" s="2">
        <f>IFERROR(VLOOKUP($CS$1&amp;'Service PJ'!$D9&amp;'Service PJ'!$B9&amp;'Service PJ'!$A9&amp;"*",'EPA_US9RT techs'!$A$2:$I$1722,9,FALSE),"")</f>
        <v>30</v>
      </c>
      <c r="DP11" s="2">
        <f>IFERROR(VLOOKUP($CS$1&amp;'Service PJ'!$D9&amp;'Service PJ'!$B9&amp;'Service PJ'!$A9&amp;"*",'EPA_US9RT techs'!$A$2:$I$1722,9,FALSE),"")</f>
        <v>30</v>
      </c>
      <c r="DQ11" s="2">
        <f>IFERROR(VLOOKUP($CS$1&amp;'Service PJ'!$D9&amp;'Service PJ'!$B9&amp;'Service PJ'!$A9&amp;"*",'EPA_US9RT techs'!$A$2:$I$1722,9,FALSE),"")</f>
        <v>30</v>
      </c>
      <c r="DR11" s="2">
        <f>IFERROR(VLOOKUP($CS$1&amp;'Service PJ'!$D9&amp;'Service PJ'!$B9&amp;'Service PJ'!$A9&amp;"*",'EPA_US9RT techs'!$A$2:$I$1722,9,FALSE),"")</f>
        <v>30</v>
      </c>
      <c r="DS11" s="2">
        <f>IFERROR(VLOOKUP($CS$1&amp;'Service PJ'!$D9&amp;'Service PJ'!$B9&amp;'Service PJ'!$A9&amp;"*",'EPA_US9RT techs'!$A$2:$I$1722,9,FALSE),"")</f>
        <v>30</v>
      </c>
      <c r="DT11" s="2">
        <f>IFERROR(VLOOKUP($CS$1&amp;'Service PJ'!$D9&amp;'Service PJ'!$B9&amp;'Service PJ'!$A9&amp;"*",'EPA_US9RT techs'!$A$2:$I$1722,9,FALSE),"")</f>
        <v>30</v>
      </c>
      <c r="DU11" s="2">
        <f>IFERROR(VLOOKUP($CS$1&amp;'Service PJ'!$D9&amp;'Service PJ'!$B9&amp;'Service PJ'!$A9&amp;"*",'EPA_US9RT techs'!$A$2:$I$1722,9,FALSE),"")</f>
        <v>30</v>
      </c>
      <c r="DV11" s="2">
        <f>IFERROR(VLOOKUP($CS$1&amp;'Service PJ'!$D9&amp;'Service PJ'!$B9&amp;'Service PJ'!$A9&amp;"*",'EPA_US9RT techs'!$A$2:$I$1722,9,FALSE),"")</f>
        <v>30</v>
      </c>
      <c r="DW11" s="2">
        <f>IFERROR(VLOOKUP($CS$1&amp;'Service PJ'!$D9&amp;'Service PJ'!$B9&amp;'Service PJ'!$A9&amp;"*",'EPA_US9RT techs'!$A$2:$I$1722,9,FALSE),"")</f>
        <v>30</v>
      </c>
    </row>
    <row r="12" spans="1:127" x14ac:dyDescent="0.45">
      <c r="A12" t="str">
        <f>IF(SUM(B12:R12)=0,"\I:",'Service PJ'!$D10&amp;"_"&amp;'Service PJ'!$E10&amp;"_"&amp;'Service PJ'!$C10)</f>
        <v>\I:</v>
      </c>
      <c r="B12" s="14" t="str">
        <f>IFERROR(VLOOKUP($A$1&amp;'Service PJ'!$D10&amp;'Service PJ'!$B10&amp;'Service PJ'!$A10&amp;"*",'EPA_US9RT techs'!$A$2:$I$1722,9,FALSE),"")</f>
        <v/>
      </c>
      <c r="C12" s="14" t="str">
        <f>IFERROR(VLOOKUP($A$1&amp;'Service PJ'!$D10&amp;'Service PJ'!$B10&amp;'Service PJ'!$A10&amp;"*",'EPA_US9RT techs'!$A$2:$I$1722,9,FALSE),"")</f>
        <v/>
      </c>
      <c r="D12" s="14" t="str">
        <f>IFERROR(VLOOKUP($A$1&amp;'Service PJ'!$D10&amp;'Service PJ'!$B10&amp;'Service PJ'!$A10&amp;"*",'EPA_US9RT techs'!$A$2:$I$1722,9,FALSE),"")</f>
        <v/>
      </c>
      <c r="E12" s="14" t="str">
        <f>IFERROR(VLOOKUP($A$1&amp;'Service PJ'!$D10&amp;'Service PJ'!$B10&amp;'Service PJ'!$A10&amp;"*",'EPA_US9RT techs'!$A$2:$I$1722,9,FALSE),"")</f>
        <v/>
      </c>
      <c r="F12" s="14" t="str">
        <f>IFERROR(VLOOKUP($A$1&amp;'Service PJ'!$D10&amp;'Service PJ'!$B10&amp;'Service PJ'!$A10&amp;"*",'EPA_US9RT techs'!$A$2:$I$1722,9,FALSE),"")</f>
        <v/>
      </c>
      <c r="G12" s="14" t="str">
        <f>IFERROR(VLOOKUP($A$1&amp;'Service PJ'!$D10&amp;'Service PJ'!$B10&amp;'Service PJ'!$A10&amp;"*",'EPA_US9RT techs'!$A$2:$I$1722,9,FALSE),"")</f>
        <v/>
      </c>
      <c r="H12" s="14" t="str">
        <f>IFERROR(VLOOKUP($A$1&amp;'Service PJ'!$D10&amp;'Service PJ'!$B10&amp;'Service PJ'!$A10&amp;"*",'EPA_US9RT techs'!$A$2:$I$1722,9,FALSE),"")</f>
        <v/>
      </c>
      <c r="I12" s="14" t="str">
        <f>IFERROR(VLOOKUP($A$1&amp;'Service PJ'!$D10&amp;'Service PJ'!$B10&amp;'Service PJ'!$A10&amp;"*",'EPA_US9RT techs'!$A$2:$I$1722,9,FALSE),"")</f>
        <v/>
      </c>
      <c r="J12" s="14" t="str">
        <f>IFERROR(VLOOKUP($A$1&amp;'Service PJ'!$D10&amp;'Service PJ'!$B10&amp;'Service PJ'!$A10&amp;"*",'EPA_US9RT techs'!$A$2:$I$1722,9,FALSE),"")</f>
        <v/>
      </c>
      <c r="K12" s="14" t="str">
        <f>IFERROR(VLOOKUP($A$1&amp;'Service PJ'!$D10&amp;'Service PJ'!$B10&amp;'Service PJ'!$A10&amp;"*",'EPA_US9RT techs'!$A$2:$I$1722,9,FALSE),"")</f>
        <v/>
      </c>
      <c r="L12" s="14" t="str">
        <f>IFERROR(VLOOKUP($A$1&amp;'Service PJ'!$D10&amp;'Service PJ'!$B10&amp;'Service PJ'!$A10&amp;"*",'EPA_US9RT techs'!$A$2:$I$1722,9,FALSE),"")</f>
        <v/>
      </c>
      <c r="M12" s="14" t="str">
        <f>IFERROR(VLOOKUP($A$1&amp;'Service PJ'!$D10&amp;'Service PJ'!$B10&amp;'Service PJ'!$A10&amp;"*",'EPA_US9RT techs'!$A$2:$I$1722,9,FALSE),"")</f>
        <v/>
      </c>
      <c r="N12" s="14" t="str">
        <f>IFERROR(VLOOKUP($A$1&amp;'Service PJ'!$D10&amp;'Service PJ'!$B10&amp;'Service PJ'!$A10&amp;"*",'EPA_US9RT techs'!$A$2:$I$1722,9,FALSE),"")</f>
        <v/>
      </c>
      <c r="O12" s="14" t="str">
        <f>IFERROR(VLOOKUP($A$1&amp;'Service PJ'!$D10&amp;'Service PJ'!$B10&amp;'Service PJ'!$A10&amp;"*",'EPA_US9RT techs'!$A$2:$I$1722,9,FALSE),"")</f>
        <v/>
      </c>
      <c r="P12" s="14" t="str">
        <f>IFERROR(VLOOKUP($A$1&amp;'Service PJ'!$D10&amp;'Service PJ'!$B10&amp;'Service PJ'!$A10&amp;"*",'EPA_US9RT techs'!$A$2:$I$1722,9,FALSE),"")</f>
        <v/>
      </c>
      <c r="Q12" s="14" t="str">
        <f>IFERROR(VLOOKUP($A$1&amp;'Service PJ'!$D10&amp;'Service PJ'!$B10&amp;'Service PJ'!$A10&amp;"*",'EPA_US9RT techs'!$A$2:$I$1722,9,FALSE),"")</f>
        <v/>
      </c>
      <c r="R12" s="14" t="str">
        <f>IFERROR(VLOOKUP($A$1&amp;'Service PJ'!$D10&amp;'Service PJ'!$B10&amp;'Service PJ'!$A10&amp;"*",'EPA_US9RT techs'!$A$2:$I$1722,9,FALSE),"")</f>
        <v/>
      </c>
      <c r="S12" s="14" t="str">
        <f>IFERROR(VLOOKUP($A$1&amp;'Service PJ'!$D10&amp;'Service PJ'!$B10&amp;'Service PJ'!$A10&amp;"*",'EPA_US9RT techs'!$A$2:$I$1722,9,FALSE),"")</f>
        <v/>
      </c>
      <c r="T12" s="14" t="str">
        <f>IFERROR(VLOOKUP($A$1&amp;'Service PJ'!$D10&amp;'Service PJ'!$B10&amp;'Service PJ'!$A10&amp;"*",'EPA_US9RT techs'!$A$2:$I$1722,9,FALSE),"")</f>
        <v/>
      </c>
      <c r="U12" s="14" t="str">
        <f>IFERROR(VLOOKUP($A$1&amp;'Service PJ'!$D10&amp;'Service PJ'!$B10&amp;'Service PJ'!$A10&amp;"*",'EPA_US9RT techs'!$A$2:$I$1722,9,FALSE),"")</f>
        <v/>
      </c>
      <c r="V12" s="14" t="str">
        <f>IFERROR(VLOOKUP($A$1&amp;'Service PJ'!$D10&amp;'Service PJ'!$B10&amp;'Service PJ'!$A10&amp;"*",'EPA_US9RT techs'!$A$2:$I$1722,9,FALSE),"")</f>
        <v/>
      </c>
      <c r="W12" s="14" t="str">
        <f>IFERROR(VLOOKUP($A$1&amp;'Service PJ'!$D10&amp;'Service PJ'!$B10&amp;'Service PJ'!$A10&amp;"*",'EPA_US9RT techs'!$A$2:$I$1722,9,FALSE),"")</f>
        <v/>
      </c>
      <c r="X12" s="14" t="str">
        <f>IFERROR(VLOOKUP($A$1&amp;'Service PJ'!$D10&amp;'Service PJ'!$B10&amp;'Service PJ'!$A10&amp;"*",'EPA_US9RT techs'!$A$2:$I$1722,9,FALSE),"")</f>
        <v/>
      </c>
      <c r="Y12" s="14" t="str">
        <f>IFERROR(VLOOKUP($A$1&amp;'Service PJ'!$D10&amp;'Service PJ'!$B10&amp;'Service PJ'!$A10&amp;"*",'EPA_US9RT techs'!$A$2:$I$1722,9,FALSE),"")</f>
        <v/>
      </c>
      <c r="Z12" s="14" t="str">
        <f>IFERROR(VLOOKUP($A$1&amp;'Service PJ'!$D10&amp;'Service PJ'!$B10&amp;'Service PJ'!$A10&amp;"*",'EPA_US9RT techs'!$A$2:$I$1722,9,FALSE),"")</f>
        <v/>
      </c>
      <c r="AA12" s="14" t="str">
        <f>IFERROR(VLOOKUP($A$1&amp;'Service PJ'!$D10&amp;'Service PJ'!$B10&amp;'Service PJ'!$A10&amp;"*",'EPA_US9RT techs'!$A$2:$I$1722,9,FALSE),"")</f>
        <v/>
      </c>
      <c r="AB12" s="14" t="str">
        <f>IFERROR(VLOOKUP($A$1&amp;'Service PJ'!$D10&amp;'Service PJ'!$B10&amp;'Service PJ'!$A10&amp;"*",'EPA_US9RT techs'!$A$2:$I$1722,9,FALSE),"")</f>
        <v/>
      </c>
      <c r="AC12" s="14" t="str">
        <f>IFERROR(VLOOKUP($A$1&amp;'Service PJ'!$D10&amp;'Service PJ'!$B10&amp;'Service PJ'!$A10&amp;"*",'EPA_US9RT techs'!$A$2:$I$1722,9,FALSE),"")</f>
        <v/>
      </c>
      <c r="AD12" s="14" t="str">
        <f>IFERROR(VLOOKUP($A$1&amp;'Service PJ'!$D10&amp;'Service PJ'!$B10&amp;'Service PJ'!$A10&amp;"*",'EPA_US9RT techs'!$A$2:$I$1722,9,FALSE),"")</f>
        <v/>
      </c>
      <c r="AE12" s="14" t="str">
        <f>IFERROR(VLOOKUP($A$1&amp;'Service PJ'!$D10&amp;'Service PJ'!$B10&amp;'Service PJ'!$A10&amp;"*",'EPA_US9RT techs'!$A$2:$I$1722,9,FALSE),"")</f>
        <v/>
      </c>
      <c r="AG12" t="str">
        <f>IF(SUM(AH12:AX12)=0,"\I:",'Service PJ'!$D10&amp;"_"&amp;'Service PJ'!$E10&amp;"_"&amp;'Service PJ'!$C10)</f>
        <v>\I:</v>
      </c>
      <c r="AH12" s="14" t="str">
        <f>IFERROR(VLOOKUP($AG$1&amp;'Service PJ'!$D10&amp;'Service PJ'!$B10&amp;'Service PJ'!$A10&amp;"*",'EPA_US9RT techs'!$A$2:$I$1722,9,FALSE),"")</f>
        <v/>
      </c>
      <c r="AI12" s="14" t="str">
        <f>IFERROR(VLOOKUP($AG$1&amp;'Service PJ'!$D10&amp;'Service PJ'!$B10&amp;'Service PJ'!$A10&amp;"*",'EPA_US9RT techs'!$A$2:$I$1722,9,FALSE),"")</f>
        <v/>
      </c>
      <c r="AJ12" s="14" t="str">
        <f>IFERROR(VLOOKUP($AG$1&amp;'Service PJ'!$D10&amp;'Service PJ'!$B10&amp;'Service PJ'!$A10&amp;"*",'EPA_US9RT techs'!$A$2:$I$1722,9,FALSE),"")</f>
        <v/>
      </c>
      <c r="AK12" s="14" t="str">
        <f>IFERROR(VLOOKUP($AG$1&amp;'Service PJ'!$D10&amp;'Service PJ'!$B10&amp;'Service PJ'!$A10&amp;"*",'EPA_US9RT techs'!$A$2:$I$1722,9,FALSE),"")</f>
        <v/>
      </c>
      <c r="AL12" s="14" t="str">
        <f>IFERROR(VLOOKUP($AG$1&amp;'Service PJ'!$D10&amp;'Service PJ'!$B10&amp;'Service PJ'!$A10&amp;"*",'EPA_US9RT techs'!$A$2:$I$1722,9,FALSE),"")</f>
        <v/>
      </c>
      <c r="AM12" s="14" t="str">
        <f>IFERROR(VLOOKUP($AG$1&amp;'Service PJ'!$D10&amp;'Service PJ'!$B10&amp;'Service PJ'!$A10&amp;"*",'EPA_US9RT techs'!$A$2:$I$1722,9,FALSE),"")</f>
        <v/>
      </c>
      <c r="AN12" s="14" t="str">
        <f>IFERROR(VLOOKUP($AG$1&amp;'Service PJ'!$D10&amp;'Service PJ'!$B10&amp;'Service PJ'!$A10&amp;"*",'EPA_US9RT techs'!$A$2:$I$1722,9,FALSE),"")</f>
        <v/>
      </c>
      <c r="AO12" s="14" t="str">
        <f>IFERROR(VLOOKUP($AG$1&amp;'Service PJ'!$D10&amp;'Service PJ'!$B10&amp;'Service PJ'!$A10&amp;"*",'EPA_US9RT techs'!$A$2:$I$1722,9,FALSE),"")</f>
        <v/>
      </c>
      <c r="AP12" s="14" t="str">
        <f>IFERROR(VLOOKUP($AG$1&amp;'Service PJ'!$D10&amp;'Service PJ'!$B10&amp;'Service PJ'!$A10&amp;"*",'EPA_US9RT techs'!$A$2:$I$1722,9,FALSE),"")</f>
        <v/>
      </c>
      <c r="AQ12" s="14" t="str">
        <f>IFERROR(VLOOKUP($AG$1&amp;'Service PJ'!$D10&amp;'Service PJ'!$B10&amp;'Service PJ'!$A10&amp;"*",'EPA_US9RT techs'!$A$2:$I$1722,9,FALSE),"")</f>
        <v/>
      </c>
      <c r="AR12" s="14" t="str">
        <f>IFERROR(VLOOKUP($AG$1&amp;'Service PJ'!$D10&amp;'Service PJ'!$B10&amp;'Service PJ'!$A10&amp;"*",'EPA_US9RT techs'!$A$2:$I$1722,9,FALSE),"")</f>
        <v/>
      </c>
      <c r="AS12" s="14" t="str">
        <f>IFERROR(VLOOKUP($AG$1&amp;'Service PJ'!$D10&amp;'Service PJ'!$B10&amp;'Service PJ'!$A10&amp;"*",'EPA_US9RT techs'!$A$2:$I$1722,9,FALSE),"")</f>
        <v/>
      </c>
      <c r="AT12" s="14" t="str">
        <f>IFERROR(VLOOKUP($AG$1&amp;'Service PJ'!$D10&amp;'Service PJ'!$B10&amp;'Service PJ'!$A10&amp;"*",'EPA_US9RT techs'!$A$2:$I$1722,9,FALSE),"")</f>
        <v/>
      </c>
      <c r="AU12" s="14" t="str">
        <f>IFERROR(VLOOKUP($AG$1&amp;'Service PJ'!$D10&amp;'Service PJ'!$B10&amp;'Service PJ'!$A10&amp;"*",'EPA_US9RT techs'!$A$2:$I$1722,9,FALSE),"")</f>
        <v/>
      </c>
      <c r="AV12" s="14" t="str">
        <f>IFERROR(VLOOKUP($AG$1&amp;'Service PJ'!$D10&amp;'Service PJ'!$B10&amp;'Service PJ'!$A10&amp;"*",'EPA_US9RT techs'!$A$2:$I$1722,9,FALSE),"")</f>
        <v/>
      </c>
      <c r="AW12" s="14" t="str">
        <f>IFERROR(VLOOKUP($AG$1&amp;'Service PJ'!$D10&amp;'Service PJ'!$B10&amp;'Service PJ'!$A10&amp;"*",'EPA_US9RT techs'!$A$2:$I$1722,9,FALSE),"")</f>
        <v/>
      </c>
      <c r="AX12" s="14" t="str">
        <f>IFERROR(VLOOKUP($AG$1&amp;'Service PJ'!$D10&amp;'Service PJ'!$B10&amp;'Service PJ'!$A10&amp;"*",'EPA_US9RT techs'!$A$2:$I$1722,9,FALSE),"")</f>
        <v/>
      </c>
      <c r="AY12" s="14" t="str">
        <f>IFERROR(VLOOKUP($AG$1&amp;'Service PJ'!$D10&amp;'Service PJ'!$B10&amp;'Service PJ'!$A10&amp;"*",'EPA_US9RT techs'!$A$2:$I$1722,9,FALSE),"")</f>
        <v/>
      </c>
      <c r="AZ12" s="14" t="str">
        <f>IFERROR(VLOOKUP($AG$1&amp;'Service PJ'!$D10&amp;'Service PJ'!$B10&amp;'Service PJ'!$A10&amp;"*",'EPA_US9RT techs'!$A$2:$I$1722,9,FALSE),"")</f>
        <v/>
      </c>
      <c r="BA12" s="14" t="str">
        <f>IFERROR(VLOOKUP($AG$1&amp;'Service PJ'!$D10&amp;'Service PJ'!$B10&amp;'Service PJ'!$A10&amp;"*",'EPA_US9RT techs'!$A$2:$I$1722,9,FALSE),"")</f>
        <v/>
      </c>
      <c r="BB12" s="14" t="str">
        <f>IFERROR(VLOOKUP($AG$1&amp;'Service PJ'!$D10&amp;'Service PJ'!$B10&amp;'Service PJ'!$A10&amp;"*",'EPA_US9RT techs'!$A$2:$I$1722,9,FALSE),"")</f>
        <v/>
      </c>
      <c r="BC12" s="14" t="str">
        <f>IFERROR(VLOOKUP($AG$1&amp;'Service PJ'!$D10&amp;'Service PJ'!$B10&amp;'Service PJ'!$A10&amp;"*",'EPA_US9RT techs'!$A$2:$I$1722,9,FALSE),"")</f>
        <v/>
      </c>
      <c r="BD12" s="14" t="str">
        <f>IFERROR(VLOOKUP($AG$1&amp;'Service PJ'!$D10&amp;'Service PJ'!$B10&amp;'Service PJ'!$A10&amp;"*",'EPA_US9RT techs'!$A$2:$I$1722,9,FALSE),"")</f>
        <v/>
      </c>
      <c r="BE12" s="14" t="str">
        <f>IFERROR(VLOOKUP($AG$1&amp;'Service PJ'!$D10&amp;'Service PJ'!$B10&amp;'Service PJ'!$A10&amp;"*",'EPA_US9RT techs'!$A$2:$I$1722,9,FALSE),"")</f>
        <v/>
      </c>
      <c r="BF12" s="14" t="str">
        <f>IFERROR(VLOOKUP($AG$1&amp;'Service PJ'!$D10&amp;'Service PJ'!$B10&amp;'Service PJ'!$A10&amp;"*",'EPA_US9RT techs'!$A$2:$I$1722,9,FALSE),"")</f>
        <v/>
      </c>
      <c r="BG12" s="14" t="str">
        <f>IFERROR(VLOOKUP($AG$1&amp;'Service PJ'!$D10&amp;'Service PJ'!$B10&amp;'Service PJ'!$A10&amp;"*",'EPA_US9RT techs'!$A$2:$I$1722,9,FALSE),"")</f>
        <v/>
      </c>
      <c r="BH12" s="14" t="str">
        <f>IFERROR(VLOOKUP($AG$1&amp;'Service PJ'!$D10&amp;'Service PJ'!$B10&amp;'Service PJ'!$A10&amp;"*",'EPA_US9RT techs'!$A$2:$I$1722,9,FALSE),"")</f>
        <v/>
      </c>
      <c r="BI12" s="14" t="str">
        <f>IFERROR(VLOOKUP($AG$1&amp;'Service PJ'!$D10&amp;'Service PJ'!$B10&amp;'Service PJ'!$A10&amp;"*",'EPA_US9RT techs'!$A$2:$I$1722,9,FALSE),"")</f>
        <v/>
      </c>
      <c r="BJ12" s="14" t="str">
        <f>IFERROR(VLOOKUP($AG$1&amp;'Service PJ'!$D10&amp;'Service PJ'!$B10&amp;'Service PJ'!$A10&amp;"*",'EPA_US9RT techs'!$A$2:$I$1722,9,FALSE),"")</f>
        <v/>
      </c>
      <c r="BK12" s="14" t="str">
        <f>IFERROR(VLOOKUP($AG$1&amp;'Service PJ'!$D10&amp;'Service PJ'!$B10&amp;'Service PJ'!$A10&amp;"*",'EPA_US9RT techs'!$A$2:$I$1722,9,FALSE),"")</f>
        <v/>
      </c>
      <c r="BM12" t="str">
        <f>IF(SUM(BN12:CD12)=0,"\I:",'Service PJ'!$D10&amp;"_"&amp;'Service PJ'!$E10&amp;"_"&amp;'Service PJ'!$C10)</f>
        <v>\I:</v>
      </c>
      <c r="BN12" s="14" t="str">
        <f>IFERROR(VLOOKUP($BM$1&amp;'Service PJ'!$D10&amp;'Service PJ'!$B10&amp;'Service PJ'!$A10&amp;"*",'EPA_US9RT techs'!$A$2:$I$1722,9,FALSE),"")</f>
        <v/>
      </c>
      <c r="BO12" s="14" t="str">
        <f>IFERROR(VLOOKUP($BM$1&amp;'Service PJ'!$D10&amp;'Service PJ'!$B10&amp;'Service PJ'!$A10&amp;"*",'EPA_US9RT techs'!$A$2:$I$1722,9,FALSE),"")</f>
        <v/>
      </c>
      <c r="BP12" s="14" t="str">
        <f>IFERROR(VLOOKUP($BM$1&amp;'Service PJ'!$D10&amp;'Service PJ'!$B10&amp;'Service PJ'!$A10&amp;"*",'EPA_US9RT techs'!$A$2:$I$1722,9,FALSE),"")</f>
        <v/>
      </c>
      <c r="BQ12" s="14" t="str">
        <f>IFERROR(VLOOKUP($BM$1&amp;'Service PJ'!$D10&amp;'Service PJ'!$B10&amp;'Service PJ'!$A10&amp;"*",'EPA_US9RT techs'!$A$2:$I$1722,9,FALSE),"")</f>
        <v/>
      </c>
      <c r="BR12" s="14" t="str">
        <f>IFERROR(VLOOKUP($BM$1&amp;'Service PJ'!$D10&amp;'Service PJ'!$B10&amp;'Service PJ'!$A10&amp;"*",'EPA_US9RT techs'!$A$2:$I$1722,9,FALSE),"")</f>
        <v/>
      </c>
      <c r="BS12" s="14" t="str">
        <f>IFERROR(VLOOKUP($BM$1&amp;'Service PJ'!$D10&amp;'Service PJ'!$B10&amp;'Service PJ'!$A10&amp;"*",'EPA_US9RT techs'!$A$2:$I$1722,9,FALSE),"")</f>
        <v/>
      </c>
      <c r="BT12" s="14" t="str">
        <f>IFERROR(VLOOKUP($BM$1&amp;'Service PJ'!$D10&amp;'Service PJ'!$B10&amp;'Service PJ'!$A10&amp;"*",'EPA_US9RT techs'!$A$2:$I$1722,9,FALSE),"")</f>
        <v/>
      </c>
      <c r="BU12" s="14" t="str">
        <f>IFERROR(VLOOKUP($BM$1&amp;'Service PJ'!$D10&amp;'Service PJ'!$B10&amp;'Service PJ'!$A10&amp;"*",'EPA_US9RT techs'!$A$2:$I$1722,9,FALSE),"")</f>
        <v/>
      </c>
      <c r="BV12" s="14" t="str">
        <f>IFERROR(VLOOKUP($BM$1&amp;'Service PJ'!$D10&amp;'Service PJ'!$B10&amp;'Service PJ'!$A10&amp;"*",'EPA_US9RT techs'!$A$2:$I$1722,9,FALSE),"")</f>
        <v/>
      </c>
      <c r="BW12" s="14" t="str">
        <f>IFERROR(VLOOKUP($BM$1&amp;'Service PJ'!$D10&amp;'Service PJ'!$B10&amp;'Service PJ'!$A10&amp;"*",'EPA_US9RT techs'!$A$2:$I$1722,9,FALSE),"")</f>
        <v/>
      </c>
      <c r="BX12" s="14" t="str">
        <f>IFERROR(VLOOKUP($BM$1&amp;'Service PJ'!$D10&amp;'Service PJ'!$B10&amp;'Service PJ'!$A10&amp;"*",'EPA_US9RT techs'!$A$2:$I$1722,9,FALSE),"")</f>
        <v/>
      </c>
      <c r="BY12" s="14" t="str">
        <f>IFERROR(VLOOKUP($BM$1&amp;'Service PJ'!$D10&amp;'Service PJ'!$B10&amp;'Service PJ'!$A10&amp;"*",'EPA_US9RT techs'!$A$2:$I$1722,9,FALSE),"")</f>
        <v/>
      </c>
      <c r="BZ12" s="14" t="str">
        <f>IFERROR(VLOOKUP($BM$1&amp;'Service PJ'!$D10&amp;'Service PJ'!$B10&amp;'Service PJ'!$A10&amp;"*",'EPA_US9RT techs'!$A$2:$I$1722,9,FALSE),"")</f>
        <v/>
      </c>
      <c r="CA12" s="14" t="str">
        <f>IFERROR(VLOOKUP($BM$1&amp;'Service PJ'!$D10&amp;'Service PJ'!$B10&amp;'Service PJ'!$A10&amp;"*",'EPA_US9RT techs'!$A$2:$I$1722,9,FALSE),"")</f>
        <v/>
      </c>
      <c r="CB12" s="14" t="str">
        <f>IFERROR(VLOOKUP($BM$1&amp;'Service PJ'!$D10&amp;'Service PJ'!$B10&amp;'Service PJ'!$A10&amp;"*",'EPA_US9RT techs'!$A$2:$I$1722,9,FALSE),"")</f>
        <v/>
      </c>
      <c r="CC12" s="14" t="str">
        <f>IFERROR(VLOOKUP($BM$1&amp;'Service PJ'!$D10&amp;'Service PJ'!$B10&amp;'Service PJ'!$A10&amp;"*",'EPA_US9RT techs'!$A$2:$I$1722,9,FALSE),"")</f>
        <v/>
      </c>
      <c r="CD12" s="14" t="str">
        <f>IFERROR(VLOOKUP($BM$1&amp;'Service PJ'!$D10&amp;'Service PJ'!$B10&amp;'Service PJ'!$A10&amp;"*",'EPA_US9RT techs'!$A$2:$I$1722,9,FALSE),"")</f>
        <v/>
      </c>
      <c r="CE12" s="14" t="str">
        <f>IFERROR(VLOOKUP($BM$1&amp;'Service PJ'!$D10&amp;'Service PJ'!$B10&amp;'Service PJ'!$A10&amp;"*",'EPA_US9RT techs'!$A$2:$I$1722,9,FALSE),"")</f>
        <v/>
      </c>
      <c r="CF12" s="14" t="str">
        <f>IFERROR(VLOOKUP($BM$1&amp;'Service PJ'!$D10&amp;'Service PJ'!$B10&amp;'Service PJ'!$A10&amp;"*",'EPA_US9RT techs'!$A$2:$I$1722,9,FALSE),"")</f>
        <v/>
      </c>
      <c r="CG12" s="14" t="str">
        <f>IFERROR(VLOOKUP($BM$1&amp;'Service PJ'!$D10&amp;'Service PJ'!$B10&amp;'Service PJ'!$A10&amp;"*",'EPA_US9RT techs'!$A$2:$I$1722,9,FALSE),"")</f>
        <v/>
      </c>
      <c r="CH12" s="14" t="str">
        <f>IFERROR(VLOOKUP($BM$1&amp;'Service PJ'!$D10&amp;'Service PJ'!$B10&amp;'Service PJ'!$A10&amp;"*",'EPA_US9RT techs'!$A$2:$I$1722,9,FALSE),"")</f>
        <v/>
      </c>
      <c r="CI12" s="14" t="str">
        <f>IFERROR(VLOOKUP($BM$1&amp;'Service PJ'!$D10&amp;'Service PJ'!$B10&amp;'Service PJ'!$A10&amp;"*",'EPA_US9RT techs'!$A$2:$I$1722,9,FALSE),"")</f>
        <v/>
      </c>
      <c r="CJ12" s="14" t="str">
        <f>IFERROR(VLOOKUP($BM$1&amp;'Service PJ'!$D10&amp;'Service PJ'!$B10&amp;'Service PJ'!$A10&amp;"*",'EPA_US9RT techs'!$A$2:$I$1722,9,FALSE),"")</f>
        <v/>
      </c>
      <c r="CK12" s="14" t="str">
        <f>IFERROR(VLOOKUP($BM$1&amp;'Service PJ'!$D10&amp;'Service PJ'!$B10&amp;'Service PJ'!$A10&amp;"*",'EPA_US9RT techs'!$A$2:$I$1722,9,FALSE),"")</f>
        <v/>
      </c>
      <c r="CL12" s="14" t="str">
        <f>IFERROR(VLOOKUP($BM$1&amp;'Service PJ'!$D10&amp;'Service PJ'!$B10&amp;'Service PJ'!$A10&amp;"*",'EPA_US9RT techs'!$A$2:$I$1722,9,FALSE),"")</f>
        <v/>
      </c>
      <c r="CM12" s="14" t="str">
        <f>IFERROR(VLOOKUP($BM$1&amp;'Service PJ'!$D10&amp;'Service PJ'!$B10&amp;'Service PJ'!$A10&amp;"*",'EPA_US9RT techs'!$A$2:$I$1722,9,FALSE),"")</f>
        <v/>
      </c>
      <c r="CN12" s="14" t="str">
        <f>IFERROR(VLOOKUP($BM$1&amp;'Service PJ'!$D10&amp;'Service PJ'!$B10&amp;'Service PJ'!$A10&amp;"*",'EPA_US9RT techs'!$A$2:$I$1722,9,FALSE),"")</f>
        <v/>
      </c>
      <c r="CO12" s="14" t="str">
        <f>IFERROR(VLOOKUP($BM$1&amp;'Service PJ'!$D10&amp;'Service PJ'!$B10&amp;'Service PJ'!$A10&amp;"*",'EPA_US9RT techs'!$A$2:$I$1722,9,FALSE),"")</f>
        <v/>
      </c>
      <c r="CP12" s="14" t="str">
        <f>IFERROR(VLOOKUP($BM$1&amp;'Service PJ'!$D10&amp;'Service PJ'!$B10&amp;'Service PJ'!$A10&amp;"*",'EPA_US9RT techs'!$A$2:$I$1722,9,FALSE),"")</f>
        <v/>
      </c>
      <c r="CQ12" s="14" t="str">
        <f>IFERROR(VLOOKUP($BM$1&amp;'Service PJ'!$D10&amp;'Service PJ'!$B10&amp;'Service PJ'!$A10&amp;"*",'EPA_US9RT techs'!$A$2:$I$1722,9,FALSE),"")</f>
        <v/>
      </c>
      <c r="CS12" t="str">
        <f>IF(SUM(CT12:DJ12)=0,"\I:",'Service PJ'!$D10&amp;"_"&amp;'Service PJ'!$E10&amp;"_"&amp;'Service PJ'!$C10)</f>
        <v>IFP_LIG_ELC</v>
      </c>
      <c r="CT12" s="2">
        <f>IFERROR(VLOOKUP($CS$1&amp;'Service PJ'!$D10&amp;'Service PJ'!$B10&amp;'Service PJ'!$A10&amp;"*",'EPA_US9RT techs'!$A$2:$I$1722,9,FALSE),"")</f>
        <v>30</v>
      </c>
      <c r="CU12" s="2">
        <f>IFERROR(VLOOKUP($CS$1&amp;'Service PJ'!$D10&amp;'Service PJ'!$B10&amp;'Service PJ'!$A10&amp;"*",'EPA_US9RT techs'!$A$2:$I$1722,9,FALSE),"")</f>
        <v>30</v>
      </c>
      <c r="CV12" s="2">
        <f>IFERROR(VLOOKUP($CS$1&amp;'Service PJ'!$D10&amp;'Service PJ'!$B10&amp;'Service PJ'!$A10&amp;"*",'EPA_US9RT techs'!$A$2:$I$1722,9,FALSE),"")</f>
        <v>30</v>
      </c>
      <c r="CW12" s="2">
        <f>IFERROR(VLOOKUP($CS$1&amp;'Service PJ'!$D10&amp;'Service PJ'!$B10&amp;'Service PJ'!$A10&amp;"*",'EPA_US9RT techs'!$A$2:$I$1722,9,FALSE),"")</f>
        <v>30</v>
      </c>
      <c r="CX12" s="2">
        <f>IFERROR(VLOOKUP($CS$1&amp;'Service PJ'!$D10&amp;'Service PJ'!$B10&amp;'Service PJ'!$A10&amp;"*",'EPA_US9RT techs'!$A$2:$I$1722,9,FALSE),"")</f>
        <v>30</v>
      </c>
      <c r="CY12" s="2">
        <f>IFERROR(VLOOKUP($CS$1&amp;'Service PJ'!$D10&amp;'Service PJ'!$B10&amp;'Service PJ'!$A10&amp;"*",'EPA_US9RT techs'!$A$2:$I$1722,9,FALSE),"")</f>
        <v>30</v>
      </c>
      <c r="CZ12" s="2">
        <f>IFERROR(VLOOKUP($CS$1&amp;'Service PJ'!$D10&amp;'Service PJ'!$B10&amp;'Service PJ'!$A10&amp;"*",'EPA_US9RT techs'!$A$2:$I$1722,9,FALSE),"")</f>
        <v>30</v>
      </c>
      <c r="DA12" s="2">
        <f>IFERROR(VLOOKUP($CS$1&amp;'Service PJ'!$D10&amp;'Service PJ'!$B10&amp;'Service PJ'!$A10&amp;"*",'EPA_US9RT techs'!$A$2:$I$1722,9,FALSE),"")</f>
        <v>30</v>
      </c>
      <c r="DB12" s="2">
        <f>IFERROR(VLOOKUP($CS$1&amp;'Service PJ'!$D10&amp;'Service PJ'!$B10&amp;'Service PJ'!$A10&amp;"*",'EPA_US9RT techs'!$A$2:$I$1722,9,FALSE),"")</f>
        <v>30</v>
      </c>
      <c r="DC12" s="2">
        <f>IFERROR(VLOOKUP($CS$1&amp;'Service PJ'!$D10&amp;'Service PJ'!$B10&amp;'Service PJ'!$A10&amp;"*",'EPA_US9RT techs'!$A$2:$I$1722,9,FALSE),"")</f>
        <v>30</v>
      </c>
      <c r="DD12" s="2">
        <f>IFERROR(VLOOKUP($CS$1&amp;'Service PJ'!$D10&amp;'Service PJ'!$B10&amp;'Service PJ'!$A10&amp;"*",'EPA_US9RT techs'!$A$2:$I$1722,9,FALSE),"")</f>
        <v>30</v>
      </c>
      <c r="DE12" s="2">
        <f>IFERROR(VLOOKUP($CS$1&amp;'Service PJ'!$D10&amp;'Service PJ'!$B10&amp;'Service PJ'!$A10&amp;"*",'EPA_US9RT techs'!$A$2:$I$1722,9,FALSE),"")</f>
        <v>30</v>
      </c>
      <c r="DF12" s="2">
        <f>IFERROR(VLOOKUP($CS$1&amp;'Service PJ'!$D10&amp;'Service PJ'!$B10&amp;'Service PJ'!$A10&amp;"*",'EPA_US9RT techs'!$A$2:$I$1722,9,FALSE),"")</f>
        <v>30</v>
      </c>
      <c r="DG12" s="2">
        <f>IFERROR(VLOOKUP($CS$1&amp;'Service PJ'!$D10&amp;'Service PJ'!$B10&amp;'Service PJ'!$A10&amp;"*",'EPA_US9RT techs'!$A$2:$I$1722,9,FALSE),"")</f>
        <v>30</v>
      </c>
      <c r="DH12" s="2">
        <f>IFERROR(VLOOKUP($CS$1&amp;'Service PJ'!$D10&amp;'Service PJ'!$B10&amp;'Service PJ'!$A10&amp;"*",'EPA_US9RT techs'!$A$2:$I$1722,9,FALSE),"")</f>
        <v>30</v>
      </c>
      <c r="DI12" s="2">
        <f>IFERROR(VLOOKUP($CS$1&amp;'Service PJ'!$D10&amp;'Service PJ'!$B10&amp;'Service PJ'!$A10&amp;"*",'EPA_US9RT techs'!$A$2:$I$1722,9,FALSE),"")</f>
        <v>30</v>
      </c>
      <c r="DJ12" s="2">
        <f>IFERROR(VLOOKUP($CS$1&amp;'Service PJ'!$D10&amp;'Service PJ'!$B10&amp;'Service PJ'!$A10&amp;"*",'EPA_US9RT techs'!$A$2:$I$1722,9,FALSE),"")</f>
        <v>30</v>
      </c>
      <c r="DK12" s="2">
        <f>IFERROR(VLOOKUP($CS$1&amp;'Service PJ'!$D10&amp;'Service PJ'!$B10&amp;'Service PJ'!$A10&amp;"*",'EPA_US9RT techs'!$A$2:$I$1722,9,FALSE),"")</f>
        <v>30</v>
      </c>
      <c r="DL12" s="2">
        <f>IFERROR(VLOOKUP($CS$1&amp;'Service PJ'!$D10&amp;'Service PJ'!$B10&amp;'Service PJ'!$A10&amp;"*",'EPA_US9RT techs'!$A$2:$I$1722,9,FALSE),"")</f>
        <v>30</v>
      </c>
      <c r="DM12" s="2">
        <f>IFERROR(VLOOKUP($CS$1&amp;'Service PJ'!$D10&amp;'Service PJ'!$B10&amp;'Service PJ'!$A10&amp;"*",'EPA_US9RT techs'!$A$2:$I$1722,9,FALSE),"")</f>
        <v>30</v>
      </c>
      <c r="DN12" s="2">
        <f>IFERROR(VLOOKUP($CS$1&amp;'Service PJ'!$D10&amp;'Service PJ'!$B10&amp;'Service PJ'!$A10&amp;"*",'EPA_US9RT techs'!$A$2:$I$1722,9,FALSE),"")</f>
        <v>30</v>
      </c>
      <c r="DO12" s="2">
        <f>IFERROR(VLOOKUP($CS$1&amp;'Service PJ'!$D10&amp;'Service PJ'!$B10&amp;'Service PJ'!$A10&amp;"*",'EPA_US9RT techs'!$A$2:$I$1722,9,FALSE),"")</f>
        <v>30</v>
      </c>
      <c r="DP12" s="2">
        <f>IFERROR(VLOOKUP($CS$1&amp;'Service PJ'!$D10&amp;'Service PJ'!$B10&amp;'Service PJ'!$A10&amp;"*",'EPA_US9RT techs'!$A$2:$I$1722,9,FALSE),"")</f>
        <v>30</v>
      </c>
      <c r="DQ12" s="2">
        <f>IFERROR(VLOOKUP($CS$1&amp;'Service PJ'!$D10&amp;'Service PJ'!$B10&amp;'Service PJ'!$A10&amp;"*",'EPA_US9RT techs'!$A$2:$I$1722,9,FALSE),"")</f>
        <v>30</v>
      </c>
      <c r="DR12" s="2">
        <f>IFERROR(VLOOKUP($CS$1&amp;'Service PJ'!$D10&amp;'Service PJ'!$B10&amp;'Service PJ'!$A10&amp;"*",'EPA_US9RT techs'!$A$2:$I$1722,9,FALSE),"")</f>
        <v>30</v>
      </c>
      <c r="DS12" s="2">
        <f>IFERROR(VLOOKUP($CS$1&amp;'Service PJ'!$D10&amp;'Service PJ'!$B10&amp;'Service PJ'!$A10&amp;"*",'EPA_US9RT techs'!$A$2:$I$1722,9,FALSE),"")</f>
        <v>30</v>
      </c>
      <c r="DT12" s="2">
        <f>IFERROR(VLOOKUP($CS$1&amp;'Service PJ'!$D10&amp;'Service PJ'!$B10&amp;'Service PJ'!$A10&amp;"*",'EPA_US9RT techs'!$A$2:$I$1722,9,FALSE),"")</f>
        <v>30</v>
      </c>
      <c r="DU12" s="2">
        <f>IFERROR(VLOOKUP($CS$1&amp;'Service PJ'!$D10&amp;'Service PJ'!$B10&amp;'Service PJ'!$A10&amp;"*",'EPA_US9RT techs'!$A$2:$I$1722,9,FALSE),"")</f>
        <v>30</v>
      </c>
      <c r="DV12" s="2">
        <f>IFERROR(VLOOKUP($CS$1&amp;'Service PJ'!$D10&amp;'Service PJ'!$B10&amp;'Service PJ'!$A10&amp;"*",'EPA_US9RT techs'!$A$2:$I$1722,9,FALSE),"")</f>
        <v>30</v>
      </c>
      <c r="DW12" s="2">
        <f>IFERROR(VLOOKUP($CS$1&amp;'Service PJ'!$D10&amp;'Service PJ'!$B10&amp;'Service PJ'!$A10&amp;"*",'EPA_US9RT techs'!$A$2:$I$1722,9,FALSE),"")</f>
        <v>30</v>
      </c>
    </row>
    <row r="13" spans="1:127" x14ac:dyDescent="0.45">
      <c r="A13" t="str">
        <f>IF(SUM(B13:R13)=0,"\I:",'Service PJ'!$D11&amp;"_"&amp;'Service PJ'!$E11&amp;"_"&amp;'Service PJ'!$C11)</f>
        <v>\I:</v>
      </c>
      <c r="B13" s="14" t="str">
        <f>IFERROR(VLOOKUP($A$1&amp;'Service PJ'!$D11&amp;'Service PJ'!$B11&amp;'Service PJ'!$A11&amp;"*",'EPA_US9RT techs'!$A$2:$I$1722,9,FALSE),"")</f>
        <v/>
      </c>
      <c r="C13" s="14" t="str">
        <f>IFERROR(VLOOKUP($A$1&amp;'Service PJ'!$D11&amp;'Service PJ'!$B11&amp;'Service PJ'!$A11&amp;"*",'EPA_US9RT techs'!$A$2:$I$1722,9,FALSE),"")</f>
        <v/>
      </c>
      <c r="D13" s="14" t="str">
        <f>IFERROR(VLOOKUP($A$1&amp;'Service PJ'!$D11&amp;'Service PJ'!$B11&amp;'Service PJ'!$A11&amp;"*",'EPA_US9RT techs'!$A$2:$I$1722,9,FALSE),"")</f>
        <v/>
      </c>
      <c r="E13" s="14" t="str">
        <f>IFERROR(VLOOKUP($A$1&amp;'Service PJ'!$D11&amp;'Service PJ'!$B11&amp;'Service PJ'!$A11&amp;"*",'EPA_US9RT techs'!$A$2:$I$1722,9,FALSE),"")</f>
        <v/>
      </c>
      <c r="F13" s="14" t="str">
        <f>IFERROR(VLOOKUP($A$1&amp;'Service PJ'!$D11&amp;'Service PJ'!$B11&amp;'Service PJ'!$A11&amp;"*",'EPA_US9RT techs'!$A$2:$I$1722,9,FALSE),"")</f>
        <v/>
      </c>
      <c r="G13" s="14" t="str">
        <f>IFERROR(VLOOKUP($A$1&amp;'Service PJ'!$D11&amp;'Service PJ'!$B11&amp;'Service PJ'!$A11&amp;"*",'EPA_US9RT techs'!$A$2:$I$1722,9,FALSE),"")</f>
        <v/>
      </c>
      <c r="H13" s="14" t="str">
        <f>IFERROR(VLOOKUP($A$1&amp;'Service PJ'!$D11&amp;'Service PJ'!$B11&amp;'Service PJ'!$A11&amp;"*",'EPA_US9RT techs'!$A$2:$I$1722,9,FALSE),"")</f>
        <v/>
      </c>
      <c r="I13" s="14" t="str">
        <f>IFERROR(VLOOKUP($A$1&amp;'Service PJ'!$D11&amp;'Service PJ'!$B11&amp;'Service PJ'!$A11&amp;"*",'EPA_US9RT techs'!$A$2:$I$1722,9,FALSE),"")</f>
        <v/>
      </c>
      <c r="J13" s="14" t="str">
        <f>IFERROR(VLOOKUP($A$1&amp;'Service PJ'!$D11&amp;'Service PJ'!$B11&amp;'Service PJ'!$A11&amp;"*",'EPA_US9RT techs'!$A$2:$I$1722,9,FALSE),"")</f>
        <v/>
      </c>
      <c r="K13" s="14" t="str">
        <f>IFERROR(VLOOKUP($A$1&amp;'Service PJ'!$D11&amp;'Service PJ'!$B11&amp;'Service PJ'!$A11&amp;"*",'EPA_US9RT techs'!$A$2:$I$1722,9,FALSE),"")</f>
        <v/>
      </c>
      <c r="L13" s="14" t="str">
        <f>IFERROR(VLOOKUP($A$1&amp;'Service PJ'!$D11&amp;'Service PJ'!$B11&amp;'Service PJ'!$A11&amp;"*",'EPA_US9RT techs'!$A$2:$I$1722,9,FALSE),"")</f>
        <v/>
      </c>
      <c r="M13" s="14" t="str">
        <f>IFERROR(VLOOKUP($A$1&amp;'Service PJ'!$D11&amp;'Service PJ'!$B11&amp;'Service PJ'!$A11&amp;"*",'EPA_US9RT techs'!$A$2:$I$1722,9,FALSE),"")</f>
        <v/>
      </c>
      <c r="N13" s="14" t="str">
        <f>IFERROR(VLOOKUP($A$1&amp;'Service PJ'!$D11&amp;'Service PJ'!$B11&amp;'Service PJ'!$A11&amp;"*",'EPA_US9RT techs'!$A$2:$I$1722,9,FALSE),"")</f>
        <v/>
      </c>
      <c r="O13" s="14" t="str">
        <f>IFERROR(VLOOKUP($A$1&amp;'Service PJ'!$D11&amp;'Service PJ'!$B11&amp;'Service PJ'!$A11&amp;"*",'EPA_US9RT techs'!$A$2:$I$1722,9,FALSE),"")</f>
        <v/>
      </c>
      <c r="P13" s="14" t="str">
        <f>IFERROR(VLOOKUP($A$1&amp;'Service PJ'!$D11&amp;'Service PJ'!$B11&amp;'Service PJ'!$A11&amp;"*",'EPA_US9RT techs'!$A$2:$I$1722,9,FALSE),"")</f>
        <v/>
      </c>
      <c r="Q13" s="14" t="str">
        <f>IFERROR(VLOOKUP($A$1&amp;'Service PJ'!$D11&amp;'Service PJ'!$B11&amp;'Service PJ'!$A11&amp;"*",'EPA_US9RT techs'!$A$2:$I$1722,9,FALSE),"")</f>
        <v/>
      </c>
      <c r="R13" s="14" t="str">
        <f>IFERROR(VLOOKUP($A$1&amp;'Service PJ'!$D11&amp;'Service PJ'!$B11&amp;'Service PJ'!$A11&amp;"*",'EPA_US9RT techs'!$A$2:$I$1722,9,FALSE),"")</f>
        <v/>
      </c>
      <c r="S13" s="14" t="str">
        <f>IFERROR(VLOOKUP($A$1&amp;'Service PJ'!$D11&amp;'Service PJ'!$B11&amp;'Service PJ'!$A11&amp;"*",'EPA_US9RT techs'!$A$2:$I$1722,9,FALSE),"")</f>
        <v/>
      </c>
      <c r="T13" s="14" t="str">
        <f>IFERROR(VLOOKUP($A$1&amp;'Service PJ'!$D11&amp;'Service PJ'!$B11&amp;'Service PJ'!$A11&amp;"*",'EPA_US9RT techs'!$A$2:$I$1722,9,FALSE),"")</f>
        <v/>
      </c>
      <c r="U13" s="14" t="str">
        <f>IFERROR(VLOOKUP($A$1&amp;'Service PJ'!$D11&amp;'Service PJ'!$B11&amp;'Service PJ'!$A11&amp;"*",'EPA_US9RT techs'!$A$2:$I$1722,9,FALSE),"")</f>
        <v/>
      </c>
      <c r="V13" s="14" t="str">
        <f>IFERROR(VLOOKUP($A$1&amp;'Service PJ'!$D11&amp;'Service PJ'!$B11&amp;'Service PJ'!$A11&amp;"*",'EPA_US9RT techs'!$A$2:$I$1722,9,FALSE),"")</f>
        <v/>
      </c>
      <c r="W13" s="14" t="str">
        <f>IFERROR(VLOOKUP($A$1&amp;'Service PJ'!$D11&amp;'Service PJ'!$B11&amp;'Service PJ'!$A11&amp;"*",'EPA_US9RT techs'!$A$2:$I$1722,9,FALSE),"")</f>
        <v/>
      </c>
      <c r="X13" s="14" t="str">
        <f>IFERROR(VLOOKUP($A$1&amp;'Service PJ'!$D11&amp;'Service PJ'!$B11&amp;'Service PJ'!$A11&amp;"*",'EPA_US9RT techs'!$A$2:$I$1722,9,FALSE),"")</f>
        <v/>
      </c>
      <c r="Y13" s="14" t="str">
        <f>IFERROR(VLOOKUP($A$1&amp;'Service PJ'!$D11&amp;'Service PJ'!$B11&amp;'Service PJ'!$A11&amp;"*",'EPA_US9RT techs'!$A$2:$I$1722,9,FALSE),"")</f>
        <v/>
      </c>
      <c r="Z13" s="14" t="str">
        <f>IFERROR(VLOOKUP($A$1&amp;'Service PJ'!$D11&amp;'Service PJ'!$B11&amp;'Service PJ'!$A11&amp;"*",'EPA_US9RT techs'!$A$2:$I$1722,9,FALSE),"")</f>
        <v/>
      </c>
      <c r="AA13" s="14" t="str">
        <f>IFERROR(VLOOKUP($A$1&amp;'Service PJ'!$D11&amp;'Service PJ'!$B11&amp;'Service PJ'!$A11&amp;"*",'EPA_US9RT techs'!$A$2:$I$1722,9,FALSE),"")</f>
        <v/>
      </c>
      <c r="AB13" s="14" t="str">
        <f>IFERROR(VLOOKUP($A$1&amp;'Service PJ'!$D11&amp;'Service PJ'!$B11&amp;'Service PJ'!$A11&amp;"*",'EPA_US9RT techs'!$A$2:$I$1722,9,FALSE),"")</f>
        <v/>
      </c>
      <c r="AC13" s="14" t="str">
        <f>IFERROR(VLOOKUP($A$1&amp;'Service PJ'!$D11&amp;'Service PJ'!$B11&amp;'Service PJ'!$A11&amp;"*",'EPA_US9RT techs'!$A$2:$I$1722,9,FALSE),"")</f>
        <v/>
      </c>
      <c r="AD13" s="14" t="str">
        <f>IFERROR(VLOOKUP($A$1&amp;'Service PJ'!$D11&amp;'Service PJ'!$B11&amp;'Service PJ'!$A11&amp;"*",'EPA_US9RT techs'!$A$2:$I$1722,9,FALSE),"")</f>
        <v/>
      </c>
      <c r="AE13" s="14" t="str">
        <f>IFERROR(VLOOKUP($A$1&amp;'Service PJ'!$D11&amp;'Service PJ'!$B11&amp;'Service PJ'!$A11&amp;"*",'EPA_US9RT techs'!$A$2:$I$1722,9,FALSE),"")</f>
        <v/>
      </c>
      <c r="AG13" t="str">
        <f>IF(SUM(AH13:AX13)=0,"\I:",'Service PJ'!$D11&amp;"_"&amp;'Service PJ'!$E11&amp;"_"&amp;'Service PJ'!$C11)</f>
        <v>\I:</v>
      </c>
      <c r="AH13" s="14" t="str">
        <f>IFERROR(VLOOKUP($AG$1&amp;'Service PJ'!$D11&amp;'Service PJ'!$B11&amp;'Service PJ'!$A11&amp;"*",'EPA_US9RT techs'!$A$2:$I$1722,9,FALSE),"")</f>
        <v/>
      </c>
      <c r="AI13" s="14" t="str">
        <f>IFERROR(VLOOKUP($AG$1&amp;'Service PJ'!$D11&amp;'Service PJ'!$B11&amp;'Service PJ'!$A11&amp;"*",'EPA_US9RT techs'!$A$2:$I$1722,9,FALSE),"")</f>
        <v/>
      </c>
      <c r="AJ13" s="14" t="str">
        <f>IFERROR(VLOOKUP($AG$1&amp;'Service PJ'!$D11&amp;'Service PJ'!$B11&amp;'Service PJ'!$A11&amp;"*",'EPA_US9RT techs'!$A$2:$I$1722,9,FALSE),"")</f>
        <v/>
      </c>
      <c r="AK13" s="14" t="str">
        <f>IFERROR(VLOOKUP($AG$1&amp;'Service PJ'!$D11&amp;'Service PJ'!$B11&amp;'Service PJ'!$A11&amp;"*",'EPA_US9RT techs'!$A$2:$I$1722,9,FALSE),"")</f>
        <v/>
      </c>
      <c r="AL13" s="14" t="str">
        <f>IFERROR(VLOOKUP($AG$1&amp;'Service PJ'!$D11&amp;'Service PJ'!$B11&amp;'Service PJ'!$A11&amp;"*",'EPA_US9RT techs'!$A$2:$I$1722,9,FALSE),"")</f>
        <v/>
      </c>
      <c r="AM13" s="14" t="str">
        <f>IFERROR(VLOOKUP($AG$1&amp;'Service PJ'!$D11&amp;'Service PJ'!$B11&amp;'Service PJ'!$A11&amp;"*",'EPA_US9RT techs'!$A$2:$I$1722,9,FALSE),"")</f>
        <v/>
      </c>
      <c r="AN13" s="14" t="str">
        <f>IFERROR(VLOOKUP($AG$1&amp;'Service PJ'!$D11&amp;'Service PJ'!$B11&amp;'Service PJ'!$A11&amp;"*",'EPA_US9RT techs'!$A$2:$I$1722,9,FALSE),"")</f>
        <v/>
      </c>
      <c r="AO13" s="14" t="str">
        <f>IFERROR(VLOOKUP($AG$1&amp;'Service PJ'!$D11&amp;'Service PJ'!$B11&amp;'Service PJ'!$A11&amp;"*",'EPA_US9RT techs'!$A$2:$I$1722,9,FALSE),"")</f>
        <v/>
      </c>
      <c r="AP13" s="14" t="str">
        <f>IFERROR(VLOOKUP($AG$1&amp;'Service PJ'!$D11&amp;'Service PJ'!$B11&amp;'Service PJ'!$A11&amp;"*",'EPA_US9RT techs'!$A$2:$I$1722,9,FALSE),"")</f>
        <v/>
      </c>
      <c r="AQ13" s="14" t="str">
        <f>IFERROR(VLOOKUP($AG$1&amp;'Service PJ'!$D11&amp;'Service PJ'!$B11&amp;'Service PJ'!$A11&amp;"*",'EPA_US9RT techs'!$A$2:$I$1722,9,FALSE),"")</f>
        <v/>
      </c>
      <c r="AR13" s="14" t="str">
        <f>IFERROR(VLOOKUP($AG$1&amp;'Service PJ'!$D11&amp;'Service PJ'!$B11&amp;'Service PJ'!$A11&amp;"*",'EPA_US9RT techs'!$A$2:$I$1722,9,FALSE),"")</f>
        <v/>
      </c>
      <c r="AS13" s="14" t="str">
        <f>IFERROR(VLOOKUP($AG$1&amp;'Service PJ'!$D11&amp;'Service PJ'!$B11&amp;'Service PJ'!$A11&amp;"*",'EPA_US9RT techs'!$A$2:$I$1722,9,FALSE),"")</f>
        <v/>
      </c>
      <c r="AT13" s="14" t="str">
        <f>IFERROR(VLOOKUP($AG$1&amp;'Service PJ'!$D11&amp;'Service PJ'!$B11&amp;'Service PJ'!$A11&amp;"*",'EPA_US9RT techs'!$A$2:$I$1722,9,FALSE),"")</f>
        <v/>
      </c>
      <c r="AU13" s="14" t="str">
        <f>IFERROR(VLOOKUP($AG$1&amp;'Service PJ'!$D11&amp;'Service PJ'!$B11&amp;'Service PJ'!$A11&amp;"*",'EPA_US9RT techs'!$A$2:$I$1722,9,FALSE),"")</f>
        <v/>
      </c>
      <c r="AV13" s="14" t="str">
        <f>IFERROR(VLOOKUP($AG$1&amp;'Service PJ'!$D11&amp;'Service PJ'!$B11&amp;'Service PJ'!$A11&amp;"*",'EPA_US9RT techs'!$A$2:$I$1722,9,FALSE),"")</f>
        <v/>
      </c>
      <c r="AW13" s="14" t="str">
        <f>IFERROR(VLOOKUP($AG$1&amp;'Service PJ'!$D11&amp;'Service PJ'!$B11&amp;'Service PJ'!$A11&amp;"*",'EPA_US9RT techs'!$A$2:$I$1722,9,FALSE),"")</f>
        <v/>
      </c>
      <c r="AX13" s="14" t="str">
        <f>IFERROR(VLOOKUP($AG$1&amp;'Service PJ'!$D11&amp;'Service PJ'!$B11&amp;'Service PJ'!$A11&amp;"*",'EPA_US9RT techs'!$A$2:$I$1722,9,FALSE),"")</f>
        <v/>
      </c>
      <c r="AY13" s="14" t="str">
        <f>IFERROR(VLOOKUP($AG$1&amp;'Service PJ'!$D11&amp;'Service PJ'!$B11&amp;'Service PJ'!$A11&amp;"*",'EPA_US9RT techs'!$A$2:$I$1722,9,FALSE),"")</f>
        <v/>
      </c>
      <c r="AZ13" s="14" t="str">
        <f>IFERROR(VLOOKUP($AG$1&amp;'Service PJ'!$D11&amp;'Service PJ'!$B11&amp;'Service PJ'!$A11&amp;"*",'EPA_US9RT techs'!$A$2:$I$1722,9,FALSE),"")</f>
        <v/>
      </c>
      <c r="BA13" s="14" t="str">
        <f>IFERROR(VLOOKUP($AG$1&amp;'Service PJ'!$D11&amp;'Service PJ'!$B11&amp;'Service PJ'!$A11&amp;"*",'EPA_US9RT techs'!$A$2:$I$1722,9,FALSE),"")</f>
        <v/>
      </c>
      <c r="BB13" s="14" t="str">
        <f>IFERROR(VLOOKUP($AG$1&amp;'Service PJ'!$D11&amp;'Service PJ'!$B11&amp;'Service PJ'!$A11&amp;"*",'EPA_US9RT techs'!$A$2:$I$1722,9,FALSE),"")</f>
        <v/>
      </c>
      <c r="BC13" s="14" t="str">
        <f>IFERROR(VLOOKUP($AG$1&amp;'Service PJ'!$D11&amp;'Service PJ'!$B11&amp;'Service PJ'!$A11&amp;"*",'EPA_US9RT techs'!$A$2:$I$1722,9,FALSE),"")</f>
        <v/>
      </c>
      <c r="BD13" s="14" t="str">
        <f>IFERROR(VLOOKUP($AG$1&amp;'Service PJ'!$D11&amp;'Service PJ'!$B11&amp;'Service PJ'!$A11&amp;"*",'EPA_US9RT techs'!$A$2:$I$1722,9,FALSE),"")</f>
        <v/>
      </c>
      <c r="BE13" s="14" t="str">
        <f>IFERROR(VLOOKUP($AG$1&amp;'Service PJ'!$D11&amp;'Service PJ'!$B11&amp;'Service PJ'!$A11&amp;"*",'EPA_US9RT techs'!$A$2:$I$1722,9,FALSE),"")</f>
        <v/>
      </c>
      <c r="BF13" s="14" t="str">
        <f>IFERROR(VLOOKUP($AG$1&amp;'Service PJ'!$D11&amp;'Service PJ'!$B11&amp;'Service PJ'!$A11&amp;"*",'EPA_US9RT techs'!$A$2:$I$1722,9,FALSE),"")</f>
        <v/>
      </c>
      <c r="BG13" s="14" t="str">
        <f>IFERROR(VLOOKUP($AG$1&amp;'Service PJ'!$D11&amp;'Service PJ'!$B11&amp;'Service PJ'!$A11&amp;"*",'EPA_US9RT techs'!$A$2:$I$1722,9,FALSE),"")</f>
        <v/>
      </c>
      <c r="BH13" s="14" t="str">
        <f>IFERROR(VLOOKUP($AG$1&amp;'Service PJ'!$D11&amp;'Service PJ'!$B11&amp;'Service PJ'!$A11&amp;"*",'EPA_US9RT techs'!$A$2:$I$1722,9,FALSE),"")</f>
        <v/>
      </c>
      <c r="BI13" s="14" t="str">
        <f>IFERROR(VLOOKUP($AG$1&amp;'Service PJ'!$D11&amp;'Service PJ'!$B11&amp;'Service PJ'!$A11&amp;"*",'EPA_US9RT techs'!$A$2:$I$1722,9,FALSE),"")</f>
        <v/>
      </c>
      <c r="BJ13" s="14" t="str">
        <f>IFERROR(VLOOKUP($AG$1&amp;'Service PJ'!$D11&amp;'Service PJ'!$B11&amp;'Service PJ'!$A11&amp;"*",'EPA_US9RT techs'!$A$2:$I$1722,9,FALSE),"")</f>
        <v/>
      </c>
      <c r="BK13" s="14" t="str">
        <f>IFERROR(VLOOKUP($AG$1&amp;'Service PJ'!$D11&amp;'Service PJ'!$B11&amp;'Service PJ'!$A11&amp;"*",'EPA_US9RT techs'!$A$2:$I$1722,9,FALSE),"")</f>
        <v/>
      </c>
      <c r="BM13" t="str">
        <f>IF(SUM(BN13:CD13)=0,"\I:",'Service PJ'!$D11&amp;"_"&amp;'Service PJ'!$E11&amp;"_"&amp;'Service PJ'!$C11)</f>
        <v>\I:</v>
      </c>
      <c r="BN13" s="14" t="str">
        <f>IFERROR(VLOOKUP($BM$1&amp;'Service PJ'!$D11&amp;'Service PJ'!$B11&amp;'Service PJ'!$A11&amp;"*",'EPA_US9RT techs'!$A$2:$I$1722,9,FALSE),"")</f>
        <v/>
      </c>
      <c r="BO13" s="14" t="str">
        <f>IFERROR(VLOOKUP($BM$1&amp;'Service PJ'!$D11&amp;'Service PJ'!$B11&amp;'Service PJ'!$A11&amp;"*",'EPA_US9RT techs'!$A$2:$I$1722,9,FALSE),"")</f>
        <v/>
      </c>
      <c r="BP13" s="14" t="str">
        <f>IFERROR(VLOOKUP($BM$1&amp;'Service PJ'!$D11&amp;'Service PJ'!$B11&amp;'Service PJ'!$A11&amp;"*",'EPA_US9RT techs'!$A$2:$I$1722,9,FALSE),"")</f>
        <v/>
      </c>
      <c r="BQ13" s="14" t="str">
        <f>IFERROR(VLOOKUP($BM$1&amp;'Service PJ'!$D11&amp;'Service PJ'!$B11&amp;'Service PJ'!$A11&amp;"*",'EPA_US9RT techs'!$A$2:$I$1722,9,FALSE),"")</f>
        <v/>
      </c>
      <c r="BR13" s="14" t="str">
        <f>IFERROR(VLOOKUP($BM$1&amp;'Service PJ'!$D11&amp;'Service PJ'!$B11&amp;'Service PJ'!$A11&amp;"*",'EPA_US9RT techs'!$A$2:$I$1722,9,FALSE),"")</f>
        <v/>
      </c>
      <c r="BS13" s="14" t="str">
        <f>IFERROR(VLOOKUP($BM$1&amp;'Service PJ'!$D11&amp;'Service PJ'!$B11&amp;'Service PJ'!$A11&amp;"*",'EPA_US9RT techs'!$A$2:$I$1722,9,FALSE),"")</f>
        <v/>
      </c>
      <c r="BT13" s="14" t="str">
        <f>IFERROR(VLOOKUP($BM$1&amp;'Service PJ'!$D11&amp;'Service PJ'!$B11&amp;'Service PJ'!$A11&amp;"*",'EPA_US9RT techs'!$A$2:$I$1722,9,FALSE),"")</f>
        <v/>
      </c>
      <c r="BU13" s="14" t="str">
        <f>IFERROR(VLOOKUP($BM$1&amp;'Service PJ'!$D11&amp;'Service PJ'!$B11&amp;'Service PJ'!$A11&amp;"*",'EPA_US9RT techs'!$A$2:$I$1722,9,FALSE),"")</f>
        <v/>
      </c>
      <c r="BV13" s="14" t="str">
        <f>IFERROR(VLOOKUP($BM$1&amp;'Service PJ'!$D11&amp;'Service PJ'!$B11&amp;'Service PJ'!$A11&amp;"*",'EPA_US9RT techs'!$A$2:$I$1722,9,FALSE),"")</f>
        <v/>
      </c>
      <c r="BW13" s="14" t="str">
        <f>IFERROR(VLOOKUP($BM$1&amp;'Service PJ'!$D11&amp;'Service PJ'!$B11&amp;'Service PJ'!$A11&amp;"*",'EPA_US9RT techs'!$A$2:$I$1722,9,FALSE),"")</f>
        <v/>
      </c>
      <c r="BX13" s="14" t="str">
        <f>IFERROR(VLOOKUP($BM$1&amp;'Service PJ'!$D11&amp;'Service PJ'!$B11&amp;'Service PJ'!$A11&amp;"*",'EPA_US9RT techs'!$A$2:$I$1722,9,FALSE),"")</f>
        <v/>
      </c>
      <c r="BY13" s="14" t="str">
        <f>IFERROR(VLOOKUP($BM$1&amp;'Service PJ'!$D11&amp;'Service PJ'!$B11&amp;'Service PJ'!$A11&amp;"*",'EPA_US9RT techs'!$A$2:$I$1722,9,FALSE),"")</f>
        <v/>
      </c>
      <c r="BZ13" s="14" t="str">
        <f>IFERROR(VLOOKUP($BM$1&amp;'Service PJ'!$D11&amp;'Service PJ'!$B11&amp;'Service PJ'!$A11&amp;"*",'EPA_US9RT techs'!$A$2:$I$1722,9,FALSE),"")</f>
        <v/>
      </c>
      <c r="CA13" s="14" t="str">
        <f>IFERROR(VLOOKUP($BM$1&amp;'Service PJ'!$D11&amp;'Service PJ'!$B11&amp;'Service PJ'!$A11&amp;"*",'EPA_US9RT techs'!$A$2:$I$1722,9,FALSE),"")</f>
        <v/>
      </c>
      <c r="CB13" s="14" t="str">
        <f>IFERROR(VLOOKUP($BM$1&amp;'Service PJ'!$D11&amp;'Service PJ'!$B11&amp;'Service PJ'!$A11&amp;"*",'EPA_US9RT techs'!$A$2:$I$1722,9,FALSE),"")</f>
        <v/>
      </c>
      <c r="CC13" s="14" t="str">
        <f>IFERROR(VLOOKUP($BM$1&amp;'Service PJ'!$D11&amp;'Service PJ'!$B11&amp;'Service PJ'!$A11&amp;"*",'EPA_US9RT techs'!$A$2:$I$1722,9,FALSE),"")</f>
        <v/>
      </c>
      <c r="CD13" s="14" t="str">
        <f>IFERROR(VLOOKUP($BM$1&amp;'Service PJ'!$D11&amp;'Service PJ'!$B11&amp;'Service PJ'!$A11&amp;"*",'EPA_US9RT techs'!$A$2:$I$1722,9,FALSE),"")</f>
        <v/>
      </c>
      <c r="CE13" s="14" t="str">
        <f>IFERROR(VLOOKUP($BM$1&amp;'Service PJ'!$D11&amp;'Service PJ'!$B11&amp;'Service PJ'!$A11&amp;"*",'EPA_US9RT techs'!$A$2:$I$1722,9,FALSE),"")</f>
        <v/>
      </c>
      <c r="CF13" s="14" t="str">
        <f>IFERROR(VLOOKUP($BM$1&amp;'Service PJ'!$D11&amp;'Service PJ'!$B11&amp;'Service PJ'!$A11&amp;"*",'EPA_US9RT techs'!$A$2:$I$1722,9,FALSE),"")</f>
        <v/>
      </c>
      <c r="CG13" s="14" t="str">
        <f>IFERROR(VLOOKUP($BM$1&amp;'Service PJ'!$D11&amp;'Service PJ'!$B11&amp;'Service PJ'!$A11&amp;"*",'EPA_US9RT techs'!$A$2:$I$1722,9,FALSE),"")</f>
        <v/>
      </c>
      <c r="CH13" s="14" t="str">
        <f>IFERROR(VLOOKUP($BM$1&amp;'Service PJ'!$D11&amp;'Service PJ'!$B11&amp;'Service PJ'!$A11&amp;"*",'EPA_US9RT techs'!$A$2:$I$1722,9,FALSE),"")</f>
        <v/>
      </c>
      <c r="CI13" s="14" t="str">
        <f>IFERROR(VLOOKUP($BM$1&amp;'Service PJ'!$D11&amp;'Service PJ'!$B11&amp;'Service PJ'!$A11&amp;"*",'EPA_US9RT techs'!$A$2:$I$1722,9,FALSE),"")</f>
        <v/>
      </c>
      <c r="CJ13" s="14" t="str">
        <f>IFERROR(VLOOKUP($BM$1&amp;'Service PJ'!$D11&amp;'Service PJ'!$B11&amp;'Service PJ'!$A11&amp;"*",'EPA_US9RT techs'!$A$2:$I$1722,9,FALSE),"")</f>
        <v/>
      </c>
      <c r="CK13" s="14" t="str">
        <f>IFERROR(VLOOKUP($BM$1&amp;'Service PJ'!$D11&amp;'Service PJ'!$B11&amp;'Service PJ'!$A11&amp;"*",'EPA_US9RT techs'!$A$2:$I$1722,9,FALSE),"")</f>
        <v/>
      </c>
      <c r="CL13" s="14" t="str">
        <f>IFERROR(VLOOKUP($BM$1&amp;'Service PJ'!$D11&amp;'Service PJ'!$B11&amp;'Service PJ'!$A11&amp;"*",'EPA_US9RT techs'!$A$2:$I$1722,9,FALSE),"")</f>
        <v/>
      </c>
      <c r="CM13" s="14" t="str">
        <f>IFERROR(VLOOKUP($BM$1&amp;'Service PJ'!$D11&amp;'Service PJ'!$B11&amp;'Service PJ'!$A11&amp;"*",'EPA_US9RT techs'!$A$2:$I$1722,9,FALSE),"")</f>
        <v/>
      </c>
      <c r="CN13" s="14" t="str">
        <f>IFERROR(VLOOKUP($BM$1&amp;'Service PJ'!$D11&amp;'Service PJ'!$B11&amp;'Service PJ'!$A11&amp;"*",'EPA_US9RT techs'!$A$2:$I$1722,9,FALSE),"")</f>
        <v/>
      </c>
      <c r="CO13" s="14" t="str">
        <f>IFERROR(VLOOKUP($BM$1&amp;'Service PJ'!$D11&amp;'Service PJ'!$B11&amp;'Service PJ'!$A11&amp;"*",'EPA_US9RT techs'!$A$2:$I$1722,9,FALSE),"")</f>
        <v/>
      </c>
      <c r="CP13" s="14" t="str">
        <f>IFERROR(VLOOKUP($BM$1&amp;'Service PJ'!$D11&amp;'Service PJ'!$B11&amp;'Service PJ'!$A11&amp;"*",'EPA_US9RT techs'!$A$2:$I$1722,9,FALSE),"")</f>
        <v/>
      </c>
      <c r="CQ13" s="14" t="str">
        <f>IFERROR(VLOOKUP($BM$1&amp;'Service PJ'!$D11&amp;'Service PJ'!$B11&amp;'Service PJ'!$A11&amp;"*",'EPA_US9RT techs'!$A$2:$I$1722,9,FALSE),"")</f>
        <v/>
      </c>
      <c r="CS13" t="str">
        <f>IF(SUM(CT13:DJ13)=0,"\I:",'Service PJ'!$D11&amp;"_"&amp;'Service PJ'!$E11&amp;"_"&amp;'Service PJ'!$C11)</f>
        <v>IFP_OTH_ELC</v>
      </c>
      <c r="CT13" s="2">
        <f>IFERROR(VLOOKUP($CS$1&amp;'Service PJ'!$D11&amp;'Service PJ'!$B11&amp;'Service PJ'!$A11&amp;"*",'EPA_US9RT techs'!$A$2:$I$1722,9,FALSE),"")</f>
        <v>30</v>
      </c>
      <c r="CU13" s="2">
        <f>IFERROR(VLOOKUP($CS$1&amp;'Service PJ'!$D11&amp;'Service PJ'!$B11&amp;'Service PJ'!$A11&amp;"*",'EPA_US9RT techs'!$A$2:$I$1722,9,FALSE),"")</f>
        <v>30</v>
      </c>
      <c r="CV13" s="2">
        <f>IFERROR(VLOOKUP($CS$1&amp;'Service PJ'!$D11&amp;'Service PJ'!$B11&amp;'Service PJ'!$A11&amp;"*",'EPA_US9RT techs'!$A$2:$I$1722,9,FALSE),"")</f>
        <v>30</v>
      </c>
      <c r="CW13" s="2">
        <f>IFERROR(VLOOKUP($CS$1&amp;'Service PJ'!$D11&amp;'Service PJ'!$B11&amp;'Service PJ'!$A11&amp;"*",'EPA_US9RT techs'!$A$2:$I$1722,9,FALSE),"")</f>
        <v>30</v>
      </c>
      <c r="CX13" s="2">
        <f>IFERROR(VLOOKUP($CS$1&amp;'Service PJ'!$D11&amp;'Service PJ'!$B11&amp;'Service PJ'!$A11&amp;"*",'EPA_US9RT techs'!$A$2:$I$1722,9,FALSE),"")</f>
        <v>30</v>
      </c>
      <c r="CY13" s="2">
        <f>IFERROR(VLOOKUP($CS$1&amp;'Service PJ'!$D11&amp;'Service PJ'!$B11&amp;'Service PJ'!$A11&amp;"*",'EPA_US9RT techs'!$A$2:$I$1722,9,FALSE),"")</f>
        <v>30</v>
      </c>
      <c r="CZ13" s="2">
        <f>IFERROR(VLOOKUP($CS$1&amp;'Service PJ'!$D11&amp;'Service PJ'!$B11&amp;'Service PJ'!$A11&amp;"*",'EPA_US9RT techs'!$A$2:$I$1722,9,FALSE),"")</f>
        <v>30</v>
      </c>
      <c r="DA13" s="2">
        <f>IFERROR(VLOOKUP($CS$1&amp;'Service PJ'!$D11&amp;'Service PJ'!$B11&amp;'Service PJ'!$A11&amp;"*",'EPA_US9RT techs'!$A$2:$I$1722,9,FALSE),"")</f>
        <v>30</v>
      </c>
      <c r="DB13" s="2">
        <f>IFERROR(VLOOKUP($CS$1&amp;'Service PJ'!$D11&amp;'Service PJ'!$B11&amp;'Service PJ'!$A11&amp;"*",'EPA_US9RT techs'!$A$2:$I$1722,9,FALSE),"")</f>
        <v>30</v>
      </c>
      <c r="DC13" s="2">
        <f>IFERROR(VLOOKUP($CS$1&amp;'Service PJ'!$D11&amp;'Service PJ'!$B11&amp;'Service PJ'!$A11&amp;"*",'EPA_US9RT techs'!$A$2:$I$1722,9,FALSE),"")</f>
        <v>30</v>
      </c>
      <c r="DD13" s="2">
        <f>IFERROR(VLOOKUP($CS$1&amp;'Service PJ'!$D11&amp;'Service PJ'!$B11&amp;'Service PJ'!$A11&amp;"*",'EPA_US9RT techs'!$A$2:$I$1722,9,FALSE),"")</f>
        <v>30</v>
      </c>
      <c r="DE13" s="2">
        <f>IFERROR(VLOOKUP($CS$1&amp;'Service PJ'!$D11&amp;'Service PJ'!$B11&amp;'Service PJ'!$A11&amp;"*",'EPA_US9RT techs'!$A$2:$I$1722,9,FALSE),"")</f>
        <v>30</v>
      </c>
      <c r="DF13" s="2">
        <f>IFERROR(VLOOKUP($CS$1&amp;'Service PJ'!$D11&amp;'Service PJ'!$B11&amp;'Service PJ'!$A11&amp;"*",'EPA_US9RT techs'!$A$2:$I$1722,9,FALSE),"")</f>
        <v>30</v>
      </c>
      <c r="DG13" s="2">
        <f>IFERROR(VLOOKUP($CS$1&amp;'Service PJ'!$D11&amp;'Service PJ'!$B11&amp;'Service PJ'!$A11&amp;"*",'EPA_US9RT techs'!$A$2:$I$1722,9,FALSE),"")</f>
        <v>30</v>
      </c>
      <c r="DH13" s="2">
        <f>IFERROR(VLOOKUP($CS$1&amp;'Service PJ'!$D11&amp;'Service PJ'!$B11&amp;'Service PJ'!$A11&amp;"*",'EPA_US9RT techs'!$A$2:$I$1722,9,FALSE),"")</f>
        <v>30</v>
      </c>
      <c r="DI13" s="2">
        <f>IFERROR(VLOOKUP($CS$1&amp;'Service PJ'!$D11&amp;'Service PJ'!$B11&amp;'Service PJ'!$A11&amp;"*",'EPA_US9RT techs'!$A$2:$I$1722,9,FALSE),"")</f>
        <v>30</v>
      </c>
      <c r="DJ13" s="2">
        <f>IFERROR(VLOOKUP($CS$1&amp;'Service PJ'!$D11&amp;'Service PJ'!$B11&amp;'Service PJ'!$A11&amp;"*",'EPA_US9RT techs'!$A$2:$I$1722,9,FALSE),"")</f>
        <v>30</v>
      </c>
      <c r="DK13" s="2">
        <f>IFERROR(VLOOKUP($CS$1&amp;'Service PJ'!$D11&amp;'Service PJ'!$B11&amp;'Service PJ'!$A11&amp;"*",'EPA_US9RT techs'!$A$2:$I$1722,9,FALSE),"")</f>
        <v>30</v>
      </c>
      <c r="DL13" s="2">
        <f>IFERROR(VLOOKUP($CS$1&amp;'Service PJ'!$D11&amp;'Service PJ'!$B11&amp;'Service PJ'!$A11&amp;"*",'EPA_US9RT techs'!$A$2:$I$1722,9,FALSE),"")</f>
        <v>30</v>
      </c>
      <c r="DM13" s="2">
        <f>IFERROR(VLOOKUP($CS$1&amp;'Service PJ'!$D11&amp;'Service PJ'!$B11&amp;'Service PJ'!$A11&amp;"*",'EPA_US9RT techs'!$A$2:$I$1722,9,FALSE),"")</f>
        <v>30</v>
      </c>
      <c r="DN13" s="2">
        <f>IFERROR(VLOOKUP($CS$1&amp;'Service PJ'!$D11&amp;'Service PJ'!$B11&amp;'Service PJ'!$A11&amp;"*",'EPA_US9RT techs'!$A$2:$I$1722,9,FALSE),"")</f>
        <v>30</v>
      </c>
      <c r="DO13" s="2">
        <f>IFERROR(VLOOKUP($CS$1&amp;'Service PJ'!$D11&amp;'Service PJ'!$B11&amp;'Service PJ'!$A11&amp;"*",'EPA_US9RT techs'!$A$2:$I$1722,9,FALSE),"")</f>
        <v>30</v>
      </c>
      <c r="DP13" s="2">
        <f>IFERROR(VLOOKUP($CS$1&amp;'Service PJ'!$D11&amp;'Service PJ'!$B11&amp;'Service PJ'!$A11&amp;"*",'EPA_US9RT techs'!$A$2:$I$1722,9,FALSE),"")</f>
        <v>30</v>
      </c>
      <c r="DQ13" s="2">
        <f>IFERROR(VLOOKUP($CS$1&amp;'Service PJ'!$D11&amp;'Service PJ'!$B11&amp;'Service PJ'!$A11&amp;"*",'EPA_US9RT techs'!$A$2:$I$1722,9,FALSE),"")</f>
        <v>30</v>
      </c>
      <c r="DR13" s="2">
        <f>IFERROR(VLOOKUP($CS$1&amp;'Service PJ'!$D11&amp;'Service PJ'!$B11&amp;'Service PJ'!$A11&amp;"*",'EPA_US9RT techs'!$A$2:$I$1722,9,FALSE),"")</f>
        <v>30</v>
      </c>
      <c r="DS13" s="2">
        <f>IFERROR(VLOOKUP($CS$1&amp;'Service PJ'!$D11&amp;'Service PJ'!$B11&amp;'Service PJ'!$A11&amp;"*",'EPA_US9RT techs'!$A$2:$I$1722,9,FALSE),"")</f>
        <v>30</v>
      </c>
      <c r="DT13" s="2">
        <f>IFERROR(VLOOKUP($CS$1&amp;'Service PJ'!$D11&amp;'Service PJ'!$B11&amp;'Service PJ'!$A11&amp;"*",'EPA_US9RT techs'!$A$2:$I$1722,9,FALSE),"")</f>
        <v>30</v>
      </c>
      <c r="DU13" s="2">
        <f>IFERROR(VLOOKUP($CS$1&amp;'Service PJ'!$D11&amp;'Service PJ'!$B11&amp;'Service PJ'!$A11&amp;"*",'EPA_US9RT techs'!$A$2:$I$1722,9,FALSE),"")</f>
        <v>30</v>
      </c>
      <c r="DV13" s="2">
        <f>IFERROR(VLOOKUP($CS$1&amp;'Service PJ'!$D11&amp;'Service PJ'!$B11&amp;'Service PJ'!$A11&amp;"*",'EPA_US9RT techs'!$A$2:$I$1722,9,FALSE),"")</f>
        <v>30</v>
      </c>
      <c r="DW13" s="2">
        <f>IFERROR(VLOOKUP($CS$1&amp;'Service PJ'!$D11&amp;'Service PJ'!$B11&amp;'Service PJ'!$A11&amp;"*",'EPA_US9RT techs'!$A$2:$I$1722,9,FALSE),"")</f>
        <v>30</v>
      </c>
    </row>
    <row r="14" spans="1:127" x14ac:dyDescent="0.45">
      <c r="A14" t="str">
        <f>IF(SUM(B14:R14)=0,"\I:",'Service PJ'!$D12&amp;"_"&amp;'Service PJ'!$E12&amp;"_"&amp;'Service PJ'!$C12)</f>
        <v>IOI_STM_ELC</v>
      </c>
      <c r="B14" s="14">
        <f>IFERROR(VLOOKUP($A$1&amp;'Service PJ'!$D12&amp;'Service PJ'!$B12&amp;'Service PJ'!$A12&amp;"*",'EPA_US9RT techs'!$A$2:$I$1722,9,FALSE),"")</f>
        <v>2.6098709723</v>
      </c>
      <c r="C14" s="14">
        <f>IFERROR(VLOOKUP($A$1&amp;'Service PJ'!$D12&amp;'Service PJ'!$B12&amp;'Service PJ'!$A12&amp;"*",'EPA_US9RT techs'!$A$2:$I$1722,9,FALSE),"")</f>
        <v>2.6098709723</v>
      </c>
      <c r="D14" s="14">
        <f>IFERROR(VLOOKUP($A$1&amp;'Service PJ'!$D12&amp;'Service PJ'!$B12&amp;'Service PJ'!$A12&amp;"*",'EPA_US9RT techs'!$A$2:$I$1722,9,FALSE),"")</f>
        <v>2.6098709723</v>
      </c>
      <c r="E14" s="14">
        <f>IFERROR(VLOOKUP($A$1&amp;'Service PJ'!$D12&amp;'Service PJ'!$B12&amp;'Service PJ'!$A12&amp;"*",'EPA_US9RT techs'!$A$2:$I$1722,9,FALSE),"")</f>
        <v>2.6098709723</v>
      </c>
      <c r="F14" s="14">
        <f>IFERROR(VLOOKUP($A$1&amp;'Service PJ'!$D12&amp;'Service PJ'!$B12&amp;'Service PJ'!$A12&amp;"*",'EPA_US9RT techs'!$A$2:$I$1722,9,FALSE),"")</f>
        <v>2.6098709723</v>
      </c>
      <c r="G14" s="14">
        <f>IFERROR(VLOOKUP($A$1&amp;'Service PJ'!$D12&amp;'Service PJ'!$B12&amp;'Service PJ'!$A12&amp;"*",'EPA_US9RT techs'!$A$2:$I$1722,9,FALSE),"")</f>
        <v>2.6098709723</v>
      </c>
      <c r="H14" s="14">
        <f>IFERROR(VLOOKUP($A$1&amp;'Service PJ'!$D12&amp;'Service PJ'!$B12&amp;'Service PJ'!$A12&amp;"*",'EPA_US9RT techs'!$A$2:$I$1722,9,FALSE),"")</f>
        <v>2.6098709723</v>
      </c>
      <c r="I14" s="14">
        <f>IFERROR(VLOOKUP($A$1&amp;'Service PJ'!$D12&amp;'Service PJ'!$B12&amp;'Service PJ'!$A12&amp;"*",'EPA_US9RT techs'!$A$2:$I$1722,9,FALSE),"")</f>
        <v>2.6098709723</v>
      </c>
      <c r="J14" s="14">
        <f>IFERROR(VLOOKUP($A$1&amp;'Service PJ'!$D12&amp;'Service PJ'!$B12&amp;'Service PJ'!$A12&amp;"*",'EPA_US9RT techs'!$A$2:$I$1722,9,FALSE),"")</f>
        <v>2.6098709723</v>
      </c>
      <c r="K14" s="14">
        <f>IFERROR(VLOOKUP($A$1&amp;'Service PJ'!$D12&amp;'Service PJ'!$B12&amp;'Service PJ'!$A12&amp;"*",'EPA_US9RT techs'!$A$2:$I$1722,9,FALSE),"")</f>
        <v>2.6098709723</v>
      </c>
      <c r="L14" s="14">
        <f>IFERROR(VLOOKUP($A$1&amp;'Service PJ'!$D12&amp;'Service PJ'!$B12&amp;'Service PJ'!$A12&amp;"*",'EPA_US9RT techs'!$A$2:$I$1722,9,FALSE),"")</f>
        <v>2.6098709723</v>
      </c>
      <c r="M14" s="14">
        <f>IFERROR(VLOOKUP($A$1&amp;'Service PJ'!$D12&amp;'Service PJ'!$B12&amp;'Service PJ'!$A12&amp;"*",'EPA_US9RT techs'!$A$2:$I$1722,9,FALSE),"")</f>
        <v>2.6098709723</v>
      </c>
      <c r="N14" s="14">
        <f>IFERROR(VLOOKUP($A$1&amp;'Service PJ'!$D12&amp;'Service PJ'!$B12&amp;'Service PJ'!$A12&amp;"*",'EPA_US9RT techs'!$A$2:$I$1722,9,FALSE),"")</f>
        <v>2.6098709723</v>
      </c>
      <c r="O14" s="14">
        <f>IFERROR(VLOOKUP($A$1&amp;'Service PJ'!$D12&amp;'Service PJ'!$B12&amp;'Service PJ'!$A12&amp;"*",'EPA_US9RT techs'!$A$2:$I$1722,9,FALSE),"")</f>
        <v>2.6098709723</v>
      </c>
      <c r="P14" s="14">
        <f>IFERROR(VLOOKUP($A$1&amp;'Service PJ'!$D12&amp;'Service PJ'!$B12&amp;'Service PJ'!$A12&amp;"*",'EPA_US9RT techs'!$A$2:$I$1722,9,FALSE),"")</f>
        <v>2.6098709723</v>
      </c>
      <c r="Q14" s="14">
        <f>IFERROR(VLOOKUP($A$1&amp;'Service PJ'!$D12&amp;'Service PJ'!$B12&amp;'Service PJ'!$A12&amp;"*",'EPA_US9RT techs'!$A$2:$I$1722,9,FALSE),"")</f>
        <v>2.6098709723</v>
      </c>
      <c r="R14" s="14">
        <f>IFERROR(VLOOKUP($A$1&amp;'Service PJ'!$D12&amp;'Service PJ'!$B12&amp;'Service PJ'!$A12&amp;"*",'EPA_US9RT techs'!$A$2:$I$1722,9,FALSE),"")</f>
        <v>2.6098709723</v>
      </c>
      <c r="S14" s="14">
        <f>IFERROR(VLOOKUP($A$1&amp;'Service PJ'!$D12&amp;'Service PJ'!$B12&amp;'Service PJ'!$A12&amp;"*",'EPA_US9RT techs'!$A$2:$I$1722,9,FALSE),"")</f>
        <v>2.6098709723</v>
      </c>
      <c r="T14" s="14">
        <f>IFERROR(VLOOKUP($A$1&amp;'Service PJ'!$D12&amp;'Service PJ'!$B12&amp;'Service PJ'!$A12&amp;"*",'EPA_US9RT techs'!$A$2:$I$1722,9,FALSE),"")</f>
        <v>2.6098709723</v>
      </c>
      <c r="U14" s="14">
        <f>IFERROR(VLOOKUP($A$1&amp;'Service PJ'!$D12&amp;'Service PJ'!$B12&amp;'Service PJ'!$A12&amp;"*",'EPA_US9RT techs'!$A$2:$I$1722,9,FALSE),"")</f>
        <v>2.6098709723</v>
      </c>
      <c r="V14" s="14">
        <f>IFERROR(VLOOKUP($A$1&amp;'Service PJ'!$D12&amp;'Service PJ'!$B12&amp;'Service PJ'!$A12&amp;"*",'EPA_US9RT techs'!$A$2:$I$1722,9,FALSE),"")</f>
        <v>2.6098709723</v>
      </c>
      <c r="W14" s="14">
        <f>IFERROR(VLOOKUP($A$1&amp;'Service PJ'!$D12&amp;'Service PJ'!$B12&amp;'Service PJ'!$A12&amp;"*",'EPA_US9RT techs'!$A$2:$I$1722,9,FALSE),"")</f>
        <v>2.6098709723</v>
      </c>
      <c r="X14" s="14">
        <f>IFERROR(VLOOKUP($A$1&amp;'Service PJ'!$D12&amp;'Service PJ'!$B12&amp;'Service PJ'!$A12&amp;"*",'EPA_US9RT techs'!$A$2:$I$1722,9,FALSE),"")</f>
        <v>2.6098709723</v>
      </c>
      <c r="Y14" s="14">
        <f>IFERROR(VLOOKUP($A$1&amp;'Service PJ'!$D12&amp;'Service PJ'!$B12&amp;'Service PJ'!$A12&amp;"*",'EPA_US9RT techs'!$A$2:$I$1722,9,FALSE),"")</f>
        <v>2.6098709723</v>
      </c>
      <c r="Z14" s="14">
        <f>IFERROR(VLOOKUP($A$1&amp;'Service PJ'!$D12&amp;'Service PJ'!$B12&amp;'Service PJ'!$A12&amp;"*",'EPA_US9RT techs'!$A$2:$I$1722,9,FALSE),"")</f>
        <v>2.6098709723</v>
      </c>
      <c r="AA14" s="14">
        <f>IFERROR(VLOOKUP($A$1&amp;'Service PJ'!$D12&amp;'Service PJ'!$B12&amp;'Service PJ'!$A12&amp;"*",'EPA_US9RT techs'!$A$2:$I$1722,9,FALSE),"")</f>
        <v>2.6098709723</v>
      </c>
      <c r="AB14" s="14">
        <f>IFERROR(VLOOKUP($A$1&amp;'Service PJ'!$D12&amp;'Service PJ'!$B12&amp;'Service PJ'!$A12&amp;"*",'EPA_US9RT techs'!$A$2:$I$1722,9,FALSE),"")</f>
        <v>2.6098709723</v>
      </c>
      <c r="AC14" s="14">
        <f>IFERROR(VLOOKUP($A$1&amp;'Service PJ'!$D12&amp;'Service PJ'!$B12&amp;'Service PJ'!$A12&amp;"*",'EPA_US9RT techs'!$A$2:$I$1722,9,FALSE),"")</f>
        <v>2.6098709723</v>
      </c>
      <c r="AD14" s="14">
        <f>IFERROR(VLOOKUP($A$1&amp;'Service PJ'!$D12&amp;'Service PJ'!$B12&amp;'Service PJ'!$A12&amp;"*",'EPA_US9RT techs'!$A$2:$I$1722,9,FALSE),"")</f>
        <v>2.6098709723</v>
      </c>
      <c r="AE14" s="14">
        <f>IFERROR(VLOOKUP($A$1&amp;'Service PJ'!$D12&amp;'Service PJ'!$B12&amp;'Service PJ'!$A12&amp;"*",'EPA_US9RT techs'!$A$2:$I$1722,9,FALSE),"")</f>
        <v>2.6098709723</v>
      </c>
      <c r="AG14" t="str">
        <f>IF(SUM(AH14:AX14)=0,"\I:",'Service PJ'!$D12&amp;"_"&amp;'Service PJ'!$E12&amp;"_"&amp;'Service PJ'!$C12)</f>
        <v>IOI_STM_ELC</v>
      </c>
      <c r="AH14" s="14">
        <f>IFERROR(VLOOKUP($AG$1&amp;'Service PJ'!$D12&amp;'Service PJ'!$B12&amp;'Service PJ'!$A12&amp;"*",'EPA_US9RT techs'!$A$2:$I$1722,9,FALSE),"")</f>
        <v>0.58846372889999998</v>
      </c>
      <c r="AI14" s="14">
        <f>IFERROR(VLOOKUP($AG$1&amp;'Service PJ'!$D12&amp;'Service PJ'!$B12&amp;'Service PJ'!$A12&amp;"*",'EPA_US9RT techs'!$A$2:$I$1722,9,FALSE),"")</f>
        <v>0.58846372889999998</v>
      </c>
      <c r="AJ14" s="14">
        <f>IFERROR(VLOOKUP($AG$1&amp;'Service PJ'!$D12&amp;'Service PJ'!$B12&amp;'Service PJ'!$A12&amp;"*",'EPA_US9RT techs'!$A$2:$I$1722,9,FALSE),"")</f>
        <v>0.58846372889999998</v>
      </c>
      <c r="AK14" s="14">
        <f>IFERROR(VLOOKUP($AG$1&amp;'Service PJ'!$D12&amp;'Service PJ'!$B12&amp;'Service PJ'!$A12&amp;"*",'EPA_US9RT techs'!$A$2:$I$1722,9,FALSE),"")</f>
        <v>0.58846372889999998</v>
      </c>
      <c r="AL14" s="14">
        <f>IFERROR(VLOOKUP($AG$1&amp;'Service PJ'!$D12&amp;'Service PJ'!$B12&amp;'Service PJ'!$A12&amp;"*",'EPA_US9RT techs'!$A$2:$I$1722,9,FALSE),"")</f>
        <v>0.58846372889999998</v>
      </c>
      <c r="AM14" s="14">
        <f>IFERROR(VLOOKUP($AG$1&amp;'Service PJ'!$D12&amp;'Service PJ'!$B12&amp;'Service PJ'!$A12&amp;"*",'EPA_US9RT techs'!$A$2:$I$1722,9,FALSE),"")</f>
        <v>0.58846372889999998</v>
      </c>
      <c r="AN14" s="14">
        <f>IFERROR(VLOOKUP($AG$1&amp;'Service PJ'!$D12&amp;'Service PJ'!$B12&amp;'Service PJ'!$A12&amp;"*",'EPA_US9RT techs'!$A$2:$I$1722,9,FALSE),"")</f>
        <v>0.58846372889999998</v>
      </c>
      <c r="AO14" s="14">
        <f>IFERROR(VLOOKUP($AG$1&amp;'Service PJ'!$D12&amp;'Service PJ'!$B12&amp;'Service PJ'!$A12&amp;"*",'EPA_US9RT techs'!$A$2:$I$1722,9,FALSE),"")</f>
        <v>0.58846372889999998</v>
      </c>
      <c r="AP14" s="14">
        <f>IFERROR(VLOOKUP($AG$1&amp;'Service PJ'!$D12&amp;'Service PJ'!$B12&amp;'Service PJ'!$A12&amp;"*",'EPA_US9RT techs'!$A$2:$I$1722,9,FALSE),"")</f>
        <v>0.58846372889999998</v>
      </c>
      <c r="AQ14" s="14">
        <f>IFERROR(VLOOKUP($AG$1&amp;'Service PJ'!$D12&amp;'Service PJ'!$B12&amp;'Service PJ'!$A12&amp;"*",'EPA_US9RT techs'!$A$2:$I$1722,9,FALSE),"")</f>
        <v>0.58846372889999998</v>
      </c>
      <c r="AR14" s="14">
        <f>IFERROR(VLOOKUP($AG$1&amp;'Service PJ'!$D12&amp;'Service PJ'!$B12&amp;'Service PJ'!$A12&amp;"*",'EPA_US9RT techs'!$A$2:$I$1722,9,FALSE),"")</f>
        <v>0.58846372889999998</v>
      </c>
      <c r="AS14" s="14">
        <f>IFERROR(VLOOKUP($AG$1&amp;'Service PJ'!$D12&amp;'Service PJ'!$B12&amp;'Service PJ'!$A12&amp;"*",'EPA_US9RT techs'!$A$2:$I$1722,9,FALSE),"")</f>
        <v>0.58846372889999998</v>
      </c>
      <c r="AT14" s="14">
        <f>IFERROR(VLOOKUP($AG$1&amp;'Service PJ'!$D12&amp;'Service PJ'!$B12&amp;'Service PJ'!$A12&amp;"*",'EPA_US9RT techs'!$A$2:$I$1722,9,FALSE),"")</f>
        <v>0.58846372889999998</v>
      </c>
      <c r="AU14" s="14">
        <f>IFERROR(VLOOKUP($AG$1&amp;'Service PJ'!$D12&amp;'Service PJ'!$B12&amp;'Service PJ'!$A12&amp;"*",'EPA_US9RT techs'!$A$2:$I$1722,9,FALSE),"")</f>
        <v>0.58846372889999998</v>
      </c>
      <c r="AV14" s="14">
        <f>IFERROR(VLOOKUP($AG$1&amp;'Service PJ'!$D12&amp;'Service PJ'!$B12&amp;'Service PJ'!$A12&amp;"*",'EPA_US9RT techs'!$A$2:$I$1722,9,FALSE),"")</f>
        <v>0.58846372889999998</v>
      </c>
      <c r="AW14" s="14">
        <f>IFERROR(VLOOKUP($AG$1&amp;'Service PJ'!$D12&amp;'Service PJ'!$B12&amp;'Service PJ'!$A12&amp;"*",'EPA_US9RT techs'!$A$2:$I$1722,9,FALSE),"")</f>
        <v>0.58846372889999998</v>
      </c>
      <c r="AX14" s="14">
        <f>IFERROR(VLOOKUP($AG$1&amp;'Service PJ'!$D12&amp;'Service PJ'!$B12&amp;'Service PJ'!$A12&amp;"*",'EPA_US9RT techs'!$A$2:$I$1722,9,FALSE),"")</f>
        <v>0.58846372889999998</v>
      </c>
      <c r="AY14" s="14">
        <f>IFERROR(VLOOKUP($AG$1&amp;'Service PJ'!$D12&amp;'Service PJ'!$B12&amp;'Service PJ'!$A12&amp;"*",'EPA_US9RT techs'!$A$2:$I$1722,9,FALSE),"")</f>
        <v>0.58846372889999998</v>
      </c>
      <c r="AZ14" s="14">
        <f>IFERROR(VLOOKUP($AG$1&amp;'Service PJ'!$D12&amp;'Service PJ'!$B12&amp;'Service PJ'!$A12&amp;"*",'EPA_US9RT techs'!$A$2:$I$1722,9,FALSE),"")</f>
        <v>0.58846372889999998</v>
      </c>
      <c r="BA14" s="14">
        <f>IFERROR(VLOOKUP($AG$1&amp;'Service PJ'!$D12&amp;'Service PJ'!$B12&amp;'Service PJ'!$A12&amp;"*",'EPA_US9RT techs'!$A$2:$I$1722,9,FALSE),"")</f>
        <v>0.58846372889999998</v>
      </c>
      <c r="BB14" s="14">
        <f>IFERROR(VLOOKUP($AG$1&amp;'Service PJ'!$D12&amp;'Service PJ'!$B12&amp;'Service PJ'!$A12&amp;"*",'EPA_US9RT techs'!$A$2:$I$1722,9,FALSE),"")</f>
        <v>0.58846372889999998</v>
      </c>
      <c r="BC14" s="14">
        <f>IFERROR(VLOOKUP($AG$1&amp;'Service PJ'!$D12&amp;'Service PJ'!$B12&amp;'Service PJ'!$A12&amp;"*",'EPA_US9RT techs'!$A$2:$I$1722,9,FALSE),"")</f>
        <v>0.58846372889999998</v>
      </c>
      <c r="BD14" s="14">
        <f>IFERROR(VLOOKUP($AG$1&amp;'Service PJ'!$D12&amp;'Service PJ'!$B12&amp;'Service PJ'!$A12&amp;"*",'EPA_US9RT techs'!$A$2:$I$1722,9,FALSE),"")</f>
        <v>0.58846372889999998</v>
      </c>
      <c r="BE14" s="14">
        <f>IFERROR(VLOOKUP($AG$1&amp;'Service PJ'!$D12&amp;'Service PJ'!$B12&amp;'Service PJ'!$A12&amp;"*",'EPA_US9RT techs'!$A$2:$I$1722,9,FALSE),"")</f>
        <v>0.58846372889999998</v>
      </c>
      <c r="BF14" s="14">
        <f>IFERROR(VLOOKUP($AG$1&amp;'Service PJ'!$D12&amp;'Service PJ'!$B12&amp;'Service PJ'!$A12&amp;"*",'EPA_US9RT techs'!$A$2:$I$1722,9,FALSE),"")</f>
        <v>0.58846372889999998</v>
      </c>
      <c r="BG14" s="14">
        <f>IFERROR(VLOOKUP($AG$1&amp;'Service PJ'!$D12&amp;'Service PJ'!$B12&amp;'Service PJ'!$A12&amp;"*",'EPA_US9RT techs'!$A$2:$I$1722,9,FALSE),"")</f>
        <v>0.58846372889999998</v>
      </c>
      <c r="BH14" s="14">
        <f>IFERROR(VLOOKUP($AG$1&amp;'Service PJ'!$D12&amp;'Service PJ'!$B12&amp;'Service PJ'!$A12&amp;"*",'EPA_US9RT techs'!$A$2:$I$1722,9,FALSE),"")</f>
        <v>0.58846372889999998</v>
      </c>
      <c r="BI14" s="14">
        <f>IFERROR(VLOOKUP($AG$1&amp;'Service PJ'!$D12&amp;'Service PJ'!$B12&amp;'Service PJ'!$A12&amp;"*",'EPA_US9RT techs'!$A$2:$I$1722,9,FALSE),"")</f>
        <v>0.58846372889999998</v>
      </c>
      <c r="BJ14" s="14">
        <f>IFERROR(VLOOKUP($AG$1&amp;'Service PJ'!$D12&amp;'Service PJ'!$B12&amp;'Service PJ'!$A12&amp;"*",'EPA_US9RT techs'!$A$2:$I$1722,9,FALSE),"")</f>
        <v>0.58846372889999998</v>
      </c>
      <c r="BK14" s="14">
        <f>IFERROR(VLOOKUP($AG$1&amp;'Service PJ'!$D12&amp;'Service PJ'!$B12&amp;'Service PJ'!$A12&amp;"*",'EPA_US9RT techs'!$A$2:$I$1722,9,FALSE),"")</f>
        <v>0.58846372889999998</v>
      </c>
      <c r="BM14" t="str">
        <f>IF(SUM(BN14:CD14)=0,"\I:",'Service PJ'!$D12&amp;"_"&amp;'Service PJ'!$E12&amp;"_"&amp;'Service PJ'!$C12)</f>
        <v>\I:</v>
      </c>
      <c r="BN14" s="14">
        <f>IFERROR(VLOOKUP($BM$1&amp;'Service PJ'!$D12&amp;'Service PJ'!$B12&amp;'Service PJ'!$A12&amp;"*",'EPA_US9RT techs'!$A$2:$I$1722,9,FALSE),"")</f>
        <v>0</v>
      </c>
      <c r="BO14" s="14">
        <f>IFERROR(VLOOKUP($BM$1&amp;'Service PJ'!$D12&amp;'Service PJ'!$B12&amp;'Service PJ'!$A12&amp;"*",'EPA_US9RT techs'!$A$2:$I$1722,9,FALSE),"")</f>
        <v>0</v>
      </c>
      <c r="BP14" s="14">
        <f>IFERROR(VLOOKUP($BM$1&amp;'Service PJ'!$D12&amp;'Service PJ'!$B12&amp;'Service PJ'!$A12&amp;"*",'EPA_US9RT techs'!$A$2:$I$1722,9,FALSE),"")</f>
        <v>0</v>
      </c>
      <c r="BQ14" s="14">
        <f>IFERROR(VLOOKUP($BM$1&amp;'Service PJ'!$D12&amp;'Service PJ'!$B12&amp;'Service PJ'!$A12&amp;"*",'EPA_US9RT techs'!$A$2:$I$1722,9,FALSE),"")</f>
        <v>0</v>
      </c>
      <c r="BR14" s="14">
        <f>IFERROR(VLOOKUP($BM$1&amp;'Service PJ'!$D12&amp;'Service PJ'!$B12&amp;'Service PJ'!$A12&amp;"*",'EPA_US9RT techs'!$A$2:$I$1722,9,FALSE),"")</f>
        <v>0</v>
      </c>
      <c r="BS14" s="14">
        <f>IFERROR(VLOOKUP($BM$1&amp;'Service PJ'!$D12&amp;'Service PJ'!$B12&amp;'Service PJ'!$A12&amp;"*",'EPA_US9RT techs'!$A$2:$I$1722,9,FALSE),"")</f>
        <v>0</v>
      </c>
      <c r="BT14" s="14">
        <f>IFERROR(VLOOKUP($BM$1&amp;'Service PJ'!$D12&amp;'Service PJ'!$B12&amp;'Service PJ'!$A12&amp;"*",'EPA_US9RT techs'!$A$2:$I$1722,9,FALSE),"")</f>
        <v>0</v>
      </c>
      <c r="BU14" s="14">
        <f>IFERROR(VLOOKUP($BM$1&amp;'Service PJ'!$D12&amp;'Service PJ'!$B12&amp;'Service PJ'!$A12&amp;"*",'EPA_US9RT techs'!$A$2:$I$1722,9,FALSE),"")</f>
        <v>0</v>
      </c>
      <c r="BV14" s="14">
        <f>IFERROR(VLOOKUP($BM$1&amp;'Service PJ'!$D12&amp;'Service PJ'!$B12&amp;'Service PJ'!$A12&amp;"*",'EPA_US9RT techs'!$A$2:$I$1722,9,FALSE),"")</f>
        <v>0</v>
      </c>
      <c r="BW14" s="14">
        <f>IFERROR(VLOOKUP($BM$1&amp;'Service PJ'!$D12&amp;'Service PJ'!$B12&amp;'Service PJ'!$A12&amp;"*",'EPA_US9RT techs'!$A$2:$I$1722,9,FALSE),"")</f>
        <v>0</v>
      </c>
      <c r="BX14" s="14">
        <f>IFERROR(VLOOKUP($BM$1&amp;'Service PJ'!$D12&amp;'Service PJ'!$B12&amp;'Service PJ'!$A12&amp;"*",'EPA_US9RT techs'!$A$2:$I$1722,9,FALSE),"")</f>
        <v>0</v>
      </c>
      <c r="BY14" s="14">
        <f>IFERROR(VLOOKUP($BM$1&amp;'Service PJ'!$D12&amp;'Service PJ'!$B12&amp;'Service PJ'!$A12&amp;"*",'EPA_US9RT techs'!$A$2:$I$1722,9,FALSE),"")</f>
        <v>0</v>
      </c>
      <c r="BZ14" s="14">
        <f>IFERROR(VLOOKUP($BM$1&amp;'Service PJ'!$D12&amp;'Service PJ'!$B12&amp;'Service PJ'!$A12&amp;"*",'EPA_US9RT techs'!$A$2:$I$1722,9,FALSE),"")</f>
        <v>0</v>
      </c>
      <c r="CA14" s="14">
        <f>IFERROR(VLOOKUP($BM$1&amp;'Service PJ'!$D12&amp;'Service PJ'!$B12&amp;'Service PJ'!$A12&amp;"*",'EPA_US9RT techs'!$A$2:$I$1722,9,FALSE),"")</f>
        <v>0</v>
      </c>
      <c r="CB14" s="14">
        <f>IFERROR(VLOOKUP($BM$1&amp;'Service PJ'!$D12&amp;'Service PJ'!$B12&amp;'Service PJ'!$A12&amp;"*",'EPA_US9RT techs'!$A$2:$I$1722,9,FALSE),"")</f>
        <v>0</v>
      </c>
      <c r="CC14" s="14">
        <f>IFERROR(VLOOKUP($BM$1&amp;'Service PJ'!$D12&amp;'Service PJ'!$B12&amp;'Service PJ'!$A12&amp;"*",'EPA_US9RT techs'!$A$2:$I$1722,9,FALSE),"")</f>
        <v>0</v>
      </c>
      <c r="CD14" s="14">
        <f>IFERROR(VLOOKUP($BM$1&amp;'Service PJ'!$D12&amp;'Service PJ'!$B12&amp;'Service PJ'!$A12&amp;"*",'EPA_US9RT techs'!$A$2:$I$1722,9,FALSE),"")</f>
        <v>0</v>
      </c>
      <c r="CE14" s="14">
        <f>IFERROR(VLOOKUP($BM$1&amp;'Service PJ'!$D12&amp;'Service PJ'!$B12&amp;'Service PJ'!$A12&amp;"*",'EPA_US9RT techs'!$A$2:$I$1722,9,FALSE),"")</f>
        <v>0</v>
      </c>
      <c r="CF14" s="14">
        <f>IFERROR(VLOOKUP($BM$1&amp;'Service PJ'!$D12&amp;'Service PJ'!$B12&amp;'Service PJ'!$A12&amp;"*",'EPA_US9RT techs'!$A$2:$I$1722,9,FALSE),"")</f>
        <v>0</v>
      </c>
      <c r="CG14" s="14">
        <f>IFERROR(VLOOKUP($BM$1&amp;'Service PJ'!$D12&amp;'Service PJ'!$B12&amp;'Service PJ'!$A12&amp;"*",'EPA_US9RT techs'!$A$2:$I$1722,9,FALSE),"")</f>
        <v>0</v>
      </c>
      <c r="CH14" s="14">
        <f>IFERROR(VLOOKUP($BM$1&amp;'Service PJ'!$D12&amp;'Service PJ'!$B12&amp;'Service PJ'!$A12&amp;"*",'EPA_US9RT techs'!$A$2:$I$1722,9,FALSE),"")</f>
        <v>0</v>
      </c>
      <c r="CI14" s="14">
        <f>IFERROR(VLOOKUP($BM$1&amp;'Service PJ'!$D12&amp;'Service PJ'!$B12&amp;'Service PJ'!$A12&amp;"*",'EPA_US9RT techs'!$A$2:$I$1722,9,FALSE),"")</f>
        <v>0</v>
      </c>
      <c r="CJ14" s="14">
        <f>IFERROR(VLOOKUP($BM$1&amp;'Service PJ'!$D12&amp;'Service PJ'!$B12&amp;'Service PJ'!$A12&amp;"*",'EPA_US9RT techs'!$A$2:$I$1722,9,FALSE),"")</f>
        <v>0</v>
      </c>
      <c r="CK14" s="14">
        <f>IFERROR(VLOOKUP($BM$1&amp;'Service PJ'!$D12&amp;'Service PJ'!$B12&amp;'Service PJ'!$A12&amp;"*",'EPA_US9RT techs'!$A$2:$I$1722,9,FALSE),"")</f>
        <v>0</v>
      </c>
      <c r="CL14" s="14">
        <f>IFERROR(VLOOKUP($BM$1&amp;'Service PJ'!$D12&amp;'Service PJ'!$B12&amp;'Service PJ'!$A12&amp;"*",'EPA_US9RT techs'!$A$2:$I$1722,9,FALSE),"")</f>
        <v>0</v>
      </c>
      <c r="CM14" s="14">
        <f>IFERROR(VLOOKUP($BM$1&amp;'Service PJ'!$D12&amp;'Service PJ'!$B12&amp;'Service PJ'!$A12&amp;"*",'EPA_US9RT techs'!$A$2:$I$1722,9,FALSE),"")</f>
        <v>0</v>
      </c>
      <c r="CN14" s="14">
        <f>IFERROR(VLOOKUP($BM$1&amp;'Service PJ'!$D12&amp;'Service PJ'!$B12&amp;'Service PJ'!$A12&amp;"*",'EPA_US9RT techs'!$A$2:$I$1722,9,FALSE),"")</f>
        <v>0</v>
      </c>
      <c r="CO14" s="14">
        <f>IFERROR(VLOOKUP($BM$1&amp;'Service PJ'!$D12&amp;'Service PJ'!$B12&amp;'Service PJ'!$A12&amp;"*",'EPA_US9RT techs'!$A$2:$I$1722,9,FALSE),"")</f>
        <v>0</v>
      </c>
      <c r="CP14" s="14">
        <f>IFERROR(VLOOKUP($BM$1&amp;'Service PJ'!$D12&amp;'Service PJ'!$B12&amp;'Service PJ'!$A12&amp;"*",'EPA_US9RT techs'!$A$2:$I$1722,9,FALSE),"")</f>
        <v>0</v>
      </c>
      <c r="CQ14" s="14">
        <f>IFERROR(VLOOKUP($BM$1&amp;'Service PJ'!$D12&amp;'Service PJ'!$B12&amp;'Service PJ'!$A12&amp;"*",'EPA_US9RT techs'!$A$2:$I$1722,9,FALSE),"")</f>
        <v>0</v>
      </c>
      <c r="CS14" t="str">
        <f>IF(SUM(CT14:DJ14)=0,"\I:",'Service PJ'!$D12&amp;"_"&amp;'Service PJ'!$E12&amp;"_"&amp;'Service PJ'!$C12)</f>
        <v>IOI_STM_ELC</v>
      </c>
      <c r="CT14" s="2">
        <f>IFERROR(VLOOKUP($CS$1&amp;'Service PJ'!$D12&amp;'Service PJ'!$B12&amp;'Service PJ'!$A12&amp;"*",'EPA_US9RT techs'!$A$2:$I$1722,9,FALSE),"")</f>
        <v>50</v>
      </c>
      <c r="CU14" s="2">
        <f>IFERROR(VLOOKUP($CS$1&amp;'Service PJ'!$D12&amp;'Service PJ'!$B12&amp;'Service PJ'!$A12&amp;"*",'EPA_US9RT techs'!$A$2:$I$1722,9,FALSE),"")</f>
        <v>50</v>
      </c>
      <c r="CV14" s="2">
        <f>IFERROR(VLOOKUP($CS$1&amp;'Service PJ'!$D12&amp;'Service PJ'!$B12&amp;'Service PJ'!$A12&amp;"*",'EPA_US9RT techs'!$A$2:$I$1722,9,FALSE),"")</f>
        <v>50</v>
      </c>
      <c r="CW14" s="2">
        <f>IFERROR(VLOOKUP($CS$1&amp;'Service PJ'!$D12&amp;'Service PJ'!$B12&amp;'Service PJ'!$A12&amp;"*",'EPA_US9RT techs'!$A$2:$I$1722,9,FALSE),"")</f>
        <v>50</v>
      </c>
      <c r="CX14" s="2">
        <f>IFERROR(VLOOKUP($CS$1&amp;'Service PJ'!$D12&amp;'Service PJ'!$B12&amp;'Service PJ'!$A12&amp;"*",'EPA_US9RT techs'!$A$2:$I$1722,9,FALSE),"")</f>
        <v>50</v>
      </c>
      <c r="CY14" s="2">
        <f>IFERROR(VLOOKUP($CS$1&amp;'Service PJ'!$D12&amp;'Service PJ'!$B12&amp;'Service PJ'!$A12&amp;"*",'EPA_US9RT techs'!$A$2:$I$1722,9,FALSE),"")</f>
        <v>50</v>
      </c>
      <c r="CZ14" s="2">
        <f>IFERROR(VLOOKUP($CS$1&amp;'Service PJ'!$D12&amp;'Service PJ'!$B12&amp;'Service PJ'!$A12&amp;"*",'EPA_US9RT techs'!$A$2:$I$1722,9,FALSE),"")</f>
        <v>50</v>
      </c>
      <c r="DA14" s="2">
        <f>IFERROR(VLOOKUP($CS$1&amp;'Service PJ'!$D12&amp;'Service PJ'!$B12&amp;'Service PJ'!$A12&amp;"*",'EPA_US9RT techs'!$A$2:$I$1722,9,FALSE),"")</f>
        <v>50</v>
      </c>
      <c r="DB14" s="2">
        <f>IFERROR(VLOOKUP($CS$1&amp;'Service PJ'!$D12&amp;'Service PJ'!$B12&amp;'Service PJ'!$A12&amp;"*",'EPA_US9RT techs'!$A$2:$I$1722,9,FALSE),"")</f>
        <v>50</v>
      </c>
      <c r="DC14" s="2">
        <f>IFERROR(VLOOKUP($CS$1&amp;'Service PJ'!$D12&amp;'Service PJ'!$B12&amp;'Service PJ'!$A12&amp;"*",'EPA_US9RT techs'!$A$2:$I$1722,9,FALSE),"")</f>
        <v>50</v>
      </c>
      <c r="DD14" s="2">
        <f>IFERROR(VLOOKUP($CS$1&amp;'Service PJ'!$D12&amp;'Service PJ'!$B12&amp;'Service PJ'!$A12&amp;"*",'EPA_US9RT techs'!$A$2:$I$1722,9,FALSE),"")</f>
        <v>50</v>
      </c>
      <c r="DE14" s="2">
        <f>IFERROR(VLOOKUP($CS$1&amp;'Service PJ'!$D12&amp;'Service PJ'!$B12&amp;'Service PJ'!$A12&amp;"*",'EPA_US9RT techs'!$A$2:$I$1722,9,FALSE),"")</f>
        <v>50</v>
      </c>
      <c r="DF14" s="2">
        <f>IFERROR(VLOOKUP($CS$1&amp;'Service PJ'!$D12&amp;'Service PJ'!$B12&amp;'Service PJ'!$A12&amp;"*",'EPA_US9RT techs'!$A$2:$I$1722,9,FALSE),"")</f>
        <v>50</v>
      </c>
      <c r="DG14" s="2">
        <f>IFERROR(VLOOKUP($CS$1&amp;'Service PJ'!$D12&amp;'Service PJ'!$B12&amp;'Service PJ'!$A12&amp;"*",'EPA_US9RT techs'!$A$2:$I$1722,9,FALSE),"")</f>
        <v>50</v>
      </c>
      <c r="DH14" s="2">
        <f>IFERROR(VLOOKUP($CS$1&amp;'Service PJ'!$D12&amp;'Service PJ'!$B12&amp;'Service PJ'!$A12&amp;"*",'EPA_US9RT techs'!$A$2:$I$1722,9,FALSE),"")</f>
        <v>50</v>
      </c>
      <c r="DI14" s="2">
        <f>IFERROR(VLOOKUP($CS$1&amp;'Service PJ'!$D12&amp;'Service PJ'!$B12&amp;'Service PJ'!$A12&amp;"*",'EPA_US9RT techs'!$A$2:$I$1722,9,FALSE),"")</f>
        <v>50</v>
      </c>
      <c r="DJ14" s="2">
        <f>IFERROR(VLOOKUP($CS$1&amp;'Service PJ'!$D12&amp;'Service PJ'!$B12&amp;'Service PJ'!$A12&amp;"*",'EPA_US9RT techs'!$A$2:$I$1722,9,FALSE),"")</f>
        <v>50</v>
      </c>
      <c r="DK14" s="2">
        <f>IFERROR(VLOOKUP($CS$1&amp;'Service PJ'!$D12&amp;'Service PJ'!$B12&amp;'Service PJ'!$A12&amp;"*",'EPA_US9RT techs'!$A$2:$I$1722,9,FALSE),"")</f>
        <v>50</v>
      </c>
      <c r="DL14" s="2">
        <f>IFERROR(VLOOKUP($CS$1&amp;'Service PJ'!$D12&amp;'Service PJ'!$B12&amp;'Service PJ'!$A12&amp;"*",'EPA_US9RT techs'!$A$2:$I$1722,9,FALSE),"")</f>
        <v>50</v>
      </c>
      <c r="DM14" s="2">
        <f>IFERROR(VLOOKUP($CS$1&amp;'Service PJ'!$D12&amp;'Service PJ'!$B12&amp;'Service PJ'!$A12&amp;"*",'EPA_US9RT techs'!$A$2:$I$1722,9,FALSE),"")</f>
        <v>50</v>
      </c>
      <c r="DN14" s="2">
        <f>IFERROR(VLOOKUP($CS$1&amp;'Service PJ'!$D12&amp;'Service PJ'!$B12&amp;'Service PJ'!$A12&amp;"*",'EPA_US9RT techs'!$A$2:$I$1722,9,FALSE),"")</f>
        <v>50</v>
      </c>
      <c r="DO14" s="2">
        <f>IFERROR(VLOOKUP($CS$1&amp;'Service PJ'!$D12&amp;'Service PJ'!$B12&amp;'Service PJ'!$A12&amp;"*",'EPA_US9RT techs'!$A$2:$I$1722,9,FALSE),"")</f>
        <v>50</v>
      </c>
      <c r="DP14" s="2">
        <f>IFERROR(VLOOKUP($CS$1&amp;'Service PJ'!$D12&amp;'Service PJ'!$B12&amp;'Service PJ'!$A12&amp;"*",'EPA_US9RT techs'!$A$2:$I$1722,9,FALSE),"")</f>
        <v>50</v>
      </c>
      <c r="DQ14" s="2">
        <f>IFERROR(VLOOKUP($CS$1&amp;'Service PJ'!$D12&amp;'Service PJ'!$B12&amp;'Service PJ'!$A12&amp;"*",'EPA_US9RT techs'!$A$2:$I$1722,9,FALSE),"")</f>
        <v>50</v>
      </c>
      <c r="DR14" s="2">
        <f>IFERROR(VLOOKUP($CS$1&amp;'Service PJ'!$D12&amp;'Service PJ'!$B12&amp;'Service PJ'!$A12&amp;"*",'EPA_US9RT techs'!$A$2:$I$1722,9,FALSE),"")</f>
        <v>50</v>
      </c>
      <c r="DS14" s="2">
        <f>IFERROR(VLOOKUP($CS$1&amp;'Service PJ'!$D12&amp;'Service PJ'!$B12&amp;'Service PJ'!$A12&amp;"*",'EPA_US9RT techs'!$A$2:$I$1722,9,FALSE),"")</f>
        <v>50</v>
      </c>
      <c r="DT14" s="2">
        <f>IFERROR(VLOOKUP($CS$1&amp;'Service PJ'!$D12&amp;'Service PJ'!$B12&amp;'Service PJ'!$A12&amp;"*",'EPA_US9RT techs'!$A$2:$I$1722,9,FALSE),"")</f>
        <v>50</v>
      </c>
      <c r="DU14" s="2">
        <f>IFERROR(VLOOKUP($CS$1&amp;'Service PJ'!$D12&amp;'Service PJ'!$B12&amp;'Service PJ'!$A12&amp;"*",'EPA_US9RT techs'!$A$2:$I$1722,9,FALSE),"")</f>
        <v>50</v>
      </c>
      <c r="DV14" s="2">
        <f>IFERROR(VLOOKUP($CS$1&amp;'Service PJ'!$D12&amp;'Service PJ'!$B12&amp;'Service PJ'!$A12&amp;"*",'EPA_US9RT techs'!$A$2:$I$1722,9,FALSE),"")</f>
        <v>50</v>
      </c>
      <c r="DW14" s="2">
        <f>IFERROR(VLOOKUP($CS$1&amp;'Service PJ'!$D12&amp;'Service PJ'!$B12&amp;'Service PJ'!$A12&amp;"*",'EPA_US9RT techs'!$A$2:$I$1722,9,FALSE),"")</f>
        <v>50</v>
      </c>
    </row>
    <row r="15" spans="1:127" x14ac:dyDescent="0.45">
      <c r="A15" t="str">
        <f>IF(SUM(B15:R15)=0,"\I:",'Service PJ'!$D13&amp;"_"&amp;'Service PJ'!$E13&amp;"_"&amp;'Service PJ'!$C13)</f>
        <v>IOI_PRH_ELC</v>
      </c>
      <c r="B15" s="14">
        <f>IFERROR(VLOOKUP($A$1&amp;'Service PJ'!$D13&amp;'Service PJ'!$B13&amp;'Service PJ'!$A13&amp;"*",'EPA_US9RT techs'!$A$2:$I$1722,9,FALSE),"")</f>
        <v>25.663247334000001</v>
      </c>
      <c r="C15" s="14">
        <f>IFERROR(VLOOKUP($A$1&amp;'Service PJ'!$D13&amp;'Service PJ'!$B13&amp;'Service PJ'!$A13&amp;"*",'EPA_US9RT techs'!$A$2:$I$1722,9,FALSE),"")</f>
        <v>25.663247334000001</v>
      </c>
      <c r="D15" s="14">
        <f>IFERROR(VLOOKUP($A$1&amp;'Service PJ'!$D13&amp;'Service PJ'!$B13&amp;'Service PJ'!$A13&amp;"*",'EPA_US9RT techs'!$A$2:$I$1722,9,FALSE),"")</f>
        <v>25.663247334000001</v>
      </c>
      <c r="E15" s="14">
        <f>IFERROR(VLOOKUP($A$1&amp;'Service PJ'!$D13&amp;'Service PJ'!$B13&amp;'Service PJ'!$A13&amp;"*",'EPA_US9RT techs'!$A$2:$I$1722,9,FALSE),"")</f>
        <v>25.663247334000001</v>
      </c>
      <c r="F15" s="14">
        <f>IFERROR(VLOOKUP($A$1&amp;'Service PJ'!$D13&amp;'Service PJ'!$B13&amp;'Service PJ'!$A13&amp;"*",'EPA_US9RT techs'!$A$2:$I$1722,9,FALSE),"")</f>
        <v>25.663247334000001</v>
      </c>
      <c r="G15" s="14">
        <f>IFERROR(VLOOKUP($A$1&amp;'Service PJ'!$D13&amp;'Service PJ'!$B13&amp;'Service PJ'!$A13&amp;"*",'EPA_US9RT techs'!$A$2:$I$1722,9,FALSE),"")</f>
        <v>25.663247334000001</v>
      </c>
      <c r="H15" s="14">
        <f>IFERROR(VLOOKUP($A$1&amp;'Service PJ'!$D13&amp;'Service PJ'!$B13&amp;'Service PJ'!$A13&amp;"*",'EPA_US9RT techs'!$A$2:$I$1722,9,FALSE),"")</f>
        <v>25.663247334000001</v>
      </c>
      <c r="I15" s="14">
        <f>IFERROR(VLOOKUP($A$1&amp;'Service PJ'!$D13&amp;'Service PJ'!$B13&amp;'Service PJ'!$A13&amp;"*",'EPA_US9RT techs'!$A$2:$I$1722,9,FALSE),"")</f>
        <v>25.663247334000001</v>
      </c>
      <c r="J15" s="14">
        <f>IFERROR(VLOOKUP($A$1&amp;'Service PJ'!$D13&amp;'Service PJ'!$B13&amp;'Service PJ'!$A13&amp;"*",'EPA_US9RT techs'!$A$2:$I$1722,9,FALSE),"")</f>
        <v>25.663247334000001</v>
      </c>
      <c r="K15" s="14">
        <f>IFERROR(VLOOKUP($A$1&amp;'Service PJ'!$D13&amp;'Service PJ'!$B13&amp;'Service PJ'!$A13&amp;"*",'EPA_US9RT techs'!$A$2:$I$1722,9,FALSE),"")</f>
        <v>25.663247334000001</v>
      </c>
      <c r="L15" s="14">
        <f>IFERROR(VLOOKUP($A$1&amp;'Service PJ'!$D13&amp;'Service PJ'!$B13&amp;'Service PJ'!$A13&amp;"*",'EPA_US9RT techs'!$A$2:$I$1722,9,FALSE),"")</f>
        <v>25.663247334000001</v>
      </c>
      <c r="M15" s="14">
        <f>IFERROR(VLOOKUP($A$1&amp;'Service PJ'!$D13&amp;'Service PJ'!$B13&amp;'Service PJ'!$A13&amp;"*",'EPA_US9RT techs'!$A$2:$I$1722,9,FALSE),"")</f>
        <v>25.663247334000001</v>
      </c>
      <c r="N15" s="14">
        <f>IFERROR(VLOOKUP($A$1&amp;'Service PJ'!$D13&amp;'Service PJ'!$B13&amp;'Service PJ'!$A13&amp;"*",'EPA_US9RT techs'!$A$2:$I$1722,9,FALSE),"")</f>
        <v>25.663247334000001</v>
      </c>
      <c r="O15" s="14">
        <f>IFERROR(VLOOKUP($A$1&amp;'Service PJ'!$D13&amp;'Service PJ'!$B13&amp;'Service PJ'!$A13&amp;"*",'EPA_US9RT techs'!$A$2:$I$1722,9,FALSE),"")</f>
        <v>25.663247334000001</v>
      </c>
      <c r="P15" s="14">
        <f>IFERROR(VLOOKUP($A$1&amp;'Service PJ'!$D13&amp;'Service PJ'!$B13&amp;'Service PJ'!$A13&amp;"*",'EPA_US9RT techs'!$A$2:$I$1722,9,FALSE),"")</f>
        <v>25.663247334000001</v>
      </c>
      <c r="Q15" s="14">
        <f>IFERROR(VLOOKUP($A$1&amp;'Service PJ'!$D13&amp;'Service PJ'!$B13&amp;'Service PJ'!$A13&amp;"*",'EPA_US9RT techs'!$A$2:$I$1722,9,FALSE),"")</f>
        <v>25.663247334000001</v>
      </c>
      <c r="R15" s="14">
        <f>IFERROR(VLOOKUP($A$1&amp;'Service PJ'!$D13&amp;'Service PJ'!$B13&amp;'Service PJ'!$A13&amp;"*",'EPA_US9RT techs'!$A$2:$I$1722,9,FALSE),"")</f>
        <v>25.663247334000001</v>
      </c>
      <c r="S15" s="14">
        <f>IFERROR(VLOOKUP($A$1&amp;'Service PJ'!$D13&amp;'Service PJ'!$B13&amp;'Service PJ'!$A13&amp;"*",'EPA_US9RT techs'!$A$2:$I$1722,9,FALSE),"")</f>
        <v>25.663247334000001</v>
      </c>
      <c r="T15" s="14">
        <f>IFERROR(VLOOKUP($A$1&amp;'Service PJ'!$D13&amp;'Service PJ'!$B13&amp;'Service PJ'!$A13&amp;"*",'EPA_US9RT techs'!$A$2:$I$1722,9,FALSE),"")</f>
        <v>25.663247334000001</v>
      </c>
      <c r="U15" s="14">
        <f>IFERROR(VLOOKUP($A$1&amp;'Service PJ'!$D13&amp;'Service PJ'!$B13&amp;'Service PJ'!$A13&amp;"*",'EPA_US9RT techs'!$A$2:$I$1722,9,FALSE),"")</f>
        <v>25.663247334000001</v>
      </c>
      <c r="V15" s="14">
        <f>IFERROR(VLOOKUP($A$1&amp;'Service PJ'!$D13&amp;'Service PJ'!$B13&amp;'Service PJ'!$A13&amp;"*",'EPA_US9RT techs'!$A$2:$I$1722,9,FALSE),"")</f>
        <v>25.663247334000001</v>
      </c>
      <c r="W15" s="14">
        <f>IFERROR(VLOOKUP($A$1&amp;'Service PJ'!$D13&amp;'Service PJ'!$B13&amp;'Service PJ'!$A13&amp;"*",'EPA_US9RT techs'!$A$2:$I$1722,9,FALSE),"")</f>
        <v>25.663247334000001</v>
      </c>
      <c r="X15" s="14">
        <f>IFERROR(VLOOKUP($A$1&amp;'Service PJ'!$D13&amp;'Service PJ'!$B13&amp;'Service PJ'!$A13&amp;"*",'EPA_US9RT techs'!$A$2:$I$1722,9,FALSE),"")</f>
        <v>25.663247334000001</v>
      </c>
      <c r="Y15" s="14">
        <f>IFERROR(VLOOKUP($A$1&amp;'Service PJ'!$D13&amp;'Service PJ'!$B13&amp;'Service PJ'!$A13&amp;"*",'EPA_US9RT techs'!$A$2:$I$1722,9,FALSE),"")</f>
        <v>25.663247334000001</v>
      </c>
      <c r="Z15" s="14">
        <f>IFERROR(VLOOKUP($A$1&amp;'Service PJ'!$D13&amp;'Service PJ'!$B13&amp;'Service PJ'!$A13&amp;"*",'EPA_US9RT techs'!$A$2:$I$1722,9,FALSE),"")</f>
        <v>25.663247334000001</v>
      </c>
      <c r="AA15" s="14">
        <f>IFERROR(VLOOKUP($A$1&amp;'Service PJ'!$D13&amp;'Service PJ'!$B13&amp;'Service PJ'!$A13&amp;"*",'EPA_US9RT techs'!$A$2:$I$1722,9,FALSE),"")</f>
        <v>25.663247334000001</v>
      </c>
      <c r="AB15" s="14">
        <f>IFERROR(VLOOKUP($A$1&amp;'Service PJ'!$D13&amp;'Service PJ'!$B13&amp;'Service PJ'!$A13&amp;"*",'EPA_US9RT techs'!$A$2:$I$1722,9,FALSE),"")</f>
        <v>25.663247334000001</v>
      </c>
      <c r="AC15" s="14">
        <f>IFERROR(VLOOKUP($A$1&amp;'Service PJ'!$D13&amp;'Service PJ'!$B13&amp;'Service PJ'!$A13&amp;"*",'EPA_US9RT techs'!$A$2:$I$1722,9,FALSE),"")</f>
        <v>25.663247334000001</v>
      </c>
      <c r="AD15" s="14">
        <f>IFERROR(VLOOKUP($A$1&amp;'Service PJ'!$D13&amp;'Service PJ'!$B13&amp;'Service PJ'!$A13&amp;"*",'EPA_US9RT techs'!$A$2:$I$1722,9,FALSE),"")</f>
        <v>25.663247334000001</v>
      </c>
      <c r="AE15" s="14">
        <f>IFERROR(VLOOKUP($A$1&amp;'Service PJ'!$D13&amp;'Service PJ'!$B13&amp;'Service PJ'!$A13&amp;"*",'EPA_US9RT techs'!$A$2:$I$1722,9,FALSE),"")</f>
        <v>25.663247334000001</v>
      </c>
      <c r="AG15" t="str">
        <f>IF(SUM(AH15:AX15)=0,"\I:",'Service PJ'!$D13&amp;"_"&amp;'Service PJ'!$E13&amp;"_"&amp;'Service PJ'!$C13)</f>
        <v>IOI_PRH_ELC</v>
      </c>
      <c r="AH15" s="14">
        <f>IFERROR(VLOOKUP($AG$1&amp;'Service PJ'!$D13&amp;'Service PJ'!$B13&amp;'Service PJ'!$A13&amp;"*",'EPA_US9RT techs'!$A$2:$I$1722,9,FALSE),"")</f>
        <v>2.5663247334000001</v>
      </c>
      <c r="AI15" s="14">
        <f>IFERROR(VLOOKUP($AG$1&amp;'Service PJ'!$D13&amp;'Service PJ'!$B13&amp;'Service PJ'!$A13&amp;"*",'EPA_US9RT techs'!$A$2:$I$1722,9,FALSE),"")</f>
        <v>2.5663247334000001</v>
      </c>
      <c r="AJ15" s="14">
        <f>IFERROR(VLOOKUP($AG$1&amp;'Service PJ'!$D13&amp;'Service PJ'!$B13&amp;'Service PJ'!$A13&amp;"*",'EPA_US9RT techs'!$A$2:$I$1722,9,FALSE),"")</f>
        <v>2.5663247334000001</v>
      </c>
      <c r="AK15" s="14">
        <f>IFERROR(VLOOKUP($AG$1&amp;'Service PJ'!$D13&amp;'Service PJ'!$B13&amp;'Service PJ'!$A13&amp;"*",'EPA_US9RT techs'!$A$2:$I$1722,9,FALSE),"")</f>
        <v>2.5663247334000001</v>
      </c>
      <c r="AL15" s="14">
        <f>IFERROR(VLOOKUP($AG$1&amp;'Service PJ'!$D13&amp;'Service PJ'!$B13&amp;'Service PJ'!$A13&amp;"*",'EPA_US9RT techs'!$A$2:$I$1722,9,FALSE),"")</f>
        <v>2.5663247334000001</v>
      </c>
      <c r="AM15" s="14">
        <f>IFERROR(VLOOKUP($AG$1&amp;'Service PJ'!$D13&amp;'Service PJ'!$B13&amp;'Service PJ'!$A13&amp;"*",'EPA_US9RT techs'!$A$2:$I$1722,9,FALSE),"")</f>
        <v>2.5663247334000001</v>
      </c>
      <c r="AN15" s="14">
        <f>IFERROR(VLOOKUP($AG$1&amp;'Service PJ'!$D13&amp;'Service PJ'!$B13&amp;'Service PJ'!$A13&amp;"*",'EPA_US9RT techs'!$A$2:$I$1722,9,FALSE),"")</f>
        <v>2.5663247334000001</v>
      </c>
      <c r="AO15" s="14">
        <f>IFERROR(VLOOKUP($AG$1&amp;'Service PJ'!$D13&amp;'Service PJ'!$B13&amp;'Service PJ'!$A13&amp;"*",'EPA_US9RT techs'!$A$2:$I$1722,9,FALSE),"")</f>
        <v>2.5663247334000001</v>
      </c>
      <c r="AP15" s="14">
        <f>IFERROR(VLOOKUP($AG$1&amp;'Service PJ'!$D13&amp;'Service PJ'!$B13&amp;'Service PJ'!$A13&amp;"*",'EPA_US9RT techs'!$A$2:$I$1722,9,FALSE),"")</f>
        <v>2.5663247334000001</v>
      </c>
      <c r="AQ15" s="14">
        <f>IFERROR(VLOOKUP($AG$1&amp;'Service PJ'!$D13&amp;'Service PJ'!$B13&amp;'Service PJ'!$A13&amp;"*",'EPA_US9RT techs'!$A$2:$I$1722,9,FALSE),"")</f>
        <v>2.5663247334000001</v>
      </c>
      <c r="AR15" s="14">
        <f>IFERROR(VLOOKUP($AG$1&amp;'Service PJ'!$D13&amp;'Service PJ'!$B13&amp;'Service PJ'!$A13&amp;"*",'EPA_US9RT techs'!$A$2:$I$1722,9,FALSE),"")</f>
        <v>2.5663247334000001</v>
      </c>
      <c r="AS15" s="14">
        <f>IFERROR(VLOOKUP($AG$1&amp;'Service PJ'!$D13&amp;'Service PJ'!$B13&amp;'Service PJ'!$A13&amp;"*",'EPA_US9RT techs'!$A$2:$I$1722,9,FALSE),"")</f>
        <v>2.5663247334000001</v>
      </c>
      <c r="AT15" s="14">
        <f>IFERROR(VLOOKUP($AG$1&amp;'Service PJ'!$D13&amp;'Service PJ'!$B13&amp;'Service PJ'!$A13&amp;"*",'EPA_US9RT techs'!$A$2:$I$1722,9,FALSE),"")</f>
        <v>2.5663247334000001</v>
      </c>
      <c r="AU15" s="14">
        <f>IFERROR(VLOOKUP($AG$1&amp;'Service PJ'!$D13&amp;'Service PJ'!$B13&amp;'Service PJ'!$A13&amp;"*",'EPA_US9RT techs'!$A$2:$I$1722,9,FALSE),"")</f>
        <v>2.5663247334000001</v>
      </c>
      <c r="AV15" s="14">
        <f>IFERROR(VLOOKUP($AG$1&amp;'Service PJ'!$D13&amp;'Service PJ'!$B13&amp;'Service PJ'!$A13&amp;"*",'EPA_US9RT techs'!$A$2:$I$1722,9,FALSE),"")</f>
        <v>2.5663247334000001</v>
      </c>
      <c r="AW15" s="14">
        <f>IFERROR(VLOOKUP($AG$1&amp;'Service PJ'!$D13&amp;'Service PJ'!$B13&amp;'Service PJ'!$A13&amp;"*",'EPA_US9RT techs'!$A$2:$I$1722,9,FALSE),"")</f>
        <v>2.5663247334000001</v>
      </c>
      <c r="AX15" s="14">
        <f>IFERROR(VLOOKUP($AG$1&amp;'Service PJ'!$D13&amp;'Service PJ'!$B13&amp;'Service PJ'!$A13&amp;"*",'EPA_US9RT techs'!$A$2:$I$1722,9,FALSE),"")</f>
        <v>2.5663247334000001</v>
      </c>
      <c r="AY15" s="14">
        <f>IFERROR(VLOOKUP($AG$1&amp;'Service PJ'!$D13&amp;'Service PJ'!$B13&amp;'Service PJ'!$A13&amp;"*",'EPA_US9RT techs'!$A$2:$I$1722,9,FALSE),"")</f>
        <v>2.5663247334000001</v>
      </c>
      <c r="AZ15" s="14">
        <f>IFERROR(VLOOKUP($AG$1&amp;'Service PJ'!$D13&amp;'Service PJ'!$B13&amp;'Service PJ'!$A13&amp;"*",'EPA_US9RT techs'!$A$2:$I$1722,9,FALSE),"")</f>
        <v>2.5663247334000001</v>
      </c>
      <c r="BA15" s="14">
        <f>IFERROR(VLOOKUP($AG$1&amp;'Service PJ'!$D13&amp;'Service PJ'!$B13&amp;'Service PJ'!$A13&amp;"*",'EPA_US9RT techs'!$A$2:$I$1722,9,FALSE),"")</f>
        <v>2.5663247334000001</v>
      </c>
      <c r="BB15" s="14">
        <f>IFERROR(VLOOKUP($AG$1&amp;'Service PJ'!$D13&amp;'Service PJ'!$B13&amp;'Service PJ'!$A13&amp;"*",'EPA_US9RT techs'!$A$2:$I$1722,9,FALSE),"")</f>
        <v>2.5663247334000001</v>
      </c>
      <c r="BC15" s="14">
        <f>IFERROR(VLOOKUP($AG$1&amp;'Service PJ'!$D13&amp;'Service PJ'!$B13&amp;'Service PJ'!$A13&amp;"*",'EPA_US9RT techs'!$A$2:$I$1722,9,FALSE),"")</f>
        <v>2.5663247334000001</v>
      </c>
      <c r="BD15" s="14">
        <f>IFERROR(VLOOKUP($AG$1&amp;'Service PJ'!$D13&amp;'Service PJ'!$B13&amp;'Service PJ'!$A13&amp;"*",'EPA_US9RT techs'!$A$2:$I$1722,9,FALSE),"")</f>
        <v>2.5663247334000001</v>
      </c>
      <c r="BE15" s="14">
        <f>IFERROR(VLOOKUP($AG$1&amp;'Service PJ'!$D13&amp;'Service PJ'!$B13&amp;'Service PJ'!$A13&amp;"*",'EPA_US9RT techs'!$A$2:$I$1722,9,FALSE),"")</f>
        <v>2.5663247334000001</v>
      </c>
      <c r="BF15" s="14">
        <f>IFERROR(VLOOKUP($AG$1&amp;'Service PJ'!$D13&amp;'Service PJ'!$B13&amp;'Service PJ'!$A13&amp;"*",'EPA_US9RT techs'!$A$2:$I$1722,9,FALSE),"")</f>
        <v>2.5663247334000001</v>
      </c>
      <c r="BG15" s="14">
        <f>IFERROR(VLOOKUP($AG$1&amp;'Service PJ'!$D13&amp;'Service PJ'!$B13&amp;'Service PJ'!$A13&amp;"*",'EPA_US9RT techs'!$A$2:$I$1722,9,FALSE),"")</f>
        <v>2.5663247334000001</v>
      </c>
      <c r="BH15" s="14">
        <f>IFERROR(VLOOKUP($AG$1&amp;'Service PJ'!$D13&amp;'Service PJ'!$B13&amp;'Service PJ'!$A13&amp;"*",'EPA_US9RT techs'!$A$2:$I$1722,9,FALSE),"")</f>
        <v>2.5663247334000001</v>
      </c>
      <c r="BI15" s="14">
        <f>IFERROR(VLOOKUP($AG$1&amp;'Service PJ'!$D13&amp;'Service PJ'!$B13&amp;'Service PJ'!$A13&amp;"*",'EPA_US9RT techs'!$A$2:$I$1722,9,FALSE),"")</f>
        <v>2.5663247334000001</v>
      </c>
      <c r="BJ15" s="14">
        <f>IFERROR(VLOOKUP($AG$1&amp;'Service PJ'!$D13&amp;'Service PJ'!$B13&amp;'Service PJ'!$A13&amp;"*",'EPA_US9RT techs'!$A$2:$I$1722,9,FALSE),"")</f>
        <v>2.5663247334000001</v>
      </c>
      <c r="BK15" s="14">
        <f>IFERROR(VLOOKUP($AG$1&amp;'Service PJ'!$D13&amp;'Service PJ'!$B13&amp;'Service PJ'!$A13&amp;"*",'EPA_US9RT techs'!$A$2:$I$1722,9,FALSE),"")</f>
        <v>2.5663247334000001</v>
      </c>
      <c r="BM15" t="str">
        <f>IF(SUM(BN15:CD15)=0,"\I:",'Service PJ'!$D13&amp;"_"&amp;'Service PJ'!$E13&amp;"_"&amp;'Service PJ'!$C13)</f>
        <v>\I:</v>
      </c>
      <c r="BN15" s="14" t="str">
        <f>IFERROR(VLOOKUP($BM$1&amp;'Service PJ'!$D13&amp;'Service PJ'!$B13&amp;'Service PJ'!$A13&amp;"*",'EPA_US9RT techs'!$A$2:$I$1722,9,FALSE),"")</f>
        <v/>
      </c>
      <c r="BO15" s="14" t="str">
        <f>IFERROR(VLOOKUP($BM$1&amp;'Service PJ'!$D13&amp;'Service PJ'!$B13&amp;'Service PJ'!$A13&amp;"*",'EPA_US9RT techs'!$A$2:$I$1722,9,FALSE),"")</f>
        <v/>
      </c>
      <c r="BP15" s="14" t="str">
        <f>IFERROR(VLOOKUP($BM$1&amp;'Service PJ'!$D13&amp;'Service PJ'!$B13&amp;'Service PJ'!$A13&amp;"*",'EPA_US9RT techs'!$A$2:$I$1722,9,FALSE),"")</f>
        <v/>
      </c>
      <c r="BQ15" s="14" t="str">
        <f>IFERROR(VLOOKUP($BM$1&amp;'Service PJ'!$D13&amp;'Service PJ'!$B13&amp;'Service PJ'!$A13&amp;"*",'EPA_US9RT techs'!$A$2:$I$1722,9,FALSE),"")</f>
        <v/>
      </c>
      <c r="BR15" s="14" t="str">
        <f>IFERROR(VLOOKUP($BM$1&amp;'Service PJ'!$D13&amp;'Service PJ'!$B13&amp;'Service PJ'!$A13&amp;"*",'EPA_US9RT techs'!$A$2:$I$1722,9,FALSE),"")</f>
        <v/>
      </c>
      <c r="BS15" s="14" t="str">
        <f>IFERROR(VLOOKUP($BM$1&amp;'Service PJ'!$D13&amp;'Service PJ'!$B13&amp;'Service PJ'!$A13&amp;"*",'EPA_US9RT techs'!$A$2:$I$1722,9,FALSE),"")</f>
        <v/>
      </c>
      <c r="BT15" s="14" t="str">
        <f>IFERROR(VLOOKUP($BM$1&amp;'Service PJ'!$D13&amp;'Service PJ'!$B13&amp;'Service PJ'!$A13&amp;"*",'EPA_US9RT techs'!$A$2:$I$1722,9,FALSE),"")</f>
        <v/>
      </c>
      <c r="BU15" s="14" t="str">
        <f>IFERROR(VLOOKUP($BM$1&amp;'Service PJ'!$D13&amp;'Service PJ'!$B13&amp;'Service PJ'!$A13&amp;"*",'EPA_US9RT techs'!$A$2:$I$1722,9,FALSE),"")</f>
        <v/>
      </c>
      <c r="BV15" s="14" t="str">
        <f>IFERROR(VLOOKUP($BM$1&amp;'Service PJ'!$D13&amp;'Service PJ'!$B13&amp;'Service PJ'!$A13&amp;"*",'EPA_US9RT techs'!$A$2:$I$1722,9,FALSE),"")</f>
        <v/>
      </c>
      <c r="BW15" s="14" t="str">
        <f>IFERROR(VLOOKUP($BM$1&amp;'Service PJ'!$D13&amp;'Service PJ'!$B13&amp;'Service PJ'!$A13&amp;"*",'EPA_US9RT techs'!$A$2:$I$1722,9,FALSE),"")</f>
        <v/>
      </c>
      <c r="BX15" s="14" t="str">
        <f>IFERROR(VLOOKUP($BM$1&amp;'Service PJ'!$D13&amp;'Service PJ'!$B13&amp;'Service PJ'!$A13&amp;"*",'EPA_US9RT techs'!$A$2:$I$1722,9,FALSE),"")</f>
        <v/>
      </c>
      <c r="BY15" s="14" t="str">
        <f>IFERROR(VLOOKUP($BM$1&amp;'Service PJ'!$D13&amp;'Service PJ'!$B13&amp;'Service PJ'!$A13&amp;"*",'EPA_US9RT techs'!$A$2:$I$1722,9,FALSE),"")</f>
        <v/>
      </c>
      <c r="BZ15" s="14" t="str">
        <f>IFERROR(VLOOKUP($BM$1&amp;'Service PJ'!$D13&amp;'Service PJ'!$B13&amp;'Service PJ'!$A13&amp;"*",'EPA_US9RT techs'!$A$2:$I$1722,9,FALSE),"")</f>
        <v/>
      </c>
      <c r="CA15" s="14" t="str">
        <f>IFERROR(VLOOKUP($BM$1&amp;'Service PJ'!$D13&amp;'Service PJ'!$B13&amp;'Service PJ'!$A13&amp;"*",'EPA_US9RT techs'!$A$2:$I$1722,9,FALSE),"")</f>
        <v/>
      </c>
      <c r="CB15" s="14" t="str">
        <f>IFERROR(VLOOKUP($BM$1&amp;'Service PJ'!$D13&amp;'Service PJ'!$B13&amp;'Service PJ'!$A13&amp;"*",'EPA_US9RT techs'!$A$2:$I$1722,9,FALSE),"")</f>
        <v/>
      </c>
      <c r="CC15" s="14" t="str">
        <f>IFERROR(VLOOKUP($BM$1&amp;'Service PJ'!$D13&amp;'Service PJ'!$B13&amp;'Service PJ'!$A13&amp;"*",'EPA_US9RT techs'!$A$2:$I$1722,9,FALSE),"")</f>
        <v/>
      </c>
      <c r="CD15" s="14" t="str">
        <f>IFERROR(VLOOKUP($BM$1&amp;'Service PJ'!$D13&amp;'Service PJ'!$B13&amp;'Service PJ'!$A13&amp;"*",'EPA_US9RT techs'!$A$2:$I$1722,9,FALSE),"")</f>
        <v/>
      </c>
      <c r="CE15" s="14" t="str">
        <f>IFERROR(VLOOKUP($BM$1&amp;'Service PJ'!$D13&amp;'Service PJ'!$B13&amp;'Service PJ'!$A13&amp;"*",'EPA_US9RT techs'!$A$2:$I$1722,9,FALSE),"")</f>
        <v/>
      </c>
      <c r="CF15" s="14" t="str">
        <f>IFERROR(VLOOKUP($BM$1&amp;'Service PJ'!$D13&amp;'Service PJ'!$B13&amp;'Service PJ'!$A13&amp;"*",'EPA_US9RT techs'!$A$2:$I$1722,9,FALSE),"")</f>
        <v/>
      </c>
      <c r="CG15" s="14" t="str">
        <f>IFERROR(VLOOKUP($BM$1&amp;'Service PJ'!$D13&amp;'Service PJ'!$B13&amp;'Service PJ'!$A13&amp;"*",'EPA_US9RT techs'!$A$2:$I$1722,9,FALSE),"")</f>
        <v/>
      </c>
      <c r="CH15" s="14" t="str">
        <f>IFERROR(VLOOKUP($BM$1&amp;'Service PJ'!$D13&amp;'Service PJ'!$B13&amp;'Service PJ'!$A13&amp;"*",'EPA_US9RT techs'!$A$2:$I$1722,9,FALSE),"")</f>
        <v/>
      </c>
      <c r="CI15" s="14" t="str">
        <f>IFERROR(VLOOKUP($BM$1&amp;'Service PJ'!$D13&amp;'Service PJ'!$B13&amp;'Service PJ'!$A13&amp;"*",'EPA_US9RT techs'!$A$2:$I$1722,9,FALSE),"")</f>
        <v/>
      </c>
      <c r="CJ15" s="14" t="str">
        <f>IFERROR(VLOOKUP($BM$1&amp;'Service PJ'!$D13&amp;'Service PJ'!$B13&amp;'Service PJ'!$A13&amp;"*",'EPA_US9RT techs'!$A$2:$I$1722,9,FALSE),"")</f>
        <v/>
      </c>
      <c r="CK15" s="14" t="str">
        <f>IFERROR(VLOOKUP($BM$1&amp;'Service PJ'!$D13&amp;'Service PJ'!$B13&amp;'Service PJ'!$A13&amp;"*",'EPA_US9RT techs'!$A$2:$I$1722,9,FALSE),"")</f>
        <v/>
      </c>
      <c r="CL15" s="14" t="str">
        <f>IFERROR(VLOOKUP($BM$1&amp;'Service PJ'!$D13&amp;'Service PJ'!$B13&amp;'Service PJ'!$A13&amp;"*",'EPA_US9RT techs'!$A$2:$I$1722,9,FALSE),"")</f>
        <v/>
      </c>
      <c r="CM15" s="14" t="str">
        <f>IFERROR(VLOOKUP($BM$1&amp;'Service PJ'!$D13&amp;'Service PJ'!$B13&amp;'Service PJ'!$A13&amp;"*",'EPA_US9RT techs'!$A$2:$I$1722,9,FALSE),"")</f>
        <v/>
      </c>
      <c r="CN15" s="14" t="str">
        <f>IFERROR(VLOOKUP($BM$1&amp;'Service PJ'!$D13&amp;'Service PJ'!$B13&amp;'Service PJ'!$A13&amp;"*",'EPA_US9RT techs'!$A$2:$I$1722,9,FALSE),"")</f>
        <v/>
      </c>
      <c r="CO15" s="14" t="str">
        <f>IFERROR(VLOOKUP($BM$1&amp;'Service PJ'!$D13&amp;'Service PJ'!$B13&amp;'Service PJ'!$A13&amp;"*",'EPA_US9RT techs'!$A$2:$I$1722,9,FALSE),"")</f>
        <v/>
      </c>
      <c r="CP15" s="14" t="str">
        <f>IFERROR(VLOOKUP($BM$1&amp;'Service PJ'!$D13&amp;'Service PJ'!$B13&amp;'Service PJ'!$A13&amp;"*",'EPA_US9RT techs'!$A$2:$I$1722,9,FALSE),"")</f>
        <v/>
      </c>
      <c r="CQ15" s="14" t="str">
        <f>IFERROR(VLOOKUP($BM$1&amp;'Service PJ'!$D13&amp;'Service PJ'!$B13&amp;'Service PJ'!$A13&amp;"*",'EPA_US9RT techs'!$A$2:$I$1722,9,FALSE),"")</f>
        <v/>
      </c>
      <c r="CS15" t="str">
        <f>IF(SUM(CT15:DJ15)=0,"\I:",'Service PJ'!$D13&amp;"_"&amp;'Service PJ'!$E13&amp;"_"&amp;'Service PJ'!$C13)</f>
        <v>IOI_PRH_ELC</v>
      </c>
      <c r="CT15" s="2">
        <f>IFERROR(VLOOKUP($CS$1&amp;'Service PJ'!$D13&amp;'Service PJ'!$B13&amp;'Service PJ'!$A13&amp;"*",'EPA_US9RT techs'!$A$2:$I$1722,9,FALSE),"")</f>
        <v>30</v>
      </c>
      <c r="CU15" s="2">
        <f>IFERROR(VLOOKUP($CS$1&amp;'Service PJ'!$D13&amp;'Service PJ'!$B13&amp;'Service PJ'!$A13&amp;"*",'EPA_US9RT techs'!$A$2:$I$1722,9,FALSE),"")</f>
        <v>30</v>
      </c>
      <c r="CV15" s="2">
        <f>IFERROR(VLOOKUP($CS$1&amp;'Service PJ'!$D13&amp;'Service PJ'!$B13&amp;'Service PJ'!$A13&amp;"*",'EPA_US9RT techs'!$A$2:$I$1722,9,FALSE),"")</f>
        <v>30</v>
      </c>
      <c r="CW15" s="2">
        <f>IFERROR(VLOOKUP($CS$1&amp;'Service PJ'!$D13&amp;'Service PJ'!$B13&amp;'Service PJ'!$A13&amp;"*",'EPA_US9RT techs'!$A$2:$I$1722,9,FALSE),"")</f>
        <v>30</v>
      </c>
      <c r="CX15" s="2">
        <f>IFERROR(VLOOKUP($CS$1&amp;'Service PJ'!$D13&amp;'Service PJ'!$B13&amp;'Service PJ'!$A13&amp;"*",'EPA_US9RT techs'!$A$2:$I$1722,9,FALSE),"")</f>
        <v>30</v>
      </c>
      <c r="CY15" s="2">
        <f>IFERROR(VLOOKUP($CS$1&amp;'Service PJ'!$D13&amp;'Service PJ'!$B13&amp;'Service PJ'!$A13&amp;"*",'EPA_US9RT techs'!$A$2:$I$1722,9,FALSE),"")</f>
        <v>30</v>
      </c>
      <c r="CZ15" s="2">
        <f>IFERROR(VLOOKUP($CS$1&amp;'Service PJ'!$D13&amp;'Service PJ'!$B13&amp;'Service PJ'!$A13&amp;"*",'EPA_US9RT techs'!$A$2:$I$1722,9,FALSE),"")</f>
        <v>30</v>
      </c>
      <c r="DA15" s="2">
        <f>IFERROR(VLOOKUP($CS$1&amp;'Service PJ'!$D13&amp;'Service PJ'!$B13&amp;'Service PJ'!$A13&amp;"*",'EPA_US9RT techs'!$A$2:$I$1722,9,FALSE),"")</f>
        <v>30</v>
      </c>
      <c r="DB15" s="2">
        <f>IFERROR(VLOOKUP($CS$1&amp;'Service PJ'!$D13&amp;'Service PJ'!$B13&amp;'Service PJ'!$A13&amp;"*",'EPA_US9RT techs'!$A$2:$I$1722,9,FALSE),"")</f>
        <v>30</v>
      </c>
      <c r="DC15" s="2">
        <f>IFERROR(VLOOKUP($CS$1&amp;'Service PJ'!$D13&amp;'Service PJ'!$B13&amp;'Service PJ'!$A13&amp;"*",'EPA_US9RT techs'!$A$2:$I$1722,9,FALSE),"")</f>
        <v>30</v>
      </c>
      <c r="DD15" s="2">
        <f>IFERROR(VLOOKUP($CS$1&amp;'Service PJ'!$D13&amp;'Service PJ'!$B13&amp;'Service PJ'!$A13&amp;"*",'EPA_US9RT techs'!$A$2:$I$1722,9,FALSE),"")</f>
        <v>30</v>
      </c>
      <c r="DE15" s="2">
        <f>IFERROR(VLOOKUP($CS$1&amp;'Service PJ'!$D13&amp;'Service PJ'!$B13&amp;'Service PJ'!$A13&amp;"*",'EPA_US9RT techs'!$A$2:$I$1722,9,FALSE),"")</f>
        <v>30</v>
      </c>
      <c r="DF15" s="2">
        <f>IFERROR(VLOOKUP($CS$1&amp;'Service PJ'!$D13&amp;'Service PJ'!$B13&amp;'Service PJ'!$A13&amp;"*",'EPA_US9RT techs'!$A$2:$I$1722,9,FALSE),"")</f>
        <v>30</v>
      </c>
      <c r="DG15" s="2">
        <f>IFERROR(VLOOKUP($CS$1&amp;'Service PJ'!$D13&amp;'Service PJ'!$B13&amp;'Service PJ'!$A13&amp;"*",'EPA_US9RT techs'!$A$2:$I$1722,9,FALSE),"")</f>
        <v>30</v>
      </c>
      <c r="DH15" s="2">
        <f>IFERROR(VLOOKUP($CS$1&amp;'Service PJ'!$D13&amp;'Service PJ'!$B13&amp;'Service PJ'!$A13&amp;"*",'EPA_US9RT techs'!$A$2:$I$1722,9,FALSE),"")</f>
        <v>30</v>
      </c>
      <c r="DI15" s="2">
        <f>IFERROR(VLOOKUP($CS$1&amp;'Service PJ'!$D13&amp;'Service PJ'!$B13&amp;'Service PJ'!$A13&amp;"*",'EPA_US9RT techs'!$A$2:$I$1722,9,FALSE),"")</f>
        <v>30</v>
      </c>
      <c r="DJ15" s="2">
        <f>IFERROR(VLOOKUP($CS$1&amp;'Service PJ'!$D13&amp;'Service PJ'!$B13&amp;'Service PJ'!$A13&amp;"*",'EPA_US9RT techs'!$A$2:$I$1722,9,FALSE),"")</f>
        <v>30</v>
      </c>
      <c r="DK15" s="2">
        <f>IFERROR(VLOOKUP($CS$1&amp;'Service PJ'!$D13&amp;'Service PJ'!$B13&amp;'Service PJ'!$A13&amp;"*",'EPA_US9RT techs'!$A$2:$I$1722,9,FALSE),"")</f>
        <v>30</v>
      </c>
      <c r="DL15" s="2">
        <f>IFERROR(VLOOKUP($CS$1&amp;'Service PJ'!$D13&amp;'Service PJ'!$B13&amp;'Service PJ'!$A13&amp;"*",'EPA_US9RT techs'!$A$2:$I$1722,9,FALSE),"")</f>
        <v>30</v>
      </c>
      <c r="DM15" s="2">
        <f>IFERROR(VLOOKUP($CS$1&amp;'Service PJ'!$D13&amp;'Service PJ'!$B13&amp;'Service PJ'!$A13&amp;"*",'EPA_US9RT techs'!$A$2:$I$1722,9,FALSE),"")</f>
        <v>30</v>
      </c>
      <c r="DN15" s="2">
        <f>IFERROR(VLOOKUP($CS$1&amp;'Service PJ'!$D13&amp;'Service PJ'!$B13&amp;'Service PJ'!$A13&amp;"*",'EPA_US9RT techs'!$A$2:$I$1722,9,FALSE),"")</f>
        <v>30</v>
      </c>
      <c r="DO15" s="2">
        <f>IFERROR(VLOOKUP($CS$1&amp;'Service PJ'!$D13&amp;'Service PJ'!$B13&amp;'Service PJ'!$A13&amp;"*",'EPA_US9RT techs'!$A$2:$I$1722,9,FALSE),"")</f>
        <v>30</v>
      </c>
      <c r="DP15" s="2">
        <f>IFERROR(VLOOKUP($CS$1&amp;'Service PJ'!$D13&amp;'Service PJ'!$B13&amp;'Service PJ'!$A13&amp;"*",'EPA_US9RT techs'!$A$2:$I$1722,9,FALSE),"")</f>
        <v>30</v>
      </c>
      <c r="DQ15" s="2">
        <f>IFERROR(VLOOKUP($CS$1&amp;'Service PJ'!$D13&amp;'Service PJ'!$B13&amp;'Service PJ'!$A13&amp;"*",'EPA_US9RT techs'!$A$2:$I$1722,9,FALSE),"")</f>
        <v>30</v>
      </c>
      <c r="DR15" s="2">
        <f>IFERROR(VLOOKUP($CS$1&amp;'Service PJ'!$D13&amp;'Service PJ'!$B13&amp;'Service PJ'!$A13&amp;"*",'EPA_US9RT techs'!$A$2:$I$1722,9,FALSE),"")</f>
        <v>30</v>
      </c>
      <c r="DS15" s="2">
        <f>IFERROR(VLOOKUP($CS$1&amp;'Service PJ'!$D13&amp;'Service PJ'!$B13&amp;'Service PJ'!$A13&amp;"*",'EPA_US9RT techs'!$A$2:$I$1722,9,FALSE),"")</f>
        <v>30</v>
      </c>
      <c r="DT15" s="2">
        <f>IFERROR(VLOOKUP($CS$1&amp;'Service PJ'!$D13&amp;'Service PJ'!$B13&amp;'Service PJ'!$A13&amp;"*",'EPA_US9RT techs'!$A$2:$I$1722,9,FALSE),"")</f>
        <v>30</v>
      </c>
      <c r="DU15" s="2">
        <f>IFERROR(VLOOKUP($CS$1&amp;'Service PJ'!$D13&amp;'Service PJ'!$B13&amp;'Service PJ'!$A13&amp;"*",'EPA_US9RT techs'!$A$2:$I$1722,9,FALSE),"")</f>
        <v>30</v>
      </c>
      <c r="DV15" s="2">
        <f>IFERROR(VLOOKUP($CS$1&amp;'Service PJ'!$D13&amp;'Service PJ'!$B13&amp;'Service PJ'!$A13&amp;"*",'EPA_US9RT techs'!$A$2:$I$1722,9,FALSE),"")</f>
        <v>30</v>
      </c>
      <c r="DW15" s="2">
        <f>IFERROR(VLOOKUP($CS$1&amp;'Service PJ'!$D13&amp;'Service PJ'!$B13&amp;'Service PJ'!$A13&amp;"*",'EPA_US9RT techs'!$A$2:$I$1722,9,FALSE),"")</f>
        <v>30</v>
      </c>
    </row>
    <row r="16" spans="1:127" x14ac:dyDescent="0.45">
      <c r="A16" t="str">
        <f>IF(SUM(B16:R16)=0,"\I:",'Service PJ'!$D14&amp;"_"&amp;'Service PJ'!$E14&amp;"_"&amp;'Service PJ'!$C14)</f>
        <v>\I:</v>
      </c>
      <c r="B16" s="14" t="str">
        <f>IFERROR(VLOOKUP($A$1&amp;'Service PJ'!$D14&amp;'Service PJ'!$B14&amp;'Service PJ'!$A14&amp;"*",'EPA_US9RT techs'!$A$2:$I$1722,9,FALSE),"")</f>
        <v/>
      </c>
      <c r="C16" s="14" t="str">
        <f>IFERROR(VLOOKUP($A$1&amp;'Service PJ'!$D14&amp;'Service PJ'!$B14&amp;'Service PJ'!$A14&amp;"*",'EPA_US9RT techs'!$A$2:$I$1722,9,FALSE),"")</f>
        <v/>
      </c>
      <c r="D16" s="14" t="str">
        <f>IFERROR(VLOOKUP($A$1&amp;'Service PJ'!$D14&amp;'Service PJ'!$B14&amp;'Service PJ'!$A14&amp;"*",'EPA_US9RT techs'!$A$2:$I$1722,9,FALSE),"")</f>
        <v/>
      </c>
      <c r="E16" s="14" t="str">
        <f>IFERROR(VLOOKUP($A$1&amp;'Service PJ'!$D14&amp;'Service PJ'!$B14&amp;'Service PJ'!$A14&amp;"*",'EPA_US9RT techs'!$A$2:$I$1722,9,FALSE),"")</f>
        <v/>
      </c>
      <c r="F16" s="14" t="str">
        <f>IFERROR(VLOOKUP($A$1&amp;'Service PJ'!$D14&amp;'Service PJ'!$B14&amp;'Service PJ'!$A14&amp;"*",'EPA_US9RT techs'!$A$2:$I$1722,9,FALSE),"")</f>
        <v/>
      </c>
      <c r="G16" s="14" t="str">
        <f>IFERROR(VLOOKUP($A$1&amp;'Service PJ'!$D14&amp;'Service PJ'!$B14&amp;'Service PJ'!$A14&amp;"*",'EPA_US9RT techs'!$A$2:$I$1722,9,FALSE),"")</f>
        <v/>
      </c>
      <c r="H16" s="14" t="str">
        <f>IFERROR(VLOOKUP($A$1&amp;'Service PJ'!$D14&amp;'Service PJ'!$B14&amp;'Service PJ'!$A14&amp;"*",'EPA_US9RT techs'!$A$2:$I$1722,9,FALSE),"")</f>
        <v/>
      </c>
      <c r="I16" s="14" t="str">
        <f>IFERROR(VLOOKUP($A$1&amp;'Service PJ'!$D14&amp;'Service PJ'!$B14&amp;'Service PJ'!$A14&amp;"*",'EPA_US9RT techs'!$A$2:$I$1722,9,FALSE),"")</f>
        <v/>
      </c>
      <c r="J16" s="14" t="str">
        <f>IFERROR(VLOOKUP($A$1&amp;'Service PJ'!$D14&amp;'Service PJ'!$B14&amp;'Service PJ'!$A14&amp;"*",'EPA_US9RT techs'!$A$2:$I$1722,9,FALSE),"")</f>
        <v/>
      </c>
      <c r="K16" s="14" t="str">
        <f>IFERROR(VLOOKUP($A$1&amp;'Service PJ'!$D14&amp;'Service PJ'!$B14&amp;'Service PJ'!$A14&amp;"*",'EPA_US9RT techs'!$A$2:$I$1722,9,FALSE),"")</f>
        <v/>
      </c>
      <c r="L16" s="14" t="str">
        <f>IFERROR(VLOOKUP($A$1&amp;'Service PJ'!$D14&amp;'Service PJ'!$B14&amp;'Service PJ'!$A14&amp;"*",'EPA_US9RT techs'!$A$2:$I$1722,9,FALSE),"")</f>
        <v/>
      </c>
      <c r="M16" s="14" t="str">
        <f>IFERROR(VLOOKUP($A$1&amp;'Service PJ'!$D14&amp;'Service PJ'!$B14&amp;'Service PJ'!$A14&amp;"*",'EPA_US9RT techs'!$A$2:$I$1722,9,FALSE),"")</f>
        <v/>
      </c>
      <c r="N16" s="14" t="str">
        <f>IFERROR(VLOOKUP($A$1&amp;'Service PJ'!$D14&amp;'Service PJ'!$B14&amp;'Service PJ'!$A14&amp;"*",'EPA_US9RT techs'!$A$2:$I$1722,9,FALSE),"")</f>
        <v/>
      </c>
      <c r="O16" s="14" t="str">
        <f>IFERROR(VLOOKUP($A$1&amp;'Service PJ'!$D14&amp;'Service PJ'!$B14&amp;'Service PJ'!$A14&amp;"*",'EPA_US9RT techs'!$A$2:$I$1722,9,FALSE),"")</f>
        <v/>
      </c>
      <c r="P16" s="14" t="str">
        <f>IFERROR(VLOOKUP($A$1&amp;'Service PJ'!$D14&amp;'Service PJ'!$B14&amp;'Service PJ'!$A14&amp;"*",'EPA_US9RT techs'!$A$2:$I$1722,9,FALSE),"")</f>
        <v/>
      </c>
      <c r="Q16" s="14" t="str">
        <f>IFERROR(VLOOKUP($A$1&amp;'Service PJ'!$D14&amp;'Service PJ'!$B14&amp;'Service PJ'!$A14&amp;"*",'EPA_US9RT techs'!$A$2:$I$1722,9,FALSE),"")</f>
        <v/>
      </c>
      <c r="R16" s="14" t="str">
        <f>IFERROR(VLOOKUP($A$1&amp;'Service PJ'!$D14&amp;'Service PJ'!$B14&amp;'Service PJ'!$A14&amp;"*",'EPA_US9RT techs'!$A$2:$I$1722,9,FALSE),"")</f>
        <v/>
      </c>
      <c r="S16" s="14" t="str">
        <f>IFERROR(VLOOKUP($A$1&amp;'Service PJ'!$D14&amp;'Service PJ'!$B14&amp;'Service PJ'!$A14&amp;"*",'EPA_US9RT techs'!$A$2:$I$1722,9,FALSE),"")</f>
        <v/>
      </c>
      <c r="T16" s="14" t="str">
        <f>IFERROR(VLOOKUP($A$1&amp;'Service PJ'!$D14&amp;'Service PJ'!$B14&amp;'Service PJ'!$A14&amp;"*",'EPA_US9RT techs'!$A$2:$I$1722,9,FALSE),"")</f>
        <v/>
      </c>
      <c r="U16" s="14" t="str">
        <f>IFERROR(VLOOKUP($A$1&amp;'Service PJ'!$D14&amp;'Service PJ'!$B14&amp;'Service PJ'!$A14&amp;"*",'EPA_US9RT techs'!$A$2:$I$1722,9,FALSE),"")</f>
        <v/>
      </c>
      <c r="V16" s="14" t="str">
        <f>IFERROR(VLOOKUP($A$1&amp;'Service PJ'!$D14&amp;'Service PJ'!$B14&amp;'Service PJ'!$A14&amp;"*",'EPA_US9RT techs'!$A$2:$I$1722,9,FALSE),"")</f>
        <v/>
      </c>
      <c r="W16" s="14" t="str">
        <f>IFERROR(VLOOKUP($A$1&amp;'Service PJ'!$D14&amp;'Service PJ'!$B14&amp;'Service PJ'!$A14&amp;"*",'EPA_US9RT techs'!$A$2:$I$1722,9,FALSE),"")</f>
        <v/>
      </c>
      <c r="X16" s="14" t="str">
        <f>IFERROR(VLOOKUP($A$1&amp;'Service PJ'!$D14&amp;'Service PJ'!$B14&amp;'Service PJ'!$A14&amp;"*",'EPA_US9RT techs'!$A$2:$I$1722,9,FALSE),"")</f>
        <v/>
      </c>
      <c r="Y16" s="14" t="str">
        <f>IFERROR(VLOOKUP($A$1&amp;'Service PJ'!$D14&amp;'Service PJ'!$B14&amp;'Service PJ'!$A14&amp;"*",'EPA_US9RT techs'!$A$2:$I$1722,9,FALSE),"")</f>
        <v/>
      </c>
      <c r="Z16" s="14" t="str">
        <f>IFERROR(VLOOKUP($A$1&amp;'Service PJ'!$D14&amp;'Service PJ'!$B14&amp;'Service PJ'!$A14&amp;"*",'EPA_US9RT techs'!$A$2:$I$1722,9,FALSE),"")</f>
        <v/>
      </c>
      <c r="AA16" s="14" t="str">
        <f>IFERROR(VLOOKUP($A$1&amp;'Service PJ'!$D14&amp;'Service PJ'!$B14&amp;'Service PJ'!$A14&amp;"*",'EPA_US9RT techs'!$A$2:$I$1722,9,FALSE),"")</f>
        <v/>
      </c>
      <c r="AB16" s="14" t="str">
        <f>IFERROR(VLOOKUP($A$1&amp;'Service PJ'!$D14&amp;'Service PJ'!$B14&amp;'Service PJ'!$A14&amp;"*",'EPA_US9RT techs'!$A$2:$I$1722,9,FALSE),"")</f>
        <v/>
      </c>
      <c r="AC16" s="14" t="str">
        <f>IFERROR(VLOOKUP($A$1&amp;'Service PJ'!$D14&amp;'Service PJ'!$B14&amp;'Service PJ'!$A14&amp;"*",'EPA_US9RT techs'!$A$2:$I$1722,9,FALSE),"")</f>
        <v/>
      </c>
      <c r="AD16" s="14" t="str">
        <f>IFERROR(VLOOKUP($A$1&amp;'Service PJ'!$D14&amp;'Service PJ'!$B14&amp;'Service PJ'!$A14&amp;"*",'EPA_US9RT techs'!$A$2:$I$1722,9,FALSE),"")</f>
        <v/>
      </c>
      <c r="AE16" s="14" t="str">
        <f>IFERROR(VLOOKUP($A$1&amp;'Service PJ'!$D14&amp;'Service PJ'!$B14&amp;'Service PJ'!$A14&amp;"*",'EPA_US9RT techs'!$A$2:$I$1722,9,FALSE),"")</f>
        <v/>
      </c>
      <c r="AG16" t="str">
        <f>IF(SUM(AH16:AX16)=0,"\I:",'Service PJ'!$D14&amp;"_"&amp;'Service PJ'!$E14&amp;"_"&amp;'Service PJ'!$C14)</f>
        <v>\I:</v>
      </c>
      <c r="AH16" s="14" t="str">
        <f>IFERROR(VLOOKUP($AG$1&amp;'Service PJ'!$D14&amp;'Service PJ'!$B14&amp;'Service PJ'!$A14&amp;"*",'EPA_US9RT techs'!$A$2:$I$1722,9,FALSE),"")</f>
        <v/>
      </c>
      <c r="AI16" s="14" t="str">
        <f>IFERROR(VLOOKUP($AG$1&amp;'Service PJ'!$D14&amp;'Service PJ'!$B14&amp;'Service PJ'!$A14&amp;"*",'EPA_US9RT techs'!$A$2:$I$1722,9,FALSE),"")</f>
        <v/>
      </c>
      <c r="AJ16" s="14" t="str">
        <f>IFERROR(VLOOKUP($AG$1&amp;'Service PJ'!$D14&amp;'Service PJ'!$B14&amp;'Service PJ'!$A14&amp;"*",'EPA_US9RT techs'!$A$2:$I$1722,9,FALSE),"")</f>
        <v/>
      </c>
      <c r="AK16" s="14" t="str">
        <f>IFERROR(VLOOKUP($AG$1&amp;'Service PJ'!$D14&amp;'Service PJ'!$B14&amp;'Service PJ'!$A14&amp;"*",'EPA_US9RT techs'!$A$2:$I$1722,9,FALSE),"")</f>
        <v/>
      </c>
      <c r="AL16" s="14" t="str">
        <f>IFERROR(VLOOKUP($AG$1&amp;'Service PJ'!$D14&amp;'Service PJ'!$B14&amp;'Service PJ'!$A14&amp;"*",'EPA_US9RT techs'!$A$2:$I$1722,9,FALSE),"")</f>
        <v/>
      </c>
      <c r="AM16" s="14" t="str">
        <f>IFERROR(VLOOKUP($AG$1&amp;'Service PJ'!$D14&amp;'Service PJ'!$B14&amp;'Service PJ'!$A14&amp;"*",'EPA_US9RT techs'!$A$2:$I$1722,9,FALSE),"")</f>
        <v/>
      </c>
      <c r="AN16" s="14" t="str">
        <f>IFERROR(VLOOKUP($AG$1&amp;'Service PJ'!$D14&amp;'Service PJ'!$B14&amp;'Service PJ'!$A14&amp;"*",'EPA_US9RT techs'!$A$2:$I$1722,9,FALSE),"")</f>
        <v/>
      </c>
      <c r="AO16" s="14" t="str">
        <f>IFERROR(VLOOKUP($AG$1&amp;'Service PJ'!$D14&amp;'Service PJ'!$B14&amp;'Service PJ'!$A14&amp;"*",'EPA_US9RT techs'!$A$2:$I$1722,9,FALSE),"")</f>
        <v/>
      </c>
      <c r="AP16" s="14" t="str">
        <f>IFERROR(VLOOKUP($AG$1&amp;'Service PJ'!$D14&amp;'Service PJ'!$B14&amp;'Service PJ'!$A14&amp;"*",'EPA_US9RT techs'!$A$2:$I$1722,9,FALSE),"")</f>
        <v/>
      </c>
      <c r="AQ16" s="14" t="str">
        <f>IFERROR(VLOOKUP($AG$1&amp;'Service PJ'!$D14&amp;'Service PJ'!$B14&amp;'Service PJ'!$A14&amp;"*",'EPA_US9RT techs'!$A$2:$I$1722,9,FALSE),"")</f>
        <v/>
      </c>
      <c r="AR16" s="14" t="str">
        <f>IFERROR(VLOOKUP($AG$1&amp;'Service PJ'!$D14&amp;'Service PJ'!$B14&amp;'Service PJ'!$A14&amp;"*",'EPA_US9RT techs'!$A$2:$I$1722,9,FALSE),"")</f>
        <v/>
      </c>
      <c r="AS16" s="14" t="str">
        <f>IFERROR(VLOOKUP($AG$1&amp;'Service PJ'!$D14&amp;'Service PJ'!$B14&amp;'Service PJ'!$A14&amp;"*",'EPA_US9RT techs'!$A$2:$I$1722,9,FALSE),"")</f>
        <v/>
      </c>
      <c r="AT16" s="14" t="str">
        <f>IFERROR(VLOOKUP($AG$1&amp;'Service PJ'!$D14&amp;'Service PJ'!$B14&amp;'Service PJ'!$A14&amp;"*",'EPA_US9RT techs'!$A$2:$I$1722,9,FALSE),"")</f>
        <v/>
      </c>
      <c r="AU16" s="14" t="str">
        <f>IFERROR(VLOOKUP($AG$1&amp;'Service PJ'!$D14&amp;'Service PJ'!$B14&amp;'Service PJ'!$A14&amp;"*",'EPA_US9RT techs'!$A$2:$I$1722,9,FALSE),"")</f>
        <v/>
      </c>
      <c r="AV16" s="14" t="str">
        <f>IFERROR(VLOOKUP($AG$1&amp;'Service PJ'!$D14&amp;'Service PJ'!$B14&amp;'Service PJ'!$A14&amp;"*",'EPA_US9RT techs'!$A$2:$I$1722,9,FALSE),"")</f>
        <v/>
      </c>
      <c r="AW16" s="14" t="str">
        <f>IFERROR(VLOOKUP($AG$1&amp;'Service PJ'!$D14&amp;'Service PJ'!$B14&amp;'Service PJ'!$A14&amp;"*",'EPA_US9RT techs'!$A$2:$I$1722,9,FALSE),"")</f>
        <v/>
      </c>
      <c r="AX16" s="14" t="str">
        <f>IFERROR(VLOOKUP($AG$1&amp;'Service PJ'!$D14&amp;'Service PJ'!$B14&amp;'Service PJ'!$A14&amp;"*",'EPA_US9RT techs'!$A$2:$I$1722,9,FALSE),"")</f>
        <v/>
      </c>
      <c r="AY16" s="14" t="str">
        <f>IFERROR(VLOOKUP($AG$1&amp;'Service PJ'!$D14&amp;'Service PJ'!$B14&amp;'Service PJ'!$A14&amp;"*",'EPA_US9RT techs'!$A$2:$I$1722,9,FALSE),"")</f>
        <v/>
      </c>
      <c r="AZ16" s="14" t="str">
        <f>IFERROR(VLOOKUP($AG$1&amp;'Service PJ'!$D14&amp;'Service PJ'!$B14&amp;'Service PJ'!$A14&amp;"*",'EPA_US9RT techs'!$A$2:$I$1722,9,FALSE),"")</f>
        <v/>
      </c>
      <c r="BA16" s="14" t="str">
        <f>IFERROR(VLOOKUP($AG$1&amp;'Service PJ'!$D14&amp;'Service PJ'!$B14&amp;'Service PJ'!$A14&amp;"*",'EPA_US9RT techs'!$A$2:$I$1722,9,FALSE),"")</f>
        <v/>
      </c>
      <c r="BB16" s="14" t="str">
        <f>IFERROR(VLOOKUP($AG$1&amp;'Service PJ'!$D14&amp;'Service PJ'!$B14&amp;'Service PJ'!$A14&amp;"*",'EPA_US9RT techs'!$A$2:$I$1722,9,FALSE),"")</f>
        <v/>
      </c>
      <c r="BC16" s="14" t="str">
        <f>IFERROR(VLOOKUP($AG$1&amp;'Service PJ'!$D14&amp;'Service PJ'!$B14&amp;'Service PJ'!$A14&amp;"*",'EPA_US9RT techs'!$A$2:$I$1722,9,FALSE),"")</f>
        <v/>
      </c>
      <c r="BD16" s="14" t="str">
        <f>IFERROR(VLOOKUP($AG$1&amp;'Service PJ'!$D14&amp;'Service PJ'!$B14&amp;'Service PJ'!$A14&amp;"*",'EPA_US9RT techs'!$A$2:$I$1722,9,FALSE),"")</f>
        <v/>
      </c>
      <c r="BE16" s="14" t="str">
        <f>IFERROR(VLOOKUP($AG$1&amp;'Service PJ'!$D14&amp;'Service PJ'!$B14&amp;'Service PJ'!$A14&amp;"*",'EPA_US9RT techs'!$A$2:$I$1722,9,FALSE),"")</f>
        <v/>
      </c>
      <c r="BF16" s="14" t="str">
        <f>IFERROR(VLOOKUP($AG$1&amp;'Service PJ'!$D14&amp;'Service PJ'!$B14&amp;'Service PJ'!$A14&amp;"*",'EPA_US9RT techs'!$A$2:$I$1722,9,FALSE),"")</f>
        <v/>
      </c>
      <c r="BG16" s="14" t="str">
        <f>IFERROR(VLOOKUP($AG$1&amp;'Service PJ'!$D14&amp;'Service PJ'!$B14&amp;'Service PJ'!$A14&amp;"*",'EPA_US9RT techs'!$A$2:$I$1722,9,FALSE),"")</f>
        <v/>
      </c>
      <c r="BH16" s="14" t="str">
        <f>IFERROR(VLOOKUP($AG$1&amp;'Service PJ'!$D14&amp;'Service PJ'!$B14&amp;'Service PJ'!$A14&amp;"*",'EPA_US9RT techs'!$A$2:$I$1722,9,FALSE),"")</f>
        <v/>
      </c>
      <c r="BI16" s="14" t="str">
        <f>IFERROR(VLOOKUP($AG$1&amp;'Service PJ'!$D14&amp;'Service PJ'!$B14&amp;'Service PJ'!$A14&amp;"*",'EPA_US9RT techs'!$A$2:$I$1722,9,FALSE),"")</f>
        <v/>
      </c>
      <c r="BJ16" s="14" t="str">
        <f>IFERROR(VLOOKUP($AG$1&amp;'Service PJ'!$D14&amp;'Service PJ'!$B14&amp;'Service PJ'!$A14&amp;"*",'EPA_US9RT techs'!$A$2:$I$1722,9,FALSE),"")</f>
        <v/>
      </c>
      <c r="BK16" s="14" t="str">
        <f>IFERROR(VLOOKUP($AG$1&amp;'Service PJ'!$D14&amp;'Service PJ'!$B14&amp;'Service PJ'!$A14&amp;"*",'EPA_US9RT techs'!$A$2:$I$1722,9,FALSE),"")</f>
        <v/>
      </c>
      <c r="BM16" t="str">
        <f>IF(SUM(BN16:CD16)=0,"\I:",'Service PJ'!$D14&amp;"_"&amp;'Service PJ'!$E14&amp;"_"&amp;'Service PJ'!$C14)</f>
        <v>\I:</v>
      </c>
      <c r="BN16" s="14" t="str">
        <f>IFERROR(VLOOKUP($BM$1&amp;'Service PJ'!$D14&amp;'Service PJ'!$B14&amp;'Service PJ'!$A14&amp;"*",'EPA_US9RT techs'!$A$2:$I$1722,9,FALSE),"")</f>
        <v/>
      </c>
      <c r="BO16" s="14" t="str">
        <f>IFERROR(VLOOKUP($BM$1&amp;'Service PJ'!$D14&amp;'Service PJ'!$B14&amp;'Service PJ'!$A14&amp;"*",'EPA_US9RT techs'!$A$2:$I$1722,9,FALSE),"")</f>
        <v/>
      </c>
      <c r="BP16" s="14" t="str">
        <f>IFERROR(VLOOKUP($BM$1&amp;'Service PJ'!$D14&amp;'Service PJ'!$B14&amp;'Service PJ'!$A14&amp;"*",'EPA_US9RT techs'!$A$2:$I$1722,9,FALSE),"")</f>
        <v/>
      </c>
      <c r="BQ16" s="14" t="str">
        <f>IFERROR(VLOOKUP($BM$1&amp;'Service PJ'!$D14&amp;'Service PJ'!$B14&amp;'Service PJ'!$A14&amp;"*",'EPA_US9RT techs'!$A$2:$I$1722,9,FALSE),"")</f>
        <v/>
      </c>
      <c r="BR16" s="14" t="str">
        <f>IFERROR(VLOOKUP($BM$1&amp;'Service PJ'!$D14&amp;'Service PJ'!$B14&amp;'Service PJ'!$A14&amp;"*",'EPA_US9RT techs'!$A$2:$I$1722,9,FALSE),"")</f>
        <v/>
      </c>
      <c r="BS16" s="14" t="str">
        <f>IFERROR(VLOOKUP($BM$1&amp;'Service PJ'!$D14&amp;'Service PJ'!$B14&amp;'Service PJ'!$A14&amp;"*",'EPA_US9RT techs'!$A$2:$I$1722,9,FALSE),"")</f>
        <v/>
      </c>
      <c r="BT16" s="14" t="str">
        <f>IFERROR(VLOOKUP($BM$1&amp;'Service PJ'!$D14&amp;'Service PJ'!$B14&amp;'Service PJ'!$A14&amp;"*",'EPA_US9RT techs'!$A$2:$I$1722,9,FALSE),"")</f>
        <v/>
      </c>
      <c r="BU16" s="14" t="str">
        <f>IFERROR(VLOOKUP($BM$1&amp;'Service PJ'!$D14&amp;'Service PJ'!$B14&amp;'Service PJ'!$A14&amp;"*",'EPA_US9RT techs'!$A$2:$I$1722,9,FALSE),"")</f>
        <v/>
      </c>
      <c r="BV16" s="14" t="str">
        <f>IFERROR(VLOOKUP($BM$1&amp;'Service PJ'!$D14&amp;'Service PJ'!$B14&amp;'Service PJ'!$A14&amp;"*",'EPA_US9RT techs'!$A$2:$I$1722,9,FALSE),"")</f>
        <v/>
      </c>
      <c r="BW16" s="14" t="str">
        <f>IFERROR(VLOOKUP($BM$1&amp;'Service PJ'!$D14&amp;'Service PJ'!$B14&amp;'Service PJ'!$A14&amp;"*",'EPA_US9RT techs'!$A$2:$I$1722,9,FALSE),"")</f>
        <v/>
      </c>
      <c r="BX16" s="14" t="str">
        <f>IFERROR(VLOOKUP($BM$1&amp;'Service PJ'!$D14&amp;'Service PJ'!$B14&amp;'Service PJ'!$A14&amp;"*",'EPA_US9RT techs'!$A$2:$I$1722,9,FALSE),"")</f>
        <v/>
      </c>
      <c r="BY16" s="14" t="str">
        <f>IFERROR(VLOOKUP($BM$1&amp;'Service PJ'!$D14&amp;'Service PJ'!$B14&amp;'Service PJ'!$A14&amp;"*",'EPA_US9RT techs'!$A$2:$I$1722,9,FALSE),"")</f>
        <v/>
      </c>
      <c r="BZ16" s="14" t="str">
        <f>IFERROR(VLOOKUP($BM$1&amp;'Service PJ'!$D14&amp;'Service PJ'!$B14&amp;'Service PJ'!$A14&amp;"*",'EPA_US9RT techs'!$A$2:$I$1722,9,FALSE),"")</f>
        <v/>
      </c>
      <c r="CA16" s="14" t="str">
        <f>IFERROR(VLOOKUP($BM$1&amp;'Service PJ'!$D14&amp;'Service PJ'!$B14&amp;'Service PJ'!$A14&amp;"*",'EPA_US9RT techs'!$A$2:$I$1722,9,FALSE),"")</f>
        <v/>
      </c>
      <c r="CB16" s="14" t="str">
        <f>IFERROR(VLOOKUP($BM$1&amp;'Service PJ'!$D14&amp;'Service PJ'!$B14&amp;'Service PJ'!$A14&amp;"*",'EPA_US9RT techs'!$A$2:$I$1722,9,FALSE),"")</f>
        <v/>
      </c>
      <c r="CC16" s="14" t="str">
        <f>IFERROR(VLOOKUP($BM$1&amp;'Service PJ'!$D14&amp;'Service PJ'!$B14&amp;'Service PJ'!$A14&amp;"*",'EPA_US9RT techs'!$A$2:$I$1722,9,FALSE),"")</f>
        <v/>
      </c>
      <c r="CD16" s="14" t="str">
        <f>IFERROR(VLOOKUP($BM$1&amp;'Service PJ'!$D14&amp;'Service PJ'!$B14&amp;'Service PJ'!$A14&amp;"*",'EPA_US9RT techs'!$A$2:$I$1722,9,FALSE),"")</f>
        <v/>
      </c>
      <c r="CE16" s="14" t="str">
        <f>IFERROR(VLOOKUP($BM$1&amp;'Service PJ'!$D14&amp;'Service PJ'!$B14&amp;'Service PJ'!$A14&amp;"*",'EPA_US9RT techs'!$A$2:$I$1722,9,FALSE),"")</f>
        <v/>
      </c>
      <c r="CF16" s="14" t="str">
        <f>IFERROR(VLOOKUP($BM$1&amp;'Service PJ'!$D14&amp;'Service PJ'!$B14&amp;'Service PJ'!$A14&amp;"*",'EPA_US9RT techs'!$A$2:$I$1722,9,FALSE),"")</f>
        <v/>
      </c>
      <c r="CG16" s="14" t="str">
        <f>IFERROR(VLOOKUP($BM$1&amp;'Service PJ'!$D14&amp;'Service PJ'!$B14&amp;'Service PJ'!$A14&amp;"*",'EPA_US9RT techs'!$A$2:$I$1722,9,FALSE),"")</f>
        <v/>
      </c>
      <c r="CH16" s="14" t="str">
        <f>IFERROR(VLOOKUP($BM$1&amp;'Service PJ'!$D14&amp;'Service PJ'!$B14&amp;'Service PJ'!$A14&amp;"*",'EPA_US9RT techs'!$A$2:$I$1722,9,FALSE),"")</f>
        <v/>
      </c>
      <c r="CI16" s="14" t="str">
        <f>IFERROR(VLOOKUP($BM$1&amp;'Service PJ'!$D14&amp;'Service PJ'!$B14&amp;'Service PJ'!$A14&amp;"*",'EPA_US9RT techs'!$A$2:$I$1722,9,FALSE),"")</f>
        <v/>
      </c>
      <c r="CJ16" s="14" t="str">
        <f>IFERROR(VLOOKUP($BM$1&amp;'Service PJ'!$D14&amp;'Service PJ'!$B14&amp;'Service PJ'!$A14&amp;"*",'EPA_US9RT techs'!$A$2:$I$1722,9,FALSE),"")</f>
        <v/>
      </c>
      <c r="CK16" s="14" t="str">
        <f>IFERROR(VLOOKUP($BM$1&amp;'Service PJ'!$D14&amp;'Service PJ'!$B14&amp;'Service PJ'!$A14&amp;"*",'EPA_US9RT techs'!$A$2:$I$1722,9,FALSE),"")</f>
        <v/>
      </c>
      <c r="CL16" s="14" t="str">
        <f>IFERROR(VLOOKUP($BM$1&amp;'Service PJ'!$D14&amp;'Service PJ'!$B14&amp;'Service PJ'!$A14&amp;"*",'EPA_US9RT techs'!$A$2:$I$1722,9,FALSE),"")</f>
        <v/>
      </c>
      <c r="CM16" s="14" t="str">
        <f>IFERROR(VLOOKUP($BM$1&amp;'Service PJ'!$D14&amp;'Service PJ'!$B14&amp;'Service PJ'!$A14&amp;"*",'EPA_US9RT techs'!$A$2:$I$1722,9,FALSE),"")</f>
        <v/>
      </c>
      <c r="CN16" s="14" t="str">
        <f>IFERROR(VLOOKUP($BM$1&amp;'Service PJ'!$D14&amp;'Service PJ'!$B14&amp;'Service PJ'!$A14&amp;"*",'EPA_US9RT techs'!$A$2:$I$1722,9,FALSE),"")</f>
        <v/>
      </c>
      <c r="CO16" s="14" t="str">
        <f>IFERROR(VLOOKUP($BM$1&amp;'Service PJ'!$D14&amp;'Service PJ'!$B14&amp;'Service PJ'!$A14&amp;"*",'EPA_US9RT techs'!$A$2:$I$1722,9,FALSE),"")</f>
        <v/>
      </c>
      <c r="CP16" s="14" t="str">
        <f>IFERROR(VLOOKUP($BM$1&amp;'Service PJ'!$D14&amp;'Service PJ'!$B14&amp;'Service PJ'!$A14&amp;"*",'EPA_US9RT techs'!$A$2:$I$1722,9,FALSE),"")</f>
        <v/>
      </c>
      <c r="CQ16" s="14" t="str">
        <f>IFERROR(VLOOKUP($BM$1&amp;'Service PJ'!$D14&amp;'Service PJ'!$B14&amp;'Service PJ'!$A14&amp;"*",'EPA_US9RT techs'!$A$2:$I$1722,9,FALSE),"")</f>
        <v/>
      </c>
      <c r="CS16" t="str">
        <f>IF(SUM(CT16:DJ16)=0,"\I:",'Service PJ'!$D14&amp;"_"&amp;'Service PJ'!$E14&amp;"_"&amp;'Service PJ'!$C14)</f>
        <v>IOI_PRC_ELC</v>
      </c>
      <c r="CT16" s="2">
        <f>IFERROR(VLOOKUP($CS$1&amp;'Service PJ'!$D14&amp;'Service PJ'!$B14&amp;'Service PJ'!$A14&amp;"*",'EPA_US9RT techs'!$A$2:$I$1722,9,FALSE),"")</f>
        <v>30</v>
      </c>
      <c r="CU16" s="2">
        <f>IFERROR(VLOOKUP($CS$1&amp;'Service PJ'!$D14&amp;'Service PJ'!$B14&amp;'Service PJ'!$A14&amp;"*",'EPA_US9RT techs'!$A$2:$I$1722,9,FALSE),"")</f>
        <v>30</v>
      </c>
      <c r="CV16" s="2">
        <f>IFERROR(VLOOKUP($CS$1&amp;'Service PJ'!$D14&amp;'Service PJ'!$B14&amp;'Service PJ'!$A14&amp;"*",'EPA_US9RT techs'!$A$2:$I$1722,9,FALSE),"")</f>
        <v>30</v>
      </c>
      <c r="CW16" s="2">
        <f>IFERROR(VLOOKUP($CS$1&amp;'Service PJ'!$D14&amp;'Service PJ'!$B14&amp;'Service PJ'!$A14&amp;"*",'EPA_US9RT techs'!$A$2:$I$1722,9,FALSE),"")</f>
        <v>30</v>
      </c>
      <c r="CX16" s="2">
        <f>IFERROR(VLOOKUP($CS$1&amp;'Service PJ'!$D14&amp;'Service PJ'!$B14&amp;'Service PJ'!$A14&amp;"*",'EPA_US9RT techs'!$A$2:$I$1722,9,FALSE),"")</f>
        <v>30</v>
      </c>
      <c r="CY16" s="2">
        <f>IFERROR(VLOOKUP($CS$1&amp;'Service PJ'!$D14&amp;'Service PJ'!$B14&amp;'Service PJ'!$A14&amp;"*",'EPA_US9RT techs'!$A$2:$I$1722,9,FALSE),"")</f>
        <v>30</v>
      </c>
      <c r="CZ16" s="2">
        <f>IFERROR(VLOOKUP($CS$1&amp;'Service PJ'!$D14&amp;'Service PJ'!$B14&amp;'Service PJ'!$A14&amp;"*",'EPA_US9RT techs'!$A$2:$I$1722,9,FALSE),"")</f>
        <v>30</v>
      </c>
      <c r="DA16" s="2">
        <f>IFERROR(VLOOKUP($CS$1&amp;'Service PJ'!$D14&amp;'Service PJ'!$B14&amp;'Service PJ'!$A14&amp;"*",'EPA_US9RT techs'!$A$2:$I$1722,9,FALSE),"")</f>
        <v>30</v>
      </c>
      <c r="DB16" s="2">
        <f>IFERROR(VLOOKUP($CS$1&amp;'Service PJ'!$D14&amp;'Service PJ'!$B14&amp;'Service PJ'!$A14&amp;"*",'EPA_US9RT techs'!$A$2:$I$1722,9,FALSE),"")</f>
        <v>30</v>
      </c>
      <c r="DC16" s="2">
        <f>IFERROR(VLOOKUP($CS$1&amp;'Service PJ'!$D14&amp;'Service PJ'!$B14&amp;'Service PJ'!$A14&amp;"*",'EPA_US9RT techs'!$A$2:$I$1722,9,FALSE),"")</f>
        <v>30</v>
      </c>
      <c r="DD16" s="2">
        <f>IFERROR(VLOOKUP($CS$1&amp;'Service PJ'!$D14&amp;'Service PJ'!$B14&amp;'Service PJ'!$A14&amp;"*",'EPA_US9RT techs'!$A$2:$I$1722,9,FALSE),"")</f>
        <v>30</v>
      </c>
      <c r="DE16" s="2">
        <f>IFERROR(VLOOKUP($CS$1&amp;'Service PJ'!$D14&amp;'Service PJ'!$B14&amp;'Service PJ'!$A14&amp;"*",'EPA_US9RT techs'!$A$2:$I$1722,9,FALSE),"")</f>
        <v>30</v>
      </c>
      <c r="DF16" s="2">
        <f>IFERROR(VLOOKUP($CS$1&amp;'Service PJ'!$D14&amp;'Service PJ'!$B14&amp;'Service PJ'!$A14&amp;"*",'EPA_US9RT techs'!$A$2:$I$1722,9,FALSE),"")</f>
        <v>30</v>
      </c>
      <c r="DG16" s="2">
        <f>IFERROR(VLOOKUP($CS$1&amp;'Service PJ'!$D14&amp;'Service PJ'!$B14&amp;'Service PJ'!$A14&amp;"*",'EPA_US9RT techs'!$A$2:$I$1722,9,FALSE),"")</f>
        <v>30</v>
      </c>
      <c r="DH16" s="2">
        <f>IFERROR(VLOOKUP($CS$1&amp;'Service PJ'!$D14&amp;'Service PJ'!$B14&amp;'Service PJ'!$A14&amp;"*",'EPA_US9RT techs'!$A$2:$I$1722,9,FALSE),"")</f>
        <v>30</v>
      </c>
      <c r="DI16" s="2">
        <f>IFERROR(VLOOKUP($CS$1&amp;'Service PJ'!$D14&amp;'Service PJ'!$B14&amp;'Service PJ'!$A14&amp;"*",'EPA_US9RT techs'!$A$2:$I$1722,9,FALSE),"")</f>
        <v>30</v>
      </c>
      <c r="DJ16" s="2">
        <f>IFERROR(VLOOKUP($CS$1&amp;'Service PJ'!$D14&amp;'Service PJ'!$B14&amp;'Service PJ'!$A14&amp;"*",'EPA_US9RT techs'!$A$2:$I$1722,9,FALSE),"")</f>
        <v>30</v>
      </c>
      <c r="DK16" s="2">
        <f>IFERROR(VLOOKUP($CS$1&amp;'Service PJ'!$D14&amp;'Service PJ'!$B14&amp;'Service PJ'!$A14&amp;"*",'EPA_US9RT techs'!$A$2:$I$1722,9,FALSE),"")</f>
        <v>30</v>
      </c>
      <c r="DL16" s="2">
        <f>IFERROR(VLOOKUP($CS$1&amp;'Service PJ'!$D14&amp;'Service PJ'!$B14&amp;'Service PJ'!$A14&amp;"*",'EPA_US9RT techs'!$A$2:$I$1722,9,FALSE),"")</f>
        <v>30</v>
      </c>
      <c r="DM16" s="2">
        <f>IFERROR(VLOOKUP($CS$1&amp;'Service PJ'!$D14&amp;'Service PJ'!$B14&amp;'Service PJ'!$A14&amp;"*",'EPA_US9RT techs'!$A$2:$I$1722,9,FALSE),"")</f>
        <v>30</v>
      </c>
      <c r="DN16" s="2">
        <f>IFERROR(VLOOKUP($CS$1&amp;'Service PJ'!$D14&amp;'Service PJ'!$B14&amp;'Service PJ'!$A14&amp;"*",'EPA_US9RT techs'!$A$2:$I$1722,9,FALSE),"")</f>
        <v>30</v>
      </c>
      <c r="DO16" s="2">
        <f>IFERROR(VLOOKUP($CS$1&amp;'Service PJ'!$D14&amp;'Service PJ'!$B14&amp;'Service PJ'!$A14&amp;"*",'EPA_US9RT techs'!$A$2:$I$1722,9,FALSE),"")</f>
        <v>30</v>
      </c>
      <c r="DP16" s="2">
        <f>IFERROR(VLOOKUP($CS$1&amp;'Service PJ'!$D14&amp;'Service PJ'!$B14&amp;'Service PJ'!$A14&amp;"*",'EPA_US9RT techs'!$A$2:$I$1722,9,FALSE),"")</f>
        <v>30</v>
      </c>
      <c r="DQ16" s="2">
        <f>IFERROR(VLOOKUP($CS$1&amp;'Service PJ'!$D14&amp;'Service PJ'!$B14&amp;'Service PJ'!$A14&amp;"*",'EPA_US9RT techs'!$A$2:$I$1722,9,FALSE),"")</f>
        <v>30</v>
      </c>
      <c r="DR16" s="2">
        <f>IFERROR(VLOOKUP($CS$1&amp;'Service PJ'!$D14&amp;'Service PJ'!$B14&amp;'Service PJ'!$A14&amp;"*",'EPA_US9RT techs'!$A$2:$I$1722,9,FALSE),"")</f>
        <v>30</v>
      </c>
      <c r="DS16" s="2">
        <f>IFERROR(VLOOKUP($CS$1&amp;'Service PJ'!$D14&amp;'Service PJ'!$B14&amp;'Service PJ'!$A14&amp;"*",'EPA_US9RT techs'!$A$2:$I$1722,9,FALSE),"")</f>
        <v>30</v>
      </c>
      <c r="DT16" s="2">
        <f>IFERROR(VLOOKUP($CS$1&amp;'Service PJ'!$D14&amp;'Service PJ'!$B14&amp;'Service PJ'!$A14&amp;"*",'EPA_US9RT techs'!$A$2:$I$1722,9,FALSE),"")</f>
        <v>30</v>
      </c>
      <c r="DU16" s="2">
        <f>IFERROR(VLOOKUP($CS$1&amp;'Service PJ'!$D14&amp;'Service PJ'!$B14&amp;'Service PJ'!$A14&amp;"*",'EPA_US9RT techs'!$A$2:$I$1722,9,FALSE),"")</f>
        <v>30</v>
      </c>
      <c r="DV16" s="2">
        <f>IFERROR(VLOOKUP($CS$1&amp;'Service PJ'!$D14&amp;'Service PJ'!$B14&amp;'Service PJ'!$A14&amp;"*",'EPA_US9RT techs'!$A$2:$I$1722,9,FALSE),"")</f>
        <v>30</v>
      </c>
      <c r="DW16" s="2">
        <f>IFERROR(VLOOKUP($CS$1&amp;'Service PJ'!$D14&amp;'Service PJ'!$B14&amp;'Service PJ'!$A14&amp;"*",'EPA_US9RT techs'!$A$2:$I$1722,9,FALSE),"")</f>
        <v>30</v>
      </c>
    </row>
    <row r="17" spans="1:127" x14ac:dyDescent="0.45">
      <c r="A17" t="str">
        <f>IF(SUM(B17:R17)=0,"\I:",'Service PJ'!$D15&amp;"_"&amp;'Service PJ'!$E15&amp;"_"&amp;'Service PJ'!$C15)</f>
        <v>IOI_MDR_ELC</v>
      </c>
      <c r="B17" s="14">
        <f>IFERROR(VLOOKUP($A$1&amp;'Service PJ'!$D15&amp;'Service PJ'!$B15&amp;'Service PJ'!$A15&amp;"*",'EPA_US9RT techs'!$A$2:$I$1722,9,FALSE),"")</f>
        <v>2.2387116158999998</v>
      </c>
      <c r="C17" s="14">
        <f>IFERROR(VLOOKUP($A$1&amp;'Service PJ'!$D15&amp;'Service PJ'!$B15&amp;'Service PJ'!$A15&amp;"*",'EPA_US9RT techs'!$A$2:$I$1722,9,FALSE),"")</f>
        <v>2.2387116158999998</v>
      </c>
      <c r="D17" s="14">
        <f>IFERROR(VLOOKUP($A$1&amp;'Service PJ'!$D15&amp;'Service PJ'!$B15&amp;'Service PJ'!$A15&amp;"*",'EPA_US9RT techs'!$A$2:$I$1722,9,FALSE),"")</f>
        <v>2.2387116158999998</v>
      </c>
      <c r="E17" s="14">
        <f>IFERROR(VLOOKUP($A$1&amp;'Service PJ'!$D15&amp;'Service PJ'!$B15&amp;'Service PJ'!$A15&amp;"*",'EPA_US9RT techs'!$A$2:$I$1722,9,FALSE),"")</f>
        <v>2.2387116158999998</v>
      </c>
      <c r="F17" s="14">
        <f>IFERROR(VLOOKUP($A$1&amp;'Service PJ'!$D15&amp;'Service PJ'!$B15&amp;'Service PJ'!$A15&amp;"*",'EPA_US9RT techs'!$A$2:$I$1722,9,FALSE),"")</f>
        <v>2.2387116158999998</v>
      </c>
      <c r="G17" s="14">
        <f>IFERROR(VLOOKUP($A$1&amp;'Service PJ'!$D15&amp;'Service PJ'!$B15&amp;'Service PJ'!$A15&amp;"*",'EPA_US9RT techs'!$A$2:$I$1722,9,FALSE),"")</f>
        <v>2.2387116158999998</v>
      </c>
      <c r="H17" s="14">
        <f>IFERROR(VLOOKUP($A$1&amp;'Service PJ'!$D15&amp;'Service PJ'!$B15&amp;'Service PJ'!$A15&amp;"*",'EPA_US9RT techs'!$A$2:$I$1722,9,FALSE),"")</f>
        <v>2.2387116158999998</v>
      </c>
      <c r="I17" s="14">
        <f>IFERROR(VLOOKUP($A$1&amp;'Service PJ'!$D15&amp;'Service PJ'!$B15&amp;'Service PJ'!$A15&amp;"*",'EPA_US9RT techs'!$A$2:$I$1722,9,FALSE),"")</f>
        <v>2.2387116158999998</v>
      </c>
      <c r="J17" s="14">
        <f>IFERROR(VLOOKUP($A$1&amp;'Service PJ'!$D15&amp;'Service PJ'!$B15&amp;'Service PJ'!$A15&amp;"*",'EPA_US9RT techs'!$A$2:$I$1722,9,FALSE),"")</f>
        <v>2.2387116158999998</v>
      </c>
      <c r="K17" s="14">
        <f>IFERROR(VLOOKUP($A$1&amp;'Service PJ'!$D15&amp;'Service PJ'!$B15&amp;'Service PJ'!$A15&amp;"*",'EPA_US9RT techs'!$A$2:$I$1722,9,FALSE),"")</f>
        <v>2.2387116158999998</v>
      </c>
      <c r="L17" s="14">
        <f>IFERROR(VLOOKUP($A$1&amp;'Service PJ'!$D15&amp;'Service PJ'!$B15&amp;'Service PJ'!$A15&amp;"*",'EPA_US9RT techs'!$A$2:$I$1722,9,FALSE),"")</f>
        <v>2.2387116158999998</v>
      </c>
      <c r="M17" s="14">
        <f>IFERROR(VLOOKUP($A$1&amp;'Service PJ'!$D15&amp;'Service PJ'!$B15&amp;'Service PJ'!$A15&amp;"*",'EPA_US9RT techs'!$A$2:$I$1722,9,FALSE),"")</f>
        <v>2.2387116158999998</v>
      </c>
      <c r="N17" s="14">
        <f>IFERROR(VLOOKUP($A$1&amp;'Service PJ'!$D15&amp;'Service PJ'!$B15&amp;'Service PJ'!$A15&amp;"*",'EPA_US9RT techs'!$A$2:$I$1722,9,FALSE),"")</f>
        <v>2.2387116158999998</v>
      </c>
      <c r="O17" s="14">
        <f>IFERROR(VLOOKUP($A$1&amp;'Service PJ'!$D15&amp;'Service PJ'!$B15&amp;'Service PJ'!$A15&amp;"*",'EPA_US9RT techs'!$A$2:$I$1722,9,FALSE),"")</f>
        <v>2.2387116158999998</v>
      </c>
      <c r="P17" s="14">
        <f>IFERROR(VLOOKUP($A$1&amp;'Service PJ'!$D15&amp;'Service PJ'!$B15&amp;'Service PJ'!$A15&amp;"*",'EPA_US9RT techs'!$A$2:$I$1722,9,FALSE),"")</f>
        <v>2.2387116158999998</v>
      </c>
      <c r="Q17" s="14">
        <f>IFERROR(VLOOKUP($A$1&amp;'Service PJ'!$D15&amp;'Service PJ'!$B15&amp;'Service PJ'!$A15&amp;"*",'EPA_US9RT techs'!$A$2:$I$1722,9,FALSE),"")</f>
        <v>2.2387116158999998</v>
      </c>
      <c r="R17" s="14">
        <f>IFERROR(VLOOKUP($A$1&amp;'Service PJ'!$D15&amp;'Service PJ'!$B15&amp;'Service PJ'!$A15&amp;"*",'EPA_US9RT techs'!$A$2:$I$1722,9,FALSE),"")</f>
        <v>2.2387116158999998</v>
      </c>
      <c r="S17" s="14">
        <f>IFERROR(VLOOKUP($A$1&amp;'Service PJ'!$D15&amp;'Service PJ'!$B15&amp;'Service PJ'!$A15&amp;"*",'EPA_US9RT techs'!$A$2:$I$1722,9,FALSE),"")</f>
        <v>2.2387116158999998</v>
      </c>
      <c r="T17" s="14">
        <f>IFERROR(VLOOKUP($A$1&amp;'Service PJ'!$D15&amp;'Service PJ'!$B15&amp;'Service PJ'!$A15&amp;"*",'EPA_US9RT techs'!$A$2:$I$1722,9,FALSE),"")</f>
        <v>2.2387116158999998</v>
      </c>
      <c r="U17" s="14">
        <f>IFERROR(VLOOKUP($A$1&amp;'Service PJ'!$D15&amp;'Service PJ'!$B15&amp;'Service PJ'!$A15&amp;"*",'EPA_US9RT techs'!$A$2:$I$1722,9,FALSE),"")</f>
        <v>2.2387116158999998</v>
      </c>
      <c r="V17" s="14">
        <f>IFERROR(VLOOKUP($A$1&amp;'Service PJ'!$D15&amp;'Service PJ'!$B15&amp;'Service PJ'!$A15&amp;"*",'EPA_US9RT techs'!$A$2:$I$1722,9,FALSE),"")</f>
        <v>2.2387116158999998</v>
      </c>
      <c r="W17" s="14">
        <f>IFERROR(VLOOKUP($A$1&amp;'Service PJ'!$D15&amp;'Service PJ'!$B15&amp;'Service PJ'!$A15&amp;"*",'EPA_US9RT techs'!$A$2:$I$1722,9,FALSE),"")</f>
        <v>2.2387116158999998</v>
      </c>
      <c r="X17" s="14">
        <f>IFERROR(VLOOKUP($A$1&amp;'Service PJ'!$D15&amp;'Service PJ'!$B15&amp;'Service PJ'!$A15&amp;"*",'EPA_US9RT techs'!$A$2:$I$1722,9,FALSE),"")</f>
        <v>2.2387116158999998</v>
      </c>
      <c r="Y17" s="14">
        <f>IFERROR(VLOOKUP($A$1&amp;'Service PJ'!$D15&amp;'Service PJ'!$B15&amp;'Service PJ'!$A15&amp;"*",'EPA_US9RT techs'!$A$2:$I$1722,9,FALSE),"")</f>
        <v>2.2387116158999998</v>
      </c>
      <c r="Z17" s="14">
        <f>IFERROR(VLOOKUP($A$1&amp;'Service PJ'!$D15&amp;'Service PJ'!$B15&amp;'Service PJ'!$A15&amp;"*",'EPA_US9RT techs'!$A$2:$I$1722,9,FALSE),"")</f>
        <v>2.2387116158999998</v>
      </c>
      <c r="AA17" s="14">
        <f>IFERROR(VLOOKUP($A$1&amp;'Service PJ'!$D15&amp;'Service PJ'!$B15&amp;'Service PJ'!$A15&amp;"*",'EPA_US9RT techs'!$A$2:$I$1722,9,FALSE),"")</f>
        <v>2.2387116158999998</v>
      </c>
      <c r="AB17" s="14">
        <f>IFERROR(VLOOKUP($A$1&amp;'Service PJ'!$D15&amp;'Service PJ'!$B15&amp;'Service PJ'!$A15&amp;"*",'EPA_US9RT techs'!$A$2:$I$1722,9,FALSE),"")</f>
        <v>2.2387116158999998</v>
      </c>
      <c r="AC17" s="14">
        <f>IFERROR(VLOOKUP($A$1&amp;'Service PJ'!$D15&amp;'Service PJ'!$B15&amp;'Service PJ'!$A15&amp;"*",'EPA_US9RT techs'!$A$2:$I$1722,9,FALSE),"")</f>
        <v>2.2387116158999998</v>
      </c>
      <c r="AD17" s="14">
        <f>IFERROR(VLOOKUP($A$1&amp;'Service PJ'!$D15&amp;'Service PJ'!$B15&amp;'Service PJ'!$A15&amp;"*",'EPA_US9RT techs'!$A$2:$I$1722,9,FALSE),"")</f>
        <v>2.2387116158999998</v>
      </c>
      <c r="AE17" s="14">
        <f>IFERROR(VLOOKUP($A$1&amp;'Service PJ'!$D15&amp;'Service PJ'!$B15&amp;'Service PJ'!$A15&amp;"*",'EPA_US9RT techs'!$A$2:$I$1722,9,FALSE),"")</f>
        <v>2.2387116158999998</v>
      </c>
      <c r="AG17" t="str">
        <f>IF(SUM(AH17:AX17)=0,"\I:",'Service PJ'!$D15&amp;"_"&amp;'Service PJ'!$E15&amp;"_"&amp;'Service PJ'!$C15)</f>
        <v>IOI_MDR_ELC</v>
      </c>
      <c r="AH17" s="14">
        <f>IFERROR(VLOOKUP($AG$1&amp;'Service PJ'!$D15&amp;'Service PJ'!$B15&amp;'Service PJ'!$A15&amp;"*",'EPA_US9RT techs'!$A$2:$I$1722,9,FALSE),"")</f>
        <v>0.22387116160000001</v>
      </c>
      <c r="AI17" s="14">
        <f>IFERROR(VLOOKUP($AG$1&amp;'Service PJ'!$D15&amp;'Service PJ'!$B15&amp;'Service PJ'!$A15&amp;"*",'EPA_US9RT techs'!$A$2:$I$1722,9,FALSE),"")</f>
        <v>0.22387116160000001</v>
      </c>
      <c r="AJ17" s="14">
        <f>IFERROR(VLOOKUP($AG$1&amp;'Service PJ'!$D15&amp;'Service PJ'!$B15&amp;'Service PJ'!$A15&amp;"*",'EPA_US9RT techs'!$A$2:$I$1722,9,FALSE),"")</f>
        <v>0.22387116160000001</v>
      </c>
      <c r="AK17" s="14">
        <f>IFERROR(VLOOKUP($AG$1&amp;'Service PJ'!$D15&amp;'Service PJ'!$B15&amp;'Service PJ'!$A15&amp;"*",'EPA_US9RT techs'!$A$2:$I$1722,9,FALSE),"")</f>
        <v>0.22387116160000001</v>
      </c>
      <c r="AL17" s="14">
        <f>IFERROR(VLOOKUP($AG$1&amp;'Service PJ'!$D15&amp;'Service PJ'!$B15&amp;'Service PJ'!$A15&amp;"*",'EPA_US9RT techs'!$A$2:$I$1722,9,FALSE),"")</f>
        <v>0.22387116160000001</v>
      </c>
      <c r="AM17" s="14">
        <f>IFERROR(VLOOKUP($AG$1&amp;'Service PJ'!$D15&amp;'Service PJ'!$B15&amp;'Service PJ'!$A15&amp;"*",'EPA_US9RT techs'!$A$2:$I$1722,9,FALSE),"")</f>
        <v>0.22387116160000001</v>
      </c>
      <c r="AN17" s="14">
        <f>IFERROR(VLOOKUP($AG$1&amp;'Service PJ'!$D15&amp;'Service PJ'!$B15&amp;'Service PJ'!$A15&amp;"*",'EPA_US9RT techs'!$A$2:$I$1722,9,FALSE),"")</f>
        <v>0.22387116160000001</v>
      </c>
      <c r="AO17" s="14">
        <f>IFERROR(VLOOKUP($AG$1&amp;'Service PJ'!$D15&amp;'Service PJ'!$B15&amp;'Service PJ'!$A15&amp;"*",'EPA_US9RT techs'!$A$2:$I$1722,9,FALSE),"")</f>
        <v>0.22387116160000001</v>
      </c>
      <c r="AP17" s="14">
        <f>IFERROR(VLOOKUP($AG$1&amp;'Service PJ'!$D15&amp;'Service PJ'!$B15&amp;'Service PJ'!$A15&amp;"*",'EPA_US9RT techs'!$A$2:$I$1722,9,FALSE),"")</f>
        <v>0.22387116160000001</v>
      </c>
      <c r="AQ17" s="14">
        <f>IFERROR(VLOOKUP($AG$1&amp;'Service PJ'!$D15&amp;'Service PJ'!$B15&amp;'Service PJ'!$A15&amp;"*",'EPA_US9RT techs'!$A$2:$I$1722,9,FALSE),"")</f>
        <v>0.22387116160000001</v>
      </c>
      <c r="AR17" s="14">
        <f>IFERROR(VLOOKUP($AG$1&amp;'Service PJ'!$D15&amp;'Service PJ'!$B15&amp;'Service PJ'!$A15&amp;"*",'EPA_US9RT techs'!$A$2:$I$1722,9,FALSE),"")</f>
        <v>0.22387116160000001</v>
      </c>
      <c r="AS17" s="14">
        <f>IFERROR(VLOOKUP($AG$1&amp;'Service PJ'!$D15&amp;'Service PJ'!$B15&amp;'Service PJ'!$A15&amp;"*",'EPA_US9RT techs'!$A$2:$I$1722,9,FALSE),"")</f>
        <v>0.22387116160000001</v>
      </c>
      <c r="AT17" s="14">
        <f>IFERROR(VLOOKUP($AG$1&amp;'Service PJ'!$D15&amp;'Service PJ'!$B15&amp;'Service PJ'!$A15&amp;"*",'EPA_US9RT techs'!$A$2:$I$1722,9,FALSE),"")</f>
        <v>0.22387116160000001</v>
      </c>
      <c r="AU17" s="14">
        <f>IFERROR(VLOOKUP($AG$1&amp;'Service PJ'!$D15&amp;'Service PJ'!$B15&amp;'Service PJ'!$A15&amp;"*",'EPA_US9RT techs'!$A$2:$I$1722,9,FALSE),"")</f>
        <v>0.22387116160000001</v>
      </c>
      <c r="AV17" s="14">
        <f>IFERROR(VLOOKUP($AG$1&amp;'Service PJ'!$D15&amp;'Service PJ'!$B15&amp;'Service PJ'!$A15&amp;"*",'EPA_US9RT techs'!$A$2:$I$1722,9,FALSE),"")</f>
        <v>0.22387116160000001</v>
      </c>
      <c r="AW17" s="14">
        <f>IFERROR(VLOOKUP($AG$1&amp;'Service PJ'!$D15&amp;'Service PJ'!$B15&amp;'Service PJ'!$A15&amp;"*",'EPA_US9RT techs'!$A$2:$I$1722,9,FALSE),"")</f>
        <v>0.22387116160000001</v>
      </c>
      <c r="AX17" s="14">
        <f>IFERROR(VLOOKUP($AG$1&amp;'Service PJ'!$D15&amp;'Service PJ'!$B15&amp;'Service PJ'!$A15&amp;"*",'EPA_US9RT techs'!$A$2:$I$1722,9,FALSE),"")</f>
        <v>0.22387116160000001</v>
      </c>
      <c r="AY17" s="14">
        <f>IFERROR(VLOOKUP($AG$1&amp;'Service PJ'!$D15&amp;'Service PJ'!$B15&amp;'Service PJ'!$A15&amp;"*",'EPA_US9RT techs'!$A$2:$I$1722,9,FALSE),"")</f>
        <v>0.22387116160000001</v>
      </c>
      <c r="AZ17" s="14">
        <f>IFERROR(VLOOKUP($AG$1&amp;'Service PJ'!$D15&amp;'Service PJ'!$B15&amp;'Service PJ'!$A15&amp;"*",'EPA_US9RT techs'!$A$2:$I$1722,9,FALSE),"")</f>
        <v>0.22387116160000001</v>
      </c>
      <c r="BA17" s="14">
        <f>IFERROR(VLOOKUP($AG$1&amp;'Service PJ'!$D15&amp;'Service PJ'!$B15&amp;'Service PJ'!$A15&amp;"*",'EPA_US9RT techs'!$A$2:$I$1722,9,FALSE),"")</f>
        <v>0.22387116160000001</v>
      </c>
      <c r="BB17" s="14">
        <f>IFERROR(VLOOKUP($AG$1&amp;'Service PJ'!$D15&amp;'Service PJ'!$B15&amp;'Service PJ'!$A15&amp;"*",'EPA_US9RT techs'!$A$2:$I$1722,9,FALSE),"")</f>
        <v>0.22387116160000001</v>
      </c>
      <c r="BC17" s="14">
        <f>IFERROR(VLOOKUP($AG$1&amp;'Service PJ'!$D15&amp;'Service PJ'!$B15&amp;'Service PJ'!$A15&amp;"*",'EPA_US9RT techs'!$A$2:$I$1722,9,FALSE),"")</f>
        <v>0.22387116160000001</v>
      </c>
      <c r="BD17" s="14">
        <f>IFERROR(VLOOKUP($AG$1&amp;'Service PJ'!$D15&amp;'Service PJ'!$B15&amp;'Service PJ'!$A15&amp;"*",'EPA_US9RT techs'!$A$2:$I$1722,9,FALSE),"")</f>
        <v>0.22387116160000001</v>
      </c>
      <c r="BE17" s="14">
        <f>IFERROR(VLOOKUP($AG$1&amp;'Service PJ'!$D15&amp;'Service PJ'!$B15&amp;'Service PJ'!$A15&amp;"*",'EPA_US9RT techs'!$A$2:$I$1722,9,FALSE),"")</f>
        <v>0.22387116160000001</v>
      </c>
      <c r="BF17" s="14">
        <f>IFERROR(VLOOKUP($AG$1&amp;'Service PJ'!$D15&amp;'Service PJ'!$B15&amp;'Service PJ'!$A15&amp;"*",'EPA_US9RT techs'!$A$2:$I$1722,9,FALSE),"")</f>
        <v>0.22387116160000001</v>
      </c>
      <c r="BG17" s="14">
        <f>IFERROR(VLOOKUP($AG$1&amp;'Service PJ'!$D15&amp;'Service PJ'!$B15&amp;'Service PJ'!$A15&amp;"*",'EPA_US9RT techs'!$A$2:$I$1722,9,FALSE),"")</f>
        <v>0.22387116160000001</v>
      </c>
      <c r="BH17" s="14">
        <f>IFERROR(VLOOKUP($AG$1&amp;'Service PJ'!$D15&amp;'Service PJ'!$B15&amp;'Service PJ'!$A15&amp;"*",'EPA_US9RT techs'!$A$2:$I$1722,9,FALSE),"")</f>
        <v>0.22387116160000001</v>
      </c>
      <c r="BI17" s="14">
        <f>IFERROR(VLOOKUP($AG$1&amp;'Service PJ'!$D15&amp;'Service PJ'!$B15&amp;'Service PJ'!$A15&amp;"*",'EPA_US9RT techs'!$A$2:$I$1722,9,FALSE),"")</f>
        <v>0.22387116160000001</v>
      </c>
      <c r="BJ17" s="14">
        <f>IFERROR(VLOOKUP($AG$1&amp;'Service PJ'!$D15&amp;'Service PJ'!$B15&amp;'Service PJ'!$A15&amp;"*",'EPA_US9RT techs'!$A$2:$I$1722,9,FALSE),"")</f>
        <v>0.22387116160000001</v>
      </c>
      <c r="BK17" s="14">
        <f>IFERROR(VLOOKUP($AG$1&amp;'Service PJ'!$D15&amp;'Service PJ'!$B15&amp;'Service PJ'!$A15&amp;"*",'EPA_US9RT techs'!$A$2:$I$1722,9,FALSE),"")</f>
        <v>0.22387116160000001</v>
      </c>
      <c r="BM17" t="str">
        <f>IF(SUM(BN17:CD17)=0,"\I:",'Service PJ'!$D15&amp;"_"&amp;'Service PJ'!$E15&amp;"_"&amp;'Service PJ'!$C15)</f>
        <v>\I:</v>
      </c>
      <c r="BN17" s="14" t="str">
        <f>IFERROR(VLOOKUP($BM$1&amp;'Service PJ'!$D15&amp;'Service PJ'!$B15&amp;'Service PJ'!$A15&amp;"*",'EPA_US9RT techs'!$A$2:$I$1722,9,FALSE),"")</f>
        <v/>
      </c>
      <c r="BO17" s="14" t="str">
        <f>IFERROR(VLOOKUP($BM$1&amp;'Service PJ'!$D15&amp;'Service PJ'!$B15&amp;'Service PJ'!$A15&amp;"*",'EPA_US9RT techs'!$A$2:$I$1722,9,FALSE),"")</f>
        <v/>
      </c>
      <c r="BP17" s="14" t="str">
        <f>IFERROR(VLOOKUP($BM$1&amp;'Service PJ'!$D15&amp;'Service PJ'!$B15&amp;'Service PJ'!$A15&amp;"*",'EPA_US9RT techs'!$A$2:$I$1722,9,FALSE),"")</f>
        <v/>
      </c>
      <c r="BQ17" s="14" t="str">
        <f>IFERROR(VLOOKUP($BM$1&amp;'Service PJ'!$D15&amp;'Service PJ'!$B15&amp;'Service PJ'!$A15&amp;"*",'EPA_US9RT techs'!$A$2:$I$1722,9,FALSE),"")</f>
        <v/>
      </c>
      <c r="BR17" s="14" t="str">
        <f>IFERROR(VLOOKUP($BM$1&amp;'Service PJ'!$D15&amp;'Service PJ'!$B15&amp;'Service PJ'!$A15&amp;"*",'EPA_US9RT techs'!$A$2:$I$1722,9,FALSE),"")</f>
        <v/>
      </c>
      <c r="BS17" s="14" t="str">
        <f>IFERROR(VLOOKUP($BM$1&amp;'Service PJ'!$D15&amp;'Service PJ'!$B15&amp;'Service PJ'!$A15&amp;"*",'EPA_US9RT techs'!$A$2:$I$1722,9,FALSE),"")</f>
        <v/>
      </c>
      <c r="BT17" s="14" t="str">
        <f>IFERROR(VLOOKUP($BM$1&amp;'Service PJ'!$D15&amp;'Service PJ'!$B15&amp;'Service PJ'!$A15&amp;"*",'EPA_US9RT techs'!$A$2:$I$1722,9,FALSE),"")</f>
        <v/>
      </c>
      <c r="BU17" s="14" t="str">
        <f>IFERROR(VLOOKUP($BM$1&amp;'Service PJ'!$D15&amp;'Service PJ'!$B15&amp;'Service PJ'!$A15&amp;"*",'EPA_US9RT techs'!$A$2:$I$1722,9,FALSE),"")</f>
        <v/>
      </c>
      <c r="BV17" s="14" t="str">
        <f>IFERROR(VLOOKUP($BM$1&amp;'Service PJ'!$D15&amp;'Service PJ'!$B15&amp;'Service PJ'!$A15&amp;"*",'EPA_US9RT techs'!$A$2:$I$1722,9,FALSE),"")</f>
        <v/>
      </c>
      <c r="BW17" s="14" t="str">
        <f>IFERROR(VLOOKUP($BM$1&amp;'Service PJ'!$D15&amp;'Service PJ'!$B15&amp;'Service PJ'!$A15&amp;"*",'EPA_US9RT techs'!$A$2:$I$1722,9,FALSE),"")</f>
        <v/>
      </c>
      <c r="BX17" s="14" t="str">
        <f>IFERROR(VLOOKUP($BM$1&amp;'Service PJ'!$D15&amp;'Service PJ'!$B15&amp;'Service PJ'!$A15&amp;"*",'EPA_US9RT techs'!$A$2:$I$1722,9,FALSE),"")</f>
        <v/>
      </c>
      <c r="BY17" s="14" t="str">
        <f>IFERROR(VLOOKUP($BM$1&amp;'Service PJ'!$D15&amp;'Service PJ'!$B15&amp;'Service PJ'!$A15&amp;"*",'EPA_US9RT techs'!$A$2:$I$1722,9,FALSE),"")</f>
        <v/>
      </c>
      <c r="BZ17" s="14" t="str">
        <f>IFERROR(VLOOKUP($BM$1&amp;'Service PJ'!$D15&amp;'Service PJ'!$B15&amp;'Service PJ'!$A15&amp;"*",'EPA_US9RT techs'!$A$2:$I$1722,9,FALSE),"")</f>
        <v/>
      </c>
      <c r="CA17" s="14" t="str">
        <f>IFERROR(VLOOKUP($BM$1&amp;'Service PJ'!$D15&amp;'Service PJ'!$B15&amp;'Service PJ'!$A15&amp;"*",'EPA_US9RT techs'!$A$2:$I$1722,9,FALSE),"")</f>
        <v/>
      </c>
      <c r="CB17" s="14" t="str">
        <f>IFERROR(VLOOKUP($BM$1&amp;'Service PJ'!$D15&amp;'Service PJ'!$B15&amp;'Service PJ'!$A15&amp;"*",'EPA_US9RT techs'!$A$2:$I$1722,9,FALSE),"")</f>
        <v/>
      </c>
      <c r="CC17" s="14" t="str">
        <f>IFERROR(VLOOKUP($BM$1&amp;'Service PJ'!$D15&amp;'Service PJ'!$B15&amp;'Service PJ'!$A15&amp;"*",'EPA_US9RT techs'!$A$2:$I$1722,9,FALSE),"")</f>
        <v/>
      </c>
      <c r="CD17" s="14" t="str">
        <f>IFERROR(VLOOKUP($BM$1&amp;'Service PJ'!$D15&amp;'Service PJ'!$B15&amp;'Service PJ'!$A15&amp;"*",'EPA_US9RT techs'!$A$2:$I$1722,9,FALSE),"")</f>
        <v/>
      </c>
      <c r="CE17" s="14" t="str">
        <f>IFERROR(VLOOKUP($BM$1&amp;'Service PJ'!$D15&amp;'Service PJ'!$B15&amp;'Service PJ'!$A15&amp;"*",'EPA_US9RT techs'!$A$2:$I$1722,9,FALSE),"")</f>
        <v/>
      </c>
      <c r="CF17" s="14" t="str">
        <f>IFERROR(VLOOKUP($BM$1&amp;'Service PJ'!$D15&amp;'Service PJ'!$B15&amp;'Service PJ'!$A15&amp;"*",'EPA_US9RT techs'!$A$2:$I$1722,9,FALSE),"")</f>
        <v/>
      </c>
      <c r="CG17" s="14" t="str">
        <f>IFERROR(VLOOKUP($BM$1&amp;'Service PJ'!$D15&amp;'Service PJ'!$B15&amp;'Service PJ'!$A15&amp;"*",'EPA_US9RT techs'!$A$2:$I$1722,9,FALSE),"")</f>
        <v/>
      </c>
      <c r="CH17" s="14" t="str">
        <f>IFERROR(VLOOKUP($BM$1&amp;'Service PJ'!$D15&amp;'Service PJ'!$B15&amp;'Service PJ'!$A15&amp;"*",'EPA_US9RT techs'!$A$2:$I$1722,9,FALSE),"")</f>
        <v/>
      </c>
      <c r="CI17" s="14" t="str">
        <f>IFERROR(VLOOKUP($BM$1&amp;'Service PJ'!$D15&amp;'Service PJ'!$B15&amp;'Service PJ'!$A15&amp;"*",'EPA_US9RT techs'!$A$2:$I$1722,9,FALSE),"")</f>
        <v/>
      </c>
      <c r="CJ17" s="14" t="str">
        <f>IFERROR(VLOOKUP($BM$1&amp;'Service PJ'!$D15&amp;'Service PJ'!$B15&amp;'Service PJ'!$A15&amp;"*",'EPA_US9RT techs'!$A$2:$I$1722,9,FALSE),"")</f>
        <v/>
      </c>
      <c r="CK17" s="14" t="str">
        <f>IFERROR(VLOOKUP($BM$1&amp;'Service PJ'!$D15&amp;'Service PJ'!$B15&amp;'Service PJ'!$A15&amp;"*",'EPA_US9RT techs'!$A$2:$I$1722,9,FALSE),"")</f>
        <v/>
      </c>
      <c r="CL17" s="14" t="str">
        <f>IFERROR(VLOOKUP($BM$1&amp;'Service PJ'!$D15&amp;'Service PJ'!$B15&amp;'Service PJ'!$A15&amp;"*",'EPA_US9RT techs'!$A$2:$I$1722,9,FALSE),"")</f>
        <v/>
      </c>
      <c r="CM17" s="14" t="str">
        <f>IFERROR(VLOOKUP($BM$1&amp;'Service PJ'!$D15&amp;'Service PJ'!$B15&amp;'Service PJ'!$A15&amp;"*",'EPA_US9RT techs'!$A$2:$I$1722,9,FALSE),"")</f>
        <v/>
      </c>
      <c r="CN17" s="14" t="str">
        <f>IFERROR(VLOOKUP($BM$1&amp;'Service PJ'!$D15&amp;'Service PJ'!$B15&amp;'Service PJ'!$A15&amp;"*",'EPA_US9RT techs'!$A$2:$I$1722,9,FALSE),"")</f>
        <v/>
      </c>
      <c r="CO17" s="14" t="str">
        <f>IFERROR(VLOOKUP($BM$1&amp;'Service PJ'!$D15&amp;'Service PJ'!$B15&amp;'Service PJ'!$A15&amp;"*",'EPA_US9RT techs'!$A$2:$I$1722,9,FALSE),"")</f>
        <v/>
      </c>
      <c r="CP17" s="14" t="str">
        <f>IFERROR(VLOOKUP($BM$1&amp;'Service PJ'!$D15&amp;'Service PJ'!$B15&amp;'Service PJ'!$A15&amp;"*",'EPA_US9RT techs'!$A$2:$I$1722,9,FALSE),"")</f>
        <v/>
      </c>
      <c r="CQ17" s="14" t="str">
        <f>IFERROR(VLOOKUP($BM$1&amp;'Service PJ'!$D15&amp;'Service PJ'!$B15&amp;'Service PJ'!$A15&amp;"*",'EPA_US9RT techs'!$A$2:$I$1722,9,FALSE),"")</f>
        <v/>
      </c>
      <c r="CS17" t="str">
        <f>IF(SUM(CT17:DJ17)=0,"\I:",'Service PJ'!$D15&amp;"_"&amp;'Service PJ'!$E15&amp;"_"&amp;'Service PJ'!$C15)</f>
        <v>IOI_MDR_ELC</v>
      </c>
      <c r="CT17" s="2">
        <f>IFERROR(VLOOKUP($CS$1&amp;'Service PJ'!$D15&amp;'Service PJ'!$B15&amp;'Service PJ'!$A15&amp;"*",'EPA_US9RT techs'!$A$2:$I$1722,9,FALSE),"")</f>
        <v>30</v>
      </c>
      <c r="CU17" s="2">
        <f>IFERROR(VLOOKUP($CS$1&amp;'Service PJ'!$D15&amp;'Service PJ'!$B15&amp;'Service PJ'!$A15&amp;"*",'EPA_US9RT techs'!$A$2:$I$1722,9,FALSE),"")</f>
        <v>30</v>
      </c>
      <c r="CV17" s="2">
        <f>IFERROR(VLOOKUP($CS$1&amp;'Service PJ'!$D15&amp;'Service PJ'!$B15&amp;'Service PJ'!$A15&amp;"*",'EPA_US9RT techs'!$A$2:$I$1722,9,FALSE),"")</f>
        <v>30</v>
      </c>
      <c r="CW17" s="2">
        <f>IFERROR(VLOOKUP($CS$1&amp;'Service PJ'!$D15&amp;'Service PJ'!$B15&amp;'Service PJ'!$A15&amp;"*",'EPA_US9RT techs'!$A$2:$I$1722,9,FALSE),"")</f>
        <v>30</v>
      </c>
      <c r="CX17" s="2">
        <f>IFERROR(VLOOKUP($CS$1&amp;'Service PJ'!$D15&amp;'Service PJ'!$B15&amp;'Service PJ'!$A15&amp;"*",'EPA_US9RT techs'!$A$2:$I$1722,9,FALSE),"")</f>
        <v>30</v>
      </c>
      <c r="CY17" s="2">
        <f>IFERROR(VLOOKUP($CS$1&amp;'Service PJ'!$D15&amp;'Service PJ'!$B15&amp;'Service PJ'!$A15&amp;"*",'EPA_US9RT techs'!$A$2:$I$1722,9,FALSE),"")</f>
        <v>30</v>
      </c>
      <c r="CZ17" s="2">
        <f>IFERROR(VLOOKUP($CS$1&amp;'Service PJ'!$D15&amp;'Service PJ'!$B15&amp;'Service PJ'!$A15&amp;"*",'EPA_US9RT techs'!$A$2:$I$1722,9,FALSE),"")</f>
        <v>30</v>
      </c>
      <c r="DA17" s="2">
        <f>IFERROR(VLOOKUP($CS$1&amp;'Service PJ'!$D15&amp;'Service PJ'!$B15&amp;'Service PJ'!$A15&amp;"*",'EPA_US9RT techs'!$A$2:$I$1722,9,FALSE),"")</f>
        <v>30</v>
      </c>
      <c r="DB17" s="2">
        <f>IFERROR(VLOOKUP($CS$1&amp;'Service PJ'!$D15&amp;'Service PJ'!$B15&amp;'Service PJ'!$A15&amp;"*",'EPA_US9RT techs'!$A$2:$I$1722,9,FALSE),"")</f>
        <v>30</v>
      </c>
      <c r="DC17" s="2">
        <f>IFERROR(VLOOKUP($CS$1&amp;'Service PJ'!$D15&amp;'Service PJ'!$B15&amp;'Service PJ'!$A15&amp;"*",'EPA_US9RT techs'!$A$2:$I$1722,9,FALSE),"")</f>
        <v>30</v>
      </c>
      <c r="DD17" s="2">
        <f>IFERROR(VLOOKUP($CS$1&amp;'Service PJ'!$D15&amp;'Service PJ'!$B15&amp;'Service PJ'!$A15&amp;"*",'EPA_US9RT techs'!$A$2:$I$1722,9,FALSE),"")</f>
        <v>30</v>
      </c>
      <c r="DE17" s="2">
        <f>IFERROR(VLOOKUP($CS$1&amp;'Service PJ'!$D15&amp;'Service PJ'!$B15&amp;'Service PJ'!$A15&amp;"*",'EPA_US9RT techs'!$A$2:$I$1722,9,FALSE),"")</f>
        <v>30</v>
      </c>
      <c r="DF17" s="2">
        <f>IFERROR(VLOOKUP($CS$1&amp;'Service PJ'!$D15&amp;'Service PJ'!$B15&amp;'Service PJ'!$A15&amp;"*",'EPA_US9RT techs'!$A$2:$I$1722,9,FALSE),"")</f>
        <v>30</v>
      </c>
      <c r="DG17" s="2">
        <f>IFERROR(VLOOKUP($CS$1&amp;'Service PJ'!$D15&amp;'Service PJ'!$B15&amp;'Service PJ'!$A15&amp;"*",'EPA_US9RT techs'!$A$2:$I$1722,9,FALSE),"")</f>
        <v>30</v>
      </c>
      <c r="DH17" s="2">
        <f>IFERROR(VLOOKUP($CS$1&amp;'Service PJ'!$D15&amp;'Service PJ'!$B15&amp;'Service PJ'!$A15&amp;"*",'EPA_US9RT techs'!$A$2:$I$1722,9,FALSE),"")</f>
        <v>30</v>
      </c>
      <c r="DI17" s="2">
        <f>IFERROR(VLOOKUP($CS$1&amp;'Service PJ'!$D15&amp;'Service PJ'!$B15&amp;'Service PJ'!$A15&amp;"*",'EPA_US9RT techs'!$A$2:$I$1722,9,FALSE),"")</f>
        <v>30</v>
      </c>
      <c r="DJ17" s="2">
        <f>IFERROR(VLOOKUP($CS$1&amp;'Service PJ'!$D15&amp;'Service PJ'!$B15&amp;'Service PJ'!$A15&amp;"*",'EPA_US9RT techs'!$A$2:$I$1722,9,FALSE),"")</f>
        <v>30</v>
      </c>
      <c r="DK17" s="2">
        <f>IFERROR(VLOOKUP($CS$1&amp;'Service PJ'!$D15&amp;'Service PJ'!$B15&amp;'Service PJ'!$A15&amp;"*",'EPA_US9RT techs'!$A$2:$I$1722,9,FALSE),"")</f>
        <v>30</v>
      </c>
      <c r="DL17" s="2">
        <f>IFERROR(VLOOKUP($CS$1&amp;'Service PJ'!$D15&amp;'Service PJ'!$B15&amp;'Service PJ'!$A15&amp;"*",'EPA_US9RT techs'!$A$2:$I$1722,9,FALSE),"")</f>
        <v>30</v>
      </c>
      <c r="DM17" s="2">
        <f>IFERROR(VLOOKUP($CS$1&amp;'Service PJ'!$D15&amp;'Service PJ'!$B15&amp;'Service PJ'!$A15&amp;"*",'EPA_US9RT techs'!$A$2:$I$1722,9,FALSE),"")</f>
        <v>30</v>
      </c>
      <c r="DN17" s="2">
        <f>IFERROR(VLOOKUP($CS$1&amp;'Service PJ'!$D15&amp;'Service PJ'!$B15&amp;'Service PJ'!$A15&amp;"*",'EPA_US9RT techs'!$A$2:$I$1722,9,FALSE),"")</f>
        <v>30</v>
      </c>
      <c r="DO17" s="2">
        <f>IFERROR(VLOOKUP($CS$1&amp;'Service PJ'!$D15&amp;'Service PJ'!$B15&amp;'Service PJ'!$A15&amp;"*",'EPA_US9RT techs'!$A$2:$I$1722,9,FALSE),"")</f>
        <v>30</v>
      </c>
      <c r="DP17" s="2">
        <f>IFERROR(VLOOKUP($CS$1&amp;'Service PJ'!$D15&amp;'Service PJ'!$B15&amp;'Service PJ'!$A15&amp;"*",'EPA_US9RT techs'!$A$2:$I$1722,9,FALSE),"")</f>
        <v>30</v>
      </c>
      <c r="DQ17" s="2">
        <f>IFERROR(VLOOKUP($CS$1&amp;'Service PJ'!$D15&amp;'Service PJ'!$B15&amp;'Service PJ'!$A15&amp;"*",'EPA_US9RT techs'!$A$2:$I$1722,9,FALSE),"")</f>
        <v>30</v>
      </c>
      <c r="DR17" s="2">
        <f>IFERROR(VLOOKUP($CS$1&amp;'Service PJ'!$D15&amp;'Service PJ'!$B15&amp;'Service PJ'!$A15&amp;"*",'EPA_US9RT techs'!$A$2:$I$1722,9,FALSE),"")</f>
        <v>30</v>
      </c>
      <c r="DS17" s="2">
        <f>IFERROR(VLOOKUP($CS$1&amp;'Service PJ'!$D15&amp;'Service PJ'!$B15&amp;'Service PJ'!$A15&amp;"*",'EPA_US9RT techs'!$A$2:$I$1722,9,FALSE),"")</f>
        <v>30</v>
      </c>
      <c r="DT17" s="2">
        <f>IFERROR(VLOOKUP($CS$1&amp;'Service PJ'!$D15&amp;'Service PJ'!$B15&amp;'Service PJ'!$A15&amp;"*",'EPA_US9RT techs'!$A$2:$I$1722,9,FALSE),"")</f>
        <v>30</v>
      </c>
      <c r="DU17" s="2">
        <f>IFERROR(VLOOKUP($CS$1&amp;'Service PJ'!$D15&amp;'Service PJ'!$B15&amp;'Service PJ'!$A15&amp;"*",'EPA_US9RT techs'!$A$2:$I$1722,9,FALSE),"")</f>
        <v>30</v>
      </c>
      <c r="DV17" s="2">
        <f>IFERROR(VLOOKUP($CS$1&amp;'Service PJ'!$D15&amp;'Service PJ'!$B15&amp;'Service PJ'!$A15&amp;"*",'EPA_US9RT techs'!$A$2:$I$1722,9,FALSE),"")</f>
        <v>30</v>
      </c>
      <c r="DW17" s="2">
        <f>IFERROR(VLOOKUP($CS$1&amp;'Service PJ'!$D15&amp;'Service PJ'!$B15&amp;'Service PJ'!$A15&amp;"*",'EPA_US9RT techs'!$A$2:$I$1722,9,FALSE),"")</f>
        <v>30</v>
      </c>
    </row>
    <row r="18" spans="1:127" x14ac:dyDescent="0.45">
      <c r="A18" t="str">
        <f>IF(SUM(B18:R18)=0,"\I:",'Service PJ'!$D16&amp;"_"&amp;'Service PJ'!$E16&amp;"_"&amp;'Service PJ'!$C16)</f>
        <v>IOI_OTP_ELC</v>
      </c>
      <c r="B18" s="14">
        <f>IFERROR(VLOOKUP($A$1&amp;'Service PJ'!$D16&amp;'Service PJ'!$B16&amp;'Service PJ'!$A16&amp;"*",'EPA_US9RT techs'!$A$2:$I$1722,9,FALSE),"")</f>
        <v>25.663247334000001</v>
      </c>
      <c r="C18" s="14">
        <f>IFERROR(VLOOKUP($A$1&amp;'Service PJ'!$D16&amp;'Service PJ'!$B16&amp;'Service PJ'!$A16&amp;"*",'EPA_US9RT techs'!$A$2:$I$1722,9,FALSE),"")</f>
        <v>25.663247334000001</v>
      </c>
      <c r="D18" s="14">
        <f>IFERROR(VLOOKUP($A$1&amp;'Service PJ'!$D16&amp;'Service PJ'!$B16&amp;'Service PJ'!$A16&amp;"*",'EPA_US9RT techs'!$A$2:$I$1722,9,FALSE),"")</f>
        <v>25.663247334000001</v>
      </c>
      <c r="E18" s="14">
        <f>IFERROR(VLOOKUP($A$1&amp;'Service PJ'!$D16&amp;'Service PJ'!$B16&amp;'Service PJ'!$A16&amp;"*",'EPA_US9RT techs'!$A$2:$I$1722,9,FALSE),"")</f>
        <v>25.663247334000001</v>
      </c>
      <c r="F18" s="14">
        <f>IFERROR(VLOOKUP($A$1&amp;'Service PJ'!$D16&amp;'Service PJ'!$B16&amp;'Service PJ'!$A16&amp;"*",'EPA_US9RT techs'!$A$2:$I$1722,9,FALSE),"")</f>
        <v>25.663247334000001</v>
      </c>
      <c r="G18" s="14">
        <f>IFERROR(VLOOKUP($A$1&amp;'Service PJ'!$D16&amp;'Service PJ'!$B16&amp;'Service PJ'!$A16&amp;"*",'EPA_US9RT techs'!$A$2:$I$1722,9,FALSE),"")</f>
        <v>25.663247334000001</v>
      </c>
      <c r="H18" s="14">
        <f>IFERROR(VLOOKUP($A$1&amp;'Service PJ'!$D16&amp;'Service PJ'!$B16&amp;'Service PJ'!$A16&amp;"*",'EPA_US9RT techs'!$A$2:$I$1722,9,FALSE),"")</f>
        <v>25.663247334000001</v>
      </c>
      <c r="I18" s="14">
        <f>IFERROR(VLOOKUP($A$1&amp;'Service PJ'!$D16&amp;'Service PJ'!$B16&amp;'Service PJ'!$A16&amp;"*",'EPA_US9RT techs'!$A$2:$I$1722,9,FALSE),"")</f>
        <v>25.663247334000001</v>
      </c>
      <c r="J18" s="14">
        <f>IFERROR(VLOOKUP($A$1&amp;'Service PJ'!$D16&amp;'Service PJ'!$B16&amp;'Service PJ'!$A16&amp;"*",'EPA_US9RT techs'!$A$2:$I$1722,9,FALSE),"")</f>
        <v>25.663247334000001</v>
      </c>
      <c r="K18" s="14">
        <f>IFERROR(VLOOKUP($A$1&amp;'Service PJ'!$D16&amp;'Service PJ'!$B16&amp;'Service PJ'!$A16&amp;"*",'EPA_US9RT techs'!$A$2:$I$1722,9,FALSE),"")</f>
        <v>25.663247334000001</v>
      </c>
      <c r="L18" s="14">
        <f>IFERROR(VLOOKUP($A$1&amp;'Service PJ'!$D16&amp;'Service PJ'!$B16&amp;'Service PJ'!$A16&amp;"*",'EPA_US9RT techs'!$A$2:$I$1722,9,FALSE),"")</f>
        <v>25.663247334000001</v>
      </c>
      <c r="M18" s="14">
        <f>IFERROR(VLOOKUP($A$1&amp;'Service PJ'!$D16&amp;'Service PJ'!$B16&amp;'Service PJ'!$A16&amp;"*",'EPA_US9RT techs'!$A$2:$I$1722,9,FALSE),"")</f>
        <v>25.663247334000001</v>
      </c>
      <c r="N18" s="14">
        <f>IFERROR(VLOOKUP($A$1&amp;'Service PJ'!$D16&amp;'Service PJ'!$B16&amp;'Service PJ'!$A16&amp;"*",'EPA_US9RT techs'!$A$2:$I$1722,9,FALSE),"")</f>
        <v>25.663247334000001</v>
      </c>
      <c r="O18" s="14">
        <f>IFERROR(VLOOKUP($A$1&amp;'Service PJ'!$D16&amp;'Service PJ'!$B16&amp;'Service PJ'!$A16&amp;"*",'EPA_US9RT techs'!$A$2:$I$1722,9,FALSE),"")</f>
        <v>25.663247334000001</v>
      </c>
      <c r="P18" s="14">
        <f>IFERROR(VLOOKUP($A$1&amp;'Service PJ'!$D16&amp;'Service PJ'!$B16&amp;'Service PJ'!$A16&amp;"*",'EPA_US9RT techs'!$A$2:$I$1722,9,FALSE),"")</f>
        <v>25.663247334000001</v>
      </c>
      <c r="Q18" s="14">
        <f>IFERROR(VLOOKUP($A$1&amp;'Service PJ'!$D16&amp;'Service PJ'!$B16&amp;'Service PJ'!$A16&amp;"*",'EPA_US9RT techs'!$A$2:$I$1722,9,FALSE),"")</f>
        <v>25.663247334000001</v>
      </c>
      <c r="R18" s="14">
        <f>IFERROR(VLOOKUP($A$1&amp;'Service PJ'!$D16&amp;'Service PJ'!$B16&amp;'Service PJ'!$A16&amp;"*",'EPA_US9RT techs'!$A$2:$I$1722,9,FALSE),"")</f>
        <v>25.663247334000001</v>
      </c>
      <c r="S18" s="14">
        <f>IFERROR(VLOOKUP($A$1&amp;'Service PJ'!$D16&amp;'Service PJ'!$B16&amp;'Service PJ'!$A16&amp;"*",'EPA_US9RT techs'!$A$2:$I$1722,9,FALSE),"")</f>
        <v>25.663247334000001</v>
      </c>
      <c r="T18" s="14">
        <f>IFERROR(VLOOKUP($A$1&amp;'Service PJ'!$D16&amp;'Service PJ'!$B16&amp;'Service PJ'!$A16&amp;"*",'EPA_US9RT techs'!$A$2:$I$1722,9,FALSE),"")</f>
        <v>25.663247334000001</v>
      </c>
      <c r="U18" s="14">
        <f>IFERROR(VLOOKUP($A$1&amp;'Service PJ'!$D16&amp;'Service PJ'!$B16&amp;'Service PJ'!$A16&amp;"*",'EPA_US9RT techs'!$A$2:$I$1722,9,FALSE),"")</f>
        <v>25.663247334000001</v>
      </c>
      <c r="V18" s="14">
        <f>IFERROR(VLOOKUP($A$1&amp;'Service PJ'!$D16&amp;'Service PJ'!$B16&amp;'Service PJ'!$A16&amp;"*",'EPA_US9RT techs'!$A$2:$I$1722,9,FALSE),"")</f>
        <v>25.663247334000001</v>
      </c>
      <c r="W18" s="14">
        <f>IFERROR(VLOOKUP($A$1&amp;'Service PJ'!$D16&amp;'Service PJ'!$B16&amp;'Service PJ'!$A16&amp;"*",'EPA_US9RT techs'!$A$2:$I$1722,9,FALSE),"")</f>
        <v>25.663247334000001</v>
      </c>
      <c r="X18" s="14">
        <f>IFERROR(VLOOKUP($A$1&amp;'Service PJ'!$D16&amp;'Service PJ'!$B16&amp;'Service PJ'!$A16&amp;"*",'EPA_US9RT techs'!$A$2:$I$1722,9,FALSE),"")</f>
        <v>25.663247334000001</v>
      </c>
      <c r="Y18" s="14">
        <f>IFERROR(VLOOKUP($A$1&amp;'Service PJ'!$D16&amp;'Service PJ'!$B16&amp;'Service PJ'!$A16&amp;"*",'EPA_US9RT techs'!$A$2:$I$1722,9,FALSE),"")</f>
        <v>25.663247334000001</v>
      </c>
      <c r="Z18" s="14">
        <f>IFERROR(VLOOKUP($A$1&amp;'Service PJ'!$D16&amp;'Service PJ'!$B16&amp;'Service PJ'!$A16&amp;"*",'EPA_US9RT techs'!$A$2:$I$1722,9,FALSE),"")</f>
        <v>25.663247334000001</v>
      </c>
      <c r="AA18" s="14">
        <f>IFERROR(VLOOKUP($A$1&amp;'Service PJ'!$D16&amp;'Service PJ'!$B16&amp;'Service PJ'!$A16&amp;"*",'EPA_US9RT techs'!$A$2:$I$1722,9,FALSE),"")</f>
        <v>25.663247334000001</v>
      </c>
      <c r="AB18" s="14">
        <f>IFERROR(VLOOKUP($A$1&amp;'Service PJ'!$D16&amp;'Service PJ'!$B16&amp;'Service PJ'!$A16&amp;"*",'EPA_US9RT techs'!$A$2:$I$1722,9,FALSE),"")</f>
        <v>25.663247334000001</v>
      </c>
      <c r="AC18" s="14">
        <f>IFERROR(VLOOKUP($A$1&amp;'Service PJ'!$D16&amp;'Service PJ'!$B16&amp;'Service PJ'!$A16&amp;"*",'EPA_US9RT techs'!$A$2:$I$1722,9,FALSE),"")</f>
        <v>25.663247334000001</v>
      </c>
      <c r="AD18" s="14">
        <f>IFERROR(VLOOKUP($A$1&amp;'Service PJ'!$D16&amp;'Service PJ'!$B16&amp;'Service PJ'!$A16&amp;"*",'EPA_US9RT techs'!$A$2:$I$1722,9,FALSE),"")</f>
        <v>25.663247334000001</v>
      </c>
      <c r="AE18" s="14">
        <f>IFERROR(VLOOKUP($A$1&amp;'Service PJ'!$D16&amp;'Service PJ'!$B16&amp;'Service PJ'!$A16&amp;"*",'EPA_US9RT techs'!$A$2:$I$1722,9,FALSE),"")</f>
        <v>25.663247334000001</v>
      </c>
      <c r="AG18" t="str">
        <f>IF(SUM(AH18:AX18)=0,"\I:",'Service PJ'!$D16&amp;"_"&amp;'Service PJ'!$E16&amp;"_"&amp;'Service PJ'!$C16)</f>
        <v>IOI_OTP_ELC</v>
      </c>
      <c r="AH18" s="14">
        <f>IFERROR(VLOOKUP($AG$1&amp;'Service PJ'!$D16&amp;'Service PJ'!$B16&amp;'Service PJ'!$A16&amp;"*",'EPA_US9RT techs'!$A$2:$I$1722,9,FALSE),"")</f>
        <v>2.5663247334000001</v>
      </c>
      <c r="AI18" s="14">
        <f>IFERROR(VLOOKUP($AG$1&amp;'Service PJ'!$D16&amp;'Service PJ'!$B16&amp;'Service PJ'!$A16&amp;"*",'EPA_US9RT techs'!$A$2:$I$1722,9,FALSE),"")</f>
        <v>2.5663247334000001</v>
      </c>
      <c r="AJ18" s="14">
        <f>IFERROR(VLOOKUP($AG$1&amp;'Service PJ'!$D16&amp;'Service PJ'!$B16&amp;'Service PJ'!$A16&amp;"*",'EPA_US9RT techs'!$A$2:$I$1722,9,FALSE),"")</f>
        <v>2.5663247334000001</v>
      </c>
      <c r="AK18" s="14">
        <f>IFERROR(VLOOKUP($AG$1&amp;'Service PJ'!$D16&amp;'Service PJ'!$B16&amp;'Service PJ'!$A16&amp;"*",'EPA_US9RT techs'!$A$2:$I$1722,9,FALSE),"")</f>
        <v>2.5663247334000001</v>
      </c>
      <c r="AL18" s="14">
        <f>IFERROR(VLOOKUP($AG$1&amp;'Service PJ'!$D16&amp;'Service PJ'!$B16&amp;'Service PJ'!$A16&amp;"*",'EPA_US9RT techs'!$A$2:$I$1722,9,FALSE),"")</f>
        <v>2.5663247334000001</v>
      </c>
      <c r="AM18" s="14">
        <f>IFERROR(VLOOKUP($AG$1&amp;'Service PJ'!$D16&amp;'Service PJ'!$B16&amp;'Service PJ'!$A16&amp;"*",'EPA_US9RT techs'!$A$2:$I$1722,9,FALSE),"")</f>
        <v>2.5663247334000001</v>
      </c>
      <c r="AN18" s="14">
        <f>IFERROR(VLOOKUP($AG$1&amp;'Service PJ'!$D16&amp;'Service PJ'!$B16&amp;'Service PJ'!$A16&amp;"*",'EPA_US9RT techs'!$A$2:$I$1722,9,FALSE),"")</f>
        <v>2.5663247334000001</v>
      </c>
      <c r="AO18" s="14">
        <f>IFERROR(VLOOKUP($AG$1&amp;'Service PJ'!$D16&amp;'Service PJ'!$B16&amp;'Service PJ'!$A16&amp;"*",'EPA_US9RT techs'!$A$2:$I$1722,9,FALSE),"")</f>
        <v>2.5663247334000001</v>
      </c>
      <c r="AP18" s="14">
        <f>IFERROR(VLOOKUP($AG$1&amp;'Service PJ'!$D16&amp;'Service PJ'!$B16&amp;'Service PJ'!$A16&amp;"*",'EPA_US9RT techs'!$A$2:$I$1722,9,FALSE),"")</f>
        <v>2.5663247334000001</v>
      </c>
      <c r="AQ18" s="14">
        <f>IFERROR(VLOOKUP($AG$1&amp;'Service PJ'!$D16&amp;'Service PJ'!$B16&amp;'Service PJ'!$A16&amp;"*",'EPA_US9RT techs'!$A$2:$I$1722,9,FALSE),"")</f>
        <v>2.5663247334000001</v>
      </c>
      <c r="AR18" s="14">
        <f>IFERROR(VLOOKUP($AG$1&amp;'Service PJ'!$D16&amp;'Service PJ'!$B16&amp;'Service PJ'!$A16&amp;"*",'EPA_US9RT techs'!$A$2:$I$1722,9,FALSE),"")</f>
        <v>2.5663247334000001</v>
      </c>
      <c r="AS18" s="14">
        <f>IFERROR(VLOOKUP($AG$1&amp;'Service PJ'!$D16&amp;'Service PJ'!$B16&amp;'Service PJ'!$A16&amp;"*",'EPA_US9RT techs'!$A$2:$I$1722,9,FALSE),"")</f>
        <v>2.5663247334000001</v>
      </c>
      <c r="AT18" s="14">
        <f>IFERROR(VLOOKUP($AG$1&amp;'Service PJ'!$D16&amp;'Service PJ'!$B16&amp;'Service PJ'!$A16&amp;"*",'EPA_US9RT techs'!$A$2:$I$1722,9,FALSE),"")</f>
        <v>2.5663247334000001</v>
      </c>
      <c r="AU18" s="14">
        <f>IFERROR(VLOOKUP($AG$1&amp;'Service PJ'!$D16&amp;'Service PJ'!$B16&amp;'Service PJ'!$A16&amp;"*",'EPA_US9RT techs'!$A$2:$I$1722,9,FALSE),"")</f>
        <v>2.5663247334000001</v>
      </c>
      <c r="AV18" s="14">
        <f>IFERROR(VLOOKUP($AG$1&amp;'Service PJ'!$D16&amp;'Service PJ'!$B16&amp;'Service PJ'!$A16&amp;"*",'EPA_US9RT techs'!$A$2:$I$1722,9,FALSE),"")</f>
        <v>2.5663247334000001</v>
      </c>
      <c r="AW18" s="14">
        <f>IFERROR(VLOOKUP($AG$1&amp;'Service PJ'!$D16&amp;'Service PJ'!$B16&amp;'Service PJ'!$A16&amp;"*",'EPA_US9RT techs'!$A$2:$I$1722,9,FALSE),"")</f>
        <v>2.5663247334000001</v>
      </c>
      <c r="AX18" s="14">
        <f>IFERROR(VLOOKUP($AG$1&amp;'Service PJ'!$D16&amp;'Service PJ'!$B16&amp;'Service PJ'!$A16&amp;"*",'EPA_US9RT techs'!$A$2:$I$1722,9,FALSE),"")</f>
        <v>2.5663247334000001</v>
      </c>
      <c r="AY18" s="14">
        <f>IFERROR(VLOOKUP($AG$1&amp;'Service PJ'!$D16&amp;'Service PJ'!$B16&amp;'Service PJ'!$A16&amp;"*",'EPA_US9RT techs'!$A$2:$I$1722,9,FALSE),"")</f>
        <v>2.5663247334000001</v>
      </c>
      <c r="AZ18" s="14">
        <f>IFERROR(VLOOKUP($AG$1&amp;'Service PJ'!$D16&amp;'Service PJ'!$B16&amp;'Service PJ'!$A16&amp;"*",'EPA_US9RT techs'!$A$2:$I$1722,9,FALSE),"")</f>
        <v>2.5663247334000001</v>
      </c>
      <c r="BA18" s="14">
        <f>IFERROR(VLOOKUP($AG$1&amp;'Service PJ'!$D16&amp;'Service PJ'!$B16&amp;'Service PJ'!$A16&amp;"*",'EPA_US9RT techs'!$A$2:$I$1722,9,FALSE),"")</f>
        <v>2.5663247334000001</v>
      </c>
      <c r="BB18" s="14">
        <f>IFERROR(VLOOKUP($AG$1&amp;'Service PJ'!$D16&amp;'Service PJ'!$B16&amp;'Service PJ'!$A16&amp;"*",'EPA_US9RT techs'!$A$2:$I$1722,9,FALSE),"")</f>
        <v>2.5663247334000001</v>
      </c>
      <c r="BC18" s="14">
        <f>IFERROR(VLOOKUP($AG$1&amp;'Service PJ'!$D16&amp;'Service PJ'!$B16&amp;'Service PJ'!$A16&amp;"*",'EPA_US9RT techs'!$A$2:$I$1722,9,FALSE),"")</f>
        <v>2.5663247334000001</v>
      </c>
      <c r="BD18" s="14">
        <f>IFERROR(VLOOKUP($AG$1&amp;'Service PJ'!$D16&amp;'Service PJ'!$B16&amp;'Service PJ'!$A16&amp;"*",'EPA_US9RT techs'!$A$2:$I$1722,9,FALSE),"")</f>
        <v>2.5663247334000001</v>
      </c>
      <c r="BE18" s="14">
        <f>IFERROR(VLOOKUP($AG$1&amp;'Service PJ'!$D16&amp;'Service PJ'!$B16&amp;'Service PJ'!$A16&amp;"*",'EPA_US9RT techs'!$A$2:$I$1722,9,FALSE),"")</f>
        <v>2.5663247334000001</v>
      </c>
      <c r="BF18" s="14">
        <f>IFERROR(VLOOKUP($AG$1&amp;'Service PJ'!$D16&amp;'Service PJ'!$B16&amp;'Service PJ'!$A16&amp;"*",'EPA_US9RT techs'!$A$2:$I$1722,9,FALSE),"")</f>
        <v>2.5663247334000001</v>
      </c>
      <c r="BG18" s="14">
        <f>IFERROR(VLOOKUP($AG$1&amp;'Service PJ'!$D16&amp;'Service PJ'!$B16&amp;'Service PJ'!$A16&amp;"*",'EPA_US9RT techs'!$A$2:$I$1722,9,FALSE),"")</f>
        <v>2.5663247334000001</v>
      </c>
      <c r="BH18" s="14">
        <f>IFERROR(VLOOKUP($AG$1&amp;'Service PJ'!$D16&amp;'Service PJ'!$B16&amp;'Service PJ'!$A16&amp;"*",'EPA_US9RT techs'!$A$2:$I$1722,9,FALSE),"")</f>
        <v>2.5663247334000001</v>
      </c>
      <c r="BI18" s="14">
        <f>IFERROR(VLOOKUP($AG$1&amp;'Service PJ'!$D16&amp;'Service PJ'!$B16&amp;'Service PJ'!$A16&amp;"*",'EPA_US9RT techs'!$A$2:$I$1722,9,FALSE),"")</f>
        <v>2.5663247334000001</v>
      </c>
      <c r="BJ18" s="14">
        <f>IFERROR(VLOOKUP($AG$1&amp;'Service PJ'!$D16&amp;'Service PJ'!$B16&amp;'Service PJ'!$A16&amp;"*",'EPA_US9RT techs'!$A$2:$I$1722,9,FALSE),"")</f>
        <v>2.5663247334000001</v>
      </c>
      <c r="BK18" s="14">
        <f>IFERROR(VLOOKUP($AG$1&amp;'Service PJ'!$D16&amp;'Service PJ'!$B16&amp;'Service PJ'!$A16&amp;"*",'EPA_US9RT techs'!$A$2:$I$1722,9,FALSE),"")</f>
        <v>2.5663247334000001</v>
      </c>
      <c r="BM18" t="str">
        <f>IF(SUM(BN18:CD18)=0,"\I:",'Service PJ'!$D16&amp;"_"&amp;'Service PJ'!$E16&amp;"_"&amp;'Service PJ'!$C16)</f>
        <v>\I:</v>
      </c>
      <c r="BN18" s="14" t="str">
        <f>IFERROR(VLOOKUP($BM$1&amp;'Service PJ'!$D16&amp;'Service PJ'!$B16&amp;'Service PJ'!$A16&amp;"*",'EPA_US9RT techs'!$A$2:$I$1722,9,FALSE),"")</f>
        <v/>
      </c>
      <c r="BO18" s="14" t="str">
        <f>IFERROR(VLOOKUP($BM$1&amp;'Service PJ'!$D16&amp;'Service PJ'!$B16&amp;'Service PJ'!$A16&amp;"*",'EPA_US9RT techs'!$A$2:$I$1722,9,FALSE),"")</f>
        <v/>
      </c>
      <c r="BP18" s="14" t="str">
        <f>IFERROR(VLOOKUP($BM$1&amp;'Service PJ'!$D16&amp;'Service PJ'!$B16&amp;'Service PJ'!$A16&amp;"*",'EPA_US9RT techs'!$A$2:$I$1722,9,FALSE),"")</f>
        <v/>
      </c>
      <c r="BQ18" s="14" t="str">
        <f>IFERROR(VLOOKUP($BM$1&amp;'Service PJ'!$D16&amp;'Service PJ'!$B16&amp;'Service PJ'!$A16&amp;"*",'EPA_US9RT techs'!$A$2:$I$1722,9,FALSE),"")</f>
        <v/>
      </c>
      <c r="BR18" s="14" t="str">
        <f>IFERROR(VLOOKUP($BM$1&amp;'Service PJ'!$D16&amp;'Service PJ'!$B16&amp;'Service PJ'!$A16&amp;"*",'EPA_US9RT techs'!$A$2:$I$1722,9,FALSE),"")</f>
        <v/>
      </c>
      <c r="BS18" s="14" t="str">
        <f>IFERROR(VLOOKUP($BM$1&amp;'Service PJ'!$D16&amp;'Service PJ'!$B16&amp;'Service PJ'!$A16&amp;"*",'EPA_US9RT techs'!$A$2:$I$1722,9,FALSE),"")</f>
        <v/>
      </c>
      <c r="BT18" s="14" t="str">
        <f>IFERROR(VLOOKUP($BM$1&amp;'Service PJ'!$D16&amp;'Service PJ'!$B16&amp;'Service PJ'!$A16&amp;"*",'EPA_US9RT techs'!$A$2:$I$1722,9,FALSE),"")</f>
        <v/>
      </c>
      <c r="BU18" s="14" t="str">
        <f>IFERROR(VLOOKUP($BM$1&amp;'Service PJ'!$D16&amp;'Service PJ'!$B16&amp;'Service PJ'!$A16&amp;"*",'EPA_US9RT techs'!$A$2:$I$1722,9,FALSE),"")</f>
        <v/>
      </c>
      <c r="BV18" s="14" t="str">
        <f>IFERROR(VLOOKUP($BM$1&amp;'Service PJ'!$D16&amp;'Service PJ'!$B16&amp;'Service PJ'!$A16&amp;"*",'EPA_US9RT techs'!$A$2:$I$1722,9,FALSE),"")</f>
        <v/>
      </c>
      <c r="BW18" s="14" t="str">
        <f>IFERROR(VLOOKUP($BM$1&amp;'Service PJ'!$D16&amp;'Service PJ'!$B16&amp;'Service PJ'!$A16&amp;"*",'EPA_US9RT techs'!$A$2:$I$1722,9,FALSE),"")</f>
        <v/>
      </c>
      <c r="BX18" s="14" t="str">
        <f>IFERROR(VLOOKUP($BM$1&amp;'Service PJ'!$D16&amp;'Service PJ'!$B16&amp;'Service PJ'!$A16&amp;"*",'EPA_US9RT techs'!$A$2:$I$1722,9,FALSE),"")</f>
        <v/>
      </c>
      <c r="BY18" s="14" t="str">
        <f>IFERROR(VLOOKUP($BM$1&amp;'Service PJ'!$D16&amp;'Service PJ'!$B16&amp;'Service PJ'!$A16&amp;"*",'EPA_US9RT techs'!$A$2:$I$1722,9,FALSE),"")</f>
        <v/>
      </c>
      <c r="BZ18" s="14" t="str">
        <f>IFERROR(VLOOKUP($BM$1&amp;'Service PJ'!$D16&amp;'Service PJ'!$B16&amp;'Service PJ'!$A16&amp;"*",'EPA_US9RT techs'!$A$2:$I$1722,9,FALSE),"")</f>
        <v/>
      </c>
      <c r="CA18" s="14" t="str">
        <f>IFERROR(VLOOKUP($BM$1&amp;'Service PJ'!$D16&amp;'Service PJ'!$B16&amp;'Service PJ'!$A16&amp;"*",'EPA_US9RT techs'!$A$2:$I$1722,9,FALSE),"")</f>
        <v/>
      </c>
      <c r="CB18" s="14" t="str">
        <f>IFERROR(VLOOKUP($BM$1&amp;'Service PJ'!$D16&amp;'Service PJ'!$B16&amp;'Service PJ'!$A16&amp;"*",'EPA_US9RT techs'!$A$2:$I$1722,9,FALSE),"")</f>
        <v/>
      </c>
      <c r="CC18" s="14" t="str">
        <f>IFERROR(VLOOKUP($BM$1&amp;'Service PJ'!$D16&amp;'Service PJ'!$B16&amp;'Service PJ'!$A16&amp;"*",'EPA_US9RT techs'!$A$2:$I$1722,9,FALSE),"")</f>
        <v/>
      </c>
      <c r="CD18" s="14" t="str">
        <f>IFERROR(VLOOKUP($BM$1&amp;'Service PJ'!$D16&amp;'Service PJ'!$B16&amp;'Service PJ'!$A16&amp;"*",'EPA_US9RT techs'!$A$2:$I$1722,9,FALSE),"")</f>
        <v/>
      </c>
      <c r="CE18" s="14" t="str">
        <f>IFERROR(VLOOKUP($BM$1&amp;'Service PJ'!$D16&amp;'Service PJ'!$B16&amp;'Service PJ'!$A16&amp;"*",'EPA_US9RT techs'!$A$2:$I$1722,9,FALSE),"")</f>
        <v/>
      </c>
      <c r="CF18" s="14" t="str">
        <f>IFERROR(VLOOKUP($BM$1&amp;'Service PJ'!$D16&amp;'Service PJ'!$B16&amp;'Service PJ'!$A16&amp;"*",'EPA_US9RT techs'!$A$2:$I$1722,9,FALSE),"")</f>
        <v/>
      </c>
      <c r="CG18" s="14" t="str">
        <f>IFERROR(VLOOKUP($BM$1&amp;'Service PJ'!$D16&amp;'Service PJ'!$B16&amp;'Service PJ'!$A16&amp;"*",'EPA_US9RT techs'!$A$2:$I$1722,9,FALSE),"")</f>
        <v/>
      </c>
      <c r="CH18" s="14" t="str">
        <f>IFERROR(VLOOKUP($BM$1&amp;'Service PJ'!$D16&amp;'Service PJ'!$B16&amp;'Service PJ'!$A16&amp;"*",'EPA_US9RT techs'!$A$2:$I$1722,9,FALSE),"")</f>
        <v/>
      </c>
      <c r="CI18" s="14" t="str">
        <f>IFERROR(VLOOKUP($BM$1&amp;'Service PJ'!$D16&amp;'Service PJ'!$B16&amp;'Service PJ'!$A16&amp;"*",'EPA_US9RT techs'!$A$2:$I$1722,9,FALSE),"")</f>
        <v/>
      </c>
      <c r="CJ18" s="14" t="str">
        <f>IFERROR(VLOOKUP($BM$1&amp;'Service PJ'!$D16&amp;'Service PJ'!$B16&amp;'Service PJ'!$A16&amp;"*",'EPA_US9RT techs'!$A$2:$I$1722,9,FALSE),"")</f>
        <v/>
      </c>
      <c r="CK18" s="14" t="str">
        <f>IFERROR(VLOOKUP($BM$1&amp;'Service PJ'!$D16&amp;'Service PJ'!$B16&amp;'Service PJ'!$A16&amp;"*",'EPA_US9RT techs'!$A$2:$I$1722,9,FALSE),"")</f>
        <v/>
      </c>
      <c r="CL18" s="14" t="str">
        <f>IFERROR(VLOOKUP($BM$1&amp;'Service PJ'!$D16&amp;'Service PJ'!$B16&amp;'Service PJ'!$A16&amp;"*",'EPA_US9RT techs'!$A$2:$I$1722,9,FALSE),"")</f>
        <v/>
      </c>
      <c r="CM18" s="14" t="str">
        <f>IFERROR(VLOOKUP($BM$1&amp;'Service PJ'!$D16&amp;'Service PJ'!$B16&amp;'Service PJ'!$A16&amp;"*",'EPA_US9RT techs'!$A$2:$I$1722,9,FALSE),"")</f>
        <v/>
      </c>
      <c r="CN18" s="14" t="str">
        <f>IFERROR(VLOOKUP($BM$1&amp;'Service PJ'!$D16&amp;'Service PJ'!$B16&amp;'Service PJ'!$A16&amp;"*",'EPA_US9RT techs'!$A$2:$I$1722,9,FALSE),"")</f>
        <v/>
      </c>
      <c r="CO18" s="14" t="str">
        <f>IFERROR(VLOOKUP($BM$1&amp;'Service PJ'!$D16&amp;'Service PJ'!$B16&amp;'Service PJ'!$A16&amp;"*",'EPA_US9RT techs'!$A$2:$I$1722,9,FALSE),"")</f>
        <v/>
      </c>
      <c r="CP18" s="14" t="str">
        <f>IFERROR(VLOOKUP($BM$1&amp;'Service PJ'!$D16&amp;'Service PJ'!$B16&amp;'Service PJ'!$A16&amp;"*",'EPA_US9RT techs'!$A$2:$I$1722,9,FALSE),"")</f>
        <v/>
      </c>
      <c r="CQ18" s="14" t="str">
        <f>IFERROR(VLOOKUP($BM$1&amp;'Service PJ'!$D16&amp;'Service PJ'!$B16&amp;'Service PJ'!$A16&amp;"*",'EPA_US9RT techs'!$A$2:$I$1722,9,FALSE),"")</f>
        <v/>
      </c>
      <c r="CS18" t="str">
        <f>IF(SUM(CT18:DJ18)=0,"\I:",'Service PJ'!$D16&amp;"_"&amp;'Service PJ'!$E16&amp;"_"&amp;'Service PJ'!$C16)</f>
        <v>IOI_OTP_ELC</v>
      </c>
      <c r="CT18" s="2">
        <f>IFERROR(VLOOKUP($CS$1&amp;'Service PJ'!$D16&amp;'Service PJ'!$B16&amp;'Service PJ'!$A16&amp;"*",'EPA_US9RT techs'!$A$2:$I$1722,9,FALSE),"")</f>
        <v>30</v>
      </c>
      <c r="CU18" s="2">
        <f>IFERROR(VLOOKUP($CS$1&amp;'Service PJ'!$D16&amp;'Service PJ'!$B16&amp;'Service PJ'!$A16&amp;"*",'EPA_US9RT techs'!$A$2:$I$1722,9,FALSE),"")</f>
        <v>30</v>
      </c>
      <c r="CV18" s="2">
        <f>IFERROR(VLOOKUP($CS$1&amp;'Service PJ'!$D16&amp;'Service PJ'!$B16&amp;'Service PJ'!$A16&amp;"*",'EPA_US9RT techs'!$A$2:$I$1722,9,FALSE),"")</f>
        <v>30</v>
      </c>
      <c r="CW18" s="2">
        <f>IFERROR(VLOOKUP($CS$1&amp;'Service PJ'!$D16&amp;'Service PJ'!$B16&amp;'Service PJ'!$A16&amp;"*",'EPA_US9RT techs'!$A$2:$I$1722,9,FALSE),"")</f>
        <v>30</v>
      </c>
      <c r="CX18" s="2">
        <f>IFERROR(VLOOKUP($CS$1&amp;'Service PJ'!$D16&amp;'Service PJ'!$B16&amp;'Service PJ'!$A16&amp;"*",'EPA_US9RT techs'!$A$2:$I$1722,9,FALSE),"")</f>
        <v>30</v>
      </c>
      <c r="CY18" s="2">
        <f>IFERROR(VLOOKUP($CS$1&amp;'Service PJ'!$D16&amp;'Service PJ'!$B16&amp;'Service PJ'!$A16&amp;"*",'EPA_US9RT techs'!$A$2:$I$1722,9,FALSE),"")</f>
        <v>30</v>
      </c>
      <c r="CZ18" s="2">
        <f>IFERROR(VLOOKUP($CS$1&amp;'Service PJ'!$D16&amp;'Service PJ'!$B16&amp;'Service PJ'!$A16&amp;"*",'EPA_US9RT techs'!$A$2:$I$1722,9,FALSE),"")</f>
        <v>30</v>
      </c>
      <c r="DA18" s="2">
        <f>IFERROR(VLOOKUP($CS$1&amp;'Service PJ'!$D16&amp;'Service PJ'!$B16&amp;'Service PJ'!$A16&amp;"*",'EPA_US9RT techs'!$A$2:$I$1722,9,FALSE),"")</f>
        <v>30</v>
      </c>
      <c r="DB18" s="2">
        <f>IFERROR(VLOOKUP($CS$1&amp;'Service PJ'!$D16&amp;'Service PJ'!$B16&amp;'Service PJ'!$A16&amp;"*",'EPA_US9RT techs'!$A$2:$I$1722,9,FALSE),"")</f>
        <v>30</v>
      </c>
      <c r="DC18" s="2">
        <f>IFERROR(VLOOKUP($CS$1&amp;'Service PJ'!$D16&amp;'Service PJ'!$B16&amp;'Service PJ'!$A16&amp;"*",'EPA_US9RT techs'!$A$2:$I$1722,9,FALSE),"")</f>
        <v>30</v>
      </c>
      <c r="DD18" s="2">
        <f>IFERROR(VLOOKUP($CS$1&amp;'Service PJ'!$D16&amp;'Service PJ'!$B16&amp;'Service PJ'!$A16&amp;"*",'EPA_US9RT techs'!$A$2:$I$1722,9,FALSE),"")</f>
        <v>30</v>
      </c>
      <c r="DE18" s="2">
        <f>IFERROR(VLOOKUP($CS$1&amp;'Service PJ'!$D16&amp;'Service PJ'!$B16&amp;'Service PJ'!$A16&amp;"*",'EPA_US9RT techs'!$A$2:$I$1722,9,FALSE),"")</f>
        <v>30</v>
      </c>
      <c r="DF18" s="2">
        <f>IFERROR(VLOOKUP($CS$1&amp;'Service PJ'!$D16&amp;'Service PJ'!$B16&amp;'Service PJ'!$A16&amp;"*",'EPA_US9RT techs'!$A$2:$I$1722,9,FALSE),"")</f>
        <v>30</v>
      </c>
      <c r="DG18" s="2">
        <f>IFERROR(VLOOKUP($CS$1&amp;'Service PJ'!$D16&amp;'Service PJ'!$B16&amp;'Service PJ'!$A16&amp;"*",'EPA_US9RT techs'!$A$2:$I$1722,9,FALSE),"")</f>
        <v>30</v>
      </c>
      <c r="DH18" s="2">
        <f>IFERROR(VLOOKUP($CS$1&amp;'Service PJ'!$D16&amp;'Service PJ'!$B16&amp;'Service PJ'!$A16&amp;"*",'EPA_US9RT techs'!$A$2:$I$1722,9,FALSE),"")</f>
        <v>30</v>
      </c>
      <c r="DI18" s="2">
        <f>IFERROR(VLOOKUP($CS$1&amp;'Service PJ'!$D16&amp;'Service PJ'!$B16&amp;'Service PJ'!$A16&amp;"*",'EPA_US9RT techs'!$A$2:$I$1722,9,FALSE),"")</f>
        <v>30</v>
      </c>
      <c r="DJ18" s="2">
        <f>IFERROR(VLOOKUP($CS$1&amp;'Service PJ'!$D16&amp;'Service PJ'!$B16&amp;'Service PJ'!$A16&amp;"*",'EPA_US9RT techs'!$A$2:$I$1722,9,FALSE),"")</f>
        <v>30</v>
      </c>
      <c r="DK18" s="2">
        <f>IFERROR(VLOOKUP($CS$1&amp;'Service PJ'!$D16&amp;'Service PJ'!$B16&amp;'Service PJ'!$A16&amp;"*",'EPA_US9RT techs'!$A$2:$I$1722,9,FALSE),"")</f>
        <v>30</v>
      </c>
      <c r="DL18" s="2">
        <f>IFERROR(VLOOKUP($CS$1&amp;'Service PJ'!$D16&amp;'Service PJ'!$B16&amp;'Service PJ'!$A16&amp;"*",'EPA_US9RT techs'!$A$2:$I$1722,9,FALSE),"")</f>
        <v>30</v>
      </c>
      <c r="DM18" s="2">
        <f>IFERROR(VLOOKUP($CS$1&amp;'Service PJ'!$D16&amp;'Service PJ'!$B16&amp;'Service PJ'!$A16&amp;"*",'EPA_US9RT techs'!$A$2:$I$1722,9,FALSE),"")</f>
        <v>30</v>
      </c>
      <c r="DN18" s="2">
        <f>IFERROR(VLOOKUP($CS$1&amp;'Service PJ'!$D16&amp;'Service PJ'!$B16&amp;'Service PJ'!$A16&amp;"*",'EPA_US9RT techs'!$A$2:$I$1722,9,FALSE),"")</f>
        <v>30</v>
      </c>
      <c r="DO18" s="2">
        <f>IFERROR(VLOOKUP($CS$1&amp;'Service PJ'!$D16&amp;'Service PJ'!$B16&amp;'Service PJ'!$A16&amp;"*",'EPA_US9RT techs'!$A$2:$I$1722,9,FALSE),"")</f>
        <v>30</v>
      </c>
      <c r="DP18" s="2">
        <f>IFERROR(VLOOKUP($CS$1&amp;'Service PJ'!$D16&amp;'Service PJ'!$B16&amp;'Service PJ'!$A16&amp;"*",'EPA_US9RT techs'!$A$2:$I$1722,9,FALSE),"")</f>
        <v>30</v>
      </c>
      <c r="DQ18" s="2">
        <f>IFERROR(VLOOKUP($CS$1&amp;'Service PJ'!$D16&amp;'Service PJ'!$B16&amp;'Service PJ'!$A16&amp;"*",'EPA_US9RT techs'!$A$2:$I$1722,9,FALSE),"")</f>
        <v>30</v>
      </c>
      <c r="DR18" s="2">
        <f>IFERROR(VLOOKUP($CS$1&amp;'Service PJ'!$D16&amp;'Service PJ'!$B16&amp;'Service PJ'!$A16&amp;"*",'EPA_US9RT techs'!$A$2:$I$1722,9,FALSE),"")</f>
        <v>30</v>
      </c>
      <c r="DS18" s="2">
        <f>IFERROR(VLOOKUP($CS$1&amp;'Service PJ'!$D16&amp;'Service PJ'!$B16&amp;'Service PJ'!$A16&amp;"*",'EPA_US9RT techs'!$A$2:$I$1722,9,FALSE),"")</f>
        <v>30</v>
      </c>
      <c r="DT18" s="2">
        <f>IFERROR(VLOOKUP($CS$1&amp;'Service PJ'!$D16&amp;'Service PJ'!$B16&amp;'Service PJ'!$A16&amp;"*",'EPA_US9RT techs'!$A$2:$I$1722,9,FALSE),"")</f>
        <v>30</v>
      </c>
      <c r="DU18" s="2">
        <f>IFERROR(VLOOKUP($CS$1&amp;'Service PJ'!$D16&amp;'Service PJ'!$B16&amp;'Service PJ'!$A16&amp;"*",'EPA_US9RT techs'!$A$2:$I$1722,9,FALSE),"")</f>
        <v>30</v>
      </c>
      <c r="DV18" s="2">
        <f>IFERROR(VLOOKUP($CS$1&amp;'Service PJ'!$D16&amp;'Service PJ'!$B16&amp;'Service PJ'!$A16&amp;"*",'EPA_US9RT techs'!$A$2:$I$1722,9,FALSE),"")</f>
        <v>30</v>
      </c>
      <c r="DW18" s="2">
        <f>IFERROR(VLOOKUP($CS$1&amp;'Service PJ'!$D16&amp;'Service PJ'!$B16&amp;'Service PJ'!$A16&amp;"*",'EPA_US9RT techs'!$A$2:$I$1722,9,FALSE),"")</f>
        <v>30</v>
      </c>
    </row>
    <row r="19" spans="1:127" x14ac:dyDescent="0.45">
      <c r="A19" t="str">
        <f>IF(SUM(B19:R19)=0,"\I:",'Service PJ'!$D17&amp;"_"&amp;'Service PJ'!$E17&amp;"_"&amp;'Service PJ'!$C17)</f>
        <v>\I:</v>
      </c>
      <c r="B19" s="14" t="str">
        <f>IFERROR(VLOOKUP($A$1&amp;'Service PJ'!$D17&amp;'Service PJ'!$B17&amp;'Service PJ'!$A17&amp;"*",'EPA_US9RT techs'!$A$2:$I$1722,9,FALSE),"")</f>
        <v/>
      </c>
      <c r="C19" s="14" t="str">
        <f>IFERROR(VLOOKUP($A$1&amp;'Service PJ'!$D17&amp;'Service PJ'!$B17&amp;'Service PJ'!$A17&amp;"*",'EPA_US9RT techs'!$A$2:$I$1722,9,FALSE),"")</f>
        <v/>
      </c>
      <c r="D19" s="14" t="str">
        <f>IFERROR(VLOOKUP($A$1&amp;'Service PJ'!$D17&amp;'Service PJ'!$B17&amp;'Service PJ'!$A17&amp;"*",'EPA_US9RT techs'!$A$2:$I$1722,9,FALSE),"")</f>
        <v/>
      </c>
      <c r="E19" s="14" t="str">
        <f>IFERROR(VLOOKUP($A$1&amp;'Service PJ'!$D17&amp;'Service PJ'!$B17&amp;'Service PJ'!$A17&amp;"*",'EPA_US9RT techs'!$A$2:$I$1722,9,FALSE),"")</f>
        <v/>
      </c>
      <c r="F19" s="14" t="str">
        <f>IFERROR(VLOOKUP($A$1&amp;'Service PJ'!$D17&amp;'Service PJ'!$B17&amp;'Service PJ'!$A17&amp;"*",'EPA_US9RT techs'!$A$2:$I$1722,9,FALSE),"")</f>
        <v/>
      </c>
      <c r="G19" s="14" t="str">
        <f>IFERROR(VLOOKUP($A$1&amp;'Service PJ'!$D17&amp;'Service PJ'!$B17&amp;'Service PJ'!$A17&amp;"*",'EPA_US9RT techs'!$A$2:$I$1722,9,FALSE),"")</f>
        <v/>
      </c>
      <c r="H19" s="14" t="str">
        <f>IFERROR(VLOOKUP($A$1&amp;'Service PJ'!$D17&amp;'Service PJ'!$B17&amp;'Service PJ'!$A17&amp;"*",'EPA_US9RT techs'!$A$2:$I$1722,9,FALSE),"")</f>
        <v/>
      </c>
      <c r="I19" s="14" t="str">
        <f>IFERROR(VLOOKUP($A$1&amp;'Service PJ'!$D17&amp;'Service PJ'!$B17&amp;'Service PJ'!$A17&amp;"*",'EPA_US9RT techs'!$A$2:$I$1722,9,FALSE),"")</f>
        <v/>
      </c>
      <c r="J19" s="14" t="str">
        <f>IFERROR(VLOOKUP($A$1&amp;'Service PJ'!$D17&amp;'Service PJ'!$B17&amp;'Service PJ'!$A17&amp;"*",'EPA_US9RT techs'!$A$2:$I$1722,9,FALSE),"")</f>
        <v/>
      </c>
      <c r="K19" s="14" t="str">
        <f>IFERROR(VLOOKUP($A$1&amp;'Service PJ'!$D17&amp;'Service PJ'!$B17&amp;'Service PJ'!$A17&amp;"*",'EPA_US9RT techs'!$A$2:$I$1722,9,FALSE),"")</f>
        <v/>
      </c>
      <c r="L19" s="14" t="str">
        <f>IFERROR(VLOOKUP($A$1&amp;'Service PJ'!$D17&amp;'Service PJ'!$B17&amp;'Service PJ'!$A17&amp;"*",'EPA_US9RT techs'!$A$2:$I$1722,9,FALSE),"")</f>
        <v/>
      </c>
      <c r="M19" s="14" t="str">
        <f>IFERROR(VLOOKUP($A$1&amp;'Service PJ'!$D17&amp;'Service PJ'!$B17&amp;'Service PJ'!$A17&amp;"*",'EPA_US9RT techs'!$A$2:$I$1722,9,FALSE),"")</f>
        <v/>
      </c>
      <c r="N19" s="14" t="str">
        <f>IFERROR(VLOOKUP($A$1&amp;'Service PJ'!$D17&amp;'Service PJ'!$B17&amp;'Service PJ'!$A17&amp;"*",'EPA_US9RT techs'!$A$2:$I$1722,9,FALSE),"")</f>
        <v/>
      </c>
      <c r="O19" s="14" t="str">
        <f>IFERROR(VLOOKUP($A$1&amp;'Service PJ'!$D17&amp;'Service PJ'!$B17&amp;'Service PJ'!$A17&amp;"*",'EPA_US9RT techs'!$A$2:$I$1722,9,FALSE),"")</f>
        <v/>
      </c>
      <c r="P19" s="14" t="str">
        <f>IFERROR(VLOOKUP($A$1&amp;'Service PJ'!$D17&amp;'Service PJ'!$B17&amp;'Service PJ'!$A17&amp;"*",'EPA_US9RT techs'!$A$2:$I$1722,9,FALSE),"")</f>
        <v/>
      </c>
      <c r="Q19" s="14" t="str">
        <f>IFERROR(VLOOKUP($A$1&amp;'Service PJ'!$D17&amp;'Service PJ'!$B17&amp;'Service PJ'!$A17&amp;"*",'EPA_US9RT techs'!$A$2:$I$1722,9,FALSE),"")</f>
        <v/>
      </c>
      <c r="R19" s="14" t="str">
        <f>IFERROR(VLOOKUP($A$1&amp;'Service PJ'!$D17&amp;'Service PJ'!$B17&amp;'Service PJ'!$A17&amp;"*",'EPA_US9RT techs'!$A$2:$I$1722,9,FALSE),"")</f>
        <v/>
      </c>
      <c r="S19" s="14" t="str">
        <f>IFERROR(VLOOKUP($A$1&amp;'Service PJ'!$D17&amp;'Service PJ'!$B17&amp;'Service PJ'!$A17&amp;"*",'EPA_US9RT techs'!$A$2:$I$1722,9,FALSE),"")</f>
        <v/>
      </c>
      <c r="T19" s="14" t="str">
        <f>IFERROR(VLOOKUP($A$1&amp;'Service PJ'!$D17&amp;'Service PJ'!$B17&amp;'Service PJ'!$A17&amp;"*",'EPA_US9RT techs'!$A$2:$I$1722,9,FALSE),"")</f>
        <v/>
      </c>
      <c r="U19" s="14" t="str">
        <f>IFERROR(VLOOKUP($A$1&amp;'Service PJ'!$D17&amp;'Service PJ'!$B17&amp;'Service PJ'!$A17&amp;"*",'EPA_US9RT techs'!$A$2:$I$1722,9,FALSE),"")</f>
        <v/>
      </c>
      <c r="V19" s="14" t="str">
        <f>IFERROR(VLOOKUP($A$1&amp;'Service PJ'!$D17&amp;'Service PJ'!$B17&amp;'Service PJ'!$A17&amp;"*",'EPA_US9RT techs'!$A$2:$I$1722,9,FALSE),"")</f>
        <v/>
      </c>
      <c r="W19" s="14" t="str">
        <f>IFERROR(VLOOKUP($A$1&amp;'Service PJ'!$D17&amp;'Service PJ'!$B17&amp;'Service PJ'!$A17&amp;"*",'EPA_US9RT techs'!$A$2:$I$1722,9,FALSE),"")</f>
        <v/>
      </c>
      <c r="X19" s="14" t="str">
        <f>IFERROR(VLOOKUP($A$1&amp;'Service PJ'!$D17&amp;'Service PJ'!$B17&amp;'Service PJ'!$A17&amp;"*",'EPA_US9RT techs'!$A$2:$I$1722,9,FALSE),"")</f>
        <v/>
      </c>
      <c r="Y19" s="14" t="str">
        <f>IFERROR(VLOOKUP($A$1&amp;'Service PJ'!$D17&amp;'Service PJ'!$B17&amp;'Service PJ'!$A17&amp;"*",'EPA_US9RT techs'!$A$2:$I$1722,9,FALSE),"")</f>
        <v/>
      </c>
      <c r="Z19" s="14" t="str">
        <f>IFERROR(VLOOKUP($A$1&amp;'Service PJ'!$D17&amp;'Service PJ'!$B17&amp;'Service PJ'!$A17&amp;"*",'EPA_US9RT techs'!$A$2:$I$1722,9,FALSE),"")</f>
        <v/>
      </c>
      <c r="AA19" s="14" t="str">
        <f>IFERROR(VLOOKUP($A$1&amp;'Service PJ'!$D17&amp;'Service PJ'!$B17&amp;'Service PJ'!$A17&amp;"*",'EPA_US9RT techs'!$A$2:$I$1722,9,FALSE),"")</f>
        <v/>
      </c>
      <c r="AB19" s="14" t="str">
        <f>IFERROR(VLOOKUP($A$1&amp;'Service PJ'!$D17&amp;'Service PJ'!$B17&amp;'Service PJ'!$A17&amp;"*",'EPA_US9RT techs'!$A$2:$I$1722,9,FALSE),"")</f>
        <v/>
      </c>
      <c r="AC19" s="14" t="str">
        <f>IFERROR(VLOOKUP($A$1&amp;'Service PJ'!$D17&amp;'Service PJ'!$B17&amp;'Service PJ'!$A17&amp;"*",'EPA_US9RT techs'!$A$2:$I$1722,9,FALSE),"")</f>
        <v/>
      </c>
      <c r="AD19" s="14" t="str">
        <f>IFERROR(VLOOKUP($A$1&amp;'Service PJ'!$D17&amp;'Service PJ'!$B17&amp;'Service PJ'!$A17&amp;"*",'EPA_US9RT techs'!$A$2:$I$1722,9,FALSE),"")</f>
        <v/>
      </c>
      <c r="AE19" s="14" t="str">
        <f>IFERROR(VLOOKUP($A$1&amp;'Service PJ'!$D17&amp;'Service PJ'!$B17&amp;'Service PJ'!$A17&amp;"*",'EPA_US9RT techs'!$A$2:$I$1722,9,FALSE),"")</f>
        <v/>
      </c>
      <c r="AG19" t="str">
        <f>IF(SUM(AH19:AX19)=0,"\I:",'Service PJ'!$D17&amp;"_"&amp;'Service PJ'!$E17&amp;"_"&amp;'Service PJ'!$C17)</f>
        <v>\I:</v>
      </c>
      <c r="AH19" s="14" t="str">
        <f>IFERROR(VLOOKUP($AG$1&amp;'Service PJ'!$D17&amp;'Service PJ'!$B17&amp;'Service PJ'!$A17&amp;"*",'EPA_US9RT techs'!$A$2:$I$1722,9,FALSE),"")</f>
        <v/>
      </c>
      <c r="AI19" s="14" t="str">
        <f>IFERROR(VLOOKUP($AG$1&amp;'Service PJ'!$D17&amp;'Service PJ'!$B17&amp;'Service PJ'!$A17&amp;"*",'EPA_US9RT techs'!$A$2:$I$1722,9,FALSE),"")</f>
        <v/>
      </c>
      <c r="AJ19" s="14" t="str">
        <f>IFERROR(VLOOKUP($AG$1&amp;'Service PJ'!$D17&amp;'Service PJ'!$B17&amp;'Service PJ'!$A17&amp;"*",'EPA_US9RT techs'!$A$2:$I$1722,9,FALSE),"")</f>
        <v/>
      </c>
      <c r="AK19" s="14" t="str">
        <f>IFERROR(VLOOKUP($AG$1&amp;'Service PJ'!$D17&amp;'Service PJ'!$B17&amp;'Service PJ'!$A17&amp;"*",'EPA_US9RT techs'!$A$2:$I$1722,9,FALSE),"")</f>
        <v/>
      </c>
      <c r="AL19" s="14" t="str">
        <f>IFERROR(VLOOKUP($AG$1&amp;'Service PJ'!$D17&amp;'Service PJ'!$B17&amp;'Service PJ'!$A17&amp;"*",'EPA_US9RT techs'!$A$2:$I$1722,9,FALSE),"")</f>
        <v/>
      </c>
      <c r="AM19" s="14" t="str">
        <f>IFERROR(VLOOKUP($AG$1&amp;'Service PJ'!$D17&amp;'Service PJ'!$B17&amp;'Service PJ'!$A17&amp;"*",'EPA_US9RT techs'!$A$2:$I$1722,9,FALSE),"")</f>
        <v/>
      </c>
      <c r="AN19" s="14" t="str">
        <f>IFERROR(VLOOKUP($AG$1&amp;'Service PJ'!$D17&amp;'Service PJ'!$B17&amp;'Service PJ'!$A17&amp;"*",'EPA_US9RT techs'!$A$2:$I$1722,9,FALSE),"")</f>
        <v/>
      </c>
      <c r="AO19" s="14" t="str">
        <f>IFERROR(VLOOKUP($AG$1&amp;'Service PJ'!$D17&amp;'Service PJ'!$B17&amp;'Service PJ'!$A17&amp;"*",'EPA_US9RT techs'!$A$2:$I$1722,9,FALSE),"")</f>
        <v/>
      </c>
      <c r="AP19" s="14" t="str">
        <f>IFERROR(VLOOKUP($AG$1&amp;'Service PJ'!$D17&amp;'Service PJ'!$B17&amp;'Service PJ'!$A17&amp;"*",'EPA_US9RT techs'!$A$2:$I$1722,9,FALSE),"")</f>
        <v/>
      </c>
      <c r="AQ19" s="14" t="str">
        <f>IFERROR(VLOOKUP($AG$1&amp;'Service PJ'!$D17&amp;'Service PJ'!$B17&amp;'Service PJ'!$A17&amp;"*",'EPA_US9RT techs'!$A$2:$I$1722,9,FALSE),"")</f>
        <v/>
      </c>
      <c r="AR19" s="14" t="str">
        <f>IFERROR(VLOOKUP($AG$1&amp;'Service PJ'!$D17&amp;'Service PJ'!$B17&amp;'Service PJ'!$A17&amp;"*",'EPA_US9RT techs'!$A$2:$I$1722,9,FALSE),"")</f>
        <v/>
      </c>
      <c r="AS19" s="14" t="str">
        <f>IFERROR(VLOOKUP($AG$1&amp;'Service PJ'!$D17&amp;'Service PJ'!$B17&amp;'Service PJ'!$A17&amp;"*",'EPA_US9RT techs'!$A$2:$I$1722,9,FALSE),"")</f>
        <v/>
      </c>
      <c r="AT19" s="14" t="str">
        <f>IFERROR(VLOOKUP($AG$1&amp;'Service PJ'!$D17&amp;'Service PJ'!$B17&amp;'Service PJ'!$A17&amp;"*",'EPA_US9RT techs'!$A$2:$I$1722,9,FALSE),"")</f>
        <v/>
      </c>
      <c r="AU19" s="14" t="str">
        <f>IFERROR(VLOOKUP($AG$1&amp;'Service PJ'!$D17&amp;'Service PJ'!$B17&amp;'Service PJ'!$A17&amp;"*",'EPA_US9RT techs'!$A$2:$I$1722,9,FALSE),"")</f>
        <v/>
      </c>
      <c r="AV19" s="14" t="str">
        <f>IFERROR(VLOOKUP($AG$1&amp;'Service PJ'!$D17&amp;'Service PJ'!$B17&amp;'Service PJ'!$A17&amp;"*",'EPA_US9RT techs'!$A$2:$I$1722,9,FALSE),"")</f>
        <v/>
      </c>
      <c r="AW19" s="14" t="str">
        <f>IFERROR(VLOOKUP($AG$1&amp;'Service PJ'!$D17&amp;'Service PJ'!$B17&amp;'Service PJ'!$A17&amp;"*",'EPA_US9RT techs'!$A$2:$I$1722,9,FALSE),"")</f>
        <v/>
      </c>
      <c r="AX19" s="14" t="str">
        <f>IFERROR(VLOOKUP($AG$1&amp;'Service PJ'!$D17&amp;'Service PJ'!$B17&amp;'Service PJ'!$A17&amp;"*",'EPA_US9RT techs'!$A$2:$I$1722,9,FALSE),"")</f>
        <v/>
      </c>
      <c r="AY19" s="14" t="str">
        <f>IFERROR(VLOOKUP($AG$1&amp;'Service PJ'!$D17&amp;'Service PJ'!$B17&amp;'Service PJ'!$A17&amp;"*",'EPA_US9RT techs'!$A$2:$I$1722,9,FALSE),"")</f>
        <v/>
      </c>
      <c r="AZ19" s="14" t="str">
        <f>IFERROR(VLOOKUP($AG$1&amp;'Service PJ'!$D17&amp;'Service PJ'!$B17&amp;'Service PJ'!$A17&amp;"*",'EPA_US9RT techs'!$A$2:$I$1722,9,FALSE),"")</f>
        <v/>
      </c>
      <c r="BA19" s="14" t="str">
        <f>IFERROR(VLOOKUP($AG$1&amp;'Service PJ'!$D17&amp;'Service PJ'!$B17&amp;'Service PJ'!$A17&amp;"*",'EPA_US9RT techs'!$A$2:$I$1722,9,FALSE),"")</f>
        <v/>
      </c>
      <c r="BB19" s="14" t="str">
        <f>IFERROR(VLOOKUP($AG$1&amp;'Service PJ'!$D17&amp;'Service PJ'!$B17&amp;'Service PJ'!$A17&amp;"*",'EPA_US9RT techs'!$A$2:$I$1722,9,FALSE),"")</f>
        <v/>
      </c>
      <c r="BC19" s="14" t="str">
        <f>IFERROR(VLOOKUP($AG$1&amp;'Service PJ'!$D17&amp;'Service PJ'!$B17&amp;'Service PJ'!$A17&amp;"*",'EPA_US9RT techs'!$A$2:$I$1722,9,FALSE),"")</f>
        <v/>
      </c>
      <c r="BD19" s="14" t="str">
        <f>IFERROR(VLOOKUP($AG$1&amp;'Service PJ'!$D17&amp;'Service PJ'!$B17&amp;'Service PJ'!$A17&amp;"*",'EPA_US9RT techs'!$A$2:$I$1722,9,FALSE),"")</f>
        <v/>
      </c>
      <c r="BE19" s="14" t="str">
        <f>IFERROR(VLOOKUP($AG$1&amp;'Service PJ'!$D17&amp;'Service PJ'!$B17&amp;'Service PJ'!$A17&amp;"*",'EPA_US9RT techs'!$A$2:$I$1722,9,FALSE),"")</f>
        <v/>
      </c>
      <c r="BF19" s="14" t="str">
        <f>IFERROR(VLOOKUP($AG$1&amp;'Service PJ'!$D17&amp;'Service PJ'!$B17&amp;'Service PJ'!$A17&amp;"*",'EPA_US9RT techs'!$A$2:$I$1722,9,FALSE),"")</f>
        <v/>
      </c>
      <c r="BG19" s="14" t="str">
        <f>IFERROR(VLOOKUP($AG$1&amp;'Service PJ'!$D17&amp;'Service PJ'!$B17&amp;'Service PJ'!$A17&amp;"*",'EPA_US9RT techs'!$A$2:$I$1722,9,FALSE),"")</f>
        <v/>
      </c>
      <c r="BH19" s="14" t="str">
        <f>IFERROR(VLOOKUP($AG$1&amp;'Service PJ'!$D17&amp;'Service PJ'!$B17&amp;'Service PJ'!$A17&amp;"*",'EPA_US9RT techs'!$A$2:$I$1722,9,FALSE),"")</f>
        <v/>
      </c>
      <c r="BI19" s="14" t="str">
        <f>IFERROR(VLOOKUP($AG$1&amp;'Service PJ'!$D17&amp;'Service PJ'!$B17&amp;'Service PJ'!$A17&amp;"*",'EPA_US9RT techs'!$A$2:$I$1722,9,FALSE),"")</f>
        <v/>
      </c>
      <c r="BJ19" s="14" t="str">
        <f>IFERROR(VLOOKUP($AG$1&amp;'Service PJ'!$D17&amp;'Service PJ'!$B17&amp;'Service PJ'!$A17&amp;"*",'EPA_US9RT techs'!$A$2:$I$1722,9,FALSE),"")</f>
        <v/>
      </c>
      <c r="BK19" s="14" t="str">
        <f>IFERROR(VLOOKUP($AG$1&amp;'Service PJ'!$D17&amp;'Service PJ'!$B17&amp;'Service PJ'!$A17&amp;"*",'EPA_US9RT techs'!$A$2:$I$1722,9,FALSE),"")</f>
        <v/>
      </c>
      <c r="BM19" t="str">
        <f>IF(SUM(BN19:CD19)=0,"\I:",'Service PJ'!$D17&amp;"_"&amp;'Service PJ'!$E17&amp;"_"&amp;'Service PJ'!$C17)</f>
        <v>\I:</v>
      </c>
      <c r="BN19" s="14" t="str">
        <f>IFERROR(VLOOKUP($BM$1&amp;'Service PJ'!$D17&amp;'Service PJ'!$B17&amp;'Service PJ'!$A17&amp;"*",'EPA_US9RT techs'!$A$2:$I$1722,9,FALSE),"")</f>
        <v/>
      </c>
      <c r="BO19" s="14" t="str">
        <f>IFERROR(VLOOKUP($BM$1&amp;'Service PJ'!$D17&amp;'Service PJ'!$B17&amp;'Service PJ'!$A17&amp;"*",'EPA_US9RT techs'!$A$2:$I$1722,9,FALSE),"")</f>
        <v/>
      </c>
      <c r="BP19" s="14" t="str">
        <f>IFERROR(VLOOKUP($BM$1&amp;'Service PJ'!$D17&amp;'Service PJ'!$B17&amp;'Service PJ'!$A17&amp;"*",'EPA_US9RT techs'!$A$2:$I$1722,9,FALSE),"")</f>
        <v/>
      </c>
      <c r="BQ19" s="14" t="str">
        <f>IFERROR(VLOOKUP($BM$1&amp;'Service PJ'!$D17&amp;'Service PJ'!$B17&amp;'Service PJ'!$A17&amp;"*",'EPA_US9RT techs'!$A$2:$I$1722,9,FALSE),"")</f>
        <v/>
      </c>
      <c r="BR19" s="14" t="str">
        <f>IFERROR(VLOOKUP($BM$1&amp;'Service PJ'!$D17&amp;'Service PJ'!$B17&amp;'Service PJ'!$A17&amp;"*",'EPA_US9RT techs'!$A$2:$I$1722,9,FALSE),"")</f>
        <v/>
      </c>
      <c r="BS19" s="14" t="str">
        <f>IFERROR(VLOOKUP($BM$1&amp;'Service PJ'!$D17&amp;'Service PJ'!$B17&amp;'Service PJ'!$A17&amp;"*",'EPA_US9RT techs'!$A$2:$I$1722,9,FALSE),"")</f>
        <v/>
      </c>
      <c r="BT19" s="14" t="str">
        <f>IFERROR(VLOOKUP($BM$1&amp;'Service PJ'!$D17&amp;'Service PJ'!$B17&amp;'Service PJ'!$A17&amp;"*",'EPA_US9RT techs'!$A$2:$I$1722,9,FALSE),"")</f>
        <v/>
      </c>
      <c r="BU19" s="14" t="str">
        <f>IFERROR(VLOOKUP($BM$1&amp;'Service PJ'!$D17&amp;'Service PJ'!$B17&amp;'Service PJ'!$A17&amp;"*",'EPA_US9RT techs'!$A$2:$I$1722,9,FALSE),"")</f>
        <v/>
      </c>
      <c r="BV19" s="14" t="str">
        <f>IFERROR(VLOOKUP($BM$1&amp;'Service PJ'!$D17&amp;'Service PJ'!$B17&amp;'Service PJ'!$A17&amp;"*",'EPA_US9RT techs'!$A$2:$I$1722,9,FALSE),"")</f>
        <v/>
      </c>
      <c r="BW19" s="14" t="str">
        <f>IFERROR(VLOOKUP($BM$1&amp;'Service PJ'!$D17&amp;'Service PJ'!$B17&amp;'Service PJ'!$A17&amp;"*",'EPA_US9RT techs'!$A$2:$I$1722,9,FALSE),"")</f>
        <v/>
      </c>
      <c r="BX19" s="14" t="str">
        <f>IFERROR(VLOOKUP($BM$1&amp;'Service PJ'!$D17&amp;'Service PJ'!$B17&amp;'Service PJ'!$A17&amp;"*",'EPA_US9RT techs'!$A$2:$I$1722,9,FALSE),"")</f>
        <v/>
      </c>
      <c r="BY19" s="14" t="str">
        <f>IFERROR(VLOOKUP($BM$1&amp;'Service PJ'!$D17&amp;'Service PJ'!$B17&amp;'Service PJ'!$A17&amp;"*",'EPA_US9RT techs'!$A$2:$I$1722,9,FALSE),"")</f>
        <v/>
      </c>
      <c r="BZ19" s="14" t="str">
        <f>IFERROR(VLOOKUP($BM$1&amp;'Service PJ'!$D17&amp;'Service PJ'!$B17&amp;'Service PJ'!$A17&amp;"*",'EPA_US9RT techs'!$A$2:$I$1722,9,FALSE),"")</f>
        <v/>
      </c>
      <c r="CA19" s="14" t="str">
        <f>IFERROR(VLOOKUP($BM$1&amp;'Service PJ'!$D17&amp;'Service PJ'!$B17&amp;'Service PJ'!$A17&amp;"*",'EPA_US9RT techs'!$A$2:$I$1722,9,FALSE),"")</f>
        <v/>
      </c>
      <c r="CB19" s="14" t="str">
        <f>IFERROR(VLOOKUP($BM$1&amp;'Service PJ'!$D17&amp;'Service PJ'!$B17&amp;'Service PJ'!$A17&amp;"*",'EPA_US9RT techs'!$A$2:$I$1722,9,FALSE),"")</f>
        <v/>
      </c>
      <c r="CC19" s="14" t="str">
        <f>IFERROR(VLOOKUP($BM$1&amp;'Service PJ'!$D17&amp;'Service PJ'!$B17&amp;'Service PJ'!$A17&amp;"*",'EPA_US9RT techs'!$A$2:$I$1722,9,FALSE),"")</f>
        <v/>
      </c>
      <c r="CD19" s="14" t="str">
        <f>IFERROR(VLOOKUP($BM$1&amp;'Service PJ'!$D17&amp;'Service PJ'!$B17&amp;'Service PJ'!$A17&amp;"*",'EPA_US9RT techs'!$A$2:$I$1722,9,FALSE),"")</f>
        <v/>
      </c>
      <c r="CE19" s="14" t="str">
        <f>IFERROR(VLOOKUP($BM$1&amp;'Service PJ'!$D17&amp;'Service PJ'!$B17&amp;'Service PJ'!$A17&amp;"*",'EPA_US9RT techs'!$A$2:$I$1722,9,FALSE),"")</f>
        <v/>
      </c>
      <c r="CF19" s="14" t="str">
        <f>IFERROR(VLOOKUP($BM$1&amp;'Service PJ'!$D17&amp;'Service PJ'!$B17&amp;'Service PJ'!$A17&amp;"*",'EPA_US9RT techs'!$A$2:$I$1722,9,FALSE),"")</f>
        <v/>
      </c>
      <c r="CG19" s="14" t="str">
        <f>IFERROR(VLOOKUP($BM$1&amp;'Service PJ'!$D17&amp;'Service PJ'!$B17&amp;'Service PJ'!$A17&amp;"*",'EPA_US9RT techs'!$A$2:$I$1722,9,FALSE),"")</f>
        <v/>
      </c>
      <c r="CH19" s="14" t="str">
        <f>IFERROR(VLOOKUP($BM$1&amp;'Service PJ'!$D17&amp;'Service PJ'!$B17&amp;'Service PJ'!$A17&amp;"*",'EPA_US9RT techs'!$A$2:$I$1722,9,FALSE),"")</f>
        <v/>
      </c>
      <c r="CI19" s="14" t="str">
        <f>IFERROR(VLOOKUP($BM$1&amp;'Service PJ'!$D17&amp;'Service PJ'!$B17&amp;'Service PJ'!$A17&amp;"*",'EPA_US9RT techs'!$A$2:$I$1722,9,FALSE),"")</f>
        <v/>
      </c>
      <c r="CJ19" s="14" t="str">
        <f>IFERROR(VLOOKUP($BM$1&amp;'Service PJ'!$D17&amp;'Service PJ'!$B17&amp;'Service PJ'!$A17&amp;"*",'EPA_US9RT techs'!$A$2:$I$1722,9,FALSE),"")</f>
        <v/>
      </c>
      <c r="CK19" s="14" t="str">
        <f>IFERROR(VLOOKUP($BM$1&amp;'Service PJ'!$D17&amp;'Service PJ'!$B17&amp;'Service PJ'!$A17&amp;"*",'EPA_US9RT techs'!$A$2:$I$1722,9,FALSE),"")</f>
        <v/>
      </c>
      <c r="CL19" s="14" t="str">
        <f>IFERROR(VLOOKUP($BM$1&amp;'Service PJ'!$D17&amp;'Service PJ'!$B17&amp;'Service PJ'!$A17&amp;"*",'EPA_US9RT techs'!$A$2:$I$1722,9,FALSE),"")</f>
        <v/>
      </c>
      <c r="CM19" s="14" t="str">
        <f>IFERROR(VLOOKUP($BM$1&amp;'Service PJ'!$D17&amp;'Service PJ'!$B17&amp;'Service PJ'!$A17&amp;"*",'EPA_US9RT techs'!$A$2:$I$1722,9,FALSE),"")</f>
        <v/>
      </c>
      <c r="CN19" s="14" t="str">
        <f>IFERROR(VLOOKUP($BM$1&amp;'Service PJ'!$D17&amp;'Service PJ'!$B17&amp;'Service PJ'!$A17&amp;"*",'EPA_US9RT techs'!$A$2:$I$1722,9,FALSE),"")</f>
        <v/>
      </c>
      <c r="CO19" s="14" t="str">
        <f>IFERROR(VLOOKUP($BM$1&amp;'Service PJ'!$D17&amp;'Service PJ'!$B17&amp;'Service PJ'!$A17&amp;"*",'EPA_US9RT techs'!$A$2:$I$1722,9,FALSE),"")</f>
        <v/>
      </c>
      <c r="CP19" s="14" t="str">
        <f>IFERROR(VLOOKUP($BM$1&amp;'Service PJ'!$D17&amp;'Service PJ'!$B17&amp;'Service PJ'!$A17&amp;"*",'EPA_US9RT techs'!$A$2:$I$1722,9,FALSE),"")</f>
        <v/>
      </c>
      <c r="CQ19" s="14" t="str">
        <f>IFERROR(VLOOKUP($BM$1&amp;'Service PJ'!$D17&amp;'Service PJ'!$B17&amp;'Service PJ'!$A17&amp;"*",'EPA_US9RT techs'!$A$2:$I$1722,9,FALSE),"")</f>
        <v/>
      </c>
      <c r="CS19" t="str">
        <f>IF(SUM(CT19:DJ19)=0,"\I:",'Service PJ'!$D17&amp;"_"&amp;'Service PJ'!$E17&amp;"_"&amp;'Service PJ'!$C17)</f>
        <v>IOI_SPC_ELC</v>
      </c>
      <c r="CT19" s="2">
        <f>IFERROR(VLOOKUP($CS$1&amp;'Service PJ'!$D17&amp;'Service PJ'!$B17&amp;'Service PJ'!$A17&amp;"*",'EPA_US9RT techs'!$A$2:$I$1722,9,FALSE),"")</f>
        <v>30</v>
      </c>
      <c r="CU19" s="2">
        <f>IFERROR(VLOOKUP($CS$1&amp;'Service PJ'!$D17&amp;'Service PJ'!$B17&amp;'Service PJ'!$A17&amp;"*",'EPA_US9RT techs'!$A$2:$I$1722,9,FALSE),"")</f>
        <v>30</v>
      </c>
      <c r="CV19" s="2">
        <f>IFERROR(VLOOKUP($CS$1&amp;'Service PJ'!$D17&amp;'Service PJ'!$B17&amp;'Service PJ'!$A17&amp;"*",'EPA_US9RT techs'!$A$2:$I$1722,9,FALSE),"")</f>
        <v>30</v>
      </c>
      <c r="CW19" s="2">
        <f>IFERROR(VLOOKUP($CS$1&amp;'Service PJ'!$D17&amp;'Service PJ'!$B17&amp;'Service PJ'!$A17&amp;"*",'EPA_US9RT techs'!$A$2:$I$1722,9,FALSE),"")</f>
        <v>30</v>
      </c>
      <c r="CX19" s="2">
        <f>IFERROR(VLOOKUP($CS$1&amp;'Service PJ'!$D17&amp;'Service PJ'!$B17&amp;'Service PJ'!$A17&amp;"*",'EPA_US9RT techs'!$A$2:$I$1722,9,FALSE),"")</f>
        <v>30</v>
      </c>
      <c r="CY19" s="2">
        <f>IFERROR(VLOOKUP($CS$1&amp;'Service PJ'!$D17&amp;'Service PJ'!$B17&amp;'Service PJ'!$A17&amp;"*",'EPA_US9RT techs'!$A$2:$I$1722,9,FALSE),"")</f>
        <v>30</v>
      </c>
      <c r="CZ19" s="2">
        <f>IFERROR(VLOOKUP($CS$1&amp;'Service PJ'!$D17&amp;'Service PJ'!$B17&amp;'Service PJ'!$A17&amp;"*",'EPA_US9RT techs'!$A$2:$I$1722,9,FALSE),"")</f>
        <v>30</v>
      </c>
      <c r="DA19" s="2">
        <f>IFERROR(VLOOKUP($CS$1&amp;'Service PJ'!$D17&amp;'Service PJ'!$B17&amp;'Service PJ'!$A17&amp;"*",'EPA_US9RT techs'!$A$2:$I$1722,9,FALSE),"")</f>
        <v>30</v>
      </c>
      <c r="DB19" s="2">
        <f>IFERROR(VLOOKUP($CS$1&amp;'Service PJ'!$D17&amp;'Service PJ'!$B17&amp;'Service PJ'!$A17&amp;"*",'EPA_US9RT techs'!$A$2:$I$1722,9,FALSE),"")</f>
        <v>30</v>
      </c>
      <c r="DC19" s="2">
        <f>IFERROR(VLOOKUP($CS$1&amp;'Service PJ'!$D17&amp;'Service PJ'!$B17&amp;'Service PJ'!$A17&amp;"*",'EPA_US9RT techs'!$A$2:$I$1722,9,FALSE),"")</f>
        <v>30</v>
      </c>
      <c r="DD19" s="2">
        <f>IFERROR(VLOOKUP($CS$1&amp;'Service PJ'!$D17&amp;'Service PJ'!$B17&amp;'Service PJ'!$A17&amp;"*",'EPA_US9RT techs'!$A$2:$I$1722,9,FALSE),"")</f>
        <v>30</v>
      </c>
      <c r="DE19" s="2">
        <f>IFERROR(VLOOKUP($CS$1&amp;'Service PJ'!$D17&amp;'Service PJ'!$B17&amp;'Service PJ'!$A17&amp;"*",'EPA_US9RT techs'!$A$2:$I$1722,9,FALSE),"")</f>
        <v>30</v>
      </c>
      <c r="DF19" s="2">
        <f>IFERROR(VLOOKUP($CS$1&amp;'Service PJ'!$D17&amp;'Service PJ'!$B17&amp;'Service PJ'!$A17&amp;"*",'EPA_US9RT techs'!$A$2:$I$1722,9,FALSE),"")</f>
        <v>30</v>
      </c>
      <c r="DG19" s="2">
        <f>IFERROR(VLOOKUP($CS$1&amp;'Service PJ'!$D17&amp;'Service PJ'!$B17&amp;'Service PJ'!$A17&amp;"*",'EPA_US9RT techs'!$A$2:$I$1722,9,FALSE),"")</f>
        <v>30</v>
      </c>
      <c r="DH19" s="2">
        <f>IFERROR(VLOOKUP($CS$1&amp;'Service PJ'!$D17&amp;'Service PJ'!$B17&amp;'Service PJ'!$A17&amp;"*",'EPA_US9RT techs'!$A$2:$I$1722,9,FALSE),"")</f>
        <v>30</v>
      </c>
      <c r="DI19" s="2">
        <f>IFERROR(VLOOKUP($CS$1&amp;'Service PJ'!$D17&amp;'Service PJ'!$B17&amp;'Service PJ'!$A17&amp;"*",'EPA_US9RT techs'!$A$2:$I$1722,9,FALSE),"")</f>
        <v>30</v>
      </c>
      <c r="DJ19" s="2">
        <f>IFERROR(VLOOKUP($CS$1&amp;'Service PJ'!$D17&amp;'Service PJ'!$B17&amp;'Service PJ'!$A17&amp;"*",'EPA_US9RT techs'!$A$2:$I$1722,9,FALSE),"")</f>
        <v>30</v>
      </c>
      <c r="DK19" s="2">
        <f>IFERROR(VLOOKUP($CS$1&amp;'Service PJ'!$D17&amp;'Service PJ'!$B17&amp;'Service PJ'!$A17&amp;"*",'EPA_US9RT techs'!$A$2:$I$1722,9,FALSE),"")</f>
        <v>30</v>
      </c>
      <c r="DL19" s="2">
        <f>IFERROR(VLOOKUP($CS$1&amp;'Service PJ'!$D17&amp;'Service PJ'!$B17&amp;'Service PJ'!$A17&amp;"*",'EPA_US9RT techs'!$A$2:$I$1722,9,FALSE),"")</f>
        <v>30</v>
      </c>
      <c r="DM19" s="2">
        <f>IFERROR(VLOOKUP($CS$1&amp;'Service PJ'!$D17&amp;'Service PJ'!$B17&amp;'Service PJ'!$A17&amp;"*",'EPA_US9RT techs'!$A$2:$I$1722,9,FALSE),"")</f>
        <v>30</v>
      </c>
      <c r="DN19" s="2">
        <f>IFERROR(VLOOKUP($CS$1&amp;'Service PJ'!$D17&amp;'Service PJ'!$B17&amp;'Service PJ'!$A17&amp;"*",'EPA_US9RT techs'!$A$2:$I$1722,9,FALSE),"")</f>
        <v>30</v>
      </c>
      <c r="DO19" s="2">
        <f>IFERROR(VLOOKUP($CS$1&amp;'Service PJ'!$D17&amp;'Service PJ'!$B17&amp;'Service PJ'!$A17&amp;"*",'EPA_US9RT techs'!$A$2:$I$1722,9,FALSE),"")</f>
        <v>30</v>
      </c>
      <c r="DP19" s="2">
        <f>IFERROR(VLOOKUP($CS$1&amp;'Service PJ'!$D17&amp;'Service PJ'!$B17&amp;'Service PJ'!$A17&amp;"*",'EPA_US9RT techs'!$A$2:$I$1722,9,FALSE),"")</f>
        <v>30</v>
      </c>
      <c r="DQ19" s="2">
        <f>IFERROR(VLOOKUP($CS$1&amp;'Service PJ'!$D17&amp;'Service PJ'!$B17&amp;'Service PJ'!$A17&amp;"*",'EPA_US9RT techs'!$A$2:$I$1722,9,FALSE),"")</f>
        <v>30</v>
      </c>
      <c r="DR19" s="2">
        <f>IFERROR(VLOOKUP($CS$1&amp;'Service PJ'!$D17&amp;'Service PJ'!$B17&amp;'Service PJ'!$A17&amp;"*",'EPA_US9RT techs'!$A$2:$I$1722,9,FALSE),"")</f>
        <v>30</v>
      </c>
      <c r="DS19" s="2">
        <f>IFERROR(VLOOKUP($CS$1&amp;'Service PJ'!$D17&amp;'Service PJ'!$B17&amp;'Service PJ'!$A17&amp;"*",'EPA_US9RT techs'!$A$2:$I$1722,9,FALSE),"")</f>
        <v>30</v>
      </c>
      <c r="DT19" s="2">
        <f>IFERROR(VLOOKUP($CS$1&amp;'Service PJ'!$D17&amp;'Service PJ'!$B17&amp;'Service PJ'!$A17&amp;"*",'EPA_US9RT techs'!$A$2:$I$1722,9,FALSE),"")</f>
        <v>30</v>
      </c>
      <c r="DU19" s="2">
        <f>IFERROR(VLOOKUP($CS$1&amp;'Service PJ'!$D17&amp;'Service PJ'!$B17&amp;'Service PJ'!$A17&amp;"*",'EPA_US9RT techs'!$A$2:$I$1722,9,FALSE),"")</f>
        <v>30</v>
      </c>
      <c r="DV19" s="2">
        <f>IFERROR(VLOOKUP($CS$1&amp;'Service PJ'!$D17&amp;'Service PJ'!$B17&amp;'Service PJ'!$A17&amp;"*",'EPA_US9RT techs'!$A$2:$I$1722,9,FALSE),"")</f>
        <v>30</v>
      </c>
      <c r="DW19" s="2">
        <f>IFERROR(VLOOKUP($CS$1&amp;'Service PJ'!$D17&amp;'Service PJ'!$B17&amp;'Service PJ'!$A17&amp;"*",'EPA_US9RT techs'!$A$2:$I$1722,9,FALSE),"")</f>
        <v>30</v>
      </c>
    </row>
    <row r="20" spans="1:127" x14ac:dyDescent="0.45">
      <c r="A20" t="str">
        <f>IF(SUM(B20:R20)=0,"\I:",'Service PJ'!$D18&amp;"_"&amp;'Service PJ'!$E18&amp;"_"&amp;'Service PJ'!$C18)</f>
        <v>\I:</v>
      </c>
      <c r="B20" s="14" t="str">
        <f>IFERROR(VLOOKUP($A$1&amp;'Service PJ'!$D18&amp;'Service PJ'!$B18&amp;'Service PJ'!$A18&amp;"*",'EPA_US9RT techs'!$A$2:$I$1722,9,FALSE),"")</f>
        <v/>
      </c>
      <c r="C20" s="14" t="str">
        <f>IFERROR(VLOOKUP($A$1&amp;'Service PJ'!$D18&amp;'Service PJ'!$B18&amp;'Service PJ'!$A18&amp;"*",'EPA_US9RT techs'!$A$2:$I$1722,9,FALSE),"")</f>
        <v/>
      </c>
      <c r="D20" s="14" t="str">
        <f>IFERROR(VLOOKUP($A$1&amp;'Service PJ'!$D18&amp;'Service PJ'!$B18&amp;'Service PJ'!$A18&amp;"*",'EPA_US9RT techs'!$A$2:$I$1722,9,FALSE),"")</f>
        <v/>
      </c>
      <c r="E20" s="14" t="str">
        <f>IFERROR(VLOOKUP($A$1&amp;'Service PJ'!$D18&amp;'Service PJ'!$B18&amp;'Service PJ'!$A18&amp;"*",'EPA_US9RT techs'!$A$2:$I$1722,9,FALSE),"")</f>
        <v/>
      </c>
      <c r="F20" s="14" t="str">
        <f>IFERROR(VLOOKUP($A$1&amp;'Service PJ'!$D18&amp;'Service PJ'!$B18&amp;'Service PJ'!$A18&amp;"*",'EPA_US9RT techs'!$A$2:$I$1722,9,FALSE),"")</f>
        <v/>
      </c>
      <c r="G20" s="14" t="str">
        <f>IFERROR(VLOOKUP($A$1&amp;'Service PJ'!$D18&amp;'Service PJ'!$B18&amp;'Service PJ'!$A18&amp;"*",'EPA_US9RT techs'!$A$2:$I$1722,9,FALSE),"")</f>
        <v/>
      </c>
      <c r="H20" s="14" t="str">
        <f>IFERROR(VLOOKUP($A$1&amp;'Service PJ'!$D18&amp;'Service PJ'!$B18&amp;'Service PJ'!$A18&amp;"*",'EPA_US9RT techs'!$A$2:$I$1722,9,FALSE),"")</f>
        <v/>
      </c>
      <c r="I20" s="14" t="str">
        <f>IFERROR(VLOOKUP($A$1&amp;'Service PJ'!$D18&amp;'Service PJ'!$B18&amp;'Service PJ'!$A18&amp;"*",'EPA_US9RT techs'!$A$2:$I$1722,9,FALSE),"")</f>
        <v/>
      </c>
      <c r="J20" s="14" t="str">
        <f>IFERROR(VLOOKUP($A$1&amp;'Service PJ'!$D18&amp;'Service PJ'!$B18&amp;'Service PJ'!$A18&amp;"*",'EPA_US9RT techs'!$A$2:$I$1722,9,FALSE),"")</f>
        <v/>
      </c>
      <c r="K20" s="14" t="str">
        <f>IFERROR(VLOOKUP($A$1&amp;'Service PJ'!$D18&amp;'Service PJ'!$B18&amp;'Service PJ'!$A18&amp;"*",'EPA_US9RT techs'!$A$2:$I$1722,9,FALSE),"")</f>
        <v/>
      </c>
      <c r="L20" s="14" t="str">
        <f>IFERROR(VLOOKUP($A$1&amp;'Service PJ'!$D18&amp;'Service PJ'!$B18&amp;'Service PJ'!$A18&amp;"*",'EPA_US9RT techs'!$A$2:$I$1722,9,FALSE),"")</f>
        <v/>
      </c>
      <c r="M20" s="14" t="str">
        <f>IFERROR(VLOOKUP($A$1&amp;'Service PJ'!$D18&amp;'Service PJ'!$B18&amp;'Service PJ'!$A18&amp;"*",'EPA_US9RT techs'!$A$2:$I$1722,9,FALSE),"")</f>
        <v/>
      </c>
      <c r="N20" s="14" t="str">
        <f>IFERROR(VLOOKUP($A$1&amp;'Service PJ'!$D18&amp;'Service PJ'!$B18&amp;'Service PJ'!$A18&amp;"*",'EPA_US9RT techs'!$A$2:$I$1722,9,FALSE),"")</f>
        <v/>
      </c>
      <c r="O20" s="14" t="str">
        <f>IFERROR(VLOOKUP($A$1&amp;'Service PJ'!$D18&amp;'Service PJ'!$B18&amp;'Service PJ'!$A18&amp;"*",'EPA_US9RT techs'!$A$2:$I$1722,9,FALSE),"")</f>
        <v/>
      </c>
      <c r="P20" s="14" t="str">
        <f>IFERROR(VLOOKUP($A$1&amp;'Service PJ'!$D18&amp;'Service PJ'!$B18&amp;'Service PJ'!$A18&amp;"*",'EPA_US9RT techs'!$A$2:$I$1722,9,FALSE),"")</f>
        <v/>
      </c>
      <c r="Q20" s="14" t="str">
        <f>IFERROR(VLOOKUP($A$1&amp;'Service PJ'!$D18&amp;'Service PJ'!$B18&amp;'Service PJ'!$A18&amp;"*",'EPA_US9RT techs'!$A$2:$I$1722,9,FALSE),"")</f>
        <v/>
      </c>
      <c r="R20" s="14" t="str">
        <f>IFERROR(VLOOKUP($A$1&amp;'Service PJ'!$D18&amp;'Service PJ'!$B18&amp;'Service PJ'!$A18&amp;"*",'EPA_US9RT techs'!$A$2:$I$1722,9,FALSE),"")</f>
        <v/>
      </c>
      <c r="S20" s="14" t="str">
        <f>IFERROR(VLOOKUP($A$1&amp;'Service PJ'!$D18&amp;'Service PJ'!$B18&amp;'Service PJ'!$A18&amp;"*",'EPA_US9RT techs'!$A$2:$I$1722,9,FALSE),"")</f>
        <v/>
      </c>
      <c r="T20" s="14" t="str">
        <f>IFERROR(VLOOKUP($A$1&amp;'Service PJ'!$D18&amp;'Service PJ'!$B18&amp;'Service PJ'!$A18&amp;"*",'EPA_US9RT techs'!$A$2:$I$1722,9,FALSE),"")</f>
        <v/>
      </c>
      <c r="U20" s="14" t="str">
        <f>IFERROR(VLOOKUP($A$1&amp;'Service PJ'!$D18&amp;'Service PJ'!$B18&amp;'Service PJ'!$A18&amp;"*",'EPA_US9RT techs'!$A$2:$I$1722,9,FALSE),"")</f>
        <v/>
      </c>
      <c r="V20" s="14" t="str">
        <f>IFERROR(VLOOKUP($A$1&amp;'Service PJ'!$D18&amp;'Service PJ'!$B18&amp;'Service PJ'!$A18&amp;"*",'EPA_US9RT techs'!$A$2:$I$1722,9,FALSE),"")</f>
        <v/>
      </c>
      <c r="W20" s="14" t="str">
        <f>IFERROR(VLOOKUP($A$1&amp;'Service PJ'!$D18&amp;'Service PJ'!$B18&amp;'Service PJ'!$A18&amp;"*",'EPA_US9RT techs'!$A$2:$I$1722,9,FALSE),"")</f>
        <v/>
      </c>
      <c r="X20" s="14" t="str">
        <f>IFERROR(VLOOKUP($A$1&amp;'Service PJ'!$D18&amp;'Service PJ'!$B18&amp;'Service PJ'!$A18&amp;"*",'EPA_US9RT techs'!$A$2:$I$1722,9,FALSE),"")</f>
        <v/>
      </c>
      <c r="Y20" s="14" t="str">
        <f>IFERROR(VLOOKUP($A$1&amp;'Service PJ'!$D18&amp;'Service PJ'!$B18&amp;'Service PJ'!$A18&amp;"*",'EPA_US9RT techs'!$A$2:$I$1722,9,FALSE),"")</f>
        <v/>
      </c>
      <c r="Z20" s="14" t="str">
        <f>IFERROR(VLOOKUP($A$1&amp;'Service PJ'!$D18&amp;'Service PJ'!$B18&amp;'Service PJ'!$A18&amp;"*",'EPA_US9RT techs'!$A$2:$I$1722,9,FALSE),"")</f>
        <v/>
      </c>
      <c r="AA20" s="14" t="str">
        <f>IFERROR(VLOOKUP($A$1&amp;'Service PJ'!$D18&amp;'Service PJ'!$B18&amp;'Service PJ'!$A18&amp;"*",'EPA_US9RT techs'!$A$2:$I$1722,9,FALSE),"")</f>
        <v/>
      </c>
      <c r="AB20" s="14" t="str">
        <f>IFERROR(VLOOKUP($A$1&amp;'Service PJ'!$D18&amp;'Service PJ'!$B18&amp;'Service PJ'!$A18&amp;"*",'EPA_US9RT techs'!$A$2:$I$1722,9,FALSE),"")</f>
        <v/>
      </c>
      <c r="AC20" s="14" t="str">
        <f>IFERROR(VLOOKUP($A$1&amp;'Service PJ'!$D18&amp;'Service PJ'!$B18&amp;'Service PJ'!$A18&amp;"*",'EPA_US9RT techs'!$A$2:$I$1722,9,FALSE),"")</f>
        <v/>
      </c>
      <c r="AD20" s="14" t="str">
        <f>IFERROR(VLOOKUP($A$1&amp;'Service PJ'!$D18&amp;'Service PJ'!$B18&amp;'Service PJ'!$A18&amp;"*",'EPA_US9RT techs'!$A$2:$I$1722,9,FALSE),"")</f>
        <v/>
      </c>
      <c r="AE20" s="14" t="str">
        <f>IFERROR(VLOOKUP($A$1&amp;'Service PJ'!$D18&amp;'Service PJ'!$B18&amp;'Service PJ'!$A18&amp;"*",'EPA_US9RT techs'!$A$2:$I$1722,9,FALSE),"")</f>
        <v/>
      </c>
      <c r="AG20" t="str">
        <f>IF(SUM(AH20:AX20)=0,"\I:",'Service PJ'!$D18&amp;"_"&amp;'Service PJ'!$E18&amp;"_"&amp;'Service PJ'!$C18)</f>
        <v>\I:</v>
      </c>
      <c r="AH20" s="14" t="str">
        <f>IFERROR(VLOOKUP($AG$1&amp;'Service PJ'!$D18&amp;'Service PJ'!$B18&amp;'Service PJ'!$A18&amp;"*",'EPA_US9RT techs'!$A$2:$I$1722,9,FALSE),"")</f>
        <v/>
      </c>
      <c r="AI20" s="14" t="str">
        <f>IFERROR(VLOOKUP($AG$1&amp;'Service PJ'!$D18&amp;'Service PJ'!$B18&amp;'Service PJ'!$A18&amp;"*",'EPA_US9RT techs'!$A$2:$I$1722,9,FALSE),"")</f>
        <v/>
      </c>
      <c r="AJ20" s="14" t="str">
        <f>IFERROR(VLOOKUP($AG$1&amp;'Service PJ'!$D18&amp;'Service PJ'!$B18&amp;'Service PJ'!$A18&amp;"*",'EPA_US9RT techs'!$A$2:$I$1722,9,FALSE),"")</f>
        <v/>
      </c>
      <c r="AK20" s="14" t="str">
        <f>IFERROR(VLOOKUP($AG$1&amp;'Service PJ'!$D18&amp;'Service PJ'!$B18&amp;'Service PJ'!$A18&amp;"*",'EPA_US9RT techs'!$A$2:$I$1722,9,FALSE),"")</f>
        <v/>
      </c>
      <c r="AL20" s="14" t="str">
        <f>IFERROR(VLOOKUP($AG$1&amp;'Service PJ'!$D18&amp;'Service PJ'!$B18&amp;'Service PJ'!$A18&amp;"*",'EPA_US9RT techs'!$A$2:$I$1722,9,FALSE),"")</f>
        <v/>
      </c>
      <c r="AM20" s="14" t="str">
        <f>IFERROR(VLOOKUP($AG$1&amp;'Service PJ'!$D18&amp;'Service PJ'!$B18&amp;'Service PJ'!$A18&amp;"*",'EPA_US9RT techs'!$A$2:$I$1722,9,FALSE),"")</f>
        <v/>
      </c>
      <c r="AN20" s="14" t="str">
        <f>IFERROR(VLOOKUP($AG$1&amp;'Service PJ'!$D18&amp;'Service PJ'!$B18&amp;'Service PJ'!$A18&amp;"*",'EPA_US9RT techs'!$A$2:$I$1722,9,FALSE),"")</f>
        <v/>
      </c>
      <c r="AO20" s="14" t="str">
        <f>IFERROR(VLOOKUP($AG$1&amp;'Service PJ'!$D18&amp;'Service PJ'!$B18&amp;'Service PJ'!$A18&amp;"*",'EPA_US9RT techs'!$A$2:$I$1722,9,FALSE),"")</f>
        <v/>
      </c>
      <c r="AP20" s="14" t="str">
        <f>IFERROR(VLOOKUP($AG$1&amp;'Service PJ'!$D18&amp;'Service PJ'!$B18&amp;'Service PJ'!$A18&amp;"*",'EPA_US9RT techs'!$A$2:$I$1722,9,FALSE),"")</f>
        <v/>
      </c>
      <c r="AQ20" s="14" t="str">
        <f>IFERROR(VLOOKUP($AG$1&amp;'Service PJ'!$D18&amp;'Service PJ'!$B18&amp;'Service PJ'!$A18&amp;"*",'EPA_US9RT techs'!$A$2:$I$1722,9,FALSE),"")</f>
        <v/>
      </c>
      <c r="AR20" s="14" t="str">
        <f>IFERROR(VLOOKUP($AG$1&amp;'Service PJ'!$D18&amp;'Service PJ'!$B18&amp;'Service PJ'!$A18&amp;"*",'EPA_US9RT techs'!$A$2:$I$1722,9,FALSE),"")</f>
        <v/>
      </c>
      <c r="AS20" s="14" t="str">
        <f>IFERROR(VLOOKUP($AG$1&amp;'Service PJ'!$D18&amp;'Service PJ'!$B18&amp;'Service PJ'!$A18&amp;"*",'EPA_US9RT techs'!$A$2:$I$1722,9,FALSE),"")</f>
        <v/>
      </c>
      <c r="AT20" s="14" t="str">
        <f>IFERROR(VLOOKUP($AG$1&amp;'Service PJ'!$D18&amp;'Service PJ'!$B18&amp;'Service PJ'!$A18&amp;"*",'EPA_US9RT techs'!$A$2:$I$1722,9,FALSE),"")</f>
        <v/>
      </c>
      <c r="AU20" s="14" t="str">
        <f>IFERROR(VLOOKUP($AG$1&amp;'Service PJ'!$D18&amp;'Service PJ'!$B18&amp;'Service PJ'!$A18&amp;"*",'EPA_US9RT techs'!$A$2:$I$1722,9,FALSE),"")</f>
        <v/>
      </c>
      <c r="AV20" s="14" t="str">
        <f>IFERROR(VLOOKUP($AG$1&amp;'Service PJ'!$D18&amp;'Service PJ'!$B18&amp;'Service PJ'!$A18&amp;"*",'EPA_US9RT techs'!$A$2:$I$1722,9,FALSE),"")</f>
        <v/>
      </c>
      <c r="AW20" s="14" t="str">
        <f>IFERROR(VLOOKUP($AG$1&amp;'Service PJ'!$D18&amp;'Service PJ'!$B18&amp;'Service PJ'!$A18&amp;"*",'EPA_US9RT techs'!$A$2:$I$1722,9,FALSE),"")</f>
        <v/>
      </c>
      <c r="AX20" s="14" t="str">
        <f>IFERROR(VLOOKUP($AG$1&amp;'Service PJ'!$D18&amp;'Service PJ'!$B18&amp;'Service PJ'!$A18&amp;"*",'EPA_US9RT techs'!$A$2:$I$1722,9,FALSE),"")</f>
        <v/>
      </c>
      <c r="AY20" s="14" t="str">
        <f>IFERROR(VLOOKUP($AG$1&amp;'Service PJ'!$D18&amp;'Service PJ'!$B18&amp;'Service PJ'!$A18&amp;"*",'EPA_US9RT techs'!$A$2:$I$1722,9,FALSE),"")</f>
        <v/>
      </c>
      <c r="AZ20" s="14" t="str">
        <f>IFERROR(VLOOKUP($AG$1&amp;'Service PJ'!$D18&amp;'Service PJ'!$B18&amp;'Service PJ'!$A18&amp;"*",'EPA_US9RT techs'!$A$2:$I$1722,9,FALSE),"")</f>
        <v/>
      </c>
      <c r="BA20" s="14" t="str">
        <f>IFERROR(VLOOKUP($AG$1&amp;'Service PJ'!$D18&amp;'Service PJ'!$B18&amp;'Service PJ'!$A18&amp;"*",'EPA_US9RT techs'!$A$2:$I$1722,9,FALSE),"")</f>
        <v/>
      </c>
      <c r="BB20" s="14" t="str">
        <f>IFERROR(VLOOKUP($AG$1&amp;'Service PJ'!$D18&amp;'Service PJ'!$B18&amp;'Service PJ'!$A18&amp;"*",'EPA_US9RT techs'!$A$2:$I$1722,9,FALSE),"")</f>
        <v/>
      </c>
      <c r="BC20" s="14" t="str">
        <f>IFERROR(VLOOKUP($AG$1&amp;'Service PJ'!$D18&amp;'Service PJ'!$B18&amp;'Service PJ'!$A18&amp;"*",'EPA_US9RT techs'!$A$2:$I$1722,9,FALSE),"")</f>
        <v/>
      </c>
      <c r="BD20" s="14" t="str">
        <f>IFERROR(VLOOKUP($AG$1&amp;'Service PJ'!$D18&amp;'Service PJ'!$B18&amp;'Service PJ'!$A18&amp;"*",'EPA_US9RT techs'!$A$2:$I$1722,9,FALSE),"")</f>
        <v/>
      </c>
      <c r="BE20" s="14" t="str">
        <f>IFERROR(VLOOKUP($AG$1&amp;'Service PJ'!$D18&amp;'Service PJ'!$B18&amp;'Service PJ'!$A18&amp;"*",'EPA_US9RT techs'!$A$2:$I$1722,9,FALSE),"")</f>
        <v/>
      </c>
      <c r="BF20" s="14" t="str">
        <f>IFERROR(VLOOKUP($AG$1&amp;'Service PJ'!$D18&amp;'Service PJ'!$B18&amp;'Service PJ'!$A18&amp;"*",'EPA_US9RT techs'!$A$2:$I$1722,9,FALSE),"")</f>
        <v/>
      </c>
      <c r="BG20" s="14" t="str">
        <f>IFERROR(VLOOKUP($AG$1&amp;'Service PJ'!$D18&amp;'Service PJ'!$B18&amp;'Service PJ'!$A18&amp;"*",'EPA_US9RT techs'!$A$2:$I$1722,9,FALSE),"")</f>
        <v/>
      </c>
      <c r="BH20" s="14" t="str">
        <f>IFERROR(VLOOKUP($AG$1&amp;'Service PJ'!$D18&amp;'Service PJ'!$B18&amp;'Service PJ'!$A18&amp;"*",'EPA_US9RT techs'!$A$2:$I$1722,9,FALSE),"")</f>
        <v/>
      </c>
      <c r="BI20" s="14" t="str">
        <f>IFERROR(VLOOKUP($AG$1&amp;'Service PJ'!$D18&amp;'Service PJ'!$B18&amp;'Service PJ'!$A18&amp;"*",'EPA_US9RT techs'!$A$2:$I$1722,9,FALSE),"")</f>
        <v/>
      </c>
      <c r="BJ20" s="14" t="str">
        <f>IFERROR(VLOOKUP($AG$1&amp;'Service PJ'!$D18&amp;'Service PJ'!$B18&amp;'Service PJ'!$A18&amp;"*",'EPA_US9RT techs'!$A$2:$I$1722,9,FALSE),"")</f>
        <v/>
      </c>
      <c r="BK20" s="14" t="str">
        <f>IFERROR(VLOOKUP($AG$1&amp;'Service PJ'!$D18&amp;'Service PJ'!$B18&amp;'Service PJ'!$A18&amp;"*",'EPA_US9RT techs'!$A$2:$I$1722,9,FALSE),"")</f>
        <v/>
      </c>
      <c r="BM20" t="str">
        <f>IF(SUM(BN20:CD20)=0,"\I:",'Service PJ'!$D18&amp;"_"&amp;'Service PJ'!$E18&amp;"_"&amp;'Service PJ'!$C18)</f>
        <v>\I:</v>
      </c>
      <c r="BN20" s="14" t="str">
        <f>IFERROR(VLOOKUP($BM$1&amp;'Service PJ'!$D18&amp;'Service PJ'!$B18&amp;'Service PJ'!$A18&amp;"*",'EPA_US9RT techs'!$A$2:$I$1722,9,FALSE),"")</f>
        <v/>
      </c>
      <c r="BO20" s="14" t="str">
        <f>IFERROR(VLOOKUP($BM$1&amp;'Service PJ'!$D18&amp;'Service PJ'!$B18&amp;'Service PJ'!$A18&amp;"*",'EPA_US9RT techs'!$A$2:$I$1722,9,FALSE),"")</f>
        <v/>
      </c>
      <c r="BP20" s="14" t="str">
        <f>IFERROR(VLOOKUP($BM$1&amp;'Service PJ'!$D18&amp;'Service PJ'!$B18&amp;'Service PJ'!$A18&amp;"*",'EPA_US9RT techs'!$A$2:$I$1722,9,FALSE),"")</f>
        <v/>
      </c>
      <c r="BQ20" s="14" t="str">
        <f>IFERROR(VLOOKUP($BM$1&amp;'Service PJ'!$D18&amp;'Service PJ'!$B18&amp;'Service PJ'!$A18&amp;"*",'EPA_US9RT techs'!$A$2:$I$1722,9,FALSE),"")</f>
        <v/>
      </c>
      <c r="BR20" s="14" t="str">
        <f>IFERROR(VLOOKUP($BM$1&amp;'Service PJ'!$D18&amp;'Service PJ'!$B18&amp;'Service PJ'!$A18&amp;"*",'EPA_US9RT techs'!$A$2:$I$1722,9,FALSE),"")</f>
        <v/>
      </c>
      <c r="BS20" s="14" t="str">
        <f>IFERROR(VLOOKUP($BM$1&amp;'Service PJ'!$D18&amp;'Service PJ'!$B18&amp;'Service PJ'!$A18&amp;"*",'EPA_US9RT techs'!$A$2:$I$1722,9,FALSE),"")</f>
        <v/>
      </c>
      <c r="BT20" s="14" t="str">
        <f>IFERROR(VLOOKUP($BM$1&amp;'Service PJ'!$D18&amp;'Service PJ'!$B18&amp;'Service PJ'!$A18&amp;"*",'EPA_US9RT techs'!$A$2:$I$1722,9,FALSE),"")</f>
        <v/>
      </c>
      <c r="BU20" s="14" t="str">
        <f>IFERROR(VLOOKUP($BM$1&amp;'Service PJ'!$D18&amp;'Service PJ'!$B18&amp;'Service PJ'!$A18&amp;"*",'EPA_US9RT techs'!$A$2:$I$1722,9,FALSE),"")</f>
        <v/>
      </c>
      <c r="BV20" s="14" t="str">
        <f>IFERROR(VLOOKUP($BM$1&amp;'Service PJ'!$D18&amp;'Service PJ'!$B18&amp;'Service PJ'!$A18&amp;"*",'EPA_US9RT techs'!$A$2:$I$1722,9,FALSE),"")</f>
        <v/>
      </c>
      <c r="BW20" s="14" t="str">
        <f>IFERROR(VLOOKUP($BM$1&amp;'Service PJ'!$D18&amp;'Service PJ'!$B18&amp;'Service PJ'!$A18&amp;"*",'EPA_US9RT techs'!$A$2:$I$1722,9,FALSE),"")</f>
        <v/>
      </c>
      <c r="BX20" s="14" t="str">
        <f>IFERROR(VLOOKUP($BM$1&amp;'Service PJ'!$D18&amp;'Service PJ'!$B18&amp;'Service PJ'!$A18&amp;"*",'EPA_US9RT techs'!$A$2:$I$1722,9,FALSE),"")</f>
        <v/>
      </c>
      <c r="BY20" s="14" t="str">
        <f>IFERROR(VLOOKUP($BM$1&amp;'Service PJ'!$D18&amp;'Service PJ'!$B18&amp;'Service PJ'!$A18&amp;"*",'EPA_US9RT techs'!$A$2:$I$1722,9,FALSE),"")</f>
        <v/>
      </c>
      <c r="BZ20" s="14" t="str">
        <f>IFERROR(VLOOKUP($BM$1&amp;'Service PJ'!$D18&amp;'Service PJ'!$B18&amp;'Service PJ'!$A18&amp;"*",'EPA_US9RT techs'!$A$2:$I$1722,9,FALSE),"")</f>
        <v/>
      </c>
      <c r="CA20" s="14" t="str">
        <f>IFERROR(VLOOKUP($BM$1&amp;'Service PJ'!$D18&amp;'Service PJ'!$B18&amp;'Service PJ'!$A18&amp;"*",'EPA_US9RT techs'!$A$2:$I$1722,9,FALSE),"")</f>
        <v/>
      </c>
      <c r="CB20" s="14" t="str">
        <f>IFERROR(VLOOKUP($BM$1&amp;'Service PJ'!$D18&amp;'Service PJ'!$B18&amp;'Service PJ'!$A18&amp;"*",'EPA_US9RT techs'!$A$2:$I$1722,9,FALSE),"")</f>
        <v/>
      </c>
      <c r="CC20" s="14" t="str">
        <f>IFERROR(VLOOKUP($BM$1&amp;'Service PJ'!$D18&amp;'Service PJ'!$B18&amp;'Service PJ'!$A18&amp;"*",'EPA_US9RT techs'!$A$2:$I$1722,9,FALSE),"")</f>
        <v/>
      </c>
      <c r="CD20" s="14" t="str">
        <f>IFERROR(VLOOKUP($BM$1&amp;'Service PJ'!$D18&amp;'Service PJ'!$B18&amp;'Service PJ'!$A18&amp;"*",'EPA_US9RT techs'!$A$2:$I$1722,9,FALSE),"")</f>
        <v/>
      </c>
      <c r="CE20" s="14" t="str">
        <f>IFERROR(VLOOKUP($BM$1&amp;'Service PJ'!$D18&amp;'Service PJ'!$B18&amp;'Service PJ'!$A18&amp;"*",'EPA_US9RT techs'!$A$2:$I$1722,9,FALSE),"")</f>
        <v/>
      </c>
      <c r="CF20" s="14" t="str">
        <f>IFERROR(VLOOKUP($BM$1&amp;'Service PJ'!$D18&amp;'Service PJ'!$B18&amp;'Service PJ'!$A18&amp;"*",'EPA_US9RT techs'!$A$2:$I$1722,9,FALSE),"")</f>
        <v/>
      </c>
      <c r="CG20" s="14" t="str">
        <f>IFERROR(VLOOKUP($BM$1&amp;'Service PJ'!$D18&amp;'Service PJ'!$B18&amp;'Service PJ'!$A18&amp;"*",'EPA_US9RT techs'!$A$2:$I$1722,9,FALSE),"")</f>
        <v/>
      </c>
      <c r="CH20" s="14" t="str">
        <f>IFERROR(VLOOKUP($BM$1&amp;'Service PJ'!$D18&amp;'Service PJ'!$B18&amp;'Service PJ'!$A18&amp;"*",'EPA_US9RT techs'!$A$2:$I$1722,9,FALSE),"")</f>
        <v/>
      </c>
      <c r="CI20" s="14" t="str">
        <f>IFERROR(VLOOKUP($BM$1&amp;'Service PJ'!$D18&amp;'Service PJ'!$B18&amp;'Service PJ'!$A18&amp;"*",'EPA_US9RT techs'!$A$2:$I$1722,9,FALSE),"")</f>
        <v/>
      </c>
      <c r="CJ20" s="14" t="str">
        <f>IFERROR(VLOOKUP($BM$1&amp;'Service PJ'!$D18&amp;'Service PJ'!$B18&amp;'Service PJ'!$A18&amp;"*",'EPA_US9RT techs'!$A$2:$I$1722,9,FALSE),"")</f>
        <v/>
      </c>
      <c r="CK20" s="14" t="str">
        <f>IFERROR(VLOOKUP($BM$1&amp;'Service PJ'!$D18&amp;'Service PJ'!$B18&amp;'Service PJ'!$A18&amp;"*",'EPA_US9RT techs'!$A$2:$I$1722,9,FALSE),"")</f>
        <v/>
      </c>
      <c r="CL20" s="14" t="str">
        <f>IFERROR(VLOOKUP($BM$1&amp;'Service PJ'!$D18&amp;'Service PJ'!$B18&amp;'Service PJ'!$A18&amp;"*",'EPA_US9RT techs'!$A$2:$I$1722,9,FALSE),"")</f>
        <v/>
      </c>
      <c r="CM20" s="14" t="str">
        <f>IFERROR(VLOOKUP($BM$1&amp;'Service PJ'!$D18&amp;'Service PJ'!$B18&amp;'Service PJ'!$A18&amp;"*",'EPA_US9RT techs'!$A$2:$I$1722,9,FALSE),"")</f>
        <v/>
      </c>
      <c r="CN20" s="14" t="str">
        <f>IFERROR(VLOOKUP($BM$1&amp;'Service PJ'!$D18&amp;'Service PJ'!$B18&amp;'Service PJ'!$A18&amp;"*",'EPA_US9RT techs'!$A$2:$I$1722,9,FALSE),"")</f>
        <v/>
      </c>
      <c r="CO20" s="14" t="str">
        <f>IFERROR(VLOOKUP($BM$1&amp;'Service PJ'!$D18&amp;'Service PJ'!$B18&amp;'Service PJ'!$A18&amp;"*",'EPA_US9RT techs'!$A$2:$I$1722,9,FALSE),"")</f>
        <v/>
      </c>
      <c r="CP20" s="14" t="str">
        <f>IFERROR(VLOOKUP($BM$1&amp;'Service PJ'!$D18&amp;'Service PJ'!$B18&amp;'Service PJ'!$A18&amp;"*",'EPA_US9RT techs'!$A$2:$I$1722,9,FALSE),"")</f>
        <v/>
      </c>
      <c r="CQ20" s="14" t="str">
        <f>IFERROR(VLOOKUP($BM$1&amp;'Service PJ'!$D18&amp;'Service PJ'!$B18&amp;'Service PJ'!$A18&amp;"*",'EPA_US9RT techs'!$A$2:$I$1722,9,FALSE),"")</f>
        <v/>
      </c>
      <c r="CS20" t="str">
        <f>IF(SUM(CT20:DJ20)=0,"\I:",'Service PJ'!$D18&amp;"_"&amp;'Service PJ'!$E18&amp;"_"&amp;'Service PJ'!$C18)</f>
        <v>IOI_LIG_ELC</v>
      </c>
      <c r="CT20" s="2">
        <f>IFERROR(VLOOKUP($CS$1&amp;'Service PJ'!$D18&amp;'Service PJ'!$B18&amp;'Service PJ'!$A18&amp;"*",'EPA_US9RT techs'!$A$2:$I$1722,9,FALSE),"")</f>
        <v>30</v>
      </c>
      <c r="CU20" s="2">
        <f>IFERROR(VLOOKUP($CS$1&amp;'Service PJ'!$D18&amp;'Service PJ'!$B18&amp;'Service PJ'!$A18&amp;"*",'EPA_US9RT techs'!$A$2:$I$1722,9,FALSE),"")</f>
        <v>30</v>
      </c>
      <c r="CV20" s="2">
        <f>IFERROR(VLOOKUP($CS$1&amp;'Service PJ'!$D18&amp;'Service PJ'!$B18&amp;'Service PJ'!$A18&amp;"*",'EPA_US9RT techs'!$A$2:$I$1722,9,FALSE),"")</f>
        <v>30</v>
      </c>
      <c r="CW20" s="2">
        <f>IFERROR(VLOOKUP($CS$1&amp;'Service PJ'!$D18&amp;'Service PJ'!$B18&amp;'Service PJ'!$A18&amp;"*",'EPA_US9RT techs'!$A$2:$I$1722,9,FALSE),"")</f>
        <v>30</v>
      </c>
      <c r="CX20" s="2">
        <f>IFERROR(VLOOKUP($CS$1&amp;'Service PJ'!$D18&amp;'Service PJ'!$B18&amp;'Service PJ'!$A18&amp;"*",'EPA_US9RT techs'!$A$2:$I$1722,9,FALSE),"")</f>
        <v>30</v>
      </c>
      <c r="CY20" s="2">
        <f>IFERROR(VLOOKUP($CS$1&amp;'Service PJ'!$D18&amp;'Service PJ'!$B18&amp;'Service PJ'!$A18&amp;"*",'EPA_US9RT techs'!$A$2:$I$1722,9,FALSE),"")</f>
        <v>30</v>
      </c>
      <c r="CZ20" s="2">
        <f>IFERROR(VLOOKUP($CS$1&amp;'Service PJ'!$D18&amp;'Service PJ'!$B18&amp;'Service PJ'!$A18&amp;"*",'EPA_US9RT techs'!$A$2:$I$1722,9,FALSE),"")</f>
        <v>30</v>
      </c>
      <c r="DA20" s="2">
        <f>IFERROR(VLOOKUP($CS$1&amp;'Service PJ'!$D18&amp;'Service PJ'!$B18&amp;'Service PJ'!$A18&amp;"*",'EPA_US9RT techs'!$A$2:$I$1722,9,FALSE),"")</f>
        <v>30</v>
      </c>
      <c r="DB20" s="2">
        <f>IFERROR(VLOOKUP($CS$1&amp;'Service PJ'!$D18&amp;'Service PJ'!$B18&amp;'Service PJ'!$A18&amp;"*",'EPA_US9RT techs'!$A$2:$I$1722,9,FALSE),"")</f>
        <v>30</v>
      </c>
      <c r="DC20" s="2">
        <f>IFERROR(VLOOKUP($CS$1&amp;'Service PJ'!$D18&amp;'Service PJ'!$B18&amp;'Service PJ'!$A18&amp;"*",'EPA_US9RT techs'!$A$2:$I$1722,9,FALSE),"")</f>
        <v>30</v>
      </c>
      <c r="DD20" s="2">
        <f>IFERROR(VLOOKUP($CS$1&amp;'Service PJ'!$D18&amp;'Service PJ'!$B18&amp;'Service PJ'!$A18&amp;"*",'EPA_US9RT techs'!$A$2:$I$1722,9,FALSE),"")</f>
        <v>30</v>
      </c>
      <c r="DE20" s="2">
        <f>IFERROR(VLOOKUP($CS$1&amp;'Service PJ'!$D18&amp;'Service PJ'!$B18&amp;'Service PJ'!$A18&amp;"*",'EPA_US9RT techs'!$A$2:$I$1722,9,FALSE),"")</f>
        <v>30</v>
      </c>
      <c r="DF20" s="2">
        <f>IFERROR(VLOOKUP($CS$1&amp;'Service PJ'!$D18&amp;'Service PJ'!$B18&amp;'Service PJ'!$A18&amp;"*",'EPA_US9RT techs'!$A$2:$I$1722,9,FALSE),"")</f>
        <v>30</v>
      </c>
      <c r="DG20" s="2">
        <f>IFERROR(VLOOKUP($CS$1&amp;'Service PJ'!$D18&amp;'Service PJ'!$B18&amp;'Service PJ'!$A18&amp;"*",'EPA_US9RT techs'!$A$2:$I$1722,9,FALSE),"")</f>
        <v>30</v>
      </c>
      <c r="DH20" s="2">
        <f>IFERROR(VLOOKUP($CS$1&amp;'Service PJ'!$D18&amp;'Service PJ'!$B18&amp;'Service PJ'!$A18&amp;"*",'EPA_US9RT techs'!$A$2:$I$1722,9,FALSE),"")</f>
        <v>30</v>
      </c>
      <c r="DI20" s="2">
        <f>IFERROR(VLOOKUP($CS$1&amp;'Service PJ'!$D18&amp;'Service PJ'!$B18&amp;'Service PJ'!$A18&amp;"*",'EPA_US9RT techs'!$A$2:$I$1722,9,FALSE),"")</f>
        <v>30</v>
      </c>
      <c r="DJ20" s="2">
        <f>IFERROR(VLOOKUP($CS$1&amp;'Service PJ'!$D18&amp;'Service PJ'!$B18&amp;'Service PJ'!$A18&amp;"*",'EPA_US9RT techs'!$A$2:$I$1722,9,FALSE),"")</f>
        <v>30</v>
      </c>
      <c r="DK20" s="2">
        <f>IFERROR(VLOOKUP($CS$1&amp;'Service PJ'!$D18&amp;'Service PJ'!$B18&amp;'Service PJ'!$A18&amp;"*",'EPA_US9RT techs'!$A$2:$I$1722,9,FALSE),"")</f>
        <v>30</v>
      </c>
      <c r="DL20" s="2">
        <f>IFERROR(VLOOKUP($CS$1&amp;'Service PJ'!$D18&amp;'Service PJ'!$B18&amp;'Service PJ'!$A18&amp;"*",'EPA_US9RT techs'!$A$2:$I$1722,9,FALSE),"")</f>
        <v>30</v>
      </c>
      <c r="DM20" s="2">
        <f>IFERROR(VLOOKUP($CS$1&amp;'Service PJ'!$D18&amp;'Service PJ'!$B18&amp;'Service PJ'!$A18&amp;"*",'EPA_US9RT techs'!$A$2:$I$1722,9,FALSE),"")</f>
        <v>30</v>
      </c>
      <c r="DN20" s="2">
        <f>IFERROR(VLOOKUP($CS$1&amp;'Service PJ'!$D18&amp;'Service PJ'!$B18&amp;'Service PJ'!$A18&amp;"*",'EPA_US9RT techs'!$A$2:$I$1722,9,FALSE),"")</f>
        <v>30</v>
      </c>
      <c r="DO20" s="2">
        <f>IFERROR(VLOOKUP($CS$1&amp;'Service PJ'!$D18&amp;'Service PJ'!$B18&amp;'Service PJ'!$A18&amp;"*",'EPA_US9RT techs'!$A$2:$I$1722,9,FALSE),"")</f>
        <v>30</v>
      </c>
      <c r="DP20" s="2">
        <f>IFERROR(VLOOKUP($CS$1&amp;'Service PJ'!$D18&amp;'Service PJ'!$B18&amp;'Service PJ'!$A18&amp;"*",'EPA_US9RT techs'!$A$2:$I$1722,9,FALSE),"")</f>
        <v>30</v>
      </c>
      <c r="DQ20" s="2">
        <f>IFERROR(VLOOKUP($CS$1&amp;'Service PJ'!$D18&amp;'Service PJ'!$B18&amp;'Service PJ'!$A18&amp;"*",'EPA_US9RT techs'!$A$2:$I$1722,9,FALSE),"")</f>
        <v>30</v>
      </c>
      <c r="DR20" s="2">
        <f>IFERROR(VLOOKUP($CS$1&amp;'Service PJ'!$D18&amp;'Service PJ'!$B18&amp;'Service PJ'!$A18&amp;"*",'EPA_US9RT techs'!$A$2:$I$1722,9,FALSE),"")</f>
        <v>30</v>
      </c>
      <c r="DS20" s="2">
        <f>IFERROR(VLOOKUP($CS$1&amp;'Service PJ'!$D18&amp;'Service PJ'!$B18&amp;'Service PJ'!$A18&amp;"*",'EPA_US9RT techs'!$A$2:$I$1722,9,FALSE),"")</f>
        <v>30</v>
      </c>
      <c r="DT20" s="2">
        <f>IFERROR(VLOOKUP($CS$1&amp;'Service PJ'!$D18&amp;'Service PJ'!$B18&amp;'Service PJ'!$A18&amp;"*",'EPA_US9RT techs'!$A$2:$I$1722,9,FALSE),"")</f>
        <v>30</v>
      </c>
      <c r="DU20" s="2">
        <f>IFERROR(VLOOKUP($CS$1&amp;'Service PJ'!$D18&amp;'Service PJ'!$B18&amp;'Service PJ'!$A18&amp;"*",'EPA_US9RT techs'!$A$2:$I$1722,9,FALSE),"")</f>
        <v>30</v>
      </c>
      <c r="DV20" s="2">
        <f>IFERROR(VLOOKUP($CS$1&amp;'Service PJ'!$D18&amp;'Service PJ'!$B18&amp;'Service PJ'!$A18&amp;"*",'EPA_US9RT techs'!$A$2:$I$1722,9,FALSE),"")</f>
        <v>30</v>
      </c>
      <c r="DW20" s="2">
        <f>IFERROR(VLOOKUP($CS$1&amp;'Service PJ'!$D18&amp;'Service PJ'!$B18&amp;'Service PJ'!$A18&amp;"*",'EPA_US9RT techs'!$A$2:$I$1722,9,FALSE),"")</f>
        <v>30</v>
      </c>
    </row>
    <row r="21" spans="1:127" x14ac:dyDescent="0.45">
      <c r="A21" t="str">
        <f>IF(SUM(B21:R21)=0,"\I:",'Service PJ'!$D19&amp;"_"&amp;'Service PJ'!$E19&amp;"_"&amp;'Service PJ'!$C19)</f>
        <v>\I:</v>
      </c>
      <c r="B21" s="14" t="str">
        <f>IFERROR(VLOOKUP($A$1&amp;'Service PJ'!$D19&amp;'Service PJ'!$B19&amp;'Service PJ'!$A19&amp;"*",'EPA_US9RT techs'!$A$2:$I$1722,9,FALSE),"")</f>
        <v/>
      </c>
      <c r="C21" s="14" t="str">
        <f>IFERROR(VLOOKUP($A$1&amp;'Service PJ'!$D19&amp;'Service PJ'!$B19&amp;'Service PJ'!$A19&amp;"*",'EPA_US9RT techs'!$A$2:$I$1722,9,FALSE),"")</f>
        <v/>
      </c>
      <c r="D21" s="14" t="str">
        <f>IFERROR(VLOOKUP($A$1&amp;'Service PJ'!$D19&amp;'Service PJ'!$B19&amp;'Service PJ'!$A19&amp;"*",'EPA_US9RT techs'!$A$2:$I$1722,9,FALSE),"")</f>
        <v/>
      </c>
      <c r="E21" s="14" t="str">
        <f>IFERROR(VLOOKUP($A$1&amp;'Service PJ'!$D19&amp;'Service PJ'!$B19&amp;'Service PJ'!$A19&amp;"*",'EPA_US9RT techs'!$A$2:$I$1722,9,FALSE),"")</f>
        <v/>
      </c>
      <c r="F21" s="14" t="str">
        <f>IFERROR(VLOOKUP($A$1&amp;'Service PJ'!$D19&amp;'Service PJ'!$B19&amp;'Service PJ'!$A19&amp;"*",'EPA_US9RT techs'!$A$2:$I$1722,9,FALSE),"")</f>
        <v/>
      </c>
      <c r="G21" s="14" t="str">
        <f>IFERROR(VLOOKUP($A$1&amp;'Service PJ'!$D19&amp;'Service PJ'!$B19&amp;'Service PJ'!$A19&amp;"*",'EPA_US9RT techs'!$A$2:$I$1722,9,FALSE),"")</f>
        <v/>
      </c>
      <c r="H21" s="14" t="str">
        <f>IFERROR(VLOOKUP($A$1&amp;'Service PJ'!$D19&amp;'Service PJ'!$B19&amp;'Service PJ'!$A19&amp;"*",'EPA_US9RT techs'!$A$2:$I$1722,9,FALSE),"")</f>
        <v/>
      </c>
      <c r="I21" s="14" t="str">
        <f>IFERROR(VLOOKUP($A$1&amp;'Service PJ'!$D19&amp;'Service PJ'!$B19&amp;'Service PJ'!$A19&amp;"*",'EPA_US9RT techs'!$A$2:$I$1722,9,FALSE),"")</f>
        <v/>
      </c>
      <c r="J21" s="14" t="str">
        <f>IFERROR(VLOOKUP($A$1&amp;'Service PJ'!$D19&amp;'Service PJ'!$B19&amp;'Service PJ'!$A19&amp;"*",'EPA_US9RT techs'!$A$2:$I$1722,9,FALSE),"")</f>
        <v/>
      </c>
      <c r="K21" s="14" t="str">
        <f>IFERROR(VLOOKUP($A$1&amp;'Service PJ'!$D19&amp;'Service PJ'!$B19&amp;'Service PJ'!$A19&amp;"*",'EPA_US9RT techs'!$A$2:$I$1722,9,FALSE),"")</f>
        <v/>
      </c>
      <c r="L21" s="14" t="str">
        <f>IFERROR(VLOOKUP($A$1&amp;'Service PJ'!$D19&amp;'Service PJ'!$B19&amp;'Service PJ'!$A19&amp;"*",'EPA_US9RT techs'!$A$2:$I$1722,9,FALSE),"")</f>
        <v/>
      </c>
      <c r="M21" s="14" t="str">
        <f>IFERROR(VLOOKUP($A$1&amp;'Service PJ'!$D19&amp;'Service PJ'!$B19&amp;'Service PJ'!$A19&amp;"*",'EPA_US9RT techs'!$A$2:$I$1722,9,FALSE),"")</f>
        <v/>
      </c>
      <c r="N21" s="14" t="str">
        <f>IFERROR(VLOOKUP($A$1&amp;'Service PJ'!$D19&amp;'Service PJ'!$B19&amp;'Service PJ'!$A19&amp;"*",'EPA_US9RT techs'!$A$2:$I$1722,9,FALSE),"")</f>
        <v/>
      </c>
      <c r="O21" s="14" t="str">
        <f>IFERROR(VLOOKUP($A$1&amp;'Service PJ'!$D19&amp;'Service PJ'!$B19&amp;'Service PJ'!$A19&amp;"*",'EPA_US9RT techs'!$A$2:$I$1722,9,FALSE),"")</f>
        <v/>
      </c>
      <c r="P21" s="14" t="str">
        <f>IFERROR(VLOOKUP($A$1&amp;'Service PJ'!$D19&amp;'Service PJ'!$B19&amp;'Service PJ'!$A19&amp;"*",'EPA_US9RT techs'!$A$2:$I$1722,9,FALSE),"")</f>
        <v/>
      </c>
      <c r="Q21" s="14" t="str">
        <f>IFERROR(VLOOKUP($A$1&amp;'Service PJ'!$D19&amp;'Service PJ'!$B19&amp;'Service PJ'!$A19&amp;"*",'EPA_US9RT techs'!$A$2:$I$1722,9,FALSE),"")</f>
        <v/>
      </c>
      <c r="R21" s="14" t="str">
        <f>IFERROR(VLOOKUP($A$1&amp;'Service PJ'!$D19&amp;'Service PJ'!$B19&amp;'Service PJ'!$A19&amp;"*",'EPA_US9RT techs'!$A$2:$I$1722,9,FALSE),"")</f>
        <v/>
      </c>
      <c r="S21" s="14" t="str">
        <f>IFERROR(VLOOKUP($A$1&amp;'Service PJ'!$D19&amp;'Service PJ'!$B19&amp;'Service PJ'!$A19&amp;"*",'EPA_US9RT techs'!$A$2:$I$1722,9,FALSE),"")</f>
        <v/>
      </c>
      <c r="T21" s="14" t="str">
        <f>IFERROR(VLOOKUP($A$1&amp;'Service PJ'!$D19&amp;'Service PJ'!$B19&amp;'Service PJ'!$A19&amp;"*",'EPA_US9RT techs'!$A$2:$I$1722,9,FALSE),"")</f>
        <v/>
      </c>
      <c r="U21" s="14" t="str">
        <f>IFERROR(VLOOKUP($A$1&amp;'Service PJ'!$D19&amp;'Service PJ'!$B19&amp;'Service PJ'!$A19&amp;"*",'EPA_US9RT techs'!$A$2:$I$1722,9,FALSE),"")</f>
        <v/>
      </c>
      <c r="V21" s="14" t="str">
        <f>IFERROR(VLOOKUP($A$1&amp;'Service PJ'!$D19&amp;'Service PJ'!$B19&amp;'Service PJ'!$A19&amp;"*",'EPA_US9RT techs'!$A$2:$I$1722,9,FALSE),"")</f>
        <v/>
      </c>
      <c r="W21" s="14" t="str">
        <f>IFERROR(VLOOKUP($A$1&amp;'Service PJ'!$D19&amp;'Service PJ'!$B19&amp;'Service PJ'!$A19&amp;"*",'EPA_US9RT techs'!$A$2:$I$1722,9,FALSE),"")</f>
        <v/>
      </c>
      <c r="X21" s="14" t="str">
        <f>IFERROR(VLOOKUP($A$1&amp;'Service PJ'!$D19&amp;'Service PJ'!$B19&amp;'Service PJ'!$A19&amp;"*",'EPA_US9RT techs'!$A$2:$I$1722,9,FALSE),"")</f>
        <v/>
      </c>
      <c r="Y21" s="14" t="str">
        <f>IFERROR(VLOOKUP($A$1&amp;'Service PJ'!$D19&amp;'Service PJ'!$B19&amp;'Service PJ'!$A19&amp;"*",'EPA_US9RT techs'!$A$2:$I$1722,9,FALSE),"")</f>
        <v/>
      </c>
      <c r="Z21" s="14" t="str">
        <f>IFERROR(VLOOKUP($A$1&amp;'Service PJ'!$D19&amp;'Service PJ'!$B19&amp;'Service PJ'!$A19&amp;"*",'EPA_US9RT techs'!$A$2:$I$1722,9,FALSE),"")</f>
        <v/>
      </c>
      <c r="AA21" s="14" t="str">
        <f>IFERROR(VLOOKUP($A$1&amp;'Service PJ'!$D19&amp;'Service PJ'!$B19&amp;'Service PJ'!$A19&amp;"*",'EPA_US9RT techs'!$A$2:$I$1722,9,FALSE),"")</f>
        <v/>
      </c>
      <c r="AB21" s="14" t="str">
        <f>IFERROR(VLOOKUP($A$1&amp;'Service PJ'!$D19&amp;'Service PJ'!$B19&amp;'Service PJ'!$A19&amp;"*",'EPA_US9RT techs'!$A$2:$I$1722,9,FALSE),"")</f>
        <v/>
      </c>
      <c r="AC21" s="14" t="str">
        <f>IFERROR(VLOOKUP($A$1&amp;'Service PJ'!$D19&amp;'Service PJ'!$B19&amp;'Service PJ'!$A19&amp;"*",'EPA_US9RT techs'!$A$2:$I$1722,9,FALSE),"")</f>
        <v/>
      </c>
      <c r="AD21" s="14" t="str">
        <f>IFERROR(VLOOKUP($A$1&amp;'Service PJ'!$D19&amp;'Service PJ'!$B19&amp;'Service PJ'!$A19&amp;"*",'EPA_US9RT techs'!$A$2:$I$1722,9,FALSE),"")</f>
        <v/>
      </c>
      <c r="AE21" s="14" t="str">
        <f>IFERROR(VLOOKUP($A$1&amp;'Service PJ'!$D19&amp;'Service PJ'!$B19&amp;'Service PJ'!$A19&amp;"*",'EPA_US9RT techs'!$A$2:$I$1722,9,FALSE),"")</f>
        <v/>
      </c>
      <c r="AG21" t="str">
        <f>IF(SUM(AH21:AX21)=0,"\I:",'Service PJ'!$D19&amp;"_"&amp;'Service PJ'!$E19&amp;"_"&amp;'Service PJ'!$C19)</f>
        <v>\I:</v>
      </c>
      <c r="AH21" s="14" t="str">
        <f>IFERROR(VLOOKUP($AG$1&amp;'Service PJ'!$D19&amp;'Service PJ'!$B19&amp;'Service PJ'!$A19&amp;"*",'EPA_US9RT techs'!$A$2:$I$1722,9,FALSE),"")</f>
        <v/>
      </c>
      <c r="AI21" s="14" t="str">
        <f>IFERROR(VLOOKUP($AG$1&amp;'Service PJ'!$D19&amp;'Service PJ'!$B19&amp;'Service PJ'!$A19&amp;"*",'EPA_US9RT techs'!$A$2:$I$1722,9,FALSE),"")</f>
        <v/>
      </c>
      <c r="AJ21" s="14" t="str">
        <f>IFERROR(VLOOKUP($AG$1&amp;'Service PJ'!$D19&amp;'Service PJ'!$B19&amp;'Service PJ'!$A19&amp;"*",'EPA_US9RT techs'!$A$2:$I$1722,9,FALSE),"")</f>
        <v/>
      </c>
      <c r="AK21" s="14" t="str">
        <f>IFERROR(VLOOKUP($AG$1&amp;'Service PJ'!$D19&amp;'Service PJ'!$B19&amp;'Service PJ'!$A19&amp;"*",'EPA_US9RT techs'!$A$2:$I$1722,9,FALSE),"")</f>
        <v/>
      </c>
      <c r="AL21" s="14" t="str">
        <f>IFERROR(VLOOKUP($AG$1&amp;'Service PJ'!$D19&amp;'Service PJ'!$B19&amp;'Service PJ'!$A19&amp;"*",'EPA_US9RT techs'!$A$2:$I$1722,9,FALSE),"")</f>
        <v/>
      </c>
      <c r="AM21" s="14" t="str">
        <f>IFERROR(VLOOKUP($AG$1&amp;'Service PJ'!$D19&amp;'Service PJ'!$B19&amp;'Service PJ'!$A19&amp;"*",'EPA_US9RT techs'!$A$2:$I$1722,9,FALSE),"")</f>
        <v/>
      </c>
      <c r="AN21" s="14" t="str">
        <f>IFERROR(VLOOKUP($AG$1&amp;'Service PJ'!$D19&amp;'Service PJ'!$B19&amp;'Service PJ'!$A19&amp;"*",'EPA_US9RT techs'!$A$2:$I$1722,9,FALSE),"")</f>
        <v/>
      </c>
      <c r="AO21" s="14" t="str">
        <f>IFERROR(VLOOKUP($AG$1&amp;'Service PJ'!$D19&amp;'Service PJ'!$B19&amp;'Service PJ'!$A19&amp;"*",'EPA_US9RT techs'!$A$2:$I$1722,9,FALSE),"")</f>
        <v/>
      </c>
      <c r="AP21" s="14" t="str">
        <f>IFERROR(VLOOKUP($AG$1&amp;'Service PJ'!$D19&amp;'Service PJ'!$B19&amp;'Service PJ'!$A19&amp;"*",'EPA_US9RT techs'!$A$2:$I$1722,9,FALSE),"")</f>
        <v/>
      </c>
      <c r="AQ21" s="14" t="str">
        <f>IFERROR(VLOOKUP($AG$1&amp;'Service PJ'!$D19&amp;'Service PJ'!$B19&amp;'Service PJ'!$A19&amp;"*",'EPA_US9RT techs'!$A$2:$I$1722,9,FALSE),"")</f>
        <v/>
      </c>
      <c r="AR21" s="14" t="str">
        <f>IFERROR(VLOOKUP($AG$1&amp;'Service PJ'!$D19&amp;'Service PJ'!$B19&amp;'Service PJ'!$A19&amp;"*",'EPA_US9RT techs'!$A$2:$I$1722,9,FALSE),"")</f>
        <v/>
      </c>
      <c r="AS21" s="14" t="str">
        <f>IFERROR(VLOOKUP($AG$1&amp;'Service PJ'!$D19&amp;'Service PJ'!$B19&amp;'Service PJ'!$A19&amp;"*",'EPA_US9RT techs'!$A$2:$I$1722,9,FALSE),"")</f>
        <v/>
      </c>
      <c r="AT21" s="14" t="str">
        <f>IFERROR(VLOOKUP($AG$1&amp;'Service PJ'!$D19&amp;'Service PJ'!$B19&amp;'Service PJ'!$A19&amp;"*",'EPA_US9RT techs'!$A$2:$I$1722,9,FALSE),"")</f>
        <v/>
      </c>
      <c r="AU21" s="14" t="str">
        <f>IFERROR(VLOOKUP($AG$1&amp;'Service PJ'!$D19&amp;'Service PJ'!$B19&amp;'Service PJ'!$A19&amp;"*",'EPA_US9RT techs'!$A$2:$I$1722,9,FALSE),"")</f>
        <v/>
      </c>
      <c r="AV21" s="14" t="str">
        <f>IFERROR(VLOOKUP($AG$1&amp;'Service PJ'!$D19&amp;'Service PJ'!$B19&amp;'Service PJ'!$A19&amp;"*",'EPA_US9RT techs'!$A$2:$I$1722,9,FALSE),"")</f>
        <v/>
      </c>
      <c r="AW21" s="14" t="str">
        <f>IFERROR(VLOOKUP($AG$1&amp;'Service PJ'!$D19&amp;'Service PJ'!$B19&amp;'Service PJ'!$A19&amp;"*",'EPA_US9RT techs'!$A$2:$I$1722,9,FALSE),"")</f>
        <v/>
      </c>
      <c r="AX21" s="14" t="str">
        <f>IFERROR(VLOOKUP($AG$1&amp;'Service PJ'!$D19&amp;'Service PJ'!$B19&amp;'Service PJ'!$A19&amp;"*",'EPA_US9RT techs'!$A$2:$I$1722,9,FALSE),"")</f>
        <v/>
      </c>
      <c r="AY21" s="14" t="str">
        <f>IFERROR(VLOOKUP($AG$1&amp;'Service PJ'!$D19&amp;'Service PJ'!$B19&amp;'Service PJ'!$A19&amp;"*",'EPA_US9RT techs'!$A$2:$I$1722,9,FALSE),"")</f>
        <v/>
      </c>
      <c r="AZ21" s="14" t="str">
        <f>IFERROR(VLOOKUP($AG$1&amp;'Service PJ'!$D19&amp;'Service PJ'!$B19&amp;'Service PJ'!$A19&amp;"*",'EPA_US9RT techs'!$A$2:$I$1722,9,FALSE),"")</f>
        <v/>
      </c>
      <c r="BA21" s="14" t="str">
        <f>IFERROR(VLOOKUP($AG$1&amp;'Service PJ'!$D19&amp;'Service PJ'!$B19&amp;'Service PJ'!$A19&amp;"*",'EPA_US9RT techs'!$A$2:$I$1722,9,FALSE),"")</f>
        <v/>
      </c>
      <c r="BB21" s="14" t="str">
        <f>IFERROR(VLOOKUP($AG$1&amp;'Service PJ'!$D19&amp;'Service PJ'!$B19&amp;'Service PJ'!$A19&amp;"*",'EPA_US9RT techs'!$A$2:$I$1722,9,FALSE),"")</f>
        <v/>
      </c>
      <c r="BC21" s="14" t="str">
        <f>IFERROR(VLOOKUP($AG$1&amp;'Service PJ'!$D19&amp;'Service PJ'!$B19&amp;'Service PJ'!$A19&amp;"*",'EPA_US9RT techs'!$A$2:$I$1722,9,FALSE),"")</f>
        <v/>
      </c>
      <c r="BD21" s="14" t="str">
        <f>IFERROR(VLOOKUP($AG$1&amp;'Service PJ'!$D19&amp;'Service PJ'!$B19&amp;'Service PJ'!$A19&amp;"*",'EPA_US9RT techs'!$A$2:$I$1722,9,FALSE),"")</f>
        <v/>
      </c>
      <c r="BE21" s="14" t="str">
        <f>IFERROR(VLOOKUP($AG$1&amp;'Service PJ'!$D19&amp;'Service PJ'!$B19&amp;'Service PJ'!$A19&amp;"*",'EPA_US9RT techs'!$A$2:$I$1722,9,FALSE),"")</f>
        <v/>
      </c>
      <c r="BF21" s="14" t="str">
        <f>IFERROR(VLOOKUP($AG$1&amp;'Service PJ'!$D19&amp;'Service PJ'!$B19&amp;'Service PJ'!$A19&amp;"*",'EPA_US9RT techs'!$A$2:$I$1722,9,FALSE),"")</f>
        <v/>
      </c>
      <c r="BG21" s="14" t="str">
        <f>IFERROR(VLOOKUP($AG$1&amp;'Service PJ'!$D19&amp;'Service PJ'!$B19&amp;'Service PJ'!$A19&amp;"*",'EPA_US9RT techs'!$A$2:$I$1722,9,FALSE),"")</f>
        <v/>
      </c>
      <c r="BH21" s="14" t="str">
        <f>IFERROR(VLOOKUP($AG$1&amp;'Service PJ'!$D19&amp;'Service PJ'!$B19&amp;'Service PJ'!$A19&amp;"*",'EPA_US9RT techs'!$A$2:$I$1722,9,FALSE),"")</f>
        <v/>
      </c>
      <c r="BI21" s="14" t="str">
        <f>IFERROR(VLOOKUP($AG$1&amp;'Service PJ'!$D19&amp;'Service PJ'!$B19&amp;'Service PJ'!$A19&amp;"*",'EPA_US9RT techs'!$A$2:$I$1722,9,FALSE),"")</f>
        <v/>
      </c>
      <c r="BJ21" s="14" t="str">
        <f>IFERROR(VLOOKUP($AG$1&amp;'Service PJ'!$D19&amp;'Service PJ'!$B19&amp;'Service PJ'!$A19&amp;"*",'EPA_US9RT techs'!$A$2:$I$1722,9,FALSE),"")</f>
        <v/>
      </c>
      <c r="BK21" s="14" t="str">
        <f>IFERROR(VLOOKUP($AG$1&amp;'Service PJ'!$D19&amp;'Service PJ'!$B19&amp;'Service PJ'!$A19&amp;"*",'EPA_US9RT techs'!$A$2:$I$1722,9,FALSE),"")</f>
        <v/>
      </c>
      <c r="BM21" t="str">
        <f>IF(SUM(BN21:CD21)=0,"\I:",'Service PJ'!$D19&amp;"_"&amp;'Service PJ'!$E19&amp;"_"&amp;'Service PJ'!$C19)</f>
        <v>\I:</v>
      </c>
      <c r="BN21" s="14" t="str">
        <f>IFERROR(VLOOKUP($BM$1&amp;'Service PJ'!$D19&amp;'Service PJ'!$B19&amp;'Service PJ'!$A19&amp;"*",'EPA_US9RT techs'!$A$2:$I$1722,9,FALSE),"")</f>
        <v/>
      </c>
      <c r="BO21" s="14" t="str">
        <f>IFERROR(VLOOKUP($BM$1&amp;'Service PJ'!$D19&amp;'Service PJ'!$B19&amp;'Service PJ'!$A19&amp;"*",'EPA_US9RT techs'!$A$2:$I$1722,9,FALSE),"")</f>
        <v/>
      </c>
      <c r="BP21" s="14" t="str">
        <f>IFERROR(VLOOKUP($BM$1&amp;'Service PJ'!$D19&amp;'Service PJ'!$B19&amp;'Service PJ'!$A19&amp;"*",'EPA_US9RT techs'!$A$2:$I$1722,9,FALSE),"")</f>
        <v/>
      </c>
      <c r="BQ21" s="14" t="str">
        <f>IFERROR(VLOOKUP($BM$1&amp;'Service PJ'!$D19&amp;'Service PJ'!$B19&amp;'Service PJ'!$A19&amp;"*",'EPA_US9RT techs'!$A$2:$I$1722,9,FALSE),"")</f>
        <v/>
      </c>
      <c r="BR21" s="14" t="str">
        <f>IFERROR(VLOOKUP($BM$1&amp;'Service PJ'!$D19&amp;'Service PJ'!$B19&amp;'Service PJ'!$A19&amp;"*",'EPA_US9RT techs'!$A$2:$I$1722,9,FALSE),"")</f>
        <v/>
      </c>
      <c r="BS21" s="14" t="str">
        <f>IFERROR(VLOOKUP($BM$1&amp;'Service PJ'!$D19&amp;'Service PJ'!$B19&amp;'Service PJ'!$A19&amp;"*",'EPA_US9RT techs'!$A$2:$I$1722,9,FALSE),"")</f>
        <v/>
      </c>
      <c r="BT21" s="14" t="str">
        <f>IFERROR(VLOOKUP($BM$1&amp;'Service PJ'!$D19&amp;'Service PJ'!$B19&amp;'Service PJ'!$A19&amp;"*",'EPA_US9RT techs'!$A$2:$I$1722,9,FALSE),"")</f>
        <v/>
      </c>
      <c r="BU21" s="14" t="str">
        <f>IFERROR(VLOOKUP($BM$1&amp;'Service PJ'!$D19&amp;'Service PJ'!$B19&amp;'Service PJ'!$A19&amp;"*",'EPA_US9RT techs'!$A$2:$I$1722,9,FALSE),"")</f>
        <v/>
      </c>
      <c r="BV21" s="14" t="str">
        <f>IFERROR(VLOOKUP($BM$1&amp;'Service PJ'!$D19&amp;'Service PJ'!$B19&amp;'Service PJ'!$A19&amp;"*",'EPA_US9RT techs'!$A$2:$I$1722,9,FALSE),"")</f>
        <v/>
      </c>
      <c r="BW21" s="14" t="str">
        <f>IFERROR(VLOOKUP($BM$1&amp;'Service PJ'!$D19&amp;'Service PJ'!$B19&amp;'Service PJ'!$A19&amp;"*",'EPA_US9RT techs'!$A$2:$I$1722,9,FALSE),"")</f>
        <v/>
      </c>
      <c r="BX21" s="14" t="str">
        <f>IFERROR(VLOOKUP($BM$1&amp;'Service PJ'!$D19&amp;'Service PJ'!$B19&amp;'Service PJ'!$A19&amp;"*",'EPA_US9RT techs'!$A$2:$I$1722,9,FALSE),"")</f>
        <v/>
      </c>
      <c r="BY21" s="14" t="str">
        <f>IFERROR(VLOOKUP($BM$1&amp;'Service PJ'!$D19&amp;'Service PJ'!$B19&amp;'Service PJ'!$A19&amp;"*",'EPA_US9RT techs'!$A$2:$I$1722,9,FALSE),"")</f>
        <v/>
      </c>
      <c r="BZ21" s="14" t="str">
        <f>IFERROR(VLOOKUP($BM$1&amp;'Service PJ'!$D19&amp;'Service PJ'!$B19&amp;'Service PJ'!$A19&amp;"*",'EPA_US9RT techs'!$A$2:$I$1722,9,FALSE),"")</f>
        <v/>
      </c>
      <c r="CA21" s="14" t="str">
        <f>IFERROR(VLOOKUP($BM$1&amp;'Service PJ'!$D19&amp;'Service PJ'!$B19&amp;'Service PJ'!$A19&amp;"*",'EPA_US9RT techs'!$A$2:$I$1722,9,FALSE),"")</f>
        <v/>
      </c>
      <c r="CB21" s="14" t="str">
        <f>IFERROR(VLOOKUP($BM$1&amp;'Service PJ'!$D19&amp;'Service PJ'!$B19&amp;'Service PJ'!$A19&amp;"*",'EPA_US9RT techs'!$A$2:$I$1722,9,FALSE),"")</f>
        <v/>
      </c>
      <c r="CC21" s="14" t="str">
        <f>IFERROR(VLOOKUP($BM$1&amp;'Service PJ'!$D19&amp;'Service PJ'!$B19&amp;'Service PJ'!$A19&amp;"*",'EPA_US9RT techs'!$A$2:$I$1722,9,FALSE),"")</f>
        <v/>
      </c>
      <c r="CD21" s="14" t="str">
        <f>IFERROR(VLOOKUP($BM$1&amp;'Service PJ'!$D19&amp;'Service PJ'!$B19&amp;'Service PJ'!$A19&amp;"*",'EPA_US9RT techs'!$A$2:$I$1722,9,FALSE),"")</f>
        <v/>
      </c>
      <c r="CE21" s="14" t="str">
        <f>IFERROR(VLOOKUP($BM$1&amp;'Service PJ'!$D19&amp;'Service PJ'!$B19&amp;'Service PJ'!$A19&amp;"*",'EPA_US9RT techs'!$A$2:$I$1722,9,FALSE),"")</f>
        <v/>
      </c>
      <c r="CF21" s="14" t="str">
        <f>IFERROR(VLOOKUP($BM$1&amp;'Service PJ'!$D19&amp;'Service PJ'!$B19&amp;'Service PJ'!$A19&amp;"*",'EPA_US9RT techs'!$A$2:$I$1722,9,FALSE),"")</f>
        <v/>
      </c>
      <c r="CG21" s="14" t="str">
        <f>IFERROR(VLOOKUP($BM$1&amp;'Service PJ'!$D19&amp;'Service PJ'!$B19&amp;'Service PJ'!$A19&amp;"*",'EPA_US9RT techs'!$A$2:$I$1722,9,FALSE),"")</f>
        <v/>
      </c>
      <c r="CH21" s="14" t="str">
        <f>IFERROR(VLOOKUP($BM$1&amp;'Service PJ'!$D19&amp;'Service PJ'!$B19&amp;'Service PJ'!$A19&amp;"*",'EPA_US9RT techs'!$A$2:$I$1722,9,FALSE),"")</f>
        <v/>
      </c>
      <c r="CI21" s="14" t="str">
        <f>IFERROR(VLOOKUP($BM$1&amp;'Service PJ'!$D19&amp;'Service PJ'!$B19&amp;'Service PJ'!$A19&amp;"*",'EPA_US9RT techs'!$A$2:$I$1722,9,FALSE),"")</f>
        <v/>
      </c>
      <c r="CJ21" s="14" t="str">
        <f>IFERROR(VLOOKUP($BM$1&amp;'Service PJ'!$D19&amp;'Service PJ'!$B19&amp;'Service PJ'!$A19&amp;"*",'EPA_US9RT techs'!$A$2:$I$1722,9,FALSE),"")</f>
        <v/>
      </c>
      <c r="CK21" s="14" t="str">
        <f>IFERROR(VLOOKUP($BM$1&amp;'Service PJ'!$D19&amp;'Service PJ'!$B19&amp;'Service PJ'!$A19&amp;"*",'EPA_US9RT techs'!$A$2:$I$1722,9,FALSE),"")</f>
        <v/>
      </c>
      <c r="CL21" s="14" t="str">
        <f>IFERROR(VLOOKUP($BM$1&amp;'Service PJ'!$D19&amp;'Service PJ'!$B19&amp;'Service PJ'!$A19&amp;"*",'EPA_US9RT techs'!$A$2:$I$1722,9,FALSE),"")</f>
        <v/>
      </c>
      <c r="CM21" s="14" t="str">
        <f>IFERROR(VLOOKUP($BM$1&amp;'Service PJ'!$D19&amp;'Service PJ'!$B19&amp;'Service PJ'!$A19&amp;"*",'EPA_US9RT techs'!$A$2:$I$1722,9,FALSE),"")</f>
        <v/>
      </c>
      <c r="CN21" s="14" t="str">
        <f>IFERROR(VLOOKUP($BM$1&amp;'Service PJ'!$D19&amp;'Service PJ'!$B19&amp;'Service PJ'!$A19&amp;"*",'EPA_US9RT techs'!$A$2:$I$1722,9,FALSE),"")</f>
        <v/>
      </c>
      <c r="CO21" s="14" t="str">
        <f>IFERROR(VLOOKUP($BM$1&amp;'Service PJ'!$D19&amp;'Service PJ'!$B19&amp;'Service PJ'!$A19&amp;"*",'EPA_US9RT techs'!$A$2:$I$1722,9,FALSE),"")</f>
        <v/>
      </c>
      <c r="CP21" s="14" t="str">
        <f>IFERROR(VLOOKUP($BM$1&amp;'Service PJ'!$D19&amp;'Service PJ'!$B19&amp;'Service PJ'!$A19&amp;"*",'EPA_US9RT techs'!$A$2:$I$1722,9,FALSE),"")</f>
        <v/>
      </c>
      <c r="CQ21" s="14" t="str">
        <f>IFERROR(VLOOKUP($BM$1&amp;'Service PJ'!$D19&amp;'Service PJ'!$B19&amp;'Service PJ'!$A19&amp;"*",'EPA_US9RT techs'!$A$2:$I$1722,9,FALSE),"")</f>
        <v/>
      </c>
      <c r="CS21" t="str">
        <f>IF(SUM(CT21:DJ21)=0,"\I:",'Service PJ'!$D19&amp;"_"&amp;'Service PJ'!$E19&amp;"_"&amp;'Service PJ'!$C19)</f>
        <v>IOI_OTH_ELC</v>
      </c>
      <c r="CT21" s="2">
        <f>IFERROR(VLOOKUP($CS$1&amp;'Service PJ'!$D19&amp;'Service PJ'!$B19&amp;'Service PJ'!$A19&amp;"*",'EPA_US9RT techs'!$A$2:$I$1722,9,FALSE),"")</f>
        <v>30</v>
      </c>
      <c r="CU21" s="2">
        <f>IFERROR(VLOOKUP($CS$1&amp;'Service PJ'!$D19&amp;'Service PJ'!$B19&amp;'Service PJ'!$A19&amp;"*",'EPA_US9RT techs'!$A$2:$I$1722,9,FALSE),"")</f>
        <v>30</v>
      </c>
      <c r="CV21" s="2">
        <f>IFERROR(VLOOKUP($CS$1&amp;'Service PJ'!$D19&amp;'Service PJ'!$B19&amp;'Service PJ'!$A19&amp;"*",'EPA_US9RT techs'!$A$2:$I$1722,9,FALSE),"")</f>
        <v>30</v>
      </c>
      <c r="CW21" s="2">
        <f>IFERROR(VLOOKUP($CS$1&amp;'Service PJ'!$D19&amp;'Service PJ'!$B19&amp;'Service PJ'!$A19&amp;"*",'EPA_US9RT techs'!$A$2:$I$1722,9,FALSE),"")</f>
        <v>30</v>
      </c>
      <c r="CX21" s="2">
        <f>IFERROR(VLOOKUP($CS$1&amp;'Service PJ'!$D19&amp;'Service PJ'!$B19&amp;'Service PJ'!$A19&amp;"*",'EPA_US9RT techs'!$A$2:$I$1722,9,FALSE),"")</f>
        <v>30</v>
      </c>
      <c r="CY21" s="2">
        <f>IFERROR(VLOOKUP($CS$1&amp;'Service PJ'!$D19&amp;'Service PJ'!$B19&amp;'Service PJ'!$A19&amp;"*",'EPA_US9RT techs'!$A$2:$I$1722,9,FALSE),"")</f>
        <v>30</v>
      </c>
      <c r="CZ21" s="2">
        <f>IFERROR(VLOOKUP($CS$1&amp;'Service PJ'!$D19&amp;'Service PJ'!$B19&amp;'Service PJ'!$A19&amp;"*",'EPA_US9RT techs'!$A$2:$I$1722,9,FALSE),"")</f>
        <v>30</v>
      </c>
      <c r="DA21" s="2">
        <f>IFERROR(VLOOKUP($CS$1&amp;'Service PJ'!$D19&amp;'Service PJ'!$B19&amp;'Service PJ'!$A19&amp;"*",'EPA_US9RT techs'!$A$2:$I$1722,9,FALSE),"")</f>
        <v>30</v>
      </c>
      <c r="DB21" s="2">
        <f>IFERROR(VLOOKUP($CS$1&amp;'Service PJ'!$D19&amp;'Service PJ'!$B19&amp;'Service PJ'!$A19&amp;"*",'EPA_US9RT techs'!$A$2:$I$1722,9,FALSE),"")</f>
        <v>30</v>
      </c>
      <c r="DC21" s="2">
        <f>IFERROR(VLOOKUP($CS$1&amp;'Service PJ'!$D19&amp;'Service PJ'!$B19&amp;'Service PJ'!$A19&amp;"*",'EPA_US9RT techs'!$A$2:$I$1722,9,FALSE),"")</f>
        <v>30</v>
      </c>
      <c r="DD21" s="2">
        <f>IFERROR(VLOOKUP($CS$1&amp;'Service PJ'!$D19&amp;'Service PJ'!$B19&amp;'Service PJ'!$A19&amp;"*",'EPA_US9RT techs'!$A$2:$I$1722,9,FALSE),"")</f>
        <v>30</v>
      </c>
      <c r="DE21" s="2">
        <f>IFERROR(VLOOKUP($CS$1&amp;'Service PJ'!$D19&amp;'Service PJ'!$B19&amp;'Service PJ'!$A19&amp;"*",'EPA_US9RT techs'!$A$2:$I$1722,9,FALSE),"")</f>
        <v>30</v>
      </c>
      <c r="DF21" s="2">
        <f>IFERROR(VLOOKUP($CS$1&amp;'Service PJ'!$D19&amp;'Service PJ'!$B19&amp;'Service PJ'!$A19&amp;"*",'EPA_US9RT techs'!$A$2:$I$1722,9,FALSE),"")</f>
        <v>30</v>
      </c>
      <c r="DG21" s="2">
        <f>IFERROR(VLOOKUP($CS$1&amp;'Service PJ'!$D19&amp;'Service PJ'!$B19&amp;'Service PJ'!$A19&amp;"*",'EPA_US9RT techs'!$A$2:$I$1722,9,FALSE),"")</f>
        <v>30</v>
      </c>
      <c r="DH21" s="2">
        <f>IFERROR(VLOOKUP($CS$1&amp;'Service PJ'!$D19&amp;'Service PJ'!$B19&amp;'Service PJ'!$A19&amp;"*",'EPA_US9RT techs'!$A$2:$I$1722,9,FALSE),"")</f>
        <v>30</v>
      </c>
      <c r="DI21" s="2">
        <f>IFERROR(VLOOKUP($CS$1&amp;'Service PJ'!$D19&amp;'Service PJ'!$B19&amp;'Service PJ'!$A19&amp;"*",'EPA_US9RT techs'!$A$2:$I$1722,9,FALSE),"")</f>
        <v>30</v>
      </c>
      <c r="DJ21" s="2">
        <f>IFERROR(VLOOKUP($CS$1&amp;'Service PJ'!$D19&amp;'Service PJ'!$B19&amp;'Service PJ'!$A19&amp;"*",'EPA_US9RT techs'!$A$2:$I$1722,9,FALSE),"")</f>
        <v>30</v>
      </c>
      <c r="DK21" s="2">
        <f>IFERROR(VLOOKUP($CS$1&amp;'Service PJ'!$D19&amp;'Service PJ'!$B19&amp;'Service PJ'!$A19&amp;"*",'EPA_US9RT techs'!$A$2:$I$1722,9,FALSE),"")</f>
        <v>30</v>
      </c>
      <c r="DL21" s="2">
        <f>IFERROR(VLOOKUP($CS$1&amp;'Service PJ'!$D19&amp;'Service PJ'!$B19&amp;'Service PJ'!$A19&amp;"*",'EPA_US9RT techs'!$A$2:$I$1722,9,FALSE),"")</f>
        <v>30</v>
      </c>
      <c r="DM21" s="2">
        <f>IFERROR(VLOOKUP($CS$1&amp;'Service PJ'!$D19&amp;'Service PJ'!$B19&amp;'Service PJ'!$A19&amp;"*",'EPA_US9RT techs'!$A$2:$I$1722,9,FALSE),"")</f>
        <v>30</v>
      </c>
      <c r="DN21" s="2">
        <f>IFERROR(VLOOKUP($CS$1&amp;'Service PJ'!$D19&amp;'Service PJ'!$B19&amp;'Service PJ'!$A19&amp;"*",'EPA_US9RT techs'!$A$2:$I$1722,9,FALSE),"")</f>
        <v>30</v>
      </c>
      <c r="DO21" s="2">
        <f>IFERROR(VLOOKUP($CS$1&amp;'Service PJ'!$D19&amp;'Service PJ'!$B19&amp;'Service PJ'!$A19&amp;"*",'EPA_US9RT techs'!$A$2:$I$1722,9,FALSE),"")</f>
        <v>30</v>
      </c>
      <c r="DP21" s="2">
        <f>IFERROR(VLOOKUP($CS$1&amp;'Service PJ'!$D19&amp;'Service PJ'!$B19&amp;'Service PJ'!$A19&amp;"*",'EPA_US9RT techs'!$A$2:$I$1722,9,FALSE),"")</f>
        <v>30</v>
      </c>
      <c r="DQ21" s="2">
        <f>IFERROR(VLOOKUP($CS$1&amp;'Service PJ'!$D19&amp;'Service PJ'!$B19&amp;'Service PJ'!$A19&amp;"*",'EPA_US9RT techs'!$A$2:$I$1722,9,FALSE),"")</f>
        <v>30</v>
      </c>
      <c r="DR21" s="2">
        <f>IFERROR(VLOOKUP($CS$1&amp;'Service PJ'!$D19&amp;'Service PJ'!$B19&amp;'Service PJ'!$A19&amp;"*",'EPA_US9RT techs'!$A$2:$I$1722,9,FALSE),"")</f>
        <v>30</v>
      </c>
      <c r="DS21" s="2">
        <f>IFERROR(VLOOKUP($CS$1&amp;'Service PJ'!$D19&amp;'Service PJ'!$B19&amp;'Service PJ'!$A19&amp;"*",'EPA_US9RT techs'!$A$2:$I$1722,9,FALSE),"")</f>
        <v>30</v>
      </c>
      <c r="DT21" s="2">
        <f>IFERROR(VLOOKUP($CS$1&amp;'Service PJ'!$D19&amp;'Service PJ'!$B19&amp;'Service PJ'!$A19&amp;"*",'EPA_US9RT techs'!$A$2:$I$1722,9,FALSE),"")</f>
        <v>30</v>
      </c>
      <c r="DU21" s="2">
        <f>IFERROR(VLOOKUP($CS$1&amp;'Service PJ'!$D19&amp;'Service PJ'!$B19&amp;'Service PJ'!$A19&amp;"*",'EPA_US9RT techs'!$A$2:$I$1722,9,FALSE),"")</f>
        <v>30</v>
      </c>
      <c r="DV21" s="2">
        <f>IFERROR(VLOOKUP($CS$1&amp;'Service PJ'!$D19&amp;'Service PJ'!$B19&amp;'Service PJ'!$A19&amp;"*",'EPA_US9RT techs'!$A$2:$I$1722,9,FALSE),"")</f>
        <v>30</v>
      </c>
      <c r="DW21" s="2">
        <f>IFERROR(VLOOKUP($CS$1&amp;'Service PJ'!$D19&amp;'Service PJ'!$B19&amp;'Service PJ'!$A19&amp;"*",'EPA_US9RT techs'!$A$2:$I$1722,9,FALSE),"")</f>
        <v>30</v>
      </c>
    </row>
    <row r="22" spans="1:127" x14ac:dyDescent="0.45">
      <c r="A22" t="str">
        <f>IF(SUM(B22:R22)=0,"\I:",'Service PJ'!$D20&amp;"_"&amp;'Service PJ'!$E20&amp;"_"&amp;'Service PJ'!$C20)</f>
        <v>ICH_STM_ELC</v>
      </c>
      <c r="B22" s="14">
        <f>IFERROR(VLOOKUP($A$1&amp;'Service PJ'!$D20&amp;'Service PJ'!$B20&amp;'Service PJ'!$A20&amp;"*",'EPA_US9RT techs'!$A$2:$I$1722,9,FALSE),"")</f>
        <v>2.6098709723</v>
      </c>
      <c r="C22" s="14">
        <f>IFERROR(VLOOKUP($A$1&amp;'Service PJ'!$D20&amp;'Service PJ'!$B20&amp;'Service PJ'!$A20&amp;"*",'EPA_US9RT techs'!$A$2:$I$1722,9,FALSE),"")</f>
        <v>2.6098709723</v>
      </c>
      <c r="D22" s="14">
        <f>IFERROR(VLOOKUP($A$1&amp;'Service PJ'!$D20&amp;'Service PJ'!$B20&amp;'Service PJ'!$A20&amp;"*",'EPA_US9RT techs'!$A$2:$I$1722,9,FALSE),"")</f>
        <v>2.6098709723</v>
      </c>
      <c r="E22" s="14">
        <f>IFERROR(VLOOKUP($A$1&amp;'Service PJ'!$D20&amp;'Service PJ'!$B20&amp;'Service PJ'!$A20&amp;"*",'EPA_US9RT techs'!$A$2:$I$1722,9,FALSE),"")</f>
        <v>2.6098709723</v>
      </c>
      <c r="F22" s="14">
        <f>IFERROR(VLOOKUP($A$1&amp;'Service PJ'!$D20&amp;'Service PJ'!$B20&amp;'Service PJ'!$A20&amp;"*",'EPA_US9RT techs'!$A$2:$I$1722,9,FALSE),"")</f>
        <v>2.6098709723</v>
      </c>
      <c r="G22" s="14">
        <f>IFERROR(VLOOKUP($A$1&amp;'Service PJ'!$D20&amp;'Service PJ'!$B20&amp;'Service PJ'!$A20&amp;"*",'EPA_US9RT techs'!$A$2:$I$1722,9,FALSE),"")</f>
        <v>2.6098709723</v>
      </c>
      <c r="H22" s="14">
        <f>IFERROR(VLOOKUP($A$1&amp;'Service PJ'!$D20&amp;'Service PJ'!$B20&amp;'Service PJ'!$A20&amp;"*",'EPA_US9RT techs'!$A$2:$I$1722,9,FALSE),"")</f>
        <v>2.6098709723</v>
      </c>
      <c r="I22" s="14">
        <f>IFERROR(VLOOKUP($A$1&amp;'Service PJ'!$D20&amp;'Service PJ'!$B20&amp;'Service PJ'!$A20&amp;"*",'EPA_US9RT techs'!$A$2:$I$1722,9,FALSE),"")</f>
        <v>2.6098709723</v>
      </c>
      <c r="J22" s="14">
        <f>IFERROR(VLOOKUP($A$1&amp;'Service PJ'!$D20&amp;'Service PJ'!$B20&amp;'Service PJ'!$A20&amp;"*",'EPA_US9RT techs'!$A$2:$I$1722,9,FALSE),"")</f>
        <v>2.6098709723</v>
      </c>
      <c r="K22" s="14">
        <f>IFERROR(VLOOKUP($A$1&amp;'Service PJ'!$D20&amp;'Service PJ'!$B20&amp;'Service PJ'!$A20&amp;"*",'EPA_US9RT techs'!$A$2:$I$1722,9,FALSE),"")</f>
        <v>2.6098709723</v>
      </c>
      <c r="L22" s="14">
        <f>IFERROR(VLOOKUP($A$1&amp;'Service PJ'!$D20&amp;'Service PJ'!$B20&amp;'Service PJ'!$A20&amp;"*",'EPA_US9RT techs'!$A$2:$I$1722,9,FALSE),"")</f>
        <v>2.6098709723</v>
      </c>
      <c r="M22" s="14">
        <f>IFERROR(VLOOKUP($A$1&amp;'Service PJ'!$D20&amp;'Service PJ'!$B20&amp;'Service PJ'!$A20&amp;"*",'EPA_US9RT techs'!$A$2:$I$1722,9,FALSE),"")</f>
        <v>2.6098709723</v>
      </c>
      <c r="N22" s="14">
        <f>IFERROR(VLOOKUP($A$1&amp;'Service PJ'!$D20&amp;'Service PJ'!$B20&amp;'Service PJ'!$A20&amp;"*",'EPA_US9RT techs'!$A$2:$I$1722,9,FALSE),"")</f>
        <v>2.6098709723</v>
      </c>
      <c r="O22" s="14">
        <f>IFERROR(VLOOKUP($A$1&amp;'Service PJ'!$D20&amp;'Service PJ'!$B20&amp;'Service PJ'!$A20&amp;"*",'EPA_US9RT techs'!$A$2:$I$1722,9,FALSE),"")</f>
        <v>2.6098709723</v>
      </c>
      <c r="P22" s="14">
        <f>IFERROR(VLOOKUP($A$1&amp;'Service PJ'!$D20&amp;'Service PJ'!$B20&amp;'Service PJ'!$A20&amp;"*",'EPA_US9RT techs'!$A$2:$I$1722,9,FALSE),"")</f>
        <v>2.6098709723</v>
      </c>
      <c r="Q22" s="14">
        <f>IFERROR(VLOOKUP($A$1&amp;'Service PJ'!$D20&amp;'Service PJ'!$B20&amp;'Service PJ'!$A20&amp;"*",'EPA_US9RT techs'!$A$2:$I$1722,9,FALSE),"")</f>
        <v>2.6098709723</v>
      </c>
      <c r="R22" s="14">
        <f>IFERROR(VLOOKUP($A$1&amp;'Service PJ'!$D20&amp;'Service PJ'!$B20&amp;'Service PJ'!$A20&amp;"*",'EPA_US9RT techs'!$A$2:$I$1722,9,FALSE),"")</f>
        <v>2.6098709723</v>
      </c>
      <c r="S22" s="14">
        <f>IFERROR(VLOOKUP($A$1&amp;'Service PJ'!$D20&amp;'Service PJ'!$B20&amp;'Service PJ'!$A20&amp;"*",'EPA_US9RT techs'!$A$2:$I$1722,9,FALSE),"")</f>
        <v>2.6098709723</v>
      </c>
      <c r="T22" s="14">
        <f>IFERROR(VLOOKUP($A$1&amp;'Service PJ'!$D20&amp;'Service PJ'!$B20&amp;'Service PJ'!$A20&amp;"*",'EPA_US9RT techs'!$A$2:$I$1722,9,FALSE),"")</f>
        <v>2.6098709723</v>
      </c>
      <c r="U22" s="14">
        <f>IFERROR(VLOOKUP($A$1&amp;'Service PJ'!$D20&amp;'Service PJ'!$B20&amp;'Service PJ'!$A20&amp;"*",'EPA_US9RT techs'!$A$2:$I$1722,9,FALSE),"")</f>
        <v>2.6098709723</v>
      </c>
      <c r="V22" s="14">
        <f>IFERROR(VLOOKUP($A$1&amp;'Service PJ'!$D20&amp;'Service PJ'!$B20&amp;'Service PJ'!$A20&amp;"*",'EPA_US9RT techs'!$A$2:$I$1722,9,FALSE),"")</f>
        <v>2.6098709723</v>
      </c>
      <c r="W22" s="14">
        <f>IFERROR(VLOOKUP($A$1&amp;'Service PJ'!$D20&amp;'Service PJ'!$B20&amp;'Service PJ'!$A20&amp;"*",'EPA_US9RT techs'!$A$2:$I$1722,9,FALSE),"")</f>
        <v>2.6098709723</v>
      </c>
      <c r="X22" s="14">
        <f>IFERROR(VLOOKUP($A$1&amp;'Service PJ'!$D20&amp;'Service PJ'!$B20&amp;'Service PJ'!$A20&amp;"*",'EPA_US9RT techs'!$A$2:$I$1722,9,FALSE),"")</f>
        <v>2.6098709723</v>
      </c>
      <c r="Y22" s="14">
        <f>IFERROR(VLOOKUP($A$1&amp;'Service PJ'!$D20&amp;'Service PJ'!$B20&amp;'Service PJ'!$A20&amp;"*",'EPA_US9RT techs'!$A$2:$I$1722,9,FALSE),"")</f>
        <v>2.6098709723</v>
      </c>
      <c r="Z22" s="14">
        <f>IFERROR(VLOOKUP($A$1&amp;'Service PJ'!$D20&amp;'Service PJ'!$B20&amp;'Service PJ'!$A20&amp;"*",'EPA_US9RT techs'!$A$2:$I$1722,9,FALSE),"")</f>
        <v>2.6098709723</v>
      </c>
      <c r="AA22" s="14">
        <f>IFERROR(VLOOKUP($A$1&amp;'Service PJ'!$D20&amp;'Service PJ'!$B20&amp;'Service PJ'!$A20&amp;"*",'EPA_US9RT techs'!$A$2:$I$1722,9,FALSE),"")</f>
        <v>2.6098709723</v>
      </c>
      <c r="AB22" s="14">
        <f>IFERROR(VLOOKUP($A$1&amp;'Service PJ'!$D20&amp;'Service PJ'!$B20&amp;'Service PJ'!$A20&amp;"*",'EPA_US9RT techs'!$A$2:$I$1722,9,FALSE),"")</f>
        <v>2.6098709723</v>
      </c>
      <c r="AC22" s="14">
        <f>IFERROR(VLOOKUP($A$1&amp;'Service PJ'!$D20&amp;'Service PJ'!$B20&amp;'Service PJ'!$A20&amp;"*",'EPA_US9RT techs'!$A$2:$I$1722,9,FALSE),"")</f>
        <v>2.6098709723</v>
      </c>
      <c r="AD22" s="14">
        <f>IFERROR(VLOOKUP($A$1&amp;'Service PJ'!$D20&amp;'Service PJ'!$B20&amp;'Service PJ'!$A20&amp;"*",'EPA_US9RT techs'!$A$2:$I$1722,9,FALSE),"")</f>
        <v>2.6098709723</v>
      </c>
      <c r="AE22" s="14">
        <f>IFERROR(VLOOKUP($A$1&amp;'Service PJ'!$D20&amp;'Service PJ'!$B20&amp;'Service PJ'!$A20&amp;"*",'EPA_US9RT techs'!$A$2:$I$1722,9,FALSE),"")</f>
        <v>2.6098709723</v>
      </c>
      <c r="AG22" t="str">
        <f>IF(SUM(AH22:AX22)=0,"\I:",'Service PJ'!$D20&amp;"_"&amp;'Service PJ'!$E20&amp;"_"&amp;'Service PJ'!$C20)</f>
        <v>ICH_STM_ELC</v>
      </c>
      <c r="AH22" s="14">
        <f>IFERROR(VLOOKUP($AG$1&amp;'Service PJ'!$D20&amp;'Service PJ'!$B20&amp;'Service PJ'!$A20&amp;"*",'EPA_US9RT techs'!$A$2:$I$1722,9,FALSE),"")</f>
        <v>0.67484999999999995</v>
      </c>
      <c r="AI22" s="14">
        <f>IFERROR(VLOOKUP($AG$1&amp;'Service PJ'!$D20&amp;'Service PJ'!$B20&amp;'Service PJ'!$A20&amp;"*",'EPA_US9RT techs'!$A$2:$I$1722,9,FALSE),"")</f>
        <v>0.67484999999999995</v>
      </c>
      <c r="AJ22" s="14">
        <f>IFERROR(VLOOKUP($AG$1&amp;'Service PJ'!$D20&amp;'Service PJ'!$B20&amp;'Service PJ'!$A20&amp;"*",'EPA_US9RT techs'!$A$2:$I$1722,9,FALSE),"")</f>
        <v>0.67484999999999995</v>
      </c>
      <c r="AK22" s="14">
        <f>IFERROR(VLOOKUP($AG$1&amp;'Service PJ'!$D20&amp;'Service PJ'!$B20&amp;'Service PJ'!$A20&amp;"*",'EPA_US9RT techs'!$A$2:$I$1722,9,FALSE),"")</f>
        <v>0.67484999999999995</v>
      </c>
      <c r="AL22" s="14">
        <f>IFERROR(VLOOKUP($AG$1&amp;'Service PJ'!$D20&amp;'Service PJ'!$B20&amp;'Service PJ'!$A20&amp;"*",'EPA_US9RT techs'!$A$2:$I$1722,9,FALSE),"")</f>
        <v>0.67484999999999995</v>
      </c>
      <c r="AM22" s="14">
        <f>IFERROR(VLOOKUP($AG$1&amp;'Service PJ'!$D20&amp;'Service PJ'!$B20&amp;'Service PJ'!$A20&amp;"*",'EPA_US9RT techs'!$A$2:$I$1722,9,FALSE),"")</f>
        <v>0.67484999999999995</v>
      </c>
      <c r="AN22" s="14">
        <f>IFERROR(VLOOKUP($AG$1&amp;'Service PJ'!$D20&amp;'Service PJ'!$B20&amp;'Service PJ'!$A20&amp;"*",'EPA_US9RT techs'!$A$2:$I$1722,9,FALSE),"")</f>
        <v>0.67484999999999995</v>
      </c>
      <c r="AO22" s="14">
        <f>IFERROR(VLOOKUP($AG$1&amp;'Service PJ'!$D20&amp;'Service PJ'!$B20&amp;'Service PJ'!$A20&amp;"*",'EPA_US9RT techs'!$A$2:$I$1722,9,FALSE),"")</f>
        <v>0.67484999999999995</v>
      </c>
      <c r="AP22" s="14">
        <f>IFERROR(VLOOKUP($AG$1&amp;'Service PJ'!$D20&amp;'Service PJ'!$B20&amp;'Service PJ'!$A20&amp;"*",'EPA_US9RT techs'!$A$2:$I$1722,9,FALSE),"")</f>
        <v>0.67484999999999995</v>
      </c>
      <c r="AQ22" s="14">
        <f>IFERROR(VLOOKUP($AG$1&amp;'Service PJ'!$D20&amp;'Service PJ'!$B20&amp;'Service PJ'!$A20&amp;"*",'EPA_US9RT techs'!$A$2:$I$1722,9,FALSE),"")</f>
        <v>0.67484999999999995</v>
      </c>
      <c r="AR22" s="14">
        <f>IFERROR(VLOOKUP($AG$1&amp;'Service PJ'!$D20&amp;'Service PJ'!$B20&amp;'Service PJ'!$A20&amp;"*",'EPA_US9RT techs'!$A$2:$I$1722,9,FALSE),"")</f>
        <v>0.67484999999999995</v>
      </c>
      <c r="AS22" s="14">
        <f>IFERROR(VLOOKUP($AG$1&amp;'Service PJ'!$D20&amp;'Service PJ'!$B20&amp;'Service PJ'!$A20&amp;"*",'EPA_US9RT techs'!$A$2:$I$1722,9,FALSE),"")</f>
        <v>0.67484999999999995</v>
      </c>
      <c r="AT22" s="14">
        <f>IFERROR(VLOOKUP($AG$1&amp;'Service PJ'!$D20&amp;'Service PJ'!$B20&amp;'Service PJ'!$A20&amp;"*",'EPA_US9RT techs'!$A$2:$I$1722,9,FALSE),"")</f>
        <v>0.67484999999999995</v>
      </c>
      <c r="AU22" s="14">
        <f>IFERROR(VLOOKUP($AG$1&amp;'Service PJ'!$D20&amp;'Service PJ'!$B20&amp;'Service PJ'!$A20&amp;"*",'EPA_US9RT techs'!$A$2:$I$1722,9,FALSE),"")</f>
        <v>0.67484999999999995</v>
      </c>
      <c r="AV22" s="14">
        <f>IFERROR(VLOOKUP($AG$1&amp;'Service PJ'!$D20&amp;'Service PJ'!$B20&amp;'Service PJ'!$A20&amp;"*",'EPA_US9RT techs'!$A$2:$I$1722,9,FALSE),"")</f>
        <v>0.67484999999999995</v>
      </c>
      <c r="AW22" s="14">
        <f>IFERROR(VLOOKUP($AG$1&amp;'Service PJ'!$D20&amp;'Service PJ'!$B20&amp;'Service PJ'!$A20&amp;"*",'EPA_US9RT techs'!$A$2:$I$1722,9,FALSE),"")</f>
        <v>0.67484999999999995</v>
      </c>
      <c r="AX22" s="14">
        <f>IFERROR(VLOOKUP($AG$1&amp;'Service PJ'!$D20&amp;'Service PJ'!$B20&amp;'Service PJ'!$A20&amp;"*",'EPA_US9RT techs'!$A$2:$I$1722,9,FALSE),"")</f>
        <v>0.67484999999999995</v>
      </c>
      <c r="AY22" s="14">
        <f>IFERROR(VLOOKUP($AG$1&amp;'Service PJ'!$D20&amp;'Service PJ'!$B20&amp;'Service PJ'!$A20&amp;"*",'EPA_US9RT techs'!$A$2:$I$1722,9,FALSE),"")</f>
        <v>0.67484999999999995</v>
      </c>
      <c r="AZ22" s="14">
        <f>IFERROR(VLOOKUP($AG$1&amp;'Service PJ'!$D20&amp;'Service PJ'!$B20&amp;'Service PJ'!$A20&amp;"*",'EPA_US9RT techs'!$A$2:$I$1722,9,FALSE),"")</f>
        <v>0.67484999999999995</v>
      </c>
      <c r="BA22" s="14">
        <f>IFERROR(VLOOKUP($AG$1&amp;'Service PJ'!$D20&amp;'Service PJ'!$B20&amp;'Service PJ'!$A20&amp;"*",'EPA_US9RT techs'!$A$2:$I$1722,9,FALSE),"")</f>
        <v>0.67484999999999995</v>
      </c>
      <c r="BB22" s="14">
        <f>IFERROR(VLOOKUP($AG$1&amp;'Service PJ'!$D20&amp;'Service PJ'!$B20&amp;'Service PJ'!$A20&amp;"*",'EPA_US9RT techs'!$A$2:$I$1722,9,FALSE),"")</f>
        <v>0.67484999999999995</v>
      </c>
      <c r="BC22" s="14">
        <f>IFERROR(VLOOKUP($AG$1&amp;'Service PJ'!$D20&amp;'Service PJ'!$B20&amp;'Service PJ'!$A20&amp;"*",'EPA_US9RT techs'!$A$2:$I$1722,9,FALSE),"")</f>
        <v>0.67484999999999995</v>
      </c>
      <c r="BD22" s="14">
        <f>IFERROR(VLOOKUP($AG$1&amp;'Service PJ'!$D20&amp;'Service PJ'!$B20&amp;'Service PJ'!$A20&amp;"*",'EPA_US9RT techs'!$A$2:$I$1722,9,FALSE),"")</f>
        <v>0.67484999999999995</v>
      </c>
      <c r="BE22" s="14">
        <f>IFERROR(VLOOKUP($AG$1&amp;'Service PJ'!$D20&amp;'Service PJ'!$B20&amp;'Service PJ'!$A20&amp;"*",'EPA_US9RT techs'!$A$2:$I$1722,9,FALSE),"")</f>
        <v>0.67484999999999995</v>
      </c>
      <c r="BF22" s="14">
        <f>IFERROR(VLOOKUP($AG$1&amp;'Service PJ'!$D20&amp;'Service PJ'!$B20&amp;'Service PJ'!$A20&amp;"*",'EPA_US9RT techs'!$A$2:$I$1722,9,FALSE),"")</f>
        <v>0.67484999999999995</v>
      </c>
      <c r="BG22" s="14">
        <f>IFERROR(VLOOKUP($AG$1&amp;'Service PJ'!$D20&amp;'Service PJ'!$B20&amp;'Service PJ'!$A20&amp;"*",'EPA_US9RT techs'!$A$2:$I$1722,9,FALSE),"")</f>
        <v>0.67484999999999995</v>
      </c>
      <c r="BH22" s="14">
        <f>IFERROR(VLOOKUP($AG$1&amp;'Service PJ'!$D20&amp;'Service PJ'!$B20&amp;'Service PJ'!$A20&amp;"*",'EPA_US9RT techs'!$A$2:$I$1722,9,FALSE),"")</f>
        <v>0.67484999999999995</v>
      </c>
      <c r="BI22" s="14">
        <f>IFERROR(VLOOKUP($AG$1&amp;'Service PJ'!$D20&amp;'Service PJ'!$B20&amp;'Service PJ'!$A20&amp;"*",'EPA_US9RT techs'!$A$2:$I$1722,9,FALSE),"")</f>
        <v>0.67484999999999995</v>
      </c>
      <c r="BJ22" s="14">
        <f>IFERROR(VLOOKUP($AG$1&amp;'Service PJ'!$D20&amp;'Service PJ'!$B20&amp;'Service PJ'!$A20&amp;"*",'EPA_US9RT techs'!$A$2:$I$1722,9,FALSE),"")</f>
        <v>0.67484999999999995</v>
      </c>
      <c r="BK22" s="14">
        <f>IFERROR(VLOOKUP($AG$1&amp;'Service PJ'!$D20&amp;'Service PJ'!$B20&amp;'Service PJ'!$A20&amp;"*",'EPA_US9RT techs'!$A$2:$I$1722,9,FALSE),"")</f>
        <v>0.67484999999999995</v>
      </c>
      <c r="BM22" t="str">
        <f>IF(SUM(BN22:CD22)=0,"\I:",'Service PJ'!$D20&amp;"_"&amp;'Service PJ'!$E20&amp;"_"&amp;'Service PJ'!$C20)</f>
        <v>\I:</v>
      </c>
      <c r="BN22" s="14" t="str">
        <f>IFERROR(VLOOKUP($BM$1&amp;'Service PJ'!$D20&amp;'Service PJ'!$B20&amp;'Service PJ'!$A20&amp;"*",'EPA_US9RT techs'!$A$2:$I$1722,9,FALSE),"")</f>
        <v/>
      </c>
      <c r="BO22" s="14" t="str">
        <f>IFERROR(VLOOKUP($BM$1&amp;'Service PJ'!$D20&amp;'Service PJ'!$B20&amp;'Service PJ'!$A20&amp;"*",'EPA_US9RT techs'!$A$2:$I$1722,9,FALSE),"")</f>
        <v/>
      </c>
      <c r="BP22" s="14" t="str">
        <f>IFERROR(VLOOKUP($BM$1&amp;'Service PJ'!$D20&amp;'Service PJ'!$B20&amp;'Service PJ'!$A20&amp;"*",'EPA_US9RT techs'!$A$2:$I$1722,9,FALSE),"")</f>
        <v/>
      </c>
      <c r="BQ22" s="14" t="str">
        <f>IFERROR(VLOOKUP($BM$1&amp;'Service PJ'!$D20&amp;'Service PJ'!$B20&amp;'Service PJ'!$A20&amp;"*",'EPA_US9RT techs'!$A$2:$I$1722,9,FALSE),"")</f>
        <v/>
      </c>
      <c r="BR22" s="14" t="str">
        <f>IFERROR(VLOOKUP($BM$1&amp;'Service PJ'!$D20&amp;'Service PJ'!$B20&amp;'Service PJ'!$A20&amp;"*",'EPA_US9RT techs'!$A$2:$I$1722,9,FALSE),"")</f>
        <v/>
      </c>
      <c r="BS22" s="14" t="str">
        <f>IFERROR(VLOOKUP($BM$1&amp;'Service PJ'!$D20&amp;'Service PJ'!$B20&amp;'Service PJ'!$A20&amp;"*",'EPA_US9RT techs'!$A$2:$I$1722,9,FALSE),"")</f>
        <v/>
      </c>
      <c r="BT22" s="14" t="str">
        <f>IFERROR(VLOOKUP($BM$1&amp;'Service PJ'!$D20&amp;'Service PJ'!$B20&amp;'Service PJ'!$A20&amp;"*",'EPA_US9RT techs'!$A$2:$I$1722,9,FALSE),"")</f>
        <v/>
      </c>
      <c r="BU22" s="14" t="str">
        <f>IFERROR(VLOOKUP($BM$1&amp;'Service PJ'!$D20&amp;'Service PJ'!$B20&amp;'Service PJ'!$A20&amp;"*",'EPA_US9RT techs'!$A$2:$I$1722,9,FALSE),"")</f>
        <v/>
      </c>
      <c r="BV22" s="14" t="str">
        <f>IFERROR(VLOOKUP($BM$1&amp;'Service PJ'!$D20&amp;'Service PJ'!$B20&amp;'Service PJ'!$A20&amp;"*",'EPA_US9RT techs'!$A$2:$I$1722,9,FALSE),"")</f>
        <v/>
      </c>
      <c r="BW22" s="14" t="str">
        <f>IFERROR(VLOOKUP($BM$1&amp;'Service PJ'!$D20&amp;'Service PJ'!$B20&amp;'Service PJ'!$A20&amp;"*",'EPA_US9RT techs'!$A$2:$I$1722,9,FALSE),"")</f>
        <v/>
      </c>
      <c r="BX22" s="14" t="str">
        <f>IFERROR(VLOOKUP($BM$1&amp;'Service PJ'!$D20&amp;'Service PJ'!$B20&amp;'Service PJ'!$A20&amp;"*",'EPA_US9RT techs'!$A$2:$I$1722,9,FALSE),"")</f>
        <v/>
      </c>
      <c r="BY22" s="14" t="str">
        <f>IFERROR(VLOOKUP($BM$1&amp;'Service PJ'!$D20&amp;'Service PJ'!$B20&amp;'Service PJ'!$A20&amp;"*",'EPA_US9RT techs'!$A$2:$I$1722,9,FALSE),"")</f>
        <v/>
      </c>
      <c r="BZ22" s="14" t="str">
        <f>IFERROR(VLOOKUP($BM$1&amp;'Service PJ'!$D20&amp;'Service PJ'!$B20&amp;'Service PJ'!$A20&amp;"*",'EPA_US9RT techs'!$A$2:$I$1722,9,FALSE),"")</f>
        <v/>
      </c>
      <c r="CA22" s="14" t="str">
        <f>IFERROR(VLOOKUP($BM$1&amp;'Service PJ'!$D20&amp;'Service PJ'!$B20&amp;'Service PJ'!$A20&amp;"*",'EPA_US9RT techs'!$A$2:$I$1722,9,FALSE),"")</f>
        <v/>
      </c>
      <c r="CB22" s="14" t="str">
        <f>IFERROR(VLOOKUP($BM$1&amp;'Service PJ'!$D20&amp;'Service PJ'!$B20&amp;'Service PJ'!$A20&amp;"*",'EPA_US9RT techs'!$A$2:$I$1722,9,FALSE),"")</f>
        <v/>
      </c>
      <c r="CC22" s="14" t="str">
        <f>IFERROR(VLOOKUP($BM$1&amp;'Service PJ'!$D20&amp;'Service PJ'!$B20&amp;'Service PJ'!$A20&amp;"*",'EPA_US9RT techs'!$A$2:$I$1722,9,FALSE),"")</f>
        <v/>
      </c>
      <c r="CD22" s="14" t="str">
        <f>IFERROR(VLOOKUP($BM$1&amp;'Service PJ'!$D20&amp;'Service PJ'!$B20&amp;'Service PJ'!$A20&amp;"*",'EPA_US9RT techs'!$A$2:$I$1722,9,FALSE),"")</f>
        <v/>
      </c>
      <c r="CE22" s="14" t="str">
        <f>IFERROR(VLOOKUP($BM$1&amp;'Service PJ'!$D20&amp;'Service PJ'!$B20&amp;'Service PJ'!$A20&amp;"*",'EPA_US9RT techs'!$A$2:$I$1722,9,FALSE),"")</f>
        <v/>
      </c>
      <c r="CF22" s="14" t="str">
        <f>IFERROR(VLOOKUP($BM$1&amp;'Service PJ'!$D20&amp;'Service PJ'!$B20&amp;'Service PJ'!$A20&amp;"*",'EPA_US9RT techs'!$A$2:$I$1722,9,FALSE),"")</f>
        <v/>
      </c>
      <c r="CG22" s="14" t="str">
        <f>IFERROR(VLOOKUP($BM$1&amp;'Service PJ'!$D20&amp;'Service PJ'!$B20&amp;'Service PJ'!$A20&amp;"*",'EPA_US9RT techs'!$A$2:$I$1722,9,FALSE),"")</f>
        <v/>
      </c>
      <c r="CH22" s="14" t="str">
        <f>IFERROR(VLOOKUP($BM$1&amp;'Service PJ'!$D20&amp;'Service PJ'!$B20&amp;'Service PJ'!$A20&amp;"*",'EPA_US9RT techs'!$A$2:$I$1722,9,FALSE),"")</f>
        <v/>
      </c>
      <c r="CI22" s="14" t="str">
        <f>IFERROR(VLOOKUP($BM$1&amp;'Service PJ'!$D20&amp;'Service PJ'!$B20&amp;'Service PJ'!$A20&amp;"*",'EPA_US9RT techs'!$A$2:$I$1722,9,FALSE),"")</f>
        <v/>
      </c>
      <c r="CJ22" s="14" t="str">
        <f>IFERROR(VLOOKUP($BM$1&amp;'Service PJ'!$D20&amp;'Service PJ'!$B20&amp;'Service PJ'!$A20&amp;"*",'EPA_US9RT techs'!$A$2:$I$1722,9,FALSE),"")</f>
        <v/>
      </c>
      <c r="CK22" s="14" t="str">
        <f>IFERROR(VLOOKUP($BM$1&amp;'Service PJ'!$D20&amp;'Service PJ'!$B20&amp;'Service PJ'!$A20&amp;"*",'EPA_US9RT techs'!$A$2:$I$1722,9,FALSE),"")</f>
        <v/>
      </c>
      <c r="CL22" s="14" t="str">
        <f>IFERROR(VLOOKUP($BM$1&amp;'Service PJ'!$D20&amp;'Service PJ'!$B20&amp;'Service PJ'!$A20&amp;"*",'EPA_US9RT techs'!$A$2:$I$1722,9,FALSE),"")</f>
        <v/>
      </c>
      <c r="CM22" s="14" t="str">
        <f>IFERROR(VLOOKUP($BM$1&amp;'Service PJ'!$D20&amp;'Service PJ'!$B20&amp;'Service PJ'!$A20&amp;"*",'EPA_US9RT techs'!$A$2:$I$1722,9,FALSE),"")</f>
        <v/>
      </c>
      <c r="CN22" s="14" t="str">
        <f>IFERROR(VLOOKUP($BM$1&amp;'Service PJ'!$D20&amp;'Service PJ'!$B20&amp;'Service PJ'!$A20&amp;"*",'EPA_US9RT techs'!$A$2:$I$1722,9,FALSE),"")</f>
        <v/>
      </c>
      <c r="CO22" s="14" t="str">
        <f>IFERROR(VLOOKUP($BM$1&amp;'Service PJ'!$D20&amp;'Service PJ'!$B20&amp;'Service PJ'!$A20&amp;"*",'EPA_US9RT techs'!$A$2:$I$1722,9,FALSE),"")</f>
        <v/>
      </c>
      <c r="CP22" s="14" t="str">
        <f>IFERROR(VLOOKUP($BM$1&amp;'Service PJ'!$D20&amp;'Service PJ'!$B20&amp;'Service PJ'!$A20&amp;"*",'EPA_US9RT techs'!$A$2:$I$1722,9,FALSE),"")</f>
        <v/>
      </c>
      <c r="CQ22" s="14" t="str">
        <f>IFERROR(VLOOKUP($BM$1&amp;'Service PJ'!$D20&amp;'Service PJ'!$B20&amp;'Service PJ'!$A20&amp;"*",'EPA_US9RT techs'!$A$2:$I$1722,9,FALSE),"")</f>
        <v/>
      </c>
      <c r="CS22" t="str">
        <f>IF(SUM(CT22:DJ22)=0,"\I:",'Service PJ'!$D20&amp;"_"&amp;'Service PJ'!$E20&amp;"_"&amp;'Service PJ'!$C20)</f>
        <v>ICH_STM_ELC</v>
      </c>
      <c r="CT22" s="2">
        <f>IFERROR(VLOOKUP($CS$1&amp;'Service PJ'!$D20&amp;'Service PJ'!$B20&amp;'Service PJ'!$A20&amp;"*",'EPA_US9RT techs'!$A$2:$I$1722,9,FALSE),"")</f>
        <v>50</v>
      </c>
      <c r="CU22" s="2">
        <f>IFERROR(VLOOKUP($CS$1&amp;'Service PJ'!$D20&amp;'Service PJ'!$B20&amp;'Service PJ'!$A20&amp;"*",'EPA_US9RT techs'!$A$2:$I$1722,9,FALSE),"")</f>
        <v>50</v>
      </c>
      <c r="CV22" s="2">
        <f>IFERROR(VLOOKUP($CS$1&amp;'Service PJ'!$D20&amp;'Service PJ'!$B20&amp;'Service PJ'!$A20&amp;"*",'EPA_US9RT techs'!$A$2:$I$1722,9,FALSE),"")</f>
        <v>50</v>
      </c>
      <c r="CW22" s="2">
        <f>IFERROR(VLOOKUP($CS$1&amp;'Service PJ'!$D20&amp;'Service PJ'!$B20&amp;'Service PJ'!$A20&amp;"*",'EPA_US9RT techs'!$A$2:$I$1722,9,FALSE),"")</f>
        <v>50</v>
      </c>
      <c r="CX22" s="2">
        <f>IFERROR(VLOOKUP($CS$1&amp;'Service PJ'!$D20&amp;'Service PJ'!$B20&amp;'Service PJ'!$A20&amp;"*",'EPA_US9RT techs'!$A$2:$I$1722,9,FALSE),"")</f>
        <v>50</v>
      </c>
      <c r="CY22" s="2">
        <f>IFERROR(VLOOKUP($CS$1&amp;'Service PJ'!$D20&amp;'Service PJ'!$B20&amp;'Service PJ'!$A20&amp;"*",'EPA_US9RT techs'!$A$2:$I$1722,9,FALSE),"")</f>
        <v>50</v>
      </c>
      <c r="CZ22" s="2">
        <f>IFERROR(VLOOKUP($CS$1&amp;'Service PJ'!$D20&amp;'Service PJ'!$B20&amp;'Service PJ'!$A20&amp;"*",'EPA_US9RT techs'!$A$2:$I$1722,9,FALSE),"")</f>
        <v>50</v>
      </c>
      <c r="DA22" s="2">
        <f>IFERROR(VLOOKUP($CS$1&amp;'Service PJ'!$D20&amp;'Service PJ'!$B20&amp;'Service PJ'!$A20&amp;"*",'EPA_US9RT techs'!$A$2:$I$1722,9,FALSE),"")</f>
        <v>50</v>
      </c>
      <c r="DB22" s="2">
        <f>IFERROR(VLOOKUP($CS$1&amp;'Service PJ'!$D20&amp;'Service PJ'!$B20&amp;'Service PJ'!$A20&amp;"*",'EPA_US9RT techs'!$A$2:$I$1722,9,FALSE),"")</f>
        <v>50</v>
      </c>
      <c r="DC22" s="2">
        <f>IFERROR(VLOOKUP($CS$1&amp;'Service PJ'!$D20&amp;'Service PJ'!$B20&amp;'Service PJ'!$A20&amp;"*",'EPA_US9RT techs'!$A$2:$I$1722,9,FALSE),"")</f>
        <v>50</v>
      </c>
      <c r="DD22" s="2">
        <f>IFERROR(VLOOKUP($CS$1&amp;'Service PJ'!$D20&amp;'Service PJ'!$B20&amp;'Service PJ'!$A20&amp;"*",'EPA_US9RT techs'!$A$2:$I$1722,9,FALSE),"")</f>
        <v>50</v>
      </c>
      <c r="DE22" s="2">
        <f>IFERROR(VLOOKUP($CS$1&amp;'Service PJ'!$D20&amp;'Service PJ'!$B20&amp;'Service PJ'!$A20&amp;"*",'EPA_US9RT techs'!$A$2:$I$1722,9,FALSE),"")</f>
        <v>50</v>
      </c>
      <c r="DF22" s="2">
        <f>IFERROR(VLOOKUP($CS$1&amp;'Service PJ'!$D20&amp;'Service PJ'!$B20&amp;'Service PJ'!$A20&amp;"*",'EPA_US9RT techs'!$A$2:$I$1722,9,FALSE),"")</f>
        <v>50</v>
      </c>
      <c r="DG22" s="2">
        <f>IFERROR(VLOOKUP($CS$1&amp;'Service PJ'!$D20&amp;'Service PJ'!$B20&amp;'Service PJ'!$A20&amp;"*",'EPA_US9RT techs'!$A$2:$I$1722,9,FALSE),"")</f>
        <v>50</v>
      </c>
      <c r="DH22" s="2">
        <f>IFERROR(VLOOKUP($CS$1&amp;'Service PJ'!$D20&amp;'Service PJ'!$B20&amp;'Service PJ'!$A20&amp;"*",'EPA_US9RT techs'!$A$2:$I$1722,9,FALSE),"")</f>
        <v>50</v>
      </c>
      <c r="DI22" s="2">
        <f>IFERROR(VLOOKUP($CS$1&amp;'Service PJ'!$D20&amp;'Service PJ'!$B20&amp;'Service PJ'!$A20&amp;"*",'EPA_US9RT techs'!$A$2:$I$1722,9,FALSE),"")</f>
        <v>50</v>
      </c>
      <c r="DJ22" s="2">
        <f>IFERROR(VLOOKUP($CS$1&amp;'Service PJ'!$D20&amp;'Service PJ'!$B20&amp;'Service PJ'!$A20&amp;"*",'EPA_US9RT techs'!$A$2:$I$1722,9,FALSE),"")</f>
        <v>50</v>
      </c>
      <c r="DK22" s="2">
        <f>IFERROR(VLOOKUP($CS$1&amp;'Service PJ'!$D20&amp;'Service PJ'!$B20&amp;'Service PJ'!$A20&amp;"*",'EPA_US9RT techs'!$A$2:$I$1722,9,FALSE),"")</f>
        <v>50</v>
      </c>
      <c r="DL22" s="2">
        <f>IFERROR(VLOOKUP($CS$1&amp;'Service PJ'!$D20&amp;'Service PJ'!$B20&amp;'Service PJ'!$A20&amp;"*",'EPA_US9RT techs'!$A$2:$I$1722,9,FALSE),"")</f>
        <v>50</v>
      </c>
      <c r="DM22" s="2">
        <f>IFERROR(VLOOKUP($CS$1&amp;'Service PJ'!$D20&amp;'Service PJ'!$B20&amp;'Service PJ'!$A20&amp;"*",'EPA_US9RT techs'!$A$2:$I$1722,9,FALSE),"")</f>
        <v>50</v>
      </c>
      <c r="DN22" s="2">
        <f>IFERROR(VLOOKUP($CS$1&amp;'Service PJ'!$D20&amp;'Service PJ'!$B20&amp;'Service PJ'!$A20&amp;"*",'EPA_US9RT techs'!$A$2:$I$1722,9,FALSE),"")</f>
        <v>50</v>
      </c>
      <c r="DO22" s="2">
        <f>IFERROR(VLOOKUP($CS$1&amp;'Service PJ'!$D20&amp;'Service PJ'!$B20&amp;'Service PJ'!$A20&amp;"*",'EPA_US9RT techs'!$A$2:$I$1722,9,FALSE),"")</f>
        <v>50</v>
      </c>
      <c r="DP22" s="2">
        <f>IFERROR(VLOOKUP($CS$1&amp;'Service PJ'!$D20&amp;'Service PJ'!$B20&amp;'Service PJ'!$A20&amp;"*",'EPA_US9RT techs'!$A$2:$I$1722,9,FALSE),"")</f>
        <v>50</v>
      </c>
      <c r="DQ22" s="2">
        <f>IFERROR(VLOOKUP($CS$1&amp;'Service PJ'!$D20&amp;'Service PJ'!$B20&amp;'Service PJ'!$A20&amp;"*",'EPA_US9RT techs'!$A$2:$I$1722,9,FALSE),"")</f>
        <v>50</v>
      </c>
      <c r="DR22" s="2">
        <f>IFERROR(VLOOKUP($CS$1&amp;'Service PJ'!$D20&amp;'Service PJ'!$B20&amp;'Service PJ'!$A20&amp;"*",'EPA_US9RT techs'!$A$2:$I$1722,9,FALSE),"")</f>
        <v>50</v>
      </c>
      <c r="DS22" s="2">
        <f>IFERROR(VLOOKUP($CS$1&amp;'Service PJ'!$D20&amp;'Service PJ'!$B20&amp;'Service PJ'!$A20&amp;"*",'EPA_US9RT techs'!$A$2:$I$1722,9,FALSE),"")</f>
        <v>50</v>
      </c>
      <c r="DT22" s="2">
        <f>IFERROR(VLOOKUP($CS$1&amp;'Service PJ'!$D20&amp;'Service PJ'!$B20&amp;'Service PJ'!$A20&amp;"*",'EPA_US9RT techs'!$A$2:$I$1722,9,FALSE),"")</f>
        <v>50</v>
      </c>
      <c r="DU22" s="2">
        <f>IFERROR(VLOOKUP($CS$1&amp;'Service PJ'!$D20&amp;'Service PJ'!$B20&amp;'Service PJ'!$A20&amp;"*",'EPA_US9RT techs'!$A$2:$I$1722,9,FALSE),"")</f>
        <v>50</v>
      </c>
      <c r="DV22" s="2">
        <f>IFERROR(VLOOKUP($CS$1&amp;'Service PJ'!$D20&amp;'Service PJ'!$B20&amp;'Service PJ'!$A20&amp;"*",'EPA_US9RT techs'!$A$2:$I$1722,9,FALSE),"")</f>
        <v>50</v>
      </c>
      <c r="DW22" s="2">
        <f>IFERROR(VLOOKUP($CS$1&amp;'Service PJ'!$D20&amp;'Service PJ'!$B20&amp;'Service PJ'!$A20&amp;"*",'EPA_US9RT techs'!$A$2:$I$1722,9,FALSE),"")</f>
        <v>50</v>
      </c>
    </row>
    <row r="23" spans="1:127" x14ac:dyDescent="0.45">
      <c r="A23" t="str">
        <f>IF(SUM(B23:R23)=0,"\I:",'Service PJ'!$D21&amp;"_"&amp;'Service PJ'!$E21&amp;"_"&amp;'Service PJ'!$C21)</f>
        <v>ICH_PRH_ELC</v>
      </c>
      <c r="B23" s="14">
        <f>IFERROR(VLOOKUP($A$1&amp;'Service PJ'!$D21&amp;'Service PJ'!$B21&amp;'Service PJ'!$A21&amp;"*",'EPA_US9RT techs'!$A$2:$I$1722,9,FALSE),"")</f>
        <v>3.8173620450999999</v>
      </c>
      <c r="C23" s="14">
        <f>IFERROR(VLOOKUP($A$1&amp;'Service PJ'!$D21&amp;'Service PJ'!$B21&amp;'Service PJ'!$A21&amp;"*",'EPA_US9RT techs'!$A$2:$I$1722,9,FALSE),"")</f>
        <v>3.8173620450999999</v>
      </c>
      <c r="D23" s="14">
        <f>IFERROR(VLOOKUP($A$1&amp;'Service PJ'!$D21&amp;'Service PJ'!$B21&amp;'Service PJ'!$A21&amp;"*",'EPA_US9RT techs'!$A$2:$I$1722,9,FALSE),"")</f>
        <v>3.8173620450999999</v>
      </c>
      <c r="E23" s="14">
        <f>IFERROR(VLOOKUP($A$1&amp;'Service PJ'!$D21&amp;'Service PJ'!$B21&amp;'Service PJ'!$A21&amp;"*",'EPA_US9RT techs'!$A$2:$I$1722,9,FALSE),"")</f>
        <v>3.8173620450999999</v>
      </c>
      <c r="F23" s="14">
        <f>IFERROR(VLOOKUP($A$1&amp;'Service PJ'!$D21&amp;'Service PJ'!$B21&amp;'Service PJ'!$A21&amp;"*",'EPA_US9RT techs'!$A$2:$I$1722,9,FALSE),"")</f>
        <v>3.8173620450999999</v>
      </c>
      <c r="G23" s="14">
        <f>IFERROR(VLOOKUP($A$1&amp;'Service PJ'!$D21&amp;'Service PJ'!$B21&amp;'Service PJ'!$A21&amp;"*",'EPA_US9RT techs'!$A$2:$I$1722,9,FALSE),"")</f>
        <v>3.8173620450999999</v>
      </c>
      <c r="H23" s="14">
        <f>IFERROR(VLOOKUP($A$1&amp;'Service PJ'!$D21&amp;'Service PJ'!$B21&amp;'Service PJ'!$A21&amp;"*",'EPA_US9RT techs'!$A$2:$I$1722,9,FALSE),"")</f>
        <v>3.8173620450999999</v>
      </c>
      <c r="I23" s="14">
        <f>IFERROR(VLOOKUP($A$1&amp;'Service PJ'!$D21&amp;'Service PJ'!$B21&amp;'Service PJ'!$A21&amp;"*",'EPA_US9RT techs'!$A$2:$I$1722,9,FALSE),"")</f>
        <v>3.8173620450999999</v>
      </c>
      <c r="J23" s="14">
        <f>IFERROR(VLOOKUP($A$1&amp;'Service PJ'!$D21&amp;'Service PJ'!$B21&amp;'Service PJ'!$A21&amp;"*",'EPA_US9RT techs'!$A$2:$I$1722,9,FALSE),"")</f>
        <v>3.8173620450999999</v>
      </c>
      <c r="K23" s="14">
        <f>IFERROR(VLOOKUP($A$1&amp;'Service PJ'!$D21&amp;'Service PJ'!$B21&amp;'Service PJ'!$A21&amp;"*",'EPA_US9RT techs'!$A$2:$I$1722,9,FALSE),"")</f>
        <v>3.8173620450999999</v>
      </c>
      <c r="L23" s="14">
        <f>IFERROR(VLOOKUP($A$1&amp;'Service PJ'!$D21&amp;'Service PJ'!$B21&amp;'Service PJ'!$A21&amp;"*",'EPA_US9RT techs'!$A$2:$I$1722,9,FALSE),"")</f>
        <v>3.8173620450999999</v>
      </c>
      <c r="M23" s="14">
        <f>IFERROR(VLOOKUP($A$1&amp;'Service PJ'!$D21&amp;'Service PJ'!$B21&amp;'Service PJ'!$A21&amp;"*",'EPA_US9RT techs'!$A$2:$I$1722,9,FALSE),"")</f>
        <v>3.8173620450999999</v>
      </c>
      <c r="N23" s="14">
        <f>IFERROR(VLOOKUP($A$1&amp;'Service PJ'!$D21&amp;'Service PJ'!$B21&amp;'Service PJ'!$A21&amp;"*",'EPA_US9RT techs'!$A$2:$I$1722,9,FALSE),"")</f>
        <v>3.8173620450999999</v>
      </c>
      <c r="O23" s="14">
        <f>IFERROR(VLOOKUP($A$1&amp;'Service PJ'!$D21&amp;'Service PJ'!$B21&amp;'Service PJ'!$A21&amp;"*",'EPA_US9RT techs'!$A$2:$I$1722,9,FALSE),"")</f>
        <v>3.8173620450999999</v>
      </c>
      <c r="P23" s="14">
        <f>IFERROR(VLOOKUP($A$1&amp;'Service PJ'!$D21&amp;'Service PJ'!$B21&amp;'Service PJ'!$A21&amp;"*",'EPA_US9RT techs'!$A$2:$I$1722,9,FALSE),"")</f>
        <v>3.8173620450999999</v>
      </c>
      <c r="Q23" s="14">
        <f>IFERROR(VLOOKUP($A$1&amp;'Service PJ'!$D21&amp;'Service PJ'!$B21&amp;'Service PJ'!$A21&amp;"*",'EPA_US9RT techs'!$A$2:$I$1722,9,FALSE),"")</f>
        <v>3.8173620450999999</v>
      </c>
      <c r="R23" s="14">
        <f>IFERROR(VLOOKUP($A$1&amp;'Service PJ'!$D21&amp;'Service PJ'!$B21&amp;'Service PJ'!$A21&amp;"*",'EPA_US9RT techs'!$A$2:$I$1722,9,FALSE),"")</f>
        <v>3.8173620450999999</v>
      </c>
      <c r="S23" s="14">
        <f>IFERROR(VLOOKUP($A$1&amp;'Service PJ'!$D21&amp;'Service PJ'!$B21&amp;'Service PJ'!$A21&amp;"*",'EPA_US9RT techs'!$A$2:$I$1722,9,FALSE),"")</f>
        <v>3.8173620450999999</v>
      </c>
      <c r="T23" s="14">
        <f>IFERROR(VLOOKUP($A$1&amp;'Service PJ'!$D21&amp;'Service PJ'!$B21&amp;'Service PJ'!$A21&amp;"*",'EPA_US9RT techs'!$A$2:$I$1722,9,FALSE),"")</f>
        <v>3.8173620450999999</v>
      </c>
      <c r="U23" s="14">
        <f>IFERROR(VLOOKUP($A$1&amp;'Service PJ'!$D21&amp;'Service PJ'!$B21&amp;'Service PJ'!$A21&amp;"*",'EPA_US9RT techs'!$A$2:$I$1722,9,FALSE),"")</f>
        <v>3.8173620450999999</v>
      </c>
      <c r="V23" s="14">
        <f>IFERROR(VLOOKUP($A$1&amp;'Service PJ'!$D21&amp;'Service PJ'!$B21&amp;'Service PJ'!$A21&amp;"*",'EPA_US9RT techs'!$A$2:$I$1722,9,FALSE),"")</f>
        <v>3.8173620450999999</v>
      </c>
      <c r="W23" s="14">
        <f>IFERROR(VLOOKUP($A$1&amp;'Service PJ'!$D21&amp;'Service PJ'!$B21&amp;'Service PJ'!$A21&amp;"*",'EPA_US9RT techs'!$A$2:$I$1722,9,FALSE),"")</f>
        <v>3.8173620450999999</v>
      </c>
      <c r="X23" s="14">
        <f>IFERROR(VLOOKUP($A$1&amp;'Service PJ'!$D21&amp;'Service PJ'!$B21&amp;'Service PJ'!$A21&amp;"*",'EPA_US9RT techs'!$A$2:$I$1722,9,FALSE),"")</f>
        <v>3.8173620450999999</v>
      </c>
      <c r="Y23" s="14">
        <f>IFERROR(VLOOKUP($A$1&amp;'Service PJ'!$D21&amp;'Service PJ'!$B21&amp;'Service PJ'!$A21&amp;"*",'EPA_US9RT techs'!$A$2:$I$1722,9,FALSE),"")</f>
        <v>3.8173620450999999</v>
      </c>
      <c r="Z23" s="14">
        <f>IFERROR(VLOOKUP($A$1&amp;'Service PJ'!$D21&amp;'Service PJ'!$B21&amp;'Service PJ'!$A21&amp;"*",'EPA_US9RT techs'!$A$2:$I$1722,9,FALSE),"")</f>
        <v>3.8173620450999999</v>
      </c>
      <c r="AA23" s="14">
        <f>IFERROR(VLOOKUP($A$1&amp;'Service PJ'!$D21&amp;'Service PJ'!$B21&amp;'Service PJ'!$A21&amp;"*",'EPA_US9RT techs'!$A$2:$I$1722,9,FALSE),"")</f>
        <v>3.8173620450999999</v>
      </c>
      <c r="AB23" s="14">
        <f>IFERROR(VLOOKUP($A$1&amp;'Service PJ'!$D21&amp;'Service PJ'!$B21&amp;'Service PJ'!$A21&amp;"*",'EPA_US9RT techs'!$A$2:$I$1722,9,FALSE),"")</f>
        <v>3.8173620450999999</v>
      </c>
      <c r="AC23" s="14">
        <f>IFERROR(VLOOKUP($A$1&amp;'Service PJ'!$D21&amp;'Service PJ'!$B21&amp;'Service PJ'!$A21&amp;"*",'EPA_US9RT techs'!$A$2:$I$1722,9,FALSE),"")</f>
        <v>3.8173620450999999</v>
      </c>
      <c r="AD23" s="14">
        <f>IFERROR(VLOOKUP($A$1&amp;'Service PJ'!$D21&amp;'Service PJ'!$B21&amp;'Service PJ'!$A21&amp;"*",'EPA_US9RT techs'!$A$2:$I$1722,9,FALSE),"")</f>
        <v>3.8173620450999999</v>
      </c>
      <c r="AE23" s="14">
        <f>IFERROR(VLOOKUP($A$1&amp;'Service PJ'!$D21&amp;'Service PJ'!$B21&amp;'Service PJ'!$A21&amp;"*",'EPA_US9RT techs'!$A$2:$I$1722,9,FALSE),"")</f>
        <v>3.8173620450999999</v>
      </c>
      <c r="AG23" t="str">
        <f>IF(SUM(AH23:AX23)=0,"\I:",'Service PJ'!$D21&amp;"_"&amp;'Service PJ'!$E21&amp;"_"&amp;'Service PJ'!$C21)</f>
        <v>ICH_PRH_ELC</v>
      </c>
      <c r="AH23" s="14">
        <f>IFERROR(VLOOKUP($AG$1&amp;'Service PJ'!$D21&amp;'Service PJ'!$B21&amp;'Service PJ'!$A21&amp;"*",'EPA_US9RT techs'!$A$2:$I$1722,9,FALSE),"")</f>
        <v>0.61077792720000001</v>
      </c>
      <c r="AI23" s="14">
        <f>IFERROR(VLOOKUP($AG$1&amp;'Service PJ'!$D21&amp;'Service PJ'!$B21&amp;'Service PJ'!$A21&amp;"*",'EPA_US9RT techs'!$A$2:$I$1722,9,FALSE),"")</f>
        <v>0.61077792720000001</v>
      </c>
      <c r="AJ23" s="14">
        <f>IFERROR(VLOOKUP($AG$1&amp;'Service PJ'!$D21&amp;'Service PJ'!$B21&amp;'Service PJ'!$A21&amp;"*",'EPA_US9RT techs'!$A$2:$I$1722,9,FALSE),"")</f>
        <v>0.61077792720000001</v>
      </c>
      <c r="AK23" s="14">
        <f>IFERROR(VLOOKUP($AG$1&amp;'Service PJ'!$D21&amp;'Service PJ'!$B21&amp;'Service PJ'!$A21&amp;"*",'EPA_US9RT techs'!$A$2:$I$1722,9,FALSE),"")</f>
        <v>0.61077792720000001</v>
      </c>
      <c r="AL23" s="14">
        <f>IFERROR(VLOOKUP($AG$1&amp;'Service PJ'!$D21&amp;'Service PJ'!$B21&amp;'Service PJ'!$A21&amp;"*",'EPA_US9RT techs'!$A$2:$I$1722,9,FALSE),"")</f>
        <v>0.61077792720000001</v>
      </c>
      <c r="AM23" s="14">
        <f>IFERROR(VLOOKUP($AG$1&amp;'Service PJ'!$D21&amp;'Service PJ'!$B21&amp;'Service PJ'!$A21&amp;"*",'EPA_US9RT techs'!$A$2:$I$1722,9,FALSE),"")</f>
        <v>0.61077792720000001</v>
      </c>
      <c r="AN23" s="14">
        <f>IFERROR(VLOOKUP($AG$1&amp;'Service PJ'!$D21&amp;'Service PJ'!$B21&amp;'Service PJ'!$A21&amp;"*",'EPA_US9RT techs'!$A$2:$I$1722,9,FALSE),"")</f>
        <v>0.61077792720000001</v>
      </c>
      <c r="AO23" s="14">
        <f>IFERROR(VLOOKUP($AG$1&amp;'Service PJ'!$D21&amp;'Service PJ'!$B21&amp;'Service PJ'!$A21&amp;"*",'EPA_US9RT techs'!$A$2:$I$1722,9,FALSE),"")</f>
        <v>0.61077792720000001</v>
      </c>
      <c r="AP23" s="14">
        <f>IFERROR(VLOOKUP($AG$1&amp;'Service PJ'!$D21&amp;'Service PJ'!$B21&amp;'Service PJ'!$A21&amp;"*",'EPA_US9RT techs'!$A$2:$I$1722,9,FALSE),"")</f>
        <v>0.61077792720000001</v>
      </c>
      <c r="AQ23" s="14">
        <f>IFERROR(VLOOKUP($AG$1&amp;'Service PJ'!$D21&amp;'Service PJ'!$B21&amp;'Service PJ'!$A21&amp;"*",'EPA_US9RT techs'!$A$2:$I$1722,9,FALSE),"")</f>
        <v>0.61077792720000001</v>
      </c>
      <c r="AR23" s="14">
        <f>IFERROR(VLOOKUP($AG$1&amp;'Service PJ'!$D21&amp;'Service PJ'!$B21&amp;'Service PJ'!$A21&amp;"*",'EPA_US9RT techs'!$A$2:$I$1722,9,FALSE),"")</f>
        <v>0.61077792720000001</v>
      </c>
      <c r="AS23" s="14">
        <f>IFERROR(VLOOKUP($AG$1&amp;'Service PJ'!$D21&amp;'Service PJ'!$B21&amp;'Service PJ'!$A21&amp;"*",'EPA_US9RT techs'!$A$2:$I$1722,9,FALSE),"")</f>
        <v>0.61077792720000001</v>
      </c>
      <c r="AT23" s="14">
        <f>IFERROR(VLOOKUP($AG$1&amp;'Service PJ'!$D21&amp;'Service PJ'!$B21&amp;'Service PJ'!$A21&amp;"*",'EPA_US9RT techs'!$A$2:$I$1722,9,FALSE),"")</f>
        <v>0.61077792720000001</v>
      </c>
      <c r="AU23" s="14">
        <f>IFERROR(VLOOKUP($AG$1&amp;'Service PJ'!$D21&amp;'Service PJ'!$B21&amp;'Service PJ'!$A21&amp;"*",'EPA_US9RT techs'!$A$2:$I$1722,9,FALSE),"")</f>
        <v>0.61077792720000001</v>
      </c>
      <c r="AV23" s="14">
        <f>IFERROR(VLOOKUP($AG$1&amp;'Service PJ'!$D21&amp;'Service PJ'!$B21&amp;'Service PJ'!$A21&amp;"*",'EPA_US9RT techs'!$A$2:$I$1722,9,FALSE),"")</f>
        <v>0.61077792720000001</v>
      </c>
      <c r="AW23" s="14">
        <f>IFERROR(VLOOKUP($AG$1&amp;'Service PJ'!$D21&amp;'Service PJ'!$B21&amp;'Service PJ'!$A21&amp;"*",'EPA_US9RT techs'!$A$2:$I$1722,9,FALSE),"")</f>
        <v>0.61077792720000001</v>
      </c>
      <c r="AX23" s="14">
        <f>IFERROR(VLOOKUP($AG$1&amp;'Service PJ'!$D21&amp;'Service PJ'!$B21&amp;'Service PJ'!$A21&amp;"*",'EPA_US9RT techs'!$A$2:$I$1722,9,FALSE),"")</f>
        <v>0.61077792720000001</v>
      </c>
      <c r="AY23" s="14">
        <f>IFERROR(VLOOKUP($AG$1&amp;'Service PJ'!$D21&amp;'Service PJ'!$B21&amp;'Service PJ'!$A21&amp;"*",'EPA_US9RT techs'!$A$2:$I$1722,9,FALSE),"")</f>
        <v>0.61077792720000001</v>
      </c>
      <c r="AZ23" s="14">
        <f>IFERROR(VLOOKUP($AG$1&amp;'Service PJ'!$D21&amp;'Service PJ'!$B21&amp;'Service PJ'!$A21&amp;"*",'EPA_US9RT techs'!$A$2:$I$1722,9,FALSE),"")</f>
        <v>0.61077792720000001</v>
      </c>
      <c r="BA23" s="14">
        <f>IFERROR(VLOOKUP($AG$1&amp;'Service PJ'!$D21&amp;'Service PJ'!$B21&amp;'Service PJ'!$A21&amp;"*",'EPA_US9RT techs'!$A$2:$I$1722,9,FALSE),"")</f>
        <v>0.61077792720000001</v>
      </c>
      <c r="BB23" s="14">
        <f>IFERROR(VLOOKUP($AG$1&amp;'Service PJ'!$D21&amp;'Service PJ'!$B21&amp;'Service PJ'!$A21&amp;"*",'EPA_US9RT techs'!$A$2:$I$1722,9,FALSE),"")</f>
        <v>0.61077792720000001</v>
      </c>
      <c r="BC23" s="14">
        <f>IFERROR(VLOOKUP($AG$1&amp;'Service PJ'!$D21&amp;'Service PJ'!$B21&amp;'Service PJ'!$A21&amp;"*",'EPA_US9RT techs'!$A$2:$I$1722,9,FALSE),"")</f>
        <v>0.61077792720000001</v>
      </c>
      <c r="BD23" s="14">
        <f>IFERROR(VLOOKUP($AG$1&amp;'Service PJ'!$D21&amp;'Service PJ'!$B21&amp;'Service PJ'!$A21&amp;"*",'EPA_US9RT techs'!$A$2:$I$1722,9,FALSE),"")</f>
        <v>0.61077792720000001</v>
      </c>
      <c r="BE23" s="14">
        <f>IFERROR(VLOOKUP($AG$1&amp;'Service PJ'!$D21&amp;'Service PJ'!$B21&amp;'Service PJ'!$A21&amp;"*",'EPA_US9RT techs'!$A$2:$I$1722,9,FALSE),"")</f>
        <v>0.61077792720000001</v>
      </c>
      <c r="BF23" s="14">
        <f>IFERROR(VLOOKUP($AG$1&amp;'Service PJ'!$D21&amp;'Service PJ'!$B21&amp;'Service PJ'!$A21&amp;"*",'EPA_US9RT techs'!$A$2:$I$1722,9,FALSE),"")</f>
        <v>0.61077792720000001</v>
      </c>
      <c r="BG23" s="14">
        <f>IFERROR(VLOOKUP($AG$1&amp;'Service PJ'!$D21&amp;'Service PJ'!$B21&amp;'Service PJ'!$A21&amp;"*",'EPA_US9RT techs'!$A$2:$I$1722,9,FALSE),"")</f>
        <v>0.61077792720000001</v>
      </c>
      <c r="BH23" s="14">
        <f>IFERROR(VLOOKUP($AG$1&amp;'Service PJ'!$D21&amp;'Service PJ'!$B21&amp;'Service PJ'!$A21&amp;"*",'EPA_US9RT techs'!$A$2:$I$1722,9,FALSE),"")</f>
        <v>0.61077792720000001</v>
      </c>
      <c r="BI23" s="14">
        <f>IFERROR(VLOOKUP($AG$1&amp;'Service PJ'!$D21&amp;'Service PJ'!$B21&amp;'Service PJ'!$A21&amp;"*",'EPA_US9RT techs'!$A$2:$I$1722,9,FALSE),"")</f>
        <v>0.61077792720000001</v>
      </c>
      <c r="BJ23" s="14">
        <f>IFERROR(VLOOKUP($AG$1&amp;'Service PJ'!$D21&amp;'Service PJ'!$B21&amp;'Service PJ'!$A21&amp;"*",'EPA_US9RT techs'!$A$2:$I$1722,9,FALSE),"")</f>
        <v>0.61077792720000001</v>
      </c>
      <c r="BK23" s="14">
        <f>IFERROR(VLOOKUP($AG$1&amp;'Service PJ'!$D21&amp;'Service PJ'!$B21&amp;'Service PJ'!$A21&amp;"*",'EPA_US9RT techs'!$A$2:$I$1722,9,FALSE),"")</f>
        <v>0.61077792720000001</v>
      </c>
      <c r="BM23" t="str">
        <f>IF(SUM(BN23:CD23)=0,"\I:",'Service PJ'!$D21&amp;"_"&amp;'Service PJ'!$E21&amp;"_"&amp;'Service PJ'!$C21)</f>
        <v>\I:</v>
      </c>
      <c r="BN23" s="14" t="str">
        <f>IFERROR(VLOOKUP($BM$1&amp;'Service PJ'!$D21&amp;'Service PJ'!$B21&amp;'Service PJ'!$A21&amp;"*",'EPA_US9RT techs'!$A$2:$I$1722,9,FALSE),"")</f>
        <v/>
      </c>
      <c r="BO23" s="14" t="str">
        <f>IFERROR(VLOOKUP($BM$1&amp;'Service PJ'!$D21&amp;'Service PJ'!$B21&amp;'Service PJ'!$A21&amp;"*",'EPA_US9RT techs'!$A$2:$I$1722,9,FALSE),"")</f>
        <v/>
      </c>
      <c r="BP23" s="14" t="str">
        <f>IFERROR(VLOOKUP($BM$1&amp;'Service PJ'!$D21&amp;'Service PJ'!$B21&amp;'Service PJ'!$A21&amp;"*",'EPA_US9RT techs'!$A$2:$I$1722,9,FALSE),"")</f>
        <v/>
      </c>
      <c r="BQ23" s="14" t="str">
        <f>IFERROR(VLOOKUP($BM$1&amp;'Service PJ'!$D21&amp;'Service PJ'!$B21&amp;'Service PJ'!$A21&amp;"*",'EPA_US9RT techs'!$A$2:$I$1722,9,FALSE),"")</f>
        <v/>
      </c>
      <c r="BR23" s="14" t="str">
        <f>IFERROR(VLOOKUP($BM$1&amp;'Service PJ'!$D21&amp;'Service PJ'!$B21&amp;'Service PJ'!$A21&amp;"*",'EPA_US9RT techs'!$A$2:$I$1722,9,FALSE),"")</f>
        <v/>
      </c>
      <c r="BS23" s="14" t="str">
        <f>IFERROR(VLOOKUP($BM$1&amp;'Service PJ'!$D21&amp;'Service PJ'!$B21&amp;'Service PJ'!$A21&amp;"*",'EPA_US9RT techs'!$A$2:$I$1722,9,FALSE),"")</f>
        <v/>
      </c>
      <c r="BT23" s="14" t="str">
        <f>IFERROR(VLOOKUP($BM$1&amp;'Service PJ'!$D21&amp;'Service PJ'!$B21&amp;'Service PJ'!$A21&amp;"*",'EPA_US9RT techs'!$A$2:$I$1722,9,FALSE),"")</f>
        <v/>
      </c>
      <c r="BU23" s="14" t="str">
        <f>IFERROR(VLOOKUP($BM$1&amp;'Service PJ'!$D21&amp;'Service PJ'!$B21&amp;'Service PJ'!$A21&amp;"*",'EPA_US9RT techs'!$A$2:$I$1722,9,FALSE),"")</f>
        <v/>
      </c>
      <c r="BV23" s="14" t="str">
        <f>IFERROR(VLOOKUP($BM$1&amp;'Service PJ'!$D21&amp;'Service PJ'!$B21&amp;'Service PJ'!$A21&amp;"*",'EPA_US9RT techs'!$A$2:$I$1722,9,FALSE),"")</f>
        <v/>
      </c>
      <c r="BW23" s="14" t="str">
        <f>IFERROR(VLOOKUP($BM$1&amp;'Service PJ'!$D21&amp;'Service PJ'!$B21&amp;'Service PJ'!$A21&amp;"*",'EPA_US9RT techs'!$A$2:$I$1722,9,FALSE),"")</f>
        <v/>
      </c>
      <c r="BX23" s="14" t="str">
        <f>IFERROR(VLOOKUP($BM$1&amp;'Service PJ'!$D21&amp;'Service PJ'!$B21&amp;'Service PJ'!$A21&amp;"*",'EPA_US9RT techs'!$A$2:$I$1722,9,FALSE),"")</f>
        <v/>
      </c>
      <c r="BY23" s="14" t="str">
        <f>IFERROR(VLOOKUP($BM$1&amp;'Service PJ'!$D21&amp;'Service PJ'!$B21&amp;'Service PJ'!$A21&amp;"*",'EPA_US9RT techs'!$A$2:$I$1722,9,FALSE),"")</f>
        <v/>
      </c>
      <c r="BZ23" s="14" t="str">
        <f>IFERROR(VLOOKUP($BM$1&amp;'Service PJ'!$D21&amp;'Service PJ'!$B21&amp;'Service PJ'!$A21&amp;"*",'EPA_US9RT techs'!$A$2:$I$1722,9,FALSE),"")</f>
        <v/>
      </c>
      <c r="CA23" s="14" t="str">
        <f>IFERROR(VLOOKUP($BM$1&amp;'Service PJ'!$D21&amp;'Service PJ'!$B21&amp;'Service PJ'!$A21&amp;"*",'EPA_US9RT techs'!$A$2:$I$1722,9,FALSE),"")</f>
        <v/>
      </c>
      <c r="CB23" s="14" t="str">
        <f>IFERROR(VLOOKUP($BM$1&amp;'Service PJ'!$D21&amp;'Service PJ'!$B21&amp;'Service PJ'!$A21&amp;"*",'EPA_US9RT techs'!$A$2:$I$1722,9,FALSE),"")</f>
        <v/>
      </c>
      <c r="CC23" s="14" t="str">
        <f>IFERROR(VLOOKUP($BM$1&amp;'Service PJ'!$D21&amp;'Service PJ'!$B21&amp;'Service PJ'!$A21&amp;"*",'EPA_US9RT techs'!$A$2:$I$1722,9,FALSE),"")</f>
        <v/>
      </c>
      <c r="CD23" s="14" t="str">
        <f>IFERROR(VLOOKUP($BM$1&amp;'Service PJ'!$D21&amp;'Service PJ'!$B21&amp;'Service PJ'!$A21&amp;"*",'EPA_US9RT techs'!$A$2:$I$1722,9,FALSE),"")</f>
        <v/>
      </c>
      <c r="CE23" s="14" t="str">
        <f>IFERROR(VLOOKUP($BM$1&amp;'Service PJ'!$D21&amp;'Service PJ'!$B21&amp;'Service PJ'!$A21&amp;"*",'EPA_US9RT techs'!$A$2:$I$1722,9,FALSE),"")</f>
        <v/>
      </c>
      <c r="CF23" s="14" t="str">
        <f>IFERROR(VLOOKUP($BM$1&amp;'Service PJ'!$D21&amp;'Service PJ'!$B21&amp;'Service PJ'!$A21&amp;"*",'EPA_US9RT techs'!$A$2:$I$1722,9,FALSE),"")</f>
        <v/>
      </c>
      <c r="CG23" s="14" t="str">
        <f>IFERROR(VLOOKUP($BM$1&amp;'Service PJ'!$D21&amp;'Service PJ'!$B21&amp;'Service PJ'!$A21&amp;"*",'EPA_US9RT techs'!$A$2:$I$1722,9,FALSE),"")</f>
        <v/>
      </c>
      <c r="CH23" s="14" t="str">
        <f>IFERROR(VLOOKUP($BM$1&amp;'Service PJ'!$D21&amp;'Service PJ'!$B21&amp;'Service PJ'!$A21&amp;"*",'EPA_US9RT techs'!$A$2:$I$1722,9,FALSE),"")</f>
        <v/>
      </c>
      <c r="CI23" s="14" t="str">
        <f>IFERROR(VLOOKUP($BM$1&amp;'Service PJ'!$D21&amp;'Service PJ'!$B21&amp;'Service PJ'!$A21&amp;"*",'EPA_US9RT techs'!$A$2:$I$1722,9,FALSE),"")</f>
        <v/>
      </c>
      <c r="CJ23" s="14" t="str">
        <f>IFERROR(VLOOKUP($BM$1&amp;'Service PJ'!$D21&amp;'Service PJ'!$B21&amp;'Service PJ'!$A21&amp;"*",'EPA_US9RT techs'!$A$2:$I$1722,9,FALSE),"")</f>
        <v/>
      </c>
      <c r="CK23" s="14" t="str">
        <f>IFERROR(VLOOKUP($BM$1&amp;'Service PJ'!$D21&amp;'Service PJ'!$B21&amp;'Service PJ'!$A21&amp;"*",'EPA_US9RT techs'!$A$2:$I$1722,9,FALSE),"")</f>
        <v/>
      </c>
      <c r="CL23" s="14" t="str">
        <f>IFERROR(VLOOKUP($BM$1&amp;'Service PJ'!$D21&amp;'Service PJ'!$B21&amp;'Service PJ'!$A21&amp;"*",'EPA_US9RT techs'!$A$2:$I$1722,9,FALSE),"")</f>
        <v/>
      </c>
      <c r="CM23" s="14" t="str">
        <f>IFERROR(VLOOKUP($BM$1&amp;'Service PJ'!$D21&amp;'Service PJ'!$B21&amp;'Service PJ'!$A21&amp;"*",'EPA_US9RT techs'!$A$2:$I$1722,9,FALSE),"")</f>
        <v/>
      </c>
      <c r="CN23" s="14" t="str">
        <f>IFERROR(VLOOKUP($BM$1&amp;'Service PJ'!$D21&amp;'Service PJ'!$B21&amp;'Service PJ'!$A21&amp;"*",'EPA_US9RT techs'!$A$2:$I$1722,9,FALSE),"")</f>
        <v/>
      </c>
      <c r="CO23" s="14" t="str">
        <f>IFERROR(VLOOKUP($BM$1&amp;'Service PJ'!$D21&amp;'Service PJ'!$B21&amp;'Service PJ'!$A21&amp;"*",'EPA_US9RT techs'!$A$2:$I$1722,9,FALSE),"")</f>
        <v/>
      </c>
      <c r="CP23" s="14" t="str">
        <f>IFERROR(VLOOKUP($BM$1&amp;'Service PJ'!$D21&amp;'Service PJ'!$B21&amp;'Service PJ'!$A21&amp;"*",'EPA_US9RT techs'!$A$2:$I$1722,9,FALSE),"")</f>
        <v/>
      </c>
      <c r="CQ23" s="14" t="str">
        <f>IFERROR(VLOOKUP($BM$1&amp;'Service PJ'!$D21&amp;'Service PJ'!$B21&amp;'Service PJ'!$A21&amp;"*",'EPA_US9RT techs'!$A$2:$I$1722,9,FALSE),"")</f>
        <v/>
      </c>
      <c r="CS23" t="str">
        <f>IF(SUM(CT23:DJ23)=0,"\I:",'Service PJ'!$D21&amp;"_"&amp;'Service PJ'!$E21&amp;"_"&amp;'Service PJ'!$C21)</f>
        <v>ICH_PRH_ELC</v>
      </c>
      <c r="CT23" s="2">
        <f>IFERROR(VLOOKUP($CS$1&amp;'Service PJ'!$D21&amp;'Service PJ'!$B21&amp;'Service PJ'!$A21&amp;"*",'EPA_US9RT techs'!$A$2:$I$1722,9,FALSE),"")</f>
        <v>30</v>
      </c>
      <c r="CU23" s="2">
        <f>IFERROR(VLOOKUP($CS$1&amp;'Service PJ'!$D21&amp;'Service PJ'!$B21&amp;'Service PJ'!$A21&amp;"*",'EPA_US9RT techs'!$A$2:$I$1722,9,FALSE),"")</f>
        <v>30</v>
      </c>
      <c r="CV23" s="2">
        <f>IFERROR(VLOOKUP($CS$1&amp;'Service PJ'!$D21&amp;'Service PJ'!$B21&amp;'Service PJ'!$A21&amp;"*",'EPA_US9RT techs'!$A$2:$I$1722,9,FALSE),"")</f>
        <v>30</v>
      </c>
      <c r="CW23" s="2">
        <f>IFERROR(VLOOKUP($CS$1&amp;'Service PJ'!$D21&amp;'Service PJ'!$B21&amp;'Service PJ'!$A21&amp;"*",'EPA_US9RT techs'!$A$2:$I$1722,9,FALSE),"")</f>
        <v>30</v>
      </c>
      <c r="CX23" s="2">
        <f>IFERROR(VLOOKUP($CS$1&amp;'Service PJ'!$D21&amp;'Service PJ'!$B21&amp;'Service PJ'!$A21&amp;"*",'EPA_US9RT techs'!$A$2:$I$1722,9,FALSE),"")</f>
        <v>30</v>
      </c>
      <c r="CY23" s="2">
        <f>IFERROR(VLOOKUP($CS$1&amp;'Service PJ'!$D21&amp;'Service PJ'!$B21&amp;'Service PJ'!$A21&amp;"*",'EPA_US9RT techs'!$A$2:$I$1722,9,FALSE),"")</f>
        <v>30</v>
      </c>
      <c r="CZ23" s="2">
        <f>IFERROR(VLOOKUP($CS$1&amp;'Service PJ'!$D21&amp;'Service PJ'!$B21&amp;'Service PJ'!$A21&amp;"*",'EPA_US9RT techs'!$A$2:$I$1722,9,FALSE),"")</f>
        <v>30</v>
      </c>
      <c r="DA23" s="2">
        <f>IFERROR(VLOOKUP($CS$1&amp;'Service PJ'!$D21&amp;'Service PJ'!$B21&amp;'Service PJ'!$A21&amp;"*",'EPA_US9RT techs'!$A$2:$I$1722,9,FALSE),"")</f>
        <v>30</v>
      </c>
      <c r="DB23" s="2">
        <f>IFERROR(VLOOKUP($CS$1&amp;'Service PJ'!$D21&amp;'Service PJ'!$B21&amp;'Service PJ'!$A21&amp;"*",'EPA_US9RT techs'!$A$2:$I$1722,9,FALSE),"")</f>
        <v>30</v>
      </c>
      <c r="DC23" s="2">
        <f>IFERROR(VLOOKUP($CS$1&amp;'Service PJ'!$D21&amp;'Service PJ'!$B21&amp;'Service PJ'!$A21&amp;"*",'EPA_US9RT techs'!$A$2:$I$1722,9,FALSE),"")</f>
        <v>30</v>
      </c>
      <c r="DD23" s="2">
        <f>IFERROR(VLOOKUP($CS$1&amp;'Service PJ'!$D21&amp;'Service PJ'!$B21&amp;'Service PJ'!$A21&amp;"*",'EPA_US9RT techs'!$A$2:$I$1722,9,FALSE),"")</f>
        <v>30</v>
      </c>
      <c r="DE23" s="2">
        <f>IFERROR(VLOOKUP($CS$1&amp;'Service PJ'!$D21&amp;'Service PJ'!$B21&amp;'Service PJ'!$A21&amp;"*",'EPA_US9RT techs'!$A$2:$I$1722,9,FALSE),"")</f>
        <v>30</v>
      </c>
      <c r="DF23" s="2">
        <f>IFERROR(VLOOKUP($CS$1&amp;'Service PJ'!$D21&amp;'Service PJ'!$B21&amp;'Service PJ'!$A21&amp;"*",'EPA_US9RT techs'!$A$2:$I$1722,9,FALSE),"")</f>
        <v>30</v>
      </c>
      <c r="DG23" s="2">
        <f>IFERROR(VLOOKUP($CS$1&amp;'Service PJ'!$D21&amp;'Service PJ'!$B21&amp;'Service PJ'!$A21&amp;"*",'EPA_US9RT techs'!$A$2:$I$1722,9,FALSE),"")</f>
        <v>30</v>
      </c>
      <c r="DH23" s="2">
        <f>IFERROR(VLOOKUP($CS$1&amp;'Service PJ'!$D21&amp;'Service PJ'!$B21&amp;'Service PJ'!$A21&amp;"*",'EPA_US9RT techs'!$A$2:$I$1722,9,FALSE),"")</f>
        <v>30</v>
      </c>
      <c r="DI23" s="2">
        <f>IFERROR(VLOOKUP($CS$1&amp;'Service PJ'!$D21&amp;'Service PJ'!$B21&amp;'Service PJ'!$A21&amp;"*",'EPA_US9RT techs'!$A$2:$I$1722,9,FALSE),"")</f>
        <v>30</v>
      </c>
      <c r="DJ23" s="2">
        <f>IFERROR(VLOOKUP($CS$1&amp;'Service PJ'!$D21&amp;'Service PJ'!$B21&amp;'Service PJ'!$A21&amp;"*",'EPA_US9RT techs'!$A$2:$I$1722,9,FALSE),"")</f>
        <v>30</v>
      </c>
      <c r="DK23" s="2">
        <f>IFERROR(VLOOKUP($CS$1&amp;'Service PJ'!$D21&amp;'Service PJ'!$B21&amp;'Service PJ'!$A21&amp;"*",'EPA_US9RT techs'!$A$2:$I$1722,9,FALSE),"")</f>
        <v>30</v>
      </c>
      <c r="DL23" s="2">
        <f>IFERROR(VLOOKUP($CS$1&amp;'Service PJ'!$D21&amp;'Service PJ'!$B21&amp;'Service PJ'!$A21&amp;"*",'EPA_US9RT techs'!$A$2:$I$1722,9,FALSE),"")</f>
        <v>30</v>
      </c>
      <c r="DM23" s="2">
        <f>IFERROR(VLOOKUP($CS$1&amp;'Service PJ'!$D21&amp;'Service PJ'!$B21&amp;'Service PJ'!$A21&amp;"*",'EPA_US9RT techs'!$A$2:$I$1722,9,FALSE),"")</f>
        <v>30</v>
      </c>
      <c r="DN23" s="2">
        <f>IFERROR(VLOOKUP($CS$1&amp;'Service PJ'!$D21&amp;'Service PJ'!$B21&amp;'Service PJ'!$A21&amp;"*",'EPA_US9RT techs'!$A$2:$I$1722,9,FALSE),"")</f>
        <v>30</v>
      </c>
      <c r="DO23" s="2">
        <f>IFERROR(VLOOKUP($CS$1&amp;'Service PJ'!$D21&amp;'Service PJ'!$B21&amp;'Service PJ'!$A21&amp;"*",'EPA_US9RT techs'!$A$2:$I$1722,9,FALSE),"")</f>
        <v>30</v>
      </c>
      <c r="DP23" s="2">
        <f>IFERROR(VLOOKUP($CS$1&amp;'Service PJ'!$D21&amp;'Service PJ'!$B21&amp;'Service PJ'!$A21&amp;"*",'EPA_US9RT techs'!$A$2:$I$1722,9,FALSE),"")</f>
        <v>30</v>
      </c>
      <c r="DQ23" s="2">
        <f>IFERROR(VLOOKUP($CS$1&amp;'Service PJ'!$D21&amp;'Service PJ'!$B21&amp;'Service PJ'!$A21&amp;"*",'EPA_US9RT techs'!$A$2:$I$1722,9,FALSE),"")</f>
        <v>30</v>
      </c>
      <c r="DR23" s="2">
        <f>IFERROR(VLOOKUP($CS$1&amp;'Service PJ'!$D21&amp;'Service PJ'!$B21&amp;'Service PJ'!$A21&amp;"*",'EPA_US9RT techs'!$A$2:$I$1722,9,FALSE),"")</f>
        <v>30</v>
      </c>
      <c r="DS23" s="2">
        <f>IFERROR(VLOOKUP($CS$1&amp;'Service PJ'!$D21&amp;'Service PJ'!$B21&amp;'Service PJ'!$A21&amp;"*",'EPA_US9RT techs'!$A$2:$I$1722,9,FALSE),"")</f>
        <v>30</v>
      </c>
      <c r="DT23" s="2">
        <f>IFERROR(VLOOKUP($CS$1&amp;'Service PJ'!$D21&amp;'Service PJ'!$B21&amp;'Service PJ'!$A21&amp;"*",'EPA_US9RT techs'!$A$2:$I$1722,9,FALSE),"")</f>
        <v>30</v>
      </c>
      <c r="DU23" s="2">
        <f>IFERROR(VLOOKUP($CS$1&amp;'Service PJ'!$D21&amp;'Service PJ'!$B21&amp;'Service PJ'!$A21&amp;"*",'EPA_US9RT techs'!$A$2:$I$1722,9,FALSE),"")</f>
        <v>30</v>
      </c>
      <c r="DV23" s="2">
        <f>IFERROR(VLOOKUP($CS$1&amp;'Service PJ'!$D21&amp;'Service PJ'!$B21&amp;'Service PJ'!$A21&amp;"*",'EPA_US9RT techs'!$A$2:$I$1722,9,FALSE),"")</f>
        <v>30</v>
      </c>
      <c r="DW23" s="2">
        <f>IFERROR(VLOOKUP($CS$1&amp;'Service PJ'!$D21&amp;'Service PJ'!$B21&amp;'Service PJ'!$A21&amp;"*",'EPA_US9RT techs'!$A$2:$I$1722,9,FALSE),"")</f>
        <v>30</v>
      </c>
    </row>
    <row r="24" spans="1:127" x14ac:dyDescent="0.45">
      <c r="A24" t="str">
        <f>IF(SUM(B24:R24)=0,"\I:",'Service PJ'!$D22&amp;"_"&amp;'Service PJ'!$E22&amp;"_"&amp;'Service PJ'!$C22)</f>
        <v>\I:</v>
      </c>
      <c r="B24" s="14" t="str">
        <f>IFERROR(VLOOKUP($A$1&amp;'Service PJ'!$D22&amp;'Service PJ'!$B22&amp;'Service PJ'!$A22&amp;"*",'EPA_US9RT techs'!$A$2:$I$1722,9,FALSE),"")</f>
        <v/>
      </c>
      <c r="C24" s="14" t="str">
        <f>IFERROR(VLOOKUP($A$1&amp;'Service PJ'!$D22&amp;'Service PJ'!$B22&amp;'Service PJ'!$A22&amp;"*",'EPA_US9RT techs'!$A$2:$I$1722,9,FALSE),"")</f>
        <v/>
      </c>
      <c r="D24" s="14" t="str">
        <f>IFERROR(VLOOKUP($A$1&amp;'Service PJ'!$D22&amp;'Service PJ'!$B22&amp;'Service PJ'!$A22&amp;"*",'EPA_US9RT techs'!$A$2:$I$1722,9,FALSE),"")</f>
        <v/>
      </c>
      <c r="E24" s="14" t="str">
        <f>IFERROR(VLOOKUP($A$1&amp;'Service PJ'!$D22&amp;'Service PJ'!$B22&amp;'Service PJ'!$A22&amp;"*",'EPA_US9RT techs'!$A$2:$I$1722,9,FALSE),"")</f>
        <v/>
      </c>
      <c r="F24" s="14" t="str">
        <f>IFERROR(VLOOKUP($A$1&amp;'Service PJ'!$D22&amp;'Service PJ'!$B22&amp;'Service PJ'!$A22&amp;"*",'EPA_US9RT techs'!$A$2:$I$1722,9,FALSE),"")</f>
        <v/>
      </c>
      <c r="G24" s="14" t="str">
        <f>IFERROR(VLOOKUP($A$1&amp;'Service PJ'!$D22&amp;'Service PJ'!$B22&amp;'Service PJ'!$A22&amp;"*",'EPA_US9RT techs'!$A$2:$I$1722,9,FALSE),"")</f>
        <v/>
      </c>
      <c r="H24" s="14" t="str">
        <f>IFERROR(VLOOKUP($A$1&amp;'Service PJ'!$D22&amp;'Service PJ'!$B22&amp;'Service PJ'!$A22&amp;"*",'EPA_US9RT techs'!$A$2:$I$1722,9,FALSE),"")</f>
        <v/>
      </c>
      <c r="I24" s="14" t="str">
        <f>IFERROR(VLOOKUP($A$1&amp;'Service PJ'!$D22&amp;'Service PJ'!$B22&amp;'Service PJ'!$A22&amp;"*",'EPA_US9RT techs'!$A$2:$I$1722,9,FALSE),"")</f>
        <v/>
      </c>
      <c r="J24" s="14" t="str">
        <f>IFERROR(VLOOKUP($A$1&amp;'Service PJ'!$D22&amp;'Service PJ'!$B22&amp;'Service PJ'!$A22&amp;"*",'EPA_US9RT techs'!$A$2:$I$1722,9,FALSE),"")</f>
        <v/>
      </c>
      <c r="K24" s="14" t="str">
        <f>IFERROR(VLOOKUP($A$1&amp;'Service PJ'!$D22&amp;'Service PJ'!$B22&amp;'Service PJ'!$A22&amp;"*",'EPA_US9RT techs'!$A$2:$I$1722,9,FALSE),"")</f>
        <v/>
      </c>
      <c r="L24" s="14" t="str">
        <f>IFERROR(VLOOKUP($A$1&amp;'Service PJ'!$D22&amp;'Service PJ'!$B22&amp;'Service PJ'!$A22&amp;"*",'EPA_US9RT techs'!$A$2:$I$1722,9,FALSE),"")</f>
        <v/>
      </c>
      <c r="M24" s="14" t="str">
        <f>IFERROR(VLOOKUP($A$1&amp;'Service PJ'!$D22&amp;'Service PJ'!$B22&amp;'Service PJ'!$A22&amp;"*",'EPA_US9RT techs'!$A$2:$I$1722,9,FALSE),"")</f>
        <v/>
      </c>
      <c r="N24" s="14" t="str">
        <f>IFERROR(VLOOKUP($A$1&amp;'Service PJ'!$D22&amp;'Service PJ'!$B22&amp;'Service PJ'!$A22&amp;"*",'EPA_US9RT techs'!$A$2:$I$1722,9,FALSE),"")</f>
        <v/>
      </c>
      <c r="O24" s="14" t="str">
        <f>IFERROR(VLOOKUP($A$1&amp;'Service PJ'!$D22&amp;'Service PJ'!$B22&amp;'Service PJ'!$A22&amp;"*",'EPA_US9RT techs'!$A$2:$I$1722,9,FALSE),"")</f>
        <v/>
      </c>
      <c r="P24" s="14" t="str">
        <f>IFERROR(VLOOKUP($A$1&amp;'Service PJ'!$D22&amp;'Service PJ'!$B22&amp;'Service PJ'!$A22&amp;"*",'EPA_US9RT techs'!$A$2:$I$1722,9,FALSE),"")</f>
        <v/>
      </c>
      <c r="Q24" s="14" t="str">
        <f>IFERROR(VLOOKUP($A$1&amp;'Service PJ'!$D22&amp;'Service PJ'!$B22&amp;'Service PJ'!$A22&amp;"*",'EPA_US9RT techs'!$A$2:$I$1722,9,FALSE),"")</f>
        <v/>
      </c>
      <c r="R24" s="14" t="str">
        <f>IFERROR(VLOOKUP($A$1&amp;'Service PJ'!$D22&amp;'Service PJ'!$B22&amp;'Service PJ'!$A22&amp;"*",'EPA_US9RT techs'!$A$2:$I$1722,9,FALSE),"")</f>
        <v/>
      </c>
      <c r="S24" s="14" t="str">
        <f>IFERROR(VLOOKUP($A$1&amp;'Service PJ'!$D22&amp;'Service PJ'!$B22&amp;'Service PJ'!$A22&amp;"*",'EPA_US9RT techs'!$A$2:$I$1722,9,FALSE),"")</f>
        <v/>
      </c>
      <c r="T24" s="14" t="str">
        <f>IFERROR(VLOOKUP($A$1&amp;'Service PJ'!$D22&amp;'Service PJ'!$B22&amp;'Service PJ'!$A22&amp;"*",'EPA_US9RT techs'!$A$2:$I$1722,9,FALSE),"")</f>
        <v/>
      </c>
      <c r="U24" s="14" t="str">
        <f>IFERROR(VLOOKUP($A$1&amp;'Service PJ'!$D22&amp;'Service PJ'!$B22&amp;'Service PJ'!$A22&amp;"*",'EPA_US9RT techs'!$A$2:$I$1722,9,FALSE),"")</f>
        <v/>
      </c>
      <c r="V24" s="14" t="str">
        <f>IFERROR(VLOOKUP($A$1&amp;'Service PJ'!$D22&amp;'Service PJ'!$B22&amp;'Service PJ'!$A22&amp;"*",'EPA_US9RT techs'!$A$2:$I$1722,9,FALSE),"")</f>
        <v/>
      </c>
      <c r="W24" s="14" t="str">
        <f>IFERROR(VLOOKUP($A$1&amp;'Service PJ'!$D22&amp;'Service PJ'!$B22&amp;'Service PJ'!$A22&amp;"*",'EPA_US9RT techs'!$A$2:$I$1722,9,FALSE),"")</f>
        <v/>
      </c>
      <c r="X24" s="14" t="str">
        <f>IFERROR(VLOOKUP($A$1&amp;'Service PJ'!$D22&amp;'Service PJ'!$B22&amp;'Service PJ'!$A22&amp;"*",'EPA_US9RT techs'!$A$2:$I$1722,9,FALSE),"")</f>
        <v/>
      </c>
      <c r="Y24" s="14" t="str">
        <f>IFERROR(VLOOKUP($A$1&amp;'Service PJ'!$D22&amp;'Service PJ'!$B22&amp;'Service PJ'!$A22&amp;"*",'EPA_US9RT techs'!$A$2:$I$1722,9,FALSE),"")</f>
        <v/>
      </c>
      <c r="Z24" s="14" t="str">
        <f>IFERROR(VLOOKUP($A$1&amp;'Service PJ'!$D22&amp;'Service PJ'!$B22&amp;'Service PJ'!$A22&amp;"*",'EPA_US9RT techs'!$A$2:$I$1722,9,FALSE),"")</f>
        <v/>
      </c>
      <c r="AA24" s="14" t="str">
        <f>IFERROR(VLOOKUP($A$1&amp;'Service PJ'!$D22&amp;'Service PJ'!$B22&amp;'Service PJ'!$A22&amp;"*",'EPA_US9RT techs'!$A$2:$I$1722,9,FALSE),"")</f>
        <v/>
      </c>
      <c r="AB24" s="14" t="str">
        <f>IFERROR(VLOOKUP($A$1&amp;'Service PJ'!$D22&amp;'Service PJ'!$B22&amp;'Service PJ'!$A22&amp;"*",'EPA_US9RT techs'!$A$2:$I$1722,9,FALSE),"")</f>
        <v/>
      </c>
      <c r="AC24" s="14" t="str">
        <f>IFERROR(VLOOKUP($A$1&amp;'Service PJ'!$D22&amp;'Service PJ'!$B22&amp;'Service PJ'!$A22&amp;"*",'EPA_US9RT techs'!$A$2:$I$1722,9,FALSE),"")</f>
        <v/>
      </c>
      <c r="AD24" s="14" t="str">
        <f>IFERROR(VLOOKUP($A$1&amp;'Service PJ'!$D22&amp;'Service PJ'!$B22&amp;'Service PJ'!$A22&amp;"*",'EPA_US9RT techs'!$A$2:$I$1722,9,FALSE),"")</f>
        <v/>
      </c>
      <c r="AE24" s="14" t="str">
        <f>IFERROR(VLOOKUP($A$1&amp;'Service PJ'!$D22&amp;'Service PJ'!$B22&amp;'Service PJ'!$A22&amp;"*",'EPA_US9RT techs'!$A$2:$I$1722,9,FALSE),"")</f>
        <v/>
      </c>
      <c r="AG24" t="str">
        <f>IF(SUM(AH24:AX24)=0,"\I:",'Service PJ'!$D22&amp;"_"&amp;'Service PJ'!$E22&amp;"_"&amp;'Service PJ'!$C22)</f>
        <v>\I:</v>
      </c>
      <c r="AH24" s="14" t="str">
        <f>IFERROR(VLOOKUP($AG$1&amp;'Service PJ'!$D22&amp;'Service PJ'!$B22&amp;'Service PJ'!$A22&amp;"*",'EPA_US9RT techs'!$A$2:$I$1722,9,FALSE),"")</f>
        <v/>
      </c>
      <c r="AI24" s="14" t="str">
        <f>IFERROR(VLOOKUP($AG$1&amp;'Service PJ'!$D22&amp;'Service PJ'!$B22&amp;'Service PJ'!$A22&amp;"*",'EPA_US9RT techs'!$A$2:$I$1722,9,FALSE),"")</f>
        <v/>
      </c>
      <c r="AJ24" s="14" t="str">
        <f>IFERROR(VLOOKUP($AG$1&amp;'Service PJ'!$D22&amp;'Service PJ'!$B22&amp;'Service PJ'!$A22&amp;"*",'EPA_US9RT techs'!$A$2:$I$1722,9,FALSE),"")</f>
        <v/>
      </c>
      <c r="AK24" s="14" t="str">
        <f>IFERROR(VLOOKUP($AG$1&amp;'Service PJ'!$D22&amp;'Service PJ'!$B22&amp;'Service PJ'!$A22&amp;"*",'EPA_US9RT techs'!$A$2:$I$1722,9,FALSE),"")</f>
        <v/>
      </c>
      <c r="AL24" s="14" t="str">
        <f>IFERROR(VLOOKUP($AG$1&amp;'Service PJ'!$D22&amp;'Service PJ'!$B22&amp;'Service PJ'!$A22&amp;"*",'EPA_US9RT techs'!$A$2:$I$1722,9,FALSE),"")</f>
        <v/>
      </c>
      <c r="AM24" s="14" t="str">
        <f>IFERROR(VLOOKUP($AG$1&amp;'Service PJ'!$D22&amp;'Service PJ'!$B22&amp;'Service PJ'!$A22&amp;"*",'EPA_US9RT techs'!$A$2:$I$1722,9,FALSE),"")</f>
        <v/>
      </c>
      <c r="AN24" s="14" t="str">
        <f>IFERROR(VLOOKUP($AG$1&amp;'Service PJ'!$D22&amp;'Service PJ'!$B22&amp;'Service PJ'!$A22&amp;"*",'EPA_US9RT techs'!$A$2:$I$1722,9,FALSE),"")</f>
        <v/>
      </c>
      <c r="AO24" s="14" t="str">
        <f>IFERROR(VLOOKUP($AG$1&amp;'Service PJ'!$D22&amp;'Service PJ'!$B22&amp;'Service PJ'!$A22&amp;"*",'EPA_US9RT techs'!$A$2:$I$1722,9,FALSE),"")</f>
        <v/>
      </c>
      <c r="AP24" s="14" t="str">
        <f>IFERROR(VLOOKUP($AG$1&amp;'Service PJ'!$D22&amp;'Service PJ'!$B22&amp;'Service PJ'!$A22&amp;"*",'EPA_US9RT techs'!$A$2:$I$1722,9,FALSE),"")</f>
        <v/>
      </c>
      <c r="AQ24" s="14" t="str">
        <f>IFERROR(VLOOKUP($AG$1&amp;'Service PJ'!$D22&amp;'Service PJ'!$B22&amp;'Service PJ'!$A22&amp;"*",'EPA_US9RT techs'!$A$2:$I$1722,9,FALSE),"")</f>
        <v/>
      </c>
      <c r="AR24" s="14" t="str">
        <f>IFERROR(VLOOKUP($AG$1&amp;'Service PJ'!$D22&amp;'Service PJ'!$B22&amp;'Service PJ'!$A22&amp;"*",'EPA_US9RT techs'!$A$2:$I$1722,9,FALSE),"")</f>
        <v/>
      </c>
      <c r="AS24" s="14" t="str">
        <f>IFERROR(VLOOKUP($AG$1&amp;'Service PJ'!$D22&amp;'Service PJ'!$B22&amp;'Service PJ'!$A22&amp;"*",'EPA_US9RT techs'!$A$2:$I$1722,9,FALSE),"")</f>
        <v/>
      </c>
      <c r="AT24" s="14" t="str">
        <f>IFERROR(VLOOKUP($AG$1&amp;'Service PJ'!$D22&amp;'Service PJ'!$B22&amp;'Service PJ'!$A22&amp;"*",'EPA_US9RT techs'!$A$2:$I$1722,9,FALSE),"")</f>
        <v/>
      </c>
      <c r="AU24" s="14" t="str">
        <f>IFERROR(VLOOKUP($AG$1&amp;'Service PJ'!$D22&amp;'Service PJ'!$B22&amp;'Service PJ'!$A22&amp;"*",'EPA_US9RT techs'!$A$2:$I$1722,9,FALSE),"")</f>
        <v/>
      </c>
      <c r="AV24" s="14" t="str">
        <f>IFERROR(VLOOKUP($AG$1&amp;'Service PJ'!$D22&amp;'Service PJ'!$B22&amp;'Service PJ'!$A22&amp;"*",'EPA_US9RT techs'!$A$2:$I$1722,9,FALSE),"")</f>
        <v/>
      </c>
      <c r="AW24" s="14" t="str">
        <f>IFERROR(VLOOKUP($AG$1&amp;'Service PJ'!$D22&amp;'Service PJ'!$B22&amp;'Service PJ'!$A22&amp;"*",'EPA_US9RT techs'!$A$2:$I$1722,9,FALSE),"")</f>
        <v/>
      </c>
      <c r="AX24" s="14" t="str">
        <f>IFERROR(VLOOKUP($AG$1&amp;'Service PJ'!$D22&amp;'Service PJ'!$B22&amp;'Service PJ'!$A22&amp;"*",'EPA_US9RT techs'!$A$2:$I$1722,9,FALSE),"")</f>
        <v/>
      </c>
      <c r="AY24" s="14" t="str">
        <f>IFERROR(VLOOKUP($AG$1&amp;'Service PJ'!$D22&amp;'Service PJ'!$B22&amp;'Service PJ'!$A22&amp;"*",'EPA_US9RT techs'!$A$2:$I$1722,9,FALSE),"")</f>
        <v/>
      </c>
      <c r="AZ24" s="14" t="str">
        <f>IFERROR(VLOOKUP($AG$1&amp;'Service PJ'!$D22&amp;'Service PJ'!$B22&amp;'Service PJ'!$A22&amp;"*",'EPA_US9RT techs'!$A$2:$I$1722,9,FALSE),"")</f>
        <v/>
      </c>
      <c r="BA24" s="14" t="str">
        <f>IFERROR(VLOOKUP($AG$1&amp;'Service PJ'!$D22&amp;'Service PJ'!$B22&amp;'Service PJ'!$A22&amp;"*",'EPA_US9RT techs'!$A$2:$I$1722,9,FALSE),"")</f>
        <v/>
      </c>
      <c r="BB24" s="14" t="str">
        <f>IFERROR(VLOOKUP($AG$1&amp;'Service PJ'!$D22&amp;'Service PJ'!$B22&amp;'Service PJ'!$A22&amp;"*",'EPA_US9RT techs'!$A$2:$I$1722,9,FALSE),"")</f>
        <v/>
      </c>
      <c r="BC24" s="14" t="str">
        <f>IFERROR(VLOOKUP($AG$1&amp;'Service PJ'!$D22&amp;'Service PJ'!$B22&amp;'Service PJ'!$A22&amp;"*",'EPA_US9RT techs'!$A$2:$I$1722,9,FALSE),"")</f>
        <v/>
      </c>
      <c r="BD24" s="14" t="str">
        <f>IFERROR(VLOOKUP($AG$1&amp;'Service PJ'!$D22&amp;'Service PJ'!$B22&amp;'Service PJ'!$A22&amp;"*",'EPA_US9RT techs'!$A$2:$I$1722,9,FALSE),"")</f>
        <v/>
      </c>
      <c r="BE24" s="14" t="str">
        <f>IFERROR(VLOOKUP($AG$1&amp;'Service PJ'!$D22&amp;'Service PJ'!$B22&amp;'Service PJ'!$A22&amp;"*",'EPA_US9RT techs'!$A$2:$I$1722,9,FALSE),"")</f>
        <v/>
      </c>
      <c r="BF24" s="14" t="str">
        <f>IFERROR(VLOOKUP($AG$1&amp;'Service PJ'!$D22&amp;'Service PJ'!$B22&amp;'Service PJ'!$A22&amp;"*",'EPA_US9RT techs'!$A$2:$I$1722,9,FALSE),"")</f>
        <v/>
      </c>
      <c r="BG24" s="14" t="str">
        <f>IFERROR(VLOOKUP($AG$1&amp;'Service PJ'!$D22&amp;'Service PJ'!$B22&amp;'Service PJ'!$A22&amp;"*",'EPA_US9RT techs'!$A$2:$I$1722,9,FALSE),"")</f>
        <v/>
      </c>
      <c r="BH24" s="14" t="str">
        <f>IFERROR(VLOOKUP($AG$1&amp;'Service PJ'!$D22&amp;'Service PJ'!$B22&amp;'Service PJ'!$A22&amp;"*",'EPA_US9RT techs'!$A$2:$I$1722,9,FALSE),"")</f>
        <v/>
      </c>
      <c r="BI24" s="14" t="str">
        <f>IFERROR(VLOOKUP($AG$1&amp;'Service PJ'!$D22&amp;'Service PJ'!$B22&amp;'Service PJ'!$A22&amp;"*",'EPA_US9RT techs'!$A$2:$I$1722,9,FALSE),"")</f>
        <v/>
      </c>
      <c r="BJ24" s="14" t="str">
        <f>IFERROR(VLOOKUP($AG$1&amp;'Service PJ'!$D22&amp;'Service PJ'!$B22&amp;'Service PJ'!$A22&amp;"*",'EPA_US9RT techs'!$A$2:$I$1722,9,FALSE),"")</f>
        <v/>
      </c>
      <c r="BK24" s="14" t="str">
        <f>IFERROR(VLOOKUP($AG$1&amp;'Service PJ'!$D22&amp;'Service PJ'!$B22&amp;'Service PJ'!$A22&amp;"*",'EPA_US9RT techs'!$A$2:$I$1722,9,FALSE),"")</f>
        <v/>
      </c>
      <c r="BM24" t="str">
        <f>IF(SUM(BN24:CD24)=0,"\I:",'Service PJ'!$D22&amp;"_"&amp;'Service PJ'!$E22&amp;"_"&amp;'Service PJ'!$C22)</f>
        <v>\I:</v>
      </c>
      <c r="BN24" s="14" t="str">
        <f>IFERROR(VLOOKUP($BM$1&amp;'Service PJ'!$D22&amp;'Service PJ'!$B22&amp;'Service PJ'!$A22&amp;"*",'EPA_US9RT techs'!$A$2:$I$1722,9,FALSE),"")</f>
        <v/>
      </c>
      <c r="BO24" s="14" t="str">
        <f>IFERROR(VLOOKUP($BM$1&amp;'Service PJ'!$D22&amp;'Service PJ'!$B22&amp;'Service PJ'!$A22&amp;"*",'EPA_US9RT techs'!$A$2:$I$1722,9,FALSE),"")</f>
        <v/>
      </c>
      <c r="BP24" s="14" t="str">
        <f>IFERROR(VLOOKUP($BM$1&amp;'Service PJ'!$D22&amp;'Service PJ'!$B22&amp;'Service PJ'!$A22&amp;"*",'EPA_US9RT techs'!$A$2:$I$1722,9,FALSE),"")</f>
        <v/>
      </c>
      <c r="BQ24" s="14" t="str">
        <f>IFERROR(VLOOKUP($BM$1&amp;'Service PJ'!$D22&amp;'Service PJ'!$B22&amp;'Service PJ'!$A22&amp;"*",'EPA_US9RT techs'!$A$2:$I$1722,9,FALSE),"")</f>
        <v/>
      </c>
      <c r="BR24" s="14" t="str">
        <f>IFERROR(VLOOKUP($BM$1&amp;'Service PJ'!$D22&amp;'Service PJ'!$B22&amp;'Service PJ'!$A22&amp;"*",'EPA_US9RT techs'!$A$2:$I$1722,9,FALSE),"")</f>
        <v/>
      </c>
      <c r="BS24" s="14" t="str">
        <f>IFERROR(VLOOKUP($BM$1&amp;'Service PJ'!$D22&amp;'Service PJ'!$B22&amp;'Service PJ'!$A22&amp;"*",'EPA_US9RT techs'!$A$2:$I$1722,9,FALSE),"")</f>
        <v/>
      </c>
      <c r="BT24" s="14" t="str">
        <f>IFERROR(VLOOKUP($BM$1&amp;'Service PJ'!$D22&amp;'Service PJ'!$B22&amp;'Service PJ'!$A22&amp;"*",'EPA_US9RT techs'!$A$2:$I$1722,9,FALSE),"")</f>
        <v/>
      </c>
      <c r="BU24" s="14" t="str">
        <f>IFERROR(VLOOKUP($BM$1&amp;'Service PJ'!$D22&amp;'Service PJ'!$B22&amp;'Service PJ'!$A22&amp;"*",'EPA_US9RT techs'!$A$2:$I$1722,9,FALSE),"")</f>
        <v/>
      </c>
      <c r="BV24" s="14" t="str">
        <f>IFERROR(VLOOKUP($BM$1&amp;'Service PJ'!$D22&amp;'Service PJ'!$B22&amp;'Service PJ'!$A22&amp;"*",'EPA_US9RT techs'!$A$2:$I$1722,9,FALSE),"")</f>
        <v/>
      </c>
      <c r="BW24" s="14" t="str">
        <f>IFERROR(VLOOKUP($BM$1&amp;'Service PJ'!$D22&amp;'Service PJ'!$B22&amp;'Service PJ'!$A22&amp;"*",'EPA_US9RT techs'!$A$2:$I$1722,9,FALSE),"")</f>
        <v/>
      </c>
      <c r="BX24" s="14" t="str">
        <f>IFERROR(VLOOKUP($BM$1&amp;'Service PJ'!$D22&amp;'Service PJ'!$B22&amp;'Service PJ'!$A22&amp;"*",'EPA_US9RT techs'!$A$2:$I$1722,9,FALSE),"")</f>
        <v/>
      </c>
      <c r="BY24" s="14" t="str">
        <f>IFERROR(VLOOKUP($BM$1&amp;'Service PJ'!$D22&amp;'Service PJ'!$B22&amp;'Service PJ'!$A22&amp;"*",'EPA_US9RT techs'!$A$2:$I$1722,9,FALSE),"")</f>
        <v/>
      </c>
      <c r="BZ24" s="14" t="str">
        <f>IFERROR(VLOOKUP($BM$1&amp;'Service PJ'!$D22&amp;'Service PJ'!$B22&amp;'Service PJ'!$A22&amp;"*",'EPA_US9RT techs'!$A$2:$I$1722,9,FALSE),"")</f>
        <v/>
      </c>
      <c r="CA24" s="14" t="str">
        <f>IFERROR(VLOOKUP($BM$1&amp;'Service PJ'!$D22&amp;'Service PJ'!$B22&amp;'Service PJ'!$A22&amp;"*",'EPA_US9RT techs'!$A$2:$I$1722,9,FALSE),"")</f>
        <v/>
      </c>
      <c r="CB24" s="14" t="str">
        <f>IFERROR(VLOOKUP($BM$1&amp;'Service PJ'!$D22&amp;'Service PJ'!$B22&amp;'Service PJ'!$A22&amp;"*",'EPA_US9RT techs'!$A$2:$I$1722,9,FALSE),"")</f>
        <v/>
      </c>
      <c r="CC24" s="14" t="str">
        <f>IFERROR(VLOOKUP($BM$1&amp;'Service PJ'!$D22&amp;'Service PJ'!$B22&amp;'Service PJ'!$A22&amp;"*",'EPA_US9RT techs'!$A$2:$I$1722,9,FALSE),"")</f>
        <v/>
      </c>
      <c r="CD24" s="14" t="str">
        <f>IFERROR(VLOOKUP($BM$1&amp;'Service PJ'!$D22&amp;'Service PJ'!$B22&amp;'Service PJ'!$A22&amp;"*",'EPA_US9RT techs'!$A$2:$I$1722,9,FALSE),"")</f>
        <v/>
      </c>
      <c r="CE24" s="14" t="str">
        <f>IFERROR(VLOOKUP($BM$1&amp;'Service PJ'!$D22&amp;'Service PJ'!$B22&amp;'Service PJ'!$A22&amp;"*",'EPA_US9RT techs'!$A$2:$I$1722,9,FALSE),"")</f>
        <v/>
      </c>
      <c r="CF24" s="14" t="str">
        <f>IFERROR(VLOOKUP($BM$1&amp;'Service PJ'!$D22&amp;'Service PJ'!$B22&amp;'Service PJ'!$A22&amp;"*",'EPA_US9RT techs'!$A$2:$I$1722,9,FALSE),"")</f>
        <v/>
      </c>
      <c r="CG24" s="14" t="str">
        <f>IFERROR(VLOOKUP($BM$1&amp;'Service PJ'!$D22&amp;'Service PJ'!$B22&amp;'Service PJ'!$A22&amp;"*",'EPA_US9RT techs'!$A$2:$I$1722,9,FALSE),"")</f>
        <v/>
      </c>
      <c r="CH24" s="14" t="str">
        <f>IFERROR(VLOOKUP($BM$1&amp;'Service PJ'!$D22&amp;'Service PJ'!$B22&amp;'Service PJ'!$A22&amp;"*",'EPA_US9RT techs'!$A$2:$I$1722,9,FALSE),"")</f>
        <v/>
      </c>
      <c r="CI24" s="14" t="str">
        <f>IFERROR(VLOOKUP($BM$1&amp;'Service PJ'!$D22&amp;'Service PJ'!$B22&amp;'Service PJ'!$A22&amp;"*",'EPA_US9RT techs'!$A$2:$I$1722,9,FALSE),"")</f>
        <v/>
      </c>
      <c r="CJ24" s="14" t="str">
        <f>IFERROR(VLOOKUP($BM$1&amp;'Service PJ'!$D22&amp;'Service PJ'!$B22&amp;'Service PJ'!$A22&amp;"*",'EPA_US9RT techs'!$A$2:$I$1722,9,FALSE),"")</f>
        <v/>
      </c>
      <c r="CK24" s="14" t="str">
        <f>IFERROR(VLOOKUP($BM$1&amp;'Service PJ'!$D22&amp;'Service PJ'!$B22&amp;'Service PJ'!$A22&amp;"*",'EPA_US9RT techs'!$A$2:$I$1722,9,FALSE),"")</f>
        <v/>
      </c>
      <c r="CL24" s="14" t="str">
        <f>IFERROR(VLOOKUP($BM$1&amp;'Service PJ'!$D22&amp;'Service PJ'!$B22&amp;'Service PJ'!$A22&amp;"*",'EPA_US9RT techs'!$A$2:$I$1722,9,FALSE),"")</f>
        <v/>
      </c>
      <c r="CM24" s="14" t="str">
        <f>IFERROR(VLOOKUP($BM$1&amp;'Service PJ'!$D22&amp;'Service PJ'!$B22&amp;'Service PJ'!$A22&amp;"*",'EPA_US9RT techs'!$A$2:$I$1722,9,FALSE),"")</f>
        <v/>
      </c>
      <c r="CN24" s="14" t="str">
        <f>IFERROR(VLOOKUP($BM$1&amp;'Service PJ'!$D22&amp;'Service PJ'!$B22&amp;'Service PJ'!$A22&amp;"*",'EPA_US9RT techs'!$A$2:$I$1722,9,FALSE),"")</f>
        <v/>
      </c>
      <c r="CO24" s="14" t="str">
        <f>IFERROR(VLOOKUP($BM$1&amp;'Service PJ'!$D22&amp;'Service PJ'!$B22&amp;'Service PJ'!$A22&amp;"*",'EPA_US9RT techs'!$A$2:$I$1722,9,FALSE),"")</f>
        <v/>
      </c>
      <c r="CP24" s="14" t="str">
        <f>IFERROR(VLOOKUP($BM$1&amp;'Service PJ'!$D22&amp;'Service PJ'!$B22&amp;'Service PJ'!$A22&amp;"*",'EPA_US9RT techs'!$A$2:$I$1722,9,FALSE),"")</f>
        <v/>
      </c>
      <c r="CQ24" s="14" t="str">
        <f>IFERROR(VLOOKUP($BM$1&amp;'Service PJ'!$D22&amp;'Service PJ'!$B22&amp;'Service PJ'!$A22&amp;"*",'EPA_US9RT techs'!$A$2:$I$1722,9,FALSE),"")</f>
        <v/>
      </c>
      <c r="CS24" t="str">
        <f>IF(SUM(CT24:DJ24)=0,"\I:",'Service PJ'!$D22&amp;"_"&amp;'Service PJ'!$E22&amp;"_"&amp;'Service PJ'!$C22)</f>
        <v>\I:</v>
      </c>
      <c r="CT24" s="2" t="str">
        <f>IFERROR(VLOOKUP($CS$1&amp;'Service PJ'!$D22&amp;'Service PJ'!$B22&amp;'Service PJ'!$A22&amp;"*",'EPA_US9RT techs'!$A$2:$I$1722,9,FALSE),"")</f>
        <v/>
      </c>
      <c r="CU24" s="2" t="str">
        <f>IFERROR(VLOOKUP($CS$1&amp;'Service PJ'!$D22&amp;'Service PJ'!$B22&amp;'Service PJ'!$A22&amp;"*",'EPA_US9RT techs'!$A$2:$I$1722,9,FALSE),"")</f>
        <v/>
      </c>
      <c r="CV24" s="2" t="str">
        <f>IFERROR(VLOOKUP($CS$1&amp;'Service PJ'!$D22&amp;'Service PJ'!$B22&amp;'Service PJ'!$A22&amp;"*",'EPA_US9RT techs'!$A$2:$I$1722,9,FALSE),"")</f>
        <v/>
      </c>
      <c r="CW24" s="2" t="str">
        <f>IFERROR(VLOOKUP($CS$1&amp;'Service PJ'!$D22&amp;'Service PJ'!$B22&amp;'Service PJ'!$A22&amp;"*",'EPA_US9RT techs'!$A$2:$I$1722,9,FALSE),"")</f>
        <v/>
      </c>
      <c r="CX24" s="2" t="str">
        <f>IFERROR(VLOOKUP($CS$1&amp;'Service PJ'!$D22&amp;'Service PJ'!$B22&amp;'Service PJ'!$A22&amp;"*",'EPA_US9RT techs'!$A$2:$I$1722,9,FALSE),"")</f>
        <v/>
      </c>
      <c r="CY24" s="2" t="str">
        <f>IFERROR(VLOOKUP($CS$1&amp;'Service PJ'!$D22&amp;'Service PJ'!$B22&amp;'Service PJ'!$A22&amp;"*",'EPA_US9RT techs'!$A$2:$I$1722,9,FALSE),"")</f>
        <v/>
      </c>
      <c r="CZ24" s="2" t="str">
        <f>IFERROR(VLOOKUP($CS$1&amp;'Service PJ'!$D22&amp;'Service PJ'!$B22&amp;'Service PJ'!$A22&amp;"*",'EPA_US9RT techs'!$A$2:$I$1722,9,FALSE),"")</f>
        <v/>
      </c>
      <c r="DA24" s="2" t="str">
        <f>IFERROR(VLOOKUP($CS$1&amp;'Service PJ'!$D22&amp;'Service PJ'!$B22&amp;'Service PJ'!$A22&amp;"*",'EPA_US9RT techs'!$A$2:$I$1722,9,FALSE),"")</f>
        <v/>
      </c>
      <c r="DB24" s="2" t="str">
        <f>IFERROR(VLOOKUP($CS$1&amp;'Service PJ'!$D22&amp;'Service PJ'!$B22&amp;'Service PJ'!$A22&amp;"*",'EPA_US9RT techs'!$A$2:$I$1722,9,FALSE),"")</f>
        <v/>
      </c>
      <c r="DC24" s="2" t="str">
        <f>IFERROR(VLOOKUP($CS$1&amp;'Service PJ'!$D22&amp;'Service PJ'!$B22&amp;'Service PJ'!$A22&amp;"*",'EPA_US9RT techs'!$A$2:$I$1722,9,FALSE),"")</f>
        <v/>
      </c>
      <c r="DD24" s="2" t="str">
        <f>IFERROR(VLOOKUP($CS$1&amp;'Service PJ'!$D22&amp;'Service PJ'!$B22&amp;'Service PJ'!$A22&amp;"*",'EPA_US9RT techs'!$A$2:$I$1722,9,FALSE),"")</f>
        <v/>
      </c>
      <c r="DE24" s="2" t="str">
        <f>IFERROR(VLOOKUP($CS$1&amp;'Service PJ'!$D22&amp;'Service PJ'!$B22&amp;'Service PJ'!$A22&amp;"*",'EPA_US9RT techs'!$A$2:$I$1722,9,FALSE),"")</f>
        <v/>
      </c>
      <c r="DF24" s="2" t="str">
        <f>IFERROR(VLOOKUP($CS$1&amp;'Service PJ'!$D22&amp;'Service PJ'!$B22&amp;'Service PJ'!$A22&amp;"*",'EPA_US9RT techs'!$A$2:$I$1722,9,FALSE),"")</f>
        <v/>
      </c>
      <c r="DG24" s="2" t="str">
        <f>IFERROR(VLOOKUP($CS$1&amp;'Service PJ'!$D22&amp;'Service PJ'!$B22&amp;'Service PJ'!$A22&amp;"*",'EPA_US9RT techs'!$A$2:$I$1722,9,FALSE),"")</f>
        <v/>
      </c>
      <c r="DH24" s="2" t="str">
        <f>IFERROR(VLOOKUP($CS$1&amp;'Service PJ'!$D22&amp;'Service PJ'!$B22&amp;'Service PJ'!$A22&amp;"*",'EPA_US9RT techs'!$A$2:$I$1722,9,FALSE),"")</f>
        <v/>
      </c>
      <c r="DI24" s="2" t="str">
        <f>IFERROR(VLOOKUP($CS$1&amp;'Service PJ'!$D22&amp;'Service PJ'!$B22&amp;'Service PJ'!$A22&amp;"*",'EPA_US9RT techs'!$A$2:$I$1722,9,FALSE),"")</f>
        <v/>
      </c>
      <c r="DJ24" s="2" t="str">
        <f>IFERROR(VLOOKUP($CS$1&amp;'Service PJ'!$D22&amp;'Service PJ'!$B22&amp;'Service PJ'!$A22&amp;"*",'EPA_US9RT techs'!$A$2:$I$1722,9,FALSE),"")</f>
        <v/>
      </c>
      <c r="DK24" s="2" t="str">
        <f>IFERROR(VLOOKUP($CS$1&amp;'Service PJ'!$D22&amp;'Service PJ'!$B22&amp;'Service PJ'!$A22&amp;"*",'EPA_US9RT techs'!$A$2:$I$1722,9,FALSE),"")</f>
        <v/>
      </c>
      <c r="DL24" s="2" t="str">
        <f>IFERROR(VLOOKUP($CS$1&amp;'Service PJ'!$D22&amp;'Service PJ'!$B22&amp;'Service PJ'!$A22&amp;"*",'EPA_US9RT techs'!$A$2:$I$1722,9,FALSE),"")</f>
        <v/>
      </c>
      <c r="DM24" s="2" t="str">
        <f>IFERROR(VLOOKUP($CS$1&amp;'Service PJ'!$D22&amp;'Service PJ'!$B22&amp;'Service PJ'!$A22&amp;"*",'EPA_US9RT techs'!$A$2:$I$1722,9,FALSE),"")</f>
        <v/>
      </c>
      <c r="DN24" s="2" t="str">
        <f>IFERROR(VLOOKUP($CS$1&amp;'Service PJ'!$D22&amp;'Service PJ'!$B22&amp;'Service PJ'!$A22&amp;"*",'EPA_US9RT techs'!$A$2:$I$1722,9,FALSE),"")</f>
        <v/>
      </c>
      <c r="DO24" s="2" t="str">
        <f>IFERROR(VLOOKUP($CS$1&amp;'Service PJ'!$D22&amp;'Service PJ'!$B22&amp;'Service PJ'!$A22&amp;"*",'EPA_US9RT techs'!$A$2:$I$1722,9,FALSE),"")</f>
        <v/>
      </c>
      <c r="DP24" s="2" t="str">
        <f>IFERROR(VLOOKUP($CS$1&amp;'Service PJ'!$D22&amp;'Service PJ'!$B22&amp;'Service PJ'!$A22&amp;"*",'EPA_US9RT techs'!$A$2:$I$1722,9,FALSE),"")</f>
        <v/>
      </c>
      <c r="DQ24" s="2" t="str">
        <f>IFERROR(VLOOKUP($CS$1&amp;'Service PJ'!$D22&amp;'Service PJ'!$B22&amp;'Service PJ'!$A22&amp;"*",'EPA_US9RT techs'!$A$2:$I$1722,9,FALSE),"")</f>
        <v/>
      </c>
      <c r="DR24" s="2" t="str">
        <f>IFERROR(VLOOKUP($CS$1&amp;'Service PJ'!$D22&amp;'Service PJ'!$B22&amp;'Service PJ'!$A22&amp;"*",'EPA_US9RT techs'!$A$2:$I$1722,9,FALSE),"")</f>
        <v/>
      </c>
      <c r="DS24" s="2" t="str">
        <f>IFERROR(VLOOKUP($CS$1&amp;'Service PJ'!$D22&amp;'Service PJ'!$B22&amp;'Service PJ'!$A22&amp;"*",'EPA_US9RT techs'!$A$2:$I$1722,9,FALSE),"")</f>
        <v/>
      </c>
      <c r="DT24" s="2" t="str">
        <f>IFERROR(VLOOKUP($CS$1&amp;'Service PJ'!$D22&amp;'Service PJ'!$B22&amp;'Service PJ'!$A22&amp;"*",'EPA_US9RT techs'!$A$2:$I$1722,9,FALSE),"")</f>
        <v/>
      </c>
      <c r="DU24" s="2" t="str">
        <f>IFERROR(VLOOKUP($CS$1&amp;'Service PJ'!$D22&amp;'Service PJ'!$B22&amp;'Service PJ'!$A22&amp;"*",'EPA_US9RT techs'!$A$2:$I$1722,9,FALSE),"")</f>
        <v/>
      </c>
      <c r="DV24" s="2" t="str">
        <f>IFERROR(VLOOKUP($CS$1&amp;'Service PJ'!$D22&amp;'Service PJ'!$B22&amp;'Service PJ'!$A22&amp;"*",'EPA_US9RT techs'!$A$2:$I$1722,9,FALSE),"")</f>
        <v/>
      </c>
      <c r="DW24" s="2" t="str">
        <f>IFERROR(VLOOKUP($CS$1&amp;'Service PJ'!$D22&amp;'Service PJ'!$B22&amp;'Service PJ'!$A22&amp;"*",'EPA_US9RT techs'!$A$2:$I$1722,9,FALSE),"")</f>
        <v/>
      </c>
    </row>
    <row r="25" spans="1:127" x14ac:dyDescent="0.45">
      <c r="A25" t="str">
        <f>IF(SUM(B25:R25)=0,"\I:",'Service PJ'!$D23&amp;"_"&amp;'Service PJ'!$E23&amp;"_"&amp;'Service PJ'!$C23)</f>
        <v>ICH_MDR_ELC</v>
      </c>
      <c r="B25" s="14">
        <f>IFERROR(VLOOKUP($A$1&amp;'Service PJ'!$D23&amp;'Service PJ'!$B23&amp;'Service PJ'!$A23&amp;"*",'EPA_US9RT techs'!$A$2:$I$1722,9,FALSE),"")</f>
        <v>2.2387116158999998</v>
      </c>
      <c r="C25" s="14">
        <f>IFERROR(VLOOKUP($A$1&amp;'Service PJ'!$D23&amp;'Service PJ'!$B23&amp;'Service PJ'!$A23&amp;"*",'EPA_US9RT techs'!$A$2:$I$1722,9,FALSE),"")</f>
        <v>2.2387116158999998</v>
      </c>
      <c r="D25" s="14">
        <f>IFERROR(VLOOKUP($A$1&amp;'Service PJ'!$D23&amp;'Service PJ'!$B23&amp;'Service PJ'!$A23&amp;"*",'EPA_US9RT techs'!$A$2:$I$1722,9,FALSE),"")</f>
        <v>2.2387116158999998</v>
      </c>
      <c r="E25" s="14">
        <f>IFERROR(VLOOKUP($A$1&amp;'Service PJ'!$D23&amp;'Service PJ'!$B23&amp;'Service PJ'!$A23&amp;"*",'EPA_US9RT techs'!$A$2:$I$1722,9,FALSE),"")</f>
        <v>2.2387116158999998</v>
      </c>
      <c r="F25" s="14">
        <f>IFERROR(VLOOKUP($A$1&amp;'Service PJ'!$D23&amp;'Service PJ'!$B23&amp;'Service PJ'!$A23&amp;"*",'EPA_US9RT techs'!$A$2:$I$1722,9,FALSE),"")</f>
        <v>2.2387116158999998</v>
      </c>
      <c r="G25" s="14">
        <f>IFERROR(VLOOKUP($A$1&amp;'Service PJ'!$D23&amp;'Service PJ'!$B23&amp;'Service PJ'!$A23&amp;"*",'EPA_US9RT techs'!$A$2:$I$1722,9,FALSE),"")</f>
        <v>2.2387116158999998</v>
      </c>
      <c r="H25" s="14">
        <f>IFERROR(VLOOKUP($A$1&amp;'Service PJ'!$D23&amp;'Service PJ'!$B23&amp;'Service PJ'!$A23&amp;"*",'EPA_US9RT techs'!$A$2:$I$1722,9,FALSE),"")</f>
        <v>2.2387116158999998</v>
      </c>
      <c r="I25" s="14">
        <f>IFERROR(VLOOKUP($A$1&amp;'Service PJ'!$D23&amp;'Service PJ'!$B23&amp;'Service PJ'!$A23&amp;"*",'EPA_US9RT techs'!$A$2:$I$1722,9,FALSE),"")</f>
        <v>2.2387116158999998</v>
      </c>
      <c r="J25" s="14">
        <f>IFERROR(VLOOKUP($A$1&amp;'Service PJ'!$D23&amp;'Service PJ'!$B23&amp;'Service PJ'!$A23&amp;"*",'EPA_US9RT techs'!$A$2:$I$1722,9,FALSE),"")</f>
        <v>2.2387116158999998</v>
      </c>
      <c r="K25" s="14">
        <f>IFERROR(VLOOKUP($A$1&amp;'Service PJ'!$D23&amp;'Service PJ'!$B23&amp;'Service PJ'!$A23&amp;"*",'EPA_US9RT techs'!$A$2:$I$1722,9,FALSE),"")</f>
        <v>2.2387116158999998</v>
      </c>
      <c r="L25" s="14">
        <f>IFERROR(VLOOKUP($A$1&amp;'Service PJ'!$D23&amp;'Service PJ'!$B23&amp;'Service PJ'!$A23&amp;"*",'EPA_US9RT techs'!$A$2:$I$1722,9,FALSE),"")</f>
        <v>2.2387116158999998</v>
      </c>
      <c r="M25" s="14">
        <f>IFERROR(VLOOKUP($A$1&amp;'Service PJ'!$D23&amp;'Service PJ'!$B23&amp;'Service PJ'!$A23&amp;"*",'EPA_US9RT techs'!$A$2:$I$1722,9,FALSE),"")</f>
        <v>2.2387116158999998</v>
      </c>
      <c r="N25" s="14">
        <f>IFERROR(VLOOKUP($A$1&amp;'Service PJ'!$D23&amp;'Service PJ'!$B23&amp;'Service PJ'!$A23&amp;"*",'EPA_US9RT techs'!$A$2:$I$1722,9,FALSE),"")</f>
        <v>2.2387116158999998</v>
      </c>
      <c r="O25" s="14">
        <f>IFERROR(VLOOKUP($A$1&amp;'Service PJ'!$D23&amp;'Service PJ'!$B23&amp;'Service PJ'!$A23&amp;"*",'EPA_US9RT techs'!$A$2:$I$1722,9,FALSE),"")</f>
        <v>2.2387116158999998</v>
      </c>
      <c r="P25" s="14">
        <f>IFERROR(VLOOKUP($A$1&amp;'Service PJ'!$D23&amp;'Service PJ'!$B23&amp;'Service PJ'!$A23&amp;"*",'EPA_US9RT techs'!$A$2:$I$1722,9,FALSE),"")</f>
        <v>2.2387116158999998</v>
      </c>
      <c r="Q25" s="14">
        <f>IFERROR(VLOOKUP($A$1&amp;'Service PJ'!$D23&amp;'Service PJ'!$B23&amp;'Service PJ'!$A23&amp;"*",'EPA_US9RT techs'!$A$2:$I$1722,9,FALSE),"")</f>
        <v>2.2387116158999998</v>
      </c>
      <c r="R25" s="14">
        <f>IFERROR(VLOOKUP($A$1&amp;'Service PJ'!$D23&amp;'Service PJ'!$B23&amp;'Service PJ'!$A23&amp;"*",'EPA_US9RT techs'!$A$2:$I$1722,9,FALSE),"")</f>
        <v>2.2387116158999998</v>
      </c>
      <c r="S25" s="14">
        <f>IFERROR(VLOOKUP($A$1&amp;'Service PJ'!$D23&amp;'Service PJ'!$B23&amp;'Service PJ'!$A23&amp;"*",'EPA_US9RT techs'!$A$2:$I$1722,9,FALSE),"")</f>
        <v>2.2387116158999998</v>
      </c>
      <c r="T25" s="14">
        <f>IFERROR(VLOOKUP($A$1&amp;'Service PJ'!$D23&amp;'Service PJ'!$B23&amp;'Service PJ'!$A23&amp;"*",'EPA_US9RT techs'!$A$2:$I$1722,9,FALSE),"")</f>
        <v>2.2387116158999998</v>
      </c>
      <c r="U25" s="14">
        <f>IFERROR(VLOOKUP($A$1&amp;'Service PJ'!$D23&amp;'Service PJ'!$B23&amp;'Service PJ'!$A23&amp;"*",'EPA_US9RT techs'!$A$2:$I$1722,9,FALSE),"")</f>
        <v>2.2387116158999998</v>
      </c>
      <c r="V25" s="14">
        <f>IFERROR(VLOOKUP($A$1&amp;'Service PJ'!$D23&amp;'Service PJ'!$B23&amp;'Service PJ'!$A23&amp;"*",'EPA_US9RT techs'!$A$2:$I$1722,9,FALSE),"")</f>
        <v>2.2387116158999998</v>
      </c>
      <c r="W25" s="14">
        <f>IFERROR(VLOOKUP($A$1&amp;'Service PJ'!$D23&amp;'Service PJ'!$B23&amp;'Service PJ'!$A23&amp;"*",'EPA_US9RT techs'!$A$2:$I$1722,9,FALSE),"")</f>
        <v>2.2387116158999998</v>
      </c>
      <c r="X25" s="14">
        <f>IFERROR(VLOOKUP($A$1&amp;'Service PJ'!$D23&amp;'Service PJ'!$B23&amp;'Service PJ'!$A23&amp;"*",'EPA_US9RT techs'!$A$2:$I$1722,9,FALSE),"")</f>
        <v>2.2387116158999998</v>
      </c>
      <c r="Y25" s="14">
        <f>IFERROR(VLOOKUP($A$1&amp;'Service PJ'!$D23&amp;'Service PJ'!$B23&amp;'Service PJ'!$A23&amp;"*",'EPA_US9RT techs'!$A$2:$I$1722,9,FALSE),"")</f>
        <v>2.2387116158999998</v>
      </c>
      <c r="Z25" s="14">
        <f>IFERROR(VLOOKUP($A$1&amp;'Service PJ'!$D23&amp;'Service PJ'!$B23&amp;'Service PJ'!$A23&amp;"*",'EPA_US9RT techs'!$A$2:$I$1722,9,FALSE),"")</f>
        <v>2.2387116158999998</v>
      </c>
      <c r="AA25" s="14">
        <f>IFERROR(VLOOKUP($A$1&amp;'Service PJ'!$D23&amp;'Service PJ'!$B23&amp;'Service PJ'!$A23&amp;"*",'EPA_US9RT techs'!$A$2:$I$1722,9,FALSE),"")</f>
        <v>2.2387116158999998</v>
      </c>
      <c r="AB25" s="14">
        <f>IFERROR(VLOOKUP($A$1&amp;'Service PJ'!$D23&amp;'Service PJ'!$B23&amp;'Service PJ'!$A23&amp;"*",'EPA_US9RT techs'!$A$2:$I$1722,9,FALSE),"")</f>
        <v>2.2387116158999998</v>
      </c>
      <c r="AC25" s="14">
        <f>IFERROR(VLOOKUP($A$1&amp;'Service PJ'!$D23&amp;'Service PJ'!$B23&amp;'Service PJ'!$A23&amp;"*",'EPA_US9RT techs'!$A$2:$I$1722,9,FALSE),"")</f>
        <v>2.2387116158999998</v>
      </c>
      <c r="AD25" s="14">
        <f>IFERROR(VLOOKUP($A$1&amp;'Service PJ'!$D23&amp;'Service PJ'!$B23&amp;'Service PJ'!$A23&amp;"*",'EPA_US9RT techs'!$A$2:$I$1722,9,FALSE),"")</f>
        <v>2.2387116158999998</v>
      </c>
      <c r="AE25" s="14">
        <f>IFERROR(VLOOKUP($A$1&amp;'Service PJ'!$D23&amp;'Service PJ'!$B23&amp;'Service PJ'!$A23&amp;"*",'EPA_US9RT techs'!$A$2:$I$1722,9,FALSE),"")</f>
        <v>2.2387116158999998</v>
      </c>
      <c r="AG25" t="str">
        <f>IF(SUM(AH25:AX25)=0,"\I:",'Service PJ'!$D23&amp;"_"&amp;'Service PJ'!$E23&amp;"_"&amp;'Service PJ'!$C23)</f>
        <v>ICH_MDR_ELC</v>
      </c>
      <c r="AH25" s="14">
        <f>IFERROR(VLOOKUP($AG$1&amp;'Service PJ'!$D23&amp;'Service PJ'!$B23&amp;'Service PJ'!$A23&amp;"*",'EPA_US9RT techs'!$A$2:$I$1722,9,FALSE),"")</f>
        <v>0.22387116160000001</v>
      </c>
      <c r="AI25" s="14">
        <f>IFERROR(VLOOKUP($AG$1&amp;'Service PJ'!$D23&amp;'Service PJ'!$B23&amp;'Service PJ'!$A23&amp;"*",'EPA_US9RT techs'!$A$2:$I$1722,9,FALSE),"")</f>
        <v>0.22387116160000001</v>
      </c>
      <c r="AJ25" s="14">
        <f>IFERROR(VLOOKUP($AG$1&amp;'Service PJ'!$D23&amp;'Service PJ'!$B23&amp;'Service PJ'!$A23&amp;"*",'EPA_US9RT techs'!$A$2:$I$1722,9,FALSE),"")</f>
        <v>0.22387116160000001</v>
      </c>
      <c r="AK25" s="14">
        <f>IFERROR(VLOOKUP($AG$1&amp;'Service PJ'!$D23&amp;'Service PJ'!$B23&amp;'Service PJ'!$A23&amp;"*",'EPA_US9RT techs'!$A$2:$I$1722,9,FALSE),"")</f>
        <v>0.22387116160000001</v>
      </c>
      <c r="AL25" s="14">
        <f>IFERROR(VLOOKUP($AG$1&amp;'Service PJ'!$D23&amp;'Service PJ'!$B23&amp;'Service PJ'!$A23&amp;"*",'EPA_US9RT techs'!$A$2:$I$1722,9,FALSE),"")</f>
        <v>0.22387116160000001</v>
      </c>
      <c r="AM25" s="14">
        <f>IFERROR(VLOOKUP($AG$1&amp;'Service PJ'!$D23&amp;'Service PJ'!$B23&amp;'Service PJ'!$A23&amp;"*",'EPA_US9RT techs'!$A$2:$I$1722,9,FALSE),"")</f>
        <v>0.22387116160000001</v>
      </c>
      <c r="AN25" s="14">
        <f>IFERROR(VLOOKUP($AG$1&amp;'Service PJ'!$D23&amp;'Service PJ'!$B23&amp;'Service PJ'!$A23&amp;"*",'EPA_US9RT techs'!$A$2:$I$1722,9,FALSE),"")</f>
        <v>0.22387116160000001</v>
      </c>
      <c r="AO25" s="14">
        <f>IFERROR(VLOOKUP($AG$1&amp;'Service PJ'!$D23&amp;'Service PJ'!$B23&amp;'Service PJ'!$A23&amp;"*",'EPA_US9RT techs'!$A$2:$I$1722,9,FALSE),"")</f>
        <v>0.22387116160000001</v>
      </c>
      <c r="AP25" s="14">
        <f>IFERROR(VLOOKUP($AG$1&amp;'Service PJ'!$D23&amp;'Service PJ'!$B23&amp;'Service PJ'!$A23&amp;"*",'EPA_US9RT techs'!$A$2:$I$1722,9,FALSE),"")</f>
        <v>0.22387116160000001</v>
      </c>
      <c r="AQ25" s="14">
        <f>IFERROR(VLOOKUP($AG$1&amp;'Service PJ'!$D23&amp;'Service PJ'!$B23&amp;'Service PJ'!$A23&amp;"*",'EPA_US9RT techs'!$A$2:$I$1722,9,FALSE),"")</f>
        <v>0.22387116160000001</v>
      </c>
      <c r="AR25" s="14">
        <f>IFERROR(VLOOKUP($AG$1&amp;'Service PJ'!$D23&amp;'Service PJ'!$B23&amp;'Service PJ'!$A23&amp;"*",'EPA_US9RT techs'!$A$2:$I$1722,9,FALSE),"")</f>
        <v>0.22387116160000001</v>
      </c>
      <c r="AS25" s="14">
        <f>IFERROR(VLOOKUP($AG$1&amp;'Service PJ'!$D23&amp;'Service PJ'!$B23&amp;'Service PJ'!$A23&amp;"*",'EPA_US9RT techs'!$A$2:$I$1722,9,FALSE),"")</f>
        <v>0.22387116160000001</v>
      </c>
      <c r="AT25" s="14">
        <f>IFERROR(VLOOKUP($AG$1&amp;'Service PJ'!$D23&amp;'Service PJ'!$B23&amp;'Service PJ'!$A23&amp;"*",'EPA_US9RT techs'!$A$2:$I$1722,9,FALSE),"")</f>
        <v>0.22387116160000001</v>
      </c>
      <c r="AU25" s="14">
        <f>IFERROR(VLOOKUP($AG$1&amp;'Service PJ'!$D23&amp;'Service PJ'!$B23&amp;'Service PJ'!$A23&amp;"*",'EPA_US9RT techs'!$A$2:$I$1722,9,FALSE),"")</f>
        <v>0.22387116160000001</v>
      </c>
      <c r="AV25" s="14">
        <f>IFERROR(VLOOKUP($AG$1&amp;'Service PJ'!$D23&amp;'Service PJ'!$B23&amp;'Service PJ'!$A23&amp;"*",'EPA_US9RT techs'!$A$2:$I$1722,9,FALSE),"")</f>
        <v>0.22387116160000001</v>
      </c>
      <c r="AW25" s="14">
        <f>IFERROR(VLOOKUP($AG$1&amp;'Service PJ'!$D23&amp;'Service PJ'!$B23&amp;'Service PJ'!$A23&amp;"*",'EPA_US9RT techs'!$A$2:$I$1722,9,FALSE),"")</f>
        <v>0.22387116160000001</v>
      </c>
      <c r="AX25" s="14">
        <f>IFERROR(VLOOKUP($AG$1&amp;'Service PJ'!$D23&amp;'Service PJ'!$B23&amp;'Service PJ'!$A23&amp;"*",'EPA_US9RT techs'!$A$2:$I$1722,9,FALSE),"")</f>
        <v>0.22387116160000001</v>
      </c>
      <c r="AY25" s="14">
        <f>IFERROR(VLOOKUP($AG$1&amp;'Service PJ'!$D23&amp;'Service PJ'!$B23&amp;'Service PJ'!$A23&amp;"*",'EPA_US9RT techs'!$A$2:$I$1722,9,FALSE),"")</f>
        <v>0.22387116160000001</v>
      </c>
      <c r="AZ25" s="14">
        <f>IFERROR(VLOOKUP($AG$1&amp;'Service PJ'!$D23&amp;'Service PJ'!$B23&amp;'Service PJ'!$A23&amp;"*",'EPA_US9RT techs'!$A$2:$I$1722,9,FALSE),"")</f>
        <v>0.22387116160000001</v>
      </c>
      <c r="BA25" s="14">
        <f>IFERROR(VLOOKUP($AG$1&amp;'Service PJ'!$D23&amp;'Service PJ'!$B23&amp;'Service PJ'!$A23&amp;"*",'EPA_US9RT techs'!$A$2:$I$1722,9,FALSE),"")</f>
        <v>0.22387116160000001</v>
      </c>
      <c r="BB25" s="14">
        <f>IFERROR(VLOOKUP($AG$1&amp;'Service PJ'!$D23&amp;'Service PJ'!$B23&amp;'Service PJ'!$A23&amp;"*",'EPA_US9RT techs'!$A$2:$I$1722,9,FALSE),"")</f>
        <v>0.22387116160000001</v>
      </c>
      <c r="BC25" s="14">
        <f>IFERROR(VLOOKUP($AG$1&amp;'Service PJ'!$D23&amp;'Service PJ'!$B23&amp;'Service PJ'!$A23&amp;"*",'EPA_US9RT techs'!$A$2:$I$1722,9,FALSE),"")</f>
        <v>0.22387116160000001</v>
      </c>
      <c r="BD25" s="14">
        <f>IFERROR(VLOOKUP($AG$1&amp;'Service PJ'!$D23&amp;'Service PJ'!$B23&amp;'Service PJ'!$A23&amp;"*",'EPA_US9RT techs'!$A$2:$I$1722,9,FALSE),"")</f>
        <v>0.22387116160000001</v>
      </c>
      <c r="BE25" s="14">
        <f>IFERROR(VLOOKUP($AG$1&amp;'Service PJ'!$D23&amp;'Service PJ'!$B23&amp;'Service PJ'!$A23&amp;"*",'EPA_US9RT techs'!$A$2:$I$1722,9,FALSE),"")</f>
        <v>0.22387116160000001</v>
      </c>
      <c r="BF25" s="14">
        <f>IFERROR(VLOOKUP($AG$1&amp;'Service PJ'!$D23&amp;'Service PJ'!$B23&amp;'Service PJ'!$A23&amp;"*",'EPA_US9RT techs'!$A$2:$I$1722,9,FALSE),"")</f>
        <v>0.22387116160000001</v>
      </c>
      <c r="BG25" s="14">
        <f>IFERROR(VLOOKUP($AG$1&amp;'Service PJ'!$D23&amp;'Service PJ'!$B23&amp;'Service PJ'!$A23&amp;"*",'EPA_US9RT techs'!$A$2:$I$1722,9,FALSE),"")</f>
        <v>0.22387116160000001</v>
      </c>
      <c r="BH25" s="14">
        <f>IFERROR(VLOOKUP($AG$1&amp;'Service PJ'!$D23&amp;'Service PJ'!$B23&amp;'Service PJ'!$A23&amp;"*",'EPA_US9RT techs'!$A$2:$I$1722,9,FALSE),"")</f>
        <v>0.22387116160000001</v>
      </c>
      <c r="BI25" s="14">
        <f>IFERROR(VLOOKUP($AG$1&amp;'Service PJ'!$D23&amp;'Service PJ'!$B23&amp;'Service PJ'!$A23&amp;"*",'EPA_US9RT techs'!$A$2:$I$1722,9,FALSE),"")</f>
        <v>0.22387116160000001</v>
      </c>
      <c r="BJ25" s="14">
        <f>IFERROR(VLOOKUP($AG$1&amp;'Service PJ'!$D23&amp;'Service PJ'!$B23&amp;'Service PJ'!$A23&amp;"*",'EPA_US9RT techs'!$A$2:$I$1722,9,FALSE),"")</f>
        <v>0.22387116160000001</v>
      </c>
      <c r="BK25" s="14">
        <f>IFERROR(VLOOKUP($AG$1&amp;'Service PJ'!$D23&amp;'Service PJ'!$B23&amp;'Service PJ'!$A23&amp;"*",'EPA_US9RT techs'!$A$2:$I$1722,9,FALSE),"")</f>
        <v>0.22387116160000001</v>
      </c>
      <c r="BM25" t="str">
        <f>IF(SUM(BN25:CD25)=0,"\I:",'Service PJ'!$D23&amp;"_"&amp;'Service PJ'!$E23&amp;"_"&amp;'Service PJ'!$C23)</f>
        <v>\I:</v>
      </c>
      <c r="BN25" s="14" t="str">
        <f>IFERROR(VLOOKUP($BM$1&amp;'Service PJ'!$D23&amp;'Service PJ'!$B23&amp;'Service PJ'!$A23&amp;"*",'EPA_US9RT techs'!$A$2:$I$1722,9,FALSE),"")</f>
        <v/>
      </c>
      <c r="BO25" s="14" t="str">
        <f>IFERROR(VLOOKUP($BM$1&amp;'Service PJ'!$D23&amp;'Service PJ'!$B23&amp;'Service PJ'!$A23&amp;"*",'EPA_US9RT techs'!$A$2:$I$1722,9,FALSE),"")</f>
        <v/>
      </c>
      <c r="BP25" s="14" t="str">
        <f>IFERROR(VLOOKUP($BM$1&amp;'Service PJ'!$D23&amp;'Service PJ'!$B23&amp;'Service PJ'!$A23&amp;"*",'EPA_US9RT techs'!$A$2:$I$1722,9,FALSE),"")</f>
        <v/>
      </c>
      <c r="BQ25" s="14" t="str">
        <f>IFERROR(VLOOKUP($BM$1&amp;'Service PJ'!$D23&amp;'Service PJ'!$B23&amp;'Service PJ'!$A23&amp;"*",'EPA_US9RT techs'!$A$2:$I$1722,9,FALSE),"")</f>
        <v/>
      </c>
      <c r="BR25" s="14" t="str">
        <f>IFERROR(VLOOKUP($BM$1&amp;'Service PJ'!$D23&amp;'Service PJ'!$B23&amp;'Service PJ'!$A23&amp;"*",'EPA_US9RT techs'!$A$2:$I$1722,9,FALSE),"")</f>
        <v/>
      </c>
      <c r="BS25" s="14" t="str">
        <f>IFERROR(VLOOKUP($BM$1&amp;'Service PJ'!$D23&amp;'Service PJ'!$B23&amp;'Service PJ'!$A23&amp;"*",'EPA_US9RT techs'!$A$2:$I$1722,9,FALSE),"")</f>
        <v/>
      </c>
      <c r="BT25" s="14" t="str">
        <f>IFERROR(VLOOKUP($BM$1&amp;'Service PJ'!$D23&amp;'Service PJ'!$B23&amp;'Service PJ'!$A23&amp;"*",'EPA_US9RT techs'!$A$2:$I$1722,9,FALSE),"")</f>
        <v/>
      </c>
      <c r="BU25" s="14" t="str">
        <f>IFERROR(VLOOKUP($BM$1&amp;'Service PJ'!$D23&amp;'Service PJ'!$B23&amp;'Service PJ'!$A23&amp;"*",'EPA_US9RT techs'!$A$2:$I$1722,9,FALSE),"")</f>
        <v/>
      </c>
      <c r="BV25" s="14" t="str">
        <f>IFERROR(VLOOKUP($BM$1&amp;'Service PJ'!$D23&amp;'Service PJ'!$B23&amp;'Service PJ'!$A23&amp;"*",'EPA_US9RT techs'!$A$2:$I$1722,9,FALSE),"")</f>
        <v/>
      </c>
      <c r="BW25" s="14" t="str">
        <f>IFERROR(VLOOKUP($BM$1&amp;'Service PJ'!$D23&amp;'Service PJ'!$B23&amp;'Service PJ'!$A23&amp;"*",'EPA_US9RT techs'!$A$2:$I$1722,9,FALSE),"")</f>
        <v/>
      </c>
      <c r="BX25" s="14" t="str">
        <f>IFERROR(VLOOKUP($BM$1&amp;'Service PJ'!$D23&amp;'Service PJ'!$B23&amp;'Service PJ'!$A23&amp;"*",'EPA_US9RT techs'!$A$2:$I$1722,9,FALSE),"")</f>
        <v/>
      </c>
      <c r="BY25" s="14" t="str">
        <f>IFERROR(VLOOKUP($BM$1&amp;'Service PJ'!$D23&amp;'Service PJ'!$B23&amp;'Service PJ'!$A23&amp;"*",'EPA_US9RT techs'!$A$2:$I$1722,9,FALSE),"")</f>
        <v/>
      </c>
      <c r="BZ25" s="14" t="str">
        <f>IFERROR(VLOOKUP($BM$1&amp;'Service PJ'!$D23&amp;'Service PJ'!$B23&amp;'Service PJ'!$A23&amp;"*",'EPA_US9RT techs'!$A$2:$I$1722,9,FALSE),"")</f>
        <v/>
      </c>
      <c r="CA25" s="14" t="str">
        <f>IFERROR(VLOOKUP($BM$1&amp;'Service PJ'!$D23&amp;'Service PJ'!$B23&amp;'Service PJ'!$A23&amp;"*",'EPA_US9RT techs'!$A$2:$I$1722,9,FALSE),"")</f>
        <v/>
      </c>
      <c r="CB25" s="14" t="str">
        <f>IFERROR(VLOOKUP($BM$1&amp;'Service PJ'!$D23&amp;'Service PJ'!$B23&amp;'Service PJ'!$A23&amp;"*",'EPA_US9RT techs'!$A$2:$I$1722,9,FALSE),"")</f>
        <v/>
      </c>
      <c r="CC25" s="14" t="str">
        <f>IFERROR(VLOOKUP($BM$1&amp;'Service PJ'!$D23&amp;'Service PJ'!$B23&amp;'Service PJ'!$A23&amp;"*",'EPA_US9RT techs'!$A$2:$I$1722,9,FALSE),"")</f>
        <v/>
      </c>
      <c r="CD25" s="14" t="str">
        <f>IFERROR(VLOOKUP($BM$1&amp;'Service PJ'!$D23&amp;'Service PJ'!$B23&amp;'Service PJ'!$A23&amp;"*",'EPA_US9RT techs'!$A$2:$I$1722,9,FALSE),"")</f>
        <v/>
      </c>
      <c r="CE25" s="14" t="str">
        <f>IFERROR(VLOOKUP($BM$1&amp;'Service PJ'!$D23&amp;'Service PJ'!$B23&amp;'Service PJ'!$A23&amp;"*",'EPA_US9RT techs'!$A$2:$I$1722,9,FALSE),"")</f>
        <v/>
      </c>
      <c r="CF25" s="14" t="str">
        <f>IFERROR(VLOOKUP($BM$1&amp;'Service PJ'!$D23&amp;'Service PJ'!$B23&amp;'Service PJ'!$A23&amp;"*",'EPA_US9RT techs'!$A$2:$I$1722,9,FALSE),"")</f>
        <v/>
      </c>
      <c r="CG25" s="14" t="str">
        <f>IFERROR(VLOOKUP($BM$1&amp;'Service PJ'!$D23&amp;'Service PJ'!$B23&amp;'Service PJ'!$A23&amp;"*",'EPA_US9RT techs'!$A$2:$I$1722,9,FALSE),"")</f>
        <v/>
      </c>
      <c r="CH25" s="14" t="str">
        <f>IFERROR(VLOOKUP($BM$1&amp;'Service PJ'!$D23&amp;'Service PJ'!$B23&amp;'Service PJ'!$A23&amp;"*",'EPA_US9RT techs'!$A$2:$I$1722,9,FALSE),"")</f>
        <v/>
      </c>
      <c r="CI25" s="14" t="str">
        <f>IFERROR(VLOOKUP($BM$1&amp;'Service PJ'!$D23&amp;'Service PJ'!$B23&amp;'Service PJ'!$A23&amp;"*",'EPA_US9RT techs'!$A$2:$I$1722,9,FALSE),"")</f>
        <v/>
      </c>
      <c r="CJ25" s="14" t="str">
        <f>IFERROR(VLOOKUP($BM$1&amp;'Service PJ'!$D23&amp;'Service PJ'!$B23&amp;'Service PJ'!$A23&amp;"*",'EPA_US9RT techs'!$A$2:$I$1722,9,FALSE),"")</f>
        <v/>
      </c>
      <c r="CK25" s="14" t="str">
        <f>IFERROR(VLOOKUP($BM$1&amp;'Service PJ'!$D23&amp;'Service PJ'!$B23&amp;'Service PJ'!$A23&amp;"*",'EPA_US9RT techs'!$A$2:$I$1722,9,FALSE),"")</f>
        <v/>
      </c>
      <c r="CL25" s="14" t="str">
        <f>IFERROR(VLOOKUP($BM$1&amp;'Service PJ'!$D23&amp;'Service PJ'!$B23&amp;'Service PJ'!$A23&amp;"*",'EPA_US9RT techs'!$A$2:$I$1722,9,FALSE),"")</f>
        <v/>
      </c>
      <c r="CM25" s="14" t="str">
        <f>IFERROR(VLOOKUP($BM$1&amp;'Service PJ'!$D23&amp;'Service PJ'!$B23&amp;'Service PJ'!$A23&amp;"*",'EPA_US9RT techs'!$A$2:$I$1722,9,FALSE),"")</f>
        <v/>
      </c>
      <c r="CN25" s="14" t="str">
        <f>IFERROR(VLOOKUP($BM$1&amp;'Service PJ'!$D23&amp;'Service PJ'!$B23&amp;'Service PJ'!$A23&amp;"*",'EPA_US9RT techs'!$A$2:$I$1722,9,FALSE),"")</f>
        <v/>
      </c>
      <c r="CO25" s="14" t="str">
        <f>IFERROR(VLOOKUP($BM$1&amp;'Service PJ'!$D23&amp;'Service PJ'!$B23&amp;'Service PJ'!$A23&amp;"*",'EPA_US9RT techs'!$A$2:$I$1722,9,FALSE),"")</f>
        <v/>
      </c>
      <c r="CP25" s="14" t="str">
        <f>IFERROR(VLOOKUP($BM$1&amp;'Service PJ'!$D23&amp;'Service PJ'!$B23&amp;'Service PJ'!$A23&amp;"*",'EPA_US9RT techs'!$A$2:$I$1722,9,FALSE),"")</f>
        <v/>
      </c>
      <c r="CQ25" s="14" t="str">
        <f>IFERROR(VLOOKUP($BM$1&amp;'Service PJ'!$D23&amp;'Service PJ'!$B23&amp;'Service PJ'!$A23&amp;"*",'EPA_US9RT techs'!$A$2:$I$1722,9,FALSE),"")</f>
        <v/>
      </c>
      <c r="CS25" t="str">
        <f>IF(SUM(CT25:DJ25)=0,"\I:",'Service PJ'!$D23&amp;"_"&amp;'Service PJ'!$E23&amp;"_"&amp;'Service PJ'!$C23)</f>
        <v>ICH_MDR_ELC</v>
      </c>
      <c r="CT25" s="2">
        <f>IFERROR(VLOOKUP($CS$1&amp;'Service PJ'!$D23&amp;'Service PJ'!$B23&amp;'Service PJ'!$A23&amp;"*",'EPA_US9RT techs'!$A$2:$I$1722,9,FALSE),"")</f>
        <v>30</v>
      </c>
      <c r="CU25" s="2">
        <f>IFERROR(VLOOKUP($CS$1&amp;'Service PJ'!$D23&amp;'Service PJ'!$B23&amp;'Service PJ'!$A23&amp;"*",'EPA_US9RT techs'!$A$2:$I$1722,9,FALSE),"")</f>
        <v>30</v>
      </c>
      <c r="CV25" s="2">
        <f>IFERROR(VLOOKUP($CS$1&amp;'Service PJ'!$D23&amp;'Service PJ'!$B23&amp;'Service PJ'!$A23&amp;"*",'EPA_US9RT techs'!$A$2:$I$1722,9,FALSE),"")</f>
        <v>30</v>
      </c>
      <c r="CW25" s="2">
        <f>IFERROR(VLOOKUP($CS$1&amp;'Service PJ'!$D23&amp;'Service PJ'!$B23&amp;'Service PJ'!$A23&amp;"*",'EPA_US9RT techs'!$A$2:$I$1722,9,FALSE),"")</f>
        <v>30</v>
      </c>
      <c r="CX25" s="2">
        <f>IFERROR(VLOOKUP($CS$1&amp;'Service PJ'!$D23&amp;'Service PJ'!$B23&amp;'Service PJ'!$A23&amp;"*",'EPA_US9RT techs'!$A$2:$I$1722,9,FALSE),"")</f>
        <v>30</v>
      </c>
      <c r="CY25" s="2">
        <f>IFERROR(VLOOKUP($CS$1&amp;'Service PJ'!$D23&amp;'Service PJ'!$B23&amp;'Service PJ'!$A23&amp;"*",'EPA_US9RT techs'!$A$2:$I$1722,9,FALSE),"")</f>
        <v>30</v>
      </c>
      <c r="CZ25" s="2">
        <f>IFERROR(VLOOKUP($CS$1&amp;'Service PJ'!$D23&amp;'Service PJ'!$B23&amp;'Service PJ'!$A23&amp;"*",'EPA_US9RT techs'!$A$2:$I$1722,9,FALSE),"")</f>
        <v>30</v>
      </c>
      <c r="DA25" s="2">
        <f>IFERROR(VLOOKUP($CS$1&amp;'Service PJ'!$D23&amp;'Service PJ'!$B23&amp;'Service PJ'!$A23&amp;"*",'EPA_US9RT techs'!$A$2:$I$1722,9,FALSE),"")</f>
        <v>30</v>
      </c>
      <c r="DB25" s="2">
        <f>IFERROR(VLOOKUP($CS$1&amp;'Service PJ'!$D23&amp;'Service PJ'!$B23&amp;'Service PJ'!$A23&amp;"*",'EPA_US9RT techs'!$A$2:$I$1722,9,FALSE),"")</f>
        <v>30</v>
      </c>
      <c r="DC25" s="2">
        <f>IFERROR(VLOOKUP($CS$1&amp;'Service PJ'!$D23&amp;'Service PJ'!$B23&amp;'Service PJ'!$A23&amp;"*",'EPA_US9RT techs'!$A$2:$I$1722,9,FALSE),"")</f>
        <v>30</v>
      </c>
      <c r="DD25" s="2">
        <f>IFERROR(VLOOKUP($CS$1&amp;'Service PJ'!$D23&amp;'Service PJ'!$B23&amp;'Service PJ'!$A23&amp;"*",'EPA_US9RT techs'!$A$2:$I$1722,9,FALSE),"")</f>
        <v>30</v>
      </c>
      <c r="DE25" s="2">
        <f>IFERROR(VLOOKUP($CS$1&amp;'Service PJ'!$D23&amp;'Service PJ'!$B23&amp;'Service PJ'!$A23&amp;"*",'EPA_US9RT techs'!$A$2:$I$1722,9,FALSE),"")</f>
        <v>30</v>
      </c>
      <c r="DF25" s="2">
        <f>IFERROR(VLOOKUP($CS$1&amp;'Service PJ'!$D23&amp;'Service PJ'!$B23&amp;'Service PJ'!$A23&amp;"*",'EPA_US9RT techs'!$A$2:$I$1722,9,FALSE),"")</f>
        <v>30</v>
      </c>
      <c r="DG25" s="2">
        <f>IFERROR(VLOOKUP($CS$1&amp;'Service PJ'!$D23&amp;'Service PJ'!$B23&amp;'Service PJ'!$A23&amp;"*",'EPA_US9RT techs'!$A$2:$I$1722,9,FALSE),"")</f>
        <v>30</v>
      </c>
      <c r="DH25" s="2">
        <f>IFERROR(VLOOKUP($CS$1&amp;'Service PJ'!$D23&amp;'Service PJ'!$B23&amp;'Service PJ'!$A23&amp;"*",'EPA_US9RT techs'!$A$2:$I$1722,9,FALSE),"")</f>
        <v>30</v>
      </c>
      <c r="DI25" s="2">
        <f>IFERROR(VLOOKUP($CS$1&amp;'Service PJ'!$D23&amp;'Service PJ'!$B23&amp;'Service PJ'!$A23&amp;"*",'EPA_US9RT techs'!$A$2:$I$1722,9,FALSE),"")</f>
        <v>30</v>
      </c>
      <c r="DJ25" s="2">
        <f>IFERROR(VLOOKUP($CS$1&amp;'Service PJ'!$D23&amp;'Service PJ'!$B23&amp;'Service PJ'!$A23&amp;"*",'EPA_US9RT techs'!$A$2:$I$1722,9,FALSE),"")</f>
        <v>30</v>
      </c>
      <c r="DK25" s="2">
        <f>IFERROR(VLOOKUP($CS$1&amp;'Service PJ'!$D23&amp;'Service PJ'!$B23&amp;'Service PJ'!$A23&amp;"*",'EPA_US9RT techs'!$A$2:$I$1722,9,FALSE),"")</f>
        <v>30</v>
      </c>
      <c r="DL25" s="2">
        <f>IFERROR(VLOOKUP($CS$1&amp;'Service PJ'!$D23&amp;'Service PJ'!$B23&amp;'Service PJ'!$A23&amp;"*",'EPA_US9RT techs'!$A$2:$I$1722,9,FALSE),"")</f>
        <v>30</v>
      </c>
      <c r="DM25" s="2">
        <f>IFERROR(VLOOKUP($CS$1&amp;'Service PJ'!$D23&amp;'Service PJ'!$B23&amp;'Service PJ'!$A23&amp;"*",'EPA_US9RT techs'!$A$2:$I$1722,9,FALSE),"")</f>
        <v>30</v>
      </c>
      <c r="DN25" s="2">
        <f>IFERROR(VLOOKUP($CS$1&amp;'Service PJ'!$D23&amp;'Service PJ'!$B23&amp;'Service PJ'!$A23&amp;"*",'EPA_US9RT techs'!$A$2:$I$1722,9,FALSE),"")</f>
        <v>30</v>
      </c>
      <c r="DO25" s="2">
        <f>IFERROR(VLOOKUP($CS$1&amp;'Service PJ'!$D23&amp;'Service PJ'!$B23&amp;'Service PJ'!$A23&amp;"*",'EPA_US9RT techs'!$A$2:$I$1722,9,FALSE),"")</f>
        <v>30</v>
      </c>
      <c r="DP25" s="2">
        <f>IFERROR(VLOOKUP($CS$1&amp;'Service PJ'!$D23&amp;'Service PJ'!$B23&amp;'Service PJ'!$A23&amp;"*",'EPA_US9RT techs'!$A$2:$I$1722,9,FALSE),"")</f>
        <v>30</v>
      </c>
      <c r="DQ25" s="2">
        <f>IFERROR(VLOOKUP($CS$1&amp;'Service PJ'!$D23&amp;'Service PJ'!$B23&amp;'Service PJ'!$A23&amp;"*",'EPA_US9RT techs'!$A$2:$I$1722,9,FALSE),"")</f>
        <v>30</v>
      </c>
      <c r="DR25" s="2">
        <f>IFERROR(VLOOKUP($CS$1&amp;'Service PJ'!$D23&amp;'Service PJ'!$B23&amp;'Service PJ'!$A23&amp;"*",'EPA_US9RT techs'!$A$2:$I$1722,9,FALSE),"")</f>
        <v>30</v>
      </c>
      <c r="DS25" s="2">
        <f>IFERROR(VLOOKUP($CS$1&amp;'Service PJ'!$D23&amp;'Service PJ'!$B23&amp;'Service PJ'!$A23&amp;"*",'EPA_US9RT techs'!$A$2:$I$1722,9,FALSE),"")</f>
        <v>30</v>
      </c>
      <c r="DT25" s="2">
        <f>IFERROR(VLOOKUP($CS$1&amp;'Service PJ'!$D23&amp;'Service PJ'!$B23&amp;'Service PJ'!$A23&amp;"*",'EPA_US9RT techs'!$A$2:$I$1722,9,FALSE),"")</f>
        <v>30</v>
      </c>
      <c r="DU25" s="2">
        <f>IFERROR(VLOOKUP($CS$1&amp;'Service PJ'!$D23&amp;'Service PJ'!$B23&amp;'Service PJ'!$A23&amp;"*",'EPA_US9RT techs'!$A$2:$I$1722,9,FALSE),"")</f>
        <v>30</v>
      </c>
      <c r="DV25" s="2">
        <f>IFERROR(VLOOKUP($CS$1&amp;'Service PJ'!$D23&amp;'Service PJ'!$B23&amp;'Service PJ'!$A23&amp;"*",'EPA_US9RT techs'!$A$2:$I$1722,9,FALSE),"")</f>
        <v>30</v>
      </c>
      <c r="DW25" s="2">
        <f>IFERROR(VLOOKUP($CS$1&amp;'Service PJ'!$D23&amp;'Service PJ'!$B23&amp;'Service PJ'!$A23&amp;"*",'EPA_US9RT techs'!$A$2:$I$1722,9,FALSE),"")</f>
        <v>30</v>
      </c>
    </row>
    <row r="26" spans="1:127" x14ac:dyDescent="0.45">
      <c r="A26" t="str">
        <f>IF(SUM(B26:R26)=0,"\I:",'Service PJ'!$D24&amp;"_"&amp;'Service PJ'!$E24&amp;"_"&amp;'Service PJ'!$C24)</f>
        <v>\I:</v>
      </c>
      <c r="B26" s="14" t="str">
        <f>IFERROR(VLOOKUP($A$1&amp;'Service PJ'!$D24&amp;'Service PJ'!$B24&amp;'Service PJ'!$A24&amp;"*",'EPA_US9RT techs'!$A$2:$I$1722,9,FALSE),"")</f>
        <v/>
      </c>
      <c r="C26" s="14" t="str">
        <f>IFERROR(VLOOKUP($A$1&amp;'Service PJ'!$D24&amp;'Service PJ'!$B24&amp;'Service PJ'!$A24&amp;"*",'EPA_US9RT techs'!$A$2:$I$1722,9,FALSE),"")</f>
        <v/>
      </c>
      <c r="D26" s="14" t="str">
        <f>IFERROR(VLOOKUP($A$1&amp;'Service PJ'!$D24&amp;'Service PJ'!$B24&amp;'Service PJ'!$A24&amp;"*",'EPA_US9RT techs'!$A$2:$I$1722,9,FALSE),"")</f>
        <v/>
      </c>
      <c r="E26" s="14" t="str">
        <f>IFERROR(VLOOKUP($A$1&amp;'Service PJ'!$D24&amp;'Service PJ'!$B24&amp;'Service PJ'!$A24&amp;"*",'EPA_US9RT techs'!$A$2:$I$1722,9,FALSE),"")</f>
        <v/>
      </c>
      <c r="F26" s="14" t="str">
        <f>IFERROR(VLOOKUP($A$1&amp;'Service PJ'!$D24&amp;'Service PJ'!$B24&amp;'Service PJ'!$A24&amp;"*",'EPA_US9RT techs'!$A$2:$I$1722,9,FALSE),"")</f>
        <v/>
      </c>
      <c r="G26" s="14" t="str">
        <f>IFERROR(VLOOKUP($A$1&amp;'Service PJ'!$D24&amp;'Service PJ'!$B24&amp;'Service PJ'!$A24&amp;"*",'EPA_US9RT techs'!$A$2:$I$1722,9,FALSE),"")</f>
        <v/>
      </c>
      <c r="H26" s="14" t="str">
        <f>IFERROR(VLOOKUP($A$1&amp;'Service PJ'!$D24&amp;'Service PJ'!$B24&amp;'Service PJ'!$A24&amp;"*",'EPA_US9RT techs'!$A$2:$I$1722,9,FALSE),"")</f>
        <v/>
      </c>
      <c r="I26" s="14" t="str">
        <f>IFERROR(VLOOKUP($A$1&amp;'Service PJ'!$D24&amp;'Service PJ'!$B24&amp;'Service PJ'!$A24&amp;"*",'EPA_US9RT techs'!$A$2:$I$1722,9,FALSE),"")</f>
        <v/>
      </c>
      <c r="J26" s="14" t="str">
        <f>IFERROR(VLOOKUP($A$1&amp;'Service PJ'!$D24&amp;'Service PJ'!$B24&amp;'Service PJ'!$A24&amp;"*",'EPA_US9RT techs'!$A$2:$I$1722,9,FALSE),"")</f>
        <v/>
      </c>
      <c r="K26" s="14" t="str">
        <f>IFERROR(VLOOKUP($A$1&amp;'Service PJ'!$D24&amp;'Service PJ'!$B24&amp;'Service PJ'!$A24&amp;"*",'EPA_US9RT techs'!$A$2:$I$1722,9,FALSE),"")</f>
        <v/>
      </c>
      <c r="L26" s="14" t="str">
        <f>IFERROR(VLOOKUP($A$1&amp;'Service PJ'!$D24&amp;'Service PJ'!$B24&amp;'Service PJ'!$A24&amp;"*",'EPA_US9RT techs'!$A$2:$I$1722,9,FALSE),"")</f>
        <v/>
      </c>
      <c r="M26" s="14" t="str">
        <f>IFERROR(VLOOKUP($A$1&amp;'Service PJ'!$D24&amp;'Service PJ'!$B24&amp;'Service PJ'!$A24&amp;"*",'EPA_US9RT techs'!$A$2:$I$1722,9,FALSE),"")</f>
        <v/>
      </c>
      <c r="N26" s="14" t="str">
        <f>IFERROR(VLOOKUP($A$1&amp;'Service PJ'!$D24&amp;'Service PJ'!$B24&amp;'Service PJ'!$A24&amp;"*",'EPA_US9RT techs'!$A$2:$I$1722,9,FALSE),"")</f>
        <v/>
      </c>
      <c r="O26" s="14" t="str">
        <f>IFERROR(VLOOKUP($A$1&amp;'Service PJ'!$D24&amp;'Service PJ'!$B24&amp;'Service PJ'!$A24&amp;"*",'EPA_US9RT techs'!$A$2:$I$1722,9,FALSE),"")</f>
        <v/>
      </c>
      <c r="P26" s="14" t="str">
        <f>IFERROR(VLOOKUP($A$1&amp;'Service PJ'!$D24&amp;'Service PJ'!$B24&amp;'Service PJ'!$A24&amp;"*",'EPA_US9RT techs'!$A$2:$I$1722,9,FALSE),"")</f>
        <v/>
      </c>
      <c r="Q26" s="14" t="str">
        <f>IFERROR(VLOOKUP($A$1&amp;'Service PJ'!$D24&amp;'Service PJ'!$B24&amp;'Service PJ'!$A24&amp;"*",'EPA_US9RT techs'!$A$2:$I$1722,9,FALSE),"")</f>
        <v/>
      </c>
      <c r="R26" s="14" t="str">
        <f>IFERROR(VLOOKUP($A$1&amp;'Service PJ'!$D24&amp;'Service PJ'!$B24&amp;'Service PJ'!$A24&amp;"*",'EPA_US9RT techs'!$A$2:$I$1722,9,FALSE),"")</f>
        <v/>
      </c>
      <c r="S26" s="14" t="str">
        <f>IFERROR(VLOOKUP($A$1&amp;'Service PJ'!$D24&amp;'Service PJ'!$B24&amp;'Service PJ'!$A24&amp;"*",'EPA_US9RT techs'!$A$2:$I$1722,9,FALSE),"")</f>
        <v/>
      </c>
      <c r="T26" s="14" t="str">
        <f>IFERROR(VLOOKUP($A$1&amp;'Service PJ'!$D24&amp;'Service PJ'!$B24&amp;'Service PJ'!$A24&amp;"*",'EPA_US9RT techs'!$A$2:$I$1722,9,FALSE),"")</f>
        <v/>
      </c>
      <c r="U26" s="14" t="str">
        <f>IFERROR(VLOOKUP($A$1&amp;'Service PJ'!$D24&amp;'Service PJ'!$B24&amp;'Service PJ'!$A24&amp;"*",'EPA_US9RT techs'!$A$2:$I$1722,9,FALSE),"")</f>
        <v/>
      </c>
      <c r="V26" s="14" t="str">
        <f>IFERROR(VLOOKUP($A$1&amp;'Service PJ'!$D24&amp;'Service PJ'!$B24&amp;'Service PJ'!$A24&amp;"*",'EPA_US9RT techs'!$A$2:$I$1722,9,FALSE),"")</f>
        <v/>
      </c>
      <c r="W26" s="14" t="str">
        <f>IFERROR(VLOOKUP($A$1&amp;'Service PJ'!$D24&amp;'Service PJ'!$B24&amp;'Service PJ'!$A24&amp;"*",'EPA_US9RT techs'!$A$2:$I$1722,9,FALSE),"")</f>
        <v/>
      </c>
      <c r="X26" s="14" t="str">
        <f>IFERROR(VLOOKUP($A$1&amp;'Service PJ'!$D24&amp;'Service PJ'!$B24&amp;'Service PJ'!$A24&amp;"*",'EPA_US9RT techs'!$A$2:$I$1722,9,FALSE),"")</f>
        <v/>
      </c>
      <c r="Y26" s="14" t="str">
        <f>IFERROR(VLOOKUP($A$1&amp;'Service PJ'!$D24&amp;'Service PJ'!$B24&amp;'Service PJ'!$A24&amp;"*",'EPA_US9RT techs'!$A$2:$I$1722,9,FALSE),"")</f>
        <v/>
      </c>
      <c r="Z26" s="14" t="str">
        <f>IFERROR(VLOOKUP($A$1&amp;'Service PJ'!$D24&amp;'Service PJ'!$B24&amp;'Service PJ'!$A24&amp;"*",'EPA_US9RT techs'!$A$2:$I$1722,9,FALSE),"")</f>
        <v/>
      </c>
      <c r="AA26" s="14" t="str">
        <f>IFERROR(VLOOKUP($A$1&amp;'Service PJ'!$D24&amp;'Service PJ'!$B24&amp;'Service PJ'!$A24&amp;"*",'EPA_US9RT techs'!$A$2:$I$1722,9,FALSE),"")</f>
        <v/>
      </c>
      <c r="AB26" s="14" t="str">
        <f>IFERROR(VLOOKUP($A$1&amp;'Service PJ'!$D24&amp;'Service PJ'!$B24&amp;'Service PJ'!$A24&amp;"*",'EPA_US9RT techs'!$A$2:$I$1722,9,FALSE),"")</f>
        <v/>
      </c>
      <c r="AC26" s="14" t="str">
        <f>IFERROR(VLOOKUP($A$1&amp;'Service PJ'!$D24&amp;'Service PJ'!$B24&amp;'Service PJ'!$A24&amp;"*",'EPA_US9RT techs'!$A$2:$I$1722,9,FALSE),"")</f>
        <v/>
      </c>
      <c r="AD26" s="14" t="str">
        <f>IFERROR(VLOOKUP($A$1&amp;'Service PJ'!$D24&amp;'Service PJ'!$B24&amp;'Service PJ'!$A24&amp;"*",'EPA_US9RT techs'!$A$2:$I$1722,9,FALSE),"")</f>
        <v/>
      </c>
      <c r="AE26" s="14" t="str">
        <f>IFERROR(VLOOKUP($A$1&amp;'Service PJ'!$D24&amp;'Service PJ'!$B24&amp;'Service PJ'!$A24&amp;"*",'EPA_US9RT techs'!$A$2:$I$1722,9,FALSE),"")</f>
        <v/>
      </c>
      <c r="AG26" t="str">
        <f>IF(SUM(AH26:AX26)=0,"\I:",'Service PJ'!$D24&amp;"_"&amp;'Service PJ'!$E24&amp;"_"&amp;'Service PJ'!$C24)</f>
        <v>\I:</v>
      </c>
      <c r="AH26" s="14" t="str">
        <f>IFERROR(VLOOKUP($AG$1&amp;'Service PJ'!$D24&amp;'Service PJ'!$B24&amp;'Service PJ'!$A24&amp;"*",'EPA_US9RT techs'!$A$2:$I$1722,9,FALSE),"")</f>
        <v/>
      </c>
      <c r="AI26" s="14" t="str">
        <f>IFERROR(VLOOKUP($AG$1&amp;'Service PJ'!$D24&amp;'Service PJ'!$B24&amp;'Service PJ'!$A24&amp;"*",'EPA_US9RT techs'!$A$2:$I$1722,9,FALSE),"")</f>
        <v/>
      </c>
      <c r="AJ26" s="14" t="str">
        <f>IFERROR(VLOOKUP($AG$1&amp;'Service PJ'!$D24&amp;'Service PJ'!$B24&amp;'Service PJ'!$A24&amp;"*",'EPA_US9RT techs'!$A$2:$I$1722,9,FALSE),"")</f>
        <v/>
      </c>
      <c r="AK26" s="14" t="str">
        <f>IFERROR(VLOOKUP($AG$1&amp;'Service PJ'!$D24&amp;'Service PJ'!$B24&amp;'Service PJ'!$A24&amp;"*",'EPA_US9RT techs'!$A$2:$I$1722,9,FALSE),"")</f>
        <v/>
      </c>
      <c r="AL26" s="14" t="str">
        <f>IFERROR(VLOOKUP($AG$1&amp;'Service PJ'!$D24&amp;'Service PJ'!$B24&amp;'Service PJ'!$A24&amp;"*",'EPA_US9RT techs'!$A$2:$I$1722,9,FALSE),"")</f>
        <v/>
      </c>
      <c r="AM26" s="14" t="str">
        <f>IFERROR(VLOOKUP($AG$1&amp;'Service PJ'!$D24&amp;'Service PJ'!$B24&amp;'Service PJ'!$A24&amp;"*",'EPA_US9RT techs'!$A$2:$I$1722,9,FALSE),"")</f>
        <v/>
      </c>
      <c r="AN26" s="14" t="str">
        <f>IFERROR(VLOOKUP($AG$1&amp;'Service PJ'!$D24&amp;'Service PJ'!$B24&amp;'Service PJ'!$A24&amp;"*",'EPA_US9RT techs'!$A$2:$I$1722,9,FALSE),"")</f>
        <v/>
      </c>
      <c r="AO26" s="14" t="str">
        <f>IFERROR(VLOOKUP($AG$1&amp;'Service PJ'!$D24&amp;'Service PJ'!$B24&amp;'Service PJ'!$A24&amp;"*",'EPA_US9RT techs'!$A$2:$I$1722,9,FALSE),"")</f>
        <v/>
      </c>
      <c r="AP26" s="14" t="str">
        <f>IFERROR(VLOOKUP($AG$1&amp;'Service PJ'!$D24&amp;'Service PJ'!$B24&amp;'Service PJ'!$A24&amp;"*",'EPA_US9RT techs'!$A$2:$I$1722,9,FALSE),"")</f>
        <v/>
      </c>
      <c r="AQ26" s="14" t="str">
        <f>IFERROR(VLOOKUP($AG$1&amp;'Service PJ'!$D24&amp;'Service PJ'!$B24&amp;'Service PJ'!$A24&amp;"*",'EPA_US9RT techs'!$A$2:$I$1722,9,FALSE),"")</f>
        <v/>
      </c>
      <c r="AR26" s="14" t="str">
        <f>IFERROR(VLOOKUP($AG$1&amp;'Service PJ'!$D24&amp;'Service PJ'!$B24&amp;'Service PJ'!$A24&amp;"*",'EPA_US9RT techs'!$A$2:$I$1722,9,FALSE),"")</f>
        <v/>
      </c>
      <c r="AS26" s="14" t="str">
        <f>IFERROR(VLOOKUP($AG$1&amp;'Service PJ'!$D24&amp;'Service PJ'!$B24&amp;'Service PJ'!$A24&amp;"*",'EPA_US9RT techs'!$A$2:$I$1722,9,FALSE),"")</f>
        <v/>
      </c>
      <c r="AT26" s="14" t="str">
        <f>IFERROR(VLOOKUP($AG$1&amp;'Service PJ'!$D24&amp;'Service PJ'!$B24&amp;'Service PJ'!$A24&amp;"*",'EPA_US9RT techs'!$A$2:$I$1722,9,FALSE),"")</f>
        <v/>
      </c>
      <c r="AU26" s="14" t="str">
        <f>IFERROR(VLOOKUP($AG$1&amp;'Service PJ'!$D24&amp;'Service PJ'!$B24&amp;'Service PJ'!$A24&amp;"*",'EPA_US9RT techs'!$A$2:$I$1722,9,FALSE),"")</f>
        <v/>
      </c>
      <c r="AV26" s="14" t="str">
        <f>IFERROR(VLOOKUP($AG$1&amp;'Service PJ'!$D24&amp;'Service PJ'!$B24&amp;'Service PJ'!$A24&amp;"*",'EPA_US9RT techs'!$A$2:$I$1722,9,FALSE),"")</f>
        <v/>
      </c>
      <c r="AW26" s="14" t="str">
        <f>IFERROR(VLOOKUP($AG$1&amp;'Service PJ'!$D24&amp;'Service PJ'!$B24&amp;'Service PJ'!$A24&amp;"*",'EPA_US9RT techs'!$A$2:$I$1722,9,FALSE),"")</f>
        <v/>
      </c>
      <c r="AX26" s="14" t="str">
        <f>IFERROR(VLOOKUP($AG$1&amp;'Service PJ'!$D24&amp;'Service PJ'!$B24&amp;'Service PJ'!$A24&amp;"*",'EPA_US9RT techs'!$A$2:$I$1722,9,FALSE),"")</f>
        <v/>
      </c>
      <c r="AY26" s="14" t="str">
        <f>IFERROR(VLOOKUP($AG$1&amp;'Service PJ'!$D24&amp;'Service PJ'!$B24&amp;'Service PJ'!$A24&amp;"*",'EPA_US9RT techs'!$A$2:$I$1722,9,FALSE),"")</f>
        <v/>
      </c>
      <c r="AZ26" s="14" t="str">
        <f>IFERROR(VLOOKUP($AG$1&amp;'Service PJ'!$D24&amp;'Service PJ'!$B24&amp;'Service PJ'!$A24&amp;"*",'EPA_US9RT techs'!$A$2:$I$1722,9,FALSE),"")</f>
        <v/>
      </c>
      <c r="BA26" s="14" t="str">
        <f>IFERROR(VLOOKUP($AG$1&amp;'Service PJ'!$D24&amp;'Service PJ'!$B24&amp;'Service PJ'!$A24&amp;"*",'EPA_US9RT techs'!$A$2:$I$1722,9,FALSE),"")</f>
        <v/>
      </c>
      <c r="BB26" s="14" t="str">
        <f>IFERROR(VLOOKUP($AG$1&amp;'Service PJ'!$D24&amp;'Service PJ'!$B24&amp;'Service PJ'!$A24&amp;"*",'EPA_US9RT techs'!$A$2:$I$1722,9,FALSE),"")</f>
        <v/>
      </c>
      <c r="BC26" s="14" t="str">
        <f>IFERROR(VLOOKUP($AG$1&amp;'Service PJ'!$D24&amp;'Service PJ'!$B24&amp;'Service PJ'!$A24&amp;"*",'EPA_US9RT techs'!$A$2:$I$1722,9,FALSE),"")</f>
        <v/>
      </c>
      <c r="BD26" s="14" t="str">
        <f>IFERROR(VLOOKUP($AG$1&amp;'Service PJ'!$D24&amp;'Service PJ'!$B24&amp;'Service PJ'!$A24&amp;"*",'EPA_US9RT techs'!$A$2:$I$1722,9,FALSE),"")</f>
        <v/>
      </c>
      <c r="BE26" s="14" t="str">
        <f>IFERROR(VLOOKUP($AG$1&amp;'Service PJ'!$D24&amp;'Service PJ'!$B24&amp;'Service PJ'!$A24&amp;"*",'EPA_US9RT techs'!$A$2:$I$1722,9,FALSE),"")</f>
        <v/>
      </c>
      <c r="BF26" s="14" t="str">
        <f>IFERROR(VLOOKUP($AG$1&amp;'Service PJ'!$D24&amp;'Service PJ'!$B24&amp;'Service PJ'!$A24&amp;"*",'EPA_US9RT techs'!$A$2:$I$1722,9,FALSE),"")</f>
        <v/>
      </c>
      <c r="BG26" s="14" t="str">
        <f>IFERROR(VLOOKUP($AG$1&amp;'Service PJ'!$D24&amp;'Service PJ'!$B24&amp;'Service PJ'!$A24&amp;"*",'EPA_US9RT techs'!$A$2:$I$1722,9,FALSE),"")</f>
        <v/>
      </c>
      <c r="BH26" s="14" t="str">
        <f>IFERROR(VLOOKUP($AG$1&amp;'Service PJ'!$D24&amp;'Service PJ'!$B24&amp;'Service PJ'!$A24&amp;"*",'EPA_US9RT techs'!$A$2:$I$1722,9,FALSE),"")</f>
        <v/>
      </c>
      <c r="BI26" s="14" t="str">
        <f>IFERROR(VLOOKUP($AG$1&amp;'Service PJ'!$D24&amp;'Service PJ'!$B24&amp;'Service PJ'!$A24&amp;"*",'EPA_US9RT techs'!$A$2:$I$1722,9,FALSE),"")</f>
        <v/>
      </c>
      <c r="BJ26" s="14" t="str">
        <f>IFERROR(VLOOKUP($AG$1&amp;'Service PJ'!$D24&amp;'Service PJ'!$B24&amp;'Service PJ'!$A24&amp;"*",'EPA_US9RT techs'!$A$2:$I$1722,9,FALSE),"")</f>
        <v/>
      </c>
      <c r="BK26" s="14" t="str">
        <f>IFERROR(VLOOKUP($AG$1&amp;'Service PJ'!$D24&amp;'Service PJ'!$B24&amp;'Service PJ'!$A24&amp;"*",'EPA_US9RT techs'!$A$2:$I$1722,9,FALSE),"")</f>
        <v/>
      </c>
      <c r="BM26" t="str">
        <f>IF(SUM(BN26:CD26)=0,"\I:",'Service PJ'!$D24&amp;"_"&amp;'Service PJ'!$E24&amp;"_"&amp;'Service PJ'!$C24)</f>
        <v>\I:</v>
      </c>
      <c r="BN26" s="14" t="str">
        <f>IFERROR(VLOOKUP($BM$1&amp;'Service PJ'!$D24&amp;'Service PJ'!$B24&amp;'Service PJ'!$A24&amp;"*",'EPA_US9RT techs'!$A$2:$I$1722,9,FALSE),"")</f>
        <v/>
      </c>
      <c r="BO26" s="14" t="str">
        <f>IFERROR(VLOOKUP($BM$1&amp;'Service PJ'!$D24&amp;'Service PJ'!$B24&amp;'Service PJ'!$A24&amp;"*",'EPA_US9RT techs'!$A$2:$I$1722,9,FALSE),"")</f>
        <v/>
      </c>
      <c r="BP26" s="14" t="str">
        <f>IFERROR(VLOOKUP($BM$1&amp;'Service PJ'!$D24&amp;'Service PJ'!$B24&amp;'Service PJ'!$A24&amp;"*",'EPA_US9RT techs'!$A$2:$I$1722,9,FALSE),"")</f>
        <v/>
      </c>
      <c r="BQ26" s="14" t="str">
        <f>IFERROR(VLOOKUP($BM$1&amp;'Service PJ'!$D24&amp;'Service PJ'!$B24&amp;'Service PJ'!$A24&amp;"*",'EPA_US9RT techs'!$A$2:$I$1722,9,FALSE),"")</f>
        <v/>
      </c>
      <c r="BR26" s="14" t="str">
        <f>IFERROR(VLOOKUP($BM$1&amp;'Service PJ'!$D24&amp;'Service PJ'!$B24&amp;'Service PJ'!$A24&amp;"*",'EPA_US9RT techs'!$A$2:$I$1722,9,FALSE),"")</f>
        <v/>
      </c>
      <c r="BS26" s="14" t="str">
        <f>IFERROR(VLOOKUP($BM$1&amp;'Service PJ'!$D24&amp;'Service PJ'!$B24&amp;'Service PJ'!$A24&amp;"*",'EPA_US9RT techs'!$A$2:$I$1722,9,FALSE),"")</f>
        <v/>
      </c>
      <c r="BT26" s="14" t="str">
        <f>IFERROR(VLOOKUP($BM$1&amp;'Service PJ'!$D24&amp;'Service PJ'!$B24&amp;'Service PJ'!$A24&amp;"*",'EPA_US9RT techs'!$A$2:$I$1722,9,FALSE),"")</f>
        <v/>
      </c>
      <c r="BU26" s="14" t="str">
        <f>IFERROR(VLOOKUP($BM$1&amp;'Service PJ'!$D24&amp;'Service PJ'!$B24&amp;'Service PJ'!$A24&amp;"*",'EPA_US9RT techs'!$A$2:$I$1722,9,FALSE),"")</f>
        <v/>
      </c>
      <c r="BV26" s="14" t="str">
        <f>IFERROR(VLOOKUP($BM$1&amp;'Service PJ'!$D24&amp;'Service PJ'!$B24&amp;'Service PJ'!$A24&amp;"*",'EPA_US9RT techs'!$A$2:$I$1722,9,FALSE),"")</f>
        <v/>
      </c>
      <c r="BW26" s="14" t="str">
        <f>IFERROR(VLOOKUP($BM$1&amp;'Service PJ'!$D24&amp;'Service PJ'!$B24&amp;'Service PJ'!$A24&amp;"*",'EPA_US9RT techs'!$A$2:$I$1722,9,FALSE),"")</f>
        <v/>
      </c>
      <c r="BX26" s="14" t="str">
        <f>IFERROR(VLOOKUP($BM$1&amp;'Service PJ'!$D24&amp;'Service PJ'!$B24&amp;'Service PJ'!$A24&amp;"*",'EPA_US9RT techs'!$A$2:$I$1722,9,FALSE),"")</f>
        <v/>
      </c>
      <c r="BY26" s="14" t="str">
        <f>IFERROR(VLOOKUP($BM$1&amp;'Service PJ'!$D24&amp;'Service PJ'!$B24&amp;'Service PJ'!$A24&amp;"*",'EPA_US9RT techs'!$A$2:$I$1722,9,FALSE),"")</f>
        <v/>
      </c>
      <c r="BZ26" s="14" t="str">
        <f>IFERROR(VLOOKUP($BM$1&amp;'Service PJ'!$D24&amp;'Service PJ'!$B24&amp;'Service PJ'!$A24&amp;"*",'EPA_US9RT techs'!$A$2:$I$1722,9,FALSE),"")</f>
        <v/>
      </c>
      <c r="CA26" s="14" t="str">
        <f>IFERROR(VLOOKUP($BM$1&amp;'Service PJ'!$D24&amp;'Service PJ'!$B24&amp;'Service PJ'!$A24&amp;"*",'EPA_US9RT techs'!$A$2:$I$1722,9,FALSE),"")</f>
        <v/>
      </c>
      <c r="CB26" s="14" t="str">
        <f>IFERROR(VLOOKUP($BM$1&amp;'Service PJ'!$D24&amp;'Service PJ'!$B24&amp;'Service PJ'!$A24&amp;"*",'EPA_US9RT techs'!$A$2:$I$1722,9,FALSE),"")</f>
        <v/>
      </c>
      <c r="CC26" s="14" t="str">
        <f>IFERROR(VLOOKUP($BM$1&amp;'Service PJ'!$D24&amp;'Service PJ'!$B24&amp;'Service PJ'!$A24&amp;"*",'EPA_US9RT techs'!$A$2:$I$1722,9,FALSE),"")</f>
        <v/>
      </c>
      <c r="CD26" s="14" t="str">
        <f>IFERROR(VLOOKUP($BM$1&amp;'Service PJ'!$D24&amp;'Service PJ'!$B24&amp;'Service PJ'!$A24&amp;"*",'EPA_US9RT techs'!$A$2:$I$1722,9,FALSE),"")</f>
        <v/>
      </c>
      <c r="CE26" s="14" t="str">
        <f>IFERROR(VLOOKUP($BM$1&amp;'Service PJ'!$D24&amp;'Service PJ'!$B24&amp;'Service PJ'!$A24&amp;"*",'EPA_US9RT techs'!$A$2:$I$1722,9,FALSE),"")</f>
        <v/>
      </c>
      <c r="CF26" s="14" t="str">
        <f>IFERROR(VLOOKUP($BM$1&amp;'Service PJ'!$D24&amp;'Service PJ'!$B24&amp;'Service PJ'!$A24&amp;"*",'EPA_US9RT techs'!$A$2:$I$1722,9,FALSE),"")</f>
        <v/>
      </c>
      <c r="CG26" s="14" t="str">
        <f>IFERROR(VLOOKUP($BM$1&amp;'Service PJ'!$D24&amp;'Service PJ'!$B24&amp;'Service PJ'!$A24&amp;"*",'EPA_US9RT techs'!$A$2:$I$1722,9,FALSE),"")</f>
        <v/>
      </c>
      <c r="CH26" s="14" t="str">
        <f>IFERROR(VLOOKUP($BM$1&amp;'Service PJ'!$D24&amp;'Service PJ'!$B24&amp;'Service PJ'!$A24&amp;"*",'EPA_US9RT techs'!$A$2:$I$1722,9,FALSE),"")</f>
        <v/>
      </c>
      <c r="CI26" s="14" t="str">
        <f>IFERROR(VLOOKUP($BM$1&amp;'Service PJ'!$D24&amp;'Service PJ'!$B24&amp;'Service PJ'!$A24&amp;"*",'EPA_US9RT techs'!$A$2:$I$1722,9,FALSE),"")</f>
        <v/>
      </c>
      <c r="CJ26" s="14" t="str">
        <f>IFERROR(VLOOKUP($BM$1&amp;'Service PJ'!$D24&amp;'Service PJ'!$B24&amp;'Service PJ'!$A24&amp;"*",'EPA_US9RT techs'!$A$2:$I$1722,9,FALSE),"")</f>
        <v/>
      </c>
      <c r="CK26" s="14" t="str">
        <f>IFERROR(VLOOKUP($BM$1&amp;'Service PJ'!$D24&amp;'Service PJ'!$B24&amp;'Service PJ'!$A24&amp;"*",'EPA_US9RT techs'!$A$2:$I$1722,9,FALSE),"")</f>
        <v/>
      </c>
      <c r="CL26" s="14" t="str">
        <f>IFERROR(VLOOKUP($BM$1&amp;'Service PJ'!$D24&amp;'Service PJ'!$B24&amp;'Service PJ'!$A24&amp;"*",'EPA_US9RT techs'!$A$2:$I$1722,9,FALSE),"")</f>
        <v/>
      </c>
      <c r="CM26" s="14" t="str">
        <f>IFERROR(VLOOKUP($BM$1&amp;'Service PJ'!$D24&amp;'Service PJ'!$B24&amp;'Service PJ'!$A24&amp;"*",'EPA_US9RT techs'!$A$2:$I$1722,9,FALSE),"")</f>
        <v/>
      </c>
      <c r="CN26" s="14" t="str">
        <f>IFERROR(VLOOKUP($BM$1&amp;'Service PJ'!$D24&amp;'Service PJ'!$B24&amp;'Service PJ'!$A24&amp;"*",'EPA_US9RT techs'!$A$2:$I$1722,9,FALSE),"")</f>
        <v/>
      </c>
      <c r="CO26" s="14" t="str">
        <f>IFERROR(VLOOKUP($BM$1&amp;'Service PJ'!$D24&amp;'Service PJ'!$B24&amp;'Service PJ'!$A24&amp;"*",'EPA_US9RT techs'!$A$2:$I$1722,9,FALSE),"")</f>
        <v/>
      </c>
      <c r="CP26" s="14" t="str">
        <f>IFERROR(VLOOKUP($BM$1&amp;'Service PJ'!$D24&amp;'Service PJ'!$B24&amp;'Service PJ'!$A24&amp;"*",'EPA_US9RT techs'!$A$2:$I$1722,9,FALSE),"")</f>
        <v/>
      </c>
      <c r="CQ26" s="14" t="str">
        <f>IFERROR(VLOOKUP($BM$1&amp;'Service PJ'!$D24&amp;'Service PJ'!$B24&amp;'Service PJ'!$A24&amp;"*",'EPA_US9RT techs'!$A$2:$I$1722,9,FALSE),"")</f>
        <v/>
      </c>
      <c r="CS26" t="str">
        <f>IF(SUM(CT26:DJ26)=0,"\I:",'Service PJ'!$D24&amp;"_"&amp;'Service PJ'!$E24&amp;"_"&amp;'Service PJ'!$C24)</f>
        <v>\I:</v>
      </c>
      <c r="CT26" s="2" t="str">
        <f>IFERROR(VLOOKUP($CS$1&amp;'Service PJ'!$D24&amp;'Service PJ'!$B24&amp;'Service PJ'!$A24&amp;"*",'EPA_US9RT techs'!$A$2:$I$1722,9,FALSE),"")</f>
        <v/>
      </c>
      <c r="CU26" s="2" t="str">
        <f>IFERROR(VLOOKUP($CS$1&amp;'Service PJ'!$D24&amp;'Service PJ'!$B24&amp;'Service PJ'!$A24&amp;"*",'EPA_US9RT techs'!$A$2:$I$1722,9,FALSE),"")</f>
        <v/>
      </c>
      <c r="CV26" s="2" t="str">
        <f>IFERROR(VLOOKUP($CS$1&amp;'Service PJ'!$D24&amp;'Service PJ'!$B24&amp;'Service PJ'!$A24&amp;"*",'EPA_US9RT techs'!$A$2:$I$1722,9,FALSE),"")</f>
        <v/>
      </c>
      <c r="CW26" s="2" t="str">
        <f>IFERROR(VLOOKUP($CS$1&amp;'Service PJ'!$D24&amp;'Service PJ'!$B24&amp;'Service PJ'!$A24&amp;"*",'EPA_US9RT techs'!$A$2:$I$1722,9,FALSE),"")</f>
        <v/>
      </c>
      <c r="CX26" s="2" t="str">
        <f>IFERROR(VLOOKUP($CS$1&amp;'Service PJ'!$D24&amp;'Service PJ'!$B24&amp;'Service PJ'!$A24&amp;"*",'EPA_US9RT techs'!$A$2:$I$1722,9,FALSE),"")</f>
        <v/>
      </c>
      <c r="CY26" s="2" t="str">
        <f>IFERROR(VLOOKUP($CS$1&amp;'Service PJ'!$D24&amp;'Service PJ'!$B24&amp;'Service PJ'!$A24&amp;"*",'EPA_US9RT techs'!$A$2:$I$1722,9,FALSE),"")</f>
        <v/>
      </c>
      <c r="CZ26" s="2" t="str">
        <f>IFERROR(VLOOKUP($CS$1&amp;'Service PJ'!$D24&amp;'Service PJ'!$B24&amp;'Service PJ'!$A24&amp;"*",'EPA_US9RT techs'!$A$2:$I$1722,9,FALSE),"")</f>
        <v/>
      </c>
      <c r="DA26" s="2" t="str">
        <f>IFERROR(VLOOKUP($CS$1&amp;'Service PJ'!$D24&amp;'Service PJ'!$B24&amp;'Service PJ'!$A24&amp;"*",'EPA_US9RT techs'!$A$2:$I$1722,9,FALSE),"")</f>
        <v/>
      </c>
      <c r="DB26" s="2" t="str">
        <f>IFERROR(VLOOKUP($CS$1&amp;'Service PJ'!$D24&amp;'Service PJ'!$B24&amp;'Service PJ'!$A24&amp;"*",'EPA_US9RT techs'!$A$2:$I$1722,9,FALSE),"")</f>
        <v/>
      </c>
      <c r="DC26" s="2" t="str">
        <f>IFERROR(VLOOKUP($CS$1&amp;'Service PJ'!$D24&amp;'Service PJ'!$B24&amp;'Service PJ'!$A24&amp;"*",'EPA_US9RT techs'!$A$2:$I$1722,9,FALSE),"")</f>
        <v/>
      </c>
      <c r="DD26" s="2" t="str">
        <f>IFERROR(VLOOKUP($CS$1&amp;'Service PJ'!$D24&amp;'Service PJ'!$B24&amp;'Service PJ'!$A24&amp;"*",'EPA_US9RT techs'!$A$2:$I$1722,9,FALSE),"")</f>
        <v/>
      </c>
      <c r="DE26" s="2" t="str">
        <f>IFERROR(VLOOKUP($CS$1&amp;'Service PJ'!$D24&amp;'Service PJ'!$B24&amp;'Service PJ'!$A24&amp;"*",'EPA_US9RT techs'!$A$2:$I$1722,9,FALSE),"")</f>
        <v/>
      </c>
      <c r="DF26" s="2" t="str">
        <f>IFERROR(VLOOKUP($CS$1&amp;'Service PJ'!$D24&amp;'Service PJ'!$B24&amp;'Service PJ'!$A24&amp;"*",'EPA_US9RT techs'!$A$2:$I$1722,9,FALSE),"")</f>
        <v/>
      </c>
      <c r="DG26" s="2" t="str">
        <f>IFERROR(VLOOKUP($CS$1&amp;'Service PJ'!$D24&amp;'Service PJ'!$B24&amp;'Service PJ'!$A24&amp;"*",'EPA_US9RT techs'!$A$2:$I$1722,9,FALSE),"")</f>
        <v/>
      </c>
      <c r="DH26" s="2" t="str">
        <f>IFERROR(VLOOKUP($CS$1&amp;'Service PJ'!$D24&amp;'Service PJ'!$B24&amp;'Service PJ'!$A24&amp;"*",'EPA_US9RT techs'!$A$2:$I$1722,9,FALSE),"")</f>
        <v/>
      </c>
      <c r="DI26" s="2" t="str">
        <f>IFERROR(VLOOKUP($CS$1&amp;'Service PJ'!$D24&amp;'Service PJ'!$B24&amp;'Service PJ'!$A24&amp;"*",'EPA_US9RT techs'!$A$2:$I$1722,9,FALSE),"")</f>
        <v/>
      </c>
      <c r="DJ26" s="2" t="str">
        <f>IFERROR(VLOOKUP($CS$1&amp;'Service PJ'!$D24&amp;'Service PJ'!$B24&amp;'Service PJ'!$A24&amp;"*",'EPA_US9RT techs'!$A$2:$I$1722,9,FALSE),"")</f>
        <v/>
      </c>
      <c r="DK26" s="2" t="str">
        <f>IFERROR(VLOOKUP($CS$1&amp;'Service PJ'!$D24&amp;'Service PJ'!$B24&amp;'Service PJ'!$A24&amp;"*",'EPA_US9RT techs'!$A$2:$I$1722,9,FALSE),"")</f>
        <v/>
      </c>
      <c r="DL26" s="2" t="str">
        <f>IFERROR(VLOOKUP($CS$1&amp;'Service PJ'!$D24&amp;'Service PJ'!$B24&amp;'Service PJ'!$A24&amp;"*",'EPA_US9RT techs'!$A$2:$I$1722,9,FALSE),"")</f>
        <v/>
      </c>
      <c r="DM26" s="2" t="str">
        <f>IFERROR(VLOOKUP($CS$1&amp;'Service PJ'!$D24&amp;'Service PJ'!$B24&amp;'Service PJ'!$A24&amp;"*",'EPA_US9RT techs'!$A$2:$I$1722,9,FALSE),"")</f>
        <v/>
      </c>
      <c r="DN26" s="2" t="str">
        <f>IFERROR(VLOOKUP($CS$1&amp;'Service PJ'!$D24&amp;'Service PJ'!$B24&amp;'Service PJ'!$A24&amp;"*",'EPA_US9RT techs'!$A$2:$I$1722,9,FALSE),"")</f>
        <v/>
      </c>
      <c r="DO26" s="2" t="str">
        <f>IFERROR(VLOOKUP($CS$1&amp;'Service PJ'!$D24&amp;'Service PJ'!$B24&amp;'Service PJ'!$A24&amp;"*",'EPA_US9RT techs'!$A$2:$I$1722,9,FALSE),"")</f>
        <v/>
      </c>
      <c r="DP26" s="2" t="str">
        <f>IFERROR(VLOOKUP($CS$1&amp;'Service PJ'!$D24&amp;'Service PJ'!$B24&amp;'Service PJ'!$A24&amp;"*",'EPA_US9RT techs'!$A$2:$I$1722,9,FALSE),"")</f>
        <v/>
      </c>
      <c r="DQ26" s="2" t="str">
        <f>IFERROR(VLOOKUP($CS$1&amp;'Service PJ'!$D24&amp;'Service PJ'!$B24&amp;'Service PJ'!$A24&amp;"*",'EPA_US9RT techs'!$A$2:$I$1722,9,FALSE),"")</f>
        <v/>
      </c>
      <c r="DR26" s="2" t="str">
        <f>IFERROR(VLOOKUP($CS$1&amp;'Service PJ'!$D24&amp;'Service PJ'!$B24&amp;'Service PJ'!$A24&amp;"*",'EPA_US9RT techs'!$A$2:$I$1722,9,FALSE),"")</f>
        <v/>
      </c>
      <c r="DS26" s="2" t="str">
        <f>IFERROR(VLOOKUP($CS$1&amp;'Service PJ'!$D24&amp;'Service PJ'!$B24&amp;'Service PJ'!$A24&amp;"*",'EPA_US9RT techs'!$A$2:$I$1722,9,FALSE),"")</f>
        <v/>
      </c>
      <c r="DT26" s="2" t="str">
        <f>IFERROR(VLOOKUP($CS$1&amp;'Service PJ'!$D24&amp;'Service PJ'!$B24&amp;'Service PJ'!$A24&amp;"*",'EPA_US9RT techs'!$A$2:$I$1722,9,FALSE),"")</f>
        <v/>
      </c>
      <c r="DU26" s="2" t="str">
        <f>IFERROR(VLOOKUP($CS$1&amp;'Service PJ'!$D24&amp;'Service PJ'!$B24&amp;'Service PJ'!$A24&amp;"*",'EPA_US9RT techs'!$A$2:$I$1722,9,FALSE),"")</f>
        <v/>
      </c>
      <c r="DV26" s="2" t="str">
        <f>IFERROR(VLOOKUP($CS$1&amp;'Service PJ'!$D24&amp;'Service PJ'!$B24&amp;'Service PJ'!$A24&amp;"*",'EPA_US9RT techs'!$A$2:$I$1722,9,FALSE),"")</f>
        <v/>
      </c>
      <c r="DW26" s="2" t="str">
        <f>IFERROR(VLOOKUP($CS$1&amp;'Service PJ'!$D24&amp;'Service PJ'!$B24&amp;'Service PJ'!$A24&amp;"*",'EPA_US9RT techs'!$A$2:$I$1722,9,FALSE),"")</f>
        <v/>
      </c>
    </row>
    <row r="27" spans="1:127" x14ac:dyDescent="0.45">
      <c r="A27" t="str">
        <f>IF(SUM(B27:R27)=0,"\I:",'Service PJ'!$D25&amp;"_"&amp;'Service PJ'!$E25&amp;"_"&amp;'Service PJ'!$C25)</f>
        <v>ICH_OTP_ELC</v>
      </c>
      <c r="B27" s="14">
        <f>IFERROR(VLOOKUP($A$1&amp;'Service PJ'!$D25&amp;'Service PJ'!$B25&amp;'Service PJ'!$A25&amp;"*",'EPA_US9RT techs'!$A$2:$I$1722,9,FALSE),"")</f>
        <v>3.8173620450999999</v>
      </c>
      <c r="C27" s="14">
        <f>IFERROR(VLOOKUP($A$1&amp;'Service PJ'!$D25&amp;'Service PJ'!$B25&amp;'Service PJ'!$A25&amp;"*",'EPA_US9RT techs'!$A$2:$I$1722,9,FALSE),"")</f>
        <v>3.8173620450999999</v>
      </c>
      <c r="D27" s="14">
        <f>IFERROR(VLOOKUP($A$1&amp;'Service PJ'!$D25&amp;'Service PJ'!$B25&amp;'Service PJ'!$A25&amp;"*",'EPA_US9RT techs'!$A$2:$I$1722,9,FALSE),"")</f>
        <v>3.8173620450999999</v>
      </c>
      <c r="E27" s="14">
        <f>IFERROR(VLOOKUP($A$1&amp;'Service PJ'!$D25&amp;'Service PJ'!$B25&amp;'Service PJ'!$A25&amp;"*",'EPA_US9RT techs'!$A$2:$I$1722,9,FALSE),"")</f>
        <v>3.8173620450999999</v>
      </c>
      <c r="F27" s="14">
        <f>IFERROR(VLOOKUP($A$1&amp;'Service PJ'!$D25&amp;'Service PJ'!$B25&amp;'Service PJ'!$A25&amp;"*",'EPA_US9RT techs'!$A$2:$I$1722,9,FALSE),"")</f>
        <v>3.8173620450999999</v>
      </c>
      <c r="G27" s="14">
        <f>IFERROR(VLOOKUP($A$1&amp;'Service PJ'!$D25&amp;'Service PJ'!$B25&amp;'Service PJ'!$A25&amp;"*",'EPA_US9RT techs'!$A$2:$I$1722,9,FALSE),"")</f>
        <v>3.8173620450999999</v>
      </c>
      <c r="H27" s="14">
        <f>IFERROR(VLOOKUP($A$1&amp;'Service PJ'!$D25&amp;'Service PJ'!$B25&amp;'Service PJ'!$A25&amp;"*",'EPA_US9RT techs'!$A$2:$I$1722,9,FALSE),"")</f>
        <v>3.8173620450999999</v>
      </c>
      <c r="I27" s="14">
        <f>IFERROR(VLOOKUP($A$1&amp;'Service PJ'!$D25&amp;'Service PJ'!$B25&amp;'Service PJ'!$A25&amp;"*",'EPA_US9RT techs'!$A$2:$I$1722,9,FALSE),"")</f>
        <v>3.8173620450999999</v>
      </c>
      <c r="J27" s="14">
        <f>IFERROR(VLOOKUP($A$1&amp;'Service PJ'!$D25&amp;'Service PJ'!$B25&amp;'Service PJ'!$A25&amp;"*",'EPA_US9RT techs'!$A$2:$I$1722,9,FALSE),"")</f>
        <v>3.8173620450999999</v>
      </c>
      <c r="K27" s="14">
        <f>IFERROR(VLOOKUP($A$1&amp;'Service PJ'!$D25&amp;'Service PJ'!$B25&amp;'Service PJ'!$A25&amp;"*",'EPA_US9RT techs'!$A$2:$I$1722,9,FALSE),"")</f>
        <v>3.8173620450999999</v>
      </c>
      <c r="L27" s="14">
        <f>IFERROR(VLOOKUP($A$1&amp;'Service PJ'!$D25&amp;'Service PJ'!$B25&amp;'Service PJ'!$A25&amp;"*",'EPA_US9RT techs'!$A$2:$I$1722,9,FALSE),"")</f>
        <v>3.8173620450999999</v>
      </c>
      <c r="M27" s="14">
        <f>IFERROR(VLOOKUP($A$1&amp;'Service PJ'!$D25&amp;'Service PJ'!$B25&amp;'Service PJ'!$A25&amp;"*",'EPA_US9RT techs'!$A$2:$I$1722,9,FALSE),"")</f>
        <v>3.8173620450999999</v>
      </c>
      <c r="N27" s="14">
        <f>IFERROR(VLOOKUP($A$1&amp;'Service PJ'!$D25&amp;'Service PJ'!$B25&amp;'Service PJ'!$A25&amp;"*",'EPA_US9RT techs'!$A$2:$I$1722,9,FALSE),"")</f>
        <v>3.8173620450999999</v>
      </c>
      <c r="O27" s="14">
        <f>IFERROR(VLOOKUP($A$1&amp;'Service PJ'!$D25&amp;'Service PJ'!$B25&amp;'Service PJ'!$A25&amp;"*",'EPA_US9RT techs'!$A$2:$I$1722,9,FALSE),"")</f>
        <v>3.8173620450999999</v>
      </c>
      <c r="P27" s="14">
        <f>IFERROR(VLOOKUP($A$1&amp;'Service PJ'!$D25&amp;'Service PJ'!$B25&amp;'Service PJ'!$A25&amp;"*",'EPA_US9RT techs'!$A$2:$I$1722,9,FALSE),"")</f>
        <v>3.8173620450999999</v>
      </c>
      <c r="Q27" s="14">
        <f>IFERROR(VLOOKUP($A$1&amp;'Service PJ'!$D25&amp;'Service PJ'!$B25&amp;'Service PJ'!$A25&amp;"*",'EPA_US9RT techs'!$A$2:$I$1722,9,FALSE),"")</f>
        <v>3.8173620450999999</v>
      </c>
      <c r="R27" s="14">
        <f>IFERROR(VLOOKUP($A$1&amp;'Service PJ'!$D25&amp;'Service PJ'!$B25&amp;'Service PJ'!$A25&amp;"*",'EPA_US9RT techs'!$A$2:$I$1722,9,FALSE),"")</f>
        <v>3.8173620450999999</v>
      </c>
      <c r="S27" s="14">
        <f>IFERROR(VLOOKUP($A$1&amp;'Service PJ'!$D25&amp;'Service PJ'!$B25&amp;'Service PJ'!$A25&amp;"*",'EPA_US9RT techs'!$A$2:$I$1722,9,FALSE),"")</f>
        <v>3.8173620450999999</v>
      </c>
      <c r="T27" s="14">
        <f>IFERROR(VLOOKUP($A$1&amp;'Service PJ'!$D25&amp;'Service PJ'!$B25&amp;'Service PJ'!$A25&amp;"*",'EPA_US9RT techs'!$A$2:$I$1722,9,FALSE),"")</f>
        <v>3.8173620450999999</v>
      </c>
      <c r="U27" s="14">
        <f>IFERROR(VLOOKUP($A$1&amp;'Service PJ'!$D25&amp;'Service PJ'!$B25&amp;'Service PJ'!$A25&amp;"*",'EPA_US9RT techs'!$A$2:$I$1722,9,FALSE),"")</f>
        <v>3.8173620450999999</v>
      </c>
      <c r="V27" s="14">
        <f>IFERROR(VLOOKUP($A$1&amp;'Service PJ'!$D25&amp;'Service PJ'!$B25&amp;'Service PJ'!$A25&amp;"*",'EPA_US9RT techs'!$A$2:$I$1722,9,FALSE),"")</f>
        <v>3.8173620450999999</v>
      </c>
      <c r="W27" s="14">
        <f>IFERROR(VLOOKUP($A$1&amp;'Service PJ'!$D25&amp;'Service PJ'!$B25&amp;'Service PJ'!$A25&amp;"*",'EPA_US9RT techs'!$A$2:$I$1722,9,FALSE),"")</f>
        <v>3.8173620450999999</v>
      </c>
      <c r="X27" s="14">
        <f>IFERROR(VLOOKUP($A$1&amp;'Service PJ'!$D25&amp;'Service PJ'!$B25&amp;'Service PJ'!$A25&amp;"*",'EPA_US9RT techs'!$A$2:$I$1722,9,FALSE),"")</f>
        <v>3.8173620450999999</v>
      </c>
      <c r="Y27" s="14">
        <f>IFERROR(VLOOKUP($A$1&amp;'Service PJ'!$D25&amp;'Service PJ'!$B25&amp;'Service PJ'!$A25&amp;"*",'EPA_US9RT techs'!$A$2:$I$1722,9,FALSE),"")</f>
        <v>3.8173620450999999</v>
      </c>
      <c r="Z27" s="14">
        <f>IFERROR(VLOOKUP($A$1&amp;'Service PJ'!$D25&amp;'Service PJ'!$B25&amp;'Service PJ'!$A25&amp;"*",'EPA_US9RT techs'!$A$2:$I$1722,9,FALSE),"")</f>
        <v>3.8173620450999999</v>
      </c>
      <c r="AA27" s="14">
        <f>IFERROR(VLOOKUP($A$1&amp;'Service PJ'!$D25&amp;'Service PJ'!$B25&amp;'Service PJ'!$A25&amp;"*",'EPA_US9RT techs'!$A$2:$I$1722,9,FALSE),"")</f>
        <v>3.8173620450999999</v>
      </c>
      <c r="AB27" s="14">
        <f>IFERROR(VLOOKUP($A$1&amp;'Service PJ'!$D25&amp;'Service PJ'!$B25&amp;'Service PJ'!$A25&amp;"*",'EPA_US9RT techs'!$A$2:$I$1722,9,FALSE),"")</f>
        <v>3.8173620450999999</v>
      </c>
      <c r="AC27" s="14">
        <f>IFERROR(VLOOKUP($A$1&amp;'Service PJ'!$D25&amp;'Service PJ'!$B25&amp;'Service PJ'!$A25&amp;"*",'EPA_US9RT techs'!$A$2:$I$1722,9,FALSE),"")</f>
        <v>3.8173620450999999</v>
      </c>
      <c r="AD27" s="14">
        <f>IFERROR(VLOOKUP($A$1&amp;'Service PJ'!$D25&amp;'Service PJ'!$B25&amp;'Service PJ'!$A25&amp;"*",'EPA_US9RT techs'!$A$2:$I$1722,9,FALSE),"")</f>
        <v>3.8173620450999999</v>
      </c>
      <c r="AE27" s="14">
        <f>IFERROR(VLOOKUP($A$1&amp;'Service PJ'!$D25&amp;'Service PJ'!$B25&amp;'Service PJ'!$A25&amp;"*",'EPA_US9RT techs'!$A$2:$I$1722,9,FALSE),"")</f>
        <v>3.8173620450999999</v>
      </c>
      <c r="AG27" t="str">
        <f>IF(SUM(AH27:AX27)=0,"\I:",'Service PJ'!$D25&amp;"_"&amp;'Service PJ'!$E25&amp;"_"&amp;'Service PJ'!$C25)</f>
        <v>ICH_OTP_ELC</v>
      </c>
      <c r="AH27" s="14">
        <f>IFERROR(VLOOKUP($AG$1&amp;'Service PJ'!$D25&amp;'Service PJ'!$B25&amp;'Service PJ'!$A25&amp;"*",'EPA_US9RT techs'!$A$2:$I$1722,9,FALSE),"")</f>
        <v>0.61077792720000001</v>
      </c>
      <c r="AI27" s="14">
        <f>IFERROR(VLOOKUP($AG$1&amp;'Service PJ'!$D25&amp;'Service PJ'!$B25&amp;'Service PJ'!$A25&amp;"*",'EPA_US9RT techs'!$A$2:$I$1722,9,FALSE),"")</f>
        <v>0.61077792720000001</v>
      </c>
      <c r="AJ27" s="14">
        <f>IFERROR(VLOOKUP($AG$1&amp;'Service PJ'!$D25&amp;'Service PJ'!$B25&amp;'Service PJ'!$A25&amp;"*",'EPA_US9RT techs'!$A$2:$I$1722,9,FALSE),"")</f>
        <v>0.61077792720000001</v>
      </c>
      <c r="AK27" s="14">
        <f>IFERROR(VLOOKUP($AG$1&amp;'Service PJ'!$D25&amp;'Service PJ'!$B25&amp;'Service PJ'!$A25&amp;"*",'EPA_US9RT techs'!$A$2:$I$1722,9,FALSE),"")</f>
        <v>0.61077792720000001</v>
      </c>
      <c r="AL27" s="14">
        <f>IFERROR(VLOOKUP($AG$1&amp;'Service PJ'!$D25&amp;'Service PJ'!$B25&amp;'Service PJ'!$A25&amp;"*",'EPA_US9RT techs'!$A$2:$I$1722,9,FALSE),"")</f>
        <v>0.61077792720000001</v>
      </c>
      <c r="AM27" s="14">
        <f>IFERROR(VLOOKUP($AG$1&amp;'Service PJ'!$D25&amp;'Service PJ'!$B25&amp;'Service PJ'!$A25&amp;"*",'EPA_US9RT techs'!$A$2:$I$1722,9,FALSE),"")</f>
        <v>0.61077792720000001</v>
      </c>
      <c r="AN27" s="14">
        <f>IFERROR(VLOOKUP($AG$1&amp;'Service PJ'!$D25&amp;'Service PJ'!$B25&amp;'Service PJ'!$A25&amp;"*",'EPA_US9RT techs'!$A$2:$I$1722,9,FALSE),"")</f>
        <v>0.61077792720000001</v>
      </c>
      <c r="AO27" s="14">
        <f>IFERROR(VLOOKUP($AG$1&amp;'Service PJ'!$D25&amp;'Service PJ'!$B25&amp;'Service PJ'!$A25&amp;"*",'EPA_US9RT techs'!$A$2:$I$1722,9,FALSE),"")</f>
        <v>0.61077792720000001</v>
      </c>
      <c r="AP27" s="14">
        <f>IFERROR(VLOOKUP($AG$1&amp;'Service PJ'!$D25&amp;'Service PJ'!$B25&amp;'Service PJ'!$A25&amp;"*",'EPA_US9RT techs'!$A$2:$I$1722,9,FALSE),"")</f>
        <v>0.61077792720000001</v>
      </c>
      <c r="AQ27" s="14">
        <f>IFERROR(VLOOKUP($AG$1&amp;'Service PJ'!$D25&amp;'Service PJ'!$B25&amp;'Service PJ'!$A25&amp;"*",'EPA_US9RT techs'!$A$2:$I$1722,9,FALSE),"")</f>
        <v>0.61077792720000001</v>
      </c>
      <c r="AR27" s="14">
        <f>IFERROR(VLOOKUP($AG$1&amp;'Service PJ'!$D25&amp;'Service PJ'!$B25&amp;'Service PJ'!$A25&amp;"*",'EPA_US9RT techs'!$A$2:$I$1722,9,FALSE),"")</f>
        <v>0.61077792720000001</v>
      </c>
      <c r="AS27" s="14">
        <f>IFERROR(VLOOKUP($AG$1&amp;'Service PJ'!$D25&amp;'Service PJ'!$B25&amp;'Service PJ'!$A25&amp;"*",'EPA_US9RT techs'!$A$2:$I$1722,9,FALSE),"")</f>
        <v>0.61077792720000001</v>
      </c>
      <c r="AT27" s="14">
        <f>IFERROR(VLOOKUP($AG$1&amp;'Service PJ'!$D25&amp;'Service PJ'!$B25&amp;'Service PJ'!$A25&amp;"*",'EPA_US9RT techs'!$A$2:$I$1722,9,FALSE),"")</f>
        <v>0.61077792720000001</v>
      </c>
      <c r="AU27" s="14">
        <f>IFERROR(VLOOKUP($AG$1&amp;'Service PJ'!$D25&amp;'Service PJ'!$B25&amp;'Service PJ'!$A25&amp;"*",'EPA_US9RT techs'!$A$2:$I$1722,9,FALSE),"")</f>
        <v>0.61077792720000001</v>
      </c>
      <c r="AV27" s="14">
        <f>IFERROR(VLOOKUP($AG$1&amp;'Service PJ'!$D25&amp;'Service PJ'!$B25&amp;'Service PJ'!$A25&amp;"*",'EPA_US9RT techs'!$A$2:$I$1722,9,FALSE),"")</f>
        <v>0.61077792720000001</v>
      </c>
      <c r="AW27" s="14">
        <f>IFERROR(VLOOKUP($AG$1&amp;'Service PJ'!$D25&amp;'Service PJ'!$B25&amp;'Service PJ'!$A25&amp;"*",'EPA_US9RT techs'!$A$2:$I$1722,9,FALSE),"")</f>
        <v>0.61077792720000001</v>
      </c>
      <c r="AX27" s="14">
        <f>IFERROR(VLOOKUP($AG$1&amp;'Service PJ'!$D25&amp;'Service PJ'!$B25&amp;'Service PJ'!$A25&amp;"*",'EPA_US9RT techs'!$A$2:$I$1722,9,FALSE),"")</f>
        <v>0.61077792720000001</v>
      </c>
      <c r="AY27" s="14">
        <f>IFERROR(VLOOKUP($AG$1&amp;'Service PJ'!$D25&amp;'Service PJ'!$B25&amp;'Service PJ'!$A25&amp;"*",'EPA_US9RT techs'!$A$2:$I$1722,9,FALSE),"")</f>
        <v>0.61077792720000001</v>
      </c>
      <c r="AZ27" s="14">
        <f>IFERROR(VLOOKUP($AG$1&amp;'Service PJ'!$D25&amp;'Service PJ'!$B25&amp;'Service PJ'!$A25&amp;"*",'EPA_US9RT techs'!$A$2:$I$1722,9,FALSE),"")</f>
        <v>0.61077792720000001</v>
      </c>
      <c r="BA27" s="14">
        <f>IFERROR(VLOOKUP($AG$1&amp;'Service PJ'!$D25&amp;'Service PJ'!$B25&amp;'Service PJ'!$A25&amp;"*",'EPA_US9RT techs'!$A$2:$I$1722,9,FALSE),"")</f>
        <v>0.61077792720000001</v>
      </c>
      <c r="BB27" s="14">
        <f>IFERROR(VLOOKUP($AG$1&amp;'Service PJ'!$D25&amp;'Service PJ'!$B25&amp;'Service PJ'!$A25&amp;"*",'EPA_US9RT techs'!$A$2:$I$1722,9,FALSE),"")</f>
        <v>0.61077792720000001</v>
      </c>
      <c r="BC27" s="14">
        <f>IFERROR(VLOOKUP($AG$1&amp;'Service PJ'!$D25&amp;'Service PJ'!$B25&amp;'Service PJ'!$A25&amp;"*",'EPA_US9RT techs'!$A$2:$I$1722,9,FALSE),"")</f>
        <v>0.61077792720000001</v>
      </c>
      <c r="BD27" s="14">
        <f>IFERROR(VLOOKUP($AG$1&amp;'Service PJ'!$D25&amp;'Service PJ'!$B25&amp;'Service PJ'!$A25&amp;"*",'EPA_US9RT techs'!$A$2:$I$1722,9,FALSE),"")</f>
        <v>0.61077792720000001</v>
      </c>
      <c r="BE27" s="14">
        <f>IFERROR(VLOOKUP($AG$1&amp;'Service PJ'!$D25&amp;'Service PJ'!$B25&amp;'Service PJ'!$A25&amp;"*",'EPA_US9RT techs'!$A$2:$I$1722,9,FALSE),"")</f>
        <v>0.61077792720000001</v>
      </c>
      <c r="BF27" s="14">
        <f>IFERROR(VLOOKUP($AG$1&amp;'Service PJ'!$D25&amp;'Service PJ'!$B25&amp;'Service PJ'!$A25&amp;"*",'EPA_US9RT techs'!$A$2:$I$1722,9,FALSE),"")</f>
        <v>0.61077792720000001</v>
      </c>
      <c r="BG27" s="14">
        <f>IFERROR(VLOOKUP($AG$1&amp;'Service PJ'!$D25&amp;'Service PJ'!$B25&amp;'Service PJ'!$A25&amp;"*",'EPA_US9RT techs'!$A$2:$I$1722,9,FALSE),"")</f>
        <v>0.61077792720000001</v>
      </c>
      <c r="BH27" s="14">
        <f>IFERROR(VLOOKUP($AG$1&amp;'Service PJ'!$D25&amp;'Service PJ'!$B25&amp;'Service PJ'!$A25&amp;"*",'EPA_US9RT techs'!$A$2:$I$1722,9,FALSE),"")</f>
        <v>0.61077792720000001</v>
      </c>
      <c r="BI27" s="14">
        <f>IFERROR(VLOOKUP($AG$1&amp;'Service PJ'!$D25&amp;'Service PJ'!$B25&amp;'Service PJ'!$A25&amp;"*",'EPA_US9RT techs'!$A$2:$I$1722,9,FALSE),"")</f>
        <v>0.61077792720000001</v>
      </c>
      <c r="BJ27" s="14">
        <f>IFERROR(VLOOKUP($AG$1&amp;'Service PJ'!$D25&amp;'Service PJ'!$B25&amp;'Service PJ'!$A25&amp;"*",'EPA_US9RT techs'!$A$2:$I$1722,9,FALSE),"")</f>
        <v>0.61077792720000001</v>
      </c>
      <c r="BK27" s="14">
        <f>IFERROR(VLOOKUP($AG$1&amp;'Service PJ'!$D25&amp;'Service PJ'!$B25&amp;'Service PJ'!$A25&amp;"*",'EPA_US9RT techs'!$A$2:$I$1722,9,FALSE),"")</f>
        <v>0.61077792720000001</v>
      </c>
      <c r="BM27" t="str">
        <f>IF(SUM(BN27:CD27)=0,"\I:",'Service PJ'!$D25&amp;"_"&amp;'Service PJ'!$E25&amp;"_"&amp;'Service PJ'!$C25)</f>
        <v>\I:</v>
      </c>
      <c r="BN27" s="14" t="str">
        <f>IFERROR(VLOOKUP($BM$1&amp;'Service PJ'!$D25&amp;'Service PJ'!$B25&amp;'Service PJ'!$A25&amp;"*",'EPA_US9RT techs'!$A$2:$I$1722,9,FALSE),"")</f>
        <v/>
      </c>
      <c r="BO27" s="14" t="str">
        <f>IFERROR(VLOOKUP($BM$1&amp;'Service PJ'!$D25&amp;'Service PJ'!$B25&amp;'Service PJ'!$A25&amp;"*",'EPA_US9RT techs'!$A$2:$I$1722,9,FALSE),"")</f>
        <v/>
      </c>
      <c r="BP27" s="14" t="str">
        <f>IFERROR(VLOOKUP($BM$1&amp;'Service PJ'!$D25&amp;'Service PJ'!$B25&amp;'Service PJ'!$A25&amp;"*",'EPA_US9RT techs'!$A$2:$I$1722,9,FALSE),"")</f>
        <v/>
      </c>
      <c r="BQ27" s="14" t="str">
        <f>IFERROR(VLOOKUP($BM$1&amp;'Service PJ'!$D25&amp;'Service PJ'!$B25&amp;'Service PJ'!$A25&amp;"*",'EPA_US9RT techs'!$A$2:$I$1722,9,FALSE),"")</f>
        <v/>
      </c>
      <c r="BR27" s="14" t="str">
        <f>IFERROR(VLOOKUP($BM$1&amp;'Service PJ'!$D25&amp;'Service PJ'!$B25&amp;'Service PJ'!$A25&amp;"*",'EPA_US9RT techs'!$A$2:$I$1722,9,FALSE),"")</f>
        <v/>
      </c>
      <c r="BS27" s="14" t="str">
        <f>IFERROR(VLOOKUP($BM$1&amp;'Service PJ'!$D25&amp;'Service PJ'!$B25&amp;'Service PJ'!$A25&amp;"*",'EPA_US9RT techs'!$A$2:$I$1722,9,FALSE),"")</f>
        <v/>
      </c>
      <c r="BT27" s="14" t="str">
        <f>IFERROR(VLOOKUP($BM$1&amp;'Service PJ'!$D25&amp;'Service PJ'!$B25&amp;'Service PJ'!$A25&amp;"*",'EPA_US9RT techs'!$A$2:$I$1722,9,FALSE),"")</f>
        <v/>
      </c>
      <c r="BU27" s="14" t="str">
        <f>IFERROR(VLOOKUP($BM$1&amp;'Service PJ'!$D25&amp;'Service PJ'!$B25&amp;'Service PJ'!$A25&amp;"*",'EPA_US9RT techs'!$A$2:$I$1722,9,FALSE),"")</f>
        <v/>
      </c>
      <c r="BV27" s="14" t="str">
        <f>IFERROR(VLOOKUP($BM$1&amp;'Service PJ'!$D25&amp;'Service PJ'!$B25&amp;'Service PJ'!$A25&amp;"*",'EPA_US9RT techs'!$A$2:$I$1722,9,FALSE),"")</f>
        <v/>
      </c>
      <c r="BW27" s="14" t="str">
        <f>IFERROR(VLOOKUP($BM$1&amp;'Service PJ'!$D25&amp;'Service PJ'!$B25&amp;'Service PJ'!$A25&amp;"*",'EPA_US9RT techs'!$A$2:$I$1722,9,FALSE),"")</f>
        <v/>
      </c>
      <c r="BX27" s="14" t="str">
        <f>IFERROR(VLOOKUP($BM$1&amp;'Service PJ'!$D25&amp;'Service PJ'!$B25&amp;'Service PJ'!$A25&amp;"*",'EPA_US9RT techs'!$A$2:$I$1722,9,FALSE),"")</f>
        <v/>
      </c>
      <c r="BY27" s="14" t="str">
        <f>IFERROR(VLOOKUP($BM$1&amp;'Service PJ'!$D25&amp;'Service PJ'!$B25&amp;'Service PJ'!$A25&amp;"*",'EPA_US9RT techs'!$A$2:$I$1722,9,FALSE),"")</f>
        <v/>
      </c>
      <c r="BZ27" s="14" t="str">
        <f>IFERROR(VLOOKUP($BM$1&amp;'Service PJ'!$D25&amp;'Service PJ'!$B25&amp;'Service PJ'!$A25&amp;"*",'EPA_US9RT techs'!$A$2:$I$1722,9,FALSE),"")</f>
        <v/>
      </c>
      <c r="CA27" s="14" t="str">
        <f>IFERROR(VLOOKUP($BM$1&amp;'Service PJ'!$D25&amp;'Service PJ'!$B25&amp;'Service PJ'!$A25&amp;"*",'EPA_US9RT techs'!$A$2:$I$1722,9,FALSE),"")</f>
        <v/>
      </c>
      <c r="CB27" s="14" t="str">
        <f>IFERROR(VLOOKUP($BM$1&amp;'Service PJ'!$D25&amp;'Service PJ'!$B25&amp;'Service PJ'!$A25&amp;"*",'EPA_US9RT techs'!$A$2:$I$1722,9,FALSE),"")</f>
        <v/>
      </c>
      <c r="CC27" s="14" t="str">
        <f>IFERROR(VLOOKUP($BM$1&amp;'Service PJ'!$D25&amp;'Service PJ'!$B25&amp;'Service PJ'!$A25&amp;"*",'EPA_US9RT techs'!$A$2:$I$1722,9,FALSE),"")</f>
        <v/>
      </c>
      <c r="CD27" s="14" t="str">
        <f>IFERROR(VLOOKUP($BM$1&amp;'Service PJ'!$D25&amp;'Service PJ'!$B25&amp;'Service PJ'!$A25&amp;"*",'EPA_US9RT techs'!$A$2:$I$1722,9,FALSE),"")</f>
        <v/>
      </c>
      <c r="CE27" s="14" t="str">
        <f>IFERROR(VLOOKUP($BM$1&amp;'Service PJ'!$D25&amp;'Service PJ'!$B25&amp;'Service PJ'!$A25&amp;"*",'EPA_US9RT techs'!$A$2:$I$1722,9,FALSE),"")</f>
        <v/>
      </c>
      <c r="CF27" s="14" t="str">
        <f>IFERROR(VLOOKUP($BM$1&amp;'Service PJ'!$D25&amp;'Service PJ'!$B25&amp;'Service PJ'!$A25&amp;"*",'EPA_US9RT techs'!$A$2:$I$1722,9,FALSE),"")</f>
        <v/>
      </c>
      <c r="CG27" s="14" t="str">
        <f>IFERROR(VLOOKUP($BM$1&amp;'Service PJ'!$D25&amp;'Service PJ'!$B25&amp;'Service PJ'!$A25&amp;"*",'EPA_US9RT techs'!$A$2:$I$1722,9,FALSE),"")</f>
        <v/>
      </c>
      <c r="CH27" s="14" t="str">
        <f>IFERROR(VLOOKUP($BM$1&amp;'Service PJ'!$D25&amp;'Service PJ'!$B25&amp;'Service PJ'!$A25&amp;"*",'EPA_US9RT techs'!$A$2:$I$1722,9,FALSE),"")</f>
        <v/>
      </c>
      <c r="CI27" s="14" t="str">
        <f>IFERROR(VLOOKUP($BM$1&amp;'Service PJ'!$D25&amp;'Service PJ'!$B25&amp;'Service PJ'!$A25&amp;"*",'EPA_US9RT techs'!$A$2:$I$1722,9,FALSE),"")</f>
        <v/>
      </c>
      <c r="CJ27" s="14" t="str">
        <f>IFERROR(VLOOKUP($BM$1&amp;'Service PJ'!$D25&amp;'Service PJ'!$B25&amp;'Service PJ'!$A25&amp;"*",'EPA_US9RT techs'!$A$2:$I$1722,9,FALSE),"")</f>
        <v/>
      </c>
      <c r="CK27" s="14" t="str">
        <f>IFERROR(VLOOKUP($BM$1&amp;'Service PJ'!$D25&amp;'Service PJ'!$B25&amp;'Service PJ'!$A25&amp;"*",'EPA_US9RT techs'!$A$2:$I$1722,9,FALSE),"")</f>
        <v/>
      </c>
      <c r="CL27" s="14" t="str">
        <f>IFERROR(VLOOKUP($BM$1&amp;'Service PJ'!$D25&amp;'Service PJ'!$B25&amp;'Service PJ'!$A25&amp;"*",'EPA_US9RT techs'!$A$2:$I$1722,9,FALSE),"")</f>
        <v/>
      </c>
      <c r="CM27" s="14" t="str">
        <f>IFERROR(VLOOKUP($BM$1&amp;'Service PJ'!$D25&amp;'Service PJ'!$B25&amp;'Service PJ'!$A25&amp;"*",'EPA_US9RT techs'!$A$2:$I$1722,9,FALSE),"")</f>
        <v/>
      </c>
      <c r="CN27" s="14" t="str">
        <f>IFERROR(VLOOKUP($BM$1&amp;'Service PJ'!$D25&amp;'Service PJ'!$B25&amp;'Service PJ'!$A25&amp;"*",'EPA_US9RT techs'!$A$2:$I$1722,9,FALSE),"")</f>
        <v/>
      </c>
      <c r="CO27" s="14" t="str">
        <f>IFERROR(VLOOKUP($BM$1&amp;'Service PJ'!$D25&amp;'Service PJ'!$B25&amp;'Service PJ'!$A25&amp;"*",'EPA_US9RT techs'!$A$2:$I$1722,9,FALSE),"")</f>
        <v/>
      </c>
      <c r="CP27" s="14" t="str">
        <f>IFERROR(VLOOKUP($BM$1&amp;'Service PJ'!$D25&amp;'Service PJ'!$B25&amp;'Service PJ'!$A25&amp;"*",'EPA_US9RT techs'!$A$2:$I$1722,9,FALSE),"")</f>
        <v/>
      </c>
      <c r="CQ27" s="14" t="str">
        <f>IFERROR(VLOOKUP($BM$1&amp;'Service PJ'!$D25&amp;'Service PJ'!$B25&amp;'Service PJ'!$A25&amp;"*",'EPA_US9RT techs'!$A$2:$I$1722,9,FALSE),"")</f>
        <v/>
      </c>
      <c r="CS27" t="str">
        <f>IF(SUM(CT27:DJ27)=0,"\I:",'Service PJ'!$D25&amp;"_"&amp;'Service PJ'!$E25&amp;"_"&amp;'Service PJ'!$C25)</f>
        <v>ICH_OTP_ELC</v>
      </c>
      <c r="CT27" s="2">
        <f>IFERROR(VLOOKUP($CS$1&amp;'Service PJ'!$D25&amp;'Service PJ'!$B25&amp;'Service PJ'!$A25&amp;"*",'EPA_US9RT techs'!$A$2:$I$1722,9,FALSE),"")</f>
        <v>30</v>
      </c>
      <c r="CU27" s="2">
        <f>IFERROR(VLOOKUP($CS$1&amp;'Service PJ'!$D25&amp;'Service PJ'!$B25&amp;'Service PJ'!$A25&amp;"*",'EPA_US9RT techs'!$A$2:$I$1722,9,FALSE),"")</f>
        <v>30</v>
      </c>
      <c r="CV27" s="2">
        <f>IFERROR(VLOOKUP($CS$1&amp;'Service PJ'!$D25&amp;'Service PJ'!$B25&amp;'Service PJ'!$A25&amp;"*",'EPA_US9RT techs'!$A$2:$I$1722,9,FALSE),"")</f>
        <v>30</v>
      </c>
      <c r="CW27" s="2">
        <f>IFERROR(VLOOKUP($CS$1&amp;'Service PJ'!$D25&amp;'Service PJ'!$B25&amp;'Service PJ'!$A25&amp;"*",'EPA_US9RT techs'!$A$2:$I$1722,9,FALSE),"")</f>
        <v>30</v>
      </c>
      <c r="CX27" s="2">
        <f>IFERROR(VLOOKUP($CS$1&amp;'Service PJ'!$D25&amp;'Service PJ'!$B25&amp;'Service PJ'!$A25&amp;"*",'EPA_US9RT techs'!$A$2:$I$1722,9,FALSE),"")</f>
        <v>30</v>
      </c>
      <c r="CY27" s="2">
        <f>IFERROR(VLOOKUP($CS$1&amp;'Service PJ'!$D25&amp;'Service PJ'!$B25&amp;'Service PJ'!$A25&amp;"*",'EPA_US9RT techs'!$A$2:$I$1722,9,FALSE),"")</f>
        <v>30</v>
      </c>
      <c r="CZ27" s="2">
        <f>IFERROR(VLOOKUP($CS$1&amp;'Service PJ'!$D25&amp;'Service PJ'!$B25&amp;'Service PJ'!$A25&amp;"*",'EPA_US9RT techs'!$A$2:$I$1722,9,FALSE),"")</f>
        <v>30</v>
      </c>
      <c r="DA27" s="2">
        <f>IFERROR(VLOOKUP($CS$1&amp;'Service PJ'!$D25&amp;'Service PJ'!$B25&amp;'Service PJ'!$A25&amp;"*",'EPA_US9RT techs'!$A$2:$I$1722,9,FALSE),"")</f>
        <v>30</v>
      </c>
      <c r="DB27" s="2">
        <f>IFERROR(VLOOKUP($CS$1&amp;'Service PJ'!$D25&amp;'Service PJ'!$B25&amp;'Service PJ'!$A25&amp;"*",'EPA_US9RT techs'!$A$2:$I$1722,9,FALSE),"")</f>
        <v>30</v>
      </c>
      <c r="DC27" s="2">
        <f>IFERROR(VLOOKUP($CS$1&amp;'Service PJ'!$D25&amp;'Service PJ'!$B25&amp;'Service PJ'!$A25&amp;"*",'EPA_US9RT techs'!$A$2:$I$1722,9,FALSE),"")</f>
        <v>30</v>
      </c>
      <c r="DD27" s="2">
        <f>IFERROR(VLOOKUP($CS$1&amp;'Service PJ'!$D25&amp;'Service PJ'!$B25&amp;'Service PJ'!$A25&amp;"*",'EPA_US9RT techs'!$A$2:$I$1722,9,FALSE),"")</f>
        <v>30</v>
      </c>
      <c r="DE27" s="2">
        <f>IFERROR(VLOOKUP($CS$1&amp;'Service PJ'!$D25&amp;'Service PJ'!$B25&amp;'Service PJ'!$A25&amp;"*",'EPA_US9RT techs'!$A$2:$I$1722,9,FALSE),"")</f>
        <v>30</v>
      </c>
      <c r="DF27" s="2">
        <f>IFERROR(VLOOKUP($CS$1&amp;'Service PJ'!$D25&amp;'Service PJ'!$B25&amp;'Service PJ'!$A25&amp;"*",'EPA_US9RT techs'!$A$2:$I$1722,9,FALSE),"")</f>
        <v>30</v>
      </c>
      <c r="DG27" s="2">
        <f>IFERROR(VLOOKUP($CS$1&amp;'Service PJ'!$D25&amp;'Service PJ'!$B25&amp;'Service PJ'!$A25&amp;"*",'EPA_US9RT techs'!$A$2:$I$1722,9,FALSE),"")</f>
        <v>30</v>
      </c>
      <c r="DH27" s="2">
        <f>IFERROR(VLOOKUP($CS$1&amp;'Service PJ'!$D25&amp;'Service PJ'!$B25&amp;'Service PJ'!$A25&amp;"*",'EPA_US9RT techs'!$A$2:$I$1722,9,FALSE),"")</f>
        <v>30</v>
      </c>
      <c r="DI27" s="2">
        <f>IFERROR(VLOOKUP($CS$1&amp;'Service PJ'!$D25&amp;'Service PJ'!$B25&amp;'Service PJ'!$A25&amp;"*",'EPA_US9RT techs'!$A$2:$I$1722,9,FALSE),"")</f>
        <v>30</v>
      </c>
      <c r="DJ27" s="2">
        <f>IFERROR(VLOOKUP($CS$1&amp;'Service PJ'!$D25&amp;'Service PJ'!$B25&amp;'Service PJ'!$A25&amp;"*",'EPA_US9RT techs'!$A$2:$I$1722,9,FALSE),"")</f>
        <v>30</v>
      </c>
      <c r="DK27" s="2">
        <f>IFERROR(VLOOKUP($CS$1&amp;'Service PJ'!$D25&amp;'Service PJ'!$B25&amp;'Service PJ'!$A25&amp;"*",'EPA_US9RT techs'!$A$2:$I$1722,9,FALSE),"")</f>
        <v>30</v>
      </c>
      <c r="DL27" s="2">
        <f>IFERROR(VLOOKUP($CS$1&amp;'Service PJ'!$D25&amp;'Service PJ'!$B25&amp;'Service PJ'!$A25&amp;"*",'EPA_US9RT techs'!$A$2:$I$1722,9,FALSE),"")</f>
        <v>30</v>
      </c>
      <c r="DM27" s="2">
        <f>IFERROR(VLOOKUP($CS$1&amp;'Service PJ'!$D25&amp;'Service PJ'!$B25&amp;'Service PJ'!$A25&amp;"*",'EPA_US9RT techs'!$A$2:$I$1722,9,FALSE),"")</f>
        <v>30</v>
      </c>
      <c r="DN27" s="2">
        <f>IFERROR(VLOOKUP($CS$1&amp;'Service PJ'!$D25&amp;'Service PJ'!$B25&amp;'Service PJ'!$A25&amp;"*",'EPA_US9RT techs'!$A$2:$I$1722,9,FALSE),"")</f>
        <v>30</v>
      </c>
      <c r="DO27" s="2">
        <f>IFERROR(VLOOKUP($CS$1&amp;'Service PJ'!$D25&amp;'Service PJ'!$B25&amp;'Service PJ'!$A25&amp;"*",'EPA_US9RT techs'!$A$2:$I$1722,9,FALSE),"")</f>
        <v>30</v>
      </c>
      <c r="DP27" s="2">
        <f>IFERROR(VLOOKUP($CS$1&amp;'Service PJ'!$D25&amp;'Service PJ'!$B25&amp;'Service PJ'!$A25&amp;"*",'EPA_US9RT techs'!$A$2:$I$1722,9,FALSE),"")</f>
        <v>30</v>
      </c>
      <c r="DQ27" s="2">
        <f>IFERROR(VLOOKUP($CS$1&amp;'Service PJ'!$D25&amp;'Service PJ'!$B25&amp;'Service PJ'!$A25&amp;"*",'EPA_US9RT techs'!$A$2:$I$1722,9,FALSE),"")</f>
        <v>30</v>
      </c>
      <c r="DR27" s="2">
        <f>IFERROR(VLOOKUP($CS$1&amp;'Service PJ'!$D25&amp;'Service PJ'!$B25&amp;'Service PJ'!$A25&amp;"*",'EPA_US9RT techs'!$A$2:$I$1722,9,FALSE),"")</f>
        <v>30</v>
      </c>
      <c r="DS27" s="2">
        <f>IFERROR(VLOOKUP($CS$1&amp;'Service PJ'!$D25&amp;'Service PJ'!$B25&amp;'Service PJ'!$A25&amp;"*",'EPA_US9RT techs'!$A$2:$I$1722,9,FALSE),"")</f>
        <v>30</v>
      </c>
      <c r="DT27" s="2">
        <f>IFERROR(VLOOKUP($CS$1&amp;'Service PJ'!$D25&amp;'Service PJ'!$B25&amp;'Service PJ'!$A25&amp;"*",'EPA_US9RT techs'!$A$2:$I$1722,9,FALSE),"")</f>
        <v>30</v>
      </c>
      <c r="DU27" s="2">
        <f>IFERROR(VLOOKUP($CS$1&amp;'Service PJ'!$D25&amp;'Service PJ'!$B25&amp;'Service PJ'!$A25&amp;"*",'EPA_US9RT techs'!$A$2:$I$1722,9,FALSE),"")</f>
        <v>30</v>
      </c>
      <c r="DV27" s="2">
        <f>IFERROR(VLOOKUP($CS$1&amp;'Service PJ'!$D25&amp;'Service PJ'!$B25&amp;'Service PJ'!$A25&amp;"*",'EPA_US9RT techs'!$A$2:$I$1722,9,FALSE),"")</f>
        <v>30</v>
      </c>
      <c r="DW27" s="2">
        <f>IFERROR(VLOOKUP($CS$1&amp;'Service PJ'!$D25&amp;'Service PJ'!$B25&amp;'Service PJ'!$A25&amp;"*",'EPA_US9RT techs'!$A$2:$I$1722,9,FALSE),"")</f>
        <v>30</v>
      </c>
    </row>
    <row r="28" spans="1:127" x14ac:dyDescent="0.45">
      <c r="A28" t="str">
        <f>IF(SUM(B28:R28)=0,"\I:",'Service PJ'!$D26&amp;"_"&amp;'Service PJ'!$E26&amp;"_"&amp;'Service PJ'!$C26)</f>
        <v>\I:</v>
      </c>
      <c r="B28" s="14" t="str">
        <f>IFERROR(VLOOKUP($A$1&amp;'Service PJ'!$D26&amp;'Service PJ'!$B26&amp;'Service PJ'!$A26&amp;"*",'EPA_US9RT techs'!$A$2:$I$1722,9,FALSE),"")</f>
        <v/>
      </c>
      <c r="C28" s="14" t="str">
        <f>IFERROR(VLOOKUP($A$1&amp;'Service PJ'!$D26&amp;'Service PJ'!$B26&amp;'Service PJ'!$A26&amp;"*",'EPA_US9RT techs'!$A$2:$I$1722,9,FALSE),"")</f>
        <v/>
      </c>
      <c r="D28" s="14" t="str">
        <f>IFERROR(VLOOKUP($A$1&amp;'Service PJ'!$D26&amp;'Service PJ'!$B26&amp;'Service PJ'!$A26&amp;"*",'EPA_US9RT techs'!$A$2:$I$1722,9,FALSE),"")</f>
        <v/>
      </c>
      <c r="E28" s="14" t="str">
        <f>IFERROR(VLOOKUP($A$1&amp;'Service PJ'!$D26&amp;'Service PJ'!$B26&amp;'Service PJ'!$A26&amp;"*",'EPA_US9RT techs'!$A$2:$I$1722,9,FALSE),"")</f>
        <v/>
      </c>
      <c r="F28" s="14" t="str">
        <f>IFERROR(VLOOKUP($A$1&amp;'Service PJ'!$D26&amp;'Service PJ'!$B26&amp;'Service PJ'!$A26&amp;"*",'EPA_US9RT techs'!$A$2:$I$1722,9,FALSE),"")</f>
        <v/>
      </c>
      <c r="G28" s="14" t="str">
        <f>IFERROR(VLOOKUP($A$1&amp;'Service PJ'!$D26&amp;'Service PJ'!$B26&amp;'Service PJ'!$A26&amp;"*",'EPA_US9RT techs'!$A$2:$I$1722,9,FALSE),"")</f>
        <v/>
      </c>
      <c r="H28" s="14" t="str">
        <f>IFERROR(VLOOKUP($A$1&amp;'Service PJ'!$D26&amp;'Service PJ'!$B26&amp;'Service PJ'!$A26&amp;"*",'EPA_US9RT techs'!$A$2:$I$1722,9,FALSE),"")</f>
        <v/>
      </c>
      <c r="I28" s="14" t="str">
        <f>IFERROR(VLOOKUP($A$1&amp;'Service PJ'!$D26&amp;'Service PJ'!$B26&amp;'Service PJ'!$A26&amp;"*",'EPA_US9RT techs'!$A$2:$I$1722,9,FALSE),"")</f>
        <v/>
      </c>
      <c r="J28" s="14" t="str">
        <f>IFERROR(VLOOKUP($A$1&amp;'Service PJ'!$D26&amp;'Service PJ'!$B26&amp;'Service PJ'!$A26&amp;"*",'EPA_US9RT techs'!$A$2:$I$1722,9,FALSE),"")</f>
        <v/>
      </c>
      <c r="K28" s="14" t="str">
        <f>IFERROR(VLOOKUP($A$1&amp;'Service PJ'!$D26&amp;'Service PJ'!$B26&amp;'Service PJ'!$A26&amp;"*",'EPA_US9RT techs'!$A$2:$I$1722,9,FALSE),"")</f>
        <v/>
      </c>
      <c r="L28" s="14" t="str">
        <f>IFERROR(VLOOKUP($A$1&amp;'Service PJ'!$D26&amp;'Service PJ'!$B26&amp;'Service PJ'!$A26&amp;"*",'EPA_US9RT techs'!$A$2:$I$1722,9,FALSE),"")</f>
        <v/>
      </c>
      <c r="M28" s="14" t="str">
        <f>IFERROR(VLOOKUP($A$1&amp;'Service PJ'!$D26&amp;'Service PJ'!$B26&amp;'Service PJ'!$A26&amp;"*",'EPA_US9RT techs'!$A$2:$I$1722,9,FALSE),"")</f>
        <v/>
      </c>
      <c r="N28" s="14" t="str">
        <f>IFERROR(VLOOKUP($A$1&amp;'Service PJ'!$D26&amp;'Service PJ'!$B26&amp;'Service PJ'!$A26&amp;"*",'EPA_US9RT techs'!$A$2:$I$1722,9,FALSE),"")</f>
        <v/>
      </c>
      <c r="O28" s="14" t="str">
        <f>IFERROR(VLOOKUP($A$1&amp;'Service PJ'!$D26&amp;'Service PJ'!$B26&amp;'Service PJ'!$A26&amp;"*",'EPA_US9RT techs'!$A$2:$I$1722,9,FALSE),"")</f>
        <v/>
      </c>
      <c r="P28" s="14" t="str">
        <f>IFERROR(VLOOKUP($A$1&amp;'Service PJ'!$D26&amp;'Service PJ'!$B26&amp;'Service PJ'!$A26&amp;"*",'EPA_US9RT techs'!$A$2:$I$1722,9,FALSE),"")</f>
        <v/>
      </c>
      <c r="Q28" s="14" t="str">
        <f>IFERROR(VLOOKUP($A$1&amp;'Service PJ'!$D26&amp;'Service PJ'!$B26&amp;'Service PJ'!$A26&amp;"*",'EPA_US9RT techs'!$A$2:$I$1722,9,FALSE),"")</f>
        <v/>
      </c>
      <c r="R28" s="14" t="str">
        <f>IFERROR(VLOOKUP($A$1&amp;'Service PJ'!$D26&amp;'Service PJ'!$B26&amp;'Service PJ'!$A26&amp;"*",'EPA_US9RT techs'!$A$2:$I$1722,9,FALSE),"")</f>
        <v/>
      </c>
      <c r="S28" s="14" t="str">
        <f>IFERROR(VLOOKUP($A$1&amp;'Service PJ'!$D26&amp;'Service PJ'!$B26&amp;'Service PJ'!$A26&amp;"*",'EPA_US9RT techs'!$A$2:$I$1722,9,FALSE),"")</f>
        <v/>
      </c>
      <c r="T28" s="14" t="str">
        <f>IFERROR(VLOOKUP($A$1&amp;'Service PJ'!$D26&amp;'Service PJ'!$B26&amp;'Service PJ'!$A26&amp;"*",'EPA_US9RT techs'!$A$2:$I$1722,9,FALSE),"")</f>
        <v/>
      </c>
      <c r="U28" s="14" t="str">
        <f>IFERROR(VLOOKUP($A$1&amp;'Service PJ'!$D26&amp;'Service PJ'!$B26&amp;'Service PJ'!$A26&amp;"*",'EPA_US9RT techs'!$A$2:$I$1722,9,FALSE),"")</f>
        <v/>
      </c>
      <c r="V28" s="14" t="str">
        <f>IFERROR(VLOOKUP($A$1&amp;'Service PJ'!$D26&amp;'Service PJ'!$B26&amp;'Service PJ'!$A26&amp;"*",'EPA_US9RT techs'!$A$2:$I$1722,9,FALSE),"")</f>
        <v/>
      </c>
      <c r="W28" s="14" t="str">
        <f>IFERROR(VLOOKUP($A$1&amp;'Service PJ'!$D26&amp;'Service PJ'!$B26&amp;'Service PJ'!$A26&amp;"*",'EPA_US9RT techs'!$A$2:$I$1722,9,FALSE),"")</f>
        <v/>
      </c>
      <c r="X28" s="14" t="str">
        <f>IFERROR(VLOOKUP($A$1&amp;'Service PJ'!$D26&amp;'Service PJ'!$B26&amp;'Service PJ'!$A26&amp;"*",'EPA_US9RT techs'!$A$2:$I$1722,9,FALSE),"")</f>
        <v/>
      </c>
      <c r="Y28" s="14" t="str">
        <f>IFERROR(VLOOKUP($A$1&amp;'Service PJ'!$D26&amp;'Service PJ'!$B26&amp;'Service PJ'!$A26&amp;"*",'EPA_US9RT techs'!$A$2:$I$1722,9,FALSE),"")</f>
        <v/>
      </c>
      <c r="Z28" s="14" t="str">
        <f>IFERROR(VLOOKUP($A$1&amp;'Service PJ'!$D26&amp;'Service PJ'!$B26&amp;'Service PJ'!$A26&amp;"*",'EPA_US9RT techs'!$A$2:$I$1722,9,FALSE),"")</f>
        <v/>
      </c>
      <c r="AA28" s="14" t="str">
        <f>IFERROR(VLOOKUP($A$1&amp;'Service PJ'!$D26&amp;'Service PJ'!$B26&amp;'Service PJ'!$A26&amp;"*",'EPA_US9RT techs'!$A$2:$I$1722,9,FALSE),"")</f>
        <v/>
      </c>
      <c r="AB28" s="14" t="str">
        <f>IFERROR(VLOOKUP($A$1&amp;'Service PJ'!$D26&amp;'Service PJ'!$B26&amp;'Service PJ'!$A26&amp;"*",'EPA_US9RT techs'!$A$2:$I$1722,9,FALSE),"")</f>
        <v/>
      </c>
      <c r="AC28" s="14" t="str">
        <f>IFERROR(VLOOKUP($A$1&amp;'Service PJ'!$D26&amp;'Service PJ'!$B26&amp;'Service PJ'!$A26&amp;"*",'EPA_US9RT techs'!$A$2:$I$1722,9,FALSE),"")</f>
        <v/>
      </c>
      <c r="AD28" s="14" t="str">
        <f>IFERROR(VLOOKUP($A$1&amp;'Service PJ'!$D26&amp;'Service PJ'!$B26&amp;'Service PJ'!$A26&amp;"*",'EPA_US9RT techs'!$A$2:$I$1722,9,FALSE),"")</f>
        <v/>
      </c>
      <c r="AE28" s="14" t="str">
        <f>IFERROR(VLOOKUP($A$1&amp;'Service PJ'!$D26&amp;'Service PJ'!$B26&amp;'Service PJ'!$A26&amp;"*",'EPA_US9RT techs'!$A$2:$I$1722,9,FALSE),"")</f>
        <v/>
      </c>
      <c r="AG28" t="str">
        <f>IF(SUM(AH28:AX28)=0,"\I:",'Service PJ'!$D26&amp;"_"&amp;'Service PJ'!$E26&amp;"_"&amp;'Service PJ'!$C26)</f>
        <v>\I:</v>
      </c>
      <c r="AH28" s="14" t="str">
        <f>IFERROR(VLOOKUP($AG$1&amp;'Service PJ'!$D26&amp;'Service PJ'!$B26&amp;'Service PJ'!$A26&amp;"*",'EPA_US9RT techs'!$A$2:$I$1722,9,FALSE),"")</f>
        <v/>
      </c>
      <c r="AI28" s="14" t="str">
        <f>IFERROR(VLOOKUP($AG$1&amp;'Service PJ'!$D26&amp;'Service PJ'!$B26&amp;'Service PJ'!$A26&amp;"*",'EPA_US9RT techs'!$A$2:$I$1722,9,FALSE),"")</f>
        <v/>
      </c>
      <c r="AJ28" s="14" t="str">
        <f>IFERROR(VLOOKUP($AG$1&amp;'Service PJ'!$D26&amp;'Service PJ'!$B26&amp;'Service PJ'!$A26&amp;"*",'EPA_US9RT techs'!$A$2:$I$1722,9,FALSE),"")</f>
        <v/>
      </c>
      <c r="AK28" s="14" t="str">
        <f>IFERROR(VLOOKUP($AG$1&amp;'Service PJ'!$D26&amp;'Service PJ'!$B26&amp;'Service PJ'!$A26&amp;"*",'EPA_US9RT techs'!$A$2:$I$1722,9,FALSE),"")</f>
        <v/>
      </c>
      <c r="AL28" s="14" t="str">
        <f>IFERROR(VLOOKUP($AG$1&amp;'Service PJ'!$D26&amp;'Service PJ'!$B26&amp;'Service PJ'!$A26&amp;"*",'EPA_US9RT techs'!$A$2:$I$1722,9,FALSE),"")</f>
        <v/>
      </c>
      <c r="AM28" s="14" t="str">
        <f>IFERROR(VLOOKUP($AG$1&amp;'Service PJ'!$D26&amp;'Service PJ'!$B26&amp;'Service PJ'!$A26&amp;"*",'EPA_US9RT techs'!$A$2:$I$1722,9,FALSE),"")</f>
        <v/>
      </c>
      <c r="AN28" s="14" t="str">
        <f>IFERROR(VLOOKUP($AG$1&amp;'Service PJ'!$D26&amp;'Service PJ'!$B26&amp;'Service PJ'!$A26&amp;"*",'EPA_US9RT techs'!$A$2:$I$1722,9,FALSE),"")</f>
        <v/>
      </c>
      <c r="AO28" s="14" t="str">
        <f>IFERROR(VLOOKUP($AG$1&amp;'Service PJ'!$D26&amp;'Service PJ'!$B26&amp;'Service PJ'!$A26&amp;"*",'EPA_US9RT techs'!$A$2:$I$1722,9,FALSE),"")</f>
        <v/>
      </c>
      <c r="AP28" s="14" t="str">
        <f>IFERROR(VLOOKUP($AG$1&amp;'Service PJ'!$D26&amp;'Service PJ'!$B26&amp;'Service PJ'!$A26&amp;"*",'EPA_US9RT techs'!$A$2:$I$1722,9,FALSE),"")</f>
        <v/>
      </c>
      <c r="AQ28" s="14" t="str">
        <f>IFERROR(VLOOKUP($AG$1&amp;'Service PJ'!$D26&amp;'Service PJ'!$B26&amp;'Service PJ'!$A26&amp;"*",'EPA_US9RT techs'!$A$2:$I$1722,9,FALSE),"")</f>
        <v/>
      </c>
      <c r="AR28" s="14" t="str">
        <f>IFERROR(VLOOKUP($AG$1&amp;'Service PJ'!$D26&amp;'Service PJ'!$B26&amp;'Service PJ'!$A26&amp;"*",'EPA_US9RT techs'!$A$2:$I$1722,9,FALSE),"")</f>
        <v/>
      </c>
      <c r="AS28" s="14" t="str">
        <f>IFERROR(VLOOKUP($AG$1&amp;'Service PJ'!$D26&amp;'Service PJ'!$B26&amp;'Service PJ'!$A26&amp;"*",'EPA_US9RT techs'!$A$2:$I$1722,9,FALSE),"")</f>
        <v/>
      </c>
      <c r="AT28" s="14" t="str">
        <f>IFERROR(VLOOKUP($AG$1&amp;'Service PJ'!$D26&amp;'Service PJ'!$B26&amp;'Service PJ'!$A26&amp;"*",'EPA_US9RT techs'!$A$2:$I$1722,9,FALSE),"")</f>
        <v/>
      </c>
      <c r="AU28" s="14" t="str">
        <f>IFERROR(VLOOKUP($AG$1&amp;'Service PJ'!$D26&amp;'Service PJ'!$B26&amp;'Service PJ'!$A26&amp;"*",'EPA_US9RT techs'!$A$2:$I$1722,9,FALSE),"")</f>
        <v/>
      </c>
      <c r="AV28" s="14" t="str">
        <f>IFERROR(VLOOKUP($AG$1&amp;'Service PJ'!$D26&amp;'Service PJ'!$B26&amp;'Service PJ'!$A26&amp;"*",'EPA_US9RT techs'!$A$2:$I$1722,9,FALSE),"")</f>
        <v/>
      </c>
      <c r="AW28" s="14" t="str">
        <f>IFERROR(VLOOKUP($AG$1&amp;'Service PJ'!$D26&amp;'Service PJ'!$B26&amp;'Service PJ'!$A26&amp;"*",'EPA_US9RT techs'!$A$2:$I$1722,9,FALSE),"")</f>
        <v/>
      </c>
      <c r="AX28" s="14" t="str">
        <f>IFERROR(VLOOKUP($AG$1&amp;'Service PJ'!$D26&amp;'Service PJ'!$B26&amp;'Service PJ'!$A26&amp;"*",'EPA_US9RT techs'!$A$2:$I$1722,9,FALSE),"")</f>
        <v/>
      </c>
      <c r="AY28" s="14" t="str">
        <f>IFERROR(VLOOKUP($AG$1&amp;'Service PJ'!$D26&amp;'Service PJ'!$B26&amp;'Service PJ'!$A26&amp;"*",'EPA_US9RT techs'!$A$2:$I$1722,9,FALSE),"")</f>
        <v/>
      </c>
      <c r="AZ28" s="14" t="str">
        <f>IFERROR(VLOOKUP($AG$1&amp;'Service PJ'!$D26&amp;'Service PJ'!$B26&amp;'Service PJ'!$A26&amp;"*",'EPA_US9RT techs'!$A$2:$I$1722,9,FALSE),"")</f>
        <v/>
      </c>
      <c r="BA28" s="14" t="str">
        <f>IFERROR(VLOOKUP($AG$1&amp;'Service PJ'!$D26&amp;'Service PJ'!$B26&amp;'Service PJ'!$A26&amp;"*",'EPA_US9RT techs'!$A$2:$I$1722,9,FALSE),"")</f>
        <v/>
      </c>
      <c r="BB28" s="14" t="str">
        <f>IFERROR(VLOOKUP($AG$1&amp;'Service PJ'!$D26&amp;'Service PJ'!$B26&amp;'Service PJ'!$A26&amp;"*",'EPA_US9RT techs'!$A$2:$I$1722,9,FALSE),"")</f>
        <v/>
      </c>
      <c r="BC28" s="14" t="str">
        <f>IFERROR(VLOOKUP($AG$1&amp;'Service PJ'!$D26&amp;'Service PJ'!$B26&amp;'Service PJ'!$A26&amp;"*",'EPA_US9RT techs'!$A$2:$I$1722,9,FALSE),"")</f>
        <v/>
      </c>
      <c r="BD28" s="14" t="str">
        <f>IFERROR(VLOOKUP($AG$1&amp;'Service PJ'!$D26&amp;'Service PJ'!$B26&amp;'Service PJ'!$A26&amp;"*",'EPA_US9RT techs'!$A$2:$I$1722,9,FALSE),"")</f>
        <v/>
      </c>
      <c r="BE28" s="14" t="str">
        <f>IFERROR(VLOOKUP($AG$1&amp;'Service PJ'!$D26&amp;'Service PJ'!$B26&amp;'Service PJ'!$A26&amp;"*",'EPA_US9RT techs'!$A$2:$I$1722,9,FALSE),"")</f>
        <v/>
      </c>
      <c r="BF28" s="14" t="str">
        <f>IFERROR(VLOOKUP($AG$1&amp;'Service PJ'!$D26&amp;'Service PJ'!$B26&amp;'Service PJ'!$A26&amp;"*",'EPA_US9RT techs'!$A$2:$I$1722,9,FALSE),"")</f>
        <v/>
      </c>
      <c r="BG28" s="14" t="str">
        <f>IFERROR(VLOOKUP($AG$1&amp;'Service PJ'!$D26&amp;'Service PJ'!$B26&amp;'Service PJ'!$A26&amp;"*",'EPA_US9RT techs'!$A$2:$I$1722,9,FALSE),"")</f>
        <v/>
      </c>
      <c r="BH28" s="14" t="str">
        <f>IFERROR(VLOOKUP($AG$1&amp;'Service PJ'!$D26&amp;'Service PJ'!$B26&amp;'Service PJ'!$A26&amp;"*",'EPA_US9RT techs'!$A$2:$I$1722,9,FALSE),"")</f>
        <v/>
      </c>
      <c r="BI28" s="14" t="str">
        <f>IFERROR(VLOOKUP($AG$1&amp;'Service PJ'!$D26&amp;'Service PJ'!$B26&amp;'Service PJ'!$A26&amp;"*",'EPA_US9RT techs'!$A$2:$I$1722,9,FALSE),"")</f>
        <v/>
      </c>
      <c r="BJ28" s="14" t="str">
        <f>IFERROR(VLOOKUP($AG$1&amp;'Service PJ'!$D26&amp;'Service PJ'!$B26&amp;'Service PJ'!$A26&amp;"*",'EPA_US9RT techs'!$A$2:$I$1722,9,FALSE),"")</f>
        <v/>
      </c>
      <c r="BK28" s="14" t="str">
        <f>IFERROR(VLOOKUP($AG$1&amp;'Service PJ'!$D26&amp;'Service PJ'!$B26&amp;'Service PJ'!$A26&amp;"*",'EPA_US9RT techs'!$A$2:$I$1722,9,FALSE),"")</f>
        <v/>
      </c>
      <c r="BM28" t="str">
        <f>IF(SUM(BN28:CD28)=0,"\I:",'Service PJ'!$D26&amp;"_"&amp;'Service PJ'!$E26&amp;"_"&amp;'Service PJ'!$C26)</f>
        <v>\I:</v>
      </c>
      <c r="BN28" s="14" t="str">
        <f>IFERROR(VLOOKUP($BM$1&amp;'Service PJ'!$D26&amp;'Service PJ'!$B26&amp;'Service PJ'!$A26&amp;"*",'EPA_US9RT techs'!$A$2:$I$1722,9,FALSE),"")</f>
        <v/>
      </c>
      <c r="BO28" s="14" t="str">
        <f>IFERROR(VLOOKUP($BM$1&amp;'Service PJ'!$D26&amp;'Service PJ'!$B26&amp;'Service PJ'!$A26&amp;"*",'EPA_US9RT techs'!$A$2:$I$1722,9,FALSE),"")</f>
        <v/>
      </c>
      <c r="BP28" s="14" t="str">
        <f>IFERROR(VLOOKUP($BM$1&amp;'Service PJ'!$D26&amp;'Service PJ'!$B26&amp;'Service PJ'!$A26&amp;"*",'EPA_US9RT techs'!$A$2:$I$1722,9,FALSE),"")</f>
        <v/>
      </c>
      <c r="BQ28" s="14" t="str">
        <f>IFERROR(VLOOKUP($BM$1&amp;'Service PJ'!$D26&amp;'Service PJ'!$B26&amp;'Service PJ'!$A26&amp;"*",'EPA_US9RT techs'!$A$2:$I$1722,9,FALSE),"")</f>
        <v/>
      </c>
      <c r="BR28" s="14" t="str">
        <f>IFERROR(VLOOKUP($BM$1&amp;'Service PJ'!$D26&amp;'Service PJ'!$B26&amp;'Service PJ'!$A26&amp;"*",'EPA_US9RT techs'!$A$2:$I$1722,9,FALSE),"")</f>
        <v/>
      </c>
      <c r="BS28" s="14" t="str">
        <f>IFERROR(VLOOKUP($BM$1&amp;'Service PJ'!$D26&amp;'Service PJ'!$B26&amp;'Service PJ'!$A26&amp;"*",'EPA_US9RT techs'!$A$2:$I$1722,9,FALSE),"")</f>
        <v/>
      </c>
      <c r="BT28" s="14" t="str">
        <f>IFERROR(VLOOKUP($BM$1&amp;'Service PJ'!$D26&amp;'Service PJ'!$B26&amp;'Service PJ'!$A26&amp;"*",'EPA_US9RT techs'!$A$2:$I$1722,9,FALSE),"")</f>
        <v/>
      </c>
      <c r="BU28" s="14" t="str">
        <f>IFERROR(VLOOKUP($BM$1&amp;'Service PJ'!$D26&amp;'Service PJ'!$B26&amp;'Service PJ'!$A26&amp;"*",'EPA_US9RT techs'!$A$2:$I$1722,9,FALSE),"")</f>
        <v/>
      </c>
      <c r="BV28" s="14" t="str">
        <f>IFERROR(VLOOKUP($BM$1&amp;'Service PJ'!$D26&amp;'Service PJ'!$B26&amp;'Service PJ'!$A26&amp;"*",'EPA_US9RT techs'!$A$2:$I$1722,9,FALSE),"")</f>
        <v/>
      </c>
      <c r="BW28" s="14" t="str">
        <f>IFERROR(VLOOKUP($BM$1&amp;'Service PJ'!$D26&amp;'Service PJ'!$B26&amp;'Service PJ'!$A26&amp;"*",'EPA_US9RT techs'!$A$2:$I$1722,9,FALSE),"")</f>
        <v/>
      </c>
      <c r="BX28" s="14" t="str">
        <f>IFERROR(VLOOKUP($BM$1&amp;'Service PJ'!$D26&amp;'Service PJ'!$B26&amp;'Service PJ'!$A26&amp;"*",'EPA_US9RT techs'!$A$2:$I$1722,9,FALSE),"")</f>
        <v/>
      </c>
      <c r="BY28" s="14" t="str">
        <f>IFERROR(VLOOKUP($BM$1&amp;'Service PJ'!$D26&amp;'Service PJ'!$B26&amp;'Service PJ'!$A26&amp;"*",'EPA_US9RT techs'!$A$2:$I$1722,9,FALSE),"")</f>
        <v/>
      </c>
      <c r="BZ28" s="14" t="str">
        <f>IFERROR(VLOOKUP($BM$1&amp;'Service PJ'!$D26&amp;'Service PJ'!$B26&amp;'Service PJ'!$A26&amp;"*",'EPA_US9RT techs'!$A$2:$I$1722,9,FALSE),"")</f>
        <v/>
      </c>
      <c r="CA28" s="14" t="str">
        <f>IFERROR(VLOOKUP($BM$1&amp;'Service PJ'!$D26&amp;'Service PJ'!$B26&amp;'Service PJ'!$A26&amp;"*",'EPA_US9RT techs'!$A$2:$I$1722,9,FALSE),"")</f>
        <v/>
      </c>
      <c r="CB28" s="14" t="str">
        <f>IFERROR(VLOOKUP($BM$1&amp;'Service PJ'!$D26&amp;'Service PJ'!$B26&amp;'Service PJ'!$A26&amp;"*",'EPA_US9RT techs'!$A$2:$I$1722,9,FALSE),"")</f>
        <v/>
      </c>
      <c r="CC28" s="14" t="str">
        <f>IFERROR(VLOOKUP($BM$1&amp;'Service PJ'!$D26&amp;'Service PJ'!$B26&amp;'Service PJ'!$A26&amp;"*",'EPA_US9RT techs'!$A$2:$I$1722,9,FALSE),"")</f>
        <v/>
      </c>
      <c r="CD28" s="14" t="str">
        <f>IFERROR(VLOOKUP($BM$1&amp;'Service PJ'!$D26&amp;'Service PJ'!$B26&amp;'Service PJ'!$A26&amp;"*",'EPA_US9RT techs'!$A$2:$I$1722,9,FALSE),"")</f>
        <v/>
      </c>
      <c r="CE28" s="14" t="str">
        <f>IFERROR(VLOOKUP($BM$1&amp;'Service PJ'!$D26&amp;'Service PJ'!$B26&amp;'Service PJ'!$A26&amp;"*",'EPA_US9RT techs'!$A$2:$I$1722,9,FALSE),"")</f>
        <v/>
      </c>
      <c r="CF28" s="14" t="str">
        <f>IFERROR(VLOOKUP($BM$1&amp;'Service PJ'!$D26&amp;'Service PJ'!$B26&amp;'Service PJ'!$A26&amp;"*",'EPA_US9RT techs'!$A$2:$I$1722,9,FALSE),"")</f>
        <v/>
      </c>
      <c r="CG28" s="14" t="str">
        <f>IFERROR(VLOOKUP($BM$1&amp;'Service PJ'!$D26&amp;'Service PJ'!$B26&amp;'Service PJ'!$A26&amp;"*",'EPA_US9RT techs'!$A$2:$I$1722,9,FALSE),"")</f>
        <v/>
      </c>
      <c r="CH28" s="14" t="str">
        <f>IFERROR(VLOOKUP($BM$1&amp;'Service PJ'!$D26&amp;'Service PJ'!$B26&amp;'Service PJ'!$A26&amp;"*",'EPA_US9RT techs'!$A$2:$I$1722,9,FALSE),"")</f>
        <v/>
      </c>
      <c r="CI28" s="14" t="str">
        <f>IFERROR(VLOOKUP($BM$1&amp;'Service PJ'!$D26&amp;'Service PJ'!$B26&amp;'Service PJ'!$A26&amp;"*",'EPA_US9RT techs'!$A$2:$I$1722,9,FALSE),"")</f>
        <v/>
      </c>
      <c r="CJ28" s="14" t="str">
        <f>IFERROR(VLOOKUP($BM$1&amp;'Service PJ'!$D26&amp;'Service PJ'!$B26&amp;'Service PJ'!$A26&amp;"*",'EPA_US9RT techs'!$A$2:$I$1722,9,FALSE),"")</f>
        <v/>
      </c>
      <c r="CK28" s="14" t="str">
        <f>IFERROR(VLOOKUP($BM$1&amp;'Service PJ'!$D26&amp;'Service PJ'!$B26&amp;'Service PJ'!$A26&amp;"*",'EPA_US9RT techs'!$A$2:$I$1722,9,FALSE),"")</f>
        <v/>
      </c>
      <c r="CL28" s="14" t="str">
        <f>IFERROR(VLOOKUP($BM$1&amp;'Service PJ'!$D26&amp;'Service PJ'!$B26&amp;'Service PJ'!$A26&amp;"*",'EPA_US9RT techs'!$A$2:$I$1722,9,FALSE),"")</f>
        <v/>
      </c>
      <c r="CM28" s="14" t="str">
        <f>IFERROR(VLOOKUP($BM$1&amp;'Service PJ'!$D26&amp;'Service PJ'!$B26&amp;'Service PJ'!$A26&amp;"*",'EPA_US9RT techs'!$A$2:$I$1722,9,FALSE),"")</f>
        <v/>
      </c>
      <c r="CN28" s="14" t="str">
        <f>IFERROR(VLOOKUP($BM$1&amp;'Service PJ'!$D26&amp;'Service PJ'!$B26&amp;'Service PJ'!$A26&amp;"*",'EPA_US9RT techs'!$A$2:$I$1722,9,FALSE),"")</f>
        <v/>
      </c>
      <c r="CO28" s="14" t="str">
        <f>IFERROR(VLOOKUP($BM$1&amp;'Service PJ'!$D26&amp;'Service PJ'!$B26&amp;'Service PJ'!$A26&amp;"*",'EPA_US9RT techs'!$A$2:$I$1722,9,FALSE),"")</f>
        <v/>
      </c>
      <c r="CP28" s="14" t="str">
        <f>IFERROR(VLOOKUP($BM$1&amp;'Service PJ'!$D26&amp;'Service PJ'!$B26&amp;'Service PJ'!$A26&amp;"*",'EPA_US9RT techs'!$A$2:$I$1722,9,FALSE),"")</f>
        <v/>
      </c>
      <c r="CQ28" s="14" t="str">
        <f>IFERROR(VLOOKUP($BM$1&amp;'Service PJ'!$D26&amp;'Service PJ'!$B26&amp;'Service PJ'!$A26&amp;"*",'EPA_US9RT techs'!$A$2:$I$1722,9,FALSE),"")</f>
        <v/>
      </c>
      <c r="CS28" t="str">
        <f>IF(SUM(CT28:DJ28)=0,"\I:",'Service PJ'!$D26&amp;"_"&amp;'Service PJ'!$E26&amp;"_"&amp;'Service PJ'!$C26)</f>
        <v>\I:</v>
      </c>
      <c r="CT28" s="2" t="str">
        <f>IFERROR(VLOOKUP($CS$1&amp;'Service PJ'!$D26&amp;'Service PJ'!$B26&amp;'Service PJ'!$A26&amp;"*",'EPA_US9RT techs'!$A$2:$I$1722,9,FALSE),"")</f>
        <v/>
      </c>
      <c r="CU28" s="2" t="str">
        <f>IFERROR(VLOOKUP($CS$1&amp;'Service PJ'!$D26&amp;'Service PJ'!$B26&amp;'Service PJ'!$A26&amp;"*",'EPA_US9RT techs'!$A$2:$I$1722,9,FALSE),"")</f>
        <v/>
      </c>
      <c r="CV28" s="2" t="str">
        <f>IFERROR(VLOOKUP($CS$1&amp;'Service PJ'!$D26&amp;'Service PJ'!$B26&amp;'Service PJ'!$A26&amp;"*",'EPA_US9RT techs'!$A$2:$I$1722,9,FALSE),"")</f>
        <v/>
      </c>
      <c r="CW28" s="2" t="str">
        <f>IFERROR(VLOOKUP($CS$1&amp;'Service PJ'!$D26&amp;'Service PJ'!$B26&amp;'Service PJ'!$A26&amp;"*",'EPA_US9RT techs'!$A$2:$I$1722,9,FALSE),"")</f>
        <v/>
      </c>
      <c r="CX28" s="2" t="str">
        <f>IFERROR(VLOOKUP($CS$1&amp;'Service PJ'!$D26&amp;'Service PJ'!$B26&amp;'Service PJ'!$A26&amp;"*",'EPA_US9RT techs'!$A$2:$I$1722,9,FALSE),"")</f>
        <v/>
      </c>
      <c r="CY28" s="2" t="str">
        <f>IFERROR(VLOOKUP($CS$1&amp;'Service PJ'!$D26&amp;'Service PJ'!$B26&amp;'Service PJ'!$A26&amp;"*",'EPA_US9RT techs'!$A$2:$I$1722,9,FALSE),"")</f>
        <v/>
      </c>
      <c r="CZ28" s="2" t="str">
        <f>IFERROR(VLOOKUP($CS$1&amp;'Service PJ'!$D26&amp;'Service PJ'!$B26&amp;'Service PJ'!$A26&amp;"*",'EPA_US9RT techs'!$A$2:$I$1722,9,FALSE),"")</f>
        <v/>
      </c>
      <c r="DA28" s="2" t="str">
        <f>IFERROR(VLOOKUP($CS$1&amp;'Service PJ'!$D26&amp;'Service PJ'!$B26&amp;'Service PJ'!$A26&amp;"*",'EPA_US9RT techs'!$A$2:$I$1722,9,FALSE),"")</f>
        <v/>
      </c>
      <c r="DB28" s="2" t="str">
        <f>IFERROR(VLOOKUP($CS$1&amp;'Service PJ'!$D26&amp;'Service PJ'!$B26&amp;'Service PJ'!$A26&amp;"*",'EPA_US9RT techs'!$A$2:$I$1722,9,FALSE),"")</f>
        <v/>
      </c>
      <c r="DC28" s="2" t="str">
        <f>IFERROR(VLOOKUP($CS$1&amp;'Service PJ'!$D26&amp;'Service PJ'!$B26&amp;'Service PJ'!$A26&amp;"*",'EPA_US9RT techs'!$A$2:$I$1722,9,FALSE),"")</f>
        <v/>
      </c>
      <c r="DD28" s="2" t="str">
        <f>IFERROR(VLOOKUP($CS$1&amp;'Service PJ'!$D26&amp;'Service PJ'!$B26&amp;'Service PJ'!$A26&amp;"*",'EPA_US9RT techs'!$A$2:$I$1722,9,FALSE),"")</f>
        <v/>
      </c>
      <c r="DE28" s="2" t="str">
        <f>IFERROR(VLOOKUP($CS$1&amp;'Service PJ'!$D26&amp;'Service PJ'!$B26&amp;'Service PJ'!$A26&amp;"*",'EPA_US9RT techs'!$A$2:$I$1722,9,FALSE),"")</f>
        <v/>
      </c>
      <c r="DF28" s="2" t="str">
        <f>IFERROR(VLOOKUP($CS$1&amp;'Service PJ'!$D26&amp;'Service PJ'!$B26&amp;'Service PJ'!$A26&amp;"*",'EPA_US9RT techs'!$A$2:$I$1722,9,FALSE),"")</f>
        <v/>
      </c>
      <c r="DG28" s="2" t="str">
        <f>IFERROR(VLOOKUP($CS$1&amp;'Service PJ'!$D26&amp;'Service PJ'!$B26&amp;'Service PJ'!$A26&amp;"*",'EPA_US9RT techs'!$A$2:$I$1722,9,FALSE),"")</f>
        <v/>
      </c>
      <c r="DH28" s="2" t="str">
        <f>IFERROR(VLOOKUP($CS$1&amp;'Service PJ'!$D26&amp;'Service PJ'!$B26&amp;'Service PJ'!$A26&amp;"*",'EPA_US9RT techs'!$A$2:$I$1722,9,FALSE),"")</f>
        <v/>
      </c>
      <c r="DI28" s="2" t="str">
        <f>IFERROR(VLOOKUP($CS$1&amp;'Service PJ'!$D26&amp;'Service PJ'!$B26&amp;'Service PJ'!$A26&amp;"*",'EPA_US9RT techs'!$A$2:$I$1722,9,FALSE),"")</f>
        <v/>
      </c>
      <c r="DJ28" s="2" t="str">
        <f>IFERROR(VLOOKUP($CS$1&amp;'Service PJ'!$D26&amp;'Service PJ'!$B26&amp;'Service PJ'!$A26&amp;"*",'EPA_US9RT techs'!$A$2:$I$1722,9,FALSE),"")</f>
        <v/>
      </c>
      <c r="DK28" s="2" t="str">
        <f>IFERROR(VLOOKUP($CS$1&amp;'Service PJ'!$D26&amp;'Service PJ'!$B26&amp;'Service PJ'!$A26&amp;"*",'EPA_US9RT techs'!$A$2:$I$1722,9,FALSE),"")</f>
        <v/>
      </c>
      <c r="DL28" s="2" t="str">
        <f>IFERROR(VLOOKUP($CS$1&amp;'Service PJ'!$D26&amp;'Service PJ'!$B26&amp;'Service PJ'!$A26&amp;"*",'EPA_US9RT techs'!$A$2:$I$1722,9,FALSE),"")</f>
        <v/>
      </c>
      <c r="DM28" s="2" t="str">
        <f>IFERROR(VLOOKUP($CS$1&amp;'Service PJ'!$D26&amp;'Service PJ'!$B26&amp;'Service PJ'!$A26&amp;"*",'EPA_US9RT techs'!$A$2:$I$1722,9,FALSE),"")</f>
        <v/>
      </c>
      <c r="DN28" s="2" t="str">
        <f>IFERROR(VLOOKUP($CS$1&amp;'Service PJ'!$D26&amp;'Service PJ'!$B26&amp;'Service PJ'!$A26&amp;"*",'EPA_US9RT techs'!$A$2:$I$1722,9,FALSE),"")</f>
        <v/>
      </c>
      <c r="DO28" s="2" t="str">
        <f>IFERROR(VLOOKUP($CS$1&amp;'Service PJ'!$D26&amp;'Service PJ'!$B26&amp;'Service PJ'!$A26&amp;"*",'EPA_US9RT techs'!$A$2:$I$1722,9,FALSE),"")</f>
        <v/>
      </c>
      <c r="DP28" s="2" t="str">
        <f>IFERROR(VLOOKUP($CS$1&amp;'Service PJ'!$D26&amp;'Service PJ'!$B26&amp;'Service PJ'!$A26&amp;"*",'EPA_US9RT techs'!$A$2:$I$1722,9,FALSE),"")</f>
        <v/>
      </c>
      <c r="DQ28" s="2" t="str">
        <f>IFERROR(VLOOKUP($CS$1&amp;'Service PJ'!$D26&amp;'Service PJ'!$B26&amp;'Service PJ'!$A26&amp;"*",'EPA_US9RT techs'!$A$2:$I$1722,9,FALSE),"")</f>
        <v/>
      </c>
      <c r="DR28" s="2" t="str">
        <f>IFERROR(VLOOKUP($CS$1&amp;'Service PJ'!$D26&amp;'Service PJ'!$B26&amp;'Service PJ'!$A26&amp;"*",'EPA_US9RT techs'!$A$2:$I$1722,9,FALSE),"")</f>
        <v/>
      </c>
      <c r="DS28" s="2" t="str">
        <f>IFERROR(VLOOKUP($CS$1&amp;'Service PJ'!$D26&amp;'Service PJ'!$B26&amp;'Service PJ'!$A26&amp;"*",'EPA_US9RT techs'!$A$2:$I$1722,9,FALSE),"")</f>
        <v/>
      </c>
      <c r="DT28" s="2" t="str">
        <f>IFERROR(VLOOKUP($CS$1&amp;'Service PJ'!$D26&amp;'Service PJ'!$B26&amp;'Service PJ'!$A26&amp;"*",'EPA_US9RT techs'!$A$2:$I$1722,9,FALSE),"")</f>
        <v/>
      </c>
      <c r="DU28" s="2" t="str">
        <f>IFERROR(VLOOKUP($CS$1&amp;'Service PJ'!$D26&amp;'Service PJ'!$B26&amp;'Service PJ'!$A26&amp;"*",'EPA_US9RT techs'!$A$2:$I$1722,9,FALSE),"")</f>
        <v/>
      </c>
      <c r="DV28" s="2" t="str">
        <f>IFERROR(VLOOKUP($CS$1&amp;'Service PJ'!$D26&amp;'Service PJ'!$B26&amp;'Service PJ'!$A26&amp;"*",'EPA_US9RT techs'!$A$2:$I$1722,9,FALSE),"")</f>
        <v/>
      </c>
      <c r="DW28" s="2" t="str">
        <f>IFERROR(VLOOKUP($CS$1&amp;'Service PJ'!$D26&amp;'Service PJ'!$B26&amp;'Service PJ'!$A26&amp;"*",'EPA_US9RT techs'!$A$2:$I$1722,9,FALSE),"")</f>
        <v/>
      </c>
    </row>
    <row r="29" spans="1:127" x14ac:dyDescent="0.45">
      <c r="A29" t="str">
        <f>IF(SUM(B29:R29)=0,"\I:",'Service PJ'!$D27&amp;"_"&amp;'Service PJ'!$E27&amp;"_"&amp;'Service PJ'!$C27)</f>
        <v>\I:</v>
      </c>
      <c r="B29" s="14" t="str">
        <f>IFERROR(VLOOKUP($A$1&amp;'Service PJ'!$D27&amp;'Service PJ'!$B27&amp;'Service PJ'!$A27&amp;"*",'EPA_US9RT techs'!$A$2:$I$1722,9,FALSE),"")</f>
        <v/>
      </c>
      <c r="C29" s="14" t="str">
        <f>IFERROR(VLOOKUP($A$1&amp;'Service PJ'!$D27&amp;'Service PJ'!$B27&amp;'Service PJ'!$A27&amp;"*",'EPA_US9RT techs'!$A$2:$I$1722,9,FALSE),"")</f>
        <v/>
      </c>
      <c r="D29" s="14" t="str">
        <f>IFERROR(VLOOKUP($A$1&amp;'Service PJ'!$D27&amp;'Service PJ'!$B27&amp;'Service PJ'!$A27&amp;"*",'EPA_US9RT techs'!$A$2:$I$1722,9,FALSE),"")</f>
        <v/>
      </c>
      <c r="E29" s="14" t="str">
        <f>IFERROR(VLOOKUP($A$1&amp;'Service PJ'!$D27&amp;'Service PJ'!$B27&amp;'Service PJ'!$A27&amp;"*",'EPA_US9RT techs'!$A$2:$I$1722,9,FALSE),"")</f>
        <v/>
      </c>
      <c r="F29" s="14" t="str">
        <f>IFERROR(VLOOKUP($A$1&amp;'Service PJ'!$D27&amp;'Service PJ'!$B27&amp;'Service PJ'!$A27&amp;"*",'EPA_US9RT techs'!$A$2:$I$1722,9,FALSE),"")</f>
        <v/>
      </c>
      <c r="G29" s="14" t="str">
        <f>IFERROR(VLOOKUP($A$1&amp;'Service PJ'!$D27&amp;'Service PJ'!$B27&amp;'Service PJ'!$A27&amp;"*",'EPA_US9RT techs'!$A$2:$I$1722,9,FALSE),"")</f>
        <v/>
      </c>
      <c r="H29" s="14" t="str">
        <f>IFERROR(VLOOKUP($A$1&amp;'Service PJ'!$D27&amp;'Service PJ'!$B27&amp;'Service PJ'!$A27&amp;"*",'EPA_US9RT techs'!$A$2:$I$1722,9,FALSE),"")</f>
        <v/>
      </c>
      <c r="I29" s="14" t="str">
        <f>IFERROR(VLOOKUP($A$1&amp;'Service PJ'!$D27&amp;'Service PJ'!$B27&amp;'Service PJ'!$A27&amp;"*",'EPA_US9RT techs'!$A$2:$I$1722,9,FALSE),"")</f>
        <v/>
      </c>
      <c r="J29" s="14" t="str">
        <f>IFERROR(VLOOKUP($A$1&amp;'Service PJ'!$D27&amp;'Service PJ'!$B27&amp;'Service PJ'!$A27&amp;"*",'EPA_US9RT techs'!$A$2:$I$1722,9,FALSE),"")</f>
        <v/>
      </c>
      <c r="K29" s="14" t="str">
        <f>IFERROR(VLOOKUP($A$1&amp;'Service PJ'!$D27&amp;'Service PJ'!$B27&amp;'Service PJ'!$A27&amp;"*",'EPA_US9RT techs'!$A$2:$I$1722,9,FALSE),"")</f>
        <v/>
      </c>
      <c r="L29" s="14" t="str">
        <f>IFERROR(VLOOKUP($A$1&amp;'Service PJ'!$D27&amp;'Service PJ'!$B27&amp;'Service PJ'!$A27&amp;"*",'EPA_US9RT techs'!$A$2:$I$1722,9,FALSE),"")</f>
        <v/>
      </c>
      <c r="M29" s="14" t="str">
        <f>IFERROR(VLOOKUP($A$1&amp;'Service PJ'!$D27&amp;'Service PJ'!$B27&amp;'Service PJ'!$A27&amp;"*",'EPA_US9RT techs'!$A$2:$I$1722,9,FALSE),"")</f>
        <v/>
      </c>
      <c r="N29" s="14" t="str">
        <f>IFERROR(VLOOKUP($A$1&amp;'Service PJ'!$D27&amp;'Service PJ'!$B27&amp;'Service PJ'!$A27&amp;"*",'EPA_US9RT techs'!$A$2:$I$1722,9,FALSE),"")</f>
        <v/>
      </c>
      <c r="O29" s="14" t="str">
        <f>IFERROR(VLOOKUP($A$1&amp;'Service PJ'!$D27&amp;'Service PJ'!$B27&amp;'Service PJ'!$A27&amp;"*",'EPA_US9RT techs'!$A$2:$I$1722,9,FALSE),"")</f>
        <v/>
      </c>
      <c r="P29" s="14" t="str">
        <f>IFERROR(VLOOKUP($A$1&amp;'Service PJ'!$D27&amp;'Service PJ'!$B27&amp;'Service PJ'!$A27&amp;"*",'EPA_US9RT techs'!$A$2:$I$1722,9,FALSE),"")</f>
        <v/>
      </c>
      <c r="Q29" s="14" t="str">
        <f>IFERROR(VLOOKUP($A$1&amp;'Service PJ'!$D27&amp;'Service PJ'!$B27&amp;'Service PJ'!$A27&amp;"*",'EPA_US9RT techs'!$A$2:$I$1722,9,FALSE),"")</f>
        <v/>
      </c>
      <c r="R29" s="14" t="str">
        <f>IFERROR(VLOOKUP($A$1&amp;'Service PJ'!$D27&amp;'Service PJ'!$B27&amp;'Service PJ'!$A27&amp;"*",'EPA_US9RT techs'!$A$2:$I$1722,9,FALSE),"")</f>
        <v/>
      </c>
      <c r="S29" s="14" t="str">
        <f>IFERROR(VLOOKUP($A$1&amp;'Service PJ'!$D27&amp;'Service PJ'!$B27&amp;'Service PJ'!$A27&amp;"*",'EPA_US9RT techs'!$A$2:$I$1722,9,FALSE),"")</f>
        <v/>
      </c>
      <c r="T29" s="14" t="str">
        <f>IFERROR(VLOOKUP($A$1&amp;'Service PJ'!$D27&amp;'Service PJ'!$B27&amp;'Service PJ'!$A27&amp;"*",'EPA_US9RT techs'!$A$2:$I$1722,9,FALSE),"")</f>
        <v/>
      </c>
      <c r="U29" s="14" t="str">
        <f>IFERROR(VLOOKUP($A$1&amp;'Service PJ'!$D27&amp;'Service PJ'!$B27&amp;'Service PJ'!$A27&amp;"*",'EPA_US9RT techs'!$A$2:$I$1722,9,FALSE),"")</f>
        <v/>
      </c>
      <c r="V29" s="14" t="str">
        <f>IFERROR(VLOOKUP($A$1&amp;'Service PJ'!$D27&amp;'Service PJ'!$B27&amp;'Service PJ'!$A27&amp;"*",'EPA_US9RT techs'!$A$2:$I$1722,9,FALSE),"")</f>
        <v/>
      </c>
      <c r="W29" s="14" t="str">
        <f>IFERROR(VLOOKUP($A$1&amp;'Service PJ'!$D27&amp;'Service PJ'!$B27&amp;'Service PJ'!$A27&amp;"*",'EPA_US9RT techs'!$A$2:$I$1722,9,FALSE),"")</f>
        <v/>
      </c>
      <c r="X29" s="14" t="str">
        <f>IFERROR(VLOOKUP($A$1&amp;'Service PJ'!$D27&amp;'Service PJ'!$B27&amp;'Service PJ'!$A27&amp;"*",'EPA_US9RT techs'!$A$2:$I$1722,9,FALSE),"")</f>
        <v/>
      </c>
      <c r="Y29" s="14" t="str">
        <f>IFERROR(VLOOKUP($A$1&amp;'Service PJ'!$D27&amp;'Service PJ'!$B27&amp;'Service PJ'!$A27&amp;"*",'EPA_US9RT techs'!$A$2:$I$1722,9,FALSE),"")</f>
        <v/>
      </c>
      <c r="Z29" s="14" t="str">
        <f>IFERROR(VLOOKUP($A$1&amp;'Service PJ'!$D27&amp;'Service PJ'!$B27&amp;'Service PJ'!$A27&amp;"*",'EPA_US9RT techs'!$A$2:$I$1722,9,FALSE),"")</f>
        <v/>
      </c>
      <c r="AA29" s="14" t="str">
        <f>IFERROR(VLOOKUP($A$1&amp;'Service PJ'!$D27&amp;'Service PJ'!$B27&amp;'Service PJ'!$A27&amp;"*",'EPA_US9RT techs'!$A$2:$I$1722,9,FALSE),"")</f>
        <v/>
      </c>
      <c r="AB29" s="14" t="str">
        <f>IFERROR(VLOOKUP($A$1&amp;'Service PJ'!$D27&amp;'Service PJ'!$B27&amp;'Service PJ'!$A27&amp;"*",'EPA_US9RT techs'!$A$2:$I$1722,9,FALSE),"")</f>
        <v/>
      </c>
      <c r="AC29" s="14" t="str">
        <f>IFERROR(VLOOKUP($A$1&amp;'Service PJ'!$D27&amp;'Service PJ'!$B27&amp;'Service PJ'!$A27&amp;"*",'EPA_US9RT techs'!$A$2:$I$1722,9,FALSE),"")</f>
        <v/>
      </c>
      <c r="AD29" s="14" t="str">
        <f>IFERROR(VLOOKUP($A$1&amp;'Service PJ'!$D27&amp;'Service PJ'!$B27&amp;'Service PJ'!$A27&amp;"*",'EPA_US9RT techs'!$A$2:$I$1722,9,FALSE),"")</f>
        <v/>
      </c>
      <c r="AE29" s="14" t="str">
        <f>IFERROR(VLOOKUP($A$1&amp;'Service PJ'!$D27&amp;'Service PJ'!$B27&amp;'Service PJ'!$A27&amp;"*",'EPA_US9RT techs'!$A$2:$I$1722,9,FALSE),"")</f>
        <v/>
      </c>
      <c r="AG29" t="str">
        <f>IF(SUM(AH29:AX29)=0,"\I:",'Service PJ'!$D27&amp;"_"&amp;'Service PJ'!$E27&amp;"_"&amp;'Service PJ'!$C27)</f>
        <v>\I:</v>
      </c>
      <c r="AH29" s="14" t="str">
        <f>IFERROR(VLOOKUP($AG$1&amp;'Service PJ'!$D27&amp;'Service PJ'!$B27&amp;'Service PJ'!$A27&amp;"*",'EPA_US9RT techs'!$A$2:$I$1722,9,FALSE),"")</f>
        <v/>
      </c>
      <c r="AI29" s="14" t="str">
        <f>IFERROR(VLOOKUP($AG$1&amp;'Service PJ'!$D27&amp;'Service PJ'!$B27&amp;'Service PJ'!$A27&amp;"*",'EPA_US9RT techs'!$A$2:$I$1722,9,FALSE),"")</f>
        <v/>
      </c>
      <c r="AJ29" s="14" t="str">
        <f>IFERROR(VLOOKUP($AG$1&amp;'Service PJ'!$D27&amp;'Service PJ'!$B27&amp;'Service PJ'!$A27&amp;"*",'EPA_US9RT techs'!$A$2:$I$1722,9,FALSE),"")</f>
        <v/>
      </c>
      <c r="AK29" s="14" t="str">
        <f>IFERROR(VLOOKUP($AG$1&amp;'Service PJ'!$D27&amp;'Service PJ'!$B27&amp;'Service PJ'!$A27&amp;"*",'EPA_US9RT techs'!$A$2:$I$1722,9,FALSE),"")</f>
        <v/>
      </c>
      <c r="AL29" s="14" t="str">
        <f>IFERROR(VLOOKUP($AG$1&amp;'Service PJ'!$D27&amp;'Service PJ'!$B27&amp;'Service PJ'!$A27&amp;"*",'EPA_US9RT techs'!$A$2:$I$1722,9,FALSE),"")</f>
        <v/>
      </c>
      <c r="AM29" s="14" t="str">
        <f>IFERROR(VLOOKUP($AG$1&amp;'Service PJ'!$D27&amp;'Service PJ'!$B27&amp;'Service PJ'!$A27&amp;"*",'EPA_US9RT techs'!$A$2:$I$1722,9,FALSE),"")</f>
        <v/>
      </c>
      <c r="AN29" s="14" t="str">
        <f>IFERROR(VLOOKUP($AG$1&amp;'Service PJ'!$D27&amp;'Service PJ'!$B27&amp;'Service PJ'!$A27&amp;"*",'EPA_US9RT techs'!$A$2:$I$1722,9,FALSE),"")</f>
        <v/>
      </c>
      <c r="AO29" s="14" t="str">
        <f>IFERROR(VLOOKUP($AG$1&amp;'Service PJ'!$D27&amp;'Service PJ'!$B27&amp;'Service PJ'!$A27&amp;"*",'EPA_US9RT techs'!$A$2:$I$1722,9,FALSE),"")</f>
        <v/>
      </c>
      <c r="AP29" s="14" t="str">
        <f>IFERROR(VLOOKUP($AG$1&amp;'Service PJ'!$D27&amp;'Service PJ'!$B27&amp;'Service PJ'!$A27&amp;"*",'EPA_US9RT techs'!$A$2:$I$1722,9,FALSE),"")</f>
        <v/>
      </c>
      <c r="AQ29" s="14" t="str">
        <f>IFERROR(VLOOKUP($AG$1&amp;'Service PJ'!$D27&amp;'Service PJ'!$B27&amp;'Service PJ'!$A27&amp;"*",'EPA_US9RT techs'!$A$2:$I$1722,9,FALSE),"")</f>
        <v/>
      </c>
      <c r="AR29" s="14" t="str">
        <f>IFERROR(VLOOKUP($AG$1&amp;'Service PJ'!$D27&amp;'Service PJ'!$B27&amp;'Service PJ'!$A27&amp;"*",'EPA_US9RT techs'!$A$2:$I$1722,9,FALSE),"")</f>
        <v/>
      </c>
      <c r="AS29" s="14" t="str">
        <f>IFERROR(VLOOKUP($AG$1&amp;'Service PJ'!$D27&amp;'Service PJ'!$B27&amp;'Service PJ'!$A27&amp;"*",'EPA_US9RT techs'!$A$2:$I$1722,9,FALSE),"")</f>
        <v/>
      </c>
      <c r="AT29" s="14" t="str">
        <f>IFERROR(VLOOKUP($AG$1&amp;'Service PJ'!$D27&amp;'Service PJ'!$B27&amp;'Service PJ'!$A27&amp;"*",'EPA_US9RT techs'!$A$2:$I$1722,9,FALSE),"")</f>
        <v/>
      </c>
      <c r="AU29" s="14" t="str">
        <f>IFERROR(VLOOKUP($AG$1&amp;'Service PJ'!$D27&amp;'Service PJ'!$B27&amp;'Service PJ'!$A27&amp;"*",'EPA_US9RT techs'!$A$2:$I$1722,9,FALSE),"")</f>
        <v/>
      </c>
      <c r="AV29" s="14" t="str">
        <f>IFERROR(VLOOKUP($AG$1&amp;'Service PJ'!$D27&amp;'Service PJ'!$B27&amp;'Service PJ'!$A27&amp;"*",'EPA_US9RT techs'!$A$2:$I$1722,9,FALSE),"")</f>
        <v/>
      </c>
      <c r="AW29" s="14" t="str">
        <f>IFERROR(VLOOKUP($AG$1&amp;'Service PJ'!$D27&amp;'Service PJ'!$B27&amp;'Service PJ'!$A27&amp;"*",'EPA_US9RT techs'!$A$2:$I$1722,9,FALSE),"")</f>
        <v/>
      </c>
      <c r="AX29" s="14" t="str">
        <f>IFERROR(VLOOKUP($AG$1&amp;'Service PJ'!$D27&amp;'Service PJ'!$B27&amp;'Service PJ'!$A27&amp;"*",'EPA_US9RT techs'!$A$2:$I$1722,9,FALSE),"")</f>
        <v/>
      </c>
      <c r="AY29" s="14" t="str">
        <f>IFERROR(VLOOKUP($AG$1&amp;'Service PJ'!$D27&amp;'Service PJ'!$B27&amp;'Service PJ'!$A27&amp;"*",'EPA_US9RT techs'!$A$2:$I$1722,9,FALSE),"")</f>
        <v/>
      </c>
      <c r="AZ29" s="14" t="str">
        <f>IFERROR(VLOOKUP($AG$1&amp;'Service PJ'!$D27&amp;'Service PJ'!$B27&amp;'Service PJ'!$A27&amp;"*",'EPA_US9RT techs'!$A$2:$I$1722,9,FALSE),"")</f>
        <v/>
      </c>
      <c r="BA29" s="14" t="str">
        <f>IFERROR(VLOOKUP($AG$1&amp;'Service PJ'!$D27&amp;'Service PJ'!$B27&amp;'Service PJ'!$A27&amp;"*",'EPA_US9RT techs'!$A$2:$I$1722,9,FALSE),"")</f>
        <v/>
      </c>
      <c r="BB29" s="14" t="str">
        <f>IFERROR(VLOOKUP($AG$1&amp;'Service PJ'!$D27&amp;'Service PJ'!$B27&amp;'Service PJ'!$A27&amp;"*",'EPA_US9RT techs'!$A$2:$I$1722,9,FALSE),"")</f>
        <v/>
      </c>
      <c r="BC29" s="14" t="str">
        <f>IFERROR(VLOOKUP($AG$1&amp;'Service PJ'!$D27&amp;'Service PJ'!$B27&amp;'Service PJ'!$A27&amp;"*",'EPA_US9RT techs'!$A$2:$I$1722,9,FALSE),"")</f>
        <v/>
      </c>
      <c r="BD29" s="14" t="str">
        <f>IFERROR(VLOOKUP($AG$1&amp;'Service PJ'!$D27&amp;'Service PJ'!$B27&amp;'Service PJ'!$A27&amp;"*",'EPA_US9RT techs'!$A$2:$I$1722,9,FALSE),"")</f>
        <v/>
      </c>
      <c r="BE29" s="14" t="str">
        <f>IFERROR(VLOOKUP($AG$1&amp;'Service PJ'!$D27&amp;'Service PJ'!$B27&amp;'Service PJ'!$A27&amp;"*",'EPA_US9RT techs'!$A$2:$I$1722,9,FALSE),"")</f>
        <v/>
      </c>
      <c r="BF29" s="14" t="str">
        <f>IFERROR(VLOOKUP($AG$1&amp;'Service PJ'!$D27&amp;'Service PJ'!$B27&amp;'Service PJ'!$A27&amp;"*",'EPA_US9RT techs'!$A$2:$I$1722,9,FALSE),"")</f>
        <v/>
      </c>
      <c r="BG29" s="14" t="str">
        <f>IFERROR(VLOOKUP($AG$1&amp;'Service PJ'!$D27&amp;'Service PJ'!$B27&amp;'Service PJ'!$A27&amp;"*",'EPA_US9RT techs'!$A$2:$I$1722,9,FALSE),"")</f>
        <v/>
      </c>
      <c r="BH29" s="14" t="str">
        <f>IFERROR(VLOOKUP($AG$1&amp;'Service PJ'!$D27&amp;'Service PJ'!$B27&amp;'Service PJ'!$A27&amp;"*",'EPA_US9RT techs'!$A$2:$I$1722,9,FALSE),"")</f>
        <v/>
      </c>
      <c r="BI29" s="14" t="str">
        <f>IFERROR(VLOOKUP($AG$1&amp;'Service PJ'!$D27&amp;'Service PJ'!$B27&amp;'Service PJ'!$A27&amp;"*",'EPA_US9RT techs'!$A$2:$I$1722,9,FALSE),"")</f>
        <v/>
      </c>
      <c r="BJ29" s="14" t="str">
        <f>IFERROR(VLOOKUP($AG$1&amp;'Service PJ'!$D27&amp;'Service PJ'!$B27&amp;'Service PJ'!$A27&amp;"*",'EPA_US9RT techs'!$A$2:$I$1722,9,FALSE),"")</f>
        <v/>
      </c>
      <c r="BK29" s="14" t="str">
        <f>IFERROR(VLOOKUP($AG$1&amp;'Service PJ'!$D27&amp;'Service PJ'!$B27&amp;'Service PJ'!$A27&amp;"*",'EPA_US9RT techs'!$A$2:$I$1722,9,FALSE),"")</f>
        <v/>
      </c>
      <c r="BM29" t="str">
        <f>IF(SUM(BN29:CD29)=0,"\I:",'Service PJ'!$D27&amp;"_"&amp;'Service PJ'!$E27&amp;"_"&amp;'Service PJ'!$C27)</f>
        <v>\I:</v>
      </c>
      <c r="BN29" s="14" t="str">
        <f>IFERROR(VLOOKUP($BM$1&amp;'Service PJ'!$D27&amp;'Service PJ'!$B27&amp;'Service PJ'!$A27&amp;"*",'EPA_US9RT techs'!$A$2:$I$1722,9,FALSE),"")</f>
        <v/>
      </c>
      <c r="BO29" s="14" t="str">
        <f>IFERROR(VLOOKUP($BM$1&amp;'Service PJ'!$D27&amp;'Service PJ'!$B27&amp;'Service PJ'!$A27&amp;"*",'EPA_US9RT techs'!$A$2:$I$1722,9,FALSE),"")</f>
        <v/>
      </c>
      <c r="BP29" s="14" t="str">
        <f>IFERROR(VLOOKUP($BM$1&amp;'Service PJ'!$D27&amp;'Service PJ'!$B27&amp;'Service PJ'!$A27&amp;"*",'EPA_US9RT techs'!$A$2:$I$1722,9,FALSE),"")</f>
        <v/>
      </c>
      <c r="BQ29" s="14" t="str">
        <f>IFERROR(VLOOKUP($BM$1&amp;'Service PJ'!$D27&amp;'Service PJ'!$B27&amp;'Service PJ'!$A27&amp;"*",'EPA_US9RT techs'!$A$2:$I$1722,9,FALSE),"")</f>
        <v/>
      </c>
      <c r="BR29" s="14" t="str">
        <f>IFERROR(VLOOKUP($BM$1&amp;'Service PJ'!$D27&amp;'Service PJ'!$B27&amp;'Service PJ'!$A27&amp;"*",'EPA_US9RT techs'!$A$2:$I$1722,9,FALSE),"")</f>
        <v/>
      </c>
      <c r="BS29" s="14" t="str">
        <f>IFERROR(VLOOKUP($BM$1&amp;'Service PJ'!$D27&amp;'Service PJ'!$B27&amp;'Service PJ'!$A27&amp;"*",'EPA_US9RT techs'!$A$2:$I$1722,9,FALSE),"")</f>
        <v/>
      </c>
      <c r="BT29" s="14" t="str">
        <f>IFERROR(VLOOKUP($BM$1&amp;'Service PJ'!$D27&amp;'Service PJ'!$B27&amp;'Service PJ'!$A27&amp;"*",'EPA_US9RT techs'!$A$2:$I$1722,9,FALSE),"")</f>
        <v/>
      </c>
      <c r="BU29" s="14" t="str">
        <f>IFERROR(VLOOKUP($BM$1&amp;'Service PJ'!$D27&amp;'Service PJ'!$B27&amp;'Service PJ'!$A27&amp;"*",'EPA_US9RT techs'!$A$2:$I$1722,9,FALSE),"")</f>
        <v/>
      </c>
      <c r="BV29" s="14" t="str">
        <f>IFERROR(VLOOKUP($BM$1&amp;'Service PJ'!$D27&amp;'Service PJ'!$B27&amp;'Service PJ'!$A27&amp;"*",'EPA_US9RT techs'!$A$2:$I$1722,9,FALSE),"")</f>
        <v/>
      </c>
      <c r="BW29" s="14" t="str">
        <f>IFERROR(VLOOKUP($BM$1&amp;'Service PJ'!$D27&amp;'Service PJ'!$B27&amp;'Service PJ'!$A27&amp;"*",'EPA_US9RT techs'!$A$2:$I$1722,9,FALSE),"")</f>
        <v/>
      </c>
      <c r="BX29" s="14" t="str">
        <f>IFERROR(VLOOKUP($BM$1&amp;'Service PJ'!$D27&amp;'Service PJ'!$B27&amp;'Service PJ'!$A27&amp;"*",'EPA_US9RT techs'!$A$2:$I$1722,9,FALSE),"")</f>
        <v/>
      </c>
      <c r="BY29" s="14" t="str">
        <f>IFERROR(VLOOKUP($BM$1&amp;'Service PJ'!$D27&amp;'Service PJ'!$B27&amp;'Service PJ'!$A27&amp;"*",'EPA_US9RT techs'!$A$2:$I$1722,9,FALSE),"")</f>
        <v/>
      </c>
      <c r="BZ29" s="14" t="str">
        <f>IFERROR(VLOOKUP($BM$1&amp;'Service PJ'!$D27&amp;'Service PJ'!$B27&amp;'Service PJ'!$A27&amp;"*",'EPA_US9RT techs'!$A$2:$I$1722,9,FALSE),"")</f>
        <v/>
      </c>
      <c r="CA29" s="14" t="str">
        <f>IFERROR(VLOOKUP($BM$1&amp;'Service PJ'!$D27&amp;'Service PJ'!$B27&amp;'Service PJ'!$A27&amp;"*",'EPA_US9RT techs'!$A$2:$I$1722,9,FALSE),"")</f>
        <v/>
      </c>
      <c r="CB29" s="14" t="str">
        <f>IFERROR(VLOOKUP($BM$1&amp;'Service PJ'!$D27&amp;'Service PJ'!$B27&amp;'Service PJ'!$A27&amp;"*",'EPA_US9RT techs'!$A$2:$I$1722,9,FALSE),"")</f>
        <v/>
      </c>
      <c r="CC29" s="14" t="str">
        <f>IFERROR(VLOOKUP($BM$1&amp;'Service PJ'!$D27&amp;'Service PJ'!$B27&amp;'Service PJ'!$A27&amp;"*",'EPA_US9RT techs'!$A$2:$I$1722,9,FALSE),"")</f>
        <v/>
      </c>
      <c r="CD29" s="14" t="str">
        <f>IFERROR(VLOOKUP($BM$1&amp;'Service PJ'!$D27&amp;'Service PJ'!$B27&amp;'Service PJ'!$A27&amp;"*",'EPA_US9RT techs'!$A$2:$I$1722,9,FALSE),"")</f>
        <v/>
      </c>
      <c r="CE29" s="14" t="str">
        <f>IFERROR(VLOOKUP($BM$1&amp;'Service PJ'!$D27&amp;'Service PJ'!$B27&amp;'Service PJ'!$A27&amp;"*",'EPA_US9RT techs'!$A$2:$I$1722,9,FALSE),"")</f>
        <v/>
      </c>
      <c r="CF29" s="14" t="str">
        <f>IFERROR(VLOOKUP($BM$1&amp;'Service PJ'!$D27&amp;'Service PJ'!$B27&amp;'Service PJ'!$A27&amp;"*",'EPA_US9RT techs'!$A$2:$I$1722,9,FALSE),"")</f>
        <v/>
      </c>
      <c r="CG29" s="14" t="str">
        <f>IFERROR(VLOOKUP($BM$1&amp;'Service PJ'!$D27&amp;'Service PJ'!$B27&amp;'Service PJ'!$A27&amp;"*",'EPA_US9RT techs'!$A$2:$I$1722,9,FALSE),"")</f>
        <v/>
      </c>
      <c r="CH29" s="14" t="str">
        <f>IFERROR(VLOOKUP($BM$1&amp;'Service PJ'!$D27&amp;'Service PJ'!$B27&amp;'Service PJ'!$A27&amp;"*",'EPA_US9RT techs'!$A$2:$I$1722,9,FALSE),"")</f>
        <v/>
      </c>
      <c r="CI29" s="14" t="str">
        <f>IFERROR(VLOOKUP($BM$1&amp;'Service PJ'!$D27&amp;'Service PJ'!$B27&amp;'Service PJ'!$A27&amp;"*",'EPA_US9RT techs'!$A$2:$I$1722,9,FALSE),"")</f>
        <v/>
      </c>
      <c r="CJ29" s="14" t="str">
        <f>IFERROR(VLOOKUP($BM$1&amp;'Service PJ'!$D27&amp;'Service PJ'!$B27&amp;'Service PJ'!$A27&amp;"*",'EPA_US9RT techs'!$A$2:$I$1722,9,FALSE),"")</f>
        <v/>
      </c>
      <c r="CK29" s="14" t="str">
        <f>IFERROR(VLOOKUP($BM$1&amp;'Service PJ'!$D27&amp;'Service PJ'!$B27&amp;'Service PJ'!$A27&amp;"*",'EPA_US9RT techs'!$A$2:$I$1722,9,FALSE),"")</f>
        <v/>
      </c>
      <c r="CL29" s="14" t="str">
        <f>IFERROR(VLOOKUP($BM$1&amp;'Service PJ'!$D27&amp;'Service PJ'!$B27&amp;'Service PJ'!$A27&amp;"*",'EPA_US9RT techs'!$A$2:$I$1722,9,FALSE),"")</f>
        <v/>
      </c>
      <c r="CM29" s="14" t="str">
        <f>IFERROR(VLOOKUP($BM$1&amp;'Service PJ'!$D27&amp;'Service PJ'!$B27&amp;'Service PJ'!$A27&amp;"*",'EPA_US9RT techs'!$A$2:$I$1722,9,FALSE),"")</f>
        <v/>
      </c>
      <c r="CN29" s="14" t="str">
        <f>IFERROR(VLOOKUP($BM$1&amp;'Service PJ'!$D27&amp;'Service PJ'!$B27&amp;'Service PJ'!$A27&amp;"*",'EPA_US9RT techs'!$A$2:$I$1722,9,FALSE),"")</f>
        <v/>
      </c>
      <c r="CO29" s="14" t="str">
        <f>IFERROR(VLOOKUP($BM$1&amp;'Service PJ'!$D27&amp;'Service PJ'!$B27&amp;'Service PJ'!$A27&amp;"*",'EPA_US9RT techs'!$A$2:$I$1722,9,FALSE),"")</f>
        <v/>
      </c>
      <c r="CP29" s="14" t="str">
        <f>IFERROR(VLOOKUP($BM$1&amp;'Service PJ'!$D27&amp;'Service PJ'!$B27&amp;'Service PJ'!$A27&amp;"*",'EPA_US9RT techs'!$A$2:$I$1722,9,FALSE),"")</f>
        <v/>
      </c>
      <c r="CQ29" s="14" t="str">
        <f>IFERROR(VLOOKUP($BM$1&amp;'Service PJ'!$D27&amp;'Service PJ'!$B27&amp;'Service PJ'!$A27&amp;"*",'EPA_US9RT techs'!$A$2:$I$1722,9,FALSE),"")</f>
        <v/>
      </c>
      <c r="CS29" t="str">
        <f>IF(SUM(CT29:DJ29)=0,"\I:",'Service PJ'!$D27&amp;"_"&amp;'Service PJ'!$E27&amp;"_"&amp;'Service PJ'!$C27)</f>
        <v>\I:</v>
      </c>
      <c r="CT29" s="2" t="str">
        <f>IFERROR(VLOOKUP($CS$1&amp;'Service PJ'!$D27&amp;'Service PJ'!$B27&amp;'Service PJ'!$A27&amp;"*",'EPA_US9RT techs'!$A$2:$I$1722,9,FALSE),"")</f>
        <v/>
      </c>
      <c r="CU29" s="2" t="str">
        <f>IFERROR(VLOOKUP($CS$1&amp;'Service PJ'!$D27&amp;'Service PJ'!$B27&amp;'Service PJ'!$A27&amp;"*",'EPA_US9RT techs'!$A$2:$I$1722,9,FALSE),"")</f>
        <v/>
      </c>
      <c r="CV29" s="2" t="str">
        <f>IFERROR(VLOOKUP($CS$1&amp;'Service PJ'!$D27&amp;'Service PJ'!$B27&amp;'Service PJ'!$A27&amp;"*",'EPA_US9RT techs'!$A$2:$I$1722,9,FALSE),"")</f>
        <v/>
      </c>
      <c r="CW29" s="2" t="str">
        <f>IFERROR(VLOOKUP($CS$1&amp;'Service PJ'!$D27&amp;'Service PJ'!$B27&amp;'Service PJ'!$A27&amp;"*",'EPA_US9RT techs'!$A$2:$I$1722,9,FALSE),"")</f>
        <v/>
      </c>
      <c r="CX29" s="2" t="str">
        <f>IFERROR(VLOOKUP($CS$1&amp;'Service PJ'!$D27&amp;'Service PJ'!$B27&amp;'Service PJ'!$A27&amp;"*",'EPA_US9RT techs'!$A$2:$I$1722,9,FALSE),"")</f>
        <v/>
      </c>
      <c r="CY29" s="2" t="str">
        <f>IFERROR(VLOOKUP($CS$1&amp;'Service PJ'!$D27&amp;'Service PJ'!$B27&amp;'Service PJ'!$A27&amp;"*",'EPA_US9RT techs'!$A$2:$I$1722,9,FALSE),"")</f>
        <v/>
      </c>
      <c r="CZ29" s="2" t="str">
        <f>IFERROR(VLOOKUP($CS$1&amp;'Service PJ'!$D27&amp;'Service PJ'!$B27&amp;'Service PJ'!$A27&amp;"*",'EPA_US9RT techs'!$A$2:$I$1722,9,FALSE),"")</f>
        <v/>
      </c>
      <c r="DA29" s="2" t="str">
        <f>IFERROR(VLOOKUP($CS$1&amp;'Service PJ'!$D27&amp;'Service PJ'!$B27&amp;'Service PJ'!$A27&amp;"*",'EPA_US9RT techs'!$A$2:$I$1722,9,FALSE),"")</f>
        <v/>
      </c>
      <c r="DB29" s="2" t="str">
        <f>IFERROR(VLOOKUP($CS$1&amp;'Service PJ'!$D27&amp;'Service PJ'!$B27&amp;'Service PJ'!$A27&amp;"*",'EPA_US9RT techs'!$A$2:$I$1722,9,FALSE),"")</f>
        <v/>
      </c>
      <c r="DC29" s="2" t="str">
        <f>IFERROR(VLOOKUP($CS$1&amp;'Service PJ'!$D27&amp;'Service PJ'!$B27&amp;'Service PJ'!$A27&amp;"*",'EPA_US9RT techs'!$A$2:$I$1722,9,FALSE),"")</f>
        <v/>
      </c>
      <c r="DD29" s="2" t="str">
        <f>IFERROR(VLOOKUP($CS$1&amp;'Service PJ'!$D27&amp;'Service PJ'!$B27&amp;'Service PJ'!$A27&amp;"*",'EPA_US9RT techs'!$A$2:$I$1722,9,FALSE),"")</f>
        <v/>
      </c>
      <c r="DE29" s="2" t="str">
        <f>IFERROR(VLOOKUP($CS$1&amp;'Service PJ'!$D27&amp;'Service PJ'!$B27&amp;'Service PJ'!$A27&amp;"*",'EPA_US9RT techs'!$A$2:$I$1722,9,FALSE),"")</f>
        <v/>
      </c>
      <c r="DF29" s="2" t="str">
        <f>IFERROR(VLOOKUP($CS$1&amp;'Service PJ'!$D27&amp;'Service PJ'!$B27&amp;'Service PJ'!$A27&amp;"*",'EPA_US9RT techs'!$A$2:$I$1722,9,FALSE),"")</f>
        <v/>
      </c>
      <c r="DG29" s="2" t="str">
        <f>IFERROR(VLOOKUP($CS$1&amp;'Service PJ'!$D27&amp;'Service PJ'!$B27&amp;'Service PJ'!$A27&amp;"*",'EPA_US9RT techs'!$A$2:$I$1722,9,FALSE),"")</f>
        <v/>
      </c>
      <c r="DH29" s="2" t="str">
        <f>IFERROR(VLOOKUP($CS$1&amp;'Service PJ'!$D27&amp;'Service PJ'!$B27&amp;'Service PJ'!$A27&amp;"*",'EPA_US9RT techs'!$A$2:$I$1722,9,FALSE),"")</f>
        <v/>
      </c>
      <c r="DI29" s="2" t="str">
        <f>IFERROR(VLOOKUP($CS$1&amp;'Service PJ'!$D27&amp;'Service PJ'!$B27&amp;'Service PJ'!$A27&amp;"*",'EPA_US9RT techs'!$A$2:$I$1722,9,FALSE),"")</f>
        <v/>
      </c>
      <c r="DJ29" s="2" t="str">
        <f>IFERROR(VLOOKUP($CS$1&amp;'Service PJ'!$D27&amp;'Service PJ'!$B27&amp;'Service PJ'!$A27&amp;"*",'EPA_US9RT techs'!$A$2:$I$1722,9,FALSE),"")</f>
        <v/>
      </c>
      <c r="DK29" s="2" t="str">
        <f>IFERROR(VLOOKUP($CS$1&amp;'Service PJ'!$D27&amp;'Service PJ'!$B27&amp;'Service PJ'!$A27&amp;"*",'EPA_US9RT techs'!$A$2:$I$1722,9,FALSE),"")</f>
        <v/>
      </c>
      <c r="DL29" s="2" t="str">
        <f>IFERROR(VLOOKUP($CS$1&amp;'Service PJ'!$D27&amp;'Service PJ'!$B27&amp;'Service PJ'!$A27&amp;"*",'EPA_US9RT techs'!$A$2:$I$1722,9,FALSE),"")</f>
        <v/>
      </c>
      <c r="DM29" s="2" t="str">
        <f>IFERROR(VLOOKUP($CS$1&amp;'Service PJ'!$D27&amp;'Service PJ'!$B27&amp;'Service PJ'!$A27&amp;"*",'EPA_US9RT techs'!$A$2:$I$1722,9,FALSE),"")</f>
        <v/>
      </c>
      <c r="DN29" s="2" t="str">
        <f>IFERROR(VLOOKUP($CS$1&amp;'Service PJ'!$D27&amp;'Service PJ'!$B27&amp;'Service PJ'!$A27&amp;"*",'EPA_US9RT techs'!$A$2:$I$1722,9,FALSE),"")</f>
        <v/>
      </c>
      <c r="DO29" s="2" t="str">
        <f>IFERROR(VLOOKUP($CS$1&amp;'Service PJ'!$D27&amp;'Service PJ'!$B27&amp;'Service PJ'!$A27&amp;"*",'EPA_US9RT techs'!$A$2:$I$1722,9,FALSE),"")</f>
        <v/>
      </c>
      <c r="DP29" s="2" t="str">
        <f>IFERROR(VLOOKUP($CS$1&amp;'Service PJ'!$D27&amp;'Service PJ'!$B27&amp;'Service PJ'!$A27&amp;"*",'EPA_US9RT techs'!$A$2:$I$1722,9,FALSE),"")</f>
        <v/>
      </c>
      <c r="DQ29" s="2" t="str">
        <f>IFERROR(VLOOKUP($CS$1&amp;'Service PJ'!$D27&amp;'Service PJ'!$B27&amp;'Service PJ'!$A27&amp;"*",'EPA_US9RT techs'!$A$2:$I$1722,9,FALSE),"")</f>
        <v/>
      </c>
      <c r="DR29" s="2" t="str">
        <f>IFERROR(VLOOKUP($CS$1&amp;'Service PJ'!$D27&amp;'Service PJ'!$B27&amp;'Service PJ'!$A27&amp;"*",'EPA_US9RT techs'!$A$2:$I$1722,9,FALSE),"")</f>
        <v/>
      </c>
      <c r="DS29" s="2" t="str">
        <f>IFERROR(VLOOKUP($CS$1&amp;'Service PJ'!$D27&amp;'Service PJ'!$B27&amp;'Service PJ'!$A27&amp;"*",'EPA_US9RT techs'!$A$2:$I$1722,9,FALSE),"")</f>
        <v/>
      </c>
      <c r="DT29" s="2" t="str">
        <f>IFERROR(VLOOKUP($CS$1&amp;'Service PJ'!$D27&amp;'Service PJ'!$B27&amp;'Service PJ'!$A27&amp;"*",'EPA_US9RT techs'!$A$2:$I$1722,9,FALSE),"")</f>
        <v/>
      </c>
      <c r="DU29" s="2" t="str">
        <f>IFERROR(VLOOKUP($CS$1&amp;'Service PJ'!$D27&amp;'Service PJ'!$B27&amp;'Service PJ'!$A27&amp;"*",'EPA_US9RT techs'!$A$2:$I$1722,9,FALSE),"")</f>
        <v/>
      </c>
      <c r="DV29" s="2" t="str">
        <f>IFERROR(VLOOKUP($CS$1&amp;'Service PJ'!$D27&amp;'Service PJ'!$B27&amp;'Service PJ'!$A27&amp;"*",'EPA_US9RT techs'!$A$2:$I$1722,9,FALSE),"")</f>
        <v/>
      </c>
      <c r="DW29" s="2" t="str">
        <f>IFERROR(VLOOKUP($CS$1&amp;'Service PJ'!$D27&amp;'Service PJ'!$B27&amp;'Service PJ'!$A27&amp;"*",'EPA_US9RT techs'!$A$2:$I$1722,9,FALSE),"")</f>
        <v/>
      </c>
    </row>
    <row r="30" spans="1:127" x14ac:dyDescent="0.45">
      <c r="A30" t="str">
        <f>IF(SUM(B30:R30)=0,"\I:",'Service PJ'!$D28&amp;"_"&amp;'Service PJ'!$E28&amp;"_"&amp;'Service PJ'!$C28)</f>
        <v>\I:</v>
      </c>
      <c r="B30" s="14" t="str">
        <f>IFERROR(VLOOKUP($A$1&amp;'Service PJ'!$D28&amp;'Service PJ'!$B28&amp;'Service PJ'!$A28&amp;"*",'EPA_US9RT techs'!$A$2:$I$1722,9,FALSE),"")</f>
        <v/>
      </c>
      <c r="C30" s="14" t="str">
        <f>IFERROR(VLOOKUP($A$1&amp;'Service PJ'!$D28&amp;'Service PJ'!$B28&amp;'Service PJ'!$A28&amp;"*",'EPA_US9RT techs'!$A$2:$I$1722,9,FALSE),"")</f>
        <v/>
      </c>
      <c r="D30" s="14" t="str">
        <f>IFERROR(VLOOKUP($A$1&amp;'Service PJ'!$D28&amp;'Service PJ'!$B28&amp;'Service PJ'!$A28&amp;"*",'EPA_US9RT techs'!$A$2:$I$1722,9,FALSE),"")</f>
        <v/>
      </c>
      <c r="E30" s="14" t="str">
        <f>IFERROR(VLOOKUP($A$1&amp;'Service PJ'!$D28&amp;'Service PJ'!$B28&amp;'Service PJ'!$A28&amp;"*",'EPA_US9RT techs'!$A$2:$I$1722,9,FALSE),"")</f>
        <v/>
      </c>
      <c r="F30" s="14" t="str">
        <f>IFERROR(VLOOKUP($A$1&amp;'Service PJ'!$D28&amp;'Service PJ'!$B28&amp;'Service PJ'!$A28&amp;"*",'EPA_US9RT techs'!$A$2:$I$1722,9,FALSE),"")</f>
        <v/>
      </c>
      <c r="G30" s="14" t="str">
        <f>IFERROR(VLOOKUP($A$1&amp;'Service PJ'!$D28&amp;'Service PJ'!$B28&amp;'Service PJ'!$A28&amp;"*",'EPA_US9RT techs'!$A$2:$I$1722,9,FALSE),"")</f>
        <v/>
      </c>
      <c r="H30" s="14" t="str">
        <f>IFERROR(VLOOKUP($A$1&amp;'Service PJ'!$D28&amp;'Service PJ'!$B28&amp;'Service PJ'!$A28&amp;"*",'EPA_US9RT techs'!$A$2:$I$1722,9,FALSE),"")</f>
        <v/>
      </c>
      <c r="I30" s="14" t="str">
        <f>IFERROR(VLOOKUP($A$1&amp;'Service PJ'!$D28&amp;'Service PJ'!$B28&amp;'Service PJ'!$A28&amp;"*",'EPA_US9RT techs'!$A$2:$I$1722,9,FALSE),"")</f>
        <v/>
      </c>
      <c r="J30" s="14" t="str">
        <f>IFERROR(VLOOKUP($A$1&amp;'Service PJ'!$D28&amp;'Service PJ'!$B28&amp;'Service PJ'!$A28&amp;"*",'EPA_US9RT techs'!$A$2:$I$1722,9,FALSE),"")</f>
        <v/>
      </c>
      <c r="K30" s="14" t="str">
        <f>IFERROR(VLOOKUP($A$1&amp;'Service PJ'!$D28&amp;'Service PJ'!$B28&amp;'Service PJ'!$A28&amp;"*",'EPA_US9RT techs'!$A$2:$I$1722,9,FALSE),"")</f>
        <v/>
      </c>
      <c r="L30" s="14" t="str">
        <f>IFERROR(VLOOKUP($A$1&amp;'Service PJ'!$D28&amp;'Service PJ'!$B28&amp;'Service PJ'!$A28&amp;"*",'EPA_US9RT techs'!$A$2:$I$1722,9,FALSE),"")</f>
        <v/>
      </c>
      <c r="M30" s="14" t="str">
        <f>IFERROR(VLOOKUP($A$1&amp;'Service PJ'!$D28&amp;'Service PJ'!$B28&amp;'Service PJ'!$A28&amp;"*",'EPA_US9RT techs'!$A$2:$I$1722,9,FALSE),"")</f>
        <v/>
      </c>
      <c r="N30" s="14" t="str">
        <f>IFERROR(VLOOKUP($A$1&amp;'Service PJ'!$D28&amp;'Service PJ'!$B28&amp;'Service PJ'!$A28&amp;"*",'EPA_US9RT techs'!$A$2:$I$1722,9,FALSE),"")</f>
        <v/>
      </c>
      <c r="O30" s="14" t="str">
        <f>IFERROR(VLOOKUP($A$1&amp;'Service PJ'!$D28&amp;'Service PJ'!$B28&amp;'Service PJ'!$A28&amp;"*",'EPA_US9RT techs'!$A$2:$I$1722,9,FALSE),"")</f>
        <v/>
      </c>
      <c r="P30" s="14" t="str">
        <f>IFERROR(VLOOKUP($A$1&amp;'Service PJ'!$D28&amp;'Service PJ'!$B28&amp;'Service PJ'!$A28&amp;"*",'EPA_US9RT techs'!$A$2:$I$1722,9,FALSE),"")</f>
        <v/>
      </c>
      <c r="Q30" s="14" t="str">
        <f>IFERROR(VLOOKUP($A$1&amp;'Service PJ'!$D28&amp;'Service PJ'!$B28&amp;'Service PJ'!$A28&amp;"*",'EPA_US9RT techs'!$A$2:$I$1722,9,FALSE),"")</f>
        <v/>
      </c>
      <c r="R30" s="14" t="str">
        <f>IFERROR(VLOOKUP($A$1&amp;'Service PJ'!$D28&amp;'Service PJ'!$B28&amp;'Service PJ'!$A28&amp;"*",'EPA_US9RT techs'!$A$2:$I$1722,9,FALSE),"")</f>
        <v/>
      </c>
      <c r="S30" s="14" t="str">
        <f>IFERROR(VLOOKUP($A$1&amp;'Service PJ'!$D28&amp;'Service PJ'!$B28&amp;'Service PJ'!$A28&amp;"*",'EPA_US9RT techs'!$A$2:$I$1722,9,FALSE),"")</f>
        <v/>
      </c>
      <c r="T30" s="14" t="str">
        <f>IFERROR(VLOOKUP($A$1&amp;'Service PJ'!$D28&amp;'Service PJ'!$B28&amp;'Service PJ'!$A28&amp;"*",'EPA_US9RT techs'!$A$2:$I$1722,9,FALSE),"")</f>
        <v/>
      </c>
      <c r="U30" s="14" t="str">
        <f>IFERROR(VLOOKUP($A$1&amp;'Service PJ'!$D28&amp;'Service PJ'!$B28&amp;'Service PJ'!$A28&amp;"*",'EPA_US9RT techs'!$A$2:$I$1722,9,FALSE),"")</f>
        <v/>
      </c>
      <c r="V30" s="14" t="str">
        <f>IFERROR(VLOOKUP($A$1&amp;'Service PJ'!$D28&amp;'Service PJ'!$B28&amp;'Service PJ'!$A28&amp;"*",'EPA_US9RT techs'!$A$2:$I$1722,9,FALSE),"")</f>
        <v/>
      </c>
      <c r="W30" s="14" t="str">
        <f>IFERROR(VLOOKUP($A$1&amp;'Service PJ'!$D28&amp;'Service PJ'!$B28&amp;'Service PJ'!$A28&amp;"*",'EPA_US9RT techs'!$A$2:$I$1722,9,FALSE),"")</f>
        <v/>
      </c>
      <c r="X30" s="14" t="str">
        <f>IFERROR(VLOOKUP($A$1&amp;'Service PJ'!$D28&amp;'Service PJ'!$B28&amp;'Service PJ'!$A28&amp;"*",'EPA_US9RT techs'!$A$2:$I$1722,9,FALSE),"")</f>
        <v/>
      </c>
      <c r="Y30" s="14" t="str">
        <f>IFERROR(VLOOKUP($A$1&amp;'Service PJ'!$D28&amp;'Service PJ'!$B28&amp;'Service PJ'!$A28&amp;"*",'EPA_US9RT techs'!$A$2:$I$1722,9,FALSE),"")</f>
        <v/>
      </c>
      <c r="Z30" s="14" t="str">
        <f>IFERROR(VLOOKUP($A$1&amp;'Service PJ'!$D28&amp;'Service PJ'!$B28&amp;'Service PJ'!$A28&amp;"*",'EPA_US9RT techs'!$A$2:$I$1722,9,FALSE),"")</f>
        <v/>
      </c>
      <c r="AA30" s="14" t="str">
        <f>IFERROR(VLOOKUP($A$1&amp;'Service PJ'!$D28&amp;'Service PJ'!$B28&amp;'Service PJ'!$A28&amp;"*",'EPA_US9RT techs'!$A$2:$I$1722,9,FALSE),"")</f>
        <v/>
      </c>
      <c r="AB30" s="14" t="str">
        <f>IFERROR(VLOOKUP($A$1&amp;'Service PJ'!$D28&amp;'Service PJ'!$B28&amp;'Service PJ'!$A28&amp;"*",'EPA_US9RT techs'!$A$2:$I$1722,9,FALSE),"")</f>
        <v/>
      </c>
      <c r="AC30" s="14" t="str">
        <f>IFERROR(VLOOKUP($A$1&amp;'Service PJ'!$D28&amp;'Service PJ'!$B28&amp;'Service PJ'!$A28&amp;"*",'EPA_US9RT techs'!$A$2:$I$1722,9,FALSE),"")</f>
        <v/>
      </c>
      <c r="AD30" s="14" t="str">
        <f>IFERROR(VLOOKUP($A$1&amp;'Service PJ'!$D28&amp;'Service PJ'!$B28&amp;'Service PJ'!$A28&amp;"*",'EPA_US9RT techs'!$A$2:$I$1722,9,FALSE),"")</f>
        <v/>
      </c>
      <c r="AE30" s="14" t="str">
        <f>IFERROR(VLOOKUP($A$1&amp;'Service PJ'!$D28&amp;'Service PJ'!$B28&amp;'Service PJ'!$A28&amp;"*",'EPA_US9RT techs'!$A$2:$I$1722,9,FALSE),"")</f>
        <v/>
      </c>
      <c r="AG30" t="str">
        <f>IF(SUM(AH30:AX30)=0,"\I:",'Service PJ'!$D28&amp;"_"&amp;'Service PJ'!$E28&amp;"_"&amp;'Service PJ'!$C28)</f>
        <v>\I:</v>
      </c>
      <c r="AH30" s="14" t="str">
        <f>IFERROR(VLOOKUP($AG$1&amp;'Service PJ'!$D28&amp;'Service PJ'!$B28&amp;'Service PJ'!$A28&amp;"*",'EPA_US9RT techs'!$A$2:$I$1722,9,FALSE),"")</f>
        <v/>
      </c>
      <c r="AI30" s="14" t="str">
        <f>IFERROR(VLOOKUP($AG$1&amp;'Service PJ'!$D28&amp;'Service PJ'!$B28&amp;'Service PJ'!$A28&amp;"*",'EPA_US9RT techs'!$A$2:$I$1722,9,FALSE),"")</f>
        <v/>
      </c>
      <c r="AJ30" s="14" t="str">
        <f>IFERROR(VLOOKUP($AG$1&amp;'Service PJ'!$D28&amp;'Service PJ'!$B28&amp;'Service PJ'!$A28&amp;"*",'EPA_US9RT techs'!$A$2:$I$1722,9,FALSE),"")</f>
        <v/>
      </c>
      <c r="AK30" s="14" t="str">
        <f>IFERROR(VLOOKUP($AG$1&amp;'Service PJ'!$D28&amp;'Service PJ'!$B28&amp;'Service PJ'!$A28&amp;"*",'EPA_US9RT techs'!$A$2:$I$1722,9,FALSE),"")</f>
        <v/>
      </c>
      <c r="AL30" s="14" t="str">
        <f>IFERROR(VLOOKUP($AG$1&amp;'Service PJ'!$D28&amp;'Service PJ'!$B28&amp;'Service PJ'!$A28&amp;"*",'EPA_US9RT techs'!$A$2:$I$1722,9,FALSE),"")</f>
        <v/>
      </c>
      <c r="AM30" s="14" t="str">
        <f>IFERROR(VLOOKUP($AG$1&amp;'Service PJ'!$D28&amp;'Service PJ'!$B28&amp;'Service PJ'!$A28&amp;"*",'EPA_US9RT techs'!$A$2:$I$1722,9,FALSE),"")</f>
        <v/>
      </c>
      <c r="AN30" s="14" t="str">
        <f>IFERROR(VLOOKUP($AG$1&amp;'Service PJ'!$D28&amp;'Service PJ'!$B28&amp;'Service PJ'!$A28&amp;"*",'EPA_US9RT techs'!$A$2:$I$1722,9,FALSE),"")</f>
        <v/>
      </c>
      <c r="AO30" s="14" t="str">
        <f>IFERROR(VLOOKUP($AG$1&amp;'Service PJ'!$D28&amp;'Service PJ'!$B28&amp;'Service PJ'!$A28&amp;"*",'EPA_US9RT techs'!$A$2:$I$1722,9,FALSE),"")</f>
        <v/>
      </c>
      <c r="AP30" s="14" t="str">
        <f>IFERROR(VLOOKUP($AG$1&amp;'Service PJ'!$D28&amp;'Service PJ'!$B28&amp;'Service PJ'!$A28&amp;"*",'EPA_US9RT techs'!$A$2:$I$1722,9,FALSE),"")</f>
        <v/>
      </c>
      <c r="AQ30" s="14" t="str">
        <f>IFERROR(VLOOKUP($AG$1&amp;'Service PJ'!$D28&amp;'Service PJ'!$B28&amp;'Service PJ'!$A28&amp;"*",'EPA_US9RT techs'!$A$2:$I$1722,9,FALSE),"")</f>
        <v/>
      </c>
      <c r="AR30" s="14" t="str">
        <f>IFERROR(VLOOKUP($AG$1&amp;'Service PJ'!$D28&amp;'Service PJ'!$B28&amp;'Service PJ'!$A28&amp;"*",'EPA_US9RT techs'!$A$2:$I$1722,9,FALSE),"")</f>
        <v/>
      </c>
      <c r="AS30" s="14" t="str">
        <f>IFERROR(VLOOKUP($AG$1&amp;'Service PJ'!$D28&amp;'Service PJ'!$B28&amp;'Service PJ'!$A28&amp;"*",'EPA_US9RT techs'!$A$2:$I$1722,9,FALSE),"")</f>
        <v/>
      </c>
      <c r="AT30" s="14" t="str">
        <f>IFERROR(VLOOKUP($AG$1&amp;'Service PJ'!$D28&amp;'Service PJ'!$B28&amp;'Service PJ'!$A28&amp;"*",'EPA_US9RT techs'!$A$2:$I$1722,9,FALSE),"")</f>
        <v/>
      </c>
      <c r="AU30" s="14" t="str">
        <f>IFERROR(VLOOKUP($AG$1&amp;'Service PJ'!$D28&amp;'Service PJ'!$B28&amp;'Service PJ'!$A28&amp;"*",'EPA_US9RT techs'!$A$2:$I$1722,9,FALSE),"")</f>
        <v/>
      </c>
      <c r="AV30" s="14" t="str">
        <f>IFERROR(VLOOKUP($AG$1&amp;'Service PJ'!$D28&amp;'Service PJ'!$B28&amp;'Service PJ'!$A28&amp;"*",'EPA_US9RT techs'!$A$2:$I$1722,9,FALSE),"")</f>
        <v/>
      </c>
      <c r="AW30" s="14" t="str">
        <f>IFERROR(VLOOKUP($AG$1&amp;'Service PJ'!$D28&amp;'Service PJ'!$B28&amp;'Service PJ'!$A28&amp;"*",'EPA_US9RT techs'!$A$2:$I$1722,9,FALSE),"")</f>
        <v/>
      </c>
      <c r="AX30" s="14" t="str">
        <f>IFERROR(VLOOKUP($AG$1&amp;'Service PJ'!$D28&amp;'Service PJ'!$B28&amp;'Service PJ'!$A28&amp;"*",'EPA_US9RT techs'!$A$2:$I$1722,9,FALSE),"")</f>
        <v/>
      </c>
      <c r="AY30" s="14" t="str">
        <f>IFERROR(VLOOKUP($AG$1&amp;'Service PJ'!$D28&amp;'Service PJ'!$B28&amp;'Service PJ'!$A28&amp;"*",'EPA_US9RT techs'!$A$2:$I$1722,9,FALSE),"")</f>
        <v/>
      </c>
      <c r="AZ30" s="14" t="str">
        <f>IFERROR(VLOOKUP($AG$1&amp;'Service PJ'!$D28&amp;'Service PJ'!$B28&amp;'Service PJ'!$A28&amp;"*",'EPA_US9RT techs'!$A$2:$I$1722,9,FALSE),"")</f>
        <v/>
      </c>
      <c r="BA30" s="14" t="str">
        <f>IFERROR(VLOOKUP($AG$1&amp;'Service PJ'!$D28&amp;'Service PJ'!$B28&amp;'Service PJ'!$A28&amp;"*",'EPA_US9RT techs'!$A$2:$I$1722,9,FALSE),"")</f>
        <v/>
      </c>
      <c r="BB30" s="14" t="str">
        <f>IFERROR(VLOOKUP($AG$1&amp;'Service PJ'!$D28&amp;'Service PJ'!$B28&amp;'Service PJ'!$A28&amp;"*",'EPA_US9RT techs'!$A$2:$I$1722,9,FALSE),"")</f>
        <v/>
      </c>
      <c r="BC30" s="14" t="str">
        <f>IFERROR(VLOOKUP($AG$1&amp;'Service PJ'!$D28&amp;'Service PJ'!$B28&amp;'Service PJ'!$A28&amp;"*",'EPA_US9RT techs'!$A$2:$I$1722,9,FALSE),"")</f>
        <v/>
      </c>
      <c r="BD30" s="14" t="str">
        <f>IFERROR(VLOOKUP($AG$1&amp;'Service PJ'!$D28&amp;'Service PJ'!$B28&amp;'Service PJ'!$A28&amp;"*",'EPA_US9RT techs'!$A$2:$I$1722,9,FALSE),"")</f>
        <v/>
      </c>
      <c r="BE30" s="14" t="str">
        <f>IFERROR(VLOOKUP($AG$1&amp;'Service PJ'!$D28&amp;'Service PJ'!$B28&amp;'Service PJ'!$A28&amp;"*",'EPA_US9RT techs'!$A$2:$I$1722,9,FALSE),"")</f>
        <v/>
      </c>
      <c r="BF30" s="14" t="str">
        <f>IFERROR(VLOOKUP($AG$1&amp;'Service PJ'!$D28&amp;'Service PJ'!$B28&amp;'Service PJ'!$A28&amp;"*",'EPA_US9RT techs'!$A$2:$I$1722,9,FALSE),"")</f>
        <v/>
      </c>
      <c r="BG30" s="14" t="str">
        <f>IFERROR(VLOOKUP($AG$1&amp;'Service PJ'!$D28&amp;'Service PJ'!$B28&amp;'Service PJ'!$A28&amp;"*",'EPA_US9RT techs'!$A$2:$I$1722,9,FALSE),"")</f>
        <v/>
      </c>
      <c r="BH30" s="14" t="str">
        <f>IFERROR(VLOOKUP($AG$1&amp;'Service PJ'!$D28&amp;'Service PJ'!$B28&amp;'Service PJ'!$A28&amp;"*",'EPA_US9RT techs'!$A$2:$I$1722,9,FALSE),"")</f>
        <v/>
      </c>
      <c r="BI30" s="14" t="str">
        <f>IFERROR(VLOOKUP($AG$1&amp;'Service PJ'!$D28&amp;'Service PJ'!$B28&amp;'Service PJ'!$A28&amp;"*",'EPA_US9RT techs'!$A$2:$I$1722,9,FALSE),"")</f>
        <v/>
      </c>
      <c r="BJ30" s="14" t="str">
        <f>IFERROR(VLOOKUP($AG$1&amp;'Service PJ'!$D28&amp;'Service PJ'!$B28&amp;'Service PJ'!$A28&amp;"*",'EPA_US9RT techs'!$A$2:$I$1722,9,FALSE),"")</f>
        <v/>
      </c>
      <c r="BK30" s="14" t="str">
        <f>IFERROR(VLOOKUP($AG$1&amp;'Service PJ'!$D28&amp;'Service PJ'!$B28&amp;'Service PJ'!$A28&amp;"*",'EPA_US9RT techs'!$A$2:$I$1722,9,FALSE),"")</f>
        <v/>
      </c>
      <c r="BM30" t="str">
        <f>IF(SUM(BN30:CD30)=0,"\I:",'Service PJ'!$D28&amp;"_"&amp;'Service PJ'!$E28&amp;"_"&amp;'Service PJ'!$C28)</f>
        <v>\I:</v>
      </c>
      <c r="BN30" s="14" t="str">
        <f>IFERROR(VLOOKUP($BM$1&amp;'Service PJ'!$D28&amp;'Service PJ'!$B28&amp;'Service PJ'!$A28&amp;"*",'EPA_US9RT techs'!$A$2:$I$1722,9,FALSE),"")</f>
        <v/>
      </c>
      <c r="BO30" s="14" t="str">
        <f>IFERROR(VLOOKUP($BM$1&amp;'Service PJ'!$D28&amp;'Service PJ'!$B28&amp;'Service PJ'!$A28&amp;"*",'EPA_US9RT techs'!$A$2:$I$1722,9,FALSE),"")</f>
        <v/>
      </c>
      <c r="BP30" s="14" t="str">
        <f>IFERROR(VLOOKUP($BM$1&amp;'Service PJ'!$D28&amp;'Service PJ'!$B28&amp;'Service PJ'!$A28&amp;"*",'EPA_US9RT techs'!$A$2:$I$1722,9,FALSE),"")</f>
        <v/>
      </c>
      <c r="BQ30" s="14" t="str">
        <f>IFERROR(VLOOKUP($BM$1&amp;'Service PJ'!$D28&amp;'Service PJ'!$B28&amp;'Service PJ'!$A28&amp;"*",'EPA_US9RT techs'!$A$2:$I$1722,9,FALSE),"")</f>
        <v/>
      </c>
      <c r="BR30" s="14" t="str">
        <f>IFERROR(VLOOKUP($BM$1&amp;'Service PJ'!$D28&amp;'Service PJ'!$B28&amp;'Service PJ'!$A28&amp;"*",'EPA_US9RT techs'!$A$2:$I$1722,9,FALSE),"")</f>
        <v/>
      </c>
      <c r="BS30" s="14" t="str">
        <f>IFERROR(VLOOKUP($BM$1&amp;'Service PJ'!$D28&amp;'Service PJ'!$B28&amp;'Service PJ'!$A28&amp;"*",'EPA_US9RT techs'!$A$2:$I$1722,9,FALSE),"")</f>
        <v/>
      </c>
      <c r="BT30" s="14" t="str">
        <f>IFERROR(VLOOKUP($BM$1&amp;'Service PJ'!$D28&amp;'Service PJ'!$B28&amp;'Service PJ'!$A28&amp;"*",'EPA_US9RT techs'!$A$2:$I$1722,9,FALSE),"")</f>
        <v/>
      </c>
      <c r="BU30" s="14" t="str">
        <f>IFERROR(VLOOKUP($BM$1&amp;'Service PJ'!$D28&amp;'Service PJ'!$B28&amp;'Service PJ'!$A28&amp;"*",'EPA_US9RT techs'!$A$2:$I$1722,9,FALSE),"")</f>
        <v/>
      </c>
      <c r="BV30" s="14" t="str">
        <f>IFERROR(VLOOKUP($BM$1&amp;'Service PJ'!$D28&amp;'Service PJ'!$B28&amp;'Service PJ'!$A28&amp;"*",'EPA_US9RT techs'!$A$2:$I$1722,9,FALSE),"")</f>
        <v/>
      </c>
      <c r="BW30" s="14" t="str">
        <f>IFERROR(VLOOKUP($BM$1&amp;'Service PJ'!$D28&amp;'Service PJ'!$B28&amp;'Service PJ'!$A28&amp;"*",'EPA_US9RT techs'!$A$2:$I$1722,9,FALSE),"")</f>
        <v/>
      </c>
      <c r="BX30" s="14" t="str">
        <f>IFERROR(VLOOKUP($BM$1&amp;'Service PJ'!$D28&amp;'Service PJ'!$B28&amp;'Service PJ'!$A28&amp;"*",'EPA_US9RT techs'!$A$2:$I$1722,9,FALSE),"")</f>
        <v/>
      </c>
      <c r="BY30" s="14" t="str">
        <f>IFERROR(VLOOKUP($BM$1&amp;'Service PJ'!$D28&amp;'Service PJ'!$B28&amp;'Service PJ'!$A28&amp;"*",'EPA_US9RT techs'!$A$2:$I$1722,9,FALSE),"")</f>
        <v/>
      </c>
      <c r="BZ30" s="14" t="str">
        <f>IFERROR(VLOOKUP($BM$1&amp;'Service PJ'!$D28&amp;'Service PJ'!$B28&amp;'Service PJ'!$A28&amp;"*",'EPA_US9RT techs'!$A$2:$I$1722,9,FALSE),"")</f>
        <v/>
      </c>
      <c r="CA30" s="14" t="str">
        <f>IFERROR(VLOOKUP($BM$1&amp;'Service PJ'!$D28&amp;'Service PJ'!$B28&amp;'Service PJ'!$A28&amp;"*",'EPA_US9RT techs'!$A$2:$I$1722,9,FALSE),"")</f>
        <v/>
      </c>
      <c r="CB30" s="14" t="str">
        <f>IFERROR(VLOOKUP($BM$1&amp;'Service PJ'!$D28&amp;'Service PJ'!$B28&amp;'Service PJ'!$A28&amp;"*",'EPA_US9RT techs'!$A$2:$I$1722,9,FALSE),"")</f>
        <v/>
      </c>
      <c r="CC30" s="14" t="str">
        <f>IFERROR(VLOOKUP($BM$1&amp;'Service PJ'!$D28&amp;'Service PJ'!$B28&amp;'Service PJ'!$A28&amp;"*",'EPA_US9RT techs'!$A$2:$I$1722,9,FALSE),"")</f>
        <v/>
      </c>
      <c r="CD30" s="14" t="str">
        <f>IFERROR(VLOOKUP($BM$1&amp;'Service PJ'!$D28&amp;'Service PJ'!$B28&amp;'Service PJ'!$A28&amp;"*",'EPA_US9RT techs'!$A$2:$I$1722,9,FALSE),"")</f>
        <v/>
      </c>
      <c r="CE30" s="14" t="str">
        <f>IFERROR(VLOOKUP($BM$1&amp;'Service PJ'!$D28&amp;'Service PJ'!$B28&amp;'Service PJ'!$A28&amp;"*",'EPA_US9RT techs'!$A$2:$I$1722,9,FALSE),"")</f>
        <v/>
      </c>
      <c r="CF30" s="14" t="str">
        <f>IFERROR(VLOOKUP($BM$1&amp;'Service PJ'!$D28&amp;'Service PJ'!$B28&amp;'Service PJ'!$A28&amp;"*",'EPA_US9RT techs'!$A$2:$I$1722,9,FALSE),"")</f>
        <v/>
      </c>
      <c r="CG30" s="14" t="str">
        <f>IFERROR(VLOOKUP($BM$1&amp;'Service PJ'!$D28&amp;'Service PJ'!$B28&amp;'Service PJ'!$A28&amp;"*",'EPA_US9RT techs'!$A$2:$I$1722,9,FALSE),"")</f>
        <v/>
      </c>
      <c r="CH30" s="14" t="str">
        <f>IFERROR(VLOOKUP($BM$1&amp;'Service PJ'!$D28&amp;'Service PJ'!$B28&amp;'Service PJ'!$A28&amp;"*",'EPA_US9RT techs'!$A$2:$I$1722,9,FALSE),"")</f>
        <v/>
      </c>
      <c r="CI30" s="14" t="str">
        <f>IFERROR(VLOOKUP($BM$1&amp;'Service PJ'!$D28&amp;'Service PJ'!$B28&amp;'Service PJ'!$A28&amp;"*",'EPA_US9RT techs'!$A$2:$I$1722,9,FALSE),"")</f>
        <v/>
      </c>
      <c r="CJ30" s="14" t="str">
        <f>IFERROR(VLOOKUP($BM$1&amp;'Service PJ'!$D28&amp;'Service PJ'!$B28&amp;'Service PJ'!$A28&amp;"*",'EPA_US9RT techs'!$A$2:$I$1722,9,FALSE),"")</f>
        <v/>
      </c>
      <c r="CK30" s="14" t="str">
        <f>IFERROR(VLOOKUP($BM$1&amp;'Service PJ'!$D28&amp;'Service PJ'!$B28&amp;'Service PJ'!$A28&amp;"*",'EPA_US9RT techs'!$A$2:$I$1722,9,FALSE),"")</f>
        <v/>
      </c>
      <c r="CL30" s="14" t="str">
        <f>IFERROR(VLOOKUP($BM$1&amp;'Service PJ'!$D28&amp;'Service PJ'!$B28&amp;'Service PJ'!$A28&amp;"*",'EPA_US9RT techs'!$A$2:$I$1722,9,FALSE),"")</f>
        <v/>
      </c>
      <c r="CM30" s="14" t="str">
        <f>IFERROR(VLOOKUP($BM$1&amp;'Service PJ'!$D28&amp;'Service PJ'!$B28&amp;'Service PJ'!$A28&amp;"*",'EPA_US9RT techs'!$A$2:$I$1722,9,FALSE),"")</f>
        <v/>
      </c>
      <c r="CN30" s="14" t="str">
        <f>IFERROR(VLOOKUP($BM$1&amp;'Service PJ'!$D28&amp;'Service PJ'!$B28&amp;'Service PJ'!$A28&amp;"*",'EPA_US9RT techs'!$A$2:$I$1722,9,FALSE),"")</f>
        <v/>
      </c>
      <c r="CO30" s="14" t="str">
        <f>IFERROR(VLOOKUP($BM$1&amp;'Service PJ'!$D28&amp;'Service PJ'!$B28&amp;'Service PJ'!$A28&amp;"*",'EPA_US9RT techs'!$A$2:$I$1722,9,FALSE),"")</f>
        <v/>
      </c>
      <c r="CP30" s="14" t="str">
        <f>IFERROR(VLOOKUP($BM$1&amp;'Service PJ'!$D28&amp;'Service PJ'!$B28&amp;'Service PJ'!$A28&amp;"*",'EPA_US9RT techs'!$A$2:$I$1722,9,FALSE),"")</f>
        <v/>
      </c>
      <c r="CQ30" s="14" t="str">
        <f>IFERROR(VLOOKUP($BM$1&amp;'Service PJ'!$D28&amp;'Service PJ'!$B28&amp;'Service PJ'!$A28&amp;"*",'EPA_US9RT techs'!$A$2:$I$1722,9,FALSE),"")</f>
        <v/>
      </c>
      <c r="CS30" t="str">
        <f>IF(SUM(CT30:DJ30)=0,"\I:",'Service PJ'!$D28&amp;"_"&amp;'Service PJ'!$E28&amp;"_"&amp;'Service PJ'!$C28)</f>
        <v>\I:</v>
      </c>
      <c r="CT30" s="2" t="str">
        <f>IFERROR(VLOOKUP($CS$1&amp;'Service PJ'!$D28&amp;'Service PJ'!$B28&amp;'Service PJ'!$A28&amp;"*",'EPA_US9RT techs'!$A$2:$I$1722,9,FALSE),"")</f>
        <v/>
      </c>
      <c r="CU30" s="2" t="str">
        <f>IFERROR(VLOOKUP($CS$1&amp;'Service PJ'!$D28&amp;'Service PJ'!$B28&amp;'Service PJ'!$A28&amp;"*",'EPA_US9RT techs'!$A$2:$I$1722,9,FALSE),"")</f>
        <v/>
      </c>
      <c r="CV30" s="2" t="str">
        <f>IFERROR(VLOOKUP($CS$1&amp;'Service PJ'!$D28&amp;'Service PJ'!$B28&amp;'Service PJ'!$A28&amp;"*",'EPA_US9RT techs'!$A$2:$I$1722,9,FALSE),"")</f>
        <v/>
      </c>
      <c r="CW30" s="2" t="str">
        <f>IFERROR(VLOOKUP($CS$1&amp;'Service PJ'!$D28&amp;'Service PJ'!$B28&amp;'Service PJ'!$A28&amp;"*",'EPA_US9RT techs'!$A$2:$I$1722,9,FALSE),"")</f>
        <v/>
      </c>
      <c r="CX30" s="2" t="str">
        <f>IFERROR(VLOOKUP($CS$1&amp;'Service PJ'!$D28&amp;'Service PJ'!$B28&amp;'Service PJ'!$A28&amp;"*",'EPA_US9RT techs'!$A$2:$I$1722,9,FALSE),"")</f>
        <v/>
      </c>
      <c r="CY30" s="2" t="str">
        <f>IFERROR(VLOOKUP($CS$1&amp;'Service PJ'!$D28&amp;'Service PJ'!$B28&amp;'Service PJ'!$A28&amp;"*",'EPA_US9RT techs'!$A$2:$I$1722,9,FALSE),"")</f>
        <v/>
      </c>
      <c r="CZ30" s="2" t="str">
        <f>IFERROR(VLOOKUP($CS$1&amp;'Service PJ'!$D28&amp;'Service PJ'!$B28&amp;'Service PJ'!$A28&amp;"*",'EPA_US9RT techs'!$A$2:$I$1722,9,FALSE),"")</f>
        <v/>
      </c>
      <c r="DA30" s="2" t="str">
        <f>IFERROR(VLOOKUP($CS$1&amp;'Service PJ'!$D28&amp;'Service PJ'!$B28&amp;'Service PJ'!$A28&amp;"*",'EPA_US9RT techs'!$A$2:$I$1722,9,FALSE),"")</f>
        <v/>
      </c>
      <c r="DB30" s="2" t="str">
        <f>IFERROR(VLOOKUP($CS$1&amp;'Service PJ'!$D28&amp;'Service PJ'!$B28&amp;'Service PJ'!$A28&amp;"*",'EPA_US9RT techs'!$A$2:$I$1722,9,FALSE),"")</f>
        <v/>
      </c>
      <c r="DC30" s="2" t="str">
        <f>IFERROR(VLOOKUP($CS$1&amp;'Service PJ'!$D28&amp;'Service PJ'!$B28&amp;'Service PJ'!$A28&amp;"*",'EPA_US9RT techs'!$A$2:$I$1722,9,FALSE),"")</f>
        <v/>
      </c>
      <c r="DD30" s="2" t="str">
        <f>IFERROR(VLOOKUP($CS$1&amp;'Service PJ'!$D28&amp;'Service PJ'!$B28&amp;'Service PJ'!$A28&amp;"*",'EPA_US9RT techs'!$A$2:$I$1722,9,FALSE),"")</f>
        <v/>
      </c>
      <c r="DE30" s="2" t="str">
        <f>IFERROR(VLOOKUP($CS$1&amp;'Service PJ'!$D28&amp;'Service PJ'!$B28&amp;'Service PJ'!$A28&amp;"*",'EPA_US9RT techs'!$A$2:$I$1722,9,FALSE),"")</f>
        <v/>
      </c>
      <c r="DF30" s="2" t="str">
        <f>IFERROR(VLOOKUP($CS$1&amp;'Service PJ'!$D28&amp;'Service PJ'!$B28&amp;'Service PJ'!$A28&amp;"*",'EPA_US9RT techs'!$A$2:$I$1722,9,FALSE),"")</f>
        <v/>
      </c>
      <c r="DG30" s="2" t="str">
        <f>IFERROR(VLOOKUP($CS$1&amp;'Service PJ'!$D28&amp;'Service PJ'!$B28&amp;'Service PJ'!$A28&amp;"*",'EPA_US9RT techs'!$A$2:$I$1722,9,FALSE),"")</f>
        <v/>
      </c>
      <c r="DH30" s="2" t="str">
        <f>IFERROR(VLOOKUP($CS$1&amp;'Service PJ'!$D28&amp;'Service PJ'!$B28&amp;'Service PJ'!$A28&amp;"*",'EPA_US9RT techs'!$A$2:$I$1722,9,FALSE),"")</f>
        <v/>
      </c>
      <c r="DI30" s="2" t="str">
        <f>IFERROR(VLOOKUP($CS$1&amp;'Service PJ'!$D28&amp;'Service PJ'!$B28&amp;'Service PJ'!$A28&amp;"*",'EPA_US9RT techs'!$A$2:$I$1722,9,FALSE),"")</f>
        <v/>
      </c>
      <c r="DJ30" s="2" t="str">
        <f>IFERROR(VLOOKUP($CS$1&amp;'Service PJ'!$D28&amp;'Service PJ'!$B28&amp;'Service PJ'!$A28&amp;"*",'EPA_US9RT techs'!$A$2:$I$1722,9,FALSE),"")</f>
        <v/>
      </c>
      <c r="DK30" s="2" t="str">
        <f>IFERROR(VLOOKUP($CS$1&amp;'Service PJ'!$D28&amp;'Service PJ'!$B28&amp;'Service PJ'!$A28&amp;"*",'EPA_US9RT techs'!$A$2:$I$1722,9,FALSE),"")</f>
        <v/>
      </c>
      <c r="DL30" s="2" t="str">
        <f>IFERROR(VLOOKUP($CS$1&amp;'Service PJ'!$D28&amp;'Service PJ'!$B28&amp;'Service PJ'!$A28&amp;"*",'EPA_US9RT techs'!$A$2:$I$1722,9,FALSE),"")</f>
        <v/>
      </c>
      <c r="DM30" s="2" t="str">
        <f>IFERROR(VLOOKUP($CS$1&amp;'Service PJ'!$D28&amp;'Service PJ'!$B28&amp;'Service PJ'!$A28&amp;"*",'EPA_US9RT techs'!$A$2:$I$1722,9,FALSE),"")</f>
        <v/>
      </c>
      <c r="DN30" s="2" t="str">
        <f>IFERROR(VLOOKUP($CS$1&amp;'Service PJ'!$D28&amp;'Service PJ'!$B28&amp;'Service PJ'!$A28&amp;"*",'EPA_US9RT techs'!$A$2:$I$1722,9,FALSE),"")</f>
        <v/>
      </c>
      <c r="DO30" s="2" t="str">
        <f>IFERROR(VLOOKUP($CS$1&amp;'Service PJ'!$D28&amp;'Service PJ'!$B28&amp;'Service PJ'!$A28&amp;"*",'EPA_US9RT techs'!$A$2:$I$1722,9,FALSE),"")</f>
        <v/>
      </c>
      <c r="DP30" s="2" t="str">
        <f>IFERROR(VLOOKUP($CS$1&amp;'Service PJ'!$D28&amp;'Service PJ'!$B28&amp;'Service PJ'!$A28&amp;"*",'EPA_US9RT techs'!$A$2:$I$1722,9,FALSE),"")</f>
        <v/>
      </c>
      <c r="DQ30" s="2" t="str">
        <f>IFERROR(VLOOKUP($CS$1&amp;'Service PJ'!$D28&amp;'Service PJ'!$B28&amp;'Service PJ'!$A28&amp;"*",'EPA_US9RT techs'!$A$2:$I$1722,9,FALSE),"")</f>
        <v/>
      </c>
      <c r="DR30" s="2" t="str">
        <f>IFERROR(VLOOKUP($CS$1&amp;'Service PJ'!$D28&amp;'Service PJ'!$B28&amp;'Service PJ'!$A28&amp;"*",'EPA_US9RT techs'!$A$2:$I$1722,9,FALSE),"")</f>
        <v/>
      </c>
      <c r="DS30" s="2" t="str">
        <f>IFERROR(VLOOKUP($CS$1&amp;'Service PJ'!$D28&amp;'Service PJ'!$B28&amp;'Service PJ'!$A28&amp;"*",'EPA_US9RT techs'!$A$2:$I$1722,9,FALSE),"")</f>
        <v/>
      </c>
      <c r="DT30" s="2" t="str">
        <f>IFERROR(VLOOKUP($CS$1&amp;'Service PJ'!$D28&amp;'Service PJ'!$B28&amp;'Service PJ'!$A28&amp;"*",'EPA_US9RT techs'!$A$2:$I$1722,9,FALSE),"")</f>
        <v/>
      </c>
      <c r="DU30" s="2" t="str">
        <f>IFERROR(VLOOKUP($CS$1&amp;'Service PJ'!$D28&amp;'Service PJ'!$B28&amp;'Service PJ'!$A28&amp;"*",'EPA_US9RT techs'!$A$2:$I$1722,9,FALSE),"")</f>
        <v/>
      </c>
      <c r="DV30" s="2" t="str">
        <f>IFERROR(VLOOKUP($CS$1&amp;'Service PJ'!$D28&amp;'Service PJ'!$B28&amp;'Service PJ'!$A28&amp;"*",'EPA_US9RT techs'!$A$2:$I$1722,9,FALSE),"")</f>
        <v/>
      </c>
      <c r="DW30" s="2" t="str">
        <f>IFERROR(VLOOKUP($CS$1&amp;'Service PJ'!$D28&amp;'Service PJ'!$B28&amp;'Service PJ'!$A28&amp;"*",'EPA_US9RT techs'!$A$2:$I$1722,9,FALSE),"")</f>
        <v/>
      </c>
    </row>
    <row r="31" spans="1:127" x14ac:dyDescent="0.45">
      <c r="A31" t="str">
        <f>IF(SUM(B31:R31)=0,"\I:",'Service PJ'!$D29&amp;"_"&amp;'Service PJ'!$E29&amp;"_"&amp;'Service PJ'!$C29)</f>
        <v>\I:</v>
      </c>
      <c r="B31" s="14" t="str">
        <f>IFERROR(VLOOKUP($A$1&amp;'Service PJ'!$D29&amp;'Service PJ'!$B29&amp;'Service PJ'!$A29&amp;"*",'EPA_US9RT techs'!$A$2:$I$1722,9,FALSE),"")</f>
        <v/>
      </c>
      <c r="C31" s="14" t="str">
        <f>IFERROR(VLOOKUP($A$1&amp;'Service PJ'!$D29&amp;'Service PJ'!$B29&amp;'Service PJ'!$A29&amp;"*",'EPA_US9RT techs'!$A$2:$I$1722,9,FALSE),"")</f>
        <v/>
      </c>
      <c r="D31" s="14" t="str">
        <f>IFERROR(VLOOKUP($A$1&amp;'Service PJ'!$D29&amp;'Service PJ'!$B29&amp;'Service PJ'!$A29&amp;"*",'EPA_US9RT techs'!$A$2:$I$1722,9,FALSE),"")</f>
        <v/>
      </c>
      <c r="E31" s="14" t="str">
        <f>IFERROR(VLOOKUP($A$1&amp;'Service PJ'!$D29&amp;'Service PJ'!$B29&amp;'Service PJ'!$A29&amp;"*",'EPA_US9RT techs'!$A$2:$I$1722,9,FALSE),"")</f>
        <v/>
      </c>
      <c r="F31" s="14" t="str">
        <f>IFERROR(VLOOKUP($A$1&amp;'Service PJ'!$D29&amp;'Service PJ'!$B29&amp;'Service PJ'!$A29&amp;"*",'EPA_US9RT techs'!$A$2:$I$1722,9,FALSE),"")</f>
        <v/>
      </c>
      <c r="G31" s="14" t="str">
        <f>IFERROR(VLOOKUP($A$1&amp;'Service PJ'!$D29&amp;'Service PJ'!$B29&amp;'Service PJ'!$A29&amp;"*",'EPA_US9RT techs'!$A$2:$I$1722,9,FALSE),"")</f>
        <v/>
      </c>
      <c r="H31" s="14" t="str">
        <f>IFERROR(VLOOKUP($A$1&amp;'Service PJ'!$D29&amp;'Service PJ'!$B29&amp;'Service PJ'!$A29&amp;"*",'EPA_US9RT techs'!$A$2:$I$1722,9,FALSE),"")</f>
        <v/>
      </c>
      <c r="I31" s="14" t="str">
        <f>IFERROR(VLOOKUP($A$1&amp;'Service PJ'!$D29&amp;'Service PJ'!$B29&amp;'Service PJ'!$A29&amp;"*",'EPA_US9RT techs'!$A$2:$I$1722,9,FALSE),"")</f>
        <v/>
      </c>
      <c r="J31" s="14" t="str">
        <f>IFERROR(VLOOKUP($A$1&amp;'Service PJ'!$D29&amp;'Service PJ'!$B29&amp;'Service PJ'!$A29&amp;"*",'EPA_US9RT techs'!$A$2:$I$1722,9,FALSE),"")</f>
        <v/>
      </c>
      <c r="K31" s="14" t="str">
        <f>IFERROR(VLOOKUP($A$1&amp;'Service PJ'!$D29&amp;'Service PJ'!$B29&amp;'Service PJ'!$A29&amp;"*",'EPA_US9RT techs'!$A$2:$I$1722,9,FALSE),"")</f>
        <v/>
      </c>
      <c r="L31" s="14" t="str">
        <f>IFERROR(VLOOKUP($A$1&amp;'Service PJ'!$D29&amp;'Service PJ'!$B29&amp;'Service PJ'!$A29&amp;"*",'EPA_US9RT techs'!$A$2:$I$1722,9,FALSE),"")</f>
        <v/>
      </c>
      <c r="M31" s="14" t="str">
        <f>IFERROR(VLOOKUP($A$1&amp;'Service PJ'!$D29&amp;'Service PJ'!$B29&amp;'Service PJ'!$A29&amp;"*",'EPA_US9RT techs'!$A$2:$I$1722,9,FALSE),"")</f>
        <v/>
      </c>
      <c r="N31" s="14" t="str">
        <f>IFERROR(VLOOKUP($A$1&amp;'Service PJ'!$D29&amp;'Service PJ'!$B29&amp;'Service PJ'!$A29&amp;"*",'EPA_US9RT techs'!$A$2:$I$1722,9,FALSE),"")</f>
        <v/>
      </c>
      <c r="O31" s="14" t="str">
        <f>IFERROR(VLOOKUP($A$1&amp;'Service PJ'!$D29&amp;'Service PJ'!$B29&amp;'Service PJ'!$A29&amp;"*",'EPA_US9RT techs'!$A$2:$I$1722,9,FALSE),"")</f>
        <v/>
      </c>
      <c r="P31" s="14" t="str">
        <f>IFERROR(VLOOKUP($A$1&amp;'Service PJ'!$D29&amp;'Service PJ'!$B29&amp;'Service PJ'!$A29&amp;"*",'EPA_US9RT techs'!$A$2:$I$1722,9,FALSE),"")</f>
        <v/>
      </c>
      <c r="Q31" s="14" t="str">
        <f>IFERROR(VLOOKUP($A$1&amp;'Service PJ'!$D29&amp;'Service PJ'!$B29&amp;'Service PJ'!$A29&amp;"*",'EPA_US9RT techs'!$A$2:$I$1722,9,FALSE),"")</f>
        <v/>
      </c>
      <c r="R31" s="14" t="str">
        <f>IFERROR(VLOOKUP($A$1&amp;'Service PJ'!$D29&amp;'Service PJ'!$B29&amp;'Service PJ'!$A29&amp;"*",'EPA_US9RT techs'!$A$2:$I$1722,9,FALSE),"")</f>
        <v/>
      </c>
      <c r="S31" s="14" t="str">
        <f>IFERROR(VLOOKUP($A$1&amp;'Service PJ'!$D29&amp;'Service PJ'!$B29&amp;'Service PJ'!$A29&amp;"*",'EPA_US9RT techs'!$A$2:$I$1722,9,FALSE),"")</f>
        <v/>
      </c>
      <c r="T31" s="14" t="str">
        <f>IFERROR(VLOOKUP($A$1&amp;'Service PJ'!$D29&amp;'Service PJ'!$B29&amp;'Service PJ'!$A29&amp;"*",'EPA_US9RT techs'!$A$2:$I$1722,9,FALSE),"")</f>
        <v/>
      </c>
      <c r="U31" s="14" t="str">
        <f>IFERROR(VLOOKUP($A$1&amp;'Service PJ'!$D29&amp;'Service PJ'!$B29&amp;'Service PJ'!$A29&amp;"*",'EPA_US9RT techs'!$A$2:$I$1722,9,FALSE),"")</f>
        <v/>
      </c>
      <c r="V31" s="14" t="str">
        <f>IFERROR(VLOOKUP($A$1&amp;'Service PJ'!$D29&amp;'Service PJ'!$B29&amp;'Service PJ'!$A29&amp;"*",'EPA_US9RT techs'!$A$2:$I$1722,9,FALSE),"")</f>
        <v/>
      </c>
      <c r="W31" s="14" t="str">
        <f>IFERROR(VLOOKUP($A$1&amp;'Service PJ'!$D29&amp;'Service PJ'!$B29&amp;'Service PJ'!$A29&amp;"*",'EPA_US9RT techs'!$A$2:$I$1722,9,FALSE),"")</f>
        <v/>
      </c>
      <c r="X31" s="14" t="str">
        <f>IFERROR(VLOOKUP($A$1&amp;'Service PJ'!$D29&amp;'Service PJ'!$B29&amp;'Service PJ'!$A29&amp;"*",'EPA_US9RT techs'!$A$2:$I$1722,9,FALSE),"")</f>
        <v/>
      </c>
      <c r="Y31" s="14" t="str">
        <f>IFERROR(VLOOKUP($A$1&amp;'Service PJ'!$D29&amp;'Service PJ'!$B29&amp;'Service PJ'!$A29&amp;"*",'EPA_US9RT techs'!$A$2:$I$1722,9,FALSE),"")</f>
        <v/>
      </c>
      <c r="Z31" s="14" t="str">
        <f>IFERROR(VLOOKUP($A$1&amp;'Service PJ'!$D29&amp;'Service PJ'!$B29&amp;'Service PJ'!$A29&amp;"*",'EPA_US9RT techs'!$A$2:$I$1722,9,FALSE),"")</f>
        <v/>
      </c>
      <c r="AA31" s="14" t="str">
        <f>IFERROR(VLOOKUP($A$1&amp;'Service PJ'!$D29&amp;'Service PJ'!$B29&amp;'Service PJ'!$A29&amp;"*",'EPA_US9RT techs'!$A$2:$I$1722,9,FALSE),"")</f>
        <v/>
      </c>
      <c r="AB31" s="14" t="str">
        <f>IFERROR(VLOOKUP($A$1&amp;'Service PJ'!$D29&amp;'Service PJ'!$B29&amp;'Service PJ'!$A29&amp;"*",'EPA_US9RT techs'!$A$2:$I$1722,9,FALSE),"")</f>
        <v/>
      </c>
      <c r="AC31" s="14" t="str">
        <f>IFERROR(VLOOKUP($A$1&amp;'Service PJ'!$D29&amp;'Service PJ'!$B29&amp;'Service PJ'!$A29&amp;"*",'EPA_US9RT techs'!$A$2:$I$1722,9,FALSE),"")</f>
        <v/>
      </c>
      <c r="AD31" s="14" t="str">
        <f>IFERROR(VLOOKUP($A$1&amp;'Service PJ'!$D29&amp;'Service PJ'!$B29&amp;'Service PJ'!$A29&amp;"*",'EPA_US9RT techs'!$A$2:$I$1722,9,FALSE),"")</f>
        <v/>
      </c>
      <c r="AE31" s="14" t="str">
        <f>IFERROR(VLOOKUP($A$1&amp;'Service PJ'!$D29&amp;'Service PJ'!$B29&amp;'Service PJ'!$A29&amp;"*",'EPA_US9RT techs'!$A$2:$I$1722,9,FALSE),"")</f>
        <v/>
      </c>
      <c r="AG31" t="str">
        <f>IF(SUM(AH31:AX31)=0,"\I:",'Service PJ'!$D29&amp;"_"&amp;'Service PJ'!$E29&amp;"_"&amp;'Service PJ'!$C29)</f>
        <v>\I:</v>
      </c>
      <c r="AH31" s="14" t="str">
        <f>IFERROR(VLOOKUP($AG$1&amp;'Service PJ'!$D29&amp;'Service PJ'!$B29&amp;'Service PJ'!$A29&amp;"*",'EPA_US9RT techs'!$A$2:$I$1722,9,FALSE),"")</f>
        <v/>
      </c>
      <c r="AI31" s="14" t="str">
        <f>IFERROR(VLOOKUP($AG$1&amp;'Service PJ'!$D29&amp;'Service PJ'!$B29&amp;'Service PJ'!$A29&amp;"*",'EPA_US9RT techs'!$A$2:$I$1722,9,FALSE),"")</f>
        <v/>
      </c>
      <c r="AJ31" s="14" t="str">
        <f>IFERROR(VLOOKUP($AG$1&amp;'Service PJ'!$D29&amp;'Service PJ'!$B29&amp;'Service PJ'!$A29&amp;"*",'EPA_US9RT techs'!$A$2:$I$1722,9,FALSE),"")</f>
        <v/>
      </c>
      <c r="AK31" s="14" t="str">
        <f>IFERROR(VLOOKUP($AG$1&amp;'Service PJ'!$D29&amp;'Service PJ'!$B29&amp;'Service PJ'!$A29&amp;"*",'EPA_US9RT techs'!$A$2:$I$1722,9,FALSE),"")</f>
        <v/>
      </c>
      <c r="AL31" s="14" t="str">
        <f>IFERROR(VLOOKUP($AG$1&amp;'Service PJ'!$D29&amp;'Service PJ'!$B29&amp;'Service PJ'!$A29&amp;"*",'EPA_US9RT techs'!$A$2:$I$1722,9,FALSE),"")</f>
        <v/>
      </c>
      <c r="AM31" s="14" t="str">
        <f>IFERROR(VLOOKUP($AG$1&amp;'Service PJ'!$D29&amp;'Service PJ'!$B29&amp;'Service PJ'!$A29&amp;"*",'EPA_US9RT techs'!$A$2:$I$1722,9,FALSE),"")</f>
        <v/>
      </c>
      <c r="AN31" s="14" t="str">
        <f>IFERROR(VLOOKUP($AG$1&amp;'Service PJ'!$D29&amp;'Service PJ'!$B29&amp;'Service PJ'!$A29&amp;"*",'EPA_US9RT techs'!$A$2:$I$1722,9,FALSE),"")</f>
        <v/>
      </c>
      <c r="AO31" s="14" t="str">
        <f>IFERROR(VLOOKUP($AG$1&amp;'Service PJ'!$D29&amp;'Service PJ'!$B29&amp;'Service PJ'!$A29&amp;"*",'EPA_US9RT techs'!$A$2:$I$1722,9,FALSE),"")</f>
        <v/>
      </c>
      <c r="AP31" s="14" t="str">
        <f>IFERROR(VLOOKUP($AG$1&amp;'Service PJ'!$D29&amp;'Service PJ'!$B29&amp;'Service PJ'!$A29&amp;"*",'EPA_US9RT techs'!$A$2:$I$1722,9,FALSE),"")</f>
        <v/>
      </c>
      <c r="AQ31" s="14" t="str">
        <f>IFERROR(VLOOKUP($AG$1&amp;'Service PJ'!$D29&amp;'Service PJ'!$B29&amp;'Service PJ'!$A29&amp;"*",'EPA_US9RT techs'!$A$2:$I$1722,9,FALSE),"")</f>
        <v/>
      </c>
      <c r="AR31" s="14" t="str">
        <f>IFERROR(VLOOKUP($AG$1&amp;'Service PJ'!$D29&amp;'Service PJ'!$B29&amp;'Service PJ'!$A29&amp;"*",'EPA_US9RT techs'!$A$2:$I$1722,9,FALSE),"")</f>
        <v/>
      </c>
      <c r="AS31" s="14" t="str">
        <f>IFERROR(VLOOKUP($AG$1&amp;'Service PJ'!$D29&amp;'Service PJ'!$B29&amp;'Service PJ'!$A29&amp;"*",'EPA_US9RT techs'!$A$2:$I$1722,9,FALSE),"")</f>
        <v/>
      </c>
      <c r="AT31" s="14" t="str">
        <f>IFERROR(VLOOKUP($AG$1&amp;'Service PJ'!$D29&amp;'Service PJ'!$B29&amp;'Service PJ'!$A29&amp;"*",'EPA_US9RT techs'!$A$2:$I$1722,9,FALSE),"")</f>
        <v/>
      </c>
      <c r="AU31" s="14" t="str">
        <f>IFERROR(VLOOKUP($AG$1&amp;'Service PJ'!$D29&amp;'Service PJ'!$B29&amp;'Service PJ'!$A29&amp;"*",'EPA_US9RT techs'!$A$2:$I$1722,9,FALSE),"")</f>
        <v/>
      </c>
      <c r="AV31" s="14" t="str">
        <f>IFERROR(VLOOKUP($AG$1&amp;'Service PJ'!$D29&amp;'Service PJ'!$B29&amp;'Service PJ'!$A29&amp;"*",'EPA_US9RT techs'!$A$2:$I$1722,9,FALSE),"")</f>
        <v/>
      </c>
      <c r="AW31" s="14" t="str">
        <f>IFERROR(VLOOKUP($AG$1&amp;'Service PJ'!$D29&amp;'Service PJ'!$B29&amp;'Service PJ'!$A29&amp;"*",'EPA_US9RT techs'!$A$2:$I$1722,9,FALSE),"")</f>
        <v/>
      </c>
      <c r="AX31" s="14" t="str">
        <f>IFERROR(VLOOKUP($AG$1&amp;'Service PJ'!$D29&amp;'Service PJ'!$B29&amp;'Service PJ'!$A29&amp;"*",'EPA_US9RT techs'!$A$2:$I$1722,9,FALSE),"")</f>
        <v/>
      </c>
      <c r="AY31" s="14" t="str">
        <f>IFERROR(VLOOKUP($AG$1&amp;'Service PJ'!$D29&amp;'Service PJ'!$B29&amp;'Service PJ'!$A29&amp;"*",'EPA_US9RT techs'!$A$2:$I$1722,9,FALSE),"")</f>
        <v/>
      </c>
      <c r="AZ31" s="14" t="str">
        <f>IFERROR(VLOOKUP($AG$1&amp;'Service PJ'!$D29&amp;'Service PJ'!$B29&amp;'Service PJ'!$A29&amp;"*",'EPA_US9RT techs'!$A$2:$I$1722,9,FALSE),"")</f>
        <v/>
      </c>
      <c r="BA31" s="14" t="str">
        <f>IFERROR(VLOOKUP($AG$1&amp;'Service PJ'!$D29&amp;'Service PJ'!$B29&amp;'Service PJ'!$A29&amp;"*",'EPA_US9RT techs'!$A$2:$I$1722,9,FALSE),"")</f>
        <v/>
      </c>
      <c r="BB31" s="14" t="str">
        <f>IFERROR(VLOOKUP($AG$1&amp;'Service PJ'!$D29&amp;'Service PJ'!$B29&amp;'Service PJ'!$A29&amp;"*",'EPA_US9RT techs'!$A$2:$I$1722,9,FALSE),"")</f>
        <v/>
      </c>
      <c r="BC31" s="14" t="str">
        <f>IFERROR(VLOOKUP($AG$1&amp;'Service PJ'!$D29&amp;'Service PJ'!$B29&amp;'Service PJ'!$A29&amp;"*",'EPA_US9RT techs'!$A$2:$I$1722,9,FALSE),"")</f>
        <v/>
      </c>
      <c r="BD31" s="14" t="str">
        <f>IFERROR(VLOOKUP($AG$1&amp;'Service PJ'!$D29&amp;'Service PJ'!$B29&amp;'Service PJ'!$A29&amp;"*",'EPA_US9RT techs'!$A$2:$I$1722,9,FALSE),"")</f>
        <v/>
      </c>
      <c r="BE31" s="14" t="str">
        <f>IFERROR(VLOOKUP($AG$1&amp;'Service PJ'!$D29&amp;'Service PJ'!$B29&amp;'Service PJ'!$A29&amp;"*",'EPA_US9RT techs'!$A$2:$I$1722,9,FALSE),"")</f>
        <v/>
      </c>
      <c r="BF31" s="14" t="str">
        <f>IFERROR(VLOOKUP($AG$1&amp;'Service PJ'!$D29&amp;'Service PJ'!$B29&amp;'Service PJ'!$A29&amp;"*",'EPA_US9RT techs'!$A$2:$I$1722,9,FALSE),"")</f>
        <v/>
      </c>
      <c r="BG31" s="14" t="str">
        <f>IFERROR(VLOOKUP($AG$1&amp;'Service PJ'!$D29&amp;'Service PJ'!$B29&amp;'Service PJ'!$A29&amp;"*",'EPA_US9RT techs'!$A$2:$I$1722,9,FALSE),"")</f>
        <v/>
      </c>
      <c r="BH31" s="14" t="str">
        <f>IFERROR(VLOOKUP($AG$1&amp;'Service PJ'!$D29&amp;'Service PJ'!$B29&amp;'Service PJ'!$A29&amp;"*",'EPA_US9RT techs'!$A$2:$I$1722,9,FALSE),"")</f>
        <v/>
      </c>
      <c r="BI31" s="14" t="str">
        <f>IFERROR(VLOOKUP($AG$1&amp;'Service PJ'!$D29&amp;'Service PJ'!$B29&amp;'Service PJ'!$A29&amp;"*",'EPA_US9RT techs'!$A$2:$I$1722,9,FALSE),"")</f>
        <v/>
      </c>
      <c r="BJ31" s="14" t="str">
        <f>IFERROR(VLOOKUP($AG$1&amp;'Service PJ'!$D29&amp;'Service PJ'!$B29&amp;'Service PJ'!$A29&amp;"*",'EPA_US9RT techs'!$A$2:$I$1722,9,FALSE),"")</f>
        <v/>
      </c>
      <c r="BK31" s="14" t="str">
        <f>IFERROR(VLOOKUP($AG$1&amp;'Service PJ'!$D29&amp;'Service PJ'!$B29&amp;'Service PJ'!$A29&amp;"*",'EPA_US9RT techs'!$A$2:$I$1722,9,FALSE),"")</f>
        <v/>
      </c>
      <c r="BM31" t="str">
        <f>IF(SUM(BN31:CD31)=0,"\I:",'Service PJ'!$D29&amp;"_"&amp;'Service PJ'!$E29&amp;"_"&amp;'Service PJ'!$C29)</f>
        <v>\I:</v>
      </c>
      <c r="BN31" s="14" t="str">
        <f>IFERROR(VLOOKUP($BM$1&amp;'Service PJ'!$D29&amp;'Service PJ'!$B29&amp;'Service PJ'!$A29&amp;"*",'EPA_US9RT techs'!$A$2:$I$1722,9,FALSE),"")</f>
        <v/>
      </c>
      <c r="BO31" s="14" t="str">
        <f>IFERROR(VLOOKUP($BM$1&amp;'Service PJ'!$D29&amp;'Service PJ'!$B29&amp;'Service PJ'!$A29&amp;"*",'EPA_US9RT techs'!$A$2:$I$1722,9,FALSE),"")</f>
        <v/>
      </c>
      <c r="BP31" s="14" t="str">
        <f>IFERROR(VLOOKUP($BM$1&amp;'Service PJ'!$D29&amp;'Service PJ'!$B29&amp;'Service PJ'!$A29&amp;"*",'EPA_US9RT techs'!$A$2:$I$1722,9,FALSE),"")</f>
        <v/>
      </c>
      <c r="BQ31" s="14" t="str">
        <f>IFERROR(VLOOKUP($BM$1&amp;'Service PJ'!$D29&amp;'Service PJ'!$B29&amp;'Service PJ'!$A29&amp;"*",'EPA_US9RT techs'!$A$2:$I$1722,9,FALSE),"")</f>
        <v/>
      </c>
      <c r="BR31" s="14" t="str">
        <f>IFERROR(VLOOKUP($BM$1&amp;'Service PJ'!$D29&amp;'Service PJ'!$B29&amp;'Service PJ'!$A29&amp;"*",'EPA_US9RT techs'!$A$2:$I$1722,9,FALSE),"")</f>
        <v/>
      </c>
      <c r="BS31" s="14" t="str">
        <f>IFERROR(VLOOKUP($BM$1&amp;'Service PJ'!$D29&amp;'Service PJ'!$B29&amp;'Service PJ'!$A29&amp;"*",'EPA_US9RT techs'!$A$2:$I$1722,9,FALSE),"")</f>
        <v/>
      </c>
      <c r="BT31" s="14" t="str">
        <f>IFERROR(VLOOKUP($BM$1&amp;'Service PJ'!$D29&amp;'Service PJ'!$B29&amp;'Service PJ'!$A29&amp;"*",'EPA_US9RT techs'!$A$2:$I$1722,9,FALSE),"")</f>
        <v/>
      </c>
      <c r="BU31" s="14" t="str">
        <f>IFERROR(VLOOKUP($BM$1&amp;'Service PJ'!$D29&amp;'Service PJ'!$B29&amp;'Service PJ'!$A29&amp;"*",'EPA_US9RT techs'!$A$2:$I$1722,9,FALSE),"")</f>
        <v/>
      </c>
      <c r="BV31" s="14" t="str">
        <f>IFERROR(VLOOKUP($BM$1&amp;'Service PJ'!$D29&amp;'Service PJ'!$B29&amp;'Service PJ'!$A29&amp;"*",'EPA_US9RT techs'!$A$2:$I$1722,9,FALSE),"")</f>
        <v/>
      </c>
      <c r="BW31" s="14" t="str">
        <f>IFERROR(VLOOKUP($BM$1&amp;'Service PJ'!$D29&amp;'Service PJ'!$B29&amp;'Service PJ'!$A29&amp;"*",'EPA_US9RT techs'!$A$2:$I$1722,9,FALSE),"")</f>
        <v/>
      </c>
      <c r="BX31" s="14" t="str">
        <f>IFERROR(VLOOKUP($BM$1&amp;'Service PJ'!$D29&amp;'Service PJ'!$B29&amp;'Service PJ'!$A29&amp;"*",'EPA_US9RT techs'!$A$2:$I$1722,9,FALSE),"")</f>
        <v/>
      </c>
      <c r="BY31" s="14" t="str">
        <f>IFERROR(VLOOKUP($BM$1&amp;'Service PJ'!$D29&amp;'Service PJ'!$B29&amp;'Service PJ'!$A29&amp;"*",'EPA_US9RT techs'!$A$2:$I$1722,9,FALSE),"")</f>
        <v/>
      </c>
      <c r="BZ31" s="14" t="str">
        <f>IFERROR(VLOOKUP($BM$1&amp;'Service PJ'!$D29&amp;'Service PJ'!$B29&amp;'Service PJ'!$A29&amp;"*",'EPA_US9RT techs'!$A$2:$I$1722,9,FALSE),"")</f>
        <v/>
      </c>
      <c r="CA31" s="14" t="str">
        <f>IFERROR(VLOOKUP($BM$1&amp;'Service PJ'!$D29&amp;'Service PJ'!$B29&amp;'Service PJ'!$A29&amp;"*",'EPA_US9RT techs'!$A$2:$I$1722,9,FALSE),"")</f>
        <v/>
      </c>
      <c r="CB31" s="14" t="str">
        <f>IFERROR(VLOOKUP($BM$1&amp;'Service PJ'!$D29&amp;'Service PJ'!$B29&amp;'Service PJ'!$A29&amp;"*",'EPA_US9RT techs'!$A$2:$I$1722,9,FALSE),"")</f>
        <v/>
      </c>
      <c r="CC31" s="14" t="str">
        <f>IFERROR(VLOOKUP($BM$1&amp;'Service PJ'!$D29&amp;'Service PJ'!$B29&amp;'Service PJ'!$A29&amp;"*",'EPA_US9RT techs'!$A$2:$I$1722,9,FALSE),"")</f>
        <v/>
      </c>
      <c r="CD31" s="14" t="str">
        <f>IFERROR(VLOOKUP($BM$1&amp;'Service PJ'!$D29&amp;'Service PJ'!$B29&amp;'Service PJ'!$A29&amp;"*",'EPA_US9RT techs'!$A$2:$I$1722,9,FALSE),"")</f>
        <v/>
      </c>
      <c r="CE31" s="14" t="str">
        <f>IFERROR(VLOOKUP($BM$1&amp;'Service PJ'!$D29&amp;'Service PJ'!$B29&amp;'Service PJ'!$A29&amp;"*",'EPA_US9RT techs'!$A$2:$I$1722,9,FALSE),"")</f>
        <v/>
      </c>
      <c r="CF31" s="14" t="str">
        <f>IFERROR(VLOOKUP($BM$1&amp;'Service PJ'!$D29&amp;'Service PJ'!$B29&amp;'Service PJ'!$A29&amp;"*",'EPA_US9RT techs'!$A$2:$I$1722,9,FALSE),"")</f>
        <v/>
      </c>
      <c r="CG31" s="14" t="str">
        <f>IFERROR(VLOOKUP($BM$1&amp;'Service PJ'!$D29&amp;'Service PJ'!$B29&amp;'Service PJ'!$A29&amp;"*",'EPA_US9RT techs'!$A$2:$I$1722,9,FALSE),"")</f>
        <v/>
      </c>
      <c r="CH31" s="14" t="str">
        <f>IFERROR(VLOOKUP($BM$1&amp;'Service PJ'!$D29&amp;'Service PJ'!$B29&amp;'Service PJ'!$A29&amp;"*",'EPA_US9RT techs'!$A$2:$I$1722,9,FALSE),"")</f>
        <v/>
      </c>
      <c r="CI31" s="14" t="str">
        <f>IFERROR(VLOOKUP($BM$1&amp;'Service PJ'!$D29&amp;'Service PJ'!$B29&amp;'Service PJ'!$A29&amp;"*",'EPA_US9RT techs'!$A$2:$I$1722,9,FALSE),"")</f>
        <v/>
      </c>
      <c r="CJ31" s="14" t="str">
        <f>IFERROR(VLOOKUP($BM$1&amp;'Service PJ'!$D29&amp;'Service PJ'!$B29&amp;'Service PJ'!$A29&amp;"*",'EPA_US9RT techs'!$A$2:$I$1722,9,FALSE),"")</f>
        <v/>
      </c>
      <c r="CK31" s="14" t="str">
        <f>IFERROR(VLOOKUP($BM$1&amp;'Service PJ'!$D29&amp;'Service PJ'!$B29&amp;'Service PJ'!$A29&amp;"*",'EPA_US9RT techs'!$A$2:$I$1722,9,FALSE),"")</f>
        <v/>
      </c>
      <c r="CL31" s="14" t="str">
        <f>IFERROR(VLOOKUP($BM$1&amp;'Service PJ'!$D29&amp;'Service PJ'!$B29&amp;'Service PJ'!$A29&amp;"*",'EPA_US9RT techs'!$A$2:$I$1722,9,FALSE),"")</f>
        <v/>
      </c>
      <c r="CM31" s="14" t="str">
        <f>IFERROR(VLOOKUP($BM$1&amp;'Service PJ'!$D29&amp;'Service PJ'!$B29&amp;'Service PJ'!$A29&amp;"*",'EPA_US9RT techs'!$A$2:$I$1722,9,FALSE),"")</f>
        <v/>
      </c>
      <c r="CN31" s="14" t="str">
        <f>IFERROR(VLOOKUP($BM$1&amp;'Service PJ'!$D29&amp;'Service PJ'!$B29&amp;'Service PJ'!$A29&amp;"*",'EPA_US9RT techs'!$A$2:$I$1722,9,FALSE),"")</f>
        <v/>
      </c>
      <c r="CO31" s="14" t="str">
        <f>IFERROR(VLOOKUP($BM$1&amp;'Service PJ'!$D29&amp;'Service PJ'!$B29&amp;'Service PJ'!$A29&amp;"*",'EPA_US9RT techs'!$A$2:$I$1722,9,FALSE),"")</f>
        <v/>
      </c>
      <c r="CP31" s="14" t="str">
        <f>IFERROR(VLOOKUP($BM$1&amp;'Service PJ'!$D29&amp;'Service PJ'!$B29&amp;'Service PJ'!$A29&amp;"*",'EPA_US9RT techs'!$A$2:$I$1722,9,FALSE),"")</f>
        <v/>
      </c>
      <c r="CQ31" s="14" t="str">
        <f>IFERROR(VLOOKUP($BM$1&amp;'Service PJ'!$D29&amp;'Service PJ'!$B29&amp;'Service PJ'!$A29&amp;"*",'EPA_US9RT techs'!$A$2:$I$1722,9,FALSE),"")</f>
        <v/>
      </c>
      <c r="CS31" t="str">
        <f>IF(SUM(CT31:DJ31)=0,"\I:",'Service PJ'!$D29&amp;"_"&amp;'Service PJ'!$E29&amp;"_"&amp;'Service PJ'!$C29)</f>
        <v>\I:</v>
      </c>
      <c r="CT31" s="2" t="str">
        <f>IFERROR(VLOOKUP($CS$1&amp;'Service PJ'!$D29&amp;'Service PJ'!$B29&amp;'Service PJ'!$A29&amp;"*",'EPA_US9RT techs'!$A$2:$I$1722,9,FALSE),"")</f>
        <v/>
      </c>
      <c r="CU31" s="2" t="str">
        <f>IFERROR(VLOOKUP($CS$1&amp;'Service PJ'!$D29&amp;'Service PJ'!$B29&amp;'Service PJ'!$A29&amp;"*",'EPA_US9RT techs'!$A$2:$I$1722,9,FALSE),"")</f>
        <v/>
      </c>
      <c r="CV31" s="2" t="str">
        <f>IFERROR(VLOOKUP($CS$1&amp;'Service PJ'!$D29&amp;'Service PJ'!$B29&amp;'Service PJ'!$A29&amp;"*",'EPA_US9RT techs'!$A$2:$I$1722,9,FALSE),"")</f>
        <v/>
      </c>
      <c r="CW31" s="2" t="str">
        <f>IFERROR(VLOOKUP($CS$1&amp;'Service PJ'!$D29&amp;'Service PJ'!$B29&amp;'Service PJ'!$A29&amp;"*",'EPA_US9RT techs'!$A$2:$I$1722,9,FALSE),"")</f>
        <v/>
      </c>
      <c r="CX31" s="2" t="str">
        <f>IFERROR(VLOOKUP($CS$1&amp;'Service PJ'!$D29&amp;'Service PJ'!$B29&amp;'Service PJ'!$A29&amp;"*",'EPA_US9RT techs'!$A$2:$I$1722,9,FALSE),"")</f>
        <v/>
      </c>
      <c r="CY31" s="2" t="str">
        <f>IFERROR(VLOOKUP($CS$1&amp;'Service PJ'!$D29&amp;'Service PJ'!$B29&amp;'Service PJ'!$A29&amp;"*",'EPA_US9RT techs'!$A$2:$I$1722,9,FALSE),"")</f>
        <v/>
      </c>
      <c r="CZ31" s="2" t="str">
        <f>IFERROR(VLOOKUP($CS$1&amp;'Service PJ'!$D29&amp;'Service PJ'!$B29&amp;'Service PJ'!$A29&amp;"*",'EPA_US9RT techs'!$A$2:$I$1722,9,FALSE),"")</f>
        <v/>
      </c>
      <c r="DA31" s="2" t="str">
        <f>IFERROR(VLOOKUP($CS$1&amp;'Service PJ'!$D29&amp;'Service PJ'!$B29&amp;'Service PJ'!$A29&amp;"*",'EPA_US9RT techs'!$A$2:$I$1722,9,FALSE),"")</f>
        <v/>
      </c>
      <c r="DB31" s="2" t="str">
        <f>IFERROR(VLOOKUP($CS$1&amp;'Service PJ'!$D29&amp;'Service PJ'!$B29&amp;'Service PJ'!$A29&amp;"*",'EPA_US9RT techs'!$A$2:$I$1722,9,FALSE),"")</f>
        <v/>
      </c>
      <c r="DC31" s="2" t="str">
        <f>IFERROR(VLOOKUP($CS$1&amp;'Service PJ'!$D29&amp;'Service PJ'!$B29&amp;'Service PJ'!$A29&amp;"*",'EPA_US9RT techs'!$A$2:$I$1722,9,FALSE),"")</f>
        <v/>
      </c>
      <c r="DD31" s="2" t="str">
        <f>IFERROR(VLOOKUP($CS$1&amp;'Service PJ'!$D29&amp;'Service PJ'!$B29&amp;'Service PJ'!$A29&amp;"*",'EPA_US9RT techs'!$A$2:$I$1722,9,FALSE),"")</f>
        <v/>
      </c>
      <c r="DE31" s="2" t="str">
        <f>IFERROR(VLOOKUP($CS$1&amp;'Service PJ'!$D29&amp;'Service PJ'!$B29&amp;'Service PJ'!$A29&amp;"*",'EPA_US9RT techs'!$A$2:$I$1722,9,FALSE),"")</f>
        <v/>
      </c>
      <c r="DF31" s="2" t="str">
        <f>IFERROR(VLOOKUP($CS$1&amp;'Service PJ'!$D29&amp;'Service PJ'!$B29&amp;'Service PJ'!$A29&amp;"*",'EPA_US9RT techs'!$A$2:$I$1722,9,FALSE),"")</f>
        <v/>
      </c>
      <c r="DG31" s="2" t="str">
        <f>IFERROR(VLOOKUP($CS$1&amp;'Service PJ'!$D29&amp;'Service PJ'!$B29&amp;'Service PJ'!$A29&amp;"*",'EPA_US9RT techs'!$A$2:$I$1722,9,FALSE),"")</f>
        <v/>
      </c>
      <c r="DH31" s="2" t="str">
        <f>IFERROR(VLOOKUP($CS$1&amp;'Service PJ'!$D29&amp;'Service PJ'!$B29&amp;'Service PJ'!$A29&amp;"*",'EPA_US9RT techs'!$A$2:$I$1722,9,FALSE),"")</f>
        <v/>
      </c>
      <c r="DI31" s="2" t="str">
        <f>IFERROR(VLOOKUP($CS$1&amp;'Service PJ'!$D29&amp;'Service PJ'!$B29&amp;'Service PJ'!$A29&amp;"*",'EPA_US9RT techs'!$A$2:$I$1722,9,FALSE),"")</f>
        <v/>
      </c>
      <c r="DJ31" s="2" t="str">
        <f>IFERROR(VLOOKUP($CS$1&amp;'Service PJ'!$D29&amp;'Service PJ'!$B29&amp;'Service PJ'!$A29&amp;"*",'EPA_US9RT techs'!$A$2:$I$1722,9,FALSE),"")</f>
        <v/>
      </c>
      <c r="DK31" s="2" t="str">
        <f>IFERROR(VLOOKUP($CS$1&amp;'Service PJ'!$D29&amp;'Service PJ'!$B29&amp;'Service PJ'!$A29&amp;"*",'EPA_US9RT techs'!$A$2:$I$1722,9,FALSE),"")</f>
        <v/>
      </c>
      <c r="DL31" s="2" t="str">
        <f>IFERROR(VLOOKUP($CS$1&amp;'Service PJ'!$D29&amp;'Service PJ'!$B29&amp;'Service PJ'!$A29&amp;"*",'EPA_US9RT techs'!$A$2:$I$1722,9,FALSE),"")</f>
        <v/>
      </c>
      <c r="DM31" s="2" t="str">
        <f>IFERROR(VLOOKUP($CS$1&amp;'Service PJ'!$D29&amp;'Service PJ'!$B29&amp;'Service PJ'!$A29&amp;"*",'EPA_US9RT techs'!$A$2:$I$1722,9,FALSE),"")</f>
        <v/>
      </c>
      <c r="DN31" s="2" t="str">
        <f>IFERROR(VLOOKUP($CS$1&amp;'Service PJ'!$D29&amp;'Service PJ'!$B29&amp;'Service PJ'!$A29&amp;"*",'EPA_US9RT techs'!$A$2:$I$1722,9,FALSE),"")</f>
        <v/>
      </c>
      <c r="DO31" s="2" t="str">
        <f>IFERROR(VLOOKUP($CS$1&amp;'Service PJ'!$D29&amp;'Service PJ'!$B29&amp;'Service PJ'!$A29&amp;"*",'EPA_US9RT techs'!$A$2:$I$1722,9,FALSE),"")</f>
        <v/>
      </c>
      <c r="DP31" s="2" t="str">
        <f>IFERROR(VLOOKUP($CS$1&amp;'Service PJ'!$D29&amp;'Service PJ'!$B29&amp;'Service PJ'!$A29&amp;"*",'EPA_US9RT techs'!$A$2:$I$1722,9,FALSE),"")</f>
        <v/>
      </c>
      <c r="DQ31" s="2" t="str">
        <f>IFERROR(VLOOKUP($CS$1&amp;'Service PJ'!$D29&amp;'Service PJ'!$B29&amp;'Service PJ'!$A29&amp;"*",'EPA_US9RT techs'!$A$2:$I$1722,9,FALSE),"")</f>
        <v/>
      </c>
      <c r="DR31" s="2" t="str">
        <f>IFERROR(VLOOKUP($CS$1&amp;'Service PJ'!$D29&amp;'Service PJ'!$B29&amp;'Service PJ'!$A29&amp;"*",'EPA_US9RT techs'!$A$2:$I$1722,9,FALSE),"")</f>
        <v/>
      </c>
      <c r="DS31" s="2" t="str">
        <f>IFERROR(VLOOKUP($CS$1&amp;'Service PJ'!$D29&amp;'Service PJ'!$B29&amp;'Service PJ'!$A29&amp;"*",'EPA_US9RT techs'!$A$2:$I$1722,9,FALSE),"")</f>
        <v/>
      </c>
      <c r="DT31" s="2" t="str">
        <f>IFERROR(VLOOKUP($CS$1&amp;'Service PJ'!$D29&amp;'Service PJ'!$B29&amp;'Service PJ'!$A29&amp;"*",'EPA_US9RT techs'!$A$2:$I$1722,9,FALSE),"")</f>
        <v/>
      </c>
      <c r="DU31" s="2" t="str">
        <f>IFERROR(VLOOKUP($CS$1&amp;'Service PJ'!$D29&amp;'Service PJ'!$B29&amp;'Service PJ'!$A29&amp;"*",'EPA_US9RT techs'!$A$2:$I$1722,9,FALSE),"")</f>
        <v/>
      </c>
      <c r="DV31" s="2" t="str">
        <f>IFERROR(VLOOKUP($CS$1&amp;'Service PJ'!$D29&amp;'Service PJ'!$B29&amp;'Service PJ'!$A29&amp;"*",'EPA_US9RT techs'!$A$2:$I$1722,9,FALSE),"")</f>
        <v/>
      </c>
      <c r="DW31" s="2" t="str">
        <f>IFERROR(VLOOKUP($CS$1&amp;'Service PJ'!$D29&amp;'Service PJ'!$B29&amp;'Service PJ'!$A29&amp;"*",'EPA_US9RT techs'!$A$2:$I$1722,9,FALSE),"")</f>
        <v/>
      </c>
    </row>
    <row r="32" spans="1:127" x14ac:dyDescent="0.45">
      <c r="A32" t="str">
        <f>IF(SUM(B32:R32)=0,"\I:",'Service PJ'!$D30&amp;"_"&amp;'Service PJ'!$E30&amp;"_"&amp;'Service PJ'!$C30)</f>
        <v>ITM_PRH_ELC</v>
      </c>
      <c r="B32" s="14">
        <f>IFERROR(VLOOKUP($A$1&amp;'Service PJ'!$D30&amp;'Service PJ'!$B30&amp;'Service PJ'!$A30&amp;"*",'EPA_US9RT techs'!$A$2:$I$1722,9,FALSE),"")</f>
        <v>23.258871992300001</v>
      </c>
      <c r="C32" s="14">
        <f>IFERROR(VLOOKUP($A$1&amp;'Service PJ'!$D30&amp;'Service PJ'!$B30&amp;'Service PJ'!$A30&amp;"*",'EPA_US9RT techs'!$A$2:$I$1722,9,FALSE),"")</f>
        <v>23.258871992300001</v>
      </c>
      <c r="D32" s="14">
        <f>IFERROR(VLOOKUP($A$1&amp;'Service PJ'!$D30&amp;'Service PJ'!$B30&amp;'Service PJ'!$A30&amp;"*",'EPA_US9RT techs'!$A$2:$I$1722,9,FALSE),"")</f>
        <v>23.258871992300001</v>
      </c>
      <c r="E32" s="14">
        <f>IFERROR(VLOOKUP($A$1&amp;'Service PJ'!$D30&amp;'Service PJ'!$B30&amp;'Service PJ'!$A30&amp;"*",'EPA_US9RT techs'!$A$2:$I$1722,9,FALSE),"")</f>
        <v>23.258871992300001</v>
      </c>
      <c r="F32" s="14">
        <f>IFERROR(VLOOKUP($A$1&amp;'Service PJ'!$D30&amp;'Service PJ'!$B30&amp;'Service PJ'!$A30&amp;"*",'EPA_US9RT techs'!$A$2:$I$1722,9,FALSE),"")</f>
        <v>23.258871992300001</v>
      </c>
      <c r="G32" s="14">
        <f>IFERROR(VLOOKUP($A$1&amp;'Service PJ'!$D30&amp;'Service PJ'!$B30&amp;'Service PJ'!$A30&amp;"*",'EPA_US9RT techs'!$A$2:$I$1722,9,FALSE),"")</f>
        <v>23.258871992300001</v>
      </c>
      <c r="H32" s="14">
        <f>IFERROR(VLOOKUP($A$1&amp;'Service PJ'!$D30&amp;'Service PJ'!$B30&amp;'Service PJ'!$A30&amp;"*",'EPA_US9RT techs'!$A$2:$I$1722,9,FALSE),"")</f>
        <v>23.258871992300001</v>
      </c>
      <c r="I32" s="14">
        <f>IFERROR(VLOOKUP($A$1&amp;'Service PJ'!$D30&amp;'Service PJ'!$B30&amp;'Service PJ'!$A30&amp;"*",'EPA_US9RT techs'!$A$2:$I$1722,9,FALSE),"")</f>
        <v>23.258871992300001</v>
      </c>
      <c r="J32" s="14">
        <f>IFERROR(VLOOKUP($A$1&amp;'Service PJ'!$D30&amp;'Service PJ'!$B30&amp;'Service PJ'!$A30&amp;"*",'EPA_US9RT techs'!$A$2:$I$1722,9,FALSE),"")</f>
        <v>23.258871992300001</v>
      </c>
      <c r="K32" s="14">
        <f>IFERROR(VLOOKUP($A$1&amp;'Service PJ'!$D30&amp;'Service PJ'!$B30&amp;'Service PJ'!$A30&amp;"*",'EPA_US9RT techs'!$A$2:$I$1722,9,FALSE),"")</f>
        <v>23.258871992300001</v>
      </c>
      <c r="L32" s="14">
        <f>IFERROR(VLOOKUP($A$1&amp;'Service PJ'!$D30&amp;'Service PJ'!$B30&amp;'Service PJ'!$A30&amp;"*",'EPA_US9RT techs'!$A$2:$I$1722,9,FALSE),"")</f>
        <v>23.258871992300001</v>
      </c>
      <c r="M32" s="14">
        <f>IFERROR(VLOOKUP($A$1&amp;'Service PJ'!$D30&amp;'Service PJ'!$B30&amp;'Service PJ'!$A30&amp;"*",'EPA_US9RT techs'!$A$2:$I$1722,9,FALSE),"")</f>
        <v>23.258871992300001</v>
      </c>
      <c r="N32" s="14">
        <f>IFERROR(VLOOKUP($A$1&amp;'Service PJ'!$D30&amp;'Service PJ'!$B30&amp;'Service PJ'!$A30&amp;"*",'EPA_US9RT techs'!$A$2:$I$1722,9,FALSE),"")</f>
        <v>23.258871992300001</v>
      </c>
      <c r="O32" s="14">
        <f>IFERROR(VLOOKUP($A$1&amp;'Service PJ'!$D30&amp;'Service PJ'!$B30&amp;'Service PJ'!$A30&amp;"*",'EPA_US9RT techs'!$A$2:$I$1722,9,FALSE),"")</f>
        <v>23.258871992300001</v>
      </c>
      <c r="P32" s="14">
        <f>IFERROR(VLOOKUP($A$1&amp;'Service PJ'!$D30&amp;'Service PJ'!$B30&amp;'Service PJ'!$A30&amp;"*",'EPA_US9RT techs'!$A$2:$I$1722,9,FALSE),"")</f>
        <v>23.258871992300001</v>
      </c>
      <c r="Q32" s="14">
        <f>IFERROR(VLOOKUP($A$1&amp;'Service PJ'!$D30&amp;'Service PJ'!$B30&amp;'Service PJ'!$A30&amp;"*",'EPA_US9RT techs'!$A$2:$I$1722,9,FALSE),"")</f>
        <v>23.258871992300001</v>
      </c>
      <c r="R32" s="14">
        <f>IFERROR(VLOOKUP($A$1&amp;'Service PJ'!$D30&amp;'Service PJ'!$B30&amp;'Service PJ'!$A30&amp;"*",'EPA_US9RT techs'!$A$2:$I$1722,9,FALSE),"")</f>
        <v>23.258871992300001</v>
      </c>
      <c r="S32" s="14">
        <f>IFERROR(VLOOKUP($A$1&amp;'Service PJ'!$D30&amp;'Service PJ'!$B30&amp;'Service PJ'!$A30&amp;"*",'EPA_US9RT techs'!$A$2:$I$1722,9,FALSE),"")</f>
        <v>23.258871992300001</v>
      </c>
      <c r="T32" s="14">
        <f>IFERROR(VLOOKUP($A$1&amp;'Service PJ'!$D30&amp;'Service PJ'!$B30&amp;'Service PJ'!$A30&amp;"*",'EPA_US9RT techs'!$A$2:$I$1722,9,FALSE),"")</f>
        <v>23.258871992300001</v>
      </c>
      <c r="U32" s="14">
        <f>IFERROR(VLOOKUP($A$1&amp;'Service PJ'!$D30&amp;'Service PJ'!$B30&amp;'Service PJ'!$A30&amp;"*",'EPA_US9RT techs'!$A$2:$I$1722,9,FALSE),"")</f>
        <v>23.258871992300001</v>
      </c>
      <c r="V32" s="14">
        <f>IFERROR(VLOOKUP($A$1&amp;'Service PJ'!$D30&amp;'Service PJ'!$B30&amp;'Service PJ'!$A30&amp;"*",'EPA_US9RT techs'!$A$2:$I$1722,9,FALSE),"")</f>
        <v>23.258871992300001</v>
      </c>
      <c r="W32" s="14">
        <f>IFERROR(VLOOKUP($A$1&amp;'Service PJ'!$D30&amp;'Service PJ'!$B30&amp;'Service PJ'!$A30&amp;"*",'EPA_US9RT techs'!$A$2:$I$1722,9,FALSE),"")</f>
        <v>23.258871992300001</v>
      </c>
      <c r="X32" s="14">
        <f>IFERROR(VLOOKUP($A$1&amp;'Service PJ'!$D30&amp;'Service PJ'!$B30&amp;'Service PJ'!$A30&amp;"*",'EPA_US9RT techs'!$A$2:$I$1722,9,FALSE),"")</f>
        <v>23.258871992300001</v>
      </c>
      <c r="Y32" s="14">
        <f>IFERROR(VLOOKUP($A$1&amp;'Service PJ'!$D30&amp;'Service PJ'!$B30&amp;'Service PJ'!$A30&amp;"*",'EPA_US9RT techs'!$A$2:$I$1722,9,FALSE),"")</f>
        <v>23.258871992300001</v>
      </c>
      <c r="Z32" s="14">
        <f>IFERROR(VLOOKUP($A$1&amp;'Service PJ'!$D30&amp;'Service PJ'!$B30&amp;'Service PJ'!$A30&amp;"*",'EPA_US9RT techs'!$A$2:$I$1722,9,FALSE),"")</f>
        <v>23.258871992300001</v>
      </c>
      <c r="AA32" s="14">
        <f>IFERROR(VLOOKUP($A$1&amp;'Service PJ'!$D30&amp;'Service PJ'!$B30&amp;'Service PJ'!$A30&amp;"*",'EPA_US9RT techs'!$A$2:$I$1722,9,FALSE),"")</f>
        <v>23.258871992300001</v>
      </c>
      <c r="AB32" s="14">
        <f>IFERROR(VLOOKUP($A$1&amp;'Service PJ'!$D30&amp;'Service PJ'!$B30&amp;'Service PJ'!$A30&amp;"*",'EPA_US9RT techs'!$A$2:$I$1722,9,FALSE),"")</f>
        <v>23.258871992300001</v>
      </c>
      <c r="AC32" s="14">
        <f>IFERROR(VLOOKUP($A$1&amp;'Service PJ'!$D30&amp;'Service PJ'!$B30&amp;'Service PJ'!$A30&amp;"*",'EPA_US9RT techs'!$A$2:$I$1722,9,FALSE),"")</f>
        <v>23.258871992300001</v>
      </c>
      <c r="AD32" s="14">
        <f>IFERROR(VLOOKUP($A$1&amp;'Service PJ'!$D30&amp;'Service PJ'!$B30&amp;'Service PJ'!$A30&amp;"*",'EPA_US9RT techs'!$A$2:$I$1722,9,FALSE),"")</f>
        <v>23.258871992300001</v>
      </c>
      <c r="AE32" s="14">
        <f>IFERROR(VLOOKUP($A$1&amp;'Service PJ'!$D30&amp;'Service PJ'!$B30&amp;'Service PJ'!$A30&amp;"*",'EPA_US9RT techs'!$A$2:$I$1722,9,FALSE),"")</f>
        <v>23.258871992300001</v>
      </c>
      <c r="AG32" t="str">
        <f>IF(SUM(AH32:AX32)=0,"\I:",'Service PJ'!$D30&amp;"_"&amp;'Service PJ'!$E30&amp;"_"&amp;'Service PJ'!$C30)</f>
        <v>ITM_PRH_ELC</v>
      </c>
      <c r="AH32" s="14">
        <f>IFERROR(VLOOKUP($AG$1&amp;'Service PJ'!$D30&amp;'Service PJ'!$B30&amp;'Service PJ'!$A30&amp;"*",'EPA_US9RT techs'!$A$2:$I$1722,9,FALSE),"")</f>
        <v>3.0236533589999999</v>
      </c>
      <c r="AI32" s="14">
        <f>IFERROR(VLOOKUP($AG$1&amp;'Service PJ'!$D30&amp;'Service PJ'!$B30&amp;'Service PJ'!$A30&amp;"*",'EPA_US9RT techs'!$A$2:$I$1722,9,FALSE),"")</f>
        <v>3.0236533589999999</v>
      </c>
      <c r="AJ32" s="14">
        <f>IFERROR(VLOOKUP($AG$1&amp;'Service PJ'!$D30&amp;'Service PJ'!$B30&amp;'Service PJ'!$A30&amp;"*",'EPA_US9RT techs'!$A$2:$I$1722,9,FALSE),"")</f>
        <v>3.0236533589999999</v>
      </c>
      <c r="AK32" s="14">
        <f>IFERROR(VLOOKUP($AG$1&amp;'Service PJ'!$D30&amp;'Service PJ'!$B30&amp;'Service PJ'!$A30&amp;"*",'EPA_US9RT techs'!$A$2:$I$1722,9,FALSE),"")</f>
        <v>3.0236533589999999</v>
      </c>
      <c r="AL32" s="14">
        <f>IFERROR(VLOOKUP($AG$1&amp;'Service PJ'!$D30&amp;'Service PJ'!$B30&amp;'Service PJ'!$A30&amp;"*",'EPA_US9RT techs'!$A$2:$I$1722,9,FALSE),"")</f>
        <v>3.0236533589999999</v>
      </c>
      <c r="AM32" s="14">
        <f>IFERROR(VLOOKUP($AG$1&amp;'Service PJ'!$D30&amp;'Service PJ'!$B30&amp;'Service PJ'!$A30&amp;"*",'EPA_US9RT techs'!$A$2:$I$1722,9,FALSE),"")</f>
        <v>3.0236533589999999</v>
      </c>
      <c r="AN32" s="14">
        <f>IFERROR(VLOOKUP($AG$1&amp;'Service PJ'!$D30&amp;'Service PJ'!$B30&amp;'Service PJ'!$A30&amp;"*",'EPA_US9RT techs'!$A$2:$I$1722,9,FALSE),"")</f>
        <v>3.0236533589999999</v>
      </c>
      <c r="AO32" s="14">
        <f>IFERROR(VLOOKUP($AG$1&amp;'Service PJ'!$D30&amp;'Service PJ'!$B30&amp;'Service PJ'!$A30&amp;"*",'EPA_US9RT techs'!$A$2:$I$1722,9,FALSE),"")</f>
        <v>3.0236533589999999</v>
      </c>
      <c r="AP32" s="14">
        <f>IFERROR(VLOOKUP($AG$1&amp;'Service PJ'!$D30&amp;'Service PJ'!$B30&amp;'Service PJ'!$A30&amp;"*",'EPA_US9RT techs'!$A$2:$I$1722,9,FALSE),"")</f>
        <v>3.0236533589999999</v>
      </c>
      <c r="AQ32" s="14">
        <f>IFERROR(VLOOKUP($AG$1&amp;'Service PJ'!$D30&amp;'Service PJ'!$B30&amp;'Service PJ'!$A30&amp;"*",'EPA_US9RT techs'!$A$2:$I$1722,9,FALSE),"")</f>
        <v>3.0236533589999999</v>
      </c>
      <c r="AR32" s="14">
        <f>IFERROR(VLOOKUP($AG$1&amp;'Service PJ'!$D30&amp;'Service PJ'!$B30&amp;'Service PJ'!$A30&amp;"*",'EPA_US9RT techs'!$A$2:$I$1722,9,FALSE),"")</f>
        <v>3.0236533589999999</v>
      </c>
      <c r="AS32" s="14">
        <f>IFERROR(VLOOKUP($AG$1&amp;'Service PJ'!$D30&amp;'Service PJ'!$B30&amp;'Service PJ'!$A30&amp;"*",'EPA_US9RT techs'!$A$2:$I$1722,9,FALSE),"")</f>
        <v>3.0236533589999999</v>
      </c>
      <c r="AT32" s="14">
        <f>IFERROR(VLOOKUP($AG$1&amp;'Service PJ'!$D30&amp;'Service PJ'!$B30&amp;'Service PJ'!$A30&amp;"*",'EPA_US9RT techs'!$A$2:$I$1722,9,FALSE),"")</f>
        <v>3.0236533589999999</v>
      </c>
      <c r="AU32" s="14">
        <f>IFERROR(VLOOKUP($AG$1&amp;'Service PJ'!$D30&amp;'Service PJ'!$B30&amp;'Service PJ'!$A30&amp;"*",'EPA_US9RT techs'!$A$2:$I$1722,9,FALSE),"")</f>
        <v>3.0236533589999999</v>
      </c>
      <c r="AV32" s="14">
        <f>IFERROR(VLOOKUP($AG$1&amp;'Service PJ'!$D30&amp;'Service PJ'!$B30&amp;'Service PJ'!$A30&amp;"*",'EPA_US9RT techs'!$A$2:$I$1722,9,FALSE),"")</f>
        <v>3.0236533589999999</v>
      </c>
      <c r="AW32" s="14">
        <f>IFERROR(VLOOKUP($AG$1&amp;'Service PJ'!$D30&amp;'Service PJ'!$B30&amp;'Service PJ'!$A30&amp;"*",'EPA_US9RT techs'!$A$2:$I$1722,9,FALSE),"")</f>
        <v>3.0236533589999999</v>
      </c>
      <c r="AX32" s="14">
        <f>IFERROR(VLOOKUP($AG$1&amp;'Service PJ'!$D30&amp;'Service PJ'!$B30&amp;'Service PJ'!$A30&amp;"*",'EPA_US9RT techs'!$A$2:$I$1722,9,FALSE),"")</f>
        <v>3.0236533589999999</v>
      </c>
      <c r="AY32" s="14">
        <f>IFERROR(VLOOKUP($AG$1&amp;'Service PJ'!$D30&amp;'Service PJ'!$B30&amp;'Service PJ'!$A30&amp;"*",'EPA_US9RT techs'!$A$2:$I$1722,9,FALSE),"")</f>
        <v>3.0236533589999999</v>
      </c>
      <c r="AZ32" s="14">
        <f>IFERROR(VLOOKUP($AG$1&amp;'Service PJ'!$D30&amp;'Service PJ'!$B30&amp;'Service PJ'!$A30&amp;"*",'EPA_US9RT techs'!$A$2:$I$1722,9,FALSE),"")</f>
        <v>3.0236533589999999</v>
      </c>
      <c r="BA32" s="14">
        <f>IFERROR(VLOOKUP($AG$1&amp;'Service PJ'!$D30&amp;'Service PJ'!$B30&amp;'Service PJ'!$A30&amp;"*",'EPA_US9RT techs'!$A$2:$I$1722,9,FALSE),"")</f>
        <v>3.0236533589999999</v>
      </c>
      <c r="BB32" s="14">
        <f>IFERROR(VLOOKUP($AG$1&amp;'Service PJ'!$D30&amp;'Service PJ'!$B30&amp;'Service PJ'!$A30&amp;"*",'EPA_US9RT techs'!$A$2:$I$1722,9,FALSE),"")</f>
        <v>3.0236533589999999</v>
      </c>
      <c r="BC32" s="14">
        <f>IFERROR(VLOOKUP($AG$1&amp;'Service PJ'!$D30&amp;'Service PJ'!$B30&amp;'Service PJ'!$A30&amp;"*",'EPA_US9RT techs'!$A$2:$I$1722,9,FALSE),"")</f>
        <v>3.0236533589999999</v>
      </c>
      <c r="BD32" s="14">
        <f>IFERROR(VLOOKUP($AG$1&amp;'Service PJ'!$D30&amp;'Service PJ'!$B30&amp;'Service PJ'!$A30&amp;"*",'EPA_US9RT techs'!$A$2:$I$1722,9,FALSE),"")</f>
        <v>3.0236533589999999</v>
      </c>
      <c r="BE32" s="14">
        <f>IFERROR(VLOOKUP($AG$1&amp;'Service PJ'!$D30&amp;'Service PJ'!$B30&amp;'Service PJ'!$A30&amp;"*",'EPA_US9RT techs'!$A$2:$I$1722,9,FALSE),"")</f>
        <v>3.0236533589999999</v>
      </c>
      <c r="BF32" s="14">
        <f>IFERROR(VLOOKUP($AG$1&amp;'Service PJ'!$D30&amp;'Service PJ'!$B30&amp;'Service PJ'!$A30&amp;"*",'EPA_US9RT techs'!$A$2:$I$1722,9,FALSE),"")</f>
        <v>3.0236533589999999</v>
      </c>
      <c r="BG32" s="14">
        <f>IFERROR(VLOOKUP($AG$1&amp;'Service PJ'!$D30&amp;'Service PJ'!$B30&amp;'Service PJ'!$A30&amp;"*",'EPA_US9RT techs'!$A$2:$I$1722,9,FALSE),"")</f>
        <v>3.0236533589999999</v>
      </c>
      <c r="BH32" s="14">
        <f>IFERROR(VLOOKUP($AG$1&amp;'Service PJ'!$D30&amp;'Service PJ'!$B30&amp;'Service PJ'!$A30&amp;"*",'EPA_US9RT techs'!$A$2:$I$1722,9,FALSE),"")</f>
        <v>3.0236533589999999</v>
      </c>
      <c r="BI32" s="14">
        <f>IFERROR(VLOOKUP($AG$1&amp;'Service PJ'!$D30&amp;'Service PJ'!$B30&amp;'Service PJ'!$A30&amp;"*",'EPA_US9RT techs'!$A$2:$I$1722,9,FALSE),"")</f>
        <v>3.0236533589999999</v>
      </c>
      <c r="BJ32" s="14">
        <f>IFERROR(VLOOKUP($AG$1&amp;'Service PJ'!$D30&amp;'Service PJ'!$B30&amp;'Service PJ'!$A30&amp;"*",'EPA_US9RT techs'!$A$2:$I$1722,9,FALSE),"")</f>
        <v>3.0236533589999999</v>
      </c>
      <c r="BK32" s="14">
        <f>IFERROR(VLOOKUP($AG$1&amp;'Service PJ'!$D30&amp;'Service PJ'!$B30&amp;'Service PJ'!$A30&amp;"*",'EPA_US9RT techs'!$A$2:$I$1722,9,FALSE),"")</f>
        <v>3.0236533589999999</v>
      </c>
      <c r="BM32" t="str">
        <f>IF(SUM(BN32:CD32)=0,"\I:",'Service PJ'!$D30&amp;"_"&amp;'Service PJ'!$E30&amp;"_"&amp;'Service PJ'!$C30)</f>
        <v>\I:</v>
      </c>
      <c r="BN32" s="14" t="str">
        <f>IFERROR(VLOOKUP($BM$1&amp;'Service PJ'!$D30&amp;'Service PJ'!$B30&amp;'Service PJ'!$A30&amp;"*",'EPA_US9RT techs'!$A$2:$I$1722,9,FALSE),"")</f>
        <v/>
      </c>
      <c r="BO32" s="14" t="str">
        <f>IFERROR(VLOOKUP($BM$1&amp;'Service PJ'!$D30&amp;'Service PJ'!$B30&amp;'Service PJ'!$A30&amp;"*",'EPA_US9RT techs'!$A$2:$I$1722,9,FALSE),"")</f>
        <v/>
      </c>
      <c r="BP32" s="14" t="str">
        <f>IFERROR(VLOOKUP($BM$1&amp;'Service PJ'!$D30&amp;'Service PJ'!$B30&amp;'Service PJ'!$A30&amp;"*",'EPA_US9RT techs'!$A$2:$I$1722,9,FALSE),"")</f>
        <v/>
      </c>
      <c r="BQ32" s="14" t="str">
        <f>IFERROR(VLOOKUP($BM$1&amp;'Service PJ'!$D30&amp;'Service PJ'!$B30&amp;'Service PJ'!$A30&amp;"*",'EPA_US9RT techs'!$A$2:$I$1722,9,FALSE),"")</f>
        <v/>
      </c>
      <c r="BR32" s="14" t="str">
        <f>IFERROR(VLOOKUP($BM$1&amp;'Service PJ'!$D30&amp;'Service PJ'!$B30&amp;'Service PJ'!$A30&amp;"*",'EPA_US9RT techs'!$A$2:$I$1722,9,FALSE),"")</f>
        <v/>
      </c>
      <c r="BS32" s="14" t="str">
        <f>IFERROR(VLOOKUP($BM$1&amp;'Service PJ'!$D30&amp;'Service PJ'!$B30&amp;'Service PJ'!$A30&amp;"*",'EPA_US9RT techs'!$A$2:$I$1722,9,FALSE),"")</f>
        <v/>
      </c>
      <c r="BT32" s="14" t="str">
        <f>IFERROR(VLOOKUP($BM$1&amp;'Service PJ'!$D30&amp;'Service PJ'!$B30&amp;'Service PJ'!$A30&amp;"*",'EPA_US9RT techs'!$A$2:$I$1722,9,FALSE),"")</f>
        <v/>
      </c>
      <c r="BU32" s="14" t="str">
        <f>IFERROR(VLOOKUP($BM$1&amp;'Service PJ'!$D30&amp;'Service PJ'!$B30&amp;'Service PJ'!$A30&amp;"*",'EPA_US9RT techs'!$A$2:$I$1722,9,FALSE),"")</f>
        <v/>
      </c>
      <c r="BV32" s="14" t="str">
        <f>IFERROR(VLOOKUP($BM$1&amp;'Service PJ'!$D30&amp;'Service PJ'!$B30&amp;'Service PJ'!$A30&amp;"*",'EPA_US9RT techs'!$A$2:$I$1722,9,FALSE),"")</f>
        <v/>
      </c>
      <c r="BW32" s="14" t="str">
        <f>IFERROR(VLOOKUP($BM$1&amp;'Service PJ'!$D30&amp;'Service PJ'!$B30&amp;'Service PJ'!$A30&amp;"*",'EPA_US9RT techs'!$A$2:$I$1722,9,FALSE),"")</f>
        <v/>
      </c>
      <c r="BX32" s="14" t="str">
        <f>IFERROR(VLOOKUP($BM$1&amp;'Service PJ'!$D30&amp;'Service PJ'!$B30&amp;'Service PJ'!$A30&amp;"*",'EPA_US9RT techs'!$A$2:$I$1722,9,FALSE),"")</f>
        <v/>
      </c>
      <c r="BY32" s="14" t="str">
        <f>IFERROR(VLOOKUP($BM$1&amp;'Service PJ'!$D30&amp;'Service PJ'!$B30&amp;'Service PJ'!$A30&amp;"*",'EPA_US9RT techs'!$A$2:$I$1722,9,FALSE),"")</f>
        <v/>
      </c>
      <c r="BZ32" s="14" t="str">
        <f>IFERROR(VLOOKUP($BM$1&amp;'Service PJ'!$D30&amp;'Service PJ'!$B30&amp;'Service PJ'!$A30&amp;"*",'EPA_US9RT techs'!$A$2:$I$1722,9,FALSE),"")</f>
        <v/>
      </c>
      <c r="CA32" s="14" t="str">
        <f>IFERROR(VLOOKUP($BM$1&amp;'Service PJ'!$D30&amp;'Service PJ'!$B30&amp;'Service PJ'!$A30&amp;"*",'EPA_US9RT techs'!$A$2:$I$1722,9,FALSE),"")</f>
        <v/>
      </c>
      <c r="CB32" s="14" t="str">
        <f>IFERROR(VLOOKUP($BM$1&amp;'Service PJ'!$D30&amp;'Service PJ'!$B30&amp;'Service PJ'!$A30&amp;"*",'EPA_US9RT techs'!$A$2:$I$1722,9,FALSE),"")</f>
        <v/>
      </c>
      <c r="CC32" s="14" t="str">
        <f>IFERROR(VLOOKUP($BM$1&amp;'Service PJ'!$D30&amp;'Service PJ'!$B30&amp;'Service PJ'!$A30&amp;"*",'EPA_US9RT techs'!$A$2:$I$1722,9,FALSE),"")</f>
        <v/>
      </c>
      <c r="CD32" s="14" t="str">
        <f>IFERROR(VLOOKUP($BM$1&amp;'Service PJ'!$D30&amp;'Service PJ'!$B30&amp;'Service PJ'!$A30&amp;"*",'EPA_US9RT techs'!$A$2:$I$1722,9,FALSE),"")</f>
        <v/>
      </c>
      <c r="CE32" s="14" t="str">
        <f>IFERROR(VLOOKUP($BM$1&amp;'Service PJ'!$D30&amp;'Service PJ'!$B30&amp;'Service PJ'!$A30&amp;"*",'EPA_US9RT techs'!$A$2:$I$1722,9,FALSE),"")</f>
        <v/>
      </c>
      <c r="CF32" s="14" t="str">
        <f>IFERROR(VLOOKUP($BM$1&amp;'Service PJ'!$D30&amp;'Service PJ'!$B30&amp;'Service PJ'!$A30&amp;"*",'EPA_US9RT techs'!$A$2:$I$1722,9,FALSE),"")</f>
        <v/>
      </c>
      <c r="CG32" s="14" t="str">
        <f>IFERROR(VLOOKUP($BM$1&amp;'Service PJ'!$D30&amp;'Service PJ'!$B30&amp;'Service PJ'!$A30&amp;"*",'EPA_US9RT techs'!$A$2:$I$1722,9,FALSE),"")</f>
        <v/>
      </c>
      <c r="CH32" s="14" t="str">
        <f>IFERROR(VLOOKUP($BM$1&amp;'Service PJ'!$D30&amp;'Service PJ'!$B30&amp;'Service PJ'!$A30&amp;"*",'EPA_US9RT techs'!$A$2:$I$1722,9,FALSE),"")</f>
        <v/>
      </c>
      <c r="CI32" s="14" t="str">
        <f>IFERROR(VLOOKUP($BM$1&amp;'Service PJ'!$D30&amp;'Service PJ'!$B30&amp;'Service PJ'!$A30&amp;"*",'EPA_US9RT techs'!$A$2:$I$1722,9,FALSE),"")</f>
        <v/>
      </c>
      <c r="CJ32" s="14" t="str">
        <f>IFERROR(VLOOKUP($BM$1&amp;'Service PJ'!$D30&amp;'Service PJ'!$B30&amp;'Service PJ'!$A30&amp;"*",'EPA_US9RT techs'!$A$2:$I$1722,9,FALSE),"")</f>
        <v/>
      </c>
      <c r="CK32" s="14" t="str">
        <f>IFERROR(VLOOKUP($BM$1&amp;'Service PJ'!$D30&amp;'Service PJ'!$B30&amp;'Service PJ'!$A30&amp;"*",'EPA_US9RT techs'!$A$2:$I$1722,9,FALSE),"")</f>
        <v/>
      </c>
      <c r="CL32" s="14" t="str">
        <f>IFERROR(VLOOKUP($BM$1&amp;'Service PJ'!$D30&amp;'Service PJ'!$B30&amp;'Service PJ'!$A30&amp;"*",'EPA_US9RT techs'!$A$2:$I$1722,9,FALSE),"")</f>
        <v/>
      </c>
      <c r="CM32" s="14" t="str">
        <f>IFERROR(VLOOKUP($BM$1&amp;'Service PJ'!$D30&amp;'Service PJ'!$B30&amp;'Service PJ'!$A30&amp;"*",'EPA_US9RT techs'!$A$2:$I$1722,9,FALSE),"")</f>
        <v/>
      </c>
      <c r="CN32" s="14" t="str">
        <f>IFERROR(VLOOKUP($BM$1&amp;'Service PJ'!$D30&amp;'Service PJ'!$B30&amp;'Service PJ'!$A30&amp;"*",'EPA_US9RT techs'!$A$2:$I$1722,9,FALSE),"")</f>
        <v/>
      </c>
      <c r="CO32" s="14" t="str">
        <f>IFERROR(VLOOKUP($BM$1&amp;'Service PJ'!$D30&amp;'Service PJ'!$B30&amp;'Service PJ'!$A30&amp;"*",'EPA_US9RT techs'!$A$2:$I$1722,9,FALSE),"")</f>
        <v/>
      </c>
      <c r="CP32" s="14" t="str">
        <f>IFERROR(VLOOKUP($BM$1&amp;'Service PJ'!$D30&amp;'Service PJ'!$B30&amp;'Service PJ'!$A30&amp;"*",'EPA_US9RT techs'!$A$2:$I$1722,9,FALSE),"")</f>
        <v/>
      </c>
      <c r="CQ32" s="14" t="str">
        <f>IFERROR(VLOOKUP($BM$1&amp;'Service PJ'!$D30&amp;'Service PJ'!$B30&amp;'Service PJ'!$A30&amp;"*",'EPA_US9RT techs'!$A$2:$I$1722,9,FALSE),"")</f>
        <v/>
      </c>
      <c r="CS32" t="str">
        <f>IF(SUM(CT32:DJ32)=0,"\I:",'Service PJ'!$D30&amp;"_"&amp;'Service PJ'!$E30&amp;"_"&amp;'Service PJ'!$C30)</f>
        <v>ITM_PRH_ELC</v>
      </c>
      <c r="CT32" s="2">
        <f>IFERROR(VLOOKUP($CS$1&amp;'Service PJ'!$D30&amp;'Service PJ'!$B30&amp;'Service PJ'!$A30&amp;"*",'EPA_US9RT techs'!$A$2:$I$1722,9,FALSE),"")</f>
        <v>30</v>
      </c>
      <c r="CU32" s="2">
        <f>IFERROR(VLOOKUP($CS$1&amp;'Service PJ'!$D30&amp;'Service PJ'!$B30&amp;'Service PJ'!$A30&amp;"*",'EPA_US9RT techs'!$A$2:$I$1722,9,FALSE),"")</f>
        <v>30</v>
      </c>
      <c r="CV32" s="2">
        <f>IFERROR(VLOOKUP($CS$1&amp;'Service PJ'!$D30&amp;'Service PJ'!$B30&amp;'Service PJ'!$A30&amp;"*",'EPA_US9RT techs'!$A$2:$I$1722,9,FALSE),"")</f>
        <v>30</v>
      </c>
      <c r="CW32" s="2">
        <f>IFERROR(VLOOKUP($CS$1&amp;'Service PJ'!$D30&amp;'Service PJ'!$B30&amp;'Service PJ'!$A30&amp;"*",'EPA_US9RT techs'!$A$2:$I$1722,9,FALSE),"")</f>
        <v>30</v>
      </c>
      <c r="CX32" s="2">
        <f>IFERROR(VLOOKUP($CS$1&amp;'Service PJ'!$D30&amp;'Service PJ'!$B30&amp;'Service PJ'!$A30&amp;"*",'EPA_US9RT techs'!$A$2:$I$1722,9,FALSE),"")</f>
        <v>30</v>
      </c>
      <c r="CY32" s="2">
        <f>IFERROR(VLOOKUP($CS$1&amp;'Service PJ'!$D30&amp;'Service PJ'!$B30&amp;'Service PJ'!$A30&amp;"*",'EPA_US9RT techs'!$A$2:$I$1722,9,FALSE),"")</f>
        <v>30</v>
      </c>
      <c r="CZ32" s="2">
        <f>IFERROR(VLOOKUP($CS$1&amp;'Service PJ'!$D30&amp;'Service PJ'!$B30&amp;'Service PJ'!$A30&amp;"*",'EPA_US9RT techs'!$A$2:$I$1722,9,FALSE),"")</f>
        <v>30</v>
      </c>
      <c r="DA32" s="2">
        <f>IFERROR(VLOOKUP($CS$1&amp;'Service PJ'!$D30&amp;'Service PJ'!$B30&amp;'Service PJ'!$A30&amp;"*",'EPA_US9RT techs'!$A$2:$I$1722,9,FALSE),"")</f>
        <v>30</v>
      </c>
      <c r="DB32" s="2">
        <f>IFERROR(VLOOKUP($CS$1&amp;'Service PJ'!$D30&amp;'Service PJ'!$B30&amp;'Service PJ'!$A30&amp;"*",'EPA_US9RT techs'!$A$2:$I$1722,9,FALSE),"")</f>
        <v>30</v>
      </c>
      <c r="DC32" s="2">
        <f>IFERROR(VLOOKUP($CS$1&amp;'Service PJ'!$D30&amp;'Service PJ'!$B30&amp;'Service PJ'!$A30&amp;"*",'EPA_US9RT techs'!$A$2:$I$1722,9,FALSE),"")</f>
        <v>30</v>
      </c>
      <c r="DD32" s="2">
        <f>IFERROR(VLOOKUP($CS$1&amp;'Service PJ'!$D30&amp;'Service PJ'!$B30&amp;'Service PJ'!$A30&amp;"*",'EPA_US9RT techs'!$A$2:$I$1722,9,FALSE),"")</f>
        <v>30</v>
      </c>
      <c r="DE32" s="2">
        <f>IFERROR(VLOOKUP($CS$1&amp;'Service PJ'!$D30&amp;'Service PJ'!$B30&amp;'Service PJ'!$A30&amp;"*",'EPA_US9RT techs'!$A$2:$I$1722,9,FALSE),"")</f>
        <v>30</v>
      </c>
      <c r="DF32" s="2">
        <f>IFERROR(VLOOKUP($CS$1&amp;'Service PJ'!$D30&amp;'Service PJ'!$B30&amp;'Service PJ'!$A30&amp;"*",'EPA_US9RT techs'!$A$2:$I$1722,9,FALSE),"")</f>
        <v>30</v>
      </c>
      <c r="DG32" s="2">
        <f>IFERROR(VLOOKUP($CS$1&amp;'Service PJ'!$D30&amp;'Service PJ'!$B30&amp;'Service PJ'!$A30&amp;"*",'EPA_US9RT techs'!$A$2:$I$1722,9,FALSE),"")</f>
        <v>30</v>
      </c>
      <c r="DH32" s="2">
        <f>IFERROR(VLOOKUP($CS$1&amp;'Service PJ'!$D30&amp;'Service PJ'!$B30&amp;'Service PJ'!$A30&amp;"*",'EPA_US9RT techs'!$A$2:$I$1722,9,FALSE),"")</f>
        <v>30</v>
      </c>
      <c r="DI32" s="2">
        <f>IFERROR(VLOOKUP($CS$1&amp;'Service PJ'!$D30&amp;'Service PJ'!$B30&amp;'Service PJ'!$A30&amp;"*",'EPA_US9RT techs'!$A$2:$I$1722,9,FALSE),"")</f>
        <v>30</v>
      </c>
      <c r="DJ32" s="2">
        <f>IFERROR(VLOOKUP($CS$1&amp;'Service PJ'!$D30&amp;'Service PJ'!$B30&amp;'Service PJ'!$A30&amp;"*",'EPA_US9RT techs'!$A$2:$I$1722,9,FALSE),"")</f>
        <v>30</v>
      </c>
      <c r="DK32" s="2">
        <f>IFERROR(VLOOKUP($CS$1&amp;'Service PJ'!$D30&amp;'Service PJ'!$B30&amp;'Service PJ'!$A30&amp;"*",'EPA_US9RT techs'!$A$2:$I$1722,9,FALSE),"")</f>
        <v>30</v>
      </c>
      <c r="DL32" s="2">
        <f>IFERROR(VLOOKUP($CS$1&amp;'Service PJ'!$D30&amp;'Service PJ'!$B30&amp;'Service PJ'!$A30&amp;"*",'EPA_US9RT techs'!$A$2:$I$1722,9,FALSE),"")</f>
        <v>30</v>
      </c>
      <c r="DM32" s="2">
        <f>IFERROR(VLOOKUP($CS$1&amp;'Service PJ'!$D30&amp;'Service PJ'!$B30&amp;'Service PJ'!$A30&amp;"*",'EPA_US9RT techs'!$A$2:$I$1722,9,FALSE),"")</f>
        <v>30</v>
      </c>
      <c r="DN32" s="2">
        <f>IFERROR(VLOOKUP($CS$1&amp;'Service PJ'!$D30&amp;'Service PJ'!$B30&amp;'Service PJ'!$A30&amp;"*",'EPA_US9RT techs'!$A$2:$I$1722,9,FALSE),"")</f>
        <v>30</v>
      </c>
      <c r="DO32" s="2">
        <f>IFERROR(VLOOKUP($CS$1&amp;'Service PJ'!$D30&amp;'Service PJ'!$B30&amp;'Service PJ'!$A30&amp;"*",'EPA_US9RT techs'!$A$2:$I$1722,9,FALSE),"")</f>
        <v>30</v>
      </c>
      <c r="DP32" s="2">
        <f>IFERROR(VLOOKUP($CS$1&amp;'Service PJ'!$D30&amp;'Service PJ'!$B30&amp;'Service PJ'!$A30&amp;"*",'EPA_US9RT techs'!$A$2:$I$1722,9,FALSE),"")</f>
        <v>30</v>
      </c>
      <c r="DQ32" s="2">
        <f>IFERROR(VLOOKUP($CS$1&amp;'Service PJ'!$D30&amp;'Service PJ'!$B30&amp;'Service PJ'!$A30&amp;"*",'EPA_US9RT techs'!$A$2:$I$1722,9,FALSE),"")</f>
        <v>30</v>
      </c>
      <c r="DR32" s="2">
        <f>IFERROR(VLOOKUP($CS$1&amp;'Service PJ'!$D30&amp;'Service PJ'!$B30&amp;'Service PJ'!$A30&amp;"*",'EPA_US9RT techs'!$A$2:$I$1722,9,FALSE),"")</f>
        <v>30</v>
      </c>
      <c r="DS32" s="2">
        <f>IFERROR(VLOOKUP($CS$1&amp;'Service PJ'!$D30&amp;'Service PJ'!$B30&amp;'Service PJ'!$A30&amp;"*",'EPA_US9RT techs'!$A$2:$I$1722,9,FALSE),"")</f>
        <v>30</v>
      </c>
      <c r="DT32" s="2">
        <f>IFERROR(VLOOKUP($CS$1&amp;'Service PJ'!$D30&amp;'Service PJ'!$B30&amp;'Service PJ'!$A30&amp;"*",'EPA_US9RT techs'!$A$2:$I$1722,9,FALSE),"")</f>
        <v>30</v>
      </c>
      <c r="DU32" s="2">
        <f>IFERROR(VLOOKUP($CS$1&amp;'Service PJ'!$D30&amp;'Service PJ'!$B30&amp;'Service PJ'!$A30&amp;"*",'EPA_US9RT techs'!$A$2:$I$1722,9,FALSE),"")</f>
        <v>30</v>
      </c>
      <c r="DV32" s="2">
        <f>IFERROR(VLOOKUP($CS$1&amp;'Service PJ'!$D30&amp;'Service PJ'!$B30&amp;'Service PJ'!$A30&amp;"*",'EPA_US9RT techs'!$A$2:$I$1722,9,FALSE),"")</f>
        <v>30</v>
      </c>
      <c r="DW32" s="2">
        <f>IFERROR(VLOOKUP($CS$1&amp;'Service PJ'!$D30&amp;'Service PJ'!$B30&amp;'Service PJ'!$A30&amp;"*",'EPA_US9RT techs'!$A$2:$I$1722,9,FALSE),"")</f>
        <v>30</v>
      </c>
    </row>
    <row r="33" spans="1:127" x14ac:dyDescent="0.45">
      <c r="A33" t="str">
        <f>IF(SUM(B33:R33)=0,"\I:",'Service PJ'!$D31&amp;"_"&amp;'Service PJ'!$E31&amp;"_"&amp;'Service PJ'!$C31)</f>
        <v>\I:</v>
      </c>
      <c r="B33" s="14" t="str">
        <f>IFERROR(VLOOKUP($A$1&amp;'Service PJ'!$D31&amp;'Service PJ'!$B31&amp;'Service PJ'!$A31&amp;"*",'EPA_US9RT techs'!$A$2:$I$1722,9,FALSE),"")</f>
        <v/>
      </c>
      <c r="C33" s="14" t="str">
        <f>IFERROR(VLOOKUP($A$1&amp;'Service PJ'!$D31&amp;'Service PJ'!$B31&amp;'Service PJ'!$A31&amp;"*",'EPA_US9RT techs'!$A$2:$I$1722,9,FALSE),"")</f>
        <v/>
      </c>
      <c r="D33" s="14" t="str">
        <f>IFERROR(VLOOKUP($A$1&amp;'Service PJ'!$D31&amp;'Service PJ'!$B31&amp;'Service PJ'!$A31&amp;"*",'EPA_US9RT techs'!$A$2:$I$1722,9,FALSE),"")</f>
        <v/>
      </c>
      <c r="E33" s="14" t="str">
        <f>IFERROR(VLOOKUP($A$1&amp;'Service PJ'!$D31&amp;'Service PJ'!$B31&amp;'Service PJ'!$A31&amp;"*",'EPA_US9RT techs'!$A$2:$I$1722,9,FALSE),"")</f>
        <v/>
      </c>
      <c r="F33" s="14" t="str">
        <f>IFERROR(VLOOKUP($A$1&amp;'Service PJ'!$D31&amp;'Service PJ'!$B31&amp;'Service PJ'!$A31&amp;"*",'EPA_US9RT techs'!$A$2:$I$1722,9,FALSE),"")</f>
        <v/>
      </c>
      <c r="G33" s="14" t="str">
        <f>IFERROR(VLOOKUP($A$1&amp;'Service PJ'!$D31&amp;'Service PJ'!$B31&amp;'Service PJ'!$A31&amp;"*",'EPA_US9RT techs'!$A$2:$I$1722,9,FALSE),"")</f>
        <v/>
      </c>
      <c r="H33" s="14" t="str">
        <f>IFERROR(VLOOKUP($A$1&amp;'Service PJ'!$D31&amp;'Service PJ'!$B31&amp;'Service PJ'!$A31&amp;"*",'EPA_US9RT techs'!$A$2:$I$1722,9,FALSE),"")</f>
        <v/>
      </c>
      <c r="I33" s="14" t="str">
        <f>IFERROR(VLOOKUP($A$1&amp;'Service PJ'!$D31&amp;'Service PJ'!$B31&amp;'Service PJ'!$A31&amp;"*",'EPA_US9RT techs'!$A$2:$I$1722,9,FALSE),"")</f>
        <v/>
      </c>
      <c r="J33" s="14" t="str">
        <f>IFERROR(VLOOKUP($A$1&amp;'Service PJ'!$D31&amp;'Service PJ'!$B31&amp;'Service PJ'!$A31&amp;"*",'EPA_US9RT techs'!$A$2:$I$1722,9,FALSE),"")</f>
        <v/>
      </c>
      <c r="K33" s="14" t="str">
        <f>IFERROR(VLOOKUP($A$1&amp;'Service PJ'!$D31&amp;'Service PJ'!$B31&amp;'Service PJ'!$A31&amp;"*",'EPA_US9RT techs'!$A$2:$I$1722,9,FALSE),"")</f>
        <v/>
      </c>
      <c r="L33" s="14" t="str">
        <f>IFERROR(VLOOKUP($A$1&amp;'Service PJ'!$D31&amp;'Service PJ'!$B31&amp;'Service PJ'!$A31&amp;"*",'EPA_US9RT techs'!$A$2:$I$1722,9,FALSE),"")</f>
        <v/>
      </c>
      <c r="M33" s="14" t="str">
        <f>IFERROR(VLOOKUP($A$1&amp;'Service PJ'!$D31&amp;'Service PJ'!$B31&amp;'Service PJ'!$A31&amp;"*",'EPA_US9RT techs'!$A$2:$I$1722,9,FALSE),"")</f>
        <v/>
      </c>
      <c r="N33" s="14" t="str">
        <f>IFERROR(VLOOKUP($A$1&amp;'Service PJ'!$D31&amp;'Service PJ'!$B31&amp;'Service PJ'!$A31&amp;"*",'EPA_US9RT techs'!$A$2:$I$1722,9,FALSE),"")</f>
        <v/>
      </c>
      <c r="O33" s="14" t="str">
        <f>IFERROR(VLOOKUP($A$1&amp;'Service PJ'!$D31&amp;'Service PJ'!$B31&amp;'Service PJ'!$A31&amp;"*",'EPA_US9RT techs'!$A$2:$I$1722,9,FALSE),"")</f>
        <v/>
      </c>
      <c r="P33" s="14" t="str">
        <f>IFERROR(VLOOKUP($A$1&amp;'Service PJ'!$D31&amp;'Service PJ'!$B31&amp;'Service PJ'!$A31&amp;"*",'EPA_US9RT techs'!$A$2:$I$1722,9,FALSE),"")</f>
        <v/>
      </c>
      <c r="Q33" s="14" t="str">
        <f>IFERROR(VLOOKUP($A$1&amp;'Service PJ'!$D31&amp;'Service PJ'!$B31&amp;'Service PJ'!$A31&amp;"*",'EPA_US9RT techs'!$A$2:$I$1722,9,FALSE),"")</f>
        <v/>
      </c>
      <c r="R33" s="14" t="str">
        <f>IFERROR(VLOOKUP($A$1&amp;'Service PJ'!$D31&amp;'Service PJ'!$B31&amp;'Service PJ'!$A31&amp;"*",'EPA_US9RT techs'!$A$2:$I$1722,9,FALSE),"")</f>
        <v/>
      </c>
      <c r="S33" s="14" t="str">
        <f>IFERROR(VLOOKUP($A$1&amp;'Service PJ'!$D31&amp;'Service PJ'!$B31&amp;'Service PJ'!$A31&amp;"*",'EPA_US9RT techs'!$A$2:$I$1722,9,FALSE),"")</f>
        <v/>
      </c>
      <c r="T33" s="14" t="str">
        <f>IFERROR(VLOOKUP($A$1&amp;'Service PJ'!$D31&amp;'Service PJ'!$B31&amp;'Service PJ'!$A31&amp;"*",'EPA_US9RT techs'!$A$2:$I$1722,9,FALSE),"")</f>
        <v/>
      </c>
      <c r="U33" s="14" t="str">
        <f>IFERROR(VLOOKUP($A$1&amp;'Service PJ'!$D31&amp;'Service PJ'!$B31&amp;'Service PJ'!$A31&amp;"*",'EPA_US9RT techs'!$A$2:$I$1722,9,FALSE),"")</f>
        <v/>
      </c>
      <c r="V33" s="14" t="str">
        <f>IFERROR(VLOOKUP($A$1&amp;'Service PJ'!$D31&amp;'Service PJ'!$B31&amp;'Service PJ'!$A31&amp;"*",'EPA_US9RT techs'!$A$2:$I$1722,9,FALSE),"")</f>
        <v/>
      </c>
      <c r="W33" s="14" t="str">
        <f>IFERROR(VLOOKUP($A$1&amp;'Service PJ'!$D31&amp;'Service PJ'!$B31&amp;'Service PJ'!$A31&amp;"*",'EPA_US9RT techs'!$A$2:$I$1722,9,FALSE),"")</f>
        <v/>
      </c>
      <c r="X33" s="14" t="str">
        <f>IFERROR(VLOOKUP($A$1&amp;'Service PJ'!$D31&amp;'Service PJ'!$B31&amp;'Service PJ'!$A31&amp;"*",'EPA_US9RT techs'!$A$2:$I$1722,9,FALSE),"")</f>
        <v/>
      </c>
      <c r="Y33" s="14" t="str">
        <f>IFERROR(VLOOKUP($A$1&amp;'Service PJ'!$D31&amp;'Service PJ'!$B31&amp;'Service PJ'!$A31&amp;"*",'EPA_US9RT techs'!$A$2:$I$1722,9,FALSE),"")</f>
        <v/>
      </c>
      <c r="Z33" s="14" t="str">
        <f>IFERROR(VLOOKUP($A$1&amp;'Service PJ'!$D31&amp;'Service PJ'!$B31&amp;'Service PJ'!$A31&amp;"*",'EPA_US9RT techs'!$A$2:$I$1722,9,FALSE),"")</f>
        <v/>
      </c>
      <c r="AA33" s="14" t="str">
        <f>IFERROR(VLOOKUP($A$1&amp;'Service PJ'!$D31&amp;'Service PJ'!$B31&amp;'Service PJ'!$A31&amp;"*",'EPA_US9RT techs'!$A$2:$I$1722,9,FALSE),"")</f>
        <v/>
      </c>
      <c r="AB33" s="14" t="str">
        <f>IFERROR(VLOOKUP($A$1&amp;'Service PJ'!$D31&amp;'Service PJ'!$B31&amp;'Service PJ'!$A31&amp;"*",'EPA_US9RT techs'!$A$2:$I$1722,9,FALSE),"")</f>
        <v/>
      </c>
      <c r="AC33" s="14" t="str">
        <f>IFERROR(VLOOKUP($A$1&amp;'Service PJ'!$D31&amp;'Service PJ'!$B31&amp;'Service PJ'!$A31&amp;"*",'EPA_US9RT techs'!$A$2:$I$1722,9,FALSE),"")</f>
        <v/>
      </c>
      <c r="AD33" s="14" t="str">
        <f>IFERROR(VLOOKUP($A$1&amp;'Service PJ'!$D31&amp;'Service PJ'!$B31&amp;'Service PJ'!$A31&amp;"*",'EPA_US9RT techs'!$A$2:$I$1722,9,FALSE),"")</f>
        <v/>
      </c>
      <c r="AE33" s="14" t="str">
        <f>IFERROR(VLOOKUP($A$1&amp;'Service PJ'!$D31&amp;'Service PJ'!$B31&amp;'Service PJ'!$A31&amp;"*",'EPA_US9RT techs'!$A$2:$I$1722,9,FALSE),"")</f>
        <v/>
      </c>
      <c r="AG33" t="str">
        <f>IF(SUM(AH33:AX33)=0,"\I:",'Service PJ'!$D31&amp;"_"&amp;'Service PJ'!$E31&amp;"_"&amp;'Service PJ'!$C31)</f>
        <v>\I:</v>
      </c>
      <c r="AH33" s="14" t="str">
        <f>IFERROR(VLOOKUP($AG$1&amp;'Service PJ'!$D31&amp;'Service PJ'!$B31&amp;'Service PJ'!$A31&amp;"*",'EPA_US9RT techs'!$A$2:$I$1722,9,FALSE),"")</f>
        <v/>
      </c>
      <c r="AI33" s="14" t="str">
        <f>IFERROR(VLOOKUP($AG$1&amp;'Service PJ'!$D31&amp;'Service PJ'!$B31&amp;'Service PJ'!$A31&amp;"*",'EPA_US9RT techs'!$A$2:$I$1722,9,FALSE),"")</f>
        <v/>
      </c>
      <c r="AJ33" s="14" t="str">
        <f>IFERROR(VLOOKUP($AG$1&amp;'Service PJ'!$D31&amp;'Service PJ'!$B31&amp;'Service PJ'!$A31&amp;"*",'EPA_US9RT techs'!$A$2:$I$1722,9,FALSE),"")</f>
        <v/>
      </c>
      <c r="AK33" s="14" t="str">
        <f>IFERROR(VLOOKUP($AG$1&amp;'Service PJ'!$D31&amp;'Service PJ'!$B31&amp;'Service PJ'!$A31&amp;"*",'EPA_US9RT techs'!$A$2:$I$1722,9,FALSE),"")</f>
        <v/>
      </c>
      <c r="AL33" s="14" t="str">
        <f>IFERROR(VLOOKUP($AG$1&amp;'Service PJ'!$D31&amp;'Service PJ'!$B31&amp;'Service PJ'!$A31&amp;"*",'EPA_US9RT techs'!$A$2:$I$1722,9,FALSE),"")</f>
        <v/>
      </c>
      <c r="AM33" s="14" t="str">
        <f>IFERROR(VLOOKUP($AG$1&amp;'Service PJ'!$D31&amp;'Service PJ'!$B31&amp;'Service PJ'!$A31&amp;"*",'EPA_US9RT techs'!$A$2:$I$1722,9,FALSE),"")</f>
        <v/>
      </c>
      <c r="AN33" s="14" t="str">
        <f>IFERROR(VLOOKUP($AG$1&amp;'Service PJ'!$D31&amp;'Service PJ'!$B31&amp;'Service PJ'!$A31&amp;"*",'EPA_US9RT techs'!$A$2:$I$1722,9,FALSE),"")</f>
        <v/>
      </c>
      <c r="AO33" s="14" t="str">
        <f>IFERROR(VLOOKUP($AG$1&amp;'Service PJ'!$D31&amp;'Service PJ'!$B31&amp;'Service PJ'!$A31&amp;"*",'EPA_US9RT techs'!$A$2:$I$1722,9,FALSE),"")</f>
        <v/>
      </c>
      <c r="AP33" s="14" t="str">
        <f>IFERROR(VLOOKUP($AG$1&amp;'Service PJ'!$D31&amp;'Service PJ'!$B31&amp;'Service PJ'!$A31&amp;"*",'EPA_US9RT techs'!$A$2:$I$1722,9,FALSE),"")</f>
        <v/>
      </c>
      <c r="AQ33" s="14" t="str">
        <f>IFERROR(VLOOKUP($AG$1&amp;'Service PJ'!$D31&amp;'Service PJ'!$B31&amp;'Service PJ'!$A31&amp;"*",'EPA_US9RT techs'!$A$2:$I$1722,9,FALSE),"")</f>
        <v/>
      </c>
      <c r="AR33" s="14" t="str">
        <f>IFERROR(VLOOKUP($AG$1&amp;'Service PJ'!$D31&amp;'Service PJ'!$B31&amp;'Service PJ'!$A31&amp;"*",'EPA_US9RT techs'!$A$2:$I$1722,9,FALSE),"")</f>
        <v/>
      </c>
      <c r="AS33" s="14" t="str">
        <f>IFERROR(VLOOKUP($AG$1&amp;'Service PJ'!$D31&amp;'Service PJ'!$B31&amp;'Service PJ'!$A31&amp;"*",'EPA_US9RT techs'!$A$2:$I$1722,9,FALSE),"")</f>
        <v/>
      </c>
      <c r="AT33" s="14" t="str">
        <f>IFERROR(VLOOKUP($AG$1&amp;'Service PJ'!$D31&amp;'Service PJ'!$B31&amp;'Service PJ'!$A31&amp;"*",'EPA_US9RT techs'!$A$2:$I$1722,9,FALSE),"")</f>
        <v/>
      </c>
      <c r="AU33" s="14" t="str">
        <f>IFERROR(VLOOKUP($AG$1&amp;'Service PJ'!$D31&amp;'Service PJ'!$B31&amp;'Service PJ'!$A31&amp;"*",'EPA_US9RT techs'!$A$2:$I$1722,9,FALSE),"")</f>
        <v/>
      </c>
      <c r="AV33" s="14" t="str">
        <f>IFERROR(VLOOKUP($AG$1&amp;'Service PJ'!$D31&amp;'Service PJ'!$B31&amp;'Service PJ'!$A31&amp;"*",'EPA_US9RT techs'!$A$2:$I$1722,9,FALSE),"")</f>
        <v/>
      </c>
      <c r="AW33" s="14" t="str">
        <f>IFERROR(VLOOKUP($AG$1&amp;'Service PJ'!$D31&amp;'Service PJ'!$B31&amp;'Service PJ'!$A31&amp;"*",'EPA_US9RT techs'!$A$2:$I$1722,9,FALSE),"")</f>
        <v/>
      </c>
      <c r="AX33" s="14" t="str">
        <f>IFERROR(VLOOKUP($AG$1&amp;'Service PJ'!$D31&amp;'Service PJ'!$B31&amp;'Service PJ'!$A31&amp;"*",'EPA_US9RT techs'!$A$2:$I$1722,9,FALSE),"")</f>
        <v/>
      </c>
      <c r="AY33" s="14" t="str">
        <f>IFERROR(VLOOKUP($AG$1&amp;'Service PJ'!$D31&amp;'Service PJ'!$B31&amp;'Service PJ'!$A31&amp;"*",'EPA_US9RT techs'!$A$2:$I$1722,9,FALSE),"")</f>
        <v/>
      </c>
      <c r="AZ33" s="14" t="str">
        <f>IFERROR(VLOOKUP($AG$1&amp;'Service PJ'!$D31&amp;'Service PJ'!$B31&amp;'Service PJ'!$A31&amp;"*",'EPA_US9RT techs'!$A$2:$I$1722,9,FALSE),"")</f>
        <v/>
      </c>
      <c r="BA33" s="14" t="str">
        <f>IFERROR(VLOOKUP($AG$1&amp;'Service PJ'!$D31&amp;'Service PJ'!$B31&amp;'Service PJ'!$A31&amp;"*",'EPA_US9RT techs'!$A$2:$I$1722,9,FALSE),"")</f>
        <v/>
      </c>
      <c r="BB33" s="14" t="str">
        <f>IFERROR(VLOOKUP($AG$1&amp;'Service PJ'!$D31&amp;'Service PJ'!$B31&amp;'Service PJ'!$A31&amp;"*",'EPA_US9RT techs'!$A$2:$I$1722,9,FALSE),"")</f>
        <v/>
      </c>
      <c r="BC33" s="14" t="str">
        <f>IFERROR(VLOOKUP($AG$1&amp;'Service PJ'!$D31&amp;'Service PJ'!$B31&amp;'Service PJ'!$A31&amp;"*",'EPA_US9RT techs'!$A$2:$I$1722,9,FALSE),"")</f>
        <v/>
      </c>
      <c r="BD33" s="14" t="str">
        <f>IFERROR(VLOOKUP($AG$1&amp;'Service PJ'!$D31&amp;'Service PJ'!$B31&amp;'Service PJ'!$A31&amp;"*",'EPA_US9RT techs'!$A$2:$I$1722,9,FALSE),"")</f>
        <v/>
      </c>
      <c r="BE33" s="14" t="str">
        <f>IFERROR(VLOOKUP($AG$1&amp;'Service PJ'!$D31&amp;'Service PJ'!$B31&amp;'Service PJ'!$A31&amp;"*",'EPA_US9RT techs'!$A$2:$I$1722,9,FALSE),"")</f>
        <v/>
      </c>
      <c r="BF33" s="14" t="str">
        <f>IFERROR(VLOOKUP($AG$1&amp;'Service PJ'!$D31&amp;'Service PJ'!$B31&amp;'Service PJ'!$A31&amp;"*",'EPA_US9RT techs'!$A$2:$I$1722,9,FALSE),"")</f>
        <v/>
      </c>
      <c r="BG33" s="14" t="str">
        <f>IFERROR(VLOOKUP($AG$1&amp;'Service PJ'!$D31&amp;'Service PJ'!$B31&amp;'Service PJ'!$A31&amp;"*",'EPA_US9RT techs'!$A$2:$I$1722,9,FALSE),"")</f>
        <v/>
      </c>
      <c r="BH33" s="14" t="str">
        <f>IFERROR(VLOOKUP($AG$1&amp;'Service PJ'!$D31&amp;'Service PJ'!$B31&amp;'Service PJ'!$A31&amp;"*",'EPA_US9RT techs'!$A$2:$I$1722,9,FALSE),"")</f>
        <v/>
      </c>
      <c r="BI33" s="14" t="str">
        <f>IFERROR(VLOOKUP($AG$1&amp;'Service PJ'!$D31&amp;'Service PJ'!$B31&amp;'Service PJ'!$A31&amp;"*",'EPA_US9RT techs'!$A$2:$I$1722,9,FALSE),"")</f>
        <v/>
      </c>
      <c r="BJ33" s="14" t="str">
        <f>IFERROR(VLOOKUP($AG$1&amp;'Service PJ'!$D31&amp;'Service PJ'!$B31&amp;'Service PJ'!$A31&amp;"*",'EPA_US9RT techs'!$A$2:$I$1722,9,FALSE),"")</f>
        <v/>
      </c>
      <c r="BK33" s="14" t="str">
        <f>IFERROR(VLOOKUP($AG$1&amp;'Service PJ'!$D31&amp;'Service PJ'!$B31&amp;'Service PJ'!$A31&amp;"*",'EPA_US9RT techs'!$A$2:$I$1722,9,FALSE),"")</f>
        <v/>
      </c>
      <c r="BM33" t="str">
        <f>IF(SUM(BN33:CD33)=0,"\I:",'Service PJ'!$D31&amp;"_"&amp;'Service PJ'!$E31&amp;"_"&amp;'Service PJ'!$C31)</f>
        <v>\I:</v>
      </c>
      <c r="BN33" s="14" t="str">
        <f>IFERROR(VLOOKUP($BM$1&amp;'Service PJ'!$D31&amp;'Service PJ'!$B31&amp;'Service PJ'!$A31&amp;"*",'EPA_US9RT techs'!$A$2:$I$1722,9,FALSE),"")</f>
        <v/>
      </c>
      <c r="BO33" s="14" t="str">
        <f>IFERROR(VLOOKUP($BM$1&amp;'Service PJ'!$D31&amp;'Service PJ'!$B31&amp;'Service PJ'!$A31&amp;"*",'EPA_US9RT techs'!$A$2:$I$1722,9,FALSE),"")</f>
        <v/>
      </c>
      <c r="BP33" s="14" t="str">
        <f>IFERROR(VLOOKUP($BM$1&amp;'Service PJ'!$D31&amp;'Service PJ'!$B31&amp;'Service PJ'!$A31&amp;"*",'EPA_US9RT techs'!$A$2:$I$1722,9,FALSE),"")</f>
        <v/>
      </c>
      <c r="BQ33" s="14" t="str">
        <f>IFERROR(VLOOKUP($BM$1&amp;'Service PJ'!$D31&amp;'Service PJ'!$B31&amp;'Service PJ'!$A31&amp;"*",'EPA_US9RT techs'!$A$2:$I$1722,9,FALSE),"")</f>
        <v/>
      </c>
      <c r="BR33" s="14" t="str">
        <f>IFERROR(VLOOKUP($BM$1&amp;'Service PJ'!$D31&amp;'Service PJ'!$B31&amp;'Service PJ'!$A31&amp;"*",'EPA_US9RT techs'!$A$2:$I$1722,9,FALSE),"")</f>
        <v/>
      </c>
      <c r="BS33" s="14" t="str">
        <f>IFERROR(VLOOKUP($BM$1&amp;'Service PJ'!$D31&amp;'Service PJ'!$B31&amp;'Service PJ'!$A31&amp;"*",'EPA_US9RT techs'!$A$2:$I$1722,9,FALSE),"")</f>
        <v/>
      </c>
      <c r="BT33" s="14" t="str">
        <f>IFERROR(VLOOKUP($BM$1&amp;'Service PJ'!$D31&amp;'Service PJ'!$B31&amp;'Service PJ'!$A31&amp;"*",'EPA_US9RT techs'!$A$2:$I$1722,9,FALSE),"")</f>
        <v/>
      </c>
      <c r="BU33" s="14" t="str">
        <f>IFERROR(VLOOKUP($BM$1&amp;'Service PJ'!$D31&amp;'Service PJ'!$B31&amp;'Service PJ'!$A31&amp;"*",'EPA_US9RT techs'!$A$2:$I$1722,9,FALSE),"")</f>
        <v/>
      </c>
      <c r="BV33" s="14" t="str">
        <f>IFERROR(VLOOKUP($BM$1&amp;'Service PJ'!$D31&amp;'Service PJ'!$B31&amp;'Service PJ'!$A31&amp;"*",'EPA_US9RT techs'!$A$2:$I$1722,9,FALSE),"")</f>
        <v/>
      </c>
      <c r="BW33" s="14" t="str">
        <f>IFERROR(VLOOKUP($BM$1&amp;'Service PJ'!$D31&amp;'Service PJ'!$B31&amp;'Service PJ'!$A31&amp;"*",'EPA_US9RT techs'!$A$2:$I$1722,9,FALSE),"")</f>
        <v/>
      </c>
      <c r="BX33" s="14" t="str">
        <f>IFERROR(VLOOKUP($BM$1&amp;'Service PJ'!$D31&amp;'Service PJ'!$B31&amp;'Service PJ'!$A31&amp;"*",'EPA_US9RT techs'!$A$2:$I$1722,9,FALSE),"")</f>
        <v/>
      </c>
      <c r="BY33" s="14" t="str">
        <f>IFERROR(VLOOKUP($BM$1&amp;'Service PJ'!$D31&amp;'Service PJ'!$B31&amp;'Service PJ'!$A31&amp;"*",'EPA_US9RT techs'!$A$2:$I$1722,9,FALSE),"")</f>
        <v/>
      </c>
      <c r="BZ33" s="14" t="str">
        <f>IFERROR(VLOOKUP($BM$1&amp;'Service PJ'!$D31&amp;'Service PJ'!$B31&amp;'Service PJ'!$A31&amp;"*",'EPA_US9RT techs'!$A$2:$I$1722,9,FALSE),"")</f>
        <v/>
      </c>
      <c r="CA33" s="14" t="str">
        <f>IFERROR(VLOOKUP($BM$1&amp;'Service PJ'!$D31&amp;'Service PJ'!$B31&amp;'Service PJ'!$A31&amp;"*",'EPA_US9RT techs'!$A$2:$I$1722,9,FALSE),"")</f>
        <v/>
      </c>
      <c r="CB33" s="14" t="str">
        <f>IFERROR(VLOOKUP($BM$1&amp;'Service PJ'!$D31&amp;'Service PJ'!$B31&amp;'Service PJ'!$A31&amp;"*",'EPA_US9RT techs'!$A$2:$I$1722,9,FALSE),"")</f>
        <v/>
      </c>
      <c r="CC33" s="14" t="str">
        <f>IFERROR(VLOOKUP($BM$1&amp;'Service PJ'!$D31&amp;'Service PJ'!$B31&amp;'Service PJ'!$A31&amp;"*",'EPA_US9RT techs'!$A$2:$I$1722,9,FALSE),"")</f>
        <v/>
      </c>
      <c r="CD33" s="14" t="str">
        <f>IFERROR(VLOOKUP($BM$1&amp;'Service PJ'!$D31&amp;'Service PJ'!$B31&amp;'Service PJ'!$A31&amp;"*",'EPA_US9RT techs'!$A$2:$I$1722,9,FALSE),"")</f>
        <v/>
      </c>
      <c r="CE33" s="14" t="str">
        <f>IFERROR(VLOOKUP($BM$1&amp;'Service PJ'!$D31&amp;'Service PJ'!$B31&amp;'Service PJ'!$A31&amp;"*",'EPA_US9RT techs'!$A$2:$I$1722,9,FALSE),"")</f>
        <v/>
      </c>
      <c r="CF33" s="14" t="str">
        <f>IFERROR(VLOOKUP($BM$1&amp;'Service PJ'!$D31&amp;'Service PJ'!$B31&amp;'Service PJ'!$A31&amp;"*",'EPA_US9RT techs'!$A$2:$I$1722,9,FALSE),"")</f>
        <v/>
      </c>
      <c r="CG33" s="14" t="str">
        <f>IFERROR(VLOOKUP($BM$1&amp;'Service PJ'!$D31&amp;'Service PJ'!$B31&amp;'Service PJ'!$A31&amp;"*",'EPA_US9RT techs'!$A$2:$I$1722,9,FALSE),"")</f>
        <v/>
      </c>
      <c r="CH33" s="14" t="str">
        <f>IFERROR(VLOOKUP($BM$1&amp;'Service PJ'!$D31&amp;'Service PJ'!$B31&amp;'Service PJ'!$A31&amp;"*",'EPA_US9RT techs'!$A$2:$I$1722,9,FALSE),"")</f>
        <v/>
      </c>
      <c r="CI33" s="14" t="str">
        <f>IFERROR(VLOOKUP($BM$1&amp;'Service PJ'!$D31&amp;'Service PJ'!$B31&amp;'Service PJ'!$A31&amp;"*",'EPA_US9RT techs'!$A$2:$I$1722,9,FALSE),"")</f>
        <v/>
      </c>
      <c r="CJ33" s="14" t="str">
        <f>IFERROR(VLOOKUP($BM$1&amp;'Service PJ'!$D31&amp;'Service PJ'!$B31&amp;'Service PJ'!$A31&amp;"*",'EPA_US9RT techs'!$A$2:$I$1722,9,FALSE),"")</f>
        <v/>
      </c>
      <c r="CK33" s="14" t="str">
        <f>IFERROR(VLOOKUP($BM$1&amp;'Service PJ'!$D31&amp;'Service PJ'!$B31&amp;'Service PJ'!$A31&amp;"*",'EPA_US9RT techs'!$A$2:$I$1722,9,FALSE),"")</f>
        <v/>
      </c>
      <c r="CL33" s="14" t="str">
        <f>IFERROR(VLOOKUP($BM$1&amp;'Service PJ'!$D31&amp;'Service PJ'!$B31&amp;'Service PJ'!$A31&amp;"*",'EPA_US9RT techs'!$A$2:$I$1722,9,FALSE),"")</f>
        <v/>
      </c>
      <c r="CM33" s="14" t="str">
        <f>IFERROR(VLOOKUP($BM$1&amp;'Service PJ'!$D31&amp;'Service PJ'!$B31&amp;'Service PJ'!$A31&amp;"*",'EPA_US9RT techs'!$A$2:$I$1722,9,FALSE),"")</f>
        <v/>
      </c>
      <c r="CN33" s="14" t="str">
        <f>IFERROR(VLOOKUP($BM$1&amp;'Service PJ'!$D31&amp;'Service PJ'!$B31&amp;'Service PJ'!$A31&amp;"*",'EPA_US9RT techs'!$A$2:$I$1722,9,FALSE),"")</f>
        <v/>
      </c>
      <c r="CO33" s="14" t="str">
        <f>IFERROR(VLOOKUP($BM$1&amp;'Service PJ'!$D31&amp;'Service PJ'!$B31&amp;'Service PJ'!$A31&amp;"*",'EPA_US9RT techs'!$A$2:$I$1722,9,FALSE),"")</f>
        <v/>
      </c>
      <c r="CP33" s="14" t="str">
        <f>IFERROR(VLOOKUP($BM$1&amp;'Service PJ'!$D31&amp;'Service PJ'!$B31&amp;'Service PJ'!$A31&amp;"*",'EPA_US9RT techs'!$A$2:$I$1722,9,FALSE),"")</f>
        <v/>
      </c>
      <c r="CQ33" s="14" t="str">
        <f>IFERROR(VLOOKUP($BM$1&amp;'Service PJ'!$D31&amp;'Service PJ'!$B31&amp;'Service PJ'!$A31&amp;"*",'EPA_US9RT techs'!$A$2:$I$1722,9,FALSE),"")</f>
        <v/>
      </c>
      <c r="CS33" t="str">
        <f>IF(SUM(CT33:DJ33)=0,"\I:",'Service PJ'!$D31&amp;"_"&amp;'Service PJ'!$E31&amp;"_"&amp;'Service PJ'!$C31)</f>
        <v>ITM_PRC_ELC</v>
      </c>
      <c r="CT33" s="2">
        <f>IFERROR(VLOOKUP($CS$1&amp;'Service PJ'!$D31&amp;'Service PJ'!$B31&amp;'Service PJ'!$A31&amp;"*",'EPA_US9RT techs'!$A$2:$I$1722,9,FALSE),"")</f>
        <v>30</v>
      </c>
      <c r="CU33" s="2">
        <f>IFERROR(VLOOKUP($CS$1&amp;'Service PJ'!$D31&amp;'Service PJ'!$B31&amp;'Service PJ'!$A31&amp;"*",'EPA_US9RT techs'!$A$2:$I$1722,9,FALSE),"")</f>
        <v>30</v>
      </c>
      <c r="CV33" s="2">
        <f>IFERROR(VLOOKUP($CS$1&amp;'Service PJ'!$D31&amp;'Service PJ'!$B31&amp;'Service PJ'!$A31&amp;"*",'EPA_US9RT techs'!$A$2:$I$1722,9,FALSE),"")</f>
        <v>30</v>
      </c>
      <c r="CW33" s="2">
        <f>IFERROR(VLOOKUP($CS$1&amp;'Service PJ'!$D31&amp;'Service PJ'!$B31&amp;'Service PJ'!$A31&amp;"*",'EPA_US9RT techs'!$A$2:$I$1722,9,FALSE),"")</f>
        <v>30</v>
      </c>
      <c r="CX33" s="2">
        <f>IFERROR(VLOOKUP($CS$1&amp;'Service PJ'!$D31&amp;'Service PJ'!$B31&amp;'Service PJ'!$A31&amp;"*",'EPA_US9RT techs'!$A$2:$I$1722,9,FALSE),"")</f>
        <v>30</v>
      </c>
      <c r="CY33" s="2">
        <f>IFERROR(VLOOKUP($CS$1&amp;'Service PJ'!$D31&amp;'Service PJ'!$B31&amp;'Service PJ'!$A31&amp;"*",'EPA_US9RT techs'!$A$2:$I$1722,9,FALSE),"")</f>
        <v>30</v>
      </c>
      <c r="CZ33" s="2">
        <f>IFERROR(VLOOKUP($CS$1&amp;'Service PJ'!$D31&amp;'Service PJ'!$B31&amp;'Service PJ'!$A31&amp;"*",'EPA_US9RT techs'!$A$2:$I$1722,9,FALSE),"")</f>
        <v>30</v>
      </c>
      <c r="DA33" s="2">
        <f>IFERROR(VLOOKUP($CS$1&amp;'Service PJ'!$D31&amp;'Service PJ'!$B31&amp;'Service PJ'!$A31&amp;"*",'EPA_US9RT techs'!$A$2:$I$1722,9,FALSE),"")</f>
        <v>30</v>
      </c>
      <c r="DB33" s="2">
        <f>IFERROR(VLOOKUP($CS$1&amp;'Service PJ'!$D31&amp;'Service PJ'!$B31&amp;'Service PJ'!$A31&amp;"*",'EPA_US9RT techs'!$A$2:$I$1722,9,FALSE),"")</f>
        <v>30</v>
      </c>
      <c r="DC33" s="2">
        <f>IFERROR(VLOOKUP($CS$1&amp;'Service PJ'!$D31&amp;'Service PJ'!$B31&amp;'Service PJ'!$A31&amp;"*",'EPA_US9RT techs'!$A$2:$I$1722,9,FALSE),"")</f>
        <v>30</v>
      </c>
      <c r="DD33" s="2">
        <f>IFERROR(VLOOKUP($CS$1&amp;'Service PJ'!$D31&amp;'Service PJ'!$B31&amp;'Service PJ'!$A31&amp;"*",'EPA_US9RT techs'!$A$2:$I$1722,9,FALSE),"")</f>
        <v>30</v>
      </c>
      <c r="DE33" s="2">
        <f>IFERROR(VLOOKUP($CS$1&amp;'Service PJ'!$D31&amp;'Service PJ'!$B31&amp;'Service PJ'!$A31&amp;"*",'EPA_US9RT techs'!$A$2:$I$1722,9,FALSE),"")</f>
        <v>30</v>
      </c>
      <c r="DF33" s="2">
        <f>IFERROR(VLOOKUP($CS$1&amp;'Service PJ'!$D31&amp;'Service PJ'!$B31&amp;'Service PJ'!$A31&amp;"*",'EPA_US9RT techs'!$A$2:$I$1722,9,FALSE),"")</f>
        <v>30</v>
      </c>
      <c r="DG33" s="2">
        <f>IFERROR(VLOOKUP($CS$1&amp;'Service PJ'!$D31&amp;'Service PJ'!$B31&amp;'Service PJ'!$A31&amp;"*",'EPA_US9RT techs'!$A$2:$I$1722,9,FALSE),"")</f>
        <v>30</v>
      </c>
      <c r="DH33" s="2">
        <f>IFERROR(VLOOKUP($CS$1&amp;'Service PJ'!$D31&amp;'Service PJ'!$B31&amp;'Service PJ'!$A31&amp;"*",'EPA_US9RT techs'!$A$2:$I$1722,9,FALSE),"")</f>
        <v>30</v>
      </c>
      <c r="DI33" s="2">
        <f>IFERROR(VLOOKUP($CS$1&amp;'Service PJ'!$D31&amp;'Service PJ'!$B31&amp;'Service PJ'!$A31&amp;"*",'EPA_US9RT techs'!$A$2:$I$1722,9,FALSE),"")</f>
        <v>30</v>
      </c>
      <c r="DJ33" s="2">
        <f>IFERROR(VLOOKUP($CS$1&amp;'Service PJ'!$D31&amp;'Service PJ'!$B31&amp;'Service PJ'!$A31&amp;"*",'EPA_US9RT techs'!$A$2:$I$1722,9,FALSE),"")</f>
        <v>30</v>
      </c>
      <c r="DK33" s="2">
        <f>IFERROR(VLOOKUP($CS$1&amp;'Service PJ'!$D31&amp;'Service PJ'!$B31&amp;'Service PJ'!$A31&amp;"*",'EPA_US9RT techs'!$A$2:$I$1722,9,FALSE),"")</f>
        <v>30</v>
      </c>
      <c r="DL33" s="2">
        <f>IFERROR(VLOOKUP($CS$1&amp;'Service PJ'!$D31&amp;'Service PJ'!$B31&amp;'Service PJ'!$A31&amp;"*",'EPA_US9RT techs'!$A$2:$I$1722,9,FALSE),"")</f>
        <v>30</v>
      </c>
      <c r="DM33" s="2">
        <f>IFERROR(VLOOKUP($CS$1&amp;'Service PJ'!$D31&amp;'Service PJ'!$B31&amp;'Service PJ'!$A31&amp;"*",'EPA_US9RT techs'!$A$2:$I$1722,9,FALSE),"")</f>
        <v>30</v>
      </c>
      <c r="DN33" s="2">
        <f>IFERROR(VLOOKUP($CS$1&amp;'Service PJ'!$D31&amp;'Service PJ'!$B31&amp;'Service PJ'!$A31&amp;"*",'EPA_US9RT techs'!$A$2:$I$1722,9,FALSE),"")</f>
        <v>30</v>
      </c>
      <c r="DO33" s="2">
        <f>IFERROR(VLOOKUP($CS$1&amp;'Service PJ'!$D31&amp;'Service PJ'!$B31&amp;'Service PJ'!$A31&amp;"*",'EPA_US9RT techs'!$A$2:$I$1722,9,FALSE),"")</f>
        <v>30</v>
      </c>
      <c r="DP33" s="2">
        <f>IFERROR(VLOOKUP($CS$1&amp;'Service PJ'!$D31&amp;'Service PJ'!$B31&amp;'Service PJ'!$A31&amp;"*",'EPA_US9RT techs'!$A$2:$I$1722,9,FALSE),"")</f>
        <v>30</v>
      </c>
      <c r="DQ33" s="2">
        <f>IFERROR(VLOOKUP($CS$1&amp;'Service PJ'!$D31&amp;'Service PJ'!$B31&amp;'Service PJ'!$A31&amp;"*",'EPA_US9RT techs'!$A$2:$I$1722,9,FALSE),"")</f>
        <v>30</v>
      </c>
      <c r="DR33" s="2">
        <f>IFERROR(VLOOKUP($CS$1&amp;'Service PJ'!$D31&amp;'Service PJ'!$B31&amp;'Service PJ'!$A31&amp;"*",'EPA_US9RT techs'!$A$2:$I$1722,9,FALSE),"")</f>
        <v>30</v>
      </c>
      <c r="DS33" s="2">
        <f>IFERROR(VLOOKUP($CS$1&amp;'Service PJ'!$D31&amp;'Service PJ'!$B31&amp;'Service PJ'!$A31&amp;"*",'EPA_US9RT techs'!$A$2:$I$1722,9,FALSE),"")</f>
        <v>30</v>
      </c>
      <c r="DT33" s="2">
        <f>IFERROR(VLOOKUP($CS$1&amp;'Service PJ'!$D31&amp;'Service PJ'!$B31&amp;'Service PJ'!$A31&amp;"*",'EPA_US9RT techs'!$A$2:$I$1722,9,FALSE),"")</f>
        <v>30</v>
      </c>
      <c r="DU33" s="2">
        <f>IFERROR(VLOOKUP($CS$1&amp;'Service PJ'!$D31&amp;'Service PJ'!$B31&amp;'Service PJ'!$A31&amp;"*",'EPA_US9RT techs'!$A$2:$I$1722,9,FALSE),"")</f>
        <v>30</v>
      </c>
      <c r="DV33" s="2">
        <f>IFERROR(VLOOKUP($CS$1&amp;'Service PJ'!$D31&amp;'Service PJ'!$B31&amp;'Service PJ'!$A31&amp;"*",'EPA_US9RT techs'!$A$2:$I$1722,9,FALSE),"")</f>
        <v>30</v>
      </c>
      <c r="DW33" s="2">
        <f>IFERROR(VLOOKUP($CS$1&amp;'Service PJ'!$D31&amp;'Service PJ'!$B31&amp;'Service PJ'!$A31&amp;"*",'EPA_US9RT techs'!$A$2:$I$1722,9,FALSE),"")</f>
        <v>30</v>
      </c>
    </row>
    <row r="34" spans="1:127" x14ac:dyDescent="0.45">
      <c r="A34" t="str">
        <f>IF(SUM(B34:R34)=0,"\I:",'Service PJ'!$D32&amp;"_"&amp;'Service PJ'!$E32&amp;"_"&amp;'Service PJ'!$C32)</f>
        <v>ITM_MDR_ELC</v>
      </c>
      <c r="B34" s="14">
        <f>IFERROR(VLOOKUP($A$1&amp;'Service PJ'!$D32&amp;'Service PJ'!$B32&amp;'Service PJ'!$A32&amp;"*",'EPA_US9RT techs'!$A$2:$I$1722,9,FALSE),"")</f>
        <v>2.2387116158999998</v>
      </c>
      <c r="C34" s="14">
        <f>IFERROR(VLOOKUP($A$1&amp;'Service PJ'!$D32&amp;'Service PJ'!$B32&amp;'Service PJ'!$A32&amp;"*",'EPA_US9RT techs'!$A$2:$I$1722,9,FALSE),"")</f>
        <v>2.2387116158999998</v>
      </c>
      <c r="D34" s="14">
        <f>IFERROR(VLOOKUP($A$1&amp;'Service PJ'!$D32&amp;'Service PJ'!$B32&amp;'Service PJ'!$A32&amp;"*",'EPA_US9RT techs'!$A$2:$I$1722,9,FALSE),"")</f>
        <v>2.2387116158999998</v>
      </c>
      <c r="E34" s="14">
        <f>IFERROR(VLOOKUP($A$1&amp;'Service PJ'!$D32&amp;'Service PJ'!$B32&amp;'Service PJ'!$A32&amp;"*",'EPA_US9RT techs'!$A$2:$I$1722,9,FALSE),"")</f>
        <v>2.2387116158999998</v>
      </c>
      <c r="F34" s="14">
        <f>IFERROR(VLOOKUP($A$1&amp;'Service PJ'!$D32&amp;'Service PJ'!$B32&amp;'Service PJ'!$A32&amp;"*",'EPA_US9RT techs'!$A$2:$I$1722,9,FALSE),"")</f>
        <v>2.2387116158999998</v>
      </c>
      <c r="G34" s="14">
        <f>IFERROR(VLOOKUP($A$1&amp;'Service PJ'!$D32&amp;'Service PJ'!$B32&amp;'Service PJ'!$A32&amp;"*",'EPA_US9RT techs'!$A$2:$I$1722,9,FALSE),"")</f>
        <v>2.2387116158999998</v>
      </c>
      <c r="H34" s="14">
        <f>IFERROR(VLOOKUP($A$1&amp;'Service PJ'!$D32&amp;'Service PJ'!$B32&amp;'Service PJ'!$A32&amp;"*",'EPA_US9RT techs'!$A$2:$I$1722,9,FALSE),"")</f>
        <v>2.2387116158999998</v>
      </c>
      <c r="I34" s="14">
        <f>IFERROR(VLOOKUP($A$1&amp;'Service PJ'!$D32&amp;'Service PJ'!$B32&amp;'Service PJ'!$A32&amp;"*",'EPA_US9RT techs'!$A$2:$I$1722,9,FALSE),"")</f>
        <v>2.2387116158999998</v>
      </c>
      <c r="J34" s="14">
        <f>IFERROR(VLOOKUP($A$1&amp;'Service PJ'!$D32&amp;'Service PJ'!$B32&amp;'Service PJ'!$A32&amp;"*",'EPA_US9RT techs'!$A$2:$I$1722,9,FALSE),"")</f>
        <v>2.2387116158999998</v>
      </c>
      <c r="K34" s="14">
        <f>IFERROR(VLOOKUP($A$1&amp;'Service PJ'!$D32&amp;'Service PJ'!$B32&amp;'Service PJ'!$A32&amp;"*",'EPA_US9RT techs'!$A$2:$I$1722,9,FALSE),"")</f>
        <v>2.2387116158999998</v>
      </c>
      <c r="L34" s="14">
        <f>IFERROR(VLOOKUP($A$1&amp;'Service PJ'!$D32&amp;'Service PJ'!$B32&amp;'Service PJ'!$A32&amp;"*",'EPA_US9RT techs'!$A$2:$I$1722,9,FALSE),"")</f>
        <v>2.2387116158999998</v>
      </c>
      <c r="M34" s="14">
        <f>IFERROR(VLOOKUP($A$1&amp;'Service PJ'!$D32&amp;'Service PJ'!$B32&amp;'Service PJ'!$A32&amp;"*",'EPA_US9RT techs'!$A$2:$I$1722,9,FALSE),"")</f>
        <v>2.2387116158999998</v>
      </c>
      <c r="N34" s="14">
        <f>IFERROR(VLOOKUP($A$1&amp;'Service PJ'!$D32&amp;'Service PJ'!$B32&amp;'Service PJ'!$A32&amp;"*",'EPA_US9RT techs'!$A$2:$I$1722,9,FALSE),"")</f>
        <v>2.2387116158999998</v>
      </c>
      <c r="O34" s="14">
        <f>IFERROR(VLOOKUP($A$1&amp;'Service PJ'!$D32&amp;'Service PJ'!$B32&amp;'Service PJ'!$A32&amp;"*",'EPA_US9RT techs'!$A$2:$I$1722,9,FALSE),"")</f>
        <v>2.2387116158999998</v>
      </c>
      <c r="P34" s="14">
        <f>IFERROR(VLOOKUP($A$1&amp;'Service PJ'!$D32&amp;'Service PJ'!$B32&amp;'Service PJ'!$A32&amp;"*",'EPA_US9RT techs'!$A$2:$I$1722,9,FALSE),"")</f>
        <v>2.2387116158999998</v>
      </c>
      <c r="Q34" s="14">
        <f>IFERROR(VLOOKUP($A$1&amp;'Service PJ'!$D32&amp;'Service PJ'!$B32&amp;'Service PJ'!$A32&amp;"*",'EPA_US9RT techs'!$A$2:$I$1722,9,FALSE),"")</f>
        <v>2.2387116158999998</v>
      </c>
      <c r="R34" s="14">
        <f>IFERROR(VLOOKUP($A$1&amp;'Service PJ'!$D32&amp;'Service PJ'!$B32&amp;'Service PJ'!$A32&amp;"*",'EPA_US9RT techs'!$A$2:$I$1722,9,FALSE),"")</f>
        <v>2.2387116158999998</v>
      </c>
      <c r="S34" s="14">
        <f>IFERROR(VLOOKUP($A$1&amp;'Service PJ'!$D32&amp;'Service PJ'!$B32&amp;'Service PJ'!$A32&amp;"*",'EPA_US9RT techs'!$A$2:$I$1722,9,FALSE),"")</f>
        <v>2.2387116158999998</v>
      </c>
      <c r="T34" s="14">
        <f>IFERROR(VLOOKUP($A$1&amp;'Service PJ'!$D32&amp;'Service PJ'!$B32&amp;'Service PJ'!$A32&amp;"*",'EPA_US9RT techs'!$A$2:$I$1722,9,FALSE),"")</f>
        <v>2.2387116158999998</v>
      </c>
      <c r="U34" s="14">
        <f>IFERROR(VLOOKUP($A$1&amp;'Service PJ'!$D32&amp;'Service PJ'!$B32&amp;'Service PJ'!$A32&amp;"*",'EPA_US9RT techs'!$A$2:$I$1722,9,FALSE),"")</f>
        <v>2.2387116158999998</v>
      </c>
      <c r="V34" s="14">
        <f>IFERROR(VLOOKUP($A$1&amp;'Service PJ'!$D32&amp;'Service PJ'!$B32&amp;'Service PJ'!$A32&amp;"*",'EPA_US9RT techs'!$A$2:$I$1722,9,FALSE),"")</f>
        <v>2.2387116158999998</v>
      </c>
      <c r="W34" s="14">
        <f>IFERROR(VLOOKUP($A$1&amp;'Service PJ'!$D32&amp;'Service PJ'!$B32&amp;'Service PJ'!$A32&amp;"*",'EPA_US9RT techs'!$A$2:$I$1722,9,FALSE),"")</f>
        <v>2.2387116158999998</v>
      </c>
      <c r="X34" s="14">
        <f>IFERROR(VLOOKUP($A$1&amp;'Service PJ'!$D32&amp;'Service PJ'!$B32&amp;'Service PJ'!$A32&amp;"*",'EPA_US9RT techs'!$A$2:$I$1722,9,FALSE),"")</f>
        <v>2.2387116158999998</v>
      </c>
      <c r="Y34" s="14">
        <f>IFERROR(VLOOKUP($A$1&amp;'Service PJ'!$D32&amp;'Service PJ'!$B32&amp;'Service PJ'!$A32&amp;"*",'EPA_US9RT techs'!$A$2:$I$1722,9,FALSE),"")</f>
        <v>2.2387116158999998</v>
      </c>
      <c r="Z34" s="14">
        <f>IFERROR(VLOOKUP($A$1&amp;'Service PJ'!$D32&amp;'Service PJ'!$B32&amp;'Service PJ'!$A32&amp;"*",'EPA_US9RT techs'!$A$2:$I$1722,9,FALSE),"")</f>
        <v>2.2387116158999998</v>
      </c>
      <c r="AA34" s="14">
        <f>IFERROR(VLOOKUP($A$1&amp;'Service PJ'!$D32&amp;'Service PJ'!$B32&amp;'Service PJ'!$A32&amp;"*",'EPA_US9RT techs'!$A$2:$I$1722,9,FALSE),"")</f>
        <v>2.2387116158999998</v>
      </c>
      <c r="AB34" s="14">
        <f>IFERROR(VLOOKUP($A$1&amp;'Service PJ'!$D32&amp;'Service PJ'!$B32&amp;'Service PJ'!$A32&amp;"*",'EPA_US9RT techs'!$A$2:$I$1722,9,FALSE),"")</f>
        <v>2.2387116158999998</v>
      </c>
      <c r="AC34" s="14">
        <f>IFERROR(VLOOKUP($A$1&amp;'Service PJ'!$D32&amp;'Service PJ'!$B32&amp;'Service PJ'!$A32&amp;"*",'EPA_US9RT techs'!$A$2:$I$1722,9,FALSE),"")</f>
        <v>2.2387116158999998</v>
      </c>
      <c r="AD34" s="14">
        <f>IFERROR(VLOOKUP($A$1&amp;'Service PJ'!$D32&amp;'Service PJ'!$B32&amp;'Service PJ'!$A32&amp;"*",'EPA_US9RT techs'!$A$2:$I$1722,9,FALSE),"")</f>
        <v>2.2387116158999998</v>
      </c>
      <c r="AE34" s="14">
        <f>IFERROR(VLOOKUP($A$1&amp;'Service PJ'!$D32&amp;'Service PJ'!$B32&amp;'Service PJ'!$A32&amp;"*",'EPA_US9RT techs'!$A$2:$I$1722,9,FALSE),"")</f>
        <v>2.2387116158999998</v>
      </c>
      <c r="AG34" t="str">
        <f>IF(SUM(AH34:AX34)=0,"\I:",'Service PJ'!$D32&amp;"_"&amp;'Service PJ'!$E32&amp;"_"&amp;'Service PJ'!$C32)</f>
        <v>ITM_MDR_ELC</v>
      </c>
      <c r="AH34" s="14">
        <f>IFERROR(VLOOKUP($AG$1&amp;'Service PJ'!$D32&amp;'Service PJ'!$B32&amp;'Service PJ'!$A32&amp;"*",'EPA_US9RT techs'!$A$2:$I$1722,9,FALSE),"")</f>
        <v>0.22387116160000001</v>
      </c>
      <c r="AI34" s="14">
        <f>IFERROR(VLOOKUP($AG$1&amp;'Service PJ'!$D32&amp;'Service PJ'!$B32&amp;'Service PJ'!$A32&amp;"*",'EPA_US9RT techs'!$A$2:$I$1722,9,FALSE),"")</f>
        <v>0.22387116160000001</v>
      </c>
      <c r="AJ34" s="14">
        <f>IFERROR(VLOOKUP($AG$1&amp;'Service PJ'!$D32&amp;'Service PJ'!$B32&amp;'Service PJ'!$A32&amp;"*",'EPA_US9RT techs'!$A$2:$I$1722,9,FALSE),"")</f>
        <v>0.22387116160000001</v>
      </c>
      <c r="AK34" s="14">
        <f>IFERROR(VLOOKUP($AG$1&amp;'Service PJ'!$D32&amp;'Service PJ'!$B32&amp;'Service PJ'!$A32&amp;"*",'EPA_US9RT techs'!$A$2:$I$1722,9,FALSE),"")</f>
        <v>0.22387116160000001</v>
      </c>
      <c r="AL34" s="14">
        <f>IFERROR(VLOOKUP($AG$1&amp;'Service PJ'!$D32&amp;'Service PJ'!$B32&amp;'Service PJ'!$A32&amp;"*",'EPA_US9RT techs'!$A$2:$I$1722,9,FALSE),"")</f>
        <v>0.22387116160000001</v>
      </c>
      <c r="AM34" s="14">
        <f>IFERROR(VLOOKUP($AG$1&amp;'Service PJ'!$D32&amp;'Service PJ'!$B32&amp;'Service PJ'!$A32&amp;"*",'EPA_US9RT techs'!$A$2:$I$1722,9,FALSE),"")</f>
        <v>0.22387116160000001</v>
      </c>
      <c r="AN34" s="14">
        <f>IFERROR(VLOOKUP($AG$1&amp;'Service PJ'!$D32&amp;'Service PJ'!$B32&amp;'Service PJ'!$A32&amp;"*",'EPA_US9RT techs'!$A$2:$I$1722,9,FALSE),"")</f>
        <v>0.22387116160000001</v>
      </c>
      <c r="AO34" s="14">
        <f>IFERROR(VLOOKUP($AG$1&amp;'Service PJ'!$D32&amp;'Service PJ'!$B32&amp;'Service PJ'!$A32&amp;"*",'EPA_US9RT techs'!$A$2:$I$1722,9,FALSE),"")</f>
        <v>0.22387116160000001</v>
      </c>
      <c r="AP34" s="14">
        <f>IFERROR(VLOOKUP($AG$1&amp;'Service PJ'!$D32&amp;'Service PJ'!$B32&amp;'Service PJ'!$A32&amp;"*",'EPA_US9RT techs'!$A$2:$I$1722,9,FALSE),"")</f>
        <v>0.22387116160000001</v>
      </c>
      <c r="AQ34" s="14">
        <f>IFERROR(VLOOKUP($AG$1&amp;'Service PJ'!$D32&amp;'Service PJ'!$B32&amp;'Service PJ'!$A32&amp;"*",'EPA_US9RT techs'!$A$2:$I$1722,9,FALSE),"")</f>
        <v>0.22387116160000001</v>
      </c>
      <c r="AR34" s="14">
        <f>IFERROR(VLOOKUP($AG$1&amp;'Service PJ'!$D32&amp;'Service PJ'!$B32&amp;'Service PJ'!$A32&amp;"*",'EPA_US9RT techs'!$A$2:$I$1722,9,FALSE),"")</f>
        <v>0.22387116160000001</v>
      </c>
      <c r="AS34" s="14">
        <f>IFERROR(VLOOKUP($AG$1&amp;'Service PJ'!$D32&amp;'Service PJ'!$B32&amp;'Service PJ'!$A32&amp;"*",'EPA_US9RT techs'!$A$2:$I$1722,9,FALSE),"")</f>
        <v>0.22387116160000001</v>
      </c>
      <c r="AT34" s="14">
        <f>IFERROR(VLOOKUP($AG$1&amp;'Service PJ'!$D32&amp;'Service PJ'!$B32&amp;'Service PJ'!$A32&amp;"*",'EPA_US9RT techs'!$A$2:$I$1722,9,FALSE),"")</f>
        <v>0.22387116160000001</v>
      </c>
      <c r="AU34" s="14">
        <f>IFERROR(VLOOKUP($AG$1&amp;'Service PJ'!$D32&amp;'Service PJ'!$B32&amp;'Service PJ'!$A32&amp;"*",'EPA_US9RT techs'!$A$2:$I$1722,9,FALSE),"")</f>
        <v>0.22387116160000001</v>
      </c>
      <c r="AV34" s="14">
        <f>IFERROR(VLOOKUP($AG$1&amp;'Service PJ'!$D32&amp;'Service PJ'!$B32&amp;'Service PJ'!$A32&amp;"*",'EPA_US9RT techs'!$A$2:$I$1722,9,FALSE),"")</f>
        <v>0.22387116160000001</v>
      </c>
      <c r="AW34" s="14">
        <f>IFERROR(VLOOKUP($AG$1&amp;'Service PJ'!$D32&amp;'Service PJ'!$B32&amp;'Service PJ'!$A32&amp;"*",'EPA_US9RT techs'!$A$2:$I$1722,9,FALSE),"")</f>
        <v>0.22387116160000001</v>
      </c>
      <c r="AX34" s="14">
        <f>IFERROR(VLOOKUP($AG$1&amp;'Service PJ'!$D32&amp;'Service PJ'!$B32&amp;'Service PJ'!$A32&amp;"*",'EPA_US9RT techs'!$A$2:$I$1722,9,FALSE),"")</f>
        <v>0.22387116160000001</v>
      </c>
      <c r="AY34" s="14">
        <f>IFERROR(VLOOKUP($AG$1&amp;'Service PJ'!$D32&amp;'Service PJ'!$B32&amp;'Service PJ'!$A32&amp;"*",'EPA_US9RT techs'!$A$2:$I$1722,9,FALSE),"")</f>
        <v>0.22387116160000001</v>
      </c>
      <c r="AZ34" s="14">
        <f>IFERROR(VLOOKUP($AG$1&amp;'Service PJ'!$D32&amp;'Service PJ'!$B32&amp;'Service PJ'!$A32&amp;"*",'EPA_US9RT techs'!$A$2:$I$1722,9,FALSE),"")</f>
        <v>0.22387116160000001</v>
      </c>
      <c r="BA34" s="14">
        <f>IFERROR(VLOOKUP($AG$1&amp;'Service PJ'!$D32&amp;'Service PJ'!$B32&amp;'Service PJ'!$A32&amp;"*",'EPA_US9RT techs'!$A$2:$I$1722,9,FALSE),"")</f>
        <v>0.22387116160000001</v>
      </c>
      <c r="BB34" s="14">
        <f>IFERROR(VLOOKUP($AG$1&amp;'Service PJ'!$D32&amp;'Service PJ'!$B32&amp;'Service PJ'!$A32&amp;"*",'EPA_US9RT techs'!$A$2:$I$1722,9,FALSE),"")</f>
        <v>0.22387116160000001</v>
      </c>
      <c r="BC34" s="14">
        <f>IFERROR(VLOOKUP($AG$1&amp;'Service PJ'!$D32&amp;'Service PJ'!$B32&amp;'Service PJ'!$A32&amp;"*",'EPA_US9RT techs'!$A$2:$I$1722,9,FALSE),"")</f>
        <v>0.22387116160000001</v>
      </c>
      <c r="BD34" s="14">
        <f>IFERROR(VLOOKUP($AG$1&amp;'Service PJ'!$D32&amp;'Service PJ'!$B32&amp;'Service PJ'!$A32&amp;"*",'EPA_US9RT techs'!$A$2:$I$1722,9,FALSE),"")</f>
        <v>0.22387116160000001</v>
      </c>
      <c r="BE34" s="14">
        <f>IFERROR(VLOOKUP($AG$1&amp;'Service PJ'!$D32&amp;'Service PJ'!$B32&amp;'Service PJ'!$A32&amp;"*",'EPA_US9RT techs'!$A$2:$I$1722,9,FALSE),"")</f>
        <v>0.22387116160000001</v>
      </c>
      <c r="BF34" s="14">
        <f>IFERROR(VLOOKUP($AG$1&amp;'Service PJ'!$D32&amp;'Service PJ'!$B32&amp;'Service PJ'!$A32&amp;"*",'EPA_US9RT techs'!$A$2:$I$1722,9,FALSE),"")</f>
        <v>0.22387116160000001</v>
      </c>
      <c r="BG34" s="14">
        <f>IFERROR(VLOOKUP($AG$1&amp;'Service PJ'!$D32&amp;'Service PJ'!$B32&amp;'Service PJ'!$A32&amp;"*",'EPA_US9RT techs'!$A$2:$I$1722,9,FALSE),"")</f>
        <v>0.22387116160000001</v>
      </c>
      <c r="BH34" s="14">
        <f>IFERROR(VLOOKUP($AG$1&amp;'Service PJ'!$D32&amp;'Service PJ'!$B32&amp;'Service PJ'!$A32&amp;"*",'EPA_US9RT techs'!$A$2:$I$1722,9,FALSE),"")</f>
        <v>0.22387116160000001</v>
      </c>
      <c r="BI34" s="14">
        <f>IFERROR(VLOOKUP($AG$1&amp;'Service PJ'!$D32&amp;'Service PJ'!$B32&amp;'Service PJ'!$A32&amp;"*",'EPA_US9RT techs'!$A$2:$I$1722,9,FALSE),"")</f>
        <v>0.22387116160000001</v>
      </c>
      <c r="BJ34" s="14">
        <f>IFERROR(VLOOKUP($AG$1&amp;'Service PJ'!$D32&amp;'Service PJ'!$B32&amp;'Service PJ'!$A32&amp;"*",'EPA_US9RT techs'!$A$2:$I$1722,9,FALSE),"")</f>
        <v>0.22387116160000001</v>
      </c>
      <c r="BK34" s="14">
        <f>IFERROR(VLOOKUP($AG$1&amp;'Service PJ'!$D32&amp;'Service PJ'!$B32&amp;'Service PJ'!$A32&amp;"*",'EPA_US9RT techs'!$A$2:$I$1722,9,FALSE),"")</f>
        <v>0.22387116160000001</v>
      </c>
      <c r="BM34" t="str">
        <f>IF(SUM(BN34:CD34)=0,"\I:",'Service PJ'!$D32&amp;"_"&amp;'Service PJ'!$E32&amp;"_"&amp;'Service PJ'!$C32)</f>
        <v>\I:</v>
      </c>
      <c r="BN34" s="14" t="str">
        <f>IFERROR(VLOOKUP($BM$1&amp;'Service PJ'!$D32&amp;'Service PJ'!$B32&amp;'Service PJ'!$A32&amp;"*",'EPA_US9RT techs'!$A$2:$I$1722,9,FALSE),"")</f>
        <v/>
      </c>
      <c r="BO34" s="14" t="str">
        <f>IFERROR(VLOOKUP($BM$1&amp;'Service PJ'!$D32&amp;'Service PJ'!$B32&amp;'Service PJ'!$A32&amp;"*",'EPA_US9RT techs'!$A$2:$I$1722,9,FALSE),"")</f>
        <v/>
      </c>
      <c r="BP34" s="14" t="str">
        <f>IFERROR(VLOOKUP($BM$1&amp;'Service PJ'!$D32&amp;'Service PJ'!$B32&amp;'Service PJ'!$A32&amp;"*",'EPA_US9RT techs'!$A$2:$I$1722,9,FALSE),"")</f>
        <v/>
      </c>
      <c r="BQ34" s="14" t="str">
        <f>IFERROR(VLOOKUP($BM$1&amp;'Service PJ'!$D32&amp;'Service PJ'!$B32&amp;'Service PJ'!$A32&amp;"*",'EPA_US9RT techs'!$A$2:$I$1722,9,FALSE),"")</f>
        <v/>
      </c>
      <c r="BR34" s="14" t="str">
        <f>IFERROR(VLOOKUP($BM$1&amp;'Service PJ'!$D32&amp;'Service PJ'!$B32&amp;'Service PJ'!$A32&amp;"*",'EPA_US9RT techs'!$A$2:$I$1722,9,FALSE),"")</f>
        <v/>
      </c>
      <c r="BS34" s="14" t="str">
        <f>IFERROR(VLOOKUP($BM$1&amp;'Service PJ'!$D32&amp;'Service PJ'!$B32&amp;'Service PJ'!$A32&amp;"*",'EPA_US9RT techs'!$A$2:$I$1722,9,FALSE),"")</f>
        <v/>
      </c>
      <c r="BT34" s="14" t="str">
        <f>IFERROR(VLOOKUP($BM$1&amp;'Service PJ'!$D32&amp;'Service PJ'!$B32&amp;'Service PJ'!$A32&amp;"*",'EPA_US9RT techs'!$A$2:$I$1722,9,FALSE),"")</f>
        <v/>
      </c>
      <c r="BU34" s="14" t="str">
        <f>IFERROR(VLOOKUP($BM$1&amp;'Service PJ'!$D32&amp;'Service PJ'!$B32&amp;'Service PJ'!$A32&amp;"*",'EPA_US9RT techs'!$A$2:$I$1722,9,FALSE),"")</f>
        <v/>
      </c>
      <c r="BV34" s="14" t="str">
        <f>IFERROR(VLOOKUP($BM$1&amp;'Service PJ'!$D32&amp;'Service PJ'!$B32&amp;'Service PJ'!$A32&amp;"*",'EPA_US9RT techs'!$A$2:$I$1722,9,FALSE),"")</f>
        <v/>
      </c>
      <c r="BW34" s="14" t="str">
        <f>IFERROR(VLOOKUP($BM$1&amp;'Service PJ'!$D32&amp;'Service PJ'!$B32&amp;'Service PJ'!$A32&amp;"*",'EPA_US9RT techs'!$A$2:$I$1722,9,FALSE),"")</f>
        <v/>
      </c>
      <c r="BX34" s="14" t="str">
        <f>IFERROR(VLOOKUP($BM$1&amp;'Service PJ'!$D32&amp;'Service PJ'!$B32&amp;'Service PJ'!$A32&amp;"*",'EPA_US9RT techs'!$A$2:$I$1722,9,FALSE),"")</f>
        <v/>
      </c>
      <c r="BY34" s="14" t="str">
        <f>IFERROR(VLOOKUP($BM$1&amp;'Service PJ'!$D32&amp;'Service PJ'!$B32&amp;'Service PJ'!$A32&amp;"*",'EPA_US9RT techs'!$A$2:$I$1722,9,FALSE),"")</f>
        <v/>
      </c>
      <c r="BZ34" s="14" t="str">
        <f>IFERROR(VLOOKUP($BM$1&amp;'Service PJ'!$D32&amp;'Service PJ'!$B32&amp;'Service PJ'!$A32&amp;"*",'EPA_US9RT techs'!$A$2:$I$1722,9,FALSE),"")</f>
        <v/>
      </c>
      <c r="CA34" s="14" t="str">
        <f>IFERROR(VLOOKUP($BM$1&amp;'Service PJ'!$D32&amp;'Service PJ'!$B32&amp;'Service PJ'!$A32&amp;"*",'EPA_US9RT techs'!$A$2:$I$1722,9,FALSE),"")</f>
        <v/>
      </c>
      <c r="CB34" s="14" t="str">
        <f>IFERROR(VLOOKUP($BM$1&amp;'Service PJ'!$D32&amp;'Service PJ'!$B32&amp;'Service PJ'!$A32&amp;"*",'EPA_US9RT techs'!$A$2:$I$1722,9,FALSE),"")</f>
        <v/>
      </c>
      <c r="CC34" s="14" t="str">
        <f>IFERROR(VLOOKUP($BM$1&amp;'Service PJ'!$D32&amp;'Service PJ'!$B32&amp;'Service PJ'!$A32&amp;"*",'EPA_US9RT techs'!$A$2:$I$1722,9,FALSE),"")</f>
        <v/>
      </c>
      <c r="CD34" s="14" t="str">
        <f>IFERROR(VLOOKUP($BM$1&amp;'Service PJ'!$D32&amp;'Service PJ'!$B32&amp;'Service PJ'!$A32&amp;"*",'EPA_US9RT techs'!$A$2:$I$1722,9,FALSE),"")</f>
        <v/>
      </c>
      <c r="CE34" s="14" t="str">
        <f>IFERROR(VLOOKUP($BM$1&amp;'Service PJ'!$D32&amp;'Service PJ'!$B32&amp;'Service PJ'!$A32&amp;"*",'EPA_US9RT techs'!$A$2:$I$1722,9,FALSE),"")</f>
        <v/>
      </c>
      <c r="CF34" s="14" t="str">
        <f>IFERROR(VLOOKUP($BM$1&amp;'Service PJ'!$D32&amp;'Service PJ'!$B32&amp;'Service PJ'!$A32&amp;"*",'EPA_US9RT techs'!$A$2:$I$1722,9,FALSE),"")</f>
        <v/>
      </c>
      <c r="CG34" s="14" t="str">
        <f>IFERROR(VLOOKUP($BM$1&amp;'Service PJ'!$D32&amp;'Service PJ'!$B32&amp;'Service PJ'!$A32&amp;"*",'EPA_US9RT techs'!$A$2:$I$1722,9,FALSE),"")</f>
        <v/>
      </c>
      <c r="CH34" s="14" t="str">
        <f>IFERROR(VLOOKUP($BM$1&amp;'Service PJ'!$D32&amp;'Service PJ'!$B32&amp;'Service PJ'!$A32&amp;"*",'EPA_US9RT techs'!$A$2:$I$1722,9,FALSE),"")</f>
        <v/>
      </c>
      <c r="CI34" s="14" t="str">
        <f>IFERROR(VLOOKUP($BM$1&amp;'Service PJ'!$D32&amp;'Service PJ'!$B32&amp;'Service PJ'!$A32&amp;"*",'EPA_US9RT techs'!$A$2:$I$1722,9,FALSE),"")</f>
        <v/>
      </c>
      <c r="CJ34" s="14" t="str">
        <f>IFERROR(VLOOKUP($BM$1&amp;'Service PJ'!$D32&amp;'Service PJ'!$B32&amp;'Service PJ'!$A32&amp;"*",'EPA_US9RT techs'!$A$2:$I$1722,9,FALSE),"")</f>
        <v/>
      </c>
      <c r="CK34" s="14" t="str">
        <f>IFERROR(VLOOKUP($BM$1&amp;'Service PJ'!$D32&amp;'Service PJ'!$B32&amp;'Service PJ'!$A32&amp;"*",'EPA_US9RT techs'!$A$2:$I$1722,9,FALSE),"")</f>
        <v/>
      </c>
      <c r="CL34" s="14" t="str">
        <f>IFERROR(VLOOKUP($BM$1&amp;'Service PJ'!$D32&amp;'Service PJ'!$B32&amp;'Service PJ'!$A32&amp;"*",'EPA_US9RT techs'!$A$2:$I$1722,9,FALSE),"")</f>
        <v/>
      </c>
      <c r="CM34" s="14" t="str">
        <f>IFERROR(VLOOKUP($BM$1&amp;'Service PJ'!$D32&amp;'Service PJ'!$B32&amp;'Service PJ'!$A32&amp;"*",'EPA_US9RT techs'!$A$2:$I$1722,9,FALSE),"")</f>
        <v/>
      </c>
      <c r="CN34" s="14" t="str">
        <f>IFERROR(VLOOKUP($BM$1&amp;'Service PJ'!$D32&amp;'Service PJ'!$B32&amp;'Service PJ'!$A32&amp;"*",'EPA_US9RT techs'!$A$2:$I$1722,9,FALSE),"")</f>
        <v/>
      </c>
      <c r="CO34" s="14" t="str">
        <f>IFERROR(VLOOKUP($BM$1&amp;'Service PJ'!$D32&amp;'Service PJ'!$B32&amp;'Service PJ'!$A32&amp;"*",'EPA_US9RT techs'!$A$2:$I$1722,9,FALSE),"")</f>
        <v/>
      </c>
      <c r="CP34" s="14" t="str">
        <f>IFERROR(VLOOKUP($BM$1&amp;'Service PJ'!$D32&amp;'Service PJ'!$B32&amp;'Service PJ'!$A32&amp;"*",'EPA_US9RT techs'!$A$2:$I$1722,9,FALSE),"")</f>
        <v/>
      </c>
      <c r="CQ34" s="14" t="str">
        <f>IFERROR(VLOOKUP($BM$1&amp;'Service PJ'!$D32&amp;'Service PJ'!$B32&amp;'Service PJ'!$A32&amp;"*",'EPA_US9RT techs'!$A$2:$I$1722,9,FALSE),"")</f>
        <v/>
      </c>
      <c r="CS34" t="str">
        <f>IF(SUM(CT34:DJ34)=0,"\I:",'Service PJ'!$D32&amp;"_"&amp;'Service PJ'!$E32&amp;"_"&amp;'Service PJ'!$C32)</f>
        <v>ITM_MDR_ELC</v>
      </c>
      <c r="CT34" s="2">
        <f>IFERROR(VLOOKUP($CS$1&amp;'Service PJ'!$D32&amp;'Service PJ'!$B32&amp;'Service PJ'!$A32&amp;"*",'EPA_US9RT techs'!$A$2:$I$1722,9,FALSE),"")</f>
        <v>30</v>
      </c>
      <c r="CU34" s="2">
        <f>IFERROR(VLOOKUP($CS$1&amp;'Service PJ'!$D32&amp;'Service PJ'!$B32&amp;'Service PJ'!$A32&amp;"*",'EPA_US9RT techs'!$A$2:$I$1722,9,FALSE),"")</f>
        <v>30</v>
      </c>
      <c r="CV34" s="2">
        <f>IFERROR(VLOOKUP($CS$1&amp;'Service PJ'!$D32&amp;'Service PJ'!$B32&amp;'Service PJ'!$A32&amp;"*",'EPA_US9RT techs'!$A$2:$I$1722,9,FALSE),"")</f>
        <v>30</v>
      </c>
      <c r="CW34" s="2">
        <f>IFERROR(VLOOKUP($CS$1&amp;'Service PJ'!$D32&amp;'Service PJ'!$B32&amp;'Service PJ'!$A32&amp;"*",'EPA_US9RT techs'!$A$2:$I$1722,9,FALSE),"")</f>
        <v>30</v>
      </c>
      <c r="CX34" s="2">
        <f>IFERROR(VLOOKUP($CS$1&amp;'Service PJ'!$D32&amp;'Service PJ'!$B32&amp;'Service PJ'!$A32&amp;"*",'EPA_US9RT techs'!$A$2:$I$1722,9,FALSE),"")</f>
        <v>30</v>
      </c>
      <c r="CY34" s="2">
        <f>IFERROR(VLOOKUP($CS$1&amp;'Service PJ'!$D32&amp;'Service PJ'!$B32&amp;'Service PJ'!$A32&amp;"*",'EPA_US9RT techs'!$A$2:$I$1722,9,FALSE),"")</f>
        <v>30</v>
      </c>
      <c r="CZ34" s="2">
        <f>IFERROR(VLOOKUP($CS$1&amp;'Service PJ'!$D32&amp;'Service PJ'!$B32&amp;'Service PJ'!$A32&amp;"*",'EPA_US9RT techs'!$A$2:$I$1722,9,FALSE),"")</f>
        <v>30</v>
      </c>
      <c r="DA34" s="2">
        <f>IFERROR(VLOOKUP($CS$1&amp;'Service PJ'!$D32&amp;'Service PJ'!$B32&amp;'Service PJ'!$A32&amp;"*",'EPA_US9RT techs'!$A$2:$I$1722,9,FALSE),"")</f>
        <v>30</v>
      </c>
      <c r="DB34" s="2">
        <f>IFERROR(VLOOKUP($CS$1&amp;'Service PJ'!$D32&amp;'Service PJ'!$B32&amp;'Service PJ'!$A32&amp;"*",'EPA_US9RT techs'!$A$2:$I$1722,9,FALSE),"")</f>
        <v>30</v>
      </c>
      <c r="DC34" s="2">
        <f>IFERROR(VLOOKUP($CS$1&amp;'Service PJ'!$D32&amp;'Service PJ'!$B32&amp;'Service PJ'!$A32&amp;"*",'EPA_US9RT techs'!$A$2:$I$1722,9,FALSE),"")</f>
        <v>30</v>
      </c>
      <c r="DD34" s="2">
        <f>IFERROR(VLOOKUP($CS$1&amp;'Service PJ'!$D32&amp;'Service PJ'!$B32&amp;'Service PJ'!$A32&amp;"*",'EPA_US9RT techs'!$A$2:$I$1722,9,FALSE),"")</f>
        <v>30</v>
      </c>
      <c r="DE34" s="2">
        <f>IFERROR(VLOOKUP($CS$1&amp;'Service PJ'!$D32&amp;'Service PJ'!$B32&amp;'Service PJ'!$A32&amp;"*",'EPA_US9RT techs'!$A$2:$I$1722,9,FALSE),"")</f>
        <v>30</v>
      </c>
      <c r="DF34" s="2">
        <f>IFERROR(VLOOKUP($CS$1&amp;'Service PJ'!$D32&amp;'Service PJ'!$B32&amp;'Service PJ'!$A32&amp;"*",'EPA_US9RT techs'!$A$2:$I$1722,9,FALSE),"")</f>
        <v>30</v>
      </c>
      <c r="DG34" s="2">
        <f>IFERROR(VLOOKUP($CS$1&amp;'Service PJ'!$D32&amp;'Service PJ'!$B32&amp;'Service PJ'!$A32&amp;"*",'EPA_US9RT techs'!$A$2:$I$1722,9,FALSE),"")</f>
        <v>30</v>
      </c>
      <c r="DH34" s="2">
        <f>IFERROR(VLOOKUP($CS$1&amp;'Service PJ'!$D32&amp;'Service PJ'!$B32&amp;'Service PJ'!$A32&amp;"*",'EPA_US9RT techs'!$A$2:$I$1722,9,FALSE),"")</f>
        <v>30</v>
      </c>
      <c r="DI34" s="2">
        <f>IFERROR(VLOOKUP($CS$1&amp;'Service PJ'!$D32&amp;'Service PJ'!$B32&amp;'Service PJ'!$A32&amp;"*",'EPA_US9RT techs'!$A$2:$I$1722,9,FALSE),"")</f>
        <v>30</v>
      </c>
      <c r="DJ34" s="2">
        <f>IFERROR(VLOOKUP($CS$1&amp;'Service PJ'!$D32&amp;'Service PJ'!$B32&amp;'Service PJ'!$A32&amp;"*",'EPA_US9RT techs'!$A$2:$I$1722,9,FALSE),"")</f>
        <v>30</v>
      </c>
      <c r="DK34" s="2">
        <f>IFERROR(VLOOKUP($CS$1&amp;'Service PJ'!$D32&amp;'Service PJ'!$B32&amp;'Service PJ'!$A32&amp;"*",'EPA_US9RT techs'!$A$2:$I$1722,9,FALSE),"")</f>
        <v>30</v>
      </c>
      <c r="DL34" s="2">
        <f>IFERROR(VLOOKUP($CS$1&amp;'Service PJ'!$D32&amp;'Service PJ'!$B32&amp;'Service PJ'!$A32&amp;"*",'EPA_US9RT techs'!$A$2:$I$1722,9,FALSE),"")</f>
        <v>30</v>
      </c>
      <c r="DM34" s="2">
        <f>IFERROR(VLOOKUP($CS$1&amp;'Service PJ'!$D32&amp;'Service PJ'!$B32&amp;'Service PJ'!$A32&amp;"*",'EPA_US9RT techs'!$A$2:$I$1722,9,FALSE),"")</f>
        <v>30</v>
      </c>
      <c r="DN34" s="2">
        <f>IFERROR(VLOOKUP($CS$1&amp;'Service PJ'!$D32&amp;'Service PJ'!$B32&amp;'Service PJ'!$A32&amp;"*",'EPA_US9RT techs'!$A$2:$I$1722,9,FALSE),"")</f>
        <v>30</v>
      </c>
      <c r="DO34" s="2">
        <f>IFERROR(VLOOKUP($CS$1&amp;'Service PJ'!$D32&amp;'Service PJ'!$B32&amp;'Service PJ'!$A32&amp;"*",'EPA_US9RT techs'!$A$2:$I$1722,9,FALSE),"")</f>
        <v>30</v>
      </c>
      <c r="DP34" s="2">
        <f>IFERROR(VLOOKUP($CS$1&amp;'Service PJ'!$D32&amp;'Service PJ'!$B32&amp;'Service PJ'!$A32&amp;"*",'EPA_US9RT techs'!$A$2:$I$1722,9,FALSE),"")</f>
        <v>30</v>
      </c>
      <c r="DQ34" s="2">
        <f>IFERROR(VLOOKUP($CS$1&amp;'Service PJ'!$D32&amp;'Service PJ'!$B32&amp;'Service PJ'!$A32&amp;"*",'EPA_US9RT techs'!$A$2:$I$1722,9,FALSE),"")</f>
        <v>30</v>
      </c>
      <c r="DR34" s="2">
        <f>IFERROR(VLOOKUP($CS$1&amp;'Service PJ'!$D32&amp;'Service PJ'!$B32&amp;'Service PJ'!$A32&amp;"*",'EPA_US9RT techs'!$A$2:$I$1722,9,FALSE),"")</f>
        <v>30</v>
      </c>
      <c r="DS34" s="2">
        <f>IFERROR(VLOOKUP($CS$1&amp;'Service PJ'!$D32&amp;'Service PJ'!$B32&amp;'Service PJ'!$A32&amp;"*",'EPA_US9RT techs'!$A$2:$I$1722,9,FALSE),"")</f>
        <v>30</v>
      </c>
      <c r="DT34" s="2">
        <f>IFERROR(VLOOKUP($CS$1&amp;'Service PJ'!$D32&amp;'Service PJ'!$B32&amp;'Service PJ'!$A32&amp;"*",'EPA_US9RT techs'!$A$2:$I$1722,9,FALSE),"")</f>
        <v>30</v>
      </c>
      <c r="DU34" s="2">
        <f>IFERROR(VLOOKUP($CS$1&amp;'Service PJ'!$D32&amp;'Service PJ'!$B32&amp;'Service PJ'!$A32&amp;"*",'EPA_US9RT techs'!$A$2:$I$1722,9,FALSE),"")</f>
        <v>30</v>
      </c>
      <c r="DV34" s="2">
        <f>IFERROR(VLOOKUP($CS$1&amp;'Service PJ'!$D32&amp;'Service PJ'!$B32&amp;'Service PJ'!$A32&amp;"*",'EPA_US9RT techs'!$A$2:$I$1722,9,FALSE),"")</f>
        <v>30</v>
      </c>
      <c r="DW34" s="2">
        <f>IFERROR(VLOOKUP($CS$1&amp;'Service PJ'!$D32&amp;'Service PJ'!$B32&amp;'Service PJ'!$A32&amp;"*",'EPA_US9RT techs'!$A$2:$I$1722,9,FALSE),"")</f>
        <v>30</v>
      </c>
    </row>
    <row r="35" spans="1:127" x14ac:dyDescent="0.45">
      <c r="A35" t="str">
        <f>IF(SUM(B35:R35)=0,"\I:",'Service PJ'!$D33&amp;"_"&amp;'Service PJ'!$E33&amp;"_"&amp;'Service PJ'!$C33)</f>
        <v>ITM_ECP_ELC</v>
      </c>
      <c r="B35" s="14">
        <f>IFERROR(VLOOKUP($A$1&amp;'Service PJ'!$D33&amp;'Service PJ'!$B33&amp;'Service PJ'!$A33&amp;"*",'EPA_US9RT techs'!$A$2:$I$1722,9,FALSE),"")</f>
        <v>177.58015334410001</v>
      </c>
      <c r="C35" s="14">
        <f>IFERROR(VLOOKUP($A$1&amp;'Service PJ'!$D33&amp;'Service PJ'!$B33&amp;'Service PJ'!$A33&amp;"*",'EPA_US9RT techs'!$A$2:$I$1722,9,FALSE),"")</f>
        <v>177.58015334410001</v>
      </c>
      <c r="D35" s="14">
        <f>IFERROR(VLOOKUP($A$1&amp;'Service PJ'!$D33&amp;'Service PJ'!$B33&amp;'Service PJ'!$A33&amp;"*",'EPA_US9RT techs'!$A$2:$I$1722,9,FALSE),"")</f>
        <v>177.58015334410001</v>
      </c>
      <c r="E35" s="14">
        <f>IFERROR(VLOOKUP($A$1&amp;'Service PJ'!$D33&amp;'Service PJ'!$B33&amp;'Service PJ'!$A33&amp;"*",'EPA_US9RT techs'!$A$2:$I$1722,9,FALSE),"")</f>
        <v>177.58015334410001</v>
      </c>
      <c r="F35" s="14">
        <f>IFERROR(VLOOKUP($A$1&amp;'Service PJ'!$D33&amp;'Service PJ'!$B33&amp;'Service PJ'!$A33&amp;"*",'EPA_US9RT techs'!$A$2:$I$1722,9,FALSE),"")</f>
        <v>177.58015334410001</v>
      </c>
      <c r="G35" s="14">
        <f>IFERROR(VLOOKUP($A$1&amp;'Service PJ'!$D33&amp;'Service PJ'!$B33&amp;'Service PJ'!$A33&amp;"*",'EPA_US9RT techs'!$A$2:$I$1722,9,FALSE),"")</f>
        <v>177.58015334410001</v>
      </c>
      <c r="H35" s="14">
        <f>IFERROR(VLOOKUP($A$1&amp;'Service PJ'!$D33&amp;'Service PJ'!$B33&amp;'Service PJ'!$A33&amp;"*",'EPA_US9RT techs'!$A$2:$I$1722,9,FALSE),"")</f>
        <v>177.58015334410001</v>
      </c>
      <c r="I35" s="14">
        <f>IFERROR(VLOOKUP($A$1&amp;'Service PJ'!$D33&amp;'Service PJ'!$B33&amp;'Service PJ'!$A33&amp;"*",'EPA_US9RT techs'!$A$2:$I$1722,9,FALSE),"")</f>
        <v>177.58015334410001</v>
      </c>
      <c r="J35" s="14">
        <f>IFERROR(VLOOKUP($A$1&amp;'Service PJ'!$D33&amp;'Service PJ'!$B33&amp;'Service PJ'!$A33&amp;"*",'EPA_US9RT techs'!$A$2:$I$1722,9,FALSE),"")</f>
        <v>177.58015334410001</v>
      </c>
      <c r="K35" s="14">
        <f>IFERROR(VLOOKUP($A$1&amp;'Service PJ'!$D33&amp;'Service PJ'!$B33&amp;'Service PJ'!$A33&amp;"*",'EPA_US9RT techs'!$A$2:$I$1722,9,FALSE),"")</f>
        <v>177.58015334410001</v>
      </c>
      <c r="L35" s="14">
        <f>IFERROR(VLOOKUP($A$1&amp;'Service PJ'!$D33&amp;'Service PJ'!$B33&amp;'Service PJ'!$A33&amp;"*",'EPA_US9RT techs'!$A$2:$I$1722,9,FALSE),"")</f>
        <v>177.58015334410001</v>
      </c>
      <c r="M35" s="14">
        <f>IFERROR(VLOOKUP($A$1&amp;'Service PJ'!$D33&amp;'Service PJ'!$B33&amp;'Service PJ'!$A33&amp;"*",'EPA_US9RT techs'!$A$2:$I$1722,9,FALSE),"")</f>
        <v>177.58015334410001</v>
      </c>
      <c r="N35" s="14">
        <f>IFERROR(VLOOKUP($A$1&amp;'Service PJ'!$D33&amp;'Service PJ'!$B33&amp;'Service PJ'!$A33&amp;"*",'EPA_US9RT techs'!$A$2:$I$1722,9,FALSE),"")</f>
        <v>177.58015334410001</v>
      </c>
      <c r="O35" s="14">
        <f>IFERROR(VLOOKUP($A$1&amp;'Service PJ'!$D33&amp;'Service PJ'!$B33&amp;'Service PJ'!$A33&amp;"*",'EPA_US9RT techs'!$A$2:$I$1722,9,FALSE),"")</f>
        <v>177.58015334410001</v>
      </c>
      <c r="P35" s="14">
        <f>IFERROR(VLOOKUP($A$1&amp;'Service PJ'!$D33&amp;'Service PJ'!$B33&amp;'Service PJ'!$A33&amp;"*",'EPA_US9RT techs'!$A$2:$I$1722,9,FALSE),"")</f>
        <v>177.58015334410001</v>
      </c>
      <c r="Q35" s="14">
        <f>IFERROR(VLOOKUP($A$1&amp;'Service PJ'!$D33&amp;'Service PJ'!$B33&amp;'Service PJ'!$A33&amp;"*",'EPA_US9RT techs'!$A$2:$I$1722,9,FALSE),"")</f>
        <v>177.58015334410001</v>
      </c>
      <c r="R35" s="14">
        <f>IFERROR(VLOOKUP($A$1&amp;'Service PJ'!$D33&amp;'Service PJ'!$B33&amp;'Service PJ'!$A33&amp;"*",'EPA_US9RT techs'!$A$2:$I$1722,9,FALSE),"")</f>
        <v>177.58015334410001</v>
      </c>
      <c r="S35" s="14">
        <f>IFERROR(VLOOKUP($A$1&amp;'Service PJ'!$D33&amp;'Service PJ'!$B33&amp;'Service PJ'!$A33&amp;"*",'EPA_US9RT techs'!$A$2:$I$1722,9,FALSE),"")</f>
        <v>177.58015334410001</v>
      </c>
      <c r="T35" s="14">
        <f>IFERROR(VLOOKUP($A$1&amp;'Service PJ'!$D33&amp;'Service PJ'!$B33&amp;'Service PJ'!$A33&amp;"*",'EPA_US9RT techs'!$A$2:$I$1722,9,FALSE),"")</f>
        <v>177.58015334410001</v>
      </c>
      <c r="U35" s="14">
        <f>IFERROR(VLOOKUP($A$1&amp;'Service PJ'!$D33&amp;'Service PJ'!$B33&amp;'Service PJ'!$A33&amp;"*",'EPA_US9RT techs'!$A$2:$I$1722,9,FALSE),"")</f>
        <v>177.58015334410001</v>
      </c>
      <c r="V35" s="14">
        <f>IFERROR(VLOOKUP($A$1&amp;'Service PJ'!$D33&amp;'Service PJ'!$B33&amp;'Service PJ'!$A33&amp;"*",'EPA_US9RT techs'!$A$2:$I$1722,9,FALSE),"")</f>
        <v>177.58015334410001</v>
      </c>
      <c r="W35" s="14">
        <f>IFERROR(VLOOKUP($A$1&amp;'Service PJ'!$D33&amp;'Service PJ'!$B33&amp;'Service PJ'!$A33&amp;"*",'EPA_US9RT techs'!$A$2:$I$1722,9,FALSE),"")</f>
        <v>177.58015334410001</v>
      </c>
      <c r="X35" s="14">
        <f>IFERROR(VLOOKUP($A$1&amp;'Service PJ'!$D33&amp;'Service PJ'!$B33&amp;'Service PJ'!$A33&amp;"*",'EPA_US9RT techs'!$A$2:$I$1722,9,FALSE),"")</f>
        <v>177.58015334410001</v>
      </c>
      <c r="Y35" s="14">
        <f>IFERROR(VLOOKUP($A$1&amp;'Service PJ'!$D33&amp;'Service PJ'!$B33&amp;'Service PJ'!$A33&amp;"*",'EPA_US9RT techs'!$A$2:$I$1722,9,FALSE),"")</f>
        <v>177.58015334410001</v>
      </c>
      <c r="Z35" s="14">
        <f>IFERROR(VLOOKUP($A$1&amp;'Service PJ'!$D33&amp;'Service PJ'!$B33&amp;'Service PJ'!$A33&amp;"*",'EPA_US9RT techs'!$A$2:$I$1722,9,FALSE),"")</f>
        <v>177.58015334410001</v>
      </c>
      <c r="AA35" s="14">
        <f>IFERROR(VLOOKUP($A$1&amp;'Service PJ'!$D33&amp;'Service PJ'!$B33&amp;'Service PJ'!$A33&amp;"*",'EPA_US9RT techs'!$A$2:$I$1722,9,FALSE),"")</f>
        <v>177.58015334410001</v>
      </c>
      <c r="AB35" s="14">
        <f>IFERROR(VLOOKUP($A$1&amp;'Service PJ'!$D33&amp;'Service PJ'!$B33&amp;'Service PJ'!$A33&amp;"*",'EPA_US9RT techs'!$A$2:$I$1722,9,FALSE),"")</f>
        <v>177.58015334410001</v>
      </c>
      <c r="AC35" s="14">
        <f>IFERROR(VLOOKUP($A$1&amp;'Service PJ'!$D33&amp;'Service PJ'!$B33&amp;'Service PJ'!$A33&amp;"*",'EPA_US9RT techs'!$A$2:$I$1722,9,FALSE),"")</f>
        <v>177.58015334410001</v>
      </c>
      <c r="AD35" s="14">
        <f>IFERROR(VLOOKUP($A$1&amp;'Service PJ'!$D33&amp;'Service PJ'!$B33&amp;'Service PJ'!$A33&amp;"*",'EPA_US9RT techs'!$A$2:$I$1722,9,FALSE),"")</f>
        <v>177.58015334410001</v>
      </c>
      <c r="AE35" s="14">
        <f>IFERROR(VLOOKUP($A$1&amp;'Service PJ'!$D33&amp;'Service PJ'!$B33&amp;'Service PJ'!$A33&amp;"*",'EPA_US9RT techs'!$A$2:$I$1722,9,FALSE),"")</f>
        <v>177.58015334410001</v>
      </c>
      <c r="AG35" t="str">
        <f>IF(SUM(AH35:AX35)=0,"\I:",'Service PJ'!$D33&amp;"_"&amp;'Service PJ'!$E33&amp;"_"&amp;'Service PJ'!$C33)</f>
        <v>ITM_ECP_ELC</v>
      </c>
      <c r="AH35" s="14">
        <f>IFERROR(VLOOKUP($AG$1&amp;'Service PJ'!$D33&amp;'Service PJ'!$B33&amp;'Service PJ'!$A33&amp;"*",'EPA_US9RT techs'!$A$2:$I$1722,9,FALSE),"")</f>
        <v>21.847032023299999</v>
      </c>
      <c r="AI35" s="14">
        <f>IFERROR(VLOOKUP($AG$1&amp;'Service PJ'!$D33&amp;'Service PJ'!$B33&amp;'Service PJ'!$A33&amp;"*",'EPA_US9RT techs'!$A$2:$I$1722,9,FALSE),"")</f>
        <v>21.847032023299999</v>
      </c>
      <c r="AJ35" s="14">
        <f>IFERROR(VLOOKUP($AG$1&amp;'Service PJ'!$D33&amp;'Service PJ'!$B33&amp;'Service PJ'!$A33&amp;"*",'EPA_US9RT techs'!$A$2:$I$1722,9,FALSE),"")</f>
        <v>21.847032023299999</v>
      </c>
      <c r="AK35" s="14">
        <f>IFERROR(VLOOKUP($AG$1&amp;'Service PJ'!$D33&amp;'Service PJ'!$B33&amp;'Service PJ'!$A33&amp;"*",'EPA_US9RT techs'!$A$2:$I$1722,9,FALSE),"")</f>
        <v>21.847032023299999</v>
      </c>
      <c r="AL35" s="14">
        <f>IFERROR(VLOOKUP($AG$1&amp;'Service PJ'!$D33&amp;'Service PJ'!$B33&amp;'Service PJ'!$A33&amp;"*",'EPA_US9RT techs'!$A$2:$I$1722,9,FALSE),"")</f>
        <v>21.847032023299999</v>
      </c>
      <c r="AM35" s="14">
        <f>IFERROR(VLOOKUP($AG$1&amp;'Service PJ'!$D33&amp;'Service PJ'!$B33&amp;'Service PJ'!$A33&amp;"*",'EPA_US9RT techs'!$A$2:$I$1722,9,FALSE),"")</f>
        <v>21.847032023299999</v>
      </c>
      <c r="AN35" s="14">
        <f>IFERROR(VLOOKUP($AG$1&amp;'Service PJ'!$D33&amp;'Service PJ'!$B33&amp;'Service PJ'!$A33&amp;"*",'EPA_US9RT techs'!$A$2:$I$1722,9,FALSE),"")</f>
        <v>21.847032023299999</v>
      </c>
      <c r="AO35" s="14">
        <f>IFERROR(VLOOKUP($AG$1&amp;'Service PJ'!$D33&amp;'Service PJ'!$B33&amp;'Service PJ'!$A33&amp;"*",'EPA_US9RT techs'!$A$2:$I$1722,9,FALSE),"")</f>
        <v>21.847032023299999</v>
      </c>
      <c r="AP35" s="14">
        <f>IFERROR(VLOOKUP($AG$1&amp;'Service PJ'!$D33&amp;'Service PJ'!$B33&amp;'Service PJ'!$A33&amp;"*",'EPA_US9RT techs'!$A$2:$I$1722,9,FALSE),"")</f>
        <v>21.847032023299999</v>
      </c>
      <c r="AQ35" s="14">
        <f>IFERROR(VLOOKUP($AG$1&amp;'Service PJ'!$D33&amp;'Service PJ'!$B33&amp;'Service PJ'!$A33&amp;"*",'EPA_US9RT techs'!$A$2:$I$1722,9,FALSE),"")</f>
        <v>21.847032023299999</v>
      </c>
      <c r="AR35" s="14">
        <f>IFERROR(VLOOKUP($AG$1&amp;'Service PJ'!$D33&amp;'Service PJ'!$B33&amp;'Service PJ'!$A33&amp;"*",'EPA_US9RT techs'!$A$2:$I$1722,9,FALSE),"")</f>
        <v>21.847032023299999</v>
      </c>
      <c r="AS35" s="14">
        <f>IFERROR(VLOOKUP($AG$1&amp;'Service PJ'!$D33&amp;'Service PJ'!$B33&amp;'Service PJ'!$A33&amp;"*",'EPA_US9RT techs'!$A$2:$I$1722,9,FALSE),"")</f>
        <v>21.847032023299999</v>
      </c>
      <c r="AT35" s="14">
        <f>IFERROR(VLOOKUP($AG$1&amp;'Service PJ'!$D33&amp;'Service PJ'!$B33&amp;'Service PJ'!$A33&amp;"*",'EPA_US9RT techs'!$A$2:$I$1722,9,FALSE),"")</f>
        <v>21.847032023299999</v>
      </c>
      <c r="AU35" s="14">
        <f>IFERROR(VLOOKUP($AG$1&amp;'Service PJ'!$D33&amp;'Service PJ'!$B33&amp;'Service PJ'!$A33&amp;"*",'EPA_US9RT techs'!$A$2:$I$1722,9,FALSE),"")</f>
        <v>21.847032023299999</v>
      </c>
      <c r="AV35" s="14">
        <f>IFERROR(VLOOKUP($AG$1&amp;'Service PJ'!$D33&amp;'Service PJ'!$B33&amp;'Service PJ'!$A33&amp;"*",'EPA_US9RT techs'!$A$2:$I$1722,9,FALSE),"")</f>
        <v>21.847032023299999</v>
      </c>
      <c r="AW35" s="14">
        <f>IFERROR(VLOOKUP($AG$1&amp;'Service PJ'!$D33&amp;'Service PJ'!$B33&amp;'Service PJ'!$A33&amp;"*",'EPA_US9RT techs'!$A$2:$I$1722,9,FALSE),"")</f>
        <v>21.847032023299999</v>
      </c>
      <c r="AX35" s="14">
        <f>IFERROR(VLOOKUP($AG$1&amp;'Service PJ'!$D33&amp;'Service PJ'!$B33&amp;'Service PJ'!$A33&amp;"*",'EPA_US9RT techs'!$A$2:$I$1722,9,FALSE),"")</f>
        <v>21.847032023299999</v>
      </c>
      <c r="AY35" s="14">
        <f>IFERROR(VLOOKUP($AG$1&amp;'Service PJ'!$D33&amp;'Service PJ'!$B33&amp;'Service PJ'!$A33&amp;"*",'EPA_US9RT techs'!$A$2:$I$1722,9,FALSE),"")</f>
        <v>21.847032023299999</v>
      </c>
      <c r="AZ35" s="14">
        <f>IFERROR(VLOOKUP($AG$1&amp;'Service PJ'!$D33&amp;'Service PJ'!$B33&amp;'Service PJ'!$A33&amp;"*",'EPA_US9RT techs'!$A$2:$I$1722,9,FALSE),"")</f>
        <v>21.847032023299999</v>
      </c>
      <c r="BA35" s="14">
        <f>IFERROR(VLOOKUP($AG$1&amp;'Service PJ'!$D33&amp;'Service PJ'!$B33&amp;'Service PJ'!$A33&amp;"*",'EPA_US9RT techs'!$A$2:$I$1722,9,FALSE),"")</f>
        <v>21.847032023299999</v>
      </c>
      <c r="BB35" s="14">
        <f>IFERROR(VLOOKUP($AG$1&amp;'Service PJ'!$D33&amp;'Service PJ'!$B33&amp;'Service PJ'!$A33&amp;"*",'EPA_US9RT techs'!$A$2:$I$1722,9,FALSE),"")</f>
        <v>21.847032023299999</v>
      </c>
      <c r="BC35" s="14">
        <f>IFERROR(VLOOKUP($AG$1&amp;'Service PJ'!$D33&amp;'Service PJ'!$B33&amp;'Service PJ'!$A33&amp;"*",'EPA_US9RT techs'!$A$2:$I$1722,9,FALSE),"")</f>
        <v>21.847032023299999</v>
      </c>
      <c r="BD35" s="14">
        <f>IFERROR(VLOOKUP($AG$1&amp;'Service PJ'!$D33&amp;'Service PJ'!$B33&amp;'Service PJ'!$A33&amp;"*",'EPA_US9RT techs'!$A$2:$I$1722,9,FALSE),"")</f>
        <v>21.847032023299999</v>
      </c>
      <c r="BE35" s="14">
        <f>IFERROR(VLOOKUP($AG$1&amp;'Service PJ'!$D33&amp;'Service PJ'!$B33&amp;'Service PJ'!$A33&amp;"*",'EPA_US9RT techs'!$A$2:$I$1722,9,FALSE),"")</f>
        <v>21.847032023299999</v>
      </c>
      <c r="BF35" s="14">
        <f>IFERROR(VLOOKUP($AG$1&amp;'Service PJ'!$D33&amp;'Service PJ'!$B33&amp;'Service PJ'!$A33&amp;"*",'EPA_US9RT techs'!$A$2:$I$1722,9,FALSE),"")</f>
        <v>21.847032023299999</v>
      </c>
      <c r="BG35" s="14">
        <f>IFERROR(VLOOKUP($AG$1&amp;'Service PJ'!$D33&amp;'Service PJ'!$B33&amp;'Service PJ'!$A33&amp;"*",'EPA_US9RT techs'!$A$2:$I$1722,9,FALSE),"")</f>
        <v>21.847032023299999</v>
      </c>
      <c r="BH35" s="14">
        <f>IFERROR(VLOOKUP($AG$1&amp;'Service PJ'!$D33&amp;'Service PJ'!$B33&amp;'Service PJ'!$A33&amp;"*",'EPA_US9RT techs'!$A$2:$I$1722,9,FALSE),"")</f>
        <v>21.847032023299999</v>
      </c>
      <c r="BI35" s="14">
        <f>IFERROR(VLOOKUP($AG$1&amp;'Service PJ'!$D33&amp;'Service PJ'!$B33&amp;'Service PJ'!$A33&amp;"*",'EPA_US9RT techs'!$A$2:$I$1722,9,FALSE),"")</f>
        <v>21.847032023299999</v>
      </c>
      <c r="BJ35" s="14">
        <f>IFERROR(VLOOKUP($AG$1&amp;'Service PJ'!$D33&amp;'Service PJ'!$B33&amp;'Service PJ'!$A33&amp;"*",'EPA_US9RT techs'!$A$2:$I$1722,9,FALSE),"")</f>
        <v>21.847032023299999</v>
      </c>
      <c r="BK35" s="14">
        <f>IFERROR(VLOOKUP($AG$1&amp;'Service PJ'!$D33&amp;'Service PJ'!$B33&amp;'Service PJ'!$A33&amp;"*",'EPA_US9RT techs'!$A$2:$I$1722,9,FALSE),"")</f>
        <v>21.847032023299999</v>
      </c>
      <c r="BM35" t="str">
        <f>IF(SUM(BN35:CD35)=0,"\I:",'Service PJ'!$D33&amp;"_"&amp;'Service PJ'!$E33&amp;"_"&amp;'Service PJ'!$C33)</f>
        <v>\I:</v>
      </c>
      <c r="BN35" s="14" t="str">
        <f>IFERROR(VLOOKUP($BM$1&amp;'Service PJ'!$D33&amp;'Service PJ'!$B33&amp;'Service PJ'!$A33&amp;"*",'EPA_US9RT techs'!$A$2:$I$1722,9,FALSE),"")</f>
        <v/>
      </c>
      <c r="BO35" s="14" t="str">
        <f>IFERROR(VLOOKUP($BM$1&amp;'Service PJ'!$D33&amp;'Service PJ'!$B33&amp;'Service PJ'!$A33&amp;"*",'EPA_US9RT techs'!$A$2:$I$1722,9,FALSE),"")</f>
        <v/>
      </c>
      <c r="BP35" s="14" t="str">
        <f>IFERROR(VLOOKUP($BM$1&amp;'Service PJ'!$D33&amp;'Service PJ'!$B33&amp;'Service PJ'!$A33&amp;"*",'EPA_US9RT techs'!$A$2:$I$1722,9,FALSE),"")</f>
        <v/>
      </c>
      <c r="BQ35" s="14" t="str">
        <f>IFERROR(VLOOKUP($BM$1&amp;'Service PJ'!$D33&amp;'Service PJ'!$B33&amp;'Service PJ'!$A33&amp;"*",'EPA_US9RT techs'!$A$2:$I$1722,9,FALSE),"")</f>
        <v/>
      </c>
      <c r="BR35" s="14" t="str">
        <f>IFERROR(VLOOKUP($BM$1&amp;'Service PJ'!$D33&amp;'Service PJ'!$B33&amp;'Service PJ'!$A33&amp;"*",'EPA_US9RT techs'!$A$2:$I$1722,9,FALSE),"")</f>
        <v/>
      </c>
      <c r="BS35" s="14" t="str">
        <f>IFERROR(VLOOKUP($BM$1&amp;'Service PJ'!$D33&amp;'Service PJ'!$B33&amp;'Service PJ'!$A33&amp;"*",'EPA_US9RT techs'!$A$2:$I$1722,9,FALSE),"")</f>
        <v/>
      </c>
      <c r="BT35" s="14" t="str">
        <f>IFERROR(VLOOKUP($BM$1&amp;'Service PJ'!$D33&amp;'Service PJ'!$B33&amp;'Service PJ'!$A33&amp;"*",'EPA_US9RT techs'!$A$2:$I$1722,9,FALSE),"")</f>
        <v/>
      </c>
      <c r="BU35" s="14" t="str">
        <f>IFERROR(VLOOKUP($BM$1&amp;'Service PJ'!$D33&amp;'Service PJ'!$B33&amp;'Service PJ'!$A33&amp;"*",'EPA_US9RT techs'!$A$2:$I$1722,9,FALSE),"")</f>
        <v/>
      </c>
      <c r="BV35" s="14" t="str">
        <f>IFERROR(VLOOKUP($BM$1&amp;'Service PJ'!$D33&amp;'Service PJ'!$B33&amp;'Service PJ'!$A33&amp;"*",'EPA_US9RT techs'!$A$2:$I$1722,9,FALSE),"")</f>
        <v/>
      </c>
      <c r="BW35" s="14" t="str">
        <f>IFERROR(VLOOKUP($BM$1&amp;'Service PJ'!$D33&amp;'Service PJ'!$B33&amp;'Service PJ'!$A33&amp;"*",'EPA_US9RT techs'!$A$2:$I$1722,9,FALSE),"")</f>
        <v/>
      </c>
      <c r="BX35" s="14" t="str">
        <f>IFERROR(VLOOKUP($BM$1&amp;'Service PJ'!$D33&amp;'Service PJ'!$B33&amp;'Service PJ'!$A33&amp;"*",'EPA_US9RT techs'!$A$2:$I$1722,9,FALSE),"")</f>
        <v/>
      </c>
      <c r="BY35" s="14" t="str">
        <f>IFERROR(VLOOKUP($BM$1&amp;'Service PJ'!$D33&amp;'Service PJ'!$B33&amp;'Service PJ'!$A33&amp;"*",'EPA_US9RT techs'!$A$2:$I$1722,9,FALSE),"")</f>
        <v/>
      </c>
      <c r="BZ35" s="14" t="str">
        <f>IFERROR(VLOOKUP($BM$1&amp;'Service PJ'!$D33&amp;'Service PJ'!$B33&amp;'Service PJ'!$A33&amp;"*",'EPA_US9RT techs'!$A$2:$I$1722,9,FALSE),"")</f>
        <v/>
      </c>
      <c r="CA35" s="14" t="str">
        <f>IFERROR(VLOOKUP($BM$1&amp;'Service PJ'!$D33&amp;'Service PJ'!$B33&amp;'Service PJ'!$A33&amp;"*",'EPA_US9RT techs'!$A$2:$I$1722,9,FALSE),"")</f>
        <v/>
      </c>
      <c r="CB35" s="14" t="str">
        <f>IFERROR(VLOOKUP($BM$1&amp;'Service PJ'!$D33&amp;'Service PJ'!$B33&amp;'Service PJ'!$A33&amp;"*",'EPA_US9RT techs'!$A$2:$I$1722,9,FALSE),"")</f>
        <v/>
      </c>
      <c r="CC35" s="14" t="str">
        <f>IFERROR(VLOOKUP($BM$1&amp;'Service PJ'!$D33&amp;'Service PJ'!$B33&amp;'Service PJ'!$A33&amp;"*",'EPA_US9RT techs'!$A$2:$I$1722,9,FALSE),"")</f>
        <v/>
      </c>
      <c r="CD35" s="14" t="str">
        <f>IFERROR(VLOOKUP($BM$1&amp;'Service PJ'!$D33&amp;'Service PJ'!$B33&amp;'Service PJ'!$A33&amp;"*",'EPA_US9RT techs'!$A$2:$I$1722,9,FALSE),"")</f>
        <v/>
      </c>
      <c r="CE35" s="14" t="str">
        <f>IFERROR(VLOOKUP($BM$1&amp;'Service PJ'!$D33&amp;'Service PJ'!$B33&amp;'Service PJ'!$A33&amp;"*",'EPA_US9RT techs'!$A$2:$I$1722,9,FALSE),"")</f>
        <v/>
      </c>
      <c r="CF35" s="14" t="str">
        <f>IFERROR(VLOOKUP($BM$1&amp;'Service PJ'!$D33&amp;'Service PJ'!$B33&amp;'Service PJ'!$A33&amp;"*",'EPA_US9RT techs'!$A$2:$I$1722,9,FALSE),"")</f>
        <v/>
      </c>
      <c r="CG35" s="14" t="str">
        <f>IFERROR(VLOOKUP($BM$1&amp;'Service PJ'!$D33&amp;'Service PJ'!$B33&amp;'Service PJ'!$A33&amp;"*",'EPA_US9RT techs'!$A$2:$I$1722,9,FALSE),"")</f>
        <v/>
      </c>
      <c r="CH35" s="14" t="str">
        <f>IFERROR(VLOOKUP($BM$1&amp;'Service PJ'!$D33&amp;'Service PJ'!$B33&amp;'Service PJ'!$A33&amp;"*",'EPA_US9RT techs'!$A$2:$I$1722,9,FALSE),"")</f>
        <v/>
      </c>
      <c r="CI35" s="14" t="str">
        <f>IFERROR(VLOOKUP($BM$1&amp;'Service PJ'!$D33&amp;'Service PJ'!$B33&amp;'Service PJ'!$A33&amp;"*",'EPA_US9RT techs'!$A$2:$I$1722,9,FALSE),"")</f>
        <v/>
      </c>
      <c r="CJ35" s="14" t="str">
        <f>IFERROR(VLOOKUP($BM$1&amp;'Service PJ'!$D33&amp;'Service PJ'!$B33&amp;'Service PJ'!$A33&amp;"*",'EPA_US9RT techs'!$A$2:$I$1722,9,FALSE),"")</f>
        <v/>
      </c>
      <c r="CK35" s="14" t="str">
        <f>IFERROR(VLOOKUP($BM$1&amp;'Service PJ'!$D33&amp;'Service PJ'!$B33&amp;'Service PJ'!$A33&amp;"*",'EPA_US9RT techs'!$A$2:$I$1722,9,FALSE),"")</f>
        <v/>
      </c>
      <c r="CL35" s="14" t="str">
        <f>IFERROR(VLOOKUP($BM$1&amp;'Service PJ'!$D33&amp;'Service PJ'!$B33&amp;'Service PJ'!$A33&amp;"*",'EPA_US9RT techs'!$A$2:$I$1722,9,FALSE),"")</f>
        <v/>
      </c>
      <c r="CM35" s="14" t="str">
        <f>IFERROR(VLOOKUP($BM$1&amp;'Service PJ'!$D33&amp;'Service PJ'!$B33&amp;'Service PJ'!$A33&amp;"*",'EPA_US9RT techs'!$A$2:$I$1722,9,FALSE),"")</f>
        <v/>
      </c>
      <c r="CN35" s="14" t="str">
        <f>IFERROR(VLOOKUP($BM$1&amp;'Service PJ'!$D33&amp;'Service PJ'!$B33&amp;'Service PJ'!$A33&amp;"*",'EPA_US9RT techs'!$A$2:$I$1722,9,FALSE),"")</f>
        <v/>
      </c>
      <c r="CO35" s="14" t="str">
        <f>IFERROR(VLOOKUP($BM$1&amp;'Service PJ'!$D33&amp;'Service PJ'!$B33&amp;'Service PJ'!$A33&amp;"*",'EPA_US9RT techs'!$A$2:$I$1722,9,FALSE),"")</f>
        <v/>
      </c>
      <c r="CP35" s="14" t="str">
        <f>IFERROR(VLOOKUP($BM$1&amp;'Service PJ'!$D33&amp;'Service PJ'!$B33&amp;'Service PJ'!$A33&amp;"*",'EPA_US9RT techs'!$A$2:$I$1722,9,FALSE),"")</f>
        <v/>
      </c>
      <c r="CQ35" s="14" t="str">
        <f>IFERROR(VLOOKUP($BM$1&amp;'Service PJ'!$D33&amp;'Service PJ'!$B33&amp;'Service PJ'!$A33&amp;"*",'EPA_US9RT techs'!$A$2:$I$1722,9,FALSE),"")</f>
        <v/>
      </c>
      <c r="CS35" t="str">
        <f>IF(SUM(CT35:DJ35)=0,"\I:",'Service PJ'!$D33&amp;"_"&amp;'Service PJ'!$E33&amp;"_"&amp;'Service PJ'!$C33)</f>
        <v>ITM_ECP_ELC</v>
      </c>
      <c r="CT35" s="2">
        <f>IFERROR(VLOOKUP($CS$1&amp;'Service PJ'!$D33&amp;'Service PJ'!$B33&amp;'Service PJ'!$A33&amp;"*",'EPA_US9RT techs'!$A$2:$I$1722,9,FALSE),"")</f>
        <v>30</v>
      </c>
      <c r="CU35" s="2">
        <f>IFERROR(VLOOKUP($CS$1&amp;'Service PJ'!$D33&amp;'Service PJ'!$B33&amp;'Service PJ'!$A33&amp;"*",'EPA_US9RT techs'!$A$2:$I$1722,9,FALSE),"")</f>
        <v>30</v>
      </c>
      <c r="CV35" s="2">
        <f>IFERROR(VLOOKUP($CS$1&amp;'Service PJ'!$D33&amp;'Service PJ'!$B33&amp;'Service PJ'!$A33&amp;"*",'EPA_US9RT techs'!$A$2:$I$1722,9,FALSE),"")</f>
        <v>30</v>
      </c>
      <c r="CW35" s="2">
        <f>IFERROR(VLOOKUP($CS$1&amp;'Service PJ'!$D33&amp;'Service PJ'!$B33&amp;'Service PJ'!$A33&amp;"*",'EPA_US9RT techs'!$A$2:$I$1722,9,FALSE),"")</f>
        <v>30</v>
      </c>
      <c r="CX35" s="2">
        <f>IFERROR(VLOOKUP($CS$1&amp;'Service PJ'!$D33&amp;'Service PJ'!$B33&amp;'Service PJ'!$A33&amp;"*",'EPA_US9RT techs'!$A$2:$I$1722,9,FALSE),"")</f>
        <v>30</v>
      </c>
      <c r="CY35" s="2">
        <f>IFERROR(VLOOKUP($CS$1&amp;'Service PJ'!$D33&amp;'Service PJ'!$B33&amp;'Service PJ'!$A33&amp;"*",'EPA_US9RT techs'!$A$2:$I$1722,9,FALSE),"")</f>
        <v>30</v>
      </c>
      <c r="CZ35" s="2">
        <f>IFERROR(VLOOKUP($CS$1&amp;'Service PJ'!$D33&amp;'Service PJ'!$B33&amp;'Service PJ'!$A33&amp;"*",'EPA_US9RT techs'!$A$2:$I$1722,9,FALSE),"")</f>
        <v>30</v>
      </c>
      <c r="DA35" s="2">
        <f>IFERROR(VLOOKUP($CS$1&amp;'Service PJ'!$D33&amp;'Service PJ'!$B33&amp;'Service PJ'!$A33&amp;"*",'EPA_US9RT techs'!$A$2:$I$1722,9,FALSE),"")</f>
        <v>30</v>
      </c>
      <c r="DB35" s="2">
        <f>IFERROR(VLOOKUP($CS$1&amp;'Service PJ'!$D33&amp;'Service PJ'!$B33&amp;'Service PJ'!$A33&amp;"*",'EPA_US9RT techs'!$A$2:$I$1722,9,FALSE),"")</f>
        <v>30</v>
      </c>
      <c r="DC35" s="2">
        <f>IFERROR(VLOOKUP($CS$1&amp;'Service PJ'!$D33&amp;'Service PJ'!$B33&amp;'Service PJ'!$A33&amp;"*",'EPA_US9RT techs'!$A$2:$I$1722,9,FALSE),"")</f>
        <v>30</v>
      </c>
      <c r="DD35" s="2">
        <f>IFERROR(VLOOKUP($CS$1&amp;'Service PJ'!$D33&amp;'Service PJ'!$B33&amp;'Service PJ'!$A33&amp;"*",'EPA_US9RT techs'!$A$2:$I$1722,9,FALSE),"")</f>
        <v>30</v>
      </c>
      <c r="DE35" s="2">
        <f>IFERROR(VLOOKUP($CS$1&amp;'Service PJ'!$D33&amp;'Service PJ'!$B33&amp;'Service PJ'!$A33&amp;"*",'EPA_US9RT techs'!$A$2:$I$1722,9,FALSE),"")</f>
        <v>30</v>
      </c>
      <c r="DF35" s="2">
        <f>IFERROR(VLOOKUP($CS$1&amp;'Service PJ'!$D33&amp;'Service PJ'!$B33&amp;'Service PJ'!$A33&amp;"*",'EPA_US9RT techs'!$A$2:$I$1722,9,FALSE),"")</f>
        <v>30</v>
      </c>
      <c r="DG35" s="2">
        <f>IFERROR(VLOOKUP($CS$1&amp;'Service PJ'!$D33&amp;'Service PJ'!$B33&amp;'Service PJ'!$A33&amp;"*",'EPA_US9RT techs'!$A$2:$I$1722,9,FALSE),"")</f>
        <v>30</v>
      </c>
      <c r="DH35" s="2">
        <f>IFERROR(VLOOKUP($CS$1&amp;'Service PJ'!$D33&amp;'Service PJ'!$B33&amp;'Service PJ'!$A33&amp;"*",'EPA_US9RT techs'!$A$2:$I$1722,9,FALSE),"")</f>
        <v>30</v>
      </c>
      <c r="DI35" s="2">
        <f>IFERROR(VLOOKUP($CS$1&amp;'Service PJ'!$D33&amp;'Service PJ'!$B33&amp;'Service PJ'!$A33&amp;"*",'EPA_US9RT techs'!$A$2:$I$1722,9,FALSE),"")</f>
        <v>30</v>
      </c>
      <c r="DJ35" s="2">
        <f>IFERROR(VLOOKUP($CS$1&amp;'Service PJ'!$D33&amp;'Service PJ'!$B33&amp;'Service PJ'!$A33&amp;"*",'EPA_US9RT techs'!$A$2:$I$1722,9,FALSE),"")</f>
        <v>30</v>
      </c>
      <c r="DK35" s="2">
        <f>IFERROR(VLOOKUP($CS$1&amp;'Service PJ'!$D33&amp;'Service PJ'!$B33&amp;'Service PJ'!$A33&amp;"*",'EPA_US9RT techs'!$A$2:$I$1722,9,FALSE),"")</f>
        <v>30</v>
      </c>
      <c r="DL35" s="2">
        <f>IFERROR(VLOOKUP($CS$1&amp;'Service PJ'!$D33&amp;'Service PJ'!$B33&amp;'Service PJ'!$A33&amp;"*",'EPA_US9RT techs'!$A$2:$I$1722,9,FALSE),"")</f>
        <v>30</v>
      </c>
      <c r="DM35" s="2">
        <f>IFERROR(VLOOKUP($CS$1&amp;'Service PJ'!$D33&amp;'Service PJ'!$B33&amp;'Service PJ'!$A33&amp;"*",'EPA_US9RT techs'!$A$2:$I$1722,9,FALSE),"")</f>
        <v>30</v>
      </c>
      <c r="DN35" s="2">
        <f>IFERROR(VLOOKUP($CS$1&amp;'Service PJ'!$D33&amp;'Service PJ'!$B33&amp;'Service PJ'!$A33&amp;"*",'EPA_US9RT techs'!$A$2:$I$1722,9,FALSE),"")</f>
        <v>30</v>
      </c>
      <c r="DO35" s="2">
        <f>IFERROR(VLOOKUP($CS$1&amp;'Service PJ'!$D33&amp;'Service PJ'!$B33&amp;'Service PJ'!$A33&amp;"*",'EPA_US9RT techs'!$A$2:$I$1722,9,FALSE),"")</f>
        <v>30</v>
      </c>
      <c r="DP35" s="2">
        <f>IFERROR(VLOOKUP($CS$1&amp;'Service PJ'!$D33&amp;'Service PJ'!$B33&amp;'Service PJ'!$A33&amp;"*",'EPA_US9RT techs'!$A$2:$I$1722,9,FALSE),"")</f>
        <v>30</v>
      </c>
      <c r="DQ35" s="2">
        <f>IFERROR(VLOOKUP($CS$1&amp;'Service PJ'!$D33&amp;'Service PJ'!$B33&amp;'Service PJ'!$A33&amp;"*",'EPA_US9RT techs'!$A$2:$I$1722,9,FALSE),"")</f>
        <v>30</v>
      </c>
      <c r="DR35" s="2">
        <f>IFERROR(VLOOKUP($CS$1&amp;'Service PJ'!$D33&amp;'Service PJ'!$B33&amp;'Service PJ'!$A33&amp;"*",'EPA_US9RT techs'!$A$2:$I$1722,9,FALSE),"")</f>
        <v>30</v>
      </c>
      <c r="DS35" s="2">
        <f>IFERROR(VLOOKUP($CS$1&amp;'Service PJ'!$D33&amp;'Service PJ'!$B33&amp;'Service PJ'!$A33&amp;"*",'EPA_US9RT techs'!$A$2:$I$1722,9,FALSE),"")</f>
        <v>30</v>
      </c>
      <c r="DT35" s="2">
        <f>IFERROR(VLOOKUP($CS$1&amp;'Service PJ'!$D33&amp;'Service PJ'!$B33&amp;'Service PJ'!$A33&amp;"*",'EPA_US9RT techs'!$A$2:$I$1722,9,FALSE),"")</f>
        <v>30</v>
      </c>
      <c r="DU35" s="2">
        <f>IFERROR(VLOOKUP($CS$1&amp;'Service PJ'!$D33&amp;'Service PJ'!$B33&amp;'Service PJ'!$A33&amp;"*",'EPA_US9RT techs'!$A$2:$I$1722,9,FALSE),"")</f>
        <v>30</v>
      </c>
      <c r="DV35" s="2">
        <f>IFERROR(VLOOKUP($CS$1&amp;'Service PJ'!$D33&amp;'Service PJ'!$B33&amp;'Service PJ'!$A33&amp;"*",'EPA_US9RT techs'!$A$2:$I$1722,9,FALSE),"")</f>
        <v>30</v>
      </c>
      <c r="DW35" s="2">
        <f>IFERROR(VLOOKUP($CS$1&amp;'Service PJ'!$D33&amp;'Service PJ'!$B33&amp;'Service PJ'!$A33&amp;"*",'EPA_US9RT techs'!$A$2:$I$1722,9,FALSE),"")</f>
        <v>30</v>
      </c>
    </row>
    <row r="36" spans="1:127" x14ac:dyDescent="0.45">
      <c r="A36" t="str">
        <f>IF(SUM(B36:R36)=0,"\I:",'Service PJ'!$D34&amp;"_"&amp;'Service PJ'!$E34&amp;"_"&amp;'Service PJ'!$C34)</f>
        <v>ITM_OTP_ELC</v>
      </c>
      <c r="B36" s="14">
        <f>IFERROR(VLOOKUP($A$1&amp;'Service PJ'!$D34&amp;'Service PJ'!$B34&amp;'Service PJ'!$A34&amp;"*",'EPA_US9RT techs'!$A$2:$I$1722,9,FALSE),"")</f>
        <v>23.258871992300001</v>
      </c>
      <c r="C36" s="14">
        <f>IFERROR(VLOOKUP($A$1&amp;'Service PJ'!$D34&amp;'Service PJ'!$B34&amp;'Service PJ'!$A34&amp;"*",'EPA_US9RT techs'!$A$2:$I$1722,9,FALSE),"")</f>
        <v>23.258871992300001</v>
      </c>
      <c r="D36" s="14">
        <f>IFERROR(VLOOKUP($A$1&amp;'Service PJ'!$D34&amp;'Service PJ'!$B34&amp;'Service PJ'!$A34&amp;"*",'EPA_US9RT techs'!$A$2:$I$1722,9,FALSE),"")</f>
        <v>23.258871992300001</v>
      </c>
      <c r="E36" s="14">
        <f>IFERROR(VLOOKUP($A$1&amp;'Service PJ'!$D34&amp;'Service PJ'!$B34&amp;'Service PJ'!$A34&amp;"*",'EPA_US9RT techs'!$A$2:$I$1722,9,FALSE),"")</f>
        <v>23.258871992300001</v>
      </c>
      <c r="F36" s="14">
        <f>IFERROR(VLOOKUP($A$1&amp;'Service PJ'!$D34&amp;'Service PJ'!$B34&amp;'Service PJ'!$A34&amp;"*",'EPA_US9RT techs'!$A$2:$I$1722,9,FALSE),"")</f>
        <v>23.258871992300001</v>
      </c>
      <c r="G36" s="14">
        <f>IFERROR(VLOOKUP($A$1&amp;'Service PJ'!$D34&amp;'Service PJ'!$B34&amp;'Service PJ'!$A34&amp;"*",'EPA_US9RT techs'!$A$2:$I$1722,9,FALSE),"")</f>
        <v>23.258871992300001</v>
      </c>
      <c r="H36" s="14">
        <f>IFERROR(VLOOKUP($A$1&amp;'Service PJ'!$D34&amp;'Service PJ'!$B34&amp;'Service PJ'!$A34&amp;"*",'EPA_US9RT techs'!$A$2:$I$1722,9,FALSE),"")</f>
        <v>23.258871992300001</v>
      </c>
      <c r="I36" s="14">
        <f>IFERROR(VLOOKUP($A$1&amp;'Service PJ'!$D34&amp;'Service PJ'!$B34&amp;'Service PJ'!$A34&amp;"*",'EPA_US9RT techs'!$A$2:$I$1722,9,FALSE),"")</f>
        <v>23.258871992300001</v>
      </c>
      <c r="J36" s="14">
        <f>IFERROR(VLOOKUP($A$1&amp;'Service PJ'!$D34&amp;'Service PJ'!$B34&amp;'Service PJ'!$A34&amp;"*",'EPA_US9RT techs'!$A$2:$I$1722,9,FALSE),"")</f>
        <v>23.258871992300001</v>
      </c>
      <c r="K36" s="14">
        <f>IFERROR(VLOOKUP($A$1&amp;'Service PJ'!$D34&amp;'Service PJ'!$B34&amp;'Service PJ'!$A34&amp;"*",'EPA_US9RT techs'!$A$2:$I$1722,9,FALSE),"")</f>
        <v>23.258871992300001</v>
      </c>
      <c r="L36" s="14">
        <f>IFERROR(VLOOKUP($A$1&amp;'Service PJ'!$D34&amp;'Service PJ'!$B34&amp;'Service PJ'!$A34&amp;"*",'EPA_US9RT techs'!$A$2:$I$1722,9,FALSE),"")</f>
        <v>23.258871992300001</v>
      </c>
      <c r="M36" s="14">
        <f>IFERROR(VLOOKUP($A$1&amp;'Service PJ'!$D34&amp;'Service PJ'!$B34&amp;'Service PJ'!$A34&amp;"*",'EPA_US9RT techs'!$A$2:$I$1722,9,FALSE),"")</f>
        <v>23.258871992300001</v>
      </c>
      <c r="N36" s="14">
        <f>IFERROR(VLOOKUP($A$1&amp;'Service PJ'!$D34&amp;'Service PJ'!$B34&amp;'Service PJ'!$A34&amp;"*",'EPA_US9RT techs'!$A$2:$I$1722,9,FALSE),"")</f>
        <v>23.258871992300001</v>
      </c>
      <c r="O36" s="14">
        <f>IFERROR(VLOOKUP($A$1&amp;'Service PJ'!$D34&amp;'Service PJ'!$B34&amp;'Service PJ'!$A34&amp;"*",'EPA_US9RT techs'!$A$2:$I$1722,9,FALSE),"")</f>
        <v>23.258871992300001</v>
      </c>
      <c r="P36" s="14">
        <f>IFERROR(VLOOKUP($A$1&amp;'Service PJ'!$D34&amp;'Service PJ'!$B34&amp;'Service PJ'!$A34&amp;"*",'EPA_US9RT techs'!$A$2:$I$1722,9,FALSE),"")</f>
        <v>23.258871992300001</v>
      </c>
      <c r="Q36" s="14">
        <f>IFERROR(VLOOKUP($A$1&amp;'Service PJ'!$D34&amp;'Service PJ'!$B34&amp;'Service PJ'!$A34&amp;"*",'EPA_US9RT techs'!$A$2:$I$1722,9,FALSE),"")</f>
        <v>23.258871992300001</v>
      </c>
      <c r="R36" s="14">
        <f>IFERROR(VLOOKUP($A$1&amp;'Service PJ'!$D34&amp;'Service PJ'!$B34&amp;'Service PJ'!$A34&amp;"*",'EPA_US9RT techs'!$A$2:$I$1722,9,FALSE),"")</f>
        <v>23.258871992300001</v>
      </c>
      <c r="S36" s="14">
        <f>IFERROR(VLOOKUP($A$1&amp;'Service PJ'!$D34&amp;'Service PJ'!$B34&amp;'Service PJ'!$A34&amp;"*",'EPA_US9RT techs'!$A$2:$I$1722,9,FALSE),"")</f>
        <v>23.258871992300001</v>
      </c>
      <c r="T36" s="14">
        <f>IFERROR(VLOOKUP($A$1&amp;'Service PJ'!$D34&amp;'Service PJ'!$B34&amp;'Service PJ'!$A34&amp;"*",'EPA_US9RT techs'!$A$2:$I$1722,9,FALSE),"")</f>
        <v>23.258871992300001</v>
      </c>
      <c r="U36" s="14">
        <f>IFERROR(VLOOKUP($A$1&amp;'Service PJ'!$D34&amp;'Service PJ'!$B34&amp;'Service PJ'!$A34&amp;"*",'EPA_US9RT techs'!$A$2:$I$1722,9,FALSE),"")</f>
        <v>23.258871992300001</v>
      </c>
      <c r="V36" s="14">
        <f>IFERROR(VLOOKUP($A$1&amp;'Service PJ'!$D34&amp;'Service PJ'!$B34&amp;'Service PJ'!$A34&amp;"*",'EPA_US9RT techs'!$A$2:$I$1722,9,FALSE),"")</f>
        <v>23.258871992300001</v>
      </c>
      <c r="W36" s="14">
        <f>IFERROR(VLOOKUP($A$1&amp;'Service PJ'!$D34&amp;'Service PJ'!$B34&amp;'Service PJ'!$A34&amp;"*",'EPA_US9RT techs'!$A$2:$I$1722,9,FALSE),"")</f>
        <v>23.258871992300001</v>
      </c>
      <c r="X36" s="14">
        <f>IFERROR(VLOOKUP($A$1&amp;'Service PJ'!$D34&amp;'Service PJ'!$B34&amp;'Service PJ'!$A34&amp;"*",'EPA_US9RT techs'!$A$2:$I$1722,9,FALSE),"")</f>
        <v>23.258871992300001</v>
      </c>
      <c r="Y36" s="14">
        <f>IFERROR(VLOOKUP($A$1&amp;'Service PJ'!$D34&amp;'Service PJ'!$B34&amp;'Service PJ'!$A34&amp;"*",'EPA_US9RT techs'!$A$2:$I$1722,9,FALSE),"")</f>
        <v>23.258871992300001</v>
      </c>
      <c r="Z36" s="14">
        <f>IFERROR(VLOOKUP($A$1&amp;'Service PJ'!$D34&amp;'Service PJ'!$B34&amp;'Service PJ'!$A34&amp;"*",'EPA_US9RT techs'!$A$2:$I$1722,9,FALSE),"")</f>
        <v>23.258871992300001</v>
      </c>
      <c r="AA36" s="14">
        <f>IFERROR(VLOOKUP($A$1&amp;'Service PJ'!$D34&amp;'Service PJ'!$B34&amp;'Service PJ'!$A34&amp;"*",'EPA_US9RT techs'!$A$2:$I$1722,9,FALSE),"")</f>
        <v>23.258871992300001</v>
      </c>
      <c r="AB36" s="14">
        <f>IFERROR(VLOOKUP($A$1&amp;'Service PJ'!$D34&amp;'Service PJ'!$B34&amp;'Service PJ'!$A34&amp;"*",'EPA_US9RT techs'!$A$2:$I$1722,9,FALSE),"")</f>
        <v>23.258871992300001</v>
      </c>
      <c r="AC36" s="14">
        <f>IFERROR(VLOOKUP($A$1&amp;'Service PJ'!$D34&amp;'Service PJ'!$B34&amp;'Service PJ'!$A34&amp;"*",'EPA_US9RT techs'!$A$2:$I$1722,9,FALSE),"")</f>
        <v>23.258871992300001</v>
      </c>
      <c r="AD36" s="14">
        <f>IFERROR(VLOOKUP($A$1&amp;'Service PJ'!$D34&amp;'Service PJ'!$B34&amp;'Service PJ'!$A34&amp;"*",'EPA_US9RT techs'!$A$2:$I$1722,9,FALSE),"")</f>
        <v>23.258871992300001</v>
      </c>
      <c r="AE36" s="14">
        <f>IFERROR(VLOOKUP($A$1&amp;'Service PJ'!$D34&amp;'Service PJ'!$B34&amp;'Service PJ'!$A34&amp;"*",'EPA_US9RT techs'!$A$2:$I$1722,9,FALSE),"")</f>
        <v>23.258871992300001</v>
      </c>
      <c r="AG36" t="str">
        <f>IF(SUM(AH36:AX36)=0,"\I:",'Service PJ'!$D34&amp;"_"&amp;'Service PJ'!$E34&amp;"_"&amp;'Service PJ'!$C34)</f>
        <v>ITM_OTP_ELC</v>
      </c>
      <c r="AH36" s="14">
        <f>IFERROR(VLOOKUP($AG$1&amp;'Service PJ'!$D34&amp;'Service PJ'!$B34&amp;'Service PJ'!$A34&amp;"*",'EPA_US9RT techs'!$A$2:$I$1722,9,FALSE),"")</f>
        <v>3.0236533589999999</v>
      </c>
      <c r="AI36" s="14">
        <f>IFERROR(VLOOKUP($AG$1&amp;'Service PJ'!$D34&amp;'Service PJ'!$B34&amp;'Service PJ'!$A34&amp;"*",'EPA_US9RT techs'!$A$2:$I$1722,9,FALSE),"")</f>
        <v>3.0236533589999999</v>
      </c>
      <c r="AJ36" s="14">
        <f>IFERROR(VLOOKUP($AG$1&amp;'Service PJ'!$D34&amp;'Service PJ'!$B34&amp;'Service PJ'!$A34&amp;"*",'EPA_US9RT techs'!$A$2:$I$1722,9,FALSE),"")</f>
        <v>3.0236533589999999</v>
      </c>
      <c r="AK36" s="14">
        <f>IFERROR(VLOOKUP($AG$1&amp;'Service PJ'!$D34&amp;'Service PJ'!$B34&amp;'Service PJ'!$A34&amp;"*",'EPA_US9RT techs'!$A$2:$I$1722,9,FALSE),"")</f>
        <v>3.0236533589999999</v>
      </c>
      <c r="AL36" s="14">
        <f>IFERROR(VLOOKUP($AG$1&amp;'Service PJ'!$D34&amp;'Service PJ'!$B34&amp;'Service PJ'!$A34&amp;"*",'EPA_US9RT techs'!$A$2:$I$1722,9,FALSE),"")</f>
        <v>3.0236533589999999</v>
      </c>
      <c r="AM36" s="14">
        <f>IFERROR(VLOOKUP($AG$1&amp;'Service PJ'!$D34&amp;'Service PJ'!$B34&amp;'Service PJ'!$A34&amp;"*",'EPA_US9RT techs'!$A$2:$I$1722,9,FALSE),"")</f>
        <v>3.0236533589999999</v>
      </c>
      <c r="AN36" s="14">
        <f>IFERROR(VLOOKUP($AG$1&amp;'Service PJ'!$D34&amp;'Service PJ'!$B34&amp;'Service PJ'!$A34&amp;"*",'EPA_US9RT techs'!$A$2:$I$1722,9,FALSE),"")</f>
        <v>3.0236533589999999</v>
      </c>
      <c r="AO36" s="14">
        <f>IFERROR(VLOOKUP($AG$1&amp;'Service PJ'!$D34&amp;'Service PJ'!$B34&amp;'Service PJ'!$A34&amp;"*",'EPA_US9RT techs'!$A$2:$I$1722,9,FALSE),"")</f>
        <v>3.0236533589999999</v>
      </c>
      <c r="AP36" s="14">
        <f>IFERROR(VLOOKUP($AG$1&amp;'Service PJ'!$D34&amp;'Service PJ'!$B34&amp;'Service PJ'!$A34&amp;"*",'EPA_US9RT techs'!$A$2:$I$1722,9,FALSE),"")</f>
        <v>3.0236533589999999</v>
      </c>
      <c r="AQ36" s="14">
        <f>IFERROR(VLOOKUP($AG$1&amp;'Service PJ'!$D34&amp;'Service PJ'!$B34&amp;'Service PJ'!$A34&amp;"*",'EPA_US9RT techs'!$A$2:$I$1722,9,FALSE),"")</f>
        <v>3.0236533589999999</v>
      </c>
      <c r="AR36" s="14">
        <f>IFERROR(VLOOKUP($AG$1&amp;'Service PJ'!$D34&amp;'Service PJ'!$B34&amp;'Service PJ'!$A34&amp;"*",'EPA_US9RT techs'!$A$2:$I$1722,9,FALSE),"")</f>
        <v>3.0236533589999999</v>
      </c>
      <c r="AS36" s="14">
        <f>IFERROR(VLOOKUP($AG$1&amp;'Service PJ'!$D34&amp;'Service PJ'!$B34&amp;'Service PJ'!$A34&amp;"*",'EPA_US9RT techs'!$A$2:$I$1722,9,FALSE),"")</f>
        <v>3.0236533589999999</v>
      </c>
      <c r="AT36" s="14">
        <f>IFERROR(VLOOKUP($AG$1&amp;'Service PJ'!$D34&amp;'Service PJ'!$B34&amp;'Service PJ'!$A34&amp;"*",'EPA_US9RT techs'!$A$2:$I$1722,9,FALSE),"")</f>
        <v>3.0236533589999999</v>
      </c>
      <c r="AU36" s="14">
        <f>IFERROR(VLOOKUP($AG$1&amp;'Service PJ'!$D34&amp;'Service PJ'!$B34&amp;'Service PJ'!$A34&amp;"*",'EPA_US9RT techs'!$A$2:$I$1722,9,FALSE),"")</f>
        <v>3.0236533589999999</v>
      </c>
      <c r="AV36" s="14">
        <f>IFERROR(VLOOKUP($AG$1&amp;'Service PJ'!$D34&amp;'Service PJ'!$B34&amp;'Service PJ'!$A34&amp;"*",'EPA_US9RT techs'!$A$2:$I$1722,9,FALSE),"")</f>
        <v>3.0236533589999999</v>
      </c>
      <c r="AW36" s="14">
        <f>IFERROR(VLOOKUP($AG$1&amp;'Service PJ'!$D34&amp;'Service PJ'!$B34&amp;'Service PJ'!$A34&amp;"*",'EPA_US9RT techs'!$A$2:$I$1722,9,FALSE),"")</f>
        <v>3.0236533589999999</v>
      </c>
      <c r="AX36" s="14">
        <f>IFERROR(VLOOKUP($AG$1&amp;'Service PJ'!$D34&amp;'Service PJ'!$B34&amp;'Service PJ'!$A34&amp;"*",'EPA_US9RT techs'!$A$2:$I$1722,9,FALSE),"")</f>
        <v>3.0236533589999999</v>
      </c>
      <c r="AY36" s="14">
        <f>IFERROR(VLOOKUP($AG$1&amp;'Service PJ'!$D34&amp;'Service PJ'!$B34&amp;'Service PJ'!$A34&amp;"*",'EPA_US9RT techs'!$A$2:$I$1722,9,FALSE),"")</f>
        <v>3.0236533589999999</v>
      </c>
      <c r="AZ36" s="14">
        <f>IFERROR(VLOOKUP($AG$1&amp;'Service PJ'!$D34&amp;'Service PJ'!$B34&amp;'Service PJ'!$A34&amp;"*",'EPA_US9RT techs'!$A$2:$I$1722,9,FALSE),"")</f>
        <v>3.0236533589999999</v>
      </c>
      <c r="BA36" s="14">
        <f>IFERROR(VLOOKUP($AG$1&amp;'Service PJ'!$D34&amp;'Service PJ'!$B34&amp;'Service PJ'!$A34&amp;"*",'EPA_US9RT techs'!$A$2:$I$1722,9,FALSE),"")</f>
        <v>3.0236533589999999</v>
      </c>
      <c r="BB36" s="14">
        <f>IFERROR(VLOOKUP($AG$1&amp;'Service PJ'!$D34&amp;'Service PJ'!$B34&amp;'Service PJ'!$A34&amp;"*",'EPA_US9RT techs'!$A$2:$I$1722,9,FALSE),"")</f>
        <v>3.0236533589999999</v>
      </c>
      <c r="BC36" s="14">
        <f>IFERROR(VLOOKUP($AG$1&amp;'Service PJ'!$D34&amp;'Service PJ'!$B34&amp;'Service PJ'!$A34&amp;"*",'EPA_US9RT techs'!$A$2:$I$1722,9,FALSE),"")</f>
        <v>3.0236533589999999</v>
      </c>
      <c r="BD36" s="14">
        <f>IFERROR(VLOOKUP($AG$1&amp;'Service PJ'!$D34&amp;'Service PJ'!$B34&amp;'Service PJ'!$A34&amp;"*",'EPA_US9RT techs'!$A$2:$I$1722,9,FALSE),"")</f>
        <v>3.0236533589999999</v>
      </c>
      <c r="BE36" s="14">
        <f>IFERROR(VLOOKUP($AG$1&amp;'Service PJ'!$D34&amp;'Service PJ'!$B34&amp;'Service PJ'!$A34&amp;"*",'EPA_US9RT techs'!$A$2:$I$1722,9,FALSE),"")</f>
        <v>3.0236533589999999</v>
      </c>
      <c r="BF36" s="14">
        <f>IFERROR(VLOOKUP($AG$1&amp;'Service PJ'!$D34&amp;'Service PJ'!$B34&amp;'Service PJ'!$A34&amp;"*",'EPA_US9RT techs'!$A$2:$I$1722,9,FALSE),"")</f>
        <v>3.0236533589999999</v>
      </c>
      <c r="BG36" s="14">
        <f>IFERROR(VLOOKUP($AG$1&amp;'Service PJ'!$D34&amp;'Service PJ'!$B34&amp;'Service PJ'!$A34&amp;"*",'EPA_US9RT techs'!$A$2:$I$1722,9,FALSE),"")</f>
        <v>3.0236533589999999</v>
      </c>
      <c r="BH36" s="14">
        <f>IFERROR(VLOOKUP($AG$1&amp;'Service PJ'!$D34&amp;'Service PJ'!$B34&amp;'Service PJ'!$A34&amp;"*",'EPA_US9RT techs'!$A$2:$I$1722,9,FALSE),"")</f>
        <v>3.0236533589999999</v>
      </c>
      <c r="BI36" s="14">
        <f>IFERROR(VLOOKUP($AG$1&amp;'Service PJ'!$D34&amp;'Service PJ'!$B34&amp;'Service PJ'!$A34&amp;"*",'EPA_US9RT techs'!$A$2:$I$1722,9,FALSE),"")</f>
        <v>3.0236533589999999</v>
      </c>
      <c r="BJ36" s="14">
        <f>IFERROR(VLOOKUP($AG$1&amp;'Service PJ'!$D34&amp;'Service PJ'!$B34&amp;'Service PJ'!$A34&amp;"*",'EPA_US9RT techs'!$A$2:$I$1722,9,FALSE),"")</f>
        <v>3.0236533589999999</v>
      </c>
      <c r="BK36" s="14">
        <f>IFERROR(VLOOKUP($AG$1&amp;'Service PJ'!$D34&amp;'Service PJ'!$B34&amp;'Service PJ'!$A34&amp;"*",'EPA_US9RT techs'!$A$2:$I$1722,9,FALSE),"")</f>
        <v>3.0236533589999999</v>
      </c>
      <c r="BM36" t="str">
        <f>IF(SUM(BN36:CD36)=0,"\I:",'Service PJ'!$D34&amp;"_"&amp;'Service PJ'!$E34&amp;"_"&amp;'Service PJ'!$C34)</f>
        <v>\I:</v>
      </c>
      <c r="BN36" s="14" t="str">
        <f>IFERROR(VLOOKUP($BM$1&amp;'Service PJ'!$D34&amp;'Service PJ'!$B34&amp;'Service PJ'!$A34&amp;"*",'EPA_US9RT techs'!$A$2:$I$1722,9,FALSE),"")</f>
        <v/>
      </c>
      <c r="BO36" s="14" t="str">
        <f>IFERROR(VLOOKUP($BM$1&amp;'Service PJ'!$D34&amp;'Service PJ'!$B34&amp;'Service PJ'!$A34&amp;"*",'EPA_US9RT techs'!$A$2:$I$1722,9,FALSE),"")</f>
        <v/>
      </c>
      <c r="BP36" s="14" t="str">
        <f>IFERROR(VLOOKUP($BM$1&amp;'Service PJ'!$D34&amp;'Service PJ'!$B34&amp;'Service PJ'!$A34&amp;"*",'EPA_US9RT techs'!$A$2:$I$1722,9,FALSE),"")</f>
        <v/>
      </c>
      <c r="BQ36" s="14" t="str">
        <f>IFERROR(VLOOKUP($BM$1&amp;'Service PJ'!$D34&amp;'Service PJ'!$B34&amp;'Service PJ'!$A34&amp;"*",'EPA_US9RT techs'!$A$2:$I$1722,9,FALSE),"")</f>
        <v/>
      </c>
      <c r="BR36" s="14" t="str">
        <f>IFERROR(VLOOKUP($BM$1&amp;'Service PJ'!$D34&amp;'Service PJ'!$B34&amp;'Service PJ'!$A34&amp;"*",'EPA_US9RT techs'!$A$2:$I$1722,9,FALSE),"")</f>
        <v/>
      </c>
      <c r="BS36" s="14" t="str">
        <f>IFERROR(VLOOKUP($BM$1&amp;'Service PJ'!$D34&amp;'Service PJ'!$B34&amp;'Service PJ'!$A34&amp;"*",'EPA_US9RT techs'!$A$2:$I$1722,9,FALSE),"")</f>
        <v/>
      </c>
      <c r="BT36" s="14" t="str">
        <f>IFERROR(VLOOKUP($BM$1&amp;'Service PJ'!$D34&amp;'Service PJ'!$B34&amp;'Service PJ'!$A34&amp;"*",'EPA_US9RT techs'!$A$2:$I$1722,9,FALSE),"")</f>
        <v/>
      </c>
      <c r="BU36" s="14" t="str">
        <f>IFERROR(VLOOKUP($BM$1&amp;'Service PJ'!$D34&amp;'Service PJ'!$B34&amp;'Service PJ'!$A34&amp;"*",'EPA_US9RT techs'!$A$2:$I$1722,9,FALSE),"")</f>
        <v/>
      </c>
      <c r="BV36" s="14" t="str">
        <f>IFERROR(VLOOKUP($BM$1&amp;'Service PJ'!$D34&amp;'Service PJ'!$B34&amp;'Service PJ'!$A34&amp;"*",'EPA_US9RT techs'!$A$2:$I$1722,9,FALSE),"")</f>
        <v/>
      </c>
      <c r="BW36" s="14" t="str">
        <f>IFERROR(VLOOKUP($BM$1&amp;'Service PJ'!$D34&amp;'Service PJ'!$B34&amp;'Service PJ'!$A34&amp;"*",'EPA_US9RT techs'!$A$2:$I$1722,9,FALSE),"")</f>
        <v/>
      </c>
      <c r="BX36" s="14" t="str">
        <f>IFERROR(VLOOKUP($BM$1&amp;'Service PJ'!$D34&amp;'Service PJ'!$B34&amp;'Service PJ'!$A34&amp;"*",'EPA_US9RT techs'!$A$2:$I$1722,9,FALSE),"")</f>
        <v/>
      </c>
      <c r="BY36" s="14" t="str">
        <f>IFERROR(VLOOKUP($BM$1&amp;'Service PJ'!$D34&amp;'Service PJ'!$B34&amp;'Service PJ'!$A34&amp;"*",'EPA_US9RT techs'!$A$2:$I$1722,9,FALSE),"")</f>
        <v/>
      </c>
      <c r="BZ36" s="14" t="str">
        <f>IFERROR(VLOOKUP($BM$1&amp;'Service PJ'!$D34&amp;'Service PJ'!$B34&amp;'Service PJ'!$A34&amp;"*",'EPA_US9RT techs'!$A$2:$I$1722,9,FALSE),"")</f>
        <v/>
      </c>
      <c r="CA36" s="14" t="str">
        <f>IFERROR(VLOOKUP($BM$1&amp;'Service PJ'!$D34&amp;'Service PJ'!$B34&amp;'Service PJ'!$A34&amp;"*",'EPA_US9RT techs'!$A$2:$I$1722,9,FALSE),"")</f>
        <v/>
      </c>
      <c r="CB36" s="14" t="str">
        <f>IFERROR(VLOOKUP($BM$1&amp;'Service PJ'!$D34&amp;'Service PJ'!$B34&amp;'Service PJ'!$A34&amp;"*",'EPA_US9RT techs'!$A$2:$I$1722,9,FALSE),"")</f>
        <v/>
      </c>
      <c r="CC36" s="14" t="str">
        <f>IFERROR(VLOOKUP($BM$1&amp;'Service PJ'!$D34&amp;'Service PJ'!$B34&amp;'Service PJ'!$A34&amp;"*",'EPA_US9RT techs'!$A$2:$I$1722,9,FALSE),"")</f>
        <v/>
      </c>
      <c r="CD36" s="14" t="str">
        <f>IFERROR(VLOOKUP($BM$1&amp;'Service PJ'!$D34&amp;'Service PJ'!$B34&amp;'Service PJ'!$A34&amp;"*",'EPA_US9RT techs'!$A$2:$I$1722,9,FALSE),"")</f>
        <v/>
      </c>
      <c r="CE36" s="14" t="str">
        <f>IFERROR(VLOOKUP($BM$1&amp;'Service PJ'!$D34&amp;'Service PJ'!$B34&amp;'Service PJ'!$A34&amp;"*",'EPA_US9RT techs'!$A$2:$I$1722,9,FALSE),"")</f>
        <v/>
      </c>
      <c r="CF36" s="14" t="str">
        <f>IFERROR(VLOOKUP($BM$1&amp;'Service PJ'!$D34&amp;'Service PJ'!$B34&amp;'Service PJ'!$A34&amp;"*",'EPA_US9RT techs'!$A$2:$I$1722,9,FALSE),"")</f>
        <v/>
      </c>
      <c r="CG36" s="14" t="str">
        <f>IFERROR(VLOOKUP($BM$1&amp;'Service PJ'!$D34&amp;'Service PJ'!$B34&amp;'Service PJ'!$A34&amp;"*",'EPA_US9RT techs'!$A$2:$I$1722,9,FALSE),"")</f>
        <v/>
      </c>
      <c r="CH36" s="14" t="str">
        <f>IFERROR(VLOOKUP($BM$1&amp;'Service PJ'!$D34&amp;'Service PJ'!$B34&amp;'Service PJ'!$A34&amp;"*",'EPA_US9RT techs'!$A$2:$I$1722,9,FALSE),"")</f>
        <v/>
      </c>
      <c r="CI36" s="14" t="str">
        <f>IFERROR(VLOOKUP($BM$1&amp;'Service PJ'!$D34&amp;'Service PJ'!$B34&amp;'Service PJ'!$A34&amp;"*",'EPA_US9RT techs'!$A$2:$I$1722,9,FALSE),"")</f>
        <v/>
      </c>
      <c r="CJ36" s="14" t="str">
        <f>IFERROR(VLOOKUP($BM$1&amp;'Service PJ'!$D34&amp;'Service PJ'!$B34&amp;'Service PJ'!$A34&amp;"*",'EPA_US9RT techs'!$A$2:$I$1722,9,FALSE),"")</f>
        <v/>
      </c>
      <c r="CK36" s="14" t="str">
        <f>IFERROR(VLOOKUP($BM$1&amp;'Service PJ'!$D34&amp;'Service PJ'!$B34&amp;'Service PJ'!$A34&amp;"*",'EPA_US9RT techs'!$A$2:$I$1722,9,FALSE),"")</f>
        <v/>
      </c>
      <c r="CL36" s="14" t="str">
        <f>IFERROR(VLOOKUP($BM$1&amp;'Service PJ'!$D34&amp;'Service PJ'!$B34&amp;'Service PJ'!$A34&amp;"*",'EPA_US9RT techs'!$A$2:$I$1722,9,FALSE),"")</f>
        <v/>
      </c>
      <c r="CM36" s="14" t="str">
        <f>IFERROR(VLOOKUP($BM$1&amp;'Service PJ'!$D34&amp;'Service PJ'!$B34&amp;'Service PJ'!$A34&amp;"*",'EPA_US9RT techs'!$A$2:$I$1722,9,FALSE),"")</f>
        <v/>
      </c>
      <c r="CN36" s="14" t="str">
        <f>IFERROR(VLOOKUP($BM$1&amp;'Service PJ'!$D34&amp;'Service PJ'!$B34&amp;'Service PJ'!$A34&amp;"*",'EPA_US9RT techs'!$A$2:$I$1722,9,FALSE),"")</f>
        <v/>
      </c>
      <c r="CO36" s="14" t="str">
        <f>IFERROR(VLOOKUP($BM$1&amp;'Service PJ'!$D34&amp;'Service PJ'!$B34&amp;'Service PJ'!$A34&amp;"*",'EPA_US9RT techs'!$A$2:$I$1722,9,FALSE),"")</f>
        <v/>
      </c>
      <c r="CP36" s="14" t="str">
        <f>IFERROR(VLOOKUP($BM$1&amp;'Service PJ'!$D34&amp;'Service PJ'!$B34&amp;'Service PJ'!$A34&amp;"*",'EPA_US9RT techs'!$A$2:$I$1722,9,FALSE),"")</f>
        <v/>
      </c>
      <c r="CQ36" s="14" t="str">
        <f>IFERROR(VLOOKUP($BM$1&amp;'Service PJ'!$D34&amp;'Service PJ'!$B34&amp;'Service PJ'!$A34&amp;"*",'EPA_US9RT techs'!$A$2:$I$1722,9,FALSE),"")</f>
        <v/>
      </c>
      <c r="CS36" t="str">
        <f>IF(SUM(CT36:DJ36)=0,"\I:",'Service PJ'!$D34&amp;"_"&amp;'Service PJ'!$E34&amp;"_"&amp;'Service PJ'!$C34)</f>
        <v>ITM_OTP_ELC</v>
      </c>
      <c r="CT36" s="2">
        <f>IFERROR(VLOOKUP($CS$1&amp;'Service PJ'!$D34&amp;'Service PJ'!$B34&amp;'Service PJ'!$A34&amp;"*",'EPA_US9RT techs'!$A$2:$I$1722,9,FALSE),"")</f>
        <v>30</v>
      </c>
      <c r="CU36" s="2">
        <f>IFERROR(VLOOKUP($CS$1&amp;'Service PJ'!$D34&amp;'Service PJ'!$B34&amp;'Service PJ'!$A34&amp;"*",'EPA_US9RT techs'!$A$2:$I$1722,9,FALSE),"")</f>
        <v>30</v>
      </c>
      <c r="CV36" s="2">
        <f>IFERROR(VLOOKUP($CS$1&amp;'Service PJ'!$D34&amp;'Service PJ'!$B34&amp;'Service PJ'!$A34&amp;"*",'EPA_US9RT techs'!$A$2:$I$1722,9,FALSE),"")</f>
        <v>30</v>
      </c>
      <c r="CW36" s="2">
        <f>IFERROR(VLOOKUP($CS$1&amp;'Service PJ'!$D34&amp;'Service PJ'!$B34&amp;'Service PJ'!$A34&amp;"*",'EPA_US9RT techs'!$A$2:$I$1722,9,FALSE),"")</f>
        <v>30</v>
      </c>
      <c r="CX36" s="2">
        <f>IFERROR(VLOOKUP($CS$1&amp;'Service PJ'!$D34&amp;'Service PJ'!$B34&amp;'Service PJ'!$A34&amp;"*",'EPA_US9RT techs'!$A$2:$I$1722,9,FALSE),"")</f>
        <v>30</v>
      </c>
      <c r="CY36" s="2">
        <f>IFERROR(VLOOKUP($CS$1&amp;'Service PJ'!$D34&amp;'Service PJ'!$B34&amp;'Service PJ'!$A34&amp;"*",'EPA_US9RT techs'!$A$2:$I$1722,9,FALSE),"")</f>
        <v>30</v>
      </c>
      <c r="CZ36" s="2">
        <f>IFERROR(VLOOKUP($CS$1&amp;'Service PJ'!$D34&amp;'Service PJ'!$B34&amp;'Service PJ'!$A34&amp;"*",'EPA_US9RT techs'!$A$2:$I$1722,9,FALSE),"")</f>
        <v>30</v>
      </c>
      <c r="DA36" s="2">
        <f>IFERROR(VLOOKUP($CS$1&amp;'Service PJ'!$D34&amp;'Service PJ'!$B34&amp;'Service PJ'!$A34&amp;"*",'EPA_US9RT techs'!$A$2:$I$1722,9,FALSE),"")</f>
        <v>30</v>
      </c>
      <c r="DB36" s="2">
        <f>IFERROR(VLOOKUP($CS$1&amp;'Service PJ'!$D34&amp;'Service PJ'!$B34&amp;'Service PJ'!$A34&amp;"*",'EPA_US9RT techs'!$A$2:$I$1722,9,FALSE),"")</f>
        <v>30</v>
      </c>
      <c r="DC36" s="2">
        <f>IFERROR(VLOOKUP($CS$1&amp;'Service PJ'!$D34&amp;'Service PJ'!$B34&amp;'Service PJ'!$A34&amp;"*",'EPA_US9RT techs'!$A$2:$I$1722,9,FALSE),"")</f>
        <v>30</v>
      </c>
      <c r="DD36" s="2">
        <f>IFERROR(VLOOKUP($CS$1&amp;'Service PJ'!$D34&amp;'Service PJ'!$B34&amp;'Service PJ'!$A34&amp;"*",'EPA_US9RT techs'!$A$2:$I$1722,9,FALSE),"")</f>
        <v>30</v>
      </c>
      <c r="DE36" s="2">
        <f>IFERROR(VLOOKUP($CS$1&amp;'Service PJ'!$D34&amp;'Service PJ'!$B34&amp;'Service PJ'!$A34&amp;"*",'EPA_US9RT techs'!$A$2:$I$1722,9,FALSE),"")</f>
        <v>30</v>
      </c>
      <c r="DF36" s="2">
        <f>IFERROR(VLOOKUP($CS$1&amp;'Service PJ'!$D34&amp;'Service PJ'!$B34&amp;'Service PJ'!$A34&amp;"*",'EPA_US9RT techs'!$A$2:$I$1722,9,FALSE),"")</f>
        <v>30</v>
      </c>
      <c r="DG36" s="2">
        <f>IFERROR(VLOOKUP($CS$1&amp;'Service PJ'!$D34&amp;'Service PJ'!$B34&amp;'Service PJ'!$A34&amp;"*",'EPA_US9RT techs'!$A$2:$I$1722,9,FALSE),"")</f>
        <v>30</v>
      </c>
      <c r="DH36" s="2">
        <f>IFERROR(VLOOKUP($CS$1&amp;'Service PJ'!$D34&amp;'Service PJ'!$B34&amp;'Service PJ'!$A34&amp;"*",'EPA_US9RT techs'!$A$2:$I$1722,9,FALSE),"")</f>
        <v>30</v>
      </c>
      <c r="DI36" s="2">
        <f>IFERROR(VLOOKUP($CS$1&amp;'Service PJ'!$D34&amp;'Service PJ'!$B34&amp;'Service PJ'!$A34&amp;"*",'EPA_US9RT techs'!$A$2:$I$1722,9,FALSE),"")</f>
        <v>30</v>
      </c>
      <c r="DJ36" s="2">
        <f>IFERROR(VLOOKUP($CS$1&amp;'Service PJ'!$D34&amp;'Service PJ'!$B34&amp;'Service PJ'!$A34&amp;"*",'EPA_US9RT techs'!$A$2:$I$1722,9,FALSE),"")</f>
        <v>30</v>
      </c>
      <c r="DK36" s="2">
        <f>IFERROR(VLOOKUP($CS$1&amp;'Service PJ'!$D34&amp;'Service PJ'!$B34&amp;'Service PJ'!$A34&amp;"*",'EPA_US9RT techs'!$A$2:$I$1722,9,FALSE),"")</f>
        <v>30</v>
      </c>
      <c r="DL36" s="2">
        <f>IFERROR(VLOOKUP($CS$1&amp;'Service PJ'!$D34&amp;'Service PJ'!$B34&amp;'Service PJ'!$A34&amp;"*",'EPA_US9RT techs'!$A$2:$I$1722,9,FALSE),"")</f>
        <v>30</v>
      </c>
      <c r="DM36" s="2">
        <f>IFERROR(VLOOKUP($CS$1&amp;'Service PJ'!$D34&amp;'Service PJ'!$B34&amp;'Service PJ'!$A34&amp;"*",'EPA_US9RT techs'!$A$2:$I$1722,9,FALSE),"")</f>
        <v>30</v>
      </c>
      <c r="DN36" s="2">
        <f>IFERROR(VLOOKUP($CS$1&amp;'Service PJ'!$D34&amp;'Service PJ'!$B34&amp;'Service PJ'!$A34&amp;"*",'EPA_US9RT techs'!$A$2:$I$1722,9,FALSE),"")</f>
        <v>30</v>
      </c>
      <c r="DO36" s="2">
        <f>IFERROR(VLOOKUP($CS$1&amp;'Service PJ'!$D34&amp;'Service PJ'!$B34&amp;'Service PJ'!$A34&amp;"*",'EPA_US9RT techs'!$A$2:$I$1722,9,FALSE),"")</f>
        <v>30</v>
      </c>
      <c r="DP36" s="2">
        <f>IFERROR(VLOOKUP($CS$1&amp;'Service PJ'!$D34&amp;'Service PJ'!$B34&amp;'Service PJ'!$A34&amp;"*",'EPA_US9RT techs'!$A$2:$I$1722,9,FALSE),"")</f>
        <v>30</v>
      </c>
      <c r="DQ36" s="2">
        <f>IFERROR(VLOOKUP($CS$1&amp;'Service PJ'!$D34&amp;'Service PJ'!$B34&amp;'Service PJ'!$A34&amp;"*",'EPA_US9RT techs'!$A$2:$I$1722,9,FALSE),"")</f>
        <v>30</v>
      </c>
      <c r="DR36" s="2">
        <f>IFERROR(VLOOKUP($CS$1&amp;'Service PJ'!$D34&amp;'Service PJ'!$B34&amp;'Service PJ'!$A34&amp;"*",'EPA_US9RT techs'!$A$2:$I$1722,9,FALSE),"")</f>
        <v>30</v>
      </c>
      <c r="DS36" s="2">
        <f>IFERROR(VLOOKUP($CS$1&amp;'Service PJ'!$D34&amp;'Service PJ'!$B34&amp;'Service PJ'!$A34&amp;"*",'EPA_US9RT techs'!$A$2:$I$1722,9,FALSE),"")</f>
        <v>30</v>
      </c>
      <c r="DT36" s="2">
        <f>IFERROR(VLOOKUP($CS$1&amp;'Service PJ'!$D34&amp;'Service PJ'!$B34&amp;'Service PJ'!$A34&amp;"*",'EPA_US9RT techs'!$A$2:$I$1722,9,FALSE),"")</f>
        <v>30</v>
      </c>
      <c r="DU36" s="2">
        <f>IFERROR(VLOOKUP($CS$1&amp;'Service PJ'!$D34&amp;'Service PJ'!$B34&amp;'Service PJ'!$A34&amp;"*",'EPA_US9RT techs'!$A$2:$I$1722,9,FALSE),"")</f>
        <v>30</v>
      </c>
      <c r="DV36" s="2">
        <f>IFERROR(VLOOKUP($CS$1&amp;'Service PJ'!$D34&amp;'Service PJ'!$B34&amp;'Service PJ'!$A34&amp;"*",'EPA_US9RT techs'!$A$2:$I$1722,9,FALSE),"")</f>
        <v>30</v>
      </c>
      <c r="DW36" s="2">
        <f>IFERROR(VLOOKUP($CS$1&amp;'Service PJ'!$D34&amp;'Service PJ'!$B34&amp;'Service PJ'!$A34&amp;"*",'EPA_US9RT techs'!$A$2:$I$1722,9,FALSE),"")</f>
        <v>30</v>
      </c>
    </row>
    <row r="37" spans="1:127" x14ac:dyDescent="0.45">
      <c r="A37" t="str">
        <f>IF(SUM(B37:R37)=0,"\I:",'Service PJ'!$D35&amp;"_"&amp;'Service PJ'!$E35&amp;"_"&amp;'Service PJ'!$C35)</f>
        <v>\I:</v>
      </c>
      <c r="B37" s="14" t="str">
        <f>IFERROR(VLOOKUP($A$1&amp;'Service PJ'!$D35&amp;'Service PJ'!$B35&amp;'Service PJ'!$A35&amp;"*",'EPA_US9RT techs'!$A$2:$I$1722,9,FALSE),"")</f>
        <v/>
      </c>
      <c r="C37" s="14" t="str">
        <f>IFERROR(VLOOKUP($A$1&amp;'Service PJ'!$D35&amp;'Service PJ'!$B35&amp;'Service PJ'!$A35&amp;"*",'EPA_US9RT techs'!$A$2:$I$1722,9,FALSE),"")</f>
        <v/>
      </c>
      <c r="D37" s="14" t="str">
        <f>IFERROR(VLOOKUP($A$1&amp;'Service PJ'!$D35&amp;'Service PJ'!$B35&amp;'Service PJ'!$A35&amp;"*",'EPA_US9RT techs'!$A$2:$I$1722,9,FALSE),"")</f>
        <v/>
      </c>
      <c r="E37" s="14" t="str">
        <f>IFERROR(VLOOKUP($A$1&amp;'Service PJ'!$D35&amp;'Service PJ'!$B35&amp;'Service PJ'!$A35&amp;"*",'EPA_US9RT techs'!$A$2:$I$1722,9,FALSE),"")</f>
        <v/>
      </c>
      <c r="F37" s="14" t="str">
        <f>IFERROR(VLOOKUP($A$1&amp;'Service PJ'!$D35&amp;'Service PJ'!$B35&amp;'Service PJ'!$A35&amp;"*",'EPA_US9RT techs'!$A$2:$I$1722,9,FALSE),"")</f>
        <v/>
      </c>
      <c r="G37" s="14" t="str">
        <f>IFERROR(VLOOKUP($A$1&amp;'Service PJ'!$D35&amp;'Service PJ'!$B35&amp;'Service PJ'!$A35&amp;"*",'EPA_US9RT techs'!$A$2:$I$1722,9,FALSE),"")</f>
        <v/>
      </c>
      <c r="H37" s="14" t="str">
        <f>IFERROR(VLOOKUP($A$1&amp;'Service PJ'!$D35&amp;'Service PJ'!$B35&amp;'Service PJ'!$A35&amp;"*",'EPA_US9RT techs'!$A$2:$I$1722,9,FALSE),"")</f>
        <v/>
      </c>
      <c r="I37" s="14" t="str">
        <f>IFERROR(VLOOKUP($A$1&amp;'Service PJ'!$D35&amp;'Service PJ'!$B35&amp;'Service PJ'!$A35&amp;"*",'EPA_US9RT techs'!$A$2:$I$1722,9,FALSE),"")</f>
        <v/>
      </c>
      <c r="J37" s="14" t="str">
        <f>IFERROR(VLOOKUP($A$1&amp;'Service PJ'!$D35&amp;'Service PJ'!$B35&amp;'Service PJ'!$A35&amp;"*",'EPA_US9RT techs'!$A$2:$I$1722,9,FALSE),"")</f>
        <v/>
      </c>
      <c r="K37" s="14" t="str">
        <f>IFERROR(VLOOKUP($A$1&amp;'Service PJ'!$D35&amp;'Service PJ'!$B35&amp;'Service PJ'!$A35&amp;"*",'EPA_US9RT techs'!$A$2:$I$1722,9,FALSE),"")</f>
        <v/>
      </c>
      <c r="L37" s="14" t="str">
        <f>IFERROR(VLOOKUP($A$1&amp;'Service PJ'!$D35&amp;'Service PJ'!$B35&amp;'Service PJ'!$A35&amp;"*",'EPA_US9RT techs'!$A$2:$I$1722,9,FALSE),"")</f>
        <v/>
      </c>
      <c r="M37" s="14" t="str">
        <f>IFERROR(VLOOKUP($A$1&amp;'Service PJ'!$D35&amp;'Service PJ'!$B35&amp;'Service PJ'!$A35&amp;"*",'EPA_US9RT techs'!$A$2:$I$1722,9,FALSE),"")</f>
        <v/>
      </c>
      <c r="N37" s="14" t="str">
        <f>IFERROR(VLOOKUP($A$1&amp;'Service PJ'!$D35&amp;'Service PJ'!$B35&amp;'Service PJ'!$A35&amp;"*",'EPA_US9RT techs'!$A$2:$I$1722,9,FALSE),"")</f>
        <v/>
      </c>
      <c r="O37" s="14" t="str">
        <f>IFERROR(VLOOKUP($A$1&amp;'Service PJ'!$D35&amp;'Service PJ'!$B35&amp;'Service PJ'!$A35&amp;"*",'EPA_US9RT techs'!$A$2:$I$1722,9,FALSE),"")</f>
        <v/>
      </c>
      <c r="P37" s="14" t="str">
        <f>IFERROR(VLOOKUP($A$1&amp;'Service PJ'!$D35&amp;'Service PJ'!$B35&amp;'Service PJ'!$A35&amp;"*",'EPA_US9RT techs'!$A$2:$I$1722,9,FALSE),"")</f>
        <v/>
      </c>
      <c r="Q37" s="14" t="str">
        <f>IFERROR(VLOOKUP($A$1&amp;'Service PJ'!$D35&amp;'Service PJ'!$B35&amp;'Service PJ'!$A35&amp;"*",'EPA_US9RT techs'!$A$2:$I$1722,9,FALSE),"")</f>
        <v/>
      </c>
      <c r="R37" s="14" t="str">
        <f>IFERROR(VLOOKUP($A$1&amp;'Service PJ'!$D35&amp;'Service PJ'!$B35&amp;'Service PJ'!$A35&amp;"*",'EPA_US9RT techs'!$A$2:$I$1722,9,FALSE),"")</f>
        <v/>
      </c>
      <c r="S37" s="14" t="str">
        <f>IFERROR(VLOOKUP($A$1&amp;'Service PJ'!$D35&amp;'Service PJ'!$B35&amp;'Service PJ'!$A35&amp;"*",'EPA_US9RT techs'!$A$2:$I$1722,9,FALSE),"")</f>
        <v/>
      </c>
      <c r="T37" s="14" t="str">
        <f>IFERROR(VLOOKUP($A$1&amp;'Service PJ'!$D35&amp;'Service PJ'!$B35&amp;'Service PJ'!$A35&amp;"*",'EPA_US9RT techs'!$A$2:$I$1722,9,FALSE),"")</f>
        <v/>
      </c>
      <c r="U37" s="14" t="str">
        <f>IFERROR(VLOOKUP($A$1&amp;'Service PJ'!$D35&amp;'Service PJ'!$B35&amp;'Service PJ'!$A35&amp;"*",'EPA_US9RT techs'!$A$2:$I$1722,9,FALSE),"")</f>
        <v/>
      </c>
      <c r="V37" s="14" t="str">
        <f>IFERROR(VLOOKUP($A$1&amp;'Service PJ'!$D35&amp;'Service PJ'!$B35&amp;'Service PJ'!$A35&amp;"*",'EPA_US9RT techs'!$A$2:$I$1722,9,FALSE),"")</f>
        <v/>
      </c>
      <c r="W37" s="14" t="str">
        <f>IFERROR(VLOOKUP($A$1&amp;'Service PJ'!$D35&amp;'Service PJ'!$B35&amp;'Service PJ'!$A35&amp;"*",'EPA_US9RT techs'!$A$2:$I$1722,9,FALSE),"")</f>
        <v/>
      </c>
      <c r="X37" s="14" t="str">
        <f>IFERROR(VLOOKUP($A$1&amp;'Service PJ'!$D35&amp;'Service PJ'!$B35&amp;'Service PJ'!$A35&amp;"*",'EPA_US9RT techs'!$A$2:$I$1722,9,FALSE),"")</f>
        <v/>
      </c>
      <c r="Y37" s="14" t="str">
        <f>IFERROR(VLOOKUP($A$1&amp;'Service PJ'!$D35&amp;'Service PJ'!$B35&amp;'Service PJ'!$A35&amp;"*",'EPA_US9RT techs'!$A$2:$I$1722,9,FALSE),"")</f>
        <v/>
      </c>
      <c r="Z37" s="14" t="str">
        <f>IFERROR(VLOOKUP($A$1&amp;'Service PJ'!$D35&amp;'Service PJ'!$B35&amp;'Service PJ'!$A35&amp;"*",'EPA_US9RT techs'!$A$2:$I$1722,9,FALSE),"")</f>
        <v/>
      </c>
      <c r="AA37" s="14" t="str">
        <f>IFERROR(VLOOKUP($A$1&amp;'Service PJ'!$D35&amp;'Service PJ'!$B35&amp;'Service PJ'!$A35&amp;"*",'EPA_US9RT techs'!$A$2:$I$1722,9,FALSE),"")</f>
        <v/>
      </c>
      <c r="AB37" s="14" t="str">
        <f>IFERROR(VLOOKUP($A$1&amp;'Service PJ'!$D35&amp;'Service PJ'!$B35&amp;'Service PJ'!$A35&amp;"*",'EPA_US9RT techs'!$A$2:$I$1722,9,FALSE),"")</f>
        <v/>
      </c>
      <c r="AC37" s="14" t="str">
        <f>IFERROR(VLOOKUP($A$1&amp;'Service PJ'!$D35&amp;'Service PJ'!$B35&amp;'Service PJ'!$A35&amp;"*",'EPA_US9RT techs'!$A$2:$I$1722,9,FALSE),"")</f>
        <v/>
      </c>
      <c r="AD37" s="14" t="str">
        <f>IFERROR(VLOOKUP($A$1&amp;'Service PJ'!$D35&amp;'Service PJ'!$B35&amp;'Service PJ'!$A35&amp;"*",'EPA_US9RT techs'!$A$2:$I$1722,9,FALSE),"")</f>
        <v/>
      </c>
      <c r="AE37" s="14" t="str">
        <f>IFERROR(VLOOKUP($A$1&amp;'Service PJ'!$D35&amp;'Service PJ'!$B35&amp;'Service PJ'!$A35&amp;"*",'EPA_US9RT techs'!$A$2:$I$1722,9,FALSE),"")</f>
        <v/>
      </c>
      <c r="AG37" t="str">
        <f>IF(SUM(AH37:AX37)=0,"\I:",'Service PJ'!$D35&amp;"_"&amp;'Service PJ'!$E35&amp;"_"&amp;'Service PJ'!$C35)</f>
        <v>\I:</v>
      </c>
      <c r="AH37" s="14" t="str">
        <f>IFERROR(VLOOKUP($AG$1&amp;'Service PJ'!$D35&amp;'Service PJ'!$B35&amp;'Service PJ'!$A35&amp;"*",'EPA_US9RT techs'!$A$2:$I$1722,9,FALSE),"")</f>
        <v/>
      </c>
      <c r="AI37" s="14" t="str">
        <f>IFERROR(VLOOKUP($AG$1&amp;'Service PJ'!$D35&amp;'Service PJ'!$B35&amp;'Service PJ'!$A35&amp;"*",'EPA_US9RT techs'!$A$2:$I$1722,9,FALSE),"")</f>
        <v/>
      </c>
      <c r="AJ37" s="14" t="str">
        <f>IFERROR(VLOOKUP($AG$1&amp;'Service PJ'!$D35&amp;'Service PJ'!$B35&amp;'Service PJ'!$A35&amp;"*",'EPA_US9RT techs'!$A$2:$I$1722,9,FALSE),"")</f>
        <v/>
      </c>
      <c r="AK37" s="14" t="str">
        <f>IFERROR(VLOOKUP($AG$1&amp;'Service PJ'!$D35&amp;'Service PJ'!$B35&amp;'Service PJ'!$A35&amp;"*",'EPA_US9RT techs'!$A$2:$I$1722,9,FALSE),"")</f>
        <v/>
      </c>
      <c r="AL37" s="14" t="str">
        <f>IFERROR(VLOOKUP($AG$1&amp;'Service PJ'!$D35&amp;'Service PJ'!$B35&amp;'Service PJ'!$A35&amp;"*",'EPA_US9RT techs'!$A$2:$I$1722,9,FALSE),"")</f>
        <v/>
      </c>
      <c r="AM37" s="14" t="str">
        <f>IFERROR(VLOOKUP($AG$1&amp;'Service PJ'!$D35&amp;'Service PJ'!$B35&amp;'Service PJ'!$A35&amp;"*",'EPA_US9RT techs'!$A$2:$I$1722,9,FALSE),"")</f>
        <v/>
      </c>
      <c r="AN37" s="14" t="str">
        <f>IFERROR(VLOOKUP($AG$1&amp;'Service PJ'!$D35&amp;'Service PJ'!$B35&amp;'Service PJ'!$A35&amp;"*",'EPA_US9RT techs'!$A$2:$I$1722,9,FALSE),"")</f>
        <v/>
      </c>
      <c r="AO37" s="14" t="str">
        <f>IFERROR(VLOOKUP($AG$1&amp;'Service PJ'!$D35&amp;'Service PJ'!$B35&amp;'Service PJ'!$A35&amp;"*",'EPA_US9RT techs'!$A$2:$I$1722,9,FALSE),"")</f>
        <v/>
      </c>
      <c r="AP37" s="14" t="str">
        <f>IFERROR(VLOOKUP($AG$1&amp;'Service PJ'!$D35&amp;'Service PJ'!$B35&amp;'Service PJ'!$A35&amp;"*",'EPA_US9RT techs'!$A$2:$I$1722,9,FALSE),"")</f>
        <v/>
      </c>
      <c r="AQ37" s="14" t="str">
        <f>IFERROR(VLOOKUP($AG$1&amp;'Service PJ'!$D35&amp;'Service PJ'!$B35&amp;'Service PJ'!$A35&amp;"*",'EPA_US9RT techs'!$A$2:$I$1722,9,FALSE),"")</f>
        <v/>
      </c>
      <c r="AR37" s="14" t="str">
        <f>IFERROR(VLOOKUP($AG$1&amp;'Service PJ'!$D35&amp;'Service PJ'!$B35&amp;'Service PJ'!$A35&amp;"*",'EPA_US9RT techs'!$A$2:$I$1722,9,FALSE),"")</f>
        <v/>
      </c>
      <c r="AS37" s="14" t="str">
        <f>IFERROR(VLOOKUP($AG$1&amp;'Service PJ'!$D35&amp;'Service PJ'!$B35&amp;'Service PJ'!$A35&amp;"*",'EPA_US9RT techs'!$A$2:$I$1722,9,FALSE),"")</f>
        <v/>
      </c>
      <c r="AT37" s="14" t="str">
        <f>IFERROR(VLOOKUP($AG$1&amp;'Service PJ'!$D35&amp;'Service PJ'!$B35&amp;'Service PJ'!$A35&amp;"*",'EPA_US9RT techs'!$A$2:$I$1722,9,FALSE),"")</f>
        <v/>
      </c>
      <c r="AU37" s="14" t="str">
        <f>IFERROR(VLOOKUP($AG$1&amp;'Service PJ'!$D35&amp;'Service PJ'!$B35&amp;'Service PJ'!$A35&amp;"*",'EPA_US9RT techs'!$A$2:$I$1722,9,FALSE),"")</f>
        <v/>
      </c>
      <c r="AV37" s="14" t="str">
        <f>IFERROR(VLOOKUP($AG$1&amp;'Service PJ'!$D35&amp;'Service PJ'!$B35&amp;'Service PJ'!$A35&amp;"*",'EPA_US9RT techs'!$A$2:$I$1722,9,FALSE),"")</f>
        <v/>
      </c>
      <c r="AW37" s="14" t="str">
        <f>IFERROR(VLOOKUP($AG$1&amp;'Service PJ'!$D35&amp;'Service PJ'!$B35&amp;'Service PJ'!$A35&amp;"*",'EPA_US9RT techs'!$A$2:$I$1722,9,FALSE),"")</f>
        <v/>
      </c>
      <c r="AX37" s="14" t="str">
        <f>IFERROR(VLOOKUP($AG$1&amp;'Service PJ'!$D35&amp;'Service PJ'!$B35&amp;'Service PJ'!$A35&amp;"*",'EPA_US9RT techs'!$A$2:$I$1722,9,FALSE),"")</f>
        <v/>
      </c>
      <c r="AY37" s="14" t="str">
        <f>IFERROR(VLOOKUP($AG$1&amp;'Service PJ'!$D35&amp;'Service PJ'!$B35&amp;'Service PJ'!$A35&amp;"*",'EPA_US9RT techs'!$A$2:$I$1722,9,FALSE),"")</f>
        <v/>
      </c>
      <c r="AZ37" s="14" t="str">
        <f>IFERROR(VLOOKUP($AG$1&amp;'Service PJ'!$D35&amp;'Service PJ'!$B35&amp;'Service PJ'!$A35&amp;"*",'EPA_US9RT techs'!$A$2:$I$1722,9,FALSE),"")</f>
        <v/>
      </c>
      <c r="BA37" s="14" t="str">
        <f>IFERROR(VLOOKUP($AG$1&amp;'Service PJ'!$D35&amp;'Service PJ'!$B35&amp;'Service PJ'!$A35&amp;"*",'EPA_US9RT techs'!$A$2:$I$1722,9,FALSE),"")</f>
        <v/>
      </c>
      <c r="BB37" s="14" t="str">
        <f>IFERROR(VLOOKUP($AG$1&amp;'Service PJ'!$D35&amp;'Service PJ'!$B35&amp;'Service PJ'!$A35&amp;"*",'EPA_US9RT techs'!$A$2:$I$1722,9,FALSE),"")</f>
        <v/>
      </c>
      <c r="BC37" s="14" t="str">
        <f>IFERROR(VLOOKUP($AG$1&amp;'Service PJ'!$D35&amp;'Service PJ'!$B35&amp;'Service PJ'!$A35&amp;"*",'EPA_US9RT techs'!$A$2:$I$1722,9,FALSE),"")</f>
        <v/>
      </c>
      <c r="BD37" s="14" t="str">
        <f>IFERROR(VLOOKUP($AG$1&amp;'Service PJ'!$D35&amp;'Service PJ'!$B35&amp;'Service PJ'!$A35&amp;"*",'EPA_US9RT techs'!$A$2:$I$1722,9,FALSE),"")</f>
        <v/>
      </c>
      <c r="BE37" s="14" t="str">
        <f>IFERROR(VLOOKUP($AG$1&amp;'Service PJ'!$D35&amp;'Service PJ'!$B35&amp;'Service PJ'!$A35&amp;"*",'EPA_US9RT techs'!$A$2:$I$1722,9,FALSE),"")</f>
        <v/>
      </c>
      <c r="BF37" s="14" t="str">
        <f>IFERROR(VLOOKUP($AG$1&amp;'Service PJ'!$D35&amp;'Service PJ'!$B35&amp;'Service PJ'!$A35&amp;"*",'EPA_US9RT techs'!$A$2:$I$1722,9,FALSE),"")</f>
        <v/>
      </c>
      <c r="BG37" s="14" t="str">
        <f>IFERROR(VLOOKUP($AG$1&amp;'Service PJ'!$D35&amp;'Service PJ'!$B35&amp;'Service PJ'!$A35&amp;"*",'EPA_US9RT techs'!$A$2:$I$1722,9,FALSE),"")</f>
        <v/>
      </c>
      <c r="BH37" s="14" t="str">
        <f>IFERROR(VLOOKUP($AG$1&amp;'Service PJ'!$D35&amp;'Service PJ'!$B35&amp;'Service PJ'!$A35&amp;"*",'EPA_US9RT techs'!$A$2:$I$1722,9,FALSE),"")</f>
        <v/>
      </c>
      <c r="BI37" s="14" t="str">
        <f>IFERROR(VLOOKUP($AG$1&amp;'Service PJ'!$D35&amp;'Service PJ'!$B35&amp;'Service PJ'!$A35&amp;"*",'EPA_US9RT techs'!$A$2:$I$1722,9,FALSE),"")</f>
        <v/>
      </c>
      <c r="BJ37" s="14" t="str">
        <f>IFERROR(VLOOKUP($AG$1&amp;'Service PJ'!$D35&amp;'Service PJ'!$B35&amp;'Service PJ'!$A35&amp;"*",'EPA_US9RT techs'!$A$2:$I$1722,9,FALSE),"")</f>
        <v/>
      </c>
      <c r="BK37" s="14" t="str">
        <f>IFERROR(VLOOKUP($AG$1&amp;'Service PJ'!$D35&amp;'Service PJ'!$B35&amp;'Service PJ'!$A35&amp;"*",'EPA_US9RT techs'!$A$2:$I$1722,9,FALSE),"")</f>
        <v/>
      </c>
      <c r="BM37" t="str">
        <f>IF(SUM(BN37:CD37)=0,"\I:",'Service PJ'!$D35&amp;"_"&amp;'Service PJ'!$E35&amp;"_"&amp;'Service PJ'!$C35)</f>
        <v>\I:</v>
      </c>
      <c r="BN37" s="14" t="str">
        <f>IFERROR(VLOOKUP($BM$1&amp;'Service PJ'!$D35&amp;'Service PJ'!$B35&amp;'Service PJ'!$A35&amp;"*",'EPA_US9RT techs'!$A$2:$I$1722,9,FALSE),"")</f>
        <v/>
      </c>
      <c r="BO37" s="14" t="str">
        <f>IFERROR(VLOOKUP($BM$1&amp;'Service PJ'!$D35&amp;'Service PJ'!$B35&amp;'Service PJ'!$A35&amp;"*",'EPA_US9RT techs'!$A$2:$I$1722,9,FALSE),"")</f>
        <v/>
      </c>
      <c r="BP37" s="14" t="str">
        <f>IFERROR(VLOOKUP($BM$1&amp;'Service PJ'!$D35&amp;'Service PJ'!$B35&amp;'Service PJ'!$A35&amp;"*",'EPA_US9RT techs'!$A$2:$I$1722,9,FALSE),"")</f>
        <v/>
      </c>
      <c r="BQ37" s="14" t="str">
        <f>IFERROR(VLOOKUP($BM$1&amp;'Service PJ'!$D35&amp;'Service PJ'!$B35&amp;'Service PJ'!$A35&amp;"*",'EPA_US9RT techs'!$A$2:$I$1722,9,FALSE),"")</f>
        <v/>
      </c>
      <c r="BR37" s="14" t="str">
        <f>IFERROR(VLOOKUP($BM$1&amp;'Service PJ'!$D35&amp;'Service PJ'!$B35&amp;'Service PJ'!$A35&amp;"*",'EPA_US9RT techs'!$A$2:$I$1722,9,FALSE),"")</f>
        <v/>
      </c>
      <c r="BS37" s="14" t="str">
        <f>IFERROR(VLOOKUP($BM$1&amp;'Service PJ'!$D35&amp;'Service PJ'!$B35&amp;'Service PJ'!$A35&amp;"*",'EPA_US9RT techs'!$A$2:$I$1722,9,FALSE),"")</f>
        <v/>
      </c>
      <c r="BT37" s="14" t="str">
        <f>IFERROR(VLOOKUP($BM$1&amp;'Service PJ'!$D35&amp;'Service PJ'!$B35&amp;'Service PJ'!$A35&amp;"*",'EPA_US9RT techs'!$A$2:$I$1722,9,FALSE),"")</f>
        <v/>
      </c>
      <c r="BU37" s="14" t="str">
        <f>IFERROR(VLOOKUP($BM$1&amp;'Service PJ'!$D35&amp;'Service PJ'!$B35&amp;'Service PJ'!$A35&amp;"*",'EPA_US9RT techs'!$A$2:$I$1722,9,FALSE),"")</f>
        <v/>
      </c>
      <c r="BV37" s="14" t="str">
        <f>IFERROR(VLOOKUP($BM$1&amp;'Service PJ'!$D35&amp;'Service PJ'!$B35&amp;'Service PJ'!$A35&amp;"*",'EPA_US9RT techs'!$A$2:$I$1722,9,FALSE),"")</f>
        <v/>
      </c>
      <c r="BW37" s="14" t="str">
        <f>IFERROR(VLOOKUP($BM$1&amp;'Service PJ'!$D35&amp;'Service PJ'!$B35&amp;'Service PJ'!$A35&amp;"*",'EPA_US9RT techs'!$A$2:$I$1722,9,FALSE),"")</f>
        <v/>
      </c>
      <c r="BX37" s="14" t="str">
        <f>IFERROR(VLOOKUP($BM$1&amp;'Service PJ'!$D35&amp;'Service PJ'!$B35&amp;'Service PJ'!$A35&amp;"*",'EPA_US9RT techs'!$A$2:$I$1722,9,FALSE),"")</f>
        <v/>
      </c>
      <c r="BY37" s="14" t="str">
        <f>IFERROR(VLOOKUP($BM$1&amp;'Service PJ'!$D35&amp;'Service PJ'!$B35&amp;'Service PJ'!$A35&amp;"*",'EPA_US9RT techs'!$A$2:$I$1722,9,FALSE),"")</f>
        <v/>
      </c>
      <c r="BZ37" s="14" t="str">
        <f>IFERROR(VLOOKUP($BM$1&amp;'Service PJ'!$D35&amp;'Service PJ'!$B35&amp;'Service PJ'!$A35&amp;"*",'EPA_US9RT techs'!$A$2:$I$1722,9,FALSE),"")</f>
        <v/>
      </c>
      <c r="CA37" s="14" t="str">
        <f>IFERROR(VLOOKUP($BM$1&amp;'Service PJ'!$D35&amp;'Service PJ'!$B35&amp;'Service PJ'!$A35&amp;"*",'EPA_US9RT techs'!$A$2:$I$1722,9,FALSE),"")</f>
        <v/>
      </c>
      <c r="CB37" s="14" t="str">
        <f>IFERROR(VLOOKUP($BM$1&amp;'Service PJ'!$D35&amp;'Service PJ'!$B35&amp;'Service PJ'!$A35&amp;"*",'EPA_US9RT techs'!$A$2:$I$1722,9,FALSE),"")</f>
        <v/>
      </c>
      <c r="CC37" s="14" t="str">
        <f>IFERROR(VLOOKUP($BM$1&amp;'Service PJ'!$D35&amp;'Service PJ'!$B35&amp;'Service PJ'!$A35&amp;"*",'EPA_US9RT techs'!$A$2:$I$1722,9,FALSE),"")</f>
        <v/>
      </c>
      <c r="CD37" s="14" t="str">
        <f>IFERROR(VLOOKUP($BM$1&amp;'Service PJ'!$D35&amp;'Service PJ'!$B35&amp;'Service PJ'!$A35&amp;"*",'EPA_US9RT techs'!$A$2:$I$1722,9,FALSE),"")</f>
        <v/>
      </c>
      <c r="CE37" s="14" t="str">
        <f>IFERROR(VLOOKUP($BM$1&amp;'Service PJ'!$D35&amp;'Service PJ'!$B35&amp;'Service PJ'!$A35&amp;"*",'EPA_US9RT techs'!$A$2:$I$1722,9,FALSE),"")</f>
        <v/>
      </c>
      <c r="CF37" s="14" t="str">
        <f>IFERROR(VLOOKUP($BM$1&amp;'Service PJ'!$D35&amp;'Service PJ'!$B35&amp;'Service PJ'!$A35&amp;"*",'EPA_US9RT techs'!$A$2:$I$1722,9,FALSE),"")</f>
        <v/>
      </c>
      <c r="CG37" s="14" t="str">
        <f>IFERROR(VLOOKUP($BM$1&amp;'Service PJ'!$D35&amp;'Service PJ'!$B35&amp;'Service PJ'!$A35&amp;"*",'EPA_US9RT techs'!$A$2:$I$1722,9,FALSE),"")</f>
        <v/>
      </c>
      <c r="CH37" s="14" t="str">
        <f>IFERROR(VLOOKUP($BM$1&amp;'Service PJ'!$D35&amp;'Service PJ'!$B35&amp;'Service PJ'!$A35&amp;"*",'EPA_US9RT techs'!$A$2:$I$1722,9,FALSE),"")</f>
        <v/>
      </c>
      <c r="CI37" s="14" t="str">
        <f>IFERROR(VLOOKUP($BM$1&amp;'Service PJ'!$D35&amp;'Service PJ'!$B35&amp;'Service PJ'!$A35&amp;"*",'EPA_US9RT techs'!$A$2:$I$1722,9,FALSE),"")</f>
        <v/>
      </c>
      <c r="CJ37" s="14" t="str">
        <f>IFERROR(VLOOKUP($BM$1&amp;'Service PJ'!$D35&amp;'Service PJ'!$B35&amp;'Service PJ'!$A35&amp;"*",'EPA_US9RT techs'!$A$2:$I$1722,9,FALSE),"")</f>
        <v/>
      </c>
      <c r="CK37" s="14" t="str">
        <f>IFERROR(VLOOKUP($BM$1&amp;'Service PJ'!$D35&amp;'Service PJ'!$B35&amp;'Service PJ'!$A35&amp;"*",'EPA_US9RT techs'!$A$2:$I$1722,9,FALSE),"")</f>
        <v/>
      </c>
      <c r="CL37" s="14" t="str">
        <f>IFERROR(VLOOKUP($BM$1&amp;'Service PJ'!$D35&amp;'Service PJ'!$B35&amp;'Service PJ'!$A35&amp;"*",'EPA_US9RT techs'!$A$2:$I$1722,9,FALSE),"")</f>
        <v/>
      </c>
      <c r="CM37" s="14" t="str">
        <f>IFERROR(VLOOKUP($BM$1&amp;'Service PJ'!$D35&amp;'Service PJ'!$B35&amp;'Service PJ'!$A35&amp;"*",'EPA_US9RT techs'!$A$2:$I$1722,9,FALSE),"")</f>
        <v/>
      </c>
      <c r="CN37" s="14" t="str">
        <f>IFERROR(VLOOKUP($BM$1&amp;'Service PJ'!$D35&amp;'Service PJ'!$B35&amp;'Service PJ'!$A35&amp;"*",'EPA_US9RT techs'!$A$2:$I$1722,9,FALSE),"")</f>
        <v/>
      </c>
      <c r="CO37" s="14" t="str">
        <f>IFERROR(VLOOKUP($BM$1&amp;'Service PJ'!$D35&amp;'Service PJ'!$B35&amp;'Service PJ'!$A35&amp;"*",'EPA_US9RT techs'!$A$2:$I$1722,9,FALSE),"")</f>
        <v/>
      </c>
      <c r="CP37" s="14" t="str">
        <f>IFERROR(VLOOKUP($BM$1&amp;'Service PJ'!$D35&amp;'Service PJ'!$B35&amp;'Service PJ'!$A35&amp;"*",'EPA_US9RT techs'!$A$2:$I$1722,9,FALSE),"")</f>
        <v/>
      </c>
      <c r="CQ37" s="14" t="str">
        <f>IFERROR(VLOOKUP($BM$1&amp;'Service PJ'!$D35&amp;'Service PJ'!$B35&amp;'Service PJ'!$A35&amp;"*",'EPA_US9RT techs'!$A$2:$I$1722,9,FALSE),"")</f>
        <v/>
      </c>
      <c r="CS37" t="str">
        <f>IF(SUM(CT37:DJ37)=0,"\I:",'Service PJ'!$D35&amp;"_"&amp;'Service PJ'!$E35&amp;"_"&amp;'Service PJ'!$C35)</f>
        <v>ITM_SPC_ELC</v>
      </c>
      <c r="CT37" s="2">
        <f>IFERROR(VLOOKUP($CS$1&amp;'Service PJ'!$D35&amp;'Service PJ'!$B35&amp;'Service PJ'!$A35&amp;"*",'EPA_US9RT techs'!$A$2:$I$1722,9,FALSE),"")</f>
        <v>30</v>
      </c>
      <c r="CU37" s="2">
        <f>IFERROR(VLOOKUP($CS$1&amp;'Service PJ'!$D35&amp;'Service PJ'!$B35&amp;'Service PJ'!$A35&amp;"*",'EPA_US9RT techs'!$A$2:$I$1722,9,FALSE),"")</f>
        <v>30</v>
      </c>
      <c r="CV37" s="2">
        <f>IFERROR(VLOOKUP($CS$1&amp;'Service PJ'!$D35&amp;'Service PJ'!$B35&amp;'Service PJ'!$A35&amp;"*",'EPA_US9RT techs'!$A$2:$I$1722,9,FALSE),"")</f>
        <v>30</v>
      </c>
      <c r="CW37" s="2">
        <f>IFERROR(VLOOKUP($CS$1&amp;'Service PJ'!$D35&amp;'Service PJ'!$B35&amp;'Service PJ'!$A35&amp;"*",'EPA_US9RT techs'!$A$2:$I$1722,9,FALSE),"")</f>
        <v>30</v>
      </c>
      <c r="CX37" s="2">
        <f>IFERROR(VLOOKUP($CS$1&amp;'Service PJ'!$D35&amp;'Service PJ'!$B35&amp;'Service PJ'!$A35&amp;"*",'EPA_US9RT techs'!$A$2:$I$1722,9,FALSE),"")</f>
        <v>30</v>
      </c>
      <c r="CY37" s="2">
        <f>IFERROR(VLOOKUP($CS$1&amp;'Service PJ'!$D35&amp;'Service PJ'!$B35&amp;'Service PJ'!$A35&amp;"*",'EPA_US9RT techs'!$A$2:$I$1722,9,FALSE),"")</f>
        <v>30</v>
      </c>
      <c r="CZ37" s="2">
        <f>IFERROR(VLOOKUP($CS$1&amp;'Service PJ'!$D35&amp;'Service PJ'!$B35&amp;'Service PJ'!$A35&amp;"*",'EPA_US9RT techs'!$A$2:$I$1722,9,FALSE),"")</f>
        <v>30</v>
      </c>
      <c r="DA37" s="2">
        <f>IFERROR(VLOOKUP($CS$1&amp;'Service PJ'!$D35&amp;'Service PJ'!$B35&amp;'Service PJ'!$A35&amp;"*",'EPA_US9RT techs'!$A$2:$I$1722,9,FALSE),"")</f>
        <v>30</v>
      </c>
      <c r="DB37" s="2">
        <f>IFERROR(VLOOKUP($CS$1&amp;'Service PJ'!$D35&amp;'Service PJ'!$B35&amp;'Service PJ'!$A35&amp;"*",'EPA_US9RT techs'!$A$2:$I$1722,9,FALSE),"")</f>
        <v>30</v>
      </c>
      <c r="DC37" s="2">
        <f>IFERROR(VLOOKUP($CS$1&amp;'Service PJ'!$D35&amp;'Service PJ'!$B35&amp;'Service PJ'!$A35&amp;"*",'EPA_US9RT techs'!$A$2:$I$1722,9,FALSE),"")</f>
        <v>30</v>
      </c>
      <c r="DD37" s="2">
        <f>IFERROR(VLOOKUP($CS$1&amp;'Service PJ'!$D35&amp;'Service PJ'!$B35&amp;'Service PJ'!$A35&amp;"*",'EPA_US9RT techs'!$A$2:$I$1722,9,FALSE),"")</f>
        <v>30</v>
      </c>
      <c r="DE37" s="2">
        <f>IFERROR(VLOOKUP($CS$1&amp;'Service PJ'!$D35&amp;'Service PJ'!$B35&amp;'Service PJ'!$A35&amp;"*",'EPA_US9RT techs'!$A$2:$I$1722,9,FALSE),"")</f>
        <v>30</v>
      </c>
      <c r="DF37" s="2">
        <f>IFERROR(VLOOKUP($CS$1&amp;'Service PJ'!$D35&amp;'Service PJ'!$B35&amp;'Service PJ'!$A35&amp;"*",'EPA_US9RT techs'!$A$2:$I$1722,9,FALSE),"")</f>
        <v>30</v>
      </c>
      <c r="DG37" s="2">
        <f>IFERROR(VLOOKUP($CS$1&amp;'Service PJ'!$D35&amp;'Service PJ'!$B35&amp;'Service PJ'!$A35&amp;"*",'EPA_US9RT techs'!$A$2:$I$1722,9,FALSE),"")</f>
        <v>30</v>
      </c>
      <c r="DH37" s="2">
        <f>IFERROR(VLOOKUP($CS$1&amp;'Service PJ'!$D35&amp;'Service PJ'!$B35&amp;'Service PJ'!$A35&amp;"*",'EPA_US9RT techs'!$A$2:$I$1722,9,FALSE),"")</f>
        <v>30</v>
      </c>
      <c r="DI37" s="2">
        <f>IFERROR(VLOOKUP($CS$1&amp;'Service PJ'!$D35&amp;'Service PJ'!$B35&amp;'Service PJ'!$A35&amp;"*",'EPA_US9RT techs'!$A$2:$I$1722,9,FALSE),"")</f>
        <v>30</v>
      </c>
      <c r="DJ37" s="2">
        <f>IFERROR(VLOOKUP($CS$1&amp;'Service PJ'!$D35&amp;'Service PJ'!$B35&amp;'Service PJ'!$A35&amp;"*",'EPA_US9RT techs'!$A$2:$I$1722,9,FALSE),"")</f>
        <v>30</v>
      </c>
      <c r="DK37" s="2">
        <f>IFERROR(VLOOKUP($CS$1&amp;'Service PJ'!$D35&amp;'Service PJ'!$B35&amp;'Service PJ'!$A35&amp;"*",'EPA_US9RT techs'!$A$2:$I$1722,9,FALSE),"")</f>
        <v>30</v>
      </c>
      <c r="DL37" s="2">
        <f>IFERROR(VLOOKUP($CS$1&amp;'Service PJ'!$D35&amp;'Service PJ'!$B35&amp;'Service PJ'!$A35&amp;"*",'EPA_US9RT techs'!$A$2:$I$1722,9,FALSE),"")</f>
        <v>30</v>
      </c>
      <c r="DM37" s="2">
        <f>IFERROR(VLOOKUP($CS$1&amp;'Service PJ'!$D35&amp;'Service PJ'!$B35&amp;'Service PJ'!$A35&amp;"*",'EPA_US9RT techs'!$A$2:$I$1722,9,FALSE),"")</f>
        <v>30</v>
      </c>
      <c r="DN37" s="2">
        <f>IFERROR(VLOOKUP($CS$1&amp;'Service PJ'!$D35&amp;'Service PJ'!$B35&amp;'Service PJ'!$A35&amp;"*",'EPA_US9RT techs'!$A$2:$I$1722,9,FALSE),"")</f>
        <v>30</v>
      </c>
      <c r="DO37" s="2">
        <f>IFERROR(VLOOKUP($CS$1&amp;'Service PJ'!$D35&amp;'Service PJ'!$B35&amp;'Service PJ'!$A35&amp;"*",'EPA_US9RT techs'!$A$2:$I$1722,9,FALSE),"")</f>
        <v>30</v>
      </c>
      <c r="DP37" s="2">
        <f>IFERROR(VLOOKUP($CS$1&amp;'Service PJ'!$D35&amp;'Service PJ'!$B35&amp;'Service PJ'!$A35&amp;"*",'EPA_US9RT techs'!$A$2:$I$1722,9,FALSE),"")</f>
        <v>30</v>
      </c>
      <c r="DQ37" s="2">
        <f>IFERROR(VLOOKUP($CS$1&amp;'Service PJ'!$D35&amp;'Service PJ'!$B35&amp;'Service PJ'!$A35&amp;"*",'EPA_US9RT techs'!$A$2:$I$1722,9,FALSE),"")</f>
        <v>30</v>
      </c>
      <c r="DR37" s="2">
        <f>IFERROR(VLOOKUP($CS$1&amp;'Service PJ'!$D35&amp;'Service PJ'!$B35&amp;'Service PJ'!$A35&amp;"*",'EPA_US9RT techs'!$A$2:$I$1722,9,FALSE),"")</f>
        <v>30</v>
      </c>
      <c r="DS37" s="2">
        <f>IFERROR(VLOOKUP($CS$1&amp;'Service PJ'!$D35&amp;'Service PJ'!$B35&amp;'Service PJ'!$A35&amp;"*",'EPA_US9RT techs'!$A$2:$I$1722,9,FALSE),"")</f>
        <v>30</v>
      </c>
      <c r="DT37" s="2">
        <f>IFERROR(VLOOKUP($CS$1&amp;'Service PJ'!$D35&amp;'Service PJ'!$B35&amp;'Service PJ'!$A35&amp;"*",'EPA_US9RT techs'!$A$2:$I$1722,9,FALSE),"")</f>
        <v>30</v>
      </c>
      <c r="DU37" s="2">
        <f>IFERROR(VLOOKUP($CS$1&amp;'Service PJ'!$D35&amp;'Service PJ'!$B35&amp;'Service PJ'!$A35&amp;"*",'EPA_US9RT techs'!$A$2:$I$1722,9,FALSE),"")</f>
        <v>30</v>
      </c>
      <c r="DV37" s="2">
        <f>IFERROR(VLOOKUP($CS$1&amp;'Service PJ'!$D35&amp;'Service PJ'!$B35&amp;'Service PJ'!$A35&amp;"*",'EPA_US9RT techs'!$A$2:$I$1722,9,FALSE),"")</f>
        <v>30</v>
      </c>
      <c r="DW37" s="2">
        <f>IFERROR(VLOOKUP($CS$1&amp;'Service PJ'!$D35&amp;'Service PJ'!$B35&amp;'Service PJ'!$A35&amp;"*",'EPA_US9RT techs'!$A$2:$I$1722,9,FALSE),"")</f>
        <v>30</v>
      </c>
    </row>
    <row r="38" spans="1:127" x14ac:dyDescent="0.45">
      <c r="A38" t="str">
        <f>IF(SUM(B38:R38)=0,"\I:",'Service PJ'!$D36&amp;"_"&amp;'Service PJ'!$E36&amp;"_"&amp;'Service PJ'!$C36)</f>
        <v>\I:</v>
      </c>
      <c r="B38" s="14" t="str">
        <f>IFERROR(VLOOKUP($A$1&amp;'Service PJ'!$D36&amp;'Service PJ'!$B36&amp;'Service PJ'!$A36&amp;"*",'EPA_US9RT techs'!$A$2:$I$1722,9,FALSE),"")</f>
        <v/>
      </c>
      <c r="C38" s="14" t="str">
        <f>IFERROR(VLOOKUP($A$1&amp;'Service PJ'!$D36&amp;'Service PJ'!$B36&amp;'Service PJ'!$A36&amp;"*",'EPA_US9RT techs'!$A$2:$I$1722,9,FALSE),"")</f>
        <v/>
      </c>
      <c r="D38" s="14" t="str">
        <f>IFERROR(VLOOKUP($A$1&amp;'Service PJ'!$D36&amp;'Service PJ'!$B36&amp;'Service PJ'!$A36&amp;"*",'EPA_US9RT techs'!$A$2:$I$1722,9,FALSE),"")</f>
        <v/>
      </c>
      <c r="E38" s="14" t="str">
        <f>IFERROR(VLOOKUP($A$1&amp;'Service PJ'!$D36&amp;'Service PJ'!$B36&amp;'Service PJ'!$A36&amp;"*",'EPA_US9RT techs'!$A$2:$I$1722,9,FALSE),"")</f>
        <v/>
      </c>
      <c r="F38" s="14" t="str">
        <f>IFERROR(VLOOKUP($A$1&amp;'Service PJ'!$D36&amp;'Service PJ'!$B36&amp;'Service PJ'!$A36&amp;"*",'EPA_US9RT techs'!$A$2:$I$1722,9,FALSE),"")</f>
        <v/>
      </c>
      <c r="G38" s="14" t="str">
        <f>IFERROR(VLOOKUP($A$1&amp;'Service PJ'!$D36&amp;'Service PJ'!$B36&amp;'Service PJ'!$A36&amp;"*",'EPA_US9RT techs'!$A$2:$I$1722,9,FALSE),"")</f>
        <v/>
      </c>
      <c r="H38" s="14" t="str">
        <f>IFERROR(VLOOKUP($A$1&amp;'Service PJ'!$D36&amp;'Service PJ'!$B36&amp;'Service PJ'!$A36&amp;"*",'EPA_US9RT techs'!$A$2:$I$1722,9,FALSE),"")</f>
        <v/>
      </c>
      <c r="I38" s="14" t="str">
        <f>IFERROR(VLOOKUP($A$1&amp;'Service PJ'!$D36&amp;'Service PJ'!$B36&amp;'Service PJ'!$A36&amp;"*",'EPA_US9RT techs'!$A$2:$I$1722,9,FALSE),"")</f>
        <v/>
      </c>
      <c r="J38" s="14" t="str">
        <f>IFERROR(VLOOKUP($A$1&amp;'Service PJ'!$D36&amp;'Service PJ'!$B36&amp;'Service PJ'!$A36&amp;"*",'EPA_US9RT techs'!$A$2:$I$1722,9,FALSE),"")</f>
        <v/>
      </c>
      <c r="K38" s="14" t="str">
        <f>IFERROR(VLOOKUP($A$1&amp;'Service PJ'!$D36&amp;'Service PJ'!$B36&amp;'Service PJ'!$A36&amp;"*",'EPA_US9RT techs'!$A$2:$I$1722,9,FALSE),"")</f>
        <v/>
      </c>
      <c r="L38" s="14" t="str">
        <f>IFERROR(VLOOKUP($A$1&amp;'Service PJ'!$D36&amp;'Service PJ'!$B36&amp;'Service PJ'!$A36&amp;"*",'EPA_US9RT techs'!$A$2:$I$1722,9,FALSE),"")</f>
        <v/>
      </c>
      <c r="M38" s="14" t="str">
        <f>IFERROR(VLOOKUP($A$1&amp;'Service PJ'!$D36&amp;'Service PJ'!$B36&amp;'Service PJ'!$A36&amp;"*",'EPA_US9RT techs'!$A$2:$I$1722,9,FALSE),"")</f>
        <v/>
      </c>
      <c r="N38" s="14" t="str">
        <f>IFERROR(VLOOKUP($A$1&amp;'Service PJ'!$D36&amp;'Service PJ'!$B36&amp;'Service PJ'!$A36&amp;"*",'EPA_US9RT techs'!$A$2:$I$1722,9,FALSE),"")</f>
        <v/>
      </c>
      <c r="O38" s="14" t="str">
        <f>IFERROR(VLOOKUP($A$1&amp;'Service PJ'!$D36&amp;'Service PJ'!$B36&amp;'Service PJ'!$A36&amp;"*",'EPA_US9RT techs'!$A$2:$I$1722,9,FALSE),"")</f>
        <v/>
      </c>
      <c r="P38" s="14" t="str">
        <f>IFERROR(VLOOKUP($A$1&amp;'Service PJ'!$D36&amp;'Service PJ'!$B36&amp;'Service PJ'!$A36&amp;"*",'EPA_US9RT techs'!$A$2:$I$1722,9,FALSE),"")</f>
        <v/>
      </c>
      <c r="Q38" s="14" t="str">
        <f>IFERROR(VLOOKUP($A$1&amp;'Service PJ'!$D36&amp;'Service PJ'!$B36&amp;'Service PJ'!$A36&amp;"*",'EPA_US9RT techs'!$A$2:$I$1722,9,FALSE),"")</f>
        <v/>
      </c>
      <c r="R38" s="14" t="str">
        <f>IFERROR(VLOOKUP($A$1&amp;'Service PJ'!$D36&amp;'Service PJ'!$B36&amp;'Service PJ'!$A36&amp;"*",'EPA_US9RT techs'!$A$2:$I$1722,9,FALSE),"")</f>
        <v/>
      </c>
      <c r="S38" s="14" t="str">
        <f>IFERROR(VLOOKUP($A$1&amp;'Service PJ'!$D36&amp;'Service PJ'!$B36&amp;'Service PJ'!$A36&amp;"*",'EPA_US9RT techs'!$A$2:$I$1722,9,FALSE),"")</f>
        <v/>
      </c>
      <c r="T38" s="14" t="str">
        <f>IFERROR(VLOOKUP($A$1&amp;'Service PJ'!$D36&amp;'Service PJ'!$B36&amp;'Service PJ'!$A36&amp;"*",'EPA_US9RT techs'!$A$2:$I$1722,9,FALSE),"")</f>
        <v/>
      </c>
      <c r="U38" s="14" t="str">
        <f>IFERROR(VLOOKUP($A$1&amp;'Service PJ'!$D36&amp;'Service PJ'!$B36&amp;'Service PJ'!$A36&amp;"*",'EPA_US9RT techs'!$A$2:$I$1722,9,FALSE),"")</f>
        <v/>
      </c>
      <c r="V38" s="14" t="str">
        <f>IFERROR(VLOOKUP($A$1&amp;'Service PJ'!$D36&amp;'Service PJ'!$B36&amp;'Service PJ'!$A36&amp;"*",'EPA_US9RT techs'!$A$2:$I$1722,9,FALSE),"")</f>
        <v/>
      </c>
      <c r="W38" s="14" t="str">
        <f>IFERROR(VLOOKUP($A$1&amp;'Service PJ'!$D36&amp;'Service PJ'!$B36&amp;'Service PJ'!$A36&amp;"*",'EPA_US9RT techs'!$A$2:$I$1722,9,FALSE),"")</f>
        <v/>
      </c>
      <c r="X38" s="14" t="str">
        <f>IFERROR(VLOOKUP($A$1&amp;'Service PJ'!$D36&amp;'Service PJ'!$B36&amp;'Service PJ'!$A36&amp;"*",'EPA_US9RT techs'!$A$2:$I$1722,9,FALSE),"")</f>
        <v/>
      </c>
      <c r="Y38" s="14" t="str">
        <f>IFERROR(VLOOKUP($A$1&amp;'Service PJ'!$D36&amp;'Service PJ'!$B36&amp;'Service PJ'!$A36&amp;"*",'EPA_US9RT techs'!$A$2:$I$1722,9,FALSE),"")</f>
        <v/>
      </c>
      <c r="Z38" s="14" t="str">
        <f>IFERROR(VLOOKUP($A$1&amp;'Service PJ'!$D36&amp;'Service PJ'!$B36&amp;'Service PJ'!$A36&amp;"*",'EPA_US9RT techs'!$A$2:$I$1722,9,FALSE),"")</f>
        <v/>
      </c>
      <c r="AA38" s="14" t="str">
        <f>IFERROR(VLOOKUP($A$1&amp;'Service PJ'!$D36&amp;'Service PJ'!$B36&amp;'Service PJ'!$A36&amp;"*",'EPA_US9RT techs'!$A$2:$I$1722,9,FALSE),"")</f>
        <v/>
      </c>
      <c r="AB38" s="14" t="str">
        <f>IFERROR(VLOOKUP($A$1&amp;'Service PJ'!$D36&amp;'Service PJ'!$B36&amp;'Service PJ'!$A36&amp;"*",'EPA_US9RT techs'!$A$2:$I$1722,9,FALSE),"")</f>
        <v/>
      </c>
      <c r="AC38" s="14" t="str">
        <f>IFERROR(VLOOKUP($A$1&amp;'Service PJ'!$D36&amp;'Service PJ'!$B36&amp;'Service PJ'!$A36&amp;"*",'EPA_US9RT techs'!$A$2:$I$1722,9,FALSE),"")</f>
        <v/>
      </c>
      <c r="AD38" s="14" t="str">
        <f>IFERROR(VLOOKUP($A$1&amp;'Service PJ'!$D36&amp;'Service PJ'!$B36&amp;'Service PJ'!$A36&amp;"*",'EPA_US9RT techs'!$A$2:$I$1722,9,FALSE),"")</f>
        <v/>
      </c>
      <c r="AE38" s="14" t="str">
        <f>IFERROR(VLOOKUP($A$1&amp;'Service PJ'!$D36&amp;'Service PJ'!$B36&amp;'Service PJ'!$A36&amp;"*",'EPA_US9RT techs'!$A$2:$I$1722,9,FALSE),"")</f>
        <v/>
      </c>
      <c r="AG38" t="str">
        <f>IF(SUM(AH38:AX38)=0,"\I:",'Service PJ'!$D36&amp;"_"&amp;'Service PJ'!$E36&amp;"_"&amp;'Service PJ'!$C36)</f>
        <v>\I:</v>
      </c>
      <c r="AH38" s="14" t="str">
        <f>IFERROR(VLOOKUP($AG$1&amp;'Service PJ'!$D36&amp;'Service PJ'!$B36&amp;'Service PJ'!$A36&amp;"*",'EPA_US9RT techs'!$A$2:$I$1722,9,FALSE),"")</f>
        <v/>
      </c>
      <c r="AI38" s="14" t="str">
        <f>IFERROR(VLOOKUP($AG$1&amp;'Service PJ'!$D36&amp;'Service PJ'!$B36&amp;'Service PJ'!$A36&amp;"*",'EPA_US9RT techs'!$A$2:$I$1722,9,FALSE),"")</f>
        <v/>
      </c>
      <c r="AJ38" s="14" t="str">
        <f>IFERROR(VLOOKUP($AG$1&amp;'Service PJ'!$D36&amp;'Service PJ'!$B36&amp;'Service PJ'!$A36&amp;"*",'EPA_US9RT techs'!$A$2:$I$1722,9,FALSE),"")</f>
        <v/>
      </c>
      <c r="AK38" s="14" t="str">
        <f>IFERROR(VLOOKUP($AG$1&amp;'Service PJ'!$D36&amp;'Service PJ'!$B36&amp;'Service PJ'!$A36&amp;"*",'EPA_US9RT techs'!$A$2:$I$1722,9,FALSE),"")</f>
        <v/>
      </c>
      <c r="AL38" s="14" t="str">
        <f>IFERROR(VLOOKUP($AG$1&amp;'Service PJ'!$D36&amp;'Service PJ'!$B36&amp;'Service PJ'!$A36&amp;"*",'EPA_US9RT techs'!$A$2:$I$1722,9,FALSE),"")</f>
        <v/>
      </c>
      <c r="AM38" s="14" t="str">
        <f>IFERROR(VLOOKUP($AG$1&amp;'Service PJ'!$D36&amp;'Service PJ'!$B36&amp;'Service PJ'!$A36&amp;"*",'EPA_US9RT techs'!$A$2:$I$1722,9,FALSE),"")</f>
        <v/>
      </c>
      <c r="AN38" s="14" t="str">
        <f>IFERROR(VLOOKUP($AG$1&amp;'Service PJ'!$D36&amp;'Service PJ'!$B36&amp;'Service PJ'!$A36&amp;"*",'EPA_US9RT techs'!$A$2:$I$1722,9,FALSE),"")</f>
        <v/>
      </c>
      <c r="AO38" s="14" t="str">
        <f>IFERROR(VLOOKUP($AG$1&amp;'Service PJ'!$D36&amp;'Service PJ'!$B36&amp;'Service PJ'!$A36&amp;"*",'EPA_US9RT techs'!$A$2:$I$1722,9,FALSE),"")</f>
        <v/>
      </c>
      <c r="AP38" s="14" t="str">
        <f>IFERROR(VLOOKUP($AG$1&amp;'Service PJ'!$D36&amp;'Service PJ'!$B36&amp;'Service PJ'!$A36&amp;"*",'EPA_US9RT techs'!$A$2:$I$1722,9,FALSE),"")</f>
        <v/>
      </c>
      <c r="AQ38" s="14" t="str">
        <f>IFERROR(VLOOKUP($AG$1&amp;'Service PJ'!$D36&amp;'Service PJ'!$B36&amp;'Service PJ'!$A36&amp;"*",'EPA_US9RT techs'!$A$2:$I$1722,9,FALSE),"")</f>
        <v/>
      </c>
      <c r="AR38" s="14" t="str">
        <f>IFERROR(VLOOKUP($AG$1&amp;'Service PJ'!$D36&amp;'Service PJ'!$B36&amp;'Service PJ'!$A36&amp;"*",'EPA_US9RT techs'!$A$2:$I$1722,9,FALSE),"")</f>
        <v/>
      </c>
      <c r="AS38" s="14" t="str">
        <f>IFERROR(VLOOKUP($AG$1&amp;'Service PJ'!$D36&amp;'Service PJ'!$B36&amp;'Service PJ'!$A36&amp;"*",'EPA_US9RT techs'!$A$2:$I$1722,9,FALSE),"")</f>
        <v/>
      </c>
      <c r="AT38" s="14" t="str">
        <f>IFERROR(VLOOKUP($AG$1&amp;'Service PJ'!$D36&amp;'Service PJ'!$B36&amp;'Service PJ'!$A36&amp;"*",'EPA_US9RT techs'!$A$2:$I$1722,9,FALSE),"")</f>
        <v/>
      </c>
      <c r="AU38" s="14" t="str">
        <f>IFERROR(VLOOKUP($AG$1&amp;'Service PJ'!$D36&amp;'Service PJ'!$B36&amp;'Service PJ'!$A36&amp;"*",'EPA_US9RT techs'!$A$2:$I$1722,9,FALSE),"")</f>
        <v/>
      </c>
      <c r="AV38" s="14" t="str">
        <f>IFERROR(VLOOKUP($AG$1&amp;'Service PJ'!$D36&amp;'Service PJ'!$B36&amp;'Service PJ'!$A36&amp;"*",'EPA_US9RT techs'!$A$2:$I$1722,9,FALSE),"")</f>
        <v/>
      </c>
      <c r="AW38" s="14" t="str">
        <f>IFERROR(VLOOKUP($AG$1&amp;'Service PJ'!$D36&amp;'Service PJ'!$B36&amp;'Service PJ'!$A36&amp;"*",'EPA_US9RT techs'!$A$2:$I$1722,9,FALSE),"")</f>
        <v/>
      </c>
      <c r="AX38" s="14" t="str">
        <f>IFERROR(VLOOKUP($AG$1&amp;'Service PJ'!$D36&amp;'Service PJ'!$B36&amp;'Service PJ'!$A36&amp;"*",'EPA_US9RT techs'!$A$2:$I$1722,9,FALSE),"")</f>
        <v/>
      </c>
      <c r="AY38" s="14" t="str">
        <f>IFERROR(VLOOKUP($AG$1&amp;'Service PJ'!$D36&amp;'Service PJ'!$B36&amp;'Service PJ'!$A36&amp;"*",'EPA_US9RT techs'!$A$2:$I$1722,9,FALSE),"")</f>
        <v/>
      </c>
      <c r="AZ38" s="14" t="str">
        <f>IFERROR(VLOOKUP($AG$1&amp;'Service PJ'!$D36&amp;'Service PJ'!$B36&amp;'Service PJ'!$A36&amp;"*",'EPA_US9RT techs'!$A$2:$I$1722,9,FALSE),"")</f>
        <v/>
      </c>
      <c r="BA38" s="14" t="str">
        <f>IFERROR(VLOOKUP($AG$1&amp;'Service PJ'!$D36&amp;'Service PJ'!$B36&amp;'Service PJ'!$A36&amp;"*",'EPA_US9RT techs'!$A$2:$I$1722,9,FALSE),"")</f>
        <v/>
      </c>
      <c r="BB38" s="14" t="str">
        <f>IFERROR(VLOOKUP($AG$1&amp;'Service PJ'!$D36&amp;'Service PJ'!$B36&amp;'Service PJ'!$A36&amp;"*",'EPA_US9RT techs'!$A$2:$I$1722,9,FALSE),"")</f>
        <v/>
      </c>
      <c r="BC38" s="14" t="str">
        <f>IFERROR(VLOOKUP($AG$1&amp;'Service PJ'!$D36&amp;'Service PJ'!$B36&amp;'Service PJ'!$A36&amp;"*",'EPA_US9RT techs'!$A$2:$I$1722,9,FALSE),"")</f>
        <v/>
      </c>
      <c r="BD38" s="14" t="str">
        <f>IFERROR(VLOOKUP($AG$1&amp;'Service PJ'!$D36&amp;'Service PJ'!$B36&amp;'Service PJ'!$A36&amp;"*",'EPA_US9RT techs'!$A$2:$I$1722,9,FALSE),"")</f>
        <v/>
      </c>
      <c r="BE38" s="14" t="str">
        <f>IFERROR(VLOOKUP($AG$1&amp;'Service PJ'!$D36&amp;'Service PJ'!$B36&amp;'Service PJ'!$A36&amp;"*",'EPA_US9RT techs'!$A$2:$I$1722,9,FALSE),"")</f>
        <v/>
      </c>
      <c r="BF38" s="14" t="str">
        <f>IFERROR(VLOOKUP($AG$1&amp;'Service PJ'!$D36&amp;'Service PJ'!$B36&amp;'Service PJ'!$A36&amp;"*",'EPA_US9RT techs'!$A$2:$I$1722,9,FALSE),"")</f>
        <v/>
      </c>
      <c r="BG38" s="14" t="str">
        <f>IFERROR(VLOOKUP($AG$1&amp;'Service PJ'!$D36&amp;'Service PJ'!$B36&amp;'Service PJ'!$A36&amp;"*",'EPA_US9RT techs'!$A$2:$I$1722,9,FALSE),"")</f>
        <v/>
      </c>
      <c r="BH38" s="14" t="str">
        <f>IFERROR(VLOOKUP($AG$1&amp;'Service PJ'!$D36&amp;'Service PJ'!$B36&amp;'Service PJ'!$A36&amp;"*",'EPA_US9RT techs'!$A$2:$I$1722,9,FALSE),"")</f>
        <v/>
      </c>
      <c r="BI38" s="14" t="str">
        <f>IFERROR(VLOOKUP($AG$1&amp;'Service PJ'!$D36&amp;'Service PJ'!$B36&amp;'Service PJ'!$A36&amp;"*",'EPA_US9RT techs'!$A$2:$I$1722,9,FALSE),"")</f>
        <v/>
      </c>
      <c r="BJ38" s="14" t="str">
        <f>IFERROR(VLOOKUP($AG$1&amp;'Service PJ'!$D36&amp;'Service PJ'!$B36&amp;'Service PJ'!$A36&amp;"*",'EPA_US9RT techs'!$A$2:$I$1722,9,FALSE),"")</f>
        <v/>
      </c>
      <c r="BK38" s="14" t="str">
        <f>IFERROR(VLOOKUP($AG$1&amp;'Service PJ'!$D36&amp;'Service PJ'!$B36&amp;'Service PJ'!$A36&amp;"*",'EPA_US9RT techs'!$A$2:$I$1722,9,FALSE),"")</f>
        <v/>
      </c>
      <c r="BM38" t="str">
        <f>IF(SUM(BN38:CD38)=0,"\I:",'Service PJ'!$D36&amp;"_"&amp;'Service PJ'!$E36&amp;"_"&amp;'Service PJ'!$C36)</f>
        <v>\I:</v>
      </c>
      <c r="BN38" s="14" t="str">
        <f>IFERROR(VLOOKUP($BM$1&amp;'Service PJ'!$D36&amp;'Service PJ'!$B36&amp;'Service PJ'!$A36&amp;"*",'EPA_US9RT techs'!$A$2:$I$1722,9,FALSE),"")</f>
        <v/>
      </c>
      <c r="BO38" s="14" t="str">
        <f>IFERROR(VLOOKUP($BM$1&amp;'Service PJ'!$D36&amp;'Service PJ'!$B36&amp;'Service PJ'!$A36&amp;"*",'EPA_US9RT techs'!$A$2:$I$1722,9,FALSE),"")</f>
        <v/>
      </c>
      <c r="BP38" s="14" t="str">
        <f>IFERROR(VLOOKUP($BM$1&amp;'Service PJ'!$D36&amp;'Service PJ'!$B36&amp;'Service PJ'!$A36&amp;"*",'EPA_US9RT techs'!$A$2:$I$1722,9,FALSE),"")</f>
        <v/>
      </c>
      <c r="BQ38" s="14" t="str">
        <f>IFERROR(VLOOKUP($BM$1&amp;'Service PJ'!$D36&amp;'Service PJ'!$B36&amp;'Service PJ'!$A36&amp;"*",'EPA_US9RT techs'!$A$2:$I$1722,9,FALSE),"")</f>
        <v/>
      </c>
      <c r="BR38" s="14" t="str">
        <f>IFERROR(VLOOKUP($BM$1&amp;'Service PJ'!$D36&amp;'Service PJ'!$B36&amp;'Service PJ'!$A36&amp;"*",'EPA_US9RT techs'!$A$2:$I$1722,9,FALSE),"")</f>
        <v/>
      </c>
      <c r="BS38" s="14" t="str">
        <f>IFERROR(VLOOKUP($BM$1&amp;'Service PJ'!$D36&amp;'Service PJ'!$B36&amp;'Service PJ'!$A36&amp;"*",'EPA_US9RT techs'!$A$2:$I$1722,9,FALSE),"")</f>
        <v/>
      </c>
      <c r="BT38" s="14" t="str">
        <f>IFERROR(VLOOKUP($BM$1&amp;'Service PJ'!$D36&amp;'Service PJ'!$B36&amp;'Service PJ'!$A36&amp;"*",'EPA_US9RT techs'!$A$2:$I$1722,9,FALSE),"")</f>
        <v/>
      </c>
      <c r="BU38" s="14" t="str">
        <f>IFERROR(VLOOKUP($BM$1&amp;'Service PJ'!$D36&amp;'Service PJ'!$B36&amp;'Service PJ'!$A36&amp;"*",'EPA_US9RT techs'!$A$2:$I$1722,9,FALSE),"")</f>
        <v/>
      </c>
      <c r="BV38" s="14" t="str">
        <f>IFERROR(VLOOKUP($BM$1&amp;'Service PJ'!$D36&amp;'Service PJ'!$B36&amp;'Service PJ'!$A36&amp;"*",'EPA_US9RT techs'!$A$2:$I$1722,9,FALSE),"")</f>
        <v/>
      </c>
      <c r="BW38" s="14" t="str">
        <f>IFERROR(VLOOKUP($BM$1&amp;'Service PJ'!$D36&amp;'Service PJ'!$B36&amp;'Service PJ'!$A36&amp;"*",'EPA_US9RT techs'!$A$2:$I$1722,9,FALSE),"")</f>
        <v/>
      </c>
      <c r="BX38" s="14" t="str">
        <f>IFERROR(VLOOKUP($BM$1&amp;'Service PJ'!$D36&amp;'Service PJ'!$B36&amp;'Service PJ'!$A36&amp;"*",'EPA_US9RT techs'!$A$2:$I$1722,9,FALSE),"")</f>
        <v/>
      </c>
      <c r="BY38" s="14" t="str">
        <f>IFERROR(VLOOKUP($BM$1&amp;'Service PJ'!$D36&amp;'Service PJ'!$B36&amp;'Service PJ'!$A36&amp;"*",'EPA_US9RT techs'!$A$2:$I$1722,9,FALSE),"")</f>
        <v/>
      </c>
      <c r="BZ38" s="14" t="str">
        <f>IFERROR(VLOOKUP($BM$1&amp;'Service PJ'!$D36&amp;'Service PJ'!$B36&amp;'Service PJ'!$A36&amp;"*",'EPA_US9RT techs'!$A$2:$I$1722,9,FALSE),"")</f>
        <v/>
      </c>
      <c r="CA38" s="14" t="str">
        <f>IFERROR(VLOOKUP($BM$1&amp;'Service PJ'!$D36&amp;'Service PJ'!$B36&amp;'Service PJ'!$A36&amp;"*",'EPA_US9RT techs'!$A$2:$I$1722,9,FALSE),"")</f>
        <v/>
      </c>
      <c r="CB38" s="14" t="str">
        <f>IFERROR(VLOOKUP($BM$1&amp;'Service PJ'!$D36&amp;'Service PJ'!$B36&amp;'Service PJ'!$A36&amp;"*",'EPA_US9RT techs'!$A$2:$I$1722,9,FALSE),"")</f>
        <v/>
      </c>
      <c r="CC38" s="14" t="str">
        <f>IFERROR(VLOOKUP($BM$1&amp;'Service PJ'!$D36&amp;'Service PJ'!$B36&amp;'Service PJ'!$A36&amp;"*",'EPA_US9RT techs'!$A$2:$I$1722,9,FALSE),"")</f>
        <v/>
      </c>
      <c r="CD38" s="14" t="str">
        <f>IFERROR(VLOOKUP($BM$1&amp;'Service PJ'!$D36&amp;'Service PJ'!$B36&amp;'Service PJ'!$A36&amp;"*",'EPA_US9RT techs'!$A$2:$I$1722,9,FALSE),"")</f>
        <v/>
      </c>
      <c r="CE38" s="14" t="str">
        <f>IFERROR(VLOOKUP($BM$1&amp;'Service PJ'!$D36&amp;'Service PJ'!$B36&amp;'Service PJ'!$A36&amp;"*",'EPA_US9RT techs'!$A$2:$I$1722,9,FALSE),"")</f>
        <v/>
      </c>
      <c r="CF38" s="14" t="str">
        <f>IFERROR(VLOOKUP($BM$1&amp;'Service PJ'!$D36&amp;'Service PJ'!$B36&amp;'Service PJ'!$A36&amp;"*",'EPA_US9RT techs'!$A$2:$I$1722,9,FALSE),"")</f>
        <v/>
      </c>
      <c r="CG38" s="14" t="str">
        <f>IFERROR(VLOOKUP($BM$1&amp;'Service PJ'!$D36&amp;'Service PJ'!$B36&amp;'Service PJ'!$A36&amp;"*",'EPA_US9RT techs'!$A$2:$I$1722,9,FALSE),"")</f>
        <v/>
      </c>
      <c r="CH38" s="14" t="str">
        <f>IFERROR(VLOOKUP($BM$1&amp;'Service PJ'!$D36&amp;'Service PJ'!$B36&amp;'Service PJ'!$A36&amp;"*",'EPA_US9RT techs'!$A$2:$I$1722,9,FALSE),"")</f>
        <v/>
      </c>
      <c r="CI38" s="14" t="str">
        <f>IFERROR(VLOOKUP($BM$1&amp;'Service PJ'!$D36&amp;'Service PJ'!$B36&amp;'Service PJ'!$A36&amp;"*",'EPA_US9RT techs'!$A$2:$I$1722,9,FALSE),"")</f>
        <v/>
      </c>
      <c r="CJ38" s="14" t="str">
        <f>IFERROR(VLOOKUP($BM$1&amp;'Service PJ'!$D36&amp;'Service PJ'!$B36&amp;'Service PJ'!$A36&amp;"*",'EPA_US9RT techs'!$A$2:$I$1722,9,FALSE),"")</f>
        <v/>
      </c>
      <c r="CK38" s="14" t="str">
        <f>IFERROR(VLOOKUP($BM$1&amp;'Service PJ'!$D36&amp;'Service PJ'!$B36&amp;'Service PJ'!$A36&amp;"*",'EPA_US9RT techs'!$A$2:$I$1722,9,FALSE),"")</f>
        <v/>
      </c>
      <c r="CL38" s="14" t="str">
        <f>IFERROR(VLOOKUP($BM$1&amp;'Service PJ'!$D36&amp;'Service PJ'!$B36&amp;'Service PJ'!$A36&amp;"*",'EPA_US9RT techs'!$A$2:$I$1722,9,FALSE),"")</f>
        <v/>
      </c>
      <c r="CM38" s="14" t="str">
        <f>IFERROR(VLOOKUP($BM$1&amp;'Service PJ'!$D36&amp;'Service PJ'!$B36&amp;'Service PJ'!$A36&amp;"*",'EPA_US9RT techs'!$A$2:$I$1722,9,FALSE),"")</f>
        <v/>
      </c>
      <c r="CN38" s="14" t="str">
        <f>IFERROR(VLOOKUP($BM$1&amp;'Service PJ'!$D36&amp;'Service PJ'!$B36&amp;'Service PJ'!$A36&amp;"*",'EPA_US9RT techs'!$A$2:$I$1722,9,FALSE),"")</f>
        <v/>
      </c>
      <c r="CO38" s="14" t="str">
        <f>IFERROR(VLOOKUP($BM$1&amp;'Service PJ'!$D36&amp;'Service PJ'!$B36&amp;'Service PJ'!$A36&amp;"*",'EPA_US9RT techs'!$A$2:$I$1722,9,FALSE),"")</f>
        <v/>
      </c>
      <c r="CP38" s="14" t="str">
        <f>IFERROR(VLOOKUP($BM$1&amp;'Service PJ'!$D36&amp;'Service PJ'!$B36&amp;'Service PJ'!$A36&amp;"*",'EPA_US9RT techs'!$A$2:$I$1722,9,FALSE),"")</f>
        <v/>
      </c>
      <c r="CQ38" s="14" t="str">
        <f>IFERROR(VLOOKUP($BM$1&amp;'Service PJ'!$D36&amp;'Service PJ'!$B36&amp;'Service PJ'!$A36&amp;"*",'EPA_US9RT techs'!$A$2:$I$1722,9,FALSE),"")</f>
        <v/>
      </c>
      <c r="CS38" t="str">
        <f>IF(SUM(CT38:DJ38)=0,"\I:",'Service PJ'!$D36&amp;"_"&amp;'Service PJ'!$E36&amp;"_"&amp;'Service PJ'!$C36)</f>
        <v>ITM_LIG_ELC</v>
      </c>
      <c r="CT38" s="2">
        <f>IFERROR(VLOOKUP($CS$1&amp;'Service PJ'!$D36&amp;'Service PJ'!$B36&amp;'Service PJ'!$A36&amp;"*",'EPA_US9RT techs'!$A$2:$I$1722,9,FALSE),"")</f>
        <v>30</v>
      </c>
      <c r="CU38" s="2">
        <f>IFERROR(VLOOKUP($CS$1&amp;'Service PJ'!$D36&amp;'Service PJ'!$B36&amp;'Service PJ'!$A36&amp;"*",'EPA_US9RT techs'!$A$2:$I$1722,9,FALSE),"")</f>
        <v>30</v>
      </c>
      <c r="CV38" s="2">
        <f>IFERROR(VLOOKUP($CS$1&amp;'Service PJ'!$D36&amp;'Service PJ'!$B36&amp;'Service PJ'!$A36&amp;"*",'EPA_US9RT techs'!$A$2:$I$1722,9,FALSE),"")</f>
        <v>30</v>
      </c>
      <c r="CW38" s="2">
        <f>IFERROR(VLOOKUP($CS$1&amp;'Service PJ'!$D36&amp;'Service PJ'!$B36&amp;'Service PJ'!$A36&amp;"*",'EPA_US9RT techs'!$A$2:$I$1722,9,FALSE),"")</f>
        <v>30</v>
      </c>
      <c r="CX38" s="2">
        <f>IFERROR(VLOOKUP($CS$1&amp;'Service PJ'!$D36&amp;'Service PJ'!$B36&amp;'Service PJ'!$A36&amp;"*",'EPA_US9RT techs'!$A$2:$I$1722,9,FALSE),"")</f>
        <v>30</v>
      </c>
      <c r="CY38" s="2">
        <f>IFERROR(VLOOKUP($CS$1&amp;'Service PJ'!$D36&amp;'Service PJ'!$B36&amp;'Service PJ'!$A36&amp;"*",'EPA_US9RT techs'!$A$2:$I$1722,9,FALSE),"")</f>
        <v>30</v>
      </c>
      <c r="CZ38" s="2">
        <f>IFERROR(VLOOKUP($CS$1&amp;'Service PJ'!$D36&amp;'Service PJ'!$B36&amp;'Service PJ'!$A36&amp;"*",'EPA_US9RT techs'!$A$2:$I$1722,9,FALSE),"")</f>
        <v>30</v>
      </c>
      <c r="DA38" s="2">
        <f>IFERROR(VLOOKUP($CS$1&amp;'Service PJ'!$D36&amp;'Service PJ'!$B36&amp;'Service PJ'!$A36&amp;"*",'EPA_US9RT techs'!$A$2:$I$1722,9,FALSE),"")</f>
        <v>30</v>
      </c>
      <c r="DB38" s="2">
        <f>IFERROR(VLOOKUP($CS$1&amp;'Service PJ'!$D36&amp;'Service PJ'!$B36&amp;'Service PJ'!$A36&amp;"*",'EPA_US9RT techs'!$A$2:$I$1722,9,FALSE),"")</f>
        <v>30</v>
      </c>
      <c r="DC38" s="2">
        <f>IFERROR(VLOOKUP($CS$1&amp;'Service PJ'!$D36&amp;'Service PJ'!$B36&amp;'Service PJ'!$A36&amp;"*",'EPA_US9RT techs'!$A$2:$I$1722,9,FALSE),"")</f>
        <v>30</v>
      </c>
      <c r="DD38" s="2">
        <f>IFERROR(VLOOKUP($CS$1&amp;'Service PJ'!$D36&amp;'Service PJ'!$B36&amp;'Service PJ'!$A36&amp;"*",'EPA_US9RT techs'!$A$2:$I$1722,9,FALSE),"")</f>
        <v>30</v>
      </c>
      <c r="DE38" s="2">
        <f>IFERROR(VLOOKUP($CS$1&amp;'Service PJ'!$D36&amp;'Service PJ'!$B36&amp;'Service PJ'!$A36&amp;"*",'EPA_US9RT techs'!$A$2:$I$1722,9,FALSE),"")</f>
        <v>30</v>
      </c>
      <c r="DF38" s="2">
        <f>IFERROR(VLOOKUP($CS$1&amp;'Service PJ'!$D36&amp;'Service PJ'!$B36&amp;'Service PJ'!$A36&amp;"*",'EPA_US9RT techs'!$A$2:$I$1722,9,FALSE),"")</f>
        <v>30</v>
      </c>
      <c r="DG38" s="2">
        <f>IFERROR(VLOOKUP($CS$1&amp;'Service PJ'!$D36&amp;'Service PJ'!$B36&amp;'Service PJ'!$A36&amp;"*",'EPA_US9RT techs'!$A$2:$I$1722,9,FALSE),"")</f>
        <v>30</v>
      </c>
      <c r="DH38" s="2">
        <f>IFERROR(VLOOKUP($CS$1&amp;'Service PJ'!$D36&amp;'Service PJ'!$B36&amp;'Service PJ'!$A36&amp;"*",'EPA_US9RT techs'!$A$2:$I$1722,9,FALSE),"")</f>
        <v>30</v>
      </c>
      <c r="DI38" s="2">
        <f>IFERROR(VLOOKUP($CS$1&amp;'Service PJ'!$D36&amp;'Service PJ'!$B36&amp;'Service PJ'!$A36&amp;"*",'EPA_US9RT techs'!$A$2:$I$1722,9,FALSE),"")</f>
        <v>30</v>
      </c>
      <c r="DJ38" s="2">
        <f>IFERROR(VLOOKUP($CS$1&amp;'Service PJ'!$D36&amp;'Service PJ'!$B36&amp;'Service PJ'!$A36&amp;"*",'EPA_US9RT techs'!$A$2:$I$1722,9,FALSE),"")</f>
        <v>30</v>
      </c>
      <c r="DK38" s="2">
        <f>IFERROR(VLOOKUP($CS$1&amp;'Service PJ'!$D36&amp;'Service PJ'!$B36&amp;'Service PJ'!$A36&amp;"*",'EPA_US9RT techs'!$A$2:$I$1722,9,FALSE),"")</f>
        <v>30</v>
      </c>
      <c r="DL38" s="2">
        <f>IFERROR(VLOOKUP($CS$1&amp;'Service PJ'!$D36&amp;'Service PJ'!$B36&amp;'Service PJ'!$A36&amp;"*",'EPA_US9RT techs'!$A$2:$I$1722,9,FALSE),"")</f>
        <v>30</v>
      </c>
      <c r="DM38" s="2">
        <f>IFERROR(VLOOKUP($CS$1&amp;'Service PJ'!$D36&amp;'Service PJ'!$B36&amp;'Service PJ'!$A36&amp;"*",'EPA_US9RT techs'!$A$2:$I$1722,9,FALSE),"")</f>
        <v>30</v>
      </c>
      <c r="DN38" s="2">
        <f>IFERROR(VLOOKUP($CS$1&amp;'Service PJ'!$D36&amp;'Service PJ'!$B36&amp;'Service PJ'!$A36&amp;"*",'EPA_US9RT techs'!$A$2:$I$1722,9,FALSE),"")</f>
        <v>30</v>
      </c>
      <c r="DO38" s="2">
        <f>IFERROR(VLOOKUP($CS$1&amp;'Service PJ'!$D36&amp;'Service PJ'!$B36&amp;'Service PJ'!$A36&amp;"*",'EPA_US9RT techs'!$A$2:$I$1722,9,FALSE),"")</f>
        <v>30</v>
      </c>
      <c r="DP38" s="2">
        <f>IFERROR(VLOOKUP($CS$1&amp;'Service PJ'!$D36&amp;'Service PJ'!$B36&amp;'Service PJ'!$A36&amp;"*",'EPA_US9RT techs'!$A$2:$I$1722,9,FALSE),"")</f>
        <v>30</v>
      </c>
      <c r="DQ38" s="2">
        <f>IFERROR(VLOOKUP($CS$1&amp;'Service PJ'!$D36&amp;'Service PJ'!$B36&amp;'Service PJ'!$A36&amp;"*",'EPA_US9RT techs'!$A$2:$I$1722,9,FALSE),"")</f>
        <v>30</v>
      </c>
      <c r="DR38" s="2">
        <f>IFERROR(VLOOKUP($CS$1&amp;'Service PJ'!$D36&amp;'Service PJ'!$B36&amp;'Service PJ'!$A36&amp;"*",'EPA_US9RT techs'!$A$2:$I$1722,9,FALSE),"")</f>
        <v>30</v>
      </c>
      <c r="DS38" s="2">
        <f>IFERROR(VLOOKUP($CS$1&amp;'Service PJ'!$D36&amp;'Service PJ'!$B36&amp;'Service PJ'!$A36&amp;"*",'EPA_US9RT techs'!$A$2:$I$1722,9,FALSE),"")</f>
        <v>30</v>
      </c>
      <c r="DT38" s="2">
        <f>IFERROR(VLOOKUP($CS$1&amp;'Service PJ'!$D36&amp;'Service PJ'!$B36&amp;'Service PJ'!$A36&amp;"*",'EPA_US9RT techs'!$A$2:$I$1722,9,FALSE),"")</f>
        <v>30</v>
      </c>
      <c r="DU38" s="2">
        <f>IFERROR(VLOOKUP($CS$1&amp;'Service PJ'!$D36&amp;'Service PJ'!$B36&amp;'Service PJ'!$A36&amp;"*",'EPA_US9RT techs'!$A$2:$I$1722,9,FALSE),"")</f>
        <v>30</v>
      </c>
      <c r="DV38" s="2">
        <f>IFERROR(VLOOKUP($CS$1&amp;'Service PJ'!$D36&amp;'Service PJ'!$B36&amp;'Service PJ'!$A36&amp;"*",'EPA_US9RT techs'!$A$2:$I$1722,9,FALSE),"")</f>
        <v>30</v>
      </c>
      <c r="DW38" s="2">
        <f>IFERROR(VLOOKUP($CS$1&amp;'Service PJ'!$D36&amp;'Service PJ'!$B36&amp;'Service PJ'!$A36&amp;"*",'EPA_US9RT techs'!$A$2:$I$1722,9,FALSE),"")</f>
        <v>30</v>
      </c>
    </row>
    <row r="39" spans="1:127" x14ac:dyDescent="0.45">
      <c r="A39" t="str">
        <f>IF(SUM(B39:R39)=0,"\I:",'Service PJ'!$D37&amp;"_"&amp;'Service PJ'!$E37&amp;"_"&amp;'Service PJ'!$C37)</f>
        <v>\I:</v>
      </c>
      <c r="B39" s="14" t="str">
        <f>IFERROR(VLOOKUP($A$1&amp;'Service PJ'!$D37&amp;'Service PJ'!$B37&amp;'Service PJ'!$A37&amp;"*",'EPA_US9RT techs'!$A$2:$I$1722,9,FALSE),"")</f>
        <v/>
      </c>
      <c r="C39" s="14" t="str">
        <f>IFERROR(VLOOKUP($A$1&amp;'Service PJ'!$D37&amp;'Service PJ'!$B37&amp;'Service PJ'!$A37&amp;"*",'EPA_US9RT techs'!$A$2:$I$1722,9,FALSE),"")</f>
        <v/>
      </c>
      <c r="D39" s="14" t="str">
        <f>IFERROR(VLOOKUP($A$1&amp;'Service PJ'!$D37&amp;'Service PJ'!$B37&amp;'Service PJ'!$A37&amp;"*",'EPA_US9RT techs'!$A$2:$I$1722,9,FALSE),"")</f>
        <v/>
      </c>
      <c r="E39" s="14" t="str">
        <f>IFERROR(VLOOKUP($A$1&amp;'Service PJ'!$D37&amp;'Service PJ'!$B37&amp;'Service PJ'!$A37&amp;"*",'EPA_US9RT techs'!$A$2:$I$1722,9,FALSE),"")</f>
        <v/>
      </c>
      <c r="F39" s="14" t="str">
        <f>IFERROR(VLOOKUP($A$1&amp;'Service PJ'!$D37&amp;'Service PJ'!$B37&amp;'Service PJ'!$A37&amp;"*",'EPA_US9RT techs'!$A$2:$I$1722,9,FALSE),"")</f>
        <v/>
      </c>
      <c r="G39" s="14" t="str">
        <f>IFERROR(VLOOKUP($A$1&amp;'Service PJ'!$D37&amp;'Service PJ'!$B37&amp;'Service PJ'!$A37&amp;"*",'EPA_US9RT techs'!$A$2:$I$1722,9,FALSE),"")</f>
        <v/>
      </c>
      <c r="H39" s="14" t="str">
        <f>IFERROR(VLOOKUP($A$1&amp;'Service PJ'!$D37&amp;'Service PJ'!$B37&amp;'Service PJ'!$A37&amp;"*",'EPA_US9RT techs'!$A$2:$I$1722,9,FALSE),"")</f>
        <v/>
      </c>
      <c r="I39" s="14" t="str">
        <f>IFERROR(VLOOKUP($A$1&amp;'Service PJ'!$D37&amp;'Service PJ'!$B37&amp;'Service PJ'!$A37&amp;"*",'EPA_US9RT techs'!$A$2:$I$1722,9,FALSE),"")</f>
        <v/>
      </c>
      <c r="J39" s="14" t="str">
        <f>IFERROR(VLOOKUP($A$1&amp;'Service PJ'!$D37&amp;'Service PJ'!$B37&amp;'Service PJ'!$A37&amp;"*",'EPA_US9RT techs'!$A$2:$I$1722,9,FALSE),"")</f>
        <v/>
      </c>
      <c r="K39" s="14" t="str">
        <f>IFERROR(VLOOKUP($A$1&amp;'Service PJ'!$D37&amp;'Service PJ'!$B37&amp;'Service PJ'!$A37&amp;"*",'EPA_US9RT techs'!$A$2:$I$1722,9,FALSE),"")</f>
        <v/>
      </c>
      <c r="L39" s="14" t="str">
        <f>IFERROR(VLOOKUP($A$1&amp;'Service PJ'!$D37&amp;'Service PJ'!$B37&amp;'Service PJ'!$A37&amp;"*",'EPA_US9RT techs'!$A$2:$I$1722,9,FALSE),"")</f>
        <v/>
      </c>
      <c r="M39" s="14" t="str">
        <f>IFERROR(VLOOKUP($A$1&amp;'Service PJ'!$D37&amp;'Service PJ'!$B37&amp;'Service PJ'!$A37&amp;"*",'EPA_US9RT techs'!$A$2:$I$1722,9,FALSE),"")</f>
        <v/>
      </c>
      <c r="N39" s="14" t="str">
        <f>IFERROR(VLOOKUP($A$1&amp;'Service PJ'!$D37&amp;'Service PJ'!$B37&amp;'Service PJ'!$A37&amp;"*",'EPA_US9RT techs'!$A$2:$I$1722,9,FALSE),"")</f>
        <v/>
      </c>
      <c r="O39" s="14" t="str">
        <f>IFERROR(VLOOKUP($A$1&amp;'Service PJ'!$D37&amp;'Service PJ'!$B37&amp;'Service PJ'!$A37&amp;"*",'EPA_US9RT techs'!$A$2:$I$1722,9,FALSE),"")</f>
        <v/>
      </c>
      <c r="P39" s="14" t="str">
        <f>IFERROR(VLOOKUP($A$1&amp;'Service PJ'!$D37&amp;'Service PJ'!$B37&amp;'Service PJ'!$A37&amp;"*",'EPA_US9RT techs'!$A$2:$I$1722,9,FALSE),"")</f>
        <v/>
      </c>
      <c r="Q39" s="14" t="str">
        <f>IFERROR(VLOOKUP($A$1&amp;'Service PJ'!$D37&amp;'Service PJ'!$B37&amp;'Service PJ'!$A37&amp;"*",'EPA_US9RT techs'!$A$2:$I$1722,9,FALSE),"")</f>
        <v/>
      </c>
      <c r="R39" s="14" t="str">
        <f>IFERROR(VLOOKUP($A$1&amp;'Service PJ'!$D37&amp;'Service PJ'!$B37&amp;'Service PJ'!$A37&amp;"*",'EPA_US9RT techs'!$A$2:$I$1722,9,FALSE),"")</f>
        <v/>
      </c>
      <c r="S39" s="14" t="str">
        <f>IFERROR(VLOOKUP($A$1&amp;'Service PJ'!$D37&amp;'Service PJ'!$B37&amp;'Service PJ'!$A37&amp;"*",'EPA_US9RT techs'!$A$2:$I$1722,9,FALSE),"")</f>
        <v/>
      </c>
      <c r="T39" s="14" t="str">
        <f>IFERROR(VLOOKUP($A$1&amp;'Service PJ'!$D37&amp;'Service PJ'!$B37&amp;'Service PJ'!$A37&amp;"*",'EPA_US9RT techs'!$A$2:$I$1722,9,FALSE),"")</f>
        <v/>
      </c>
      <c r="U39" s="14" t="str">
        <f>IFERROR(VLOOKUP($A$1&amp;'Service PJ'!$D37&amp;'Service PJ'!$B37&amp;'Service PJ'!$A37&amp;"*",'EPA_US9RT techs'!$A$2:$I$1722,9,FALSE),"")</f>
        <v/>
      </c>
      <c r="V39" s="14" t="str">
        <f>IFERROR(VLOOKUP($A$1&amp;'Service PJ'!$D37&amp;'Service PJ'!$B37&amp;'Service PJ'!$A37&amp;"*",'EPA_US9RT techs'!$A$2:$I$1722,9,FALSE),"")</f>
        <v/>
      </c>
      <c r="W39" s="14" t="str">
        <f>IFERROR(VLOOKUP($A$1&amp;'Service PJ'!$D37&amp;'Service PJ'!$B37&amp;'Service PJ'!$A37&amp;"*",'EPA_US9RT techs'!$A$2:$I$1722,9,FALSE),"")</f>
        <v/>
      </c>
      <c r="X39" s="14" t="str">
        <f>IFERROR(VLOOKUP($A$1&amp;'Service PJ'!$D37&amp;'Service PJ'!$B37&amp;'Service PJ'!$A37&amp;"*",'EPA_US9RT techs'!$A$2:$I$1722,9,FALSE),"")</f>
        <v/>
      </c>
      <c r="Y39" s="14" t="str">
        <f>IFERROR(VLOOKUP($A$1&amp;'Service PJ'!$D37&amp;'Service PJ'!$B37&amp;'Service PJ'!$A37&amp;"*",'EPA_US9RT techs'!$A$2:$I$1722,9,FALSE),"")</f>
        <v/>
      </c>
      <c r="Z39" s="14" t="str">
        <f>IFERROR(VLOOKUP($A$1&amp;'Service PJ'!$D37&amp;'Service PJ'!$B37&amp;'Service PJ'!$A37&amp;"*",'EPA_US9RT techs'!$A$2:$I$1722,9,FALSE),"")</f>
        <v/>
      </c>
      <c r="AA39" s="14" t="str">
        <f>IFERROR(VLOOKUP($A$1&amp;'Service PJ'!$D37&amp;'Service PJ'!$B37&amp;'Service PJ'!$A37&amp;"*",'EPA_US9RT techs'!$A$2:$I$1722,9,FALSE),"")</f>
        <v/>
      </c>
      <c r="AB39" s="14" t="str">
        <f>IFERROR(VLOOKUP($A$1&amp;'Service PJ'!$D37&amp;'Service PJ'!$B37&amp;'Service PJ'!$A37&amp;"*",'EPA_US9RT techs'!$A$2:$I$1722,9,FALSE),"")</f>
        <v/>
      </c>
      <c r="AC39" s="14" t="str">
        <f>IFERROR(VLOOKUP($A$1&amp;'Service PJ'!$D37&amp;'Service PJ'!$B37&amp;'Service PJ'!$A37&amp;"*",'EPA_US9RT techs'!$A$2:$I$1722,9,FALSE),"")</f>
        <v/>
      </c>
      <c r="AD39" s="14" t="str">
        <f>IFERROR(VLOOKUP($A$1&amp;'Service PJ'!$D37&amp;'Service PJ'!$B37&amp;'Service PJ'!$A37&amp;"*",'EPA_US9RT techs'!$A$2:$I$1722,9,FALSE),"")</f>
        <v/>
      </c>
      <c r="AE39" s="14" t="str">
        <f>IFERROR(VLOOKUP($A$1&amp;'Service PJ'!$D37&amp;'Service PJ'!$B37&amp;'Service PJ'!$A37&amp;"*",'EPA_US9RT techs'!$A$2:$I$1722,9,FALSE),"")</f>
        <v/>
      </c>
      <c r="AG39" t="str">
        <f>IF(SUM(AH39:AX39)=0,"\I:",'Service PJ'!$D37&amp;"_"&amp;'Service PJ'!$E37&amp;"_"&amp;'Service PJ'!$C37)</f>
        <v>\I:</v>
      </c>
      <c r="AH39" s="14" t="str">
        <f>IFERROR(VLOOKUP($AG$1&amp;'Service PJ'!$D37&amp;'Service PJ'!$B37&amp;'Service PJ'!$A37&amp;"*",'EPA_US9RT techs'!$A$2:$I$1722,9,FALSE),"")</f>
        <v/>
      </c>
      <c r="AI39" s="14" t="str">
        <f>IFERROR(VLOOKUP($AG$1&amp;'Service PJ'!$D37&amp;'Service PJ'!$B37&amp;'Service PJ'!$A37&amp;"*",'EPA_US9RT techs'!$A$2:$I$1722,9,FALSE),"")</f>
        <v/>
      </c>
      <c r="AJ39" s="14" t="str">
        <f>IFERROR(VLOOKUP($AG$1&amp;'Service PJ'!$D37&amp;'Service PJ'!$B37&amp;'Service PJ'!$A37&amp;"*",'EPA_US9RT techs'!$A$2:$I$1722,9,FALSE),"")</f>
        <v/>
      </c>
      <c r="AK39" s="14" t="str">
        <f>IFERROR(VLOOKUP($AG$1&amp;'Service PJ'!$D37&amp;'Service PJ'!$B37&amp;'Service PJ'!$A37&amp;"*",'EPA_US9RT techs'!$A$2:$I$1722,9,FALSE),"")</f>
        <v/>
      </c>
      <c r="AL39" s="14" t="str">
        <f>IFERROR(VLOOKUP($AG$1&amp;'Service PJ'!$D37&amp;'Service PJ'!$B37&amp;'Service PJ'!$A37&amp;"*",'EPA_US9RT techs'!$A$2:$I$1722,9,FALSE),"")</f>
        <v/>
      </c>
      <c r="AM39" s="14" t="str">
        <f>IFERROR(VLOOKUP($AG$1&amp;'Service PJ'!$D37&amp;'Service PJ'!$B37&amp;'Service PJ'!$A37&amp;"*",'EPA_US9RT techs'!$A$2:$I$1722,9,FALSE),"")</f>
        <v/>
      </c>
      <c r="AN39" s="14" t="str">
        <f>IFERROR(VLOOKUP($AG$1&amp;'Service PJ'!$D37&amp;'Service PJ'!$B37&amp;'Service PJ'!$A37&amp;"*",'EPA_US9RT techs'!$A$2:$I$1722,9,FALSE),"")</f>
        <v/>
      </c>
      <c r="AO39" s="14" t="str">
        <f>IFERROR(VLOOKUP($AG$1&amp;'Service PJ'!$D37&amp;'Service PJ'!$B37&amp;'Service PJ'!$A37&amp;"*",'EPA_US9RT techs'!$A$2:$I$1722,9,FALSE),"")</f>
        <v/>
      </c>
      <c r="AP39" s="14" t="str">
        <f>IFERROR(VLOOKUP($AG$1&amp;'Service PJ'!$D37&amp;'Service PJ'!$B37&amp;'Service PJ'!$A37&amp;"*",'EPA_US9RT techs'!$A$2:$I$1722,9,FALSE),"")</f>
        <v/>
      </c>
      <c r="AQ39" s="14" t="str">
        <f>IFERROR(VLOOKUP($AG$1&amp;'Service PJ'!$D37&amp;'Service PJ'!$B37&amp;'Service PJ'!$A37&amp;"*",'EPA_US9RT techs'!$A$2:$I$1722,9,FALSE),"")</f>
        <v/>
      </c>
      <c r="AR39" s="14" t="str">
        <f>IFERROR(VLOOKUP($AG$1&amp;'Service PJ'!$D37&amp;'Service PJ'!$B37&amp;'Service PJ'!$A37&amp;"*",'EPA_US9RT techs'!$A$2:$I$1722,9,FALSE),"")</f>
        <v/>
      </c>
      <c r="AS39" s="14" t="str">
        <f>IFERROR(VLOOKUP($AG$1&amp;'Service PJ'!$D37&amp;'Service PJ'!$B37&amp;'Service PJ'!$A37&amp;"*",'EPA_US9RT techs'!$A$2:$I$1722,9,FALSE),"")</f>
        <v/>
      </c>
      <c r="AT39" s="14" t="str">
        <f>IFERROR(VLOOKUP($AG$1&amp;'Service PJ'!$D37&amp;'Service PJ'!$B37&amp;'Service PJ'!$A37&amp;"*",'EPA_US9RT techs'!$A$2:$I$1722,9,FALSE),"")</f>
        <v/>
      </c>
      <c r="AU39" s="14" t="str">
        <f>IFERROR(VLOOKUP($AG$1&amp;'Service PJ'!$D37&amp;'Service PJ'!$B37&amp;'Service PJ'!$A37&amp;"*",'EPA_US9RT techs'!$A$2:$I$1722,9,FALSE),"")</f>
        <v/>
      </c>
      <c r="AV39" s="14" t="str">
        <f>IFERROR(VLOOKUP($AG$1&amp;'Service PJ'!$D37&amp;'Service PJ'!$B37&amp;'Service PJ'!$A37&amp;"*",'EPA_US9RT techs'!$A$2:$I$1722,9,FALSE),"")</f>
        <v/>
      </c>
      <c r="AW39" s="14" t="str">
        <f>IFERROR(VLOOKUP($AG$1&amp;'Service PJ'!$D37&amp;'Service PJ'!$B37&amp;'Service PJ'!$A37&amp;"*",'EPA_US9RT techs'!$A$2:$I$1722,9,FALSE),"")</f>
        <v/>
      </c>
      <c r="AX39" s="14" t="str">
        <f>IFERROR(VLOOKUP($AG$1&amp;'Service PJ'!$D37&amp;'Service PJ'!$B37&amp;'Service PJ'!$A37&amp;"*",'EPA_US9RT techs'!$A$2:$I$1722,9,FALSE),"")</f>
        <v/>
      </c>
      <c r="AY39" s="14" t="str">
        <f>IFERROR(VLOOKUP($AG$1&amp;'Service PJ'!$D37&amp;'Service PJ'!$B37&amp;'Service PJ'!$A37&amp;"*",'EPA_US9RT techs'!$A$2:$I$1722,9,FALSE),"")</f>
        <v/>
      </c>
      <c r="AZ39" s="14" t="str">
        <f>IFERROR(VLOOKUP($AG$1&amp;'Service PJ'!$D37&amp;'Service PJ'!$B37&amp;'Service PJ'!$A37&amp;"*",'EPA_US9RT techs'!$A$2:$I$1722,9,FALSE),"")</f>
        <v/>
      </c>
      <c r="BA39" s="14" t="str">
        <f>IFERROR(VLOOKUP($AG$1&amp;'Service PJ'!$D37&amp;'Service PJ'!$B37&amp;'Service PJ'!$A37&amp;"*",'EPA_US9RT techs'!$A$2:$I$1722,9,FALSE),"")</f>
        <v/>
      </c>
      <c r="BB39" s="14" t="str">
        <f>IFERROR(VLOOKUP($AG$1&amp;'Service PJ'!$D37&amp;'Service PJ'!$B37&amp;'Service PJ'!$A37&amp;"*",'EPA_US9RT techs'!$A$2:$I$1722,9,FALSE),"")</f>
        <v/>
      </c>
      <c r="BC39" s="14" t="str">
        <f>IFERROR(VLOOKUP($AG$1&amp;'Service PJ'!$D37&amp;'Service PJ'!$B37&amp;'Service PJ'!$A37&amp;"*",'EPA_US9RT techs'!$A$2:$I$1722,9,FALSE),"")</f>
        <v/>
      </c>
      <c r="BD39" s="14" t="str">
        <f>IFERROR(VLOOKUP($AG$1&amp;'Service PJ'!$D37&amp;'Service PJ'!$B37&amp;'Service PJ'!$A37&amp;"*",'EPA_US9RT techs'!$A$2:$I$1722,9,FALSE),"")</f>
        <v/>
      </c>
      <c r="BE39" s="14" t="str">
        <f>IFERROR(VLOOKUP($AG$1&amp;'Service PJ'!$D37&amp;'Service PJ'!$B37&amp;'Service PJ'!$A37&amp;"*",'EPA_US9RT techs'!$A$2:$I$1722,9,FALSE),"")</f>
        <v/>
      </c>
      <c r="BF39" s="14" t="str">
        <f>IFERROR(VLOOKUP($AG$1&amp;'Service PJ'!$D37&amp;'Service PJ'!$B37&amp;'Service PJ'!$A37&amp;"*",'EPA_US9RT techs'!$A$2:$I$1722,9,FALSE),"")</f>
        <v/>
      </c>
      <c r="BG39" s="14" t="str">
        <f>IFERROR(VLOOKUP($AG$1&amp;'Service PJ'!$D37&amp;'Service PJ'!$B37&amp;'Service PJ'!$A37&amp;"*",'EPA_US9RT techs'!$A$2:$I$1722,9,FALSE),"")</f>
        <v/>
      </c>
      <c r="BH39" s="14" t="str">
        <f>IFERROR(VLOOKUP($AG$1&amp;'Service PJ'!$D37&amp;'Service PJ'!$B37&amp;'Service PJ'!$A37&amp;"*",'EPA_US9RT techs'!$A$2:$I$1722,9,FALSE),"")</f>
        <v/>
      </c>
      <c r="BI39" s="14" t="str">
        <f>IFERROR(VLOOKUP($AG$1&amp;'Service PJ'!$D37&amp;'Service PJ'!$B37&amp;'Service PJ'!$A37&amp;"*",'EPA_US9RT techs'!$A$2:$I$1722,9,FALSE),"")</f>
        <v/>
      </c>
      <c r="BJ39" s="14" t="str">
        <f>IFERROR(VLOOKUP($AG$1&amp;'Service PJ'!$D37&amp;'Service PJ'!$B37&amp;'Service PJ'!$A37&amp;"*",'EPA_US9RT techs'!$A$2:$I$1722,9,FALSE),"")</f>
        <v/>
      </c>
      <c r="BK39" s="14" t="str">
        <f>IFERROR(VLOOKUP($AG$1&amp;'Service PJ'!$D37&amp;'Service PJ'!$B37&amp;'Service PJ'!$A37&amp;"*",'EPA_US9RT techs'!$A$2:$I$1722,9,FALSE),"")</f>
        <v/>
      </c>
      <c r="BM39" t="str">
        <f>IF(SUM(BN39:CD39)=0,"\I:",'Service PJ'!$D37&amp;"_"&amp;'Service PJ'!$E37&amp;"_"&amp;'Service PJ'!$C37)</f>
        <v>\I:</v>
      </c>
      <c r="BN39" s="14" t="str">
        <f>IFERROR(VLOOKUP($BM$1&amp;'Service PJ'!$D37&amp;'Service PJ'!$B37&amp;'Service PJ'!$A37&amp;"*",'EPA_US9RT techs'!$A$2:$I$1722,9,FALSE),"")</f>
        <v/>
      </c>
      <c r="BO39" s="14" t="str">
        <f>IFERROR(VLOOKUP($BM$1&amp;'Service PJ'!$D37&amp;'Service PJ'!$B37&amp;'Service PJ'!$A37&amp;"*",'EPA_US9RT techs'!$A$2:$I$1722,9,FALSE),"")</f>
        <v/>
      </c>
      <c r="BP39" s="14" t="str">
        <f>IFERROR(VLOOKUP($BM$1&amp;'Service PJ'!$D37&amp;'Service PJ'!$B37&amp;'Service PJ'!$A37&amp;"*",'EPA_US9RT techs'!$A$2:$I$1722,9,FALSE),"")</f>
        <v/>
      </c>
      <c r="BQ39" s="14" t="str">
        <f>IFERROR(VLOOKUP($BM$1&amp;'Service PJ'!$D37&amp;'Service PJ'!$B37&amp;'Service PJ'!$A37&amp;"*",'EPA_US9RT techs'!$A$2:$I$1722,9,FALSE),"")</f>
        <v/>
      </c>
      <c r="BR39" s="14" t="str">
        <f>IFERROR(VLOOKUP($BM$1&amp;'Service PJ'!$D37&amp;'Service PJ'!$B37&amp;'Service PJ'!$A37&amp;"*",'EPA_US9RT techs'!$A$2:$I$1722,9,FALSE),"")</f>
        <v/>
      </c>
      <c r="BS39" s="14" t="str">
        <f>IFERROR(VLOOKUP($BM$1&amp;'Service PJ'!$D37&amp;'Service PJ'!$B37&amp;'Service PJ'!$A37&amp;"*",'EPA_US9RT techs'!$A$2:$I$1722,9,FALSE),"")</f>
        <v/>
      </c>
      <c r="BT39" s="14" t="str">
        <f>IFERROR(VLOOKUP($BM$1&amp;'Service PJ'!$D37&amp;'Service PJ'!$B37&amp;'Service PJ'!$A37&amp;"*",'EPA_US9RT techs'!$A$2:$I$1722,9,FALSE),"")</f>
        <v/>
      </c>
      <c r="BU39" s="14" t="str">
        <f>IFERROR(VLOOKUP($BM$1&amp;'Service PJ'!$D37&amp;'Service PJ'!$B37&amp;'Service PJ'!$A37&amp;"*",'EPA_US9RT techs'!$A$2:$I$1722,9,FALSE),"")</f>
        <v/>
      </c>
      <c r="BV39" s="14" t="str">
        <f>IFERROR(VLOOKUP($BM$1&amp;'Service PJ'!$D37&amp;'Service PJ'!$B37&amp;'Service PJ'!$A37&amp;"*",'EPA_US9RT techs'!$A$2:$I$1722,9,FALSE),"")</f>
        <v/>
      </c>
      <c r="BW39" s="14" t="str">
        <f>IFERROR(VLOOKUP($BM$1&amp;'Service PJ'!$D37&amp;'Service PJ'!$B37&amp;'Service PJ'!$A37&amp;"*",'EPA_US9RT techs'!$A$2:$I$1722,9,FALSE),"")</f>
        <v/>
      </c>
      <c r="BX39" s="14" t="str">
        <f>IFERROR(VLOOKUP($BM$1&amp;'Service PJ'!$D37&amp;'Service PJ'!$B37&amp;'Service PJ'!$A37&amp;"*",'EPA_US9RT techs'!$A$2:$I$1722,9,FALSE),"")</f>
        <v/>
      </c>
      <c r="BY39" s="14" t="str">
        <f>IFERROR(VLOOKUP($BM$1&amp;'Service PJ'!$D37&amp;'Service PJ'!$B37&amp;'Service PJ'!$A37&amp;"*",'EPA_US9RT techs'!$A$2:$I$1722,9,FALSE),"")</f>
        <v/>
      </c>
      <c r="BZ39" s="14" t="str">
        <f>IFERROR(VLOOKUP($BM$1&amp;'Service PJ'!$D37&amp;'Service PJ'!$B37&amp;'Service PJ'!$A37&amp;"*",'EPA_US9RT techs'!$A$2:$I$1722,9,FALSE),"")</f>
        <v/>
      </c>
      <c r="CA39" s="14" t="str">
        <f>IFERROR(VLOOKUP($BM$1&amp;'Service PJ'!$D37&amp;'Service PJ'!$B37&amp;'Service PJ'!$A37&amp;"*",'EPA_US9RT techs'!$A$2:$I$1722,9,FALSE),"")</f>
        <v/>
      </c>
      <c r="CB39" s="14" t="str">
        <f>IFERROR(VLOOKUP($BM$1&amp;'Service PJ'!$D37&amp;'Service PJ'!$B37&amp;'Service PJ'!$A37&amp;"*",'EPA_US9RT techs'!$A$2:$I$1722,9,FALSE),"")</f>
        <v/>
      </c>
      <c r="CC39" s="14" t="str">
        <f>IFERROR(VLOOKUP($BM$1&amp;'Service PJ'!$D37&amp;'Service PJ'!$B37&amp;'Service PJ'!$A37&amp;"*",'EPA_US9RT techs'!$A$2:$I$1722,9,FALSE),"")</f>
        <v/>
      </c>
      <c r="CD39" s="14" t="str">
        <f>IFERROR(VLOOKUP($BM$1&amp;'Service PJ'!$D37&amp;'Service PJ'!$B37&amp;'Service PJ'!$A37&amp;"*",'EPA_US9RT techs'!$A$2:$I$1722,9,FALSE),"")</f>
        <v/>
      </c>
      <c r="CE39" s="14" t="str">
        <f>IFERROR(VLOOKUP($BM$1&amp;'Service PJ'!$D37&amp;'Service PJ'!$B37&amp;'Service PJ'!$A37&amp;"*",'EPA_US9RT techs'!$A$2:$I$1722,9,FALSE),"")</f>
        <v/>
      </c>
      <c r="CF39" s="14" t="str">
        <f>IFERROR(VLOOKUP($BM$1&amp;'Service PJ'!$D37&amp;'Service PJ'!$B37&amp;'Service PJ'!$A37&amp;"*",'EPA_US9RT techs'!$A$2:$I$1722,9,FALSE),"")</f>
        <v/>
      </c>
      <c r="CG39" s="14" t="str">
        <f>IFERROR(VLOOKUP($BM$1&amp;'Service PJ'!$D37&amp;'Service PJ'!$B37&amp;'Service PJ'!$A37&amp;"*",'EPA_US9RT techs'!$A$2:$I$1722,9,FALSE),"")</f>
        <v/>
      </c>
      <c r="CH39" s="14" t="str">
        <f>IFERROR(VLOOKUP($BM$1&amp;'Service PJ'!$D37&amp;'Service PJ'!$B37&amp;'Service PJ'!$A37&amp;"*",'EPA_US9RT techs'!$A$2:$I$1722,9,FALSE),"")</f>
        <v/>
      </c>
      <c r="CI39" s="14" t="str">
        <f>IFERROR(VLOOKUP($BM$1&amp;'Service PJ'!$D37&amp;'Service PJ'!$B37&amp;'Service PJ'!$A37&amp;"*",'EPA_US9RT techs'!$A$2:$I$1722,9,FALSE),"")</f>
        <v/>
      </c>
      <c r="CJ39" s="14" t="str">
        <f>IFERROR(VLOOKUP($BM$1&amp;'Service PJ'!$D37&amp;'Service PJ'!$B37&amp;'Service PJ'!$A37&amp;"*",'EPA_US9RT techs'!$A$2:$I$1722,9,FALSE),"")</f>
        <v/>
      </c>
      <c r="CK39" s="14" t="str">
        <f>IFERROR(VLOOKUP($BM$1&amp;'Service PJ'!$D37&amp;'Service PJ'!$B37&amp;'Service PJ'!$A37&amp;"*",'EPA_US9RT techs'!$A$2:$I$1722,9,FALSE),"")</f>
        <v/>
      </c>
      <c r="CL39" s="14" t="str">
        <f>IFERROR(VLOOKUP($BM$1&amp;'Service PJ'!$D37&amp;'Service PJ'!$B37&amp;'Service PJ'!$A37&amp;"*",'EPA_US9RT techs'!$A$2:$I$1722,9,FALSE),"")</f>
        <v/>
      </c>
      <c r="CM39" s="14" t="str">
        <f>IFERROR(VLOOKUP($BM$1&amp;'Service PJ'!$D37&amp;'Service PJ'!$B37&amp;'Service PJ'!$A37&amp;"*",'EPA_US9RT techs'!$A$2:$I$1722,9,FALSE),"")</f>
        <v/>
      </c>
      <c r="CN39" s="14" t="str">
        <f>IFERROR(VLOOKUP($BM$1&amp;'Service PJ'!$D37&amp;'Service PJ'!$B37&amp;'Service PJ'!$A37&amp;"*",'EPA_US9RT techs'!$A$2:$I$1722,9,FALSE),"")</f>
        <v/>
      </c>
      <c r="CO39" s="14" t="str">
        <f>IFERROR(VLOOKUP($BM$1&amp;'Service PJ'!$D37&amp;'Service PJ'!$B37&amp;'Service PJ'!$A37&amp;"*",'EPA_US9RT techs'!$A$2:$I$1722,9,FALSE),"")</f>
        <v/>
      </c>
      <c r="CP39" s="14" t="str">
        <f>IFERROR(VLOOKUP($BM$1&amp;'Service PJ'!$D37&amp;'Service PJ'!$B37&amp;'Service PJ'!$A37&amp;"*",'EPA_US9RT techs'!$A$2:$I$1722,9,FALSE),"")</f>
        <v/>
      </c>
      <c r="CQ39" s="14" t="str">
        <f>IFERROR(VLOOKUP($BM$1&amp;'Service PJ'!$D37&amp;'Service PJ'!$B37&amp;'Service PJ'!$A37&amp;"*",'EPA_US9RT techs'!$A$2:$I$1722,9,FALSE),"")</f>
        <v/>
      </c>
      <c r="CS39" t="str">
        <f>IF(SUM(CT39:DJ39)=0,"\I:",'Service PJ'!$D37&amp;"_"&amp;'Service PJ'!$E37&amp;"_"&amp;'Service PJ'!$C37)</f>
        <v>ITM_OTH_ELC</v>
      </c>
      <c r="CT39" s="2">
        <f>IFERROR(VLOOKUP($CS$1&amp;'Service PJ'!$D37&amp;'Service PJ'!$B37&amp;'Service PJ'!$A37&amp;"*",'EPA_US9RT techs'!$A$2:$I$1722,9,FALSE),"")</f>
        <v>30</v>
      </c>
      <c r="CU39" s="2">
        <f>IFERROR(VLOOKUP($CS$1&amp;'Service PJ'!$D37&amp;'Service PJ'!$B37&amp;'Service PJ'!$A37&amp;"*",'EPA_US9RT techs'!$A$2:$I$1722,9,FALSE),"")</f>
        <v>30</v>
      </c>
      <c r="CV39" s="2">
        <f>IFERROR(VLOOKUP($CS$1&amp;'Service PJ'!$D37&amp;'Service PJ'!$B37&amp;'Service PJ'!$A37&amp;"*",'EPA_US9RT techs'!$A$2:$I$1722,9,FALSE),"")</f>
        <v>30</v>
      </c>
      <c r="CW39" s="2">
        <f>IFERROR(VLOOKUP($CS$1&amp;'Service PJ'!$D37&amp;'Service PJ'!$B37&amp;'Service PJ'!$A37&amp;"*",'EPA_US9RT techs'!$A$2:$I$1722,9,FALSE),"")</f>
        <v>30</v>
      </c>
      <c r="CX39" s="2">
        <f>IFERROR(VLOOKUP($CS$1&amp;'Service PJ'!$D37&amp;'Service PJ'!$B37&amp;'Service PJ'!$A37&amp;"*",'EPA_US9RT techs'!$A$2:$I$1722,9,FALSE),"")</f>
        <v>30</v>
      </c>
      <c r="CY39" s="2">
        <f>IFERROR(VLOOKUP($CS$1&amp;'Service PJ'!$D37&amp;'Service PJ'!$B37&amp;'Service PJ'!$A37&amp;"*",'EPA_US9RT techs'!$A$2:$I$1722,9,FALSE),"")</f>
        <v>30</v>
      </c>
      <c r="CZ39" s="2">
        <f>IFERROR(VLOOKUP($CS$1&amp;'Service PJ'!$D37&amp;'Service PJ'!$B37&amp;'Service PJ'!$A37&amp;"*",'EPA_US9RT techs'!$A$2:$I$1722,9,FALSE),"")</f>
        <v>30</v>
      </c>
      <c r="DA39" s="2">
        <f>IFERROR(VLOOKUP($CS$1&amp;'Service PJ'!$D37&amp;'Service PJ'!$B37&amp;'Service PJ'!$A37&amp;"*",'EPA_US9RT techs'!$A$2:$I$1722,9,FALSE),"")</f>
        <v>30</v>
      </c>
      <c r="DB39" s="2">
        <f>IFERROR(VLOOKUP($CS$1&amp;'Service PJ'!$D37&amp;'Service PJ'!$B37&amp;'Service PJ'!$A37&amp;"*",'EPA_US9RT techs'!$A$2:$I$1722,9,FALSE),"")</f>
        <v>30</v>
      </c>
      <c r="DC39" s="2">
        <f>IFERROR(VLOOKUP($CS$1&amp;'Service PJ'!$D37&amp;'Service PJ'!$B37&amp;'Service PJ'!$A37&amp;"*",'EPA_US9RT techs'!$A$2:$I$1722,9,FALSE),"")</f>
        <v>30</v>
      </c>
      <c r="DD39" s="2">
        <f>IFERROR(VLOOKUP($CS$1&amp;'Service PJ'!$D37&amp;'Service PJ'!$B37&amp;'Service PJ'!$A37&amp;"*",'EPA_US9RT techs'!$A$2:$I$1722,9,FALSE),"")</f>
        <v>30</v>
      </c>
      <c r="DE39" s="2">
        <f>IFERROR(VLOOKUP($CS$1&amp;'Service PJ'!$D37&amp;'Service PJ'!$B37&amp;'Service PJ'!$A37&amp;"*",'EPA_US9RT techs'!$A$2:$I$1722,9,FALSE),"")</f>
        <v>30</v>
      </c>
      <c r="DF39" s="2">
        <f>IFERROR(VLOOKUP($CS$1&amp;'Service PJ'!$D37&amp;'Service PJ'!$B37&amp;'Service PJ'!$A37&amp;"*",'EPA_US9RT techs'!$A$2:$I$1722,9,FALSE),"")</f>
        <v>30</v>
      </c>
      <c r="DG39" s="2">
        <f>IFERROR(VLOOKUP($CS$1&amp;'Service PJ'!$D37&amp;'Service PJ'!$B37&amp;'Service PJ'!$A37&amp;"*",'EPA_US9RT techs'!$A$2:$I$1722,9,FALSE),"")</f>
        <v>30</v>
      </c>
      <c r="DH39" s="2">
        <f>IFERROR(VLOOKUP($CS$1&amp;'Service PJ'!$D37&amp;'Service PJ'!$B37&amp;'Service PJ'!$A37&amp;"*",'EPA_US9RT techs'!$A$2:$I$1722,9,FALSE),"")</f>
        <v>30</v>
      </c>
      <c r="DI39" s="2">
        <f>IFERROR(VLOOKUP($CS$1&amp;'Service PJ'!$D37&amp;'Service PJ'!$B37&amp;'Service PJ'!$A37&amp;"*",'EPA_US9RT techs'!$A$2:$I$1722,9,FALSE),"")</f>
        <v>30</v>
      </c>
      <c r="DJ39" s="2">
        <f>IFERROR(VLOOKUP($CS$1&amp;'Service PJ'!$D37&amp;'Service PJ'!$B37&amp;'Service PJ'!$A37&amp;"*",'EPA_US9RT techs'!$A$2:$I$1722,9,FALSE),"")</f>
        <v>30</v>
      </c>
      <c r="DK39" s="2">
        <f>IFERROR(VLOOKUP($CS$1&amp;'Service PJ'!$D37&amp;'Service PJ'!$B37&amp;'Service PJ'!$A37&amp;"*",'EPA_US9RT techs'!$A$2:$I$1722,9,FALSE),"")</f>
        <v>30</v>
      </c>
      <c r="DL39" s="2">
        <f>IFERROR(VLOOKUP($CS$1&amp;'Service PJ'!$D37&amp;'Service PJ'!$B37&amp;'Service PJ'!$A37&amp;"*",'EPA_US9RT techs'!$A$2:$I$1722,9,FALSE),"")</f>
        <v>30</v>
      </c>
      <c r="DM39" s="2">
        <f>IFERROR(VLOOKUP($CS$1&amp;'Service PJ'!$D37&amp;'Service PJ'!$B37&amp;'Service PJ'!$A37&amp;"*",'EPA_US9RT techs'!$A$2:$I$1722,9,FALSE),"")</f>
        <v>30</v>
      </c>
      <c r="DN39" s="2">
        <f>IFERROR(VLOOKUP($CS$1&amp;'Service PJ'!$D37&amp;'Service PJ'!$B37&amp;'Service PJ'!$A37&amp;"*",'EPA_US9RT techs'!$A$2:$I$1722,9,FALSE),"")</f>
        <v>30</v>
      </c>
      <c r="DO39" s="2">
        <f>IFERROR(VLOOKUP($CS$1&amp;'Service PJ'!$D37&amp;'Service PJ'!$B37&amp;'Service PJ'!$A37&amp;"*",'EPA_US9RT techs'!$A$2:$I$1722,9,FALSE),"")</f>
        <v>30</v>
      </c>
      <c r="DP39" s="2">
        <f>IFERROR(VLOOKUP($CS$1&amp;'Service PJ'!$D37&amp;'Service PJ'!$B37&amp;'Service PJ'!$A37&amp;"*",'EPA_US9RT techs'!$A$2:$I$1722,9,FALSE),"")</f>
        <v>30</v>
      </c>
      <c r="DQ39" s="2">
        <f>IFERROR(VLOOKUP($CS$1&amp;'Service PJ'!$D37&amp;'Service PJ'!$B37&amp;'Service PJ'!$A37&amp;"*",'EPA_US9RT techs'!$A$2:$I$1722,9,FALSE),"")</f>
        <v>30</v>
      </c>
      <c r="DR39" s="2">
        <f>IFERROR(VLOOKUP($CS$1&amp;'Service PJ'!$D37&amp;'Service PJ'!$B37&amp;'Service PJ'!$A37&amp;"*",'EPA_US9RT techs'!$A$2:$I$1722,9,FALSE),"")</f>
        <v>30</v>
      </c>
      <c r="DS39" s="2">
        <f>IFERROR(VLOOKUP($CS$1&amp;'Service PJ'!$D37&amp;'Service PJ'!$B37&amp;'Service PJ'!$A37&amp;"*",'EPA_US9RT techs'!$A$2:$I$1722,9,FALSE),"")</f>
        <v>30</v>
      </c>
      <c r="DT39" s="2">
        <f>IFERROR(VLOOKUP($CS$1&amp;'Service PJ'!$D37&amp;'Service PJ'!$B37&amp;'Service PJ'!$A37&amp;"*",'EPA_US9RT techs'!$A$2:$I$1722,9,FALSE),"")</f>
        <v>30</v>
      </c>
      <c r="DU39" s="2">
        <f>IFERROR(VLOOKUP($CS$1&amp;'Service PJ'!$D37&amp;'Service PJ'!$B37&amp;'Service PJ'!$A37&amp;"*",'EPA_US9RT techs'!$A$2:$I$1722,9,FALSE),"")</f>
        <v>30</v>
      </c>
      <c r="DV39" s="2">
        <f>IFERROR(VLOOKUP($CS$1&amp;'Service PJ'!$D37&amp;'Service PJ'!$B37&amp;'Service PJ'!$A37&amp;"*",'EPA_US9RT techs'!$A$2:$I$1722,9,FALSE),"")</f>
        <v>30</v>
      </c>
      <c r="DW39" s="2">
        <f>IFERROR(VLOOKUP($CS$1&amp;'Service PJ'!$D37&amp;'Service PJ'!$B37&amp;'Service PJ'!$A37&amp;"*",'EPA_US9RT techs'!$A$2:$I$1722,9,FALSE),"")</f>
        <v>30</v>
      </c>
    </row>
    <row r="40" spans="1:127" x14ac:dyDescent="0.45">
      <c r="A40" t="str">
        <f>IF(SUM(B40:R40)=0,"\I:",'Service PJ'!$D38&amp;"_"&amp;'Service PJ'!$E38&amp;"_"&amp;'Service PJ'!$C38)</f>
        <v>INM_PRH_ELC</v>
      </c>
      <c r="B40" s="14">
        <f>IFERROR(VLOOKUP($A$1&amp;'Service PJ'!$D38&amp;'Service PJ'!$B38&amp;'Service PJ'!$A38&amp;"*",'EPA_US9RT techs'!$A$2:$I$1722,9,FALSE),"")</f>
        <v>41.475434603899998</v>
      </c>
      <c r="C40" s="14">
        <f>IFERROR(VLOOKUP($A$1&amp;'Service PJ'!$D38&amp;'Service PJ'!$B38&amp;'Service PJ'!$A38&amp;"*",'EPA_US9RT techs'!$A$2:$I$1722,9,FALSE),"")</f>
        <v>41.475434603899998</v>
      </c>
      <c r="D40" s="14">
        <f>IFERROR(VLOOKUP($A$1&amp;'Service PJ'!$D38&amp;'Service PJ'!$B38&amp;'Service PJ'!$A38&amp;"*",'EPA_US9RT techs'!$A$2:$I$1722,9,FALSE),"")</f>
        <v>41.475434603899998</v>
      </c>
      <c r="E40" s="14">
        <f>IFERROR(VLOOKUP($A$1&amp;'Service PJ'!$D38&amp;'Service PJ'!$B38&amp;'Service PJ'!$A38&amp;"*",'EPA_US9RT techs'!$A$2:$I$1722,9,FALSE),"")</f>
        <v>41.475434603899998</v>
      </c>
      <c r="F40" s="14">
        <f>IFERROR(VLOOKUP($A$1&amp;'Service PJ'!$D38&amp;'Service PJ'!$B38&amp;'Service PJ'!$A38&amp;"*",'EPA_US9RT techs'!$A$2:$I$1722,9,FALSE),"")</f>
        <v>41.475434603899998</v>
      </c>
      <c r="G40" s="14">
        <f>IFERROR(VLOOKUP($A$1&amp;'Service PJ'!$D38&amp;'Service PJ'!$B38&amp;'Service PJ'!$A38&amp;"*",'EPA_US9RT techs'!$A$2:$I$1722,9,FALSE),"")</f>
        <v>41.475434603899998</v>
      </c>
      <c r="H40" s="14">
        <f>IFERROR(VLOOKUP($A$1&amp;'Service PJ'!$D38&amp;'Service PJ'!$B38&amp;'Service PJ'!$A38&amp;"*",'EPA_US9RT techs'!$A$2:$I$1722,9,FALSE),"")</f>
        <v>41.475434603899998</v>
      </c>
      <c r="I40" s="14">
        <f>IFERROR(VLOOKUP($A$1&amp;'Service PJ'!$D38&amp;'Service PJ'!$B38&amp;'Service PJ'!$A38&amp;"*",'EPA_US9RT techs'!$A$2:$I$1722,9,FALSE),"")</f>
        <v>41.475434603899998</v>
      </c>
      <c r="J40" s="14">
        <f>IFERROR(VLOOKUP($A$1&amp;'Service PJ'!$D38&amp;'Service PJ'!$B38&amp;'Service PJ'!$A38&amp;"*",'EPA_US9RT techs'!$A$2:$I$1722,9,FALSE),"")</f>
        <v>41.475434603899998</v>
      </c>
      <c r="K40" s="14">
        <f>IFERROR(VLOOKUP($A$1&amp;'Service PJ'!$D38&amp;'Service PJ'!$B38&amp;'Service PJ'!$A38&amp;"*",'EPA_US9RT techs'!$A$2:$I$1722,9,FALSE),"")</f>
        <v>41.475434603899998</v>
      </c>
      <c r="L40" s="14">
        <f>IFERROR(VLOOKUP($A$1&amp;'Service PJ'!$D38&amp;'Service PJ'!$B38&amp;'Service PJ'!$A38&amp;"*",'EPA_US9RT techs'!$A$2:$I$1722,9,FALSE),"")</f>
        <v>41.475434603899998</v>
      </c>
      <c r="M40" s="14">
        <f>IFERROR(VLOOKUP($A$1&amp;'Service PJ'!$D38&amp;'Service PJ'!$B38&amp;'Service PJ'!$A38&amp;"*",'EPA_US9RT techs'!$A$2:$I$1722,9,FALSE),"")</f>
        <v>41.475434603899998</v>
      </c>
      <c r="N40" s="14">
        <f>IFERROR(VLOOKUP($A$1&amp;'Service PJ'!$D38&amp;'Service PJ'!$B38&amp;'Service PJ'!$A38&amp;"*",'EPA_US9RT techs'!$A$2:$I$1722,9,FALSE),"")</f>
        <v>41.475434603899998</v>
      </c>
      <c r="O40" s="14">
        <f>IFERROR(VLOOKUP($A$1&amp;'Service PJ'!$D38&amp;'Service PJ'!$B38&amp;'Service PJ'!$A38&amp;"*",'EPA_US9RT techs'!$A$2:$I$1722,9,FALSE),"")</f>
        <v>41.475434603899998</v>
      </c>
      <c r="P40" s="14">
        <f>IFERROR(VLOOKUP($A$1&amp;'Service PJ'!$D38&amp;'Service PJ'!$B38&amp;'Service PJ'!$A38&amp;"*",'EPA_US9RT techs'!$A$2:$I$1722,9,FALSE),"")</f>
        <v>41.475434603899998</v>
      </c>
      <c r="Q40" s="14">
        <f>IFERROR(VLOOKUP($A$1&amp;'Service PJ'!$D38&amp;'Service PJ'!$B38&amp;'Service PJ'!$A38&amp;"*",'EPA_US9RT techs'!$A$2:$I$1722,9,FALSE),"")</f>
        <v>41.475434603899998</v>
      </c>
      <c r="R40" s="14">
        <f>IFERROR(VLOOKUP($A$1&amp;'Service PJ'!$D38&amp;'Service PJ'!$B38&amp;'Service PJ'!$A38&amp;"*",'EPA_US9RT techs'!$A$2:$I$1722,9,FALSE),"")</f>
        <v>41.475434603899998</v>
      </c>
      <c r="S40" s="14">
        <f>IFERROR(VLOOKUP($A$1&amp;'Service PJ'!$D38&amp;'Service PJ'!$B38&amp;'Service PJ'!$A38&amp;"*",'EPA_US9RT techs'!$A$2:$I$1722,9,FALSE),"")</f>
        <v>41.475434603899998</v>
      </c>
      <c r="T40" s="14">
        <f>IFERROR(VLOOKUP($A$1&amp;'Service PJ'!$D38&amp;'Service PJ'!$B38&amp;'Service PJ'!$A38&amp;"*",'EPA_US9RT techs'!$A$2:$I$1722,9,FALSE),"")</f>
        <v>41.475434603899998</v>
      </c>
      <c r="U40" s="14">
        <f>IFERROR(VLOOKUP($A$1&amp;'Service PJ'!$D38&amp;'Service PJ'!$B38&amp;'Service PJ'!$A38&amp;"*",'EPA_US9RT techs'!$A$2:$I$1722,9,FALSE),"")</f>
        <v>41.475434603899998</v>
      </c>
      <c r="V40" s="14">
        <f>IFERROR(VLOOKUP($A$1&amp;'Service PJ'!$D38&amp;'Service PJ'!$B38&amp;'Service PJ'!$A38&amp;"*",'EPA_US9RT techs'!$A$2:$I$1722,9,FALSE),"")</f>
        <v>41.475434603899998</v>
      </c>
      <c r="W40" s="14">
        <f>IFERROR(VLOOKUP($A$1&amp;'Service PJ'!$D38&amp;'Service PJ'!$B38&amp;'Service PJ'!$A38&amp;"*",'EPA_US9RT techs'!$A$2:$I$1722,9,FALSE),"")</f>
        <v>41.475434603899998</v>
      </c>
      <c r="X40" s="14">
        <f>IFERROR(VLOOKUP($A$1&amp;'Service PJ'!$D38&amp;'Service PJ'!$B38&amp;'Service PJ'!$A38&amp;"*",'EPA_US9RT techs'!$A$2:$I$1722,9,FALSE),"")</f>
        <v>41.475434603899998</v>
      </c>
      <c r="Y40" s="14">
        <f>IFERROR(VLOOKUP($A$1&amp;'Service PJ'!$D38&amp;'Service PJ'!$B38&amp;'Service PJ'!$A38&amp;"*",'EPA_US9RT techs'!$A$2:$I$1722,9,FALSE),"")</f>
        <v>41.475434603899998</v>
      </c>
      <c r="Z40" s="14">
        <f>IFERROR(VLOOKUP($A$1&amp;'Service PJ'!$D38&amp;'Service PJ'!$B38&amp;'Service PJ'!$A38&amp;"*",'EPA_US9RT techs'!$A$2:$I$1722,9,FALSE),"")</f>
        <v>41.475434603899998</v>
      </c>
      <c r="AA40" s="14">
        <f>IFERROR(VLOOKUP($A$1&amp;'Service PJ'!$D38&amp;'Service PJ'!$B38&amp;'Service PJ'!$A38&amp;"*",'EPA_US9RT techs'!$A$2:$I$1722,9,FALSE),"")</f>
        <v>41.475434603899998</v>
      </c>
      <c r="AB40" s="14">
        <f>IFERROR(VLOOKUP($A$1&amp;'Service PJ'!$D38&amp;'Service PJ'!$B38&amp;'Service PJ'!$A38&amp;"*",'EPA_US9RT techs'!$A$2:$I$1722,9,FALSE),"")</f>
        <v>41.475434603899998</v>
      </c>
      <c r="AC40" s="14">
        <f>IFERROR(VLOOKUP($A$1&amp;'Service PJ'!$D38&amp;'Service PJ'!$B38&amp;'Service PJ'!$A38&amp;"*",'EPA_US9RT techs'!$A$2:$I$1722,9,FALSE),"")</f>
        <v>41.475434603899998</v>
      </c>
      <c r="AD40" s="14">
        <f>IFERROR(VLOOKUP($A$1&amp;'Service PJ'!$D38&amp;'Service PJ'!$B38&amp;'Service PJ'!$A38&amp;"*",'EPA_US9RT techs'!$A$2:$I$1722,9,FALSE),"")</f>
        <v>41.475434603899998</v>
      </c>
      <c r="AE40" s="14">
        <f>IFERROR(VLOOKUP($A$1&amp;'Service PJ'!$D38&amp;'Service PJ'!$B38&amp;'Service PJ'!$A38&amp;"*",'EPA_US9RT techs'!$A$2:$I$1722,9,FALSE),"")</f>
        <v>41.475434603899998</v>
      </c>
      <c r="AG40" t="str">
        <f>IF(SUM(AH40:AX40)=0,"\I:",'Service PJ'!$D38&amp;"_"&amp;'Service PJ'!$E38&amp;"_"&amp;'Service PJ'!$C38)</f>
        <v>INM_PRH_ELC</v>
      </c>
      <c r="AH40" s="14">
        <f>IFERROR(VLOOKUP($AG$1&amp;'Service PJ'!$D38&amp;'Service PJ'!$B38&amp;'Service PJ'!$A38&amp;"*",'EPA_US9RT techs'!$A$2:$I$1722,9,FALSE),"")</f>
        <v>3.7327891144000001</v>
      </c>
      <c r="AI40" s="14">
        <f>IFERROR(VLOOKUP($AG$1&amp;'Service PJ'!$D38&amp;'Service PJ'!$B38&amp;'Service PJ'!$A38&amp;"*",'EPA_US9RT techs'!$A$2:$I$1722,9,FALSE),"")</f>
        <v>3.7327891144000001</v>
      </c>
      <c r="AJ40" s="14">
        <f>IFERROR(VLOOKUP($AG$1&amp;'Service PJ'!$D38&amp;'Service PJ'!$B38&amp;'Service PJ'!$A38&amp;"*",'EPA_US9RT techs'!$A$2:$I$1722,9,FALSE),"")</f>
        <v>3.7327891144000001</v>
      </c>
      <c r="AK40" s="14">
        <f>IFERROR(VLOOKUP($AG$1&amp;'Service PJ'!$D38&amp;'Service PJ'!$B38&amp;'Service PJ'!$A38&amp;"*",'EPA_US9RT techs'!$A$2:$I$1722,9,FALSE),"")</f>
        <v>3.7327891144000001</v>
      </c>
      <c r="AL40" s="14">
        <f>IFERROR(VLOOKUP($AG$1&amp;'Service PJ'!$D38&amp;'Service PJ'!$B38&amp;'Service PJ'!$A38&amp;"*",'EPA_US9RT techs'!$A$2:$I$1722,9,FALSE),"")</f>
        <v>3.7327891144000001</v>
      </c>
      <c r="AM40" s="14">
        <f>IFERROR(VLOOKUP($AG$1&amp;'Service PJ'!$D38&amp;'Service PJ'!$B38&amp;'Service PJ'!$A38&amp;"*",'EPA_US9RT techs'!$A$2:$I$1722,9,FALSE),"")</f>
        <v>3.7327891144000001</v>
      </c>
      <c r="AN40" s="14">
        <f>IFERROR(VLOOKUP($AG$1&amp;'Service PJ'!$D38&amp;'Service PJ'!$B38&amp;'Service PJ'!$A38&amp;"*",'EPA_US9RT techs'!$A$2:$I$1722,9,FALSE),"")</f>
        <v>3.7327891144000001</v>
      </c>
      <c r="AO40" s="14">
        <f>IFERROR(VLOOKUP($AG$1&amp;'Service PJ'!$D38&amp;'Service PJ'!$B38&amp;'Service PJ'!$A38&amp;"*",'EPA_US9RT techs'!$A$2:$I$1722,9,FALSE),"")</f>
        <v>3.7327891144000001</v>
      </c>
      <c r="AP40" s="14">
        <f>IFERROR(VLOOKUP($AG$1&amp;'Service PJ'!$D38&amp;'Service PJ'!$B38&amp;'Service PJ'!$A38&amp;"*",'EPA_US9RT techs'!$A$2:$I$1722,9,FALSE),"")</f>
        <v>3.7327891144000001</v>
      </c>
      <c r="AQ40" s="14">
        <f>IFERROR(VLOOKUP($AG$1&amp;'Service PJ'!$D38&amp;'Service PJ'!$B38&amp;'Service PJ'!$A38&amp;"*",'EPA_US9RT techs'!$A$2:$I$1722,9,FALSE),"")</f>
        <v>3.7327891144000001</v>
      </c>
      <c r="AR40" s="14">
        <f>IFERROR(VLOOKUP($AG$1&amp;'Service PJ'!$D38&amp;'Service PJ'!$B38&amp;'Service PJ'!$A38&amp;"*",'EPA_US9RT techs'!$A$2:$I$1722,9,FALSE),"")</f>
        <v>3.7327891144000001</v>
      </c>
      <c r="AS40" s="14">
        <f>IFERROR(VLOOKUP($AG$1&amp;'Service PJ'!$D38&amp;'Service PJ'!$B38&amp;'Service PJ'!$A38&amp;"*",'EPA_US9RT techs'!$A$2:$I$1722,9,FALSE),"")</f>
        <v>3.7327891144000001</v>
      </c>
      <c r="AT40" s="14">
        <f>IFERROR(VLOOKUP($AG$1&amp;'Service PJ'!$D38&amp;'Service PJ'!$B38&amp;'Service PJ'!$A38&amp;"*",'EPA_US9RT techs'!$A$2:$I$1722,9,FALSE),"")</f>
        <v>3.7327891144000001</v>
      </c>
      <c r="AU40" s="14">
        <f>IFERROR(VLOOKUP($AG$1&amp;'Service PJ'!$D38&amp;'Service PJ'!$B38&amp;'Service PJ'!$A38&amp;"*",'EPA_US9RT techs'!$A$2:$I$1722,9,FALSE),"")</f>
        <v>3.7327891144000001</v>
      </c>
      <c r="AV40" s="14">
        <f>IFERROR(VLOOKUP($AG$1&amp;'Service PJ'!$D38&amp;'Service PJ'!$B38&amp;'Service PJ'!$A38&amp;"*",'EPA_US9RT techs'!$A$2:$I$1722,9,FALSE),"")</f>
        <v>3.7327891144000001</v>
      </c>
      <c r="AW40" s="14">
        <f>IFERROR(VLOOKUP($AG$1&amp;'Service PJ'!$D38&amp;'Service PJ'!$B38&amp;'Service PJ'!$A38&amp;"*",'EPA_US9RT techs'!$A$2:$I$1722,9,FALSE),"")</f>
        <v>3.7327891144000001</v>
      </c>
      <c r="AX40" s="14">
        <f>IFERROR(VLOOKUP($AG$1&amp;'Service PJ'!$D38&amp;'Service PJ'!$B38&amp;'Service PJ'!$A38&amp;"*",'EPA_US9RT techs'!$A$2:$I$1722,9,FALSE),"")</f>
        <v>3.7327891144000001</v>
      </c>
      <c r="AY40" s="14">
        <f>IFERROR(VLOOKUP($AG$1&amp;'Service PJ'!$D38&amp;'Service PJ'!$B38&amp;'Service PJ'!$A38&amp;"*",'EPA_US9RT techs'!$A$2:$I$1722,9,FALSE),"")</f>
        <v>3.7327891144000001</v>
      </c>
      <c r="AZ40" s="14">
        <f>IFERROR(VLOOKUP($AG$1&amp;'Service PJ'!$D38&amp;'Service PJ'!$B38&amp;'Service PJ'!$A38&amp;"*",'EPA_US9RT techs'!$A$2:$I$1722,9,FALSE),"")</f>
        <v>3.7327891144000001</v>
      </c>
      <c r="BA40" s="14">
        <f>IFERROR(VLOOKUP($AG$1&amp;'Service PJ'!$D38&amp;'Service PJ'!$B38&amp;'Service PJ'!$A38&amp;"*",'EPA_US9RT techs'!$A$2:$I$1722,9,FALSE),"")</f>
        <v>3.7327891144000001</v>
      </c>
      <c r="BB40" s="14">
        <f>IFERROR(VLOOKUP($AG$1&amp;'Service PJ'!$D38&amp;'Service PJ'!$B38&amp;'Service PJ'!$A38&amp;"*",'EPA_US9RT techs'!$A$2:$I$1722,9,FALSE),"")</f>
        <v>3.7327891144000001</v>
      </c>
      <c r="BC40" s="14">
        <f>IFERROR(VLOOKUP($AG$1&amp;'Service PJ'!$D38&amp;'Service PJ'!$B38&amp;'Service PJ'!$A38&amp;"*",'EPA_US9RT techs'!$A$2:$I$1722,9,FALSE),"")</f>
        <v>3.7327891144000001</v>
      </c>
      <c r="BD40" s="14">
        <f>IFERROR(VLOOKUP($AG$1&amp;'Service PJ'!$D38&amp;'Service PJ'!$B38&amp;'Service PJ'!$A38&amp;"*",'EPA_US9RT techs'!$A$2:$I$1722,9,FALSE),"")</f>
        <v>3.7327891144000001</v>
      </c>
      <c r="BE40" s="14">
        <f>IFERROR(VLOOKUP($AG$1&amp;'Service PJ'!$D38&amp;'Service PJ'!$B38&amp;'Service PJ'!$A38&amp;"*",'EPA_US9RT techs'!$A$2:$I$1722,9,FALSE),"")</f>
        <v>3.7327891144000001</v>
      </c>
      <c r="BF40" s="14">
        <f>IFERROR(VLOOKUP($AG$1&amp;'Service PJ'!$D38&amp;'Service PJ'!$B38&amp;'Service PJ'!$A38&amp;"*",'EPA_US9RT techs'!$A$2:$I$1722,9,FALSE),"")</f>
        <v>3.7327891144000001</v>
      </c>
      <c r="BG40" s="14">
        <f>IFERROR(VLOOKUP($AG$1&amp;'Service PJ'!$D38&amp;'Service PJ'!$B38&amp;'Service PJ'!$A38&amp;"*",'EPA_US9RT techs'!$A$2:$I$1722,9,FALSE),"")</f>
        <v>3.7327891144000001</v>
      </c>
      <c r="BH40" s="14">
        <f>IFERROR(VLOOKUP($AG$1&amp;'Service PJ'!$D38&amp;'Service PJ'!$B38&amp;'Service PJ'!$A38&amp;"*",'EPA_US9RT techs'!$A$2:$I$1722,9,FALSE),"")</f>
        <v>3.7327891144000001</v>
      </c>
      <c r="BI40" s="14">
        <f>IFERROR(VLOOKUP($AG$1&amp;'Service PJ'!$D38&amp;'Service PJ'!$B38&amp;'Service PJ'!$A38&amp;"*",'EPA_US9RT techs'!$A$2:$I$1722,9,FALSE),"")</f>
        <v>3.7327891144000001</v>
      </c>
      <c r="BJ40" s="14">
        <f>IFERROR(VLOOKUP($AG$1&amp;'Service PJ'!$D38&amp;'Service PJ'!$B38&amp;'Service PJ'!$A38&amp;"*",'EPA_US9RT techs'!$A$2:$I$1722,9,FALSE),"")</f>
        <v>3.7327891144000001</v>
      </c>
      <c r="BK40" s="14">
        <f>IFERROR(VLOOKUP($AG$1&amp;'Service PJ'!$D38&amp;'Service PJ'!$B38&amp;'Service PJ'!$A38&amp;"*",'EPA_US9RT techs'!$A$2:$I$1722,9,FALSE),"")</f>
        <v>3.7327891144000001</v>
      </c>
      <c r="BM40" t="str">
        <f>IF(SUM(BN40:CD40)=0,"\I:",'Service PJ'!$D38&amp;"_"&amp;'Service PJ'!$E38&amp;"_"&amp;'Service PJ'!$C38)</f>
        <v>\I:</v>
      </c>
      <c r="BN40" s="14" t="str">
        <f>IFERROR(VLOOKUP($BM$1&amp;'Service PJ'!$D38&amp;'Service PJ'!$B38&amp;'Service PJ'!$A38&amp;"*",'EPA_US9RT techs'!$A$2:$I$1722,9,FALSE),"")</f>
        <v/>
      </c>
      <c r="BO40" s="14" t="str">
        <f>IFERROR(VLOOKUP($BM$1&amp;'Service PJ'!$D38&amp;'Service PJ'!$B38&amp;'Service PJ'!$A38&amp;"*",'EPA_US9RT techs'!$A$2:$I$1722,9,FALSE),"")</f>
        <v/>
      </c>
      <c r="BP40" s="14" t="str">
        <f>IFERROR(VLOOKUP($BM$1&amp;'Service PJ'!$D38&amp;'Service PJ'!$B38&amp;'Service PJ'!$A38&amp;"*",'EPA_US9RT techs'!$A$2:$I$1722,9,FALSE),"")</f>
        <v/>
      </c>
      <c r="BQ40" s="14" t="str">
        <f>IFERROR(VLOOKUP($BM$1&amp;'Service PJ'!$D38&amp;'Service PJ'!$B38&amp;'Service PJ'!$A38&amp;"*",'EPA_US9RT techs'!$A$2:$I$1722,9,FALSE),"")</f>
        <v/>
      </c>
      <c r="BR40" s="14" t="str">
        <f>IFERROR(VLOOKUP($BM$1&amp;'Service PJ'!$D38&amp;'Service PJ'!$B38&amp;'Service PJ'!$A38&amp;"*",'EPA_US9RT techs'!$A$2:$I$1722,9,FALSE),"")</f>
        <v/>
      </c>
      <c r="BS40" s="14" t="str">
        <f>IFERROR(VLOOKUP($BM$1&amp;'Service PJ'!$D38&amp;'Service PJ'!$B38&amp;'Service PJ'!$A38&amp;"*",'EPA_US9RT techs'!$A$2:$I$1722,9,FALSE),"")</f>
        <v/>
      </c>
      <c r="BT40" s="14" t="str">
        <f>IFERROR(VLOOKUP($BM$1&amp;'Service PJ'!$D38&amp;'Service PJ'!$B38&amp;'Service PJ'!$A38&amp;"*",'EPA_US9RT techs'!$A$2:$I$1722,9,FALSE),"")</f>
        <v/>
      </c>
      <c r="BU40" s="14" t="str">
        <f>IFERROR(VLOOKUP($BM$1&amp;'Service PJ'!$D38&amp;'Service PJ'!$B38&amp;'Service PJ'!$A38&amp;"*",'EPA_US9RT techs'!$A$2:$I$1722,9,FALSE),"")</f>
        <v/>
      </c>
      <c r="BV40" s="14" t="str">
        <f>IFERROR(VLOOKUP($BM$1&amp;'Service PJ'!$D38&amp;'Service PJ'!$B38&amp;'Service PJ'!$A38&amp;"*",'EPA_US9RT techs'!$A$2:$I$1722,9,FALSE),"")</f>
        <v/>
      </c>
      <c r="BW40" s="14" t="str">
        <f>IFERROR(VLOOKUP($BM$1&amp;'Service PJ'!$D38&amp;'Service PJ'!$B38&amp;'Service PJ'!$A38&amp;"*",'EPA_US9RT techs'!$A$2:$I$1722,9,FALSE),"")</f>
        <v/>
      </c>
      <c r="BX40" s="14" t="str">
        <f>IFERROR(VLOOKUP($BM$1&amp;'Service PJ'!$D38&amp;'Service PJ'!$B38&amp;'Service PJ'!$A38&amp;"*",'EPA_US9RT techs'!$A$2:$I$1722,9,FALSE),"")</f>
        <v/>
      </c>
      <c r="BY40" s="14" t="str">
        <f>IFERROR(VLOOKUP($BM$1&amp;'Service PJ'!$D38&amp;'Service PJ'!$B38&amp;'Service PJ'!$A38&amp;"*",'EPA_US9RT techs'!$A$2:$I$1722,9,FALSE),"")</f>
        <v/>
      </c>
      <c r="BZ40" s="14" t="str">
        <f>IFERROR(VLOOKUP($BM$1&amp;'Service PJ'!$D38&amp;'Service PJ'!$B38&amp;'Service PJ'!$A38&amp;"*",'EPA_US9RT techs'!$A$2:$I$1722,9,FALSE),"")</f>
        <v/>
      </c>
      <c r="CA40" s="14" t="str">
        <f>IFERROR(VLOOKUP($BM$1&amp;'Service PJ'!$D38&amp;'Service PJ'!$B38&amp;'Service PJ'!$A38&amp;"*",'EPA_US9RT techs'!$A$2:$I$1722,9,FALSE),"")</f>
        <v/>
      </c>
      <c r="CB40" s="14" t="str">
        <f>IFERROR(VLOOKUP($BM$1&amp;'Service PJ'!$D38&amp;'Service PJ'!$B38&amp;'Service PJ'!$A38&amp;"*",'EPA_US9RT techs'!$A$2:$I$1722,9,FALSE),"")</f>
        <v/>
      </c>
      <c r="CC40" s="14" t="str">
        <f>IFERROR(VLOOKUP($BM$1&amp;'Service PJ'!$D38&amp;'Service PJ'!$B38&amp;'Service PJ'!$A38&amp;"*",'EPA_US9RT techs'!$A$2:$I$1722,9,FALSE),"")</f>
        <v/>
      </c>
      <c r="CD40" s="14" t="str">
        <f>IFERROR(VLOOKUP($BM$1&amp;'Service PJ'!$D38&amp;'Service PJ'!$B38&amp;'Service PJ'!$A38&amp;"*",'EPA_US9RT techs'!$A$2:$I$1722,9,FALSE),"")</f>
        <v/>
      </c>
      <c r="CE40" s="14" t="str">
        <f>IFERROR(VLOOKUP($BM$1&amp;'Service PJ'!$D38&amp;'Service PJ'!$B38&amp;'Service PJ'!$A38&amp;"*",'EPA_US9RT techs'!$A$2:$I$1722,9,FALSE),"")</f>
        <v/>
      </c>
      <c r="CF40" s="14" t="str">
        <f>IFERROR(VLOOKUP($BM$1&amp;'Service PJ'!$D38&amp;'Service PJ'!$B38&amp;'Service PJ'!$A38&amp;"*",'EPA_US9RT techs'!$A$2:$I$1722,9,FALSE),"")</f>
        <v/>
      </c>
      <c r="CG40" s="14" t="str">
        <f>IFERROR(VLOOKUP($BM$1&amp;'Service PJ'!$D38&amp;'Service PJ'!$B38&amp;'Service PJ'!$A38&amp;"*",'EPA_US9RT techs'!$A$2:$I$1722,9,FALSE),"")</f>
        <v/>
      </c>
      <c r="CH40" s="14" t="str">
        <f>IFERROR(VLOOKUP($BM$1&amp;'Service PJ'!$D38&amp;'Service PJ'!$B38&amp;'Service PJ'!$A38&amp;"*",'EPA_US9RT techs'!$A$2:$I$1722,9,FALSE),"")</f>
        <v/>
      </c>
      <c r="CI40" s="14" t="str">
        <f>IFERROR(VLOOKUP($BM$1&amp;'Service PJ'!$D38&amp;'Service PJ'!$B38&amp;'Service PJ'!$A38&amp;"*",'EPA_US9RT techs'!$A$2:$I$1722,9,FALSE),"")</f>
        <v/>
      </c>
      <c r="CJ40" s="14" t="str">
        <f>IFERROR(VLOOKUP($BM$1&amp;'Service PJ'!$D38&amp;'Service PJ'!$B38&amp;'Service PJ'!$A38&amp;"*",'EPA_US9RT techs'!$A$2:$I$1722,9,FALSE),"")</f>
        <v/>
      </c>
      <c r="CK40" s="14" t="str">
        <f>IFERROR(VLOOKUP($BM$1&amp;'Service PJ'!$D38&amp;'Service PJ'!$B38&amp;'Service PJ'!$A38&amp;"*",'EPA_US9RT techs'!$A$2:$I$1722,9,FALSE),"")</f>
        <v/>
      </c>
      <c r="CL40" s="14" t="str">
        <f>IFERROR(VLOOKUP($BM$1&amp;'Service PJ'!$D38&amp;'Service PJ'!$B38&amp;'Service PJ'!$A38&amp;"*",'EPA_US9RT techs'!$A$2:$I$1722,9,FALSE),"")</f>
        <v/>
      </c>
      <c r="CM40" s="14" t="str">
        <f>IFERROR(VLOOKUP($BM$1&amp;'Service PJ'!$D38&amp;'Service PJ'!$B38&amp;'Service PJ'!$A38&amp;"*",'EPA_US9RT techs'!$A$2:$I$1722,9,FALSE),"")</f>
        <v/>
      </c>
      <c r="CN40" s="14" t="str">
        <f>IFERROR(VLOOKUP($BM$1&amp;'Service PJ'!$D38&amp;'Service PJ'!$B38&amp;'Service PJ'!$A38&amp;"*",'EPA_US9RT techs'!$A$2:$I$1722,9,FALSE),"")</f>
        <v/>
      </c>
      <c r="CO40" s="14" t="str">
        <f>IFERROR(VLOOKUP($BM$1&amp;'Service PJ'!$D38&amp;'Service PJ'!$B38&amp;'Service PJ'!$A38&amp;"*",'EPA_US9RT techs'!$A$2:$I$1722,9,FALSE),"")</f>
        <v/>
      </c>
      <c r="CP40" s="14" t="str">
        <f>IFERROR(VLOOKUP($BM$1&amp;'Service PJ'!$D38&amp;'Service PJ'!$B38&amp;'Service PJ'!$A38&amp;"*",'EPA_US9RT techs'!$A$2:$I$1722,9,FALSE),"")</f>
        <v/>
      </c>
      <c r="CQ40" s="14" t="str">
        <f>IFERROR(VLOOKUP($BM$1&amp;'Service PJ'!$D38&amp;'Service PJ'!$B38&amp;'Service PJ'!$A38&amp;"*",'EPA_US9RT techs'!$A$2:$I$1722,9,FALSE),"")</f>
        <v/>
      </c>
      <c r="CS40" t="str">
        <f>IF(SUM(CT40:DJ40)=0,"\I:",'Service PJ'!$D38&amp;"_"&amp;'Service PJ'!$E38&amp;"_"&amp;'Service PJ'!$C38)</f>
        <v>INM_PRH_ELC</v>
      </c>
      <c r="CT40" s="2">
        <f>IFERROR(VLOOKUP($CS$1&amp;'Service PJ'!$D38&amp;'Service PJ'!$B38&amp;'Service PJ'!$A38&amp;"*",'EPA_US9RT techs'!$A$2:$I$1722,9,FALSE),"")</f>
        <v>30</v>
      </c>
      <c r="CU40" s="2">
        <f>IFERROR(VLOOKUP($CS$1&amp;'Service PJ'!$D38&amp;'Service PJ'!$B38&amp;'Service PJ'!$A38&amp;"*",'EPA_US9RT techs'!$A$2:$I$1722,9,FALSE),"")</f>
        <v>30</v>
      </c>
      <c r="CV40" s="2">
        <f>IFERROR(VLOOKUP($CS$1&amp;'Service PJ'!$D38&amp;'Service PJ'!$B38&amp;'Service PJ'!$A38&amp;"*",'EPA_US9RT techs'!$A$2:$I$1722,9,FALSE),"")</f>
        <v>30</v>
      </c>
      <c r="CW40" s="2">
        <f>IFERROR(VLOOKUP($CS$1&amp;'Service PJ'!$D38&amp;'Service PJ'!$B38&amp;'Service PJ'!$A38&amp;"*",'EPA_US9RT techs'!$A$2:$I$1722,9,FALSE),"")</f>
        <v>30</v>
      </c>
      <c r="CX40" s="2">
        <f>IFERROR(VLOOKUP($CS$1&amp;'Service PJ'!$D38&amp;'Service PJ'!$B38&amp;'Service PJ'!$A38&amp;"*",'EPA_US9RT techs'!$A$2:$I$1722,9,FALSE),"")</f>
        <v>30</v>
      </c>
      <c r="CY40" s="2">
        <f>IFERROR(VLOOKUP($CS$1&amp;'Service PJ'!$D38&amp;'Service PJ'!$B38&amp;'Service PJ'!$A38&amp;"*",'EPA_US9RT techs'!$A$2:$I$1722,9,FALSE),"")</f>
        <v>30</v>
      </c>
      <c r="CZ40" s="2">
        <f>IFERROR(VLOOKUP($CS$1&amp;'Service PJ'!$D38&amp;'Service PJ'!$B38&amp;'Service PJ'!$A38&amp;"*",'EPA_US9RT techs'!$A$2:$I$1722,9,FALSE),"")</f>
        <v>30</v>
      </c>
      <c r="DA40" s="2">
        <f>IFERROR(VLOOKUP($CS$1&amp;'Service PJ'!$D38&amp;'Service PJ'!$B38&amp;'Service PJ'!$A38&amp;"*",'EPA_US9RT techs'!$A$2:$I$1722,9,FALSE),"")</f>
        <v>30</v>
      </c>
      <c r="DB40" s="2">
        <f>IFERROR(VLOOKUP($CS$1&amp;'Service PJ'!$D38&amp;'Service PJ'!$B38&amp;'Service PJ'!$A38&amp;"*",'EPA_US9RT techs'!$A$2:$I$1722,9,FALSE),"")</f>
        <v>30</v>
      </c>
      <c r="DC40" s="2">
        <f>IFERROR(VLOOKUP($CS$1&amp;'Service PJ'!$D38&amp;'Service PJ'!$B38&amp;'Service PJ'!$A38&amp;"*",'EPA_US9RT techs'!$A$2:$I$1722,9,FALSE),"")</f>
        <v>30</v>
      </c>
      <c r="DD40" s="2">
        <f>IFERROR(VLOOKUP($CS$1&amp;'Service PJ'!$D38&amp;'Service PJ'!$B38&amp;'Service PJ'!$A38&amp;"*",'EPA_US9RT techs'!$A$2:$I$1722,9,FALSE),"")</f>
        <v>30</v>
      </c>
      <c r="DE40" s="2">
        <f>IFERROR(VLOOKUP($CS$1&amp;'Service PJ'!$D38&amp;'Service PJ'!$B38&amp;'Service PJ'!$A38&amp;"*",'EPA_US9RT techs'!$A$2:$I$1722,9,FALSE),"")</f>
        <v>30</v>
      </c>
      <c r="DF40" s="2">
        <f>IFERROR(VLOOKUP($CS$1&amp;'Service PJ'!$D38&amp;'Service PJ'!$B38&amp;'Service PJ'!$A38&amp;"*",'EPA_US9RT techs'!$A$2:$I$1722,9,FALSE),"")</f>
        <v>30</v>
      </c>
      <c r="DG40" s="2">
        <f>IFERROR(VLOOKUP($CS$1&amp;'Service PJ'!$D38&amp;'Service PJ'!$B38&amp;'Service PJ'!$A38&amp;"*",'EPA_US9RT techs'!$A$2:$I$1722,9,FALSE),"")</f>
        <v>30</v>
      </c>
      <c r="DH40" s="2">
        <f>IFERROR(VLOOKUP($CS$1&amp;'Service PJ'!$D38&amp;'Service PJ'!$B38&amp;'Service PJ'!$A38&amp;"*",'EPA_US9RT techs'!$A$2:$I$1722,9,FALSE),"")</f>
        <v>30</v>
      </c>
      <c r="DI40" s="2">
        <f>IFERROR(VLOOKUP($CS$1&amp;'Service PJ'!$D38&amp;'Service PJ'!$B38&amp;'Service PJ'!$A38&amp;"*",'EPA_US9RT techs'!$A$2:$I$1722,9,FALSE),"")</f>
        <v>30</v>
      </c>
      <c r="DJ40" s="2">
        <f>IFERROR(VLOOKUP($CS$1&amp;'Service PJ'!$D38&amp;'Service PJ'!$B38&amp;'Service PJ'!$A38&amp;"*",'EPA_US9RT techs'!$A$2:$I$1722,9,FALSE),"")</f>
        <v>30</v>
      </c>
      <c r="DK40" s="2">
        <f>IFERROR(VLOOKUP($CS$1&amp;'Service PJ'!$D38&amp;'Service PJ'!$B38&amp;'Service PJ'!$A38&amp;"*",'EPA_US9RT techs'!$A$2:$I$1722,9,FALSE),"")</f>
        <v>30</v>
      </c>
      <c r="DL40" s="2">
        <f>IFERROR(VLOOKUP($CS$1&amp;'Service PJ'!$D38&amp;'Service PJ'!$B38&amp;'Service PJ'!$A38&amp;"*",'EPA_US9RT techs'!$A$2:$I$1722,9,FALSE),"")</f>
        <v>30</v>
      </c>
      <c r="DM40" s="2">
        <f>IFERROR(VLOOKUP($CS$1&amp;'Service PJ'!$D38&amp;'Service PJ'!$B38&amp;'Service PJ'!$A38&amp;"*",'EPA_US9RT techs'!$A$2:$I$1722,9,FALSE),"")</f>
        <v>30</v>
      </c>
      <c r="DN40" s="2">
        <f>IFERROR(VLOOKUP($CS$1&amp;'Service PJ'!$D38&amp;'Service PJ'!$B38&amp;'Service PJ'!$A38&amp;"*",'EPA_US9RT techs'!$A$2:$I$1722,9,FALSE),"")</f>
        <v>30</v>
      </c>
      <c r="DO40" s="2">
        <f>IFERROR(VLOOKUP($CS$1&amp;'Service PJ'!$D38&amp;'Service PJ'!$B38&amp;'Service PJ'!$A38&amp;"*",'EPA_US9RT techs'!$A$2:$I$1722,9,FALSE),"")</f>
        <v>30</v>
      </c>
      <c r="DP40" s="2">
        <f>IFERROR(VLOOKUP($CS$1&amp;'Service PJ'!$D38&amp;'Service PJ'!$B38&amp;'Service PJ'!$A38&amp;"*",'EPA_US9RT techs'!$A$2:$I$1722,9,FALSE),"")</f>
        <v>30</v>
      </c>
      <c r="DQ40" s="2">
        <f>IFERROR(VLOOKUP($CS$1&amp;'Service PJ'!$D38&amp;'Service PJ'!$B38&amp;'Service PJ'!$A38&amp;"*",'EPA_US9RT techs'!$A$2:$I$1722,9,FALSE),"")</f>
        <v>30</v>
      </c>
      <c r="DR40" s="2">
        <f>IFERROR(VLOOKUP($CS$1&amp;'Service PJ'!$D38&amp;'Service PJ'!$B38&amp;'Service PJ'!$A38&amp;"*",'EPA_US9RT techs'!$A$2:$I$1722,9,FALSE),"")</f>
        <v>30</v>
      </c>
      <c r="DS40" s="2">
        <f>IFERROR(VLOOKUP($CS$1&amp;'Service PJ'!$D38&amp;'Service PJ'!$B38&amp;'Service PJ'!$A38&amp;"*",'EPA_US9RT techs'!$A$2:$I$1722,9,FALSE),"")</f>
        <v>30</v>
      </c>
      <c r="DT40" s="2">
        <f>IFERROR(VLOOKUP($CS$1&amp;'Service PJ'!$D38&amp;'Service PJ'!$B38&amp;'Service PJ'!$A38&amp;"*",'EPA_US9RT techs'!$A$2:$I$1722,9,FALSE),"")</f>
        <v>30</v>
      </c>
      <c r="DU40" s="2">
        <f>IFERROR(VLOOKUP($CS$1&amp;'Service PJ'!$D38&amp;'Service PJ'!$B38&amp;'Service PJ'!$A38&amp;"*",'EPA_US9RT techs'!$A$2:$I$1722,9,FALSE),"")</f>
        <v>30</v>
      </c>
      <c r="DV40" s="2">
        <f>IFERROR(VLOOKUP($CS$1&amp;'Service PJ'!$D38&amp;'Service PJ'!$B38&amp;'Service PJ'!$A38&amp;"*",'EPA_US9RT techs'!$A$2:$I$1722,9,FALSE),"")</f>
        <v>30</v>
      </c>
      <c r="DW40" s="2">
        <f>IFERROR(VLOOKUP($CS$1&amp;'Service PJ'!$D38&amp;'Service PJ'!$B38&amp;'Service PJ'!$A38&amp;"*",'EPA_US9RT techs'!$A$2:$I$1722,9,FALSE),"")</f>
        <v>30</v>
      </c>
    </row>
    <row r="41" spans="1:127" x14ac:dyDescent="0.45">
      <c r="A41" t="str">
        <f>IF(SUM(B41:R41)=0,"\I:",'Service PJ'!$D39&amp;"_"&amp;'Service PJ'!$E39&amp;"_"&amp;'Service PJ'!$C39)</f>
        <v>\I:</v>
      </c>
      <c r="B41" s="14" t="str">
        <f>IFERROR(VLOOKUP($A$1&amp;'Service PJ'!$D39&amp;'Service PJ'!$B39&amp;'Service PJ'!$A39&amp;"*",'EPA_US9RT techs'!$A$2:$I$1722,9,FALSE),"")</f>
        <v/>
      </c>
      <c r="C41" s="14" t="str">
        <f>IFERROR(VLOOKUP($A$1&amp;'Service PJ'!$D39&amp;'Service PJ'!$B39&amp;'Service PJ'!$A39&amp;"*",'EPA_US9RT techs'!$A$2:$I$1722,9,FALSE),"")</f>
        <v/>
      </c>
      <c r="D41" s="14" t="str">
        <f>IFERROR(VLOOKUP($A$1&amp;'Service PJ'!$D39&amp;'Service PJ'!$B39&amp;'Service PJ'!$A39&amp;"*",'EPA_US9RT techs'!$A$2:$I$1722,9,FALSE),"")</f>
        <v/>
      </c>
      <c r="E41" s="14" t="str">
        <f>IFERROR(VLOOKUP($A$1&amp;'Service PJ'!$D39&amp;'Service PJ'!$B39&amp;'Service PJ'!$A39&amp;"*",'EPA_US9RT techs'!$A$2:$I$1722,9,FALSE),"")</f>
        <v/>
      </c>
      <c r="F41" s="14" t="str">
        <f>IFERROR(VLOOKUP($A$1&amp;'Service PJ'!$D39&amp;'Service PJ'!$B39&amp;'Service PJ'!$A39&amp;"*",'EPA_US9RT techs'!$A$2:$I$1722,9,FALSE),"")</f>
        <v/>
      </c>
      <c r="G41" s="14" t="str">
        <f>IFERROR(VLOOKUP($A$1&amp;'Service PJ'!$D39&amp;'Service PJ'!$B39&amp;'Service PJ'!$A39&amp;"*",'EPA_US9RT techs'!$A$2:$I$1722,9,FALSE),"")</f>
        <v/>
      </c>
      <c r="H41" s="14" t="str">
        <f>IFERROR(VLOOKUP($A$1&amp;'Service PJ'!$D39&amp;'Service PJ'!$B39&amp;'Service PJ'!$A39&amp;"*",'EPA_US9RT techs'!$A$2:$I$1722,9,FALSE),"")</f>
        <v/>
      </c>
      <c r="I41" s="14" t="str">
        <f>IFERROR(VLOOKUP($A$1&amp;'Service PJ'!$D39&amp;'Service PJ'!$B39&amp;'Service PJ'!$A39&amp;"*",'EPA_US9RT techs'!$A$2:$I$1722,9,FALSE),"")</f>
        <v/>
      </c>
      <c r="J41" s="14" t="str">
        <f>IFERROR(VLOOKUP($A$1&amp;'Service PJ'!$D39&amp;'Service PJ'!$B39&amp;'Service PJ'!$A39&amp;"*",'EPA_US9RT techs'!$A$2:$I$1722,9,FALSE),"")</f>
        <v/>
      </c>
      <c r="K41" s="14" t="str">
        <f>IFERROR(VLOOKUP($A$1&amp;'Service PJ'!$D39&amp;'Service PJ'!$B39&amp;'Service PJ'!$A39&amp;"*",'EPA_US9RT techs'!$A$2:$I$1722,9,FALSE),"")</f>
        <v/>
      </c>
      <c r="L41" s="14" t="str">
        <f>IFERROR(VLOOKUP($A$1&amp;'Service PJ'!$D39&amp;'Service PJ'!$B39&amp;'Service PJ'!$A39&amp;"*",'EPA_US9RT techs'!$A$2:$I$1722,9,FALSE),"")</f>
        <v/>
      </c>
      <c r="M41" s="14" t="str">
        <f>IFERROR(VLOOKUP($A$1&amp;'Service PJ'!$D39&amp;'Service PJ'!$B39&amp;'Service PJ'!$A39&amp;"*",'EPA_US9RT techs'!$A$2:$I$1722,9,FALSE),"")</f>
        <v/>
      </c>
      <c r="N41" s="14" t="str">
        <f>IFERROR(VLOOKUP($A$1&amp;'Service PJ'!$D39&amp;'Service PJ'!$B39&amp;'Service PJ'!$A39&amp;"*",'EPA_US9RT techs'!$A$2:$I$1722,9,FALSE),"")</f>
        <v/>
      </c>
      <c r="O41" s="14" t="str">
        <f>IFERROR(VLOOKUP($A$1&amp;'Service PJ'!$D39&amp;'Service PJ'!$B39&amp;'Service PJ'!$A39&amp;"*",'EPA_US9RT techs'!$A$2:$I$1722,9,FALSE),"")</f>
        <v/>
      </c>
      <c r="P41" s="14" t="str">
        <f>IFERROR(VLOOKUP($A$1&amp;'Service PJ'!$D39&amp;'Service PJ'!$B39&amp;'Service PJ'!$A39&amp;"*",'EPA_US9RT techs'!$A$2:$I$1722,9,FALSE),"")</f>
        <v/>
      </c>
      <c r="Q41" s="14" t="str">
        <f>IFERROR(VLOOKUP($A$1&amp;'Service PJ'!$D39&amp;'Service PJ'!$B39&amp;'Service PJ'!$A39&amp;"*",'EPA_US9RT techs'!$A$2:$I$1722,9,FALSE),"")</f>
        <v/>
      </c>
      <c r="R41" s="14" t="str">
        <f>IFERROR(VLOOKUP($A$1&amp;'Service PJ'!$D39&amp;'Service PJ'!$B39&amp;'Service PJ'!$A39&amp;"*",'EPA_US9RT techs'!$A$2:$I$1722,9,FALSE),"")</f>
        <v/>
      </c>
      <c r="S41" s="14" t="str">
        <f>IFERROR(VLOOKUP($A$1&amp;'Service PJ'!$D39&amp;'Service PJ'!$B39&amp;'Service PJ'!$A39&amp;"*",'EPA_US9RT techs'!$A$2:$I$1722,9,FALSE),"")</f>
        <v/>
      </c>
      <c r="T41" s="14" t="str">
        <f>IFERROR(VLOOKUP($A$1&amp;'Service PJ'!$D39&amp;'Service PJ'!$B39&amp;'Service PJ'!$A39&amp;"*",'EPA_US9RT techs'!$A$2:$I$1722,9,FALSE),"")</f>
        <v/>
      </c>
      <c r="U41" s="14" t="str">
        <f>IFERROR(VLOOKUP($A$1&amp;'Service PJ'!$D39&amp;'Service PJ'!$B39&amp;'Service PJ'!$A39&amp;"*",'EPA_US9RT techs'!$A$2:$I$1722,9,FALSE),"")</f>
        <v/>
      </c>
      <c r="V41" s="14" t="str">
        <f>IFERROR(VLOOKUP($A$1&amp;'Service PJ'!$D39&amp;'Service PJ'!$B39&amp;'Service PJ'!$A39&amp;"*",'EPA_US9RT techs'!$A$2:$I$1722,9,FALSE),"")</f>
        <v/>
      </c>
      <c r="W41" s="14" t="str">
        <f>IFERROR(VLOOKUP($A$1&amp;'Service PJ'!$D39&amp;'Service PJ'!$B39&amp;'Service PJ'!$A39&amp;"*",'EPA_US9RT techs'!$A$2:$I$1722,9,FALSE),"")</f>
        <v/>
      </c>
      <c r="X41" s="14" t="str">
        <f>IFERROR(VLOOKUP($A$1&amp;'Service PJ'!$D39&amp;'Service PJ'!$B39&amp;'Service PJ'!$A39&amp;"*",'EPA_US9RT techs'!$A$2:$I$1722,9,FALSE),"")</f>
        <v/>
      </c>
      <c r="Y41" s="14" t="str">
        <f>IFERROR(VLOOKUP($A$1&amp;'Service PJ'!$D39&amp;'Service PJ'!$B39&amp;'Service PJ'!$A39&amp;"*",'EPA_US9RT techs'!$A$2:$I$1722,9,FALSE),"")</f>
        <v/>
      </c>
      <c r="Z41" s="14" t="str">
        <f>IFERROR(VLOOKUP($A$1&amp;'Service PJ'!$D39&amp;'Service PJ'!$B39&amp;'Service PJ'!$A39&amp;"*",'EPA_US9RT techs'!$A$2:$I$1722,9,FALSE),"")</f>
        <v/>
      </c>
      <c r="AA41" s="14" t="str">
        <f>IFERROR(VLOOKUP($A$1&amp;'Service PJ'!$D39&amp;'Service PJ'!$B39&amp;'Service PJ'!$A39&amp;"*",'EPA_US9RT techs'!$A$2:$I$1722,9,FALSE),"")</f>
        <v/>
      </c>
      <c r="AB41" s="14" t="str">
        <f>IFERROR(VLOOKUP($A$1&amp;'Service PJ'!$D39&amp;'Service PJ'!$B39&amp;'Service PJ'!$A39&amp;"*",'EPA_US9RT techs'!$A$2:$I$1722,9,FALSE),"")</f>
        <v/>
      </c>
      <c r="AC41" s="14" t="str">
        <f>IFERROR(VLOOKUP($A$1&amp;'Service PJ'!$D39&amp;'Service PJ'!$B39&amp;'Service PJ'!$A39&amp;"*",'EPA_US9RT techs'!$A$2:$I$1722,9,FALSE),"")</f>
        <v/>
      </c>
      <c r="AD41" s="14" t="str">
        <f>IFERROR(VLOOKUP($A$1&amp;'Service PJ'!$D39&amp;'Service PJ'!$B39&amp;'Service PJ'!$A39&amp;"*",'EPA_US9RT techs'!$A$2:$I$1722,9,FALSE),"")</f>
        <v/>
      </c>
      <c r="AE41" s="14" t="str">
        <f>IFERROR(VLOOKUP($A$1&amp;'Service PJ'!$D39&amp;'Service PJ'!$B39&amp;'Service PJ'!$A39&amp;"*",'EPA_US9RT techs'!$A$2:$I$1722,9,FALSE),"")</f>
        <v/>
      </c>
      <c r="AG41" t="str">
        <f>IF(SUM(AH41:AX41)=0,"\I:",'Service PJ'!$D39&amp;"_"&amp;'Service PJ'!$E39&amp;"_"&amp;'Service PJ'!$C39)</f>
        <v>\I:</v>
      </c>
      <c r="AH41" s="14" t="str">
        <f>IFERROR(VLOOKUP($AG$1&amp;'Service PJ'!$D39&amp;'Service PJ'!$B39&amp;'Service PJ'!$A39&amp;"*",'EPA_US9RT techs'!$A$2:$I$1722,9,FALSE),"")</f>
        <v/>
      </c>
      <c r="AI41" s="14" t="str">
        <f>IFERROR(VLOOKUP($AG$1&amp;'Service PJ'!$D39&amp;'Service PJ'!$B39&amp;'Service PJ'!$A39&amp;"*",'EPA_US9RT techs'!$A$2:$I$1722,9,FALSE),"")</f>
        <v/>
      </c>
      <c r="AJ41" s="14" t="str">
        <f>IFERROR(VLOOKUP($AG$1&amp;'Service PJ'!$D39&amp;'Service PJ'!$B39&amp;'Service PJ'!$A39&amp;"*",'EPA_US9RT techs'!$A$2:$I$1722,9,FALSE),"")</f>
        <v/>
      </c>
      <c r="AK41" s="14" t="str">
        <f>IFERROR(VLOOKUP($AG$1&amp;'Service PJ'!$D39&amp;'Service PJ'!$B39&amp;'Service PJ'!$A39&amp;"*",'EPA_US9RT techs'!$A$2:$I$1722,9,FALSE),"")</f>
        <v/>
      </c>
      <c r="AL41" s="14" t="str">
        <f>IFERROR(VLOOKUP($AG$1&amp;'Service PJ'!$D39&amp;'Service PJ'!$B39&amp;'Service PJ'!$A39&amp;"*",'EPA_US9RT techs'!$A$2:$I$1722,9,FALSE),"")</f>
        <v/>
      </c>
      <c r="AM41" s="14" t="str">
        <f>IFERROR(VLOOKUP($AG$1&amp;'Service PJ'!$D39&amp;'Service PJ'!$B39&amp;'Service PJ'!$A39&amp;"*",'EPA_US9RT techs'!$A$2:$I$1722,9,FALSE),"")</f>
        <v/>
      </c>
      <c r="AN41" s="14" t="str">
        <f>IFERROR(VLOOKUP($AG$1&amp;'Service PJ'!$D39&amp;'Service PJ'!$B39&amp;'Service PJ'!$A39&amp;"*",'EPA_US9RT techs'!$A$2:$I$1722,9,FALSE),"")</f>
        <v/>
      </c>
      <c r="AO41" s="14" t="str">
        <f>IFERROR(VLOOKUP($AG$1&amp;'Service PJ'!$D39&amp;'Service PJ'!$B39&amp;'Service PJ'!$A39&amp;"*",'EPA_US9RT techs'!$A$2:$I$1722,9,FALSE),"")</f>
        <v/>
      </c>
      <c r="AP41" s="14" t="str">
        <f>IFERROR(VLOOKUP($AG$1&amp;'Service PJ'!$D39&amp;'Service PJ'!$B39&amp;'Service PJ'!$A39&amp;"*",'EPA_US9RT techs'!$A$2:$I$1722,9,FALSE),"")</f>
        <v/>
      </c>
      <c r="AQ41" s="14" t="str">
        <f>IFERROR(VLOOKUP($AG$1&amp;'Service PJ'!$D39&amp;'Service PJ'!$B39&amp;'Service PJ'!$A39&amp;"*",'EPA_US9RT techs'!$A$2:$I$1722,9,FALSE),"")</f>
        <v/>
      </c>
      <c r="AR41" s="14" t="str">
        <f>IFERROR(VLOOKUP($AG$1&amp;'Service PJ'!$D39&amp;'Service PJ'!$B39&amp;'Service PJ'!$A39&amp;"*",'EPA_US9RT techs'!$A$2:$I$1722,9,FALSE),"")</f>
        <v/>
      </c>
      <c r="AS41" s="14" t="str">
        <f>IFERROR(VLOOKUP($AG$1&amp;'Service PJ'!$D39&amp;'Service PJ'!$B39&amp;'Service PJ'!$A39&amp;"*",'EPA_US9RT techs'!$A$2:$I$1722,9,FALSE),"")</f>
        <v/>
      </c>
      <c r="AT41" s="14" t="str">
        <f>IFERROR(VLOOKUP($AG$1&amp;'Service PJ'!$D39&amp;'Service PJ'!$B39&amp;'Service PJ'!$A39&amp;"*",'EPA_US9RT techs'!$A$2:$I$1722,9,FALSE),"")</f>
        <v/>
      </c>
      <c r="AU41" s="14" t="str">
        <f>IFERROR(VLOOKUP($AG$1&amp;'Service PJ'!$D39&amp;'Service PJ'!$B39&amp;'Service PJ'!$A39&amp;"*",'EPA_US9RT techs'!$A$2:$I$1722,9,FALSE),"")</f>
        <v/>
      </c>
      <c r="AV41" s="14" t="str">
        <f>IFERROR(VLOOKUP($AG$1&amp;'Service PJ'!$D39&amp;'Service PJ'!$B39&amp;'Service PJ'!$A39&amp;"*",'EPA_US9RT techs'!$A$2:$I$1722,9,FALSE),"")</f>
        <v/>
      </c>
      <c r="AW41" s="14" t="str">
        <f>IFERROR(VLOOKUP($AG$1&amp;'Service PJ'!$D39&amp;'Service PJ'!$B39&amp;'Service PJ'!$A39&amp;"*",'EPA_US9RT techs'!$A$2:$I$1722,9,FALSE),"")</f>
        <v/>
      </c>
      <c r="AX41" s="14" t="str">
        <f>IFERROR(VLOOKUP($AG$1&amp;'Service PJ'!$D39&amp;'Service PJ'!$B39&amp;'Service PJ'!$A39&amp;"*",'EPA_US9RT techs'!$A$2:$I$1722,9,FALSE),"")</f>
        <v/>
      </c>
      <c r="AY41" s="14" t="str">
        <f>IFERROR(VLOOKUP($AG$1&amp;'Service PJ'!$D39&amp;'Service PJ'!$B39&amp;'Service PJ'!$A39&amp;"*",'EPA_US9RT techs'!$A$2:$I$1722,9,FALSE),"")</f>
        <v/>
      </c>
      <c r="AZ41" s="14" t="str">
        <f>IFERROR(VLOOKUP($AG$1&amp;'Service PJ'!$D39&amp;'Service PJ'!$B39&amp;'Service PJ'!$A39&amp;"*",'EPA_US9RT techs'!$A$2:$I$1722,9,FALSE),"")</f>
        <v/>
      </c>
      <c r="BA41" s="14" t="str">
        <f>IFERROR(VLOOKUP($AG$1&amp;'Service PJ'!$D39&amp;'Service PJ'!$B39&amp;'Service PJ'!$A39&amp;"*",'EPA_US9RT techs'!$A$2:$I$1722,9,FALSE),"")</f>
        <v/>
      </c>
      <c r="BB41" s="14" t="str">
        <f>IFERROR(VLOOKUP($AG$1&amp;'Service PJ'!$D39&amp;'Service PJ'!$B39&amp;'Service PJ'!$A39&amp;"*",'EPA_US9RT techs'!$A$2:$I$1722,9,FALSE),"")</f>
        <v/>
      </c>
      <c r="BC41" s="14" t="str">
        <f>IFERROR(VLOOKUP($AG$1&amp;'Service PJ'!$D39&amp;'Service PJ'!$B39&amp;'Service PJ'!$A39&amp;"*",'EPA_US9RT techs'!$A$2:$I$1722,9,FALSE),"")</f>
        <v/>
      </c>
      <c r="BD41" s="14" t="str">
        <f>IFERROR(VLOOKUP($AG$1&amp;'Service PJ'!$D39&amp;'Service PJ'!$B39&amp;'Service PJ'!$A39&amp;"*",'EPA_US9RT techs'!$A$2:$I$1722,9,FALSE),"")</f>
        <v/>
      </c>
      <c r="BE41" s="14" t="str">
        <f>IFERROR(VLOOKUP($AG$1&amp;'Service PJ'!$D39&amp;'Service PJ'!$B39&amp;'Service PJ'!$A39&amp;"*",'EPA_US9RT techs'!$A$2:$I$1722,9,FALSE),"")</f>
        <v/>
      </c>
      <c r="BF41" s="14" t="str">
        <f>IFERROR(VLOOKUP($AG$1&amp;'Service PJ'!$D39&amp;'Service PJ'!$B39&amp;'Service PJ'!$A39&amp;"*",'EPA_US9RT techs'!$A$2:$I$1722,9,FALSE),"")</f>
        <v/>
      </c>
      <c r="BG41" s="14" t="str">
        <f>IFERROR(VLOOKUP($AG$1&amp;'Service PJ'!$D39&amp;'Service PJ'!$B39&amp;'Service PJ'!$A39&amp;"*",'EPA_US9RT techs'!$A$2:$I$1722,9,FALSE),"")</f>
        <v/>
      </c>
      <c r="BH41" s="14" t="str">
        <f>IFERROR(VLOOKUP($AG$1&amp;'Service PJ'!$D39&amp;'Service PJ'!$B39&amp;'Service PJ'!$A39&amp;"*",'EPA_US9RT techs'!$A$2:$I$1722,9,FALSE),"")</f>
        <v/>
      </c>
      <c r="BI41" s="14" t="str">
        <f>IFERROR(VLOOKUP($AG$1&amp;'Service PJ'!$D39&amp;'Service PJ'!$B39&amp;'Service PJ'!$A39&amp;"*",'EPA_US9RT techs'!$A$2:$I$1722,9,FALSE),"")</f>
        <v/>
      </c>
      <c r="BJ41" s="14" t="str">
        <f>IFERROR(VLOOKUP($AG$1&amp;'Service PJ'!$D39&amp;'Service PJ'!$B39&amp;'Service PJ'!$A39&amp;"*",'EPA_US9RT techs'!$A$2:$I$1722,9,FALSE),"")</f>
        <v/>
      </c>
      <c r="BK41" s="14" t="str">
        <f>IFERROR(VLOOKUP($AG$1&amp;'Service PJ'!$D39&amp;'Service PJ'!$B39&amp;'Service PJ'!$A39&amp;"*",'EPA_US9RT techs'!$A$2:$I$1722,9,FALSE),"")</f>
        <v/>
      </c>
      <c r="BM41" t="str">
        <f>IF(SUM(BN41:CD41)=0,"\I:",'Service PJ'!$D39&amp;"_"&amp;'Service PJ'!$E39&amp;"_"&amp;'Service PJ'!$C39)</f>
        <v>\I:</v>
      </c>
      <c r="BN41" s="14" t="str">
        <f>IFERROR(VLOOKUP($BM$1&amp;'Service PJ'!$D39&amp;'Service PJ'!$B39&amp;'Service PJ'!$A39&amp;"*",'EPA_US9RT techs'!$A$2:$I$1722,9,FALSE),"")</f>
        <v/>
      </c>
      <c r="BO41" s="14" t="str">
        <f>IFERROR(VLOOKUP($BM$1&amp;'Service PJ'!$D39&amp;'Service PJ'!$B39&amp;'Service PJ'!$A39&amp;"*",'EPA_US9RT techs'!$A$2:$I$1722,9,FALSE),"")</f>
        <v/>
      </c>
      <c r="BP41" s="14" t="str">
        <f>IFERROR(VLOOKUP($BM$1&amp;'Service PJ'!$D39&amp;'Service PJ'!$B39&amp;'Service PJ'!$A39&amp;"*",'EPA_US9RT techs'!$A$2:$I$1722,9,FALSE),"")</f>
        <v/>
      </c>
      <c r="BQ41" s="14" t="str">
        <f>IFERROR(VLOOKUP($BM$1&amp;'Service PJ'!$D39&amp;'Service PJ'!$B39&amp;'Service PJ'!$A39&amp;"*",'EPA_US9RT techs'!$A$2:$I$1722,9,FALSE),"")</f>
        <v/>
      </c>
      <c r="BR41" s="14" t="str">
        <f>IFERROR(VLOOKUP($BM$1&amp;'Service PJ'!$D39&amp;'Service PJ'!$B39&amp;'Service PJ'!$A39&amp;"*",'EPA_US9RT techs'!$A$2:$I$1722,9,FALSE),"")</f>
        <v/>
      </c>
      <c r="BS41" s="14" t="str">
        <f>IFERROR(VLOOKUP($BM$1&amp;'Service PJ'!$D39&amp;'Service PJ'!$B39&amp;'Service PJ'!$A39&amp;"*",'EPA_US9RT techs'!$A$2:$I$1722,9,FALSE),"")</f>
        <v/>
      </c>
      <c r="BT41" s="14" t="str">
        <f>IFERROR(VLOOKUP($BM$1&amp;'Service PJ'!$D39&amp;'Service PJ'!$B39&amp;'Service PJ'!$A39&amp;"*",'EPA_US9RT techs'!$A$2:$I$1722,9,FALSE),"")</f>
        <v/>
      </c>
      <c r="BU41" s="14" t="str">
        <f>IFERROR(VLOOKUP($BM$1&amp;'Service PJ'!$D39&amp;'Service PJ'!$B39&amp;'Service PJ'!$A39&amp;"*",'EPA_US9RT techs'!$A$2:$I$1722,9,FALSE),"")</f>
        <v/>
      </c>
      <c r="BV41" s="14" t="str">
        <f>IFERROR(VLOOKUP($BM$1&amp;'Service PJ'!$D39&amp;'Service PJ'!$B39&amp;'Service PJ'!$A39&amp;"*",'EPA_US9RT techs'!$A$2:$I$1722,9,FALSE),"")</f>
        <v/>
      </c>
      <c r="BW41" s="14" t="str">
        <f>IFERROR(VLOOKUP($BM$1&amp;'Service PJ'!$D39&amp;'Service PJ'!$B39&amp;'Service PJ'!$A39&amp;"*",'EPA_US9RT techs'!$A$2:$I$1722,9,FALSE),"")</f>
        <v/>
      </c>
      <c r="BX41" s="14" t="str">
        <f>IFERROR(VLOOKUP($BM$1&amp;'Service PJ'!$D39&amp;'Service PJ'!$B39&amp;'Service PJ'!$A39&amp;"*",'EPA_US9RT techs'!$A$2:$I$1722,9,FALSE),"")</f>
        <v/>
      </c>
      <c r="BY41" s="14" t="str">
        <f>IFERROR(VLOOKUP($BM$1&amp;'Service PJ'!$D39&amp;'Service PJ'!$B39&amp;'Service PJ'!$A39&amp;"*",'EPA_US9RT techs'!$A$2:$I$1722,9,FALSE),"")</f>
        <v/>
      </c>
      <c r="BZ41" s="14" t="str">
        <f>IFERROR(VLOOKUP($BM$1&amp;'Service PJ'!$D39&amp;'Service PJ'!$B39&amp;'Service PJ'!$A39&amp;"*",'EPA_US9RT techs'!$A$2:$I$1722,9,FALSE),"")</f>
        <v/>
      </c>
      <c r="CA41" s="14" t="str">
        <f>IFERROR(VLOOKUP($BM$1&amp;'Service PJ'!$D39&amp;'Service PJ'!$B39&amp;'Service PJ'!$A39&amp;"*",'EPA_US9RT techs'!$A$2:$I$1722,9,FALSE),"")</f>
        <v/>
      </c>
      <c r="CB41" s="14" t="str">
        <f>IFERROR(VLOOKUP($BM$1&amp;'Service PJ'!$D39&amp;'Service PJ'!$B39&amp;'Service PJ'!$A39&amp;"*",'EPA_US9RT techs'!$A$2:$I$1722,9,FALSE),"")</f>
        <v/>
      </c>
      <c r="CC41" s="14" t="str">
        <f>IFERROR(VLOOKUP($BM$1&amp;'Service PJ'!$D39&amp;'Service PJ'!$B39&amp;'Service PJ'!$A39&amp;"*",'EPA_US9RT techs'!$A$2:$I$1722,9,FALSE),"")</f>
        <v/>
      </c>
      <c r="CD41" s="14" t="str">
        <f>IFERROR(VLOOKUP($BM$1&amp;'Service PJ'!$D39&amp;'Service PJ'!$B39&amp;'Service PJ'!$A39&amp;"*",'EPA_US9RT techs'!$A$2:$I$1722,9,FALSE),"")</f>
        <v/>
      </c>
      <c r="CE41" s="14" t="str">
        <f>IFERROR(VLOOKUP($BM$1&amp;'Service PJ'!$D39&amp;'Service PJ'!$B39&amp;'Service PJ'!$A39&amp;"*",'EPA_US9RT techs'!$A$2:$I$1722,9,FALSE),"")</f>
        <v/>
      </c>
      <c r="CF41" s="14" t="str">
        <f>IFERROR(VLOOKUP($BM$1&amp;'Service PJ'!$D39&amp;'Service PJ'!$B39&amp;'Service PJ'!$A39&amp;"*",'EPA_US9RT techs'!$A$2:$I$1722,9,FALSE),"")</f>
        <v/>
      </c>
      <c r="CG41" s="14" t="str">
        <f>IFERROR(VLOOKUP($BM$1&amp;'Service PJ'!$D39&amp;'Service PJ'!$B39&amp;'Service PJ'!$A39&amp;"*",'EPA_US9RT techs'!$A$2:$I$1722,9,FALSE),"")</f>
        <v/>
      </c>
      <c r="CH41" s="14" t="str">
        <f>IFERROR(VLOOKUP($BM$1&amp;'Service PJ'!$D39&amp;'Service PJ'!$B39&amp;'Service PJ'!$A39&amp;"*",'EPA_US9RT techs'!$A$2:$I$1722,9,FALSE),"")</f>
        <v/>
      </c>
      <c r="CI41" s="14" t="str">
        <f>IFERROR(VLOOKUP($BM$1&amp;'Service PJ'!$D39&amp;'Service PJ'!$B39&amp;'Service PJ'!$A39&amp;"*",'EPA_US9RT techs'!$A$2:$I$1722,9,FALSE),"")</f>
        <v/>
      </c>
      <c r="CJ41" s="14" t="str">
        <f>IFERROR(VLOOKUP($BM$1&amp;'Service PJ'!$D39&amp;'Service PJ'!$B39&amp;'Service PJ'!$A39&amp;"*",'EPA_US9RT techs'!$A$2:$I$1722,9,FALSE),"")</f>
        <v/>
      </c>
      <c r="CK41" s="14" t="str">
        <f>IFERROR(VLOOKUP($BM$1&amp;'Service PJ'!$D39&amp;'Service PJ'!$B39&amp;'Service PJ'!$A39&amp;"*",'EPA_US9RT techs'!$A$2:$I$1722,9,FALSE),"")</f>
        <v/>
      </c>
      <c r="CL41" s="14" t="str">
        <f>IFERROR(VLOOKUP($BM$1&amp;'Service PJ'!$D39&amp;'Service PJ'!$B39&amp;'Service PJ'!$A39&amp;"*",'EPA_US9RT techs'!$A$2:$I$1722,9,FALSE),"")</f>
        <v/>
      </c>
      <c r="CM41" s="14" t="str">
        <f>IFERROR(VLOOKUP($BM$1&amp;'Service PJ'!$D39&amp;'Service PJ'!$B39&amp;'Service PJ'!$A39&amp;"*",'EPA_US9RT techs'!$A$2:$I$1722,9,FALSE),"")</f>
        <v/>
      </c>
      <c r="CN41" s="14" t="str">
        <f>IFERROR(VLOOKUP($BM$1&amp;'Service PJ'!$D39&amp;'Service PJ'!$B39&amp;'Service PJ'!$A39&amp;"*",'EPA_US9RT techs'!$A$2:$I$1722,9,FALSE),"")</f>
        <v/>
      </c>
      <c r="CO41" s="14" t="str">
        <f>IFERROR(VLOOKUP($BM$1&amp;'Service PJ'!$D39&amp;'Service PJ'!$B39&amp;'Service PJ'!$A39&amp;"*",'EPA_US9RT techs'!$A$2:$I$1722,9,FALSE),"")</f>
        <v/>
      </c>
      <c r="CP41" s="14" t="str">
        <f>IFERROR(VLOOKUP($BM$1&amp;'Service PJ'!$D39&amp;'Service PJ'!$B39&amp;'Service PJ'!$A39&amp;"*",'EPA_US9RT techs'!$A$2:$I$1722,9,FALSE),"")</f>
        <v/>
      </c>
      <c r="CQ41" s="14" t="str">
        <f>IFERROR(VLOOKUP($BM$1&amp;'Service PJ'!$D39&amp;'Service PJ'!$B39&amp;'Service PJ'!$A39&amp;"*",'EPA_US9RT techs'!$A$2:$I$1722,9,FALSE),"")</f>
        <v/>
      </c>
      <c r="CS41" t="str">
        <f>IF(SUM(CT41:DJ41)=0,"\I:",'Service PJ'!$D39&amp;"_"&amp;'Service PJ'!$E39&amp;"_"&amp;'Service PJ'!$C39)</f>
        <v>\I:</v>
      </c>
      <c r="CT41" s="2" t="str">
        <f>IFERROR(VLOOKUP($CS$1&amp;'Service PJ'!$D39&amp;'Service PJ'!$B39&amp;'Service PJ'!$A39&amp;"*",'EPA_US9RT techs'!$A$2:$I$1722,9,FALSE),"")</f>
        <v/>
      </c>
      <c r="CU41" s="2" t="str">
        <f>IFERROR(VLOOKUP($CS$1&amp;'Service PJ'!$D39&amp;'Service PJ'!$B39&amp;'Service PJ'!$A39&amp;"*",'EPA_US9RT techs'!$A$2:$I$1722,9,FALSE),"")</f>
        <v/>
      </c>
      <c r="CV41" s="2" t="str">
        <f>IFERROR(VLOOKUP($CS$1&amp;'Service PJ'!$D39&amp;'Service PJ'!$B39&amp;'Service PJ'!$A39&amp;"*",'EPA_US9RT techs'!$A$2:$I$1722,9,FALSE),"")</f>
        <v/>
      </c>
      <c r="CW41" s="2" t="str">
        <f>IFERROR(VLOOKUP($CS$1&amp;'Service PJ'!$D39&amp;'Service PJ'!$B39&amp;'Service PJ'!$A39&amp;"*",'EPA_US9RT techs'!$A$2:$I$1722,9,FALSE),"")</f>
        <v/>
      </c>
      <c r="CX41" s="2" t="str">
        <f>IFERROR(VLOOKUP($CS$1&amp;'Service PJ'!$D39&amp;'Service PJ'!$B39&amp;'Service PJ'!$A39&amp;"*",'EPA_US9RT techs'!$A$2:$I$1722,9,FALSE),"")</f>
        <v/>
      </c>
      <c r="CY41" s="2" t="str">
        <f>IFERROR(VLOOKUP($CS$1&amp;'Service PJ'!$D39&amp;'Service PJ'!$B39&amp;'Service PJ'!$A39&amp;"*",'EPA_US9RT techs'!$A$2:$I$1722,9,FALSE),"")</f>
        <v/>
      </c>
      <c r="CZ41" s="2" t="str">
        <f>IFERROR(VLOOKUP($CS$1&amp;'Service PJ'!$D39&amp;'Service PJ'!$B39&amp;'Service PJ'!$A39&amp;"*",'EPA_US9RT techs'!$A$2:$I$1722,9,FALSE),"")</f>
        <v/>
      </c>
      <c r="DA41" s="2" t="str">
        <f>IFERROR(VLOOKUP($CS$1&amp;'Service PJ'!$D39&amp;'Service PJ'!$B39&amp;'Service PJ'!$A39&amp;"*",'EPA_US9RT techs'!$A$2:$I$1722,9,FALSE),"")</f>
        <v/>
      </c>
      <c r="DB41" s="2" t="str">
        <f>IFERROR(VLOOKUP($CS$1&amp;'Service PJ'!$D39&amp;'Service PJ'!$B39&amp;'Service PJ'!$A39&amp;"*",'EPA_US9RT techs'!$A$2:$I$1722,9,FALSE),"")</f>
        <v/>
      </c>
      <c r="DC41" s="2" t="str">
        <f>IFERROR(VLOOKUP($CS$1&amp;'Service PJ'!$D39&amp;'Service PJ'!$B39&amp;'Service PJ'!$A39&amp;"*",'EPA_US9RT techs'!$A$2:$I$1722,9,FALSE),"")</f>
        <v/>
      </c>
      <c r="DD41" s="2" t="str">
        <f>IFERROR(VLOOKUP($CS$1&amp;'Service PJ'!$D39&amp;'Service PJ'!$B39&amp;'Service PJ'!$A39&amp;"*",'EPA_US9RT techs'!$A$2:$I$1722,9,FALSE),"")</f>
        <v/>
      </c>
      <c r="DE41" s="2" t="str">
        <f>IFERROR(VLOOKUP($CS$1&amp;'Service PJ'!$D39&amp;'Service PJ'!$B39&amp;'Service PJ'!$A39&amp;"*",'EPA_US9RT techs'!$A$2:$I$1722,9,FALSE),"")</f>
        <v/>
      </c>
      <c r="DF41" s="2" t="str">
        <f>IFERROR(VLOOKUP($CS$1&amp;'Service PJ'!$D39&amp;'Service PJ'!$B39&amp;'Service PJ'!$A39&amp;"*",'EPA_US9RT techs'!$A$2:$I$1722,9,FALSE),"")</f>
        <v/>
      </c>
      <c r="DG41" s="2" t="str">
        <f>IFERROR(VLOOKUP($CS$1&amp;'Service PJ'!$D39&amp;'Service PJ'!$B39&amp;'Service PJ'!$A39&amp;"*",'EPA_US9RT techs'!$A$2:$I$1722,9,FALSE),"")</f>
        <v/>
      </c>
      <c r="DH41" s="2" t="str">
        <f>IFERROR(VLOOKUP($CS$1&amp;'Service PJ'!$D39&amp;'Service PJ'!$B39&amp;'Service PJ'!$A39&amp;"*",'EPA_US9RT techs'!$A$2:$I$1722,9,FALSE),"")</f>
        <v/>
      </c>
      <c r="DI41" s="2" t="str">
        <f>IFERROR(VLOOKUP($CS$1&amp;'Service PJ'!$D39&amp;'Service PJ'!$B39&amp;'Service PJ'!$A39&amp;"*",'EPA_US9RT techs'!$A$2:$I$1722,9,FALSE),"")</f>
        <v/>
      </c>
      <c r="DJ41" s="2" t="str">
        <f>IFERROR(VLOOKUP($CS$1&amp;'Service PJ'!$D39&amp;'Service PJ'!$B39&amp;'Service PJ'!$A39&amp;"*",'EPA_US9RT techs'!$A$2:$I$1722,9,FALSE),"")</f>
        <v/>
      </c>
      <c r="DK41" s="2" t="str">
        <f>IFERROR(VLOOKUP($CS$1&amp;'Service PJ'!$D39&amp;'Service PJ'!$B39&amp;'Service PJ'!$A39&amp;"*",'EPA_US9RT techs'!$A$2:$I$1722,9,FALSE),"")</f>
        <v/>
      </c>
      <c r="DL41" s="2" t="str">
        <f>IFERROR(VLOOKUP($CS$1&amp;'Service PJ'!$D39&amp;'Service PJ'!$B39&amp;'Service PJ'!$A39&amp;"*",'EPA_US9RT techs'!$A$2:$I$1722,9,FALSE),"")</f>
        <v/>
      </c>
      <c r="DM41" s="2" t="str">
        <f>IFERROR(VLOOKUP($CS$1&amp;'Service PJ'!$D39&amp;'Service PJ'!$B39&amp;'Service PJ'!$A39&amp;"*",'EPA_US9RT techs'!$A$2:$I$1722,9,FALSE),"")</f>
        <v/>
      </c>
      <c r="DN41" s="2" t="str">
        <f>IFERROR(VLOOKUP($CS$1&amp;'Service PJ'!$D39&amp;'Service PJ'!$B39&amp;'Service PJ'!$A39&amp;"*",'EPA_US9RT techs'!$A$2:$I$1722,9,FALSE),"")</f>
        <v/>
      </c>
      <c r="DO41" s="2" t="str">
        <f>IFERROR(VLOOKUP($CS$1&amp;'Service PJ'!$D39&amp;'Service PJ'!$B39&amp;'Service PJ'!$A39&amp;"*",'EPA_US9RT techs'!$A$2:$I$1722,9,FALSE),"")</f>
        <v/>
      </c>
      <c r="DP41" s="2" t="str">
        <f>IFERROR(VLOOKUP($CS$1&amp;'Service PJ'!$D39&amp;'Service PJ'!$B39&amp;'Service PJ'!$A39&amp;"*",'EPA_US9RT techs'!$A$2:$I$1722,9,FALSE),"")</f>
        <v/>
      </c>
      <c r="DQ41" s="2" t="str">
        <f>IFERROR(VLOOKUP($CS$1&amp;'Service PJ'!$D39&amp;'Service PJ'!$B39&amp;'Service PJ'!$A39&amp;"*",'EPA_US9RT techs'!$A$2:$I$1722,9,FALSE),"")</f>
        <v/>
      </c>
      <c r="DR41" s="2" t="str">
        <f>IFERROR(VLOOKUP($CS$1&amp;'Service PJ'!$D39&amp;'Service PJ'!$B39&amp;'Service PJ'!$A39&amp;"*",'EPA_US9RT techs'!$A$2:$I$1722,9,FALSE),"")</f>
        <v/>
      </c>
      <c r="DS41" s="2" t="str">
        <f>IFERROR(VLOOKUP($CS$1&amp;'Service PJ'!$D39&amp;'Service PJ'!$B39&amp;'Service PJ'!$A39&amp;"*",'EPA_US9RT techs'!$A$2:$I$1722,9,FALSE),"")</f>
        <v/>
      </c>
      <c r="DT41" s="2" t="str">
        <f>IFERROR(VLOOKUP($CS$1&amp;'Service PJ'!$D39&amp;'Service PJ'!$B39&amp;'Service PJ'!$A39&amp;"*",'EPA_US9RT techs'!$A$2:$I$1722,9,FALSE),"")</f>
        <v/>
      </c>
      <c r="DU41" s="2" t="str">
        <f>IFERROR(VLOOKUP($CS$1&amp;'Service PJ'!$D39&amp;'Service PJ'!$B39&amp;'Service PJ'!$A39&amp;"*",'EPA_US9RT techs'!$A$2:$I$1722,9,FALSE),"")</f>
        <v/>
      </c>
      <c r="DV41" s="2" t="str">
        <f>IFERROR(VLOOKUP($CS$1&amp;'Service PJ'!$D39&amp;'Service PJ'!$B39&amp;'Service PJ'!$A39&amp;"*",'EPA_US9RT techs'!$A$2:$I$1722,9,FALSE),"")</f>
        <v/>
      </c>
      <c r="DW41" s="2" t="str">
        <f>IFERROR(VLOOKUP($CS$1&amp;'Service PJ'!$D39&amp;'Service PJ'!$B39&amp;'Service PJ'!$A39&amp;"*",'EPA_US9RT techs'!$A$2:$I$1722,9,FALSE),"")</f>
        <v/>
      </c>
    </row>
    <row r="42" spans="1:127" x14ac:dyDescent="0.45">
      <c r="A42" t="str">
        <f>IF(SUM(B42:R42)=0,"\I:",'Service PJ'!$D40&amp;"_"&amp;'Service PJ'!$E40&amp;"_"&amp;'Service PJ'!$C40)</f>
        <v>INM_MDR_ELC</v>
      </c>
      <c r="B42" s="14">
        <f>IFERROR(VLOOKUP($A$1&amp;'Service PJ'!$D40&amp;'Service PJ'!$B40&amp;'Service PJ'!$A40&amp;"*",'EPA_US9RT techs'!$A$2:$I$1722,9,FALSE),"")</f>
        <v>41.475434603899998</v>
      </c>
      <c r="C42" s="14">
        <f>IFERROR(VLOOKUP($A$1&amp;'Service PJ'!$D40&amp;'Service PJ'!$B40&amp;'Service PJ'!$A40&amp;"*",'EPA_US9RT techs'!$A$2:$I$1722,9,FALSE),"")</f>
        <v>41.475434603899998</v>
      </c>
      <c r="D42" s="14">
        <f>IFERROR(VLOOKUP($A$1&amp;'Service PJ'!$D40&amp;'Service PJ'!$B40&amp;'Service PJ'!$A40&amp;"*",'EPA_US9RT techs'!$A$2:$I$1722,9,FALSE),"")</f>
        <v>41.475434603899998</v>
      </c>
      <c r="E42" s="14">
        <f>IFERROR(VLOOKUP($A$1&amp;'Service PJ'!$D40&amp;'Service PJ'!$B40&amp;'Service PJ'!$A40&amp;"*",'EPA_US9RT techs'!$A$2:$I$1722,9,FALSE),"")</f>
        <v>41.475434603899998</v>
      </c>
      <c r="F42" s="14">
        <f>IFERROR(VLOOKUP($A$1&amp;'Service PJ'!$D40&amp;'Service PJ'!$B40&amp;'Service PJ'!$A40&amp;"*",'EPA_US9RT techs'!$A$2:$I$1722,9,FALSE),"")</f>
        <v>41.475434603899998</v>
      </c>
      <c r="G42" s="14">
        <f>IFERROR(VLOOKUP($A$1&amp;'Service PJ'!$D40&amp;'Service PJ'!$B40&amp;'Service PJ'!$A40&amp;"*",'EPA_US9RT techs'!$A$2:$I$1722,9,FALSE),"")</f>
        <v>41.475434603899998</v>
      </c>
      <c r="H42" s="14">
        <f>IFERROR(VLOOKUP($A$1&amp;'Service PJ'!$D40&amp;'Service PJ'!$B40&amp;'Service PJ'!$A40&amp;"*",'EPA_US9RT techs'!$A$2:$I$1722,9,FALSE),"")</f>
        <v>41.475434603899998</v>
      </c>
      <c r="I42" s="14">
        <f>IFERROR(VLOOKUP($A$1&amp;'Service PJ'!$D40&amp;'Service PJ'!$B40&amp;'Service PJ'!$A40&amp;"*",'EPA_US9RT techs'!$A$2:$I$1722,9,FALSE),"")</f>
        <v>41.475434603899998</v>
      </c>
      <c r="J42" s="14">
        <f>IFERROR(VLOOKUP($A$1&amp;'Service PJ'!$D40&amp;'Service PJ'!$B40&amp;'Service PJ'!$A40&amp;"*",'EPA_US9RT techs'!$A$2:$I$1722,9,FALSE),"")</f>
        <v>41.475434603899998</v>
      </c>
      <c r="K42" s="14">
        <f>IFERROR(VLOOKUP($A$1&amp;'Service PJ'!$D40&amp;'Service PJ'!$B40&amp;'Service PJ'!$A40&amp;"*",'EPA_US9RT techs'!$A$2:$I$1722,9,FALSE),"")</f>
        <v>41.475434603899998</v>
      </c>
      <c r="L42" s="14">
        <f>IFERROR(VLOOKUP($A$1&amp;'Service PJ'!$D40&amp;'Service PJ'!$B40&amp;'Service PJ'!$A40&amp;"*",'EPA_US9RT techs'!$A$2:$I$1722,9,FALSE),"")</f>
        <v>41.475434603899998</v>
      </c>
      <c r="M42" s="14">
        <f>IFERROR(VLOOKUP($A$1&amp;'Service PJ'!$D40&amp;'Service PJ'!$B40&amp;'Service PJ'!$A40&amp;"*",'EPA_US9RT techs'!$A$2:$I$1722,9,FALSE),"")</f>
        <v>41.475434603899998</v>
      </c>
      <c r="N42" s="14">
        <f>IFERROR(VLOOKUP($A$1&amp;'Service PJ'!$D40&amp;'Service PJ'!$B40&amp;'Service PJ'!$A40&amp;"*",'EPA_US9RT techs'!$A$2:$I$1722,9,FALSE),"")</f>
        <v>41.475434603899998</v>
      </c>
      <c r="O42" s="14">
        <f>IFERROR(VLOOKUP($A$1&amp;'Service PJ'!$D40&amp;'Service PJ'!$B40&amp;'Service PJ'!$A40&amp;"*",'EPA_US9RT techs'!$A$2:$I$1722,9,FALSE),"")</f>
        <v>41.475434603899998</v>
      </c>
      <c r="P42" s="14">
        <f>IFERROR(VLOOKUP($A$1&amp;'Service PJ'!$D40&amp;'Service PJ'!$B40&amp;'Service PJ'!$A40&amp;"*",'EPA_US9RT techs'!$A$2:$I$1722,9,FALSE),"")</f>
        <v>41.475434603899998</v>
      </c>
      <c r="Q42" s="14">
        <f>IFERROR(VLOOKUP($A$1&amp;'Service PJ'!$D40&amp;'Service PJ'!$B40&amp;'Service PJ'!$A40&amp;"*",'EPA_US9RT techs'!$A$2:$I$1722,9,FALSE),"")</f>
        <v>41.475434603899998</v>
      </c>
      <c r="R42" s="14">
        <f>IFERROR(VLOOKUP($A$1&amp;'Service PJ'!$D40&amp;'Service PJ'!$B40&amp;'Service PJ'!$A40&amp;"*",'EPA_US9RT techs'!$A$2:$I$1722,9,FALSE),"")</f>
        <v>41.475434603899998</v>
      </c>
      <c r="S42" s="14">
        <f>IFERROR(VLOOKUP($A$1&amp;'Service PJ'!$D40&amp;'Service PJ'!$B40&amp;'Service PJ'!$A40&amp;"*",'EPA_US9RT techs'!$A$2:$I$1722,9,FALSE),"")</f>
        <v>41.475434603899998</v>
      </c>
      <c r="T42" s="14">
        <f>IFERROR(VLOOKUP($A$1&amp;'Service PJ'!$D40&amp;'Service PJ'!$B40&amp;'Service PJ'!$A40&amp;"*",'EPA_US9RT techs'!$A$2:$I$1722,9,FALSE),"")</f>
        <v>41.475434603899998</v>
      </c>
      <c r="U42" s="14">
        <f>IFERROR(VLOOKUP($A$1&amp;'Service PJ'!$D40&amp;'Service PJ'!$B40&amp;'Service PJ'!$A40&amp;"*",'EPA_US9RT techs'!$A$2:$I$1722,9,FALSE),"")</f>
        <v>41.475434603899998</v>
      </c>
      <c r="V42" s="14">
        <f>IFERROR(VLOOKUP($A$1&amp;'Service PJ'!$D40&amp;'Service PJ'!$B40&amp;'Service PJ'!$A40&amp;"*",'EPA_US9RT techs'!$A$2:$I$1722,9,FALSE),"")</f>
        <v>41.475434603899998</v>
      </c>
      <c r="W42" s="14">
        <f>IFERROR(VLOOKUP($A$1&amp;'Service PJ'!$D40&amp;'Service PJ'!$B40&amp;'Service PJ'!$A40&amp;"*",'EPA_US9RT techs'!$A$2:$I$1722,9,FALSE),"")</f>
        <v>41.475434603899998</v>
      </c>
      <c r="X42" s="14">
        <f>IFERROR(VLOOKUP($A$1&amp;'Service PJ'!$D40&amp;'Service PJ'!$B40&amp;'Service PJ'!$A40&amp;"*",'EPA_US9RT techs'!$A$2:$I$1722,9,FALSE),"")</f>
        <v>41.475434603899998</v>
      </c>
      <c r="Y42" s="14">
        <f>IFERROR(VLOOKUP($A$1&amp;'Service PJ'!$D40&amp;'Service PJ'!$B40&amp;'Service PJ'!$A40&amp;"*",'EPA_US9RT techs'!$A$2:$I$1722,9,FALSE),"")</f>
        <v>41.475434603899998</v>
      </c>
      <c r="Z42" s="14">
        <f>IFERROR(VLOOKUP($A$1&amp;'Service PJ'!$D40&amp;'Service PJ'!$B40&amp;'Service PJ'!$A40&amp;"*",'EPA_US9RT techs'!$A$2:$I$1722,9,FALSE),"")</f>
        <v>41.475434603899998</v>
      </c>
      <c r="AA42" s="14">
        <f>IFERROR(VLOOKUP($A$1&amp;'Service PJ'!$D40&amp;'Service PJ'!$B40&amp;'Service PJ'!$A40&amp;"*",'EPA_US9RT techs'!$A$2:$I$1722,9,FALSE),"")</f>
        <v>41.475434603899998</v>
      </c>
      <c r="AB42" s="14">
        <f>IFERROR(VLOOKUP($A$1&amp;'Service PJ'!$D40&amp;'Service PJ'!$B40&amp;'Service PJ'!$A40&amp;"*",'EPA_US9RT techs'!$A$2:$I$1722,9,FALSE),"")</f>
        <v>41.475434603899998</v>
      </c>
      <c r="AC42" s="14">
        <f>IFERROR(VLOOKUP($A$1&amp;'Service PJ'!$D40&amp;'Service PJ'!$B40&amp;'Service PJ'!$A40&amp;"*",'EPA_US9RT techs'!$A$2:$I$1722,9,FALSE),"")</f>
        <v>41.475434603899998</v>
      </c>
      <c r="AD42" s="14">
        <f>IFERROR(VLOOKUP($A$1&amp;'Service PJ'!$D40&amp;'Service PJ'!$B40&amp;'Service PJ'!$A40&amp;"*",'EPA_US9RT techs'!$A$2:$I$1722,9,FALSE),"")</f>
        <v>41.475434603899998</v>
      </c>
      <c r="AE42" s="14">
        <f>IFERROR(VLOOKUP($A$1&amp;'Service PJ'!$D40&amp;'Service PJ'!$B40&amp;'Service PJ'!$A40&amp;"*",'EPA_US9RT techs'!$A$2:$I$1722,9,FALSE),"")</f>
        <v>41.475434603899998</v>
      </c>
      <c r="AG42" t="str">
        <f>IF(SUM(AH42:AX42)=0,"\I:",'Service PJ'!$D40&amp;"_"&amp;'Service PJ'!$E40&amp;"_"&amp;'Service PJ'!$C40)</f>
        <v>INM_MDR_ELC</v>
      </c>
      <c r="AH42" s="14">
        <f>IFERROR(VLOOKUP($AG$1&amp;'Service PJ'!$D40&amp;'Service PJ'!$B40&amp;'Service PJ'!$A40&amp;"*",'EPA_US9RT techs'!$A$2:$I$1722,9,FALSE),"")</f>
        <v>3.7421444755</v>
      </c>
      <c r="AI42" s="14">
        <f>IFERROR(VLOOKUP($AG$1&amp;'Service PJ'!$D40&amp;'Service PJ'!$B40&amp;'Service PJ'!$A40&amp;"*",'EPA_US9RT techs'!$A$2:$I$1722,9,FALSE),"")</f>
        <v>3.7421444755</v>
      </c>
      <c r="AJ42" s="14">
        <f>IFERROR(VLOOKUP($AG$1&amp;'Service PJ'!$D40&amp;'Service PJ'!$B40&amp;'Service PJ'!$A40&amp;"*",'EPA_US9RT techs'!$A$2:$I$1722,9,FALSE),"")</f>
        <v>3.7421444755</v>
      </c>
      <c r="AK42" s="14">
        <f>IFERROR(VLOOKUP($AG$1&amp;'Service PJ'!$D40&amp;'Service PJ'!$B40&amp;'Service PJ'!$A40&amp;"*",'EPA_US9RT techs'!$A$2:$I$1722,9,FALSE),"")</f>
        <v>3.7421444755</v>
      </c>
      <c r="AL42" s="14">
        <f>IFERROR(VLOOKUP($AG$1&amp;'Service PJ'!$D40&amp;'Service PJ'!$B40&amp;'Service PJ'!$A40&amp;"*",'EPA_US9RT techs'!$A$2:$I$1722,9,FALSE),"")</f>
        <v>3.7421444755</v>
      </c>
      <c r="AM42" s="14">
        <f>IFERROR(VLOOKUP($AG$1&amp;'Service PJ'!$D40&amp;'Service PJ'!$B40&amp;'Service PJ'!$A40&amp;"*",'EPA_US9RT techs'!$A$2:$I$1722,9,FALSE),"")</f>
        <v>3.7421444755</v>
      </c>
      <c r="AN42" s="14">
        <f>IFERROR(VLOOKUP($AG$1&amp;'Service PJ'!$D40&amp;'Service PJ'!$B40&amp;'Service PJ'!$A40&amp;"*",'EPA_US9RT techs'!$A$2:$I$1722,9,FALSE),"")</f>
        <v>3.7421444755</v>
      </c>
      <c r="AO42" s="14">
        <f>IFERROR(VLOOKUP($AG$1&amp;'Service PJ'!$D40&amp;'Service PJ'!$B40&amp;'Service PJ'!$A40&amp;"*",'EPA_US9RT techs'!$A$2:$I$1722,9,FALSE),"")</f>
        <v>3.7421444755</v>
      </c>
      <c r="AP42" s="14">
        <f>IFERROR(VLOOKUP($AG$1&amp;'Service PJ'!$D40&amp;'Service PJ'!$B40&amp;'Service PJ'!$A40&amp;"*",'EPA_US9RT techs'!$A$2:$I$1722,9,FALSE),"")</f>
        <v>3.7421444755</v>
      </c>
      <c r="AQ42" s="14">
        <f>IFERROR(VLOOKUP($AG$1&amp;'Service PJ'!$D40&amp;'Service PJ'!$B40&amp;'Service PJ'!$A40&amp;"*",'EPA_US9RT techs'!$A$2:$I$1722,9,FALSE),"")</f>
        <v>3.7421444755</v>
      </c>
      <c r="AR42" s="14">
        <f>IFERROR(VLOOKUP($AG$1&amp;'Service PJ'!$D40&amp;'Service PJ'!$B40&amp;'Service PJ'!$A40&amp;"*",'EPA_US9RT techs'!$A$2:$I$1722,9,FALSE),"")</f>
        <v>3.7421444755</v>
      </c>
      <c r="AS42" s="14">
        <f>IFERROR(VLOOKUP($AG$1&amp;'Service PJ'!$D40&amp;'Service PJ'!$B40&amp;'Service PJ'!$A40&amp;"*",'EPA_US9RT techs'!$A$2:$I$1722,9,FALSE),"")</f>
        <v>3.7421444755</v>
      </c>
      <c r="AT42" s="14">
        <f>IFERROR(VLOOKUP($AG$1&amp;'Service PJ'!$D40&amp;'Service PJ'!$B40&amp;'Service PJ'!$A40&amp;"*",'EPA_US9RT techs'!$A$2:$I$1722,9,FALSE),"")</f>
        <v>3.7421444755</v>
      </c>
      <c r="AU42" s="14">
        <f>IFERROR(VLOOKUP($AG$1&amp;'Service PJ'!$D40&amp;'Service PJ'!$B40&amp;'Service PJ'!$A40&amp;"*",'EPA_US9RT techs'!$A$2:$I$1722,9,FALSE),"")</f>
        <v>3.7421444755</v>
      </c>
      <c r="AV42" s="14">
        <f>IFERROR(VLOOKUP($AG$1&amp;'Service PJ'!$D40&amp;'Service PJ'!$B40&amp;'Service PJ'!$A40&amp;"*",'EPA_US9RT techs'!$A$2:$I$1722,9,FALSE),"")</f>
        <v>3.7421444755</v>
      </c>
      <c r="AW42" s="14">
        <f>IFERROR(VLOOKUP($AG$1&amp;'Service PJ'!$D40&amp;'Service PJ'!$B40&amp;'Service PJ'!$A40&amp;"*",'EPA_US9RT techs'!$A$2:$I$1722,9,FALSE),"")</f>
        <v>3.7421444755</v>
      </c>
      <c r="AX42" s="14">
        <f>IFERROR(VLOOKUP($AG$1&amp;'Service PJ'!$D40&amp;'Service PJ'!$B40&amp;'Service PJ'!$A40&amp;"*",'EPA_US9RT techs'!$A$2:$I$1722,9,FALSE),"")</f>
        <v>3.7421444755</v>
      </c>
      <c r="AY42" s="14">
        <f>IFERROR(VLOOKUP($AG$1&amp;'Service PJ'!$D40&amp;'Service PJ'!$B40&amp;'Service PJ'!$A40&amp;"*",'EPA_US9RT techs'!$A$2:$I$1722,9,FALSE),"")</f>
        <v>3.7421444755</v>
      </c>
      <c r="AZ42" s="14">
        <f>IFERROR(VLOOKUP($AG$1&amp;'Service PJ'!$D40&amp;'Service PJ'!$B40&amp;'Service PJ'!$A40&amp;"*",'EPA_US9RT techs'!$A$2:$I$1722,9,FALSE),"")</f>
        <v>3.7421444755</v>
      </c>
      <c r="BA42" s="14">
        <f>IFERROR(VLOOKUP($AG$1&amp;'Service PJ'!$D40&amp;'Service PJ'!$B40&amp;'Service PJ'!$A40&amp;"*",'EPA_US9RT techs'!$A$2:$I$1722,9,FALSE),"")</f>
        <v>3.7421444755</v>
      </c>
      <c r="BB42" s="14">
        <f>IFERROR(VLOOKUP($AG$1&amp;'Service PJ'!$D40&amp;'Service PJ'!$B40&amp;'Service PJ'!$A40&amp;"*",'EPA_US9RT techs'!$A$2:$I$1722,9,FALSE),"")</f>
        <v>3.7421444755</v>
      </c>
      <c r="BC42" s="14">
        <f>IFERROR(VLOOKUP($AG$1&amp;'Service PJ'!$D40&amp;'Service PJ'!$B40&amp;'Service PJ'!$A40&amp;"*",'EPA_US9RT techs'!$A$2:$I$1722,9,FALSE),"")</f>
        <v>3.7421444755</v>
      </c>
      <c r="BD42" s="14">
        <f>IFERROR(VLOOKUP($AG$1&amp;'Service PJ'!$D40&amp;'Service PJ'!$B40&amp;'Service PJ'!$A40&amp;"*",'EPA_US9RT techs'!$A$2:$I$1722,9,FALSE),"")</f>
        <v>3.7421444755</v>
      </c>
      <c r="BE42" s="14">
        <f>IFERROR(VLOOKUP($AG$1&amp;'Service PJ'!$D40&amp;'Service PJ'!$B40&amp;'Service PJ'!$A40&amp;"*",'EPA_US9RT techs'!$A$2:$I$1722,9,FALSE),"")</f>
        <v>3.7421444755</v>
      </c>
      <c r="BF42" s="14">
        <f>IFERROR(VLOOKUP($AG$1&amp;'Service PJ'!$D40&amp;'Service PJ'!$B40&amp;'Service PJ'!$A40&amp;"*",'EPA_US9RT techs'!$A$2:$I$1722,9,FALSE),"")</f>
        <v>3.7421444755</v>
      </c>
      <c r="BG42" s="14">
        <f>IFERROR(VLOOKUP($AG$1&amp;'Service PJ'!$D40&amp;'Service PJ'!$B40&amp;'Service PJ'!$A40&amp;"*",'EPA_US9RT techs'!$A$2:$I$1722,9,FALSE),"")</f>
        <v>3.7421444755</v>
      </c>
      <c r="BH42" s="14">
        <f>IFERROR(VLOOKUP($AG$1&amp;'Service PJ'!$D40&amp;'Service PJ'!$B40&amp;'Service PJ'!$A40&amp;"*",'EPA_US9RT techs'!$A$2:$I$1722,9,FALSE),"")</f>
        <v>3.7421444755</v>
      </c>
      <c r="BI42" s="14">
        <f>IFERROR(VLOOKUP($AG$1&amp;'Service PJ'!$D40&amp;'Service PJ'!$B40&amp;'Service PJ'!$A40&amp;"*",'EPA_US9RT techs'!$A$2:$I$1722,9,FALSE),"")</f>
        <v>3.7421444755</v>
      </c>
      <c r="BJ42" s="14">
        <f>IFERROR(VLOOKUP($AG$1&amp;'Service PJ'!$D40&amp;'Service PJ'!$B40&amp;'Service PJ'!$A40&amp;"*",'EPA_US9RT techs'!$A$2:$I$1722,9,FALSE),"")</f>
        <v>3.7421444755</v>
      </c>
      <c r="BK42" s="14">
        <f>IFERROR(VLOOKUP($AG$1&amp;'Service PJ'!$D40&amp;'Service PJ'!$B40&amp;'Service PJ'!$A40&amp;"*",'EPA_US9RT techs'!$A$2:$I$1722,9,FALSE),"")</f>
        <v>3.7421444755</v>
      </c>
      <c r="BM42" t="str">
        <f>IF(SUM(BN42:CD42)=0,"\I:",'Service PJ'!$D40&amp;"_"&amp;'Service PJ'!$E40&amp;"_"&amp;'Service PJ'!$C40)</f>
        <v>\I:</v>
      </c>
      <c r="BN42" s="14" t="str">
        <f>IFERROR(VLOOKUP($BM$1&amp;'Service PJ'!$D40&amp;'Service PJ'!$B40&amp;'Service PJ'!$A40&amp;"*",'EPA_US9RT techs'!$A$2:$I$1722,9,FALSE),"")</f>
        <v/>
      </c>
      <c r="BO42" s="14" t="str">
        <f>IFERROR(VLOOKUP($BM$1&amp;'Service PJ'!$D40&amp;'Service PJ'!$B40&amp;'Service PJ'!$A40&amp;"*",'EPA_US9RT techs'!$A$2:$I$1722,9,FALSE),"")</f>
        <v/>
      </c>
      <c r="BP42" s="14" t="str">
        <f>IFERROR(VLOOKUP($BM$1&amp;'Service PJ'!$D40&amp;'Service PJ'!$B40&amp;'Service PJ'!$A40&amp;"*",'EPA_US9RT techs'!$A$2:$I$1722,9,FALSE),"")</f>
        <v/>
      </c>
      <c r="BQ42" s="14" t="str">
        <f>IFERROR(VLOOKUP($BM$1&amp;'Service PJ'!$D40&amp;'Service PJ'!$B40&amp;'Service PJ'!$A40&amp;"*",'EPA_US9RT techs'!$A$2:$I$1722,9,FALSE),"")</f>
        <v/>
      </c>
      <c r="BR42" s="14" t="str">
        <f>IFERROR(VLOOKUP($BM$1&amp;'Service PJ'!$D40&amp;'Service PJ'!$B40&amp;'Service PJ'!$A40&amp;"*",'EPA_US9RT techs'!$A$2:$I$1722,9,FALSE),"")</f>
        <v/>
      </c>
      <c r="BS42" s="14" t="str">
        <f>IFERROR(VLOOKUP($BM$1&amp;'Service PJ'!$D40&amp;'Service PJ'!$B40&amp;'Service PJ'!$A40&amp;"*",'EPA_US9RT techs'!$A$2:$I$1722,9,FALSE),"")</f>
        <v/>
      </c>
      <c r="BT42" s="14" t="str">
        <f>IFERROR(VLOOKUP($BM$1&amp;'Service PJ'!$D40&amp;'Service PJ'!$B40&amp;'Service PJ'!$A40&amp;"*",'EPA_US9RT techs'!$A$2:$I$1722,9,FALSE),"")</f>
        <v/>
      </c>
      <c r="BU42" s="14" t="str">
        <f>IFERROR(VLOOKUP($BM$1&amp;'Service PJ'!$D40&amp;'Service PJ'!$B40&amp;'Service PJ'!$A40&amp;"*",'EPA_US9RT techs'!$A$2:$I$1722,9,FALSE),"")</f>
        <v/>
      </c>
      <c r="BV42" s="14" t="str">
        <f>IFERROR(VLOOKUP($BM$1&amp;'Service PJ'!$D40&amp;'Service PJ'!$B40&amp;'Service PJ'!$A40&amp;"*",'EPA_US9RT techs'!$A$2:$I$1722,9,FALSE),"")</f>
        <v/>
      </c>
      <c r="BW42" s="14" t="str">
        <f>IFERROR(VLOOKUP($BM$1&amp;'Service PJ'!$D40&amp;'Service PJ'!$B40&amp;'Service PJ'!$A40&amp;"*",'EPA_US9RT techs'!$A$2:$I$1722,9,FALSE),"")</f>
        <v/>
      </c>
      <c r="BX42" s="14" t="str">
        <f>IFERROR(VLOOKUP($BM$1&amp;'Service PJ'!$D40&amp;'Service PJ'!$B40&amp;'Service PJ'!$A40&amp;"*",'EPA_US9RT techs'!$A$2:$I$1722,9,FALSE),"")</f>
        <v/>
      </c>
      <c r="BY42" s="14" t="str">
        <f>IFERROR(VLOOKUP($BM$1&amp;'Service PJ'!$D40&amp;'Service PJ'!$B40&amp;'Service PJ'!$A40&amp;"*",'EPA_US9RT techs'!$A$2:$I$1722,9,FALSE),"")</f>
        <v/>
      </c>
      <c r="BZ42" s="14" t="str">
        <f>IFERROR(VLOOKUP($BM$1&amp;'Service PJ'!$D40&amp;'Service PJ'!$B40&amp;'Service PJ'!$A40&amp;"*",'EPA_US9RT techs'!$A$2:$I$1722,9,FALSE),"")</f>
        <v/>
      </c>
      <c r="CA42" s="14" t="str">
        <f>IFERROR(VLOOKUP($BM$1&amp;'Service PJ'!$D40&amp;'Service PJ'!$B40&amp;'Service PJ'!$A40&amp;"*",'EPA_US9RT techs'!$A$2:$I$1722,9,FALSE),"")</f>
        <v/>
      </c>
      <c r="CB42" s="14" t="str">
        <f>IFERROR(VLOOKUP($BM$1&amp;'Service PJ'!$D40&amp;'Service PJ'!$B40&amp;'Service PJ'!$A40&amp;"*",'EPA_US9RT techs'!$A$2:$I$1722,9,FALSE),"")</f>
        <v/>
      </c>
      <c r="CC42" s="14" t="str">
        <f>IFERROR(VLOOKUP($BM$1&amp;'Service PJ'!$D40&amp;'Service PJ'!$B40&amp;'Service PJ'!$A40&amp;"*",'EPA_US9RT techs'!$A$2:$I$1722,9,FALSE),"")</f>
        <v/>
      </c>
      <c r="CD42" s="14" t="str">
        <f>IFERROR(VLOOKUP($BM$1&amp;'Service PJ'!$D40&amp;'Service PJ'!$B40&amp;'Service PJ'!$A40&amp;"*",'EPA_US9RT techs'!$A$2:$I$1722,9,FALSE),"")</f>
        <v/>
      </c>
      <c r="CE42" s="14" t="str">
        <f>IFERROR(VLOOKUP($BM$1&amp;'Service PJ'!$D40&amp;'Service PJ'!$B40&amp;'Service PJ'!$A40&amp;"*",'EPA_US9RT techs'!$A$2:$I$1722,9,FALSE),"")</f>
        <v/>
      </c>
      <c r="CF42" s="14" t="str">
        <f>IFERROR(VLOOKUP($BM$1&amp;'Service PJ'!$D40&amp;'Service PJ'!$B40&amp;'Service PJ'!$A40&amp;"*",'EPA_US9RT techs'!$A$2:$I$1722,9,FALSE),"")</f>
        <v/>
      </c>
      <c r="CG42" s="14" t="str">
        <f>IFERROR(VLOOKUP($BM$1&amp;'Service PJ'!$D40&amp;'Service PJ'!$B40&amp;'Service PJ'!$A40&amp;"*",'EPA_US9RT techs'!$A$2:$I$1722,9,FALSE),"")</f>
        <v/>
      </c>
      <c r="CH42" s="14" t="str">
        <f>IFERROR(VLOOKUP($BM$1&amp;'Service PJ'!$D40&amp;'Service PJ'!$B40&amp;'Service PJ'!$A40&amp;"*",'EPA_US9RT techs'!$A$2:$I$1722,9,FALSE),"")</f>
        <v/>
      </c>
      <c r="CI42" s="14" t="str">
        <f>IFERROR(VLOOKUP($BM$1&amp;'Service PJ'!$D40&amp;'Service PJ'!$B40&amp;'Service PJ'!$A40&amp;"*",'EPA_US9RT techs'!$A$2:$I$1722,9,FALSE),"")</f>
        <v/>
      </c>
      <c r="CJ42" s="14" t="str">
        <f>IFERROR(VLOOKUP($BM$1&amp;'Service PJ'!$D40&amp;'Service PJ'!$B40&amp;'Service PJ'!$A40&amp;"*",'EPA_US9RT techs'!$A$2:$I$1722,9,FALSE),"")</f>
        <v/>
      </c>
      <c r="CK42" s="14" t="str">
        <f>IFERROR(VLOOKUP($BM$1&amp;'Service PJ'!$D40&amp;'Service PJ'!$B40&amp;'Service PJ'!$A40&amp;"*",'EPA_US9RT techs'!$A$2:$I$1722,9,FALSE),"")</f>
        <v/>
      </c>
      <c r="CL42" s="14" t="str">
        <f>IFERROR(VLOOKUP($BM$1&amp;'Service PJ'!$D40&amp;'Service PJ'!$B40&amp;'Service PJ'!$A40&amp;"*",'EPA_US9RT techs'!$A$2:$I$1722,9,FALSE),"")</f>
        <v/>
      </c>
      <c r="CM42" s="14" t="str">
        <f>IFERROR(VLOOKUP($BM$1&amp;'Service PJ'!$D40&amp;'Service PJ'!$B40&amp;'Service PJ'!$A40&amp;"*",'EPA_US9RT techs'!$A$2:$I$1722,9,FALSE),"")</f>
        <v/>
      </c>
      <c r="CN42" s="14" t="str">
        <f>IFERROR(VLOOKUP($BM$1&amp;'Service PJ'!$D40&amp;'Service PJ'!$B40&amp;'Service PJ'!$A40&amp;"*",'EPA_US9RT techs'!$A$2:$I$1722,9,FALSE),"")</f>
        <v/>
      </c>
      <c r="CO42" s="14" t="str">
        <f>IFERROR(VLOOKUP($BM$1&amp;'Service PJ'!$D40&amp;'Service PJ'!$B40&amp;'Service PJ'!$A40&amp;"*",'EPA_US9RT techs'!$A$2:$I$1722,9,FALSE),"")</f>
        <v/>
      </c>
      <c r="CP42" s="14" t="str">
        <f>IFERROR(VLOOKUP($BM$1&amp;'Service PJ'!$D40&amp;'Service PJ'!$B40&amp;'Service PJ'!$A40&amp;"*",'EPA_US9RT techs'!$A$2:$I$1722,9,FALSE),"")</f>
        <v/>
      </c>
      <c r="CQ42" s="14" t="str">
        <f>IFERROR(VLOOKUP($BM$1&amp;'Service PJ'!$D40&amp;'Service PJ'!$B40&amp;'Service PJ'!$A40&amp;"*",'EPA_US9RT techs'!$A$2:$I$1722,9,FALSE),"")</f>
        <v/>
      </c>
      <c r="CS42" t="str">
        <f>IF(SUM(CT42:DJ42)=0,"\I:",'Service PJ'!$D40&amp;"_"&amp;'Service PJ'!$E40&amp;"_"&amp;'Service PJ'!$C40)</f>
        <v>INM_MDR_ELC</v>
      </c>
      <c r="CT42" s="2">
        <f>IFERROR(VLOOKUP($CS$1&amp;'Service PJ'!$D40&amp;'Service PJ'!$B40&amp;'Service PJ'!$A40&amp;"*",'EPA_US9RT techs'!$A$2:$I$1722,9,FALSE),"")</f>
        <v>30</v>
      </c>
      <c r="CU42" s="2">
        <f>IFERROR(VLOOKUP($CS$1&amp;'Service PJ'!$D40&amp;'Service PJ'!$B40&amp;'Service PJ'!$A40&amp;"*",'EPA_US9RT techs'!$A$2:$I$1722,9,FALSE),"")</f>
        <v>30</v>
      </c>
      <c r="CV42" s="2">
        <f>IFERROR(VLOOKUP($CS$1&amp;'Service PJ'!$D40&amp;'Service PJ'!$B40&amp;'Service PJ'!$A40&amp;"*",'EPA_US9RT techs'!$A$2:$I$1722,9,FALSE),"")</f>
        <v>30</v>
      </c>
      <c r="CW42" s="2">
        <f>IFERROR(VLOOKUP($CS$1&amp;'Service PJ'!$D40&amp;'Service PJ'!$B40&amp;'Service PJ'!$A40&amp;"*",'EPA_US9RT techs'!$A$2:$I$1722,9,FALSE),"")</f>
        <v>30</v>
      </c>
      <c r="CX42" s="2">
        <f>IFERROR(VLOOKUP($CS$1&amp;'Service PJ'!$D40&amp;'Service PJ'!$B40&amp;'Service PJ'!$A40&amp;"*",'EPA_US9RT techs'!$A$2:$I$1722,9,FALSE),"")</f>
        <v>30</v>
      </c>
      <c r="CY42" s="2">
        <f>IFERROR(VLOOKUP($CS$1&amp;'Service PJ'!$D40&amp;'Service PJ'!$B40&amp;'Service PJ'!$A40&amp;"*",'EPA_US9RT techs'!$A$2:$I$1722,9,FALSE),"")</f>
        <v>30</v>
      </c>
      <c r="CZ42" s="2">
        <f>IFERROR(VLOOKUP($CS$1&amp;'Service PJ'!$D40&amp;'Service PJ'!$B40&amp;'Service PJ'!$A40&amp;"*",'EPA_US9RT techs'!$A$2:$I$1722,9,FALSE),"")</f>
        <v>30</v>
      </c>
      <c r="DA42" s="2">
        <f>IFERROR(VLOOKUP($CS$1&amp;'Service PJ'!$D40&amp;'Service PJ'!$B40&amp;'Service PJ'!$A40&amp;"*",'EPA_US9RT techs'!$A$2:$I$1722,9,FALSE),"")</f>
        <v>30</v>
      </c>
      <c r="DB42" s="2">
        <f>IFERROR(VLOOKUP($CS$1&amp;'Service PJ'!$D40&amp;'Service PJ'!$B40&amp;'Service PJ'!$A40&amp;"*",'EPA_US9RT techs'!$A$2:$I$1722,9,FALSE),"")</f>
        <v>30</v>
      </c>
      <c r="DC42" s="2">
        <f>IFERROR(VLOOKUP($CS$1&amp;'Service PJ'!$D40&amp;'Service PJ'!$B40&amp;'Service PJ'!$A40&amp;"*",'EPA_US9RT techs'!$A$2:$I$1722,9,FALSE),"")</f>
        <v>30</v>
      </c>
      <c r="DD42" s="2">
        <f>IFERROR(VLOOKUP($CS$1&amp;'Service PJ'!$D40&amp;'Service PJ'!$B40&amp;'Service PJ'!$A40&amp;"*",'EPA_US9RT techs'!$A$2:$I$1722,9,FALSE),"")</f>
        <v>30</v>
      </c>
      <c r="DE42" s="2">
        <f>IFERROR(VLOOKUP($CS$1&amp;'Service PJ'!$D40&amp;'Service PJ'!$B40&amp;'Service PJ'!$A40&amp;"*",'EPA_US9RT techs'!$A$2:$I$1722,9,FALSE),"")</f>
        <v>30</v>
      </c>
      <c r="DF42" s="2">
        <f>IFERROR(VLOOKUP($CS$1&amp;'Service PJ'!$D40&amp;'Service PJ'!$B40&amp;'Service PJ'!$A40&amp;"*",'EPA_US9RT techs'!$A$2:$I$1722,9,FALSE),"")</f>
        <v>30</v>
      </c>
      <c r="DG42" s="2">
        <f>IFERROR(VLOOKUP($CS$1&amp;'Service PJ'!$D40&amp;'Service PJ'!$B40&amp;'Service PJ'!$A40&amp;"*",'EPA_US9RT techs'!$A$2:$I$1722,9,FALSE),"")</f>
        <v>30</v>
      </c>
      <c r="DH42" s="2">
        <f>IFERROR(VLOOKUP($CS$1&amp;'Service PJ'!$D40&amp;'Service PJ'!$B40&amp;'Service PJ'!$A40&amp;"*",'EPA_US9RT techs'!$A$2:$I$1722,9,FALSE),"")</f>
        <v>30</v>
      </c>
      <c r="DI42" s="2">
        <f>IFERROR(VLOOKUP($CS$1&amp;'Service PJ'!$D40&amp;'Service PJ'!$B40&amp;'Service PJ'!$A40&amp;"*",'EPA_US9RT techs'!$A$2:$I$1722,9,FALSE),"")</f>
        <v>30</v>
      </c>
      <c r="DJ42" s="2">
        <f>IFERROR(VLOOKUP($CS$1&amp;'Service PJ'!$D40&amp;'Service PJ'!$B40&amp;'Service PJ'!$A40&amp;"*",'EPA_US9RT techs'!$A$2:$I$1722,9,FALSE),"")</f>
        <v>30</v>
      </c>
      <c r="DK42" s="2">
        <f>IFERROR(VLOOKUP($CS$1&amp;'Service PJ'!$D40&amp;'Service PJ'!$B40&amp;'Service PJ'!$A40&amp;"*",'EPA_US9RT techs'!$A$2:$I$1722,9,FALSE),"")</f>
        <v>30</v>
      </c>
      <c r="DL42" s="2">
        <f>IFERROR(VLOOKUP($CS$1&amp;'Service PJ'!$D40&amp;'Service PJ'!$B40&amp;'Service PJ'!$A40&amp;"*",'EPA_US9RT techs'!$A$2:$I$1722,9,FALSE),"")</f>
        <v>30</v>
      </c>
      <c r="DM42" s="2">
        <f>IFERROR(VLOOKUP($CS$1&amp;'Service PJ'!$D40&amp;'Service PJ'!$B40&amp;'Service PJ'!$A40&amp;"*",'EPA_US9RT techs'!$A$2:$I$1722,9,FALSE),"")</f>
        <v>30</v>
      </c>
      <c r="DN42" s="2">
        <f>IFERROR(VLOOKUP($CS$1&amp;'Service PJ'!$D40&amp;'Service PJ'!$B40&amp;'Service PJ'!$A40&amp;"*",'EPA_US9RT techs'!$A$2:$I$1722,9,FALSE),"")</f>
        <v>30</v>
      </c>
      <c r="DO42" s="2">
        <f>IFERROR(VLOOKUP($CS$1&amp;'Service PJ'!$D40&amp;'Service PJ'!$B40&amp;'Service PJ'!$A40&amp;"*",'EPA_US9RT techs'!$A$2:$I$1722,9,FALSE),"")</f>
        <v>30</v>
      </c>
      <c r="DP42" s="2">
        <f>IFERROR(VLOOKUP($CS$1&amp;'Service PJ'!$D40&amp;'Service PJ'!$B40&amp;'Service PJ'!$A40&amp;"*",'EPA_US9RT techs'!$A$2:$I$1722,9,FALSE),"")</f>
        <v>30</v>
      </c>
      <c r="DQ42" s="2">
        <f>IFERROR(VLOOKUP($CS$1&amp;'Service PJ'!$D40&amp;'Service PJ'!$B40&amp;'Service PJ'!$A40&amp;"*",'EPA_US9RT techs'!$A$2:$I$1722,9,FALSE),"")</f>
        <v>30</v>
      </c>
      <c r="DR42" s="2">
        <f>IFERROR(VLOOKUP($CS$1&amp;'Service PJ'!$D40&amp;'Service PJ'!$B40&amp;'Service PJ'!$A40&amp;"*",'EPA_US9RT techs'!$A$2:$I$1722,9,FALSE),"")</f>
        <v>30</v>
      </c>
      <c r="DS42" s="2">
        <f>IFERROR(VLOOKUP($CS$1&amp;'Service PJ'!$D40&amp;'Service PJ'!$B40&amp;'Service PJ'!$A40&amp;"*",'EPA_US9RT techs'!$A$2:$I$1722,9,FALSE),"")</f>
        <v>30</v>
      </c>
      <c r="DT42" s="2">
        <f>IFERROR(VLOOKUP($CS$1&amp;'Service PJ'!$D40&amp;'Service PJ'!$B40&amp;'Service PJ'!$A40&amp;"*",'EPA_US9RT techs'!$A$2:$I$1722,9,FALSE),"")</f>
        <v>30</v>
      </c>
      <c r="DU42" s="2">
        <f>IFERROR(VLOOKUP($CS$1&amp;'Service PJ'!$D40&amp;'Service PJ'!$B40&amp;'Service PJ'!$A40&amp;"*",'EPA_US9RT techs'!$A$2:$I$1722,9,FALSE),"")</f>
        <v>30</v>
      </c>
      <c r="DV42" s="2">
        <f>IFERROR(VLOOKUP($CS$1&amp;'Service PJ'!$D40&amp;'Service PJ'!$B40&amp;'Service PJ'!$A40&amp;"*",'EPA_US9RT techs'!$A$2:$I$1722,9,FALSE),"")</f>
        <v>30</v>
      </c>
      <c r="DW42" s="2">
        <f>IFERROR(VLOOKUP($CS$1&amp;'Service PJ'!$D40&amp;'Service PJ'!$B40&amp;'Service PJ'!$A40&amp;"*",'EPA_US9RT techs'!$A$2:$I$1722,9,FALSE),"")</f>
        <v>30</v>
      </c>
    </row>
    <row r="43" spans="1:127" x14ac:dyDescent="0.45">
      <c r="A43" t="str">
        <f>IF(SUM(B43:R43)=0,"\I:",'Service PJ'!$D41&amp;"_"&amp;'Service PJ'!$E41&amp;"_"&amp;'Service PJ'!$C41)</f>
        <v>\I:</v>
      </c>
      <c r="B43" s="14" t="str">
        <f>IFERROR(VLOOKUP($A$1&amp;'Service PJ'!$D41&amp;'Service PJ'!$B41&amp;'Service PJ'!$A41&amp;"*",'EPA_US9RT techs'!$A$2:$I$1722,9,FALSE),"")</f>
        <v/>
      </c>
      <c r="C43" s="14" t="str">
        <f>IFERROR(VLOOKUP($A$1&amp;'Service PJ'!$D41&amp;'Service PJ'!$B41&amp;'Service PJ'!$A41&amp;"*",'EPA_US9RT techs'!$A$2:$I$1722,9,FALSE),"")</f>
        <v/>
      </c>
      <c r="D43" s="14" t="str">
        <f>IFERROR(VLOOKUP($A$1&amp;'Service PJ'!$D41&amp;'Service PJ'!$B41&amp;'Service PJ'!$A41&amp;"*",'EPA_US9RT techs'!$A$2:$I$1722,9,FALSE),"")</f>
        <v/>
      </c>
      <c r="E43" s="14" t="str">
        <f>IFERROR(VLOOKUP($A$1&amp;'Service PJ'!$D41&amp;'Service PJ'!$B41&amp;'Service PJ'!$A41&amp;"*",'EPA_US9RT techs'!$A$2:$I$1722,9,FALSE),"")</f>
        <v/>
      </c>
      <c r="F43" s="14" t="str">
        <f>IFERROR(VLOOKUP($A$1&amp;'Service PJ'!$D41&amp;'Service PJ'!$B41&amp;'Service PJ'!$A41&amp;"*",'EPA_US9RT techs'!$A$2:$I$1722,9,FALSE),"")</f>
        <v/>
      </c>
      <c r="G43" s="14" t="str">
        <f>IFERROR(VLOOKUP($A$1&amp;'Service PJ'!$D41&amp;'Service PJ'!$B41&amp;'Service PJ'!$A41&amp;"*",'EPA_US9RT techs'!$A$2:$I$1722,9,FALSE),"")</f>
        <v/>
      </c>
      <c r="H43" s="14" t="str">
        <f>IFERROR(VLOOKUP($A$1&amp;'Service PJ'!$D41&amp;'Service PJ'!$B41&amp;'Service PJ'!$A41&amp;"*",'EPA_US9RT techs'!$A$2:$I$1722,9,FALSE),"")</f>
        <v/>
      </c>
      <c r="I43" s="14" t="str">
        <f>IFERROR(VLOOKUP($A$1&amp;'Service PJ'!$D41&amp;'Service PJ'!$B41&amp;'Service PJ'!$A41&amp;"*",'EPA_US9RT techs'!$A$2:$I$1722,9,FALSE),"")</f>
        <v/>
      </c>
      <c r="J43" s="14" t="str">
        <f>IFERROR(VLOOKUP($A$1&amp;'Service PJ'!$D41&amp;'Service PJ'!$B41&amp;'Service PJ'!$A41&amp;"*",'EPA_US9RT techs'!$A$2:$I$1722,9,FALSE),"")</f>
        <v/>
      </c>
      <c r="K43" s="14" t="str">
        <f>IFERROR(VLOOKUP($A$1&amp;'Service PJ'!$D41&amp;'Service PJ'!$B41&amp;'Service PJ'!$A41&amp;"*",'EPA_US9RT techs'!$A$2:$I$1722,9,FALSE),"")</f>
        <v/>
      </c>
      <c r="L43" s="14" t="str">
        <f>IFERROR(VLOOKUP($A$1&amp;'Service PJ'!$D41&amp;'Service PJ'!$B41&amp;'Service PJ'!$A41&amp;"*",'EPA_US9RT techs'!$A$2:$I$1722,9,FALSE),"")</f>
        <v/>
      </c>
      <c r="M43" s="14" t="str">
        <f>IFERROR(VLOOKUP($A$1&amp;'Service PJ'!$D41&amp;'Service PJ'!$B41&amp;'Service PJ'!$A41&amp;"*",'EPA_US9RT techs'!$A$2:$I$1722,9,FALSE),"")</f>
        <v/>
      </c>
      <c r="N43" s="14" t="str">
        <f>IFERROR(VLOOKUP($A$1&amp;'Service PJ'!$D41&amp;'Service PJ'!$B41&amp;'Service PJ'!$A41&amp;"*",'EPA_US9RT techs'!$A$2:$I$1722,9,FALSE),"")</f>
        <v/>
      </c>
      <c r="O43" s="14" t="str">
        <f>IFERROR(VLOOKUP($A$1&amp;'Service PJ'!$D41&amp;'Service PJ'!$B41&amp;'Service PJ'!$A41&amp;"*",'EPA_US9RT techs'!$A$2:$I$1722,9,FALSE),"")</f>
        <v/>
      </c>
      <c r="P43" s="14" t="str">
        <f>IFERROR(VLOOKUP($A$1&amp;'Service PJ'!$D41&amp;'Service PJ'!$B41&amp;'Service PJ'!$A41&amp;"*",'EPA_US9RT techs'!$A$2:$I$1722,9,FALSE),"")</f>
        <v/>
      </c>
      <c r="Q43" s="14" t="str">
        <f>IFERROR(VLOOKUP($A$1&amp;'Service PJ'!$D41&amp;'Service PJ'!$B41&amp;'Service PJ'!$A41&amp;"*",'EPA_US9RT techs'!$A$2:$I$1722,9,FALSE),"")</f>
        <v/>
      </c>
      <c r="R43" s="14" t="str">
        <f>IFERROR(VLOOKUP($A$1&amp;'Service PJ'!$D41&amp;'Service PJ'!$B41&amp;'Service PJ'!$A41&amp;"*",'EPA_US9RT techs'!$A$2:$I$1722,9,FALSE),"")</f>
        <v/>
      </c>
      <c r="S43" s="14" t="str">
        <f>IFERROR(VLOOKUP($A$1&amp;'Service PJ'!$D41&amp;'Service PJ'!$B41&amp;'Service PJ'!$A41&amp;"*",'EPA_US9RT techs'!$A$2:$I$1722,9,FALSE),"")</f>
        <v/>
      </c>
      <c r="T43" s="14" t="str">
        <f>IFERROR(VLOOKUP($A$1&amp;'Service PJ'!$D41&amp;'Service PJ'!$B41&amp;'Service PJ'!$A41&amp;"*",'EPA_US9RT techs'!$A$2:$I$1722,9,FALSE),"")</f>
        <v/>
      </c>
      <c r="U43" s="14" t="str">
        <f>IFERROR(VLOOKUP($A$1&amp;'Service PJ'!$D41&amp;'Service PJ'!$B41&amp;'Service PJ'!$A41&amp;"*",'EPA_US9RT techs'!$A$2:$I$1722,9,FALSE),"")</f>
        <v/>
      </c>
      <c r="V43" s="14" t="str">
        <f>IFERROR(VLOOKUP($A$1&amp;'Service PJ'!$D41&amp;'Service PJ'!$B41&amp;'Service PJ'!$A41&amp;"*",'EPA_US9RT techs'!$A$2:$I$1722,9,FALSE),"")</f>
        <v/>
      </c>
      <c r="W43" s="14" t="str">
        <f>IFERROR(VLOOKUP($A$1&amp;'Service PJ'!$D41&amp;'Service PJ'!$B41&amp;'Service PJ'!$A41&amp;"*",'EPA_US9RT techs'!$A$2:$I$1722,9,FALSE),"")</f>
        <v/>
      </c>
      <c r="X43" s="14" t="str">
        <f>IFERROR(VLOOKUP($A$1&amp;'Service PJ'!$D41&amp;'Service PJ'!$B41&amp;'Service PJ'!$A41&amp;"*",'EPA_US9RT techs'!$A$2:$I$1722,9,FALSE),"")</f>
        <v/>
      </c>
      <c r="Y43" s="14" t="str">
        <f>IFERROR(VLOOKUP($A$1&amp;'Service PJ'!$D41&amp;'Service PJ'!$B41&amp;'Service PJ'!$A41&amp;"*",'EPA_US9RT techs'!$A$2:$I$1722,9,FALSE),"")</f>
        <v/>
      </c>
      <c r="Z43" s="14" t="str">
        <f>IFERROR(VLOOKUP($A$1&amp;'Service PJ'!$D41&amp;'Service PJ'!$B41&amp;'Service PJ'!$A41&amp;"*",'EPA_US9RT techs'!$A$2:$I$1722,9,FALSE),"")</f>
        <v/>
      </c>
      <c r="AA43" s="14" t="str">
        <f>IFERROR(VLOOKUP($A$1&amp;'Service PJ'!$D41&amp;'Service PJ'!$B41&amp;'Service PJ'!$A41&amp;"*",'EPA_US9RT techs'!$A$2:$I$1722,9,FALSE),"")</f>
        <v/>
      </c>
      <c r="AB43" s="14" t="str">
        <f>IFERROR(VLOOKUP($A$1&amp;'Service PJ'!$D41&amp;'Service PJ'!$B41&amp;'Service PJ'!$A41&amp;"*",'EPA_US9RT techs'!$A$2:$I$1722,9,FALSE),"")</f>
        <v/>
      </c>
      <c r="AC43" s="14" t="str">
        <f>IFERROR(VLOOKUP($A$1&amp;'Service PJ'!$D41&amp;'Service PJ'!$B41&amp;'Service PJ'!$A41&amp;"*",'EPA_US9RT techs'!$A$2:$I$1722,9,FALSE),"")</f>
        <v/>
      </c>
      <c r="AD43" s="14" t="str">
        <f>IFERROR(VLOOKUP($A$1&amp;'Service PJ'!$D41&amp;'Service PJ'!$B41&amp;'Service PJ'!$A41&amp;"*",'EPA_US9RT techs'!$A$2:$I$1722,9,FALSE),"")</f>
        <v/>
      </c>
      <c r="AE43" s="14" t="str">
        <f>IFERROR(VLOOKUP($A$1&amp;'Service PJ'!$D41&amp;'Service PJ'!$B41&amp;'Service PJ'!$A41&amp;"*",'EPA_US9RT techs'!$A$2:$I$1722,9,FALSE),"")</f>
        <v/>
      </c>
      <c r="AG43" t="str">
        <f>IF(SUM(AH43:AX43)=0,"\I:",'Service PJ'!$D41&amp;"_"&amp;'Service PJ'!$E41&amp;"_"&amp;'Service PJ'!$C41)</f>
        <v>\I:</v>
      </c>
      <c r="AH43" s="14" t="str">
        <f>IFERROR(VLOOKUP($AG$1&amp;'Service PJ'!$D41&amp;'Service PJ'!$B41&amp;'Service PJ'!$A41&amp;"*",'EPA_US9RT techs'!$A$2:$I$1722,9,FALSE),"")</f>
        <v/>
      </c>
      <c r="AI43" s="14" t="str">
        <f>IFERROR(VLOOKUP($AG$1&amp;'Service PJ'!$D41&amp;'Service PJ'!$B41&amp;'Service PJ'!$A41&amp;"*",'EPA_US9RT techs'!$A$2:$I$1722,9,FALSE),"")</f>
        <v/>
      </c>
      <c r="AJ43" s="14" t="str">
        <f>IFERROR(VLOOKUP($AG$1&amp;'Service PJ'!$D41&amp;'Service PJ'!$B41&amp;'Service PJ'!$A41&amp;"*",'EPA_US9RT techs'!$A$2:$I$1722,9,FALSE),"")</f>
        <v/>
      </c>
      <c r="AK43" s="14" t="str">
        <f>IFERROR(VLOOKUP($AG$1&amp;'Service PJ'!$D41&amp;'Service PJ'!$B41&amp;'Service PJ'!$A41&amp;"*",'EPA_US9RT techs'!$A$2:$I$1722,9,FALSE),"")</f>
        <v/>
      </c>
      <c r="AL43" s="14" t="str">
        <f>IFERROR(VLOOKUP($AG$1&amp;'Service PJ'!$D41&amp;'Service PJ'!$B41&amp;'Service PJ'!$A41&amp;"*",'EPA_US9RT techs'!$A$2:$I$1722,9,FALSE),"")</f>
        <v/>
      </c>
      <c r="AM43" s="14" t="str">
        <f>IFERROR(VLOOKUP($AG$1&amp;'Service PJ'!$D41&amp;'Service PJ'!$B41&amp;'Service PJ'!$A41&amp;"*",'EPA_US9RT techs'!$A$2:$I$1722,9,FALSE),"")</f>
        <v/>
      </c>
      <c r="AN43" s="14" t="str">
        <f>IFERROR(VLOOKUP($AG$1&amp;'Service PJ'!$D41&amp;'Service PJ'!$B41&amp;'Service PJ'!$A41&amp;"*",'EPA_US9RT techs'!$A$2:$I$1722,9,FALSE),"")</f>
        <v/>
      </c>
      <c r="AO43" s="14" t="str">
        <f>IFERROR(VLOOKUP($AG$1&amp;'Service PJ'!$D41&amp;'Service PJ'!$B41&amp;'Service PJ'!$A41&amp;"*",'EPA_US9RT techs'!$A$2:$I$1722,9,FALSE),"")</f>
        <v/>
      </c>
      <c r="AP43" s="14" t="str">
        <f>IFERROR(VLOOKUP($AG$1&amp;'Service PJ'!$D41&amp;'Service PJ'!$B41&amp;'Service PJ'!$A41&amp;"*",'EPA_US9RT techs'!$A$2:$I$1722,9,FALSE),"")</f>
        <v/>
      </c>
      <c r="AQ43" s="14" t="str">
        <f>IFERROR(VLOOKUP($AG$1&amp;'Service PJ'!$D41&amp;'Service PJ'!$B41&amp;'Service PJ'!$A41&amp;"*",'EPA_US9RT techs'!$A$2:$I$1722,9,FALSE),"")</f>
        <v/>
      </c>
      <c r="AR43" s="14" t="str">
        <f>IFERROR(VLOOKUP($AG$1&amp;'Service PJ'!$D41&amp;'Service PJ'!$B41&amp;'Service PJ'!$A41&amp;"*",'EPA_US9RT techs'!$A$2:$I$1722,9,FALSE),"")</f>
        <v/>
      </c>
      <c r="AS43" s="14" t="str">
        <f>IFERROR(VLOOKUP($AG$1&amp;'Service PJ'!$D41&amp;'Service PJ'!$B41&amp;'Service PJ'!$A41&amp;"*",'EPA_US9RT techs'!$A$2:$I$1722,9,FALSE),"")</f>
        <v/>
      </c>
      <c r="AT43" s="14" t="str">
        <f>IFERROR(VLOOKUP($AG$1&amp;'Service PJ'!$D41&amp;'Service PJ'!$B41&amp;'Service PJ'!$A41&amp;"*",'EPA_US9RT techs'!$A$2:$I$1722,9,FALSE),"")</f>
        <v/>
      </c>
      <c r="AU43" s="14" t="str">
        <f>IFERROR(VLOOKUP($AG$1&amp;'Service PJ'!$D41&amp;'Service PJ'!$B41&amp;'Service PJ'!$A41&amp;"*",'EPA_US9RT techs'!$A$2:$I$1722,9,FALSE),"")</f>
        <v/>
      </c>
      <c r="AV43" s="14" t="str">
        <f>IFERROR(VLOOKUP($AG$1&amp;'Service PJ'!$D41&amp;'Service PJ'!$B41&amp;'Service PJ'!$A41&amp;"*",'EPA_US9RT techs'!$A$2:$I$1722,9,FALSE),"")</f>
        <v/>
      </c>
      <c r="AW43" s="14" t="str">
        <f>IFERROR(VLOOKUP($AG$1&amp;'Service PJ'!$D41&amp;'Service PJ'!$B41&amp;'Service PJ'!$A41&amp;"*",'EPA_US9RT techs'!$A$2:$I$1722,9,FALSE),"")</f>
        <v/>
      </c>
      <c r="AX43" s="14" t="str">
        <f>IFERROR(VLOOKUP($AG$1&amp;'Service PJ'!$D41&amp;'Service PJ'!$B41&amp;'Service PJ'!$A41&amp;"*",'EPA_US9RT techs'!$A$2:$I$1722,9,FALSE),"")</f>
        <v/>
      </c>
      <c r="AY43" s="14" t="str">
        <f>IFERROR(VLOOKUP($AG$1&amp;'Service PJ'!$D41&amp;'Service PJ'!$B41&amp;'Service PJ'!$A41&amp;"*",'EPA_US9RT techs'!$A$2:$I$1722,9,FALSE),"")</f>
        <v/>
      </c>
      <c r="AZ43" s="14" t="str">
        <f>IFERROR(VLOOKUP($AG$1&amp;'Service PJ'!$D41&amp;'Service PJ'!$B41&amp;'Service PJ'!$A41&amp;"*",'EPA_US9RT techs'!$A$2:$I$1722,9,FALSE),"")</f>
        <v/>
      </c>
      <c r="BA43" s="14" t="str">
        <f>IFERROR(VLOOKUP($AG$1&amp;'Service PJ'!$D41&amp;'Service PJ'!$B41&amp;'Service PJ'!$A41&amp;"*",'EPA_US9RT techs'!$A$2:$I$1722,9,FALSE),"")</f>
        <v/>
      </c>
      <c r="BB43" s="14" t="str">
        <f>IFERROR(VLOOKUP($AG$1&amp;'Service PJ'!$D41&amp;'Service PJ'!$B41&amp;'Service PJ'!$A41&amp;"*",'EPA_US9RT techs'!$A$2:$I$1722,9,FALSE),"")</f>
        <v/>
      </c>
      <c r="BC43" s="14" t="str">
        <f>IFERROR(VLOOKUP($AG$1&amp;'Service PJ'!$D41&amp;'Service PJ'!$B41&amp;'Service PJ'!$A41&amp;"*",'EPA_US9RT techs'!$A$2:$I$1722,9,FALSE),"")</f>
        <v/>
      </c>
      <c r="BD43" s="14" t="str">
        <f>IFERROR(VLOOKUP($AG$1&amp;'Service PJ'!$D41&amp;'Service PJ'!$B41&amp;'Service PJ'!$A41&amp;"*",'EPA_US9RT techs'!$A$2:$I$1722,9,FALSE),"")</f>
        <v/>
      </c>
      <c r="BE43" s="14" t="str">
        <f>IFERROR(VLOOKUP($AG$1&amp;'Service PJ'!$D41&amp;'Service PJ'!$B41&amp;'Service PJ'!$A41&amp;"*",'EPA_US9RT techs'!$A$2:$I$1722,9,FALSE),"")</f>
        <v/>
      </c>
      <c r="BF43" s="14" t="str">
        <f>IFERROR(VLOOKUP($AG$1&amp;'Service PJ'!$D41&amp;'Service PJ'!$B41&amp;'Service PJ'!$A41&amp;"*",'EPA_US9RT techs'!$A$2:$I$1722,9,FALSE),"")</f>
        <v/>
      </c>
      <c r="BG43" s="14" t="str">
        <f>IFERROR(VLOOKUP($AG$1&amp;'Service PJ'!$D41&amp;'Service PJ'!$B41&amp;'Service PJ'!$A41&amp;"*",'EPA_US9RT techs'!$A$2:$I$1722,9,FALSE),"")</f>
        <v/>
      </c>
      <c r="BH43" s="14" t="str">
        <f>IFERROR(VLOOKUP($AG$1&amp;'Service PJ'!$D41&amp;'Service PJ'!$B41&amp;'Service PJ'!$A41&amp;"*",'EPA_US9RT techs'!$A$2:$I$1722,9,FALSE),"")</f>
        <v/>
      </c>
      <c r="BI43" s="14" t="str">
        <f>IFERROR(VLOOKUP($AG$1&amp;'Service PJ'!$D41&amp;'Service PJ'!$B41&amp;'Service PJ'!$A41&amp;"*",'EPA_US9RT techs'!$A$2:$I$1722,9,FALSE),"")</f>
        <v/>
      </c>
      <c r="BJ43" s="14" t="str">
        <f>IFERROR(VLOOKUP($AG$1&amp;'Service PJ'!$D41&amp;'Service PJ'!$B41&amp;'Service PJ'!$A41&amp;"*",'EPA_US9RT techs'!$A$2:$I$1722,9,FALSE),"")</f>
        <v/>
      </c>
      <c r="BK43" s="14" t="str">
        <f>IFERROR(VLOOKUP($AG$1&amp;'Service PJ'!$D41&amp;'Service PJ'!$B41&amp;'Service PJ'!$A41&amp;"*",'EPA_US9RT techs'!$A$2:$I$1722,9,FALSE),"")</f>
        <v/>
      </c>
      <c r="BM43" t="str">
        <f>IF(SUM(BN43:CD43)=0,"\I:",'Service PJ'!$D41&amp;"_"&amp;'Service PJ'!$E41&amp;"_"&amp;'Service PJ'!$C41)</f>
        <v>\I:</v>
      </c>
      <c r="BN43" s="14" t="str">
        <f>IFERROR(VLOOKUP($BM$1&amp;'Service PJ'!$D41&amp;'Service PJ'!$B41&amp;'Service PJ'!$A41&amp;"*",'EPA_US9RT techs'!$A$2:$I$1722,9,FALSE),"")</f>
        <v/>
      </c>
      <c r="BO43" s="14" t="str">
        <f>IFERROR(VLOOKUP($BM$1&amp;'Service PJ'!$D41&amp;'Service PJ'!$B41&amp;'Service PJ'!$A41&amp;"*",'EPA_US9RT techs'!$A$2:$I$1722,9,FALSE),"")</f>
        <v/>
      </c>
      <c r="BP43" s="14" t="str">
        <f>IFERROR(VLOOKUP($BM$1&amp;'Service PJ'!$D41&amp;'Service PJ'!$B41&amp;'Service PJ'!$A41&amp;"*",'EPA_US9RT techs'!$A$2:$I$1722,9,FALSE),"")</f>
        <v/>
      </c>
      <c r="BQ43" s="14" t="str">
        <f>IFERROR(VLOOKUP($BM$1&amp;'Service PJ'!$D41&amp;'Service PJ'!$B41&amp;'Service PJ'!$A41&amp;"*",'EPA_US9RT techs'!$A$2:$I$1722,9,FALSE),"")</f>
        <v/>
      </c>
      <c r="BR43" s="14" t="str">
        <f>IFERROR(VLOOKUP($BM$1&amp;'Service PJ'!$D41&amp;'Service PJ'!$B41&amp;'Service PJ'!$A41&amp;"*",'EPA_US9RT techs'!$A$2:$I$1722,9,FALSE),"")</f>
        <v/>
      </c>
      <c r="BS43" s="14" t="str">
        <f>IFERROR(VLOOKUP($BM$1&amp;'Service PJ'!$D41&amp;'Service PJ'!$B41&amp;'Service PJ'!$A41&amp;"*",'EPA_US9RT techs'!$A$2:$I$1722,9,FALSE),"")</f>
        <v/>
      </c>
      <c r="BT43" s="14" t="str">
        <f>IFERROR(VLOOKUP($BM$1&amp;'Service PJ'!$D41&amp;'Service PJ'!$B41&amp;'Service PJ'!$A41&amp;"*",'EPA_US9RT techs'!$A$2:$I$1722,9,FALSE),"")</f>
        <v/>
      </c>
      <c r="BU43" s="14" t="str">
        <f>IFERROR(VLOOKUP($BM$1&amp;'Service PJ'!$D41&amp;'Service PJ'!$B41&amp;'Service PJ'!$A41&amp;"*",'EPA_US9RT techs'!$A$2:$I$1722,9,FALSE),"")</f>
        <v/>
      </c>
      <c r="BV43" s="14" t="str">
        <f>IFERROR(VLOOKUP($BM$1&amp;'Service PJ'!$D41&amp;'Service PJ'!$B41&amp;'Service PJ'!$A41&amp;"*",'EPA_US9RT techs'!$A$2:$I$1722,9,FALSE),"")</f>
        <v/>
      </c>
      <c r="BW43" s="14" t="str">
        <f>IFERROR(VLOOKUP($BM$1&amp;'Service PJ'!$D41&amp;'Service PJ'!$B41&amp;'Service PJ'!$A41&amp;"*",'EPA_US9RT techs'!$A$2:$I$1722,9,FALSE),"")</f>
        <v/>
      </c>
      <c r="BX43" s="14" t="str">
        <f>IFERROR(VLOOKUP($BM$1&amp;'Service PJ'!$D41&amp;'Service PJ'!$B41&amp;'Service PJ'!$A41&amp;"*",'EPA_US9RT techs'!$A$2:$I$1722,9,FALSE),"")</f>
        <v/>
      </c>
      <c r="BY43" s="14" t="str">
        <f>IFERROR(VLOOKUP($BM$1&amp;'Service PJ'!$D41&amp;'Service PJ'!$B41&amp;'Service PJ'!$A41&amp;"*",'EPA_US9RT techs'!$A$2:$I$1722,9,FALSE),"")</f>
        <v/>
      </c>
      <c r="BZ43" s="14" t="str">
        <f>IFERROR(VLOOKUP($BM$1&amp;'Service PJ'!$D41&amp;'Service PJ'!$B41&amp;'Service PJ'!$A41&amp;"*",'EPA_US9RT techs'!$A$2:$I$1722,9,FALSE),"")</f>
        <v/>
      </c>
      <c r="CA43" s="14" t="str">
        <f>IFERROR(VLOOKUP($BM$1&amp;'Service PJ'!$D41&amp;'Service PJ'!$B41&amp;'Service PJ'!$A41&amp;"*",'EPA_US9RT techs'!$A$2:$I$1722,9,FALSE),"")</f>
        <v/>
      </c>
      <c r="CB43" s="14" t="str">
        <f>IFERROR(VLOOKUP($BM$1&amp;'Service PJ'!$D41&amp;'Service PJ'!$B41&amp;'Service PJ'!$A41&amp;"*",'EPA_US9RT techs'!$A$2:$I$1722,9,FALSE),"")</f>
        <v/>
      </c>
      <c r="CC43" s="14" t="str">
        <f>IFERROR(VLOOKUP($BM$1&amp;'Service PJ'!$D41&amp;'Service PJ'!$B41&amp;'Service PJ'!$A41&amp;"*",'EPA_US9RT techs'!$A$2:$I$1722,9,FALSE),"")</f>
        <v/>
      </c>
      <c r="CD43" s="14" t="str">
        <f>IFERROR(VLOOKUP($BM$1&amp;'Service PJ'!$D41&amp;'Service PJ'!$B41&amp;'Service PJ'!$A41&amp;"*",'EPA_US9RT techs'!$A$2:$I$1722,9,FALSE),"")</f>
        <v/>
      </c>
      <c r="CE43" s="14" t="str">
        <f>IFERROR(VLOOKUP($BM$1&amp;'Service PJ'!$D41&amp;'Service PJ'!$B41&amp;'Service PJ'!$A41&amp;"*",'EPA_US9RT techs'!$A$2:$I$1722,9,FALSE),"")</f>
        <v/>
      </c>
      <c r="CF43" s="14" t="str">
        <f>IFERROR(VLOOKUP($BM$1&amp;'Service PJ'!$D41&amp;'Service PJ'!$B41&amp;'Service PJ'!$A41&amp;"*",'EPA_US9RT techs'!$A$2:$I$1722,9,FALSE),"")</f>
        <v/>
      </c>
      <c r="CG43" s="14" t="str">
        <f>IFERROR(VLOOKUP($BM$1&amp;'Service PJ'!$D41&amp;'Service PJ'!$B41&amp;'Service PJ'!$A41&amp;"*",'EPA_US9RT techs'!$A$2:$I$1722,9,FALSE),"")</f>
        <v/>
      </c>
      <c r="CH43" s="14" t="str">
        <f>IFERROR(VLOOKUP($BM$1&amp;'Service PJ'!$D41&amp;'Service PJ'!$B41&amp;'Service PJ'!$A41&amp;"*",'EPA_US9RT techs'!$A$2:$I$1722,9,FALSE),"")</f>
        <v/>
      </c>
      <c r="CI43" s="14" t="str">
        <f>IFERROR(VLOOKUP($BM$1&amp;'Service PJ'!$D41&amp;'Service PJ'!$B41&amp;'Service PJ'!$A41&amp;"*",'EPA_US9RT techs'!$A$2:$I$1722,9,FALSE),"")</f>
        <v/>
      </c>
      <c r="CJ43" s="14" t="str">
        <f>IFERROR(VLOOKUP($BM$1&amp;'Service PJ'!$D41&amp;'Service PJ'!$B41&amp;'Service PJ'!$A41&amp;"*",'EPA_US9RT techs'!$A$2:$I$1722,9,FALSE),"")</f>
        <v/>
      </c>
      <c r="CK43" s="14" t="str">
        <f>IFERROR(VLOOKUP($BM$1&amp;'Service PJ'!$D41&amp;'Service PJ'!$B41&amp;'Service PJ'!$A41&amp;"*",'EPA_US9RT techs'!$A$2:$I$1722,9,FALSE),"")</f>
        <v/>
      </c>
      <c r="CL43" s="14" t="str">
        <f>IFERROR(VLOOKUP($BM$1&amp;'Service PJ'!$D41&amp;'Service PJ'!$B41&amp;'Service PJ'!$A41&amp;"*",'EPA_US9RT techs'!$A$2:$I$1722,9,FALSE),"")</f>
        <v/>
      </c>
      <c r="CM43" s="14" t="str">
        <f>IFERROR(VLOOKUP($BM$1&amp;'Service PJ'!$D41&amp;'Service PJ'!$B41&amp;'Service PJ'!$A41&amp;"*",'EPA_US9RT techs'!$A$2:$I$1722,9,FALSE),"")</f>
        <v/>
      </c>
      <c r="CN43" s="14" t="str">
        <f>IFERROR(VLOOKUP($BM$1&amp;'Service PJ'!$D41&amp;'Service PJ'!$B41&amp;'Service PJ'!$A41&amp;"*",'EPA_US9RT techs'!$A$2:$I$1722,9,FALSE),"")</f>
        <v/>
      </c>
      <c r="CO43" s="14" t="str">
        <f>IFERROR(VLOOKUP($BM$1&amp;'Service PJ'!$D41&amp;'Service PJ'!$B41&amp;'Service PJ'!$A41&amp;"*",'EPA_US9RT techs'!$A$2:$I$1722,9,FALSE),"")</f>
        <v/>
      </c>
      <c r="CP43" s="14" t="str">
        <f>IFERROR(VLOOKUP($BM$1&amp;'Service PJ'!$D41&amp;'Service PJ'!$B41&amp;'Service PJ'!$A41&amp;"*",'EPA_US9RT techs'!$A$2:$I$1722,9,FALSE),"")</f>
        <v/>
      </c>
      <c r="CQ43" s="14" t="str">
        <f>IFERROR(VLOOKUP($BM$1&amp;'Service PJ'!$D41&amp;'Service PJ'!$B41&amp;'Service PJ'!$A41&amp;"*",'EPA_US9RT techs'!$A$2:$I$1722,9,FALSE),"")</f>
        <v/>
      </c>
      <c r="CS43" t="str">
        <f>IF(SUM(CT43:DJ43)=0,"\I:",'Service PJ'!$D41&amp;"_"&amp;'Service PJ'!$E41&amp;"_"&amp;'Service PJ'!$C41)</f>
        <v>\I:</v>
      </c>
      <c r="CT43" s="2" t="str">
        <f>IFERROR(VLOOKUP($CS$1&amp;'Service PJ'!$D41&amp;'Service PJ'!$B41&amp;'Service PJ'!$A41&amp;"*",'EPA_US9RT techs'!$A$2:$I$1722,9,FALSE),"")</f>
        <v/>
      </c>
      <c r="CU43" s="2" t="str">
        <f>IFERROR(VLOOKUP($CS$1&amp;'Service PJ'!$D41&amp;'Service PJ'!$B41&amp;'Service PJ'!$A41&amp;"*",'EPA_US9RT techs'!$A$2:$I$1722,9,FALSE),"")</f>
        <v/>
      </c>
      <c r="CV43" s="2" t="str">
        <f>IFERROR(VLOOKUP($CS$1&amp;'Service PJ'!$D41&amp;'Service PJ'!$B41&amp;'Service PJ'!$A41&amp;"*",'EPA_US9RT techs'!$A$2:$I$1722,9,FALSE),"")</f>
        <v/>
      </c>
      <c r="CW43" s="2" t="str">
        <f>IFERROR(VLOOKUP($CS$1&amp;'Service PJ'!$D41&amp;'Service PJ'!$B41&amp;'Service PJ'!$A41&amp;"*",'EPA_US9RT techs'!$A$2:$I$1722,9,FALSE),"")</f>
        <v/>
      </c>
      <c r="CX43" s="2" t="str">
        <f>IFERROR(VLOOKUP($CS$1&amp;'Service PJ'!$D41&amp;'Service PJ'!$B41&amp;'Service PJ'!$A41&amp;"*",'EPA_US9RT techs'!$A$2:$I$1722,9,FALSE),"")</f>
        <v/>
      </c>
      <c r="CY43" s="2" t="str">
        <f>IFERROR(VLOOKUP($CS$1&amp;'Service PJ'!$D41&amp;'Service PJ'!$B41&amp;'Service PJ'!$A41&amp;"*",'EPA_US9RT techs'!$A$2:$I$1722,9,FALSE),"")</f>
        <v/>
      </c>
      <c r="CZ43" s="2" t="str">
        <f>IFERROR(VLOOKUP($CS$1&amp;'Service PJ'!$D41&amp;'Service PJ'!$B41&amp;'Service PJ'!$A41&amp;"*",'EPA_US9RT techs'!$A$2:$I$1722,9,FALSE),"")</f>
        <v/>
      </c>
      <c r="DA43" s="2" t="str">
        <f>IFERROR(VLOOKUP($CS$1&amp;'Service PJ'!$D41&amp;'Service PJ'!$B41&amp;'Service PJ'!$A41&amp;"*",'EPA_US9RT techs'!$A$2:$I$1722,9,FALSE),"")</f>
        <v/>
      </c>
      <c r="DB43" s="2" t="str">
        <f>IFERROR(VLOOKUP($CS$1&amp;'Service PJ'!$D41&amp;'Service PJ'!$B41&amp;'Service PJ'!$A41&amp;"*",'EPA_US9RT techs'!$A$2:$I$1722,9,FALSE),"")</f>
        <v/>
      </c>
      <c r="DC43" s="2" t="str">
        <f>IFERROR(VLOOKUP($CS$1&amp;'Service PJ'!$D41&amp;'Service PJ'!$B41&amp;'Service PJ'!$A41&amp;"*",'EPA_US9RT techs'!$A$2:$I$1722,9,FALSE),"")</f>
        <v/>
      </c>
      <c r="DD43" s="2" t="str">
        <f>IFERROR(VLOOKUP($CS$1&amp;'Service PJ'!$D41&amp;'Service PJ'!$B41&amp;'Service PJ'!$A41&amp;"*",'EPA_US9RT techs'!$A$2:$I$1722,9,FALSE),"")</f>
        <v/>
      </c>
      <c r="DE43" s="2" t="str">
        <f>IFERROR(VLOOKUP($CS$1&amp;'Service PJ'!$D41&amp;'Service PJ'!$B41&amp;'Service PJ'!$A41&amp;"*",'EPA_US9RT techs'!$A$2:$I$1722,9,FALSE),"")</f>
        <v/>
      </c>
      <c r="DF43" s="2" t="str">
        <f>IFERROR(VLOOKUP($CS$1&amp;'Service PJ'!$D41&amp;'Service PJ'!$B41&amp;'Service PJ'!$A41&amp;"*",'EPA_US9RT techs'!$A$2:$I$1722,9,FALSE),"")</f>
        <v/>
      </c>
      <c r="DG43" s="2" t="str">
        <f>IFERROR(VLOOKUP($CS$1&amp;'Service PJ'!$D41&amp;'Service PJ'!$B41&amp;'Service PJ'!$A41&amp;"*",'EPA_US9RT techs'!$A$2:$I$1722,9,FALSE),"")</f>
        <v/>
      </c>
      <c r="DH43" s="2" t="str">
        <f>IFERROR(VLOOKUP($CS$1&amp;'Service PJ'!$D41&amp;'Service PJ'!$B41&amp;'Service PJ'!$A41&amp;"*",'EPA_US9RT techs'!$A$2:$I$1722,9,FALSE),"")</f>
        <v/>
      </c>
      <c r="DI43" s="2" t="str">
        <f>IFERROR(VLOOKUP($CS$1&amp;'Service PJ'!$D41&amp;'Service PJ'!$B41&amp;'Service PJ'!$A41&amp;"*",'EPA_US9RT techs'!$A$2:$I$1722,9,FALSE),"")</f>
        <v/>
      </c>
      <c r="DJ43" s="2" t="str">
        <f>IFERROR(VLOOKUP($CS$1&amp;'Service PJ'!$D41&amp;'Service PJ'!$B41&amp;'Service PJ'!$A41&amp;"*",'EPA_US9RT techs'!$A$2:$I$1722,9,FALSE),"")</f>
        <v/>
      </c>
      <c r="DK43" s="2" t="str">
        <f>IFERROR(VLOOKUP($CS$1&amp;'Service PJ'!$D41&amp;'Service PJ'!$B41&amp;'Service PJ'!$A41&amp;"*",'EPA_US9RT techs'!$A$2:$I$1722,9,FALSE),"")</f>
        <v/>
      </c>
      <c r="DL43" s="2" t="str">
        <f>IFERROR(VLOOKUP($CS$1&amp;'Service PJ'!$D41&amp;'Service PJ'!$B41&amp;'Service PJ'!$A41&amp;"*",'EPA_US9RT techs'!$A$2:$I$1722,9,FALSE),"")</f>
        <v/>
      </c>
      <c r="DM43" s="2" t="str">
        <f>IFERROR(VLOOKUP($CS$1&amp;'Service PJ'!$D41&amp;'Service PJ'!$B41&amp;'Service PJ'!$A41&amp;"*",'EPA_US9RT techs'!$A$2:$I$1722,9,FALSE),"")</f>
        <v/>
      </c>
      <c r="DN43" s="2" t="str">
        <f>IFERROR(VLOOKUP($CS$1&amp;'Service PJ'!$D41&amp;'Service PJ'!$B41&amp;'Service PJ'!$A41&amp;"*",'EPA_US9RT techs'!$A$2:$I$1722,9,FALSE),"")</f>
        <v/>
      </c>
      <c r="DO43" s="2" t="str">
        <f>IFERROR(VLOOKUP($CS$1&amp;'Service PJ'!$D41&amp;'Service PJ'!$B41&amp;'Service PJ'!$A41&amp;"*",'EPA_US9RT techs'!$A$2:$I$1722,9,FALSE),"")</f>
        <v/>
      </c>
      <c r="DP43" s="2" t="str">
        <f>IFERROR(VLOOKUP($CS$1&amp;'Service PJ'!$D41&amp;'Service PJ'!$B41&amp;'Service PJ'!$A41&amp;"*",'EPA_US9RT techs'!$A$2:$I$1722,9,FALSE),"")</f>
        <v/>
      </c>
      <c r="DQ43" s="2" t="str">
        <f>IFERROR(VLOOKUP($CS$1&amp;'Service PJ'!$D41&amp;'Service PJ'!$B41&amp;'Service PJ'!$A41&amp;"*",'EPA_US9RT techs'!$A$2:$I$1722,9,FALSE),"")</f>
        <v/>
      </c>
      <c r="DR43" s="2" t="str">
        <f>IFERROR(VLOOKUP($CS$1&amp;'Service PJ'!$D41&amp;'Service PJ'!$B41&amp;'Service PJ'!$A41&amp;"*",'EPA_US9RT techs'!$A$2:$I$1722,9,FALSE),"")</f>
        <v/>
      </c>
      <c r="DS43" s="2" t="str">
        <f>IFERROR(VLOOKUP($CS$1&amp;'Service PJ'!$D41&amp;'Service PJ'!$B41&amp;'Service PJ'!$A41&amp;"*",'EPA_US9RT techs'!$A$2:$I$1722,9,FALSE),"")</f>
        <v/>
      </c>
      <c r="DT43" s="2" t="str">
        <f>IFERROR(VLOOKUP($CS$1&amp;'Service PJ'!$D41&amp;'Service PJ'!$B41&amp;'Service PJ'!$A41&amp;"*",'EPA_US9RT techs'!$A$2:$I$1722,9,FALSE),"")</f>
        <v/>
      </c>
      <c r="DU43" s="2" t="str">
        <f>IFERROR(VLOOKUP($CS$1&amp;'Service PJ'!$D41&amp;'Service PJ'!$B41&amp;'Service PJ'!$A41&amp;"*",'EPA_US9RT techs'!$A$2:$I$1722,9,FALSE),"")</f>
        <v/>
      </c>
      <c r="DV43" s="2" t="str">
        <f>IFERROR(VLOOKUP($CS$1&amp;'Service PJ'!$D41&amp;'Service PJ'!$B41&amp;'Service PJ'!$A41&amp;"*",'EPA_US9RT techs'!$A$2:$I$1722,9,FALSE),"")</f>
        <v/>
      </c>
      <c r="DW43" s="2" t="str">
        <f>IFERROR(VLOOKUP($CS$1&amp;'Service PJ'!$D41&amp;'Service PJ'!$B41&amp;'Service PJ'!$A41&amp;"*",'EPA_US9RT techs'!$A$2:$I$1722,9,FALSE),"")</f>
        <v/>
      </c>
    </row>
    <row r="44" spans="1:127" x14ac:dyDescent="0.45">
      <c r="A44" t="str">
        <f>IF(SUM(B44:R44)=0,"\I:",'Service PJ'!$D42&amp;"_"&amp;'Service PJ'!$E42&amp;"_"&amp;'Service PJ'!$C42)</f>
        <v>INM_OTP_ELC</v>
      </c>
      <c r="B44" s="14">
        <f>IFERROR(VLOOKUP($A$1&amp;'Service PJ'!$D42&amp;'Service PJ'!$B42&amp;'Service PJ'!$A42&amp;"*",'EPA_US9RT techs'!$A$2:$I$1722,9,FALSE),"")</f>
        <v>41.475434603899998</v>
      </c>
      <c r="C44" s="14">
        <f>IFERROR(VLOOKUP($A$1&amp;'Service PJ'!$D42&amp;'Service PJ'!$B42&amp;'Service PJ'!$A42&amp;"*",'EPA_US9RT techs'!$A$2:$I$1722,9,FALSE),"")</f>
        <v>41.475434603899998</v>
      </c>
      <c r="D44" s="14">
        <f>IFERROR(VLOOKUP($A$1&amp;'Service PJ'!$D42&amp;'Service PJ'!$B42&amp;'Service PJ'!$A42&amp;"*",'EPA_US9RT techs'!$A$2:$I$1722,9,FALSE),"")</f>
        <v>41.475434603899998</v>
      </c>
      <c r="E44" s="14">
        <f>IFERROR(VLOOKUP($A$1&amp;'Service PJ'!$D42&amp;'Service PJ'!$B42&amp;'Service PJ'!$A42&amp;"*",'EPA_US9RT techs'!$A$2:$I$1722,9,FALSE),"")</f>
        <v>41.475434603899998</v>
      </c>
      <c r="F44" s="14">
        <f>IFERROR(VLOOKUP($A$1&amp;'Service PJ'!$D42&amp;'Service PJ'!$B42&amp;'Service PJ'!$A42&amp;"*",'EPA_US9RT techs'!$A$2:$I$1722,9,FALSE),"")</f>
        <v>41.475434603899998</v>
      </c>
      <c r="G44" s="14">
        <f>IFERROR(VLOOKUP($A$1&amp;'Service PJ'!$D42&amp;'Service PJ'!$B42&amp;'Service PJ'!$A42&amp;"*",'EPA_US9RT techs'!$A$2:$I$1722,9,FALSE),"")</f>
        <v>41.475434603899998</v>
      </c>
      <c r="H44" s="14">
        <f>IFERROR(VLOOKUP($A$1&amp;'Service PJ'!$D42&amp;'Service PJ'!$B42&amp;'Service PJ'!$A42&amp;"*",'EPA_US9RT techs'!$A$2:$I$1722,9,FALSE),"")</f>
        <v>41.475434603899998</v>
      </c>
      <c r="I44" s="14">
        <f>IFERROR(VLOOKUP($A$1&amp;'Service PJ'!$D42&amp;'Service PJ'!$B42&amp;'Service PJ'!$A42&amp;"*",'EPA_US9RT techs'!$A$2:$I$1722,9,FALSE),"")</f>
        <v>41.475434603899998</v>
      </c>
      <c r="J44" s="14">
        <f>IFERROR(VLOOKUP($A$1&amp;'Service PJ'!$D42&amp;'Service PJ'!$B42&amp;'Service PJ'!$A42&amp;"*",'EPA_US9RT techs'!$A$2:$I$1722,9,FALSE),"")</f>
        <v>41.475434603899998</v>
      </c>
      <c r="K44" s="14">
        <f>IFERROR(VLOOKUP($A$1&amp;'Service PJ'!$D42&amp;'Service PJ'!$B42&amp;'Service PJ'!$A42&amp;"*",'EPA_US9RT techs'!$A$2:$I$1722,9,FALSE),"")</f>
        <v>41.475434603899998</v>
      </c>
      <c r="L44" s="14">
        <f>IFERROR(VLOOKUP($A$1&amp;'Service PJ'!$D42&amp;'Service PJ'!$B42&amp;'Service PJ'!$A42&amp;"*",'EPA_US9RT techs'!$A$2:$I$1722,9,FALSE),"")</f>
        <v>41.475434603899998</v>
      </c>
      <c r="M44" s="14">
        <f>IFERROR(VLOOKUP($A$1&amp;'Service PJ'!$D42&amp;'Service PJ'!$B42&amp;'Service PJ'!$A42&amp;"*",'EPA_US9RT techs'!$A$2:$I$1722,9,FALSE),"")</f>
        <v>41.475434603899998</v>
      </c>
      <c r="N44" s="14">
        <f>IFERROR(VLOOKUP($A$1&amp;'Service PJ'!$D42&amp;'Service PJ'!$B42&amp;'Service PJ'!$A42&amp;"*",'EPA_US9RT techs'!$A$2:$I$1722,9,FALSE),"")</f>
        <v>41.475434603899998</v>
      </c>
      <c r="O44" s="14">
        <f>IFERROR(VLOOKUP($A$1&amp;'Service PJ'!$D42&amp;'Service PJ'!$B42&amp;'Service PJ'!$A42&amp;"*",'EPA_US9RT techs'!$A$2:$I$1722,9,FALSE),"")</f>
        <v>41.475434603899998</v>
      </c>
      <c r="P44" s="14">
        <f>IFERROR(VLOOKUP($A$1&amp;'Service PJ'!$D42&amp;'Service PJ'!$B42&amp;'Service PJ'!$A42&amp;"*",'EPA_US9RT techs'!$A$2:$I$1722,9,FALSE),"")</f>
        <v>41.475434603899998</v>
      </c>
      <c r="Q44" s="14">
        <f>IFERROR(VLOOKUP($A$1&amp;'Service PJ'!$D42&amp;'Service PJ'!$B42&amp;'Service PJ'!$A42&amp;"*",'EPA_US9RT techs'!$A$2:$I$1722,9,FALSE),"")</f>
        <v>41.475434603899998</v>
      </c>
      <c r="R44" s="14">
        <f>IFERROR(VLOOKUP($A$1&amp;'Service PJ'!$D42&amp;'Service PJ'!$B42&amp;'Service PJ'!$A42&amp;"*",'EPA_US9RT techs'!$A$2:$I$1722,9,FALSE),"")</f>
        <v>41.475434603899998</v>
      </c>
      <c r="S44" s="14">
        <f>IFERROR(VLOOKUP($A$1&amp;'Service PJ'!$D42&amp;'Service PJ'!$B42&amp;'Service PJ'!$A42&amp;"*",'EPA_US9RT techs'!$A$2:$I$1722,9,FALSE),"")</f>
        <v>41.475434603899998</v>
      </c>
      <c r="T44" s="14">
        <f>IFERROR(VLOOKUP($A$1&amp;'Service PJ'!$D42&amp;'Service PJ'!$B42&amp;'Service PJ'!$A42&amp;"*",'EPA_US9RT techs'!$A$2:$I$1722,9,FALSE),"")</f>
        <v>41.475434603899998</v>
      </c>
      <c r="U44" s="14">
        <f>IFERROR(VLOOKUP($A$1&amp;'Service PJ'!$D42&amp;'Service PJ'!$B42&amp;'Service PJ'!$A42&amp;"*",'EPA_US9RT techs'!$A$2:$I$1722,9,FALSE),"")</f>
        <v>41.475434603899998</v>
      </c>
      <c r="V44" s="14">
        <f>IFERROR(VLOOKUP($A$1&amp;'Service PJ'!$D42&amp;'Service PJ'!$B42&amp;'Service PJ'!$A42&amp;"*",'EPA_US9RT techs'!$A$2:$I$1722,9,FALSE),"")</f>
        <v>41.475434603899998</v>
      </c>
      <c r="W44" s="14">
        <f>IFERROR(VLOOKUP($A$1&amp;'Service PJ'!$D42&amp;'Service PJ'!$B42&amp;'Service PJ'!$A42&amp;"*",'EPA_US9RT techs'!$A$2:$I$1722,9,FALSE),"")</f>
        <v>41.475434603899998</v>
      </c>
      <c r="X44" s="14">
        <f>IFERROR(VLOOKUP($A$1&amp;'Service PJ'!$D42&amp;'Service PJ'!$B42&amp;'Service PJ'!$A42&amp;"*",'EPA_US9RT techs'!$A$2:$I$1722,9,FALSE),"")</f>
        <v>41.475434603899998</v>
      </c>
      <c r="Y44" s="14">
        <f>IFERROR(VLOOKUP($A$1&amp;'Service PJ'!$D42&amp;'Service PJ'!$B42&amp;'Service PJ'!$A42&amp;"*",'EPA_US9RT techs'!$A$2:$I$1722,9,FALSE),"")</f>
        <v>41.475434603899998</v>
      </c>
      <c r="Z44" s="14">
        <f>IFERROR(VLOOKUP($A$1&amp;'Service PJ'!$D42&amp;'Service PJ'!$B42&amp;'Service PJ'!$A42&amp;"*",'EPA_US9RT techs'!$A$2:$I$1722,9,FALSE),"")</f>
        <v>41.475434603899998</v>
      </c>
      <c r="AA44" s="14">
        <f>IFERROR(VLOOKUP($A$1&amp;'Service PJ'!$D42&amp;'Service PJ'!$B42&amp;'Service PJ'!$A42&amp;"*",'EPA_US9RT techs'!$A$2:$I$1722,9,FALSE),"")</f>
        <v>41.475434603899998</v>
      </c>
      <c r="AB44" s="14">
        <f>IFERROR(VLOOKUP($A$1&amp;'Service PJ'!$D42&amp;'Service PJ'!$B42&amp;'Service PJ'!$A42&amp;"*",'EPA_US9RT techs'!$A$2:$I$1722,9,FALSE),"")</f>
        <v>41.475434603899998</v>
      </c>
      <c r="AC44" s="14">
        <f>IFERROR(VLOOKUP($A$1&amp;'Service PJ'!$D42&amp;'Service PJ'!$B42&amp;'Service PJ'!$A42&amp;"*",'EPA_US9RT techs'!$A$2:$I$1722,9,FALSE),"")</f>
        <v>41.475434603899998</v>
      </c>
      <c r="AD44" s="14">
        <f>IFERROR(VLOOKUP($A$1&amp;'Service PJ'!$D42&amp;'Service PJ'!$B42&amp;'Service PJ'!$A42&amp;"*",'EPA_US9RT techs'!$A$2:$I$1722,9,FALSE),"")</f>
        <v>41.475434603899998</v>
      </c>
      <c r="AE44" s="14">
        <f>IFERROR(VLOOKUP($A$1&amp;'Service PJ'!$D42&amp;'Service PJ'!$B42&amp;'Service PJ'!$A42&amp;"*",'EPA_US9RT techs'!$A$2:$I$1722,9,FALSE),"")</f>
        <v>41.475434603899998</v>
      </c>
      <c r="AG44" t="str">
        <f>IF(SUM(AH44:AX44)=0,"\I:",'Service PJ'!$D42&amp;"_"&amp;'Service PJ'!$E42&amp;"_"&amp;'Service PJ'!$C42)</f>
        <v>INM_OTP_ELC</v>
      </c>
      <c r="AH44" s="14">
        <f>IFERROR(VLOOKUP($AG$1&amp;'Service PJ'!$D42&amp;'Service PJ'!$B42&amp;'Service PJ'!$A42&amp;"*",'EPA_US9RT techs'!$A$2:$I$1722,9,FALSE),"")</f>
        <v>3.7327891144000001</v>
      </c>
      <c r="AI44" s="14">
        <f>IFERROR(VLOOKUP($AG$1&amp;'Service PJ'!$D42&amp;'Service PJ'!$B42&amp;'Service PJ'!$A42&amp;"*",'EPA_US9RT techs'!$A$2:$I$1722,9,FALSE),"")</f>
        <v>3.7327891144000001</v>
      </c>
      <c r="AJ44" s="14">
        <f>IFERROR(VLOOKUP($AG$1&amp;'Service PJ'!$D42&amp;'Service PJ'!$B42&amp;'Service PJ'!$A42&amp;"*",'EPA_US9RT techs'!$A$2:$I$1722,9,FALSE),"")</f>
        <v>3.7327891144000001</v>
      </c>
      <c r="AK44" s="14">
        <f>IFERROR(VLOOKUP($AG$1&amp;'Service PJ'!$D42&amp;'Service PJ'!$B42&amp;'Service PJ'!$A42&amp;"*",'EPA_US9RT techs'!$A$2:$I$1722,9,FALSE),"")</f>
        <v>3.7327891144000001</v>
      </c>
      <c r="AL44" s="14">
        <f>IFERROR(VLOOKUP($AG$1&amp;'Service PJ'!$D42&amp;'Service PJ'!$B42&amp;'Service PJ'!$A42&amp;"*",'EPA_US9RT techs'!$A$2:$I$1722,9,FALSE),"")</f>
        <v>3.7327891144000001</v>
      </c>
      <c r="AM44" s="14">
        <f>IFERROR(VLOOKUP($AG$1&amp;'Service PJ'!$D42&amp;'Service PJ'!$B42&amp;'Service PJ'!$A42&amp;"*",'EPA_US9RT techs'!$A$2:$I$1722,9,FALSE),"")</f>
        <v>3.7327891144000001</v>
      </c>
      <c r="AN44" s="14">
        <f>IFERROR(VLOOKUP($AG$1&amp;'Service PJ'!$D42&amp;'Service PJ'!$B42&amp;'Service PJ'!$A42&amp;"*",'EPA_US9RT techs'!$A$2:$I$1722,9,FALSE),"")</f>
        <v>3.7327891144000001</v>
      </c>
      <c r="AO44" s="14">
        <f>IFERROR(VLOOKUP($AG$1&amp;'Service PJ'!$D42&amp;'Service PJ'!$B42&amp;'Service PJ'!$A42&amp;"*",'EPA_US9RT techs'!$A$2:$I$1722,9,FALSE),"")</f>
        <v>3.7327891144000001</v>
      </c>
      <c r="AP44" s="14">
        <f>IFERROR(VLOOKUP($AG$1&amp;'Service PJ'!$D42&amp;'Service PJ'!$B42&amp;'Service PJ'!$A42&amp;"*",'EPA_US9RT techs'!$A$2:$I$1722,9,FALSE),"")</f>
        <v>3.7327891144000001</v>
      </c>
      <c r="AQ44" s="14">
        <f>IFERROR(VLOOKUP($AG$1&amp;'Service PJ'!$D42&amp;'Service PJ'!$B42&amp;'Service PJ'!$A42&amp;"*",'EPA_US9RT techs'!$A$2:$I$1722,9,FALSE),"")</f>
        <v>3.7327891144000001</v>
      </c>
      <c r="AR44" s="14">
        <f>IFERROR(VLOOKUP($AG$1&amp;'Service PJ'!$D42&amp;'Service PJ'!$B42&amp;'Service PJ'!$A42&amp;"*",'EPA_US9RT techs'!$A$2:$I$1722,9,FALSE),"")</f>
        <v>3.7327891144000001</v>
      </c>
      <c r="AS44" s="14">
        <f>IFERROR(VLOOKUP($AG$1&amp;'Service PJ'!$D42&amp;'Service PJ'!$B42&amp;'Service PJ'!$A42&amp;"*",'EPA_US9RT techs'!$A$2:$I$1722,9,FALSE),"")</f>
        <v>3.7327891144000001</v>
      </c>
      <c r="AT44" s="14">
        <f>IFERROR(VLOOKUP($AG$1&amp;'Service PJ'!$D42&amp;'Service PJ'!$B42&amp;'Service PJ'!$A42&amp;"*",'EPA_US9RT techs'!$A$2:$I$1722,9,FALSE),"")</f>
        <v>3.7327891144000001</v>
      </c>
      <c r="AU44" s="14">
        <f>IFERROR(VLOOKUP($AG$1&amp;'Service PJ'!$D42&amp;'Service PJ'!$B42&amp;'Service PJ'!$A42&amp;"*",'EPA_US9RT techs'!$A$2:$I$1722,9,FALSE),"")</f>
        <v>3.7327891144000001</v>
      </c>
      <c r="AV44" s="14">
        <f>IFERROR(VLOOKUP($AG$1&amp;'Service PJ'!$D42&amp;'Service PJ'!$B42&amp;'Service PJ'!$A42&amp;"*",'EPA_US9RT techs'!$A$2:$I$1722,9,FALSE),"")</f>
        <v>3.7327891144000001</v>
      </c>
      <c r="AW44" s="14">
        <f>IFERROR(VLOOKUP($AG$1&amp;'Service PJ'!$D42&amp;'Service PJ'!$B42&amp;'Service PJ'!$A42&amp;"*",'EPA_US9RT techs'!$A$2:$I$1722,9,FALSE),"")</f>
        <v>3.7327891144000001</v>
      </c>
      <c r="AX44" s="14">
        <f>IFERROR(VLOOKUP($AG$1&amp;'Service PJ'!$D42&amp;'Service PJ'!$B42&amp;'Service PJ'!$A42&amp;"*",'EPA_US9RT techs'!$A$2:$I$1722,9,FALSE),"")</f>
        <v>3.7327891144000001</v>
      </c>
      <c r="AY44" s="14">
        <f>IFERROR(VLOOKUP($AG$1&amp;'Service PJ'!$D42&amp;'Service PJ'!$B42&amp;'Service PJ'!$A42&amp;"*",'EPA_US9RT techs'!$A$2:$I$1722,9,FALSE),"")</f>
        <v>3.7327891144000001</v>
      </c>
      <c r="AZ44" s="14">
        <f>IFERROR(VLOOKUP($AG$1&amp;'Service PJ'!$D42&amp;'Service PJ'!$B42&amp;'Service PJ'!$A42&amp;"*",'EPA_US9RT techs'!$A$2:$I$1722,9,FALSE),"")</f>
        <v>3.7327891144000001</v>
      </c>
      <c r="BA44" s="14">
        <f>IFERROR(VLOOKUP($AG$1&amp;'Service PJ'!$D42&amp;'Service PJ'!$B42&amp;'Service PJ'!$A42&amp;"*",'EPA_US9RT techs'!$A$2:$I$1722,9,FALSE),"")</f>
        <v>3.7327891144000001</v>
      </c>
      <c r="BB44" s="14">
        <f>IFERROR(VLOOKUP($AG$1&amp;'Service PJ'!$D42&amp;'Service PJ'!$B42&amp;'Service PJ'!$A42&amp;"*",'EPA_US9RT techs'!$A$2:$I$1722,9,FALSE),"")</f>
        <v>3.7327891144000001</v>
      </c>
      <c r="BC44" s="14">
        <f>IFERROR(VLOOKUP($AG$1&amp;'Service PJ'!$D42&amp;'Service PJ'!$B42&amp;'Service PJ'!$A42&amp;"*",'EPA_US9RT techs'!$A$2:$I$1722,9,FALSE),"")</f>
        <v>3.7327891144000001</v>
      </c>
      <c r="BD44" s="14">
        <f>IFERROR(VLOOKUP($AG$1&amp;'Service PJ'!$D42&amp;'Service PJ'!$B42&amp;'Service PJ'!$A42&amp;"*",'EPA_US9RT techs'!$A$2:$I$1722,9,FALSE),"")</f>
        <v>3.7327891144000001</v>
      </c>
      <c r="BE44" s="14">
        <f>IFERROR(VLOOKUP($AG$1&amp;'Service PJ'!$D42&amp;'Service PJ'!$B42&amp;'Service PJ'!$A42&amp;"*",'EPA_US9RT techs'!$A$2:$I$1722,9,FALSE),"")</f>
        <v>3.7327891144000001</v>
      </c>
      <c r="BF44" s="14">
        <f>IFERROR(VLOOKUP($AG$1&amp;'Service PJ'!$D42&amp;'Service PJ'!$B42&amp;'Service PJ'!$A42&amp;"*",'EPA_US9RT techs'!$A$2:$I$1722,9,FALSE),"")</f>
        <v>3.7327891144000001</v>
      </c>
      <c r="BG44" s="14">
        <f>IFERROR(VLOOKUP($AG$1&amp;'Service PJ'!$D42&amp;'Service PJ'!$B42&amp;'Service PJ'!$A42&amp;"*",'EPA_US9RT techs'!$A$2:$I$1722,9,FALSE),"")</f>
        <v>3.7327891144000001</v>
      </c>
      <c r="BH44" s="14">
        <f>IFERROR(VLOOKUP($AG$1&amp;'Service PJ'!$D42&amp;'Service PJ'!$B42&amp;'Service PJ'!$A42&amp;"*",'EPA_US9RT techs'!$A$2:$I$1722,9,FALSE),"")</f>
        <v>3.7327891144000001</v>
      </c>
      <c r="BI44" s="14">
        <f>IFERROR(VLOOKUP($AG$1&amp;'Service PJ'!$D42&amp;'Service PJ'!$B42&amp;'Service PJ'!$A42&amp;"*",'EPA_US9RT techs'!$A$2:$I$1722,9,FALSE),"")</f>
        <v>3.7327891144000001</v>
      </c>
      <c r="BJ44" s="14">
        <f>IFERROR(VLOOKUP($AG$1&amp;'Service PJ'!$D42&amp;'Service PJ'!$B42&amp;'Service PJ'!$A42&amp;"*",'EPA_US9RT techs'!$A$2:$I$1722,9,FALSE),"")</f>
        <v>3.7327891144000001</v>
      </c>
      <c r="BK44" s="14">
        <f>IFERROR(VLOOKUP($AG$1&amp;'Service PJ'!$D42&amp;'Service PJ'!$B42&amp;'Service PJ'!$A42&amp;"*",'EPA_US9RT techs'!$A$2:$I$1722,9,FALSE),"")</f>
        <v>3.7327891144000001</v>
      </c>
      <c r="BM44" t="str">
        <f>IF(SUM(BN44:CD44)=0,"\I:",'Service PJ'!$D42&amp;"_"&amp;'Service PJ'!$E42&amp;"_"&amp;'Service PJ'!$C42)</f>
        <v>\I:</v>
      </c>
      <c r="BN44" s="14" t="str">
        <f>IFERROR(VLOOKUP($BM$1&amp;'Service PJ'!$D42&amp;'Service PJ'!$B42&amp;'Service PJ'!$A42&amp;"*",'EPA_US9RT techs'!$A$2:$I$1722,9,FALSE),"")</f>
        <v/>
      </c>
      <c r="BO44" s="14" t="str">
        <f>IFERROR(VLOOKUP($BM$1&amp;'Service PJ'!$D42&amp;'Service PJ'!$B42&amp;'Service PJ'!$A42&amp;"*",'EPA_US9RT techs'!$A$2:$I$1722,9,FALSE),"")</f>
        <v/>
      </c>
      <c r="BP44" s="14" t="str">
        <f>IFERROR(VLOOKUP($BM$1&amp;'Service PJ'!$D42&amp;'Service PJ'!$B42&amp;'Service PJ'!$A42&amp;"*",'EPA_US9RT techs'!$A$2:$I$1722,9,FALSE),"")</f>
        <v/>
      </c>
      <c r="BQ44" s="14" t="str">
        <f>IFERROR(VLOOKUP($BM$1&amp;'Service PJ'!$D42&amp;'Service PJ'!$B42&amp;'Service PJ'!$A42&amp;"*",'EPA_US9RT techs'!$A$2:$I$1722,9,FALSE),"")</f>
        <v/>
      </c>
      <c r="BR44" s="14" t="str">
        <f>IFERROR(VLOOKUP($BM$1&amp;'Service PJ'!$D42&amp;'Service PJ'!$B42&amp;'Service PJ'!$A42&amp;"*",'EPA_US9RT techs'!$A$2:$I$1722,9,FALSE),"")</f>
        <v/>
      </c>
      <c r="BS44" s="14" t="str">
        <f>IFERROR(VLOOKUP($BM$1&amp;'Service PJ'!$D42&amp;'Service PJ'!$B42&amp;'Service PJ'!$A42&amp;"*",'EPA_US9RT techs'!$A$2:$I$1722,9,FALSE),"")</f>
        <v/>
      </c>
      <c r="BT44" s="14" t="str">
        <f>IFERROR(VLOOKUP($BM$1&amp;'Service PJ'!$D42&amp;'Service PJ'!$B42&amp;'Service PJ'!$A42&amp;"*",'EPA_US9RT techs'!$A$2:$I$1722,9,FALSE),"")</f>
        <v/>
      </c>
      <c r="BU44" s="14" t="str">
        <f>IFERROR(VLOOKUP($BM$1&amp;'Service PJ'!$D42&amp;'Service PJ'!$B42&amp;'Service PJ'!$A42&amp;"*",'EPA_US9RT techs'!$A$2:$I$1722,9,FALSE),"")</f>
        <v/>
      </c>
      <c r="BV44" s="14" t="str">
        <f>IFERROR(VLOOKUP($BM$1&amp;'Service PJ'!$D42&amp;'Service PJ'!$B42&amp;'Service PJ'!$A42&amp;"*",'EPA_US9RT techs'!$A$2:$I$1722,9,FALSE),"")</f>
        <v/>
      </c>
      <c r="BW44" s="14" t="str">
        <f>IFERROR(VLOOKUP($BM$1&amp;'Service PJ'!$D42&amp;'Service PJ'!$B42&amp;'Service PJ'!$A42&amp;"*",'EPA_US9RT techs'!$A$2:$I$1722,9,FALSE),"")</f>
        <v/>
      </c>
      <c r="BX44" s="14" t="str">
        <f>IFERROR(VLOOKUP($BM$1&amp;'Service PJ'!$D42&amp;'Service PJ'!$B42&amp;'Service PJ'!$A42&amp;"*",'EPA_US9RT techs'!$A$2:$I$1722,9,FALSE),"")</f>
        <v/>
      </c>
      <c r="BY44" s="14" t="str">
        <f>IFERROR(VLOOKUP($BM$1&amp;'Service PJ'!$D42&amp;'Service PJ'!$B42&amp;'Service PJ'!$A42&amp;"*",'EPA_US9RT techs'!$A$2:$I$1722,9,FALSE),"")</f>
        <v/>
      </c>
      <c r="BZ44" s="14" t="str">
        <f>IFERROR(VLOOKUP($BM$1&amp;'Service PJ'!$D42&amp;'Service PJ'!$B42&amp;'Service PJ'!$A42&amp;"*",'EPA_US9RT techs'!$A$2:$I$1722,9,FALSE),"")</f>
        <v/>
      </c>
      <c r="CA44" s="14" t="str">
        <f>IFERROR(VLOOKUP($BM$1&amp;'Service PJ'!$D42&amp;'Service PJ'!$B42&amp;'Service PJ'!$A42&amp;"*",'EPA_US9RT techs'!$A$2:$I$1722,9,FALSE),"")</f>
        <v/>
      </c>
      <c r="CB44" s="14" t="str">
        <f>IFERROR(VLOOKUP($BM$1&amp;'Service PJ'!$D42&amp;'Service PJ'!$B42&amp;'Service PJ'!$A42&amp;"*",'EPA_US9RT techs'!$A$2:$I$1722,9,FALSE),"")</f>
        <v/>
      </c>
      <c r="CC44" s="14" t="str">
        <f>IFERROR(VLOOKUP($BM$1&amp;'Service PJ'!$D42&amp;'Service PJ'!$B42&amp;'Service PJ'!$A42&amp;"*",'EPA_US9RT techs'!$A$2:$I$1722,9,FALSE),"")</f>
        <v/>
      </c>
      <c r="CD44" s="14" t="str">
        <f>IFERROR(VLOOKUP($BM$1&amp;'Service PJ'!$D42&amp;'Service PJ'!$B42&amp;'Service PJ'!$A42&amp;"*",'EPA_US9RT techs'!$A$2:$I$1722,9,FALSE),"")</f>
        <v/>
      </c>
      <c r="CE44" s="14" t="str">
        <f>IFERROR(VLOOKUP($BM$1&amp;'Service PJ'!$D42&amp;'Service PJ'!$B42&amp;'Service PJ'!$A42&amp;"*",'EPA_US9RT techs'!$A$2:$I$1722,9,FALSE),"")</f>
        <v/>
      </c>
      <c r="CF44" s="14" t="str">
        <f>IFERROR(VLOOKUP($BM$1&amp;'Service PJ'!$D42&amp;'Service PJ'!$B42&amp;'Service PJ'!$A42&amp;"*",'EPA_US9RT techs'!$A$2:$I$1722,9,FALSE),"")</f>
        <v/>
      </c>
      <c r="CG44" s="14" t="str">
        <f>IFERROR(VLOOKUP($BM$1&amp;'Service PJ'!$D42&amp;'Service PJ'!$B42&amp;'Service PJ'!$A42&amp;"*",'EPA_US9RT techs'!$A$2:$I$1722,9,FALSE),"")</f>
        <v/>
      </c>
      <c r="CH44" s="14" t="str">
        <f>IFERROR(VLOOKUP($BM$1&amp;'Service PJ'!$D42&amp;'Service PJ'!$B42&amp;'Service PJ'!$A42&amp;"*",'EPA_US9RT techs'!$A$2:$I$1722,9,FALSE),"")</f>
        <v/>
      </c>
      <c r="CI44" s="14" t="str">
        <f>IFERROR(VLOOKUP($BM$1&amp;'Service PJ'!$D42&amp;'Service PJ'!$B42&amp;'Service PJ'!$A42&amp;"*",'EPA_US9RT techs'!$A$2:$I$1722,9,FALSE),"")</f>
        <v/>
      </c>
      <c r="CJ44" s="14" t="str">
        <f>IFERROR(VLOOKUP($BM$1&amp;'Service PJ'!$D42&amp;'Service PJ'!$B42&amp;'Service PJ'!$A42&amp;"*",'EPA_US9RT techs'!$A$2:$I$1722,9,FALSE),"")</f>
        <v/>
      </c>
      <c r="CK44" s="14" t="str">
        <f>IFERROR(VLOOKUP($BM$1&amp;'Service PJ'!$D42&amp;'Service PJ'!$B42&amp;'Service PJ'!$A42&amp;"*",'EPA_US9RT techs'!$A$2:$I$1722,9,FALSE),"")</f>
        <v/>
      </c>
      <c r="CL44" s="14" t="str">
        <f>IFERROR(VLOOKUP($BM$1&amp;'Service PJ'!$D42&amp;'Service PJ'!$B42&amp;'Service PJ'!$A42&amp;"*",'EPA_US9RT techs'!$A$2:$I$1722,9,FALSE),"")</f>
        <v/>
      </c>
      <c r="CM44" s="14" t="str">
        <f>IFERROR(VLOOKUP($BM$1&amp;'Service PJ'!$D42&amp;'Service PJ'!$B42&amp;'Service PJ'!$A42&amp;"*",'EPA_US9RT techs'!$A$2:$I$1722,9,FALSE),"")</f>
        <v/>
      </c>
      <c r="CN44" s="14" t="str">
        <f>IFERROR(VLOOKUP($BM$1&amp;'Service PJ'!$D42&amp;'Service PJ'!$B42&amp;'Service PJ'!$A42&amp;"*",'EPA_US9RT techs'!$A$2:$I$1722,9,FALSE),"")</f>
        <v/>
      </c>
      <c r="CO44" s="14" t="str">
        <f>IFERROR(VLOOKUP($BM$1&amp;'Service PJ'!$D42&amp;'Service PJ'!$B42&amp;'Service PJ'!$A42&amp;"*",'EPA_US9RT techs'!$A$2:$I$1722,9,FALSE),"")</f>
        <v/>
      </c>
      <c r="CP44" s="14" t="str">
        <f>IFERROR(VLOOKUP($BM$1&amp;'Service PJ'!$D42&amp;'Service PJ'!$B42&amp;'Service PJ'!$A42&amp;"*",'EPA_US9RT techs'!$A$2:$I$1722,9,FALSE),"")</f>
        <v/>
      </c>
      <c r="CQ44" s="14" t="str">
        <f>IFERROR(VLOOKUP($BM$1&amp;'Service PJ'!$D42&amp;'Service PJ'!$B42&amp;'Service PJ'!$A42&amp;"*",'EPA_US9RT techs'!$A$2:$I$1722,9,FALSE),"")</f>
        <v/>
      </c>
      <c r="CS44" t="str">
        <f>IF(SUM(CT44:DJ44)=0,"\I:",'Service PJ'!$D42&amp;"_"&amp;'Service PJ'!$E42&amp;"_"&amp;'Service PJ'!$C42)</f>
        <v>INM_OTP_ELC</v>
      </c>
      <c r="CT44" s="2">
        <f>IFERROR(VLOOKUP($CS$1&amp;'Service PJ'!$D42&amp;'Service PJ'!$B42&amp;'Service PJ'!$A42&amp;"*",'EPA_US9RT techs'!$A$2:$I$1722,9,FALSE),"")</f>
        <v>30</v>
      </c>
      <c r="CU44" s="2">
        <f>IFERROR(VLOOKUP($CS$1&amp;'Service PJ'!$D42&amp;'Service PJ'!$B42&amp;'Service PJ'!$A42&amp;"*",'EPA_US9RT techs'!$A$2:$I$1722,9,FALSE),"")</f>
        <v>30</v>
      </c>
      <c r="CV44" s="2">
        <f>IFERROR(VLOOKUP($CS$1&amp;'Service PJ'!$D42&amp;'Service PJ'!$B42&amp;'Service PJ'!$A42&amp;"*",'EPA_US9RT techs'!$A$2:$I$1722,9,FALSE),"")</f>
        <v>30</v>
      </c>
      <c r="CW44" s="2">
        <f>IFERROR(VLOOKUP($CS$1&amp;'Service PJ'!$D42&amp;'Service PJ'!$B42&amp;'Service PJ'!$A42&amp;"*",'EPA_US9RT techs'!$A$2:$I$1722,9,FALSE),"")</f>
        <v>30</v>
      </c>
      <c r="CX44" s="2">
        <f>IFERROR(VLOOKUP($CS$1&amp;'Service PJ'!$D42&amp;'Service PJ'!$B42&amp;'Service PJ'!$A42&amp;"*",'EPA_US9RT techs'!$A$2:$I$1722,9,FALSE),"")</f>
        <v>30</v>
      </c>
      <c r="CY44" s="2">
        <f>IFERROR(VLOOKUP($CS$1&amp;'Service PJ'!$D42&amp;'Service PJ'!$B42&amp;'Service PJ'!$A42&amp;"*",'EPA_US9RT techs'!$A$2:$I$1722,9,FALSE),"")</f>
        <v>30</v>
      </c>
      <c r="CZ44" s="2">
        <f>IFERROR(VLOOKUP($CS$1&amp;'Service PJ'!$D42&amp;'Service PJ'!$B42&amp;'Service PJ'!$A42&amp;"*",'EPA_US9RT techs'!$A$2:$I$1722,9,FALSE),"")</f>
        <v>30</v>
      </c>
      <c r="DA44" s="2">
        <f>IFERROR(VLOOKUP($CS$1&amp;'Service PJ'!$D42&amp;'Service PJ'!$B42&amp;'Service PJ'!$A42&amp;"*",'EPA_US9RT techs'!$A$2:$I$1722,9,FALSE),"")</f>
        <v>30</v>
      </c>
      <c r="DB44" s="2">
        <f>IFERROR(VLOOKUP($CS$1&amp;'Service PJ'!$D42&amp;'Service PJ'!$B42&amp;'Service PJ'!$A42&amp;"*",'EPA_US9RT techs'!$A$2:$I$1722,9,FALSE),"")</f>
        <v>30</v>
      </c>
      <c r="DC44" s="2">
        <f>IFERROR(VLOOKUP($CS$1&amp;'Service PJ'!$D42&amp;'Service PJ'!$B42&amp;'Service PJ'!$A42&amp;"*",'EPA_US9RT techs'!$A$2:$I$1722,9,FALSE),"")</f>
        <v>30</v>
      </c>
      <c r="DD44" s="2">
        <f>IFERROR(VLOOKUP($CS$1&amp;'Service PJ'!$D42&amp;'Service PJ'!$B42&amp;'Service PJ'!$A42&amp;"*",'EPA_US9RT techs'!$A$2:$I$1722,9,FALSE),"")</f>
        <v>30</v>
      </c>
      <c r="DE44" s="2">
        <f>IFERROR(VLOOKUP($CS$1&amp;'Service PJ'!$D42&amp;'Service PJ'!$B42&amp;'Service PJ'!$A42&amp;"*",'EPA_US9RT techs'!$A$2:$I$1722,9,FALSE),"")</f>
        <v>30</v>
      </c>
      <c r="DF44" s="2">
        <f>IFERROR(VLOOKUP($CS$1&amp;'Service PJ'!$D42&amp;'Service PJ'!$B42&amp;'Service PJ'!$A42&amp;"*",'EPA_US9RT techs'!$A$2:$I$1722,9,FALSE),"")</f>
        <v>30</v>
      </c>
      <c r="DG44" s="2">
        <f>IFERROR(VLOOKUP($CS$1&amp;'Service PJ'!$D42&amp;'Service PJ'!$B42&amp;'Service PJ'!$A42&amp;"*",'EPA_US9RT techs'!$A$2:$I$1722,9,FALSE),"")</f>
        <v>30</v>
      </c>
      <c r="DH44" s="2">
        <f>IFERROR(VLOOKUP($CS$1&amp;'Service PJ'!$D42&amp;'Service PJ'!$B42&amp;'Service PJ'!$A42&amp;"*",'EPA_US9RT techs'!$A$2:$I$1722,9,FALSE),"")</f>
        <v>30</v>
      </c>
      <c r="DI44" s="2">
        <f>IFERROR(VLOOKUP($CS$1&amp;'Service PJ'!$D42&amp;'Service PJ'!$B42&amp;'Service PJ'!$A42&amp;"*",'EPA_US9RT techs'!$A$2:$I$1722,9,FALSE),"")</f>
        <v>30</v>
      </c>
      <c r="DJ44" s="2">
        <f>IFERROR(VLOOKUP($CS$1&amp;'Service PJ'!$D42&amp;'Service PJ'!$B42&amp;'Service PJ'!$A42&amp;"*",'EPA_US9RT techs'!$A$2:$I$1722,9,FALSE),"")</f>
        <v>30</v>
      </c>
      <c r="DK44" s="2">
        <f>IFERROR(VLOOKUP($CS$1&amp;'Service PJ'!$D42&amp;'Service PJ'!$B42&amp;'Service PJ'!$A42&amp;"*",'EPA_US9RT techs'!$A$2:$I$1722,9,FALSE),"")</f>
        <v>30</v>
      </c>
      <c r="DL44" s="2">
        <f>IFERROR(VLOOKUP($CS$1&amp;'Service PJ'!$D42&amp;'Service PJ'!$B42&amp;'Service PJ'!$A42&amp;"*",'EPA_US9RT techs'!$A$2:$I$1722,9,FALSE),"")</f>
        <v>30</v>
      </c>
      <c r="DM44" s="2">
        <f>IFERROR(VLOOKUP($CS$1&amp;'Service PJ'!$D42&amp;'Service PJ'!$B42&amp;'Service PJ'!$A42&amp;"*",'EPA_US9RT techs'!$A$2:$I$1722,9,FALSE),"")</f>
        <v>30</v>
      </c>
      <c r="DN44" s="2">
        <f>IFERROR(VLOOKUP($CS$1&amp;'Service PJ'!$D42&amp;'Service PJ'!$B42&amp;'Service PJ'!$A42&amp;"*",'EPA_US9RT techs'!$A$2:$I$1722,9,FALSE),"")</f>
        <v>30</v>
      </c>
      <c r="DO44" s="2">
        <f>IFERROR(VLOOKUP($CS$1&amp;'Service PJ'!$D42&amp;'Service PJ'!$B42&amp;'Service PJ'!$A42&amp;"*",'EPA_US9RT techs'!$A$2:$I$1722,9,FALSE),"")</f>
        <v>30</v>
      </c>
      <c r="DP44" s="2">
        <f>IFERROR(VLOOKUP($CS$1&amp;'Service PJ'!$D42&amp;'Service PJ'!$B42&amp;'Service PJ'!$A42&amp;"*",'EPA_US9RT techs'!$A$2:$I$1722,9,FALSE),"")</f>
        <v>30</v>
      </c>
      <c r="DQ44" s="2">
        <f>IFERROR(VLOOKUP($CS$1&amp;'Service PJ'!$D42&amp;'Service PJ'!$B42&amp;'Service PJ'!$A42&amp;"*",'EPA_US9RT techs'!$A$2:$I$1722,9,FALSE),"")</f>
        <v>30</v>
      </c>
      <c r="DR44" s="2">
        <f>IFERROR(VLOOKUP($CS$1&amp;'Service PJ'!$D42&amp;'Service PJ'!$B42&amp;'Service PJ'!$A42&amp;"*",'EPA_US9RT techs'!$A$2:$I$1722,9,FALSE),"")</f>
        <v>30</v>
      </c>
      <c r="DS44" s="2">
        <f>IFERROR(VLOOKUP($CS$1&amp;'Service PJ'!$D42&amp;'Service PJ'!$B42&amp;'Service PJ'!$A42&amp;"*",'EPA_US9RT techs'!$A$2:$I$1722,9,FALSE),"")</f>
        <v>30</v>
      </c>
      <c r="DT44" s="2">
        <f>IFERROR(VLOOKUP($CS$1&amp;'Service PJ'!$D42&amp;'Service PJ'!$B42&amp;'Service PJ'!$A42&amp;"*",'EPA_US9RT techs'!$A$2:$I$1722,9,FALSE),"")</f>
        <v>30</v>
      </c>
      <c r="DU44" s="2">
        <f>IFERROR(VLOOKUP($CS$1&amp;'Service PJ'!$D42&amp;'Service PJ'!$B42&amp;'Service PJ'!$A42&amp;"*",'EPA_US9RT techs'!$A$2:$I$1722,9,FALSE),"")</f>
        <v>30</v>
      </c>
      <c r="DV44" s="2">
        <f>IFERROR(VLOOKUP($CS$1&amp;'Service PJ'!$D42&amp;'Service PJ'!$B42&amp;'Service PJ'!$A42&amp;"*",'EPA_US9RT techs'!$A$2:$I$1722,9,FALSE),"")</f>
        <v>30</v>
      </c>
      <c r="DW44" s="2">
        <f>IFERROR(VLOOKUP($CS$1&amp;'Service PJ'!$D42&amp;'Service PJ'!$B42&amp;'Service PJ'!$A42&amp;"*",'EPA_US9RT techs'!$A$2:$I$1722,9,FALSE),"")</f>
        <v>30</v>
      </c>
    </row>
    <row r="45" spans="1:127" x14ac:dyDescent="0.45">
      <c r="A45" t="str">
        <f>IF(SUM(B45:R45)=0,"\I:",'Service PJ'!$D43&amp;"_"&amp;'Service PJ'!$E43&amp;"_"&amp;'Service PJ'!$C43)</f>
        <v>\I:</v>
      </c>
      <c r="B45" s="14" t="str">
        <f>IFERROR(VLOOKUP($A$1&amp;'Service PJ'!$D43&amp;'Service PJ'!$B43&amp;'Service PJ'!$A43&amp;"*",'EPA_US9RT techs'!$A$2:$I$1722,9,FALSE),"")</f>
        <v/>
      </c>
      <c r="C45" s="14" t="str">
        <f>IFERROR(VLOOKUP($A$1&amp;'Service PJ'!$D43&amp;'Service PJ'!$B43&amp;'Service PJ'!$A43&amp;"*",'EPA_US9RT techs'!$A$2:$I$1722,9,FALSE),"")</f>
        <v/>
      </c>
      <c r="D45" s="14" t="str">
        <f>IFERROR(VLOOKUP($A$1&amp;'Service PJ'!$D43&amp;'Service PJ'!$B43&amp;'Service PJ'!$A43&amp;"*",'EPA_US9RT techs'!$A$2:$I$1722,9,FALSE),"")</f>
        <v/>
      </c>
      <c r="E45" s="14" t="str">
        <f>IFERROR(VLOOKUP($A$1&amp;'Service PJ'!$D43&amp;'Service PJ'!$B43&amp;'Service PJ'!$A43&amp;"*",'EPA_US9RT techs'!$A$2:$I$1722,9,FALSE),"")</f>
        <v/>
      </c>
      <c r="F45" s="14" t="str">
        <f>IFERROR(VLOOKUP($A$1&amp;'Service PJ'!$D43&amp;'Service PJ'!$B43&amp;'Service PJ'!$A43&amp;"*",'EPA_US9RT techs'!$A$2:$I$1722,9,FALSE),"")</f>
        <v/>
      </c>
      <c r="G45" s="14" t="str">
        <f>IFERROR(VLOOKUP($A$1&amp;'Service PJ'!$D43&amp;'Service PJ'!$B43&amp;'Service PJ'!$A43&amp;"*",'EPA_US9RT techs'!$A$2:$I$1722,9,FALSE),"")</f>
        <v/>
      </c>
      <c r="H45" s="14" t="str">
        <f>IFERROR(VLOOKUP($A$1&amp;'Service PJ'!$D43&amp;'Service PJ'!$B43&amp;'Service PJ'!$A43&amp;"*",'EPA_US9RT techs'!$A$2:$I$1722,9,FALSE),"")</f>
        <v/>
      </c>
      <c r="I45" s="14" t="str">
        <f>IFERROR(VLOOKUP($A$1&amp;'Service PJ'!$D43&amp;'Service PJ'!$B43&amp;'Service PJ'!$A43&amp;"*",'EPA_US9RT techs'!$A$2:$I$1722,9,FALSE),"")</f>
        <v/>
      </c>
      <c r="J45" s="14" t="str">
        <f>IFERROR(VLOOKUP($A$1&amp;'Service PJ'!$D43&amp;'Service PJ'!$B43&amp;'Service PJ'!$A43&amp;"*",'EPA_US9RT techs'!$A$2:$I$1722,9,FALSE),"")</f>
        <v/>
      </c>
      <c r="K45" s="14" t="str">
        <f>IFERROR(VLOOKUP($A$1&amp;'Service PJ'!$D43&amp;'Service PJ'!$B43&amp;'Service PJ'!$A43&amp;"*",'EPA_US9RT techs'!$A$2:$I$1722,9,FALSE),"")</f>
        <v/>
      </c>
      <c r="L45" s="14" t="str">
        <f>IFERROR(VLOOKUP($A$1&amp;'Service PJ'!$D43&amp;'Service PJ'!$B43&amp;'Service PJ'!$A43&amp;"*",'EPA_US9RT techs'!$A$2:$I$1722,9,FALSE),"")</f>
        <v/>
      </c>
      <c r="M45" s="14" t="str">
        <f>IFERROR(VLOOKUP($A$1&amp;'Service PJ'!$D43&amp;'Service PJ'!$B43&amp;'Service PJ'!$A43&amp;"*",'EPA_US9RT techs'!$A$2:$I$1722,9,FALSE),"")</f>
        <v/>
      </c>
      <c r="N45" s="14" t="str">
        <f>IFERROR(VLOOKUP($A$1&amp;'Service PJ'!$D43&amp;'Service PJ'!$B43&amp;'Service PJ'!$A43&amp;"*",'EPA_US9RT techs'!$A$2:$I$1722,9,FALSE),"")</f>
        <v/>
      </c>
      <c r="O45" s="14" t="str">
        <f>IFERROR(VLOOKUP($A$1&amp;'Service PJ'!$D43&amp;'Service PJ'!$B43&amp;'Service PJ'!$A43&amp;"*",'EPA_US9RT techs'!$A$2:$I$1722,9,FALSE),"")</f>
        <v/>
      </c>
      <c r="P45" s="14" t="str">
        <f>IFERROR(VLOOKUP($A$1&amp;'Service PJ'!$D43&amp;'Service PJ'!$B43&amp;'Service PJ'!$A43&amp;"*",'EPA_US9RT techs'!$A$2:$I$1722,9,FALSE),"")</f>
        <v/>
      </c>
      <c r="Q45" s="14" t="str">
        <f>IFERROR(VLOOKUP($A$1&amp;'Service PJ'!$D43&amp;'Service PJ'!$B43&amp;'Service PJ'!$A43&amp;"*",'EPA_US9RT techs'!$A$2:$I$1722,9,FALSE),"")</f>
        <v/>
      </c>
      <c r="R45" s="14" t="str">
        <f>IFERROR(VLOOKUP($A$1&amp;'Service PJ'!$D43&amp;'Service PJ'!$B43&amp;'Service PJ'!$A43&amp;"*",'EPA_US9RT techs'!$A$2:$I$1722,9,FALSE),"")</f>
        <v/>
      </c>
      <c r="S45" s="14" t="str">
        <f>IFERROR(VLOOKUP($A$1&amp;'Service PJ'!$D43&amp;'Service PJ'!$B43&amp;'Service PJ'!$A43&amp;"*",'EPA_US9RT techs'!$A$2:$I$1722,9,FALSE),"")</f>
        <v/>
      </c>
      <c r="T45" s="14" t="str">
        <f>IFERROR(VLOOKUP($A$1&amp;'Service PJ'!$D43&amp;'Service PJ'!$B43&amp;'Service PJ'!$A43&amp;"*",'EPA_US9RT techs'!$A$2:$I$1722,9,FALSE),"")</f>
        <v/>
      </c>
      <c r="U45" s="14" t="str">
        <f>IFERROR(VLOOKUP($A$1&amp;'Service PJ'!$D43&amp;'Service PJ'!$B43&amp;'Service PJ'!$A43&amp;"*",'EPA_US9RT techs'!$A$2:$I$1722,9,FALSE),"")</f>
        <v/>
      </c>
      <c r="V45" s="14" t="str">
        <f>IFERROR(VLOOKUP($A$1&amp;'Service PJ'!$D43&amp;'Service PJ'!$B43&amp;'Service PJ'!$A43&amp;"*",'EPA_US9RT techs'!$A$2:$I$1722,9,FALSE),"")</f>
        <v/>
      </c>
      <c r="W45" s="14" t="str">
        <f>IFERROR(VLOOKUP($A$1&amp;'Service PJ'!$D43&amp;'Service PJ'!$B43&amp;'Service PJ'!$A43&amp;"*",'EPA_US9RT techs'!$A$2:$I$1722,9,FALSE),"")</f>
        <v/>
      </c>
      <c r="X45" s="14" t="str">
        <f>IFERROR(VLOOKUP($A$1&amp;'Service PJ'!$D43&amp;'Service PJ'!$B43&amp;'Service PJ'!$A43&amp;"*",'EPA_US9RT techs'!$A$2:$I$1722,9,FALSE),"")</f>
        <v/>
      </c>
      <c r="Y45" s="14" t="str">
        <f>IFERROR(VLOOKUP($A$1&amp;'Service PJ'!$D43&amp;'Service PJ'!$B43&amp;'Service PJ'!$A43&amp;"*",'EPA_US9RT techs'!$A$2:$I$1722,9,FALSE),"")</f>
        <v/>
      </c>
      <c r="Z45" s="14" t="str">
        <f>IFERROR(VLOOKUP($A$1&amp;'Service PJ'!$D43&amp;'Service PJ'!$B43&amp;'Service PJ'!$A43&amp;"*",'EPA_US9RT techs'!$A$2:$I$1722,9,FALSE),"")</f>
        <v/>
      </c>
      <c r="AA45" s="14" t="str">
        <f>IFERROR(VLOOKUP($A$1&amp;'Service PJ'!$D43&amp;'Service PJ'!$B43&amp;'Service PJ'!$A43&amp;"*",'EPA_US9RT techs'!$A$2:$I$1722,9,FALSE),"")</f>
        <v/>
      </c>
      <c r="AB45" s="14" t="str">
        <f>IFERROR(VLOOKUP($A$1&amp;'Service PJ'!$D43&amp;'Service PJ'!$B43&amp;'Service PJ'!$A43&amp;"*",'EPA_US9RT techs'!$A$2:$I$1722,9,FALSE),"")</f>
        <v/>
      </c>
      <c r="AC45" s="14" t="str">
        <f>IFERROR(VLOOKUP($A$1&amp;'Service PJ'!$D43&amp;'Service PJ'!$B43&amp;'Service PJ'!$A43&amp;"*",'EPA_US9RT techs'!$A$2:$I$1722,9,FALSE),"")</f>
        <v/>
      </c>
      <c r="AD45" s="14" t="str">
        <f>IFERROR(VLOOKUP($A$1&amp;'Service PJ'!$D43&amp;'Service PJ'!$B43&amp;'Service PJ'!$A43&amp;"*",'EPA_US9RT techs'!$A$2:$I$1722,9,FALSE),"")</f>
        <v/>
      </c>
      <c r="AE45" s="14" t="str">
        <f>IFERROR(VLOOKUP($A$1&amp;'Service PJ'!$D43&amp;'Service PJ'!$B43&amp;'Service PJ'!$A43&amp;"*",'EPA_US9RT techs'!$A$2:$I$1722,9,FALSE),"")</f>
        <v/>
      </c>
      <c r="AG45" t="str">
        <f>IF(SUM(AH45:AX45)=0,"\I:",'Service PJ'!$D43&amp;"_"&amp;'Service PJ'!$E43&amp;"_"&amp;'Service PJ'!$C43)</f>
        <v>\I:</v>
      </c>
      <c r="AH45" s="14" t="str">
        <f>IFERROR(VLOOKUP($AG$1&amp;'Service PJ'!$D43&amp;'Service PJ'!$B43&amp;'Service PJ'!$A43&amp;"*",'EPA_US9RT techs'!$A$2:$I$1722,9,FALSE),"")</f>
        <v/>
      </c>
      <c r="AI45" s="14" t="str">
        <f>IFERROR(VLOOKUP($AG$1&amp;'Service PJ'!$D43&amp;'Service PJ'!$B43&amp;'Service PJ'!$A43&amp;"*",'EPA_US9RT techs'!$A$2:$I$1722,9,FALSE),"")</f>
        <v/>
      </c>
      <c r="AJ45" s="14" t="str">
        <f>IFERROR(VLOOKUP($AG$1&amp;'Service PJ'!$D43&amp;'Service PJ'!$B43&amp;'Service PJ'!$A43&amp;"*",'EPA_US9RT techs'!$A$2:$I$1722,9,FALSE),"")</f>
        <v/>
      </c>
      <c r="AK45" s="14" t="str">
        <f>IFERROR(VLOOKUP($AG$1&amp;'Service PJ'!$D43&amp;'Service PJ'!$B43&amp;'Service PJ'!$A43&amp;"*",'EPA_US9RT techs'!$A$2:$I$1722,9,FALSE),"")</f>
        <v/>
      </c>
      <c r="AL45" s="14" t="str">
        <f>IFERROR(VLOOKUP($AG$1&amp;'Service PJ'!$D43&amp;'Service PJ'!$B43&amp;'Service PJ'!$A43&amp;"*",'EPA_US9RT techs'!$A$2:$I$1722,9,FALSE),"")</f>
        <v/>
      </c>
      <c r="AM45" s="14" t="str">
        <f>IFERROR(VLOOKUP($AG$1&amp;'Service PJ'!$D43&amp;'Service PJ'!$B43&amp;'Service PJ'!$A43&amp;"*",'EPA_US9RT techs'!$A$2:$I$1722,9,FALSE),"")</f>
        <v/>
      </c>
      <c r="AN45" s="14" t="str">
        <f>IFERROR(VLOOKUP($AG$1&amp;'Service PJ'!$D43&amp;'Service PJ'!$B43&amp;'Service PJ'!$A43&amp;"*",'EPA_US9RT techs'!$A$2:$I$1722,9,FALSE),"")</f>
        <v/>
      </c>
      <c r="AO45" s="14" t="str">
        <f>IFERROR(VLOOKUP($AG$1&amp;'Service PJ'!$D43&amp;'Service PJ'!$B43&amp;'Service PJ'!$A43&amp;"*",'EPA_US9RT techs'!$A$2:$I$1722,9,FALSE),"")</f>
        <v/>
      </c>
      <c r="AP45" s="14" t="str">
        <f>IFERROR(VLOOKUP($AG$1&amp;'Service PJ'!$D43&amp;'Service PJ'!$B43&amp;'Service PJ'!$A43&amp;"*",'EPA_US9RT techs'!$A$2:$I$1722,9,FALSE),"")</f>
        <v/>
      </c>
      <c r="AQ45" s="14" t="str">
        <f>IFERROR(VLOOKUP($AG$1&amp;'Service PJ'!$D43&amp;'Service PJ'!$B43&amp;'Service PJ'!$A43&amp;"*",'EPA_US9RT techs'!$A$2:$I$1722,9,FALSE),"")</f>
        <v/>
      </c>
      <c r="AR45" s="14" t="str">
        <f>IFERROR(VLOOKUP($AG$1&amp;'Service PJ'!$D43&amp;'Service PJ'!$B43&amp;'Service PJ'!$A43&amp;"*",'EPA_US9RT techs'!$A$2:$I$1722,9,FALSE),"")</f>
        <v/>
      </c>
      <c r="AS45" s="14" t="str">
        <f>IFERROR(VLOOKUP($AG$1&amp;'Service PJ'!$D43&amp;'Service PJ'!$B43&amp;'Service PJ'!$A43&amp;"*",'EPA_US9RT techs'!$A$2:$I$1722,9,FALSE),"")</f>
        <v/>
      </c>
      <c r="AT45" s="14" t="str">
        <f>IFERROR(VLOOKUP($AG$1&amp;'Service PJ'!$D43&amp;'Service PJ'!$B43&amp;'Service PJ'!$A43&amp;"*",'EPA_US9RT techs'!$A$2:$I$1722,9,FALSE),"")</f>
        <v/>
      </c>
      <c r="AU45" s="14" t="str">
        <f>IFERROR(VLOOKUP($AG$1&amp;'Service PJ'!$D43&amp;'Service PJ'!$B43&amp;'Service PJ'!$A43&amp;"*",'EPA_US9RT techs'!$A$2:$I$1722,9,FALSE),"")</f>
        <v/>
      </c>
      <c r="AV45" s="14" t="str">
        <f>IFERROR(VLOOKUP($AG$1&amp;'Service PJ'!$D43&amp;'Service PJ'!$B43&amp;'Service PJ'!$A43&amp;"*",'EPA_US9RT techs'!$A$2:$I$1722,9,FALSE),"")</f>
        <v/>
      </c>
      <c r="AW45" s="14" t="str">
        <f>IFERROR(VLOOKUP($AG$1&amp;'Service PJ'!$D43&amp;'Service PJ'!$B43&amp;'Service PJ'!$A43&amp;"*",'EPA_US9RT techs'!$A$2:$I$1722,9,FALSE),"")</f>
        <v/>
      </c>
      <c r="AX45" s="14" t="str">
        <f>IFERROR(VLOOKUP($AG$1&amp;'Service PJ'!$D43&amp;'Service PJ'!$B43&amp;'Service PJ'!$A43&amp;"*",'EPA_US9RT techs'!$A$2:$I$1722,9,FALSE),"")</f>
        <v/>
      </c>
      <c r="AY45" s="14" t="str">
        <f>IFERROR(VLOOKUP($AG$1&amp;'Service PJ'!$D43&amp;'Service PJ'!$B43&amp;'Service PJ'!$A43&amp;"*",'EPA_US9RT techs'!$A$2:$I$1722,9,FALSE),"")</f>
        <v/>
      </c>
      <c r="AZ45" s="14" t="str">
        <f>IFERROR(VLOOKUP($AG$1&amp;'Service PJ'!$D43&amp;'Service PJ'!$B43&amp;'Service PJ'!$A43&amp;"*",'EPA_US9RT techs'!$A$2:$I$1722,9,FALSE),"")</f>
        <v/>
      </c>
      <c r="BA45" s="14" t="str">
        <f>IFERROR(VLOOKUP($AG$1&amp;'Service PJ'!$D43&amp;'Service PJ'!$B43&amp;'Service PJ'!$A43&amp;"*",'EPA_US9RT techs'!$A$2:$I$1722,9,FALSE),"")</f>
        <v/>
      </c>
      <c r="BB45" s="14" t="str">
        <f>IFERROR(VLOOKUP($AG$1&amp;'Service PJ'!$D43&amp;'Service PJ'!$B43&amp;'Service PJ'!$A43&amp;"*",'EPA_US9RT techs'!$A$2:$I$1722,9,FALSE),"")</f>
        <v/>
      </c>
      <c r="BC45" s="14" t="str">
        <f>IFERROR(VLOOKUP($AG$1&amp;'Service PJ'!$D43&amp;'Service PJ'!$B43&amp;'Service PJ'!$A43&amp;"*",'EPA_US9RT techs'!$A$2:$I$1722,9,FALSE),"")</f>
        <v/>
      </c>
      <c r="BD45" s="14" t="str">
        <f>IFERROR(VLOOKUP($AG$1&amp;'Service PJ'!$D43&amp;'Service PJ'!$B43&amp;'Service PJ'!$A43&amp;"*",'EPA_US9RT techs'!$A$2:$I$1722,9,FALSE),"")</f>
        <v/>
      </c>
      <c r="BE45" s="14" t="str">
        <f>IFERROR(VLOOKUP($AG$1&amp;'Service PJ'!$D43&amp;'Service PJ'!$B43&amp;'Service PJ'!$A43&amp;"*",'EPA_US9RT techs'!$A$2:$I$1722,9,FALSE),"")</f>
        <v/>
      </c>
      <c r="BF45" s="14" t="str">
        <f>IFERROR(VLOOKUP($AG$1&amp;'Service PJ'!$D43&amp;'Service PJ'!$B43&amp;'Service PJ'!$A43&amp;"*",'EPA_US9RT techs'!$A$2:$I$1722,9,FALSE),"")</f>
        <v/>
      </c>
      <c r="BG45" s="14" t="str">
        <f>IFERROR(VLOOKUP($AG$1&amp;'Service PJ'!$D43&amp;'Service PJ'!$B43&amp;'Service PJ'!$A43&amp;"*",'EPA_US9RT techs'!$A$2:$I$1722,9,FALSE),"")</f>
        <v/>
      </c>
      <c r="BH45" s="14" t="str">
        <f>IFERROR(VLOOKUP($AG$1&amp;'Service PJ'!$D43&amp;'Service PJ'!$B43&amp;'Service PJ'!$A43&amp;"*",'EPA_US9RT techs'!$A$2:$I$1722,9,FALSE),"")</f>
        <v/>
      </c>
      <c r="BI45" s="14" t="str">
        <f>IFERROR(VLOOKUP($AG$1&amp;'Service PJ'!$D43&amp;'Service PJ'!$B43&amp;'Service PJ'!$A43&amp;"*",'EPA_US9RT techs'!$A$2:$I$1722,9,FALSE),"")</f>
        <v/>
      </c>
      <c r="BJ45" s="14" t="str">
        <f>IFERROR(VLOOKUP($AG$1&amp;'Service PJ'!$D43&amp;'Service PJ'!$B43&amp;'Service PJ'!$A43&amp;"*",'EPA_US9RT techs'!$A$2:$I$1722,9,FALSE),"")</f>
        <v/>
      </c>
      <c r="BK45" s="14" t="str">
        <f>IFERROR(VLOOKUP($AG$1&amp;'Service PJ'!$D43&amp;'Service PJ'!$B43&amp;'Service PJ'!$A43&amp;"*",'EPA_US9RT techs'!$A$2:$I$1722,9,FALSE),"")</f>
        <v/>
      </c>
      <c r="BM45" t="str">
        <f>IF(SUM(BN45:CD45)=0,"\I:",'Service PJ'!$D43&amp;"_"&amp;'Service PJ'!$E43&amp;"_"&amp;'Service PJ'!$C43)</f>
        <v>\I:</v>
      </c>
      <c r="BN45" s="14" t="str">
        <f>IFERROR(VLOOKUP($BM$1&amp;'Service PJ'!$D43&amp;'Service PJ'!$B43&amp;'Service PJ'!$A43&amp;"*",'EPA_US9RT techs'!$A$2:$I$1722,9,FALSE),"")</f>
        <v/>
      </c>
      <c r="BO45" s="14" t="str">
        <f>IFERROR(VLOOKUP($BM$1&amp;'Service PJ'!$D43&amp;'Service PJ'!$B43&amp;'Service PJ'!$A43&amp;"*",'EPA_US9RT techs'!$A$2:$I$1722,9,FALSE),"")</f>
        <v/>
      </c>
      <c r="BP45" s="14" t="str">
        <f>IFERROR(VLOOKUP($BM$1&amp;'Service PJ'!$D43&amp;'Service PJ'!$B43&amp;'Service PJ'!$A43&amp;"*",'EPA_US9RT techs'!$A$2:$I$1722,9,FALSE),"")</f>
        <v/>
      </c>
      <c r="BQ45" s="14" t="str">
        <f>IFERROR(VLOOKUP($BM$1&amp;'Service PJ'!$D43&amp;'Service PJ'!$B43&amp;'Service PJ'!$A43&amp;"*",'EPA_US9RT techs'!$A$2:$I$1722,9,FALSE),"")</f>
        <v/>
      </c>
      <c r="BR45" s="14" t="str">
        <f>IFERROR(VLOOKUP($BM$1&amp;'Service PJ'!$D43&amp;'Service PJ'!$B43&amp;'Service PJ'!$A43&amp;"*",'EPA_US9RT techs'!$A$2:$I$1722,9,FALSE),"")</f>
        <v/>
      </c>
      <c r="BS45" s="14" t="str">
        <f>IFERROR(VLOOKUP($BM$1&amp;'Service PJ'!$D43&amp;'Service PJ'!$B43&amp;'Service PJ'!$A43&amp;"*",'EPA_US9RT techs'!$A$2:$I$1722,9,FALSE),"")</f>
        <v/>
      </c>
      <c r="BT45" s="14" t="str">
        <f>IFERROR(VLOOKUP($BM$1&amp;'Service PJ'!$D43&amp;'Service PJ'!$B43&amp;'Service PJ'!$A43&amp;"*",'EPA_US9RT techs'!$A$2:$I$1722,9,FALSE),"")</f>
        <v/>
      </c>
      <c r="BU45" s="14" t="str">
        <f>IFERROR(VLOOKUP($BM$1&amp;'Service PJ'!$D43&amp;'Service PJ'!$B43&amp;'Service PJ'!$A43&amp;"*",'EPA_US9RT techs'!$A$2:$I$1722,9,FALSE),"")</f>
        <v/>
      </c>
      <c r="BV45" s="14" t="str">
        <f>IFERROR(VLOOKUP($BM$1&amp;'Service PJ'!$D43&amp;'Service PJ'!$B43&amp;'Service PJ'!$A43&amp;"*",'EPA_US9RT techs'!$A$2:$I$1722,9,FALSE),"")</f>
        <v/>
      </c>
      <c r="BW45" s="14" t="str">
        <f>IFERROR(VLOOKUP($BM$1&amp;'Service PJ'!$D43&amp;'Service PJ'!$B43&amp;'Service PJ'!$A43&amp;"*",'EPA_US9RT techs'!$A$2:$I$1722,9,FALSE),"")</f>
        <v/>
      </c>
      <c r="BX45" s="14" t="str">
        <f>IFERROR(VLOOKUP($BM$1&amp;'Service PJ'!$D43&amp;'Service PJ'!$B43&amp;'Service PJ'!$A43&amp;"*",'EPA_US9RT techs'!$A$2:$I$1722,9,FALSE),"")</f>
        <v/>
      </c>
      <c r="BY45" s="14" t="str">
        <f>IFERROR(VLOOKUP($BM$1&amp;'Service PJ'!$D43&amp;'Service PJ'!$B43&amp;'Service PJ'!$A43&amp;"*",'EPA_US9RT techs'!$A$2:$I$1722,9,FALSE),"")</f>
        <v/>
      </c>
      <c r="BZ45" s="14" t="str">
        <f>IFERROR(VLOOKUP($BM$1&amp;'Service PJ'!$D43&amp;'Service PJ'!$B43&amp;'Service PJ'!$A43&amp;"*",'EPA_US9RT techs'!$A$2:$I$1722,9,FALSE),"")</f>
        <v/>
      </c>
      <c r="CA45" s="14" t="str">
        <f>IFERROR(VLOOKUP($BM$1&amp;'Service PJ'!$D43&amp;'Service PJ'!$B43&amp;'Service PJ'!$A43&amp;"*",'EPA_US9RT techs'!$A$2:$I$1722,9,FALSE),"")</f>
        <v/>
      </c>
      <c r="CB45" s="14" t="str">
        <f>IFERROR(VLOOKUP($BM$1&amp;'Service PJ'!$D43&amp;'Service PJ'!$B43&amp;'Service PJ'!$A43&amp;"*",'EPA_US9RT techs'!$A$2:$I$1722,9,FALSE),"")</f>
        <v/>
      </c>
      <c r="CC45" s="14" t="str">
        <f>IFERROR(VLOOKUP($BM$1&amp;'Service PJ'!$D43&amp;'Service PJ'!$B43&amp;'Service PJ'!$A43&amp;"*",'EPA_US9RT techs'!$A$2:$I$1722,9,FALSE),"")</f>
        <v/>
      </c>
      <c r="CD45" s="14" t="str">
        <f>IFERROR(VLOOKUP($BM$1&amp;'Service PJ'!$D43&amp;'Service PJ'!$B43&amp;'Service PJ'!$A43&amp;"*",'EPA_US9RT techs'!$A$2:$I$1722,9,FALSE),"")</f>
        <v/>
      </c>
      <c r="CE45" s="14" t="str">
        <f>IFERROR(VLOOKUP($BM$1&amp;'Service PJ'!$D43&amp;'Service PJ'!$B43&amp;'Service PJ'!$A43&amp;"*",'EPA_US9RT techs'!$A$2:$I$1722,9,FALSE),"")</f>
        <v/>
      </c>
      <c r="CF45" s="14" t="str">
        <f>IFERROR(VLOOKUP($BM$1&amp;'Service PJ'!$D43&amp;'Service PJ'!$B43&amp;'Service PJ'!$A43&amp;"*",'EPA_US9RT techs'!$A$2:$I$1722,9,FALSE),"")</f>
        <v/>
      </c>
      <c r="CG45" s="14" t="str">
        <f>IFERROR(VLOOKUP($BM$1&amp;'Service PJ'!$D43&amp;'Service PJ'!$B43&amp;'Service PJ'!$A43&amp;"*",'EPA_US9RT techs'!$A$2:$I$1722,9,FALSE),"")</f>
        <v/>
      </c>
      <c r="CH45" s="14" t="str">
        <f>IFERROR(VLOOKUP($BM$1&amp;'Service PJ'!$D43&amp;'Service PJ'!$B43&amp;'Service PJ'!$A43&amp;"*",'EPA_US9RT techs'!$A$2:$I$1722,9,FALSE),"")</f>
        <v/>
      </c>
      <c r="CI45" s="14" t="str">
        <f>IFERROR(VLOOKUP($BM$1&amp;'Service PJ'!$D43&amp;'Service PJ'!$B43&amp;'Service PJ'!$A43&amp;"*",'EPA_US9RT techs'!$A$2:$I$1722,9,FALSE),"")</f>
        <v/>
      </c>
      <c r="CJ45" s="14" t="str">
        <f>IFERROR(VLOOKUP($BM$1&amp;'Service PJ'!$D43&amp;'Service PJ'!$B43&amp;'Service PJ'!$A43&amp;"*",'EPA_US9RT techs'!$A$2:$I$1722,9,FALSE),"")</f>
        <v/>
      </c>
      <c r="CK45" s="14" t="str">
        <f>IFERROR(VLOOKUP($BM$1&amp;'Service PJ'!$D43&amp;'Service PJ'!$B43&amp;'Service PJ'!$A43&amp;"*",'EPA_US9RT techs'!$A$2:$I$1722,9,FALSE),"")</f>
        <v/>
      </c>
      <c r="CL45" s="14" t="str">
        <f>IFERROR(VLOOKUP($BM$1&amp;'Service PJ'!$D43&amp;'Service PJ'!$B43&amp;'Service PJ'!$A43&amp;"*",'EPA_US9RT techs'!$A$2:$I$1722,9,FALSE),"")</f>
        <v/>
      </c>
      <c r="CM45" s="14" t="str">
        <f>IFERROR(VLOOKUP($BM$1&amp;'Service PJ'!$D43&amp;'Service PJ'!$B43&amp;'Service PJ'!$A43&amp;"*",'EPA_US9RT techs'!$A$2:$I$1722,9,FALSE),"")</f>
        <v/>
      </c>
      <c r="CN45" s="14" t="str">
        <f>IFERROR(VLOOKUP($BM$1&amp;'Service PJ'!$D43&amp;'Service PJ'!$B43&amp;'Service PJ'!$A43&amp;"*",'EPA_US9RT techs'!$A$2:$I$1722,9,FALSE),"")</f>
        <v/>
      </c>
      <c r="CO45" s="14" t="str">
        <f>IFERROR(VLOOKUP($BM$1&amp;'Service PJ'!$D43&amp;'Service PJ'!$B43&amp;'Service PJ'!$A43&amp;"*",'EPA_US9RT techs'!$A$2:$I$1722,9,FALSE),"")</f>
        <v/>
      </c>
      <c r="CP45" s="14" t="str">
        <f>IFERROR(VLOOKUP($BM$1&amp;'Service PJ'!$D43&amp;'Service PJ'!$B43&amp;'Service PJ'!$A43&amp;"*",'EPA_US9RT techs'!$A$2:$I$1722,9,FALSE),"")</f>
        <v/>
      </c>
      <c r="CQ45" s="14" t="str">
        <f>IFERROR(VLOOKUP($BM$1&amp;'Service PJ'!$D43&amp;'Service PJ'!$B43&amp;'Service PJ'!$A43&amp;"*",'EPA_US9RT techs'!$A$2:$I$1722,9,FALSE),"")</f>
        <v/>
      </c>
      <c r="CS45" t="str">
        <f>IF(SUM(CT45:DJ45)=0,"\I:",'Service PJ'!$D43&amp;"_"&amp;'Service PJ'!$E43&amp;"_"&amp;'Service PJ'!$C43)</f>
        <v>\I:</v>
      </c>
      <c r="CT45" s="2" t="str">
        <f>IFERROR(VLOOKUP($CS$1&amp;'Service PJ'!$D43&amp;'Service PJ'!$B43&amp;'Service PJ'!$A43&amp;"*",'EPA_US9RT techs'!$A$2:$I$1722,9,FALSE),"")</f>
        <v/>
      </c>
      <c r="CU45" s="2" t="str">
        <f>IFERROR(VLOOKUP($CS$1&amp;'Service PJ'!$D43&amp;'Service PJ'!$B43&amp;'Service PJ'!$A43&amp;"*",'EPA_US9RT techs'!$A$2:$I$1722,9,FALSE),"")</f>
        <v/>
      </c>
      <c r="CV45" s="2" t="str">
        <f>IFERROR(VLOOKUP($CS$1&amp;'Service PJ'!$D43&amp;'Service PJ'!$B43&amp;'Service PJ'!$A43&amp;"*",'EPA_US9RT techs'!$A$2:$I$1722,9,FALSE),"")</f>
        <v/>
      </c>
      <c r="CW45" s="2" t="str">
        <f>IFERROR(VLOOKUP($CS$1&amp;'Service PJ'!$D43&amp;'Service PJ'!$B43&amp;'Service PJ'!$A43&amp;"*",'EPA_US9RT techs'!$A$2:$I$1722,9,FALSE),"")</f>
        <v/>
      </c>
      <c r="CX45" s="2" t="str">
        <f>IFERROR(VLOOKUP($CS$1&amp;'Service PJ'!$D43&amp;'Service PJ'!$B43&amp;'Service PJ'!$A43&amp;"*",'EPA_US9RT techs'!$A$2:$I$1722,9,FALSE),"")</f>
        <v/>
      </c>
      <c r="CY45" s="2" t="str">
        <f>IFERROR(VLOOKUP($CS$1&amp;'Service PJ'!$D43&amp;'Service PJ'!$B43&amp;'Service PJ'!$A43&amp;"*",'EPA_US9RT techs'!$A$2:$I$1722,9,FALSE),"")</f>
        <v/>
      </c>
      <c r="CZ45" s="2" t="str">
        <f>IFERROR(VLOOKUP($CS$1&amp;'Service PJ'!$D43&amp;'Service PJ'!$B43&amp;'Service PJ'!$A43&amp;"*",'EPA_US9RT techs'!$A$2:$I$1722,9,FALSE),"")</f>
        <v/>
      </c>
      <c r="DA45" s="2" t="str">
        <f>IFERROR(VLOOKUP($CS$1&amp;'Service PJ'!$D43&amp;'Service PJ'!$B43&amp;'Service PJ'!$A43&amp;"*",'EPA_US9RT techs'!$A$2:$I$1722,9,FALSE),"")</f>
        <v/>
      </c>
      <c r="DB45" s="2" t="str">
        <f>IFERROR(VLOOKUP($CS$1&amp;'Service PJ'!$D43&amp;'Service PJ'!$B43&amp;'Service PJ'!$A43&amp;"*",'EPA_US9RT techs'!$A$2:$I$1722,9,FALSE),"")</f>
        <v/>
      </c>
      <c r="DC45" s="2" t="str">
        <f>IFERROR(VLOOKUP($CS$1&amp;'Service PJ'!$D43&amp;'Service PJ'!$B43&amp;'Service PJ'!$A43&amp;"*",'EPA_US9RT techs'!$A$2:$I$1722,9,FALSE),"")</f>
        <v/>
      </c>
      <c r="DD45" s="2" t="str">
        <f>IFERROR(VLOOKUP($CS$1&amp;'Service PJ'!$D43&amp;'Service PJ'!$B43&amp;'Service PJ'!$A43&amp;"*",'EPA_US9RT techs'!$A$2:$I$1722,9,FALSE),"")</f>
        <v/>
      </c>
      <c r="DE45" s="2" t="str">
        <f>IFERROR(VLOOKUP($CS$1&amp;'Service PJ'!$D43&amp;'Service PJ'!$B43&amp;'Service PJ'!$A43&amp;"*",'EPA_US9RT techs'!$A$2:$I$1722,9,FALSE),"")</f>
        <v/>
      </c>
      <c r="DF45" s="2" t="str">
        <f>IFERROR(VLOOKUP($CS$1&amp;'Service PJ'!$D43&amp;'Service PJ'!$B43&amp;'Service PJ'!$A43&amp;"*",'EPA_US9RT techs'!$A$2:$I$1722,9,FALSE),"")</f>
        <v/>
      </c>
      <c r="DG45" s="2" t="str">
        <f>IFERROR(VLOOKUP($CS$1&amp;'Service PJ'!$D43&amp;'Service PJ'!$B43&amp;'Service PJ'!$A43&amp;"*",'EPA_US9RT techs'!$A$2:$I$1722,9,FALSE),"")</f>
        <v/>
      </c>
      <c r="DH45" s="2" t="str">
        <f>IFERROR(VLOOKUP($CS$1&amp;'Service PJ'!$D43&amp;'Service PJ'!$B43&amp;'Service PJ'!$A43&amp;"*",'EPA_US9RT techs'!$A$2:$I$1722,9,FALSE),"")</f>
        <v/>
      </c>
      <c r="DI45" s="2" t="str">
        <f>IFERROR(VLOOKUP($CS$1&amp;'Service PJ'!$D43&amp;'Service PJ'!$B43&amp;'Service PJ'!$A43&amp;"*",'EPA_US9RT techs'!$A$2:$I$1722,9,FALSE),"")</f>
        <v/>
      </c>
      <c r="DJ45" s="2" t="str">
        <f>IFERROR(VLOOKUP($CS$1&amp;'Service PJ'!$D43&amp;'Service PJ'!$B43&amp;'Service PJ'!$A43&amp;"*",'EPA_US9RT techs'!$A$2:$I$1722,9,FALSE),"")</f>
        <v/>
      </c>
      <c r="DK45" s="2" t="str">
        <f>IFERROR(VLOOKUP($CS$1&amp;'Service PJ'!$D43&amp;'Service PJ'!$B43&amp;'Service PJ'!$A43&amp;"*",'EPA_US9RT techs'!$A$2:$I$1722,9,FALSE),"")</f>
        <v/>
      </c>
      <c r="DL45" s="2" t="str">
        <f>IFERROR(VLOOKUP($CS$1&amp;'Service PJ'!$D43&amp;'Service PJ'!$B43&amp;'Service PJ'!$A43&amp;"*",'EPA_US9RT techs'!$A$2:$I$1722,9,FALSE),"")</f>
        <v/>
      </c>
      <c r="DM45" s="2" t="str">
        <f>IFERROR(VLOOKUP($CS$1&amp;'Service PJ'!$D43&amp;'Service PJ'!$B43&amp;'Service PJ'!$A43&amp;"*",'EPA_US9RT techs'!$A$2:$I$1722,9,FALSE),"")</f>
        <v/>
      </c>
      <c r="DN45" s="2" t="str">
        <f>IFERROR(VLOOKUP($CS$1&amp;'Service PJ'!$D43&amp;'Service PJ'!$B43&amp;'Service PJ'!$A43&amp;"*",'EPA_US9RT techs'!$A$2:$I$1722,9,FALSE),"")</f>
        <v/>
      </c>
      <c r="DO45" s="2" t="str">
        <f>IFERROR(VLOOKUP($CS$1&amp;'Service PJ'!$D43&amp;'Service PJ'!$B43&amp;'Service PJ'!$A43&amp;"*",'EPA_US9RT techs'!$A$2:$I$1722,9,FALSE),"")</f>
        <v/>
      </c>
      <c r="DP45" s="2" t="str">
        <f>IFERROR(VLOOKUP($CS$1&amp;'Service PJ'!$D43&amp;'Service PJ'!$B43&amp;'Service PJ'!$A43&amp;"*",'EPA_US9RT techs'!$A$2:$I$1722,9,FALSE),"")</f>
        <v/>
      </c>
      <c r="DQ45" s="2" t="str">
        <f>IFERROR(VLOOKUP($CS$1&amp;'Service PJ'!$D43&amp;'Service PJ'!$B43&amp;'Service PJ'!$A43&amp;"*",'EPA_US9RT techs'!$A$2:$I$1722,9,FALSE),"")</f>
        <v/>
      </c>
      <c r="DR45" s="2" t="str">
        <f>IFERROR(VLOOKUP($CS$1&amp;'Service PJ'!$D43&amp;'Service PJ'!$B43&amp;'Service PJ'!$A43&amp;"*",'EPA_US9RT techs'!$A$2:$I$1722,9,FALSE),"")</f>
        <v/>
      </c>
      <c r="DS45" s="2" t="str">
        <f>IFERROR(VLOOKUP($CS$1&amp;'Service PJ'!$D43&amp;'Service PJ'!$B43&amp;'Service PJ'!$A43&amp;"*",'EPA_US9RT techs'!$A$2:$I$1722,9,FALSE),"")</f>
        <v/>
      </c>
      <c r="DT45" s="2" t="str">
        <f>IFERROR(VLOOKUP($CS$1&amp;'Service PJ'!$D43&amp;'Service PJ'!$B43&amp;'Service PJ'!$A43&amp;"*",'EPA_US9RT techs'!$A$2:$I$1722,9,FALSE),"")</f>
        <v/>
      </c>
      <c r="DU45" s="2" t="str">
        <f>IFERROR(VLOOKUP($CS$1&amp;'Service PJ'!$D43&amp;'Service PJ'!$B43&amp;'Service PJ'!$A43&amp;"*",'EPA_US9RT techs'!$A$2:$I$1722,9,FALSE),"")</f>
        <v/>
      </c>
      <c r="DV45" s="2" t="str">
        <f>IFERROR(VLOOKUP($CS$1&amp;'Service PJ'!$D43&amp;'Service PJ'!$B43&amp;'Service PJ'!$A43&amp;"*",'EPA_US9RT techs'!$A$2:$I$1722,9,FALSE),"")</f>
        <v/>
      </c>
      <c r="DW45" s="2" t="str">
        <f>IFERROR(VLOOKUP($CS$1&amp;'Service PJ'!$D43&amp;'Service PJ'!$B43&amp;'Service PJ'!$A43&amp;"*",'EPA_US9RT techs'!$A$2:$I$1722,9,FALSE),"")</f>
        <v/>
      </c>
    </row>
    <row r="46" spans="1:127" x14ac:dyDescent="0.45">
      <c r="A46" t="str">
        <f>IF(SUM(B46:R46)=0,"\I:",'Service PJ'!$D44&amp;"_"&amp;'Service PJ'!$E44&amp;"_"&amp;'Service PJ'!$C44)</f>
        <v>\I:</v>
      </c>
      <c r="B46" s="14" t="str">
        <f>IFERROR(VLOOKUP($A$1&amp;'Service PJ'!$D44&amp;'Service PJ'!$B44&amp;'Service PJ'!$A44&amp;"*",'EPA_US9RT techs'!$A$2:$I$1722,9,FALSE),"")</f>
        <v/>
      </c>
      <c r="C46" s="14" t="str">
        <f>IFERROR(VLOOKUP($A$1&amp;'Service PJ'!$D44&amp;'Service PJ'!$B44&amp;'Service PJ'!$A44&amp;"*",'EPA_US9RT techs'!$A$2:$I$1722,9,FALSE),"")</f>
        <v/>
      </c>
      <c r="D46" s="14" t="str">
        <f>IFERROR(VLOOKUP($A$1&amp;'Service PJ'!$D44&amp;'Service PJ'!$B44&amp;'Service PJ'!$A44&amp;"*",'EPA_US9RT techs'!$A$2:$I$1722,9,FALSE),"")</f>
        <v/>
      </c>
      <c r="E46" s="14" t="str">
        <f>IFERROR(VLOOKUP($A$1&amp;'Service PJ'!$D44&amp;'Service PJ'!$B44&amp;'Service PJ'!$A44&amp;"*",'EPA_US9RT techs'!$A$2:$I$1722,9,FALSE),"")</f>
        <v/>
      </c>
      <c r="F46" s="14" t="str">
        <f>IFERROR(VLOOKUP($A$1&amp;'Service PJ'!$D44&amp;'Service PJ'!$B44&amp;'Service PJ'!$A44&amp;"*",'EPA_US9RT techs'!$A$2:$I$1722,9,FALSE),"")</f>
        <v/>
      </c>
      <c r="G46" s="14" t="str">
        <f>IFERROR(VLOOKUP($A$1&amp;'Service PJ'!$D44&amp;'Service PJ'!$B44&amp;'Service PJ'!$A44&amp;"*",'EPA_US9RT techs'!$A$2:$I$1722,9,FALSE),"")</f>
        <v/>
      </c>
      <c r="H46" s="14" t="str">
        <f>IFERROR(VLOOKUP($A$1&amp;'Service PJ'!$D44&amp;'Service PJ'!$B44&amp;'Service PJ'!$A44&amp;"*",'EPA_US9RT techs'!$A$2:$I$1722,9,FALSE),"")</f>
        <v/>
      </c>
      <c r="I46" s="14" t="str">
        <f>IFERROR(VLOOKUP($A$1&amp;'Service PJ'!$D44&amp;'Service PJ'!$B44&amp;'Service PJ'!$A44&amp;"*",'EPA_US9RT techs'!$A$2:$I$1722,9,FALSE),"")</f>
        <v/>
      </c>
      <c r="J46" s="14" t="str">
        <f>IFERROR(VLOOKUP($A$1&amp;'Service PJ'!$D44&amp;'Service PJ'!$B44&amp;'Service PJ'!$A44&amp;"*",'EPA_US9RT techs'!$A$2:$I$1722,9,FALSE),"")</f>
        <v/>
      </c>
      <c r="K46" s="14" t="str">
        <f>IFERROR(VLOOKUP($A$1&amp;'Service PJ'!$D44&amp;'Service PJ'!$B44&amp;'Service PJ'!$A44&amp;"*",'EPA_US9RT techs'!$A$2:$I$1722,9,FALSE),"")</f>
        <v/>
      </c>
      <c r="L46" s="14" t="str">
        <f>IFERROR(VLOOKUP($A$1&amp;'Service PJ'!$D44&amp;'Service PJ'!$B44&amp;'Service PJ'!$A44&amp;"*",'EPA_US9RT techs'!$A$2:$I$1722,9,FALSE),"")</f>
        <v/>
      </c>
      <c r="M46" s="14" t="str">
        <f>IFERROR(VLOOKUP($A$1&amp;'Service PJ'!$D44&amp;'Service PJ'!$B44&amp;'Service PJ'!$A44&amp;"*",'EPA_US9RT techs'!$A$2:$I$1722,9,FALSE),"")</f>
        <v/>
      </c>
      <c r="N46" s="14" t="str">
        <f>IFERROR(VLOOKUP($A$1&amp;'Service PJ'!$D44&amp;'Service PJ'!$B44&amp;'Service PJ'!$A44&amp;"*",'EPA_US9RT techs'!$A$2:$I$1722,9,FALSE),"")</f>
        <v/>
      </c>
      <c r="O46" s="14" t="str">
        <f>IFERROR(VLOOKUP($A$1&amp;'Service PJ'!$D44&amp;'Service PJ'!$B44&amp;'Service PJ'!$A44&amp;"*",'EPA_US9RT techs'!$A$2:$I$1722,9,FALSE),"")</f>
        <v/>
      </c>
      <c r="P46" s="14" t="str">
        <f>IFERROR(VLOOKUP($A$1&amp;'Service PJ'!$D44&amp;'Service PJ'!$B44&amp;'Service PJ'!$A44&amp;"*",'EPA_US9RT techs'!$A$2:$I$1722,9,FALSE),"")</f>
        <v/>
      </c>
      <c r="Q46" s="14" t="str">
        <f>IFERROR(VLOOKUP($A$1&amp;'Service PJ'!$D44&amp;'Service PJ'!$B44&amp;'Service PJ'!$A44&amp;"*",'EPA_US9RT techs'!$A$2:$I$1722,9,FALSE),"")</f>
        <v/>
      </c>
      <c r="R46" s="14" t="str">
        <f>IFERROR(VLOOKUP($A$1&amp;'Service PJ'!$D44&amp;'Service PJ'!$B44&amp;'Service PJ'!$A44&amp;"*",'EPA_US9RT techs'!$A$2:$I$1722,9,FALSE),"")</f>
        <v/>
      </c>
      <c r="S46" s="14" t="str">
        <f>IFERROR(VLOOKUP($A$1&amp;'Service PJ'!$D44&amp;'Service PJ'!$B44&amp;'Service PJ'!$A44&amp;"*",'EPA_US9RT techs'!$A$2:$I$1722,9,FALSE),"")</f>
        <v/>
      </c>
      <c r="T46" s="14" t="str">
        <f>IFERROR(VLOOKUP($A$1&amp;'Service PJ'!$D44&amp;'Service PJ'!$B44&amp;'Service PJ'!$A44&amp;"*",'EPA_US9RT techs'!$A$2:$I$1722,9,FALSE),"")</f>
        <v/>
      </c>
      <c r="U46" s="14" t="str">
        <f>IFERROR(VLOOKUP($A$1&amp;'Service PJ'!$D44&amp;'Service PJ'!$B44&amp;'Service PJ'!$A44&amp;"*",'EPA_US9RT techs'!$A$2:$I$1722,9,FALSE),"")</f>
        <v/>
      </c>
      <c r="V46" s="14" t="str">
        <f>IFERROR(VLOOKUP($A$1&amp;'Service PJ'!$D44&amp;'Service PJ'!$B44&amp;'Service PJ'!$A44&amp;"*",'EPA_US9RT techs'!$A$2:$I$1722,9,FALSE),"")</f>
        <v/>
      </c>
      <c r="W46" s="14" t="str">
        <f>IFERROR(VLOOKUP($A$1&amp;'Service PJ'!$D44&amp;'Service PJ'!$B44&amp;'Service PJ'!$A44&amp;"*",'EPA_US9RT techs'!$A$2:$I$1722,9,FALSE),"")</f>
        <v/>
      </c>
      <c r="X46" s="14" t="str">
        <f>IFERROR(VLOOKUP($A$1&amp;'Service PJ'!$D44&amp;'Service PJ'!$B44&amp;'Service PJ'!$A44&amp;"*",'EPA_US9RT techs'!$A$2:$I$1722,9,FALSE),"")</f>
        <v/>
      </c>
      <c r="Y46" s="14" t="str">
        <f>IFERROR(VLOOKUP($A$1&amp;'Service PJ'!$D44&amp;'Service PJ'!$B44&amp;'Service PJ'!$A44&amp;"*",'EPA_US9RT techs'!$A$2:$I$1722,9,FALSE),"")</f>
        <v/>
      </c>
      <c r="Z46" s="14" t="str">
        <f>IFERROR(VLOOKUP($A$1&amp;'Service PJ'!$D44&amp;'Service PJ'!$B44&amp;'Service PJ'!$A44&amp;"*",'EPA_US9RT techs'!$A$2:$I$1722,9,FALSE),"")</f>
        <v/>
      </c>
      <c r="AA46" s="14" t="str">
        <f>IFERROR(VLOOKUP($A$1&amp;'Service PJ'!$D44&amp;'Service PJ'!$B44&amp;'Service PJ'!$A44&amp;"*",'EPA_US9RT techs'!$A$2:$I$1722,9,FALSE),"")</f>
        <v/>
      </c>
      <c r="AB46" s="14" t="str">
        <f>IFERROR(VLOOKUP($A$1&amp;'Service PJ'!$D44&amp;'Service PJ'!$B44&amp;'Service PJ'!$A44&amp;"*",'EPA_US9RT techs'!$A$2:$I$1722,9,FALSE),"")</f>
        <v/>
      </c>
      <c r="AC46" s="14" t="str">
        <f>IFERROR(VLOOKUP($A$1&amp;'Service PJ'!$D44&amp;'Service PJ'!$B44&amp;'Service PJ'!$A44&amp;"*",'EPA_US9RT techs'!$A$2:$I$1722,9,FALSE),"")</f>
        <v/>
      </c>
      <c r="AD46" s="14" t="str">
        <f>IFERROR(VLOOKUP($A$1&amp;'Service PJ'!$D44&amp;'Service PJ'!$B44&amp;'Service PJ'!$A44&amp;"*",'EPA_US9RT techs'!$A$2:$I$1722,9,FALSE),"")</f>
        <v/>
      </c>
      <c r="AE46" s="14" t="str">
        <f>IFERROR(VLOOKUP($A$1&amp;'Service PJ'!$D44&amp;'Service PJ'!$B44&amp;'Service PJ'!$A44&amp;"*",'EPA_US9RT techs'!$A$2:$I$1722,9,FALSE),"")</f>
        <v/>
      </c>
      <c r="AG46" t="str">
        <f>IF(SUM(AH46:AX46)=0,"\I:",'Service PJ'!$D44&amp;"_"&amp;'Service PJ'!$E44&amp;"_"&amp;'Service PJ'!$C44)</f>
        <v>\I:</v>
      </c>
      <c r="AH46" s="14" t="str">
        <f>IFERROR(VLOOKUP($AG$1&amp;'Service PJ'!$D44&amp;'Service PJ'!$B44&amp;'Service PJ'!$A44&amp;"*",'EPA_US9RT techs'!$A$2:$I$1722,9,FALSE),"")</f>
        <v/>
      </c>
      <c r="AI46" s="14" t="str">
        <f>IFERROR(VLOOKUP($AG$1&amp;'Service PJ'!$D44&amp;'Service PJ'!$B44&amp;'Service PJ'!$A44&amp;"*",'EPA_US9RT techs'!$A$2:$I$1722,9,FALSE),"")</f>
        <v/>
      </c>
      <c r="AJ46" s="14" t="str">
        <f>IFERROR(VLOOKUP($AG$1&amp;'Service PJ'!$D44&amp;'Service PJ'!$B44&amp;'Service PJ'!$A44&amp;"*",'EPA_US9RT techs'!$A$2:$I$1722,9,FALSE),"")</f>
        <v/>
      </c>
      <c r="AK46" s="14" t="str">
        <f>IFERROR(VLOOKUP($AG$1&amp;'Service PJ'!$D44&amp;'Service PJ'!$B44&amp;'Service PJ'!$A44&amp;"*",'EPA_US9RT techs'!$A$2:$I$1722,9,FALSE),"")</f>
        <v/>
      </c>
      <c r="AL46" s="14" t="str">
        <f>IFERROR(VLOOKUP($AG$1&amp;'Service PJ'!$D44&amp;'Service PJ'!$B44&amp;'Service PJ'!$A44&amp;"*",'EPA_US9RT techs'!$A$2:$I$1722,9,FALSE),"")</f>
        <v/>
      </c>
      <c r="AM46" s="14" t="str">
        <f>IFERROR(VLOOKUP($AG$1&amp;'Service PJ'!$D44&amp;'Service PJ'!$B44&amp;'Service PJ'!$A44&amp;"*",'EPA_US9RT techs'!$A$2:$I$1722,9,FALSE),"")</f>
        <v/>
      </c>
      <c r="AN46" s="14" t="str">
        <f>IFERROR(VLOOKUP($AG$1&amp;'Service PJ'!$D44&amp;'Service PJ'!$B44&amp;'Service PJ'!$A44&amp;"*",'EPA_US9RT techs'!$A$2:$I$1722,9,FALSE),"")</f>
        <v/>
      </c>
      <c r="AO46" s="14" t="str">
        <f>IFERROR(VLOOKUP($AG$1&amp;'Service PJ'!$D44&amp;'Service PJ'!$B44&amp;'Service PJ'!$A44&amp;"*",'EPA_US9RT techs'!$A$2:$I$1722,9,FALSE),"")</f>
        <v/>
      </c>
      <c r="AP46" s="14" t="str">
        <f>IFERROR(VLOOKUP($AG$1&amp;'Service PJ'!$D44&amp;'Service PJ'!$B44&amp;'Service PJ'!$A44&amp;"*",'EPA_US9RT techs'!$A$2:$I$1722,9,FALSE),"")</f>
        <v/>
      </c>
      <c r="AQ46" s="14" t="str">
        <f>IFERROR(VLOOKUP($AG$1&amp;'Service PJ'!$D44&amp;'Service PJ'!$B44&amp;'Service PJ'!$A44&amp;"*",'EPA_US9RT techs'!$A$2:$I$1722,9,FALSE),"")</f>
        <v/>
      </c>
      <c r="AR46" s="14" t="str">
        <f>IFERROR(VLOOKUP($AG$1&amp;'Service PJ'!$D44&amp;'Service PJ'!$B44&amp;'Service PJ'!$A44&amp;"*",'EPA_US9RT techs'!$A$2:$I$1722,9,FALSE),"")</f>
        <v/>
      </c>
      <c r="AS46" s="14" t="str">
        <f>IFERROR(VLOOKUP($AG$1&amp;'Service PJ'!$D44&amp;'Service PJ'!$B44&amp;'Service PJ'!$A44&amp;"*",'EPA_US9RT techs'!$A$2:$I$1722,9,FALSE),"")</f>
        <v/>
      </c>
      <c r="AT46" s="14" t="str">
        <f>IFERROR(VLOOKUP($AG$1&amp;'Service PJ'!$D44&amp;'Service PJ'!$B44&amp;'Service PJ'!$A44&amp;"*",'EPA_US9RT techs'!$A$2:$I$1722,9,FALSE),"")</f>
        <v/>
      </c>
      <c r="AU46" s="14" t="str">
        <f>IFERROR(VLOOKUP($AG$1&amp;'Service PJ'!$D44&amp;'Service PJ'!$B44&amp;'Service PJ'!$A44&amp;"*",'EPA_US9RT techs'!$A$2:$I$1722,9,FALSE),"")</f>
        <v/>
      </c>
      <c r="AV46" s="14" t="str">
        <f>IFERROR(VLOOKUP($AG$1&amp;'Service PJ'!$D44&amp;'Service PJ'!$B44&amp;'Service PJ'!$A44&amp;"*",'EPA_US9RT techs'!$A$2:$I$1722,9,FALSE),"")</f>
        <v/>
      </c>
      <c r="AW46" s="14" t="str">
        <f>IFERROR(VLOOKUP($AG$1&amp;'Service PJ'!$D44&amp;'Service PJ'!$B44&amp;'Service PJ'!$A44&amp;"*",'EPA_US9RT techs'!$A$2:$I$1722,9,FALSE),"")</f>
        <v/>
      </c>
      <c r="AX46" s="14" t="str">
        <f>IFERROR(VLOOKUP($AG$1&amp;'Service PJ'!$D44&amp;'Service PJ'!$B44&amp;'Service PJ'!$A44&amp;"*",'EPA_US9RT techs'!$A$2:$I$1722,9,FALSE),"")</f>
        <v/>
      </c>
      <c r="AY46" s="14" t="str">
        <f>IFERROR(VLOOKUP($AG$1&amp;'Service PJ'!$D44&amp;'Service PJ'!$B44&amp;'Service PJ'!$A44&amp;"*",'EPA_US9RT techs'!$A$2:$I$1722,9,FALSE),"")</f>
        <v/>
      </c>
      <c r="AZ46" s="14" t="str">
        <f>IFERROR(VLOOKUP($AG$1&amp;'Service PJ'!$D44&amp;'Service PJ'!$B44&amp;'Service PJ'!$A44&amp;"*",'EPA_US9RT techs'!$A$2:$I$1722,9,FALSE),"")</f>
        <v/>
      </c>
      <c r="BA46" s="14" t="str">
        <f>IFERROR(VLOOKUP($AG$1&amp;'Service PJ'!$D44&amp;'Service PJ'!$B44&amp;'Service PJ'!$A44&amp;"*",'EPA_US9RT techs'!$A$2:$I$1722,9,FALSE),"")</f>
        <v/>
      </c>
      <c r="BB46" s="14" t="str">
        <f>IFERROR(VLOOKUP($AG$1&amp;'Service PJ'!$D44&amp;'Service PJ'!$B44&amp;'Service PJ'!$A44&amp;"*",'EPA_US9RT techs'!$A$2:$I$1722,9,FALSE),"")</f>
        <v/>
      </c>
      <c r="BC46" s="14" t="str">
        <f>IFERROR(VLOOKUP($AG$1&amp;'Service PJ'!$D44&amp;'Service PJ'!$B44&amp;'Service PJ'!$A44&amp;"*",'EPA_US9RT techs'!$A$2:$I$1722,9,FALSE),"")</f>
        <v/>
      </c>
      <c r="BD46" s="14" t="str">
        <f>IFERROR(VLOOKUP($AG$1&amp;'Service PJ'!$D44&amp;'Service PJ'!$B44&amp;'Service PJ'!$A44&amp;"*",'EPA_US9RT techs'!$A$2:$I$1722,9,FALSE),"")</f>
        <v/>
      </c>
      <c r="BE46" s="14" t="str">
        <f>IFERROR(VLOOKUP($AG$1&amp;'Service PJ'!$D44&amp;'Service PJ'!$B44&amp;'Service PJ'!$A44&amp;"*",'EPA_US9RT techs'!$A$2:$I$1722,9,FALSE),"")</f>
        <v/>
      </c>
      <c r="BF46" s="14" t="str">
        <f>IFERROR(VLOOKUP($AG$1&amp;'Service PJ'!$D44&amp;'Service PJ'!$B44&amp;'Service PJ'!$A44&amp;"*",'EPA_US9RT techs'!$A$2:$I$1722,9,FALSE),"")</f>
        <v/>
      </c>
      <c r="BG46" s="14" t="str">
        <f>IFERROR(VLOOKUP($AG$1&amp;'Service PJ'!$D44&amp;'Service PJ'!$B44&amp;'Service PJ'!$A44&amp;"*",'EPA_US9RT techs'!$A$2:$I$1722,9,FALSE),"")</f>
        <v/>
      </c>
      <c r="BH46" s="14" t="str">
        <f>IFERROR(VLOOKUP($AG$1&amp;'Service PJ'!$D44&amp;'Service PJ'!$B44&amp;'Service PJ'!$A44&amp;"*",'EPA_US9RT techs'!$A$2:$I$1722,9,FALSE),"")</f>
        <v/>
      </c>
      <c r="BI46" s="14" t="str">
        <f>IFERROR(VLOOKUP($AG$1&amp;'Service PJ'!$D44&amp;'Service PJ'!$B44&amp;'Service PJ'!$A44&amp;"*",'EPA_US9RT techs'!$A$2:$I$1722,9,FALSE),"")</f>
        <v/>
      </c>
      <c r="BJ46" s="14" t="str">
        <f>IFERROR(VLOOKUP($AG$1&amp;'Service PJ'!$D44&amp;'Service PJ'!$B44&amp;'Service PJ'!$A44&amp;"*",'EPA_US9RT techs'!$A$2:$I$1722,9,FALSE),"")</f>
        <v/>
      </c>
      <c r="BK46" s="14" t="str">
        <f>IFERROR(VLOOKUP($AG$1&amp;'Service PJ'!$D44&amp;'Service PJ'!$B44&amp;'Service PJ'!$A44&amp;"*",'EPA_US9RT techs'!$A$2:$I$1722,9,FALSE),"")</f>
        <v/>
      </c>
      <c r="BM46" t="str">
        <f>IF(SUM(BN46:CD46)=0,"\I:",'Service PJ'!$D44&amp;"_"&amp;'Service PJ'!$E44&amp;"_"&amp;'Service PJ'!$C44)</f>
        <v>\I:</v>
      </c>
      <c r="BN46" s="14" t="str">
        <f>IFERROR(VLOOKUP($BM$1&amp;'Service PJ'!$D44&amp;'Service PJ'!$B44&amp;'Service PJ'!$A44&amp;"*",'EPA_US9RT techs'!$A$2:$I$1722,9,FALSE),"")</f>
        <v/>
      </c>
      <c r="BO46" s="14" t="str">
        <f>IFERROR(VLOOKUP($BM$1&amp;'Service PJ'!$D44&amp;'Service PJ'!$B44&amp;'Service PJ'!$A44&amp;"*",'EPA_US9RT techs'!$A$2:$I$1722,9,FALSE),"")</f>
        <v/>
      </c>
      <c r="BP46" s="14" t="str">
        <f>IFERROR(VLOOKUP($BM$1&amp;'Service PJ'!$D44&amp;'Service PJ'!$B44&amp;'Service PJ'!$A44&amp;"*",'EPA_US9RT techs'!$A$2:$I$1722,9,FALSE),"")</f>
        <v/>
      </c>
      <c r="BQ46" s="14" t="str">
        <f>IFERROR(VLOOKUP($BM$1&amp;'Service PJ'!$D44&amp;'Service PJ'!$B44&amp;'Service PJ'!$A44&amp;"*",'EPA_US9RT techs'!$A$2:$I$1722,9,FALSE),"")</f>
        <v/>
      </c>
      <c r="BR46" s="14" t="str">
        <f>IFERROR(VLOOKUP($BM$1&amp;'Service PJ'!$D44&amp;'Service PJ'!$B44&amp;'Service PJ'!$A44&amp;"*",'EPA_US9RT techs'!$A$2:$I$1722,9,FALSE),"")</f>
        <v/>
      </c>
      <c r="BS46" s="14" t="str">
        <f>IFERROR(VLOOKUP($BM$1&amp;'Service PJ'!$D44&amp;'Service PJ'!$B44&amp;'Service PJ'!$A44&amp;"*",'EPA_US9RT techs'!$A$2:$I$1722,9,FALSE),"")</f>
        <v/>
      </c>
      <c r="BT46" s="14" t="str">
        <f>IFERROR(VLOOKUP($BM$1&amp;'Service PJ'!$D44&amp;'Service PJ'!$B44&amp;'Service PJ'!$A44&amp;"*",'EPA_US9RT techs'!$A$2:$I$1722,9,FALSE),"")</f>
        <v/>
      </c>
      <c r="BU46" s="14" t="str">
        <f>IFERROR(VLOOKUP($BM$1&amp;'Service PJ'!$D44&amp;'Service PJ'!$B44&amp;'Service PJ'!$A44&amp;"*",'EPA_US9RT techs'!$A$2:$I$1722,9,FALSE),"")</f>
        <v/>
      </c>
      <c r="BV46" s="14" t="str">
        <f>IFERROR(VLOOKUP($BM$1&amp;'Service PJ'!$D44&amp;'Service PJ'!$B44&amp;'Service PJ'!$A44&amp;"*",'EPA_US9RT techs'!$A$2:$I$1722,9,FALSE),"")</f>
        <v/>
      </c>
      <c r="BW46" s="14" t="str">
        <f>IFERROR(VLOOKUP($BM$1&amp;'Service PJ'!$D44&amp;'Service PJ'!$B44&amp;'Service PJ'!$A44&amp;"*",'EPA_US9RT techs'!$A$2:$I$1722,9,FALSE),"")</f>
        <v/>
      </c>
      <c r="BX46" s="14" t="str">
        <f>IFERROR(VLOOKUP($BM$1&amp;'Service PJ'!$D44&amp;'Service PJ'!$B44&amp;'Service PJ'!$A44&amp;"*",'EPA_US9RT techs'!$A$2:$I$1722,9,FALSE),"")</f>
        <v/>
      </c>
      <c r="BY46" s="14" t="str">
        <f>IFERROR(VLOOKUP($BM$1&amp;'Service PJ'!$D44&amp;'Service PJ'!$B44&amp;'Service PJ'!$A44&amp;"*",'EPA_US9RT techs'!$A$2:$I$1722,9,FALSE),"")</f>
        <v/>
      </c>
      <c r="BZ46" s="14" t="str">
        <f>IFERROR(VLOOKUP($BM$1&amp;'Service PJ'!$D44&amp;'Service PJ'!$B44&amp;'Service PJ'!$A44&amp;"*",'EPA_US9RT techs'!$A$2:$I$1722,9,FALSE),"")</f>
        <v/>
      </c>
      <c r="CA46" s="14" t="str">
        <f>IFERROR(VLOOKUP($BM$1&amp;'Service PJ'!$D44&amp;'Service PJ'!$B44&amp;'Service PJ'!$A44&amp;"*",'EPA_US9RT techs'!$A$2:$I$1722,9,FALSE),"")</f>
        <v/>
      </c>
      <c r="CB46" s="14" t="str">
        <f>IFERROR(VLOOKUP($BM$1&amp;'Service PJ'!$D44&amp;'Service PJ'!$B44&amp;'Service PJ'!$A44&amp;"*",'EPA_US9RT techs'!$A$2:$I$1722,9,FALSE),"")</f>
        <v/>
      </c>
      <c r="CC46" s="14" t="str">
        <f>IFERROR(VLOOKUP($BM$1&amp;'Service PJ'!$D44&amp;'Service PJ'!$B44&amp;'Service PJ'!$A44&amp;"*",'EPA_US9RT techs'!$A$2:$I$1722,9,FALSE),"")</f>
        <v/>
      </c>
      <c r="CD46" s="14" t="str">
        <f>IFERROR(VLOOKUP($BM$1&amp;'Service PJ'!$D44&amp;'Service PJ'!$B44&amp;'Service PJ'!$A44&amp;"*",'EPA_US9RT techs'!$A$2:$I$1722,9,FALSE),"")</f>
        <v/>
      </c>
      <c r="CE46" s="14" t="str">
        <f>IFERROR(VLOOKUP($BM$1&amp;'Service PJ'!$D44&amp;'Service PJ'!$B44&amp;'Service PJ'!$A44&amp;"*",'EPA_US9RT techs'!$A$2:$I$1722,9,FALSE),"")</f>
        <v/>
      </c>
      <c r="CF46" s="14" t="str">
        <f>IFERROR(VLOOKUP($BM$1&amp;'Service PJ'!$D44&amp;'Service PJ'!$B44&amp;'Service PJ'!$A44&amp;"*",'EPA_US9RT techs'!$A$2:$I$1722,9,FALSE),"")</f>
        <v/>
      </c>
      <c r="CG46" s="14" t="str">
        <f>IFERROR(VLOOKUP($BM$1&amp;'Service PJ'!$D44&amp;'Service PJ'!$B44&amp;'Service PJ'!$A44&amp;"*",'EPA_US9RT techs'!$A$2:$I$1722,9,FALSE),"")</f>
        <v/>
      </c>
      <c r="CH46" s="14" t="str">
        <f>IFERROR(VLOOKUP($BM$1&amp;'Service PJ'!$D44&amp;'Service PJ'!$B44&amp;'Service PJ'!$A44&amp;"*",'EPA_US9RT techs'!$A$2:$I$1722,9,FALSE),"")</f>
        <v/>
      </c>
      <c r="CI46" s="14" t="str">
        <f>IFERROR(VLOOKUP($BM$1&amp;'Service PJ'!$D44&amp;'Service PJ'!$B44&amp;'Service PJ'!$A44&amp;"*",'EPA_US9RT techs'!$A$2:$I$1722,9,FALSE),"")</f>
        <v/>
      </c>
      <c r="CJ46" s="14" t="str">
        <f>IFERROR(VLOOKUP($BM$1&amp;'Service PJ'!$D44&amp;'Service PJ'!$B44&amp;'Service PJ'!$A44&amp;"*",'EPA_US9RT techs'!$A$2:$I$1722,9,FALSE),"")</f>
        <v/>
      </c>
      <c r="CK46" s="14" t="str">
        <f>IFERROR(VLOOKUP($BM$1&amp;'Service PJ'!$D44&amp;'Service PJ'!$B44&amp;'Service PJ'!$A44&amp;"*",'EPA_US9RT techs'!$A$2:$I$1722,9,FALSE),"")</f>
        <v/>
      </c>
      <c r="CL46" s="14" t="str">
        <f>IFERROR(VLOOKUP($BM$1&amp;'Service PJ'!$D44&amp;'Service PJ'!$B44&amp;'Service PJ'!$A44&amp;"*",'EPA_US9RT techs'!$A$2:$I$1722,9,FALSE),"")</f>
        <v/>
      </c>
      <c r="CM46" s="14" t="str">
        <f>IFERROR(VLOOKUP($BM$1&amp;'Service PJ'!$D44&amp;'Service PJ'!$B44&amp;'Service PJ'!$A44&amp;"*",'EPA_US9RT techs'!$A$2:$I$1722,9,FALSE),"")</f>
        <v/>
      </c>
      <c r="CN46" s="14" t="str">
        <f>IFERROR(VLOOKUP($BM$1&amp;'Service PJ'!$D44&amp;'Service PJ'!$B44&amp;'Service PJ'!$A44&amp;"*",'EPA_US9RT techs'!$A$2:$I$1722,9,FALSE),"")</f>
        <v/>
      </c>
      <c r="CO46" s="14" t="str">
        <f>IFERROR(VLOOKUP($BM$1&amp;'Service PJ'!$D44&amp;'Service PJ'!$B44&amp;'Service PJ'!$A44&amp;"*",'EPA_US9RT techs'!$A$2:$I$1722,9,FALSE),"")</f>
        <v/>
      </c>
      <c r="CP46" s="14" t="str">
        <f>IFERROR(VLOOKUP($BM$1&amp;'Service PJ'!$D44&amp;'Service PJ'!$B44&amp;'Service PJ'!$A44&amp;"*",'EPA_US9RT techs'!$A$2:$I$1722,9,FALSE),"")</f>
        <v/>
      </c>
      <c r="CQ46" s="14" t="str">
        <f>IFERROR(VLOOKUP($BM$1&amp;'Service PJ'!$D44&amp;'Service PJ'!$B44&amp;'Service PJ'!$A44&amp;"*",'EPA_US9RT techs'!$A$2:$I$1722,9,FALSE),"")</f>
        <v/>
      </c>
      <c r="CS46" t="str">
        <f>IF(SUM(CT46:DJ46)=0,"\I:",'Service PJ'!$D44&amp;"_"&amp;'Service PJ'!$E44&amp;"_"&amp;'Service PJ'!$C44)</f>
        <v>\I:</v>
      </c>
      <c r="CT46" s="2" t="str">
        <f>IFERROR(VLOOKUP($CS$1&amp;'Service PJ'!$D44&amp;'Service PJ'!$B44&amp;'Service PJ'!$A44&amp;"*",'EPA_US9RT techs'!$A$2:$I$1722,9,FALSE),"")</f>
        <v/>
      </c>
      <c r="CU46" s="2" t="str">
        <f>IFERROR(VLOOKUP($CS$1&amp;'Service PJ'!$D44&amp;'Service PJ'!$B44&amp;'Service PJ'!$A44&amp;"*",'EPA_US9RT techs'!$A$2:$I$1722,9,FALSE),"")</f>
        <v/>
      </c>
      <c r="CV46" s="2" t="str">
        <f>IFERROR(VLOOKUP($CS$1&amp;'Service PJ'!$D44&amp;'Service PJ'!$B44&amp;'Service PJ'!$A44&amp;"*",'EPA_US9RT techs'!$A$2:$I$1722,9,FALSE),"")</f>
        <v/>
      </c>
      <c r="CW46" s="2" t="str">
        <f>IFERROR(VLOOKUP($CS$1&amp;'Service PJ'!$D44&amp;'Service PJ'!$B44&amp;'Service PJ'!$A44&amp;"*",'EPA_US9RT techs'!$A$2:$I$1722,9,FALSE),"")</f>
        <v/>
      </c>
      <c r="CX46" s="2" t="str">
        <f>IFERROR(VLOOKUP($CS$1&amp;'Service PJ'!$D44&amp;'Service PJ'!$B44&amp;'Service PJ'!$A44&amp;"*",'EPA_US9RT techs'!$A$2:$I$1722,9,FALSE),"")</f>
        <v/>
      </c>
      <c r="CY46" s="2" t="str">
        <f>IFERROR(VLOOKUP($CS$1&amp;'Service PJ'!$D44&amp;'Service PJ'!$B44&amp;'Service PJ'!$A44&amp;"*",'EPA_US9RT techs'!$A$2:$I$1722,9,FALSE),"")</f>
        <v/>
      </c>
      <c r="CZ46" s="2" t="str">
        <f>IFERROR(VLOOKUP($CS$1&amp;'Service PJ'!$D44&amp;'Service PJ'!$B44&amp;'Service PJ'!$A44&amp;"*",'EPA_US9RT techs'!$A$2:$I$1722,9,FALSE),"")</f>
        <v/>
      </c>
      <c r="DA46" s="2" t="str">
        <f>IFERROR(VLOOKUP($CS$1&amp;'Service PJ'!$D44&amp;'Service PJ'!$B44&amp;'Service PJ'!$A44&amp;"*",'EPA_US9RT techs'!$A$2:$I$1722,9,FALSE),"")</f>
        <v/>
      </c>
      <c r="DB46" s="2" t="str">
        <f>IFERROR(VLOOKUP($CS$1&amp;'Service PJ'!$D44&amp;'Service PJ'!$B44&amp;'Service PJ'!$A44&amp;"*",'EPA_US9RT techs'!$A$2:$I$1722,9,FALSE),"")</f>
        <v/>
      </c>
      <c r="DC46" s="2" t="str">
        <f>IFERROR(VLOOKUP($CS$1&amp;'Service PJ'!$D44&amp;'Service PJ'!$B44&amp;'Service PJ'!$A44&amp;"*",'EPA_US9RT techs'!$A$2:$I$1722,9,FALSE),"")</f>
        <v/>
      </c>
      <c r="DD46" s="2" t="str">
        <f>IFERROR(VLOOKUP($CS$1&amp;'Service PJ'!$D44&amp;'Service PJ'!$B44&amp;'Service PJ'!$A44&amp;"*",'EPA_US9RT techs'!$A$2:$I$1722,9,FALSE),"")</f>
        <v/>
      </c>
      <c r="DE46" s="2" t="str">
        <f>IFERROR(VLOOKUP($CS$1&amp;'Service PJ'!$D44&amp;'Service PJ'!$B44&amp;'Service PJ'!$A44&amp;"*",'EPA_US9RT techs'!$A$2:$I$1722,9,FALSE),"")</f>
        <v/>
      </c>
      <c r="DF46" s="2" t="str">
        <f>IFERROR(VLOOKUP($CS$1&amp;'Service PJ'!$D44&amp;'Service PJ'!$B44&amp;'Service PJ'!$A44&amp;"*",'EPA_US9RT techs'!$A$2:$I$1722,9,FALSE),"")</f>
        <v/>
      </c>
      <c r="DG46" s="2" t="str">
        <f>IFERROR(VLOOKUP($CS$1&amp;'Service PJ'!$D44&amp;'Service PJ'!$B44&amp;'Service PJ'!$A44&amp;"*",'EPA_US9RT techs'!$A$2:$I$1722,9,FALSE),"")</f>
        <v/>
      </c>
      <c r="DH46" s="2" t="str">
        <f>IFERROR(VLOOKUP($CS$1&amp;'Service PJ'!$D44&amp;'Service PJ'!$B44&amp;'Service PJ'!$A44&amp;"*",'EPA_US9RT techs'!$A$2:$I$1722,9,FALSE),"")</f>
        <v/>
      </c>
      <c r="DI46" s="2" t="str">
        <f>IFERROR(VLOOKUP($CS$1&amp;'Service PJ'!$D44&amp;'Service PJ'!$B44&amp;'Service PJ'!$A44&amp;"*",'EPA_US9RT techs'!$A$2:$I$1722,9,FALSE),"")</f>
        <v/>
      </c>
      <c r="DJ46" s="2" t="str">
        <f>IFERROR(VLOOKUP($CS$1&amp;'Service PJ'!$D44&amp;'Service PJ'!$B44&amp;'Service PJ'!$A44&amp;"*",'EPA_US9RT techs'!$A$2:$I$1722,9,FALSE),"")</f>
        <v/>
      </c>
      <c r="DK46" s="2" t="str">
        <f>IFERROR(VLOOKUP($CS$1&amp;'Service PJ'!$D44&amp;'Service PJ'!$B44&amp;'Service PJ'!$A44&amp;"*",'EPA_US9RT techs'!$A$2:$I$1722,9,FALSE),"")</f>
        <v/>
      </c>
      <c r="DL46" s="2" t="str">
        <f>IFERROR(VLOOKUP($CS$1&amp;'Service PJ'!$D44&amp;'Service PJ'!$B44&amp;'Service PJ'!$A44&amp;"*",'EPA_US9RT techs'!$A$2:$I$1722,9,FALSE),"")</f>
        <v/>
      </c>
      <c r="DM46" s="2" t="str">
        <f>IFERROR(VLOOKUP($CS$1&amp;'Service PJ'!$D44&amp;'Service PJ'!$B44&amp;'Service PJ'!$A44&amp;"*",'EPA_US9RT techs'!$A$2:$I$1722,9,FALSE),"")</f>
        <v/>
      </c>
      <c r="DN46" s="2" t="str">
        <f>IFERROR(VLOOKUP($CS$1&amp;'Service PJ'!$D44&amp;'Service PJ'!$B44&amp;'Service PJ'!$A44&amp;"*",'EPA_US9RT techs'!$A$2:$I$1722,9,FALSE),"")</f>
        <v/>
      </c>
      <c r="DO46" s="2" t="str">
        <f>IFERROR(VLOOKUP($CS$1&amp;'Service PJ'!$D44&amp;'Service PJ'!$B44&amp;'Service PJ'!$A44&amp;"*",'EPA_US9RT techs'!$A$2:$I$1722,9,FALSE),"")</f>
        <v/>
      </c>
      <c r="DP46" s="2" t="str">
        <f>IFERROR(VLOOKUP($CS$1&amp;'Service PJ'!$D44&amp;'Service PJ'!$B44&amp;'Service PJ'!$A44&amp;"*",'EPA_US9RT techs'!$A$2:$I$1722,9,FALSE),"")</f>
        <v/>
      </c>
      <c r="DQ46" s="2" t="str">
        <f>IFERROR(VLOOKUP($CS$1&amp;'Service PJ'!$D44&amp;'Service PJ'!$B44&amp;'Service PJ'!$A44&amp;"*",'EPA_US9RT techs'!$A$2:$I$1722,9,FALSE),"")</f>
        <v/>
      </c>
      <c r="DR46" s="2" t="str">
        <f>IFERROR(VLOOKUP($CS$1&amp;'Service PJ'!$D44&amp;'Service PJ'!$B44&amp;'Service PJ'!$A44&amp;"*",'EPA_US9RT techs'!$A$2:$I$1722,9,FALSE),"")</f>
        <v/>
      </c>
      <c r="DS46" s="2" t="str">
        <f>IFERROR(VLOOKUP($CS$1&amp;'Service PJ'!$D44&amp;'Service PJ'!$B44&amp;'Service PJ'!$A44&amp;"*",'EPA_US9RT techs'!$A$2:$I$1722,9,FALSE),"")</f>
        <v/>
      </c>
      <c r="DT46" s="2" t="str">
        <f>IFERROR(VLOOKUP($CS$1&amp;'Service PJ'!$D44&amp;'Service PJ'!$B44&amp;'Service PJ'!$A44&amp;"*",'EPA_US9RT techs'!$A$2:$I$1722,9,FALSE),"")</f>
        <v/>
      </c>
      <c r="DU46" s="2" t="str">
        <f>IFERROR(VLOOKUP($CS$1&amp;'Service PJ'!$D44&amp;'Service PJ'!$B44&amp;'Service PJ'!$A44&amp;"*",'EPA_US9RT techs'!$A$2:$I$1722,9,FALSE),"")</f>
        <v/>
      </c>
      <c r="DV46" s="2" t="str">
        <f>IFERROR(VLOOKUP($CS$1&amp;'Service PJ'!$D44&amp;'Service PJ'!$B44&amp;'Service PJ'!$A44&amp;"*",'EPA_US9RT techs'!$A$2:$I$1722,9,FALSE),"")</f>
        <v/>
      </c>
      <c r="DW46" s="2" t="str">
        <f>IFERROR(VLOOKUP($CS$1&amp;'Service PJ'!$D44&amp;'Service PJ'!$B44&amp;'Service PJ'!$A44&amp;"*",'EPA_US9RT techs'!$A$2:$I$1722,9,FALSE),"")</f>
        <v/>
      </c>
    </row>
    <row r="47" spans="1:127" x14ac:dyDescent="0.45">
      <c r="A47" t="str">
        <f>IF(SUM(B47:R47)=0,"\I:",'Service PJ'!$D45&amp;"_"&amp;'Service PJ'!$E45&amp;"_"&amp;'Service PJ'!$C45)</f>
        <v>\I:</v>
      </c>
      <c r="B47" s="14" t="str">
        <f>IFERROR(VLOOKUP($A$1&amp;'Service PJ'!$D45&amp;'Service PJ'!$B45&amp;'Service PJ'!$A45&amp;"*",'EPA_US9RT techs'!$A$2:$I$1722,9,FALSE),"")</f>
        <v/>
      </c>
      <c r="C47" s="14" t="str">
        <f>IFERROR(VLOOKUP($A$1&amp;'Service PJ'!$D45&amp;'Service PJ'!$B45&amp;'Service PJ'!$A45&amp;"*",'EPA_US9RT techs'!$A$2:$I$1722,9,FALSE),"")</f>
        <v/>
      </c>
      <c r="D47" s="14" t="str">
        <f>IFERROR(VLOOKUP($A$1&amp;'Service PJ'!$D45&amp;'Service PJ'!$B45&amp;'Service PJ'!$A45&amp;"*",'EPA_US9RT techs'!$A$2:$I$1722,9,FALSE),"")</f>
        <v/>
      </c>
      <c r="E47" s="14" t="str">
        <f>IFERROR(VLOOKUP($A$1&amp;'Service PJ'!$D45&amp;'Service PJ'!$B45&amp;'Service PJ'!$A45&amp;"*",'EPA_US9RT techs'!$A$2:$I$1722,9,FALSE),"")</f>
        <v/>
      </c>
      <c r="F47" s="14" t="str">
        <f>IFERROR(VLOOKUP($A$1&amp;'Service PJ'!$D45&amp;'Service PJ'!$B45&amp;'Service PJ'!$A45&amp;"*",'EPA_US9RT techs'!$A$2:$I$1722,9,FALSE),"")</f>
        <v/>
      </c>
      <c r="G47" s="14" t="str">
        <f>IFERROR(VLOOKUP($A$1&amp;'Service PJ'!$D45&amp;'Service PJ'!$B45&amp;'Service PJ'!$A45&amp;"*",'EPA_US9RT techs'!$A$2:$I$1722,9,FALSE),"")</f>
        <v/>
      </c>
      <c r="H47" s="14" t="str">
        <f>IFERROR(VLOOKUP($A$1&amp;'Service PJ'!$D45&amp;'Service PJ'!$B45&amp;'Service PJ'!$A45&amp;"*",'EPA_US9RT techs'!$A$2:$I$1722,9,FALSE),"")</f>
        <v/>
      </c>
      <c r="I47" s="14" t="str">
        <f>IFERROR(VLOOKUP($A$1&amp;'Service PJ'!$D45&amp;'Service PJ'!$B45&amp;'Service PJ'!$A45&amp;"*",'EPA_US9RT techs'!$A$2:$I$1722,9,FALSE),"")</f>
        <v/>
      </c>
      <c r="J47" s="14" t="str">
        <f>IFERROR(VLOOKUP($A$1&amp;'Service PJ'!$D45&amp;'Service PJ'!$B45&amp;'Service PJ'!$A45&amp;"*",'EPA_US9RT techs'!$A$2:$I$1722,9,FALSE),"")</f>
        <v/>
      </c>
      <c r="K47" s="14" t="str">
        <f>IFERROR(VLOOKUP($A$1&amp;'Service PJ'!$D45&amp;'Service PJ'!$B45&amp;'Service PJ'!$A45&amp;"*",'EPA_US9RT techs'!$A$2:$I$1722,9,FALSE),"")</f>
        <v/>
      </c>
      <c r="L47" s="14" t="str">
        <f>IFERROR(VLOOKUP($A$1&amp;'Service PJ'!$D45&amp;'Service PJ'!$B45&amp;'Service PJ'!$A45&amp;"*",'EPA_US9RT techs'!$A$2:$I$1722,9,FALSE),"")</f>
        <v/>
      </c>
      <c r="M47" s="14" t="str">
        <f>IFERROR(VLOOKUP($A$1&amp;'Service PJ'!$D45&amp;'Service PJ'!$B45&amp;'Service PJ'!$A45&amp;"*",'EPA_US9RT techs'!$A$2:$I$1722,9,FALSE),"")</f>
        <v/>
      </c>
      <c r="N47" s="14" t="str">
        <f>IFERROR(VLOOKUP($A$1&amp;'Service PJ'!$D45&amp;'Service PJ'!$B45&amp;'Service PJ'!$A45&amp;"*",'EPA_US9RT techs'!$A$2:$I$1722,9,FALSE),"")</f>
        <v/>
      </c>
      <c r="O47" s="14" t="str">
        <f>IFERROR(VLOOKUP($A$1&amp;'Service PJ'!$D45&amp;'Service PJ'!$B45&amp;'Service PJ'!$A45&amp;"*",'EPA_US9RT techs'!$A$2:$I$1722,9,FALSE),"")</f>
        <v/>
      </c>
      <c r="P47" s="14" t="str">
        <f>IFERROR(VLOOKUP($A$1&amp;'Service PJ'!$D45&amp;'Service PJ'!$B45&amp;'Service PJ'!$A45&amp;"*",'EPA_US9RT techs'!$A$2:$I$1722,9,FALSE),"")</f>
        <v/>
      </c>
      <c r="Q47" s="14" t="str">
        <f>IFERROR(VLOOKUP($A$1&amp;'Service PJ'!$D45&amp;'Service PJ'!$B45&amp;'Service PJ'!$A45&amp;"*",'EPA_US9RT techs'!$A$2:$I$1722,9,FALSE),"")</f>
        <v/>
      </c>
      <c r="R47" s="14" t="str">
        <f>IFERROR(VLOOKUP($A$1&amp;'Service PJ'!$D45&amp;'Service PJ'!$B45&amp;'Service PJ'!$A45&amp;"*",'EPA_US9RT techs'!$A$2:$I$1722,9,FALSE),"")</f>
        <v/>
      </c>
      <c r="S47" s="14" t="str">
        <f>IFERROR(VLOOKUP($A$1&amp;'Service PJ'!$D45&amp;'Service PJ'!$B45&amp;'Service PJ'!$A45&amp;"*",'EPA_US9RT techs'!$A$2:$I$1722,9,FALSE),"")</f>
        <v/>
      </c>
      <c r="T47" s="14" t="str">
        <f>IFERROR(VLOOKUP($A$1&amp;'Service PJ'!$D45&amp;'Service PJ'!$B45&amp;'Service PJ'!$A45&amp;"*",'EPA_US9RT techs'!$A$2:$I$1722,9,FALSE),"")</f>
        <v/>
      </c>
      <c r="U47" s="14" t="str">
        <f>IFERROR(VLOOKUP($A$1&amp;'Service PJ'!$D45&amp;'Service PJ'!$B45&amp;'Service PJ'!$A45&amp;"*",'EPA_US9RT techs'!$A$2:$I$1722,9,FALSE),"")</f>
        <v/>
      </c>
      <c r="V47" s="14" t="str">
        <f>IFERROR(VLOOKUP($A$1&amp;'Service PJ'!$D45&amp;'Service PJ'!$B45&amp;'Service PJ'!$A45&amp;"*",'EPA_US9RT techs'!$A$2:$I$1722,9,FALSE),"")</f>
        <v/>
      </c>
      <c r="W47" s="14" t="str">
        <f>IFERROR(VLOOKUP($A$1&amp;'Service PJ'!$D45&amp;'Service PJ'!$B45&amp;'Service PJ'!$A45&amp;"*",'EPA_US9RT techs'!$A$2:$I$1722,9,FALSE),"")</f>
        <v/>
      </c>
      <c r="X47" s="14" t="str">
        <f>IFERROR(VLOOKUP($A$1&amp;'Service PJ'!$D45&amp;'Service PJ'!$B45&amp;'Service PJ'!$A45&amp;"*",'EPA_US9RT techs'!$A$2:$I$1722,9,FALSE),"")</f>
        <v/>
      </c>
      <c r="Y47" s="14" t="str">
        <f>IFERROR(VLOOKUP($A$1&amp;'Service PJ'!$D45&amp;'Service PJ'!$B45&amp;'Service PJ'!$A45&amp;"*",'EPA_US9RT techs'!$A$2:$I$1722,9,FALSE),"")</f>
        <v/>
      </c>
      <c r="Z47" s="14" t="str">
        <f>IFERROR(VLOOKUP($A$1&amp;'Service PJ'!$D45&amp;'Service PJ'!$B45&amp;'Service PJ'!$A45&amp;"*",'EPA_US9RT techs'!$A$2:$I$1722,9,FALSE),"")</f>
        <v/>
      </c>
      <c r="AA47" s="14" t="str">
        <f>IFERROR(VLOOKUP($A$1&amp;'Service PJ'!$D45&amp;'Service PJ'!$B45&amp;'Service PJ'!$A45&amp;"*",'EPA_US9RT techs'!$A$2:$I$1722,9,FALSE),"")</f>
        <v/>
      </c>
      <c r="AB47" s="14" t="str">
        <f>IFERROR(VLOOKUP($A$1&amp;'Service PJ'!$D45&amp;'Service PJ'!$B45&amp;'Service PJ'!$A45&amp;"*",'EPA_US9RT techs'!$A$2:$I$1722,9,FALSE),"")</f>
        <v/>
      </c>
      <c r="AC47" s="14" t="str">
        <f>IFERROR(VLOOKUP($A$1&amp;'Service PJ'!$D45&amp;'Service PJ'!$B45&amp;'Service PJ'!$A45&amp;"*",'EPA_US9RT techs'!$A$2:$I$1722,9,FALSE),"")</f>
        <v/>
      </c>
      <c r="AD47" s="14" t="str">
        <f>IFERROR(VLOOKUP($A$1&amp;'Service PJ'!$D45&amp;'Service PJ'!$B45&amp;'Service PJ'!$A45&amp;"*",'EPA_US9RT techs'!$A$2:$I$1722,9,FALSE),"")</f>
        <v/>
      </c>
      <c r="AE47" s="14" t="str">
        <f>IFERROR(VLOOKUP($A$1&amp;'Service PJ'!$D45&amp;'Service PJ'!$B45&amp;'Service PJ'!$A45&amp;"*",'EPA_US9RT techs'!$A$2:$I$1722,9,FALSE),"")</f>
        <v/>
      </c>
      <c r="AG47" t="str">
        <f>IF(SUM(AH47:AX47)=0,"\I:",'Service PJ'!$D45&amp;"_"&amp;'Service PJ'!$E45&amp;"_"&amp;'Service PJ'!$C45)</f>
        <v>\I:</v>
      </c>
      <c r="AH47" s="14" t="str">
        <f>IFERROR(VLOOKUP($AG$1&amp;'Service PJ'!$D45&amp;'Service PJ'!$B45&amp;'Service PJ'!$A45&amp;"*",'EPA_US9RT techs'!$A$2:$I$1722,9,FALSE),"")</f>
        <v/>
      </c>
      <c r="AI47" s="14" t="str">
        <f>IFERROR(VLOOKUP($AG$1&amp;'Service PJ'!$D45&amp;'Service PJ'!$B45&amp;'Service PJ'!$A45&amp;"*",'EPA_US9RT techs'!$A$2:$I$1722,9,FALSE),"")</f>
        <v/>
      </c>
      <c r="AJ47" s="14" t="str">
        <f>IFERROR(VLOOKUP($AG$1&amp;'Service PJ'!$D45&amp;'Service PJ'!$B45&amp;'Service PJ'!$A45&amp;"*",'EPA_US9RT techs'!$A$2:$I$1722,9,FALSE),"")</f>
        <v/>
      </c>
      <c r="AK47" s="14" t="str">
        <f>IFERROR(VLOOKUP($AG$1&amp;'Service PJ'!$D45&amp;'Service PJ'!$B45&amp;'Service PJ'!$A45&amp;"*",'EPA_US9RT techs'!$A$2:$I$1722,9,FALSE),"")</f>
        <v/>
      </c>
      <c r="AL47" s="14" t="str">
        <f>IFERROR(VLOOKUP($AG$1&amp;'Service PJ'!$D45&amp;'Service PJ'!$B45&amp;'Service PJ'!$A45&amp;"*",'EPA_US9RT techs'!$A$2:$I$1722,9,FALSE),"")</f>
        <v/>
      </c>
      <c r="AM47" s="14" t="str">
        <f>IFERROR(VLOOKUP($AG$1&amp;'Service PJ'!$D45&amp;'Service PJ'!$B45&amp;'Service PJ'!$A45&amp;"*",'EPA_US9RT techs'!$A$2:$I$1722,9,FALSE),"")</f>
        <v/>
      </c>
      <c r="AN47" s="14" t="str">
        <f>IFERROR(VLOOKUP($AG$1&amp;'Service PJ'!$D45&amp;'Service PJ'!$B45&amp;'Service PJ'!$A45&amp;"*",'EPA_US9RT techs'!$A$2:$I$1722,9,FALSE),"")</f>
        <v/>
      </c>
      <c r="AO47" s="14" t="str">
        <f>IFERROR(VLOOKUP($AG$1&amp;'Service PJ'!$D45&amp;'Service PJ'!$B45&amp;'Service PJ'!$A45&amp;"*",'EPA_US9RT techs'!$A$2:$I$1722,9,FALSE),"")</f>
        <v/>
      </c>
      <c r="AP47" s="14" t="str">
        <f>IFERROR(VLOOKUP($AG$1&amp;'Service PJ'!$D45&amp;'Service PJ'!$B45&amp;'Service PJ'!$A45&amp;"*",'EPA_US9RT techs'!$A$2:$I$1722,9,FALSE),"")</f>
        <v/>
      </c>
      <c r="AQ47" s="14" t="str">
        <f>IFERROR(VLOOKUP($AG$1&amp;'Service PJ'!$D45&amp;'Service PJ'!$B45&amp;'Service PJ'!$A45&amp;"*",'EPA_US9RT techs'!$A$2:$I$1722,9,FALSE),"")</f>
        <v/>
      </c>
      <c r="AR47" s="14" t="str">
        <f>IFERROR(VLOOKUP($AG$1&amp;'Service PJ'!$D45&amp;'Service PJ'!$B45&amp;'Service PJ'!$A45&amp;"*",'EPA_US9RT techs'!$A$2:$I$1722,9,FALSE),"")</f>
        <v/>
      </c>
      <c r="AS47" s="14" t="str">
        <f>IFERROR(VLOOKUP($AG$1&amp;'Service PJ'!$D45&amp;'Service PJ'!$B45&amp;'Service PJ'!$A45&amp;"*",'EPA_US9RT techs'!$A$2:$I$1722,9,FALSE),"")</f>
        <v/>
      </c>
      <c r="AT47" s="14" t="str">
        <f>IFERROR(VLOOKUP($AG$1&amp;'Service PJ'!$D45&amp;'Service PJ'!$B45&amp;'Service PJ'!$A45&amp;"*",'EPA_US9RT techs'!$A$2:$I$1722,9,FALSE),"")</f>
        <v/>
      </c>
      <c r="AU47" s="14" t="str">
        <f>IFERROR(VLOOKUP($AG$1&amp;'Service PJ'!$D45&amp;'Service PJ'!$B45&amp;'Service PJ'!$A45&amp;"*",'EPA_US9RT techs'!$A$2:$I$1722,9,FALSE),"")</f>
        <v/>
      </c>
      <c r="AV47" s="14" t="str">
        <f>IFERROR(VLOOKUP($AG$1&amp;'Service PJ'!$D45&amp;'Service PJ'!$B45&amp;'Service PJ'!$A45&amp;"*",'EPA_US9RT techs'!$A$2:$I$1722,9,FALSE),"")</f>
        <v/>
      </c>
      <c r="AW47" s="14" t="str">
        <f>IFERROR(VLOOKUP($AG$1&amp;'Service PJ'!$D45&amp;'Service PJ'!$B45&amp;'Service PJ'!$A45&amp;"*",'EPA_US9RT techs'!$A$2:$I$1722,9,FALSE),"")</f>
        <v/>
      </c>
      <c r="AX47" s="14" t="str">
        <f>IFERROR(VLOOKUP($AG$1&amp;'Service PJ'!$D45&amp;'Service PJ'!$B45&amp;'Service PJ'!$A45&amp;"*",'EPA_US9RT techs'!$A$2:$I$1722,9,FALSE),"")</f>
        <v/>
      </c>
      <c r="AY47" s="14" t="str">
        <f>IFERROR(VLOOKUP($AG$1&amp;'Service PJ'!$D45&amp;'Service PJ'!$B45&amp;'Service PJ'!$A45&amp;"*",'EPA_US9RT techs'!$A$2:$I$1722,9,FALSE),"")</f>
        <v/>
      </c>
      <c r="AZ47" s="14" t="str">
        <f>IFERROR(VLOOKUP($AG$1&amp;'Service PJ'!$D45&amp;'Service PJ'!$B45&amp;'Service PJ'!$A45&amp;"*",'EPA_US9RT techs'!$A$2:$I$1722,9,FALSE),"")</f>
        <v/>
      </c>
      <c r="BA47" s="14" t="str">
        <f>IFERROR(VLOOKUP($AG$1&amp;'Service PJ'!$D45&amp;'Service PJ'!$B45&amp;'Service PJ'!$A45&amp;"*",'EPA_US9RT techs'!$A$2:$I$1722,9,FALSE),"")</f>
        <v/>
      </c>
      <c r="BB47" s="14" t="str">
        <f>IFERROR(VLOOKUP($AG$1&amp;'Service PJ'!$D45&amp;'Service PJ'!$B45&amp;'Service PJ'!$A45&amp;"*",'EPA_US9RT techs'!$A$2:$I$1722,9,FALSE),"")</f>
        <v/>
      </c>
      <c r="BC47" s="14" t="str">
        <f>IFERROR(VLOOKUP($AG$1&amp;'Service PJ'!$D45&amp;'Service PJ'!$B45&amp;'Service PJ'!$A45&amp;"*",'EPA_US9RT techs'!$A$2:$I$1722,9,FALSE),"")</f>
        <v/>
      </c>
      <c r="BD47" s="14" t="str">
        <f>IFERROR(VLOOKUP($AG$1&amp;'Service PJ'!$D45&amp;'Service PJ'!$B45&amp;'Service PJ'!$A45&amp;"*",'EPA_US9RT techs'!$A$2:$I$1722,9,FALSE),"")</f>
        <v/>
      </c>
      <c r="BE47" s="14" t="str">
        <f>IFERROR(VLOOKUP($AG$1&amp;'Service PJ'!$D45&amp;'Service PJ'!$B45&amp;'Service PJ'!$A45&amp;"*",'EPA_US9RT techs'!$A$2:$I$1722,9,FALSE),"")</f>
        <v/>
      </c>
      <c r="BF47" s="14" t="str">
        <f>IFERROR(VLOOKUP($AG$1&amp;'Service PJ'!$D45&amp;'Service PJ'!$B45&amp;'Service PJ'!$A45&amp;"*",'EPA_US9RT techs'!$A$2:$I$1722,9,FALSE),"")</f>
        <v/>
      </c>
      <c r="BG47" s="14" t="str">
        <f>IFERROR(VLOOKUP($AG$1&amp;'Service PJ'!$D45&amp;'Service PJ'!$B45&amp;'Service PJ'!$A45&amp;"*",'EPA_US9RT techs'!$A$2:$I$1722,9,FALSE),"")</f>
        <v/>
      </c>
      <c r="BH47" s="14" t="str">
        <f>IFERROR(VLOOKUP($AG$1&amp;'Service PJ'!$D45&amp;'Service PJ'!$B45&amp;'Service PJ'!$A45&amp;"*",'EPA_US9RT techs'!$A$2:$I$1722,9,FALSE),"")</f>
        <v/>
      </c>
      <c r="BI47" s="14" t="str">
        <f>IFERROR(VLOOKUP($AG$1&amp;'Service PJ'!$D45&amp;'Service PJ'!$B45&amp;'Service PJ'!$A45&amp;"*",'EPA_US9RT techs'!$A$2:$I$1722,9,FALSE),"")</f>
        <v/>
      </c>
      <c r="BJ47" s="14" t="str">
        <f>IFERROR(VLOOKUP($AG$1&amp;'Service PJ'!$D45&amp;'Service PJ'!$B45&amp;'Service PJ'!$A45&amp;"*",'EPA_US9RT techs'!$A$2:$I$1722,9,FALSE),"")</f>
        <v/>
      </c>
      <c r="BK47" s="14" t="str">
        <f>IFERROR(VLOOKUP($AG$1&amp;'Service PJ'!$D45&amp;'Service PJ'!$B45&amp;'Service PJ'!$A45&amp;"*",'EPA_US9RT techs'!$A$2:$I$1722,9,FALSE),"")</f>
        <v/>
      </c>
      <c r="BM47" t="str">
        <f>IF(SUM(BN47:CD47)=0,"\I:",'Service PJ'!$D45&amp;"_"&amp;'Service PJ'!$E45&amp;"_"&amp;'Service PJ'!$C45)</f>
        <v>\I:</v>
      </c>
      <c r="BN47" s="14" t="str">
        <f>IFERROR(VLOOKUP($BM$1&amp;'Service PJ'!$D45&amp;'Service PJ'!$B45&amp;'Service PJ'!$A45&amp;"*",'EPA_US9RT techs'!$A$2:$I$1722,9,FALSE),"")</f>
        <v/>
      </c>
      <c r="BO47" s="14" t="str">
        <f>IFERROR(VLOOKUP($BM$1&amp;'Service PJ'!$D45&amp;'Service PJ'!$B45&amp;'Service PJ'!$A45&amp;"*",'EPA_US9RT techs'!$A$2:$I$1722,9,FALSE),"")</f>
        <v/>
      </c>
      <c r="BP47" s="14" t="str">
        <f>IFERROR(VLOOKUP($BM$1&amp;'Service PJ'!$D45&amp;'Service PJ'!$B45&amp;'Service PJ'!$A45&amp;"*",'EPA_US9RT techs'!$A$2:$I$1722,9,FALSE),"")</f>
        <v/>
      </c>
      <c r="BQ47" s="14" t="str">
        <f>IFERROR(VLOOKUP($BM$1&amp;'Service PJ'!$D45&amp;'Service PJ'!$B45&amp;'Service PJ'!$A45&amp;"*",'EPA_US9RT techs'!$A$2:$I$1722,9,FALSE),"")</f>
        <v/>
      </c>
      <c r="BR47" s="14" t="str">
        <f>IFERROR(VLOOKUP($BM$1&amp;'Service PJ'!$D45&amp;'Service PJ'!$B45&amp;'Service PJ'!$A45&amp;"*",'EPA_US9RT techs'!$A$2:$I$1722,9,FALSE),"")</f>
        <v/>
      </c>
      <c r="BS47" s="14" t="str">
        <f>IFERROR(VLOOKUP($BM$1&amp;'Service PJ'!$D45&amp;'Service PJ'!$B45&amp;'Service PJ'!$A45&amp;"*",'EPA_US9RT techs'!$A$2:$I$1722,9,FALSE),"")</f>
        <v/>
      </c>
      <c r="BT47" s="14" t="str">
        <f>IFERROR(VLOOKUP($BM$1&amp;'Service PJ'!$D45&amp;'Service PJ'!$B45&amp;'Service PJ'!$A45&amp;"*",'EPA_US9RT techs'!$A$2:$I$1722,9,FALSE),"")</f>
        <v/>
      </c>
      <c r="BU47" s="14" t="str">
        <f>IFERROR(VLOOKUP($BM$1&amp;'Service PJ'!$D45&amp;'Service PJ'!$B45&amp;'Service PJ'!$A45&amp;"*",'EPA_US9RT techs'!$A$2:$I$1722,9,FALSE),"")</f>
        <v/>
      </c>
      <c r="BV47" s="14" t="str">
        <f>IFERROR(VLOOKUP($BM$1&amp;'Service PJ'!$D45&amp;'Service PJ'!$B45&amp;'Service PJ'!$A45&amp;"*",'EPA_US9RT techs'!$A$2:$I$1722,9,FALSE),"")</f>
        <v/>
      </c>
      <c r="BW47" s="14" t="str">
        <f>IFERROR(VLOOKUP($BM$1&amp;'Service PJ'!$D45&amp;'Service PJ'!$B45&amp;'Service PJ'!$A45&amp;"*",'EPA_US9RT techs'!$A$2:$I$1722,9,FALSE),"")</f>
        <v/>
      </c>
      <c r="BX47" s="14" t="str">
        <f>IFERROR(VLOOKUP($BM$1&amp;'Service PJ'!$D45&amp;'Service PJ'!$B45&amp;'Service PJ'!$A45&amp;"*",'EPA_US9RT techs'!$A$2:$I$1722,9,FALSE),"")</f>
        <v/>
      </c>
      <c r="BY47" s="14" t="str">
        <f>IFERROR(VLOOKUP($BM$1&amp;'Service PJ'!$D45&amp;'Service PJ'!$B45&amp;'Service PJ'!$A45&amp;"*",'EPA_US9RT techs'!$A$2:$I$1722,9,FALSE),"")</f>
        <v/>
      </c>
      <c r="BZ47" s="14" t="str">
        <f>IFERROR(VLOOKUP($BM$1&amp;'Service PJ'!$D45&amp;'Service PJ'!$B45&amp;'Service PJ'!$A45&amp;"*",'EPA_US9RT techs'!$A$2:$I$1722,9,FALSE),"")</f>
        <v/>
      </c>
      <c r="CA47" s="14" t="str">
        <f>IFERROR(VLOOKUP($BM$1&amp;'Service PJ'!$D45&amp;'Service PJ'!$B45&amp;'Service PJ'!$A45&amp;"*",'EPA_US9RT techs'!$A$2:$I$1722,9,FALSE),"")</f>
        <v/>
      </c>
      <c r="CB47" s="14" t="str">
        <f>IFERROR(VLOOKUP($BM$1&amp;'Service PJ'!$D45&amp;'Service PJ'!$B45&amp;'Service PJ'!$A45&amp;"*",'EPA_US9RT techs'!$A$2:$I$1722,9,FALSE),"")</f>
        <v/>
      </c>
      <c r="CC47" s="14" t="str">
        <f>IFERROR(VLOOKUP($BM$1&amp;'Service PJ'!$D45&amp;'Service PJ'!$B45&amp;'Service PJ'!$A45&amp;"*",'EPA_US9RT techs'!$A$2:$I$1722,9,FALSE),"")</f>
        <v/>
      </c>
      <c r="CD47" s="14" t="str">
        <f>IFERROR(VLOOKUP($BM$1&amp;'Service PJ'!$D45&amp;'Service PJ'!$B45&amp;'Service PJ'!$A45&amp;"*",'EPA_US9RT techs'!$A$2:$I$1722,9,FALSE),"")</f>
        <v/>
      </c>
      <c r="CE47" s="14" t="str">
        <f>IFERROR(VLOOKUP($BM$1&amp;'Service PJ'!$D45&amp;'Service PJ'!$B45&amp;'Service PJ'!$A45&amp;"*",'EPA_US9RT techs'!$A$2:$I$1722,9,FALSE),"")</f>
        <v/>
      </c>
      <c r="CF47" s="14" t="str">
        <f>IFERROR(VLOOKUP($BM$1&amp;'Service PJ'!$D45&amp;'Service PJ'!$B45&amp;'Service PJ'!$A45&amp;"*",'EPA_US9RT techs'!$A$2:$I$1722,9,FALSE),"")</f>
        <v/>
      </c>
      <c r="CG47" s="14" t="str">
        <f>IFERROR(VLOOKUP($BM$1&amp;'Service PJ'!$D45&amp;'Service PJ'!$B45&amp;'Service PJ'!$A45&amp;"*",'EPA_US9RT techs'!$A$2:$I$1722,9,FALSE),"")</f>
        <v/>
      </c>
      <c r="CH47" s="14" t="str">
        <f>IFERROR(VLOOKUP($BM$1&amp;'Service PJ'!$D45&amp;'Service PJ'!$B45&amp;'Service PJ'!$A45&amp;"*",'EPA_US9RT techs'!$A$2:$I$1722,9,FALSE),"")</f>
        <v/>
      </c>
      <c r="CI47" s="14" t="str">
        <f>IFERROR(VLOOKUP($BM$1&amp;'Service PJ'!$D45&amp;'Service PJ'!$B45&amp;'Service PJ'!$A45&amp;"*",'EPA_US9RT techs'!$A$2:$I$1722,9,FALSE),"")</f>
        <v/>
      </c>
      <c r="CJ47" s="14" t="str">
        <f>IFERROR(VLOOKUP($BM$1&amp;'Service PJ'!$D45&amp;'Service PJ'!$B45&amp;'Service PJ'!$A45&amp;"*",'EPA_US9RT techs'!$A$2:$I$1722,9,FALSE),"")</f>
        <v/>
      </c>
      <c r="CK47" s="14" t="str">
        <f>IFERROR(VLOOKUP($BM$1&amp;'Service PJ'!$D45&amp;'Service PJ'!$B45&amp;'Service PJ'!$A45&amp;"*",'EPA_US9RT techs'!$A$2:$I$1722,9,FALSE),"")</f>
        <v/>
      </c>
      <c r="CL47" s="14" t="str">
        <f>IFERROR(VLOOKUP($BM$1&amp;'Service PJ'!$D45&amp;'Service PJ'!$B45&amp;'Service PJ'!$A45&amp;"*",'EPA_US9RT techs'!$A$2:$I$1722,9,FALSE),"")</f>
        <v/>
      </c>
      <c r="CM47" s="14" t="str">
        <f>IFERROR(VLOOKUP($BM$1&amp;'Service PJ'!$D45&amp;'Service PJ'!$B45&amp;'Service PJ'!$A45&amp;"*",'EPA_US9RT techs'!$A$2:$I$1722,9,FALSE),"")</f>
        <v/>
      </c>
      <c r="CN47" s="14" t="str">
        <f>IFERROR(VLOOKUP($BM$1&amp;'Service PJ'!$D45&amp;'Service PJ'!$B45&amp;'Service PJ'!$A45&amp;"*",'EPA_US9RT techs'!$A$2:$I$1722,9,FALSE),"")</f>
        <v/>
      </c>
      <c r="CO47" s="14" t="str">
        <f>IFERROR(VLOOKUP($BM$1&amp;'Service PJ'!$D45&amp;'Service PJ'!$B45&amp;'Service PJ'!$A45&amp;"*",'EPA_US9RT techs'!$A$2:$I$1722,9,FALSE),"")</f>
        <v/>
      </c>
      <c r="CP47" s="14" t="str">
        <f>IFERROR(VLOOKUP($BM$1&amp;'Service PJ'!$D45&amp;'Service PJ'!$B45&amp;'Service PJ'!$A45&amp;"*",'EPA_US9RT techs'!$A$2:$I$1722,9,FALSE),"")</f>
        <v/>
      </c>
      <c r="CQ47" s="14" t="str">
        <f>IFERROR(VLOOKUP($BM$1&amp;'Service PJ'!$D45&amp;'Service PJ'!$B45&amp;'Service PJ'!$A45&amp;"*",'EPA_US9RT techs'!$A$2:$I$1722,9,FALSE),"")</f>
        <v/>
      </c>
      <c r="CS47" t="str">
        <f>IF(SUM(CT47:DJ47)=0,"\I:",'Service PJ'!$D45&amp;"_"&amp;'Service PJ'!$E45&amp;"_"&amp;'Service PJ'!$C45)</f>
        <v>\I:</v>
      </c>
      <c r="CT47" s="2" t="str">
        <f>IFERROR(VLOOKUP($CS$1&amp;'Service PJ'!$D45&amp;'Service PJ'!$B45&amp;'Service PJ'!$A45&amp;"*",'EPA_US9RT techs'!$A$2:$I$1722,9,FALSE),"")</f>
        <v/>
      </c>
      <c r="CU47" s="2" t="str">
        <f>IFERROR(VLOOKUP($CS$1&amp;'Service PJ'!$D45&amp;'Service PJ'!$B45&amp;'Service PJ'!$A45&amp;"*",'EPA_US9RT techs'!$A$2:$I$1722,9,FALSE),"")</f>
        <v/>
      </c>
      <c r="CV47" s="2" t="str">
        <f>IFERROR(VLOOKUP($CS$1&amp;'Service PJ'!$D45&amp;'Service PJ'!$B45&amp;'Service PJ'!$A45&amp;"*",'EPA_US9RT techs'!$A$2:$I$1722,9,FALSE),"")</f>
        <v/>
      </c>
      <c r="CW47" s="2" t="str">
        <f>IFERROR(VLOOKUP($CS$1&amp;'Service PJ'!$D45&amp;'Service PJ'!$B45&amp;'Service PJ'!$A45&amp;"*",'EPA_US9RT techs'!$A$2:$I$1722,9,FALSE),"")</f>
        <v/>
      </c>
      <c r="CX47" s="2" t="str">
        <f>IFERROR(VLOOKUP($CS$1&amp;'Service PJ'!$D45&amp;'Service PJ'!$B45&amp;'Service PJ'!$A45&amp;"*",'EPA_US9RT techs'!$A$2:$I$1722,9,FALSE),"")</f>
        <v/>
      </c>
      <c r="CY47" s="2" t="str">
        <f>IFERROR(VLOOKUP($CS$1&amp;'Service PJ'!$D45&amp;'Service PJ'!$B45&amp;'Service PJ'!$A45&amp;"*",'EPA_US9RT techs'!$A$2:$I$1722,9,FALSE),"")</f>
        <v/>
      </c>
      <c r="CZ47" s="2" t="str">
        <f>IFERROR(VLOOKUP($CS$1&amp;'Service PJ'!$D45&amp;'Service PJ'!$B45&amp;'Service PJ'!$A45&amp;"*",'EPA_US9RT techs'!$A$2:$I$1722,9,FALSE),"")</f>
        <v/>
      </c>
      <c r="DA47" s="2" t="str">
        <f>IFERROR(VLOOKUP($CS$1&amp;'Service PJ'!$D45&amp;'Service PJ'!$B45&amp;'Service PJ'!$A45&amp;"*",'EPA_US9RT techs'!$A$2:$I$1722,9,FALSE),"")</f>
        <v/>
      </c>
      <c r="DB47" s="2" t="str">
        <f>IFERROR(VLOOKUP($CS$1&amp;'Service PJ'!$D45&amp;'Service PJ'!$B45&amp;'Service PJ'!$A45&amp;"*",'EPA_US9RT techs'!$A$2:$I$1722,9,FALSE),"")</f>
        <v/>
      </c>
      <c r="DC47" s="2" t="str">
        <f>IFERROR(VLOOKUP($CS$1&amp;'Service PJ'!$D45&amp;'Service PJ'!$B45&amp;'Service PJ'!$A45&amp;"*",'EPA_US9RT techs'!$A$2:$I$1722,9,FALSE),"")</f>
        <v/>
      </c>
      <c r="DD47" s="2" t="str">
        <f>IFERROR(VLOOKUP($CS$1&amp;'Service PJ'!$D45&amp;'Service PJ'!$B45&amp;'Service PJ'!$A45&amp;"*",'EPA_US9RT techs'!$A$2:$I$1722,9,FALSE),"")</f>
        <v/>
      </c>
      <c r="DE47" s="2" t="str">
        <f>IFERROR(VLOOKUP($CS$1&amp;'Service PJ'!$D45&amp;'Service PJ'!$B45&amp;'Service PJ'!$A45&amp;"*",'EPA_US9RT techs'!$A$2:$I$1722,9,FALSE),"")</f>
        <v/>
      </c>
      <c r="DF47" s="2" t="str">
        <f>IFERROR(VLOOKUP($CS$1&amp;'Service PJ'!$D45&amp;'Service PJ'!$B45&amp;'Service PJ'!$A45&amp;"*",'EPA_US9RT techs'!$A$2:$I$1722,9,FALSE),"")</f>
        <v/>
      </c>
      <c r="DG47" s="2" t="str">
        <f>IFERROR(VLOOKUP($CS$1&amp;'Service PJ'!$D45&amp;'Service PJ'!$B45&amp;'Service PJ'!$A45&amp;"*",'EPA_US9RT techs'!$A$2:$I$1722,9,FALSE),"")</f>
        <v/>
      </c>
      <c r="DH47" s="2" t="str">
        <f>IFERROR(VLOOKUP($CS$1&amp;'Service PJ'!$D45&amp;'Service PJ'!$B45&amp;'Service PJ'!$A45&amp;"*",'EPA_US9RT techs'!$A$2:$I$1722,9,FALSE),"")</f>
        <v/>
      </c>
      <c r="DI47" s="2" t="str">
        <f>IFERROR(VLOOKUP($CS$1&amp;'Service PJ'!$D45&amp;'Service PJ'!$B45&amp;'Service PJ'!$A45&amp;"*",'EPA_US9RT techs'!$A$2:$I$1722,9,FALSE),"")</f>
        <v/>
      </c>
      <c r="DJ47" s="2" t="str">
        <f>IFERROR(VLOOKUP($CS$1&amp;'Service PJ'!$D45&amp;'Service PJ'!$B45&amp;'Service PJ'!$A45&amp;"*",'EPA_US9RT techs'!$A$2:$I$1722,9,FALSE),"")</f>
        <v/>
      </c>
      <c r="DK47" s="2" t="str">
        <f>IFERROR(VLOOKUP($CS$1&amp;'Service PJ'!$D45&amp;'Service PJ'!$B45&amp;'Service PJ'!$A45&amp;"*",'EPA_US9RT techs'!$A$2:$I$1722,9,FALSE),"")</f>
        <v/>
      </c>
      <c r="DL47" s="2" t="str">
        <f>IFERROR(VLOOKUP($CS$1&amp;'Service PJ'!$D45&amp;'Service PJ'!$B45&amp;'Service PJ'!$A45&amp;"*",'EPA_US9RT techs'!$A$2:$I$1722,9,FALSE),"")</f>
        <v/>
      </c>
      <c r="DM47" s="2" t="str">
        <f>IFERROR(VLOOKUP($CS$1&amp;'Service PJ'!$D45&amp;'Service PJ'!$B45&amp;'Service PJ'!$A45&amp;"*",'EPA_US9RT techs'!$A$2:$I$1722,9,FALSE),"")</f>
        <v/>
      </c>
      <c r="DN47" s="2" t="str">
        <f>IFERROR(VLOOKUP($CS$1&amp;'Service PJ'!$D45&amp;'Service PJ'!$B45&amp;'Service PJ'!$A45&amp;"*",'EPA_US9RT techs'!$A$2:$I$1722,9,FALSE),"")</f>
        <v/>
      </c>
      <c r="DO47" s="2" t="str">
        <f>IFERROR(VLOOKUP($CS$1&amp;'Service PJ'!$D45&amp;'Service PJ'!$B45&amp;'Service PJ'!$A45&amp;"*",'EPA_US9RT techs'!$A$2:$I$1722,9,FALSE),"")</f>
        <v/>
      </c>
      <c r="DP47" s="2" t="str">
        <f>IFERROR(VLOOKUP($CS$1&amp;'Service PJ'!$D45&amp;'Service PJ'!$B45&amp;'Service PJ'!$A45&amp;"*",'EPA_US9RT techs'!$A$2:$I$1722,9,FALSE),"")</f>
        <v/>
      </c>
      <c r="DQ47" s="2" t="str">
        <f>IFERROR(VLOOKUP($CS$1&amp;'Service PJ'!$D45&amp;'Service PJ'!$B45&amp;'Service PJ'!$A45&amp;"*",'EPA_US9RT techs'!$A$2:$I$1722,9,FALSE),"")</f>
        <v/>
      </c>
      <c r="DR47" s="2" t="str">
        <f>IFERROR(VLOOKUP($CS$1&amp;'Service PJ'!$D45&amp;'Service PJ'!$B45&amp;'Service PJ'!$A45&amp;"*",'EPA_US9RT techs'!$A$2:$I$1722,9,FALSE),"")</f>
        <v/>
      </c>
      <c r="DS47" s="2" t="str">
        <f>IFERROR(VLOOKUP($CS$1&amp;'Service PJ'!$D45&amp;'Service PJ'!$B45&amp;'Service PJ'!$A45&amp;"*",'EPA_US9RT techs'!$A$2:$I$1722,9,FALSE),"")</f>
        <v/>
      </c>
      <c r="DT47" s="2" t="str">
        <f>IFERROR(VLOOKUP($CS$1&amp;'Service PJ'!$D45&amp;'Service PJ'!$B45&amp;'Service PJ'!$A45&amp;"*",'EPA_US9RT techs'!$A$2:$I$1722,9,FALSE),"")</f>
        <v/>
      </c>
      <c r="DU47" s="2" t="str">
        <f>IFERROR(VLOOKUP($CS$1&amp;'Service PJ'!$D45&amp;'Service PJ'!$B45&amp;'Service PJ'!$A45&amp;"*",'EPA_US9RT techs'!$A$2:$I$1722,9,FALSE),"")</f>
        <v/>
      </c>
      <c r="DV47" s="2" t="str">
        <f>IFERROR(VLOOKUP($CS$1&amp;'Service PJ'!$D45&amp;'Service PJ'!$B45&amp;'Service PJ'!$A45&amp;"*",'EPA_US9RT techs'!$A$2:$I$1722,9,FALSE),"")</f>
        <v/>
      </c>
      <c r="DW47" s="2" t="str">
        <f>IFERROR(VLOOKUP($CS$1&amp;'Service PJ'!$D45&amp;'Service PJ'!$B45&amp;'Service PJ'!$A45&amp;"*",'EPA_US9RT techs'!$A$2:$I$1722,9,FALSE),"")</f>
        <v/>
      </c>
    </row>
    <row r="48" spans="1:127" x14ac:dyDescent="0.45">
      <c r="A48" t="str">
        <f>IF(SUM(B48:R48)=0,"\I:",'Service PJ'!$D46&amp;"_"&amp;'Service PJ'!$E46&amp;"_"&amp;'Service PJ'!$C46)</f>
        <v>ILP_STM_ELC</v>
      </c>
      <c r="B48" s="14">
        <f>IFERROR(VLOOKUP($A$1&amp;'Service PJ'!$D46&amp;'Service PJ'!$B46&amp;'Service PJ'!$A46&amp;"*",'EPA_US9RT techs'!$A$2:$I$1722,9,FALSE),"")</f>
        <v>2.4759663643000001</v>
      </c>
      <c r="C48" s="14">
        <f>IFERROR(VLOOKUP($A$1&amp;'Service PJ'!$D46&amp;'Service PJ'!$B46&amp;'Service PJ'!$A46&amp;"*",'EPA_US9RT techs'!$A$2:$I$1722,9,FALSE),"")</f>
        <v>2.4759663643000001</v>
      </c>
      <c r="D48" s="14">
        <f>IFERROR(VLOOKUP($A$1&amp;'Service PJ'!$D46&amp;'Service PJ'!$B46&amp;'Service PJ'!$A46&amp;"*",'EPA_US9RT techs'!$A$2:$I$1722,9,FALSE),"")</f>
        <v>2.4759663643000001</v>
      </c>
      <c r="E48" s="14">
        <f>IFERROR(VLOOKUP($A$1&amp;'Service PJ'!$D46&amp;'Service PJ'!$B46&amp;'Service PJ'!$A46&amp;"*",'EPA_US9RT techs'!$A$2:$I$1722,9,FALSE),"")</f>
        <v>2.4759663643000001</v>
      </c>
      <c r="F48" s="14">
        <f>IFERROR(VLOOKUP($A$1&amp;'Service PJ'!$D46&amp;'Service PJ'!$B46&amp;'Service PJ'!$A46&amp;"*",'EPA_US9RT techs'!$A$2:$I$1722,9,FALSE),"")</f>
        <v>2.4759663643000001</v>
      </c>
      <c r="G48" s="14">
        <f>IFERROR(VLOOKUP($A$1&amp;'Service PJ'!$D46&amp;'Service PJ'!$B46&amp;'Service PJ'!$A46&amp;"*",'EPA_US9RT techs'!$A$2:$I$1722,9,FALSE),"")</f>
        <v>2.4759663643000001</v>
      </c>
      <c r="H48" s="14">
        <f>IFERROR(VLOOKUP($A$1&amp;'Service PJ'!$D46&amp;'Service PJ'!$B46&amp;'Service PJ'!$A46&amp;"*",'EPA_US9RT techs'!$A$2:$I$1722,9,FALSE),"")</f>
        <v>2.4759663643000001</v>
      </c>
      <c r="I48" s="14">
        <f>IFERROR(VLOOKUP($A$1&amp;'Service PJ'!$D46&amp;'Service PJ'!$B46&amp;'Service PJ'!$A46&amp;"*",'EPA_US9RT techs'!$A$2:$I$1722,9,FALSE),"")</f>
        <v>2.4759663643000001</v>
      </c>
      <c r="J48" s="14">
        <f>IFERROR(VLOOKUP($A$1&amp;'Service PJ'!$D46&amp;'Service PJ'!$B46&amp;'Service PJ'!$A46&amp;"*",'EPA_US9RT techs'!$A$2:$I$1722,9,FALSE),"")</f>
        <v>2.4759663643000001</v>
      </c>
      <c r="K48" s="14">
        <f>IFERROR(VLOOKUP($A$1&amp;'Service PJ'!$D46&amp;'Service PJ'!$B46&amp;'Service PJ'!$A46&amp;"*",'EPA_US9RT techs'!$A$2:$I$1722,9,FALSE),"")</f>
        <v>2.4759663643000001</v>
      </c>
      <c r="L48" s="14">
        <f>IFERROR(VLOOKUP($A$1&amp;'Service PJ'!$D46&amp;'Service PJ'!$B46&amp;'Service PJ'!$A46&amp;"*",'EPA_US9RT techs'!$A$2:$I$1722,9,FALSE),"")</f>
        <v>2.4759663643000001</v>
      </c>
      <c r="M48" s="14">
        <f>IFERROR(VLOOKUP($A$1&amp;'Service PJ'!$D46&amp;'Service PJ'!$B46&amp;'Service PJ'!$A46&amp;"*",'EPA_US9RT techs'!$A$2:$I$1722,9,FALSE),"")</f>
        <v>2.4759663643000001</v>
      </c>
      <c r="N48" s="14">
        <f>IFERROR(VLOOKUP($A$1&amp;'Service PJ'!$D46&amp;'Service PJ'!$B46&amp;'Service PJ'!$A46&amp;"*",'EPA_US9RT techs'!$A$2:$I$1722,9,FALSE),"")</f>
        <v>2.4759663643000001</v>
      </c>
      <c r="O48" s="14">
        <f>IFERROR(VLOOKUP($A$1&amp;'Service PJ'!$D46&amp;'Service PJ'!$B46&amp;'Service PJ'!$A46&amp;"*",'EPA_US9RT techs'!$A$2:$I$1722,9,FALSE),"")</f>
        <v>2.4759663643000001</v>
      </c>
      <c r="P48" s="14">
        <f>IFERROR(VLOOKUP($A$1&amp;'Service PJ'!$D46&amp;'Service PJ'!$B46&amp;'Service PJ'!$A46&amp;"*",'EPA_US9RT techs'!$A$2:$I$1722,9,FALSE),"")</f>
        <v>2.4759663643000001</v>
      </c>
      <c r="Q48" s="14">
        <f>IFERROR(VLOOKUP($A$1&amp;'Service PJ'!$D46&amp;'Service PJ'!$B46&amp;'Service PJ'!$A46&amp;"*",'EPA_US9RT techs'!$A$2:$I$1722,9,FALSE),"")</f>
        <v>2.4759663643000001</v>
      </c>
      <c r="R48" s="14">
        <f>IFERROR(VLOOKUP($A$1&amp;'Service PJ'!$D46&amp;'Service PJ'!$B46&amp;'Service PJ'!$A46&amp;"*",'EPA_US9RT techs'!$A$2:$I$1722,9,FALSE),"")</f>
        <v>2.4759663643000001</v>
      </c>
      <c r="S48" s="14">
        <f>IFERROR(VLOOKUP($A$1&amp;'Service PJ'!$D46&amp;'Service PJ'!$B46&amp;'Service PJ'!$A46&amp;"*",'EPA_US9RT techs'!$A$2:$I$1722,9,FALSE),"")</f>
        <v>2.4759663643000001</v>
      </c>
      <c r="T48" s="14">
        <f>IFERROR(VLOOKUP($A$1&amp;'Service PJ'!$D46&amp;'Service PJ'!$B46&amp;'Service PJ'!$A46&amp;"*",'EPA_US9RT techs'!$A$2:$I$1722,9,FALSE),"")</f>
        <v>2.4759663643000001</v>
      </c>
      <c r="U48" s="14">
        <f>IFERROR(VLOOKUP($A$1&amp;'Service PJ'!$D46&amp;'Service PJ'!$B46&amp;'Service PJ'!$A46&amp;"*",'EPA_US9RT techs'!$A$2:$I$1722,9,FALSE),"")</f>
        <v>2.4759663643000001</v>
      </c>
      <c r="V48" s="14">
        <f>IFERROR(VLOOKUP($A$1&amp;'Service PJ'!$D46&amp;'Service PJ'!$B46&amp;'Service PJ'!$A46&amp;"*",'EPA_US9RT techs'!$A$2:$I$1722,9,FALSE),"")</f>
        <v>2.4759663643000001</v>
      </c>
      <c r="W48" s="14">
        <f>IFERROR(VLOOKUP($A$1&amp;'Service PJ'!$D46&amp;'Service PJ'!$B46&amp;'Service PJ'!$A46&amp;"*",'EPA_US9RT techs'!$A$2:$I$1722,9,FALSE),"")</f>
        <v>2.4759663643000001</v>
      </c>
      <c r="X48" s="14">
        <f>IFERROR(VLOOKUP($A$1&amp;'Service PJ'!$D46&amp;'Service PJ'!$B46&amp;'Service PJ'!$A46&amp;"*",'EPA_US9RT techs'!$A$2:$I$1722,9,FALSE),"")</f>
        <v>2.4759663643000001</v>
      </c>
      <c r="Y48" s="14">
        <f>IFERROR(VLOOKUP($A$1&amp;'Service PJ'!$D46&amp;'Service PJ'!$B46&amp;'Service PJ'!$A46&amp;"*",'EPA_US9RT techs'!$A$2:$I$1722,9,FALSE),"")</f>
        <v>2.4759663643000001</v>
      </c>
      <c r="Z48" s="14">
        <f>IFERROR(VLOOKUP($A$1&amp;'Service PJ'!$D46&amp;'Service PJ'!$B46&amp;'Service PJ'!$A46&amp;"*",'EPA_US9RT techs'!$A$2:$I$1722,9,FALSE),"")</f>
        <v>2.4759663643000001</v>
      </c>
      <c r="AA48" s="14">
        <f>IFERROR(VLOOKUP($A$1&amp;'Service PJ'!$D46&amp;'Service PJ'!$B46&amp;'Service PJ'!$A46&amp;"*",'EPA_US9RT techs'!$A$2:$I$1722,9,FALSE),"")</f>
        <v>2.4759663643000001</v>
      </c>
      <c r="AB48" s="14">
        <f>IFERROR(VLOOKUP($A$1&amp;'Service PJ'!$D46&amp;'Service PJ'!$B46&amp;'Service PJ'!$A46&amp;"*",'EPA_US9RT techs'!$A$2:$I$1722,9,FALSE),"")</f>
        <v>2.4759663643000001</v>
      </c>
      <c r="AC48" s="14">
        <f>IFERROR(VLOOKUP($A$1&amp;'Service PJ'!$D46&amp;'Service PJ'!$B46&amp;'Service PJ'!$A46&amp;"*",'EPA_US9RT techs'!$A$2:$I$1722,9,FALSE),"")</f>
        <v>2.4759663643000001</v>
      </c>
      <c r="AD48" s="14">
        <f>IFERROR(VLOOKUP($A$1&amp;'Service PJ'!$D46&amp;'Service PJ'!$B46&amp;'Service PJ'!$A46&amp;"*",'EPA_US9RT techs'!$A$2:$I$1722,9,FALSE),"")</f>
        <v>2.4759663643000001</v>
      </c>
      <c r="AE48" s="14">
        <f>IFERROR(VLOOKUP($A$1&amp;'Service PJ'!$D46&amp;'Service PJ'!$B46&amp;'Service PJ'!$A46&amp;"*",'EPA_US9RT techs'!$A$2:$I$1722,9,FALSE),"")</f>
        <v>2.4759663643000001</v>
      </c>
      <c r="AG48" t="str">
        <f>IF(SUM(AH48:AX48)=0,"\I:",'Service PJ'!$D46&amp;"_"&amp;'Service PJ'!$E46&amp;"_"&amp;'Service PJ'!$C46)</f>
        <v>ILP_STM_ELC</v>
      </c>
      <c r="AH48" s="14">
        <f>IFERROR(VLOOKUP($AG$1&amp;'Service PJ'!$D46&amp;'Service PJ'!$B46&amp;'Service PJ'!$A46&amp;"*",'EPA_US9RT techs'!$A$2:$I$1722,9,FALSE),"")</f>
        <v>0.58846372889999998</v>
      </c>
      <c r="AI48" s="14">
        <f>IFERROR(VLOOKUP($AG$1&amp;'Service PJ'!$D46&amp;'Service PJ'!$B46&amp;'Service PJ'!$A46&amp;"*",'EPA_US9RT techs'!$A$2:$I$1722,9,FALSE),"")</f>
        <v>0.58846372889999998</v>
      </c>
      <c r="AJ48" s="14">
        <f>IFERROR(VLOOKUP($AG$1&amp;'Service PJ'!$D46&amp;'Service PJ'!$B46&amp;'Service PJ'!$A46&amp;"*",'EPA_US9RT techs'!$A$2:$I$1722,9,FALSE),"")</f>
        <v>0.58846372889999998</v>
      </c>
      <c r="AK48" s="14">
        <f>IFERROR(VLOOKUP($AG$1&amp;'Service PJ'!$D46&amp;'Service PJ'!$B46&amp;'Service PJ'!$A46&amp;"*",'EPA_US9RT techs'!$A$2:$I$1722,9,FALSE),"")</f>
        <v>0.58846372889999998</v>
      </c>
      <c r="AL48" s="14">
        <f>IFERROR(VLOOKUP($AG$1&amp;'Service PJ'!$D46&amp;'Service PJ'!$B46&amp;'Service PJ'!$A46&amp;"*",'EPA_US9RT techs'!$A$2:$I$1722,9,FALSE),"")</f>
        <v>0.58846372889999998</v>
      </c>
      <c r="AM48" s="14">
        <f>IFERROR(VLOOKUP($AG$1&amp;'Service PJ'!$D46&amp;'Service PJ'!$B46&amp;'Service PJ'!$A46&amp;"*",'EPA_US9RT techs'!$A$2:$I$1722,9,FALSE),"")</f>
        <v>0.58846372889999998</v>
      </c>
      <c r="AN48" s="14">
        <f>IFERROR(VLOOKUP($AG$1&amp;'Service PJ'!$D46&amp;'Service PJ'!$B46&amp;'Service PJ'!$A46&amp;"*",'EPA_US9RT techs'!$A$2:$I$1722,9,FALSE),"")</f>
        <v>0.58846372889999998</v>
      </c>
      <c r="AO48" s="14">
        <f>IFERROR(VLOOKUP($AG$1&amp;'Service PJ'!$D46&amp;'Service PJ'!$B46&amp;'Service PJ'!$A46&amp;"*",'EPA_US9RT techs'!$A$2:$I$1722,9,FALSE),"")</f>
        <v>0.58846372889999998</v>
      </c>
      <c r="AP48" s="14">
        <f>IFERROR(VLOOKUP($AG$1&amp;'Service PJ'!$D46&amp;'Service PJ'!$B46&amp;'Service PJ'!$A46&amp;"*",'EPA_US9RT techs'!$A$2:$I$1722,9,FALSE),"")</f>
        <v>0.58846372889999998</v>
      </c>
      <c r="AQ48" s="14">
        <f>IFERROR(VLOOKUP($AG$1&amp;'Service PJ'!$D46&amp;'Service PJ'!$B46&amp;'Service PJ'!$A46&amp;"*",'EPA_US9RT techs'!$A$2:$I$1722,9,FALSE),"")</f>
        <v>0.58846372889999998</v>
      </c>
      <c r="AR48" s="14">
        <f>IFERROR(VLOOKUP($AG$1&amp;'Service PJ'!$D46&amp;'Service PJ'!$B46&amp;'Service PJ'!$A46&amp;"*",'EPA_US9RT techs'!$A$2:$I$1722,9,FALSE),"")</f>
        <v>0.58846372889999998</v>
      </c>
      <c r="AS48" s="14">
        <f>IFERROR(VLOOKUP($AG$1&amp;'Service PJ'!$D46&amp;'Service PJ'!$B46&amp;'Service PJ'!$A46&amp;"*",'EPA_US9RT techs'!$A$2:$I$1722,9,FALSE),"")</f>
        <v>0.58846372889999998</v>
      </c>
      <c r="AT48" s="14">
        <f>IFERROR(VLOOKUP($AG$1&amp;'Service PJ'!$D46&amp;'Service PJ'!$B46&amp;'Service PJ'!$A46&amp;"*",'EPA_US9RT techs'!$A$2:$I$1722,9,FALSE),"")</f>
        <v>0.58846372889999998</v>
      </c>
      <c r="AU48" s="14">
        <f>IFERROR(VLOOKUP($AG$1&amp;'Service PJ'!$D46&amp;'Service PJ'!$B46&amp;'Service PJ'!$A46&amp;"*",'EPA_US9RT techs'!$A$2:$I$1722,9,FALSE),"")</f>
        <v>0.58846372889999998</v>
      </c>
      <c r="AV48" s="14">
        <f>IFERROR(VLOOKUP($AG$1&amp;'Service PJ'!$D46&amp;'Service PJ'!$B46&amp;'Service PJ'!$A46&amp;"*",'EPA_US9RT techs'!$A$2:$I$1722,9,FALSE),"")</f>
        <v>0.58846372889999998</v>
      </c>
      <c r="AW48" s="14">
        <f>IFERROR(VLOOKUP($AG$1&amp;'Service PJ'!$D46&amp;'Service PJ'!$B46&amp;'Service PJ'!$A46&amp;"*",'EPA_US9RT techs'!$A$2:$I$1722,9,FALSE),"")</f>
        <v>0.58846372889999998</v>
      </c>
      <c r="AX48" s="14">
        <f>IFERROR(VLOOKUP($AG$1&amp;'Service PJ'!$D46&amp;'Service PJ'!$B46&amp;'Service PJ'!$A46&amp;"*",'EPA_US9RT techs'!$A$2:$I$1722,9,FALSE),"")</f>
        <v>0.58846372889999998</v>
      </c>
      <c r="AY48" s="14">
        <f>IFERROR(VLOOKUP($AG$1&amp;'Service PJ'!$D46&amp;'Service PJ'!$B46&amp;'Service PJ'!$A46&amp;"*",'EPA_US9RT techs'!$A$2:$I$1722,9,FALSE),"")</f>
        <v>0.58846372889999998</v>
      </c>
      <c r="AZ48" s="14">
        <f>IFERROR(VLOOKUP($AG$1&amp;'Service PJ'!$D46&amp;'Service PJ'!$B46&amp;'Service PJ'!$A46&amp;"*",'EPA_US9RT techs'!$A$2:$I$1722,9,FALSE),"")</f>
        <v>0.58846372889999998</v>
      </c>
      <c r="BA48" s="14">
        <f>IFERROR(VLOOKUP($AG$1&amp;'Service PJ'!$D46&amp;'Service PJ'!$B46&amp;'Service PJ'!$A46&amp;"*",'EPA_US9RT techs'!$A$2:$I$1722,9,FALSE),"")</f>
        <v>0.58846372889999998</v>
      </c>
      <c r="BB48" s="14">
        <f>IFERROR(VLOOKUP($AG$1&amp;'Service PJ'!$D46&amp;'Service PJ'!$B46&amp;'Service PJ'!$A46&amp;"*",'EPA_US9RT techs'!$A$2:$I$1722,9,FALSE),"")</f>
        <v>0.58846372889999998</v>
      </c>
      <c r="BC48" s="14">
        <f>IFERROR(VLOOKUP($AG$1&amp;'Service PJ'!$D46&amp;'Service PJ'!$B46&amp;'Service PJ'!$A46&amp;"*",'EPA_US9RT techs'!$A$2:$I$1722,9,FALSE),"")</f>
        <v>0.58846372889999998</v>
      </c>
      <c r="BD48" s="14">
        <f>IFERROR(VLOOKUP($AG$1&amp;'Service PJ'!$D46&amp;'Service PJ'!$B46&amp;'Service PJ'!$A46&amp;"*",'EPA_US9RT techs'!$A$2:$I$1722,9,FALSE),"")</f>
        <v>0.58846372889999998</v>
      </c>
      <c r="BE48" s="14">
        <f>IFERROR(VLOOKUP($AG$1&amp;'Service PJ'!$D46&amp;'Service PJ'!$B46&amp;'Service PJ'!$A46&amp;"*",'EPA_US9RT techs'!$A$2:$I$1722,9,FALSE),"")</f>
        <v>0.58846372889999998</v>
      </c>
      <c r="BF48" s="14">
        <f>IFERROR(VLOOKUP($AG$1&amp;'Service PJ'!$D46&amp;'Service PJ'!$B46&amp;'Service PJ'!$A46&amp;"*",'EPA_US9RT techs'!$A$2:$I$1722,9,FALSE),"")</f>
        <v>0.58846372889999998</v>
      </c>
      <c r="BG48" s="14">
        <f>IFERROR(VLOOKUP($AG$1&amp;'Service PJ'!$D46&amp;'Service PJ'!$B46&amp;'Service PJ'!$A46&amp;"*",'EPA_US9RT techs'!$A$2:$I$1722,9,FALSE),"")</f>
        <v>0.58846372889999998</v>
      </c>
      <c r="BH48" s="14">
        <f>IFERROR(VLOOKUP($AG$1&amp;'Service PJ'!$D46&amp;'Service PJ'!$B46&amp;'Service PJ'!$A46&amp;"*",'EPA_US9RT techs'!$A$2:$I$1722,9,FALSE),"")</f>
        <v>0.58846372889999998</v>
      </c>
      <c r="BI48" s="14">
        <f>IFERROR(VLOOKUP($AG$1&amp;'Service PJ'!$D46&amp;'Service PJ'!$B46&amp;'Service PJ'!$A46&amp;"*",'EPA_US9RT techs'!$A$2:$I$1722,9,FALSE),"")</f>
        <v>0.58846372889999998</v>
      </c>
      <c r="BJ48" s="14">
        <f>IFERROR(VLOOKUP($AG$1&amp;'Service PJ'!$D46&amp;'Service PJ'!$B46&amp;'Service PJ'!$A46&amp;"*",'EPA_US9RT techs'!$A$2:$I$1722,9,FALSE),"")</f>
        <v>0.58846372889999998</v>
      </c>
      <c r="BK48" s="14">
        <f>IFERROR(VLOOKUP($AG$1&amp;'Service PJ'!$D46&amp;'Service PJ'!$B46&amp;'Service PJ'!$A46&amp;"*",'EPA_US9RT techs'!$A$2:$I$1722,9,FALSE),"")</f>
        <v>0.58846372889999998</v>
      </c>
      <c r="BM48" t="str">
        <f>IF(SUM(BN48:CD48)=0,"\I:",'Service PJ'!$D46&amp;"_"&amp;'Service PJ'!$E46&amp;"_"&amp;'Service PJ'!$C46)</f>
        <v>\I:</v>
      </c>
      <c r="BN48" s="14" t="str">
        <f>IFERROR(VLOOKUP($BM$1&amp;'Service PJ'!$D46&amp;'Service PJ'!$B46&amp;'Service PJ'!$A46&amp;"*",'EPA_US9RT techs'!$A$2:$I$1722,9,FALSE),"")</f>
        <v/>
      </c>
      <c r="BO48" s="14" t="str">
        <f>IFERROR(VLOOKUP($BM$1&amp;'Service PJ'!$D46&amp;'Service PJ'!$B46&amp;'Service PJ'!$A46&amp;"*",'EPA_US9RT techs'!$A$2:$I$1722,9,FALSE),"")</f>
        <v/>
      </c>
      <c r="BP48" s="14" t="str">
        <f>IFERROR(VLOOKUP($BM$1&amp;'Service PJ'!$D46&amp;'Service PJ'!$B46&amp;'Service PJ'!$A46&amp;"*",'EPA_US9RT techs'!$A$2:$I$1722,9,FALSE),"")</f>
        <v/>
      </c>
      <c r="BQ48" s="14" t="str">
        <f>IFERROR(VLOOKUP($BM$1&amp;'Service PJ'!$D46&amp;'Service PJ'!$B46&amp;'Service PJ'!$A46&amp;"*",'EPA_US9RT techs'!$A$2:$I$1722,9,FALSE),"")</f>
        <v/>
      </c>
      <c r="BR48" s="14" t="str">
        <f>IFERROR(VLOOKUP($BM$1&amp;'Service PJ'!$D46&amp;'Service PJ'!$B46&amp;'Service PJ'!$A46&amp;"*",'EPA_US9RT techs'!$A$2:$I$1722,9,FALSE),"")</f>
        <v/>
      </c>
      <c r="BS48" s="14" t="str">
        <f>IFERROR(VLOOKUP($BM$1&amp;'Service PJ'!$D46&amp;'Service PJ'!$B46&amp;'Service PJ'!$A46&amp;"*",'EPA_US9RT techs'!$A$2:$I$1722,9,FALSE),"")</f>
        <v/>
      </c>
      <c r="BT48" s="14" t="str">
        <f>IFERROR(VLOOKUP($BM$1&amp;'Service PJ'!$D46&amp;'Service PJ'!$B46&amp;'Service PJ'!$A46&amp;"*",'EPA_US9RT techs'!$A$2:$I$1722,9,FALSE),"")</f>
        <v/>
      </c>
      <c r="BU48" s="14" t="str">
        <f>IFERROR(VLOOKUP($BM$1&amp;'Service PJ'!$D46&amp;'Service PJ'!$B46&amp;'Service PJ'!$A46&amp;"*",'EPA_US9RT techs'!$A$2:$I$1722,9,FALSE),"")</f>
        <v/>
      </c>
      <c r="BV48" s="14" t="str">
        <f>IFERROR(VLOOKUP($BM$1&amp;'Service PJ'!$D46&amp;'Service PJ'!$B46&amp;'Service PJ'!$A46&amp;"*",'EPA_US9RT techs'!$A$2:$I$1722,9,FALSE),"")</f>
        <v/>
      </c>
      <c r="BW48" s="14" t="str">
        <f>IFERROR(VLOOKUP($BM$1&amp;'Service PJ'!$D46&amp;'Service PJ'!$B46&amp;'Service PJ'!$A46&amp;"*",'EPA_US9RT techs'!$A$2:$I$1722,9,FALSE),"")</f>
        <v/>
      </c>
      <c r="BX48" s="14" t="str">
        <f>IFERROR(VLOOKUP($BM$1&amp;'Service PJ'!$D46&amp;'Service PJ'!$B46&amp;'Service PJ'!$A46&amp;"*",'EPA_US9RT techs'!$A$2:$I$1722,9,FALSE),"")</f>
        <v/>
      </c>
      <c r="BY48" s="14" t="str">
        <f>IFERROR(VLOOKUP($BM$1&amp;'Service PJ'!$D46&amp;'Service PJ'!$B46&amp;'Service PJ'!$A46&amp;"*",'EPA_US9RT techs'!$A$2:$I$1722,9,FALSE),"")</f>
        <v/>
      </c>
      <c r="BZ48" s="14" t="str">
        <f>IFERROR(VLOOKUP($BM$1&amp;'Service PJ'!$D46&amp;'Service PJ'!$B46&amp;'Service PJ'!$A46&amp;"*",'EPA_US9RT techs'!$A$2:$I$1722,9,FALSE),"")</f>
        <v/>
      </c>
      <c r="CA48" s="14" t="str">
        <f>IFERROR(VLOOKUP($BM$1&amp;'Service PJ'!$D46&amp;'Service PJ'!$B46&amp;'Service PJ'!$A46&amp;"*",'EPA_US9RT techs'!$A$2:$I$1722,9,FALSE),"")</f>
        <v/>
      </c>
      <c r="CB48" s="14" t="str">
        <f>IFERROR(VLOOKUP($BM$1&amp;'Service PJ'!$D46&amp;'Service PJ'!$B46&amp;'Service PJ'!$A46&amp;"*",'EPA_US9RT techs'!$A$2:$I$1722,9,FALSE),"")</f>
        <v/>
      </c>
      <c r="CC48" s="14" t="str">
        <f>IFERROR(VLOOKUP($BM$1&amp;'Service PJ'!$D46&amp;'Service PJ'!$B46&amp;'Service PJ'!$A46&amp;"*",'EPA_US9RT techs'!$A$2:$I$1722,9,FALSE),"")</f>
        <v/>
      </c>
      <c r="CD48" s="14" t="str">
        <f>IFERROR(VLOOKUP($BM$1&amp;'Service PJ'!$D46&amp;'Service PJ'!$B46&amp;'Service PJ'!$A46&amp;"*",'EPA_US9RT techs'!$A$2:$I$1722,9,FALSE),"")</f>
        <v/>
      </c>
      <c r="CE48" s="14" t="str">
        <f>IFERROR(VLOOKUP($BM$1&amp;'Service PJ'!$D46&amp;'Service PJ'!$B46&amp;'Service PJ'!$A46&amp;"*",'EPA_US9RT techs'!$A$2:$I$1722,9,FALSE),"")</f>
        <v/>
      </c>
      <c r="CF48" s="14" t="str">
        <f>IFERROR(VLOOKUP($BM$1&amp;'Service PJ'!$D46&amp;'Service PJ'!$B46&amp;'Service PJ'!$A46&amp;"*",'EPA_US9RT techs'!$A$2:$I$1722,9,FALSE),"")</f>
        <v/>
      </c>
      <c r="CG48" s="14" t="str">
        <f>IFERROR(VLOOKUP($BM$1&amp;'Service PJ'!$D46&amp;'Service PJ'!$B46&amp;'Service PJ'!$A46&amp;"*",'EPA_US9RT techs'!$A$2:$I$1722,9,FALSE),"")</f>
        <v/>
      </c>
      <c r="CH48" s="14" t="str">
        <f>IFERROR(VLOOKUP($BM$1&amp;'Service PJ'!$D46&amp;'Service PJ'!$B46&amp;'Service PJ'!$A46&amp;"*",'EPA_US9RT techs'!$A$2:$I$1722,9,FALSE),"")</f>
        <v/>
      </c>
      <c r="CI48" s="14" t="str">
        <f>IFERROR(VLOOKUP($BM$1&amp;'Service PJ'!$D46&amp;'Service PJ'!$B46&amp;'Service PJ'!$A46&amp;"*",'EPA_US9RT techs'!$A$2:$I$1722,9,FALSE),"")</f>
        <v/>
      </c>
      <c r="CJ48" s="14" t="str">
        <f>IFERROR(VLOOKUP($BM$1&amp;'Service PJ'!$D46&amp;'Service PJ'!$B46&amp;'Service PJ'!$A46&amp;"*",'EPA_US9RT techs'!$A$2:$I$1722,9,FALSE),"")</f>
        <v/>
      </c>
      <c r="CK48" s="14" t="str">
        <f>IFERROR(VLOOKUP($BM$1&amp;'Service PJ'!$D46&amp;'Service PJ'!$B46&amp;'Service PJ'!$A46&amp;"*",'EPA_US9RT techs'!$A$2:$I$1722,9,FALSE),"")</f>
        <v/>
      </c>
      <c r="CL48" s="14" t="str">
        <f>IFERROR(VLOOKUP($BM$1&amp;'Service PJ'!$D46&amp;'Service PJ'!$B46&amp;'Service PJ'!$A46&amp;"*",'EPA_US9RT techs'!$A$2:$I$1722,9,FALSE),"")</f>
        <v/>
      </c>
      <c r="CM48" s="14" t="str">
        <f>IFERROR(VLOOKUP($BM$1&amp;'Service PJ'!$D46&amp;'Service PJ'!$B46&amp;'Service PJ'!$A46&amp;"*",'EPA_US9RT techs'!$A$2:$I$1722,9,FALSE),"")</f>
        <v/>
      </c>
      <c r="CN48" s="14" t="str">
        <f>IFERROR(VLOOKUP($BM$1&amp;'Service PJ'!$D46&amp;'Service PJ'!$B46&amp;'Service PJ'!$A46&amp;"*",'EPA_US9RT techs'!$A$2:$I$1722,9,FALSE),"")</f>
        <v/>
      </c>
      <c r="CO48" s="14" t="str">
        <f>IFERROR(VLOOKUP($BM$1&amp;'Service PJ'!$D46&amp;'Service PJ'!$B46&amp;'Service PJ'!$A46&amp;"*",'EPA_US9RT techs'!$A$2:$I$1722,9,FALSE),"")</f>
        <v/>
      </c>
      <c r="CP48" s="14" t="str">
        <f>IFERROR(VLOOKUP($BM$1&amp;'Service PJ'!$D46&amp;'Service PJ'!$B46&amp;'Service PJ'!$A46&amp;"*",'EPA_US9RT techs'!$A$2:$I$1722,9,FALSE),"")</f>
        <v/>
      </c>
      <c r="CQ48" s="14" t="str">
        <f>IFERROR(VLOOKUP($BM$1&amp;'Service PJ'!$D46&amp;'Service PJ'!$B46&amp;'Service PJ'!$A46&amp;"*",'EPA_US9RT techs'!$A$2:$I$1722,9,FALSE),"")</f>
        <v/>
      </c>
      <c r="CS48" t="str">
        <f>IF(SUM(CT48:DJ48)=0,"\I:",'Service PJ'!$D46&amp;"_"&amp;'Service PJ'!$E46&amp;"_"&amp;'Service PJ'!$C46)</f>
        <v>ILP_STM_ELC</v>
      </c>
      <c r="CT48" s="2">
        <f>IFERROR(VLOOKUP($CS$1&amp;'Service PJ'!$D46&amp;'Service PJ'!$B46&amp;'Service PJ'!$A46&amp;"*",'EPA_US9RT techs'!$A$2:$I$1722,9,FALSE),"")</f>
        <v>50</v>
      </c>
      <c r="CU48" s="2">
        <f>IFERROR(VLOOKUP($CS$1&amp;'Service PJ'!$D46&amp;'Service PJ'!$B46&amp;'Service PJ'!$A46&amp;"*",'EPA_US9RT techs'!$A$2:$I$1722,9,FALSE),"")</f>
        <v>50</v>
      </c>
      <c r="CV48" s="2">
        <f>IFERROR(VLOOKUP($CS$1&amp;'Service PJ'!$D46&amp;'Service PJ'!$B46&amp;'Service PJ'!$A46&amp;"*",'EPA_US9RT techs'!$A$2:$I$1722,9,FALSE),"")</f>
        <v>50</v>
      </c>
      <c r="CW48" s="2">
        <f>IFERROR(VLOOKUP($CS$1&amp;'Service PJ'!$D46&amp;'Service PJ'!$B46&amp;'Service PJ'!$A46&amp;"*",'EPA_US9RT techs'!$A$2:$I$1722,9,FALSE),"")</f>
        <v>50</v>
      </c>
      <c r="CX48" s="2">
        <f>IFERROR(VLOOKUP($CS$1&amp;'Service PJ'!$D46&amp;'Service PJ'!$B46&amp;'Service PJ'!$A46&amp;"*",'EPA_US9RT techs'!$A$2:$I$1722,9,FALSE),"")</f>
        <v>50</v>
      </c>
      <c r="CY48" s="2">
        <f>IFERROR(VLOOKUP($CS$1&amp;'Service PJ'!$D46&amp;'Service PJ'!$B46&amp;'Service PJ'!$A46&amp;"*",'EPA_US9RT techs'!$A$2:$I$1722,9,FALSE),"")</f>
        <v>50</v>
      </c>
      <c r="CZ48" s="2">
        <f>IFERROR(VLOOKUP($CS$1&amp;'Service PJ'!$D46&amp;'Service PJ'!$B46&amp;'Service PJ'!$A46&amp;"*",'EPA_US9RT techs'!$A$2:$I$1722,9,FALSE),"")</f>
        <v>50</v>
      </c>
      <c r="DA48" s="2">
        <f>IFERROR(VLOOKUP($CS$1&amp;'Service PJ'!$D46&amp;'Service PJ'!$B46&amp;'Service PJ'!$A46&amp;"*",'EPA_US9RT techs'!$A$2:$I$1722,9,FALSE),"")</f>
        <v>50</v>
      </c>
      <c r="DB48" s="2">
        <f>IFERROR(VLOOKUP($CS$1&amp;'Service PJ'!$D46&amp;'Service PJ'!$B46&amp;'Service PJ'!$A46&amp;"*",'EPA_US9RT techs'!$A$2:$I$1722,9,FALSE),"")</f>
        <v>50</v>
      </c>
      <c r="DC48" s="2">
        <f>IFERROR(VLOOKUP($CS$1&amp;'Service PJ'!$D46&amp;'Service PJ'!$B46&amp;'Service PJ'!$A46&amp;"*",'EPA_US9RT techs'!$A$2:$I$1722,9,FALSE),"")</f>
        <v>50</v>
      </c>
      <c r="DD48" s="2">
        <f>IFERROR(VLOOKUP($CS$1&amp;'Service PJ'!$D46&amp;'Service PJ'!$B46&amp;'Service PJ'!$A46&amp;"*",'EPA_US9RT techs'!$A$2:$I$1722,9,FALSE),"")</f>
        <v>50</v>
      </c>
      <c r="DE48" s="2">
        <f>IFERROR(VLOOKUP($CS$1&amp;'Service PJ'!$D46&amp;'Service PJ'!$B46&amp;'Service PJ'!$A46&amp;"*",'EPA_US9RT techs'!$A$2:$I$1722,9,FALSE),"")</f>
        <v>50</v>
      </c>
      <c r="DF48" s="2">
        <f>IFERROR(VLOOKUP($CS$1&amp;'Service PJ'!$D46&amp;'Service PJ'!$B46&amp;'Service PJ'!$A46&amp;"*",'EPA_US9RT techs'!$A$2:$I$1722,9,FALSE),"")</f>
        <v>50</v>
      </c>
      <c r="DG48" s="2">
        <f>IFERROR(VLOOKUP($CS$1&amp;'Service PJ'!$D46&amp;'Service PJ'!$B46&amp;'Service PJ'!$A46&amp;"*",'EPA_US9RT techs'!$A$2:$I$1722,9,FALSE),"")</f>
        <v>50</v>
      </c>
      <c r="DH48" s="2">
        <f>IFERROR(VLOOKUP($CS$1&amp;'Service PJ'!$D46&amp;'Service PJ'!$B46&amp;'Service PJ'!$A46&amp;"*",'EPA_US9RT techs'!$A$2:$I$1722,9,FALSE),"")</f>
        <v>50</v>
      </c>
      <c r="DI48" s="2">
        <f>IFERROR(VLOOKUP($CS$1&amp;'Service PJ'!$D46&amp;'Service PJ'!$B46&amp;'Service PJ'!$A46&amp;"*",'EPA_US9RT techs'!$A$2:$I$1722,9,FALSE),"")</f>
        <v>50</v>
      </c>
      <c r="DJ48" s="2">
        <f>IFERROR(VLOOKUP($CS$1&amp;'Service PJ'!$D46&amp;'Service PJ'!$B46&amp;'Service PJ'!$A46&amp;"*",'EPA_US9RT techs'!$A$2:$I$1722,9,FALSE),"")</f>
        <v>50</v>
      </c>
      <c r="DK48" s="2">
        <f>IFERROR(VLOOKUP($CS$1&amp;'Service PJ'!$D46&amp;'Service PJ'!$B46&amp;'Service PJ'!$A46&amp;"*",'EPA_US9RT techs'!$A$2:$I$1722,9,FALSE),"")</f>
        <v>50</v>
      </c>
      <c r="DL48" s="2">
        <f>IFERROR(VLOOKUP($CS$1&amp;'Service PJ'!$D46&amp;'Service PJ'!$B46&amp;'Service PJ'!$A46&amp;"*",'EPA_US9RT techs'!$A$2:$I$1722,9,FALSE),"")</f>
        <v>50</v>
      </c>
      <c r="DM48" s="2">
        <f>IFERROR(VLOOKUP($CS$1&amp;'Service PJ'!$D46&amp;'Service PJ'!$B46&amp;'Service PJ'!$A46&amp;"*",'EPA_US9RT techs'!$A$2:$I$1722,9,FALSE),"")</f>
        <v>50</v>
      </c>
      <c r="DN48" s="2">
        <f>IFERROR(VLOOKUP($CS$1&amp;'Service PJ'!$D46&amp;'Service PJ'!$B46&amp;'Service PJ'!$A46&amp;"*",'EPA_US9RT techs'!$A$2:$I$1722,9,FALSE),"")</f>
        <v>50</v>
      </c>
      <c r="DO48" s="2">
        <f>IFERROR(VLOOKUP($CS$1&amp;'Service PJ'!$D46&amp;'Service PJ'!$B46&amp;'Service PJ'!$A46&amp;"*",'EPA_US9RT techs'!$A$2:$I$1722,9,FALSE),"")</f>
        <v>50</v>
      </c>
      <c r="DP48" s="2">
        <f>IFERROR(VLOOKUP($CS$1&amp;'Service PJ'!$D46&amp;'Service PJ'!$B46&amp;'Service PJ'!$A46&amp;"*",'EPA_US9RT techs'!$A$2:$I$1722,9,FALSE),"")</f>
        <v>50</v>
      </c>
      <c r="DQ48" s="2">
        <f>IFERROR(VLOOKUP($CS$1&amp;'Service PJ'!$D46&amp;'Service PJ'!$B46&amp;'Service PJ'!$A46&amp;"*",'EPA_US9RT techs'!$A$2:$I$1722,9,FALSE),"")</f>
        <v>50</v>
      </c>
      <c r="DR48" s="2">
        <f>IFERROR(VLOOKUP($CS$1&amp;'Service PJ'!$D46&amp;'Service PJ'!$B46&amp;'Service PJ'!$A46&amp;"*",'EPA_US9RT techs'!$A$2:$I$1722,9,FALSE),"")</f>
        <v>50</v>
      </c>
      <c r="DS48" s="2">
        <f>IFERROR(VLOOKUP($CS$1&amp;'Service PJ'!$D46&amp;'Service PJ'!$B46&amp;'Service PJ'!$A46&amp;"*",'EPA_US9RT techs'!$A$2:$I$1722,9,FALSE),"")</f>
        <v>50</v>
      </c>
      <c r="DT48" s="2">
        <f>IFERROR(VLOOKUP($CS$1&amp;'Service PJ'!$D46&amp;'Service PJ'!$B46&amp;'Service PJ'!$A46&amp;"*",'EPA_US9RT techs'!$A$2:$I$1722,9,FALSE),"")</f>
        <v>50</v>
      </c>
      <c r="DU48" s="2">
        <f>IFERROR(VLOOKUP($CS$1&amp;'Service PJ'!$D46&amp;'Service PJ'!$B46&amp;'Service PJ'!$A46&amp;"*",'EPA_US9RT techs'!$A$2:$I$1722,9,FALSE),"")</f>
        <v>50</v>
      </c>
      <c r="DV48" s="2">
        <f>IFERROR(VLOOKUP($CS$1&amp;'Service PJ'!$D46&amp;'Service PJ'!$B46&amp;'Service PJ'!$A46&amp;"*",'EPA_US9RT techs'!$A$2:$I$1722,9,FALSE),"")</f>
        <v>50</v>
      </c>
      <c r="DW48" s="2">
        <f>IFERROR(VLOOKUP($CS$1&amp;'Service PJ'!$D46&amp;'Service PJ'!$B46&amp;'Service PJ'!$A46&amp;"*",'EPA_US9RT techs'!$A$2:$I$1722,9,FALSE),"")</f>
        <v>50</v>
      </c>
    </row>
    <row r="49" spans="1:127" x14ac:dyDescent="0.45">
      <c r="A49" t="str">
        <f>IF(SUM(B49:R49)=0,"\I:",'Service PJ'!$D47&amp;"_"&amp;'Service PJ'!$E47&amp;"_"&amp;'Service PJ'!$C47)</f>
        <v>ILP_PRH_ELC</v>
      </c>
      <c r="B49" s="14">
        <f>IFERROR(VLOOKUP($A$1&amp;'Service PJ'!$D47&amp;'Service PJ'!$B47&amp;'Service PJ'!$A47&amp;"*",'EPA_US9RT techs'!$A$2:$I$1722,9,FALSE),"")</f>
        <v>136.53623547890001</v>
      </c>
      <c r="C49" s="14">
        <f>IFERROR(VLOOKUP($A$1&amp;'Service PJ'!$D47&amp;'Service PJ'!$B47&amp;'Service PJ'!$A47&amp;"*",'EPA_US9RT techs'!$A$2:$I$1722,9,FALSE),"")</f>
        <v>136.53623547890001</v>
      </c>
      <c r="D49" s="14">
        <f>IFERROR(VLOOKUP($A$1&amp;'Service PJ'!$D47&amp;'Service PJ'!$B47&amp;'Service PJ'!$A47&amp;"*",'EPA_US9RT techs'!$A$2:$I$1722,9,FALSE),"")</f>
        <v>136.53623547890001</v>
      </c>
      <c r="E49" s="14">
        <f>IFERROR(VLOOKUP($A$1&amp;'Service PJ'!$D47&amp;'Service PJ'!$B47&amp;'Service PJ'!$A47&amp;"*",'EPA_US9RT techs'!$A$2:$I$1722,9,FALSE),"")</f>
        <v>136.53623547890001</v>
      </c>
      <c r="F49" s="14">
        <f>IFERROR(VLOOKUP($A$1&amp;'Service PJ'!$D47&amp;'Service PJ'!$B47&amp;'Service PJ'!$A47&amp;"*",'EPA_US9RT techs'!$A$2:$I$1722,9,FALSE),"")</f>
        <v>136.53623547890001</v>
      </c>
      <c r="G49" s="14">
        <f>IFERROR(VLOOKUP($A$1&amp;'Service PJ'!$D47&amp;'Service PJ'!$B47&amp;'Service PJ'!$A47&amp;"*",'EPA_US9RT techs'!$A$2:$I$1722,9,FALSE),"")</f>
        <v>136.53623547890001</v>
      </c>
      <c r="H49" s="14">
        <f>IFERROR(VLOOKUP($A$1&amp;'Service PJ'!$D47&amp;'Service PJ'!$B47&amp;'Service PJ'!$A47&amp;"*",'EPA_US9RT techs'!$A$2:$I$1722,9,FALSE),"")</f>
        <v>136.53623547890001</v>
      </c>
      <c r="I49" s="14">
        <f>IFERROR(VLOOKUP($A$1&amp;'Service PJ'!$D47&amp;'Service PJ'!$B47&amp;'Service PJ'!$A47&amp;"*",'EPA_US9RT techs'!$A$2:$I$1722,9,FALSE),"")</f>
        <v>136.53623547890001</v>
      </c>
      <c r="J49" s="14">
        <f>IFERROR(VLOOKUP($A$1&amp;'Service PJ'!$D47&amp;'Service PJ'!$B47&amp;'Service PJ'!$A47&amp;"*",'EPA_US9RT techs'!$A$2:$I$1722,9,FALSE),"")</f>
        <v>136.53623547890001</v>
      </c>
      <c r="K49" s="14">
        <f>IFERROR(VLOOKUP($A$1&amp;'Service PJ'!$D47&amp;'Service PJ'!$B47&amp;'Service PJ'!$A47&amp;"*",'EPA_US9RT techs'!$A$2:$I$1722,9,FALSE),"")</f>
        <v>136.53623547890001</v>
      </c>
      <c r="L49" s="14">
        <f>IFERROR(VLOOKUP($A$1&amp;'Service PJ'!$D47&amp;'Service PJ'!$B47&amp;'Service PJ'!$A47&amp;"*",'EPA_US9RT techs'!$A$2:$I$1722,9,FALSE),"")</f>
        <v>136.53623547890001</v>
      </c>
      <c r="M49" s="14">
        <f>IFERROR(VLOOKUP($A$1&amp;'Service PJ'!$D47&amp;'Service PJ'!$B47&amp;'Service PJ'!$A47&amp;"*",'EPA_US9RT techs'!$A$2:$I$1722,9,FALSE),"")</f>
        <v>136.53623547890001</v>
      </c>
      <c r="N49" s="14">
        <f>IFERROR(VLOOKUP($A$1&amp;'Service PJ'!$D47&amp;'Service PJ'!$B47&amp;'Service PJ'!$A47&amp;"*",'EPA_US9RT techs'!$A$2:$I$1722,9,FALSE),"")</f>
        <v>136.53623547890001</v>
      </c>
      <c r="O49" s="14">
        <f>IFERROR(VLOOKUP($A$1&amp;'Service PJ'!$D47&amp;'Service PJ'!$B47&amp;'Service PJ'!$A47&amp;"*",'EPA_US9RT techs'!$A$2:$I$1722,9,FALSE),"")</f>
        <v>136.53623547890001</v>
      </c>
      <c r="P49" s="14">
        <f>IFERROR(VLOOKUP($A$1&amp;'Service PJ'!$D47&amp;'Service PJ'!$B47&amp;'Service PJ'!$A47&amp;"*",'EPA_US9RT techs'!$A$2:$I$1722,9,FALSE),"")</f>
        <v>136.53623547890001</v>
      </c>
      <c r="Q49" s="14">
        <f>IFERROR(VLOOKUP($A$1&amp;'Service PJ'!$D47&amp;'Service PJ'!$B47&amp;'Service PJ'!$A47&amp;"*",'EPA_US9RT techs'!$A$2:$I$1722,9,FALSE),"")</f>
        <v>136.53623547890001</v>
      </c>
      <c r="R49" s="14">
        <f>IFERROR(VLOOKUP($A$1&amp;'Service PJ'!$D47&amp;'Service PJ'!$B47&amp;'Service PJ'!$A47&amp;"*",'EPA_US9RT techs'!$A$2:$I$1722,9,FALSE),"")</f>
        <v>136.53623547890001</v>
      </c>
      <c r="S49" s="14">
        <f>IFERROR(VLOOKUP($A$1&amp;'Service PJ'!$D47&amp;'Service PJ'!$B47&amp;'Service PJ'!$A47&amp;"*",'EPA_US9RT techs'!$A$2:$I$1722,9,FALSE),"")</f>
        <v>136.53623547890001</v>
      </c>
      <c r="T49" s="14">
        <f>IFERROR(VLOOKUP($A$1&amp;'Service PJ'!$D47&amp;'Service PJ'!$B47&amp;'Service PJ'!$A47&amp;"*",'EPA_US9RT techs'!$A$2:$I$1722,9,FALSE),"")</f>
        <v>136.53623547890001</v>
      </c>
      <c r="U49" s="14">
        <f>IFERROR(VLOOKUP($A$1&amp;'Service PJ'!$D47&amp;'Service PJ'!$B47&amp;'Service PJ'!$A47&amp;"*",'EPA_US9RT techs'!$A$2:$I$1722,9,FALSE),"")</f>
        <v>136.53623547890001</v>
      </c>
      <c r="V49" s="14">
        <f>IFERROR(VLOOKUP($A$1&amp;'Service PJ'!$D47&amp;'Service PJ'!$B47&amp;'Service PJ'!$A47&amp;"*",'EPA_US9RT techs'!$A$2:$I$1722,9,FALSE),"")</f>
        <v>136.53623547890001</v>
      </c>
      <c r="W49" s="14">
        <f>IFERROR(VLOOKUP($A$1&amp;'Service PJ'!$D47&amp;'Service PJ'!$B47&amp;'Service PJ'!$A47&amp;"*",'EPA_US9RT techs'!$A$2:$I$1722,9,FALSE),"")</f>
        <v>136.53623547890001</v>
      </c>
      <c r="X49" s="14">
        <f>IFERROR(VLOOKUP($A$1&amp;'Service PJ'!$D47&amp;'Service PJ'!$B47&amp;'Service PJ'!$A47&amp;"*",'EPA_US9RT techs'!$A$2:$I$1722,9,FALSE),"")</f>
        <v>136.53623547890001</v>
      </c>
      <c r="Y49" s="14">
        <f>IFERROR(VLOOKUP($A$1&amp;'Service PJ'!$D47&amp;'Service PJ'!$B47&amp;'Service PJ'!$A47&amp;"*",'EPA_US9RT techs'!$A$2:$I$1722,9,FALSE),"")</f>
        <v>136.53623547890001</v>
      </c>
      <c r="Z49" s="14">
        <f>IFERROR(VLOOKUP($A$1&amp;'Service PJ'!$D47&amp;'Service PJ'!$B47&amp;'Service PJ'!$A47&amp;"*",'EPA_US9RT techs'!$A$2:$I$1722,9,FALSE),"")</f>
        <v>136.53623547890001</v>
      </c>
      <c r="AA49" s="14">
        <f>IFERROR(VLOOKUP($A$1&amp;'Service PJ'!$D47&amp;'Service PJ'!$B47&amp;'Service PJ'!$A47&amp;"*",'EPA_US9RT techs'!$A$2:$I$1722,9,FALSE),"")</f>
        <v>136.53623547890001</v>
      </c>
      <c r="AB49" s="14">
        <f>IFERROR(VLOOKUP($A$1&amp;'Service PJ'!$D47&amp;'Service PJ'!$B47&amp;'Service PJ'!$A47&amp;"*",'EPA_US9RT techs'!$A$2:$I$1722,9,FALSE),"")</f>
        <v>136.53623547890001</v>
      </c>
      <c r="AC49" s="14">
        <f>IFERROR(VLOOKUP($A$1&amp;'Service PJ'!$D47&amp;'Service PJ'!$B47&amp;'Service PJ'!$A47&amp;"*",'EPA_US9RT techs'!$A$2:$I$1722,9,FALSE),"")</f>
        <v>136.53623547890001</v>
      </c>
      <c r="AD49" s="14">
        <f>IFERROR(VLOOKUP($A$1&amp;'Service PJ'!$D47&amp;'Service PJ'!$B47&amp;'Service PJ'!$A47&amp;"*",'EPA_US9RT techs'!$A$2:$I$1722,9,FALSE),"")</f>
        <v>136.53623547890001</v>
      </c>
      <c r="AE49" s="14">
        <f>IFERROR(VLOOKUP($A$1&amp;'Service PJ'!$D47&amp;'Service PJ'!$B47&amp;'Service PJ'!$A47&amp;"*",'EPA_US9RT techs'!$A$2:$I$1722,9,FALSE),"")</f>
        <v>136.53623547890001</v>
      </c>
      <c r="AG49" t="str">
        <f>IF(SUM(AH49:AX49)=0,"\I:",'Service PJ'!$D47&amp;"_"&amp;'Service PJ'!$E47&amp;"_"&amp;'Service PJ'!$C47)</f>
        <v>ILP_PRH_ELC</v>
      </c>
      <c r="AH49" s="14">
        <f>IFERROR(VLOOKUP($AG$1&amp;'Service PJ'!$D47&amp;'Service PJ'!$B47&amp;'Service PJ'!$A47&amp;"*",'EPA_US9RT techs'!$A$2:$I$1722,9,FALSE),"")</f>
        <v>5.4614494192</v>
      </c>
      <c r="AI49" s="14">
        <f>IFERROR(VLOOKUP($AG$1&amp;'Service PJ'!$D47&amp;'Service PJ'!$B47&amp;'Service PJ'!$A47&amp;"*",'EPA_US9RT techs'!$A$2:$I$1722,9,FALSE),"")</f>
        <v>5.4614494192</v>
      </c>
      <c r="AJ49" s="14">
        <f>IFERROR(VLOOKUP($AG$1&amp;'Service PJ'!$D47&amp;'Service PJ'!$B47&amp;'Service PJ'!$A47&amp;"*",'EPA_US9RT techs'!$A$2:$I$1722,9,FALSE),"")</f>
        <v>5.4614494192</v>
      </c>
      <c r="AK49" s="14">
        <f>IFERROR(VLOOKUP($AG$1&amp;'Service PJ'!$D47&amp;'Service PJ'!$B47&amp;'Service PJ'!$A47&amp;"*",'EPA_US9RT techs'!$A$2:$I$1722,9,FALSE),"")</f>
        <v>5.4614494192</v>
      </c>
      <c r="AL49" s="14">
        <f>IFERROR(VLOOKUP($AG$1&amp;'Service PJ'!$D47&amp;'Service PJ'!$B47&amp;'Service PJ'!$A47&amp;"*",'EPA_US9RT techs'!$A$2:$I$1722,9,FALSE),"")</f>
        <v>5.4614494192</v>
      </c>
      <c r="AM49" s="14">
        <f>IFERROR(VLOOKUP($AG$1&amp;'Service PJ'!$D47&amp;'Service PJ'!$B47&amp;'Service PJ'!$A47&amp;"*",'EPA_US9RT techs'!$A$2:$I$1722,9,FALSE),"")</f>
        <v>5.4614494192</v>
      </c>
      <c r="AN49" s="14">
        <f>IFERROR(VLOOKUP($AG$1&amp;'Service PJ'!$D47&amp;'Service PJ'!$B47&amp;'Service PJ'!$A47&amp;"*",'EPA_US9RT techs'!$A$2:$I$1722,9,FALSE),"")</f>
        <v>5.4614494192</v>
      </c>
      <c r="AO49" s="14">
        <f>IFERROR(VLOOKUP($AG$1&amp;'Service PJ'!$D47&amp;'Service PJ'!$B47&amp;'Service PJ'!$A47&amp;"*",'EPA_US9RT techs'!$A$2:$I$1722,9,FALSE),"")</f>
        <v>5.4614494192</v>
      </c>
      <c r="AP49" s="14">
        <f>IFERROR(VLOOKUP($AG$1&amp;'Service PJ'!$D47&amp;'Service PJ'!$B47&amp;'Service PJ'!$A47&amp;"*",'EPA_US9RT techs'!$A$2:$I$1722,9,FALSE),"")</f>
        <v>5.4614494192</v>
      </c>
      <c r="AQ49" s="14">
        <f>IFERROR(VLOOKUP($AG$1&amp;'Service PJ'!$D47&amp;'Service PJ'!$B47&amp;'Service PJ'!$A47&amp;"*",'EPA_US9RT techs'!$A$2:$I$1722,9,FALSE),"")</f>
        <v>5.4614494192</v>
      </c>
      <c r="AR49" s="14">
        <f>IFERROR(VLOOKUP($AG$1&amp;'Service PJ'!$D47&amp;'Service PJ'!$B47&amp;'Service PJ'!$A47&amp;"*",'EPA_US9RT techs'!$A$2:$I$1722,9,FALSE),"")</f>
        <v>5.4614494192</v>
      </c>
      <c r="AS49" s="14">
        <f>IFERROR(VLOOKUP($AG$1&amp;'Service PJ'!$D47&amp;'Service PJ'!$B47&amp;'Service PJ'!$A47&amp;"*",'EPA_US9RT techs'!$A$2:$I$1722,9,FALSE),"")</f>
        <v>5.4614494192</v>
      </c>
      <c r="AT49" s="14">
        <f>IFERROR(VLOOKUP($AG$1&amp;'Service PJ'!$D47&amp;'Service PJ'!$B47&amp;'Service PJ'!$A47&amp;"*",'EPA_US9RT techs'!$A$2:$I$1722,9,FALSE),"")</f>
        <v>5.4614494192</v>
      </c>
      <c r="AU49" s="14">
        <f>IFERROR(VLOOKUP($AG$1&amp;'Service PJ'!$D47&amp;'Service PJ'!$B47&amp;'Service PJ'!$A47&amp;"*",'EPA_US9RT techs'!$A$2:$I$1722,9,FALSE),"")</f>
        <v>5.4614494192</v>
      </c>
      <c r="AV49" s="14">
        <f>IFERROR(VLOOKUP($AG$1&amp;'Service PJ'!$D47&amp;'Service PJ'!$B47&amp;'Service PJ'!$A47&amp;"*",'EPA_US9RT techs'!$A$2:$I$1722,9,FALSE),"")</f>
        <v>5.4614494192</v>
      </c>
      <c r="AW49" s="14">
        <f>IFERROR(VLOOKUP($AG$1&amp;'Service PJ'!$D47&amp;'Service PJ'!$B47&amp;'Service PJ'!$A47&amp;"*",'EPA_US9RT techs'!$A$2:$I$1722,9,FALSE),"")</f>
        <v>5.4614494192</v>
      </c>
      <c r="AX49" s="14">
        <f>IFERROR(VLOOKUP($AG$1&amp;'Service PJ'!$D47&amp;'Service PJ'!$B47&amp;'Service PJ'!$A47&amp;"*",'EPA_US9RT techs'!$A$2:$I$1722,9,FALSE),"")</f>
        <v>5.4614494192</v>
      </c>
      <c r="AY49" s="14">
        <f>IFERROR(VLOOKUP($AG$1&amp;'Service PJ'!$D47&amp;'Service PJ'!$B47&amp;'Service PJ'!$A47&amp;"*",'EPA_US9RT techs'!$A$2:$I$1722,9,FALSE),"")</f>
        <v>5.4614494192</v>
      </c>
      <c r="AZ49" s="14">
        <f>IFERROR(VLOOKUP($AG$1&amp;'Service PJ'!$D47&amp;'Service PJ'!$B47&amp;'Service PJ'!$A47&amp;"*",'EPA_US9RT techs'!$A$2:$I$1722,9,FALSE),"")</f>
        <v>5.4614494192</v>
      </c>
      <c r="BA49" s="14">
        <f>IFERROR(VLOOKUP($AG$1&amp;'Service PJ'!$D47&amp;'Service PJ'!$B47&amp;'Service PJ'!$A47&amp;"*",'EPA_US9RT techs'!$A$2:$I$1722,9,FALSE),"")</f>
        <v>5.4614494192</v>
      </c>
      <c r="BB49" s="14">
        <f>IFERROR(VLOOKUP($AG$1&amp;'Service PJ'!$D47&amp;'Service PJ'!$B47&amp;'Service PJ'!$A47&amp;"*",'EPA_US9RT techs'!$A$2:$I$1722,9,FALSE),"")</f>
        <v>5.4614494192</v>
      </c>
      <c r="BC49" s="14">
        <f>IFERROR(VLOOKUP($AG$1&amp;'Service PJ'!$D47&amp;'Service PJ'!$B47&amp;'Service PJ'!$A47&amp;"*",'EPA_US9RT techs'!$A$2:$I$1722,9,FALSE),"")</f>
        <v>5.4614494192</v>
      </c>
      <c r="BD49" s="14">
        <f>IFERROR(VLOOKUP($AG$1&amp;'Service PJ'!$D47&amp;'Service PJ'!$B47&amp;'Service PJ'!$A47&amp;"*",'EPA_US9RT techs'!$A$2:$I$1722,9,FALSE),"")</f>
        <v>5.4614494192</v>
      </c>
      <c r="BE49" s="14">
        <f>IFERROR(VLOOKUP($AG$1&amp;'Service PJ'!$D47&amp;'Service PJ'!$B47&amp;'Service PJ'!$A47&amp;"*",'EPA_US9RT techs'!$A$2:$I$1722,9,FALSE),"")</f>
        <v>5.4614494192</v>
      </c>
      <c r="BF49" s="14">
        <f>IFERROR(VLOOKUP($AG$1&amp;'Service PJ'!$D47&amp;'Service PJ'!$B47&amp;'Service PJ'!$A47&amp;"*",'EPA_US9RT techs'!$A$2:$I$1722,9,FALSE),"")</f>
        <v>5.4614494192</v>
      </c>
      <c r="BG49" s="14">
        <f>IFERROR(VLOOKUP($AG$1&amp;'Service PJ'!$D47&amp;'Service PJ'!$B47&amp;'Service PJ'!$A47&amp;"*",'EPA_US9RT techs'!$A$2:$I$1722,9,FALSE),"")</f>
        <v>5.4614494192</v>
      </c>
      <c r="BH49" s="14">
        <f>IFERROR(VLOOKUP($AG$1&amp;'Service PJ'!$D47&amp;'Service PJ'!$B47&amp;'Service PJ'!$A47&amp;"*",'EPA_US9RT techs'!$A$2:$I$1722,9,FALSE),"")</f>
        <v>5.4614494192</v>
      </c>
      <c r="BI49" s="14">
        <f>IFERROR(VLOOKUP($AG$1&amp;'Service PJ'!$D47&amp;'Service PJ'!$B47&amp;'Service PJ'!$A47&amp;"*",'EPA_US9RT techs'!$A$2:$I$1722,9,FALSE),"")</f>
        <v>5.4614494192</v>
      </c>
      <c r="BJ49" s="14">
        <f>IFERROR(VLOOKUP($AG$1&amp;'Service PJ'!$D47&amp;'Service PJ'!$B47&amp;'Service PJ'!$A47&amp;"*",'EPA_US9RT techs'!$A$2:$I$1722,9,FALSE),"")</f>
        <v>5.4614494192</v>
      </c>
      <c r="BK49" s="14">
        <f>IFERROR(VLOOKUP($AG$1&amp;'Service PJ'!$D47&amp;'Service PJ'!$B47&amp;'Service PJ'!$A47&amp;"*",'EPA_US9RT techs'!$A$2:$I$1722,9,FALSE),"")</f>
        <v>5.4614494192</v>
      </c>
      <c r="BM49" t="str">
        <f>IF(SUM(BN49:CD49)=0,"\I:",'Service PJ'!$D47&amp;"_"&amp;'Service PJ'!$E47&amp;"_"&amp;'Service PJ'!$C47)</f>
        <v>\I:</v>
      </c>
      <c r="BN49" s="14" t="str">
        <f>IFERROR(VLOOKUP($BM$1&amp;'Service PJ'!$D47&amp;'Service PJ'!$B47&amp;'Service PJ'!$A47&amp;"*",'EPA_US9RT techs'!$A$2:$I$1722,9,FALSE),"")</f>
        <v/>
      </c>
      <c r="BO49" s="14" t="str">
        <f>IFERROR(VLOOKUP($BM$1&amp;'Service PJ'!$D47&amp;'Service PJ'!$B47&amp;'Service PJ'!$A47&amp;"*",'EPA_US9RT techs'!$A$2:$I$1722,9,FALSE),"")</f>
        <v/>
      </c>
      <c r="BP49" s="14" t="str">
        <f>IFERROR(VLOOKUP($BM$1&amp;'Service PJ'!$D47&amp;'Service PJ'!$B47&amp;'Service PJ'!$A47&amp;"*",'EPA_US9RT techs'!$A$2:$I$1722,9,FALSE),"")</f>
        <v/>
      </c>
      <c r="BQ49" s="14" t="str">
        <f>IFERROR(VLOOKUP($BM$1&amp;'Service PJ'!$D47&amp;'Service PJ'!$B47&amp;'Service PJ'!$A47&amp;"*",'EPA_US9RT techs'!$A$2:$I$1722,9,FALSE),"")</f>
        <v/>
      </c>
      <c r="BR49" s="14" t="str">
        <f>IFERROR(VLOOKUP($BM$1&amp;'Service PJ'!$D47&amp;'Service PJ'!$B47&amp;'Service PJ'!$A47&amp;"*",'EPA_US9RT techs'!$A$2:$I$1722,9,FALSE),"")</f>
        <v/>
      </c>
      <c r="BS49" s="14" t="str">
        <f>IFERROR(VLOOKUP($BM$1&amp;'Service PJ'!$D47&amp;'Service PJ'!$B47&amp;'Service PJ'!$A47&amp;"*",'EPA_US9RT techs'!$A$2:$I$1722,9,FALSE),"")</f>
        <v/>
      </c>
      <c r="BT49" s="14" t="str">
        <f>IFERROR(VLOOKUP($BM$1&amp;'Service PJ'!$D47&amp;'Service PJ'!$B47&amp;'Service PJ'!$A47&amp;"*",'EPA_US9RT techs'!$A$2:$I$1722,9,FALSE),"")</f>
        <v/>
      </c>
      <c r="BU49" s="14" t="str">
        <f>IFERROR(VLOOKUP($BM$1&amp;'Service PJ'!$D47&amp;'Service PJ'!$B47&amp;'Service PJ'!$A47&amp;"*",'EPA_US9RT techs'!$A$2:$I$1722,9,FALSE),"")</f>
        <v/>
      </c>
      <c r="BV49" s="14" t="str">
        <f>IFERROR(VLOOKUP($BM$1&amp;'Service PJ'!$D47&amp;'Service PJ'!$B47&amp;'Service PJ'!$A47&amp;"*",'EPA_US9RT techs'!$A$2:$I$1722,9,FALSE),"")</f>
        <v/>
      </c>
      <c r="BW49" s="14" t="str">
        <f>IFERROR(VLOOKUP($BM$1&amp;'Service PJ'!$D47&amp;'Service PJ'!$B47&amp;'Service PJ'!$A47&amp;"*",'EPA_US9RT techs'!$A$2:$I$1722,9,FALSE),"")</f>
        <v/>
      </c>
      <c r="BX49" s="14" t="str">
        <f>IFERROR(VLOOKUP($BM$1&amp;'Service PJ'!$D47&amp;'Service PJ'!$B47&amp;'Service PJ'!$A47&amp;"*",'EPA_US9RT techs'!$A$2:$I$1722,9,FALSE),"")</f>
        <v/>
      </c>
      <c r="BY49" s="14" t="str">
        <f>IFERROR(VLOOKUP($BM$1&amp;'Service PJ'!$D47&amp;'Service PJ'!$B47&amp;'Service PJ'!$A47&amp;"*",'EPA_US9RT techs'!$A$2:$I$1722,9,FALSE),"")</f>
        <v/>
      </c>
      <c r="BZ49" s="14" t="str">
        <f>IFERROR(VLOOKUP($BM$1&amp;'Service PJ'!$D47&amp;'Service PJ'!$B47&amp;'Service PJ'!$A47&amp;"*",'EPA_US9RT techs'!$A$2:$I$1722,9,FALSE),"")</f>
        <v/>
      </c>
      <c r="CA49" s="14" t="str">
        <f>IFERROR(VLOOKUP($BM$1&amp;'Service PJ'!$D47&amp;'Service PJ'!$B47&amp;'Service PJ'!$A47&amp;"*",'EPA_US9RT techs'!$A$2:$I$1722,9,FALSE),"")</f>
        <v/>
      </c>
      <c r="CB49" s="14" t="str">
        <f>IFERROR(VLOOKUP($BM$1&amp;'Service PJ'!$D47&amp;'Service PJ'!$B47&amp;'Service PJ'!$A47&amp;"*",'EPA_US9RT techs'!$A$2:$I$1722,9,FALSE),"")</f>
        <v/>
      </c>
      <c r="CC49" s="14" t="str">
        <f>IFERROR(VLOOKUP($BM$1&amp;'Service PJ'!$D47&amp;'Service PJ'!$B47&amp;'Service PJ'!$A47&amp;"*",'EPA_US9RT techs'!$A$2:$I$1722,9,FALSE),"")</f>
        <v/>
      </c>
      <c r="CD49" s="14" t="str">
        <f>IFERROR(VLOOKUP($BM$1&amp;'Service PJ'!$D47&amp;'Service PJ'!$B47&amp;'Service PJ'!$A47&amp;"*",'EPA_US9RT techs'!$A$2:$I$1722,9,FALSE),"")</f>
        <v/>
      </c>
      <c r="CE49" s="14" t="str">
        <f>IFERROR(VLOOKUP($BM$1&amp;'Service PJ'!$D47&amp;'Service PJ'!$B47&amp;'Service PJ'!$A47&amp;"*",'EPA_US9RT techs'!$A$2:$I$1722,9,FALSE),"")</f>
        <v/>
      </c>
      <c r="CF49" s="14" t="str">
        <f>IFERROR(VLOOKUP($BM$1&amp;'Service PJ'!$D47&amp;'Service PJ'!$B47&amp;'Service PJ'!$A47&amp;"*",'EPA_US9RT techs'!$A$2:$I$1722,9,FALSE),"")</f>
        <v/>
      </c>
      <c r="CG49" s="14" t="str">
        <f>IFERROR(VLOOKUP($BM$1&amp;'Service PJ'!$D47&amp;'Service PJ'!$B47&amp;'Service PJ'!$A47&amp;"*",'EPA_US9RT techs'!$A$2:$I$1722,9,FALSE),"")</f>
        <v/>
      </c>
      <c r="CH49" s="14" t="str">
        <f>IFERROR(VLOOKUP($BM$1&amp;'Service PJ'!$D47&amp;'Service PJ'!$B47&amp;'Service PJ'!$A47&amp;"*",'EPA_US9RT techs'!$A$2:$I$1722,9,FALSE),"")</f>
        <v/>
      </c>
      <c r="CI49" s="14" t="str">
        <f>IFERROR(VLOOKUP($BM$1&amp;'Service PJ'!$D47&amp;'Service PJ'!$B47&amp;'Service PJ'!$A47&amp;"*",'EPA_US9RT techs'!$A$2:$I$1722,9,FALSE),"")</f>
        <v/>
      </c>
      <c r="CJ49" s="14" t="str">
        <f>IFERROR(VLOOKUP($BM$1&amp;'Service PJ'!$D47&amp;'Service PJ'!$B47&amp;'Service PJ'!$A47&amp;"*",'EPA_US9RT techs'!$A$2:$I$1722,9,FALSE),"")</f>
        <v/>
      </c>
      <c r="CK49" s="14" t="str">
        <f>IFERROR(VLOOKUP($BM$1&amp;'Service PJ'!$D47&amp;'Service PJ'!$B47&amp;'Service PJ'!$A47&amp;"*",'EPA_US9RT techs'!$A$2:$I$1722,9,FALSE),"")</f>
        <v/>
      </c>
      <c r="CL49" s="14" t="str">
        <f>IFERROR(VLOOKUP($BM$1&amp;'Service PJ'!$D47&amp;'Service PJ'!$B47&amp;'Service PJ'!$A47&amp;"*",'EPA_US9RT techs'!$A$2:$I$1722,9,FALSE),"")</f>
        <v/>
      </c>
      <c r="CM49" s="14" t="str">
        <f>IFERROR(VLOOKUP($BM$1&amp;'Service PJ'!$D47&amp;'Service PJ'!$B47&amp;'Service PJ'!$A47&amp;"*",'EPA_US9RT techs'!$A$2:$I$1722,9,FALSE),"")</f>
        <v/>
      </c>
      <c r="CN49" s="14" t="str">
        <f>IFERROR(VLOOKUP($BM$1&amp;'Service PJ'!$D47&amp;'Service PJ'!$B47&amp;'Service PJ'!$A47&amp;"*",'EPA_US9RT techs'!$A$2:$I$1722,9,FALSE),"")</f>
        <v/>
      </c>
      <c r="CO49" s="14" t="str">
        <f>IFERROR(VLOOKUP($BM$1&amp;'Service PJ'!$D47&amp;'Service PJ'!$B47&amp;'Service PJ'!$A47&amp;"*",'EPA_US9RT techs'!$A$2:$I$1722,9,FALSE),"")</f>
        <v/>
      </c>
      <c r="CP49" s="14" t="str">
        <f>IFERROR(VLOOKUP($BM$1&amp;'Service PJ'!$D47&amp;'Service PJ'!$B47&amp;'Service PJ'!$A47&amp;"*",'EPA_US9RT techs'!$A$2:$I$1722,9,FALSE),"")</f>
        <v/>
      </c>
      <c r="CQ49" s="14" t="str">
        <f>IFERROR(VLOOKUP($BM$1&amp;'Service PJ'!$D47&amp;'Service PJ'!$B47&amp;'Service PJ'!$A47&amp;"*",'EPA_US9RT techs'!$A$2:$I$1722,9,FALSE),"")</f>
        <v/>
      </c>
      <c r="CS49" t="str">
        <f>IF(SUM(CT49:DJ49)=0,"\I:",'Service PJ'!$D47&amp;"_"&amp;'Service PJ'!$E47&amp;"_"&amp;'Service PJ'!$C47)</f>
        <v>ILP_PRH_ELC</v>
      </c>
      <c r="CT49" s="2">
        <f>IFERROR(VLOOKUP($CS$1&amp;'Service PJ'!$D47&amp;'Service PJ'!$B47&amp;'Service PJ'!$A47&amp;"*",'EPA_US9RT techs'!$A$2:$I$1722,9,FALSE),"")</f>
        <v>30</v>
      </c>
      <c r="CU49" s="2">
        <f>IFERROR(VLOOKUP($CS$1&amp;'Service PJ'!$D47&amp;'Service PJ'!$B47&amp;'Service PJ'!$A47&amp;"*",'EPA_US9RT techs'!$A$2:$I$1722,9,FALSE),"")</f>
        <v>30</v>
      </c>
      <c r="CV49" s="2">
        <f>IFERROR(VLOOKUP($CS$1&amp;'Service PJ'!$D47&amp;'Service PJ'!$B47&amp;'Service PJ'!$A47&amp;"*",'EPA_US9RT techs'!$A$2:$I$1722,9,FALSE),"")</f>
        <v>30</v>
      </c>
      <c r="CW49" s="2">
        <f>IFERROR(VLOOKUP($CS$1&amp;'Service PJ'!$D47&amp;'Service PJ'!$B47&amp;'Service PJ'!$A47&amp;"*",'EPA_US9RT techs'!$A$2:$I$1722,9,FALSE),"")</f>
        <v>30</v>
      </c>
      <c r="CX49" s="2">
        <f>IFERROR(VLOOKUP($CS$1&amp;'Service PJ'!$D47&amp;'Service PJ'!$B47&amp;'Service PJ'!$A47&amp;"*",'EPA_US9RT techs'!$A$2:$I$1722,9,FALSE),"")</f>
        <v>30</v>
      </c>
      <c r="CY49" s="2">
        <f>IFERROR(VLOOKUP($CS$1&amp;'Service PJ'!$D47&amp;'Service PJ'!$B47&amp;'Service PJ'!$A47&amp;"*",'EPA_US9RT techs'!$A$2:$I$1722,9,FALSE),"")</f>
        <v>30</v>
      </c>
      <c r="CZ49" s="2">
        <f>IFERROR(VLOOKUP($CS$1&amp;'Service PJ'!$D47&amp;'Service PJ'!$B47&amp;'Service PJ'!$A47&amp;"*",'EPA_US9RT techs'!$A$2:$I$1722,9,FALSE),"")</f>
        <v>30</v>
      </c>
      <c r="DA49" s="2">
        <f>IFERROR(VLOOKUP($CS$1&amp;'Service PJ'!$D47&amp;'Service PJ'!$B47&amp;'Service PJ'!$A47&amp;"*",'EPA_US9RT techs'!$A$2:$I$1722,9,FALSE),"")</f>
        <v>30</v>
      </c>
      <c r="DB49" s="2">
        <f>IFERROR(VLOOKUP($CS$1&amp;'Service PJ'!$D47&amp;'Service PJ'!$B47&amp;'Service PJ'!$A47&amp;"*",'EPA_US9RT techs'!$A$2:$I$1722,9,FALSE),"")</f>
        <v>30</v>
      </c>
      <c r="DC49" s="2">
        <f>IFERROR(VLOOKUP($CS$1&amp;'Service PJ'!$D47&amp;'Service PJ'!$B47&amp;'Service PJ'!$A47&amp;"*",'EPA_US9RT techs'!$A$2:$I$1722,9,FALSE),"")</f>
        <v>30</v>
      </c>
      <c r="DD49" s="2">
        <f>IFERROR(VLOOKUP($CS$1&amp;'Service PJ'!$D47&amp;'Service PJ'!$B47&amp;'Service PJ'!$A47&amp;"*",'EPA_US9RT techs'!$A$2:$I$1722,9,FALSE),"")</f>
        <v>30</v>
      </c>
      <c r="DE49" s="2">
        <f>IFERROR(VLOOKUP($CS$1&amp;'Service PJ'!$D47&amp;'Service PJ'!$B47&amp;'Service PJ'!$A47&amp;"*",'EPA_US9RT techs'!$A$2:$I$1722,9,FALSE),"")</f>
        <v>30</v>
      </c>
      <c r="DF49" s="2">
        <f>IFERROR(VLOOKUP($CS$1&amp;'Service PJ'!$D47&amp;'Service PJ'!$B47&amp;'Service PJ'!$A47&amp;"*",'EPA_US9RT techs'!$A$2:$I$1722,9,FALSE),"")</f>
        <v>30</v>
      </c>
      <c r="DG49" s="2">
        <f>IFERROR(VLOOKUP($CS$1&amp;'Service PJ'!$D47&amp;'Service PJ'!$B47&amp;'Service PJ'!$A47&amp;"*",'EPA_US9RT techs'!$A$2:$I$1722,9,FALSE),"")</f>
        <v>30</v>
      </c>
      <c r="DH49" s="2">
        <f>IFERROR(VLOOKUP($CS$1&amp;'Service PJ'!$D47&amp;'Service PJ'!$B47&amp;'Service PJ'!$A47&amp;"*",'EPA_US9RT techs'!$A$2:$I$1722,9,FALSE),"")</f>
        <v>30</v>
      </c>
      <c r="DI49" s="2">
        <f>IFERROR(VLOOKUP($CS$1&amp;'Service PJ'!$D47&amp;'Service PJ'!$B47&amp;'Service PJ'!$A47&amp;"*",'EPA_US9RT techs'!$A$2:$I$1722,9,FALSE),"")</f>
        <v>30</v>
      </c>
      <c r="DJ49" s="2">
        <f>IFERROR(VLOOKUP($CS$1&amp;'Service PJ'!$D47&amp;'Service PJ'!$B47&amp;'Service PJ'!$A47&amp;"*",'EPA_US9RT techs'!$A$2:$I$1722,9,FALSE),"")</f>
        <v>30</v>
      </c>
      <c r="DK49" s="2">
        <f>IFERROR(VLOOKUP($CS$1&amp;'Service PJ'!$D47&amp;'Service PJ'!$B47&amp;'Service PJ'!$A47&amp;"*",'EPA_US9RT techs'!$A$2:$I$1722,9,FALSE),"")</f>
        <v>30</v>
      </c>
      <c r="DL49" s="2">
        <f>IFERROR(VLOOKUP($CS$1&amp;'Service PJ'!$D47&amp;'Service PJ'!$B47&amp;'Service PJ'!$A47&amp;"*",'EPA_US9RT techs'!$A$2:$I$1722,9,FALSE),"")</f>
        <v>30</v>
      </c>
      <c r="DM49" s="2">
        <f>IFERROR(VLOOKUP($CS$1&amp;'Service PJ'!$D47&amp;'Service PJ'!$B47&amp;'Service PJ'!$A47&amp;"*",'EPA_US9RT techs'!$A$2:$I$1722,9,FALSE),"")</f>
        <v>30</v>
      </c>
      <c r="DN49" s="2">
        <f>IFERROR(VLOOKUP($CS$1&amp;'Service PJ'!$D47&amp;'Service PJ'!$B47&amp;'Service PJ'!$A47&amp;"*",'EPA_US9RT techs'!$A$2:$I$1722,9,FALSE),"")</f>
        <v>30</v>
      </c>
      <c r="DO49" s="2">
        <f>IFERROR(VLOOKUP($CS$1&amp;'Service PJ'!$D47&amp;'Service PJ'!$B47&amp;'Service PJ'!$A47&amp;"*",'EPA_US9RT techs'!$A$2:$I$1722,9,FALSE),"")</f>
        <v>30</v>
      </c>
      <c r="DP49" s="2">
        <f>IFERROR(VLOOKUP($CS$1&amp;'Service PJ'!$D47&amp;'Service PJ'!$B47&amp;'Service PJ'!$A47&amp;"*",'EPA_US9RT techs'!$A$2:$I$1722,9,FALSE),"")</f>
        <v>30</v>
      </c>
      <c r="DQ49" s="2">
        <f>IFERROR(VLOOKUP($CS$1&amp;'Service PJ'!$D47&amp;'Service PJ'!$B47&amp;'Service PJ'!$A47&amp;"*",'EPA_US9RT techs'!$A$2:$I$1722,9,FALSE),"")</f>
        <v>30</v>
      </c>
      <c r="DR49" s="2">
        <f>IFERROR(VLOOKUP($CS$1&amp;'Service PJ'!$D47&amp;'Service PJ'!$B47&amp;'Service PJ'!$A47&amp;"*",'EPA_US9RT techs'!$A$2:$I$1722,9,FALSE),"")</f>
        <v>30</v>
      </c>
      <c r="DS49" s="2">
        <f>IFERROR(VLOOKUP($CS$1&amp;'Service PJ'!$D47&amp;'Service PJ'!$B47&amp;'Service PJ'!$A47&amp;"*",'EPA_US9RT techs'!$A$2:$I$1722,9,FALSE),"")</f>
        <v>30</v>
      </c>
      <c r="DT49" s="2">
        <f>IFERROR(VLOOKUP($CS$1&amp;'Service PJ'!$D47&amp;'Service PJ'!$B47&amp;'Service PJ'!$A47&amp;"*",'EPA_US9RT techs'!$A$2:$I$1722,9,FALSE),"")</f>
        <v>30</v>
      </c>
      <c r="DU49" s="2">
        <f>IFERROR(VLOOKUP($CS$1&amp;'Service PJ'!$D47&amp;'Service PJ'!$B47&amp;'Service PJ'!$A47&amp;"*",'EPA_US9RT techs'!$A$2:$I$1722,9,FALSE),"")</f>
        <v>30</v>
      </c>
      <c r="DV49" s="2">
        <f>IFERROR(VLOOKUP($CS$1&amp;'Service PJ'!$D47&amp;'Service PJ'!$B47&amp;'Service PJ'!$A47&amp;"*",'EPA_US9RT techs'!$A$2:$I$1722,9,FALSE),"")</f>
        <v>30</v>
      </c>
      <c r="DW49" s="2">
        <f>IFERROR(VLOOKUP($CS$1&amp;'Service PJ'!$D47&amp;'Service PJ'!$B47&amp;'Service PJ'!$A47&amp;"*",'EPA_US9RT techs'!$A$2:$I$1722,9,FALSE),"")</f>
        <v>30</v>
      </c>
    </row>
    <row r="50" spans="1:127" x14ac:dyDescent="0.45">
      <c r="A50" t="str">
        <f>IF(SUM(B50:R50)=0,"\I:",'Service PJ'!$D48&amp;"_"&amp;'Service PJ'!$E48&amp;"_"&amp;'Service PJ'!$C48)</f>
        <v>\I:</v>
      </c>
      <c r="B50" s="14" t="str">
        <f>IFERROR(VLOOKUP($A$1&amp;'Service PJ'!$D48&amp;'Service PJ'!$B48&amp;'Service PJ'!$A48&amp;"*",'EPA_US9RT techs'!$A$2:$I$1722,9,FALSE),"")</f>
        <v/>
      </c>
      <c r="C50" s="14" t="str">
        <f>IFERROR(VLOOKUP($A$1&amp;'Service PJ'!$D48&amp;'Service PJ'!$B48&amp;'Service PJ'!$A48&amp;"*",'EPA_US9RT techs'!$A$2:$I$1722,9,FALSE),"")</f>
        <v/>
      </c>
      <c r="D50" s="14" t="str">
        <f>IFERROR(VLOOKUP($A$1&amp;'Service PJ'!$D48&amp;'Service PJ'!$B48&amp;'Service PJ'!$A48&amp;"*",'EPA_US9RT techs'!$A$2:$I$1722,9,FALSE),"")</f>
        <v/>
      </c>
      <c r="E50" s="14" t="str">
        <f>IFERROR(VLOOKUP($A$1&amp;'Service PJ'!$D48&amp;'Service PJ'!$B48&amp;'Service PJ'!$A48&amp;"*",'EPA_US9RT techs'!$A$2:$I$1722,9,FALSE),"")</f>
        <v/>
      </c>
      <c r="F50" s="14" t="str">
        <f>IFERROR(VLOOKUP($A$1&amp;'Service PJ'!$D48&amp;'Service PJ'!$B48&amp;'Service PJ'!$A48&amp;"*",'EPA_US9RT techs'!$A$2:$I$1722,9,FALSE),"")</f>
        <v/>
      </c>
      <c r="G50" s="14" t="str">
        <f>IFERROR(VLOOKUP($A$1&amp;'Service PJ'!$D48&amp;'Service PJ'!$B48&amp;'Service PJ'!$A48&amp;"*",'EPA_US9RT techs'!$A$2:$I$1722,9,FALSE),"")</f>
        <v/>
      </c>
      <c r="H50" s="14" t="str">
        <f>IFERROR(VLOOKUP($A$1&amp;'Service PJ'!$D48&amp;'Service PJ'!$B48&amp;'Service PJ'!$A48&amp;"*",'EPA_US9RT techs'!$A$2:$I$1722,9,FALSE),"")</f>
        <v/>
      </c>
      <c r="I50" s="14" t="str">
        <f>IFERROR(VLOOKUP($A$1&amp;'Service PJ'!$D48&amp;'Service PJ'!$B48&amp;'Service PJ'!$A48&amp;"*",'EPA_US9RT techs'!$A$2:$I$1722,9,FALSE),"")</f>
        <v/>
      </c>
      <c r="J50" s="14" t="str">
        <f>IFERROR(VLOOKUP($A$1&amp;'Service PJ'!$D48&amp;'Service PJ'!$B48&amp;'Service PJ'!$A48&amp;"*",'EPA_US9RT techs'!$A$2:$I$1722,9,FALSE),"")</f>
        <v/>
      </c>
      <c r="K50" s="14" t="str">
        <f>IFERROR(VLOOKUP($A$1&amp;'Service PJ'!$D48&amp;'Service PJ'!$B48&amp;'Service PJ'!$A48&amp;"*",'EPA_US9RT techs'!$A$2:$I$1722,9,FALSE),"")</f>
        <v/>
      </c>
      <c r="L50" s="14" t="str">
        <f>IFERROR(VLOOKUP($A$1&amp;'Service PJ'!$D48&amp;'Service PJ'!$B48&amp;'Service PJ'!$A48&amp;"*",'EPA_US9RT techs'!$A$2:$I$1722,9,FALSE),"")</f>
        <v/>
      </c>
      <c r="M50" s="14" t="str">
        <f>IFERROR(VLOOKUP($A$1&amp;'Service PJ'!$D48&amp;'Service PJ'!$B48&amp;'Service PJ'!$A48&amp;"*",'EPA_US9RT techs'!$A$2:$I$1722,9,FALSE),"")</f>
        <v/>
      </c>
      <c r="N50" s="14" t="str">
        <f>IFERROR(VLOOKUP($A$1&amp;'Service PJ'!$D48&amp;'Service PJ'!$B48&amp;'Service PJ'!$A48&amp;"*",'EPA_US9RT techs'!$A$2:$I$1722,9,FALSE),"")</f>
        <v/>
      </c>
      <c r="O50" s="14" t="str">
        <f>IFERROR(VLOOKUP($A$1&amp;'Service PJ'!$D48&amp;'Service PJ'!$B48&amp;'Service PJ'!$A48&amp;"*",'EPA_US9RT techs'!$A$2:$I$1722,9,FALSE),"")</f>
        <v/>
      </c>
      <c r="P50" s="14" t="str">
        <f>IFERROR(VLOOKUP($A$1&amp;'Service PJ'!$D48&amp;'Service PJ'!$B48&amp;'Service PJ'!$A48&amp;"*",'EPA_US9RT techs'!$A$2:$I$1722,9,FALSE),"")</f>
        <v/>
      </c>
      <c r="Q50" s="14" t="str">
        <f>IFERROR(VLOOKUP($A$1&amp;'Service PJ'!$D48&amp;'Service PJ'!$B48&amp;'Service PJ'!$A48&amp;"*",'EPA_US9RT techs'!$A$2:$I$1722,9,FALSE),"")</f>
        <v/>
      </c>
      <c r="R50" s="14" t="str">
        <f>IFERROR(VLOOKUP($A$1&amp;'Service PJ'!$D48&amp;'Service PJ'!$B48&amp;'Service PJ'!$A48&amp;"*",'EPA_US9RT techs'!$A$2:$I$1722,9,FALSE),"")</f>
        <v/>
      </c>
      <c r="S50" s="14" t="str">
        <f>IFERROR(VLOOKUP($A$1&amp;'Service PJ'!$D48&amp;'Service PJ'!$B48&amp;'Service PJ'!$A48&amp;"*",'EPA_US9RT techs'!$A$2:$I$1722,9,FALSE),"")</f>
        <v/>
      </c>
      <c r="T50" s="14" t="str">
        <f>IFERROR(VLOOKUP($A$1&amp;'Service PJ'!$D48&amp;'Service PJ'!$B48&amp;'Service PJ'!$A48&amp;"*",'EPA_US9RT techs'!$A$2:$I$1722,9,FALSE),"")</f>
        <v/>
      </c>
      <c r="U50" s="14" t="str">
        <f>IFERROR(VLOOKUP($A$1&amp;'Service PJ'!$D48&amp;'Service PJ'!$B48&amp;'Service PJ'!$A48&amp;"*",'EPA_US9RT techs'!$A$2:$I$1722,9,FALSE),"")</f>
        <v/>
      </c>
      <c r="V50" s="14" t="str">
        <f>IFERROR(VLOOKUP($A$1&amp;'Service PJ'!$D48&amp;'Service PJ'!$B48&amp;'Service PJ'!$A48&amp;"*",'EPA_US9RT techs'!$A$2:$I$1722,9,FALSE),"")</f>
        <v/>
      </c>
      <c r="W50" s="14" t="str">
        <f>IFERROR(VLOOKUP($A$1&amp;'Service PJ'!$D48&amp;'Service PJ'!$B48&amp;'Service PJ'!$A48&amp;"*",'EPA_US9RT techs'!$A$2:$I$1722,9,FALSE),"")</f>
        <v/>
      </c>
      <c r="X50" s="14" t="str">
        <f>IFERROR(VLOOKUP($A$1&amp;'Service PJ'!$D48&amp;'Service PJ'!$B48&amp;'Service PJ'!$A48&amp;"*",'EPA_US9RT techs'!$A$2:$I$1722,9,FALSE),"")</f>
        <v/>
      </c>
      <c r="Y50" s="14" t="str">
        <f>IFERROR(VLOOKUP($A$1&amp;'Service PJ'!$D48&amp;'Service PJ'!$B48&amp;'Service PJ'!$A48&amp;"*",'EPA_US9RT techs'!$A$2:$I$1722,9,FALSE),"")</f>
        <v/>
      </c>
      <c r="Z50" s="14" t="str">
        <f>IFERROR(VLOOKUP($A$1&amp;'Service PJ'!$D48&amp;'Service PJ'!$B48&amp;'Service PJ'!$A48&amp;"*",'EPA_US9RT techs'!$A$2:$I$1722,9,FALSE),"")</f>
        <v/>
      </c>
      <c r="AA50" s="14" t="str">
        <f>IFERROR(VLOOKUP($A$1&amp;'Service PJ'!$D48&amp;'Service PJ'!$B48&amp;'Service PJ'!$A48&amp;"*",'EPA_US9RT techs'!$A$2:$I$1722,9,FALSE),"")</f>
        <v/>
      </c>
      <c r="AB50" s="14" t="str">
        <f>IFERROR(VLOOKUP($A$1&amp;'Service PJ'!$D48&amp;'Service PJ'!$B48&amp;'Service PJ'!$A48&amp;"*",'EPA_US9RT techs'!$A$2:$I$1722,9,FALSE),"")</f>
        <v/>
      </c>
      <c r="AC50" s="14" t="str">
        <f>IFERROR(VLOOKUP($A$1&amp;'Service PJ'!$D48&amp;'Service PJ'!$B48&amp;'Service PJ'!$A48&amp;"*",'EPA_US9RT techs'!$A$2:$I$1722,9,FALSE),"")</f>
        <v/>
      </c>
      <c r="AD50" s="14" t="str">
        <f>IFERROR(VLOOKUP($A$1&amp;'Service PJ'!$D48&amp;'Service PJ'!$B48&amp;'Service PJ'!$A48&amp;"*",'EPA_US9RT techs'!$A$2:$I$1722,9,FALSE),"")</f>
        <v/>
      </c>
      <c r="AE50" s="14" t="str">
        <f>IFERROR(VLOOKUP($A$1&amp;'Service PJ'!$D48&amp;'Service PJ'!$B48&amp;'Service PJ'!$A48&amp;"*",'EPA_US9RT techs'!$A$2:$I$1722,9,FALSE),"")</f>
        <v/>
      </c>
      <c r="AG50" t="str">
        <f>IF(SUM(AH50:AX50)=0,"\I:",'Service PJ'!$D48&amp;"_"&amp;'Service PJ'!$E48&amp;"_"&amp;'Service PJ'!$C48)</f>
        <v>\I:</v>
      </c>
      <c r="AH50" s="14" t="str">
        <f>IFERROR(VLOOKUP($AG$1&amp;'Service PJ'!$D48&amp;'Service PJ'!$B48&amp;'Service PJ'!$A48&amp;"*",'EPA_US9RT techs'!$A$2:$I$1722,9,FALSE),"")</f>
        <v/>
      </c>
      <c r="AI50" s="14" t="str">
        <f>IFERROR(VLOOKUP($AG$1&amp;'Service PJ'!$D48&amp;'Service PJ'!$B48&amp;'Service PJ'!$A48&amp;"*",'EPA_US9RT techs'!$A$2:$I$1722,9,FALSE),"")</f>
        <v/>
      </c>
      <c r="AJ50" s="14" t="str">
        <f>IFERROR(VLOOKUP($AG$1&amp;'Service PJ'!$D48&amp;'Service PJ'!$B48&amp;'Service PJ'!$A48&amp;"*",'EPA_US9RT techs'!$A$2:$I$1722,9,FALSE),"")</f>
        <v/>
      </c>
      <c r="AK50" s="14" t="str">
        <f>IFERROR(VLOOKUP($AG$1&amp;'Service PJ'!$D48&amp;'Service PJ'!$B48&amp;'Service PJ'!$A48&amp;"*",'EPA_US9RT techs'!$A$2:$I$1722,9,FALSE),"")</f>
        <v/>
      </c>
      <c r="AL50" s="14" t="str">
        <f>IFERROR(VLOOKUP($AG$1&amp;'Service PJ'!$D48&amp;'Service PJ'!$B48&amp;'Service PJ'!$A48&amp;"*",'EPA_US9RT techs'!$A$2:$I$1722,9,FALSE),"")</f>
        <v/>
      </c>
      <c r="AM50" s="14" t="str">
        <f>IFERROR(VLOOKUP($AG$1&amp;'Service PJ'!$D48&amp;'Service PJ'!$B48&amp;'Service PJ'!$A48&amp;"*",'EPA_US9RT techs'!$A$2:$I$1722,9,FALSE),"")</f>
        <v/>
      </c>
      <c r="AN50" s="14" t="str">
        <f>IFERROR(VLOOKUP($AG$1&amp;'Service PJ'!$D48&amp;'Service PJ'!$B48&amp;'Service PJ'!$A48&amp;"*",'EPA_US9RT techs'!$A$2:$I$1722,9,FALSE),"")</f>
        <v/>
      </c>
      <c r="AO50" s="14" t="str">
        <f>IFERROR(VLOOKUP($AG$1&amp;'Service PJ'!$D48&amp;'Service PJ'!$B48&amp;'Service PJ'!$A48&amp;"*",'EPA_US9RT techs'!$A$2:$I$1722,9,FALSE),"")</f>
        <v/>
      </c>
      <c r="AP50" s="14" t="str">
        <f>IFERROR(VLOOKUP($AG$1&amp;'Service PJ'!$D48&amp;'Service PJ'!$B48&amp;'Service PJ'!$A48&amp;"*",'EPA_US9RT techs'!$A$2:$I$1722,9,FALSE),"")</f>
        <v/>
      </c>
      <c r="AQ50" s="14" t="str">
        <f>IFERROR(VLOOKUP($AG$1&amp;'Service PJ'!$D48&amp;'Service PJ'!$B48&amp;'Service PJ'!$A48&amp;"*",'EPA_US9RT techs'!$A$2:$I$1722,9,FALSE),"")</f>
        <v/>
      </c>
      <c r="AR50" s="14" t="str">
        <f>IFERROR(VLOOKUP($AG$1&amp;'Service PJ'!$D48&amp;'Service PJ'!$B48&amp;'Service PJ'!$A48&amp;"*",'EPA_US9RT techs'!$A$2:$I$1722,9,FALSE),"")</f>
        <v/>
      </c>
      <c r="AS50" s="14" t="str">
        <f>IFERROR(VLOOKUP($AG$1&amp;'Service PJ'!$D48&amp;'Service PJ'!$B48&amp;'Service PJ'!$A48&amp;"*",'EPA_US9RT techs'!$A$2:$I$1722,9,FALSE),"")</f>
        <v/>
      </c>
      <c r="AT50" s="14" t="str">
        <f>IFERROR(VLOOKUP($AG$1&amp;'Service PJ'!$D48&amp;'Service PJ'!$B48&amp;'Service PJ'!$A48&amp;"*",'EPA_US9RT techs'!$A$2:$I$1722,9,FALSE),"")</f>
        <v/>
      </c>
      <c r="AU50" s="14" t="str">
        <f>IFERROR(VLOOKUP($AG$1&amp;'Service PJ'!$D48&amp;'Service PJ'!$B48&amp;'Service PJ'!$A48&amp;"*",'EPA_US9RT techs'!$A$2:$I$1722,9,FALSE),"")</f>
        <v/>
      </c>
      <c r="AV50" s="14" t="str">
        <f>IFERROR(VLOOKUP($AG$1&amp;'Service PJ'!$D48&amp;'Service PJ'!$B48&amp;'Service PJ'!$A48&amp;"*",'EPA_US9RT techs'!$A$2:$I$1722,9,FALSE),"")</f>
        <v/>
      </c>
      <c r="AW50" s="14" t="str">
        <f>IFERROR(VLOOKUP($AG$1&amp;'Service PJ'!$D48&amp;'Service PJ'!$B48&amp;'Service PJ'!$A48&amp;"*",'EPA_US9RT techs'!$A$2:$I$1722,9,FALSE),"")</f>
        <v/>
      </c>
      <c r="AX50" s="14" t="str">
        <f>IFERROR(VLOOKUP($AG$1&amp;'Service PJ'!$D48&amp;'Service PJ'!$B48&amp;'Service PJ'!$A48&amp;"*",'EPA_US9RT techs'!$A$2:$I$1722,9,FALSE),"")</f>
        <v/>
      </c>
      <c r="AY50" s="14" t="str">
        <f>IFERROR(VLOOKUP($AG$1&amp;'Service PJ'!$D48&amp;'Service PJ'!$B48&amp;'Service PJ'!$A48&amp;"*",'EPA_US9RT techs'!$A$2:$I$1722,9,FALSE),"")</f>
        <v/>
      </c>
      <c r="AZ50" s="14" t="str">
        <f>IFERROR(VLOOKUP($AG$1&amp;'Service PJ'!$D48&amp;'Service PJ'!$B48&amp;'Service PJ'!$A48&amp;"*",'EPA_US9RT techs'!$A$2:$I$1722,9,FALSE),"")</f>
        <v/>
      </c>
      <c r="BA50" s="14" t="str">
        <f>IFERROR(VLOOKUP($AG$1&amp;'Service PJ'!$D48&amp;'Service PJ'!$B48&amp;'Service PJ'!$A48&amp;"*",'EPA_US9RT techs'!$A$2:$I$1722,9,FALSE),"")</f>
        <v/>
      </c>
      <c r="BB50" s="14" t="str">
        <f>IFERROR(VLOOKUP($AG$1&amp;'Service PJ'!$D48&amp;'Service PJ'!$B48&amp;'Service PJ'!$A48&amp;"*",'EPA_US9RT techs'!$A$2:$I$1722,9,FALSE),"")</f>
        <v/>
      </c>
      <c r="BC50" s="14" t="str">
        <f>IFERROR(VLOOKUP($AG$1&amp;'Service PJ'!$D48&amp;'Service PJ'!$B48&amp;'Service PJ'!$A48&amp;"*",'EPA_US9RT techs'!$A$2:$I$1722,9,FALSE),"")</f>
        <v/>
      </c>
      <c r="BD50" s="14" t="str">
        <f>IFERROR(VLOOKUP($AG$1&amp;'Service PJ'!$D48&amp;'Service PJ'!$B48&amp;'Service PJ'!$A48&amp;"*",'EPA_US9RT techs'!$A$2:$I$1722,9,FALSE),"")</f>
        <v/>
      </c>
      <c r="BE50" s="14" t="str">
        <f>IFERROR(VLOOKUP($AG$1&amp;'Service PJ'!$D48&amp;'Service PJ'!$B48&amp;'Service PJ'!$A48&amp;"*",'EPA_US9RT techs'!$A$2:$I$1722,9,FALSE),"")</f>
        <v/>
      </c>
      <c r="BF50" s="14" t="str">
        <f>IFERROR(VLOOKUP($AG$1&amp;'Service PJ'!$D48&amp;'Service PJ'!$B48&amp;'Service PJ'!$A48&amp;"*",'EPA_US9RT techs'!$A$2:$I$1722,9,FALSE),"")</f>
        <v/>
      </c>
      <c r="BG50" s="14" t="str">
        <f>IFERROR(VLOOKUP($AG$1&amp;'Service PJ'!$D48&amp;'Service PJ'!$B48&amp;'Service PJ'!$A48&amp;"*",'EPA_US9RT techs'!$A$2:$I$1722,9,FALSE),"")</f>
        <v/>
      </c>
      <c r="BH50" s="14" t="str">
        <f>IFERROR(VLOOKUP($AG$1&amp;'Service PJ'!$D48&amp;'Service PJ'!$B48&amp;'Service PJ'!$A48&amp;"*",'EPA_US9RT techs'!$A$2:$I$1722,9,FALSE),"")</f>
        <v/>
      </c>
      <c r="BI50" s="14" t="str">
        <f>IFERROR(VLOOKUP($AG$1&amp;'Service PJ'!$D48&amp;'Service PJ'!$B48&amp;'Service PJ'!$A48&amp;"*",'EPA_US9RT techs'!$A$2:$I$1722,9,FALSE),"")</f>
        <v/>
      </c>
      <c r="BJ50" s="14" t="str">
        <f>IFERROR(VLOOKUP($AG$1&amp;'Service PJ'!$D48&amp;'Service PJ'!$B48&amp;'Service PJ'!$A48&amp;"*",'EPA_US9RT techs'!$A$2:$I$1722,9,FALSE),"")</f>
        <v/>
      </c>
      <c r="BK50" s="14" t="str">
        <f>IFERROR(VLOOKUP($AG$1&amp;'Service PJ'!$D48&amp;'Service PJ'!$B48&amp;'Service PJ'!$A48&amp;"*",'EPA_US9RT techs'!$A$2:$I$1722,9,FALSE),"")</f>
        <v/>
      </c>
      <c r="BM50" t="str">
        <f>IF(SUM(BN50:CD50)=0,"\I:",'Service PJ'!$D48&amp;"_"&amp;'Service PJ'!$E48&amp;"_"&amp;'Service PJ'!$C48)</f>
        <v>\I:</v>
      </c>
      <c r="BN50" s="14" t="str">
        <f>IFERROR(VLOOKUP($BM$1&amp;'Service PJ'!$D48&amp;'Service PJ'!$B48&amp;'Service PJ'!$A48&amp;"*",'EPA_US9RT techs'!$A$2:$I$1722,9,FALSE),"")</f>
        <v/>
      </c>
      <c r="BO50" s="14" t="str">
        <f>IFERROR(VLOOKUP($BM$1&amp;'Service PJ'!$D48&amp;'Service PJ'!$B48&amp;'Service PJ'!$A48&amp;"*",'EPA_US9RT techs'!$A$2:$I$1722,9,FALSE),"")</f>
        <v/>
      </c>
      <c r="BP50" s="14" t="str">
        <f>IFERROR(VLOOKUP($BM$1&amp;'Service PJ'!$D48&amp;'Service PJ'!$B48&amp;'Service PJ'!$A48&amp;"*",'EPA_US9RT techs'!$A$2:$I$1722,9,FALSE),"")</f>
        <v/>
      </c>
      <c r="BQ50" s="14" t="str">
        <f>IFERROR(VLOOKUP($BM$1&amp;'Service PJ'!$D48&amp;'Service PJ'!$B48&amp;'Service PJ'!$A48&amp;"*",'EPA_US9RT techs'!$A$2:$I$1722,9,FALSE),"")</f>
        <v/>
      </c>
      <c r="BR50" s="14" t="str">
        <f>IFERROR(VLOOKUP($BM$1&amp;'Service PJ'!$D48&amp;'Service PJ'!$B48&amp;'Service PJ'!$A48&amp;"*",'EPA_US9RT techs'!$A$2:$I$1722,9,FALSE),"")</f>
        <v/>
      </c>
      <c r="BS50" s="14" t="str">
        <f>IFERROR(VLOOKUP($BM$1&amp;'Service PJ'!$D48&amp;'Service PJ'!$B48&amp;'Service PJ'!$A48&amp;"*",'EPA_US9RT techs'!$A$2:$I$1722,9,FALSE),"")</f>
        <v/>
      </c>
      <c r="BT50" s="14" t="str">
        <f>IFERROR(VLOOKUP($BM$1&amp;'Service PJ'!$D48&amp;'Service PJ'!$B48&amp;'Service PJ'!$A48&amp;"*",'EPA_US9RT techs'!$A$2:$I$1722,9,FALSE),"")</f>
        <v/>
      </c>
      <c r="BU50" s="14" t="str">
        <f>IFERROR(VLOOKUP($BM$1&amp;'Service PJ'!$D48&amp;'Service PJ'!$B48&amp;'Service PJ'!$A48&amp;"*",'EPA_US9RT techs'!$A$2:$I$1722,9,FALSE),"")</f>
        <v/>
      </c>
      <c r="BV50" s="14" t="str">
        <f>IFERROR(VLOOKUP($BM$1&amp;'Service PJ'!$D48&amp;'Service PJ'!$B48&amp;'Service PJ'!$A48&amp;"*",'EPA_US9RT techs'!$A$2:$I$1722,9,FALSE),"")</f>
        <v/>
      </c>
      <c r="BW50" s="14" t="str">
        <f>IFERROR(VLOOKUP($BM$1&amp;'Service PJ'!$D48&amp;'Service PJ'!$B48&amp;'Service PJ'!$A48&amp;"*",'EPA_US9RT techs'!$A$2:$I$1722,9,FALSE),"")</f>
        <v/>
      </c>
      <c r="BX50" s="14" t="str">
        <f>IFERROR(VLOOKUP($BM$1&amp;'Service PJ'!$D48&amp;'Service PJ'!$B48&amp;'Service PJ'!$A48&amp;"*",'EPA_US9RT techs'!$A$2:$I$1722,9,FALSE),"")</f>
        <v/>
      </c>
      <c r="BY50" s="14" t="str">
        <f>IFERROR(VLOOKUP($BM$1&amp;'Service PJ'!$D48&amp;'Service PJ'!$B48&amp;'Service PJ'!$A48&amp;"*",'EPA_US9RT techs'!$A$2:$I$1722,9,FALSE),"")</f>
        <v/>
      </c>
      <c r="BZ50" s="14" t="str">
        <f>IFERROR(VLOOKUP($BM$1&amp;'Service PJ'!$D48&amp;'Service PJ'!$B48&amp;'Service PJ'!$A48&amp;"*",'EPA_US9RT techs'!$A$2:$I$1722,9,FALSE),"")</f>
        <v/>
      </c>
      <c r="CA50" s="14" t="str">
        <f>IFERROR(VLOOKUP($BM$1&amp;'Service PJ'!$D48&amp;'Service PJ'!$B48&amp;'Service PJ'!$A48&amp;"*",'EPA_US9RT techs'!$A$2:$I$1722,9,FALSE),"")</f>
        <v/>
      </c>
      <c r="CB50" s="14" t="str">
        <f>IFERROR(VLOOKUP($BM$1&amp;'Service PJ'!$D48&amp;'Service PJ'!$B48&amp;'Service PJ'!$A48&amp;"*",'EPA_US9RT techs'!$A$2:$I$1722,9,FALSE),"")</f>
        <v/>
      </c>
      <c r="CC50" s="14" t="str">
        <f>IFERROR(VLOOKUP($BM$1&amp;'Service PJ'!$D48&amp;'Service PJ'!$B48&amp;'Service PJ'!$A48&amp;"*",'EPA_US9RT techs'!$A$2:$I$1722,9,FALSE),"")</f>
        <v/>
      </c>
      <c r="CD50" s="14" t="str">
        <f>IFERROR(VLOOKUP($BM$1&amp;'Service PJ'!$D48&amp;'Service PJ'!$B48&amp;'Service PJ'!$A48&amp;"*",'EPA_US9RT techs'!$A$2:$I$1722,9,FALSE),"")</f>
        <v/>
      </c>
      <c r="CE50" s="14" t="str">
        <f>IFERROR(VLOOKUP($BM$1&amp;'Service PJ'!$D48&amp;'Service PJ'!$B48&amp;'Service PJ'!$A48&amp;"*",'EPA_US9RT techs'!$A$2:$I$1722,9,FALSE),"")</f>
        <v/>
      </c>
      <c r="CF50" s="14" t="str">
        <f>IFERROR(VLOOKUP($BM$1&amp;'Service PJ'!$D48&amp;'Service PJ'!$B48&amp;'Service PJ'!$A48&amp;"*",'EPA_US9RT techs'!$A$2:$I$1722,9,FALSE),"")</f>
        <v/>
      </c>
      <c r="CG50" s="14" t="str">
        <f>IFERROR(VLOOKUP($BM$1&amp;'Service PJ'!$D48&amp;'Service PJ'!$B48&amp;'Service PJ'!$A48&amp;"*",'EPA_US9RT techs'!$A$2:$I$1722,9,FALSE),"")</f>
        <v/>
      </c>
      <c r="CH50" s="14" t="str">
        <f>IFERROR(VLOOKUP($BM$1&amp;'Service PJ'!$D48&amp;'Service PJ'!$B48&amp;'Service PJ'!$A48&amp;"*",'EPA_US9RT techs'!$A$2:$I$1722,9,FALSE),"")</f>
        <v/>
      </c>
      <c r="CI50" s="14" t="str">
        <f>IFERROR(VLOOKUP($BM$1&amp;'Service PJ'!$D48&amp;'Service PJ'!$B48&amp;'Service PJ'!$A48&amp;"*",'EPA_US9RT techs'!$A$2:$I$1722,9,FALSE),"")</f>
        <v/>
      </c>
      <c r="CJ50" s="14" t="str">
        <f>IFERROR(VLOOKUP($BM$1&amp;'Service PJ'!$D48&amp;'Service PJ'!$B48&amp;'Service PJ'!$A48&amp;"*",'EPA_US9RT techs'!$A$2:$I$1722,9,FALSE),"")</f>
        <v/>
      </c>
      <c r="CK50" s="14" t="str">
        <f>IFERROR(VLOOKUP($BM$1&amp;'Service PJ'!$D48&amp;'Service PJ'!$B48&amp;'Service PJ'!$A48&amp;"*",'EPA_US9RT techs'!$A$2:$I$1722,9,FALSE),"")</f>
        <v/>
      </c>
      <c r="CL50" s="14" t="str">
        <f>IFERROR(VLOOKUP($BM$1&amp;'Service PJ'!$D48&amp;'Service PJ'!$B48&amp;'Service PJ'!$A48&amp;"*",'EPA_US9RT techs'!$A$2:$I$1722,9,FALSE),"")</f>
        <v/>
      </c>
      <c r="CM50" s="14" t="str">
        <f>IFERROR(VLOOKUP($BM$1&amp;'Service PJ'!$D48&amp;'Service PJ'!$B48&amp;'Service PJ'!$A48&amp;"*",'EPA_US9RT techs'!$A$2:$I$1722,9,FALSE),"")</f>
        <v/>
      </c>
      <c r="CN50" s="14" t="str">
        <f>IFERROR(VLOOKUP($BM$1&amp;'Service PJ'!$D48&amp;'Service PJ'!$B48&amp;'Service PJ'!$A48&amp;"*",'EPA_US9RT techs'!$A$2:$I$1722,9,FALSE),"")</f>
        <v/>
      </c>
      <c r="CO50" s="14" t="str">
        <f>IFERROR(VLOOKUP($BM$1&amp;'Service PJ'!$D48&amp;'Service PJ'!$B48&amp;'Service PJ'!$A48&amp;"*",'EPA_US9RT techs'!$A$2:$I$1722,9,FALSE),"")</f>
        <v/>
      </c>
      <c r="CP50" s="14" t="str">
        <f>IFERROR(VLOOKUP($BM$1&amp;'Service PJ'!$D48&amp;'Service PJ'!$B48&amp;'Service PJ'!$A48&amp;"*",'EPA_US9RT techs'!$A$2:$I$1722,9,FALSE),"")</f>
        <v/>
      </c>
      <c r="CQ50" s="14" t="str">
        <f>IFERROR(VLOOKUP($BM$1&amp;'Service PJ'!$D48&amp;'Service PJ'!$B48&amp;'Service PJ'!$A48&amp;"*",'EPA_US9RT techs'!$A$2:$I$1722,9,FALSE),"")</f>
        <v/>
      </c>
      <c r="CS50" t="str">
        <f>IF(SUM(CT50:DJ50)=0,"\I:",'Service PJ'!$D48&amp;"_"&amp;'Service PJ'!$E48&amp;"_"&amp;'Service PJ'!$C48)</f>
        <v>ILP_PRC_ELC</v>
      </c>
      <c r="CT50" s="2">
        <f>IFERROR(VLOOKUP($CS$1&amp;'Service PJ'!$D48&amp;'Service PJ'!$B48&amp;'Service PJ'!$A48&amp;"*",'EPA_US9RT techs'!$A$2:$I$1722,9,FALSE),"")</f>
        <v>50</v>
      </c>
      <c r="CU50" s="2">
        <f>IFERROR(VLOOKUP($CS$1&amp;'Service PJ'!$D48&amp;'Service PJ'!$B48&amp;'Service PJ'!$A48&amp;"*",'EPA_US9RT techs'!$A$2:$I$1722,9,FALSE),"")</f>
        <v>50</v>
      </c>
      <c r="CV50" s="2">
        <f>IFERROR(VLOOKUP($CS$1&amp;'Service PJ'!$D48&amp;'Service PJ'!$B48&amp;'Service PJ'!$A48&amp;"*",'EPA_US9RT techs'!$A$2:$I$1722,9,FALSE),"")</f>
        <v>50</v>
      </c>
      <c r="CW50" s="2">
        <f>IFERROR(VLOOKUP($CS$1&amp;'Service PJ'!$D48&amp;'Service PJ'!$B48&amp;'Service PJ'!$A48&amp;"*",'EPA_US9RT techs'!$A$2:$I$1722,9,FALSE),"")</f>
        <v>50</v>
      </c>
      <c r="CX50" s="2">
        <f>IFERROR(VLOOKUP($CS$1&amp;'Service PJ'!$D48&amp;'Service PJ'!$B48&amp;'Service PJ'!$A48&amp;"*",'EPA_US9RT techs'!$A$2:$I$1722,9,FALSE),"")</f>
        <v>50</v>
      </c>
      <c r="CY50" s="2">
        <f>IFERROR(VLOOKUP($CS$1&amp;'Service PJ'!$D48&amp;'Service PJ'!$B48&amp;'Service PJ'!$A48&amp;"*",'EPA_US9RT techs'!$A$2:$I$1722,9,FALSE),"")</f>
        <v>50</v>
      </c>
      <c r="CZ50" s="2">
        <f>IFERROR(VLOOKUP($CS$1&amp;'Service PJ'!$D48&amp;'Service PJ'!$B48&amp;'Service PJ'!$A48&amp;"*",'EPA_US9RT techs'!$A$2:$I$1722,9,FALSE),"")</f>
        <v>50</v>
      </c>
      <c r="DA50" s="2">
        <f>IFERROR(VLOOKUP($CS$1&amp;'Service PJ'!$D48&amp;'Service PJ'!$B48&amp;'Service PJ'!$A48&amp;"*",'EPA_US9RT techs'!$A$2:$I$1722,9,FALSE),"")</f>
        <v>50</v>
      </c>
      <c r="DB50" s="2">
        <f>IFERROR(VLOOKUP($CS$1&amp;'Service PJ'!$D48&amp;'Service PJ'!$B48&amp;'Service PJ'!$A48&amp;"*",'EPA_US9RT techs'!$A$2:$I$1722,9,FALSE),"")</f>
        <v>50</v>
      </c>
      <c r="DC50" s="2">
        <f>IFERROR(VLOOKUP($CS$1&amp;'Service PJ'!$D48&amp;'Service PJ'!$B48&amp;'Service PJ'!$A48&amp;"*",'EPA_US9RT techs'!$A$2:$I$1722,9,FALSE),"")</f>
        <v>50</v>
      </c>
      <c r="DD50" s="2">
        <f>IFERROR(VLOOKUP($CS$1&amp;'Service PJ'!$D48&amp;'Service PJ'!$B48&amp;'Service PJ'!$A48&amp;"*",'EPA_US9RT techs'!$A$2:$I$1722,9,FALSE),"")</f>
        <v>50</v>
      </c>
      <c r="DE50" s="2">
        <f>IFERROR(VLOOKUP($CS$1&amp;'Service PJ'!$D48&amp;'Service PJ'!$B48&amp;'Service PJ'!$A48&amp;"*",'EPA_US9RT techs'!$A$2:$I$1722,9,FALSE),"")</f>
        <v>50</v>
      </c>
      <c r="DF50" s="2">
        <f>IFERROR(VLOOKUP($CS$1&amp;'Service PJ'!$D48&amp;'Service PJ'!$B48&amp;'Service PJ'!$A48&amp;"*",'EPA_US9RT techs'!$A$2:$I$1722,9,FALSE),"")</f>
        <v>50</v>
      </c>
      <c r="DG50" s="2">
        <f>IFERROR(VLOOKUP($CS$1&amp;'Service PJ'!$D48&amp;'Service PJ'!$B48&amp;'Service PJ'!$A48&amp;"*",'EPA_US9RT techs'!$A$2:$I$1722,9,FALSE),"")</f>
        <v>50</v>
      </c>
      <c r="DH50" s="2">
        <f>IFERROR(VLOOKUP($CS$1&amp;'Service PJ'!$D48&amp;'Service PJ'!$B48&amp;'Service PJ'!$A48&amp;"*",'EPA_US9RT techs'!$A$2:$I$1722,9,FALSE),"")</f>
        <v>50</v>
      </c>
      <c r="DI50" s="2">
        <f>IFERROR(VLOOKUP($CS$1&amp;'Service PJ'!$D48&amp;'Service PJ'!$B48&amp;'Service PJ'!$A48&amp;"*",'EPA_US9RT techs'!$A$2:$I$1722,9,FALSE),"")</f>
        <v>50</v>
      </c>
      <c r="DJ50" s="2">
        <f>IFERROR(VLOOKUP($CS$1&amp;'Service PJ'!$D48&amp;'Service PJ'!$B48&amp;'Service PJ'!$A48&amp;"*",'EPA_US9RT techs'!$A$2:$I$1722,9,FALSE),"")</f>
        <v>50</v>
      </c>
      <c r="DK50" s="2">
        <f>IFERROR(VLOOKUP($CS$1&amp;'Service PJ'!$D48&amp;'Service PJ'!$B48&amp;'Service PJ'!$A48&amp;"*",'EPA_US9RT techs'!$A$2:$I$1722,9,FALSE),"")</f>
        <v>50</v>
      </c>
      <c r="DL50" s="2">
        <f>IFERROR(VLOOKUP($CS$1&amp;'Service PJ'!$D48&amp;'Service PJ'!$B48&amp;'Service PJ'!$A48&amp;"*",'EPA_US9RT techs'!$A$2:$I$1722,9,FALSE),"")</f>
        <v>50</v>
      </c>
      <c r="DM50" s="2">
        <f>IFERROR(VLOOKUP($CS$1&amp;'Service PJ'!$D48&amp;'Service PJ'!$B48&amp;'Service PJ'!$A48&amp;"*",'EPA_US9RT techs'!$A$2:$I$1722,9,FALSE),"")</f>
        <v>50</v>
      </c>
      <c r="DN50" s="2">
        <f>IFERROR(VLOOKUP($CS$1&amp;'Service PJ'!$D48&amp;'Service PJ'!$B48&amp;'Service PJ'!$A48&amp;"*",'EPA_US9RT techs'!$A$2:$I$1722,9,FALSE),"")</f>
        <v>50</v>
      </c>
      <c r="DO50" s="2">
        <f>IFERROR(VLOOKUP($CS$1&amp;'Service PJ'!$D48&amp;'Service PJ'!$B48&amp;'Service PJ'!$A48&amp;"*",'EPA_US9RT techs'!$A$2:$I$1722,9,FALSE),"")</f>
        <v>50</v>
      </c>
      <c r="DP50" s="2">
        <f>IFERROR(VLOOKUP($CS$1&amp;'Service PJ'!$D48&amp;'Service PJ'!$B48&amp;'Service PJ'!$A48&amp;"*",'EPA_US9RT techs'!$A$2:$I$1722,9,FALSE),"")</f>
        <v>50</v>
      </c>
      <c r="DQ50" s="2">
        <f>IFERROR(VLOOKUP($CS$1&amp;'Service PJ'!$D48&amp;'Service PJ'!$B48&amp;'Service PJ'!$A48&amp;"*",'EPA_US9RT techs'!$A$2:$I$1722,9,FALSE),"")</f>
        <v>50</v>
      </c>
      <c r="DR50" s="2">
        <f>IFERROR(VLOOKUP($CS$1&amp;'Service PJ'!$D48&amp;'Service PJ'!$B48&amp;'Service PJ'!$A48&amp;"*",'EPA_US9RT techs'!$A$2:$I$1722,9,FALSE),"")</f>
        <v>50</v>
      </c>
      <c r="DS50" s="2">
        <f>IFERROR(VLOOKUP($CS$1&amp;'Service PJ'!$D48&amp;'Service PJ'!$B48&amp;'Service PJ'!$A48&amp;"*",'EPA_US9RT techs'!$A$2:$I$1722,9,FALSE),"")</f>
        <v>50</v>
      </c>
      <c r="DT50" s="2">
        <f>IFERROR(VLOOKUP($CS$1&amp;'Service PJ'!$D48&amp;'Service PJ'!$B48&amp;'Service PJ'!$A48&amp;"*",'EPA_US9RT techs'!$A$2:$I$1722,9,FALSE),"")</f>
        <v>50</v>
      </c>
      <c r="DU50" s="2">
        <f>IFERROR(VLOOKUP($CS$1&amp;'Service PJ'!$D48&amp;'Service PJ'!$B48&amp;'Service PJ'!$A48&amp;"*",'EPA_US9RT techs'!$A$2:$I$1722,9,FALSE),"")</f>
        <v>50</v>
      </c>
      <c r="DV50" s="2">
        <f>IFERROR(VLOOKUP($CS$1&amp;'Service PJ'!$D48&amp;'Service PJ'!$B48&amp;'Service PJ'!$A48&amp;"*",'EPA_US9RT techs'!$A$2:$I$1722,9,FALSE),"")</f>
        <v>50</v>
      </c>
      <c r="DW50" s="2">
        <f>IFERROR(VLOOKUP($CS$1&amp;'Service PJ'!$D48&amp;'Service PJ'!$B48&amp;'Service PJ'!$A48&amp;"*",'EPA_US9RT techs'!$A$2:$I$1722,9,FALSE),"")</f>
        <v>50</v>
      </c>
    </row>
    <row r="51" spans="1:127" x14ac:dyDescent="0.45">
      <c r="A51" t="str">
        <f>IF(SUM(B51:R51)=0,"\I:",'Service PJ'!$D49&amp;"_"&amp;'Service PJ'!$E49&amp;"_"&amp;'Service PJ'!$C49)</f>
        <v>ILP_MDR_ELC</v>
      </c>
      <c r="B51" s="14">
        <f>IFERROR(VLOOKUP($A$1&amp;'Service PJ'!$D49&amp;'Service PJ'!$B49&amp;'Service PJ'!$A49&amp;"*",'EPA_US9RT techs'!$A$2:$I$1722,9,FALSE),"")</f>
        <v>2.2387116158999998</v>
      </c>
      <c r="C51" s="14">
        <f>IFERROR(VLOOKUP($A$1&amp;'Service PJ'!$D49&amp;'Service PJ'!$B49&amp;'Service PJ'!$A49&amp;"*",'EPA_US9RT techs'!$A$2:$I$1722,9,FALSE),"")</f>
        <v>2.2387116158999998</v>
      </c>
      <c r="D51" s="14">
        <f>IFERROR(VLOOKUP($A$1&amp;'Service PJ'!$D49&amp;'Service PJ'!$B49&amp;'Service PJ'!$A49&amp;"*",'EPA_US9RT techs'!$A$2:$I$1722,9,FALSE),"")</f>
        <v>2.2387116158999998</v>
      </c>
      <c r="E51" s="14">
        <f>IFERROR(VLOOKUP($A$1&amp;'Service PJ'!$D49&amp;'Service PJ'!$B49&amp;'Service PJ'!$A49&amp;"*",'EPA_US9RT techs'!$A$2:$I$1722,9,FALSE),"")</f>
        <v>2.2387116158999998</v>
      </c>
      <c r="F51" s="14">
        <f>IFERROR(VLOOKUP($A$1&amp;'Service PJ'!$D49&amp;'Service PJ'!$B49&amp;'Service PJ'!$A49&amp;"*",'EPA_US9RT techs'!$A$2:$I$1722,9,FALSE),"")</f>
        <v>2.2387116158999998</v>
      </c>
      <c r="G51" s="14">
        <f>IFERROR(VLOOKUP($A$1&amp;'Service PJ'!$D49&amp;'Service PJ'!$B49&amp;'Service PJ'!$A49&amp;"*",'EPA_US9RT techs'!$A$2:$I$1722,9,FALSE),"")</f>
        <v>2.2387116158999998</v>
      </c>
      <c r="H51" s="14">
        <f>IFERROR(VLOOKUP($A$1&amp;'Service PJ'!$D49&amp;'Service PJ'!$B49&amp;'Service PJ'!$A49&amp;"*",'EPA_US9RT techs'!$A$2:$I$1722,9,FALSE),"")</f>
        <v>2.2387116158999998</v>
      </c>
      <c r="I51" s="14">
        <f>IFERROR(VLOOKUP($A$1&amp;'Service PJ'!$D49&amp;'Service PJ'!$B49&amp;'Service PJ'!$A49&amp;"*",'EPA_US9RT techs'!$A$2:$I$1722,9,FALSE),"")</f>
        <v>2.2387116158999998</v>
      </c>
      <c r="J51" s="14">
        <f>IFERROR(VLOOKUP($A$1&amp;'Service PJ'!$D49&amp;'Service PJ'!$B49&amp;'Service PJ'!$A49&amp;"*",'EPA_US9RT techs'!$A$2:$I$1722,9,FALSE),"")</f>
        <v>2.2387116158999998</v>
      </c>
      <c r="K51" s="14">
        <f>IFERROR(VLOOKUP($A$1&amp;'Service PJ'!$D49&amp;'Service PJ'!$B49&amp;'Service PJ'!$A49&amp;"*",'EPA_US9RT techs'!$A$2:$I$1722,9,FALSE),"")</f>
        <v>2.2387116158999998</v>
      </c>
      <c r="L51" s="14">
        <f>IFERROR(VLOOKUP($A$1&amp;'Service PJ'!$D49&amp;'Service PJ'!$B49&amp;'Service PJ'!$A49&amp;"*",'EPA_US9RT techs'!$A$2:$I$1722,9,FALSE),"")</f>
        <v>2.2387116158999998</v>
      </c>
      <c r="M51" s="14">
        <f>IFERROR(VLOOKUP($A$1&amp;'Service PJ'!$D49&amp;'Service PJ'!$B49&amp;'Service PJ'!$A49&amp;"*",'EPA_US9RT techs'!$A$2:$I$1722,9,FALSE),"")</f>
        <v>2.2387116158999998</v>
      </c>
      <c r="N51" s="14">
        <f>IFERROR(VLOOKUP($A$1&amp;'Service PJ'!$D49&amp;'Service PJ'!$B49&amp;'Service PJ'!$A49&amp;"*",'EPA_US9RT techs'!$A$2:$I$1722,9,FALSE),"")</f>
        <v>2.2387116158999998</v>
      </c>
      <c r="O51" s="14">
        <f>IFERROR(VLOOKUP($A$1&amp;'Service PJ'!$D49&amp;'Service PJ'!$B49&amp;'Service PJ'!$A49&amp;"*",'EPA_US9RT techs'!$A$2:$I$1722,9,FALSE),"")</f>
        <v>2.2387116158999998</v>
      </c>
      <c r="P51" s="14">
        <f>IFERROR(VLOOKUP($A$1&amp;'Service PJ'!$D49&amp;'Service PJ'!$B49&amp;'Service PJ'!$A49&amp;"*",'EPA_US9RT techs'!$A$2:$I$1722,9,FALSE),"")</f>
        <v>2.2387116158999998</v>
      </c>
      <c r="Q51" s="14">
        <f>IFERROR(VLOOKUP($A$1&amp;'Service PJ'!$D49&amp;'Service PJ'!$B49&amp;'Service PJ'!$A49&amp;"*",'EPA_US9RT techs'!$A$2:$I$1722,9,FALSE),"")</f>
        <v>2.2387116158999998</v>
      </c>
      <c r="R51" s="14">
        <f>IFERROR(VLOOKUP($A$1&amp;'Service PJ'!$D49&amp;'Service PJ'!$B49&amp;'Service PJ'!$A49&amp;"*",'EPA_US9RT techs'!$A$2:$I$1722,9,FALSE),"")</f>
        <v>2.2387116158999998</v>
      </c>
      <c r="S51" s="14">
        <f>IFERROR(VLOOKUP($A$1&amp;'Service PJ'!$D49&amp;'Service PJ'!$B49&amp;'Service PJ'!$A49&amp;"*",'EPA_US9RT techs'!$A$2:$I$1722,9,FALSE),"")</f>
        <v>2.2387116158999998</v>
      </c>
      <c r="T51" s="14">
        <f>IFERROR(VLOOKUP($A$1&amp;'Service PJ'!$D49&amp;'Service PJ'!$B49&amp;'Service PJ'!$A49&amp;"*",'EPA_US9RT techs'!$A$2:$I$1722,9,FALSE),"")</f>
        <v>2.2387116158999998</v>
      </c>
      <c r="U51" s="14">
        <f>IFERROR(VLOOKUP($A$1&amp;'Service PJ'!$D49&amp;'Service PJ'!$B49&amp;'Service PJ'!$A49&amp;"*",'EPA_US9RT techs'!$A$2:$I$1722,9,FALSE),"")</f>
        <v>2.2387116158999998</v>
      </c>
      <c r="V51" s="14">
        <f>IFERROR(VLOOKUP($A$1&amp;'Service PJ'!$D49&amp;'Service PJ'!$B49&amp;'Service PJ'!$A49&amp;"*",'EPA_US9RT techs'!$A$2:$I$1722,9,FALSE),"")</f>
        <v>2.2387116158999998</v>
      </c>
      <c r="W51" s="14">
        <f>IFERROR(VLOOKUP($A$1&amp;'Service PJ'!$D49&amp;'Service PJ'!$B49&amp;'Service PJ'!$A49&amp;"*",'EPA_US9RT techs'!$A$2:$I$1722,9,FALSE),"")</f>
        <v>2.2387116158999998</v>
      </c>
      <c r="X51" s="14">
        <f>IFERROR(VLOOKUP($A$1&amp;'Service PJ'!$D49&amp;'Service PJ'!$B49&amp;'Service PJ'!$A49&amp;"*",'EPA_US9RT techs'!$A$2:$I$1722,9,FALSE),"")</f>
        <v>2.2387116158999998</v>
      </c>
      <c r="Y51" s="14">
        <f>IFERROR(VLOOKUP($A$1&amp;'Service PJ'!$D49&amp;'Service PJ'!$B49&amp;'Service PJ'!$A49&amp;"*",'EPA_US9RT techs'!$A$2:$I$1722,9,FALSE),"")</f>
        <v>2.2387116158999998</v>
      </c>
      <c r="Z51" s="14">
        <f>IFERROR(VLOOKUP($A$1&amp;'Service PJ'!$D49&amp;'Service PJ'!$B49&amp;'Service PJ'!$A49&amp;"*",'EPA_US9RT techs'!$A$2:$I$1722,9,FALSE),"")</f>
        <v>2.2387116158999998</v>
      </c>
      <c r="AA51" s="14">
        <f>IFERROR(VLOOKUP($A$1&amp;'Service PJ'!$D49&amp;'Service PJ'!$B49&amp;'Service PJ'!$A49&amp;"*",'EPA_US9RT techs'!$A$2:$I$1722,9,FALSE),"")</f>
        <v>2.2387116158999998</v>
      </c>
      <c r="AB51" s="14">
        <f>IFERROR(VLOOKUP($A$1&amp;'Service PJ'!$D49&amp;'Service PJ'!$B49&amp;'Service PJ'!$A49&amp;"*",'EPA_US9RT techs'!$A$2:$I$1722,9,FALSE),"")</f>
        <v>2.2387116158999998</v>
      </c>
      <c r="AC51" s="14">
        <f>IFERROR(VLOOKUP($A$1&amp;'Service PJ'!$D49&amp;'Service PJ'!$B49&amp;'Service PJ'!$A49&amp;"*",'EPA_US9RT techs'!$A$2:$I$1722,9,FALSE),"")</f>
        <v>2.2387116158999998</v>
      </c>
      <c r="AD51" s="14">
        <f>IFERROR(VLOOKUP($A$1&amp;'Service PJ'!$D49&amp;'Service PJ'!$B49&amp;'Service PJ'!$A49&amp;"*",'EPA_US9RT techs'!$A$2:$I$1722,9,FALSE),"")</f>
        <v>2.2387116158999998</v>
      </c>
      <c r="AE51" s="14">
        <f>IFERROR(VLOOKUP($A$1&amp;'Service PJ'!$D49&amp;'Service PJ'!$B49&amp;'Service PJ'!$A49&amp;"*",'EPA_US9RT techs'!$A$2:$I$1722,9,FALSE),"")</f>
        <v>2.2387116158999998</v>
      </c>
      <c r="AG51" t="str">
        <f>IF(SUM(AH51:AX51)=0,"\I:",'Service PJ'!$D49&amp;"_"&amp;'Service PJ'!$E49&amp;"_"&amp;'Service PJ'!$C49)</f>
        <v>ILP_MDR_ELC</v>
      </c>
      <c r="AH51" s="14">
        <f>IFERROR(VLOOKUP($AG$1&amp;'Service PJ'!$D49&amp;'Service PJ'!$B49&amp;'Service PJ'!$A49&amp;"*",'EPA_US9RT techs'!$A$2:$I$1722,9,FALSE),"")</f>
        <v>0.22387116160000001</v>
      </c>
      <c r="AI51" s="14">
        <f>IFERROR(VLOOKUP($AG$1&amp;'Service PJ'!$D49&amp;'Service PJ'!$B49&amp;'Service PJ'!$A49&amp;"*",'EPA_US9RT techs'!$A$2:$I$1722,9,FALSE),"")</f>
        <v>0.22387116160000001</v>
      </c>
      <c r="AJ51" s="14">
        <f>IFERROR(VLOOKUP($AG$1&amp;'Service PJ'!$D49&amp;'Service PJ'!$B49&amp;'Service PJ'!$A49&amp;"*",'EPA_US9RT techs'!$A$2:$I$1722,9,FALSE),"")</f>
        <v>0.22387116160000001</v>
      </c>
      <c r="AK51" s="14">
        <f>IFERROR(VLOOKUP($AG$1&amp;'Service PJ'!$D49&amp;'Service PJ'!$B49&amp;'Service PJ'!$A49&amp;"*",'EPA_US9RT techs'!$A$2:$I$1722,9,FALSE),"")</f>
        <v>0.22387116160000001</v>
      </c>
      <c r="AL51" s="14">
        <f>IFERROR(VLOOKUP($AG$1&amp;'Service PJ'!$D49&amp;'Service PJ'!$B49&amp;'Service PJ'!$A49&amp;"*",'EPA_US9RT techs'!$A$2:$I$1722,9,FALSE),"")</f>
        <v>0.22387116160000001</v>
      </c>
      <c r="AM51" s="14">
        <f>IFERROR(VLOOKUP($AG$1&amp;'Service PJ'!$D49&amp;'Service PJ'!$B49&amp;'Service PJ'!$A49&amp;"*",'EPA_US9RT techs'!$A$2:$I$1722,9,FALSE),"")</f>
        <v>0.22387116160000001</v>
      </c>
      <c r="AN51" s="14">
        <f>IFERROR(VLOOKUP($AG$1&amp;'Service PJ'!$D49&amp;'Service PJ'!$B49&amp;'Service PJ'!$A49&amp;"*",'EPA_US9RT techs'!$A$2:$I$1722,9,FALSE),"")</f>
        <v>0.22387116160000001</v>
      </c>
      <c r="AO51" s="14">
        <f>IFERROR(VLOOKUP($AG$1&amp;'Service PJ'!$D49&amp;'Service PJ'!$B49&amp;'Service PJ'!$A49&amp;"*",'EPA_US9RT techs'!$A$2:$I$1722,9,FALSE),"")</f>
        <v>0.22387116160000001</v>
      </c>
      <c r="AP51" s="14">
        <f>IFERROR(VLOOKUP($AG$1&amp;'Service PJ'!$D49&amp;'Service PJ'!$B49&amp;'Service PJ'!$A49&amp;"*",'EPA_US9RT techs'!$A$2:$I$1722,9,FALSE),"")</f>
        <v>0.22387116160000001</v>
      </c>
      <c r="AQ51" s="14">
        <f>IFERROR(VLOOKUP($AG$1&amp;'Service PJ'!$D49&amp;'Service PJ'!$B49&amp;'Service PJ'!$A49&amp;"*",'EPA_US9RT techs'!$A$2:$I$1722,9,FALSE),"")</f>
        <v>0.22387116160000001</v>
      </c>
      <c r="AR51" s="14">
        <f>IFERROR(VLOOKUP($AG$1&amp;'Service PJ'!$D49&amp;'Service PJ'!$B49&amp;'Service PJ'!$A49&amp;"*",'EPA_US9RT techs'!$A$2:$I$1722,9,FALSE),"")</f>
        <v>0.22387116160000001</v>
      </c>
      <c r="AS51" s="14">
        <f>IFERROR(VLOOKUP($AG$1&amp;'Service PJ'!$D49&amp;'Service PJ'!$B49&amp;'Service PJ'!$A49&amp;"*",'EPA_US9RT techs'!$A$2:$I$1722,9,FALSE),"")</f>
        <v>0.22387116160000001</v>
      </c>
      <c r="AT51" s="14">
        <f>IFERROR(VLOOKUP($AG$1&amp;'Service PJ'!$D49&amp;'Service PJ'!$B49&amp;'Service PJ'!$A49&amp;"*",'EPA_US9RT techs'!$A$2:$I$1722,9,FALSE),"")</f>
        <v>0.22387116160000001</v>
      </c>
      <c r="AU51" s="14">
        <f>IFERROR(VLOOKUP($AG$1&amp;'Service PJ'!$D49&amp;'Service PJ'!$B49&amp;'Service PJ'!$A49&amp;"*",'EPA_US9RT techs'!$A$2:$I$1722,9,FALSE),"")</f>
        <v>0.22387116160000001</v>
      </c>
      <c r="AV51" s="14">
        <f>IFERROR(VLOOKUP($AG$1&amp;'Service PJ'!$D49&amp;'Service PJ'!$B49&amp;'Service PJ'!$A49&amp;"*",'EPA_US9RT techs'!$A$2:$I$1722,9,FALSE),"")</f>
        <v>0.22387116160000001</v>
      </c>
      <c r="AW51" s="14">
        <f>IFERROR(VLOOKUP($AG$1&amp;'Service PJ'!$D49&amp;'Service PJ'!$B49&amp;'Service PJ'!$A49&amp;"*",'EPA_US9RT techs'!$A$2:$I$1722,9,FALSE),"")</f>
        <v>0.22387116160000001</v>
      </c>
      <c r="AX51" s="14">
        <f>IFERROR(VLOOKUP($AG$1&amp;'Service PJ'!$D49&amp;'Service PJ'!$B49&amp;'Service PJ'!$A49&amp;"*",'EPA_US9RT techs'!$A$2:$I$1722,9,FALSE),"")</f>
        <v>0.22387116160000001</v>
      </c>
      <c r="AY51" s="14">
        <f>IFERROR(VLOOKUP($AG$1&amp;'Service PJ'!$D49&amp;'Service PJ'!$B49&amp;'Service PJ'!$A49&amp;"*",'EPA_US9RT techs'!$A$2:$I$1722,9,FALSE),"")</f>
        <v>0.22387116160000001</v>
      </c>
      <c r="AZ51" s="14">
        <f>IFERROR(VLOOKUP($AG$1&amp;'Service PJ'!$D49&amp;'Service PJ'!$B49&amp;'Service PJ'!$A49&amp;"*",'EPA_US9RT techs'!$A$2:$I$1722,9,FALSE),"")</f>
        <v>0.22387116160000001</v>
      </c>
      <c r="BA51" s="14">
        <f>IFERROR(VLOOKUP($AG$1&amp;'Service PJ'!$D49&amp;'Service PJ'!$B49&amp;'Service PJ'!$A49&amp;"*",'EPA_US9RT techs'!$A$2:$I$1722,9,FALSE),"")</f>
        <v>0.22387116160000001</v>
      </c>
      <c r="BB51" s="14">
        <f>IFERROR(VLOOKUP($AG$1&amp;'Service PJ'!$D49&amp;'Service PJ'!$B49&amp;'Service PJ'!$A49&amp;"*",'EPA_US9RT techs'!$A$2:$I$1722,9,FALSE),"")</f>
        <v>0.22387116160000001</v>
      </c>
      <c r="BC51" s="14">
        <f>IFERROR(VLOOKUP($AG$1&amp;'Service PJ'!$D49&amp;'Service PJ'!$B49&amp;'Service PJ'!$A49&amp;"*",'EPA_US9RT techs'!$A$2:$I$1722,9,FALSE),"")</f>
        <v>0.22387116160000001</v>
      </c>
      <c r="BD51" s="14">
        <f>IFERROR(VLOOKUP($AG$1&amp;'Service PJ'!$D49&amp;'Service PJ'!$B49&amp;'Service PJ'!$A49&amp;"*",'EPA_US9RT techs'!$A$2:$I$1722,9,FALSE),"")</f>
        <v>0.22387116160000001</v>
      </c>
      <c r="BE51" s="14">
        <f>IFERROR(VLOOKUP($AG$1&amp;'Service PJ'!$D49&amp;'Service PJ'!$B49&amp;'Service PJ'!$A49&amp;"*",'EPA_US9RT techs'!$A$2:$I$1722,9,FALSE),"")</f>
        <v>0.22387116160000001</v>
      </c>
      <c r="BF51" s="14">
        <f>IFERROR(VLOOKUP($AG$1&amp;'Service PJ'!$D49&amp;'Service PJ'!$B49&amp;'Service PJ'!$A49&amp;"*",'EPA_US9RT techs'!$A$2:$I$1722,9,FALSE),"")</f>
        <v>0.22387116160000001</v>
      </c>
      <c r="BG51" s="14">
        <f>IFERROR(VLOOKUP($AG$1&amp;'Service PJ'!$D49&amp;'Service PJ'!$B49&amp;'Service PJ'!$A49&amp;"*",'EPA_US9RT techs'!$A$2:$I$1722,9,FALSE),"")</f>
        <v>0.22387116160000001</v>
      </c>
      <c r="BH51" s="14">
        <f>IFERROR(VLOOKUP($AG$1&amp;'Service PJ'!$D49&amp;'Service PJ'!$B49&amp;'Service PJ'!$A49&amp;"*",'EPA_US9RT techs'!$A$2:$I$1722,9,FALSE),"")</f>
        <v>0.22387116160000001</v>
      </c>
      <c r="BI51" s="14">
        <f>IFERROR(VLOOKUP($AG$1&amp;'Service PJ'!$D49&amp;'Service PJ'!$B49&amp;'Service PJ'!$A49&amp;"*",'EPA_US9RT techs'!$A$2:$I$1722,9,FALSE),"")</f>
        <v>0.22387116160000001</v>
      </c>
      <c r="BJ51" s="14">
        <f>IFERROR(VLOOKUP($AG$1&amp;'Service PJ'!$D49&amp;'Service PJ'!$B49&amp;'Service PJ'!$A49&amp;"*",'EPA_US9RT techs'!$A$2:$I$1722,9,FALSE),"")</f>
        <v>0.22387116160000001</v>
      </c>
      <c r="BK51" s="14">
        <f>IFERROR(VLOOKUP($AG$1&amp;'Service PJ'!$D49&amp;'Service PJ'!$B49&amp;'Service PJ'!$A49&amp;"*",'EPA_US9RT techs'!$A$2:$I$1722,9,FALSE),"")</f>
        <v>0.22387116160000001</v>
      </c>
      <c r="BM51" t="str">
        <f>IF(SUM(BN51:CD51)=0,"\I:",'Service PJ'!$D49&amp;"_"&amp;'Service PJ'!$E49&amp;"_"&amp;'Service PJ'!$C49)</f>
        <v>\I:</v>
      </c>
      <c r="BN51" s="14" t="str">
        <f>IFERROR(VLOOKUP($BM$1&amp;'Service PJ'!$D49&amp;'Service PJ'!$B49&amp;'Service PJ'!$A49&amp;"*",'EPA_US9RT techs'!$A$2:$I$1722,9,FALSE),"")</f>
        <v/>
      </c>
      <c r="BO51" s="14" t="str">
        <f>IFERROR(VLOOKUP($BM$1&amp;'Service PJ'!$D49&amp;'Service PJ'!$B49&amp;'Service PJ'!$A49&amp;"*",'EPA_US9RT techs'!$A$2:$I$1722,9,FALSE),"")</f>
        <v/>
      </c>
      <c r="BP51" s="14" t="str">
        <f>IFERROR(VLOOKUP($BM$1&amp;'Service PJ'!$D49&amp;'Service PJ'!$B49&amp;'Service PJ'!$A49&amp;"*",'EPA_US9RT techs'!$A$2:$I$1722,9,FALSE),"")</f>
        <v/>
      </c>
      <c r="BQ51" s="14" t="str">
        <f>IFERROR(VLOOKUP($BM$1&amp;'Service PJ'!$D49&amp;'Service PJ'!$B49&amp;'Service PJ'!$A49&amp;"*",'EPA_US9RT techs'!$A$2:$I$1722,9,FALSE),"")</f>
        <v/>
      </c>
      <c r="BR51" s="14" t="str">
        <f>IFERROR(VLOOKUP($BM$1&amp;'Service PJ'!$D49&amp;'Service PJ'!$B49&amp;'Service PJ'!$A49&amp;"*",'EPA_US9RT techs'!$A$2:$I$1722,9,FALSE),"")</f>
        <v/>
      </c>
      <c r="BS51" s="14" t="str">
        <f>IFERROR(VLOOKUP($BM$1&amp;'Service PJ'!$D49&amp;'Service PJ'!$B49&amp;'Service PJ'!$A49&amp;"*",'EPA_US9RT techs'!$A$2:$I$1722,9,FALSE),"")</f>
        <v/>
      </c>
      <c r="BT51" s="14" t="str">
        <f>IFERROR(VLOOKUP($BM$1&amp;'Service PJ'!$D49&amp;'Service PJ'!$B49&amp;'Service PJ'!$A49&amp;"*",'EPA_US9RT techs'!$A$2:$I$1722,9,FALSE),"")</f>
        <v/>
      </c>
      <c r="BU51" s="14" t="str">
        <f>IFERROR(VLOOKUP($BM$1&amp;'Service PJ'!$D49&amp;'Service PJ'!$B49&amp;'Service PJ'!$A49&amp;"*",'EPA_US9RT techs'!$A$2:$I$1722,9,FALSE),"")</f>
        <v/>
      </c>
      <c r="BV51" s="14" t="str">
        <f>IFERROR(VLOOKUP($BM$1&amp;'Service PJ'!$D49&amp;'Service PJ'!$B49&amp;'Service PJ'!$A49&amp;"*",'EPA_US9RT techs'!$A$2:$I$1722,9,FALSE),"")</f>
        <v/>
      </c>
      <c r="BW51" s="14" t="str">
        <f>IFERROR(VLOOKUP($BM$1&amp;'Service PJ'!$D49&amp;'Service PJ'!$B49&amp;'Service PJ'!$A49&amp;"*",'EPA_US9RT techs'!$A$2:$I$1722,9,FALSE),"")</f>
        <v/>
      </c>
      <c r="BX51" s="14" t="str">
        <f>IFERROR(VLOOKUP($BM$1&amp;'Service PJ'!$D49&amp;'Service PJ'!$B49&amp;'Service PJ'!$A49&amp;"*",'EPA_US9RT techs'!$A$2:$I$1722,9,FALSE),"")</f>
        <v/>
      </c>
      <c r="BY51" s="14" t="str">
        <f>IFERROR(VLOOKUP($BM$1&amp;'Service PJ'!$D49&amp;'Service PJ'!$B49&amp;'Service PJ'!$A49&amp;"*",'EPA_US9RT techs'!$A$2:$I$1722,9,FALSE),"")</f>
        <v/>
      </c>
      <c r="BZ51" s="14" t="str">
        <f>IFERROR(VLOOKUP($BM$1&amp;'Service PJ'!$D49&amp;'Service PJ'!$B49&amp;'Service PJ'!$A49&amp;"*",'EPA_US9RT techs'!$A$2:$I$1722,9,FALSE),"")</f>
        <v/>
      </c>
      <c r="CA51" s="14" t="str">
        <f>IFERROR(VLOOKUP($BM$1&amp;'Service PJ'!$D49&amp;'Service PJ'!$B49&amp;'Service PJ'!$A49&amp;"*",'EPA_US9RT techs'!$A$2:$I$1722,9,FALSE),"")</f>
        <v/>
      </c>
      <c r="CB51" s="14" t="str">
        <f>IFERROR(VLOOKUP($BM$1&amp;'Service PJ'!$D49&amp;'Service PJ'!$B49&amp;'Service PJ'!$A49&amp;"*",'EPA_US9RT techs'!$A$2:$I$1722,9,FALSE),"")</f>
        <v/>
      </c>
      <c r="CC51" s="14" t="str">
        <f>IFERROR(VLOOKUP($BM$1&amp;'Service PJ'!$D49&amp;'Service PJ'!$B49&amp;'Service PJ'!$A49&amp;"*",'EPA_US9RT techs'!$A$2:$I$1722,9,FALSE),"")</f>
        <v/>
      </c>
      <c r="CD51" s="14" t="str">
        <f>IFERROR(VLOOKUP($BM$1&amp;'Service PJ'!$D49&amp;'Service PJ'!$B49&amp;'Service PJ'!$A49&amp;"*",'EPA_US9RT techs'!$A$2:$I$1722,9,FALSE),"")</f>
        <v/>
      </c>
      <c r="CE51" s="14" t="str">
        <f>IFERROR(VLOOKUP($BM$1&amp;'Service PJ'!$D49&amp;'Service PJ'!$B49&amp;'Service PJ'!$A49&amp;"*",'EPA_US9RT techs'!$A$2:$I$1722,9,FALSE),"")</f>
        <v/>
      </c>
      <c r="CF51" s="14" t="str">
        <f>IFERROR(VLOOKUP($BM$1&amp;'Service PJ'!$D49&amp;'Service PJ'!$B49&amp;'Service PJ'!$A49&amp;"*",'EPA_US9RT techs'!$A$2:$I$1722,9,FALSE),"")</f>
        <v/>
      </c>
      <c r="CG51" s="14" t="str">
        <f>IFERROR(VLOOKUP($BM$1&amp;'Service PJ'!$D49&amp;'Service PJ'!$B49&amp;'Service PJ'!$A49&amp;"*",'EPA_US9RT techs'!$A$2:$I$1722,9,FALSE),"")</f>
        <v/>
      </c>
      <c r="CH51" s="14" t="str">
        <f>IFERROR(VLOOKUP($BM$1&amp;'Service PJ'!$D49&amp;'Service PJ'!$B49&amp;'Service PJ'!$A49&amp;"*",'EPA_US9RT techs'!$A$2:$I$1722,9,FALSE),"")</f>
        <v/>
      </c>
      <c r="CI51" s="14" t="str">
        <f>IFERROR(VLOOKUP($BM$1&amp;'Service PJ'!$D49&amp;'Service PJ'!$B49&amp;'Service PJ'!$A49&amp;"*",'EPA_US9RT techs'!$A$2:$I$1722,9,FALSE),"")</f>
        <v/>
      </c>
      <c r="CJ51" s="14" t="str">
        <f>IFERROR(VLOOKUP($BM$1&amp;'Service PJ'!$D49&amp;'Service PJ'!$B49&amp;'Service PJ'!$A49&amp;"*",'EPA_US9RT techs'!$A$2:$I$1722,9,FALSE),"")</f>
        <v/>
      </c>
      <c r="CK51" s="14" t="str">
        <f>IFERROR(VLOOKUP($BM$1&amp;'Service PJ'!$D49&amp;'Service PJ'!$B49&amp;'Service PJ'!$A49&amp;"*",'EPA_US9RT techs'!$A$2:$I$1722,9,FALSE),"")</f>
        <v/>
      </c>
      <c r="CL51" s="14" t="str">
        <f>IFERROR(VLOOKUP($BM$1&amp;'Service PJ'!$D49&amp;'Service PJ'!$B49&amp;'Service PJ'!$A49&amp;"*",'EPA_US9RT techs'!$A$2:$I$1722,9,FALSE),"")</f>
        <v/>
      </c>
      <c r="CM51" s="14" t="str">
        <f>IFERROR(VLOOKUP($BM$1&amp;'Service PJ'!$D49&amp;'Service PJ'!$B49&amp;'Service PJ'!$A49&amp;"*",'EPA_US9RT techs'!$A$2:$I$1722,9,FALSE),"")</f>
        <v/>
      </c>
      <c r="CN51" s="14" t="str">
        <f>IFERROR(VLOOKUP($BM$1&amp;'Service PJ'!$D49&amp;'Service PJ'!$B49&amp;'Service PJ'!$A49&amp;"*",'EPA_US9RT techs'!$A$2:$I$1722,9,FALSE),"")</f>
        <v/>
      </c>
      <c r="CO51" s="14" t="str">
        <f>IFERROR(VLOOKUP($BM$1&amp;'Service PJ'!$D49&amp;'Service PJ'!$B49&amp;'Service PJ'!$A49&amp;"*",'EPA_US9RT techs'!$A$2:$I$1722,9,FALSE),"")</f>
        <v/>
      </c>
      <c r="CP51" s="14" t="str">
        <f>IFERROR(VLOOKUP($BM$1&amp;'Service PJ'!$D49&amp;'Service PJ'!$B49&amp;'Service PJ'!$A49&amp;"*",'EPA_US9RT techs'!$A$2:$I$1722,9,FALSE),"")</f>
        <v/>
      </c>
      <c r="CQ51" s="14" t="str">
        <f>IFERROR(VLOOKUP($BM$1&amp;'Service PJ'!$D49&amp;'Service PJ'!$B49&amp;'Service PJ'!$A49&amp;"*",'EPA_US9RT techs'!$A$2:$I$1722,9,FALSE),"")</f>
        <v/>
      </c>
      <c r="CS51" t="str">
        <f>IF(SUM(CT51:DJ51)=0,"\I:",'Service PJ'!$D49&amp;"_"&amp;'Service PJ'!$E49&amp;"_"&amp;'Service PJ'!$C49)</f>
        <v>ILP_MDR_ELC</v>
      </c>
      <c r="CT51" s="2">
        <f>IFERROR(VLOOKUP($CS$1&amp;'Service PJ'!$D49&amp;'Service PJ'!$B49&amp;'Service PJ'!$A49&amp;"*",'EPA_US9RT techs'!$A$2:$I$1722,9,FALSE),"")</f>
        <v>30</v>
      </c>
      <c r="CU51" s="2">
        <f>IFERROR(VLOOKUP($CS$1&amp;'Service PJ'!$D49&amp;'Service PJ'!$B49&amp;'Service PJ'!$A49&amp;"*",'EPA_US9RT techs'!$A$2:$I$1722,9,FALSE),"")</f>
        <v>30</v>
      </c>
      <c r="CV51" s="2">
        <f>IFERROR(VLOOKUP($CS$1&amp;'Service PJ'!$D49&amp;'Service PJ'!$B49&amp;'Service PJ'!$A49&amp;"*",'EPA_US9RT techs'!$A$2:$I$1722,9,FALSE),"")</f>
        <v>30</v>
      </c>
      <c r="CW51" s="2">
        <f>IFERROR(VLOOKUP($CS$1&amp;'Service PJ'!$D49&amp;'Service PJ'!$B49&amp;'Service PJ'!$A49&amp;"*",'EPA_US9RT techs'!$A$2:$I$1722,9,FALSE),"")</f>
        <v>30</v>
      </c>
      <c r="CX51" s="2">
        <f>IFERROR(VLOOKUP($CS$1&amp;'Service PJ'!$D49&amp;'Service PJ'!$B49&amp;'Service PJ'!$A49&amp;"*",'EPA_US9RT techs'!$A$2:$I$1722,9,FALSE),"")</f>
        <v>30</v>
      </c>
      <c r="CY51" s="2">
        <f>IFERROR(VLOOKUP($CS$1&amp;'Service PJ'!$D49&amp;'Service PJ'!$B49&amp;'Service PJ'!$A49&amp;"*",'EPA_US9RT techs'!$A$2:$I$1722,9,FALSE),"")</f>
        <v>30</v>
      </c>
      <c r="CZ51" s="2">
        <f>IFERROR(VLOOKUP($CS$1&amp;'Service PJ'!$D49&amp;'Service PJ'!$B49&amp;'Service PJ'!$A49&amp;"*",'EPA_US9RT techs'!$A$2:$I$1722,9,FALSE),"")</f>
        <v>30</v>
      </c>
      <c r="DA51" s="2">
        <f>IFERROR(VLOOKUP($CS$1&amp;'Service PJ'!$D49&amp;'Service PJ'!$B49&amp;'Service PJ'!$A49&amp;"*",'EPA_US9RT techs'!$A$2:$I$1722,9,FALSE),"")</f>
        <v>30</v>
      </c>
      <c r="DB51" s="2">
        <f>IFERROR(VLOOKUP($CS$1&amp;'Service PJ'!$D49&amp;'Service PJ'!$B49&amp;'Service PJ'!$A49&amp;"*",'EPA_US9RT techs'!$A$2:$I$1722,9,FALSE),"")</f>
        <v>30</v>
      </c>
      <c r="DC51" s="2">
        <f>IFERROR(VLOOKUP($CS$1&amp;'Service PJ'!$D49&amp;'Service PJ'!$B49&amp;'Service PJ'!$A49&amp;"*",'EPA_US9RT techs'!$A$2:$I$1722,9,FALSE),"")</f>
        <v>30</v>
      </c>
      <c r="DD51" s="2">
        <f>IFERROR(VLOOKUP($CS$1&amp;'Service PJ'!$D49&amp;'Service PJ'!$B49&amp;'Service PJ'!$A49&amp;"*",'EPA_US9RT techs'!$A$2:$I$1722,9,FALSE),"")</f>
        <v>30</v>
      </c>
      <c r="DE51" s="2">
        <f>IFERROR(VLOOKUP($CS$1&amp;'Service PJ'!$D49&amp;'Service PJ'!$B49&amp;'Service PJ'!$A49&amp;"*",'EPA_US9RT techs'!$A$2:$I$1722,9,FALSE),"")</f>
        <v>30</v>
      </c>
      <c r="DF51" s="2">
        <f>IFERROR(VLOOKUP($CS$1&amp;'Service PJ'!$D49&amp;'Service PJ'!$B49&amp;'Service PJ'!$A49&amp;"*",'EPA_US9RT techs'!$A$2:$I$1722,9,FALSE),"")</f>
        <v>30</v>
      </c>
      <c r="DG51" s="2">
        <f>IFERROR(VLOOKUP($CS$1&amp;'Service PJ'!$D49&amp;'Service PJ'!$B49&amp;'Service PJ'!$A49&amp;"*",'EPA_US9RT techs'!$A$2:$I$1722,9,FALSE),"")</f>
        <v>30</v>
      </c>
      <c r="DH51" s="2">
        <f>IFERROR(VLOOKUP($CS$1&amp;'Service PJ'!$D49&amp;'Service PJ'!$B49&amp;'Service PJ'!$A49&amp;"*",'EPA_US9RT techs'!$A$2:$I$1722,9,FALSE),"")</f>
        <v>30</v>
      </c>
      <c r="DI51" s="2">
        <f>IFERROR(VLOOKUP($CS$1&amp;'Service PJ'!$D49&amp;'Service PJ'!$B49&amp;'Service PJ'!$A49&amp;"*",'EPA_US9RT techs'!$A$2:$I$1722,9,FALSE),"")</f>
        <v>30</v>
      </c>
      <c r="DJ51" s="2">
        <f>IFERROR(VLOOKUP($CS$1&amp;'Service PJ'!$D49&amp;'Service PJ'!$B49&amp;'Service PJ'!$A49&amp;"*",'EPA_US9RT techs'!$A$2:$I$1722,9,FALSE),"")</f>
        <v>30</v>
      </c>
      <c r="DK51" s="2">
        <f>IFERROR(VLOOKUP($CS$1&amp;'Service PJ'!$D49&amp;'Service PJ'!$B49&amp;'Service PJ'!$A49&amp;"*",'EPA_US9RT techs'!$A$2:$I$1722,9,FALSE),"")</f>
        <v>30</v>
      </c>
      <c r="DL51" s="2">
        <f>IFERROR(VLOOKUP($CS$1&amp;'Service PJ'!$D49&amp;'Service PJ'!$B49&amp;'Service PJ'!$A49&amp;"*",'EPA_US9RT techs'!$A$2:$I$1722,9,FALSE),"")</f>
        <v>30</v>
      </c>
      <c r="DM51" s="2">
        <f>IFERROR(VLOOKUP($CS$1&amp;'Service PJ'!$D49&amp;'Service PJ'!$B49&amp;'Service PJ'!$A49&amp;"*",'EPA_US9RT techs'!$A$2:$I$1722,9,FALSE),"")</f>
        <v>30</v>
      </c>
      <c r="DN51" s="2">
        <f>IFERROR(VLOOKUP($CS$1&amp;'Service PJ'!$D49&amp;'Service PJ'!$B49&amp;'Service PJ'!$A49&amp;"*",'EPA_US9RT techs'!$A$2:$I$1722,9,FALSE),"")</f>
        <v>30</v>
      </c>
      <c r="DO51" s="2">
        <f>IFERROR(VLOOKUP($CS$1&amp;'Service PJ'!$D49&amp;'Service PJ'!$B49&amp;'Service PJ'!$A49&amp;"*",'EPA_US9RT techs'!$A$2:$I$1722,9,FALSE),"")</f>
        <v>30</v>
      </c>
      <c r="DP51" s="2">
        <f>IFERROR(VLOOKUP($CS$1&amp;'Service PJ'!$D49&amp;'Service PJ'!$B49&amp;'Service PJ'!$A49&amp;"*",'EPA_US9RT techs'!$A$2:$I$1722,9,FALSE),"")</f>
        <v>30</v>
      </c>
      <c r="DQ51" s="2">
        <f>IFERROR(VLOOKUP($CS$1&amp;'Service PJ'!$D49&amp;'Service PJ'!$B49&amp;'Service PJ'!$A49&amp;"*",'EPA_US9RT techs'!$A$2:$I$1722,9,FALSE),"")</f>
        <v>30</v>
      </c>
      <c r="DR51" s="2">
        <f>IFERROR(VLOOKUP($CS$1&amp;'Service PJ'!$D49&amp;'Service PJ'!$B49&amp;'Service PJ'!$A49&amp;"*",'EPA_US9RT techs'!$A$2:$I$1722,9,FALSE),"")</f>
        <v>30</v>
      </c>
      <c r="DS51" s="2">
        <f>IFERROR(VLOOKUP($CS$1&amp;'Service PJ'!$D49&amp;'Service PJ'!$B49&amp;'Service PJ'!$A49&amp;"*",'EPA_US9RT techs'!$A$2:$I$1722,9,FALSE),"")</f>
        <v>30</v>
      </c>
      <c r="DT51" s="2">
        <f>IFERROR(VLOOKUP($CS$1&amp;'Service PJ'!$D49&amp;'Service PJ'!$B49&amp;'Service PJ'!$A49&amp;"*",'EPA_US9RT techs'!$A$2:$I$1722,9,FALSE),"")</f>
        <v>30</v>
      </c>
      <c r="DU51" s="2">
        <f>IFERROR(VLOOKUP($CS$1&amp;'Service PJ'!$D49&amp;'Service PJ'!$B49&amp;'Service PJ'!$A49&amp;"*",'EPA_US9RT techs'!$A$2:$I$1722,9,FALSE),"")</f>
        <v>30</v>
      </c>
      <c r="DV51" s="2">
        <f>IFERROR(VLOOKUP($CS$1&amp;'Service PJ'!$D49&amp;'Service PJ'!$B49&amp;'Service PJ'!$A49&amp;"*",'EPA_US9RT techs'!$A$2:$I$1722,9,FALSE),"")</f>
        <v>30</v>
      </c>
      <c r="DW51" s="2">
        <f>IFERROR(VLOOKUP($CS$1&amp;'Service PJ'!$D49&amp;'Service PJ'!$B49&amp;'Service PJ'!$A49&amp;"*",'EPA_US9RT techs'!$A$2:$I$1722,9,FALSE),"")</f>
        <v>30</v>
      </c>
    </row>
    <row r="52" spans="1:127" x14ac:dyDescent="0.45">
      <c r="A52" t="str">
        <f>IF(SUM(B52:R52)=0,"\I:",'Service PJ'!$D50&amp;"_"&amp;'Service PJ'!$E50&amp;"_"&amp;'Service PJ'!$C50)</f>
        <v>\I:</v>
      </c>
      <c r="B52" s="14" t="str">
        <f>IFERROR(VLOOKUP($A$1&amp;'Service PJ'!$D50&amp;'Service PJ'!$B50&amp;'Service PJ'!$A50&amp;"*",'EPA_US9RT techs'!$A$2:$I$1722,9,FALSE),"")</f>
        <v/>
      </c>
      <c r="C52" s="14" t="str">
        <f>IFERROR(VLOOKUP($A$1&amp;'Service PJ'!$D50&amp;'Service PJ'!$B50&amp;'Service PJ'!$A50&amp;"*",'EPA_US9RT techs'!$A$2:$I$1722,9,FALSE),"")</f>
        <v/>
      </c>
      <c r="D52" s="14" t="str">
        <f>IFERROR(VLOOKUP($A$1&amp;'Service PJ'!$D50&amp;'Service PJ'!$B50&amp;'Service PJ'!$A50&amp;"*",'EPA_US9RT techs'!$A$2:$I$1722,9,FALSE),"")</f>
        <v/>
      </c>
      <c r="E52" s="14" t="str">
        <f>IFERROR(VLOOKUP($A$1&amp;'Service PJ'!$D50&amp;'Service PJ'!$B50&amp;'Service PJ'!$A50&amp;"*",'EPA_US9RT techs'!$A$2:$I$1722,9,FALSE),"")</f>
        <v/>
      </c>
      <c r="F52" s="14" t="str">
        <f>IFERROR(VLOOKUP($A$1&amp;'Service PJ'!$D50&amp;'Service PJ'!$B50&amp;'Service PJ'!$A50&amp;"*",'EPA_US9RT techs'!$A$2:$I$1722,9,FALSE),"")</f>
        <v/>
      </c>
      <c r="G52" s="14" t="str">
        <f>IFERROR(VLOOKUP($A$1&amp;'Service PJ'!$D50&amp;'Service PJ'!$B50&amp;'Service PJ'!$A50&amp;"*",'EPA_US9RT techs'!$A$2:$I$1722,9,FALSE),"")</f>
        <v/>
      </c>
      <c r="H52" s="14" t="str">
        <f>IFERROR(VLOOKUP($A$1&amp;'Service PJ'!$D50&amp;'Service PJ'!$B50&amp;'Service PJ'!$A50&amp;"*",'EPA_US9RT techs'!$A$2:$I$1722,9,FALSE),"")</f>
        <v/>
      </c>
      <c r="I52" s="14" t="str">
        <f>IFERROR(VLOOKUP($A$1&amp;'Service PJ'!$D50&amp;'Service PJ'!$B50&amp;'Service PJ'!$A50&amp;"*",'EPA_US9RT techs'!$A$2:$I$1722,9,FALSE),"")</f>
        <v/>
      </c>
      <c r="J52" s="14" t="str">
        <f>IFERROR(VLOOKUP($A$1&amp;'Service PJ'!$D50&amp;'Service PJ'!$B50&amp;'Service PJ'!$A50&amp;"*",'EPA_US9RT techs'!$A$2:$I$1722,9,FALSE),"")</f>
        <v/>
      </c>
      <c r="K52" s="14" t="str">
        <f>IFERROR(VLOOKUP($A$1&amp;'Service PJ'!$D50&amp;'Service PJ'!$B50&amp;'Service PJ'!$A50&amp;"*",'EPA_US9RT techs'!$A$2:$I$1722,9,FALSE),"")</f>
        <v/>
      </c>
      <c r="L52" s="14" t="str">
        <f>IFERROR(VLOOKUP($A$1&amp;'Service PJ'!$D50&amp;'Service PJ'!$B50&amp;'Service PJ'!$A50&amp;"*",'EPA_US9RT techs'!$A$2:$I$1722,9,FALSE),"")</f>
        <v/>
      </c>
      <c r="M52" s="14" t="str">
        <f>IFERROR(VLOOKUP($A$1&amp;'Service PJ'!$D50&amp;'Service PJ'!$B50&amp;'Service PJ'!$A50&amp;"*",'EPA_US9RT techs'!$A$2:$I$1722,9,FALSE),"")</f>
        <v/>
      </c>
      <c r="N52" s="14" t="str">
        <f>IFERROR(VLOOKUP($A$1&amp;'Service PJ'!$D50&amp;'Service PJ'!$B50&amp;'Service PJ'!$A50&amp;"*",'EPA_US9RT techs'!$A$2:$I$1722,9,FALSE),"")</f>
        <v/>
      </c>
      <c r="O52" s="14" t="str">
        <f>IFERROR(VLOOKUP($A$1&amp;'Service PJ'!$D50&amp;'Service PJ'!$B50&amp;'Service PJ'!$A50&amp;"*",'EPA_US9RT techs'!$A$2:$I$1722,9,FALSE),"")</f>
        <v/>
      </c>
      <c r="P52" s="14" t="str">
        <f>IFERROR(VLOOKUP($A$1&amp;'Service PJ'!$D50&amp;'Service PJ'!$B50&amp;'Service PJ'!$A50&amp;"*",'EPA_US9RT techs'!$A$2:$I$1722,9,FALSE),"")</f>
        <v/>
      </c>
      <c r="Q52" s="14" t="str">
        <f>IFERROR(VLOOKUP($A$1&amp;'Service PJ'!$D50&amp;'Service PJ'!$B50&amp;'Service PJ'!$A50&amp;"*",'EPA_US9RT techs'!$A$2:$I$1722,9,FALSE),"")</f>
        <v/>
      </c>
      <c r="R52" s="14" t="str">
        <f>IFERROR(VLOOKUP($A$1&amp;'Service PJ'!$D50&amp;'Service PJ'!$B50&amp;'Service PJ'!$A50&amp;"*",'EPA_US9RT techs'!$A$2:$I$1722,9,FALSE),"")</f>
        <v/>
      </c>
      <c r="S52" s="14" t="str">
        <f>IFERROR(VLOOKUP($A$1&amp;'Service PJ'!$D50&amp;'Service PJ'!$B50&amp;'Service PJ'!$A50&amp;"*",'EPA_US9RT techs'!$A$2:$I$1722,9,FALSE),"")</f>
        <v/>
      </c>
      <c r="T52" s="14" t="str">
        <f>IFERROR(VLOOKUP($A$1&amp;'Service PJ'!$D50&amp;'Service PJ'!$B50&amp;'Service PJ'!$A50&amp;"*",'EPA_US9RT techs'!$A$2:$I$1722,9,FALSE),"")</f>
        <v/>
      </c>
      <c r="U52" s="14" t="str">
        <f>IFERROR(VLOOKUP($A$1&amp;'Service PJ'!$D50&amp;'Service PJ'!$B50&amp;'Service PJ'!$A50&amp;"*",'EPA_US9RT techs'!$A$2:$I$1722,9,FALSE),"")</f>
        <v/>
      </c>
      <c r="V52" s="14" t="str">
        <f>IFERROR(VLOOKUP($A$1&amp;'Service PJ'!$D50&amp;'Service PJ'!$B50&amp;'Service PJ'!$A50&amp;"*",'EPA_US9RT techs'!$A$2:$I$1722,9,FALSE),"")</f>
        <v/>
      </c>
      <c r="W52" s="14" t="str">
        <f>IFERROR(VLOOKUP($A$1&amp;'Service PJ'!$D50&amp;'Service PJ'!$B50&amp;'Service PJ'!$A50&amp;"*",'EPA_US9RT techs'!$A$2:$I$1722,9,FALSE),"")</f>
        <v/>
      </c>
      <c r="X52" s="14" t="str">
        <f>IFERROR(VLOOKUP($A$1&amp;'Service PJ'!$D50&amp;'Service PJ'!$B50&amp;'Service PJ'!$A50&amp;"*",'EPA_US9RT techs'!$A$2:$I$1722,9,FALSE),"")</f>
        <v/>
      </c>
      <c r="Y52" s="14" t="str">
        <f>IFERROR(VLOOKUP($A$1&amp;'Service PJ'!$D50&amp;'Service PJ'!$B50&amp;'Service PJ'!$A50&amp;"*",'EPA_US9RT techs'!$A$2:$I$1722,9,FALSE),"")</f>
        <v/>
      </c>
      <c r="Z52" s="14" t="str">
        <f>IFERROR(VLOOKUP($A$1&amp;'Service PJ'!$D50&amp;'Service PJ'!$B50&amp;'Service PJ'!$A50&amp;"*",'EPA_US9RT techs'!$A$2:$I$1722,9,FALSE),"")</f>
        <v/>
      </c>
      <c r="AA52" s="14" t="str">
        <f>IFERROR(VLOOKUP($A$1&amp;'Service PJ'!$D50&amp;'Service PJ'!$B50&amp;'Service PJ'!$A50&amp;"*",'EPA_US9RT techs'!$A$2:$I$1722,9,FALSE),"")</f>
        <v/>
      </c>
      <c r="AB52" s="14" t="str">
        <f>IFERROR(VLOOKUP($A$1&amp;'Service PJ'!$D50&amp;'Service PJ'!$B50&amp;'Service PJ'!$A50&amp;"*",'EPA_US9RT techs'!$A$2:$I$1722,9,FALSE),"")</f>
        <v/>
      </c>
      <c r="AC52" s="14" t="str">
        <f>IFERROR(VLOOKUP($A$1&amp;'Service PJ'!$D50&amp;'Service PJ'!$B50&amp;'Service PJ'!$A50&amp;"*",'EPA_US9RT techs'!$A$2:$I$1722,9,FALSE),"")</f>
        <v/>
      </c>
      <c r="AD52" s="14" t="str">
        <f>IFERROR(VLOOKUP($A$1&amp;'Service PJ'!$D50&amp;'Service PJ'!$B50&amp;'Service PJ'!$A50&amp;"*",'EPA_US9RT techs'!$A$2:$I$1722,9,FALSE),"")</f>
        <v/>
      </c>
      <c r="AE52" s="14" t="str">
        <f>IFERROR(VLOOKUP($A$1&amp;'Service PJ'!$D50&amp;'Service PJ'!$B50&amp;'Service PJ'!$A50&amp;"*",'EPA_US9RT techs'!$A$2:$I$1722,9,FALSE),"")</f>
        <v/>
      </c>
      <c r="AG52" t="str">
        <f>IF(SUM(AH52:AX52)=0,"\I:",'Service PJ'!$D50&amp;"_"&amp;'Service PJ'!$E50&amp;"_"&amp;'Service PJ'!$C50)</f>
        <v>\I:</v>
      </c>
      <c r="AH52" s="14" t="str">
        <f>IFERROR(VLOOKUP($AG$1&amp;'Service PJ'!$D50&amp;'Service PJ'!$B50&amp;'Service PJ'!$A50&amp;"*",'EPA_US9RT techs'!$A$2:$I$1722,9,FALSE),"")</f>
        <v/>
      </c>
      <c r="AI52" s="14" t="str">
        <f>IFERROR(VLOOKUP($AG$1&amp;'Service PJ'!$D50&amp;'Service PJ'!$B50&amp;'Service PJ'!$A50&amp;"*",'EPA_US9RT techs'!$A$2:$I$1722,9,FALSE),"")</f>
        <v/>
      </c>
      <c r="AJ52" s="14" t="str">
        <f>IFERROR(VLOOKUP($AG$1&amp;'Service PJ'!$D50&amp;'Service PJ'!$B50&amp;'Service PJ'!$A50&amp;"*",'EPA_US9RT techs'!$A$2:$I$1722,9,FALSE),"")</f>
        <v/>
      </c>
      <c r="AK52" s="14" t="str">
        <f>IFERROR(VLOOKUP($AG$1&amp;'Service PJ'!$D50&amp;'Service PJ'!$B50&amp;'Service PJ'!$A50&amp;"*",'EPA_US9RT techs'!$A$2:$I$1722,9,FALSE),"")</f>
        <v/>
      </c>
      <c r="AL52" s="14" t="str">
        <f>IFERROR(VLOOKUP($AG$1&amp;'Service PJ'!$D50&amp;'Service PJ'!$B50&amp;'Service PJ'!$A50&amp;"*",'EPA_US9RT techs'!$A$2:$I$1722,9,FALSE),"")</f>
        <v/>
      </c>
      <c r="AM52" s="14" t="str">
        <f>IFERROR(VLOOKUP($AG$1&amp;'Service PJ'!$D50&amp;'Service PJ'!$B50&amp;'Service PJ'!$A50&amp;"*",'EPA_US9RT techs'!$A$2:$I$1722,9,FALSE),"")</f>
        <v/>
      </c>
      <c r="AN52" s="14" t="str">
        <f>IFERROR(VLOOKUP($AG$1&amp;'Service PJ'!$D50&amp;'Service PJ'!$B50&amp;'Service PJ'!$A50&amp;"*",'EPA_US9RT techs'!$A$2:$I$1722,9,FALSE),"")</f>
        <v/>
      </c>
      <c r="AO52" s="14" t="str">
        <f>IFERROR(VLOOKUP($AG$1&amp;'Service PJ'!$D50&amp;'Service PJ'!$B50&amp;'Service PJ'!$A50&amp;"*",'EPA_US9RT techs'!$A$2:$I$1722,9,FALSE),"")</f>
        <v/>
      </c>
      <c r="AP52" s="14" t="str">
        <f>IFERROR(VLOOKUP($AG$1&amp;'Service PJ'!$D50&amp;'Service PJ'!$B50&amp;'Service PJ'!$A50&amp;"*",'EPA_US9RT techs'!$A$2:$I$1722,9,FALSE),"")</f>
        <v/>
      </c>
      <c r="AQ52" s="14" t="str">
        <f>IFERROR(VLOOKUP($AG$1&amp;'Service PJ'!$D50&amp;'Service PJ'!$B50&amp;'Service PJ'!$A50&amp;"*",'EPA_US9RT techs'!$A$2:$I$1722,9,FALSE),"")</f>
        <v/>
      </c>
      <c r="AR52" s="14" t="str">
        <f>IFERROR(VLOOKUP($AG$1&amp;'Service PJ'!$D50&amp;'Service PJ'!$B50&amp;'Service PJ'!$A50&amp;"*",'EPA_US9RT techs'!$A$2:$I$1722,9,FALSE),"")</f>
        <v/>
      </c>
      <c r="AS52" s="14" t="str">
        <f>IFERROR(VLOOKUP($AG$1&amp;'Service PJ'!$D50&amp;'Service PJ'!$B50&amp;'Service PJ'!$A50&amp;"*",'EPA_US9RT techs'!$A$2:$I$1722,9,FALSE),"")</f>
        <v/>
      </c>
      <c r="AT52" s="14" t="str">
        <f>IFERROR(VLOOKUP($AG$1&amp;'Service PJ'!$D50&amp;'Service PJ'!$B50&amp;'Service PJ'!$A50&amp;"*",'EPA_US9RT techs'!$A$2:$I$1722,9,FALSE),"")</f>
        <v/>
      </c>
      <c r="AU52" s="14" t="str">
        <f>IFERROR(VLOOKUP($AG$1&amp;'Service PJ'!$D50&amp;'Service PJ'!$B50&amp;'Service PJ'!$A50&amp;"*",'EPA_US9RT techs'!$A$2:$I$1722,9,FALSE),"")</f>
        <v/>
      </c>
      <c r="AV52" s="14" t="str">
        <f>IFERROR(VLOOKUP($AG$1&amp;'Service PJ'!$D50&amp;'Service PJ'!$B50&amp;'Service PJ'!$A50&amp;"*",'EPA_US9RT techs'!$A$2:$I$1722,9,FALSE),"")</f>
        <v/>
      </c>
      <c r="AW52" s="14" t="str">
        <f>IFERROR(VLOOKUP($AG$1&amp;'Service PJ'!$D50&amp;'Service PJ'!$B50&amp;'Service PJ'!$A50&amp;"*",'EPA_US9RT techs'!$A$2:$I$1722,9,FALSE),"")</f>
        <v/>
      </c>
      <c r="AX52" s="14" t="str">
        <f>IFERROR(VLOOKUP($AG$1&amp;'Service PJ'!$D50&amp;'Service PJ'!$B50&amp;'Service PJ'!$A50&amp;"*",'EPA_US9RT techs'!$A$2:$I$1722,9,FALSE),"")</f>
        <v/>
      </c>
      <c r="AY52" s="14" t="str">
        <f>IFERROR(VLOOKUP($AG$1&amp;'Service PJ'!$D50&amp;'Service PJ'!$B50&amp;'Service PJ'!$A50&amp;"*",'EPA_US9RT techs'!$A$2:$I$1722,9,FALSE),"")</f>
        <v/>
      </c>
      <c r="AZ52" s="14" t="str">
        <f>IFERROR(VLOOKUP($AG$1&amp;'Service PJ'!$D50&amp;'Service PJ'!$B50&amp;'Service PJ'!$A50&amp;"*",'EPA_US9RT techs'!$A$2:$I$1722,9,FALSE),"")</f>
        <v/>
      </c>
      <c r="BA52" s="14" t="str">
        <f>IFERROR(VLOOKUP($AG$1&amp;'Service PJ'!$D50&amp;'Service PJ'!$B50&amp;'Service PJ'!$A50&amp;"*",'EPA_US9RT techs'!$A$2:$I$1722,9,FALSE),"")</f>
        <v/>
      </c>
      <c r="BB52" s="14" t="str">
        <f>IFERROR(VLOOKUP($AG$1&amp;'Service PJ'!$D50&amp;'Service PJ'!$B50&amp;'Service PJ'!$A50&amp;"*",'EPA_US9RT techs'!$A$2:$I$1722,9,FALSE),"")</f>
        <v/>
      </c>
      <c r="BC52" s="14" t="str">
        <f>IFERROR(VLOOKUP($AG$1&amp;'Service PJ'!$D50&amp;'Service PJ'!$B50&amp;'Service PJ'!$A50&amp;"*",'EPA_US9RT techs'!$A$2:$I$1722,9,FALSE),"")</f>
        <v/>
      </c>
      <c r="BD52" s="14" t="str">
        <f>IFERROR(VLOOKUP($AG$1&amp;'Service PJ'!$D50&amp;'Service PJ'!$B50&amp;'Service PJ'!$A50&amp;"*",'EPA_US9RT techs'!$A$2:$I$1722,9,FALSE),"")</f>
        <v/>
      </c>
      <c r="BE52" s="14" t="str">
        <f>IFERROR(VLOOKUP($AG$1&amp;'Service PJ'!$D50&amp;'Service PJ'!$B50&amp;'Service PJ'!$A50&amp;"*",'EPA_US9RT techs'!$A$2:$I$1722,9,FALSE),"")</f>
        <v/>
      </c>
      <c r="BF52" s="14" t="str">
        <f>IFERROR(VLOOKUP($AG$1&amp;'Service PJ'!$D50&amp;'Service PJ'!$B50&amp;'Service PJ'!$A50&amp;"*",'EPA_US9RT techs'!$A$2:$I$1722,9,FALSE),"")</f>
        <v/>
      </c>
      <c r="BG52" s="14" t="str">
        <f>IFERROR(VLOOKUP($AG$1&amp;'Service PJ'!$D50&amp;'Service PJ'!$B50&amp;'Service PJ'!$A50&amp;"*",'EPA_US9RT techs'!$A$2:$I$1722,9,FALSE),"")</f>
        <v/>
      </c>
      <c r="BH52" s="14" t="str">
        <f>IFERROR(VLOOKUP($AG$1&amp;'Service PJ'!$D50&amp;'Service PJ'!$B50&amp;'Service PJ'!$A50&amp;"*",'EPA_US9RT techs'!$A$2:$I$1722,9,FALSE),"")</f>
        <v/>
      </c>
      <c r="BI52" s="14" t="str">
        <f>IFERROR(VLOOKUP($AG$1&amp;'Service PJ'!$D50&amp;'Service PJ'!$B50&amp;'Service PJ'!$A50&amp;"*",'EPA_US9RT techs'!$A$2:$I$1722,9,FALSE),"")</f>
        <v/>
      </c>
      <c r="BJ52" s="14" t="str">
        <f>IFERROR(VLOOKUP($AG$1&amp;'Service PJ'!$D50&amp;'Service PJ'!$B50&amp;'Service PJ'!$A50&amp;"*",'EPA_US9RT techs'!$A$2:$I$1722,9,FALSE),"")</f>
        <v/>
      </c>
      <c r="BK52" s="14" t="str">
        <f>IFERROR(VLOOKUP($AG$1&amp;'Service PJ'!$D50&amp;'Service PJ'!$B50&amp;'Service PJ'!$A50&amp;"*",'EPA_US9RT techs'!$A$2:$I$1722,9,FALSE),"")</f>
        <v/>
      </c>
      <c r="BM52" t="str">
        <f>IF(SUM(BN52:CD52)=0,"\I:",'Service PJ'!$D50&amp;"_"&amp;'Service PJ'!$E50&amp;"_"&amp;'Service PJ'!$C50)</f>
        <v>\I:</v>
      </c>
      <c r="BN52" s="14" t="str">
        <f>IFERROR(VLOOKUP($BM$1&amp;'Service PJ'!$D50&amp;'Service PJ'!$B50&amp;'Service PJ'!$A50&amp;"*",'EPA_US9RT techs'!$A$2:$I$1722,9,FALSE),"")</f>
        <v/>
      </c>
      <c r="BO52" s="14" t="str">
        <f>IFERROR(VLOOKUP($BM$1&amp;'Service PJ'!$D50&amp;'Service PJ'!$B50&amp;'Service PJ'!$A50&amp;"*",'EPA_US9RT techs'!$A$2:$I$1722,9,FALSE),"")</f>
        <v/>
      </c>
      <c r="BP52" s="14" t="str">
        <f>IFERROR(VLOOKUP($BM$1&amp;'Service PJ'!$D50&amp;'Service PJ'!$B50&amp;'Service PJ'!$A50&amp;"*",'EPA_US9RT techs'!$A$2:$I$1722,9,FALSE),"")</f>
        <v/>
      </c>
      <c r="BQ52" s="14" t="str">
        <f>IFERROR(VLOOKUP($BM$1&amp;'Service PJ'!$D50&amp;'Service PJ'!$B50&amp;'Service PJ'!$A50&amp;"*",'EPA_US9RT techs'!$A$2:$I$1722,9,FALSE),"")</f>
        <v/>
      </c>
      <c r="BR52" s="14" t="str">
        <f>IFERROR(VLOOKUP($BM$1&amp;'Service PJ'!$D50&amp;'Service PJ'!$B50&amp;'Service PJ'!$A50&amp;"*",'EPA_US9RT techs'!$A$2:$I$1722,9,FALSE),"")</f>
        <v/>
      </c>
      <c r="BS52" s="14" t="str">
        <f>IFERROR(VLOOKUP($BM$1&amp;'Service PJ'!$D50&amp;'Service PJ'!$B50&amp;'Service PJ'!$A50&amp;"*",'EPA_US9RT techs'!$A$2:$I$1722,9,FALSE),"")</f>
        <v/>
      </c>
      <c r="BT52" s="14" t="str">
        <f>IFERROR(VLOOKUP($BM$1&amp;'Service PJ'!$D50&amp;'Service PJ'!$B50&amp;'Service PJ'!$A50&amp;"*",'EPA_US9RT techs'!$A$2:$I$1722,9,FALSE),"")</f>
        <v/>
      </c>
      <c r="BU52" s="14" t="str">
        <f>IFERROR(VLOOKUP($BM$1&amp;'Service PJ'!$D50&amp;'Service PJ'!$B50&amp;'Service PJ'!$A50&amp;"*",'EPA_US9RT techs'!$A$2:$I$1722,9,FALSE),"")</f>
        <v/>
      </c>
      <c r="BV52" s="14" t="str">
        <f>IFERROR(VLOOKUP($BM$1&amp;'Service PJ'!$D50&amp;'Service PJ'!$B50&amp;'Service PJ'!$A50&amp;"*",'EPA_US9RT techs'!$A$2:$I$1722,9,FALSE),"")</f>
        <v/>
      </c>
      <c r="BW52" s="14" t="str">
        <f>IFERROR(VLOOKUP($BM$1&amp;'Service PJ'!$D50&amp;'Service PJ'!$B50&amp;'Service PJ'!$A50&amp;"*",'EPA_US9RT techs'!$A$2:$I$1722,9,FALSE),"")</f>
        <v/>
      </c>
      <c r="BX52" s="14" t="str">
        <f>IFERROR(VLOOKUP($BM$1&amp;'Service PJ'!$D50&amp;'Service PJ'!$B50&amp;'Service PJ'!$A50&amp;"*",'EPA_US9RT techs'!$A$2:$I$1722,9,FALSE),"")</f>
        <v/>
      </c>
      <c r="BY52" s="14" t="str">
        <f>IFERROR(VLOOKUP($BM$1&amp;'Service PJ'!$D50&amp;'Service PJ'!$B50&amp;'Service PJ'!$A50&amp;"*",'EPA_US9RT techs'!$A$2:$I$1722,9,FALSE),"")</f>
        <v/>
      </c>
      <c r="BZ52" s="14" t="str">
        <f>IFERROR(VLOOKUP($BM$1&amp;'Service PJ'!$D50&amp;'Service PJ'!$B50&amp;'Service PJ'!$A50&amp;"*",'EPA_US9RT techs'!$A$2:$I$1722,9,FALSE),"")</f>
        <v/>
      </c>
      <c r="CA52" s="14" t="str">
        <f>IFERROR(VLOOKUP($BM$1&amp;'Service PJ'!$D50&amp;'Service PJ'!$B50&amp;'Service PJ'!$A50&amp;"*",'EPA_US9RT techs'!$A$2:$I$1722,9,FALSE),"")</f>
        <v/>
      </c>
      <c r="CB52" s="14" t="str">
        <f>IFERROR(VLOOKUP($BM$1&amp;'Service PJ'!$D50&amp;'Service PJ'!$B50&amp;'Service PJ'!$A50&amp;"*",'EPA_US9RT techs'!$A$2:$I$1722,9,FALSE),"")</f>
        <v/>
      </c>
      <c r="CC52" s="14" t="str">
        <f>IFERROR(VLOOKUP($BM$1&amp;'Service PJ'!$D50&amp;'Service PJ'!$B50&amp;'Service PJ'!$A50&amp;"*",'EPA_US9RT techs'!$A$2:$I$1722,9,FALSE),"")</f>
        <v/>
      </c>
      <c r="CD52" s="14" t="str">
        <f>IFERROR(VLOOKUP($BM$1&amp;'Service PJ'!$D50&amp;'Service PJ'!$B50&amp;'Service PJ'!$A50&amp;"*",'EPA_US9RT techs'!$A$2:$I$1722,9,FALSE),"")</f>
        <v/>
      </c>
      <c r="CE52" s="14" t="str">
        <f>IFERROR(VLOOKUP($BM$1&amp;'Service PJ'!$D50&amp;'Service PJ'!$B50&amp;'Service PJ'!$A50&amp;"*",'EPA_US9RT techs'!$A$2:$I$1722,9,FALSE),"")</f>
        <v/>
      </c>
      <c r="CF52" s="14" t="str">
        <f>IFERROR(VLOOKUP($BM$1&amp;'Service PJ'!$D50&amp;'Service PJ'!$B50&amp;'Service PJ'!$A50&amp;"*",'EPA_US9RT techs'!$A$2:$I$1722,9,FALSE),"")</f>
        <v/>
      </c>
      <c r="CG52" s="14" t="str">
        <f>IFERROR(VLOOKUP($BM$1&amp;'Service PJ'!$D50&amp;'Service PJ'!$B50&amp;'Service PJ'!$A50&amp;"*",'EPA_US9RT techs'!$A$2:$I$1722,9,FALSE),"")</f>
        <v/>
      </c>
      <c r="CH52" s="14" t="str">
        <f>IFERROR(VLOOKUP($BM$1&amp;'Service PJ'!$D50&amp;'Service PJ'!$B50&amp;'Service PJ'!$A50&amp;"*",'EPA_US9RT techs'!$A$2:$I$1722,9,FALSE),"")</f>
        <v/>
      </c>
      <c r="CI52" s="14" t="str">
        <f>IFERROR(VLOOKUP($BM$1&amp;'Service PJ'!$D50&amp;'Service PJ'!$B50&amp;'Service PJ'!$A50&amp;"*",'EPA_US9RT techs'!$A$2:$I$1722,9,FALSE),"")</f>
        <v/>
      </c>
      <c r="CJ52" s="14" t="str">
        <f>IFERROR(VLOOKUP($BM$1&amp;'Service PJ'!$D50&amp;'Service PJ'!$B50&amp;'Service PJ'!$A50&amp;"*",'EPA_US9RT techs'!$A$2:$I$1722,9,FALSE),"")</f>
        <v/>
      </c>
      <c r="CK52" s="14" t="str">
        <f>IFERROR(VLOOKUP($BM$1&amp;'Service PJ'!$D50&amp;'Service PJ'!$B50&amp;'Service PJ'!$A50&amp;"*",'EPA_US9RT techs'!$A$2:$I$1722,9,FALSE),"")</f>
        <v/>
      </c>
      <c r="CL52" s="14" t="str">
        <f>IFERROR(VLOOKUP($BM$1&amp;'Service PJ'!$D50&amp;'Service PJ'!$B50&amp;'Service PJ'!$A50&amp;"*",'EPA_US9RT techs'!$A$2:$I$1722,9,FALSE),"")</f>
        <v/>
      </c>
      <c r="CM52" s="14" t="str">
        <f>IFERROR(VLOOKUP($BM$1&amp;'Service PJ'!$D50&amp;'Service PJ'!$B50&amp;'Service PJ'!$A50&amp;"*",'EPA_US9RT techs'!$A$2:$I$1722,9,FALSE),"")</f>
        <v/>
      </c>
      <c r="CN52" s="14" t="str">
        <f>IFERROR(VLOOKUP($BM$1&amp;'Service PJ'!$D50&amp;'Service PJ'!$B50&amp;'Service PJ'!$A50&amp;"*",'EPA_US9RT techs'!$A$2:$I$1722,9,FALSE),"")</f>
        <v/>
      </c>
      <c r="CO52" s="14" t="str">
        <f>IFERROR(VLOOKUP($BM$1&amp;'Service PJ'!$D50&amp;'Service PJ'!$B50&amp;'Service PJ'!$A50&amp;"*",'EPA_US9RT techs'!$A$2:$I$1722,9,FALSE),"")</f>
        <v/>
      </c>
      <c r="CP52" s="14" t="str">
        <f>IFERROR(VLOOKUP($BM$1&amp;'Service PJ'!$D50&amp;'Service PJ'!$B50&amp;'Service PJ'!$A50&amp;"*",'EPA_US9RT techs'!$A$2:$I$1722,9,FALSE),"")</f>
        <v/>
      </c>
      <c r="CQ52" s="14" t="str">
        <f>IFERROR(VLOOKUP($BM$1&amp;'Service PJ'!$D50&amp;'Service PJ'!$B50&amp;'Service PJ'!$A50&amp;"*",'EPA_US9RT techs'!$A$2:$I$1722,9,FALSE),"")</f>
        <v/>
      </c>
      <c r="CS52" t="str">
        <f>IF(SUM(CT52:DJ52)=0,"\I:",'Service PJ'!$D50&amp;"_"&amp;'Service PJ'!$E50&amp;"_"&amp;'Service PJ'!$C50)</f>
        <v>\I:</v>
      </c>
      <c r="CT52" s="2" t="str">
        <f>IFERROR(VLOOKUP($CS$1&amp;'Service PJ'!$D50&amp;'Service PJ'!$B50&amp;'Service PJ'!$A50&amp;"*",'EPA_US9RT techs'!$A$2:$I$1722,9,FALSE),"")</f>
        <v/>
      </c>
      <c r="CU52" s="2" t="str">
        <f>IFERROR(VLOOKUP($CS$1&amp;'Service PJ'!$D50&amp;'Service PJ'!$B50&amp;'Service PJ'!$A50&amp;"*",'EPA_US9RT techs'!$A$2:$I$1722,9,FALSE),"")</f>
        <v/>
      </c>
      <c r="CV52" s="2" t="str">
        <f>IFERROR(VLOOKUP($CS$1&amp;'Service PJ'!$D50&amp;'Service PJ'!$B50&amp;'Service PJ'!$A50&amp;"*",'EPA_US9RT techs'!$A$2:$I$1722,9,FALSE),"")</f>
        <v/>
      </c>
      <c r="CW52" s="2" t="str">
        <f>IFERROR(VLOOKUP($CS$1&amp;'Service PJ'!$D50&amp;'Service PJ'!$B50&amp;'Service PJ'!$A50&amp;"*",'EPA_US9RT techs'!$A$2:$I$1722,9,FALSE),"")</f>
        <v/>
      </c>
      <c r="CX52" s="2" t="str">
        <f>IFERROR(VLOOKUP($CS$1&amp;'Service PJ'!$D50&amp;'Service PJ'!$B50&amp;'Service PJ'!$A50&amp;"*",'EPA_US9RT techs'!$A$2:$I$1722,9,FALSE),"")</f>
        <v/>
      </c>
      <c r="CY52" s="2" t="str">
        <f>IFERROR(VLOOKUP($CS$1&amp;'Service PJ'!$D50&amp;'Service PJ'!$B50&amp;'Service PJ'!$A50&amp;"*",'EPA_US9RT techs'!$A$2:$I$1722,9,FALSE),"")</f>
        <v/>
      </c>
      <c r="CZ52" s="2" t="str">
        <f>IFERROR(VLOOKUP($CS$1&amp;'Service PJ'!$D50&amp;'Service PJ'!$B50&amp;'Service PJ'!$A50&amp;"*",'EPA_US9RT techs'!$A$2:$I$1722,9,FALSE),"")</f>
        <v/>
      </c>
      <c r="DA52" s="2" t="str">
        <f>IFERROR(VLOOKUP($CS$1&amp;'Service PJ'!$D50&amp;'Service PJ'!$B50&amp;'Service PJ'!$A50&amp;"*",'EPA_US9RT techs'!$A$2:$I$1722,9,FALSE),"")</f>
        <v/>
      </c>
      <c r="DB52" s="2" t="str">
        <f>IFERROR(VLOOKUP($CS$1&amp;'Service PJ'!$D50&amp;'Service PJ'!$B50&amp;'Service PJ'!$A50&amp;"*",'EPA_US9RT techs'!$A$2:$I$1722,9,FALSE),"")</f>
        <v/>
      </c>
      <c r="DC52" s="2" t="str">
        <f>IFERROR(VLOOKUP($CS$1&amp;'Service PJ'!$D50&amp;'Service PJ'!$B50&amp;'Service PJ'!$A50&amp;"*",'EPA_US9RT techs'!$A$2:$I$1722,9,FALSE),"")</f>
        <v/>
      </c>
      <c r="DD52" s="2" t="str">
        <f>IFERROR(VLOOKUP($CS$1&amp;'Service PJ'!$D50&amp;'Service PJ'!$B50&amp;'Service PJ'!$A50&amp;"*",'EPA_US9RT techs'!$A$2:$I$1722,9,FALSE),"")</f>
        <v/>
      </c>
      <c r="DE52" s="2" t="str">
        <f>IFERROR(VLOOKUP($CS$1&amp;'Service PJ'!$D50&amp;'Service PJ'!$B50&amp;'Service PJ'!$A50&amp;"*",'EPA_US9RT techs'!$A$2:$I$1722,9,FALSE),"")</f>
        <v/>
      </c>
      <c r="DF52" s="2" t="str">
        <f>IFERROR(VLOOKUP($CS$1&amp;'Service PJ'!$D50&amp;'Service PJ'!$B50&amp;'Service PJ'!$A50&amp;"*",'EPA_US9RT techs'!$A$2:$I$1722,9,FALSE),"")</f>
        <v/>
      </c>
      <c r="DG52" s="2" t="str">
        <f>IFERROR(VLOOKUP($CS$1&amp;'Service PJ'!$D50&amp;'Service PJ'!$B50&amp;'Service PJ'!$A50&amp;"*",'EPA_US9RT techs'!$A$2:$I$1722,9,FALSE),"")</f>
        <v/>
      </c>
      <c r="DH52" s="2" t="str">
        <f>IFERROR(VLOOKUP($CS$1&amp;'Service PJ'!$D50&amp;'Service PJ'!$B50&amp;'Service PJ'!$A50&amp;"*",'EPA_US9RT techs'!$A$2:$I$1722,9,FALSE),"")</f>
        <v/>
      </c>
      <c r="DI52" s="2" t="str">
        <f>IFERROR(VLOOKUP($CS$1&amp;'Service PJ'!$D50&amp;'Service PJ'!$B50&amp;'Service PJ'!$A50&amp;"*",'EPA_US9RT techs'!$A$2:$I$1722,9,FALSE),"")</f>
        <v/>
      </c>
      <c r="DJ52" s="2" t="str">
        <f>IFERROR(VLOOKUP($CS$1&amp;'Service PJ'!$D50&amp;'Service PJ'!$B50&amp;'Service PJ'!$A50&amp;"*",'EPA_US9RT techs'!$A$2:$I$1722,9,FALSE),"")</f>
        <v/>
      </c>
      <c r="DK52" s="2" t="str">
        <f>IFERROR(VLOOKUP($CS$1&amp;'Service PJ'!$D50&amp;'Service PJ'!$B50&amp;'Service PJ'!$A50&amp;"*",'EPA_US9RT techs'!$A$2:$I$1722,9,FALSE),"")</f>
        <v/>
      </c>
      <c r="DL52" s="2" t="str">
        <f>IFERROR(VLOOKUP($CS$1&amp;'Service PJ'!$D50&amp;'Service PJ'!$B50&amp;'Service PJ'!$A50&amp;"*",'EPA_US9RT techs'!$A$2:$I$1722,9,FALSE),"")</f>
        <v/>
      </c>
      <c r="DM52" s="2" t="str">
        <f>IFERROR(VLOOKUP($CS$1&amp;'Service PJ'!$D50&amp;'Service PJ'!$B50&amp;'Service PJ'!$A50&amp;"*",'EPA_US9RT techs'!$A$2:$I$1722,9,FALSE),"")</f>
        <v/>
      </c>
      <c r="DN52" s="2" t="str">
        <f>IFERROR(VLOOKUP($CS$1&amp;'Service PJ'!$D50&amp;'Service PJ'!$B50&amp;'Service PJ'!$A50&amp;"*",'EPA_US9RT techs'!$A$2:$I$1722,9,FALSE),"")</f>
        <v/>
      </c>
      <c r="DO52" s="2" t="str">
        <f>IFERROR(VLOOKUP($CS$1&amp;'Service PJ'!$D50&amp;'Service PJ'!$B50&amp;'Service PJ'!$A50&amp;"*",'EPA_US9RT techs'!$A$2:$I$1722,9,FALSE),"")</f>
        <v/>
      </c>
      <c r="DP52" s="2" t="str">
        <f>IFERROR(VLOOKUP($CS$1&amp;'Service PJ'!$D50&amp;'Service PJ'!$B50&amp;'Service PJ'!$A50&amp;"*",'EPA_US9RT techs'!$A$2:$I$1722,9,FALSE),"")</f>
        <v/>
      </c>
      <c r="DQ52" s="2" t="str">
        <f>IFERROR(VLOOKUP($CS$1&amp;'Service PJ'!$D50&amp;'Service PJ'!$B50&amp;'Service PJ'!$A50&amp;"*",'EPA_US9RT techs'!$A$2:$I$1722,9,FALSE),"")</f>
        <v/>
      </c>
      <c r="DR52" s="2" t="str">
        <f>IFERROR(VLOOKUP($CS$1&amp;'Service PJ'!$D50&amp;'Service PJ'!$B50&amp;'Service PJ'!$A50&amp;"*",'EPA_US9RT techs'!$A$2:$I$1722,9,FALSE),"")</f>
        <v/>
      </c>
      <c r="DS52" s="2" t="str">
        <f>IFERROR(VLOOKUP($CS$1&amp;'Service PJ'!$D50&amp;'Service PJ'!$B50&amp;'Service PJ'!$A50&amp;"*",'EPA_US9RT techs'!$A$2:$I$1722,9,FALSE),"")</f>
        <v/>
      </c>
      <c r="DT52" s="2" t="str">
        <f>IFERROR(VLOOKUP($CS$1&amp;'Service PJ'!$D50&amp;'Service PJ'!$B50&amp;'Service PJ'!$A50&amp;"*",'EPA_US9RT techs'!$A$2:$I$1722,9,FALSE),"")</f>
        <v/>
      </c>
      <c r="DU52" s="2" t="str">
        <f>IFERROR(VLOOKUP($CS$1&amp;'Service PJ'!$D50&amp;'Service PJ'!$B50&amp;'Service PJ'!$A50&amp;"*",'EPA_US9RT techs'!$A$2:$I$1722,9,FALSE),"")</f>
        <v/>
      </c>
      <c r="DV52" s="2" t="str">
        <f>IFERROR(VLOOKUP($CS$1&amp;'Service PJ'!$D50&amp;'Service PJ'!$B50&amp;'Service PJ'!$A50&amp;"*",'EPA_US9RT techs'!$A$2:$I$1722,9,FALSE),"")</f>
        <v/>
      </c>
      <c r="DW52" s="2" t="str">
        <f>IFERROR(VLOOKUP($CS$1&amp;'Service PJ'!$D50&amp;'Service PJ'!$B50&amp;'Service PJ'!$A50&amp;"*",'EPA_US9RT techs'!$A$2:$I$1722,9,FALSE),"")</f>
        <v/>
      </c>
    </row>
    <row r="53" spans="1:127" x14ac:dyDescent="0.45">
      <c r="A53" t="str">
        <f>IF(SUM(B53:R53)=0,"\I:",'Service PJ'!$D51&amp;"_"&amp;'Service PJ'!$E51&amp;"_"&amp;'Service PJ'!$C51)</f>
        <v>ILP_OTP_ELC</v>
      </c>
      <c r="B53" s="14">
        <f>IFERROR(VLOOKUP($A$1&amp;'Service PJ'!$D51&amp;'Service PJ'!$B51&amp;'Service PJ'!$A51&amp;"*",'EPA_US9RT techs'!$A$2:$I$1722,9,FALSE),"")</f>
        <v>136.53623547890001</v>
      </c>
      <c r="C53" s="14">
        <f>IFERROR(VLOOKUP($A$1&amp;'Service PJ'!$D51&amp;'Service PJ'!$B51&amp;'Service PJ'!$A51&amp;"*",'EPA_US9RT techs'!$A$2:$I$1722,9,FALSE),"")</f>
        <v>136.53623547890001</v>
      </c>
      <c r="D53" s="14">
        <f>IFERROR(VLOOKUP($A$1&amp;'Service PJ'!$D51&amp;'Service PJ'!$B51&amp;'Service PJ'!$A51&amp;"*",'EPA_US9RT techs'!$A$2:$I$1722,9,FALSE),"")</f>
        <v>136.53623547890001</v>
      </c>
      <c r="E53" s="14">
        <f>IFERROR(VLOOKUP($A$1&amp;'Service PJ'!$D51&amp;'Service PJ'!$B51&amp;'Service PJ'!$A51&amp;"*",'EPA_US9RT techs'!$A$2:$I$1722,9,FALSE),"")</f>
        <v>136.53623547890001</v>
      </c>
      <c r="F53" s="14">
        <f>IFERROR(VLOOKUP($A$1&amp;'Service PJ'!$D51&amp;'Service PJ'!$B51&amp;'Service PJ'!$A51&amp;"*",'EPA_US9RT techs'!$A$2:$I$1722,9,FALSE),"")</f>
        <v>136.53623547890001</v>
      </c>
      <c r="G53" s="14">
        <f>IFERROR(VLOOKUP($A$1&amp;'Service PJ'!$D51&amp;'Service PJ'!$B51&amp;'Service PJ'!$A51&amp;"*",'EPA_US9RT techs'!$A$2:$I$1722,9,FALSE),"")</f>
        <v>136.53623547890001</v>
      </c>
      <c r="H53" s="14">
        <f>IFERROR(VLOOKUP($A$1&amp;'Service PJ'!$D51&amp;'Service PJ'!$B51&amp;'Service PJ'!$A51&amp;"*",'EPA_US9RT techs'!$A$2:$I$1722,9,FALSE),"")</f>
        <v>136.53623547890001</v>
      </c>
      <c r="I53" s="14">
        <f>IFERROR(VLOOKUP($A$1&amp;'Service PJ'!$D51&amp;'Service PJ'!$B51&amp;'Service PJ'!$A51&amp;"*",'EPA_US9RT techs'!$A$2:$I$1722,9,FALSE),"")</f>
        <v>136.53623547890001</v>
      </c>
      <c r="J53" s="14">
        <f>IFERROR(VLOOKUP($A$1&amp;'Service PJ'!$D51&amp;'Service PJ'!$B51&amp;'Service PJ'!$A51&amp;"*",'EPA_US9RT techs'!$A$2:$I$1722,9,FALSE),"")</f>
        <v>136.53623547890001</v>
      </c>
      <c r="K53" s="14">
        <f>IFERROR(VLOOKUP($A$1&amp;'Service PJ'!$D51&amp;'Service PJ'!$B51&amp;'Service PJ'!$A51&amp;"*",'EPA_US9RT techs'!$A$2:$I$1722,9,FALSE),"")</f>
        <v>136.53623547890001</v>
      </c>
      <c r="L53" s="14">
        <f>IFERROR(VLOOKUP($A$1&amp;'Service PJ'!$D51&amp;'Service PJ'!$B51&amp;'Service PJ'!$A51&amp;"*",'EPA_US9RT techs'!$A$2:$I$1722,9,FALSE),"")</f>
        <v>136.53623547890001</v>
      </c>
      <c r="M53" s="14">
        <f>IFERROR(VLOOKUP($A$1&amp;'Service PJ'!$D51&amp;'Service PJ'!$B51&amp;'Service PJ'!$A51&amp;"*",'EPA_US9RT techs'!$A$2:$I$1722,9,FALSE),"")</f>
        <v>136.53623547890001</v>
      </c>
      <c r="N53" s="14">
        <f>IFERROR(VLOOKUP($A$1&amp;'Service PJ'!$D51&amp;'Service PJ'!$B51&amp;'Service PJ'!$A51&amp;"*",'EPA_US9RT techs'!$A$2:$I$1722,9,FALSE),"")</f>
        <v>136.53623547890001</v>
      </c>
      <c r="O53" s="14">
        <f>IFERROR(VLOOKUP($A$1&amp;'Service PJ'!$D51&amp;'Service PJ'!$B51&amp;'Service PJ'!$A51&amp;"*",'EPA_US9RT techs'!$A$2:$I$1722,9,FALSE),"")</f>
        <v>136.53623547890001</v>
      </c>
      <c r="P53" s="14">
        <f>IFERROR(VLOOKUP($A$1&amp;'Service PJ'!$D51&amp;'Service PJ'!$B51&amp;'Service PJ'!$A51&amp;"*",'EPA_US9RT techs'!$A$2:$I$1722,9,FALSE),"")</f>
        <v>136.53623547890001</v>
      </c>
      <c r="Q53" s="14">
        <f>IFERROR(VLOOKUP($A$1&amp;'Service PJ'!$D51&amp;'Service PJ'!$B51&amp;'Service PJ'!$A51&amp;"*",'EPA_US9RT techs'!$A$2:$I$1722,9,FALSE),"")</f>
        <v>136.53623547890001</v>
      </c>
      <c r="R53" s="14">
        <f>IFERROR(VLOOKUP($A$1&amp;'Service PJ'!$D51&amp;'Service PJ'!$B51&amp;'Service PJ'!$A51&amp;"*",'EPA_US9RT techs'!$A$2:$I$1722,9,FALSE),"")</f>
        <v>136.53623547890001</v>
      </c>
      <c r="S53" s="14">
        <f>IFERROR(VLOOKUP($A$1&amp;'Service PJ'!$D51&amp;'Service PJ'!$B51&amp;'Service PJ'!$A51&amp;"*",'EPA_US9RT techs'!$A$2:$I$1722,9,FALSE),"")</f>
        <v>136.53623547890001</v>
      </c>
      <c r="T53" s="14">
        <f>IFERROR(VLOOKUP($A$1&amp;'Service PJ'!$D51&amp;'Service PJ'!$B51&amp;'Service PJ'!$A51&amp;"*",'EPA_US9RT techs'!$A$2:$I$1722,9,FALSE),"")</f>
        <v>136.53623547890001</v>
      </c>
      <c r="U53" s="14">
        <f>IFERROR(VLOOKUP($A$1&amp;'Service PJ'!$D51&amp;'Service PJ'!$B51&amp;'Service PJ'!$A51&amp;"*",'EPA_US9RT techs'!$A$2:$I$1722,9,FALSE),"")</f>
        <v>136.53623547890001</v>
      </c>
      <c r="V53" s="14">
        <f>IFERROR(VLOOKUP($A$1&amp;'Service PJ'!$D51&amp;'Service PJ'!$B51&amp;'Service PJ'!$A51&amp;"*",'EPA_US9RT techs'!$A$2:$I$1722,9,FALSE),"")</f>
        <v>136.53623547890001</v>
      </c>
      <c r="W53" s="14">
        <f>IFERROR(VLOOKUP($A$1&amp;'Service PJ'!$D51&amp;'Service PJ'!$B51&amp;'Service PJ'!$A51&amp;"*",'EPA_US9RT techs'!$A$2:$I$1722,9,FALSE),"")</f>
        <v>136.53623547890001</v>
      </c>
      <c r="X53" s="14">
        <f>IFERROR(VLOOKUP($A$1&amp;'Service PJ'!$D51&amp;'Service PJ'!$B51&amp;'Service PJ'!$A51&amp;"*",'EPA_US9RT techs'!$A$2:$I$1722,9,FALSE),"")</f>
        <v>136.53623547890001</v>
      </c>
      <c r="Y53" s="14">
        <f>IFERROR(VLOOKUP($A$1&amp;'Service PJ'!$D51&amp;'Service PJ'!$B51&amp;'Service PJ'!$A51&amp;"*",'EPA_US9RT techs'!$A$2:$I$1722,9,FALSE),"")</f>
        <v>136.53623547890001</v>
      </c>
      <c r="Z53" s="14">
        <f>IFERROR(VLOOKUP($A$1&amp;'Service PJ'!$D51&amp;'Service PJ'!$B51&amp;'Service PJ'!$A51&amp;"*",'EPA_US9RT techs'!$A$2:$I$1722,9,FALSE),"")</f>
        <v>136.53623547890001</v>
      </c>
      <c r="AA53" s="14">
        <f>IFERROR(VLOOKUP($A$1&amp;'Service PJ'!$D51&amp;'Service PJ'!$B51&amp;'Service PJ'!$A51&amp;"*",'EPA_US9RT techs'!$A$2:$I$1722,9,FALSE),"")</f>
        <v>136.53623547890001</v>
      </c>
      <c r="AB53" s="14">
        <f>IFERROR(VLOOKUP($A$1&amp;'Service PJ'!$D51&amp;'Service PJ'!$B51&amp;'Service PJ'!$A51&amp;"*",'EPA_US9RT techs'!$A$2:$I$1722,9,FALSE),"")</f>
        <v>136.53623547890001</v>
      </c>
      <c r="AC53" s="14">
        <f>IFERROR(VLOOKUP($A$1&amp;'Service PJ'!$D51&amp;'Service PJ'!$B51&amp;'Service PJ'!$A51&amp;"*",'EPA_US9RT techs'!$A$2:$I$1722,9,FALSE),"")</f>
        <v>136.53623547890001</v>
      </c>
      <c r="AD53" s="14">
        <f>IFERROR(VLOOKUP($A$1&amp;'Service PJ'!$D51&amp;'Service PJ'!$B51&amp;'Service PJ'!$A51&amp;"*",'EPA_US9RT techs'!$A$2:$I$1722,9,FALSE),"")</f>
        <v>136.53623547890001</v>
      </c>
      <c r="AE53" s="14">
        <f>IFERROR(VLOOKUP($A$1&amp;'Service PJ'!$D51&amp;'Service PJ'!$B51&amp;'Service PJ'!$A51&amp;"*",'EPA_US9RT techs'!$A$2:$I$1722,9,FALSE),"")</f>
        <v>136.53623547890001</v>
      </c>
      <c r="AG53" t="str">
        <f>IF(SUM(AH53:AX53)=0,"\I:",'Service PJ'!$D51&amp;"_"&amp;'Service PJ'!$E51&amp;"_"&amp;'Service PJ'!$C51)</f>
        <v>ILP_OTP_ELC</v>
      </c>
      <c r="AH53" s="14">
        <f>IFERROR(VLOOKUP($AG$1&amp;'Service PJ'!$D51&amp;'Service PJ'!$B51&amp;'Service PJ'!$A51&amp;"*",'EPA_US9RT techs'!$A$2:$I$1722,9,FALSE),"")</f>
        <v>5.4614494192</v>
      </c>
      <c r="AI53" s="14">
        <f>IFERROR(VLOOKUP($AG$1&amp;'Service PJ'!$D51&amp;'Service PJ'!$B51&amp;'Service PJ'!$A51&amp;"*",'EPA_US9RT techs'!$A$2:$I$1722,9,FALSE),"")</f>
        <v>5.4614494192</v>
      </c>
      <c r="AJ53" s="14">
        <f>IFERROR(VLOOKUP($AG$1&amp;'Service PJ'!$D51&amp;'Service PJ'!$B51&amp;'Service PJ'!$A51&amp;"*",'EPA_US9RT techs'!$A$2:$I$1722,9,FALSE),"")</f>
        <v>5.4614494192</v>
      </c>
      <c r="AK53" s="14">
        <f>IFERROR(VLOOKUP($AG$1&amp;'Service PJ'!$D51&amp;'Service PJ'!$B51&amp;'Service PJ'!$A51&amp;"*",'EPA_US9RT techs'!$A$2:$I$1722,9,FALSE),"")</f>
        <v>5.4614494192</v>
      </c>
      <c r="AL53" s="14">
        <f>IFERROR(VLOOKUP($AG$1&amp;'Service PJ'!$D51&amp;'Service PJ'!$B51&amp;'Service PJ'!$A51&amp;"*",'EPA_US9RT techs'!$A$2:$I$1722,9,FALSE),"")</f>
        <v>5.4614494192</v>
      </c>
      <c r="AM53" s="14">
        <f>IFERROR(VLOOKUP($AG$1&amp;'Service PJ'!$D51&amp;'Service PJ'!$B51&amp;'Service PJ'!$A51&amp;"*",'EPA_US9RT techs'!$A$2:$I$1722,9,FALSE),"")</f>
        <v>5.4614494192</v>
      </c>
      <c r="AN53" s="14">
        <f>IFERROR(VLOOKUP($AG$1&amp;'Service PJ'!$D51&amp;'Service PJ'!$B51&amp;'Service PJ'!$A51&amp;"*",'EPA_US9RT techs'!$A$2:$I$1722,9,FALSE),"")</f>
        <v>5.4614494192</v>
      </c>
      <c r="AO53" s="14">
        <f>IFERROR(VLOOKUP($AG$1&amp;'Service PJ'!$D51&amp;'Service PJ'!$B51&amp;'Service PJ'!$A51&amp;"*",'EPA_US9RT techs'!$A$2:$I$1722,9,FALSE),"")</f>
        <v>5.4614494192</v>
      </c>
      <c r="AP53" s="14">
        <f>IFERROR(VLOOKUP($AG$1&amp;'Service PJ'!$D51&amp;'Service PJ'!$B51&amp;'Service PJ'!$A51&amp;"*",'EPA_US9RT techs'!$A$2:$I$1722,9,FALSE),"")</f>
        <v>5.4614494192</v>
      </c>
      <c r="AQ53" s="14">
        <f>IFERROR(VLOOKUP($AG$1&amp;'Service PJ'!$D51&amp;'Service PJ'!$B51&amp;'Service PJ'!$A51&amp;"*",'EPA_US9RT techs'!$A$2:$I$1722,9,FALSE),"")</f>
        <v>5.4614494192</v>
      </c>
      <c r="AR53" s="14">
        <f>IFERROR(VLOOKUP($AG$1&amp;'Service PJ'!$D51&amp;'Service PJ'!$B51&amp;'Service PJ'!$A51&amp;"*",'EPA_US9RT techs'!$A$2:$I$1722,9,FALSE),"")</f>
        <v>5.4614494192</v>
      </c>
      <c r="AS53" s="14">
        <f>IFERROR(VLOOKUP($AG$1&amp;'Service PJ'!$D51&amp;'Service PJ'!$B51&amp;'Service PJ'!$A51&amp;"*",'EPA_US9RT techs'!$A$2:$I$1722,9,FALSE),"")</f>
        <v>5.4614494192</v>
      </c>
      <c r="AT53" s="14">
        <f>IFERROR(VLOOKUP($AG$1&amp;'Service PJ'!$D51&amp;'Service PJ'!$B51&amp;'Service PJ'!$A51&amp;"*",'EPA_US9RT techs'!$A$2:$I$1722,9,FALSE),"")</f>
        <v>5.4614494192</v>
      </c>
      <c r="AU53" s="14">
        <f>IFERROR(VLOOKUP($AG$1&amp;'Service PJ'!$D51&amp;'Service PJ'!$B51&amp;'Service PJ'!$A51&amp;"*",'EPA_US9RT techs'!$A$2:$I$1722,9,FALSE),"")</f>
        <v>5.4614494192</v>
      </c>
      <c r="AV53" s="14">
        <f>IFERROR(VLOOKUP($AG$1&amp;'Service PJ'!$D51&amp;'Service PJ'!$B51&amp;'Service PJ'!$A51&amp;"*",'EPA_US9RT techs'!$A$2:$I$1722,9,FALSE),"")</f>
        <v>5.4614494192</v>
      </c>
      <c r="AW53" s="14">
        <f>IFERROR(VLOOKUP($AG$1&amp;'Service PJ'!$D51&amp;'Service PJ'!$B51&amp;'Service PJ'!$A51&amp;"*",'EPA_US9RT techs'!$A$2:$I$1722,9,FALSE),"")</f>
        <v>5.4614494192</v>
      </c>
      <c r="AX53" s="14">
        <f>IFERROR(VLOOKUP($AG$1&amp;'Service PJ'!$D51&amp;'Service PJ'!$B51&amp;'Service PJ'!$A51&amp;"*",'EPA_US9RT techs'!$A$2:$I$1722,9,FALSE),"")</f>
        <v>5.4614494192</v>
      </c>
      <c r="AY53" s="14">
        <f>IFERROR(VLOOKUP($AG$1&amp;'Service PJ'!$D51&amp;'Service PJ'!$B51&amp;'Service PJ'!$A51&amp;"*",'EPA_US9RT techs'!$A$2:$I$1722,9,FALSE),"")</f>
        <v>5.4614494192</v>
      </c>
      <c r="AZ53" s="14">
        <f>IFERROR(VLOOKUP($AG$1&amp;'Service PJ'!$D51&amp;'Service PJ'!$B51&amp;'Service PJ'!$A51&amp;"*",'EPA_US9RT techs'!$A$2:$I$1722,9,FALSE),"")</f>
        <v>5.4614494192</v>
      </c>
      <c r="BA53" s="14">
        <f>IFERROR(VLOOKUP($AG$1&amp;'Service PJ'!$D51&amp;'Service PJ'!$B51&amp;'Service PJ'!$A51&amp;"*",'EPA_US9RT techs'!$A$2:$I$1722,9,FALSE),"")</f>
        <v>5.4614494192</v>
      </c>
      <c r="BB53" s="14">
        <f>IFERROR(VLOOKUP($AG$1&amp;'Service PJ'!$D51&amp;'Service PJ'!$B51&amp;'Service PJ'!$A51&amp;"*",'EPA_US9RT techs'!$A$2:$I$1722,9,FALSE),"")</f>
        <v>5.4614494192</v>
      </c>
      <c r="BC53" s="14">
        <f>IFERROR(VLOOKUP($AG$1&amp;'Service PJ'!$D51&amp;'Service PJ'!$B51&amp;'Service PJ'!$A51&amp;"*",'EPA_US9RT techs'!$A$2:$I$1722,9,FALSE),"")</f>
        <v>5.4614494192</v>
      </c>
      <c r="BD53" s="14">
        <f>IFERROR(VLOOKUP($AG$1&amp;'Service PJ'!$D51&amp;'Service PJ'!$B51&amp;'Service PJ'!$A51&amp;"*",'EPA_US9RT techs'!$A$2:$I$1722,9,FALSE),"")</f>
        <v>5.4614494192</v>
      </c>
      <c r="BE53" s="14">
        <f>IFERROR(VLOOKUP($AG$1&amp;'Service PJ'!$D51&amp;'Service PJ'!$B51&amp;'Service PJ'!$A51&amp;"*",'EPA_US9RT techs'!$A$2:$I$1722,9,FALSE),"")</f>
        <v>5.4614494192</v>
      </c>
      <c r="BF53" s="14">
        <f>IFERROR(VLOOKUP($AG$1&amp;'Service PJ'!$D51&amp;'Service PJ'!$B51&amp;'Service PJ'!$A51&amp;"*",'EPA_US9RT techs'!$A$2:$I$1722,9,FALSE),"")</f>
        <v>5.4614494192</v>
      </c>
      <c r="BG53" s="14">
        <f>IFERROR(VLOOKUP($AG$1&amp;'Service PJ'!$D51&amp;'Service PJ'!$B51&amp;'Service PJ'!$A51&amp;"*",'EPA_US9RT techs'!$A$2:$I$1722,9,FALSE),"")</f>
        <v>5.4614494192</v>
      </c>
      <c r="BH53" s="14">
        <f>IFERROR(VLOOKUP($AG$1&amp;'Service PJ'!$D51&amp;'Service PJ'!$B51&amp;'Service PJ'!$A51&amp;"*",'EPA_US9RT techs'!$A$2:$I$1722,9,FALSE),"")</f>
        <v>5.4614494192</v>
      </c>
      <c r="BI53" s="14">
        <f>IFERROR(VLOOKUP($AG$1&amp;'Service PJ'!$D51&amp;'Service PJ'!$B51&amp;'Service PJ'!$A51&amp;"*",'EPA_US9RT techs'!$A$2:$I$1722,9,FALSE),"")</f>
        <v>5.4614494192</v>
      </c>
      <c r="BJ53" s="14">
        <f>IFERROR(VLOOKUP($AG$1&amp;'Service PJ'!$D51&amp;'Service PJ'!$B51&amp;'Service PJ'!$A51&amp;"*",'EPA_US9RT techs'!$A$2:$I$1722,9,FALSE),"")</f>
        <v>5.4614494192</v>
      </c>
      <c r="BK53" s="14">
        <f>IFERROR(VLOOKUP($AG$1&amp;'Service PJ'!$D51&amp;'Service PJ'!$B51&amp;'Service PJ'!$A51&amp;"*",'EPA_US9RT techs'!$A$2:$I$1722,9,FALSE),"")</f>
        <v>5.4614494192</v>
      </c>
      <c r="BM53" t="str">
        <f>IF(SUM(BN53:CD53)=0,"\I:",'Service PJ'!$D51&amp;"_"&amp;'Service PJ'!$E51&amp;"_"&amp;'Service PJ'!$C51)</f>
        <v>\I:</v>
      </c>
      <c r="BN53" s="14" t="str">
        <f>IFERROR(VLOOKUP($BM$1&amp;'Service PJ'!$D51&amp;'Service PJ'!$B51&amp;'Service PJ'!$A51&amp;"*",'EPA_US9RT techs'!$A$2:$I$1722,9,FALSE),"")</f>
        <v/>
      </c>
      <c r="BO53" s="14" t="str">
        <f>IFERROR(VLOOKUP($BM$1&amp;'Service PJ'!$D51&amp;'Service PJ'!$B51&amp;'Service PJ'!$A51&amp;"*",'EPA_US9RT techs'!$A$2:$I$1722,9,FALSE),"")</f>
        <v/>
      </c>
      <c r="BP53" s="14" t="str">
        <f>IFERROR(VLOOKUP($BM$1&amp;'Service PJ'!$D51&amp;'Service PJ'!$B51&amp;'Service PJ'!$A51&amp;"*",'EPA_US9RT techs'!$A$2:$I$1722,9,FALSE),"")</f>
        <v/>
      </c>
      <c r="BQ53" s="14" t="str">
        <f>IFERROR(VLOOKUP($BM$1&amp;'Service PJ'!$D51&amp;'Service PJ'!$B51&amp;'Service PJ'!$A51&amp;"*",'EPA_US9RT techs'!$A$2:$I$1722,9,FALSE),"")</f>
        <v/>
      </c>
      <c r="BR53" s="14" t="str">
        <f>IFERROR(VLOOKUP($BM$1&amp;'Service PJ'!$D51&amp;'Service PJ'!$B51&amp;'Service PJ'!$A51&amp;"*",'EPA_US9RT techs'!$A$2:$I$1722,9,FALSE),"")</f>
        <v/>
      </c>
      <c r="BS53" s="14" t="str">
        <f>IFERROR(VLOOKUP($BM$1&amp;'Service PJ'!$D51&amp;'Service PJ'!$B51&amp;'Service PJ'!$A51&amp;"*",'EPA_US9RT techs'!$A$2:$I$1722,9,FALSE),"")</f>
        <v/>
      </c>
      <c r="BT53" s="14" t="str">
        <f>IFERROR(VLOOKUP($BM$1&amp;'Service PJ'!$D51&amp;'Service PJ'!$B51&amp;'Service PJ'!$A51&amp;"*",'EPA_US9RT techs'!$A$2:$I$1722,9,FALSE),"")</f>
        <v/>
      </c>
      <c r="BU53" s="14" t="str">
        <f>IFERROR(VLOOKUP($BM$1&amp;'Service PJ'!$D51&amp;'Service PJ'!$B51&amp;'Service PJ'!$A51&amp;"*",'EPA_US9RT techs'!$A$2:$I$1722,9,FALSE),"")</f>
        <v/>
      </c>
      <c r="BV53" s="14" t="str">
        <f>IFERROR(VLOOKUP($BM$1&amp;'Service PJ'!$D51&amp;'Service PJ'!$B51&amp;'Service PJ'!$A51&amp;"*",'EPA_US9RT techs'!$A$2:$I$1722,9,FALSE),"")</f>
        <v/>
      </c>
      <c r="BW53" s="14" t="str">
        <f>IFERROR(VLOOKUP($BM$1&amp;'Service PJ'!$D51&amp;'Service PJ'!$B51&amp;'Service PJ'!$A51&amp;"*",'EPA_US9RT techs'!$A$2:$I$1722,9,FALSE),"")</f>
        <v/>
      </c>
      <c r="BX53" s="14" t="str">
        <f>IFERROR(VLOOKUP($BM$1&amp;'Service PJ'!$D51&amp;'Service PJ'!$B51&amp;'Service PJ'!$A51&amp;"*",'EPA_US9RT techs'!$A$2:$I$1722,9,FALSE),"")</f>
        <v/>
      </c>
      <c r="BY53" s="14" t="str">
        <f>IFERROR(VLOOKUP($BM$1&amp;'Service PJ'!$D51&amp;'Service PJ'!$B51&amp;'Service PJ'!$A51&amp;"*",'EPA_US9RT techs'!$A$2:$I$1722,9,FALSE),"")</f>
        <v/>
      </c>
      <c r="BZ53" s="14" t="str">
        <f>IFERROR(VLOOKUP($BM$1&amp;'Service PJ'!$D51&amp;'Service PJ'!$B51&amp;'Service PJ'!$A51&amp;"*",'EPA_US9RT techs'!$A$2:$I$1722,9,FALSE),"")</f>
        <v/>
      </c>
      <c r="CA53" s="14" t="str">
        <f>IFERROR(VLOOKUP($BM$1&amp;'Service PJ'!$D51&amp;'Service PJ'!$B51&amp;'Service PJ'!$A51&amp;"*",'EPA_US9RT techs'!$A$2:$I$1722,9,FALSE),"")</f>
        <v/>
      </c>
      <c r="CB53" s="14" t="str">
        <f>IFERROR(VLOOKUP($BM$1&amp;'Service PJ'!$D51&amp;'Service PJ'!$B51&amp;'Service PJ'!$A51&amp;"*",'EPA_US9RT techs'!$A$2:$I$1722,9,FALSE),"")</f>
        <v/>
      </c>
      <c r="CC53" s="14" t="str">
        <f>IFERROR(VLOOKUP($BM$1&amp;'Service PJ'!$D51&amp;'Service PJ'!$B51&amp;'Service PJ'!$A51&amp;"*",'EPA_US9RT techs'!$A$2:$I$1722,9,FALSE),"")</f>
        <v/>
      </c>
      <c r="CD53" s="14" t="str">
        <f>IFERROR(VLOOKUP($BM$1&amp;'Service PJ'!$D51&amp;'Service PJ'!$B51&amp;'Service PJ'!$A51&amp;"*",'EPA_US9RT techs'!$A$2:$I$1722,9,FALSE),"")</f>
        <v/>
      </c>
      <c r="CE53" s="14" t="str">
        <f>IFERROR(VLOOKUP($BM$1&amp;'Service PJ'!$D51&amp;'Service PJ'!$B51&amp;'Service PJ'!$A51&amp;"*",'EPA_US9RT techs'!$A$2:$I$1722,9,FALSE),"")</f>
        <v/>
      </c>
      <c r="CF53" s="14" t="str">
        <f>IFERROR(VLOOKUP($BM$1&amp;'Service PJ'!$D51&amp;'Service PJ'!$B51&amp;'Service PJ'!$A51&amp;"*",'EPA_US9RT techs'!$A$2:$I$1722,9,FALSE),"")</f>
        <v/>
      </c>
      <c r="CG53" s="14" t="str">
        <f>IFERROR(VLOOKUP($BM$1&amp;'Service PJ'!$D51&amp;'Service PJ'!$B51&amp;'Service PJ'!$A51&amp;"*",'EPA_US9RT techs'!$A$2:$I$1722,9,FALSE),"")</f>
        <v/>
      </c>
      <c r="CH53" s="14" t="str">
        <f>IFERROR(VLOOKUP($BM$1&amp;'Service PJ'!$D51&amp;'Service PJ'!$B51&amp;'Service PJ'!$A51&amp;"*",'EPA_US9RT techs'!$A$2:$I$1722,9,FALSE),"")</f>
        <v/>
      </c>
      <c r="CI53" s="14" t="str">
        <f>IFERROR(VLOOKUP($BM$1&amp;'Service PJ'!$D51&amp;'Service PJ'!$B51&amp;'Service PJ'!$A51&amp;"*",'EPA_US9RT techs'!$A$2:$I$1722,9,FALSE),"")</f>
        <v/>
      </c>
      <c r="CJ53" s="14" t="str">
        <f>IFERROR(VLOOKUP($BM$1&amp;'Service PJ'!$D51&amp;'Service PJ'!$B51&amp;'Service PJ'!$A51&amp;"*",'EPA_US9RT techs'!$A$2:$I$1722,9,FALSE),"")</f>
        <v/>
      </c>
      <c r="CK53" s="14" t="str">
        <f>IFERROR(VLOOKUP($BM$1&amp;'Service PJ'!$D51&amp;'Service PJ'!$B51&amp;'Service PJ'!$A51&amp;"*",'EPA_US9RT techs'!$A$2:$I$1722,9,FALSE),"")</f>
        <v/>
      </c>
      <c r="CL53" s="14" t="str">
        <f>IFERROR(VLOOKUP($BM$1&amp;'Service PJ'!$D51&amp;'Service PJ'!$B51&amp;'Service PJ'!$A51&amp;"*",'EPA_US9RT techs'!$A$2:$I$1722,9,FALSE),"")</f>
        <v/>
      </c>
      <c r="CM53" s="14" t="str">
        <f>IFERROR(VLOOKUP($BM$1&amp;'Service PJ'!$D51&amp;'Service PJ'!$B51&amp;'Service PJ'!$A51&amp;"*",'EPA_US9RT techs'!$A$2:$I$1722,9,FALSE),"")</f>
        <v/>
      </c>
      <c r="CN53" s="14" t="str">
        <f>IFERROR(VLOOKUP($BM$1&amp;'Service PJ'!$D51&amp;'Service PJ'!$B51&amp;'Service PJ'!$A51&amp;"*",'EPA_US9RT techs'!$A$2:$I$1722,9,FALSE),"")</f>
        <v/>
      </c>
      <c r="CO53" s="14" t="str">
        <f>IFERROR(VLOOKUP($BM$1&amp;'Service PJ'!$D51&amp;'Service PJ'!$B51&amp;'Service PJ'!$A51&amp;"*",'EPA_US9RT techs'!$A$2:$I$1722,9,FALSE),"")</f>
        <v/>
      </c>
      <c r="CP53" s="14" t="str">
        <f>IFERROR(VLOOKUP($BM$1&amp;'Service PJ'!$D51&amp;'Service PJ'!$B51&amp;'Service PJ'!$A51&amp;"*",'EPA_US9RT techs'!$A$2:$I$1722,9,FALSE),"")</f>
        <v/>
      </c>
      <c r="CQ53" s="14" t="str">
        <f>IFERROR(VLOOKUP($BM$1&amp;'Service PJ'!$D51&amp;'Service PJ'!$B51&amp;'Service PJ'!$A51&amp;"*",'EPA_US9RT techs'!$A$2:$I$1722,9,FALSE),"")</f>
        <v/>
      </c>
      <c r="CS53" t="str">
        <f>IF(SUM(CT53:DJ53)=0,"\I:",'Service PJ'!$D51&amp;"_"&amp;'Service PJ'!$E51&amp;"_"&amp;'Service PJ'!$C51)</f>
        <v>ILP_OTP_ELC</v>
      </c>
      <c r="CT53" s="2">
        <f>IFERROR(VLOOKUP($CS$1&amp;'Service PJ'!$D51&amp;'Service PJ'!$B51&amp;'Service PJ'!$A51&amp;"*",'EPA_US9RT techs'!$A$2:$I$1722,9,FALSE),"")</f>
        <v>30</v>
      </c>
      <c r="CU53" s="2">
        <f>IFERROR(VLOOKUP($CS$1&amp;'Service PJ'!$D51&amp;'Service PJ'!$B51&amp;'Service PJ'!$A51&amp;"*",'EPA_US9RT techs'!$A$2:$I$1722,9,FALSE),"")</f>
        <v>30</v>
      </c>
      <c r="CV53" s="2">
        <f>IFERROR(VLOOKUP($CS$1&amp;'Service PJ'!$D51&amp;'Service PJ'!$B51&amp;'Service PJ'!$A51&amp;"*",'EPA_US9RT techs'!$A$2:$I$1722,9,FALSE),"")</f>
        <v>30</v>
      </c>
      <c r="CW53" s="2">
        <f>IFERROR(VLOOKUP($CS$1&amp;'Service PJ'!$D51&amp;'Service PJ'!$B51&amp;'Service PJ'!$A51&amp;"*",'EPA_US9RT techs'!$A$2:$I$1722,9,FALSE),"")</f>
        <v>30</v>
      </c>
      <c r="CX53" s="2">
        <f>IFERROR(VLOOKUP($CS$1&amp;'Service PJ'!$D51&amp;'Service PJ'!$B51&amp;'Service PJ'!$A51&amp;"*",'EPA_US9RT techs'!$A$2:$I$1722,9,FALSE),"")</f>
        <v>30</v>
      </c>
      <c r="CY53" s="2">
        <f>IFERROR(VLOOKUP($CS$1&amp;'Service PJ'!$D51&amp;'Service PJ'!$B51&amp;'Service PJ'!$A51&amp;"*",'EPA_US9RT techs'!$A$2:$I$1722,9,FALSE),"")</f>
        <v>30</v>
      </c>
      <c r="CZ53" s="2">
        <f>IFERROR(VLOOKUP($CS$1&amp;'Service PJ'!$D51&amp;'Service PJ'!$B51&amp;'Service PJ'!$A51&amp;"*",'EPA_US9RT techs'!$A$2:$I$1722,9,FALSE),"")</f>
        <v>30</v>
      </c>
      <c r="DA53" s="2">
        <f>IFERROR(VLOOKUP($CS$1&amp;'Service PJ'!$D51&amp;'Service PJ'!$B51&amp;'Service PJ'!$A51&amp;"*",'EPA_US9RT techs'!$A$2:$I$1722,9,FALSE),"")</f>
        <v>30</v>
      </c>
      <c r="DB53" s="2">
        <f>IFERROR(VLOOKUP($CS$1&amp;'Service PJ'!$D51&amp;'Service PJ'!$B51&amp;'Service PJ'!$A51&amp;"*",'EPA_US9RT techs'!$A$2:$I$1722,9,FALSE),"")</f>
        <v>30</v>
      </c>
      <c r="DC53" s="2">
        <f>IFERROR(VLOOKUP($CS$1&amp;'Service PJ'!$D51&amp;'Service PJ'!$B51&amp;'Service PJ'!$A51&amp;"*",'EPA_US9RT techs'!$A$2:$I$1722,9,FALSE),"")</f>
        <v>30</v>
      </c>
      <c r="DD53" s="2">
        <f>IFERROR(VLOOKUP($CS$1&amp;'Service PJ'!$D51&amp;'Service PJ'!$B51&amp;'Service PJ'!$A51&amp;"*",'EPA_US9RT techs'!$A$2:$I$1722,9,FALSE),"")</f>
        <v>30</v>
      </c>
      <c r="DE53" s="2">
        <f>IFERROR(VLOOKUP($CS$1&amp;'Service PJ'!$D51&amp;'Service PJ'!$B51&amp;'Service PJ'!$A51&amp;"*",'EPA_US9RT techs'!$A$2:$I$1722,9,FALSE),"")</f>
        <v>30</v>
      </c>
      <c r="DF53" s="2">
        <f>IFERROR(VLOOKUP($CS$1&amp;'Service PJ'!$D51&amp;'Service PJ'!$B51&amp;'Service PJ'!$A51&amp;"*",'EPA_US9RT techs'!$A$2:$I$1722,9,FALSE),"")</f>
        <v>30</v>
      </c>
      <c r="DG53" s="2">
        <f>IFERROR(VLOOKUP($CS$1&amp;'Service PJ'!$D51&amp;'Service PJ'!$B51&amp;'Service PJ'!$A51&amp;"*",'EPA_US9RT techs'!$A$2:$I$1722,9,FALSE),"")</f>
        <v>30</v>
      </c>
      <c r="DH53" s="2">
        <f>IFERROR(VLOOKUP($CS$1&amp;'Service PJ'!$D51&amp;'Service PJ'!$B51&amp;'Service PJ'!$A51&amp;"*",'EPA_US9RT techs'!$A$2:$I$1722,9,FALSE),"")</f>
        <v>30</v>
      </c>
      <c r="DI53" s="2">
        <f>IFERROR(VLOOKUP($CS$1&amp;'Service PJ'!$D51&amp;'Service PJ'!$B51&amp;'Service PJ'!$A51&amp;"*",'EPA_US9RT techs'!$A$2:$I$1722,9,FALSE),"")</f>
        <v>30</v>
      </c>
      <c r="DJ53" s="2">
        <f>IFERROR(VLOOKUP($CS$1&amp;'Service PJ'!$D51&amp;'Service PJ'!$B51&amp;'Service PJ'!$A51&amp;"*",'EPA_US9RT techs'!$A$2:$I$1722,9,FALSE),"")</f>
        <v>30</v>
      </c>
      <c r="DK53" s="2">
        <f>IFERROR(VLOOKUP($CS$1&amp;'Service PJ'!$D51&amp;'Service PJ'!$B51&amp;'Service PJ'!$A51&amp;"*",'EPA_US9RT techs'!$A$2:$I$1722,9,FALSE),"")</f>
        <v>30</v>
      </c>
      <c r="DL53" s="2">
        <f>IFERROR(VLOOKUP($CS$1&amp;'Service PJ'!$D51&amp;'Service PJ'!$B51&amp;'Service PJ'!$A51&amp;"*",'EPA_US9RT techs'!$A$2:$I$1722,9,FALSE),"")</f>
        <v>30</v>
      </c>
      <c r="DM53" s="2">
        <f>IFERROR(VLOOKUP($CS$1&amp;'Service PJ'!$D51&amp;'Service PJ'!$B51&amp;'Service PJ'!$A51&amp;"*",'EPA_US9RT techs'!$A$2:$I$1722,9,FALSE),"")</f>
        <v>30</v>
      </c>
      <c r="DN53" s="2">
        <f>IFERROR(VLOOKUP($CS$1&amp;'Service PJ'!$D51&amp;'Service PJ'!$B51&amp;'Service PJ'!$A51&amp;"*",'EPA_US9RT techs'!$A$2:$I$1722,9,FALSE),"")</f>
        <v>30</v>
      </c>
      <c r="DO53" s="2">
        <f>IFERROR(VLOOKUP($CS$1&amp;'Service PJ'!$D51&amp;'Service PJ'!$B51&amp;'Service PJ'!$A51&amp;"*",'EPA_US9RT techs'!$A$2:$I$1722,9,FALSE),"")</f>
        <v>30</v>
      </c>
      <c r="DP53" s="2">
        <f>IFERROR(VLOOKUP($CS$1&amp;'Service PJ'!$D51&amp;'Service PJ'!$B51&amp;'Service PJ'!$A51&amp;"*",'EPA_US9RT techs'!$A$2:$I$1722,9,FALSE),"")</f>
        <v>30</v>
      </c>
      <c r="DQ53" s="2">
        <f>IFERROR(VLOOKUP($CS$1&amp;'Service PJ'!$D51&amp;'Service PJ'!$B51&amp;'Service PJ'!$A51&amp;"*",'EPA_US9RT techs'!$A$2:$I$1722,9,FALSE),"")</f>
        <v>30</v>
      </c>
      <c r="DR53" s="2">
        <f>IFERROR(VLOOKUP($CS$1&amp;'Service PJ'!$D51&amp;'Service PJ'!$B51&amp;'Service PJ'!$A51&amp;"*",'EPA_US9RT techs'!$A$2:$I$1722,9,FALSE),"")</f>
        <v>30</v>
      </c>
      <c r="DS53" s="2">
        <f>IFERROR(VLOOKUP($CS$1&amp;'Service PJ'!$D51&amp;'Service PJ'!$B51&amp;'Service PJ'!$A51&amp;"*",'EPA_US9RT techs'!$A$2:$I$1722,9,FALSE),"")</f>
        <v>30</v>
      </c>
      <c r="DT53" s="2">
        <f>IFERROR(VLOOKUP($CS$1&amp;'Service PJ'!$D51&amp;'Service PJ'!$B51&amp;'Service PJ'!$A51&amp;"*",'EPA_US9RT techs'!$A$2:$I$1722,9,FALSE),"")</f>
        <v>30</v>
      </c>
      <c r="DU53" s="2">
        <f>IFERROR(VLOOKUP($CS$1&amp;'Service PJ'!$D51&amp;'Service PJ'!$B51&amp;'Service PJ'!$A51&amp;"*",'EPA_US9RT techs'!$A$2:$I$1722,9,FALSE),"")</f>
        <v>30</v>
      </c>
      <c r="DV53" s="2">
        <f>IFERROR(VLOOKUP($CS$1&amp;'Service PJ'!$D51&amp;'Service PJ'!$B51&amp;'Service PJ'!$A51&amp;"*",'EPA_US9RT techs'!$A$2:$I$1722,9,FALSE),"")</f>
        <v>30</v>
      </c>
      <c r="DW53" s="2">
        <f>IFERROR(VLOOKUP($CS$1&amp;'Service PJ'!$D51&amp;'Service PJ'!$B51&amp;'Service PJ'!$A51&amp;"*",'EPA_US9RT techs'!$A$2:$I$1722,9,FALSE),"")</f>
        <v>30</v>
      </c>
    </row>
    <row r="54" spans="1:127" x14ac:dyDescent="0.45">
      <c r="A54" t="str">
        <f>IF(SUM(B54:R54)=0,"\I:",'Service PJ'!$D52&amp;"_"&amp;'Service PJ'!$E52&amp;"_"&amp;'Service PJ'!$C52)</f>
        <v>\I:</v>
      </c>
      <c r="B54" s="14" t="str">
        <f>IFERROR(VLOOKUP($A$1&amp;'Service PJ'!$D52&amp;'Service PJ'!$B52&amp;'Service PJ'!$A52&amp;"*",'EPA_US9RT techs'!$A$2:$I$1722,9,FALSE),"")</f>
        <v/>
      </c>
      <c r="C54" s="14" t="str">
        <f>IFERROR(VLOOKUP($A$1&amp;'Service PJ'!$D52&amp;'Service PJ'!$B52&amp;'Service PJ'!$A52&amp;"*",'EPA_US9RT techs'!$A$2:$I$1722,9,FALSE),"")</f>
        <v/>
      </c>
      <c r="D54" s="14" t="str">
        <f>IFERROR(VLOOKUP($A$1&amp;'Service PJ'!$D52&amp;'Service PJ'!$B52&amp;'Service PJ'!$A52&amp;"*",'EPA_US9RT techs'!$A$2:$I$1722,9,FALSE),"")</f>
        <v/>
      </c>
      <c r="E54" s="14" t="str">
        <f>IFERROR(VLOOKUP($A$1&amp;'Service PJ'!$D52&amp;'Service PJ'!$B52&amp;'Service PJ'!$A52&amp;"*",'EPA_US9RT techs'!$A$2:$I$1722,9,FALSE),"")</f>
        <v/>
      </c>
      <c r="F54" s="14" t="str">
        <f>IFERROR(VLOOKUP($A$1&amp;'Service PJ'!$D52&amp;'Service PJ'!$B52&amp;'Service PJ'!$A52&amp;"*",'EPA_US9RT techs'!$A$2:$I$1722,9,FALSE),"")</f>
        <v/>
      </c>
      <c r="G54" s="14" t="str">
        <f>IFERROR(VLOOKUP($A$1&amp;'Service PJ'!$D52&amp;'Service PJ'!$B52&amp;'Service PJ'!$A52&amp;"*",'EPA_US9RT techs'!$A$2:$I$1722,9,FALSE),"")</f>
        <v/>
      </c>
      <c r="H54" s="14" t="str">
        <f>IFERROR(VLOOKUP($A$1&amp;'Service PJ'!$D52&amp;'Service PJ'!$B52&amp;'Service PJ'!$A52&amp;"*",'EPA_US9RT techs'!$A$2:$I$1722,9,FALSE),"")</f>
        <v/>
      </c>
      <c r="I54" s="14" t="str">
        <f>IFERROR(VLOOKUP($A$1&amp;'Service PJ'!$D52&amp;'Service PJ'!$B52&amp;'Service PJ'!$A52&amp;"*",'EPA_US9RT techs'!$A$2:$I$1722,9,FALSE),"")</f>
        <v/>
      </c>
      <c r="J54" s="14" t="str">
        <f>IFERROR(VLOOKUP($A$1&amp;'Service PJ'!$D52&amp;'Service PJ'!$B52&amp;'Service PJ'!$A52&amp;"*",'EPA_US9RT techs'!$A$2:$I$1722,9,FALSE),"")</f>
        <v/>
      </c>
      <c r="K54" s="14" t="str">
        <f>IFERROR(VLOOKUP($A$1&amp;'Service PJ'!$D52&amp;'Service PJ'!$B52&amp;'Service PJ'!$A52&amp;"*",'EPA_US9RT techs'!$A$2:$I$1722,9,FALSE),"")</f>
        <v/>
      </c>
      <c r="L54" s="14" t="str">
        <f>IFERROR(VLOOKUP($A$1&amp;'Service PJ'!$D52&amp;'Service PJ'!$B52&amp;'Service PJ'!$A52&amp;"*",'EPA_US9RT techs'!$A$2:$I$1722,9,FALSE),"")</f>
        <v/>
      </c>
      <c r="M54" s="14" t="str">
        <f>IFERROR(VLOOKUP($A$1&amp;'Service PJ'!$D52&amp;'Service PJ'!$B52&amp;'Service PJ'!$A52&amp;"*",'EPA_US9RT techs'!$A$2:$I$1722,9,FALSE),"")</f>
        <v/>
      </c>
      <c r="N54" s="14" t="str">
        <f>IFERROR(VLOOKUP($A$1&amp;'Service PJ'!$D52&amp;'Service PJ'!$B52&amp;'Service PJ'!$A52&amp;"*",'EPA_US9RT techs'!$A$2:$I$1722,9,FALSE),"")</f>
        <v/>
      </c>
      <c r="O54" s="14" t="str">
        <f>IFERROR(VLOOKUP($A$1&amp;'Service PJ'!$D52&amp;'Service PJ'!$B52&amp;'Service PJ'!$A52&amp;"*",'EPA_US9RT techs'!$A$2:$I$1722,9,FALSE),"")</f>
        <v/>
      </c>
      <c r="P54" s="14" t="str">
        <f>IFERROR(VLOOKUP($A$1&amp;'Service PJ'!$D52&amp;'Service PJ'!$B52&amp;'Service PJ'!$A52&amp;"*",'EPA_US9RT techs'!$A$2:$I$1722,9,FALSE),"")</f>
        <v/>
      </c>
      <c r="Q54" s="14" t="str">
        <f>IFERROR(VLOOKUP($A$1&amp;'Service PJ'!$D52&amp;'Service PJ'!$B52&amp;'Service PJ'!$A52&amp;"*",'EPA_US9RT techs'!$A$2:$I$1722,9,FALSE),"")</f>
        <v/>
      </c>
      <c r="R54" s="14" t="str">
        <f>IFERROR(VLOOKUP($A$1&amp;'Service PJ'!$D52&amp;'Service PJ'!$B52&amp;'Service PJ'!$A52&amp;"*",'EPA_US9RT techs'!$A$2:$I$1722,9,FALSE),"")</f>
        <v/>
      </c>
      <c r="S54" s="14" t="str">
        <f>IFERROR(VLOOKUP($A$1&amp;'Service PJ'!$D52&amp;'Service PJ'!$B52&amp;'Service PJ'!$A52&amp;"*",'EPA_US9RT techs'!$A$2:$I$1722,9,FALSE),"")</f>
        <v/>
      </c>
      <c r="T54" s="14" t="str">
        <f>IFERROR(VLOOKUP($A$1&amp;'Service PJ'!$D52&amp;'Service PJ'!$B52&amp;'Service PJ'!$A52&amp;"*",'EPA_US9RT techs'!$A$2:$I$1722,9,FALSE),"")</f>
        <v/>
      </c>
      <c r="U54" s="14" t="str">
        <f>IFERROR(VLOOKUP($A$1&amp;'Service PJ'!$D52&amp;'Service PJ'!$B52&amp;'Service PJ'!$A52&amp;"*",'EPA_US9RT techs'!$A$2:$I$1722,9,FALSE),"")</f>
        <v/>
      </c>
      <c r="V54" s="14" t="str">
        <f>IFERROR(VLOOKUP($A$1&amp;'Service PJ'!$D52&amp;'Service PJ'!$B52&amp;'Service PJ'!$A52&amp;"*",'EPA_US9RT techs'!$A$2:$I$1722,9,FALSE),"")</f>
        <v/>
      </c>
      <c r="W54" s="14" t="str">
        <f>IFERROR(VLOOKUP($A$1&amp;'Service PJ'!$D52&amp;'Service PJ'!$B52&amp;'Service PJ'!$A52&amp;"*",'EPA_US9RT techs'!$A$2:$I$1722,9,FALSE),"")</f>
        <v/>
      </c>
      <c r="X54" s="14" t="str">
        <f>IFERROR(VLOOKUP($A$1&amp;'Service PJ'!$D52&amp;'Service PJ'!$B52&amp;'Service PJ'!$A52&amp;"*",'EPA_US9RT techs'!$A$2:$I$1722,9,FALSE),"")</f>
        <v/>
      </c>
      <c r="Y54" s="14" t="str">
        <f>IFERROR(VLOOKUP($A$1&amp;'Service PJ'!$D52&amp;'Service PJ'!$B52&amp;'Service PJ'!$A52&amp;"*",'EPA_US9RT techs'!$A$2:$I$1722,9,FALSE),"")</f>
        <v/>
      </c>
      <c r="Z54" s="14" t="str">
        <f>IFERROR(VLOOKUP($A$1&amp;'Service PJ'!$D52&amp;'Service PJ'!$B52&amp;'Service PJ'!$A52&amp;"*",'EPA_US9RT techs'!$A$2:$I$1722,9,FALSE),"")</f>
        <v/>
      </c>
      <c r="AA54" s="14" t="str">
        <f>IFERROR(VLOOKUP($A$1&amp;'Service PJ'!$D52&amp;'Service PJ'!$B52&amp;'Service PJ'!$A52&amp;"*",'EPA_US9RT techs'!$A$2:$I$1722,9,FALSE),"")</f>
        <v/>
      </c>
      <c r="AB54" s="14" t="str">
        <f>IFERROR(VLOOKUP($A$1&amp;'Service PJ'!$D52&amp;'Service PJ'!$B52&amp;'Service PJ'!$A52&amp;"*",'EPA_US9RT techs'!$A$2:$I$1722,9,FALSE),"")</f>
        <v/>
      </c>
      <c r="AC54" s="14" t="str">
        <f>IFERROR(VLOOKUP($A$1&amp;'Service PJ'!$D52&amp;'Service PJ'!$B52&amp;'Service PJ'!$A52&amp;"*",'EPA_US9RT techs'!$A$2:$I$1722,9,FALSE),"")</f>
        <v/>
      </c>
      <c r="AD54" s="14" t="str">
        <f>IFERROR(VLOOKUP($A$1&amp;'Service PJ'!$D52&amp;'Service PJ'!$B52&amp;'Service PJ'!$A52&amp;"*",'EPA_US9RT techs'!$A$2:$I$1722,9,FALSE),"")</f>
        <v/>
      </c>
      <c r="AE54" s="14" t="str">
        <f>IFERROR(VLOOKUP($A$1&amp;'Service PJ'!$D52&amp;'Service PJ'!$B52&amp;'Service PJ'!$A52&amp;"*",'EPA_US9RT techs'!$A$2:$I$1722,9,FALSE),"")</f>
        <v/>
      </c>
      <c r="AG54" t="str">
        <f>IF(SUM(AH54:AX54)=0,"\I:",'Service PJ'!$D52&amp;"_"&amp;'Service PJ'!$E52&amp;"_"&amp;'Service PJ'!$C52)</f>
        <v>\I:</v>
      </c>
      <c r="AH54" s="14" t="str">
        <f>IFERROR(VLOOKUP($AG$1&amp;'Service PJ'!$D52&amp;'Service PJ'!$B52&amp;'Service PJ'!$A52&amp;"*",'EPA_US9RT techs'!$A$2:$I$1722,9,FALSE),"")</f>
        <v/>
      </c>
      <c r="AI54" s="14" t="str">
        <f>IFERROR(VLOOKUP($AG$1&amp;'Service PJ'!$D52&amp;'Service PJ'!$B52&amp;'Service PJ'!$A52&amp;"*",'EPA_US9RT techs'!$A$2:$I$1722,9,FALSE),"")</f>
        <v/>
      </c>
      <c r="AJ54" s="14" t="str">
        <f>IFERROR(VLOOKUP($AG$1&amp;'Service PJ'!$D52&amp;'Service PJ'!$B52&amp;'Service PJ'!$A52&amp;"*",'EPA_US9RT techs'!$A$2:$I$1722,9,FALSE),"")</f>
        <v/>
      </c>
      <c r="AK54" s="14" t="str">
        <f>IFERROR(VLOOKUP($AG$1&amp;'Service PJ'!$D52&amp;'Service PJ'!$B52&amp;'Service PJ'!$A52&amp;"*",'EPA_US9RT techs'!$A$2:$I$1722,9,FALSE),"")</f>
        <v/>
      </c>
      <c r="AL54" s="14" t="str">
        <f>IFERROR(VLOOKUP($AG$1&amp;'Service PJ'!$D52&amp;'Service PJ'!$B52&amp;'Service PJ'!$A52&amp;"*",'EPA_US9RT techs'!$A$2:$I$1722,9,FALSE),"")</f>
        <v/>
      </c>
      <c r="AM54" s="14" t="str">
        <f>IFERROR(VLOOKUP($AG$1&amp;'Service PJ'!$D52&amp;'Service PJ'!$B52&amp;'Service PJ'!$A52&amp;"*",'EPA_US9RT techs'!$A$2:$I$1722,9,FALSE),"")</f>
        <v/>
      </c>
      <c r="AN54" s="14" t="str">
        <f>IFERROR(VLOOKUP($AG$1&amp;'Service PJ'!$D52&amp;'Service PJ'!$B52&amp;'Service PJ'!$A52&amp;"*",'EPA_US9RT techs'!$A$2:$I$1722,9,FALSE),"")</f>
        <v/>
      </c>
      <c r="AO54" s="14" t="str">
        <f>IFERROR(VLOOKUP($AG$1&amp;'Service PJ'!$D52&amp;'Service PJ'!$B52&amp;'Service PJ'!$A52&amp;"*",'EPA_US9RT techs'!$A$2:$I$1722,9,FALSE),"")</f>
        <v/>
      </c>
      <c r="AP54" s="14" t="str">
        <f>IFERROR(VLOOKUP($AG$1&amp;'Service PJ'!$D52&amp;'Service PJ'!$B52&amp;'Service PJ'!$A52&amp;"*",'EPA_US9RT techs'!$A$2:$I$1722,9,FALSE),"")</f>
        <v/>
      </c>
      <c r="AQ54" s="14" t="str">
        <f>IFERROR(VLOOKUP($AG$1&amp;'Service PJ'!$D52&amp;'Service PJ'!$B52&amp;'Service PJ'!$A52&amp;"*",'EPA_US9RT techs'!$A$2:$I$1722,9,FALSE),"")</f>
        <v/>
      </c>
      <c r="AR54" s="14" t="str">
        <f>IFERROR(VLOOKUP($AG$1&amp;'Service PJ'!$D52&amp;'Service PJ'!$B52&amp;'Service PJ'!$A52&amp;"*",'EPA_US9RT techs'!$A$2:$I$1722,9,FALSE),"")</f>
        <v/>
      </c>
      <c r="AS54" s="14" t="str">
        <f>IFERROR(VLOOKUP($AG$1&amp;'Service PJ'!$D52&amp;'Service PJ'!$B52&amp;'Service PJ'!$A52&amp;"*",'EPA_US9RT techs'!$A$2:$I$1722,9,FALSE),"")</f>
        <v/>
      </c>
      <c r="AT54" s="14" t="str">
        <f>IFERROR(VLOOKUP($AG$1&amp;'Service PJ'!$D52&amp;'Service PJ'!$B52&amp;'Service PJ'!$A52&amp;"*",'EPA_US9RT techs'!$A$2:$I$1722,9,FALSE),"")</f>
        <v/>
      </c>
      <c r="AU54" s="14" t="str">
        <f>IFERROR(VLOOKUP($AG$1&amp;'Service PJ'!$D52&amp;'Service PJ'!$B52&amp;'Service PJ'!$A52&amp;"*",'EPA_US9RT techs'!$A$2:$I$1722,9,FALSE),"")</f>
        <v/>
      </c>
      <c r="AV54" s="14" t="str">
        <f>IFERROR(VLOOKUP($AG$1&amp;'Service PJ'!$D52&amp;'Service PJ'!$B52&amp;'Service PJ'!$A52&amp;"*",'EPA_US9RT techs'!$A$2:$I$1722,9,FALSE),"")</f>
        <v/>
      </c>
      <c r="AW54" s="14" t="str">
        <f>IFERROR(VLOOKUP($AG$1&amp;'Service PJ'!$D52&amp;'Service PJ'!$B52&amp;'Service PJ'!$A52&amp;"*",'EPA_US9RT techs'!$A$2:$I$1722,9,FALSE),"")</f>
        <v/>
      </c>
      <c r="AX54" s="14" t="str">
        <f>IFERROR(VLOOKUP($AG$1&amp;'Service PJ'!$D52&amp;'Service PJ'!$B52&amp;'Service PJ'!$A52&amp;"*",'EPA_US9RT techs'!$A$2:$I$1722,9,FALSE),"")</f>
        <v/>
      </c>
      <c r="AY54" s="14" t="str">
        <f>IFERROR(VLOOKUP($AG$1&amp;'Service PJ'!$D52&amp;'Service PJ'!$B52&amp;'Service PJ'!$A52&amp;"*",'EPA_US9RT techs'!$A$2:$I$1722,9,FALSE),"")</f>
        <v/>
      </c>
      <c r="AZ54" s="14" t="str">
        <f>IFERROR(VLOOKUP($AG$1&amp;'Service PJ'!$D52&amp;'Service PJ'!$B52&amp;'Service PJ'!$A52&amp;"*",'EPA_US9RT techs'!$A$2:$I$1722,9,FALSE),"")</f>
        <v/>
      </c>
      <c r="BA54" s="14" t="str">
        <f>IFERROR(VLOOKUP($AG$1&amp;'Service PJ'!$D52&amp;'Service PJ'!$B52&amp;'Service PJ'!$A52&amp;"*",'EPA_US9RT techs'!$A$2:$I$1722,9,FALSE),"")</f>
        <v/>
      </c>
      <c r="BB54" s="14" t="str">
        <f>IFERROR(VLOOKUP($AG$1&amp;'Service PJ'!$D52&amp;'Service PJ'!$B52&amp;'Service PJ'!$A52&amp;"*",'EPA_US9RT techs'!$A$2:$I$1722,9,FALSE),"")</f>
        <v/>
      </c>
      <c r="BC54" s="14" t="str">
        <f>IFERROR(VLOOKUP($AG$1&amp;'Service PJ'!$D52&amp;'Service PJ'!$B52&amp;'Service PJ'!$A52&amp;"*",'EPA_US9RT techs'!$A$2:$I$1722,9,FALSE),"")</f>
        <v/>
      </c>
      <c r="BD54" s="14" t="str">
        <f>IFERROR(VLOOKUP($AG$1&amp;'Service PJ'!$D52&amp;'Service PJ'!$B52&amp;'Service PJ'!$A52&amp;"*",'EPA_US9RT techs'!$A$2:$I$1722,9,FALSE),"")</f>
        <v/>
      </c>
      <c r="BE54" s="14" t="str">
        <f>IFERROR(VLOOKUP($AG$1&amp;'Service PJ'!$D52&amp;'Service PJ'!$B52&amp;'Service PJ'!$A52&amp;"*",'EPA_US9RT techs'!$A$2:$I$1722,9,FALSE),"")</f>
        <v/>
      </c>
      <c r="BF54" s="14" t="str">
        <f>IFERROR(VLOOKUP($AG$1&amp;'Service PJ'!$D52&amp;'Service PJ'!$B52&amp;'Service PJ'!$A52&amp;"*",'EPA_US9RT techs'!$A$2:$I$1722,9,FALSE),"")</f>
        <v/>
      </c>
      <c r="BG54" s="14" t="str">
        <f>IFERROR(VLOOKUP($AG$1&amp;'Service PJ'!$D52&amp;'Service PJ'!$B52&amp;'Service PJ'!$A52&amp;"*",'EPA_US9RT techs'!$A$2:$I$1722,9,FALSE),"")</f>
        <v/>
      </c>
      <c r="BH54" s="14" t="str">
        <f>IFERROR(VLOOKUP($AG$1&amp;'Service PJ'!$D52&amp;'Service PJ'!$B52&amp;'Service PJ'!$A52&amp;"*",'EPA_US9RT techs'!$A$2:$I$1722,9,FALSE),"")</f>
        <v/>
      </c>
      <c r="BI54" s="14" t="str">
        <f>IFERROR(VLOOKUP($AG$1&amp;'Service PJ'!$D52&amp;'Service PJ'!$B52&amp;'Service PJ'!$A52&amp;"*",'EPA_US9RT techs'!$A$2:$I$1722,9,FALSE),"")</f>
        <v/>
      </c>
      <c r="BJ54" s="14" t="str">
        <f>IFERROR(VLOOKUP($AG$1&amp;'Service PJ'!$D52&amp;'Service PJ'!$B52&amp;'Service PJ'!$A52&amp;"*",'EPA_US9RT techs'!$A$2:$I$1722,9,FALSE),"")</f>
        <v/>
      </c>
      <c r="BK54" s="14" t="str">
        <f>IFERROR(VLOOKUP($AG$1&amp;'Service PJ'!$D52&amp;'Service PJ'!$B52&amp;'Service PJ'!$A52&amp;"*",'EPA_US9RT techs'!$A$2:$I$1722,9,FALSE),"")</f>
        <v/>
      </c>
      <c r="BM54" t="str">
        <f>IF(SUM(BN54:CD54)=0,"\I:",'Service PJ'!$D52&amp;"_"&amp;'Service PJ'!$E52&amp;"_"&amp;'Service PJ'!$C52)</f>
        <v>\I:</v>
      </c>
      <c r="BN54" s="14" t="str">
        <f>IFERROR(VLOOKUP($BM$1&amp;'Service PJ'!$D52&amp;'Service PJ'!$B52&amp;'Service PJ'!$A52&amp;"*",'EPA_US9RT techs'!$A$2:$I$1722,9,FALSE),"")</f>
        <v/>
      </c>
      <c r="BO54" s="14" t="str">
        <f>IFERROR(VLOOKUP($BM$1&amp;'Service PJ'!$D52&amp;'Service PJ'!$B52&amp;'Service PJ'!$A52&amp;"*",'EPA_US9RT techs'!$A$2:$I$1722,9,FALSE),"")</f>
        <v/>
      </c>
      <c r="BP54" s="14" t="str">
        <f>IFERROR(VLOOKUP($BM$1&amp;'Service PJ'!$D52&amp;'Service PJ'!$B52&amp;'Service PJ'!$A52&amp;"*",'EPA_US9RT techs'!$A$2:$I$1722,9,FALSE),"")</f>
        <v/>
      </c>
      <c r="BQ54" s="14" t="str">
        <f>IFERROR(VLOOKUP($BM$1&amp;'Service PJ'!$D52&amp;'Service PJ'!$B52&amp;'Service PJ'!$A52&amp;"*",'EPA_US9RT techs'!$A$2:$I$1722,9,FALSE),"")</f>
        <v/>
      </c>
      <c r="BR54" s="14" t="str">
        <f>IFERROR(VLOOKUP($BM$1&amp;'Service PJ'!$D52&amp;'Service PJ'!$B52&amp;'Service PJ'!$A52&amp;"*",'EPA_US9RT techs'!$A$2:$I$1722,9,FALSE),"")</f>
        <v/>
      </c>
      <c r="BS54" s="14" t="str">
        <f>IFERROR(VLOOKUP($BM$1&amp;'Service PJ'!$D52&amp;'Service PJ'!$B52&amp;'Service PJ'!$A52&amp;"*",'EPA_US9RT techs'!$A$2:$I$1722,9,FALSE),"")</f>
        <v/>
      </c>
      <c r="BT54" s="14" t="str">
        <f>IFERROR(VLOOKUP($BM$1&amp;'Service PJ'!$D52&amp;'Service PJ'!$B52&amp;'Service PJ'!$A52&amp;"*",'EPA_US9RT techs'!$A$2:$I$1722,9,FALSE),"")</f>
        <v/>
      </c>
      <c r="BU54" s="14" t="str">
        <f>IFERROR(VLOOKUP($BM$1&amp;'Service PJ'!$D52&amp;'Service PJ'!$B52&amp;'Service PJ'!$A52&amp;"*",'EPA_US9RT techs'!$A$2:$I$1722,9,FALSE),"")</f>
        <v/>
      </c>
      <c r="BV54" s="14" t="str">
        <f>IFERROR(VLOOKUP($BM$1&amp;'Service PJ'!$D52&amp;'Service PJ'!$B52&amp;'Service PJ'!$A52&amp;"*",'EPA_US9RT techs'!$A$2:$I$1722,9,FALSE),"")</f>
        <v/>
      </c>
      <c r="BW54" s="14" t="str">
        <f>IFERROR(VLOOKUP($BM$1&amp;'Service PJ'!$D52&amp;'Service PJ'!$B52&amp;'Service PJ'!$A52&amp;"*",'EPA_US9RT techs'!$A$2:$I$1722,9,FALSE),"")</f>
        <v/>
      </c>
      <c r="BX54" s="14" t="str">
        <f>IFERROR(VLOOKUP($BM$1&amp;'Service PJ'!$D52&amp;'Service PJ'!$B52&amp;'Service PJ'!$A52&amp;"*",'EPA_US9RT techs'!$A$2:$I$1722,9,FALSE),"")</f>
        <v/>
      </c>
      <c r="BY54" s="14" t="str">
        <f>IFERROR(VLOOKUP($BM$1&amp;'Service PJ'!$D52&amp;'Service PJ'!$B52&amp;'Service PJ'!$A52&amp;"*",'EPA_US9RT techs'!$A$2:$I$1722,9,FALSE),"")</f>
        <v/>
      </c>
      <c r="BZ54" s="14" t="str">
        <f>IFERROR(VLOOKUP($BM$1&amp;'Service PJ'!$D52&amp;'Service PJ'!$B52&amp;'Service PJ'!$A52&amp;"*",'EPA_US9RT techs'!$A$2:$I$1722,9,FALSE),"")</f>
        <v/>
      </c>
      <c r="CA54" s="14" t="str">
        <f>IFERROR(VLOOKUP($BM$1&amp;'Service PJ'!$D52&amp;'Service PJ'!$B52&amp;'Service PJ'!$A52&amp;"*",'EPA_US9RT techs'!$A$2:$I$1722,9,FALSE),"")</f>
        <v/>
      </c>
      <c r="CB54" s="14" t="str">
        <f>IFERROR(VLOOKUP($BM$1&amp;'Service PJ'!$D52&amp;'Service PJ'!$B52&amp;'Service PJ'!$A52&amp;"*",'EPA_US9RT techs'!$A$2:$I$1722,9,FALSE),"")</f>
        <v/>
      </c>
      <c r="CC54" s="14" t="str">
        <f>IFERROR(VLOOKUP($BM$1&amp;'Service PJ'!$D52&amp;'Service PJ'!$B52&amp;'Service PJ'!$A52&amp;"*",'EPA_US9RT techs'!$A$2:$I$1722,9,FALSE),"")</f>
        <v/>
      </c>
      <c r="CD54" s="14" t="str">
        <f>IFERROR(VLOOKUP($BM$1&amp;'Service PJ'!$D52&amp;'Service PJ'!$B52&amp;'Service PJ'!$A52&amp;"*",'EPA_US9RT techs'!$A$2:$I$1722,9,FALSE),"")</f>
        <v/>
      </c>
      <c r="CE54" s="14" t="str">
        <f>IFERROR(VLOOKUP($BM$1&amp;'Service PJ'!$D52&amp;'Service PJ'!$B52&amp;'Service PJ'!$A52&amp;"*",'EPA_US9RT techs'!$A$2:$I$1722,9,FALSE),"")</f>
        <v/>
      </c>
      <c r="CF54" s="14" t="str">
        <f>IFERROR(VLOOKUP($BM$1&amp;'Service PJ'!$D52&amp;'Service PJ'!$B52&amp;'Service PJ'!$A52&amp;"*",'EPA_US9RT techs'!$A$2:$I$1722,9,FALSE),"")</f>
        <v/>
      </c>
      <c r="CG54" s="14" t="str">
        <f>IFERROR(VLOOKUP($BM$1&amp;'Service PJ'!$D52&amp;'Service PJ'!$B52&amp;'Service PJ'!$A52&amp;"*",'EPA_US9RT techs'!$A$2:$I$1722,9,FALSE),"")</f>
        <v/>
      </c>
      <c r="CH54" s="14" t="str">
        <f>IFERROR(VLOOKUP($BM$1&amp;'Service PJ'!$D52&amp;'Service PJ'!$B52&amp;'Service PJ'!$A52&amp;"*",'EPA_US9RT techs'!$A$2:$I$1722,9,FALSE),"")</f>
        <v/>
      </c>
      <c r="CI54" s="14" t="str">
        <f>IFERROR(VLOOKUP($BM$1&amp;'Service PJ'!$D52&amp;'Service PJ'!$B52&amp;'Service PJ'!$A52&amp;"*",'EPA_US9RT techs'!$A$2:$I$1722,9,FALSE),"")</f>
        <v/>
      </c>
      <c r="CJ54" s="14" t="str">
        <f>IFERROR(VLOOKUP($BM$1&amp;'Service PJ'!$D52&amp;'Service PJ'!$B52&amp;'Service PJ'!$A52&amp;"*",'EPA_US9RT techs'!$A$2:$I$1722,9,FALSE),"")</f>
        <v/>
      </c>
      <c r="CK54" s="14" t="str">
        <f>IFERROR(VLOOKUP($BM$1&amp;'Service PJ'!$D52&amp;'Service PJ'!$B52&amp;'Service PJ'!$A52&amp;"*",'EPA_US9RT techs'!$A$2:$I$1722,9,FALSE),"")</f>
        <v/>
      </c>
      <c r="CL54" s="14" t="str">
        <f>IFERROR(VLOOKUP($BM$1&amp;'Service PJ'!$D52&amp;'Service PJ'!$B52&amp;'Service PJ'!$A52&amp;"*",'EPA_US9RT techs'!$A$2:$I$1722,9,FALSE),"")</f>
        <v/>
      </c>
      <c r="CM54" s="14" t="str">
        <f>IFERROR(VLOOKUP($BM$1&amp;'Service PJ'!$D52&amp;'Service PJ'!$B52&amp;'Service PJ'!$A52&amp;"*",'EPA_US9RT techs'!$A$2:$I$1722,9,FALSE),"")</f>
        <v/>
      </c>
      <c r="CN54" s="14" t="str">
        <f>IFERROR(VLOOKUP($BM$1&amp;'Service PJ'!$D52&amp;'Service PJ'!$B52&amp;'Service PJ'!$A52&amp;"*",'EPA_US9RT techs'!$A$2:$I$1722,9,FALSE),"")</f>
        <v/>
      </c>
      <c r="CO54" s="14" t="str">
        <f>IFERROR(VLOOKUP($BM$1&amp;'Service PJ'!$D52&amp;'Service PJ'!$B52&amp;'Service PJ'!$A52&amp;"*",'EPA_US9RT techs'!$A$2:$I$1722,9,FALSE),"")</f>
        <v/>
      </c>
      <c r="CP54" s="14" t="str">
        <f>IFERROR(VLOOKUP($BM$1&amp;'Service PJ'!$D52&amp;'Service PJ'!$B52&amp;'Service PJ'!$A52&amp;"*",'EPA_US9RT techs'!$A$2:$I$1722,9,FALSE),"")</f>
        <v/>
      </c>
      <c r="CQ54" s="14" t="str">
        <f>IFERROR(VLOOKUP($BM$1&amp;'Service PJ'!$D52&amp;'Service PJ'!$B52&amp;'Service PJ'!$A52&amp;"*",'EPA_US9RT techs'!$A$2:$I$1722,9,FALSE),"")</f>
        <v/>
      </c>
      <c r="CS54" t="str">
        <f>IF(SUM(CT54:DJ54)=0,"\I:",'Service PJ'!$D52&amp;"_"&amp;'Service PJ'!$E52&amp;"_"&amp;'Service PJ'!$C52)</f>
        <v>ILP_SPC_ELC</v>
      </c>
      <c r="CT54" s="2">
        <f>IFERROR(VLOOKUP($CS$1&amp;'Service PJ'!$D52&amp;'Service PJ'!$B52&amp;'Service PJ'!$A52&amp;"*",'EPA_US9RT techs'!$A$2:$I$1722,9,FALSE),"")</f>
        <v>50</v>
      </c>
      <c r="CU54" s="2">
        <f>IFERROR(VLOOKUP($CS$1&amp;'Service PJ'!$D52&amp;'Service PJ'!$B52&amp;'Service PJ'!$A52&amp;"*",'EPA_US9RT techs'!$A$2:$I$1722,9,FALSE),"")</f>
        <v>50</v>
      </c>
      <c r="CV54" s="2">
        <f>IFERROR(VLOOKUP($CS$1&amp;'Service PJ'!$D52&amp;'Service PJ'!$B52&amp;'Service PJ'!$A52&amp;"*",'EPA_US9RT techs'!$A$2:$I$1722,9,FALSE),"")</f>
        <v>50</v>
      </c>
      <c r="CW54" s="2">
        <f>IFERROR(VLOOKUP($CS$1&amp;'Service PJ'!$D52&amp;'Service PJ'!$B52&amp;'Service PJ'!$A52&amp;"*",'EPA_US9RT techs'!$A$2:$I$1722,9,FALSE),"")</f>
        <v>50</v>
      </c>
      <c r="CX54" s="2">
        <f>IFERROR(VLOOKUP($CS$1&amp;'Service PJ'!$D52&amp;'Service PJ'!$B52&amp;'Service PJ'!$A52&amp;"*",'EPA_US9RT techs'!$A$2:$I$1722,9,FALSE),"")</f>
        <v>50</v>
      </c>
      <c r="CY54" s="2">
        <f>IFERROR(VLOOKUP($CS$1&amp;'Service PJ'!$D52&amp;'Service PJ'!$B52&amp;'Service PJ'!$A52&amp;"*",'EPA_US9RT techs'!$A$2:$I$1722,9,FALSE),"")</f>
        <v>50</v>
      </c>
      <c r="CZ54" s="2">
        <f>IFERROR(VLOOKUP($CS$1&amp;'Service PJ'!$D52&amp;'Service PJ'!$B52&amp;'Service PJ'!$A52&amp;"*",'EPA_US9RT techs'!$A$2:$I$1722,9,FALSE),"")</f>
        <v>50</v>
      </c>
      <c r="DA54" s="2">
        <f>IFERROR(VLOOKUP($CS$1&amp;'Service PJ'!$D52&amp;'Service PJ'!$B52&amp;'Service PJ'!$A52&amp;"*",'EPA_US9RT techs'!$A$2:$I$1722,9,FALSE),"")</f>
        <v>50</v>
      </c>
      <c r="DB54" s="2">
        <f>IFERROR(VLOOKUP($CS$1&amp;'Service PJ'!$D52&amp;'Service PJ'!$B52&amp;'Service PJ'!$A52&amp;"*",'EPA_US9RT techs'!$A$2:$I$1722,9,FALSE),"")</f>
        <v>50</v>
      </c>
      <c r="DC54" s="2">
        <f>IFERROR(VLOOKUP($CS$1&amp;'Service PJ'!$D52&amp;'Service PJ'!$B52&amp;'Service PJ'!$A52&amp;"*",'EPA_US9RT techs'!$A$2:$I$1722,9,FALSE),"")</f>
        <v>50</v>
      </c>
      <c r="DD54" s="2">
        <f>IFERROR(VLOOKUP($CS$1&amp;'Service PJ'!$D52&amp;'Service PJ'!$B52&amp;'Service PJ'!$A52&amp;"*",'EPA_US9RT techs'!$A$2:$I$1722,9,FALSE),"")</f>
        <v>50</v>
      </c>
      <c r="DE54" s="2">
        <f>IFERROR(VLOOKUP($CS$1&amp;'Service PJ'!$D52&amp;'Service PJ'!$B52&amp;'Service PJ'!$A52&amp;"*",'EPA_US9RT techs'!$A$2:$I$1722,9,FALSE),"")</f>
        <v>50</v>
      </c>
      <c r="DF54" s="2">
        <f>IFERROR(VLOOKUP($CS$1&amp;'Service PJ'!$D52&amp;'Service PJ'!$B52&amp;'Service PJ'!$A52&amp;"*",'EPA_US9RT techs'!$A$2:$I$1722,9,FALSE),"")</f>
        <v>50</v>
      </c>
      <c r="DG54" s="2">
        <f>IFERROR(VLOOKUP($CS$1&amp;'Service PJ'!$D52&amp;'Service PJ'!$B52&amp;'Service PJ'!$A52&amp;"*",'EPA_US9RT techs'!$A$2:$I$1722,9,FALSE),"")</f>
        <v>50</v>
      </c>
      <c r="DH54" s="2">
        <f>IFERROR(VLOOKUP($CS$1&amp;'Service PJ'!$D52&amp;'Service PJ'!$B52&amp;'Service PJ'!$A52&amp;"*",'EPA_US9RT techs'!$A$2:$I$1722,9,FALSE),"")</f>
        <v>50</v>
      </c>
      <c r="DI54" s="2">
        <f>IFERROR(VLOOKUP($CS$1&amp;'Service PJ'!$D52&amp;'Service PJ'!$B52&amp;'Service PJ'!$A52&amp;"*",'EPA_US9RT techs'!$A$2:$I$1722,9,FALSE),"")</f>
        <v>50</v>
      </c>
      <c r="DJ54" s="2">
        <f>IFERROR(VLOOKUP($CS$1&amp;'Service PJ'!$D52&amp;'Service PJ'!$B52&amp;'Service PJ'!$A52&amp;"*",'EPA_US9RT techs'!$A$2:$I$1722,9,FALSE),"")</f>
        <v>50</v>
      </c>
      <c r="DK54" s="2">
        <f>IFERROR(VLOOKUP($CS$1&amp;'Service PJ'!$D52&amp;'Service PJ'!$B52&amp;'Service PJ'!$A52&amp;"*",'EPA_US9RT techs'!$A$2:$I$1722,9,FALSE),"")</f>
        <v>50</v>
      </c>
      <c r="DL54" s="2">
        <f>IFERROR(VLOOKUP($CS$1&amp;'Service PJ'!$D52&amp;'Service PJ'!$B52&amp;'Service PJ'!$A52&amp;"*",'EPA_US9RT techs'!$A$2:$I$1722,9,FALSE),"")</f>
        <v>50</v>
      </c>
      <c r="DM54" s="2">
        <f>IFERROR(VLOOKUP($CS$1&amp;'Service PJ'!$D52&amp;'Service PJ'!$B52&amp;'Service PJ'!$A52&amp;"*",'EPA_US9RT techs'!$A$2:$I$1722,9,FALSE),"")</f>
        <v>50</v>
      </c>
      <c r="DN54" s="2">
        <f>IFERROR(VLOOKUP($CS$1&amp;'Service PJ'!$D52&amp;'Service PJ'!$B52&amp;'Service PJ'!$A52&amp;"*",'EPA_US9RT techs'!$A$2:$I$1722,9,FALSE),"")</f>
        <v>50</v>
      </c>
      <c r="DO54" s="2">
        <f>IFERROR(VLOOKUP($CS$1&amp;'Service PJ'!$D52&amp;'Service PJ'!$B52&amp;'Service PJ'!$A52&amp;"*",'EPA_US9RT techs'!$A$2:$I$1722,9,FALSE),"")</f>
        <v>50</v>
      </c>
      <c r="DP54" s="2">
        <f>IFERROR(VLOOKUP($CS$1&amp;'Service PJ'!$D52&amp;'Service PJ'!$B52&amp;'Service PJ'!$A52&amp;"*",'EPA_US9RT techs'!$A$2:$I$1722,9,FALSE),"")</f>
        <v>50</v>
      </c>
      <c r="DQ54" s="2">
        <f>IFERROR(VLOOKUP($CS$1&amp;'Service PJ'!$D52&amp;'Service PJ'!$B52&amp;'Service PJ'!$A52&amp;"*",'EPA_US9RT techs'!$A$2:$I$1722,9,FALSE),"")</f>
        <v>50</v>
      </c>
      <c r="DR54" s="2">
        <f>IFERROR(VLOOKUP($CS$1&amp;'Service PJ'!$D52&amp;'Service PJ'!$B52&amp;'Service PJ'!$A52&amp;"*",'EPA_US9RT techs'!$A$2:$I$1722,9,FALSE),"")</f>
        <v>50</v>
      </c>
      <c r="DS54" s="2">
        <f>IFERROR(VLOOKUP($CS$1&amp;'Service PJ'!$D52&amp;'Service PJ'!$B52&amp;'Service PJ'!$A52&amp;"*",'EPA_US9RT techs'!$A$2:$I$1722,9,FALSE),"")</f>
        <v>50</v>
      </c>
      <c r="DT54" s="2">
        <f>IFERROR(VLOOKUP($CS$1&amp;'Service PJ'!$D52&amp;'Service PJ'!$B52&amp;'Service PJ'!$A52&amp;"*",'EPA_US9RT techs'!$A$2:$I$1722,9,FALSE),"")</f>
        <v>50</v>
      </c>
      <c r="DU54" s="2">
        <f>IFERROR(VLOOKUP($CS$1&amp;'Service PJ'!$D52&amp;'Service PJ'!$B52&amp;'Service PJ'!$A52&amp;"*",'EPA_US9RT techs'!$A$2:$I$1722,9,FALSE),"")</f>
        <v>50</v>
      </c>
      <c r="DV54" s="2">
        <f>IFERROR(VLOOKUP($CS$1&amp;'Service PJ'!$D52&amp;'Service PJ'!$B52&amp;'Service PJ'!$A52&amp;"*",'EPA_US9RT techs'!$A$2:$I$1722,9,FALSE),"")</f>
        <v>50</v>
      </c>
      <c r="DW54" s="2">
        <f>IFERROR(VLOOKUP($CS$1&amp;'Service PJ'!$D52&amp;'Service PJ'!$B52&amp;'Service PJ'!$A52&amp;"*",'EPA_US9RT techs'!$A$2:$I$1722,9,FALSE),"")</f>
        <v>50</v>
      </c>
    </row>
    <row r="55" spans="1:127" x14ac:dyDescent="0.45">
      <c r="A55" t="str">
        <f>IF(SUM(B55:R55)=0,"\I:",'Service PJ'!$D53&amp;"_"&amp;'Service PJ'!$E53&amp;"_"&amp;'Service PJ'!$C53)</f>
        <v>\I:</v>
      </c>
      <c r="B55" s="14" t="str">
        <f>IFERROR(VLOOKUP($A$1&amp;'Service PJ'!$D53&amp;'Service PJ'!$B53&amp;'Service PJ'!$A53&amp;"*",'EPA_US9RT techs'!$A$2:$I$1722,9,FALSE),"")</f>
        <v/>
      </c>
      <c r="C55" s="14" t="str">
        <f>IFERROR(VLOOKUP($A$1&amp;'Service PJ'!$D53&amp;'Service PJ'!$B53&amp;'Service PJ'!$A53&amp;"*",'EPA_US9RT techs'!$A$2:$I$1722,9,FALSE),"")</f>
        <v/>
      </c>
      <c r="D55" s="14" t="str">
        <f>IFERROR(VLOOKUP($A$1&amp;'Service PJ'!$D53&amp;'Service PJ'!$B53&amp;'Service PJ'!$A53&amp;"*",'EPA_US9RT techs'!$A$2:$I$1722,9,FALSE),"")</f>
        <v/>
      </c>
      <c r="E55" s="14" t="str">
        <f>IFERROR(VLOOKUP($A$1&amp;'Service PJ'!$D53&amp;'Service PJ'!$B53&amp;'Service PJ'!$A53&amp;"*",'EPA_US9RT techs'!$A$2:$I$1722,9,FALSE),"")</f>
        <v/>
      </c>
      <c r="F55" s="14" t="str">
        <f>IFERROR(VLOOKUP($A$1&amp;'Service PJ'!$D53&amp;'Service PJ'!$B53&amp;'Service PJ'!$A53&amp;"*",'EPA_US9RT techs'!$A$2:$I$1722,9,FALSE),"")</f>
        <v/>
      </c>
      <c r="G55" s="14" t="str">
        <f>IFERROR(VLOOKUP($A$1&amp;'Service PJ'!$D53&amp;'Service PJ'!$B53&amp;'Service PJ'!$A53&amp;"*",'EPA_US9RT techs'!$A$2:$I$1722,9,FALSE),"")</f>
        <v/>
      </c>
      <c r="H55" s="14" t="str">
        <f>IFERROR(VLOOKUP($A$1&amp;'Service PJ'!$D53&amp;'Service PJ'!$B53&amp;'Service PJ'!$A53&amp;"*",'EPA_US9RT techs'!$A$2:$I$1722,9,FALSE),"")</f>
        <v/>
      </c>
      <c r="I55" s="14" t="str">
        <f>IFERROR(VLOOKUP($A$1&amp;'Service PJ'!$D53&amp;'Service PJ'!$B53&amp;'Service PJ'!$A53&amp;"*",'EPA_US9RT techs'!$A$2:$I$1722,9,FALSE),"")</f>
        <v/>
      </c>
      <c r="J55" s="14" t="str">
        <f>IFERROR(VLOOKUP($A$1&amp;'Service PJ'!$D53&amp;'Service PJ'!$B53&amp;'Service PJ'!$A53&amp;"*",'EPA_US9RT techs'!$A$2:$I$1722,9,FALSE),"")</f>
        <v/>
      </c>
      <c r="K55" s="14" t="str">
        <f>IFERROR(VLOOKUP($A$1&amp;'Service PJ'!$D53&amp;'Service PJ'!$B53&amp;'Service PJ'!$A53&amp;"*",'EPA_US9RT techs'!$A$2:$I$1722,9,FALSE),"")</f>
        <v/>
      </c>
      <c r="L55" s="14" t="str">
        <f>IFERROR(VLOOKUP($A$1&amp;'Service PJ'!$D53&amp;'Service PJ'!$B53&amp;'Service PJ'!$A53&amp;"*",'EPA_US9RT techs'!$A$2:$I$1722,9,FALSE),"")</f>
        <v/>
      </c>
      <c r="M55" s="14" t="str">
        <f>IFERROR(VLOOKUP($A$1&amp;'Service PJ'!$D53&amp;'Service PJ'!$B53&amp;'Service PJ'!$A53&amp;"*",'EPA_US9RT techs'!$A$2:$I$1722,9,FALSE),"")</f>
        <v/>
      </c>
      <c r="N55" s="14" t="str">
        <f>IFERROR(VLOOKUP($A$1&amp;'Service PJ'!$D53&amp;'Service PJ'!$B53&amp;'Service PJ'!$A53&amp;"*",'EPA_US9RT techs'!$A$2:$I$1722,9,FALSE),"")</f>
        <v/>
      </c>
      <c r="O55" s="14" t="str">
        <f>IFERROR(VLOOKUP($A$1&amp;'Service PJ'!$D53&amp;'Service PJ'!$B53&amp;'Service PJ'!$A53&amp;"*",'EPA_US9RT techs'!$A$2:$I$1722,9,FALSE),"")</f>
        <v/>
      </c>
      <c r="P55" s="14" t="str">
        <f>IFERROR(VLOOKUP($A$1&amp;'Service PJ'!$D53&amp;'Service PJ'!$B53&amp;'Service PJ'!$A53&amp;"*",'EPA_US9RT techs'!$A$2:$I$1722,9,FALSE),"")</f>
        <v/>
      </c>
      <c r="Q55" s="14" t="str">
        <f>IFERROR(VLOOKUP($A$1&amp;'Service PJ'!$D53&amp;'Service PJ'!$B53&amp;'Service PJ'!$A53&amp;"*",'EPA_US9RT techs'!$A$2:$I$1722,9,FALSE),"")</f>
        <v/>
      </c>
      <c r="R55" s="14" t="str">
        <f>IFERROR(VLOOKUP($A$1&amp;'Service PJ'!$D53&amp;'Service PJ'!$B53&amp;'Service PJ'!$A53&amp;"*",'EPA_US9RT techs'!$A$2:$I$1722,9,FALSE),"")</f>
        <v/>
      </c>
      <c r="S55" s="14" t="str">
        <f>IFERROR(VLOOKUP($A$1&amp;'Service PJ'!$D53&amp;'Service PJ'!$B53&amp;'Service PJ'!$A53&amp;"*",'EPA_US9RT techs'!$A$2:$I$1722,9,FALSE),"")</f>
        <v/>
      </c>
      <c r="T55" s="14" t="str">
        <f>IFERROR(VLOOKUP($A$1&amp;'Service PJ'!$D53&amp;'Service PJ'!$B53&amp;'Service PJ'!$A53&amp;"*",'EPA_US9RT techs'!$A$2:$I$1722,9,FALSE),"")</f>
        <v/>
      </c>
      <c r="U55" s="14" t="str">
        <f>IFERROR(VLOOKUP($A$1&amp;'Service PJ'!$D53&amp;'Service PJ'!$B53&amp;'Service PJ'!$A53&amp;"*",'EPA_US9RT techs'!$A$2:$I$1722,9,FALSE),"")</f>
        <v/>
      </c>
      <c r="V55" s="14" t="str">
        <f>IFERROR(VLOOKUP($A$1&amp;'Service PJ'!$D53&amp;'Service PJ'!$B53&amp;'Service PJ'!$A53&amp;"*",'EPA_US9RT techs'!$A$2:$I$1722,9,FALSE),"")</f>
        <v/>
      </c>
      <c r="W55" s="14" t="str">
        <f>IFERROR(VLOOKUP($A$1&amp;'Service PJ'!$D53&amp;'Service PJ'!$B53&amp;'Service PJ'!$A53&amp;"*",'EPA_US9RT techs'!$A$2:$I$1722,9,FALSE),"")</f>
        <v/>
      </c>
      <c r="X55" s="14" t="str">
        <f>IFERROR(VLOOKUP($A$1&amp;'Service PJ'!$D53&amp;'Service PJ'!$B53&amp;'Service PJ'!$A53&amp;"*",'EPA_US9RT techs'!$A$2:$I$1722,9,FALSE),"")</f>
        <v/>
      </c>
      <c r="Y55" s="14" t="str">
        <f>IFERROR(VLOOKUP($A$1&amp;'Service PJ'!$D53&amp;'Service PJ'!$B53&amp;'Service PJ'!$A53&amp;"*",'EPA_US9RT techs'!$A$2:$I$1722,9,FALSE),"")</f>
        <v/>
      </c>
      <c r="Z55" s="14" t="str">
        <f>IFERROR(VLOOKUP($A$1&amp;'Service PJ'!$D53&amp;'Service PJ'!$B53&amp;'Service PJ'!$A53&amp;"*",'EPA_US9RT techs'!$A$2:$I$1722,9,FALSE),"")</f>
        <v/>
      </c>
      <c r="AA55" s="14" t="str">
        <f>IFERROR(VLOOKUP($A$1&amp;'Service PJ'!$D53&amp;'Service PJ'!$B53&amp;'Service PJ'!$A53&amp;"*",'EPA_US9RT techs'!$A$2:$I$1722,9,FALSE),"")</f>
        <v/>
      </c>
      <c r="AB55" s="14" t="str">
        <f>IFERROR(VLOOKUP($A$1&amp;'Service PJ'!$D53&amp;'Service PJ'!$B53&amp;'Service PJ'!$A53&amp;"*",'EPA_US9RT techs'!$A$2:$I$1722,9,FALSE),"")</f>
        <v/>
      </c>
      <c r="AC55" s="14" t="str">
        <f>IFERROR(VLOOKUP($A$1&amp;'Service PJ'!$D53&amp;'Service PJ'!$B53&amp;'Service PJ'!$A53&amp;"*",'EPA_US9RT techs'!$A$2:$I$1722,9,FALSE),"")</f>
        <v/>
      </c>
      <c r="AD55" s="14" t="str">
        <f>IFERROR(VLOOKUP($A$1&amp;'Service PJ'!$D53&amp;'Service PJ'!$B53&amp;'Service PJ'!$A53&amp;"*",'EPA_US9RT techs'!$A$2:$I$1722,9,FALSE),"")</f>
        <v/>
      </c>
      <c r="AE55" s="14" t="str">
        <f>IFERROR(VLOOKUP($A$1&amp;'Service PJ'!$D53&amp;'Service PJ'!$B53&amp;'Service PJ'!$A53&amp;"*",'EPA_US9RT techs'!$A$2:$I$1722,9,FALSE),"")</f>
        <v/>
      </c>
      <c r="AG55" t="str">
        <f>IF(SUM(AH55:AX55)=0,"\I:",'Service PJ'!$D53&amp;"_"&amp;'Service PJ'!$E53&amp;"_"&amp;'Service PJ'!$C53)</f>
        <v>\I:</v>
      </c>
      <c r="AH55" s="14" t="str">
        <f>IFERROR(VLOOKUP($AG$1&amp;'Service PJ'!$D53&amp;'Service PJ'!$B53&amp;'Service PJ'!$A53&amp;"*",'EPA_US9RT techs'!$A$2:$I$1722,9,FALSE),"")</f>
        <v/>
      </c>
      <c r="AI55" s="14" t="str">
        <f>IFERROR(VLOOKUP($AG$1&amp;'Service PJ'!$D53&amp;'Service PJ'!$B53&amp;'Service PJ'!$A53&amp;"*",'EPA_US9RT techs'!$A$2:$I$1722,9,FALSE),"")</f>
        <v/>
      </c>
      <c r="AJ55" s="14" t="str">
        <f>IFERROR(VLOOKUP($AG$1&amp;'Service PJ'!$D53&amp;'Service PJ'!$B53&amp;'Service PJ'!$A53&amp;"*",'EPA_US9RT techs'!$A$2:$I$1722,9,FALSE),"")</f>
        <v/>
      </c>
      <c r="AK55" s="14" t="str">
        <f>IFERROR(VLOOKUP($AG$1&amp;'Service PJ'!$D53&amp;'Service PJ'!$B53&amp;'Service PJ'!$A53&amp;"*",'EPA_US9RT techs'!$A$2:$I$1722,9,FALSE),"")</f>
        <v/>
      </c>
      <c r="AL55" s="14" t="str">
        <f>IFERROR(VLOOKUP($AG$1&amp;'Service PJ'!$D53&amp;'Service PJ'!$B53&amp;'Service PJ'!$A53&amp;"*",'EPA_US9RT techs'!$A$2:$I$1722,9,FALSE),"")</f>
        <v/>
      </c>
      <c r="AM55" s="14" t="str">
        <f>IFERROR(VLOOKUP($AG$1&amp;'Service PJ'!$D53&amp;'Service PJ'!$B53&amp;'Service PJ'!$A53&amp;"*",'EPA_US9RT techs'!$A$2:$I$1722,9,FALSE),"")</f>
        <v/>
      </c>
      <c r="AN55" s="14" t="str">
        <f>IFERROR(VLOOKUP($AG$1&amp;'Service PJ'!$D53&amp;'Service PJ'!$B53&amp;'Service PJ'!$A53&amp;"*",'EPA_US9RT techs'!$A$2:$I$1722,9,FALSE),"")</f>
        <v/>
      </c>
      <c r="AO55" s="14" t="str">
        <f>IFERROR(VLOOKUP($AG$1&amp;'Service PJ'!$D53&amp;'Service PJ'!$B53&amp;'Service PJ'!$A53&amp;"*",'EPA_US9RT techs'!$A$2:$I$1722,9,FALSE),"")</f>
        <v/>
      </c>
      <c r="AP55" s="14" t="str">
        <f>IFERROR(VLOOKUP($AG$1&amp;'Service PJ'!$D53&amp;'Service PJ'!$B53&amp;'Service PJ'!$A53&amp;"*",'EPA_US9RT techs'!$A$2:$I$1722,9,FALSE),"")</f>
        <v/>
      </c>
      <c r="AQ55" s="14" t="str">
        <f>IFERROR(VLOOKUP($AG$1&amp;'Service PJ'!$D53&amp;'Service PJ'!$B53&amp;'Service PJ'!$A53&amp;"*",'EPA_US9RT techs'!$A$2:$I$1722,9,FALSE),"")</f>
        <v/>
      </c>
      <c r="AR55" s="14" t="str">
        <f>IFERROR(VLOOKUP($AG$1&amp;'Service PJ'!$D53&amp;'Service PJ'!$B53&amp;'Service PJ'!$A53&amp;"*",'EPA_US9RT techs'!$A$2:$I$1722,9,FALSE),"")</f>
        <v/>
      </c>
      <c r="AS55" s="14" t="str">
        <f>IFERROR(VLOOKUP($AG$1&amp;'Service PJ'!$D53&amp;'Service PJ'!$B53&amp;'Service PJ'!$A53&amp;"*",'EPA_US9RT techs'!$A$2:$I$1722,9,FALSE),"")</f>
        <v/>
      </c>
      <c r="AT55" s="14" t="str">
        <f>IFERROR(VLOOKUP($AG$1&amp;'Service PJ'!$D53&amp;'Service PJ'!$B53&amp;'Service PJ'!$A53&amp;"*",'EPA_US9RT techs'!$A$2:$I$1722,9,FALSE),"")</f>
        <v/>
      </c>
      <c r="AU55" s="14" t="str">
        <f>IFERROR(VLOOKUP($AG$1&amp;'Service PJ'!$D53&amp;'Service PJ'!$B53&amp;'Service PJ'!$A53&amp;"*",'EPA_US9RT techs'!$A$2:$I$1722,9,FALSE),"")</f>
        <v/>
      </c>
      <c r="AV55" s="14" t="str">
        <f>IFERROR(VLOOKUP($AG$1&amp;'Service PJ'!$D53&amp;'Service PJ'!$B53&amp;'Service PJ'!$A53&amp;"*",'EPA_US9RT techs'!$A$2:$I$1722,9,FALSE),"")</f>
        <v/>
      </c>
      <c r="AW55" s="14" t="str">
        <f>IFERROR(VLOOKUP($AG$1&amp;'Service PJ'!$D53&amp;'Service PJ'!$B53&amp;'Service PJ'!$A53&amp;"*",'EPA_US9RT techs'!$A$2:$I$1722,9,FALSE),"")</f>
        <v/>
      </c>
      <c r="AX55" s="14" t="str">
        <f>IFERROR(VLOOKUP($AG$1&amp;'Service PJ'!$D53&amp;'Service PJ'!$B53&amp;'Service PJ'!$A53&amp;"*",'EPA_US9RT techs'!$A$2:$I$1722,9,FALSE),"")</f>
        <v/>
      </c>
      <c r="AY55" s="14" t="str">
        <f>IFERROR(VLOOKUP($AG$1&amp;'Service PJ'!$D53&amp;'Service PJ'!$B53&amp;'Service PJ'!$A53&amp;"*",'EPA_US9RT techs'!$A$2:$I$1722,9,FALSE),"")</f>
        <v/>
      </c>
      <c r="AZ55" s="14" t="str">
        <f>IFERROR(VLOOKUP($AG$1&amp;'Service PJ'!$D53&amp;'Service PJ'!$B53&amp;'Service PJ'!$A53&amp;"*",'EPA_US9RT techs'!$A$2:$I$1722,9,FALSE),"")</f>
        <v/>
      </c>
      <c r="BA55" s="14" t="str">
        <f>IFERROR(VLOOKUP($AG$1&amp;'Service PJ'!$D53&amp;'Service PJ'!$B53&amp;'Service PJ'!$A53&amp;"*",'EPA_US9RT techs'!$A$2:$I$1722,9,FALSE),"")</f>
        <v/>
      </c>
      <c r="BB55" s="14" t="str">
        <f>IFERROR(VLOOKUP($AG$1&amp;'Service PJ'!$D53&amp;'Service PJ'!$B53&amp;'Service PJ'!$A53&amp;"*",'EPA_US9RT techs'!$A$2:$I$1722,9,FALSE),"")</f>
        <v/>
      </c>
      <c r="BC55" s="14" t="str">
        <f>IFERROR(VLOOKUP($AG$1&amp;'Service PJ'!$D53&amp;'Service PJ'!$B53&amp;'Service PJ'!$A53&amp;"*",'EPA_US9RT techs'!$A$2:$I$1722,9,FALSE),"")</f>
        <v/>
      </c>
      <c r="BD55" s="14" t="str">
        <f>IFERROR(VLOOKUP($AG$1&amp;'Service PJ'!$D53&amp;'Service PJ'!$B53&amp;'Service PJ'!$A53&amp;"*",'EPA_US9RT techs'!$A$2:$I$1722,9,FALSE),"")</f>
        <v/>
      </c>
      <c r="BE55" s="14" t="str">
        <f>IFERROR(VLOOKUP($AG$1&amp;'Service PJ'!$D53&amp;'Service PJ'!$B53&amp;'Service PJ'!$A53&amp;"*",'EPA_US9RT techs'!$A$2:$I$1722,9,FALSE),"")</f>
        <v/>
      </c>
      <c r="BF55" s="14" t="str">
        <f>IFERROR(VLOOKUP($AG$1&amp;'Service PJ'!$D53&amp;'Service PJ'!$B53&amp;'Service PJ'!$A53&amp;"*",'EPA_US9RT techs'!$A$2:$I$1722,9,FALSE),"")</f>
        <v/>
      </c>
      <c r="BG55" s="14" t="str">
        <f>IFERROR(VLOOKUP($AG$1&amp;'Service PJ'!$D53&amp;'Service PJ'!$B53&amp;'Service PJ'!$A53&amp;"*",'EPA_US9RT techs'!$A$2:$I$1722,9,FALSE),"")</f>
        <v/>
      </c>
      <c r="BH55" s="14" t="str">
        <f>IFERROR(VLOOKUP($AG$1&amp;'Service PJ'!$D53&amp;'Service PJ'!$B53&amp;'Service PJ'!$A53&amp;"*",'EPA_US9RT techs'!$A$2:$I$1722,9,FALSE),"")</f>
        <v/>
      </c>
      <c r="BI55" s="14" t="str">
        <f>IFERROR(VLOOKUP($AG$1&amp;'Service PJ'!$D53&amp;'Service PJ'!$B53&amp;'Service PJ'!$A53&amp;"*",'EPA_US9RT techs'!$A$2:$I$1722,9,FALSE),"")</f>
        <v/>
      </c>
      <c r="BJ55" s="14" t="str">
        <f>IFERROR(VLOOKUP($AG$1&amp;'Service PJ'!$D53&amp;'Service PJ'!$B53&amp;'Service PJ'!$A53&amp;"*",'EPA_US9RT techs'!$A$2:$I$1722,9,FALSE),"")</f>
        <v/>
      </c>
      <c r="BK55" s="14" t="str">
        <f>IFERROR(VLOOKUP($AG$1&amp;'Service PJ'!$D53&amp;'Service PJ'!$B53&amp;'Service PJ'!$A53&amp;"*",'EPA_US9RT techs'!$A$2:$I$1722,9,FALSE),"")</f>
        <v/>
      </c>
      <c r="BM55" t="str">
        <f>IF(SUM(BN55:CD55)=0,"\I:",'Service PJ'!$D53&amp;"_"&amp;'Service PJ'!$E53&amp;"_"&amp;'Service PJ'!$C53)</f>
        <v>\I:</v>
      </c>
      <c r="BN55" s="14" t="str">
        <f>IFERROR(VLOOKUP($BM$1&amp;'Service PJ'!$D53&amp;'Service PJ'!$B53&amp;'Service PJ'!$A53&amp;"*",'EPA_US9RT techs'!$A$2:$I$1722,9,FALSE),"")</f>
        <v/>
      </c>
      <c r="BO55" s="14" t="str">
        <f>IFERROR(VLOOKUP($BM$1&amp;'Service PJ'!$D53&amp;'Service PJ'!$B53&amp;'Service PJ'!$A53&amp;"*",'EPA_US9RT techs'!$A$2:$I$1722,9,FALSE),"")</f>
        <v/>
      </c>
      <c r="BP55" s="14" t="str">
        <f>IFERROR(VLOOKUP($BM$1&amp;'Service PJ'!$D53&amp;'Service PJ'!$B53&amp;'Service PJ'!$A53&amp;"*",'EPA_US9RT techs'!$A$2:$I$1722,9,FALSE),"")</f>
        <v/>
      </c>
      <c r="BQ55" s="14" t="str">
        <f>IFERROR(VLOOKUP($BM$1&amp;'Service PJ'!$D53&amp;'Service PJ'!$B53&amp;'Service PJ'!$A53&amp;"*",'EPA_US9RT techs'!$A$2:$I$1722,9,FALSE),"")</f>
        <v/>
      </c>
      <c r="BR55" s="14" t="str">
        <f>IFERROR(VLOOKUP($BM$1&amp;'Service PJ'!$D53&amp;'Service PJ'!$B53&amp;'Service PJ'!$A53&amp;"*",'EPA_US9RT techs'!$A$2:$I$1722,9,FALSE),"")</f>
        <v/>
      </c>
      <c r="BS55" s="14" t="str">
        <f>IFERROR(VLOOKUP($BM$1&amp;'Service PJ'!$D53&amp;'Service PJ'!$B53&amp;'Service PJ'!$A53&amp;"*",'EPA_US9RT techs'!$A$2:$I$1722,9,FALSE),"")</f>
        <v/>
      </c>
      <c r="BT55" s="14" t="str">
        <f>IFERROR(VLOOKUP($BM$1&amp;'Service PJ'!$D53&amp;'Service PJ'!$B53&amp;'Service PJ'!$A53&amp;"*",'EPA_US9RT techs'!$A$2:$I$1722,9,FALSE),"")</f>
        <v/>
      </c>
      <c r="BU55" s="14" t="str">
        <f>IFERROR(VLOOKUP($BM$1&amp;'Service PJ'!$D53&amp;'Service PJ'!$B53&amp;'Service PJ'!$A53&amp;"*",'EPA_US9RT techs'!$A$2:$I$1722,9,FALSE),"")</f>
        <v/>
      </c>
      <c r="BV55" s="14" t="str">
        <f>IFERROR(VLOOKUP($BM$1&amp;'Service PJ'!$D53&amp;'Service PJ'!$B53&amp;'Service PJ'!$A53&amp;"*",'EPA_US9RT techs'!$A$2:$I$1722,9,FALSE),"")</f>
        <v/>
      </c>
      <c r="BW55" s="14" t="str">
        <f>IFERROR(VLOOKUP($BM$1&amp;'Service PJ'!$D53&amp;'Service PJ'!$B53&amp;'Service PJ'!$A53&amp;"*",'EPA_US9RT techs'!$A$2:$I$1722,9,FALSE),"")</f>
        <v/>
      </c>
      <c r="BX55" s="14" t="str">
        <f>IFERROR(VLOOKUP($BM$1&amp;'Service PJ'!$D53&amp;'Service PJ'!$B53&amp;'Service PJ'!$A53&amp;"*",'EPA_US9RT techs'!$A$2:$I$1722,9,FALSE),"")</f>
        <v/>
      </c>
      <c r="BY55" s="14" t="str">
        <f>IFERROR(VLOOKUP($BM$1&amp;'Service PJ'!$D53&amp;'Service PJ'!$B53&amp;'Service PJ'!$A53&amp;"*",'EPA_US9RT techs'!$A$2:$I$1722,9,FALSE),"")</f>
        <v/>
      </c>
      <c r="BZ55" s="14" t="str">
        <f>IFERROR(VLOOKUP($BM$1&amp;'Service PJ'!$D53&amp;'Service PJ'!$B53&amp;'Service PJ'!$A53&amp;"*",'EPA_US9RT techs'!$A$2:$I$1722,9,FALSE),"")</f>
        <v/>
      </c>
      <c r="CA55" s="14" t="str">
        <f>IFERROR(VLOOKUP($BM$1&amp;'Service PJ'!$D53&amp;'Service PJ'!$B53&amp;'Service PJ'!$A53&amp;"*",'EPA_US9RT techs'!$A$2:$I$1722,9,FALSE),"")</f>
        <v/>
      </c>
      <c r="CB55" s="14" t="str">
        <f>IFERROR(VLOOKUP($BM$1&amp;'Service PJ'!$D53&amp;'Service PJ'!$B53&amp;'Service PJ'!$A53&amp;"*",'EPA_US9RT techs'!$A$2:$I$1722,9,FALSE),"")</f>
        <v/>
      </c>
      <c r="CC55" s="14" t="str">
        <f>IFERROR(VLOOKUP($BM$1&amp;'Service PJ'!$D53&amp;'Service PJ'!$B53&amp;'Service PJ'!$A53&amp;"*",'EPA_US9RT techs'!$A$2:$I$1722,9,FALSE),"")</f>
        <v/>
      </c>
      <c r="CD55" s="14" t="str">
        <f>IFERROR(VLOOKUP($BM$1&amp;'Service PJ'!$D53&amp;'Service PJ'!$B53&amp;'Service PJ'!$A53&amp;"*",'EPA_US9RT techs'!$A$2:$I$1722,9,FALSE),"")</f>
        <v/>
      </c>
      <c r="CE55" s="14" t="str">
        <f>IFERROR(VLOOKUP($BM$1&amp;'Service PJ'!$D53&amp;'Service PJ'!$B53&amp;'Service PJ'!$A53&amp;"*",'EPA_US9RT techs'!$A$2:$I$1722,9,FALSE),"")</f>
        <v/>
      </c>
      <c r="CF55" s="14" t="str">
        <f>IFERROR(VLOOKUP($BM$1&amp;'Service PJ'!$D53&amp;'Service PJ'!$B53&amp;'Service PJ'!$A53&amp;"*",'EPA_US9RT techs'!$A$2:$I$1722,9,FALSE),"")</f>
        <v/>
      </c>
      <c r="CG55" s="14" t="str">
        <f>IFERROR(VLOOKUP($BM$1&amp;'Service PJ'!$D53&amp;'Service PJ'!$B53&amp;'Service PJ'!$A53&amp;"*",'EPA_US9RT techs'!$A$2:$I$1722,9,FALSE),"")</f>
        <v/>
      </c>
      <c r="CH55" s="14" t="str">
        <f>IFERROR(VLOOKUP($BM$1&amp;'Service PJ'!$D53&amp;'Service PJ'!$B53&amp;'Service PJ'!$A53&amp;"*",'EPA_US9RT techs'!$A$2:$I$1722,9,FALSE),"")</f>
        <v/>
      </c>
      <c r="CI55" s="14" t="str">
        <f>IFERROR(VLOOKUP($BM$1&amp;'Service PJ'!$D53&amp;'Service PJ'!$B53&amp;'Service PJ'!$A53&amp;"*",'EPA_US9RT techs'!$A$2:$I$1722,9,FALSE),"")</f>
        <v/>
      </c>
      <c r="CJ55" s="14" t="str">
        <f>IFERROR(VLOOKUP($BM$1&amp;'Service PJ'!$D53&amp;'Service PJ'!$B53&amp;'Service PJ'!$A53&amp;"*",'EPA_US9RT techs'!$A$2:$I$1722,9,FALSE),"")</f>
        <v/>
      </c>
      <c r="CK55" s="14" t="str">
        <f>IFERROR(VLOOKUP($BM$1&amp;'Service PJ'!$D53&amp;'Service PJ'!$B53&amp;'Service PJ'!$A53&amp;"*",'EPA_US9RT techs'!$A$2:$I$1722,9,FALSE),"")</f>
        <v/>
      </c>
      <c r="CL55" s="14" t="str">
        <f>IFERROR(VLOOKUP($BM$1&amp;'Service PJ'!$D53&amp;'Service PJ'!$B53&amp;'Service PJ'!$A53&amp;"*",'EPA_US9RT techs'!$A$2:$I$1722,9,FALSE),"")</f>
        <v/>
      </c>
      <c r="CM55" s="14" t="str">
        <f>IFERROR(VLOOKUP($BM$1&amp;'Service PJ'!$D53&amp;'Service PJ'!$B53&amp;'Service PJ'!$A53&amp;"*",'EPA_US9RT techs'!$A$2:$I$1722,9,FALSE),"")</f>
        <v/>
      </c>
      <c r="CN55" s="14" t="str">
        <f>IFERROR(VLOOKUP($BM$1&amp;'Service PJ'!$D53&amp;'Service PJ'!$B53&amp;'Service PJ'!$A53&amp;"*",'EPA_US9RT techs'!$A$2:$I$1722,9,FALSE),"")</f>
        <v/>
      </c>
      <c r="CO55" s="14" t="str">
        <f>IFERROR(VLOOKUP($BM$1&amp;'Service PJ'!$D53&amp;'Service PJ'!$B53&amp;'Service PJ'!$A53&amp;"*",'EPA_US9RT techs'!$A$2:$I$1722,9,FALSE),"")</f>
        <v/>
      </c>
      <c r="CP55" s="14" t="str">
        <f>IFERROR(VLOOKUP($BM$1&amp;'Service PJ'!$D53&amp;'Service PJ'!$B53&amp;'Service PJ'!$A53&amp;"*",'EPA_US9RT techs'!$A$2:$I$1722,9,FALSE),"")</f>
        <v/>
      </c>
      <c r="CQ55" s="14" t="str">
        <f>IFERROR(VLOOKUP($BM$1&amp;'Service PJ'!$D53&amp;'Service PJ'!$B53&amp;'Service PJ'!$A53&amp;"*",'EPA_US9RT techs'!$A$2:$I$1722,9,FALSE),"")</f>
        <v/>
      </c>
      <c r="CS55" t="str">
        <f>IF(SUM(CT55:DJ55)=0,"\I:",'Service PJ'!$D53&amp;"_"&amp;'Service PJ'!$E53&amp;"_"&amp;'Service PJ'!$C53)</f>
        <v>ILP_LIG_ELC</v>
      </c>
      <c r="CT55" s="2">
        <f>IFERROR(VLOOKUP($CS$1&amp;'Service PJ'!$D53&amp;'Service PJ'!$B53&amp;'Service PJ'!$A53&amp;"*",'EPA_US9RT techs'!$A$2:$I$1722,9,FALSE),"")</f>
        <v>50</v>
      </c>
      <c r="CU55" s="2">
        <f>IFERROR(VLOOKUP($CS$1&amp;'Service PJ'!$D53&amp;'Service PJ'!$B53&amp;'Service PJ'!$A53&amp;"*",'EPA_US9RT techs'!$A$2:$I$1722,9,FALSE),"")</f>
        <v>50</v>
      </c>
      <c r="CV55" s="2">
        <f>IFERROR(VLOOKUP($CS$1&amp;'Service PJ'!$D53&amp;'Service PJ'!$B53&amp;'Service PJ'!$A53&amp;"*",'EPA_US9RT techs'!$A$2:$I$1722,9,FALSE),"")</f>
        <v>50</v>
      </c>
      <c r="CW55" s="2">
        <f>IFERROR(VLOOKUP($CS$1&amp;'Service PJ'!$D53&amp;'Service PJ'!$B53&amp;'Service PJ'!$A53&amp;"*",'EPA_US9RT techs'!$A$2:$I$1722,9,FALSE),"")</f>
        <v>50</v>
      </c>
      <c r="CX55" s="2">
        <f>IFERROR(VLOOKUP($CS$1&amp;'Service PJ'!$D53&amp;'Service PJ'!$B53&amp;'Service PJ'!$A53&amp;"*",'EPA_US9RT techs'!$A$2:$I$1722,9,FALSE),"")</f>
        <v>50</v>
      </c>
      <c r="CY55" s="2">
        <f>IFERROR(VLOOKUP($CS$1&amp;'Service PJ'!$D53&amp;'Service PJ'!$B53&amp;'Service PJ'!$A53&amp;"*",'EPA_US9RT techs'!$A$2:$I$1722,9,FALSE),"")</f>
        <v>50</v>
      </c>
      <c r="CZ55" s="2">
        <f>IFERROR(VLOOKUP($CS$1&amp;'Service PJ'!$D53&amp;'Service PJ'!$B53&amp;'Service PJ'!$A53&amp;"*",'EPA_US9RT techs'!$A$2:$I$1722,9,FALSE),"")</f>
        <v>50</v>
      </c>
      <c r="DA55" s="2">
        <f>IFERROR(VLOOKUP($CS$1&amp;'Service PJ'!$D53&amp;'Service PJ'!$B53&amp;'Service PJ'!$A53&amp;"*",'EPA_US9RT techs'!$A$2:$I$1722,9,FALSE),"")</f>
        <v>50</v>
      </c>
      <c r="DB55" s="2">
        <f>IFERROR(VLOOKUP($CS$1&amp;'Service PJ'!$D53&amp;'Service PJ'!$B53&amp;'Service PJ'!$A53&amp;"*",'EPA_US9RT techs'!$A$2:$I$1722,9,FALSE),"")</f>
        <v>50</v>
      </c>
      <c r="DC55" s="2">
        <f>IFERROR(VLOOKUP($CS$1&amp;'Service PJ'!$D53&amp;'Service PJ'!$B53&amp;'Service PJ'!$A53&amp;"*",'EPA_US9RT techs'!$A$2:$I$1722,9,FALSE),"")</f>
        <v>50</v>
      </c>
      <c r="DD55" s="2">
        <f>IFERROR(VLOOKUP($CS$1&amp;'Service PJ'!$D53&amp;'Service PJ'!$B53&amp;'Service PJ'!$A53&amp;"*",'EPA_US9RT techs'!$A$2:$I$1722,9,FALSE),"")</f>
        <v>50</v>
      </c>
      <c r="DE55" s="2">
        <f>IFERROR(VLOOKUP($CS$1&amp;'Service PJ'!$D53&amp;'Service PJ'!$B53&amp;'Service PJ'!$A53&amp;"*",'EPA_US9RT techs'!$A$2:$I$1722,9,FALSE),"")</f>
        <v>50</v>
      </c>
      <c r="DF55" s="2">
        <f>IFERROR(VLOOKUP($CS$1&amp;'Service PJ'!$D53&amp;'Service PJ'!$B53&amp;'Service PJ'!$A53&amp;"*",'EPA_US9RT techs'!$A$2:$I$1722,9,FALSE),"")</f>
        <v>50</v>
      </c>
      <c r="DG55" s="2">
        <f>IFERROR(VLOOKUP($CS$1&amp;'Service PJ'!$D53&amp;'Service PJ'!$B53&amp;'Service PJ'!$A53&amp;"*",'EPA_US9RT techs'!$A$2:$I$1722,9,FALSE),"")</f>
        <v>50</v>
      </c>
      <c r="DH55" s="2">
        <f>IFERROR(VLOOKUP($CS$1&amp;'Service PJ'!$D53&amp;'Service PJ'!$B53&amp;'Service PJ'!$A53&amp;"*",'EPA_US9RT techs'!$A$2:$I$1722,9,FALSE),"")</f>
        <v>50</v>
      </c>
      <c r="DI55" s="2">
        <f>IFERROR(VLOOKUP($CS$1&amp;'Service PJ'!$D53&amp;'Service PJ'!$B53&amp;'Service PJ'!$A53&amp;"*",'EPA_US9RT techs'!$A$2:$I$1722,9,FALSE),"")</f>
        <v>50</v>
      </c>
      <c r="DJ55" s="2">
        <f>IFERROR(VLOOKUP($CS$1&amp;'Service PJ'!$D53&amp;'Service PJ'!$B53&amp;'Service PJ'!$A53&amp;"*",'EPA_US9RT techs'!$A$2:$I$1722,9,FALSE),"")</f>
        <v>50</v>
      </c>
      <c r="DK55" s="2">
        <f>IFERROR(VLOOKUP($CS$1&amp;'Service PJ'!$D53&amp;'Service PJ'!$B53&amp;'Service PJ'!$A53&amp;"*",'EPA_US9RT techs'!$A$2:$I$1722,9,FALSE),"")</f>
        <v>50</v>
      </c>
      <c r="DL55" s="2">
        <f>IFERROR(VLOOKUP($CS$1&amp;'Service PJ'!$D53&amp;'Service PJ'!$B53&amp;'Service PJ'!$A53&amp;"*",'EPA_US9RT techs'!$A$2:$I$1722,9,FALSE),"")</f>
        <v>50</v>
      </c>
      <c r="DM55" s="2">
        <f>IFERROR(VLOOKUP($CS$1&amp;'Service PJ'!$D53&amp;'Service PJ'!$B53&amp;'Service PJ'!$A53&amp;"*",'EPA_US9RT techs'!$A$2:$I$1722,9,FALSE),"")</f>
        <v>50</v>
      </c>
      <c r="DN55" s="2">
        <f>IFERROR(VLOOKUP($CS$1&amp;'Service PJ'!$D53&amp;'Service PJ'!$B53&amp;'Service PJ'!$A53&amp;"*",'EPA_US9RT techs'!$A$2:$I$1722,9,FALSE),"")</f>
        <v>50</v>
      </c>
      <c r="DO55" s="2">
        <f>IFERROR(VLOOKUP($CS$1&amp;'Service PJ'!$D53&amp;'Service PJ'!$B53&amp;'Service PJ'!$A53&amp;"*",'EPA_US9RT techs'!$A$2:$I$1722,9,FALSE),"")</f>
        <v>50</v>
      </c>
      <c r="DP55" s="2">
        <f>IFERROR(VLOOKUP($CS$1&amp;'Service PJ'!$D53&amp;'Service PJ'!$B53&amp;'Service PJ'!$A53&amp;"*",'EPA_US9RT techs'!$A$2:$I$1722,9,FALSE),"")</f>
        <v>50</v>
      </c>
      <c r="DQ55" s="2">
        <f>IFERROR(VLOOKUP($CS$1&amp;'Service PJ'!$D53&amp;'Service PJ'!$B53&amp;'Service PJ'!$A53&amp;"*",'EPA_US9RT techs'!$A$2:$I$1722,9,FALSE),"")</f>
        <v>50</v>
      </c>
      <c r="DR55" s="2">
        <f>IFERROR(VLOOKUP($CS$1&amp;'Service PJ'!$D53&amp;'Service PJ'!$B53&amp;'Service PJ'!$A53&amp;"*",'EPA_US9RT techs'!$A$2:$I$1722,9,FALSE),"")</f>
        <v>50</v>
      </c>
      <c r="DS55" s="2">
        <f>IFERROR(VLOOKUP($CS$1&amp;'Service PJ'!$D53&amp;'Service PJ'!$B53&amp;'Service PJ'!$A53&amp;"*",'EPA_US9RT techs'!$A$2:$I$1722,9,FALSE),"")</f>
        <v>50</v>
      </c>
      <c r="DT55" s="2">
        <f>IFERROR(VLOOKUP($CS$1&amp;'Service PJ'!$D53&amp;'Service PJ'!$B53&amp;'Service PJ'!$A53&amp;"*",'EPA_US9RT techs'!$A$2:$I$1722,9,FALSE),"")</f>
        <v>50</v>
      </c>
      <c r="DU55" s="2">
        <f>IFERROR(VLOOKUP($CS$1&amp;'Service PJ'!$D53&amp;'Service PJ'!$B53&amp;'Service PJ'!$A53&amp;"*",'EPA_US9RT techs'!$A$2:$I$1722,9,FALSE),"")</f>
        <v>50</v>
      </c>
      <c r="DV55" s="2">
        <f>IFERROR(VLOOKUP($CS$1&amp;'Service PJ'!$D53&amp;'Service PJ'!$B53&amp;'Service PJ'!$A53&amp;"*",'EPA_US9RT techs'!$A$2:$I$1722,9,FALSE),"")</f>
        <v>50</v>
      </c>
      <c r="DW55" s="2">
        <f>IFERROR(VLOOKUP($CS$1&amp;'Service PJ'!$D53&amp;'Service PJ'!$B53&amp;'Service PJ'!$A53&amp;"*",'EPA_US9RT techs'!$A$2:$I$1722,9,FALSE),"")</f>
        <v>50</v>
      </c>
    </row>
    <row r="56" spans="1:127" x14ac:dyDescent="0.45">
      <c r="A56" t="str">
        <f>IF(SUM(B56:R56)=0,"\I:",'Service PJ'!$D54&amp;"_"&amp;'Service PJ'!$E54&amp;"_"&amp;'Service PJ'!$C54)</f>
        <v>\I:</v>
      </c>
      <c r="B56" s="14" t="str">
        <f>IFERROR(VLOOKUP($A$1&amp;'Service PJ'!$D54&amp;'Service PJ'!$B54&amp;'Service PJ'!$A54&amp;"*",'EPA_US9RT techs'!$A$2:$I$1722,9,FALSE),"")</f>
        <v/>
      </c>
      <c r="C56" s="14" t="str">
        <f>IFERROR(VLOOKUP($A$1&amp;'Service PJ'!$D54&amp;'Service PJ'!$B54&amp;'Service PJ'!$A54&amp;"*",'EPA_US9RT techs'!$A$2:$I$1722,9,FALSE),"")</f>
        <v/>
      </c>
      <c r="D56" s="14" t="str">
        <f>IFERROR(VLOOKUP($A$1&amp;'Service PJ'!$D54&amp;'Service PJ'!$B54&amp;'Service PJ'!$A54&amp;"*",'EPA_US9RT techs'!$A$2:$I$1722,9,FALSE),"")</f>
        <v/>
      </c>
      <c r="E56" s="14" t="str">
        <f>IFERROR(VLOOKUP($A$1&amp;'Service PJ'!$D54&amp;'Service PJ'!$B54&amp;'Service PJ'!$A54&amp;"*",'EPA_US9RT techs'!$A$2:$I$1722,9,FALSE),"")</f>
        <v/>
      </c>
      <c r="F56" s="14" t="str">
        <f>IFERROR(VLOOKUP($A$1&amp;'Service PJ'!$D54&amp;'Service PJ'!$B54&amp;'Service PJ'!$A54&amp;"*",'EPA_US9RT techs'!$A$2:$I$1722,9,FALSE),"")</f>
        <v/>
      </c>
      <c r="G56" s="14" t="str">
        <f>IFERROR(VLOOKUP($A$1&amp;'Service PJ'!$D54&amp;'Service PJ'!$B54&amp;'Service PJ'!$A54&amp;"*",'EPA_US9RT techs'!$A$2:$I$1722,9,FALSE),"")</f>
        <v/>
      </c>
      <c r="H56" s="14" t="str">
        <f>IFERROR(VLOOKUP($A$1&amp;'Service PJ'!$D54&amp;'Service PJ'!$B54&amp;'Service PJ'!$A54&amp;"*",'EPA_US9RT techs'!$A$2:$I$1722,9,FALSE),"")</f>
        <v/>
      </c>
      <c r="I56" s="14" t="str">
        <f>IFERROR(VLOOKUP($A$1&amp;'Service PJ'!$D54&amp;'Service PJ'!$B54&amp;'Service PJ'!$A54&amp;"*",'EPA_US9RT techs'!$A$2:$I$1722,9,FALSE),"")</f>
        <v/>
      </c>
      <c r="J56" s="14" t="str">
        <f>IFERROR(VLOOKUP($A$1&amp;'Service PJ'!$D54&amp;'Service PJ'!$B54&amp;'Service PJ'!$A54&amp;"*",'EPA_US9RT techs'!$A$2:$I$1722,9,FALSE),"")</f>
        <v/>
      </c>
      <c r="K56" s="14" t="str">
        <f>IFERROR(VLOOKUP($A$1&amp;'Service PJ'!$D54&amp;'Service PJ'!$B54&amp;'Service PJ'!$A54&amp;"*",'EPA_US9RT techs'!$A$2:$I$1722,9,FALSE),"")</f>
        <v/>
      </c>
      <c r="L56" s="14" t="str">
        <f>IFERROR(VLOOKUP($A$1&amp;'Service PJ'!$D54&amp;'Service PJ'!$B54&amp;'Service PJ'!$A54&amp;"*",'EPA_US9RT techs'!$A$2:$I$1722,9,FALSE),"")</f>
        <v/>
      </c>
      <c r="M56" s="14" t="str">
        <f>IFERROR(VLOOKUP($A$1&amp;'Service PJ'!$D54&amp;'Service PJ'!$B54&amp;'Service PJ'!$A54&amp;"*",'EPA_US9RT techs'!$A$2:$I$1722,9,FALSE),"")</f>
        <v/>
      </c>
      <c r="N56" s="14" t="str">
        <f>IFERROR(VLOOKUP($A$1&amp;'Service PJ'!$D54&amp;'Service PJ'!$B54&amp;'Service PJ'!$A54&amp;"*",'EPA_US9RT techs'!$A$2:$I$1722,9,FALSE),"")</f>
        <v/>
      </c>
      <c r="O56" s="14" t="str">
        <f>IFERROR(VLOOKUP($A$1&amp;'Service PJ'!$D54&amp;'Service PJ'!$B54&amp;'Service PJ'!$A54&amp;"*",'EPA_US9RT techs'!$A$2:$I$1722,9,FALSE),"")</f>
        <v/>
      </c>
      <c r="P56" s="14" t="str">
        <f>IFERROR(VLOOKUP($A$1&amp;'Service PJ'!$D54&amp;'Service PJ'!$B54&amp;'Service PJ'!$A54&amp;"*",'EPA_US9RT techs'!$A$2:$I$1722,9,FALSE),"")</f>
        <v/>
      </c>
      <c r="Q56" s="14" t="str">
        <f>IFERROR(VLOOKUP($A$1&amp;'Service PJ'!$D54&amp;'Service PJ'!$B54&amp;'Service PJ'!$A54&amp;"*",'EPA_US9RT techs'!$A$2:$I$1722,9,FALSE),"")</f>
        <v/>
      </c>
      <c r="R56" s="14" t="str">
        <f>IFERROR(VLOOKUP($A$1&amp;'Service PJ'!$D54&amp;'Service PJ'!$B54&amp;'Service PJ'!$A54&amp;"*",'EPA_US9RT techs'!$A$2:$I$1722,9,FALSE),"")</f>
        <v/>
      </c>
      <c r="S56" s="14" t="str">
        <f>IFERROR(VLOOKUP($A$1&amp;'Service PJ'!$D54&amp;'Service PJ'!$B54&amp;'Service PJ'!$A54&amp;"*",'EPA_US9RT techs'!$A$2:$I$1722,9,FALSE),"")</f>
        <v/>
      </c>
      <c r="T56" s="14" t="str">
        <f>IFERROR(VLOOKUP($A$1&amp;'Service PJ'!$D54&amp;'Service PJ'!$B54&amp;'Service PJ'!$A54&amp;"*",'EPA_US9RT techs'!$A$2:$I$1722,9,FALSE),"")</f>
        <v/>
      </c>
      <c r="U56" s="14" t="str">
        <f>IFERROR(VLOOKUP($A$1&amp;'Service PJ'!$D54&amp;'Service PJ'!$B54&amp;'Service PJ'!$A54&amp;"*",'EPA_US9RT techs'!$A$2:$I$1722,9,FALSE),"")</f>
        <v/>
      </c>
      <c r="V56" s="14" t="str">
        <f>IFERROR(VLOOKUP($A$1&amp;'Service PJ'!$D54&amp;'Service PJ'!$B54&amp;'Service PJ'!$A54&amp;"*",'EPA_US9RT techs'!$A$2:$I$1722,9,FALSE),"")</f>
        <v/>
      </c>
      <c r="W56" s="14" t="str">
        <f>IFERROR(VLOOKUP($A$1&amp;'Service PJ'!$D54&amp;'Service PJ'!$B54&amp;'Service PJ'!$A54&amp;"*",'EPA_US9RT techs'!$A$2:$I$1722,9,FALSE),"")</f>
        <v/>
      </c>
      <c r="X56" s="14" t="str">
        <f>IFERROR(VLOOKUP($A$1&amp;'Service PJ'!$D54&amp;'Service PJ'!$B54&amp;'Service PJ'!$A54&amp;"*",'EPA_US9RT techs'!$A$2:$I$1722,9,FALSE),"")</f>
        <v/>
      </c>
      <c r="Y56" s="14" t="str">
        <f>IFERROR(VLOOKUP($A$1&amp;'Service PJ'!$D54&amp;'Service PJ'!$B54&amp;'Service PJ'!$A54&amp;"*",'EPA_US9RT techs'!$A$2:$I$1722,9,FALSE),"")</f>
        <v/>
      </c>
      <c r="Z56" s="14" t="str">
        <f>IFERROR(VLOOKUP($A$1&amp;'Service PJ'!$D54&amp;'Service PJ'!$B54&amp;'Service PJ'!$A54&amp;"*",'EPA_US9RT techs'!$A$2:$I$1722,9,FALSE),"")</f>
        <v/>
      </c>
      <c r="AA56" s="14" t="str">
        <f>IFERROR(VLOOKUP($A$1&amp;'Service PJ'!$D54&amp;'Service PJ'!$B54&amp;'Service PJ'!$A54&amp;"*",'EPA_US9RT techs'!$A$2:$I$1722,9,FALSE),"")</f>
        <v/>
      </c>
      <c r="AB56" s="14" t="str">
        <f>IFERROR(VLOOKUP($A$1&amp;'Service PJ'!$D54&amp;'Service PJ'!$B54&amp;'Service PJ'!$A54&amp;"*",'EPA_US9RT techs'!$A$2:$I$1722,9,FALSE),"")</f>
        <v/>
      </c>
      <c r="AC56" s="14" t="str">
        <f>IFERROR(VLOOKUP($A$1&amp;'Service PJ'!$D54&amp;'Service PJ'!$B54&amp;'Service PJ'!$A54&amp;"*",'EPA_US9RT techs'!$A$2:$I$1722,9,FALSE),"")</f>
        <v/>
      </c>
      <c r="AD56" s="14" t="str">
        <f>IFERROR(VLOOKUP($A$1&amp;'Service PJ'!$D54&amp;'Service PJ'!$B54&amp;'Service PJ'!$A54&amp;"*",'EPA_US9RT techs'!$A$2:$I$1722,9,FALSE),"")</f>
        <v/>
      </c>
      <c r="AE56" s="14" t="str">
        <f>IFERROR(VLOOKUP($A$1&amp;'Service PJ'!$D54&amp;'Service PJ'!$B54&amp;'Service PJ'!$A54&amp;"*",'EPA_US9RT techs'!$A$2:$I$1722,9,FALSE),"")</f>
        <v/>
      </c>
      <c r="AG56" t="str">
        <f>IF(SUM(AH56:AX56)=0,"\I:",'Service PJ'!$D54&amp;"_"&amp;'Service PJ'!$E54&amp;"_"&amp;'Service PJ'!$C54)</f>
        <v>\I:</v>
      </c>
      <c r="AH56" s="14" t="str">
        <f>IFERROR(VLOOKUP($AG$1&amp;'Service PJ'!$D54&amp;'Service PJ'!$B54&amp;'Service PJ'!$A54&amp;"*",'EPA_US9RT techs'!$A$2:$I$1722,9,FALSE),"")</f>
        <v/>
      </c>
      <c r="AI56" s="14" t="str">
        <f>IFERROR(VLOOKUP($AG$1&amp;'Service PJ'!$D54&amp;'Service PJ'!$B54&amp;'Service PJ'!$A54&amp;"*",'EPA_US9RT techs'!$A$2:$I$1722,9,FALSE),"")</f>
        <v/>
      </c>
      <c r="AJ56" s="14" t="str">
        <f>IFERROR(VLOOKUP($AG$1&amp;'Service PJ'!$D54&amp;'Service PJ'!$B54&amp;'Service PJ'!$A54&amp;"*",'EPA_US9RT techs'!$A$2:$I$1722,9,FALSE),"")</f>
        <v/>
      </c>
      <c r="AK56" s="14" t="str">
        <f>IFERROR(VLOOKUP($AG$1&amp;'Service PJ'!$D54&amp;'Service PJ'!$B54&amp;'Service PJ'!$A54&amp;"*",'EPA_US9RT techs'!$A$2:$I$1722,9,FALSE),"")</f>
        <v/>
      </c>
      <c r="AL56" s="14" t="str">
        <f>IFERROR(VLOOKUP($AG$1&amp;'Service PJ'!$D54&amp;'Service PJ'!$B54&amp;'Service PJ'!$A54&amp;"*",'EPA_US9RT techs'!$A$2:$I$1722,9,FALSE),"")</f>
        <v/>
      </c>
      <c r="AM56" s="14" t="str">
        <f>IFERROR(VLOOKUP($AG$1&amp;'Service PJ'!$D54&amp;'Service PJ'!$B54&amp;'Service PJ'!$A54&amp;"*",'EPA_US9RT techs'!$A$2:$I$1722,9,FALSE),"")</f>
        <v/>
      </c>
      <c r="AN56" s="14" t="str">
        <f>IFERROR(VLOOKUP($AG$1&amp;'Service PJ'!$D54&amp;'Service PJ'!$B54&amp;'Service PJ'!$A54&amp;"*",'EPA_US9RT techs'!$A$2:$I$1722,9,FALSE),"")</f>
        <v/>
      </c>
      <c r="AO56" s="14" t="str">
        <f>IFERROR(VLOOKUP($AG$1&amp;'Service PJ'!$D54&amp;'Service PJ'!$B54&amp;'Service PJ'!$A54&amp;"*",'EPA_US9RT techs'!$A$2:$I$1722,9,FALSE),"")</f>
        <v/>
      </c>
      <c r="AP56" s="14" t="str">
        <f>IFERROR(VLOOKUP($AG$1&amp;'Service PJ'!$D54&amp;'Service PJ'!$B54&amp;'Service PJ'!$A54&amp;"*",'EPA_US9RT techs'!$A$2:$I$1722,9,FALSE),"")</f>
        <v/>
      </c>
      <c r="AQ56" s="14" t="str">
        <f>IFERROR(VLOOKUP($AG$1&amp;'Service PJ'!$D54&amp;'Service PJ'!$B54&amp;'Service PJ'!$A54&amp;"*",'EPA_US9RT techs'!$A$2:$I$1722,9,FALSE),"")</f>
        <v/>
      </c>
      <c r="AR56" s="14" t="str">
        <f>IFERROR(VLOOKUP($AG$1&amp;'Service PJ'!$D54&amp;'Service PJ'!$B54&amp;'Service PJ'!$A54&amp;"*",'EPA_US9RT techs'!$A$2:$I$1722,9,FALSE),"")</f>
        <v/>
      </c>
      <c r="AS56" s="14" t="str">
        <f>IFERROR(VLOOKUP($AG$1&amp;'Service PJ'!$D54&amp;'Service PJ'!$B54&amp;'Service PJ'!$A54&amp;"*",'EPA_US9RT techs'!$A$2:$I$1722,9,FALSE),"")</f>
        <v/>
      </c>
      <c r="AT56" s="14" t="str">
        <f>IFERROR(VLOOKUP($AG$1&amp;'Service PJ'!$D54&amp;'Service PJ'!$B54&amp;'Service PJ'!$A54&amp;"*",'EPA_US9RT techs'!$A$2:$I$1722,9,FALSE),"")</f>
        <v/>
      </c>
      <c r="AU56" s="14" t="str">
        <f>IFERROR(VLOOKUP($AG$1&amp;'Service PJ'!$D54&amp;'Service PJ'!$B54&amp;'Service PJ'!$A54&amp;"*",'EPA_US9RT techs'!$A$2:$I$1722,9,FALSE),"")</f>
        <v/>
      </c>
      <c r="AV56" s="14" t="str">
        <f>IFERROR(VLOOKUP($AG$1&amp;'Service PJ'!$D54&amp;'Service PJ'!$B54&amp;'Service PJ'!$A54&amp;"*",'EPA_US9RT techs'!$A$2:$I$1722,9,FALSE),"")</f>
        <v/>
      </c>
      <c r="AW56" s="14" t="str">
        <f>IFERROR(VLOOKUP($AG$1&amp;'Service PJ'!$D54&amp;'Service PJ'!$B54&amp;'Service PJ'!$A54&amp;"*",'EPA_US9RT techs'!$A$2:$I$1722,9,FALSE),"")</f>
        <v/>
      </c>
      <c r="AX56" s="14" t="str">
        <f>IFERROR(VLOOKUP($AG$1&amp;'Service PJ'!$D54&amp;'Service PJ'!$B54&amp;'Service PJ'!$A54&amp;"*",'EPA_US9RT techs'!$A$2:$I$1722,9,FALSE),"")</f>
        <v/>
      </c>
      <c r="AY56" s="14" t="str">
        <f>IFERROR(VLOOKUP($AG$1&amp;'Service PJ'!$D54&amp;'Service PJ'!$B54&amp;'Service PJ'!$A54&amp;"*",'EPA_US9RT techs'!$A$2:$I$1722,9,FALSE),"")</f>
        <v/>
      </c>
      <c r="AZ56" s="14" t="str">
        <f>IFERROR(VLOOKUP($AG$1&amp;'Service PJ'!$D54&amp;'Service PJ'!$B54&amp;'Service PJ'!$A54&amp;"*",'EPA_US9RT techs'!$A$2:$I$1722,9,FALSE),"")</f>
        <v/>
      </c>
      <c r="BA56" s="14" t="str">
        <f>IFERROR(VLOOKUP($AG$1&amp;'Service PJ'!$D54&amp;'Service PJ'!$B54&amp;'Service PJ'!$A54&amp;"*",'EPA_US9RT techs'!$A$2:$I$1722,9,FALSE),"")</f>
        <v/>
      </c>
      <c r="BB56" s="14" t="str">
        <f>IFERROR(VLOOKUP($AG$1&amp;'Service PJ'!$D54&amp;'Service PJ'!$B54&amp;'Service PJ'!$A54&amp;"*",'EPA_US9RT techs'!$A$2:$I$1722,9,FALSE),"")</f>
        <v/>
      </c>
      <c r="BC56" s="14" t="str">
        <f>IFERROR(VLOOKUP($AG$1&amp;'Service PJ'!$D54&amp;'Service PJ'!$B54&amp;'Service PJ'!$A54&amp;"*",'EPA_US9RT techs'!$A$2:$I$1722,9,FALSE),"")</f>
        <v/>
      </c>
      <c r="BD56" s="14" t="str">
        <f>IFERROR(VLOOKUP($AG$1&amp;'Service PJ'!$D54&amp;'Service PJ'!$B54&amp;'Service PJ'!$A54&amp;"*",'EPA_US9RT techs'!$A$2:$I$1722,9,FALSE),"")</f>
        <v/>
      </c>
      <c r="BE56" s="14" t="str">
        <f>IFERROR(VLOOKUP($AG$1&amp;'Service PJ'!$D54&amp;'Service PJ'!$B54&amp;'Service PJ'!$A54&amp;"*",'EPA_US9RT techs'!$A$2:$I$1722,9,FALSE),"")</f>
        <v/>
      </c>
      <c r="BF56" s="14" t="str">
        <f>IFERROR(VLOOKUP($AG$1&amp;'Service PJ'!$D54&amp;'Service PJ'!$B54&amp;'Service PJ'!$A54&amp;"*",'EPA_US9RT techs'!$A$2:$I$1722,9,FALSE),"")</f>
        <v/>
      </c>
      <c r="BG56" s="14" t="str">
        <f>IFERROR(VLOOKUP($AG$1&amp;'Service PJ'!$D54&amp;'Service PJ'!$B54&amp;'Service PJ'!$A54&amp;"*",'EPA_US9RT techs'!$A$2:$I$1722,9,FALSE),"")</f>
        <v/>
      </c>
      <c r="BH56" s="14" t="str">
        <f>IFERROR(VLOOKUP($AG$1&amp;'Service PJ'!$D54&amp;'Service PJ'!$B54&amp;'Service PJ'!$A54&amp;"*",'EPA_US9RT techs'!$A$2:$I$1722,9,FALSE),"")</f>
        <v/>
      </c>
      <c r="BI56" s="14" t="str">
        <f>IFERROR(VLOOKUP($AG$1&amp;'Service PJ'!$D54&amp;'Service PJ'!$B54&amp;'Service PJ'!$A54&amp;"*",'EPA_US9RT techs'!$A$2:$I$1722,9,FALSE),"")</f>
        <v/>
      </c>
      <c r="BJ56" s="14" t="str">
        <f>IFERROR(VLOOKUP($AG$1&amp;'Service PJ'!$D54&amp;'Service PJ'!$B54&amp;'Service PJ'!$A54&amp;"*",'EPA_US9RT techs'!$A$2:$I$1722,9,FALSE),"")</f>
        <v/>
      </c>
      <c r="BK56" s="14" t="str">
        <f>IFERROR(VLOOKUP($AG$1&amp;'Service PJ'!$D54&amp;'Service PJ'!$B54&amp;'Service PJ'!$A54&amp;"*",'EPA_US9RT techs'!$A$2:$I$1722,9,FALSE),"")</f>
        <v/>
      </c>
      <c r="BM56" t="str">
        <f>IF(SUM(BN56:CD56)=0,"\I:",'Service PJ'!$D54&amp;"_"&amp;'Service PJ'!$E54&amp;"_"&amp;'Service PJ'!$C54)</f>
        <v>\I:</v>
      </c>
      <c r="BN56" s="14" t="str">
        <f>IFERROR(VLOOKUP($BM$1&amp;'Service PJ'!$D54&amp;'Service PJ'!$B54&amp;'Service PJ'!$A54&amp;"*",'EPA_US9RT techs'!$A$2:$I$1722,9,FALSE),"")</f>
        <v/>
      </c>
      <c r="BO56" s="14" t="str">
        <f>IFERROR(VLOOKUP($BM$1&amp;'Service PJ'!$D54&amp;'Service PJ'!$B54&amp;'Service PJ'!$A54&amp;"*",'EPA_US9RT techs'!$A$2:$I$1722,9,FALSE),"")</f>
        <v/>
      </c>
      <c r="BP56" s="14" t="str">
        <f>IFERROR(VLOOKUP($BM$1&amp;'Service PJ'!$D54&amp;'Service PJ'!$B54&amp;'Service PJ'!$A54&amp;"*",'EPA_US9RT techs'!$A$2:$I$1722,9,FALSE),"")</f>
        <v/>
      </c>
      <c r="BQ56" s="14" t="str">
        <f>IFERROR(VLOOKUP($BM$1&amp;'Service PJ'!$D54&amp;'Service PJ'!$B54&amp;'Service PJ'!$A54&amp;"*",'EPA_US9RT techs'!$A$2:$I$1722,9,FALSE),"")</f>
        <v/>
      </c>
      <c r="BR56" s="14" t="str">
        <f>IFERROR(VLOOKUP($BM$1&amp;'Service PJ'!$D54&amp;'Service PJ'!$B54&amp;'Service PJ'!$A54&amp;"*",'EPA_US9RT techs'!$A$2:$I$1722,9,FALSE),"")</f>
        <v/>
      </c>
      <c r="BS56" s="14" t="str">
        <f>IFERROR(VLOOKUP($BM$1&amp;'Service PJ'!$D54&amp;'Service PJ'!$B54&amp;'Service PJ'!$A54&amp;"*",'EPA_US9RT techs'!$A$2:$I$1722,9,FALSE),"")</f>
        <v/>
      </c>
      <c r="BT56" s="14" t="str">
        <f>IFERROR(VLOOKUP($BM$1&amp;'Service PJ'!$D54&amp;'Service PJ'!$B54&amp;'Service PJ'!$A54&amp;"*",'EPA_US9RT techs'!$A$2:$I$1722,9,FALSE),"")</f>
        <v/>
      </c>
      <c r="BU56" s="14" t="str">
        <f>IFERROR(VLOOKUP($BM$1&amp;'Service PJ'!$D54&amp;'Service PJ'!$B54&amp;'Service PJ'!$A54&amp;"*",'EPA_US9RT techs'!$A$2:$I$1722,9,FALSE),"")</f>
        <v/>
      </c>
      <c r="BV56" s="14" t="str">
        <f>IFERROR(VLOOKUP($BM$1&amp;'Service PJ'!$D54&amp;'Service PJ'!$B54&amp;'Service PJ'!$A54&amp;"*",'EPA_US9RT techs'!$A$2:$I$1722,9,FALSE),"")</f>
        <v/>
      </c>
      <c r="BW56" s="14" t="str">
        <f>IFERROR(VLOOKUP($BM$1&amp;'Service PJ'!$D54&amp;'Service PJ'!$B54&amp;'Service PJ'!$A54&amp;"*",'EPA_US9RT techs'!$A$2:$I$1722,9,FALSE),"")</f>
        <v/>
      </c>
      <c r="BX56" s="14" t="str">
        <f>IFERROR(VLOOKUP($BM$1&amp;'Service PJ'!$D54&amp;'Service PJ'!$B54&amp;'Service PJ'!$A54&amp;"*",'EPA_US9RT techs'!$A$2:$I$1722,9,FALSE),"")</f>
        <v/>
      </c>
      <c r="BY56" s="14" t="str">
        <f>IFERROR(VLOOKUP($BM$1&amp;'Service PJ'!$D54&amp;'Service PJ'!$B54&amp;'Service PJ'!$A54&amp;"*",'EPA_US9RT techs'!$A$2:$I$1722,9,FALSE),"")</f>
        <v/>
      </c>
      <c r="BZ56" s="14" t="str">
        <f>IFERROR(VLOOKUP($BM$1&amp;'Service PJ'!$D54&amp;'Service PJ'!$B54&amp;'Service PJ'!$A54&amp;"*",'EPA_US9RT techs'!$A$2:$I$1722,9,FALSE),"")</f>
        <v/>
      </c>
      <c r="CA56" s="14" t="str">
        <f>IFERROR(VLOOKUP($BM$1&amp;'Service PJ'!$D54&amp;'Service PJ'!$B54&amp;'Service PJ'!$A54&amp;"*",'EPA_US9RT techs'!$A$2:$I$1722,9,FALSE),"")</f>
        <v/>
      </c>
      <c r="CB56" s="14" t="str">
        <f>IFERROR(VLOOKUP($BM$1&amp;'Service PJ'!$D54&amp;'Service PJ'!$B54&amp;'Service PJ'!$A54&amp;"*",'EPA_US9RT techs'!$A$2:$I$1722,9,FALSE),"")</f>
        <v/>
      </c>
      <c r="CC56" s="14" t="str">
        <f>IFERROR(VLOOKUP($BM$1&amp;'Service PJ'!$D54&amp;'Service PJ'!$B54&amp;'Service PJ'!$A54&amp;"*",'EPA_US9RT techs'!$A$2:$I$1722,9,FALSE),"")</f>
        <v/>
      </c>
      <c r="CD56" s="14" t="str">
        <f>IFERROR(VLOOKUP($BM$1&amp;'Service PJ'!$D54&amp;'Service PJ'!$B54&amp;'Service PJ'!$A54&amp;"*",'EPA_US9RT techs'!$A$2:$I$1722,9,FALSE),"")</f>
        <v/>
      </c>
      <c r="CE56" s="14" t="str">
        <f>IFERROR(VLOOKUP($BM$1&amp;'Service PJ'!$D54&amp;'Service PJ'!$B54&amp;'Service PJ'!$A54&amp;"*",'EPA_US9RT techs'!$A$2:$I$1722,9,FALSE),"")</f>
        <v/>
      </c>
      <c r="CF56" s="14" t="str">
        <f>IFERROR(VLOOKUP($BM$1&amp;'Service PJ'!$D54&amp;'Service PJ'!$B54&amp;'Service PJ'!$A54&amp;"*",'EPA_US9RT techs'!$A$2:$I$1722,9,FALSE),"")</f>
        <v/>
      </c>
      <c r="CG56" s="14" t="str">
        <f>IFERROR(VLOOKUP($BM$1&amp;'Service PJ'!$D54&amp;'Service PJ'!$B54&amp;'Service PJ'!$A54&amp;"*",'EPA_US9RT techs'!$A$2:$I$1722,9,FALSE),"")</f>
        <v/>
      </c>
      <c r="CH56" s="14" t="str">
        <f>IFERROR(VLOOKUP($BM$1&amp;'Service PJ'!$D54&amp;'Service PJ'!$B54&amp;'Service PJ'!$A54&amp;"*",'EPA_US9RT techs'!$A$2:$I$1722,9,FALSE),"")</f>
        <v/>
      </c>
      <c r="CI56" s="14" t="str">
        <f>IFERROR(VLOOKUP($BM$1&amp;'Service PJ'!$D54&amp;'Service PJ'!$B54&amp;'Service PJ'!$A54&amp;"*",'EPA_US9RT techs'!$A$2:$I$1722,9,FALSE),"")</f>
        <v/>
      </c>
      <c r="CJ56" s="14" t="str">
        <f>IFERROR(VLOOKUP($BM$1&amp;'Service PJ'!$D54&amp;'Service PJ'!$B54&amp;'Service PJ'!$A54&amp;"*",'EPA_US9RT techs'!$A$2:$I$1722,9,FALSE),"")</f>
        <v/>
      </c>
      <c r="CK56" s="14" t="str">
        <f>IFERROR(VLOOKUP($BM$1&amp;'Service PJ'!$D54&amp;'Service PJ'!$B54&amp;'Service PJ'!$A54&amp;"*",'EPA_US9RT techs'!$A$2:$I$1722,9,FALSE),"")</f>
        <v/>
      </c>
      <c r="CL56" s="14" t="str">
        <f>IFERROR(VLOOKUP($BM$1&amp;'Service PJ'!$D54&amp;'Service PJ'!$B54&amp;'Service PJ'!$A54&amp;"*",'EPA_US9RT techs'!$A$2:$I$1722,9,FALSE),"")</f>
        <v/>
      </c>
      <c r="CM56" s="14" t="str">
        <f>IFERROR(VLOOKUP($BM$1&amp;'Service PJ'!$D54&amp;'Service PJ'!$B54&amp;'Service PJ'!$A54&amp;"*",'EPA_US9RT techs'!$A$2:$I$1722,9,FALSE),"")</f>
        <v/>
      </c>
      <c r="CN56" s="14" t="str">
        <f>IFERROR(VLOOKUP($BM$1&amp;'Service PJ'!$D54&amp;'Service PJ'!$B54&amp;'Service PJ'!$A54&amp;"*",'EPA_US9RT techs'!$A$2:$I$1722,9,FALSE),"")</f>
        <v/>
      </c>
      <c r="CO56" s="14" t="str">
        <f>IFERROR(VLOOKUP($BM$1&amp;'Service PJ'!$D54&amp;'Service PJ'!$B54&amp;'Service PJ'!$A54&amp;"*",'EPA_US9RT techs'!$A$2:$I$1722,9,FALSE),"")</f>
        <v/>
      </c>
      <c r="CP56" s="14" t="str">
        <f>IFERROR(VLOOKUP($BM$1&amp;'Service PJ'!$D54&amp;'Service PJ'!$B54&amp;'Service PJ'!$A54&amp;"*",'EPA_US9RT techs'!$A$2:$I$1722,9,FALSE),"")</f>
        <v/>
      </c>
      <c r="CQ56" s="14" t="str">
        <f>IFERROR(VLOOKUP($BM$1&amp;'Service PJ'!$D54&amp;'Service PJ'!$B54&amp;'Service PJ'!$A54&amp;"*",'EPA_US9RT techs'!$A$2:$I$1722,9,FALSE),"")</f>
        <v/>
      </c>
      <c r="CS56" t="str">
        <f>IF(SUM(CT56:DJ56)=0,"\I:",'Service PJ'!$D54&amp;"_"&amp;'Service PJ'!$E54&amp;"_"&amp;'Service PJ'!$C54)</f>
        <v>ILP_OTH_ELC</v>
      </c>
      <c r="CT56" s="2">
        <f>IFERROR(VLOOKUP($CS$1&amp;'Service PJ'!$D54&amp;'Service PJ'!$B54&amp;'Service PJ'!$A54&amp;"*",'EPA_US9RT techs'!$A$2:$I$1722,9,FALSE),"")</f>
        <v>50</v>
      </c>
      <c r="CU56" s="2">
        <f>IFERROR(VLOOKUP($CS$1&amp;'Service PJ'!$D54&amp;'Service PJ'!$B54&amp;'Service PJ'!$A54&amp;"*",'EPA_US9RT techs'!$A$2:$I$1722,9,FALSE),"")</f>
        <v>50</v>
      </c>
      <c r="CV56" s="2">
        <f>IFERROR(VLOOKUP($CS$1&amp;'Service PJ'!$D54&amp;'Service PJ'!$B54&amp;'Service PJ'!$A54&amp;"*",'EPA_US9RT techs'!$A$2:$I$1722,9,FALSE),"")</f>
        <v>50</v>
      </c>
      <c r="CW56" s="2">
        <f>IFERROR(VLOOKUP($CS$1&amp;'Service PJ'!$D54&amp;'Service PJ'!$B54&amp;'Service PJ'!$A54&amp;"*",'EPA_US9RT techs'!$A$2:$I$1722,9,FALSE),"")</f>
        <v>50</v>
      </c>
      <c r="CX56" s="2">
        <f>IFERROR(VLOOKUP($CS$1&amp;'Service PJ'!$D54&amp;'Service PJ'!$B54&amp;'Service PJ'!$A54&amp;"*",'EPA_US9RT techs'!$A$2:$I$1722,9,FALSE),"")</f>
        <v>50</v>
      </c>
      <c r="CY56" s="2">
        <f>IFERROR(VLOOKUP($CS$1&amp;'Service PJ'!$D54&amp;'Service PJ'!$B54&amp;'Service PJ'!$A54&amp;"*",'EPA_US9RT techs'!$A$2:$I$1722,9,FALSE),"")</f>
        <v>50</v>
      </c>
      <c r="CZ56" s="2">
        <f>IFERROR(VLOOKUP($CS$1&amp;'Service PJ'!$D54&amp;'Service PJ'!$B54&amp;'Service PJ'!$A54&amp;"*",'EPA_US9RT techs'!$A$2:$I$1722,9,FALSE),"")</f>
        <v>50</v>
      </c>
      <c r="DA56" s="2">
        <f>IFERROR(VLOOKUP($CS$1&amp;'Service PJ'!$D54&amp;'Service PJ'!$B54&amp;'Service PJ'!$A54&amp;"*",'EPA_US9RT techs'!$A$2:$I$1722,9,FALSE),"")</f>
        <v>50</v>
      </c>
      <c r="DB56" s="2">
        <f>IFERROR(VLOOKUP($CS$1&amp;'Service PJ'!$D54&amp;'Service PJ'!$B54&amp;'Service PJ'!$A54&amp;"*",'EPA_US9RT techs'!$A$2:$I$1722,9,FALSE),"")</f>
        <v>50</v>
      </c>
      <c r="DC56" s="2">
        <f>IFERROR(VLOOKUP($CS$1&amp;'Service PJ'!$D54&amp;'Service PJ'!$B54&amp;'Service PJ'!$A54&amp;"*",'EPA_US9RT techs'!$A$2:$I$1722,9,FALSE),"")</f>
        <v>50</v>
      </c>
      <c r="DD56" s="2">
        <f>IFERROR(VLOOKUP($CS$1&amp;'Service PJ'!$D54&amp;'Service PJ'!$B54&amp;'Service PJ'!$A54&amp;"*",'EPA_US9RT techs'!$A$2:$I$1722,9,FALSE),"")</f>
        <v>50</v>
      </c>
      <c r="DE56" s="2">
        <f>IFERROR(VLOOKUP($CS$1&amp;'Service PJ'!$D54&amp;'Service PJ'!$B54&amp;'Service PJ'!$A54&amp;"*",'EPA_US9RT techs'!$A$2:$I$1722,9,FALSE),"")</f>
        <v>50</v>
      </c>
      <c r="DF56" s="2">
        <f>IFERROR(VLOOKUP($CS$1&amp;'Service PJ'!$D54&amp;'Service PJ'!$B54&amp;'Service PJ'!$A54&amp;"*",'EPA_US9RT techs'!$A$2:$I$1722,9,FALSE),"")</f>
        <v>50</v>
      </c>
      <c r="DG56" s="2">
        <f>IFERROR(VLOOKUP($CS$1&amp;'Service PJ'!$D54&amp;'Service PJ'!$B54&amp;'Service PJ'!$A54&amp;"*",'EPA_US9RT techs'!$A$2:$I$1722,9,FALSE),"")</f>
        <v>50</v>
      </c>
      <c r="DH56" s="2">
        <f>IFERROR(VLOOKUP($CS$1&amp;'Service PJ'!$D54&amp;'Service PJ'!$B54&amp;'Service PJ'!$A54&amp;"*",'EPA_US9RT techs'!$A$2:$I$1722,9,FALSE),"")</f>
        <v>50</v>
      </c>
      <c r="DI56" s="2">
        <f>IFERROR(VLOOKUP($CS$1&amp;'Service PJ'!$D54&amp;'Service PJ'!$B54&amp;'Service PJ'!$A54&amp;"*",'EPA_US9RT techs'!$A$2:$I$1722,9,FALSE),"")</f>
        <v>50</v>
      </c>
      <c r="DJ56" s="2">
        <f>IFERROR(VLOOKUP($CS$1&amp;'Service PJ'!$D54&amp;'Service PJ'!$B54&amp;'Service PJ'!$A54&amp;"*",'EPA_US9RT techs'!$A$2:$I$1722,9,FALSE),"")</f>
        <v>50</v>
      </c>
      <c r="DK56" s="2">
        <f>IFERROR(VLOOKUP($CS$1&amp;'Service PJ'!$D54&amp;'Service PJ'!$B54&amp;'Service PJ'!$A54&amp;"*",'EPA_US9RT techs'!$A$2:$I$1722,9,FALSE),"")</f>
        <v>50</v>
      </c>
      <c r="DL56" s="2">
        <f>IFERROR(VLOOKUP($CS$1&amp;'Service PJ'!$D54&amp;'Service PJ'!$B54&amp;'Service PJ'!$A54&amp;"*",'EPA_US9RT techs'!$A$2:$I$1722,9,FALSE),"")</f>
        <v>50</v>
      </c>
      <c r="DM56" s="2">
        <f>IFERROR(VLOOKUP($CS$1&amp;'Service PJ'!$D54&amp;'Service PJ'!$B54&amp;'Service PJ'!$A54&amp;"*",'EPA_US9RT techs'!$A$2:$I$1722,9,FALSE),"")</f>
        <v>50</v>
      </c>
      <c r="DN56" s="2">
        <f>IFERROR(VLOOKUP($CS$1&amp;'Service PJ'!$D54&amp;'Service PJ'!$B54&amp;'Service PJ'!$A54&amp;"*",'EPA_US9RT techs'!$A$2:$I$1722,9,FALSE),"")</f>
        <v>50</v>
      </c>
      <c r="DO56" s="2">
        <f>IFERROR(VLOOKUP($CS$1&amp;'Service PJ'!$D54&amp;'Service PJ'!$B54&amp;'Service PJ'!$A54&amp;"*",'EPA_US9RT techs'!$A$2:$I$1722,9,FALSE),"")</f>
        <v>50</v>
      </c>
      <c r="DP56" s="2">
        <f>IFERROR(VLOOKUP($CS$1&amp;'Service PJ'!$D54&amp;'Service PJ'!$B54&amp;'Service PJ'!$A54&amp;"*",'EPA_US9RT techs'!$A$2:$I$1722,9,FALSE),"")</f>
        <v>50</v>
      </c>
      <c r="DQ56" s="2">
        <f>IFERROR(VLOOKUP($CS$1&amp;'Service PJ'!$D54&amp;'Service PJ'!$B54&amp;'Service PJ'!$A54&amp;"*",'EPA_US9RT techs'!$A$2:$I$1722,9,FALSE),"")</f>
        <v>50</v>
      </c>
      <c r="DR56" s="2">
        <f>IFERROR(VLOOKUP($CS$1&amp;'Service PJ'!$D54&amp;'Service PJ'!$B54&amp;'Service PJ'!$A54&amp;"*",'EPA_US9RT techs'!$A$2:$I$1722,9,FALSE),"")</f>
        <v>50</v>
      </c>
      <c r="DS56" s="2">
        <f>IFERROR(VLOOKUP($CS$1&amp;'Service PJ'!$D54&amp;'Service PJ'!$B54&amp;'Service PJ'!$A54&amp;"*",'EPA_US9RT techs'!$A$2:$I$1722,9,FALSE),"")</f>
        <v>50</v>
      </c>
      <c r="DT56" s="2">
        <f>IFERROR(VLOOKUP($CS$1&amp;'Service PJ'!$D54&amp;'Service PJ'!$B54&amp;'Service PJ'!$A54&amp;"*",'EPA_US9RT techs'!$A$2:$I$1722,9,FALSE),"")</f>
        <v>50</v>
      </c>
      <c r="DU56" s="2">
        <f>IFERROR(VLOOKUP($CS$1&amp;'Service PJ'!$D54&amp;'Service PJ'!$B54&amp;'Service PJ'!$A54&amp;"*",'EPA_US9RT techs'!$A$2:$I$1722,9,FALSE),"")</f>
        <v>50</v>
      </c>
      <c r="DV56" s="2">
        <f>IFERROR(VLOOKUP($CS$1&amp;'Service PJ'!$D54&amp;'Service PJ'!$B54&amp;'Service PJ'!$A54&amp;"*",'EPA_US9RT techs'!$A$2:$I$1722,9,FALSE),"")</f>
        <v>50</v>
      </c>
      <c r="DW56" s="2">
        <f>IFERROR(VLOOKUP($CS$1&amp;'Service PJ'!$D54&amp;'Service PJ'!$B54&amp;'Service PJ'!$A54&amp;"*",'EPA_US9RT techs'!$A$2:$I$1722,9,FALSE),"")</f>
        <v>50</v>
      </c>
    </row>
    <row r="57" spans="1:127" x14ac:dyDescent="0.45">
      <c r="A57" t="str">
        <f>IF(SUM(B57:R57)=0,"\I:",'Service PJ'!$D55&amp;"_"&amp;'Service PJ'!$E55&amp;"_"&amp;'Service PJ'!$C55)</f>
        <v>\I:</v>
      </c>
      <c r="B57" s="14" t="str">
        <f>IFERROR(VLOOKUP($A$1&amp;'Service PJ'!$D55&amp;'Service PJ'!$B55&amp;'Service PJ'!$A55&amp;"*",'EPA_US9RT techs'!$A$2:$I$1722,9,FALSE),"")</f>
        <v/>
      </c>
      <c r="C57" s="14" t="str">
        <f>IFERROR(VLOOKUP($A$1&amp;'Service PJ'!$D55&amp;'Service PJ'!$B55&amp;'Service PJ'!$A55&amp;"*",'EPA_US9RT techs'!$A$2:$I$1722,9,FALSE),"")</f>
        <v/>
      </c>
      <c r="D57" s="14" t="str">
        <f>IFERROR(VLOOKUP($A$1&amp;'Service PJ'!$D55&amp;'Service PJ'!$B55&amp;'Service PJ'!$A55&amp;"*",'EPA_US9RT techs'!$A$2:$I$1722,9,FALSE),"")</f>
        <v/>
      </c>
      <c r="E57" s="14" t="str">
        <f>IFERROR(VLOOKUP($A$1&amp;'Service PJ'!$D55&amp;'Service PJ'!$B55&amp;'Service PJ'!$A55&amp;"*",'EPA_US9RT techs'!$A$2:$I$1722,9,FALSE),"")</f>
        <v/>
      </c>
      <c r="F57" s="14" t="str">
        <f>IFERROR(VLOOKUP($A$1&amp;'Service PJ'!$D55&amp;'Service PJ'!$B55&amp;'Service PJ'!$A55&amp;"*",'EPA_US9RT techs'!$A$2:$I$1722,9,FALSE),"")</f>
        <v/>
      </c>
      <c r="G57" s="14" t="str">
        <f>IFERROR(VLOOKUP($A$1&amp;'Service PJ'!$D55&amp;'Service PJ'!$B55&amp;'Service PJ'!$A55&amp;"*",'EPA_US9RT techs'!$A$2:$I$1722,9,FALSE),"")</f>
        <v/>
      </c>
      <c r="H57" s="14" t="str">
        <f>IFERROR(VLOOKUP($A$1&amp;'Service PJ'!$D55&amp;'Service PJ'!$B55&amp;'Service PJ'!$A55&amp;"*",'EPA_US9RT techs'!$A$2:$I$1722,9,FALSE),"")</f>
        <v/>
      </c>
      <c r="I57" s="14" t="str">
        <f>IFERROR(VLOOKUP($A$1&amp;'Service PJ'!$D55&amp;'Service PJ'!$B55&amp;'Service PJ'!$A55&amp;"*",'EPA_US9RT techs'!$A$2:$I$1722,9,FALSE),"")</f>
        <v/>
      </c>
      <c r="J57" s="14" t="str">
        <f>IFERROR(VLOOKUP($A$1&amp;'Service PJ'!$D55&amp;'Service PJ'!$B55&amp;'Service PJ'!$A55&amp;"*",'EPA_US9RT techs'!$A$2:$I$1722,9,FALSE),"")</f>
        <v/>
      </c>
      <c r="K57" s="14" t="str">
        <f>IFERROR(VLOOKUP($A$1&amp;'Service PJ'!$D55&amp;'Service PJ'!$B55&amp;'Service PJ'!$A55&amp;"*",'EPA_US9RT techs'!$A$2:$I$1722,9,FALSE),"")</f>
        <v/>
      </c>
      <c r="L57" s="14" t="str">
        <f>IFERROR(VLOOKUP($A$1&amp;'Service PJ'!$D55&amp;'Service PJ'!$B55&amp;'Service PJ'!$A55&amp;"*",'EPA_US9RT techs'!$A$2:$I$1722,9,FALSE),"")</f>
        <v/>
      </c>
      <c r="M57" s="14" t="str">
        <f>IFERROR(VLOOKUP($A$1&amp;'Service PJ'!$D55&amp;'Service PJ'!$B55&amp;'Service PJ'!$A55&amp;"*",'EPA_US9RT techs'!$A$2:$I$1722,9,FALSE),"")</f>
        <v/>
      </c>
      <c r="N57" s="14" t="str">
        <f>IFERROR(VLOOKUP($A$1&amp;'Service PJ'!$D55&amp;'Service PJ'!$B55&amp;'Service PJ'!$A55&amp;"*",'EPA_US9RT techs'!$A$2:$I$1722,9,FALSE),"")</f>
        <v/>
      </c>
      <c r="O57" s="14" t="str">
        <f>IFERROR(VLOOKUP($A$1&amp;'Service PJ'!$D55&amp;'Service PJ'!$B55&amp;'Service PJ'!$A55&amp;"*",'EPA_US9RT techs'!$A$2:$I$1722,9,FALSE),"")</f>
        <v/>
      </c>
      <c r="P57" s="14" t="str">
        <f>IFERROR(VLOOKUP($A$1&amp;'Service PJ'!$D55&amp;'Service PJ'!$B55&amp;'Service PJ'!$A55&amp;"*",'EPA_US9RT techs'!$A$2:$I$1722,9,FALSE),"")</f>
        <v/>
      </c>
      <c r="Q57" s="14" t="str">
        <f>IFERROR(VLOOKUP($A$1&amp;'Service PJ'!$D55&amp;'Service PJ'!$B55&amp;'Service PJ'!$A55&amp;"*",'EPA_US9RT techs'!$A$2:$I$1722,9,FALSE),"")</f>
        <v/>
      </c>
      <c r="R57" s="14" t="str">
        <f>IFERROR(VLOOKUP($A$1&amp;'Service PJ'!$D55&amp;'Service PJ'!$B55&amp;'Service PJ'!$A55&amp;"*",'EPA_US9RT techs'!$A$2:$I$1722,9,FALSE),"")</f>
        <v/>
      </c>
      <c r="S57" s="14" t="str">
        <f>IFERROR(VLOOKUP($A$1&amp;'Service PJ'!$D55&amp;'Service PJ'!$B55&amp;'Service PJ'!$A55&amp;"*",'EPA_US9RT techs'!$A$2:$I$1722,9,FALSE),"")</f>
        <v/>
      </c>
      <c r="T57" s="14" t="str">
        <f>IFERROR(VLOOKUP($A$1&amp;'Service PJ'!$D55&amp;'Service PJ'!$B55&amp;'Service PJ'!$A55&amp;"*",'EPA_US9RT techs'!$A$2:$I$1722,9,FALSE),"")</f>
        <v/>
      </c>
      <c r="U57" s="14" t="str">
        <f>IFERROR(VLOOKUP($A$1&amp;'Service PJ'!$D55&amp;'Service PJ'!$B55&amp;'Service PJ'!$A55&amp;"*",'EPA_US9RT techs'!$A$2:$I$1722,9,FALSE),"")</f>
        <v/>
      </c>
      <c r="V57" s="14" t="str">
        <f>IFERROR(VLOOKUP($A$1&amp;'Service PJ'!$D55&amp;'Service PJ'!$B55&amp;'Service PJ'!$A55&amp;"*",'EPA_US9RT techs'!$A$2:$I$1722,9,FALSE),"")</f>
        <v/>
      </c>
      <c r="W57" s="14" t="str">
        <f>IFERROR(VLOOKUP($A$1&amp;'Service PJ'!$D55&amp;'Service PJ'!$B55&amp;'Service PJ'!$A55&amp;"*",'EPA_US9RT techs'!$A$2:$I$1722,9,FALSE),"")</f>
        <v/>
      </c>
      <c r="X57" s="14" t="str">
        <f>IFERROR(VLOOKUP($A$1&amp;'Service PJ'!$D55&amp;'Service PJ'!$B55&amp;'Service PJ'!$A55&amp;"*",'EPA_US9RT techs'!$A$2:$I$1722,9,FALSE),"")</f>
        <v/>
      </c>
      <c r="Y57" s="14" t="str">
        <f>IFERROR(VLOOKUP($A$1&amp;'Service PJ'!$D55&amp;'Service PJ'!$B55&amp;'Service PJ'!$A55&amp;"*",'EPA_US9RT techs'!$A$2:$I$1722,9,FALSE),"")</f>
        <v/>
      </c>
      <c r="Z57" s="14" t="str">
        <f>IFERROR(VLOOKUP($A$1&amp;'Service PJ'!$D55&amp;'Service PJ'!$B55&amp;'Service PJ'!$A55&amp;"*",'EPA_US9RT techs'!$A$2:$I$1722,9,FALSE),"")</f>
        <v/>
      </c>
      <c r="AA57" s="14" t="str">
        <f>IFERROR(VLOOKUP($A$1&amp;'Service PJ'!$D55&amp;'Service PJ'!$B55&amp;'Service PJ'!$A55&amp;"*",'EPA_US9RT techs'!$A$2:$I$1722,9,FALSE),"")</f>
        <v/>
      </c>
      <c r="AB57" s="14" t="str">
        <f>IFERROR(VLOOKUP($A$1&amp;'Service PJ'!$D55&amp;'Service PJ'!$B55&amp;'Service PJ'!$A55&amp;"*",'EPA_US9RT techs'!$A$2:$I$1722,9,FALSE),"")</f>
        <v/>
      </c>
      <c r="AC57" s="14" t="str">
        <f>IFERROR(VLOOKUP($A$1&amp;'Service PJ'!$D55&amp;'Service PJ'!$B55&amp;'Service PJ'!$A55&amp;"*",'EPA_US9RT techs'!$A$2:$I$1722,9,FALSE),"")</f>
        <v/>
      </c>
      <c r="AD57" s="14" t="str">
        <f>IFERROR(VLOOKUP($A$1&amp;'Service PJ'!$D55&amp;'Service PJ'!$B55&amp;'Service PJ'!$A55&amp;"*",'EPA_US9RT techs'!$A$2:$I$1722,9,FALSE),"")</f>
        <v/>
      </c>
      <c r="AE57" s="14" t="str">
        <f>IFERROR(VLOOKUP($A$1&amp;'Service PJ'!$D55&amp;'Service PJ'!$B55&amp;'Service PJ'!$A55&amp;"*",'EPA_US9RT techs'!$A$2:$I$1722,9,FALSE),"")</f>
        <v/>
      </c>
      <c r="AG57" t="str">
        <f>IF(SUM(AH57:AX57)=0,"\I:",'Service PJ'!$D55&amp;"_"&amp;'Service PJ'!$E55&amp;"_"&amp;'Service PJ'!$C55)</f>
        <v>\I:</v>
      </c>
      <c r="AH57" s="14" t="str">
        <f>IFERROR(VLOOKUP($AG$1&amp;'Service PJ'!$D55&amp;'Service PJ'!$B55&amp;'Service PJ'!$A55&amp;"*",'EPA_US9RT techs'!$A$2:$I$1722,9,FALSE),"")</f>
        <v/>
      </c>
      <c r="AI57" s="14" t="str">
        <f>IFERROR(VLOOKUP($AG$1&amp;'Service PJ'!$D55&amp;'Service PJ'!$B55&amp;'Service PJ'!$A55&amp;"*",'EPA_US9RT techs'!$A$2:$I$1722,9,FALSE),"")</f>
        <v/>
      </c>
      <c r="AJ57" s="14" t="str">
        <f>IFERROR(VLOOKUP($AG$1&amp;'Service PJ'!$D55&amp;'Service PJ'!$B55&amp;'Service PJ'!$A55&amp;"*",'EPA_US9RT techs'!$A$2:$I$1722,9,FALSE),"")</f>
        <v/>
      </c>
      <c r="AK57" s="14" t="str">
        <f>IFERROR(VLOOKUP($AG$1&amp;'Service PJ'!$D55&amp;'Service PJ'!$B55&amp;'Service PJ'!$A55&amp;"*",'EPA_US9RT techs'!$A$2:$I$1722,9,FALSE),"")</f>
        <v/>
      </c>
      <c r="AL57" s="14" t="str">
        <f>IFERROR(VLOOKUP($AG$1&amp;'Service PJ'!$D55&amp;'Service PJ'!$B55&amp;'Service PJ'!$A55&amp;"*",'EPA_US9RT techs'!$A$2:$I$1722,9,FALSE),"")</f>
        <v/>
      </c>
      <c r="AM57" s="14" t="str">
        <f>IFERROR(VLOOKUP($AG$1&amp;'Service PJ'!$D55&amp;'Service PJ'!$B55&amp;'Service PJ'!$A55&amp;"*",'EPA_US9RT techs'!$A$2:$I$1722,9,FALSE),"")</f>
        <v/>
      </c>
      <c r="AN57" s="14" t="str">
        <f>IFERROR(VLOOKUP($AG$1&amp;'Service PJ'!$D55&amp;'Service PJ'!$B55&amp;'Service PJ'!$A55&amp;"*",'EPA_US9RT techs'!$A$2:$I$1722,9,FALSE),"")</f>
        <v/>
      </c>
      <c r="AO57" s="14" t="str">
        <f>IFERROR(VLOOKUP($AG$1&amp;'Service PJ'!$D55&amp;'Service PJ'!$B55&amp;'Service PJ'!$A55&amp;"*",'EPA_US9RT techs'!$A$2:$I$1722,9,FALSE),"")</f>
        <v/>
      </c>
      <c r="AP57" s="14" t="str">
        <f>IFERROR(VLOOKUP($AG$1&amp;'Service PJ'!$D55&amp;'Service PJ'!$B55&amp;'Service PJ'!$A55&amp;"*",'EPA_US9RT techs'!$A$2:$I$1722,9,FALSE),"")</f>
        <v/>
      </c>
      <c r="AQ57" s="14" t="str">
        <f>IFERROR(VLOOKUP($AG$1&amp;'Service PJ'!$D55&amp;'Service PJ'!$B55&amp;'Service PJ'!$A55&amp;"*",'EPA_US9RT techs'!$A$2:$I$1722,9,FALSE),"")</f>
        <v/>
      </c>
      <c r="AR57" s="14" t="str">
        <f>IFERROR(VLOOKUP($AG$1&amp;'Service PJ'!$D55&amp;'Service PJ'!$B55&amp;'Service PJ'!$A55&amp;"*",'EPA_US9RT techs'!$A$2:$I$1722,9,FALSE),"")</f>
        <v/>
      </c>
      <c r="AS57" s="14" t="str">
        <f>IFERROR(VLOOKUP($AG$1&amp;'Service PJ'!$D55&amp;'Service PJ'!$B55&amp;'Service PJ'!$A55&amp;"*",'EPA_US9RT techs'!$A$2:$I$1722,9,FALSE),"")</f>
        <v/>
      </c>
      <c r="AT57" s="14" t="str">
        <f>IFERROR(VLOOKUP($AG$1&amp;'Service PJ'!$D55&amp;'Service PJ'!$B55&amp;'Service PJ'!$A55&amp;"*",'EPA_US9RT techs'!$A$2:$I$1722,9,FALSE),"")</f>
        <v/>
      </c>
      <c r="AU57" s="14" t="str">
        <f>IFERROR(VLOOKUP($AG$1&amp;'Service PJ'!$D55&amp;'Service PJ'!$B55&amp;'Service PJ'!$A55&amp;"*",'EPA_US9RT techs'!$A$2:$I$1722,9,FALSE),"")</f>
        <v/>
      </c>
      <c r="AV57" s="14" t="str">
        <f>IFERROR(VLOOKUP($AG$1&amp;'Service PJ'!$D55&amp;'Service PJ'!$B55&amp;'Service PJ'!$A55&amp;"*",'EPA_US9RT techs'!$A$2:$I$1722,9,FALSE),"")</f>
        <v/>
      </c>
      <c r="AW57" s="14" t="str">
        <f>IFERROR(VLOOKUP($AG$1&amp;'Service PJ'!$D55&amp;'Service PJ'!$B55&amp;'Service PJ'!$A55&amp;"*",'EPA_US9RT techs'!$A$2:$I$1722,9,FALSE),"")</f>
        <v/>
      </c>
      <c r="AX57" s="14" t="str">
        <f>IFERROR(VLOOKUP($AG$1&amp;'Service PJ'!$D55&amp;'Service PJ'!$B55&amp;'Service PJ'!$A55&amp;"*",'EPA_US9RT techs'!$A$2:$I$1722,9,FALSE),"")</f>
        <v/>
      </c>
      <c r="AY57" s="14" t="str">
        <f>IFERROR(VLOOKUP($AG$1&amp;'Service PJ'!$D55&amp;'Service PJ'!$B55&amp;'Service PJ'!$A55&amp;"*",'EPA_US9RT techs'!$A$2:$I$1722,9,FALSE),"")</f>
        <v/>
      </c>
      <c r="AZ57" s="14" t="str">
        <f>IFERROR(VLOOKUP($AG$1&amp;'Service PJ'!$D55&amp;'Service PJ'!$B55&amp;'Service PJ'!$A55&amp;"*",'EPA_US9RT techs'!$A$2:$I$1722,9,FALSE),"")</f>
        <v/>
      </c>
      <c r="BA57" s="14" t="str">
        <f>IFERROR(VLOOKUP($AG$1&amp;'Service PJ'!$D55&amp;'Service PJ'!$B55&amp;'Service PJ'!$A55&amp;"*",'EPA_US9RT techs'!$A$2:$I$1722,9,FALSE),"")</f>
        <v/>
      </c>
      <c r="BB57" s="14" t="str">
        <f>IFERROR(VLOOKUP($AG$1&amp;'Service PJ'!$D55&amp;'Service PJ'!$B55&amp;'Service PJ'!$A55&amp;"*",'EPA_US9RT techs'!$A$2:$I$1722,9,FALSE),"")</f>
        <v/>
      </c>
      <c r="BC57" s="14" t="str">
        <f>IFERROR(VLOOKUP($AG$1&amp;'Service PJ'!$D55&amp;'Service PJ'!$B55&amp;'Service PJ'!$A55&amp;"*",'EPA_US9RT techs'!$A$2:$I$1722,9,FALSE),"")</f>
        <v/>
      </c>
      <c r="BD57" s="14" t="str">
        <f>IFERROR(VLOOKUP($AG$1&amp;'Service PJ'!$D55&amp;'Service PJ'!$B55&amp;'Service PJ'!$A55&amp;"*",'EPA_US9RT techs'!$A$2:$I$1722,9,FALSE),"")</f>
        <v/>
      </c>
      <c r="BE57" s="14" t="str">
        <f>IFERROR(VLOOKUP($AG$1&amp;'Service PJ'!$D55&amp;'Service PJ'!$B55&amp;'Service PJ'!$A55&amp;"*",'EPA_US9RT techs'!$A$2:$I$1722,9,FALSE),"")</f>
        <v/>
      </c>
      <c r="BF57" s="14" t="str">
        <f>IFERROR(VLOOKUP($AG$1&amp;'Service PJ'!$D55&amp;'Service PJ'!$B55&amp;'Service PJ'!$A55&amp;"*",'EPA_US9RT techs'!$A$2:$I$1722,9,FALSE),"")</f>
        <v/>
      </c>
      <c r="BG57" s="14" t="str">
        <f>IFERROR(VLOOKUP($AG$1&amp;'Service PJ'!$D55&amp;'Service PJ'!$B55&amp;'Service PJ'!$A55&amp;"*",'EPA_US9RT techs'!$A$2:$I$1722,9,FALSE),"")</f>
        <v/>
      </c>
      <c r="BH57" s="14" t="str">
        <f>IFERROR(VLOOKUP($AG$1&amp;'Service PJ'!$D55&amp;'Service PJ'!$B55&amp;'Service PJ'!$A55&amp;"*",'EPA_US9RT techs'!$A$2:$I$1722,9,FALSE),"")</f>
        <v/>
      </c>
      <c r="BI57" s="14" t="str">
        <f>IFERROR(VLOOKUP($AG$1&amp;'Service PJ'!$D55&amp;'Service PJ'!$B55&amp;'Service PJ'!$A55&amp;"*",'EPA_US9RT techs'!$A$2:$I$1722,9,FALSE),"")</f>
        <v/>
      </c>
      <c r="BJ57" s="14" t="str">
        <f>IFERROR(VLOOKUP($AG$1&amp;'Service PJ'!$D55&amp;'Service PJ'!$B55&amp;'Service PJ'!$A55&amp;"*",'EPA_US9RT techs'!$A$2:$I$1722,9,FALSE),"")</f>
        <v/>
      </c>
      <c r="BK57" s="14" t="str">
        <f>IFERROR(VLOOKUP($AG$1&amp;'Service PJ'!$D55&amp;'Service PJ'!$B55&amp;'Service PJ'!$A55&amp;"*",'EPA_US9RT techs'!$A$2:$I$1722,9,FALSE),"")</f>
        <v/>
      </c>
      <c r="BM57" t="str">
        <f>IF(SUM(BN57:CD57)=0,"\I:",'Service PJ'!$D55&amp;"_"&amp;'Service PJ'!$E55&amp;"_"&amp;'Service PJ'!$C55)</f>
        <v>\I:</v>
      </c>
      <c r="BN57" s="14" t="str">
        <f>IFERROR(VLOOKUP($BM$1&amp;'Service PJ'!$D55&amp;'Service PJ'!$B55&amp;'Service PJ'!$A55&amp;"*",'EPA_US9RT techs'!$A$2:$I$1722,9,FALSE),"")</f>
        <v/>
      </c>
      <c r="BO57" s="14" t="str">
        <f>IFERROR(VLOOKUP($BM$1&amp;'Service PJ'!$D55&amp;'Service PJ'!$B55&amp;'Service PJ'!$A55&amp;"*",'EPA_US9RT techs'!$A$2:$I$1722,9,FALSE),"")</f>
        <v/>
      </c>
      <c r="BP57" s="14" t="str">
        <f>IFERROR(VLOOKUP($BM$1&amp;'Service PJ'!$D55&amp;'Service PJ'!$B55&amp;'Service PJ'!$A55&amp;"*",'EPA_US9RT techs'!$A$2:$I$1722,9,FALSE),"")</f>
        <v/>
      </c>
      <c r="BQ57" s="14" t="str">
        <f>IFERROR(VLOOKUP($BM$1&amp;'Service PJ'!$D55&amp;'Service PJ'!$B55&amp;'Service PJ'!$A55&amp;"*",'EPA_US9RT techs'!$A$2:$I$1722,9,FALSE),"")</f>
        <v/>
      </c>
      <c r="BR57" s="14" t="str">
        <f>IFERROR(VLOOKUP($BM$1&amp;'Service PJ'!$D55&amp;'Service PJ'!$B55&amp;'Service PJ'!$A55&amp;"*",'EPA_US9RT techs'!$A$2:$I$1722,9,FALSE),"")</f>
        <v/>
      </c>
      <c r="BS57" s="14" t="str">
        <f>IFERROR(VLOOKUP($BM$1&amp;'Service PJ'!$D55&amp;'Service PJ'!$B55&amp;'Service PJ'!$A55&amp;"*",'EPA_US9RT techs'!$A$2:$I$1722,9,FALSE),"")</f>
        <v/>
      </c>
      <c r="BT57" s="14" t="str">
        <f>IFERROR(VLOOKUP($BM$1&amp;'Service PJ'!$D55&amp;'Service PJ'!$B55&amp;'Service PJ'!$A55&amp;"*",'EPA_US9RT techs'!$A$2:$I$1722,9,FALSE),"")</f>
        <v/>
      </c>
      <c r="BU57" s="14" t="str">
        <f>IFERROR(VLOOKUP($BM$1&amp;'Service PJ'!$D55&amp;'Service PJ'!$B55&amp;'Service PJ'!$A55&amp;"*",'EPA_US9RT techs'!$A$2:$I$1722,9,FALSE),"")</f>
        <v/>
      </c>
      <c r="BV57" s="14" t="str">
        <f>IFERROR(VLOOKUP($BM$1&amp;'Service PJ'!$D55&amp;'Service PJ'!$B55&amp;'Service PJ'!$A55&amp;"*",'EPA_US9RT techs'!$A$2:$I$1722,9,FALSE),"")</f>
        <v/>
      </c>
      <c r="BW57" s="14" t="str">
        <f>IFERROR(VLOOKUP($BM$1&amp;'Service PJ'!$D55&amp;'Service PJ'!$B55&amp;'Service PJ'!$A55&amp;"*",'EPA_US9RT techs'!$A$2:$I$1722,9,FALSE),"")</f>
        <v/>
      </c>
      <c r="BX57" s="14" t="str">
        <f>IFERROR(VLOOKUP($BM$1&amp;'Service PJ'!$D55&amp;'Service PJ'!$B55&amp;'Service PJ'!$A55&amp;"*",'EPA_US9RT techs'!$A$2:$I$1722,9,FALSE),"")</f>
        <v/>
      </c>
      <c r="BY57" s="14" t="str">
        <f>IFERROR(VLOOKUP($BM$1&amp;'Service PJ'!$D55&amp;'Service PJ'!$B55&amp;'Service PJ'!$A55&amp;"*",'EPA_US9RT techs'!$A$2:$I$1722,9,FALSE),"")</f>
        <v/>
      </c>
      <c r="BZ57" s="14" t="str">
        <f>IFERROR(VLOOKUP($BM$1&amp;'Service PJ'!$D55&amp;'Service PJ'!$B55&amp;'Service PJ'!$A55&amp;"*",'EPA_US9RT techs'!$A$2:$I$1722,9,FALSE),"")</f>
        <v/>
      </c>
      <c r="CA57" s="14" t="str">
        <f>IFERROR(VLOOKUP($BM$1&amp;'Service PJ'!$D55&amp;'Service PJ'!$B55&amp;'Service PJ'!$A55&amp;"*",'EPA_US9RT techs'!$A$2:$I$1722,9,FALSE),"")</f>
        <v/>
      </c>
      <c r="CB57" s="14" t="str">
        <f>IFERROR(VLOOKUP($BM$1&amp;'Service PJ'!$D55&amp;'Service PJ'!$B55&amp;'Service PJ'!$A55&amp;"*",'EPA_US9RT techs'!$A$2:$I$1722,9,FALSE),"")</f>
        <v/>
      </c>
      <c r="CC57" s="14" t="str">
        <f>IFERROR(VLOOKUP($BM$1&amp;'Service PJ'!$D55&amp;'Service PJ'!$B55&amp;'Service PJ'!$A55&amp;"*",'EPA_US9RT techs'!$A$2:$I$1722,9,FALSE),"")</f>
        <v/>
      </c>
      <c r="CD57" s="14" t="str">
        <f>IFERROR(VLOOKUP($BM$1&amp;'Service PJ'!$D55&amp;'Service PJ'!$B55&amp;'Service PJ'!$A55&amp;"*",'EPA_US9RT techs'!$A$2:$I$1722,9,FALSE),"")</f>
        <v/>
      </c>
      <c r="CE57" s="14" t="str">
        <f>IFERROR(VLOOKUP($BM$1&amp;'Service PJ'!$D55&amp;'Service PJ'!$B55&amp;'Service PJ'!$A55&amp;"*",'EPA_US9RT techs'!$A$2:$I$1722,9,FALSE),"")</f>
        <v/>
      </c>
      <c r="CF57" s="14" t="str">
        <f>IFERROR(VLOOKUP($BM$1&amp;'Service PJ'!$D55&amp;'Service PJ'!$B55&amp;'Service PJ'!$A55&amp;"*",'EPA_US9RT techs'!$A$2:$I$1722,9,FALSE),"")</f>
        <v/>
      </c>
      <c r="CG57" s="14" t="str">
        <f>IFERROR(VLOOKUP($BM$1&amp;'Service PJ'!$D55&amp;'Service PJ'!$B55&amp;'Service PJ'!$A55&amp;"*",'EPA_US9RT techs'!$A$2:$I$1722,9,FALSE),"")</f>
        <v/>
      </c>
      <c r="CH57" s="14" t="str">
        <f>IFERROR(VLOOKUP($BM$1&amp;'Service PJ'!$D55&amp;'Service PJ'!$B55&amp;'Service PJ'!$A55&amp;"*",'EPA_US9RT techs'!$A$2:$I$1722,9,FALSE),"")</f>
        <v/>
      </c>
      <c r="CI57" s="14" t="str">
        <f>IFERROR(VLOOKUP($BM$1&amp;'Service PJ'!$D55&amp;'Service PJ'!$B55&amp;'Service PJ'!$A55&amp;"*",'EPA_US9RT techs'!$A$2:$I$1722,9,FALSE),"")</f>
        <v/>
      </c>
      <c r="CJ57" s="14" t="str">
        <f>IFERROR(VLOOKUP($BM$1&amp;'Service PJ'!$D55&amp;'Service PJ'!$B55&amp;'Service PJ'!$A55&amp;"*",'EPA_US9RT techs'!$A$2:$I$1722,9,FALSE),"")</f>
        <v/>
      </c>
      <c r="CK57" s="14" t="str">
        <f>IFERROR(VLOOKUP($BM$1&amp;'Service PJ'!$D55&amp;'Service PJ'!$B55&amp;'Service PJ'!$A55&amp;"*",'EPA_US9RT techs'!$A$2:$I$1722,9,FALSE),"")</f>
        <v/>
      </c>
      <c r="CL57" s="14" t="str">
        <f>IFERROR(VLOOKUP($BM$1&amp;'Service PJ'!$D55&amp;'Service PJ'!$B55&amp;'Service PJ'!$A55&amp;"*",'EPA_US9RT techs'!$A$2:$I$1722,9,FALSE),"")</f>
        <v/>
      </c>
      <c r="CM57" s="14" t="str">
        <f>IFERROR(VLOOKUP($BM$1&amp;'Service PJ'!$D55&amp;'Service PJ'!$B55&amp;'Service PJ'!$A55&amp;"*",'EPA_US9RT techs'!$A$2:$I$1722,9,FALSE),"")</f>
        <v/>
      </c>
      <c r="CN57" s="14" t="str">
        <f>IFERROR(VLOOKUP($BM$1&amp;'Service PJ'!$D55&amp;'Service PJ'!$B55&amp;'Service PJ'!$A55&amp;"*",'EPA_US9RT techs'!$A$2:$I$1722,9,FALSE),"")</f>
        <v/>
      </c>
      <c r="CO57" s="14" t="str">
        <f>IFERROR(VLOOKUP($BM$1&amp;'Service PJ'!$D55&amp;'Service PJ'!$B55&amp;'Service PJ'!$A55&amp;"*",'EPA_US9RT techs'!$A$2:$I$1722,9,FALSE),"")</f>
        <v/>
      </c>
      <c r="CP57" s="14" t="str">
        <f>IFERROR(VLOOKUP($BM$1&amp;'Service PJ'!$D55&amp;'Service PJ'!$B55&amp;'Service PJ'!$A55&amp;"*",'EPA_US9RT techs'!$A$2:$I$1722,9,FALSE),"")</f>
        <v/>
      </c>
      <c r="CQ57" s="14" t="str">
        <f>IFERROR(VLOOKUP($BM$1&amp;'Service PJ'!$D55&amp;'Service PJ'!$B55&amp;'Service PJ'!$A55&amp;"*",'EPA_US9RT techs'!$A$2:$I$1722,9,FALSE),"")</f>
        <v/>
      </c>
      <c r="CS57" t="str">
        <f>IF(SUM(CT57:DJ57)=0,"\I:",'Service PJ'!$D55&amp;"_"&amp;'Service PJ'!$E55&amp;"_"&amp;'Service PJ'!$C55)</f>
        <v>\I:</v>
      </c>
      <c r="CT57" s="2" t="str">
        <f>IFERROR(VLOOKUP($CS$1&amp;'Service PJ'!$D55&amp;'Service PJ'!$B55&amp;'Service PJ'!$A55&amp;"*",'EPA_US9RT techs'!$A$2:$I$1722,9,FALSE),"")</f>
        <v/>
      </c>
      <c r="CU57" s="2" t="str">
        <f>IFERROR(VLOOKUP($CS$1&amp;'Service PJ'!$D55&amp;'Service PJ'!$B55&amp;'Service PJ'!$A55&amp;"*",'EPA_US9RT techs'!$A$2:$I$1722,9,FALSE),"")</f>
        <v/>
      </c>
      <c r="CV57" s="2" t="str">
        <f>IFERROR(VLOOKUP($CS$1&amp;'Service PJ'!$D55&amp;'Service PJ'!$B55&amp;'Service PJ'!$A55&amp;"*",'EPA_US9RT techs'!$A$2:$I$1722,9,FALSE),"")</f>
        <v/>
      </c>
      <c r="CW57" s="2" t="str">
        <f>IFERROR(VLOOKUP($CS$1&amp;'Service PJ'!$D55&amp;'Service PJ'!$B55&amp;'Service PJ'!$A55&amp;"*",'EPA_US9RT techs'!$A$2:$I$1722,9,FALSE),"")</f>
        <v/>
      </c>
      <c r="CX57" s="2" t="str">
        <f>IFERROR(VLOOKUP($CS$1&amp;'Service PJ'!$D55&amp;'Service PJ'!$B55&amp;'Service PJ'!$A55&amp;"*",'EPA_US9RT techs'!$A$2:$I$1722,9,FALSE),"")</f>
        <v/>
      </c>
      <c r="CY57" s="2" t="str">
        <f>IFERROR(VLOOKUP($CS$1&amp;'Service PJ'!$D55&amp;'Service PJ'!$B55&amp;'Service PJ'!$A55&amp;"*",'EPA_US9RT techs'!$A$2:$I$1722,9,FALSE),"")</f>
        <v/>
      </c>
      <c r="CZ57" s="2" t="str">
        <f>IFERROR(VLOOKUP($CS$1&amp;'Service PJ'!$D55&amp;'Service PJ'!$B55&amp;'Service PJ'!$A55&amp;"*",'EPA_US9RT techs'!$A$2:$I$1722,9,FALSE),"")</f>
        <v/>
      </c>
      <c r="DA57" s="2" t="str">
        <f>IFERROR(VLOOKUP($CS$1&amp;'Service PJ'!$D55&amp;'Service PJ'!$B55&amp;'Service PJ'!$A55&amp;"*",'EPA_US9RT techs'!$A$2:$I$1722,9,FALSE),"")</f>
        <v/>
      </c>
      <c r="DB57" s="2" t="str">
        <f>IFERROR(VLOOKUP($CS$1&amp;'Service PJ'!$D55&amp;'Service PJ'!$B55&amp;'Service PJ'!$A55&amp;"*",'EPA_US9RT techs'!$A$2:$I$1722,9,FALSE),"")</f>
        <v/>
      </c>
      <c r="DC57" s="2" t="str">
        <f>IFERROR(VLOOKUP($CS$1&amp;'Service PJ'!$D55&amp;'Service PJ'!$B55&amp;'Service PJ'!$A55&amp;"*",'EPA_US9RT techs'!$A$2:$I$1722,9,FALSE),"")</f>
        <v/>
      </c>
      <c r="DD57" s="2" t="str">
        <f>IFERROR(VLOOKUP($CS$1&amp;'Service PJ'!$D55&amp;'Service PJ'!$B55&amp;'Service PJ'!$A55&amp;"*",'EPA_US9RT techs'!$A$2:$I$1722,9,FALSE),"")</f>
        <v/>
      </c>
      <c r="DE57" s="2" t="str">
        <f>IFERROR(VLOOKUP($CS$1&amp;'Service PJ'!$D55&amp;'Service PJ'!$B55&amp;'Service PJ'!$A55&amp;"*",'EPA_US9RT techs'!$A$2:$I$1722,9,FALSE),"")</f>
        <v/>
      </c>
      <c r="DF57" s="2" t="str">
        <f>IFERROR(VLOOKUP($CS$1&amp;'Service PJ'!$D55&amp;'Service PJ'!$B55&amp;'Service PJ'!$A55&amp;"*",'EPA_US9RT techs'!$A$2:$I$1722,9,FALSE),"")</f>
        <v/>
      </c>
      <c r="DG57" s="2" t="str">
        <f>IFERROR(VLOOKUP($CS$1&amp;'Service PJ'!$D55&amp;'Service PJ'!$B55&amp;'Service PJ'!$A55&amp;"*",'EPA_US9RT techs'!$A$2:$I$1722,9,FALSE),"")</f>
        <v/>
      </c>
      <c r="DH57" s="2" t="str">
        <f>IFERROR(VLOOKUP($CS$1&amp;'Service PJ'!$D55&amp;'Service PJ'!$B55&amp;'Service PJ'!$A55&amp;"*",'EPA_US9RT techs'!$A$2:$I$1722,9,FALSE),"")</f>
        <v/>
      </c>
      <c r="DI57" s="2" t="str">
        <f>IFERROR(VLOOKUP($CS$1&amp;'Service PJ'!$D55&amp;'Service PJ'!$B55&amp;'Service PJ'!$A55&amp;"*",'EPA_US9RT techs'!$A$2:$I$1722,9,FALSE),"")</f>
        <v/>
      </c>
      <c r="DJ57" s="2" t="str">
        <f>IFERROR(VLOOKUP($CS$1&amp;'Service PJ'!$D55&amp;'Service PJ'!$B55&amp;'Service PJ'!$A55&amp;"*",'EPA_US9RT techs'!$A$2:$I$1722,9,FALSE),"")</f>
        <v/>
      </c>
      <c r="DK57" s="2" t="str">
        <f>IFERROR(VLOOKUP($CS$1&amp;'Service PJ'!$D55&amp;'Service PJ'!$B55&amp;'Service PJ'!$A55&amp;"*",'EPA_US9RT techs'!$A$2:$I$1722,9,FALSE),"")</f>
        <v/>
      </c>
      <c r="DL57" s="2" t="str">
        <f>IFERROR(VLOOKUP($CS$1&amp;'Service PJ'!$D55&amp;'Service PJ'!$B55&amp;'Service PJ'!$A55&amp;"*",'EPA_US9RT techs'!$A$2:$I$1722,9,FALSE),"")</f>
        <v/>
      </c>
      <c r="DM57" s="2" t="str">
        <f>IFERROR(VLOOKUP($CS$1&amp;'Service PJ'!$D55&amp;'Service PJ'!$B55&amp;'Service PJ'!$A55&amp;"*",'EPA_US9RT techs'!$A$2:$I$1722,9,FALSE),"")</f>
        <v/>
      </c>
      <c r="DN57" s="2" t="str">
        <f>IFERROR(VLOOKUP($CS$1&amp;'Service PJ'!$D55&amp;'Service PJ'!$B55&amp;'Service PJ'!$A55&amp;"*",'EPA_US9RT techs'!$A$2:$I$1722,9,FALSE),"")</f>
        <v/>
      </c>
      <c r="DO57" s="2" t="str">
        <f>IFERROR(VLOOKUP($CS$1&amp;'Service PJ'!$D55&amp;'Service PJ'!$B55&amp;'Service PJ'!$A55&amp;"*",'EPA_US9RT techs'!$A$2:$I$1722,9,FALSE),"")</f>
        <v/>
      </c>
      <c r="DP57" s="2" t="str">
        <f>IFERROR(VLOOKUP($CS$1&amp;'Service PJ'!$D55&amp;'Service PJ'!$B55&amp;'Service PJ'!$A55&amp;"*",'EPA_US9RT techs'!$A$2:$I$1722,9,FALSE),"")</f>
        <v/>
      </c>
      <c r="DQ57" s="2" t="str">
        <f>IFERROR(VLOOKUP($CS$1&amp;'Service PJ'!$D55&amp;'Service PJ'!$B55&amp;'Service PJ'!$A55&amp;"*",'EPA_US9RT techs'!$A$2:$I$1722,9,FALSE),"")</f>
        <v/>
      </c>
      <c r="DR57" s="2" t="str">
        <f>IFERROR(VLOOKUP($CS$1&amp;'Service PJ'!$D55&amp;'Service PJ'!$B55&amp;'Service PJ'!$A55&amp;"*",'EPA_US9RT techs'!$A$2:$I$1722,9,FALSE),"")</f>
        <v/>
      </c>
      <c r="DS57" s="2" t="str">
        <f>IFERROR(VLOOKUP($CS$1&amp;'Service PJ'!$D55&amp;'Service PJ'!$B55&amp;'Service PJ'!$A55&amp;"*",'EPA_US9RT techs'!$A$2:$I$1722,9,FALSE),"")</f>
        <v/>
      </c>
      <c r="DT57" s="2" t="str">
        <f>IFERROR(VLOOKUP($CS$1&amp;'Service PJ'!$D55&amp;'Service PJ'!$B55&amp;'Service PJ'!$A55&amp;"*",'EPA_US9RT techs'!$A$2:$I$1722,9,FALSE),"")</f>
        <v/>
      </c>
      <c r="DU57" s="2" t="str">
        <f>IFERROR(VLOOKUP($CS$1&amp;'Service PJ'!$D55&amp;'Service PJ'!$B55&amp;'Service PJ'!$A55&amp;"*",'EPA_US9RT techs'!$A$2:$I$1722,9,FALSE),"")</f>
        <v/>
      </c>
      <c r="DV57" s="2" t="str">
        <f>IFERROR(VLOOKUP($CS$1&amp;'Service PJ'!$D55&amp;'Service PJ'!$B55&amp;'Service PJ'!$A55&amp;"*",'EPA_US9RT techs'!$A$2:$I$1722,9,FALSE),"")</f>
        <v/>
      </c>
      <c r="DW57" s="2" t="str">
        <f>IFERROR(VLOOKUP($CS$1&amp;'Service PJ'!$D55&amp;'Service PJ'!$B55&amp;'Service PJ'!$A55&amp;"*",'EPA_US9RT techs'!$A$2:$I$1722,9,FALSE),"")</f>
        <v/>
      </c>
    </row>
    <row r="58" spans="1:127" x14ac:dyDescent="0.45">
      <c r="A58" t="str">
        <f>IF(SUM(B58:R58)=0,"\I:",'Service PJ'!$D56&amp;"_"&amp;'Service PJ'!$E56&amp;"_"&amp;'Service PJ'!$C56)</f>
        <v>\I:</v>
      </c>
      <c r="B58" s="14" t="str">
        <f>IFERROR(VLOOKUP($A$1&amp;'Service PJ'!$D56&amp;'Service PJ'!$B56&amp;'Service PJ'!$A56&amp;"*",'EPA_US9RT techs'!$A$2:$I$1722,9,FALSE),"")</f>
        <v/>
      </c>
      <c r="C58" s="14" t="str">
        <f>IFERROR(VLOOKUP($A$1&amp;'Service PJ'!$D56&amp;'Service PJ'!$B56&amp;'Service PJ'!$A56&amp;"*",'EPA_US9RT techs'!$A$2:$I$1722,9,FALSE),"")</f>
        <v/>
      </c>
      <c r="D58" s="14" t="str">
        <f>IFERROR(VLOOKUP($A$1&amp;'Service PJ'!$D56&amp;'Service PJ'!$B56&amp;'Service PJ'!$A56&amp;"*",'EPA_US9RT techs'!$A$2:$I$1722,9,FALSE),"")</f>
        <v/>
      </c>
      <c r="E58" s="14" t="str">
        <f>IFERROR(VLOOKUP($A$1&amp;'Service PJ'!$D56&amp;'Service PJ'!$B56&amp;'Service PJ'!$A56&amp;"*",'EPA_US9RT techs'!$A$2:$I$1722,9,FALSE),"")</f>
        <v/>
      </c>
      <c r="F58" s="14" t="str">
        <f>IFERROR(VLOOKUP($A$1&amp;'Service PJ'!$D56&amp;'Service PJ'!$B56&amp;'Service PJ'!$A56&amp;"*",'EPA_US9RT techs'!$A$2:$I$1722,9,FALSE),"")</f>
        <v/>
      </c>
      <c r="G58" s="14" t="str">
        <f>IFERROR(VLOOKUP($A$1&amp;'Service PJ'!$D56&amp;'Service PJ'!$B56&amp;'Service PJ'!$A56&amp;"*",'EPA_US9RT techs'!$A$2:$I$1722,9,FALSE),"")</f>
        <v/>
      </c>
      <c r="H58" s="14" t="str">
        <f>IFERROR(VLOOKUP($A$1&amp;'Service PJ'!$D56&amp;'Service PJ'!$B56&amp;'Service PJ'!$A56&amp;"*",'EPA_US9RT techs'!$A$2:$I$1722,9,FALSE),"")</f>
        <v/>
      </c>
      <c r="I58" s="14" t="str">
        <f>IFERROR(VLOOKUP($A$1&amp;'Service PJ'!$D56&amp;'Service PJ'!$B56&amp;'Service PJ'!$A56&amp;"*",'EPA_US9RT techs'!$A$2:$I$1722,9,FALSE),"")</f>
        <v/>
      </c>
      <c r="J58" s="14" t="str">
        <f>IFERROR(VLOOKUP($A$1&amp;'Service PJ'!$D56&amp;'Service PJ'!$B56&amp;'Service PJ'!$A56&amp;"*",'EPA_US9RT techs'!$A$2:$I$1722,9,FALSE),"")</f>
        <v/>
      </c>
      <c r="K58" s="14" t="str">
        <f>IFERROR(VLOOKUP($A$1&amp;'Service PJ'!$D56&amp;'Service PJ'!$B56&amp;'Service PJ'!$A56&amp;"*",'EPA_US9RT techs'!$A$2:$I$1722,9,FALSE),"")</f>
        <v/>
      </c>
      <c r="L58" s="14" t="str">
        <f>IFERROR(VLOOKUP($A$1&amp;'Service PJ'!$D56&amp;'Service PJ'!$B56&amp;'Service PJ'!$A56&amp;"*",'EPA_US9RT techs'!$A$2:$I$1722,9,FALSE),"")</f>
        <v/>
      </c>
      <c r="M58" s="14" t="str">
        <f>IFERROR(VLOOKUP($A$1&amp;'Service PJ'!$D56&amp;'Service PJ'!$B56&amp;'Service PJ'!$A56&amp;"*",'EPA_US9RT techs'!$A$2:$I$1722,9,FALSE),"")</f>
        <v/>
      </c>
      <c r="N58" s="14" t="str">
        <f>IFERROR(VLOOKUP($A$1&amp;'Service PJ'!$D56&amp;'Service PJ'!$B56&amp;'Service PJ'!$A56&amp;"*",'EPA_US9RT techs'!$A$2:$I$1722,9,FALSE),"")</f>
        <v/>
      </c>
      <c r="O58" s="14" t="str">
        <f>IFERROR(VLOOKUP($A$1&amp;'Service PJ'!$D56&amp;'Service PJ'!$B56&amp;'Service PJ'!$A56&amp;"*",'EPA_US9RT techs'!$A$2:$I$1722,9,FALSE),"")</f>
        <v/>
      </c>
      <c r="P58" s="14" t="str">
        <f>IFERROR(VLOOKUP($A$1&amp;'Service PJ'!$D56&amp;'Service PJ'!$B56&amp;'Service PJ'!$A56&amp;"*",'EPA_US9RT techs'!$A$2:$I$1722,9,FALSE),"")</f>
        <v/>
      </c>
      <c r="Q58" s="14" t="str">
        <f>IFERROR(VLOOKUP($A$1&amp;'Service PJ'!$D56&amp;'Service PJ'!$B56&amp;'Service PJ'!$A56&amp;"*",'EPA_US9RT techs'!$A$2:$I$1722,9,FALSE),"")</f>
        <v/>
      </c>
      <c r="R58" s="14" t="str">
        <f>IFERROR(VLOOKUP($A$1&amp;'Service PJ'!$D56&amp;'Service PJ'!$B56&amp;'Service PJ'!$A56&amp;"*",'EPA_US9RT techs'!$A$2:$I$1722,9,FALSE),"")</f>
        <v/>
      </c>
      <c r="S58" s="14" t="str">
        <f>IFERROR(VLOOKUP($A$1&amp;'Service PJ'!$D56&amp;'Service PJ'!$B56&amp;'Service PJ'!$A56&amp;"*",'EPA_US9RT techs'!$A$2:$I$1722,9,FALSE),"")</f>
        <v/>
      </c>
      <c r="T58" s="14" t="str">
        <f>IFERROR(VLOOKUP($A$1&amp;'Service PJ'!$D56&amp;'Service PJ'!$B56&amp;'Service PJ'!$A56&amp;"*",'EPA_US9RT techs'!$A$2:$I$1722,9,FALSE),"")</f>
        <v/>
      </c>
      <c r="U58" s="14" t="str">
        <f>IFERROR(VLOOKUP($A$1&amp;'Service PJ'!$D56&amp;'Service PJ'!$B56&amp;'Service PJ'!$A56&amp;"*",'EPA_US9RT techs'!$A$2:$I$1722,9,FALSE),"")</f>
        <v/>
      </c>
      <c r="V58" s="14" t="str">
        <f>IFERROR(VLOOKUP($A$1&amp;'Service PJ'!$D56&amp;'Service PJ'!$B56&amp;'Service PJ'!$A56&amp;"*",'EPA_US9RT techs'!$A$2:$I$1722,9,FALSE),"")</f>
        <v/>
      </c>
      <c r="W58" s="14" t="str">
        <f>IFERROR(VLOOKUP($A$1&amp;'Service PJ'!$D56&amp;'Service PJ'!$B56&amp;'Service PJ'!$A56&amp;"*",'EPA_US9RT techs'!$A$2:$I$1722,9,FALSE),"")</f>
        <v/>
      </c>
      <c r="X58" s="14" t="str">
        <f>IFERROR(VLOOKUP($A$1&amp;'Service PJ'!$D56&amp;'Service PJ'!$B56&amp;'Service PJ'!$A56&amp;"*",'EPA_US9RT techs'!$A$2:$I$1722,9,FALSE),"")</f>
        <v/>
      </c>
      <c r="Y58" s="14" t="str">
        <f>IFERROR(VLOOKUP($A$1&amp;'Service PJ'!$D56&amp;'Service PJ'!$B56&amp;'Service PJ'!$A56&amp;"*",'EPA_US9RT techs'!$A$2:$I$1722,9,FALSE),"")</f>
        <v/>
      </c>
      <c r="Z58" s="14" t="str">
        <f>IFERROR(VLOOKUP($A$1&amp;'Service PJ'!$D56&amp;'Service PJ'!$B56&amp;'Service PJ'!$A56&amp;"*",'EPA_US9RT techs'!$A$2:$I$1722,9,FALSE),"")</f>
        <v/>
      </c>
      <c r="AA58" s="14" t="str">
        <f>IFERROR(VLOOKUP($A$1&amp;'Service PJ'!$D56&amp;'Service PJ'!$B56&amp;'Service PJ'!$A56&amp;"*",'EPA_US9RT techs'!$A$2:$I$1722,9,FALSE),"")</f>
        <v/>
      </c>
      <c r="AB58" s="14" t="str">
        <f>IFERROR(VLOOKUP($A$1&amp;'Service PJ'!$D56&amp;'Service PJ'!$B56&amp;'Service PJ'!$A56&amp;"*",'EPA_US9RT techs'!$A$2:$I$1722,9,FALSE),"")</f>
        <v/>
      </c>
      <c r="AC58" s="14" t="str">
        <f>IFERROR(VLOOKUP($A$1&amp;'Service PJ'!$D56&amp;'Service PJ'!$B56&amp;'Service PJ'!$A56&amp;"*",'EPA_US9RT techs'!$A$2:$I$1722,9,FALSE),"")</f>
        <v/>
      </c>
      <c r="AD58" s="14" t="str">
        <f>IFERROR(VLOOKUP($A$1&amp;'Service PJ'!$D56&amp;'Service PJ'!$B56&amp;'Service PJ'!$A56&amp;"*",'EPA_US9RT techs'!$A$2:$I$1722,9,FALSE),"")</f>
        <v/>
      </c>
      <c r="AE58" s="14" t="str">
        <f>IFERROR(VLOOKUP($A$1&amp;'Service PJ'!$D56&amp;'Service PJ'!$B56&amp;'Service PJ'!$A56&amp;"*",'EPA_US9RT techs'!$A$2:$I$1722,9,FALSE),"")</f>
        <v/>
      </c>
      <c r="AG58" t="str">
        <f>IF(SUM(AH58:AX58)=0,"\I:",'Service PJ'!$D56&amp;"_"&amp;'Service PJ'!$E56&amp;"_"&amp;'Service PJ'!$C56)</f>
        <v>\I:</v>
      </c>
      <c r="AH58" s="14" t="str">
        <f>IFERROR(VLOOKUP($AG$1&amp;'Service PJ'!$D56&amp;'Service PJ'!$B56&amp;'Service PJ'!$A56&amp;"*",'EPA_US9RT techs'!$A$2:$I$1722,9,FALSE),"")</f>
        <v/>
      </c>
      <c r="AI58" s="14" t="str">
        <f>IFERROR(VLOOKUP($AG$1&amp;'Service PJ'!$D56&amp;'Service PJ'!$B56&amp;'Service PJ'!$A56&amp;"*",'EPA_US9RT techs'!$A$2:$I$1722,9,FALSE),"")</f>
        <v/>
      </c>
      <c r="AJ58" s="14" t="str">
        <f>IFERROR(VLOOKUP($AG$1&amp;'Service PJ'!$D56&amp;'Service PJ'!$B56&amp;'Service PJ'!$A56&amp;"*",'EPA_US9RT techs'!$A$2:$I$1722,9,FALSE),"")</f>
        <v/>
      </c>
      <c r="AK58" s="14" t="str">
        <f>IFERROR(VLOOKUP($AG$1&amp;'Service PJ'!$D56&amp;'Service PJ'!$B56&amp;'Service PJ'!$A56&amp;"*",'EPA_US9RT techs'!$A$2:$I$1722,9,FALSE),"")</f>
        <v/>
      </c>
      <c r="AL58" s="14" t="str">
        <f>IFERROR(VLOOKUP($AG$1&amp;'Service PJ'!$D56&amp;'Service PJ'!$B56&amp;'Service PJ'!$A56&amp;"*",'EPA_US9RT techs'!$A$2:$I$1722,9,FALSE),"")</f>
        <v/>
      </c>
      <c r="AM58" s="14" t="str">
        <f>IFERROR(VLOOKUP($AG$1&amp;'Service PJ'!$D56&amp;'Service PJ'!$B56&amp;'Service PJ'!$A56&amp;"*",'EPA_US9RT techs'!$A$2:$I$1722,9,FALSE),"")</f>
        <v/>
      </c>
      <c r="AN58" s="14" t="str">
        <f>IFERROR(VLOOKUP($AG$1&amp;'Service PJ'!$D56&amp;'Service PJ'!$B56&amp;'Service PJ'!$A56&amp;"*",'EPA_US9RT techs'!$A$2:$I$1722,9,FALSE),"")</f>
        <v/>
      </c>
      <c r="AO58" s="14" t="str">
        <f>IFERROR(VLOOKUP($AG$1&amp;'Service PJ'!$D56&amp;'Service PJ'!$B56&amp;'Service PJ'!$A56&amp;"*",'EPA_US9RT techs'!$A$2:$I$1722,9,FALSE),"")</f>
        <v/>
      </c>
      <c r="AP58" s="14" t="str">
        <f>IFERROR(VLOOKUP($AG$1&amp;'Service PJ'!$D56&amp;'Service PJ'!$B56&amp;'Service PJ'!$A56&amp;"*",'EPA_US9RT techs'!$A$2:$I$1722,9,FALSE),"")</f>
        <v/>
      </c>
      <c r="AQ58" s="14" t="str">
        <f>IFERROR(VLOOKUP($AG$1&amp;'Service PJ'!$D56&amp;'Service PJ'!$B56&amp;'Service PJ'!$A56&amp;"*",'EPA_US9RT techs'!$A$2:$I$1722,9,FALSE),"")</f>
        <v/>
      </c>
      <c r="AR58" s="14" t="str">
        <f>IFERROR(VLOOKUP($AG$1&amp;'Service PJ'!$D56&amp;'Service PJ'!$B56&amp;'Service PJ'!$A56&amp;"*",'EPA_US9RT techs'!$A$2:$I$1722,9,FALSE),"")</f>
        <v/>
      </c>
      <c r="AS58" s="14" t="str">
        <f>IFERROR(VLOOKUP($AG$1&amp;'Service PJ'!$D56&amp;'Service PJ'!$B56&amp;'Service PJ'!$A56&amp;"*",'EPA_US9RT techs'!$A$2:$I$1722,9,FALSE),"")</f>
        <v/>
      </c>
      <c r="AT58" s="14" t="str">
        <f>IFERROR(VLOOKUP($AG$1&amp;'Service PJ'!$D56&amp;'Service PJ'!$B56&amp;'Service PJ'!$A56&amp;"*",'EPA_US9RT techs'!$A$2:$I$1722,9,FALSE),"")</f>
        <v/>
      </c>
      <c r="AU58" s="14" t="str">
        <f>IFERROR(VLOOKUP($AG$1&amp;'Service PJ'!$D56&amp;'Service PJ'!$B56&amp;'Service PJ'!$A56&amp;"*",'EPA_US9RT techs'!$A$2:$I$1722,9,FALSE),"")</f>
        <v/>
      </c>
      <c r="AV58" s="14" t="str">
        <f>IFERROR(VLOOKUP($AG$1&amp;'Service PJ'!$D56&amp;'Service PJ'!$B56&amp;'Service PJ'!$A56&amp;"*",'EPA_US9RT techs'!$A$2:$I$1722,9,FALSE),"")</f>
        <v/>
      </c>
      <c r="AW58" s="14" t="str">
        <f>IFERROR(VLOOKUP($AG$1&amp;'Service PJ'!$D56&amp;'Service PJ'!$B56&amp;'Service PJ'!$A56&amp;"*",'EPA_US9RT techs'!$A$2:$I$1722,9,FALSE),"")</f>
        <v/>
      </c>
      <c r="AX58" s="14" t="str">
        <f>IFERROR(VLOOKUP($AG$1&amp;'Service PJ'!$D56&amp;'Service PJ'!$B56&amp;'Service PJ'!$A56&amp;"*",'EPA_US9RT techs'!$A$2:$I$1722,9,FALSE),"")</f>
        <v/>
      </c>
      <c r="AY58" s="14" t="str">
        <f>IFERROR(VLOOKUP($AG$1&amp;'Service PJ'!$D56&amp;'Service PJ'!$B56&amp;'Service PJ'!$A56&amp;"*",'EPA_US9RT techs'!$A$2:$I$1722,9,FALSE),"")</f>
        <v/>
      </c>
      <c r="AZ58" s="14" t="str">
        <f>IFERROR(VLOOKUP($AG$1&amp;'Service PJ'!$D56&amp;'Service PJ'!$B56&amp;'Service PJ'!$A56&amp;"*",'EPA_US9RT techs'!$A$2:$I$1722,9,FALSE),"")</f>
        <v/>
      </c>
      <c r="BA58" s="14" t="str">
        <f>IFERROR(VLOOKUP($AG$1&amp;'Service PJ'!$D56&amp;'Service PJ'!$B56&amp;'Service PJ'!$A56&amp;"*",'EPA_US9RT techs'!$A$2:$I$1722,9,FALSE),"")</f>
        <v/>
      </c>
      <c r="BB58" s="14" t="str">
        <f>IFERROR(VLOOKUP($AG$1&amp;'Service PJ'!$D56&amp;'Service PJ'!$B56&amp;'Service PJ'!$A56&amp;"*",'EPA_US9RT techs'!$A$2:$I$1722,9,FALSE),"")</f>
        <v/>
      </c>
      <c r="BC58" s="14" t="str">
        <f>IFERROR(VLOOKUP($AG$1&amp;'Service PJ'!$D56&amp;'Service PJ'!$B56&amp;'Service PJ'!$A56&amp;"*",'EPA_US9RT techs'!$A$2:$I$1722,9,FALSE),"")</f>
        <v/>
      </c>
      <c r="BD58" s="14" t="str">
        <f>IFERROR(VLOOKUP($AG$1&amp;'Service PJ'!$D56&amp;'Service PJ'!$B56&amp;'Service PJ'!$A56&amp;"*",'EPA_US9RT techs'!$A$2:$I$1722,9,FALSE),"")</f>
        <v/>
      </c>
      <c r="BE58" s="14" t="str">
        <f>IFERROR(VLOOKUP($AG$1&amp;'Service PJ'!$D56&amp;'Service PJ'!$B56&amp;'Service PJ'!$A56&amp;"*",'EPA_US9RT techs'!$A$2:$I$1722,9,FALSE),"")</f>
        <v/>
      </c>
      <c r="BF58" s="14" t="str">
        <f>IFERROR(VLOOKUP($AG$1&amp;'Service PJ'!$D56&amp;'Service PJ'!$B56&amp;'Service PJ'!$A56&amp;"*",'EPA_US9RT techs'!$A$2:$I$1722,9,FALSE),"")</f>
        <v/>
      </c>
      <c r="BG58" s="14" t="str">
        <f>IFERROR(VLOOKUP($AG$1&amp;'Service PJ'!$D56&amp;'Service PJ'!$B56&amp;'Service PJ'!$A56&amp;"*",'EPA_US9RT techs'!$A$2:$I$1722,9,FALSE),"")</f>
        <v/>
      </c>
      <c r="BH58" s="14" t="str">
        <f>IFERROR(VLOOKUP($AG$1&amp;'Service PJ'!$D56&amp;'Service PJ'!$B56&amp;'Service PJ'!$A56&amp;"*",'EPA_US9RT techs'!$A$2:$I$1722,9,FALSE),"")</f>
        <v/>
      </c>
      <c r="BI58" s="14" t="str">
        <f>IFERROR(VLOOKUP($AG$1&amp;'Service PJ'!$D56&amp;'Service PJ'!$B56&amp;'Service PJ'!$A56&amp;"*",'EPA_US9RT techs'!$A$2:$I$1722,9,FALSE),"")</f>
        <v/>
      </c>
      <c r="BJ58" s="14" t="str">
        <f>IFERROR(VLOOKUP($AG$1&amp;'Service PJ'!$D56&amp;'Service PJ'!$B56&amp;'Service PJ'!$A56&amp;"*",'EPA_US9RT techs'!$A$2:$I$1722,9,FALSE),"")</f>
        <v/>
      </c>
      <c r="BK58" s="14" t="str">
        <f>IFERROR(VLOOKUP($AG$1&amp;'Service PJ'!$D56&amp;'Service PJ'!$B56&amp;'Service PJ'!$A56&amp;"*",'EPA_US9RT techs'!$A$2:$I$1722,9,FALSE),"")</f>
        <v/>
      </c>
      <c r="BM58" t="str">
        <f>IF(SUM(BN58:CD58)=0,"\I:",'Service PJ'!$D56&amp;"_"&amp;'Service PJ'!$E56&amp;"_"&amp;'Service PJ'!$C56)</f>
        <v>\I:</v>
      </c>
      <c r="BN58" s="14" t="str">
        <f>IFERROR(VLOOKUP($BM$1&amp;'Service PJ'!$D56&amp;'Service PJ'!$B56&amp;'Service PJ'!$A56&amp;"*",'EPA_US9RT techs'!$A$2:$I$1722,9,FALSE),"")</f>
        <v/>
      </c>
      <c r="BO58" s="14" t="str">
        <f>IFERROR(VLOOKUP($BM$1&amp;'Service PJ'!$D56&amp;'Service PJ'!$B56&amp;'Service PJ'!$A56&amp;"*",'EPA_US9RT techs'!$A$2:$I$1722,9,FALSE),"")</f>
        <v/>
      </c>
      <c r="BP58" s="14" t="str">
        <f>IFERROR(VLOOKUP($BM$1&amp;'Service PJ'!$D56&amp;'Service PJ'!$B56&amp;'Service PJ'!$A56&amp;"*",'EPA_US9RT techs'!$A$2:$I$1722,9,FALSE),"")</f>
        <v/>
      </c>
      <c r="BQ58" s="14" t="str">
        <f>IFERROR(VLOOKUP($BM$1&amp;'Service PJ'!$D56&amp;'Service PJ'!$B56&amp;'Service PJ'!$A56&amp;"*",'EPA_US9RT techs'!$A$2:$I$1722,9,FALSE),"")</f>
        <v/>
      </c>
      <c r="BR58" s="14" t="str">
        <f>IFERROR(VLOOKUP($BM$1&amp;'Service PJ'!$D56&amp;'Service PJ'!$B56&amp;'Service PJ'!$A56&amp;"*",'EPA_US9RT techs'!$A$2:$I$1722,9,FALSE),"")</f>
        <v/>
      </c>
      <c r="BS58" s="14" t="str">
        <f>IFERROR(VLOOKUP($BM$1&amp;'Service PJ'!$D56&amp;'Service PJ'!$B56&amp;'Service PJ'!$A56&amp;"*",'EPA_US9RT techs'!$A$2:$I$1722,9,FALSE),"")</f>
        <v/>
      </c>
      <c r="BT58" s="14" t="str">
        <f>IFERROR(VLOOKUP($BM$1&amp;'Service PJ'!$D56&amp;'Service PJ'!$B56&amp;'Service PJ'!$A56&amp;"*",'EPA_US9RT techs'!$A$2:$I$1722,9,FALSE),"")</f>
        <v/>
      </c>
      <c r="BU58" s="14" t="str">
        <f>IFERROR(VLOOKUP($BM$1&amp;'Service PJ'!$D56&amp;'Service PJ'!$B56&amp;'Service PJ'!$A56&amp;"*",'EPA_US9RT techs'!$A$2:$I$1722,9,FALSE),"")</f>
        <v/>
      </c>
      <c r="BV58" s="14" t="str">
        <f>IFERROR(VLOOKUP($BM$1&amp;'Service PJ'!$D56&amp;'Service PJ'!$B56&amp;'Service PJ'!$A56&amp;"*",'EPA_US9RT techs'!$A$2:$I$1722,9,FALSE),"")</f>
        <v/>
      </c>
      <c r="BW58" s="14" t="str">
        <f>IFERROR(VLOOKUP($BM$1&amp;'Service PJ'!$D56&amp;'Service PJ'!$B56&amp;'Service PJ'!$A56&amp;"*",'EPA_US9RT techs'!$A$2:$I$1722,9,FALSE),"")</f>
        <v/>
      </c>
      <c r="BX58" s="14" t="str">
        <f>IFERROR(VLOOKUP($BM$1&amp;'Service PJ'!$D56&amp;'Service PJ'!$B56&amp;'Service PJ'!$A56&amp;"*",'EPA_US9RT techs'!$A$2:$I$1722,9,FALSE),"")</f>
        <v/>
      </c>
      <c r="BY58" s="14" t="str">
        <f>IFERROR(VLOOKUP($BM$1&amp;'Service PJ'!$D56&amp;'Service PJ'!$B56&amp;'Service PJ'!$A56&amp;"*",'EPA_US9RT techs'!$A$2:$I$1722,9,FALSE),"")</f>
        <v/>
      </c>
      <c r="BZ58" s="14" t="str">
        <f>IFERROR(VLOOKUP($BM$1&amp;'Service PJ'!$D56&amp;'Service PJ'!$B56&amp;'Service PJ'!$A56&amp;"*",'EPA_US9RT techs'!$A$2:$I$1722,9,FALSE),"")</f>
        <v/>
      </c>
      <c r="CA58" s="14" t="str">
        <f>IFERROR(VLOOKUP($BM$1&amp;'Service PJ'!$D56&amp;'Service PJ'!$B56&amp;'Service PJ'!$A56&amp;"*",'EPA_US9RT techs'!$A$2:$I$1722,9,FALSE),"")</f>
        <v/>
      </c>
      <c r="CB58" s="14" t="str">
        <f>IFERROR(VLOOKUP($BM$1&amp;'Service PJ'!$D56&amp;'Service PJ'!$B56&amp;'Service PJ'!$A56&amp;"*",'EPA_US9RT techs'!$A$2:$I$1722,9,FALSE),"")</f>
        <v/>
      </c>
      <c r="CC58" s="14" t="str">
        <f>IFERROR(VLOOKUP($BM$1&amp;'Service PJ'!$D56&amp;'Service PJ'!$B56&amp;'Service PJ'!$A56&amp;"*",'EPA_US9RT techs'!$A$2:$I$1722,9,FALSE),"")</f>
        <v/>
      </c>
      <c r="CD58" s="14" t="str">
        <f>IFERROR(VLOOKUP($BM$1&amp;'Service PJ'!$D56&amp;'Service PJ'!$B56&amp;'Service PJ'!$A56&amp;"*",'EPA_US9RT techs'!$A$2:$I$1722,9,FALSE),"")</f>
        <v/>
      </c>
      <c r="CE58" s="14" t="str">
        <f>IFERROR(VLOOKUP($BM$1&amp;'Service PJ'!$D56&amp;'Service PJ'!$B56&amp;'Service PJ'!$A56&amp;"*",'EPA_US9RT techs'!$A$2:$I$1722,9,FALSE),"")</f>
        <v/>
      </c>
      <c r="CF58" s="14" t="str">
        <f>IFERROR(VLOOKUP($BM$1&amp;'Service PJ'!$D56&amp;'Service PJ'!$B56&amp;'Service PJ'!$A56&amp;"*",'EPA_US9RT techs'!$A$2:$I$1722,9,FALSE),"")</f>
        <v/>
      </c>
      <c r="CG58" s="14" t="str">
        <f>IFERROR(VLOOKUP($BM$1&amp;'Service PJ'!$D56&amp;'Service PJ'!$B56&amp;'Service PJ'!$A56&amp;"*",'EPA_US9RT techs'!$A$2:$I$1722,9,FALSE),"")</f>
        <v/>
      </c>
      <c r="CH58" s="14" t="str">
        <f>IFERROR(VLOOKUP($BM$1&amp;'Service PJ'!$D56&amp;'Service PJ'!$B56&amp;'Service PJ'!$A56&amp;"*",'EPA_US9RT techs'!$A$2:$I$1722,9,FALSE),"")</f>
        <v/>
      </c>
      <c r="CI58" s="14" t="str">
        <f>IFERROR(VLOOKUP($BM$1&amp;'Service PJ'!$D56&amp;'Service PJ'!$B56&amp;'Service PJ'!$A56&amp;"*",'EPA_US9RT techs'!$A$2:$I$1722,9,FALSE),"")</f>
        <v/>
      </c>
      <c r="CJ58" s="14" t="str">
        <f>IFERROR(VLOOKUP($BM$1&amp;'Service PJ'!$D56&amp;'Service PJ'!$B56&amp;'Service PJ'!$A56&amp;"*",'EPA_US9RT techs'!$A$2:$I$1722,9,FALSE),"")</f>
        <v/>
      </c>
      <c r="CK58" s="14" t="str">
        <f>IFERROR(VLOOKUP($BM$1&amp;'Service PJ'!$D56&amp;'Service PJ'!$B56&amp;'Service PJ'!$A56&amp;"*",'EPA_US9RT techs'!$A$2:$I$1722,9,FALSE),"")</f>
        <v/>
      </c>
      <c r="CL58" s="14" t="str">
        <f>IFERROR(VLOOKUP($BM$1&amp;'Service PJ'!$D56&amp;'Service PJ'!$B56&amp;'Service PJ'!$A56&amp;"*",'EPA_US9RT techs'!$A$2:$I$1722,9,FALSE),"")</f>
        <v/>
      </c>
      <c r="CM58" s="14" t="str">
        <f>IFERROR(VLOOKUP($BM$1&amp;'Service PJ'!$D56&amp;'Service PJ'!$B56&amp;'Service PJ'!$A56&amp;"*",'EPA_US9RT techs'!$A$2:$I$1722,9,FALSE),"")</f>
        <v/>
      </c>
      <c r="CN58" s="14" t="str">
        <f>IFERROR(VLOOKUP($BM$1&amp;'Service PJ'!$D56&amp;'Service PJ'!$B56&amp;'Service PJ'!$A56&amp;"*",'EPA_US9RT techs'!$A$2:$I$1722,9,FALSE),"")</f>
        <v/>
      </c>
      <c r="CO58" s="14" t="str">
        <f>IFERROR(VLOOKUP($BM$1&amp;'Service PJ'!$D56&amp;'Service PJ'!$B56&amp;'Service PJ'!$A56&amp;"*",'EPA_US9RT techs'!$A$2:$I$1722,9,FALSE),"")</f>
        <v/>
      </c>
      <c r="CP58" s="14" t="str">
        <f>IFERROR(VLOOKUP($BM$1&amp;'Service PJ'!$D56&amp;'Service PJ'!$B56&amp;'Service PJ'!$A56&amp;"*",'EPA_US9RT techs'!$A$2:$I$1722,9,FALSE),"")</f>
        <v/>
      </c>
      <c r="CQ58" s="14" t="str">
        <f>IFERROR(VLOOKUP($BM$1&amp;'Service PJ'!$D56&amp;'Service PJ'!$B56&amp;'Service PJ'!$A56&amp;"*",'EPA_US9RT techs'!$A$2:$I$1722,9,FALSE),"")</f>
        <v/>
      </c>
      <c r="CS58" t="str">
        <f>IF(SUM(CT58:DJ58)=0,"\I:",'Service PJ'!$D56&amp;"_"&amp;'Service PJ'!$E56&amp;"_"&amp;'Service PJ'!$C56)</f>
        <v>\I:</v>
      </c>
      <c r="CT58" s="2" t="str">
        <f>IFERROR(VLOOKUP($CS$1&amp;'Service PJ'!$D56&amp;'Service PJ'!$B56&amp;'Service PJ'!$A56&amp;"*",'EPA_US9RT techs'!$A$2:$I$1722,9,FALSE),"")</f>
        <v/>
      </c>
      <c r="CU58" s="2" t="str">
        <f>IFERROR(VLOOKUP($CS$1&amp;'Service PJ'!$D56&amp;'Service PJ'!$B56&amp;'Service PJ'!$A56&amp;"*",'EPA_US9RT techs'!$A$2:$I$1722,9,FALSE),"")</f>
        <v/>
      </c>
      <c r="CV58" s="2" t="str">
        <f>IFERROR(VLOOKUP($CS$1&amp;'Service PJ'!$D56&amp;'Service PJ'!$B56&amp;'Service PJ'!$A56&amp;"*",'EPA_US9RT techs'!$A$2:$I$1722,9,FALSE),"")</f>
        <v/>
      </c>
      <c r="CW58" s="2" t="str">
        <f>IFERROR(VLOOKUP($CS$1&amp;'Service PJ'!$D56&amp;'Service PJ'!$B56&amp;'Service PJ'!$A56&amp;"*",'EPA_US9RT techs'!$A$2:$I$1722,9,FALSE),"")</f>
        <v/>
      </c>
      <c r="CX58" s="2" t="str">
        <f>IFERROR(VLOOKUP($CS$1&amp;'Service PJ'!$D56&amp;'Service PJ'!$B56&amp;'Service PJ'!$A56&amp;"*",'EPA_US9RT techs'!$A$2:$I$1722,9,FALSE),"")</f>
        <v/>
      </c>
      <c r="CY58" s="2" t="str">
        <f>IFERROR(VLOOKUP($CS$1&amp;'Service PJ'!$D56&amp;'Service PJ'!$B56&amp;'Service PJ'!$A56&amp;"*",'EPA_US9RT techs'!$A$2:$I$1722,9,FALSE),"")</f>
        <v/>
      </c>
      <c r="CZ58" s="2" t="str">
        <f>IFERROR(VLOOKUP($CS$1&amp;'Service PJ'!$D56&amp;'Service PJ'!$B56&amp;'Service PJ'!$A56&amp;"*",'EPA_US9RT techs'!$A$2:$I$1722,9,FALSE),"")</f>
        <v/>
      </c>
      <c r="DA58" s="2" t="str">
        <f>IFERROR(VLOOKUP($CS$1&amp;'Service PJ'!$D56&amp;'Service PJ'!$B56&amp;'Service PJ'!$A56&amp;"*",'EPA_US9RT techs'!$A$2:$I$1722,9,FALSE),"")</f>
        <v/>
      </c>
      <c r="DB58" s="2" t="str">
        <f>IFERROR(VLOOKUP($CS$1&amp;'Service PJ'!$D56&amp;'Service PJ'!$B56&amp;'Service PJ'!$A56&amp;"*",'EPA_US9RT techs'!$A$2:$I$1722,9,FALSE),"")</f>
        <v/>
      </c>
      <c r="DC58" s="2" t="str">
        <f>IFERROR(VLOOKUP($CS$1&amp;'Service PJ'!$D56&amp;'Service PJ'!$B56&amp;'Service PJ'!$A56&amp;"*",'EPA_US9RT techs'!$A$2:$I$1722,9,FALSE),"")</f>
        <v/>
      </c>
      <c r="DD58" s="2" t="str">
        <f>IFERROR(VLOOKUP($CS$1&amp;'Service PJ'!$D56&amp;'Service PJ'!$B56&amp;'Service PJ'!$A56&amp;"*",'EPA_US9RT techs'!$A$2:$I$1722,9,FALSE),"")</f>
        <v/>
      </c>
      <c r="DE58" s="2" t="str">
        <f>IFERROR(VLOOKUP($CS$1&amp;'Service PJ'!$D56&amp;'Service PJ'!$B56&amp;'Service PJ'!$A56&amp;"*",'EPA_US9RT techs'!$A$2:$I$1722,9,FALSE),"")</f>
        <v/>
      </c>
      <c r="DF58" s="2" t="str">
        <f>IFERROR(VLOOKUP($CS$1&amp;'Service PJ'!$D56&amp;'Service PJ'!$B56&amp;'Service PJ'!$A56&amp;"*",'EPA_US9RT techs'!$A$2:$I$1722,9,FALSE),"")</f>
        <v/>
      </c>
      <c r="DG58" s="2" t="str">
        <f>IFERROR(VLOOKUP($CS$1&amp;'Service PJ'!$D56&amp;'Service PJ'!$B56&amp;'Service PJ'!$A56&amp;"*",'EPA_US9RT techs'!$A$2:$I$1722,9,FALSE),"")</f>
        <v/>
      </c>
      <c r="DH58" s="2" t="str">
        <f>IFERROR(VLOOKUP($CS$1&amp;'Service PJ'!$D56&amp;'Service PJ'!$B56&amp;'Service PJ'!$A56&amp;"*",'EPA_US9RT techs'!$A$2:$I$1722,9,FALSE),"")</f>
        <v/>
      </c>
      <c r="DI58" s="2" t="str">
        <f>IFERROR(VLOOKUP($CS$1&amp;'Service PJ'!$D56&amp;'Service PJ'!$B56&amp;'Service PJ'!$A56&amp;"*",'EPA_US9RT techs'!$A$2:$I$1722,9,FALSE),"")</f>
        <v/>
      </c>
      <c r="DJ58" s="2" t="str">
        <f>IFERROR(VLOOKUP($CS$1&amp;'Service PJ'!$D56&amp;'Service PJ'!$B56&amp;'Service PJ'!$A56&amp;"*",'EPA_US9RT techs'!$A$2:$I$1722,9,FALSE),"")</f>
        <v/>
      </c>
      <c r="DK58" s="2" t="str">
        <f>IFERROR(VLOOKUP($CS$1&amp;'Service PJ'!$D56&amp;'Service PJ'!$B56&amp;'Service PJ'!$A56&amp;"*",'EPA_US9RT techs'!$A$2:$I$1722,9,FALSE),"")</f>
        <v/>
      </c>
      <c r="DL58" s="2" t="str">
        <f>IFERROR(VLOOKUP($CS$1&amp;'Service PJ'!$D56&amp;'Service PJ'!$B56&amp;'Service PJ'!$A56&amp;"*",'EPA_US9RT techs'!$A$2:$I$1722,9,FALSE),"")</f>
        <v/>
      </c>
      <c r="DM58" s="2" t="str">
        <f>IFERROR(VLOOKUP($CS$1&amp;'Service PJ'!$D56&amp;'Service PJ'!$B56&amp;'Service PJ'!$A56&amp;"*",'EPA_US9RT techs'!$A$2:$I$1722,9,FALSE),"")</f>
        <v/>
      </c>
      <c r="DN58" s="2" t="str">
        <f>IFERROR(VLOOKUP($CS$1&amp;'Service PJ'!$D56&amp;'Service PJ'!$B56&amp;'Service PJ'!$A56&amp;"*",'EPA_US9RT techs'!$A$2:$I$1722,9,FALSE),"")</f>
        <v/>
      </c>
      <c r="DO58" s="2" t="str">
        <f>IFERROR(VLOOKUP($CS$1&amp;'Service PJ'!$D56&amp;'Service PJ'!$B56&amp;'Service PJ'!$A56&amp;"*",'EPA_US9RT techs'!$A$2:$I$1722,9,FALSE),"")</f>
        <v/>
      </c>
      <c r="DP58" s="2" t="str">
        <f>IFERROR(VLOOKUP($CS$1&amp;'Service PJ'!$D56&amp;'Service PJ'!$B56&amp;'Service PJ'!$A56&amp;"*",'EPA_US9RT techs'!$A$2:$I$1722,9,FALSE),"")</f>
        <v/>
      </c>
      <c r="DQ58" s="2" t="str">
        <f>IFERROR(VLOOKUP($CS$1&amp;'Service PJ'!$D56&amp;'Service PJ'!$B56&amp;'Service PJ'!$A56&amp;"*",'EPA_US9RT techs'!$A$2:$I$1722,9,FALSE),"")</f>
        <v/>
      </c>
      <c r="DR58" s="2" t="str">
        <f>IFERROR(VLOOKUP($CS$1&amp;'Service PJ'!$D56&amp;'Service PJ'!$B56&amp;'Service PJ'!$A56&amp;"*",'EPA_US9RT techs'!$A$2:$I$1722,9,FALSE),"")</f>
        <v/>
      </c>
      <c r="DS58" s="2" t="str">
        <f>IFERROR(VLOOKUP($CS$1&amp;'Service PJ'!$D56&amp;'Service PJ'!$B56&amp;'Service PJ'!$A56&amp;"*",'EPA_US9RT techs'!$A$2:$I$1722,9,FALSE),"")</f>
        <v/>
      </c>
      <c r="DT58" s="2" t="str">
        <f>IFERROR(VLOOKUP($CS$1&amp;'Service PJ'!$D56&amp;'Service PJ'!$B56&amp;'Service PJ'!$A56&amp;"*",'EPA_US9RT techs'!$A$2:$I$1722,9,FALSE),"")</f>
        <v/>
      </c>
      <c r="DU58" s="2" t="str">
        <f>IFERROR(VLOOKUP($CS$1&amp;'Service PJ'!$D56&amp;'Service PJ'!$B56&amp;'Service PJ'!$A56&amp;"*",'EPA_US9RT techs'!$A$2:$I$1722,9,FALSE),"")</f>
        <v/>
      </c>
      <c r="DV58" s="2" t="str">
        <f>IFERROR(VLOOKUP($CS$1&amp;'Service PJ'!$D56&amp;'Service PJ'!$B56&amp;'Service PJ'!$A56&amp;"*",'EPA_US9RT techs'!$A$2:$I$1722,9,FALSE),"")</f>
        <v/>
      </c>
      <c r="DW58" s="2" t="str">
        <f>IFERROR(VLOOKUP($CS$1&amp;'Service PJ'!$D56&amp;'Service PJ'!$B56&amp;'Service PJ'!$A56&amp;"*",'EPA_US9RT techs'!$A$2:$I$1722,9,FALSE),"")</f>
        <v/>
      </c>
    </row>
    <row r="59" spans="1:127" x14ac:dyDescent="0.45">
      <c r="A59" t="str">
        <f>IF(SUM(B59:R59)=0,"\I:",'Service PJ'!$D57&amp;"_"&amp;'Service PJ'!$E57&amp;"_"&amp;'Service PJ'!$C57)</f>
        <v>\I:</v>
      </c>
      <c r="B59" s="14" t="str">
        <f>IFERROR(VLOOKUP($A$1&amp;'Service PJ'!$D57&amp;'Service PJ'!$B57&amp;'Service PJ'!$A57&amp;"*",'EPA_US9RT techs'!$A$2:$I$1722,9,FALSE),"")</f>
        <v/>
      </c>
      <c r="C59" s="14" t="str">
        <f>IFERROR(VLOOKUP($A$1&amp;'Service PJ'!$D57&amp;'Service PJ'!$B57&amp;'Service PJ'!$A57&amp;"*",'EPA_US9RT techs'!$A$2:$I$1722,9,FALSE),"")</f>
        <v/>
      </c>
      <c r="D59" s="14" t="str">
        <f>IFERROR(VLOOKUP($A$1&amp;'Service PJ'!$D57&amp;'Service PJ'!$B57&amp;'Service PJ'!$A57&amp;"*",'EPA_US9RT techs'!$A$2:$I$1722,9,FALSE),"")</f>
        <v/>
      </c>
      <c r="E59" s="14" t="str">
        <f>IFERROR(VLOOKUP($A$1&amp;'Service PJ'!$D57&amp;'Service PJ'!$B57&amp;'Service PJ'!$A57&amp;"*",'EPA_US9RT techs'!$A$2:$I$1722,9,FALSE),"")</f>
        <v/>
      </c>
      <c r="F59" s="14" t="str">
        <f>IFERROR(VLOOKUP($A$1&amp;'Service PJ'!$D57&amp;'Service PJ'!$B57&amp;'Service PJ'!$A57&amp;"*",'EPA_US9RT techs'!$A$2:$I$1722,9,FALSE),"")</f>
        <v/>
      </c>
      <c r="G59" s="14" t="str">
        <f>IFERROR(VLOOKUP($A$1&amp;'Service PJ'!$D57&amp;'Service PJ'!$B57&amp;'Service PJ'!$A57&amp;"*",'EPA_US9RT techs'!$A$2:$I$1722,9,FALSE),"")</f>
        <v/>
      </c>
      <c r="H59" s="14" t="str">
        <f>IFERROR(VLOOKUP($A$1&amp;'Service PJ'!$D57&amp;'Service PJ'!$B57&amp;'Service PJ'!$A57&amp;"*",'EPA_US9RT techs'!$A$2:$I$1722,9,FALSE),"")</f>
        <v/>
      </c>
      <c r="I59" s="14" t="str">
        <f>IFERROR(VLOOKUP($A$1&amp;'Service PJ'!$D57&amp;'Service PJ'!$B57&amp;'Service PJ'!$A57&amp;"*",'EPA_US9RT techs'!$A$2:$I$1722,9,FALSE),"")</f>
        <v/>
      </c>
      <c r="J59" s="14" t="str">
        <f>IFERROR(VLOOKUP($A$1&amp;'Service PJ'!$D57&amp;'Service PJ'!$B57&amp;'Service PJ'!$A57&amp;"*",'EPA_US9RT techs'!$A$2:$I$1722,9,FALSE),"")</f>
        <v/>
      </c>
      <c r="K59" s="14" t="str">
        <f>IFERROR(VLOOKUP($A$1&amp;'Service PJ'!$D57&amp;'Service PJ'!$B57&amp;'Service PJ'!$A57&amp;"*",'EPA_US9RT techs'!$A$2:$I$1722,9,FALSE),"")</f>
        <v/>
      </c>
      <c r="L59" s="14" t="str">
        <f>IFERROR(VLOOKUP($A$1&amp;'Service PJ'!$D57&amp;'Service PJ'!$B57&amp;'Service PJ'!$A57&amp;"*",'EPA_US9RT techs'!$A$2:$I$1722,9,FALSE),"")</f>
        <v/>
      </c>
      <c r="M59" s="14" t="str">
        <f>IFERROR(VLOOKUP($A$1&amp;'Service PJ'!$D57&amp;'Service PJ'!$B57&amp;'Service PJ'!$A57&amp;"*",'EPA_US9RT techs'!$A$2:$I$1722,9,FALSE),"")</f>
        <v/>
      </c>
      <c r="N59" s="14" t="str">
        <f>IFERROR(VLOOKUP($A$1&amp;'Service PJ'!$D57&amp;'Service PJ'!$B57&amp;'Service PJ'!$A57&amp;"*",'EPA_US9RT techs'!$A$2:$I$1722,9,FALSE),"")</f>
        <v/>
      </c>
      <c r="O59" s="14" t="str">
        <f>IFERROR(VLOOKUP($A$1&amp;'Service PJ'!$D57&amp;'Service PJ'!$B57&amp;'Service PJ'!$A57&amp;"*",'EPA_US9RT techs'!$A$2:$I$1722,9,FALSE),"")</f>
        <v/>
      </c>
      <c r="P59" s="14" t="str">
        <f>IFERROR(VLOOKUP($A$1&amp;'Service PJ'!$D57&amp;'Service PJ'!$B57&amp;'Service PJ'!$A57&amp;"*",'EPA_US9RT techs'!$A$2:$I$1722,9,FALSE),"")</f>
        <v/>
      </c>
      <c r="Q59" s="14" t="str">
        <f>IFERROR(VLOOKUP($A$1&amp;'Service PJ'!$D57&amp;'Service PJ'!$B57&amp;'Service PJ'!$A57&amp;"*",'EPA_US9RT techs'!$A$2:$I$1722,9,FALSE),"")</f>
        <v/>
      </c>
      <c r="R59" s="14" t="str">
        <f>IFERROR(VLOOKUP($A$1&amp;'Service PJ'!$D57&amp;'Service PJ'!$B57&amp;'Service PJ'!$A57&amp;"*",'EPA_US9RT techs'!$A$2:$I$1722,9,FALSE),"")</f>
        <v/>
      </c>
      <c r="S59" s="14" t="str">
        <f>IFERROR(VLOOKUP($A$1&amp;'Service PJ'!$D57&amp;'Service PJ'!$B57&amp;'Service PJ'!$A57&amp;"*",'EPA_US9RT techs'!$A$2:$I$1722,9,FALSE),"")</f>
        <v/>
      </c>
      <c r="T59" s="14" t="str">
        <f>IFERROR(VLOOKUP($A$1&amp;'Service PJ'!$D57&amp;'Service PJ'!$B57&amp;'Service PJ'!$A57&amp;"*",'EPA_US9RT techs'!$A$2:$I$1722,9,FALSE),"")</f>
        <v/>
      </c>
      <c r="U59" s="14" t="str">
        <f>IFERROR(VLOOKUP($A$1&amp;'Service PJ'!$D57&amp;'Service PJ'!$B57&amp;'Service PJ'!$A57&amp;"*",'EPA_US9RT techs'!$A$2:$I$1722,9,FALSE),"")</f>
        <v/>
      </c>
      <c r="V59" s="14" t="str">
        <f>IFERROR(VLOOKUP($A$1&amp;'Service PJ'!$D57&amp;'Service PJ'!$B57&amp;'Service PJ'!$A57&amp;"*",'EPA_US9RT techs'!$A$2:$I$1722,9,FALSE),"")</f>
        <v/>
      </c>
      <c r="W59" s="14" t="str">
        <f>IFERROR(VLOOKUP($A$1&amp;'Service PJ'!$D57&amp;'Service PJ'!$B57&amp;'Service PJ'!$A57&amp;"*",'EPA_US9RT techs'!$A$2:$I$1722,9,FALSE),"")</f>
        <v/>
      </c>
      <c r="X59" s="14" t="str">
        <f>IFERROR(VLOOKUP($A$1&amp;'Service PJ'!$D57&amp;'Service PJ'!$B57&amp;'Service PJ'!$A57&amp;"*",'EPA_US9RT techs'!$A$2:$I$1722,9,FALSE),"")</f>
        <v/>
      </c>
      <c r="Y59" s="14" t="str">
        <f>IFERROR(VLOOKUP($A$1&amp;'Service PJ'!$D57&amp;'Service PJ'!$B57&amp;'Service PJ'!$A57&amp;"*",'EPA_US9RT techs'!$A$2:$I$1722,9,FALSE),"")</f>
        <v/>
      </c>
      <c r="Z59" s="14" t="str">
        <f>IFERROR(VLOOKUP($A$1&amp;'Service PJ'!$D57&amp;'Service PJ'!$B57&amp;'Service PJ'!$A57&amp;"*",'EPA_US9RT techs'!$A$2:$I$1722,9,FALSE),"")</f>
        <v/>
      </c>
      <c r="AA59" s="14" t="str">
        <f>IFERROR(VLOOKUP($A$1&amp;'Service PJ'!$D57&amp;'Service PJ'!$B57&amp;'Service PJ'!$A57&amp;"*",'EPA_US9RT techs'!$A$2:$I$1722,9,FALSE),"")</f>
        <v/>
      </c>
      <c r="AB59" s="14" t="str">
        <f>IFERROR(VLOOKUP($A$1&amp;'Service PJ'!$D57&amp;'Service PJ'!$B57&amp;'Service PJ'!$A57&amp;"*",'EPA_US9RT techs'!$A$2:$I$1722,9,FALSE),"")</f>
        <v/>
      </c>
      <c r="AC59" s="14" t="str">
        <f>IFERROR(VLOOKUP($A$1&amp;'Service PJ'!$D57&amp;'Service PJ'!$B57&amp;'Service PJ'!$A57&amp;"*",'EPA_US9RT techs'!$A$2:$I$1722,9,FALSE),"")</f>
        <v/>
      </c>
      <c r="AD59" s="14" t="str">
        <f>IFERROR(VLOOKUP($A$1&amp;'Service PJ'!$D57&amp;'Service PJ'!$B57&amp;'Service PJ'!$A57&amp;"*",'EPA_US9RT techs'!$A$2:$I$1722,9,FALSE),"")</f>
        <v/>
      </c>
      <c r="AE59" s="14" t="str">
        <f>IFERROR(VLOOKUP($A$1&amp;'Service PJ'!$D57&amp;'Service PJ'!$B57&amp;'Service PJ'!$A57&amp;"*",'EPA_US9RT techs'!$A$2:$I$1722,9,FALSE),"")</f>
        <v/>
      </c>
      <c r="AG59" t="str">
        <f>IF(SUM(AH59:AX59)=0,"\I:",'Service PJ'!$D57&amp;"_"&amp;'Service PJ'!$E57&amp;"_"&amp;'Service PJ'!$C57)</f>
        <v>\I:</v>
      </c>
      <c r="AH59" s="14" t="str">
        <f>IFERROR(VLOOKUP($AG$1&amp;'Service PJ'!$D57&amp;'Service PJ'!$B57&amp;'Service PJ'!$A57&amp;"*",'EPA_US9RT techs'!$A$2:$I$1722,9,FALSE),"")</f>
        <v/>
      </c>
      <c r="AI59" s="14" t="str">
        <f>IFERROR(VLOOKUP($AG$1&amp;'Service PJ'!$D57&amp;'Service PJ'!$B57&amp;'Service PJ'!$A57&amp;"*",'EPA_US9RT techs'!$A$2:$I$1722,9,FALSE),"")</f>
        <v/>
      </c>
      <c r="AJ59" s="14" t="str">
        <f>IFERROR(VLOOKUP($AG$1&amp;'Service PJ'!$D57&amp;'Service PJ'!$B57&amp;'Service PJ'!$A57&amp;"*",'EPA_US9RT techs'!$A$2:$I$1722,9,FALSE),"")</f>
        <v/>
      </c>
      <c r="AK59" s="14" t="str">
        <f>IFERROR(VLOOKUP($AG$1&amp;'Service PJ'!$D57&amp;'Service PJ'!$B57&amp;'Service PJ'!$A57&amp;"*",'EPA_US9RT techs'!$A$2:$I$1722,9,FALSE),"")</f>
        <v/>
      </c>
      <c r="AL59" s="14" t="str">
        <f>IFERROR(VLOOKUP($AG$1&amp;'Service PJ'!$D57&amp;'Service PJ'!$B57&amp;'Service PJ'!$A57&amp;"*",'EPA_US9RT techs'!$A$2:$I$1722,9,FALSE),"")</f>
        <v/>
      </c>
      <c r="AM59" s="14" t="str">
        <f>IFERROR(VLOOKUP($AG$1&amp;'Service PJ'!$D57&amp;'Service PJ'!$B57&amp;'Service PJ'!$A57&amp;"*",'EPA_US9RT techs'!$A$2:$I$1722,9,FALSE),"")</f>
        <v/>
      </c>
      <c r="AN59" s="14" t="str">
        <f>IFERROR(VLOOKUP($AG$1&amp;'Service PJ'!$D57&amp;'Service PJ'!$B57&amp;'Service PJ'!$A57&amp;"*",'EPA_US9RT techs'!$A$2:$I$1722,9,FALSE),"")</f>
        <v/>
      </c>
      <c r="AO59" s="14" t="str">
        <f>IFERROR(VLOOKUP($AG$1&amp;'Service PJ'!$D57&amp;'Service PJ'!$B57&amp;'Service PJ'!$A57&amp;"*",'EPA_US9RT techs'!$A$2:$I$1722,9,FALSE),"")</f>
        <v/>
      </c>
      <c r="AP59" s="14" t="str">
        <f>IFERROR(VLOOKUP($AG$1&amp;'Service PJ'!$D57&amp;'Service PJ'!$B57&amp;'Service PJ'!$A57&amp;"*",'EPA_US9RT techs'!$A$2:$I$1722,9,FALSE),"")</f>
        <v/>
      </c>
      <c r="AQ59" s="14" t="str">
        <f>IFERROR(VLOOKUP($AG$1&amp;'Service PJ'!$D57&amp;'Service PJ'!$B57&amp;'Service PJ'!$A57&amp;"*",'EPA_US9RT techs'!$A$2:$I$1722,9,FALSE),"")</f>
        <v/>
      </c>
      <c r="AR59" s="14" t="str">
        <f>IFERROR(VLOOKUP($AG$1&amp;'Service PJ'!$D57&amp;'Service PJ'!$B57&amp;'Service PJ'!$A57&amp;"*",'EPA_US9RT techs'!$A$2:$I$1722,9,FALSE),"")</f>
        <v/>
      </c>
      <c r="AS59" s="14" t="str">
        <f>IFERROR(VLOOKUP($AG$1&amp;'Service PJ'!$D57&amp;'Service PJ'!$B57&amp;'Service PJ'!$A57&amp;"*",'EPA_US9RT techs'!$A$2:$I$1722,9,FALSE),"")</f>
        <v/>
      </c>
      <c r="AT59" s="14" t="str">
        <f>IFERROR(VLOOKUP($AG$1&amp;'Service PJ'!$D57&amp;'Service PJ'!$B57&amp;'Service PJ'!$A57&amp;"*",'EPA_US9RT techs'!$A$2:$I$1722,9,FALSE),"")</f>
        <v/>
      </c>
      <c r="AU59" s="14" t="str">
        <f>IFERROR(VLOOKUP($AG$1&amp;'Service PJ'!$D57&amp;'Service PJ'!$B57&amp;'Service PJ'!$A57&amp;"*",'EPA_US9RT techs'!$A$2:$I$1722,9,FALSE),"")</f>
        <v/>
      </c>
      <c r="AV59" s="14" t="str">
        <f>IFERROR(VLOOKUP($AG$1&amp;'Service PJ'!$D57&amp;'Service PJ'!$B57&amp;'Service PJ'!$A57&amp;"*",'EPA_US9RT techs'!$A$2:$I$1722,9,FALSE),"")</f>
        <v/>
      </c>
      <c r="AW59" s="14" t="str">
        <f>IFERROR(VLOOKUP($AG$1&amp;'Service PJ'!$D57&amp;'Service PJ'!$B57&amp;'Service PJ'!$A57&amp;"*",'EPA_US9RT techs'!$A$2:$I$1722,9,FALSE),"")</f>
        <v/>
      </c>
      <c r="AX59" s="14" t="str">
        <f>IFERROR(VLOOKUP($AG$1&amp;'Service PJ'!$D57&amp;'Service PJ'!$B57&amp;'Service PJ'!$A57&amp;"*",'EPA_US9RT techs'!$A$2:$I$1722,9,FALSE),"")</f>
        <v/>
      </c>
      <c r="AY59" s="14" t="str">
        <f>IFERROR(VLOOKUP($AG$1&amp;'Service PJ'!$D57&amp;'Service PJ'!$B57&amp;'Service PJ'!$A57&amp;"*",'EPA_US9RT techs'!$A$2:$I$1722,9,FALSE),"")</f>
        <v/>
      </c>
      <c r="AZ59" s="14" t="str">
        <f>IFERROR(VLOOKUP($AG$1&amp;'Service PJ'!$D57&amp;'Service PJ'!$B57&amp;'Service PJ'!$A57&amp;"*",'EPA_US9RT techs'!$A$2:$I$1722,9,FALSE),"")</f>
        <v/>
      </c>
      <c r="BA59" s="14" t="str">
        <f>IFERROR(VLOOKUP($AG$1&amp;'Service PJ'!$D57&amp;'Service PJ'!$B57&amp;'Service PJ'!$A57&amp;"*",'EPA_US9RT techs'!$A$2:$I$1722,9,FALSE),"")</f>
        <v/>
      </c>
      <c r="BB59" s="14" t="str">
        <f>IFERROR(VLOOKUP($AG$1&amp;'Service PJ'!$D57&amp;'Service PJ'!$B57&amp;'Service PJ'!$A57&amp;"*",'EPA_US9RT techs'!$A$2:$I$1722,9,FALSE),"")</f>
        <v/>
      </c>
      <c r="BC59" s="14" t="str">
        <f>IFERROR(VLOOKUP($AG$1&amp;'Service PJ'!$D57&amp;'Service PJ'!$B57&amp;'Service PJ'!$A57&amp;"*",'EPA_US9RT techs'!$A$2:$I$1722,9,FALSE),"")</f>
        <v/>
      </c>
      <c r="BD59" s="14" t="str">
        <f>IFERROR(VLOOKUP($AG$1&amp;'Service PJ'!$D57&amp;'Service PJ'!$B57&amp;'Service PJ'!$A57&amp;"*",'EPA_US9RT techs'!$A$2:$I$1722,9,FALSE),"")</f>
        <v/>
      </c>
      <c r="BE59" s="14" t="str">
        <f>IFERROR(VLOOKUP($AG$1&amp;'Service PJ'!$D57&amp;'Service PJ'!$B57&amp;'Service PJ'!$A57&amp;"*",'EPA_US9RT techs'!$A$2:$I$1722,9,FALSE),"")</f>
        <v/>
      </c>
      <c r="BF59" s="14" t="str">
        <f>IFERROR(VLOOKUP($AG$1&amp;'Service PJ'!$D57&amp;'Service PJ'!$B57&amp;'Service PJ'!$A57&amp;"*",'EPA_US9RT techs'!$A$2:$I$1722,9,FALSE),"")</f>
        <v/>
      </c>
      <c r="BG59" s="14" t="str">
        <f>IFERROR(VLOOKUP($AG$1&amp;'Service PJ'!$D57&amp;'Service PJ'!$B57&amp;'Service PJ'!$A57&amp;"*",'EPA_US9RT techs'!$A$2:$I$1722,9,FALSE),"")</f>
        <v/>
      </c>
      <c r="BH59" s="14" t="str">
        <f>IFERROR(VLOOKUP($AG$1&amp;'Service PJ'!$D57&amp;'Service PJ'!$B57&amp;'Service PJ'!$A57&amp;"*",'EPA_US9RT techs'!$A$2:$I$1722,9,FALSE),"")</f>
        <v/>
      </c>
      <c r="BI59" s="14" t="str">
        <f>IFERROR(VLOOKUP($AG$1&amp;'Service PJ'!$D57&amp;'Service PJ'!$B57&amp;'Service PJ'!$A57&amp;"*",'EPA_US9RT techs'!$A$2:$I$1722,9,FALSE),"")</f>
        <v/>
      </c>
      <c r="BJ59" s="14" t="str">
        <f>IFERROR(VLOOKUP($AG$1&amp;'Service PJ'!$D57&amp;'Service PJ'!$B57&amp;'Service PJ'!$A57&amp;"*",'EPA_US9RT techs'!$A$2:$I$1722,9,FALSE),"")</f>
        <v/>
      </c>
      <c r="BK59" s="14" t="str">
        <f>IFERROR(VLOOKUP($AG$1&amp;'Service PJ'!$D57&amp;'Service PJ'!$B57&amp;'Service PJ'!$A57&amp;"*",'EPA_US9RT techs'!$A$2:$I$1722,9,FALSE),"")</f>
        <v/>
      </c>
      <c r="BM59" t="str">
        <f>IF(SUM(BN59:CD59)=0,"\I:",'Service PJ'!$D57&amp;"_"&amp;'Service PJ'!$E57&amp;"_"&amp;'Service PJ'!$C57)</f>
        <v>\I:</v>
      </c>
      <c r="BN59" s="14" t="str">
        <f>IFERROR(VLOOKUP($BM$1&amp;'Service PJ'!$D57&amp;'Service PJ'!$B57&amp;'Service PJ'!$A57&amp;"*",'EPA_US9RT techs'!$A$2:$I$1722,9,FALSE),"")</f>
        <v/>
      </c>
      <c r="BO59" s="14" t="str">
        <f>IFERROR(VLOOKUP($BM$1&amp;'Service PJ'!$D57&amp;'Service PJ'!$B57&amp;'Service PJ'!$A57&amp;"*",'EPA_US9RT techs'!$A$2:$I$1722,9,FALSE),"")</f>
        <v/>
      </c>
      <c r="BP59" s="14" t="str">
        <f>IFERROR(VLOOKUP($BM$1&amp;'Service PJ'!$D57&amp;'Service PJ'!$B57&amp;'Service PJ'!$A57&amp;"*",'EPA_US9RT techs'!$A$2:$I$1722,9,FALSE),"")</f>
        <v/>
      </c>
      <c r="BQ59" s="14" t="str">
        <f>IFERROR(VLOOKUP($BM$1&amp;'Service PJ'!$D57&amp;'Service PJ'!$B57&amp;'Service PJ'!$A57&amp;"*",'EPA_US9RT techs'!$A$2:$I$1722,9,FALSE),"")</f>
        <v/>
      </c>
      <c r="BR59" s="14" t="str">
        <f>IFERROR(VLOOKUP($BM$1&amp;'Service PJ'!$D57&amp;'Service PJ'!$B57&amp;'Service PJ'!$A57&amp;"*",'EPA_US9RT techs'!$A$2:$I$1722,9,FALSE),"")</f>
        <v/>
      </c>
      <c r="BS59" s="14" t="str">
        <f>IFERROR(VLOOKUP($BM$1&amp;'Service PJ'!$D57&amp;'Service PJ'!$B57&amp;'Service PJ'!$A57&amp;"*",'EPA_US9RT techs'!$A$2:$I$1722,9,FALSE),"")</f>
        <v/>
      </c>
      <c r="BT59" s="14" t="str">
        <f>IFERROR(VLOOKUP($BM$1&amp;'Service PJ'!$D57&amp;'Service PJ'!$B57&amp;'Service PJ'!$A57&amp;"*",'EPA_US9RT techs'!$A$2:$I$1722,9,FALSE),"")</f>
        <v/>
      </c>
      <c r="BU59" s="14" t="str">
        <f>IFERROR(VLOOKUP($BM$1&amp;'Service PJ'!$D57&amp;'Service PJ'!$B57&amp;'Service PJ'!$A57&amp;"*",'EPA_US9RT techs'!$A$2:$I$1722,9,FALSE),"")</f>
        <v/>
      </c>
      <c r="BV59" s="14" t="str">
        <f>IFERROR(VLOOKUP($BM$1&amp;'Service PJ'!$D57&amp;'Service PJ'!$B57&amp;'Service PJ'!$A57&amp;"*",'EPA_US9RT techs'!$A$2:$I$1722,9,FALSE),"")</f>
        <v/>
      </c>
      <c r="BW59" s="14" t="str">
        <f>IFERROR(VLOOKUP($BM$1&amp;'Service PJ'!$D57&amp;'Service PJ'!$B57&amp;'Service PJ'!$A57&amp;"*",'EPA_US9RT techs'!$A$2:$I$1722,9,FALSE),"")</f>
        <v/>
      </c>
      <c r="BX59" s="14" t="str">
        <f>IFERROR(VLOOKUP($BM$1&amp;'Service PJ'!$D57&amp;'Service PJ'!$B57&amp;'Service PJ'!$A57&amp;"*",'EPA_US9RT techs'!$A$2:$I$1722,9,FALSE),"")</f>
        <v/>
      </c>
      <c r="BY59" s="14" t="str">
        <f>IFERROR(VLOOKUP($BM$1&amp;'Service PJ'!$D57&amp;'Service PJ'!$B57&amp;'Service PJ'!$A57&amp;"*",'EPA_US9RT techs'!$A$2:$I$1722,9,FALSE),"")</f>
        <v/>
      </c>
      <c r="BZ59" s="14" t="str">
        <f>IFERROR(VLOOKUP($BM$1&amp;'Service PJ'!$D57&amp;'Service PJ'!$B57&amp;'Service PJ'!$A57&amp;"*",'EPA_US9RT techs'!$A$2:$I$1722,9,FALSE),"")</f>
        <v/>
      </c>
      <c r="CA59" s="14" t="str">
        <f>IFERROR(VLOOKUP($BM$1&amp;'Service PJ'!$D57&amp;'Service PJ'!$B57&amp;'Service PJ'!$A57&amp;"*",'EPA_US9RT techs'!$A$2:$I$1722,9,FALSE),"")</f>
        <v/>
      </c>
      <c r="CB59" s="14" t="str">
        <f>IFERROR(VLOOKUP($BM$1&amp;'Service PJ'!$D57&amp;'Service PJ'!$B57&amp;'Service PJ'!$A57&amp;"*",'EPA_US9RT techs'!$A$2:$I$1722,9,FALSE),"")</f>
        <v/>
      </c>
      <c r="CC59" s="14" t="str">
        <f>IFERROR(VLOOKUP($BM$1&amp;'Service PJ'!$D57&amp;'Service PJ'!$B57&amp;'Service PJ'!$A57&amp;"*",'EPA_US9RT techs'!$A$2:$I$1722,9,FALSE),"")</f>
        <v/>
      </c>
      <c r="CD59" s="14" t="str">
        <f>IFERROR(VLOOKUP($BM$1&amp;'Service PJ'!$D57&amp;'Service PJ'!$B57&amp;'Service PJ'!$A57&amp;"*",'EPA_US9RT techs'!$A$2:$I$1722,9,FALSE),"")</f>
        <v/>
      </c>
      <c r="CE59" s="14" t="str">
        <f>IFERROR(VLOOKUP($BM$1&amp;'Service PJ'!$D57&amp;'Service PJ'!$B57&amp;'Service PJ'!$A57&amp;"*",'EPA_US9RT techs'!$A$2:$I$1722,9,FALSE),"")</f>
        <v/>
      </c>
      <c r="CF59" s="14" t="str">
        <f>IFERROR(VLOOKUP($BM$1&amp;'Service PJ'!$D57&amp;'Service PJ'!$B57&amp;'Service PJ'!$A57&amp;"*",'EPA_US9RT techs'!$A$2:$I$1722,9,FALSE),"")</f>
        <v/>
      </c>
      <c r="CG59" s="14" t="str">
        <f>IFERROR(VLOOKUP($BM$1&amp;'Service PJ'!$D57&amp;'Service PJ'!$B57&amp;'Service PJ'!$A57&amp;"*",'EPA_US9RT techs'!$A$2:$I$1722,9,FALSE),"")</f>
        <v/>
      </c>
      <c r="CH59" s="14" t="str">
        <f>IFERROR(VLOOKUP($BM$1&amp;'Service PJ'!$D57&amp;'Service PJ'!$B57&amp;'Service PJ'!$A57&amp;"*",'EPA_US9RT techs'!$A$2:$I$1722,9,FALSE),"")</f>
        <v/>
      </c>
      <c r="CI59" s="14" t="str">
        <f>IFERROR(VLOOKUP($BM$1&amp;'Service PJ'!$D57&amp;'Service PJ'!$B57&amp;'Service PJ'!$A57&amp;"*",'EPA_US9RT techs'!$A$2:$I$1722,9,FALSE),"")</f>
        <v/>
      </c>
      <c r="CJ59" s="14" t="str">
        <f>IFERROR(VLOOKUP($BM$1&amp;'Service PJ'!$D57&amp;'Service PJ'!$B57&amp;'Service PJ'!$A57&amp;"*",'EPA_US9RT techs'!$A$2:$I$1722,9,FALSE),"")</f>
        <v/>
      </c>
      <c r="CK59" s="14" t="str">
        <f>IFERROR(VLOOKUP($BM$1&amp;'Service PJ'!$D57&amp;'Service PJ'!$B57&amp;'Service PJ'!$A57&amp;"*",'EPA_US9RT techs'!$A$2:$I$1722,9,FALSE),"")</f>
        <v/>
      </c>
      <c r="CL59" s="14" t="str">
        <f>IFERROR(VLOOKUP($BM$1&amp;'Service PJ'!$D57&amp;'Service PJ'!$B57&amp;'Service PJ'!$A57&amp;"*",'EPA_US9RT techs'!$A$2:$I$1722,9,FALSE),"")</f>
        <v/>
      </c>
      <c r="CM59" s="14" t="str">
        <f>IFERROR(VLOOKUP($BM$1&amp;'Service PJ'!$D57&amp;'Service PJ'!$B57&amp;'Service PJ'!$A57&amp;"*",'EPA_US9RT techs'!$A$2:$I$1722,9,FALSE),"")</f>
        <v/>
      </c>
      <c r="CN59" s="14" t="str">
        <f>IFERROR(VLOOKUP($BM$1&amp;'Service PJ'!$D57&amp;'Service PJ'!$B57&amp;'Service PJ'!$A57&amp;"*",'EPA_US9RT techs'!$A$2:$I$1722,9,FALSE),"")</f>
        <v/>
      </c>
      <c r="CO59" s="14" t="str">
        <f>IFERROR(VLOOKUP($BM$1&amp;'Service PJ'!$D57&amp;'Service PJ'!$B57&amp;'Service PJ'!$A57&amp;"*",'EPA_US9RT techs'!$A$2:$I$1722,9,FALSE),"")</f>
        <v/>
      </c>
      <c r="CP59" s="14" t="str">
        <f>IFERROR(VLOOKUP($BM$1&amp;'Service PJ'!$D57&amp;'Service PJ'!$B57&amp;'Service PJ'!$A57&amp;"*",'EPA_US9RT techs'!$A$2:$I$1722,9,FALSE),"")</f>
        <v/>
      </c>
      <c r="CQ59" s="14" t="str">
        <f>IFERROR(VLOOKUP($BM$1&amp;'Service PJ'!$D57&amp;'Service PJ'!$B57&amp;'Service PJ'!$A57&amp;"*",'EPA_US9RT techs'!$A$2:$I$1722,9,FALSE),"")</f>
        <v/>
      </c>
      <c r="CS59" t="str">
        <f>IF(SUM(CT59:DJ59)=0,"\I:",'Service PJ'!$D57&amp;"_"&amp;'Service PJ'!$E57&amp;"_"&amp;'Service PJ'!$C57)</f>
        <v>\I:</v>
      </c>
      <c r="CT59" s="2" t="str">
        <f>IFERROR(VLOOKUP($CS$1&amp;'Service PJ'!$D57&amp;'Service PJ'!$B57&amp;'Service PJ'!$A57&amp;"*",'EPA_US9RT techs'!$A$2:$I$1722,9,FALSE),"")</f>
        <v/>
      </c>
      <c r="CU59" s="2" t="str">
        <f>IFERROR(VLOOKUP($CS$1&amp;'Service PJ'!$D57&amp;'Service PJ'!$B57&amp;'Service PJ'!$A57&amp;"*",'EPA_US9RT techs'!$A$2:$I$1722,9,FALSE),"")</f>
        <v/>
      </c>
      <c r="CV59" s="2" t="str">
        <f>IFERROR(VLOOKUP($CS$1&amp;'Service PJ'!$D57&amp;'Service PJ'!$B57&amp;'Service PJ'!$A57&amp;"*",'EPA_US9RT techs'!$A$2:$I$1722,9,FALSE),"")</f>
        <v/>
      </c>
      <c r="CW59" s="2" t="str">
        <f>IFERROR(VLOOKUP($CS$1&amp;'Service PJ'!$D57&amp;'Service PJ'!$B57&amp;'Service PJ'!$A57&amp;"*",'EPA_US9RT techs'!$A$2:$I$1722,9,FALSE),"")</f>
        <v/>
      </c>
      <c r="CX59" s="2" t="str">
        <f>IFERROR(VLOOKUP($CS$1&amp;'Service PJ'!$D57&amp;'Service PJ'!$B57&amp;'Service PJ'!$A57&amp;"*",'EPA_US9RT techs'!$A$2:$I$1722,9,FALSE),"")</f>
        <v/>
      </c>
      <c r="CY59" s="2" t="str">
        <f>IFERROR(VLOOKUP($CS$1&amp;'Service PJ'!$D57&amp;'Service PJ'!$B57&amp;'Service PJ'!$A57&amp;"*",'EPA_US9RT techs'!$A$2:$I$1722,9,FALSE),"")</f>
        <v/>
      </c>
      <c r="CZ59" s="2" t="str">
        <f>IFERROR(VLOOKUP($CS$1&amp;'Service PJ'!$D57&amp;'Service PJ'!$B57&amp;'Service PJ'!$A57&amp;"*",'EPA_US9RT techs'!$A$2:$I$1722,9,FALSE),"")</f>
        <v/>
      </c>
      <c r="DA59" s="2" t="str">
        <f>IFERROR(VLOOKUP($CS$1&amp;'Service PJ'!$D57&amp;'Service PJ'!$B57&amp;'Service PJ'!$A57&amp;"*",'EPA_US9RT techs'!$A$2:$I$1722,9,FALSE),"")</f>
        <v/>
      </c>
      <c r="DB59" s="2" t="str">
        <f>IFERROR(VLOOKUP($CS$1&amp;'Service PJ'!$D57&amp;'Service PJ'!$B57&amp;'Service PJ'!$A57&amp;"*",'EPA_US9RT techs'!$A$2:$I$1722,9,FALSE),"")</f>
        <v/>
      </c>
      <c r="DC59" s="2" t="str">
        <f>IFERROR(VLOOKUP($CS$1&amp;'Service PJ'!$D57&amp;'Service PJ'!$B57&amp;'Service PJ'!$A57&amp;"*",'EPA_US9RT techs'!$A$2:$I$1722,9,FALSE),"")</f>
        <v/>
      </c>
      <c r="DD59" s="2" t="str">
        <f>IFERROR(VLOOKUP($CS$1&amp;'Service PJ'!$D57&amp;'Service PJ'!$B57&amp;'Service PJ'!$A57&amp;"*",'EPA_US9RT techs'!$A$2:$I$1722,9,FALSE),"")</f>
        <v/>
      </c>
      <c r="DE59" s="2" t="str">
        <f>IFERROR(VLOOKUP($CS$1&amp;'Service PJ'!$D57&amp;'Service PJ'!$B57&amp;'Service PJ'!$A57&amp;"*",'EPA_US9RT techs'!$A$2:$I$1722,9,FALSE),"")</f>
        <v/>
      </c>
      <c r="DF59" s="2" t="str">
        <f>IFERROR(VLOOKUP($CS$1&amp;'Service PJ'!$D57&amp;'Service PJ'!$B57&amp;'Service PJ'!$A57&amp;"*",'EPA_US9RT techs'!$A$2:$I$1722,9,FALSE),"")</f>
        <v/>
      </c>
      <c r="DG59" s="2" t="str">
        <f>IFERROR(VLOOKUP($CS$1&amp;'Service PJ'!$D57&amp;'Service PJ'!$B57&amp;'Service PJ'!$A57&amp;"*",'EPA_US9RT techs'!$A$2:$I$1722,9,FALSE),"")</f>
        <v/>
      </c>
      <c r="DH59" s="2" t="str">
        <f>IFERROR(VLOOKUP($CS$1&amp;'Service PJ'!$D57&amp;'Service PJ'!$B57&amp;'Service PJ'!$A57&amp;"*",'EPA_US9RT techs'!$A$2:$I$1722,9,FALSE),"")</f>
        <v/>
      </c>
      <c r="DI59" s="2" t="str">
        <f>IFERROR(VLOOKUP($CS$1&amp;'Service PJ'!$D57&amp;'Service PJ'!$B57&amp;'Service PJ'!$A57&amp;"*",'EPA_US9RT techs'!$A$2:$I$1722,9,FALSE),"")</f>
        <v/>
      </c>
      <c r="DJ59" s="2" t="str">
        <f>IFERROR(VLOOKUP($CS$1&amp;'Service PJ'!$D57&amp;'Service PJ'!$B57&amp;'Service PJ'!$A57&amp;"*",'EPA_US9RT techs'!$A$2:$I$1722,9,FALSE),"")</f>
        <v/>
      </c>
      <c r="DK59" s="2" t="str">
        <f>IFERROR(VLOOKUP($CS$1&amp;'Service PJ'!$D57&amp;'Service PJ'!$B57&amp;'Service PJ'!$A57&amp;"*",'EPA_US9RT techs'!$A$2:$I$1722,9,FALSE),"")</f>
        <v/>
      </c>
      <c r="DL59" s="2" t="str">
        <f>IFERROR(VLOOKUP($CS$1&amp;'Service PJ'!$D57&amp;'Service PJ'!$B57&amp;'Service PJ'!$A57&amp;"*",'EPA_US9RT techs'!$A$2:$I$1722,9,FALSE),"")</f>
        <v/>
      </c>
      <c r="DM59" s="2" t="str">
        <f>IFERROR(VLOOKUP($CS$1&amp;'Service PJ'!$D57&amp;'Service PJ'!$B57&amp;'Service PJ'!$A57&amp;"*",'EPA_US9RT techs'!$A$2:$I$1722,9,FALSE),"")</f>
        <v/>
      </c>
      <c r="DN59" s="2" t="str">
        <f>IFERROR(VLOOKUP($CS$1&amp;'Service PJ'!$D57&amp;'Service PJ'!$B57&amp;'Service PJ'!$A57&amp;"*",'EPA_US9RT techs'!$A$2:$I$1722,9,FALSE),"")</f>
        <v/>
      </c>
      <c r="DO59" s="2" t="str">
        <f>IFERROR(VLOOKUP($CS$1&amp;'Service PJ'!$D57&amp;'Service PJ'!$B57&amp;'Service PJ'!$A57&amp;"*",'EPA_US9RT techs'!$A$2:$I$1722,9,FALSE),"")</f>
        <v/>
      </c>
      <c r="DP59" s="2" t="str">
        <f>IFERROR(VLOOKUP($CS$1&amp;'Service PJ'!$D57&amp;'Service PJ'!$B57&amp;'Service PJ'!$A57&amp;"*",'EPA_US9RT techs'!$A$2:$I$1722,9,FALSE),"")</f>
        <v/>
      </c>
      <c r="DQ59" s="2" t="str">
        <f>IFERROR(VLOOKUP($CS$1&amp;'Service PJ'!$D57&amp;'Service PJ'!$B57&amp;'Service PJ'!$A57&amp;"*",'EPA_US9RT techs'!$A$2:$I$1722,9,FALSE),"")</f>
        <v/>
      </c>
      <c r="DR59" s="2" t="str">
        <f>IFERROR(VLOOKUP($CS$1&amp;'Service PJ'!$D57&amp;'Service PJ'!$B57&amp;'Service PJ'!$A57&amp;"*",'EPA_US9RT techs'!$A$2:$I$1722,9,FALSE),"")</f>
        <v/>
      </c>
      <c r="DS59" s="2" t="str">
        <f>IFERROR(VLOOKUP($CS$1&amp;'Service PJ'!$D57&amp;'Service PJ'!$B57&amp;'Service PJ'!$A57&amp;"*",'EPA_US9RT techs'!$A$2:$I$1722,9,FALSE),"")</f>
        <v/>
      </c>
      <c r="DT59" s="2" t="str">
        <f>IFERROR(VLOOKUP($CS$1&amp;'Service PJ'!$D57&amp;'Service PJ'!$B57&amp;'Service PJ'!$A57&amp;"*",'EPA_US9RT techs'!$A$2:$I$1722,9,FALSE),"")</f>
        <v/>
      </c>
      <c r="DU59" s="2" t="str">
        <f>IFERROR(VLOOKUP($CS$1&amp;'Service PJ'!$D57&amp;'Service PJ'!$B57&amp;'Service PJ'!$A57&amp;"*",'EPA_US9RT techs'!$A$2:$I$1722,9,FALSE),"")</f>
        <v/>
      </c>
      <c r="DV59" s="2" t="str">
        <f>IFERROR(VLOOKUP($CS$1&amp;'Service PJ'!$D57&amp;'Service PJ'!$B57&amp;'Service PJ'!$A57&amp;"*",'EPA_US9RT techs'!$A$2:$I$1722,9,FALSE),"")</f>
        <v/>
      </c>
      <c r="DW59" s="2" t="str">
        <f>IFERROR(VLOOKUP($CS$1&amp;'Service PJ'!$D57&amp;'Service PJ'!$B57&amp;'Service PJ'!$A57&amp;"*",'EPA_US9RT techs'!$A$2:$I$1722,9,FALSE),"")</f>
        <v/>
      </c>
    </row>
    <row r="60" spans="1:127" x14ac:dyDescent="0.45">
      <c r="A60" t="str">
        <f>IF(SUM(B60:R60)=0,"\I:",'Service PJ'!$D58&amp;"_"&amp;'Service PJ'!$E58&amp;"_"&amp;'Service PJ'!$C58)</f>
        <v>\I:</v>
      </c>
      <c r="B60" s="14" t="str">
        <f>IFERROR(VLOOKUP($A$1&amp;'Service PJ'!$D58&amp;'Service PJ'!$B58&amp;'Service PJ'!$A58&amp;"*",'EPA_US9RT techs'!$A$2:$I$1722,9,FALSE),"")</f>
        <v/>
      </c>
      <c r="C60" s="14" t="str">
        <f>IFERROR(VLOOKUP($A$1&amp;'Service PJ'!$D58&amp;'Service PJ'!$B58&amp;'Service PJ'!$A58&amp;"*",'EPA_US9RT techs'!$A$2:$I$1722,9,FALSE),"")</f>
        <v/>
      </c>
      <c r="D60" s="14" t="str">
        <f>IFERROR(VLOOKUP($A$1&amp;'Service PJ'!$D58&amp;'Service PJ'!$B58&amp;'Service PJ'!$A58&amp;"*",'EPA_US9RT techs'!$A$2:$I$1722,9,FALSE),"")</f>
        <v/>
      </c>
      <c r="E60" s="14" t="str">
        <f>IFERROR(VLOOKUP($A$1&amp;'Service PJ'!$D58&amp;'Service PJ'!$B58&amp;'Service PJ'!$A58&amp;"*",'EPA_US9RT techs'!$A$2:$I$1722,9,FALSE),"")</f>
        <v/>
      </c>
      <c r="F60" s="14" t="str">
        <f>IFERROR(VLOOKUP($A$1&amp;'Service PJ'!$D58&amp;'Service PJ'!$B58&amp;'Service PJ'!$A58&amp;"*",'EPA_US9RT techs'!$A$2:$I$1722,9,FALSE),"")</f>
        <v/>
      </c>
      <c r="G60" s="14" t="str">
        <f>IFERROR(VLOOKUP($A$1&amp;'Service PJ'!$D58&amp;'Service PJ'!$B58&amp;'Service PJ'!$A58&amp;"*",'EPA_US9RT techs'!$A$2:$I$1722,9,FALSE),"")</f>
        <v/>
      </c>
      <c r="H60" s="14" t="str">
        <f>IFERROR(VLOOKUP($A$1&amp;'Service PJ'!$D58&amp;'Service PJ'!$B58&amp;'Service PJ'!$A58&amp;"*",'EPA_US9RT techs'!$A$2:$I$1722,9,FALSE),"")</f>
        <v/>
      </c>
      <c r="I60" s="14" t="str">
        <f>IFERROR(VLOOKUP($A$1&amp;'Service PJ'!$D58&amp;'Service PJ'!$B58&amp;'Service PJ'!$A58&amp;"*",'EPA_US9RT techs'!$A$2:$I$1722,9,FALSE),"")</f>
        <v/>
      </c>
      <c r="J60" s="14" t="str">
        <f>IFERROR(VLOOKUP($A$1&amp;'Service PJ'!$D58&amp;'Service PJ'!$B58&amp;'Service PJ'!$A58&amp;"*",'EPA_US9RT techs'!$A$2:$I$1722,9,FALSE),"")</f>
        <v/>
      </c>
      <c r="K60" s="14" t="str">
        <f>IFERROR(VLOOKUP($A$1&amp;'Service PJ'!$D58&amp;'Service PJ'!$B58&amp;'Service PJ'!$A58&amp;"*",'EPA_US9RT techs'!$A$2:$I$1722,9,FALSE),"")</f>
        <v/>
      </c>
      <c r="L60" s="14" t="str">
        <f>IFERROR(VLOOKUP($A$1&amp;'Service PJ'!$D58&amp;'Service PJ'!$B58&amp;'Service PJ'!$A58&amp;"*",'EPA_US9RT techs'!$A$2:$I$1722,9,FALSE),"")</f>
        <v/>
      </c>
      <c r="M60" s="14" t="str">
        <f>IFERROR(VLOOKUP($A$1&amp;'Service PJ'!$D58&amp;'Service PJ'!$B58&amp;'Service PJ'!$A58&amp;"*",'EPA_US9RT techs'!$A$2:$I$1722,9,FALSE),"")</f>
        <v/>
      </c>
      <c r="N60" s="14" t="str">
        <f>IFERROR(VLOOKUP($A$1&amp;'Service PJ'!$D58&amp;'Service PJ'!$B58&amp;'Service PJ'!$A58&amp;"*",'EPA_US9RT techs'!$A$2:$I$1722,9,FALSE),"")</f>
        <v/>
      </c>
      <c r="O60" s="14" t="str">
        <f>IFERROR(VLOOKUP($A$1&amp;'Service PJ'!$D58&amp;'Service PJ'!$B58&amp;'Service PJ'!$A58&amp;"*",'EPA_US9RT techs'!$A$2:$I$1722,9,FALSE),"")</f>
        <v/>
      </c>
      <c r="P60" s="14" t="str">
        <f>IFERROR(VLOOKUP($A$1&amp;'Service PJ'!$D58&amp;'Service PJ'!$B58&amp;'Service PJ'!$A58&amp;"*",'EPA_US9RT techs'!$A$2:$I$1722,9,FALSE),"")</f>
        <v/>
      </c>
      <c r="Q60" s="14" t="str">
        <f>IFERROR(VLOOKUP($A$1&amp;'Service PJ'!$D58&amp;'Service PJ'!$B58&amp;'Service PJ'!$A58&amp;"*",'EPA_US9RT techs'!$A$2:$I$1722,9,FALSE),"")</f>
        <v/>
      </c>
      <c r="R60" s="14" t="str">
        <f>IFERROR(VLOOKUP($A$1&amp;'Service PJ'!$D58&amp;'Service PJ'!$B58&amp;'Service PJ'!$A58&amp;"*",'EPA_US9RT techs'!$A$2:$I$1722,9,FALSE),"")</f>
        <v/>
      </c>
      <c r="S60" s="14" t="str">
        <f>IFERROR(VLOOKUP($A$1&amp;'Service PJ'!$D58&amp;'Service PJ'!$B58&amp;'Service PJ'!$A58&amp;"*",'EPA_US9RT techs'!$A$2:$I$1722,9,FALSE),"")</f>
        <v/>
      </c>
      <c r="T60" s="14" t="str">
        <f>IFERROR(VLOOKUP($A$1&amp;'Service PJ'!$D58&amp;'Service PJ'!$B58&amp;'Service PJ'!$A58&amp;"*",'EPA_US9RT techs'!$A$2:$I$1722,9,FALSE),"")</f>
        <v/>
      </c>
      <c r="U60" s="14" t="str">
        <f>IFERROR(VLOOKUP($A$1&amp;'Service PJ'!$D58&amp;'Service PJ'!$B58&amp;'Service PJ'!$A58&amp;"*",'EPA_US9RT techs'!$A$2:$I$1722,9,FALSE),"")</f>
        <v/>
      </c>
      <c r="V60" s="14" t="str">
        <f>IFERROR(VLOOKUP($A$1&amp;'Service PJ'!$D58&amp;'Service PJ'!$B58&amp;'Service PJ'!$A58&amp;"*",'EPA_US9RT techs'!$A$2:$I$1722,9,FALSE),"")</f>
        <v/>
      </c>
      <c r="W60" s="14" t="str">
        <f>IFERROR(VLOOKUP($A$1&amp;'Service PJ'!$D58&amp;'Service PJ'!$B58&amp;'Service PJ'!$A58&amp;"*",'EPA_US9RT techs'!$A$2:$I$1722,9,FALSE),"")</f>
        <v/>
      </c>
      <c r="X60" s="14" t="str">
        <f>IFERROR(VLOOKUP($A$1&amp;'Service PJ'!$D58&amp;'Service PJ'!$B58&amp;'Service PJ'!$A58&amp;"*",'EPA_US9RT techs'!$A$2:$I$1722,9,FALSE),"")</f>
        <v/>
      </c>
      <c r="Y60" s="14" t="str">
        <f>IFERROR(VLOOKUP($A$1&amp;'Service PJ'!$D58&amp;'Service PJ'!$B58&amp;'Service PJ'!$A58&amp;"*",'EPA_US9RT techs'!$A$2:$I$1722,9,FALSE),"")</f>
        <v/>
      </c>
      <c r="Z60" s="14" t="str">
        <f>IFERROR(VLOOKUP($A$1&amp;'Service PJ'!$D58&amp;'Service PJ'!$B58&amp;'Service PJ'!$A58&amp;"*",'EPA_US9RT techs'!$A$2:$I$1722,9,FALSE),"")</f>
        <v/>
      </c>
      <c r="AA60" s="14" t="str">
        <f>IFERROR(VLOOKUP($A$1&amp;'Service PJ'!$D58&amp;'Service PJ'!$B58&amp;'Service PJ'!$A58&amp;"*",'EPA_US9RT techs'!$A$2:$I$1722,9,FALSE),"")</f>
        <v/>
      </c>
      <c r="AB60" s="14" t="str">
        <f>IFERROR(VLOOKUP($A$1&amp;'Service PJ'!$D58&amp;'Service PJ'!$B58&amp;'Service PJ'!$A58&amp;"*",'EPA_US9RT techs'!$A$2:$I$1722,9,FALSE),"")</f>
        <v/>
      </c>
      <c r="AC60" s="14" t="str">
        <f>IFERROR(VLOOKUP($A$1&amp;'Service PJ'!$D58&amp;'Service PJ'!$B58&amp;'Service PJ'!$A58&amp;"*",'EPA_US9RT techs'!$A$2:$I$1722,9,FALSE),"")</f>
        <v/>
      </c>
      <c r="AD60" s="14" t="str">
        <f>IFERROR(VLOOKUP($A$1&amp;'Service PJ'!$D58&amp;'Service PJ'!$B58&amp;'Service PJ'!$A58&amp;"*",'EPA_US9RT techs'!$A$2:$I$1722,9,FALSE),"")</f>
        <v/>
      </c>
      <c r="AE60" s="14" t="str">
        <f>IFERROR(VLOOKUP($A$1&amp;'Service PJ'!$D58&amp;'Service PJ'!$B58&amp;'Service PJ'!$A58&amp;"*",'EPA_US9RT techs'!$A$2:$I$1722,9,FALSE),"")</f>
        <v/>
      </c>
      <c r="AG60" t="str">
        <f>IF(SUM(AH60:AX60)=0,"\I:",'Service PJ'!$D58&amp;"_"&amp;'Service PJ'!$E58&amp;"_"&amp;'Service PJ'!$C58)</f>
        <v>\I:</v>
      </c>
      <c r="AH60" s="14" t="str">
        <f>IFERROR(VLOOKUP($AG$1&amp;'Service PJ'!$D58&amp;'Service PJ'!$B58&amp;'Service PJ'!$A58&amp;"*",'EPA_US9RT techs'!$A$2:$I$1722,9,FALSE),"")</f>
        <v/>
      </c>
      <c r="AI60" s="14" t="str">
        <f>IFERROR(VLOOKUP($AG$1&amp;'Service PJ'!$D58&amp;'Service PJ'!$B58&amp;'Service PJ'!$A58&amp;"*",'EPA_US9RT techs'!$A$2:$I$1722,9,FALSE),"")</f>
        <v/>
      </c>
      <c r="AJ60" s="14" t="str">
        <f>IFERROR(VLOOKUP($AG$1&amp;'Service PJ'!$D58&amp;'Service PJ'!$B58&amp;'Service PJ'!$A58&amp;"*",'EPA_US9RT techs'!$A$2:$I$1722,9,FALSE),"")</f>
        <v/>
      </c>
      <c r="AK60" s="14" t="str">
        <f>IFERROR(VLOOKUP($AG$1&amp;'Service PJ'!$D58&amp;'Service PJ'!$B58&amp;'Service PJ'!$A58&amp;"*",'EPA_US9RT techs'!$A$2:$I$1722,9,FALSE),"")</f>
        <v/>
      </c>
      <c r="AL60" s="14" t="str">
        <f>IFERROR(VLOOKUP($AG$1&amp;'Service PJ'!$D58&amp;'Service PJ'!$B58&amp;'Service PJ'!$A58&amp;"*",'EPA_US9RT techs'!$A$2:$I$1722,9,FALSE),"")</f>
        <v/>
      </c>
      <c r="AM60" s="14" t="str">
        <f>IFERROR(VLOOKUP($AG$1&amp;'Service PJ'!$D58&amp;'Service PJ'!$B58&amp;'Service PJ'!$A58&amp;"*",'EPA_US9RT techs'!$A$2:$I$1722,9,FALSE),"")</f>
        <v/>
      </c>
      <c r="AN60" s="14" t="str">
        <f>IFERROR(VLOOKUP($AG$1&amp;'Service PJ'!$D58&amp;'Service PJ'!$B58&amp;'Service PJ'!$A58&amp;"*",'EPA_US9RT techs'!$A$2:$I$1722,9,FALSE),"")</f>
        <v/>
      </c>
      <c r="AO60" s="14" t="str">
        <f>IFERROR(VLOOKUP($AG$1&amp;'Service PJ'!$D58&amp;'Service PJ'!$B58&amp;'Service PJ'!$A58&amp;"*",'EPA_US9RT techs'!$A$2:$I$1722,9,FALSE),"")</f>
        <v/>
      </c>
      <c r="AP60" s="14" t="str">
        <f>IFERROR(VLOOKUP($AG$1&amp;'Service PJ'!$D58&amp;'Service PJ'!$B58&amp;'Service PJ'!$A58&amp;"*",'EPA_US9RT techs'!$A$2:$I$1722,9,FALSE),"")</f>
        <v/>
      </c>
      <c r="AQ60" s="14" t="str">
        <f>IFERROR(VLOOKUP($AG$1&amp;'Service PJ'!$D58&amp;'Service PJ'!$B58&amp;'Service PJ'!$A58&amp;"*",'EPA_US9RT techs'!$A$2:$I$1722,9,FALSE),"")</f>
        <v/>
      </c>
      <c r="AR60" s="14" t="str">
        <f>IFERROR(VLOOKUP($AG$1&amp;'Service PJ'!$D58&amp;'Service PJ'!$B58&amp;'Service PJ'!$A58&amp;"*",'EPA_US9RT techs'!$A$2:$I$1722,9,FALSE),"")</f>
        <v/>
      </c>
      <c r="AS60" s="14" t="str">
        <f>IFERROR(VLOOKUP($AG$1&amp;'Service PJ'!$D58&amp;'Service PJ'!$B58&amp;'Service PJ'!$A58&amp;"*",'EPA_US9RT techs'!$A$2:$I$1722,9,FALSE),"")</f>
        <v/>
      </c>
      <c r="AT60" s="14" t="str">
        <f>IFERROR(VLOOKUP($AG$1&amp;'Service PJ'!$D58&amp;'Service PJ'!$B58&amp;'Service PJ'!$A58&amp;"*",'EPA_US9RT techs'!$A$2:$I$1722,9,FALSE),"")</f>
        <v/>
      </c>
      <c r="AU60" s="14" t="str">
        <f>IFERROR(VLOOKUP($AG$1&amp;'Service PJ'!$D58&amp;'Service PJ'!$B58&amp;'Service PJ'!$A58&amp;"*",'EPA_US9RT techs'!$A$2:$I$1722,9,FALSE),"")</f>
        <v/>
      </c>
      <c r="AV60" s="14" t="str">
        <f>IFERROR(VLOOKUP($AG$1&amp;'Service PJ'!$D58&amp;'Service PJ'!$B58&amp;'Service PJ'!$A58&amp;"*",'EPA_US9RT techs'!$A$2:$I$1722,9,FALSE),"")</f>
        <v/>
      </c>
      <c r="AW60" s="14" t="str">
        <f>IFERROR(VLOOKUP($AG$1&amp;'Service PJ'!$D58&amp;'Service PJ'!$B58&amp;'Service PJ'!$A58&amp;"*",'EPA_US9RT techs'!$A$2:$I$1722,9,FALSE),"")</f>
        <v/>
      </c>
      <c r="AX60" s="14" t="str">
        <f>IFERROR(VLOOKUP($AG$1&amp;'Service PJ'!$D58&amp;'Service PJ'!$B58&amp;'Service PJ'!$A58&amp;"*",'EPA_US9RT techs'!$A$2:$I$1722,9,FALSE),"")</f>
        <v/>
      </c>
      <c r="AY60" s="14" t="str">
        <f>IFERROR(VLOOKUP($AG$1&amp;'Service PJ'!$D58&amp;'Service PJ'!$B58&amp;'Service PJ'!$A58&amp;"*",'EPA_US9RT techs'!$A$2:$I$1722,9,FALSE),"")</f>
        <v/>
      </c>
      <c r="AZ60" s="14" t="str">
        <f>IFERROR(VLOOKUP($AG$1&amp;'Service PJ'!$D58&amp;'Service PJ'!$B58&amp;'Service PJ'!$A58&amp;"*",'EPA_US9RT techs'!$A$2:$I$1722,9,FALSE),"")</f>
        <v/>
      </c>
      <c r="BA60" s="14" t="str">
        <f>IFERROR(VLOOKUP($AG$1&amp;'Service PJ'!$D58&amp;'Service PJ'!$B58&amp;'Service PJ'!$A58&amp;"*",'EPA_US9RT techs'!$A$2:$I$1722,9,FALSE),"")</f>
        <v/>
      </c>
      <c r="BB60" s="14" t="str">
        <f>IFERROR(VLOOKUP($AG$1&amp;'Service PJ'!$D58&amp;'Service PJ'!$B58&amp;'Service PJ'!$A58&amp;"*",'EPA_US9RT techs'!$A$2:$I$1722,9,FALSE),"")</f>
        <v/>
      </c>
      <c r="BC60" s="14" t="str">
        <f>IFERROR(VLOOKUP($AG$1&amp;'Service PJ'!$D58&amp;'Service PJ'!$B58&amp;'Service PJ'!$A58&amp;"*",'EPA_US9RT techs'!$A$2:$I$1722,9,FALSE),"")</f>
        <v/>
      </c>
      <c r="BD60" s="14" t="str">
        <f>IFERROR(VLOOKUP($AG$1&amp;'Service PJ'!$D58&amp;'Service PJ'!$B58&amp;'Service PJ'!$A58&amp;"*",'EPA_US9RT techs'!$A$2:$I$1722,9,FALSE),"")</f>
        <v/>
      </c>
      <c r="BE60" s="14" t="str">
        <f>IFERROR(VLOOKUP($AG$1&amp;'Service PJ'!$D58&amp;'Service PJ'!$B58&amp;'Service PJ'!$A58&amp;"*",'EPA_US9RT techs'!$A$2:$I$1722,9,FALSE),"")</f>
        <v/>
      </c>
      <c r="BF60" s="14" t="str">
        <f>IFERROR(VLOOKUP($AG$1&amp;'Service PJ'!$D58&amp;'Service PJ'!$B58&amp;'Service PJ'!$A58&amp;"*",'EPA_US9RT techs'!$A$2:$I$1722,9,FALSE),"")</f>
        <v/>
      </c>
      <c r="BG60" s="14" t="str">
        <f>IFERROR(VLOOKUP($AG$1&amp;'Service PJ'!$D58&amp;'Service PJ'!$B58&amp;'Service PJ'!$A58&amp;"*",'EPA_US9RT techs'!$A$2:$I$1722,9,FALSE),"")</f>
        <v/>
      </c>
      <c r="BH60" s="14" t="str">
        <f>IFERROR(VLOOKUP($AG$1&amp;'Service PJ'!$D58&amp;'Service PJ'!$B58&amp;'Service PJ'!$A58&amp;"*",'EPA_US9RT techs'!$A$2:$I$1722,9,FALSE),"")</f>
        <v/>
      </c>
      <c r="BI60" s="14" t="str">
        <f>IFERROR(VLOOKUP($AG$1&amp;'Service PJ'!$D58&amp;'Service PJ'!$B58&amp;'Service PJ'!$A58&amp;"*",'EPA_US9RT techs'!$A$2:$I$1722,9,FALSE),"")</f>
        <v/>
      </c>
      <c r="BJ60" s="14" t="str">
        <f>IFERROR(VLOOKUP($AG$1&amp;'Service PJ'!$D58&amp;'Service PJ'!$B58&amp;'Service PJ'!$A58&amp;"*",'EPA_US9RT techs'!$A$2:$I$1722,9,FALSE),"")</f>
        <v/>
      </c>
      <c r="BK60" s="14" t="str">
        <f>IFERROR(VLOOKUP($AG$1&amp;'Service PJ'!$D58&amp;'Service PJ'!$B58&amp;'Service PJ'!$A58&amp;"*",'EPA_US9RT techs'!$A$2:$I$1722,9,FALSE),"")</f>
        <v/>
      </c>
      <c r="BM60" t="str">
        <f>IF(SUM(BN60:CD60)=0,"\I:",'Service PJ'!$D58&amp;"_"&amp;'Service PJ'!$E58&amp;"_"&amp;'Service PJ'!$C58)</f>
        <v>\I:</v>
      </c>
      <c r="BN60" s="14" t="str">
        <f>IFERROR(VLOOKUP($BM$1&amp;'Service PJ'!$D58&amp;'Service PJ'!$B58&amp;'Service PJ'!$A58&amp;"*",'EPA_US9RT techs'!$A$2:$I$1722,9,FALSE),"")</f>
        <v/>
      </c>
      <c r="BO60" s="14" t="str">
        <f>IFERROR(VLOOKUP($BM$1&amp;'Service PJ'!$D58&amp;'Service PJ'!$B58&amp;'Service PJ'!$A58&amp;"*",'EPA_US9RT techs'!$A$2:$I$1722,9,FALSE),"")</f>
        <v/>
      </c>
      <c r="BP60" s="14" t="str">
        <f>IFERROR(VLOOKUP($BM$1&amp;'Service PJ'!$D58&amp;'Service PJ'!$B58&amp;'Service PJ'!$A58&amp;"*",'EPA_US9RT techs'!$A$2:$I$1722,9,FALSE),"")</f>
        <v/>
      </c>
      <c r="BQ60" s="14" t="str">
        <f>IFERROR(VLOOKUP($BM$1&amp;'Service PJ'!$D58&amp;'Service PJ'!$B58&amp;'Service PJ'!$A58&amp;"*",'EPA_US9RT techs'!$A$2:$I$1722,9,FALSE),"")</f>
        <v/>
      </c>
      <c r="BR60" s="14" t="str">
        <f>IFERROR(VLOOKUP($BM$1&amp;'Service PJ'!$D58&amp;'Service PJ'!$B58&amp;'Service PJ'!$A58&amp;"*",'EPA_US9RT techs'!$A$2:$I$1722,9,FALSE),"")</f>
        <v/>
      </c>
      <c r="BS60" s="14" t="str">
        <f>IFERROR(VLOOKUP($BM$1&amp;'Service PJ'!$D58&amp;'Service PJ'!$B58&amp;'Service PJ'!$A58&amp;"*",'EPA_US9RT techs'!$A$2:$I$1722,9,FALSE),"")</f>
        <v/>
      </c>
      <c r="BT60" s="14" t="str">
        <f>IFERROR(VLOOKUP($BM$1&amp;'Service PJ'!$D58&amp;'Service PJ'!$B58&amp;'Service PJ'!$A58&amp;"*",'EPA_US9RT techs'!$A$2:$I$1722,9,FALSE),"")</f>
        <v/>
      </c>
      <c r="BU60" s="14" t="str">
        <f>IFERROR(VLOOKUP($BM$1&amp;'Service PJ'!$D58&amp;'Service PJ'!$B58&amp;'Service PJ'!$A58&amp;"*",'EPA_US9RT techs'!$A$2:$I$1722,9,FALSE),"")</f>
        <v/>
      </c>
      <c r="BV60" s="14" t="str">
        <f>IFERROR(VLOOKUP($BM$1&amp;'Service PJ'!$D58&amp;'Service PJ'!$B58&amp;'Service PJ'!$A58&amp;"*",'EPA_US9RT techs'!$A$2:$I$1722,9,FALSE),"")</f>
        <v/>
      </c>
      <c r="BW60" s="14" t="str">
        <f>IFERROR(VLOOKUP($BM$1&amp;'Service PJ'!$D58&amp;'Service PJ'!$B58&amp;'Service PJ'!$A58&amp;"*",'EPA_US9RT techs'!$A$2:$I$1722,9,FALSE),"")</f>
        <v/>
      </c>
      <c r="BX60" s="14" t="str">
        <f>IFERROR(VLOOKUP($BM$1&amp;'Service PJ'!$D58&amp;'Service PJ'!$B58&amp;'Service PJ'!$A58&amp;"*",'EPA_US9RT techs'!$A$2:$I$1722,9,FALSE),"")</f>
        <v/>
      </c>
      <c r="BY60" s="14" t="str">
        <f>IFERROR(VLOOKUP($BM$1&amp;'Service PJ'!$D58&amp;'Service PJ'!$B58&amp;'Service PJ'!$A58&amp;"*",'EPA_US9RT techs'!$A$2:$I$1722,9,FALSE),"")</f>
        <v/>
      </c>
      <c r="BZ60" s="14" t="str">
        <f>IFERROR(VLOOKUP($BM$1&amp;'Service PJ'!$D58&amp;'Service PJ'!$B58&amp;'Service PJ'!$A58&amp;"*",'EPA_US9RT techs'!$A$2:$I$1722,9,FALSE),"")</f>
        <v/>
      </c>
      <c r="CA60" s="14" t="str">
        <f>IFERROR(VLOOKUP($BM$1&amp;'Service PJ'!$D58&amp;'Service PJ'!$B58&amp;'Service PJ'!$A58&amp;"*",'EPA_US9RT techs'!$A$2:$I$1722,9,FALSE),"")</f>
        <v/>
      </c>
      <c r="CB60" s="14" t="str">
        <f>IFERROR(VLOOKUP($BM$1&amp;'Service PJ'!$D58&amp;'Service PJ'!$B58&amp;'Service PJ'!$A58&amp;"*",'EPA_US9RT techs'!$A$2:$I$1722,9,FALSE),"")</f>
        <v/>
      </c>
      <c r="CC60" s="14" t="str">
        <f>IFERROR(VLOOKUP($BM$1&amp;'Service PJ'!$D58&amp;'Service PJ'!$B58&amp;'Service PJ'!$A58&amp;"*",'EPA_US9RT techs'!$A$2:$I$1722,9,FALSE),"")</f>
        <v/>
      </c>
      <c r="CD60" s="14" t="str">
        <f>IFERROR(VLOOKUP($BM$1&amp;'Service PJ'!$D58&amp;'Service PJ'!$B58&amp;'Service PJ'!$A58&amp;"*",'EPA_US9RT techs'!$A$2:$I$1722,9,FALSE),"")</f>
        <v/>
      </c>
      <c r="CE60" s="14" t="str">
        <f>IFERROR(VLOOKUP($BM$1&amp;'Service PJ'!$D58&amp;'Service PJ'!$B58&amp;'Service PJ'!$A58&amp;"*",'EPA_US9RT techs'!$A$2:$I$1722,9,FALSE),"")</f>
        <v/>
      </c>
      <c r="CF60" s="14" t="str">
        <f>IFERROR(VLOOKUP($BM$1&amp;'Service PJ'!$D58&amp;'Service PJ'!$B58&amp;'Service PJ'!$A58&amp;"*",'EPA_US9RT techs'!$A$2:$I$1722,9,FALSE),"")</f>
        <v/>
      </c>
      <c r="CG60" s="14" t="str">
        <f>IFERROR(VLOOKUP($BM$1&amp;'Service PJ'!$D58&amp;'Service PJ'!$B58&amp;'Service PJ'!$A58&amp;"*",'EPA_US9RT techs'!$A$2:$I$1722,9,FALSE),"")</f>
        <v/>
      </c>
      <c r="CH60" s="14" t="str">
        <f>IFERROR(VLOOKUP($BM$1&amp;'Service PJ'!$D58&amp;'Service PJ'!$B58&amp;'Service PJ'!$A58&amp;"*",'EPA_US9RT techs'!$A$2:$I$1722,9,FALSE),"")</f>
        <v/>
      </c>
      <c r="CI60" s="14" t="str">
        <f>IFERROR(VLOOKUP($BM$1&amp;'Service PJ'!$D58&amp;'Service PJ'!$B58&amp;'Service PJ'!$A58&amp;"*",'EPA_US9RT techs'!$A$2:$I$1722,9,FALSE),"")</f>
        <v/>
      </c>
      <c r="CJ60" s="14" t="str">
        <f>IFERROR(VLOOKUP($BM$1&amp;'Service PJ'!$D58&amp;'Service PJ'!$B58&amp;'Service PJ'!$A58&amp;"*",'EPA_US9RT techs'!$A$2:$I$1722,9,FALSE),"")</f>
        <v/>
      </c>
      <c r="CK60" s="14" t="str">
        <f>IFERROR(VLOOKUP($BM$1&amp;'Service PJ'!$D58&amp;'Service PJ'!$B58&amp;'Service PJ'!$A58&amp;"*",'EPA_US9RT techs'!$A$2:$I$1722,9,FALSE),"")</f>
        <v/>
      </c>
      <c r="CL60" s="14" t="str">
        <f>IFERROR(VLOOKUP($BM$1&amp;'Service PJ'!$D58&amp;'Service PJ'!$B58&amp;'Service PJ'!$A58&amp;"*",'EPA_US9RT techs'!$A$2:$I$1722,9,FALSE),"")</f>
        <v/>
      </c>
      <c r="CM60" s="14" t="str">
        <f>IFERROR(VLOOKUP($BM$1&amp;'Service PJ'!$D58&amp;'Service PJ'!$B58&amp;'Service PJ'!$A58&amp;"*",'EPA_US9RT techs'!$A$2:$I$1722,9,FALSE),"")</f>
        <v/>
      </c>
      <c r="CN60" s="14" t="str">
        <f>IFERROR(VLOOKUP($BM$1&amp;'Service PJ'!$D58&amp;'Service PJ'!$B58&amp;'Service PJ'!$A58&amp;"*",'EPA_US9RT techs'!$A$2:$I$1722,9,FALSE),"")</f>
        <v/>
      </c>
      <c r="CO60" s="14" t="str">
        <f>IFERROR(VLOOKUP($BM$1&amp;'Service PJ'!$D58&amp;'Service PJ'!$B58&amp;'Service PJ'!$A58&amp;"*",'EPA_US9RT techs'!$A$2:$I$1722,9,FALSE),"")</f>
        <v/>
      </c>
      <c r="CP60" s="14" t="str">
        <f>IFERROR(VLOOKUP($BM$1&amp;'Service PJ'!$D58&amp;'Service PJ'!$B58&amp;'Service PJ'!$A58&amp;"*",'EPA_US9RT techs'!$A$2:$I$1722,9,FALSE),"")</f>
        <v/>
      </c>
      <c r="CQ60" s="14" t="str">
        <f>IFERROR(VLOOKUP($BM$1&amp;'Service PJ'!$D58&amp;'Service PJ'!$B58&amp;'Service PJ'!$A58&amp;"*",'EPA_US9RT techs'!$A$2:$I$1722,9,FALSE),"")</f>
        <v/>
      </c>
      <c r="CS60" t="str">
        <f>IF(SUM(CT60:DJ60)=0,"\I:",'Service PJ'!$D58&amp;"_"&amp;'Service PJ'!$E58&amp;"_"&amp;'Service PJ'!$C58)</f>
        <v>\I:</v>
      </c>
      <c r="CT60" s="2" t="str">
        <f>IFERROR(VLOOKUP($CS$1&amp;'Service PJ'!$D58&amp;'Service PJ'!$B58&amp;'Service PJ'!$A58&amp;"*",'EPA_US9RT techs'!$A$2:$I$1722,9,FALSE),"")</f>
        <v/>
      </c>
      <c r="CU60" s="2" t="str">
        <f>IFERROR(VLOOKUP($CS$1&amp;'Service PJ'!$D58&amp;'Service PJ'!$B58&amp;'Service PJ'!$A58&amp;"*",'EPA_US9RT techs'!$A$2:$I$1722,9,FALSE),"")</f>
        <v/>
      </c>
      <c r="CV60" s="2" t="str">
        <f>IFERROR(VLOOKUP($CS$1&amp;'Service PJ'!$D58&amp;'Service PJ'!$B58&amp;'Service PJ'!$A58&amp;"*",'EPA_US9RT techs'!$A$2:$I$1722,9,FALSE),"")</f>
        <v/>
      </c>
      <c r="CW60" s="2" t="str">
        <f>IFERROR(VLOOKUP($CS$1&amp;'Service PJ'!$D58&amp;'Service PJ'!$B58&amp;'Service PJ'!$A58&amp;"*",'EPA_US9RT techs'!$A$2:$I$1722,9,FALSE),"")</f>
        <v/>
      </c>
      <c r="CX60" s="2" t="str">
        <f>IFERROR(VLOOKUP($CS$1&amp;'Service PJ'!$D58&amp;'Service PJ'!$B58&amp;'Service PJ'!$A58&amp;"*",'EPA_US9RT techs'!$A$2:$I$1722,9,FALSE),"")</f>
        <v/>
      </c>
      <c r="CY60" s="2" t="str">
        <f>IFERROR(VLOOKUP($CS$1&amp;'Service PJ'!$D58&amp;'Service PJ'!$B58&amp;'Service PJ'!$A58&amp;"*",'EPA_US9RT techs'!$A$2:$I$1722,9,FALSE),"")</f>
        <v/>
      </c>
      <c r="CZ60" s="2" t="str">
        <f>IFERROR(VLOOKUP($CS$1&amp;'Service PJ'!$D58&amp;'Service PJ'!$B58&amp;'Service PJ'!$A58&amp;"*",'EPA_US9RT techs'!$A$2:$I$1722,9,FALSE),"")</f>
        <v/>
      </c>
      <c r="DA60" s="2" t="str">
        <f>IFERROR(VLOOKUP($CS$1&amp;'Service PJ'!$D58&amp;'Service PJ'!$B58&amp;'Service PJ'!$A58&amp;"*",'EPA_US9RT techs'!$A$2:$I$1722,9,FALSE),"")</f>
        <v/>
      </c>
      <c r="DB60" s="2" t="str">
        <f>IFERROR(VLOOKUP($CS$1&amp;'Service PJ'!$D58&amp;'Service PJ'!$B58&amp;'Service PJ'!$A58&amp;"*",'EPA_US9RT techs'!$A$2:$I$1722,9,FALSE),"")</f>
        <v/>
      </c>
      <c r="DC60" s="2" t="str">
        <f>IFERROR(VLOOKUP($CS$1&amp;'Service PJ'!$D58&amp;'Service PJ'!$B58&amp;'Service PJ'!$A58&amp;"*",'EPA_US9RT techs'!$A$2:$I$1722,9,FALSE),"")</f>
        <v/>
      </c>
      <c r="DD60" s="2" t="str">
        <f>IFERROR(VLOOKUP($CS$1&amp;'Service PJ'!$D58&amp;'Service PJ'!$B58&amp;'Service PJ'!$A58&amp;"*",'EPA_US9RT techs'!$A$2:$I$1722,9,FALSE),"")</f>
        <v/>
      </c>
      <c r="DE60" s="2" t="str">
        <f>IFERROR(VLOOKUP($CS$1&amp;'Service PJ'!$D58&amp;'Service PJ'!$B58&amp;'Service PJ'!$A58&amp;"*",'EPA_US9RT techs'!$A$2:$I$1722,9,FALSE),"")</f>
        <v/>
      </c>
      <c r="DF60" s="2" t="str">
        <f>IFERROR(VLOOKUP($CS$1&amp;'Service PJ'!$D58&amp;'Service PJ'!$B58&amp;'Service PJ'!$A58&amp;"*",'EPA_US9RT techs'!$A$2:$I$1722,9,FALSE),"")</f>
        <v/>
      </c>
      <c r="DG60" s="2" t="str">
        <f>IFERROR(VLOOKUP($CS$1&amp;'Service PJ'!$D58&amp;'Service PJ'!$B58&amp;'Service PJ'!$A58&amp;"*",'EPA_US9RT techs'!$A$2:$I$1722,9,FALSE),"")</f>
        <v/>
      </c>
      <c r="DH60" s="2" t="str">
        <f>IFERROR(VLOOKUP($CS$1&amp;'Service PJ'!$D58&amp;'Service PJ'!$B58&amp;'Service PJ'!$A58&amp;"*",'EPA_US9RT techs'!$A$2:$I$1722,9,FALSE),"")</f>
        <v/>
      </c>
      <c r="DI60" s="2" t="str">
        <f>IFERROR(VLOOKUP($CS$1&amp;'Service PJ'!$D58&amp;'Service PJ'!$B58&amp;'Service PJ'!$A58&amp;"*",'EPA_US9RT techs'!$A$2:$I$1722,9,FALSE),"")</f>
        <v/>
      </c>
      <c r="DJ60" s="2" t="str">
        <f>IFERROR(VLOOKUP($CS$1&amp;'Service PJ'!$D58&amp;'Service PJ'!$B58&amp;'Service PJ'!$A58&amp;"*",'EPA_US9RT techs'!$A$2:$I$1722,9,FALSE),"")</f>
        <v/>
      </c>
      <c r="DK60" s="2" t="str">
        <f>IFERROR(VLOOKUP($CS$1&amp;'Service PJ'!$D58&amp;'Service PJ'!$B58&amp;'Service PJ'!$A58&amp;"*",'EPA_US9RT techs'!$A$2:$I$1722,9,FALSE),"")</f>
        <v/>
      </c>
      <c r="DL60" s="2" t="str">
        <f>IFERROR(VLOOKUP($CS$1&amp;'Service PJ'!$D58&amp;'Service PJ'!$B58&amp;'Service PJ'!$A58&amp;"*",'EPA_US9RT techs'!$A$2:$I$1722,9,FALSE),"")</f>
        <v/>
      </c>
      <c r="DM60" s="2" t="str">
        <f>IFERROR(VLOOKUP($CS$1&amp;'Service PJ'!$D58&amp;'Service PJ'!$B58&amp;'Service PJ'!$A58&amp;"*",'EPA_US9RT techs'!$A$2:$I$1722,9,FALSE),"")</f>
        <v/>
      </c>
      <c r="DN60" s="2" t="str">
        <f>IFERROR(VLOOKUP($CS$1&amp;'Service PJ'!$D58&amp;'Service PJ'!$B58&amp;'Service PJ'!$A58&amp;"*",'EPA_US9RT techs'!$A$2:$I$1722,9,FALSE),"")</f>
        <v/>
      </c>
      <c r="DO60" s="2" t="str">
        <f>IFERROR(VLOOKUP($CS$1&amp;'Service PJ'!$D58&amp;'Service PJ'!$B58&amp;'Service PJ'!$A58&amp;"*",'EPA_US9RT techs'!$A$2:$I$1722,9,FALSE),"")</f>
        <v/>
      </c>
      <c r="DP60" s="2" t="str">
        <f>IFERROR(VLOOKUP($CS$1&amp;'Service PJ'!$D58&amp;'Service PJ'!$B58&amp;'Service PJ'!$A58&amp;"*",'EPA_US9RT techs'!$A$2:$I$1722,9,FALSE),"")</f>
        <v/>
      </c>
      <c r="DQ60" s="2" t="str">
        <f>IFERROR(VLOOKUP($CS$1&amp;'Service PJ'!$D58&amp;'Service PJ'!$B58&amp;'Service PJ'!$A58&amp;"*",'EPA_US9RT techs'!$A$2:$I$1722,9,FALSE),"")</f>
        <v/>
      </c>
      <c r="DR60" s="2" t="str">
        <f>IFERROR(VLOOKUP($CS$1&amp;'Service PJ'!$D58&amp;'Service PJ'!$B58&amp;'Service PJ'!$A58&amp;"*",'EPA_US9RT techs'!$A$2:$I$1722,9,FALSE),"")</f>
        <v/>
      </c>
      <c r="DS60" s="2" t="str">
        <f>IFERROR(VLOOKUP($CS$1&amp;'Service PJ'!$D58&amp;'Service PJ'!$B58&amp;'Service PJ'!$A58&amp;"*",'EPA_US9RT techs'!$A$2:$I$1722,9,FALSE),"")</f>
        <v/>
      </c>
      <c r="DT60" s="2" t="str">
        <f>IFERROR(VLOOKUP($CS$1&amp;'Service PJ'!$D58&amp;'Service PJ'!$B58&amp;'Service PJ'!$A58&amp;"*",'EPA_US9RT techs'!$A$2:$I$1722,9,FALSE),"")</f>
        <v/>
      </c>
      <c r="DU60" s="2" t="str">
        <f>IFERROR(VLOOKUP($CS$1&amp;'Service PJ'!$D58&amp;'Service PJ'!$B58&amp;'Service PJ'!$A58&amp;"*",'EPA_US9RT techs'!$A$2:$I$1722,9,FALSE),"")</f>
        <v/>
      </c>
      <c r="DV60" s="2" t="str">
        <f>IFERROR(VLOOKUP($CS$1&amp;'Service PJ'!$D58&amp;'Service PJ'!$B58&amp;'Service PJ'!$A58&amp;"*",'EPA_US9RT techs'!$A$2:$I$1722,9,FALSE),"")</f>
        <v/>
      </c>
      <c r="DW60" s="2" t="str">
        <f>IFERROR(VLOOKUP($CS$1&amp;'Service PJ'!$D58&amp;'Service PJ'!$B58&amp;'Service PJ'!$A58&amp;"*",'EPA_US9RT techs'!$A$2:$I$1722,9,FALSE),"")</f>
        <v/>
      </c>
    </row>
    <row r="61" spans="1:127" x14ac:dyDescent="0.45">
      <c r="A61" t="str">
        <f>IF(SUM(B61:R61)=0,"\I:",'Service PJ'!$D59&amp;"_"&amp;'Service PJ'!$E59&amp;"_"&amp;'Service PJ'!$C59)</f>
        <v>\I:</v>
      </c>
      <c r="B61" s="14" t="str">
        <f>IFERROR(VLOOKUP($A$1&amp;'Service PJ'!$D59&amp;'Service PJ'!$B59&amp;'Service PJ'!$A59&amp;"*",'EPA_US9RT techs'!$A$2:$I$1722,9,FALSE),"")</f>
        <v/>
      </c>
      <c r="C61" s="14" t="str">
        <f>IFERROR(VLOOKUP($A$1&amp;'Service PJ'!$D59&amp;'Service PJ'!$B59&amp;'Service PJ'!$A59&amp;"*",'EPA_US9RT techs'!$A$2:$I$1722,9,FALSE),"")</f>
        <v/>
      </c>
      <c r="D61" s="14" t="str">
        <f>IFERROR(VLOOKUP($A$1&amp;'Service PJ'!$D59&amp;'Service PJ'!$B59&amp;'Service PJ'!$A59&amp;"*",'EPA_US9RT techs'!$A$2:$I$1722,9,FALSE),"")</f>
        <v/>
      </c>
      <c r="E61" s="14" t="str">
        <f>IFERROR(VLOOKUP($A$1&amp;'Service PJ'!$D59&amp;'Service PJ'!$B59&amp;'Service PJ'!$A59&amp;"*",'EPA_US9RT techs'!$A$2:$I$1722,9,FALSE),"")</f>
        <v/>
      </c>
      <c r="F61" s="14" t="str">
        <f>IFERROR(VLOOKUP($A$1&amp;'Service PJ'!$D59&amp;'Service PJ'!$B59&amp;'Service PJ'!$A59&amp;"*",'EPA_US9RT techs'!$A$2:$I$1722,9,FALSE),"")</f>
        <v/>
      </c>
      <c r="G61" s="14" t="str">
        <f>IFERROR(VLOOKUP($A$1&amp;'Service PJ'!$D59&amp;'Service PJ'!$B59&amp;'Service PJ'!$A59&amp;"*",'EPA_US9RT techs'!$A$2:$I$1722,9,FALSE),"")</f>
        <v/>
      </c>
      <c r="H61" s="14" t="str">
        <f>IFERROR(VLOOKUP($A$1&amp;'Service PJ'!$D59&amp;'Service PJ'!$B59&amp;'Service PJ'!$A59&amp;"*",'EPA_US9RT techs'!$A$2:$I$1722,9,FALSE),"")</f>
        <v/>
      </c>
      <c r="I61" s="14" t="str">
        <f>IFERROR(VLOOKUP($A$1&amp;'Service PJ'!$D59&amp;'Service PJ'!$B59&amp;'Service PJ'!$A59&amp;"*",'EPA_US9RT techs'!$A$2:$I$1722,9,FALSE),"")</f>
        <v/>
      </c>
      <c r="J61" s="14" t="str">
        <f>IFERROR(VLOOKUP($A$1&amp;'Service PJ'!$D59&amp;'Service PJ'!$B59&amp;'Service PJ'!$A59&amp;"*",'EPA_US9RT techs'!$A$2:$I$1722,9,FALSE),"")</f>
        <v/>
      </c>
      <c r="K61" s="14" t="str">
        <f>IFERROR(VLOOKUP($A$1&amp;'Service PJ'!$D59&amp;'Service PJ'!$B59&amp;'Service PJ'!$A59&amp;"*",'EPA_US9RT techs'!$A$2:$I$1722,9,FALSE),"")</f>
        <v/>
      </c>
      <c r="L61" s="14" t="str">
        <f>IFERROR(VLOOKUP($A$1&amp;'Service PJ'!$D59&amp;'Service PJ'!$B59&amp;'Service PJ'!$A59&amp;"*",'EPA_US9RT techs'!$A$2:$I$1722,9,FALSE),"")</f>
        <v/>
      </c>
      <c r="M61" s="14" t="str">
        <f>IFERROR(VLOOKUP($A$1&amp;'Service PJ'!$D59&amp;'Service PJ'!$B59&amp;'Service PJ'!$A59&amp;"*",'EPA_US9RT techs'!$A$2:$I$1722,9,FALSE),"")</f>
        <v/>
      </c>
      <c r="N61" s="14" t="str">
        <f>IFERROR(VLOOKUP($A$1&amp;'Service PJ'!$D59&amp;'Service PJ'!$B59&amp;'Service PJ'!$A59&amp;"*",'EPA_US9RT techs'!$A$2:$I$1722,9,FALSE),"")</f>
        <v/>
      </c>
      <c r="O61" s="14" t="str">
        <f>IFERROR(VLOOKUP($A$1&amp;'Service PJ'!$D59&amp;'Service PJ'!$B59&amp;'Service PJ'!$A59&amp;"*",'EPA_US9RT techs'!$A$2:$I$1722,9,FALSE),"")</f>
        <v/>
      </c>
      <c r="P61" s="14" t="str">
        <f>IFERROR(VLOOKUP($A$1&amp;'Service PJ'!$D59&amp;'Service PJ'!$B59&amp;'Service PJ'!$A59&amp;"*",'EPA_US9RT techs'!$A$2:$I$1722,9,FALSE),"")</f>
        <v/>
      </c>
      <c r="Q61" s="14" t="str">
        <f>IFERROR(VLOOKUP($A$1&amp;'Service PJ'!$D59&amp;'Service PJ'!$B59&amp;'Service PJ'!$A59&amp;"*",'EPA_US9RT techs'!$A$2:$I$1722,9,FALSE),"")</f>
        <v/>
      </c>
      <c r="R61" s="14" t="str">
        <f>IFERROR(VLOOKUP($A$1&amp;'Service PJ'!$D59&amp;'Service PJ'!$B59&amp;'Service PJ'!$A59&amp;"*",'EPA_US9RT techs'!$A$2:$I$1722,9,FALSE),"")</f>
        <v/>
      </c>
      <c r="S61" s="14" t="str">
        <f>IFERROR(VLOOKUP($A$1&amp;'Service PJ'!$D59&amp;'Service PJ'!$B59&amp;'Service PJ'!$A59&amp;"*",'EPA_US9RT techs'!$A$2:$I$1722,9,FALSE),"")</f>
        <v/>
      </c>
      <c r="T61" s="14" t="str">
        <f>IFERROR(VLOOKUP($A$1&amp;'Service PJ'!$D59&amp;'Service PJ'!$B59&amp;'Service PJ'!$A59&amp;"*",'EPA_US9RT techs'!$A$2:$I$1722,9,FALSE),"")</f>
        <v/>
      </c>
      <c r="U61" s="14" t="str">
        <f>IFERROR(VLOOKUP($A$1&amp;'Service PJ'!$D59&amp;'Service PJ'!$B59&amp;'Service PJ'!$A59&amp;"*",'EPA_US9RT techs'!$A$2:$I$1722,9,FALSE),"")</f>
        <v/>
      </c>
      <c r="V61" s="14" t="str">
        <f>IFERROR(VLOOKUP($A$1&amp;'Service PJ'!$D59&amp;'Service PJ'!$B59&amp;'Service PJ'!$A59&amp;"*",'EPA_US9RT techs'!$A$2:$I$1722,9,FALSE),"")</f>
        <v/>
      </c>
      <c r="W61" s="14" t="str">
        <f>IFERROR(VLOOKUP($A$1&amp;'Service PJ'!$D59&amp;'Service PJ'!$B59&amp;'Service PJ'!$A59&amp;"*",'EPA_US9RT techs'!$A$2:$I$1722,9,FALSE),"")</f>
        <v/>
      </c>
      <c r="X61" s="14" t="str">
        <f>IFERROR(VLOOKUP($A$1&amp;'Service PJ'!$D59&amp;'Service PJ'!$B59&amp;'Service PJ'!$A59&amp;"*",'EPA_US9RT techs'!$A$2:$I$1722,9,FALSE),"")</f>
        <v/>
      </c>
      <c r="Y61" s="14" t="str">
        <f>IFERROR(VLOOKUP($A$1&amp;'Service PJ'!$D59&amp;'Service PJ'!$B59&amp;'Service PJ'!$A59&amp;"*",'EPA_US9RT techs'!$A$2:$I$1722,9,FALSE),"")</f>
        <v/>
      </c>
      <c r="Z61" s="14" t="str">
        <f>IFERROR(VLOOKUP($A$1&amp;'Service PJ'!$D59&amp;'Service PJ'!$B59&amp;'Service PJ'!$A59&amp;"*",'EPA_US9RT techs'!$A$2:$I$1722,9,FALSE),"")</f>
        <v/>
      </c>
      <c r="AA61" s="14" t="str">
        <f>IFERROR(VLOOKUP($A$1&amp;'Service PJ'!$D59&amp;'Service PJ'!$B59&amp;'Service PJ'!$A59&amp;"*",'EPA_US9RT techs'!$A$2:$I$1722,9,FALSE),"")</f>
        <v/>
      </c>
      <c r="AB61" s="14" t="str">
        <f>IFERROR(VLOOKUP($A$1&amp;'Service PJ'!$D59&amp;'Service PJ'!$B59&amp;'Service PJ'!$A59&amp;"*",'EPA_US9RT techs'!$A$2:$I$1722,9,FALSE),"")</f>
        <v/>
      </c>
      <c r="AC61" s="14" t="str">
        <f>IFERROR(VLOOKUP($A$1&amp;'Service PJ'!$D59&amp;'Service PJ'!$B59&amp;'Service PJ'!$A59&amp;"*",'EPA_US9RT techs'!$A$2:$I$1722,9,FALSE),"")</f>
        <v/>
      </c>
      <c r="AD61" s="14" t="str">
        <f>IFERROR(VLOOKUP($A$1&amp;'Service PJ'!$D59&amp;'Service PJ'!$B59&amp;'Service PJ'!$A59&amp;"*",'EPA_US9RT techs'!$A$2:$I$1722,9,FALSE),"")</f>
        <v/>
      </c>
      <c r="AE61" s="14" t="str">
        <f>IFERROR(VLOOKUP($A$1&amp;'Service PJ'!$D59&amp;'Service PJ'!$B59&amp;'Service PJ'!$A59&amp;"*",'EPA_US9RT techs'!$A$2:$I$1722,9,FALSE),"")</f>
        <v/>
      </c>
      <c r="AG61" t="str">
        <f>IF(SUM(AH61:AX61)=0,"\I:",'Service PJ'!$D59&amp;"_"&amp;'Service PJ'!$E59&amp;"_"&amp;'Service PJ'!$C59)</f>
        <v>\I:</v>
      </c>
      <c r="AH61" s="14" t="str">
        <f>IFERROR(VLOOKUP($AG$1&amp;'Service PJ'!$D59&amp;'Service PJ'!$B59&amp;'Service PJ'!$A59&amp;"*",'EPA_US9RT techs'!$A$2:$I$1722,9,FALSE),"")</f>
        <v/>
      </c>
      <c r="AI61" s="14" t="str">
        <f>IFERROR(VLOOKUP($AG$1&amp;'Service PJ'!$D59&amp;'Service PJ'!$B59&amp;'Service PJ'!$A59&amp;"*",'EPA_US9RT techs'!$A$2:$I$1722,9,FALSE),"")</f>
        <v/>
      </c>
      <c r="AJ61" s="14" t="str">
        <f>IFERROR(VLOOKUP($AG$1&amp;'Service PJ'!$D59&amp;'Service PJ'!$B59&amp;'Service PJ'!$A59&amp;"*",'EPA_US9RT techs'!$A$2:$I$1722,9,FALSE),"")</f>
        <v/>
      </c>
      <c r="AK61" s="14" t="str">
        <f>IFERROR(VLOOKUP($AG$1&amp;'Service PJ'!$D59&amp;'Service PJ'!$B59&amp;'Service PJ'!$A59&amp;"*",'EPA_US9RT techs'!$A$2:$I$1722,9,FALSE),"")</f>
        <v/>
      </c>
      <c r="AL61" s="14" t="str">
        <f>IFERROR(VLOOKUP($AG$1&amp;'Service PJ'!$D59&amp;'Service PJ'!$B59&amp;'Service PJ'!$A59&amp;"*",'EPA_US9RT techs'!$A$2:$I$1722,9,FALSE),"")</f>
        <v/>
      </c>
      <c r="AM61" s="14" t="str">
        <f>IFERROR(VLOOKUP($AG$1&amp;'Service PJ'!$D59&amp;'Service PJ'!$B59&amp;'Service PJ'!$A59&amp;"*",'EPA_US9RT techs'!$A$2:$I$1722,9,FALSE),"")</f>
        <v/>
      </c>
      <c r="AN61" s="14" t="str">
        <f>IFERROR(VLOOKUP($AG$1&amp;'Service PJ'!$D59&amp;'Service PJ'!$B59&amp;'Service PJ'!$A59&amp;"*",'EPA_US9RT techs'!$A$2:$I$1722,9,FALSE),"")</f>
        <v/>
      </c>
      <c r="AO61" s="14" t="str">
        <f>IFERROR(VLOOKUP($AG$1&amp;'Service PJ'!$D59&amp;'Service PJ'!$B59&amp;'Service PJ'!$A59&amp;"*",'EPA_US9RT techs'!$A$2:$I$1722,9,FALSE),"")</f>
        <v/>
      </c>
      <c r="AP61" s="14" t="str">
        <f>IFERROR(VLOOKUP($AG$1&amp;'Service PJ'!$D59&amp;'Service PJ'!$B59&amp;'Service PJ'!$A59&amp;"*",'EPA_US9RT techs'!$A$2:$I$1722,9,FALSE),"")</f>
        <v/>
      </c>
      <c r="AQ61" s="14" t="str">
        <f>IFERROR(VLOOKUP($AG$1&amp;'Service PJ'!$D59&amp;'Service PJ'!$B59&amp;'Service PJ'!$A59&amp;"*",'EPA_US9RT techs'!$A$2:$I$1722,9,FALSE),"")</f>
        <v/>
      </c>
      <c r="AR61" s="14" t="str">
        <f>IFERROR(VLOOKUP($AG$1&amp;'Service PJ'!$D59&amp;'Service PJ'!$B59&amp;'Service PJ'!$A59&amp;"*",'EPA_US9RT techs'!$A$2:$I$1722,9,FALSE),"")</f>
        <v/>
      </c>
      <c r="AS61" s="14" t="str">
        <f>IFERROR(VLOOKUP($AG$1&amp;'Service PJ'!$D59&amp;'Service PJ'!$B59&amp;'Service PJ'!$A59&amp;"*",'EPA_US9RT techs'!$A$2:$I$1722,9,FALSE),"")</f>
        <v/>
      </c>
      <c r="AT61" s="14" t="str">
        <f>IFERROR(VLOOKUP($AG$1&amp;'Service PJ'!$D59&amp;'Service PJ'!$B59&amp;'Service PJ'!$A59&amp;"*",'EPA_US9RT techs'!$A$2:$I$1722,9,FALSE),"")</f>
        <v/>
      </c>
      <c r="AU61" s="14" t="str">
        <f>IFERROR(VLOOKUP($AG$1&amp;'Service PJ'!$D59&amp;'Service PJ'!$B59&amp;'Service PJ'!$A59&amp;"*",'EPA_US9RT techs'!$A$2:$I$1722,9,FALSE),"")</f>
        <v/>
      </c>
      <c r="AV61" s="14" t="str">
        <f>IFERROR(VLOOKUP($AG$1&amp;'Service PJ'!$D59&amp;'Service PJ'!$B59&amp;'Service PJ'!$A59&amp;"*",'EPA_US9RT techs'!$A$2:$I$1722,9,FALSE),"")</f>
        <v/>
      </c>
      <c r="AW61" s="14" t="str">
        <f>IFERROR(VLOOKUP($AG$1&amp;'Service PJ'!$D59&amp;'Service PJ'!$B59&amp;'Service PJ'!$A59&amp;"*",'EPA_US9RT techs'!$A$2:$I$1722,9,FALSE),"")</f>
        <v/>
      </c>
      <c r="AX61" s="14" t="str">
        <f>IFERROR(VLOOKUP($AG$1&amp;'Service PJ'!$D59&amp;'Service PJ'!$B59&amp;'Service PJ'!$A59&amp;"*",'EPA_US9RT techs'!$A$2:$I$1722,9,FALSE),"")</f>
        <v/>
      </c>
      <c r="AY61" s="14" t="str">
        <f>IFERROR(VLOOKUP($AG$1&amp;'Service PJ'!$D59&amp;'Service PJ'!$B59&amp;'Service PJ'!$A59&amp;"*",'EPA_US9RT techs'!$A$2:$I$1722,9,FALSE),"")</f>
        <v/>
      </c>
      <c r="AZ61" s="14" t="str">
        <f>IFERROR(VLOOKUP($AG$1&amp;'Service PJ'!$D59&amp;'Service PJ'!$B59&amp;'Service PJ'!$A59&amp;"*",'EPA_US9RT techs'!$A$2:$I$1722,9,FALSE),"")</f>
        <v/>
      </c>
      <c r="BA61" s="14" t="str">
        <f>IFERROR(VLOOKUP($AG$1&amp;'Service PJ'!$D59&amp;'Service PJ'!$B59&amp;'Service PJ'!$A59&amp;"*",'EPA_US9RT techs'!$A$2:$I$1722,9,FALSE),"")</f>
        <v/>
      </c>
      <c r="BB61" s="14" t="str">
        <f>IFERROR(VLOOKUP($AG$1&amp;'Service PJ'!$D59&amp;'Service PJ'!$B59&amp;'Service PJ'!$A59&amp;"*",'EPA_US9RT techs'!$A$2:$I$1722,9,FALSE),"")</f>
        <v/>
      </c>
      <c r="BC61" s="14" t="str">
        <f>IFERROR(VLOOKUP($AG$1&amp;'Service PJ'!$D59&amp;'Service PJ'!$B59&amp;'Service PJ'!$A59&amp;"*",'EPA_US9RT techs'!$A$2:$I$1722,9,FALSE),"")</f>
        <v/>
      </c>
      <c r="BD61" s="14" t="str">
        <f>IFERROR(VLOOKUP($AG$1&amp;'Service PJ'!$D59&amp;'Service PJ'!$B59&amp;'Service PJ'!$A59&amp;"*",'EPA_US9RT techs'!$A$2:$I$1722,9,FALSE),"")</f>
        <v/>
      </c>
      <c r="BE61" s="14" t="str">
        <f>IFERROR(VLOOKUP($AG$1&amp;'Service PJ'!$D59&amp;'Service PJ'!$B59&amp;'Service PJ'!$A59&amp;"*",'EPA_US9RT techs'!$A$2:$I$1722,9,FALSE),"")</f>
        <v/>
      </c>
      <c r="BF61" s="14" t="str">
        <f>IFERROR(VLOOKUP($AG$1&amp;'Service PJ'!$D59&amp;'Service PJ'!$B59&amp;'Service PJ'!$A59&amp;"*",'EPA_US9RT techs'!$A$2:$I$1722,9,FALSE),"")</f>
        <v/>
      </c>
      <c r="BG61" s="14" t="str">
        <f>IFERROR(VLOOKUP($AG$1&amp;'Service PJ'!$D59&amp;'Service PJ'!$B59&amp;'Service PJ'!$A59&amp;"*",'EPA_US9RT techs'!$A$2:$I$1722,9,FALSE),"")</f>
        <v/>
      </c>
      <c r="BH61" s="14" t="str">
        <f>IFERROR(VLOOKUP($AG$1&amp;'Service PJ'!$D59&amp;'Service PJ'!$B59&amp;'Service PJ'!$A59&amp;"*",'EPA_US9RT techs'!$A$2:$I$1722,9,FALSE),"")</f>
        <v/>
      </c>
      <c r="BI61" s="14" t="str">
        <f>IFERROR(VLOOKUP($AG$1&amp;'Service PJ'!$D59&amp;'Service PJ'!$B59&amp;'Service PJ'!$A59&amp;"*",'EPA_US9RT techs'!$A$2:$I$1722,9,FALSE),"")</f>
        <v/>
      </c>
      <c r="BJ61" s="14" t="str">
        <f>IFERROR(VLOOKUP($AG$1&amp;'Service PJ'!$D59&amp;'Service PJ'!$B59&amp;'Service PJ'!$A59&amp;"*",'EPA_US9RT techs'!$A$2:$I$1722,9,FALSE),"")</f>
        <v/>
      </c>
      <c r="BK61" s="14" t="str">
        <f>IFERROR(VLOOKUP($AG$1&amp;'Service PJ'!$D59&amp;'Service PJ'!$B59&amp;'Service PJ'!$A59&amp;"*",'EPA_US9RT techs'!$A$2:$I$1722,9,FALSE),"")</f>
        <v/>
      </c>
      <c r="BM61" t="str">
        <f>IF(SUM(BN61:CD61)=0,"\I:",'Service PJ'!$D59&amp;"_"&amp;'Service PJ'!$E59&amp;"_"&amp;'Service PJ'!$C59)</f>
        <v>\I:</v>
      </c>
      <c r="BN61" s="14" t="str">
        <f>IFERROR(VLOOKUP($BM$1&amp;'Service PJ'!$D59&amp;'Service PJ'!$B59&amp;'Service PJ'!$A59&amp;"*",'EPA_US9RT techs'!$A$2:$I$1722,9,FALSE),"")</f>
        <v/>
      </c>
      <c r="BO61" s="14" t="str">
        <f>IFERROR(VLOOKUP($BM$1&amp;'Service PJ'!$D59&amp;'Service PJ'!$B59&amp;'Service PJ'!$A59&amp;"*",'EPA_US9RT techs'!$A$2:$I$1722,9,FALSE),"")</f>
        <v/>
      </c>
      <c r="BP61" s="14" t="str">
        <f>IFERROR(VLOOKUP($BM$1&amp;'Service PJ'!$D59&amp;'Service PJ'!$B59&amp;'Service PJ'!$A59&amp;"*",'EPA_US9RT techs'!$A$2:$I$1722,9,FALSE),"")</f>
        <v/>
      </c>
      <c r="BQ61" s="14" t="str">
        <f>IFERROR(VLOOKUP($BM$1&amp;'Service PJ'!$D59&amp;'Service PJ'!$B59&amp;'Service PJ'!$A59&amp;"*",'EPA_US9RT techs'!$A$2:$I$1722,9,FALSE),"")</f>
        <v/>
      </c>
      <c r="BR61" s="14" t="str">
        <f>IFERROR(VLOOKUP($BM$1&amp;'Service PJ'!$D59&amp;'Service PJ'!$B59&amp;'Service PJ'!$A59&amp;"*",'EPA_US9RT techs'!$A$2:$I$1722,9,FALSE),"")</f>
        <v/>
      </c>
      <c r="BS61" s="14" t="str">
        <f>IFERROR(VLOOKUP($BM$1&amp;'Service PJ'!$D59&amp;'Service PJ'!$B59&amp;'Service PJ'!$A59&amp;"*",'EPA_US9RT techs'!$A$2:$I$1722,9,FALSE),"")</f>
        <v/>
      </c>
      <c r="BT61" s="14" t="str">
        <f>IFERROR(VLOOKUP($BM$1&amp;'Service PJ'!$D59&amp;'Service PJ'!$B59&amp;'Service PJ'!$A59&amp;"*",'EPA_US9RT techs'!$A$2:$I$1722,9,FALSE),"")</f>
        <v/>
      </c>
      <c r="BU61" s="14" t="str">
        <f>IFERROR(VLOOKUP($BM$1&amp;'Service PJ'!$D59&amp;'Service PJ'!$B59&amp;'Service PJ'!$A59&amp;"*",'EPA_US9RT techs'!$A$2:$I$1722,9,FALSE),"")</f>
        <v/>
      </c>
      <c r="BV61" s="14" t="str">
        <f>IFERROR(VLOOKUP($BM$1&amp;'Service PJ'!$D59&amp;'Service PJ'!$B59&amp;'Service PJ'!$A59&amp;"*",'EPA_US9RT techs'!$A$2:$I$1722,9,FALSE),"")</f>
        <v/>
      </c>
      <c r="BW61" s="14" t="str">
        <f>IFERROR(VLOOKUP($BM$1&amp;'Service PJ'!$D59&amp;'Service PJ'!$B59&amp;'Service PJ'!$A59&amp;"*",'EPA_US9RT techs'!$A$2:$I$1722,9,FALSE),"")</f>
        <v/>
      </c>
      <c r="BX61" s="14" t="str">
        <f>IFERROR(VLOOKUP($BM$1&amp;'Service PJ'!$D59&amp;'Service PJ'!$B59&amp;'Service PJ'!$A59&amp;"*",'EPA_US9RT techs'!$A$2:$I$1722,9,FALSE),"")</f>
        <v/>
      </c>
      <c r="BY61" s="14" t="str">
        <f>IFERROR(VLOOKUP($BM$1&amp;'Service PJ'!$D59&amp;'Service PJ'!$B59&amp;'Service PJ'!$A59&amp;"*",'EPA_US9RT techs'!$A$2:$I$1722,9,FALSE),"")</f>
        <v/>
      </c>
      <c r="BZ61" s="14" t="str">
        <f>IFERROR(VLOOKUP($BM$1&amp;'Service PJ'!$D59&amp;'Service PJ'!$B59&amp;'Service PJ'!$A59&amp;"*",'EPA_US9RT techs'!$A$2:$I$1722,9,FALSE),"")</f>
        <v/>
      </c>
      <c r="CA61" s="14" t="str">
        <f>IFERROR(VLOOKUP($BM$1&amp;'Service PJ'!$D59&amp;'Service PJ'!$B59&amp;'Service PJ'!$A59&amp;"*",'EPA_US9RT techs'!$A$2:$I$1722,9,FALSE),"")</f>
        <v/>
      </c>
      <c r="CB61" s="14" t="str">
        <f>IFERROR(VLOOKUP($BM$1&amp;'Service PJ'!$D59&amp;'Service PJ'!$B59&amp;'Service PJ'!$A59&amp;"*",'EPA_US9RT techs'!$A$2:$I$1722,9,FALSE),"")</f>
        <v/>
      </c>
      <c r="CC61" s="14" t="str">
        <f>IFERROR(VLOOKUP($BM$1&amp;'Service PJ'!$D59&amp;'Service PJ'!$B59&amp;'Service PJ'!$A59&amp;"*",'EPA_US9RT techs'!$A$2:$I$1722,9,FALSE),"")</f>
        <v/>
      </c>
      <c r="CD61" s="14" t="str">
        <f>IFERROR(VLOOKUP($BM$1&amp;'Service PJ'!$D59&amp;'Service PJ'!$B59&amp;'Service PJ'!$A59&amp;"*",'EPA_US9RT techs'!$A$2:$I$1722,9,FALSE),"")</f>
        <v/>
      </c>
      <c r="CE61" s="14" t="str">
        <f>IFERROR(VLOOKUP($BM$1&amp;'Service PJ'!$D59&amp;'Service PJ'!$B59&amp;'Service PJ'!$A59&amp;"*",'EPA_US9RT techs'!$A$2:$I$1722,9,FALSE),"")</f>
        <v/>
      </c>
      <c r="CF61" s="14" t="str">
        <f>IFERROR(VLOOKUP($BM$1&amp;'Service PJ'!$D59&amp;'Service PJ'!$B59&amp;'Service PJ'!$A59&amp;"*",'EPA_US9RT techs'!$A$2:$I$1722,9,FALSE),"")</f>
        <v/>
      </c>
      <c r="CG61" s="14" t="str">
        <f>IFERROR(VLOOKUP($BM$1&amp;'Service PJ'!$D59&amp;'Service PJ'!$B59&amp;'Service PJ'!$A59&amp;"*",'EPA_US9RT techs'!$A$2:$I$1722,9,FALSE),"")</f>
        <v/>
      </c>
      <c r="CH61" s="14" t="str">
        <f>IFERROR(VLOOKUP($BM$1&amp;'Service PJ'!$D59&amp;'Service PJ'!$B59&amp;'Service PJ'!$A59&amp;"*",'EPA_US9RT techs'!$A$2:$I$1722,9,FALSE),"")</f>
        <v/>
      </c>
      <c r="CI61" s="14" t="str">
        <f>IFERROR(VLOOKUP($BM$1&amp;'Service PJ'!$D59&amp;'Service PJ'!$B59&amp;'Service PJ'!$A59&amp;"*",'EPA_US9RT techs'!$A$2:$I$1722,9,FALSE),"")</f>
        <v/>
      </c>
      <c r="CJ61" s="14" t="str">
        <f>IFERROR(VLOOKUP($BM$1&amp;'Service PJ'!$D59&amp;'Service PJ'!$B59&amp;'Service PJ'!$A59&amp;"*",'EPA_US9RT techs'!$A$2:$I$1722,9,FALSE),"")</f>
        <v/>
      </c>
      <c r="CK61" s="14" t="str">
        <f>IFERROR(VLOOKUP($BM$1&amp;'Service PJ'!$D59&amp;'Service PJ'!$B59&amp;'Service PJ'!$A59&amp;"*",'EPA_US9RT techs'!$A$2:$I$1722,9,FALSE),"")</f>
        <v/>
      </c>
      <c r="CL61" s="14" t="str">
        <f>IFERROR(VLOOKUP($BM$1&amp;'Service PJ'!$D59&amp;'Service PJ'!$B59&amp;'Service PJ'!$A59&amp;"*",'EPA_US9RT techs'!$A$2:$I$1722,9,FALSE),"")</f>
        <v/>
      </c>
      <c r="CM61" s="14" t="str">
        <f>IFERROR(VLOOKUP($BM$1&amp;'Service PJ'!$D59&amp;'Service PJ'!$B59&amp;'Service PJ'!$A59&amp;"*",'EPA_US9RT techs'!$A$2:$I$1722,9,FALSE),"")</f>
        <v/>
      </c>
      <c r="CN61" s="14" t="str">
        <f>IFERROR(VLOOKUP($BM$1&amp;'Service PJ'!$D59&amp;'Service PJ'!$B59&amp;'Service PJ'!$A59&amp;"*",'EPA_US9RT techs'!$A$2:$I$1722,9,FALSE),"")</f>
        <v/>
      </c>
      <c r="CO61" s="14" t="str">
        <f>IFERROR(VLOOKUP($BM$1&amp;'Service PJ'!$D59&amp;'Service PJ'!$B59&amp;'Service PJ'!$A59&amp;"*",'EPA_US9RT techs'!$A$2:$I$1722,9,FALSE),"")</f>
        <v/>
      </c>
      <c r="CP61" s="14" t="str">
        <f>IFERROR(VLOOKUP($BM$1&amp;'Service PJ'!$D59&amp;'Service PJ'!$B59&amp;'Service PJ'!$A59&amp;"*",'EPA_US9RT techs'!$A$2:$I$1722,9,FALSE),"")</f>
        <v/>
      </c>
      <c r="CQ61" s="14" t="str">
        <f>IFERROR(VLOOKUP($BM$1&amp;'Service PJ'!$D59&amp;'Service PJ'!$B59&amp;'Service PJ'!$A59&amp;"*",'EPA_US9RT techs'!$A$2:$I$1722,9,FALSE),"")</f>
        <v/>
      </c>
      <c r="CS61" t="str">
        <f>IF(SUM(CT61:DJ61)=0,"\I:",'Service PJ'!$D59&amp;"_"&amp;'Service PJ'!$E59&amp;"_"&amp;'Service PJ'!$C59)</f>
        <v>\I:</v>
      </c>
      <c r="CT61" s="2" t="str">
        <f>IFERROR(VLOOKUP($CS$1&amp;'Service PJ'!$D59&amp;'Service PJ'!$B59&amp;'Service PJ'!$A59&amp;"*",'EPA_US9RT techs'!$A$2:$I$1722,9,FALSE),"")</f>
        <v/>
      </c>
      <c r="CU61" s="2" t="str">
        <f>IFERROR(VLOOKUP($CS$1&amp;'Service PJ'!$D59&amp;'Service PJ'!$B59&amp;'Service PJ'!$A59&amp;"*",'EPA_US9RT techs'!$A$2:$I$1722,9,FALSE),"")</f>
        <v/>
      </c>
      <c r="CV61" s="2" t="str">
        <f>IFERROR(VLOOKUP($CS$1&amp;'Service PJ'!$D59&amp;'Service PJ'!$B59&amp;'Service PJ'!$A59&amp;"*",'EPA_US9RT techs'!$A$2:$I$1722,9,FALSE),"")</f>
        <v/>
      </c>
      <c r="CW61" s="2" t="str">
        <f>IFERROR(VLOOKUP($CS$1&amp;'Service PJ'!$D59&amp;'Service PJ'!$B59&amp;'Service PJ'!$A59&amp;"*",'EPA_US9RT techs'!$A$2:$I$1722,9,FALSE),"")</f>
        <v/>
      </c>
      <c r="CX61" s="2" t="str">
        <f>IFERROR(VLOOKUP($CS$1&amp;'Service PJ'!$D59&amp;'Service PJ'!$B59&amp;'Service PJ'!$A59&amp;"*",'EPA_US9RT techs'!$A$2:$I$1722,9,FALSE),"")</f>
        <v/>
      </c>
      <c r="CY61" s="2" t="str">
        <f>IFERROR(VLOOKUP($CS$1&amp;'Service PJ'!$D59&amp;'Service PJ'!$B59&amp;'Service PJ'!$A59&amp;"*",'EPA_US9RT techs'!$A$2:$I$1722,9,FALSE),"")</f>
        <v/>
      </c>
      <c r="CZ61" s="2" t="str">
        <f>IFERROR(VLOOKUP($CS$1&amp;'Service PJ'!$D59&amp;'Service PJ'!$B59&amp;'Service PJ'!$A59&amp;"*",'EPA_US9RT techs'!$A$2:$I$1722,9,FALSE),"")</f>
        <v/>
      </c>
      <c r="DA61" s="2" t="str">
        <f>IFERROR(VLOOKUP($CS$1&amp;'Service PJ'!$D59&amp;'Service PJ'!$B59&amp;'Service PJ'!$A59&amp;"*",'EPA_US9RT techs'!$A$2:$I$1722,9,FALSE),"")</f>
        <v/>
      </c>
      <c r="DB61" s="2" t="str">
        <f>IFERROR(VLOOKUP($CS$1&amp;'Service PJ'!$D59&amp;'Service PJ'!$B59&amp;'Service PJ'!$A59&amp;"*",'EPA_US9RT techs'!$A$2:$I$1722,9,FALSE),"")</f>
        <v/>
      </c>
      <c r="DC61" s="2" t="str">
        <f>IFERROR(VLOOKUP($CS$1&amp;'Service PJ'!$D59&amp;'Service PJ'!$B59&amp;'Service PJ'!$A59&amp;"*",'EPA_US9RT techs'!$A$2:$I$1722,9,FALSE),"")</f>
        <v/>
      </c>
      <c r="DD61" s="2" t="str">
        <f>IFERROR(VLOOKUP($CS$1&amp;'Service PJ'!$D59&amp;'Service PJ'!$B59&amp;'Service PJ'!$A59&amp;"*",'EPA_US9RT techs'!$A$2:$I$1722,9,FALSE),"")</f>
        <v/>
      </c>
      <c r="DE61" s="2" t="str">
        <f>IFERROR(VLOOKUP($CS$1&amp;'Service PJ'!$D59&amp;'Service PJ'!$B59&amp;'Service PJ'!$A59&amp;"*",'EPA_US9RT techs'!$A$2:$I$1722,9,FALSE),"")</f>
        <v/>
      </c>
      <c r="DF61" s="2" t="str">
        <f>IFERROR(VLOOKUP($CS$1&amp;'Service PJ'!$D59&amp;'Service PJ'!$B59&amp;'Service PJ'!$A59&amp;"*",'EPA_US9RT techs'!$A$2:$I$1722,9,FALSE),"")</f>
        <v/>
      </c>
      <c r="DG61" s="2" t="str">
        <f>IFERROR(VLOOKUP($CS$1&amp;'Service PJ'!$D59&amp;'Service PJ'!$B59&amp;'Service PJ'!$A59&amp;"*",'EPA_US9RT techs'!$A$2:$I$1722,9,FALSE),"")</f>
        <v/>
      </c>
      <c r="DH61" s="2" t="str">
        <f>IFERROR(VLOOKUP($CS$1&amp;'Service PJ'!$D59&amp;'Service PJ'!$B59&amp;'Service PJ'!$A59&amp;"*",'EPA_US9RT techs'!$A$2:$I$1722,9,FALSE),"")</f>
        <v/>
      </c>
      <c r="DI61" s="2" t="str">
        <f>IFERROR(VLOOKUP($CS$1&amp;'Service PJ'!$D59&amp;'Service PJ'!$B59&amp;'Service PJ'!$A59&amp;"*",'EPA_US9RT techs'!$A$2:$I$1722,9,FALSE),"")</f>
        <v/>
      </c>
      <c r="DJ61" s="2" t="str">
        <f>IFERROR(VLOOKUP($CS$1&amp;'Service PJ'!$D59&amp;'Service PJ'!$B59&amp;'Service PJ'!$A59&amp;"*",'EPA_US9RT techs'!$A$2:$I$1722,9,FALSE),"")</f>
        <v/>
      </c>
      <c r="DK61" s="2" t="str">
        <f>IFERROR(VLOOKUP($CS$1&amp;'Service PJ'!$D59&amp;'Service PJ'!$B59&amp;'Service PJ'!$A59&amp;"*",'EPA_US9RT techs'!$A$2:$I$1722,9,FALSE),"")</f>
        <v/>
      </c>
      <c r="DL61" s="2" t="str">
        <f>IFERROR(VLOOKUP($CS$1&amp;'Service PJ'!$D59&amp;'Service PJ'!$B59&amp;'Service PJ'!$A59&amp;"*",'EPA_US9RT techs'!$A$2:$I$1722,9,FALSE),"")</f>
        <v/>
      </c>
      <c r="DM61" s="2" t="str">
        <f>IFERROR(VLOOKUP($CS$1&amp;'Service PJ'!$D59&amp;'Service PJ'!$B59&amp;'Service PJ'!$A59&amp;"*",'EPA_US9RT techs'!$A$2:$I$1722,9,FALSE),"")</f>
        <v/>
      </c>
      <c r="DN61" s="2" t="str">
        <f>IFERROR(VLOOKUP($CS$1&amp;'Service PJ'!$D59&amp;'Service PJ'!$B59&amp;'Service PJ'!$A59&amp;"*",'EPA_US9RT techs'!$A$2:$I$1722,9,FALSE),"")</f>
        <v/>
      </c>
      <c r="DO61" s="2" t="str">
        <f>IFERROR(VLOOKUP($CS$1&amp;'Service PJ'!$D59&amp;'Service PJ'!$B59&amp;'Service PJ'!$A59&amp;"*",'EPA_US9RT techs'!$A$2:$I$1722,9,FALSE),"")</f>
        <v/>
      </c>
      <c r="DP61" s="2" t="str">
        <f>IFERROR(VLOOKUP($CS$1&amp;'Service PJ'!$D59&amp;'Service PJ'!$B59&amp;'Service PJ'!$A59&amp;"*",'EPA_US9RT techs'!$A$2:$I$1722,9,FALSE),"")</f>
        <v/>
      </c>
      <c r="DQ61" s="2" t="str">
        <f>IFERROR(VLOOKUP($CS$1&amp;'Service PJ'!$D59&amp;'Service PJ'!$B59&amp;'Service PJ'!$A59&amp;"*",'EPA_US9RT techs'!$A$2:$I$1722,9,FALSE),"")</f>
        <v/>
      </c>
      <c r="DR61" s="2" t="str">
        <f>IFERROR(VLOOKUP($CS$1&amp;'Service PJ'!$D59&amp;'Service PJ'!$B59&amp;'Service PJ'!$A59&amp;"*",'EPA_US9RT techs'!$A$2:$I$1722,9,FALSE),"")</f>
        <v/>
      </c>
      <c r="DS61" s="2" t="str">
        <f>IFERROR(VLOOKUP($CS$1&amp;'Service PJ'!$D59&amp;'Service PJ'!$B59&amp;'Service PJ'!$A59&amp;"*",'EPA_US9RT techs'!$A$2:$I$1722,9,FALSE),"")</f>
        <v/>
      </c>
      <c r="DT61" s="2" t="str">
        <f>IFERROR(VLOOKUP($CS$1&amp;'Service PJ'!$D59&amp;'Service PJ'!$B59&amp;'Service PJ'!$A59&amp;"*",'EPA_US9RT techs'!$A$2:$I$1722,9,FALSE),"")</f>
        <v/>
      </c>
      <c r="DU61" s="2" t="str">
        <f>IFERROR(VLOOKUP($CS$1&amp;'Service PJ'!$D59&amp;'Service PJ'!$B59&amp;'Service PJ'!$A59&amp;"*",'EPA_US9RT techs'!$A$2:$I$1722,9,FALSE),"")</f>
        <v/>
      </c>
      <c r="DV61" s="2" t="str">
        <f>IFERROR(VLOOKUP($CS$1&amp;'Service PJ'!$D59&amp;'Service PJ'!$B59&amp;'Service PJ'!$A59&amp;"*",'EPA_US9RT techs'!$A$2:$I$1722,9,FALSE),"")</f>
        <v/>
      </c>
      <c r="DW61" s="2" t="str">
        <f>IFERROR(VLOOKUP($CS$1&amp;'Service PJ'!$D59&amp;'Service PJ'!$B59&amp;'Service PJ'!$A59&amp;"*",'EPA_US9RT techs'!$A$2:$I$1722,9,FALSE),"")</f>
        <v/>
      </c>
    </row>
    <row r="62" spans="1:127" x14ac:dyDescent="0.45">
      <c r="A62" t="str">
        <f>IF(SUM(B62:R62)=0,"\I:",'Service PJ'!$D60&amp;"_"&amp;'Service PJ'!$E60&amp;"_"&amp;'Service PJ'!$C60)</f>
        <v>\I:</v>
      </c>
      <c r="B62" s="14" t="str">
        <f>IFERROR(VLOOKUP($A$1&amp;'Service PJ'!$D60&amp;'Service PJ'!$B60&amp;'Service PJ'!$A60&amp;"*",'EPA_US9RT techs'!$A$2:$I$1722,9,FALSE),"")</f>
        <v/>
      </c>
      <c r="C62" s="14" t="str">
        <f>IFERROR(VLOOKUP($A$1&amp;'Service PJ'!$D60&amp;'Service PJ'!$B60&amp;'Service PJ'!$A60&amp;"*",'EPA_US9RT techs'!$A$2:$I$1722,9,FALSE),"")</f>
        <v/>
      </c>
      <c r="D62" s="14" t="str">
        <f>IFERROR(VLOOKUP($A$1&amp;'Service PJ'!$D60&amp;'Service PJ'!$B60&amp;'Service PJ'!$A60&amp;"*",'EPA_US9RT techs'!$A$2:$I$1722,9,FALSE),"")</f>
        <v/>
      </c>
      <c r="E62" s="14" t="str">
        <f>IFERROR(VLOOKUP($A$1&amp;'Service PJ'!$D60&amp;'Service PJ'!$B60&amp;'Service PJ'!$A60&amp;"*",'EPA_US9RT techs'!$A$2:$I$1722,9,FALSE),"")</f>
        <v/>
      </c>
      <c r="F62" s="14" t="str">
        <f>IFERROR(VLOOKUP($A$1&amp;'Service PJ'!$D60&amp;'Service PJ'!$B60&amp;'Service PJ'!$A60&amp;"*",'EPA_US9RT techs'!$A$2:$I$1722,9,FALSE),"")</f>
        <v/>
      </c>
      <c r="G62" s="14" t="str">
        <f>IFERROR(VLOOKUP($A$1&amp;'Service PJ'!$D60&amp;'Service PJ'!$B60&amp;'Service PJ'!$A60&amp;"*",'EPA_US9RT techs'!$A$2:$I$1722,9,FALSE),"")</f>
        <v/>
      </c>
      <c r="H62" s="14" t="str">
        <f>IFERROR(VLOOKUP($A$1&amp;'Service PJ'!$D60&amp;'Service PJ'!$B60&amp;'Service PJ'!$A60&amp;"*",'EPA_US9RT techs'!$A$2:$I$1722,9,FALSE),"")</f>
        <v/>
      </c>
      <c r="I62" s="14" t="str">
        <f>IFERROR(VLOOKUP($A$1&amp;'Service PJ'!$D60&amp;'Service PJ'!$B60&amp;'Service PJ'!$A60&amp;"*",'EPA_US9RT techs'!$A$2:$I$1722,9,FALSE),"")</f>
        <v/>
      </c>
      <c r="J62" s="14" t="str">
        <f>IFERROR(VLOOKUP($A$1&amp;'Service PJ'!$D60&amp;'Service PJ'!$B60&amp;'Service PJ'!$A60&amp;"*",'EPA_US9RT techs'!$A$2:$I$1722,9,FALSE),"")</f>
        <v/>
      </c>
      <c r="K62" s="14" t="str">
        <f>IFERROR(VLOOKUP($A$1&amp;'Service PJ'!$D60&amp;'Service PJ'!$B60&amp;'Service PJ'!$A60&amp;"*",'EPA_US9RT techs'!$A$2:$I$1722,9,FALSE),"")</f>
        <v/>
      </c>
      <c r="L62" s="14" t="str">
        <f>IFERROR(VLOOKUP($A$1&amp;'Service PJ'!$D60&amp;'Service PJ'!$B60&amp;'Service PJ'!$A60&amp;"*",'EPA_US9RT techs'!$A$2:$I$1722,9,FALSE),"")</f>
        <v/>
      </c>
      <c r="M62" s="14" t="str">
        <f>IFERROR(VLOOKUP($A$1&amp;'Service PJ'!$D60&amp;'Service PJ'!$B60&amp;'Service PJ'!$A60&amp;"*",'EPA_US9RT techs'!$A$2:$I$1722,9,FALSE),"")</f>
        <v/>
      </c>
      <c r="N62" s="14" t="str">
        <f>IFERROR(VLOOKUP($A$1&amp;'Service PJ'!$D60&amp;'Service PJ'!$B60&amp;'Service PJ'!$A60&amp;"*",'EPA_US9RT techs'!$A$2:$I$1722,9,FALSE),"")</f>
        <v/>
      </c>
      <c r="O62" s="14" t="str">
        <f>IFERROR(VLOOKUP($A$1&amp;'Service PJ'!$D60&amp;'Service PJ'!$B60&amp;'Service PJ'!$A60&amp;"*",'EPA_US9RT techs'!$A$2:$I$1722,9,FALSE),"")</f>
        <v/>
      </c>
      <c r="P62" s="14" t="str">
        <f>IFERROR(VLOOKUP($A$1&amp;'Service PJ'!$D60&amp;'Service PJ'!$B60&amp;'Service PJ'!$A60&amp;"*",'EPA_US9RT techs'!$A$2:$I$1722,9,FALSE),"")</f>
        <v/>
      </c>
      <c r="Q62" s="14" t="str">
        <f>IFERROR(VLOOKUP($A$1&amp;'Service PJ'!$D60&amp;'Service PJ'!$B60&amp;'Service PJ'!$A60&amp;"*",'EPA_US9RT techs'!$A$2:$I$1722,9,FALSE),"")</f>
        <v/>
      </c>
      <c r="R62" s="14" t="str">
        <f>IFERROR(VLOOKUP($A$1&amp;'Service PJ'!$D60&amp;'Service PJ'!$B60&amp;'Service PJ'!$A60&amp;"*",'EPA_US9RT techs'!$A$2:$I$1722,9,FALSE),"")</f>
        <v/>
      </c>
      <c r="S62" s="14" t="str">
        <f>IFERROR(VLOOKUP($A$1&amp;'Service PJ'!$D60&amp;'Service PJ'!$B60&amp;'Service PJ'!$A60&amp;"*",'EPA_US9RT techs'!$A$2:$I$1722,9,FALSE),"")</f>
        <v/>
      </c>
      <c r="T62" s="14" t="str">
        <f>IFERROR(VLOOKUP($A$1&amp;'Service PJ'!$D60&amp;'Service PJ'!$B60&amp;'Service PJ'!$A60&amp;"*",'EPA_US9RT techs'!$A$2:$I$1722,9,FALSE),"")</f>
        <v/>
      </c>
      <c r="U62" s="14" t="str">
        <f>IFERROR(VLOOKUP($A$1&amp;'Service PJ'!$D60&amp;'Service PJ'!$B60&amp;'Service PJ'!$A60&amp;"*",'EPA_US9RT techs'!$A$2:$I$1722,9,FALSE),"")</f>
        <v/>
      </c>
      <c r="V62" s="14" t="str">
        <f>IFERROR(VLOOKUP($A$1&amp;'Service PJ'!$D60&amp;'Service PJ'!$B60&amp;'Service PJ'!$A60&amp;"*",'EPA_US9RT techs'!$A$2:$I$1722,9,FALSE),"")</f>
        <v/>
      </c>
      <c r="W62" s="14" t="str">
        <f>IFERROR(VLOOKUP($A$1&amp;'Service PJ'!$D60&amp;'Service PJ'!$B60&amp;'Service PJ'!$A60&amp;"*",'EPA_US9RT techs'!$A$2:$I$1722,9,FALSE),"")</f>
        <v/>
      </c>
      <c r="X62" s="14" t="str">
        <f>IFERROR(VLOOKUP($A$1&amp;'Service PJ'!$D60&amp;'Service PJ'!$B60&amp;'Service PJ'!$A60&amp;"*",'EPA_US9RT techs'!$A$2:$I$1722,9,FALSE),"")</f>
        <v/>
      </c>
      <c r="Y62" s="14" t="str">
        <f>IFERROR(VLOOKUP($A$1&amp;'Service PJ'!$D60&amp;'Service PJ'!$B60&amp;'Service PJ'!$A60&amp;"*",'EPA_US9RT techs'!$A$2:$I$1722,9,FALSE),"")</f>
        <v/>
      </c>
      <c r="Z62" s="14" t="str">
        <f>IFERROR(VLOOKUP($A$1&amp;'Service PJ'!$D60&amp;'Service PJ'!$B60&amp;'Service PJ'!$A60&amp;"*",'EPA_US9RT techs'!$A$2:$I$1722,9,FALSE),"")</f>
        <v/>
      </c>
      <c r="AA62" s="14" t="str">
        <f>IFERROR(VLOOKUP($A$1&amp;'Service PJ'!$D60&amp;'Service PJ'!$B60&amp;'Service PJ'!$A60&amp;"*",'EPA_US9RT techs'!$A$2:$I$1722,9,FALSE),"")</f>
        <v/>
      </c>
      <c r="AB62" s="14" t="str">
        <f>IFERROR(VLOOKUP($A$1&amp;'Service PJ'!$D60&amp;'Service PJ'!$B60&amp;'Service PJ'!$A60&amp;"*",'EPA_US9RT techs'!$A$2:$I$1722,9,FALSE),"")</f>
        <v/>
      </c>
      <c r="AC62" s="14" t="str">
        <f>IFERROR(VLOOKUP($A$1&amp;'Service PJ'!$D60&amp;'Service PJ'!$B60&amp;'Service PJ'!$A60&amp;"*",'EPA_US9RT techs'!$A$2:$I$1722,9,FALSE),"")</f>
        <v/>
      </c>
      <c r="AD62" s="14" t="str">
        <f>IFERROR(VLOOKUP($A$1&amp;'Service PJ'!$D60&amp;'Service PJ'!$B60&amp;'Service PJ'!$A60&amp;"*",'EPA_US9RT techs'!$A$2:$I$1722,9,FALSE),"")</f>
        <v/>
      </c>
      <c r="AE62" s="14" t="str">
        <f>IFERROR(VLOOKUP($A$1&amp;'Service PJ'!$D60&amp;'Service PJ'!$B60&amp;'Service PJ'!$A60&amp;"*",'EPA_US9RT techs'!$A$2:$I$1722,9,FALSE),"")</f>
        <v/>
      </c>
      <c r="AG62" t="str">
        <f>IF(SUM(AH62:AX62)=0,"\I:",'Service PJ'!$D60&amp;"_"&amp;'Service PJ'!$E60&amp;"_"&amp;'Service PJ'!$C60)</f>
        <v>\I:</v>
      </c>
      <c r="AH62" s="14" t="str">
        <f>IFERROR(VLOOKUP($AG$1&amp;'Service PJ'!$D60&amp;'Service PJ'!$B60&amp;'Service PJ'!$A60&amp;"*",'EPA_US9RT techs'!$A$2:$I$1722,9,FALSE),"")</f>
        <v/>
      </c>
      <c r="AI62" s="14" t="str">
        <f>IFERROR(VLOOKUP($AG$1&amp;'Service PJ'!$D60&amp;'Service PJ'!$B60&amp;'Service PJ'!$A60&amp;"*",'EPA_US9RT techs'!$A$2:$I$1722,9,FALSE),"")</f>
        <v/>
      </c>
      <c r="AJ62" s="14" t="str">
        <f>IFERROR(VLOOKUP($AG$1&amp;'Service PJ'!$D60&amp;'Service PJ'!$B60&amp;'Service PJ'!$A60&amp;"*",'EPA_US9RT techs'!$A$2:$I$1722,9,FALSE),"")</f>
        <v/>
      </c>
      <c r="AK62" s="14" t="str">
        <f>IFERROR(VLOOKUP($AG$1&amp;'Service PJ'!$D60&amp;'Service PJ'!$B60&amp;'Service PJ'!$A60&amp;"*",'EPA_US9RT techs'!$A$2:$I$1722,9,FALSE),"")</f>
        <v/>
      </c>
      <c r="AL62" s="14" t="str">
        <f>IFERROR(VLOOKUP($AG$1&amp;'Service PJ'!$D60&amp;'Service PJ'!$B60&amp;'Service PJ'!$A60&amp;"*",'EPA_US9RT techs'!$A$2:$I$1722,9,FALSE),"")</f>
        <v/>
      </c>
      <c r="AM62" s="14" t="str">
        <f>IFERROR(VLOOKUP($AG$1&amp;'Service PJ'!$D60&amp;'Service PJ'!$B60&amp;'Service PJ'!$A60&amp;"*",'EPA_US9RT techs'!$A$2:$I$1722,9,FALSE),"")</f>
        <v/>
      </c>
      <c r="AN62" s="14" t="str">
        <f>IFERROR(VLOOKUP($AG$1&amp;'Service PJ'!$D60&amp;'Service PJ'!$B60&amp;'Service PJ'!$A60&amp;"*",'EPA_US9RT techs'!$A$2:$I$1722,9,FALSE),"")</f>
        <v/>
      </c>
      <c r="AO62" s="14" t="str">
        <f>IFERROR(VLOOKUP($AG$1&amp;'Service PJ'!$D60&amp;'Service PJ'!$B60&amp;'Service PJ'!$A60&amp;"*",'EPA_US9RT techs'!$A$2:$I$1722,9,FALSE),"")</f>
        <v/>
      </c>
      <c r="AP62" s="14" t="str">
        <f>IFERROR(VLOOKUP($AG$1&amp;'Service PJ'!$D60&amp;'Service PJ'!$B60&amp;'Service PJ'!$A60&amp;"*",'EPA_US9RT techs'!$A$2:$I$1722,9,FALSE),"")</f>
        <v/>
      </c>
      <c r="AQ62" s="14" t="str">
        <f>IFERROR(VLOOKUP($AG$1&amp;'Service PJ'!$D60&amp;'Service PJ'!$B60&amp;'Service PJ'!$A60&amp;"*",'EPA_US9RT techs'!$A$2:$I$1722,9,FALSE),"")</f>
        <v/>
      </c>
      <c r="AR62" s="14" t="str">
        <f>IFERROR(VLOOKUP($AG$1&amp;'Service PJ'!$D60&amp;'Service PJ'!$B60&amp;'Service PJ'!$A60&amp;"*",'EPA_US9RT techs'!$A$2:$I$1722,9,FALSE),"")</f>
        <v/>
      </c>
      <c r="AS62" s="14" t="str">
        <f>IFERROR(VLOOKUP($AG$1&amp;'Service PJ'!$D60&amp;'Service PJ'!$B60&amp;'Service PJ'!$A60&amp;"*",'EPA_US9RT techs'!$A$2:$I$1722,9,FALSE),"")</f>
        <v/>
      </c>
      <c r="AT62" s="14" t="str">
        <f>IFERROR(VLOOKUP($AG$1&amp;'Service PJ'!$D60&amp;'Service PJ'!$B60&amp;'Service PJ'!$A60&amp;"*",'EPA_US9RT techs'!$A$2:$I$1722,9,FALSE),"")</f>
        <v/>
      </c>
      <c r="AU62" s="14" t="str">
        <f>IFERROR(VLOOKUP($AG$1&amp;'Service PJ'!$D60&amp;'Service PJ'!$B60&amp;'Service PJ'!$A60&amp;"*",'EPA_US9RT techs'!$A$2:$I$1722,9,FALSE),"")</f>
        <v/>
      </c>
      <c r="AV62" s="14" t="str">
        <f>IFERROR(VLOOKUP($AG$1&amp;'Service PJ'!$D60&amp;'Service PJ'!$B60&amp;'Service PJ'!$A60&amp;"*",'EPA_US9RT techs'!$A$2:$I$1722,9,FALSE),"")</f>
        <v/>
      </c>
      <c r="AW62" s="14" t="str">
        <f>IFERROR(VLOOKUP($AG$1&amp;'Service PJ'!$D60&amp;'Service PJ'!$B60&amp;'Service PJ'!$A60&amp;"*",'EPA_US9RT techs'!$A$2:$I$1722,9,FALSE),"")</f>
        <v/>
      </c>
      <c r="AX62" s="14" t="str">
        <f>IFERROR(VLOOKUP($AG$1&amp;'Service PJ'!$D60&amp;'Service PJ'!$B60&amp;'Service PJ'!$A60&amp;"*",'EPA_US9RT techs'!$A$2:$I$1722,9,FALSE),"")</f>
        <v/>
      </c>
      <c r="AY62" s="14" t="str">
        <f>IFERROR(VLOOKUP($AG$1&amp;'Service PJ'!$D60&amp;'Service PJ'!$B60&amp;'Service PJ'!$A60&amp;"*",'EPA_US9RT techs'!$A$2:$I$1722,9,FALSE),"")</f>
        <v/>
      </c>
      <c r="AZ62" s="14" t="str">
        <f>IFERROR(VLOOKUP($AG$1&amp;'Service PJ'!$D60&amp;'Service PJ'!$B60&amp;'Service PJ'!$A60&amp;"*",'EPA_US9RT techs'!$A$2:$I$1722,9,FALSE),"")</f>
        <v/>
      </c>
      <c r="BA62" s="14" t="str">
        <f>IFERROR(VLOOKUP($AG$1&amp;'Service PJ'!$D60&amp;'Service PJ'!$B60&amp;'Service PJ'!$A60&amp;"*",'EPA_US9RT techs'!$A$2:$I$1722,9,FALSE),"")</f>
        <v/>
      </c>
      <c r="BB62" s="14" t="str">
        <f>IFERROR(VLOOKUP($AG$1&amp;'Service PJ'!$D60&amp;'Service PJ'!$B60&amp;'Service PJ'!$A60&amp;"*",'EPA_US9RT techs'!$A$2:$I$1722,9,FALSE),"")</f>
        <v/>
      </c>
      <c r="BC62" s="14" t="str">
        <f>IFERROR(VLOOKUP($AG$1&amp;'Service PJ'!$D60&amp;'Service PJ'!$B60&amp;'Service PJ'!$A60&amp;"*",'EPA_US9RT techs'!$A$2:$I$1722,9,FALSE),"")</f>
        <v/>
      </c>
      <c r="BD62" s="14" t="str">
        <f>IFERROR(VLOOKUP($AG$1&amp;'Service PJ'!$D60&amp;'Service PJ'!$B60&amp;'Service PJ'!$A60&amp;"*",'EPA_US9RT techs'!$A$2:$I$1722,9,FALSE),"")</f>
        <v/>
      </c>
      <c r="BE62" s="14" t="str">
        <f>IFERROR(VLOOKUP($AG$1&amp;'Service PJ'!$D60&amp;'Service PJ'!$B60&amp;'Service PJ'!$A60&amp;"*",'EPA_US9RT techs'!$A$2:$I$1722,9,FALSE),"")</f>
        <v/>
      </c>
      <c r="BF62" s="14" t="str">
        <f>IFERROR(VLOOKUP($AG$1&amp;'Service PJ'!$D60&amp;'Service PJ'!$B60&amp;'Service PJ'!$A60&amp;"*",'EPA_US9RT techs'!$A$2:$I$1722,9,FALSE),"")</f>
        <v/>
      </c>
      <c r="BG62" s="14" t="str">
        <f>IFERROR(VLOOKUP($AG$1&amp;'Service PJ'!$D60&amp;'Service PJ'!$B60&amp;'Service PJ'!$A60&amp;"*",'EPA_US9RT techs'!$A$2:$I$1722,9,FALSE),"")</f>
        <v/>
      </c>
      <c r="BH62" s="14" t="str">
        <f>IFERROR(VLOOKUP($AG$1&amp;'Service PJ'!$D60&amp;'Service PJ'!$B60&amp;'Service PJ'!$A60&amp;"*",'EPA_US9RT techs'!$A$2:$I$1722,9,FALSE),"")</f>
        <v/>
      </c>
      <c r="BI62" s="14" t="str">
        <f>IFERROR(VLOOKUP($AG$1&amp;'Service PJ'!$D60&amp;'Service PJ'!$B60&amp;'Service PJ'!$A60&amp;"*",'EPA_US9RT techs'!$A$2:$I$1722,9,FALSE),"")</f>
        <v/>
      </c>
      <c r="BJ62" s="14" t="str">
        <f>IFERROR(VLOOKUP($AG$1&amp;'Service PJ'!$D60&amp;'Service PJ'!$B60&amp;'Service PJ'!$A60&amp;"*",'EPA_US9RT techs'!$A$2:$I$1722,9,FALSE),"")</f>
        <v/>
      </c>
      <c r="BK62" s="14" t="str">
        <f>IFERROR(VLOOKUP($AG$1&amp;'Service PJ'!$D60&amp;'Service PJ'!$B60&amp;'Service PJ'!$A60&amp;"*",'EPA_US9RT techs'!$A$2:$I$1722,9,FALSE),"")</f>
        <v/>
      </c>
      <c r="BM62" t="str">
        <f>IF(SUM(BN62:CD62)=0,"\I:",'Service PJ'!$D60&amp;"_"&amp;'Service PJ'!$E60&amp;"_"&amp;'Service PJ'!$C60)</f>
        <v>\I:</v>
      </c>
      <c r="BN62" s="14" t="str">
        <f>IFERROR(VLOOKUP($BM$1&amp;'Service PJ'!$D60&amp;'Service PJ'!$B60&amp;'Service PJ'!$A60&amp;"*",'EPA_US9RT techs'!$A$2:$I$1722,9,FALSE),"")</f>
        <v/>
      </c>
      <c r="BO62" s="14" t="str">
        <f>IFERROR(VLOOKUP($BM$1&amp;'Service PJ'!$D60&amp;'Service PJ'!$B60&amp;'Service PJ'!$A60&amp;"*",'EPA_US9RT techs'!$A$2:$I$1722,9,FALSE),"")</f>
        <v/>
      </c>
      <c r="BP62" s="14" t="str">
        <f>IFERROR(VLOOKUP($BM$1&amp;'Service PJ'!$D60&amp;'Service PJ'!$B60&amp;'Service PJ'!$A60&amp;"*",'EPA_US9RT techs'!$A$2:$I$1722,9,FALSE),"")</f>
        <v/>
      </c>
      <c r="BQ62" s="14" t="str">
        <f>IFERROR(VLOOKUP($BM$1&amp;'Service PJ'!$D60&amp;'Service PJ'!$B60&amp;'Service PJ'!$A60&amp;"*",'EPA_US9RT techs'!$A$2:$I$1722,9,FALSE),"")</f>
        <v/>
      </c>
      <c r="BR62" s="14" t="str">
        <f>IFERROR(VLOOKUP($BM$1&amp;'Service PJ'!$D60&amp;'Service PJ'!$B60&amp;'Service PJ'!$A60&amp;"*",'EPA_US9RT techs'!$A$2:$I$1722,9,FALSE),"")</f>
        <v/>
      </c>
      <c r="BS62" s="14" t="str">
        <f>IFERROR(VLOOKUP($BM$1&amp;'Service PJ'!$D60&amp;'Service PJ'!$B60&amp;'Service PJ'!$A60&amp;"*",'EPA_US9RT techs'!$A$2:$I$1722,9,FALSE),"")</f>
        <v/>
      </c>
      <c r="BT62" s="14" t="str">
        <f>IFERROR(VLOOKUP($BM$1&amp;'Service PJ'!$D60&amp;'Service PJ'!$B60&amp;'Service PJ'!$A60&amp;"*",'EPA_US9RT techs'!$A$2:$I$1722,9,FALSE),"")</f>
        <v/>
      </c>
      <c r="BU62" s="14" t="str">
        <f>IFERROR(VLOOKUP($BM$1&amp;'Service PJ'!$D60&amp;'Service PJ'!$B60&amp;'Service PJ'!$A60&amp;"*",'EPA_US9RT techs'!$A$2:$I$1722,9,FALSE),"")</f>
        <v/>
      </c>
      <c r="BV62" s="14" t="str">
        <f>IFERROR(VLOOKUP($BM$1&amp;'Service PJ'!$D60&amp;'Service PJ'!$B60&amp;'Service PJ'!$A60&amp;"*",'EPA_US9RT techs'!$A$2:$I$1722,9,FALSE),"")</f>
        <v/>
      </c>
      <c r="BW62" s="14" t="str">
        <f>IFERROR(VLOOKUP($BM$1&amp;'Service PJ'!$D60&amp;'Service PJ'!$B60&amp;'Service PJ'!$A60&amp;"*",'EPA_US9RT techs'!$A$2:$I$1722,9,FALSE),"")</f>
        <v/>
      </c>
      <c r="BX62" s="14" t="str">
        <f>IFERROR(VLOOKUP($BM$1&amp;'Service PJ'!$D60&amp;'Service PJ'!$B60&amp;'Service PJ'!$A60&amp;"*",'EPA_US9RT techs'!$A$2:$I$1722,9,FALSE),"")</f>
        <v/>
      </c>
      <c r="BY62" s="14" t="str">
        <f>IFERROR(VLOOKUP($BM$1&amp;'Service PJ'!$D60&amp;'Service PJ'!$B60&amp;'Service PJ'!$A60&amp;"*",'EPA_US9RT techs'!$A$2:$I$1722,9,FALSE),"")</f>
        <v/>
      </c>
      <c r="BZ62" s="14" t="str">
        <f>IFERROR(VLOOKUP($BM$1&amp;'Service PJ'!$D60&amp;'Service PJ'!$B60&amp;'Service PJ'!$A60&amp;"*",'EPA_US9RT techs'!$A$2:$I$1722,9,FALSE),"")</f>
        <v/>
      </c>
      <c r="CA62" s="14" t="str">
        <f>IFERROR(VLOOKUP($BM$1&amp;'Service PJ'!$D60&amp;'Service PJ'!$B60&amp;'Service PJ'!$A60&amp;"*",'EPA_US9RT techs'!$A$2:$I$1722,9,FALSE),"")</f>
        <v/>
      </c>
      <c r="CB62" s="14" t="str">
        <f>IFERROR(VLOOKUP($BM$1&amp;'Service PJ'!$D60&amp;'Service PJ'!$B60&amp;'Service PJ'!$A60&amp;"*",'EPA_US9RT techs'!$A$2:$I$1722,9,FALSE),"")</f>
        <v/>
      </c>
      <c r="CC62" s="14" t="str">
        <f>IFERROR(VLOOKUP($BM$1&amp;'Service PJ'!$D60&amp;'Service PJ'!$B60&amp;'Service PJ'!$A60&amp;"*",'EPA_US9RT techs'!$A$2:$I$1722,9,FALSE),"")</f>
        <v/>
      </c>
      <c r="CD62" s="14" t="str">
        <f>IFERROR(VLOOKUP($BM$1&amp;'Service PJ'!$D60&amp;'Service PJ'!$B60&amp;'Service PJ'!$A60&amp;"*",'EPA_US9RT techs'!$A$2:$I$1722,9,FALSE),"")</f>
        <v/>
      </c>
      <c r="CE62" s="14" t="str">
        <f>IFERROR(VLOOKUP($BM$1&amp;'Service PJ'!$D60&amp;'Service PJ'!$B60&amp;'Service PJ'!$A60&amp;"*",'EPA_US9RT techs'!$A$2:$I$1722,9,FALSE),"")</f>
        <v/>
      </c>
      <c r="CF62" s="14" t="str">
        <f>IFERROR(VLOOKUP($BM$1&amp;'Service PJ'!$D60&amp;'Service PJ'!$B60&amp;'Service PJ'!$A60&amp;"*",'EPA_US9RT techs'!$A$2:$I$1722,9,FALSE),"")</f>
        <v/>
      </c>
      <c r="CG62" s="14" t="str">
        <f>IFERROR(VLOOKUP($BM$1&amp;'Service PJ'!$D60&amp;'Service PJ'!$B60&amp;'Service PJ'!$A60&amp;"*",'EPA_US9RT techs'!$A$2:$I$1722,9,FALSE),"")</f>
        <v/>
      </c>
      <c r="CH62" s="14" t="str">
        <f>IFERROR(VLOOKUP($BM$1&amp;'Service PJ'!$D60&amp;'Service PJ'!$B60&amp;'Service PJ'!$A60&amp;"*",'EPA_US9RT techs'!$A$2:$I$1722,9,FALSE),"")</f>
        <v/>
      </c>
      <c r="CI62" s="14" t="str">
        <f>IFERROR(VLOOKUP($BM$1&amp;'Service PJ'!$D60&amp;'Service PJ'!$B60&amp;'Service PJ'!$A60&amp;"*",'EPA_US9RT techs'!$A$2:$I$1722,9,FALSE),"")</f>
        <v/>
      </c>
      <c r="CJ62" s="14" t="str">
        <f>IFERROR(VLOOKUP($BM$1&amp;'Service PJ'!$D60&amp;'Service PJ'!$B60&amp;'Service PJ'!$A60&amp;"*",'EPA_US9RT techs'!$A$2:$I$1722,9,FALSE),"")</f>
        <v/>
      </c>
      <c r="CK62" s="14" t="str">
        <f>IFERROR(VLOOKUP($BM$1&amp;'Service PJ'!$D60&amp;'Service PJ'!$B60&amp;'Service PJ'!$A60&amp;"*",'EPA_US9RT techs'!$A$2:$I$1722,9,FALSE),"")</f>
        <v/>
      </c>
      <c r="CL62" s="14" t="str">
        <f>IFERROR(VLOOKUP($BM$1&amp;'Service PJ'!$D60&amp;'Service PJ'!$B60&amp;'Service PJ'!$A60&amp;"*",'EPA_US9RT techs'!$A$2:$I$1722,9,FALSE),"")</f>
        <v/>
      </c>
      <c r="CM62" s="14" t="str">
        <f>IFERROR(VLOOKUP($BM$1&amp;'Service PJ'!$D60&amp;'Service PJ'!$B60&amp;'Service PJ'!$A60&amp;"*",'EPA_US9RT techs'!$A$2:$I$1722,9,FALSE),"")</f>
        <v/>
      </c>
      <c r="CN62" s="14" t="str">
        <f>IFERROR(VLOOKUP($BM$1&amp;'Service PJ'!$D60&amp;'Service PJ'!$B60&amp;'Service PJ'!$A60&amp;"*",'EPA_US9RT techs'!$A$2:$I$1722,9,FALSE),"")</f>
        <v/>
      </c>
      <c r="CO62" s="14" t="str">
        <f>IFERROR(VLOOKUP($BM$1&amp;'Service PJ'!$D60&amp;'Service PJ'!$B60&amp;'Service PJ'!$A60&amp;"*",'EPA_US9RT techs'!$A$2:$I$1722,9,FALSE),"")</f>
        <v/>
      </c>
      <c r="CP62" s="14" t="str">
        <f>IFERROR(VLOOKUP($BM$1&amp;'Service PJ'!$D60&amp;'Service PJ'!$B60&amp;'Service PJ'!$A60&amp;"*",'EPA_US9RT techs'!$A$2:$I$1722,9,FALSE),"")</f>
        <v/>
      </c>
      <c r="CQ62" s="14" t="str">
        <f>IFERROR(VLOOKUP($BM$1&amp;'Service PJ'!$D60&amp;'Service PJ'!$B60&amp;'Service PJ'!$A60&amp;"*",'EPA_US9RT techs'!$A$2:$I$1722,9,FALSE),"")</f>
        <v/>
      </c>
      <c r="CS62" t="str">
        <f>IF(SUM(CT62:DJ62)=0,"\I:",'Service PJ'!$D60&amp;"_"&amp;'Service PJ'!$E60&amp;"_"&amp;'Service PJ'!$C60)</f>
        <v>\I:</v>
      </c>
      <c r="CT62" s="2" t="str">
        <f>IFERROR(VLOOKUP($CS$1&amp;'Service PJ'!$D60&amp;'Service PJ'!$B60&amp;'Service PJ'!$A60&amp;"*",'EPA_US9RT techs'!$A$2:$I$1722,9,FALSE),"")</f>
        <v/>
      </c>
      <c r="CU62" s="2" t="str">
        <f>IFERROR(VLOOKUP($CS$1&amp;'Service PJ'!$D60&amp;'Service PJ'!$B60&amp;'Service PJ'!$A60&amp;"*",'EPA_US9RT techs'!$A$2:$I$1722,9,FALSE),"")</f>
        <v/>
      </c>
      <c r="CV62" s="2" t="str">
        <f>IFERROR(VLOOKUP($CS$1&amp;'Service PJ'!$D60&amp;'Service PJ'!$B60&amp;'Service PJ'!$A60&amp;"*",'EPA_US9RT techs'!$A$2:$I$1722,9,FALSE),"")</f>
        <v/>
      </c>
      <c r="CW62" s="2" t="str">
        <f>IFERROR(VLOOKUP($CS$1&amp;'Service PJ'!$D60&amp;'Service PJ'!$B60&amp;'Service PJ'!$A60&amp;"*",'EPA_US9RT techs'!$A$2:$I$1722,9,FALSE),"")</f>
        <v/>
      </c>
      <c r="CX62" s="2" t="str">
        <f>IFERROR(VLOOKUP($CS$1&amp;'Service PJ'!$D60&amp;'Service PJ'!$B60&amp;'Service PJ'!$A60&amp;"*",'EPA_US9RT techs'!$A$2:$I$1722,9,FALSE),"")</f>
        <v/>
      </c>
      <c r="CY62" s="2" t="str">
        <f>IFERROR(VLOOKUP($CS$1&amp;'Service PJ'!$D60&amp;'Service PJ'!$B60&amp;'Service PJ'!$A60&amp;"*",'EPA_US9RT techs'!$A$2:$I$1722,9,FALSE),"")</f>
        <v/>
      </c>
      <c r="CZ62" s="2" t="str">
        <f>IFERROR(VLOOKUP($CS$1&amp;'Service PJ'!$D60&amp;'Service PJ'!$B60&amp;'Service PJ'!$A60&amp;"*",'EPA_US9RT techs'!$A$2:$I$1722,9,FALSE),"")</f>
        <v/>
      </c>
      <c r="DA62" s="2" t="str">
        <f>IFERROR(VLOOKUP($CS$1&amp;'Service PJ'!$D60&amp;'Service PJ'!$B60&amp;'Service PJ'!$A60&amp;"*",'EPA_US9RT techs'!$A$2:$I$1722,9,FALSE),"")</f>
        <v/>
      </c>
      <c r="DB62" s="2" t="str">
        <f>IFERROR(VLOOKUP($CS$1&amp;'Service PJ'!$D60&amp;'Service PJ'!$B60&amp;'Service PJ'!$A60&amp;"*",'EPA_US9RT techs'!$A$2:$I$1722,9,FALSE),"")</f>
        <v/>
      </c>
      <c r="DC62" s="2" t="str">
        <f>IFERROR(VLOOKUP($CS$1&amp;'Service PJ'!$D60&amp;'Service PJ'!$B60&amp;'Service PJ'!$A60&amp;"*",'EPA_US9RT techs'!$A$2:$I$1722,9,FALSE),"")</f>
        <v/>
      </c>
      <c r="DD62" s="2" t="str">
        <f>IFERROR(VLOOKUP($CS$1&amp;'Service PJ'!$D60&amp;'Service PJ'!$B60&amp;'Service PJ'!$A60&amp;"*",'EPA_US9RT techs'!$A$2:$I$1722,9,FALSE),"")</f>
        <v/>
      </c>
      <c r="DE62" s="2" t="str">
        <f>IFERROR(VLOOKUP($CS$1&amp;'Service PJ'!$D60&amp;'Service PJ'!$B60&amp;'Service PJ'!$A60&amp;"*",'EPA_US9RT techs'!$A$2:$I$1722,9,FALSE),"")</f>
        <v/>
      </c>
      <c r="DF62" s="2" t="str">
        <f>IFERROR(VLOOKUP($CS$1&amp;'Service PJ'!$D60&amp;'Service PJ'!$B60&amp;'Service PJ'!$A60&amp;"*",'EPA_US9RT techs'!$A$2:$I$1722,9,FALSE),"")</f>
        <v/>
      </c>
      <c r="DG62" s="2" t="str">
        <f>IFERROR(VLOOKUP($CS$1&amp;'Service PJ'!$D60&amp;'Service PJ'!$B60&amp;'Service PJ'!$A60&amp;"*",'EPA_US9RT techs'!$A$2:$I$1722,9,FALSE),"")</f>
        <v/>
      </c>
      <c r="DH62" s="2" t="str">
        <f>IFERROR(VLOOKUP($CS$1&amp;'Service PJ'!$D60&amp;'Service PJ'!$B60&amp;'Service PJ'!$A60&amp;"*",'EPA_US9RT techs'!$A$2:$I$1722,9,FALSE),"")</f>
        <v/>
      </c>
      <c r="DI62" s="2" t="str">
        <f>IFERROR(VLOOKUP($CS$1&amp;'Service PJ'!$D60&amp;'Service PJ'!$B60&amp;'Service PJ'!$A60&amp;"*",'EPA_US9RT techs'!$A$2:$I$1722,9,FALSE),"")</f>
        <v/>
      </c>
      <c r="DJ62" s="2" t="str">
        <f>IFERROR(VLOOKUP($CS$1&amp;'Service PJ'!$D60&amp;'Service PJ'!$B60&amp;'Service PJ'!$A60&amp;"*",'EPA_US9RT techs'!$A$2:$I$1722,9,FALSE),"")</f>
        <v/>
      </c>
      <c r="DK62" s="2" t="str">
        <f>IFERROR(VLOOKUP($CS$1&amp;'Service PJ'!$D60&amp;'Service PJ'!$B60&amp;'Service PJ'!$A60&amp;"*",'EPA_US9RT techs'!$A$2:$I$1722,9,FALSE),"")</f>
        <v/>
      </c>
      <c r="DL62" s="2" t="str">
        <f>IFERROR(VLOOKUP($CS$1&amp;'Service PJ'!$D60&amp;'Service PJ'!$B60&amp;'Service PJ'!$A60&amp;"*",'EPA_US9RT techs'!$A$2:$I$1722,9,FALSE),"")</f>
        <v/>
      </c>
      <c r="DM62" s="2" t="str">
        <f>IFERROR(VLOOKUP($CS$1&amp;'Service PJ'!$D60&amp;'Service PJ'!$B60&amp;'Service PJ'!$A60&amp;"*",'EPA_US9RT techs'!$A$2:$I$1722,9,FALSE),"")</f>
        <v/>
      </c>
      <c r="DN62" s="2" t="str">
        <f>IFERROR(VLOOKUP($CS$1&amp;'Service PJ'!$D60&amp;'Service PJ'!$B60&amp;'Service PJ'!$A60&amp;"*",'EPA_US9RT techs'!$A$2:$I$1722,9,FALSE),"")</f>
        <v/>
      </c>
      <c r="DO62" s="2" t="str">
        <f>IFERROR(VLOOKUP($CS$1&amp;'Service PJ'!$D60&amp;'Service PJ'!$B60&amp;'Service PJ'!$A60&amp;"*",'EPA_US9RT techs'!$A$2:$I$1722,9,FALSE),"")</f>
        <v/>
      </c>
      <c r="DP62" s="2" t="str">
        <f>IFERROR(VLOOKUP($CS$1&amp;'Service PJ'!$D60&amp;'Service PJ'!$B60&amp;'Service PJ'!$A60&amp;"*",'EPA_US9RT techs'!$A$2:$I$1722,9,FALSE),"")</f>
        <v/>
      </c>
      <c r="DQ62" s="2" t="str">
        <f>IFERROR(VLOOKUP($CS$1&amp;'Service PJ'!$D60&amp;'Service PJ'!$B60&amp;'Service PJ'!$A60&amp;"*",'EPA_US9RT techs'!$A$2:$I$1722,9,FALSE),"")</f>
        <v/>
      </c>
      <c r="DR62" s="2" t="str">
        <f>IFERROR(VLOOKUP($CS$1&amp;'Service PJ'!$D60&amp;'Service PJ'!$B60&amp;'Service PJ'!$A60&amp;"*",'EPA_US9RT techs'!$A$2:$I$1722,9,FALSE),"")</f>
        <v/>
      </c>
      <c r="DS62" s="2" t="str">
        <f>IFERROR(VLOOKUP($CS$1&amp;'Service PJ'!$D60&amp;'Service PJ'!$B60&amp;'Service PJ'!$A60&amp;"*",'EPA_US9RT techs'!$A$2:$I$1722,9,FALSE),"")</f>
        <v/>
      </c>
      <c r="DT62" s="2" t="str">
        <f>IFERROR(VLOOKUP($CS$1&amp;'Service PJ'!$D60&amp;'Service PJ'!$B60&amp;'Service PJ'!$A60&amp;"*",'EPA_US9RT techs'!$A$2:$I$1722,9,FALSE),"")</f>
        <v/>
      </c>
      <c r="DU62" s="2" t="str">
        <f>IFERROR(VLOOKUP($CS$1&amp;'Service PJ'!$D60&amp;'Service PJ'!$B60&amp;'Service PJ'!$A60&amp;"*",'EPA_US9RT techs'!$A$2:$I$1722,9,FALSE),"")</f>
        <v/>
      </c>
      <c r="DV62" s="2" t="str">
        <f>IFERROR(VLOOKUP($CS$1&amp;'Service PJ'!$D60&amp;'Service PJ'!$B60&amp;'Service PJ'!$A60&amp;"*",'EPA_US9RT techs'!$A$2:$I$1722,9,FALSE),"")</f>
        <v/>
      </c>
      <c r="DW62" s="2" t="str">
        <f>IFERROR(VLOOKUP($CS$1&amp;'Service PJ'!$D60&amp;'Service PJ'!$B60&amp;'Service PJ'!$A60&amp;"*",'EPA_US9RT techs'!$A$2:$I$1722,9,FALSE),"")</f>
        <v/>
      </c>
    </row>
    <row r="63" spans="1:127" x14ac:dyDescent="0.45">
      <c r="A63" t="str">
        <f>IF(SUM(B63:R63)=0,"\I:",'Service PJ'!$D61&amp;"_"&amp;'Service PJ'!$E61&amp;"_"&amp;'Service PJ'!$C61)</f>
        <v>\I:</v>
      </c>
      <c r="B63" s="14" t="str">
        <f>IFERROR(VLOOKUP($A$1&amp;'Service PJ'!$D61&amp;'Service PJ'!$B61&amp;'Service PJ'!$A61&amp;"*",'EPA_US9RT techs'!$A$2:$I$1722,9,FALSE),"")</f>
        <v/>
      </c>
      <c r="C63" s="14" t="str">
        <f>IFERROR(VLOOKUP($A$1&amp;'Service PJ'!$D61&amp;'Service PJ'!$B61&amp;'Service PJ'!$A61&amp;"*",'EPA_US9RT techs'!$A$2:$I$1722,9,FALSE),"")</f>
        <v/>
      </c>
      <c r="D63" s="14" t="str">
        <f>IFERROR(VLOOKUP($A$1&amp;'Service PJ'!$D61&amp;'Service PJ'!$B61&amp;'Service PJ'!$A61&amp;"*",'EPA_US9RT techs'!$A$2:$I$1722,9,FALSE),"")</f>
        <v/>
      </c>
      <c r="E63" s="14" t="str">
        <f>IFERROR(VLOOKUP($A$1&amp;'Service PJ'!$D61&amp;'Service PJ'!$B61&amp;'Service PJ'!$A61&amp;"*",'EPA_US9RT techs'!$A$2:$I$1722,9,FALSE),"")</f>
        <v/>
      </c>
      <c r="F63" s="14" t="str">
        <f>IFERROR(VLOOKUP($A$1&amp;'Service PJ'!$D61&amp;'Service PJ'!$B61&amp;'Service PJ'!$A61&amp;"*",'EPA_US9RT techs'!$A$2:$I$1722,9,FALSE),"")</f>
        <v/>
      </c>
      <c r="G63" s="14" t="str">
        <f>IFERROR(VLOOKUP($A$1&amp;'Service PJ'!$D61&amp;'Service PJ'!$B61&amp;'Service PJ'!$A61&amp;"*",'EPA_US9RT techs'!$A$2:$I$1722,9,FALSE),"")</f>
        <v/>
      </c>
      <c r="H63" s="14" t="str">
        <f>IFERROR(VLOOKUP($A$1&amp;'Service PJ'!$D61&amp;'Service PJ'!$B61&amp;'Service PJ'!$A61&amp;"*",'EPA_US9RT techs'!$A$2:$I$1722,9,FALSE),"")</f>
        <v/>
      </c>
      <c r="I63" s="14" t="str">
        <f>IFERROR(VLOOKUP($A$1&amp;'Service PJ'!$D61&amp;'Service PJ'!$B61&amp;'Service PJ'!$A61&amp;"*",'EPA_US9RT techs'!$A$2:$I$1722,9,FALSE),"")</f>
        <v/>
      </c>
      <c r="J63" s="14" t="str">
        <f>IFERROR(VLOOKUP($A$1&amp;'Service PJ'!$D61&amp;'Service PJ'!$B61&amp;'Service PJ'!$A61&amp;"*",'EPA_US9RT techs'!$A$2:$I$1722,9,FALSE),"")</f>
        <v/>
      </c>
      <c r="K63" s="14" t="str">
        <f>IFERROR(VLOOKUP($A$1&amp;'Service PJ'!$D61&amp;'Service PJ'!$B61&amp;'Service PJ'!$A61&amp;"*",'EPA_US9RT techs'!$A$2:$I$1722,9,FALSE),"")</f>
        <v/>
      </c>
      <c r="L63" s="14" t="str">
        <f>IFERROR(VLOOKUP($A$1&amp;'Service PJ'!$D61&amp;'Service PJ'!$B61&amp;'Service PJ'!$A61&amp;"*",'EPA_US9RT techs'!$A$2:$I$1722,9,FALSE),"")</f>
        <v/>
      </c>
      <c r="M63" s="14" t="str">
        <f>IFERROR(VLOOKUP($A$1&amp;'Service PJ'!$D61&amp;'Service PJ'!$B61&amp;'Service PJ'!$A61&amp;"*",'EPA_US9RT techs'!$A$2:$I$1722,9,FALSE),"")</f>
        <v/>
      </c>
      <c r="N63" s="14" t="str">
        <f>IFERROR(VLOOKUP($A$1&amp;'Service PJ'!$D61&amp;'Service PJ'!$B61&amp;'Service PJ'!$A61&amp;"*",'EPA_US9RT techs'!$A$2:$I$1722,9,FALSE),"")</f>
        <v/>
      </c>
      <c r="O63" s="14" t="str">
        <f>IFERROR(VLOOKUP($A$1&amp;'Service PJ'!$D61&amp;'Service PJ'!$B61&amp;'Service PJ'!$A61&amp;"*",'EPA_US9RT techs'!$A$2:$I$1722,9,FALSE),"")</f>
        <v/>
      </c>
      <c r="P63" s="14" t="str">
        <f>IFERROR(VLOOKUP($A$1&amp;'Service PJ'!$D61&amp;'Service PJ'!$B61&amp;'Service PJ'!$A61&amp;"*",'EPA_US9RT techs'!$A$2:$I$1722,9,FALSE),"")</f>
        <v/>
      </c>
      <c r="Q63" s="14" t="str">
        <f>IFERROR(VLOOKUP($A$1&amp;'Service PJ'!$D61&amp;'Service PJ'!$B61&amp;'Service PJ'!$A61&amp;"*",'EPA_US9RT techs'!$A$2:$I$1722,9,FALSE),"")</f>
        <v/>
      </c>
      <c r="R63" s="14" t="str">
        <f>IFERROR(VLOOKUP($A$1&amp;'Service PJ'!$D61&amp;'Service PJ'!$B61&amp;'Service PJ'!$A61&amp;"*",'EPA_US9RT techs'!$A$2:$I$1722,9,FALSE),"")</f>
        <v/>
      </c>
      <c r="S63" s="14" t="str">
        <f>IFERROR(VLOOKUP($A$1&amp;'Service PJ'!$D61&amp;'Service PJ'!$B61&amp;'Service PJ'!$A61&amp;"*",'EPA_US9RT techs'!$A$2:$I$1722,9,FALSE),"")</f>
        <v/>
      </c>
      <c r="T63" s="14" t="str">
        <f>IFERROR(VLOOKUP($A$1&amp;'Service PJ'!$D61&amp;'Service PJ'!$B61&amp;'Service PJ'!$A61&amp;"*",'EPA_US9RT techs'!$A$2:$I$1722,9,FALSE),"")</f>
        <v/>
      </c>
      <c r="U63" s="14" t="str">
        <f>IFERROR(VLOOKUP($A$1&amp;'Service PJ'!$D61&amp;'Service PJ'!$B61&amp;'Service PJ'!$A61&amp;"*",'EPA_US9RT techs'!$A$2:$I$1722,9,FALSE),"")</f>
        <v/>
      </c>
      <c r="V63" s="14" t="str">
        <f>IFERROR(VLOOKUP($A$1&amp;'Service PJ'!$D61&amp;'Service PJ'!$B61&amp;'Service PJ'!$A61&amp;"*",'EPA_US9RT techs'!$A$2:$I$1722,9,FALSE),"")</f>
        <v/>
      </c>
      <c r="W63" s="14" t="str">
        <f>IFERROR(VLOOKUP($A$1&amp;'Service PJ'!$D61&amp;'Service PJ'!$B61&amp;'Service PJ'!$A61&amp;"*",'EPA_US9RT techs'!$A$2:$I$1722,9,FALSE),"")</f>
        <v/>
      </c>
      <c r="X63" s="14" t="str">
        <f>IFERROR(VLOOKUP($A$1&amp;'Service PJ'!$D61&amp;'Service PJ'!$B61&amp;'Service PJ'!$A61&amp;"*",'EPA_US9RT techs'!$A$2:$I$1722,9,FALSE),"")</f>
        <v/>
      </c>
      <c r="Y63" s="14" t="str">
        <f>IFERROR(VLOOKUP($A$1&amp;'Service PJ'!$D61&amp;'Service PJ'!$B61&amp;'Service PJ'!$A61&amp;"*",'EPA_US9RT techs'!$A$2:$I$1722,9,FALSE),"")</f>
        <v/>
      </c>
      <c r="Z63" s="14" t="str">
        <f>IFERROR(VLOOKUP($A$1&amp;'Service PJ'!$D61&amp;'Service PJ'!$B61&amp;'Service PJ'!$A61&amp;"*",'EPA_US9RT techs'!$A$2:$I$1722,9,FALSE),"")</f>
        <v/>
      </c>
      <c r="AA63" s="14" t="str">
        <f>IFERROR(VLOOKUP($A$1&amp;'Service PJ'!$D61&amp;'Service PJ'!$B61&amp;'Service PJ'!$A61&amp;"*",'EPA_US9RT techs'!$A$2:$I$1722,9,FALSE),"")</f>
        <v/>
      </c>
      <c r="AB63" s="14" t="str">
        <f>IFERROR(VLOOKUP($A$1&amp;'Service PJ'!$D61&amp;'Service PJ'!$B61&amp;'Service PJ'!$A61&amp;"*",'EPA_US9RT techs'!$A$2:$I$1722,9,FALSE),"")</f>
        <v/>
      </c>
      <c r="AC63" s="14" t="str">
        <f>IFERROR(VLOOKUP($A$1&amp;'Service PJ'!$D61&amp;'Service PJ'!$B61&amp;'Service PJ'!$A61&amp;"*",'EPA_US9RT techs'!$A$2:$I$1722,9,FALSE),"")</f>
        <v/>
      </c>
      <c r="AD63" s="14" t="str">
        <f>IFERROR(VLOOKUP($A$1&amp;'Service PJ'!$D61&amp;'Service PJ'!$B61&amp;'Service PJ'!$A61&amp;"*",'EPA_US9RT techs'!$A$2:$I$1722,9,FALSE),"")</f>
        <v/>
      </c>
      <c r="AE63" s="14" t="str">
        <f>IFERROR(VLOOKUP($A$1&amp;'Service PJ'!$D61&amp;'Service PJ'!$B61&amp;'Service PJ'!$A61&amp;"*",'EPA_US9RT techs'!$A$2:$I$1722,9,FALSE),"")</f>
        <v/>
      </c>
      <c r="AG63" t="str">
        <f>IF(SUM(AH63:AX63)=0,"\I:",'Service PJ'!$D61&amp;"_"&amp;'Service PJ'!$E61&amp;"_"&amp;'Service PJ'!$C61)</f>
        <v>\I:</v>
      </c>
      <c r="AH63" s="14" t="str">
        <f>IFERROR(VLOOKUP($AG$1&amp;'Service PJ'!$D61&amp;'Service PJ'!$B61&amp;'Service PJ'!$A61&amp;"*",'EPA_US9RT techs'!$A$2:$I$1722,9,FALSE),"")</f>
        <v/>
      </c>
      <c r="AI63" s="14" t="str">
        <f>IFERROR(VLOOKUP($AG$1&amp;'Service PJ'!$D61&amp;'Service PJ'!$B61&amp;'Service PJ'!$A61&amp;"*",'EPA_US9RT techs'!$A$2:$I$1722,9,FALSE),"")</f>
        <v/>
      </c>
      <c r="AJ63" s="14" t="str">
        <f>IFERROR(VLOOKUP($AG$1&amp;'Service PJ'!$D61&amp;'Service PJ'!$B61&amp;'Service PJ'!$A61&amp;"*",'EPA_US9RT techs'!$A$2:$I$1722,9,FALSE),"")</f>
        <v/>
      </c>
      <c r="AK63" s="14" t="str">
        <f>IFERROR(VLOOKUP($AG$1&amp;'Service PJ'!$D61&amp;'Service PJ'!$B61&amp;'Service PJ'!$A61&amp;"*",'EPA_US9RT techs'!$A$2:$I$1722,9,FALSE),"")</f>
        <v/>
      </c>
      <c r="AL63" s="14" t="str">
        <f>IFERROR(VLOOKUP($AG$1&amp;'Service PJ'!$D61&amp;'Service PJ'!$B61&amp;'Service PJ'!$A61&amp;"*",'EPA_US9RT techs'!$A$2:$I$1722,9,FALSE),"")</f>
        <v/>
      </c>
      <c r="AM63" s="14" t="str">
        <f>IFERROR(VLOOKUP($AG$1&amp;'Service PJ'!$D61&amp;'Service PJ'!$B61&amp;'Service PJ'!$A61&amp;"*",'EPA_US9RT techs'!$A$2:$I$1722,9,FALSE),"")</f>
        <v/>
      </c>
      <c r="AN63" s="14" t="str">
        <f>IFERROR(VLOOKUP($AG$1&amp;'Service PJ'!$D61&amp;'Service PJ'!$B61&amp;'Service PJ'!$A61&amp;"*",'EPA_US9RT techs'!$A$2:$I$1722,9,FALSE),"")</f>
        <v/>
      </c>
      <c r="AO63" s="14" t="str">
        <f>IFERROR(VLOOKUP($AG$1&amp;'Service PJ'!$D61&amp;'Service PJ'!$B61&amp;'Service PJ'!$A61&amp;"*",'EPA_US9RT techs'!$A$2:$I$1722,9,FALSE),"")</f>
        <v/>
      </c>
      <c r="AP63" s="14" t="str">
        <f>IFERROR(VLOOKUP($AG$1&amp;'Service PJ'!$D61&amp;'Service PJ'!$B61&amp;'Service PJ'!$A61&amp;"*",'EPA_US9RT techs'!$A$2:$I$1722,9,FALSE),"")</f>
        <v/>
      </c>
      <c r="AQ63" s="14" t="str">
        <f>IFERROR(VLOOKUP($AG$1&amp;'Service PJ'!$D61&amp;'Service PJ'!$B61&amp;'Service PJ'!$A61&amp;"*",'EPA_US9RT techs'!$A$2:$I$1722,9,FALSE),"")</f>
        <v/>
      </c>
      <c r="AR63" s="14" t="str">
        <f>IFERROR(VLOOKUP($AG$1&amp;'Service PJ'!$D61&amp;'Service PJ'!$B61&amp;'Service PJ'!$A61&amp;"*",'EPA_US9RT techs'!$A$2:$I$1722,9,FALSE),"")</f>
        <v/>
      </c>
      <c r="AS63" s="14" t="str">
        <f>IFERROR(VLOOKUP($AG$1&amp;'Service PJ'!$D61&amp;'Service PJ'!$B61&amp;'Service PJ'!$A61&amp;"*",'EPA_US9RT techs'!$A$2:$I$1722,9,FALSE),"")</f>
        <v/>
      </c>
      <c r="AT63" s="14" t="str">
        <f>IFERROR(VLOOKUP($AG$1&amp;'Service PJ'!$D61&amp;'Service PJ'!$B61&amp;'Service PJ'!$A61&amp;"*",'EPA_US9RT techs'!$A$2:$I$1722,9,FALSE),"")</f>
        <v/>
      </c>
      <c r="AU63" s="14" t="str">
        <f>IFERROR(VLOOKUP($AG$1&amp;'Service PJ'!$D61&amp;'Service PJ'!$B61&amp;'Service PJ'!$A61&amp;"*",'EPA_US9RT techs'!$A$2:$I$1722,9,FALSE),"")</f>
        <v/>
      </c>
      <c r="AV63" s="14" t="str">
        <f>IFERROR(VLOOKUP($AG$1&amp;'Service PJ'!$D61&amp;'Service PJ'!$B61&amp;'Service PJ'!$A61&amp;"*",'EPA_US9RT techs'!$A$2:$I$1722,9,FALSE),"")</f>
        <v/>
      </c>
      <c r="AW63" s="14" t="str">
        <f>IFERROR(VLOOKUP($AG$1&amp;'Service PJ'!$D61&amp;'Service PJ'!$B61&amp;'Service PJ'!$A61&amp;"*",'EPA_US9RT techs'!$A$2:$I$1722,9,FALSE),"")</f>
        <v/>
      </c>
      <c r="AX63" s="14" t="str">
        <f>IFERROR(VLOOKUP($AG$1&amp;'Service PJ'!$D61&amp;'Service PJ'!$B61&amp;'Service PJ'!$A61&amp;"*",'EPA_US9RT techs'!$A$2:$I$1722,9,FALSE),"")</f>
        <v/>
      </c>
      <c r="AY63" s="14" t="str">
        <f>IFERROR(VLOOKUP($AG$1&amp;'Service PJ'!$D61&amp;'Service PJ'!$B61&amp;'Service PJ'!$A61&amp;"*",'EPA_US9RT techs'!$A$2:$I$1722,9,FALSE),"")</f>
        <v/>
      </c>
      <c r="AZ63" s="14" t="str">
        <f>IFERROR(VLOOKUP($AG$1&amp;'Service PJ'!$D61&amp;'Service PJ'!$B61&amp;'Service PJ'!$A61&amp;"*",'EPA_US9RT techs'!$A$2:$I$1722,9,FALSE),"")</f>
        <v/>
      </c>
      <c r="BA63" s="14" t="str">
        <f>IFERROR(VLOOKUP($AG$1&amp;'Service PJ'!$D61&amp;'Service PJ'!$B61&amp;'Service PJ'!$A61&amp;"*",'EPA_US9RT techs'!$A$2:$I$1722,9,FALSE),"")</f>
        <v/>
      </c>
      <c r="BB63" s="14" t="str">
        <f>IFERROR(VLOOKUP($AG$1&amp;'Service PJ'!$D61&amp;'Service PJ'!$B61&amp;'Service PJ'!$A61&amp;"*",'EPA_US9RT techs'!$A$2:$I$1722,9,FALSE),"")</f>
        <v/>
      </c>
      <c r="BC63" s="14" t="str">
        <f>IFERROR(VLOOKUP($AG$1&amp;'Service PJ'!$D61&amp;'Service PJ'!$B61&amp;'Service PJ'!$A61&amp;"*",'EPA_US9RT techs'!$A$2:$I$1722,9,FALSE),"")</f>
        <v/>
      </c>
      <c r="BD63" s="14" t="str">
        <f>IFERROR(VLOOKUP($AG$1&amp;'Service PJ'!$D61&amp;'Service PJ'!$B61&amp;'Service PJ'!$A61&amp;"*",'EPA_US9RT techs'!$A$2:$I$1722,9,FALSE),"")</f>
        <v/>
      </c>
      <c r="BE63" s="14" t="str">
        <f>IFERROR(VLOOKUP($AG$1&amp;'Service PJ'!$D61&amp;'Service PJ'!$B61&amp;'Service PJ'!$A61&amp;"*",'EPA_US9RT techs'!$A$2:$I$1722,9,FALSE),"")</f>
        <v/>
      </c>
      <c r="BF63" s="14" t="str">
        <f>IFERROR(VLOOKUP($AG$1&amp;'Service PJ'!$D61&amp;'Service PJ'!$B61&amp;'Service PJ'!$A61&amp;"*",'EPA_US9RT techs'!$A$2:$I$1722,9,FALSE),"")</f>
        <v/>
      </c>
      <c r="BG63" s="14" t="str">
        <f>IFERROR(VLOOKUP($AG$1&amp;'Service PJ'!$D61&amp;'Service PJ'!$B61&amp;'Service PJ'!$A61&amp;"*",'EPA_US9RT techs'!$A$2:$I$1722,9,FALSE),"")</f>
        <v/>
      </c>
      <c r="BH63" s="14" t="str">
        <f>IFERROR(VLOOKUP($AG$1&amp;'Service PJ'!$D61&amp;'Service PJ'!$B61&amp;'Service PJ'!$A61&amp;"*",'EPA_US9RT techs'!$A$2:$I$1722,9,FALSE),"")</f>
        <v/>
      </c>
      <c r="BI63" s="14" t="str">
        <f>IFERROR(VLOOKUP($AG$1&amp;'Service PJ'!$D61&amp;'Service PJ'!$B61&amp;'Service PJ'!$A61&amp;"*",'EPA_US9RT techs'!$A$2:$I$1722,9,FALSE),"")</f>
        <v/>
      </c>
      <c r="BJ63" s="14" t="str">
        <f>IFERROR(VLOOKUP($AG$1&amp;'Service PJ'!$D61&amp;'Service PJ'!$B61&amp;'Service PJ'!$A61&amp;"*",'EPA_US9RT techs'!$A$2:$I$1722,9,FALSE),"")</f>
        <v/>
      </c>
      <c r="BK63" s="14" t="str">
        <f>IFERROR(VLOOKUP($AG$1&amp;'Service PJ'!$D61&amp;'Service PJ'!$B61&amp;'Service PJ'!$A61&amp;"*",'EPA_US9RT techs'!$A$2:$I$1722,9,FALSE),"")</f>
        <v/>
      </c>
      <c r="BM63" t="str">
        <f>IF(SUM(BN63:CD63)=0,"\I:",'Service PJ'!$D61&amp;"_"&amp;'Service PJ'!$E61&amp;"_"&amp;'Service PJ'!$C61)</f>
        <v>\I:</v>
      </c>
      <c r="BN63" s="14" t="str">
        <f>IFERROR(VLOOKUP($BM$1&amp;'Service PJ'!$D61&amp;'Service PJ'!$B61&amp;'Service PJ'!$A61&amp;"*",'EPA_US9RT techs'!$A$2:$I$1722,9,FALSE),"")</f>
        <v/>
      </c>
      <c r="BO63" s="14" t="str">
        <f>IFERROR(VLOOKUP($BM$1&amp;'Service PJ'!$D61&amp;'Service PJ'!$B61&amp;'Service PJ'!$A61&amp;"*",'EPA_US9RT techs'!$A$2:$I$1722,9,FALSE),"")</f>
        <v/>
      </c>
      <c r="BP63" s="14" t="str">
        <f>IFERROR(VLOOKUP($BM$1&amp;'Service PJ'!$D61&amp;'Service PJ'!$B61&amp;'Service PJ'!$A61&amp;"*",'EPA_US9RT techs'!$A$2:$I$1722,9,FALSE),"")</f>
        <v/>
      </c>
      <c r="BQ63" s="14" t="str">
        <f>IFERROR(VLOOKUP($BM$1&amp;'Service PJ'!$D61&amp;'Service PJ'!$B61&amp;'Service PJ'!$A61&amp;"*",'EPA_US9RT techs'!$A$2:$I$1722,9,FALSE),"")</f>
        <v/>
      </c>
      <c r="BR63" s="14" t="str">
        <f>IFERROR(VLOOKUP($BM$1&amp;'Service PJ'!$D61&amp;'Service PJ'!$B61&amp;'Service PJ'!$A61&amp;"*",'EPA_US9RT techs'!$A$2:$I$1722,9,FALSE),"")</f>
        <v/>
      </c>
      <c r="BS63" s="14" t="str">
        <f>IFERROR(VLOOKUP($BM$1&amp;'Service PJ'!$D61&amp;'Service PJ'!$B61&amp;'Service PJ'!$A61&amp;"*",'EPA_US9RT techs'!$A$2:$I$1722,9,FALSE),"")</f>
        <v/>
      </c>
      <c r="BT63" s="14" t="str">
        <f>IFERROR(VLOOKUP($BM$1&amp;'Service PJ'!$D61&amp;'Service PJ'!$B61&amp;'Service PJ'!$A61&amp;"*",'EPA_US9RT techs'!$A$2:$I$1722,9,FALSE),"")</f>
        <v/>
      </c>
      <c r="BU63" s="14" t="str">
        <f>IFERROR(VLOOKUP($BM$1&amp;'Service PJ'!$D61&amp;'Service PJ'!$B61&amp;'Service PJ'!$A61&amp;"*",'EPA_US9RT techs'!$A$2:$I$1722,9,FALSE),"")</f>
        <v/>
      </c>
      <c r="BV63" s="14" t="str">
        <f>IFERROR(VLOOKUP($BM$1&amp;'Service PJ'!$D61&amp;'Service PJ'!$B61&amp;'Service PJ'!$A61&amp;"*",'EPA_US9RT techs'!$A$2:$I$1722,9,FALSE),"")</f>
        <v/>
      </c>
      <c r="BW63" s="14" t="str">
        <f>IFERROR(VLOOKUP($BM$1&amp;'Service PJ'!$D61&amp;'Service PJ'!$B61&amp;'Service PJ'!$A61&amp;"*",'EPA_US9RT techs'!$A$2:$I$1722,9,FALSE),"")</f>
        <v/>
      </c>
      <c r="BX63" s="14" t="str">
        <f>IFERROR(VLOOKUP($BM$1&amp;'Service PJ'!$D61&amp;'Service PJ'!$B61&amp;'Service PJ'!$A61&amp;"*",'EPA_US9RT techs'!$A$2:$I$1722,9,FALSE),"")</f>
        <v/>
      </c>
      <c r="BY63" s="14" t="str">
        <f>IFERROR(VLOOKUP($BM$1&amp;'Service PJ'!$D61&amp;'Service PJ'!$B61&amp;'Service PJ'!$A61&amp;"*",'EPA_US9RT techs'!$A$2:$I$1722,9,FALSE),"")</f>
        <v/>
      </c>
      <c r="BZ63" s="14" t="str">
        <f>IFERROR(VLOOKUP($BM$1&amp;'Service PJ'!$D61&amp;'Service PJ'!$B61&amp;'Service PJ'!$A61&amp;"*",'EPA_US9RT techs'!$A$2:$I$1722,9,FALSE),"")</f>
        <v/>
      </c>
      <c r="CA63" s="14" t="str">
        <f>IFERROR(VLOOKUP($BM$1&amp;'Service PJ'!$D61&amp;'Service PJ'!$B61&amp;'Service PJ'!$A61&amp;"*",'EPA_US9RT techs'!$A$2:$I$1722,9,FALSE),"")</f>
        <v/>
      </c>
      <c r="CB63" s="14" t="str">
        <f>IFERROR(VLOOKUP($BM$1&amp;'Service PJ'!$D61&amp;'Service PJ'!$B61&amp;'Service PJ'!$A61&amp;"*",'EPA_US9RT techs'!$A$2:$I$1722,9,FALSE),"")</f>
        <v/>
      </c>
      <c r="CC63" s="14" t="str">
        <f>IFERROR(VLOOKUP($BM$1&amp;'Service PJ'!$D61&amp;'Service PJ'!$B61&amp;'Service PJ'!$A61&amp;"*",'EPA_US9RT techs'!$A$2:$I$1722,9,FALSE),"")</f>
        <v/>
      </c>
      <c r="CD63" s="14" t="str">
        <f>IFERROR(VLOOKUP($BM$1&amp;'Service PJ'!$D61&amp;'Service PJ'!$B61&amp;'Service PJ'!$A61&amp;"*",'EPA_US9RT techs'!$A$2:$I$1722,9,FALSE),"")</f>
        <v/>
      </c>
      <c r="CE63" s="14" t="str">
        <f>IFERROR(VLOOKUP($BM$1&amp;'Service PJ'!$D61&amp;'Service PJ'!$B61&amp;'Service PJ'!$A61&amp;"*",'EPA_US9RT techs'!$A$2:$I$1722,9,FALSE),"")</f>
        <v/>
      </c>
      <c r="CF63" s="14" t="str">
        <f>IFERROR(VLOOKUP($BM$1&amp;'Service PJ'!$D61&amp;'Service PJ'!$B61&amp;'Service PJ'!$A61&amp;"*",'EPA_US9RT techs'!$A$2:$I$1722,9,FALSE),"")</f>
        <v/>
      </c>
      <c r="CG63" s="14" t="str">
        <f>IFERROR(VLOOKUP($BM$1&amp;'Service PJ'!$D61&amp;'Service PJ'!$B61&amp;'Service PJ'!$A61&amp;"*",'EPA_US9RT techs'!$A$2:$I$1722,9,FALSE),"")</f>
        <v/>
      </c>
      <c r="CH63" s="14" t="str">
        <f>IFERROR(VLOOKUP($BM$1&amp;'Service PJ'!$D61&amp;'Service PJ'!$B61&amp;'Service PJ'!$A61&amp;"*",'EPA_US9RT techs'!$A$2:$I$1722,9,FALSE),"")</f>
        <v/>
      </c>
      <c r="CI63" s="14" t="str">
        <f>IFERROR(VLOOKUP($BM$1&amp;'Service PJ'!$D61&amp;'Service PJ'!$B61&amp;'Service PJ'!$A61&amp;"*",'EPA_US9RT techs'!$A$2:$I$1722,9,FALSE),"")</f>
        <v/>
      </c>
      <c r="CJ63" s="14" t="str">
        <f>IFERROR(VLOOKUP($BM$1&amp;'Service PJ'!$D61&amp;'Service PJ'!$B61&amp;'Service PJ'!$A61&amp;"*",'EPA_US9RT techs'!$A$2:$I$1722,9,FALSE),"")</f>
        <v/>
      </c>
      <c r="CK63" s="14" t="str">
        <f>IFERROR(VLOOKUP($BM$1&amp;'Service PJ'!$D61&amp;'Service PJ'!$B61&amp;'Service PJ'!$A61&amp;"*",'EPA_US9RT techs'!$A$2:$I$1722,9,FALSE),"")</f>
        <v/>
      </c>
      <c r="CL63" s="14" t="str">
        <f>IFERROR(VLOOKUP($BM$1&amp;'Service PJ'!$D61&amp;'Service PJ'!$B61&amp;'Service PJ'!$A61&amp;"*",'EPA_US9RT techs'!$A$2:$I$1722,9,FALSE),"")</f>
        <v/>
      </c>
      <c r="CM63" s="14" t="str">
        <f>IFERROR(VLOOKUP($BM$1&amp;'Service PJ'!$D61&amp;'Service PJ'!$B61&amp;'Service PJ'!$A61&amp;"*",'EPA_US9RT techs'!$A$2:$I$1722,9,FALSE),"")</f>
        <v/>
      </c>
      <c r="CN63" s="14" t="str">
        <f>IFERROR(VLOOKUP($BM$1&amp;'Service PJ'!$D61&amp;'Service PJ'!$B61&amp;'Service PJ'!$A61&amp;"*",'EPA_US9RT techs'!$A$2:$I$1722,9,FALSE),"")</f>
        <v/>
      </c>
      <c r="CO63" s="14" t="str">
        <f>IFERROR(VLOOKUP($BM$1&amp;'Service PJ'!$D61&amp;'Service PJ'!$B61&amp;'Service PJ'!$A61&amp;"*",'EPA_US9RT techs'!$A$2:$I$1722,9,FALSE),"")</f>
        <v/>
      </c>
      <c r="CP63" s="14" t="str">
        <f>IFERROR(VLOOKUP($BM$1&amp;'Service PJ'!$D61&amp;'Service PJ'!$B61&amp;'Service PJ'!$A61&amp;"*",'EPA_US9RT techs'!$A$2:$I$1722,9,FALSE),"")</f>
        <v/>
      </c>
      <c r="CQ63" s="14" t="str">
        <f>IFERROR(VLOOKUP($BM$1&amp;'Service PJ'!$D61&amp;'Service PJ'!$B61&amp;'Service PJ'!$A61&amp;"*",'EPA_US9RT techs'!$A$2:$I$1722,9,FALSE),"")</f>
        <v/>
      </c>
      <c r="CS63" t="str">
        <f>IF(SUM(CT63:DJ63)=0,"\I:",'Service PJ'!$D61&amp;"_"&amp;'Service PJ'!$E61&amp;"_"&amp;'Service PJ'!$C61)</f>
        <v>\I:</v>
      </c>
      <c r="CT63" s="2" t="str">
        <f>IFERROR(VLOOKUP($CS$1&amp;'Service PJ'!$D61&amp;'Service PJ'!$B61&amp;'Service PJ'!$A61&amp;"*",'EPA_US9RT techs'!$A$2:$I$1722,9,FALSE),"")</f>
        <v/>
      </c>
      <c r="CU63" s="2" t="str">
        <f>IFERROR(VLOOKUP($CS$1&amp;'Service PJ'!$D61&amp;'Service PJ'!$B61&amp;'Service PJ'!$A61&amp;"*",'EPA_US9RT techs'!$A$2:$I$1722,9,FALSE),"")</f>
        <v/>
      </c>
      <c r="CV63" s="2" t="str">
        <f>IFERROR(VLOOKUP($CS$1&amp;'Service PJ'!$D61&amp;'Service PJ'!$B61&amp;'Service PJ'!$A61&amp;"*",'EPA_US9RT techs'!$A$2:$I$1722,9,FALSE),"")</f>
        <v/>
      </c>
      <c r="CW63" s="2" t="str">
        <f>IFERROR(VLOOKUP($CS$1&amp;'Service PJ'!$D61&amp;'Service PJ'!$B61&amp;'Service PJ'!$A61&amp;"*",'EPA_US9RT techs'!$A$2:$I$1722,9,FALSE),"")</f>
        <v/>
      </c>
      <c r="CX63" s="2" t="str">
        <f>IFERROR(VLOOKUP($CS$1&amp;'Service PJ'!$D61&amp;'Service PJ'!$B61&amp;'Service PJ'!$A61&amp;"*",'EPA_US9RT techs'!$A$2:$I$1722,9,FALSE),"")</f>
        <v/>
      </c>
      <c r="CY63" s="2" t="str">
        <f>IFERROR(VLOOKUP($CS$1&amp;'Service PJ'!$D61&amp;'Service PJ'!$B61&amp;'Service PJ'!$A61&amp;"*",'EPA_US9RT techs'!$A$2:$I$1722,9,FALSE),"")</f>
        <v/>
      </c>
      <c r="CZ63" s="2" t="str">
        <f>IFERROR(VLOOKUP($CS$1&amp;'Service PJ'!$D61&amp;'Service PJ'!$B61&amp;'Service PJ'!$A61&amp;"*",'EPA_US9RT techs'!$A$2:$I$1722,9,FALSE),"")</f>
        <v/>
      </c>
      <c r="DA63" s="2" t="str">
        <f>IFERROR(VLOOKUP($CS$1&amp;'Service PJ'!$D61&amp;'Service PJ'!$B61&amp;'Service PJ'!$A61&amp;"*",'EPA_US9RT techs'!$A$2:$I$1722,9,FALSE),"")</f>
        <v/>
      </c>
      <c r="DB63" s="2" t="str">
        <f>IFERROR(VLOOKUP($CS$1&amp;'Service PJ'!$D61&amp;'Service PJ'!$B61&amp;'Service PJ'!$A61&amp;"*",'EPA_US9RT techs'!$A$2:$I$1722,9,FALSE),"")</f>
        <v/>
      </c>
      <c r="DC63" s="2" t="str">
        <f>IFERROR(VLOOKUP($CS$1&amp;'Service PJ'!$D61&amp;'Service PJ'!$B61&amp;'Service PJ'!$A61&amp;"*",'EPA_US9RT techs'!$A$2:$I$1722,9,FALSE),"")</f>
        <v/>
      </c>
      <c r="DD63" s="2" t="str">
        <f>IFERROR(VLOOKUP($CS$1&amp;'Service PJ'!$D61&amp;'Service PJ'!$B61&amp;'Service PJ'!$A61&amp;"*",'EPA_US9RT techs'!$A$2:$I$1722,9,FALSE),"")</f>
        <v/>
      </c>
      <c r="DE63" s="2" t="str">
        <f>IFERROR(VLOOKUP($CS$1&amp;'Service PJ'!$D61&amp;'Service PJ'!$B61&amp;'Service PJ'!$A61&amp;"*",'EPA_US9RT techs'!$A$2:$I$1722,9,FALSE),"")</f>
        <v/>
      </c>
      <c r="DF63" s="2" t="str">
        <f>IFERROR(VLOOKUP($CS$1&amp;'Service PJ'!$D61&amp;'Service PJ'!$B61&amp;'Service PJ'!$A61&amp;"*",'EPA_US9RT techs'!$A$2:$I$1722,9,FALSE),"")</f>
        <v/>
      </c>
      <c r="DG63" s="2" t="str">
        <f>IFERROR(VLOOKUP($CS$1&amp;'Service PJ'!$D61&amp;'Service PJ'!$B61&amp;'Service PJ'!$A61&amp;"*",'EPA_US9RT techs'!$A$2:$I$1722,9,FALSE),"")</f>
        <v/>
      </c>
      <c r="DH63" s="2" t="str">
        <f>IFERROR(VLOOKUP($CS$1&amp;'Service PJ'!$D61&amp;'Service PJ'!$B61&amp;'Service PJ'!$A61&amp;"*",'EPA_US9RT techs'!$A$2:$I$1722,9,FALSE),"")</f>
        <v/>
      </c>
      <c r="DI63" s="2" t="str">
        <f>IFERROR(VLOOKUP($CS$1&amp;'Service PJ'!$D61&amp;'Service PJ'!$B61&amp;'Service PJ'!$A61&amp;"*",'EPA_US9RT techs'!$A$2:$I$1722,9,FALSE),"")</f>
        <v/>
      </c>
      <c r="DJ63" s="2" t="str">
        <f>IFERROR(VLOOKUP($CS$1&amp;'Service PJ'!$D61&amp;'Service PJ'!$B61&amp;'Service PJ'!$A61&amp;"*",'EPA_US9RT techs'!$A$2:$I$1722,9,FALSE),"")</f>
        <v/>
      </c>
      <c r="DK63" s="2" t="str">
        <f>IFERROR(VLOOKUP($CS$1&amp;'Service PJ'!$D61&amp;'Service PJ'!$B61&amp;'Service PJ'!$A61&amp;"*",'EPA_US9RT techs'!$A$2:$I$1722,9,FALSE),"")</f>
        <v/>
      </c>
      <c r="DL63" s="2" t="str">
        <f>IFERROR(VLOOKUP($CS$1&amp;'Service PJ'!$D61&amp;'Service PJ'!$B61&amp;'Service PJ'!$A61&amp;"*",'EPA_US9RT techs'!$A$2:$I$1722,9,FALSE),"")</f>
        <v/>
      </c>
      <c r="DM63" s="2" t="str">
        <f>IFERROR(VLOOKUP($CS$1&amp;'Service PJ'!$D61&amp;'Service PJ'!$B61&amp;'Service PJ'!$A61&amp;"*",'EPA_US9RT techs'!$A$2:$I$1722,9,FALSE),"")</f>
        <v/>
      </c>
      <c r="DN63" s="2" t="str">
        <f>IFERROR(VLOOKUP($CS$1&amp;'Service PJ'!$D61&amp;'Service PJ'!$B61&amp;'Service PJ'!$A61&amp;"*",'EPA_US9RT techs'!$A$2:$I$1722,9,FALSE),"")</f>
        <v/>
      </c>
      <c r="DO63" s="2" t="str">
        <f>IFERROR(VLOOKUP($CS$1&amp;'Service PJ'!$D61&amp;'Service PJ'!$B61&amp;'Service PJ'!$A61&amp;"*",'EPA_US9RT techs'!$A$2:$I$1722,9,FALSE),"")</f>
        <v/>
      </c>
      <c r="DP63" s="2" t="str">
        <f>IFERROR(VLOOKUP($CS$1&amp;'Service PJ'!$D61&amp;'Service PJ'!$B61&amp;'Service PJ'!$A61&amp;"*",'EPA_US9RT techs'!$A$2:$I$1722,9,FALSE),"")</f>
        <v/>
      </c>
      <c r="DQ63" s="2" t="str">
        <f>IFERROR(VLOOKUP($CS$1&amp;'Service PJ'!$D61&amp;'Service PJ'!$B61&amp;'Service PJ'!$A61&amp;"*",'EPA_US9RT techs'!$A$2:$I$1722,9,FALSE),"")</f>
        <v/>
      </c>
      <c r="DR63" s="2" t="str">
        <f>IFERROR(VLOOKUP($CS$1&amp;'Service PJ'!$D61&amp;'Service PJ'!$B61&amp;'Service PJ'!$A61&amp;"*",'EPA_US9RT techs'!$A$2:$I$1722,9,FALSE),"")</f>
        <v/>
      </c>
      <c r="DS63" s="2" t="str">
        <f>IFERROR(VLOOKUP($CS$1&amp;'Service PJ'!$D61&amp;'Service PJ'!$B61&amp;'Service PJ'!$A61&amp;"*",'EPA_US9RT techs'!$A$2:$I$1722,9,FALSE),"")</f>
        <v/>
      </c>
      <c r="DT63" s="2" t="str">
        <f>IFERROR(VLOOKUP($CS$1&amp;'Service PJ'!$D61&amp;'Service PJ'!$B61&amp;'Service PJ'!$A61&amp;"*",'EPA_US9RT techs'!$A$2:$I$1722,9,FALSE),"")</f>
        <v/>
      </c>
      <c r="DU63" s="2" t="str">
        <f>IFERROR(VLOOKUP($CS$1&amp;'Service PJ'!$D61&amp;'Service PJ'!$B61&amp;'Service PJ'!$A61&amp;"*",'EPA_US9RT techs'!$A$2:$I$1722,9,FALSE),"")</f>
        <v/>
      </c>
      <c r="DV63" s="2" t="str">
        <f>IFERROR(VLOOKUP($CS$1&amp;'Service PJ'!$D61&amp;'Service PJ'!$B61&amp;'Service PJ'!$A61&amp;"*",'EPA_US9RT techs'!$A$2:$I$1722,9,FALSE),"")</f>
        <v/>
      </c>
      <c r="DW63" s="2" t="str">
        <f>IFERROR(VLOOKUP($CS$1&amp;'Service PJ'!$D61&amp;'Service PJ'!$B61&amp;'Service PJ'!$A61&amp;"*",'EPA_US9RT techs'!$A$2:$I$1722,9,FALSE),"")</f>
        <v/>
      </c>
    </row>
    <row r="64" spans="1:127" x14ac:dyDescent="0.45">
      <c r="A64" t="str">
        <f>IF(SUM(B64:R64)=0,"\I:",'Service PJ'!$D62&amp;"_"&amp;'Service PJ'!$E62&amp;"_"&amp;'Service PJ'!$C62)</f>
        <v>\I:</v>
      </c>
      <c r="B64" s="14" t="str">
        <f>IFERROR(VLOOKUP($A$1&amp;'Service PJ'!$D62&amp;'Service PJ'!$B62&amp;'Service PJ'!$A62&amp;"*",'EPA_US9RT techs'!$A$2:$I$1722,9,FALSE),"")</f>
        <v/>
      </c>
      <c r="C64" s="14" t="str">
        <f>IFERROR(VLOOKUP($A$1&amp;'Service PJ'!$D62&amp;'Service PJ'!$B62&amp;'Service PJ'!$A62&amp;"*",'EPA_US9RT techs'!$A$2:$I$1722,9,FALSE),"")</f>
        <v/>
      </c>
      <c r="D64" s="14" t="str">
        <f>IFERROR(VLOOKUP($A$1&amp;'Service PJ'!$D62&amp;'Service PJ'!$B62&amp;'Service PJ'!$A62&amp;"*",'EPA_US9RT techs'!$A$2:$I$1722,9,FALSE),"")</f>
        <v/>
      </c>
      <c r="E64" s="14" t="str">
        <f>IFERROR(VLOOKUP($A$1&amp;'Service PJ'!$D62&amp;'Service PJ'!$B62&amp;'Service PJ'!$A62&amp;"*",'EPA_US9RT techs'!$A$2:$I$1722,9,FALSE),"")</f>
        <v/>
      </c>
      <c r="F64" s="14" t="str">
        <f>IFERROR(VLOOKUP($A$1&amp;'Service PJ'!$D62&amp;'Service PJ'!$B62&amp;'Service PJ'!$A62&amp;"*",'EPA_US9RT techs'!$A$2:$I$1722,9,FALSE),"")</f>
        <v/>
      </c>
      <c r="G64" s="14" t="str">
        <f>IFERROR(VLOOKUP($A$1&amp;'Service PJ'!$D62&amp;'Service PJ'!$B62&amp;'Service PJ'!$A62&amp;"*",'EPA_US9RT techs'!$A$2:$I$1722,9,FALSE),"")</f>
        <v/>
      </c>
      <c r="H64" s="14" t="str">
        <f>IFERROR(VLOOKUP($A$1&amp;'Service PJ'!$D62&amp;'Service PJ'!$B62&amp;'Service PJ'!$A62&amp;"*",'EPA_US9RT techs'!$A$2:$I$1722,9,FALSE),"")</f>
        <v/>
      </c>
      <c r="I64" s="14" t="str">
        <f>IFERROR(VLOOKUP($A$1&amp;'Service PJ'!$D62&amp;'Service PJ'!$B62&amp;'Service PJ'!$A62&amp;"*",'EPA_US9RT techs'!$A$2:$I$1722,9,FALSE),"")</f>
        <v/>
      </c>
      <c r="J64" s="14" t="str">
        <f>IFERROR(VLOOKUP($A$1&amp;'Service PJ'!$D62&amp;'Service PJ'!$B62&amp;'Service PJ'!$A62&amp;"*",'EPA_US9RT techs'!$A$2:$I$1722,9,FALSE),"")</f>
        <v/>
      </c>
      <c r="K64" s="14" t="str">
        <f>IFERROR(VLOOKUP($A$1&amp;'Service PJ'!$D62&amp;'Service PJ'!$B62&amp;'Service PJ'!$A62&amp;"*",'EPA_US9RT techs'!$A$2:$I$1722,9,FALSE),"")</f>
        <v/>
      </c>
      <c r="L64" s="14" t="str">
        <f>IFERROR(VLOOKUP($A$1&amp;'Service PJ'!$D62&amp;'Service PJ'!$B62&amp;'Service PJ'!$A62&amp;"*",'EPA_US9RT techs'!$A$2:$I$1722,9,FALSE),"")</f>
        <v/>
      </c>
      <c r="M64" s="14" t="str">
        <f>IFERROR(VLOOKUP($A$1&amp;'Service PJ'!$D62&amp;'Service PJ'!$B62&amp;'Service PJ'!$A62&amp;"*",'EPA_US9RT techs'!$A$2:$I$1722,9,FALSE),"")</f>
        <v/>
      </c>
      <c r="N64" s="14" t="str">
        <f>IFERROR(VLOOKUP($A$1&amp;'Service PJ'!$D62&amp;'Service PJ'!$B62&amp;'Service PJ'!$A62&amp;"*",'EPA_US9RT techs'!$A$2:$I$1722,9,FALSE),"")</f>
        <v/>
      </c>
      <c r="O64" s="14" t="str">
        <f>IFERROR(VLOOKUP($A$1&amp;'Service PJ'!$D62&amp;'Service PJ'!$B62&amp;'Service PJ'!$A62&amp;"*",'EPA_US9RT techs'!$A$2:$I$1722,9,FALSE),"")</f>
        <v/>
      </c>
      <c r="P64" s="14" t="str">
        <f>IFERROR(VLOOKUP($A$1&amp;'Service PJ'!$D62&amp;'Service PJ'!$B62&amp;'Service PJ'!$A62&amp;"*",'EPA_US9RT techs'!$A$2:$I$1722,9,FALSE),"")</f>
        <v/>
      </c>
      <c r="Q64" s="14" t="str">
        <f>IFERROR(VLOOKUP($A$1&amp;'Service PJ'!$D62&amp;'Service PJ'!$B62&amp;'Service PJ'!$A62&amp;"*",'EPA_US9RT techs'!$A$2:$I$1722,9,FALSE),"")</f>
        <v/>
      </c>
      <c r="R64" s="14" t="str">
        <f>IFERROR(VLOOKUP($A$1&amp;'Service PJ'!$D62&amp;'Service PJ'!$B62&amp;'Service PJ'!$A62&amp;"*",'EPA_US9RT techs'!$A$2:$I$1722,9,FALSE),"")</f>
        <v/>
      </c>
      <c r="S64" s="14" t="str">
        <f>IFERROR(VLOOKUP($A$1&amp;'Service PJ'!$D62&amp;'Service PJ'!$B62&amp;'Service PJ'!$A62&amp;"*",'EPA_US9RT techs'!$A$2:$I$1722,9,FALSE),"")</f>
        <v/>
      </c>
      <c r="T64" s="14" t="str">
        <f>IFERROR(VLOOKUP($A$1&amp;'Service PJ'!$D62&amp;'Service PJ'!$B62&amp;'Service PJ'!$A62&amp;"*",'EPA_US9RT techs'!$A$2:$I$1722,9,FALSE),"")</f>
        <v/>
      </c>
      <c r="U64" s="14" t="str">
        <f>IFERROR(VLOOKUP($A$1&amp;'Service PJ'!$D62&amp;'Service PJ'!$B62&amp;'Service PJ'!$A62&amp;"*",'EPA_US9RT techs'!$A$2:$I$1722,9,FALSE),"")</f>
        <v/>
      </c>
      <c r="V64" s="14" t="str">
        <f>IFERROR(VLOOKUP($A$1&amp;'Service PJ'!$D62&amp;'Service PJ'!$B62&amp;'Service PJ'!$A62&amp;"*",'EPA_US9RT techs'!$A$2:$I$1722,9,FALSE),"")</f>
        <v/>
      </c>
      <c r="W64" s="14" t="str">
        <f>IFERROR(VLOOKUP($A$1&amp;'Service PJ'!$D62&amp;'Service PJ'!$B62&amp;'Service PJ'!$A62&amp;"*",'EPA_US9RT techs'!$A$2:$I$1722,9,FALSE),"")</f>
        <v/>
      </c>
      <c r="X64" s="14" t="str">
        <f>IFERROR(VLOOKUP($A$1&amp;'Service PJ'!$D62&amp;'Service PJ'!$B62&amp;'Service PJ'!$A62&amp;"*",'EPA_US9RT techs'!$A$2:$I$1722,9,FALSE),"")</f>
        <v/>
      </c>
      <c r="Y64" s="14" t="str">
        <f>IFERROR(VLOOKUP($A$1&amp;'Service PJ'!$D62&amp;'Service PJ'!$B62&amp;'Service PJ'!$A62&amp;"*",'EPA_US9RT techs'!$A$2:$I$1722,9,FALSE),"")</f>
        <v/>
      </c>
      <c r="Z64" s="14" t="str">
        <f>IFERROR(VLOOKUP($A$1&amp;'Service PJ'!$D62&amp;'Service PJ'!$B62&amp;'Service PJ'!$A62&amp;"*",'EPA_US9RT techs'!$A$2:$I$1722,9,FALSE),"")</f>
        <v/>
      </c>
      <c r="AA64" s="14" t="str">
        <f>IFERROR(VLOOKUP($A$1&amp;'Service PJ'!$D62&amp;'Service PJ'!$B62&amp;'Service PJ'!$A62&amp;"*",'EPA_US9RT techs'!$A$2:$I$1722,9,FALSE),"")</f>
        <v/>
      </c>
      <c r="AB64" s="14" t="str">
        <f>IFERROR(VLOOKUP($A$1&amp;'Service PJ'!$D62&amp;'Service PJ'!$B62&amp;'Service PJ'!$A62&amp;"*",'EPA_US9RT techs'!$A$2:$I$1722,9,FALSE),"")</f>
        <v/>
      </c>
      <c r="AC64" s="14" t="str">
        <f>IFERROR(VLOOKUP($A$1&amp;'Service PJ'!$D62&amp;'Service PJ'!$B62&amp;'Service PJ'!$A62&amp;"*",'EPA_US9RT techs'!$A$2:$I$1722,9,FALSE),"")</f>
        <v/>
      </c>
      <c r="AD64" s="14" t="str">
        <f>IFERROR(VLOOKUP($A$1&amp;'Service PJ'!$D62&amp;'Service PJ'!$B62&amp;'Service PJ'!$A62&amp;"*",'EPA_US9RT techs'!$A$2:$I$1722,9,FALSE),"")</f>
        <v/>
      </c>
      <c r="AE64" s="14" t="str">
        <f>IFERROR(VLOOKUP($A$1&amp;'Service PJ'!$D62&amp;'Service PJ'!$B62&amp;'Service PJ'!$A62&amp;"*",'EPA_US9RT techs'!$A$2:$I$1722,9,FALSE),"")</f>
        <v/>
      </c>
      <c r="AG64" t="str">
        <f>IF(SUM(AH64:AX64)=0,"\I:",'Service PJ'!$D62&amp;"_"&amp;'Service PJ'!$E62&amp;"_"&amp;'Service PJ'!$C62)</f>
        <v>\I:</v>
      </c>
      <c r="AH64" s="14" t="str">
        <f>IFERROR(VLOOKUP($AG$1&amp;'Service PJ'!$D62&amp;'Service PJ'!$B62&amp;'Service PJ'!$A62&amp;"*",'EPA_US9RT techs'!$A$2:$I$1722,9,FALSE),"")</f>
        <v/>
      </c>
      <c r="AI64" s="14" t="str">
        <f>IFERROR(VLOOKUP($AG$1&amp;'Service PJ'!$D62&amp;'Service PJ'!$B62&amp;'Service PJ'!$A62&amp;"*",'EPA_US9RT techs'!$A$2:$I$1722,9,FALSE),"")</f>
        <v/>
      </c>
      <c r="AJ64" s="14" t="str">
        <f>IFERROR(VLOOKUP($AG$1&amp;'Service PJ'!$D62&amp;'Service PJ'!$B62&amp;'Service PJ'!$A62&amp;"*",'EPA_US9RT techs'!$A$2:$I$1722,9,FALSE),"")</f>
        <v/>
      </c>
      <c r="AK64" s="14" t="str">
        <f>IFERROR(VLOOKUP($AG$1&amp;'Service PJ'!$D62&amp;'Service PJ'!$B62&amp;'Service PJ'!$A62&amp;"*",'EPA_US9RT techs'!$A$2:$I$1722,9,FALSE),"")</f>
        <v/>
      </c>
      <c r="AL64" s="14" t="str">
        <f>IFERROR(VLOOKUP($AG$1&amp;'Service PJ'!$D62&amp;'Service PJ'!$B62&amp;'Service PJ'!$A62&amp;"*",'EPA_US9RT techs'!$A$2:$I$1722,9,FALSE),"")</f>
        <v/>
      </c>
      <c r="AM64" s="14" t="str">
        <f>IFERROR(VLOOKUP($AG$1&amp;'Service PJ'!$D62&amp;'Service PJ'!$B62&amp;'Service PJ'!$A62&amp;"*",'EPA_US9RT techs'!$A$2:$I$1722,9,FALSE),"")</f>
        <v/>
      </c>
      <c r="AN64" s="14" t="str">
        <f>IFERROR(VLOOKUP($AG$1&amp;'Service PJ'!$D62&amp;'Service PJ'!$B62&amp;'Service PJ'!$A62&amp;"*",'EPA_US9RT techs'!$A$2:$I$1722,9,FALSE),"")</f>
        <v/>
      </c>
      <c r="AO64" s="14" t="str">
        <f>IFERROR(VLOOKUP($AG$1&amp;'Service PJ'!$D62&amp;'Service PJ'!$B62&amp;'Service PJ'!$A62&amp;"*",'EPA_US9RT techs'!$A$2:$I$1722,9,FALSE),"")</f>
        <v/>
      </c>
      <c r="AP64" s="14" t="str">
        <f>IFERROR(VLOOKUP($AG$1&amp;'Service PJ'!$D62&amp;'Service PJ'!$B62&amp;'Service PJ'!$A62&amp;"*",'EPA_US9RT techs'!$A$2:$I$1722,9,FALSE),"")</f>
        <v/>
      </c>
      <c r="AQ64" s="14" t="str">
        <f>IFERROR(VLOOKUP($AG$1&amp;'Service PJ'!$D62&amp;'Service PJ'!$B62&amp;'Service PJ'!$A62&amp;"*",'EPA_US9RT techs'!$A$2:$I$1722,9,FALSE),"")</f>
        <v/>
      </c>
      <c r="AR64" s="14" t="str">
        <f>IFERROR(VLOOKUP($AG$1&amp;'Service PJ'!$D62&amp;'Service PJ'!$B62&amp;'Service PJ'!$A62&amp;"*",'EPA_US9RT techs'!$A$2:$I$1722,9,FALSE),"")</f>
        <v/>
      </c>
      <c r="AS64" s="14" t="str">
        <f>IFERROR(VLOOKUP($AG$1&amp;'Service PJ'!$D62&amp;'Service PJ'!$B62&amp;'Service PJ'!$A62&amp;"*",'EPA_US9RT techs'!$A$2:$I$1722,9,FALSE),"")</f>
        <v/>
      </c>
      <c r="AT64" s="14" t="str">
        <f>IFERROR(VLOOKUP($AG$1&amp;'Service PJ'!$D62&amp;'Service PJ'!$B62&amp;'Service PJ'!$A62&amp;"*",'EPA_US9RT techs'!$A$2:$I$1722,9,FALSE),"")</f>
        <v/>
      </c>
      <c r="AU64" s="14" t="str">
        <f>IFERROR(VLOOKUP($AG$1&amp;'Service PJ'!$D62&amp;'Service PJ'!$B62&amp;'Service PJ'!$A62&amp;"*",'EPA_US9RT techs'!$A$2:$I$1722,9,FALSE),"")</f>
        <v/>
      </c>
      <c r="AV64" s="14" t="str">
        <f>IFERROR(VLOOKUP($AG$1&amp;'Service PJ'!$D62&amp;'Service PJ'!$B62&amp;'Service PJ'!$A62&amp;"*",'EPA_US9RT techs'!$A$2:$I$1722,9,FALSE),"")</f>
        <v/>
      </c>
      <c r="AW64" s="14" t="str">
        <f>IFERROR(VLOOKUP($AG$1&amp;'Service PJ'!$D62&amp;'Service PJ'!$B62&amp;'Service PJ'!$A62&amp;"*",'EPA_US9RT techs'!$A$2:$I$1722,9,FALSE),"")</f>
        <v/>
      </c>
      <c r="AX64" s="14" t="str">
        <f>IFERROR(VLOOKUP($AG$1&amp;'Service PJ'!$D62&amp;'Service PJ'!$B62&amp;'Service PJ'!$A62&amp;"*",'EPA_US9RT techs'!$A$2:$I$1722,9,FALSE),"")</f>
        <v/>
      </c>
      <c r="AY64" s="14" t="str">
        <f>IFERROR(VLOOKUP($AG$1&amp;'Service PJ'!$D62&amp;'Service PJ'!$B62&amp;'Service PJ'!$A62&amp;"*",'EPA_US9RT techs'!$A$2:$I$1722,9,FALSE),"")</f>
        <v/>
      </c>
      <c r="AZ64" s="14" t="str">
        <f>IFERROR(VLOOKUP($AG$1&amp;'Service PJ'!$D62&amp;'Service PJ'!$B62&amp;'Service PJ'!$A62&amp;"*",'EPA_US9RT techs'!$A$2:$I$1722,9,FALSE),"")</f>
        <v/>
      </c>
      <c r="BA64" s="14" t="str">
        <f>IFERROR(VLOOKUP($AG$1&amp;'Service PJ'!$D62&amp;'Service PJ'!$B62&amp;'Service PJ'!$A62&amp;"*",'EPA_US9RT techs'!$A$2:$I$1722,9,FALSE),"")</f>
        <v/>
      </c>
      <c r="BB64" s="14" t="str">
        <f>IFERROR(VLOOKUP($AG$1&amp;'Service PJ'!$D62&amp;'Service PJ'!$B62&amp;'Service PJ'!$A62&amp;"*",'EPA_US9RT techs'!$A$2:$I$1722,9,FALSE),"")</f>
        <v/>
      </c>
      <c r="BC64" s="14" t="str">
        <f>IFERROR(VLOOKUP($AG$1&amp;'Service PJ'!$D62&amp;'Service PJ'!$B62&amp;'Service PJ'!$A62&amp;"*",'EPA_US9RT techs'!$A$2:$I$1722,9,FALSE),"")</f>
        <v/>
      </c>
      <c r="BD64" s="14" t="str">
        <f>IFERROR(VLOOKUP($AG$1&amp;'Service PJ'!$D62&amp;'Service PJ'!$B62&amp;'Service PJ'!$A62&amp;"*",'EPA_US9RT techs'!$A$2:$I$1722,9,FALSE),"")</f>
        <v/>
      </c>
      <c r="BE64" s="14" t="str">
        <f>IFERROR(VLOOKUP($AG$1&amp;'Service PJ'!$D62&amp;'Service PJ'!$B62&amp;'Service PJ'!$A62&amp;"*",'EPA_US9RT techs'!$A$2:$I$1722,9,FALSE),"")</f>
        <v/>
      </c>
      <c r="BF64" s="14" t="str">
        <f>IFERROR(VLOOKUP($AG$1&amp;'Service PJ'!$D62&amp;'Service PJ'!$B62&amp;'Service PJ'!$A62&amp;"*",'EPA_US9RT techs'!$A$2:$I$1722,9,FALSE),"")</f>
        <v/>
      </c>
      <c r="BG64" s="14" t="str">
        <f>IFERROR(VLOOKUP($AG$1&amp;'Service PJ'!$D62&amp;'Service PJ'!$B62&amp;'Service PJ'!$A62&amp;"*",'EPA_US9RT techs'!$A$2:$I$1722,9,FALSE),"")</f>
        <v/>
      </c>
      <c r="BH64" s="14" t="str">
        <f>IFERROR(VLOOKUP($AG$1&amp;'Service PJ'!$D62&amp;'Service PJ'!$B62&amp;'Service PJ'!$A62&amp;"*",'EPA_US9RT techs'!$A$2:$I$1722,9,FALSE),"")</f>
        <v/>
      </c>
      <c r="BI64" s="14" t="str">
        <f>IFERROR(VLOOKUP($AG$1&amp;'Service PJ'!$D62&amp;'Service PJ'!$B62&amp;'Service PJ'!$A62&amp;"*",'EPA_US9RT techs'!$A$2:$I$1722,9,FALSE),"")</f>
        <v/>
      </c>
      <c r="BJ64" s="14" t="str">
        <f>IFERROR(VLOOKUP($AG$1&amp;'Service PJ'!$D62&amp;'Service PJ'!$B62&amp;'Service PJ'!$A62&amp;"*",'EPA_US9RT techs'!$A$2:$I$1722,9,FALSE),"")</f>
        <v/>
      </c>
      <c r="BK64" s="14" t="str">
        <f>IFERROR(VLOOKUP($AG$1&amp;'Service PJ'!$D62&amp;'Service PJ'!$B62&amp;'Service PJ'!$A62&amp;"*",'EPA_US9RT techs'!$A$2:$I$1722,9,FALSE),"")</f>
        <v/>
      </c>
      <c r="BM64" t="str">
        <f>IF(SUM(BN64:CD64)=0,"\I:",'Service PJ'!$D62&amp;"_"&amp;'Service PJ'!$E62&amp;"_"&amp;'Service PJ'!$C62)</f>
        <v>\I:</v>
      </c>
      <c r="BN64" s="14" t="str">
        <f>IFERROR(VLOOKUP($BM$1&amp;'Service PJ'!$D62&amp;'Service PJ'!$B62&amp;'Service PJ'!$A62&amp;"*",'EPA_US9RT techs'!$A$2:$I$1722,9,FALSE),"")</f>
        <v/>
      </c>
      <c r="BO64" s="14" t="str">
        <f>IFERROR(VLOOKUP($BM$1&amp;'Service PJ'!$D62&amp;'Service PJ'!$B62&amp;'Service PJ'!$A62&amp;"*",'EPA_US9RT techs'!$A$2:$I$1722,9,FALSE),"")</f>
        <v/>
      </c>
      <c r="BP64" s="14" t="str">
        <f>IFERROR(VLOOKUP($BM$1&amp;'Service PJ'!$D62&amp;'Service PJ'!$B62&amp;'Service PJ'!$A62&amp;"*",'EPA_US9RT techs'!$A$2:$I$1722,9,FALSE),"")</f>
        <v/>
      </c>
      <c r="BQ64" s="14" t="str">
        <f>IFERROR(VLOOKUP($BM$1&amp;'Service PJ'!$D62&amp;'Service PJ'!$B62&amp;'Service PJ'!$A62&amp;"*",'EPA_US9RT techs'!$A$2:$I$1722,9,FALSE),"")</f>
        <v/>
      </c>
      <c r="BR64" s="14" t="str">
        <f>IFERROR(VLOOKUP($BM$1&amp;'Service PJ'!$D62&amp;'Service PJ'!$B62&amp;'Service PJ'!$A62&amp;"*",'EPA_US9RT techs'!$A$2:$I$1722,9,FALSE),"")</f>
        <v/>
      </c>
      <c r="BS64" s="14" t="str">
        <f>IFERROR(VLOOKUP($BM$1&amp;'Service PJ'!$D62&amp;'Service PJ'!$B62&amp;'Service PJ'!$A62&amp;"*",'EPA_US9RT techs'!$A$2:$I$1722,9,FALSE),"")</f>
        <v/>
      </c>
      <c r="BT64" s="14" t="str">
        <f>IFERROR(VLOOKUP($BM$1&amp;'Service PJ'!$D62&amp;'Service PJ'!$B62&amp;'Service PJ'!$A62&amp;"*",'EPA_US9RT techs'!$A$2:$I$1722,9,FALSE),"")</f>
        <v/>
      </c>
      <c r="BU64" s="14" t="str">
        <f>IFERROR(VLOOKUP($BM$1&amp;'Service PJ'!$D62&amp;'Service PJ'!$B62&amp;'Service PJ'!$A62&amp;"*",'EPA_US9RT techs'!$A$2:$I$1722,9,FALSE),"")</f>
        <v/>
      </c>
      <c r="BV64" s="14" t="str">
        <f>IFERROR(VLOOKUP($BM$1&amp;'Service PJ'!$D62&amp;'Service PJ'!$B62&amp;'Service PJ'!$A62&amp;"*",'EPA_US9RT techs'!$A$2:$I$1722,9,FALSE),"")</f>
        <v/>
      </c>
      <c r="BW64" s="14" t="str">
        <f>IFERROR(VLOOKUP($BM$1&amp;'Service PJ'!$D62&amp;'Service PJ'!$B62&amp;'Service PJ'!$A62&amp;"*",'EPA_US9RT techs'!$A$2:$I$1722,9,FALSE),"")</f>
        <v/>
      </c>
      <c r="BX64" s="14" t="str">
        <f>IFERROR(VLOOKUP($BM$1&amp;'Service PJ'!$D62&amp;'Service PJ'!$B62&amp;'Service PJ'!$A62&amp;"*",'EPA_US9RT techs'!$A$2:$I$1722,9,FALSE),"")</f>
        <v/>
      </c>
      <c r="BY64" s="14" t="str">
        <f>IFERROR(VLOOKUP($BM$1&amp;'Service PJ'!$D62&amp;'Service PJ'!$B62&amp;'Service PJ'!$A62&amp;"*",'EPA_US9RT techs'!$A$2:$I$1722,9,FALSE),"")</f>
        <v/>
      </c>
      <c r="BZ64" s="14" t="str">
        <f>IFERROR(VLOOKUP($BM$1&amp;'Service PJ'!$D62&amp;'Service PJ'!$B62&amp;'Service PJ'!$A62&amp;"*",'EPA_US9RT techs'!$A$2:$I$1722,9,FALSE),"")</f>
        <v/>
      </c>
      <c r="CA64" s="14" t="str">
        <f>IFERROR(VLOOKUP($BM$1&amp;'Service PJ'!$D62&amp;'Service PJ'!$B62&amp;'Service PJ'!$A62&amp;"*",'EPA_US9RT techs'!$A$2:$I$1722,9,FALSE),"")</f>
        <v/>
      </c>
      <c r="CB64" s="14" t="str">
        <f>IFERROR(VLOOKUP($BM$1&amp;'Service PJ'!$D62&amp;'Service PJ'!$B62&amp;'Service PJ'!$A62&amp;"*",'EPA_US9RT techs'!$A$2:$I$1722,9,FALSE),"")</f>
        <v/>
      </c>
      <c r="CC64" s="14" t="str">
        <f>IFERROR(VLOOKUP($BM$1&amp;'Service PJ'!$D62&amp;'Service PJ'!$B62&amp;'Service PJ'!$A62&amp;"*",'EPA_US9RT techs'!$A$2:$I$1722,9,FALSE),"")</f>
        <v/>
      </c>
      <c r="CD64" s="14" t="str">
        <f>IFERROR(VLOOKUP($BM$1&amp;'Service PJ'!$D62&amp;'Service PJ'!$B62&amp;'Service PJ'!$A62&amp;"*",'EPA_US9RT techs'!$A$2:$I$1722,9,FALSE),"")</f>
        <v/>
      </c>
      <c r="CE64" s="14" t="str">
        <f>IFERROR(VLOOKUP($BM$1&amp;'Service PJ'!$D62&amp;'Service PJ'!$B62&amp;'Service PJ'!$A62&amp;"*",'EPA_US9RT techs'!$A$2:$I$1722,9,FALSE),"")</f>
        <v/>
      </c>
      <c r="CF64" s="14" t="str">
        <f>IFERROR(VLOOKUP($BM$1&amp;'Service PJ'!$D62&amp;'Service PJ'!$B62&amp;'Service PJ'!$A62&amp;"*",'EPA_US9RT techs'!$A$2:$I$1722,9,FALSE),"")</f>
        <v/>
      </c>
      <c r="CG64" s="14" t="str">
        <f>IFERROR(VLOOKUP($BM$1&amp;'Service PJ'!$D62&amp;'Service PJ'!$B62&amp;'Service PJ'!$A62&amp;"*",'EPA_US9RT techs'!$A$2:$I$1722,9,FALSE),"")</f>
        <v/>
      </c>
      <c r="CH64" s="14" t="str">
        <f>IFERROR(VLOOKUP($BM$1&amp;'Service PJ'!$D62&amp;'Service PJ'!$B62&amp;'Service PJ'!$A62&amp;"*",'EPA_US9RT techs'!$A$2:$I$1722,9,FALSE),"")</f>
        <v/>
      </c>
      <c r="CI64" s="14" t="str">
        <f>IFERROR(VLOOKUP($BM$1&amp;'Service PJ'!$D62&amp;'Service PJ'!$B62&amp;'Service PJ'!$A62&amp;"*",'EPA_US9RT techs'!$A$2:$I$1722,9,FALSE),"")</f>
        <v/>
      </c>
      <c r="CJ64" s="14" t="str">
        <f>IFERROR(VLOOKUP($BM$1&amp;'Service PJ'!$D62&amp;'Service PJ'!$B62&amp;'Service PJ'!$A62&amp;"*",'EPA_US9RT techs'!$A$2:$I$1722,9,FALSE),"")</f>
        <v/>
      </c>
      <c r="CK64" s="14" t="str">
        <f>IFERROR(VLOOKUP($BM$1&amp;'Service PJ'!$D62&amp;'Service PJ'!$B62&amp;'Service PJ'!$A62&amp;"*",'EPA_US9RT techs'!$A$2:$I$1722,9,FALSE),"")</f>
        <v/>
      </c>
      <c r="CL64" s="14" t="str">
        <f>IFERROR(VLOOKUP($BM$1&amp;'Service PJ'!$D62&amp;'Service PJ'!$B62&amp;'Service PJ'!$A62&amp;"*",'EPA_US9RT techs'!$A$2:$I$1722,9,FALSE),"")</f>
        <v/>
      </c>
      <c r="CM64" s="14" t="str">
        <f>IFERROR(VLOOKUP($BM$1&amp;'Service PJ'!$D62&amp;'Service PJ'!$B62&amp;'Service PJ'!$A62&amp;"*",'EPA_US9RT techs'!$A$2:$I$1722,9,FALSE),"")</f>
        <v/>
      </c>
      <c r="CN64" s="14" t="str">
        <f>IFERROR(VLOOKUP($BM$1&amp;'Service PJ'!$D62&amp;'Service PJ'!$B62&amp;'Service PJ'!$A62&amp;"*",'EPA_US9RT techs'!$A$2:$I$1722,9,FALSE),"")</f>
        <v/>
      </c>
      <c r="CO64" s="14" t="str">
        <f>IFERROR(VLOOKUP($BM$1&amp;'Service PJ'!$D62&amp;'Service PJ'!$B62&amp;'Service PJ'!$A62&amp;"*",'EPA_US9RT techs'!$A$2:$I$1722,9,FALSE),"")</f>
        <v/>
      </c>
      <c r="CP64" s="14" t="str">
        <f>IFERROR(VLOOKUP($BM$1&amp;'Service PJ'!$D62&amp;'Service PJ'!$B62&amp;'Service PJ'!$A62&amp;"*",'EPA_US9RT techs'!$A$2:$I$1722,9,FALSE),"")</f>
        <v/>
      </c>
      <c r="CQ64" s="14" t="str">
        <f>IFERROR(VLOOKUP($BM$1&amp;'Service PJ'!$D62&amp;'Service PJ'!$B62&amp;'Service PJ'!$A62&amp;"*",'EPA_US9RT techs'!$A$2:$I$1722,9,FALSE),"")</f>
        <v/>
      </c>
      <c r="CS64" t="str">
        <f>IF(SUM(CT64:DJ64)=0,"\I:",'Service PJ'!$D62&amp;"_"&amp;'Service PJ'!$E62&amp;"_"&amp;'Service PJ'!$C62)</f>
        <v>\I:</v>
      </c>
      <c r="CT64" s="2" t="str">
        <f>IFERROR(VLOOKUP($CS$1&amp;'Service PJ'!$D62&amp;'Service PJ'!$B62&amp;'Service PJ'!$A62&amp;"*",'EPA_US9RT techs'!$A$2:$I$1722,9,FALSE),"")</f>
        <v/>
      </c>
      <c r="CU64" s="2" t="str">
        <f>IFERROR(VLOOKUP($CS$1&amp;'Service PJ'!$D62&amp;'Service PJ'!$B62&amp;'Service PJ'!$A62&amp;"*",'EPA_US9RT techs'!$A$2:$I$1722,9,FALSE),"")</f>
        <v/>
      </c>
      <c r="CV64" s="2" t="str">
        <f>IFERROR(VLOOKUP($CS$1&amp;'Service PJ'!$D62&amp;'Service PJ'!$B62&amp;'Service PJ'!$A62&amp;"*",'EPA_US9RT techs'!$A$2:$I$1722,9,FALSE),"")</f>
        <v/>
      </c>
      <c r="CW64" s="2" t="str">
        <f>IFERROR(VLOOKUP($CS$1&amp;'Service PJ'!$D62&amp;'Service PJ'!$B62&amp;'Service PJ'!$A62&amp;"*",'EPA_US9RT techs'!$A$2:$I$1722,9,FALSE),"")</f>
        <v/>
      </c>
      <c r="CX64" s="2" t="str">
        <f>IFERROR(VLOOKUP($CS$1&amp;'Service PJ'!$D62&amp;'Service PJ'!$B62&amp;'Service PJ'!$A62&amp;"*",'EPA_US9RT techs'!$A$2:$I$1722,9,FALSE),"")</f>
        <v/>
      </c>
      <c r="CY64" s="2" t="str">
        <f>IFERROR(VLOOKUP($CS$1&amp;'Service PJ'!$D62&amp;'Service PJ'!$B62&amp;'Service PJ'!$A62&amp;"*",'EPA_US9RT techs'!$A$2:$I$1722,9,FALSE),"")</f>
        <v/>
      </c>
      <c r="CZ64" s="2" t="str">
        <f>IFERROR(VLOOKUP($CS$1&amp;'Service PJ'!$D62&amp;'Service PJ'!$B62&amp;'Service PJ'!$A62&amp;"*",'EPA_US9RT techs'!$A$2:$I$1722,9,FALSE),"")</f>
        <v/>
      </c>
      <c r="DA64" s="2" t="str">
        <f>IFERROR(VLOOKUP($CS$1&amp;'Service PJ'!$D62&amp;'Service PJ'!$B62&amp;'Service PJ'!$A62&amp;"*",'EPA_US9RT techs'!$A$2:$I$1722,9,FALSE),"")</f>
        <v/>
      </c>
      <c r="DB64" s="2" t="str">
        <f>IFERROR(VLOOKUP($CS$1&amp;'Service PJ'!$D62&amp;'Service PJ'!$B62&amp;'Service PJ'!$A62&amp;"*",'EPA_US9RT techs'!$A$2:$I$1722,9,FALSE),"")</f>
        <v/>
      </c>
      <c r="DC64" s="2" t="str">
        <f>IFERROR(VLOOKUP($CS$1&amp;'Service PJ'!$D62&amp;'Service PJ'!$B62&amp;'Service PJ'!$A62&amp;"*",'EPA_US9RT techs'!$A$2:$I$1722,9,FALSE),"")</f>
        <v/>
      </c>
      <c r="DD64" s="2" t="str">
        <f>IFERROR(VLOOKUP($CS$1&amp;'Service PJ'!$D62&amp;'Service PJ'!$B62&amp;'Service PJ'!$A62&amp;"*",'EPA_US9RT techs'!$A$2:$I$1722,9,FALSE),"")</f>
        <v/>
      </c>
      <c r="DE64" s="2" t="str">
        <f>IFERROR(VLOOKUP($CS$1&amp;'Service PJ'!$D62&amp;'Service PJ'!$B62&amp;'Service PJ'!$A62&amp;"*",'EPA_US9RT techs'!$A$2:$I$1722,9,FALSE),"")</f>
        <v/>
      </c>
      <c r="DF64" s="2" t="str">
        <f>IFERROR(VLOOKUP($CS$1&amp;'Service PJ'!$D62&amp;'Service PJ'!$B62&amp;'Service PJ'!$A62&amp;"*",'EPA_US9RT techs'!$A$2:$I$1722,9,FALSE),"")</f>
        <v/>
      </c>
      <c r="DG64" s="2" t="str">
        <f>IFERROR(VLOOKUP($CS$1&amp;'Service PJ'!$D62&amp;'Service PJ'!$B62&amp;'Service PJ'!$A62&amp;"*",'EPA_US9RT techs'!$A$2:$I$1722,9,FALSE),"")</f>
        <v/>
      </c>
      <c r="DH64" s="2" t="str">
        <f>IFERROR(VLOOKUP($CS$1&amp;'Service PJ'!$D62&amp;'Service PJ'!$B62&amp;'Service PJ'!$A62&amp;"*",'EPA_US9RT techs'!$A$2:$I$1722,9,FALSE),"")</f>
        <v/>
      </c>
      <c r="DI64" s="2" t="str">
        <f>IFERROR(VLOOKUP($CS$1&amp;'Service PJ'!$D62&amp;'Service PJ'!$B62&amp;'Service PJ'!$A62&amp;"*",'EPA_US9RT techs'!$A$2:$I$1722,9,FALSE),"")</f>
        <v/>
      </c>
      <c r="DJ64" s="2" t="str">
        <f>IFERROR(VLOOKUP($CS$1&amp;'Service PJ'!$D62&amp;'Service PJ'!$B62&amp;'Service PJ'!$A62&amp;"*",'EPA_US9RT techs'!$A$2:$I$1722,9,FALSE),"")</f>
        <v/>
      </c>
      <c r="DK64" s="2" t="str">
        <f>IFERROR(VLOOKUP($CS$1&amp;'Service PJ'!$D62&amp;'Service PJ'!$B62&amp;'Service PJ'!$A62&amp;"*",'EPA_US9RT techs'!$A$2:$I$1722,9,FALSE),"")</f>
        <v/>
      </c>
      <c r="DL64" s="2" t="str">
        <f>IFERROR(VLOOKUP($CS$1&amp;'Service PJ'!$D62&amp;'Service PJ'!$B62&amp;'Service PJ'!$A62&amp;"*",'EPA_US9RT techs'!$A$2:$I$1722,9,FALSE),"")</f>
        <v/>
      </c>
      <c r="DM64" s="2" t="str">
        <f>IFERROR(VLOOKUP($CS$1&amp;'Service PJ'!$D62&amp;'Service PJ'!$B62&amp;'Service PJ'!$A62&amp;"*",'EPA_US9RT techs'!$A$2:$I$1722,9,FALSE),"")</f>
        <v/>
      </c>
      <c r="DN64" s="2" t="str">
        <f>IFERROR(VLOOKUP($CS$1&amp;'Service PJ'!$D62&amp;'Service PJ'!$B62&amp;'Service PJ'!$A62&amp;"*",'EPA_US9RT techs'!$A$2:$I$1722,9,FALSE),"")</f>
        <v/>
      </c>
      <c r="DO64" s="2" t="str">
        <f>IFERROR(VLOOKUP($CS$1&amp;'Service PJ'!$D62&amp;'Service PJ'!$B62&amp;'Service PJ'!$A62&amp;"*",'EPA_US9RT techs'!$A$2:$I$1722,9,FALSE),"")</f>
        <v/>
      </c>
      <c r="DP64" s="2" t="str">
        <f>IFERROR(VLOOKUP($CS$1&amp;'Service PJ'!$D62&amp;'Service PJ'!$B62&amp;'Service PJ'!$A62&amp;"*",'EPA_US9RT techs'!$A$2:$I$1722,9,FALSE),"")</f>
        <v/>
      </c>
      <c r="DQ64" s="2" t="str">
        <f>IFERROR(VLOOKUP($CS$1&amp;'Service PJ'!$D62&amp;'Service PJ'!$B62&amp;'Service PJ'!$A62&amp;"*",'EPA_US9RT techs'!$A$2:$I$1722,9,FALSE),"")</f>
        <v/>
      </c>
      <c r="DR64" s="2" t="str">
        <f>IFERROR(VLOOKUP($CS$1&amp;'Service PJ'!$D62&amp;'Service PJ'!$B62&amp;'Service PJ'!$A62&amp;"*",'EPA_US9RT techs'!$A$2:$I$1722,9,FALSE),"")</f>
        <v/>
      </c>
      <c r="DS64" s="2" t="str">
        <f>IFERROR(VLOOKUP($CS$1&amp;'Service PJ'!$D62&amp;'Service PJ'!$B62&amp;'Service PJ'!$A62&amp;"*",'EPA_US9RT techs'!$A$2:$I$1722,9,FALSE),"")</f>
        <v/>
      </c>
      <c r="DT64" s="2" t="str">
        <f>IFERROR(VLOOKUP($CS$1&amp;'Service PJ'!$D62&amp;'Service PJ'!$B62&amp;'Service PJ'!$A62&amp;"*",'EPA_US9RT techs'!$A$2:$I$1722,9,FALSE),"")</f>
        <v/>
      </c>
      <c r="DU64" s="2" t="str">
        <f>IFERROR(VLOOKUP($CS$1&amp;'Service PJ'!$D62&amp;'Service PJ'!$B62&amp;'Service PJ'!$A62&amp;"*",'EPA_US9RT techs'!$A$2:$I$1722,9,FALSE),"")</f>
        <v/>
      </c>
      <c r="DV64" s="2" t="str">
        <f>IFERROR(VLOOKUP($CS$1&amp;'Service PJ'!$D62&amp;'Service PJ'!$B62&amp;'Service PJ'!$A62&amp;"*",'EPA_US9RT techs'!$A$2:$I$1722,9,FALSE),"")</f>
        <v/>
      </c>
      <c r="DW64" s="2" t="str">
        <f>IFERROR(VLOOKUP($CS$1&amp;'Service PJ'!$D62&amp;'Service PJ'!$B62&amp;'Service PJ'!$A62&amp;"*",'EPA_US9RT techs'!$A$2:$I$1722,9,FALSE),"")</f>
        <v/>
      </c>
    </row>
    <row r="65" spans="1:127" x14ac:dyDescent="0.45">
      <c r="A65" t="str">
        <f>IF(SUM(B65:R65)=0,"\I:",'Service PJ'!$D63&amp;"_"&amp;'Service PJ'!$E63&amp;"_"&amp;'Service PJ'!$C63)</f>
        <v>\I:</v>
      </c>
      <c r="B65" s="14" t="str">
        <f>IFERROR(VLOOKUP($A$1&amp;'Service PJ'!$D63&amp;'Service PJ'!$B63&amp;'Service PJ'!$A63&amp;"*",'EPA_US9RT techs'!$A$2:$I$1722,9,FALSE),"")</f>
        <v/>
      </c>
      <c r="C65" s="14" t="str">
        <f>IFERROR(VLOOKUP($A$1&amp;'Service PJ'!$D63&amp;'Service PJ'!$B63&amp;'Service PJ'!$A63&amp;"*",'EPA_US9RT techs'!$A$2:$I$1722,9,FALSE),"")</f>
        <v/>
      </c>
      <c r="D65" s="14" t="str">
        <f>IFERROR(VLOOKUP($A$1&amp;'Service PJ'!$D63&amp;'Service PJ'!$B63&amp;'Service PJ'!$A63&amp;"*",'EPA_US9RT techs'!$A$2:$I$1722,9,FALSE),"")</f>
        <v/>
      </c>
      <c r="E65" s="14" t="str">
        <f>IFERROR(VLOOKUP($A$1&amp;'Service PJ'!$D63&amp;'Service PJ'!$B63&amp;'Service PJ'!$A63&amp;"*",'EPA_US9RT techs'!$A$2:$I$1722,9,FALSE),"")</f>
        <v/>
      </c>
      <c r="F65" s="14" t="str">
        <f>IFERROR(VLOOKUP($A$1&amp;'Service PJ'!$D63&amp;'Service PJ'!$B63&amp;'Service PJ'!$A63&amp;"*",'EPA_US9RT techs'!$A$2:$I$1722,9,FALSE),"")</f>
        <v/>
      </c>
      <c r="G65" s="14" t="str">
        <f>IFERROR(VLOOKUP($A$1&amp;'Service PJ'!$D63&amp;'Service PJ'!$B63&amp;'Service PJ'!$A63&amp;"*",'EPA_US9RT techs'!$A$2:$I$1722,9,FALSE),"")</f>
        <v/>
      </c>
      <c r="H65" s="14" t="str">
        <f>IFERROR(VLOOKUP($A$1&amp;'Service PJ'!$D63&amp;'Service PJ'!$B63&amp;'Service PJ'!$A63&amp;"*",'EPA_US9RT techs'!$A$2:$I$1722,9,FALSE),"")</f>
        <v/>
      </c>
      <c r="I65" s="14" t="str">
        <f>IFERROR(VLOOKUP($A$1&amp;'Service PJ'!$D63&amp;'Service PJ'!$B63&amp;'Service PJ'!$A63&amp;"*",'EPA_US9RT techs'!$A$2:$I$1722,9,FALSE),"")</f>
        <v/>
      </c>
      <c r="J65" s="14" t="str">
        <f>IFERROR(VLOOKUP($A$1&amp;'Service PJ'!$D63&amp;'Service PJ'!$B63&amp;'Service PJ'!$A63&amp;"*",'EPA_US9RT techs'!$A$2:$I$1722,9,FALSE),"")</f>
        <v/>
      </c>
      <c r="K65" s="14" t="str">
        <f>IFERROR(VLOOKUP($A$1&amp;'Service PJ'!$D63&amp;'Service PJ'!$B63&amp;'Service PJ'!$A63&amp;"*",'EPA_US9RT techs'!$A$2:$I$1722,9,FALSE),"")</f>
        <v/>
      </c>
      <c r="L65" s="14" t="str">
        <f>IFERROR(VLOOKUP($A$1&amp;'Service PJ'!$D63&amp;'Service PJ'!$B63&amp;'Service PJ'!$A63&amp;"*",'EPA_US9RT techs'!$A$2:$I$1722,9,FALSE),"")</f>
        <v/>
      </c>
      <c r="M65" s="14" t="str">
        <f>IFERROR(VLOOKUP($A$1&amp;'Service PJ'!$D63&amp;'Service PJ'!$B63&amp;'Service PJ'!$A63&amp;"*",'EPA_US9RT techs'!$A$2:$I$1722,9,FALSE),"")</f>
        <v/>
      </c>
      <c r="N65" s="14" t="str">
        <f>IFERROR(VLOOKUP($A$1&amp;'Service PJ'!$D63&amp;'Service PJ'!$B63&amp;'Service PJ'!$A63&amp;"*",'EPA_US9RT techs'!$A$2:$I$1722,9,FALSE),"")</f>
        <v/>
      </c>
      <c r="O65" s="14" t="str">
        <f>IFERROR(VLOOKUP($A$1&amp;'Service PJ'!$D63&amp;'Service PJ'!$B63&amp;'Service PJ'!$A63&amp;"*",'EPA_US9RT techs'!$A$2:$I$1722,9,FALSE),"")</f>
        <v/>
      </c>
      <c r="P65" s="14" t="str">
        <f>IFERROR(VLOOKUP($A$1&amp;'Service PJ'!$D63&amp;'Service PJ'!$B63&amp;'Service PJ'!$A63&amp;"*",'EPA_US9RT techs'!$A$2:$I$1722,9,FALSE),"")</f>
        <v/>
      </c>
      <c r="Q65" s="14" t="str">
        <f>IFERROR(VLOOKUP($A$1&amp;'Service PJ'!$D63&amp;'Service PJ'!$B63&amp;'Service PJ'!$A63&amp;"*",'EPA_US9RT techs'!$A$2:$I$1722,9,FALSE),"")</f>
        <v/>
      </c>
      <c r="R65" s="14" t="str">
        <f>IFERROR(VLOOKUP($A$1&amp;'Service PJ'!$D63&amp;'Service PJ'!$B63&amp;'Service PJ'!$A63&amp;"*",'EPA_US9RT techs'!$A$2:$I$1722,9,FALSE),"")</f>
        <v/>
      </c>
      <c r="S65" s="14" t="str">
        <f>IFERROR(VLOOKUP($A$1&amp;'Service PJ'!$D63&amp;'Service PJ'!$B63&amp;'Service PJ'!$A63&amp;"*",'EPA_US9RT techs'!$A$2:$I$1722,9,FALSE),"")</f>
        <v/>
      </c>
      <c r="T65" s="14" t="str">
        <f>IFERROR(VLOOKUP($A$1&amp;'Service PJ'!$D63&amp;'Service PJ'!$B63&amp;'Service PJ'!$A63&amp;"*",'EPA_US9RT techs'!$A$2:$I$1722,9,FALSE),"")</f>
        <v/>
      </c>
      <c r="U65" s="14" t="str">
        <f>IFERROR(VLOOKUP($A$1&amp;'Service PJ'!$D63&amp;'Service PJ'!$B63&amp;'Service PJ'!$A63&amp;"*",'EPA_US9RT techs'!$A$2:$I$1722,9,FALSE),"")</f>
        <v/>
      </c>
      <c r="V65" s="14" t="str">
        <f>IFERROR(VLOOKUP($A$1&amp;'Service PJ'!$D63&amp;'Service PJ'!$B63&amp;'Service PJ'!$A63&amp;"*",'EPA_US9RT techs'!$A$2:$I$1722,9,FALSE),"")</f>
        <v/>
      </c>
      <c r="W65" s="14" t="str">
        <f>IFERROR(VLOOKUP($A$1&amp;'Service PJ'!$D63&amp;'Service PJ'!$B63&amp;'Service PJ'!$A63&amp;"*",'EPA_US9RT techs'!$A$2:$I$1722,9,FALSE),"")</f>
        <v/>
      </c>
      <c r="X65" s="14" t="str">
        <f>IFERROR(VLOOKUP($A$1&amp;'Service PJ'!$D63&amp;'Service PJ'!$B63&amp;'Service PJ'!$A63&amp;"*",'EPA_US9RT techs'!$A$2:$I$1722,9,FALSE),"")</f>
        <v/>
      </c>
      <c r="Y65" s="14" t="str">
        <f>IFERROR(VLOOKUP($A$1&amp;'Service PJ'!$D63&amp;'Service PJ'!$B63&amp;'Service PJ'!$A63&amp;"*",'EPA_US9RT techs'!$A$2:$I$1722,9,FALSE),"")</f>
        <v/>
      </c>
      <c r="Z65" s="14" t="str">
        <f>IFERROR(VLOOKUP($A$1&amp;'Service PJ'!$D63&amp;'Service PJ'!$B63&amp;'Service PJ'!$A63&amp;"*",'EPA_US9RT techs'!$A$2:$I$1722,9,FALSE),"")</f>
        <v/>
      </c>
      <c r="AA65" s="14" t="str">
        <f>IFERROR(VLOOKUP($A$1&amp;'Service PJ'!$D63&amp;'Service PJ'!$B63&amp;'Service PJ'!$A63&amp;"*",'EPA_US9RT techs'!$A$2:$I$1722,9,FALSE),"")</f>
        <v/>
      </c>
      <c r="AB65" s="14" t="str">
        <f>IFERROR(VLOOKUP($A$1&amp;'Service PJ'!$D63&amp;'Service PJ'!$B63&amp;'Service PJ'!$A63&amp;"*",'EPA_US9RT techs'!$A$2:$I$1722,9,FALSE),"")</f>
        <v/>
      </c>
      <c r="AC65" s="14" t="str">
        <f>IFERROR(VLOOKUP($A$1&amp;'Service PJ'!$D63&amp;'Service PJ'!$B63&amp;'Service PJ'!$A63&amp;"*",'EPA_US9RT techs'!$A$2:$I$1722,9,FALSE),"")</f>
        <v/>
      </c>
      <c r="AD65" s="14" t="str">
        <f>IFERROR(VLOOKUP($A$1&amp;'Service PJ'!$D63&amp;'Service PJ'!$B63&amp;'Service PJ'!$A63&amp;"*",'EPA_US9RT techs'!$A$2:$I$1722,9,FALSE),"")</f>
        <v/>
      </c>
      <c r="AE65" s="14" t="str">
        <f>IFERROR(VLOOKUP($A$1&amp;'Service PJ'!$D63&amp;'Service PJ'!$B63&amp;'Service PJ'!$A63&amp;"*",'EPA_US9RT techs'!$A$2:$I$1722,9,FALSE),"")</f>
        <v/>
      </c>
      <c r="AG65" t="str">
        <f>IF(SUM(AH65:AX65)=0,"\I:",'Service PJ'!$D63&amp;"_"&amp;'Service PJ'!$E63&amp;"_"&amp;'Service PJ'!$C63)</f>
        <v>\I:</v>
      </c>
      <c r="AH65" s="14" t="str">
        <f>IFERROR(VLOOKUP($AG$1&amp;'Service PJ'!$D63&amp;'Service PJ'!$B63&amp;'Service PJ'!$A63&amp;"*",'EPA_US9RT techs'!$A$2:$I$1722,9,FALSE),"")</f>
        <v/>
      </c>
      <c r="AI65" s="14" t="str">
        <f>IFERROR(VLOOKUP($AG$1&amp;'Service PJ'!$D63&amp;'Service PJ'!$B63&amp;'Service PJ'!$A63&amp;"*",'EPA_US9RT techs'!$A$2:$I$1722,9,FALSE),"")</f>
        <v/>
      </c>
      <c r="AJ65" s="14" t="str">
        <f>IFERROR(VLOOKUP($AG$1&amp;'Service PJ'!$D63&amp;'Service PJ'!$B63&amp;'Service PJ'!$A63&amp;"*",'EPA_US9RT techs'!$A$2:$I$1722,9,FALSE),"")</f>
        <v/>
      </c>
      <c r="AK65" s="14" t="str">
        <f>IFERROR(VLOOKUP($AG$1&amp;'Service PJ'!$D63&amp;'Service PJ'!$B63&amp;'Service PJ'!$A63&amp;"*",'EPA_US9RT techs'!$A$2:$I$1722,9,FALSE),"")</f>
        <v/>
      </c>
      <c r="AL65" s="14" t="str">
        <f>IFERROR(VLOOKUP($AG$1&amp;'Service PJ'!$D63&amp;'Service PJ'!$B63&amp;'Service PJ'!$A63&amp;"*",'EPA_US9RT techs'!$A$2:$I$1722,9,FALSE),"")</f>
        <v/>
      </c>
      <c r="AM65" s="14" t="str">
        <f>IFERROR(VLOOKUP($AG$1&amp;'Service PJ'!$D63&amp;'Service PJ'!$B63&amp;'Service PJ'!$A63&amp;"*",'EPA_US9RT techs'!$A$2:$I$1722,9,FALSE),"")</f>
        <v/>
      </c>
      <c r="AN65" s="14" t="str">
        <f>IFERROR(VLOOKUP($AG$1&amp;'Service PJ'!$D63&amp;'Service PJ'!$B63&amp;'Service PJ'!$A63&amp;"*",'EPA_US9RT techs'!$A$2:$I$1722,9,FALSE),"")</f>
        <v/>
      </c>
      <c r="AO65" s="14" t="str">
        <f>IFERROR(VLOOKUP($AG$1&amp;'Service PJ'!$D63&amp;'Service PJ'!$B63&amp;'Service PJ'!$A63&amp;"*",'EPA_US9RT techs'!$A$2:$I$1722,9,FALSE),"")</f>
        <v/>
      </c>
      <c r="AP65" s="14" t="str">
        <f>IFERROR(VLOOKUP($AG$1&amp;'Service PJ'!$D63&amp;'Service PJ'!$B63&amp;'Service PJ'!$A63&amp;"*",'EPA_US9RT techs'!$A$2:$I$1722,9,FALSE),"")</f>
        <v/>
      </c>
      <c r="AQ65" s="14" t="str">
        <f>IFERROR(VLOOKUP($AG$1&amp;'Service PJ'!$D63&amp;'Service PJ'!$B63&amp;'Service PJ'!$A63&amp;"*",'EPA_US9RT techs'!$A$2:$I$1722,9,FALSE),"")</f>
        <v/>
      </c>
      <c r="AR65" s="14" t="str">
        <f>IFERROR(VLOOKUP($AG$1&amp;'Service PJ'!$D63&amp;'Service PJ'!$B63&amp;'Service PJ'!$A63&amp;"*",'EPA_US9RT techs'!$A$2:$I$1722,9,FALSE),"")</f>
        <v/>
      </c>
      <c r="AS65" s="14" t="str">
        <f>IFERROR(VLOOKUP($AG$1&amp;'Service PJ'!$D63&amp;'Service PJ'!$B63&amp;'Service PJ'!$A63&amp;"*",'EPA_US9RT techs'!$A$2:$I$1722,9,FALSE),"")</f>
        <v/>
      </c>
      <c r="AT65" s="14" t="str">
        <f>IFERROR(VLOOKUP($AG$1&amp;'Service PJ'!$D63&amp;'Service PJ'!$B63&amp;'Service PJ'!$A63&amp;"*",'EPA_US9RT techs'!$A$2:$I$1722,9,FALSE),"")</f>
        <v/>
      </c>
      <c r="AU65" s="14" t="str">
        <f>IFERROR(VLOOKUP($AG$1&amp;'Service PJ'!$D63&amp;'Service PJ'!$B63&amp;'Service PJ'!$A63&amp;"*",'EPA_US9RT techs'!$A$2:$I$1722,9,FALSE),"")</f>
        <v/>
      </c>
      <c r="AV65" s="14" t="str">
        <f>IFERROR(VLOOKUP($AG$1&amp;'Service PJ'!$D63&amp;'Service PJ'!$B63&amp;'Service PJ'!$A63&amp;"*",'EPA_US9RT techs'!$A$2:$I$1722,9,FALSE),"")</f>
        <v/>
      </c>
      <c r="AW65" s="14" t="str">
        <f>IFERROR(VLOOKUP($AG$1&amp;'Service PJ'!$D63&amp;'Service PJ'!$B63&amp;'Service PJ'!$A63&amp;"*",'EPA_US9RT techs'!$A$2:$I$1722,9,FALSE),"")</f>
        <v/>
      </c>
      <c r="AX65" s="14" t="str">
        <f>IFERROR(VLOOKUP($AG$1&amp;'Service PJ'!$D63&amp;'Service PJ'!$B63&amp;'Service PJ'!$A63&amp;"*",'EPA_US9RT techs'!$A$2:$I$1722,9,FALSE),"")</f>
        <v/>
      </c>
      <c r="AY65" s="14" t="str">
        <f>IFERROR(VLOOKUP($AG$1&amp;'Service PJ'!$D63&amp;'Service PJ'!$B63&amp;'Service PJ'!$A63&amp;"*",'EPA_US9RT techs'!$A$2:$I$1722,9,FALSE),"")</f>
        <v/>
      </c>
      <c r="AZ65" s="14" t="str">
        <f>IFERROR(VLOOKUP($AG$1&amp;'Service PJ'!$D63&amp;'Service PJ'!$B63&amp;'Service PJ'!$A63&amp;"*",'EPA_US9RT techs'!$A$2:$I$1722,9,FALSE),"")</f>
        <v/>
      </c>
      <c r="BA65" s="14" t="str">
        <f>IFERROR(VLOOKUP($AG$1&amp;'Service PJ'!$D63&amp;'Service PJ'!$B63&amp;'Service PJ'!$A63&amp;"*",'EPA_US9RT techs'!$A$2:$I$1722,9,FALSE),"")</f>
        <v/>
      </c>
      <c r="BB65" s="14" t="str">
        <f>IFERROR(VLOOKUP($AG$1&amp;'Service PJ'!$D63&amp;'Service PJ'!$B63&amp;'Service PJ'!$A63&amp;"*",'EPA_US9RT techs'!$A$2:$I$1722,9,FALSE),"")</f>
        <v/>
      </c>
      <c r="BC65" s="14" t="str">
        <f>IFERROR(VLOOKUP($AG$1&amp;'Service PJ'!$D63&amp;'Service PJ'!$B63&amp;'Service PJ'!$A63&amp;"*",'EPA_US9RT techs'!$A$2:$I$1722,9,FALSE),"")</f>
        <v/>
      </c>
      <c r="BD65" s="14" t="str">
        <f>IFERROR(VLOOKUP($AG$1&amp;'Service PJ'!$D63&amp;'Service PJ'!$B63&amp;'Service PJ'!$A63&amp;"*",'EPA_US9RT techs'!$A$2:$I$1722,9,FALSE),"")</f>
        <v/>
      </c>
      <c r="BE65" s="14" t="str">
        <f>IFERROR(VLOOKUP($AG$1&amp;'Service PJ'!$D63&amp;'Service PJ'!$B63&amp;'Service PJ'!$A63&amp;"*",'EPA_US9RT techs'!$A$2:$I$1722,9,FALSE),"")</f>
        <v/>
      </c>
      <c r="BF65" s="14" t="str">
        <f>IFERROR(VLOOKUP($AG$1&amp;'Service PJ'!$D63&amp;'Service PJ'!$B63&amp;'Service PJ'!$A63&amp;"*",'EPA_US9RT techs'!$A$2:$I$1722,9,FALSE),"")</f>
        <v/>
      </c>
      <c r="BG65" s="14" t="str">
        <f>IFERROR(VLOOKUP($AG$1&amp;'Service PJ'!$D63&amp;'Service PJ'!$B63&amp;'Service PJ'!$A63&amp;"*",'EPA_US9RT techs'!$A$2:$I$1722,9,FALSE),"")</f>
        <v/>
      </c>
      <c r="BH65" s="14" t="str">
        <f>IFERROR(VLOOKUP($AG$1&amp;'Service PJ'!$D63&amp;'Service PJ'!$B63&amp;'Service PJ'!$A63&amp;"*",'EPA_US9RT techs'!$A$2:$I$1722,9,FALSE),"")</f>
        <v/>
      </c>
      <c r="BI65" s="14" t="str">
        <f>IFERROR(VLOOKUP($AG$1&amp;'Service PJ'!$D63&amp;'Service PJ'!$B63&amp;'Service PJ'!$A63&amp;"*",'EPA_US9RT techs'!$A$2:$I$1722,9,FALSE),"")</f>
        <v/>
      </c>
      <c r="BJ65" s="14" t="str">
        <f>IFERROR(VLOOKUP($AG$1&amp;'Service PJ'!$D63&amp;'Service PJ'!$B63&amp;'Service PJ'!$A63&amp;"*",'EPA_US9RT techs'!$A$2:$I$1722,9,FALSE),"")</f>
        <v/>
      </c>
      <c r="BK65" s="14" t="str">
        <f>IFERROR(VLOOKUP($AG$1&amp;'Service PJ'!$D63&amp;'Service PJ'!$B63&amp;'Service PJ'!$A63&amp;"*",'EPA_US9RT techs'!$A$2:$I$1722,9,FALSE),"")</f>
        <v/>
      </c>
      <c r="BM65" t="str">
        <f>IF(SUM(BN65:CD65)=0,"\I:",'Service PJ'!$D63&amp;"_"&amp;'Service PJ'!$E63&amp;"_"&amp;'Service PJ'!$C63)</f>
        <v>\I:</v>
      </c>
      <c r="BN65" s="14" t="str">
        <f>IFERROR(VLOOKUP($BM$1&amp;'Service PJ'!$D63&amp;'Service PJ'!$B63&amp;'Service PJ'!$A63&amp;"*",'EPA_US9RT techs'!$A$2:$I$1722,9,FALSE),"")</f>
        <v/>
      </c>
      <c r="BO65" s="14" t="str">
        <f>IFERROR(VLOOKUP($BM$1&amp;'Service PJ'!$D63&amp;'Service PJ'!$B63&amp;'Service PJ'!$A63&amp;"*",'EPA_US9RT techs'!$A$2:$I$1722,9,FALSE),"")</f>
        <v/>
      </c>
      <c r="BP65" s="14" t="str">
        <f>IFERROR(VLOOKUP($BM$1&amp;'Service PJ'!$D63&amp;'Service PJ'!$B63&amp;'Service PJ'!$A63&amp;"*",'EPA_US9RT techs'!$A$2:$I$1722,9,FALSE),"")</f>
        <v/>
      </c>
      <c r="BQ65" s="14" t="str">
        <f>IFERROR(VLOOKUP($BM$1&amp;'Service PJ'!$D63&amp;'Service PJ'!$B63&amp;'Service PJ'!$A63&amp;"*",'EPA_US9RT techs'!$A$2:$I$1722,9,FALSE),"")</f>
        <v/>
      </c>
      <c r="BR65" s="14" t="str">
        <f>IFERROR(VLOOKUP($BM$1&amp;'Service PJ'!$D63&amp;'Service PJ'!$B63&amp;'Service PJ'!$A63&amp;"*",'EPA_US9RT techs'!$A$2:$I$1722,9,FALSE),"")</f>
        <v/>
      </c>
      <c r="BS65" s="14" t="str">
        <f>IFERROR(VLOOKUP($BM$1&amp;'Service PJ'!$D63&amp;'Service PJ'!$B63&amp;'Service PJ'!$A63&amp;"*",'EPA_US9RT techs'!$A$2:$I$1722,9,FALSE),"")</f>
        <v/>
      </c>
      <c r="BT65" s="14" t="str">
        <f>IFERROR(VLOOKUP($BM$1&amp;'Service PJ'!$D63&amp;'Service PJ'!$B63&amp;'Service PJ'!$A63&amp;"*",'EPA_US9RT techs'!$A$2:$I$1722,9,FALSE),"")</f>
        <v/>
      </c>
      <c r="BU65" s="14" t="str">
        <f>IFERROR(VLOOKUP($BM$1&amp;'Service PJ'!$D63&amp;'Service PJ'!$B63&amp;'Service PJ'!$A63&amp;"*",'EPA_US9RT techs'!$A$2:$I$1722,9,FALSE),"")</f>
        <v/>
      </c>
      <c r="BV65" s="14" t="str">
        <f>IFERROR(VLOOKUP($BM$1&amp;'Service PJ'!$D63&amp;'Service PJ'!$B63&amp;'Service PJ'!$A63&amp;"*",'EPA_US9RT techs'!$A$2:$I$1722,9,FALSE),"")</f>
        <v/>
      </c>
      <c r="BW65" s="14" t="str">
        <f>IFERROR(VLOOKUP($BM$1&amp;'Service PJ'!$D63&amp;'Service PJ'!$B63&amp;'Service PJ'!$A63&amp;"*",'EPA_US9RT techs'!$A$2:$I$1722,9,FALSE),"")</f>
        <v/>
      </c>
      <c r="BX65" s="14" t="str">
        <f>IFERROR(VLOOKUP($BM$1&amp;'Service PJ'!$D63&amp;'Service PJ'!$B63&amp;'Service PJ'!$A63&amp;"*",'EPA_US9RT techs'!$A$2:$I$1722,9,FALSE),"")</f>
        <v/>
      </c>
      <c r="BY65" s="14" t="str">
        <f>IFERROR(VLOOKUP($BM$1&amp;'Service PJ'!$D63&amp;'Service PJ'!$B63&amp;'Service PJ'!$A63&amp;"*",'EPA_US9RT techs'!$A$2:$I$1722,9,FALSE),"")</f>
        <v/>
      </c>
      <c r="BZ65" s="14" t="str">
        <f>IFERROR(VLOOKUP($BM$1&amp;'Service PJ'!$D63&amp;'Service PJ'!$B63&amp;'Service PJ'!$A63&amp;"*",'EPA_US9RT techs'!$A$2:$I$1722,9,FALSE),"")</f>
        <v/>
      </c>
      <c r="CA65" s="14" t="str">
        <f>IFERROR(VLOOKUP($BM$1&amp;'Service PJ'!$D63&amp;'Service PJ'!$B63&amp;'Service PJ'!$A63&amp;"*",'EPA_US9RT techs'!$A$2:$I$1722,9,FALSE),"")</f>
        <v/>
      </c>
      <c r="CB65" s="14" t="str">
        <f>IFERROR(VLOOKUP($BM$1&amp;'Service PJ'!$D63&amp;'Service PJ'!$B63&amp;'Service PJ'!$A63&amp;"*",'EPA_US9RT techs'!$A$2:$I$1722,9,FALSE),"")</f>
        <v/>
      </c>
      <c r="CC65" s="14" t="str">
        <f>IFERROR(VLOOKUP($BM$1&amp;'Service PJ'!$D63&amp;'Service PJ'!$B63&amp;'Service PJ'!$A63&amp;"*",'EPA_US9RT techs'!$A$2:$I$1722,9,FALSE),"")</f>
        <v/>
      </c>
      <c r="CD65" s="14" t="str">
        <f>IFERROR(VLOOKUP($BM$1&amp;'Service PJ'!$D63&amp;'Service PJ'!$B63&amp;'Service PJ'!$A63&amp;"*",'EPA_US9RT techs'!$A$2:$I$1722,9,FALSE),"")</f>
        <v/>
      </c>
      <c r="CE65" s="14" t="str">
        <f>IFERROR(VLOOKUP($BM$1&amp;'Service PJ'!$D63&amp;'Service PJ'!$B63&amp;'Service PJ'!$A63&amp;"*",'EPA_US9RT techs'!$A$2:$I$1722,9,FALSE),"")</f>
        <v/>
      </c>
      <c r="CF65" s="14" t="str">
        <f>IFERROR(VLOOKUP($BM$1&amp;'Service PJ'!$D63&amp;'Service PJ'!$B63&amp;'Service PJ'!$A63&amp;"*",'EPA_US9RT techs'!$A$2:$I$1722,9,FALSE),"")</f>
        <v/>
      </c>
      <c r="CG65" s="14" t="str">
        <f>IFERROR(VLOOKUP($BM$1&amp;'Service PJ'!$D63&amp;'Service PJ'!$B63&amp;'Service PJ'!$A63&amp;"*",'EPA_US9RT techs'!$A$2:$I$1722,9,FALSE),"")</f>
        <v/>
      </c>
      <c r="CH65" s="14" t="str">
        <f>IFERROR(VLOOKUP($BM$1&amp;'Service PJ'!$D63&amp;'Service PJ'!$B63&amp;'Service PJ'!$A63&amp;"*",'EPA_US9RT techs'!$A$2:$I$1722,9,FALSE),"")</f>
        <v/>
      </c>
      <c r="CI65" s="14" t="str">
        <f>IFERROR(VLOOKUP($BM$1&amp;'Service PJ'!$D63&amp;'Service PJ'!$B63&amp;'Service PJ'!$A63&amp;"*",'EPA_US9RT techs'!$A$2:$I$1722,9,FALSE),"")</f>
        <v/>
      </c>
      <c r="CJ65" s="14" t="str">
        <f>IFERROR(VLOOKUP($BM$1&amp;'Service PJ'!$D63&amp;'Service PJ'!$B63&amp;'Service PJ'!$A63&amp;"*",'EPA_US9RT techs'!$A$2:$I$1722,9,FALSE),"")</f>
        <v/>
      </c>
      <c r="CK65" s="14" t="str">
        <f>IFERROR(VLOOKUP($BM$1&amp;'Service PJ'!$D63&amp;'Service PJ'!$B63&amp;'Service PJ'!$A63&amp;"*",'EPA_US9RT techs'!$A$2:$I$1722,9,FALSE),"")</f>
        <v/>
      </c>
      <c r="CL65" s="14" t="str">
        <f>IFERROR(VLOOKUP($BM$1&amp;'Service PJ'!$D63&amp;'Service PJ'!$B63&amp;'Service PJ'!$A63&amp;"*",'EPA_US9RT techs'!$A$2:$I$1722,9,FALSE),"")</f>
        <v/>
      </c>
      <c r="CM65" s="14" t="str">
        <f>IFERROR(VLOOKUP($BM$1&amp;'Service PJ'!$D63&amp;'Service PJ'!$B63&amp;'Service PJ'!$A63&amp;"*",'EPA_US9RT techs'!$A$2:$I$1722,9,FALSE),"")</f>
        <v/>
      </c>
      <c r="CN65" s="14" t="str">
        <f>IFERROR(VLOOKUP($BM$1&amp;'Service PJ'!$D63&amp;'Service PJ'!$B63&amp;'Service PJ'!$A63&amp;"*",'EPA_US9RT techs'!$A$2:$I$1722,9,FALSE),"")</f>
        <v/>
      </c>
      <c r="CO65" s="14" t="str">
        <f>IFERROR(VLOOKUP($BM$1&amp;'Service PJ'!$D63&amp;'Service PJ'!$B63&amp;'Service PJ'!$A63&amp;"*",'EPA_US9RT techs'!$A$2:$I$1722,9,FALSE),"")</f>
        <v/>
      </c>
      <c r="CP65" s="14" t="str">
        <f>IFERROR(VLOOKUP($BM$1&amp;'Service PJ'!$D63&amp;'Service PJ'!$B63&amp;'Service PJ'!$A63&amp;"*",'EPA_US9RT techs'!$A$2:$I$1722,9,FALSE),"")</f>
        <v/>
      </c>
      <c r="CQ65" s="14" t="str">
        <f>IFERROR(VLOOKUP($BM$1&amp;'Service PJ'!$D63&amp;'Service PJ'!$B63&amp;'Service PJ'!$A63&amp;"*",'EPA_US9RT techs'!$A$2:$I$1722,9,FALSE),"")</f>
        <v/>
      </c>
      <c r="CS65" t="str">
        <f>IF(SUM(CT65:DJ65)=0,"\I:",'Service PJ'!$D63&amp;"_"&amp;'Service PJ'!$E63&amp;"_"&amp;'Service PJ'!$C63)</f>
        <v>\I:</v>
      </c>
      <c r="CT65" s="2" t="str">
        <f>IFERROR(VLOOKUP($CS$1&amp;'Service PJ'!$D63&amp;'Service PJ'!$B63&amp;'Service PJ'!$A63&amp;"*",'EPA_US9RT techs'!$A$2:$I$1722,9,FALSE),"")</f>
        <v/>
      </c>
      <c r="CU65" s="2" t="str">
        <f>IFERROR(VLOOKUP($CS$1&amp;'Service PJ'!$D63&amp;'Service PJ'!$B63&amp;'Service PJ'!$A63&amp;"*",'EPA_US9RT techs'!$A$2:$I$1722,9,FALSE),"")</f>
        <v/>
      </c>
      <c r="CV65" s="2" t="str">
        <f>IFERROR(VLOOKUP($CS$1&amp;'Service PJ'!$D63&amp;'Service PJ'!$B63&amp;'Service PJ'!$A63&amp;"*",'EPA_US9RT techs'!$A$2:$I$1722,9,FALSE),"")</f>
        <v/>
      </c>
      <c r="CW65" s="2" t="str">
        <f>IFERROR(VLOOKUP($CS$1&amp;'Service PJ'!$D63&amp;'Service PJ'!$B63&amp;'Service PJ'!$A63&amp;"*",'EPA_US9RT techs'!$A$2:$I$1722,9,FALSE),"")</f>
        <v/>
      </c>
      <c r="CX65" s="2" t="str">
        <f>IFERROR(VLOOKUP($CS$1&amp;'Service PJ'!$D63&amp;'Service PJ'!$B63&amp;'Service PJ'!$A63&amp;"*",'EPA_US9RT techs'!$A$2:$I$1722,9,FALSE),"")</f>
        <v/>
      </c>
      <c r="CY65" s="2" t="str">
        <f>IFERROR(VLOOKUP($CS$1&amp;'Service PJ'!$D63&amp;'Service PJ'!$B63&amp;'Service PJ'!$A63&amp;"*",'EPA_US9RT techs'!$A$2:$I$1722,9,FALSE),"")</f>
        <v/>
      </c>
      <c r="CZ65" s="2" t="str">
        <f>IFERROR(VLOOKUP($CS$1&amp;'Service PJ'!$D63&amp;'Service PJ'!$B63&amp;'Service PJ'!$A63&amp;"*",'EPA_US9RT techs'!$A$2:$I$1722,9,FALSE),"")</f>
        <v/>
      </c>
      <c r="DA65" s="2" t="str">
        <f>IFERROR(VLOOKUP($CS$1&amp;'Service PJ'!$D63&amp;'Service PJ'!$B63&amp;'Service PJ'!$A63&amp;"*",'EPA_US9RT techs'!$A$2:$I$1722,9,FALSE),"")</f>
        <v/>
      </c>
      <c r="DB65" s="2" t="str">
        <f>IFERROR(VLOOKUP($CS$1&amp;'Service PJ'!$D63&amp;'Service PJ'!$B63&amp;'Service PJ'!$A63&amp;"*",'EPA_US9RT techs'!$A$2:$I$1722,9,FALSE),"")</f>
        <v/>
      </c>
      <c r="DC65" s="2" t="str">
        <f>IFERROR(VLOOKUP($CS$1&amp;'Service PJ'!$D63&amp;'Service PJ'!$B63&amp;'Service PJ'!$A63&amp;"*",'EPA_US9RT techs'!$A$2:$I$1722,9,FALSE),"")</f>
        <v/>
      </c>
      <c r="DD65" s="2" t="str">
        <f>IFERROR(VLOOKUP($CS$1&amp;'Service PJ'!$D63&amp;'Service PJ'!$B63&amp;'Service PJ'!$A63&amp;"*",'EPA_US9RT techs'!$A$2:$I$1722,9,FALSE),"")</f>
        <v/>
      </c>
      <c r="DE65" s="2" t="str">
        <f>IFERROR(VLOOKUP($CS$1&amp;'Service PJ'!$D63&amp;'Service PJ'!$B63&amp;'Service PJ'!$A63&amp;"*",'EPA_US9RT techs'!$A$2:$I$1722,9,FALSE),"")</f>
        <v/>
      </c>
      <c r="DF65" s="2" t="str">
        <f>IFERROR(VLOOKUP($CS$1&amp;'Service PJ'!$D63&amp;'Service PJ'!$B63&amp;'Service PJ'!$A63&amp;"*",'EPA_US9RT techs'!$A$2:$I$1722,9,FALSE),"")</f>
        <v/>
      </c>
      <c r="DG65" s="2" t="str">
        <f>IFERROR(VLOOKUP($CS$1&amp;'Service PJ'!$D63&amp;'Service PJ'!$B63&amp;'Service PJ'!$A63&amp;"*",'EPA_US9RT techs'!$A$2:$I$1722,9,FALSE),"")</f>
        <v/>
      </c>
      <c r="DH65" s="2" t="str">
        <f>IFERROR(VLOOKUP($CS$1&amp;'Service PJ'!$D63&amp;'Service PJ'!$B63&amp;'Service PJ'!$A63&amp;"*",'EPA_US9RT techs'!$A$2:$I$1722,9,FALSE),"")</f>
        <v/>
      </c>
      <c r="DI65" s="2" t="str">
        <f>IFERROR(VLOOKUP($CS$1&amp;'Service PJ'!$D63&amp;'Service PJ'!$B63&amp;'Service PJ'!$A63&amp;"*",'EPA_US9RT techs'!$A$2:$I$1722,9,FALSE),"")</f>
        <v/>
      </c>
      <c r="DJ65" s="2" t="str">
        <f>IFERROR(VLOOKUP($CS$1&amp;'Service PJ'!$D63&amp;'Service PJ'!$B63&amp;'Service PJ'!$A63&amp;"*",'EPA_US9RT techs'!$A$2:$I$1722,9,FALSE),"")</f>
        <v/>
      </c>
      <c r="DK65" s="2" t="str">
        <f>IFERROR(VLOOKUP($CS$1&amp;'Service PJ'!$D63&amp;'Service PJ'!$B63&amp;'Service PJ'!$A63&amp;"*",'EPA_US9RT techs'!$A$2:$I$1722,9,FALSE),"")</f>
        <v/>
      </c>
      <c r="DL65" s="2" t="str">
        <f>IFERROR(VLOOKUP($CS$1&amp;'Service PJ'!$D63&amp;'Service PJ'!$B63&amp;'Service PJ'!$A63&amp;"*",'EPA_US9RT techs'!$A$2:$I$1722,9,FALSE),"")</f>
        <v/>
      </c>
      <c r="DM65" s="2" t="str">
        <f>IFERROR(VLOOKUP($CS$1&amp;'Service PJ'!$D63&amp;'Service PJ'!$B63&amp;'Service PJ'!$A63&amp;"*",'EPA_US9RT techs'!$A$2:$I$1722,9,FALSE),"")</f>
        <v/>
      </c>
      <c r="DN65" s="2" t="str">
        <f>IFERROR(VLOOKUP($CS$1&amp;'Service PJ'!$D63&amp;'Service PJ'!$B63&amp;'Service PJ'!$A63&amp;"*",'EPA_US9RT techs'!$A$2:$I$1722,9,FALSE),"")</f>
        <v/>
      </c>
      <c r="DO65" s="2" t="str">
        <f>IFERROR(VLOOKUP($CS$1&amp;'Service PJ'!$D63&amp;'Service PJ'!$B63&amp;'Service PJ'!$A63&amp;"*",'EPA_US9RT techs'!$A$2:$I$1722,9,FALSE),"")</f>
        <v/>
      </c>
      <c r="DP65" s="2" t="str">
        <f>IFERROR(VLOOKUP($CS$1&amp;'Service PJ'!$D63&amp;'Service PJ'!$B63&amp;'Service PJ'!$A63&amp;"*",'EPA_US9RT techs'!$A$2:$I$1722,9,FALSE),"")</f>
        <v/>
      </c>
      <c r="DQ65" s="2" t="str">
        <f>IFERROR(VLOOKUP($CS$1&amp;'Service PJ'!$D63&amp;'Service PJ'!$B63&amp;'Service PJ'!$A63&amp;"*",'EPA_US9RT techs'!$A$2:$I$1722,9,FALSE),"")</f>
        <v/>
      </c>
      <c r="DR65" s="2" t="str">
        <f>IFERROR(VLOOKUP($CS$1&amp;'Service PJ'!$D63&amp;'Service PJ'!$B63&amp;'Service PJ'!$A63&amp;"*",'EPA_US9RT techs'!$A$2:$I$1722,9,FALSE),"")</f>
        <v/>
      </c>
      <c r="DS65" s="2" t="str">
        <f>IFERROR(VLOOKUP($CS$1&amp;'Service PJ'!$D63&amp;'Service PJ'!$B63&amp;'Service PJ'!$A63&amp;"*",'EPA_US9RT techs'!$A$2:$I$1722,9,FALSE),"")</f>
        <v/>
      </c>
      <c r="DT65" s="2" t="str">
        <f>IFERROR(VLOOKUP($CS$1&amp;'Service PJ'!$D63&amp;'Service PJ'!$B63&amp;'Service PJ'!$A63&amp;"*",'EPA_US9RT techs'!$A$2:$I$1722,9,FALSE),"")</f>
        <v/>
      </c>
      <c r="DU65" s="2" t="str">
        <f>IFERROR(VLOOKUP($CS$1&amp;'Service PJ'!$D63&amp;'Service PJ'!$B63&amp;'Service PJ'!$A63&amp;"*",'EPA_US9RT techs'!$A$2:$I$1722,9,FALSE),"")</f>
        <v/>
      </c>
      <c r="DV65" s="2" t="str">
        <f>IFERROR(VLOOKUP($CS$1&amp;'Service PJ'!$D63&amp;'Service PJ'!$B63&amp;'Service PJ'!$A63&amp;"*",'EPA_US9RT techs'!$A$2:$I$1722,9,FALSE),"")</f>
        <v/>
      </c>
      <c r="DW65" s="2" t="str">
        <f>IFERROR(VLOOKUP($CS$1&amp;'Service PJ'!$D63&amp;'Service PJ'!$B63&amp;'Service PJ'!$A63&amp;"*",'EPA_US9RT techs'!$A$2:$I$1722,9,FALSE),"")</f>
        <v/>
      </c>
    </row>
    <row r="66" spans="1:127" x14ac:dyDescent="0.45">
      <c r="A66" t="str">
        <f>IF(SUM(B66:R66)=0,"\I:",'Service PJ'!$D64&amp;"_"&amp;'Service PJ'!$E64&amp;"_"&amp;'Service PJ'!$C64)</f>
        <v>\I:</v>
      </c>
      <c r="B66" s="14" t="str">
        <f>IFERROR(VLOOKUP($A$1&amp;'Service PJ'!$D64&amp;'Service PJ'!$B64&amp;'Service PJ'!$A64&amp;"*",'EPA_US9RT techs'!$A$2:$I$1722,9,FALSE),"")</f>
        <v/>
      </c>
      <c r="C66" s="14" t="str">
        <f>IFERROR(VLOOKUP($A$1&amp;'Service PJ'!$D64&amp;'Service PJ'!$B64&amp;'Service PJ'!$A64&amp;"*",'EPA_US9RT techs'!$A$2:$I$1722,9,FALSE),"")</f>
        <v/>
      </c>
      <c r="D66" s="14" t="str">
        <f>IFERROR(VLOOKUP($A$1&amp;'Service PJ'!$D64&amp;'Service PJ'!$B64&amp;'Service PJ'!$A64&amp;"*",'EPA_US9RT techs'!$A$2:$I$1722,9,FALSE),"")</f>
        <v/>
      </c>
      <c r="E66" s="14" t="str">
        <f>IFERROR(VLOOKUP($A$1&amp;'Service PJ'!$D64&amp;'Service PJ'!$B64&amp;'Service PJ'!$A64&amp;"*",'EPA_US9RT techs'!$A$2:$I$1722,9,FALSE),"")</f>
        <v/>
      </c>
      <c r="F66" s="14" t="str">
        <f>IFERROR(VLOOKUP($A$1&amp;'Service PJ'!$D64&amp;'Service PJ'!$B64&amp;'Service PJ'!$A64&amp;"*",'EPA_US9RT techs'!$A$2:$I$1722,9,FALSE),"")</f>
        <v/>
      </c>
      <c r="G66" s="14" t="str">
        <f>IFERROR(VLOOKUP($A$1&amp;'Service PJ'!$D64&amp;'Service PJ'!$B64&amp;'Service PJ'!$A64&amp;"*",'EPA_US9RT techs'!$A$2:$I$1722,9,FALSE),"")</f>
        <v/>
      </c>
      <c r="H66" s="14" t="str">
        <f>IFERROR(VLOOKUP($A$1&amp;'Service PJ'!$D64&amp;'Service PJ'!$B64&amp;'Service PJ'!$A64&amp;"*",'EPA_US9RT techs'!$A$2:$I$1722,9,FALSE),"")</f>
        <v/>
      </c>
      <c r="I66" s="14" t="str">
        <f>IFERROR(VLOOKUP($A$1&amp;'Service PJ'!$D64&amp;'Service PJ'!$B64&amp;'Service PJ'!$A64&amp;"*",'EPA_US9RT techs'!$A$2:$I$1722,9,FALSE),"")</f>
        <v/>
      </c>
      <c r="J66" s="14" t="str">
        <f>IFERROR(VLOOKUP($A$1&amp;'Service PJ'!$D64&amp;'Service PJ'!$B64&amp;'Service PJ'!$A64&amp;"*",'EPA_US9RT techs'!$A$2:$I$1722,9,FALSE),"")</f>
        <v/>
      </c>
      <c r="K66" s="14" t="str">
        <f>IFERROR(VLOOKUP($A$1&amp;'Service PJ'!$D64&amp;'Service PJ'!$B64&amp;'Service PJ'!$A64&amp;"*",'EPA_US9RT techs'!$A$2:$I$1722,9,FALSE),"")</f>
        <v/>
      </c>
      <c r="L66" s="14" t="str">
        <f>IFERROR(VLOOKUP($A$1&amp;'Service PJ'!$D64&amp;'Service PJ'!$B64&amp;'Service PJ'!$A64&amp;"*",'EPA_US9RT techs'!$A$2:$I$1722,9,FALSE),"")</f>
        <v/>
      </c>
      <c r="M66" s="14" t="str">
        <f>IFERROR(VLOOKUP($A$1&amp;'Service PJ'!$D64&amp;'Service PJ'!$B64&amp;'Service PJ'!$A64&amp;"*",'EPA_US9RT techs'!$A$2:$I$1722,9,FALSE),"")</f>
        <v/>
      </c>
      <c r="N66" s="14" t="str">
        <f>IFERROR(VLOOKUP($A$1&amp;'Service PJ'!$D64&amp;'Service PJ'!$B64&amp;'Service PJ'!$A64&amp;"*",'EPA_US9RT techs'!$A$2:$I$1722,9,FALSE),"")</f>
        <v/>
      </c>
      <c r="O66" s="14" t="str">
        <f>IFERROR(VLOOKUP($A$1&amp;'Service PJ'!$D64&amp;'Service PJ'!$B64&amp;'Service PJ'!$A64&amp;"*",'EPA_US9RT techs'!$A$2:$I$1722,9,FALSE),"")</f>
        <v/>
      </c>
      <c r="P66" s="14" t="str">
        <f>IFERROR(VLOOKUP($A$1&amp;'Service PJ'!$D64&amp;'Service PJ'!$B64&amp;'Service PJ'!$A64&amp;"*",'EPA_US9RT techs'!$A$2:$I$1722,9,FALSE),"")</f>
        <v/>
      </c>
      <c r="Q66" s="14" t="str">
        <f>IFERROR(VLOOKUP($A$1&amp;'Service PJ'!$D64&amp;'Service PJ'!$B64&amp;'Service PJ'!$A64&amp;"*",'EPA_US9RT techs'!$A$2:$I$1722,9,FALSE),"")</f>
        <v/>
      </c>
      <c r="R66" s="14" t="str">
        <f>IFERROR(VLOOKUP($A$1&amp;'Service PJ'!$D64&amp;'Service PJ'!$B64&amp;'Service PJ'!$A64&amp;"*",'EPA_US9RT techs'!$A$2:$I$1722,9,FALSE),"")</f>
        <v/>
      </c>
      <c r="S66" s="14" t="str">
        <f>IFERROR(VLOOKUP($A$1&amp;'Service PJ'!$D64&amp;'Service PJ'!$B64&amp;'Service PJ'!$A64&amp;"*",'EPA_US9RT techs'!$A$2:$I$1722,9,FALSE),"")</f>
        <v/>
      </c>
      <c r="T66" s="14" t="str">
        <f>IFERROR(VLOOKUP($A$1&amp;'Service PJ'!$D64&amp;'Service PJ'!$B64&amp;'Service PJ'!$A64&amp;"*",'EPA_US9RT techs'!$A$2:$I$1722,9,FALSE),"")</f>
        <v/>
      </c>
      <c r="U66" s="14" t="str">
        <f>IFERROR(VLOOKUP($A$1&amp;'Service PJ'!$D64&amp;'Service PJ'!$B64&amp;'Service PJ'!$A64&amp;"*",'EPA_US9RT techs'!$A$2:$I$1722,9,FALSE),"")</f>
        <v/>
      </c>
      <c r="V66" s="14" t="str">
        <f>IFERROR(VLOOKUP($A$1&amp;'Service PJ'!$D64&amp;'Service PJ'!$B64&amp;'Service PJ'!$A64&amp;"*",'EPA_US9RT techs'!$A$2:$I$1722,9,FALSE),"")</f>
        <v/>
      </c>
      <c r="W66" s="14" t="str">
        <f>IFERROR(VLOOKUP($A$1&amp;'Service PJ'!$D64&amp;'Service PJ'!$B64&amp;'Service PJ'!$A64&amp;"*",'EPA_US9RT techs'!$A$2:$I$1722,9,FALSE),"")</f>
        <v/>
      </c>
      <c r="X66" s="14" t="str">
        <f>IFERROR(VLOOKUP($A$1&amp;'Service PJ'!$D64&amp;'Service PJ'!$B64&amp;'Service PJ'!$A64&amp;"*",'EPA_US9RT techs'!$A$2:$I$1722,9,FALSE),"")</f>
        <v/>
      </c>
      <c r="Y66" s="14" t="str">
        <f>IFERROR(VLOOKUP($A$1&amp;'Service PJ'!$D64&amp;'Service PJ'!$B64&amp;'Service PJ'!$A64&amp;"*",'EPA_US9RT techs'!$A$2:$I$1722,9,FALSE),"")</f>
        <v/>
      </c>
      <c r="Z66" s="14" t="str">
        <f>IFERROR(VLOOKUP($A$1&amp;'Service PJ'!$D64&amp;'Service PJ'!$B64&amp;'Service PJ'!$A64&amp;"*",'EPA_US9RT techs'!$A$2:$I$1722,9,FALSE),"")</f>
        <v/>
      </c>
      <c r="AA66" s="14" t="str">
        <f>IFERROR(VLOOKUP($A$1&amp;'Service PJ'!$D64&amp;'Service PJ'!$B64&amp;'Service PJ'!$A64&amp;"*",'EPA_US9RT techs'!$A$2:$I$1722,9,FALSE),"")</f>
        <v/>
      </c>
      <c r="AB66" s="14" t="str">
        <f>IFERROR(VLOOKUP($A$1&amp;'Service PJ'!$D64&amp;'Service PJ'!$B64&amp;'Service PJ'!$A64&amp;"*",'EPA_US9RT techs'!$A$2:$I$1722,9,FALSE),"")</f>
        <v/>
      </c>
      <c r="AC66" s="14" t="str">
        <f>IFERROR(VLOOKUP($A$1&amp;'Service PJ'!$D64&amp;'Service PJ'!$B64&amp;'Service PJ'!$A64&amp;"*",'EPA_US9RT techs'!$A$2:$I$1722,9,FALSE),"")</f>
        <v/>
      </c>
      <c r="AD66" s="14" t="str">
        <f>IFERROR(VLOOKUP($A$1&amp;'Service PJ'!$D64&amp;'Service PJ'!$B64&amp;'Service PJ'!$A64&amp;"*",'EPA_US9RT techs'!$A$2:$I$1722,9,FALSE),"")</f>
        <v/>
      </c>
      <c r="AE66" s="14" t="str">
        <f>IFERROR(VLOOKUP($A$1&amp;'Service PJ'!$D64&amp;'Service PJ'!$B64&amp;'Service PJ'!$A64&amp;"*",'EPA_US9RT techs'!$A$2:$I$1722,9,FALSE),"")</f>
        <v/>
      </c>
      <c r="AG66" t="str">
        <f>IF(SUM(AH66:AX66)=0,"\I:",'Service PJ'!$D64&amp;"_"&amp;'Service PJ'!$E64&amp;"_"&amp;'Service PJ'!$C64)</f>
        <v>\I:</v>
      </c>
      <c r="AH66" s="14" t="str">
        <f>IFERROR(VLOOKUP($AG$1&amp;'Service PJ'!$D64&amp;'Service PJ'!$B64&amp;'Service PJ'!$A64&amp;"*",'EPA_US9RT techs'!$A$2:$I$1722,9,FALSE),"")</f>
        <v/>
      </c>
      <c r="AI66" s="14" t="str">
        <f>IFERROR(VLOOKUP($AG$1&amp;'Service PJ'!$D64&amp;'Service PJ'!$B64&amp;'Service PJ'!$A64&amp;"*",'EPA_US9RT techs'!$A$2:$I$1722,9,FALSE),"")</f>
        <v/>
      </c>
      <c r="AJ66" s="14" t="str">
        <f>IFERROR(VLOOKUP($AG$1&amp;'Service PJ'!$D64&amp;'Service PJ'!$B64&amp;'Service PJ'!$A64&amp;"*",'EPA_US9RT techs'!$A$2:$I$1722,9,FALSE),"")</f>
        <v/>
      </c>
      <c r="AK66" s="14" t="str">
        <f>IFERROR(VLOOKUP($AG$1&amp;'Service PJ'!$D64&amp;'Service PJ'!$B64&amp;'Service PJ'!$A64&amp;"*",'EPA_US9RT techs'!$A$2:$I$1722,9,FALSE),"")</f>
        <v/>
      </c>
      <c r="AL66" s="14" t="str">
        <f>IFERROR(VLOOKUP($AG$1&amp;'Service PJ'!$D64&amp;'Service PJ'!$B64&amp;'Service PJ'!$A64&amp;"*",'EPA_US9RT techs'!$A$2:$I$1722,9,FALSE),"")</f>
        <v/>
      </c>
      <c r="AM66" s="14" t="str">
        <f>IFERROR(VLOOKUP($AG$1&amp;'Service PJ'!$D64&amp;'Service PJ'!$B64&amp;'Service PJ'!$A64&amp;"*",'EPA_US9RT techs'!$A$2:$I$1722,9,FALSE),"")</f>
        <v/>
      </c>
      <c r="AN66" s="14" t="str">
        <f>IFERROR(VLOOKUP($AG$1&amp;'Service PJ'!$D64&amp;'Service PJ'!$B64&amp;'Service PJ'!$A64&amp;"*",'EPA_US9RT techs'!$A$2:$I$1722,9,FALSE),"")</f>
        <v/>
      </c>
      <c r="AO66" s="14" t="str">
        <f>IFERROR(VLOOKUP($AG$1&amp;'Service PJ'!$D64&amp;'Service PJ'!$B64&amp;'Service PJ'!$A64&amp;"*",'EPA_US9RT techs'!$A$2:$I$1722,9,FALSE),"")</f>
        <v/>
      </c>
      <c r="AP66" s="14" t="str">
        <f>IFERROR(VLOOKUP($AG$1&amp;'Service PJ'!$D64&amp;'Service PJ'!$B64&amp;'Service PJ'!$A64&amp;"*",'EPA_US9RT techs'!$A$2:$I$1722,9,FALSE),"")</f>
        <v/>
      </c>
      <c r="AQ66" s="14" t="str">
        <f>IFERROR(VLOOKUP($AG$1&amp;'Service PJ'!$D64&amp;'Service PJ'!$B64&amp;'Service PJ'!$A64&amp;"*",'EPA_US9RT techs'!$A$2:$I$1722,9,FALSE),"")</f>
        <v/>
      </c>
      <c r="AR66" s="14" t="str">
        <f>IFERROR(VLOOKUP($AG$1&amp;'Service PJ'!$D64&amp;'Service PJ'!$B64&amp;'Service PJ'!$A64&amp;"*",'EPA_US9RT techs'!$A$2:$I$1722,9,FALSE),"")</f>
        <v/>
      </c>
      <c r="AS66" s="14" t="str">
        <f>IFERROR(VLOOKUP($AG$1&amp;'Service PJ'!$D64&amp;'Service PJ'!$B64&amp;'Service PJ'!$A64&amp;"*",'EPA_US9RT techs'!$A$2:$I$1722,9,FALSE),"")</f>
        <v/>
      </c>
      <c r="AT66" s="14" t="str">
        <f>IFERROR(VLOOKUP($AG$1&amp;'Service PJ'!$D64&amp;'Service PJ'!$B64&amp;'Service PJ'!$A64&amp;"*",'EPA_US9RT techs'!$A$2:$I$1722,9,FALSE),"")</f>
        <v/>
      </c>
      <c r="AU66" s="14" t="str">
        <f>IFERROR(VLOOKUP($AG$1&amp;'Service PJ'!$D64&amp;'Service PJ'!$B64&amp;'Service PJ'!$A64&amp;"*",'EPA_US9RT techs'!$A$2:$I$1722,9,FALSE),"")</f>
        <v/>
      </c>
      <c r="AV66" s="14" t="str">
        <f>IFERROR(VLOOKUP($AG$1&amp;'Service PJ'!$D64&amp;'Service PJ'!$B64&amp;'Service PJ'!$A64&amp;"*",'EPA_US9RT techs'!$A$2:$I$1722,9,FALSE),"")</f>
        <v/>
      </c>
      <c r="AW66" s="14" t="str">
        <f>IFERROR(VLOOKUP($AG$1&amp;'Service PJ'!$D64&amp;'Service PJ'!$B64&amp;'Service PJ'!$A64&amp;"*",'EPA_US9RT techs'!$A$2:$I$1722,9,FALSE),"")</f>
        <v/>
      </c>
      <c r="AX66" s="14" t="str">
        <f>IFERROR(VLOOKUP($AG$1&amp;'Service PJ'!$D64&amp;'Service PJ'!$B64&amp;'Service PJ'!$A64&amp;"*",'EPA_US9RT techs'!$A$2:$I$1722,9,FALSE),"")</f>
        <v/>
      </c>
      <c r="AY66" s="14" t="str">
        <f>IFERROR(VLOOKUP($AG$1&amp;'Service PJ'!$D64&amp;'Service PJ'!$B64&amp;'Service PJ'!$A64&amp;"*",'EPA_US9RT techs'!$A$2:$I$1722,9,FALSE),"")</f>
        <v/>
      </c>
      <c r="AZ66" s="14" t="str">
        <f>IFERROR(VLOOKUP($AG$1&amp;'Service PJ'!$D64&amp;'Service PJ'!$B64&amp;'Service PJ'!$A64&amp;"*",'EPA_US9RT techs'!$A$2:$I$1722,9,FALSE),"")</f>
        <v/>
      </c>
      <c r="BA66" s="14" t="str">
        <f>IFERROR(VLOOKUP($AG$1&amp;'Service PJ'!$D64&amp;'Service PJ'!$B64&amp;'Service PJ'!$A64&amp;"*",'EPA_US9RT techs'!$A$2:$I$1722,9,FALSE),"")</f>
        <v/>
      </c>
      <c r="BB66" s="14" t="str">
        <f>IFERROR(VLOOKUP($AG$1&amp;'Service PJ'!$D64&amp;'Service PJ'!$B64&amp;'Service PJ'!$A64&amp;"*",'EPA_US9RT techs'!$A$2:$I$1722,9,FALSE),"")</f>
        <v/>
      </c>
      <c r="BC66" s="14" t="str">
        <f>IFERROR(VLOOKUP($AG$1&amp;'Service PJ'!$D64&amp;'Service PJ'!$B64&amp;'Service PJ'!$A64&amp;"*",'EPA_US9RT techs'!$A$2:$I$1722,9,FALSE),"")</f>
        <v/>
      </c>
      <c r="BD66" s="14" t="str">
        <f>IFERROR(VLOOKUP($AG$1&amp;'Service PJ'!$D64&amp;'Service PJ'!$B64&amp;'Service PJ'!$A64&amp;"*",'EPA_US9RT techs'!$A$2:$I$1722,9,FALSE),"")</f>
        <v/>
      </c>
      <c r="BE66" s="14" t="str">
        <f>IFERROR(VLOOKUP($AG$1&amp;'Service PJ'!$D64&amp;'Service PJ'!$B64&amp;'Service PJ'!$A64&amp;"*",'EPA_US9RT techs'!$A$2:$I$1722,9,FALSE),"")</f>
        <v/>
      </c>
      <c r="BF66" s="14" t="str">
        <f>IFERROR(VLOOKUP($AG$1&amp;'Service PJ'!$D64&amp;'Service PJ'!$B64&amp;'Service PJ'!$A64&amp;"*",'EPA_US9RT techs'!$A$2:$I$1722,9,FALSE),"")</f>
        <v/>
      </c>
      <c r="BG66" s="14" t="str">
        <f>IFERROR(VLOOKUP($AG$1&amp;'Service PJ'!$D64&amp;'Service PJ'!$B64&amp;'Service PJ'!$A64&amp;"*",'EPA_US9RT techs'!$A$2:$I$1722,9,FALSE),"")</f>
        <v/>
      </c>
      <c r="BH66" s="14" t="str">
        <f>IFERROR(VLOOKUP($AG$1&amp;'Service PJ'!$D64&amp;'Service PJ'!$B64&amp;'Service PJ'!$A64&amp;"*",'EPA_US9RT techs'!$A$2:$I$1722,9,FALSE),"")</f>
        <v/>
      </c>
      <c r="BI66" s="14" t="str">
        <f>IFERROR(VLOOKUP($AG$1&amp;'Service PJ'!$D64&amp;'Service PJ'!$B64&amp;'Service PJ'!$A64&amp;"*",'EPA_US9RT techs'!$A$2:$I$1722,9,FALSE),"")</f>
        <v/>
      </c>
      <c r="BJ66" s="14" t="str">
        <f>IFERROR(VLOOKUP($AG$1&amp;'Service PJ'!$D64&amp;'Service PJ'!$B64&amp;'Service PJ'!$A64&amp;"*",'EPA_US9RT techs'!$A$2:$I$1722,9,FALSE),"")</f>
        <v/>
      </c>
      <c r="BK66" s="14" t="str">
        <f>IFERROR(VLOOKUP($AG$1&amp;'Service PJ'!$D64&amp;'Service PJ'!$B64&amp;'Service PJ'!$A64&amp;"*",'EPA_US9RT techs'!$A$2:$I$1722,9,FALSE),"")</f>
        <v/>
      </c>
      <c r="BM66" t="str">
        <f>IF(SUM(BN66:CD66)=0,"\I:",'Service PJ'!$D64&amp;"_"&amp;'Service PJ'!$E64&amp;"_"&amp;'Service PJ'!$C64)</f>
        <v>\I:</v>
      </c>
      <c r="BN66" s="14" t="str">
        <f>IFERROR(VLOOKUP($BM$1&amp;'Service PJ'!$D64&amp;'Service PJ'!$B64&amp;'Service PJ'!$A64&amp;"*",'EPA_US9RT techs'!$A$2:$I$1722,9,FALSE),"")</f>
        <v/>
      </c>
      <c r="BO66" s="14" t="str">
        <f>IFERROR(VLOOKUP($BM$1&amp;'Service PJ'!$D64&amp;'Service PJ'!$B64&amp;'Service PJ'!$A64&amp;"*",'EPA_US9RT techs'!$A$2:$I$1722,9,FALSE),"")</f>
        <v/>
      </c>
      <c r="BP66" s="14" t="str">
        <f>IFERROR(VLOOKUP($BM$1&amp;'Service PJ'!$D64&amp;'Service PJ'!$B64&amp;'Service PJ'!$A64&amp;"*",'EPA_US9RT techs'!$A$2:$I$1722,9,FALSE),"")</f>
        <v/>
      </c>
      <c r="BQ66" s="14" t="str">
        <f>IFERROR(VLOOKUP($BM$1&amp;'Service PJ'!$D64&amp;'Service PJ'!$B64&amp;'Service PJ'!$A64&amp;"*",'EPA_US9RT techs'!$A$2:$I$1722,9,FALSE),"")</f>
        <v/>
      </c>
      <c r="BR66" s="14" t="str">
        <f>IFERROR(VLOOKUP($BM$1&amp;'Service PJ'!$D64&amp;'Service PJ'!$B64&amp;'Service PJ'!$A64&amp;"*",'EPA_US9RT techs'!$A$2:$I$1722,9,FALSE),"")</f>
        <v/>
      </c>
      <c r="BS66" s="14" t="str">
        <f>IFERROR(VLOOKUP($BM$1&amp;'Service PJ'!$D64&amp;'Service PJ'!$B64&amp;'Service PJ'!$A64&amp;"*",'EPA_US9RT techs'!$A$2:$I$1722,9,FALSE),"")</f>
        <v/>
      </c>
      <c r="BT66" s="14" t="str">
        <f>IFERROR(VLOOKUP($BM$1&amp;'Service PJ'!$D64&amp;'Service PJ'!$B64&amp;'Service PJ'!$A64&amp;"*",'EPA_US9RT techs'!$A$2:$I$1722,9,FALSE),"")</f>
        <v/>
      </c>
      <c r="BU66" s="14" t="str">
        <f>IFERROR(VLOOKUP($BM$1&amp;'Service PJ'!$D64&amp;'Service PJ'!$B64&amp;'Service PJ'!$A64&amp;"*",'EPA_US9RT techs'!$A$2:$I$1722,9,FALSE),"")</f>
        <v/>
      </c>
      <c r="BV66" s="14" t="str">
        <f>IFERROR(VLOOKUP($BM$1&amp;'Service PJ'!$D64&amp;'Service PJ'!$B64&amp;'Service PJ'!$A64&amp;"*",'EPA_US9RT techs'!$A$2:$I$1722,9,FALSE),"")</f>
        <v/>
      </c>
      <c r="BW66" s="14" t="str">
        <f>IFERROR(VLOOKUP($BM$1&amp;'Service PJ'!$D64&amp;'Service PJ'!$B64&amp;'Service PJ'!$A64&amp;"*",'EPA_US9RT techs'!$A$2:$I$1722,9,FALSE),"")</f>
        <v/>
      </c>
      <c r="BX66" s="14" t="str">
        <f>IFERROR(VLOOKUP($BM$1&amp;'Service PJ'!$D64&amp;'Service PJ'!$B64&amp;'Service PJ'!$A64&amp;"*",'EPA_US9RT techs'!$A$2:$I$1722,9,FALSE),"")</f>
        <v/>
      </c>
      <c r="BY66" s="14" t="str">
        <f>IFERROR(VLOOKUP($BM$1&amp;'Service PJ'!$D64&amp;'Service PJ'!$B64&amp;'Service PJ'!$A64&amp;"*",'EPA_US9RT techs'!$A$2:$I$1722,9,FALSE),"")</f>
        <v/>
      </c>
      <c r="BZ66" s="14" t="str">
        <f>IFERROR(VLOOKUP($BM$1&amp;'Service PJ'!$D64&amp;'Service PJ'!$B64&amp;'Service PJ'!$A64&amp;"*",'EPA_US9RT techs'!$A$2:$I$1722,9,FALSE),"")</f>
        <v/>
      </c>
      <c r="CA66" s="14" t="str">
        <f>IFERROR(VLOOKUP($BM$1&amp;'Service PJ'!$D64&amp;'Service PJ'!$B64&amp;'Service PJ'!$A64&amp;"*",'EPA_US9RT techs'!$A$2:$I$1722,9,FALSE),"")</f>
        <v/>
      </c>
      <c r="CB66" s="14" t="str">
        <f>IFERROR(VLOOKUP($BM$1&amp;'Service PJ'!$D64&amp;'Service PJ'!$B64&amp;'Service PJ'!$A64&amp;"*",'EPA_US9RT techs'!$A$2:$I$1722,9,FALSE),"")</f>
        <v/>
      </c>
      <c r="CC66" s="14" t="str">
        <f>IFERROR(VLOOKUP($BM$1&amp;'Service PJ'!$D64&amp;'Service PJ'!$B64&amp;'Service PJ'!$A64&amp;"*",'EPA_US9RT techs'!$A$2:$I$1722,9,FALSE),"")</f>
        <v/>
      </c>
      <c r="CD66" s="14" t="str">
        <f>IFERROR(VLOOKUP($BM$1&amp;'Service PJ'!$D64&amp;'Service PJ'!$B64&amp;'Service PJ'!$A64&amp;"*",'EPA_US9RT techs'!$A$2:$I$1722,9,FALSE),"")</f>
        <v/>
      </c>
      <c r="CE66" s="14" t="str">
        <f>IFERROR(VLOOKUP($BM$1&amp;'Service PJ'!$D64&amp;'Service PJ'!$B64&amp;'Service PJ'!$A64&amp;"*",'EPA_US9RT techs'!$A$2:$I$1722,9,FALSE),"")</f>
        <v/>
      </c>
      <c r="CF66" s="14" t="str">
        <f>IFERROR(VLOOKUP($BM$1&amp;'Service PJ'!$D64&amp;'Service PJ'!$B64&amp;'Service PJ'!$A64&amp;"*",'EPA_US9RT techs'!$A$2:$I$1722,9,FALSE),"")</f>
        <v/>
      </c>
      <c r="CG66" s="14" t="str">
        <f>IFERROR(VLOOKUP($BM$1&amp;'Service PJ'!$D64&amp;'Service PJ'!$B64&amp;'Service PJ'!$A64&amp;"*",'EPA_US9RT techs'!$A$2:$I$1722,9,FALSE),"")</f>
        <v/>
      </c>
      <c r="CH66" s="14" t="str">
        <f>IFERROR(VLOOKUP($BM$1&amp;'Service PJ'!$D64&amp;'Service PJ'!$B64&amp;'Service PJ'!$A64&amp;"*",'EPA_US9RT techs'!$A$2:$I$1722,9,FALSE),"")</f>
        <v/>
      </c>
      <c r="CI66" s="14" t="str">
        <f>IFERROR(VLOOKUP($BM$1&amp;'Service PJ'!$D64&amp;'Service PJ'!$B64&amp;'Service PJ'!$A64&amp;"*",'EPA_US9RT techs'!$A$2:$I$1722,9,FALSE),"")</f>
        <v/>
      </c>
      <c r="CJ66" s="14" t="str">
        <f>IFERROR(VLOOKUP($BM$1&amp;'Service PJ'!$D64&amp;'Service PJ'!$B64&amp;'Service PJ'!$A64&amp;"*",'EPA_US9RT techs'!$A$2:$I$1722,9,FALSE),"")</f>
        <v/>
      </c>
      <c r="CK66" s="14" t="str">
        <f>IFERROR(VLOOKUP($BM$1&amp;'Service PJ'!$D64&amp;'Service PJ'!$B64&amp;'Service PJ'!$A64&amp;"*",'EPA_US9RT techs'!$A$2:$I$1722,9,FALSE),"")</f>
        <v/>
      </c>
      <c r="CL66" s="14" t="str">
        <f>IFERROR(VLOOKUP($BM$1&amp;'Service PJ'!$D64&amp;'Service PJ'!$B64&amp;'Service PJ'!$A64&amp;"*",'EPA_US9RT techs'!$A$2:$I$1722,9,FALSE),"")</f>
        <v/>
      </c>
      <c r="CM66" s="14" t="str">
        <f>IFERROR(VLOOKUP($BM$1&amp;'Service PJ'!$D64&amp;'Service PJ'!$B64&amp;'Service PJ'!$A64&amp;"*",'EPA_US9RT techs'!$A$2:$I$1722,9,FALSE),"")</f>
        <v/>
      </c>
      <c r="CN66" s="14" t="str">
        <f>IFERROR(VLOOKUP($BM$1&amp;'Service PJ'!$D64&amp;'Service PJ'!$B64&amp;'Service PJ'!$A64&amp;"*",'EPA_US9RT techs'!$A$2:$I$1722,9,FALSE),"")</f>
        <v/>
      </c>
      <c r="CO66" s="14" t="str">
        <f>IFERROR(VLOOKUP($BM$1&amp;'Service PJ'!$D64&amp;'Service PJ'!$B64&amp;'Service PJ'!$A64&amp;"*",'EPA_US9RT techs'!$A$2:$I$1722,9,FALSE),"")</f>
        <v/>
      </c>
      <c r="CP66" s="14" t="str">
        <f>IFERROR(VLOOKUP($BM$1&amp;'Service PJ'!$D64&amp;'Service PJ'!$B64&amp;'Service PJ'!$A64&amp;"*",'EPA_US9RT techs'!$A$2:$I$1722,9,FALSE),"")</f>
        <v/>
      </c>
      <c r="CQ66" s="14" t="str">
        <f>IFERROR(VLOOKUP($BM$1&amp;'Service PJ'!$D64&amp;'Service PJ'!$B64&amp;'Service PJ'!$A64&amp;"*",'EPA_US9RT techs'!$A$2:$I$1722,9,FALSE),"")</f>
        <v/>
      </c>
      <c r="CS66" t="str">
        <f>IF(SUM(CT66:DJ66)=0,"\I:",'Service PJ'!$D64&amp;"_"&amp;'Service PJ'!$E64&amp;"_"&amp;'Service PJ'!$C64)</f>
        <v>\I:</v>
      </c>
      <c r="CT66" s="2" t="str">
        <f>IFERROR(VLOOKUP($CS$1&amp;'Service PJ'!$D64&amp;'Service PJ'!$B64&amp;'Service PJ'!$A64&amp;"*",'EPA_US9RT techs'!$A$2:$I$1722,9,FALSE),"")</f>
        <v/>
      </c>
      <c r="CU66" s="2" t="str">
        <f>IFERROR(VLOOKUP($CS$1&amp;'Service PJ'!$D64&amp;'Service PJ'!$B64&amp;'Service PJ'!$A64&amp;"*",'EPA_US9RT techs'!$A$2:$I$1722,9,FALSE),"")</f>
        <v/>
      </c>
      <c r="CV66" s="2" t="str">
        <f>IFERROR(VLOOKUP($CS$1&amp;'Service PJ'!$D64&amp;'Service PJ'!$B64&amp;'Service PJ'!$A64&amp;"*",'EPA_US9RT techs'!$A$2:$I$1722,9,FALSE),"")</f>
        <v/>
      </c>
      <c r="CW66" s="2" t="str">
        <f>IFERROR(VLOOKUP($CS$1&amp;'Service PJ'!$D64&amp;'Service PJ'!$B64&amp;'Service PJ'!$A64&amp;"*",'EPA_US9RT techs'!$A$2:$I$1722,9,FALSE),"")</f>
        <v/>
      </c>
      <c r="CX66" s="2" t="str">
        <f>IFERROR(VLOOKUP($CS$1&amp;'Service PJ'!$D64&amp;'Service PJ'!$B64&amp;'Service PJ'!$A64&amp;"*",'EPA_US9RT techs'!$A$2:$I$1722,9,FALSE),"")</f>
        <v/>
      </c>
      <c r="CY66" s="2" t="str">
        <f>IFERROR(VLOOKUP($CS$1&amp;'Service PJ'!$D64&amp;'Service PJ'!$B64&amp;'Service PJ'!$A64&amp;"*",'EPA_US9RT techs'!$A$2:$I$1722,9,FALSE),"")</f>
        <v/>
      </c>
      <c r="CZ66" s="2" t="str">
        <f>IFERROR(VLOOKUP($CS$1&amp;'Service PJ'!$D64&amp;'Service PJ'!$B64&amp;'Service PJ'!$A64&amp;"*",'EPA_US9RT techs'!$A$2:$I$1722,9,FALSE),"")</f>
        <v/>
      </c>
      <c r="DA66" s="2" t="str">
        <f>IFERROR(VLOOKUP($CS$1&amp;'Service PJ'!$D64&amp;'Service PJ'!$B64&amp;'Service PJ'!$A64&amp;"*",'EPA_US9RT techs'!$A$2:$I$1722,9,FALSE),"")</f>
        <v/>
      </c>
      <c r="DB66" s="2" t="str">
        <f>IFERROR(VLOOKUP($CS$1&amp;'Service PJ'!$D64&amp;'Service PJ'!$B64&amp;'Service PJ'!$A64&amp;"*",'EPA_US9RT techs'!$A$2:$I$1722,9,FALSE),"")</f>
        <v/>
      </c>
      <c r="DC66" s="2" t="str">
        <f>IFERROR(VLOOKUP($CS$1&amp;'Service PJ'!$D64&amp;'Service PJ'!$B64&amp;'Service PJ'!$A64&amp;"*",'EPA_US9RT techs'!$A$2:$I$1722,9,FALSE),"")</f>
        <v/>
      </c>
      <c r="DD66" s="2" t="str">
        <f>IFERROR(VLOOKUP($CS$1&amp;'Service PJ'!$D64&amp;'Service PJ'!$B64&amp;'Service PJ'!$A64&amp;"*",'EPA_US9RT techs'!$A$2:$I$1722,9,FALSE),"")</f>
        <v/>
      </c>
      <c r="DE66" s="2" t="str">
        <f>IFERROR(VLOOKUP($CS$1&amp;'Service PJ'!$D64&amp;'Service PJ'!$B64&amp;'Service PJ'!$A64&amp;"*",'EPA_US9RT techs'!$A$2:$I$1722,9,FALSE),"")</f>
        <v/>
      </c>
      <c r="DF66" s="2" t="str">
        <f>IFERROR(VLOOKUP($CS$1&amp;'Service PJ'!$D64&amp;'Service PJ'!$B64&amp;'Service PJ'!$A64&amp;"*",'EPA_US9RT techs'!$A$2:$I$1722,9,FALSE),"")</f>
        <v/>
      </c>
      <c r="DG66" s="2" t="str">
        <f>IFERROR(VLOOKUP($CS$1&amp;'Service PJ'!$D64&amp;'Service PJ'!$B64&amp;'Service PJ'!$A64&amp;"*",'EPA_US9RT techs'!$A$2:$I$1722,9,FALSE),"")</f>
        <v/>
      </c>
      <c r="DH66" s="2" t="str">
        <f>IFERROR(VLOOKUP($CS$1&amp;'Service PJ'!$D64&amp;'Service PJ'!$B64&amp;'Service PJ'!$A64&amp;"*",'EPA_US9RT techs'!$A$2:$I$1722,9,FALSE),"")</f>
        <v/>
      </c>
      <c r="DI66" s="2" t="str">
        <f>IFERROR(VLOOKUP($CS$1&amp;'Service PJ'!$D64&amp;'Service PJ'!$B64&amp;'Service PJ'!$A64&amp;"*",'EPA_US9RT techs'!$A$2:$I$1722,9,FALSE),"")</f>
        <v/>
      </c>
      <c r="DJ66" s="2" t="str">
        <f>IFERROR(VLOOKUP($CS$1&amp;'Service PJ'!$D64&amp;'Service PJ'!$B64&amp;'Service PJ'!$A64&amp;"*",'EPA_US9RT techs'!$A$2:$I$1722,9,FALSE),"")</f>
        <v/>
      </c>
      <c r="DK66" s="2" t="str">
        <f>IFERROR(VLOOKUP($CS$1&amp;'Service PJ'!$D64&amp;'Service PJ'!$B64&amp;'Service PJ'!$A64&amp;"*",'EPA_US9RT techs'!$A$2:$I$1722,9,FALSE),"")</f>
        <v/>
      </c>
      <c r="DL66" s="2" t="str">
        <f>IFERROR(VLOOKUP($CS$1&amp;'Service PJ'!$D64&amp;'Service PJ'!$B64&amp;'Service PJ'!$A64&amp;"*",'EPA_US9RT techs'!$A$2:$I$1722,9,FALSE),"")</f>
        <v/>
      </c>
      <c r="DM66" s="2" t="str">
        <f>IFERROR(VLOOKUP($CS$1&amp;'Service PJ'!$D64&amp;'Service PJ'!$B64&amp;'Service PJ'!$A64&amp;"*",'EPA_US9RT techs'!$A$2:$I$1722,9,FALSE),"")</f>
        <v/>
      </c>
      <c r="DN66" s="2" t="str">
        <f>IFERROR(VLOOKUP($CS$1&amp;'Service PJ'!$D64&amp;'Service PJ'!$B64&amp;'Service PJ'!$A64&amp;"*",'EPA_US9RT techs'!$A$2:$I$1722,9,FALSE),"")</f>
        <v/>
      </c>
      <c r="DO66" s="2" t="str">
        <f>IFERROR(VLOOKUP($CS$1&amp;'Service PJ'!$D64&amp;'Service PJ'!$B64&amp;'Service PJ'!$A64&amp;"*",'EPA_US9RT techs'!$A$2:$I$1722,9,FALSE),"")</f>
        <v/>
      </c>
      <c r="DP66" s="2" t="str">
        <f>IFERROR(VLOOKUP($CS$1&amp;'Service PJ'!$D64&amp;'Service PJ'!$B64&amp;'Service PJ'!$A64&amp;"*",'EPA_US9RT techs'!$A$2:$I$1722,9,FALSE),"")</f>
        <v/>
      </c>
      <c r="DQ66" s="2" t="str">
        <f>IFERROR(VLOOKUP($CS$1&amp;'Service PJ'!$D64&amp;'Service PJ'!$B64&amp;'Service PJ'!$A64&amp;"*",'EPA_US9RT techs'!$A$2:$I$1722,9,FALSE),"")</f>
        <v/>
      </c>
      <c r="DR66" s="2" t="str">
        <f>IFERROR(VLOOKUP($CS$1&amp;'Service PJ'!$D64&amp;'Service PJ'!$B64&amp;'Service PJ'!$A64&amp;"*",'EPA_US9RT techs'!$A$2:$I$1722,9,FALSE),"")</f>
        <v/>
      </c>
      <c r="DS66" s="2" t="str">
        <f>IFERROR(VLOOKUP($CS$1&amp;'Service PJ'!$D64&amp;'Service PJ'!$B64&amp;'Service PJ'!$A64&amp;"*",'EPA_US9RT techs'!$A$2:$I$1722,9,FALSE),"")</f>
        <v/>
      </c>
      <c r="DT66" s="2" t="str">
        <f>IFERROR(VLOOKUP($CS$1&amp;'Service PJ'!$D64&amp;'Service PJ'!$B64&amp;'Service PJ'!$A64&amp;"*",'EPA_US9RT techs'!$A$2:$I$1722,9,FALSE),"")</f>
        <v/>
      </c>
      <c r="DU66" s="2" t="str">
        <f>IFERROR(VLOOKUP($CS$1&amp;'Service PJ'!$D64&amp;'Service PJ'!$B64&amp;'Service PJ'!$A64&amp;"*",'EPA_US9RT techs'!$A$2:$I$1722,9,FALSE),"")</f>
        <v/>
      </c>
      <c r="DV66" s="2" t="str">
        <f>IFERROR(VLOOKUP($CS$1&amp;'Service PJ'!$D64&amp;'Service PJ'!$B64&amp;'Service PJ'!$A64&amp;"*",'EPA_US9RT techs'!$A$2:$I$1722,9,FALSE),"")</f>
        <v/>
      </c>
      <c r="DW66" s="2" t="str">
        <f>IFERROR(VLOOKUP($CS$1&amp;'Service PJ'!$D64&amp;'Service PJ'!$B64&amp;'Service PJ'!$A64&amp;"*",'EPA_US9RT techs'!$A$2:$I$1722,9,FALSE),"")</f>
        <v/>
      </c>
    </row>
    <row r="67" spans="1:127" x14ac:dyDescent="0.45">
      <c r="A67" t="str">
        <f>IF(SUM(B67:R67)=0,"\I:",'Service PJ'!$D65&amp;"_"&amp;'Service PJ'!$E65&amp;"_"&amp;'Service PJ'!$C65)</f>
        <v>IIS_PRH_ELC</v>
      </c>
      <c r="B67" s="14">
        <f>IFERROR(VLOOKUP($A$1&amp;'Service PJ'!$D65&amp;'Service PJ'!$B65&amp;'Service PJ'!$A65&amp;"*",'EPA_US9RT techs'!$A$2:$I$1722,9,FALSE),"")</f>
        <v>23.258871992300001</v>
      </c>
      <c r="C67" s="14">
        <f>IFERROR(VLOOKUP($A$1&amp;'Service PJ'!$D65&amp;'Service PJ'!$B65&amp;'Service PJ'!$A65&amp;"*",'EPA_US9RT techs'!$A$2:$I$1722,9,FALSE),"")</f>
        <v>23.258871992300001</v>
      </c>
      <c r="D67" s="14">
        <f>IFERROR(VLOOKUP($A$1&amp;'Service PJ'!$D65&amp;'Service PJ'!$B65&amp;'Service PJ'!$A65&amp;"*",'EPA_US9RT techs'!$A$2:$I$1722,9,FALSE),"")</f>
        <v>23.258871992300001</v>
      </c>
      <c r="E67" s="14">
        <f>IFERROR(VLOOKUP($A$1&amp;'Service PJ'!$D65&amp;'Service PJ'!$B65&amp;'Service PJ'!$A65&amp;"*",'EPA_US9RT techs'!$A$2:$I$1722,9,FALSE),"")</f>
        <v>23.258871992300001</v>
      </c>
      <c r="F67" s="14">
        <f>IFERROR(VLOOKUP($A$1&amp;'Service PJ'!$D65&amp;'Service PJ'!$B65&amp;'Service PJ'!$A65&amp;"*",'EPA_US9RT techs'!$A$2:$I$1722,9,FALSE),"")</f>
        <v>23.258871992300001</v>
      </c>
      <c r="G67" s="14">
        <f>IFERROR(VLOOKUP($A$1&amp;'Service PJ'!$D65&amp;'Service PJ'!$B65&amp;'Service PJ'!$A65&amp;"*",'EPA_US9RT techs'!$A$2:$I$1722,9,FALSE),"")</f>
        <v>23.258871992300001</v>
      </c>
      <c r="H67" s="14">
        <f>IFERROR(VLOOKUP($A$1&amp;'Service PJ'!$D65&amp;'Service PJ'!$B65&amp;'Service PJ'!$A65&amp;"*",'EPA_US9RT techs'!$A$2:$I$1722,9,FALSE),"")</f>
        <v>23.258871992300001</v>
      </c>
      <c r="I67" s="14">
        <f>IFERROR(VLOOKUP($A$1&amp;'Service PJ'!$D65&amp;'Service PJ'!$B65&amp;'Service PJ'!$A65&amp;"*",'EPA_US9RT techs'!$A$2:$I$1722,9,FALSE),"")</f>
        <v>23.258871992300001</v>
      </c>
      <c r="J67" s="14">
        <f>IFERROR(VLOOKUP($A$1&amp;'Service PJ'!$D65&amp;'Service PJ'!$B65&amp;'Service PJ'!$A65&amp;"*",'EPA_US9RT techs'!$A$2:$I$1722,9,FALSE),"")</f>
        <v>23.258871992300001</v>
      </c>
      <c r="K67" s="14">
        <f>IFERROR(VLOOKUP($A$1&amp;'Service PJ'!$D65&amp;'Service PJ'!$B65&amp;'Service PJ'!$A65&amp;"*",'EPA_US9RT techs'!$A$2:$I$1722,9,FALSE),"")</f>
        <v>23.258871992300001</v>
      </c>
      <c r="L67" s="14">
        <f>IFERROR(VLOOKUP($A$1&amp;'Service PJ'!$D65&amp;'Service PJ'!$B65&amp;'Service PJ'!$A65&amp;"*",'EPA_US9RT techs'!$A$2:$I$1722,9,FALSE),"")</f>
        <v>23.258871992300001</v>
      </c>
      <c r="M67" s="14">
        <f>IFERROR(VLOOKUP($A$1&amp;'Service PJ'!$D65&amp;'Service PJ'!$B65&amp;'Service PJ'!$A65&amp;"*",'EPA_US9RT techs'!$A$2:$I$1722,9,FALSE),"")</f>
        <v>23.258871992300001</v>
      </c>
      <c r="N67" s="14">
        <f>IFERROR(VLOOKUP($A$1&amp;'Service PJ'!$D65&amp;'Service PJ'!$B65&amp;'Service PJ'!$A65&amp;"*",'EPA_US9RT techs'!$A$2:$I$1722,9,FALSE),"")</f>
        <v>23.258871992300001</v>
      </c>
      <c r="O67" s="14">
        <f>IFERROR(VLOOKUP($A$1&amp;'Service PJ'!$D65&amp;'Service PJ'!$B65&amp;'Service PJ'!$A65&amp;"*",'EPA_US9RT techs'!$A$2:$I$1722,9,FALSE),"")</f>
        <v>23.258871992300001</v>
      </c>
      <c r="P67" s="14">
        <f>IFERROR(VLOOKUP($A$1&amp;'Service PJ'!$D65&amp;'Service PJ'!$B65&amp;'Service PJ'!$A65&amp;"*",'EPA_US9RT techs'!$A$2:$I$1722,9,FALSE),"")</f>
        <v>23.258871992300001</v>
      </c>
      <c r="Q67" s="14">
        <f>IFERROR(VLOOKUP($A$1&amp;'Service PJ'!$D65&amp;'Service PJ'!$B65&amp;'Service PJ'!$A65&amp;"*",'EPA_US9RT techs'!$A$2:$I$1722,9,FALSE),"")</f>
        <v>23.258871992300001</v>
      </c>
      <c r="R67" s="14">
        <f>IFERROR(VLOOKUP($A$1&amp;'Service PJ'!$D65&amp;'Service PJ'!$B65&amp;'Service PJ'!$A65&amp;"*",'EPA_US9RT techs'!$A$2:$I$1722,9,FALSE),"")</f>
        <v>23.258871992300001</v>
      </c>
      <c r="S67" s="14">
        <f>IFERROR(VLOOKUP($A$1&amp;'Service PJ'!$D65&amp;'Service PJ'!$B65&amp;'Service PJ'!$A65&amp;"*",'EPA_US9RT techs'!$A$2:$I$1722,9,FALSE),"")</f>
        <v>23.258871992300001</v>
      </c>
      <c r="T67" s="14">
        <f>IFERROR(VLOOKUP($A$1&amp;'Service PJ'!$D65&amp;'Service PJ'!$B65&amp;'Service PJ'!$A65&amp;"*",'EPA_US9RT techs'!$A$2:$I$1722,9,FALSE),"")</f>
        <v>23.258871992300001</v>
      </c>
      <c r="U67" s="14">
        <f>IFERROR(VLOOKUP($A$1&amp;'Service PJ'!$D65&amp;'Service PJ'!$B65&amp;'Service PJ'!$A65&amp;"*",'EPA_US9RT techs'!$A$2:$I$1722,9,FALSE),"")</f>
        <v>23.258871992300001</v>
      </c>
      <c r="V67" s="14">
        <f>IFERROR(VLOOKUP($A$1&amp;'Service PJ'!$D65&amp;'Service PJ'!$B65&amp;'Service PJ'!$A65&amp;"*",'EPA_US9RT techs'!$A$2:$I$1722,9,FALSE),"")</f>
        <v>23.258871992300001</v>
      </c>
      <c r="W67" s="14">
        <f>IFERROR(VLOOKUP($A$1&amp;'Service PJ'!$D65&amp;'Service PJ'!$B65&amp;'Service PJ'!$A65&amp;"*",'EPA_US9RT techs'!$A$2:$I$1722,9,FALSE),"")</f>
        <v>23.258871992300001</v>
      </c>
      <c r="X67" s="14">
        <f>IFERROR(VLOOKUP($A$1&amp;'Service PJ'!$D65&amp;'Service PJ'!$B65&amp;'Service PJ'!$A65&amp;"*",'EPA_US9RT techs'!$A$2:$I$1722,9,FALSE),"")</f>
        <v>23.258871992300001</v>
      </c>
      <c r="Y67" s="14">
        <f>IFERROR(VLOOKUP($A$1&amp;'Service PJ'!$D65&amp;'Service PJ'!$B65&amp;'Service PJ'!$A65&amp;"*",'EPA_US9RT techs'!$A$2:$I$1722,9,FALSE),"")</f>
        <v>23.258871992300001</v>
      </c>
      <c r="Z67" s="14">
        <f>IFERROR(VLOOKUP($A$1&amp;'Service PJ'!$D65&amp;'Service PJ'!$B65&amp;'Service PJ'!$A65&amp;"*",'EPA_US9RT techs'!$A$2:$I$1722,9,FALSE),"")</f>
        <v>23.258871992300001</v>
      </c>
      <c r="AA67" s="14">
        <f>IFERROR(VLOOKUP($A$1&amp;'Service PJ'!$D65&amp;'Service PJ'!$B65&amp;'Service PJ'!$A65&amp;"*",'EPA_US9RT techs'!$A$2:$I$1722,9,FALSE),"")</f>
        <v>23.258871992300001</v>
      </c>
      <c r="AB67" s="14">
        <f>IFERROR(VLOOKUP($A$1&amp;'Service PJ'!$D65&amp;'Service PJ'!$B65&amp;'Service PJ'!$A65&amp;"*",'EPA_US9RT techs'!$A$2:$I$1722,9,FALSE),"")</f>
        <v>23.258871992300001</v>
      </c>
      <c r="AC67" s="14">
        <f>IFERROR(VLOOKUP($A$1&amp;'Service PJ'!$D65&amp;'Service PJ'!$B65&amp;'Service PJ'!$A65&amp;"*",'EPA_US9RT techs'!$A$2:$I$1722,9,FALSE),"")</f>
        <v>23.258871992300001</v>
      </c>
      <c r="AD67" s="14">
        <f>IFERROR(VLOOKUP($A$1&amp;'Service PJ'!$D65&amp;'Service PJ'!$B65&amp;'Service PJ'!$A65&amp;"*",'EPA_US9RT techs'!$A$2:$I$1722,9,FALSE),"")</f>
        <v>23.258871992300001</v>
      </c>
      <c r="AE67" s="14">
        <f>IFERROR(VLOOKUP($A$1&amp;'Service PJ'!$D65&amp;'Service PJ'!$B65&amp;'Service PJ'!$A65&amp;"*",'EPA_US9RT techs'!$A$2:$I$1722,9,FALSE),"")</f>
        <v>23.258871992300001</v>
      </c>
      <c r="AG67" t="str">
        <f>IF(SUM(AH67:AX67)=0,"\I:",'Service PJ'!$D65&amp;"_"&amp;'Service PJ'!$E65&amp;"_"&amp;'Service PJ'!$C65)</f>
        <v>IIS_PRH_ELC</v>
      </c>
      <c r="AH67" s="14">
        <f>IFERROR(VLOOKUP($AG$1&amp;'Service PJ'!$D65&amp;'Service PJ'!$B65&amp;'Service PJ'!$A65&amp;"*",'EPA_US9RT techs'!$A$2:$I$1722,9,FALSE),"")</f>
        <v>3.0236533589999999</v>
      </c>
      <c r="AI67" s="14">
        <f>IFERROR(VLOOKUP($AG$1&amp;'Service PJ'!$D65&amp;'Service PJ'!$B65&amp;'Service PJ'!$A65&amp;"*",'EPA_US9RT techs'!$A$2:$I$1722,9,FALSE),"")</f>
        <v>3.0236533589999999</v>
      </c>
      <c r="AJ67" s="14">
        <f>IFERROR(VLOOKUP($AG$1&amp;'Service PJ'!$D65&amp;'Service PJ'!$B65&amp;'Service PJ'!$A65&amp;"*",'EPA_US9RT techs'!$A$2:$I$1722,9,FALSE),"")</f>
        <v>3.0236533589999999</v>
      </c>
      <c r="AK67" s="14">
        <f>IFERROR(VLOOKUP($AG$1&amp;'Service PJ'!$D65&amp;'Service PJ'!$B65&amp;'Service PJ'!$A65&amp;"*",'EPA_US9RT techs'!$A$2:$I$1722,9,FALSE),"")</f>
        <v>3.0236533589999999</v>
      </c>
      <c r="AL67" s="14">
        <f>IFERROR(VLOOKUP($AG$1&amp;'Service PJ'!$D65&amp;'Service PJ'!$B65&amp;'Service PJ'!$A65&amp;"*",'EPA_US9RT techs'!$A$2:$I$1722,9,FALSE),"")</f>
        <v>3.0236533589999999</v>
      </c>
      <c r="AM67" s="14">
        <f>IFERROR(VLOOKUP($AG$1&amp;'Service PJ'!$D65&amp;'Service PJ'!$B65&amp;'Service PJ'!$A65&amp;"*",'EPA_US9RT techs'!$A$2:$I$1722,9,FALSE),"")</f>
        <v>3.0236533589999999</v>
      </c>
      <c r="AN67" s="14">
        <f>IFERROR(VLOOKUP($AG$1&amp;'Service PJ'!$D65&amp;'Service PJ'!$B65&amp;'Service PJ'!$A65&amp;"*",'EPA_US9RT techs'!$A$2:$I$1722,9,FALSE),"")</f>
        <v>3.0236533589999999</v>
      </c>
      <c r="AO67" s="14">
        <f>IFERROR(VLOOKUP($AG$1&amp;'Service PJ'!$D65&amp;'Service PJ'!$B65&amp;'Service PJ'!$A65&amp;"*",'EPA_US9RT techs'!$A$2:$I$1722,9,FALSE),"")</f>
        <v>3.0236533589999999</v>
      </c>
      <c r="AP67" s="14">
        <f>IFERROR(VLOOKUP($AG$1&amp;'Service PJ'!$D65&amp;'Service PJ'!$B65&amp;'Service PJ'!$A65&amp;"*",'EPA_US9RT techs'!$A$2:$I$1722,9,FALSE),"")</f>
        <v>3.0236533589999999</v>
      </c>
      <c r="AQ67" s="14">
        <f>IFERROR(VLOOKUP($AG$1&amp;'Service PJ'!$D65&amp;'Service PJ'!$B65&amp;'Service PJ'!$A65&amp;"*",'EPA_US9RT techs'!$A$2:$I$1722,9,FALSE),"")</f>
        <v>3.0236533589999999</v>
      </c>
      <c r="AR67" s="14">
        <f>IFERROR(VLOOKUP($AG$1&amp;'Service PJ'!$D65&amp;'Service PJ'!$B65&amp;'Service PJ'!$A65&amp;"*",'EPA_US9RT techs'!$A$2:$I$1722,9,FALSE),"")</f>
        <v>3.0236533589999999</v>
      </c>
      <c r="AS67" s="14">
        <f>IFERROR(VLOOKUP($AG$1&amp;'Service PJ'!$D65&amp;'Service PJ'!$B65&amp;'Service PJ'!$A65&amp;"*",'EPA_US9RT techs'!$A$2:$I$1722,9,FALSE),"")</f>
        <v>3.0236533589999999</v>
      </c>
      <c r="AT67" s="14">
        <f>IFERROR(VLOOKUP($AG$1&amp;'Service PJ'!$D65&amp;'Service PJ'!$B65&amp;'Service PJ'!$A65&amp;"*",'EPA_US9RT techs'!$A$2:$I$1722,9,FALSE),"")</f>
        <v>3.0236533589999999</v>
      </c>
      <c r="AU67" s="14">
        <f>IFERROR(VLOOKUP($AG$1&amp;'Service PJ'!$D65&amp;'Service PJ'!$B65&amp;'Service PJ'!$A65&amp;"*",'EPA_US9RT techs'!$A$2:$I$1722,9,FALSE),"")</f>
        <v>3.0236533589999999</v>
      </c>
      <c r="AV67" s="14">
        <f>IFERROR(VLOOKUP($AG$1&amp;'Service PJ'!$D65&amp;'Service PJ'!$B65&amp;'Service PJ'!$A65&amp;"*",'EPA_US9RT techs'!$A$2:$I$1722,9,FALSE),"")</f>
        <v>3.0236533589999999</v>
      </c>
      <c r="AW67" s="14">
        <f>IFERROR(VLOOKUP($AG$1&amp;'Service PJ'!$D65&amp;'Service PJ'!$B65&amp;'Service PJ'!$A65&amp;"*",'EPA_US9RT techs'!$A$2:$I$1722,9,FALSE),"")</f>
        <v>3.0236533589999999</v>
      </c>
      <c r="AX67" s="14">
        <f>IFERROR(VLOOKUP($AG$1&amp;'Service PJ'!$D65&amp;'Service PJ'!$B65&amp;'Service PJ'!$A65&amp;"*",'EPA_US9RT techs'!$A$2:$I$1722,9,FALSE),"")</f>
        <v>3.0236533589999999</v>
      </c>
      <c r="AY67" s="14">
        <f>IFERROR(VLOOKUP($AG$1&amp;'Service PJ'!$D65&amp;'Service PJ'!$B65&amp;'Service PJ'!$A65&amp;"*",'EPA_US9RT techs'!$A$2:$I$1722,9,FALSE),"")</f>
        <v>3.0236533589999999</v>
      </c>
      <c r="AZ67" s="14">
        <f>IFERROR(VLOOKUP($AG$1&amp;'Service PJ'!$D65&amp;'Service PJ'!$B65&amp;'Service PJ'!$A65&amp;"*",'EPA_US9RT techs'!$A$2:$I$1722,9,FALSE),"")</f>
        <v>3.0236533589999999</v>
      </c>
      <c r="BA67" s="14">
        <f>IFERROR(VLOOKUP($AG$1&amp;'Service PJ'!$D65&amp;'Service PJ'!$B65&amp;'Service PJ'!$A65&amp;"*",'EPA_US9RT techs'!$A$2:$I$1722,9,FALSE),"")</f>
        <v>3.0236533589999999</v>
      </c>
      <c r="BB67" s="14">
        <f>IFERROR(VLOOKUP($AG$1&amp;'Service PJ'!$D65&amp;'Service PJ'!$B65&amp;'Service PJ'!$A65&amp;"*",'EPA_US9RT techs'!$A$2:$I$1722,9,FALSE),"")</f>
        <v>3.0236533589999999</v>
      </c>
      <c r="BC67" s="14">
        <f>IFERROR(VLOOKUP($AG$1&amp;'Service PJ'!$D65&amp;'Service PJ'!$B65&amp;'Service PJ'!$A65&amp;"*",'EPA_US9RT techs'!$A$2:$I$1722,9,FALSE),"")</f>
        <v>3.0236533589999999</v>
      </c>
      <c r="BD67" s="14">
        <f>IFERROR(VLOOKUP($AG$1&amp;'Service PJ'!$D65&amp;'Service PJ'!$B65&amp;'Service PJ'!$A65&amp;"*",'EPA_US9RT techs'!$A$2:$I$1722,9,FALSE),"")</f>
        <v>3.0236533589999999</v>
      </c>
      <c r="BE67" s="14">
        <f>IFERROR(VLOOKUP($AG$1&amp;'Service PJ'!$D65&amp;'Service PJ'!$B65&amp;'Service PJ'!$A65&amp;"*",'EPA_US9RT techs'!$A$2:$I$1722,9,FALSE),"")</f>
        <v>3.0236533589999999</v>
      </c>
      <c r="BF67" s="14">
        <f>IFERROR(VLOOKUP($AG$1&amp;'Service PJ'!$D65&amp;'Service PJ'!$B65&amp;'Service PJ'!$A65&amp;"*",'EPA_US9RT techs'!$A$2:$I$1722,9,FALSE),"")</f>
        <v>3.0236533589999999</v>
      </c>
      <c r="BG67" s="14">
        <f>IFERROR(VLOOKUP($AG$1&amp;'Service PJ'!$D65&amp;'Service PJ'!$B65&amp;'Service PJ'!$A65&amp;"*",'EPA_US9RT techs'!$A$2:$I$1722,9,FALSE),"")</f>
        <v>3.0236533589999999</v>
      </c>
      <c r="BH67" s="14">
        <f>IFERROR(VLOOKUP($AG$1&amp;'Service PJ'!$D65&amp;'Service PJ'!$B65&amp;'Service PJ'!$A65&amp;"*",'EPA_US9RT techs'!$A$2:$I$1722,9,FALSE),"")</f>
        <v>3.0236533589999999</v>
      </c>
      <c r="BI67" s="14">
        <f>IFERROR(VLOOKUP($AG$1&amp;'Service PJ'!$D65&amp;'Service PJ'!$B65&amp;'Service PJ'!$A65&amp;"*",'EPA_US9RT techs'!$A$2:$I$1722,9,FALSE),"")</f>
        <v>3.0236533589999999</v>
      </c>
      <c r="BJ67" s="14">
        <f>IFERROR(VLOOKUP($AG$1&amp;'Service PJ'!$D65&amp;'Service PJ'!$B65&amp;'Service PJ'!$A65&amp;"*",'EPA_US9RT techs'!$A$2:$I$1722,9,FALSE),"")</f>
        <v>3.0236533589999999</v>
      </c>
      <c r="BK67" s="14">
        <f>IFERROR(VLOOKUP($AG$1&amp;'Service PJ'!$D65&amp;'Service PJ'!$B65&amp;'Service PJ'!$A65&amp;"*",'EPA_US9RT techs'!$A$2:$I$1722,9,FALSE),"")</f>
        <v>3.0236533589999999</v>
      </c>
      <c r="BM67" t="str">
        <f>IF(SUM(BN67:CD67)=0,"\I:",'Service PJ'!$D65&amp;"_"&amp;'Service PJ'!$E65&amp;"_"&amp;'Service PJ'!$C65)</f>
        <v>\I:</v>
      </c>
      <c r="BN67" s="14" t="str">
        <f>IFERROR(VLOOKUP($BM$1&amp;'Service PJ'!$D65&amp;'Service PJ'!$B65&amp;'Service PJ'!$A65&amp;"*",'EPA_US9RT techs'!$A$2:$I$1722,9,FALSE),"")</f>
        <v/>
      </c>
      <c r="BO67" s="14" t="str">
        <f>IFERROR(VLOOKUP($BM$1&amp;'Service PJ'!$D65&amp;'Service PJ'!$B65&amp;'Service PJ'!$A65&amp;"*",'EPA_US9RT techs'!$A$2:$I$1722,9,FALSE),"")</f>
        <v/>
      </c>
      <c r="BP67" s="14" t="str">
        <f>IFERROR(VLOOKUP($BM$1&amp;'Service PJ'!$D65&amp;'Service PJ'!$B65&amp;'Service PJ'!$A65&amp;"*",'EPA_US9RT techs'!$A$2:$I$1722,9,FALSE),"")</f>
        <v/>
      </c>
      <c r="BQ67" s="14" t="str">
        <f>IFERROR(VLOOKUP($BM$1&amp;'Service PJ'!$D65&amp;'Service PJ'!$B65&amp;'Service PJ'!$A65&amp;"*",'EPA_US9RT techs'!$A$2:$I$1722,9,FALSE),"")</f>
        <v/>
      </c>
      <c r="BR67" s="14" t="str">
        <f>IFERROR(VLOOKUP($BM$1&amp;'Service PJ'!$D65&amp;'Service PJ'!$B65&amp;'Service PJ'!$A65&amp;"*",'EPA_US9RT techs'!$A$2:$I$1722,9,FALSE),"")</f>
        <v/>
      </c>
      <c r="BS67" s="14" t="str">
        <f>IFERROR(VLOOKUP($BM$1&amp;'Service PJ'!$D65&amp;'Service PJ'!$B65&amp;'Service PJ'!$A65&amp;"*",'EPA_US9RT techs'!$A$2:$I$1722,9,FALSE),"")</f>
        <v/>
      </c>
      <c r="BT67" s="14" t="str">
        <f>IFERROR(VLOOKUP($BM$1&amp;'Service PJ'!$D65&amp;'Service PJ'!$B65&amp;'Service PJ'!$A65&amp;"*",'EPA_US9RT techs'!$A$2:$I$1722,9,FALSE),"")</f>
        <v/>
      </c>
      <c r="BU67" s="14" t="str">
        <f>IFERROR(VLOOKUP($BM$1&amp;'Service PJ'!$D65&amp;'Service PJ'!$B65&amp;'Service PJ'!$A65&amp;"*",'EPA_US9RT techs'!$A$2:$I$1722,9,FALSE),"")</f>
        <v/>
      </c>
      <c r="BV67" s="14" t="str">
        <f>IFERROR(VLOOKUP($BM$1&amp;'Service PJ'!$D65&amp;'Service PJ'!$B65&amp;'Service PJ'!$A65&amp;"*",'EPA_US9RT techs'!$A$2:$I$1722,9,FALSE),"")</f>
        <v/>
      </c>
      <c r="BW67" s="14" t="str">
        <f>IFERROR(VLOOKUP($BM$1&amp;'Service PJ'!$D65&amp;'Service PJ'!$B65&amp;'Service PJ'!$A65&amp;"*",'EPA_US9RT techs'!$A$2:$I$1722,9,FALSE),"")</f>
        <v/>
      </c>
      <c r="BX67" s="14" t="str">
        <f>IFERROR(VLOOKUP($BM$1&amp;'Service PJ'!$D65&amp;'Service PJ'!$B65&amp;'Service PJ'!$A65&amp;"*",'EPA_US9RT techs'!$A$2:$I$1722,9,FALSE),"")</f>
        <v/>
      </c>
      <c r="BY67" s="14" t="str">
        <f>IFERROR(VLOOKUP($BM$1&amp;'Service PJ'!$D65&amp;'Service PJ'!$B65&amp;'Service PJ'!$A65&amp;"*",'EPA_US9RT techs'!$A$2:$I$1722,9,FALSE),"")</f>
        <v/>
      </c>
      <c r="BZ67" s="14" t="str">
        <f>IFERROR(VLOOKUP($BM$1&amp;'Service PJ'!$D65&amp;'Service PJ'!$B65&amp;'Service PJ'!$A65&amp;"*",'EPA_US9RT techs'!$A$2:$I$1722,9,FALSE),"")</f>
        <v/>
      </c>
      <c r="CA67" s="14" t="str">
        <f>IFERROR(VLOOKUP($BM$1&amp;'Service PJ'!$D65&amp;'Service PJ'!$B65&amp;'Service PJ'!$A65&amp;"*",'EPA_US9RT techs'!$A$2:$I$1722,9,FALSE),"")</f>
        <v/>
      </c>
      <c r="CB67" s="14" t="str">
        <f>IFERROR(VLOOKUP($BM$1&amp;'Service PJ'!$D65&amp;'Service PJ'!$B65&amp;'Service PJ'!$A65&amp;"*",'EPA_US9RT techs'!$A$2:$I$1722,9,FALSE),"")</f>
        <v/>
      </c>
      <c r="CC67" s="14" t="str">
        <f>IFERROR(VLOOKUP($BM$1&amp;'Service PJ'!$D65&amp;'Service PJ'!$B65&amp;'Service PJ'!$A65&amp;"*",'EPA_US9RT techs'!$A$2:$I$1722,9,FALSE),"")</f>
        <v/>
      </c>
      <c r="CD67" s="14" t="str">
        <f>IFERROR(VLOOKUP($BM$1&amp;'Service PJ'!$D65&amp;'Service PJ'!$B65&amp;'Service PJ'!$A65&amp;"*",'EPA_US9RT techs'!$A$2:$I$1722,9,FALSE),"")</f>
        <v/>
      </c>
      <c r="CE67" s="14" t="str">
        <f>IFERROR(VLOOKUP($BM$1&amp;'Service PJ'!$D65&amp;'Service PJ'!$B65&amp;'Service PJ'!$A65&amp;"*",'EPA_US9RT techs'!$A$2:$I$1722,9,FALSE),"")</f>
        <v/>
      </c>
      <c r="CF67" s="14" t="str">
        <f>IFERROR(VLOOKUP($BM$1&amp;'Service PJ'!$D65&amp;'Service PJ'!$B65&amp;'Service PJ'!$A65&amp;"*",'EPA_US9RT techs'!$A$2:$I$1722,9,FALSE),"")</f>
        <v/>
      </c>
      <c r="CG67" s="14" t="str">
        <f>IFERROR(VLOOKUP($BM$1&amp;'Service PJ'!$D65&amp;'Service PJ'!$B65&amp;'Service PJ'!$A65&amp;"*",'EPA_US9RT techs'!$A$2:$I$1722,9,FALSE),"")</f>
        <v/>
      </c>
      <c r="CH67" s="14" t="str">
        <f>IFERROR(VLOOKUP($BM$1&amp;'Service PJ'!$D65&amp;'Service PJ'!$B65&amp;'Service PJ'!$A65&amp;"*",'EPA_US9RT techs'!$A$2:$I$1722,9,FALSE),"")</f>
        <v/>
      </c>
      <c r="CI67" s="14" t="str">
        <f>IFERROR(VLOOKUP($BM$1&amp;'Service PJ'!$D65&amp;'Service PJ'!$B65&amp;'Service PJ'!$A65&amp;"*",'EPA_US9RT techs'!$A$2:$I$1722,9,FALSE),"")</f>
        <v/>
      </c>
      <c r="CJ67" s="14" t="str">
        <f>IFERROR(VLOOKUP($BM$1&amp;'Service PJ'!$D65&amp;'Service PJ'!$B65&amp;'Service PJ'!$A65&amp;"*",'EPA_US9RT techs'!$A$2:$I$1722,9,FALSE),"")</f>
        <v/>
      </c>
      <c r="CK67" s="14" t="str">
        <f>IFERROR(VLOOKUP($BM$1&amp;'Service PJ'!$D65&amp;'Service PJ'!$B65&amp;'Service PJ'!$A65&amp;"*",'EPA_US9RT techs'!$A$2:$I$1722,9,FALSE),"")</f>
        <v/>
      </c>
      <c r="CL67" s="14" t="str">
        <f>IFERROR(VLOOKUP($BM$1&amp;'Service PJ'!$D65&amp;'Service PJ'!$B65&amp;'Service PJ'!$A65&amp;"*",'EPA_US9RT techs'!$A$2:$I$1722,9,FALSE),"")</f>
        <v/>
      </c>
      <c r="CM67" s="14" t="str">
        <f>IFERROR(VLOOKUP($BM$1&amp;'Service PJ'!$D65&amp;'Service PJ'!$B65&amp;'Service PJ'!$A65&amp;"*",'EPA_US9RT techs'!$A$2:$I$1722,9,FALSE),"")</f>
        <v/>
      </c>
      <c r="CN67" s="14" t="str">
        <f>IFERROR(VLOOKUP($BM$1&amp;'Service PJ'!$D65&amp;'Service PJ'!$B65&amp;'Service PJ'!$A65&amp;"*",'EPA_US9RT techs'!$A$2:$I$1722,9,FALSE),"")</f>
        <v/>
      </c>
      <c r="CO67" s="14" t="str">
        <f>IFERROR(VLOOKUP($BM$1&amp;'Service PJ'!$D65&amp;'Service PJ'!$B65&amp;'Service PJ'!$A65&amp;"*",'EPA_US9RT techs'!$A$2:$I$1722,9,FALSE),"")</f>
        <v/>
      </c>
      <c r="CP67" s="14" t="str">
        <f>IFERROR(VLOOKUP($BM$1&amp;'Service PJ'!$D65&amp;'Service PJ'!$B65&amp;'Service PJ'!$A65&amp;"*",'EPA_US9RT techs'!$A$2:$I$1722,9,FALSE),"")</f>
        <v/>
      </c>
      <c r="CQ67" s="14" t="str">
        <f>IFERROR(VLOOKUP($BM$1&amp;'Service PJ'!$D65&amp;'Service PJ'!$B65&amp;'Service PJ'!$A65&amp;"*",'EPA_US9RT techs'!$A$2:$I$1722,9,FALSE),"")</f>
        <v/>
      </c>
      <c r="CS67" t="str">
        <f>IF(SUM(CT67:DJ67)=0,"\I:",'Service PJ'!$D65&amp;"_"&amp;'Service PJ'!$E65&amp;"_"&amp;'Service PJ'!$C65)</f>
        <v>IIS_PRH_ELC</v>
      </c>
      <c r="CT67" s="2">
        <f>IFERROR(VLOOKUP($CS$1&amp;'Service PJ'!$D65&amp;'Service PJ'!$B65&amp;'Service PJ'!$A65&amp;"*",'EPA_US9RT techs'!$A$2:$I$1722,9,FALSE),"")</f>
        <v>30</v>
      </c>
      <c r="CU67" s="2">
        <f>IFERROR(VLOOKUP($CS$1&amp;'Service PJ'!$D65&amp;'Service PJ'!$B65&amp;'Service PJ'!$A65&amp;"*",'EPA_US9RT techs'!$A$2:$I$1722,9,FALSE),"")</f>
        <v>30</v>
      </c>
      <c r="CV67" s="2">
        <f>IFERROR(VLOOKUP($CS$1&amp;'Service PJ'!$D65&amp;'Service PJ'!$B65&amp;'Service PJ'!$A65&amp;"*",'EPA_US9RT techs'!$A$2:$I$1722,9,FALSE),"")</f>
        <v>30</v>
      </c>
      <c r="CW67" s="2">
        <f>IFERROR(VLOOKUP($CS$1&amp;'Service PJ'!$D65&amp;'Service PJ'!$B65&amp;'Service PJ'!$A65&amp;"*",'EPA_US9RT techs'!$A$2:$I$1722,9,FALSE),"")</f>
        <v>30</v>
      </c>
      <c r="CX67" s="2">
        <f>IFERROR(VLOOKUP($CS$1&amp;'Service PJ'!$D65&amp;'Service PJ'!$B65&amp;'Service PJ'!$A65&amp;"*",'EPA_US9RT techs'!$A$2:$I$1722,9,FALSE),"")</f>
        <v>30</v>
      </c>
      <c r="CY67" s="2">
        <f>IFERROR(VLOOKUP($CS$1&amp;'Service PJ'!$D65&amp;'Service PJ'!$B65&amp;'Service PJ'!$A65&amp;"*",'EPA_US9RT techs'!$A$2:$I$1722,9,FALSE),"")</f>
        <v>30</v>
      </c>
      <c r="CZ67" s="2">
        <f>IFERROR(VLOOKUP($CS$1&amp;'Service PJ'!$D65&amp;'Service PJ'!$B65&amp;'Service PJ'!$A65&amp;"*",'EPA_US9RT techs'!$A$2:$I$1722,9,FALSE),"")</f>
        <v>30</v>
      </c>
      <c r="DA67" s="2">
        <f>IFERROR(VLOOKUP($CS$1&amp;'Service PJ'!$D65&amp;'Service PJ'!$B65&amp;'Service PJ'!$A65&amp;"*",'EPA_US9RT techs'!$A$2:$I$1722,9,FALSE),"")</f>
        <v>30</v>
      </c>
      <c r="DB67" s="2">
        <f>IFERROR(VLOOKUP($CS$1&amp;'Service PJ'!$D65&amp;'Service PJ'!$B65&amp;'Service PJ'!$A65&amp;"*",'EPA_US9RT techs'!$A$2:$I$1722,9,FALSE),"")</f>
        <v>30</v>
      </c>
      <c r="DC67" s="2">
        <f>IFERROR(VLOOKUP($CS$1&amp;'Service PJ'!$D65&amp;'Service PJ'!$B65&amp;'Service PJ'!$A65&amp;"*",'EPA_US9RT techs'!$A$2:$I$1722,9,FALSE),"")</f>
        <v>30</v>
      </c>
      <c r="DD67" s="2">
        <f>IFERROR(VLOOKUP($CS$1&amp;'Service PJ'!$D65&amp;'Service PJ'!$B65&amp;'Service PJ'!$A65&amp;"*",'EPA_US9RT techs'!$A$2:$I$1722,9,FALSE),"")</f>
        <v>30</v>
      </c>
      <c r="DE67" s="2">
        <f>IFERROR(VLOOKUP($CS$1&amp;'Service PJ'!$D65&amp;'Service PJ'!$B65&amp;'Service PJ'!$A65&amp;"*",'EPA_US9RT techs'!$A$2:$I$1722,9,FALSE),"")</f>
        <v>30</v>
      </c>
      <c r="DF67" s="2">
        <f>IFERROR(VLOOKUP($CS$1&amp;'Service PJ'!$D65&amp;'Service PJ'!$B65&amp;'Service PJ'!$A65&amp;"*",'EPA_US9RT techs'!$A$2:$I$1722,9,FALSE),"")</f>
        <v>30</v>
      </c>
      <c r="DG67" s="2">
        <f>IFERROR(VLOOKUP($CS$1&amp;'Service PJ'!$D65&amp;'Service PJ'!$B65&amp;'Service PJ'!$A65&amp;"*",'EPA_US9RT techs'!$A$2:$I$1722,9,FALSE),"")</f>
        <v>30</v>
      </c>
      <c r="DH67" s="2">
        <f>IFERROR(VLOOKUP($CS$1&amp;'Service PJ'!$D65&amp;'Service PJ'!$B65&amp;'Service PJ'!$A65&amp;"*",'EPA_US9RT techs'!$A$2:$I$1722,9,FALSE),"")</f>
        <v>30</v>
      </c>
      <c r="DI67" s="2">
        <f>IFERROR(VLOOKUP($CS$1&amp;'Service PJ'!$D65&amp;'Service PJ'!$B65&amp;'Service PJ'!$A65&amp;"*",'EPA_US9RT techs'!$A$2:$I$1722,9,FALSE),"")</f>
        <v>30</v>
      </c>
      <c r="DJ67" s="2">
        <f>IFERROR(VLOOKUP($CS$1&amp;'Service PJ'!$D65&amp;'Service PJ'!$B65&amp;'Service PJ'!$A65&amp;"*",'EPA_US9RT techs'!$A$2:$I$1722,9,FALSE),"")</f>
        <v>30</v>
      </c>
      <c r="DK67" s="2">
        <f>IFERROR(VLOOKUP($CS$1&amp;'Service PJ'!$D65&amp;'Service PJ'!$B65&amp;'Service PJ'!$A65&amp;"*",'EPA_US9RT techs'!$A$2:$I$1722,9,FALSE),"")</f>
        <v>30</v>
      </c>
      <c r="DL67" s="2">
        <f>IFERROR(VLOOKUP($CS$1&amp;'Service PJ'!$D65&amp;'Service PJ'!$B65&amp;'Service PJ'!$A65&amp;"*",'EPA_US9RT techs'!$A$2:$I$1722,9,FALSE),"")</f>
        <v>30</v>
      </c>
      <c r="DM67" s="2">
        <f>IFERROR(VLOOKUP($CS$1&amp;'Service PJ'!$D65&amp;'Service PJ'!$B65&amp;'Service PJ'!$A65&amp;"*",'EPA_US9RT techs'!$A$2:$I$1722,9,FALSE),"")</f>
        <v>30</v>
      </c>
      <c r="DN67" s="2">
        <f>IFERROR(VLOOKUP($CS$1&amp;'Service PJ'!$D65&amp;'Service PJ'!$B65&amp;'Service PJ'!$A65&amp;"*",'EPA_US9RT techs'!$A$2:$I$1722,9,FALSE),"")</f>
        <v>30</v>
      </c>
      <c r="DO67" s="2">
        <f>IFERROR(VLOOKUP($CS$1&amp;'Service PJ'!$D65&amp;'Service PJ'!$B65&amp;'Service PJ'!$A65&amp;"*",'EPA_US9RT techs'!$A$2:$I$1722,9,FALSE),"")</f>
        <v>30</v>
      </c>
      <c r="DP67" s="2">
        <f>IFERROR(VLOOKUP($CS$1&amp;'Service PJ'!$D65&amp;'Service PJ'!$B65&amp;'Service PJ'!$A65&amp;"*",'EPA_US9RT techs'!$A$2:$I$1722,9,FALSE),"")</f>
        <v>30</v>
      </c>
      <c r="DQ67" s="2">
        <f>IFERROR(VLOOKUP($CS$1&amp;'Service PJ'!$D65&amp;'Service PJ'!$B65&amp;'Service PJ'!$A65&amp;"*",'EPA_US9RT techs'!$A$2:$I$1722,9,FALSE),"")</f>
        <v>30</v>
      </c>
      <c r="DR67" s="2">
        <f>IFERROR(VLOOKUP($CS$1&amp;'Service PJ'!$D65&amp;'Service PJ'!$B65&amp;'Service PJ'!$A65&amp;"*",'EPA_US9RT techs'!$A$2:$I$1722,9,FALSE),"")</f>
        <v>30</v>
      </c>
      <c r="DS67" s="2">
        <f>IFERROR(VLOOKUP($CS$1&amp;'Service PJ'!$D65&amp;'Service PJ'!$B65&amp;'Service PJ'!$A65&amp;"*",'EPA_US9RT techs'!$A$2:$I$1722,9,FALSE),"")</f>
        <v>30</v>
      </c>
      <c r="DT67" s="2">
        <f>IFERROR(VLOOKUP($CS$1&amp;'Service PJ'!$D65&amp;'Service PJ'!$B65&amp;'Service PJ'!$A65&amp;"*",'EPA_US9RT techs'!$A$2:$I$1722,9,FALSE),"")</f>
        <v>30</v>
      </c>
      <c r="DU67" s="2">
        <f>IFERROR(VLOOKUP($CS$1&amp;'Service PJ'!$D65&amp;'Service PJ'!$B65&amp;'Service PJ'!$A65&amp;"*",'EPA_US9RT techs'!$A$2:$I$1722,9,FALSE),"")</f>
        <v>30</v>
      </c>
      <c r="DV67" s="2">
        <f>IFERROR(VLOOKUP($CS$1&amp;'Service PJ'!$D65&amp;'Service PJ'!$B65&amp;'Service PJ'!$A65&amp;"*",'EPA_US9RT techs'!$A$2:$I$1722,9,FALSE),"")</f>
        <v>30</v>
      </c>
      <c r="DW67" s="2">
        <f>IFERROR(VLOOKUP($CS$1&amp;'Service PJ'!$D65&amp;'Service PJ'!$B65&amp;'Service PJ'!$A65&amp;"*",'EPA_US9RT techs'!$A$2:$I$1722,9,FALSE),"")</f>
        <v>30</v>
      </c>
    </row>
    <row r="68" spans="1:127" x14ac:dyDescent="0.45">
      <c r="A68" t="str">
        <f>IF(SUM(B68:R68)=0,"\I:",'Service PJ'!$D66&amp;"_"&amp;'Service PJ'!$E66&amp;"_"&amp;'Service PJ'!$C66)</f>
        <v>\I:</v>
      </c>
      <c r="B68" s="14" t="str">
        <f>IFERROR(VLOOKUP($A$1&amp;'Service PJ'!$D66&amp;'Service PJ'!$B66&amp;'Service PJ'!$A66&amp;"*",'EPA_US9RT techs'!$A$2:$I$1722,9,FALSE),"")</f>
        <v/>
      </c>
      <c r="C68" s="14" t="str">
        <f>IFERROR(VLOOKUP($A$1&amp;'Service PJ'!$D66&amp;'Service PJ'!$B66&amp;'Service PJ'!$A66&amp;"*",'EPA_US9RT techs'!$A$2:$I$1722,9,FALSE),"")</f>
        <v/>
      </c>
      <c r="D68" s="14" t="str">
        <f>IFERROR(VLOOKUP($A$1&amp;'Service PJ'!$D66&amp;'Service PJ'!$B66&amp;'Service PJ'!$A66&amp;"*",'EPA_US9RT techs'!$A$2:$I$1722,9,FALSE),"")</f>
        <v/>
      </c>
      <c r="E68" s="14" t="str">
        <f>IFERROR(VLOOKUP($A$1&amp;'Service PJ'!$D66&amp;'Service PJ'!$B66&amp;'Service PJ'!$A66&amp;"*",'EPA_US9RT techs'!$A$2:$I$1722,9,FALSE),"")</f>
        <v/>
      </c>
      <c r="F68" s="14" t="str">
        <f>IFERROR(VLOOKUP($A$1&amp;'Service PJ'!$D66&amp;'Service PJ'!$B66&amp;'Service PJ'!$A66&amp;"*",'EPA_US9RT techs'!$A$2:$I$1722,9,FALSE),"")</f>
        <v/>
      </c>
      <c r="G68" s="14" t="str">
        <f>IFERROR(VLOOKUP($A$1&amp;'Service PJ'!$D66&amp;'Service PJ'!$B66&amp;'Service PJ'!$A66&amp;"*",'EPA_US9RT techs'!$A$2:$I$1722,9,FALSE),"")</f>
        <v/>
      </c>
      <c r="H68" s="14" t="str">
        <f>IFERROR(VLOOKUP($A$1&amp;'Service PJ'!$D66&amp;'Service PJ'!$B66&amp;'Service PJ'!$A66&amp;"*",'EPA_US9RT techs'!$A$2:$I$1722,9,FALSE),"")</f>
        <v/>
      </c>
      <c r="I68" s="14" t="str">
        <f>IFERROR(VLOOKUP($A$1&amp;'Service PJ'!$D66&amp;'Service PJ'!$B66&amp;'Service PJ'!$A66&amp;"*",'EPA_US9RT techs'!$A$2:$I$1722,9,FALSE),"")</f>
        <v/>
      </c>
      <c r="J68" s="14" t="str">
        <f>IFERROR(VLOOKUP($A$1&amp;'Service PJ'!$D66&amp;'Service PJ'!$B66&amp;'Service PJ'!$A66&amp;"*",'EPA_US9RT techs'!$A$2:$I$1722,9,FALSE),"")</f>
        <v/>
      </c>
      <c r="K68" s="14" t="str">
        <f>IFERROR(VLOOKUP($A$1&amp;'Service PJ'!$D66&amp;'Service PJ'!$B66&amp;'Service PJ'!$A66&amp;"*",'EPA_US9RT techs'!$A$2:$I$1722,9,FALSE),"")</f>
        <v/>
      </c>
      <c r="L68" s="14" t="str">
        <f>IFERROR(VLOOKUP($A$1&amp;'Service PJ'!$D66&amp;'Service PJ'!$B66&amp;'Service PJ'!$A66&amp;"*",'EPA_US9RT techs'!$A$2:$I$1722,9,FALSE),"")</f>
        <v/>
      </c>
      <c r="M68" s="14" t="str">
        <f>IFERROR(VLOOKUP($A$1&amp;'Service PJ'!$D66&amp;'Service PJ'!$B66&amp;'Service PJ'!$A66&amp;"*",'EPA_US9RT techs'!$A$2:$I$1722,9,FALSE),"")</f>
        <v/>
      </c>
      <c r="N68" s="14" t="str">
        <f>IFERROR(VLOOKUP($A$1&amp;'Service PJ'!$D66&amp;'Service PJ'!$B66&amp;'Service PJ'!$A66&amp;"*",'EPA_US9RT techs'!$A$2:$I$1722,9,FALSE),"")</f>
        <v/>
      </c>
      <c r="O68" s="14" t="str">
        <f>IFERROR(VLOOKUP($A$1&amp;'Service PJ'!$D66&amp;'Service PJ'!$B66&amp;'Service PJ'!$A66&amp;"*",'EPA_US9RT techs'!$A$2:$I$1722,9,FALSE),"")</f>
        <v/>
      </c>
      <c r="P68" s="14" t="str">
        <f>IFERROR(VLOOKUP($A$1&amp;'Service PJ'!$D66&amp;'Service PJ'!$B66&amp;'Service PJ'!$A66&amp;"*",'EPA_US9RT techs'!$A$2:$I$1722,9,FALSE),"")</f>
        <v/>
      </c>
      <c r="Q68" s="14" t="str">
        <f>IFERROR(VLOOKUP($A$1&amp;'Service PJ'!$D66&amp;'Service PJ'!$B66&amp;'Service PJ'!$A66&amp;"*",'EPA_US9RT techs'!$A$2:$I$1722,9,FALSE),"")</f>
        <v/>
      </c>
      <c r="R68" s="14" t="str">
        <f>IFERROR(VLOOKUP($A$1&amp;'Service PJ'!$D66&amp;'Service PJ'!$B66&amp;'Service PJ'!$A66&amp;"*",'EPA_US9RT techs'!$A$2:$I$1722,9,FALSE),"")</f>
        <v/>
      </c>
      <c r="S68" s="14" t="str">
        <f>IFERROR(VLOOKUP($A$1&amp;'Service PJ'!$D66&amp;'Service PJ'!$B66&amp;'Service PJ'!$A66&amp;"*",'EPA_US9RT techs'!$A$2:$I$1722,9,FALSE),"")</f>
        <v/>
      </c>
      <c r="T68" s="14" t="str">
        <f>IFERROR(VLOOKUP($A$1&amp;'Service PJ'!$D66&amp;'Service PJ'!$B66&amp;'Service PJ'!$A66&amp;"*",'EPA_US9RT techs'!$A$2:$I$1722,9,FALSE),"")</f>
        <v/>
      </c>
      <c r="U68" s="14" t="str">
        <f>IFERROR(VLOOKUP($A$1&amp;'Service PJ'!$D66&amp;'Service PJ'!$B66&amp;'Service PJ'!$A66&amp;"*",'EPA_US9RT techs'!$A$2:$I$1722,9,FALSE),"")</f>
        <v/>
      </c>
      <c r="V68" s="14" t="str">
        <f>IFERROR(VLOOKUP($A$1&amp;'Service PJ'!$D66&amp;'Service PJ'!$B66&amp;'Service PJ'!$A66&amp;"*",'EPA_US9RT techs'!$A$2:$I$1722,9,FALSE),"")</f>
        <v/>
      </c>
      <c r="W68" s="14" t="str">
        <f>IFERROR(VLOOKUP($A$1&amp;'Service PJ'!$D66&amp;'Service PJ'!$B66&amp;'Service PJ'!$A66&amp;"*",'EPA_US9RT techs'!$A$2:$I$1722,9,FALSE),"")</f>
        <v/>
      </c>
      <c r="X68" s="14" t="str">
        <f>IFERROR(VLOOKUP($A$1&amp;'Service PJ'!$D66&amp;'Service PJ'!$B66&amp;'Service PJ'!$A66&amp;"*",'EPA_US9RT techs'!$A$2:$I$1722,9,FALSE),"")</f>
        <v/>
      </c>
      <c r="Y68" s="14" t="str">
        <f>IFERROR(VLOOKUP($A$1&amp;'Service PJ'!$D66&amp;'Service PJ'!$B66&amp;'Service PJ'!$A66&amp;"*",'EPA_US9RT techs'!$A$2:$I$1722,9,FALSE),"")</f>
        <v/>
      </c>
      <c r="Z68" s="14" t="str">
        <f>IFERROR(VLOOKUP($A$1&amp;'Service PJ'!$D66&amp;'Service PJ'!$B66&amp;'Service PJ'!$A66&amp;"*",'EPA_US9RT techs'!$A$2:$I$1722,9,FALSE),"")</f>
        <v/>
      </c>
      <c r="AA68" s="14" t="str">
        <f>IFERROR(VLOOKUP($A$1&amp;'Service PJ'!$D66&amp;'Service PJ'!$B66&amp;'Service PJ'!$A66&amp;"*",'EPA_US9RT techs'!$A$2:$I$1722,9,FALSE),"")</f>
        <v/>
      </c>
      <c r="AB68" s="14" t="str">
        <f>IFERROR(VLOOKUP($A$1&amp;'Service PJ'!$D66&amp;'Service PJ'!$B66&amp;'Service PJ'!$A66&amp;"*",'EPA_US9RT techs'!$A$2:$I$1722,9,FALSE),"")</f>
        <v/>
      </c>
      <c r="AC68" s="14" t="str">
        <f>IFERROR(VLOOKUP($A$1&amp;'Service PJ'!$D66&amp;'Service PJ'!$B66&amp;'Service PJ'!$A66&amp;"*",'EPA_US9RT techs'!$A$2:$I$1722,9,FALSE),"")</f>
        <v/>
      </c>
      <c r="AD68" s="14" t="str">
        <f>IFERROR(VLOOKUP($A$1&amp;'Service PJ'!$D66&amp;'Service PJ'!$B66&amp;'Service PJ'!$A66&amp;"*",'EPA_US9RT techs'!$A$2:$I$1722,9,FALSE),"")</f>
        <v/>
      </c>
      <c r="AE68" s="14" t="str">
        <f>IFERROR(VLOOKUP($A$1&amp;'Service PJ'!$D66&amp;'Service PJ'!$B66&amp;'Service PJ'!$A66&amp;"*",'EPA_US9RT techs'!$A$2:$I$1722,9,FALSE),"")</f>
        <v/>
      </c>
      <c r="AG68" t="str">
        <f>IF(SUM(AH68:AX68)=0,"\I:",'Service PJ'!$D66&amp;"_"&amp;'Service PJ'!$E66&amp;"_"&amp;'Service PJ'!$C66)</f>
        <v>\I:</v>
      </c>
      <c r="AH68" s="14" t="str">
        <f>IFERROR(VLOOKUP($AG$1&amp;'Service PJ'!$D66&amp;'Service PJ'!$B66&amp;'Service PJ'!$A66&amp;"*",'EPA_US9RT techs'!$A$2:$I$1722,9,FALSE),"")</f>
        <v/>
      </c>
      <c r="AI68" s="14" t="str">
        <f>IFERROR(VLOOKUP($AG$1&amp;'Service PJ'!$D66&amp;'Service PJ'!$B66&amp;'Service PJ'!$A66&amp;"*",'EPA_US9RT techs'!$A$2:$I$1722,9,FALSE),"")</f>
        <v/>
      </c>
      <c r="AJ68" s="14" t="str">
        <f>IFERROR(VLOOKUP($AG$1&amp;'Service PJ'!$D66&amp;'Service PJ'!$B66&amp;'Service PJ'!$A66&amp;"*",'EPA_US9RT techs'!$A$2:$I$1722,9,FALSE),"")</f>
        <v/>
      </c>
      <c r="AK68" s="14" t="str">
        <f>IFERROR(VLOOKUP($AG$1&amp;'Service PJ'!$D66&amp;'Service PJ'!$B66&amp;'Service PJ'!$A66&amp;"*",'EPA_US9RT techs'!$A$2:$I$1722,9,FALSE),"")</f>
        <v/>
      </c>
      <c r="AL68" s="14" t="str">
        <f>IFERROR(VLOOKUP($AG$1&amp;'Service PJ'!$D66&amp;'Service PJ'!$B66&amp;'Service PJ'!$A66&amp;"*",'EPA_US9RT techs'!$A$2:$I$1722,9,FALSE),"")</f>
        <v/>
      </c>
      <c r="AM68" s="14" t="str">
        <f>IFERROR(VLOOKUP($AG$1&amp;'Service PJ'!$D66&amp;'Service PJ'!$B66&amp;'Service PJ'!$A66&amp;"*",'EPA_US9RT techs'!$A$2:$I$1722,9,FALSE),"")</f>
        <v/>
      </c>
      <c r="AN68" s="14" t="str">
        <f>IFERROR(VLOOKUP($AG$1&amp;'Service PJ'!$D66&amp;'Service PJ'!$B66&amp;'Service PJ'!$A66&amp;"*",'EPA_US9RT techs'!$A$2:$I$1722,9,FALSE),"")</f>
        <v/>
      </c>
      <c r="AO68" s="14" t="str">
        <f>IFERROR(VLOOKUP($AG$1&amp;'Service PJ'!$D66&amp;'Service PJ'!$B66&amp;'Service PJ'!$A66&amp;"*",'EPA_US9RT techs'!$A$2:$I$1722,9,FALSE),"")</f>
        <v/>
      </c>
      <c r="AP68" s="14" t="str">
        <f>IFERROR(VLOOKUP($AG$1&amp;'Service PJ'!$D66&amp;'Service PJ'!$B66&amp;'Service PJ'!$A66&amp;"*",'EPA_US9RT techs'!$A$2:$I$1722,9,FALSE),"")</f>
        <v/>
      </c>
      <c r="AQ68" s="14" t="str">
        <f>IFERROR(VLOOKUP($AG$1&amp;'Service PJ'!$D66&amp;'Service PJ'!$B66&amp;'Service PJ'!$A66&amp;"*",'EPA_US9RT techs'!$A$2:$I$1722,9,FALSE),"")</f>
        <v/>
      </c>
      <c r="AR68" s="14" t="str">
        <f>IFERROR(VLOOKUP($AG$1&amp;'Service PJ'!$D66&amp;'Service PJ'!$B66&amp;'Service PJ'!$A66&amp;"*",'EPA_US9RT techs'!$A$2:$I$1722,9,FALSE),"")</f>
        <v/>
      </c>
      <c r="AS68" s="14" t="str">
        <f>IFERROR(VLOOKUP($AG$1&amp;'Service PJ'!$D66&amp;'Service PJ'!$B66&amp;'Service PJ'!$A66&amp;"*",'EPA_US9RT techs'!$A$2:$I$1722,9,FALSE),"")</f>
        <v/>
      </c>
      <c r="AT68" s="14" t="str">
        <f>IFERROR(VLOOKUP($AG$1&amp;'Service PJ'!$D66&amp;'Service PJ'!$B66&amp;'Service PJ'!$A66&amp;"*",'EPA_US9RT techs'!$A$2:$I$1722,9,FALSE),"")</f>
        <v/>
      </c>
      <c r="AU68" s="14" t="str">
        <f>IFERROR(VLOOKUP($AG$1&amp;'Service PJ'!$D66&amp;'Service PJ'!$B66&amp;'Service PJ'!$A66&amp;"*",'EPA_US9RT techs'!$A$2:$I$1722,9,FALSE),"")</f>
        <v/>
      </c>
      <c r="AV68" s="14" t="str">
        <f>IFERROR(VLOOKUP($AG$1&amp;'Service PJ'!$D66&amp;'Service PJ'!$B66&amp;'Service PJ'!$A66&amp;"*",'EPA_US9RT techs'!$A$2:$I$1722,9,FALSE),"")</f>
        <v/>
      </c>
      <c r="AW68" s="14" t="str">
        <f>IFERROR(VLOOKUP($AG$1&amp;'Service PJ'!$D66&amp;'Service PJ'!$B66&amp;'Service PJ'!$A66&amp;"*",'EPA_US9RT techs'!$A$2:$I$1722,9,FALSE),"")</f>
        <v/>
      </c>
      <c r="AX68" s="14" t="str">
        <f>IFERROR(VLOOKUP($AG$1&amp;'Service PJ'!$D66&amp;'Service PJ'!$B66&amp;'Service PJ'!$A66&amp;"*",'EPA_US9RT techs'!$A$2:$I$1722,9,FALSE),"")</f>
        <v/>
      </c>
      <c r="AY68" s="14" t="str">
        <f>IFERROR(VLOOKUP($AG$1&amp;'Service PJ'!$D66&amp;'Service PJ'!$B66&amp;'Service PJ'!$A66&amp;"*",'EPA_US9RT techs'!$A$2:$I$1722,9,FALSE),"")</f>
        <v/>
      </c>
      <c r="AZ68" s="14" t="str">
        <f>IFERROR(VLOOKUP($AG$1&amp;'Service PJ'!$D66&amp;'Service PJ'!$B66&amp;'Service PJ'!$A66&amp;"*",'EPA_US9RT techs'!$A$2:$I$1722,9,FALSE),"")</f>
        <v/>
      </c>
      <c r="BA68" s="14" t="str">
        <f>IFERROR(VLOOKUP($AG$1&amp;'Service PJ'!$D66&amp;'Service PJ'!$B66&amp;'Service PJ'!$A66&amp;"*",'EPA_US9RT techs'!$A$2:$I$1722,9,FALSE),"")</f>
        <v/>
      </c>
      <c r="BB68" s="14" t="str">
        <f>IFERROR(VLOOKUP($AG$1&amp;'Service PJ'!$D66&amp;'Service PJ'!$B66&amp;'Service PJ'!$A66&amp;"*",'EPA_US9RT techs'!$A$2:$I$1722,9,FALSE),"")</f>
        <v/>
      </c>
      <c r="BC68" s="14" t="str">
        <f>IFERROR(VLOOKUP($AG$1&amp;'Service PJ'!$D66&amp;'Service PJ'!$B66&amp;'Service PJ'!$A66&amp;"*",'EPA_US9RT techs'!$A$2:$I$1722,9,FALSE),"")</f>
        <v/>
      </c>
      <c r="BD68" s="14" t="str">
        <f>IFERROR(VLOOKUP($AG$1&amp;'Service PJ'!$D66&amp;'Service PJ'!$B66&amp;'Service PJ'!$A66&amp;"*",'EPA_US9RT techs'!$A$2:$I$1722,9,FALSE),"")</f>
        <v/>
      </c>
      <c r="BE68" s="14" t="str">
        <f>IFERROR(VLOOKUP($AG$1&amp;'Service PJ'!$D66&amp;'Service PJ'!$B66&amp;'Service PJ'!$A66&amp;"*",'EPA_US9RT techs'!$A$2:$I$1722,9,FALSE),"")</f>
        <v/>
      </c>
      <c r="BF68" s="14" t="str">
        <f>IFERROR(VLOOKUP($AG$1&amp;'Service PJ'!$D66&amp;'Service PJ'!$B66&amp;'Service PJ'!$A66&amp;"*",'EPA_US9RT techs'!$A$2:$I$1722,9,FALSE),"")</f>
        <v/>
      </c>
      <c r="BG68" s="14" t="str">
        <f>IFERROR(VLOOKUP($AG$1&amp;'Service PJ'!$D66&amp;'Service PJ'!$B66&amp;'Service PJ'!$A66&amp;"*",'EPA_US9RT techs'!$A$2:$I$1722,9,FALSE),"")</f>
        <v/>
      </c>
      <c r="BH68" s="14" t="str">
        <f>IFERROR(VLOOKUP($AG$1&amp;'Service PJ'!$D66&amp;'Service PJ'!$B66&amp;'Service PJ'!$A66&amp;"*",'EPA_US9RT techs'!$A$2:$I$1722,9,FALSE),"")</f>
        <v/>
      </c>
      <c r="BI68" s="14" t="str">
        <f>IFERROR(VLOOKUP($AG$1&amp;'Service PJ'!$D66&amp;'Service PJ'!$B66&amp;'Service PJ'!$A66&amp;"*",'EPA_US9RT techs'!$A$2:$I$1722,9,FALSE),"")</f>
        <v/>
      </c>
      <c r="BJ68" s="14" t="str">
        <f>IFERROR(VLOOKUP($AG$1&amp;'Service PJ'!$D66&amp;'Service PJ'!$B66&amp;'Service PJ'!$A66&amp;"*",'EPA_US9RT techs'!$A$2:$I$1722,9,FALSE),"")</f>
        <v/>
      </c>
      <c r="BK68" s="14" t="str">
        <f>IFERROR(VLOOKUP($AG$1&amp;'Service PJ'!$D66&amp;'Service PJ'!$B66&amp;'Service PJ'!$A66&amp;"*",'EPA_US9RT techs'!$A$2:$I$1722,9,FALSE),"")</f>
        <v/>
      </c>
      <c r="BM68" t="str">
        <f>IF(SUM(BN68:CD68)=0,"\I:",'Service PJ'!$D66&amp;"_"&amp;'Service PJ'!$E66&amp;"_"&amp;'Service PJ'!$C66)</f>
        <v>\I:</v>
      </c>
      <c r="BN68" s="14" t="str">
        <f>IFERROR(VLOOKUP($BM$1&amp;'Service PJ'!$D66&amp;'Service PJ'!$B66&amp;'Service PJ'!$A66&amp;"*",'EPA_US9RT techs'!$A$2:$I$1722,9,FALSE),"")</f>
        <v/>
      </c>
      <c r="BO68" s="14" t="str">
        <f>IFERROR(VLOOKUP($BM$1&amp;'Service PJ'!$D66&amp;'Service PJ'!$B66&amp;'Service PJ'!$A66&amp;"*",'EPA_US9RT techs'!$A$2:$I$1722,9,FALSE),"")</f>
        <v/>
      </c>
      <c r="BP68" s="14" t="str">
        <f>IFERROR(VLOOKUP($BM$1&amp;'Service PJ'!$D66&amp;'Service PJ'!$B66&amp;'Service PJ'!$A66&amp;"*",'EPA_US9RT techs'!$A$2:$I$1722,9,FALSE),"")</f>
        <v/>
      </c>
      <c r="BQ68" s="14" t="str">
        <f>IFERROR(VLOOKUP($BM$1&amp;'Service PJ'!$D66&amp;'Service PJ'!$B66&amp;'Service PJ'!$A66&amp;"*",'EPA_US9RT techs'!$A$2:$I$1722,9,FALSE),"")</f>
        <v/>
      </c>
      <c r="BR68" s="14" t="str">
        <f>IFERROR(VLOOKUP($BM$1&amp;'Service PJ'!$D66&amp;'Service PJ'!$B66&amp;'Service PJ'!$A66&amp;"*",'EPA_US9RT techs'!$A$2:$I$1722,9,FALSE),"")</f>
        <v/>
      </c>
      <c r="BS68" s="14" t="str">
        <f>IFERROR(VLOOKUP($BM$1&amp;'Service PJ'!$D66&amp;'Service PJ'!$B66&amp;'Service PJ'!$A66&amp;"*",'EPA_US9RT techs'!$A$2:$I$1722,9,FALSE),"")</f>
        <v/>
      </c>
      <c r="BT68" s="14" t="str">
        <f>IFERROR(VLOOKUP($BM$1&amp;'Service PJ'!$D66&amp;'Service PJ'!$B66&amp;'Service PJ'!$A66&amp;"*",'EPA_US9RT techs'!$A$2:$I$1722,9,FALSE),"")</f>
        <v/>
      </c>
      <c r="BU68" s="14" t="str">
        <f>IFERROR(VLOOKUP($BM$1&amp;'Service PJ'!$D66&amp;'Service PJ'!$B66&amp;'Service PJ'!$A66&amp;"*",'EPA_US9RT techs'!$A$2:$I$1722,9,FALSE),"")</f>
        <v/>
      </c>
      <c r="BV68" s="14" t="str">
        <f>IFERROR(VLOOKUP($BM$1&amp;'Service PJ'!$D66&amp;'Service PJ'!$B66&amp;'Service PJ'!$A66&amp;"*",'EPA_US9RT techs'!$A$2:$I$1722,9,FALSE),"")</f>
        <v/>
      </c>
      <c r="BW68" s="14" t="str">
        <f>IFERROR(VLOOKUP($BM$1&amp;'Service PJ'!$D66&amp;'Service PJ'!$B66&amp;'Service PJ'!$A66&amp;"*",'EPA_US9RT techs'!$A$2:$I$1722,9,FALSE),"")</f>
        <v/>
      </c>
      <c r="BX68" s="14" t="str">
        <f>IFERROR(VLOOKUP($BM$1&amp;'Service PJ'!$D66&amp;'Service PJ'!$B66&amp;'Service PJ'!$A66&amp;"*",'EPA_US9RT techs'!$A$2:$I$1722,9,FALSE),"")</f>
        <v/>
      </c>
      <c r="BY68" s="14" t="str">
        <f>IFERROR(VLOOKUP($BM$1&amp;'Service PJ'!$D66&amp;'Service PJ'!$B66&amp;'Service PJ'!$A66&amp;"*",'EPA_US9RT techs'!$A$2:$I$1722,9,FALSE),"")</f>
        <v/>
      </c>
      <c r="BZ68" s="14" t="str">
        <f>IFERROR(VLOOKUP($BM$1&amp;'Service PJ'!$D66&amp;'Service PJ'!$B66&amp;'Service PJ'!$A66&amp;"*",'EPA_US9RT techs'!$A$2:$I$1722,9,FALSE),"")</f>
        <v/>
      </c>
      <c r="CA68" s="14" t="str">
        <f>IFERROR(VLOOKUP($BM$1&amp;'Service PJ'!$D66&amp;'Service PJ'!$B66&amp;'Service PJ'!$A66&amp;"*",'EPA_US9RT techs'!$A$2:$I$1722,9,FALSE),"")</f>
        <v/>
      </c>
      <c r="CB68" s="14" t="str">
        <f>IFERROR(VLOOKUP($BM$1&amp;'Service PJ'!$D66&amp;'Service PJ'!$B66&amp;'Service PJ'!$A66&amp;"*",'EPA_US9RT techs'!$A$2:$I$1722,9,FALSE),"")</f>
        <v/>
      </c>
      <c r="CC68" s="14" t="str">
        <f>IFERROR(VLOOKUP($BM$1&amp;'Service PJ'!$D66&amp;'Service PJ'!$B66&amp;'Service PJ'!$A66&amp;"*",'EPA_US9RT techs'!$A$2:$I$1722,9,FALSE),"")</f>
        <v/>
      </c>
      <c r="CD68" s="14" t="str">
        <f>IFERROR(VLOOKUP($BM$1&amp;'Service PJ'!$D66&amp;'Service PJ'!$B66&amp;'Service PJ'!$A66&amp;"*",'EPA_US9RT techs'!$A$2:$I$1722,9,FALSE),"")</f>
        <v/>
      </c>
      <c r="CE68" s="14" t="str">
        <f>IFERROR(VLOOKUP($BM$1&amp;'Service PJ'!$D66&amp;'Service PJ'!$B66&amp;'Service PJ'!$A66&amp;"*",'EPA_US9RT techs'!$A$2:$I$1722,9,FALSE),"")</f>
        <v/>
      </c>
      <c r="CF68" s="14" t="str">
        <f>IFERROR(VLOOKUP($BM$1&amp;'Service PJ'!$D66&amp;'Service PJ'!$B66&amp;'Service PJ'!$A66&amp;"*",'EPA_US9RT techs'!$A$2:$I$1722,9,FALSE),"")</f>
        <v/>
      </c>
      <c r="CG68" s="14" t="str">
        <f>IFERROR(VLOOKUP($BM$1&amp;'Service PJ'!$D66&amp;'Service PJ'!$B66&amp;'Service PJ'!$A66&amp;"*",'EPA_US9RT techs'!$A$2:$I$1722,9,FALSE),"")</f>
        <v/>
      </c>
      <c r="CH68" s="14" t="str">
        <f>IFERROR(VLOOKUP($BM$1&amp;'Service PJ'!$D66&amp;'Service PJ'!$B66&amp;'Service PJ'!$A66&amp;"*",'EPA_US9RT techs'!$A$2:$I$1722,9,FALSE),"")</f>
        <v/>
      </c>
      <c r="CI68" s="14" t="str">
        <f>IFERROR(VLOOKUP($BM$1&amp;'Service PJ'!$D66&amp;'Service PJ'!$B66&amp;'Service PJ'!$A66&amp;"*",'EPA_US9RT techs'!$A$2:$I$1722,9,FALSE),"")</f>
        <v/>
      </c>
      <c r="CJ68" s="14" t="str">
        <f>IFERROR(VLOOKUP($BM$1&amp;'Service PJ'!$D66&amp;'Service PJ'!$B66&amp;'Service PJ'!$A66&amp;"*",'EPA_US9RT techs'!$A$2:$I$1722,9,FALSE),"")</f>
        <v/>
      </c>
      <c r="CK68" s="14" t="str">
        <f>IFERROR(VLOOKUP($BM$1&amp;'Service PJ'!$D66&amp;'Service PJ'!$B66&amp;'Service PJ'!$A66&amp;"*",'EPA_US9RT techs'!$A$2:$I$1722,9,FALSE),"")</f>
        <v/>
      </c>
      <c r="CL68" s="14" t="str">
        <f>IFERROR(VLOOKUP($BM$1&amp;'Service PJ'!$D66&amp;'Service PJ'!$B66&amp;'Service PJ'!$A66&amp;"*",'EPA_US9RT techs'!$A$2:$I$1722,9,FALSE),"")</f>
        <v/>
      </c>
      <c r="CM68" s="14" t="str">
        <f>IFERROR(VLOOKUP($BM$1&amp;'Service PJ'!$D66&amp;'Service PJ'!$B66&amp;'Service PJ'!$A66&amp;"*",'EPA_US9RT techs'!$A$2:$I$1722,9,FALSE),"")</f>
        <v/>
      </c>
      <c r="CN68" s="14" t="str">
        <f>IFERROR(VLOOKUP($BM$1&amp;'Service PJ'!$D66&amp;'Service PJ'!$B66&amp;'Service PJ'!$A66&amp;"*",'EPA_US9RT techs'!$A$2:$I$1722,9,FALSE),"")</f>
        <v/>
      </c>
      <c r="CO68" s="14" t="str">
        <f>IFERROR(VLOOKUP($BM$1&amp;'Service PJ'!$D66&amp;'Service PJ'!$B66&amp;'Service PJ'!$A66&amp;"*",'EPA_US9RT techs'!$A$2:$I$1722,9,FALSE),"")</f>
        <v/>
      </c>
      <c r="CP68" s="14" t="str">
        <f>IFERROR(VLOOKUP($BM$1&amp;'Service PJ'!$D66&amp;'Service PJ'!$B66&amp;'Service PJ'!$A66&amp;"*",'EPA_US9RT techs'!$A$2:$I$1722,9,FALSE),"")</f>
        <v/>
      </c>
      <c r="CQ68" s="14" t="str">
        <f>IFERROR(VLOOKUP($BM$1&amp;'Service PJ'!$D66&amp;'Service PJ'!$B66&amp;'Service PJ'!$A66&amp;"*",'EPA_US9RT techs'!$A$2:$I$1722,9,FALSE),"")</f>
        <v/>
      </c>
      <c r="CS68" t="str">
        <f>IF(SUM(CT68:DJ68)=0,"\I:",'Service PJ'!$D66&amp;"_"&amp;'Service PJ'!$E66&amp;"_"&amp;'Service PJ'!$C66)</f>
        <v>IIS_PRC_ELC</v>
      </c>
      <c r="CT68" s="2">
        <f>IFERROR(VLOOKUP($CS$1&amp;'Service PJ'!$D66&amp;'Service PJ'!$B66&amp;'Service PJ'!$A66&amp;"*",'EPA_US9RT techs'!$A$2:$I$1722,9,FALSE),"")</f>
        <v>30</v>
      </c>
      <c r="CU68" s="2">
        <f>IFERROR(VLOOKUP($CS$1&amp;'Service PJ'!$D66&amp;'Service PJ'!$B66&amp;'Service PJ'!$A66&amp;"*",'EPA_US9RT techs'!$A$2:$I$1722,9,FALSE),"")</f>
        <v>30</v>
      </c>
      <c r="CV68" s="2">
        <f>IFERROR(VLOOKUP($CS$1&amp;'Service PJ'!$D66&amp;'Service PJ'!$B66&amp;'Service PJ'!$A66&amp;"*",'EPA_US9RT techs'!$A$2:$I$1722,9,FALSE),"")</f>
        <v>30</v>
      </c>
      <c r="CW68" s="2">
        <f>IFERROR(VLOOKUP($CS$1&amp;'Service PJ'!$D66&amp;'Service PJ'!$B66&amp;'Service PJ'!$A66&amp;"*",'EPA_US9RT techs'!$A$2:$I$1722,9,FALSE),"")</f>
        <v>30</v>
      </c>
      <c r="CX68" s="2">
        <f>IFERROR(VLOOKUP($CS$1&amp;'Service PJ'!$D66&amp;'Service PJ'!$B66&amp;'Service PJ'!$A66&amp;"*",'EPA_US9RT techs'!$A$2:$I$1722,9,FALSE),"")</f>
        <v>30</v>
      </c>
      <c r="CY68" s="2">
        <f>IFERROR(VLOOKUP($CS$1&amp;'Service PJ'!$D66&amp;'Service PJ'!$B66&amp;'Service PJ'!$A66&amp;"*",'EPA_US9RT techs'!$A$2:$I$1722,9,FALSE),"")</f>
        <v>30</v>
      </c>
      <c r="CZ68" s="2">
        <f>IFERROR(VLOOKUP($CS$1&amp;'Service PJ'!$D66&amp;'Service PJ'!$B66&amp;'Service PJ'!$A66&amp;"*",'EPA_US9RT techs'!$A$2:$I$1722,9,FALSE),"")</f>
        <v>30</v>
      </c>
      <c r="DA68" s="2">
        <f>IFERROR(VLOOKUP($CS$1&amp;'Service PJ'!$D66&amp;'Service PJ'!$B66&amp;'Service PJ'!$A66&amp;"*",'EPA_US9RT techs'!$A$2:$I$1722,9,FALSE),"")</f>
        <v>30</v>
      </c>
      <c r="DB68" s="2">
        <f>IFERROR(VLOOKUP($CS$1&amp;'Service PJ'!$D66&amp;'Service PJ'!$B66&amp;'Service PJ'!$A66&amp;"*",'EPA_US9RT techs'!$A$2:$I$1722,9,FALSE),"")</f>
        <v>30</v>
      </c>
      <c r="DC68" s="2">
        <f>IFERROR(VLOOKUP($CS$1&amp;'Service PJ'!$D66&amp;'Service PJ'!$B66&amp;'Service PJ'!$A66&amp;"*",'EPA_US9RT techs'!$A$2:$I$1722,9,FALSE),"")</f>
        <v>30</v>
      </c>
      <c r="DD68" s="2">
        <f>IFERROR(VLOOKUP($CS$1&amp;'Service PJ'!$D66&amp;'Service PJ'!$B66&amp;'Service PJ'!$A66&amp;"*",'EPA_US9RT techs'!$A$2:$I$1722,9,FALSE),"")</f>
        <v>30</v>
      </c>
      <c r="DE68" s="2">
        <f>IFERROR(VLOOKUP($CS$1&amp;'Service PJ'!$D66&amp;'Service PJ'!$B66&amp;'Service PJ'!$A66&amp;"*",'EPA_US9RT techs'!$A$2:$I$1722,9,FALSE),"")</f>
        <v>30</v>
      </c>
      <c r="DF68" s="2">
        <f>IFERROR(VLOOKUP($CS$1&amp;'Service PJ'!$D66&amp;'Service PJ'!$B66&amp;'Service PJ'!$A66&amp;"*",'EPA_US9RT techs'!$A$2:$I$1722,9,FALSE),"")</f>
        <v>30</v>
      </c>
      <c r="DG68" s="2">
        <f>IFERROR(VLOOKUP($CS$1&amp;'Service PJ'!$D66&amp;'Service PJ'!$B66&amp;'Service PJ'!$A66&amp;"*",'EPA_US9RT techs'!$A$2:$I$1722,9,FALSE),"")</f>
        <v>30</v>
      </c>
      <c r="DH68" s="2">
        <f>IFERROR(VLOOKUP($CS$1&amp;'Service PJ'!$D66&amp;'Service PJ'!$B66&amp;'Service PJ'!$A66&amp;"*",'EPA_US9RT techs'!$A$2:$I$1722,9,FALSE),"")</f>
        <v>30</v>
      </c>
      <c r="DI68" s="2">
        <f>IFERROR(VLOOKUP($CS$1&amp;'Service PJ'!$D66&amp;'Service PJ'!$B66&amp;'Service PJ'!$A66&amp;"*",'EPA_US9RT techs'!$A$2:$I$1722,9,FALSE),"")</f>
        <v>30</v>
      </c>
      <c r="DJ68" s="2">
        <f>IFERROR(VLOOKUP($CS$1&amp;'Service PJ'!$D66&amp;'Service PJ'!$B66&amp;'Service PJ'!$A66&amp;"*",'EPA_US9RT techs'!$A$2:$I$1722,9,FALSE),"")</f>
        <v>30</v>
      </c>
      <c r="DK68" s="2">
        <f>IFERROR(VLOOKUP($CS$1&amp;'Service PJ'!$D66&amp;'Service PJ'!$B66&amp;'Service PJ'!$A66&amp;"*",'EPA_US9RT techs'!$A$2:$I$1722,9,FALSE),"")</f>
        <v>30</v>
      </c>
      <c r="DL68" s="2">
        <f>IFERROR(VLOOKUP($CS$1&amp;'Service PJ'!$D66&amp;'Service PJ'!$B66&amp;'Service PJ'!$A66&amp;"*",'EPA_US9RT techs'!$A$2:$I$1722,9,FALSE),"")</f>
        <v>30</v>
      </c>
      <c r="DM68" s="2">
        <f>IFERROR(VLOOKUP($CS$1&amp;'Service PJ'!$D66&amp;'Service PJ'!$B66&amp;'Service PJ'!$A66&amp;"*",'EPA_US9RT techs'!$A$2:$I$1722,9,FALSE),"")</f>
        <v>30</v>
      </c>
      <c r="DN68" s="2">
        <f>IFERROR(VLOOKUP($CS$1&amp;'Service PJ'!$D66&amp;'Service PJ'!$B66&amp;'Service PJ'!$A66&amp;"*",'EPA_US9RT techs'!$A$2:$I$1722,9,FALSE),"")</f>
        <v>30</v>
      </c>
      <c r="DO68" s="2">
        <f>IFERROR(VLOOKUP($CS$1&amp;'Service PJ'!$D66&amp;'Service PJ'!$B66&amp;'Service PJ'!$A66&amp;"*",'EPA_US9RT techs'!$A$2:$I$1722,9,FALSE),"")</f>
        <v>30</v>
      </c>
      <c r="DP68" s="2">
        <f>IFERROR(VLOOKUP($CS$1&amp;'Service PJ'!$D66&amp;'Service PJ'!$B66&amp;'Service PJ'!$A66&amp;"*",'EPA_US9RT techs'!$A$2:$I$1722,9,FALSE),"")</f>
        <v>30</v>
      </c>
      <c r="DQ68" s="2">
        <f>IFERROR(VLOOKUP($CS$1&amp;'Service PJ'!$D66&amp;'Service PJ'!$B66&amp;'Service PJ'!$A66&amp;"*",'EPA_US9RT techs'!$A$2:$I$1722,9,FALSE),"")</f>
        <v>30</v>
      </c>
      <c r="DR68" s="2">
        <f>IFERROR(VLOOKUP($CS$1&amp;'Service PJ'!$D66&amp;'Service PJ'!$B66&amp;'Service PJ'!$A66&amp;"*",'EPA_US9RT techs'!$A$2:$I$1722,9,FALSE),"")</f>
        <v>30</v>
      </c>
      <c r="DS68" s="2">
        <f>IFERROR(VLOOKUP($CS$1&amp;'Service PJ'!$D66&amp;'Service PJ'!$B66&amp;'Service PJ'!$A66&amp;"*",'EPA_US9RT techs'!$A$2:$I$1722,9,FALSE),"")</f>
        <v>30</v>
      </c>
      <c r="DT68" s="2">
        <f>IFERROR(VLOOKUP($CS$1&amp;'Service PJ'!$D66&amp;'Service PJ'!$B66&amp;'Service PJ'!$A66&amp;"*",'EPA_US9RT techs'!$A$2:$I$1722,9,FALSE),"")</f>
        <v>30</v>
      </c>
      <c r="DU68" s="2">
        <f>IFERROR(VLOOKUP($CS$1&amp;'Service PJ'!$D66&amp;'Service PJ'!$B66&amp;'Service PJ'!$A66&amp;"*",'EPA_US9RT techs'!$A$2:$I$1722,9,FALSE),"")</f>
        <v>30</v>
      </c>
      <c r="DV68" s="2">
        <f>IFERROR(VLOOKUP($CS$1&amp;'Service PJ'!$D66&amp;'Service PJ'!$B66&amp;'Service PJ'!$A66&amp;"*",'EPA_US9RT techs'!$A$2:$I$1722,9,FALSE),"")</f>
        <v>30</v>
      </c>
      <c r="DW68" s="2">
        <f>IFERROR(VLOOKUP($CS$1&amp;'Service PJ'!$D66&amp;'Service PJ'!$B66&amp;'Service PJ'!$A66&amp;"*",'EPA_US9RT techs'!$A$2:$I$1722,9,FALSE),"")</f>
        <v>30</v>
      </c>
    </row>
    <row r="69" spans="1:127" x14ac:dyDescent="0.45">
      <c r="A69" t="str">
        <f>IF(SUM(B69:R69)=0,"\I:",'Service PJ'!$D67&amp;"_"&amp;'Service PJ'!$E67&amp;"_"&amp;'Service PJ'!$C67)</f>
        <v>IIS_MDR_ELC</v>
      </c>
      <c r="B69" s="14">
        <f>IFERROR(VLOOKUP($A$1&amp;'Service PJ'!$D67&amp;'Service PJ'!$B67&amp;'Service PJ'!$A67&amp;"*",'EPA_US9RT techs'!$A$2:$I$1722,9,FALSE),"")</f>
        <v>2.2387116158999998</v>
      </c>
      <c r="C69" s="14">
        <f>IFERROR(VLOOKUP($A$1&amp;'Service PJ'!$D67&amp;'Service PJ'!$B67&amp;'Service PJ'!$A67&amp;"*",'EPA_US9RT techs'!$A$2:$I$1722,9,FALSE),"")</f>
        <v>2.2387116158999998</v>
      </c>
      <c r="D69" s="14">
        <f>IFERROR(VLOOKUP($A$1&amp;'Service PJ'!$D67&amp;'Service PJ'!$B67&amp;'Service PJ'!$A67&amp;"*",'EPA_US9RT techs'!$A$2:$I$1722,9,FALSE),"")</f>
        <v>2.2387116158999998</v>
      </c>
      <c r="E69" s="14">
        <f>IFERROR(VLOOKUP($A$1&amp;'Service PJ'!$D67&amp;'Service PJ'!$B67&amp;'Service PJ'!$A67&amp;"*",'EPA_US9RT techs'!$A$2:$I$1722,9,FALSE),"")</f>
        <v>2.2387116158999998</v>
      </c>
      <c r="F69" s="14">
        <f>IFERROR(VLOOKUP($A$1&amp;'Service PJ'!$D67&amp;'Service PJ'!$B67&amp;'Service PJ'!$A67&amp;"*",'EPA_US9RT techs'!$A$2:$I$1722,9,FALSE),"")</f>
        <v>2.2387116158999998</v>
      </c>
      <c r="G69" s="14">
        <f>IFERROR(VLOOKUP($A$1&amp;'Service PJ'!$D67&amp;'Service PJ'!$B67&amp;'Service PJ'!$A67&amp;"*",'EPA_US9RT techs'!$A$2:$I$1722,9,FALSE),"")</f>
        <v>2.2387116158999998</v>
      </c>
      <c r="H69" s="14">
        <f>IFERROR(VLOOKUP($A$1&amp;'Service PJ'!$D67&amp;'Service PJ'!$B67&amp;'Service PJ'!$A67&amp;"*",'EPA_US9RT techs'!$A$2:$I$1722,9,FALSE),"")</f>
        <v>2.2387116158999998</v>
      </c>
      <c r="I69" s="14">
        <f>IFERROR(VLOOKUP($A$1&amp;'Service PJ'!$D67&amp;'Service PJ'!$B67&amp;'Service PJ'!$A67&amp;"*",'EPA_US9RT techs'!$A$2:$I$1722,9,FALSE),"")</f>
        <v>2.2387116158999998</v>
      </c>
      <c r="J69" s="14">
        <f>IFERROR(VLOOKUP($A$1&amp;'Service PJ'!$D67&amp;'Service PJ'!$B67&amp;'Service PJ'!$A67&amp;"*",'EPA_US9RT techs'!$A$2:$I$1722,9,FALSE),"")</f>
        <v>2.2387116158999998</v>
      </c>
      <c r="K69" s="14">
        <f>IFERROR(VLOOKUP($A$1&amp;'Service PJ'!$D67&amp;'Service PJ'!$B67&amp;'Service PJ'!$A67&amp;"*",'EPA_US9RT techs'!$A$2:$I$1722,9,FALSE),"")</f>
        <v>2.2387116158999998</v>
      </c>
      <c r="L69" s="14">
        <f>IFERROR(VLOOKUP($A$1&amp;'Service PJ'!$D67&amp;'Service PJ'!$B67&amp;'Service PJ'!$A67&amp;"*",'EPA_US9RT techs'!$A$2:$I$1722,9,FALSE),"")</f>
        <v>2.2387116158999998</v>
      </c>
      <c r="M69" s="14">
        <f>IFERROR(VLOOKUP($A$1&amp;'Service PJ'!$D67&amp;'Service PJ'!$B67&amp;'Service PJ'!$A67&amp;"*",'EPA_US9RT techs'!$A$2:$I$1722,9,FALSE),"")</f>
        <v>2.2387116158999998</v>
      </c>
      <c r="N69" s="14">
        <f>IFERROR(VLOOKUP($A$1&amp;'Service PJ'!$D67&amp;'Service PJ'!$B67&amp;'Service PJ'!$A67&amp;"*",'EPA_US9RT techs'!$A$2:$I$1722,9,FALSE),"")</f>
        <v>2.2387116158999998</v>
      </c>
      <c r="O69" s="14">
        <f>IFERROR(VLOOKUP($A$1&amp;'Service PJ'!$D67&amp;'Service PJ'!$B67&amp;'Service PJ'!$A67&amp;"*",'EPA_US9RT techs'!$A$2:$I$1722,9,FALSE),"")</f>
        <v>2.2387116158999998</v>
      </c>
      <c r="P69" s="14">
        <f>IFERROR(VLOOKUP($A$1&amp;'Service PJ'!$D67&amp;'Service PJ'!$B67&amp;'Service PJ'!$A67&amp;"*",'EPA_US9RT techs'!$A$2:$I$1722,9,FALSE),"")</f>
        <v>2.2387116158999998</v>
      </c>
      <c r="Q69" s="14">
        <f>IFERROR(VLOOKUP($A$1&amp;'Service PJ'!$D67&amp;'Service PJ'!$B67&amp;'Service PJ'!$A67&amp;"*",'EPA_US9RT techs'!$A$2:$I$1722,9,FALSE),"")</f>
        <v>2.2387116158999998</v>
      </c>
      <c r="R69" s="14">
        <f>IFERROR(VLOOKUP($A$1&amp;'Service PJ'!$D67&amp;'Service PJ'!$B67&amp;'Service PJ'!$A67&amp;"*",'EPA_US9RT techs'!$A$2:$I$1722,9,FALSE),"")</f>
        <v>2.2387116158999998</v>
      </c>
      <c r="S69" s="14">
        <f>IFERROR(VLOOKUP($A$1&amp;'Service PJ'!$D67&amp;'Service PJ'!$B67&amp;'Service PJ'!$A67&amp;"*",'EPA_US9RT techs'!$A$2:$I$1722,9,FALSE),"")</f>
        <v>2.2387116158999998</v>
      </c>
      <c r="T69" s="14">
        <f>IFERROR(VLOOKUP($A$1&amp;'Service PJ'!$D67&amp;'Service PJ'!$B67&amp;'Service PJ'!$A67&amp;"*",'EPA_US9RT techs'!$A$2:$I$1722,9,FALSE),"")</f>
        <v>2.2387116158999998</v>
      </c>
      <c r="U69" s="14">
        <f>IFERROR(VLOOKUP($A$1&amp;'Service PJ'!$D67&amp;'Service PJ'!$B67&amp;'Service PJ'!$A67&amp;"*",'EPA_US9RT techs'!$A$2:$I$1722,9,FALSE),"")</f>
        <v>2.2387116158999998</v>
      </c>
      <c r="V69" s="14">
        <f>IFERROR(VLOOKUP($A$1&amp;'Service PJ'!$D67&amp;'Service PJ'!$B67&amp;'Service PJ'!$A67&amp;"*",'EPA_US9RT techs'!$A$2:$I$1722,9,FALSE),"")</f>
        <v>2.2387116158999998</v>
      </c>
      <c r="W69" s="14">
        <f>IFERROR(VLOOKUP($A$1&amp;'Service PJ'!$D67&amp;'Service PJ'!$B67&amp;'Service PJ'!$A67&amp;"*",'EPA_US9RT techs'!$A$2:$I$1722,9,FALSE),"")</f>
        <v>2.2387116158999998</v>
      </c>
      <c r="X69" s="14">
        <f>IFERROR(VLOOKUP($A$1&amp;'Service PJ'!$D67&amp;'Service PJ'!$B67&amp;'Service PJ'!$A67&amp;"*",'EPA_US9RT techs'!$A$2:$I$1722,9,FALSE),"")</f>
        <v>2.2387116158999998</v>
      </c>
      <c r="Y69" s="14">
        <f>IFERROR(VLOOKUP($A$1&amp;'Service PJ'!$D67&amp;'Service PJ'!$B67&amp;'Service PJ'!$A67&amp;"*",'EPA_US9RT techs'!$A$2:$I$1722,9,FALSE),"")</f>
        <v>2.2387116158999998</v>
      </c>
      <c r="Z69" s="14">
        <f>IFERROR(VLOOKUP($A$1&amp;'Service PJ'!$D67&amp;'Service PJ'!$B67&amp;'Service PJ'!$A67&amp;"*",'EPA_US9RT techs'!$A$2:$I$1722,9,FALSE),"")</f>
        <v>2.2387116158999998</v>
      </c>
      <c r="AA69" s="14">
        <f>IFERROR(VLOOKUP($A$1&amp;'Service PJ'!$D67&amp;'Service PJ'!$B67&amp;'Service PJ'!$A67&amp;"*",'EPA_US9RT techs'!$A$2:$I$1722,9,FALSE),"")</f>
        <v>2.2387116158999998</v>
      </c>
      <c r="AB69" s="14">
        <f>IFERROR(VLOOKUP($A$1&amp;'Service PJ'!$D67&amp;'Service PJ'!$B67&amp;'Service PJ'!$A67&amp;"*",'EPA_US9RT techs'!$A$2:$I$1722,9,FALSE),"")</f>
        <v>2.2387116158999998</v>
      </c>
      <c r="AC69" s="14">
        <f>IFERROR(VLOOKUP($A$1&amp;'Service PJ'!$D67&amp;'Service PJ'!$B67&amp;'Service PJ'!$A67&amp;"*",'EPA_US9RT techs'!$A$2:$I$1722,9,FALSE),"")</f>
        <v>2.2387116158999998</v>
      </c>
      <c r="AD69" s="14">
        <f>IFERROR(VLOOKUP($A$1&amp;'Service PJ'!$D67&amp;'Service PJ'!$B67&amp;'Service PJ'!$A67&amp;"*",'EPA_US9RT techs'!$A$2:$I$1722,9,FALSE),"")</f>
        <v>2.2387116158999998</v>
      </c>
      <c r="AE69" s="14">
        <f>IFERROR(VLOOKUP($A$1&amp;'Service PJ'!$D67&amp;'Service PJ'!$B67&amp;'Service PJ'!$A67&amp;"*",'EPA_US9RT techs'!$A$2:$I$1722,9,FALSE),"")</f>
        <v>2.2387116158999998</v>
      </c>
      <c r="AG69" t="str">
        <f>IF(SUM(AH69:AX69)=0,"\I:",'Service PJ'!$D67&amp;"_"&amp;'Service PJ'!$E67&amp;"_"&amp;'Service PJ'!$C67)</f>
        <v>IIS_MDR_ELC</v>
      </c>
      <c r="AH69" s="14">
        <f>IFERROR(VLOOKUP($AG$1&amp;'Service PJ'!$D67&amp;'Service PJ'!$B67&amp;'Service PJ'!$A67&amp;"*",'EPA_US9RT techs'!$A$2:$I$1722,9,FALSE),"")</f>
        <v>0.22387116160000001</v>
      </c>
      <c r="AI69" s="14">
        <f>IFERROR(VLOOKUP($AG$1&amp;'Service PJ'!$D67&amp;'Service PJ'!$B67&amp;'Service PJ'!$A67&amp;"*",'EPA_US9RT techs'!$A$2:$I$1722,9,FALSE),"")</f>
        <v>0.22387116160000001</v>
      </c>
      <c r="AJ69" s="14">
        <f>IFERROR(VLOOKUP($AG$1&amp;'Service PJ'!$D67&amp;'Service PJ'!$B67&amp;'Service PJ'!$A67&amp;"*",'EPA_US9RT techs'!$A$2:$I$1722,9,FALSE),"")</f>
        <v>0.22387116160000001</v>
      </c>
      <c r="AK69" s="14">
        <f>IFERROR(VLOOKUP($AG$1&amp;'Service PJ'!$D67&amp;'Service PJ'!$B67&amp;'Service PJ'!$A67&amp;"*",'EPA_US9RT techs'!$A$2:$I$1722,9,FALSE),"")</f>
        <v>0.22387116160000001</v>
      </c>
      <c r="AL69" s="14">
        <f>IFERROR(VLOOKUP($AG$1&amp;'Service PJ'!$D67&amp;'Service PJ'!$B67&amp;'Service PJ'!$A67&amp;"*",'EPA_US9RT techs'!$A$2:$I$1722,9,FALSE),"")</f>
        <v>0.22387116160000001</v>
      </c>
      <c r="AM69" s="14">
        <f>IFERROR(VLOOKUP($AG$1&amp;'Service PJ'!$D67&amp;'Service PJ'!$B67&amp;'Service PJ'!$A67&amp;"*",'EPA_US9RT techs'!$A$2:$I$1722,9,FALSE),"")</f>
        <v>0.22387116160000001</v>
      </c>
      <c r="AN69" s="14">
        <f>IFERROR(VLOOKUP($AG$1&amp;'Service PJ'!$D67&amp;'Service PJ'!$B67&amp;'Service PJ'!$A67&amp;"*",'EPA_US9RT techs'!$A$2:$I$1722,9,FALSE),"")</f>
        <v>0.22387116160000001</v>
      </c>
      <c r="AO69" s="14">
        <f>IFERROR(VLOOKUP($AG$1&amp;'Service PJ'!$D67&amp;'Service PJ'!$B67&amp;'Service PJ'!$A67&amp;"*",'EPA_US9RT techs'!$A$2:$I$1722,9,FALSE),"")</f>
        <v>0.22387116160000001</v>
      </c>
      <c r="AP69" s="14">
        <f>IFERROR(VLOOKUP($AG$1&amp;'Service PJ'!$D67&amp;'Service PJ'!$B67&amp;'Service PJ'!$A67&amp;"*",'EPA_US9RT techs'!$A$2:$I$1722,9,FALSE),"")</f>
        <v>0.22387116160000001</v>
      </c>
      <c r="AQ69" s="14">
        <f>IFERROR(VLOOKUP($AG$1&amp;'Service PJ'!$D67&amp;'Service PJ'!$B67&amp;'Service PJ'!$A67&amp;"*",'EPA_US9RT techs'!$A$2:$I$1722,9,FALSE),"")</f>
        <v>0.22387116160000001</v>
      </c>
      <c r="AR69" s="14">
        <f>IFERROR(VLOOKUP($AG$1&amp;'Service PJ'!$D67&amp;'Service PJ'!$B67&amp;'Service PJ'!$A67&amp;"*",'EPA_US9RT techs'!$A$2:$I$1722,9,FALSE),"")</f>
        <v>0.22387116160000001</v>
      </c>
      <c r="AS69" s="14">
        <f>IFERROR(VLOOKUP($AG$1&amp;'Service PJ'!$D67&amp;'Service PJ'!$B67&amp;'Service PJ'!$A67&amp;"*",'EPA_US9RT techs'!$A$2:$I$1722,9,FALSE),"")</f>
        <v>0.22387116160000001</v>
      </c>
      <c r="AT69" s="14">
        <f>IFERROR(VLOOKUP($AG$1&amp;'Service PJ'!$D67&amp;'Service PJ'!$B67&amp;'Service PJ'!$A67&amp;"*",'EPA_US9RT techs'!$A$2:$I$1722,9,FALSE),"")</f>
        <v>0.22387116160000001</v>
      </c>
      <c r="AU69" s="14">
        <f>IFERROR(VLOOKUP($AG$1&amp;'Service PJ'!$D67&amp;'Service PJ'!$B67&amp;'Service PJ'!$A67&amp;"*",'EPA_US9RT techs'!$A$2:$I$1722,9,FALSE),"")</f>
        <v>0.22387116160000001</v>
      </c>
      <c r="AV69" s="14">
        <f>IFERROR(VLOOKUP($AG$1&amp;'Service PJ'!$D67&amp;'Service PJ'!$B67&amp;'Service PJ'!$A67&amp;"*",'EPA_US9RT techs'!$A$2:$I$1722,9,FALSE),"")</f>
        <v>0.22387116160000001</v>
      </c>
      <c r="AW69" s="14">
        <f>IFERROR(VLOOKUP($AG$1&amp;'Service PJ'!$D67&amp;'Service PJ'!$B67&amp;'Service PJ'!$A67&amp;"*",'EPA_US9RT techs'!$A$2:$I$1722,9,FALSE),"")</f>
        <v>0.22387116160000001</v>
      </c>
      <c r="AX69" s="14">
        <f>IFERROR(VLOOKUP($AG$1&amp;'Service PJ'!$D67&amp;'Service PJ'!$B67&amp;'Service PJ'!$A67&amp;"*",'EPA_US9RT techs'!$A$2:$I$1722,9,FALSE),"")</f>
        <v>0.22387116160000001</v>
      </c>
      <c r="AY69" s="14">
        <f>IFERROR(VLOOKUP($AG$1&amp;'Service PJ'!$D67&amp;'Service PJ'!$B67&amp;'Service PJ'!$A67&amp;"*",'EPA_US9RT techs'!$A$2:$I$1722,9,FALSE),"")</f>
        <v>0.22387116160000001</v>
      </c>
      <c r="AZ69" s="14">
        <f>IFERROR(VLOOKUP($AG$1&amp;'Service PJ'!$D67&amp;'Service PJ'!$B67&amp;'Service PJ'!$A67&amp;"*",'EPA_US9RT techs'!$A$2:$I$1722,9,FALSE),"")</f>
        <v>0.22387116160000001</v>
      </c>
      <c r="BA69" s="14">
        <f>IFERROR(VLOOKUP($AG$1&amp;'Service PJ'!$D67&amp;'Service PJ'!$B67&amp;'Service PJ'!$A67&amp;"*",'EPA_US9RT techs'!$A$2:$I$1722,9,FALSE),"")</f>
        <v>0.22387116160000001</v>
      </c>
      <c r="BB69" s="14">
        <f>IFERROR(VLOOKUP($AG$1&amp;'Service PJ'!$D67&amp;'Service PJ'!$B67&amp;'Service PJ'!$A67&amp;"*",'EPA_US9RT techs'!$A$2:$I$1722,9,FALSE),"")</f>
        <v>0.22387116160000001</v>
      </c>
      <c r="BC69" s="14">
        <f>IFERROR(VLOOKUP($AG$1&amp;'Service PJ'!$D67&amp;'Service PJ'!$B67&amp;'Service PJ'!$A67&amp;"*",'EPA_US9RT techs'!$A$2:$I$1722,9,FALSE),"")</f>
        <v>0.22387116160000001</v>
      </c>
      <c r="BD69" s="14">
        <f>IFERROR(VLOOKUP($AG$1&amp;'Service PJ'!$D67&amp;'Service PJ'!$B67&amp;'Service PJ'!$A67&amp;"*",'EPA_US9RT techs'!$A$2:$I$1722,9,FALSE),"")</f>
        <v>0.22387116160000001</v>
      </c>
      <c r="BE69" s="14">
        <f>IFERROR(VLOOKUP($AG$1&amp;'Service PJ'!$D67&amp;'Service PJ'!$B67&amp;'Service PJ'!$A67&amp;"*",'EPA_US9RT techs'!$A$2:$I$1722,9,FALSE),"")</f>
        <v>0.22387116160000001</v>
      </c>
      <c r="BF69" s="14">
        <f>IFERROR(VLOOKUP($AG$1&amp;'Service PJ'!$D67&amp;'Service PJ'!$B67&amp;'Service PJ'!$A67&amp;"*",'EPA_US9RT techs'!$A$2:$I$1722,9,FALSE),"")</f>
        <v>0.22387116160000001</v>
      </c>
      <c r="BG69" s="14">
        <f>IFERROR(VLOOKUP($AG$1&amp;'Service PJ'!$D67&amp;'Service PJ'!$B67&amp;'Service PJ'!$A67&amp;"*",'EPA_US9RT techs'!$A$2:$I$1722,9,FALSE),"")</f>
        <v>0.22387116160000001</v>
      </c>
      <c r="BH69" s="14">
        <f>IFERROR(VLOOKUP($AG$1&amp;'Service PJ'!$D67&amp;'Service PJ'!$B67&amp;'Service PJ'!$A67&amp;"*",'EPA_US9RT techs'!$A$2:$I$1722,9,FALSE),"")</f>
        <v>0.22387116160000001</v>
      </c>
      <c r="BI69" s="14">
        <f>IFERROR(VLOOKUP($AG$1&amp;'Service PJ'!$D67&amp;'Service PJ'!$B67&amp;'Service PJ'!$A67&amp;"*",'EPA_US9RT techs'!$A$2:$I$1722,9,FALSE),"")</f>
        <v>0.22387116160000001</v>
      </c>
      <c r="BJ69" s="14">
        <f>IFERROR(VLOOKUP($AG$1&amp;'Service PJ'!$D67&amp;'Service PJ'!$B67&amp;'Service PJ'!$A67&amp;"*",'EPA_US9RT techs'!$A$2:$I$1722,9,FALSE),"")</f>
        <v>0.22387116160000001</v>
      </c>
      <c r="BK69" s="14">
        <f>IFERROR(VLOOKUP($AG$1&amp;'Service PJ'!$D67&amp;'Service PJ'!$B67&amp;'Service PJ'!$A67&amp;"*",'EPA_US9RT techs'!$A$2:$I$1722,9,FALSE),"")</f>
        <v>0.22387116160000001</v>
      </c>
      <c r="BM69" t="str">
        <f>IF(SUM(BN69:CD69)=0,"\I:",'Service PJ'!$D67&amp;"_"&amp;'Service PJ'!$E67&amp;"_"&amp;'Service PJ'!$C67)</f>
        <v>\I:</v>
      </c>
      <c r="BN69" s="14" t="str">
        <f>IFERROR(VLOOKUP($BM$1&amp;'Service PJ'!$D67&amp;'Service PJ'!$B67&amp;'Service PJ'!$A67&amp;"*",'EPA_US9RT techs'!$A$2:$I$1722,9,FALSE),"")</f>
        <v/>
      </c>
      <c r="BO69" s="14" t="str">
        <f>IFERROR(VLOOKUP($BM$1&amp;'Service PJ'!$D67&amp;'Service PJ'!$B67&amp;'Service PJ'!$A67&amp;"*",'EPA_US9RT techs'!$A$2:$I$1722,9,FALSE),"")</f>
        <v/>
      </c>
      <c r="BP69" s="14" t="str">
        <f>IFERROR(VLOOKUP($BM$1&amp;'Service PJ'!$D67&amp;'Service PJ'!$B67&amp;'Service PJ'!$A67&amp;"*",'EPA_US9RT techs'!$A$2:$I$1722,9,FALSE),"")</f>
        <v/>
      </c>
      <c r="BQ69" s="14" t="str">
        <f>IFERROR(VLOOKUP($BM$1&amp;'Service PJ'!$D67&amp;'Service PJ'!$B67&amp;'Service PJ'!$A67&amp;"*",'EPA_US9RT techs'!$A$2:$I$1722,9,FALSE),"")</f>
        <v/>
      </c>
      <c r="BR69" s="14" t="str">
        <f>IFERROR(VLOOKUP($BM$1&amp;'Service PJ'!$D67&amp;'Service PJ'!$B67&amp;'Service PJ'!$A67&amp;"*",'EPA_US9RT techs'!$A$2:$I$1722,9,FALSE),"")</f>
        <v/>
      </c>
      <c r="BS69" s="14" t="str">
        <f>IFERROR(VLOOKUP($BM$1&amp;'Service PJ'!$D67&amp;'Service PJ'!$B67&amp;'Service PJ'!$A67&amp;"*",'EPA_US9RT techs'!$A$2:$I$1722,9,FALSE),"")</f>
        <v/>
      </c>
      <c r="BT69" s="14" t="str">
        <f>IFERROR(VLOOKUP($BM$1&amp;'Service PJ'!$D67&amp;'Service PJ'!$B67&amp;'Service PJ'!$A67&amp;"*",'EPA_US9RT techs'!$A$2:$I$1722,9,FALSE),"")</f>
        <v/>
      </c>
      <c r="BU69" s="14" t="str">
        <f>IFERROR(VLOOKUP($BM$1&amp;'Service PJ'!$D67&amp;'Service PJ'!$B67&amp;'Service PJ'!$A67&amp;"*",'EPA_US9RT techs'!$A$2:$I$1722,9,FALSE),"")</f>
        <v/>
      </c>
      <c r="BV69" s="14" t="str">
        <f>IFERROR(VLOOKUP($BM$1&amp;'Service PJ'!$D67&amp;'Service PJ'!$B67&amp;'Service PJ'!$A67&amp;"*",'EPA_US9RT techs'!$A$2:$I$1722,9,FALSE),"")</f>
        <v/>
      </c>
      <c r="BW69" s="14" t="str">
        <f>IFERROR(VLOOKUP($BM$1&amp;'Service PJ'!$D67&amp;'Service PJ'!$B67&amp;'Service PJ'!$A67&amp;"*",'EPA_US9RT techs'!$A$2:$I$1722,9,FALSE),"")</f>
        <v/>
      </c>
      <c r="BX69" s="14" t="str">
        <f>IFERROR(VLOOKUP($BM$1&amp;'Service PJ'!$D67&amp;'Service PJ'!$B67&amp;'Service PJ'!$A67&amp;"*",'EPA_US9RT techs'!$A$2:$I$1722,9,FALSE),"")</f>
        <v/>
      </c>
      <c r="BY69" s="14" t="str">
        <f>IFERROR(VLOOKUP($BM$1&amp;'Service PJ'!$D67&amp;'Service PJ'!$B67&amp;'Service PJ'!$A67&amp;"*",'EPA_US9RT techs'!$A$2:$I$1722,9,FALSE),"")</f>
        <v/>
      </c>
      <c r="BZ69" s="14" t="str">
        <f>IFERROR(VLOOKUP($BM$1&amp;'Service PJ'!$D67&amp;'Service PJ'!$B67&amp;'Service PJ'!$A67&amp;"*",'EPA_US9RT techs'!$A$2:$I$1722,9,FALSE),"")</f>
        <v/>
      </c>
      <c r="CA69" s="14" t="str">
        <f>IFERROR(VLOOKUP($BM$1&amp;'Service PJ'!$D67&amp;'Service PJ'!$B67&amp;'Service PJ'!$A67&amp;"*",'EPA_US9RT techs'!$A$2:$I$1722,9,FALSE),"")</f>
        <v/>
      </c>
      <c r="CB69" s="14" t="str">
        <f>IFERROR(VLOOKUP($BM$1&amp;'Service PJ'!$D67&amp;'Service PJ'!$B67&amp;'Service PJ'!$A67&amp;"*",'EPA_US9RT techs'!$A$2:$I$1722,9,FALSE),"")</f>
        <v/>
      </c>
      <c r="CC69" s="14" t="str">
        <f>IFERROR(VLOOKUP($BM$1&amp;'Service PJ'!$D67&amp;'Service PJ'!$B67&amp;'Service PJ'!$A67&amp;"*",'EPA_US9RT techs'!$A$2:$I$1722,9,FALSE),"")</f>
        <v/>
      </c>
      <c r="CD69" s="14" t="str">
        <f>IFERROR(VLOOKUP($BM$1&amp;'Service PJ'!$D67&amp;'Service PJ'!$B67&amp;'Service PJ'!$A67&amp;"*",'EPA_US9RT techs'!$A$2:$I$1722,9,FALSE),"")</f>
        <v/>
      </c>
      <c r="CE69" s="14" t="str">
        <f>IFERROR(VLOOKUP($BM$1&amp;'Service PJ'!$D67&amp;'Service PJ'!$B67&amp;'Service PJ'!$A67&amp;"*",'EPA_US9RT techs'!$A$2:$I$1722,9,FALSE),"")</f>
        <v/>
      </c>
      <c r="CF69" s="14" t="str">
        <f>IFERROR(VLOOKUP($BM$1&amp;'Service PJ'!$D67&amp;'Service PJ'!$B67&amp;'Service PJ'!$A67&amp;"*",'EPA_US9RT techs'!$A$2:$I$1722,9,FALSE),"")</f>
        <v/>
      </c>
      <c r="CG69" s="14" t="str">
        <f>IFERROR(VLOOKUP($BM$1&amp;'Service PJ'!$D67&amp;'Service PJ'!$B67&amp;'Service PJ'!$A67&amp;"*",'EPA_US9RT techs'!$A$2:$I$1722,9,FALSE),"")</f>
        <v/>
      </c>
      <c r="CH69" s="14" t="str">
        <f>IFERROR(VLOOKUP($BM$1&amp;'Service PJ'!$D67&amp;'Service PJ'!$B67&amp;'Service PJ'!$A67&amp;"*",'EPA_US9RT techs'!$A$2:$I$1722,9,FALSE),"")</f>
        <v/>
      </c>
      <c r="CI69" s="14" t="str">
        <f>IFERROR(VLOOKUP($BM$1&amp;'Service PJ'!$D67&amp;'Service PJ'!$B67&amp;'Service PJ'!$A67&amp;"*",'EPA_US9RT techs'!$A$2:$I$1722,9,FALSE),"")</f>
        <v/>
      </c>
      <c r="CJ69" s="14" t="str">
        <f>IFERROR(VLOOKUP($BM$1&amp;'Service PJ'!$D67&amp;'Service PJ'!$B67&amp;'Service PJ'!$A67&amp;"*",'EPA_US9RT techs'!$A$2:$I$1722,9,FALSE),"")</f>
        <v/>
      </c>
      <c r="CK69" s="14" t="str">
        <f>IFERROR(VLOOKUP($BM$1&amp;'Service PJ'!$D67&amp;'Service PJ'!$B67&amp;'Service PJ'!$A67&amp;"*",'EPA_US9RT techs'!$A$2:$I$1722,9,FALSE),"")</f>
        <v/>
      </c>
      <c r="CL69" s="14" t="str">
        <f>IFERROR(VLOOKUP($BM$1&amp;'Service PJ'!$D67&amp;'Service PJ'!$B67&amp;'Service PJ'!$A67&amp;"*",'EPA_US9RT techs'!$A$2:$I$1722,9,FALSE),"")</f>
        <v/>
      </c>
      <c r="CM69" s="14" t="str">
        <f>IFERROR(VLOOKUP($BM$1&amp;'Service PJ'!$D67&amp;'Service PJ'!$B67&amp;'Service PJ'!$A67&amp;"*",'EPA_US9RT techs'!$A$2:$I$1722,9,FALSE),"")</f>
        <v/>
      </c>
      <c r="CN69" s="14" t="str">
        <f>IFERROR(VLOOKUP($BM$1&amp;'Service PJ'!$D67&amp;'Service PJ'!$B67&amp;'Service PJ'!$A67&amp;"*",'EPA_US9RT techs'!$A$2:$I$1722,9,FALSE),"")</f>
        <v/>
      </c>
      <c r="CO69" s="14" t="str">
        <f>IFERROR(VLOOKUP($BM$1&amp;'Service PJ'!$D67&amp;'Service PJ'!$B67&amp;'Service PJ'!$A67&amp;"*",'EPA_US9RT techs'!$A$2:$I$1722,9,FALSE),"")</f>
        <v/>
      </c>
      <c r="CP69" s="14" t="str">
        <f>IFERROR(VLOOKUP($BM$1&amp;'Service PJ'!$D67&amp;'Service PJ'!$B67&amp;'Service PJ'!$A67&amp;"*",'EPA_US9RT techs'!$A$2:$I$1722,9,FALSE),"")</f>
        <v/>
      </c>
      <c r="CQ69" s="14" t="str">
        <f>IFERROR(VLOOKUP($BM$1&amp;'Service PJ'!$D67&amp;'Service PJ'!$B67&amp;'Service PJ'!$A67&amp;"*",'EPA_US9RT techs'!$A$2:$I$1722,9,FALSE),"")</f>
        <v/>
      </c>
      <c r="CS69" t="str">
        <f>IF(SUM(CT69:DJ69)=0,"\I:",'Service PJ'!$D67&amp;"_"&amp;'Service PJ'!$E67&amp;"_"&amp;'Service PJ'!$C67)</f>
        <v>IIS_MDR_ELC</v>
      </c>
      <c r="CT69" s="2">
        <f>IFERROR(VLOOKUP($CS$1&amp;'Service PJ'!$D67&amp;'Service PJ'!$B67&amp;'Service PJ'!$A67&amp;"*",'EPA_US9RT techs'!$A$2:$I$1722,9,FALSE),"")</f>
        <v>30</v>
      </c>
      <c r="CU69" s="2">
        <f>IFERROR(VLOOKUP($CS$1&amp;'Service PJ'!$D67&amp;'Service PJ'!$B67&amp;'Service PJ'!$A67&amp;"*",'EPA_US9RT techs'!$A$2:$I$1722,9,FALSE),"")</f>
        <v>30</v>
      </c>
      <c r="CV69" s="2">
        <f>IFERROR(VLOOKUP($CS$1&amp;'Service PJ'!$D67&amp;'Service PJ'!$B67&amp;'Service PJ'!$A67&amp;"*",'EPA_US9RT techs'!$A$2:$I$1722,9,FALSE),"")</f>
        <v>30</v>
      </c>
      <c r="CW69" s="2">
        <f>IFERROR(VLOOKUP($CS$1&amp;'Service PJ'!$D67&amp;'Service PJ'!$B67&amp;'Service PJ'!$A67&amp;"*",'EPA_US9RT techs'!$A$2:$I$1722,9,FALSE),"")</f>
        <v>30</v>
      </c>
      <c r="CX69" s="2">
        <f>IFERROR(VLOOKUP($CS$1&amp;'Service PJ'!$D67&amp;'Service PJ'!$B67&amp;'Service PJ'!$A67&amp;"*",'EPA_US9RT techs'!$A$2:$I$1722,9,FALSE),"")</f>
        <v>30</v>
      </c>
      <c r="CY69" s="2">
        <f>IFERROR(VLOOKUP($CS$1&amp;'Service PJ'!$D67&amp;'Service PJ'!$B67&amp;'Service PJ'!$A67&amp;"*",'EPA_US9RT techs'!$A$2:$I$1722,9,FALSE),"")</f>
        <v>30</v>
      </c>
      <c r="CZ69" s="2">
        <f>IFERROR(VLOOKUP($CS$1&amp;'Service PJ'!$D67&amp;'Service PJ'!$B67&amp;'Service PJ'!$A67&amp;"*",'EPA_US9RT techs'!$A$2:$I$1722,9,FALSE),"")</f>
        <v>30</v>
      </c>
      <c r="DA69" s="2">
        <f>IFERROR(VLOOKUP($CS$1&amp;'Service PJ'!$D67&amp;'Service PJ'!$B67&amp;'Service PJ'!$A67&amp;"*",'EPA_US9RT techs'!$A$2:$I$1722,9,FALSE),"")</f>
        <v>30</v>
      </c>
      <c r="DB69" s="2">
        <f>IFERROR(VLOOKUP($CS$1&amp;'Service PJ'!$D67&amp;'Service PJ'!$B67&amp;'Service PJ'!$A67&amp;"*",'EPA_US9RT techs'!$A$2:$I$1722,9,FALSE),"")</f>
        <v>30</v>
      </c>
      <c r="DC69" s="2">
        <f>IFERROR(VLOOKUP($CS$1&amp;'Service PJ'!$D67&amp;'Service PJ'!$B67&amp;'Service PJ'!$A67&amp;"*",'EPA_US9RT techs'!$A$2:$I$1722,9,FALSE),"")</f>
        <v>30</v>
      </c>
      <c r="DD69" s="2">
        <f>IFERROR(VLOOKUP($CS$1&amp;'Service PJ'!$D67&amp;'Service PJ'!$B67&amp;'Service PJ'!$A67&amp;"*",'EPA_US9RT techs'!$A$2:$I$1722,9,FALSE),"")</f>
        <v>30</v>
      </c>
      <c r="DE69" s="2">
        <f>IFERROR(VLOOKUP($CS$1&amp;'Service PJ'!$D67&amp;'Service PJ'!$B67&amp;'Service PJ'!$A67&amp;"*",'EPA_US9RT techs'!$A$2:$I$1722,9,FALSE),"")</f>
        <v>30</v>
      </c>
      <c r="DF69" s="2">
        <f>IFERROR(VLOOKUP($CS$1&amp;'Service PJ'!$D67&amp;'Service PJ'!$B67&amp;'Service PJ'!$A67&amp;"*",'EPA_US9RT techs'!$A$2:$I$1722,9,FALSE),"")</f>
        <v>30</v>
      </c>
      <c r="DG69" s="2">
        <f>IFERROR(VLOOKUP($CS$1&amp;'Service PJ'!$D67&amp;'Service PJ'!$B67&amp;'Service PJ'!$A67&amp;"*",'EPA_US9RT techs'!$A$2:$I$1722,9,FALSE),"")</f>
        <v>30</v>
      </c>
      <c r="DH69" s="2">
        <f>IFERROR(VLOOKUP($CS$1&amp;'Service PJ'!$D67&amp;'Service PJ'!$B67&amp;'Service PJ'!$A67&amp;"*",'EPA_US9RT techs'!$A$2:$I$1722,9,FALSE),"")</f>
        <v>30</v>
      </c>
      <c r="DI69" s="2">
        <f>IFERROR(VLOOKUP($CS$1&amp;'Service PJ'!$D67&amp;'Service PJ'!$B67&amp;'Service PJ'!$A67&amp;"*",'EPA_US9RT techs'!$A$2:$I$1722,9,FALSE),"")</f>
        <v>30</v>
      </c>
      <c r="DJ69" s="2">
        <f>IFERROR(VLOOKUP($CS$1&amp;'Service PJ'!$D67&amp;'Service PJ'!$B67&amp;'Service PJ'!$A67&amp;"*",'EPA_US9RT techs'!$A$2:$I$1722,9,FALSE),"")</f>
        <v>30</v>
      </c>
      <c r="DK69" s="2">
        <f>IFERROR(VLOOKUP($CS$1&amp;'Service PJ'!$D67&amp;'Service PJ'!$B67&amp;'Service PJ'!$A67&amp;"*",'EPA_US9RT techs'!$A$2:$I$1722,9,FALSE),"")</f>
        <v>30</v>
      </c>
      <c r="DL69" s="2">
        <f>IFERROR(VLOOKUP($CS$1&amp;'Service PJ'!$D67&amp;'Service PJ'!$B67&amp;'Service PJ'!$A67&amp;"*",'EPA_US9RT techs'!$A$2:$I$1722,9,FALSE),"")</f>
        <v>30</v>
      </c>
      <c r="DM69" s="2">
        <f>IFERROR(VLOOKUP($CS$1&amp;'Service PJ'!$D67&amp;'Service PJ'!$B67&amp;'Service PJ'!$A67&amp;"*",'EPA_US9RT techs'!$A$2:$I$1722,9,FALSE),"")</f>
        <v>30</v>
      </c>
      <c r="DN69" s="2">
        <f>IFERROR(VLOOKUP($CS$1&amp;'Service PJ'!$D67&amp;'Service PJ'!$B67&amp;'Service PJ'!$A67&amp;"*",'EPA_US9RT techs'!$A$2:$I$1722,9,FALSE),"")</f>
        <v>30</v>
      </c>
      <c r="DO69" s="2">
        <f>IFERROR(VLOOKUP($CS$1&amp;'Service PJ'!$D67&amp;'Service PJ'!$B67&amp;'Service PJ'!$A67&amp;"*",'EPA_US9RT techs'!$A$2:$I$1722,9,FALSE),"")</f>
        <v>30</v>
      </c>
      <c r="DP69" s="2">
        <f>IFERROR(VLOOKUP($CS$1&amp;'Service PJ'!$D67&amp;'Service PJ'!$B67&amp;'Service PJ'!$A67&amp;"*",'EPA_US9RT techs'!$A$2:$I$1722,9,FALSE),"")</f>
        <v>30</v>
      </c>
      <c r="DQ69" s="2">
        <f>IFERROR(VLOOKUP($CS$1&amp;'Service PJ'!$D67&amp;'Service PJ'!$B67&amp;'Service PJ'!$A67&amp;"*",'EPA_US9RT techs'!$A$2:$I$1722,9,FALSE),"")</f>
        <v>30</v>
      </c>
      <c r="DR69" s="2">
        <f>IFERROR(VLOOKUP($CS$1&amp;'Service PJ'!$D67&amp;'Service PJ'!$B67&amp;'Service PJ'!$A67&amp;"*",'EPA_US9RT techs'!$A$2:$I$1722,9,FALSE),"")</f>
        <v>30</v>
      </c>
      <c r="DS69" s="2">
        <f>IFERROR(VLOOKUP($CS$1&amp;'Service PJ'!$D67&amp;'Service PJ'!$B67&amp;'Service PJ'!$A67&amp;"*",'EPA_US9RT techs'!$A$2:$I$1722,9,FALSE),"")</f>
        <v>30</v>
      </c>
      <c r="DT69" s="2">
        <f>IFERROR(VLOOKUP($CS$1&amp;'Service PJ'!$D67&amp;'Service PJ'!$B67&amp;'Service PJ'!$A67&amp;"*",'EPA_US9RT techs'!$A$2:$I$1722,9,FALSE),"")</f>
        <v>30</v>
      </c>
      <c r="DU69" s="2">
        <f>IFERROR(VLOOKUP($CS$1&amp;'Service PJ'!$D67&amp;'Service PJ'!$B67&amp;'Service PJ'!$A67&amp;"*",'EPA_US9RT techs'!$A$2:$I$1722,9,FALSE),"")</f>
        <v>30</v>
      </c>
      <c r="DV69" s="2">
        <f>IFERROR(VLOOKUP($CS$1&amp;'Service PJ'!$D67&amp;'Service PJ'!$B67&amp;'Service PJ'!$A67&amp;"*",'EPA_US9RT techs'!$A$2:$I$1722,9,FALSE),"")</f>
        <v>30</v>
      </c>
      <c r="DW69" s="2">
        <f>IFERROR(VLOOKUP($CS$1&amp;'Service PJ'!$D67&amp;'Service PJ'!$B67&amp;'Service PJ'!$A67&amp;"*",'EPA_US9RT techs'!$A$2:$I$1722,9,FALSE),"")</f>
        <v>30</v>
      </c>
    </row>
    <row r="70" spans="1:127" x14ac:dyDescent="0.45">
      <c r="A70" t="str">
        <f>IF(SUM(B70:R70)=0,"\I:",'Service PJ'!$D68&amp;"_"&amp;'Service PJ'!$E68&amp;"_"&amp;'Service PJ'!$C68)</f>
        <v>IIS_ECP_ELC</v>
      </c>
      <c r="B70" s="14">
        <f>IFERROR(VLOOKUP($A$1&amp;'Service PJ'!$D68&amp;'Service PJ'!$B68&amp;'Service PJ'!$A68&amp;"*",'EPA_US9RT techs'!$A$2:$I$1722,9,FALSE),"")</f>
        <v>177.58015334410001</v>
      </c>
      <c r="C70" s="14">
        <f>IFERROR(VLOOKUP($A$1&amp;'Service PJ'!$D68&amp;'Service PJ'!$B68&amp;'Service PJ'!$A68&amp;"*",'EPA_US9RT techs'!$A$2:$I$1722,9,FALSE),"")</f>
        <v>177.58015334410001</v>
      </c>
      <c r="D70" s="14">
        <f>IFERROR(VLOOKUP($A$1&amp;'Service PJ'!$D68&amp;'Service PJ'!$B68&amp;'Service PJ'!$A68&amp;"*",'EPA_US9RT techs'!$A$2:$I$1722,9,FALSE),"")</f>
        <v>177.58015334410001</v>
      </c>
      <c r="E70" s="14">
        <f>IFERROR(VLOOKUP($A$1&amp;'Service PJ'!$D68&amp;'Service PJ'!$B68&amp;'Service PJ'!$A68&amp;"*",'EPA_US9RT techs'!$A$2:$I$1722,9,FALSE),"")</f>
        <v>177.58015334410001</v>
      </c>
      <c r="F70" s="14">
        <f>IFERROR(VLOOKUP($A$1&amp;'Service PJ'!$D68&amp;'Service PJ'!$B68&amp;'Service PJ'!$A68&amp;"*",'EPA_US9RT techs'!$A$2:$I$1722,9,FALSE),"")</f>
        <v>177.58015334410001</v>
      </c>
      <c r="G70" s="14">
        <f>IFERROR(VLOOKUP($A$1&amp;'Service PJ'!$D68&amp;'Service PJ'!$B68&amp;'Service PJ'!$A68&amp;"*",'EPA_US9RT techs'!$A$2:$I$1722,9,FALSE),"")</f>
        <v>177.58015334410001</v>
      </c>
      <c r="H70" s="14">
        <f>IFERROR(VLOOKUP($A$1&amp;'Service PJ'!$D68&amp;'Service PJ'!$B68&amp;'Service PJ'!$A68&amp;"*",'EPA_US9RT techs'!$A$2:$I$1722,9,FALSE),"")</f>
        <v>177.58015334410001</v>
      </c>
      <c r="I70" s="14">
        <f>IFERROR(VLOOKUP($A$1&amp;'Service PJ'!$D68&amp;'Service PJ'!$B68&amp;'Service PJ'!$A68&amp;"*",'EPA_US9RT techs'!$A$2:$I$1722,9,FALSE),"")</f>
        <v>177.58015334410001</v>
      </c>
      <c r="J70" s="14">
        <f>IFERROR(VLOOKUP($A$1&amp;'Service PJ'!$D68&amp;'Service PJ'!$B68&amp;'Service PJ'!$A68&amp;"*",'EPA_US9RT techs'!$A$2:$I$1722,9,FALSE),"")</f>
        <v>177.58015334410001</v>
      </c>
      <c r="K70" s="14">
        <f>IFERROR(VLOOKUP($A$1&amp;'Service PJ'!$D68&amp;'Service PJ'!$B68&amp;'Service PJ'!$A68&amp;"*",'EPA_US9RT techs'!$A$2:$I$1722,9,FALSE),"")</f>
        <v>177.58015334410001</v>
      </c>
      <c r="L70" s="14">
        <f>IFERROR(VLOOKUP($A$1&amp;'Service PJ'!$D68&amp;'Service PJ'!$B68&amp;'Service PJ'!$A68&amp;"*",'EPA_US9RT techs'!$A$2:$I$1722,9,FALSE),"")</f>
        <v>177.58015334410001</v>
      </c>
      <c r="M70" s="14">
        <f>IFERROR(VLOOKUP($A$1&amp;'Service PJ'!$D68&amp;'Service PJ'!$B68&amp;'Service PJ'!$A68&amp;"*",'EPA_US9RT techs'!$A$2:$I$1722,9,FALSE),"")</f>
        <v>177.58015334410001</v>
      </c>
      <c r="N70" s="14">
        <f>IFERROR(VLOOKUP($A$1&amp;'Service PJ'!$D68&amp;'Service PJ'!$B68&amp;'Service PJ'!$A68&amp;"*",'EPA_US9RT techs'!$A$2:$I$1722,9,FALSE),"")</f>
        <v>177.58015334410001</v>
      </c>
      <c r="O70" s="14">
        <f>IFERROR(VLOOKUP($A$1&amp;'Service PJ'!$D68&amp;'Service PJ'!$B68&amp;'Service PJ'!$A68&amp;"*",'EPA_US9RT techs'!$A$2:$I$1722,9,FALSE),"")</f>
        <v>177.58015334410001</v>
      </c>
      <c r="P70" s="14">
        <f>IFERROR(VLOOKUP($A$1&amp;'Service PJ'!$D68&amp;'Service PJ'!$B68&amp;'Service PJ'!$A68&amp;"*",'EPA_US9RT techs'!$A$2:$I$1722,9,FALSE),"")</f>
        <v>177.58015334410001</v>
      </c>
      <c r="Q70" s="14">
        <f>IFERROR(VLOOKUP($A$1&amp;'Service PJ'!$D68&amp;'Service PJ'!$B68&amp;'Service PJ'!$A68&amp;"*",'EPA_US9RT techs'!$A$2:$I$1722,9,FALSE),"")</f>
        <v>177.58015334410001</v>
      </c>
      <c r="R70" s="14">
        <f>IFERROR(VLOOKUP($A$1&amp;'Service PJ'!$D68&amp;'Service PJ'!$B68&amp;'Service PJ'!$A68&amp;"*",'EPA_US9RT techs'!$A$2:$I$1722,9,FALSE),"")</f>
        <v>177.58015334410001</v>
      </c>
      <c r="S70" s="14">
        <f>IFERROR(VLOOKUP($A$1&amp;'Service PJ'!$D68&amp;'Service PJ'!$B68&amp;'Service PJ'!$A68&amp;"*",'EPA_US9RT techs'!$A$2:$I$1722,9,FALSE),"")</f>
        <v>177.58015334410001</v>
      </c>
      <c r="T70" s="14">
        <f>IFERROR(VLOOKUP($A$1&amp;'Service PJ'!$D68&amp;'Service PJ'!$B68&amp;'Service PJ'!$A68&amp;"*",'EPA_US9RT techs'!$A$2:$I$1722,9,FALSE),"")</f>
        <v>177.58015334410001</v>
      </c>
      <c r="U70" s="14">
        <f>IFERROR(VLOOKUP($A$1&amp;'Service PJ'!$D68&amp;'Service PJ'!$B68&amp;'Service PJ'!$A68&amp;"*",'EPA_US9RT techs'!$A$2:$I$1722,9,FALSE),"")</f>
        <v>177.58015334410001</v>
      </c>
      <c r="V70" s="14">
        <f>IFERROR(VLOOKUP($A$1&amp;'Service PJ'!$D68&amp;'Service PJ'!$B68&amp;'Service PJ'!$A68&amp;"*",'EPA_US9RT techs'!$A$2:$I$1722,9,FALSE),"")</f>
        <v>177.58015334410001</v>
      </c>
      <c r="W70" s="14">
        <f>IFERROR(VLOOKUP($A$1&amp;'Service PJ'!$D68&amp;'Service PJ'!$B68&amp;'Service PJ'!$A68&amp;"*",'EPA_US9RT techs'!$A$2:$I$1722,9,FALSE),"")</f>
        <v>177.58015334410001</v>
      </c>
      <c r="X70" s="14">
        <f>IFERROR(VLOOKUP($A$1&amp;'Service PJ'!$D68&amp;'Service PJ'!$B68&amp;'Service PJ'!$A68&amp;"*",'EPA_US9RT techs'!$A$2:$I$1722,9,FALSE),"")</f>
        <v>177.58015334410001</v>
      </c>
      <c r="Y70" s="14">
        <f>IFERROR(VLOOKUP($A$1&amp;'Service PJ'!$D68&amp;'Service PJ'!$B68&amp;'Service PJ'!$A68&amp;"*",'EPA_US9RT techs'!$A$2:$I$1722,9,FALSE),"")</f>
        <v>177.58015334410001</v>
      </c>
      <c r="Z70" s="14">
        <f>IFERROR(VLOOKUP($A$1&amp;'Service PJ'!$D68&amp;'Service PJ'!$B68&amp;'Service PJ'!$A68&amp;"*",'EPA_US9RT techs'!$A$2:$I$1722,9,FALSE),"")</f>
        <v>177.58015334410001</v>
      </c>
      <c r="AA70" s="14">
        <f>IFERROR(VLOOKUP($A$1&amp;'Service PJ'!$D68&amp;'Service PJ'!$B68&amp;'Service PJ'!$A68&amp;"*",'EPA_US9RT techs'!$A$2:$I$1722,9,FALSE),"")</f>
        <v>177.58015334410001</v>
      </c>
      <c r="AB70" s="14">
        <f>IFERROR(VLOOKUP($A$1&amp;'Service PJ'!$D68&amp;'Service PJ'!$B68&amp;'Service PJ'!$A68&amp;"*",'EPA_US9RT techs'!$A$2:$I$1722,9,FALSE),"")</f>
        <v>177.58015334410001</v>
      </c>
      <c r="AC70" s="14">
        <f>IFERROR(VLOOKUP($A$1&amp;'Service PJ'!$D68&amp;'Service PJ'!$B68&amp;'Service PJ'!$A68&amp;"*",'EPA_US9RT techs'!$A$2:$I$1722,9,FALSE),"")</f>
        <v>177.58015334410001</v>
      </c>
      <c r="AD70" s="14">
        <f>IFERROR(VLOOKUP($A$1&amp;'Service PJ'!$D68&amp;'Service PJ'!$B68&amp;'Service PJ'!$A68&amp;"*",'EPA_US9RT techs'!$A$2:$I$1722,9,FALSE),"")</f>
        <v>177.58015334410001</v>
      </c>
      <c r="AE70" s="14">
        <f>IFERROR(VLOOKUP($A$1&amp;'Service PJ'!$D68&amp;'Service PJ'!$B68&amp;'Service PJ'!$A68&amp;"*",'EPA_US9RT techs'!$A$2:$I$1722,9,FALSE),"")</f>
        <v>177.58015334410001</v>
      </c>
      <c r="AG70" t="str">
        <f>IF(SUM(AH70:AX70)=0,"\I:",'Service PJ'!$D68&amp;"_"&amp;'Service PJ'!$E68&amp;"_"&amp;'Service PJ'!$C68)</f>
        <v>IIS_ECP_ELC</v>
      </c>
      <c r="AH70" s="14">
        <f>IFERROR(VLOOKUP($AG$1&amp;'Service PJ'!$D68&amp;'Service PJ'!$B68&amp;'Service PJ'!$A68&amp;"*",'EPA_US9RT techs'!$A$2:$I$1722,9,FALSE),"")</f>
        <v>21.847032023299999</v>
      </c>
      <c r="AI70" s="14">
        <f>IFERROR(VLOOKUP($AG$1&amp;'Service PJ'!$D68&amp;'Service PJ'!$B68&amp;'Service PJ'!$A68&amp;"*",'EPA_US9RT techs'!$A$2:$I$1722,9,FALSE),"")</f>
        <v>21.847032023299999</v>
      </c>
      <c r="AJ70" s="14">
        <f>IFERROR(VLOOKUP($AG$1&amp;'Service PJ'!$D68&amp;'Service PJ'!$B68&amp;'Service PJ'!$A68&amp;"*",'EPA_US9RT techs'!$A$2:$I$1722,9,FALSE),"")</f>
        <v>21.847032023299999</v>
      </c>
      <c r="AK70" s="14">
        <f>IFERROR(VLOOKUP($AG$1&amp;'Service PJ'!$D68&amp;'Service PJ'!$B68&amp;'Service PJ'!$A68&amp;"*",'EPA_US9RT techs'!$A$2:$I$1722,9,FALSE),"")</f>
        <v>21.847032023299999</v>
      </c>
      <c r="AL70" s="14">
        <f>IFERROR(VLOOKUP($AG$1&amp;'Service PJ'!$D68&amp;'Service PJ'!$B68&amp;'Service PJ'!$A68&amp;"*",'EPA_US9RT techs'!$A$2:$I$1722,9,FALSE),"")</f>
        <v>21.847032023299999</v>
      </c>
      <c r="AM70" s="14">
        <f>IFERROR(VLOOKUP($AG$1&amp;'Service PJ'!$D68&amp;'Service PJ'!$B68&amp;'Service PJ'!$A68&amp;"*",'EPA_US9RT techs'!$A$2:$I$1722,9,FALSE),"")</f>
        <v>21.847032023299999</v>
      </c>
      <c r="AN70" s="14">
        <f>IFERROR(VLOOKUP($AG$1&amp;'Service PJ'!$D68&amp;'Service PJ'!$B68&amp;'Service PJ'!$A68&amp;"*",'EPA_US9RT techs'!$A$2:$I$1722,9,FALSE),"")</f>
        <v>21.847032023299999</v>
      </c>
      <c r="AO70" s="14">
        <f>IFERROR(VLOOKUP($AG$1&amp;'Service PJ'!$D68&amp;'Service PJ'!$B68&amp;'Service PJ'!$A68&amp;"*",'EPA_US9RT techs'!$A$2:$I$1722,9,FALSE),"")</f>
        <v>21.847032023299999</v>
      </c>
      <c r="AP70" s="14">
        <f>IFERROR(VLOOKUP($AG$1&amp;'Service PJ'!$D68&amp;'Service PJ'!$B68&amp;'Service PJ'!$A68&amp;"*",'EPA_US9RT techs'!$A$2:$I$1722,9,FALSE),"")</f>
        <v>21.847032023299999</v>
      </c>
      <c r="AQ70" s="14">
        <f>IFERROR(VLOOKUP($AG$1&amp;'Service PJ'!$D68&amp;'Service PJ'!$B68&amp;'Service PJ'!$A68&amp;"*",'EPA_US9RT techs'!$A$2:$I$1722,9,FALSE),"")</f>
        <v>21.847032023299999</v>
      </c>
      <c r="AR70" s="14">
        <f>IFERROR(VLOOKUP($AG$1&amp;'Service PJ'!$D68&amp;'Service PJ'!$B68&amp;'Service PJ'!$A68&amp;"*",'EPA_US9RT techs'!$A$2:$I$1722,9,FALSE),"")</f>
        <v>21.847032023299999</v>
      </c>
      <c r="AS70" s="14">
        <f>IFERROR(VLOOKUP($AG$1&amp;'Service PJ'!$D68&amp;'Service PJ'!$B68&amp;'Service PJ'!$A68&amp;"*",'EPA_US9RT techs'!$A$2:$I$1722,9,FALSE),"")</f>
        <v>21.847032023299999</v>
      </c>
      <c r="AT70" s="14">
        <f>IFERROR(VLOOKUP($AG$1&amp;'Service PJ'!$D68&amp;'Service PJ'!$B68&amp;'Service PJ'!$A68&amp;"*",'EPA_US9RT techs'!$A$2:$I$1722,9,FALSE),"")</f>
        <v>21.847032023299999</v>
      </c>
      <c r="AU70" s="14">
        <f>IFERROR(VLOOKUP($AG$1&amp;'Service PJ'!$D68&amp;'Service PJ'!$B68&amp;'Service PJ'!$A68&amp;"*",'EPA_US9RT techs'!$A$2:$I$1722,9,FALSE),"")</f>
        <v>21.847032023299999</v>
      </c>
      <c r="AV70" s="14">
        <f>IFERROR(VLOOKUP($AG$1&amp;'Service PJ'!$D68&amp;'Service PJ'!$B68&amp;'Service PJ'!$A68&amp;"*",'EPA_US9RT techs'!$A$2:$I$1722,9,FALSE),"")</f>
        <v>21.847032023299999</v>
      </c>
      <c r="AW70" s="14">
        <f>IFERROR(VLOOKUP($AG$1&amp;'Service PJ'!$D68&amp;'Service PJ'!$B68&amp;'Service PJ'!$A68&amp;"*",'EPA_US9RT techs'!$A$2:$I$1722,9,FALSE),"")</f>
        <v>21.847032023299999</v>
      </c>
      <c r="AX70" s="14">
        <f>IFERROR(VLOOKUP($AG$1&amp;'Service PJ'!$D68&amp;'Service PJ'!$B68&amp;'Service PJ'!$A68&amp;"*",'EPA_US9RT techs'!$A$2:$I$1722,9,FALSE),"")</f>
        <v>21.847032023299999</v>
      </c>
      <c r="AY70" s="14">
        <f>IFERROR(VLOOKUP($AG$1&amp;'Service PJ'!$D68&amp;'Service PJ'!$B68&amp;'Service PJ'!$A68&amp;"*",'EPA_US9RT techs'!$A$2:$I$1722,9,FALSE),"")</f>
        <v>21.847032023299999</v>
      </c>
      <c r="AZ70" s="14">
        <f>IFERROR(VLOOKUP($AG$1&amp;'Service PJ'!$D68&amp;'Service PJ'!$B68&amp;'Service PJ'!$A68&amp;"*",'EPA_US9RT techs'!$A$2:$I$1722,9,FALSE),"")</f>
        <v>21.847032023299999</v>
      </c>
      <c r="BA70" s="14">
        <f>IFERROR(VLOOKUP($AG$1&amp;'Service PJ'!$D68&amp;'Service PJ'!$B68&amp;'Service PJ'!$A68&amp;"*",'EPA_US9RT techs'!$A$2:$I$1722,9,FALSE),"")</f>
        <v>21.847032023299999</v>
      </c>
      <c r="BB70" s="14">
        <f>IFERROR(VLOOKUP($AG$1&amp;'Service PJ'!$D68&amp;'Service PJ'!$B68&amp;'Service PJ'!$A68&amp;"*",'EPA_US9RT techs'!$A$2:$I$1722,9,FALSE),"")</f>
        <v>21.847032023299999</v>
      </c>
      <c r="BC70" s="14">
        <f>IFERROR(VLOOKUP($AG$1&amp;'Service PJ'!$D68&amp;'Service PJ'!$B68&amp;'Service PJ'!$A68&amp;"*",'EPA_US9RT techs'!$A$2:$I$1722,9,FALSE),"")</f>
        <v>21.847032023299999</v>
      </c>
      <c r="BD70" s="14">
        <f>IFERROR(VLOOKUP($AG$1&amp;'Service PJ'!$D68&amp;'Service PJ'!$B68&amp;'Service PJ'!$A68&amp;"*",'EPA_US9RT techs'!$A$2:$I$1722,9,FALSE),"")</f>
        <v>21.847032023299999</v>
      </c>
      <c r="BE70" s="14">
        <f>IFERROR(VLOOKUP($AG$1&amp;'Service PJ'!$D68&amp;'Service PJ'!$B68&amp;'Service PJ'!$A68&amp;"*",'EPA_US9RT techs'!$A$2:$I$1722,9,FALSE),"")</f>
        <v>21.847032023299999</v>
      </c>
      <c r="BF70" s="14">
        <f>IFERROR(VLOOKUP($AG$1&amp;'Service PJ'!$D68&amp;'Service PJ'!$B68&amp;'Service PJ'!$A68&amp;"*",'EPA_US9RT techs'!$A$2:$I$1722,9,FALSE),"")</f>
        <v>21.847032023299999</v>
      </c>
      <c r="BG70" s="14">
        <f>IFERROR(VLOOKUP($AG$1&amp;'Service PJ'!$D68&amp;'Service PJ'!$B68&amp;'Service PJ'!$A68&amp;"*",'EPA_US9RT techs'!$A$2:$I$1722,9,FALSE),"")</f>
        <v>21.847032023299999</v>
      </c>
      <c r="BH70" s="14">
        <f>IFERROR(VLOOKUP($AG$1&amp;'Service PJ'!$D68&amp;'Service PJ'!$B68&amp;'Service PJ'!$A68&amp;"*",'EPA_US9RT techs'!$A$2:$I$1722,9,FALSE),"")</f>
        <v>21.847032023299999</v>
      </c>
      <c r="BI70" s="14">
        <f>IFERROR(VLOOKUP($AG$1&amp;'Service PJ'!$D68&amp;'Service PJ'!$B68&amp;'Service PJ'!$A68&amp;"*",'EPA_US9RT techs'!$A$2:$I$1722,9,FALSE),"")</f>
        <v>21.847032023299999</v>
      </c>
      <c r="BJ70" s="14">
        <f>IFERROR(VLOOKUP($AG$1&amp;'Service PJ'!$D68&amp;'Service PJ'!$B68&amp;'Service PJ'!$A68&amp;"*",'EPA_US9RT techs'!$A$2:$I$1722,9,FALSE),"")</f>
        <v>21.847032023299999</v>
      </c>
      <c r="BK70" s="14">
        <f>IFERROR(VLOOKUP($AG$1&amp;'Service PJ'!$D68&amp;'Service PJ'!$B68&amp;'Service PJ'!$A68&amp;"*",'EPA_US9RT techs'!$A$2:$I$1722,9,FALSE),"")</f>
        <v>21.847032023299999</v>
      </c>
      <c r="BM70" t="str">
        <f>IF(SUM(BN70:CD70)=0,"\I:",'Service PJ'!$D68&amp;"_"&amp;'Service PJ'!$E68&amp;"_"&amp;'Service PJ'!$C68)</f>
        <v>\I:</v>
      </c>
      <c r="BN70" s="14" t="str">
        <f>IFERROR(VLOOKUP($BM$1&amp;'Service PJ'!$D68&amp;'Service PJ'!$B68&amp;'Service PJ'!$A68&amp;"*",'EPA_US9RT techs'!$A$2:$I$1722,9,FALSE),"")</f>
        <v/>
      </c>
      <c r="BO70" s="14" t="str">
        <f>IFERROR(VLOOKUP($BM$1&amp;'Service PJ'!$D68&amp;'Service PJ'!$B68&amp;'Service PJ'!$A68&amp;"*",'EPA_US9RT techs'!$A$2:$I$1722,9,FALSE),"")</f>
        <v/>
      </c>
      <c r="BP70" s="14" t="str">
        <f>IFERROR(VLOOKUP($BM$1&amp;'Service PJ'!$D68&amp;'Service PJ'!$B68&amp;'Service PJ'!$A68&amp;"*",'EPA_US9RT techs'!$A$2:$I$1722,9,FALSE),"")</f>
        <v/>
      </c>
      <c r="BQ70" s="14" t="str">
        <f>IFERROR(VLOOKUP($BM$1&amp;'Service PJ'!$D68&amp;'Service PJ'!$B68&amp;'Service PJ'!$A68&amp;"*",'EPA_US9RT techs'!$A$2:$I$1722,9,FALSE),"")</f>
        <v/>
      </c>
      <c r="BR70" s="14" t="str">
        <f>IFERROR(VLOOKUP($BM$1&amp;'Service PJ'!$D68&amp;'Service PJ'!$B68&amp;'Service PJ'!$A68&amp;"*",'EPA_US9RT techs'!$A$2:$I$1722,9,FALSE),"")</f>
        <v/>
      </c>
      <c r="BS70" s="14" t="str">
        <f>IFERROR(VLOOKUP($BM$1&amp;'Service PJ'!$D68&amp;'Service PJ'!$B68&amp;'Service PJ'!$A68&amp;"*",'EPA_US9RT techs'!$A$2:$I$1722,9,FALSE),"")</f>
        <v/>
      </c>
      <c r="BT70" s="14" t="str">
        <f>IFERROR(VLOOKUP($BM$1&amp;'Service PJ'!$D68&amp;'Service PJ'!$B68&amp;'Service PJ'!$A68&amp;"*",'EPA_US9RT techs'!$A$2:$I$1722,9,FALSE),"")</f>
        <v/>
      </c>
      <c r="BU70" s="14" t="str">
        <f>IFERROR(VLOOKUP($BM$1&amp;'Service PJ'!$D68&amp;'Service PJ'!$B68&amp;'Service PJ'!$A68&amp;"*",'EPA_US9RT techs'!$A$2:$I$1722,9,FALSE),"")</f>
        <v/>
      </c>
      <c r="BV70" s="14" t="str">
        <f>IFERROR(VLOOKUP($BM$1&amp;'Service PJ'!$D68&amp;'Service PJ'!$B68&amp;'Service PJ'!$A68&amp;"*",'EPA_US9RT techs'!$A$2:$I$1722,9,FALSE),"")</f>
        <v/>
      </c>
      <c r="BW70" s="14" t="str">
        <f>IFERROR(VLOOKUP($BM$1&amp;'Service PJ'!$D68&amp;'Service PJ'!$B68&amp;'Service PJ'!$A68&amp;"*",'EPA_US9RT techs'!$A$2:$I$1722,9,FALSE),"")</f>
        <v/>
      </c>
      <c r="BX70" s="14" t="str">
        <f>IFERROR(VLOOKUP($BM$1&amp;'Service PJ'!$D68&amp;'Service PJ'!$B68&amp;'Service PJ'!$A68&amp;"*",'EPA_US9RT techs'!$A$2:$I$1722,9,FALSE),"")</f>
        <v/>
      </c>
      <c r="BY70" s="14" t="str">
        <f>IFERROR(VLOOKUP($BM$1&amp;'Service PJ'!$D68&amp;'Service PJ'!$B68&amp;'Service PJ'!$A68&amp;"*",'EPA_US9RT techs'!$A$2:$I$1722,9,FALSE),"")</f>
        <v/>
      </c>
      <c r="BZ70" s="14" t="str">
        <f>IFERROR(VLOOKUP($BM$1&amp;'Service PJ'!$D68&amp;'Service PJ'!$B68&amp;'Service PJ'!$A68&amp;"*",'EPA_US9RT techs'!$A$2:$I$1722,9,FALSE),"")</f>
        <v/>
      </c>
      <c r="CA70" s="14" t="str">
        <f>IFERROR(VLOOKUP($BM$1&amp;'Service PJ'!$D68&amp;'Service PJ'!$B68&amp;'Service PJ'!$A68&amp;"*",'EPA_US9RT techs'!$A$2:$I$1722,9,FALSE),"")</f>
        <v/>
      </c>
      <c r="CB70" s="14" t="str">
        <f>IFERROR(VLOOKUP($BM$1&amp;'Service PJ'!$D68&amp;'Service PJ'!$B68&amp;'Service PJ'!$A68&amp;"*",'EPA_US9RT techs'!$A$2:$I$1722,9,FALSE),"")</f>
        <v/>
      </c>
      <c r="CC70" s="14" t="str">
        <f>IFERROR(VLOOKUP($BM$1&amp;'Service PJ'!$D68&amp;'Service PJ'!$B68&amp;'Service PJ'!$A68&amp;"*",'EPA_US9RT techs'!$A$2:$I$1722,9,FALSE),"")</f>
        <v/>
      </c>
      <c r="CD70" s="14" t="str">
        <f>IFERROR(VLOOKUP($BM$1&amp;'Service PJ'!$D68&amp;'Service PJ'!$B68&amp;'Service PJ'!$A68&amp;"*",'EPA_US9RT techs'!$A$2:$I$1722,9,FALSE),"")</f>
        <v/>
      </c>
      <c r="CE70" s="14" t="str">
        <f>IFERROR(VLOOKUP($BM$1&amp;'Service PJ'!$D68&amp;'Service PJ'!$B68&amp;'Service PJ'!$A68&amp;"*",'EPA_US9RT techs'!$A$2:$I$1722,9,FALSE),"")</f>
        <v/>
      </c>
      <c r="CF70" s="14" t="str">
        <f>IFERROR(VLOOKUP($BM$1&amp;'Service PJ'!$D68&amp;'Service PJ'!$B68&amp;'Service PJ'!$A68&amp;"*",'EPA_US9RT techs'!$A$2:$I$1722,9,FALSE),"")</f>
        <v/>
      </c>
      <c r="CG70" s="14" t="str">
        <f>IFERROR(VLOOKUP($BM$1&amp;'Service PJ'!$D68&amp;'Service PJ'!$B68&amp;'Service PJ'!$A68&amp;"*",'EPA_US9RT techs'!$A$2:$I$1722,9,FALSE),"")</f>
        <v/>
      </c>
      <c r="CH70" s="14" t="str">
        <f>IFERROR(VLOOKUP($BM$1&amp;'Service PJ'!$D68&amp;'Service PJ'!$B68&amp;'Service PJ'!$A68&amp;"*",'EPA_US9RT techs'!$A$2:$I$1722,9,FALSE),"")</f>
        <v/>
      </c>
      <c r="CI70" s="14" t="str">
        <f>IFERROR(VLOOKUP($BM$1&amp;'Service PJ'!$D68&amp;'Service PJ'!$B68&amp;'Service PJ'!$A68&amp;"*",'EPA_US9RT techs'!$A$2:$I$1722,9,FALSE),"")</f>
        <v/>
      </c>
      <c r="CJ70" s="14" t="str">
        <f>IFERROR(VLOOKUP($BM$1&amp;'Service PJ'!$D68&amp;'Service PJ'!$B68&amp;'Service PJ'!$A68&amp;"*",'EPA_US9RT techs'!$A$2:$I$1722,9,FALSE),"")</f>
        <v/>
      </c>
      <c r="CK70" s="14" t="str">
        <f>IFERROR(VLOOKUP($BM$1&amp;'Service PJ'!$D68&amp;'Service PJ'!$B68&amp;'Service PJ'!$A68&amp;"*",'EPA_US9RT techs'!$A$2:$I$1722,9,FALSE),"")</f>
        <v/>
      </c>
      <c r="CL70" s="14" t="str">
        <f>IFERROR(VLOOKUP($BM$1&amp;'Service PJ'!$D68&amp;'Service PJ'!$B68&amp;'Service PJ'!$A68&amp;"*",'EPA_US9RT techs'!$A$2:$I$1722,9,FALSE),"")</f>
        <v/>
      </c>
      <c r="CM70" s="14" t="str">
        <f>IFERROR(VLOOKUP($BM$1&amp;'Service PJ'!$D68&amp;'Service PJ'!$B68&amp;'Service PJ'!$A68&amp;"*",'EPA_US9RT techs'!$A$2:$I$1722,9,FALSE),"")</f>
        <v/>
      </c>
      <c r="CN70" s="14" t="str">
        <f>IFERROR(VLOOKUP($BM$1&amp;'Service PJ'!$D68&amp;'Service PJ'!$B68&amp;'Service PJ'!$A68&amp;"*",'EPA_US9RT techs'!$A$2:$I$1722,9,FALSE),"")</f>
        <v/>
      </c>
      <c r="CO70" s="14" t="str">
        <f>IFERROR(VLOOKUP($BM$1&amp;'Service PJ'!$D68&amp;'Service PJ'!$B68&amp;'Service PJ'!$A68&amp;"*",'EPA_US9RT techs'!$A$2:$I$1722,9,FALSE),"")</f>
        <v/>
      </c>
      <c r="CP70" s="14" t="str">
        <f>IFERROR(VLOOKUP($BM$1&amp;'Service PJ'!$D68&amp;'Service PJ'!$B68&amp;'Service PJ'!$A68&amp;"*",'EPA_US9RT techs'!$A$2:$I$1722,9,FALSE),"")</f>
        <v/>
      </c>
      <c r="CQ70" s="14" t="str">
        <f>IFERROR(VLOOKUP($BM$1&amp;'Service PJ'!$D68&amp;'Service PJ'!$B68&amp;'Service PJ'!$A68&amp;"*",'EPA_US9RT techs'!$A$2:$I$1722,9,FALSE),"")</f>
        <v/>
      </c>
      <c r="CS70" t="str">
        <f>IF(SUM(CT70:DJ70)=0,"\I:",'Service PJ'!$D68&amp;"_"&amp;'Service PJ'!$E68&amp;"_"&amp;'Service PJ'!$C68)</f>
        <v>IIS_ECP_ELC</v>
      </c>
      <c r="CT70" s="2">
        <f>IFERROR(VLOOKUP($CS$1&amp;'Service PJ'!$D68&amp;'Service PJ'!$B68&amp;'Service PJ'!$A68&amp;"*",'EPA_US9RT techs'!$A$2:$I$1722,9,FALSE),"")</f>
        <v>30</v>
      </c>
      <c r="CU70" s="2">
        <f>IFERROR(VLOOKUP($CS$1&amp;'Service PJ'!$D68&amp;'Service PJ'!$B68&amp;'Service PJ'!$A68&amp;"*",'EPA_US9RT techs'!$A$2:$I$1722,9,FALSE),"")</f>
        <v>30</v>
      </c>
      <c r="CV70" s="2">
        <f>IFERROR(VLOOKUP($CS$1&amp;'Service PJ'!$D68&amp;'Service PJ'!$B68&amp;'Service PJ'!$A68&amp;"*",'EPA_US9RT techs'!$A$2:$I$1722,9,FALSE),"")</f>
        <v>30</v>
      </c>
      <c r="CW70" s="2">
        <f>IFERROR(VLOOKUP($CS$1&amp;'Service PJ'!$D68&amp;'Service PJ'!$B68&amp;'Service PJ'!$A68&amp;"*",'EPA_US9RT techs'!$A$2:$I$1722,9,FALSE),"")</f>
        <v>30</v>
      </c>
      <c r="CX70" s="2">
        <f>IFERROR(VLOOKUP($CS$1&amp;'Service PJ'!$D68&amp;'Service PJ'!$B68&amp;'Service PJ'!$A68&amp;"*",'EPA_US9RT techs'!$A$2:$I$1722,9,FALSE),"")</f>
        <v>30</v>
      </c>
      <c r="CY70" s="2">
        <f>IFERROR(VLOOKUP($CS$1&amp;'Service PJ'!$D68&amp;'Service PJ'!$B68&amp;'Service PJ'!$A68&amp;"*",'EPA_US9RT techs'!$A$2:$I$1722,9,FALSE),"")</f>
        <v>30</v>
      </c>
      <c r="CZ70" s="2">
        <f>IFERROR(VLOOKUP($CS$1&amp;'Service PJ'!$D68&amp;'Service PJ'!$B68&amp;'Service PJ'!$A68&amp;"*",'EPA_US9RT techs'!$A$2:$I$1722,9,FALSE),"")</f>
        <v>30</v>
      </c>
      <c r="DA70" s="2">
        <f>IFERROR(VLOOKUP($CS$1&amp;'Service PJ'!$D68&amp;'Service PJ'!$B68&amp;'Service PJ'!$A68&amp;"*",'EPA_US9RT techs'!$A$2:$I$1722,9,FALSE),"")</f>
        <v>30</v>
      </c>
      <c r="DB70" s="2">
        <f>IFERROR(VLOOKUP($CS$1&amp;'Service PJ'!$D68&amp;'Service PJ'!$B68&amp;'Service PJ'!$A68&amp;"*",'EPA_US9RT techs'!$A$2:$I$1722,9,FALSE),"")</f>
        <v>30</v>
      </c>
      <c r="DC70" s="2">
        <f>IFERROR(VLOOKUP($CS$1&amp;'Service PJ'!$D68&amp;'Service PJ'!$B68&amp;'Service PJ'!$A68&amp;"*",'EPA_US9RT techs'!$A$2:$I$1722,9,FALSE),"")</f>
        <v>30</v>
      </c>
      <c r="DD70" s="2">
        <f>IFERROR(VLOOKUP($CS$1&amp;'Service PJ'!$D68&amp;'Service PJ'!$B68&amp;'Service PJ'!$A68&amp;"*",'EPA_US9RT techs'!$A$2:$I$1722,9,FALSE),"")</f>
        <v>30</v>
      </c>
      <c r="DE70" s="2">
        <f>IFERROR(VLOOKUP($CS$1&amp;'Service PJ'!$D68&amp;'Service PJ'!$B68&amp;'Service PJ'!$A68&amp;"*",'EPA_US9RT techs'!$A$2:$I$1722,9,FALSE),"")</f>
        <v>30</v>
      </c>
      <c r="DF70" s="2">
        <f>IFERROR(VLOOKUP($CS$1&amp;'Service PJ'!$D68&amp;'Service PJ'!$B68&amp;'Service PJ'!$A68&amp;"*",'EPA_US9RT techs'!$A$2:$I$1722,9,FALSE),"")</f>
        <v>30</v>
      </c>
      <c r="DG70" s="2">
        <f>IFERROR(VLOOKUP($CS$1&amp;'Service PJ'!$D68&amp;'Service PJ'!$B68&amp;'Service PJ'!$A68&amp;"*",'EPA_US9RT techs'!$A$2:$I$1722,9,FALSE),"")</f>
        <v>30</v>
      </c>
      <c r="DH70" s="2">
        <f>IFERROR(VLOOKUP($CS$1&amp;'Service PJ'!$D68&amp;'Service PJ'!$B68&amp;'Service PJ'!$A68&amp;"*",'EPA_US9RT techs'!$A$2:$I$1722,9,FALSE),"")</f>
        <v>30</v>
      </c>
      <c r="DI70" s="2">
        <f>IFERROR(VLOOKUP($CS$1&amp;'Service PJ'!$D68&amp;'Service PJ'!$B68&amp;'Service PJ'!$A68&amp;"*",'EPA_US9RT techs'!$A$2:$I$1722,9,FALSE),"")</f>
        <v>30</v>
      </c>
      <c r="DJ70" s="2">
        <f>IFERROR(VLOOKUP($CS$1&amp;'Service PJ'!$D68&amp;'Service PJ'!$B68&amp;'Service PJ'!$A68&amp;"*",'EPA_US9RT techs'!$A$2:$I$1722,9,FALSE),"")</f>
        <v>30</v>
      </c>
      <c r="DK70" s="2">
        <f>IFERROR(VLOOKUP($CS$1&amp;'Service PJ'!$D68&amp;'Service PJ'!$B68&amp;'Service PJ'!$A68&amp;"*",'EPA_US9RT techs'!$A$2:$I$1722,9,FALSE),"")</f>
        <v>30</v>
      </c>
      <c r="DL70" s="2">
        <f>IFERROR(VLOOKUP($CS$1&amp;'Service PJ'!$D68&amp;'Service PJ'!$B68&amp;'Service PJ'!$A68&amp;"*",'EPA_US9RT techs'!$A$2:$I$1722,9,FALSE),"")</f>
        <v>30</v>
      </c>
      <c r="DM70" s="2">
        <f>IFERROR(VLOOKUP($CS$1&amp;'Service PJ'!$D68&amp;'Service PJ'!$B68&amp;'Service PJ'!$A68&amp;"*",'EPA_US9RT techs'!$A$2:$I$1722,9,FALSE),"")</f>
        <v>30</v>
      </c>
      <c r="DN70" s="2">
        <f>IFERROR(VLOOKUP($CS$1&amp;'Service PJ'!$D68&amp;'Service PJ'!$B68&amp;'Service PJ'!$A68&amp;"*",'EPA_US9RT techs'!$A$2:$I$1722,9,FALSE),"")</f>
        <v>30</v>
      </c>
      <c r="DO70" s="2">
        <f>IFERROR(VLOOKUP($CS$1&amp;'Service PJ'!$D68&amp;'Service PJ'!$B68&amp;'Service PJ'!$A68&amp;"*",'EPA_US9RT techs'!$A$2:$I$1722,9,FALSE),"")</f>
        <v>30</v>
      </c>
      <c r="DP70" s="2">
        <f>IFERROR(VLOOKUP($CS$1&amp;'Service PJ'!$D68&amp;'Service PJ'!$B68&amp;'Service PJ'!$A68&amp;"*",'EPA_US9RT techs'!$A$2:$I$1722,9,FALSE),"")</f>
        <v>30</v>
      </c>
      <c r="DQ70" s="2">
        <f>IFERROR(VLOOKUP($CS$1&amp;'Service PJ'!$D68&amp;'Service PJ'!$B68&amp;'Service PJ'!$A68&amp;"*",'EPA_US9RT techs'!$A$2:$I$1722,9,FALSE),"")</f>
        <v>30</v>
      </c>
      <c r="DR70" s="2">
        <f>IFERROR(VLOOKUP($CS$1&amp;'Service PJ'!$D68&amp;'Service PJ'!$B68&amp;'Service PJ'!$A68&amp;"*",'EPA_US9RT techs'!$A$2:$I$1722,9,FALSE),"")</f>
        <v>30</v>
      </c>
      <c r="DS70" s="2">
        <f>IFERROR(VLOOKUP($CS$1&amp;'Service PJ'!$D68&amp;'Service PJ'!$B68&amp;'Service PJ'!$A68&amp;"*",'EPA_US9RT techs'!$A$2:$I$1722,9,FALSE),"")</f>
        <v>30</v>
      </c>
      <c r="DT70" s="2">
        <f>IFERROR(VLOOKUP($CS$1&amp;'Service PJ'!$D68&amp;'Service PJ'!$B68&amp;'Service PJ'!$A68&amp;"*",'EPA_US9RT techs'!$A$2:$I$1722,9,FALSE),"")</f>
        <v>30</v>
      </c>
      <c r="DU70" s="2">
        <f>IFERROR(VLOOKUP($CS$1&amp;'Service PJ'!$D68&amp;'Service PJ'!$B68&amp;'Service PJ'!$A68&amp;"*",'EPA_US9RT techs'!$A$2:$I$1722,9,FALSE),"")</f>
        <v>30</v>
      </c>
      <c r="DV70" s="2">
        <f>IFERROR(VLOOKUP($CS$1&amp;'Service PJ'!$D68&amp;'Service PJ'!$B68&amp;'Service PJ'!$A68&amp;"*",'EPA_US9RT techs'!$A$2:$I$1722,9,FALSE),"")</f>
        <v>30</v>
      </c>
      <c r="DW70" s="2">
        <f>IFERROR(VLOOKUP($CS$1&amp;'Service PJ'!$D68&amp;'Service PJ'!$B68&amp;'Service PJ'!$A68&amp;"*",'EPA_US9RT techs'!$A$2:$I$1722,9,FALSE),"")</f>
        <v>30</v>
      </c>
    </row>
    <row r="71" spans="1:127" x14ac:dyDescent="0.45">
      <c r="A71" t="str">
        <f>IF(SUM(B71:R71)=0,"\I:",'Service PJ'!$D69&amp;"_"&amp;'Service PJ'!$E69&amp;"_"&amp;'Service PJ'!$C69)</f>
        <v>IIS_OTP_ELC</v>
      </c>
      <c r="B71" s="14">
        <f>IFERROR(VLOOKUP($A$1&amp;'Service PJ'!$D69&amp;'Service PJ'!$B69&amp;'Service PJ'!$A69&amp;"*",'EPA_US9RT techs'!$A$2:$I$1722,9,FALSE),"")</f>
        <v>23.258871992300001</v>
      </c>
      <c r="C71" s="14">
        <f>IFERROR(VLOOKUP($A$1&amp;'Service PJ'!$D69&amp;'Service PJ'!$B69&amp;'Service PJ'!$A69&amp;"*",'EPA_US9RT techs'!$A$2:$I$1722,9,FALSE),"")</f>
        <v>23.258871992300001</v>
      </c>
      <c r="D71" s="14">
        <f>IFERROR(VLOOKUP($A$1&amp;'Service PJ'!$D69&amp;'Service PJ'!$B69&amp;'Service PJ'!$A69&amp;"*",'EPA_US9RT techs'!$A$2:$I$1722,9,FALSE),"")</f>
        <v>23.258871992300001</v>
      </c>
      <c r="E71" s="14">
        <f>IFERROR(VLOOKUP($A$1&amp;'Service PJ'!$D69&amp;'Service PJ'!$B69&amp;'Service PJ'!$A69&amp;"*",'EPA_US9RT techs'!$A$2:$I$1722,9,FALSE),"")</f>
        <v>23.258871992300001</v>
      </c>
      <c r="F71" s="14">
        <f>IFERROR(VLOOKUP($A$1&amp;'Service PJ'!$D69&amp;'Service PJ'!$B69&amp;'Service PJ'!$A69&amp;"*",'EPA_US9RT techs'!$A$2:$I$1722,9,FALSE),"")</f>
        <v>23.258871992300001</v>
      </c>
      <c r="G71" s="14">
        <f>IFERROR(VLOOKUP($A$1&amp;'Service PJ'!$D69&amp;'Service PJ'!$B69&amp;'Service PJ'!$A69&amp;"*",'EPA_US9RT techs'!$A$2:$I$1722,9,FALSE),"")</f>
        <v>23.258871992300001</v>
      </c>
      <c r="H71" s="14">
        <f>IFERROR(VLOOKUP($A$1&amp;'Service PJ'!$D69&amp;'Service PJ'!$B69&amp;'Service PJ'!$A69&amp;"*",'EPA_US9RT techs'!$A$2:$I$1722,9,FALSE),"")</f>
        <v>23.258871992300001</v>
      </c>
      <c r="I71" s="14">
        <f>IFERROR(VLOOKUP($A$1&amp;'Service PJ'!$D69&amp;'Service PJ'!$B69&amp;'Service PJ'!$A69&amp;"*",'EPA_US9RT techs'!$A$2:$I$1722,9,FALSE),"")</f>
        <v>23.258871992300001</v>
      </c>
      <c r="J71" s="14">
        <f>IFERROR(VLOOKUP($A$1&amp;'Service PJ'!$D69&amp;'Service PJ'!$B69&amp;'Service PJ'!$A69&amp;"*",'EPA_US9RT techs'!$A$2:$I$1722,9,FALSE),"")</f>
        <v>23.258871992300001</v>
      </c>
      <c r="K71" s="14">
        <f>IFERROR(VLOOKUP($A$1&amp;'Service PJ'!$D69&amp;'Service PJ'!$B69&amp;'Service PJ'!$A69&amp;"*",'EPA_US9RT techs'!$A$2:$I$1722,9,FALSE),"")</f>
        <v>23.258871992300001</v>
      </c>
      <c r="L71" s="14">
        <f>IFERROR(VLOOKUP($A$1&amp;'Service PJ'!$D69&amp;'Service PJ'!$B69&amp;'Service PJ'!$A69&amp;"*",'EPA_US9RT techs'!$A$2:$I$1722,9,FALSE),"")</f>
        <v>23.258871992300001</v>
      </c>
      <c r="M71" s="14">
        <f>IFERROR(VLOOKUP($A$1&amp;'Service PJ'!$D69&amp;'Service PJ'!$B69&amp;'Service PJ'!$A69&amp;"*",'EPA_US9RT techs'!$A$2:$I$1722,9,FALSE),"")</f>
        <v>23.258871992300001</v>
      </c>
      <c r="N71" s="14">
        <f>IFERROR(VLOOKUP($A$1&amp;'Service PJ'!$D69&amp;'Service PJ'!$B69&amp;'Service PJ'!$A69&amp;"*",'EPA_US9RT techs'!$A$2:$I$1722,9,FALSE),"")</f>
        <v>23.258871992300001</v>
      </c>
      <c r="O71" s="14">
        <f>IFERROR(VLOOKUP($A$1&amp;'Service PJ'!$D69&amp;'Service PJ'!$B69&amp;'Service PJ'!$A69&amp;"*",'EPA_US9RT techs'!$A$2:$I$1722,9,FALSE),"")</f>
        <v>23.258871992300001</v>
      </c>
      <c r="P71" s="14">
        <f>IFERROR(VLOOKUP($A$1&amp;'Service PJ'!$D69&amp;'Service PJ'!$B69&amp;'Service PJ'!$A69&amp;"*",'EPA_US9RT techs'!$A$2:$I$1722,9,FALSE),"")</f>
        <v>23.258871992300001</v>
      </c>
      <c r="Q71" s="14">
        <f>IFERROR(VLOOKUP($A$1&amp;'Service PJ'!$D69&amp;'Service PJ'!$B69&amp;'Service PJ'!$A69&amp;"*",'EPA_US9RT techs'!$A$2:$I$1722,9,FALSE),"")</f>
        <v>23.258871992300001</v>
      </c>
      <c r="R71" s="14">
        <f>IFERROR(VLOOKUP($A$1&amp;'Service PJ'!$D69&amp;'Service PJ'!$B69&amp;'Service PJ'!$A69&amp;"*",'EPA_US9RT techs'!$A$2:$I$1722,9,FALSE),"")</f>
        <v>23.258871992300001</v>
      </c>
      <c r="S71" s="14">
        <f>IFERROR(VLOOKUP($A$1&amp;'Service PJ'!$D69&amp;'Service PJ'!$B69&amp;'Service PJ'!$A69&amp;"*",'EPA_US9RT techs'!$A$2:$I$1722,9,FALSE),"")</f>
        <v>23.258871992300001</v>
      </c>
      <c r="T71" s="14">
        <f>IFERROR(VLOOKUP($A$1&amp;'Service PJ'!$D69&amp;'Service PJ'!$B69&amp;'Service PJ'!$A69&amp;"*",'EPA_US9RT techs'!$A$2:$I$1722,9,FALSE),"")</f>
        <v>23.258871992300001</v>
      </c>
      <c r="U71" s="14">
        <f>IFERROR(VLOOKUP($A$1&amp;'Service PJ'!$D69&amp;'Service PJ'!$B69&amp;'Service PJ'!$A69&amp;"*",'EPA_US9RT techs'!$A$2:$I$1722,9,FALSE),"")</f>
        <v>23.258871992300001</v>
      </c>
      <c r="V71" s="14">
        <f>IFERROR(VLOOKUP($A$1&amp;'Service PJ'!$D69&amp;'Service PJ'!$B69&amp;'Service PJ'!$A69&amp;"*",'EPA_US9RT techs'!$A$2:$I$1722,9,FALSE),"")</f>
        <v>23.258871992300001</v>
      </c>
      <c r="W71" s="14">
        <f>IFERROR(VLOOKUP($A$1&amp;'Service PJ'!$D69&amp;'Service PJ'!$B69&amp;'Service PJ'!$A69&amp;"*",'EPA_US9RT techs'!$A$2:$I$1722,9,FALSE),"")</f>
        <v>23.258871992300001</v>
      </c>
      <c r="X71" s="14">
        <f>IFERROR(VLOOKUP($A$1&amp;'Service PJ'!$D69&amp;'Service PJ'!$B69&amp;'Service PJ'!$A69&amp;"*",'EPA_US9RT techs'!$A$2:$I$1722,9,FALSE),"")</f>
        <v>23.258871992300001</v>
      </c>
      <c r="Y71" s="14">
        <f>IFERROR(VLOOKUP($A$1&amp;'Service PJ'!$D69&amp;'Service PJ'!$B69&amp;'Service PJ'!$A69&amp;"*",'EPA_US9RT techs'!$A$2:$I$1722,9,FALSE),"")</f>
        <v>23.258871992300001</v>
      </c>
      <c r="Z71" s="14">
        <f>IFERROR(VLOOKUP($A$1&amp;'Service PJ'!$D69&amp;'Service PJ'!$B69&amp;'Service PJ'!$A69&amp;"*",'EPA_US9RT techs'!$A$2:$I$1722,9,FALSE),"")</f>
        <v>23.258871992300001</v>
      </c>
      <c r="AA71" s="14">
        <f>IFERROR(VLOOKUP($A$1&amp;'Service PJ'!$D69&amp;'Service PJ'!$B69&amp;'Service PJ'!$A69&amp;"*",'EPA_US9RT techs'!$A$2:$I$1722,9,FALSE),"")</f>
        <v>23.258871992300001</v>
      </c>
      <c r="AB71" s="14">
        <f>IFERROR(VLOOKUP($A$1&amp;'Service PJ'!$D69&amp;'Service PJ'!$B69&amp;'Service PJ'!$A69&amp;"*",'EPA_US9RT techs'!$A$2:$I$1722,9,FALSE),"")</f>
        <v>23.258871992300001</v>
      </c>
      <c r="AC71" s="14">
        <f>IFERROR(VLOOKUP($A$1&amp;'Service PJ'!$D69&amp;'Service PJ'!$B69&amp;'Service PJ'!$A69&amp;"*",'EPA_US9RT techs'!$A$2:$I$1722,9,FALSE),"")</f>
        <v>23.258871992300001</v>
      </c>
      <c r="AD71" s="14">
        <f>IFERROR(VLOOKUP($A$1&amp;'Service PJ'!$D69&amp;'Service PJ'!$B69&amp;'Service PJ'!$A69&amp;"*",'EPA_US9RT techs'!$A$2:$I$1722,9,FALSE),"")</f>
        <v>23.258871992300001</v>
      </c>
      <c r="AE71" s="14">
        <f>IFERROR(VLOOKUP($A$1&amp;'Service PJ'!$D69&amp;'Service PJ'!$B69&amp;'Service PJ'!$A69&amp;"*",'EPA_US9RT techs'!$A$2:$I$1722,9,FALSE),"")</f>
        <v>23.258871992300001</v>
      </c>
      <c r="AG71" t="str">
        <f>IF(SUM(AH71:AX71)=0,"\I:",'Service PJ'!$D69&amp;"_"&amp;'Service PJ'!$E69&amp;"_"&amp;'Service PJ'!$C69)</f>
        <v>IIS_OTP_ELC</v>
      </c>
      <c r="AH71" s="14">
        <f>IFERROR(VLOOKUP($AG$1&amp;'Service PJ'!$D69&amp;'Service PJ'!$B69&amp;'Service PJ'!$A69&amp;"*",'EPA_US9RT techs'!$A$2:$I$1722,9,FALSE),"")</f>
        <v>3.0236533589999999</v>
      </c>
      <c r="AI71" s="14">
        <f>IFERROR(VLOOKUP($AG$1&amp;'Service PJ'!$D69&amp;'Service PJ'!$B69&amp;'Service PJ'!$A69&amp;"*",'EPA_US9RT techs'!$A$2:$I$1722,9,FALSE),"")</f>
        <v>3.0236533589999999</v>
      </c>
      <c r="AJ71" s="14">
        <f>IFERROR(VLOOKUP($AG$1&amp;'Service PJ'!$D69&amp;'Service PJ'!$B69&amp;'Service PJ'!$A69&amp;"*",'EPA_US9RT techs'!$A$2:$I$1722,9,FALSE),"")</f>
        <v>3.0236533589999999</v>
      </c>
      <c r="AK71" s="14">
        <f>IFERROR(VLOOKUP($AG$1&amp;'Service PJ'!$D69&amp;'Service PJ'!$B69&amp;'Service PJ'!$A69&amp;"*",'EPA_US9RT techs'!$A$2:$I$1722,9,FALSE),"")</f>
        <v>3.0236533589999999</v>
      </c>
      <c r="AL71" s="14">
        <f>IFERROR(VLOOKUP($AG$1&amp;'Service PJ'!$D69&amp;'Service PJ'!$B69&amp;'Service PJ'!$A69&amp;"*",'EPA_US9RT techs'!$A$2:$I$1722,9,FALSE),"")</f>
        <v>3.0236533589999999</v>
      </c>
      <c r="AM71" s="14">
        <f>IFERROR(VLOOKUP($AG$1&amp;'Service PJ'!$D69&amp;'Service PJ'!$B69&amp;'Service PJ'!$A69&amp;"*",'EPA_US9RT techs'!$A$2:$I$1722,9,FALSE),"")</f>
        <v>3.0236533589999999</v>
      </c>
      <c r="AN71" s="14">
        <f>IFERROR(VLOOKUP($AG$1&amp;'Service PJ'!$D69&amp;'Service PJ'!$B69&amp;'Service PJ'!$A69&amp;"*",'EPA_US9RT techs'!$A$2:$I$1722,9,FALSE),"")</f>
        <v>3.0236533589999999</v>
      </c>
      <c r="AO71" s="14">
        <f>IFERROR(VLOOKUP($AG$1&amp;'Service PJ'!$D69&amp;'Service PJ'!$B69&amp;'Service PJ'!$A69&amp;"*",'EPA_US9RT techs'!$A$2:$I$1722,9,FALSE),"")</f>
        <v>3.0236533589999999</v>
      </c>
      <c r="AP71" s="14">
        <f>IFERROR(VLOOKUP($AG$1&amp;'Service PJ'!$D69&amp;'Service PJ'!$B69&amp;'Service PJ'!$A69&amp;"*",'EPA_US9RT techs'!$A$2:$I$1722,9,FALSE),"")</f>
        <v>3.0236533589999999</v>
      </c>
      <c r="AQ71" s="14">
        <f>IFERROR(VLOOKUP($AG$1&amp;'Service PJ'!$D69&amp;'Service PJ'!$B69&amp;'Service PJ'!$A69&amp;"*",'EPA_US9RT techs'!$A$2:$I$1722,9,FALSE),"")</f>
        <v>3.0236533589999999</v>
      </c>
      <c r="AR71" s="14">
        <f>IFERROR(VLOOKUP($AG$1&amp;'Service PJ'!$D69&amp;'Service PJ'!$B69&amp;'Service PJ'!$A69&amp;"*",'EPA_US9RT techs'!$A$2:$I$1722,9,FALSE),"")</f>
        <v>3.0236533589999999</v>
      </c>
      <c r="AS71" s="14">
        <f>IFERROR(VLOOKUP($AG$1&amp;'Service PJ'!$D69&amp;'Service PJ'!$B69&amp;'Service PJ'!$A69&amp;"*",'EPA_US9RT techs'!$A$2:$I$1722,9,FALSE),"")</f>
        <v>3.0236533589999999</v>
      </c>
      <c r="AT71" s="14">
        <f>IFERROR(VLOOKUP($AG$1&amp;'Service PJ'!$D69&amp;'Service PJ'!$B69&amp;'Service PJ'!$A69&amp;"*",'EPA_US9RT techs'!$A$2:$I$1722,9,FALSE),"")</f>
        <v>3.0236533589999999</v>
      </c>
      <c r="AU71" s="14">
        <f>IFERROR(VLOOKUP($AG$1&amp;'Service PJ'!$D69&amp;'Service PJ'!$B69&amp;'Service PJ'!$A69&amp;"*",'EPA_US9RT techs'!$A$2:$I$1722,9,FALSE),"")</f>
        <v>3.0236533589999999</v>
      </c>
      <c r="AV71" s="14">
        <f>IFERROR(VLOOKUP($AG$1&amp;'Service PJ'!$D69&amp;'Service PJ'!$B69&amp;'Service PJ'!$A69&amp;"*",'EPA_US9RT techs'!$A$2:$I$1722,9,FALSE),"")</f>
        <v>3.0236533589999999</v>
      </c>
      <c r="AW71" s="14">
        <f>IFERROR(VLOOKUP($AG$1&amp;'Service PJ'!$D69&amp;'Service PJ'!$B69&amp;'Service PJ'!$A69&amp;"*",'EPA_US9RT techs'!$A$2:$I$1722,9,FALSE),"")</f>
        <v>3.0236533589999999</v>
      </c>
      <c r="AX71" s="14">
        <f>IFERROR(VLOOKUP($AG$1&amp;'Service PJ'!$D69&amp;'Service PJ'!$B69&amp;'Service PJ'!$A69&amp;"*",'EPA_US9RT techs'!$A$2:$I$1722,9,FALSE),"")</f>
        <v>3.0236533589999999</v>
      </c>
      <c r="AY71" s="14">
        <f>IFERROR(VLOOKUP($AG$1&amp;'Service PJ'!$D69&amp;'Service PJ'!$B69&amp;'Service PJ'!$A69&amp;"*",'EPA_US9RT techs'!$A$2:$I$1722,9,FALSE),"")</f>
        <v>3.0236533589999999</v>
      </c>
      <c r="AZ71" s="14">
        <f>IFERROR(VLOOKUP($AG$1&amp;'Service PJ'!$D69&amp;'Service PJ'!$B69&amp;'Service PJ'!$A69&amp;"*",'EPA_US9RT techs'!$A$2:$I$1722,9,FALSE),"")</f>
        <v>3.0236533589999999</v>
      </c>
      <c r="BA71" s="14">
        <f>IFERROR(VLOOKUP($AG$1&amp;'Service PJ'!$D69&amp;'Service PJ'!$B69&amp;'Service PJ'!$A69&amp;"*",'EPA_US9RT techs'!$A$2:$I$1722,9,FALSE),"")</f>
        <v>3.0236533589999999</v>
      </c>
      <c r="BB71" s="14">
        <f>IFERROR(VLOOKUP($AG$1&amp;'Service PJ'!$D69&amp;'Service PJ'!$B69&amp;'Service PJ'!$A69&amp;"*",'EPA_US9RT techs'!$A$2:$I$1722,9,FALSE),"")</f>
        <v>3.0236533589999999</v>
      </c>
      <c r="BC71" s="14">
        <f>IFERROR(VLOOKUP($AG$1&amp;'Service PJ'!$D69&amp;'Service PJ'!$B69&amp;'Service PJ'!$A69&amp;"*",'EPA_US9RT techs'!$A$2:$I$1722,9,FALSE),"")</f>
        <v>3.0236533589999999</v>
      </c>
      <c r="BD71" s="14">
        <f>IFERROR(VLOOKUP($AG$1&amp;'Service PJ'!$D69&amp;'Service PJ'!$B69&amp;'Service PJ'!$A69&amp;"*",'EPA_US9RT techs'!$A$2:$I$1722,9,FALSE),"")</f>
        <v>3.0236533589999999</v>
      </c>
      <c r="BE71" s="14">
        <f>IFERROR(VLOOKUP($AG$1&amp;'Service PJ'!$D69&amp;'Service PJ'!$B69&amp;'Service PJ'!$A69&amp;"*",'EPA_US9RT techs'!$A$2:$I$1722,9,FALSE),"")</f>
        <v>3.0236533589999999</v>
      </c>
      <c r="BF71" s="14">
        <f>IFERROR(VLOOKUP($AG$1&amp;'Service PJ'!$D69&amp;'Service PJ'!$B69&amp;'Service PJ'!$A69&amp;"*",'EPA_US9RT techs'!$A$2:$I$1722,9,FALSE),"")</f>
        <v>3.0236533589999999</v>
      </c>
      <c r="BG71" s="14">
        <f>IFERROR(VLOOKUP($AG$1&amp;'Service PJ'!$D69&amp;'Service PJ'!$B69&amp;'Service PJ'!$A69&amp;"*",'EPA_US9RT techs'!$A$2:$I$1722,9,FALSE),"")</f>
        <v>3.0236533589999999</v>
      </c>
      <c r="BH71" s="14">
        <f>IFERROR(VLOOKUP($AG$1&amp;'Service PJ'!$D69&amp;'Service PJ'!$B69&amp;'Service PJ'!$A69&amp;"*",'EPA_US9RT techs'!$A$2:$I$1722,9,FALSE),"")</f>
        <v>3.0236533589999999</v>
      </c>
      <c r="BI71" s="14">
        <f>IFERROR(VLOOKUP($AG$1&amp;'Service PJ'!$D69&amp;'Service PJ'!$B69&amp;'Service PJ'!$A69&amp;"*",'EPA_US9RT techs'!$A$2:$I$1722,9,FALSE),"")</f>
        <v>3.0236533589999999</v>
      </c>
      <c r="BJ71" s="14">
        <f>IFERROR(VLOOKUP($AG$1&amp;'Service PJ'!$D69&amp;'Service PJ'!$B69&amp;'Service PJ'!$A69&amp;"*",'EPA_US9RT techs'!$A$2:$I$1722,9,FALSE),"")</f>
        <v>3.0236533589999999</v>
      </c>
      <c r="BK71" s="14">
        <f>IFERROR(VLOOKUP($AG$1&amp;'Service PJ'!$D69&amp;'Service PJ'!$B69&amp;'Service PJ'!$A69&amp;"*",'EPA_US9RT techs'!$A$2:$I$1722,9,FALSE),"")</f>
        <v>3.0236533589999999</v>
      </c>
      <c r="BM71" t="str">
        <f>IF(SUM(BN71:CD71)=0,"\I:",'Service PJ'!$D69&amp;"_"&amp;'Service PJ'!$E69&amp;"_"&amp;'Service PJ'!$C69)</f>
        <v>\I:</v>
      </c>
      <c r="BN71" s="14" t="str">
        <f>IFERROR(VLOOKUP($BM$1&amp;'Service PJ'!$D69&amp;'Service PJ'!$B69&amp;'Service PJ'!$A69&amp;"*",'EPA_US9RT techs'!$A$2:$I$1722,9,FALSE),"")</f>
        <v/>
      </c>
      <c r="BO71" s="14" t="str">
        <f>IFERROR(VLOOKUP($BM$1&amp;'Service PJ'!$D69&amp;'Service PJ'!$B69&amp;'Service PJ'!$A69&amp;"*",'EPA_US9RT techs'!$A$2:$I$1722,9,FALSE),"")</f>
        <v/>
      </c>
      <c r="BP71" s="14" t="str">
        <f>IFERROR(VLOOKUP($BM$1&amp;'Service PJ'!$D69&amp;'Service PJ'!$B69&amp;'Service PJ'!$A69&amp;"*",'EPA_US9RT techs'!$A$2:$I$1722,9,FALSE),"")</f>
        <v/>
      </c>
      <c r="BQ71" s="14" t="str">
        <f>IFERROR(VLOOKUP($BM$1&amp;'Service PJ'!$D69&amp;'Service PJ'!$B69&amp;'Service PJ'!$A69&amp;"*",'EPA_US9RT techs'!$A$2:$I$1722,9,FALSE),"")</f>
        <v/>
      </c>
      <c r="BR71" s="14" t="str">
        <f>IFERROR(VLOOKUP($BM$1&amp;'Service PJ'!$D69&amp;'Service PJ'!$B69&amp;'Service PJ'!$A69&amp;"*",'EPA_US9RT techs'!$A$2:$I$1722,9,FALSE),"")</f>
        <v/>
      </c>
      <c r="BS71" s="14" t="str">
        <f>IFERROR(VLOOKUP($BM$1&amp;'Service PJ'!$D69&amp;'Service PJ'!$B69&amp;'Service PJ'!$A69&amp;"*",'EPA_US9RT techs'!$A$2:$I$1722,9,FALSE),"")</f>
        <v/>
      </c>
      <c r="BT71" s="14" t="str">
        <f>IFERROR(VLOOKUP($BM$1&amp;'Service PJ'!$D69&amp;'Service PJ'!$B69&amp;'Service PJ'!$A69&amp;"*",'EPA_US9RT techs'!$A$2:$I$1722,9,FALSE),"")</f>
        <v/>
      </c>
      <c r="BU71" s="14" t="str">
        <f>IFERROR(VLOOKUP($BM$1&amp;'Service PJ'!$D69&amp;'Service PJ'!$B69&amp;'Service PJ'!$A69&amp;"*",'EPA_US9RT techs'!$A$2:$I$1722,9,FALSE),"")</f>
        <v/>
      </c>
      <c r="BV71" s="14" t="str">
        <f>IFERROR(VLOOKUP($BM$1&amp;'Service PJ'!$D69&amp;'Service PJ'!$B69&amp;'Service PJ'!$A69&amp;"*",'EPA_US9RT techs'!$A$2:$I$1722,9,FALSE),"")</f>
        <v/>
      </c>
      <c r="BW71" s="14" t="str">
        <f>IFERROR(VLOOKUP($BM$1&amp;'Service PJ'!$D69&amp;'Service PJ'!$B69&amp;'Service PJ'!$A69&amp;"*",'EPA_US9RT techs'!$A$2:$I$1722,9,FALSE),"")</f>
        <v/>
      </c>
      <c r="BX71" s="14" t="str">
        <f>IFERROR(VLOOKUP($BM$1&amp;'Service PJ'!$D69&amp;'Service PJ'!$B69&amp;'Service PJ'!$A69&amp;"*",'EPA_US9RT techs'!$A$2:$I$1722,9,FALSE),"")</f>
        <v/>
      </c>
      <c r="BY71" s="14" t="str">
        <f>IFERROR(VLOOKUP($BM$1&amp;'Service PJ'!$D69&amp;'Service PJ'!$B69&amp;'Service PJ'!$A69&amp;"*",'EPA_US9RT techs'!$A$2:$I$1722,9,FALSE),"")</f>
        <v/>
      </c>
      <c r="BZ71" s="14" t="str">
        <f>IFERROR(VLOOKUP($BM$1&amp;'Service PJ'!$D69&amp;'Service PJ'!$B69&amp;'Service PJ'!$A69&amp;"*",'EPA_US9RT techs'!$A$2:$I$1722,9,FALSE),"")</f>
        <v/>
      </c>
      <c r="CA71" s="14" t="str">
        <f>IFERROR(VLOOKUP($BM$1&amp;'Service PJ'!$D69&amp;'Service PJ'!$B69&amp;'Service PJ'!$A69&amp;"*",'EPA_US9RT techs'!$A$2:$I$1722,9,FALSE),"")</f>
        <v/>
      </c>
      <c r="CB71" s="14" t="str">
        <f>IFERROR(VLOOKUP($BM$1&amp;'Service PJ'!$D69&amp;'Service PJ'!$B69&amp;'Service PJ'!$A69&amp;"*",'EPA_US9RT techs'!$A$2:$I$1722,9,FALSE),"")</f>
        <v/>
      </c>
      <c r="CC71" s="14" t="str">
        <f>IFERROR(VLOOKUP($BM$1&amp;'Service PJ'!$D69&amp;'Service PJ'!$B69&amp;'Service PJ'!$A69&amp;"*",'EPA_US9RT techs'!$A$2:$I$1722,9,FALSE),"")</f>
        <v/>
      </c>
      <c r="CD71" s="14" t="str">
        <f>IFERROR(VLOOKUP($BM$1&amp;'Service PJ'!$D69&amp;'Service PJ'!$B69&amp;'Service PJ'!$A69&amp;"*",'EPA_US9RT techs'!$A$2:$I$1722,9,FALSE),"")</f>
        <v/>
      </c>
      <c r="CE71" s="14" t="str">
        <f>IFERROR(VLOOKUP($BM$1&amp;'Service PJ'!$D69&amp;'Service PJ'!$B69&amp;'Service PJ'!$A69&amp;"*",'EPA_US9RT techs'!$A$2:$I$1722,9,FALSE),"")</f>
        <v/>
      </c>
      <c r="CF71" s="14" t="str">
        <f>IFERROR(VLOOKUP($BM$1&amp;'Service PJ'!$D69&amp;'Service PJ'!$B69&amp;'Service PJ'!$A69&amp;"*",'EPA_US9RT techs'!$A$2:$I$1722,9,FALSE),"")</f>
        <v/>
      </c>
      <c r="CG71" s="14" t="str">
        <f>IFERROR(VLOOKUP($BM$1&amp;'Service PJ'!$D69&amp;'Service PJ'!$B69&amp;'Service PJ'!$A69&amp;"*",'EPA_US9RT techs'!$A$2:$I$1722,9,FALSE),"")</f>
        <v/>
      </c>
      <c r="CH71" s="14" t="str">
        <f>IFERROR(VLOOKUP($BM$1&amp;'Service PJ'!$D69&amp;'Service PJ'!$B69&amp;'Service PJ'!$A69&amp;"*",'EPA_US9RT techs'!$A$2:$I$1722,9,FALSE),"")</f>
        <v/>
      </c>
      <c r="CI71" s="14" t="str">
        <f>IFERROR(VLOOKUP($BM$1&amp;'Service PJ'!$D69&amp;'Service PJ'!$B69&amp;'Service PJ'!$A69&amp;"*",'EPA_US9RT techs'!$A$2:$I$1722,9,FALSE),"")</f>
        <v/>
      </c>
      <c r="CJ71" s="14" t="str">
        <f>IFERROR(VLOOKUP($BM$1&amp;'Service PJ'!$D69&amp;'Service PJ'!$B69&amp;'Service PJ'!$A69&amp;"*",'EPA_US9RT techs'!$A$2:$I$1722,9,FALSE),"")</f>
        <v/>
      </c>
      <c r="CK71" s="14" t="str">
        <f>IFERROR(VLOOKUP($BM$1&amp;'Service PJ'!$D69&amp;'Service PJ'!$B69&amp;'Service PJ'!$A69&amp;"*",'EPA_US9RT techs'!$A$2:$I$1722,9,FALSE),"")</f>
        <v/>
      </c>
      <c r="CL71" s="14" t="str">
        <f>IFERROR(VLOOKUP($BM$1&amp;'Service PJ'!$D69&amp;'Service PJ'!$B69&amp;'Service PJ'!$A69&amp;"*",'EPA_US9RT techs'!$A$2:$I$1722,9,FALSE),"")</f>
        <v/>
      </c>
      <c r="CM71" s="14" t="str">
        <f>IFERROR(VLOOKUP($BM$1&amp;'Service PJ'!$D69&amp;'Service PJ'!$B69&amp;'Service PJ'!$A69&amp;"*",'EPA_US9RT techs'!$A$2:$I$1722,9,FALSE),"")</f>
        <v/>
      </c>
      <c r="CN71" s="14" t="str">
        <f>IFERROR(VLOOKUP($BM$1&amp;'Service PJ'!$D69&amp;'Service PJ'!$B69&amp;'Service PJ'!$A69&amp;"*",'EPA_US9RT techs'!$A$2:$I$1722,9,FALSE),"")</f>
        <v/>
      </c>
      <c r="CO71" s="14" t="str">
        <f>IFERROR(VLOOKUP($BM$1&amp;'Service PJ'!$D69&amp;'Service PJ'!$B69&amp;'Service PJ'!$A69&amp;"*",'EPA_US9RT techs'!$A$2:$I$1722,9,FALSE),"")</f>
        <v/>
      </c>
      <c r="CP71" s="14" t="str">
        <f>IFERROR(VLOOKUP($BM$1&amp;'Service PJ'!$D69&amp;'Service PJ'!$B69&amp;'Service PJ'!$A69&amp;"*",'EPA_US9RT techs'!$A$2:$I$1722,9,FALSE),"")</f>
        <v/>
      </c>
      <c r="CQ71" s="14" t="str">
        <f>IFERROR(VLOOKUP($BM$1&amp;'Service PJ'!$D69&amp;'Service PJ'!$B69&amp;'Service PJ'!$A69&amp;"*",'EPA_US9RT techs'!$A$2:$I$1722,9,FALSE),"")</f>
        <v/>
      </c>
      <c r="CS71" t="str">
        <f>IF(SUM(CT71:DJ71)=0,"\I:",'Service PJ'!$D69&amp;"_"&amp;'Service PJ'!$E69&amp;"_"&amp;'Service PJ'!$C69)</f>
        <v>IIS_OTP_ELC</v>
      </c>
      <c r="CT71" s="2">
        <f>IFERROR(VLOOKUP($CS$1&amp;'Service PJ'!$D69&amp;'Service PJ'!$B69&amp;'Service PJ'!$A69&amp;"*",'EPA_US9RT techs'!$A$2:$I$1722,9,FALSE),"")</f>
        <v>30</v>
      </c>
      <c r="CU71" s="2">
        <f>IFERROR(VLOOKUP($CS$1&amp;'Service PJ'!$D69&amp;'Service PJ'!$B69&amp;'Service PJ'!$A69&amp;"*",'EPA_US9RT techs'!$A$2:$I$1722,9,FALSE),"")</f>
        <v>30</v>
      </c>
      <c r="CV71" s="2">
        <f>IFERROR(VLOOKUP($CS$1&amp;'Service PJ'!$D69&amp;'Service PJ'!$B69&amp;'Service PJ'!$A69&amp;"*",'EPA_US9RT techs'!$A$2:$I$1722,9,FALSE),"")</f>
        <v>30</v>
      </c>
      <c r="CW71" s="2">
        <f>IFERROR(VLOOKUP($CS$1&amp;'Service PJ'!$D69&amp;'Service PJ'!$B69&amp;'Service PJ'!$A69&amp;"*",'EPA_US9RT techs'!$A$2:$I$1722,9,FALSE),"")</f>
        <v>30</v>
      </c>
      <c r="CX71" s="2">
        <f>IFERROR(VLOOKUP($CS$1&amp;'Service PJ'!$D69&amp;'Service PJ'!$B69&amp;'Service PJ'!$A69&amp;"*",'EPA_US9RT techs'!$A$2:$I$1722,9,FALSE),"")</f>
        <v>30</v>
      </c>
      <c r="CY71" s="2">
        <f>IFERROR(VLOOKUP($CS$1&amp;'Service PJ'!$D69&amp;'Service PJ'!$B69&amp;'Service PJ'!$A69&amp;"*",'EPA_US9RT techs'!$A$2:$I$1722,9,FALSE),"")</f>
        <v>30</v>
      </c>
      <c r="CZ71" s="2">
        <f>IFERROR(VLOOKUP($CS$1&amp;'Service PJ'!$D69&amp;'Service PJ'!$B69&amp;'Service PJ'!$A69&amp;"*",'EPA_US9RT techs'!$A$2:$I$1722,9,FALSE),"")</f>
        <v>30</v>
      </c>
      <c r="DA71" s="2">
        <f>IFERROR(VLOOKUP($CS$1&amp;'Service PJ'!$D69&amp;'Service PJ'!$B69&amp;'Service PJ'!$A69&amp;"*",'EPA_US9RT techs'!$A$2:$I$1722,9,FALSE),"")</f>
        <v>30</v>
      </c>
      <c r="DB71" s="2">
        <f>IFERROR(VLOOKUP($CS$1&amp;'Service PJ'!$D69&amp;'Service PJ'!$B69&amp;'Service PJ'!$A69&amp;"*",'EPA_US9RT techs'!$A$2:$I$1722,9,FALSE),"")</f>
        <v>30</v>
      </c>
      <c r="DC71" s="2">
        <f>IFERROR(VLOOKUP($CS$1&amp;'Service PJ'!$D69&amp;'Service PJ'!$B69&amp;'Service PJ'!$A69&amp;"*",'EPA_US9RT techs'!$A$2:$I$1722,9,FALSE),"")</f>
        <v>30</v>
      </c>
      <c r="DD71" s="2">
        <f>IFERROR(VLOOKUP($CS$1&amp;'Service PJ'!$D69&amp;'Service PJ'!$B69&amp;'Service PJ'!$A69&amp;"*",'EPA_US9RT techs'!$A$2:$I$1722,9,FALSE),"")</f>
        <v>30</v>
      </c>
      <c r="DE71" s="2">
        <f>IFERROR(VLOOKUP($CS$1&amp;'Service PJ'!$D69&amp;'Service PJ'!$B69&amp;'Service PJ'!$A69&amp;"*",'EPA_US9RT techs'!$A$2:$I$1722,9,FALSE),"")</f>
        <v>30</v>
      </c>
      <c r="DF71" s="2">
        <f>IFERROR(VLOOKUP($CS$1&amp;'Service PJ'!$D69&amp;'Service PJ'!$B69&amp;'Service PJ'!$A69&amp;"*",'EPA_US9RT techs'!$A$2:$I$1722,9,FALSE),"")</f>
        <v>30</v>
      </c>
      <c r="DG71" s="2">
        <f>IFERROR(VLOOKUP($CS$1&amp;'Service PJ'!$D69&amp;'Service PJ'!$B69&amp;'Service PJ'!$A69&amp;"*",'EPA_US9RT techs'!$A$2:$I$1722,9,FALSE),"")</f>
        <v>30</v>
      </c>
      <c r="DH71" s="2">
        <f>IFERROR(VLOOKUP($CS$1&amp;'Service PJ'!$D69&amp;'Service PJ'!$B69&amp;'Service PJ'!$A69&amp;"*",'EPA_US9RT techs'!$A$2:$I$1722,9,FALSE),"")</f>
        <v>30</v>
      </c>
      <c r="DI71" s="2">
        <f>IFERROR(VLOOKUP($CS$1&amp;'Service PJ'!$D69&amp;'Service PJ'!$B69&amp;'Service PJ'!$A69&amp;"*",'EPA_US9RT techs'!$A$2:$I$1722,9,FALSE),"")</f>
        <v>30</v>
      </c>
      <c r="DJ71" s="2">
        <f>IFERROR(VLOOKUP($CS$1&amp;'Service PJ'!$D69&amp;'Service PJ'!$B69&amp;'Service PJ'!$A69&amp;"*",'EPA_US9RT techs'!$A$2:$I$1722,9,FALSE),"")</f>
        <v>30</v>
      </c>
      <c r="DK71" s="2">
        <f>IFERROR(VLOOKUP($CS$1&amp;'Service PJ'!$D69&amp;'Service PJ'!$B69&amp;'Service PJ'!$A69&amp;"*",'EPA_US9RT techs'!$A$2:$I$1722,9,FALSE),"")</f>
        <v>30</v>
      </c>
      <c r="DL71" s="2">
        <f>IFERROR(VLOOKUP($CS$1&amp;'Service PJ'!$D69&amp;'Service PJ'!$B69&amp;'Service PJ'!$A69&amp;"*",'EPA_US9RT techs'!$A$2:$I$1722,9,FALSE),"")</f>
        <v>30</v>
      </c>
      <c r="DM71" s="2">
        <f>IFERROR(VLOOKUP($CS$1&amp;'Service PJ'!$D69&amp;'Service PJ'!$B69&amp;'Service PJ'!$A69&amp;"*",'EPA_US9RT techs'!$A$2:$I$1722,9,FALSE),"")</f>
        <v>30</v>
      </c>
      <c r="DN71" s="2">
        <f>IFERROR(VLOOKUP($CS$1&amp;'Service PJ'!$D69&amp;'Service PJ'!$B69&amp;'Service PJ'!$A69&amp;"*",'EPA_US9RT techs'!$A$2:$I$1722,9,FALSE),"")</f>
        <v>30</v>
      </c>
      <c r="DO71" s="2">
        <f>IFERROR(VLOOKUP($CS$1&amp;'Service PJ'!$D69&amp;'Service PJ'!$B69&amp;'Service PJ'!$A69&amp;"*",'EPA_US9RT techs'!$A$2:$I$1722,9,FALSE),"")</f>
        <v>30</v>
      </c>
      <c r="DP71" s="2">
        <f>IFERROR(VLOOKUP($CS$1&amp;'Service PJ'!$D69&amp;'Service PJ'!$B69&amp;'Service PJ'!$A69&amp;"*",'EPA_US9RT techs'!$A$2:$I$1722,9,FALSE),"")</f>
        <v>30</v>
      </c>
      <c r="DQ71" s="2">
        <f>IFERROR(VLOOKUP($CS$1&amp;'Service PJ'!$D69&amp;'Service PJ'!$B69&amp;'Service PJ'!$A69&amp;"*",'EPA_US9RT techs'!$A$2:$I$1722,9,FALSE),"")</f>
        <v>30</v>
      </c>
      <c r="DR71" s="2">
        <f>IFERROR(VLOOKUP($CS$1&amp;'Service PJ'!$D69&amp;'Service PJ'!$B69&amp;'Service PJ'!$A69&amp;"*",'EPA_US9RT techs'!$A$2:$I$1722,9,FALSE),"")</f>
        <v>30</v>
      </c>
      <c r="DS71" s="2">
        <f>IFERROR(VLOOKUP($CS$1&amp;'Service PJ'!$D69&amp;'Service PJ'!$B69&amp;'Service PJ'!$A69&amp;"*",'EPA_US9RT techs'!$A$2:$I$1722,9,FALSE),"")</f>
        <v>30</v>
      </c>
      <c r="DT71" s="2">
        <f>IFERROR(VLOOKUP($CS$1&amp;'Service PJ'!$D69&amp;'Service PJ'!$B69&amp;'Service PJ'!$A69&amp;"*",'EPA_US9RT techs'!$A$2:$I$1722,9,FALSE),"")</f>
        <v>30</v>
      </c>
      <c r="DU71" s="2">
        <f>IFERROR(VLOOKUP($CS$1&amp;'Service PJ'!$D69&amp;'Service PJ'!$B69&amp;'Service PJ'!$A69&amp;"*",'EPA_US9RT techs'!$A$2:$I$1722,9,FALSE),"")</f>
        <v>30</v>
      </c>
      <c r="DV71" s="2">
        <f>IFERROR(VLOOKUP($CS$1&amp;'Service PJ'!$D69&amp;'Service PJ'!$B69&amp;'Service PJ'!$A69&amp;"*",'EPA_US9RT techs'!$A$2:$I$1722,9,FALSE),"")</f>
        <v>30</v>
      </c>
      <c r="DW71" s="2">
        <f>IFERROR(VLOOKUP($CS$1&amp;'Service PJ'!$D69&amp;'Service PJ'!$B69&amp;'Service PJ'!$A69&amp;"*",'EPA_US9RT techs'!$A$2:$I$1722,9,FALSE),"")</f>
        <v>30</v>
      </c>
    </row>
    <row r="72" spans="1:127" x14ac:dyDescent="0.45">
      <c r="A72" t="str">
        <f>IF(SUM(B72:R72)=0,"\I:",'Service PJ'!$D70&amp;"_"&amp;'Service PJ'!$E70&amp;"_"&amp;'Service PJ'!$C70)</f>
        <v>\I:</v>
      </c>
      <c r="B72" s="14" t="str">
        <f>IFERROR(VLOOKUP($A$1&amp;'Service PJ'!$D70&amp;'Service PJ'!$B70&amp;'Service PJ'!$A70&amp;"*",'EPA_US9RT techs'!$A$2:$I$1722,9,FALSE),"")</f>
        <v/>
      </c>
      <c r="C72" s="14" t="str">
        <f>IFERROR(VLOOKUP($A$1&amp;'Service PJ'!$D70&amp;'Service PJ'!$B70&amp;'Service PJ'!$A70&amp;"*",'EPA_US9RT techs'!$A$2:$I$1722,9,FALSE),"")</f>
        <v/>
      </c>
      <c r="D72" s="14" t="str">
        <f>IFERROR(VLOOKUP($A$1&amp;'Service PJ'!$D70&amp;'Service PJ'!$B70&amp;'Service PJ'!$A70&amp;"*",'EPA_US9RT techs'!$A$2:$I$1722,9,FALSE),"")</f>
        <v/>
      </c>
      <c r="E72" s="14" t="str">
        <f>IFERROR(VLOOKUP($A$1&amp;'Service PJ'!$D70&amp;'Service PJ'!$B70&amp;'Service PJ'!$A70&amp;"*",'EPA_US9RT techs'!$A$2:$I$1722,9,FALSE),"")</f>
        <v/>
      </c>
      <c r="F72" s="14" t="str">
        <f>IFERROR(VLOOKUP($A$1&amp;'Service PJ'!$D70&amp;'Service PJ'!$B70&amp;'Service PJ'!$A70&amp;"*",'EPA_US9RT techs'!$A$2:$I$1722,9,FALSE),"")</f>
        <v/>
      </c>
      <c r="G72" s="14" t="str">
        <f>IFERROR(VLOOKUP($A$1&amp;'Service PJ'!$D70&amp;'Service PJ'!$B70&amp;'Service PJ'!$A70&amp;"*",'EPA_US9RT techs'!$A$2:$I$1722,9,FALSE),"")</f>
        <v/>
      </c>
      <c r="H72" s="14" t="str">
        <f>IFERROR(VLOOKUP($A$1&amp;'Service PJ'!$D70&amp;'Service PJ'!$B70&amp;'Service PJ'!$A70&amp;"*",'EPA_US9RT techs'!$A$2:$I$1722,9,FALSE),"")</f>
        <v/>
      </c>
      <c r="I72" s="14" t="str">
        <f>IFERROR(VLOOKUP($A$1&amp;'Service PJ'!$D70&amp;'Service PJ'!$B70&amp;'Service PJ'!$A70&amp;"*",'EPA_US9RT techs'!$A$2:$I$1722,9,FALSE),"")</f>
        <v/>
      </c>
      <c r="J72" s="14" t="str">
        <f>IFERROR(VLOOKUP($A$1&amp;'Service PJ'!$D70&amp;'Service PJ'!$B70&amp;'Service PJ'!$A70&amp;"*",'EPA_US9RT techs'!$A$2:$I$1722,9,FALSE),"")</f>
        <v/>
      </c>
      <c r="K72" s="14" t="str">
        <f>IFERROR(VLOOKUP($A$1&amp;'Service PJ'!$D70&amp;'Service PJ'!$B70&amp;'Service PJ'!$A70&amp;"*",'EPA_US9RT techs'!$A$2:$I$1722,9,FALSE),"")</f>
        <v/>
      </c>
      <c r="L72" s="14" t="str">
        <f>IFERROR(VLOOKUP($A$1&amp;'Service PJ'!$D70&amp;'Service PJ'!$B70&amp;'Service PJ'!$A70&amp;"*",'EPA_US9RT techs'!$A$2:$I$1722,9,FALSE),"")</f>
        <v/>
      </c>
      <c r="M72" s="14" t="str">
        <f>IFERROR(VLOOKUP($A$1&amp;'Service PJ'!$D70&amp;'Service PJ'!$B70&amp;'Service PJ'!$A70&amp;"*",'EPA_US9RT techs'!$A$2:$I$1722,9,FALSE),"")</f>
        <v/>
      </c>
      <c r="N72" s="14" t="str">
        <f>IFERROR(VLOOKUP($A$1&amp;'Service PJ'!$D70&amp;'Service PJ'!$B70&amp;'Service PJ'!$A70&amp;"*",'EPA_US9RT techs'!$A$2:$I$1722,9,FALSE),"")</f>
        <v/>
      </c>
      <c r="O72" s="14" t="str">
        <f>IFERROR(VLOOKUP($A$1&amp;'Service PJ'!$D70&amp;'Service PJ'!$B70&amp;'Service PJ'!$A70&amp;"*",'EPA_US9RT techs'!$A$2:$I$1722,9,FALSE),"")</f>
        <v/>
      </c>
      <c r="P72" s="14" t="str">
        <f>IFERROR(VLOOKUP($A$1&amp;'Service PJ'!$D70&amp;'Service PJ'!$B70&amp;'Service PJ'!$A70&amp;"*",'EPA_US9RT techs'!$A$2:$I$1722,9,FALSE),"")</f>
        <v/>
      </c>
      <c r="Q72" s="14" t="str">
        <f>IFERROR(VLOOKUP($A$1&amp;'Service PJ'!$D70&amp;'Service PJ'!$B70&amp;'Service PJ'!$A70&amp;"*",'EPA_US9RT techs'!$A$2:$I$1722,9,FALSE),"")</f>
        <v/>
      </c>
      <c r="R72" s="14" t="str">
        <f>IFERROR(VLOOKUP($A$1&amp;'Service PJ'!$D70&amp;'Service PJ'!$B70&amp;'Service PJ'!$A70&amp;"*",'EPA_US9RT techs'!$A$2:$I$1722,9,FALSE),"")</f>
        <v/>
      </c>
      <c r="S72" s="14" t="str">
        <f>IFERROR(VLOOKUP($A$1&amp;'Service PJ'!$D70&amp;'Service PJ'!$B70&amp;'Service PJ'!$A70&amp;"*",'EPA_US9RT techs'!$A$2:$I$1722,9,FALSE),"")</f>
        <v/>
      </c>
      <c r="T72" s="14" t="str">
        <f>IFERROR(VLOOKUP($A$1&amp;'Service PJ'!$D70&amp;'Service PJ'!$B70&amp;'Service PJ'!$A70&amp;"*",'EPA_US9RT techs'!$A$2:$I$1722,9,FALSE),"")</f>
        <v/>
      </c>
      <c r="U72" s="14" t="str">
        <f>IFERROR(VLOOKUP($A$1&amp;'Service PJ'!$D70&amp;'Service PJ'!$B70&amp;'Service PJ'!$A70&amp;"*",'EPA_US9RT techs'!$A$2:$I$1722,9,FALSE),"")</f>
        <v/>
      </c>
      <c r="V72" s="14" t="str">
        <f>IFERROR(VLOOKUP($A$1&amp;'Service PJ'!$D70&amp;'Service PJ'!$B70&amp;'Service PJ'!$A70&amp;"*",'EPA_US9RT techs'!$A$2:$I$1722,9,FALSE),"")</f>
        <v/>
      </c>
      <c r="W72" s="14" t="str">
        <f>IFERROR(VLOOKUP($A$1&amp;'Service PJ'!$D70&amp;'Service PJ'!$B70&amp;'Service PJ'!$A70&amp;"*",'EPA_US9RT techs'!$A$2:$I$1722,9,FALSE),"")</f>
        <v/>
      </c>
      <c r="X72" s="14" t="str">
        <f>IFERROR(VLOOKUP($A$1&amp;'Service PJ'!$D70&amp;'Service PJ'!$B70&amp;'Service PJ'!$A70&amp;"*",'EPA_US9RT techs'!$A$2:$I$1722,9,FALSE),"")</f>
        <v/>
      </c>
      <c r="Y72" s="14" t="str">
        <f>IFERROR(VLOOKUP($A$1&amp;'Service PJ'!$D70&amp;'Service PJ'!$B70&amp;'Service PJ'!$A70&amp;"*",'EPA_US9RT techs'!$A$2:$I$1722,9,FALSE),"")</f>
        <v/>
      </c>
      <c r="Z72" s="14" t="str">
        <f>IFERROR(VLOOKUP($A$1&amp;'Service PJ'!$D70&amp;'Service PJ'!$B70&amp;'Service PJ'!$A70&amp;"*",'EPA_US9RT techs'!$A$2:$I$1722,9,FALSE),"")</f>
        <v/>
      </c>
      <c r="AA72" s="14" t="str">
        <f>IFERROR(VLOOKUP($A$1&amp;'Service PJ'!$D70&amp;'Service PJ'!$B70&amp;'Service PJ'!$A70&amp;"*",'EPA_US9RT techs'!$A$2:$I$1722,9,FALSE),"")</f>
        <v/>
      </c>
      <c r="AB72" s="14" t="str">
        <f>IFERROR(VLOOKUP($A$1&amp;'Service PJ'!$D70&amp;'Service PJ'!$B70&amp;'Service PJ'!$A70&amp;"*",'EPA_US9RT techs'!$A$2:$I$1722,9,FALSE),"")</f>
        <v/>
      </c>
      <c r="AC72" s="14" t="str">
        <f>IFERROR(VLOOKUP($A$1&amp;'Service PJ'!$D70&amp;'Service PJ'!$B70&amp;'Service PJ'!$A70&amp;"*",'EPA_US9RT techs'!$A$2:$I$1722,9,FALSE),"")</f>
        <v/>
      </c>
      <c r="AD72" s="14" t="str">
        <f>IFERROR(VLOOKUP($A$1&amp;'Service PJ'!$D70&amp;'Service PJ'!$B70&amp;'Service PJ'!$A70&amp;"*",'EPA_US9RT techs'!$A$2:$I$1722,9,FALSE),"")</f>
        <v/>
      </c>
      <c r="AE72" s="14" t="str">
        <f>IFERROR(VLOOKUP($A$1&amp;'Service PJ'!$D70&amp;'Service PJ'!$B70&amp;'Service PJ'!$A70&amp;"*",'EPA_US9RT techs'!$A$2:$I$1722,9,FALSE),"")</f>
        <v/>
      </c>
      <c r="AG72" t="str">
        <f>IF(SUM(AH72:AX72)=0,"\I:",'Service PJ'!$D70&amp;"_"&amp;'Service PJ'!$E70&amp;"_"&amp;'Service PJ'!$C70)</f>
        <v>\I:</v>
      </c>
      <c r="AH72" s="14" t="str">
        <f>IFERROR(VLOOKUP($AG$1&amp;'Service PJ'!$D70&amp;'Service PJ'!$B70&amp;'Service PJ'!$A70&amp;"*",'EPA_US9RT techs'!$A$2:$I$1722,9,FALSE),"")</f>
        <v/>
      </c>
      <c r="AI72" s="14" t="str">
        <f>IFERROR(VLOOKUP($AG$1&amp;'Service PJ'!$D70&amp;'Service PJ'!$B70&amp;'Service PJ'!$A70&amp;"*",'EPA_US9RT techs'!$A$2:$I$1722,9,FALSE),"")</f>
        <v/>
      </c>
      <c r="AJ72" s="14" t="str">
        <f>IFERROR(VLOOKUP($AG$1&amp;'Service PJ'!$D70&amp;'Service PJ'!$B70&amp;'Service PJ'!$A70&amp;"*",'EPA_US9RT techs'!$A$2:$I$1722,9,FALSE),"")</f>
        <v/>
      </c>
      <c r="AK72" s="14" t="str">
        <f>IFERROR(VLOOKUP($AG$1&amp;'Service PJ'!$D70&amp;'Service PJ'!$B70&amp;'Service PJ'!$A70&amp;"*",'EPA_US9RT techs'!$A$2:$I$1722,9,FALSE),"")</f>
        <v/>
      </c>
      <c r="AL72" s="14" t="str">
        <f>IFERROR(VLOOKUP($AG$1&amp;'Service PJ'!$D70&amp;'Service PJ'!$B70&amp;'Service PJ'!$A70&amp;"*",'EPA_US9RT techs'!$A$2:$I$1722,9,FALSE),"")</f>
        <v/>
      </c>
      <c r="AM72" s="14" t="str">
        <f>IFERROR(VLOOKUP($AG$1&amp;'Service PJ'!$D70&amp;'Service PJ'!$B70&amp;'Service PJ'!$A70&amp;"*",'EPA_US9RT techs'!$A$2:$I$1722,9,FALSE),"")</f>
        <v/>
      </c>
      <c r="AN72" s="14" t="str">
        <f>IFERROR(VLOOKUP($AG$1&amp;'Service PJ'!$D70&amp;'Service PJ'!$B70&amp;'Service PJ'!$A70&amp;"*",'EPA_US9RT techs'!$A$2:$I$1722,9,FALSE),"")</f>
        <v/>
      </c>
      <c r="AO72" s="14" t="str">
        <f>IFERROR(VLOOKUP($AG$1&amp;'Service PJ'!$D70&amp;'Service PJ'!$B70&amp;'Service PJ'!$A70&amp;"*",'EPA_US9RT techs'!$A$2:$I$1722,9,FALSE),"")</f>
        <v/>
      </c>
      <c r="AP72" s="14" t="str">
        <f>IFERROR(VLOOKUP($AG$1&amp;'Service PJ'!$D70&amp;'Service PJ'!$B70&amp;'Service PJ'!$A70&amp;"*",'EPA_US9RT techs'!$A$2:$I$1722,9,FALSE),"")</f>
        <v/>
      </c>
      <c r="AQ72" s="14" t="str">
        <f>IFERROR(VLOOKUP($AG$1&amp;'Service PJ'!$D70&amp;'Service PJ'!$B70&amp;'Service PJ'!$A70&amp;"*",'EPA_US9RT techs'!$A$2:$I$1722,9,FALSE),"")</f>
        <v/>
      </c>
      <c r="AR72" s="14" t="str">
        <f>IFERROR(VLOOKUP($AG$1&amp;'Service PJ'!$D70&amp;'Service PJ'!$B70&amp;'Service PJ'!$A70&amp;"*",'EPA_US9RT techs'!$A$2:$I$1722,9,FALSE),"")</f>
        <v/>
      </c>
      <c r="AS72" s="14" t="str">
        <f>IFERROR(VLOOKUP($AG$1&amp;'Service PJ'!$D70&amp;'Service PJ'!$B70&amp;'Service PJ'!$A70&amp;"*",'EPA_US9RT techs'!$A$2:$I$1722,9,FALSE),"")</f>
        <v/>
      </c>
      <c r="AT72" s="14" t="str">
        <f>IFERROR(VLOOKUP($AG$1&amp;'Service PJ'!$D70&amp;'Service PJ'!$B70&amp;'Service PJ'!$A70&amp;"*",'EPA_US9RT techs'!$A$2:$I$1722,9,FALSE),"")</f>
        <v/>
      </c>
      <c r="AU72" s="14" t="str">
        <f>IFERROR(VLOOKUP($AG$1&amp;'Service PJ'!$D70&amp;'Service PJ'!$B70&amp;'Service PJ'!$A70&amp;"*",'EPA_US9RT techs'!$A$2:$I$1722,9,FALSE),"")</f>
        <v/>
      </c>
      <c r="AV72" s="14" t="str">
        <f>IFERROR(VLOOKUP($AG$1&amp;'Service PJ'!$D70&amp;'Service PJ'!$B70&amp;'Service PJ'!$A70&amp;"*",'EPA_US9RT techs'!$A$2:$I$1722,9,FALSE),"")</f>
        <v/>
      </c>
      <c r="AW72" s="14" t="str">
        <f>IFERROR(VLOOKUP($AG$1&amp;'Service PJ'!$D70&amp;'Service PJ'!$B70&amp;'Service PJ'!$A70&amp;"*",'EPA_US9RT techs'!$A$2:$I$1722,9,FALSE),"")</f>
        <v/>
      </c>
      <c r="AX72" s="14" t="str">
        <f>IFERROR(VLOOKUP($AG$1&amp;'Service PJ'!$D70&amp;'Service PJ'!$B70&amp;'Service PJ'!$A70&amp;"*",'EPA_US9RT techs'!$A$2:$I$1722,9,FALSE),"")</f>
        <v/>
      </c>
      <c r="AY72" s="14" t="str">
        <f>IFERROR(VLOOKUP($AG$1&amp;'Service PJ'!$D70&amp;'Service PJ'!$B70&amp;'Service PJ'!$A70&amp;"*",'EPA_US9RT techs'!$A$2:$I$1722,9,FALSE),"")</f>
        <v/>
      </c>
      <c r="AZ72" s="14" t="str">
        <f>IFERROR(VLOOKUP($AG$1&amp;'Service PJ'!$D70&amp;'Service PJ'!$B70&amp;'Service PJ'!$A70&amp;"*",'EPA_US9RT techs'!$A$2:$I$1722,9,FALSE),"")</f>
        <v/>
      </c>
      <c r="BA72" s="14" t="str">
        <f>IFERROR(VLOOKUP($AG$1&amp;'Service PJ'!$D70&amp;'Service PJ'!$B70&amp;'Service PJ'!$A70&amp;"*",'EPA_US9RT techs'!$A$2:$I$1722,9,FALSE),"")</f>
        <v/>
      </c>
      <c r="BB72" s="14" t="str">
        <f>IFERROR(VLOOKUP($AG$1&amp;'Service PJ'!$D70&amp;'Service PJ'!$B70&amp;'Service PJ'!$A70&amp;"*",'EPA_US9RT techs'!$A$2:$I$1722,9,FALSE),"")</f>
        <v/>
      </c>
      <c r="BC72" s="14" t="str">
        <f>IFERROR(VLOOKUP($AG$1&amp;'Service PJ'!$D70&amp;'Service PJ'!$B70&amp;'Service PJ'!$A70&amp;"*",'EPA_US9RT techs'!$A$2:$I$1722,9,FALSE),"")</f>
        <v/>
      </c>
      <c r="BD72" s="14" t="str">
        <f>IFERROR(VLOOKUP($AG$1&amp;'Service PJ'!$D70&amp;'Service PJ'!$B70&amp;'Service PJ'!$A70&amp;"*",'EPA_US9RT techs'!$A$2:$I$1722,9,FALSE),"")</f>
        <v/>
      </c>
      <c r="BE72" s="14" t="str">
        <f>IFERROR(VLOOKUP($AG$1&amp;'Service PJ'!$D70&amp;'Service PJ'!$B70&amp;'Service PJ'!$A70&amp;"*",'EPA_US9RT techs'!$A$2:$I$1722,9,FALSE),"")</f>
        <v/>
      </c>
      <c r="BF72" s="14" t="str">
        <f>IFERROR(VLOOKUP($AG$1&amp;'Service PJ'!$D70&amp;'Service PJ'!$B70&amp;'Service PJ'!$A70&amp;"*",'EPA_US9RT techs'!$A$2:$I$1722,9,FALSE),"")</f>
        <v/>
      </c>
      <c r="BG72" s="14" t="str">
        <f>IFERROR(VLOOKUP($AG$1&amp;'Service PJ'!$D70&amp;'Service PJ'!$B70&amp;'Service PJ'!$A70&amp;"*",'EPA_US9RT techs'!$A$2:$I$1722,9,FALSE),"")</f>
        <v/>
      </c>
      <c r="BH72" s="14" t="str">
        <f>IFERROR(VLOOKUP($AG$1&amp;'Service PJ'!$D70&amp;'Service PJ'!$B70&amp;'Service PJ'!$A70&amp;"*",'EPA_US9RT techs'!$A$2:$I$1722,9,FALSE),"")</f>
        <v/>
      </c>
      <c r="BI72" s="14" t="str">
        <f>IFERROR(VLOOKUP($AG$1&amp;'Service PJ'!$D70&amp;'Service PJ'!$B70&amp;'Service PJ'!$A70&amp;"*",'EPA_US9RT techs'!$A$2:$I$1722,9,FALSE),"")</f>
        <v/>
      </c>
      <c r="BJ72" s="14" t="str">
        <f>IFERROR(VLOOKUP($AG$1&amp;'Service PJ'!$D70&amp;'Service PJ'!$B70&amp;'Service PJ'!$A70&amp;"*",'EPA_US9RT techs'!$A$2:$I$1722,9,FALSE),"")</f>
        <v/>
      </c>
      <c r="BK72" s="14" t="str">
        <f>IFERROR(VLOOKUP($AG$1&amp;'Service PJ'!$D70&amp;'Service PJ'!$B70&amp;'Service PJ'!$A70&amp;"*",'EPA_US9RT techs'!$A$2:$I$1722,9,FALSE),"")</f>
        <v/>
      </c>
      <c r="BM72" t="str">
        <f>IF(SUM(BN72:CD72)=0,"\I:",'Service PJ'!$D70&amp;"_"&amp;'Service PJ'!$E70&amp;"_"&amp;'Service PJ'!$C70)</f>
        <v>\I:</v>
      </c>
      <c r="BN72" s="14" t="str">
        <f>IFERROR(VLOOKUP($BM$1&amp;'Service PJ'!$D70&amp;'Service PJ'!$B70&amp;'Service PJ'!$A70&amp;"*",'EPA_US9RT techs'!$A$2:$I$1722,9,FALSE),"")</f>
        <v/>
      </c>
      <c r="BO72" s="14" t="str">
        <f>IFERROR(VLOOKUP($BM$1&amp;'Service PJ'!$D70&amp;'Service PJ'!$B70&amp;'Service PJ'!$A70&amp;"*",'EPA_US9RT techs'!$A$2:$I$1722,9,FALSE),"")</f>
        <v/>
      </c>
      <c r="BP72" s="14" t="str">
        <f>IFERROR(VLOOKUP($BM$1&amp;'Service PJ'!$D70&amp;'Service PJ'!$B70&amp;'Service PJ'!$A70&amp;"*",'EPA_US9RT techs'!$A$2:$I$1722,9,FALSE),"")</f>
        <v/>
      </c>
      <c r="BQ72" s="14" t="str">
        <f>IFERROR(VLOOKUP($BM$1&amp;'Service PJ'!$D70&amp;'Service PJ'!$B70&amp;'Service PJ'!$A70&amp;"*",'EPA_US9RT techs'!$A$2:$I$1722,9,FALSE),"")</f>
        <v/>
      </c>
      <c r="BR72" s="14" t="str">
        <f>IFERROR(VLOOKUP($BM$1&amp;'Service PJ'!$D70&amp;'Service PJ'!$B70&amp;'Service PJ'!$A70&amp;"*",'EPA_US9RT techs'!$A$2:$I$1722,9,FALSE),"")</f>
        <v/>
      </c>
      <c r="BS72" s="14" t="str">
        <f>IFERROR(VLOOKUP($BM$1&amp;'Service PJ'!$D70&amp;'Service PJ'!$B70&amp;'Service PJ'!$A70&amp;"*",'EPA_US9RT techs'!$A$2:$I$1722,9,FALSE),"")</f>
        <v/>
      </c>
      <c r="BT72" s="14" t="str">
        <f>IFERROR(VLOOKUP($BM$1&amp;'Service PJ'!$D70&amp;'Service PJ'!$B70&amp;'Service PJ'!$A70&amp;"*",'EPA_US9RT techs'!$A$2:$I$1722,9,FALSE),"")</f>
        <v/>
      </c>
      <c r="BU72" s="14" t="str">
        <f>IFERROR(VLOOKUP($BM$1&amp;'Service PJ'!$D70&amp;'Service PJ'!$B70&amp;'Service PJ'!$A70&amp;"*",'EPA_US9RT techs'!$A$2:$I$1722,9,FALSE),"")</f>
        <v/>
      </c>
      <c r="BV72" s="14" t="str">
        <f>IFERROR(VLOOKUP($BM$1&amp;'Service PJ'!$D70&amp;'Service PJ'!$B70&amp;'Service PJ'!$A70&amp;"*",'EPA_US9RT techs'!$A$2:$I$1722,9,FALSE),"")</f>
        <v/>
      </c>
      <c r="BW72" s="14" t="str">
        <f>IFERROR(VLOOKUP($BM$1&amp;'Service PJ'!$D70&amp;'Service PJ'!$B70&amp;'Service PJ'!$A70&amp;"*",'EPA_US9RT techs'!$A$2:$I$1722,9,FALSE),"")</f>
        <v/>
      </c>
      <c r="BX72" s="14" t="str">
        <f>IFERROR(VLOOKUP($BM$1&amp;'Service PJ'!$D70&amp;'Service PJ'!$B70&amp;'Service PJ'!$A70&amp;"*",'EPA_US9RT techs'!$A$2:$I$1722,9,FALSE),"")</f>
        <v/>
      </c>
      <c r="BY72" s="14" t="str">
        <f>IFERROR(VLOOKUP($BM$1&amp;'Service PJ'!$D70&amp;'Service PJ'!$B70&amp;'Service PJ'!$A70&amp;"*",'EPA_US9RT techs'!$A$2:$I$1722,9,FALSE),"")</f>
        <v/>
      </c>
      <c r="BZ72" s="14" t="str">
        <f>IFERROR(VLOOKUP($BM$1&amp;'Service PJ'!$D70&amp;'Service PJ'!$B70&amp;'Service PJ'!$A70&amp;"*",'EPA_US9RT techs'!$A$2:$I$1722,9,FALSE),"")</f>
        <v/>
      </c>
      <c r="CA72" s="14" t="str">
        <f>IFERROR(VLOOKUP($BM$1&amp;'Service PJ'!$D70&amp;'Service PJ'!$B70&amp;'Service PJ'!$A70&amp;"*",'EPA_US9RT techs'!$A$2:$I$1722,9,FALSE),"")</f>
        <v/>
      </c>
      <c r="CB72" s="14" t="str">
        <f>IFERROR(VLOOKUP($BM$1&amp;'Service PJ'!$D70&amp;'Service PJ'!$B70&amp;'Service PJ'!$A70&amp;"*",'EPA_US9RT techs'!$A$2:$I$1722,9,FALSE),"")</f>
        <v/>
      </c>
      <c r="CC72" s="14" t="str">
        <f>IFERROR(VLOOKUP($BM$1&amp;'Service PJ'!$D70&amp;'Service PJ'!$B70&amp;'Service PJ'!$A70&amp;"*",'EPA_US9RT techs'!$A$2:$I$1722,9,FALSE),"")</f>
        <v/>
      </c>
      <c r="CD72" s="14" t="str">
        <f>IFERROR(VLOOKUP($BM$1&amp;'Service PJ'!$D70&amp;'Service PJ'!$B70&amp;'Service PJ'!$A70&amp;"*",'EPA_US9RT techs'!$A$2:$I$1722,9,FALSE),"")</f>
        <v/>
      </c>
      <c r="CE72" s="14" t="str">
        <f>IFERROR(VLOOKUP($BM$1&amp;'Service PJ'!$D70&amp;'Service PJ'!$B70&amp;'Service PJ'!$A70&amp;"*",'EPA_US9RT techs'!$A$2:$I$1722,9,FALSE),"")</f>
        <v/>
      </c>
      <c r="CF72" s="14" t="str">
        <f>IFERROR(VLOOKUP($BM$1&amp;'Service PJ'!$D70&amp;'Service PJ'!$B70&amp;'Service PJ'!$A70&amp;"*",'EPA_US9RT techs'!$A$2:$I$1722,9,FALSE),"")</f>
        <v/>
      </c>
      <c r="CG72" s="14" t="str">
        <f>IFERROR(VLOOKUP($BM$1&amp;'Service PJ'!$D70&amp;'Service PJ'!$B70&amp;'Service PJ'!$A70&amp;"*",'EPA_US9RT techs'!$A$2:$I$1722,9,FALSE),"")</f>
        <v/>
      </c>
      <c r="CH72" s="14" t="str">
        <f>IFERROR(VLOOKUP($BM$1&amp;'Service PJ'!$D70&amp;'Service PJ'!$B70&amp;'Service PJ'!$A70&amp;"*",'EPA_US9RT techs'!$A$2:$I$1722,9,FALSE),"")</f>
        <v/>
      </c>
      <c r="CI72" s="14" t="str">
        <f>IFERROR(VLOOKUP($BM$1&amp;'Service PJ'!$D70&amp;'Service PJ'!$B70&amp;'Service PJ'!$A70&amp;"*",'EPA_US9RT techs'!$A$2:$I$1722,9,FALSE),"")</f>
        <v/>
      </c>
      <c r="CJ72" s="14" t="str">
        <f>IFERROR(VLOOKUP($BM$1&amp;'Service PJ'!$D70&amp;'Service PJ'!$B70&amp;'Service PJ'!$A70&amp;"*",'EPA_US9RT techs'!$A$2:$I$1722,9,FALSE),"")</f>
        <v/>
      </c>
      <c r="CK72" s="14" t="str">
        <f>IFERROR(VLOOKUP($BM$1&amp;'Service PJ'!$D70&amp;'Service PJ'!$B70&amp;'Service PJ'!$A70&amp;"*",'EPA_US9RT techs'!$A$2:$I$1722,9,FALSE),"")</f>
        <v/>
      </c>
      <c r="CL72" s="14" t="str">
        <f>IFERROR(VLOOKUP($BM$1&amp;'Service PJ'!$D70&amp;'Service PJ'!$B70&amp;'Service PJ'!$A70&amp;"*",'EPA_US9RT techs'!$A$2:$I$1722,9,FALSE),"")</f>
        <v/>
      </c>
      <c r="CM72" s="14" t="str">
        <f>IFERROR(VLOOKUP($BM$1&amp;'Service PJ'!$D70&amp;'Service PJ'!$B70&amp;'Service PJ'!$A70&amp;"*",'EPA_US9RT techs'!$A$2:$I$1722,9,FALSE),"")</f>
        <v/>
      </c>
      <c r="CN72" s="14" t="str">
        <f>IFERROR(VLOOKUP($BM$1&amp;'Service PJ'!$D70&amp;'Service PJ'!$B70&amp;'Service PJ'!$A70&amp;"*",'EPA_US9RT techs'!$A$2:$I$1722,9,FALSE),"")</f>
        <v/>
      </c>
      <c r="CO72" s="14" t="str">
        <f>IFERROR(VLOOKUP($BM$1&amp;'Service PJ'!$D70&amp;'Service PJ'!$B70&amp;'Service PJ'!$A70&amp;"*",'EPA_US9RT techs'!$A$2:$I$1722,9,FALSE),"")</f>
        <v/>
      </c>
      <c r="CP72" s="14" t="str">
        <f>IFERROR(VLOOKUP($BM$1&amp;'Service PJ'!$D70&amp;'Service PJ'!$B70&amp;'Service PJ'!$A70&amp;"*",'EPA_US9RT techs'!$A$2:$I$1722,9,FALSE),"")</f>
        <v/>
      </c>
      <c r="CQ72" s="14" t="str">
        <f>IFERROR(VLOOKUP($BM$1&amp;'Service PJ'!$D70&amp;'Service PJ'!$B70&amp;'Service PJ'!$A70&amp;"*",'EPA_US9RT techs'!$A$2:$I$1722,9,FALSE),"")</f>
        <v/>
      </c>
      <c r="CS72" t="str">
        <f>IF(SUM(CT72:DJ72)=0,"\I:",'Service PJ'!$D70&amp;"_"&amp;'Service PJ'!$E70&amp;"_"&amp;'Service PJ'!$C70)</f>
        <v>IIS_SPC_ELC</v>
      </c>
      <c r="CT72" s="2">
        <f>IFERROR(VLOOKUP($CS$1&amp;'Service PJ'!$D70&amp;'Service PJ'!$B70&amp;'Service PJ'!$A70&amp;"*",'EPA_US9RT techs'!$A$2:$I$1722,9,FALSE),"")</f>
        <v>30</v>
      </c>
      <c r="CU72" s="2">
        <f>IFERROR(VLOOKUP($CS$1&amp;'Service PJ'!$D70&amp;'Service PJ'!$B70&amp;'Service PJ'!$A70&amp;"*",'EPA_US9RT techs'!$A$2:$I$1722,9,FALSE),"")</f>
        <v>30</v>
      </c>
      <c r="CV72" s="2">
        <f>IFERROR(VLOOKUP($CS$1&amp;'Service PJ'!$D70&amp;'Service PJ'!$B70&amp;'Service PJ'!$A70&amp;"*",'EPA_US9RT techs'!$A$2:$I$1722,9,FALSE),"")</f>
        <v>30</v>
      </c>
      <c r="CW72" s="2">
        <f>IFERROR(VLOOKUP($CS$1&amp;'Service PJ'!$D70&amp;'Service PJ'!$B70&amp;'Service PJ'!$A70&amp;"*",'EPA_US9RT techs'!$A$2:$I$1722,9,FALSE),"")</f>
        <v>30</v>
      </c>
      <c r="CX72" s="2">
        <f>IFERROR(VLOOKUP($CS$1&amp;'Service PJ'!$D70&amp;'Service PJ'!$B70&amp;'Service PJ'!$A70&amp;"*",'EPA_US9RT techs'!$A$2:$I$1722,9,FALSE),"")</f>
        <v>30</v>
      </c>
      <c r="CY72" s="2">
        <f>IFERROR(VLOOKUP($CS$1&amp;'Service PJ'!$D70&amp;'Service PJ'!$B70&amp;'Service PJ'!$A70&amp;"*",'EPA_US9RT techs'!$A$2:$I$1722,9,FALSE),"")</f>
        <v>30</v>
      </c>
      <c r="CZ72" s="2">
        <f>IFERROR(VLOOKUP($CS$1&amp;'Service PJ'!$D70&amp;'Service PJ'!$B70&amp;'Service PJ'!$A70&amp;"*",'EPA_US9RT techs'!$A$2:$I$1722,9,FALSE),"")</f>
        <v>30</v>
      </c>
      <c r="DA72" s="2">
        <f>IFERROR(VLOOKUP($CS$1&amp;'Service PJ'!$D70&amp;'Service PJ'!$B70&amp;'Service PJ'!$A70&amp;"*",'EPA_US9RT techs'!$A$2:$I$1722,9,FALSE),"")</f>
        <v>30</v>
      </c>
      <c r="DB72" s="2">
        <f>IFERROR(VLOOKUP($CS$1&amp;'Service PJ'!$D70&amp;'Service PJ'!$B70&amp;'Service PJ'!$A70&amp;"*",'EPA_US9RT techs'!$A$2:$I$1722,9,FALSE),"")</f>
        <v>30</v>
      </c>
      <c r="DC72" s="2">
        <f>IFERROR(VLOOKUP($CS$1&amp;'Service PJ'!$D70&amp;'Service PJ'!$B70&amp;'Service PJ'!$A70&amp;"*",'EPA_US9RT techs'!$A$2:$I$1722,9,FALSE),"")</f>
        <v>30</v>
      </c>
      <c r="DD72" s="2">
        <f>IFERROR(VLOOKUP($CS$1&amp;'Service PJ'!$D70&amp;'Service PJ'!$B70&amp;'Service PJ'!$A70&amp;"*",'EPA_US9RT techs'!$A$2:$I$1722,9,FALSE),"")</f>
        <v>30</v>
      </c>
      <c r="DE72" s="2">
        <f>IFERROR(VLOOKUP($CS$1&amp;'Service PJ'!$D70&amp;'Service PJ'!$B70&amp;'Service PJ'!$A70&amp;"*",'EPA_US9RT techs'!$A$2:$I$1722,9,FALSE),"")</f>
        <v>30</v>
      </c>
      <c r="DF72" s="2">
        <f>IFERROR(VLOOKUP($CS$1&amp;'Service PJ'!$D70&amp;'Service PJ'!$B70&amp;'Service PJ'!$A70&amp;"*",'EPA_US9RT techs'!$A$2:$I$1722,9,FALSE),"")</f>
        <v>30</v>
      </c>
      <c r="DG72" s="2">
        <f>IFERROR(VLOOKUP($CS$1&amp;'Service PJ'!$D70&amp;'Service PJ'!$B70&amp;'Service PJ'!$A70&amp;"*",'EPA_US9RT techs'!$A$2:$I$1722,9,FALSE),"")</f>
        <v>30</v>
      </c>
      <c r="DH72" s="2">
        <f>IFERROR(VLOOKUP($CS$1&amp;'Service PJ'!$D70&amp;'Service PJ'!$B70&amp;'Service PJ'!$A70&amp;"*",'EPA_US9RT techs'!$A$2:$I$1722,9,FALSE),"")</f>
        <v>30</v>
      </c>
      <c r="DI72" s="2">
        <f>IFERROR(VLOOKUP($CS$1&amp;'Service PJ'!$D70&amp;'Service PJ'!$B70&amp;'Service PJ'!$A70&amp;"*",'EPA_US9RT techs'!$A$2:$I$1722,9,FALSE),"")</f>
        <v>30</v>
      </c>
      <c r="DJ72" s="2">
        <f>IFERROR(VLOOKUP($CS$1&amp;'Service PJ'!$D70&amp;'Service PJ'!$B70&amp;'Service PJ'!$A70&amp;"*",'EPA_US9RT techs'!$A$2:$I$1722,9,FALSE),"")</f>
        <v>30</v>
      </c>
      <c r="DK72" s="2">
        <f>IFERROR(VLOOKUP($CS$1&amp;'Service PJ'!$D70&amp;'Service PJ'!$B70&amp;'Service PJ'!$A70&amp;"*",'EPA_US9RT techs'!$A$2:$I$1722,9,FALSE),"")</f>
        <v>30</v>
      </c>
      <c r="DL72" s="2">
        <f>IFERROR(VLOOKUP($CS$1&amp;'Service PJ'!$D70&amp;'Service PJ'!$B70&amp;'Service PJ'!$A70&amp;"*",'EPA_US9RT techs'!$A$2:$I$1722,9,FALSE),"")</f>
        <v>30</v>
      </c>
      <c r="DM72" s="2">
        <f>IFERROR(VLOOKUP($CS$1&amp;'Service PJ'!$D70&amp;'Service PJ'!$B70&amp;'Service PJ'!$A70&amp;"*",'EPA_US9RT techs'!$A$2:$I$1722,9,FALSE),"")</f>
        <v>30</v>
      </c>
      <c r="DN72" s="2">
        <f>IFERROR(VLOOKUP($CS$1&amp;'Service PJ'!$D70&amp;'Service PJ'!$B70&amp;'Service PJ'!$A70&amp;"*",'EPA_US9RT techs'!$A$2:$I$1722,9,FALSE),"")</f>
        <v>30</v>
      </c>
      <c r="DO72" s="2">
        <f>IFERROR(VLOOKUP($CS$1&amp;'Service PJ'!$D70&amp;'Service PJ'!$B70&amp;'Service PJ'!$A70&amp;"*",'EPA_US9RT techs'!$A$2:$I$1722,9,FALSE),"")</f>
        <v>30</v>
      </c>
      <c r="DP72" s="2">
        <f>IFERROR(VLOOKUP($CS$1&amp;'Service PJ'!$D70&amp;'Service PJ'!$B70&amp;'Service PJ'!$A70&amp;"*",'EPA_US9RT techs'!$A$2:$I$1722,9,FALSE),"")</f>
        <v>30</v>
      </c>
      <c r="DQ72" s="2">
        <f>IFERROR(VLOOKUP($CS$1&amp;'Service PJ'!$D70&amp;'Service PJ'!$B70&amp;'Service PJ'!$A70&amp;"*",'EPA_US9RT techs'!$A$2:$I$1722,9,FALSE),"")</f>
        <v>30</v>
      </c>
      <c r="DR72" s="2">
        <f>IFERROR(VLOOKUP($CS$1&amp;'Service PJ'!$D70&amp;'Service PJ'!$B70&amp;'Service PJ'!$A70&amp;"*",'EPA_US9RT techs'!$A$2:$I$1722,9,FALSE),"")</f>
        <v>30</v>
      </c>
      <c r="DS72" s="2">
        <f>IFERROR(VLOOKUP($CS$1&amp;'Service PJ'!$D70&amp;'Service PJ'!$B70&amp;'Service PJ'!$A70&amp;"*",'EPA_US9RT techs'!$A$2:$I$1722,9,FALSE),"")</f>
        <v>30</v>
      </c>
      <c r="DT72" s="2">
        <f>IFERROR(VLOOKUP($CS$1&amp;'Service PJ'!$D70&amp;'Service PJ'!$B70&amp;'Service PJ'!$A70&amp;"*",'EPA_US9RT techs'!$A$2:$I$1722,9,FALSE),"")</f>
        <v>30</v>
      </c>
      <c r="DU72" s="2">
        <f>IFERROR(VLOOKUP($CS$1&amp;'Service PJ'!$D70&amp;'Service PJ'!$B70&amp;'Service PJ'!$A70&amp;"*",'EPA_US9RT techs'!$A$2:$I$1722,9,FALSE),"")</f>
        <v>30</v>
      </c>
      <c r="DV72" s="2">
        <f>IFERROR(VLOOKUP($CS$1&amp;'Service PJ'!$D70&amp;'Service PJ'!$B70&amp;'Service PJ'!$A70&amp;"*",'EPA_US9RT techs'!$A$2:$I$1722,9,FALSE),"")</f>
        <v>30</v>
      </c>
      <c r="DW72" s="2">
        <f>IFERROR(VLOOKUP($CS$1&amp;'Service PJ'!$D70&amp;'Service PJ'!$B70&amp;'Service PJ'!$A70&amp;"*",'EPA_US9RT techs'!$A$2:$I$1722,9,FALSE),"")</f>
        <v>30</v>
      </c>
    </row>
    <row r="73" spans="1:127" x14ac:dyDescent="0.45">
      <c r="A73" t="str">
        <f>IF(SUM(B73:R73)=0,"\I:",'Service PJ'!$D71&amp;"_"&amp;'Service PJ'!$E71&amp;"_"&amp;'Service PJ'!$C71)</f>
        <v>\I:</v>
      </c>
      <c r="B73" s="14" t="str">
        <f>IFERROR(VLOOKUP($A$1&amp;'Service PJ'!$D71&amp;'Service PJ'!$B71&amp;'Service PJ'!$A71&amp;"*",'EPA_US9RT techs'!$A$2:$I$1722,9,FALSE),"")</f>
        <v/>
      </c>
      <c r="C73" s="14" t="str">
        <f>IFERROR(VLOOKUP($A$1&amp;'Service PJ'!$D71&amp;'Service PJ'!$B71&amp;'Service PJ'!$A71&amp;"*",'EPA_US9RT techs'!$A$2:$I$1722,9,FALSE),"")</f>
        <v/>
      </c>
      <c r="D73" s="14" t="str">
        <f>IFERROR(VLOOKUP($A$1&amp;'Service PJ'!$D71&amp;'Service PJ'!$B71&amp;'Service PJ'!$A71&amp;"*",'EPA_US9RT techs'!$A$2:$I$1722,9,FALSE),"")</f>
        <v/>
      </c>
      <c r="E73" s="14" t="str">
        <f>IFERROR(VLOOKUP($A$1&amp;'Service PJ'!$D71&amp;'Service PJ'!$B71&amp;'Service PJ'!$A71&amp;"*",'EPA_US9RT techs'!$A$2:$I$1722,9,FALSE),"")</f>
        <v/>
      </c>
      <c r="F73" s="14" t="str">
        <f>IFERROR(VLOOKUP($A$1&amp;'Service PJ'!$D71&amp;'Service PJ'!$B71&amp;'Service PJ'!$A71&amp;"*",'EPA_US9RT techs'!$A$2:$I$1722,9,FALSE),"")</f>
        <v/>
      </c>
      <c r="G73" s="14" t="str">
        <f>IFERROR(VLOOKUP($A$1&amp;'Service PJ'!$D71&amp;'Service PJ'!$B71&amp;'Service PJ'!$A71&amp;"*",'EPA_US9RT techs'!$A$2:$I$1722,9,FALSE),"")</f>
        <v/>
      </c>
      <c r="H73" s="14" t="str">
        <f>IFERROR(VLOOKUP($A$1&amp;'Service PJ'!$D71&amp;'Service PJ'!$B71&amp;'Service PJ'!$A71&amp;"*",'EPA_US9RT techs'!$A$2:$I$1722,9,FALSE),"")</f>
        <v/>
      </c>
      <c r="I73" s="14" t="str">
        <f>IFERROR(VLOOKUP($A$1&amp;'Service PJ'!$D71&amp;'Service PJ'!$B71&amp;'Service PJ'!$A71&amp;"*",'EPA_US9RT techs'!$A$2:$I$1722,9,FALSE),"")</f>
        <v/>
      </c>
      <c r="J73" s="14" t="str">
        <f>IFERROR(VLOOKUP($A$1&amp;'Service PJ'!$D71&amp;'Service PJ'!$B71&amp;'Service PJ'!$A71&amp;"*",'EPA_US9RT techs'!$A$2:$I$1722,9,FALSE),"")</f>
        <v/>
      </c>
      <c r="K73" s="14" t="str">
        <f>IFERROR(VLOOKUP($A$1&amp;'Service PJ'!$D71&amp;'Service PJ'!$B71&amp;'Service PJ'!$A71&amp;"*",'EPA_US9RT techs'!$A$2:$I$1722,9,FALSE),"")</f>
        <v/>
      </c>
      <c r="L73" s="14" t="str">
        <f>IFERROR(VLOOKUP($A$1&amp;'Service PJ'!$D71&amp;'Service PJ'!$B71&amp;'Service PJ'!$A71&amp;"*",'EPA_US9RT techs'!$A$2:$I$1722,9,FALSE),"")</f>
        <v/>
      </c>
      <c r="M73" s="14" t="str">
        <f>IFERROR(VLOOKUP($A$1&amp;'Service PJ'!$D71&amp;'Service PJ'!$B71&amp;'Service PJ'!$A71&amp;"*",'EPA_US9RT techs'!$A$2:$I$1722,9,FALSE),"")</f>
        <v/>
      </c>
      <c r="N73" s="14" t="str">
        <f>IFERROR(VLOOKUP($A$1&amp;'Service PJ'!$D71&amp;'Service PJ'!$B71&amp;'Service PJ'!$A71&amp;"*",'EPA_US9RT techs'!$A$2:$I$1722,9,FALSE),"")</f>
        <v/>
      </c>
      <c r="O73" s="14" t="str">
        <f>IFERROR(VLOOKUP($A$1&amp;'Service PJ'!$D71&amp;'Service PJ'!$B71&amp;'Service PJ'!$A71&amp;"*",'EPA_US9RT techs'!$A$2:$I$1722,9,FALSE),"")</f>
        <v/>
      </c>
      <c r="P73" s="14" t="str">
        <f>IFERROR(VLOOKUP($A$1&amp;'Service PJ'!$D71&amp;'Service PJ'!$B71&amp;'Service PJ'!$A71&amp;"*",'EPA_US9RT techs'!$A$2:$I$1722,9,FALSE),"")</f>
        <v/>
      </c>
      <c r="Q73" s="14" t="str">
        <f>IFERROR(VLOOKUP($A$1&amp;'Service PJ'!$D71&amp;'Service PJ'!$B71&amp;'Service PJ'!$A71&amp;"*",'EPA_US9RT techs'!$A$2:$I$1722,9,FALSE),"")</f>
        <v/>
      </c>
      <c r="R73" s="14" t="str">
        <f>IFERROR(VLOOKUP($A$1&amp;'Service PJ'!$D71&amp;'Service PJ'!$B71&amp;'Service PJ'!$A71&amp;"*",'EPA_US9RT techs'!$A$2:$I$1722,9,FALSE),"")</f>
        <v/>
      </c>
      <c r="S73" s="14" t="str">
        <f>IFERROR(VLOOKUP($A$1&amp;'Service PJ'!$D71&amp;'Service PJ'!$B71&amp;'Service PJ'!$A71&amp;"*",'EPA_US9RT techs'!$A$2:$I$1722,9,FALSE),"")</f>
        <v/>
      </c>
      <c r="T73" s="14" t="str">
        <f>IFERROR(VLOOKUP($A$1&amp;'Service PJ'!$D71&amp;'Service PJ'!$B71&amp;'Service PJ'!$A71&amp;"*",'EPA_US9RT techs'!$A$2:$I$1722,9,FALSE),"")</f>
        <v/>
      </c>
      <c r="U73" s="14" t="str">
        <f>IFERROR(VLOOKUP($A$1&amp;'Service PJ'!$D71&amp;'Service PJ'!$B71&amp;'Service PJ'!$A71&amp;"*",'EPA_US9RT techs'!$A$2:$I$1722,9,FALSE),"")</f>
        <v/>
      </c>
      <c r="V73" s="14" t="str">
        <f>IFERROR(VLOOKUP($A$1&amp;'Service PJ'!$D71&amp;'Service PJ'!$B71&amp;'Service PJ'!$A71&amp;"*",'EPA_US9RT techs'!$A$2:$I$1722,9,FALSE),"")</f>
        <v/>
      </c>
      <c r="W73" s="14" t="str">
        <f>IFERROR(VLOOKUP($A$1&amp;'Service PJ'!$D71&amp;'Service PJ'!$B71&amp;'Service PJ'!$A71&amp;"*",'EPA_US9RT techs'!$A$2:$I$1722,9,FALSE),"")</f>
        <v/>
      </c>
      <c r="X73" s="14" t="str">
        <f>IFERROR(VLOOKUP($A$1&amp;'Service PJ'!$D71&amp;'Service PJ'!$B71&amp;'Service PJ'!$A71&amp;"*",'EPA_US9RT techs'!$A$2:$I$1722,9,FALSE),"")</f>
        <v/>
      </c>
      <c r="Y73" s="14" t="str">
        <f>IFERROR(VLOOKUP($A$1&amp;'Service PJ'!$D71&amp;'Service PJ'!$B71&amp;'Service PJ'!$A71&amp;"*",'EPA_US9RT techs'!$A$2:$I$1722,9,FALSE),"")</f>
        <v/>
      </c>
      <c r="Z73" s="14" t="str">
        <f>IFERROR(VLOOKUP($A$1&amp;'Service PJ'!$D71&amp;'Service PJ'!$B71&amp;'Service PJ'!$A71&amp;"*",'EPA_US9RT techs'!$A$2:$I$1722,9,FALSE),"")</f>
        <v/>
      </c>
      <c r="AA73" s="14" t="str">
        <f>IFERROR(VLOOKUP($A$1&amp;'Service PJ'!$D71&amp;'Service PJ'!$B71&amp;'Service PJ'!$A71&amp;"*",'EPA_US9RT techs'!$A$2:$I$1722,9,FALSE),"")</f>
        <v/>
      </c>
      <c r="AB73" s="14" t="str">
        <f>IFERROR(VLOOKUP($A$1&amp;'Service PJ'!$D71&amp;'Service PJ'!$B71&amp;'Service PJ'!$A71&amp;"*",'EPA_US9RT techs'!$A$2:$I$1722,9,FALSE),"")</f>
        <v/>
      </c>
      <c r="AC73" s="14" t="str">
        <f>IFERROR(VLOOKUP($A$1&amp;'Service PJ'!$D71&amp;'Service PJ'!$B71&amp;'Service PJ'!$A71&amp;"*",'EPA_US9RT techs'!$A$2:$I$1722,9,FALSE),"")</f>
        <v/>
      </c>
      <c r="AD73" s="14" t="str">
        <f>IFERROR(VLOOKUP($A$1&amp;'Service PJ'!$D71&amp;'Service PJ'!$B71&amp;'Service PJ'!$A71&amp;"*",'EPA_US9RT techs'!$A$2:$I$1722,9,FALSE),"")</f>
        <v/>
      </c>
      <c r="AE73" s="14" t="str">
        <f>IFERROR(VLOOKUP($A$1&amp;'Service PJ'!$D71&amp;'Service PJ'!$B71&amp;'Service PJ'!$A71&amp;"*",'EPA_US9RT techs'!$A$2:$I$1722,9,FALSE),"")</f>
        <v/>
      </c>
      <c r="AG73" t="str">
        <f>IF(SUM(AH73:AX73)=0,"\I:",'Service PJ'!$D71&amp;"_"&amp;'Service PJ'!$E71&amp;"_"&amp;'Service PJ'!$C71)</f>
        <v>\I:</v>
      </c>
      <c r="AH73" s="14" t="str">
        <f>IFERROR(VLOOKUP($AG$1&amp;'Service PJ'!$D71&amp;'Service PJ'!$B71&amp;'Service PJ'!$A71&amp;"*",'EPA_US9RT techs'!$A$2:$I$1722,9,FALSE),"")</f>
        <v/>
      </c>
      <c r="AI73" s="14" t="str">
        <f>IFERROR(VLOOKUP($AG$1&amp;'Service PJ'!$D71&amp;'Service PJ'!$B71&amp;'Service PJ'!$A71&amp;"*",'EPA_US9RT techs'!$A$2:$I$1722,9,FALSE),"")</f>
        <v/>
      </c>
      <c r="AJ73" s="14" t="str">
        <f>IFERROR(VLOOKUP($AG$1&amp;'Service PJ'!$D71&amp;'Service PJ'!$B71&amp;'Service PJ'!$A71&amp;"*",'EPA_US9RT techs'!$A$2:$I$1722,9,FALSE),"")</f>
        <v/>
      </c>
      <c r="AK73" s="14" t="str">
        <f>IFERROR(VLOOKUP($AG$1&amp;'Service PJ'!$D71&amp;'Service PJ'!$B71&amp;'Service PJ'!$A71&amp;"*",'EPA_US9RT techs'!$A$2:$I$1722,9,FALSE),"")</f>
        <v/>
      </c>
      <c r="AL73" s="14" t="str">
        <f>IFERROR(VLOOKUP($AG$1&amp;'Service PJ'!$D71&amp;'Service PJ'!$B71&amp;'Service PJ'!$A71&amp;"*",'EPA_US9RT techs'!$A$2:$I$1722,9,FALSE),"")</f>
        <v/>
      </c>
      <c r="AM73" s="14" t="str">
        <f>IFERROR(VLOOKUP($AG$1&amp;'Service PJ'!$D71&amp;'Service PJ'!$B71&amp;'Service PJ'!$A71&amp;"*",'EPA_US9RT techs'!$A$2:$I$1722,9,FALSE),"")</f>
        <v/>
      </c>
      <c r="AN73" s="14" t="str">
        <f>IFERROR(VLOOKUP($AG$1&amp;'Service PJ'!$D71&amp;'Service PJ'!$B71&amp;'Service PJ'!$A71&amp;"*",'EPA_US9RT techs'!$A$2:$I$1722,9,FALSE),"")</f>
        <v/>
      </c>
      <c r="AO73" s="14" t="str">
        <f>IFERROR(VLOOKUP($AG$1&amp;'Service PJ'!$D71&amp;'Service PJ'!$B71&amp;'Service PJ'!$A71&amp;"*",'EPA_US9RT techs'!$A$2:$I$1722,9,FALSE),"")</f>
        <v/>
      </c>
      <c r="AP73" s="14" t="str">
        <f>IFERROR(VLOOKUP($AG$1&amp;'Service PJ'!$D71&amp;'Service PJ'!$B71&amp;'Service PJ'!$A71&amp;"*",'EPA_US9RT techs'!$A$2:$I$1722,9,FALSE),"")</f>
        <v/>
      </c>
      <c r="AQ73" s="14" t="str">
        <f>IFERROR(VLOOKUP($AG$1&amp;'Service PJ'!$D71&amp;'Service PJ'!$B71&amp;'Service PJ'!$A71&amp;"*",'EPA_US9RT techs'!$A$2:$I$1722,9,FALSE),"")</f>
        <v/>
      </c>
      <c r="AR73" s="14" t="str">
        <f>IFERROR(VLOOKUP($AG$1&amp;'Service PJ'!$D71&amp;'Service PJ'!$B71&amp;'Service PJ'!$A71&amp;"*",'EPA_US9RT techs'!$A$2:$I$1722,9,FALSE),"")</f>
        <v/>
      </c>
      <c r="AS73" s="14" t="str">
        <f>IFERROR(VLOOKUP($AG$1&amp;'Service PJ'!$D71&amp;'Service PJ'!$B71&amp;'Service PJ'!$A71&amp;"*",'EPA_US9RT techs'!$A$2:$I$1722,9,FALSE),"")</f>
        <v/>
      </c>
      <c r="AT73" s="14" t="str">
        <f>IFERROR(VLOOKUP($AG$1&amp;'Service PJ'!$D71&amp;'Service PJ'!$B71&amp;'Service PJ'!$A71&amp;"*",'EPA_US9RT techs'!$A$2:$I$1722,9,FALSE),"")</f>
        <v/>
      </c>
      <c r="AU73" s="14" t="str">
        <f>IFERROR(VLOOKUP($AG$1&amp;'Service PJ'!$D71&amp;'Service PJ'!$B71&amp;'Service PJ'!$A71&amp;"*",'EPA_US9RT techs'!$A$2:$I$1722,9,FALSE),"")</f>
        <v/>
      </c>
      <c r="AV73" s="14" t="str">
        <f>IFERROR(VLOOKUP($AG$1&amp;'Service PJ'!$D71&amp;'Service PJ'!$B71&amp;'Service PJ'!$A71&amp;"*",'EPA_US9RT techs'!$A$2:$I$1722,9,FALSE),"")</f>
        <v/>
      </c>
      <c r="AW73" s="14" t="str">
        <f>IFERROR(VLOOKUP($AG$1&amp;'Service PJ'!$D71&amp;'Service PJ'!$B71&amp;'Service PJ'!$A71&amp;"*",'EPA_US9RT techs'!$A$2:$I$1722,9,FALSE),"")</f>
        <v/>
      </c>
      <c r="AX73" s="14" t="str">
        <f>IFERROR(VLOOKUP($AG$1&amp;'Service PJ'!$D71&amp;'Service PJ'!$B71&amp;'Service PJ'!$A71&amp;"*",'EPA_US9RT techs'!$A$2:$I$1722,9,FALSE),"")</f>
        <v/>
      </c>
      <c r="AY73" s="14" t="str">
        <f>IFERROR(VLOOKUP($AG$1&amp;'Service PJ'!$D71&amp;'Service PJ'!$B71&amp;'Service PJ'!$A71&amp;"*",'EPA_US9RT techs'!$A$2:$I$1722,9,FALSE),"")</f>
        <v/>
      </c>
      <c r="AZ73" s="14" t="str">
        <f>IFERROR(VLOOKUP($AG$1&amp;'Service PJ'!$D71&amp;'Service PJ'!$B71&amp;'Service PJ'!$A71&amp;"*",'EPA_US9RT techs'!$A$2:$I$1722,9,FALSE),"")</f>
        <v/>
      </c>
      <c r="BA73" s="14" t="str">
        <f>IFERROR(VLOOKUP($AG$1&amp;'Service PJ'!$D71&amp;'Service PJ'!$B71&amp;'Service PJ'!$A71&amp;"*",'EPA_US9RT techs'!$A$2:$I$1722,9,FALSE),"")</f>
        <v/>
      </c>
      <c r="BB73" s="14" t="str">
        <f>IFERROR(VLOOKUP($AG$1&amp;'Service PJ'!$D71&amp;'Service PJ'!$B71&amp;'Service PJ'!$A71&amp;"*",'EPA_US9RT techs'!$A$2:$I$1722,9,FALSE),"")</f>
        <v/>
      </c>
      <c r="BC73" s="14" t="str">
        <f>IFERROR(VLOOKUP($AG$1&amp;'Service PJ'!$D71&amp;'Service PJ'!$B71&amp;'Service PJ'!$A71&amp;"*",'EPA_US9RT techs'!$A$2:$I$1722,9,FALSE),"")</f>
        <v/>
      </c>
      <c r="BD73" s="14" t="str">
        <f>IFERROR(VLOOKUP($AG$1&amp;'Service PJ'!$D71&amp;'Service PJ'!$B71&amp;'Service PJ'!$A71&amp;"*",'EPA_US9RT techs'!$A$2:$I$1722,9,FALSE),"")</f>
        <v/>
      </c>
      <c r="BE73" s="14" t="str">
        <f>IFERROR(VLOOKUP($AG$1&amp;'Service PJ'!$D71&amp;'Service PJ'!$B71&amp;'Service PJ'!$A71&amp;"*",'EPA_US9RT techs'!$A$2:$I$1722,9,FALSE),"")</f>
        <v/>
      </c>
      <c r="BF73" s="14" t="str">
        <f>IFERROR(VLOOKUP($AG$1&amp;'Service PJ'!$D71&amp;'Service PJ'!$B71&amp;'Service PJ'!$A71&amp;"*",'EPA_US9RT techs'!$A$2:$I$1722,9,FALSE),"")</f>
        <v/>
      </c>
      <c r="BG73" s="14" t="str">
        <f>IFERROR(VLOOKUP($AG$1&amp;'Service PJ'!$D71&amp;'Service PJ'!$B71&amp;'Service PJ'!$A71&amp;"*",'EPA_US9RT techs'!$A$2:$I$1722,9,FALSE),"")</f>
        <v/>
      </c>
      <c r="BH73" s="14" t="str">
        <f>IFERROR(VLOOKUP($AG$1&amp;'Service PJ'!$D71&amp;'Service PJ'!$B71&amp;'Service PJ'!$A71&amp;"*",'EPA_US9RT techs'!$A$2:$I$1722,9,FALSE),"")</f>
        <v/>
      </c>
      <c r="BI73" s="14" t="str">
        <f>IFERROR(VLOOKUP($AG$1&amp;'Service PJ'!$D71&amp;'Service PJ'!$B71&amp;'Service PJ'!$A71&amp;"*",'EPA_US9RT techs'!$A$2:$I$1722,9,FALSE),"")</f>
        <v/>
      </c>
      <c r="BJ73" s="14" t="str">
        <f>IFERROR(VLOOKUP($AG$1&amp;'Service PJ'!$D71&amp;'Service PJ'!$B71&amp;'Service PJ'!$A71&amp;"*",'EPA_US9RT techs'!$A$2:$I$1722,9,FALSE),"")</f>
        <v/>
      </c>
      <c r="BK73" s="14" t="str">
        <f>IFERROR(VLOOKUP($AG$1&amp;'Service PJ'!$D71&amp;'Service PJ'!$B71&amp;'Service PJ'!$A71&amp;"*",'EPA_US9RT techs'!$A$2:$I$1722,9,FALSE),"")</f>
        <v/>
      </c>
      <c r="BM73" t="str">
        <f>IF(SUM(BN73:CD73)=0,"\I:",'Service PJ'!$D71&amp;"_"&amp;'Service PJ'!$E71&amp;"_"&amp;'Service PJ'!$C71)</f>
        <v>\I:</v>
      </c>
      <c r="BN73" s="14" t="str">
        <f>IFERROR(VLOOKUP($BM$1&amp;'Service PJ'!$D71&amp;'Service PJ'!$B71&amp;'Service PJ'!$A71&amp;"*",'EPA_US9RT techs'!$A$2:$I$1722,9,FALSE),"")</f>
        <v/>
      </c>
      <c r="BO73" s="14" t="str">
        <f>IFERROR(VLOOKUP($BM$1&amp;'Service PJ'!$D71&amp;'Service PJ'!$B71&amp;'Service PJ'!$A71&amp;"*",'EPA_US9RT techs'!$A$2:$I$1722,9,FALSE),"")</f>
        <v/>
      </c>
      <c r="BP73" s="14" t="str">
        <f>IFERROR(VLOOKUP($BM$1&amp;'Service PJ'!$D71&amp;'Service PJ'!$B71&amp;'Service PJ'!$A71&amp;"*",'EPA_US9RT techs'!$A$2:$I$1722,9,FALSE),"")</f>
        <v/>
      </c>
      <c r="BQ73" s="14" t="str">
        <f>IFERROR(VLOOKUP($BM$1&amp;'Service PJ'!$D71&amp;'Service PJ'!$B71&amp;'Service PJ'!$A71&amp;"*",'EPA_US9RT techs'!$A$2:$I$1722,9,FALSE),"")</f>
        <v/>
      </c>
      <c r="BR73" s="14" t="str">
        <f>IFERROR(VLOOKUP($BM$1&amp;'Service PJ'!$D71&amp;'Service PJ'!$B71&amp;'Service PJ'!$A71&amp;"*",'EPA_US9RT techs'!$A$2:$I$1722,9,FALSE),"")</f>
        <v/>
      </c>
      <c r="BS73" s="14" t="str">
        <f>IFERROR(VLOOKUP($BM$1&amp;'Service PJ'!$D71&amp;'Service PJ'!$B71&amp;'Service PJ'!$A71&amp;"*",'EPA_US9RT techs'!$A$2:$I$1722,9,FALSE),"")</f>
        <v/>
      </c>
      <c r="BT73" s="14" t="str">
        <f>IFERROR(VLOOKUP($BM$1&amp;'Service PJ'!$D71&amp;'Service PJ'!$B71&amp;'Service PJ'!$A71&amp;"*",'EPA_US9RT techs'!$A$2:$I$1722,9,FALSE),"")</f>
        <v/>
      </c>
      <c r="BU73" s="14" t="str">
        <f>IFERROR(VLOOKUP($BM$1&amp;'Service PJ'!$D71&amp;'Service PJ'!$B71&amp;'Service PJ'!$A71&amp;"*",'EPA_US9RT techs'!$A$2:$I$1722,9,FALSE),"")</f>
        <v/>
      </c>
      <c r="BV73" s="14" t="str">
        <f>IFERROR(VLOOKUP($BM$1&amp;'Service PJ'!$D71&amp;'Service PJ'!$B71&amp;'Service PJ'!$A71&amp;"*",'EPA_US9RT techs'!$A$2:$I$1722,9,FALSE),"")</f>
        <v/>
      </c>
      <c r="BW73" s="14" t="str">
        <f>IFERROR(VLOOKUP($BM$1&amp;'Service PJ'!$D71&amp;'Service PJ'!$B71&amp;'Service PJ'!$A71&amp;"*",'EPA_US9RT techs'!$A$2:$I$1722,9,FALSE),"")</f>
        <v/>
      </c>
      <c r="BX73" s="14" t="str">
        <f>IFERROR(VLOOKUP($BM$1&amp;'Service PJ'!$D71&amp;'Service PJ'!$B71&amp;'Service PJ'!$A71&amp;"*",'EPA_US9RT techs'!$A$2:$I$1722,9,FALSE),"")</f>
        <v/>
      </c>
      <c r="BY73" s="14" t="str">
        <f>IFERROR(VLOOKUP($BM$1&amp;'Service PJ'!$D71&amp;'Service PJ'!$B71&amp;'Service PJ'!$A71&amp;"*",'EPA_US9RT techs'!$A$2:$I$1722,9,FALSE),"")</f>
        <v/>
      </c>
      <c r="BZ73" s="14" t="str">
        <f>IFERROR(VLOOKUP($BM$1&amp;'Service PJ'!$D71&amp;'Service PJ'!$B71&amp;'Service PJ'!$A71&amp;"*",'EPA_US9RT techs'!$A$2:$I$1722,9,FALSE),"")</f>
        <v/>
      </c>
      <c r="CA73" s="14" t="str">
        <f>IFERROR(VLOOKUP($BM$1&amp;'Service PJ'!$D71&amp;'Service PJ'!$B71&amp;'Service PJ'!$A71&amp;"*",'EPA_US9RT techs'!$A$2:$I$1722,9,FALSE),"")</f>
        <v/>
      </c>
      <c r="CB73" s="14" t="str">
        <f>IFERROR(VLOOKUP($BM$1&amp;'Service PJ'!$D71&amp;'Service PJ'!$B71&amp;'Service PJ'!$A71&amp;"*",'EPA_US9RT techs'!$A$2:$I$1722,9,FALSE),"")</f>
        <v/>
      </c>
      <c r="CC73" s="14" t="str">
        <f>IFERROR(VLOOKUP($BM$1&amp;'Service PJ'!$D71&amp;'Service PJ'!$B71&amp;'Service PJ'!$A71&amp;"*",'EPA_US9RT techs'!$A$2:$I$1722,9,FALSE),"")</f>
        <v/>
      </c>
      <c r="CD73" s="14" t="str">
        <f>IFERROR(VLOOKUP($BM$1&amp;'Service PJ'!$D71&amp;'Service PJ'!$B71&amp;'Service PJ'!$A71&amp;"*",'EPA_US9RT techs'!$A$2:$I$1722,9,FALSE),"")</f>
        <v/>
      </c>
      <c r="CE73" s="14" t="str">
        <f>IFERROR(VLOOKUP($BM$1&amp;'Service PJ'!$D71&amp;'Service PJ'!$B71&amp;'Service PJ'!$A71&amp;"*",'EPA_US9RT techs'!$A$2:$I$1722,9,FALSE),"")</f>
        <v/>
      </c>
      <c r="CF73" s="14" t="str">
        <f>IFERROR(VLOOKUP($BM$1&amp;'Service PJ'!$D71&amp;'Service PJ'!$B71&amp;'Service PJ'!$A71&amp;"*",'EPA_US9RT techs'!$A$2:$I$1722,9,FALSE),"")</f>
        <v/>
      </c>
      <c r="CG73" s="14" t="str">
        <f>IFERROR(VLOOKUP($BM$1&amp;'Service PJ'!$D71&amp;'Service PJ'!$B71&amp;'Service PJ'!$A71&amp;"*",'EPA_US9RT techs'!$A$2:$I$1722,9,FALSE),"")</f>
        <v/>
      </c>
      <c r="CH73" s="14" t="str">
        <f>IFERROR(VLOOKUP($BM$1&amp;'Service PJ'!$D71&amp;'Service PJ'!$B71&amp;'Service PJ'!$A71&amp;"*",'EPA_US9RT techs'!$A$2:$I$1722,9,FALSE),"")</f>
        <v/>
      </c>
      <c r="CI73" s="14" t="str">
        <f>IFERROR(VLOOKUP($BM$1&amp;'Service PJ'!$D71&amp;'Service PJ'!$B71&amp;'Service PJ'!$A71&amp;"*",'EPA_US9RT techs'!$A$2:$I$1722,9,FALSE),"")</f>
        <v/>
      </c>
      <c r="CJ73" s="14" t="str">
        <f>IFERROR(VLOOKUP($BM$1&amp;'Service PJ'!$D71&amp;'Service PJ'!$B71&amp;'Service PJ'!$A71&amp;"*",'EPA_US9RT techs'!$A$2:$I$1722,9,FALSE),"")</f>
        <v/>
      </c>
      <c r="CK73" s="14" t="str">
        <f>IFERROR(VLOOKUP($BM$1&amp;'Service PJ'!$D71&amp;'Service PJ'!$B71&amp;'Service PJ'!$A71&amp;"*",'EPA_US9RT techs'!$A$2:$I$1722,9,FALSE),"")</f>
        <v/>
      </c>
      <c r="CL73" s="14" t="str">
        <f>IFERROR(VLOOKUP($BM$1&amp;'Service PJ'!$D71&amp;'Service PJ'!$B71&amp;'Service PJ'!$A71&amp;"*",'EPA_US9RT techs'!$A$2:$I$1722,9,FALSE),"")</f>
        <v/>
      </c>
      <c r="CM73" s="14" t="str">
        <f>IFERROR(VLOOKUP($BM$1&amp;'Service PJ'!$D71&amp;'Service PJ'!$B71&amp;'Service PJ'!$A71&amp;"*",'EPA_US9RT techs'!$A$2:$I$1722,9,FALSE),"")</f>
        <v/>
      </c>
      <c r="CN73" s="14" t="str">
        <f>IFERROR(VLOOKUP($BM$1&amp;'Service PJ'!$D71&amp;'Service PJ'!$B71&amp;'Service PJ'!$A71&amp;"*",'EPA_US9RT techs'!$A$2:$I$1722,9,FALSE),"")</f>
        <v/>
      </c>
      <c r="CO73" s="14" t="str">
        <f>IFERROR(VLOOKUP($BM$1&amp;'Service PJ'!$D71&amp;'Service PJ'!$B71&amp;'Service PJ'!$A71&amp;"*",'EPA_US9RT techs'!$A$2:$I$1722,9,FALSE),"")</f>
        <v/>
      </c>
      <c r="CP73" s="14" t="str">
        <f>IFERROR(VLOOKUP($BM$1&amp;'Service PJ'!$D71&amp;'Service PJ'!$B71&amp;'Service PJ'!$A71&amp;"*",'EPA_US9RT techs'!$A$2:$I$1722,9,FALSE),"")</f>
        <v/>
      </c>
      <c r="CQ73" s="14" t="str">
        <f>IFERROR(VLOOKUP($BM$1&amp;'Service PJ'!$D71&amp;'Service PJ'!$B71&amp;'Service PJ'!$A71&amp;"*",'EPA_US9RT techs'!$A$2:$I$1722,9,FALSE),"")</f>
        <v/>
      </c>
      <c r="CS73" t="str">
        <f>IF(SUM(CT73:DJ73)=0,"\I:",'Service PJ'!$D71&amp;"_"&amp;'Service PJ'!$E71&amp;"_"&amp;'Service PJ'!$C71)</f>
        <v>IIS_LIG_ELC</v>
      </c>
      <c r="CT73" s="2">
        <f>IFERROR(VLOOKUP($CS$1&amp;'Service PJ'!$D71&amp;'Service PJ'!$B71&amp;'Service PJ'!$A71&amp;"*",'EPA_US9RT techs'!$A$2:$I$1722,9,FALSE),"")</f>
        <v>30</v>
      </c>
      <c r="CU73" s="2">
        <f>IFERROR(VLOOKUP($CS$1&amp;'Service PJ'!$D71&amp;'Service PJ'!$B71&amp;'Service PJ'!$A71&amp;"*",'EPA_US9RT techs'!$A$2:$I$1722,9,FALSE),"")</f>
        <v>30</v>
      </c>
      <c r="CV73" s="2">
        <f>IFERROR(VLOOKUP($CS$1&amp;'Service PJ'!$D71&amp;'Service PJ'!$B71&amp;'Service PJ'!$A71&amp;"*",'EPA_US9RT techs'!$A$2:$I$1722,9,FALSE),"")</f>
        <v>30</v>
      </c>
      <c r="CW73" s="2">
        <f>IFERROR(VLOOKUP($CS$1&amp;'Service PJ'!$D71&amp;'Service PJ'!$B71&amp;'Service PJ'!$A71&amp;"*",'EPA_US9RT techs'!$A$2:$I$1722,9,FALSE),"")</f>
        <v>30</v>
      </c>
      <c r="CX73" s="2">
        <f>IFERROR(VLOOKUP($CS$1&amp;'Service PJ'!$D71&amp;'Service PJ'!$B71&amp;'Service PJ'!$A71&amp;"*",'EPA_US9RT techs'!$A$2:$I$1722,9,FALSE),"")</f>
        <v>30</v>
      </c>
      <c r="CY73" s="2">
        <f>IFERROR(VLOOKUP($CS$1&amp;'Service PJ'!$D71&amp;'Service PJ'!$B71&amp;'Service PJ'!$A71&amp;"*",'EPA_US9RT techs'!$A$2:$I$1722,9,FALSE),"")</f>
        <v>30</v>
      </c>
      <c r="CZ73" s="2">
        <f>IFERROR(VLOOKUP($CS$1&amp;'Service PJ'!$D71&amp;'Service PJ'!$B71&amp;'Service PJ'!$A71&amp;"*",'EPA_US9RT techs'!$A$2:$I$1722,9,FALSE),"")</f>
        <v>30</v>
      </c>
      <c r="DA73" s="2">
        <f>IFERROR(VLOOKUP($CS$1&amp;'Service PJ'!$D71&amp;'Service PJ'!$B71&amp;'Service PJ'!$A71&amp;"*",'EPA_US9RT techs'!$A$2:$I$1722,9,FALSE),"")</f>
        <v>30</v>
      </c>
      <c r="DB73" s="2">
        <f>IFERROR(VLOOKUP($CS$1&amp;'Service PJ'!$D71&amp;'Service PJ'!$B71&amp;'Service PJ'!$A71&amp;"*",'EPA_US9RT techs'!$A$2:$I$1722,9,FALSE),"")</f>
        <v>30</v>
      </c>
      <c r="DC73" s="2">
        <f>IFERROR(VLOOKUP($CS$1&amp;'Service PJ'!$D71&amp;'Service PJ'!$B71&amp;'Service PJ'!$A71&amp;"*",'EPA_US9RT techs'!$A$2:$I$1722,9,FALSE),"")</f>
        <v>30</v>
      </c>
      <c r="DD73" s="2">
        <f>IFERROR(VLOOKUP($CS$1&amp;'Service PJ'!$D71&amp;'Service PJ'!$B71&amp;'Service PJ'!$A71&amp;"*",'EPA_US9RT techs'!$A$2:$I$1722,9,FALSE),"")</f>
        <v>30</v>
      </c>
      <c r="DE73" s="2">
        <f>IFERROR(VLOOKUP($CS$1&amp;'Service PJ'!$D71&amp;'Service PJ'!$B71&amp;'Service PJ'!$A71&amp;"*",'EPA_US9RT techs'!$A$2:$I$1722,9,FALSE),"")</f>
        <v>30</v>
      </c>
      <c r="DF73" s="2">
        <f>IFERROR(VLOOKUP($CS$1&amp;'Service PJ'!$D71&amp;'Service PJ'!$B71&amp;'Service PJ'!$A71&amp;"*",'EPA_US9RT techs'!$A$2:$I$1722,9,FALSE),"")</f>
        <v>30</v>
      </c>
      <c r="DG73" s="2">
        <f>IFERROR(VLOOKUP($CS$1&amp;'Service PJ'!$D71&amp;'Service PJ'!$B71&amp;'Service PJ'!$A71&amp;"*",'EPA_US9RT techs'!$A$2:$I$1722,9,FALSE),"")</f>
        <v>30</v>
      </c>
      <c r="DH73" s="2">
        <f>IFERROR(VLOOKUP($CS$1&amp;'Service PJ'!$D71&amp;'Service PJ'!$B71&amp;'Service PJ'!$A71&amp;"*",'EPA_US9RT techs'!$A$2:$I$1722,9,FALSE),"")</f>
        <v>30</v>
      </c>
      <c r="DI73" s="2">
        <f>IFERROR(VLOOKUP($CS$1&amp;'Service PJ'!$D71&amp;'Service PJ'!$B71&amp;'Service PJ'!$A71&amp;"*",'EPA_US9RT techs'!$A$2:$I$1722,9,FALSE),"")</f>
        <v>30</v>
      </c>
      <c r="DJ73" s="2">
        <f>IFERROR(VLOOKUP($CS$1&amp;'Service PJ'!$D71&amp;'Service PJ'!$B71&amp;'Service PJ'!$A71&amp;"*",'EPA_US9RT techs'!$A$2:$I$1722,9,FALSE),"")</f>
        <v>30</v>
      </c>
      <c r="DK73" s="2">
        <f>IFERROR(VLOOKUP($CS$1&amp;'Service PJ'!$D71&amp;'Service PJ'!$B71&amp;'Service PJ'!$A71&amp;"*",'EPA_US9RT techs'!$A$2:$I$1722,9,FALSE),"")</f>
        <v>30</v>
      </c>
      <c r="DL73" s="2">
        <f>IFERROR(VLOOKUP($CS$1&amp;'Service PJ'!$D71&amp;'Service PJ'!$B71&amp;'Service PJ'!$A71&amp;"*",'EPA_US9RT techs'!$A$2:$I$1722,9,FALSE),"")</f>
        <v>30</v>
      </c>
      <c r="DM73" s="2">
        <f>IFERROR(VLOOKUP($CS$1&amp;'Service PJ'!$D71&amp;'Service PJ'!$B71&amp;'Service PJ'!$A71&amp;"*",'EPA_US9RT techs'!$A$2:$I$1722,9,FALSE),"")</f>
        <v>30</v>
      </c>
      <c r="DN73" s="2">
        <f>IFERROR(VLOOKUP($CS$1&amp;'Service PJ'!$D71&amp;'Service PJ'!$B71&amp;'Service PJ'!$A71&amp;"*",'EPA_US9RT techs'!$A$2:$I$1722,9,FALSE),"")</f>
        <v>30</v>
      </c>
      <c r="DO73" s="2">
        <f>IFERROR(VLOOKUP($CS$1&amp;'Service PJ'!$D71&amp;'Service PJ'!$B71&amp;'Service PJ'!$A71&amp;"*",'EPA_US9RT techs'!$A$2:$I$1722,9,FALSE),"")</f>
        <v>30</v>
      </c>
      <c r="DP73" s="2">
        <f>IFERROR(VLOOKUP($CS$1&amp;'Service PJ'!$D71&amp;'Service PJ'!$B71&amp;'Service PJ'!$A71&amp;"*",'EPA_US9RT techs'!$A$2:$I$1722,9,FALSE),"")</f>
        <v>30</v>
      </c>
      <c r="DQ73" s="2">
        <f>IFERROR(VLOOKUP($CS$1&amp;'Service PJ'!$D71&amp;'Service PJ'!$B71&amp;'Service PJ'!$A71&amp;"*",'EPA_US9RT techs'!$A$2:$I$1722,9,FALSE),"")</f>
        <v>30</v>
      </c>
      <c r="DR73" s="2">
        <f>IFERROR(VLOOKUP($CS$1&amp;'Service PJ'!$D71&amp;'Service PJ'!$B71&amp;'Service PJ'!$A71&amp;"*",'EPA_US9RT techs'!$A$2:$I$1722,9,FALSE),"")</f>
        <v>30</v>
      </c>
      <c r="DS73" s="2">
        <f>IFERROR(VLOOKUP($CS$1&amp;'Service PJ'!$D71&amp;'Service PJ'!$B71&amp;'Service PJ'!$A71&amp;"*",'EPA_US9RT techs'!$A$2:$I$1722,9,FALSE),"")</f>
        <v>30</v>
      </c>
      <c r="DT73" s="2">
        <f>IFERROR(VLOOKUP($CS$1&amp;'Service PJ'!$D71&amp;'Service PJ'!$B71&amp;'Service PJ'!$A71&amp;"*",'EPA_US9RT techs'!$A$2:$I$1722,9,FALSE),"")</f>
        <v>30</v>
      </c>
      <c r="DU73" s="2">
        <f>IFERROR(VLOOKUP($CS$1&amp;'Service PJ'!$D71&amp;'Service PJ'!$B71&amp;'Service PJ'!$A71&amp;"*",'EPA_US9RT techs'!$A$2:$I$1722,9,FALSE),"")</f>
        <v>30</v>
      </c>
      <c r="DV73" s="2">
        <f>IFERROR(VLOOKUP($CS$1&amp;'Service PJ'!$D71&amp;'Service PJ'!$B71&amp;'Service PJ'!$A71&amp;"*",'EPA_US9RT techs'!$A$2:$I$1722,9,FALSE),"")</f>
        <v>30</v>
      </c>
      <c r="DW73" s="2">
        <f>IFERROR(VLOOKUP($CS$1&amp;'Service PJ'!$D71&amp;'Service PJ'!$B71&amp;'Service PJ'!$A71&amp;"*",'EPA_US9RT techs'!$A$2:$I$1722,9,FALSE),"")</f>
        <v>30</v>
      </c>
    </row>
    <row r="74" spans="1:127" x14ac:dyDescent="0.45">
      <c r="A74" t="str">
        <f>IF(SUM(B74:R74)=0,"\I:",'Service PJ'!$D72&amp;"_"&amp;'Service PJ'!$E72&amp;"_"&amp;'Service PJ'!$C72)</f>
        <v>\I:</v>
      </c>
      <c r="B74" s="14" t="str">
        <f>IFERROR(VLOOKUP($A$1&amp;'Service PJ'!$D72&amp;'Service PJ'!$B72&amp;'Service PJ'!$A72&amp;"*",'EPA_US9RT techs'!$A$2:$I$1722,9,FALSE),"")</f>
        <v/>
      </c>
      <c r="C74" s="14" t="str">
        <f>IFERROR(VLOOKUP($A$1&amp;'Service PJ'!$D72&amp;'Service PJ'!$B72&amp;'Service PJ'!$A72&amp;"*",'EPA_US9RT techs'!$A$2:$I$1722,9,FALSE),"")</f>
        <v/>
      </c>
      <c r="D74" s="14" t="str">
        <f>IFERROR(VLOOKUP($A$1&amp;'Service PJ'!$D72&amp;'Service PJ'!$B72&amp;'Service PJ'!$A72&amp;"*",'EPA_US9RT techs'!$A$2:$I$1722,9,FALSE),"")</f>
        <v/>
      </c>
      <c r="E74" s="14" t="str">
        <f>IFERROR(VLOOKUP($A$1&amp;'Service PJ'!$D72&amp;'Service PJ'!$B72&amp;'Service PJ'!$A72&amp;"*",'EPA_US9RT techs'!$A$2:$I$1722,9,FALSE),"")</f>
        <v/>
      </c>
      <c r="F74" s="14" t="str">
        <f>IFERROR(VLOOKUP($A$1&amp;'Service PJ'!$D72&amp;'Service PJ'!$B72&amp;'Service PJ'!$A72&amp;"*",'EPA_US9RT techs'!$A$2:$I$1722,9,FALSE),"")</f>
        <v/>
      </c>
      <c r="G74" s="14" t="str">
        <f>IFERROR(VLOOKUP($A$1&amp;'Service PJ'!$D72&amp;'Service PJ'!$B72&amp;'Service PJ'!$A72&amp;"*",'EPA_US9RT techs'!$A$2:$I$1722,9,FALSE),"")</f>
        <v/>
      </c>
      <c r="H74" s="14" t="str">
        <f>IFERROR(VLOOKUP($A$1&amp;'Service PJ'!$D72&amp;'Service PJ'!$B72&amp;'Service PJ'!$A72&amp;"*",'EPA_US9RT techs'!$A$2:$I$1722,9,FALSE),"")</f>
        <v/>
      </c>
      <c r="I74" s="14" t="str">
        <f>IFERROR(VLOOKUP($A$1&amp;'Service PJ'!$D72&amp;'Service PJ'!$B72&amp;'Service PJ'!$A72&amp;"*",'EPA_US9RT techs'!$A$2:$I$1722,9,FALSE),"")</f>
        <v/>
      </c>
      <c r="J74" s="14" t="str">
        <f>IFERROR(VLOOKUP($A$1&amp;'Service PJ'!$D72&amp;'Service PJ'!$B72&amp;'Service PJ'!$A72&amp;"*",'EPA_US9RT techs'!$A$2:$I$1722,9,FALSE),"")</f>
        <v/>
      </c>
      <c r="K74" s="14" t="str">
        <f>IFERROR(VLOOKUP($A$1&amp;'Service PJ'!$D72&amp;'Service PJ'!$B72&amp;'Service PJ'!$A72&amp;"*",'EPA_US9RT techs'!$A$2:$I$1722,9,FALSE),"")</f>
        <v/>
      </c>
      <c r="L74" s="14" t="str">
        <f>IFERROR(VLOOKUP($A$1&amp;'Service PJ'!$D72&amp;'Service PJ'!$B72&amp;'Service PJ'!$A72&amp;"*",'EPA_US9RT techs'!$A$2:$I$1722,9,FALSE),"")</f>
        <v/>
      </c>
      <c r="M74" s="14" t="str">
        <f>IFERROR(VLOOKUP($A$1&amp;'Service PJ'!$D72&amp;'Service PJ'!$B72&amp;'Service PJ'!$A72&amp;"*",'EPA_US9RT techs'!$A$2:$I$1722,9,FALSE),"")</f>
        <v/>
      </c>
      <c r="N74" s="14" t="str">
        <f>IFERROR(VLOOKUP($A$1&amp;'Service PJ'!$D72&amp;'Service PJ'!$B72&amp;'Service PJ'!$A72&amp;"*",'EPA_US9RT techs'!$A$2:$I$1722,9,FALSE),"")</f>
        <v/>
      </c>
      <c r="O74" s="14" t="str">
        <f>IFERROR(VLOOKUP($A$1&amp;'Service PJ'!$D72&amp;'Service PJ'!$B72&amp;'Service PJ'!$A72&amp;"*",'EPA_US9RT techs'!$A$2:$I$1722,9,FALSE),"")</f>
        <v/>
      </c>
      <c r="P74" s="14" t="str">
        <f>IFERROR(VLOOKUP($A$1&amp;'Service PJ'!$D72&amp;'Service PJ'!$B72&amp;'Service PJ'!$A72&amp;"*",'EPA_US9RT techs'!$A$2:$I$1722,9,FALSE),"")</f>
        <v/>
      </c>
      <c r="Q74" s="14" t="str">
        <f>IFERROR(VLOOKUP($A$1&amp;'Service PJ'!$D72&amp;'Service PJ'!$B72&amp;'Service PJ'!$A72&amp;"*",'EPA_US9RT techs'!$A$2:$I$1722,9,FALSE),"")</f>
        <v/>
      </c>
      <c r="R74" s="14" t="str">
        <f>IFERROR(VLOOKUP($A$1&amp;'Service PJ'!$D72&amp;'Service PJ'!$B72&amp;'Service PJ'!$A72&amp;"*",'EPA_US9RT techs'!$A$2:$I$1722,9,FALSE),"")</f>
        <v/>
      </c>
      <c r="S74" s="14" t="str">
        <f>IFERROR(VLOOKUP($A$1&amp;'Service PJ'!$D72&amp;'Service PJ'!$B72&amp;'Service PJ'!$A72&amp;"*",'EPA_US9RT techs'!$A$2:$I$1722,9,FALSE),"")</f>
        <v/>
      </c>
      <c r="T74" s="14" t="str">
        <f>IFERROR(VLOOKUP($A$1&amp;'Service PJ'!$D72&amp;'Service PJ'!$B72&amp;'Service PJ'!$A72&amp;"*",'EPA_US9RT techs'!$A$2:$I$1722,9,FALSE),"")</f>
        <v/>
      </c>
      <c r="U74" s="14" t="str">
        <f>IFERROR(VLOOKUP($A$1&amp;'Service PJ'!$D72&amp;'Service PJ'!$B72&amp;'Service PJ'!$A72&amp;"*",'EPA_US9RT techs'!$A$2:$I$1722,9,FALSE),"")</f>
        <v/>
      </c>
      <c r="V74" s="14" t="str">
        <f>IFERROR(VLOOKUP($A$1&amp;'Service PJ'!$D72&amp;'Service PJ'!$B72&amp;'Service PJ'!$A72&amp;"*",'EPA_US9RT techs'!$A$2:$I$1722,9,FALSE),"")</f>
        <v/>
      </c>
      <c r="W74" s="14" t="str">
        <f>IFERROR(VLOOKUP($A$1&amp;'Service PJ'!$D72&amp;'Service PJ'!$B72&amp;'Service PJ'!$A72&amp;"*",'EPA_US9RT techs'!$A$2:$I$1722,9,FALSE),"")</f>
        <v/>
      </c>
      <c r="X74" s="14" t="str">
        <f>IFERROR(VLOOKUP($A$1&amp;'Service PJ'!$D72&amp;'Service PJ'!$B72&amp;'Service PJ'!$A72&amp;"*",'EPA_US9RT techs'!$A$2:$I$1722,9,FALSE),"")</f>
        <v/>
      </c>
      <c r="Y74" s="14" t="str">
        <f>IFERROR(VLOOKUP($A$1&amp;'Service PJ'!$D72&amp;'Service PJ'!$B72&amp;'Service PJ'!$A72&amp;"*",'EPA_US9RT techs'!$A$2:$I$1722,9,FALSE),"")</f>
        <v/>
      </c>
      <c r="Z74" s="14" t="str">
        <f>IFERROR(VLOOKUP($A$1&amp;'Service PJ'!$D72&amp;'Service PJ'!$B72&amp;'Service PJ'!$A72&amp;"*",'EPA_US9RT techs'!$A$2:$I$1722,9,FALSE),"")</f>
        <v/>
      </c>
      <c r="AA74" s="14" t="str">
        <f>IFERROR(VLOOKUP($A$1&amp;'Service PJ'!$D72&amp;'Service PJ'!$B72&amp;'Service PJ'!$A72&amp;"*",'EPA_US9RT techs'!$A$2:$I$1722,9,FALSE),"")</f>
        <v/>
      </c>
      <c r="AB74" s="14" t="str">
        <f>IFERROR(VLOOKUP($A$1&amp;'Service PJ'!$D72&amp;'Service PJ'!$B72&amp;'Service PJ'!$A72&amp;"*",'EPA_US9RT techs'!$A$2:$I$1722,9,FALSE),"")</f>
        <v/>
      </c>
      <c r="AC74" s="14" t="str">
        <f>IFERROR(VLOOKUP($A$1&amp;'Service PJ'!$D72&amp;'Service PJ'!$B72&amp;'Service PJ'!$A72&amp;"*",'EPA_US9RT techs'!$A$2:$I$1722,9,FALSE),"")</f>
        <v/>
      </c>
      <c r="AD74" s="14" t="str">
        <f>IFERROR(VLOOKUP($A$1&amp;'Service PJ'!$D72&amp;'Service PJ'!$B72&amp;'Service PJ'!$A72&amp;"*",'EPA_US9RT techs'!$A$2:$I$1722,9,FALSE),"")</f>
        <v/>
      </c>
      <c r="AE74" s="14" t="str">
        <f>IFERROR(VLOOKUP($A$1&amp;'Service PJ'!$D72&amp;'Service PJ'!$B72&amp;'Service PJ'!$A72&amp;"*",'EPA_US9RT techs'!$A$2:$I$1722,9,FALSE),"")</f>
        <v/>
      </c>
      <c r="AG74" t="str">
        <f>IF(SUM(AH74:AX74)=0,"\I:",'Service PJ'!$D72&amp;"_"&amp;'Service PJ'!$E72&amp;"_"&amp;'Service PJ'!$C72)</f>
        <v>\I:</v>
      </c>
      <c r="AH74" s="14" t="str">
        <f>IFERROR(VLOOKUP($AG$1&amp;'Service PJ'!$D72&amp;'Service PJ'!$B72&amp;'Service PJ'!$A72&amp;"*",'EPA_US9RT techs'!$A$2:$I$1722,9,FALSE),"")</f>
        <v/>
      </c>
      <c r="AI74" s="14" t="str">
        <f>IFERROR(VLOOKUP($AG$1&amp;'Service PJ'!$D72&amp;'Service PJ'!$B72&amp;'Service PJ'!$A72&amp;"*",'EPA_US9RT techs'!$A$2:$I$1722,9,FALSE),"")</f>
        <v/>
      </c>
      <c r="AJ74" s="14" t="str">
        <f>IFERROR(VLOOKUP($AG$1&amp;'Service PJ'!$D72&amp;'Service PJ'!$B72&amp;'Service PJ'!$A72&amp;"*",'EPA_US9RT techs'!$A$2:$I$1722,9,FALSE),"")</f>
        <v/>
      </c>
      <c r="AK74" s="14" t="str">
        <f>IFERROR(VLOOKUP($AG$1&amp;'Service PJ'!$D72&amp;'Service PJ'!$B72&amp;'Service PJ'!$A72&amp;"*",'EPA_US9RT techs'!$A$2:$I$1722,9,FALSE),"")</f>
        <v/>
      </c>
      <c r="AL74" s="14" t="str">
        <f>IFERROR(VLOOKUP($AG$1&amp;'Service PJ'!$D72&amp;'Service PJ'!$B72&amp;'Service PJ'!$A72&amp;"*",'EPA_US9RT techs'!$A$2:$I$1722,9,FALSE),"")</f>
        <v/>
      </c>
      <c r="AM74" s="14" t="str">
        <f>IFERROR(VLOOKUP($AG$1&amp;'Service PJ'!$D72&amp;'Service PJ'!$B72&amp;'Service PJ'!$A72&amp;"*",'EPA_US9RT techs'!$A$2:$I$1722,9,FALSE),"")</f>
        <v/>
      </c>
      <c r="AN74" s="14" t="str">
        <f>IFERROR(VLOOKUP($AG$1&amp;'Service PJ'!$D72&amp;'Service PJ'!$B72&amp;'Service PJ'!$A72&amp;"*",'EPA_US9RT techs'!$A$2:$I$1722,9,FALSE),"")</f>
        <v/>
      </c>
      <c r="AO74" s="14" t="str">
        <f>IFERROR(VLOOKUP($AG$1&amp;'Service PJ'!$D72&amp;'Service PJ'!$B72&amp;'Service PJ'!$A72&amp;"*",'EPA_US9RT techs'!$A$2:$I$1722,9,FALSE),"")</f>
        <v/>
      </c>
      <c r="AP74" s="14" t="str">
        <f>IFERROR(VLOOKUP($AG$1&amp;'Service PJ'!$D72&amp;'Service PJ'!$B72&amp;'Service PJ'!$A72&amp;"*",'EPA_US9RT techs'!$A$2:$I$1722,9,FALSE),"")</f>
        <v/>
      </c>
      <c r="AQ74" s="14" t="str">
        <f>IFERROR(VLOOKUP($AG$1&amp;'Service PJ'!$D72&amp;'Service PJ'!$B72&amp;'Service PJ'!$A72&amp;"*",'EPA_US9RT techs'!$A$2:$I$1722,9,FALSE),"")</f>
        <v/>
      </c>
      <c r="AR74" s="14" t="str">
        <f>IFERROR(VLOOKUP($AG$1&amp;'Service PJ'!$D72&amp;'Service PJ'!$B72&amp;'Service PJ'!$A72&amp;"*",'EPA_US9RT techs'!$A$2:$I$1722,9,FALSE),"")</f>
        <v/>
      </c>
      <c r="AS74" s="14" t="str">
        <f>IFERROR(VLOOKUP($AG$1&amp;'Service PJ'!$D72&amp;'Service PJ'!$B72&amp;'Service PJ'!$A72&amp;"*",'EPA_US9RT techs'!$A$2:$I$1722,9,FALSE),"")</f>
        <v/>
      </c>
      <c r="AT74" s="14" t="str">
        <f>IFERROR(VLOOKUP($AG$1&amp;'Service PJ'!$D72&amp;'Service PJ'!$B72&amp;'Service PJ'!$A72&amp;"*",'EPA_US9RT techs'!$A$2:$I$1722,9,FALSE),"")</f>
        <v/>
      </c>
      <c r="AU74" s="14" t="str">
        <f>IFERROR(VLOOKUP($AG$1&amp;'Service PJ'!$D72&amp;'Service PJ'!$B72&amp;'Service PJ'!$A72&amp;"*",'EPA_US9RT techs'!$A$2:$I$1722,9,FALSE),"")</f>
        <v/>
      </c>
      <c r="AV74" s="14" t="str">
        <f>IFERROR(VLOOKUP($AG$1&amp;'Service PJ'!$D72&amp;'Service PJ'!$B72&amp;'Service PJ'!$A72&amp;"*",'EPA_US9RT techs'!$A$2:$I$1722,9,FALSE),"")</f>
        <v/>
      </c>
      <c r="AW74" s="14" t="str">
        <f>IFERROR(VLOOKUP($AG$1&amp;'Service PJ'!$D72&amp;'Service PJ'!$B72&amp;'Service PJ'!$A72&amp;"*",'EPA_US9RT techs'!$A$2:$I$1722,9,FALSE),"")</f>
        <v/>
      </c>
      <c r="AX74" s="14" t="str">
        <f>IFERROR(VLOOKUP($AG$1&amp;'Service PJ'!$D72&amp;'Service PJ'!$B72&amp;'Service PJ'!$A72&amp;"*",'EPA_US9RT techs'!$A$2:$I$1722,9,FALSE),"")</f>
        <v/>
      </c>
      <c r="AY74" s="14" t="str">
        <f>IFERROR(VLOOKUP($AG$1&amp;'Service PJ'!$D72&amp;'Service PJ'!$B72&amp;'Service PJ'!$A72&amp;"*",'EPA_US9RT techs'!$A$2:$I$1722,9,FALSE),"")</f>
        <v/>
      </c>
      <c r="AZ74" s="14" t="str">
        <f>IFERROR(VLOOKUP($AG$1&amp;'Service PJ'!$D72&amp;'Service PJ'!$B72&amp;'Service PJ'!$A72&amp;"*",'EPA_US9RT techs'!$A$2:$I$1722,9,FALSE),"")</f>
        <v/>
      </c>
      <c r="BA74" s="14" t="str">
        <f>IFERROR(VLOOKUP($AG$1&amp;'Service PJ'!$D72&amp;'Service PJ'!$B72&amp;'Service PJ'!$A72&amp;"*",'EPA_US9RT techs'!$A$2:$I$1722,9,FALSE),"")</f>
        <v/>
      </c>
      <c r="BB74" s="14" t="str">
        <f>IFERROR(VLOOKUP($AG$1&amp;'Service PJ'!$D72&amp;'Service PJ'!$B72&amp;'Service PJ'!$A72&amp;"*",'EPA_US9RT techs'!$A$2:$I$1722,9,FALSE),"")</f>
        <v/>
      </c>
      <c r="BC74" s="14" t="str">
        <f>IFERROR(VLOOKUP($AG$1&amp;'Service PJ'!$D72&amp;'Service PJ'!$B72&amp;'Service PJ'!$A72&amp;"*",'EPA_US9RT techs'!$A$2:$I$1722,9,FALSE),"")</f>
        <v/>
      </c>
      <c r="BD74" s="14" t="str">
        <f>IFERROR(VLOOKUP($AG$1&amp;'Service PJ'!$D72&amp;'Service PJ'!$B72&amp;'Service PJ'!$A72&amp;"*",'EPA_US9RT techs'!$A$2:$I$1722,9,FALSE),"")</f>
        <v/>
      </c>
      <c r="BE74" s="14" t="str">
        <f>IFERROR(VLOOKUP($AG$1&amp;'Service PJ'!$D72&amp;'Service PJ'!$B72&amp;'Service PJ'!$A72&amp;"*",'EPA_US9RT techs'!$A$2:$I$1722,9,FALSE),"")</f>
        <v/>
      </c>
      <c r="BF74" s="14" t="str">
        <f>IFERROR(VLOOKUP($AG$1&amp;'Service PJ'!$D72&amp;'Service PJ'!$B72&amp;'Service PJ'!$A72&amp;"*",'EPA_US9RT techs'!$A$2:$I$1722,9,FALSE),"")</f>
        <v/>
      </c>
      <c r="BG74" s="14" t="str">
        <f>IFERROR(VLOOKUP($AG$1&amp;'Service PJ'!$D72&amp;'Service PJ'!$B72&amp;'Service PJ'!$A72&amp;"*",'EPA_US9RT techs'!$A$2:$I$1722,9,FALSE),"")</f>
        <v/>
      </c>
      <c r="BH74" s="14" t="str">
        <f>IFERROR(VLOOKUP($AG$1&amp;'Service PJ'!$D72&amp;'Service PJ'!$B72&amp;'Service PJ'!$A72&amp;"*",'EPA_US9RT techs'!$A$2:$I$1722,9,FALSE),"")</f>
        <v/>
      </c>
      <c r="BI74" s="14" t="str">
        <f>IFERROR(VLOOKUP($AG$1&amp;'Service PJ'!$D72&amp;'Service PJ'!$B72&amp;'Service PJ'!$A72&amp;"*",'EPA_US9RT techs'!$A$2:$I$1722,9,FALSE),"")</f>
        <v/>
      </c>
      <c r="BJ74" s="14" t="str">
        <f>IFERROR(VLOOKUP($AG$1&amp;'Service PJ'!$D72&amp;'Service PJ'!$B72&amp;'Service PJ'!$A72&amp;"*",'EPA_US9RT techs'!$A$2:$I$1722,9,FALSE),"")</f>
        <v/>
      </c>
      <c r="BK74" s="14" t="str">
        <f>IFERROR(VLOOKUP($AG$1&amp;'Service PJ'!$D72&amp;'Service PJ'!$B72&amp;'Service PJ'!$A72&amp;"*",'EPA_US9RT techs'!$A$2:$I$1722,9,FALSE),"")</f>
        <v/>
      </c>
      <c r="BM74" t="str">
        <f>IF(SUM(BN74:CD74)=0,"\I:",'Service PJ'!$D72&amp;"_"&amp;'Service PJ'!$E72&amp;"_"&amp;'Service PJ'!$C72)</f>
        <v>\I:</v>
      </c>
      <c r="BN74" s="14" t="str">
        <f>IFERROR(VLOOKUP($BM$1&amp;'Service PJ'!$D72&amp;'Service PJ'!$B72&amp;'Service PJ'!$A72&amp;"*",'EPA_US9RT techs'!$A$2:$I$1722,9,FALSE),"")</f>
        <v/>
      </c>
      <c r="BO74" s="14" t="str">
        <f>IFERROR(VLOOKUP($BM$1&amp;'Service PJ'!$D72&amp;'Service PJ'!$B72&amp;'Service PJ'!$A72&amp;"*",'EPA_US9RT techs'!$A$2:$I$1722,9,FALSE),"")</f>
        <v/>
      </c>
      <c r="BP74" s="14" t="str">
        <f>IFERROR(VLOOKUP($BM$1&amp;'Service PJ'!$D72&amp;'Service PJ'!$B72&amp;'Service PJ'!$A72&amp;"*",'EPA_US9RT techs'!$A$2:$I$1722,9,FALSE),"")</f>
        <v/>
      </c>
      <c r="BQ74" s="14" t="str">
        <f>IFERROR(VLOOKUP($BM$1&amp;'Service PJ'!$D72&amp;'Service PJ'!$B72&amp;'Service PJ'!$A72&amp;"*",'EPA_US9RT techs'!$A$2:$I$1722,9,FALSE),"")</f>
        <v/>
      </c>
      <c r="BR74" s="14" t="str">
        <f>IFERROR(VLOOKUP($BM$1&amp;'Service PJ'!$D72&amp;'Service PJ'!$B72&amp;'Service PJ'!$A72&amp;"*",'EPA_US9RT techs'!$A$2:$I$1722,9,FALSE),"")</f>
        <v/>
      </c>
      <c r="BS74" s="14" t="str">
        <f>IFERROR(VLOOKUP($BM$1&amp;'Service PJ'!$D72&amp;'Service PJ'!$B72&amp;'Service PJ'!$A72&amp;"*",'EPA_US9RT techs'!$A$2:$I$1722,9,FALSE),"")</f>
        <v/>
      </c>
      <c r="BT74" s="14" t="str">
        <f>IFERROR(VLOOKUP($BM$1&amp;'Service PJ'!$D72&amp;'Service PJ'!$B72&amp;'Service PJ'!$A72&amp;"*",'EPA_US9RT techs'!$A$2:$I$1722,9,FALSE),"")</f>
        <v/>
      </c>
      <c r="BU74" s="14" t="str">
        <f>IFERROR(VLOOKUP($BM$1&amp;'Service PJ'!$D72&amp;'Service PJ'!$B72&amp;'Service PJ'!$A72&amp;"*",'EPA_US9RT techs'!$A$2:$I$1722,9,FALSE),"")</f>
        <v/>
      </c>
      <c r="BV74" s="14" t="str">
        <f>IFERROR(VLOOKUP($BM$1&amp;'Service PJ'!$D72&amp;'Service PJ'!$B72&amp;'Service PJ'!$A72&amp;"*",'EPA_US9RT techs'!$A$2:$I$1722,9,FALSE),"")</f>
        <v/>
      </c>
      <c r="BW74" s="14" t="str">
        <f>IFERROR(VLOOKUP($BM$1&amp;'Service PJ'!$D72&amp;'Service PJ'!$B72&amp;'Service PJ'!$A72&amp;"*",'EPA_US9RT techs'!$A$2:$I$1722,9,FALSE),"")</f>
        <v/>
      </c>
      <c r="BX74" s="14" t="str">
        <f>IFERROR(VLOOKUP($BM$1&amp;'Service PJ'!$D72&amp;'Service PJ'!$B72&amp;'Service PJ'!$A72&amp;"*",'EPA_US9RT techs'!$A$2:$I$1722,9,FALSE),"")</f>
        <v/>
      </c>
      <c r="BY74" s="14" t="str">
        <f>IFERROR(VLOOKUP($BM$1&amp;'Service PJ'!$D72&amp;'Service PJ'!$B72&amp;'Service PJ'!$A72&amp;"*",'EPA_US9RT techs'!$A$2:$I$1722,9,FALSE),"")</f>
        <v/>
      </c>
      <c r="BZ74" s="14" t="str">
        <f>IFERROR(VLOOKUP($BM$1&amp;'Service PJ'!$D72&amp;'Service PJ'!$B72&amp;'Service PJ'!$A72&amp;"*",'EPA_US9RT techs'!$A$2:$I$1722,9,FALSE),"")</f>
        <v/>
      </c>
      <c r="CA74" s="14" t="str">
        <f>IFERROR(VLOOKUP($BM$1&amp;'Service PJ'!$D72&amp;'Service PJ'!$B72&amp;'Service PJ'!$A72&amp;"*",'EPA_US9RT techs'!$A$2:$I$1722,9,FALSE),"")</f>
        <v/>
      </c>
      <c r="CB74" s="14" t="str">
        <f>IFERROR(VLOOKUP($BM$1&amp;'Service PJ'!$D72&amp;'Service PJ'!$B72&amp;'Service PJ'!$A72&amp;"*",'EPA_US9RT techs'!$A$2:$I$1722,9,FALSE),"")</f>
        <v/>
      </c>
      <c r="CC74" s="14" t="str">
        <f>IFERROR(VLOOKUP($BM$1&amp;'Service PJ'!$D72&amp;'Service PJ'!$B72&amp;'Service PJ'!$A72&amp;"*",'EPA_US9RT techs'!$A$2:$I$1722,9,FALSE),"")</f>
        <v/>
      </c>
      <c r="CD74" s="14" t="str">
        <f>IFERROR(VLOOKUP($BM$1&amp;'Service PJ'!$D72&amp;'Service PJ'!$B72&amp;'Service PJ'!$A72&amp;"*",'EPA_US9RT techs'!$A$2:$I$1722,9,FALSE),"")</f>
        <v/>
      </c>
      <c r="CE74" s="14" t="str">
        <f>IFERROR(VLOOKUP($BM$1&amp;'Service PJ'!$D72&amp;'Service PJ'!$B72&amp;'Service PJ'!$A72&amp;"*",'EPA_US9RT techs'!$A$2:$I$1722,9,FALSE),"")</f>
        <v/>
      </c>
      <c r="CF74" s="14" t="str">
        <f>IFERROR(VLOOKUP($BM$1&amp;'Service PJ'!$D72&amp;'Service PJ'!$B72&amp;'Service PJ'!$A72&amp;"*",'EPA_US9RT techs'!$A$2:$I$1722,9,FALSE),"")</f>
        <v/>
      </c>
      <c r="CG74" s="14" t="str">
        <f>IFERROR(VLOOKUP($BM$1&amp;'Service PJ'!$D72&amp;'Service PJ'!$B72&amp;'Service PJ'!$A72&amp;"*",'EPA_US9RT techs'!$A$2:$I$1722,9,FALSE),"")</f>
        <v/>
      </c>
      <c r="CH74" s="14" t="str">
        <f>IFERROR(VLOOKUP($BM$1&amp;'Service PJ'!$D72&amp;'Service PJ'!$B72&amp;'Service PJ'!$A72&amp;"*",'EPA_US9RT techs'!$A$2:$I$1722,9,FALSE),"")</f>
        <v/>
      </c>
      <c r="CI74" s="14" t="str">
        <f>IFERROR(VLOOKUP($BM$1&amp;'Service PJ'!$D72&amp;'Service PJ'!$B72&amp;'Service PJ'!$A72&amp;"*",'EPA_US9RT techs'!$A$2:$I$1722,9,FALSE),"")</f>
        <v/>
      </c>
      <c r="CJ74" s="14" t="str">
        <f>IFERROR(VLOOKUP($BM$1&amp;'Service PJ'!$D72&amp;'Service PJ'!$B72&amp;'Service PJ'!$A72&amp;"*",'EPA_US9RT techs'!$A$2:$I$1722,9,FALSE),"")</f>
        <v/>
      </c>
      <c r="CK74" s="14" t="str">
        <f>IFERROR(VLOOKUP($BM$1&amp;'Service PJ'!$D72&amp;'Service PJ'!$B72&amp;'Service PJ'!$A72&amp;"*",'EPA_US9RT techs'!$A$2:$I$1722,9,FALSE),"")</f>
        <v/>
      </c>
      <c r="CL74" s="14" t="str">
        <f>IFERROR(VLOOKUP($BM$1&amp;'Service PJ'!$D72&amp;'Service PJ'!$B72&amp;'Service PJ'!$A72&amp;"*",'EPA_US9RT techs'!$A$2:$I$1722,9,FALSE),"")</f>
        <v/>
      </c>
      <c r="CM74" s="14" t="str">
        <f>IFERROR(VLOOKUP($BM$1&amp;'Service PJ'!$D72&amp;'Service PJ'!$B72&amp;'Service PJ'!$A72&amp;"*",'EPA_US9RT techs'!$A$2:$I$1722,9,FALSE),"")</f>
        <v/>
      </c>
      <c r="CN74" s="14" t="str">
        <f>IFERROR(VLOOKUP($BM$1&amp;'Service PJ'!$D72&amp;'Service PJ'!$B72&amp;'Service PJ'!$A72&amp;"*",'EPA_US9RT techs'!$A$2:$I$1722,9,FALSE),"")</f>
        <v/>
      </c>
      <c r="CO74" s="14" t="str">
        <f>IFERROR(VLOOKUP($BM$1&amp;'Service PJ'!$D72&amp;'Service PJ'!$B72&amp;'Service PJ'!$A72&amp;"*",'EPA_US9RT techs'!$A$2:$I$1722,9,FALSE),"")</f>
        <v/>
      </c>
      <c r="CP74" s="14" t="str">
        <f>IFERROR(VLOOKUP($BM$1&amp;'Service PJ'!$D72&amp;'Service PJ'!$B72&amp;'Service PJ'!$A72&amp;"*",'EPA_US9RT techs'!$A$2:$I$1722,9,FALSE),"")</f>
        <v/>
      </c>
      <c r="CQ74" s="14" t="str">
        <f>IFERROR(VLOOKUP($BM$1&amp;'Service PJ'!$D72&amp;'Service PJ'!$B72&amp;'Service PJ'!$A72&amp;"*",'EPA_US9RT techs'!$A$2:$I$1722,9,FALSE),"")</f>
        <v/>
      </c>
      <c r="CS74" t="str">
        <f>IF(SUM(CT74:DJ74)=0,"\I:",'Service PJ'!$D72&amp;"_"&amp;'Service PJ'!$E72&amp;"_"&amp;'Service PJ'!$C72)</f>
        <v>IIS_OTH_ELC</v>
      </c>
      <c r="CT74" s="2">
        <f>IFERROR(VLOOKUP($CS$1&amp;'Service PJ'!$D72&amp;'Service PJ'!$B72&amp;'Service PJ'!$A72&amp;"*",'EPA_US9RT techs'!$A$2:$I$1722,9,FALSE),"")</f>
        <v>30</v>
      </c>
      <c r="CU74" s="2">
        <f>IFERROR(VLOOKUP($CS$1&amp;'Service PJ'!$D72&amp;'Service PJ'!$B72&amp;'Service PJ'!$A72&amp;"*",'EPA_US9RT techs'!$A$2:$I$1722,9,FALSE),"")</f>
        <v>30</v>
      </c>
      <c r="CV74" s="2">
        <f>IFERROR(VLOOKUP($CS$1&amp;'Service PJ'!$D72&amp;'Service PJ'!$B72&amp;'Service PJ'!$A72&amp;"*",'EPA_US9RT techs'!$A$2:$I$1722,9,FALSE),"")</f>
        <v>30</v>
      </c>
      <c r="CW74" s="2">
        <f>IFERROR(VLOOKUP($CS$1&amp;'Service PJ'!$D72&amp;'Service PJ'!$B72&amp;'Service PJ'!$A72&amp;"*",'EPA_US9RT techs'!$A$2:$I$1722,9,FALSE),"")</f>
        <v>30</v>
      </c>
      <c r="CX74" s="2">
        <f>IFERROR(VLOOKUP($CS$1&amp;'Service PJ'!$D72&amp;'Service PJ'!$B72&amp;'Service PJ'!$A72&amp;"*",'EPA_US9RT techs'!$A$2:$I$1722,9,FALSE),"")</f>
        <v>30</v>
      </c>
      <c r="CY74" s="2">
        <f>IFERROR(VLOOKUP($CS$1&amp;'Service PJ'!$D72&amp;'Service PJ'!$B72&amp;'Service PJ'!$A72&amp;"*",'EPA_US9RT techs'!$A$2:$I$1722,9,FALSE),"")</f>
        <v>30</v>
      </c>
      <c r="CZ74" s="2">
        <f>IFERROR(VLOOKUP($CS$1&amp;'Service PJ'!$D72&amp;'Service PJ'!$B72&amp;'Service PJ'!$A72&amp;"*",'EPA_US9RT techs'!$A$2:$I$1722,9,FALSE),"")</f>
        <v>30</v>
      </c>
      <c r="DA74" s="2">
        <f>IFERROR(VLOOKUP($CS$1&amp;'Service PJ'!$D72&amp;'Service PJ'!$B72&amp;'Service PJ'!$A72&amp;"*",'EPA_US9RT techs'!$A$2:$I$1722,9,FALSE),"")</f>
        <v>30</v>
      </c>
      <c r="DB74" s="2">
        <f>IFERROR(VLOOKUP($CS$1&amp;'Service PJ'!$D72&amp;'Service PJ'!$B72&amp;'Service PJ'!$A72&amp;"*",'EPA_US9RT techs'!$A$2:$I$1722,9,FALSE),"")</f>
        <v>30</v>
      </c>
      <c r="DC74" s="2">
        <f>IFERROR(VLOOKUP($CS$1&amp;'Service PJ'!$D72&amp;'Service PJ'!$B72&amp;'Service PJ'!$A72&amp;"*",'EPA_US9RT techs'!$A$2:$I$1722,9,FALSE),"")</f>
        <v>30</v>
      </c>
      <c r="DD74" s="2">
        <f>IFERROR(VLOOKUP($CS$1&amp;'Service PJ'!$D72&amp;'Service PJ'!$B72&amp;'Service PJ'!$A72&amp;"*",'EPA_US9RT techs'!$A$2:$I$1722,9,FALSE),"")</f>
        <v>30</v>
      </c>
      <c r="DE74" s="2">
        <f>IFERROR(VLOOKUP($CS$1&amp;'Service PJ'!$D72&amp;'Service PJ'!$B72&amp;'Service PJ'!$A72&amp;"*",'EPA_US9RT techs'!$A$2:$I$1722,9,FALSE),"")</f>
        <v>30</v>
      </c>
      <c r="DF74" s="2">
        <f>IFERROR(VLOOKUP($CS$1&amp;'Service PJ'!$D72&amp;'Service PJ'!$B72&amp;'Service PJ'!$A72&amp;"*",'EPA_US9RT techs'!$A$2:$I$1722,9,FALSE),"")</f>
        <v>30</v>
      </c>
      <c r="DG74" s="2">
        <f>IFERROR(VLOOKUP($CS$1&amp;'Service PJ'!$D72&amp;'Service PJ'!$B72&amp;'Service PJ'!$A72&amp;"*",'EPA_US9RT techs'!$A$2:$I$1722,9,FALSE),"")</f>
        <v>30</v>
      </c>
      <c r="DH74" s="2">
        <f>IFERROR(VLOOKUP($CS$1&amp;'Service PJ'!$D72&amp;'Service PJ'!$B72&amp;'Service PJ'!$A72&amp;"*",'EPA_US9RT techs'!$A$2:$I$1722,9,FALSE),"")</f>
        <v>30</v>
      </c>
      <c r="DI74" s="2">
        <f>IFERROR(VLOOKUP($CS$1&amp;'Service PJ'!$D72&amp;'Service PJ'!$B72&amp;'Service PJ'!$A72&amp;"*",'EPA_US9RT techs'!$A$2:$I$1722,9,FALSE),"")</f>
        <v>30</v>
      </c>
      <c r="DJ74" s="2">
        <f>IFERROR(VLOOKUP($CS$1&amp;'Service PJ'!$D72&amp;'Service PJ'!$B72&amp;'Service PJ'!$A72&amp;"*",'EPA_US9RT techs'!$A$2:$I$1722,9,FALSE),"")</f>
        <v>30</v>
      </c>
      <c r="DK74" s="2">
        <f>IFERROR(VLOOKUP($CS$1&amp;'Service PJ'!$D72&amp;'Service PJ'!$B72&amp;'Service PJ'!$A72&amp;"*",'EPA_US9RT techs'!$A$2:$I$1722,9,FALSE),"")</f>
        <v>30</v>
      </c>
      <c r="DL74" s="2">
        <f>IFERROR(VLOOKUP($CS$1&amp;'Service PJ'!$D72&amp;'Service PJ'!$B72&amp;'Service PJ'!$A72&amp;"*",'EPA_US9RT techs'!$A$2:$I$1722,9,FALSE),"")</f>
        <v>30</v>
      </c>
      <c r="DM74" s="2">
        <f>IFERROR(VLOOKUP($CS$1&amp;'Service PJ'!$D72&amp;'Service PJ'!$B72&amp;'Service PJ'!$A72&amp;"*",'EPA_US9RT techs'!$A$2:$I$1722,9,FALSE),"")</f>
        <v>30</v>
      </c>
      <c r="DN74" s="2">
        <f>IFERROR(VLOOKUP($CS$1&amp;'Service PJ'!$D72&amp;'Service PJ'!$B72&amp;'Service PJ'!$A72&amp;"*",'EPA_US9RT techs'!$A$2:$I$1722,9,FALSE),"")</f>
        <v>30</v>
      </c>
      <c r="DO74" s="2">
        <f>IFERROR(VLOOKUP($CS$1&amp;'Service PJ'!$D72&amp;'Service PJ'!$B72&amp;'Service PJ'!$A72&amp;"*",'EPA_US9RT techs'!$A$2:$I$1722,9,FALSE),"")</f>
        <v>30</v>
      </c>
      <c r="DP74" s="2">
        <f>IFERROR(VLOOKUP($CS$1&amp;'Service PJ'!$D72&amp;'Service PJ'!$B72&amp;'Service PJ'!$A72&amp;"*",'EPA_US9RT techs'!$A$2:$I$1722,9,FALSE),"")</f>
        <v>30</v>
      </c>
      <c r="DQ74" s="2">
        <f>IFERROR(VLOOKUP($CS$1&amp;'Service PJ'!$D72&amp;'Service PJ'!$B72&amp;'Service PJ'!$A72&amp;"*",'EPA_US9RT techs'!$A$2:$I$1722,9,FALSE),"")</f>
        <v>30</v>
      </c>
      <c r="DR74" s="2">
        <f>IFERROR(VLOOKUP($CS$1&amp;'Service PJ'!$D72&amp;'Service PJ'!$B72&amp;'Service PJ'!$A72&amp;"*",'EPA_US9RT techs'!$A$2:$I$1722,9,FALSE),"")</f>
        <v>30</v>
      </c>
      <c r="DS74" s="2">
        <f>IFERROR(VLOOKUP($CS$1&amp;'Service PJ'!$D72&amp;'Service PJ'!$B72&amp;'Service PJ'!$A72&amp;"*",'EPA_US9RT techs'!$A$2:$I$1722,9,FALSE),"")</f>
        <v>30</v>
      </c>
      <c r="DT74" s="2">
        <f>IFERROR(VLOOKUP($CS$1&amp;'Service PJ'!$D72&amp;'Service PJ'!$B72&amp;'Service PJ'!$A72&amp;"*",'EPA_US9RT techs'!$A$2:$I$1722,9,FALSE),"")</f>
        <v>30</v>
      </c>
      <c r="DU74" s="2">
        <f>IFERROR(VLOOKUP($CS$1&amp;'Service PJ'!$D72&amp;'Service PJ'!$B72&amp;'Service PJ'!$A72&amp;"*",'EPA_US9RT techs'!$A$2:$I$1722,9,FALSE),"")</f>
        <v>30</v>
      </c>
      <c r="DV74" s="2">
        <f>IFERROR(VLOOKUP($CS$1&amp;'Service PJ'!$D72&amp;'Service PJ'!$B72&amp;'Service PJ'!$A72&amp;"*",'EPA_US9RT techs'!$A$2:$I$1722,9,FALSE),"")</f>
        <v>30</v>
      </c>
      <c r="DW74" s="2">
        <f>IFERROR(VLOOKUP($CS$1&amp;'Service PJ'!$D72&amp;'Service PJ'!$B72&amp;'Service PJ'!$A72&amp;"*",'EPA_US9RT techs'!$A$2:$I$1722,9,FALSE),"")</f>
        <v>30</v>
      </c>
    </row>
    <row r="75" spans="1:127" x14ac:dyDescent="0.45">
      <c r="A75" t="str">
        <f>IF(SUM(B75:R75)=0,"\I:",'Service PJ'!$D73&amp;"_"&amp;'Service PJ'!$E73&amp;"_"&amp;'Service PJ'!$C73)</f>
        <v>\I:</v>
      </c>
      <c r="B75" s="14" t="str">
        <f>IFERROR(VLOOKUP($A$1&amp;'Service PJ'!$D73&amp;'Service PJ'!$B73&amp;'Service PJ'!$A73&amp;"*",'EPA_US9RT techs'!$A$2:$I$1722,9,FALSE),"")</f>
        <v/>
      </c>
      <c r="C75" s="14" t="str">
        <f>IFERROR(VLOOKUP($A$1&amp;'Service PJ'!$D73&amp;'Service PJ'!$B73&amp;'Service PJ'!$A73&amp;"*",'EPA_US9RT techs'!$A$2:$I$1722,9,FALSE),"")</f>
        <v/>
      </c>
      <c r="D75" s="14" t="str">
        <f>IFERROR(VLOOKUP($A$1&amp;'Service PJ'!$D73&amp;'Service PJ'!$B73&amp;'Service PJ'!$A73&amp;"*",'EPA_US9RT techs'!$A$2:$I$1722,9,FALSE),"")</f>
        <v/>
      </c>
      <c r="E75" s="14" t="str">
        <f>IFERROR(VLOOKUP($A$1&amp;'Service PJ'!$D73&amp;'Service PJ'!$B73&amp;'Service PJ'!$A73&amp;"*",'EPA_US9RT techs'!$A$2:$I$1722,9,FALSE),"")</f>
        <v/>
      </c>
      <c r="F75" s="14" t="str">
        <f>IFERROR(VLOOKUP($A$1&amp;'Service PJ'!$D73&amp;'Service PJ'!$B73&amp;'Service PJ'!$A73&amp;"*",'EPA_US9RT techs'!$A$2:$I$1722,9,FALSE),"")</f>
        <v/>
      </c>
      <c r="G75" s="14" t="str">
        <f>IFERROR(VLOOKUP($A$1&amp;'Service PJ'!$D73&amp;'Service PJ'!$B73&amp;'Service PJ'!$A73&amp;"*",'EPA_US9RT techs'!$A$2:$I$1722,9,FALSE),"")</f>
        <v/>
      </c>
      <c r="H75" s="14" t="str">
        <f>IFERROR(VLOOKUP($A$1&amp;'Service PJ'!$D73&amp;'Service PJ'!$B73&amp;'Service PJ'!$A73&amp;"*",'EPA_US9RT techs'!$A$2:$I$1722,9,FALSE),"")</f>
        <v/>
      </c>
      <c r="I75" s="14" t="str">
        <f>IFERROR(VLOOKUP($A$1&amp;'Service PJ'!$D73&amp;'Service PJ'!$B73&amp;'Service PJ'!$A73&amp;"*",'EPA_US9RT techs'!$A$2:$I$1722,9,FALSE),"")</f>
        <v/>
      </c>
      <c r="J75" s="14" t="str">
        <f>IFERROR(VLOOKUP($A$1&amp;'Service PJ'!$D73&amp;'Service PJ'!$B73&amp;'Service PJ'!$A73&amp;"*",'EPA_US9RT techs'!$A$2:$I$1722,9,FALSE),"")</f>
        <v/>
      </c>
      <c r="K75" s="14" t="str">
        <f>IFERROR(VLOOKUP($A$1&amp;'Service PJ'!$D73&amp;'Service PJ'!$B73&amp;'Service PJ'!$A73&amp;"*",'EPA_US9RT techs'!$A$2:$I$1722,9,FALSE),"")</f>
        <v/>
      </c>
      <c r="L75" s="14" t="str">
        <f>IFERROR(VLOOKUP($A$1&amp;'Service PJ'!$D73&amp;'Service PJ'!$B73&amp;'Service PJ'!$A73&amp;"*",'EPA_US9RT techs'!$A$2:$I$1722,9,FALSE),"")</f>
        <v/>
      </c>
      <c r="M75" s="14" t="str">
        <f>IFERROR(VLOOKUP($A$1&amp;'Service PJ'!$D73&amp;'Service PJ'!$B73&amp;'Service PJ'!$A73&amp;"*",'EPA_US9RT techs'!$A$2:$I$1722,9,FALSE),"")</f>
        <v/>
      </c>
      <c r="N75" s="14" t="str">
        <f>IFERROR(VLOOKUP($A$1&amp;'Service PJ'!$D73&amp;'Service PJ'!$B73&amp;'Service PJ'!$A73&amp;"*",'EPA_US9RT techs'!$A$2:$I$1722,9,FALSE),"")</f>
        <v/>
      </c>
      <c r="O75" s="14" t="str">
        <f>IFERROR(VLOOKUP($A$1&amp;'Service PJ'!$D73&amp;'Service PJ'!$B73&amp;'Service PJ'!$A73&amp;"*",'EPA_US9RT techs'!$A$2:$I$1722,9,FALSE),"")</f>
        <v/>
      </c>
      <c r="P75" s="14" t="str">
        <f>IFERROR(VLOOKUP($A$1&amp;'Service PJ'!$D73&amp;'Service PJ'!$B73&amp;'Service PJ'!$A73&amp;"*",'EPA_US9RT techs'!$A$2:$I$1722,9,FALSE),"")</f>
        <v/>
      </c>
      <c r="Q75" s="14" t="str">
        <f>IFERROR(VLOOKUP($A$1&amp;'Service PJ'!$D73&amp;'Service PJ'!$B73&amp;'Service PJ'!$A73&amp;"*",'EPA_US9RT techs'!$A$2:$I$1722,9,FALSE),"")</f>
        <v/>
      </c>
      <c r="R75" s="14" t="str">
        <f>IFERROR(VLOOKUP($A$1&amp;'Service PJ'!$D73&amp;'Service PJ'!$B73&amp;'Service PJ'!$A73&amp;"*",'EPA_US9RT techs'!$A$2:$I$1722,9,FALSE),"")</f>
        <v/>
      </c>
      <c r="S75" s="14" t="str">
        <f>IFERROR(VLOOKUP($A$1&amp;'Service PJ'!$D73&amp;'Service PJ'!$B73&amp;'Service PJ'!$A73&amp;"*",'EPA_US9RT techs'!$A$2:$I$1722,9,FALSE),"")</f>
        <v/>
      </c>
      <c r="T75" s="14" t="str">
        <f>IFERROR(VLOOKUP($A$1&amp;'Service PJ'!$D73&amp;'Service PJ'!$B73&amp;'Service PJ'!$A73&amp;"*",'EPA_US9RT techs'!$A$2:$I$1722,9,FALSE),"")</f>
        <v/>
      </c>
      <c r="U75" s="14" t="str">
        <f>IFERROR(VLOOKUP($A$1&amp;'Service PJ'!$D73&amp;'Service PJ'!$B73&amp;'Service PJ'!$A73&amp;"*",'EPA_US9RT techs'!$A$2:$I$1722,9,FALSE),"")</f>
        <v/>
      </c>
      <c r="V75" s="14" t="str">
        <f>IFERROR(VLOOKUP($A$1&amp;'Service PJ'!$D73&amp;'Service PJ'!$B73&amp;'Service PJ'!$A73&amp;"*",'EPA_US9RT techs'!$A$2:$I$1722,9,FALSE),"")</f>
        <v/>
      </c>
      <c r="W75" s="14" t="str">
        <f>IFERROR(VLOOKUP($A$1&amp;'Service PJ'!$D73&amp;'Service PJ'!$B73&amp;'Service PJ'!$A73&amp;"*",'EPA_US9RT techs'!$A$2:$I$1722,9,FALSE),"")</f>
        <v/>
      </c>
      <c r="X75" s="14" t="str">
        <f>IFERROR(VLOOKUP($A$1&amp;'Service PJ'!$D73&amp;'Service PJ'!$B73&amp;'Service PJ'!$A73&amp;"*",'EPA_US9RT techs'!$A$2:$I$1722,9,FALSE),"")</f>
        <v/>
      </c>
      <c r="Y75" s="14" t="str">
        <f>IFERROR(VLOOKUP($A$1&amp;'Service PJ'!$D73&amp;'Service PJ'!$B73&amp;'Service PJ'!$A73&amp;"*",'EPA_US9RT techs'!$A$2:$I$1722,9,FALSE),"")</f>
        <v/>
      </c>
      <c r="Z75" s="14" t="str">
        <f>IFERROR(VLOOKUP($A$1&amp;'Service PJ'!$D73&amp;'Service PJ'!$B73&amp;'Service PJ'!$A73&amp;"*",'EPA_US9RT techs'!$A$2:$I$1722,9,FALSE),"")</f>
        <v/>
      </c>
      <c r="AA75" s="14" t="str">
        <f>IFERROR(VLOOKUP($A$1&amp;'Service PJ'!$D73&amp;'Service PJ'!$B73&amp;'Service PJ'!$A73&amp;"*",'EPA_US9RT techs'!$A$2:$I$1722,9,FALSE),"")</f>
        <v/>
      </c>
      <c r="AB75" s="14" t="str">
        <f>IFERROR(VLOOKUP($A$1&amp;'Service PJ'!$D73&amp;'Service PJ'!$B73&amp;'Service PJ'!$A73&amp;"*",'EPA_US9RT techs'!$A$2:$I$1722,9,FALSE),"")</f>
        <v/>
      </c>
      <c r="AC75" s="14" t="str">
        <f>IFERROR(VLOOKUP($A$1&amp;'Service PJ'!$D73&amp;'Service PJ'!$B73&amp;'Service PJ'!$A73&amp;"*",'EPA_US9RT techs'!$A$2:$I$1722,9,FALSE),"")</f>
        <v/>
      </c>
      <c r="AD75" s="14" t="str">
        <f>IFERROR(VLOOKUP($A$1&amp;'Service PJ'!$D73&amp;'Service PJ'!$B73&amp;'Service PJ'!$A73&amp;"*",'EPA_US9RT techs'!$A$2:$I$1722,9,FALSE),"")</f>
        <v/>
      </c>
      <c r="AE75" s="14" t="str">
        <f>IFERROR(VLOOKUP($A$1&amp;'Service PJ'!$D73&amp;'Service PJ'!$B73&amp;'Service PJ'!$A73&amp;"*",'EPA_US9RT techs'!$A$2:$I$1722,9,FALSE),"")</f>
        <v/>
      </c>
      <c r="AG75" t="str">
        <f>IF(SUM(AH75:AX75)=0,"\I:",'Service PJ'!$D73&amp;"_"&amp;'Service PJ'!$E73&amp;"_"&amp;'Service PJ'!$C73)</f>
        <v>\I:</v>
      </c>
      <c r="AH75" s="14" t="str">
        <f>IFERROR(VLOOKUP($AG$1&amp;'Service PJ'!$D73&amp;'Service PJ'!$B73&amp;'Service PJ'!$A73&amp;"*",'EPA_US9RT techs'!$A$2:$I$1722,9,FALSE),"")</f>
        <v/>
      </c>
      <c r="AI75" s="14" t="str">
        <f>IFERROR(VLOOKUP($AG$1&amp;'Service PJ'!$D73&amp;'Service PJ'!$B73&amp;'Service PJ'!$A73&amp;"*",'EPA_US9RT techs'!$A$2:$I$1722,9,FALSE),"")</f>
        <v/>
      </c>
      <c r="AJ75" s="14" t="str">
        <f>IFERROR(VLOOKUP($AG$1&amp;'Service PJ'!$D73&amp;'Service PJ'!$B73&amp;'Service PJ'!$A73&amp;"*",'EPA_US9RT techs'!$A$2:$I$1722,9,FALSE),"")</f>
        <v/>
      </c>
      <c r="AK75" s="14" t="str">
        <f>IFERROR(VLOOKUP($AG$1&amp;'Service PJ'!$D73&amp;'Service PJ'!$B73&amp;'Service PJ'!$A73&amp;"*",'EPA_US9RT techs'!$A$2:$I$1722,9,FALSE),"")</f>
        <v/>
      </c>
      <c r="AL75" s="14" t="str">
        <f>IFERROR(VLOOKUP($AG$1&amp;'Service PJ'!$D73&amp;'Service PJ'!$B73&amp;'Service PJ'!$A73&amp;"*",'EPA_US9RT techs'!$A$2:$I$1722,9,FALSE),"")</f>
        <v/>
      </c>
      <c r="AM75" s="14" t="str">
        <f>IFERROR(VLOOKUP($AG$1&amp;'Service PJ'!$D73&amp;'Service PJ'!$B73&amp;'Service PJ'!$A73&amp;"*",'EPA_US9RT techs'!$A$2:$I$1722,9,FALSE),"")</f>
        <v/>
      </c>
      <c r="AN75" s="14" t="str">
        <f>IFERROR(VLOOKUP($AG$1&amp;'Service PJ'!$D73&amp;'Service PJ'!$B73&amp;'Service PJ'!$A73&amp;"*",'EPA_US9RT techs'!$A$2:$I$1722,9,FALSE),"")</f>
        <v/>
      </c>
      <c r="AO75" s="14" t="str">
        <f>IFERROR(VLOOKUP($AG$1&amp;'Service PJ'!$D73&amp;'Service PJ'!$B73&amp;'Service PJ'!$A73&amp;"*",'EPA_US9RT techs'!$A$2:$I$1722,9,FALSE),"")</f>
        <v/>
      </c>
      <c r="AP75" s="14" t="str">
        <f>IFERROR(VLOOKUP($AG$1&amp;'Service PJ'!$D73&amp;'Service PJ'!$B73&amp;'Service PJ'!$A73&amp;"*",'EPA_US9RT techs'!$A$2:$I$1722,9,FALSE),"")</f>
        <v/>
      </c>
      <c r="AQ75" s="14" t="str">
        <f>IFERROR(VLOOKUP($AG$1&amp;'Service PJ'!$D73&amp;'Service PJ'!$B73&amp;'Service PJ'!$A73&amp;"*",'EPA_US9RT techs'!$A$2:$I$1722,9,FALSE),"")</f>
        <v/>
      </c>
      <c r="AR75" s="14" t="str">
        <f>IFERROR(VLOOKUP($AG$1&amp;'Service PJ'!$D73&amp;'Service PJ'!$B73&amp;'Service PJ'!$A73&amp;"*",'EPA_US9RT techs'!$A$2:$I$1722,9,FALSE),"")</f>
        <v/>
      </c>
      <c r="AS75" s="14" t="str">
        <f>IFERROR(VLOOKUP($AG$1&amp;'Service PJ'!$D73&amp;'Service PJ'!$B73&amp;'Service PJ'!$A73&amp;"*",'EPA_US9RT techs'!$A$2:$I$1722,9,FALSE),"")</f>
        <v/>
      </c>
      <c r="AT75" s="14" t="str">
        <f>IFERROR(VLOOKUP($AG$1&amp;'Service PJ'!$D73&amp;'Service PJ'!$B73&amp;'Service PJ'!$A73&amp;"*",'EPA_US9RT techs'!$A$2:$I$1722,9,FALSE),"")</f>
        <v/>
      </c>
      <c r="AU75" s="14" t="str">
        <f>IFERROR(VLOOKUP($AG$1&amp;'Service PJ'!$D73&amp;'Service PJ'!$B73&amp;'Service PJ'!$A73&amp;"*",'EPA_US9RT techs'!$A$2:$I$1722,9,FALSE),"")</f>
        <v/>
      </c>
      <c r="AV75" s="14" t="str">
        <f>IFERROR(VLOOKUP($AG$1&amp;'Service PJ'!$D73&amp;'Service PJ'!$B73&amp;'Service PJ'!$A73&amp;"*",'EPA_US9RT techs'!$A$2:$I$1722,9,FALSE),"")</f>
        <v/>
      </c>
      <c r="AW75" s="14" t="str">
        <f>IFERROR(VLOOKUP($AG$1&amp;'Service PJ'!$D73&amp;'Service PJ'!$B73&amp;'Service PJ'!$A73&amp;"*",'EPA_US9RT techs'!$A$2:$I$1722,9,FALSE),"")</f>
        <v/>
      </c>
      <c r="AX75" s="14" t="str">
        <f>IFERROR(VLOOKUP($AG$1&amp;'Service PJ'!$D73&amp;'Service PJ'!$B73&amp;'Service PJ'!$A73&amp;"*",'EPA_US9RT techs'!$A$2:$I$1722,9,FALSE),"")</f>
        <v/>
      </c>
      <c r="AY75" s="14" t="str">
        <f>IFERROR(VLOOKUP($AG$1&amp;'Service PJ'!$D73&amp;'Service PJ'!$B73&amp;'Service PJ'!$A73&amp;"*",'EPA_US9RT techs'!$A$2:$I$1722,9,FALSE),"")</f>
        <v/>
      </c>
      <c r="AZ75" s="14" t="str">
        <f>IFERROR(VLOOKUP($AG$1&amp;'Service PJ'!$D73&amp;'Service PJ'!$B73&amp;'Service PJ'!$A73&amp;"*",'EPA_US9RT techs'!$A$2:$I$1722,9,FALSE),"")</f>
        <v/>
      </c>
      <c r="BA75" s="14" t="str">
        <f>IFERROR(VLOOKUP($AG$1&amp;'Service PJ'!$D73&amp;'Service PJ'!$B73&amp;'Service PJ'!$A73&amp;"*",'EPA_US9RT techs'!$A$2:$I$1722,9,FALSE),"")</f>
        <v/>
      </c>
      <c r="BB75" s="14" t="str">
        <f>IFERROR(VLOOKUP($AG$1&amp;'Service PJ'!$D73&amp;'Service PJ'!$B73&amp;'Service PJ'!$A73&amp;"*",'EPA_US9RT techs'!$A$2:$I$1722,9,FALSE),"")</f>
        <v/>
      </c>
      <c r="BC75" s="14" t="str">
        <f>IFERROR(VLOOKUP($AG$1&amp;'Service PJ'!$D73&amp;'Service PJ'!$B73&amp;'Service PJ'!$A73&amp;"*",'EPA_US9RT techs'!$A$2:$I$1722,9,FALSE),"")</f>
        <v/>
      </c>
      <c r="BD75" s="14" t="str">
        <f>IFERROR(VLOOKUP($AG$1&amp;'Service PJ'!$D73&amp;'Service PJ'!$B73&amp;'Service PJ'!$A73&amp;"*",'EPA_US9RT techs'!$A$2:$I$1722,9,FALSE),"")</f>
        <v/>
      </c>
      <c r="BE75" s="14" t="str">
        <f>IFERROR(VLOOKUP($AG$1&amp;'Service PJ'!$D73&amp;'Service PJ'!$B73&amp;'Service PJ'!$A73&amp;"*",'EPA_US9RT techs'!$A$2:$I$1722,9,FALSE),"")</f>
        <v/>
      </c>
      <c r="BF75" s="14" t="str">
        <f>IFERROR(VLOOKUP($AG$1&amp;'Service PJ'!$D73&amp;'Service PJ'!$B73&amp;'Service PJ'!$A73&amp;"*",'EPA_US9RT techs'!$A$2:$I$1722,9,FALSE),"")</f>
        <v/>
      </c>
      <c r="BG75" s="14" t="str">
        <f>IFERROR(VLOOKUP($AG$1&amp;'Service PJ'!$D73&amp;'Service PJ'!$B73&amp;'Service PJ'!$A73&amp;"*",'EPA_US9RT techs'!$A$2:$I$1722,9,FALSE),"")</f>
        <v/>
      </c>
      <c r="BH75" s="14" t="str">
        <f>IFERROR(VLOOKUP($AG$1&amp;'Service PJ'!$D73&amp;'Service PJ'!$B73&amp;'Service PJ'!$A73&amp;"*",'EPA_US9RT techs'!$A$2:$I$1722,9,FALSE),"")</f>
        <v/>
      </c>
      <c r="BI75" s="14" t="str">
        <f>IFERROR(VLOOKUP($AG$1&amp;'Service PJ'!$D73&amp;'Service PJ'!$B73&amp;'Service PJ'!$A73&amp;"*",'EPA_US9RT techs'!$A$2:$I$1722,9,FALSE),"")</f>
        <v/>
      </c>
      <c r="BJ75" s="14" t="str">
        <f>IFERROR(VLOOKUP($AG$1&amp;'Service PJ'!$D73&amp;'Service PJ'!$B73&amp;'Service PJ'!$A73&amp;"*",'EPA_US9RT techs'!$A$2:$I$1722,9,FALSE),"")</f>
        <v/>
      </c>
      <c r="BK75" s="14" t="str">
        <f>IFERROR(VLOOKUP($AG$1&amp;'Service PJ'!$D73&amp;'Service PJ'!$B73&amp;'Service PJ'!$A73&amp;"*",'EPA_US9RT techs'!$A$2:$I$1722,9,FALSE),"")</f>
        <v/>
      </c>
      <c r="BM75" t="str">
        <f>IF(SUM(BN75:CD75)=0,"\I:",'Service PJ'!$D73&amp;"_"&amp;'Service PJ'!$E73&amp;"_"&amp;'Service PJ'!$C73)</f>
        <v>\I:</v>
      </c>
      <c r="BN75" s="14" t="str">
        <f>IFERROR(VLOOKUP($BM$1&amp;'Service PJ'!$D73&amp;'Service PJ'!$B73&amp;'Service PJ'!$A73&amp;"*",'EPA_US9RT techs'!$A$2:$I$1722,9,FALSE),"")</f>
        <v/>
      </c>
      <c r="BO75" s="14" t="str">
        <f>IFERROR(VLOOKUP($BM$1&amp;'Service PJ'!$D73&amp;'Service PJ'!$B73&amp;'Service PJ'!$A73&amp;"*",'EPA_US9RT techs'!$A$2:$I$1722,9,FALSE),"")</f>
        <v/>
      </c>
      <c r="BP75" s="14" t="str">
        <f>IFERROR(VLOOKUP($BM$1&amp;'Service PJ'!$D73&amp;'Service PJ'!$B73&amp;'Service PJ'!$A73&amp;"*",'EPA_US9RT techs'!$A$2:$I$1722,9,FALSE),"")</f>
        <v/>
      </c>
      <c r="BQ75" s="14" t="str">
        <f>IFERROR(VLOOKUP($BM$1&amp;'Service PJ'!$D73&amp;'Service PJ'!$B73&amp;'Service PJ'!$A73&amp;"*",'EPA_US9RT techs'!$A$2:$I$1722,9,FALSE),"")</f>
        <v/>
      </c>
      <c r="BR75" s="14" t="str">
        <f>IFERROR(VLOOKUP($BM$1&amp;'Service PJ'!$D73&amp;'Service PJ'!$B73&amp;'Service PJ'!$A73&amp;"*",'EPA_US9RT techs'!$A$2:$I$1722,9,FALSE),"")</f>
        <v/>
      </c>
      <c r="BS75" s="14" t="str">
        <f>IFERROR(VLOOKUP($BM$1&amp;'Service PJ'!$D73&amp;'Service PJ'!$B73&amp;'Service PJ'!$A73&amp;"*",'EPA_US9RT techs'!$A$2:$I$1722,9,FALSE),"")</f>
        <v/>
      </c>
      <c r="BT75" s="14" t="str">
        <f>IFERROR(VLOOKUP($BM$1&amp;'Service PJ'!$D73&amp;'Service PJ'!$B73&amp;'Service PJ'!$A73&amp;"*",'EPA_US9RT techs'!$A$2:$I$1722,9,FALSE),"")</f>
        <v/>
      </c>
      <c r="BU75" s="14" t="str">
        <f>IFERROR(VLOOKUP($BM$1&amp;'Service PJ'!$D73&amp;'Service PJ'!$B73&amp;'Service PJ'!$A73&amp;"*",'EPA_US9RT techs'!$A$2:$I$1722,9,FALSE),"")</f>
        <v/>
      </c>
      <c r="BV75" s="14" t="str">
        <f>IFERROR(VLOOKUP($BM$1&amp;'Service PJ'!$D73&amp;'Service PJ'!$B73&amp;'Service PJ'!$A73&amp;"*",'EPA_US9RT techs'!$A$2:$I$1722,9,FALSE),"")</f>
        <v/>
      </c>
      <c r="BW75" s="14" t="str">
        <f>IFERROR(VLOOKUP($BM$1&amp;'Service PJ'!$D73&amp;'Service PJ'!$B73&amp;'Service PJ'!$A73&amp;"*",'EPA_US9RT techs'!$A$2:$I$1722,9,FALSE),"")</f>
        <v/>
      </c>
      <c r="BX75" s="14" t="str">
        <f>IFERROR(VLOOKUP($BM$1&amp;'Service PJ'!$D73&amp;'Service PJ'!$B73&amp;'Service PJ'!$A73&amp;"*",'EPA_US9RT techs'!$A$2:$I$1722,9,FALSE),"")</f>
        <v/>
      </c>
      <c r="BY75" s="14" t="str">
        <f>IFERROR(VLOOKUP($BM$1&amp;'Service PJ'!$D73&amp;'Service PJ'!$B73&amp;'Service PJ'!$A73&amp;"*",'EPA_US9RT techs'!$A$2:$I$1722,9,FALSE),"")</f>
        <v/>
      </c>
      <c r="BZ75" s="14" t="str">
        <f>IFERROR(VLOOKUP($BM$1&amp;'Service PJ'!$D73&amp;'Service PJ'!$B73&amp;'Service PJ'!$A73&amp;"*",'EPA_US9RT techs'!$A$2:$I$1722,9,FALSE),"")</f>
        <v/>
      </c>
      <c r="CA75" s="14" t="str">
        <f>IFERROR(VLOOKUP($BM$1&amp;'Service PJ'!$D73&amp;'Service PJ'!$B73&amp;'Service PJ'!$A73&amp;"*",'EPA_US9RT techs'!$A$2:$I$1722,9,FALSE),"")</f>
        <v/>
      </c>
      <c r="CB75" s="14" t="str">
        <f>IFERROR(VLOOKUP($BM$1&amp;'Service PJ'!$D73&amp;'Service PJ'!$B73&amp;'Service PJ'!$A73&amp;"*",'EPA_US9RT techs'!$A$2:$I$1722,9,FALSE),"")</f>
        <v/>
      </c>
      <c r="CC75" s="14" t="str">
        <f>IFERROR(VLOOKUP($BM$1&amp;'Service PJ'!$D73&amp;'Service PJ'!$B73&amp;'Service PJ'!$A73&amp;"*",'EPA_US9RT techs'!$A$2:$I$1722,9,FALSE),"")</f>
        <v/>
      </c>
      <c r="CD75" s="14" t="str">
        <f>IFERROR(VLOOKUP($BM$1&amp;'Service PJ'!$D73&amp;'Service PJ'!$B73&amp;'Service PJ'!$A73&amp;"*",'EPA_US9RT techs'!$A$2:$I$1722,9,FALSE),"")</f>
        <v/>
      </c>
      <c r="CE75" s="14" t="str">
        <f>IFERROR(VLOOKUP($BM$1&amp;'Service PJ'!$D73&amp;'Service PJ'!$B73&amp;'Service PJ'!$A73&amp;"*",'EPA_US9RT techs'!$A$2:$I$1722,9,FALSE),"")</f>
        <v/>
      </c>
      <c r="CF75" s="14" t="str">
        <f>IFERROR(VLOOKUP($BM$1&amp;'Service PJ'!$D73&amp;'Service PJ'!$B73&amp;'Service PJ'!$A73&amp;"*",'EPA_US9RT techs'!$A$2:$I$1722,9,FALSE),"")</f>
        <v/>
      </c>
      <c r="CG75" s="14" t="str">
        <f>IFERROR(VLOOKUP($BM$1&amp;'Service PJ'!$D73&amp;'Service PJ'!$B73&amp;'Service PJ'!$A73&amp;"*",'EPA_US9RT techs'!$A$2:$I$1722,9,FALSE),"")</f>
        <v/>
      </c>
      <c r="CH75" s="14" t="str">
        <f>IFERROR(VLOOKUP($BM$1&amp;'Service PJ'!$D73&amp;'Service PJ'!$B73&amp;'Service PJ'!$A73&amp;"*",'EPA_US9RT techs'!$A$2:$I$1722,9,FALSE),"")</f>
        <v/>
      </c>
      <c r="CI75" s="14" t="str">
        <f>IFERROR(VLOOKUP($BM$1&amp;'Service PJ'!$D73&amp;'Service PJ'!$B73&amp;'Service PJ'!$A73&amp;"*",'EPA_US9RT techs'!$A$2:$I$1722,9,FALSE),"")</f>
        <v/>
      </c>
      <c r="CJ75" s="14" t="str">
        <f>IFERROR(VLOOKUP($BM$1&amp;'Service PJ'!$D73&amp;'Service PJ'!$B73&amp;'Service PJ'!$A73&amp;"*",'EPA_US9RT techs'!$A$2:$I$1722,9,FALSE),"")</f>
        <v/>
      </c>
      <c r="CK75" s="14" t="str">
        <f>IFERROR(VLOOKUP($BM$1&amp;'Service PJ'!$D73&amp;'Service PJ'!$B73&amp;'Service PJ'!$A73&amp;"*",'EPA_US9RT techs'!$A$2:$I$1722,9,FALSE),"")</f>
        <v/>
      </c>
      <c r="CL75" s="14" t="str">
        <f>IFERROR(VLOOKUP($BM$1&amp;'Service PJ'!$D73&amp;'Service PJ'!$B73&amp;'Service PJ'!$A73&amp;"*",'EPA_US9RT techs'!$A$2:$I$1722,9,FALSE),"")</f>
        <v/>
      </c>
      <c r="CM75" s="14" t="str">
        <f>IFERROR(VLOOKUP($BM$1&amp;'Service PJ'!$D73&amp;'Service PJ'!$B73&amp;'Service PJ'!$A73&amp;"*",'EPA_US9RT techs'!$A$2:$I$1722,9,FALSE),"")</f>
        <v/>
      </c>
      <c r="CN75" s="14" t="str">
        <f>IFERROR(VLOOKUP($BM$1&amp;'Service PJ'!$D73&amp;'Service PJ'!$B73&amp;'Service PJ'!$A73&amp;"*",'EPA_US9RT techs'!$A$2:$I$1722,9,FALSE),"")</f>
        <v/>
      </c>
      <c r="CO75" s="14" t="str">
        <f>IFERROR(VLOOKUP($BM$1&amp;'Service PJ'!$D73&amp;'Service PJ'!$B73&amp;'Service PJ'!$A73&amp;"*",'EPA_US9RT techs'!$A$2:$I$1722,9,FALSE),"")</f>
        <v/>
      </c>
      <c r="CP75" s="14" t="str">
        <f>IFERROR(VLOOKUP($BM$1&amp;'Service PJ'!$D73&amp;'Service PJ'!$B73&amp;'Service PJ'!$A73&amp;"*",'EPA_US9RT techs'!$A$2:$I$1722,9,FALSE),"")</f>
        <v/>
      </c>
      <c r="CQ75" s="14" t="str">
        <f>IFERROR(VLOOKUP($BM$1&amp;'Service PJ'!$D73&amp;'Service PJ'!$B73&amp;'Service PJ'!$A73&amp;"*",'EPA_US9RT techs'!$A$2:$I$1722,9,FALSE),"")</f>
        <v/>
      </c>
      <c r="CS75" t="str">
        <f>IF(SUM(CT75:DJ75)=0,"\I:",'Service PJ'!$D73&amp;"_"&amp;'Service PJ'!$E73&amp;"_"&amp;'Service PJ'!$C73)</f>
        <v>\I:</v>
      </c>
      <c r="CT75" s="2" t="str">
        <f>IFERROR(VLOOKUP($CS$1&amp;'Service PJ'!$D73&amp;'Service PJ'!$B73&amp;'Service PJ'!$A73&amp;"*",'EPA_US9RT techs'!$A$2:$I$1722,9,FALSE),"")</f>
        <v/>
      </c>
      <c r="CU75" s="2" t="str">
        <f>IFERROR(VLOOKUP($CS$1&amp;'Service PJ'!$D73&amp;'Service PJ'!$B73&amp;'Service PJ'!$A73&amp;"*",'EPA_US9RT techs'!$A$2:$I$1722,9,FALSE),"")</f>
        <v/>
      </c>
      <c r="CV75" s="2" t="str">
        <f>IFERROR(VLOOKUP($CS$1&amp;'Service PJ'!$D73&amp;'Service PJ'!$B73&amp;'Service PJ'!$A73&amp;"*",'EPA_US9RT techs'!$A$2:$I$1722,9,FALSE),"")</f>
        <v/>
      </c>
      <c r="CW75" s="2" t="str">
        <f>IFERROR(VLOOKUP($CS$1&amp;'Service PJ'!$D73&amp;'Service PJ'!$B73&amp;'Service PJ'!$A73&amp;"*",'EPA_US9RT techs'!$A$2:$I$1722,9,FALSE),"")</f>
        <v/>
      </c>
      <c r="CX75" s="2" t="str">
        <f>IFERROR(VLOOKUP($CS$1&amp;'Service PJ'!$D73&amp;'Service PJ'!$B73&amp;'Service PJ'!$A73&amp;"*",'EPA_US9RT techs'!$A$2:$I$1722,9,FALSE),"")</f>
        <v/>
      </c>
      <c r="CY75" s="2" t="str">
        <f>IFERROR(VLOOKUP($CS$1&amp;'Service PJ'!$D73&amp;'Service PJ'!$B73&amp;'Service PJ'!$A73&amp;"*",'EPA_US9RT techs'!$A$2:$I$1722,9,FALSE),"")</f>
        <v/>
      </c>
      <c r="CZ75" s="2" t="str">
        <f>IFERROR(VLOOKUP($CS$1&amp;'Service PJ'!$D73&amp;'Service PJ'!$B73&amp;'Service PJ'!$A73&amp;"*",'EPA_US9RT techs'!$A$2:$I$1722,9,FALSE),"")</f>
        <v/>
      </c>
      <c r="DA75" s="2" t="str">
        <f>IFERROR(VLOOKUP($CS$1&amp;'Service PJ'!$D73&amp;'Service PJ'!$B73&amp;'Service PJ'!$A73&amp;"*",'EPA_US9RT techs'!$A$2:$I$1722,9,FALSE),"")</f>
        <v/>
      </c>
      <c r="DB75" s="2" t="str">
        <f>IFERROR(VLOOKUP($CS$1&amp;'Service PJ'!$D73&amp;'Service PJ'!$B73&amp;'Service PJ'!$A73&amp;"*",'EPA_US9RT techs'!$A$2:$I$1722,9,FALSE),"")</f>
        <v/>
      </c>
      <c r="DC75" s="2" t="str">
        <f>IFERROR(VLOOKUP($CS$1&amp;'Service PJ'!$D73&amp;'Service PJ'!$B73&amp;'Service PJ'!$A73&amp;"*",'EPA_US9RT techs'!$A$2:$I$1722,9,FALSE),"")</f>
        <v/>
      </c>
      <c r="DD75" s="2" t="str">
        <f>IFERROR(VLOOKUP($CS$1&amp;'Service PJ'!$D73&amp;'Service PJ'!$B73&amp;'Service PJ'!$A73&amp;"*",'EPA_US9RT techs'!$A$2:$I$1722,9,FALSE),"")</f>
        <v/>
      </c>
      <c r="DE75" s="2" t="str">
        <f>IFERROR(VLOOKUP($CS$1&amp;'Service PJ'!$D73&amp;'Service PJ'!$B73&amp;'Service PJ'!$A73&amp;"*",'EPA_US9RT techs'!$A$2:$I$1722,9,FALSE),"")</f>
        <v/>
      </c>
      <c r="DF75" s="2" t="str">
        <f>IFERROR(VLOOKUP($CS$1&amp;'Service PJ'!$D73&amp;'Service PJ'!$B73&amp;'Service PJ'!$A73&amp;"*",'EPA_US9RT techs'!$A$2:$I$1722,9,FALSE),"")</f>
        <v/>
      </c>
      <c r="DG75" s="2" t="str">
        <f>IFERROR(VLOOKUP($CS$1&amp;'Service PJ'!$D73&amp;'Service PJ'!$B73&amp;'Service PJ'!$A73&amp;"*",'EPA_US9RT techs'!$A$2:$I$1722,9,FALSE),"")</f>
        <v/>
      </c>
      <c r="DH75" s="2" t="str">
        <f>IFERROR(VLOOKUP($CS$1&amp;'Service PJ'!$D73&amp;'Service PJ'!$B73&amp;'Service PJ'!$A73&amp;"*",'EPA_US9RT techs'!$A$2:$I$1722,9,FALSE),"")</f>
        <v/>
      </c>
      <c r="DI75" s="2" t="str">
        <f>IFERROR(VLOOKUP($CS$1&amp;'Service PJ'!$D73&amp;'Service PJ'!$B73&amp;'Service PJ'!$A73&amp;"*",'EPA_US9RT techs'!$A$2:$I$1722,9,FALSE),"")</f>
        <v/>
      </c>
      <c r="DJ75" s="2" t="str">
        <f>IFERROR(VLOOKUP($CS$1&amp;'Service PJ'!$D73&amp;'Service PJ'!$B73&amp;'Service PJ'!$A73&amp;"*",'EPA_US9RT techs'!$A$2:$I$1722,9,FALSE),"")</f>
        <v/>
      </c>
      <c r="DK75" s="2" t="str">
        <f>IFERROR(VLOOKUP($CS$1&amp;'Service PJ'!$D73&amp;'Service PJ'!$B73&amp;'Service PJ'!$A73&amp;"*",'EPA_US9RT techs'!$A$2:$I$1722,9,FALSE),"")</f>
        <v/>
      </c>
      <c r="DL75" s="2" t="str">
        <f>IFERROR(VLOOKUP($CS$1&amp;'Service PJ'!$D73&amp;'Service PJ'!$B73&amp;'Service PJ'!$A73&amp;"*",'EPA_US9RT techs'!$A$2:$I$1722,9,FALSE),"")</f>
        <v/>
      </c>
      <c r="DM75" s="2" t="str">
        <f>IFERROR(VLOOKUP($CS$1&amp;'Service PJ'!$D73&amp;'Service PJ'!$B73&amp;'Service PJ'!$A73&amp;"*",'EPA_US9RT techs'!$A$2:$I$1722,9,FALSE),"")</f>
        <v/>
      </c>
      <c r="DN75" s="2" t="str">
        <f>IFERROR(VLOOKUP($CS$1&amp;'Service PJ'!$D73&amp;'Service PJ'!$B73&amp;'Service PJ'!$A73&amp;"*",'EPA_US9RT techs'!$A$2:$I$1722,9,FALSE),"")</f>
        <v/>
      </c>
      <c r="DO75" s="2" t="str">
        <f>IFERROR(VLOOKUP($CS$1&amp;'Service PJ'!$D73&amp;'Service PJ'!$B73&amp;'Service PJ'!$A73&amp;"*",'EPA_US9RT techs'!$A$2:$I$1722,9,FALSE),"")</f>
        <v/>
      </c>
      <c r="DP75" s="2" t="str">
        <f>IFERROR(VLOOKUP($CS$1&amp;'Service PJ'!$D73&amp;'Service PJ'!$B73&amp;'Service PJ'!$A73&amp;"*",'EPA_US9RT techs'!$A$2:$I$1722,9,FALSE),"")</f>
        <v/>
      </c>
      <c r="DQ75" s="2" t="str">
        <f>IFERROR(VLOOKUP($CS$1&amp;'Service PJ'!$D73&amp;'Service PJ'!$B73&amp;'Service PJ'!$A73&amp;"*",'EPA_US9RT techs'!$A$2:$I$1722,9,FALSE),"")</f>
        <v/>
      </c>
      <c r="DR75" s="2" t="str">
        <f>IFERROR(VLOOKUP($CS$1&amp;'Service PJ'!$D73&amp;'Service PJ'!$B73&amp;'Service PJ'!$A73&amp;"*",'EPA_US9RT techs'!$A$2:$I$1722,9,FALSE),"")</f>
        <v/>
      </c>
      <c r="DS75" s="2" t="str">
        <f>IFERROR(VLOOKUP($CS$1&amp;'Service PJ'!$D73&amp;'Service PJ'!$B73&amp;'Service PJ'!$A73&amp;"*",'EPA_US9RT techs'!$A$2:$I$1722,9,FALSE),"")</f>
        <v/>
      </c>
      <c r="DT75" s="2" t="str">
        <f>IFERROR(VLOOKUP($CS$1&amp;'Service PJ'!$D73&amp;'Service PJ'!$B73&amp;'Service PJ'!$A73&amp;"*",'EPA_US9RT techs'!$A$2:$I$1722,9,FALSE),"")</f>
        <v/>
      </c>
      <c r="DU75" s="2" t="str">
        <f>IFERROR(VLOOKUP($CS$1&amp;'Service PJ'!$D73&amp;'Service PJ'!$B73&amp;'Service PJ'!$A73&amp;"*",'EPA_US9RT techs'!$A$2:$I$1722,9,FALSE),"")</f>
        <v/>
      </c>
      <c r="DV75" s="2" t="str">
        <f>IFERROR(VLOOKUP($CS$1&amp;'Service PJ'!$D73&amp;'Service PJ'!$B73&amp;'Service PJ'!$A73&amp;"*",'EPA_US9RT techs'!$A$2:$I$1722,9,FALSE),"")</f>
        <v/>
      </c>
      <c r="DW75" s="2" t="str">
        <f>IFERROR(VLOOKUP($CS$1&amp;'Service PJ'!$D73&amp;'Service PJ'!$B73&amp;'Service PJ'!$A73&amp;"*",'EPA_US9RT techs'!$A$2:$I$1722,9,FALSE),"")</f>
        <v/>
      </c>
    </row>
    <row r="76" spans="1:127" x14ac:dyDescent="0.45">
      <c r="A76" t="str">
        <f>IF(SUM(B76:R76)=0,"\I:",'Service PJ'!$D74&amp;"_"&amp;'Service PJ'!$E74&amp;"_"&amp;'Service PJ'!$C74)</f>
        <v>INF_PRH_ELC</v>
      </c>
      <c r="B76" s="14">
        <f>IFERROR(VLOOKUP($A$1&amp;'Service PJ'!$D74&amp;'Service PJ'!$B74&amp;'Service PJ'!$A74&amp;"*",'EPA_US9RT techs'!$A$2:$I$1722,9,FALSE),"")</f>
        <v>23.258871992300001</v>
      </c>
      <c r="C76" s="14">
        <f>IFERROR(VLOOKUP($A$1&amp;'Service PJ'!$D74&amp;'Service PJ'!$B74&amp;'Service PJ'!$A74&amp;"*",'EPA_US9RT techs'!$A$2:$I$1722,9,FALSE),"")</f>
        <v>23.258871992300001</v>
      </c>
      <c r="D76" s="14">
        <f>IFERROR(VLOOKUP($A$1&amp;'Service PJ'!$D74&amp;'Service PJ'!$B74&amp;'Service PJ'!$A74&amp;"*",'EPA_US9RT techs'!$A$2:$I$1722,9,FALSE),"")</f>
        <v>23.258871992300001</v>
      </c>
      <c r="E76" s="14">
        <f>IFERROR(VLOOKUP($A$1&amp;'Service PJ'!$D74&amp;'Service PJ'!$B74&amp;'Service PJ'!$A74&amp;"*",'EPA_US9RT techs'!$A$2:$I$1722,9,FALSE),"")</f>
        <v>23.258871992300001</v>
      </c>
      <c r="F76" s="14">
        <f>IFERROR(VLOOKUP($A$1&amp;'Service PJ'!$D74&amp;'Service PJ'!$B74&amp;'Service PJ'!$A74&amp;"*",'EPA_US9RT techs'!$A$2:$I$1722,9,FALSE),"")</f>
        <v>23.258871992300001</v>
      </c>
      <c r="G76" s="14">
        <f>IFERROR(VLOOKUP($A$1&amp;'Service PJ'!$D74&amp;'Service PJ'!$B74&amp;'Service PJ'!$A74&amp;"*",'EPA_US9RT techs'!$A$2:$I$1722,9,FALSE),"")</f>
        <v>23.258871992300001</v>
      </c>
      <c r="H76" s="14">
        <f>IFERROR(VLOOKUP($A$1&amp;'Service PJ'!$D74&amp;'Service PJ'!$B74&amp;'Service PJ'!$A74&amp;"*",'EPA_US9RT techs'!$A$2:$I$1722,9,FALSE),"")</f>
        <v>23.258871992300001</v>
      </c>
      <c r="I76" s="14">
        <f>IFERROR(VLOOKUP($A$1&amp;'Service PJ'!$D74&amp;'Service PJ'!$B74&amp;'Service PJ'!$A74&amp;"*",'EPA_US9RT techs'!$A$2:$I$1722,9,FALSE),"")</f>
        <v>23.258871992300001</v>
      </c>
      <c r="J76" s="14">
        <f>IFERROR(VLOOKUP($A$1&amp;'Service PJ'!$D74&amp;'Service PJ'!$B74&amp;'Service PJ'!$A74&amp;"*",'EPA_US9RT techs'!$A$2:$I$1722,9,FALSE),"")</f>
        <v>23.258871992300001</v>
      </c>
      <c r="K76" s="14">
        <f>IFERROR(VLOOKUP($A$1&amp;'Service PJ'!$D74&amp;'Service PJ'!$B74&amp;'Service PJ'!$A74&amp;"*",'EPA_US9RT techs'!$A$2:$I$1722,9,FALSE),"")</f>
        <v>23.258871992300001</v>
      </c>
      <c r="L76" s="14">
        <f>IFERROR(VLOOKUP($A$1&amp;'Service PJ'!$D74&amp;'Service PJ'!$B74&amp;'Service PJ'!$A74&amp;"*",'EPA_US9RT techs'!$A$2:$I$1722,9,FALSE),"")</f>
        <v>23.258871992300001</v>
      </c>
      <c r="M76" s="14">
        <f>IFERROR(VLOOKUP($A$1&amp;'Service PJ'!$D74&amp;'Service PJ'!$B74&amp;'Service PJ'!$A74&amp;"*",'EPA_US9RT techs'!$A$2:$I$1722,9,FALSE),"")</f>
        <v>23.258871992300001</v>
      </c>
      <c r="N76" s="14">
        <f>IFERROR(VLOOKUP($A$1&amp;'Service PJ'!$D74&amp;'Service PJ'!$B74&amp;'Service PJ'!$A74&amp;"*",'EPA_US9RT techs'!$A$2:$I$1722,9,FALSE),"")</f>
        <v>23.258871992300001</v>
      </c>
      <c r="O76" s="14">
        <f>IFERROR(VLOOKUP($A$1&amp;'Service PJ'!$D74&amp;'Service PJ'!$B74&amp;'Service PJ'!$A74&amp;"*",'EPA_US9RT techs'!$A$2:$I$1722,9,FALSE),"")</f>
        <v>23.258871992300001</v>
      </c>
      <c r="P76" s="14">
        <f>IFERROR(VLOOKUP($A$1&amp;'Service PJ'!$D74&amp;'Service PJ'!$B74&amp;'Service PJ'!$A74&amp;"*",'EPA_US9RT techs'!$A$2:$I$1722,9,FALSE),"")</f>
        <v>23.258871992300001</v>
      </c>
      <c r="Q76" s="14">
        <f>IFERROR(VLOOKUP($A$1&amp;'Service PJ'!$D74&amp;'Service PJ'!$B74&amp;'Service PJ'!$A74&amp;"*",'EPA_US9RT techs'!$A$2:$I$1722,9,FALSE),"")</f>
        <v>23.258871992300001</v>
      </c>
      <c r="R76" s="14">
        <f>IFERROR(VLOOKUP($A$1&amp;'Service PJ'!$D74&amp;'Service PJ'!$B74&amp;'Service PJ'!$A74&amp;"*",'EPA_US9RT techs'!$A$2:$I$1722,9,FALSE),"")</f>
        <v>23.258871992300001</v>
      </c>
      <c r="S76" s="14">
        <f>IFERROR(VLOOKUP($A$1&amp;'Service PJ'!$D74&amp;'Service PJ'!$B74&amp;'Service PJ'!$A74&amp;"*",'EPA_US9RT techs'!$A$2:$I$1722,9,FALSE),"")</f>
        <v>23.258871992300001</v>
      </c>
      <c r="T76" s="14">
        <f>IFERROR(VLOOKUP($A$1&amp;'Service PJ'!$D74&amp;'Service PJ'!$B74&amp;'Service PJ'!$A74&amp;"*",'EPA_US9RT techs'!$A$2:$I$1722,9,FALSE),"")</f>
        <v>23.258871992300001</v>
      </c>
      <c r="U76" s="14">
        <f>IFERROR(VLOOKUP($A$1&amp;'Service PJ'!$D74&amp;'Service PJ'!$B74&amp;'Service PJ'!$A74&amp;"*",'EPA_US9RT techs'!$A$2:$I$1722,9,FALSE),"")</f>
        <v>23.258871992300001</v>
      </c>
      <c r="V76" s="14">
        <f>IFERROR(VLOOKUP($A$1&amp;'Service PJ'!$D74&amp;'Service PJ'!$B74&amp;'Service PJ'!$A74&amp;"*",'EPA_US9RT techs'!$A$2:$I$1722,9,FALSE),"")</f>
        <v>23.258871992300001</v>
      </c>
      <c r="W76" s="14">
        <f>IFERROR(VLOOKUP($A$1&amp;'Service PJ'!$D74&amp;'Service PJ'!$B74&amp;'Service PJ'!$A74&amp;"*",'EPA_US9RT techs'!$A$2:$I$1722,9,FALSE),"")</f>
        <v>23.258871992300001</v>
      </c>
      <c r="X76" s="14">
        <f>IFERROR(VLOOKUP($A$1&amp;'Service PJ'!$D74&amp;'Service PJ'!$B74&amp;'Service PJ'!$A74&amp;"*",'EPA_US9RT techs'!$A$2:$I$1722,9,FALSE),"")</f>
        <v>23.258871992300001</v>
      </c>
      <c r="Y76" s="14">
        <f>IFERROR(VLOOKUP($A$1&amp;'Service PJ'!$D74&amp;'Service PJ'!$B74&amp;'Service PJ'!$A74&amp;"*",'EPA_US9RT techs'!$A$2:$I$1722,9,FALSE),"")</f>
        <v>23.258871992300001</v>
      </c>
      <c r="Z76" s="14">
        <f>IFERROR(VLOOKUP($A$1&amp;'Service PJ'!$D74&amp;'Service PJ'!$B74&amp;'Service PJ'!$A74&amp;"*",'EPA_US9RT techs'!$A$2:$I$1722,9,FALSE),"")</f>
        <v>23.258871992300001</v>
      </c>
      <c r="AA76" s="14">
        <f>IFERROR(VLOOKUP($A$1&amp;'Service PJ'!$D74&amp;'Service PJ'!$B74&amp;'Service PJ'!$A74&amp;"*",'EPA_US9RT techs'!$A$2:$I$1722,9,FALSE),"")</f>
        <v>23.258871992300001</v>
      </c>
      <c r="AB76" s="14">
        <f>IFERROR(VLOOKUP($A$1&amp;'Service PJ'!$D74&amp;'Service PJ'!$B74&amp;'Service PJ'!$A74&amp;"*",'EPA_US9RT techs'!$A$2:$I$1722,9,FALSE),"")</f>
        <v>23.258871992300001</v>
      </c>
      <c r="AC76" s="14">
        <f>IFERROR(VLOOKUP($A$1&amp;'Service PJ'!$D74&amp;'Service PJ'!$B74&amp;'Service PJ'!$A74&amp;"*",'EPA_US9RT techs'!$A$2:$I$1722,9,FALSE),"")</f>
        <v>23.258871992300001</v>
      </c>
      <c r="AD76" s="14">
        <f>IFERROR(VLOOKUP($A$1&amp;'Service PJ'!$D74&amp;'Service PJ'!$B74&amp;'Service PJ'!$A74&amp;"*",'EPA_US9RT techs'!$A$2:$I$1722,9,FALSE),"")</f>
        <v>23.258871992300001</v>
      </c>
      <c r="AE76" s="14">
        <f>IFERROR(VLOOKUP($A$1&amp;'Service PJ'!$D74&amp;'Service PJ'!$B74&amp;'Service PJ'!$A74&amp;"*",'EPA_US9RT techs'!$A$2:$I$1722,9,FALSE),"")</f>
        <v>23.258871992300001</v>
      </c>
      <c r="AG76" t="str">
        <f>IF(SUM(AH76:AX76)=0,"\I:",'Service PJ'!$D74&amp;"_"&amp;'Service PJ'!$E74&amp;"_"&amp;'Service PJ'!$C74)</f>
        <v>INF_PRH_ELC</v>
      </c>
      <c r="AH76" s="14">
        <f>IFERROR(VLOOKUP($AG$1&amp;'Service PJ'!$D74&amp;'Service PJ'!$B74&amp;'Service PJ'!$A74&amp;"*",'EPA_US9RT techs'!$A$2:$I$1722,9,FALSE),"")</f>
        <v>3.0236533589999999</v>
      </c>
      <c r="AI76" s="14">
        <f>IFERROR(VLOOKUP($AG$1&amp;'Service PJ'!$D74&amp;'Service PJ'!$B74&amp;'Service PJ'!$A74&amp;"*",'EPA_US9RT techs'!$A$2:$I$1722,9,FALSE),"")</f>
        <v>3.0236533589999999</v>
      </c>
      <c r="AJ76" s="14">
        <f>IFERROR(VLOOKUP($AG$1&amp;'Service PJ'!$D74&amp;'Service PJ'!$B74&amp;'Service PJ'!$A74&amp;"*",'EPA_US9RT techs'!$A$2:$I$1722,9,FALSE),"")</f>
        <v>3.0236533589999999</v>
      </c>
      <c r="AK76" s="14">
        <f>IFERROR(VLOOKUP($AG$1&amp;'Service PJ'!$D74&amp;'Service PJ'!$B74&amp;'Service PJ'!$A74&amp;"*",'EPA_US9RT techs'!$A$2:$I$1722,9,FALSE),"")</f>
        <v>3.0236533589999999</v>
      </c>
      <c r="AL76" s="14">
        <f>IFERROR(VLOOKUP($AG$1&amp;'Service PJ'!$D74&amp;'Service PJ'!$B74&amp;'Service PJ'!$A74&amp;"*",'EPA_US9RT techs'!$A$2:$I$1722,9,FALSE),"")</f>
        <v>3.0236533589999999</v>
      </c>
      <c r="AM76" s="14">
        <f>IFERROR(VLOOKUP($AG$1&amp;'Service PJ'!$D74&amp;'Service PJ'!$B74&amp;'Service PJ'!$A74&amp;"*",'EPA_US9RT techs'!$A$2:$I$1722,9,FALSE),"")</f>
        <v>3.0236533589999999</v>
      </c>
      <c r="AN76" s="14">
        <f>IFERROR(VLOOKUP($AG$1&amp;'Service PJ'!$D74&amp;'Service PJ'!$B74&amp;'Service PJ'!$A74&amp;"*",'EPA_US9RT techs'!$A$2:$I$1722,9,FALSE),"")</f>
        <v>3.0236533589999999</v>
      </c>
      <c r="AO76" s="14">
        <f>IFERROR(VLOOKUP($AG$1&amp;'Service PJ'!$D74&amp;'Service PJ'!$B74&amp;'Service PJ'!$A74&amp;"*",'EPA_US9RT techs'!$A$2:$I$1722,9,FALSE),"")</f>
        <v>3.0236533589999999</v>
      </c>
      <c r="AP76" s="14">
        <f>IFERROR(VLOOKUP($AG$1&amp;'Service PJ'!$D74&amp;'Service PJ'!$B74&amp;'Service PJ'!$A74&amp;"*",'EPA_US9RT techs'!$A$2:$I$1722,9,FALSE),"")</f>
        <v>3.0236533589999999</v>
      </c>
      <c r="AQ76" s="14">
        <f>IFERROR(VLOOKUP($AG$1&amp;'Service PJ'!$D74&amp;'Service PJ'!$B74&amp;'Service PJ'!$A74&amp;"*",'EPA_US9RT techs'!$A$2:$I$1722,9,FALSE),"")</f>
        <v>3.0236533589999999</v>
      </c>
      <c r="AR76" s="14">
        <f>IFERROR(VLOOKUP($AG$1&amp;'Service PJ'!$D74&amp;'Service PJ'!$B74&amp;'Service PJ'!$A74&amp;"*",'EPA_US9RT techs'!$A$2:$I$1722,9,FALSE),"")</f>
        <v>3.0236533589999999</v>
      </c>
      <c r="AS76" s="14">
        <f>IFERROR(VLOOKUP($AG$1&amp;'Service PJ'!$D74&amp;'Service PJ'!$B74&amp;'Service PJ'!$A74&amp;"*",'EPA_US9RT techs'!$A$2:$I$1722,9,FALSE),"")</f>
        <v>3.0236533589999999</v>
      </c>
      <c r="AT76" s="14">
        <f>IFERROR(VLOOKUP($AG$1&amp;'Service PJ'!$D74&amp;'Service PJ'!$B74&amp;'Service PJ'!$A74&amp;"*",'EPA_US9RT techs'!$A$2:$I$1722,9,FALSE),"")</f>
        <v>3.0236533589999999</v>
      </c>
      <c r="AU76" s="14">
        <f>IFERROR(VLOOKUP($AG$1&amp;'Service PJ'!$D74&amp;'Service PJ'!$B74&amp;'Service PJ'!$A74&amp;"*",'EPA_US9RT techs'!$A$2:$I$1722,9,FALSE),"")</f>
        <v>3.0236533589999999</v>
      </c>
      <c r="AV76" s="14">
        <f>IFERROR(VLOOKUP($AG$1&amp;'Service PJ'!$D74&amp;'Service PJ'!$B74&amp;'Service PJ'!$A74&amp;"*",'EPA_US9RT techs'!$A$2:$I$1722,9,FALSE),"")</f>
        <v>3.0236533589999999</v>
      </c>
      <c r="AW76" s="14">
        <f>IFERROR(VLOOKUP($AG$1&amp;'Service PJ'!$D74&amp;'Service PJ'!$B74&amp;'Service PJ'!$A74&amp;"*",'EPA_US9RT techs'!$A$2:$I$1722,9,FALSE),"")</f>
        <v>3.0236533589999999</v>
      </c>
      <c r="AX76" s="14">
        <f>IFERROR(VLOOKUP($AG$1&amp;'Service PJ'!$D74&amp;'Service PJ'!$B74&amp;'Service PJ'!$A74&amp;"*",'EPA_US9RT techs'!$A$2:$I$1722,9,FALSE),"")</f>
        <v>3.0236533589999999</v>
      </c>
      <c r="AY76" s="14">
        <f>IFERROR(VLOOKUP($AG$1&amp;'Service PJ'!$D74&amp;'Service PJ'!$B74&amp;'Service PJ'!$A74&amp;"*",'EPA_US9RT techs'!$A$2:$I$1722,9,FALSE),"")</f>
        <v>3.0236533589999999</v>
      </c>
      <c r="AZ76" s="14">
        <f>IFERROR(VLOOKUP($AG$1&amp;'Service PJ'!$D74&amp;'Service PJ'!$B74&amp;'Service PJ'!$A74&amp;"*",'EPA_US9RT techs'!$A$2:$I$1722,9,FALSE),"")</f>
        <v>3.0236533589999999</v>
      </c>
      <c r="BA76" s="14">
        <f>IFERROR(VLOOKUP($AG$1&amp;'Service PJ'!$D74&amp;'Service PJ'!$B74&amp;'Service PJ'!$A74&amp;"*",'EPA_US9RT techs'!$A$2:$I$1722,9,FALSE),"")</f>
        <v>3.0236533589999999</v>
      </c>
      <c r="BB76" s="14">
        <f>IFERROR(VLOOKUP($AG$1&amp;'Service PJ'!$D74&amp;'Service PJ'!$B74&amp;'Service PJ'!$A74&amp;"*",'EPA_US9RT techs'!$A$2:$I$1722,9,FALSE),"")</f>
        <v>3.0236533589999999</v>
      </c>
      <c r="BC76" s="14">
        <f>IFERROR(VLOOKUP($AG$1&amp;'Service PJ'!$D74&amp;'Service PJ'!$B74&amp;'Service PJ'!$A74&amp;"*",'EPA_US9RT techs'!$A$2:$I$1722,9,FALSE),"")</f>
        <v>3.0236533589999999</v>
      </c>
      <c r="BD76" s="14">
        <f>IFERROR(VLOOKUP($AG$1&amp;'Service PJ'!$D74&amp;'Service PJ'!$B74&amp;'Service PJ'!$A74&amp;"*",'EPA_US9RT techs'!$A$2:$I$1722,9,FALSE),"")</f>
        <v>3.0236533589999999</v>
      </c>
      <c r="BE76" s="14">
        <f>IFERROR(VLOOKUP($AG$1&amp;'Service PJ'!$D74&amp;'Service PJ'!$B74&amp;'Service PJ'!$A74&amp;"*",'EPA_US9RT techs'!$A$2:$I$1722,9,FALSE),"")</f>
        <v>3.0236533589999999</v>
      </c>
      <c r="BF76" s="14">
        <f>IFERROR(VLOOKUP($AG$1&amp;'Service PJ'!$D74&amp;'Service PJ'!$B74&amp;'Service PJ'!$A74&amp;"*",'EPA_US9RT techs'!$A$2:$I$1722,9,FALSE),"")</f>
        <v>3.0236533589999999</v>
      </c>
      <c r="BG76" s="14">
        <f>IFERROR(VLOOKUP($AG$1&amp;'Service PJ'!$D74&amp;'Service PJ'!$B74&amp;'Service PJ'!$A74&amp;"*",'EPA_US9RT techs'!$A$2:$I$1722,9,FALSE),"")</f>
        <v>3.0236533589999999</v>
      </c>
      <c r="BH76" s="14">
        <f>IFERROR(VLOOKUP($AG$1&amp;'Service PJ'!$D74&amp;'Service PJ'!$B74&amp;'Service PJ'!$A74&amp;"*",'EPA_US9RT techs'!$A$2:$I$1722,9,FALSE),"")</f>
        <v>3.0236533589999999</v>
      </c>
      <c r="BI76" s="14">
        <f>IFERROR(VLOOKUP($AG$1&amp;'Service PJ'!$D74&amp;'Service PJ'!$B74&amp;'Service PJ'!$A74&amp;"*",'EPA_US9RT techs'!$A$2:$I$1722,9,FALSE),"")</f>
        <v>3.0236533589999999</v>
      </c>
      <c r="BJ76" s="14">
        <f>IFERROR(VLOOKUP($AG$1&amp;'Service PJ'!$D74&amp;'Service PJ'!$B74&amp;'Service PJ'!$A74&amp;"*",'EPA_US9RT techs'!$A$2:$I$1722,9,FALSE),"")</f>
        <v>3.0236533589999999</v>
      </c>
      <c r="BK76" s="14">
        <f>IFERROR(VLOOKUP($AG$1&amp;'Service PJ'!$D74&amp;'Service PJ'!$B74&amp;'Service PJ'!$A74&amp;"*",'EPA_US9RT techs'!$A$2:$I$1722,9,FALSE),"")</f>
        <v>3.0236533589999999</v>
      </c>
      <c r="BM76" t="str">
        <f>IF(SUM(BN76:CD76)=0,"\I:",'Service PJ'!$D74&amp;"_"&amp;'Service PJ'!$E74&amp;"_"&amp;'Service PJ'!$C74)</f>
        <v>\I:</v>
      </c>
      <c r="BN76" s="14" t="str">
        <f>IFERROR(VLOOKUP($BM$1&amp;'Service PJ'!$D74&amp;'Service PJ'!$B74&amp;'Service PJ'!$A74&amp;"*",'EPA_US9RT techs'!$A$2:$I$1722,9,FALSE),"")</f>
        <v/>
      </c>
      <c r="BO76" s="14" t="str">
        <f>IFERROR(VLOOKUP($BM$1&amp;'Service PJ'!$D74&amp;'Service PJ'!$B74&amp;'Service PJ'!$A74&amp;"*",'EPA_US9RT techs'!$A$2:$I$1722,9,FALSE),"")</f>
        <v/>
      </c>
      <c r="BP76" s="14" t="str">
        <f>IFERROR(VLOOKUP($BM$1&amp;'Service PJ'!$D74&amp;'Service PJ'!$B74&amp;'Service PJ'!$A74&amp;"*",'EPA_US9RT techs'!$A$2:$I$1722,9,FALSE),"")</f>
        <v/>
      </c>
      <c r="BQ76" s="14" t="str">
        <f>IFERROR(VLOOKUP($BM$1&amp;'Service PJ'!$D74&amp;'Service PJ'!$B74&amp;'Service PJ'!$A74&amp;"*",'EPA_US9RT techs'!$A$2:$I$1722,9,FALSE),"")</f>
        <v/>
      </c>
      <c r="BR76" s="14" t="str">
        <f>IFERROR(VLOOKUP($BM$1&amp;'Service PJ'!$D74&amp;'Service PJ'!$B74&amp;'Service PJ'!$A74&amp;"*",'EPA_US9RT techs'!$A$2:$I$1722,9,FALSE),"")</f>
        <v/>
      </c>
      <c r="BS76" s="14" t="str">
        <f>IFERROR(VLOOKUP($BM$1&amp;'Service PJ'!$D74&amp;'Service PJ'!$B74&amp;'Service PJ'!$A74&amp;"*",'EPA_US9RT techs'!$A$2:$I$1722,9,FALSE),"")</f>
        <v/>
      </c>
      <c r="BT76" s="14" t="str">
        <f>IFERROR(VLOOKUP($BM$1&amp;'Service PJ'!$D74&amp;'Service PJ'!$B74&amp;'Service PJ'!$A74&amp;"*",'EPA_US9RT techs'!$A$2:$I$1722,9,FALSE),"")</f>
        <v/>
      </c>
      <c r="BU76" s="14" t="str">
        <f>IFERROR(VLOOKUP($BM$1&amp;'Service PJ'!$D74&amp;'Service PJ'!$B74&amp;'Service PJ'!$A74&amp;"*",'EPA_US9RT techs'!$A$2:$I$1722,9,FALSE),"")</f>
        <v/>
      </c>
      <c r="BV76" s="14" t="str">
        <f>IFERROR(VLOOKUP($BM$1&amp;'Service PJ'!$D74&amp;'Service PJ'!$B74&amp;'Service PJ'!$A74&amp;"*",'EPA_US9RT techs'!$A$2:$I$1722,9,FALSE),"")</f>
        <v/>
      </c>
      <c r="BW76" s="14" t="str">
        <f>IFERROR(VLOOKUP($BM$1&amp;'Service PJ'!$D74&amp;'Service PJ'!$B74&amp;'Service PJ'!$A74&amp;"*",'EPA_US9RT techs'!$A$2:$I$1722,9,FALSE),"")</f>
        <v/>
      </c>
      <c r="BX76" s="14" t="str">
        <f>IFERROR(VLOOKUP($BM$1&amp;'Service PJ'!$D74&amp;'Service PJ'!$B74&amp;'Service PJ'!$A74&amp;"*",'EPA_US9RT techs'!$A$2:$I$1722,9,FALSE),"")</f>
        <v/>
      </c>
      <c r="BY76" s="14" t="str">
        <f>IFERROR(VLOOKUP($BM$1&amp;'Service PJ'!$D74&amp;'Service PJ'!$B74&amp;'Service PJ'!$A74&amp;"*",'EPA_US9RT techs'!$A$2:$I$1722,9,FALSE),"")</f>
        <v/>
      </c>
      <c r="BZ76" s="14" t="str">
        <f>IFERROR(VLOOKUP($BM$1&amp;'Service PJ'!$D74&amp;'Service PJ'!$B74&amp;'Service PJ'!$A74&amp;"*",'EPA_US9RT techs'!$A$2:$I$1722,9,FALSE),"")</f>
        <v/>
      </c>
      <c r="CA76" s="14" t="str">
        <f>IFERROR(VLOOKUP($BM$1&amp;'Service PJ'!$D74&amp;'Service PJ'!$B74&amp;'Service PJ'!$A74&amp;"*",'EPA_US9RT techs'!$A$2:$I$1722,9,FALSE),"")</f>
        <v/>
      </c>
      <c r="CB76" s="14" t="str">
        <f>IFERROR(VLOOKUP($BM$1&amp;'Service PJ'!$D74&amp;'Service PJ'!$B74&amp;'Service PJ'!$A74&amp;"*",'EPA_US9RT techs'!$A$2:$I$1722,9,FALSE),"")</f>
        <v/>
      </c>
      <c r="CC76" s="14" t="str">
        <f>IFERROR(VLOOKUP($BM$1&amp;'Service PJ'!$D74&amp;'Service PJ'!$B74&amp;'Service PJ'!$A74&amp;"*",'EPA_US9RT techs'!$A$2:$I$1722,9,FALSE),"")</f>
        <v/>
      </c>
      <c r="CD76" s="14" t="str">
        <f>IFERROR(VLOOKUP($BM$1&amp;'Service PJ'!$D74&amp;'Service PJ'!$B74&amp;'Service PJ'!$A74&amp;"*",'EPA_US9RT techs'!$A$2:$I$1722,9,FALSE),"")</f>
        <v/>
      </c>
      <c r="CE76" s="14" t="str">
        <f>IFERROR(VLOOKUP($BM$1&amp;'Service PJ'!$D74&amp;'Service PJ'!$B74&amp;'Service PJ'!$A74&amp;"*",'EPA_US9RT techs'!$A$2:$I$1722,9,FALSE),"")</f>
        <v/>
      </c>
      <c r="CF76" s="14" t="str">
        <f>IFERROR(VLOOKUP($BM$1&amp;'Service PJ'!$D74&amp;'Service PJ'!$B74&amp;'Service PJ'!$A74&amp;"*",'EPA_US9RT techs'!$A$2:$I$1722,9,FALSE),"")</f>
        <v/>
      </c>
      <c r="CG76" s="14" t="str">
        <f>IFERROR(VLOOKUP($BM$1&amp;'Service PJ'!$D74&amp;'Service PJ'!$B74&amp;'Service PJ'!$A74&amp;"*",'EPA_US9RT techs'!$A$2:$I$1722,9,FALSE),"")</f>
        <v/>
      </c>
      <c r="CH76" s="14" t="str">
        <f>IFERROR(VLOOKUP($BM$1&amp;'Service PJ'!$D74&amp;'Service PJ'!$B74&amp;'Service PJ'!$A74&amp;"*",'EPA_US9RT techs'!$A$2:$I$1722,9,FALSE),"")</f>
        <v/>
      </c>
      <c r="CI76" s="14" t="str">
        <f>IFERROR(VLOOKUP($BM$1&amp;'Service PJ'!$D74&amp;'Service PJ'!$B74&amp;'Service PJ'!$A74&amp;"*",'EPA_US9RT techs'!$A$2:$I$1722,9,FALSE),"")</f>
        <v/>
      </c>
      <c r="CJ76" s="14" t="str">
        <f>IFERROR(VLOOKUP($BM$1&amp;'Service PJ'!$D74&amp;'Service PJ'!$B74&amp;'Service PJ'!$A74&amp;"*",'EPA_US9RT techs'!$A$2:$I$1722,9,FALSE),"")</f>
        <v/>
      </c>
      <c r="CK76" s="14" t="str">
        <f>IFERROR(VLOOKUP($BM$1&amp;'Service PJ'!$D74&amp;'Service PJ'!$B74&amp;'Service PJ'!$A74&amp;"*",'EPA_US9RT techs'!$A$2:$I$1722,9,FALSE),"")</f>
        <v/>
      </c>
      <c r="CL76" s="14" t="str">
        <f>IFERROR(VLOOKUP($BM$1&amp;'Service PJ'!$D74&amp;'Service PJ'!$B74&amp;'Service PJ'!$A74&amp;"*",'EPA_US9RT techs'!$A$2:$I$1722,9,FALSE),"")</f>
        <v/>
      </c>
      <c r="CM76" s="14" t="str">
        <f>IFERROR(VLOOKUP($BM$1&amp;'Service PJ'!$D74&amp;'Service PJ'!$B74&amp;'Service PJ'!$A74&amp;"*",'EPA_US9RT techs'!$A$2:$I$1722,9,FALSE),"")</f>
        <v/>
      </c>
      <c r="CN76" s="14" t="str">
        <f>IFERROR(VLOOKUP($BM$1&amp;'Service PJ'!$D74&amp;'Service PJ'!$B74&amp;'Service PJ'!$A74&amp;"*",'EPA_US9RT techs'!$A$2:$I$1722,9,FALSE),"")</f>
        <v/>
      </c>
      <c r="CO76" s="14" t="str">
        <f>IFERROR(VLOOKUP($BM$1&amp;'Service PJ'!$D74&amp;'Service PJ'!$B74&amp;'Service PJ'!$A74&amp;"*",'EPA_US9RT techs'!$A$2:$I$1722,9,FALSE),"")</f>
        <v/>
      </c>
      <c r="CP76" s="14" t="str">
        <f>IFERROR(VLOOKUP($BM$1&amp;'Service PJ'!$D74&amp;'Service PJ'!$B74&amp;'Service PJ'!$A74&amp;"*",'EPA_US9RT techs'!$A$2:$I$1722,9,FALSE),"")</f>
        <v/>
      </c>
      <c r="CQ76" s="14" t="str">
        <f>IFERROR(VLOOKUP($BM$1&amp;'Service PJ'!$D74&amp;'Service PJ'!$B74&amp;'Service PJ'!$A74&amp;"*",'EPA_US9RT techs'!$A$2:$I$1722,9,FALSE),"")</f>
        <v/>
      </c>
      <c r="CS76" t="str">
        <f>IF(SUM(CT76:DJ76)=0,"\I:",'Service PJ'!$D74&amp;"_"&amp;'Service PJ'!$E74&amp;"_"&amp;'Service PJ'!$C74)</f>
        <v>INF_PRH_ELC</v>
      </c>
      <c r="CT76" s="2">
        <f>IFERROR(VLOOKUP($CS$1&amp;'Service PJ'!$D74&amp;'Service PJ'!$B74&amp;'Service PJ'!$A74&amp;"*",'EPA_US9RT techs'!$A$2:$I$1722,9,FALSE),"")</f>
        <v>30</v>
      </c>
      <c r="CU76" s="2">
        <f>IFERROR(VLOOKUP($CS$1&amp;'Service PJ'!$D74&amp;'Service PJ'!$B74&amp;'Service PJ'!$A74&amp;"*",'EPA_US9RT techs'!$A$2:$I$1722,9,FALSE),"")</f>
        <v>30</v>
      </c>
      <c r="CV76" s="2">
        <f>IFERROR(VLOOKUP($CS$1&amp;'Service PJ'!$D74&amp;'Service PJ'!$B74&amp;'Service PJ'!$A74&amp;"*",'EPA_US9RT techs'!$A$2:$I$1722,9,FALSE),"")</f>
        <v>30</v>
      </c>
      <c r="CW76" s="2">
        <f>IFERROR(VLOOKUP($CS$1&amp;'Service PJ'!$D74&amp;'Service PJ'!$B74&amp;'Service PJ'!$A74&amp;"*",'EPA_US9RT techs'!$A$2:$I$1722,9,FALSE),"")</f>
        <v>30</v>
      </c>
      <c r="CX76" s="2">
        <f>IFERROR(VLOOKUP($CS$1&amp;'Service PJ'!$D74&amp;'Service PJ'!$B74&amp;'Service PJ'!$A74&amp;"*",'EPA_US9RT techs'!$A$2:$I$1722,9,FALSE),"")</f>
        <v>30</v>
      </c>
      <c r="CY76" s="2">
        <f>IFERROR(VLOOKUP($CS$1&amp;'Service PJ'!$D74&amp;'Service PJ'!$B74&amp;'Service PJ'!$A74&amp;"*",'EPA_US9RT techs'!$A$2:$I$1722,9,FALSE),"")</f>
        <v>30</v>
      </c>
      <c r="CZ76" s="2">
        <f>IFERROR(VLOOKUP($CS$1&amp;'Service PJ'!$D74&amp;'Service PJ'!$B74&amp;'Service PJ'!$A74&amp;"*",'EPA_US9RT techs'!$A$2:$I$1722,9,FALSE),"")</f>
        <v>30</v>
      </c>
      <c r="DA76" s="2">
        <f>IFERROR(VLOOKUP($CS$1&amp;'Service PJ'!$D74&amp;'Service PJ'!$B74&amp;'Service PJ'!$A74&amp;"*",'EPA_US9RT techs'!$A$2:$I$1722,9,FALSE),"")</f>
        <v>30</v>
      </c>
      <c r="DB76" s="2">
        <f>IFERROR(VLOOKUP($CS$1&amp;'Service PJ'!$D74&amp;'Service PJ'!$B74&amp;'Service PJ'!$A74&amp;"*",'EPA_US9RT techs'!$A$2:$I$1722,9,FALSE),"")</f>
        <v>30</v>
      </c>
      <c r="DC76" s="2">
        <f>IFERROR(VLOOKUP($CS$1&amp;'Service PJ'!$D74&amp;'Service PJ'!$B74&amp;'Service PJ'!$A74&amp;"*",'EPA_US9RT techs'!$A$2:$I$1722,9,FALSE),"")</f>
        <v>30</v>
      </c>
      <c r="DD76" s="2">
        <f>IFERROR(VLOOKUP($CS$1&amp;'Service PJ'!$D74&amp;'Service PJ'!$B74&amp;'Service PJ'!$A74&amp;"*",'EPA_US9RT techs'!$A$2:$I$1722,9,FALSE),"")</f>
        <v>30</v>
      </c>
      <c r="DE76" s="2">
        <f>IFERROR(VLOOKUP($CS$1&amp;'Service PJ'!$D74&amp;'Service PJ'!$B74&amp;'Service PJ'!$A74&amp;"*",'EPA_US9RT techs'!$A$2:$I$1722,9,FALSE),"")</f>
        <v>30</v>
      </c>
      <c r="DF76" s="2">
        <f>IFERROR(VLOOKUP($CS$1&amp;'Service PJ'!$D74&amp;'Service PJ'!$B74&amp;'Service PJ'!$A74&amp;"*",'EPA_US9RT techs'!$A$2:$I$1722,9,FALSE),"")</f>
        <v>30</v>
      </c>
      <c r="DG76" s="2">
        <f>IFERROR(VLOOKUP($CS$1&amp;'Service PJ'!$D74&amp;'Service PJ'!$B74&amp;'Service PJ'!$A74&amp;"*",'EPA_US9RT techs'!$A$2:$I$1722,9,FALSE),"")</f>
        <v>30</v>
      </c>
      <c r="DH76" s="2">
        <f>IFERROR(VLOOKUP($CS$1&amp;'Service PJ'!$D74&amp;'Service PJ'!$B74&amp;'Service PJ'!$A74&amp;"*",'EPA_US9RT techs'!$A$2:$I$1722,9,FALSE),"")</f>
        <v>30</v>
      </c>
      <c r="DI76" s="2">
        <f>IFERROR(VLOOKUP($CS$1&amp;'Service PJ'!$D74&amp;'Service PJ'!$B74&amp;'Service PJ'!$A74&amp;"*",'EPA_US9RT techs'!$A$2:$I$1722,9,FALSE),"")</f>
        <v>30</v>
      </c>
      <c r="DJ76" s="2">
        <f>IFERROR(VLOOKUP($CS$1&amp;'Service PJ'!$D74&amp;'Service PJ'!$B74&amp;'Service PJ'!$A74&amp;"*",'EPA_US9RT techs'!$A$2:$I$1722,9,FALSE),"")</f>
        <v>30</v>
      </c>
      <c r="DK76" s="2">
        <f>IFERROR(VLOOKUP($CS$1&amp;'Service PJ'!$D74&amp;'Service PJ'!$B74&amp;'Service PJ'!$A74&amp;"*",'EPA_US9RT techs'!$A$2:$I$1722,9,FALSE),"")</f>
        <v>30</v>
      </c>
      <c r="DL76" s="2">
        <f>IFERROR(VLOOKUP($CS$1&amp;'Service PJ'!$D74&amp;'Service PJ'!$B74&amp;'Service PJ'!$A74&amp;"*",'EPA_US9RT techs'!$A$2:$I$1722,9,FALSE),"")</f>
        <v>30</v>
      </c>
      <c r="DM76" s="2">
        <f>IFERROR(VLOOKUP($CS$1&amp;'Service PJ'!$D74&amp;'Service PJ'!$B74&amp;'Service PJ'!$A74&amp;"*",'EPA_US9RT techs'!$A$2:$I$1722,9,FALSE),"")</f>
        <v>30</v>
      </c>
      <c r="DN76" s="2">
        <f>IFERROR(VLOOKUP($CS$1&amp;'Service PJ'!$D74&amp;'Service PJ'!$B74&amp;'Service PJ'!$A74&amp;"*",'EPA_US9RT techs'!$A$2:$I$1722,9,FALSE),"")</f>
        <v>30</v>
      </c>
      <c r="DO76" s="2">
        <f>IFERROR(VLOOKUP($CS$1&amp;'Service PJ'!$D74&amp;'Service PJ'!$B74&amp;'Service PJ'!$A74&amp;"*",'EPA_US9RT techs'!$A$2:$I$1722,9,FALSE),"")</f>
        <v>30</v>
      </c>
      <c r="DP76" s="2">
        <f>IFERROR(VLOOKUP($CS$1&amp;'Service PJ'!$D74&amp;'Service PJ'!$B74&amp;'Service PJ'!$A74&amp;"*",'EPA_US9RT techs'!$A$2:$I$1722,9,FALSE),"")</f>
        <v>30</v>
      </c>
      <c r="DQ76" s="2">
        <f>IFERROR(VLOOKUP($CS$1&amp;'Service PJ'!$D74&amp;'Service PJ'!$B74&amp;'Service PJ'!$A74&amp;"*",'EPA_US9RT techs'!$A$2:$I$1722,9,FALSE),"")</f>
        <v>30</v>
      </c>
      <c r="DR76" s="2">
        <f>IFERROR(VLOOKUP($CS$1&amp;'Service PJ'!$D74&amp;'Service PJ'!$B74&amp;'Service PJ'!$A74&amp;"*",'EPA_US9RT techs'!$A$2:$I$1722,9,FALSE),"")</f>
        <v>30</v>
      </c>
      <c r="DS76" s="2">
        <f>IFERROR(VLOOKUP($CS$1&amp;'Service PJ'!$D74&amp;'Service PJ'!$B74&amp;'Service PJ'!$A74&amp;"*",'EPA_US9RT techs'!$A$2:$I$1722,9,FALSE),"")</f>
        <v>30</v>
      </c>
      <c r="DT76" s="2">
        <f>IFERROR(VLOOKUP($CS$1&amp;'Service PJ'!$D74&amp;'Service PJ'!$B74&amp;'Service PJ'!$A74&amp;"*",'EPA_US9RT techs'!$A$2:$I$1722,9,FALSE),"")</f>
        <v>30</v>
      </c>
      <c r="DU76" s="2">
        <f>IFERROR(VLOOKUP($CS$1&amp;'Service PJ'!$D74&amp;'Service PJ'!$B74&amp;'Service PJ'!$A74&amp;"*",'EPA_US9RT techs'!$A$2:$I$1722,9,FALSE),"")</f>
        <v>30</v>
      </c>
      <c r="DV76" s="2">
        <f>IFERROR(VLOOKUP($CS$1&amp;'Service PJ'!$D74&amp;'Service PJ'!$B74&amp;'Service PJ'!$A74&amp;"*",'EPA_US9RT techs'!$A$2:$I$1722,9,FALSE),"")</f>
        <v>30</v>
      </c>
      <c r="DW76" s="2">
        <f>IFERROR(VLOOKUP($CS$1&amp;'Service PJ'!$D74&amp;'Service PJ'!$B74&amp;'Service PJ'!$A74&amp;"*",'EPA_US9RT techs'!$A$2:$I$1722,9,FALSE),"")</f>
        <v>30</v>
      </c>
    </row>
    <row r="77" spans="1:127" x14ac:dyDescent="0.45">
      <c r="A77" t="str">
        <f>IF(SUM(B77:R77)=0,"\I:",'Service PJ'!$D75&amp;"_"&amp;'Service PJ'!$E75&amp;"_"&amp;'Service PJ'!$C75)</f>
        <v>\I:</v>
      </c>
      <c r="B77" s="14" t="str">
        <f>IFERROR(VLOOKUP($A$1&amp;'Service PJ'!$D75&amp;'Service PJ'!$B75&amp;'Service PJ'!$A75&amp;"*",'EPA_US9RT techs'!$A$2:$I$1722,9,FALSE),"")</f>
        <v/>
      </c>
      <c r="C77" s="14" t="str">
        <f>IFERROR(VLOOKUP($A$1&amp;'Service PJ'!$D75&amp;'Service PJ'!$B75&amp;'Service PJ'!$A75&amp;"*",'EPA_US9RT techs'!$A$2:$I$1722,9,FALSE),"")</f>
        <v/>
      </c>
      <c r="D77" s="14" t="str">
        <f>IFERROR(VLOOKUP($A$1&amp;'Service PJ'!$D75&amp;'Service PJ'!$B75&amp;'Service PJ'!$A75&amp;"*",'EPA_US9RT techs'!$A$2:$I$1722,9,FALSE),"")</f>
        <v/>
      </c>
      <c r="E77" s="14" t="str">
        <f>IFERROR(VLOOKUP($A$1&amp;'Service PJ'!$D75&amp;'Service PJ'!$B75&amp;'Service PJ'!$A75&amp;"*",'EPA_US9RT techs'!$A$2:$I$1722,9,FALSE),"")</f>
        <v/>
      </c>
      <c r="F77" s="14" t="str">
        <f>IFERROR(VLOOKUP($A$1&amp;'Service PJ'!$D75&amp;'Service PJ'!$B75&amp;'Service PJ'!$A75&amp;"*",'EPA_US9RT techs'!$A$2:$I$1722,9,FALSE),"")</f>
        <v/>
      </c>
      <c r="G77" s="14" t="str">
        <f>IFERROR(VLOOKUP($A$1&amp;'Service PJ'!$D75&amp;'Service PJ'!$B75&amp;'Service PJ'!$A75&amp;"*",'EPA_US9RT techs'!$A$2:$I$1722,9,FALSE),"")</f>
        <v/>
      </c>
      <c r="H77" s="14" t="str">
        <f>IFERROR(VLOOKUP($A$1&amp;'Service PJ'!$D75&amp;'Service PJ'!$B75&amp;'Service PJ'!$A75&amp;"*",'EPA_US9RT techs'!$A$2:$I$1722,9,FALSE),"")</f>
        <v/>
      </c>
      <c r="I77" s="14" t="str">
        <f>IFERROR(VLOOKUP($A$1&amp;'Service PJ'!$D75&amp;'Service PJ'!$B75&amp;'Service PJ'!$A75&amp;"*",'EPA_US9RT techs'!$A$2:$I$1722,9,FALSE),"")</f>
        <v/>
      </c>
      <c r="J77" s="14" t="str">
        <f>IFERROR(VLOOKUP($A$1&amp;'Service PJ'!$D75&amp;'Service PJ'!$B75&amp;'Service PJ'!$A75&amp;"*",'EPA_US9RT techs'!$A$2:$I$1722,9,FALSE),"")</f>
        <v/>
      </c>
      <c r="K77" s="14" t="str">
        <f>IFERROR(VLOOKUP($A$1&amp;'Service PJ'!$D75&amp;'Service PJ'!$B75&amp;'Service PJ'!$A75&amp;"*",'EPA_US9RT techs'!$A$2:$I$1722,9,FALSE),"")</f>
        <v/>
      </c>
      <c r="L77" s="14" t="str">
        <f>IFERROR(VLOOKUP($A$1&amp;'Service PJ'!$D75&amp;'Service PJ'!$B75&amp;'Service PJ'!$A75&amp;"*",'EPA_US9RT techs'!$A$2:$I$1722,9,FALSE),"")</f>
        <v/>
      </c>
      <c r="M77" s="14" t="str">
        <f>IFERROR(VLOOKUP($A$1&amp;'Service PJ'!$D75&amp;'Service PJ'!$B75&amp;'Service PJ'!$A75&amp;"*",'EPA_US9RT techs'!$A$2:$I$1722,9,FALSE),"")</f>
        <v/>
      </c>
      <c r="N77" s="14" t="str">
        <f>IFERROR(VLOOKUP($A$1&amp;'Service PJ'!$D75&amp;'Service PJ'!$B75&amp;'Service PJ'!$A75&amp;"*",'EPA_US9RT techs'!$A$2:$I$1722,9,FALSE),"")</f>
        <v/>
      </c>
      <c r="O77" s="14" t="str">
        <f>IFERROR(VLOOKUP($A$1&amp;'Service PJ'!$D75&amp;'Service PJ'!$B75&amp;'Service PJ'!$A75&amp;"*",'EPA_US9RT techs'!$A$2:$I$1722,9,FALSE),"")</f>
        <v/>
      </c>
      <c r="P77" s="14" t="str">
        <f>IFERROR(VLOOKUP($A$1&amp;'Service PJ'!$D75&amp;'Service PJ'!$B75&amp;'Service PJ'!$A75&amp;"*",'EPA_US9RT techs'!$A$2:$I$1722,9,FALSE),"")</f>
        <v/>
      </c>
      <c r="Q77" s="14" t="str">
        <f>IFERROR(VLOOKUP($A$1&amp;'Service PJ'!$D75&amp;'Service PJ'!$B75&amp;'Service PJ'!$A75&amp;"*",'EPA_US9RT techs'!$A$2:$I$1722,9,FALSE),"")</f>
        <v/>
      </c>
      <c r="R77" s="14" t="str">
        <f>IFERROR(VLOOKUP($A$1&amp;'Service PJ'!$D75&amp;'Service PJ'!$B75&amp;'Service PJ'!$A75&amp;"*",'EPA_US9RT techs'!$A$2:$I$1722,9,FALSE),"")</f>
        <v/>
      </c>
      <c r="S77" s="14" t="str">
        <f>IFERROR(VLOOKUP($A$1&amp;'Service PJ'!$D75&amp;'Service PJ'!$B75&amp;'Service PJ'!$A75&amp;"*",'EPA_US9RT techs'!$A$2:$I$1722,9,FALSE),"")</f>
        <v/>
      </c>
      <c r="T77" s="14" t="str">
        <f>IFERROR(VLOOKUP($A$1&amp;'Service PJ'!$D75&amp;'Service PJ'!$B75&amp;'Service PJ'!$A75&amp;"*",'EPA_US9RT techs'!$A$2:$I$1722,9,FALSE),"")</f>
        <v/>
      </c>
      <c r="U77" s="14" t="str">
        <f>IFERROR(VLOOKUP($A$1&amp;'Service PJ'!$D75&amp;'Service PJ'!$B75&amp;'Service PJ'!$A75&amp;"*",'EPA_US9RT techs'!$A$2:$I$1722,9,FALSE),"")</f>
        <v/>
      </c>
      <c r="V77" s="14" t="str">
        <f>IFERROR(VLOOKUP($A$1&amp;'Service PJ'!$D75&amp;'Service PJ'!$B75&amp;'Service PJ'!$A75&amp;"*",'EPA_US9RT techs'!$A$2:$I$1722,9,FALSE),"")</f>
        <v/>
      </c>
      <c r="W77" s="14" t="str">
        <f>IFERROR(VLOOKUP($A$1&amp;'Service PJ'!$D75&amp;'Service PJ'!$B75&amp;'Service PJ'!$A75&amp;"*",'EPA_US9RT techs'!$A$2:$I$1722,9,FALSE),"")</f>
        <v/>
      </c>
      <c r="X77" s="14" t="str">
        <f>IFERROR(VLOOKUP($A$1&amp;'Service PJ'!$D75&amp;'Service PJ'!$B75&amp;'Service PJ'!$A75&amp;"*",'EPA_US9RT techs'!$A$2:$I$1722,9,FALSE),"")</f>
        <v/>
      </c>
      <c r="Y77" s="14" t="str">
        <f>IFERROR(VLOOKUP($A$1&amp;'Service PJ'!$D75&amp;'Service PJ'!$B75&amp;'Service PJ'!$A75&amp;"*",'EPA_US9RT techs'!$A$2:$I$1722,9,FALSE),"")</f>
        <v/>
      </c>
      <c r="Z77" s="14" t="str">
        <f>IFERROR(VLOOKUP($A$1&amp;'Service PJ'!$D75&amp;'Service PJ'!$B75&amp;'Service PJ'!$A75&amp;"*",'EPA_US9RT techs'!$A$2:$I$1722,9,FALSE),"")</f>
        <v/>
      </c>
      <c r="AA77" s="14" t="str">
        <f>IFERROR(VLOOKUP($A$1&amp;'Service PJ'!$D75&amp;'Service PJ'!$B75&amp;'Service PJ'!$A75&amp;"*",'EPA_US9RT techs'!$A$2:$I$1722,9,FALSE),"")</f>
        <v/>
      </c>
      <c r="AB77" s="14" t="str">
        <f>IFERROR(VLOOKUP($A$1&amp;'Service PJ'!$D75&amp;'Service PJ'!$B75&amp;'Service PJ'!$A75&amp;"*",'EPA_US9RT techs'!$A$2:$I$1722,9,FALSE),"")</f>
        <v/>
      </c>
      <c r="AC77" s="14" t="str">
        <f>IFERROR(VLOOKUP($A$1&amp;'Service PJ'!$D75&amp;'Service PJ'!$B75&amp;'Service PJ'!$A75&amp;"*",'EPA_US9RT techs'!$A$2:$I$1722,9,FALSE),"")</f>
        <v/>
      </c>
      <c r="AD77" s="14" t="str">
        <f>IFERROR(VLOOKUP($A$1&amp;'Service PJ'!$D75&amp;'Service PJ'!$B75&amp;'Service PJ'!$A75&amp;"*",'EPA_US9RT techs'!$A$2:$I$1722,9,FALSE),"")</f>
        <v/>
      </c>
      <c r="AE77" s="14" t="str">
        <f>IFERROR(VLOOKUP($A$1&amp;'Service PJ'!$D75&amp;'Service PJ'!$B75&amp;'Service PJ'!$A75&amp;"*",'EPA_US9RT techs'!$A$2:$I$1722,9,FALSE),"")</f>
        <v/>
      </c>
      <c r="AG77" t="str">
        <f>IF(SUM(AH77:AX77)=0,"\I:",'Service PJ'!$D75&amp;"_"&amp;'Service PJ'!$E75&amp;"_"&amp;'Service PJ'!$C75)</f>
        <v>\I:</v>
      </c>
      <c r="AH77" s="14" t="str">
        <f>IFERROR(VLOOKUP($AG$1&amp;'Service PJ'!$D75&amp;'Service PJ'!$B75&amp;'Service PJ'!$A75&amp;"*",'EPA_US9RT techs'!$A$2:$I$1722,9,FALSE),"")</f>
        <v/>
      </c>
      <c r="AI77" s="14" t="str">
        <f>IFERROR(VLOOKUP($AG$1&amp;'Service PJ'!$D75&amp;'Service PJ'!$B75&amp;'Service PJ'!$A75&amp;"*",'EPA_US9RT techs'!$A$2:$I$1722,9,FALSE),"")</f>
        <v/>
      </c>
      <c r="AJ77" s="14" t="str">
        <f>IFERROR(VLOOKUP($AG$1&amp;'Service PJ'!$D75&amp;'Service PJ'!$B75&amp;'Service PJ'!$A75&amp;"*",'EPA_US9RT techs'!$A$2:$I$1722,9,FALSE),"")</f>
        <v/>
      </c>
      <c r="AK77" s="14" t="str">
        <f>IFERROR(VLOOKUP($AG$1&amp;'Service PJ'!$D75&amp;'Service PJ'!$B75&amp;'Service PJ'!$A75&amp;"*",'EPA_US9RT techs'!$A$2:$I$1722,9,FALSE),"")</f>
        <v/>
      </c>
      <c r="AL77" s="14" t="str">
        <f>IFERROR(VLOOKUP($AG$1&amp;'Service PJ'!$D75&amp;'Service PJ'!$B75&amp;'Service PJ'!$A75&amp;"*",'EPA_US9RT techs'!$A$2:$I$1722,9,FALSE),"")</f>
        <v/>
      </c>
      <c r="AM77" s="14" t="str">
        <f>IFERROR(VLOOKUP($AG$1&amp;'Service PJ'!$D75&amp;'Service PJ'!$B75&amp;'Service PJ'!$A75&amp;"*",'EPA_US9RT techs'!$A$2:$I$1722,9,FALSE),"")</f>
        <v/>
      </c>
      <c r="AN77" s="14" t="str">
        <f>IFERROR(VLOOKUP($AG$1&amp;'Service PJ'!$D75&amp;'Service PJ'!$B75&amp;'Service PJ'!$A75&amp;"*",'EPA_US9RT techs'!$A$2:$I$1722,9,FALSE),"")</f>
        <v/>
      </c>
      <c r="AO77" s="14" t="str">
        <f>IFERROR(VLOOKUP($AG$1&amp;'Service PJ'!$D75&amp;'Service PJ'!$B75&amp;'Service PJ'!$A75&amp;"*",'EPA_US9RT techs'!$A$2:$I$1722,9,FALSE),"")</f>
        <v/>
      </c>
      <c r="AP77" s="14" t="str">
        <f>IFERROR(VLOOKUP($AG$1&amp;'Service PJ'!$D75&amp;'Service PJ'!$B75&amp;'Service PJ'!$A75&amp;"*",'EPA_US9RT techs'!$A$2:$I$1722,9,FALSE),"")</f>
        <v/>
      </c>
      <c r="AQ77" s="14" t="str">
        <f>IFERROR(VLOOKUP($AG$1&amp;'Service PJ'!$D75&amp;'Service PJ'!$B75&amp;'Service PJ'!$A75&amp;"*",'EPA_US9RT techs'!$A$2:$I$1722,9,FALSE),"")</f>
        <v/>
      </c>
      <c r="AR77" s="14" t="str">
        <f>IFERROR(VLOOKUP($AG$1&amp;'Service PJ'!$D75&amp;'Service PJ'!$B75&amp;'Service PJ'!$A75&amp;"*",'EPA_US9RT techs'!$A$2:$I$1722,9,FALSE),"")</f>
        <v/>
      </c>
      <c r="AS77" s="14" t="str">
        <f>IFERROR(VLOOKUP($AG$1&amp;'Service PJ'!$D75&amp;'Service PJ'!$B75&amp;'Service PJ'!$A75&amp;"*",'EPA_US9RT techs'!$A$2:$I$1722,9,FALSE),"")</f>
        <v/>
      </c>
      <c r="AT77" s="14" t="str">
        <f>IFERROR(VLOOKUP($AG$1&amp;'Service PJ'!$D75&amp;'Service PJ'!$B75&amp;'Service PJ'!$A75&amp;"*",'EPA_US9RT techs'!$A$2:$I$1722,9,FALSE),"")</f>
        <v/>
      </c>
      <c r="AU77" s="14" t="str">
        <f>IFERROR(VLOOKUP($AG$1&amp;'Service PJ'!$D75&amp;'Service PJ'!$B75&amp;'Service PJ'!$A75&amp;"*",'EPA_US9RT techs'!$A$2:$I$1722,9,FALSE),"")</f>
        <v/>
      </c>
      <c r="AV77" s="14" t="str">
        <f>IFERROR(VLOOKUP($AG$1&amp;'Service PJ'!$D75&amp;'Service PJ'!$B75&amp;'Service PJ'!$A75&amp;"*",'EPA_US9RT techs'!$A$2:$I$1722,9,FALSE),"")</f>
        <v/>
      </c>
      <c r="AW77" s="14" t="str">
        <f>IFERROR(VLOOKUP($AG$1&amp;'Service PJ'!$D75&amp;'Service PJ'!$B75&amp;'Service PJ'!$A75&amp;"*",'EPA_US9RT techs'!$A$2:$I$1722,9,FALSE),"")</f>
        <v/>
      </c>
      <c r="AX77" s="14" t="str">
        <f>IFERROR(VLOOKUP($AG$1&amp;'Service PJ'!$D75&amp;'Service PJ'!$B75&amp;'Service PJ'!$A75&amp;"*",'EPA_US9RT techs'!$A$2:$I$1722,9,FALSE),"")</f>
        <v/>
      </c>
      <c r="AY77" s="14" t="str">
        <f>IFERROR(VLOOKUP($AG$1&amp;'Service PJ'!$D75&amp;'Service PJ'!$B75&amp;'Service PJ'!$A75&amp;"*",'EPA_US9RT techs'!$A$2:$I$1722,9,FALSE),"")</f>
        <v/>
      </c>
      <c r="AZ77" s="14" t="str">
        <f>IFERROR(VLOOKUP($AG$1&amp;'Service PJ'!$D75&amp;'Service PJ'!$B75&amp;'Service PJ'!$A75&amp;"*",'EPA_US9RT techs'!$A$2:$I$1722,9,FALSE),"")</f>
        <v/>
      </c>
      <c r="BA77" s="14" t="str">
        <f>IFERROR(VLOOKUP($AG$1&amp;'Service PJ'!$D75&amp;'Service PJ'!$B75&amp;'Service PJ'!$A75&amp;"*",'EPA_US9RT techs'!$A$2:$I$1722,9,FALSE),"")</f>
        <v/>
      </c>
      <c r="BB77" s="14" t="str">
        <f>IFERROR(VLOOKUP($AG$1&amp;'Service PJ'!$D75&amp;'Service PJ'!$B75&amp;'Service PJ'!$A75&amp;"*",'EPA_US9RT techs'!$A$2:$I$1722,9,FALSE),"")</f>
        <v/>
      </c>
      <c r="BC77" s="14" t="str">
        <f>IFERROR(VLOOKUP($AG$1&amp;'Service PJ'!$D75&amp;'Service PJ'!$B75&amp;'Service PJ'!$A75&amp;"*",'EPA_US9RT techs'!$A$2:$I$1722,9,FALSE),"")</f>
        <v/>
      </c>
      <c r="BD77" s="14" t="str">
        <f>IFERROR(VLOOKUP($AG$1&amp;'Service PJ'!$D75&amp;'Service PJ'!$B75&amp;'Service PJ'!$A75&amp;"*",'EPA_US9RT techs'!$A$2:$I$1722,9,FALSE),"")</f>
        <v/>
      </c>
      <c r="BE77" s="14" t="str">
        <f>IFERROR(VLOOKUP($AG$1&amp;'Service PJ'!$D75&amp;'Service PJ'!$B75&amp;'Service PJ'!$A75&amp;"*",'EPA_US9RT techs'!$A$2:$I$1722,9,FALSE),"")</f>
        <v/>
      </c>
      <c r="BF77" s="14" t="str">
        <f>IFERROR(VLOOKUP($AG$1&amp;'Service PJ'!$D75&amp;'Service PJ'!$B75&amp;'Service PJ'!$A75&amp;"*",'EPA_US9RT techs'!$A$2:$I$1722,9,FALSE),"")</f>
        <v/>
      </c>
      <c r="BG77" s="14" t="str">
        <f>IFERROR(VLOOKUP($AG$1&amp;'Service PJ'!$D75&amp;'Service PJ'!$B75&amp;'Service PJ'!$A75&amp;"*",'EPA_US9RT techs'!$A$2:$I$1722,9,FALSE),"")</f>
        <v/>
      </c>
      <c r="BH77" s="14" t="str">
        <f>IFERROR(VLOOKUP($AG$1&amp;'Service PJ'!$D75&amp;'Service PJ'!$B75&amp;'Service PJ'!$A75&amp;"*",'EPA_US9RT techs'!$A$2:$I$1722,9,FALSE),"")</f>
        <v/>
      </c>
      <c r="BI77" s="14" t="str">
        <f>IFERROR(VLOOKUP($AG$1&amp;'Service PJ'!$D75&amp;'Service PJ'!$B75&amp;'Service PJ'!$A75&amp;"*",'EPA_US9RT techs'!$A$2:$I$1722,9,FALSE),"")</f>
        <v/>
      </c>
      <c r="BJ77" s="14" t="str">
        <f>IFERROR(VLOOKUP($AG$1&amp;'Service PJ'!$D75&amp;'Service PJ'!$B75&amp;'Service PJ'!$A75&amp;"*",'EPA_US9RT techs'!$A$2:$I$1722,9,FALSE),"")</f>
        <v/>
      </c>
      <c r="BK77" s="14" t="str">
        <f>IFERROR(VLOOKUP($AG$1&amp;'Service PJ'!$D75&amp;'Service PJ'!$B75&amp;'Service PJ'!$A75&amp;"*",'EPA_US9RT techs'!$A$2:$I$1722,9,FALSE),"")</f>
        <v/>
      </c>
      <c r="BM77" t="str">
        <f>IF(SUM(BN77:CD77)=0,"\I:",'Service PJ'!$D75&amp;"_"&amp;'Service PJ'!$E75&amp;"_"&amp;'Service PJ'!$C75)</f>
        <v>\I:</v>
      </c>
      <c r="BN77" s="14" t="str">
        <f>IFERROR(VLOOKUP($BM$1&amp;'Service PJ'!$D75&amp;'Service PJ'!$B75&amp;'Service PJ'!$A75&amp;"*",'EPA_US9RT techs'!$A$2:$I$1722,9,FALSE),"")</f>
        <v/>
      </c>
      <c r="BO77" s="14" t="str">
        <f>IFERROR(VLOOKUP($BM$1&amp;'Service PJ'!$D75&amp;'Service PJ'!$B75&amp;'Service PJ'!$A75&amp;"*",'EPA_US9RT techs'!$A$2:$I$1722,9,FALSE),"")</f>
        <v/>
      </c>
      <c r="BP77" s="14" t="str">
        <f>IFERROR(VLOOKUP($BM$1&amp;'Service PJ'!$D75&amp;'Service PJ'!$B75&amp;'Service PJ'!$A75&amp;"*",'EPA_US9RT techs'!$A$2:$I$1722,9,FALSE),"")</f>
        <v/>
      </c>
      <c r="BQ77" s="14" t="str">
        <f>IFERROR(VLOOKUP($BM$1&amp;'Service PJ'!$D75&amp;'Service PJ'!$B75&amp;'Service PJ'!$A75&amp;"*",'EPA_US9RT techs'!$A$2:$I$1722,9,FALSE),"")</f>
        <v/>
      </c>
      <c r="BR77" s="14" t="str">
        <f>IFERROR(VLOOKUP($BM$1&amp;'Service PJ'!$D75&amp;'Service PJ'!$B75&amp;'Service PJ'!$A75&amp;"*",'EPA_US9RT techs'!$A$2:$I$1722,9,FALSE),"")</f>
        <v/>
      </c>
      <c r="BS77" s="14" t="str">
        <f>IFERROR(VLOOKUP($BM$1&amp;'Service PJ'!$D75&amp;'Service PJ'!$B75&amp;'Service PJ'!$A75&amp;"*",'EPA_US9RT techs'!$A$2:$I$1722,9,FALSE),"")</f>
        <v/>
      </c>
      <c r="BT77" s="14" t="str">
        <f>IFERROR(VLOOKUP($BM$1&amp;'Service PJ'!$D75&amp;'Service PJ'!$B75&amp;'Service PJ'!$A75&amp;"*",'EPA_US9RT techs'!$A$2:$I$1722,9,FALSE),"")</f>
        <v/>
      </c>
      <c r="BU77" s="14" t="str">
        <f>IFERROR(VLOOKUP($BM$1&amp;'Service PJ'!$D75&amp;'Service PJ'!$B75&amp;'Service PJ'!$A75&amp;"*",'EPA_US9RT techs'!$A$2:$I$1722,9,FALSE),"")</f>
        <v/>
      </c>
      <c r="BV77" s="14" t="str">
        <f>IFERROR(VLOOKUP($BM$1&amp;'Service PJ'!$D75&amp;'Service PJ'!$B75&amp;'Service PJ'!$A75&amp;"*",'EPA_US9RT techs'!$A$2:$I$1722,9,FALSE),"")</f>
        <v/>
      </c>
      <c r="BW77" s="14" t="str">
        <f>IFERROR(VLOOKUP($BM$1&amp;'Service PJ'!$D75&amp;'Service PJ'!$B75&amp;'Service PJ'!$A75&amp;"*",'EPA_US9RT techs'!$A$2:$I$1722,9,FALSE),"")</f>
        <v/>
      </c>
      <c r="BX77" s="14" t="str">
        <f>IFERROR(VLOOKUP($BM$1&amp;'Service PJ'!$D75&amp;'Service PJ'!$B75&amp;'Service PJ'!$A75&amp;"*",'EPA_US9RT techs'!$A$2:$I$1722,9,FALSE),"")</f>
        <v/>
      </c>
      <c r="BY77" s="14" t="str">
        <f>IFERROR(VLOOKUP($BM$1&amp;'Service PJ'!$D75&amp;'Service PJ'!$B75&amp;'Service PJ'!$A75&amp;"*",'EPA_US9RT techs'!$A$2:$I$1722,9,FALSE),"")</f>
        <v/>
      </c>
      <c r="BZ77" s="14" t="str">
        <f>IFERROR(VLOOKUP($BM$1&amp;'Service PJ'!$D75&amp;'Service PJ'!$B75&amp;'Service PJ'!$A75&amp;"*",'EPA_US9RT techs'!$A$2:$I$1722,9,FALSE),"")</f>
        <v/>
      </c>
      <c r="CA77" s="14" t="str">
        <f>IFERROR(VLOOKUP($BM$1&amp;'Service PJ'!$D75&amp;'Service PJ'!$B75&amp;'Service PJ'!$A75&amp;"*",'EPA_US9RT techs'!$A$2:$I$1722,9,FALSE),"")</f>
        <v/>
      </c>
      <c r="CB77" s="14" t="str">
        <f>IFERROR(VLOOKUP($BM$1&amp;'Service PJ'!$D75&amp;'Service PJ'!$B75&amp;'Service PJ'!$A75&amp;"*",'EPA_US9RT techs'!$A$2:$I$1722,9,FALSE),"")</f>
        <v/>
      </c>
      <c r="CC77" s="14" t="str">
        <f>IFERROR(VLOOKUP($BM$1&amp;'Service PJ'!$D75&amp;'Service PJ'!$B75&amp;'Service PJ'!$A75&amp;"*",'EPA_US9RT techs'!$A$2:$I$1722,9,FALSE),"")</f>
        <v/>
      </c>
      <c r="CD77" s="14" t="str">
        <f>IFERROR(VLOOKUP($BM$1&amp;'Service PJ'!$D75&amp;'Service PJ'!$B75&amp;'Service PJ'!$A75&amp;"*",'EPA_US9RT techs'!$A$2:$I$1722,9,FALSE),"")</f>
        <v/>
      </c>
      <c r="CE77" s="14" t="str">
        <f>IFERROR(VLOOKUP($BM$1&amp;'Service PJ'!$D75&amp;'Service PJ'!$B75&amp;'Service PJ'!$A75&amp;"*",'EPA_US9RT techs'!$A$2:$I$1722,9,FALSE),"")</f>
        <v/>
      </c>
      <c r="CF77" s="14" t="str">
        <f>IFERROR(VLOOKUP($BM$1&amp;'Service PJ'!$D75&amp;'Service PJ'!$B75&amp;'Service PJ'!$A75&amp;"*",'EPA_US9RT techs'!$A$2:$I$1722,9,FALSE),"")</f>
        <v/>
      </c>
      <c r="CG77" s="14" t="str">
        <f>IFERROR(VLOOKUP($BM$1&amp;'Service PJ'!$D75&amp;'Service PJ'!$B75&amp;'Service PJ'!$A75&amp;"*",'EPA_US9RT techs'!$A$2:$I$1722,9,FALSE),"")</f>
        <v/>
      </c>
      <c r="CH77" s="14" t="str">
        <f>IFERROR(VLOOKUP($BM$1&amp;'Service PJ'!$D75&amp;'Service PJ'!$B75&amp;'Service PJ'!$A75&amp;"*",'EPA_US9RT techs'!$A$2:$I$1722,9,FALSE),"")</f>
        <v/>
      </c>
      <c r="CI77" s="14" t="str">
        <f>IFERROR(VLOOKUP($BM$1&amp;'Service PJ'!$D75&amp;'Service PJ'!$B75&amp;'Service PJ'!$A75&amp;"*",'EPA_US9RT techs'!$A$2:$I$1722,9,FALSE),"")</f>
        <v/>
      </c>
      <c r="CJ77" s="14" t="str">
        <f>IFERROR(VLOOKUP($BM$1&amp;'Service PJ'!$D75&amp;'Service PJ'!$B75&amp;'Service PJ'!$A75&amp;"*",'EPA_US9RT techs'!$A$2:$I$1722,9,FALSE),"")</f>
        <v/>
      </c>
      <c r="CK77" s="14" t="str">
        <f>IFERROR(VLOOKUP($BM$1&amp;'Service PJ'!$D75&amp;'Service PJ'!$B75&amp;'Service PJ'!$A75&amp;"*",'EPA_US9RT techs'!$A$2:$I$1722,9,FALSE),"")</f>
        <v/>
      </c>
      <c r="CL77" s="14" t="str">
        <f>IFERROR(VLOOKUP($BM$1&amp;'Service PJ'!$D75&amp;'Service PJ'!$B75&amp;'Service PJ'!$A75&amp;"*",'EPA_US9RT techs'!$A$2:$I$1722,9,FALSE),"")</f>
        <v/>
      </c>
      <c r="CM77" s="14" t="str">
        <f>IFERROR(VLOOKUP($BM$1&amp;'Service PJ'!$D75&amp;'Service PJ'!$B75&amp;'Service PJ'!$A75&amp;"*",'EPA_US9RT techs'!$A$2:$I$1722,9,FALSE),"")</f>
        <v/>
      </c>
      <c r="CN77" s="14" t="str">
        <f>IFERROR(VLOOKUP($BM$1&amp;'Service PJ'!$D75&amp;'Service PJ'!$B75&amp;'Service PJ'!$A75&amp;"*",'EPA_US9RT techs'!$A$2:$I$1722,9,FALSE),"")</f>
        <v/>
      </c>
      <c r="CO77" s="14" t="str">
        <f>IFERROR(VLOOKUP($BM$1&amp;'Service PJ'!$D75&amp;'Service PJ'!$B75&amp;'Service PJ'!$A75&amp;"*",'EPA_US9RT techs'!$A$2:$I$1722,9,FALSE),"")</f>
        <v/>
      </c>
      <c r="CP77" s="14" t="str">
        <f>IFERROR(VLOOKUP($BM$1&amp;'Service PJ'!$D75&amp;'Service PJ'!$B75&amp;'Service PJ'!$A75&amp;"*",'EPA_US9RT techs'!$A$2:$I$1722,9,FALSE),"")</f>
        <v/>
      </c>
      <c r="CQ77" s="14" t="str">
        <f>IFERROR(VLOOKUP($BM$1&amp;'Service PJ'!$D75&amp;'Service PJ'!$B75&amp;'Service PJ'!$A75&amp;"*",'EPA_US9RT techs'!$A$2:$I$1722,9,FALSE),"")</f>
        <v/>
      </c>
      <c r="CS77" t="str">
        <f>IF(SUM(CT77:DJ77)=0,"\I:",'Service PJ'!$D75&amp;"_"&amp;'Service PJ'!$E75&amp;"_"&amp;'Service PJ'!$C75)</f>
        <v>\I:</v>
      </c>
      <c r="CT77" s="2" t="str">
        <f>IFERROR(VLOOKUP($CS$1&amp;'Service PJ'!$D75&amp;'Service PJ'!$B75&amp;'Service PJ'!$A75&amp;"*",'EPA_US9RT techs'!$A$2:$I$1722,9,FALSE),"")</f>
        <v/>
      </c>
      <c r="CU77" s="2" t="str">
        <f>IFERROR(VLOOKUP($CS$1&amp;'Service PJ'!$D75&amp;'Service PJ'!$B75&amp;'Service PJ'!$A75&amp;"*",'EPA_US9RT techs'!$A$2:$I$1722,9,FALSE),"")</f>
        <v/>
      </c>
      <c r="CV77" s="2" t="str">
        <f>IFERROR(VLOOKUP($CS$1&amp;'Service PJ'!$D75&amp;'Service PJ'!$B75&amp;'Service PJ'!$A75&amp;"*",'EPA_US9RT techs'!$A$2:$I$1722,9,FALSE),"")</f>
        <v/>
      </c>
      <c r="CW77" s="2" t="str">
        <f>IFERROR(VLOOKUP($CS$1&amp;'Service PJ'!$D75&amp;'Service PJ'!$B75&amp;'Service PJ'!$A75&amp;"*",'EPA_US9RT techs'!$A$2:$I$1722,9,FALSE),"")</f>
        <v/>
      </c>
      <c r="CX77" s="2" t="str">
        <f>IFERROR(VLOOKUP($CS$1&amp;'Service PJ'!$D75&amp;'Service PJ'!$B75&amp;'Service PJ'!$A75&amp;"*",'EPA_US9RT techs'!$A$2:$I$1722,9,FALSE),"")</f>
        <v/>
      </c>
      <c r="CY77" s="2" t="str">
        <f>IFERROR(VLOOKUP($CS$1&amp;'Service PJ'!$D75&amp;'Service PJ'!$B75&amp;'Service PJ'!$A75&amp;"*",'EPA_US9RT techs'!$A$2:$I$1722,9,FALSE),"")</f>
        <v/>
      </c>
      <c r="CZ77" s="2" t="str">
        <f>IFERROR(VLOOKUP($CS$1&amp;'Service PJ'!$D75&amp;'Service PJ'!$B75&amp;'Service PJ'!$A75&amp;"*",'EPA_US9RT techs'!$A$2:$I$1722,9,FALSE),"")</f>
        <v/>
      </c>
      <c r="DA77" s="2" t="str">
        <f>IFERROR(VLOOKUP($CS$1&amp;'Service PJ'!$D75&amp;'Service PJ'!$B75&amp;'Service PJ'!$A75&amp;"*",'EPA_US9RT techs'!$A$2:$I$1722,9,FALSE),"")</f>
        <v/>
      </c>
      <c r="DB77" s="2" t="str">
        <f>IFERROR(VLOOKUP($CS$1&amp;'Service PJ'!$D75&amp;'Service PJ'!$B75&amp;'Service PJ'!$A75&amp;"*",'EPA_US9RT techs'!$A$2:$I$1722,9,FALSE),"")</f>
        <v/>
      </c>
      <c r="DC77" s="2" t="str">
        <f>IFERROR(VLOOKUP($CS$1&amp;'Service PJ'!$D75&amp;'Service PJ'!$B75&amp;'Service PJ'!$A75&amp;"*",'EPA_US9RT techs'!$A$2:$I$1722,9,FALSE),"")</f>
        <v/>
      </c>
      <c r="DD77" s="2" t="str">
        <f>IFERROR(VLOOKUP($CS$1&amp;'Service PJ'!$D75&amp;'Service PJ'!$B75&amp;'Service PJ'!$A75&amp;"*",'EPA_US9RT techs'!$A$2:$I$1722,9,FALSE),"")</f>
        <v/>
      </c>
      <c r="DE77" s="2" t="str">
        <f>IFERROR(VLOOKUP($CS$1&amp;'Service PJ'!$D75&amp;'Service PJ'!$B75&amp;'Service PJ'!$A75&amp;"*",'EPA_US9RT techs'!$A$2:$I$1722,9,FALSE),"")</f>
        <v/>
      </c>
      <c r="DF77" s="2" t="str">
        <f>IFERROR(VLOOKUP($CS$1&amp;'Service PJ'!$D75&amp;'Service PJ'!$B75&amp;'Service PJ'!$A75&amp;"*",'EPA_US9RT techs'!$A$2:$I$1722,9,FALSE),"")</f>
        <v/>
      </c>
      <c r="DG77" s="2" t="str">
        <f>IFERROR(VLOOKUP($CS$1&amp;'Service PJ'!$D75&amp;'Service PJ'!$B75&amp;'Service PJ'!$A75&amp;"*",'EPA_US9RT techs'!$A$2:$I$1722,9,FALSE),"")</f>
        <v/>
      </c>
      <c r="DH77" s="2" t="str">
        <f>IFERROR(VLOOKUP($CS$1&amp;'Service PJ'!$D75&amp;'Service PJ'!$B75&amp;'Service PJ'!$A75&amp;"*",'EPA_US9RT techs'!$A$2:$I$1722,9,FALSE),"")</f>
        <v/>
      </c>
      <c r="DI77" s="2" t="str">
        <f>IFERROR(VLOOKUP($CS$1&amp;'Service PJ'!$D75&amp;'Service PJ'!$B75&amp;'Service PJ'!$A75&amp;"*",'EPA_US9RT techs'!$A$2:$I$1722,9,FALSE),"")</f>
        <v/>
      </c>
      <c r="DJ77" s="2" t="str">
        <f>IFERROR(VLOOKUP($CS$1&amp;'Service PJ'!$D75&amp;'Service PJ'!$B75&amp;'Service PJ'!$A75&amp;"*",'EPA_US9RT techs'!$A$2:$I$1722,9,FALSE),"")</f>
        <v/>
      </c>
      <c r="DK77" s="2" t="str">
        <f>IFERROR(VLOOKUP($CS$1&amp;'Service PJ'!$D75&amp;'Service PJ'!$B75&amp;'Service PJ'!$A75&amp;"*",'EPA_US9RT techs'!$A$2:$I$1722,9,FALSE),"")</f>
        <v/>
      </c>
      <c r="DL77" s="2" t="str">
        <f>IFERROR(VLOOKUP($CS$1&amp;'Service PJ'!$D75&amp;'Service PJ'!$B75&amp;'Service PJ'!$A75&amp;"*",'EPA_US9RT techs'!$A$2:$I$1722,9,FALSE),"")</f>
        <v/>
      </c>
      <c r="DM77" s="2" t="str">
        <f>IFERROR(VLOOKUP($CS$1&amp;'Service PJ'!$D75&amp;'Service PJ'!$B75&amp;'Service PJ'!$A75&amp;"*",'EPA_US9RT techs'!$A$2:$I$1722,9,FALSE),"")</f>
        <v/>
      </c>
      <c r="DN77" s="2" t="str">
        <f>IFERROR(VLOOKUP($CS$1&amp;'Service PJ'!$D75&amp;'Service PJ'!$B75&amp;'Service PJ'!$A75&amp;"*",'EPA_US9RT techs'!$A$2:$I$1722,9,FALSE),"")</f>
        <v/>
      </c>
      <c r="DO77" s="2" t="str">
        <f>IFERROR(VLOOKUP($CS$1&amp;'Service PJ'!$D75&amp;'Service PJ'!$B75&amp;'Service PJ'!$A75&amp;"*",'EPA_US9RT techs'!$A$2:$I$1722,9,FALSE),"")</f>
        <v/>
      </c>
      <c r="DP77" s="2" t="str">
        <f>IFERROR(VLOOKUP($CS$1&amp;'Service PJ'!$D75&amp;'Service PJ'!$B75&amp;'Service PJ'!$A75&amp;"*",'EPA_US9RT techs'!$A$2:$I$1722,9,FALSE),"")</f>
        <v/>
      </c>
      <c r="DQ77" s="2" t="str">
        <f>IFERROR(VLOOKUP($CS$1&amp;'Service PJ'!$D75&amp;'Service PJ'!$B75&amp;'Service PJ'!$A75&amp;"*",'EPA_US9RT techs'!$A$2:$I$1722,9,FALSE),"")</f>
        <v/>
      </c>
      <c r="DR77" s="2" t="str">
        <f>IFERROR(VLOOKUP($CS$1&amp;'Service PJ'!$D75&amp;'Service PJ'!$B75&amp;'Service PJ'!$A75&amp;"*",'EPA_US9RT techs'!$A$2:$I$1722,9,FALSE),"")</f>
        <v/>
      </c>
      <c r="DS77" s="2" t="str">
        <f>IFERROR(VLOOKUP($CS$1&amp;'Service PJ'!$D75&amp;'Service PJ'!$B75&amp;'Service PJ'!$A75&amp;"*",'EPA_US9RT techs'!$A$2:$I$1722,9,FALSE),"")</f>
        <v/>
      </c>
      <c r="DT77" s="2" t="str">
        <f>IFERROR(VLOOKUP($CS$1&amp;'Service PJ'!$D75&amp;'Service PJ'!$B75&amp;'Service PJ'!$A75&amp;"*",'EPA_US9RT techs'!$A$2:$I$1722,9,FALSE),"")</f>
        <v/>
      </c>
      <c r="DU77" s="2" t="str">
        <f>IFERROR(VLOOKUP($CS$1&amp;'Service PJ'!$D75&amp;'Service PJ'!$B75&amp;'Service PJ'!$A75&amp;"*",'EPA_US9RT techs'!$A$2:$I$1722,9,FALSE),"")</f>
        <v/>
      </c>
      <c r="DV77" s="2" t="str">
        <f>IFERROR(VLOOKUP($CS$1&amp;'Service PJ'!$D75&amp;'Service PJ'!$B75&amp;'Service PJ'!$A75&amp;"*",'EPA_US9RT techs'!$A$2:$I$1722,9,FALSE),"")</f>
        <v/>
      </c>
      <c r="DW77" s="2" t="str">
        <f>IFERROR(VLOOKUP($CS$1&amp;'Service PJ'!$D75&amp;'Service PJ'!$B75&amp;'Service PJ'!$A75&amp;"*",'EPA_US9RT techs'!$A$2:$I$1722,9,FALSE),"")</f>
        <v/>
      </c>
    </row>
    <row r="78" spans="1:127" x14ac:dyDescent="0.45">
      <c r="A78" t="str">
        <f>IF(SUM(B78:R78)=0,"\I:",'Service PJ'!$D76&amp;"_"&amp;'Service PJ'!$E76&amp;"_"&amp;'Service PJ'!$C76)</f>
        <v>INF_MDR_ELC</v>
      </c>
      <c r="B78" s="14">
        <f>IFERROR(VLOOKUP($A$1&amp;'Service PJ'!$D76&amp;'Service PJ'!$B76&amp;'Service PJ'!$A76&amp;"*",'EPA_US9RT techs'!$A$2:$I$1722,9,FALSE),"")</f>
        <v>2.2387116158999998</v>
      </c>
      <c r="C78" s="14">
        <f>IFERROR(VLOOKUP($A$1&amp;'Service PJ'!$D76&amp;'Service PJ'!$B76&amp;'Service PJ'!$A76&amp;"*",'EPA_US9RT techs'!$A$2:$I$1722,9,FALSE),"")</f>
        <v>2.2387116158999998</v>
      </c>
      <c r="D78" s="14">
        <f>IFERROR(VLOOKUP($A$1&amp;'Service PJ'!$D76&amp;'Service PJ'!$B76&amp;'Service PJ'!$A76&amp;"*",'EPA_US9RT techs'!$A$2:$I$1722,9,FALSE),"")</f>
        <v>2.2387116158999998</v>
      </c>
      <c r="E78" s="14">
        <f>IFERROR(VLOOKUP($A$1&amp;'Service PJ'!$D76&amp;'Service PJ'!$B76&amp;'Service PJ'!$A76&amp;"*",'EPA_US9RT techs'!$A$2:$I$1722,9,FALSE),"")</f>
        <v>2.2387116158999998</v>
      </c>
      <c r="F78" s="14">
        <f>IFERROR(VLOOKUP($A$1&amp;'Service PJ'!$D76&amp;'Service PJ'!$B76&amp;'Service PJ'!$A76&amp;"*",'EPA_US9RT techs'!$A$2:$I$1722,9,FALSE),"")</f>
        <v>2.2387116158999998</v>
      </c>
      <c r="G78" s="14">
        <f>IFERROR(VLOOKUP($A$1&amp;'Service PJ'!$D76&amp;'Service PJ'!$B76&amp;'Service PJ'!$A76&amp;"*",'EPA_US9RT techs'!$A$2:$I$1722,9,FALSE),"")</f>
        <v>2.2387116158999998</v>
      </c>
      <c r="H78" s="14">
        <f>IFERROR(VLOOKUP($A$1&amp;'Service PJ'!$D76&amp;'Service PJ'!$B76&amp;'Service PJ'!$A76&amp;"*",'EPA_US9RT techs'!$A$2:$I$1722,9,FALSE),"")</f>
        <v>2.2387116158999998</v>
      </c>
      <c r="I78" s="14">
        <f>IFERROR(VLOOKUP($A$1&amp;'Service PJ'!$D76&amp;'Service PJ'!$B76&amp;'Service PJ'!$A76&amp;"*",'EPA_US9RT techs'!$A$2:$I$1722,9,FALSE),"")</f>
        <v>2.2387116158999998</v>
      </c>
      <c r="J78" s="14">
        <f>IFERROR(VLOOKUP($A$1&amp;'Service PJ'!$D76&amp;'Service PJ'!$B76&amp;'Service PJ'!$A76&amp;"*",'EPA_US9RT techs'!$A$2:$I$1722,9,FALSE),"")</f>
        <v>2.2387116158999998</v>
      </c>
      <c r="K78" s="14">
        <f>IFERROR(VLOOKUP($A$1&amp;'Service PJ'!$D76&amp;'Service PJ'!$B76&amp;'Service PJ'!$A76&amp;"*",'EPA_US9RT techs'!$A$2:$I$1722,9,FALSE),"")</f>
        <v>2.2387116158999998</v>
      </c>
      <c r="L78" s="14">
        <f>IFERROR(VLOOKUP($A$1&amp;'Service PJ'!$D76&amp;'Service PJ'!$B76&amp;'Service PJ'!$A76&amp;"*",'EPA_US9RT techs'!$A$2:$I$1722,9,FALSE),"")</f>
        <v>2.2387116158999998</v>
      </c>
      <c r="M78" s="14">
        <f>IFERROR(VLOOKUP($A$1&amp;'Service PJ'!$D76&amp;'Service PJ'!$B76&amp;'Service PJ'!$A76&amp;"*",'EPA_US9RT techs'!$A$2:$I$1722,9,FALSE),"")</f>
        <v>2.2387116158999998</v>
      </c>
      <c r="N78" s="14">
        <f>IFERROR(VLOOKUP($A$1&amp;'Service PJ'!$D76&amp;'Service PJ'!$B76&amp;'Service PJ'!$A76&amp;"*",'EPA_US9RT techs'!$A$2:$I$1722,9,FALSE),"")</f>
        <v>2.2387116158999998</v>
      </c>
      <c r="O78" s="14">
        <f>IFERROR(VLOOKUP($A$1&amp;'Service PJ'!$D76&amp;'Service PJ'!$B76&amp;'Service PJ'!$A76&amp;"*",'EPA_US9RT techs'!$A$2:$I$1722,9,FALSE),"")</f>
        <v>2.2387116158999998</v>
      </c>
      <c r="P78" s="14">
        <f>IFERROR(VLOOKUP($A$1&amp;'Service PJ'!$D76&amp;'Service PJ'!$B76&amp;'Service PJ'!$A76&amp;"*",'EPA_US9RT techs'!$A$2:$I$1722,9,FALSE),"")</f>
        <v>2.2387116158999998</v>
      </c>
      <c r="Q78" s="14">
        <f>IFERROR(VLOOKUP($A$1&amp;'Service PJ'!$D76&amp;'Service PJ'!$B76&amp;'Service PJ'!$A76&amp;"*",'EPA_US9RT techs'!$A$2:$I$1722,9,FALSE),"")</f>
        <v>2.2387116158999998</v>
      </c>
      <c r="R78" s="14">
        <f>IFERROR(VLOOKUP($A$1&amp;'Service PJ'!$D76&amp;'Service PJ'!$B76&amp;'Service PJ'!$A76&amp;"*",'EPA_US9RT techs'!$A$2:$I$1722,9,FALSE),"")</f>
        <v>2.2387116158999998</v>
      </c>
      <c r="S78" s="14">
        <f>IFERROR(VLOOKUP($A$1&amp;'Service PJ'!$D76&amp;'Service PJ'!$B76&amp;'Service PJ'!$A76&amp;"*",'EPA_US9RT techs'!$A$2:$I$1722,9,FALSE),"")</f>
        <v>2.2387116158999998</v>
      </c>
      <c r="T78" s="14">
        <f>IFERROR(VLOOKUP($A$1&amp;'Service PJ'!$D76&amp;'Service PJ'!$B76&amp;'Service PJ'!$A76&amp;"*",'EPA_US9RT techs'!$A$2:$I$1722,9,FALSE),"")</f>
        <v>2.2387116158999998</v>
      </c>
      <c r="U78" s="14">
        <f>IFERROR(VLOOKUP($A$1&amp;'Service PJ'!$D76&amp;'Service PJ'!$B76&amp;'Service PJ'!$A76&amp;"*",'EPA_US9RT techs'!$A$2:$I$1722,9,FALSE),"")</f>
        <v>2.2387116158999998</v>
      </c>
      <c r="V78" s="14">
        <f>IFERROR(VLOOKUP($A$1&amp;'Service PJ'!$D76&amp;'Service PJ'!$B76&amp;'Service PJ'!$A76&amp;"*",'EPA_US9RT techs'!$A$2:$I$1722,9,FALSE),"")</f>
        <v>2.2387116158999998</v>
      </c>
      <c r="W78" s="14">
        <f>IFERROR(VLOOKUP($A$1&amp;'Service PJ'!$D76&amp;'Service PJ'!$B76&amp;'Service PJ'!$A76&amp;"*",'EPA_US9RT techs'!$A$2:$I$1722,9,FALSE),"")</f>
        <v>2.2387116158999998</v>
      </c>
      <c r="X78" s="14">
        <f>IFERROR(VLOOKUP($A$1&amp;'Service PJ'!$D76&amp;'Service PJ'!$B76&amp;'Service PJ'!$A76&amp;"*",'EPA_US9RT techs'!$A$2:$I$1722,9,FALSE),"")</f>
        <v>2.2387116158999998</v>
      </c>
      <c r="Y78" s="14">
        <f>IFERROR(VLOOKUP($A$1&amp;'Service PJ'!$D76&amp;'Service PJ'!$B76&amp;'Service PJ'!$A76&amp;"*",'EPA_US9RT techs'!$A$2:$I$1722,9,FALSE),"")</f>
        <v>2.2387116158999998</v>
      </c>
      <c r="Z78" s="14">
        <f>IFERROR(VLOOKUP($A$1&amp;'Service PJ'!$D76&amp;'Service PJ'!$B76&amp;'Service PJ'!$A76&amp;"*",'EPA_US9RT techs'!$A$2:$I$1722,9,FALSE),"")</f>
        <v>2.2387116158999998</v>
      </c>
      <c r="AA78" s="14">
        <f>IFERROR(VLOOKUP($A$1&amp;'Service PJ'!$D76&amp;'Service PJ'!$B76&amp;'Service PJ'!$A76&amp;"*",'EPA_US9RT techs'!$A$2:$I$1722,9,FALSE),"")</f>
        <v>2.2387116158999998</v>
      </c>
      <c r="AB78" s="14">
        <f>IFERROR(VLOOKUP($A$1&amp;'Service PJ'!$D76&amp;'Service PJ'!$B76&amp;'Service PJ'!$A76&amp;"*",'EPA_US9RT techs'!$A$2:$I$1722,9,FALSE),"")</f>
        <v>2.2387116158999998</v>
      </c>
      <c r="AC78" s="14">
        <f>IFERROR(VLOOKUP($A$1&amp;'Service PJ'!$D76&amp;'Service PJ'!$B76&amp;'Service PJ'!$A76&amp;"*",'EPA_US9RT techs'!$A$2:$I$1722,9,FALSE),"")</f>
        <v>2.2387116158999998</v>
      </c>
      <c r="AD78" s="14">
        <f>IFERROR(VLOOKUP($A$1&amp;'Service PJ'!$D76&amp;'Service PJ'!$B76&amp;'Service PJ'!$A76&amp;"*",'EPA_US9RT techs'!$A$2:$I$1722,9,FALSE),"")</f>
        <v>2.2387116158999998</v>
      </c>
      <c r="AE78" s="14">
        <f>IFERROR(VLOOKUP($A$1&amp;'Service PJ'!$D76&amp;'Service PJ'!$B76&amp;'Service PJ'!$A76&amp;"*",'EPA_US9RT techs'!$A$2:$I$1722,9,FALSE),"")</f>
        <v>2.2387116158999998</v>
      </c>
      <c r="AG78" t="str">
        <f>IF(SUM(AH78:AX78)=0,"\I:",'Service PJ'!$D76&amp;"_"&amp;'Service PJ'!$E76&amp;"_"&amp;'Service PJ'!$C76)</f>
        <v>INF_MDR_ELC</v>
      </c>
      <c r="AH78" s="14">
        <f>IFERROR(VLOOKUP($AG$1&amp;'Service PJ'!$D76&amp;'Service PJ'!$B76&amp;'Service PJ'!$A76&amp;"*",'EPA_US9RT techs'!$A$2:$I$1722,9,FALSE),"")</f>
        <v>0.22387116160000001</v>
      </c>
      <c r="AI78" s="14">
        <f>IFERROR(VLOOKUP($AG$1&amp;'Service PJ'!$D76&amp;'Service PJ'!$B76&amp;'Service PJ'!$A76&amp;"*",'EPA_US9RT techs'!$A$2:$I$1722,9,FALSE),"")</f>
        <v>0.22387116160000001</v>
      </c>
      <c r="AJ78" s="14">
        <f>IFERROR(VLOOKUP($AG$1&amp;'Service PJ'!$D76&amp;'Service PJ'!$B76&amp;'Service PJ'!$A76&amp;"*",'EPA_US9RT techs'!$A$2:$I$1722,9,FALSE),"")</f>
        <v>0.22387116160000001</v>
      </c>
      <c r="AK78" s="14">
        <f>IFERROR(VLOOKUP($AG$1&amp;'Service PJ'!$D76&amp;'Service PJ'!$B76&amp;'Service PJ'!$A76&amp;"*",'EPA_US9RT techs'!$A$2:$I$1722,9,FALSE),"")</f>
        <v>0.22387116160000001</v>
      </c>
      <c r="AL78" s="14">
        <f>IFERROR(VLOOKUP($AG$1&amp;'Service PJ'!$D76&amp;'Service PJ'!$B76&amp;'Service PJ'!$A76&amp;"*",'EPA_US9RT techs'!$A$2:$I$1722,9,FALSE),"")</f>
        <v>0.22387116160000001</v>
      </c>
      <c r="AM78" s="14">
        <f>IFERROR(VLOOKUP($AG$1&amp;'Service PJ'!$D76&amp;'Service PJ'!$B76&amp;'Service PJ'!$A76&amp;"*",'EPA_US9RT techs'!$A$2:$I$1722,9,FALSE),"")</f>
        <v>0.22387116160000001</v>
      </c>
      <c r="AN78" s="14">
        <f>IFERROR(VLOOKUP($AG$1&amp;'Service PJ'!$D76&amp;'Service PJ'!$B76&amp;'Service PJ'!$A76&amp;"*",'EPA_US9RT techs'!$A$2:$I$1722,9,FALSE),"")</f>
        <v>0.22387116160000001</v>
      </c>
      <c r="AO78" s="14">
        <f>IFERROR(VLOOKUP($AG$1&amp;'Service PJ'!$D76&amp;'Service PJ'!$B76&amp;'Service PJ'!$A76&amp;"*",'EPA_US9RT techs'!$A$2:$I$1722,9,FALSE),"")</f>
        <v>0.22387116160000001</v>
      </c>
      <c r="AP78" s="14">
        <f>IFERROR(VLOOKUP($AG$1&amp;'Service PJ'!$D76&amp;'Service PJ'!$B76&amp;'Service PJ'!$A76&amp;"*",'EPA_US9RT techs'!$A$2:$I$1722,9,FALSE),"")</f>
        <v>0.22387116160000001</v>
      </c>
      <c r="AQ78" s="14">
        <f>IFERROR(VLOOKUP($AG$1&amp;'Service PJ'!$D76&amp;'Service PJ'!$B76&amp;'Service PJ'!$A76&amp;"*",'EPA_US9RT techs'!$A$2:$I$1722,9,FALSE),"")</f>
        <v>0.22387116160000001</v>
      </c>
      <c r="AR78" s="14">
        <f>IFERROR(VLOOKUP($AG$1&amp;'Service PJ'!$D76&amp;'Service PJ'!$B76&amp;'Service PJ'!$A76&amp;"*",'EPA_US9RT techs'!$A$2:$I$1722,9,FALSE),"")</f>
        <v>0.22387116160000001</v>
      </c>
      <c r="AS78" s="14">
        <f>IFERROR(VLOOKUP($AG$1&amp;'Service PJ'!$D76&amp;'Service PJ'!$B76&amp;'Service PJ'!$A76&amp;"*",'EPA_US9RT techs'!$A$2:$I$1722,9,FALSE),"")</f>
        <v>0.22387116160000001</v>
      </c>
      <c r="AT78" s="14">
        <f>IFERROR(VLOOKUP($AG$1&amp;'Service PJ'!$D76&amp;'Service PJ'!$B76&amp;'Service PJ'!$A76&amp;"*",'EPA_US9RT techs'!$A$2:$I$1722,9,FALSE),"")</f>
        <v>0.22387116160000001</v>
      </c>
      <c r="AU78" s="14">
        <f>IFERROR(VLOOKUP($AG$1&amp;'Service PJ'!$D76&amp;'Service PJ'!$B76&amp;'Service PJ'!$A76&amp;"*",'EPA_US9RT techs'!$A$2:$I$1722,9,FALSE),"")</f>
        <v>0.22387116160000001</v>
      </c>
      <c r="AV78" s="14">
        <f>IFERROR(VLOOKUP($AG$1&amp;'Service PJ'!$D76&amp;'Service PJ'!$B76&amp;'Service PJ'!$A76&amp;"*",'EPA_US9RT techs'!$A$2:$I$1722,9,FALSE),"")</f>
        <v>0.22387116160000001</v>
      </c>
      <c r="AW78" s="14">
        <f>IFERROR(VLOOKUP($AG$1&amp;'Service PJ'!$D76&amp;'Service PJ'!$B76&amp;'Service PJ'!$A76&amp;"*",'EPA_US9RT techs'!$A$2:$I$1722,9,FALSE),"")</f>
        <v>0.22387116160000001</v>
      </c>
      <c r="AX78" s="14">
        <f>IFERROR(VLOOKUP($AG$1&amp;'Service PJ'!$D76&amp;'Service PJ'!$B76&amp;'Service PJ'!$A76&amp;"*",'EPA_US9RT techs'!$A$2:$I$1722,9,FALSE),"")</f>
        <v>0.22387116160000001</v>
      </c>
      <c r="AY78" s="14">
        <f>IFERROR(VLOOKUP($AG$1&amp;'Service PJ'!$D76&amp;'Service PJ'!$B76&amp;'Service PJ'!$A76&amp;"*",'EPA_US9RT techs'!$A$2:$I$1722,9,FALSE),"")</f>
        <v>0.22387116160000001</v>
      </c>
      <c r="AZ78" s="14">
        <f>IFERROR(VLOOKUP($AG$1&amp;'Service PJ'!$D76&amp;'Service PJ'!$B76&amp;'Service PJ'!$A76&amp;"*",'EPA_US9RT techs'!$A$2:$I$1722,9,FALSE),"")</f>
        <v>0.22387116160000001</v>
      </c>
      <c r="BA78" s="14">
        <f>IFERROR(VLOOKUP($AG$1&amp;'Service PJ'!$D76&amp;'Service PJ'!$B76&amp;'Service PJ'!$A76&amp;"*",'EPA_US9RT techs'!$A$2:$I$1722,9,FALSE),"")</f>
        <v>0.22387116160000001</v>
      </c>
      <c r="BB78" s="14">
        <f>IFERROR(VLOOKUP($AG$1&amp;'Service PJ'!$D76&amp;'Service PJ'!$B76&amp;'Service PJ'!$A76&amp;"*",'EPA_US9RT techs'!$A$2:$I$1722,9,FALSE),"")</f>
        <v>0.22387116160000001</v>
      </c>
      <c r="BC78" s="14">
        <f>IFERROR(VLOOKUP($AG$1&amp;'Service PJ'!$D76&amp;'Service PJ'!$B76&amp;'Service PJ'!$A76&amp;"*",'EPA_US9RT techs'!$A$2:$I$1722,9,FALSE),"")</f>
        <v>0.22387116160000001</v>
      </c>
      <c r="BD78" s="14">
        <f>IFERROR(VLOOKUP($AG$1&amp;'Service PJ'!$D76&amp;'Service PJ'!$B76&amp;'Service PJ'!$A76&amp;"*",'EPA_US9RT techs'!$A$2:$I$1722,9,FALSE),"")</f>
        <v>0.22387116160000001</v>
      </c>
      <c r="BE78" s="14">
        <f>IFERROR(VLOOKUP($AG$1&amp;'Service PJ'!$D76&amp;'Service PJ'!$B76&amp;'Service PJ'!$A76&amp;"*",'EPA_US9RT techs'!$A$2:$I$1722,9,FALSE),"")</f>
        <v>0.22387116160000001</v>
      </c>
      <c r="BF78" s="14">
        <f>IFERROR(VLOOKUP($AG$1&amp;'Service PJ'!$D76&amp;'Service PJ'!$B76&amp;'Service PJ'!$A76&amp;"*",'EPA_US9RT techs'!$A$2:$I$1722,9,FALSE),"")</f>
        <v>0.22387116160000001</v>
      </c>
      <c r="BG78" s="14">
        <f>IFERROR(VLOOKUP($AG$1&amp;'Service PJ'!$D76&amp;'Service PJ'!$B76&amp;'Service PJ'!$A76&amp;"*",'EPA_US9RT techs'!$A$2:$I$1722,9,FALSE),"")</f>
        <v>0.22387116160000001</v>
      </c>
      <c r="BH78" s="14">
        <f>IFERROR(VLOOKUP($AG$1&amp;'Service PJ'!$D76&amp;'Service PJ'!$B76&amp;'Service PJ'!$A76&amp;"*",'EPA_US9RT techs'!$A$2:$I$1722,9,FALSE),"")</f>
        <v>0.22387116160000001</v>
      </c>
      <c r="BI78" s="14">
        <f>IFERROR(VLOOKUP($AG$1&amp;'Service PJ'!$D76&amp;'Service PJ'!$B76&amp;'Service PJ'!$A76&amp;"*",'EPA_US9RT techs'!$A$2:$I$1722,9,FALSE),"")</f>
        <v>0.22387116160000001</v>
      </c>
      <c r="BJ78" s="14">
        <f>IFERROR(VLOOKUP($AG$1&amp;'Service PJ'!$D76&amp;'Service PJ'!$B76&amp;'Service PJ'!$A76&amp;"*",'EPA_US9RT techs'!$A$2:$I$1722,9,FALSE),"")</f>
        <v>0.22387116160000001</v>
      </c>
      <c r="BK78" s="14">
        <f>IFERROR(VLOOKUP($AG$1&amp;'Service PJ'!$D76&amp;'Service PJ'!$B76&amp;'Service PJ'!$A76&amp;"*",'EPA_US9RT techs'!$A$2:$I$1722,9,FALSE),"")</f>
        <v>0.22387116160000001</v>
      </c>
      <c r="BM78" t="str">
        <f>IF(SUM(BN78:CD78)=0,"\I:",'Service PJ'!$D76&amp;"_"&amp;'Service PJ'!$E76&amp;"_"&amp;'Service PJ'!$C76)</f>
        <v>\I:</v>
      </c>
      <c r="BN78" s="14" t="str">
        <f>IFERROR(VLOOKUP($BM$1&amp;'Service PJ'!$D76&amp;'Service PJ'!$B76&amp;'Service PJ'!$A76&amp;"*",'EPA_US9RT techs'!$A$2:$I$1722,9,FALSE),"")</f>
        <v/>
      </c>
      <c r="BO78" s="14" t="str">
        <f>IFERROR(VLOOKUP($BM$1&amp;'Service PJ'!$D76&amp;'Service PJ'!$B76&amp;'Service PJ'!$A76&amp;"*",'EPA_US9RT techs'!$A$2:$I$1722,9,FALSE),"")</f>
        <v/>
      </c>
      <c r="BP78" s="14" t="str">
        <f>IFERROR(VLOOKUP($BM$1&amp;'Service PJ'!$D76&amp;'Service PJ'!$B76&amp;'Service PJ'!$A76&amp;"*",'EPA_US9RT techs'!$A$2:$I$1722,9,FALSE),"")</f>
        <v/>
      </c>
      <c r="BQ78" s="14" t="str">
        <f>IFERROR(VLOOKUP($BM$1&amp;'Service PJ'!$D76&amp;'Service PJ'!$B76&amp;'Service PJ'!$A76&amp;"*",'EPA_US9RT techs'!$A$2:$I$1722,9,FALSE),"")</f>
        <v/>
      </c>
      <c r="BR78" s="14" t="str">
        <f>IFERROR(VLOOKUP($BM$1&amp;'Service PJ'!$D76&amp;'Service PJ'!$B76&amp;'Service PJ'!$A76&amp;"*",'EPA_US9RT techs'!$A$2:$I$1722,9,FALSE),"")</f>
        <v/>
      </c>
      <c r="BS78" s="14" t="str">
        <f>IFERROR(VLOOKUP($BM$1&amp;'Service PJ'!$D76&amp;'Service PJ'!$B76&amp;'Service PJ'!$A76&amp;"*",'EPA_US9RT techs'!$A$2:$I$1722,9,FALSE),"")</f>
        <v/>
      </c>
      <c r="BT78" s="14" t="str">
        <f>IFERROR(VLOOKUP($BM$1&amp;'Service PJ'!$D76&amp;'Service PJ'!$B76&amp;'Service PJ'!$A76&amp;"*",'EPA_US9RT techs'!$A$2:$I$1722,9,FALSE),"")</f>
        <v/>
      </c>
      <c r="BU78" s="14" t="str">
        <f>IFERROR(VLOOKUP($BM$1&amp;'Service PJ'!$D76&amp;'Service PJ'!$B76&amp;'Service PJ'!$A76&amp;"*",'EPA_US9RT techs'!$A$2:$I$1722,9,FALSE),"")</f>
        <v/>
      </c>
      <c r="BV78" s="14" t="str">
        <f>IFERROR(VLOOKUP($BM$1&amp;'Service PJ'!$D76&amp;'Service PJ'!$B76&amp;'Service PJ'!$A76&amp;"*",'EPA_US9RT techs'!$A$2:$I$1722,9,FALSE),"")</f>
        <v/>
      </c>
      <c r="BW78" s="14" t="str">
        <f>IFERROR(VLOOKUP($BM$1&amp;'Service PJ'!$D76&amp;'Service PJ'!$B76&amp;'Service PJ'!$A76&amp;"*",'EPA_US9RT techs'!$A$2:$I$1722,9,FALSE),"")</f>
        <v/>
      </c>
      <c r="BX78" s="14" t="str">
        <f>IFERROR(VLOOKUP($BM$1&amp;'Service PJ'!$D76&amp;'Service PJ'!$B76&amp;'Service PJ'!$A76&amp;"*",'EPA_US9RT techs'!$A$2:$I$1722,9,FALSE),"")</f>
        <v/>
      </c>
      <c r="BY78" s="14" t="str">
        <f>IFERROR(VLOOKUP($BM$1&amp;'Service PJ'!$D76&amp;'Service PJ'!$B76&amp;'Service PJ'!$A76&amp;"*",'EPA_US9RT techs'!$A$2:$I$1722,9,FALSE),"")</f>
        <v/>
      </c>
      <c r="BZ78" s="14" t="str">
        <f>IFERROR(VLOOKUP($BM$1&amp;'Service PJ'!$D76&amp;'Service PJ'!$B76&amp;'Service PJ'!$A76&amp;"*",'EPA_US9RT techs'!$A$2:$I$1722,9,FALSE),"")</f>
        <v/>
      </c>
      <c r="CA78" s="14" t="str">
        <f>IFERROR(VLOOKUP($BM$1&amp;'Service PJ'!$D76&amp;'Service PJ'!$B76&amp;'Service PJ'!$A76&amp;"*",'EPA_US9RT techs'!$A$2:$I$1722,9,FALSE),"")</f>
        <v/>
      </c>
      <c r="CB78" s="14" t="str">
        <f>IFERROR(VLOOKUP($BM$1&amp;'Service PJ'!$D76&amp;'Service PJ'!$B76&amp;'Service PJ'!$A76&amp;"*",'EPA_US9RT techs'!$A$2:$I$1722,9,FALSE),"")</f>
        <v/>
      </c>
      <c r="CC78" s="14" t="str">
        <f>IFERROR(VLOOKUP($BM$1&amp;'Service PJ'!$D76&amp;'Service PJ'!$B76&amp;'Service PJ'!$A76&amp;"*",'EPA_US9RT techs'!$A$2:$I$1722,9,FALSE),"")</f>
        <v/>
      </c>
      <c r="CD78" s="14" t="str">
        <f>IFERROR(VLOOKUP($BM$1&amp;'Service PJ'!$D76&amp;'Service PJ'!$B76&amp;'Service PJ'!$A76&amp;"*",'EPA_US9RT techs'!$A$2:$I$1722,9,FALSE),"")</f>
        <v/>
      </c>
      <c r="CE78" s="14" t="str">
        <f>IFERROR(VLOOKUP($BM$1&amp;'Service PJ'!$D76&amp;'Service PJ'!$B76&amp;'Service PJ'!$A76&amp;"*",'EPA_US9RT techs'!$A$2:$I$1722,9,FALSE),"")</f>
        <v/>
      </c>
      <c r="CF78" s="14" t="str">
        <f>IFERROR(VLOOKUP($BM$1&amp;'Service PJ'!$D76&amp;'Service PJ'!$B76&amp;'Service PJ'!$A76&amp;"*",'EPA_US9RT techs'!$A$2:$I$1722,9,FALSE),"")</f>
        <v/>
      </c>
      <c r="CG78" s="14" t="str">
        <f>IFERROR(VLOOKUP($BM$1&amp;'Service PJ'!$D76&amp;'Service PJ'!$B76&amp;'Service PJ'!$A76&amp;"*",'EPA_US9RT techs'!$A$2:$I$1722,9,FALSE),"")</f>
        <v/>
      </c>
      <c r="CH78" s="14" t="str">
        <f>IFERROR(VLOOKUP($BM$1&amp;'Service PJ'!$D76&amp;'Service PJ'!$B76&amp;'Service PJ'!$A76&amp;"*",'EPA_US9RT techs'!$A$2:$I$1722,9,FALSE),"")</f>
        <v/>
      </c>
      <c r="CI78" s="14" t="str">
        <f>IFERROR(VLOOKUP($BM$1&amp;'Service PJ'!$D76&amp;'Service PJ'!$B76&amp;'Service PJ'!$A76&amp;"*",'EPA_US9RT techs'!$A$2:$I$1722,9,FALSE),"")</f>
        <v/>
      </c>
      <c r="CJ78" s="14" t="str">
        <f>IFERROR(VLOOKUP($BM$1&amp;'Service PJ'!$D76&amp;'Service PJ'!$B76&amp;'Service PJ'!$A76&amp;"*",'EPA_US9RT techs'!$A$2:$I$1722,9,FALSE),"")</f>
        <v/>
      </c>
      <c r="CK78" s="14" t="str">
        <f>IFERROR(VLOOKUP($BM$1&amp;'Service PJ'!$D76&amp;'Service PJ'!$B76&amp;'Service PJ'!$A76&amp;"*",'EPA_US9RT techs'!$A$2:$I$1722,9,FALSE),"")</f>
        <v/>
      </c>
      <c r="CL78" s="14" t="str">
        <f>IFERROR(VLOOKUP($BM$1&amp;'Service PJ'!$D76&amp;'Service PJ'!$B76&amp;'Service PJ'!$A76&amp;"*",'EPA_US9RT techs'!$A$2:$I$1722,9,FALSE),"")</f>
        <v/>
      </c>
      <c r="CM78" s="14" t="str">
        <f>IFERROR(VLOOKUP($BM$1&amp;'Service PJ'!$D76&amp;'Service PJ'!$B76&amp;'Service PJ'!$A76&amp;"*",'EPA_US9RT techs'!$A$2:$I$1722,9,FALSE),"")</f>
        <v/>
      </c>
      <c r="CN78" s="14" t="str">
        <f>IFERROR(VLOOKUP($BM$1&amp;'Service PJ'!$D76&amp;'Service PJ'!$B76&amp;'Service PJ'!$A76&amp;"*",'EPA_US9RT techs'!$A$2:$I$1722,9,FALSE),"")</f>
        <v/>
      </c>
      <c r="CO78" s="14" t="str">
        <f>IFERROR(VLOOKUP($BM$1&amp;'Service PJ'!$D76&amp;'Service PJ'!$B76&amp;'Service PJ'!$A76&amp;"*",'EPA_US9RT techs'!$A$2:$I$1722,9,FALSE),"")</f>
        <v/>
      </c>
      <c r="CP78" s="14" t="str">
        <f>IFERROR(VLOOKUP($BM$1&amp;'Service PJ'!$D76&amp;'Service PJ'!$B76&amp;'Service PJ'!$A76&amp;"*",'EPA_US9RT techs'!$A$2:$I$1722,9,FALSE),"")</f>
        <v/>
      </c>
      <c r="CQ78" s="14" t="str">
        <f>IFERROR(VLOOKUP($BM$1&amp;'Service PJ'!$D76&amp;'Service PJ'!$B76&amp;'Service PJ'!$A76&amp;"*",'EPA_US9RT techs'!$A$2:$I$1722,9,FALSE),"")</f>
        <v/>
      </c>
      <c r="CS78" t="str">
        <f>IF(SUM(CT78:DJ78)=0,"\I:",'Service PJ'!$D76&amp;"_"&amp;'Service PJ'!$E76&amp;"_"&amp;'Service PJ'!$C76)</f>
        <v>INF_MDR_ELC</v>
      </c>
      <c r="CT78" s="2">
        <f>IFERROR(VLOOKUP($CS$1&amp;'Service PJ'!$D76&amp;'Service PJ'!$B76&amp;'Service PJ'!$A76&amp;"*",'EPA_US9RT techs'!$A$2:$I$1722,9,FALSE),"")</f>
        <v>30</v>
      </c>
      <c r="CU78" s="2">
        <f>IFERROR(VLOOKUP($CS$1&amp;'Service PJ'!$D76&amp;'Service PJ'!$B76&amp;'Service PJ'!$A76&amp;"*",'EPA_US9RT techs'!$A$2:$I$1722,9,FALSE),"")</f>
        <v>30</v>
      </c>
      <c r="CV78" s="2">
        <f>IFERROR(VLOOKUP($CS$1&amp;'Service PJ'!$D76&amp;'Service PJ'!$B76&amp;'Service PJ'!$A76&amp;"*",'EPA_US9RT techs'!$A$2:$I$1722,9,FALSE),"")</f>
        <v>30</v>
      </c>
      <c r="CW78" s="2">
        <f>IFERROR(VLOOKUP($CS$1&amp;'Service PJ'!$D76&amp;'Service PJ'!$B76&amp;'Service PJ'!$A76&amp;"*",'EPA_US9RT techs'!$A$2:$I$1722,9,FALSE),"")</f>
        <v>30</v>
      </c>
      <c r="CX78" s="2">
        <f>IFERROR(VLOOKUP($CS$1&amp;'Service PJ'!$D76&amp;'Service PJ'!$B76&amp;'Service PJ'!$A76&amp;"*",'EPA_US9RT techs'!$A$2:$I$1722,9,FALSE),"")</f>
        <v>30</v>
      </c>
      <c r="CY78" s="2">
        <f>IFERROR(VLOOKUP($CS$1&amp;'Service PJ'!$D76&amp;'Service PJ'!$B76&amp;'Service PJ'!$A76&amp;"*",'EPA_US9RT techs'!$A$2:$I$1722,9,FALSE),"")</f>
        <v>30</v>
      </c>
      <c r="CZ78" s="2">
        <f>IFERROR(VLOOKUP($CS$1&amp;'Service PJ'!$D76&amp;'Service PJ'!$B76&amp;'Service PJ'!$A76&amp;"*",'EPA_US9RT techs'!$A$2:$I$1722,9,FALSE),"")</f>
        <v>30</v>
      </c>
      <c r="DA78" s="2">
        <f>IFERROR(VLOOKUP($CS$1&amp;'Service PJ'!$D76&amp;'Service PJ'!$B76&amp;'Service PJ'!$A76&amp;"*",'EPA_US9RT techs'!$A$2:$I$1722,9,FALSE),"")</f>
        <v>30</v>
      </c>
      <c r="DB78" s="2">
        <f>IFERROR(VLOOKUP($CS$1&amp;'Service PJ'!$D76&amp;'Service PJ'!$B76&amp;'Service PJ'!$A76&amp;"*",'EPA_US9RT techs'!$A$2:$I$1722,9,FALSE),"")</f>
        <v>30</v>
      </c>
      <c r="DC78" s="2">
        <f>IFERROR(VLOOKUP($CS$1&amp;'Service PJ'!$D76&amp;'Service PJ'!$B76&amp;'Service PJ'!$A76&amp;"*",'EPA_US9RT techs'!$A$2:$I$1722,9,FALSE),"")</f>
        <v>30</v>
      </c>
      <c r="DD78" s="2">
        <f>IFERROR(VLOOKUP($CS$1&amp;'Service PJ'!$D76&amp;'Service PJ'!$B76&amp;'Service PJ'!$A76&amp;"*",'EPA_US9RT techs'!$A$2:$I$1722,9,FALSE),"")</f>
        <v>30</v>
      </c>
      <c r="DE78" s="2">
        <f>IFERROR(VLOOKUP($CS$1&amp;'Service PJ'!$D76&amp;'Service PJ'!$B76&amp;'Service PJ'!$A76&amp;"*",'EPA_US9RT techs'!$A$2:$I$1722,9,FALSE),"")</f>
        <v>30</v>
      </c>
      <c r="DF78" s="2">
        <f>IFERROR(VLOOKUP($CS$1&amp;'Service PJ'!$D76&amp;'Service PJ'!$B76&amp;'Service PJ'!$A76&amp;"*",'EPA_US9RT techs'!$A$2:$I$1722,9,FALSE),"")</f>
        <v>30</v>
      </c>
      <c r="DG78" s="2">
        <f>IFERROR(VLOOKUP($CS$1&amp;'Service PJ'!$D76&amp;'Service PJ'!$B76&amp;'Service PJ'!$A76&amp;"*",'EPA_US9RT techs'!$A$2:$I$1722,9,FALSE),"")</f>
        <v>30</v>
      </c>
      <c r="DH78" s="2">
        <f>IFERROR(VLOOKUP($CS$1&amp;'Service PJ'!$D76&amp;'Service PJ'!$B76&amp;'Service PJ'!$A76&amp;"*",'EPA_US9RT techs'!$A$2:$I$1722,9,FALSE),"")</f>
        <v>30</v>
      </c>
      <c r="DI78" s="2">
        <f>IFERROR(VLOOKUP($CS$1&amp;'Service PJ'!$D76&amp;'Service PJ'!$B76&amp;'Service PJ'!$A76&amp;"*",'EPA_US9RT techs'!$A$2:$I$1722,9,FALSE),"")</f>
        <v>30</v>
      </c>
      <c r="DJ78" s="2">
        <f>IFERROR(VLOOKUP($CS$1&amp;'Service PJ'!$D76&amp;'Service PJ'!$B76&amp;'Service PJ'!$A76&amp;"*",'EPA_US9RT techs'!$A$2:$I$1722,9,FALSE),"")</f>
        <v>30</v>
      </c>
      <c r="DK78" s="2">
        <f>IFERROR(VLOOKUP($CS$1&amp;'Service PJ'!$D76&amp;'Service PJ'!$B76&amp;'Service PJ'!$A76&amp;"*",'EPA_US9RT techs'!$A$2:$I$1722,9,FALSE),"")</f>
        <v>30</v>
      </c>
      <c r="DL78" s="2">
        <f>IFERROR(VLOOKUP($CS$1&amp;'Service PJ'!$D76&amp;'Service PJ'!$B76&amp;'Service PJ'!$A76&amp;"*",'EPA_US9RT techs'!$A$2:$I$1722,9,FALSE),"")</f>
        <v>30</v>
      </c>
      <c r="DM78" s="2">
        <f>IFERROR(VLOOKUP($CS$1&amp;'Service PJ'!$D76&amp;'Service PJ'!$B76&amp;'Service PJ'!$A76&amp;"*",'EPA_US9RT techs'!$A$2:$I$1722,9,FALSE),"")</f>
        <v>30</v>
      </c>
      <c r="DN78" s="2">
        <f>IFERROR(VLOOKUP($CS$1&amp;'Service PJ'!$D76&amp;'Service PJ'!$B76&amp;'Service PJ'!$A76&amp;"*",'EPA_US9RT techs'!$A$2:$I$1722,9,FALSE),"")</f>
        <v>30</v>
      </c>
      <c r="DO78" s="2">
        <f>IFERROR(VLOOKUP($CS$1&amp;'Service PJ'!$D76&amp;'Service PJ'!$B76&amp;'Service PJ'!$A76&amp;"*",'EPA_US9RT techs'!$A$2:$I$1722,9,FALSE),"")</f>
        <v>30</v>
      </c>
      <c r="DP78" s="2">
        <f>IFERROR(VLOOKUP($CS$1&amp;'Service PJ'!$D76&amp;'Service PJ'!$B76&amp;'Service PJ'!$A76&amp;"*",'EPA_US9RT techs'!$A$2:$I$1722,9,FALSE),"")</f>
        <v>30</v>
      </c>
      <c r="DQ78" s="2">
        <f>IFERROR(VLOOKUP($CS$1&amp;'Service PJ'!$D76&amp;'Service PJ'!$B76&amp;'Service PJ'!$A76&amp;"*",'EPA_US9RT techs'!$A$2:$I$1722,9,FALSE),"")</f>
        <v>30</v>
      </c>
      <c r="DR78" s="2">
        <f>IFERROR(VLOOKUP($CS$1&amp;'Service PJ'!$D76&amp;'Service PJ'!$B76&amp;'Service PJ'!$A76&amp;"*",'EPA_US9RT techs'!$A$2:$I$1722,9,FALSE),"")</f>
        <v>30</v>
      </c>
      <c r="DS78" s="2">
        <f>IFERROR(VLOOKUP($CS$1&amp;'Service PJ'!$D76&amp;'Service PJ'!$B76&amp;'Service PJ'!$A76&amp;"*",'EPA_US9RT techs'!$A$2:$I$1722,9,FALSE),"")</f>
        <v>30</v>
      </c>
      <c r="DT78" s="2">
        <f>IFERROR(VLOOKUP($CS$1&amp;'Service PJ'!$D76&amp;'Service PJ'!$B76&amp;'Service PJ'!$A76&amp;"*",'EPA_US9RT techs'!$A$2:$I$1722,9,FALSE),"")</f>
        <v>30</v>
      </c>
      <c r="DU78" s="2">
        <f>IFERROR(VLOOKUP($CS$1&amp;'Service PJ'!$D76&amp;'Service PJ'!$B76&amp;'Service PJ'!$A76&amp;"*",'EPA_US9RT techs'!$A$2:$I$1722,9,FALSE),"")</f>
        <v>30</v>
      </c>
      <c r="DV78" s="2">
        <f>IFERROR(VLOOKUP($CS$1&amp;'Service PJ'!$D76&amp;'Service PJ'!$B76&amp;'Service PJ'!$A76&amp;"*",'EPA_US9RT techs'!$A$2:$I$1722,9,FALSE),"")</f>
        <v>30</v>
      </c>
      <c r="DW78" s="2">
        <f>IFERROR(VLOOKUP($CS$1&amp;'Service PJ'!$D76&amp;'Service PJ'!$B76&amp;'Service PJ'!$A76&amp;"*",'EPA_US9RT techs'!$A$2:$I$1722,9,FALSE),"")</f>
        <v>30</v>
      </c>
    </row>
    <row r="79" spans="1:127" x14ac:dyDescent="0.45">
      <c r="A79" t="str">
        <f>IF(SUM(B79:R79)=0,"\I:",'Service PJ'!$D77&amp;"_"&amp;'Service PJ'!$E77&amp;"_"&amp;'Service PJ'!$C77)</f>
        <v>INF_ECP_ELC</v>
      </c>
      <c r="B79" s="14">
        <f>IFERROR(VLOOKUP($A$1&amp;'Service PJ'!$D77&amp;'Service PJ'!$B77&amp;'Service PJ'!$A77&amp;"*",'EPA_US9RT techs'!$A$2:$I$1722,9,FALSE),"")</f>
        <v>177.58015334410001</v>
      </c>
      <c r="C79" s="14">
        <f>IFERROR(VLOOKUP($A$1&amp;'Service PJ'!$D77&amp;'Service PJ'!$B77&amp;'Service PJ'!$A77&amp;"*",'EPA_US9RT techs'!$A$2:$I$1722,9,FALSE),"")</f>
        <v>177.58015334410001</v>
      </c>
      <c r="D79" s="14">
        <f>IFERROR(VLOOKUP($A$1&amp;'Service PJ'!$D77&amp;'Service PJ'!$B77&amp;'Service PJ'!$A77&amp;"*",'EPA_US9RT techs'!$A$2:$I$1722,9,FALSE),"")</f>
        <v>177.58015334410001</v>
      </c>
      <c r="E79" s="14">
        <f>IFERROR(VLOOKUP($A$1&amp;'Service PJ'!$D77&amp;'Service PJ'!$B77&amp;'Service PJ'!$A77&amp;"*",'EPA_US9RT techs'!$A$2:$I$1722,9,FALSE),"")</f>
        <v>177.58015334410001</v>
      </c>
      <c r="F79" s="14">
        <f>IFERROR(VLOOKUP($A$1&amp;'Service PJ'!$D77&amp;'Service PJ'!$B77&amp;'Service PJ'!$A77&amp;"*",'EPA_US9RT techs'!$A$2:$I$1722,9,FALSE),"")</f>
        <v>177.58015334410001</v>
      </c>
      <c r="G79" s="14">
        <f>IFERROR(VLOOKUP($A$1&amp;'Service PJ'!$D77&amp;'Service PJ'!$B77&amp;'Service PJ'!$A77&amp;"*",'EPA_US9RT techs'!$A$2:$I$1722,9,FALSE),"")</f>
        <v>177.58015334410001</v>
      </c>
      <c r="H79" s="14">
        <f>IFERROR(VLOOKUP($A$1&amp;'Service PJ'!$D77&amp;'Service PJ'!$B77&amp;'Service PJ'!$A77&amp;"*",'EPA_US9RT techs'!$A$2:$I$1722,9,FALSE),"")</f>
        <v>177.58015334410001</v>
      </c>
      <c r="I79" s="14">
        <f>IFERROR(VLOOKUP($A$1&amp;'Service PJ'!$D77&amp;'Service PJ'!$B77&amp;'Service PJ'!$A77&amp;"*",'EPA_US9RT techs'!$A$2:$I$1722,9,FALSE),"")</f>
        <v>177.58015334410001</v>
      </c>
      <c r="J79" s="14">
        <f>IFERROR(VLOOKUP($A$1&amp;'Service PJ'!$D77&amp;'Service PJ'!$B77&amp;'Service PJ'!$A77&amp;"*",'EPA_US9RT techs'!$A$2:$I$1722,9,FALSE),"")</f>
        <v>177.58015334410001</v>
      </c>
      <c r="K79" s="14">
        <f>IFERROR(VLOOKUP($A$1&amp;'Service PJ'!$D77&amp;'Service PJ'!$B77&amp;'Service PJ'!$A77&amp;"*",'EPA_US9RT techs'!$A$2:$I$1722,9,FALSE),"")</f>
        <v>177.58015334410001</v>
      </c>
      <c r="L79" s="14">
        <f>IFERROR(VLOOKUP($A$1&amp;'Service PJ'!$D77&amp;'Service PJ'!$B77&amp;'Service PJ'!$A77&amp;"*",'EPA_US9RT techs'!$A$2:$I$1722,9,FALSE),"")</f>
        <v>177.58015334410001</v>
      </c>
      <c r="M79" s="14">
        <f>IFERROR(VLOOKUP($A$1&amp;'Service PJ'!$D77&amp;'Service PJ'!$B77&amp;'Service PJ'!$A77&amp;"*",'EPA_US9RT techs'!$A$2:$I$1722,9,FALSE),"")</f>
        <v>177.58015334410001</v>
      </c>
      <c r="N79" s="14">
        <f>IFERROR(VLOOKUP($A$1&amp;'Service PJ'!$D77&amp;'Service PJ'!$B77&amp;'Service PJ'!$A77&amp;"*",'EPA_US9RT techs'!$A$2:$I$1722,9,FALSE),"")</f>
        <v>177.58015334410001</v>
      </c>
      <c r="O79" s="14">
        <f>IFERROR(VLOOKUP($A$1&amp;'Service PJ'!$D77&amp;'Service PJ'!$B77&amp;'Service PJ'!$A77&amp;"*",'EPA_US9RT techs'!$A$2:$I$1722,9,FALSE),"")</f>
        <v>177.58015334410001</v>
      </c>
      <c r="P79" s="14">
        <f>IFERROR(VLOOKUP($A$1&amp;'Service PJ'!$D77&amp;'Service PJ'!$B77&amp;'Service PJ'!$A77&amp;"*",'EPA_US9RT techs'!$A$2:$I$1722,9,FALSE),"")</f>
        <v>177.58015334410001</v>
      </c>
      <c r="Q79" s="14">
        <f>IFERROR(VLOOKUP($A$1&amp;'Service PJ'!$D77&amp;'Service PJ'!$B77&amp;'Service PJ'!$A77&amp;"*",'EPA_US9RT techs'!$A$2:$I$1722,9,FALSE),"")</f>
        <v>177.58015334410001</v>
      </c>
      <c r="R79" s="14">
        <f>IFERROR(VLOOKUP($A$1&amp;'Service PJ'!$D77&amp;'Service PJ'!$B77&amp;'Service PJ'!$A77&amp;"*",'EPA_US9RT techs'!$A$2:$I$1722,9,FALSE),"")</f>
        <v>177.58015334410001</v>
      </c>
      <c r="S79" s="14">
        <f>IFERROR(VLOOKUP($A$1&amp;'Service PJ'!$D77&amp;'Service PJ'!$B77&amp;'Service PJ'!$A77&amp;"*",'EPA_US9RT techs'!$A$2:$I$1722,9,FALSE),"")</f>
        <v>177.58015334410001</v>
      </c>
      <c r="T79" s="14">
        <f>IFERROR(VLOOKUP($A$1&amp;'Service PJ'!$D77&amp;'Service PJ'!$B77&amp;'Service PJ'!$A77&amp;"*",'EPA_US9RT techs'!$A$2:$I$1722,9,FALSE),"")</f>
        <v>177.58015334410001</v>
      </c>
      <c r="U79" s="14">
        <f>IFERROR(VLOOKUP($A$1&amp;'Service PJ'!$D77&amp;'Service PJ'!$B77&amp;'Service PJ'!$A77&amp;"*",'EPA_US9RT techs'!$A$2:$I$1722,9,FALSE),"")</f>
        <v>177.58015334410001</v>
      </c>
      <c r="V79" s="14">
        <f>IFERROR(VLOOKUP($A$1&amp;'Service PJ'!$D77&amp;'Service PJ'!$B77&amp;'Service PJ'!$A77&amp;"*",'EPA_US9RT techs'!$A$2:$I$1722,9,FALSE),"")</f>
        <v>177.58015334410001</v>
      </c>
      <c r="W79" s="14">
        <f>IFERROR(VLOOKUP($A$1&amp;'Service PJ'!$D77&amp;'Service PJ'!$B77&amp;'Service PJ'!$A77&amp;"*",'EPA_US9RT techs'!$A$2:$I$1722,9,FALSE),"")</f>
        <v>177.58015334410001</v>
      </c>
      <c r="X79" s="14">
        <f>IFERROR(VLOOKUP($A$1&amp;'Service PJ'!$D77&amp;'Service PJ'!$B77&amp;'Service PJ'!$A77&amp;"*",'EPA_US9RT techs'!$A$2:$I$1722,9,FALSE),"")</f>
        <v>177.58015334410001</v>
      </c>
      <c r="Y79" s="14">
        <f>IFERROR(VLOOKUP($A$1&amp;'Service PJ'!$D77&amp;'Service PJ'!$B77&amp;'Service PJ'!$A77&amp;"*",'EPA_US9RT techs'!$A$2:$I$1722,9,FALSE),"")</f>
        <v>177.58015334410001</v>
      </c>
      <c r="Z79" s="14">
        <f>IFERROR(VLOOKUP($A$1&amp;'Service PJ'!$D77&amp;'Service PJ'!$B77&amp;'Service PJ'!$A77&amp;"*",'EPA_US9RT techs'!$A$2:$I$1722,9,FALSE),"")</f>
        <v>177.58015334410001</v>
      </c>
      <c r="AA79" s="14">
        <f>IFERROR(VLOOKUP($A$1&amp;'Service PJ'!$D77&amp;'Service PJ'!$B77&amp;'Service PJ'!$A77&amp;"*",'EPA_US9RT techs'!$A$2:$I$1722,9,FALSE),"")</f>
        <v>177.58015334410001</v>
      </c>
      <c r="AB79" s="14">
        <f>IFERROR(VLOOKUP($A$1&amp;'Service PJ'!$D77&amp;'Service PJ'!$B77&amp;'Service PJ'!$A77&amp;"*",'EPA_US9RT techs'!$A$2:$I$1722,9,FALSE),"")</f>
        <v>177.58015334410001</v>
      </c>
      <c r="AC79" s="14">
        <f>IFERROR(VLOOKUP($A$1&amp;'Service PJ'!$D77&amp;'Service PJ'!$B77&amp;'Service PJ'!$A77&amp;"*",'EPA_US9RT techs'!$A$2:$I$1722,9,FALSE),"")</f>
        <v>177.58015334410001</v>
      </c>
      <c r="AD79" s="14">
        <f>IFERROR(VLOOKUP($A$1&amp;'Service PJ'!$D77&amp;'Service PJ'!$B77&amp;'Service PJ'!$A77&amp;"*",'EPA_US9RT techs'!$A$2:$I$1722,9,FALSE),"")</f>
        <v>177.58015334410001</v>
      </c>
      <c r="AE79" s="14">
        <f>IFERROR(VLOOKUP($A$1&amp;'Service PJ'!$D77&amp;'Service PJ'!$B77&amp;'Service PJ'!$A77&amp;"*",'EPA_US9RT techs'!$A$2:$I$1722,9,FALSE),"")</f>
        <v>177.58015334410001</v>
      </c>
      <c r="AG79" t="str">
        <f>IF(SUM(AH79:AX79)=0,"\I:",'Service PJ'!$D77&amp;"_"&amp;'Service PJ'!$E77&amp;"_"&amp;'Service PJ'!$C77)</f>
        <v>INF_ECP_ELC</v>
      </c>
      <c r="AH79" s="14">
        <f>IFERROR(VLOOKUP($AG$1&amp;'Service PJ'!$D77&amp;'Service PJ'!$B77&amp;'Service PJ'!$A77&amp;"*",'EPA_US9RT techs'!$A$2:$I$1722,9,FALSE),"")</f>
        <v>21.847032023299999</v>
      </c>
      <c r="AI79" s="14">
        <f>IFERROR(VLOOKUP($AG$1&amp;'Service PJ'!$D77&amp;'Service PJ'!$B77&amp;'Service PJ'!$A77&amp;"*",'EPA_US9RT techs'!$A$2:$I$1722,9,FALSE),"")</f>
        <v>21.847032023299999</v>
      </c>
      <c r="AJ79" s="14">
        <f>IFERROR(VLOOKUP($AG$1&amp;'Service PJ'!$D77&amp;'Service PJ'!$B77&amp;'Service PJ'!$A77&amp;"*",'EPA_US9RT techs'!$A$2:$I$1722,9,FALSE),"")</f>
        <v>21.847032023299999</v>
      </c>
      <c r="AK79" s="14">
        <f>IFERROR(VLOOKUP($AG$1&amp;'Service PJ'!$D77&amp;'Service PJ'!$B77&amp;'Service PJ'!$A77&amp;"*",'EPA_US9RT techs'!$A$2:$I$1722,9,FALSE),"")</f>
        <v>21.847032023299999</v>
      </c>
      <c r="AL79" s="14">
        <f>IFERROR(VLOOKUP($AG$1&amp;'Service PJ'!$D77&amp;'Service PJ'!$B77&amp;'Service PJ'!$A77&amp;"*",'EPA_US9RT techs'!$A$2:$I$1722,9,FALSE),"")</f>
        <v>21.847032023299999</v>
      </c>
      <c r="AM79" s="14">
        <f>IFERROR(VLOOKUP($AG$1&amp;'Service PJ'!$D77&amp;'Service PJ'!$B77&amp;'Service PJ'!$A77&amp;"*",'EPA_US9RT techs'!$A$2:$I$1722,9,FALSE),"")</f>
        <v>21.847032023299999</v>
      </c>
      <c r="AN79" s="14">
        <f>IFERROR(VLOOKUP($AG$1&amp;'Service PJ'!$D77&amp;'Service PJ'!$B77&amp;'Service PJ'!$A77&amp;"*",'EPA_US9RT techs'!$A$2:$I$1722,9,FALSE),"")</f>
        <v>21.847032023299999</v>
      </c>
      <c r="AO79" s="14">
        <f>IFERROR(VLOOKUP($AG$1&amp;'Service PJ'!$D77&amp;'Service PJ'!$B77&amp;'Service PJ'!$A77&amp;"*",'EPA_US9RT techs'!$A$2:$I$1722,9,FALSE),"")</f>
        <v>21.847032023299999</v>
      </c>
      <c r="AP79" s="14">
        <f>IFERROR(VLOOKUP($AG$1&amp;'Service PJ'!$D77&amp;'Service PJ'!$B77&amp;'Service PJ'!$A77&amp;"*",'EPA_US9RT techs'!$A$2:$I$1722,9,FALSE),"")</f>
        <v>21.847032023299999</v>
      </c>
      <c r="AQ79" s="14">
        <f>IFERROR(VLOOKUP($AG$1&amp;'Service PJ'!$D77&amp;'Service PJ'!$B77&amp;'Service PJ'!$A77&amp;"*",'EPA_US9RT techs'!$A$2:$I$1722,9,FALSE),"")</f>
        <v>21.847032023299999</v>
      </c>
      <c r="AR79" s="14">
        <f>IFERROR(VLOOKUP($AG$1&amp;'Service PJ'!$D77&amp;'Service PJ'!$B77&amp;'Service PJ'!$A77&amp;"*",'EPA_US9RT techs'!$A$2:$I$1722,9,FALSE),"")</f>
        <v>21.847032023299999</v>
      </c>
      <c r="AS79" s="14">
        <f>IFERROR(VLOOKUP($AG$1&amp;'Service PJ'!$D77&amp;'Service PJ'!$B77&amp;'Service PJ'!$A77&amp;"*",'EPA_US9RT techs'!$A$2:$I$1722,9,FALSE),"")</f>
        <v>21.847032023299999</v>
      </c>
      <c r="AT79" s="14">
        <f>IFERROR(VLOOKUP($AG$1&amp;'Service PJ'!$D77&amp;'Service PJ'!$B77&amp;'Service PJ'!$A77&amp;"*",'EPA_US9RT techs'!$A$2:$I$1722,9,FALSE),"")</f>
        <v>21.847032023299999</v>
      </c>
      <c r="AU79" s="14">
        <f>IFERROR(VLOOKUP($AG$1&amp;'Service PJ'!$D77&amp;'Service PJ'!$B77&amp;'Service PJ'!$A77&amp;"*",'EPA_US9RT techs'!$A$2:$I$1722,9,FALSE),"")</f>
        <v>21.847032023299999</v>
      </c>
      <c r="AV79" s="14">
        <f>IFERROR(VLOOKUP($AG$1&amp;'Service PJ'!$D77&amp;'Service PJ'!$B77&amp;'Service PJ'!$A77&amp;"*",'EPA_US9RT techs'!$A$2:$I$1722,9,FALSE),"")</f>
        <v>21.847032023299999</v>
      </c>
      <c r="AW79" s="14">
        <f>IFERROR(VLOOKUP($AG$1&amp;'Service PJ'!$D77&amp;'Service PJ'!$B77&amp;'Service PJ'!$A77&amp;"*",'EPA_US9RT techs'!$A$2:$I$1722,9,FALSE),"")</f>
        <v>21.847032023299999</v>
      </c>
      <c r="AX79" s="14">
        <f>IFERROR(VLOOKUP($AG$1&amp;'Service PJ'!$D77&amp;'Service PJ'!$B77&amp;'Service PJ'!$A77&amp;"*",'EPA_US9RT techs'!$A$2:$I$1722,9,FALSE),"")</f>
        <v>21.847032023299999</v>
      </c>
      <c r="AY79" s="14">
        <f>IFERROR(VLOOKUP($AG$1&amp;'Service PJ'!$D77&amp;'Service PJ'!$B77&amp;'Service PJ'!$A77&amp;"*",'EPA_US9RT techs'!$A$2:$I$1722,9,FALSE),"")</f>
        <v>21.847032023299999</v>
      </c>
      <c r="AZ79" s="14">
        <f>IFERROR(VLOOKUP($AG$1&amp;'Service PJ'!$D77&amp;'Service PJ'!$B77&amp;'Service PJ'!$A77&amp;"*",'EPA_US9RT techs'!$A$2:$I$1722,9,FALSE),"")</f>
        <v>21.847032023299999</v>
      </c>
      <c r="BA79" s="14">
        <f>IFERROR(VLOOKUP($AG$1&amp;'Service PJ'!$D77&amp;'Service PJ'!$B77&amp;'Service PJ'!$A77&amp;"*",'EPA_US9RT techs'!$A$2:$I$1722,9,FALSE),"")</f>
        <v>21.847032023299999</v>
      </c>
      <c r="BB79" s="14">
        <f>IFERROR(VLOOKUP($AG$1&amp;'Service PJ'!$D77&amp;'Service PJ'!$B77&amp;'Service PJ'!$A77&amp;"*",'EPA_US9RT techs'!$A$2:$I$1722,9,FALSE),"")</f>
        <v>21.847032023299999</v>
      </c>
      <c r="BC79" s="14">
        <f>IFERROR(VLOOKUP($AG$1&amp;'Service PJ'!$D77&amp;'Service PJ'!$B77&amp;'Service PJ'!$A77&amp;"*",'EPA_US9RT techs'!$A$2:$I$1722,9,FALSE),"")</f>
        <v>21.847032023299999</v>
      </c>
      <c r="BD79" s="14">
        <f>IFERROR(VLOOKUP($AG$1&amp;'Service PJ'!$D77&amp;'Service PJ'!$B77&amp;'Service PJ'!$A77&amp;"*",'EPA_US9RT techs'!$A$2:$I$1722,9,FALSE),"")</f>
        <v>21.847032023299999</v>
      </c>
      <c r="BE79" s="14">
        <f>IFERROR(VLOOKUP($AG$1&amp;'Service PJ'!$D77&amp;'Service PJ'!$B77&amp;'Service PJ'!$A77&amp;"*",'EPA_US9RT techs'!$A$2:$I$1722,9,FALSE),"")</f>
        <v>21.847032023299999</v>
      </c>
      <c r="BF79" s="14">
        <f>IFERROR(VLOOKUP($AG$1&amp;'Service PJ'!$D77&amp;'Service PJ'!$B77&amp;'Service PJ'!$A77&amp;"*",'EPA_US9RT techs'!$A$2:$I$1722,9,FALSE),"")</f>
        <v>21.847032023299999</v>
      </c>
      <c r="BG79" s="14">
        <f>IFERROR(VLOOKUP($AG$1&amp;'Service PJ'!$D77&amp;'Service PJ'!$B77&amp;'Service PJ'!$A77&amp;"*",'EPA_US9RT techs'!$A$2:$I$1722,9,FALSE),"")</f>
        <v>21.847032023299999</v>
      </c>
      <c r="BH79" s="14">
        <f>IFERROR(VLOOKUP($AG$1&amp;'Service PJ'!$D77&amp;'Service PJ'!$B77&amp;'Service PJ'!$A77&amp;"*",'EPA_US9RT techs'!$A$2:$I$1722,9,FALSE),"")</f>
        <v>21.847032023299999</v>
      </c>
      <c r="BI79" s="14">
        <f>IFERROR(VLOOKUP($AG$1&amp;'Service PJ'!$D77&amp;'Service PJ'!$B77&amp;'Service PJ'!$A77&amp;"*",'EPA_US9RT techs'!$A$2:$I$1722,9,FALSE),"")</f>
        <v>21.847032023299999</v>
      </c>
      <c r="BJ79" s="14">
        <f>IFERROR(VLOOKUP($AG$1&amp;'Service PJ'!$D77&amp;'Service PJ'!$B77&amp;'Service PJ'!$A77&amp;"*",'EPA_US9RT techs'!$A$2:$I$1722,9,FALSE),"")</f>
        <v>21.847032023299999</v>
      </c>
      <c r="BK79" s="14">
        <f>IFERROR(VLOOKUP($AG$1&amp;'Service PJ'!$D77&amp;'Service PJ'!$B77&amp;'Service PJ'!$A77&amp;"*",'EPA_US9RT techs'!$A$2:$I$1722,9,FALSE),"")</f>
        <v>21.847032023299999</v>
      </c>
      <c r="BM79" t="str">
        <f>IF(SUM(BN79:CD79)=0,"\I:",'Service PJ'!$D77&amp;"_"&amp;'Service PJ'!$E77&amp;"_"&amp;'Service PJ'!$C77)</f>
        <v>\I:</v>
      </c>
      <c r="BN79" s="14" t="str">
        <f>IFERROR(VLOOKUP($BM$1&amp;'Service PJ'!$D77&amp;'Service PJ'!$B77&amp;'Service PJ'!$A77&amp;"*",'EPA_US9RT techs'!$A$2:$I$1722,9,FALSE),"")</f>
        <v/>
      </c>
      <c r="BO79" s="14" t="str">
        <f>IFERROR(VLOOKUP($BM$1&amp;'Service PJ'!$D77&amp;'Service PJ'!$B77&amp;'Service PJ'!$A77&amp;"*",'EPA_US9RT techs'!$A$2:$I$1722,9,FALSE),"")</f>
        <v/>
      </c>
      <c r="BP79" s="14" t="str">
        <f>IFERROR(VLOOKUP($BM$1&amp;'Service PJ'!$D77&amp;'Service PJ'!$B77&amp;'Service PJ'!$A77&amp;"*",'EPA_US9RT techs'!$A$2:$I$1722,9,FALSE),"")</f>
        <v/>
      </c>
      <c r="BQ79" s="14" t="str">
        <f>IFERROR(VLOOKUP($BM$1&amp;'Service PJ'!$D77&amp;'Service PJ'!$B77&amp;'Service PJ'!$A77&amp;"*",'EPA_US9RT techs'!$A$2:$I$1722,9,FALSE),"")</f>
        <v/>
      </c>
      <c r="BR79" s="14" t="str">
        <f>IFERROR(VLOOKUP($BM$1&amp;'Service PJ'!$D77&amp;'Service PJ'!$B77&amp;'Service PJ'!$A77&amp;"*",'EPA_US9RT techs'!$A$2:$I$1722,9,FALSE),"")</f>
        <v/>
      </c>
      <c r="BS79" s="14" t="str">
        <f>IFERROR(VLOOKUP($BM$1&amp;'Service PJ'!$D77&amp;'Service PJ'!$B77&amp;'Service PJ'!$A77&amp;"*",'EPA_US9RT techs'!$A$2:$I$1722,9,FALSE),"")</f>
        <v/>
      </c>
      <c r="BT79" s="14" t="str">
        <f>IFERROR(VLOOKUP($BM$1&amp;'Service PJ'!$D77&amp;'Service PJ'!$B77&amp;'Service PJ'!$A77&amp;"*",'EPA_US9RT techs'!$A$2:$I$1722,9,FALSE),"")</f>
        <v/>
      </c>
      <c r="BU79" s="14" t="str">
        <f>IFERROR(VLOOKUP($BM$1&amp;'Service PJ'!$D77&amp;'Service PJ'!$B77&amp;'Service PJ'!$A77&amp;"*",'EPA_US9RT techs'!$A$2:$I$1722,9,FALSE),"")</f>
        <v/>
      </c>
      <c r="BV79" s="14" t="str">
        <f>IFERROR(VLOOKUP($BM$1&amp;'Service PJ'!$D77&amp;'Service PJ'!$B77&amp;'Service PJ'!$A77&amp;"*",'EPA_US9RT techs'!$A$2:$I$1722,9,FALSE),"")</f>
        <v/>
      </c>
      <c r="BW79" s="14" t="str">
        <f>IFERROR(VLOOKUP($BM$1&amp;'Service PJ'!$D77&amp;'Service PJ'!$B77&amp;'Service PJ'!$A77&amp;"*",'EPA_US9RT techs'!$A$2:$I$1722,9,FALSE),"")</f>
        <v/>
      </c>
      <c r="BX79" s="14" t="str">
        <f>IFERROR(VLOOKUP($BM$1&amp;'Service PJ'!$D77&amp;'Service PJ'!$B77&amp;'Service PJ'!$A77&amp;"*",'EPA_US9RT techs'!$A$2:$I$1722,9,FALSE),"")</f>
        <v/>
      </c>
      <c r="BY79" s="14" t="str">
        <f>IFERROR(VLOOKUP($BM$1&amp;'Service PJ'!$D77&amp;'Service PJ'!$B77&amp;'Service PJ'!$A77&amp;"*",'EPA_US9RT techs'!$A$2:$I$1722,9,FALSE),"")</f>
        <v/>
      </c>
      <c r="BZ79" s="14" t="str">
        <f>IFERROR(VLOOKUP($BM$1&amp;'Service PJ'!$D77&amp;'Service PJ'!$B77&amp;'Service PJ'!$A77&amp;"*",'EPA_US9RT techs'!$A$2:$I$1722,9,FALSE),"")</f>
        <v/>
      </c>
      <c r="CA79" s="14" t="str">
        <f>IFERROR(VLOOKUP($BM$1&amp;'Service PJ'!$D77&amp;'Service PJ'!$B77&amp;'Service PJ'!$A77&amp;"*",'EPA_US9RT techs'!$A$2:$I$1722,9,FALSE),"")</f>
        <v/>
      </c>
      <c r="CB79" s="14" t="str">
        <f>IFERROR(VLOOKUP($BM$1&amp;'Service PJ'!$D77&amp;'Service PJ'!$B77&amp;'Service PJ'!$A77&amp;"*",'EPA_US9RT techs'!$A$2:$I$1722,9,FALSE),"")</f>
        <v/>
      </c>
      <c r="CC79" s="14" t="str">
        <f>IFERROR(VLOOKUP($BM$1&amp;'Service PJ'!$D77&amp;'Service PJ'!$B77&amp;'Service PJ'!$A77&amp;"*",'EPA_US9RT techs'!$A$2:$I$1722,9,FALSE),"")</f>
        <v/>
      </c>
      <c r="CD79" s="14" t="str">
        <f>IFERROR(VLOOKUP($BM$1&amp;'Service PJ'!$D77&amp;'Service PJ'!$B77&amp;'Service PJ'!$A77&amp;"*",'EPA_US9RT techs'!$A$2:$I$1722,9,FALSE),"")</f>
        <v/>
      </c>
      <c r="CE79" s="14" t="str">
        <f>IFERROR(VLOOKUP($BM$1&amp;'Service PJ'!$D77&amp;'Service PJ'!$B77&amp;'Service PJ'!$A77&amp;"*",'EPA_US9RT techs'!$A$2:$I$1722,9,FALSE),"")</f>
        <v/>
      </c>
      <c r="CF79" s="14" t="str">
        <f>IFERROR(VLOOKUP($BM$1&amp;'Service PJ'!$D77&amp;'Service PJ'!$B77&amp;'Service PJ'!$A77&amp;"*",'EPA_US9RT techs'!$A$2:$I$1722,9,FALSE),"")</f>
        <v/>
      </c>
      <c r="CG79" s="14" t="str">
        <f>IFERROR(VLOOKUP($BM$1&amp;'Service PJ'!$D77&amp;'Service PJ'!$B77&amp;'Service PJ'!$A77&amp;"*",'EPA_US9RT techs'!$A$2:$I$1722,9,FALSE),"")</f>
        <v/>
      </c>
      <c r="CH79" s="14" t="str">
        <f>IFERROR(VLOOKUP($BM$1&amp;'Service PJ'!$D77&amp;'Service PJ'!$B77&amp;'Service PJ'!$A77&amp;"*",'EPA_US9RT techs'!$A$2:$I$1722,9,FALSE),"")</f>
        <v/>
      </c>
      <c r="CI79" s="14" t="str">
        <f>IFERROR(VLOOKUP($BM$1&amp;'Service PJ'!$D77&amp;'Service PJ'!$B77&amp;'Service PJ'!$A77&amp;"*",'EPA_US9RT techs'!$A$2:$I$1722,9,FALSE),"")</f>
        <v/>
      </c>
      <c r="CJ79" s="14" t="str">
        <f>IFERROR(VLOOKUP($BM$1&amp;'Service PJ'!$D77&amp;'Service PJ'!$B77&amp;'Service PJ'!$A77&amp;"*",'EPA_US9RT techs'!$A$2:$I$1722,9,FALSE),"")</f>
        <v/>
      </c>
      <c r="CK79" s="14" t="str">
        <f>IFERROR(VLOOKUP($BM$1&amp;'Service PJ'!$D77&amp;'Service PJ'!$B77&amp;'Service PJ'!$A77&amp;"*",'EPA_US9RT techs'!$A$2:$I$1722,9,FALSE),"")</f>
        <v/>
      </c>
      <c r="CL79" s="14" t="str">
        <f>IFERROR(VLOOKUP($BM$1&amp;'Service PJ'!$D77&amp;'Service PJ'!$B77&amp;'Service PJ'!$A77&amp;"*",'EPA_US9RT techs'!$A$2:$I$1722,9,FALSE),"")</f>
        <v/>
      </c>
      <c r="CM79" s="14" t="str">
        <f>IFERROR(VLOOKUP($BM$1&amp;'Service PJ'!$D77&amp;'Service PJ'!$B77&amp;'Service PJ'!$A77&amp;"*",'EPA_US9RT techs'!$A$2:$I$1722,9,FALSE),"")</f>
        <v/>
      </c>
      <c r="CN79" s="14" t="str">
        <f>IFERROR(VLOOKUP($BM$1&amp;'Service PJ'!$D77&amp;'Service PJ'!$B77&amp;'Service PJ'!$A77&amp;"*",'EPA_US9RT techs'!$A$2:$I$1722,9,FALSE),"")</f>
        <v/>
      </c>
      <c r="CO79" s="14" t="str">
        <f>IFERROR(VLOOKUP($BM$1&amp;'Service PJ'!$D77&amp;'Service PJ'!$B77&amp;'Service PJ'!$A77&amp;"*",'EPA_US9RT techs'!$A$2:$I$1722,9,FALSE),"")</f>
        <v/>
      </c>
      <c r="CP79" s="14" t="str">
        <f>IFERROR(VLOOKUP($BM$1&amp;'Service PJ'!$D77&amp;'Service PJ'!$B77&amp;'Service PJ'!$A77&amp;"*",'EPA_US9RT techs'!$A$2:$I$1722,9,FALSE),"")</f>
        <v/>
      </c>
      <c r="CQ79" s="14" t="str">
        <f>IFERROR(VLOOKUP($BM$1&amp;'Service PJ'!$D77&amp;'Service PJ'!$B77&amp;'Service PJ'!$A77&amp;"*",'EPA_US9RT techs'!$A$2:$I$1722,9,FALSE),"")</f>
        <v/>
      </c>
      <c r="CS79" t="str">
        <f>IF(SUM(CT79:DJ79)=0,"\I:",'Service PJ'!$D77&amp;"_"&amp;'Service PJ'!$E77&amp;"_"&amp;'Service PJ'!$C77)</f>
        <v>INF_ECP_ELC</v>
      </c>
      <c r="CT79" s="2">
        <f>IFERROR(VLOOKUP($CS$1&amp;'Service PJ'!$D77&amp;'Service PJ'!$B77&amp;'Service PJ'!$A77&amp;"*",'EPA_US9RT techs'!$A$2:$I$1722,9,FALSE),"")</f>
        <v>30</v>
      </c>
      <c r="CU79" s="2">
        <f>IFERROR(VLOOKUP($CS$1&amp;'Service PJ'!$D77&amp;'Service PJ'!$B77&amp;'Service PJ'!$A77&amp;"*",'EPA_US9RT techs'!$A$2:$I$1722,9,FALSE),"")</f>
        <v>30</v>
      </c>
      <c r="CV79" s="2">
        <f>IFERROR(VLOOKUP($CS$1&amp;'Service PJ'!$D77&amp;'Service PJ'!$B77&amp;'Service PJ'!$A77&amp;"*",'EPA_US9RT techs'!$A$2:$I$1722,9,FALSE),"")</f>
        <v>30</v>
      </c>
      <c r="CW79" s="2">
        <f>IFERROR(VLOOKUP($CS$1&amp;'Service PJ'!$D77&amp;'Service PJ'!$B77&amp;'Service PJ'!$A77&amp;"*",'EPA_US9RT techs'!$A$2:$I$1722,9,FALSE),"")</f>
        <v>30</v>
      </c>
      <c r="CX79" s="2">
        <f>IFERROR(VLOOKUP($CS$1&amp;'Service PJ'!$D77&amp;'Service PJ'!$B77&amp;'Service PJ'!$A77&amp;"*",'EPA_US9RT techs'!$A$2:$I$1722,9,FALSE),"")</f>
        <v>30</v>
      </c>
      <c r="CY79" s="2">
        <f>IFERROR(VLOOKUP($CS$1&amp;'Service PJ'!$D77&amp;'Service PJ'!$B77&amp;'Service PJ'!$A77&amp;"*",'EPA_US9RT techs'!$A$2:$I$1722,9,FALSE),"")</f>
        <v>30</v>
      </c>
      <c r="CZ79" s="2">
        <f>IFERROR(VLOOKUP($CS$1&amp;'Service PJ'!$D77&amp;'Service PJ'!$B77&amp;'Service PJ'!$A77&amp;"*",'EPA_US9RT techs'!$A$2:$I$1722,9,FALSE),"")</f>
        <v>30</v>
      </c>
      <c r="DA79" s="2">
        <f>IFERROR(VLOOKUP($CS$1&amp;'Service PJ'!$D77&amp;'Service PJ'!$B77&amp;'Service PJ'!$A77&amp;"*",'EPA_US9RT techs'!$A$2:$I$1722,9,FALSE),"")</f>
        <v>30</v>
      </c>
      <c r="DB79" s="2">
        <f>IFERROR(VLOOKUP($CS$1&amp;'Service PJ'!$D77&amp;'Service PJ'!$B77&amp;'Service PJ'!$A77&amp;"*",'EPA_US9RT techs'!$A$2:$I$1722,9,FALSE),"")</f>
        <v>30</v>
      </c>
      <c r="DC79" s="2">
        <f>IFERROR(VLOOKUP($CS$1&amp;'Service PJ'!$D77&amp;'Service PJ'!$B77&amp;'Service PJ'!$A77&amp;"*",'EPA_US9RT techs'!$A$2:$I$1722,9,FALSE),"")</f>
        <v>30</v>
      </c>
      <c r="DD79" s="2">
        <f>IFERROR(VLOOKUP($CS$1&amp;'Service PJ'!$D77&amp;'Service PJ'!$B77&amp;'Service PJ'!$A77&amp;"*",'EPA_US9RT techs'!$A$2:$I$1722,9,FALSE),"")</f>
        <v>30</v>
      </c>
      <c r="DE79" s="2">
        <f>IFERROR(VLOOKUP($CS$1&amp;'Service PJ'!$D77&amp;'Service PJ'!$B77&amp;'Service PJ'!$A77&amp;"*",'EPA_US9RT techs'!$A$2:$I$1722,9,FALSE),"")</f>
        <v>30</v>
      </c>
      <c r="DF79" s="2">
        <f>IFERROR(VLOOKUP($CS$1&amp;'Service PJ'!$D77&amp;'Service PJ'!$B77&amp;'Service PJ'!$A77&amp;"*",'EPA_US9RT techs'!$A$2:$I$1722,9,FALSE),"")</f>
        <v>30</v>
      </c>
      <c r="DG79" s="2">
        <f>IFERROR(VLOOKUP($CS$1&amp;'Service PJ'!$D77&amp;'Service PJ'!$B77&amp;'Service PJ'!$A77&amp;"*",'EPA_US9RT techs'!$A$2:$I$1722,9,FALSE),"")</f>
        <v>30</v>
      </c>
      <c r="DH79" s="2">
        <f>IFERROR(VLOOKUP($CS$1&amp;'Service PJ'!$D77&amp;'Service PJ'!$B77&amp;'Service PJ'!$A77&amp;"*",'EPA_US9RT techs'!$A$2:$I$1722,9,FALSE),"")</f>
        <v>30</v>
      </c>
      <c r="DI79" s="2">
        <f>IFERROR(VLOOKUP($CS$1&amp;'Service PJ'!$D77&amp;'Service PJ'!$B77&amp;'Service PJ'!$A77&amp;"*",'EPA_US9RT techs'!$A$2:$I$1722,9,FALSE),"")</f>
        <v>30</v>
      </c>
      <c r="DJ79" s="2">
        <f>IFERROR(VLOOKUP($CS$1&amp;'Service PJ'!$D77&amp;'Service PJ'!$B77&amp;'Service PJ'!$A77&amp;"*",'EPA_US9RT techs'!$A$2:$I$1722,9,FALSE),"")</f>
        <v>30</v>
      </c>
      <c r="DK79" s="2">
        <f>IFERROR(VLOOKUP($CS$1&amp;'Service PJ'!$D77&amp;'Service PJ'!$B77&amp;'Service PJ'!$A77&amp;"*",'EPA_US9RT techs'!$A$2:$I$1722,9,FALSE),"")</f>
        <v>30</v>
      </c>
      <c r="DL79" s="2">
        <f>IFERROR(VLOOKUP($CS$1&amp;'Service PJ'!$D77&amp;'Service PJ'!$B77&amp;'Service PJ'!$A77&amp;"*",'EPA_US9RT techs'!$A$2:$I$1722,9,FALSE),"")</f>
        <v>30</v>
      </c>
      <c r="DM79" s="2">
        <f>IFERROR(VLOOKUP($CS$1&amp;'Service PJ'!$D77&amp;'Service PJ'!$B77&amp;'Service PJ'!$A77&amp;"*",'EPA_US9RT techs'!$A$2:$I$1722,9,FALSE),"")</f>
        <v>30</v>
      </c>
      <c r="DN79" s="2">
        <f>IFERROR(VLOOKUP($CS$1&amp;'Service PJ'!$D77&amp;'Service PJ'!$B77&amp;'Service PJ'!$A77&amp;"*",'EPA_US9RT techs'!$A$2:$I$1722,9,FALSE),"")</f>
        <v>30</v>
      </c>
      <c r="DO79" s="2">
        <f>IFERROR(VLOOKUP($CS$1&amp;'Service PJ'!$D77&amp;'Service PJ'!$B77&amp;'Service PJ'!$A77&amp;"*",'EPA_US9RT techs'!$A$2:$I$1722,9,FALSE),"")</f>
        <v>30</v>
      </c>
      <c r="DP79" s="2">
        <f>IFERROR(VLOOKUP($CS$1&amp;'Service PJ'!$D77&amp;'Service PJ'!$B77&amp;'Service PJ'!$A77&amp;"*",'EPA_US9RT techs'!$A$2:$I$1722,9,FALSE),"")</f>
        <v>30</v>
      </c>
      <c r="DQ79" s="2">
        <f>IFERROR(VLOOKUP($CS$1&amp;'Service PJ'!$D77&amp;'Service PJ'!$B77&amp;'Service PJ'!$A77&amp;"*",'EPA_US9RT techs'!$A$2:$I$1722,9,FALSE),"")</f>
        <v>30</v>
      </c>
      <c r="DR79" s="2">
        <f>IFERROR(VLOOKUP($CS$1&amp;'Service PJ'!$D77&amp;'Service PJ'!$B77&amp;'Service PJ'!$A77&amp;"*",'EPA_US9RT techs'!$A$2:$I$1722,9,FALSE),"")</f>
        <v>30</v>
      </c>
      <c r="DS79" s="2">
        <f>IFERROR(VLOOKUP($CS$1&amp;'Service PJ'!$D77&amp;'Service PJ'!$B77&amp;'Service PJ'!$A77&amp;"*",'EPA_US9RT techs'!$A$2:$I$1722,9,FALSE),"")</f>
        <v>30</v>
      </c>
      <c r="DT79" s="2">
        <f>IFERROR(VLOOKUP($CS$1&amp;'Service PJ'!$D77&amp;'Service PJ'!$B77&amp;'Service PJ'!$A77&amp;"*",'EPA_US9RT techs'!$A$2:$I$1722,9,FALSE),"")</f>
        <v>30</v>
      </c>
      <c r="DU79" s="2">
        <f>IFERROR(VLOOKUP($CS$1&amp;'Service PJ'!$D77&amp;'Service PJ'!$B77&amp;'Service PJ'!$A77&amp;"*",'EPA_US9RT techs'!$A$2:$I$1722,9,FALSE),"")</f>
        <v>30</v>
      </c>
      <c r="DV79" s="2">
        <f>IFERROR(VLOOKUP($CS$1&amp;'Service PJ'!$D77&amp;'Service PJ'!$B77&amp;'Service PJ'!$A77&amp;"*",'EPA_US9RT techs'!$A$2:$I$1722,9,FALSE),"")</f>
        <v>30</v>
      </c>
      <c r="DW79" s="2">
        <f>IFERROR(VLOOKUP($CS$1&amp;'Service PJ'!$D77&amp;'Service PJ'!$B77&amp;'Service PJ'!$A77&amp;"*",'EPA_US9RT techs'!$A$2:$I$1722,9,FALSE),"")</f>
        <v>30</v>
      </c>
    </row>
    <row r="80" spans="1:127" x14ac:dyDescent="0.45">
      <c r="A80" t="str">
        <f>IF(SUM(B80:R80)=0,"\I:",'Service PJ'!$D78&amp;"_"&amp;'Service PJ'!$E78&amp;"_"&amp;'Service PJ'!$C78)</f>
        <v>INF_OTP_ELC</v>
      </c>
      <c r="B80" s="14">
        <f>IFERROR(VLOOKUP($A$1&amp;'Service PJ'!$D78&amp;'Service PJ'!$B78&amp;'Service PJ'!$A78&amp;"*",'EPA_US9RT techs'!$A$2:$I$1722,9,FALSE),"")</f>
        <v>23.258871992300001</v>
      </c>
      <c r="C80" s="14">
        <f>IFERROR(VLOOKUP($A$1&amp;'Service PJ'!$D78&amp;'Service PJ'!$B78&amp;'Service PJ'!$A78&amp;"*",'EPA_US9RT techs'!$A$2:$I$1722,9,FALSE),"")</f>
        <v>23.258871992300001</v>
      </c>
      <c r="D80" s="14">
        <f>IFERROR(VLOOKUP($A$1&amp;'Service PJ'!$D78&amp;'Service PJ'!$B78&amp;'Service PJ'!$A78&amp;"*",'EPA_US9RT techs'!$A$2:$I$1722,9,FALSE),"")</f>
        <v>23.258871992300001</v>
      </c>
      <c r="E80" s="14">
        <f>IFERROR(VLOOKUP($A$1&amp;'Service PJ'!$D78&amp;'Service PJ'!$B78&amp;'Service PJ'!$A78&amp;"*",'EPA_US9RT techs'!$A$2:$I$1722,9,FALSE),"")</f>
        <v>23.258871992300001</v>
      </c>
      <c r="F80" s="14">
        <f>IFERROR(VLOOKUP($A$1&amp;'Service PJ'!$D78&amp;'Service PJ'!$B78&amp;'Service PJ'!$A78&amp;"*",'EPA_US9RT techs'!$A$2:$I$1722,9,FALSE),"")</f>
        <v>23.258871992300001</v>
      </c>
      <c r="G80" s="14">
        <f>IFERROR(VLOOKUP($A$1&amp;'Service PJ'!$D78&amp;'Service PJ'!$B78&amp;'Service PJ'!$A78&amp;"*",'EPA_US9RT techs'!$A$2:$I$1722,9,FALSE),"")</f>
        <v>23.258871992300001</v>
      </c>
      <c r="H80" s="14">
        <f>IFERROR(VLOOKUP($A$1&amp;'Service PJ'!$D78&amp;'Service PJ'!$B78&amp;'Service PJ'!$A78&amp;"*",'EPA_US9RT techs'!$A$2:$I$1722,9,FALSE),"")</f>
        <v>23.258871992300001</v>
      </c>
      <c r="I80" s="14">
        <f>IFERROR(VLOOKUP($A$1&amp;'Service PJ'!$D78&amp;'Service PJ'!$B78&amp;'Service PJ'!$A78&amp;"*",'EPA_US9RT techs'!$A$2:$I$1722,9,FALSE),"")</f>
        <v>23.258871992300001</v>
      </c>
      <c r="J80" s="14">
        <f>IFERROR(VLOOKUP($A$1&amp;'Service PJ'!$D78&amp;'Service PJ'!$B78&amp;'Service PJ'!$A78&amp;"*",'EPA_US9RT techs'!$A$2:$I$1722,9,FALSE),"")</f>
        <v>23.258871992300001</v>
      </c>
      <c r="K80" s="14">
        <f>IFERROR(VLOOKUP($A$1&amp;'Service PJ'!$D78&amp;'Service PJ'!$B78&amp;'Service PJ'!$A78&amp;"*",'EPA_US9RT techs'!$A$2:$I$1722,9,FALSE),"")</f>
        <v>23.258871992300001</v>
      </c>
      <c r="L80" s="14">
        <f>IFERROR(VLOOKUP($A$1&amp;'Service PJ'!$D78&amp;'Service PJ'!$B78&amp;'Service PJ'!$A78&amp;"*",'EPA_US9RT techs'!$A$2:$I$1722,9,FALSE),"")</f>
        <v>23.258871992300001</v>
      </c>
      <c r="M80" s="14">
        <f>IFERROR(VLOOKUP($A$1&amp;'Service PJ'!$D78&amp;'Service PJ'!$B78&amp;'Service PJ'!$A78&amp;"*",'EPA_US9RT techs'!$A$2:$I$1722,9,FALSE),"")</f>
        <v>23.258871992300001</v>
      </c>
      <c r="N80" s="14">
        <f>IFERROR(VLOOKUP($A$1&amp;'Service PJ'!$D78&amp;'Service PJ'!$B78&amp;'Service PJ'!$A78&amp;"*",'EPA_US9RT techs'!$A$2:$I$1722,9,FALSE),"")</f>
        <v>23.258871992300001</v>
      </c>
      <c r="O80" s="14">
        <f>IFERROR(VLOOKUP($A$1&amp;'Service PJ'!$D78&amp;'Service PJ'!$B78&amp;'Service PJ'!$A78&amp;"*",'EPA_US9RT techs'!$A$2:$I$1722,9,FALSE),"")</f>
        <v>23.258871992300001</v>
      </c>
      <c r="P80" s="14">
        <f>IFERROR(VLOOKUP($A$1&amp;'Service PJ'!$D78&amp;'Service PJ'!$B78&amp;'Service PJ'!$A78&amp;"*",'EPA_US9RT techs'!$A$2:$I$1722,9,FALSE),"")</f>
        <v>23.258871992300001</v>
      </c>
      <c r="Q80" s="14">
        <f>IFERROR(VLOOKUP($A$1&amp;'Service PJ'!$D78&amp;'Service PJ'!$B78&amp;'Service PJ'!$A78&amp;"*",'EPA_US9RT techs'!$A$2:$I$1722,9,FALSE),"")</f>
        <v>23.258871992300001</v>
      </c>
      <c r="R80" s="14">
        <f>IFERROR(VLOOKUP($A$1&amp;'Service PJ'!$D78&amp;'Service PJ'!$B78&amp;'Service PJ'!$A78&amp;"*",'EPA_US9RT techs'!$A$2:$I$1722,9,FALSE),"")</f>
        <v>23.258871992300001</v>
      </c>
      <c r="S80" s="14">
        <f>IFERROR(VLOOKUP($A$1&amp;'Service PJ'!$D78&amp;'Service PJ'!$B78&amp;'Service PJ'!$A78&amp;"*",'EPA_US9RT techs'!$A$2:$I$1722,9,FALSE),"")</f>
        <v>23.258871992300001</v>
      </c>
      <c r="T80" s="14">
        <f>IFERROR(VLOOKUP($A$1&amp;'Service PJ'!$D78&amp;'Service PJ'!$B78&amp;'Service PJ'!$A78&amp;"*",'EPA_US9RT techs'!$A$2:$I$1722,9,FALSE),"")</f>
        <v>23.258871992300001</v>
      </c>
      <c r="U80" s="14">
        <f>IFERROR(VLOOKUP($A$1&amp;'Service PJ'!$D78&amp;'Service PJ'!$B78&amp;'Service PJ'!$A78&amp;"*",'EPA_US9RT techs'!$A$2:$I$1722,9,FALSE),"")</f>
        <v>23.258871992300001</v>
      </c>
      <c r="V80" s="14">
        <f>IFERROR(VLOOKUP($A$1&amp;'Service PJ'!$D78&amp;'Service PJ'!$B78&amp;'Service PJ'!$A78&amp;"*",'EPA_US9RT techs'!$A$2:$I$1722,9,FALSE),"")</f>
        <v>23.258871992300001</v>
      </c>
      <c r="W80" s="14">
        <f>IFERROR(VLOOKUP($A$1&amp;'Service PJ'!$D78&amp;'Service PJ'!$B78&amp;'Service PJ'!$A78&amp;"*",'EPA_US9RT techs'!$A$2:$I$1722,9,FALSE),"")</f>
        <v>23.258871992300001</v>
      </c>
      <c r="X80" s="14">
        <f>IFERROR(VLOOKUP($A$1&amp;'Service PJ'!$D78&amp;'Service PJ'!$B78&amp;'Service PJ'!$A78&amp;"*",'EPA_US9RT techs'!$A$2:$I$1722,9,FALSE),"")</f>
        <v>23.258871992300001</v>
      </c>
      <c r="Y80" s="14">
        <f>IFERROR(VLOOKUP($A$1&amp;'Service PJ'!$D78&amp;'Service PJ'!$B78&amp;'Service PJ'!$A78&amp;"*",'EPA_US9RT techs'!$A$2:$I$1722,9,FALSE),"")</f>
        <v>23.258871992300001</v>
      </c>
      <c r="Z80" s="14">
        <f>IFERROR(VLOOKUP($A$1&amp;'Service PJ'!$D78&amp;'Service PJ'!$B78&amp;'Service PJ'!$A78&amp;"*",'EPA_US9RT techs'!$A$2:$I$1722,9,FALSE),"")</f>
        <v>23.258871992300001</v>
      </c>
      <c r="AA80" s="14">
        <f>IFERROR(VLOOKUP($A$1&amp;'Service PJ'!$D78&amp;'Service PJ'!$B78&amp;'Service PJ'!$A78&amp;"*",'EPA_US9RT techs'!$A$2:$I$1722,9,FALSE),"")</f>
        <v>23.258871992300001</v>
      </c>
      <c r="AB80" s="14">
        <f>IFERROR(VLOOKUP($A$1&amp;'Service PJ'!$D78&amp;'Service PJ'!$B78&amp;'Service PJ'!$A78&amp;"*",'EPA_US9RT techs'!$A$2:$I$1722,9,FALSE),"")</f>
        <v>23.258871992300001</v>
      </c>
      <c r="AC80" s="14">
        <f>IFERROR(VLOOKUP($A$1&amp;'Service PJ'!$D78&amp;'Service PJ'!$B78&amp;'Service PJ'!$A78&amp;"*",'EPA_US9RT techs'!$A$2:$I$1722,9,FALSE),"")</f>
        <v>23.258871992300001</v>
      </c>
      <c r="AD80" s="14">
        <f>IFERROR(VLOOKUP($A$1&amp;'Service PJ'!$D78&amp;'Service PJ'!$B78&amp;'Service PJ'!$A78&amp;"*",'EPA_US9RT techs'!$A$2:$I$1722,9,FALSE),"")</f>
        <v>23.258871992300001</v>
      </c>
      <c r="AE80" s="14">
        <f>IFERROR(VLOOKUP($A$1&amp;'Service PJ'!$D78&amp;'Service PJ'!$B78&amp;'Service PJ'!$A78&amp;"*",'EPA_US9RT techs'!$A$2:$I$1722,9,FALSE),"")</f>
        <v>23.258871992300001</v>
      </c>
      <c r="AG80" t="str">
        <f>IF(SUM(AH80:AX80)=0,"\I:",'Service PJ'!$D78&amp;"_"&amp;'Service PJ'!$E78&amp;"_"&amp;'Service PJ'!$C78)</f>
        <v>INF_OTP_ELC</v>
      </c>
      <c r="AH80" s="14">
        <f>IFERROR(VLOOKUP($AG$1&amp;'Service PJ'!$D78&amp;'Service PJ'!$B78&amp;'Service PJ'!$A78&amp;"*",'EPA_US9RT techs'!$A$2:$I$1722,9,FALSE),"")</f>
        <v>3.0236533589999999</v>
      </c>
      <c r="AI80" s="14">
        <f>IFERROR(VLOOKUP($AG$1&amp;'Service PJ'!$D78&amp;'Service PJ'!$B78&amp;'Service PJ'!$A78&amp;"*",'EPA_US9RT techs'!$A$2:$I$1722,9,FALSE),"")</f>
        <v>3.0236533589999999</v>
      </c>
      <c r="AJ80" s="14">
        <f>IFERROR(VLOOKUP($AG$1&amp;'Service PJ'!$D78&amp;'Service PJ'!$B78&amp;'Service PJ'!$A78&amp;"*",'EPA_US9RT techs'!$A$2:$I$1722,9,FALSE),"")</f>
        <v>3.0236533589999999</v>
      </c>
      <c r="AK80" s="14">
        <f>IFERROR(VLOOKUP($AG$1&amp;'Service PJ'!$D78&amp;'Service PJ'!$B78&amp;'Service PJ'!$A78&amp;"*",'EPA_US9RT techs'!$A$2:$I$1722,9,FALSE),"")</f>
        <v>3.0236533589999999</v>
      </c>
      <c r="AL80" s="14">
        <f>IFERROR(VLOOKUP($AG$1&amp;'Service PJ'!$D78&amp;'Service PJ'!$B78&amp;'Service PJ'!$A78&amp;"*",'EPA_US9RT techs'!$A$2:$I$1722,9,FALSE),"")</f>
        <v>3.0236533589999999</v>
      </c>
      <c r="AM80" s="14">
        <f>IFERROR(VLOOKUP($AG$1&amp;'Service PJ'!$D78&amp;'Service PJ'!$B78&amp;'Service PJ'!$A78&amp;"*",'EPA_US9RT techs'!$A$2:$I$1722,9,FALSE),"")</f>
        <v>3.0236533589999999</v>
      </c>
      <c r="AN80" s="14">
        <f>IFERROR(VLOOKUP($AG$1&amp;'Service PJ'!$D78&amp;'Service PJ'!$B78&amp;'Service PJ'!$A78&amp;"*",'EPA_US9RT techs'!$A$2:$I$1722,9,FALSE),"")</f>
        <v>3.0236533589999999</v>
      </c>
      <c r="AO80" s="14">
        <f>IFERROR(VLOOKUP($AG$1&amp;'Service PJ'!$D78&amp;'Service PJ'!$B78&amp;'Service PJ'!$A78&amp;"*",'EPA_US9RT techs'!$A$2:$I$1722,9,FALSE),"")</f>
        <v>3.0236533589999999</v>
      </c>
      <c r="AP80" s="14">
        <f>IFERROR(VLOOKUP($AG$1&amp;'Service PJ'!$D78&amp;'Service PJ'!$B78&amp;'Service PJ'!$A78&amp;"*",'EPA_US9RT techs'!$A$2:$I$1722,9,FALSE),"")</f>
        <v>3.0236533589999999</v>
      </c>
      <c r="AQ80" s="14">
        <f>IFERROR(VLOOKUP($AG$1&amp;'Service PJ'!$D78&amp;'Service PJ'!$B78&amp;'Service PJ'!$A78&amp;"*",'EPA_US9RT techs'!$A$2:$I$1722,9,FALSE),"")</f>
        <v>3.0236533589999999</v>
      </c>
      <c r="AR80" s="14">
        <f>IFERROR(VLOOKUP($AG$1&amp;'Service PJ'!$D78&amp;'Service PJ'!$B78&amp;'Service PJ'!$A78&amp;"*",'EPA_US9RT techs'!$A$2:$I$1722,9,FALSE),"")</f>
        <v>3.0236533589999999</v>
      </c>
      <c r="AS80" s="14">
        <f>IFERROR(VLOOKUP($AG$1&amp;'Service PJ'!$D78&amp;'Service PJ'!$B78&amp;'Service PJ'!$A78&amp;"*",'EPA_US9RT techs'!$A$2:$I$1722,9,FALSE),"")</f>
        <v>3.0236533589999999</v>
      </c>
      <c r="AT80" s="14">
        <f>IFERROR(VLOOKUP($AG$1&amp;'Service PJ'!$D78&amp;'Service PJ'!$B78&amp;'Service PJ'!$A78&amp;"*",'EPA_US9RT techs'!$A$2:$I$1722,9,FALSE),"")</f>
        <v>3.0236533589999999</v>
      </c>
      <c r="AU80" s="14">
        <f>IFERROR(VLOOKUP($AG$1&amp;'Service PJ'!$D78&amp;'Service PJ'!$B78&amp;'Service PJ'!$A78&amp;"*",'EPA_US9RT techs'!$A$2:$I$1722,9,FALSE),"")</f>
        <v>3.0236533589999999</v>
      </c>
      <c r="AV80" s="14">
        <f>IFERROR(VLOOKUP($AG$1&amp;'Service PJ'!$D78&amp;'Service PJ'!$B78&amp;'Service PJ'!$A78&amp;"*",'EPA_US9RT techs'!$A$2:$I$1722,9,FALSE),"")</f>
        <v>3.0236533589999999</v>
      </c>
      <c r="AW80" s="14">
        <f>IFERROR(VLOOKUP($AG$1&amp;'Service PJ'!$D78&amp;'Service PJ'!$B78&amp;'Service PJ'!$A78&amp;"*",'EPA_US9RT techs'!$A$2:$I$1722,9,FALSE),"")</f>
        <v>3.0236533589999999</v>
      </c>
      <c r="AX80" s="14">
        <f>IFERROR(VLOOKUP($AG$1&amp;'Service PJ'!$D78&amp;'Service PJ'!$B78&amp;'Service PJ'!$A78&amp;"*",'EPA_US9RT techs'!$A$2:$I$1722,9,FALSE),"")</f>
        <v>3.0236533589999999</v>
      </c>
      <c r="AY80" s="14">
        <f>IFERROR(VLOOKUP($AG$1&amp;'Service PJ'!$D78&amp;'Service PJ'!$B78&amp;'Service PJ'!$A78&amp;"*",'EPA_US9RT techs'!$A$2:$I$1722,9,FALSE),"")</f>
        <v>3.0236533589999999</v>
      </c>
      <c r="AZ80" s="14">
        <f>IFERROR(VLOOKUP($AG$1&amp;'Service PJ'!$D78&amp;'Service PJ'!$B78&amp;'Service PJ'!$A78&amp;"*",'EPA_US9RT techs'!$A$2:$I$1722,9,FALSE),"")</f>
        <v>3.0236533589999999</v>
      </c>
      <c r="BA80" s="14">
        <f>IFERROR(VLOOKUP($AG$1&amp;'Service PJ'!$D78&amp;'Service PJ'!$B78&amp;'Service PJ'!$A78&amp;"*",'EPA_US9RT techs'!$A$2:$I$1722,9,FALSE),"")</f>
        <v>3.0236533589999999</v>
      </c>
      <c r="BB80" s="14">
        <f>IFERROR(VLOOKUP($AG$1&amp;'Service PJ'!$D78&amp;'Service PJ'!$B78&amp;'Service PJ'!$A78&amp;"*",'EPA_US9RT techs'!$A$2:$I$1722,9,FALSE),"")</f>
        <v>3.0236533589999999</v>
      </c>
      <c r="BC80" s="14">
        <f>IFERROR(VLOOKUP($AG$1&amp;'Service PJ'!$D78&amp;'Service PJ'!$B78&amp;'Service PJ'!$A78&amp;"*",'EPA_US9RT techs'!$A$2:$I$1722,9,FALSE),"")</f>
        <v>3.0236533589999999</v>
      </c>
      <c r="BD80" s="14">
        <f>IFERROR(VLOOKUP($AG$1&amp;'Service PJ'!$D78&amp;'Service PJ'!$B78&amp;'Service PJ'!$A78&amp;"*",'EPA_US9RT techs'!$A$2:$I$1722,9,FALSE),"")</f>
        <v>3.0236533589999999</v>
      </c>
      <c r="BE80" s="14">
        <f>IFERROR(VLOOKUP($AG$1&amp;'Service PJ'!$D78&amp;'Service PJ'!$B78&amp;'Service PJ'!$A78&amp;"*",'EPA_US9RT techs'!$A$2:$I$1722,9,FALSE),"")</f>
        <v>3.0236533589999999</v>
      </c>
      <c r="BF80" s="14">
        <f>IFERROR(VLOOKUP($AG$1&amp;'Service PJ'!$D78&amp;'Service PJ'!$B78&amp;'Service PJ'!$A78&amp;"*",'EPA_US9RT techs'!$A$2:$I$1722,9,FALSE),"")</f>
        <v>3.0236533589999999</v>
      </c>
      <c r="BG80" s="14">
        <f>IFERROR(VLOOKUP($AG$1&amp;'Service PJ'!$D78&amp;'Service PJ'!$B78&amp;'Service PJ'!$A78&amp;"*",'EPA_US9RT techs'!$A$2:$I$1722,9,FALSE),"")</f>
        <v>3.0236533589999999</v>
      </c>
      <c r="BH80" s="14">
        <f>IFERROR(VLOOKUP($AG$1&amp;'Service PJ'!$D78&amp;'Service PJ'!$B78&amp;'Service PJ'!$A78&amp;"*",'EPA_US9RT techs'!$A$2:$I$1722,9,FALSE),"")</f>
        <v>3.0236533589999999</v>
      </c>
      <c r="BI80" s="14">
        <f>IFERROR(VLOOKUP($AG$1&amp;'Service PJ'!$D78&amp;'Service PJ'!$B78&amp;'Service PJ'!$A78&amp;"*",'EPA_US9RT techs'!$A$2:$I$1722,9,FALSE),"")</f>
        <v>3.0236533589999999</v>
      </c>
      <c r="BJ80" s="14">
        <f>IFERROR(VLOOKUP($AG$1&amp;'Service PJ'!$D78&amp;'Service PJ'!$B78&amp;'Service PJ'!$A78&amp;"*",'EPA_US9RT techs'!$A$2:$I$1722,9,FALSE),"")</f>
        <v>3.0236533589999999</v>
      </c>
      <c r="BK80" s="14">
        <f>IFERROR(VLOOKUP($AG$1&amp;'Service PJ'!$D78&amp;'Service PJ'!$B78&amp;'Service PJ'!$A78&amp;"*",'EPA_US9RT techs'!$A$2:$I$1722,9,FALSE),"")</f>
        <v>3.0236533589999999</v>
      </c>
      <c r="BM80" t="str">
        <f>IF(SUM(BN80:CD80)=0,"\I:",'Service PJ'!$D78&amp;"_"&amp;'Service PJ'!$E78&amp;"_"&amp;'Service PJ'!$C78)</f>
        <v>\I:</v>
      </c>
      <c r="BN80" s="14" t="str">
        <f>IFERROR(VLOOKUP($BM$1&amp;'Service PJ'!$D78&amp;'Service PJ'!$B78&amp;'Service PJ'!$A78&amp;"*",'EPA_US9RT techs'!$A$2:$I$1722,9,FALSE),"")</f>
        <v/>
      </c>
      <c r="BO80" s="14" t="str">
        <f>IFERROR(VLOOKUP($BM$1&amp;'Service PJ'!$D78&amp;'Service PJ'!$B78&amp;'Service PJ'!$A78&amp;"*",'EPA_US9RT techs'!$A$2:$I$1722,9,FALSE),"")</f>
        <v/>
      </c>
      <c r="BP80" s="14" t="str">
        <f>IFERROR(VLOOKUP($BM$1&amp;'Service PJ'!$D78&amp;'Service PJ'!$B78&amp;'Service PJ'!$A78&amp;"*",'EPA_US9RT techs'!$A$2:$I$1722,9,FALSE),"")</f>
        <v/>
      </c>
      <c r="BQ80" s="14" t="str">
        <f>IFERROR(VLOOKUP($BM$1&amp;'Service PJ'!$D78&amp;'Service PJ'!$B78&amp;'Service PJ'!$A78&amp;"*",'EPA_US9RT techs'!$A$2:$I$1722,9,FALSE),"")</f>
        <v/>
      </c>
      <c r="BR80" s="14" t="str">
        <f>IFERROR(VLOOKUP($BM$1&amp;'Service PJ'!$D78&amp;'Service PJ'!$B78&amp;'Service PJ'!$A78&amp;"*",'EPA_US9RT techs'!$A$2:$I$1722,9,FALSE),"")</f>
        <v/>
      </c>
      <c r="BS80" s="14" t="str">
        <f>IFERROR(VLOOKUP($BM$1&amp;'Service PJ'!$D78&amp;'Service PJ'!$B78&amp;'Service PJ'!$A78&amp;"*",'EPA_US9RT techs'!$A$2:$I$1722,9,FALSE),"")</f>
        <v/>
      </c>
      <c r="BT80" s="14" t="str">
        <f>IFERROR(VLOOKUP($BM$1&amp;'Service PJ'!$D78&amp;'Service PJ'!$B78&amp;'Service PJ'!$A78&amp;"*",'EPA_US9RT techs'!$A$2:$I$1722,9,FALSE),"")</f>
        <v/>
      </c>
      <c r="BU80" s="14" t="str">
        <f>IFERROR(VLOOKUP($BM$1&amp;'Service PJ'!$D78&amp;'Service PJ'!$B78&amp;'Service PJ'!$A78&amp;"*",'EPA_US9RT techs'!$A$2:$I$1722,9,FALSE),"")</f>
        <v/>
      </c>
      <c r="BV80" s="14" t="str">
        <f>IFERROR(VLOOKUP($BM$1&amp;'Service PJ'!$D78&amp;'Service PJ'!$B78&amp;'Service PJ'!$A78&amp;"*",'EPA_US9RT techs'!$A$2:$I$1722,9,FALSE),"")</f>
        <v/>
      </c>
      <c r="BW80" s="14" t="str">
        <f>IFERROR(VLOOKUP($BM$1&amp;'Service PJ'!$D78&amp;'Service PJ'!$B78&amp;'Service PJ'!$A78&amp;"*",'EPA_US9RT techs'!$A$2:$I$1722,9,FALSE),"")</f>
        <v/>
      </c>
      <c r="BX80" s="14" t="str">
        <f>IFERROR(VLOOKUP($BM$1&amp;'Service PJ'!$D78&amp;'Service PJ'!$B78&amp;'Service PJ'!$A78&amp;"*",'EPA_US9RT techs'!$A$2:$I$1722,9,FALSE),"")</f>
        <v/>
      </c>
      <c r="BY80" s="14" t="str">
        <f>IFERROR(VLOOKUP($BM$1&amp;'Service PJ'!$D78&amp;'Service PJ'!$B78&amp;'Service PJ'!$A78&amp;"*",'EPA_US9RT techs'!$A$2:$I$1722,9,FALSE),"")</f>
        <v/>
      </c>
      <c r="BZ80" s="14" t="str">
        <f>IFERROR(VLOOKUP($BM$1&amp;'Service PJ'!$D78&amp;'Service PJ'!$B78&amp;'Service PJ'!$A78&amp;"*",'EPA_US9RT techs'!$A$2:$I$1722,9,FALSE),"")</f>
        <v/>
      </c>
      <c r="CA80" s="14" t="str">
        <f>IFERROR(VLOOKUP($BM$1&amp;'Service PJ'!$D78&amp;'Service PJ'!$B78&amp;'Service PJ'!$A78&amp;"*",'EPA_US9RT techs'!$A$2:$I$1722,9,FALSE),"")</f>
        <v/>
      </c>
      <c r="CB80" s="14" t="str">
        <f>IFERROR(VLOOKUP($BM$1&amp;'Service PJ'!$D78&amp;'Service PJ'!$B78&amp;'Service PJ'!$A78&amp;"*",'EPA_US9RT techs'!$A$2:$I$1722,9,FALSE),"")</f>
        <v/>
      </c>
      <c r="CC80" s="14" t="str">
        <f>IFERROR(VLOOKUP($BM$1&amp;'Service PJ'!$D78&amp;'Service PJ'!$B78&amp;'Service PJ'!$A78&amp;"*",'EPA_US9RT techs'!$A$2:$I$1722,9,FALSE),"")</f>
        <v/>
      </c>
      <c r="CD80" s="14" t="str">
        <f>IFERROR(VLOOKUP($BM$1&amp;'Service PJ'!$D78&amp;'Service PJ'!$B78&amp;'Service PJ'!$A78&amp;"*",'EPA_US9RT techs'!$A$2:$I$1722,9,FALSE),"")</f>
        <v/>
      </c>
      <c r="CE80" s="14" t="str">
        <f>IFERROR(VLOOKUP($BM$1&amp;'Service PJ'!$D78&amp;'Service PJ'!$B78&amp;'Service PJ'!$A78&amp;"*",'EPA_US9RT techs'!$A$2:$I$1722,9,FALSE),"")</f>
        <v/>
      </c>
      <c r="CF80" s="14" t="str">
        <f>IFERROR(VLOOKUP($BM$1&amp;'Service PJ'!$D78&amp;'Service PJ'!$B78&amp;'Service PJ'!$A78&amp;"*",'EPA_US9RT techs'!$A$2:$I$1722,9,FALSE),"")</f>
        <v/>
      </c>
      <c r="CG80" s="14" t="str">
        <f>IFERROR(VLOOKUP($BM$1&amp;'Service PJ'!$D78&amp;'Service PJ'!$B78&amp;'Service PJ'!$A78&amp;"*",'EPA_US9RT techs'!$A$2:$I$1722,9,FALSE),"")</f>
        <v/>
      </c>
      <c r="CH80" s="14" t="str">
        <f>IFERROR(VLOOKUP($BM$1&amp;'Service PJ'!$D78&amp;'Service PJ'!$B78&amp;'Service PJ'!$A78&amp;"*",'EPA_US9RT techs'!$A$2:$I$1722,9,FALSE),"")</f>
        <v/>
      </c>
      <c r="CI80" s="14" t="str">
        <f>IFERROR(VLOOKUP($BM$1&amp;'Service PJ'!$D78&amp;'Service PJ'!$B78&amp;'Service PJ'!$A78&amp;"*",'EPA_US9RT techs'!$A$2:$I$1722,9,FALSE),"")</f>
        <v/>
      </c>
      <c r="CJ80" s="14" t="str">
        <f>IFERROR(VLOOKUP($BM$1&amp;'Service PJ'!$D78&amp;'Service PJ'!$B78&amp;'Service PJ'!$A78&amp;"*",'EPA_US9RT techs'!$A$2:$I$1722,9,FALSE),"")</f>
        <v/>
      </c>
      <c r="CK80" s="14" t="str">
        <f>IFERROR(VLOOKUP($BM$1&amp;'Service PJ'!$D78&amp;'Service PJ'!$B78&amp;'Service PJ'!$A78&amp;"*",'EPA_US9RT techs'!$A$2:$I$1722,9,FALSE),"")</f>
        <v/>
      </c>
      <c r="CL80" s="14" t="str">
        <f>IFERROR(VLOOKUP($BM$1&amp;'Service PJ'!$D78&amp;'Service PJ'!$B78&amp;'Service PJ'!$A78&amp;"*",'EPA_US9RT techs'!$A$2:$I$1722,9,FALSE),"")</f>
        <v/>
      </c>
      <c r="CM80" s="14" t="str">
        <f>IFERROR(VLOOKUP($BM$1&amp;'Service PJ'!$D78&amp;'Service PJ'!$B78&amp;'Service PJ'!$A78&amp;"*",'EPA_US9RT techs'!$A$2:$I$1722,9,FALSE),"")</f>
        <v/>
      </c>
      <c r="CN80" s="14" t="str">
        <f>IFERROR(VLOOKUP($BM$1&amp;'Service PJ'!$D78&amp;'Service PJ'!$B78&amp;'Service PJ'!$A78&amp;"*",'EPA_US9RT techs'!$A$2:$I$1722,9,FALSE),"")</f>
        <v/>
      </c>
      <c r="CO80" s="14" t="str">
        <f>IFERROR(VLOOKUP($BM$1&amp;'Service PJ'!$D78&amp;'Service PJ'!$B78&amp;'Service PJ'!$A78&amp;"*",'EPA_US9RT techs'!$A$2:$I$1722,9,FALSE),"")</f>
        <v/>
      </c>
      <c r="CP80" s="14" t="str">
        <f>IFERROR(VLOOKUP($BM$1&amp;'Service PJ'!$D78&amp;'Service PJ'!$B78&amp;'Service PJ'!$A78&amp;"*",'EPA_US9RT techs'!$A$2:$I$1722,9,FALSE),"")</f>
        <v/>
      </c>
      <c r="CQ80" s="14" t="str">
        <f>IFERROR(VLOOKUP($BM$1&amp;'Service PJ'!$D78&amp;'Service PJ'!$B78&amp;'Service PJ'!$A78&amp;"*",'EPA_US9RT techs'!$A$2:$I$1722,9,FALSE),"")</f>
        <v/>
      </c>
      <c r="CS80" t="str">
        <f>IF(SUM(CT80:DJ80)=0,"\I:",'Service PJ'!$D78&amp;"_"&amp;'Service PJ'!$E78&amp;"_"&amp;'Service PJ'!$C78)</f>
        <v>INF_OTP_ELC</v>
      </c>
      <c r="CT80" s="2">
        <f>IFERROR(VLOOKUP($CS$1&amp;'Service PJ'!$D78&amp;'Service PJ'!$B78&amp;'Service PJ'!$A78&amp;"*",'EPA_US9RT techs'!$A$2:$I$1722,9,FALSE),"")</f>
        <v>30</v>
      </c>
      <c r="CU80" s="2">
        <f>IFERROR(VLOOKUP($CS$1&amp;'Service PJ'!$D78&amp;'Service PJ'!$B78&amp;'Service PJ'!$A78&amp;"*",'EPA_US9RT techs'!$A$2:$I$1722,9,FALSE),"")</f>
        <v>30</v>
      </c>
      <c r="CV80" s="2">
        <f>IFERROR(VLOOKUP($CS$1&amp;'Service PJ'!$D78&amp;'Service PJ'!$B78&amp;'Service PJ'!$A78&amp;"*",'EPA_US9RT techs'!$A$2:$I$1722,9,FALSE),"")</f>
        <v>30</v>
      </c>
      <c r="CW80" s="2">
        <f>IFERROR(VLOOKUP($CS$1&amp;'Service PJ'!$D78&amp;'Service PJ'!$B78&amp;'Service PJ'!$A78&amp;"*",'EPA_US9RT techs'!$A$2:$I$1722,9,FALSE),"")</f>
        <v>30</v>
      </c>
      <c r="CX80" s="2">
        <f>IFERROR(VLOOKUP($CS$1&amp;'Service PJ'!$D78&amp;'Service PJ'!$B78&amp;'Service PJ'!$A78&amp;"*",'EPA_US9RT techs'!$A$2:$I$1722,9,FALSE),"")</f>
        <v>30</v>
      </c>
      <c r="CY80" s="2">
        <f>IFERROR(VLOOKUP($CS$1&amp;'Service PJ'!$D78&amp;'Service PJ'!$B78&amp;'Service PJ'!$A78&amp;"*",'EPA_US9RT techs'!$A$2:$I$1722,9,FALSE),"")</f>
        <v>30</v>
      </c>
      <c r="CZ80" s="2">
        <f>IFERROR(VLOOKUP($CS$1&amp;'Service PJ'!$D78&amp;'Service PJ'!$B78&amp;'Service PJ'!$A78&amp;"*",'EPA_US9RT techs'!$A$2:$I$1722,9,FALSE),"")</f>
        <v>30</v>
      </c>
      <c r="DA80" s="2">
        <f>IFERROR(VLOOKUP($CS$1&amp;'Service PJ'!$D78&amp;'Service PJ'!$B78&amp;'Service PJ'!$A78&amp;"*",'EPA_US9RT techs'!$A$2:$I$1722,9,FALSE),"")</f>
        <v>30</v>
      </c>
      <c r="DB80" s="2">
        <f>IFERROR(VLOOKUP($CS$1&amp;'Service PJ'!$D78&amp;'Service PJ'!$B78&amp;'Service PJ'!$A78&amp;"*",'EPA_US9RT techs'!$A$2:$I$1722,9,FALSE),"")</f>
        <v>30</v>
      </c>
      <c r="DC80" s="2">
        <f>IFERROR(VLOOKUP($CS$1&amp;'Service PJ'!$D78&amp;'Service PJ'!$B78&amp;'Service PJ'!$A78&amp;"*",'EPA_US9RT techs'!$A$2:$I$1722,9,FALSE),"")</f>
        <v>30</v>
      </c>
      <c r="DD80" s="2">
        <f>IFERROR(VLOOKUP($CS$1&amp;'Service PJ'!$D78&amp;'Service PJ'!$B78&amp;'Service PJ'!$A78&amp;"*",'EPA_US9RT techs'!$A$2:$I$1722,9,FALSE),"")</f>
        <v>30</v>
      </c>
      <c r="DE80" s="2">
        <f>IFERROR(VLOOKUP($CS$1&amp;'Service PJ'!$D78&amp;'Service PJ'!$B78&amp;'Service PJ'!$A78&amp;"*",'EPA_US9RT techs'!$A$2:$I$1722,9,FALSE),"")</f>
        <v>30</v>
      </c>
      <c r="DF80" s="2">
        <f>IFERROR(VLOOKUP($CS$1&amp;'Service PJ'!$D78&amp;'Service PJ'!$B78&amp;'Service PJ'!$A78&amp;"*",'EPA_US9RT techs'!$A$2:$I$1722,9,FALSE),"")</f>
        <v>30</v>
      </c>
      <c r="DG80" s="2">
        <f>IFERROR(VLOOKUP($CS$1&amp;'Service PJ'!$D78&amp;'Service PJ'!$B78&amp;'Service PJ'!$A78&amp;"*",'EPA_US9RT techs'!$A$2:$I$1722,9,FALSE),"")</f>
        <v>30</v>
      </c>
      <c r="DH80" s="2">
        <f>IFERROR(VLOOKUP($CS$1&amp;'Service PJ'!$D78&amp;'Service PJ'!$B78&amp;'Service PJ'!$A78&amp;"*",'EPA_US9RT techs'!$A$2:$I$1722,9,FALSE),"")</f>
        <v>30</v>
      </c>
      <c r="DI80" s="2">
        <f>IFERROR(VLOOKUP($CS$1&amp;'Service PJ'!$D78&amp;'Service PJ'!$B78&amp;'Service PJ'!$A78&amp;"*",'EPA_US9RT techs'!$A$2:$I$1722,9,FALSE),"")</f>
        <v>30</v>
      </c>
      <c r="DJ80" s="2">
        <f>IFERROR(VLOOKUP($CS$1&amp;'Service PJ'!$D78&amp;'Service PJ'!$B78&amp;'Service PJ'!$A78&amp;"*",'EPA_US9RT techs'!$A$2:$I$1722,9,FALSE),"")</f>
        <v>30</v>
      </c>
      <c r="DK80" s="2">
        <f>IFERROR(VLOOKUP($CS$1&amp;'Service PJ'!$D78&amp;'Service PJ'!$B78&amp;'Service PJ'!$A78&amp;"*",'EPA_US9RT techs'!$A$2:$I$1722,9,FALSE),"")</f>
        <v>30</v>
      </c>
      <c r="DL80" s="2">
        <f>IFERROR(VLOOKUP($CS$1&amp;'Service PJ'!$D78&amp;'Service PJ'!$B78&amp;'Service PJ'!$A78&amp;"*",'EPA_US9RT techs'!$A$2:$I$1722,9,FALSE),"")</f>
        <v>30</v>
      </c>
      <c r="DM80" s="2">
        <f>IFERROR(VLOOKUP($CS$1&amp;'Service PJ'!$D78&amp;'Service PJ'!$B78&amp;'Service PJ'!$A78&amp;"*",'EPA_US9RT techs'!$A$2:$I$1722,9,FALSE),"")</f>
        <v>30</v>
      </c>
      <c r="DN80" s="2">
        <f>IFERROR(VLOOKUP($CS$1&amp;'Service PJ'!$D78&amp;'Service PJ'!$B78&amp;'Service PJ'!$A78&amp;"*",'EPA_US9RT techs'!$A$2:$I$1722,9,FALSE),"")</f>
        <v>30</v>
      </c>
      <c r="DO80" s="2">
        <f>IFERROR(VLOOKUP($CS$1&amp;'Service PJ'!$D78&amp;'Service PJ'!$B78&amp;'Service PJ'!$A78&amp;"*",'EPA_US9RT techs'!$A$2:$I$1722,9,FALSE),"")</f>
        <v>30</v>
      </c>
      <c r="DP80" s="2">
        <f>IFERROR(VLOOKUP($CS$1&amp;'Service PJ'!$D78&amp;'Service PJ'!$B78&amp;'Service PJ'!$A78&amp;"*",'EPA_US9RT techs'!$A$2:$I$1722,9,FALSE),"")</f>
        <v>30</v>
      </c>
      <c r="DQ80" s="2">
        <f>IFERROR(VLOOKUP($CS$1&amp;'Service PJ'!$D78&amp;'Service PJ'!$B78&amp;'Service PJ'!$A78&amp;"*",'EPA_US9RT techs'!$A$2:$I$1722,9,FALSE),"")</f>
        <v>30</v>
      </c>
      <c r="DR80" s="2">
        <f>IFERROR(VLOOKUP($CS$1&amp;'Service PJ'!$D78&amp;'Service PJ'!$B78&amp;'Service PJ'!$A78&amp;"*",'EPA_US9RT techs'!$A$2:$I$1722,9,FALSE),"")</f>
        <v>30</v>
      </c>
      <c r="DS80" s="2">
        <f>IFERROR(VLOOKUP($CS$1&amp;'Service PJ'!$D78&amp;'Service PJ'!$B78&amp;'Service PJ'!$A78&amp;"*",'EPA_US9RT techs'!$A$2:$I$1722,9,FALSE),"")</f>
        <v>30</v>
      </c>
      <c r="DT80" s="2">
        <f>IFERROR(VLOOKUP($CS$1&amp;'Service PJ'!$D78&amp;'Service PJ'!$B78&amp;'Service PJ'!$A78&amp;"*",'EPA_US9RT techs'!$A$2:$I$1722,9,FALSE),"")</f>
        <v>30</v>
      </c>
      <c r="DU80" s="2">
        <f>IFERROR(VLOOKUP($CS$1&amp;'Service PJ'!$D78&amp;'Service PJ'!$B78&amp;'Service PJ'!$A78&amp;"*",'EPA_US9RT techs'!$A$2:$I$1722,9,FALSE),"")</f>
        <v>30</v>
      </c>
      <c r="DV80" s="2">
        <f>IFERROR(VLOOKUP($CS$1&amp;'Service PJ'!$D78&amp;'Service PJ'!$B78&amp;'Service PJ'!$A78&amp;"*",'EPA_US9RT techs'!$A$2:$I$1722,9,FALSE),"")</f>
        <v>30</v>
      </c>
      <c r="DW80" s="2">
        <f>IFERROR(VLOOKUP($CS$1&amp;'Service PJ'!$D78&amp;'Service PJ'!$B78&amp;'Service PJ'!$A78&amp;"*",'EPA_US9RT techs'!$A$2:$I$1722,9,FALSE),"")</f>
        <v>30</v>
      </c>
    </row>
    <row r="81" spans="1:127" x14ac:dyDescent="0.45">
      <c r="A81" t="str">
        <f>IF(SUM(B81:R81)=0,"\I:",'Service PJ'!$D79&amp;"_"&amp;'Service PJ'!$E79&amp;"_"&amp;'Service PJ'!$C79)</f>
        <v>\I:</v>
      </c>
      <c r="B81" s="14" t="str">
        <f>IFERROR(VLOOKUP($A$1&amp;'Service PJ'!$D79&amp;'Service PJ'!$B79&amp;'Service PJ'!$A79&amp;"*",'EPA_US9RT techs'!$A$2:$I$1722,9,FALSE),"")</f>
        <v/>
      </c>
      <c r="C81" s="14" t="str">
        <f>IFERROR(VLOOKUP($A$1&amp;'Service PJ'!$D79&amp;'Service PJ'!$B79&amp;'Service PJ'!$A79&amp;"*",'EPA_US9RT techs'!$A$2:$I$1722,9,FALSE),"")</f>
        <v/>
      </c>
      <c r="D81" s="14" t="str">
        <f>IFERROR(VLOOKUP($A$1&amp;'Service PJ'!$D79&amp;'Service PJ'!$B79&amp;'Service PJ'!$A79&amp;"*",'EPA_US9RT techs'!$A$2:$I$1722,9,FALSE),"")</f>
        <v/>
      </c>
      <c r="E81" s="14" t="str">
        <f>IFERROR(VLOOKUP($A$1&amp;'Service PJ'!$D79&amp;'Service PJ'!$B79&amp;'Service PJ'!$A79&amp;"*",'EPA_US9RT techs'!$A$2:$I$1722,9,FALSE),"")</f>
        <v/>
      </c>
      <c r="F81" s="14" t="str">
        <f>IFERROR(VLOOKUP($A$1&amp;'Service PJ'!$D79&amp;'Service PJ'!$B79&amp;'Service PJ'!$A79&amp;"*",'EPA_US9RT techs'!$A$2:$I$1722,9,FALSE),"")</f>
        <v/>
      </c>
      <c r="G81" s="14" t="str">
        <f>IFERROR(VLOOKUP($A$1&amp;'Service PJ'!$D79&amp;'Service PJ'!$B79&amp;'Service PJ'!$A79&amp;"*",'EPA_US9RT techs'!$A$2:$I$1722,9,FALSE),"")</f>
        <v/>
      </c>
      <c r="H81" s="14" t="str">
        <f>IFERROR(VLOOKUP($A$1&amp;'Service PJ'!$D79&amp;'Service PJ'!$B79&amp;'Service PJ'!$A79&amp;"*",'EPA_US9RT techs'!$A$2:$I$1722,9,FALSE),"")</f>
        <v/>
      </c>
      <c r="I81" s="14" t="str">
        <f>IFERROR(VLOOKUP($A$1&amp;'Service PJ'!$D79&amp;'Service PJ'!$B79&amp;'Service PJ'!$A79&amp;"*",'EPA_US9RT techs'!$A$2:$I$1722,9,FALSE),"")</f>
        <v/>
      </c>
      <c r="J81" s="14" t="str">
        <f>IFERROR(VLOOKUP($A$1&amp;'Service PJ'!$D79&amp;'Service PJ'!$B79&amp;'Service PJ'!$A79&amp;"*",'EPA_US9RT techs'!$A$2:$I$1722,9,FALSE),"")</f>
        <v/>
      </c>
      <c r="K81" s="14" t="str">
        <f>IFERROR(VLOOKUP($A$1&amp;'Service PJ'!$D79&amp;'Service PJ'!$B79&amp;'Service PJ'!$A79&amp;"*",'EPA_US9RT techs'!$A$2:$I$1722,9,FALSE),"")</f>
        <v/>
      </c>
      <c r="L81" s="14" t="str">
        <f>IFERROR(VLOOKUP($A$1&amp;'Service PJ'!$D79&amp;'Service PJ'!$B79&amp;'Service PJ'!$A79&amp;"*",'EPA_US9RT techs'!$A$2:$I$1722,9,FALSE),"")</f>
        <v/>
      </c>
      <c r="M81" s="14" t="str">
        <f>IFERROR(VLOOKUP($A$1&amp;'Service PJ'!$D79&amp;'Service PJ'!$B79&amp;'Service PJ'!$A79&amp;"*",'EPA_US9RT techs'!$A$2:$I$1722,9,FALSE),"")</f>
        <v/>
      </c>
      <c r="N81" s="14" t="str">
        <f>IFERROR(VLOOKUP($A$1&amp;'Service PJ'!$D79&amp;'Service PJ'!$B79&amp;'Service PJ'!$A79&amp;"*",'EPA_US9RT techs'!$A$2:$I$1722,9,FALSE),"")</f>
        <v/>
      </c>
      <c r="O81" s="14" t="str">
        <f>IFERROR(VLOOKUP($A$1&amp;'Service PJ'!$D79&amp;'Service PJ'!$B79&amp;'Service PJ'!$A79&amp;"*",'EPA_US9RT techs'!$A$2:$I$1722,9,FALSE),"")</f>
        <v/>
      </c>
      <c r="P81" s="14" t="str">
        <f>IFERROR(VLOOKUP($A$1&amp;'Service PJ'!$D79&amp;'Service PJ'!$B79&amp;'Service PJ'!$A79&amp;"*",'EPA_US9RT techs'!$A$2:$I$1722,9,FALSE),"")</f>
        <v/>
      </c>
      <c r="Q81" s="14" t="str">
        <f>IFERROR(VLOOKUP($A$1&amp;'Service PJ'!$D79&amp;'Service PJ'!$B79&amp;'Service PJ'!$A79&amp;"*",'EPA_US9RT techs'!$A$2:$I$1722,9,FALSE),"")</f>
        <v/>
      </c>
      <c r="R81" s="14" t="str">
        <f>IFERROR(VLOOKUP($A$1&amp;'Service PJ'!$D79&amp;'Service PJ'!$B79&amp;'Service PJ'!$A79&amp;"*",'EPA_US9RT techs'!$A$2:$I$1722,9,FALSE),"")</f>
        <v/>
      </c>
      <c r="S81" s="14" t="str">
        <f>IFERROR(VLOOKUP($A$1&amp;'Service PJ'!$D79&amp;'Service PJ'!$B79&amp;'Service PJ'!$A79&amp;"*",'EPA_US9RT techs'!$A$2:$I$1722,9,FALSE),"")</f>
        <v/>
      </c>
      <c r="T81" s="14" t="str">
        <f>IFERROR(VLOOKUP($A$1&amp;'Service PJ'!$D79&amp;'Service PJ'!$B79&amp;'Service PJ'!$A79&amp;"*",'EPA_US9RT techs'!$A$2:$I$1722,9,FALSE),"")</f>
        <v/>
      </c>
      <c r="U81" s="14" t="str">
        <f>IFERROR(VLOOKUP($A$1&amp;'Service PJ'!$D79&amp;'Service PJ'!$B79&amp;'Service PJ'!$A79&amp;"*",'EPA_US9RT techs'!$A$2:$I$1722,9,FALSE),"")</f>
        <v/>
      </c>
      <c r="V81" s="14" t="str">
        <f>IFERROR(VLOOKUP($A$1&amp;'Service PJ'!$D79&amp;'Service PJ'!$B79&amp;'Service PJ'!$A79&amp;"*",'EPA_US9RT techs'!$A$2:$I$1722,9,FALSE),"")</f>
        <v/>
      </c>
      <c r="W81" s="14" t="str">
        <f>IFERROR(VLOOKUP($A$1&amp;'Service PJ'!$D79&amp;'Service PJ'!$B79&amp;'Service PJ'!$A79&amp;"*",'EPA_US9RT techs'!$A$2:$I$1722,9,FALSE),"")</f>
        <v/>
      </c>
      <c r="X81" s="14" t="str">
        <f>IFERROR(VLOOKUP($A$1&amp;'Service PJ'!$D79&amp;'Service PJ'!$B79&amp;'Service PJ'!$A79&amp;"*",'EPA_US9RT techs'!$A$2:$I$1722,9,FALSE),"")</f>
        <v/>
      </c>
      <c r="Y81" s="14" t="str">
        <f>IFERROR(VLOOKUP($A$1&amp;'Service PJ'!$D79&amp;'Service PJ'!$B79&amp;'Service PJ'!$A79&amp;"*",'EPA_US9RT techs'!$A$2:$I$1722,9,FALSE),"")</f>
        <v/>
      </c>
      <c r="Z81" s="14" t="str">
        <f>IFERROR(VLOOKUP($A$1&amp;'Service PJ'!$D79&amp;'Service PJ'!$B79&amp;'Service PJ'!$A79&amp;"*",'EPA_US9RT techs'!$A$2:$I$1722,9,FALSE),"")</f>
        <v/>
      </c>
      <c r="AA81" s="14" t="str">
        <f>IFERROR(VLOOKUP($A$1&amp;'Service PJ'!$D79&amp;'Service PJ'!$B79&amp;'Service PJ'!$A79&amp;"*",'EPA_US9RT techs'!$A$2:$I$1722,9,FALSE),"")</f>
        <v/>
      </c>
      <c r="AB81" s="14" t="str">
        <f>IFERROR(VLOOKUP($A$1&amp;'Service PJ'!$D79&amp;'Service PJ'!$B79&amp;'Service PJ'!$A79&amp;"*",'EPA_US9RT techs'!$A$2:$I$1722,9,FALSE),"")</f>
        <v/>
      </c>
      <c r="AC81" s="14" t="str">
        <f>IFERROR(VLOOKUP($A$1&amp;'Service PJ'!$D79&amp;'Service PJ'!$B79&amp;'Service PJ'!$A79&amp;"*",'EPA_US9RT techs'!$A$2:$I$1722,9,FALSE),"")</f>
        <v/>
      </c>
      <c r="AD81" s="14" t="str">
        <f>IFERROR(VLOOKUP($A$1&amp;'Service PJ'!$D79&amp;'Service PJ'!$B79&amp;'Service PJ'!$A79&amp;"*",'EPA_US9RT techs'!$A$2:$I$1722,9,FALSE),"")</f>
        <v/>
      </c>
      <c r="AE81" s="14" t="str">
        <f>IFERROR(VLOOKUP($A$1&amp;'Service PJ'!$D79&amp;'Service PJ'!$B79&amp;'Service PJ'!$A79&amp;"*",'EPA_US9RT techs'!$A$2:$I$1722,9,FALSE),"")</f>
        <v/>
      </c>
      <c r="AG81" t="str">
        <f>IF(SUM(AH81:AX81)=0,"\I:",'Service PJ'!$D79&amp;"_"&amp;'Service PJ'!$E79&amp;"_"&amp;'Service PJ'!$C79)</f>
        <v>\I:</v>
      </c>
      <c r="AH81" s="14" t="str">
        <f>IFERROR(VLOOKUP($AG$1&amp;'Service PJ'!$D79&amp;'Service PJ'!$B79&amp;'Service PJ'!$A79&amp;"*",'EPA_US9RT techs'!$A$2:$I$1722,9,FALSE),"")</f>
        <v/>
      </c>
      <c r="AI81" s="14" t="str">
        <f>IFERROR(VLOOKUP($AG$1&amp;'Service PJ'!$D79&amp;'Service PJ'!$B79&amp;'Service PJ'!$A79&amp;"*",'EPA_US9RT techs'!$A$2:$I$1722,9,FALSE),"")</f>
        <v/>
      </c>
      <c r="AJ81" s="14" t="str">
        <f>IFERROR(VLOOKUP($AG$1&amp;'Service PJ'!$D79&amp;'Service PJ'!$B79&amp;'Service PJ'!$A79&amp;"*",'EPA_US9RT techs'!$A$2:$I$1722,9,FALSE),"")</f>
        <v/>
      </c>
      <c r="AK81" s="14" t="str">
        <f>IFERROR(VLOOKUP($AG$1&amp;'Service PJ'!$D79&amp;'Service PJ'!$B79&amp;'Service PJ'!$A79&amp;"*",'EPA_US9RT techs'!$A$2:$I$1722,9,FALSE),"")</f>
        <v/>
      </c>
      <c r="AL81" s="14" t="str">
        <f>IFERROR(VLOOKUP($AG$1&amp;'Service PJ'!$D79&amp;'Service PJ'!$B79&amp;'Service PJ'!$A79&amp;"*",'EPA_US9RT techs'!$A$2:$I$1722,9,FALSE),"")</f>
        <v/>
      </c>
      <c r="AM81" s="14" t="str">
        <f>IFERROR(VLOOKUP($AG$1&amp;'Service PJ'!$D79&amp;'Service PJ'!$B79&amp;'Service PJ'!$A79&amp;"*",'EPA_US9RT techs'!$A$2:$I$1722,9,FALSE),"")</f>
        <v/>
      </c>
      <c r="AN81" s="14" t="str">
        <f>IFERROR(VLOOKUP($AG$1&amp;'Service PJ'!$D79&amp;'Service PJ'!$B79&amp;'Service PJ'!$A79&amp;"*",'EPA_US9RT techs'!$A$2:$I$1722,9,FALSE),"")</f>
        <v/>
      </c>
      <c r="AO81" s="14" t="str">
        <f>IFERROR(VLOOKUP($AG$1&amp;'Service PJ'!$D79&amp;'Service PJ'!$B79&amp;'Service PJ'!$A79&amp;"*",'EPA_US9RT techs'!$A$2:$I$1722,9,FALSE),"")</f>
        <v/>
      </c>
      <c r="AP81" s="14" t="str">
        <f>IFERROR(VLOOKUP($AG$1&amp;'Service PJ'!$D79&amp;'Service PJ'!$B79&amp;'Service PJ'!$A79&amp;"*",'EPA_US9RT techs'!$A$2:$I$1722,9,FALSE),"")</f>
        <v/>
      </c>
      <c r="AQ81" s="14" t="str">
        <f>IFERROR(VLOOKUP($AG$1&amp;'Service PJ'!$D79&amp;'Service PJ'!$B79&amp;'Service PJ'!$A79&amp;"*",'EPA_US9RT techs'!$A$2:$I$1722,9,FALSE),"")</f>
        <v/>
      </c>
      <c r="AR81" s="14" t="str">
        <f>IFERROR(VLOOKUP($AG$1&amp;'Service PJ'!$D79&amp;'Service PJ'!$B79&amp;'Service PJ'!$A79&amp;"*",'EPA_US9RT techs'!$A$2:$I$1722,9,FALSE),"")</f>
        <v/>
      </c>
      <c r="AS81" s="14" t="str">
        <f>IFERROR(VLOOKUP($AG$1&amp;'Service PJ'!$D79&amp;'Service PJ'!$B79&amp;'Service PJ'!$A79&amp;"*",'EPA_US9RT techs'!$A$2:$I$1722,9,FALSE),"")</f>
        <v/>
      </c>
      <c r="AT81" s="14" t="str">
        <f>IFERROR(VLOOKUP($AG$1&amp;'Service PJ'!$D79&amp;'Service PJ'!$B79&amp;'Service PJ'!$A79&amp;"*",'EPA_US9RT techs'!$A$2:$I$1722,9,FALSE),"")</f>
        <v/>
      </c>
      <c r="AU81" s="14" t="str">
        <f>IFERROR(VLOOKUP($AG$1&amp;'Service PJ'!$D79&amp;'Service PJ'!$B79&amp;'Service PJ'!$A79&amp;"*",'EPA_US9RT techs'!$A$2:$I$1722,9,FALSE),"")</f>
        <v/>
      </c>
      <c r="AV81" s="14" t="str">
        <f>IFERROR(VLOOKUP($AG$1&amp;'Service PJ'!$D79&amp;'Service PJ'!$B79&amp;'Service PJ'!$A79&amp;"*",'EPA_US9RT techs'!$A$2:$I$1722,9,FALSE),"")</f>
        <v/>
      </c>
      <c r="AW81" s="14" t="str">
        <f>IFERROR(VLOOKUP($AG$1&amp;'Service PJ'!$D79&amp;'Service PJ'!$B79&amp;'Service PJ'!$A79&amp;"*",'EPA_US9RT techs'!$A$2:$I$1722,9,FALSE),"")</f>
        <v/>
      </c>
      <c r="AX81" s="14" t="str">
        <f>IFERROR(VLOOKUP($AG$1&amp;'Service PJ'!$D79&amp;'Service PJ'!$B79&amp;'Service PJ'!$A79&amp;"*",'EPA_US9RT techs'!$A$2:$I$1722,9,FALSE),"")</f>
        <v/>
      </c>
      <c r="AY81" s="14" t="str">
        <f>IFERROR(VLOOKUP($AG$1&amp;'Service PJ'!$D79&amp;'Service PJ'!$B79&amp;'Service PJ'!$A79&amp;"*",'EPA_US9RT techs'!$A$2:$I$1722,9,FALSE),"")</f>
        <v/>
      </c>
      <c r="AZ81" s="14" t="str">
        <f>IFERROR(VLOOKUP($AG$1&amp;'Service PJ'!$D79&amp;'Service PJ'!$B79&amp;'Service PJ'!$A79&amp;"*",'EPA_US9RT techs'!$A$2:$I$1722,9,FALSE),"")</f>
        <v/>
      </c>
      <c r="BA81" s="14" t="str">
        <f>IFERROR(VLOOKUP($AG$1&amp;'Service PJ'!$D79&amp;'Service PJ'!$B79&amp;'Service PJ'!$A79&amp;"*",'EPA_US9RT techs'!$A$2:$I$1722,9,FALSE),"")</f>
        <v/>
      </c>
      <c r="BB81" s="14" t="str">
        <f>IFERROR(VLOOKUP($AG$1&amp;'Service PJ'!$D79&amp;'Service PJ'!$B79&amp;'Service PJ'!$A79&amp;"*",'EPA_US9RT techs'!$A$2:$I$1722,9,FALSE),"")</f>
        <v/>
      </c>
      <c r="BC81" s="14" t="str">
        <f>IFERROR(VLOOKUP($AG$1&amp;'Service PJ'!$D79&amp;'Service PJ'!$B79&amp;'Service PJ'!$A79&amp;"*",'EPA_US9RT techs'!$A$2:$I$1722,9,FALSE),"")</f>
        <v/>
      </c>
      <c r="BD81" s="14" t="str">
        <f>IFERROR(VLOOKUP($AG$1&amp;'Service PJ'!$D79&amp;'Service PJ'!$B79&amp;'Service PJ'!$A79&amp;"*",'EPA_US9RT techs'!$A$2:$I$1722,9,FALSE),"")</f>
        <v/>
      </c>
      <c r="BE81" s="14" t="str">
        <f>IFERROR(VLOOKUP($AG$1&amp;'Service PJ'!$D79&amp;'Service PJ'!$B79&amp;'Service PJ'!$A79&amp;"*",'EPA_US9RT techs'!$A$2:$I$1722,9,FALSE),"")</f>
        <v/>
      </c>
      <c r="BF81" s="14" t="str">
        <f>IFERROR(VLOOKUP($AG$1&amp;'Service PJ'!$D79&amp;'Service PJ'!$B79&amp;'Service PJ'!$A79&amp;"*",'EPA_US9RT techs'!$A$2:$I$1722,9,FALSE),"")</f>
        <v/>
      </c>
      <c r="BG81" s="14" t="str">
        <f>IFERROR(VLOOKUP($AG$1&amp;'Service PJ'!$D79&amp;'Service PJ'!$B79&amp;'Service PJ'!$A79&amp;"*",'EPA_US9RT techs'!$A$2:$I$1722,9,FALSE),"")</f>
        <v/>
      </c>
      <c r="BH81" s="14" t="str">
        <f>IFERROR(VLOOKUP($AG$1&amp;'Service PJ'!$D79&amp;'Service PJ'!$B79&amp;'Service PJ'!$A79&amp;"*",'EPA_US9RT techs'!$A$2:$I$1722,9,FALSE),"")</f>
        <v/>
      </c>
      <c r="BI81" s="14" t="str">
        <f>IFERROR(VLOOKUP($AG$1&amp;'Service PJ'!$D79&amp;'Service PJ'!$B79&amp;'Service PJ'!$A79&amp;"*",'EPA_US9RT techs'!$A$2:$I$1722,9,FALSE),"")</f>
        <v/>
      </c>
      <c r="BJ81" s="14" t="str">
        <f>IFERROR(VLOOKUP($AG$1&amp;'Service PJ'!$D79&amp;'Service PJ'!$B79&amp;'Service PJ'!$A79&amp;"*",'EPA_US9RT techs'!$A$2:$I$1722,9,FALSE),"")</f>
        <v/>
      </c>
      <c r="BK81" s="14" t="str">
        <f>IFERROR(VLOOKUP($AG$1&amp;'Service PJ'!$D79&amp;'Service PJ'!$B79&amp;'Service PJ'!$A79&amp;"*",'EPA_US9RT techs'!$A$2:$I$1722,9,FALSE),"")</f>
        <v/>
      </c>
      <c r="BM81" t="str">
        <f>IF(SUM(BN81:CD81)=0,"\I:",'Service PJ'!$D79&amp;"_"&amp;'Service PJ'!$E79&amp;"_"&amp;'Service PJ'!$C79)</f>
        <v>\I:</v>
      </c>
      <c r="BN81" s="14" t="str">
        <f>IFERROR(VLOOKUP($BM$1&amp;'Service PJ'!$D79&amp;'Service PJ'!$B79&amp;'Service PJ'!$A79&amp;"*",'EPA_US9RT techs'!$A$2:$I$1722,9,FALSE),"")</f>
        <v/>
      </c>
      <c r="BO81" s="14" t="str">
        <f>IFERROR(VLOOKUP($BM$1&amp;'Service PJ'!$D79&amp;'Service PJ'!$B79&amp;'Service PJ'!$A79&amp;"*",'EPA_US9RT techs'!$A$2:$I$1722,9,FALSE),"")</f>
        <v/>
      </c>
      <c r="BP81" s="14" t="str">
        <f>IFERROR(VLOOKUP($BM$1&amp;'Service PJ'!$D79&amp;'Service PJ'!$B79&amp;'Service PJ'!$A79&amp;"*",'EPA_US9RT techs'!$A$2:$I$1722,9,FALSE),"")</f>
        <v/>
      </c>
      <c r="BQ81" s="14" t="str">
        <f>IFERROR(VLOOKUP($BM$1&amp;'Service PJ'!$D79&amp;'Service PJ'!$B79&amp;'Service PJ'!$A79&amp;"*",'EPA_US9RT techs'!$A$2:$I$1722,9,FALSE),"")</f>
        <v/>
      </c>
      <c r="BR81" s="14" t="str">
        <f>IFERROR(VLOOKUP($BM$1&amp;'Service PJ'!$D79&amp;'Service PJ'!$B79&amp;'Service PJ'!$A79&amp;"*",'EPA_US9RT techs'!$A$2:$I$1722,9,FALSE),"")</f>
        <v/>
      </c>
      <c r="BS81" s="14" t="str">
        <f>IFERROR(VLOOKUP($BM$1&amp;'Service PJ'!$D79&amp;'Service PJ'!$B79&amp;'Service PJ'!$A79&amp;"*",'EPA_US9RT techs'!$A$2:$I$1722,9,FALSE),"")</f>
        <v/>
      </c>
      <c r="BT81" s="14" t="str">
        <f>IFERROR(VLOOKUP($BM$1&amp;'Service PJ'!$D79&amp;'Service PJ'!$B79&amp;'Service PJ'!$A79&amp;"*",'EPA_US9RT techs'!$A$2:$I$1722,9,FALSE),"")</f>
        <v/>
      </c>
      <c r="BU81" s="14" t="str">
        <f>IFERROR(VLOOKUP($BM$1&amp;'Service PJ'!$D79&amp;'Service PJ'!$B79&amp;'Service PJ'!$A79&amp;"*",'EPA_US9RT techs'!$A$2:$I$1722,9,FALSE),"")</f>
        <v/>
      </c>
      <c r="BV81" s="14" t="str">
        <f>IFERROR(VLOOKUP($BM$1&amp;'Service PJ'!$D79&amp;'Service PJ'!$B79&amp;'Service PJ'!$A79&amp;"*",'EPA_US9RT techs'!$A$2:$I$1722,9,FALSE),"")</f>
        <v/>
      </c>
      <c r="BW81" s="14" t="str">
        <f>IFERROR(VLOOKUP($BM$1&amp;'Service PJ'!$D79&amp;'Service PJ'!$B79&amp;'Service PJ'!$A79&amp;"*",'EPA_US9RT techs'!$A$2:$I$1722,9,FALSE),"")</f>
        <v/>
      </c>
      <c r="BX81" s="14" t="str">
        <f>IFERROR(VLOOKUP($BM$1&amp;'Service PJ'!$D79&amp;'Service PJ'!$B79&amp;'Service PJ'!$A79&amp;"*",'EPA_US9RT techs'!$A$2:$I$1722,9,FALSE),"")</f>
        <v/>
      </c>
      <c r="BY81" s="14" t="str">
        <f>IFERROR(VLOOKUP($BM$1&amp;'Service PJ'!$D79&amp;'Service PJ'!$B79&amp;'Service PJ'!$A79&amp;"*",'EPA_US9RT techs'!$A$2:$I$1722,9,FALSE),"")</f>
        <v/>
      </c>
      <c r="BZ81" s="14" t="str">
        <f>IFERROR(VLOOKUP($BM$1&amp;'Service PJ'!$D79&amp;'Service PJ'!$B79&amp;'Service PJ'!$A79&amp;"*",'EPA_US9RT techs'!$A$2:$I$1722,9,FALSE),"")</f>
        <v/>
      </c>
      <c r="CA81" s="14" t="str">
        <f>IFERROR(VLOOKUP($BM$1&amp;'Service PJ'!$D79&amp;'Service PJ'!$B79&amp;'Service PJ'!$A79&amp;"*",'EPA_US9RT techs'!$A$2:$I$1722,9,FALSE),"")</f>
        <v/>
      </c>
      <c r="CB81" s="14" t="str">
        <f>IFERROR(VLOOKUP($BM$1&amp;'Service PJ'!$D79&amp;'Service PJ'!$B79&amp;'Service PJ'!$A79&amp;"*",'EPA_US9RT techs'!$A$2:$I$1722,9,FALSE),"")</f>
        <v/>
      </c>
      <c r="CC81" s="14" t="str">
        <f>IFERROR(VLOOKUP($BM$1&amp;'Service PJ'!$D79&amp;'Service PJ'!$B79&amp;'Service PJ'!$A79&amp;"*",'EPA_US9RT techs'!$A$2:$I$1722,9,FALSE),"")</f>
        <v/>
      </c>
      <c r="CD81" s="14" t="str">
        <f>IFERROR(VLOOKUP($BM$1&amp;'Service PJ'!$D79&amp;'Service PJ'!$B79&amp;'Service PJ'!$A79&amp;"*",'EPA_US9RT techs'!$A$2:$I$1722,9,FALSE),"")</f>
        <v/>
      </c>
      <c r="CE81" s="14" t="str">
        <f>IFERROR(VLOOKUP($BM$1&amp;'Service PJ'!$D79&amp;'Service PJ'!$B79&amp;'Service PJ'!$A79&amp;"*",'EPA_US9RT techs'!$A$2:$I$1722,9,FALSE),"")</f>
        <v/>
      </c>
      <c r="CF81" s="14" t="str">
        <f>IFERROR(VLOOKUP($BM$1&amp;'Service PJ'!$D79&amp;'Service PJ'!$B79&amp;'Service PJ'!$A79&amp;"*",'EPA_US9RT techs'!$A$2:$I$1722,9,FALSE),"")</f>
        <v/>
      </c>
      <c r="CG81" s="14" t="str">
        <f>IFERROR(VLOOKUP($BM$1&amp;'Service PJ'!$D79&amp;'Service PJ'!$B79&amp;'Service PJ'!$A79&amp;"*",'EPA_US9RT techs'!$A$2:$I$1722,9,FALSE),"")</f>
        <v/>
      </c>
      <c r="CH81" s="14" t="str">
        <f>IFERROR(VLOOKUP($BM$1&amp;'Service PJ'!$D79&amp;'Service PJ'!$B79&amp;'Service PJ'!$A79&amp;"*",'EPA_US9RT techs'!$A$2:$I$1722,9,FALSE),"")</f>
        <v/>
      </c>
      <c r="CI81" s="14" t="str">
        <f>IFERROR(VLOOKUP($BM$1&amp;'Service PJ'!$D79&amp;'Service PJ'!$B79&amp;'Service PJ'!$A79&amp;"*",'EPA_US9RT techs'!$A$2:$I$1722,9,FALSE),"")</f>
        <v/>
      </c>
      <c r="CJ81" s="14" t="str">
        <f>IFERROR(VLOOKUP($BM$1&amp;'Service PJ'!$D79&amp;'Service PJ'!$B79&amp;'Service PJ'!$A79&amp;"*",'EPA_US9RT techs'!$A$2:$I$1722,9,FALSE),"")</f>
        <v/>
      </c>
      <c r="CK81" s="14" t="str">
        <f>IFERROR(VLOOKUP($BM$1&amp;'Service PJ'!$D79&amp;'Service PJ'!$B79&amp;'Service PJ'!$A79&amp;"*",'EPA_US9RT techs'!$A$2:$I$1722,9,FALSE),"")</f>
        <v/>
      </c>
      <c r="CL81" s="14" t="str">
        <f>IFERROR(VLOOKUP($BM$1&amp;'Service PJ'!$D79&amp;'Service PJ'!$B79&amp;'Service PJ'!$A79&amp;"*",'EPA_US9RT techs'!$A$2:$I$1722,9,FALSE),"")</f>
        <v/>
      </c>
      <c r="CM81" s="14" t="str">
        <f>IFERROR(VLOOKUP($BM$1&amp;'Service PJ'!$D79&amp;'Service PJ'!$B79&amp;'Service PJ'!$A79&amp;"*",'EPA_US9RT techs'!$A$2:$I$1722,9,FALSE),"")</f>
        <v/>
      </c>
      <c r="CN81" s="14" t="str">
        <f>IFERROR(VLOOKUP($BM$1&amp;'Service PJ'!$D79&amp;'Service PJ'!$B79&amp;'Service PJ'!$A79&amp;"*",'EPA_US9RT techs'!$A$2:$I$1722,9,FALSE),"")</f>
        <v/>
      </c>
      <c r="CO81" s="14" t="str">
        <f>IFERROR(VLOOKUP($BM$1&amp;'Service PJ'!$D79&amp;'Service PJ'!$B79&amp;'Service PJ'!$A79&amp;"*",'EPA_US9RT techs'!$A$2:$I$1722,9,FALSE),"")</f>
        <v/>
      </c>
      <c r="CP81" s="14" t="str">
        <f>IFERROR(VLOOKUP($BM$1&amp;'Service PJ'!$D79&amp;'Service PJ'!$B79&amp;'Service PJ'!$A79&amp;"*",'EPA_US9RT techs'!$A$2:$I$1722,9,FALSE),"")</f>
        <v/>
      </c>
      <c r="CQ81" s="14" t="str">
        <f>IFERROR(VLOOKUP($BM$1&amp;'Service PJ'!$D79&amp;'Service PJ'!$B79&amp;'Service PJ'!$A79&amp;"*",'EPA_US9RT techs'!$A$2:$I$1722,9,FALSE),"")</f>
        <v/>
      </c>
      <c r="CS81" t="str">
        <f>IF(SUM(CT81:DJ81)=0,"\I:",'Service PJ'!$D79&amp;"_"&amp;'Service PJ'!$E79&amp;"_"&amp;'Service PJ'!$C79)</f>
        <v>\I:</v>
      </c>
      <c r="CT81" s="2" t="str">
        <f>IFERROR(VLOOKUP($CS$1&amp;'Service PJ'!$D79&amp;'Service PJ'!$B79&amp;'Service PJ'!$A79&amp;"*",'EPA_US9RT techs'!$A$2:$I$1722,9,FALSE),"")</f>
        <v/>
      </c>
      <c r="CU81" s="2" t="str">
        <f>IFERROR(VLOOKUP($CS$1&amp;'Service PJ'!$D79&amp;'Service PJ'!$B79&amp;'Service PJ'!$A79&amp;"*",'EPA_US9RT techs'!$A$2:$I$1722,9,FALSE),"")</f>
        <v/>
      </c>
      <c r="CV81" s="2" t="str">
        <f>IFERROR(VLOOKUP($CS$1&amp;'Service PJ'!$D79&amp;'Service PJ'!$B79&amp;'Service PJ'!$A79&amp;"*",'EPA_US9RT techs'!$A$2:$I$1722,9,FALSE),"")</f>
        <v/>
      </c>
      <c r="CW81" s="2" t="str">
        <f>IFERROR(VLOOKUP($CS$1&amp;'Service PJ'!$D79&amp;'Service PJ'!$B79&amp;'Service PJ'!$A79&amp;"*",'EPA_US9RT techs'!$A$2:$I$1722,9,FALSE),"")</f>
        <v/>
      </c>
      <c r="CX81" s="2" t="str">
        <f>IFERROR(VLOOKUP($CS$1&amp;'Service PJ'!$D79&amp;'Service PJ'!$B79&amp;'Service PJ'!$A79&amp;"*",'EPA_US9RT techs'!$A$2:$I$1722,9,FALSE),"")</f>
        <v/>
      </c>
      <c r="CY81" s="2" t="str">
        <f>IFERROR(VLOOKUP($CS$1&amp;'Service PJ'!$D79&amp;'Service PJ'!$B79&amp;'Service PJ'!$A79&amp;"*",'EPA_US9RT techs'!$A$2:$I$1722,9,FALSE),"")</f>
        <v/>
      </c>
      <c r="CZ81" s="2" t="str">
        <f>IFERROR(VLOOKUP($CS$1&amp;'Service PJ'!$D79&amp;'Service PJ'!$B79&amp;'Service PJ'!$A79&amp;"*",'EPA_US9RT techs'!$A$2:$I$1722,9,FALSE),"")</f>
        <v/>
      </c>
      <c r="DA81" s="2" t="str">
        <f>IFERROR(VLOOKUP($CS$1&amp;'Service PJ'!$D79&amp;'Service PJ'!$B79&amp;'Service PJ'!$A79&amp;"*",'EPA_US9RT techs'!$A$2:$I$1722,9,FALSE),"")</f>
        <v/>
      </c>
      <c r="DB81" s="2" t="str">
        <f>IFERROR(VLOOKUP($CS$1&amp;'Service PJ'!$D79&amp;'Service PJ'!$B79&amp;'Service PJ'!$A79&amp;"*",'EPA_US9RT techs'!$A$2:$I$1722,9,FALSE),"")</f>
        <v/>
      </c>
      <c r="DC81" s="2" t="str">
        <f>IFERROR(VLOOKUP($CS$1&amp;'Service PJ'!$D79&amp;'Service PJ'!$B79&amp;'Service PJ'!$A79&amp;"*",'EPA_US9RT techs'!$A$2:$I$1722,9,FALSE),"")</f>
        <v/>
      </c>
      <c r="DD81" s="2" t="str">
        <f>IFERROR(VLOOKUP($CS$1&amp;'Service PJ'!$D79&amp;'Service PJ'!$B79&amp;'Service PJ'!$A79&amp;"*",'EPA_US9RT techs'!$A$2:$I$1722,9,FALSE),"")</f>
        <v/>
      </c>
      <c r="DE81" s="2" t="str">
        <f>IFERROR(VLOOKUP($CS$1&amp;'Service PJ'!$D79&amp;'Service PJ'!$B79&amp;'Service PJ'!$A79&amp;"*",'EPA_US9RT techs'!$A$2:$I$1722,9,FALSE),"")</f>
        <v/>
      </c>
      <c r="DF81" s="2" t="str">
        <f>IFERROR(VLOOKUP($CS$1&amp;'Service PJ'!$D79&amp;'Service PJ'!$B79&amp;'Service PJ'!$A79&amp;"*",'EPA_US9RT techs'!$A$2:$I$1722,9,FALSE),"")</f>
        <v/>
      </c>
      <c r="DG81" s="2" t="str">
        <f>IFERROR(VLOOKUP($CS$1&amp;'Service PJ'!$D79&amp;'Service PJ'!$B79&amp;'Service PJ'!$A79&amp;"*",'EPA_US9RT techs'!$A$2:$I$1722,9,FALSE),"")</f>
        <v/>
      </c>
      <c r="DH81" s="2" t="str">
        <f>IFERROR(VLOOKUP($CS$1&amp;'Service PJ'!$D79&amp;'Service PJ'!$B79&amp;'Service PJ'!$A79&amp;"*",'EPA_US9RT techs'!$A$2:$I$1722,9,FALSE),"")</f>
        <v/>
      </c>
      <c r="DI81" s="2" t="str">
        <f>IFERROR(VLOOKUP($CS$1&amp;'Service PJ'!$D79&amp;'Service PJ'!$B79&amp;'Service PJ'!$A79&amp;"*",'EPA_US9RT techs'!$A$2:$I$1722,9,FALSE),"")</f>
        <v/>
      </c>
      <c r="DJ81" s="2" t="str">
        <f>IFERROR(VLOOKUP($CS$1&amp;'Service PJ'!$D79&amp;'Service PJ'!$B79&amp;'Service PJ'!$A79&amp;"*",'EPA_US9RT techs'!$A$2:$I$1722,9,FALSE),"")</f>
        <v/>
      </c>
      <c r="DK81" s="2" t="str">
        <f>IFERROR(VLOOKUP($CS$1&amp;'Service PJ'!$D79&amp;'Service PJ'!$B79&amp;'Service PJ'!$A79&amp;"*",'EPA_US9RT techs'!$A$2:$I$1722,9,FALSE),"")</f>
        <v/>
      </c>
      <c r="DL81" s="2" t="str">
        <f>IFERROR(VLOOKUP($CS$1&amp;'Service PJ'!$D79&amp;'Service PJ'!$B79&amp;'Service PJ'!$A79&amp;"*",'EPA_US9RT techs'!$A$2:$I$1722,9,FALSE),"")</f>
        <v/>
      </c>
      <c r="DM81" s="2" t="str">
        <f>IFERROR(VLOOKUP($CS$1&amp;'Service PJ'!$D79&amp;'Service PJ'!$B79&amp;'Service PJ'!$A79&amp;"*",'EPA_US9RT techs'!$A$2:$I$1722,9,FALSE),"")</f>
        <v/>
      </c>
      <c r="DN81" s="2" t="str">
        <f>IFERROR(VLOOKUP($CS$1&amp;'Service PJ'!$D79&amp;'Service PJ'!$B79&amp;'Service PJ'!$A79&amp;"*",'EPA_US9RT techs'!$A$2:$I$1722,9,FALSE),"")</f>
        <v/>
      </c>
      <c r="DO81" s="2" t="str">
        <f>IFERROR(VLOOKUP($CS$1&amp;'Service PJ'!$D79&amp;'Service PJ'!$B79&amp;'Service PJ'!$A79&amp;"*",'EPA_US9RT techs'!$A$2:$I$1722,9,FALSE),"")</f>
        <v/>
      </c>
      <c r="DP81" s="2" t="str">
        <f>IFERROR(VLOOKUP($CS$1&amp;'Service PJ'!$D79&amp;'Service PJ'!$B79&amp;'Service PJ'!$A79&amp;"*",'EPA_US9RT techs'!$A$2:$I$1722,9,FALSE),"")</f>
        <v/>
      </c>
      <c r="DQ81" s="2" t="str">
        <f>IFERROR(VLOOKUP($CS$1&amp;'Service PJ'!$D79&amp;'Service PJ'!$B79&amp;'Service PJ'!$A79&amp;"*",'EPA_US9RT techs'!$A$2:$I$1722,9,FALSE),"")</f>
        <v/>
      </c>
      <c r="DR81" s="2" t="str">
        <f>IFERROR(VLOOKUP($CS$1&amp;'Service PJ'!$D79&amp;'Service PJ'!$B79&amp;'Service PJ'!$A79&amp;"*",'EPA_US9RT techs'!$A$2:$I$1722,9,FALSE),"")</f>
        <v/>
      </c>
      <c r="DS81" s="2" t="str">
        <f>IFERROR(VLOOKUP($CS$1&amp;'Service PJ'!$D79&amp;'Service PJ'!$B79&amp;'Service PJ'!$A79&amp;"*",'EPA_US9RT techs'!$A$2:$I$1722,9,FALSE),"")</f>
        <v/>
      </c>
      <c r="DT81" s="2" t="str">
        <f>IFERROR(VLOOKUP($CS$1&amp;'Service PJ'!$D79&amp;'Service PJ'!$B79&amp;'Service PJ'!$A79&amp;"*",'EPA_US9RT techs'!$A$2:$I$1722,9,FALSE),"")</f>
        <v/>
      </c>
      <c r="DU81" s="2" t="str">
        <f>IFERROR(VLOOKUP($CS$1&amp;'Service PJ'!$D79&amp;'Service PJ'!$B79&amp;'Service PJ'!$A79&amp;"*",'EPA_US9RT techs'!$A$2:$I$1722,9,FALSE),"")</f>
        <v/>
      </c>
      <c r="DV81" s="2" t="str">
        <f>IFERROR(VLOOKUP($CS$1&amp;'Service PJ'!$D79&amp;'Service PJ'!$B79&amp;'Service PJ'!$A79&amp;"*",'EPA_US9RT techs'!$A$2:$I$1722,9,FALSE),"")</f>
        <v/>
      </c>
      <c r="DW81" s="2" t="str">
        <f>IFERROR(VLOOKUP($CS$1&amp;'Service PJ'!$D79&amp;'Service PJ'!$B79&amp;'Service PJ'!$A79&amp;"*",'EPA_US9RT techs'!$A$2:$I$1722,9,FALSE),"")</f>
        <v/>
      </c>
    </row>
    <row r="82" spans="1:127" x14ac:dyDescent="0.45">
      <c r="A82" t="str">
        <f>IF(SUM(B82:R82)=0,"\I:",'Service PJ'!$D80&amp;"_"&amp;'Service PJ'!$E80&amp;"_"&amp;'Service PJ'!$C80)</f>
        <v>\I:</v>
      </c>
      <c r="B82" s="14" t="str">
        <f>IFERROR(VLOOKUP($A$1&amp;'Service PJ'!$D80&amp;'Service PJ'!$B80&amp;'Service PJ'!$A80&amp;"*",'EPA_US9RT techs'!$A$2:$I$1722,9,FALSE),"")</f>
        <v/>
      </c>
      <c r="C82" s="14" t="str">
        <f>IFERROR(VLOOKUP($A$1&amp;'Service PJ'!$D80&amp;'Service PJ'!$B80&amp;'Service PJ'!$A80&amp;"*",'EPA_US9RT techs'!$A$2:$I$1722,9,FALSE),"")</f>
        <v/>
      </c>
      <c r="D82" s="14" t="str">
        <f>IFERROR(VLOOKUP($A$1&amp;'Service PJ'!$D80&amp;'Service PJ'!$B80&amp;'Service PJ'!$A80&amp;"*",'EPA_US9RT techs'!$A$2:$I$1722,9,FALSE),"")</f>
        <v/>
      </c>
      <c r="E82" s="14" t="str">
        <f>IFERROR(VLOOKUP($A$1&amp;'Service PJ'!$D80&amp;'Service PJ'!$B80&amp;'Service PJ'!$A80&amp;"*",'EPA_US9RT techs'!$A$2:$I$1722,9,FALSE),"")</f>
        <v/>
      </c>
      <c r="F82" s="14" t="str">
        <f>IFERROR(VLOOKUP($A$1&amp;'Service PJ'!$D80&amp;'Service PJ'!$B80&amp;'Service PJ'!$A80&amp;"*",'EPA_US9RT techs'!$A$2:$I$1722,9,FALSE),"")</f>
        <v/>
      </c>
      <c r="G82" s="14" t="str">
        <f>IFERROR(VLOOKUP($A$1&amp;'Service PJ'!$D80&amp;'Service PJ'!$B80&amp;'Service PJ'!$A80&amp;"*",'EPA_US9RT techs'!$A$2:$I$1722,9,FALSE),"")</f>
        <v/>
      </c>
      <c r="H82" s="14" t="str">
        <f>IFERROR(VLOOKUP($A$1&amp;'Service PJ'!$D80&amp;'Service PJ'!$B80&amp;'Service PJ'!$A80&amp;"*",'EPA_US9RT techs'!$A$2:$I$1722,9,FALSE),"")</f>
        <v/>
      </c>
      <c r="I82" s="14" t="str">
        <f>IFERROR(VLOOKUP($A$1&amp;'Service PJ'!$D80&amp;'Service PJ'!$B80&amp;'Service PJ'!$A80&amp;"*",'EPA_US9RT techs'!$A$2:$I$1722,9,FALSE),"")</f>
        <v/>
      </c>
      <c r="J82" s="14" t="str">
        <f>IFERROR(VLOOKUP($A$1&amp;'Service PJ'!$D80&amp;'Service PJ'!$B80&amp;'Service PJ'!$A80&amp;"*",'EPA_US9RT techs'!$A$2:$I$1722,9,FALSE),"")</f>
        <v/>
      </c>
      <c r="K82" s="14" t="str">
        <f>IFERROR(VLOOKUP($A$1&amp;'Service PJ'!$D80&amp;'Service PJ'!$B80&amp;'Service PJ'!$A80&amp;"*",'EPA_US9RT techs'!$A$2:$I$1722,9,FALSE),"")</f>
        <v/>
      </c>
      <c r="L82" s="14" t="str">
        <f>IFERROR(VLOOKUP($A$1&amp;'Service PJ'!$D80&amp;'Service PJ'!$B80&amp;'Service PJ'!$A80&amp;"*",'EPA_US9RT techs'!$A$2:$I$1722,9,FALSE),"")</f>
        <v/>
      </c>
      <c r="M82" s="14" t="str">
        <f>IFERROR(VLOOKUP($A$1&amp;'Service PJ'!$D80&amp;'Service PJ'!$B80&amp;'Service PJ'!$A80&amp;"*",'EPA_US9RT techs'!$A$2:$I$1722,9,FALSE),"")</f>
        <v/>
      </c>
      <c r="N82" s="14" t="str">
        <f>IFERROR(VLOOKUP($A$1&amp;'Service PJ'!$D80&amp;'Service PJ'!$B80&amp;'Service PJ'!$A80&amp;"*",'EPA_US9RT techs'!$A$2:$I$1722,9,FALSE),"")</f>
        <v/>
      </c>
      <c r="O82" s="14" t="str">
        <f>IFERROR(VLOOKUP($A$1&amp;'Service PJ'!$D80&amp;'Service PJ'!$B80&amp;'Service PJ'!$A80&amp;"*",'EPA_US9RT techs'!$A$2:$I$1722,9,FALSE),"")</f>
        <v/>
      </c>
      <c r="P82" s="14" t="str">
        <f>IFERROR(VLOOKUP($A$1&amp;'Service PJ'!$D80&amp;'Service PJ'!$B80&amp;'Service PJ'!$A80&amp;"*",'EPA_US9RT techs'!$A$2:$I$1722,9,FALSE),"")</f>
        <v/>
      </c>
      <c r="Q82" s="14" t="str">
        <f>IFERROR(VLOOKUP($A$1&amp;'Service PJ'!$D80&amp;'Service PJ'!$B80&amp;'Service PJ'!$A80&amp;"*",'EPA_US9RT techs'!$A$2:$I$1722,9,FALSE),"")</f>
        <v/>
      </c>
      <c r="R82" s="14" t="str">
        <f>IFERROR(VLOOKUP($A$1&amp;'Service PJ'!$D80&amp;'Service PJ'!$B80&amp;'Service PJ'!$A80&amp;"*",'EPA_US9RT techs'!$A$2:$I$1722,9,FALSE),"")</f>
        <v/>
      </c>
      <c r="S82" s="14" t="str">
        <f>IFERROR(VLOOKUP($A$1&amp;'Service PJ'!$D80&amp;'Service PJ'!$B80&amp;'Service PJ'!$A80&amp;"*",'EPA_US9RT techs'!$A$2:$I$1722,9,FALSE),"")</f>
        <v/>
      </c>
      <c r="T82" s="14" t="str">
        <f>IFERROR(VLOOKUP($A$1&amp;'Service PJ'!$D80&amp;'Service PJ'!$B80&amp;'Service PJ'!$A80&amp;"*",'EPA_US9RT techs'!$A$2:$I$1722,9,FALSE),"")</f>
        <v/>
      </c>
      <c r="U82" s="14" t="str">
        <f>IFERROR(VLOOKUP($A$1&amp;'Service PJ'!$D80&amp;'Service PJ'!$B80&amp;'Service PJ'!$A80&amp;"*",'EPA_US9RT techs'!$A$2:$I$1722,9,FALSE),"")</f>
        <v/>
      </c>
      <c r="V82" s="14" t="str">
        <f>IFERROR(VLOOKUP($A$1&amp;'Service PJ'!$D80&amp;'Service PJ'!$B80&amp;'Service PJ'!$A80&amp;"*",'EPA_US9RT techs'!$A$2:$I$1722,9,FALSE),"")</f>
        <v/>
      </c>
      <c r="W82" s="14" t="str">
        <f>IFERROR(VLOOKUP($A$1&amp;'Service PJ'!$D80&amp;'Service PJ'!$B80&amp;'Service PJ'!$A80&amp;"*",'EPA_US9RT techs'!$A$2:$I$1722,9,FALSE),"")</f>
        <v/>
      </c>
      <c r="X82" s="14" t="str">
        <f>IFERROR(VLOOKUP($A$1&amp;'Service PJ'!$D80&amp;'Service PJ'!$B80&amp;'Service PJ'!$A80&amp;"*",'EPA_US9RT techs'!$A$2:$I$1722,9,FALSE),"")</f>
        <v/>
      </c>
      <c r="Y82" s="14" t="str">
        <f>IFERROR(VLOOKUP($A$1&amp;'Service PJ'!$D80&amp;'Service PJ'!$B80&amp;'Service PJ'!$A80&amp;"*",'EPA_US9RT techs'!$A$2:$I$1722,9,FALSE),"")</f>
        <v/>
      </c>
      <c r="Z82" s="14" t="str">
        <f>IFERROR(VLOOKUP($A$1&amp;'Service PJ'!$D80&amp;'Service PJ'!$B80&amp;'Service PJ'!$A80&amp;"*",'EPA_US9RT techs'!$A$2:$I$1722,9,FALSE),"")</f>
        <v/>
      </c>
      <c r="AA82" s="14" t="str">
        <f>IFERROR(VLOOKUP($A$1&amp;'Service PJ'!$D80&amp;'Service PJ'!$B80&amp;'Service PJ'!$A80&amp;"*",'EPA_US9RT techs'!$A$2:$I$1722,9,FALSE),"")</f>
        <v/>
      </c>
      <c r="AB82" s="14" t="str">
        <f>IFERROR(VLOOKUP($A$1&amp;'Service PJ'!$D80&amp;'Service PJ'!$B80&amp;'Service PJ'!$A80&amp;"*",'EPA_US9RT techs'!$A$2:$I$1722,9,FALSE),"")</f>
        <v/>
      </c>
      <c r="AC82" s="14" t="str">
        <f>IFERROR(VLOOKUP($A$1&amp;'Service PJ'!$D80&amp;'Service PJ'!$B80&amp;'Service PJ'!$A80&amp;"*",'EPA_US9RT techs'!$A$2:$I$1722,9,FALSE),"")</f>
        <v/>
      </c>
      <c r="AD82" s="14" t="str">
        <f>IFERROR(VLOOKUP($A$1&amp;'Service PJ'!$D80&amp;'Service PJ'!$B80&amp;'Service PJ'!$A80&amp;"*",'EPA_US9RT techs'!$A$2:$I$1722,9,FALSE),"")</f>
        <v/>
      </c>
      <c r="AE82" s="14" t="str">
        <f>IFERROR(VLOOKUP($A$1&amp;'Service PJ'!$D80&amp;'Service PJ'!$B80&amp;'Service PJ'!$A80&amp;"*",'EPA_US9RT techs'!$A$2:$I$1722,9,FALSE),"")</f>
        <v/>
      </c>
      <c r="AG82" t="str">
        <f>IF(SUM(AH82:AX82)=0,"\I:",'Service PJ'!$D80&amp;"_"&amp;'Service PJ'!$E80&amp;"_"&amp;'Service PJ'!$C80)</f>
        <v>\I:</v>
      </c>
      <c r="AH82" s="14" t="str">
        <f>IFERROR(VLOOKUP($AG$1&amp;'Service PJ'!$D80&amp;'Service PJ'!$B80&amp;'Service PJ'!$A80&amp;"*",'EPA_US9RT techs'!$A$2:$I$1722,9,FALSE),"")</f>
        <v/>
      </c>
      <c r="AI82" s="14" t="str">
        <f>IFERROR(VLOOKUP($AG$1&amp;'Service PJ'!$D80&amp;'Service PJ'!$B80&amp;'Service PJ'!$A80&amp;"*",'EPA_US9RT techs'!$A$2:$I$1722,9,FALSE),"")</f>
        <v/>
      </c>
      <c r="AJ82" s="14" t="str">
        <f>IFERROR(VLOOKUP($AG$1&amp;'Service PJ'!$D80&amp;'Service PJ'!$B80&amp;'Service PJ'!$A80&amp;"*",'EPA_US9RT techs'!$A$2:$I$1722,9,FALSE),"")</f>
        <v/>
      </c>
      <c r="AK82" s="14" t="str">
        <f>IFERROR(VLOOKUP($AG$1&amp;'Service PJ'!$D80&amp;'Service PJ'!$B80&amp;'Service PJ'!$A80&amp;"*",'EPA_US9RT techs'!$A$2:$I$1722,9,FALSE),"")</f>
        <v/>
      </c>
      <c r="AL82" s="14" t="str">
        <f>IFERROR(VLOOKUP($AG$1&amp;'Service PJ'!$D80&amp;'Service PJ'!$B80&amp;'Service PJ'!$A80&amp;"*",'EPA_US9RT techs'!$A$2:$I$1722,9,FALSE),"")</f>
        <v/>
      </c>
      <c r="AM82" s="14" t="str">
        <f>IFERROR(VLOOKUP($AG$1&amp;'Service PJ'!$D80&amp;'Service PJ'!$B80&amp;'Service PJ'!$A80&amp;"*",'EPA_US9RT techs'!$A$2:$I$1722,9,FALSE),"")</f>
        <v/>
      </c>
      <c r="AN82" s="14" t="str">
        <f>IFERROR(VLOOKUP($AG$1&amp;'Service PJ'!$D80&amp;'Service PJ'!$B80&amp;'Service PJ'!$A80&amp;"*",'EPA_US9RT techs'!$A$2:$I$1722,9,FALSE),"")</f>
        <v/>
      </c>
      <c r="AO82" s="14" t="str">
        <f>IFERROR(VLOOKUP($AG$1&amp;'Service PJ'!$D80&amp;'Service PJ'!$B80&amp;'Service PJ'!$A80&amp;"*",'EPA_US9RT techs'!$A$2:$I$1722,9,FALSE),"")</f>
        <v/>
      </c>
      <c r="AP82" s="14" t="str">
        <f>IFERROR(VLOOKUP($AG$1&amp;'Service PJ'!$D80&amp;'Service PJ'!$B80&amp;'Service PJ'!$A80&amp;"*",'EPA_US9RT techs'!$A$2:$I$1722,9,FALSE),"")</f>
        <v/>
      </c>
      <c r="AQ82" s="14" t="str">
        <f>IFERROR(VLOOKUP($AG$1&amp;'Service PJ'!$D80&amp;'Service PJ'!$B80&amp;'Service PJ'!$A80&amp;"*",'EPA_US9RT techs'!$A$2:$I$1722,9,FALSE),"")</f>
        <v/>
      </c>
      <c r="AR82" s="14" t="str">
        <f>IFERROR(VLOOKUP($AG$1&amp;'Service PJ'!$D80&amp;'Service PJ'!$B80&amp;'Service PJ'!$A80&amp;"*",'EPA_US9RT techs'!$A$2:$I$1722,9,FALSE),"")</f>
        <v/>
      </c>
      <c r="AS82" s="14" t="str">
        <f>IFERROR(VLOOKUP($AG$1&amp;'Service PJ'!$D80&amp;'Service PJ'!$B80&amp;'Service PJ'!$A80&amp;"*",'EPA_US9RT techs'!$A$2:$I$1722,9,FALSE),"")</f>
        <v/>
      </c>
      <c r="AT82" s="14" t="str">
        <f>IFERROR(VLOOKUP($AG$1&amp;'Service PJ'!$D80&amp;'Service PJ'!$B80&amp;'Service PJ'!$A80&amp;"*",'EPA_US9RT techs'!$A$2:$I$1722,9,FALSE),"")</f>
        <v/>
      </c>
      <c r="AU82" s="14" t="str">
        <f>IFERROR(VLOOKUP($AG$1&amp;'Service PJ'!$D80&amp;'Service PJ'!$B80&amp;'Service PJ'!$A80&amp;"*",'EPA_US9RT techs'!$A$2:$I$1722,9,FALSE),"")</f>
        <v/>
      </c>
      <c r="AV82" s="14" t="str">
        <f>IFERROR(VLOOKUP($AG$1&amp;'Service PJ'!$D80&amp;'Service PJ'!$B80&amp;'Service PJ'!$A80&amp;"*",'EPA_US9RT techs'!$A$2:$I$1722,9,FALSE),"")</f>
        <v/>
      </c>
      <c r="AW82" s="14" t="str">
        <f>IFERROR(VLOOKUP($AG$1&amp;'Service PJ'!$D80&amp;'Service PJ'!$B80&amp;'Service PJ'!$A80&amp;"*",'EPA_US9RT techs'!$A$2:$I$1722,9,FALSE),"")</f>
        <v/>
      </c>
      <c r="AX82" s="14" t="str">
        <f>IFERROR(VLOOKUP($AG$1&amp;'Service PJ'!$D80&amp;'Service PJ'!$B80&amp;'Service PJ'!$A80&amp;"*",'EPA_US9RT techs'!$A$2:$I$1722,9,FALSE),"")</f>
        <v/>
      </c>
      <c r="AY82" s="14" t="str">
        <f>IFERROR(VLOOKUP($AG$1&amp;'Service PJ'!$D80&amp;'Service PJ'!$B80&amp;'Service PJ'!$A80&amp;"*",'EPA_US9RT techs'!$A$2:$I$1722,9,FALSE),"")</f>
        <v/>
      </c>
      <c r="AZ82" s="14" t="str">
        <f>IFERROR(VLOOKUP($AG$1&amp;'Service PJ'!$D80&amp;'Service PJ'!$B80&amp;'Service PJ'!$A80&amp;"*",'EPA_US9RT techs'!$A$2:$I$1722,9,FALSE),"")</f>
        <v/>
      </c>
      <c r="BA82" s="14" t="str">
        <f>IFERROR(VLOOKUP($AG$1&amp;'Service PJ'!$D80&amp;'Service PJ'!$B80&amp;'Service PJ'!$A80&amp;"*",'EPA_US9RT techs'!$A$2:$I$1722,9,FALSE),"")</f>
        <v/>
      </c>
      <c r="BB82" s="14" t="str">
        <f>IFERROR(VLOOKUP($AG$1&amp;'Service PJ'!$D80&amp;'Service PJ'!$B80&amp;'Service PJ'!$A80&amp;"*",'EPA_US9RT techs'!$A$2:$I$1722,9,FALSE),"")</f>
        <v/>
      </c>
      <c r="BC82" s="14" t="str">
        <f>IFERROR(VLOOKUP($AG$1&amp;'Service PJ'!$D80&amp;'Service PJ'!$B80&amp;'Service PJ'!$A80&amp;"*",'EPA_US9RT techs'!$A$2:$I$1722,9,FALSE),"")</f>
        <v/>
      </c>
      <c r="BD82" s="14" t="str">
        <f>IFERROR(VLOOKUP($AG$1&amp;'Service PJ'!$D80&amp;'Service PJ'!$B80&amp;'Service PJ'!$A80&amp;"*",'EPA_US9RT techs'!$A$2:$I$1722,9,FALSE),"")</f>
        <v/>
      </c>
      <c r="BE82" s="14" t="str">
        <f>IFERROR(VLOOKUP($AG$1&amp;'Service PJ'!$D80&amp;'Service PJ'!$B80&amp;'Service PJ'!$A80&amp;"*",'EPA_US9RT techs'!$A$2:$I$1722,9,FALSE),"")</f>
        <v/>
      </c>
      <c r="BF82" s="14" t="str">
        <f>IFERROR(VLOOKUP($AG$1&amp;'Service PJ'!$D80&amp;'Service PJ'!$B80&amp;'Service PJ'!$A80&amp;"*",'EPA_US9RT techs'!$A$2:$I$1722,9,FALSE),"")</f>
        <v/>
      </c>
      <c r="BG82" s="14" t="str">
        <f>IFERROR(VLOOKUP($AG$1&amp;'Service PJ'!$D80&amp;'Service PJ'!$B80&amp;'Service PJ'!$A80&amp;"*",'EPA_US9RT techs'!$A$2:$I$1722,9,FALSE),"")</f>
        <v/>
      </c>
      <c r="BH82" s="14" t="str">
        <f>IFERROR(VLOOKUP($AG$1&amp;'Service PJ'!$D80&amp;'Service PJ'!$B80&amp;'Service PJ'!$A80&amp;"*",'EPA_US9RT techs'!$A$2:$I$1722,9,FALSE),"")</f>
        <v/>
      </c>
      <c r="BI82" s="14" t="str">
        <f>IFERROR(VLOOKUP($AG$1&amp;'Service PJ'!$D80&amp;'Service PJ'!$B80&amp;'Service PJ'!$A80&amp;"*",'EPA_US9RT techs'!$A$2:$I$1722,9,FALSE),"")</f>
        <v/>
      </c>
      <c r="BJ82" s="14" t="str">
        <f>IFERROR(VLOOKUP($AG$1&amp;'Service PJ'!$D80&amp;'Service PJ'!$B80&amp;'Service PJ'!$A80&amp;"*",'EPA_US9RT techs'!$A$2:$I$1722,9,FALSE),"")</f>
        <v/>
      </c>
      <c r="BK82" s="14" t="str">
        <f>IFERROR(VLOOKUP($AG$1&amp;'Service PJ'!$D80&amp;'Service PJ'!$B80&amp;'Service PJ'!$A80&amp;"*",'EPA_US9RT techs'!$A$2:$I$1722,9,FALSE),"")</f>
        <v/>
      </c>
      <c r="BM82" t="str">
        <f>IF(SUM(BN82:CD82)=0,"\I:",'Service PJ'!$D80&amp;"_"&amp;'Service PJ'!$E80&amp;"_"&amp;'Service PJ'!$C80)</f>
        <v>\I:</v>
      </c>
      <c r="BN82" s="14" t="str">
        <f>IFERROR(VLOOKUP($BM$1&amp;'Service PJ'!$D80&amp;'Service PJ'!$B80&amp;'Service PJ'!$A80&amp;"*",'EPA_US9RT techs'!$A$2:$I$1722,9,FALSE),"")</f>
        <v/>
      </c>
      <c r="BO82" s="14" t="str">
        <f>IFERROR(VLOOKUP($BM$1&amp;'Service PJ'!$D80&amp;'Service PJ'!$B80&amp;'Service PJ'!$A80&amp;"*",'EPA_US9RT techs'!$A$2:$I$1722,9,FALSE),"")</f>
        <v/>
      </c>
      <c r="BP82" s="14" t="str">
        <f>IFERROR(VLOOKUP($BM$1&amp;'Service PJ'!$D80&amp;'Service PJ'!$B80&amp;'Service PJ'!$A80&amp;"*",'EPA_US9RT techs'!$A$2:$I$1722,9,FALSE),"")</f>
        <v/>
      </c>
      <c r="BQ82" s="14" t="str">
        <f>IFERROR(VLOOKUP($BM$1&amp;'Service PJ'!$D80&amp;'Service PJ'!$B80&amp;'Service PJ'!$A80&amp;"*",'EPA_US9RT techs'!$A$2:$I$1722,9,FALSE),"")</f>
        <v/>
      </c>
      <c r="BR82" s="14" t="str">
        <f>IFERROR(VLOOKUP($BM$1&amp;'Service PJ'!$D80&amp;'Service PJ'!$B80&amp;'Service PJ'!$A80&amp;"*",'EPA_US9RT techs'!$A$2:$I$1722,9,FALSE),"")</f>
        <v/>
      </c>
      <c r="BS82" s="14" t="str">
        <f>IFERROR(VLOOKUP($BM$1&amp;'Service PJ'!$D80&amp;'Service PJ'!$B80&amp;'Service PJ'!$A80&amp;"*",'EPA_US9RT techs'!$A$2:$I$1722,9,FALSE),"")</f>
        <v/>
      </c>
      <c r="BT82" s="14" t="str">
        <f>IFERROR(VLOOKUP($BM$1&amp;'Service PJ'!$D80&amp;'Service PJ'!$B80&amp;'Service PJ'!$A80&amp;"*",'EPA_US9RT techs'!$A$2:$I$1722,9,FALSE),"")</f>
        <v/>
      </c>
      <c r="BU82" s="14" t="str">
        <f>IFERROR(VLOOKUP($BM$1&amp;'Service PJ'!$D80&amp;'Service PJ'!$B80&amp;'Service PJ'!$A80&amp;"*",'EPA_US9RT techs'!$A$2:$I$1722,9,FALSE),"")</f>
        <v/>
      </c>
      <c r="BV82" s="14" t="str">
        <f>IFERROR(VLOOKUP($BM$1&amp;'Service PJ'!$D80&amp;'Service PJ'!$B80&amp;'Service PJ'!$A80&amp;"*",'EPA_US9RT techs'!$A$2:$I$1722,9,FALSE),"")</f>
        <v/>
      </c>
      <c r="BW82" s="14" t="str">
        <f>IFERROR(VLOOKUP($BM$1&amp;'Service PJ'!$D80&amp;'Service PJ'!$B80&amp;'Service PJ'!$A80&amp;"*",'EPA_US9RT techs'!$A$2:$I$1722,9,FALSE),"")</f>
        <v/>
      </c>
      <c r="BX82" s="14" t="str">
        <f>IFERROR(VLOOKUP($BM$1&amp;'Service PJ'!$D80&amp;'Service PJ'!$B80&amp;'Service PJ'!$A80&amp;"*",'EPA_US9RT techs'!$A$2:$I$1722,9,FALSE),"")</f>
        <v/>
      </c>
      <c r="BY82" s="14" t="str">
        <f>IFERROR(VLOOKUP($BM$1&amp;'Service PJ'!$D80&amp;'Service PJ'!$B80&amp;'Service PJ'!$A80&amp;"*",'EPA_US9RT techs'!$A$2:$I$1722,9,FALSE),"")</f>
        <v/>
      </c>
      <c r="BZ82" s="14" t="str">
        <f>IFERROR(VLOOKUP($BM$1&amp;'Service PJ'!$D80&amp;'Service PJ'!$B80&amp;'Service PJ'!$A80&amp;"*",'EPA_US9RT techs'!$A$2:$I$1722,9,FALSE),"")</f>
        <v/>
      </c>
      <c r="CA82" s="14" t="str">
        <f>IFERROR(VLOOKUP($BM$1&amp;'Service PJ'!$D80&amp;'Service PJ'!$B80&amp;'Service PJ'!$A80&amp;"*",'EPA_US9RT techs'!$A$2:$I$1722,9,FALSE),"")</f>
        <v/>
      </c>
      <c r="CB82" s="14" t="str">
        <f>IFERROR(VLOOKUP($BM$1&amp;'Service PJ'!$D80&amp;'Service PJ'!$B80&amp;'Service PJ'!$A80&amp;"*",'EPA_US9RT techs'!$A$2:$I$1722,9,FALSE),"")</f>
        <v/>
      </c>
      <c r="CC82" s="14" t="str">
        <f>IFERROR(VLOOKUP($BM$1&amp;'Service PJ'!$D80&amp;'Service PJ'!$B80&amp;'Service PJ'!$A80&amp;"*",'EPA_US9RT techs'!$A$2:$I$1722,9,FALSE),"")</f>
        <v/>
      </c>
      <c r="CD82" s="14" t="str">
        <f>IFERROR(VLOOKUP($BM$1&amp;'Service PJ'!$D80&amp;'Service PJ'!$B80&amp;'Service PJ'!$A80&amp;"*",'EPA_US9RT techs'!$A$2:$I$1722,9,FALSE),"")</f>
        <v/>
      </c>
      <c r="CE82" s="14" t="str">
        <f>IFERROR(VLOOKUP($BM$1&amp;'Service PJ'!$D80&amp;'Service PJ'!$B80&amp;'Service PJ'!$A80&amp;"*",'EPA_US9RT techs'!$A$2:$I$1722,9,FALSE),"")</f>
        <v/>
      </c>
      <c r="CF82" s="14" t="str">
        <f>IFERROR(VLOOKUP($BM$1&amp;'Service PJ'!$D80&amp;'Service PJ'!$B80&amp;'Service PJ'!$A80&amp;"*",'EPA_US9RT techs'!$A$2:$I$1722,9,FALSE),"")</f>
        <v/>
      </c>
      <c r="CG82" s="14" t="str">
        <f>IFERROR(VLOOKUP($BM$1&amp;'Service PJ'!$D80&amp;'Service PJ'!$B80&amp;'Service PJ'!$A80&amp;"*",'EPA_US9RT techs'!$A$2:$I$1722,9,FALSE),"")</f>
        <v/>
      </c>
      <c r="CH82" s="14" t="str">
        <f>IFERROR(VLOOKUP($BM$1&amp;'Service PJ'!$D80&amp;'Service PJ'!$B80&amp;'Service PJ'!$A80&amp;"*",'EPA_US9RT techs'!$A$2:$I$1722,9,FALSE),"")</f>
        <v/>
      </c>
      <c r="CI82" s="14" t="str">
        <f>IFERROR(VLOOKUP($BM$1&amp;'Service PJ'!$D80&amp;'Service PJ'!$B80&amp;'Service PJ'!$A80&amp;"*",'EPA_US9RT techs'!$A$2:$I$1722,9,FALSE),"")</f>
        <v/>
      </c>
      <c r="CJ82" s="14" t="str">
        <f>IFERROR(VLOOKUP($BM$1&amp;'Service PJ'!$D80&amp;'Service PJ'!$B80&amp;'Service PJ'!$A80&amp;"*",'EPA_US9RT techs'!$A$2:$I$1722,9,FALSE),"")</f>
        <v/>
      </c>
      <c r="CK82" s="14" t="str">
        <f>IFERROR(VLOOKUP($BM$1&amp;'Service PJ'!$D80&amp;'Service PJ'!$B80&amp;'Service PJ'!$A80&amp;"*",'EPA_US9RT techs'!$A$2:$I$1722,9,FALSE),"")</f>
        <v/>
      </c>
      <c r="CL82" s="14" t="str">
        <f>IFERROR(VLOOKUP($BM$1&amp;'Service PJ'!$D80&amp;'Service PJ'!$B80&amp;'Service PJ'!$A80&amp;"*",'EPA_US9RT techs'!$A$2:$I$1722,9,FALSE),"")</f>
        <v/>
      </c>
      <c r="CM82" s="14" t="str">
        <f>IFERROR(VLOOKUP($BM$1&amp;'Service PJ'!$D80&amp;'Service PJ'!$B80&amp;'Service PJ'!$A80&amp;"*",'EPA_US9RT techs'!$A$2:$I$1722,9,FALSE),"")</f>
        <v/>
      </c>
      <c r="CN82" s="14" t="str">
        <f>IFERROR(VLOOKUP($BM$1&amp;'Service PJ'!$D80&amp;'Service PJ'!$B80&amp;'Service PJ'!$A80&amp;"*",'EPA_US9RT techs'!$A$2:$I$1722,9,FALSE),"")</f>
        <v/>
      </c>
      <c r="CO82" s="14" t="str">
        <f>IFERROR(VLOOKUP($BM$1&amp;'Service PJ'!$D80&amp;'Service PJ'!$B80&amp;'Service PJ'!$A80&amp;"*",'EPA_US9RT techs'!$A$2:$I$1722,9,FALSE),"")</f>
        <v/>
      </c>
      <c r="CP82" s="14" t="str">
        <f>IFERROR(VLOOKUP($BM$1&amp;'Service PJ'!$D80&amp;'Service PJ'!$B80&amp;'Service PJ'!$A80&amp;"*",'EPA_US9RT techs'!$A$2:$I$1722,9,FALSE),"")</f>
        <v/>
      </c>
      <c r="CQ82" s="14" t="str">
        <f>IFERROR(VLOOKUP($BM$1&amp;'Service PJ'!$D80&amp;'Service PJ'!$B80&amp;'Service PJ'!$A80&amp;"*",'EPA_US9RT techs'!$A$2:$I$1722,9,FALSE),"")</f>
        <v/>
      </c>
      <c r="CS82" t="str">
        <f>IF(SUM(CT82:DJ82)=0,"\I:",'Service PJ'!$D80&amp;"_"&amp;'Service PJ'!$E80&amp;"_"&amp;'Service PJ'!$C80)</f>
        <v>\I:</v>
      </c>
      <c r="CT82" s="2" t="str">
        <f>IFERROR(VLOOKUP($CS$1&amp;'Service PJ'!$D80&amp;'Service PJ'!$B80&amp;'Service PJ'!$A80&amp;"*",'EPA_US9RT techs'!$A$2:$I$1722,9,FALSE),"")</f>
        <v/>
      </c>
      <c r="CU82" s="2" t="str">
        <f>IFERROR(VLOOKUP($CS$1&amp;'Service PJ'!$D80&amp;'Service PJ'!$B80&amp;'Service PJ'!$A80&amp;"*",'EPA_US9RT techs'!$A$2:$I$1722,9,FALSE),"")</f>
        <v/>
      </c>
      <c r="CV82" s="2" t="str">
        <f>IFERROR(VLOOKUP($CS$1&amp;'Service PJ'!$D80&amp;'Service PJ'!$B80&amp;'Service PJ'!$A80&amp;"*",'EPA_US9RT techs'!$A$2:$I$1722,9,FALSE),"")</f>
        <v/>
      </c>
      <c r="CW82" s="2" t="str">
        <f>IFERROR(VLOOKUP($CS$1&amp;'Service PJ'!$D80&amp;'Service PJ'!$B80&amp;'Service PJ'!$A80&amp;"*",'EPA_US9RT techs'!$A$2:$I$1722,9,FALSE),"")</f>
        <v/>
      </c>
      <c r="CX82" s="2" t="str">
        <f>IFERROR(VLOOKUP($CS$1&amp;'Service PJ'!$D80&amp;'Service PJ'!$B80&amp;'Service PJ'!$A80&amp;"*",'EPA_US9RT techs'!$A$2:$I$1722,9,FALSE),"")</f>
        <v/>
      </c>
      <c r="CY82" s="2" t="str">
        <f>IFERROR(VLOOKUP($CS$1&amp;'Service PJ'!$D80&amp;'Service PJ'!$B80&amp;'Service PJ'!$A80&amp;"*",'EPA_US9RT techs'!$A$2:$I$1722,9,FALSE),"")</f>
        <v/>
      </c>
      <c r="CZ82" s="2" t="str">
        <f>IFERROR(VLOOKUP($CS$1&amp;'Service PJ'!$D80&amp;'Service PJ'!$B80&amp;'Service PJ'!$A80&amp;"*",'EPA_US9RT techs'!$A$2:$I$1722,9,FALSE),"")</f>
        <v/>
      </c>
      <c r="DA82" s="2" t="str">
        <f>IFERROR(VLOOKUP($CS$1&amp;'Service PJ'!$D80&amp;'Service PJ'!$B80&amp;'Service PJ'!$A80&amp;"*",'EPA_US9RT techs'!$A$2:$I$1722,9,FALSE),"")</f>
        <v/>
      </c>
      <c r="DB82" s="2" t="str">
        <f>IFERROR(VLOOKUP($CS$1&amp;'Service PJ'!$D80&amp;'Service PJ'!$B80&amp;'Service PJ'!$A80&amp;"*",'EPA_US9RT techs'!$A$2:$I$1722,9,FALSE),"")</f>
        <v/>
      </c>
      <c r="DC82" s="2" t="str">
        <f>IFERROR(VLOOKUP($CS$1&amp;'Service PJ'!$D80&amp;'Service PJ'!$B80&amp;'Service PJ'!$A80&amp;"*",'EPA_US9RT techs'!$A$2:$I$1722,9,FALSE),"")</f>
        <v/>
      </c>
      <c r="DD82" s="2" t="str">
        <f>IFERROR(VLOOKUP($CS$1&amp;'Service PJ'!$D80&amp;'Service PJ'!$B80&amp;'Service PJ'!$A80&amp;"*",'EPA_US9RT techs'!$A$2:$I$1722,9,FALSE),"")</f>
        <v/>
      </c>
      <c r="DE82" s="2" t="str">
        <f>IFERROR(VLOOKUP($CS$1&amp;'Service PJ'!$D80&amp;'Service PJ'!$B80&amp;'Service PJ'!$A80&amp;"*",'EPA_US9RT techs'!$A$2:$I$1722,9,FALSE),"")</f>
        <v/>
      </c>
      <c r="DF82" s="2" t="str">
        <f>IFERROR(VLOOKUP($CS$1&amp;'Service PJ'!$D80&amp;'Service PJ'!$B80&amp;'Service PJ'!$A80&amp;"*",'EPA_US9RT techs'!$A$2:$I$1722,9,FALSE),"")</f>
        <v/>
      </c>
      <c r="DG82" s="2" t="str">
        <f>IFERROR(VLOOKUP($CS$1&amp;'Service PJ'!$D80&amp;'Service PJ'!$B80&amp;'Service PJ'!$A80&amp;"*",'EPA_US9RT techs'!$A$2:$I$1722,9,FALSE),"")</f>
        <v/>
      </c>
      <c r="DH82" s="2" t="str">
        <f>IFERROR(VLOOKUP($CS$1&amp;'Service PJ'!$D80&amp;'Service PJ'!$B80&amp;'Service PJ'!$A80&amp;"*",'EPA_US9RT techs'!$A$2:$I$1722,9,FALSE),"")</f>
        <v/>
      </c>
      <c r="DI82" s="2" t="str">
        <f>IFERROR(VLOOKUP($CS$1&amp;'Service PJ'!$D80&amp;'Service PJ'!$B80&amp;'Service PJ'!$A80&amp;"*",'EPA_US9RT techs'!$A$2:$I$1722,9,FALSE),"")</f>
        <v/>
      </c>
      <c r="DJ82" s="2" t="str">
        <f>IFERROR(VLOOKUP($CS$1&amp;'Service PJ'!$D80&amp;'Service PJ'!$B80&amp;'Service PJ'!$A80&amp;"*",'EPA_US9RT techs'!$A$2:$I$1722,9,FALSE),"")</f>
        <v/>
      </c>
      <c r="DK82" s="2" t="str">
        <f>IFERROR(VLOOKUP($CS$1&amp;'Service PJ'!$D80&amp;'Service PJ'!$B80&amp;'Service PJ'!$A80&amp;"*",'EPA_US9RT techs'!$A$2:$I$1722,9,FALSE),"")</f>
        <v/>
      </c>
      <c r="DL82" s="2" t="str">
        <f>IFERROR(VLOOKUP($CS$1&amp;'Service PJ'!$D80&amp;'Service PJ'!$B80&amp;'Service PJ'!$A80&amp;"*",'EPA_US9RT techs'!$A$2:$I$1722,9,FALSE),"")</f>
        <v/>
      </c>
      <c r="DM82" s="2" t="str">
        <f>IFERROR(VLOOKUP($CS$1&amp;'Service PJ'!$D80&amp;'Service PJ'!$B80&amp;'Service PJ'!$A80&amp;"*",'EPA_US9RT techs'!$A$2:$I$1722,9,FALSE),"")</f>
        <v/>
      </c>
      <c r="DN82" s="2" t="str">
        <f>IFERROR(VLOOKUP($CS$1&amp;'Service PJ'!$D80&amp;'Service PJ'!$B80&amp;'Service PJ'!$A80&amp;"*",'EPA_US9RT techs'!$A$2:$I$1722,9,FALSE),"")</f>
        <v/>
      </c>
      <c r="DO82" s="2" t="str">
        <f>IFERROR(VLOOKUP($CS$1&amp;'Service PJ'!$D80&amp;'Service PJ'!$B80&amp;'Service PJ'!$A80&amp;"*",'EPA_US9RT techs'!$A$2:$I$1722,9,FALSE),"")</f>
        <v/>
      </c>
      <c r="DP82" s="2" t="str">
        <f>IFERROR(VLOOKUP($CS$1&amp;'Service PJ'!$D80&amp;'Service PJ'!$B80&amp;'Service PJ'!$A80&amp;"*",'EPA_US9RT techs'!$A$2:$I$1722,9,FALSE),"")</f>
        <v/>
      </c>
      <c r="DQ82" s="2" t="str">
        <f>IFERROR(VLOOKUP($CS$1&amp;'Service PJ'!$D80&amp;'Service PJ'!$B80&amp;'Service PJ'!$A80&amp;"*",'EPA_US9RT techs'!$A$2:$I$1722,9,FALSE),"")</f>
        <v/>
      </c>
      <c r="DR82" s="2" t="str">
        <f>IFERROR(VLOOKUP($CS$1&amp;'Service PJ'!$D80&amp;'Service PJ'!$B80&amp;'Service PJ'!$A80&amp;"*",'EPA_US9RT techs'!$A$2:$I$1722,9,FALSE),"")</f>
        <v/>
      </c>
      <c r="DS82" s="2" t="str">
        <f>IFERROR(VLOOKUP($CS$1&amp;'Service PJ'!$D80&amp;'Service PJ'!$B80&amp;'Service PJ'!$A80&amp;"*",'EPA_US9RT techs'!$A$2:$I$1722,9,FALSE),"")</f>
        <v/>
      </c>
      <c r="DT82" s="2" t="str">
        <f>IFERROR(VLOOKUP($CS$1&amp;'Service PJ'!$D80&amp;'Service PJ'!$B80&amp;'Service PJ'!$A80&amp;"*",'EPA_US9RT techs'!$A$2:$I$1722,9,FALSE),"")</f>
        <v/>
      </c>
      <c r="DU82" s="2" t="str">
        <f>IFERROR(VLOOKUP($CS$1&amp;'Service PJ'!$D80&amp;'Service PJ'!$B80&amp;'Service PJ'!$A80&amp;"*",'EPA_US9RT techs'!$A$2:$I$1722,9,FALSE),"")</f>
        <v/>
      </c>
      <c r="DV82" s="2" t="str">
        <f>IFERROR(VLOOKUP($CS$1&amp;'Service PJ'!$D80&amp;'Service PJ'!$B80&amp;'Service PJ'!$A80&amp;"*",'EPA_US9RT techs'!$A$2:$I$1722,9,FALSE),"")</f>
        <v/>
      </c>
      <c r="DW82" s="2" t="str">
        <f>IFERROR(VLOOKUP($CS$1&amp;'Service PJ'!$D80&amp;'Service PJ'!$B80&amp;'Service PJ'!$A80&amp;"*",'EPA_US9RT techs'!$A$2:$I$1722,9,FALSE),"")</f>
        <v/>
      </c>
    </row>
    <row r="83" spans="1:127" x14ac:dyDescent="0.45">
      <c r="A83" t="str">
        <f>IF(SUM(B83:R83)=0,"\I:",'Service PJ'!$D81&amp;"_"&amp;'Service PJ'!$E81&amp;"_"&amp;'Service PJ'!$C81)</f>
        <v>\I:</v>
      </c>
      <c r="B83" s="14" t="str">
        <f>IFERROR(VLOOKUP($A$1&amp;'Service PJ'!$D81&amp;'Service PJ'!$B81&amp;'Service PJ'!$A81&amp;"*",'EPA_US9RT techs'!$A$2:$I$1722,9,FALSE),"")</f>
        <v/>
      </c>
      <c r="C83" s="14" t="str">
        <f>IFERROR(VLOOKUP($A$1&amp;'Service PJ'!$D81&amp;'Service PJ'!$B81&amp;'Service PJ'!$A81&amp;"*",'EPA_US9RT techs'!$A$2:$I$1722,9,FALSE),"")</f>
        <v/>
      </c>
      <c r="D83" s="14" t="str">
        <f>IFERROR(VLOOKUP($A$1&amp;'Service PJ'!$D81&amp;'Service PJ'!$B81&amp;'Service PJ'!$A81&amp;"*",'EPA_US9RT techs'!$A$2:$I$1722,9,FALSE),"")</f>
        <v/>
      </c>
      <c r="E83" s="14" t="str">
        <f>IFERROR(VLOOKUP($A$1&amp;'Service PJ'!$D81&amp;'Service PJ'!$B81&amp;'Service PJ'!$A81&amp;"*",'EPA_US9RT techs'!$A$2:$I$1722,9,FALSE),"")</f>
        <v/>
      </c>
      <c r="F83" s="14" t="str">
        <f>IFERROR(VLOOKUP($A$1&amp;'Service PJ'!$D81&amp;'Service PJ'!$B81&amp;'Service PJ'!$A81&amp;"*",'EPA_US9RT techs'!$A$2:$I$1722,9,FALSE),"")</f>
        <v/>
      </c>
      <c r="G83" s="14" t="str">
        <f>IFERROR(VLOOKUP($A$1&amp;'Service PJ'!$D81&amp;'Service PJ'!$B81&amp;'Service PJ'!$A81&amp;"*",'EPA_US9RT techs'!$A$2:$I$1722,9,FALSE),"")</f>
        <v/>
      </c>
      <c r="H83" s="14" t="str">
        <f>IFERROR(VLOOKUP($A$1&amp;'Service PJ'!$D81&amp;'Service PJ'!$B81&amp;'Service PJ'!$A81&amp;"*",'EPA_US9RT techs'!$A$2:$I$1722,9,FALSE),"")</f>
        <v/>
      </c>
      <c r="I83" s="14" t="str">
        <f>IFERROR(VLOOKUP($A$1&amp;'Service PJ'!$D81&amp;'Service PJ'!$B81&amp;'Service PJ'!$A81&amp;"*",'EPA_US9RT techs'!$A$2:$I$1722,9,FALSE),"")</f>
        <v/>
      </c>
      <c r="J83" s="14" t="str">
        <f>IFERROR(VLOOKUP($A$1&amp;'Service PJ'!$D81&amp;'Service PJ'!$B81&amp;'Service PJ'!$A81&amp;"*",'EPA_US9RT techs'!$A$2:$I$1722,9,FALSE),"")</f>
        <v/>
      </c>
      <c r="K83" s="14" t="str">
        <f>IFERROR(VLOOKUP($A$1&amp;'Service PJ'!$D81&amp;'Service PJ'!$B81&amp;'Service PJ'!$A81&amp;"*",'EPA_US9RT techs'!$A$2:$I$1722,9,FALSE),"")</f>
        <v/>
      </c>
      <c r="L83" s="14" t="str">
        <f>IFERROR(VLOOKUP($A$1&amp;'Service PJ'!$D81&amp;'Service PJ'!$B81&amp;'Service PJ'!$A81&amp;"*",'EPA_US9RT techs'!$A$2:$I$1722,9,FALSE),"")</f>
        <v/>
      </c>
      <c r="M83" s="14" t="str">
        <f>IFERROR(VLOOKUP($A$1&amp;'Service PJ'!$D81&amp;'Service PJ'!$B81&amp;'Service PJ'!$A81&amp;"*",'EPA_US9RT techs'!$A$2:$I$1722,9,FALSE),"")</f>
        <v/>
      </c>
      <c r="N83" s="14" t="str">
        <f>IFERROR(VLOOKUP($A$1&amp;'Service PJ'!$D81&amp;'Service PJ'!$B81&amp;'Service PJ'!$A81&amp;"*",'EPA_US9RT techs'!$A$2:$I$1722,9,FALSE),"")</f>
        <v/>
      </c>
      <c r="O83" s="14" t="str">
        <f>IFERROR(VLOOKUP($A$1&amp;'Service PJ'!$D81&amp;'Service PJ'!$B81&amp;'Service PJ'!$A81&amp;"*",'EPA_US9RT techs'!$A$2:$I$1722,9,FALSE),"")</f>
        <v/>
      </c>
      <c r="P83" s="14" t="str">
        <f>IFERROR(VLOOKUP($A$1&amp;'Service PJ'!$D81&amp;'Service PJ'!$B81&amp;'Service PJ'!$A81&amp;"*",'EPA_US9RT techs'!$A$2:$I$1722,9,FALSE),"")</f>
        <v/>
      </c>
      <c r="Q83" s="14" t="str">
        <f>IFERROR(VLOOKUP($A$1&amp;'Service PJ'!$D81&amp;'Service PJ'!$B81&amp;'Service PJ'!$A81&amp;"*",'EPA_US9RT techs'!$A$2:$I$1722,9,FALSE),"")</f>
        <v/>
      </c>
      <c r="R83" s="14" t="str">
        <f>IFERROR(VLOOKUP($A$1&amp;'Service PJ'!$D81&amp;'Service PJ'!$B81&amp;'Service PJ'!$A81&amp;"*",'EPA_US9RT techs'!$A$2:$I$1722,9,FALSE),"")</f>
        <v/>
      </c>
      <c r="S83" s="14" t="str">
        <f>IFERROR(VLOOKUP($A$1&amp;'Service PJ'!$D81&amp;'Service PJ'!$B81&amp;'Service PJ'!$A81&amp;"*",'EPA_US9RT techs'!$A$2:$I$1722,9,FALSE),"")</f>
        <v/>
      </c>
      <c r="T83" s="14" t="str">
        <f>IFERROR(VLOOKUP($A$1&amp;'Service PJ'!$D81&amp;'Service PJ'!$B81&amp;'Service PJ'!$A81&amp;"*",'EPA_US9RT techs'!$A$2:$I$1722,9,FALSE),"")</f>
        <v/>
      </c>
      <c r="U83" s="14" t="str">
        <f>IFERROR(VLOOKUP($A$1&amp;'Service PJ'!$D81&amp;'Service PJ'!$B81&amp;'Service PJ'!$A81&amp;"*",'EPA_US9RT techs'!$A$2:$I$1722,9,FALSE),"")</f>
        <v/>
      </c>
      <c r="V83" s="14" t="str">
        <f>IFERROR(VLOOKUP($A$1&amp;'Service PJ'!$D81&amp;'Service PJ'!$B81&amp;'Service PJ'!$A81&amp;"*",'EPA_US9RT techs'!$A$2:$I$1722,9,FALSE),"")</f>
        <v/>
      </c>
      <c r="W83" s="14" t="str">
        <f>IFERROR(VLOOKUP($A$1&amp;'Service PJ'!$D81&amp;'Service PJ'!$B81&amp;'Service PJ'!$A81&amp;"*",'EPA_US9RT techs'!$A$2:$I$1722,9,FALSE),"")</f>
        <v/>
      </c>
      <c r="X83" s="14" t="str">
        <f>IFERROR(VLOOKUP($A$1&amp;'Service PJ'!$D81&amp;'Service PJ'!$B81&amp;'Service PJ'!$A81&amp;"*",'EPA_US9RT techs'!$A$2:$I$1722,9,FALSE),"")</f>
        <v/>
      </c>
      <c r="Y83" s="14" t="str">
        <f>IFERROR(VLOOKUP($A$1&amp;'Service PJ'!$D81&amp;'Service PJ'!$B81&amp;'Service PJ'!$A81&amp;"*",'EPA_US9RT techs'!$A$2:$I$1722,9,FALSE),"")</f>
        <v/>
      </c>
      <c r="Z83" s="14" t="str">
        <f>IFERROR(VLOOKUP($A$1&amp;'Service PJ'!$D81&amp;'Service PJ'!$B81&amp;'Service PJ'!$A81&amp;"*",'EPA_US9RT techs'!$A$2:$I$1722,9,FALSE),"")</f>
        <v/>
      </c>
      <c r="AA83" s="14" t="str">
        <f>IFERROR(VLOOKUP($A$1&amp;'Service PJ'!$D81&amp;'Service PJ'!$B81&amp;'Service PJ'!$A81&amp;"*",'EPA_US9RT techs'!$A$2:$I$1722,9,FALSE),"")</f>
        <v/>
      </c>
      <c r="AB83" s="14" t="str">
        <f>IFERROR(VLOOKUP($A$1&amp;'Service PJ'!$D81&amp;'Service PJ'!$B81&amp;'Service PJ'!$A81&amp;"*",'EPA_US9RT techs'!$A$2:$I$1722,9,FALSE),"")</f>
        <v/>
      </c>
      <c r="AC83" s="14" t="str">
        <f>IFERROR(VLOOKUP($A$1&amp;'Service PJ'!$D81&amp;'Service PJ'!$B81&amp;'Service PJ'!$A81&amp;"*",'EPA_US9RT techs'!$A$2:$I$1722,9,FALSE),"")</f>
        <v/>
      </c>
      <c r="AD83" s="14" t="str">
        <f>IFERROR(VLOOKUP($A$1&amp;'Service PJ'!$D81&amp;'Service PJ'!$B81&amp;'Service PJ'!$A81&amp;"*",'EPA_US9RT techs'!$A$2:$I$1722,9,FALSE),"")</f>
        <v/>
      </c>
      <c r="AE83" s="14" t="str">
        <f>IFERROR(VLOOKUP($A$1&amp;'Service PJ'!$D81&amp;'Service PJ'!$B81&amp;'Service PJ'!$A81&amp;"*",'EPA_US9RT techs'!$A$2:$I$1722,9,FALSE),"")</f>
        <v/>
      </c>
      <c r="AG83" t="str">
        <f>IF(SUM(AH83:AX83)=0,"\I:",'Service PJ'!$D81&amp;"_"&amp;'Service PJ'!$E81&amp;"_"&amp;'Service PJ'!$C81)</f>
        <v>\I:</v>
      </c>
      <c r="AH83" s="14" t="str">
        <f>IFERROR(VLOOKUP($AG$1&amp;'Service PJ'!$D81&amp;'Service PJ'!$B81&amp;'Service PJ'!$A81&amp;"*",'EPA_US9RT techs'!$A$2:$I$1722,9,FALSE),"")</f>
        <v/>
      </c>
      <c r="AI83" s="14" t="str">
        <f>IFERROR(VLOOKUP($AG$1&amp;'Service PJ'!$D81&amp;'Service PJ'!$B81&amp;'Service PJ'!$A81&amp;"*",'EPA_US9RT techs'!$A$2:$I$1722,9,FALSE),"")</f>
        <v/>
      </c>
      <c r="AJ83" s="14" t="str">
        <f>IFERROR(VLOOKUP($AG$1&amp;'Service PJ'!$D81&amp;'Service PJ'!$B81&amp;'Service PJ'!$A81&amp;"*",'EPA_US9RT techs'!$A$2:$I$1722,9,FALSE),"")</f>
        <v/>
      </c>
      <c r="AK83" s="14" t="str">
        <f>IFERROR(VLOOKUP($AG$1&amp;'Service PJ'!$D81&amp;'Service PJ'!$B81&amp;'Service PJ'!$A81&amp;"*",'EPA_US9RT techs'!$A$2:$I$1722,9,FALSE),"")</f>
        <v/>
      </c>
      <c r="AL83" s="14" t="str">
        <f>IFERROR(VLOOKUP($AG$1&amp;'Service PJ'!$D81&amp;'Service PJ'!$B81&amp;'Service PJ'!$A81&amp;"*",'EPA_US9RT techs'!$A$2:$I$1722,9,FALSE),"")</f>
        <v/>
      </c>
      <c r="AM83" s="14" t="str">
        <f>IFERROR(VLOOKUP($AG$1&amp;'Service PJ'!$D81&amp;'Service PJ'!$B81&amp;'Service PJ'!$A81&amp;"*",'EPA_US9RT techs'!$A$2:$I$1722,9,FALSE),"")</f>
        <v/>
      </c>
      <c r="AN83" s="14" t="str">
        <f>IFERROR(VLOOKUP($AG$1&amp;'Service PJ'!$D81&amp;'Service PJ'!$B81&amp;'Service PJ'!$A81&amp;"*",'EPA_US9RT techs'!$A$2:$I$1722,9,FALSE),"")</f>
        <v/>
      </c>
      <c r="AO83" s="14" t="str">
        <f>IFERROR(VLOOKUP($AG$1&amp;'Service PJ'!$D81&amp;'Service PJ'!$B81&amp;'Service PJ'!$A81&amp;"*",'EPA_US9RT techs'!$A$2:$I$1722,9,FALSE),"")</f>
        <v/>
      </c>
      <c r="AP83" s="14" t="str">
        <f>IFERROR(VLOOKUP($AG$1&amp;'Service PJ'!$D81&amp;'Service PJ'!$B81&amp;'Service PJ'!$A81&amp;"*",'EPA_US9RT techs'!$A$2:$I$1722,9,FALSE),"")</f>
        <v/>
      </c>
      <c r="AQ83" s="14" t="str">
        <f>IFERROR(VLOOKUP($AG$1&amp;'Service PJ'!$D81&amp;'Service PJ'!$B81&amp;'Service PJ'!$A81&amp;"*",'EPA_US9RT techs'!$A$2:$I$1722,9,FALSE),"")</f>
        <v/>
      </c>
      <c r="AR83" s="14" t="str">
        <f>IFERROR(VLOOKUP($AG$1&amp;'Service PJ'!$D81&amp;'Service PJ'!$B81&amp;'Service PJ'!$A81&amp;"*",'EPA_US9RT techs'!$A$2:$I$1722,9,FALSE),"")</f>
        <v/>
      </c>
      <c r="AS83" s="14" t="str">
        <f>IFERROR(VLOOKUP($AG$1&amp;'Service PJ'!$D81&amp;'Service PJ'!$B81&amp;'Service PJ'!$A81&amp;"*",'EPA_US9RT techs'!$A$2:$I$1722,9,FALSE),"")</f>
        <v/>
      </c>
      <c r="AT83" s="14" t="str">
        <f>IFERROR(VLOOKUP($AG$1&amp;'Service PJ'!$D81&amp;'Service PJ'!$B81&amp;'Service PJ'!$A81&amp;"*",'EPA_US9RT techs'!$A$2:$I$1722,9,FALSE),"")</f>
        <v/>
      </c>
      <c r="AU83" s="14" t="str">
        <f>IFERROR(VLOOKUP($AG$1&amp;'Service PJ'!$D81&amp;'Service PJ'!$B81&amp;'Service PJ'!$A81&amp;"*",'EPA_US9RT techs'!$A$2:$I$1722,9,FALSE),"")</f>
        <v/>
      </c>
      <c r="AV83" s="14" t="str">
        <f>IFERROR(VLOOKUP($AG$1&amp;'Service PJ'!$D81&amp;'Service PJ'!$B81&amp;'Service PJ'!$A81&amp;"*",'EPA_US9RT techs'!$A$2:$I$1722,9,FALSE),"")</f>
        <v/>
      </c>
      <c r="AW83" s="14" t="str">
        <f>IFERROR(VLOOKUP($AG$1&amp;'Service PJ'!$D81&amp;'Service PJ'!$B81&amp;'Service PJ'!$A81&amp;"*",'EPA_US9RT techs'!$A$2:$I$1722,9,FALSE),"")</f>
        <v/>
      </c>
      <c r="AX83" s="14" t="str">
        <f>IFERROR(VLOOKUP($AG$1&amp;'Service PJ'!$D81&amp;'Service PJ'!$B81&amp;'Service PJ'!$A81&amp;"*",'EPA_US9RT techs'!$A$2:$I$1722,9,FALSE),"")</f>
        <v/>
      </c>
      <c r="AY83" s="14" t="str">
        <f>IFERROR(VLOOKUP($AG$1&amp;'Service PJ'!$D81&amp;'Service PJ'!$B81&amp;'Service PJ'!$A81&amp;"*",'EPA_US9RT techs'!$A$2:$I$1722,9,FALSE),"")</f>
        <v/>
      </c>
      <c r="AZ83" s="14" t="str">
        <f>IFERROR(VLOOKUP($AG$1&amp;'Service PJ'!$D81&amp;'Service PJ'!$B81&amp;'Service PJ'!$A81&amp;"*",'EPA_US9RT techs'!$A$2:$I$1722,9,FALSE),"")</f>
        <v/>
      </c>
      <c r="BA83" s="14" t="str">
        <f>IFERROR(VLOOKUP($AG$1&amp;'Service PJ'!$D81&amp;'Service PJ'!$B81&amp;'Service PJ'!$A81&amp;"*",'EPA_US9RT techs'!$A$2:$I$1722,9,FALSE),"")</f>
        <v/>
      </c>
      <c r="BB83" s="14" t="str">
        <f>IFERROR(VLOOKUP($AG$1&amp;'Service PJ'!$D81&amp;'Service PJ'!$B81&amp;'Service PJ'!$A81&amp;"*",'EPA_US9RT techs'!$A$2:$I$1722,9,FALSE),"")</f>
        <v/>
      </c>
      <c r="BC83" s="14" t="str">
        <f>IFERROR(VLOOKUP($AG$1&amp;'Service PJ'!$D81&amp;'Service PJ'!$B81&amp;'Service PJ'!$A81&amp;"*",'EPA_US9RT techs'!$A$2:$I$1722,9,FALSE),"")</f>
        <v/>
      </c>
      <c r="BD83" s="14" t="str">
        <f>IFERROR(VLOOKUP($AG$1&amp;'Service PJ'!$D81&amp;'Service PJ'!$B81&amp;'Service PJ'!$A81&amp;"*",'EPA_US9RT techs'!$A$2:$I$1722,9,FALSE),"")</f>
        <v/>
      </c>
      <c r="BE83" s="14" t="str">
        <f>IFERROR(VLOOKUP($AG$1&amp;'Service PJ'!$D81&amp;'Service PJ'!$B81&amp;'Service PJ'!$A81&amp;"*",'EPA_US9RT techs'!$A$2:$I$1722,9,FALSE),"")</f>
        <v/>
      </c>
      <c r="BF83" s="14" t="str">
        <f>IFERROR(VLOOKUP($AG$1&amp;'Service PJ'!$D81&amp;'Service PJ'!$B81&amp;'Service PJ'!$A81&amp;"*",'EPA_US9RT techs'!$A$2:$I$1722,9,FALSE),"")</f>
        <v/>
      </c>
      <c r="BG83" s="14" t="str">
        <f>IFERROR(VLOOKUP($AG$1&amp;'Service PJ'!$D81&amp;'Service PJ'!$B81&amp;'Service PJ'!$A81&amp;"*",'EPA_US9RT techs'!$A$2:$I$1722,9,FALSE),"")</f>
        <v/>
      </c>
      <c r="BH83" s="14" t="str">
        <f>IFERROR(VLOOKUP($AG$1&amp;'Service PJ'!$D81&amp;'Service PJ'!$B81&amp;'Service PJ'!$A81&amp;"*",'EPA_US9RT techs'!$A$2:$I$1722,9,FALSE),"")</f>
        <v/>
      </c>
      <c r="BI83" s="14" t="str">
        <f>IFERROR(VLOOKUP($AG$1&amp;'Service PJ'!$D81&amp;'Service PJ'!$B81&amp;'Service PJ'!$A81&amp;"*",'EPA_US9RT techs'!$A$2:$I$1722,9,FALSE),"")</f>
        <v/>
      </c>
      <c r="BJ83" s="14" t="str">
        <f>IFERROR(VLOOKUP($AG$1&amp;'Service PJ'!$D81&amp;'Service PJ'!$B81&amp;'Service PJ'!$A81&amp;"*",'EPA_US9RT techs'!$A$2:$I$1722,9,FALSE),"")</f>
        <v/>
      </c>
      <c r="BK83" s="14" t="str">
        <f>IFERROR(VLOOKUP($AG$1&amp;'Service PJ'!$D81&amp;'Service PJ'!$B81&amp;'Service PJ'!$A81&amp;"*",'EPA_US9RT techs'!$A$2:$I$1722,9,FALSE),"")</f>
        <v/>
      </c>
      <c r="BM83" t="str">
        <f>IF(SUM(BN83:CD83)=0,"\I:",'Service PJ'!$D81&amp;"_"&amp;'Service PJ'!$E81&amp;"_"&amp;'Service PJ'!$C81)</f>
        <v>\I:</v>
      </c>
      <c r="BN83" s="14" t="str">
        <f>IFERROR(VLOOKUP($BM$1&amp;'Service PJ'!$D81&amp;'Service PJ'!$B81&amp;'Service PJ'!$A81&amp;"*",'EPA_US9RT techs'!$A$2:$I$1722,9,FALSE),"")</f>
        <v/>
      </c>
      <c r="BO83" s="14" t="str">
        <f>IFERROR(VLOOKUP($BM$1&amp;'Service PJ'!$D81&amp;'Service PJ'!$B81&amp;'Service PJ'!$A81&amp;"*",'EPA_US9RT techs'!$A$2:$I$1722,9,FALSE),"")</f>
        <v/>
      </c>
      <c r="BP83" s="14" t="str">
        <f>IFERROR(VLOOKUP($BM$1&amp;'Service PJ'!$D81&amp;'Service PJ'!$B81&amp;'Service PJ'!$A81&amp;"*",'EPA_US9RT techs'!$A$2:$I$1722,9,FALSE),"")</f>
        <v/>
      </c>
      <c r="BQ83" s="14" t="str">
        <f>IFERROR(VLOOKUP($BM$1&amp;'Service PJ'!$D81&amp;'Service PJ'!$B81&amp;'Service PJ'!$A81&amp;"*",'EPA_US9RT techs'!$A$2:$I$1722,9,FALSE),"")</f>
        <v/>
      </c>
      <c r="BR83" s="14" t="str">
        <f>IFERROR(VLOOKUP($BM$1&amp;'Service PJ'!$D81&amp;'Service PJ'!$B81&amp;'Service PJ'!$A81&amp;"*",'EPA_US9RT techs'!$A$2:$I$1722,9,FALSE),"")</f>
        <v/>
      </c>
      <c r="BS83" s="14" t="str">
        <f>IFERROR(VLOOKUP($BM$1&amp;'Service PJ'!$D81&amp;'Service PJ'!$B81&amp;'Service PJ'!$A81&amp;"*",'EPA_US9RT techs'!$A$2:$I$1722,9,FALSE),"")</f>
        <v/>
      </c>
      <c r="BT83" s="14" t="str">
        <f>IFERROR(VLOOKUP($BM$1&amp;'Service PJ'!$D81&amp;'Service PJ'!$B81&amp;'Service PJ'!$A81&amp;"*",'EPA_US9RT techs'!$A$2:$I$1722,9,FALSE),"")</f>
        <v/>
      </c>
      <c r="BU83" s="14" t="str">
        <f>IFERROR(VLOOKUP($BM$1&amp;'Service PJ'!$D81&amp;'Service PJ'!$B81&amp;'Service PJ'!$A81&amp;"*",'EPA_US9RT techs'!$A$2:$I$1722,9,FALSE),"")</f>
        <v/>
      </c>
      <c r="BV83" s="14" t="str">
        <f>IFERROR(VLOOKUP($BM$1&amp;'Service PJ'!$D81&amp;'Service PJ'!$B81&amp;'Service PJ'!$A81&amp;"*",'EPA_US9RT techs'!$A$2:$I$1722,9,FALSE),"")</f>
        <v/>
      </c>
      <c r="BW83" s="14" t="str">
        <f>IFERROR(VLOOKUP($BM$1&amp;'Service PJ'!$D81&amp;'Service PJ'!$B81&amp;'Service PJ'!$A81&amp;"*",'EPA_US9RT techs'!$A$2:$I$1722,9,FALSE),"")</f>
        <v/>
      </c>
      <c r="BX83" s="14" t="str">
        <f>IFERROR(VLOOKUP($BM$1&amp;'Service PJ'!$D81&amp;'Service PJ'!$B81&amp;'Service PJ'!$A81&amp;"*",'EPA_US9RT techs'!$A$2:$I$1722,9,FALSE),"")</f>
        <v/>
      </c>
      <c r="BY83" s="14" t="str">
        <f>IFERROR(VLOOKUP($BM$1&amp;'Service PJ'!$D81&amp;'Service PJ'!$B81&amp;'Service PJ'!$A81&amp;"*",'EPA_US9RT techs'!$A$2:$I$1722,9,FALSE),"")</f>
        <v/>
      </c>
      <c r="BZ83" s="14" t="str">
        <f>IFERROR(VLOOKUP($BM$1&amp;'Service PJ'!$D81&amp;'Service PJ'!$B81&amp;'Service PJ'!$A81&amp;"*",'EPA_US9RT techs'!$A$2:$I$1722,9,FALSE),"")</f>
        <v/>
      </c>
      <c r="CA83" s="14" t="str">
        <f>IFERROR(VLOOKUP($BM$1&amp;'Service PJ'!$D81&amp;'Service PJ'!$B81&amp;'Service PJ'!$A81&amp;"*",'EPA_US9RT techs'!$A$2:$I$1722,9,FALSE),"")</f>
        <v/>
      </c>
      <c r="CB83" s="14" t="str">
        <f>IFERROR(VLOOKUP($BM$1&amp;'Service PJ'!$D81&amp;'Service PJ'!$B81&amp;'Service PJ'!$A81&amp;"*",'EPA_US9RT techs'!$A$2:$I$1722,9,FALSE),"")</f>
        <v/>
      </c>
      <c r="CC83" s="14" t="str">
        <f>IFERROR(VLOOKUP($BM$1&amp;'Service PJ'!$D81&amp;'Service PJ'!$B81&amp;'Service PJ'!$A81&amp;"*",'EPA_US9RT techs'!$A$2:$I$1722,9,FALSE),"")</f>
        <v/>
      </c>
      <c r="CD83" s="14" t="str">
        <f>IFERROR(VLOOKUP($BM$1&amp;'Service PJ'!$D81&amp;'Service PJ'!$B81&amp;'Service PJ'!$A81&amp;"*",'EPA_US9RT techs'!$A$2:$I$1722,9,FALSE),"")</f>
        <v/>
      </c>
      <c r="CE83" s="14" t="str">
        <f>IFERROR(VLOOKUP($BM$1&amp;'Service PJ'!$D81&amp;'Service PJ'!$B81&amp;'Service PJ'!$A81&amp;"*",'EPA_US9RT techs'!$A$2:$I$1722,9,FALSE),"")</f>
        <v/>
      </c>
      <c r="CF83" s="14" t="str">
        <f>IFERROR(VLOOKUP($BM$1&amp;'Service PJ'!$D81&amp;'Service PJ'!$B81&amp;'Service PJ'!$A81&amp;"*",'EPA_US9RT techs'!$A$2:$I$1722,9,FALSE),"")</f>
        <v/>
      </c>
      <c r="CG83" s="14" t="str">
        <f>IFERROR(VLOOKUP($BM$1&amp;'Service PJ'!$D81&amp;'Service PJ'!$B81&amp;'Service PJ'!$A81&amp;"*",'EPA_US9RT techs'!$A$2:$I$1722,9,FALSE),"")</f>
        <v/>
      </c>
      <c r="CH83" s="14" t="str">
        <f>IFERROR(VLOOKUP($BM$1&amp;'Service PJ'!$D81&amp;'Service PJ'!$B81&amp;'Service PJ'!$A81&amp;"*",'EPA_US9RT techs'!$A$2:$I$1722,9,FALSE),"")</f>
        <v/>
      </c>
      <c r="CI83" s="14" t="str">
        <f>IFERROR(VLOOKUP($BM$1&amp;'Service PJ'!$D81&amp;'Service PJ'!$B81&amp;'Service PJ'!$A81&amp;"*",'EPA_US9RT techs'!$A$2:$I$1722,9,FALSE),"")</f>
        <v/>
      </c>
      <c r="CJ83" s="14" t="str">
        <f>IFERROR(VLOOKUP($BM$1&amp;'Service PJ'!$D81&amp;'Service PJ'!$B81&amp;'Service PJ'!$A81&amp;"*",'EPA_US9RT techs'!$A$2:$I$1722,9,FALSE),"")</f>
        <v/>
      </c>
      <c r="CK83" s="14" t="str">
        <f>IFERROR(VLOOKUP($BM$1&amp;'Service PJ'!$D81&amp;'Service PJ'!$B81&amp;'Service PJ'!$A81&amp;"*",'EPA_US9RT techs'!$A$2:$I$1722,9,FALSE),"")</f>
        <v/>
      </c>
      <c r="CL83" s="14" t="str">
        <f>IFERROR(VLOOKUP($BM$1&amp;'Service PJ'!$D81&amp;'Service PJ'!$B81&amp;'Service PJ'!$A81&amp;"*",'EPA_US9RT techs'!$A$2:$I$1722,9,FALSE),"")</f>
        <v/>
      </c>
      <c r="CM83" s="14" t="str">
        <f>IFERROR(VLOOKUP($BM$1&amp;'Service PJ'!$D81&amp;'Service PJ'!$B81&amp;'Service PJ'!$A81&amp;"*",'EPA_US9RT techs'!$A$2:$I$1722,9,FALSE),"")</f>
        <v/>
      </c>
      <c r="CN83" s="14" t="str">
        <f>IFERROR(VLOOKUP($BM$1&amp;'Service PJ'!$D81&amp;'Service PJ'!$B81&amp;'Service PJ'!$A81&amp;"*",'EPA_US9RT techs'!$A$2:$I$1722,9,FALSE),"")</f>
        <v/>
      </c>
      <c r="CO83" s="14" t="str">
        <f>IFERROR(VLOOKUP($BM$1&amp;'Service PJ'!$D81&amp;'Service PJ'!$B81&amp;'Service PJ'!$A81&amp;"*",'EPA_US9RT techs'!$A$2:$I$1722,9,FALSE),"")</f>
        <v/>
      </c>
      <c r="CP83" s="14" t="str">
        <f>IFERROR(VLOOKUP($BM$1&amp;'Service PJ'!$D81&amp;'Service PJ'!$B81&amp;'Service PJ'!$A81&amp;"*",'EPA_US9RT techs'!$A$2:$I$1722,9,FALSE),"")</f>
        <v/>
      </c>
      <c r="CQ83" s="14" t="str">
        <f>IFERROR(VLOOKUP($BM$1&amp;'Service PJ'!$D81&amp;'Service PJ'!$B81&amp;'Service PJ'!$A81&amp;"*",'EPA_US9RT techs'!$A$2:$I$1722,9,FALSE),"")</f>
        <v/>
      </c>
      <c r="CS83" t="str">
        <f>IF(SUM(CT83:DJ83)=0,"\I:",'Service PJ'!$D81&amp;"_"&amp;'Service PJ'!$E81&amp;"_"&amp;'Service PJ'!$C81)</f>
        <v>\I:</v>
      </c>
      <c r="CT83" s="2" t="str">
        <f>IFERROR(VLOOKUP($CS$1&amp;'Service PJ'!$D81&amp;'Service PJ'!$B81&amp;'Service PJ'!$A81&amp;"*",'EPA_US9RT techs'!$A$2:$I$1722,9,FALSE),"")</f>
        <v/>
      </c>
      <c r="CU83" s="2" t="str">
        <f>IFERROR(VLOOKUP($CS$1&amp;'Service PJ'!$D81&amp;'Service PJ'!$B81&amp;'Service PJ'!$A81&amp;"*",'EPA_US9RT techs'!$A$2:$I$1722,9,FALSE),"")</f>
        <v/>
      </c>
      <c r="CV83" s="2" t="str">
        <f>IFERROR(VLOOKUP($CS$1&amp;'Service PJ'!$D81&amp;'Service PJ'!$B81&amp;'Service PJ'!$A81&amp;"*",'EPA_US9RT techs'!$A$2:$I$1722,9,FALSE),"")</f>
        <v/>
      </c>
      <c r="CW83" s="2" t="str">
        <f>IFERROR(VLOOKUP($CS$1&amp;'Service PJ'!$D81&amp;'Service PJ'!$B81&amp;'Service PJ'!$A81&amp;"*",'EPA_US9RT techs'!$A$2:$I$1722,9,FALSE),"")</f>
        <v/>
      </c>
      <c r="CX83" s="2" t="str">
        <f>IFERROR(VLOOKUP($CS$1&amp;'Service PJ'!$D81&amp;'Service PJ'!$B81&amp;'Service PJ'!$A81&amp;"*",'EPA_US9RT techs'!$A$2:$I$1722,9,FALSE),"")</f>
        <v/>
      </c>
      <c r="CY83" s="2" t="str">
        <f>IFERROR(VLOOKUP($CS$1&amp;'Service PJ'!$D81&amp;'Service PJ'!$B81&amp;'Service PJ'!$A81&amp;"*",'EPA_US9RT techs'!$A$2:$I$1722,9,FALSE),"")</f>
        <v/>
      </c>
      <c r="CZ83" s="2" t="str">
        <f>IFERROR(VLOOKUP($CS$1&amp;'Service PJ'!$D81&amp;'Service PJ'!$B81&amp;'Service PJ'!$A81&amp;"*",'EPA_US9RT techs'!$A$2:$I$1722,9,FALSE),"")</f>
        <v/>
      </c>
      <c r="DA83" s="2" t="str">
        <f>IFERROR(VLOOKUP($CS$1&amp;'Service PJ'!$D81&amp;'Service PJ'!$B81&amp;'Service PJ'!$A81&amp;"*",'EPA_US9RT techs'!$A$2:$I$1722,9,FALSE),"")</f>
        <v/>
      </c>
      <c r="DB83" s="2" t="str">
        <f>IFERROR(VLOOKUP($CS$1&amp;'Service PJ'!$D81&amp;'Service PJ'!$B81&amp;'Service PJ'!$A81&amp;"*",'EPA_US9RT techs'!$A$2:$I$1722,9,FALSE),"")</f>
        <v/>
      </c>
      <c r="DC83" s="2" t="str">
        <f>IFERROR(VLOOKUP($CS$1&amp;'Service PJ'!$D81&amp;'Service PJ'!$B81&amp;'Service PJ'!$A81&amp;"*",'EPA_US9RT techs'!$A$2:$I$1722,9,FALSE),"")</f>
        <v/>
      </c>
      <c r="DD83" s="2" t="str">
        <f>IFERROR(VLOOKUP($CS$1&amp;'Service PJ'!$D81&amp;'Service PJ'!$B81&amp;'Service PJ'!$A81&amp;"*",'EPA_US9RT techs'!$A$2:$I$1722,9,FALSE),"")</f>
        <v/>
      </c>
      <c r="DE83" s="2" t="str">
        <f>IFERROR(VLOOKUP($CS$1&amp;'Service PJ'!$D81&amp;'Service PJ'!$B81&amp;'Service PJ'!$A81&amp;"*",'EPA_US9RT techs'!$A$2:$I$1722,9,FALSE),"")</f>
        <v/>
      </c>
      <c r="DF83" s="2" t="str">
        <f>IFERROR(VLOOKUP($CS$1&amp;'Service PJ'!$D81&amp;'Service PJ'!$B81&amp;'Service PJ'!$A81&amp;"*",'EPA_US9RT techs'!$A$2:$I$1722,9,FALSE),"")</f>
        <v/>
      </c>
      <c r="DG83" s="2" t="str">
        <f>IFERROR(VLOOKUP($CS$1&amp;'Service PJ'!$D81&amp;'Service PJ'!$B81&amp;'Service PJ'!$A81&amp;"*",'EPA_US9RT techs'!$A$2:$I$1722,9,FALSE),"")</f>
        <v/>
      </c>
      <c r="DH83" s="2" t="str">
        <f>IFERROR(VLOOKUP($CS$1&amp;'Service PJ'!$D81&amp;'Service PJ'!$B81&amp;'Service PJ'!$A81&amp;"*",'EPA_US9RT techs'!$A$2:$I$1722,9,FALSE),"")</f>
        <v/>
      </c>
      <c r="DI83" s="2" t="str">
        <f>IFERROR(VLOOKUP($CS$1&amp;'Service PJ'!$D81&amp;'Service PJ'!$B81&amp;'Service PJ'!$A81&amp;"*",'EPA_US9RT techs'!$A$2:$I$1722,9,FALSE),"")</f>
        <v/>
      </c>
      <c r="DJ83" s="2" t="str">
        <f>IFERROR(VLOOKUP($CS$1&amp;'Service PJ'!$D81&amp;'Service PJ'!$B81&amp;'Service PJ'!$A81&amp;"*",'EPA_US9RT techs'!$A$2:$I$1722,9,FALSE),"")</f>
        <v/>
      </c>
      <c r="DK83" s="2" t="str">
        <f>IFERROR(VLOOKUP($CS$1&amp;'Service PJ'!$D81&amp;'Service PJ'!$B81&amp;'Service PJ'!$A81&amp;"*",'EPA_US9RT techs'!$A$2:$I$1722,9,FALSE),"")</f>
        <v/>
      </c>
      <c r="DL83" s="2" t="str">
        <f>IFERROR(VLOOKUP($CS$1&amp;'Service PJ'!$D81&amp;'Service PJ'!$B81&amp;'Service PJ'!$A81&amp;"*",'EPA_US9RT techs'!$A$2:$I$1722,9,FALSE),"")</f>
        <v/>
      </c>
      <c r="DM83" s="2" t="str">
        <f>IFERROR(VLOOKUP($CS$1&amp;'Service PJ'!$D81&amp;'Service PJ'!$B81&amp;'Service PJ'!$A81&amp;"*",'EPA_US9RT techs'!$A$2:$I$1722,9,FALSE),"")</f>
        <v/>
      </c>
      <c r="DN83" s="2" t="str">
        <f>IFERROR(VLOOKUP($CS$1&amp;'Service PJ'!$D81&amp;'Service PJ'!$B81&amp;'Service PJ'!$A81&amp;"*",'EPA_US9RT techs'!$A$2:$I$1722,9,FALSE),"")</f>
        <v/>
      </c>
      <c r="DO83" s="2" t="str">
        <f>IFERROR(VLOOKUP($CS$1&amp;'Service PJ'!$D81&amp;'Service PJ'!$B81&amp;'Service PJ'!$A81&amp;"*",'EPA_US9RT techs'!$A$2:$I$1722,9,FALSE),"")</f>
        <v/>
      </c>
      <c r="DP83" s="2" t="str">
        <f>IFERROR(VLOOKUP($CS$1&amp;'Service PJ'!$D81&amp;'Service PJ'!$B81&amp;'Service PJ'!$A81&amp;"*",'EPA_US9RT techs'!$A$2:$I$1722,9,FALSE),"")</f>
        <v/>
      </c>
      <c r="DQ83" s="2" t="str">
        <f>IFERROR(VLOOKUP($CS$1&amp;'Service PJ'!$D81&amp;'Service PJ'!$B81&amp;'Service PJ'!$A81&amp;"*",'EPA_US9RT techs'!$A$2:$I$1722,9,FALSE),"")</f>
        <v/>
      </c>
      <c r="DR83" s="2" t="str">
        <f>IFERROR(VLOOKUP($CS$1&amp;'Service PJ'!$D81&amp;'Service PJ'!$B81&amp;'Service PJ'!$A81&amp;"*",'EPA_US9RT techs'!$A$2:$I$1722,9,FALSE),"")</f>
        <v/>
      </c>
      <c r="DS83" s="2" t="str">
        <f>IFERROR(VLOOKUP($CS$1&amp;'Service PJ'!$D81&amp;'Service PJ'!$B81&amp;'Service PJ'!$A81&amp;"*",'EPA_US9RT techs'!$A$2:$I$1722,9,FALSE),"")</f>
        <v/>
      </c>
      <c r="DT83" s="2" t="str">
        <f>IFERROR(VLOOKUP($CS$1&amp;'Service PJ'!$D81&amp;'Service PJ'!$B81&amp;'Service PJ'!$A81&amp;"*",'EPA_US9RT techs'!$A$2:$I$1722,9,FALSE),"")</f>
        <v/>
      </c>
      <c r="DU83" s="2" t="str">
        <f>IFERROR(VLOOKUP($CS$1&amp;'Service PJ'!$D81&amp;'Service PJ'!$B81&amp;'Service PJ'!$A81&amp;"*",'EPA_US9RT techs'!$A$2:$I$1722,9,FALSE),"")</f>
        <v/>
      </c>
      <c r="DV83" s="2" t="str">
        <f>IFERROR(VLOOKUP($CS$1&amp;'Service PJ'!$D81&amp;'Service PJ'!$B81&amp;'Service PJ'!$A81&amp;"*",'EPA_US9RT techs'!$A$2:$I$1722,9,FALSE),"")</f>
        <v/>
      </c>
      <c r="DW83" s="2" t="str">
        <f>IFERROR(VLOOKUP($CS$1&amp;'Service PJ'!$D81&amp;'Service PJ'!$B81&amp;'Service PJ'!$A81&amp;"*",'EPA_US9RT techs'!$A$2:$I$1722,9,FALSE),"")</f>
        <v/>
      </c>
    </row>
    <row r="84" spans="1:127" x14ac:dyDescent="0.45">
      <c r="A84" t="str">
        <f>IF(SUM(B84:R84)=0,"\I:",'Service PJ'!$D82&amp;"_"&amp;'Service PJ'!$E82&amp;"_"&amp;'Service PJ'!$C82)</f>
        <v>IFP_STM_NGA</v>
      </c>
      <c r="B84" s="14">
        <f>IFERROR(VLOOKUP($A$1&amp;'Service PJ'!$D82&amp;'Service PJ'!$B82&amp;'Service PJ'!$A82&amp;"*",'EPA_US9RT techs'!$A$2:$I$1722,9,FALSE),"")</f>
        <v>3.2623387153999999</v>
      </c>
      <c r="C84" s="14">
        <f>IFERROR(VLOOKUP($A$1&amp;'Service PJ'!$D82&amp;'Service PJ'!$B82&amp;'Service PJ'!$A82&amp;"*",'EPA_US9RT techs'!$A$2:$I$1722,9,FALSE),"")</f>
        <v>3.2623387153999999</v>
      </c>
      <c r="D84" s="14">
        <f>IFERROR(VLOOKUP($A$1&amp;'Service PJ'!$D82&amp;'Service PJ'!$B82&amp;'Service PJ'!$A82&amp;"*",'EPA_US9RT techs'!$A$2:$I$1722,9,FALSE),"")</f>
        <v>3.2623387153999999</v>
      </c>
      <c r="E84" s="14">
        <f>IFERROR(VLOOKUP($A$1&amp;'Service PJ'!$D82&amp;'Service PJ'!$B82&amp;'Service PJ'!$A82&amp;"*",'EPA_US9RT techs'!$A$2:$I$1722,9,FALSE),"")</f>
        <v>3.2623387153999999</v>
      </c>
      <c r="F84" s="14">
        <f>IFERROR(VLOOKUP($A$1&amp;'Service PJ'!$D82&amp;'Service PJ'!$B82&amp;'Service PJ'!$A82&amp;"*",'EPA_US9RT techs'!$A$2:$I$1722,9,FALSE),"")</f>
        <v>3.2623387153999999</v>
      </c>
      <c r="G84" s="14">
        <f>IFERROR(VLOOKUP($A$1&amp;'Service PJ'!$D82&amp;'Service PJ'!$B82&amp;'Service PJ'!$A82&amp;"*",'EPA_US9RT techs'!$A$2:$I$1722,9,FALSE),"")</f>
        <v>3.2623387153999999</v>
      </c>
      <c r="H84" s="14">
        <f>IFERROR(VLOOKUP($A$1&amp;'Service PJ'!$D82&amp;'Service PJ'!$B82&amp;'Service PJ'!$A82&amp;"*",'EPA_US9RT techs'!$A$2:$I$1722,9,FALSE),"")</f>
        <v>3.2623387153999999</v>
      </c>
      <c r="I84" s="14">
        <f>IFERROR(VLOOKUP($A$1&amp;'Service PJ'!$D82&amp;'Service PJ'!$B82&amp;'Service PJ'!$A82&amp;"*",'EPA_US9RT techs'!$A$2:$I$1722,9,FALSE),"")</f>
        <v>3.2623387153999999</v>
      </c>
      <c r="J84" s="14">
        <f>IFERROR(VLOOKUP($A$1&amp;'Service PJ'!$D82&amp;'Service PJ'!$B82&amp;'Service PJ'!$A82&amp;"*",'EPA_US9RT techs'!$A$2:$I$1722,9,FALSE),"")</f>
        <v>3.2623387153999999</v>
      </c>
      <c r="K84" s="14">
        <f>IFERROR(VLOOKUP($A$1&amp;'Service PJ'!$D82&amp;'Service PJ'!$B82&amp;'Service PJ'!$A82&amp;"*",'EPA_US9RT techs'!$A$2:$I$1722,9,FALSE),"")</f>
        <v>3.2623387153999999</v>
      </c>
      <c r="L84" s="14">
        <f>IFERROR(VLOOKUP($A$1&amp;'Service PJ'!$D82&amp;'Service PJ'!$B82&amp;'Service PJ'!$A82&amp;"*",'EPA_US9RT techs'!$A$2:$I$1722,9,FALSE),"")</f>
        <v>3.2623387153999999</v>
      </c>
      <c r="M84" s="14">
        <f>IFERROR(VLOOKUP($A$1&amp;'Service PJ'!$D82&amp;'Service PJ'!$B82&amp;'Service PJ'!$A82&amp;"*",'EPA_US9RT techs'!$A$2:$I$1722,9,FALSE),"")</f>
        <v>3.2623387153999999</v>
      </c>
      <c r="N84" s="14">
        <f>IFERROR(VLOOKUP($A$1&amp;'Service PJ'!$D82&amp;'Service PJ'!$B82&amp;'Service PJ'!$A82&amp;"*",'EPA_US9RT techs'!$A$2:$I$1722,9,FALSE),"")</f>
        <v>3.2623387153999999</v>
      </c>
      <c r="O84" s="14">
        <f>IFERROR(VLOOKUP($A$1&amp;'Service PJ'!$D82&amp;'Service PJ'!$B82&amp;'Service PJ'!$A82&amp;"*",'EPA_US9RT techs'!$A$2:$I$1722,9,FALSE),"")</f>
        <v>3.2623387153999999</v>
      </c>
      <c r="P84" s="14">
        <f>IFERROR(VLOOKUP($A$1&amp;'Service PJ'!$D82&amp;'Service PJ'!$B82&amp;'Service PJ'!$A82&amp;"*",'EPA_US9RT techs'!$A$2:$I$1722,9,FALSE),"")</f>
        <v>3.2623387153999999</v>
      </c>
      <c r="Q84" s="14">
        <f>IFERROR(VLOOKUP($A$1&amp;'Service PJ'!$D82&amp;'Service PJ'!$B82&amp;'Service PJ'!$A82&amp;"*",'EPA_US9RT techs'!$A$2:$I$1722,9,FALSE),"")</f>
        <v>3.2623387153999999</v>
      </c>
      <c r="R84" s="14">
        <f>IFERROR(VLOOKUP($A$1&amp;'Service PJ'!$D82&amp;'Service PJ'!$B82&amp;'Service PJ'!$A82&amp;"*",'EPA_US9RT techs'!$A$2:$I$1722,9,FALSE),"")</f>
        <v>3.2623387153999999</v>
      </c>
      <c r="S84" s="14">
        <f>IFERROR(VLOOKUP($A$1&amp;'Service PJ'!$D82&amp;'Service PJ'!$B82&amp;'Service PJ'!$A82&amp;"*",'EPA_US9RT techs'!$A$2:$I$1722,9,FALSE),"")</f>
        <v>3.2623387153999999</v>
      </c>
      <c r="T84" s="14">
        <f>IFERROR(VLOOKUP($A$1&amp;'Service PJ'!$D82&amp;'Service PJ'!$B82&amp;'Service PJ'!$A82&amp;"*",'EPA_US9RT techs'!$A$2:$I$1722,9,FALSE),"")</f>
        <v>3.2623387153999999</v>
      </c>
      <c r="U84" s="14">
        <f>IFERROR(VLOOKUP($A$1&amp;'Service PJ'!$D82&amp;'Service PJ'!$B82&amp;'Service PJ'!$A82&amp;"*",'EPA_US9RT techs'!$A$2:$I$1722,9,FALSE),"")</f>
        <v>3.2623387153999999</v>
      </c>
      <c r="V84" s="14">
        <f>IFERROR(VLOOKUP($A$1&amp;'Service PJ'!$D82&amp;'Service PJ'!$B82&amp;'Service PJ'!$A82&amp;"*",'EPA_US9RT techs'!$A$2:$I$1722,9,FALSE),"")</f>
        <v>3.2623387153999999</v>
      </c>
      <c r="W84" s="14">
        <f>IFERROR(VLOOKUP($A$1&amp;'Service PJ'!$D82&amp;'Service PJ'!$B82&amp;'Service PJ'!$A82&amp;"*",'EPA_US9RT techs'!$A$2:$I$1722,9,FALSE),"")</f>
        <v>3.2623387153999999</v>
      </c>
      <c r="X84" s="14">
        <f>IFERROR(VLOOKUP($A$1&amp;'Service PJ'!$D82&amp;'Service PJ'!$B82&amp;'Service PJ'!$A82&amp;"*",'EPA_US9RT techs'!$A$2:$I$1722,9,FALSE),"")</f>
        <v>3.2623387153999999</v>
      </c>
      <c r="Y84" s="14">
        <f>IFERROR(VLOOKUP($A$1&amp;'Service PJ'!$D82&amp;'Service PJ'!$B82&amp;'Service PJ'!$A82&amp;"*",'EPA_US9RT techs'!$A$2:$I$1722,9,FALSE),"")</f>
        <v>3.2623387153999999</v>
      </c>
      <c r="Z84" s="14">
        <f>IFERROR(VLOOKUP($A$1&amp;'Service PJ'!$D82&amp;'Service PJ'!$B82&amp;'Service PJ'!$A82&amp;"*",'EPA_US9RT techs'!$A$2:$I$1722,9,FALSE),"")</f>
        <v>3.2623387153999999</v>
      </c>
      <c r="AA84" s="14">
        <f>IFERROR(VLOOKUP($A$1&amp;'Service PJ'!$D82&amp;'Service PJ'!$B82&amp;'Service PJ'!$A82&amp;"*",'EPA_US9RT techs'!$A$2:$I$1722,9,FALSE),"")</f>
        <v>3.2623387153999999</v>
      </c>
      <c r="AB84" s="14">
        <f>IFERROR(VLOOKUP($A$1&amp;'Service PJ'!$D82&amp;'Service PJ'!$B82&amp;'Service PJ'!$A82&amp;"*",'EPA_US9RT techs'!$A$2:$I$1722,9,FALSE),"")</f>
        <v>3.2623387153999999</v>
      </c>
      <c r="AC84" s="14">
        <f>IFERROR(VLOOKUP($A$1&amp;'Service PJ'!$D82&amp;'Service PJ'!$B82&amp;'Service PJ'!$A82&amp;"*",'EPA_US9RT techs'!$A$2:$I$1722,9,FALSE),"")</f>
        <v>3.2623387153999999</v>
      </c>
      <c r="AD84" s="14">
        <f>IFERROR(VLOOKUP($A$1&amp;'Service PJ'!$D82&amp;'Service PJ'!$B82&amp;'Service PJ'!$A82&amp;"*",'EPA_US9RT techs'!$A$2:$I$1722,9,FALSE),"")</f>
        <v>3.2623387153999999</v>
      </c>
      <c r="AE84" s="14">
        <f>IFERROR(VLOOKUP($A$1&amp;'Service PJ'!$D82&amp;'Service PJ'!$B82&amp;'Service PJ'!$A82&amp;"*",'EPA_US9RT techs'!$A$2:$I$1722,9,FALSE),"")</f>
        <v>3.2623387153999999</v>
      </c>
      <c r="AG84" t="str">
        <f>IF(SUM(AH84:AX84)=0,"\I:",'Service PJ'!$D82&amp;"_"&amp;'Service PJ'!$E82&amp;"_"&amp;'Service PJ'!$C82)</f>
        <v>IFP_STM_NGA</v>
      </c>
      <c r="AH84" s="14">
        <f>IFERROR(VLOOKUP($AG$1&amp;'Service PJ'!$D82&amp;'Service PJ'!$B82&amp;'Service PJ'!$A82&amp;"*",'EPA_US9RT techs'!$A$2:$I$1722,9,FALSE),"")</f>
        <v>0.58896000000000004</v>
      </c>
      <c r="AI84" s="14">
        <f>IFERROR(VLOOKUP($AG$1&amp;'Service PJ'!$D82&amp;'Service PJ'!$B82&amp;'Service PJ'!$A82&amp;"*",'EPA_US9RT techs'!$A$2:$I$1722,9,FALSE),"")</f>
        <v>0.58896000000000004</v>
      </c>
      <c r="AJ84" s="14">
        <f>IFERROR(VLOOKUP($AG$1&amp;'Service PJ'!$D82&amp;'Service PJ'!$B82&amp;'Service PJ'!$A82&amp;"*",'EPA_US9RT techs'!$A$2:$I$1722,9,FALSE),"")</f>
        <v>0.58896000000000004</v>
      </c>
      <c r="AK84" s="14">
        <f>IFERROR(VLOOKUP($AG$1&amp;'Service PJ'!$D82&amp;'Service PJ'!$B82&amp;'Service PJ'!$A82&amp;"*",'EPA_US9RT techs'!$A$2:$I$1722,9,FALSE),"")</f>
        <v>0.58896000000000004</v>
      </c>
      <c r="AL84" s="14">
        <f>IFERROR(VLOOKUP($AG$1&amp;'Service PJ'!$D82&amp;'Service PJ'!$B82&amp;'Service PJ'!$A82&amp;"*",'EPA_US9RT techs'!$A$2:$I$1722,9,FALSE),"")</f>
        <v>0.58896000000000004</v>
      </c>
      <c r="AM84" s="14">
        <f>IFERROR(VLOOKUP($AG$1&amp;'Service PJ'!$D82&amp;'Service PJ'!$B82&amp;'Service PJ'!$A82&amp;"*",'EPA_US9RT techs'!$A$2:$I$1722,9,FALSE),"")</f>
        <v>0.58896000000000004</v>
      </c>
      <c r="AN84" s="14">
        <f>IFERROR(VLOOKUP($AG$1&amp;'Service PJ'!$D82&amp;'Service PJ'!$B82&amp;'Service PJ'!$A82&amp;"*",'EPA_US9RT techs'!$A$2:$I$1722,9,FALSE),"")</f>
        <v>0.58896000000000004</v>
      </c>
      <c r="AO84" s="14">
        <f>IFERROR(VLOOKUP($AG$1&amp;'Service PJ'!$D82&amp;'Service PJ'!$B82&amp;'Service PJ'!$A82&amp;"*",'EPA_US9RT techs'!$A$2:$I$1722,9,FALSE),"")</f>
        <v>0.58896000000000004</v>
      </c>
      <c r="AP84" s="14">
        <f>IFERROR(VLOOKUP($AG$1&amp;'Service PJ'!$D82&amp;'Service PJ'!$B82&amp;'Service PJ'!$A82&amp;"*",'EPA_US9RT techs'!$A$2:$I$1722,9,FALSE),"")</f>
        <v>0.58896000000000004</v>
      </c>
      <c r="AQ84" s="14">
        <f>IFERROR(VLOOKUP($AG$1&amp;'Service PJ'!$D82&amp;'Service PJ'!$B82&amp;'Service PJ'!$A82&amp;"*",'EPA_US9RT techs'!$A$2:$I$1722,9,FALSE),"")</f>
        <v>0.58896000000000004</v>
      </c>
      <c r="AR84" s="14">
        <f>IFERROR(VLOOKUP($AG$1&amp;'Service PJ'!$D82&amp;'Service PJ'!$B82&amp;'Service PJ'!$A82&amp;"*",'EPA_US9RT techs'!$A$2:$I$1722,9,FALSE),"")</f>
        <v>0.58896000000000004</v>
      </c>
      <c r="AS84" s="14">
        <f>IFERROR(VLOOKUP($AG$1&amp;'Service PJ'!$D82&amp;'Service PJ'!$B82&amp;'Service PJ'!$A82&amp;"*",'EPA_US9RT techs'!$A$2:$I$1722,9,FALSE),"")</f>
        <v>0.58896000000000004</v>
      </c>
      <c r="AT84" s="14">
        <f>IFERROR(VLOOKUP($AG$1&amp;'Service PJ'!$D82&amp;'Service PJ'!$B82&amp;'Service PJ'!$A82&amp;"*",'EPA_US9RT techs'!$A$2:$I$1722,9,FALSE),"")</f>
        <v>0.58896000000000004</v>
      </c>
      <c r="AU84" s="14">
        <f>IFERROR(VLOOKUP($AG$1&amp;'Service PJ'!$D82&amp;'Service PJ'!$B82&amp;'Service PJ'!$A82&amp;"*",'EPA_US9RT techs'!$A$2:$I$1722,9,FALSE),"")</f>
        <v>0.58896000000000004</v>
      </c>
      <c r="AV84" s="14">
        <f>IFERROR(VLOOKUP($AG$1&amp;'Service PJ'!$D82&amp;'Service PJ'!$B82&amp;'Service PJ'!$A82&amp;"*",'EPA_US9RT techs'!$A$2:$I$1722,9,FALSE),"")</f>
        <v>0.58896000000000004</v>
      </c>
      <c r="AW84" s="14">
        <f>IFERROR(VLOOKUP($AG$1&amp;'Service PJ'!$D82&amp;'Service PJ'!$B82&amp;'Service PJ'!$A82&amp;"*",'EPA_US9RT techs'!$A$2:$I$1722,9,FALSE),"")</f>
        <v>0.58896000000000004</v>
      </c>
      <c r="AX84" s="14">
        <f>IFERROR(VLOOKUP($AG$1&amp;'Service PJ'!$D82&amp;'Service PJ'!$B82&amp;'Service PJ'!$A82&amp;"*",'EPA_US9RT techs'!$A$2:$I$1722,9,FALSE),"")</f>
        <v>0.58896000000000004</v>
      </c>
      <c r="AY84" s="14">
        <f>IFERROR(VLOOKUP($AG$1&amp;'Service PJ'!$D82&amp;'Service PJ'!$B82&amp;'Service PJ'!$A82&amp;"*",'EPA_US9RT techs'!$A$2:$I$1722,9,FALSE),"")</f>
        <v>0.58896000000000004</v>
      </c>
      <c r="AZ84" s="14">
        <f>IFERROR(VLOOKUP($AG$1&amp;'Service PJ'!$D82&amp;'Service PJ'!$B82&amp;'Service PJ'!$A82&amp;"*",'EPA_US9RT techs'!$A$2:$I$1722,9,FALSE),"")</f>
        <v>0.58896000000000004</v>
      </c>
      <c r="BA84" s="14">
        <f>IFERROR(VLOOKUP($AG$1&amp;'Service PJ'!$D82&amp;'Service PJ'!$B82&amp;'Service PJ'!$A82&amp;"*",'EPA_US9RT techs'!$A$2:$I$1722,9,FALSE),"")</f>
        <v>0.58896000000000004</v>
      </c>
      <c r="BB84" s="14">
        <f>IFERROR(VLOOKUP($AG$1&amp;'Service PJ'!$D82&amp;'Service PJ'!$B82&amp;'Service PJ'!$A82&amp;"*",'EPA_US9RT techs'!$A$2:$I$1722,9,FALSE),"")</f>
        <v>0.58896000000000004</v>
      </c>
      <c r="BC84" s="14">
        <f>IFERROR(VLOOKUP($AG$1&amp;'Service PJ'!$D82&amp;'Service PJ'!$B82&amp;'Service PJ'!$A82&amp;"*",'EPA_US9RT techs'!$A$2:$I$1722,9,FALSE),"")</f>
        <v>0.58896000000000004</v>
      </c>
      <c r="BD84" s="14">
        <f>IFERROR(VLOOKUP($AG$1&amp;'Service PJ'!$D82&amp;'Service PJ'!$B82&amp;'Service PJ'!$A82&amp;"*",'EPA_US9RT techs'!$A$2:$I$1722,9,FALSE),"")</f>
        <v>0.58896000000000004</v>
      </c>
      <c r="BE84" s="14">
        <f>IFERROR(VLOOKUP($AG$1&amp;'Service PJ'!$D82&amp;'Service PJ'!$B82&amp;'Service PJ'!$A82&amp;"*",'EPA_US9RT techs'!$A$2:$I$1722,9,FALSE),"")</f>
        <v>0.58896000000000004</v>
      </c>
      <c r="BF84" s="14">
        <f>IFERROR(VLOOKUP($AG$1&amp;'Service PJ'!$D82&amp;'Service PJ'!$B82&amp;'Service PJ'!$A82&amp;"*",'EPA_US9RT techs'!$A$2:$I$1722,9,FALSE),"")</f>
        <v>0.58896000000000004</v>
      </c>
      <c r="BG84" s="14">
        <f>IFERROR(VLOOKUP($AG$1&amp;'Service PJ'!$D82&amp;'Service PJ'!$B82&amp;'Service PJ'!$A82&amp;"*",'EPA_US9RT techs'!$A$2:$I$1722,9,FALSE),"")</f>
        <v>0.58896000000000004</v>
      </c>
      <c r="BH84" s="14">
        <f>IFERROR(VLOOKUP($AG$1&amp;'Service PJ'!$D82&amp;'Service PJ'!$B82&amp;'Service PJ'!$A82&amp;"*",'EPA_US9RT techs'!$A$2:$I$1722,9,FALSE),"")</f>
        <v>0.58896000000000004</v>
      </c>
      <c r="BI84" s="14">
        <f>IFERROR(VLOOKUP($AG$1&amp;'Service PJ'!$D82&amp;'Service PJ'!$B82&amp;'Service PJ'!$A82&amp;"*",'EPA_US9RT techs'!$A$2:$I$1722,9,FALSE),"")</f>
        <v>0.58896000000000004</v>
      </c>
      <c r="BJ84" s="14">
        <f>IFERROR(VLOOKUP($AG$1&amp;'Service PJ'!$D82&amp;'Service PJ'!$B82&amp;'Service PJ'!$A82&amp;"*",'EPA_US9RT techs'!$A$2:$I$1722,9,FALSE),"")</f>
        <v>0.58896000000000004</v>
      </c>
      <c r="BK84" s="14">
        <f>IFERROR(VLOOKUP($AG$1&amp;'Service PJ'!$D82&amp;'Service PJ'!$B82&amp;'Service PJ'!$A82&amp;"*",'EPA_US9RT techs'!$A$2:$I$1722,9,FALSE),"")</f>
        <v>0.58896000000000004</v>
      </c>
      <c r="BM84" t="str">
        <f>IF(SUM(BN84:CD84)=0,"\I:",'Service PJ'!$D82&amp;"_"&amp;'Service PJ'!$E82&amp;"_"&amp;'Service PJ'!$C82)</f>
        <v>IFP_STM_NGA</v>
      </c>
      <c r="BN84" s="14">
        <f>IFERROR(VLOOKUP($BM$1&amp;'Service PJ'!$D82&amp;'Service PJ'!$B82&amp;'Service PJ'!$A82&amp;"*",'EPA_US9RT techs'!$A$2:$I$1722,9,FALSE),"")</f>
        <v>5.3286093100000001E-2</v>
      </c>
      <c r="BO84" s="14">
        <f>IFERROR(VLOOKUP($BM$1&amp;'Service PJ'!$D82&amp;'Service PJ'!$B82&amp;'Service PJ'!$A82&amp;"*",'EPA_US9RT techs'!$A$2:$I$1722,9,FALSE),"")</f>
        <v>5.3286093100000001E-2</v>
      </c>
      <c r="BP84" s="14">
        <f>IFERROR(VLOOKUP($BM$1&amp;'Service PJ'!$D82&amp;'Service PJ'!$B82&amp;'Service PJ'!$A82&amp;"*",'EPA_US9RT techs'!$A$2:$I$1722,9,FALSE),"")</f>
        <v>5.3286093100000001E-2</v>
      </c>
      <c r="BQ84" s="14">
        <f>IFERROR(VLOOKUP($BM$1&amp;'Service PJ'!$D82&amp;'Service PJ'!$B82&amp;'Service PJ'!$A82&amp;"*",'EPA_US9RT techs'!$A$2:$I$1722,9,FALSE),"")</f>
        <v>5.3286093100000001E-2</v>
      </c>
      <c r="BR84" s="14">
        <f>IFERROR(VLOOKUP($BM$1&amp;'Service PJ'!$D82&amp;'Service PJ'!$B82&amp;'Service PJ'!$A82&amp;"*",'EPA_US9RT techs'!$A$2:$I$1722,9,FALSE),"")</f>
        <v>5.3286093100000001E-2</v>
      </c>
      <c r="BS84" s="14">
        <f>IFERROR(VLOOKUP($BM$1&amp;'Service PJ'!$D82&amp;'Service PJ'!$B82&amp;'Service PJ'!$A82&amp;"*",'EPA_US9RT techs'!$A$2:$I$1722,9,FALSE),"")</f>
        <v>5.3286093100000001E-2</v>
      </c>
      <c r="BT84" s="14">
        <f>IFERROR(VLOOKUP($BM$1&amp;'Service PJ'!$D82&amp;'Service PJ'!$B82&amp;'Service PJ'!$A82&amp;"*",'EPA_US9RT techs'!$A$2:$I$1722,9,FALSE),"")</f>
        <v>5.3286093100000001E-2</v>
      </c>
      <c r="BU84" s="14">
        <f>IFERROR(VLOOKUP($BM$1&amp;'Service PJ'!$D82&amp;'Service PJ'!$B82&amp;'Service PJ'!$A82&amp;"*",'EPA_US9RT techs'!$A$2:$I$1722,9,FALSE),"")</f>
        <v>5.3286093100000001E-2</v>
      </c>
      <c r="BV84" s="14">
        <f>IFERROR(VLOOKUP($BM$1&amp;'Service PJ'!$D82&amp;'Service PJ'!$B82&amp;'Service PJ'!$A82&amp;"*",'EPA_US9RT techs'!$A$2:$I$1722,9,FALSE),"")</f>
        <v>5.3286093100000001E-2</v>
      </c>
      <c r="BW84" s="14">
        <f>IFERROR(VLOOKUP($BM$1&amp;'Service PJ'!$D82&amp;'Service PJ'!$B82&amp;'Service PJ'!$A82&amp;"*",'EPA_US9RT techs'!$A$2:$I$1722,9,FALSE),"")</f>
        <v>5.3286093100000001E-2</v>
      </c>
      <c r="BX84" s="14">
        <f>IFERROR(VLOOKUP($BM$1&amp;'Service PJ'!$D82&amp;'Service PJ'!$B82&amp;'Service PJ'!$A82&amp;"*",'EPA_US9RT techs'!$A$2:$I$1722,9,FALSE),"")</f>
        <v>5.3286093100000001E-2</v>
      </c>
      <c r="BY84" s="14">
        <f>IFERROR(VLOOKUP($BM$1&amp;'Service PJ'!$D82&amp;'Service PJ'!$B82&amp;'Service PJ'!$A82&amp;"*",'EPA_US9RT techs'!$A$2:$I$1722,9,FALSE),"")</f>
        <v>5.3286093100000001E-2</v>
      </c>
      <c r="BZ84" s="14">
        <f>IFERROR(VLOOKUP($BM$1&amp;'Service PJ'!$D82&amp;'Service PJ'!$B82&amp;'Service PJ'!$A82&amp;"*",'EPA_US9RT techs'!$A$2:$I$1722,9,FALSE),"")</f>
        <v>5.3286093100000001E-2</v>
      </c>
      <c r="CA84" s="14">
        <f>IFERROR(VLOOKUP($BM$1&amp;'Service PJ'!$D82&amp;'Service PJ'!$B82&amp;'Service PJ'!$A82&amp;"*",'EPA_US9RT techs'!$A$2:$I$1722,9,FALSE),"")</f>
        <v>5.3286093100000001E-2</v>
      </c>
      <c r="CB84" s="14">
        <f>IFERROR(VLOOKUP($BM$1&amp;'Service PJ'!$D82&amp;'Service PJ'!$B82&amp;'Service PJ'!$A82&amp;"*",'EPA_US9RT techs'!$A$2:$I$1722,9,FALSE),"")</f>
        <v>5.3286093100000001E-2</v>
      </c>
      <c r="CC84" s="14">
        <f>IFERROR(VLOOKUP($BM$1&amp;'Service PJ'!$D82&amp;'Service PJ'!$B82&amp;'Service PJ'!$A82&amp;"*",'EPA_US9RT techs'!$A$2:$I$1722,9,FALSE),"")</f>
        <v>5.3286093100000001E-2</v>
      </c>
      <c r="CD84" s="14">
        <f>IFERROR(VLOOKUP($BM$1&amp;'Service PJ'!$D82&amp;'Service PJ'!$B82&amp;'Service PJ'!$A82&amp;"*",'EPA_US9RT techs'!$A$2:$I$1722,9,FALSE),"")</f>
        <v>5.3286093100000001E-2</v>
      </c>
      <c r="CE84" s="14">
        <f>IFERROR(VLOOKUP($BM$1&amp;'Service PJ'!$D82&amp;'Service PJ'!$B82&amp;'Service PJ'!$A82&amp;"*",'EPA_US9RT techs'!$A$2:$I$1722,9,FALSE),"")</f>
        <v>5.3286093100000001E-2</v>
      </c>
      <c r="CF84" s="14">
        <f>IFERROR(VLOOKUP($BM$1&amp;'Service PJ'!$D82&amp;'Service PJ'!$B82&amp;'Service PJ'!$A82&amp;"*",'EPA_US9RT techs'!$A$2:$I$1722,9,FALSE),"")</f>
        <v>5.3286093100000001E-2</v>
      </c>
      <c r="CG84" s="14">
        <f>IFERROR(VLOOKUP($BM$1&amp;'Service PJ'!$D82&amp;'Service PJ'!$B82&amp;'Service PJ'!$A82&amp;"*",'EPA_US9RT techs'!$A$2:$I$1722,9,FALSE),"")</f>
        <v>5.3286093100000001E-2</v>
      </c>
      <c r="CH84" s="14">
        <f>IFERROR(VLOOKUP($BM$1&amp;'Service PJ'!$D82&amp;'Service PJ'!$B82&amp;'Service PJ'!$A82&amp;"*",'EPA_US9RT techs'!$A$2:$I$1722,9,FALSE),"")</f>
        <v>5.3286093100000001E-2</v>
      </c>
      <c r="CI84" s="14">
        <f>IFERROR(VLOOKUP($BM$1&amp;'Service PJ'!$D82&amp;'Service PJ'!$B82&amp;'Service PJ'!$A82&amp;"*",'EPA_US9RT techs'!$A$2:$I$1722,9,FALSE),"")</f>
        <v>5.3286093100000001E-2</v>
      </c>
      <c r="CJ84" s="14">
        <f>IFERROR(VLOOKUP($BM$1&amp;'Service PJ'!$D82&amp;'Service PJ'!$B82&amp;'Service PJ'!$A82&amp;"*",'EPA_US9RT techs'!$A$2:$I$1722,9,FALSE),"")</f>
        <v>5.3286093100000001E-2</v>
      </c>
      <c r="CK84" s="14">
        <f>IFERROR(VLOOKUP($BM$1&amp;'Service PJ'!$D82&amp;'Service PJ'!$B82&amp;'Service PJ'!$A82&amp;"*",'EPA_US9RT techs'!$A$2:$I$1722,9,FALSE),"")</f>
        <v>5.3286093100000001E-2</v>
      </c>
      <c r="CL84" s="14">
        <f>IFERROR(VLOOKUP($BM$1&amp;'Service PJ'!$D82&amp;'Service PJ'!$B82&amp;'Service PJ'!$A82&amp;"*",'EPA_US9RT techs'!$A$2:$I$1722,9,FALSE),"")</f>
        <v>5.3286093100000001E-2</v>
      </c>
      <c r="CM84" s="14">
        <f>IFERROR(VLOOKUP($BM$1&amp;'Service PJ'!$D82&amp;'Service PJ'!$B82&amp;'Service PJ'!$A82&amp;"*",'EPA_US9RT techs'!$A$2:$I$1722,9,FALSE),"")</f>
        <v>5.3286093100000001E-2</v>
      </c>
      <c r="CN84" s="14">
        <f>IFERROR(VLOOKUP($BM$1&amp;'Service PJ'!$D82&amp;'Service PJ'!$B82&amp;'Service PJ'!$A82&amp;"*",'EPA_US9RT techs'!$A$2:$I$1722,9,FALSE),"")</f>
        <v>5.3286093100000001E-2</v>
      </c>
      <c r="CO84" s="14">
        <f>IFERROR(VLOOKUP($BM$1&amp;'Service PJ'!$D82&amp;'Service PJ'!$B82&amp;'Service PJ'!$A82&amp;"*",'EPA_US9RT techs'!$A$2:$I$1722,9,FALSE),"")</f>
        <v>5.3286093100000001E-2</v>
      </c>
      <c r="CP84" s="14">
        <f>IFERROR(VLOOKUP($BM$1&amp;'Service PJ'!$D82&amp;'Service PJ'!$B82&amp;'Service PJ'!$A82&amp;"*",'EPA_US9RT techs'!$A$2:$I$1722,9,FALSE),"")</f>
        <v>5.3286093100000001E-2</v>
      </c>
      <c r="CQ84" s="14">
        <f>IFERROR(VLOOKUP($BM$1&amp;'Service PJ'!$D82&amp;'Service PJ'!$B82&amp;'Service PJ'!$A82&amp;"*",'EPA_US9RT techs'!$A$2:$I$1722,9,FALSE),"")</f>
        <v>5.3286093100000001E-2</v>
      </c>
      <c r="CS84" t="str">
        <f>IF(SUM(CT84:DJ84)=0,"\I:",'Service PJ'!$D82&amp;"_"&amp;'Service PJ'!$E82&amp;"_"&amp;'Service PJ'!$C82)</f>
        <v>IFP_STM_NGA</v>
      </c>
      <c r="CT84" s="2">
        <f>IFERROR(VLOOKUP($CS$1&amp;'Service PJ'!$D82&amp;'Service PJ'!$B82&amp;'Service PJ'!$A82&amp;"*",'EPA_US9RT techs'!$A$2:$I$1722,9,FALSE),"")</f>
        <v>50</v>
      </c>
      <c r="CU84" s="2">
        <f>IFERROR(VLOOKUP($CS$1&amp;'Service PJ'!$D82&amp;'Service PJ'!$B82&amp;'Service PJ'!$A82&amp;"*",'EPA_US9RT techs'!$A$2:$I$1722,9,FALSE),"")</f>
        <v>50</v>
      </c>
      <c r="CV84" s="2">
        <f>IFERROR(VLOOKUP($CS$1&amp;'Service PJ'!$D82&amp;'Service PJ'!$B82&amp;'Service PJ'!$A82&amp;"*",'EPA_US9RT techs'!$A$2:$I$1722,9,FALSE),"")</f>
        <v>50</v>
      </c>
      <c r="CW84" s="2">
        <f>IFERROR(VLOOKUP($CS$1&amp;'Service PJ'!$D82&amp;'Service PJ'!$B82&amp;'Service PJ'!$A82&amp;"*",'EPA_US9RT techs'!$A$2:$I$1722,9,FALSE),"")</f>
        <v>50</v>
      </c>
      <c r="CX84" s="2">
        <f>IFERROR(VLOOKUP($CS$1&amp;'Service PJ'!$D82&amp;'Service PJ'!$B82&amp;'Service PJ'!$A82&amp;"*",'EPA_US9RT techs'!$A$2:$I$1722,9,FALSE),"")</f>
        <v>50</v>
      </c>
      <c r="CY84" s="2">
        <f>IFERROR(VLOOKUP($CS$1&amp;'Service PJ'!$D82&amp;'Service PJ'!$B82&amp;'Service PJ'!$A82&amp;"*",'EPA_US9RT techs'!$A$2:$I$1722,9,FALSE),"")</f>
        <v>50</v>
      </c>
      <c r="CZ84" s="2">
        <f>IFERROR(VLOOKUP($CS$1&amp;'Service PJ'!$D82&amp;'Service PJ'!$B82&amp;'Service PJ'!$A82&amp;"*",'EPA_US9RT techs'!$A$2:$I$1722,9,FALSE),"")</f>
        <v>50</v>
      </c>
      <c r="DA84" s="2">
        <f>IFERROR(VLOOKUP($CS$1&amp;'Service PJ'!$D82&amp;'Service PJ'!$B82&amp;'Service PJ'!$A82&amp;"*",'EPA_US9RT techs'!$A$2:$I$1722,9,FALSE),"")</f>
        <v>50</v>
      </c>
      <c r="DB84" s="2">
        <f>IFERROR(VLOOKUP($CS$1&amp;'Service PJ'!$D82&amp;'Service PJ'!$B82&amp;'Service PJ'!$A82&amp;"*",'EPA_US9RT techs'!$A$2:$I$1722,9,FALSE),"")</f>
        <v>50</v>
      </c>
      <c r="DC84" s="2">
        <f>IFERROR(VLOOKUP($CS$1&amp;'Service PJ'!$D82&amp;'Service PJ'!$B82&amp;'Service PJ'!$A82&amp;"*",'EPA_US9RT techs'!$A$2:$I$1722,9,FALSE),"")</f>
        <v>50</v>
      </c>
      <c r="DD84" s="2">
        <f>IFERROR(VLOOKUP($CS$1&amp;'Service PJ'!$D82&amp;'Service PJ'!$B82&amp;'Service PJ'!$A82&amp;"*",'EPA_US9RT techs'!$A$2:$I$1722,9,FALSE),"")</f>
        <v>50</v>
      </c>
      <c r="DE84" s="2">
        <f>IFERROR(VLOOKUP($CS$1&amp;'Service PJ'!$D82&amp;'Service PJ'!$B82&amp;'Service PJ'!$A82&amp;"*",'EPA_US9RT techs'!$A$2:$I$1722,9,FALSE),"")</f>
        <v>50</v>
      </c>
      <c r="DF84" s="2">
        <f>IFERROR(VLOOKUP($CS$1&amp;'Service PJ'!$D82&amp;'Service PJ'!$B82&amp;'Service PJ'!$A82&amp;"*",'EPA_US9RT techs'!$A$2:$I$1722,9,FALSE),"")</f>
        <v>50</v>
      </c>
      <c r="DG84" s="2">
        <f>IFERROR(VLOOKUP($CS$1&amp;'Service PJ'!$D82&amp;'Service PJ'!$B82&amp;'Service PJ'!$A82&amp;"*",'EPA_US9RT techs'!$A$2:$I$1722,9,FALSE),"")</f>
        <v>50</v>
      </c>
      <c r="DH84" s="2">
        <f>IFERROR(VLOOKUP($CS$1&amp;'Service PJ'!$D82&amp;'Service PJ'!$B82&amp;'Service PJ'!$A82&amp;"*",'EPA_US9RT techs'!$A$2:$I$1722,9,FALSE),"")</f>
        <v>50</v>
      </c>
      <c r="DI84" s="2">
        <f>IFERROR(VLOOKUP($CS$1&amp;'Service PJ'!$D82&amp;'Service PJ'!$B82&amp;'Service PJ'!$A82&amp;"*",'EPA_US9RT techs'!$A$2:$I$1722,9,FALSE),"")</f>
        <v>50</v>
      </c>
      <c r="DJ84" s="2">
        <f>IFERROR(VLOOKUP($CS$1&amp;'Service PJ'!$D82&amp;'Service PJ'!$B82&amp;'Service PJ'!$A82&amp;"*",'EPA_US9RT techs'!$A$2:$I$1722,9,FALSE),"")</f>
        <v>50</v>
      </c>
      <c r="DK84" s="2">
        <f>IFERROR(VLOOKUP($CS$1&amp;'Service PJ'!$D82&amp;'Service PJ'!$B82&amp;'Service PJ'!$A82&amp;"*",'EPA_US9RT techs'!$A$2:$I$1722,9,FALSE),"")</f>
        <v>50</v>
      </c>
      <c r="DL84" s="2">
        <f>IFERROR(VLOOKUP($CS$1&amp;'Service PJ'!$D82&amp;'Service PJ'!$B82&amp;'Service PJ'!$A82&amp;"*",'EPA_US9RT techs'!$A$2:$I$1722,9,FALSE),"")</f>
        <v>50</v>
      </c>
      <c r="DM84" s="2">
        <f>IFERROR(VLOOKUP($CS$1&amp;'Service PJ'!$D82&amp;'Service PJ'!$B82&amp;'Service PJ'!$A82&amp;"*",'EPA_US9RT techs'!$A$2:$I$1722,9,FALSE),"")</f>
        <v>50</v>
      </c>
      <c r="DN84" s="2">
        <f>IFERROR(VLOOKUP($CS$1&amp;'Service PJ'!$D82&amp;'Service PJ'!$B82&amp;'Service PJ'!$A82&amp;"*",'EPA_US9RT techs'!$A$2:$I$1722,9,FALSE),"")</f>
        <v>50</v>
      </c>
      <c r="DO84" s="2">
        <f>IFERROR(VLOOKUP($CS$1&amp;'Service PJ'!$D82&amp;'Service PJ'!$B82&amp;'Service PJ'!$A82&amp;"*",'EPA_US9RT techs'!$A$2:$I$1722,9,FALSE),"")</f>
        <v>50</v>
      </c>
      <c r="DP84" s="2">
        <f>IFERROR(VLOOKUP($CS$1&amp;'Service PJ'!$D82&amp;'Service PJ'!$B82&amp;'Service PJ'!$A82&amp;"*",'EPA_US9RT techs'!$A$2:$I$1722,9,FALSE),"")</f>
        <v>50</v>
      </c>
      <c r="DQ84" s="2">
        <f>IFERROR(VLOOKUP($CS$1&amp;'Service PJ'!$D82&amp;'Service PJ'!$B82&amp;'Service PJ'!$A82&amp;"*",'EPA_US9RT techs'!$A$2:$I$1722,9,FALSE),"")</f>
        <v>50</v>
      </c>
      <c r="DR84" s="2">
        <f>IFERROR(VLOOKUP($CS$1&amp;'Service PJ'!$D82&amp;'Service PJ'!$B82&amp;'Service PJ'!$A82&amp;"*",'EPA_US9RT techs'!$A$2:$I$1722,9,FALSE),"")</f>
        <v>50</v>
      </c>
      <c r="DS84" s="2">
        <f>IFERROR(VLOOKUP($CS$1&amp;'Service PJ'!$D82&amp;'Service PJ'!$B82&amp;'Service PJ'!$A82&amp;"*",'EPA_US9RT techs'!$A$2:$I$1722,9,FALSE),"")</f>
        <v>50</v>
      </c>
      <c r="DT84" s="2">
        <f>IFERROR(VLOOKUP($CS$1&amp;'Service PJ'!$D82&amp;'Service PJ'!$B82&amp;'Service PJ'!$A82&amp;"*",'EPA_US9RT techs'!$A$2:$I$1722,9,FALSE),"")</f>
        <v>50</v>
      </c>
      <c r="DU84" s="2">
        <f>IFERROR(VLOOKUP($CS$1&amp;'Service PJ'!$D82&amp;'Service PJ'!$B82&amp;'Service PJ'!$A82&amp;"*",'EPA_US9RT techs'!$A$2:$I$1722,9,FALSE),"")</f>
        <v>50</v>
      </c>
      <c r="DV84" s="2">
        <f>IFERROR(VLOOKUP($CS$1&amp;'Service PJ'!$D82&amp;'Service PJ'!$B82&amp;'Service PJ'!$A82&amp;"*",'EPA_US9RT techs'!$A$2:$I$1722,9,FALSE),"")</f>
        <v>50</v>
      </c>
      <c r="DW84" s="2">
        <f>IFERROR(VLOOKUP($CS$1&amp;'Service PJ'!$D82&amp;'Service PJ'!$B82&amp;'Service PJ'!$A82&amp;"*",'EPA_US9RT techs'!$A$2:$I$1722,9,FALSE),"")</f>
        <v>50</v>
      </c>
    </row>
    <row r="85" spans="1:127" x14ac:dyDescent="0.45">
      <c r="A85" t="str">
        <f>IF(SUM(B85:R85)=0,"\I:",'Service PJ'!$D83&amp;"_"&amp;'Service PJ'!$E83&amp;"_"&amp;'Service PJ'!$C83)</f>
        <v>IFP_PRH_NGA</v>
      </c>
      <c r="B85" s="14">
        <f>IFERROR(VLOOKUP($A$1&amp;'Service PJ'!$D83&amp;'Service PJ'!$B83&amp;'Service PJ'!$A83&amp;"*",'EPA_US9RT techs'!$A$2:$I$1722,9,FALSE),"")</f>
        <v>23.242745097099998</v>
      </c>
      <c r="C85" s="14">
        <f>IFERROR(VLOOKUP($A$1&amp;'Service PJ'!$D83&amp;'Service PJ'!$B83&amp;'Service PJ'!$A83&amp;"*",'EPA_US9RT techs'!$A$2:$I$1722,9,FALSE),"")</f>
        <v>23.242745097099998</v>
      </c>
      <c r="D85" s="14">
        <f>IFERROR(VLOOKUP($A$1&amp;'Service PJ'!$D83&amp;'Service PJ'!$B83&amp;'Service PJ'!$A83&amp;"*",'EPA_US9RT techs'!$A$2:$I$1722,9,FALSE),"")</f>
        <v>23.242745097099998</v>
      </c>
      <c r="E85" s="14">
        <f>IFERROR(VLOOKUP($A$1&amp;'Service PJ'!$D83&amp;'Service PJ'!$B83&amp;'Service PJ'!$A83&amp;"*",'EPA_US9RT techs'!$A$2:$I$1722,9,FALSE),"")</f>
        <v>23.242745097099998</v>
      </c>
      <c r="F85" s="14">
        <f>IFERROR(VLOOKUP($A$1&amp;'Service PJ'!$D83&amp;'Service PJ'!$B83&amp;'Service PJ'!$A83&amp;"*",'EPA_US9RT techs'!$A$2:$I$1722,9,FALSE),"")</f>
        <v>23.242745097099998</v>
      </c>
      <c r="G85" s="14">
        <f>IFERROR(VLOOKUP($A$1&amp;'Service PJ'!$D83&amp;'Service PJ'!$B83&amp;'Service PJ'!$A83&amp;"*",'EPA_US9RT techs'!$A$2:$I$1722,9,FALSE),"")</f>
        <v>23.242745097099998</v>
      </c>
      <c r="H85" s="14">
        <f>IFERROR(VLOOKUP($A$1&amp;'Service PJ'!$D83&amp;'Service PJ'!$B83&amp;'Service PJ'!$A83&amp;"*",'EPA_US9RT techs'!$A$2:$I$1722,9,FALSE),"")</f>
        <v>23.242745097099998</v>
      </c>
      <c r="I85" s="14">
        <f>IFERROR(VLOOKUP($A$1&amp;'Service PJ'!$D83&amp;'Service PJ'!$B83&amp;'Service PJ'!$A83&amp;"*",'EPA_US9RT techs'!$A$2:$I$1722,9,FALSE),"")</f>
        <v>23.242745097099998</v>
      </c>
      <c r="J85" s="14">
        <f>IFERROR(VLOOKUP($A$1&amp;'Service PJ'!$D83&amp;'Service PJ'!$B83&amp;'Service PJ'!$A83&amp;"*",'EPA_US9RT techs'!$A$2:$I$1722,9,FALSE),"")</f>
        <v>23.242745097099998</v>
      </c>
      <c r="K85" s="14">
        <f>IFERROR(VLOOKUP($A$1&amp;'Service PJ'!$D83&amp;'Service PJ'!$B83&amp;'Service PJ'!$A83&amp;"*",'EPA_US9RT techs'!$A$2:$I$1722,9,FALSE),"")</f>
        <v>23.242745097099998</v>
      </c>
      <c r="L85" s="14">
        <f>IFERROR(VLOOKUP($A$1&amp;'Service PJ'!$D83&amp;'Service PJ'!$B83&amp;'Service PJ'!$A83&amp;"*",'EPA_US9RT techs'!$A$2:$I$1722,9,FALSE),"")</f>
        <v>23.242745097099998</v>
      </c>
      <c r="M85" s="14">
        <f>IFERROR(VLOOKUP($A$1&amp;'Service PJ'!$D83&amp;'Service PJ'!$B83&amp;'Service PJ'!$A83&amp;"*",'EPA_US9RT techs'!$A$2:$I$1722,9,FALSE),"")</f>
        <v>23.242745097099998</v>
      </c>
      <c r="N85" s="14">
        <f>IFERROR(VLOOKUP($A$1&amp;'Service PJ'!$D83&amp;'Service PJ'!$B83&amp;'Service PJ'!$A83&amp;"*",'EPA_US9RT techs'!$A$2:$I$1722,9,FALSE),"")</f>
        <v>23.242745097099998</v>
      </c>
      <c r="O85" s="14">
        <f>IFERROR(VLOOKUP($A$1&amp;'Service PJ'!$D83&amp;'Service PJ'!$B83&amp;'Service PJ'!$A83&amp;"*",'EPA_US9RT techs'!$A$2:$I$1722,9,FALSE),"")</f>
        <v>23.242745097099998</v>
      </c>
      <c r="P85" s="14">
        <f>IFERROR(VLOOKUP($A$1&amp;'Service PJ'!$D83&amp;'Service PJ'!$B83&amp;'Service PJ'!$A83&amp;"*",'EPA_US9RT techs'!$A$2:$I$1722,9,FALSE),"")</f>
        <v>23.242745097099998</v>
      </c>
      <c r="Q85" s="14">
        <f>IFERROR(VLOOKUP($A$1&amp;'Service PJ'!$D83&amp;'Service PJ'!$B83&amp;'Service PJ'!$A83&amp;"*",'EPA_US9RT techs'!$A$2:$I$1722,9,FALSE),"")</f>
        <v>23.242745097099998</v>
      </c>
      <c r="R85" s="14">
        <f>IFERROR(VLOOKUP($A$1&amp;'Service PJ'!$D83&amp;'Service PJ'!$B83&amp;'Service PJ'!$A83&amp;"*",'EPA_US9RT techs'!$A$2:$I$1722,9,FALSE),"")</f>
        <v>23.242745097099998</v>
      </c>
      <c r="S85" s="14">
        <f>IFERROR(VLOOKUP($A$1&amp;'Service PJ'!$D83&amp;'Service PJ'!$B83&amp;'Service PJ'!$A83&amp;"*",'EPA_US9RT techs'!$A$2:$I$1722,9,FALSE),"")</f>
        <v>23.242745097099998</v>
      </c>
      <c r="T85" s="14">
        <f>IFERROR(VLOOKUP($A$1&amp;'Service PJ'!$D83&amp;'Service PJ'!$B83&amp;'Service PJ'!$A83&amp;"*",'EPA_US9RT techs'!$A$2:$I$1722,9,FALSE),"")</f>
        <v>23.242745097099998</v>
      </c>
      <c r="U85" s="14">
        <f>IFERROR(VLOOKUP($A$1&amp;'Service PJ'!$D83&amp;'Service PJ'!$B83&amp;'Service PJ'!$A83&amp;"*",'EPA_US9RT techs'!$A$2:$I$1722,9,FALSE),"")</f>
        <v>23.242745097099998</v>
      </c>
      <c r="V85" s="14">
        <f>IFERROR(VLOOKUP($A$1&amp;'Service PJ'!$D83&amp;'Service PJ'!$B83&amp;'Service PJ'!$A83&amp;"*",'EPA_US9RT techs'!$A$2:$I$1722,9,FALSE),"")</f>
        <v>23.242745097099998</v>
      </c>
      <c r="W85" s="14">
        <f>IFERROR(VLOOKUP($A$1&amp;'Service PJ'!$D83&amp;'Service PJ'!$B83&amp;'Service PJ'!$A83&amp;"*",'EPA_US9RT techs'!$A$2:$I$1722,9,FALSE),"")</f>
        <v>23.242745097099998</v>
      </c>
      <c r="X85" s="14">
        <f>IFERROR(VLOOKUP($A$1&amp;'Service PJ'!$D83&amp;'Service PJ'!$B83&amp;'Service PJ'!$A83&amp;"*",'EPA_US9RT techs'!$A$2:$I$1722,9,FALSE),"")</f>
        <v>23.242745097099998</v>
      </c>
      <c r="Y85" s="14">
        <f>IFERROR(VLOOKUP($A$1&amp;'Service PJ'!$D83&amp;'Service PJ'!$B83&amp;'Service PJ'!$A83&amp;"*",'EPA_US9RT techs'!$A$2:$I$1722,9,FALSE),"")</f>
        <v>23.242745097099998</v>
      </c>
      <c r="Z85" s="14">
        <f>IFERROR(VLOOKUP($A$1&amp;'Service PJ'!$D83&amp;'Service PJ'!$B83&amp;'Service PJ'!$A83&amp;"*",'EPA_US9RT techs'!$A$2:$I$1722,9,FALSE),"")</f>
        <v>23.242745097099998</v>
      </c>
      <c r="AA85" s="14">
        <f>IFERROR(VLOOKUP($A$1&amp;'Service PJ'!$D83&amp;'Service PJ'!$B83&amp;'Service PJ'!$A83&amp;"*",'EPA_US9RT techs'!$A$2:$I$1722,9,FALSE),"")</f>
        <v>23.242745097099998</v>
      </c>
      <c r="AB85" s="14">
        <f>IFERROR(VLOOKUP($A$1&amp;'Service PJ'!$D83&amp;'Service PJ'!$B83&amp;'Service PJ'!$A83&amp;"*",'EPA_US9RT techs'!$A$2:$I$1722,9,FALSE),"")</f>
        <v>23.242745097099998</v>
      </c>
      <c r="AC85" s="14">
        <f>IFERROR(VLOOKUP($A$1&amp;'Service PJ'!$D83&amp;'Service PJ'!$B83&amp;'Service PJ'!$A83&amp;"*",'EPA_US9RT techs'!$A$2:$I$1722,9,FALSE),"")</f>
        <v>23.242745097099998</v>
      </c>
      <c r="AD85" s="14">
        <f>IFERROR(VLOOKUP($A$1&amp;'Service PJ'!$D83&amp;'Service PJ'!$B83&amp;'Service PJ'!$A83&amp;"*",'EPA_US9RT techs'!$A$2:$I$1722,9,FALSE),"")</f>
        <v>23.242745097099998</v>
      </c>
      <c r="AE85" s="14">
        <f>IFERROR(VLOOKUP($A$1&amp;'Service PJ'!$D83&amp;'Service PJ'!$B83&amp;'Service PJ'!$A83&amp;"*",'EPA_US9RT techs'!$A$2:$I$1722,9,FALSE),"")</f>
        <v>23.242745097099998</v>
      </c>
      <c r="AG85" t="str">
        <f>IF(SUM(AH85:AX85)=0,"\I:",'Service PJ'!$D83&amp;"_"&amp;'Service PJ'!$E83&amp;"_"&amp;'Service PJ'!$C83)</f>
        <v>IFP_PRH_NGA</v>
      </c>
      <c r="AH85" s="14">
        <f>IFERROR(VLOOKUP($AG$1&amp;'Service PJ'!$D83&amp;'Service PJ'!$B83&amp;'Service PJ'!$A83&amp;"*",'EPA_US9RT techs'!$A$2:$I$1722,9,FALSE),"")</f>
        <v>2.3242745096999999</v>
      </c>
      <c r="AI85" s="14">
        <f>IFERROR(VLOOKUP($AG$1&amp;'Service PJ'!$D83&amp;'Service PJ'!$B83&amp;'Service PJ'!$A83&amp;"*",'EPA_US9RT techs'!$A$2:$I$1722,9,FALSE),"")</f>
        <v>2.3242745096999999</v>
      </c>
      <c r="AJ85" s="14">
        <f>IFERROR(VLOOKUP($AG$1&amp;'Service PJ'!$D83&amp;'Service PJ'!$B83&amp;'Service PJ'!$A83&amp;"*",'EPA_US9RT techs'!$A$2:$I$1722,9,FALSE),"")</f>
        <v>2.3242745096999999</v>
      </c>
      <c r="AK85" s="14">
        <f>IFERROR(VLOOKUP($AG$1&amp;'Service PJ'!$D83&amp;'Service PJ'!$B83&amp;'Service PJ'!$A83&amp;"*",'EPA_US9RT techs'!$A$2:$I$1722,9,FALSE),"")</f>
        <v>2.3242745096999999</v>
      </c>
      <c r="AL85" s="14">
        <f>IFERROR(VLOOKUP($AG$1&amp;'Service PJ'!$D83&amp;'Service PJ'!$B83&amp;'Service PJ'!$A83&amp;"*",'EPA_US9RT techs'!$A$2:$I$1722,9,FALSE),"")</f>
        <v>2.3242745096999999</v>
      </c>
      <c r="AM85" s="14">
        <f>IFERROR(VLOOKUP($AG$1&amp;'Service PJ'!$D83&amp;'Service PJ'!$B83&amp;'Service PJ'!$A83&amp;"*",'EPA_US9RT techs'!$A$2:$I$1722,9,FALSE),"")</f>
        <v>2.3242745096999999</v>
      </c>
      <c r="AN85" s="14">
        <f>IFERROR(VLOOKUP($AG$1&amp;'Service PJ'!$D83&amp;'Service PJ'!$B83&amp;'Service PJ'!$A83&amp;"*",'EPA_US9RT techs'!$A$2:$I$1722,9,FALSE),"")</f>
        <v>2.3242745096999999</v>
      </c>
      <c r="AO85" s="14">
        <f>IFERROR(VLOOKUP($AG$1&amp;'Service PJ'!$D83&amp;'Service PJ'!$B83&amp;'Service PJ'!$A83&amp;"*",'EPA_US9RT techs'!$A$2:$I$1722,9,FALSE),"")</f>
        <v>2.3242745096999999</v>
      </c>
      <c r="AP85" s="14">
        <f>IFERROR(VLOOKUP($AG$1&amp;'Service PJ'!$D83&amp;'Service PJ'!$B83&amp;'Service PJ'!$A83&amp;"*",'EPA_US9RT techs'!$A$2:$I$1722,9,FALSE),"")</f>
        <v>2.3242745096999999</v>
      </c>
      <c r="AQ85" s="14">
        <f>IFERROR(VLOOKUP($AG$1&amp;'Service PJ'!$D83&amp;'Service PJ'!$B83&amp;'Service PJ'!$A83&amp;"*",'EPA_US9RT techs'!$A$2:$I$1722,9,FALSE),"")</f>
        <v>2.3242745096999999</v>
      </c>
      <c r="AR85" s="14">
        <f>IFERROR(VLOOKUP($AG$1&amp;'Service PJ'!$D83&amp;'Service PJ'!$B83&amp;'Service PJ'!$A83&amp;"*",'EPA_US9RT techs'!$A$2:$I$1722,9,FALSE),"")</f>
        <v>2.3242745096999999</v>
      </c>
      <c r="AS85" s="14">
        <f>IFERROR(VLOOKUP($AG$1&amp;'Service PJ'!$D83&amp;'Service PJ'!$B83&amp;'Service PJ'!$A83&amp;"*",'EPA_US9RT techs'!$A$2:$I$1722,9,FALSE),"")</f>
        <v>2.3242745096999999</v>
      </c>
      <c r="AT85" s="14">
        <f>IFERROR(VLOOKUP($AG$1&amp;'Service PJ'!$D83&amp;'Service PJ'!$B83&amp;'Service PJ'!$A83&amp;"*",'EPA_US9RT techs'!$A$2:$I$1722,9,FALSE),"")</f>
        <v>2.3242745096999999</v>
      </c>
      <c r="AU85" s="14">
        <f>IFERROR(VLOOKUP($AG$1&amp;'Service PJ'!$D83&amp;'Service PJ'!$B83&amp;'Service PJ'!$A83&amp;"*",'EPA_US9RT techs'!$A$2:$I$1722,9,FALSE),"")</f>
        <v>2.3242745096999999</v>
      </c>
      <c r="AV85" s="14">
        <f>IFERROR(VLOOKUP($AG$1&amp;'Service PJ'!$D83&amp;'Service PJ'!$B83&amp;'Service PJ'!$A83&amp;"*",'EPA_US9RT techs'!$A$2:$I$1722,9,FALSE),"")</f>
        <v>2.3242745096999999</v>
      </c>
      <c r="AW85" s="14">
        <f>IFERROR(VLOOKUP($AG$1&amp;'Service PJ'!$D83&amp;'Service PJ'!$B83&amp;'Service PJ'!$A83&amp;"*",'EPA_US9RT techs'!$A$2:$I$1722,9,FALSE),"")</f>
        <v>2.3242745096999999</v>
      </c>
      <c r="AX85" s="14">
        <f>IFERROR(VLOOKUP($AG$1&amp;'Service PJ'!$D83&amp;'Service PJ'!$B83&amp;'Service PJ'!$A83&amp;"*",'EPA_US9RT techs'!$A$2:$I$1722,9,FALSE),"")</f>
        <v>2.3242745096999999</v>
      </c>
      <c r="AY85" s="14">
        <f>IFERROR(VLOOKUP($AG$1&amp;'Service PJ'!$D83&amp;'Service PJ'!$B83&amp;'Service PJ'!$A83&amp;"*",'EPA_US9RT techs'!$A$2:$I$1722,9,FALSE),"")</f>
        <v>2.3242745096999999</v>
      </c>
      <c r="AZ85" s="14">
        <f>IFERROR(VLOOKUP($AG$1&amp;'Service PJ'!$D83&amp;'Service PJ'!$B83&amp;'Service PJ'!$A83&amp;"*",'EPA_US9RT techs'!$A$2:$I$1722,9,FALSE),"")</f>
        <v>2.3242745096999999</v>
      </c>
      <c r="BA85" s="14">
        <f>IFERROR(VLOOKUP($AG$1&amp;'Service PJ'!$D83&amp;'Service PJ'!$B83&amp;'Service PJ'!$A83&amp;"*",'EPA_US9RT techs'!$A$2:$I$1722,9,FALSE),"")</f>
        <v>2.3242745096999999</v>
      </c>
      <c r="BB85" s="14">
        <f>IFERROR(VLOOKUP($AG$1&amp;'Service PJ'!$D83&amp;'Service PJ'!$B83&amp;'Service PJ'!$A83&amp;"*",'EPA_US9RT techs'!$A$2:$I$1722,9,FALSE),"")</f>
        <v>2.3242745096999999</v>
      </c>
      <c r="BC85" s="14">
        <f>IFERROR(VLOOKUP($AG$1&amp;'Service PJ'!$D83&amp;'Service PJ'!$B83&amp;'Service PJ'!$A83&amp;"*",'EPA_US9RT techs'!$A$2:$I$1722,9,FALSE),"")</f>
        <v>2.3242745096999999</v>
      </c>
      <c r="BD85" s="14">
        <f>IFERROR(VLOOKUP($AG$1&amp;'Service PJ'!$D83&amp;'Service PJ'!$B83&amp;'Service PJ'!$A83&amp;"*",'EPA_US9RT techs'!$A$2:$I$1722,9,FALSE),"")</f>
        <v>2.3242745096999999</v>
      </c>
      <c r="BE85" s="14">
        <f>IFERROR(VLOOKUP($AG$1&amp;'Service PJ'!$D83&amp;'Service PJ'!$B83&amp;'Service PJ'!$A83&amp;"*",'EPA_US9RT techs'!$A$2:$I$1722,9,FALSE),"")</f>
        <v>2.3242745096999999</v>
      </c>
      <c r="BF85" s="14">
        <f>IFERROR(VLOOKUP($AG$1&amp;'Service PJ'!$D83&amp;'Service PJ'!$B83&amp;'Service PJ'!$A83&amp;"*",'EPA_US9RT techs'!$A$2:$I$1722,9,FALSE),"")</f>
        <v>2.3242745096999999</v>
      </c>
      <c r="BG85" s="14">
        <f>IFERROR(VLOOKUP($AG$1&amp;'Service PJ'!$D83&amp;'Service PJ'!$B83&amp;'Service PJ'!$A83&amp;"*",'EPA_US9RT techs'!$A$2:$I$1722,9,FALSE),"")</f>
        <v>2.3242745096999999</v>
      </c>
      <c r="BH85" s="14">
        <f>IFERROR(VLOOKUP($AG$1&amp;'Service PJ'!$D83&amp;'Service PJ'!$B83&amp;'Service PJ'!$A83&amp;"*",'EPA_US9RT techs'!$A$2:$I$1722,9,FALSE),"")</f>
        <v>2.3242745096999999</v>
      </c>
      <c r="BI85" s="14">
        <f>IFERROR(VLOOKUP($AG$1&amp;'Service PJ'!$D83&amp;'Service PJ'!$B83&amp;'Service PJ'!$A83&amp;"*",'EPA_US9RT techs'!$A$2:$I$1722,9,FALSE),"")</f>
        <v>2.3242745096999999</v>
      </c>
      <c r="BJ85" s="14">
        <f>IFERROR(VLOOKUP($AG$1&amp;'Service PJ'!$D83&amp;'Service PJ'!$B83&amp;'Service PJ'!$A83&amp;"*",'EPA_US9RT techs'!$A$2:$I$1722,9,FALSE),"")</f>
        <v>2.3242745096999999</v>
      </c>
      <c r="BK85" s="14">
        <f>IFERROR(VLOOKUP($AG$1&amp;'Service PJ'!$D83&amp;'Service PJ'!$B83&amp;'Service PJ'!$A83&amp;"*",'EPA_US9RT techs'!$A$2:$I$1722,9,FALSE),"")</f>
        <v>2.3242745096999999</v>
      </c>
      <c r="BM85" t="str">
        <f>IF(SUM(BN85:CD85)=0,"\I:",'Service PJ'!$D83&amp;"_"&amp;'Service PJ'!$E83&amp;"_"&amp;'Service PJ'!$C83)</f>
        <v>\I:</v>
      </c>
      <c r="BN85" s="14" t="str">
        <f>IFERROR(VLOOKUP($BM$1&amp;'Service PJ'!$D83&amp;'Service PJ'!$B83&amp;'Service PJ'!$A83&amp;"*",'EPA_US9RT techs'!$A$2:$I$1722,9,FALSE),"")</f>
        <v/>
      </c>
      <c r="BO85" s="14" t="str">
        <f>IFERROR(VLOOKUP($BM$1&amp;'Service PJ'!$D83&amp;'Service PJ'!$B83&amp;'Service PJ'!$A83&amp;"*",'EPA_US9RT techs'!$A$2:$I$1722,9,FALSE),"")</f>
        <v/>
      </c>
      <c r="BP85" s="14" t="str">
        <f>IFERROR(VLOOKUP($BM$1&amp;'Service PJ'!$D83&amp;'Service PJ'!$B83&amp;'Service PJ'!$A83&amp;"*",'EPA_US9RT techs'!$A$2:$I$1722,9,FALSE),"")</f>
        <v/>
      </c>
      <c r="BQ85" s="14" t="str">
        <f>IFERROR(VLOOKUP($BM$1&amp;'Service PJ'!$D83&amp;'Service PJ'!$B83&amp;'Service PJ'!$A83&amp;"*",'EPA_US9RT techs'!$A$2:$I$1722,9,FALSE),"")</f>
        <v/>
      </c>
      <c r="BR85" s="14" t="str">
        <f>IFERROR(VLOOKUP($BM$1&amp;'Service PJ'!$D83&amp;'Service PJ'!$B83&amp;'Service PJ'!$A83&amp;"*",'EPA_US9RT techs'!$A$2:$I$1722,9,FALSE),"")</f>
        <v/>
      </c>
      <c r="BS85" s="14" t="str">
        <f>IFERROR(VLOOKUP($BM$1&amp;'Service PJ'!$D83&amp;'Service PJ'!$B83&amp;'Service PJ'!$A83&amp;"*",'EPA_US9RT techs'!$A$2:$I$1722,9,FALSE),"")</f>
        <v/>
      </c>
      <c r="BT85" s="14" t="str">
        <f>IFERROR(VLOOKUP($BM$1&amp;'Service PJ'!$D83&amp;'Service PJ'!$B83&amp;'Service PJ'!$A83&amp;"*",'EPA_US9RT techs'!$A$2:$I$1722,9,FALSE),"")</f>
        <v/>
      </c>
      <c r="BU85" s="14" t="str">
        <f>IFERROR(VLOOKUP($BM$1&amp;'Service PJ'!$D83&amp;'Service PJ'!$B83&amp;'Service PJ'!$A83&amp;"*",'EPA_US9RT techs'!$A$2:$I$1722,9,FALSE),"")</f>
        <v/>
      </c>
      <c r="BV85" s="14" t="str">
        <f>IFERROR(VLOOKUP($BM$1&amp;'Service PJ'!$D83&amp;'Service PJ'!$B83&amp;'Service PJ'!$A83&amp;"*",'EPA_US9RT techs'!$A$2:$I$1722,9,FALSE),"")</f>
        <v/>
      </c>
      <c r="BW85" s="14" t="str">
        <f>IFERROR(VLOOKUP($BM$1&amp;'Service PJ'!$D83&amp;'Service PJ'!$B83&amp;'Service PJ'!$A83&amp;"*",'EPA_US9RT techs'!$A$2:$I$1722,9,FALSE),"")</f>
        <v/>
      </c>
      <c r="BX85" s="14" t="str">
        <f>IFERROR(VLOOKUP($BM$1&amp;'Service PJ'!$D83&amp;'Service PJ'!$B83&amp;'Service PJ'!$A83&amp;"*",'EPA_US9RT techs'!$A$2:$I$1722,9,FALSE),"")</f>
        <v/>
      </c>
      <c r="BY85" s="14" t="str">
        <f>IFERROR(VLOOKUP($BM$1&amp;'Service PJ'!$D83&amp;'Service PJ'!$B83&amp;'Service PJ'!$A83&amp;"*",'EPA_US9RT techs'!$A$2:$I$1722,9,FALSE),"")</f>
        <v/>
      </c>
      <c r="BZ85" s="14" t="str">
        <f>IFERROR(VLOOKUP($BM$1&amp;'Service PJ'!$D83&amp;'Service PJ'!$B83&amp;'Service PJ'!$A83&amp;"*",'EPA_US9RT techs'!$A$2:$I$1722,9,FALSE),"")</f>
        <v/>
      </c>
      <c r="CA85" s="14" t="str">
        <f>IFERROR(VLOOKUP($BM$1&amp;'Service PJ'!$D83&amp;'Service PJ'!$B83&amp;'Service PJ'!$A83&amp;"*",'EPA_US9RT techs'!$A$2:$I$1722,9,FALSE),"")</f>
        <v/>
      </c>
      <c r="CB85" s="14" t="str">
        <f>IFERROR(VLOOKUP($BM$1&amp;'Service PJ'!$D83&amp;'Service PJ'!$B83&amp;'Service PJ'!$A83&amp;"*",'EPA_US9RT techs'!$A$2:$I$1722,9,FALSE),"")</f>
        <v/>
      </c>
      <c r="CC85" s="14" t="str">
        <f>IFERROR(VLOOKUP($BM$1&amp;'Service PJ'!$D83&amp;'Service PJ'!$B83&amp;'Service PJ'!$A83&amp;"*",'EPA_US9RT techs'!$A$2:$I$1722,9,FALSE),"")</f>
        <v/>
      </c>
      <c r="CD85" s="14" t="str">
        <f>IFERROR(VLOOKUP($BM$1&amp;'Service PJ'!$D83&amp;'Service PJ'!$B83&amp;'Service PJ'!$A83&amp;"*",'EPA_US9RT techs'!$A$2:$I$1722,9,FALSE),"")</f>
        <v/>
      </c>
      <c r="CE85" s="14" t="str">
        <f>IFERROR(VLOOKUP($BM$1&amp;'Service PJ'!$D83&amp;'Service PJ'!$B83&amp;'Service PJ'!$A83&amp;"*",'EPA_US9RT techs'!$A$2:$I$1722,9,FALSE),"")</f>
        <v/>
      </c>
      <c r="CF85" s="14" t="str">
        <f>IFERROR(VLOOKUP($BM$1&amp;'Service PJ'!$D83&amp;'Service PJ'!$B83&amp;'Service PJ'!$A83&amp;"*",'EPA_US9RT techs'!$A$2:$I$1722,9,FALSE),"")</f>
        <v/>
      </c>
      <c r="CG85" s="14" t="str">
        <f>IFERROR(VLOOKUP($BM$1&amp;'Service PJ'!$D83&amp;'Service PJ'!$B83&amp;'Service PJ'!$A83&amp;"*",'EPA_US9RT techs'!$A$2:$I$1722,9,FALSE),"")</f>
        <v/>
      </c>
      <c r="CH85" s="14" t="str">
        <f>IFERROR(VLOOKUP($BM$1&amp;'Service PJ'!$D83&amp;'Service PJ'!$B83&amp;'Service PJ'!$A83&amp;"*",'EPA_US9RT techs'!$A$2:$I$1722,9,FALSE),"")</f>
        <v/>
      </c>
      <c r="CI85" s="14" t="str">
        <f>IFERROR(VLOOKUP($BM$1&amp;'Service PJ'!$D83&amp;'Service PJ'!$B83&amp;'Service PJ'!$A83&amp;"*",'EPA_US9RT techs'!$A$2:$I$1722,9,FALSE),"")</f>
        <v/>
      </c>
      <c r="CJ85" s="14" t="str">
        <f>IFERROR(VLOOKUP($BM$1&amp;'Service PJ'!$D83&amp;'Service PJ'!$B83&amp;'Service PJ'!$A83&amp;"*",'EPA_US9RT techs'!$A$2:$I$1722,9,FALSE),"")</f>
        <v/>
      </c>
      <c r="CK85" s="14" t="str">
        <f>IFERROR(VLOOKUP($BM$1&amp;'Service PJ'!$D83&amp;'Service PJ'!$B83&amp;'Service PJ'!$A83&amp;"*",'EPA_US9RT techs'!$A$2:$I$1722,9,FALSE),"")</f>
        <v/>
      </c>
      <c r="CL85" s="14" t="str">
        <f>IFERROR(VLOOKUP($BM$1&amp;'Service PJ'!$D83&amp;'Service PJ'!$B83&amp;'Service PJ'!$A83&amp;"*",'EPA_US9RT techs'!$A$2:$I$1722,9,FALSE),"")</f>
        <v/>
      </c>
      <c r="CM85" s="14" t="str">
        <f>IFERROR(VLOOKUP($BM$1&amp;'Service PJ'!$D83&amp;'Service PJ'!$B83&amp;'Service PJ'!$A83&amp;"*",'EPA_US9RT techs'!$A$2:$I$1722,9,FALSE),"")</f>
        <v/>
      </c>
      <c r="CN85" s="14" t="str">
        <f>IFERROR(VLOOKUP($BM$1&amp;'Service PJ'!$D83&amp;'Service PJ'!$B83&amp;'Service PJ'!$A83&amp;"*",'EPA_US9RT techs'!$A$2:$I$1722,9,FALSE),"")</f>
        <v/>
      </c>
      <c r="CO85" s="14" t="str">
        <f>IFERROR(VLOOKUP($BM$1&amp;'Service PJ'!$D83&amp;'Service PJ'!$B83&amp;'Service PJ'!$A83&amp;"*",'EPA_US9RT techs'!$A$2:$I$1722,9,FALSE),"")</f>
        <v/>
      </c>
      <c r="CP85" s="14" t="str">
        <f>IFERROR(VLOOKUP($BM$1&amp;'Service PJ'!$D83&amp;'Service PJ'!$B83&amp;'Service PJ'!$A83&amp;"*",'EPA_US9RT techs'!$A$2:$I$1722,9,FALSE),"")</f>
        <v/>
      </c>
      <c r="CQ85" s="14" t="str">
        <f>IFERROR(VLOOKUP($BM$1&amp;'Service PJ'!$D83&amp;'Service PJ'!$B83&amp;'Service PJ'!$A83&amp;"*",'EPA_US9RT techs'!$A$2:$I$1722,9,FALSE),"")</f>
        <v/>
      </c>
      <c r="CS85" t="str">
        <f>IF(SUM(CT85:DJ85)=0,"\I:",'Service PJ'!$D83&amp;"_"&amp;'Service PJ'!$E83&amp;"_"&amp;'Service PJ'!$C83)</f>
        <v>IFP_PRH_NGA</v>
      </c>
      <c r="CT85" s="2">
        <f>IFERROR(VLOOKUP($CS$1&amp;'Service PJ'!$D83&amp;'Service PJ'!$B83&amp;'Service PJ'!$A83&amp;"*",'EPA_US9RT techs'!$A$2:$I$1722,9,FALSE),"")</f>
        <v>30</v>
      </c>
      <c r="CU85" s="2">
        <f>IFERROR(VLOOKUP($CS$1&amp;'Service PJ'!$D83&amp;'Service PJ'!$B83&amp;'Service PJ'!$A83&amp;"*",'EPA_US9RT techs'!$A$2:$I$1722,9,FALSE),"")</f>
        <v>30</v>
      </c>
      <c r="CV85" s="2">
        <f>IFERROR(VLOOKUP($CS$1&amp;'Service PJ'!$D83&amp;'Service PJ'!$B83&amp;'Service PJ'!$A83&amp;"*",'EPA_US9RT techs'!$A$2:$I$1722,9,FALSE),"")</f>
        <v>30</v>
      </c>
      <c r="CW85" s="2">
        <f>IFERROR(VLOOKUP($CS$1&amp;'Service PJ'!$D83&amp;'Service PJ'!$B83&amp;'Service PJ'!$A83&amp;"*",'EPA_US9RT techs'!$A$2:$I$1722,9,FALSE),"")</f>
        <v>30</v>
      </c>
      <c r="CX85" s="2">
        <f>IFERROR(VLOOKUP($CS$1&amp;'Service PJ'!$D83&amp;'Service PJ'!$B83&amp;'Service PJ'!$A83&amp;"*",'EPA_US9RT techs'!$A$2:$I$1722,9,FALSE),"")</f>
        <v>30</v>
      </c>
      <c r="CY85" s="2">
        <f>IFERROR(VLOOKUP($CS$1&amp;'Service PJ'!$D83&amp;'Service PJ'!$B83&amp;'Service PJ'!$A83&amp;"*",'EPA_US9RT techs'!$A$2:$I$1722,9,FALSE),"")</f>
        <v>30</v>
      </c>
      <c r="CZ85" s="2">
        <f>IFERROR(VLOOKUP($CS$1&amp;'Service PJ'!$D83&amp;'Service PJ'!$B83&amp;'Service PJ'!$A83&amp;"*",'EPA_US9RT techs'!$A$2:$I$1722,9,FALSE),"")</f>
        <v>30</v>
      </c>
      <c r="DA85" s="2">
        <f>IFERROR(VLOOKUP($CS$1&amp;'Service PJ'!$D83&amp;'Service PJ'!$B83&amp;'Service PJ'!$A83&amp;"*",'EPA_US9RT techs'!$A$2:$I$1722,9,FALSE),"")</f>
        <v>30</v>
      </c>
      <c r="DB85" s="2">
        <f>IFERROR(VLOOKUP($CS$1&amp;'Service PJ'!$D83&amp;'Service PJ'!$B83&amp;'Service PJ'!$A83&amp;"*",'EPA_US9RT techs'!$A$2:$I$1722,9,FALSE),"")</f>
        <v>30</v>
      </c>
      <c r="DC85" s="2">
        <f>IFERROR(VLOOKUP($CS$1&amp;'Service PJ'!$D83&amp;'Service PJ'!$B83&amp;'Service PJ'!$A83&amp;"*",'EPA_US9RT techs'!$A$2:$I$1722,9,FALSE),"")</f>
        <v>30</v>
      </c>
      <c r="DD85" s="2">
        <f>IFERROR(VLOOKUP($CS$1&amp;'Service PJ'!$D83&amp;'Service PJ'!$B83&amp;'Service PJ'!$A83&amp;"*",'EPA_US9RT techs'!$A$2:$I$1722,9,FALSE),"")</f>
        <v>30</v>
      </c>
      <c r="DE85" s="2">
        <f>IFERROR(VLOOKUP($CS$1&amp;'Service PJ'!$D83&amp;'Service PJ'!$B83&amp;'Service PJ'!$A83&amp;"*",'EPA_US9RT techs'!$A$2:$I$1722,9,FALSE),"")</f>
        <v>30</v>
      </c>
      <c r="DF85" s="2">
        <f>IFERROR(VLOOKUP($CS$1&amp;'Service PJ'!$D83&amp;'Service PJ'!$B83&amp;'Service PJ'!$A83&amp;"*",'EPA_US9RT techs'!$A$2:$I$1722,9,FALSE),"")</f>
        <v>30</v>
      </c>
      <c r="DG85" s="2">
        <f>IFERROR(VLOOKUP($CS$1&amp;'Service PJ'!$D83&amp;'Service PJ'!$B83&amp;'Service PJ'!$A83&amp;"*",'EPA_US9RT techs'!$A$2:$I$1722,9,FALSE),"")</f>
        <v>30</v>
      </c>
      <c r="DH85" s="2">
        <f>IFERROR(VLOOKUP($CS$1&amp;'Service PJ'!$D83&amp;'Service PJ'!$B83&amp;'Service PJ'!$A83&amp;"*",'EPA_US9RT techs'!$A$2:$I$1722,9,FALSE),"")</f>
        <v>30</v>
      </c>
      <c r="DI85" s="2">
        <f>IFERROR(VLOOKUP($CS$1&amp;'Service PJ'!$D83&amp;'Service PJ'!$B83&amp;'Service PJ'!$A83&amp;"*",'EPA_US9RT techs'!$A$2:$I$1722,9,FALSE),"")</f>
        <v>30</v>
      </c>
      <c r="DJ85" s="2">
        <f>IFERROR(VLOOKUP($CS$1&amp;'Service PJ'!$D83&amp;'Service PJ'!$B83&amp;'Service PJ'!$A83&amp;"*",'EPA_US9RT techs'!$A$2:$I$1722,9,FALSE),"")</f>
        <v>30</v>
      </c>
      <c r="DK85" s="2">
        <f>IFERROR(VLOOKUP($CS$1&amp;'Service PJ'!$D83&amp;'Service PJ'!$B83&amp;'Service PJ'!$A83&amp;"*",'EPA_US9RT techs'!$A$2:$I$1722,9,FALSE),"")</f>
        <v>30</v>
      </c>
      <c r="DL85" s="2">
        <f>IFERROR(VLOOKUP($CS$1&amp;'Service PJ'!$D83&amp;'Service PJ'!$B83&amp;'Service PJ'!$A83&amp;"*",'EPA_US9RT techs'!$A$2:$I$1722,9,FALSE),"")</f>
        <v>30</v>
      </c>
      <c r="DM85" s="2">
        <f>IFERROR(VLOOKUP($CS$1&amp;'Service PJ'!$D83&amp;'Service PJ'!$B83&amp;'Service PJ'!$A83&amp;"*",'EPA_US9RT techs'!$A$2:$I$1722,9,FALSE),"")</f>
        <v>30</v>
      </c>
      <c r="DN85" s="2">
        <f>IFERROR(VLOOKUP($CS$1&amp;'Service PJ'!$D83&amp;'Service PJ'!$B83&amp;'Service PJ'!$A83&amp;"*",'EPA_US9RT techs'!$A$2:$I$1722,9,FALSE),"")</f>
        <v>30</v>
      </c>
      <c r="DO85" s="2">
        <f>IFERROR(VLOOKUP($CS$1&amp;'Service PJ'!$D83&amp;'Service PJ'!$B83&amp;'Service PJ'!$A83&amp;"*",'EPA_US9RT techs'!$A$2:$I$1722,9,FALSE),"")</f>
        <v>30</v>
      </c>
      <c r="DP85" s="2">
        <f>IFERROR(VLOOKUP($CS$1&amp;'Service PJ'!$D83&amp;'Service PJ'!$B83&amp;'Service PJ'!$A83&amp;"*",'EPA_US9RT techs'!$A$2:$I$1722,9,FALSE),"")</f>
        <v>30</v>
      </c>
      <c r="DQ85" s="2">
        <f>IFERROR(VLOOKUP($CS$1&amp;'Service PJ'!$D83&amp;'Service PJ'!$B83&amp;'Service PJ'!$A83&amp;"*",'EPA_US9RT techs'!$A$2:$I$1722,9,FALSE),"")</f>
        <v>30</v>
      </c>
      <c r="DR85" s="2">
        <f>IFERROR(VLOOKUP($CS$1&amp;'Service PJ'!$D83&amp;'Service PJ'!$B83&amp;'Service PJ'!$A83&amp;"*",'EPA_US9RT techs'!$A$2:$I$1722,9,FALSE),"")</f>
        <v>30</v>
      </c>
      <c r="DS85" s="2">
        <f>IFERROR(VLOOKUP($CS$1&amp;'Service PJ'!$D83&amp;'Service PJ'!$B83&amp;'Service PJ'!$A83&amp;"*",'EPA_US9RT techs'!$A$2:$I$1722,9,FALSE),"")</f>
        <v>30</v>
      </c>
      <c r="DT85" s="2">
        <f>IFERROR(VLOOKUP($CS$1&amp;'Service PJ'!$D83&amp;'Service PJ'!$B83&amp;'Service PJ'!$A83&amp;"*",'EPA_US9RT techs'!$A$2:$I$1722,9,FALSE),"")</f>
        <v>30</v>
      </c>
      <c r="DU85" s="2">
        <f>IFERROR(VLOOKUP($CS$1&amp;'Service PJ'!$D83&amp;'Service PJ'!$B83&amp;'Service PJ'!$A83&amp;"*",'EPA_US9RT techs'!$A$2:$I$1722,9,FALSE),"")</f>
        <v>30</v>
      </c>
      <c r="DV85" s="2">
        <f>IFERROR(VLOOKUP($CS$1&amp;'Service PJ'!$D83&amp;'Service PJ'!$B83&amp;'Service PJ'!$A83&amp;"*",'EPA_US9RT techs'!$A$2:$I$1722,9,FALSE),"")</f>
        <v>30</v>
      </c>
      <c r="DW85" s="2">
        <f>IFERROR(VLOOKUP($CS$1&amp;'Service PJ'!$D83&amp;'Service PJ'!$B83&amp;'Service PJ'!$A83&amp;"*",'EPA_US9RT techs'!$A$2:$I$1722,9,FALSE),"")</f>
        <v>30</v>
      </c>
    </row>
    <row r="86" spans="1:127" x14ac:dyDescent="0.45">
      <c r="A86" t="str">
        <f>IF(SUM(B86:R86)=0,"\I:",'Service PJ'!$D84&amp;"_"&amp;'Service PJ'!$E84&amp;"_"&amp;'Service PJ'!$C84)</f>
        <v>\I:</v>
      </c>
      <c r="B86" s="14" t="str">
        <f>IFERROR(VLOOKUP($A$1&amp;'Service PJ'!$D84&amp;'Service PJ'!$B84&amp;'Service PJ'!$A84&amp;"*",'EPA_US9RT techs'!$A$2:$I$1722,9,FALSE),"")</f>
        <v/>
      </c>
      <c r="C86" s="14" t="str">
        <f>IFERROR(VLOOKUP($A$1&amp;'Service PJ'!$D84&amp;'Service PJ'!$B84&amp;'Service PJ'!$A84&amp;"*",'EPA_US9RT techs'!$A$2:$I$1722,9,FALSE),"")</f>
        <v/>
      </c>
      <c r="D86" s="14" t="str">
        <f>IFERROR(VLOOKUP($A$1&amp;'Service PJ'!$D84&amp;'Service PJ'!$B84&amp;'Service PJ'!$A84&amp;"*",'EPA_US9RT techs'!$A$2:$I$1722,9,FALSE),"")</f>
        <v/>
      </c>
      <c r="E86" s="14" t="str">
        <f>IFERROR(VLOOKUP($A$1&amp;'Service PJ'!$D84&amp;'Service PJ'!$B84&amp;'Service PJ'!$A84&amp;"*",'EPA_US9RT techs'!$A$2:$I$1722,9,FALSE),"")</f>
        <v/>
      </c>
      <c r="F86" s="14" t="str">
        <f>IFERROR(VLOOKUP($A$1&amp;'Service PJ'!$D84&amp;'Service PJ'!$B84&amp;'Service PJ'!$A84&amp;"*",'EPA_US9RT techs'!$A$2:$I$1722,9,FALSE),"")</f>
        <v/>
      </c>
      <c r="G86" s="14" t="str">
        <f>IFERROR(VLOOKUP($A$1&amp;'Service PJ'!$D84&amp;'Service PJ'!$B84&amp;'Service PJ'!$A84&amp;"*",'EPA_US9RT techs'!$A$2:$I$1722,9,FALSE),"")</f>
        <v/>
      </c>
      <c r="H86" s="14" t="str">
        <f>IFERROR(VLOOKUP($A$1&amp;'Service PJ'!$D84&amp;'Service PJ'!$B84&amp;'Service PJ'!$A84&amp;"*",'EPA_US9RT techs'!$A$2:$I$1722,9,FALSE),"")</f>
        <v/>
      </c>
      <c r="I86" s="14" t="str">
        <f>IFERROR(VLOOKUP($A$1&amp;'Service PJ'!$D84&amp;'Service PJ'!$B84&amp;'Service PJ'!$A84&amp;"*",'EPA_US9RT techs'!$A$2:$I$1722,9,FALSE),"")</f>
        <v/>
      </c>
      <c r="J86" s="14" t="str">
        <f>IFERROR(VLOOKUP($A$1&amp;'Service PJ'!$D84&amp;'Service PJ'!$B84&amp;'Service PJ'!$A84&amp;"*",'EPA_US9RT techs'!$A$2:$I$1722,9,FALSE),"")</f>
        <v/>
      </c>
      <c r="K86" s="14" t="str">
        <f>IFERROR(VLOOKUP($A$1&amp;'Service PJ'!$D84&amp;'Service PJ'!$B84&amp;'Service PJ'!$A84&amp;"*",'EPA_US9RT techs'!$A$2:$I$1722,9,FALSE),"")</f>
        <v/>
      </c>
      <c r="L86" s="14" t="str">
        <f>IFERROR(VLOOKUP($A$1&amp;'Service PJ'!$D84&amp;'Service PJ'!$B84&amp;'Service PJ'!$A84&amp;"*",'EPA_US9RT techs'!$A$2:$I$1722,9,FALSE),"")</f>
        <v/>
      </c>
      <c r="M86" s="14" t="str">
        <f>IFERROR(VLOOKUP($A$1&amp;'Service PJ'!$D84&amp;'Service PJ'!$B84&amp;'Service PJ'!$A84&amp;"*",'EPA_US9RT techs'!$A$2:$I$1722,9,FALSE),"")</f>
        <v/>
      </c>
      <c r="N86" s="14" t="str">
        <f>IFERROR(VLOOKUP($A$1&amp;'Service PJ'!$D84&amp;'Service PJ'!$B84&amp;'Service PJ'!$A84&amp;"*",'EPA_US9RT techs'!$A$2:$I$1722,9,FALSE),"")</f>
        <v/>
      </c>
      <c r="O86" s="14" t="str">
        <f>IFERROR(VLOOKUP($A$1&amp;'Service PJ'!$D84&amp;'Service PJ'!$B84&amp;'Service PJ'!$A84&amp;"*",'EPA_US9RT techs'!$A$2:$I$1722,9,FALSE),"")</f>
        <v/>
      </c>
      <c r="P86" s="14" t="str">
        <f>IFERROR(VLOOKUP($A$1&amp;'Service PJ'!$D84&amp;'Service PJ'!$B84&amp;'Service PJ'!$A84&amp;"*",'EPA_US9RT techs'!$A$2:$I$1722,9,FALSE),"")</f>
        <v/>
      </c>
      <c r="Q86" s="14" t="str">
        <f>IFERROR(VLOOKUP($A$1&amp;'Service PJ'!$D84&amp;'Service PJ'!$B84&amp;'Service PJ'!$A84&amp;"*",'EPA_US9RT techs'!$A$2:$I$1722,9,FALSE),"")</f>
        <v/>
      </c>
      <c r="R86" s="14" t="str">
        <f>IFERROR(VLOOKUP($A$1&amp;'Service PJ'!$D84&amp;'Service PJ'!$B84&amp;'Service PJ'!$A84&amp;"*",'EPA_US9RT techs'!$A$2:$I$1722,9,FALSE),"")</f>
        <v/>
      </c>
      <c r="S86" s="14" t="str">
        <f>IFERROR(VLOOKUP($A$1&amp;'Service PJ'!$D84&amp;'Service PJ'!$B84&amp;'Service PJ'!$A84&amp;"*",'EPA_US9RT techs'!$A$2:$I$1722,9,FALSE),"")</f>
        <v/>
      </c>
      <c r="T86" s="14" t="str">
        <f>IFERROR(VLOOKUP($A$1&amp;'Service PJ'!$D84&amp;'Service PJ'!$B84&amp;'Service PJ'!$A84&amp;"*",'EPA_US9RT techs'!$A$2:$I$1722,9,FALSE),"")</f>
        <v/>
      </c>
      <c r="U86" s="14" t="str">
        <f>IFERROR(VLOOKUP($A$1&amp;'Service PJ'!$D84&amp;'Service PJ'!$B84&amp;'Service PJ'!$A84&amp;"*",'EPA_US9RT techs'!$A$2:$I$1722,9,FALSE),"")</f>
        <v/>
      </c>
      <c r="V86" s="14" t="str">
        <f>IFERROR(VLOOKUP($A$1&amp;'Service PJ'!$D84&amp;'Service PJ'!$B84&amp;'Service PJ'!$A84&amp;"*",'EPA_US9RT techs'!$A$2:$I$1722,9,FALSE),"")</f>
        <v/>
      </c>
      <c r="W86" s="14" t="str">
        <f>IFERROR(VLOOKUP($A$1&amp;'Service PJ'!$D84&amp;'Service PJ'!$B84&amp;'Service PJ'!$A84&amp;"*",'EPA_US9RT techs'!$A$2:$I$1722,9,FALSE),"")</f>
        <v/>
      </c>
      <c r="X86" s="14" t="str">
        <f>IFERROR(VLOOKUP($A$1&amp;'Service PJ'!$D84&amp;'Service PJ'!$B84&amp;'Service PJ'!$A84&amp;"*",'EPA_US9RT techs'!$A$2:$I$1722,9,FALSE),"")</f>
        <v/>
      </c>
      <c r="Y86" s="14" t="str">
        <f>IFERROR(VLOOKUP($A$1&amp;'Service PJ'!$D84&amp;'Service PJ'!$B84&amp;'Service PJ'!$A84&amp;"*",'EPA_US9RT techs'!$A$2:$I$1722,9,FALSE),"")</f>
        <v/>
      </c>
      <c r="Z86" s="14" t="str">
        <f>IFERROR(VLOOKUP($A$1&amp;'Service PJ'!$D84&amp;'Service PJ'!$B84&amp;'Service PJ'!$A84&amp;"*",'EPA_US9RT techs'!$A$2:$I$1722,9,FALSE),"")</f>
        <v/>
      </c>
      <c r="AA86" s="14" t="str">
        <f>IFERROR(VLOOKUP($A$1&amp;'Service PJ'!$D84&amp;'Service PJ'!$B84&amp;'Service PJ'!$A84&amp;"*",'EPA_US9RT techs'!$A$2:$I$1722,9,FALSE),"")</f>
        <v/>
      </c>
      <c r="AB86" s="14" t="str">
        <f>IFERROR(VLOOKUP($A$1&amp;'Service PJ'!$D84&amp;'Service PJ'!$B84&amp;'Service PJ'!$A84&amp;"*",'EPA_US9RT techs'!$A$2:$I$1722,9,FALSE),"")</f>
        <v/>
      </c>
      <c r="AC86" s="14" t="str">
        <f>IFERROR(VLOOKUP($A$1&amp;'Service PJ'!$D84&amp;'Service PJ'!$B84&amp;'Service PJ'!$A84&amp;"*",'EPA_US9RT techs'!$A$2:$I$1722,9,FALSE),"")</f>
        <v/>
      </c>
      <c r="AD86" s="14" t="str">
        <f>IFERROR(VLOOKUP($A$1&amp;'Service PJ'!$D84&amp;'Service PJ'!$B84&amp;'Service PJ'!$A84&amp;"*",'EPA_US9RT techs'!$A$2:$I$1722,9,FALSE),"")</f>
        <v/>
      </c>
      <c r="AE86" s="14" t="str">
        <f>IFERROR(VLOOKUP($A$1&amp;'Service PJ'!$D84&amp;'Service PJ'!$B84&amp;'Service PJ'!$A84&amp;"*",'EPA_US9RT techs'!$A$2:$I$1722,9,FALSE),"")</f>
        <v/>
      </c>
      <c r="AG86" t="str">
        <f>IF(SUM(AH86:AX86)=0,"\I:",'Service PJ'!$D84&amp;"_"&amp;'Service PJ'!$E84&amp;"_"&amp;'Service PJ'!$C84)</f>
        <v>\I:</v>
      </c>
      <c r="AH86" s="14" t="str">
        <f>IFERROR(VLOOKUP($AG$1&amp;'Service PJ'!$D84&amp;'Service PJ'!$B84&amp;'Service PJ'!$A84&amp;"*",'EPA_US9RT techs'!$A$2:$I$1722,9,FALSE),"")</f>
        <v/>
      </c>
      <c r="AI86" s="14" t="str">
        <f>IFERROR(VLOOKUP($AG$1&amp;'Service PJ'!$D84&amp;'Service PJ'!$B84&amp;'Service PJ'!$A84&amp;"*",'EPA_US9RT techs'!$A$2:$I$1722,9,FALSE),"")</f>
        <v/>
      </c>
      <c r="AJ86" s="14" t="str">
        <f>IFERROR(VLOOKUP($AG$1&amp;'Service PJ'!$D84&amp;'Service PJ'!$B84&amp;'Service PJ'!$A84&amp;"*",'EPA_US9RT techs'!$A$2:$I$1722,9,FALSE),"")</f>
        <v/>
      </c>
      <c r="AK86" s="14" t="str">
        <f>IFERROR(VLOOKUP($AG$1&amp;'Service PJ'!$D84&amp;'Service PJ'!$B84&amp;'Service PJ'!$A84&amp;"*",'EPA_US9RT techs'!$A$2:$I$1722,9,FALSE),"")</f>
        <v/>
      </c>
      <c r="AL86" s="14" t="str">
        <f>IFERROR(VLOOKUP($AG$1&amp;'Service PJ'!$D84&amp;'Service PJ'!$B84&amp;'Service PJ'!$A84&amp;"*",'EPA_US9RT techs'!$A$2:$I$1722,9,FALSE),"")</f>
        <v/>
      </c>
      <c r="AM86" s="14" t="str">
        <f>IFERROR(VLOOKUP($AG$1&amp;'Service PJ'!$D84&amp;'Service PJ'!$B84&amp;'Service PJ'!$A84&amp;"*",'EPA_US9RT techs'!$A$2:$I$1722,9,FALSE),"")</f>
        <v/>
      </c>
      <c r="AN86" s="14" t="str">
        <f>IFERROR(VLOOKUP($AG$1&amp;'Service PJ'!$D84&amp;'Service PJ'!$B84&amp;'Service PJ'!$A84&amp;"*",'EPA_US9RT techs'!$A$2:$I$1722,9,FALSE),"")</f>
        <v/>
      </c>
      <c r="AO86" s="14" t="str">
        <f>IFERROR(VLOOKUP($AG$1&amp;'Service PJ'!$D84&amp;'Service PJ'!$B84&amp;'Service PJ'!$A84&amp;"*",'EPA_US9RT techs'!$A$2:$I$1722,9,FALSE),"")</f>
        <v/>
      </c>
      <c r="AP86" s="14" t="str">
        <f>IFERROR(VLOOKUP($AG$1&amp;'Service PJ'!$D84&amp;'Service PJ'!$B84&amp;'Service PJ'!$A84&amp;"*",'EPA_US9RT techs'!$A$2:$I$1722,9,FALSE),"")</f>
        <v/>
      </c>
      <c r="AQ86" s="14" t="str">
        <f>IFERROR(VLOOKUP($AG$1&amp;'Service PJ'!$D84&amp;'Service PJ'!$B84&amp;'Service PJ'!$A84&amp;"*",'EPA_US9RT techs'!$A$2:$I$1722,9,FALSE),"")</f>
        <v/>
      </c>
      <c r="AR86" s="14" t="str">
        <f>IFERROR(VLOOKUP($AG$1&amp;'Service PJ'!$D84&amp;'Service PJ'!$B84&amp;'Service PJ'!$A84&amp;"*",'EPA_US9RT techs'!$A$2:$I$1722,9,FALSE),"")</f>
        <v/>
      </c>
      <c r="AS86" s="14" t="str">
        <f>IFERROR(VLOOKUP($AG$1&amp;'Service PJ'!$D84&amp;'Service PJ'!$B84&amp;'Service PJ'!$A84&amp;"*",'EPA_US9RT techs'!$A$2:$I$1722,9,FALSE),"")</f>
        <v/>
      </c>
      <c r="AT86" s="14" t="str">
        <f>IFERROR(VLOOKUP($AG$1&amp;'Service PJ'!$D84&amp;'Service PJ'!$B84&amp;'Service PJ'!$A84&amp;"*",'EPA_US9RT techs'!$A$2:$I$1722,9,FALSE),"")</f>
        <v/>
      </c>
      <c r="AU86" s="14" t="str">
        <f>IFERROR(VLOOKUP($AG$1&amp;'Service PJ'!$D84&amp;'Service PJ'!$B84&amp;'Service PJ'!$A84&amp;"*",'EPA_US9RT techs'!$A$2:$I$1722,9,FALSE),"")</f>
        <v/>
      </c>
      <c r="AV86" s="14" t="str">
        <f>IFERROR(VLOOKUP($AG$1&amp;'Service PJ'!$D84&amp;'Service PJ'!$B84&amp;'Service PJ'!$A84&amp;"*",'EPA_US9RT techs'!$A$2:$I$1722,9,FALSE),"")</f>
        <v/>
      </c>
      <c r="AW86" s="14" t="str">
        <f>IFERROR(VLOOKUP($AG$1&amp;'Service PJ'!$D84&amp;'Service PJ'!$B84&amp;'Service PJ'!$A84&amp;"*",'EPA_US9RT techs'!$A$2:$I$1722,9,FALSE),"")</f>
        <v/>
      </c>
      <c r="AX86" s="14" t="str">
        <f>IFERROR(VLOOKUP($AG$1&amp;'Service PJ'!$D84&amp;'Service PJ'!$B84&amp;'Service PJ'!$A84&amp;"*",'EPA_US9RT techs'!$A$2:$I$1722,9,FALSE),"")</f>
        <v/>
      </c>
      <c r="AY86" s="14" t="str">
        <f>IFERROR(VLOOKUP($AG$1&amp;'Service PJ'!$D84&amp;'Service PJ'!$B84&amp;'Service PJ'!$A84&amp;"*",'EPA_US9RT techs'!$A$2:$I$1722,9,FALSE),"")</f>
        <v/>
      </c>
      <c r="AZ86" s="14" t="str">
        <f>IFERROR(VLOOKUP($AG$1&amp;'Service PJ'!$D84&amp;'Service PJ'!$B84&amp;'Service PJ'!$A84&amp;"*",'EPA_US9RT techs'!$A$2:$I$1722,9,FALSE),"")</f>
        <v/>
      </c>
      <c r="BA86" s="14" t="str">
        <f>IFERROR(VLOOKUP($AG$1&amp;'Service PJ'!$D84&amp;'Service PJ'!$B84&amp;'Service PJ'!$A84&amp;"*",'EPA_US9RT techs'!$A$2:$I$1722,9,FALSE),"")</f>
        <v/>
      </c>
      <c r="BB86" s="14" t="str">
        <f>IFERROR(VLOOKUP($AG$1&amp;'Service PJ'!$D84&amp;'Service PJ'!$B84&amp;'Service PJ'!$A84&amp;"*",'EPA_US9RT techs'!$A$2:$I$1722,9,FALSE),"")</f>
        <v/>
      </c>
      <c r="BC86" s="14" t="str">
        <f>IFERROR(VLOOKUP($AG$1&amp;'Service PJ'!$D84&amp;'Service PJ'!$B84&amp;'Service PJ'!$A84&amp;"*",'EPA_US9RT techs'!$A$2:$I$1722,9,FALSE),"")</f>
        <v/>
      </c>
      <c r="BD86" s="14" t="str">
        <f>IFERROR(VLOOKUP($AG$1&amp;'Service PJ'!$D84&amp;'Service PJ'!$B84&amp;'Service PJ'!$A84&amp;"*",'EPA_US9RT techs'!$A$2:$I$1722,9,FALSE),"")</f>
        <v/>
      </c>
      <c r="BE86" s="14" t="str">
        <f>IFERROR(VLOOKUP($AG$1&amp;'Service PJ'!$D84&amp;'Service PJ'!$B84&amp;'Service PJ'!$A84&amp;"*",'EPA_US9RT techs'!$A$2:$I$1722,9,FALSE),"")</f>
        <v/>
      </c>
      <c r="BF86" s="14" t="str">
        <f>IFERROR(VLOOKUP($AG$1&amp;'Service PJ'!$D84&amp;'Service PJ'!$B84&amp;'Service PJ'!$A84&amp;"*",'EPA_US9RT techs'!$A$2:$I$1722,9,FALSE),"")</f>
        <v/>
      </c>
      <c r="BG86" s="14" t="str">
        <f>IFERROR(VLOOKUP($AG$1&amp;'Service PJ'!$D84&amp;'Service PJ'!$B84&amp;'Service PJ'!$A84&amp;"*",'EPA_US9RT techs'!$A$2:$I$1722,9,FALSE),"")</f>
        <v/>
      </c>
      <c r="BH86" s="14" t="str">
        <f>IFERROR(VLOOKUP($AG$1&amp;'Service PJ'!$D84&amp;'Service PJ'!$B84&amp;'Service PJ'!$A84&amp;"*",'EPA_US9RT techs'!$A$2:$I$1722,9,FALSE),"")</f>
        <v/>
      </c>
      <c r="BI86" s="14" t="str">
        <f>IFERROR(VLOOKUP($AG$1&amp;'Service PJ'!$D84&amp;'Service PJ'!$B84&amp;'Service PJ'!$A84&amp;"*",'EPA_US9RT techs'!$A$2:$I$1722,9,FALSE),"")</f>
        <v/>
      </c>
      <c r="BJ86" s="14" t="str">
        <f>IFERROR(VLOOKUP($AG$1&amp;'Service PJ'!$D84&amp;'Service PJ'!$B84&amp;'Service PJ'!$A84&amp;"*",'EPA_US9RT techs'!$A$2:$I$1722,9,FALSE),"")</f>
        <v/>
      </c>
      <c r="BK86" s="14" t="str">
        <f>IFERROR(VLOOKUP($AG$1&amp;'Service PJ'!$D84&amp;'Service PJ'!$B84&amp;'Service PJ'!$A84&amp;"*",'EPA_US9RT techs'!$A$2:$I$1722,9,FALSE),"")</f>
        <v/>
      </c>
      <c r="BM86" t="str">
        <f>IF(SUM(BN86:CD86)=0,"\I:",'Service PJ'!$D84&amp;"_"&amp;'Service PJ'!$E84&amp;"_"&amp;'Service PJ'!$C84)</f>
        <v>\I:</v>
      </c>
      <c r="BN86" s="14" t="str">
        <f>IFERROR(VLOOKUP($BM$1&amp;'Service PJ'!$D84&amp;'Service PJ'!$B84&amp;'Service PJ'!$A84&amp;"*",'EPA_US9RT techs'!$A$2:$I$1722,9,FALSE),"")</f>
        <v/>
      </c>
      <c r="BO86" s="14" t="str">
        <f>IFERROR(VLOOKUP($BM$1&amp;'Service PJ'!$D84&amp;'Service PJ'!$B84&amp;'Service PJ'!$A84&amp;"*",'EPA_US9RT techs'!$A$2:$I$1722,9,FALSE),"")</f>
        <v/>
      </c>
      <c r="BP86" s="14" t="str">
        <f>IFERROR(VLOOKUP($BM$1&amp;'Service PJ'!$D84&amp;'Service PJ'!$B84&amp;'Service PJ'!$A84&amp;"*",'EPA_US9RT techs'!$A$2:$I$1722,9,FALSE),"")</f>
        <v/>
      </c>
      <c r="BQ86" s="14" t="str">
        <f>IFERROR(VLOOKUP($BM$1&amp;'Service PJ'!$D84&amp;'Service PJ'!$B84&amp;'Service PJ'!$A84&amp;"*",'EPA_US9RT techs'!$A$2:$I$1722,9,FALSE),"")</f>
        <v/>
      </c>
      <c r="BR86" s="14" t="str">
        <f>IFERROR(VLOOKUP($BM$1&amp;'Service PJ'!$D84&amp;'Service PJ'!$B84&amp;'Service PJ'!$A84&amp;"*",'EPA_US9RT techs'!$A$2:$I$1722,9,FALSE),"")</f>
        <v/>
      </c>
      <c r="BS86" s="14" t="str">
        <f>IFERROR(VLOOKUP($BM$1&amp;'Service PJ'!$D84&amp;'Service PJ'!$B84&amp;'Service PJ'!$A84&amp;"*",'EPA_US9RT techs'!$A$2:$I$1722,9,FALSE),"")</f>
        <v/>
      </c>
      <c r="BT86" s="14" t="str">
        <f>IFERROR(VLOOKUP($BM$1&amp;'Service PJ'!$D84&amp;'Service PJ'!$B84&amp;'Service PJ'!$A84&amp;"*",'EPA_US9RT techs'!$A$2:$I$1722,9,FALSE),"")</f>
        <v/>
      </c>
      <c r="BU86" s="14" t="str">
        <f>IFERROR(VLOOKUP($BM$1&amp;'Service PJ'!$D84&amp;'Service PJ'!$B84&amp;'Service PJ'!$A84&amp;"*",'EPA_US9RT techs'!$A$2:$I$1722,9,FALSE),"")</f>
        <v/>
      </c>
      <c r="BV86" s="14" t="str">
        <f>IFERROR(VLOOKUP($BM$1&amp;'Service PJ'!$D84&amp;'Service PJ'!$B84&amp;'Service PJ'!$A84&amp;"*",'EPA_US9RT techs'!$A$2:$I$1722,9,FALSE),"")</f>
        <v/>
      </c>
      <c r="BW86" s="14" t="str">
        <f>IFERROR(VLOOKUP($BM$1&amp;'Service PJ'!$D84&amp;'Service PJ'!$B84&amp;'Service PJ'!$A84&amp;"*",'EPA_US9RT techs'!$A$2:$I$1722,9,FALSE),"")</f>
        <v/>
      </c>
      <c r="BX86" s="14" t="str">
        <f>IFERROR(VLOOKUP($BM$1&amp;'Service PJ'!$D84&amp;'Service PJ'!$B84&amp;'Service PJ'!$A84&amp;"*",'EPA_US9RT techs'!$A$2:$I$1722,9,FALSE),"")</f>
        <v/>
      </c>
      <c r="BY86" s="14" t="str">
        <f>IFERROR(VLOOKUP($BM$1&amp;'Service PJ'!$D84&amp;'Service PJ'!$B84&amp;'Service PJ'!$A84&amp;"*",'EPA_US9RT techs'!$A$2:$I$1722,9,FALSE),"")</f>
        <v/>
      </c>
      <c r="BZ86" s="14" t="str">
        <f>IFERROR(VLOOKUP($BM$1&amp;'Service PJ'!$D84&amp;'Service PJ'!$B84&amp;'Service PJ'!$A84&amp;"*",'EPA_US9RT techs'!$A$2:$I$1722,9,FALSE),"")</f>
        <v/>
      </c>
      <c r="CA86" s="14" t="str">
        <f>IFERROR(VLOOKUP($BM$1&amp;'Service PJ'!$D84&amp;'Service PJ'!$B84&amp;'Service PJ'!$A84&amp;"*",'EPA_US9RT techs'!$A$2:$I$1722,9,FALSE),"")</f>
        <v/>
      </c>
      <c r="CB86" s="14" t="str">
        <f>IFERROR(VLOOKUP($BM$1&amp;'Service PJ'!$D84&amp;'Service PJ'!$B84&amp;'Service PJ'!$A84&amp;"*",'EPA_US9RT techs'!$A$2:$I$1722,9,FALSE),"")</f>
        <v/>
      </c>
      <c r="CC86" s="14" t="str">
        <f>IFERROR(VLOOKUP($BM$1&amp;'Service PJ'!$D84&amp;'Service PJ'!$B84&amp;'Service PJ'!$A84&amp;"*",'EPA_US9RT techs'!$A$2:$I$1722,9,FALSE),"")</f>
        <v/>
      </c>
      <c r="CD86" s="14" t="str">
        <f>IFERROR(VLOOKUP($BM$1&amp;'Service PJ'!$D84&amp;'Service PJ'!$B84&amp;'Service PJ'!$A84&amp;"*",'EPA_US9RT techs'!$A$2:$I$1722,9,FALSE),"")</f>
        <v/>
      </c>
      <c r="CE86" s="14" t="str">
        <f>IFERROR(VLOOKUP($BM$1&amp;'Service PJ'!$D84&amp;'Service PJ'!$B84&amp;'Service PJ'!$A84&amp;"*",'EPA_US9RT techs'!$A$2:$I$1722,9,FALSE),"")</f>
        <v/>
      </c>
      <c r="CF86" s="14" t="str">
        <f>IFERROR(VLOOKUP($BM$1&amp;'Service PJ'!$D84&amp;'Service PJ'!$B84&amp;'Service PJ'!$A84&amp;"*",'EPA_US9RT techs'!$A$2:$I$1722,9,FALSE),"")</f>
        <v/>
      </c>
      <c r="CG86" s="14" t="str">
        <f>IFERROR(VLOOKUP($BM$1&amp;'Service PJ'!$D84&amp;'Service PJ'!$B84&amp;'Service PJ'!$A84&amp;"*",'EPA_US9RT techs'!$A$2:$I$1722,9,FALSE),"")</f>
        <v/>
      </c>
      <c r="CH86" s="14" t="str">
        <f>IFERROR(VLOOKUP($BM$1&amp;'Service PJ'!$D84&amp;'Service PJ'!$B84&amp;'Service PJ'!$A84&amp;"*",'EPA_US9RT techs'!$A$2:$I$1722,9,FALSE),"")</f>
        <v/>
      </c>
      <c r="CI86" s="14" t="str">
        <f>IFERROR(VLOOKUP($BM$1&amp;'Service PJ'!$D84&amp;'Service PJ'!$B84&amp;'Service PJ'!$A84&amp;"*",'EPA_US9RT techs'!$A$2:$I$1722,9,FALSE),"")</f>
        <v/>
      </c>
      <c r="CJ86" s="14" t="str">
        <f>IFERROR(VLOOKUP($BM$1&amp;'Service PJ'!$D84&amp;'Service PJ'!$B84&amp;'Service PJ'!$A84&amp;"*",'EPA_US9RT techs'!$A$2:$I$1722,9,FALSE),"")</f>
        <v/>
      </c>
      <c r="CK86" s="14" t="str">
        <f>IFERROR(VLOOKUP($BM$1&amp;'Service PJ'!$D84&amp;'Service PJ'!$B84&amp;'Service PJ'!$A84&amp;"*",'EPA_US9RT techs'!$A$2:$I$1722,9,FALSE),"")</f>
        <v/>
      </c>
      <c r="CL86" s="14" t="str">
        <f>IFERROR(VLOOKUP($BM$1&amp;'Service PJ'!$D84&amp;'Service PJ'!$B84&amp;'Service PJ'!$A84&amp;"*",'EPA_US9RT techs'!$A$2:$I$1722,9,FALSE),"")</f>
        <v/>
      </c>
      <c r="CM86" s="14" t="str">
        <f>IFERROR(VLOOKUP($BM$1&amp;'Service PJ'!$D84&amp;'Service PJ'!$B84&amp;'Service PJ'!$A84&amp;"*",'EPA_US9RT techs'!$A$2:$I$1722,9,FALSE),"")</f>
        <v/>
      </c>
      <c r="CN86" s="14" t="str">
        <f>IFERROR(VLOOKUP($BM$1&amp;'Service PJ'!$D84&amp;'Service PJ'!$B84&amp;'Service PJ'!$A84&amp;"*",'EPA_US9RT techs'!$A$2:$I$1722,9,FALSE),"")</f>
        <v/>
      </c>
      <c r="CO86" s="14" t="str">
        <f>IFERROR(VLOOKUP($BM$1&amp;'Service PJ'!$D84&amp;'Service PJ'!$B84&amp;'Service PJ'!$A84&amp;"*",'EPA_US9RT techs'!$A$2:$I$1722,9,FALSE),"")</f>
        <v/>
      </c>
      <c r="CP86" s="14" t="str">
        <f>IFERROR(VLOOKUP($BM$1&amp;'Service PJ'!$D84&amp;'Service PJ'!$B84&amp;'Service PJ'!$A84&amp;"*",'EPA_US9RT techs'!$A$2:$I$1722,9,FALSE),"")</f>
        <v/>
      </c>
      <c r="CQ86" s="14" t="str">
        <f>IFERROR(VLOOKUP($BM$1&amp;'Service PJ'!$D84&amp;'Service PJ'!$B84&amp;'Service PJ'!$A84&amp;"*",'EPA_US9RT techs'!$A$2:$I$1722,9,FALSE),"")</f>
        <v/>
      </c>
      <c r="CS86" t="str">
        <f>IF(SUM(CT86:DJ86)=0,"\I:",'Service PJ'!$D84&amp;"_"&amp;'Service PJ'!$E84&amp;"_"&amp;'Service PJ'!$C84)</f>
        <v>IFP_PRC_NGA</v>
      </c>
      <c r="CT86" s="2">
        <f>IFERROR(VLOOKUP($CS$1&amp;'Service PJ'!$D84&amp;'Service PJ'!$B84&amp;'Service PJ'!$A84&amp;"*",'EPA_US9RT techs'!$A$2:$I$1722,9,FALSE),"")</f>
        <v>30</v>
      </c>
      <c r="CU86" s="2">
        <f>IFERROR(VLOOKUP($CS$1&amp;'Service PJ'!$D84&amp;'Service PJ'!$B84&amp;'Service PJ'!$A84&amp;"*",'EPA_US9RT techs'!$A$2:$I$1722,9,FALSE),"")</f>
        <v>30</v>
      </c>
      <c r="CV86" s="2">
        <f>IFERROR(VLOOKUP($CS$1&amp;'Service PJ'!$D84&amp;'Service PJ'!$B84&amp;'Service PJ'!$A84&amp;"*",'EPA_US9RT techs'!$A$2:$I$1722,9,FALSE),"")</f>
        <v>30</v>
      </c>
      <c r="CW86" s="2">
        <f>IFERROR(VLOOKUP($CS$1&amp;'Service PJ'!$D84&amp;'Service PJ'!$B84&amp;'Service PJ'!$A84&amp;"*",'EPA_US9RT techs'!$A$2:$I$1722,9,FALSE),"")</f>
        <v>30</v>
      </c>
      <c r="CX86" s="2">
        <f>IFERROR(VLOOKUP($CS$1&amp;'Service PJ'!$D84&amp;'Service PJ'!$B84&amp;'Service PJ'!$A84&amp;"*",'EPA_US9RT techs'!$A$2:$I$1722,9,FALSE),"")</f>
        <v>30</v>
      </c>
      <c r="CY86" s="2">
        <f>IFERROR(VLOOKUP($CS$1&amp;'Service PJ'!$D84&amp;'Service PJ'!$B84&amp;'Service PJ'!$A84&amp;"*",'EPA_US9RT techs'!$A$2:$I$1722,9,FALSE),"")</f>
        <v>30</v>
      </c>
      <c r="CZ86" s="2">
        <f>IFERROR(VLOOKUP($CS$1&amp;'Service PJ'!$D84&amp;'Service PJ'!$B84&amp;'Service PJ'!$A84&amp;"*",'EPA_US9RT techs'!$A$2:$I$1722,9,FALSE),"")</f>
        <v>30</v>
      </c>
      <c r="DA86" s="2">
        <f>IFERROR(VLOOKUP($CS$1&amp;'Service PJ'!$D84&amp;'Service PJ'!$B84&amp;'Service PJ'!$A84&amp;"*",'EPA_US9RT techs'!$A$2:$I$1722,9,FALSE),"")</f>
        <v>30</v>
      </c>
      <c r="DB86" s="2">
        <f>IFERROR(VLOOKUP($CS$1&amp;'Service PJ'!$D84&amp;'Service PJ'!$B84&amp;'Service PJ'!$A84&amp;"*",'EPA_US9RT techs'!$A$2:$I$1722,9,FALSE),"")</f>
        <v>30</v>
      </c>
      <c r="DC86" s="2">
        <f>IFERROR(VLOOKUP($CS$1&amp;'Service PJ'!$D84&amp;'Service PJ'!$B84&amp;'Service PJ'!$A84&amp;"*",'EPA_US9RT techs'!$A$2:$I$1722,9,FALSE),"")</f>
        <v>30</v>
      </c>
      <c r="DD86" s="2">
        <f>IFERROR(VLOOKUP($CS$1&amp;'Service PJ'!$D84&amp;'Service PJ'!$B84&amp;'Service PJ'!$A84&amp;"*",'EPA_US9RT techs'!$A$2:$I$1722,9,FALSE),"")</f>
        <v>30</v>
      </c>
      <c r="DE86" s="2">
        <f>IFERROR(VLOOKUP($CS$1&amp;'Service PJ'!$D84&amp;'Service PJ'!$B84&amp;'Service PJ'!$A84&amp;"*",'EPA_US9RT techs'!$A$2:$I$1722,9,FALSE),"")</f>
        <v>30</v>
      </c>
      <c r="DF86" s="2">
        <f>IFERROR(VLOOKUP($CS$1&amp;'Service PJ'!$D84&amp;'Service PJ'!$B84&amp;'Service PJ'!$A84&amp;"*",'EPA_US9RT techs'!$A$2:$I$1722,9,FALSE),"")</f>
        <v>30</v>
      </c>
      <c r="DG86" s="2">
        <f>IFERROR(VLOOKUP($CS$1&amp;'Service PJ'!$D84&amp;'Service PJ'!$B84&amp;'Service PJ'!$A84&amp;"*",'EPA_US9RT techs'!$A$2:$I$1722,9,FALSE),"")</f>
        <v>30</v>
      </c>
      <c r="DH86" s="2">
        <f>IFERROR(VLOOKUP($CS$1&amp;'Service PJ'!$D84&amp;'Service PJ'!$B84&amp;'Service PJ'!$A84&amp;"*",'EPA_US9RT techs'!$A$2:$I$1722,9,FALSE),"")</f>
        <v>30</v>
      </c>
      <c r="DI86" s="2">
        <f>IFERROR(VLOOKUP($CS$1&amp;'Service PJ'!$D84&amp;'Service PJ'!$B84&amp;'Service PJ'!$A84&amp;"*",'EPA_US9RT techs'!$A$2:$I$1722,9,FALSE),"")</f>
        <v>30</v>
      </c>
      <c r="DJ86" s="2">
        <f>IFERROR(VLOOKUP($CS$1&amp;'Service PJ'!$D84&amp;'Service PJ'!$B84&amp;'Service PJ'!$A84&amp;"*",'EPA_US9RT techs'!$A$2:$I$1722,9,FALSE),"")</f>
        <v>30</v>
      </c>
      <c r="DK86" s="2">
        <f>IFERROR(VLOOKUP($CS$1&amp;'Service PJ'!$D84&amp;'Service PJ'!$B84&amp;'Service PJ'!$A84&amp;"*",'EPA_US9RT techs'!$A$2:$I$1722,9,FALSE),"")</f>
        <v>30</v>
      </c>
      <c r="DL86" s="2">
        <f>IFERROR(VLOOKUP($CS$1&amp;'Service PJ'!$D84&amp;'Service PJ'!$B84&amp;'Service PJ'!$A84&amp;"*",'EPA_US9RT techs'!$A$2:$I$1722,9,FALSE),"")</f>
        <v>30</v>
      </c>
      <c r="DM86" s="2">
        <f>IFERROR(VLOOKUP($CS$1&amp;'Service PJ'!$D84&amp;'Service PJ'!$B84&amp;'Service PJ'!$A84&amp;"*",'EPA_US9RT techs'!$A$2:$I$1722,9,FALSE),"")</f>
        <v>30</v>
      </c>
      <c r="DN86" s="2">
        <f>IFERROR(VLOOKUP($CS$1&amp;'Service PJ'!$D84&amp;'Service PJ'!$B84&amp;'Service PJ'!$A84&amp;"*",'EPA_US9RT techs'!$A$2:$I$1722,9,FALSE),"")</f>
        <v>30</v>
      </c>
      <c r="DO86" s="2">
        <f>IFERROR(VLOOKUP($CS$1&amp;'Service PJ'!$D84&amp;'Service PJ'!$B84&amp;'Service PJ'!$A84&amp;"*",'EPA_US9RT techs'!$A$2:$I$1722,9,FALSE),"")</f>
        <v>30</v>
      </c>
      <c r="DP86" s="2">
        <f>IFERROR(VLOOKUP($CS$1&amp;'Service PJ'!$D84&amp;'Service PJ'!$B84&amp;'Service PJ'!$A84&amp;"*",'EPA_US9RT techs'!$A$2:$I$1722,9,FALSE),"")</f>
        <v>30</v>
      </c>
      <c r="DQ86" s="2">
        <f>IFERROR(VLOOKUP($CS$1&amp;'Service PJ'!$D84&amp;'Service PJ'!$B84&amp;'Service PJ'!$A84&amp;"*",'EPA_US9RT techs'!$A$2:$I$1722,9,FALSE),"")</f>
        <v>30</v>
      </c>
      <c r="DR86" s="2">
        <f>IFERROR(VLOOKUP($CS$1&amp;'Service PJ'!$D84&amp;'Service PJ'!$B84&amp;'Service PJ'!$A84&amp;"*",'EPA_US9RT techs'!$A$2:$I$1722,9,FALSE),"")</f>
        <v>30</v>
      </c>
      <c r="DS86" s="2">
        <f>IFERROR(VLOOKUP($CS$1&amp;'Service PJ'!$D84&amp;'Service PJ'!$B84&amp;'Service PJ'!$A84&amp;"*",'EPA_US9RT techs'!$A$2:$I$1722,9,FALSE),"")</f>
        <v>30</v>
      </c>
      <c r="DT86" s="2">
        <f>IFERROR(VLOOKUP($CS$1&amp;'Service PJ'!$D84&amp;'Service PJ'!$B84&amp;'Service PJ'!$A84&amp;"*",'EPA_US9RT techs'!$A$2:$I$1722,9,FALSE),"")</f>
        <v>30</v>
      </c>
      <c r="DU86" s="2">
        <f>IFERROR(VLOOKUP($CS$1&amp;'Service PJ'!$D84&amp;'Service PJ'!$B84&amp;'Service PJ'!$A84&amp;"*",'EPA_US9RT techs'!$A$2:$I$1722,9,FALSE),"")</f>
        <v>30</v>
      </c>
      <c r="DV86" s="2">
        <f>IFERROR(VLOOKUP($CS$1&amp;'Service PJ'!$D84&amp;'Service PJ'!$B84&amp;'Service PJ'!$A84&amp;"*",'EPA_US9RT techs'!$A$2:$I$1722,9,FALSE),"")</f>
        <v>30</v>
      </c>
      <c r="DW86" s="2">
        <f>IFERROR(VLOOKUP($CS$1&amp;'Service PJ'!$D84&amp;'Service PJ'!$B84&amp;'Service PJ'!$A84&amp;"*",'EPA_US9RT techs'!$A$2:$I$1722,9,FALSE),"")</f>
        <v>30</v>
      </c>
    </row>
    <row r="87" spans="1:127" x14ac:dyDescent="0.45">
      <c r="A87" t="str">
        <f>IF(SUM(B87:R87)=0,"\I:",'Service PJ'!$D85&amp;"_"&amp;'Service PJ'!$E85&amp;"_"&amp;'Service PJ'!$C85)</f>
        <v>IFP_MDR_NGA</v>
      </c>
      <c r="B87" s="14">
        <f>IFERROR(VLOOKUP($A$1&amp;'Service PJ'!$D85&amp;'Service PJ'!$B85&amp;'Service PJ'!$A85&amp;"*",'EPA_US9RT techs'!$A$2:$I$1722,9,FALSE),"")</f>
        <v>34.956690161700003</v>
      </c>
      <c r="C87" s="14">
        <f>IFERROR(VLOOKUP($A$1&amp;'Service PJ'!$D85&amp;'Service PJ'!$B85&amp;'Service PJ'!$A85&amp;"*",'EPA_US9RT techs'!$A$2:$I$1722,9,FALSE),"")</f>
        <v>34.956690161700003</v>
      </c>
      <c r="D87" s="14">
        <f>IFERROR(VLOOKUP($A$1&amp;'Service PJ'!$D85&amp;'Service PJ'!$B85&amp;'Service PJ'!$A85&amp;"*",'EPA_US9RT techs'!$A$2:$I$1722,9,FALSE),"")</f>
        <v>34.956690161700003</v>
      </c>
      <c r="E87" s="14">
        <f>IFERROR(VLOOKUP($A$1&amp;'Service PJ'!$D85&amp;'Service PJ'!$B85&amp;'Service PJ'!$A85&amp;"*",'EPA_US9RT techs'!$A$2:$I$1722,9,FALSE),"")</f>
        <v>34.956690161700003</v>
      </c>
      <c r="F87" s="14">
        <f>IFERROR(VLOOKUP($A$1&amp;'Service PJ'!$D85&amp;'Service PJ'!$B85&amp;'Service PJ'!$A85&amp;"*",'EPA_US9RT techs'!$A$2:$I$1722,9,FALSE),"")</f>
        <v>34.956690161700003</v>
      </c>
      <c r="G87" s="14">
        <f>IFERROR(VLOOKUP($A$1&amp;'Service PJ'!$D85&amp;'Service PJ'!$B85&amp;'Service PJ'!$A85&amp;"*",'EPA_US9RT techs'!$A$2:$I$1722,9,FALSE),"")</f>
        <v>34.956690161700003</v>
      </c>
      <c r="H87" s="14">
        <f>IFERROR(VLOOKUP($A$1&amp;'Service PJ'!$D85&amp;'Service PJ'!$B85&amp;'Service PJ'!$A85&amp;"*",'EPA_US9RT techs'!$A$2:$I$1722,9,FALSE),"")</f>
        <v>34.956690161700003</v>
      </c>
      <c r="I87" s="14">
        <f>IFERROR(VLOOKUP($A$1&amp;'Service PJ'!$D85&amp;'Service PJ'!$B85&amp;'Service PJ'!$A85&amp;"*",'EPA_US9RT techs'!$A$2:$I$1722,9,FALSE),"")</f>
        <v>34.956690161700003</v>
      </c>
      <c r="J87" s="14">
        <f>IFERROR(VLOOKUP($A$1&amp;'Service PJ'!$D85&amp;'Service PJ'!$B85&amp;'Service PJ'!$A85&amp;"*",'EPA_US9RT techs'!$A$2:$I$1722,9,FALSE),"")</f>
        <v>34.956690161700003</v>
      </c>
      <c r="K87" s="14">
        <f>IFERROR(VLOOKUP($A$1&amp;'Service PJ'!$D85&amp;'Service PJ'!$B85&amp;'Service PJ'!$A85&amp;"*",'EPA_US9RT techs'!$A$2:$I$1722,9,FALSE),"")</f>
        <v>34.956690161700003</v>
      </c>
      <c r="L87" s="14">
        <f>IFERROR(VLOOKUP($A$1&amp;'Service PJ'!$D85&amp;'Service PJ'!$B85&amp;'Service PJ'!$A85&amp;"*",'EPA_US9RT techs'!$A$2:$I$1722,9,FALSE),"")</f>
        <v>34.956690161700003</v>
      </c>
      <c r="M87" s="14">
        <f>IFERROR(VLOOKUP($A$1&amp;'Service PJ'!$D85&amp;'Service PJ'!$B85&amp;'Service PJ'!$A85&amp;"*",'EPA_US9RT techs'!$A$2:$I$1722,9,FALSE),"")</f>
        <v>34.956690161700003</v>
      </c>
      <c r="N87" s="14">
        <f>IFERROR(VLOOKUP($A$1&amp;'Service PJ'!$D85&amp;'Service PJ'!$B85&amp;'Service PJ'!$A85&amp;"*",'EPA_US9RT techs'!$A$2:$I$1722,9,FALSE),"")</f>
        <v>34.956690161700003</v>
      </c>
      <c r="O87" s="14">
        <f>IFERROR(VLOOKUP($A$1&amp;'Service PJ'!$D85&amp;'Service PJ'!$B85&amp;'Service PJ'!$A85&amp;"*",'EPA_US9RT techs'!$A$2:$I$1722,9,FALSE),"")</f>
        <v>34.956690161700003</v>
      </c>
      <c r="P87" s="14">
        <f>IFERROR(VLOOKUP($A$1&amp;'Service PJ'!$D85&amp;'Service PJ'!$B85&amp;'Service PJ'!$A85&amp;"*",'EPA_US9RT techs'!$A$2:$I$1722,9,FALSE),"")</f>
        <v>34.956690161700003</v>
      </c>
      <c r="Q87" s="14">
        <f>IFERROR(VLOOKUP($A$1&amp;'Service PJ'!$D85&amp;'Service PJ'!$B85&amp;'Service PJ'!$A85&amp;"*",'EPA_US9RT techs'!$A$2:$I$1722,9,FALSE),"")</f>
        <v>34.956690161700003</v>
      </c>
      <c r="R87" s="14">
        <f>IFERROR(VLOOKUP($A$1&amp;'Service PJ'!$D85&amp;'Service PJ'!$B85&amp;'Service PJ'!$A85&amp;"*",'EPA_US9RT techs'!$A$2:$I$1722,9,FALSE),"")</f>
        <v>34.956690161700003</v>
      </c>
      <c r="S87" s="14">
        <f>IFERROR(VLOOKUP($A$1&amp;'Service PJ'!$D85&amp;'Service PJ'!$B85&amp;'Service PJ'!$A85&amp;"*",'EPA_US9RT techs'!$A$2:$I$1722,9,FALSE),"")</f>
        <v>34.956690161700003</v>
      </c>
      <c r="T87" s="14">
        <f>IFERROR(VLOOKUP($A$1&amp;'Service PJ'!$D85&amp;'Service PJ'!$B85&amp;'Service PJ'!$A85&amp;"*",'EPA_US9RT techs'!$A$2:$I$1722,9,FALSE),"")</f>
        <v>34.956690161700003</v>
      </c>
      <c r="U87" s="14">
        <f>IFERROR(VLOOKUP($A$1&amp;'Service PJ'!$D85&amp;'Service PJ'!$B85&amp;'Service PJ'!$A85&amp;"*",'EPA_US9RT techs'!$A$2:$I$1722,9,FALSE),"")</f>
        <v>34.956690161700003</v>
      </c>
      <c r="V87" s="14">
        <f>IFERROR(VLOOKUP($A$1&amp;'Service PJ'!$D85&amp;'Service PJ'!$B85&amp;'Service PJ'!$A85&amp;"*",'EPA_US9RT techs'!$A$2:$I$1722,9,FALSE),"")</f>
        <v>34.956690161700003</v>
      </c>
      <c r="W87" s="14">
        <f>IFERROR(VLOOKUP($A$1&amp;'Service PJ'!$D85&amp;'Service PJ'!$B85&amp;'Service PJ'!$A85&amp;"*",'EPA_US9RT techs'!$A$2:$I$1722,9,FALSE),"")</f>
        <v>34.956690161700003</v>
      </c>
      <c r="X87" s="14">
        <f>IFERROR(VLOOKUP($A$1&amp;'Service PJ'!$D85&amp;'Service PJ'!$B85&amp;'Service PJ'!$A85&amp;"*",'EPA_US9RT techs'!$A$2:$I$1722,9,FALSE),"")</f>
        <v>34.956690161700003</v>
      </c>
      <c r="Y87" s="14">
        <f>IFERROR(VLOOKUP($A$1&amp;'Service PJ'!$D85&amp;'Service PJ'!$B85&amp;'Service PJ'!$A85&amp;"*",'EPA_US9RT techs'!$A$2:$I$1722,9,FALSE),"")</f>
        <v>34.956690161700003</v>
      </c>
      <c r="Z87" s="14">
        <f>IFERROR(VLOOKUP($A$1&amp;'Service PJ'!$D85&amp;'Service PJ'!$B85&amp;'Service PJ'!$A85&amp;"*",'EPA_US9RT techs'!$A$2:$I$1722,9,FALSE),"")</f>
        <v>34.956690161700003</v>
      </c>
      <c r="AA87" s="14">
        <f>IFERROR(VLOOKUP($A$1&amp;'Service PJ'!$D85&amp;'Service PJ'!$B85&amp;'Service PJ'!$A85&amp;"*",'EPA_US9RT techs'!$A$2:$I$1722,9,FALSE),"")</f>
        <v>34.956690161700003</v>
      </c>
      <c r="AB87" s="14">
        <f>IFERROR(VLOOKUP($A$1&amp;'Service PJ'!$D85&amp;'Service PJ'!$B85&amp;'Service PJ'!$A85&amp;"*",'EPA_US9RT techs'!$A$2:$I$1722,9,FALSE),"")</f>
        <v>34.956690161700003</v>
      </c>
      <c r="AC87" s="14">
        <f>IFERROR(VLOOKUP($A$1&amp;'Service PJ'!$D85&amp;'Service PJ'!$B85&amp;'Service PJ'!$A85&amp;"*",'EPA_US9RT techs'!$A$2:$I$1722,9,FALSE),"")</f>
        <v>34.956690161700003</v>
      </c>
      <c r="AD87" s="14">
        <f>IFERROR(VLOOKUP($A$1&amp;'Service PJ'!$D85&amp;'Service PJ'!$B85&amp;'Service PJ'!$A85&amp;"*",'EPA_US9RT techs'!$A$2:$I$1722,9,FALSE),"")</f>
        <v>34.956690161700003</v>
      </c>
      <c r="AE87" s="14">
        <f>IFERROR(VLOOKUP($A$1&amp;'Service PJ'!$D85&amp;'Service PJ'!$B85&amp;'Service PJ'!$A85&amp;"*",'EPA_US9RT techs'!$A$2:$I$1722,9,FALSE),"")</f>
        <v>34.956690161700003</v>
      </c>
      <c r="AG87" t="str">
        <f>IF(SUM(AH87:AX87)=0,"\I:",'Service PJ'!$D85&amp;"_"&amp;'Service PJ'!$E85&amp;"_"&amp;'Service PJ'!$C85)</f>
        <v>IFP_MDR_NGA</v>
      </c>
      <c r="AH87" s="14">
        <f>IFERROR(VLOOKUP($AG$1&amp;'Service PJ'!$D85&amp;'Service PJ'!$B85&amp;'Service PJ'!$A85&amp;"*",'EPA_US9RT techs'!$A$2:$I$1722,9,FALSE),"")</f>
        <v>3.4956690161999999</v>
      </c>
      <c r="AI87" s="14">
        <f>IFERROR(VLOOKUP($AG$1&amp;'Service PJ'!$D85&amp;'Service PJ'!$B85&amp;'Service PJ'!$A85&amp;"*",'EPA_US9RT techs'!$A$2:$I$1722,9,FALSE),"")</f>
        <v>3.4956690161999999</v>
      </c>
      <c r="AJ87" s="14">
        <f>IFERROR(VLOOKUP($AG$1&amp;'Service PJ'!$D85&amp;'Service PJ'!$B85&amp;'Service PJ'!$A85&amp;"*",'EPA_US9RT techs'!$A$2:$I$1722,9,FALSE),"")</f>
        <v>3.4956690161999999</v>
      </c>
      <c r="AK87" s="14">
        <f>IFERROR(VLOOKUP($AG$1&amp;'Service PJ'!$D85&amp;'Service PJ'!$B85&amp;'Service PJ'!$A85&amp;"*",'EPA_US9RT techs'!$A$2:$I$1722,9,FALSE),"")</f>
        <v>3.4956690161999999</v>
      </c>
      <c r="AL87" s="14">
        <f>IFERROR(VLOOKUP($AG$1&amp;'Service PJ'!$D85&amp;'Service PJ'!$B85&amp;'Service PJ'!$A85&amp;"*",'EPA_US9RT techs'!$A$2:$I$1722,9,FALSE),"")</f>
        <v>3.4956690161999999</v>
      </c>
      <c r="AM87" s="14">
        <f>IFERROR(VLOOKUP($AG$1&amp;'Service PJ'!$D85&amp;'Service PJ'!$B85&amp;'Service PJ'!$A85&amp;"*",'EPA_US9RT techs'!$A$2:$I$1722,9,FALSE),"")</f>
        <v>3.4956690161999999</v>
      </c>
      <c r="AN87" s="14">
        <f>IFERROR(VLOOKUP($AG$1&amp;'Service PJ'!$D85&amp;'Service PJ'!$B85&amp;'Service PJ'!$A85&amp;"*",'EPA_US9RT techs'!$A$2:$I$1722,9,FALSE),"")</f>
        <v>3.4956690161999999</v>
      </c>
      <c r="AO87" s="14">
        <f>IFERROR(VLOOKUP($AG$1&amp;'Service PJ'!$D85&amp;'Service PJ'!$B85&amp;'Service PJ'!$A85&amp;"*",'EPA_US9RT techs'!$A$2:$I$1722,9,FALSE),"")</f>
        <v>3.4956690161999999</v>
      </c>
      <c r="AP87" s="14">
        <f>IFERROR(VLOOKUP($AG$1&amp;'Service PJ'!$D85&amp;'Service PJ'!$B85&amp;'Service PJ'!$A85&amp;"*",'EPA_US9RT techs'!$A$2:$I$1722,9,FALSE),"")</f>
        <v>3.4956690161999999</v>
      </c>
      <c r="AQ87" s="14">
        <f>IFERROR(VLOOKUP($AG$1&amp;'Service PJ'!$D85&amp;'Service PJ'!$B85&amp;'Service PJ'!$A85&amp;"*",'EPA_US9RT techs'!$A$2:$I$1722,9,FALSE),"")</f>
        <v>3.4956690161999999</v>
      </c>
      <c r="AR87" s="14">
        <f>IFERROR(VLOOKUP($AG$1&amp;'Service PJ'!$D85&amp;'Service PJ'!$B85&amp;'Service PJ'!$A85&amp;"*",'EPA_US9RT techs'!$A$2:$I$1722,9,FALSE),"")</f>
        <v>3.4956690161999999</v>
      </c>
      <c r="AS87" s="14">
        <f>IFERROR(VLOOKUP($AG$1&amp;'Service PJ'!$D85&amp;'Service PJ'!$B85&amp;'Service PJ'!$A85&amp;"*",'EPA_US9RT techs'!$A$2:$I$1722,9,FALSE),"")</f>
        <v>3.4956690161999999</v>
      </c>
      <c r="AT87" s="14">
        <f>IFERROR(VLOOKUP($AG$1&amp;'Service PJ'!$D85&amp;'Service PJ'!$B85&amp;'Service PJ'!$A85&amp;"*",'EPA_US9RT techs'!$A$2:$I$1722,9,FALSE),"")</f>
        <v>3.4956690161999999</v>
      </c>
      <c r="AU87" s="14">
        <f>IFERROR(VLOOKUP($AG$1&amp;'Service PJ'!$D85&amp;'Service PJ'!$B85&amp;'Service PJ'!$A85&amp;"*",'EPA_US9RT techs'!$A$2:$I$1722,9,FALSE),"")</f>
        <v>3.4956690161999999</v>
      </c>
      <c r="AV87" s="14">
        <f>IFERROR(VLOOKUP($AG$1&amp;'Service PJ'!$D85&amp;'Service PJ'!$B85&amp;'Service PJ'!$A85&amp;"*",'EPA_US9RT techs'!$A$2:$I$1722,9,FALSE),"")</f>
        <v>3.4956690161999999</v>
      </c>
      <c r="AW87" s="14">
        <f>IFERROR(VLOOKUP($AG$1&amp;'Service PJ'!$D85&amp;'Service PJ'!$B85&amp;'Service PJ'!$A85&amp;"*",'EPA_US9RT techs'!$A$2:$I$1722,9,FALSE),"")</f>
        <v>3.4956690161999999</v>
      </c>
      <c r="AX87" s="14">
        <f>IFERROR(VLOOKUP($AG$1&amp;'Service PJ'!$D85&amp;'Service PJ'!$B85&amp;'Service PJ'!$A85&amp;"*",'EPA_US9RT techs'!$A$2:$I$1722,9,FALSE),"")</f>
        <v>3.4956690161999999</v>
      </c>
      <c r="AY87" s="14">
        <f>IFERROR(VLOOKUP($AG$1&amp;'Service PJ'!$D85&amp;'Service PJ'!$B85&amp;'Service PJ'!$A85&amp;"*",'EPA_US9RT techs'!$A$2:$I$1722,9,FALSE),"")</f>
        <v>3.4956690161999999</v>
      </c>
      <c r="AZ87" s="14">
        <f>IFERROR(VLOOKUP($AG$1&amp;'Service PJ'!$D85&amp;'Service PJ'!$B85&amp;'Service PJ'!$A85&amp;"*",'EPA_US9RT techs'!$A$2:$I$1722,9,FALSE),"")</f>
        <v>3.4956690161999999</v>
      </c>
      <c r="BA87" s="14">
        <f>IFERROR(VLOOKUP($AG$1&amp;'Service PJ'!$D85&amp;'Service PJ'!$B85&amp;'Service PJ'!$A85&amp;"*",'EPA_US9RT techs'!$A$2:$I$1722,9,FALSE),"")</f>
        <v>3.4956690161999999</v>
      </c>
      <c r="BB87" s="14">
        <f>IFERROR(VLOOKUP($AG$1&amp;'Service PJ'!$D85&amp;'Service PJ'!$B85&amp;'Service PJ'!$A85&amp;"*",'EPA_US9RT techs'!$A$2:$I$1722,9,FALSE),"")</f>
        <v>3.4956690161999999</v>
      </c>
      <c r="BC87" s="14">
        <f>IFERROR(VLOOKUP($AG$1&amp;'Service PJ'!$D85&amp;'Service PJ'!$B85&amp;'Service PJ'!$A85&amp;"*",'EPA_US9RT techs'!$A$2:$I$1722,9,FALSE),"")</f>
        <v>3.4956690161999999</v>
      </c>
      <c r="BD87" s="14">
        <f>IFERROR(VLOOKUP($AG$1&amp;'Service PJ'!$D85&amp;'Service PJ'!$B85&amp;'Service PJ'!$A85&amp;"*",'EPA_US9RT techs'!$A$2:$I$1722,9,FALSE),"")</f>
        <v>3.4956690161999999</v>
      </c>
      <c r="BE87" s="14">
        <f>IFERROR(VLOOKUP($AG$1&amp;'Service PJ'!$D85&amp;'Service PJ'!$B85&amp;'Service PJ'!$A85&amp;"*",'EPA_US9RT techs'!$A$2:$I$1722,9,FALSE),"")</f>
        <v>3.4956690161999999</v>
      </c>
      <c r="BF87" s="14">
        <f>IFERROR(VLOOKUP($AG$1&amp;'Service PJ'!$D85&amp;'Service PJ'!$B85&amp;'Service PJ'!$A85&amp;"*",'EPA_US9RT techs'!$A$2:$I$1722,9,FALSE),"")</f>
        <v>3.4956690161999999</v>
      </c>
      <c r="BG87" s="14">
        <f>IFERROR(VLOOKUP($AG$1&amp;'Service PJ'!$D85&amp;'Service PJ'!$B85&amp;'Service PJ'!$A85&amp;"*",'EPA_US9RT techs'!$A$2:$I$1722,9,FALSE),"")</f>
        <v>3.4956690161999999</v>
      </c>
      <c r="BH87" s="14">
        <f>IFERROR(VLOOKUP($AG$1&amp;'Service PJ'!$D85&amp;'Service PJ'!$B85&amp;'Service PJ'!$A85&amp;"*",'EPA_US9RT techs'!$A$2:$I$1722,9,FALSE),"")</f>
        <v>3.4956690161999999</v>
      </c>
      <c r="BI87" s="14">
        <f>IFERROR(VLOOKUP($AG$1&amp;'Service PJ'!$D85&amp;'Service PJ'!$B85&amp;'Service PJ'!$A85&amp;"*",'EPA_US9RT techs'!$A$2:$I$1722,9,FALSE),"")</f>
        <v>3.4956690161999999</v>
      </c>
      <c r="BJ87" s="14">
        <f>IFERROR(VLOOKUP($AG$1&amp;'Service PJ'!$D85&amp;'Service PJ'!$B85&amp;'Service PJ'!$A85&amp;"*",'EPA_US9RT techs'!$A$2:$I$1722,9,FALSE),"")</f>
        <v>3.4956690161999999</v>
      </c>
      <c r="BK87" s="14">
        <f>IFERROR(VLOOKUP($AG$1&amp;'Service PJ'!$D85&amp;'Service PJ'!$B85&amp;'Service PJ'!$A85&amp;"*",'EPA_US9RT techs'!$A$2:$I$1722,9,FALSE),"")</f>
        <v>3.4956690161999999</v>
      </c>
      <c r="BM87" t="str">
        <f>IF(SUM(BN87:CD87)=0,"\I:",'Service PJ'!$D85&amp;"_"&amp;'Service PJ'!$E85&amp;"_"&amp;'Service PJ'!$C85)</f>
        <v>\I:</v>
      </c>
      <c r="BN87" s="14" t="str">
        <f>IFERROR(VLOOKUP($BM$1&amp;'Service PJ'!$D85&amp;'Service PJ'!$B85&amp;'Service PJ'!$A85&amp;"*",'EPA_US9RT techs'!$A$2:$I$1722,9,FALSE),"")</f>
        <v/>
      </c>
      <c r="BO87" s="14" t="str">
        <f>IFERROR(VLOOKUP($BM$1&amp;'Service PJ'!$D85&amp;'Service PJ'!$B85&amp;'Service PJ'!$A85&amp;"*",'EPA_US9RT techs'!$A$2:$I$1722,9,FALSE),"")</f>
        <v/>
      </c>
      <c r="BP87" s="14" t="str">
        <f>IFERROR(VLOOKUP($BM$1&amp;'Service PJ'!$D85&amp;'Service PJ'!$B85&amp;'Service PJ'!$A85&amp;"*",'EPA_US9RT techs'!$A$2:$I$1722,9,FALSE),"")</f>
        <v/>
      </c>
      <c r="BQ87" s="14" t="str">
        <f>IFERROR(VLOOKUP($BM$1&amp;'Service PJ'!$D85&amp;'Service PJ'!$B85&amp;'Service PJ'!$A85&amp;"*",'EPA_US9RT techs'!$A$2:$I$1722,9,FALSE),"")</f>
        <v/>
      </c>
      <c r="BR87" s="14" t="str">
        <f>IFERROR(VLOOKUP($BM$1&amp;'Service PJ'!$D85&amp;'Service PJ'!$B85&amp;'Service PJ'!$A85&amp;"*",'EPA_US9RT techs'!$A$2:$I$1722,9,FALSE),"")</f>
        <v/>
      </c>
      <c r="BS87" s="14" t="str">
        <f>IFERROR(VLOOKUP($BM$1&amp;'Service PJ'!$D85&amp;'Service PJ'!$B85&amp;'Service PJ'!$A85&amp;"*",'EPA_US9RT techs'!$A$2:$I$1722,9,FALSE),"")</f>
        <v/>
      </c>
      <c r="BT87" s="14" t="str">
        <f>IFERROR(VLOOKUP($BM$1&amp;'Service PJ'!$D85&amp;'Service PJ'!$B85&amp;'Service PJ'!$A85&amp;"*",'EPA_US9RT techs'!$A$2:$I$1722,9,FALSE),"")</f>
        <v/>
      </c>
      <c r="BU87" s="14" t="str">
        <f>IFERROR(VLOOKUP($BM$1&amp;'Service PJ'!$D85&amp;'Service PJ'!$B85&amp;'Service PJ'!$A85&amp;"*",'EPA_US9RT techs'!$A$2:$I$1722,9,FALSE),"")</f>
        <v/>
      </c>
      <c r="BV87" s="14" t="str">
        <f>IFERROR(VLOOKUP($BM$1&amp;'Service PJ'!$D85&amp;'Service PJ'!$B85&amp;'Service PJ'!$A85&amp;"*",'EPA_US9RT techs'!$A$2:$I$1722,9,FALSE),"")</f>
        <v/>
      </c>
      <c r="BW87" s="14" t="str">
        <f>IFERROR(VLOOKUP($BM$1&amp;'Service PJ'!$D85&amp;'Service PJ'!$B85&amp;'Service PJ'!$A85&amp;"*",'EPA_US9RT techs'!$A$2:$I$1722,9,FALSE),"")</f>
        <v/>
      </c>
      <c r="BX87" s="14" t="str">
        <f>IFERROR(VLOOKUP($BM$1&amp;'Service PJ'!$D85&amp;'Service PJ'!$B85&amp;'Service PJ'!$A85&amp;"*",'EPA_US9RT techs'!$A$2:$I$1722,9,FALSE),"")</f>
        <v/>
      </c>
      <c r="BY87" s="14" t="str">
        <f>IFERROR(VLOOKUP($BM$1&amp;'Service PJ'!$D85&amp;'Service PJ'!$B85&amp;'Service PJ'!$A85&amp;"*",'EPA_US9RT techs'!$A$2:$I$1722,9,FALSE),"")</f>
        <v/>
      </c>
      <c r="BZ87" s="14" t="str">
        <f>IFERROR(VLOOKUP($BM$1&amp;'Service PJ'!$D85&amp;'Service PJ'!$B85&amp;'Service PJ'!$A85&amp;"*",'EPA_US9RT techs'!$A$2:$I$1722,9,FALSE),"")</f>
        <v/>
      </c>
      <c r="CA87" s="14" t="str">
        <f>IFERROR(VLOOKUP($BM$1&amp;'Service PJ'!$D85&amp;'Service PJ'!$B85&amp;'Service PJ'!$A85&amp;"*",'EPA_US9RT techs'!$A$2:$I$1722,9,FALSE),"")</f>
        <v/>
      </c>
      <c r="CB87" s="14" t="str">
        <f>IFERROR(VLOOKUP($BM$1&amp;'Service PJ'!$D85&amp;'Service PJ'!$B85&amp;'Service PJ'!$A85&amp;"*",'EPA_US9RT techs'!$A$2:$I$1722,9,FALSE),"")</f>
        <v/>
      </c>
      <c r="CC87" s="14" t="str">
        <f>IFERROR(VLOOKUP($BM$1&amp;'Service PJ'!$D85&amp;'Service PJ'!$B85&amp;'Service PJ'!$A85&amp;"*",'EPA_US9RT techs'!$A$2:$I$1722,9,FALSE),"")</f>
        <v/>
      </c>
      <c r="CD87" s="14" t="str">
        <f>IFERROR(VLOOKUP($BM$1&amp;'Service PJ'!$D85&amp;'Service PJ'!$B85&amp;'Service PJ'!$A85&amp;"*",'EPA_US9RT techs'!$A$2:$I$1722,9,FALSE),"")</f>
        <v/>
      </c>
      <c r="CE87" s="14" t="str">
        <f>IFERROR(VLOOKUP($BM$1&amp;'Service PJ'!$D85&amp;'Service PJ'!$B85&amp;'Service PJ'!$A85&amp;"*",'EPA_US9RT techs'!$A$2:$I$1722,9,FALSE),"")</f>
        <v/>
      </c>
      <c r="CF87" s="14" t="str">
        <f>IFERROR(VLOOKUP($BM$1&amp;'Service PJ'!$D85&amp;'Service PJ'!$B85&amp;'Service PJ'!$A85&amp;"*",'EPA_US9RT techs'!$A$2:$I$1722,9,FALSE),"")</f>
        <v/>
      </c>
      <c r="CG87" s="14" t="str">
        <f>IFERROR(VLOOKUP($BM$1&amp;'Service PJ'!$D85&amp;'Service PJ'!$B85&amp;'Service PJ'!$A85&amp;"*",'EPA_US9RT techs'!$A$2:$I$1722,9,FALSE),"")</f>
        <v/>
      </c>
      <c r="CH87" s="14" t="str">
        <f>IFERROR(VLOOKUP($BM$1&amp;'Service PJ'!$D85&amp;'Service PJ'!$B85&amp;'Service PJ'!$A85&amp;"*",'EPA_US9RT techs'!$A$2:$I$1722,9,FALSE),"")</f>
        <v/>
      </c>
      <c r="CI87" s="14" t="str">
        <f>IFERROR(VLOOKUP($BM$1&amp;'Service PJ'!$D85&amp;'Service PJ'!$B85&amp;'Service PJ'!$A85&amp;"*",'EPA_US9RT techs'!$A$2:$I$1722,9,FALSE),"")</f>
        <v/>
      </c>
      <c r="CJ87" s="14" t="str">
        <f>IFERROR(VLOOKUP($BM$1&amp;'Service PJ'!$D85&amp;'Service PJ'!$B85&amp;'Service PJ'!$A85&amp;"*",'EPA_US9RT techs'!$A$2:$I$1722,9,FALSE),"")</f>
        <v/>
      </c>
      <c r="CK87" s="14" t="str">
        <f>IFERROR(VLOOKUP($BM$1&amp;'Service PJ'!$D85&amp;'Service PJ'!$B85&amp;'Service PJ'!$A85&amp;"*",'EPA_US9RT techs'!$A$2:$I$1722,9,FALSE),"")</f>
        <v/>
      </c>
      <c r="CL87" s="14" t="str">
        <f>IFERROR(VLOOKUP($BM$1&amp;'Service PJ'!$D85&amp;'Service PJ'!$B85&amp;'Service PJ'!$A85&amp;"*",'EPA_US9RT techs'!$A$2:$I$1722,9,FALSE),"")</f>
        <v/>
      </c>
      <c r="CM87" s="14" t="str">
        <f>IFERROR(VLOOKUP($BM$1&amp;'Service PJ'!$D85&amp;'Service PJ'!$B85&amp;'Service PJ'!$A85&amp;"*",'EPA_US9RT techs'!$A$2:$I$1722,9,FALSE),"")</f>
        <v/>
      </c>
      <c r="CN87" s="14" t="str">
        <f>IFERROR(VLOOKUP($BM$1&amp;'Service PJ'!$D85&amp;'Service PJ'!$B85&amp;'Service PJ'!$A85&amp;"*",'EPA_US9RT techs'!$A$2:$I$1722,9,FALSE),"")</f>
        <v/>
      </c>
      <c r="CO87" s="14" t="str">
        <f>IFERROR(VLOOKUP($BM$1&amp;'Service PJ'!$D85&amp;'Service PJ'!$B85&amp;'Service PJ'!$A85&amp;"*",'EPA_US9RT techs'!$A$2:$I$1722,9,FALSE),"")</f>
        <v/>
      </c>
      <c r="CP87" s="14" t="str">
        <f>IFERROR(VLOOKUP($BM$1&amp;'Service PJ'!$D85&amp;'Service PJ'!$B85&amp;'Service PJ'!$A85&amp;"*",'EPA_US9RT techs'!$A$2:$I$1722,9,FALSE),"")</f>
        <v/>
      </c>
      <c r="CQ87" s="14" t="str">
        <f>IFERROR(VLOOKUP($BM$1&amp;'Service PJ'!$D85&amp;'Service PJ'!$B85&amp;'Service PJ'!$A85&amp;"*",'EPA_US9RT techs'!$A$2:$I$1722,9,FALSE),"")</f>
        <v/>
      </c>
      <c r="CS87" t="str">
        <f>IF(SUM(CT87:DJ87)=0,"\I:",'Service PJ'!$D85&amp;"_"&amp;'Service PJ'!$E85&amp;"_"&amp;'Service PJ'!$C85)</f>
        <v>IFP_MDR_NGA</v>
      </c>
      <c r="CT87" s="2">
        <f>IFERROR(VLOOKUP($CS$1&amp;'Service PJ'!$D85&amp;'Service PJ'!$B85&amp;'Service PJ'!$A85&amp;"*",'EPA_US9RT techs'!$A$2:$I$1722,9,FALSE),"")</f>
        <v>30</v>
      </c>
      <c r="CU87" s="2">
        <f>IFERROR(VLOOKUP($CS$1&amp;'Service PJ'!$D85&amp;'Service PJ'!$B85&amp;'Service PJ'!$A85&amp;"*",'EPA_US9RT techs'!$A$2:$I$1722,9,FALSE),"")</f>
        <v>30</v>
      </c>
      <c r="CV87" s="2">
        <f>IFERROR(VLOOKUP($CS$1&amp;'Service PJ'!$D85&amp;'Service PJ'!$B85&amp;'Service PJ'!$A85&amp;"*",'EPA_US9RT techs'!$A$2:$I$1722,9,FALSE),"")</f>
        <v>30</v>
      </c>
      <c r="CW87" s="2">
        <f>IFERROR(VLOOKUP($CS$1&amp;'Service PJ'!$D85&amp;'Service PJ'!$B85&amp;'Service PJ'!$A85&amp;"*",'EPA_US9RT techs'!$A$2:$I$1722,9,FALSE),"")</f>
        <v>30</v>
      </c>
      <c r="CX87" s="2">
        <f>IFERROR(VLOOKUP($CS$1&amp;'Service PJ'!$D85&amp;'Service PJ'!$B85&amp;'Service PJ'!$A85&amp;"*",'EPA_US9RT techs'!$A$2:$I$1722,9,FALSE),"")</f>
        <v>30</v>
      </c>
      <c r="CY87" s="2">
        <f>IFERROR(VLOOKUP($CS$1&amp;'Service PJ'!$D85&amp;'Service PJ'!$B85&amp;'Service PJ'!$A85&amp;"*",'EPA_US9RT techs'!$A$2:$I$1722,9,FALSE),"")</f>
        <v>30</v>
      </c>
      <c r="CZ87" s="2">
        <f>IFERROR(VLOOKUP($CS$1&amp;'Service PJ'!$D85&amp;'Service PJ'!$B85&amp;'Service PJ'!$A85&amp;"*",'EPA_US9RT techs'!$A$2:$I$1722,9,FALSE),"")</f>
        <v>30</v>
      </c>
      <c r="DA87" s="2">
        <f>IFERROR(VLOOKUP($CS$1&amp;'Service PJ'!$D85&amp;'Service PJ'!$B85&amp;'Service PJ'!$A85&amp;"*",'EPA_US9RT techs'!$A$2:$I$1722,9,FALSE),"")</f>
        <v>30</v>
      </c>
      <c r="DB87" s="2">
        <f>IFERROR(VLOOKUP($CS$1&amp;'Service PJ'!$D85&amp;'Service PJ'!$B85&amp;'Service PJ'!$A85&amp;"*",'EPA_US9RT techs'!$A$2:$I$1722,9,FALSE),"")</f>
        <v>30</v>
      </c>
      <c r="DC87" s="2">
        <f>IFERROR(VLOOKUP($CS$1&amp;'Service PJ'!$D85&amp;'Service PJ'!$B85&amp;'Service PJ'!$A85&amp;"*",'EPA_US9RT techs'!$A$2:$I$1722,9,FALSE),"")</f>
        <v>30</v>
      </c>
      <c r="DD87" s="2">
        <f>IFERROR(VLOOKUP($CS$1&amp;'Service PJ'!$D85&amp;'Service PJ'!$B85&amp;'Service PJ'!$A85&amp;"*",'EPA_US9RT techs'!$A$2:$I$1722,9,FALSE),"")</f>
        <v>30</v>
      </c>
      <c r="DE87" s="2">
        <f>IFERROR(VLOOKUP($CS$1&amp;'Service PJ'!$D85&amp;'Service PJ'!$B85&amp;'Service PJ'!$A85&amp;"*",'EPA_US9RT techs'!$A$2:$I$1722,9,FALSE),"")</f>
        <v>30</v>
      </c>
      <c r="DF87" s="2">
        <f>IFERROR(VLOOKUP($CS$1&amp;'Service PJ'!$D85&amp;'Service PJ'!$B85&amp;'Service PJ'!$A85&amp;"*",'EPA_US9RT techs'!$A$2:$I$1722,9,FALSE),"")</f>
        <v>30</v>
      </c>
      <c r="DG87" s="2">
        <f>IFERROR(VLOOKUP($CS$1&amp;'Service PJ'!$D85&amp;'Service PJ'!$B85&amp;'Service PJ'!$A85&amp;"*",'EPA_US9RT techs'!$A$2:$I$1722,9,FALSE),"")</f>
        <v>30</v>
      </c>
      <c r="DH87" s="2">
        <f>IFERROR(VLOOKUP($CS$1&amp;'Service PJ'!$D85&amp;'Service PJ'!$B85&amp;'Service PJ'!$A85&amp;"*",'EPA_US9RT techs'!$A$2:$I$1722,9,FALSE),"")</f>
        <v>30</v>
      </c>
      <c r="DI87" s="2">
        <f>IFERROR(VLOOKUP($CS$1&amp;'Service PJ'!$D85&amp;'Service PJ'!$B85&amp;'Service PJ'!$A85&amp;"*",'EPA_US9RT techs'!$A$2:$I$1722,9,FALSE),"")</f>
        <v>30</v>
      </c>
      <c r="DJ87" s="2">
        <f>IFERROR(VLOOKUP($CS$1&amp;'Service PJ'!$D85&amp;'Service PJ'!$B85&amp;'Service PJ'!$A85&amp;"*",'EPA_US9RT techs'!$A$2:$I$1722,9,FALSE),"")</f>
        <v>30</v>
      </c>
      <c r="DK87" s="2">
        <f>IFERROR(VLOOKUP($CS$1&amp;'Service PJ'!$D85&amp;'Service PJ'!$B85&amp;'Service PJ'!$A85&amp;"*",'EPA_US9RT techs'!$A$2:$I$1722,9,FALSE),"")</f>
        <v>30</v>
      </c>
      <c r="DL87" s="2">
        <f>IFERROR(VLOOKUP($CS$1&amp;'Service PJ'!$D85&amp;'Service PJ'!$B85&amp;'Service PJ'!$A85&amp;"*",'EPA_US9RT techs'!$A$2:$I$1722,9,FALSE),"")</f>
        <v>30</v>
      </c>
      <c r="DM87" s="2">
        <f>IFERROR(VLOOKUP($CS$1&amp;'Service PJ'!$D85&amp;'Service PJ'!$B85&amp;'Service PJ'!$A85&amp;"*",'EPA_US9RT techs'!$A$2:$I$1722,9,FALSE),"")</f>
        <v>30</v>
      </c>
      <c r="DN87" s="2">
        <f>IFERROR(VLOOKUP($CS$1&amp;'Service PJ'!$D85&amp;'Service PJ'!$B85&amp;'Service PJ'!$A85&amp;"*",'EPA_US9RT techs'!$A$2:$I$1722,9,FALSE),"")</f>
        <v>30</v>
      </c>
      <c r="DO87" s="2">
        <f>IFERROR(VLOOKUP($CS$1&amp;'Service PJ'!$D85&amp;'Service PJ'!$B85&amp;'Service PJ'!$A85&amp;"*",'EPA_US9RT techs'!$A$2:$I$1722,9,FALSE),"")</f>
        <v>30</v>
      </c>
      <c r="DP87" s="2">
        <f>IFERROR(VLOOKUP($CS$1&amp;'Service PJ'!$D85&amp;'Service PJ'!$B85&amp;'Service PJ'!$A85&amp;"*",'EPA_US9RT techs'!$A$2:$I$1722,9,FALSE),"")</f>
        <v>30</v>
      </c>
      <c r="DQ87" s="2">
        <f>IFERROR(VLOOKUP($CS$1&amp;'Service PJ'!$D85&amp;'Service PJ'!$B85&amp;'Service PJ'!$A85&amp;"*",'EPA_US9RT techs'!$A$2:$I$1722,9,FALSE),"")</f>
        <v>30</v>
      </c>
      <c r="DR87" s="2">
        <f>IFERROR(VLOOKUP($CS$1&amp;'Service PJ'!$D85&amp;'Service PJ'!$B85&amp;'Service PJ'!$A85&amp;"*",'EPA_US9RT techs'!$A$2:$I$1722,9,FALSE),"")</f>
        <v>30</v>
      </c>
      <c r="DS87" s="2">
        <f>IFERROR(VLOOKUP($CS$1&amp;'Service PJ'!$D85&amp;'Service PJ'!$B85&amp;'Service PJ'!$A85&amp;"*",'EPA_US9RT techs'!$A$2:$I$1722,9,FALSE),"")</f>
        <v>30</v>
      </c>
      <c r="DT87" s="2">
        <f>IFERROR(VLOOKUP($CS$1&amp;'Service PJ'!$D85&amp;'Service PJ'!$B85&amp;'Service PJ'!$A85&amp;"*",'EPA_US9RT techs'!$A$2:$I$1722,9,FALSE),"")</f>
        <v>30</v>
      </c>
      <c r="DU87" s="2">
        <f>IFERROR(VLOOKUP($CS$1&amp;'Service PJ'!$D85&amp;'Service PJ'!$B85&amp;'Service PJ'!$A85&amp;"*",'EPA_US9RT techs'!$A$2:$I$1722,9,FALSE),"")</f>
        <v>30</v>
      </c>
      <c r="DV87" s="2">
        <f>IFERROR(VLOOKUP($CS$1&amp;'Service PJ'!$D85&amp;'Service PJ'!$B85&amp;'Service PJ'!$A85&amp;"*",'EPA_US9RT techs'!$A$2:$I$1722,9,FALSE),"")</f>
        <v>30</v>
      </c>
      <c r="DW87" s="2">
        <f>IFERROR(VLOOKUP($CS$1&amp;'Service PJ'!$D85&amp;'Service PJ'!$B85&amp;'Service PJ'!$A85&amp;"*",'EPA_US9RT techs'!$A$2:$I$1722,9,FALSE),"")</f>
        <v>30</v>
      </c>
    </row>
    <row r="88" spans="1:127" x14ac:dyDescent="0.45">
      <c r="A88" t="str">
        <f>IF(SUM(B88:R88)=0,"\I:",'Service PJ'!$D86&amp;"_"&amp;'Service PJ'!$E86&amp;"_"&amp;'Service PJ'!$C86)</f>
        <v>IFP_OTP_NGA</v>
      </c>
      <c r="B88" s="14">
        <f>IFERROR(VLOOKUP($A$1&amp;'Service PJ'!$D86&amp;'Service PJ'!$B86&amp;'Service PJ'!$A86&amp;"*",'EPA_US9RT techs'!$A$2:$I$1722,9,FALSE),"")</f>
        <v>23.242745097099998</v>
      </c>
      <c r="C88" s="14">
        <f>IFERROR(VLOOKUP($A$1&amp;'Service PJ'!$D86&amp;'Service PJ'!$B86&amp;'Service PJ'!$A86&amp;"*",'EPA_US9RT techs'!$A$2:$I$1722,9,FALSE),"")</f>
        <v>23.242745097099998</v>
      </c>
      <c r="D88" s="14">
        <f>IFERROR(VLOOKUP($A$1&amp;'Service PJ'!$D86&amp;'Service PJ'!$B86&amp;'Service PJ'!$A86&amp;"*",'EPA_US9RT techs'!$A$2:$I$1722,9,FALSE),"")</f>
        <v>23.242745097099998</v>
      </c>
      <c r="E88" s="14">
        <f>IFERROR(VLOOKUP($A$1&amp;'Service PJ'!$D86&amp;'Service PJ'!$B86&amp;'Service PJ'!$A86&amp;"*",'EPA_US9RT techs'!$A$2:$I$1722,9,FALSE),"")</f>
        <v>23.242745097099998</v>
      </c>
      <c r="F88" s="14">
        <f>IFERROR(VLOOKUP($A$1&amp;'Service PJ'!$D86&amp;'Service PJ'!$B86&amp;'Service PJ'!$A86&amp;"*",'EPA_US9RT techs'!$A$2:$I$1722,9,FALSE),"")</f>
        <v>23.242745097099998</v>
      </c>
      <c r="G88" s="14">
        <f>IFERROR(VLOOKUP($A$1&amp;'Service PJ'!$D86&amp;'Service PJ'!$B86&amp;'Service PJ'!$A86&amp;"*",'EPA_US9RT techs'!$A$2:$I$1722,9,FALSE),"")</f>
        <v>23.242745097099998</v>
      </c>
      <c r="H88" s="14">
        <f>IFERROR(VLOOKUP($A$1&amp;'Service PJ'!$D86&amp;'Service PJ'!$B86&amp;'Service PJ'!$A86&amp;"*",'EPA_US9RT techs'!$A$2:$I$1722,9,FALSE),"")</f>
        <v>23.242745097099998</v>
      </c>
      <c r="I88" s="14">
        <f>IFERROR(VLOOKUP($A$1&amp;'Service PJ'!$D86&amp;'Service PJ'!$B86&amp;'Service PJ'!$A86&amp;"*",'EPA_US9RT techs'!$A$2:$I$1722,9,FALSE),"")</f>
        <v>23.242745097099998</v>
      </c>
      <c r="J88" s="14">
        <f>IFERROR(VLOOKUP($A$1&amp;'Service PJ'!$D86&amp;'Service PJ'!$B86&amp;'Service PJ'!$A86&amp;"*",'EPA_US9RT techs'!$A$2:$I$1722,9,FALSE),"")</f>
        <v>23.242745097099998</v>
      </c>
      <c r="K88" s="14">
        <f>IFERROR(VLOOKUP($A$1&amp;'Service PJ'!$D86&amp;'Service PJ'!$B86&amp;'Service PJ'!$A86&amp;"*",'EPA_US9RT techs'!$A$2:$I$1722,9,FALSE),"")</f>
        <v>23.242745097099998</v>
      </c>
      <c r="L88" s="14">
        <f>IFERROR(VLOOKUP($A$1&amp;'Service PJ'!$D86&amp;'Service PJ'!$B86&amp;'Service PJ'!$A86&amp;"*",'EPA_US9RT techs'!$A$2:$I$1722,9,FALSE),"")</f>
        <v>23.242745097099998</v>
      </c>
      <c r="M88" s="14">
        <f>IFERROR(VLOOKUP($A$1&amp;'Service PJ'!$D86&amp;'Service PJ'!$B86&amp;'Service PJ'!$A86&amp;"*",'EPA_US9RT techs'!$A$2:$I$1722,9,FALSE),"")</f>
        <v>23.242745097099998</v>
      </c>
      <c r="N88" s="14">
        <f>IFERROR(VLOOKUP($A$1&amp;'Service PJ'!$D86&amp;'Service PJ'!$B86&amp;'Service PJ'!$A86&amp;"*",'EPA_US9RT techs'!$A$2:$I$1722,9,FALSE),"")</f>
        <v>23.242745097099998</v>
      </c>
      <c r="O88" s="14">
        <f>IFERROR(VLOOKUP($A$1&amp;'Service PJ'!$D86&amp;'Service PJ'!$B86&amp;'Service PJ'!$A86&amp;"*",'EPA_US9RT techs'!$A$2:$I$1722,9,FALSE),"")</f>
        <v>23.242745097099998</v>
      </c>
      <c r="P88" s="14">
        <f>IFERROR(VLOOKUP($A$1&amp;'Service PJ'!$D86&amp;'Service PJ'!$B86&amp;'Service PJ'!$A86&amp;"*",'EPA_US9RT techs'!$A$2:$I$1722,9,FALSE),"")</f>
        <v>23.242745097099998</v>
      </c>
      <c r="Q88" s="14">
        <f>IFERROR(VLOOKUP($A$1&amp;'Service PJ'!$D86&amp;'Service PJ'!$B86&amp;'Service PJ'!$A86&amp;"*",'EPA_US9RT techs'!$A$2:$I$1722,9,FALSE),"")</f>
        <v>23.242745097099998</v>
      </c>
      <c r="R88" s="14">
        <f>IFERROR(VLOOKUP($A$1&amp;'Service PJ'!$D86&amp;'Service PJ'!$B86&amp;'Service PJ'!$A86&amp;"*",'EPA_US9RT techs'!$A$2:$I$1722,9,FALSE),"")</f>
        <v>23.242745097099998</v>
      </c>
      <c r="S88" s="14">
        <f>IFERROR(VLOOKUP($A$1&amp;'Service PJ'!$D86&amp;'Service PJ'!$B86&amp;'Service PJ'!$A86&amp;"*",'EPA_US9RT techs'!$A$2:$I$1722,9,FALSE),"")</f>
        <v>23.242745097099998</v>
      </c>
      <c r="T88" s="14">
        <f>IFERROR(VLOOKUP($A$1&amp;'Service PJ'!$D86&amp;'Service PJ'!$B86&amp;'Service PJ'!$A86&amp;"*",'EPA_US9RT techs'!$A$2:$I$1722,9,FALSE),"")</f>
        <v>23.242745097099998</v>
      </c>
      <c r="U88" s="14">
        <f>IFERROR(VLOOKUP($A$1&amp;'Service PJ'!$D86&amp;'Service PJ'!$B86&amp;'Service PJ'!$A86&amp;"*",'EPA_US9RT techs'!$A$2:$I$1722,9,FALSE),"")</f>
        <v>23.242745097099998</v>
      </c>
      <c r="V88" s="14">
        <f>IFERROR(VLOOKUP($A$1&amp;'Service PJ'!$D86&amp;'Service PJ'!$B86&amp;'Service PJ'!$A86&amp;"*",'EPA_US9RT techs'!$A$2:$I$1722,9,FALSE),"")</f>
        <v>23.242745097099998</v>
      </c>
      <c r="W88" s="14">
        <f>IFERROR(VLOOKUP($A$1&amp;'Service PJ'!$D86&amp;'Service PJ'!$B86&amp;'Service PJ'!$A86&amp;"*",'EPA_US9RT techs'!$A$2:$I$1722,9,FALSE),"")</f>
        <v>23.242745097099998</v>
      </c>
      <c r="X88" s="14">
        <f>IFERROR(VLOOKUP($A$1&amp;'Service PJ'!$D86&amp;'Service PJ'!$B86&amp;'Service PJ'!$A86&amp;"*",'EPA_US9RT techs'!$A$2:$I$1722,9,FALSE),"")</f>
        <v>23.242745097099998</v>
      </c>
      <c r="Y88" s="14">
        <f>IFERROR(VLOOKUP($A$1&amp;'Service PJ'!$D86&amp;'Service PJ'!$B86&amp;'Service PJ'!$A86&amp;"*",'EPA_US9RT techs'!$A$2:$I$1722,9,FALSE),"")</f>
        <v>23.242745097099998</v>
      </c>
      <c r="Z88" s="14">
        <f>IFERROR(VLOOKUP($A$1&amp;'Service PJ'!$D86&amp;'Service PJ'!$B86&amp;'Service PJ'!$A86&amp;"*",'EPA_US9RT techs'!$A$2:$I$1722,9,FALSE),"")</f>
        <v>23.242745097099998</v>
      </c>
      <c r="AA88" s="14">
        <f>IFERROR(VLOOKUP($A$1&amp;'Service PJ'!$D86&amp;'Service PJ'!$B86&amp;'Service PJ'!$A86&amp;"*",'EPA_US9RT techs'!$A$2:$I$1722,9,FALSE),"")</f>
        <v>23.242745097099998</v>
      </c>
      <c r="AB88" s="14">
        <f>IFERROR(VLOOKUP($A$1&amp;'Service PJ'!$D86&amp;'Service PJ'!$B86&amp;'Service PJ'!$A86&amp;"*",'EPA_US9RT techs'!$A$2:$I$1722,9,FALSE),"")</f>
        <v>23.242745097099998</v>
      </c>
      <c r="AC88" s="14">
        <f>IFERROR(VLOOKUP($A$1&amp;'Service PJ'!$D86&amp;'Service PJ'!$B86&amp;'Service PJ'!$A86&amp;"*",'EPA_US9RT techs'!$A$2:$I$1722,9,FALSE),"")</f>
        <v>23.242745097099998</v>
      </c>
      <c r="AD88" s="14">
        <f>IFERROR(VLOOKUP($A$1&amp;'Service PJ'!$D86&amp;'Service PJ'!$B86&amp;'Service PJ'!$A86&amp;"*",'EPA_US9RT techs'!$A$2:$I$1722,9,FALSE),"")</f>
        <v>23.242745097099998</v>
      </c>
      <c r="AE88" s="14">
        <f>IFERROR(VLOOKUP($A$1&amp;'Service PJ'!$D86&amp;'Service PJ'!$B86&amp;'Service PJ'!$A86&amp;"*",'EPA_US9RT techs'!$A$2:$I$1722,9,FALSE),"")</f>
        <v>23.242745097099998</v>
      </c>
      <c r="AG88" t="str">
        <f>IF(SUM(AH88:AX88)=0,"\I:",'Service PJ'!$D86&amp;"_"&amp;'Service PJ'!$E86&amp;"_"&amp;'Service PJ'!$C86)</f>
        <v>IFP_OTP_NGA</v>
      </c>
      <c r="AH88" s="14">
        <f>IFERROR(VLOOKUP($AG$1&amp;'Service PJ'!$D86&amp;'Service PJ'!$B86&amp;'Service PJ'!$A86&amp;"*",'EPA_US9RT techs'!$A$2:$I$1722,9,FALSE),"")</f>
        <v>2.3242745096999999</v>
      </c>
      <c r="AI88" s="14">
        <f>IFERROR(VLOOKUP($AG$1&amp;'Service PJ'!$D86&amp;'Service PJ'!$B86&amp;'Service PJ'!$A86&amp;"*",'EPA_US9RT techs'!$A$2:$I$1722,9,FALSE),"")</f>
        <v>2.3242745096999999</v>
      </c>
      <c r="AJ88" s="14">
        <f>IFERROR(VLOOKUP($AG$1&amp;'Service PJ'!$D86&amp;'Service PJ'!$B86&amp;'Service PJ'!$A86&amp;"*",'EPA_US9RT techs'!$A$2:$I$1722,9,FALSE),"")</f>
        <v>2.3242745096999999</v>
      </c>
      <c r="AK88" s="14">
        <f>IFERROR(VLOOKUP($AG$1&amp;'Service PJ'!$D86&amp;'Service PJ'!$B86&amp;'Service PJ'!$A86&amp;"*",'EPA_US9RT techs'!$A$2:$I$1722,9,FALSE),"")</f>
        <v>2.3242745096999999</v>
      </c>
      <c r="AL88" s="14">
        <f>IFERROR(VLOOKUP($AG$1&amp;'Service PJ'!$D86&amp;'Service PJ'!$B86&amp;'Service PJ'!$A86&amp;"*",'EPA_US9RT techs'!$A$2:$I$1722,9,FALSE),"")</f>
        <v>2.3242745096999999</v>
      </c>
      <c r="AM88" s="14">
        <f>IFERROR(VLOOKUP($AG$1&amp;'Service PJ'!$D86&amp;'Service PJ'!$B86&amp;'Service PJ'!$A86&amp;"*",'EPA_US9RT techs'!$A$2:$I$1722,9,FALSE),"")</f>
        <v>2.3242745096999999</v>
      </c>
      <c r="AN88" s="14">
        <f>IFERROR(VLOOKUP($AG$1&amp;'Service PJ'!$D86&amp;'Service PJ'!$B86&amp;'Service PJ'!$A86&amp;"*",'EPA_US9RT techs'!$A$2:$I$1722,9,FALSE),"")</f>
        <v>2.3242745096999999</v>
      </c>
      <c r="AO88" s="14">
        <f>IFERROR(VLOOKUP($AG$1&amp;'Service PJ'!$D86&amp;'Service PJ'!$B86&amp;'Service PJ'!$A86&amp;"*",'EPA_US9RT techs'!$A$2:$I$1722,9,FALSE),"")</f>
        <v>2.3242745096999999</v>
      </c>
      <c r="AP88" s="14">
        <f>IFERROR(VLOOKUP($AG$1&amp;'Service PJ'!$D86&amp;'Service PJ'!$B86&amp;'Service PJ'!$A86&amp;"*",'EPA_US9RT techs'!$A$2:$I$1722,9,FALSE),"")</f>
        <v>2.3242745096999999</v>
      </c>
      <c r="AQ88" s="14">
        <f>IFERROR(VLOOKUP($AG$1&amp;'Service PJ'!$D86&amp;'Service PJ'!$B86&amp;'Service PJ'!$A86&amp;"*",'EPA_US9RT techs'!$A$2:$I$1722,9,FALSE),"")</f>
        <v>2.3242745096999999</v>
      </c>
      <c r="AR88" s="14">
        <f>IFERROR(VLOOKUP($AG$1&amp;'Service PJ'!$D86&amp;'Service PJ'!$B86&amp;'Service PJ'!$A86&amp;"*",'EPA_US9RT techs'!$A$2:$I$1722,9,FALSE),"")</f>
        <v>2.3242745096999999</v>
      </c>
      <c r="AS88" s="14">
        <f>IFERROR(VLOOKUP($AG$1&amp;'Service PJ'!$D86&amp;'Service PJ'!$B86&amp;'Service PJ'!$A86&amp;"*",'EPA_US9RT techs'!$A$2:$I$1722,9,FALSE),"")</f>
        <v>2.3242745096999999</v>
      </c>
      <c r="AT88" s="14">
        <f>IFERROR(VLOOKUP($AG$1&amp;'Service PJ'!$D86&amp;'Service PJ'!$B86&amp;'Service PJ'!$A86&amp;"*",'EPA_US9RT techs'!$A$2:$I$1722,9,FALSE),"")</f>
        <v>2.3242745096999999</v>
      </c>
      <c r="AU88" s="14">
        <f>IFERROR(VLOOKUP($AG$1&amp;'Service PJ'!$D86&amp;'Service PJ'!$B86&amp;'Service PJ'!$A86&amp;"*",'EPA_US9RT techs'!$A$2:$I$1722,9,FALSE),"")</f>
        <v>2.3242745096999999</v>
      </c>
      <c r="AV88" s="14">
        <f>IFERROR(VLOOKUP($AG$1&amp;'Service PJ'!$D86&amp;'Service PJ'!$B86&amp;'Service PJ'!$A86&amp;"*",'EPA_US9RT techs'!$A$2:$I$1722,9,FALSE),"")</f>
        <v>2.3242745096999999</v>
      </c>
      <c r="AW88" s="14">
        <f>IFERROR(VLOOKUP($AG$1&amp;'Service PJ'!$D86&amp;'Service PJ'!$B86&amp;'Service PJ'!$A86&amp;"*",'EPA_US9RT techs'!$A$2:$I$1722,9,FALSE),"")</f>
        <v>2.3242745096999999</v>
      </c>
      <c r="AX88" s="14">
        <f>IFERROR(VLOOKUP($AG$1&amp;'Service PJ'!$D86&amp;'Service PJ'!$B86&amp;'Service PJ'!$A86&amp;"*",'EPA_US9RT techs'!$A$2:$I$1722,9,FALSE),"")</f>
        <v>2.3242745096999999</v>
      </c>
      <c r="AY88" s="14">
        <f>IFERROR(VLOOKUP($AG$1&amp;'Service PJ'!$D86&amp;'Service PJ'!$B86&amp;'Service PJ'!$A86&amp;"*",'EPA_US9RT techs'!$A$2:$I$1722,9,FALSE),"")</f>
        <v>2.3242745096999999</v>
      </c>
      <c r="AZ88" s="14">
        <f>IFERROR(VLOOKUP($AG$1&amp;'Service PJ'!$D86&amp;'Service PJ'!$B86&amp;'Service PJ'!$A86&amp;"*",'EPA_US9RT techs'!$A$2:$I$1722,9,FALSE),"")</f>
        <v>2.3242745096999999</v>
      </c>
      <c r="BA88" s="14">
        <f>IFERROR(VLOOKUP($AG$1&amp;'Service PJ'!$D86&amp;'Service PJ'!$B86&amp;'Service PJ'!$A86&amp;"*",'EPA_US9RT techs'!$A$2:$I$1722,9,FALSE),"")</f>
        <v>2.3242745096999999</v>
      </c>
      <c r="BB88" s="14">
        <f>IFERROR(VLOOKUP($AG$1&amp;'Service PJ'!$D86&amp;'Service PJ'!$B86&amp;'Service PJ'!$A86&amp;"*",'EPA_US9RT techs'!$A$2:$I$1722,9,FALSE),"")</f>
        <v>2.3242745096999999</v>
      </c>
      <c r="BC88" s="14">
        <f>IFERROR(VLOOKUP($AG$1&amp;'Service PJ'!$D86&amp;'Service PJ'!$B86&amp;'Service PJ'!$A86&amp;"*",'EPA_US9RT techs'!$A$2:$I$1722,9,FALSE),"")</f>
        <v>2.3242745096999999</v>
      </c>
      <c r="BD88" s="14">
        <f>IFERROR(VLOOKUP($AG$1&amp;'Service PJ'!$D86&amp;'Service PJ'!$B86&amp;'Service PJ'!$A86&amp;"*",'EPA_US9RT techs'!$A$2:$I$1722,9,FALSE),"")</f>
        <v>2.3242745096999999</v>
      </c>
      <c r="BE88" s="14">
        <f>IFERROR(VLOOKUP($AG$1&amp;'Service PJ'!$D86&amp;'Service PJ'!$B86&amp;'Service PJ'!$A86&amp;"*",'EPA_US9RT techs'!$A$2:$I$1722,9,FALSE),"")</f>
        <v>2.3242745096999999</v>
      </c>
      <c r="BF88" s="14">
        <f>IFERROR(VLOOKUP($AG$1&amp;'Service PJ'!$D86&amp;'Service PJ'!$B86&amp;'Service PJ'!$A86&amp;"*",'EPA_US9RT techs'!$A$2:$I$1722,9,FALSE),"")</f>
        <v>2.3242745096999999</v>
      </c>
      <c r="BG88" s="14">
        <f>IFERROR(VLOOKUP($AG$1&amp;'Service PJ'!$D86&amp;'Service PJ'!$B86&amp;'Service PJ'!$A86&amp;"*",'EPA_US9RT techs'!$A$2:$I$1722,9,FALSE),"")</f>
        <v>2.3242745096999999</v>
      </c>
      <c r="BH88" s="14">
        <f>IFERROR(VLOOKUP($AG$1&amp;'Service PJ'!$D86&amp;'Service PJ'!$B86&amp;'Service PJ'!$A86&amp;"*",'EPA_US9RT techs'!$A$2:$I$1722,9,FALSE),"")</f>
        <v>2.3242745096999999</v>
      </c>
      <c r="BI88" s="14">
        <f>IFERROR(VLOOKUP($AG$1&amp;'Service PJ'!$D86&amp;'Service PJ'!$B86&amp;'Service PJ'!$A86&amp;"*",'EPA_US9RT techs'!$A$2:$I$1722,9,FALSE),"")</f>
        <v>2.3242745096999999</v>
      </c>
      <c r="BJ88" s="14">
        <f>IFERROR(VLOOKUP($AG$1&amp;'Service PJ'!$D86&amp;'Service PJ'!$B86&amp;'Service PJ'!$A86&amp;"*",'EPA_US9RT techs'!$A$2:$I$1722,9,FALSE),"")</f>
        <v>2.3242745096999999</v>
      </c>
      <c r="BK88" s="14">
        <f>IFERROR(VLOOKUP($AG$1&amp;'Service PJ'!$D86&amp;'Service PJ'!$B86&amp;'Service PJ'!$A86&amp;"*",'EPA_US9RT techs'!$A$2:$I$1722,9,FALSE),"")</f>
        <v>2.3242745096999999</v>
      </c>
      <c r="BM88" t="str">
        <f>IF(SUM(BN88:CD88)=0,"\I:",'Service PJ'!$D86&amp;"_"&amp;'Service PJ'!$E86&amp;"_"&amp;'Service PJ'!$C86)</f>
        <v>\I:</v>
      </c>
      <c r="BN88" s="14" t="str">
        <f>IFERROR(VLOOKUP($BM$1&amp;'Service PJ'!$D86&amp;'Service PJ'!$B86&amp;'Service PJ'!$A86&amp;"*",'EPA_US9RT techs'!$A$2:$I$1722,9,FALSE),"")</f>
        <v/>
      </c>
      <c r="BO88" s="14" t="str">
        <f>IFERROR(VLOOKUP($BM$1&amp;'Service PJ'!$D86&amp;'Service PJ'!$B86&amp;'Service PJ'!$A86&amp;"*",'EPA_US9RT techs'!$A$2:$I$1722,9,FALSE),"")</f>
        <v/>
      </c>
      <c r="BP88" s="14" t="str">
        <f>IFERROR(VLOOKUP($BM$1&amp;'Service PJ'!$D86&amp;'Service PJ'!$B86&amp;'Service PJ'!$A86&amp;"*",'EPA_US9RT techs'!$A$2:$I$1722,9,FALSE),"")</f>
        <v/>
      </c>
      <c r="BQ88" s="14" t="str">
        <f>IFERROR(VLOOKUP($BM$1&amp;'Service PJ'!$D86&amp;'Service PJ'!$B86&amp;'Service PJ'!$A86&amp;"*",'EPA_US9RT techs'!$A$2:$I$1722,9,FALSE),"")</f>
        <v/>
      </c>
      <c r="BR88" s="14" t="str">
        <f>IFERROR(VLOOKUP($BM$1&amp;'Service PJ'!$D86&amp;'Service PJ'!$B86&amp;'Service PJ'!$A86&amp;"*",'EPA_US9RT techs'!$A$2:$I$1722,9,FALSE),"")</f>
        <v/>
      </c>
      <c r="BS88" s="14" t="str">
        <f>IFERROR(VLOOKUP($BM$1&amp;'Service PJ'!$D86&amp;'Service PJ'!$B86&amp;'Service PJ'!$A86&amp;"*",'EPA_US9RT techs'!$A$2:$I$1722,9,FALSE),"")</f>
        <v/>
      </c>
      <c r="BT88" s="14" t="str">
        <f>IFERROR(VLOOKUP($BM$1&amp;'Service PJ'!$D86&amp;'Service PJ'!$B86&amp;'Service PJ'!$A86&amp;"*",'EPA_US9RT techs'!$A$2:$I$1722,9,FALSE),"")</f>
        <v/>
      </c>
      <c r="BU88" s="14" t="str">
        <f>IFERROR(VLOOKUP($BM$1&amp;'Service PJ'!$D86&amp;'Service PJ'!$B86&amp;'Service PJ'!$A86&amp;"*",'EPA_US9RT techs'!$A$2:$I$1722,9,FALSE),"")</f>
        <v/>
      </c>
      <c r="BV88" s="14" t="str">
        <f>IFERROR(VLOOKUP($BM$1&amp;'Service PJ'!$D86&amp;'Service PJ'!$B86&amp;'Service PJ'!$A86&amp;"*",'EPA_US9RT techs'!$A$2:$I$1722,9,FALSE),"")</f>
        <v/>
      </c>
      <c r="BW88" s="14" t="str">
        <f>IFERROR(VLOOKUP($BM$1&amp;'Service PJ'!$D86&amp;'Service PJ'!$B86&amp;'Service PJ'!$A86&amp;"*",'EPA_US9RT techs'!$A$2:$I$1722,9,FALSE),"")</f>
        <v/>
      </c>
      <c r="BX88" s="14" t="str">
        <f>IFERROR(VLOOKUP($BM$1&amp;'Service PJ'!$D86&amp;'Service PJ'!$B86&amp;'Service PJ'!$A86&amp;"*",'EPA_US9RT techs'!$A$2:$I$1722,9,FALSE),"")</f>
        <v/>
      </c>
      <c r="BY88" s="14" t="str">
        <f>IFERROR(VLOOKUP($BM$1&amp;'Service PJ'!$D86&amp;'Service PJ'!$B86&amp;'Service PJ'!$A86&amp;"*",'EPA_US9RT techs'!$A$2:$I$1722,9,FALSE),"")</f>
        <v/>
      </c>
      <c r="BZ88" s="14" t="str">
        <f>IFERROR(VLOOKUP($BM$1&amp;'Service PJ'!$D86&amp;'Service PJ'!$B86&amp;'Service PJ'!$A86&amp;"*",'EPA_US9RT techs'!$A$2:$I$1722,9,FALSE),"")</f>
        <v/>
      </c>
      <c r="CA88" s="14" t="str">
        <f>IFERROR(VLOOKUP($BM$1&amp;'Service PJ'!$D86&amp;'Service PJ'!$B86&amp;'Service PJ'!$A86&amp;"*",'EPA_US9RT techs'!$A$2:$I$1722,9,FALSE),"")</f>
        <v/>
      </c>
      <c r="CB88" s="14" t="str">
        <f>IFERROR(VLOOKUP($BM$1&amp;'Service PJ'!$D86&amp;'Service PJ'!$B86&amp;'Service PJ'!$A86&amp;"*",'EPA_US9RT techs'!$A$2:$I$1722,9,FALSE),"")</f>
        <v/>
      </c>
      <c r="CC88" s="14" t="str">
        <f>IFERROR(VLOOKUP($BM$1&amp;'Service PJ'!$D86&amp;'Service PJ'!$B86&amp;'Service PJ'!$A86&amp;"*",'EPA_US9RT techs'!$A$2:$I$1722,9,FALSE),"")</f>
        <v/>
      </c>
      <c r="CD88" s="14" t="str">
        <f>IFERROR(VLOOKUP($BM$1&amp;'Service PJ'!$D86&amp;'Service PJ'!$B86&amp;'Service PJ'!$A86&amp;"*",'EPA_US9RT techs'!$A$2:$I$1722,9,FALSE),"")</f>
        <v/>
      </c>
      <c r="CE88" s="14" t="str">
        <f>IFERROR(VLOOKUP($BM$1&amp;'Service PJ'!$D86&amp;'Service PJ'!$B86&amp;'Service PJ'!$A86&amp;"*",'EPA_US9RT techs'!$A$2:$I$1722,9,FALSE),"")</f>
        <v/>
      </c>
      <c r="CF88" s="14" t="str">
        <f>IFERROR(VLOOKUP($BM$1&amp;'Service PJ'!$D86&amp;'Service PJ'!$B86&amp;'Service PJ'!$A86&amp;"*",'EPA_US9RT techs'!$A$2:$I$1722,9,FALSE),"")</f>
        <v/>
      </c>
      <c r="CG88" s="14" t="str">
        <f>IFERROR(VLOOKUP($BM$1&amp;'Service PJ'!$D86&amp;'Service PJ'!$B86&amp;'Service PJ'!$A86&amp;"*",'EPA_US9RT techs'!$A$2:$I$1722,9,FALSE),"")</f>
        <v/>
      </c>
      <c r="CH88" s="14" t="str">
        <f>IFERROR(VLOOKUP($BM$1&amp;'Service PJ'!$D86&amp;'Service PJ'!$B86&amp;'Service PJ'!$A86&amp;"*",'EPA_US9RT techs'!$A$2:$I$1722,9,FALSE),"")</f>
        <v/>
      </c>
      <c r="CI88" s="14" t="str">
        <f>IFERROR(VLOOKUP($BM$1&amp;'Service PJ'!$D86&amp;'Service PJ'!$B86&amp;'Service PJ'!$A86&amp;"*",'EPA_US9RT techs'!$A$2:$I$1722,9,FALSE),"")</f>
        <v/>
      </c>
      <c r="CJ88" s="14" t="str">
        <f>IFERROR(VLOOKUP($BM$1&amp;'Service PJ'!$D86&amp;'Service PJ'!$B86&amp;'Service PJ'!$A86&amp;"*",'EPA_US9RT techs'!$A$2:$I$1722,9,FALSE),"")</f>
        <v/>
      </c>
      <c r="CK88" s="14" t="str">
        <f>IFERROR(VLOOKUP($BM$1&amp;'Service PJ'!$D86&amp;'Service PJ'!$B86&amp;'Service PJ'!$A86&amp;"*",'EPA_US9RT techs'!$A$2:$I$1722,9,FALSE),"")</f>
        <v/>
      </c>
      <c r="CL88" s="14" t="str">
        <f>IFERROR(VLOOKUP($BM$1&amp;'Service PJ'!$D86&amp;'Service PJ'!$B86&amp;'Service PJ'!$A86&amp;"*",'EPA_US9RT techs'!$A$2:$I$1722,9,FALSE),"")</f>
        <v/>
      </c>
      <c r="CM88" s="14" t="str">
        <f>IFERROR(VLOOKUP($BM$1&amp;'Service PJ'!$D86&amp;'Service PJ'!$B86&amp;'Service PJ'!$A86&amp;"*",'EPA_US9RT techs'!$A$2:$I$1722,9,FALSE),"")</f>
        <v/>
      </c>
      <c r="CN88" s="14" t="str">
        <f>IFERROR(VLOOKUP($BM$1&amp;'Service PJ'!$D86&amp;'Service PJ'!$B86&amp;'Service PJ'!$A86&amp;"*",'EPA_US9RT techs'!$A$2:$I$1722,9,FALSE),"")</f>
        <v/>
      </c>
      <c r="CO88" s="14" t="str">
        <f>IFERROR(VLOOKUP($BM$1&amp;'Service PJ'!$D86&amp;'Service PJ'!$B86&amp;'Service PJ'!$A86&amp;"*",'EPA_US9RT techs'!$A$2:$I$1722,9,FALSE),"")</f>
        <v/>
      </c>
      <c r="CP88" s="14" t="str">
        <f>IFERROR(VLOOKUP($BM$1&amp;'Service PJ'!$D86&amp;'Service PJ'!$B86&amp;'Service PJ'!$A86&amp;"*",'EPA_US9RT techs'!$A$2:$I$1722,9,FALSE),"")</f>
        <v/>
      </c>
      <c r="CQ88" s="14" t="str">
        <f>IFERROR(VLOOKUP($BM$1&amp;'Service PJ'!$D86&amp;'Service PJ'!$B86&amp;'Service PJ'!$A86&amp;"*",'EPA_US9RT techs'!$A$2:$I$1722,9,FALSE),"")</f>
        <v/>
      </c>
      <c r="CS88" t="str">
        <f>IF(SUM(CT88:DJ88)=0,"\I:",'Service PJ'!$D86&amp;"_"&amp;'Service PJ'!$E86&amp;"_"&amp;'Service PJ'!$C86)</f>
        <v>IFP_OTP_NGA</v>
      </c>
      <c r="CT88" s="2">
        <f>IFERROR(VLOOKUP($CS$1&amp;'Service PJ'!$D86&amp;'Service PJ'!$B86&amp;'Service PJ'!$A86&amp;"*",'EPA_US9RT techs'!$A$2:$I$1722,9,FALSE),"")</f>
        <v>30</v>
      </c>
      <c r="CU88" s="2">
        <f>IFERROR(VLOOKUP($CS$1&amp;'Service PJ'!$D86&amp;'Service PJ'!$B86&amp;'Service PJ'!$A86&amp;"*",'EPA_US9RT techs'!$A$2:$I$1722,9,FALSE),"")</f>
        <v>30</v>
      </c>
      <c r="CV88" s="2">
        <f>IFERROR(VLOOKUP($CS$1&amp;'Service PJ'!$D86&amp;'Service PJ'!$B86&amp;'Service PJ'!$A86&amp;"*",'EPA_US9RT techs'!$A$2:$I$1722,9,FALSE),"")</f>
        <v>30</v>
      </c>
      <c r="CW88" s="2">
        <f>IFERROR(VLOOKUP($CS$1&amp;'Service PJ'!$D86&amp;'Service PJ'!$B86&amp;'Service PJ'!$A86&amp;"*",'EPA_US9RT techs'!$A$2:$I$1722,9,FALSE),"")</f>
        <v>30</v>
      </c>
      <c r="CX88" s="2">
        <f>IFERROR(VLOOKUP($CS$1&amp;'Service PJ'!$D86&amp;'Service PJ'!$B86&amp;'Service PJ'!$A86&amp;"*",'EPA_US9RT techs'!$A$2:$I$1722,9,FALSE),"")</f>
        <v>30</v>
      </c>
      <c r="CY88" s="2">
        <f>IFERROR(VLOOKUP($CS$1&amp;'Service PJ'!$D86&amp;'Service PJ'!$B86&amp;'Service PJ'!$A86&amp;"*",'EPA_US9RT techs'!$A$2:$I$1722,9,FALSE),"")</f>
        <v>30</v>
      </c>
      <c r="CZ88" s="2">
        <f>IFERROR(VLOOKUP($CS$1&amp;'Service PJ'!$D86&amp;'Service PJ'!$B86&amp;'Service PJ'!$A86&amp;"*",'EPA_US9RT techs'!$A$2:$I$1722,9,FALSE),"")</f>
        <v>30</v>
      </c>
      <c r="DA88" s="2">
        <f>IFERROR(VLOOKUP($CS$1&amp;'Service PJ'!$D86&amp;'Service PJ'!$B86&amp;'Service PJ'!$A86&amp;"*",'EPA_US9RT techs'!$A$2:$I$1722,9,FALSE),"")</f>
        <v>30</v>
      </c>
      <c r="DB88" s="2">
        <f>IFERROR(VLOOKUP($CS$1&amp;'Service PJ'!$D86&amp;'Service PJ'!$B86&amp;'Service PJ'!$A86&amp;"*",'EPA_US9RT techs'!$A$2:$I$1722,9,FALSE),"")</f>
        <v>30</v>
      </c>
      <c r="DC88" s="2">
        <f>IFERROR(VLOOKUP($CS$1&amp;'Service PJ'!$D86&amp;'Service PJ'!$B86&amp;'Service PJ'!$A86&amp;"*",'EPA_US9RT techs'!$A$2:$I$1722,9,FALSE),"")</f>
        <v>30</v>
      </c>
      <c r="DD88" s="2">
        <f>IFERROR(VLOOKUP($CS$1&amp;'Service PJ'!$D86&amp;'Service PJ'!$B86&amp;'Service PJ'!$A86&amp;"*",'EPA_US9RT techs'!$A$2:$I$1722,9,FALSE),"")</f>
        <v>30</v>
      </c>
      <c r="DE88" s="2">
        <f>IFERROR(VLOOKUP($CS$1&amp;'Service PJ'!$D86&amp;'Service PJ'!$B86&amp;'Service PJ'!$A86&amp;"*",'EPA_US9RT techs'!$A$2:$I$1722,9,FALSE),"")</f>
        <v>30</v>
      </c>
      <c r="DF88" s="2">
        <f>IFERROR(VLOOKUP($CS$1&amp;'Service PJ'!$D86&amp;'Service PJ'!$B86&amp;'Service PJ'!$A86&amp;"*",'EPA_US9RT techs'!$A$2:$I$1722,9,FALSE),"")</f>
        <v>30</v>
      </c>
      <c r="DG88" s="2">
        <f>IFERROR(VLOOKUP($CS$1&amp;'Service PJ'!$D86&amp;'Service PJ'!$B86&amp;'Service PJ'!$A86&amp;"*",'EPA_US9RT techs'!$A$2:$I$1722,9,FALSE),"")</f>
        <v>30</v>
      </c>
      <c r="DH88" s="2">
        <f>IFERROR(VLOOKUP($CS$1&amp;'Service PJ'!$D86&amp;'Service PJ'!$B86&amp;'Service PJ'!$A86&amp;"*",'EPA_US9RT techs'!$A$2:$I$1722,9,FALSE),"")</f>
        <v>30</v>
      </c>
      <c r="DI88" s="2">
        <f>IFERROR(VLOOKUP($CS$1&amp;'Service PJ'!$D86&amp;'Service PJ'!$B86&amp;'Service PJ'!$A86&amp;"*",'EPA_US9RT techs'!$A$2:$I$1722,9,FALSE),"")</f>
        <v>30</v>
      </c>
      <c r="DJ88" s="2">
        <f>IFERROR(VLOOKUP($CS$1&amp;'Service PJ'!$D86&amp;'Service PJ'!$B86&amp;'Service PJ'!$A86&amp;"*",'EPA_US9RT techs'!$A$2:$I$1722,9,FALSE),"")</f>
        <v>30</v>
      </c>
      <c r="DK88" s="2">
        <f>IFERROR(VLOOKUP($CS$1&amp;'Service PJ'!$D86&amp;'Service PJ'!$B86&amp;'Service PJ'!$A86&amp;"*",'EPA_US9RT techs'!$A$2:$I$1722,9,FALSE),"")</f>
        <v>30</v>
      </c>
      <c r="DL88" s="2">
        <f>IFERROR(VLOOKUP($CS$1&amp;'Service PJ'!$D86&amp;'Service PJ'!$B86&amp;'Service PJ'!$A86&amp;"*",'EPA_US9RT techs'!$A$2:$I$1722,9,FALSE),"")</f>
        <v>30</v>
      </c>
      <c r="DM88" s="2">
        <f>IFERROR(VLOOKUP($CS$1&amp;'Service PJ'!$D86&amp;'Service PJ'!$B86&amp;'Service PJ'!$A86&amp;"*",'EPA_US9RT techs'!$A$2:$I$1722,9,FALSE),"")</f>
        <v>30</v>
      </c>
      <c r="DN88" s="2">
        <f>IFERROR(VLOOKUP($CS$1&amp;'Service PJ'!$D86&amp;'Service PJ'!$B86&amp;'Service PJ'!$A86&amp;"*",'EPA_US9RT techs'!$A$2:$I$1722,9,FALSE),"")</f>
        <v>30</v>
      </c>
      <c r="DO88" s="2">
        <f>IFERROR(VLOOKUP($CS$1&amp;'Service PJ'!$D86&amp;'Service PJ'!$B86&amp;'Service PJ'!$A86&amp;"*",'EPA_US9RT techs'!$A$2:$I$1722,9,FALSE),"")</f>
        <v>30</v>
      </c>
      <c r="DP88" s="2">
        <f>IFERROR(VLOOKUP($CS$1&amp;'Service PJ'!$D86&amp;'Service PJ'!$B86&amp;'Service PJ'!$A86&amp;"*",'EPA_US9RT techs'!$A$2:$I$1722,9,FALSE),"")</f>
        <v>30</v>
      </c>
      <c r="DQ88" s="2">
        <f>IFERROR(VLOOKUP($CS$1&amp;'Service PJ'!$D86&amp;'Service PJ'!$B86&amp;'Service PJ'!$A86&amp;"*",'EPA_US9RT techs'!$A$2:$I$1722,9,FALSE),"")</f>
        <v>30</v>
      </c>
      <c r="DR88" s="2">
        <f>IFERROR(VLOOKUP($CS$1&amp;'Service PJ'!$D86&amp;'Service PJ'!$B86&amp;'Service PJ'!$A86&amp;"*",'EPA_US9RT techs'!$A$2:$I$1722,9,FALSE),"")</f>
        <v>30</v>
      </c>
      <c r="DS88" s="2">
        <f>IFERROR(VLOOKUP($CS$1&amp;'Service PJ'!$D86&amp;'Service PJ'!$B86&amp;'Service PJ'!$A86&amp;"*",'EPA_US9RT techs'!$A$2:$I$1722,9,FALSE),"")</f>
        <v>30</v>
      </c>
      <c r="DT88" s="2">
        <f>IFERROR(VLOOKUP($CS$1&amp;'Service PJ'!$D86&amp;'Service PJ'!$B86&amp;'Service PJ'!$A86&amp;"*",'EPA_US9RT techs'!$A$2:$I$1722,9,FALSE),"")</f>
        <v>30</v>
      </c>
      <c r="DU88" s="2">
        <f>IFERROR(VLOOKUP($CS$1&amp;'Service PJ'!$D86&amp;'Service PJ'!$B86&amp;'Service PJ'!$A86&amp;"*",'EPA_US9RT techs'!$A$2:$I$1722,9,FALSE),"")</f>
        <v>30</v>
      </c>
      <c r="DV88" s="2">
        <f>IFERROR(VLOOKUP($CS$1&amp;'Service PJ'!$D86&amp;'Service PJ'!$B86&amp;'Service PJ'!$A86&amp;"*",'EPA_US9RT techs'!$A$2:$I$1722,9,FALSE),"")</f>
        <v>30</v>
      </c>
      <c r="DW88" s="2">
        <f>IFERROR(VLOOKUP($CS$1&amp;'Service PJ'!$D86&amp;'Service PJ'!$B86&amp;'Service PJ'!$A86&amp;"*",'EPA_US9RT techs'!$A$2:$I$1722,9,FALSE),"")</f>
        <v>30</v>
      </c>
    </row>
    <row r="89" spans="1:127" x14ac:dyDescent="0.45">
      <c r="A89" t="str">
        <f>IF(SUM(B89:R89)=0,"\I:",'Service PJ'!$D87&amp;"_"&amp;'Service PJ'!$E87&amp;"_"&amp;'Service PJ'!$C87)</f>
        <v>\I:</v>
      </c>
      <c r="B89" s="14" t="str">
        <f>IFERROR(VLOOKUP($A$1&amp;'Service PJ'!$D87&amp;'Service PJ'!$B87&amp;'Service PJ'!$A87&amp;"*",'EPA_US9RT techs'!$A$2:$I$1722,9,FALSE),"")</f>
        <v/>
      </c>
      <c r="C89" s="14" t="str">
        <f>IFERROR(VLOOKUP($A$1&amp;'Service PJ'!$D87&amp;'Service PJ'!$B87&amp;'Service PJ'!$A87&amp;"*",'EPA_US9RT techs'!$A$2:$I$1722,9,FALSE),"")</f>
        <v/>
      </c>
      <c r="D89" s="14" t="str">
        <f>IFERROR(VLOOKUP($A$1&amp;'Service PJ'!$D87&amp;'Service PJ'!$B87&amp;'Service PJ'!$A87&amp;"*",'EPA_US9RT techs'!$A$2:$I$1722,9,FALSE),"")</f>
        <v/>
      </c>
      <c r="E89" s="14" t="str">
        <f>IFERROR(VLOOKUP($A$1&amp;'Service PJ'!$D87&amp;'Service PJ'!$B87&amp;'Service PJ'!$A87&amp;"*",'EPA_US9RT techs'!$A$2:$I$1722,9,FALSE),"")</f>
        <v/>
      </c>
      <c r="F89" s="14" t="str">
        <f>IFERROR(VLOOKUP($A$1&amp;'Service PJ'!$D87&amp;'Service PJ'!$B87&amp;'Service PJ'!$A87&amp;"*",'EPA_US9RT techs'!$A$2:$I$1722,9,FALSE),"")</f>
        <v/>
      </c>
      <c r="G89" s="14" t="str">
        <f>IFERROR(VLOOKUP($A$1&amp;'Service PJ'!$D87&amp;'Service PJ'!$B87&amp;'Service PJ'!$A87&amp;"*",'EPA_US9RT techs'!$A$2:$I$1722,9,FALSE),"")</f>
        <v/>
      </c>
      <c r="H89" s="14" t="str">
        <f>IFERROR(VLOOKUP($A$1&amp;'Service PJ'!$D87&amp;'Service PJ'!$B87&amp;'Service PJ'!$A87&amp;"*",'EPA_US9RT techs'!$A$2:$I$1722,9,FALSE),"")</f>
        <v/>
      </c>
      <c r="I89" s="14" t="str">
        <f>IFERROR(VLOOKUP($A$1&amp;'Service PJ'!$D87&amp;'Service PJ'!$B87&amp;'Service PJ'!$A87&amp;"*",'EPA_US9RT techs'!$A$2:$I$1722,9,FALSE),"")</f>
        <v/>
      </c>
      <c r="J89" s="14" t="str">
        <f>IFERROR(VLOOKUP($A$1&amp;'Service PJ'!$D87&amp;'Service PJ'!$B87&amp;'Service PJ'!$A87&amp;"*",'EPA_US9RT techs'!$A$2:$I$1722,9,FALSE),"")</f>
        <v/>
      </c>
      <c r="K89" s="14" t="str">
        <f>IFERROR(VLOOKUP($A$1&amp;'Service PJ'!$D87&amp;'Service PJ'!$B87&amp;'Service PJ'!$A87&amp;"*",'EPA_US9RT techs'!$A$2:$I$1722,9,FALSE),"")</f>
        <v/>
      </c>
      <c r="L89" s="14" t="str">
        <f>IFERROR(VLOOKUP($A$1&amp;'Service PJ'!$D87&amp;'Service PJ'!$B87&amp;'Service PJ'!$A87&amp;"*",'EPA_US9RT techs'!$A$2:$I$1722,9,FALSE),"")</f>
        <v/>
      </c>
      <c r="M89" s="14" t="str">
        <f>IFERROR(VLOOKUP($A$1&amp;'Service PJ'!$D87&amp;'Service PJ'!$B87&amp;'Service PJ'!$A87&amp;"*",'EPA_US9RT techs'!$A$2:$I$1722,9,FALSE),"")</f>
        <v/>
      </c>
      <c r="N89" s="14" t="str">
        <f>IFERROR(VLOOKUP($A$1&amp;'Service PJ'!$D87&amp;'Service PJ'!$B87&amp;'Service PJ'!$A87&amp;"*",'EPA_US9RT techs'!$A$2:$I$1722,9,FALSE),"")</f>
        <v/>
      </c>
      <c r="O89" s="14" t="str">
        <f>IFERROR(VLOOKUP($A$1&amp;'Service PJ'!$D87&amp;'Service PJ'!$B87&amp;'Service PJ'!$A87&amp;"*",'EPA_US9RT techs'!$A$2:$I$1722,9,FALSE),"")</f>
        <v/>
      </c>
      <c r="P89" s="14" t="str">
        <f>IFERROR(VLOOKUP($A$1&amp;'Service PJ'!$D87&amp;'Service PJ'!$B87&amp;'Service PJ'!$A87&amp;"*",'EPA_US9RT techs'!$A$2:$I$1722,9,FALSE),"")</f>
        <v/>
      </c>
      <c r="Q89" s="14" t="str">
        <f>IFERROR(VLOOKUP($A$1&amp;'Service PJ'!$D87&amp;'Service PJ'!$B87&amp;'Service PJ'!$A87&amp;"*",'EPA_US9RT techs'!$A$2:$I$1722,9,FALSE),"")</f>
        <v/>
      </c>
      <c r="R89" s="14" t="str">
        <f>IFERROR(VLOOKUP($A$1&amp;'Service PJ'!$D87&amp;'Service PJ'!$B87&amp;'Service PJ'!$A87&amp;"*",'EPA_US9RT techs'!$A$2:$I$1722,9,FALSE),"")</f>
        <v/>
      </c>
      <c r="S89" s="14" t="str">
        <f>IFERROR(VLOOKUP($A$1&amp;'Service PJ'!$D87&amp;'Service PJ'!$B87&amp;'Service PJ'!$A87&amp;"*",'EPA_US9RT techs'!$A$2:$I$1722,9,FALSE),"")</f>
        <v/>
      </c>
      <c r="T89" s="14" t="str">
        <f>IFERROR(VLOOKUP($A$1&amp;'Service PJ'!$D87&amp;'Service PJ'!$B87&amp;'Service PJ'!$A87&amp;"*",'EPA_US9RT techs'!$A$2:$I$1722,9,FALSE),"")</f>
        <v/>
      </c>
      <c r="U89" s="14" t="str">
        <f>IFERROR(VLOOKUP($A$1&amp;'Service PJ'!$D87&amp;'Service PJ'!$B87&amp;'Service PJ'!$A87&amp;"*",'EPA_US9RT techs'!$A$2:$I$1722,9,FALSE),"")</f>
        <v/>
      </c>
      <c r="V89" s="14" t="str">
        <f>IFERROR(VLOOKUP($A$1&amp;'Service PJ'!$D87&amp;'Service PJ'!$B87&amp;'Service PJ'!$A87&amp;"*",'EPA_US9RT techs'!$A$2:$I$1722,9,FALSE),"")</f>
        <v/>
      </c>
      <c r="W89" s="14" t="str">
        <f>IFERROR(VLOOKUP($A$1&amp;'Service PJ'!$D87&amp;'Service PJ'!$B87&amp;'Service PJ'!$A87&amp;"*",'EPA_US9RT techs'!$A$2:$I$1722,9,FALSE),"")</f>
        <v/>
      </c>
      <c r="X89" s="14" t="str">
        <f>IFERROR(VLOOKUP($A$1&amp;'Service PJ'!$D87&amp;'Service PJ'!$B87&amp;'Service PJ'!$A87&amp;"*",'EPA_US9RT techs'!$A$2:$I$1722,9,FALSE),"")</f>
        <v/>
      </c>
      <c r="Y89" s="14" t="str">
        <f>IFERROR(VLOOKUP($A$1&amp;'Service PJ'!$D87&amp;'Service PJ'!$B87&amp;'Service PJ'!$A87&amp;"*",'EPA_US9RT techs'!$A$2:$I$1722,9,FALSE),"")</f>
        <v/>
      </c>
      <c r="Z89" s="14" t="str">
        <f>IFERROR(VLOOKUP($A$1&amp;'Service PJ'!$D87&amp;'Service PJ'!$B87&amp;'Service PJ'!$A87&amp;"*",'EPA_US9RT techs'!$A$2:$I$1722,9,FALSE),"")</f>
        <v/>
      </c>
      <c r="AA89" s="14" t="str">
        <f>IFERROR(VLOOKUP($A$1&amp;'Service PJ'!$D87&amp;'Service PJ'!$B87&amp;'Service PJ'!$A87&amp;"*",'EPA_US9RT techs'!$A$2:$I$1722,9,FALSE),"")</f>
        <v/>
      </c>
      <c r="AB89" s="14" t="str">
        <f>IFERROR(VLOOKUP($A$1&amp;'Service PJ'!$D87&amp;'Service PJ'!$B87&amp;'Service PJ'!$A87&amp;"*",'EPA_US9RT techs'!$A$2:$I$1722,9,FALSE),"")</f>
        <v/>
      </c>
      <c r="AC89" s="14" t="str">
        <f>IFERROR(VLOOKUP($A$1&amp;'Service PJ'!$D87&amp;'Service PJ'!$B87&amp;'Service PJ'!$A87&amp;"*",'EPA_US9RT techs'!$A$2:$I$1722,9,FALSE),"")</f>
        <v/>
      </c>
      <c r="AD89" s="14" t="str">
        <f>IFERROR(VLOOKUP($A$1&amp;'Service PJ'!$D87&amp;'Service PJ'!$B87&amp;'Service PJ'!$A87&amp;"*",'EPA_US9RT techs'!$A$2:$I$1722,9,FALSE),"")</f>
        <v/>
      </c>
      <c r="AE89" s="14" t="str">
        <f>IFERROR(VLOOKUP($A$1&amp;'Service PJ'!$D87&amp;'Service PJ'!$B87&amp;'Service PJ'!$A87&amp;"*",'EPA_US9RT techs'!$A$2:$I$1722,9,FALSE),"")</f>
        <v/>
      </c>
      <c r="AG89" t="str">
        <f>IF(SUM(AH89:AX89)=0,"\I:",'Service PJ'!$D87&amp;"_"&amp;'Service PJ'!$E87&amp;"_"&amp;'Service PJ'!$C87)</f>
        <v>\I:</v>
      </c>
      <c r="AH89" s="14" t="str">
        <f>IFERROR(VLOOKUP($AG$1&amp;'Service PJ'!$D87&amp;'Service PJ'!$B87&amp;'Service PJ'!$A87&amp;"*",'EPA_US9RT techs'!$A$2:$I$1722,9,FALSE),"")</f>
        <v/>
      </c>
      <c r="AI89" s="14" t="str">
        <f>IFERROR(VLOOKUP($AG$1&amp;'Service PJ'!$D87&amp;'Service PJ'!$B87&amp;'Service PJ'!$A87&amp;"*",'EPA_US9RT techs'!$A$2:$I$1722,9,FALSE),"")</f>
        <v/>
      </c>
      <c r="AJ89" s="14" t="str">
        <f>IFERROR(VLOOKUP($AG$1&amp;'Service PJ'!$D87&amp;'Service PJ'!$B87&amp;'Service PJ'!$A87&amp;"*",'EPA_US9RT techs'!$A$2:$I$1722,9,FALSE),"")</f>
        <v/>
      </c>
      <c r="AK89" s="14" t="str">
        <f>IFERROR(VLOOKUP($AG$1&amp;'Service PJ'!$D87&amp;'Service PJ'!$B87&amp;'Service PJ'!$A87&amp;"*",'EPA_US9RT techs'!$A$2:$I$1722,9,FALSE),"")</f>
        <v/>
      </c>
      <c r="AL89" s="14" t="str">
        <f>IFERROR(VLOOKUP($AG$1&amp;'Service PJ'!$D87&amp;'Service PJ'!$B87&amp;'Service PJ'!$A87&amp;"*",'EPA_US9RT techs'!$A$2:$I$1722,9,FALSE),"")</f>
        <v/>
      </c>
      <c r="AM89" s="14" t="str">
        <f>IFERROR(VLOOKUP($AG$1&amp;'Service PJ'!$D87&amp;'Service PJ'!$B87&amp;'Service PJ'!$A87&amp;"*",'EPA_US9RT techs'!$A$2:$I$1722,9,FALSE),"")</f>
        <v/>
      </c>
      <c r="AN89" s="14" t="str">
        <f>IFERROR(VLOOKUP($AG$1&amp;'Service PJ'!$D87&amp;'Service PJ'!$B87&amp;'Service PJ'!$A87&amp;"*",'EPA_US9RT techs'!$A$2:$I$1722,9,FALSE),"")</f>
        <v/>
      </c>
      <c r="AO89" s="14" t="str">
        <f>IFERROR(VLOOKUP($AG$1&amp;'Service PJ'!$D87&amp;'Service PJ'!$B87&amp;'Service PJ'!$A87&amp;"*",'EPA_US9RT techs'!$A$2:$I$1722,9,FALSE),"")</f>
        <v/>
      </c>
      <c r="AP89" s="14" t="str">
        <f>IFERROR(VLOOKUP($AG$1&amp;'Service PJ'!$D87&amp;'Service PJ'!$B87&amp;'Service PJ'!$A87&amp;"*",'EPA_US9RT techs'!$A$2:$I$1722,9,FALSE),"")</f>
        <v/>
      </c>
      <c r="AQ89" s="14" t="str">
        <f>IFERROR(VLOOKUP($AG$1&amp;'Service PJ'!$D87&amp;'Service PJ'!$B87&amp;'Service PJ'!$A87&amp;"*",'EPA_US9RT techs'!$A$2:$I$1722,9,FALSE),"")</f>
        <v/>
      </c>
      <c r="AR89" s="14" t="str">
        <f>IFERROR(VLOOKUP($AG$1&amp;'Service PJ'!$D87&amp;'Service PJ'!$B87&amp;'Service PJ'!$A87&amp;"*",'EPA_US9RT techs'!$A$2:$I$1722,9,FALSE),"")</f>
        <v/>
      </c>
      <c r="AS89" s="14" t="str">
        <f>IFERROR(VLOOKUP($AG$1&amp;'Service PJ'!$D87&amp;'Service PJ'!$B87&amp;'Service PJ'!$A87&amp;"*",'EPA_US9RT techs'!$A$2:$I$1722,9,FALSE),"")</f>
        <v/>
      </c>
      <c r="AT89" s="14" t="str">
        <f>IFERROR(VLOOKUP($AG$1&amp;'Service PJ'!$D87&amp;'Service PJ'!$B87&amp;'Service PJ'!$A87&amp;"*",'EPA_US9RT techs'!$A$2:$I$1722,9,FALSE),"")</f>
        <v/>
      </c>
      <c r="AU89" s="14" t="str">
        <f>IFERROR(VLOOKUP($AG$1&amp;'Service PJ'!$D87&amp;'Service PJ'!$B87&amp;'Service PJ'!$A87&amp;"*",'EPA_US9RT techs'!$A$2:$I$1722,9,FALSE),"")</f>
        <v/>
      </c>
      <c r="AV89" s="14" t="str">
        <f>IFERROR(VLOOKUP($AG$1&amp;'Service PJ'!$D87&amp;'Service PJ'!$B87&amp;'Service PJ'!$A87&amp;"*",'EPA_US9RT techs'!$A$2:$I$1722,9,FALSE),"")</f>
        <v/>
      </c>
      <c r="AW89" s="14" t="str">
        <f>IFERROR(VLOOKUP($AG$1&amp;'Service PJ'!$D87&amp;'Service PJ'!$B87&amp;'Service PJ'!$A87&amp;"*",'EPA_US9RT techs'!$A$2:$I$1722,9,FALSE),"")</f>
        <v/>
      </c>
      <c r="AX89" s="14" t="str">
        <f>IFERROR(VLOOKUP($AG$1&amp;'Service PJ'!$D87&amp;'Service PJ'!$B87&amp;'Service PJ'!$A87&amp;"*",'EPA_US9RT techs'!$A$2:$I$1722,9,FALSE),"")</f>
        <v/>
      </c>
      <c r="AY89" s="14" t="str">
        <f>IFERROR(VLOOKUP($AG$1&amp;'Service PJ'!$D87&amp;'Service PJ'!$B87&amp;'Service PJ'!$A87&amp;"*",'EPA_US9RT techs'!$A$2:$I$1722,9,FALSE),"")</f>
        <v/>
      </c>
      <c r="AZ89" s="14" t="str">
        <f>IFERROR(VLOOKUP($AG$1&amp;'Service PJ'!$D87&amp;'Service PJ'!$B87&amp;'Service PJ'!$A87&amp;"*",'EPA_US9RT techs'!$A$2:$I$1722,9,FALSE),"")</f>
        <v/>
      </c>
      <c r="BA89" s="14" t="str">
        <f>IFERROR(VLOOKUP($AG$1&amp;'Service PJ'!$D87&amp;'Service PJ'!$B87&amp;'Service PJ'!$A87&amp;"*",'EPA_US9RT techs'!$A$2:$I$1722,9,FALSE),"")</f>
        <v/>
      </c>
      <c r="BB89" s="14" t="str">
        <f>IFERROR(VLOOKUP($AG$1&amp;'Service PJ'!$D87&amp;'Service PJ'!$B87&amp;'Service PJ'!$A87&amp;"*",'EPA_US9RT techs'!$A$2:$I$1722,9,FALSE),"")</f>
        <v/>
      </c>
      <c r="BC89" s="14" t="str">
        <f>IFERROR(VLOOKUP($AG$1&amp;'Service PJ'!$D87&amp;'Service PJ'!$B87&amp;'Service PJ'!$A87&amp;"*",'EPA_US9RT techs'!$A$2:$I$1722,9,FALSE),"")</f>
        <v/>
      </c>
      <c r="BD89" s="14" t="str">
        <f>IFERROR(VLOOKUP($AG$1&amp;'Service PJ'!$D87&amp;'Service PJ'!$B87&amp;'Service PJ'!$A87&amp;"*",'EPA_US9RT techs'!$A$2:$I$1722,9,FALSE),"")</f>
        <v/>
      </c>
      <c r="BE89" s="14" t="str">
        <f>IFERROR(VLOOKUP($AG$1&amp;'Service PJ'!$D87&amp;'Service PJ'!$B87&amp;'Service PJ'!$A87&amp;"*",'EPA_US9RT techs'!$A$2:$I$1722,9,FALSE),"")</f>
        <v/>
      </c>
      <c r="BF89" s="14" t="str">
        <f>IFERROR(VLOOKUP($AG$1&amp;'Service PJ'!$D87&amp;'Service PJ'!$B87&amp;'Service PJ'!$A87&amp;"*",'EPA_US9RT techs'!$A$2:$I$1722,9,FALSE),"")</f>
        <v/>
      </c>
      <c r="BG89" s="14" t="str">
        <f>IFERROR(VLOOKUP($AG$1&amp;'Service PJ'!$D87&amp;'Service PJ'!$B87&amp;'Service PJ'!$A87&amp;"*",'EPA_US9RT techs'!$A$2:$I$1722,9,FALSE),"")</f>
        <v/>
      </c>
      <c r="BH89" s="14" t="str">
        <f>IFERROR(VLOOKUP($AG$1&amp;'Service PJ'!$D87&amp;'Service PJ'!$B87&amp;'Service PJ'!$A87&amp;"*",'EPA_US9RT techs'!$A$2:$I$1722,9,FALSE),"")</f>
        <v/>
      </c>
      <c r="BI89" s="14" t="str">
        <f>IFERROR(VLOOKUP($AG$1&amp;'Service PJ'!$D87&amp;'Service PJ'!$B87&amp;'Service PJ'!$A87&amp;"*",'EPA_US9RT techs'!$A$2:$I$1722,9,FALSE),"")</f>
        <v/>
      </c>
      <c r="BJ89" s="14" t="str">
        <f>IFERROR(VLOOKUP($AG$1&amp;'Service PJ'!$D87&amp;'Service PJ'!$B87&amp;'Service PJ'!$A87&amp;"*",'EPA_US9RT techs'!$A$2:$I$1722,9,FALSE),"")</f>
        <v/>
      </c>
      <c r="BK89" s="14" t="str">
        <f>IFERROR(VLOOKUP($AG$1&amp;'Service PJ'!$D87&amp;'Service PJ'!$B87&amp;'Service PJ'!$A87&amp;"*",'EPA_US9RT techs'!$A$2:$I$1722,9,FALSE),"")</f>
        <v/>
      </c>
      <c r="BM89" t="str">
        <f>IF(SUM(BN89:CD89)=0,"\I:",'Service PJ'!$D87&amp;"_"&amp;'Service PJ'!$E87&amp;"_"&amp;'Service PJ'!$C87)</f>
        <v>\I:</v>
      </c>
      <c r="BN89" s="14" t="str">
        <f>IFERROR(VLOOKUP($BM$1&amp;'Service PJ'!$D87&amp;'Service PJ'!$B87&amp;'Service PJ'!$A87&amp;"*",'EPA_US9RT techs'!$A$2:$I$1722,9,FALSE),"")</f>
        <v/>
      </c>
      <c r="BO89" s="14" t="str">
        <f>IFERROR(VLOOKUP($BM$1&amp;'Service PJ'!$D87&amp;'Service PJ'!$B87&amp;'Service PJ'!$A87&amp;"*",'EPA_US9RT techs'!$A$2:$I$1722,9,FALSE),"")</f>
        <v/>
      </c>
      <c r="BP89" s="14" t="str">
        <f>IFERROR(VLOOKUP($BM$1&amp;'Service PJ'!$D87&amp;'Service PJ'!$B87&amp;'Service PJ'!$A87&amp;"*",'EPA_US9RT techs'!$A$2:$I$1722,9,FALSE),"")</f>
        <v/>
      </c>
      <c r="BQ89" s="14" t="str">
        <f>IFERROR(VLOOKUP($BM$1&amp;'Service PJ'!$D87&amp;'Service PJ'!$B87&amp;'Service PJ'!$A87&amp;"*",'EPA_US9RT techs'!$A$2:$I$1722,9,FALSE),"")</f>
        <v/>
      </c>
      <c r="BR89" s="14" t="str">
        <f>IFERROR(VLOOKUP($BM$1&amp;'Service PJ'!$D87&amp;'Service PJ'!$B87&amp;'Service PJ'!$A87&amp;"*",'EPA_US9RT techs'!$A$2:$I$1722,9,FALSE),"")</f>
        <v/>
      </c>
      <c r="BS89" s="14" t="str">
        <f>IFERROR(VLOOKUP($BM$1&amp;'Service PJ'!$D87&amp;'Service PJ'!$B87&amp;'Service PJ'!$A87&amp;"*",'EPA_US9RT techs'!$A$2:$I$1722,9,FALSE),"")</f>
        <v/>
      </c>
      <c r="BT89" s="14" t="str">
        <f>IFERROR(VLOOKUP($BM$1&amp;'Service PJ'!$D87&amp;'Service PJ'!$B87&amp;'Service PJ'!$A87&amp;"*",'EPA_US9RT techs'!$A$2:$I$1722,9,FALSE),"")</f>
        <v/>
      </c>
      <c r="BU89" s="14" t="str">
        <f>IFERROR(VLOOKUP($BM$1&amp;'Service PJ'!$D87&amp;'Service PJ'!$B87&amp;'Service PJ'!$A87&amp;"*",'EPA_US9RT techs'!$A$2:$I$1722,9,FALSE),"")</f>
        <v/>
      </c>
      <c r="BV89" s="14" t="str">
        <f>IFERROR(VLOOKUP($BM$1&amp;'Service PJ'!$D87&amp;'Service PJ'!$B87&amp;'Service PJ'!$A87&amp;"*",'EPA_US9RT techs'!$A$2:$I$1722,9,FALSE),"")</f>
        <v/>
      </c>
      <c r="BW89" s="14" t="str">
        <f>IFERROR(VLOOKUP($BM$1&amp;'Service PJ'!$D87&amp;'Service PJ'!$B87&amp;'Service PJ'!$A87&amp;"*",'EPA_US9RT techs'!$A$2:$I$1722,9,FALSE),"")</f>
        <v/>
      </c>
      <c r="BX89" s="14" t="str">
        <f>IFERROR(VLOOKUP($BM$1&amp;'Service PJ'!$D87&amp;'Service PJ'!$B87&amp;'Service PJ'!$A87&amp;"*",'EPA_US9RT techs'!$A$2:$I$1722,9,FALSE),"")</f>
        <v/>
      </c>
      <c r="BY89" s="14" t="str">
        <f>IFERROR(VLOOKUP($BM$1&amp;'Service PJ'!$D87&amp;'Service PJ'!$B87&amp;'Service PJ'!$A87&amp;"*",'EPA_US9RT techs'!$A$2:$I$1722,9,FALSE),"")</f>
        <v/>
      </c>
      <c r="BZ89" s="14" t="str">
        <f>IFERROR(VLOOKUP($BM$1&amp;'Service PJ'!$D87&amp;'Service PJ'!$B87&amp;'Service PJ'!$A87&amp;"*",'EPA_US9RT techs'!$A$2:$I$1722,9,FALSE),"")</f>
        <v/>
      </c>
      <c r="CA89" s="14" t="str">
        <f>IFERROR(VLOOKUP($BM$1&amp;'Service PJ'!$D87&amp;'Service PJ'!$B87&amp;'Service PJ'!$A87&amp;"*",'EPA_US9RT techs'!$A$2:$I$1722,9,FALSE),"")</f>
        <v/>
      </c>
      <c r="CB89" s="14" t="str">
        <f>IFERROR(VLOOKUP($BM$1&amp;'Service PJ'!$D87&amp;'Service PJ'!$B87&amp;'Service PJ'!$A87&amp;"*",'EPA_US9RT techs'!$A$2:$I$1722,9,FALSE),"")</f>
        <v/>
      </c>
      <c r="CC89" s="14" t="str">
        <f>IFERROR(VLOOKUP($BM$1&amp;'Service PJ'!$D87&amp;'Service PJ'!$B87&amp;'Service PJ'!$A87&amp;"*",'EPA_US9RT techs'!$A$2:$I$1722,9,FALSE),"")</f>
        <v/>
      </c>
      <c r="CD89" s="14" t="str">
        <f>IFERROR(VLOOKUP($BM$1&amp;'Service PJ'!$D87&amp;'Service PJ'!$B87&amp;'Service PJ'!$A87&amp;"*",'EPA_US9RT techs'!$A$2:$I$1722,9,FALSE),"")</f>
        <v/>
      </c>
      <c r="CE89" s="14" t="str">
        <f>IFERROR(VLOOKUP($BM$1&amp;'Service PJ'!$D87&amp;'Service PJ'!$B87&amp;'Service PJ'!$A87&amp;"*",'EPA_US9RT techs'!$A$2:$I$1722,9,FALSE),"")</f>
        <v/>
      </c>
      <c r="CF89" s="14" t="str">
        <f>IFERROR(VLOOKUP($BM$1&amp;'Service PJ'!$D87&amp;'Service PJ'!$B87&amp;'Service PJ'!$A87&amp;"*",'EPA_US9RT techs'!$A$2:$I$1722,9,FALSE),"")</f>
        <v/>
      </c>
      <c r="CG89" s="14" t="str">
        <f>IFERROR(VLOOKUP($BM$1&amp;'Service PJ'!$D87&amp;'Service PJ'!$B87&amp;'Service PJ'!$A87&amp;"*",'EPA_US9RT techs'!$A$2:$I$1722,9,FALSE),"")</f>
        <v/>
      </c>
      <c r="CH89" s="14" t="str">
        <f>IFERROR(VLOOKUP($BM$1&amp;'Service PJ'!$D87&amp;'Service PJ'!$B87&amp;'Service PJ'!$A87&amp;"*",'EPA_US9RT techs'!$A$2:$I$1722,9,FALSE),"")</f>
        <v/>
      </c>
      <c r="CI89" s="14" t="str">
        <f>IFERROR(VLOOKUP($BM$1&amp;'Service PJ'!$D87&amp;'Service PJ'!$B87&amp;'Service PJ'!$A87&amp;"*",'EPA_US9RT techs'!$A$2:$I$1722,9,FALSE),"")</f>
        <v/>
      </c>
      <c r="CJ89" s="14" t="str">
        <f>IFERROR(VLOOKUP($BM$1&amp;'Service PJ'!$D87&amp;'Service PJ'!$B87&amp;'Service PJ'!$A87&amp;"*",'EPA_US9RT techs'!$A$2:$I$1722,9,FALSE),"")</f>
        <v/>
      </c>
      <c r="CK89" s="14" t="str">
        <f>IFERROR(VLOOKUP($BM$1&amp;'Service PJ'!$D87&amp;'Service PJ'!$B87&amp;'Service PJ'!$A87&amp;"*",'EPA_US9RT techs'!$A$2:$I$1722,9,FALSE),"")</f>
        <v/>
      </c>
      <c r="CL89" s="14" t="str">
        <f>IFERROR(VLOOKUP($BM$1&amp;'Service PJ'!$D87&amp;'Service PJ'!$B87&amp;'Service PJ'!$A87&amp;"*",'EPA_US9RT techs'!$A$2:$I$1722,9,FALSE),"")</f>
        <v/>
      </c>
      <c r="CM89" s="14" t="str">
        <f>IFERROR(VLOOKUP($BM$1&amp;'Service PJ'!$D87&amp;'Service PJ'!$B87&amp;'Service PJ'!$A87&amp;"*",'EPA_US9RT techs'!$A$2:$I$1722,9,FALSE),"")</f>
        <v/>
      </c>
      <c r="CN89" s="14" t="str">
        <f>IFERROR(VLOOKUP($BM$1&amp;'Service PJ'!$D87&amp;'Service PJ'!$B87&amp;'Service PJ'!$A87&amp;"*",'EPA_US9RT techs'!$A$2:$I$1722,9,FALSE),"")</f>
        <v/>
      </c>
      <c r="CO89" s="14" t="str">
        <f>IFERROR(VLOOKUP($BM$1&amp;'Service PJ'!$D87&amp;'Service PJ'!$B87&amp;'Service PJ'!$A87&amp;"*",'EPA_US9RT techs'!$A$2:$I$1722,9,FALSE),"")</f>
        <v/>
      </c>
      <c r="CP89" s="14" t="str">
        <f>IFERROR(VLOOKUP($BM$1&amp;'Service PJ'!$D87&amp;'Service PJ'!$B87&amp;'Service PJ'!$A87&amp;"*",'EPA_US9RT techs'!$A$2:$I$1722,9,FALSE),"")</f>
        <v/>
      </c>
      <c r="CQ89" s="14" t="str">
        <f>IFERROR(VLOOKUP($BM$1&amp;'Service PJ'!$D87&amp;'Service PJ'!$B87&amp;'Service PJ'!$A87&amp;"*",'EPA_US9RT techs'!$A$2:$I$1722,9,FALSE),"")</f>
        <v/>
      </c>
      <c r="CS89" t="str">
        <f>IF(SUM(CT89:DJ89)=0,"\I:",'Service PJ'!$D87&amp;"_"&amp;'Service PJ'!$E87&amp;"_"&amp;'Service PJ'!$C87)</f>
        <v>IFP_SPC_NGA</v>
      </c>
      <c r="CT89" s="2">
        <f>IFERROR(VLOOKUP($CS$1&amp;'Service PJ'!$D87&amp;'Service PJ'!$B87&amp;'Service PJ'!$A87&amp;"*",'EPA_US9RT techs'!$A$2:$I$1722,9,FALSE),"")</f>
        <v>30</v>
      </c>
      <c r="CU89" s="2">
        <f>IFERROR(VLOOKUP($CS$1&amp;'Service PJ'!$D87&amp;'Service PJ'!$B87&amp;'Service PJ'!$A87&amp;"*",'EPA_US9RT techs'!$A$2:$I$1722,9,FALSE),"")</f>
        <v>30</v>
      </c>
      <c r="CV89" s="2">
        <f>IFERROR(VLOOKUP($CS$1&amp;'Service PJ'!$D87&amp;'Service PJ'!$B87&amp;'Service PJ'!$A87&amp;"*",'EPA_US9RT techs'!$A$2:$I$1722,9,FALSE),"")</f>
        <v>30</v>
      </c>
      <c r="CW89" s="2">
        <f>IFERROR(VLOOKUP($CS$1&amp;'Service PJ'!$D87&amp;'Service PJ'!$B87&amp;'Service PJ'!$A87&amp;"*",'EPA_US9RT techs'!$A$2:$I$1722,9,FALSE),"")</f>
        <v>30</v>
      </c>
      <c r="CX89" s="2">
        <f>IFERROR(VLOOKUP($CS$1&amp;'Service PJ'!$D87&amp;'Service PJ'!$B87&amp;'Service PJ'!$A87&amp;"*",'EPA_US9RT techs'!$A$2:$I$1722,9,FALSE),"")</f>
        <v>30</v>
      </c>
      <c r="CY89" s="2">
        <f>IFERROR(VLOOKUP($CS$1&amp;'Service PJ'!$D87&amp;'Service PJ'!$B87&amp;'Service PJ'!$A87&amp;"*",'EPA_US9RT techs'!$A$2:$I$1722,9,FALSE),"")</f>
        <v>30</v>
      </c>
      <c r="CZ89" s="2">
        <f>IFERROR(VLOOKUP($CS$1&amp;'Service PJ'!$D87&amp;'Service PJ'!$B87&amp;'Service PJ'!$A87&amp;"*",'EPA_US9RT techs'!$A$2:$I$1722,9,FALSE),"")</f>
        <v>30</v>
      </c>
      <c r="DA89" s="2">
        <f>IFERROR(VLOOKUP($CS$1&amp;'Service PJ'!$D87&amp;'Service PJ'!$B87&amp;'Service PJ'!$A87&amp;"*",'EPA_US9RT techs'!$A$2:$I$1722,9,FALSE),"")</f>
        <v>30</v>
      </c>
      <c r="DB89" s="2">
        <f>IFERROR(VLOOKUP($CS$1&amp;'Service PJ'!$D87&amp;'Service PJ'!$B87&amp;'Service PJ'!$A87&amp;"*",'EPA_US9RT techs'!$A$2:$I$1722,9,FALSE),"")</f>
        <v>30</v>
      </c>
      <c r="DC89" s="2">
        <f>IFERROR(VLOOKUP($CS$1&amp;'Service PJ'!$D87&amp;'Service PJ'!$B87&amp;'Service PJ'!$A87&amp;"*",'EPA_US9RT techs'!$A$2:$I$1722,9,FALSE),"")</f>
        <v>30</v>
      </c>
      <c r="DD89" s="2">
        <f>IFERROR(VLOOKUP($CS$1&amp;'Service PJ'!$D87&amp;'Service PJ'!$B87&amp;'Service PJ'!$A87&amp;"*",'EPA_US9RT techs'!$A$2:$I$1722,9,FALSE),"")</f>
        <v>30</v>
      </c>
      <c r="DE89" s="2">
        <f>IFERROR(VLOOKUP($CS$1&amp;'Service PJ'!$D87&amp;'Service PJ'!$B87&amp;'Service PJ'!$A87&amp;"*",'EPA_US9RT techs'!$A$2:$I$1722,9,FALSE),"")</f>
        <v>30</v>
      </c>
      <c r="DF89" s="2">
        <f>IFERROR(VLOOKUP($CS$1&amp;'Service PJ'!$D87&amp;'Service PJ'!$B87&amp;'Service PJ'!$A87&amp;"*",'EPA_US9RT techs'!$A$2:$I$1722,9,FALSE),"")</f>
        <v>30</v>
      </c>
      <c r="DG89" s="2">
        <f>IFERROR(VLOOKUP($CS$1&amp;'Service PJ'!$D87&amp;'Service PJ'!$B87&amp;'Service PJ'!$A87&amp;"*",'EPA_US9RT techs'!$A$2:$I$1722,9,FALSE),"")</f>
        <v>30</v>
      </c>
      <c r="DH89" s="2">
        <f>IFERROR(VLOOKUP($CS$1&amp;'Service PJ'!$D87&amp;'Service PJ'!$B87&amp;'Service PJ'!$A87&amp;"*",'EPA_US9RT techs'!$A$2:$I$1722,9,FALSE),"")</f>
        <v>30</v>
      </c>
      <c r="DI89" s="2">
        <f>IFERROR(VLOOKUP($CS$1&amp;'Service PJ'!$D87&amp;'Service PJ'!$B87&amp;'Service PJ'!$A87&amp;"*",'EPA_US9RT techs'!$A$2:$I$1722,9,FALSE),"")</f>
        <v>30</v>
      </c>
      <c r="DJ89" s="2">
        <f>IFERROR(VLOOKUP($CS$1&amp;'Service PJ'!$D87&amp;'Service PJ'!$B87&amp;'Service PJ'!$A87&amp;"*",'EPA_US9RT techs'!$A$2:$I$1722,9,FALSE),"")</f>
        <v>30</v>
      </c>
      <c r="DK89" s="2">
        <f>IFERROR(VLOOKUP($CS$1&amp;'Service PJ'!$D87&amp;'Service PJ'!$B87&amp;'Service PJ'!$A87&amp;"*",'EPA_US9RT techs'!$A$2:$I$1722,9,FALSE),"")</f>
        <v>30</v>
      </c>
      <c r="DL89" s="2">
        <f>IFERROR(VLOOKUP($CS$1&amp;'Service PJ'!$D87&amp;'Service PJ'!$B87&amp;'Service PJ'!$A87&amp;"*",'EPA_US9RT techs'!$A$2:$I$1722,9,FALSE),"")</f>
        <v>30</v>
      </c>
      <c r="DM89" s="2">
        <f>IFERROR(VLOOKUP($CS$1&amp;'Service PJ'!$D87&amp;'Service PJ'!$B87&amp;'Service PJ'!$A87&amp;"*",'EPA_US9RT techs'!$A$2:$I$1722,9,FALSE),"")</f>
        <v>30</v>
      </c>
      <c r="DN89" s="2">
        <f>IFERROR(VLOOKUP($CS$1&amp;'Service PJ'!$D87&amp;'Service PJ'!$B87&amp;'Service PJ'!$A87&amp;"*",'EPA_US9RT techs'!$A$2:$I$1722,9,FALSE),"")</f>
        <v>30</v>
      </c>
      <c r="DO89" s="2">
        <f>IFERROR(VLOOKUP($CS$1&amp;'Service PJ'!$D87&amp;'Service PJ'!$B87&amp;'Service PJ'!$A87&amp;"*",'EPA_US9RT techs'!$A$2:$I$1722,9,FALSE),"")</f>
        <v>30</v>
      </c>
      <c r="DP89" s="2">
        <f>IFERROR(VLOOKUP($CS$1&amp;'Service PJ'!$D87&amp;'Service PJ'!$B87&amp;'Service PJ'!$A87&amp;"*",'EPA_US9RT techs'!$A$2:$I$1722,9,FALSE),"")</f>
        <v>30</v>
      </c>
      <c r="DQ89" s="2">
        <f>IFERROR(VLOOKUP($CS$1&amp;'Service PJ'!$D87&amp;'Service PJ'!$B87&amp;'Service PJ'!$A87&amp;"*",'EPA_US9RT techs'!$A$2:$I$1722,9,FALSE),"")</f>
        <v>30</v>
      </c>
      <c r="DR89" s="2">
        <f>IFERROR(VLOOKUP($CS$1&amp;'Service PJ'!$D87&amp;'Service PJ'!$B87&amp;'Service PJ'!$A87&amp;"*",'EPA_US9RT techs'!$A$2:$I$1722,9,FALSE),"")</f>
        <v>30</v>
      </c>
      <c r="DS89" s="2">
        <f>IFERROR(VLOOKUP($CS$1&amp;'Service PJ'!$D87&amp;'Service PJ'!$B87&amp;'Service PJ'!$A87&amp;"*",'EPA_US9RT techs'!$A$2:$I$1722,9,FALSE),"")</f>
        <v>30</v>
      </c>
      <c r="DT89" s="2">
        <f>IFERROR(VLOOKUP($CS$1&amp;'Service PJ'!$D87&amp;'Service PJ'!$B87&amp;'Service PJ'!$A87&amp;"*",'EPA_US9RT techs'!$A$2:$I$1722,9,FALSE),"")</f>
        <v>30</v>
      </c>
      <c r="DU89" s="2">
        <f>IFERROR(VLOOKUP($CS$1&amp;'Service PJ'!$D87&amp;'Service PJ'!$B87&amp;'Service PJ'!$A87&amp;"*",'EPA_US9RT techs'!$A$2:$I$1722,9,FALSE),"")</f>
        <v>30</v>
      </c>
      <c r="DV89" s="2">
        <f>IFERROR(VLOOKUP($CS$1&amp;'Service PJ'!$D87&amp;'Service PJ'!$B87&amp;'Service PJ'!$A87&amp;"*",'EPA_US9RT techs'!$A$2:$I$1722,9,FALSE),"")</f>
        <v>30</v>
      </c>
      <c r="DW89" s="2">
        <f>IFERROR(VLOOKUP($CS$1&amp;'Service PJ'!$D87&amp;'Service PJ'!$B87&amp;'Service PJ'!$A87&amp;"*",'EPA_US9RT techs'!$A$2:$I$1722,9,FALSE),"")</f>
        <v>30</v>
      </c>
    </row>
    <row r="90" spans="1:127" x14ac:dyDescent="0.45">
      <c r="A90" t="str">
        <f>IF(SUM(B90:R90)=0,"\I:",'Service PJ'!$D88&amp;"_"&amp;'Service PJ'!$E88&amp;"_"&amp;'Service PJ'!$C88)</f>
        <v>\I:</v>
      </c>
      <c r="B90" s="14" t="str">
        <f>IFERROR(VLOOKUP($A$1&amp;'Service PJ'!$D88&amp;'Service PJ'!$B88&amp;'Service PJ'!$A88&amp;"*",'EPA_US9RT techs'!$A$2:$I$1722,9,FALSE),"")</f>
        <v/>
      </c>
      <c r="C90" s="14" t="str">
        <f>IFERROR(VLOOKUP($A$1&amp;'Service PJ'!$D88&amp;'Service PJ'!$B88&amp;'Service PJ'!$A88&amp;"*",'EPA_US9RT techs'!$A$2:$I$1722,9,FALSE),"")</f>
        <v/>
      </c>
      <c r="D90" s="14" t="str">
        <f>IFERROR(VLOOKUP($A$1&amp;'Service PJ'!$D88&amp;'Service PJ'!$B88&amp;'Service PJ'!$A88&amp;"*",'EPA_US9RT techs'!$A$2:$I$1722,9,FALSE),"")</f>
        <v/>
      </c>
      <c r="E90" s="14" t="str">
        <f>IFERROR(VLOOKUP($A$1&amp;'Service PJ'!$D88&amp;'Service PJ'!$B88&amp;'Service PJ'!$A88&amp;"*",'EPA_US9RT techs'!$A$2:$I$1722,9,FALSE),"")</f>
        <v/>
      </c>
      <c r="F90" s="14" t="str">
        <f>IFERROR(VLOOKUP($A$1&amp;'Service PJ'!$D88&amp;'Service PJ'!$B88&amp;'Service PJ'!$A88&amp;"*",'EPA_US9RT techs'!$A$2:$I$1722,9,FALSE),"")</f>
        <v/>
      </c>
      <c r="G90" s="14" t="str">
        <f>IFERROR(VLOOKUP($A$1&amp;'Service PJ'!$D88&amp;'Service PJ'!$B88&amp;'Service PJ'!$A88&amp;"*",'EPA_US9RT techs'!$A$2:$I$1722,9,FALSE),"")</f>
        <v/>
      </c>
      <c r="H90" s="14" t="str">
        <f>IFERROR(VLOOKUP($A$1&amp;'Service PJ'!$D88&amp;'Service PJ'!$B88&amp;'Service PJ'!$A88&amp;"*",'EPA_US9RT techs'!$A$2:$I$1722,9,FALSE),"")</f>
        <v/>
      </c>
      <c r="I90" s="14" t="str">
        <f>IFERROR(VLOOKUP($A$1&amp;'Service PJ'!$D88&amp;'Service PJ'!$B88&amp;'Service PJ'!$A88&amp;"*",'EPA_US9RT techs'!$A$2:$I$1722,9,FALSE),"")</f>
        <v/>
      </c>
      <c r="J90" s="14" t="str">
        <f>IFERROR(VLOOKUP($A$1&amp;'Service PJ'!$D88&amp;'Service PJ'!$B88&amp;'Service PJ'!$A88&amp;"*",'EPA_US9RT techs'!$A$2:$I$1722,9,FALSE),"")</f>
        <v/>
      </c>
      <c r="K90" s="14" t="str">
        <f>IFERROR(VLOOKUP($A$1&amp;'Service PJ'!$D88&amp;'Service PJ'!$B88&amp;'Service PJ'!$A88&amp;"*",'EPA_US9RT techs'!$A$2:$I$1722,9,FALSE),"")</f>
        <v/>
      </c>
      <c r="L90" s="14" t="str">
        <f>IFERROR(VLOOKUP($A$1&amp;'Service PJ'!$D88&amp;'Service PJ'!$B88&amp;'Service PJ'!$A88&amp;"*",'EPA_US9RT techs'!$A$2:$I$1722,9,FALSE),"")</f>
        <v/>
      </c>
      <c r="M90" s="14" t="str">
        <f>IFERROR(VLOOKUP($A$1&amp;'Service PJ'!$D88&amp;'Service PJ'!$B88&amp;'Service PJ'!$A88&amp;"*",'EPA_US9RT techs'!$A$2:$I$1722,9,FALSE),"")</f>
        <v/>
      </c>
      <c r="N90" s="14" t="str">
        <f>IFERROR(VLOOKUP($A$1&amp;'Service PJ'!$D88&amp;'Service PJ'!$B88&amp;'Service PJ'!$A88&amp;"*",'EPA_US9RT techs'!$A$2:$I$1722,9,FALSE),"")</f>
        <v/>
      </c>
      <c r="O90" s="14" t="str">
        <f>IFERROR(VLOOKUP($A$1&amp;'Service PJ'!$D88&amp;'Service PJ'!$B88&amp;'Service PJ'!$A88&amp;"*",'EPA_US9RT techs'!$A$2:$I$1722,9,FALSE),"")</f>
        <v/>
      </c>
      <c r="P90" s="14" t="str">
        <f>IFERROR(VLOOKUP($A$1&amp;'Service PJ'!$D88&amp;'Service PJ'!$B88&amp;'Service PJ'!$A88&amp;"*",'EPA_US9RT techs'!$A$2:$I$1722,9,FALSE),"")</f>
        <v/>
      </c>
      <c r="Q90" s="14" t="str">
        <f>IFERROR(VLOOKUP($A$1&amp;'Service PJ'!$D88&amp;'Service PJ'!$B88&amp;'Service PJ'!$A88&amp;"*",'EPA_US9RT techs'!$A$2:$I$1722,9,FALSE),"")</f>
        <v/>
      </c>
      <c r="R90" s="14" t="str">
        <f>IFERROR(VLOOKUP($A$1&amp;'Service PJ'!$D88&amp;'Service PJ'!$B88&amp;'Service PJ'!$A88&amp;"*",'EPA_US9RT techs'!$A$2:$I$1722,9,FALSE),"")</f>
        <v/>
      </c>
      <c r="S90" s="14" t="str">
        <f>IFERROR(VLOOKUP($A$1&amp;'Service PJ'!$D88&amp;'Service PJ'!$B88&amp;'Service PJ'!$A88&amp;"*",'EPA_US9RT techs'!$A$2:$I$1722,9,FALSE),"")</f>
        <v/>
      </c>
      <c r="T90" s="14" t="str">
        <f>IFERROR(VLOOKUP($A$1&amp;'Service PJ'!$D88&amp;'Service PJ'!$B88&amp;'Service PJ'!$A88&amp;"*",'EPA_US9RT techs'!$A$2:$I$1722,9,FALSE),"")</f>
        <v/>
      </c>
      <c r="U90" s="14" t="str">
        <f>IFERROR(VLOOKUP($A$1&amp;'Service PJ'!$D88&amp;'Service PJ'!$B88&amp;'Service PJ'!$A88&amp;"*",'EPA_US9RT techs'!$A$2:$I$1722,9,FALSE),"")</f>
        <v/>
      </c>
      <c r="V90" s="14" t="str">
        <f>IFERROR(VLOOKUP($A$1&amp;'Service PJ'!$D88&amp;'Service PJ'!$B88&amp;'Service PJ'!$A88&amp;"*",'EPA_US9RT techs'!$A$2:$I$1722,9,FALSE),"")</f>
        <v/>
      </c>
      <c r="W90" s="14" t="str">
        <f>IFERROR(VLOOKUP($A$1&amp;'Service PJ'!$D88&amp;'Service PJ'!$B88&amp;'Service PJ'!$A88&amp;"*",'EPA_US9RT techs'!$A$2:$I$1722,9,FALSE),"")</f>
        <v/>
      </c>
      <c r="X90" s="14" t="str">
        <f>IFERROR(VLOOKUP($A$1&amp;'Service PJ'!$D88&amp;'Service PJ'!$B88&amp;'Service PJ'!$A88&amp;"*",'EPA_US9RT techs'!$A$2:$I$1722,9,FALSE),"")</f>
        <v/>
      </c>
      <c r="Y90" s="14" t="str">
        <f>IFERROR(VLOOKUP($A$1&amp;'Service PJ'!$D88&amp;'Service PJ'!$B88&amp;'Service PJ'!$A88&amp;"*",'EPA_US9RT techs'!$A$2:$I$1722,9,FALSE),"")</f>
        <v/>
      </c>
      <c r="Z90" s="14" t="str">
        <f>IFERROR(VLOOKUP($A$1&amp;'Service PJ'!$D88&amp;'Service PJ'!$B88&amp;'Service PJ'!$A88&amp;"*",'EPA_US9RT techs'!$A$2:$I$1722,9,FALSE),"")</f>
        <v/>
      </c>
      <c r="AA90" s="14" t="str">
        <f>IFERROR(VLOOKUP($A$1&amp;'Service PJ'!$D88&amp;'Service PJ'!$B88&amp;'Service PJ'!$A88&amp;"*",'EPA_US9RT techs'!$A$2:$I$1722,9,FALSE),"")</f>
        <v/>
      </c>
      <c r="AB90" s="14" t="str">
        <f>IFERROR(VLOOKUP($A$1&amp;'Service PJ'!$D88&amp;'Service PJ'!$B88&amp;'Service PJ'!$A88&amp;"*",'EPA_US9RT techs'!$A$2:$I$1722,9,FALSE),"")</f>
        <v/>
      </c>
      <c r="AC90" s="14" t="str">
        <f>IFERROR(VLOOKUP($A$1&amp;'Service PJ'!$D88&amp;'Service PJ'!$B88&amp;'Service PJ'!$A88&amp;"*",'EPA_US9RT techs'!$A$2:$I$1722,9,FALSE),"")</f>
        <v/>
      </c>
      <c r="AD90" s="14" t="str">
        <f>IFERROR(VLOOKUP($A$1&amp;'Service PJ'!$D88&amp;'Service PJ'!$B88&amp;'Service PJ'!$A88&amp;"*",'EPA_US9RT techs'!$A$2:$I$1722,9,FALSE),"")</f>
        <v/>
      </c>
      <c r="AE90" s="14" t="str">
        <f>IFERROR(VLOOKUP($A$1&amp;'Service PJ'!$D88&amp;'Service PJ'!$B88&amp;'Service PJ'!$A88&amp;"*",'EPA_US9RT techs'!$A$2:$I$1722,9,FALSE),"")</f>
        <v/>
      </c>
      <c r="AG90" t="str">
        <f>IF(SUM(AH90:AX90)=0,"\I:",'Service PJ'!$D88&amp;"_"&amp;'Service PJ'!$E88&amp;"_"&amp;'Service PJ'!$C88)</f>
        <v>\I:</v>
      </c>
      <c r="AH90" s="14" t="str">
        <f>IFERROR(VLOOKUP($AG$1&amp;'Service PJ'!$D88&amp;'Service PJ'!$B88&amp;'Service PJ'!$A88&amp;"*",'EPA_US9RT techs'!$A$2:$I$1722,9,FALSE),"")</f>
        <v/>
      </c>
      <c r="AI90" s="14" t="str">
        <f>IFERROR(VLOOKUP($AG$1&amp;'Service PJ'!$D88&amp;'Service PJ'!$B88&amp;'Service PJ'!$A88&amp;"*",'EPA_US9RT techs'!$A$2:$I$1722,9,FALSE),"")</f>
        <v/>
      </c>
      <c r="AJ90" s="14" t="str">
        <f>IFERROR(VLOOKUP($AG$1&amp;'Service PJ'!$D88&amp;'Service PJ'!$B88&amp;'Service PJ'!$A88&amp;"*",'EPA_US9RT techs'!$A$2:$I$1722,9,FALSE),"")</f>
        <v/>
      </c>
      <c r="AK90" s="14" t="str">
        <f>IFERROR(VLOOKUP($AG$1&amp;'Service PJ'!$D88&amp;'Service PJ'!$B88&amp;'Service PJ'!$A88&amp;"*",'EPA_US9RT techs'!$A$2:$I$1722,9,FALSE),"")</f>
        <v/>
      </c>
      <c r="AL90" s="14" t="str">
        <f>IFERROR(VLOOKUP($AG$1&amp;'Service PJ'!$D88&amp;'Service PJ'!$B88&amp;'Service PJ'!$A88&amp;"*",'EPA_US9RT techs'!$A$2:$I$1722,9,FALSE),"")</f>
        <v/>
      </c>
      <c r="AM90" s="14" t="str">
        <f>IFERROR(VLOOKUP($AG$1&amp;'Service PJ'!$D88&amp;'Service PJ'!$B88&amp;'Service PJ'!$A88&amp;"*",'EPA_US9RT techs'!$A$2:$I$1722,9,FALSE),"")</f>
        <v/>
      </c>
      <c r="AN90" s="14" t="str">
        <f>IFERROR(VLOOKUP($AG$1&amp;'Service PJ'!$D88&amp;'Service PJ'!$B88&amp;'Service PJ'!$A88&amp;"*",'EPA_US9RT techs'!$A$2:$I$1722,9,FALSE),"")</f>
        <v/>
      </c>
      <c r="AO90" s="14" t="str">
        <f>IFERROR(VLOOKUP($AG$1&amp;'Service PJ'!$D88&amp;'Service PJ'!$B88&amp;'Service PJ'!$A88&amp;"*",'EPA_US9RT techs'!$A$2:$I$1722,9,FALSE),"")</f>
        <v/>
      </c>
      <c r="AP90" s="14" t="str">
        <f>IFERROR(VLOOKUP($AG$1&amp;'Service PJ'!$D88&amp;'Service PJ'!$B88&amp;'Service PJ'!$A88&amp;"*",'EPA_US9RT techs'!$A$2:$I$1722,9,FALSE),"")</f>
        <v/>
      </c>
      <c r="AQ90" s="14" t="str">
        <f>IFERROR(VLOOKUP($AG$1&amp;'Service PJ'!$D88&amp;'Service PJ'!$B88&amp;'Service PJ'!$A88&amp;"*",'EPA_US9RT techs'!$A$2:$I$1722,9,FALSE),"")</f>
        <v/>
      </c>
      <c r="AR90" s="14" t="str">
        <f>IFERROR(VLOOKUP($AG$1&amp;'Service PJ'!$D88&amp;'Service PJ'!$B88&amp;'Service PJ'!$A88&amp;"*",'EPA_US9RT techs'!$A$2:$I$1722,9,FALSE),"")</f>
        <v/>
      </c>
      <c r="AS90" s="14" t="str">
        <f>IFERROR(VLOOKUP($AG$1&amp;'Service PJ'!$D88&amp;'Service PJ'!$B88&amp;'Service PJ'!$A88&amp;"*",'EPA_US9RT techs'!$A$2:$I$1722,9,FALSE),"")</f>
        <v/>
      </c>
      <c r="AT90" s="14" t="str">
        <f>IFERROR(VLOOKUP($AG$1&amp;'Service PJ'!$D88&amp;'Service PJ'!$B88&amp;'Service PJ'!$A88&amp;"*",'EPA_US9RT techs'!$A$2:$I$1722,9,FALSE),"")</f>
        <v/>
      </c>
      <c r="AU90" s="14" t="str">
        <f>IFERROR(VLOOKUP($AG$1&amp;'Service PJ'!$D88&amp;'Service PJ'!$B88&amp;'Service PJ'!$A88&amp;"*",'EPA_US9RT techs'!$A$2:$I$1722,9,FALSE),"")</f>
        <v/>
      </c>
      <c r="AV90" s="14" t="str">
        <f>IFERROR(VLOOKUP($AG$1&amp;'Service PJ'!$D88&amp;'Service PJ'!$B88&amp;'Service PJ'!$A88&amp;"*",'EPA_US9RT techs'!$A$2:$I$1722,9,FALSE),"")</f>
        <v/>
      </c>
      <c r="AW90" s="14" t="str">
        <f>IFERROR(VLOOKUP($AG$1&amp;'Service PJ'!$D88&amp;'Service PJ'!$B88&amp;'Service PJ'!$A88&amp;"*",'EPA_US9RT techs'!$A$2:$I$1722,9,FALSE),"")</f>
        <v/>
      </c>
      <c r="AX90" s="14" t="str">
        <f>IFERROR(VLOOKUP($AG$1&amp;'Service PJ'!$D88&amp;'Service PJ'!$B88&amp;'Service PJ'!$A88&amp;"*",'EPA_US9RT techs'!$A$2:$I$1722,9,FALSE),"")</f>
        <v/>
      </c>
      <c r="AY90" s="14" t="str">
        <f>IFERROR(VLOOKUP($AG$1&amp;'Service PJ'!$D88&amp;'Service PJ'!$B88&amp;'Service PJ'!$A88&amp;"*",'EPA_US9RT techs'!$A$2:$I$1722,9,FALSE),"")</f>
        <v/>
      </c>
      <c r="AZ90" s="14" t="str">
        <f>IFERROR(VLOOKUP($AG$1&amp;'Service PJ'!$D88&amp;'Service PJ'!$B88&amp;'Service PJ'!$A88&amp;"*",'EPA_US9RT techs'!$A$2:$I$1722,9,FALSE),"")</f>
        <v/>
      </c>
      <c r="BA90" s="14" t="str">
        <f>IFERROR(VLOOKUP($AG$1&amp;'Service PJ'!$D88&amp;'Service PJ'!$B88&amp;'Service PJ'!$A88&amp;"*",'EPA_US9RT techs'!$A$2:$I$1722,9,FALSE),"")</f>
        <v/>
      </c>
      <c r="BB90" s="14" t="str">
        <f>IFERROR(VLOOKUP($AG$1&amp;'Service PJ'!$D88&amp;'Service PJ'!$B88&amp;'Service PJ'!$A88&amp;"*",'EPA_US9RT techs'!$A$2:$I$1722,9,FALSE),"")</f>
        <v/>
      </c>
      <c r="BC90" s="14" t="str">
        <f>IFERROR(VLOOKUP($AG$1&amp;'Service PJ'!$D88&amp;'Service PJ'!$B88&amp;'Service PJ'!$A88&amp;"*",'EPA_US9RT techs'!$A$2:$I$1722,9,FALSE),"")</f>
        <v/>
      </c>
      <c r="BD90" s="14" t="str">
        <f>IFERROR(VLOOKUP($AG$1&amp;'Service PJ'!$D88&amp;'Service PJ'!$B88&amp;'Service PJ'!$A88&amp;"*",'EPA_US9RT techs'!$A$2:$I$1722,9,FALSE),"")</f>
        <v/>
      </c>
      <c r="BE90" s="14" t="str">
        <f>IFERROR(VLOOKUP($AG$1&amp;'Service PJ'!$D88&amp;'Service PJ'!$B88&amp;'Service PJ'!$A88&amp;"*",'EPA_US9RT techs'!$A$2:$I$1722,9,FALSE),"")</f>
        <v/>
      </c>
      <c r="BF90" s="14" t="str">
        <f>IFERROR(VLOOKUP($AG$1&amp;'Service PJ'!$D88&amp;'Service PJ'!$B88&amp;'Service PJ'!$A88&amp;"*",'EPA_US9RT techs'!$A$2:$I$1722,9,FALSE),"")</f>
        <v/>
      </c>
      <c r="BG90" s="14" t="str">
        <f>IFERROR(VLOOKUP($AG$1&amp;'Service PJ'!$D88&amp;'Service PJ'!$B88&amp;'Service PJ'!$A88&amp;"*",'EPA_US9RT techs'!$A$2:$I$1722,9,FALSE),"")</f>
        <v/>
      </c>
      <c r="BH90" s="14" t="str">
        <f>IFERROR(VLOOKUP($AG$1&amp;'Service PJ'!$D88&amp;'Service PJ'!$B88&amp;'Service PJ'!$A88&amp;"*",'EPA_US9RT techs'!$A$2:$I$1722,9,FALSE),"")</f>
        <v/>
      </c>
      <c r="BI90" s="14" t="str">
        <f>IFERROR(VLOOKUP($AG$1&amp;'Service PJ'!$D88&amp;'Service PJ'!$B88&amp;'Service PJ'!$A88&amp;"*",'EPA_US9RT techs'!$A$2:$I$1722,9,FALSE),"")</f>
        <v/>
      </c>
      <c r="BJ90" s="14" t="str">
        <f>IFERROR(VLOOKUP($AG$1&amp;'Service PJ'!$D88&amp;'Service PJ'!$B88&amp;'Service PJ'!$A88&amp;"*",'EPA_US9RT techs'!$A$2:$I$1722,9,FALSE),"")</f>
        <v/>
      </c>
      <c r="BK90" s="14" t="str">
        <f>IFERROR(VLOOKUP($AG$1&amp;'Service PJ'!$D88&amp;'Service PJ'!$B88&amp;'Service PJ'!$A88&amp;"*",'EPA_US9RT techs'!$A$2:$I$1722,9,FALSE),"")</f>
        <v/>
      </c>
      <c r="BM90" t="str">
        <f>IF(SUM(BN90:CD90)=0,"\I:",'Service PJ'!$D88&amp;"_"&amp;'Service PJ'!$E88&amp;"_"&amp;'Service PJ'!$C88)</f>
        <v>\I:</v>
      </c>
      <c r="BN90" s="14" t="str">
        <f>IFERROR(VLOOKUP($BM$1&amp;'Service PJ'!$D88&amp;'Service PJ'!$B88&amp;'Service PJ'!$A88&amp;"*",'EPA_US9RT techs'!$A$2:$I$1722,9,FALSE),"")</f>
        <v/>
      </c>
      <c r="BO90" s="14" t="str">
        <f>IFERROR(VLOOKUP($BM$1&amp;'Service PJ'!$D88&amp;'Service PJ'!$B88&amp;'Service PJ'!$A88&amp;"*",'EPA_US9RT techs'!$A$2:$I$1722,9,FALSE),"")</f>
        <v/>
      </c>
      <c r="BP90" s="14" t="str">
        <f>IFERROR(VLOOKUP($BM$1&amp;'Service PJ'!$D88&amp;'Service PJ'!$B88&amp;'Service PJ'!$A88&amp;"*",'EPA_US9RT techs'!$A$2:$I$1722,9,FALSE),"")</f>
        <v/>
      </c>
      <c r="BQ90" s="14" t="str">
        <f>IFERROR(VLOOKUP($BM$1&amp;'Service PJ'!$D88&amp;'Service PJ'!$B88&amp;'Service PJ'!$A88&amp;"*",'EPA_US9RT techs'!$A$2:$I$1722,9,FALSE),"")</f>
        <v/>
      </c>
      <c r="BR90" s="14" t="str">
        <f>IFERROR(VLOOKUP($BM$1&amp;'Service PJ'!$D88&amp;'Service PJ'!$B88&amp;'Service PJ'!$A88&amp;"*",'EPA_US9RT techs'!$A$2:$I$1722,9,FALSE),"")</f>
        <v/>
      </c>
      <c r="BS90" s="14" t="str">
        <f>IFERROR(VLOOKUP($BM$1&amp;'Service PJ'!$D88&amp;'Service PJ'!$B88&amp;'Service PJ'!$A88&amp;"*",'EPA_US9RT techs'!$A$2:$I$1722,9,FALSE),"")</f>
        <v/>
      </c>
      <c r="BT90" s="14" t="str">
        <f>IFERROR(VLOOKUP($BM$1&amp;'Service PJ'!$D88&amp;'Service PJ'!$B88&amp;'Service PJ'!$A88&amp;"*",'EPA_US9RT techs'!$A$2:$I$1722,9,FALSE),"")</f>
        <v/>
      </c>
      <c r="BU90" s="14" t="str">
        <f>IFERROR(VLOOKUP($BM$1&amp;'Service PJ'!$D88&amp;'Service PJ'!$B88&amp;'Service PJ'!$A88&amp;"*",'EPA_US9RT techs'!$A$2:$I$1722,9,FALSE),"")</f>
        <v/>
      </c>
      <c r="BV90" s="14" t="str">
        <f>IFERROR(VLOOKUP($BM$1&amp;'Service PJ'!$D88&amp;'Service PJ'!$B88&amp;'Service PJ'!$A88&amp;"*",'EPA_US9RT techs'!$A$2:$I$1722,9,FALSE),"")</f>
        <v/>
      </c>
      <c r="BW90" s="14" t="str">
        <f>IFERROR(VLOOKUP($BM$1&amp;'Service PJ'!$D88&amp;'Service PJ'!$B88&amp;'Service PJ'!$A88&amp;"*",'EPA_US9RT techs'!$A$2:$I$1722,9,FALSE),"")</f>
        <v/>
      </c>
      <c r="BX90" s="14" t="str">
        <f>IFERROR(VLOOKUP($BM$1&amp;'Service PJ'!$D88&amp;'Service PJ'!$B88&amp;'Service PJ'!$A88&amp;"*",'EPA_US9RT techs'!$A$2:$I$1722,9,FALSE),"")</f>
        <v/>
      </c>
      <c r="BY90" s="14" t="str">
        <f>IFERROR(VLOOKUP($BM$1&amp;'Service PJ'!$D88&amp;'Service PJ'!$B88&amp;'Service PJ'!$A88&amp;"*",'EPA_US9RT techs'!$A$2:$I$1722,9,FALSE),"")</f>
        <v/>
      </c>
      <c r="BZ90" s="14" t="str">
        <f>IFERROR(VLOOKUP($BM$1&amp;'Service PJ'!$D88&amp;'Service PJ'!$B88&amp;'Service PJ'!$A88&amp;"*",'EPA_US9RT techs'!$A$2:$I$1722,9,FALSE),"")</f>
        <v/>
      </c>
      <c r="CA90" s="14" t="str">
        <f>IFERROR(VLOOKUP($BM$1&amp;'Service PJ'!$D88&amp;'Service PJ'!$B88&amp;'Service PJ'!$A88&amp;"*",'EPA_US9RT techs'!$A$2:$I$1722,9,FALSE),"")</f>
        <v/>
      </c>
      <c r="CB90" s="14" t="str">
        <f>IFERROR(VLOOKUP($BM$1&amp;'Service PJ'!$D88&amp;'Service PJ'!$B88&amp;'Service PJ'!$A88&amp;"*",'EPA_US9RT techs'!$A$2:$I$1722,9,FALSE),"")</f>
        <v/>
      </c>
      <c r="CC90" s="14" t="str">
        <f>IFERROR(VLOOKUP($BM$1&amp;'Service PJ'!$D88&amp;'Service PJ'!$B88&amp;'Service PJ'!$A88&amp;"*",'EPA_US9RT techs'!$A$2:$I$1722,9,FALSE),"")</f>
        <v/>
      </c>
      <c r="CD90" s="14" t="str">
        <f>IFERROR(VLOOKUP($BM$1&amp;'Service PJ'!$D88&amp;'Service PJ'!$B88&amp;'Service PJ'!$A88&amp;"*",'EPA_US9RT techs'!$A$2:$I$1722,9,FALSE),"")</f>
        <v/>
      </c>
      <c r="CE90" s="14" t="str">
        <f>IFERROR(VLOOKUP($BM$1&amp;'Service PJ'!$D88&amp;'Service PJ'!$B88&amp;'Service PJ'!$A88&amp;"*",'EPA_US9RT techs'!$A$2:$I$1722,9,FALSE),"")</f>
        <v/>
      </c>
      <c r="CF90" s="14" t="str">
        <f>IFERROR(VLOOKUP($BM$1&amp;'Service PJ'!$D88&amp;'Service PJ'!$B88&amp;'Service PJ'!$A88&amp;"*",'EPA_US9RT techs'!$A$2:$I$1722,9,FALSE),"")</f>
        <v/>
      </c>
      <c r="CG90" s="14" t="str">
        <f>IFERROR(VLOOKUP($BM$1&amp;'Service PJ'!$D88&amp;'Service PJ'!$B88&amp;'Service PJ'!$A88&amp;"*",'EPA_US9RT techs'!$A$2:$I$1722,9,FALSE),"")</f>
        <v/>
      </c>
      <c r="CH90" s="14" t="str">
        <f>IFERROR(VLOOKUP($BM$1&amp;'Service PJ'!$D88&amp;'Service PJ'!$B88&amp;'Service PJ'!$A88&amp;"*",'EPA_US9RT techs'!$A$2:$I$1722,9,FALSE),"")</f>
        <v/>
      </c>
      <c r="CI90" s="14" t="str">
        <f>IFERROR(VLOOKUP($BM$1&amp;'Service PJ'!$D88&amp;'Service PJ'!$B88&amp;'Service PJ'!$A88&amp;"*",'EPA_US9RT techs'!$A$2:$I$1722,9,FALSE),"")</f>
        <v/>
      </c>
      <c r="CJ90" s="14" t="str">
        <f>IFERROR(VLOOKUP($BM$1&amp;'Service PJ'!$D88&amp;'Service PJ'!$B88&amp;'Service PJ'!$A88&amp;"*",'EPA_US9RT techs'!$A$2:$I$1722,9,FALSE),"")</f>
        <v/>
      </c>
      <c r="CK90" s="14" t="str">
        <f>IFERROR(VLOOKUP($BM$1&amp;'Service PJ'!$D88&amp;'Service PJ'!$B88&amp;'Service PJ'!$A88&amp;"*",'EPA_US9RT techs'!$A$2:$I$1722,9,FALSE),"")</f>
        <v/>
      </c>
      <c r="CL90" s="14" t="str">
        <f>IFERROR(VLOOKUP($BM$1&amp;'Service PJ'!$D88&amp;'Service PJ'!$B88&amp;'Service PJ'!$A88&amp;"*",'EPA_US9RT techs'!$A$2:$I$1722,9,FALSE),"")</f>
        <v/>
      </c>
      <c r="CM90" s="14" t="str">
        <f>IFERROR(VLOOKUP($BM$1&amp;'Service PJ'!$D88&amp;'Service PJ'!$B88&amp;'Service PJ'!$A88&amp;"*",'EPA_US9RT techs'!$A$2:$I$1722,9,FALSE),"")</f>
        <v/>
      </c>
      <c r="CN90" s="14" t="str">
        <f>IFERROR(VLOOKUP($BM$1&amp;'Service PJ'!$D88&amp;'Service PJ'!$B88&amp;'Service PJ'!$A88&amp;"*",'EPA_US9RT techs'!$A$2:$I$1722,9,FALSE),"")</f>
        <v/>
      </c>
      <c r="CO90" s="14" t="str">
        <f>IFERROR(VLOOKUP($BM$1&amp;'Service PJ'!$D88&amp;'Service PJ'!$B88&amp;'Service PJ'!$A88&amp;"*",'EPA_US9RT techs'!$A$2:$I$1722,9,FALSE),"")</f>
        <v/>
      </c>
      <c r="CP90" s="14" t="str">
        <f>IFERROR(VLOOKUP($BM$1&amp;'Service PJ'!$D88&amp;'Service PJ'!$B88&amp;'Service PJ'!$A88&amp;"*",'EPA_US9RT techs'!$A$2:$I$1722,9,FALSE),"")</f>
        <v/>
      </c>
      <c r="CQ90" s="14" t="str">
        <f>IFERROR(VLOOKUP($BM$1&amp;'Service PJ'!$D88&amp;'Service PJ'!$B88&amp;'Service PJ'!$A88&amp;"*",'EPA_US9RT techs'!$A$2:$I$1722,9,FALSE),"")</f>
        <v/>
      </c>
      <c r="CS90" t="str">
        <f>IF(SUM(CT90:DJ90)=0,"\I:",'Service PJ'!$D88&amp;"_"&amp;'Service PJ'!$E88&amp;"_"&amp;'Service PJ'!$C88)</f>
        <v>IFP_OTH_NGA</v>
      </c>
      <c r="CT90" s="2">
        <f>IFERROR(VLOOKUP($CS$1&amp;'Service PJ'!$D88&amp;'Service PJ'!$B88&amp;'Service PJ'!$A88&amp;"*",'EPA_US9RT techs'!$A$2:$I$1722,9,FALSE),"")</f>
        <v>30</v>
      </c>
      <c r="CU90" s="2">
        <f>IFERROR(VLOOKUP($CS$1&amp;'Service PJ'!$D88&amp;'Service PJ'!$B88&amp;'Service PJ'!$A88&amp;"*",'EPA_US9RT techs'!$A$2:$I$1722,9,FALSE),"")</f>
        <v>30</v>
      </c>
      <c r="CV90" s="2">
        <f>IFERROR(VLOOKUP($CS$1&amp;'Service PJ'!$D88&amp;'Service PJ'!$B88&amp;'Service PJ'!$A88&amp;"*",'EPA_US9RT techs'!$A$2:$I$1722,9,FALSE),"")</f>
        <v>30</v>
      </c>
      <c r="CW90" s="2">
        <f>IFERROR(VLOOKUP($CS$1&amp;'Service PJ'!$D88&amp;'Service PJ'!$B88&amp;'Service PJ'!$A88&amp;"*",'EPA_US9RT techs'!$A$2:$I$1722,9,FALSE),"")</f>
        <v>30</v>
      </c>
      <c r="CX90" s="2">
        <f>IFERROR(VLOOKUP($CS$1&amp;'Service PJ'!$D88&amp;'Service PJ'!$B88&amp;'Service PJ'!$A88&amp;"*",'EPA_US9RT techs'!$A$2:$I$1722,9,FALSE),"")</f>
        <v>30</v>
      </c>
      <c r="CY90" s="2">
        <f>IFERROR(VLOOKUP($CS$1&amp;'Service PJ'!$D88&amp;'Service PJ'!$B88&amp;'Service PJ'!$A88&amp;"*",'EPA_US9RT techs'!$A$2:$I$1722,9,FALSE),"")</f>
        <v>30</v>
      </c>
      <c r="CZ90" s="2">
        <f>IFERROR(VLOOKUP($CS$1&amp;'Service PJ'!$D88&amp;'Service PJ'!$B88&amp;'Service PJ'!$A88&amp;"*",'EPA_US9RT techs'!$A$2:$I$1722,9,FALSE),"")</f>
        <v>30</v>
      </c>
      <c r="DA90" s="2">
        <f>IFERROR(VLOOKUP($CS$1&amp;'Service PJ'!$D88&amp;'Service PJ'!$B88&amp;'Service PJ'!$A88&amp;"*",'EPA_US9RT techs'!$A$2:$I$1722,9,FALSE),"")</f>
        <v>30</v>
      </c>
      <c r="DB90" s="2">
        <f>IFERROR(VLOOKUP($CS$1&amp;'Service PJ'!$D88&amp;'Service PJ'!$B88&amp;'Service PJ'!$A88&amp;"*",'EPA_US9RT techs'!$A$2:$I$1722,9,FALSE),"")</f>
        <v>30</v>
      </c>
      <c r="DC90" s="2">
        <f>IFERROR(VLOOKUP($CS$1&amp;'Service PJ'!$D88&amp;'Service PJ'!$B88&amp;'Service PJ'!$A88&amp;"*",'EPA_US9RT techs'!$A$2:$I$1722,9,FALSE),"")</f>
        <v>30</v>
      </c>
      <c r="DD90" s="2">
        <f>IFERROR(VLOOKUP($CS$1&amp;'Service PJ'!$D88&amp;'Service PJ'!$B88&amp;'Service PJ'!$A88&amp;"*",'EPA_US9RT techs'!$A$2:$I$1722,9,FALSE),"")</f>
        <v>30</v>
      </c>
      <c r="DE90" s="2">
        <f>IFERROR(VLOOKUP($CS$1&amp;'Service PJ'!$D88&amp;'Service PJ'!$B88&amp;'Service PJ'!$A88&amp;"*",'EPA_US9RT techs'!$A$2:$I$1722,9,FALSE),"")</f>
        <v>30</v>
      </c>
      <c r="DF90" s="2">
        <f>IFERROR(VLOOKUP($CS$1&amp;'Service PJ'!$D88&amp;'Service PJ'!$B88&amp;'Service PJ'!$A88&amp;"*",'EPA_US9RT techs'!$A$2:$I$1722,9,FALSE),"")</f>
        <v>30</v>
      </c>
      <c r="DG90" s="2">
        <f>IFERROR(VLOOKUP($CS$1&amp;'Service PJ'!$D88&amp;'Service PJ'!$B88&amp;'Service PJ'!$A88&amp;"*",'EPA_US9RT techs'!$A$2:$I$1722,9,FALSE),"")</f>
        <v>30</v>
      </c>
      <c r="DH90" s="2">
        <f>IFERROR(VLOOKUP($CS$1&amp;'Service PJ'!$D88&amp;'Service PJ'!$B88&amp;'Service PJ'!$A88&amp;"*",'EPA_US9RT techs'!$A$2:$I$1722,9,FALSE),"")</f>
        <v>30</v>
      </c>
      <c r="DI90" s="2">
        <f>IFERROR(VLOOKUP($CS$1&amp;'Service PJ'!$D88&amp;'Service PJ'!$B88&amp;'Service PJ'!$A88&amp;"*",'EPA_US9RT techs'!$A$2:$I$1722,9,FALSE),"")</f>
        <v>30</v>
      </c>
      <c r="DJ90" s="2">
        <f>IFERROR(VLOOKUP($CS$1&amp;'Service PJ'!$D88&amp;'Service PJ'!$B88&amp;'Service PJ'!$A88&amp;"*",'EPA_US9RT techs'!$A$2:$I$1722,9,FALSE),"")</f>
        <v>30</v>
      </c>
      <c r="DK90" s="2">
        <f>IFERROR(VLOOKUP($CS$1&amp;'Service PJ'!$D88&amp;'Service PJ'!$B88&amp;'Service PJ'!$A88&amp;"*",'EPA_US9RT techs'!$A$2:$I$1722,9,FALSE),"")</f>
        <v>30</v>
      </c>
      <c r="DL90" s="2">
        <f>IFERROR(VLOOKUP($CS$1&amp;'Service PJ'!$D88&amp;'Service PJ'!$B88&amp;'Service PJ'!$A88&amp;"*",'EPA_US9RT techs'!$A$2:$I$1722,9,FALSE),"")</f>
        <v>30</v>
      </c>
      <c r="DM90" s="2">
        <f>IFERROR(VLOOKUP($CS$1&amp;'Service PJ'!$D88&amp;'Service PJ'!$B88&amp;'Service PJ'!$A88&amp;"*",'EPA_US9RT techs'!$A$2:$I$1722,9,FALSE),"")</f>
        <v>30</v>
      </c>
      <c r="DN90" s="2">
        <f>IFERROR(VLOOKUP($CS$1&amp;'Service PJ'!$D88&amp;'Service PJ'!$B88&amp;'Service PJ'!$A88&amp;"*",'EPA_US9RT techs'!$A$2:$I$1722,9,FALSE),"")</f>
        <v>30</v>
      </c>
      <c r="DO90" s="2">
        <f>IFERROR(VLOOKUP($CS$1&amp;'Service PJ'!$D88&amp;'Service PJ'!$B88&amp;'Service PJ'!$A88&amp;"*",'EPA_US9RT techs'!$A$2:$I$1722,9,FALSE),"")</f>
        <v>30</v>
      </c>
      <c r="DP90" s="2">
        <f>IFERROR(VLOOKUP($CS$1&amp;'Service PJ'!$D88&amp;'Service PJ'!$B88&amp;'Service PJ'!$A88&amp;"*",'EPA_US9RT techs'!$A$2:$I$1722,9,FALSE),"")</f>
        <v>30</v>
      </c>
      <c r="DQ90" s="2">
        <f>IFERROR(VLOOKUP($CS$1&amp;'Service PJ'!$D88&amp;'Service PJ'!$B88&amp;'Service PJ'!$A88&amp;"*",'EPA_US9RT techs'!$A$2:$I$1722,9,FALSE),"")</f>
        <v>30</v>
      </c>
      <c r="DR90" s="2">
        <f>IFERROR(VLOOKUP($CS$1&amp;'Service PJ'!$D88&amp;'Service PJ'!$B88&amp;'Service PJ'!$A88&amp;"*",'EPA_US9RT techs'!$A$2:$I$1722,9,FALSE),"")</f>
        <v>30</v>
      </c>
      <c r="DS90" s="2">
        <f>IFERROR(VLOOKUP($CS$1&amp;'Service PJ'!$D88&amp;'Service PJ'!$B88&amp;'Service PJ'!$A88&amp;"*",'EPA_US9RT techs'!$A$2:$I$1722,9,FALSE),"")</f>
        <v>30</v>
      </c>
      <c r="DT90" s="2">
        <f>IFERROR(VLOOKUP($CS$1&amp;'Service PJ'!$D88&amp;'Service PJ'!$B88&amp;'Service PJ'!$A88&amp;"*",'EPA_US9RT techs'!$A$2:$I$1722,9,FALSE),"")</f>
        <v>30</v>
      </c>
      <c r="DU90" s="2">
        <f>IFERROR(VLOOKUP($CS$1&amp;'Service PJ'!$D88&amp;'Service PJ'!$B88&amp;'Service PJ'!$A88&amp;"*",'EPA_US9RT techs'!$A$2:$I$1722,9,FALSE),"")</f>
        <v>30</v>
      </c>
      <c r="DV90" s="2">
        <f>IFERROR(VLOOKUP($CS$1&amp;'Service PJ'!$D88&amp;'Service PJ'!$B88&amp;'Service PJ'!$A88&amp;"*",'EPA_US9RT techs'!$A$2:$I$1722,9,FALSE),"")</f>
        <v>30</v>
      </c>
      <c r="DW90" s="2">
        <f>IFERROR(VLOOKUP($CS$1&amp;'Service PJ'!$D88&amp;'Service PJ'!$B88&amp;'Service PJ'!$A88&amp;"*",'EPA_US9RT techs'!$A$2:$I$1722,9,FALSE),"")</f>
        <v>30</v>
      </c>
    </row>
    <row r="91" spans="1:127" x14ac:dyDescent="0.45">
      <c r="A91" t="str">
        <f>IF(SUM(B91:R91)=0,"\I:",'Service PJ'!$D89&amp;"_"&amp;'Service PJ'!$E89&amp;"_"&amp;'Service PJ'!$C89)</f>
        <v>IOI_STM_NGA</v>
      </c>
      <c r="B91" s="14">
        <f>IFERROR(VLOOKUP($A$1&amp;'Service PJ'!$D89&amp;'Service PJ'!$B89&amp;'Service PJ'!$A89&amp;"*",'EPA_US9RT techs'!$A$2:$I$1722,9,FALSE),"")</f>
        <v>3.5885725868999998</v>
      </c>
      <c r="C91" s="14">
        <f>IFERROR(VLOOKUP($A$1&amp;'Service PJ'!$D89&amp;'Service PJ'!$B89&amp;'Service PJ'!$A89&amp;"*",'EPA_US9RT techs'!$A$2:$I$1722,9,FALSE),"")</f>
        <v>3.5885725868999998</v>
      </c>
      <c r="D91" s="14">
        <f>IFERROR(VLOOKUP($A$1&amp;'Service PJ'!$D89&amp;'Service PJ'!$B89&amp;'Service PJ'!$A89&amp;"*",'EPA_US9RT techs'!$A$2:$I$1722,9,FALSE),"")</f>
        <v>3.5885725868999998</v>
      </c>
      <c r="E91" s="14">
        <f>IFERROR(VLOOKUP($A$1&amp;'Service PJ'!$D89&amp;'Service PJ'!$B89&amp;'Service PJ'!$A89&amp;"*",'EPA_US9RT techs'!$A$2:$I$1722,9,FALSE),"")</f>
        <v>3.5885725868999998</v>
      </c>
      <c r="F91" s="14">
        <f>IFERROR(VLOOKUP($A$1&amp;'Service PJ'!$D89&amp;'Service PJ'!$B89&amp;'Service PJ'!$A89&amp;"*",'EPA_US9RT techs'!$A$2:$I$1722,9,FALSE),"")</f>
        <v>3.5885725868999998</v>
      </c>
      <c r="G91" s="14">
        <f>IFERROR(VLOOKUP($A$1&amp;'Service PJ'!$D89&amp;'Service PJ'!$B89&amp;'Service PJ'!$A89&amp;"*",'EPA_US9RT techs'!$A$2:$I$1722,9,FALSE),"")</f>
        <v>3.5885725868999998</v>
      </c>
      <c r="H91" s="14">
        <f>IFERROR(VLOOKUP($A$1&amp;'Service PJ'!$D89&amp;'Service PJ'!$B89&amp;'Service PJ'!$A89&amp;"*",'EPA_US9RT techs'!$A$2:$I$1722,9,FALSE),"")</f>
        <v>3.5885725868999998</v>
      </c>
      <c r="I91" s="14">
        <f>IFERROR(VLOOKUP($A$1&amp;'Service PJ'!$D89&amp;'Service PJ'!$B89&amp;'Service PJ'!$A89&amp;"*",'EPA_US9RT techs'!$A$2:$I$1722,9,FALSE),"")</f>
        <v>3.5885725868999998</v>
      </c>
      <c r="J91" s="14">
        <f>IFERROR(VLOOKUP($A$1&amp;'Service PJ'!$D89&amp;'Service PJ'!$B89&amp;'Service PJ'!$A89&amp;"*",'EPA_US9RT techs'!$A$2:$I$1722,9,FALSE),"")</f>
        <v>3.5885725868999998</v>
      </c>
      <c r="K91" s="14">
        <f>IFERROR(VLOOKUP($A$1&amp;'Service PJ'!$D89&amp;'Service PJ'!$B89&amp;'Service PJ'!$A89&amp;"*",'EPA_US9RT techs'!$A$2:$I$1722,9,FALSE),"")</f>
        <v>3.5885725868999998</v>
      </c>
      <c r="L91" s="14">
        <f>IFERROR(VLOOKUP($A$1&amp;'Service PJ'!$D89&amp;'Service PJ'!$B89&amp;'Service PJ'!$A89&amp;"*",'EPA_US9RT techs'!$A$2:$I$1722,9,FALSE),"")</f>
        <v>3.5885725868999998</v>
      </c>
      <c r="M91" s="14">
        <f>IFERROR(VLOOKUP($A$1&amp;'Service PJ'!$D89&amp;'Service PJ'!$B89&amp;'Service PJ'!$A89&amp;"*",'EPA_US9RT techs'!$A$2:$I$1722,9,FALSE),"")</f>
        <v>3.5885725868999998</v>
      </c>
      <c r="N91" s="14">
        <f>IFERROR(VLOOKUP($A$1&amp;'Service PJ'!$D89&amp;'Service PJ'!$B89&amp;'Service PJ'!$A89&amp;"*",'EPA_US9RT techs'!$A$2:$I$1722,9,FALSE),"")</f>
        <v>3.5885725868999998</v>
      </c>
      <c r="O91" s="14">
        <f>IFERROR(VLOOKUP($A$1&amp;'Service PJ'!$D89&amp;'Service PJ'!$B89&amp;'Service PJ'!$A89&amp;"*",'EPA_US9RT techs'!$A$2:$I$1722,9,FALSE),"")</f>
        <v>3.5885725868999998</v>
      </c>
      <c r="P91" s="14">
        <f>IFERROR(VLOOKUP($A$1&amp;'Service PJ'!$D89&amp;'Service PJ'!$B89&amp;'Service PJ'!$A89&amp;"*",'EPA_US9RT techs'!$A$2:$I$1722,9,FALSE),"")</f>
        <v>3.5885725868999998</v>
      </c>
      <c r="Q91" s="14">
        <f>IFERROR(VLOOKUP($A$1&amp;'Service PJ'!$D89&amp;'Service PJ'!$B89&amp;'Service PJ'!$A89&amp;"*",'EPA_US9RT techs'!$A$2:$I$1722,9,FALSE),"")</f>
        <v>3.5885725868999998</v>
      </c>
      <c r="R91" s="14">
        <f>IFERROR(VLOOKUP($A$1&amp;'Service PJ'!$D89&amp;'Service PJ'!$B89&amp;'Service PJ'!$A89&amp;"*",'EPA_US9RT techs'!$A$2:$I$1722,9,FALSE),"")</f>
        <v>3.5885725868999998</v>
      </c>
      <c r="S91" s="14">
        <f>IFERROR(VLOOKUP($A$1&amp;'Service PJ'!$D89&amp;'Service PJ'!$B89&amp;'Service PJ'!$A89&amp;"*",'EPA_US9RT techs'!$A$2:$I$1722,9,FALSE),"")</f>
        <v>3.5885725868999998</v>
      </c>
      <c r="T91" s="14">
        <f>IFERROR(VLOOKUP($A$1&amp;'Service PJ'!$D89&amp;'Service PJ'!$B89&amp;'Service PJ'!$A89&amp;"*",'EPA_US9RT techs'!$A$2:$I$1722,9,FALSE),"")</f>
        <v>3.5885725868999998</v>
      </c>
      <c r="U91" s="14">
        <f>IFERROR(VLOOKUP($A$1&amp;'Service PJ'!$D89&amp;'Service PJ'!$B89&amp;'Service PJ'!$A89&amp;"*",'EPA_US9RT techs'!$A$2:$I$1722,9,FALSE),"")</f>
        <v>3.5885725868999998</v>
      </c>
      <c r="V91" s="14">
        <f>IFERROR(VLOOKUP($A$1&amp;'Service PJ'!$D89&amp;'Service PJ'!$B89&amp;'Service PJ'!$A89&amp;"*",'EPA_US9RT techs'!$A$2:$I$1722,9,FALSE),"")</f>
        <v>3.5885725868999998</v>
      </c>
      <c r="W91" s="14">
        <f>IFERROR(VLOOKUP($A$1&amp;'Service PJ'!$D89&amp;'Service PJ'!$B89&amp;'Service PJ'!$A89&amp;"*",'EPA_US9RT techs'!$A$2:$I$1722,9,FALSE),"")</f>
        <v>3.5885725868999998</v>
      </c>
      <c r="X91" s="14">
        <f>IFERROR(VLOOKUP($A$1&amp;'Service PJ'!$D89&amp;'Service PJ'!$B89&amp;'Service PJ'!$A89&amp;"*",'EPA_US9RT techs'!$A$2:$I$1722,9,FALSE),"")</f>
        <v>3.5885725868999998</v>
      </c>
      <c r="Y91" s="14">
        <f>IFERROR(VLOOKUP($A$1&amp;'Service PJ'!$D89&amp;'Service PJ'!$B89&amp;'Service PJ'!$A89&amp;"*",'EPA_US9RT techs'!$A$2:$I$1722,9,FALSE),"")</f>
        <v>3.5885725868999998</v>
      </c>
      <c r="Z91" s="14">
        <f>IFERROR(VLOOKUP($A$1&amp;'Service PJ'!$D89&amp;'Service PJ'!$B89&amp;'Service PJ'!$A89&amp;"*",'EPA_US9RT techs'!$A$2:$I$1722,9,FALSE),"")</f>
        <v>3.5885725868999998</v>
      </c>
      <c r="AA91" s="14">
        <f>IFERROR(VLOOKUP($A$1&amp;'Service PJ'!$D89&amp;'Service PJ'!$B89&amp;'Service PJ'!$A89&amp;"*",'EPA_US9RT techs'!$A$2:$I$1722,9,FALSE),"")</f>
        <v>3.5885725868999998</v>
      </c>
      <c r="AB91" s="14">
        <f>IFERROR(VLOOKUP($A$1&amp;'Service PJ'!$D89&amp;'Service PJ'!$B89&amp;'Service PJ'!$A89&amp;"*",'EPA_US9RT techs'!$A$2:$I$1722,9,FALSE),"")</f>
        <v>3.5885725868999998</v>
      </c>
      <c r="AC91" s="14">
        <f>IFERROR(VLOOKUP($A$1&amp;'Service PJ'!$D89&amp;'Service PJ'!$B89&amp;'Service PJ'!$A89&amp;"*",'EPA_US9RT techs'!$A$2:$I$1722,9,FALSE),"")</f>
        <v>3.5885725868999998</v>
      </c>
      <c r="AD91" s="14">
        <f>IFERROR(VLOOKUP($A$1&amp;'Service PJ'!$D89&amp;'Service PJ'!$B89&amp;'Service PJ'!$A89&amp;"*",'EPA_US9RT techs'!$A$2:$I$1722,9,FALSE),"")</f>
        <v>3.5885725868999998</v>
      </c>
      <c r="AE91" s="14">
        <f>IFERROR(VLOOKUP($A$1&amp;'Service PJ'!$D89&amp;'Service PJ'!$B89&amp;'Service PJ'!$A89&amp;"*",'EPA_US9RT techs'!$A$2:$I$1722,9,FALSE),"")</f>
        <v>3.5885725868999998</v>
      </c>
      <c r="AG91" t="str">
        <f>IF(SUM(AH91:AX91)=0,"\I:",'Service PJ'!$D89&amp;"_"&amp;'Service PJ'!$E89&amp;"_"&amp;'Service PJ'!$C89)</f>
        <v>IOI_STM_NGA</v>
      </c>
      <c r="AH91" s="14">
        <f>IFERROR(VLOOKUP($AG$1&amp;'Service PJ'!$D89&amp;'Service PJ'!$B89&amp;'Service PJ'!$A89&amp;"*",'EPA_US9RT techs'!$A$2:$I$1722,9,FALSE),"")</f>
        <v>0.61788691539999996</v>
      </c>
      <c r="AI91" s="14">
        <f>IFERROR(VLOOKUP($AG$1&amp;'Service PJ'!$D89&amp;'Service PJ'!$B89&amp;'Service PJ'!$A89&amp;"*",'EPA_US9RT techs'!$A$2:$I$1722,9,FALSE),"")</f>
        <v>0.61788691539999996</v>
      </c>
      <c r="AJ91" s="14">
        <f>IFERROR(VLOOKUP($AG$1&amp;'Service PJ'!$D89&amp;'Service PJ'!$B89&amp;'Service PJ'!$A89&amp;"*",'EPA_US9RT techs'!$A$2:$I$1722,9,FALSE),"")</f>
        <v>0.61788691539999996</v>
      </c>
      <c r="AK91" s="14">
        <f>IFERROR(VLOOKUP($AG$1&amp;'Service PJ'!$D89&amp;'Service PJ'!$B89&amp;'Service PJ'!$A89&amp;"*",'EPA_US9RT techs'!$A$2:$I$1722,9,FALSE),"")</f>
        <v>0.61788691539999996</v>
      </c>
      <c r="AL91" s="14">
        <f>IFERROR(VLOOKUP($AG$1&amp;'Service PJ'!$D89&amp;'Service PJ'!$B89&amp;'Service PJ'!$A89&amp;"*",'EPA_US9RT techs'!$A$2:$I$1722,9,FALSE),"")</f>
        <v>0.61788691539999996</v>
      </c>
      <c r="AM91" s="14">
        <f>IFERROR(VLOOKUP($AG$1&amp;'Service PJ'!$D89&amp;'Service PJ'!$B89&amp;'Service PJ'!$A89&amp;"*",'EPA_US9RT techs'!$A$2:$I$1722,9,FALSE),"")</f>
        <v>0.61788691539999996</v>
      </c>
      <c r="AN91" s="14">
        <f>IFERROR(VLOOKUP($AG$1&amp;'Service PJ'!$D89&amp;'Service PJ'!$B89&amp;'Service PJ'!$A89&amp;"*",'EPA_US9RT techs'!$A$2:$I$1722,9,FALSE),"")</f>
        <v>0.61788691539999996</v>
      </c>
      <c r="AO91" s="14">
        <f>IFERROR(VLOOKUP($AG$1&amp;'Service PJ'!$D89&amp;'Service PJ'!$B89&amp;'Service PJ'!$A89&amp;"*",'EPA_US9RT techs'!$A$2:$I$1722,9,FALSE),"")</f>
        <v>0.61788691539999996</v>
      </c>
      <c r="AP91" s="14">
        <f>IFERROR(VLOOKUP($AG$1&amp;'Service PJ'!$D89&amp;'Service PJ'!$B89&amp;'Service PJ'!$A89&amp;"*",'EPA_US9RT techs'!$A$2:$I$1722,9,FALSE),"")</f>
        <v>0.61788691539999996</v>
      </c>
      <c r="AQ91" s="14">
        <f>IFERROR(VLOOKUP($AG$1&amp;'Service PJ'!$D89&amp;'Service PJ'!$B89&amp;'Service PJ'!$A89&amp;"*",'EPA_US9RT techs'!$A$2:$I$1722,9,FALSE),"")</f>
        <v>0.61788691539999996</v>
      </c>
      <c r="AR91" s="14">
        <f>IFERROR(VLOOKUP($AG$1&amp;'Service PJ'!$D89&amp;'Service PJ'!$B89&amp;'Service PJ'!$A89&amp;"*",'EPA_US9RT techs'!$A$2:$I$1722,9,FALSE),"")</f>
        <v>0.61788691539999996</v>
      </c>
      <c r="AS91" s="14">
        <f>IFERROR(VLOOKUP($AG$1&amp;'Service PJ'!$D89&amp;'Service PJ'!$B89&amp;'Service PJ'!$A89&amp;"*",'EPA_US9RT techs'!$A$2:$I$1722,9,FALSE),"")</f>
        <v>0.61788691539999996</v>
      </c>
      <c r="AT91" s="14">
        <f>IFERROR(VLOOKUP($AG$1&amp;'Service PJ'!$D89&amp;'Service PJ'!$B89&amp;'Service PJ'!$A89&amp;"*",'EPA_US9RT techs'!$A$2:$I$1722,9,FALSE),"")</f>
        <v>0.61788691539999996</v>
      </c>
      <c r="AU91" s="14">
        <f>IFERROR(VLOOKUP($AG$1&amp;'Service PJ'!$D89&amp;'Service PJ'!$B89&amp;'Service PJ'!$A89&amp;"*",'EPA_US9RT techs'!$A$2:$I$1722,9,FALSE),"")</f>
        <v>0.61788691539999996</v>
      </c>
      <c r="AV91" s="14">
        <f>IFERROR(VLOOKUP($AG$1&amp;'Service PJ'!$D89&amp;'Service PJ'!$B89&amp;'Service PJ'!$A89&amp;"*",'EPA_US9RT techs'!$A$2:$I$1722,9,FALSE),"")</f>
        <v>0.61788691539999996</v>
      </c>
      <c r="AW91" s="14">
        <f>IFERROR(VLOOKUP($AG$1&amp;'Service PJ'!$D89&amp;'Service PJ'!$B89&amp;'Service PJ'!$A89&amp;"*",'EPA_US9RT techs'!$A$2:$I$1722,9,FALSE),"")</f>
        <v>0.61788691539999996</v>
      </c>
      <c r="AX91" s="14">
        <f>IFERROR(VLOOKUP($AG$1&amp;'Service PJ'!$D89&amp;'Service PJ'!$B89&amp;'Service PJ'!$A89&amp;"*",'EPA_US9RT techs'!$A$2:$I$1722,9,FALSE),"")</f>
        <v>0.61788691539999996</v>
      </c>
      <c r="AY91" s="14">
        <f>IFERROR(VLOOKUP($AG$1&amp;'Service PJ'!$D89&amp;'Service PJ'!$B89&amp;'Service PJ'!$A89&amp;"*",'EPA_US9RT techs'!$A$2:$I$1722,9,FALSE),"")</f>
        <v>0.61788691539999996</v>
      </c>
      <c r="AZ91" s="14">
        <f>IFERROR(VLOOKUP($AG$1&amp;'Service PJ'!$D89&amp;'Service PJ'!$B89&amp;'Service PJ'!$A89&amp;"*",'EPA_US9RT techs'!$A$2:$I$1722,9,FALSE),"")</f>
        <v>0.61788691539999996</v>
      </c>
      <c r="BA91" s="14">
        <f>IFERROR(VLOOKUP($AG$1&amp;'Service PJ'!$D89&amp;'Service PJ'!$B89&amp;'Service PJ'!$A89&amp;"*",'EPA_US9RT techs'!$A$2:$I$1722,9,FALSE),"")</f>
        <v>0.61788691539999996</v>
      </c>
      <c r="BB91" s="14">
        <f>IFERROR(VLOOKUP($AG$1&amp;'Service PJ'!$D89&amp;'Service PJ'!$B89&amp;'Service PJ'!$A89&amp;"*",'EPA_US9RT techs'!$A$2:$I$1722,9,FALSE),"")</f>
        <v>0.61788691539999996</v>
      </c>
      <c r="BC91" s="14">
        <f>IFERROR(VLOOKUP($AG$1&amp;'Service PJ'!$D89&amp;'Service PJ'!$B89&amp;'Service PJ'!$A89&amp;"*",'EPA_US9RT techs'!$A$2:$I$1722,9,FALSE),"")</f>
        <v>0.61788691539999996</v>
      </c>
      <c r="BD91" s="14">
        <f>IFERROR(VLOOKUP($AG$1&amp;'Service PJ'!$D89&amp;'Service PJ'!$B89&amp;'Service PJ'!$A89&amp;"*",'EPA_US9RT techs'!$A$2:$I$1722,9,FALSE),"")</f>
        <v>0.61788691539999996</v>
      </c>
      <c r="BE91" s="14">
        <f>IFERROR(VLOOKUP($AG$1&amp;'Service PJ'!$D89&amp;'Service PJ'!$B89&amp;'Service PJ'!$A89&amp;"*",'EPA_US9RT techs'!$A$2:$I$1722,9,FALSE),"")</f>
        <v>0.61788691539999996</v>
      </c>
      <c r="BF91" s="14">
        <f>IFERROR(VLOOKUP($AG$1&amp;'Service PJ'!$D89&amp;'Service PJ'!$B89&amp;'Service PJ'!$A89&amp;"*",'EPA_US9RT techs'!$A$2:$I$1722,9,FALSE),"")</f>
        <v>0.61788691539999996</v>
      </c>
      <c r="BG91" s="14">
        <f>IFERROR(VLOOKUP($AG$1&amp;'Service PJ'!$D89&amp;'Service PJ'!$B89&amp;'Service PJ'!$A89&amp;"*",'EPA_US9RT techs'!$A$2:$I$1722,9,FALSE),"")</f>
        <v>0.61788691539999996</v>
      </c>
      <c r="BH91" s="14">
        <f>IFERROR(VLOOKUP($AG$1&amp;'Service PJ'!$D89&amp;'Service PJ'!$B89&amp;'Service PJ'!$A89&amp;"*",'EPA_US9RT techs'!$A$2:$I$1722,9,FALSE),"")</f>
        <v>0.61788691539999996</v>
      </c>
      <c r="BI91" s="14">
        <f>IFERROR(VLOOKUP($AG$1&amp;'Service PJ'!$D89&amp;'Service PJ'!$B89&amp;'Service PJ'!$A89&amp;"*",'EPA_US9RT techs'!$A$2:$I$1722,9,FALSE),"")</f>
        <v>0.61788691539999996</v>
      </c>
      <c r="BJ91" s="14">
        <f>IFERROR(VLOOKUP($AG$1&amp;'Service PJ'!$D89&amp;'Service PJ'!$B89&amp;'Service PJ'!$A89&amp;"*",'EPA_US9RT techs'!$A$2:$I$1722,9,FALSE),"")</f>
        <v>0.61788691539999996</v>
      </c>
      <c r="BK91" s="14">
        <f>IFERROR(VLOOKUP($AG$1&amp;'Service PJ'!$D89&amp;'Service PJ'!$B89&amp;'Service PJ'!$A89&amp;"*",'EPA_US9RT techs'!$A$2:$I$1722,9,FALSE),"")</f>
        <v>0.61788691539999996</v>
      </c>
      <c r="BM91" t="str">
        <f>IF(SUM(BN91:CD91)=0,"\I:",'Service PJ'!$D89&amp;"_"&amp;'Service PJ'!$E89&amp;"_"&amp;'Service PJ'!$C89)</f>
        <v>IOI_STM_NGA</v>
      </c>
      <c r="BN91" s="14">
        <f>IFERROR(VLOOKUP($BM$1&amp;'Service PJ'!$D89&amp;'Service PJ'!$B89&amp;'Service PJ'!$A89&amp;"*",'EPA_US9RT techs'!$A$2:$I$1722,9,FALSE),"")</f>
        <v>0.17414847289999999</v>
      </c>
      <c r="BO91" s="14">
        <f>IFERROR(VLOOKUP($BM$1&amp;'Service PJ'!$D89&amp;'Service PJ'!$B89&amp;'Service PJ'!$A89&amp;"*",'EPA_US9RT techs'!$A$2:$I$1722,9,FALSE),"")</f>
        <v>0.17414847289999999</v>
      </c>
      <c r="BP91" s="14">
        <f>IFERROR(VLOOKUP($BM$1&amp;'Service PJ'!$D89&amp;'Service PJ'!$B89&amp;'Service PJ'!$A89&amp;"*",'EPA_US9RT techs'!$A$2:$I$1722,9,FALSE),"")</f>
        <v>0.17414847289999999</v>
      </c>
      <c r="BQ91" s="14">
        <f>IFERROR(VLOOKUP($BM$1&amp;'Service PJ'!$D89&amp;'Service PJ'!$B89&amp;'Service PJ'!$A89&amp;"*",'EPA_US9RT techs'!$A$2:$I$1722,9,FALSE),"")</f>
        <v>0.17414847289999999</v>
      </c>
      <c r="BR91" s="14">
        <f>IFERROR(VLOOKUP($BM$1&amp;'Service PJ'!$D89&amp;'Service PJ'!$B89&amp;'Service PJ'!$A89&amp;"*",'EPA_US9RT techs'!$A$2:$I$1722,9,FALSE),"")</f>
        <v>0.17414847289999999</v>
      </c>
      <c r="BS91" s="14">
        <f>IFERROR(VLOOKUP($BM$1&amp;'Service PJ'!$D89&amp;'Service PJ'!$B89&amp;'Service PJ'!$A89&amp;"*",'EPA_US9RT techs'!$A$2:$I$1722,9,FALSE),"")</f>
        <v>0.17414847289999999</v>
      </c>
      <c r="BT91" s="14">
        <f>IFERROR(VLOOKUP($BM$1&amp;'Service PJ'!$D89&amp;'Service PJ'!$B89&amp;'Service PJ'!$A89&amp;"*",'EPA_US9RT techs'!$A$2:$I$1722,9,FALSE),"")</f>
        <v>0.17414847289999999</v>
      </c>
      <c r="BU91" s="14">
        <f>IFERROR(VLOOKUP($BM$1&amp;'Service PJ'!$D89&amp;'Service PJ'!$B89&amp;'Service PJ'!$A89&amp;"*",'EPA_US9RT techs'!$A$2:$I$1722,9,FALSE),"")</f>
        <v>0.17414847289999999</v>
      </c>
      <c r="BV91" s="14">
        <f>IFERROR(VLOOKUP($BM$1&amp;'Service PJ'!$D89&amp;'Service PJ'!$B89&amp;'Service PJ'!$A89&amp;"*",'EPA_US9RT techs'!$A$2:$I$1722,9,FALSE),"")</f>
        <v>0.17414847289999999</v>
      </c>
      <c r="BW91" s="14">
        <f>IFERROR(VLOOKUP($BM$1&amp;'Service PJ'!$D89&amp;'Service PJ'!$B89&amp;'Service PJ'!$A89&amp;"*",'EPA_US9RT techs'!$A$2:$I$1722,9,FALSE),"")</f>
        <v>0.17414847289999999</v>
      </c>
      <c r="BX91" s="14">
        <f>IFERROR(VLOOKUP($BM$1&amp;'Service PJ'!$D89&amp;'Service PJ'!$B89&amp;'Service PJ'!$A89&amp;"*",'EPA_US9RT techs'!$A$2:$I$1722,9,FALSE),"")</f>
        <v>0.17414847289999999</v>
      </c>
      <c r="BY91" s="14">
        <f>IFERROR(VLOOKUP($BM$1&amp;'Service PJ'!$D89&amp;'Service PJ'!$B89&amp;'Service PJ'!$A89&amp;"*",'EPA_US9RT techs'!$A$2:$I$1722,9,FALSE),"")</f>
        <v>0.17414847289999999</v>
      </c>
      <c r="BZ91" s="14">
        <f>IFERROR(VLOOKUP($BM$1&amp;'Service PJ'!$D89&amp;'Service PJ'!$B89&amp;'Service PJ'!$A89&amp;"*",'EPA_US9RT techs'!$A$2:$I$1722,9,FALSE),"")</f>
        <v>0.17414847289999999</v>
      </c>
      <c r="CA91" s="14">
        <f>IFERROR(VLOOKUP($BM$1&amp;'Service PJ'!$D89&amp;'Service PJ'!$B89&amp;'Service PJ'!$A89&amp;"*",'EPA_US9RT techs'!$A$2:$I$1722,9,FALSE),"")</f>
        <v>0.17414847289999999</v>
      </c>
      <c r="CB91" s="14">
        <f>IFERROR(VLOOKUP($BM$1&amp;'Service PJ'!$D89&amp;'Service PJ'!$B89&amp;'Service PJ'!$A89&amp;"*",'EPA_US9RT techs'!$A$2:$I$1722,9,FALSE),"")</f>
        <v>0.17414847289999999</v>
      </c>
      <c r="CC91" s="14">
        <f>IFERROR(VLOOKUP($BM$1&amp;'Service PJ'!$D89&amp;'Service PJ'!$B89&amp;'Service PJ'!$A89&amp;"*",'EPA_US9RT techs'!$A$2:$I$1722,9,FALSE),"")</f>
        <v>0.17414847289999999</v>
      </c>
      <c r="CD91" s="14">
        <f>IFERROR(VLOOKUP($BM$1&amp;'Service PJ'!$D89&amp;'Service PJ'!$B89&amp;'Service PJ'!$A89&amp;"*",'EPA_US9RT techs'!$A$2:$I$1722,9,FALSE),"")</f>
        <v>0.17414847289999999</v>
      </c>
      <c r="CE91" s="14">
        <f>IFERROR(VLOOKUP($BM$1&amp;'Service PJ'!$D89&amp;'Service PJ'!$B89&amp;'Service PJ'!$A89&amp;"*",'EPA_US9RT techs'!$A$2:$I$1722,9,FALSE),"")</f>
        <v>0.17414847289999999</v>
      </c>
      <c r="CF91" s="14">
        <f>IFERROR(VLOOKUP($BM$1&amp;'Service PJ'!$D89&amp;'Service PJ'!$B89&amp;'Service PJ'!$A89&amp;"*",'EPA_US9RT techs'!$A$2:$I$1722,9,FALSE),"")</f>
        <v>0.17414847289999999</v>
      </c>
      <c r="CG91" s="14">
        <f>IFERROR(VLOOKUP($BM$1&amp;'Service PJ'!$D89&amp;'Service PJ'!$B89&amp;'Service PJ'!$A89&amp;"*",'EPA_US9RT techs'!$A$2:$I$1722,9,FALSE),"")</f>
        <v>0.17414847289999999</v>
      </c>
      <c r="CH91" s="14">
        <f>IFERROR(VLOOKUP($BM$1&amp;'Service PJ'!$D89&amp;'Service PJ'!$B89&amp;'Service PJ'!$A89&amp;"*",'EPA_US9RT techs'!$A$2:$I$1722,9,FALSE),"")</f>
        <v>0.17414847289999999</v>
      </c>
      <c r="CI91" s="14">
        <f>IFERROR(VLOOKUP($BM$1&amp;'Service PJ'!$D89&amp;'Service PJ'!$B89&amp;'Service PJ'!$A89&amp;"*",'EPA_US9RT techs'!$A$2:$I$1722,9,FALSE),"")</f>
        <v>0.17414847289999999</v>
      </c>
      <c r="CJ91" s="14">
        <f>IFERROR(VLOOKUP($BM$1&amp;'Service PJ'!$D89&amp;'Service PJ'!$B89&amp;'Service PJ'!$A89&amp;"*",'EPA_US9RT techs'!$A$2:$I$1722,9,FALSE),"")</f>
        <v>0.17414847289999999</v>
      </c>
      <c r="CK91" s="14">
        <f>IFERROR(VLOOKUP($BM$1&amp;'Service PJ'!$D89&amp;'Service PJ'!$B89&amp;'Service PJ'!$A89&amp;"*",'EPA_US9RT techs'!$A$2:$I$1722,9,FALSE),"")</f>
        <v>0.17414847289999999</v>
      </c>
      <c r="CL91" s="14">
        <f>IFERROR(VLOOKUP($BM$1&amp;'Service PJ'!$D89&amp;'Service PJ'!$B89&amp;'Service PJ'!$A89&amp;"*",'EPA_US9RT techs'!$A$2:$I$1722,9,FALSE),"")</f>
        <v>0.17414847289999999</v>
      </c>
      <c r="CM91" s="14">
        <f>IFERROR(VLOOKUP($BM$1&amp;'Service PJ'!$D89&amp;'Service PJ'!$B89&amp;'Service PJ'!$A89&amp;"*",'EPA_US9RT techs'!$A$2:$I$1722,9,FALSE),"")</f>
        <v>0.17414847289999999</v>
      </c>
      <c r="CN91" s="14">
        <f>IFERROR(VLOOKUP($BM$1&amp;'Service PJ'!$D89&amp;'Service PJ'!$B89&amp;'Service PJ'!$A89&amp;"*",'EPA_US9RT techs'!$A$2:$I$1722,9,FALSE),"")</f>
        <v>0.17414847289999999</v>
      </c>
      <c r="CO91" s="14">
        <f>IFERROR(VLOOKUP($BM$1&amp;'Service PJ'!$D89&amp;'Service PJ'!$B89&amp;'Service PJ'!$A89&amp;"*",'EPA_US9RT techs'!$A$2:$I$1722,9,FALSE),"")</f>
        <v>0.17414847289999999</v>
      </c>
      <c r="CP91" s="14">
        <f>IFERROR(VLOOKUP($BM$1&amp;'Service PJ'!$D89&amp;'Service PJ'!$B89&amp;'Service PJ'!$A89&amp;"*",'EPA_US9RT techs'!$A$2:$I$1722,9,FALSE),"")</f>
        <v>0.17414847289999999</v>
      </c>
      <c r="CQ91" s="14">
        <f>IFERROR(VLOOKUP($BM$1&amp;'Service PJ'!$D89&amp;'Service PJ'!$B89&amp;'Service PJ'!$A89&amp;"*",'EPA_US9RT techs'!$A$2:$I$1722,9,FALSE),"")</f>
        <v>0.17414847289999999</v>
      </c>
      <c r="CS91" t="str">
        <f>IF(SUM(CT91:DJ91)=0,"\I:",'Service PJ'!$D89&amp;"_"&amp;'Service PJ'!$E89&amp;"_"&amp;'Service PJ'!$C89)</f>
        <v>IOI_STM_NGA</v>
      </c>
      <c r="CT91" s="2">
        <f>IFERROR(VLOOKUP($CS$1&amp;'Service PJ'!$D89&amp;'Service PJ'!$B89&amp;'Service PJ'!$A89&amp;"*",'EPA_US9RT techs'!$A$2:$I$1722,9,FALSE),"")</f>
        <v>50</v>
      </c>
      <c r="CU91" s="2">
        <f>IFERROR(VLOOKUP($CS$1&amp;'Service PJ'!$D89&amp;'Service PJ'!$B89&amp;'Service PJ'!$A89&amp;"*",'EPA_US9RT techs'!$A$2:$I$1722,9,FALSE),"")</f>
        <v>50</v>
      </c>
      <c r="CV91" s="2">
        <f>IFERROR(VLOOKUP($CS$1&amp;'Service PJ'!$D89&amp;'Service PJ'!$B89&amp;'Service PJ'!$A89&amp;"*",'EPA_US9RT techs'!$A$2:$I$1722,9,FALSE),"")</f>
        <v>50</v>
      </c>
      <c r="CW91" s="2">
        <f>IFERROR(VLOOKUP($CS$1&amp;'Service PJ'!$D89&amp;'Service PJ'!$B89&amp;'Service PJ'!$A89&amp;"*",'EPA_US9RT techs'!$A$2:$I$1722,9,FALSE),"")</f>
        <v>50</v>
      </c>
      <c r="CX91" s="2">
        <f>IFERROR(VLOOKUP($CS$1&amp;'Service PJ'!$D89&amp;'Service PJ'!$B89&amp;'Service PJ'!$A89&amp;"*",'EPA_US9RT techs'!$A$2:$I$1722,9,FALSE),"")</f>
        <v>50</v>
      </c>
      <c r="CY91" s="2">
        <f>IFERROR(VLOOKUP($CS$1&amp;'Service PJ'!$D89&amp;'Service PJ'!$B89&amp;'Service PJ'!$A89&amp;"*",'EPA_US9RT techs'!$A$2:$I$1722,9,FALSE),"")</f>
        <v>50</v>
      </c>
      <c r="CZ91" s="2">
        <f>IFERROR(VLOOKUP($CS$1&amp;'Service PJ'!$D89&amp;'Service PJ'!$B89&amp;'Service PJ'!$A89&amp;"*",'EPA_US9RT techs'!$A$2:$I$1722,9,FALSE),"")</f>
        <v>50</v>
      </c>
      <c r="DA91" s="2">
        <f>IFERROR(VLOOKUP($CS$1&amp;'Service PJ'!$D89&amp;'Service PJ'!$B89&amp;'Service PJ'!$A89&amp;"*",'EPA_US9RT techs'!$A$2:$I$1722,9,FALSE),"")</f>
        <v>50</v>
      </c>
      <c r="DB91" s="2">
        <f>IFERROR(VLOOKUP($CS$1&amp;'Service PJ'!$D89&amp;'Service PJ'!$B89&amp;'Service PJ'!$A89&amp;"*",'EPA_US9RT techs'!$A$2:$I$1722,9,FALSE),"")</f>
        <v>50</v>
      </c>
      <c r="DC91" s="2">
        <f>IFERROR(VLOOKUP($CS$1&amp;'Service PJ'!$D89&amp;'Service PJ'!$B89&amp;'Service PJ'!$A89&amp;"*",'EPA_US9RT techs'!$A$2:$I$1722,9,FALSE),"")</f>
        <v>50</v>
      </c>
      <c r="DD91" s="2">
        <f>IFERROR(VLOOKUP($CS$1&amp;'Service PJ'!$D89&amp;'Service PJ'!$B89&amp;'Service PJ'!$A89&amp;"*",'EPA_US9RT techs'!$A$2:$I$1722,9,FALSE),"")</f>
        <v>50</v>
      </c>
      <c r="DE91" s="2">
        <f>IFERROR(VLOOKUP($CS$1&amp;'Service PJ'!$D89&amp;'Service PJ'!$B89&amp;'Service PJ'!$A89&amp;"*",'EPA_US9RT techs'!$A$2:$I$1722,9,FALSE),"")</f>
        <v>50</v>
      </c>
      <c r="DF91" s="2">
        <f>IFERROR(VLOOKUP($CS$1&amp;'Service PJ'!$D89&amp;'Service PJ'!$B89&amp;'Service PJ'!$A89&amp;"*",'EPA_US9RT techs'!$A$2:$I$1722,9,FALSE),"")</f>
        <v>50</v>
      </c>
      <c r="DG91" s="2">
        <f>IFERROR(VLOOKUP($CS$1&amp;'Service PJ'!$D89&amp;'Service PJ'!$B89&amp;'Service PJ'!$A89&amp;"*",'EPA_US9RT techs'!$A$2:$I$1722,9,FALSE),"")</f>
        <v>50</v>
      </c>
      <c r="DH91" s="2">
        <f>IFERROR(VLOOKUP($CS$1&amp;'Service PJ'!$D89&amp;'Service PJ'!$B89&amp;'Service PJ'!$A89&amp;"*",'EPA_US9RT techs'!$A$2:$I$1722,9,FALSE),"")</f>
        <v>50</v>
      </c>
      <c r="DI91" s="2">
        <f>IFERROR(VLOOKUP($CS$1&amp;'Service PJ'!$D89&amp;'Service PJ'!$B89&amp;'Service PJ'!$A89&amp;"*",'EPA_US9RT techs'!$A$2:$I$1722,9,FALSE),"")</f>
        <v>50</v>
      </c>
      <c r="DJ91" s="2">
        <f>IFERROR(VLOOKUP($CS$1&amp;'Service PJ'!$D89&amp;'Service PJ'!$B89&amp;'Service PJ'!$A89&amp;"*",'EPA_US9RT techs'!$A$2:$I$1722,9,FALSE),"")</f>
        <v>50</v>
      </c>
      <c r="DK91" s="2">
        <f>IFERROR(VLOOKUP($CS$1&amp;'Service PJ'!$D89&amp;'Service PJ'!$B89&amp;'Service PJ'!$A89&amp;"*",'EPA_US9RT techs'!$A$2:$I$1722,9,FALSE),"")</f>
        <v>50</v>
      </c>
      <c r="DL91" s="2">
        <f>IFERROR(VLOOKUP($CS$1&amp;'Service PJ'!$D89&amp;'Service PJ'!$B89&amp;'Service PJ'!$A89&amp;"*",'EPA_US9RT techs'!$A$2:$I$1722,9,FALSE),"")</f>
        <v>50</v>
      </c>
      <c r="DM91" s="2">
        <f>IFERROR(VLOOKUP($CS$1&amp;'Service PJ'!$D89&amp;'Service PJ'!$B89&amp;'Service PJ'!$A89&amp;"*",'EPA_US9RT techs'!$A$2:$I$1722,9,FALSE),"")</f>
        <v>50</v>
      </c>
      <c r="DN91" s="2">
        <f>IFERROR(VLOOKUP($CS$1&amp;'Service PJ'!$D89&amp;'Service PJ'!$B89&amp;'Service PJ'!$A89&amp;"*",'EPA_US9RT techs'!$A$2:$I$1722,9,FALSE),"")</f>
        <v>50</v>
      </c>
      <c r="DO91" s="2">
        <f>IFERROR(VLOOKUP($CS$1&amp;'Service PJ'!$D89&amp;'Service PJ'!$B89&amp;'Service PJ'!$A89&amp;"*",'EPA_US9RT techs'!$A$2:$I$1722,9,FALSE),"")</f>
        <v>50</v>
      </c>
      <c r="DP91" s="2">
        <f>IFERROR(VLOOKUP($CS$1&amp;'Service PJ'!$D89&amp;'Service PJ'!$B89&amp;'Service PJ'!$A89&amp;"*",'EPA_US9RT techs'!$A$2:$I$1722,9,FALSE),"")</f>
        <v>50</v>
      </c>
      <c r="DQ91" s="2">
        <f>IFERROR(VLOOKUP($CS$1&amp;'Service PJ'!$D89&amp;'Service PJ'!$B89&amp;'Service PJ'!$A89&amp;"*",'EPA_US9RT techs'!$A$2:$I$1722,9,FALSE),"")</f>
        <v>50</v>
      </c>
      <c r="DR91" s="2">
        <f>IFERROR(VLOOKUP($CS$1&amp;'Service PJ'!$D89&amp;'Service PJ'!$B89&amp;'Service PJ'!$A89&amp;"*",'EPA_US9RT techs'!$A$2:$I$1722,9,FALSE),"")</f>
        <v>50</v>
      </c>
      <c r="DS91" s="2">
        <f>IFERROR(VLOOKUP($CS$1&amp;'Service PJ'!$D89&amp;'Service PJ'!$B89&amp;'Service PJ'!$A89&amp;"*",'EPA_US9RT techs'!$A$2:$I$1722,9,FALSE),"")</f>
        <v>50</v>
      </c>
      <c r="DT91" s="2">
        <f>IFERROR(VLOOKUP($CS$1&amp;'Service PJ'!$D89&amp;'Service PJ'!$B89&amp;'Service PJ'!$A89&amp;"*",'EPA_US9RT techs'!$A$2:$I$1722,9,FALSE),"")</f>
        <v>50</v>
      </c>
      <c r="DU91" s="2">
        <f>IFERROR(VLOOKUP($CS$1&amp;'Service PJ'!$D89&amp;'Service PJ'!$B89&amp;'Service PJ'!$A89&amp;"*",'EPA_US9RT techs'!$A$2:$I$1722,9,FALSE),"")</f>
        <v>50</v>
      </c>
      <c r="DV91" s="2">
        <f>IFERROR(VLOOKUP($CS$1&amp;'Service PJ'!$D89&amp;'Service PJ'!$B89&amp;'Service PJ'!$A89&amp;"*",'EPA_US9RT techs'!$A$2:$I$1722,9,FALSE),"")</f>
        <v>50</v>
      </c>
      <c r="DW91" s="2">
        <f>IFERROR(VLOOKUP($CS$1&amp;'Service PJ'!$D89&amp;'Service PJ'!$B89&amp;'Service PJ'!$A89&amp;"*",'EPA_US9RT techs'!$A$2:$I$1722,9,FALSE),"")</f>
        <v>50</v>
      </c>
    </row>
    <row r="92" spans="1:127" x14ac:dyDescent="0.45">
      <c r="A92" t="str">
        <f>IF(SUM(B92:R92)=0,"\I:",'Service PJ'!$D90&amp;"_"&amp;'Service PJ'!$E90&amp;"_"&amp;'Service PJ'!$C90)</f>
        <v>IOI_PRH_NGA</v>
      </c>
      <c r="B92" s="14">
        <f>IFERROR(VLOOKUP($A$1&amp;'Service PJ'!$D90&amp;'Service PJ'!$B90&amp;'Service PJ'!$A90&amp;"*",'EPA_US9RT techs'!$A$2:$I$1722,9,FALSE),"")</f>
        <v>18.591504</v>
      </c>
      <c r="C92" s="14">
        <f>IFERROR(VLOOKUP($A$1&amp;'Service PJ'!$D90&amp;'Service PJ'!$B90&amp;'Service PJ'!$A90&amp;"*",'EPA_US9RT techs'!$A$2:$I$1722,9,FALSE),"")</f>
        <v>18.591504</v>
      </c>
      <c r="D92" s="14">
        <f>IFERROR(VLOOKUP($A$1&amp;'Service PJ'!$D90&amp;'Service PJ'!$B90&amp;'Service PJ'!$A90&amp;"*",'EPA_US9RT techs'!$A$2:$I$1722,9,FALSE),"")</f>
        <v>18.591504</v>
      </c>
      <c r="E92" s="14">
        <f>IFERROR(VLOOKUP($A$1&amp;'Service PJ'!$D90&amp;'Service PJ'!$B90&amp;'Service PJ'!$A90&amp;"*",'EPA_US9RT techs'!$A$2:$I$1722,9,FALSE),"")</f>
        <v>18.591504</v>
      </c>
      <c r="F92" s="14">
        <f>IFERROR(VLOOKUP($A$1&amp;'Service PJ'!$D90&amp;'Service PJ'!$B90&amp;'Service PJ'!$A90&amp;"*",'EPA_US9RT techs'!$A$2:$I$1722,9,FALSE),"")</f>
        <v>18.591504</v>
      </c>
      <c r="G92" s="14">
        <f>IFERROR(VLOOKUP($A$1&amp;'Service PJ'!$D90&amp;'Service PJ'!$B90&amp;'Service PJ'!$A90&amp;"*",'EPA_US9RT techs'!$A$2:$I$1722,9,FALSE),"")</f>
        <v>18.591504</v>
      </c>
      <c r="H92" s="14">
        <f>IFERROR(VLOOKUP($A$1&amp;'Service PJ'!$D90&amp;'Service PJ'!$B90&amp;'Service PJ'!$A90&amp;"*",'EPA_US9RT techs'!$A$2:$I$1722,9,FALSE),"")</f>
        <v>18.591504</v>
      </c>
      <c r="I92" s="14">
        <f>IFERROR(VLOOKUP($A$1&amp;'Service PJ'!$D90&amp;'Service PJ'!$B90&amp;'Service PJ'!$A90&amp;"*",'EPA_US9RT techs'!$A$2:$I$1722,9,FALSE),"")</f>
        <v>18.591504</v>
      </c>
      <c r="J92" s="14">
        <f>IFERROR(VLOOKUP($A$1&amp;'Service PJ'!$D90&amp;'Service PJ'!$B90&amp;'Service PJ'!$A90&amp;"*",'EPA_US9RT techs'!$A$2:$I$1722,9,FALSE),"")</f>
        <v>18.591504</v>
      </c>
      <c r="K92" s="14">
        <f>IFERROR(VLOOKUP($A$1&amp;'Service PJ'!$D90&amp;'Service PJ'!$B90&amp;'Service PJ'!$A90&amp;"*",'EPA_US9RT techs'!$A$2:$I$1722,9,FALSE),"")</f>
        <v>18.591504</v>
      </c>
      <c r="L92" s="14">
        <f>IFERROR(VLOOKUP($A$1&amp;'Service PJ'!$D90&amp;'Service PJ'!$B90&amp;'Service PJ'!$A90&amp;"*",'EPA_US9RT techs'!$A$2:$I$1722,9,FALSE),"")</f>
        <v>18.591504</v>
      </c>
      <c r="M92" s="14">
        <f>IFERROR(VLOOKUP($A$1&amp;'Service PJ'!$D90&amp;'Service PJ'!$B90&amp;'Service PJ'!$A90&amp;"*",'EPA_US9RT techs'!$A$2:$I$1722,9,FALSE),"")</f>
        <v>18.591504</v>
      </c>
      <c r="N92" s="14">
        <f>IFERROR(VLOOKUP($A$1&amp;'Service PJ'!$D90&amp;'Service PJ'!$B90&amp;'Service PJ'!$A90&amp;"*",'EPA_US9RT techs'!$A$2:$I$1722,9,FALSE),"")</f>
        <v>18.591504</v>
      </c>
      <c r="O92" s="14">
        <f>IFERROR(VLOOKUP($A$1&amp;'Service PJ'!$D90&amp;'Service PJ'!$B90&amp;'Service PJ'!$A90&amp;"*",'EPA_US9RT techs'!$A$2:$I$1722,9,FALSE),"")</f>
        <v>18.591504</v>
      </c>
      <c r="P92" s="14">
        <f>IFERROR(VLOOKUP($A$1&amp;'Service PJ'!$D90&amp;'Service PJ'!$B90&amp;'Service PJ'!$A90&amp;"*",'EPA_US9RT techs'!$A$2:$I$1722,9,FALSE),"")</f>
        <v>18.591504</v>
      </c>
      <c r="Q92" s="14">
        <f>IFERROR(VLOOKUP($A$1&amp;'Service PJ'!$D90&amp;'Service PJ'!$B90&amp;'Service PJ'!$A90&amp;"*",'EPA_US9RT techs'!$A$2:$I$1722,9,FALSE),"")</f>
        <v>18.591504</v>
      </c>
      <c r="R92" s="14">
        <f>IFERROR(VLOOKUP($A$1&amp;'Service PJ'!$D90&amp;'Service PJ'!$B90&amp;'Service PJ'!$A90&amp;"*",'EPA_US9RT techs'!$A$2:$I$1722,9,FALSE),"")</f>
        <v>18.591504</v>
      </c>
      <c r="S92" s="14">
        <f>IFERROR(VLOOKUP($A$1&amp;'Service PJ'!$D90&amp;'Service PJ'!$B90&amp;'Service PJ'!$A90&amp;"*",'EPA_US9RT techs'!$A$2:$I$1722,9,FALSE),"")</f>
        <v>18.591504</v>
      </c>
      <c r="T92" s="14">
        <f>IFERROR(VLOOKUP($A$1&amp;'Service PJ'!$D90&amp;'Service PJ'!$B90&amp;'Service PJ'!$A90&amp;"*",'EPA_US9RT techs'!$A$2:$I$1722,9,FALSE),"")</f>
        <v>18.591504</v>
      </c>
      <c r="U92" s="14">
        <f>IFERROR(VLOOKUP($A$1&amp;'Service PJ'!$D90&amp;'Service PJ'!$B90&amp;'Service PJ'!$A90&amp;"*",'EPA_US9RT techs'!$A$2:$I$1722,9,FALSE),"")</f>
        <v>18.591504</v>
      </c>
      <c r="V92" s="14">
        <f>IFERROR(VLOOKUP($A$1&amp;'Service PJ'!$D90&amp;'Service PJ'!$B90&amp;'Service PJ'!$A90&amp;"*",'EPA_US9RT techs'!$A$2:$I$1722,9,FALSE),"")</f>
        <v>18.591504</v>
      </c>
      <c r="W92" s="14">
        <f>IFERROR(VLOOKUP($A$1&amp;'Service PJ'!$D90&amp;'Service PJ'!$B90&amp;'Service PJ'!$A90&amp;"*",'EPA_US9RT techs'!$A$2:$I$1722,9,FALSE),"")</f>
        <v>18.591504</v>
      </c>
      <c r="X92" s="14">
        <f>IFERROR(VLOOKUP($A$1&amp;'Service PJ'!$D90&amp;'Service PJ'!$B90&amp;'Service PJ'!$A90&amp;"*",'EPA_US9RT techs'!$A$2:$I$1722,9,FALSE),"")</f>
        <v>18.591504</v>
      </c>
      <c r="Y92" s="14">
        <f>IFERROR(VLOOKUP($A$1&amp;'Service PJ'!$D90&amp;'Service PJ'!$B90&amp;'Service PJ'!$A90&amp;"*",'EPA_US9RT techs'!$A$2:$I$1722,9,FALSE),"")</f>
        <v>18.591504</v>
      </c>
      <c r="Z92" s="14">
        <f>IFERROR(VLOOKUP($A$1&amp;'Service PJ'!$D90&amp;'Service PJ'!$B90&amp;'Service PJ'!$A90&amp;"*",'EPA_US9RT techs'!$A$2:$I$1722,9,FALSE),"")</f>
        <v>18.591504</v>
      </c>
      <c r="AA92" s="14">
        <f>IFERROR(VLOOKUP($A$1&amp;'Service PJ'!$D90&amp;'Service PJ'!$B90&amp;'Service PJ'!$A90&amp;"*",'EPA_US9RT techs'!$A$2:$I$1722,9,FALSE),"")</f>
        <v>18.591504</v>
      </c>
      <c r="AB92" s="14">
        <f>IFERROR(VLOOKUP($A$1&amp;'Service PJ'!$D90&amp;'Service PJ'!$B90&amp;'Service PJ'!$A90&amp;"*",'EPA_US9RT techs'!$A$2:$I$1722,9,FALSE),"")</f>
        <v>18.591504</v>
      </c>
      <c r="AC92" s="14">
        <f>IFERROR(VLOOKUP($A$1&amp;'Service PJ'!$D90&amp;'Service PJ'!$B90&amp;'Service PJ'!$A90&amp;"*",'EPA_US9RT techs'!$A$2:$I$1722,9,FALSE),"")</f>
        <v>18.591504</v>
      </c>
      <c r="AD92" s="14">
        <f>IFERROR(VLOOKUP($A$1&amp;'Service PJ'!$D90&amp;'Service PJ'!$B90&amp;'Service PJ'!$A90&amp;"*",'EPA_US9RT techs'!$A$2:$I$1722,9,FALSE),"")</f>
        <v>18.591504</v>
      </c>
      <c r="AE92" s="14">
        <f>IFERROR(VLOOKUP($A$1&amp;'Service PJ'!$D90&amp;'Service PJ'!$B90&amp;'Service PJ'!$A90&amp;"*",'EPA_US9RT techs'!$A$2:$I$1722,9,FALSE),"")</f>
        <v>18.591504</v>
      </c>
      <c r="AG92" t="str">
        <f>IF(SUM(AH92:AX92)=0,"\I:",'Service PJ'!$D90&amp;"_"&amp;'Service PJ'!$E90&amp;"_"&amp;'Service PJ'!$C90)</f>
        <v>IOI_PRH_NGA</v>
      </c>
      <c r="AH92" s="14">
        <f>IFERROR(VLOOKUP($AG$1&amp;'Service PJ'!$D90&amp;'Service PJ'!$B90&amp;'Service PJ'!$A90&amp;"*",'EPA_US9RT techs'!$A$2:$I$1722,9,FALSE),"")</f>
        <v>1.8591504000000001</v>
      </c>
      <c r="AI92" s="14">
        <f>IFERROR(VLOOKUP($AG$1&amp;'Service PJ'!$D90&amp;'Service PJ'!$B90&amp;'Service PJ'!$A90&amp;"*",'EPA_US9RT techs'!$A$2:$I$1722,9,FALSE),"")</f>
        <v>1.8591504000000001</v>
      </c>
      <c r="AJ92" s="14">
        <f>IFERROR(VLOOKUP($AG$1&amp;'Service PJ'!$D90&amp;'Service PJ'!$B90&amp;'Service PJ'!$A90&amp;"*",'EPA_US9RT techs'!$A$2:$I$1722,9,FALSE),"")</f>
        <v>1.8591504000000001</v>
      </c>
      <c r="AK92" s="14">
        <f>IFERROR(VLOOKUP($AG$1&amp;'Service PJ'!$D90&amp;'Service PJ'!$B90&amp;'Service PJ'!$A90&amp;"*",'EPA_US9RT techs'!$A$2:$I$1722,9,FALSE),"")</f>
        <v>1.8591504000000001</v>
      </c>
      <c r="AL92" s="14">
        <f>IFERROR(VLOOKUP($AG$1&amp;'Service PJ'!$D90&amp;'Service PJ'!$B90&amp;'Service PJ'!$A90&amp;"*",'EPA_US9RT techs'!$A$2:$I$1722,9,FALSE),"")</f>
        <v>1.8591504000000001</v>
      </c>
      <c r="AM92" s="14">
        <f>IFERROR(VLOOKUP($AG$1&amp;'Service PJ'!$D90&amp;'Service PJ'!$B90&amp;'Service PJ'!$A90&amp;"*",'EPA_US9RT techs'!$A$2:$I$1722,9,FALSE),"")</f>
        <v>1.8591504000000001</v>
      </c>
      <c r="AN92" s="14">
        <f>IFERROR(VLOOKUP($AG$1&amp;'Service PJ'!$D90&amp;'Service PJ'!$B90&amp;'Service PJ'!$A90&amp;"*",'EPA_US9RT techs'!$A$2:$I$1722,9,FALSE),"")</f>
        <v>1.8591504000000001</v>
      </c>
      <c r="AO92" s="14">
        <f>IFERROR(VLOOKUP($AG$1&amp;'Service PJ'!$D90&amp;'Service PJ'!$B90&amp;'Service PJ'!$A90&amp;"*",'EPA_US9RT techs'!$A$2:$I$1722,9,FALSE),"")</f>
        <v>1.8591504000000001</v>
      </c>
      <c r="AP92" s="14">
        <f>IFERROR(VLOOKUP($AG$1&amp;'Service PJ'!$D90&amp;'Service PJ'!$B90&amp;'Service PJ'!$A90&amp;"*",'EPA_US9RT techs'!$A$2:$I$1722,9,FALSE),"")</f>
        <v>1.8591504000000001</v>
      </c>
      <c r="AQ92" s="14">
        <f>IFERROR(VLOOKUP($AG$1&amp;'Service PJ'!$D90&amp;'Service PJ'!$B90&amp;'Service PJ'!$A90&amp;"*",'EPA_US9RT techs'!$A$2:$I$1722,9,FALSE),"")</f>
        <v>1.8591504000000001</v>
      </c>
      <c r="AR92" s="14">
        <f>IFERROR(VLOOKUP($AG$1&amp;'Service PJ'!$D90&amp;'Service PJ'!$B90&amp;'Service PJ'!$A90&amp;"*",'EPA_US9RT techs'!$A$2:$I$1722,9,FALSE),"")</f>
        <v>1.8591504000000001</v>
      </c>
      <c r="AS92" s="14">
        <f>IFERROR(VLOOKUP($AG$1&amp;'Service PJ'!$D90&amp;'Service PJ'!$B90&amp;'Service PJ'!$A90&amp;"*",'EPA_US9RT techs'!$A$2:$I$1722,9,FALSE),"")</f>
        <v>1.8591504000000001</v>
      </c>
      <c r="AT92" s="14">
        <f>IFERROR(VLOOKUP($AG$1&amp;'Service PJ'!$D90&amp;'Service PJ'!$B90&amp;'Service PJ'!$A90&amp;"*",'EPA_US9RT techs'!$A$2:$I$1722,9,FALSE),"")</f>
        <v>1.8591504000000001</v>
      </c>
      <c r="AU92" s="14">
        <f>IFERROR(VLOOKUP($AG$1&amp;'Service PJ'!$D90&amp;'Service PJ'!$B90&amp;'Service PJ'!$A90&amp;"*",'EPA_US9RT techs'!$A$2:$I$1722,9,FALSE),"")</f>
        <v>1.8591504000000001</v>
      </c>
      <c r="AV92" s="14">
        <f>IFERROR(VLOOKUP($AG$1&amp;'Service PJ'!$D90&amp;'Service PJ'!$B90&amp;'Service PJ'!$A90&amp;"*",'EPA_US9RT techs'!$A$2:$I$1722,9,FALSE),"")</f>
        <v>1.8591504000000001</v>
      </c>
      <c r="AW92" s="14">
        <f>IFERROR(VLOOKUP($AG$1&amp;'Service PJ'!$D90&amp;'Service PJ'!$B90&amp;'Service PJ'!$A90&amp;"*",'EPA_US9RT techs'!$A$2:$I$1722,9,FALSE),"")</f>
        <v>1.8591504000000001</v>
      </c>
      <c r="AX92" s="14">
        <f>IFERROR(VLOOKUP($AG$1&amp;'Service PJ'!$D90&amp;'Service PJ'!$B90&amp;'Service PJ'!$A90&amp;"*",'EPA_US9RT techs'!$A$2:$I$1722,9,FALSE),"")</f>
        <v>1.8591504000000001</v>
      </c>
      <c r="AY92" s="14">
        <f>IFERROR(VLOOKUP($AG$1&amp;'Service PJ'!$D90&amp;'Service PJ'!$B90&amp;'Service PJ'!$A90&amp;"*",'EPA_US9RT techs'!$A$2:$I$1722,9,FALSE),"")</f>
        <v>1.8591504000000001</v>
      </c>
      <c r="AZ92" s="14">
        <f>IFERROR(VLOOKUP($AG$1&amp;'Service PJ'!$D90&amp;'Service PJ'!$B90&amp;'Service PJ'!$A90&amp;"*",'EPA_US9RT techs'!$A$2:$I$1722,9,FALSE),"")</f>
        <v>1.8591504000000001</v>
      </c>
      <c r="BA92" s="14">
        <f>IFERROR(VLOOKUP($AG$1&amp;'Service PJ'!$D90&amp;'Service PJ'!$B90&amp;'Service PJ'!$A90&amp;"*",'EPA_US9RT techs'!$A$2:$I$1722,9,FALSE),"")</f>
        <v>1.8591504000000001</v>
      </c>
      <c r="BB92" s="14">
        <f>IFERROR(VLOOKUP($AG$1&amp;'Service PJ'!$D90&amp;'Service PJ'!$B90&amp;'Service PJ'!$A90&amp;"*",'EPA_US9RT techs'!$A$2:$I$1722,9,FALSE),"")</f>
        <v>1.8591504000000001</v>
      </c>
      <c r="BC92" s="14">
        <f>IFERROR(VLOOKUP($AG$1&amp;'Service PJ'!$D90&amp;'Service PJ'!$B90&amp;'Service PJ'!$A90&amp;"*",'EPA_US9RT techs'!$A$2:$I$1722,9,FALSE),"")</f>
        <v>1.8591504000000001</v>
      </c>
      <c r="BD92" s="14">
        <f>IFERROR(VLOOKUP($AG$1&amp;'Service PJ'!$D90&amp;'Service PJ'!$B90&amp;'Service PJ'!$A90&amp;"*",'EPA_US9RT techs'!$A$2:$I$1722,9,FALSE),"")</f>
        <v>1.8591504000000001</v>
      </c>
      <c r="BE92" s="14">
        <f>IFERROR(VLOOKUP($AG$1&amp;'Service PJ'!$D90&amp;'Service PJ'!$B90&amp;'Service PJ'!$A90&amp;"*",'EPA_US9RT techs'!$A$2:$I$1722,9,FALSE),"")</f>
        <v>1.8591504000000001</v>
      </c>
      <c r="BF92" s="14">
        <f>IFERROR(VLOOKUP($AG$1&amp;'Service PJ'!$D90&amp;'Service PJ'!$B90&amp;'Service PJ'!$A90&amp;"*",'EPA_US9RT techs'!$A$2:$I$1722,9,FALSE),"")</f>
        <v>1.8591504000000001</v>
      </c>
      <c r="BG92" s="14">
        <f>IFERROR(VLOOKUP($AG$1&amp;'Service PJ'!$D90&amp;'Service PJ'!$B90&amp;'Service PJ'!$A90&amp;"*",'EPA_US9RT techs'!$A$2:$I$1722,9,FALSE),"")</f>
        <v>1.8591504000000001</v>
      </c>
      <c r="BH92" s="14">
        <f>IFERROR(VLOOKUP($AG$1&amp;'Service PJ'!$D90&amp;'Service PJ'!$B90&amp;'Service PJ'!$A90&amp;"*",'EPA_US9RT techs'!$A$2:$I$1722,9,FALSE),"")</f>
        <v>1.8591504000000001</v>
      </c>
      <c r="BI92" s="14">
        <f>IFERROR(VLOOKUP($AG$1&amp;'Service PJ'!$D90&amp;'Service PJ'!$B90&amp;'Service PJ'!$A90&amp;"*",'EPA_US9RT techs'!$A$2:$I$1722,9,FALSE),"")</f>
        <v>1.8591504000000001</v>
      </c>
      <c r="BJ92" s="14">
        <f>IFERROR(VLOOKUP($AG$1&amp;'Service PJ'!$D90&amp;'Service PJ'!$B90&amp;'Service PJ'!$A90&amp;"*",'EPA_US9RT techs'!$A$2:$I$1722,9,FALSE),"")</f>
        <v>1.8591504000000001</v>
      </c>
      <c r="BK92" s="14">
        <f>IFERROR(VLOOKUP($AG$1&amp;'Service PJ'!$D90&amp;'Service PJ'!$B90&amp;'Service PJ'!$A90&amp;"*",'EPA_US9RT techs'!$A$2:$I$1722,9,FALSE),"")</f>
        <v>1.8591504000000001</v>
      </c>
      <c r="BM92" t="str">
        <f>IF(SUM(BN92:CD92)=0,"\I:",'Service PJ'!$D90&amp;"_"&amp;'Service PJ'!$E90&amp;"_"&amp;'Service PJ'!$C90)</f>
        <v>\I:</v>
      </c>
      <c r="BN92" s="14" t="str">
        <f>IFERROR(VLOOKUP($BM$1&amp;'Service PJ'!$D90&amp;'Service PJ'!$B90&amp;'Service PJ'!$A90&amp;"*",'EPA_US9RT techs'!$A$2:$I$1722,9,FALSE),"")</f>
        <v/>
      </c>
      <c r="BO92" s="14" t="str">
        <f>IFERROR(VLOOKUP($BM$1&amp;'Service PJ'!$D90&amp;'Service PJ'!$B90&amp;'Service PJ'!$A90&amp;"*",'EPA_US9RT techs'!$A$2:$I$1722,9,FALSE),"")</f>
        <v/>
      </c>
      <c r="BP92" s="14" t="str">
        <f>IFERROR(VLOOKUP($BM$1&amp;'Service PJ'!$D90&amp;'Service PJ'!$B90&amp;'Service PJ'!$A90&amp;"*",'EPA_US9RT techs'!$A$2:$I$1722,9,FALSE),"")</f>
        <v/>
      </c>
      <c r="BQ92" s="14" t="str">
        <f>IFERROR(VLOOKUP($BM$1&amp;'Service PJ'!$D90&amp;'Service PJ'!$B90&amp;'Service PJ'!$A90&amp;"*",'EPA_US9RT techs'!$A$2:$I$1722,9,FALSE),"")</f>
        <v/>
      </c>
      <c r="BR92" s="14" t="str">
        <f>IFERROR(VLOOKUP($BM$1&amp;'Service PJ'!$D90&amp;'Service PJ'!$B90&amp;'Service PJ'!$A90&amp;"*",'EPA_US9RT techs'!$A$2:$I$1722,9,FALSE),"")</f>
        <v/>
      </c>
      <c r="BS92" s="14" t="str">
        <f>IFERROR(VLOOKUP($BM$1&amp;'Service PJ'!$D90&amp;'Service PJ'!$B90&amp;'Service PJ'!$A90&amp;"*",'EPA_US9RT techs'!$A$2:$I$1722,9,FALSE),"")</f>
        <v/>
      </c>
      <c r="BT92" s="14" t="str">
        <f>IFERROR(VLOOKUP($BM$1&amp;'Service PJ'!$D90&amp;'Service PJ'!$B90&amp;'Service PJ'!$A90&amp;"*",'EPA_US9RT techs'!$A$2:$I$1722,9,FALSE),"")</f>
        <v/>
      </c>
      <c r="BU92" s="14" t="str">
        <f>IFERROR(VLOOKUP($BM$1&amp;'Service PJ'!$D90&amp;'Service PJ'!$B90&amp;'Service PJ'!$A90&amp;"*",'EPA_US9RT techs'!$A$2:$I$1722,9,FALSE),"")</f>
        <v/>
      </c>
      <c r="BV92" s="14" t="str">
        <f>IFERROR(VLOOKUP($BM$1&amp;'Service PJ'!$D90&amp;'Service PJ'!$B90&amp;'Service PJ'!$A90&amp;"*",'EPA_US9RT techs'!$A$2:$I$1722,9,FALSE),"")</f>
        <v/>
      </c>
      <c r="BW92" s="14" t="str">
        <f>IFERROR(VLOOKUP($BM$1&amp;'Service PJ'!$D90&amp;'Service PJ'!$B90&amp;'Service PJ'!$A90&amp;"*",'EPA_US9RT techs'!$A$2:$I$1722,9,FALSE),"")</f>
        <v/>
      </c>
      <c r="BX92" s="14" t="str">
        <f>IFERROR(VLOOKUP($BM$1&amp;'Service PJ'!$D90&amp;'Service PJ'!$B90&amp;'Service PJ'!$A90&amp;"*",'EPA_US9RT techs'!$A$2:$I$1722,9,FALSE),"")</f>
        <v/>
      </c>
      <c r="BY92" s="14" t="str">
        <f>IFERROR(VLOOKUP($BM$1&amp;'Service PJ'!$D90&amp;'Service PJ'!$B90&amp;'Service PJ'!$A90&amp;"*",'EPA_US9RT techs'!$A$2:$I$1722,9,FALSE),"")</f>
        <v/>
      </c>
      <c r="BZ92" s="14" t="str">
        <f>IFERROR(VLOOKUP($BM$1&amp;'Service PJ'!$D90&amp;'Service PJ'!$B90&amp;'Service PJ'!$A90&amp;"*",'EPA_US9RT techs'!$A$2:$I$1722,9,FALSE),"")</f>
        <v/>
      </c>
      <c r="CA92" s="14" t="str">
        <f>IFERROR(VLOOKUP($BM$1&amp;'Service PJ'!$D90&amp;'Service PJ'!$B90&amp;'Service PJ'!$A90&amp;"*",'EPA_US9RT techs'!$A$2:$I$1722,9,FALSE),"")</f>
        <v/>
      </c>
      <c r="CB92" s="14" t="str">
        <f>IFERROR(VLOOKUP($BM$1&amp;'Service PJ'!$D90&amp;'Service PJ'!$B90&amp;'Service PJ'!$A90&amp;"*",'EPA_US9RT techs'!$A$2:$I$1722,9,FALSE),"")</f>
        <v/>
      </c>
      <c r="CC92" s="14" t="str">
        <f>IFERROR(VLOOKUP($BM$1&amp;'Service PJ'!$D90&amp;'Service PJ'!$B90&amp;'Service PJ'!$A90&amp;"*",'EPA_US9RT techs'!$A$2:$I$1722,9,FALSE),"")</f>
        <v/>
      </c>
      <c r="CD92" s="14" t="str">
        <f>IFERROR(VLOOKUP($BM$1&amp;'Service PJ'!$D90&amp;'Service PJ'!$B90&amp;'Service PJ'!$A90&amp;"*",'EPA_US9RT techs'!$A$2:$I$1722,9,FALSE),"")</f>
        <v/>
      </c>
      <c r="CE92" s="14" t="str">
        <f>IFERROR(VLOOKUP($BM$1&amp;'Service PJ'!$D90&amp;'Service PJ'!$B90&amp;'Service PJ'!$A90&amp;"*",'EPA_US9RT techs'!$A$2:$I$1722,9,FALSE),"")</f>
        <v/>
      </c>
      <c r="CF92" s="14" t="str">
        <f>IFERROR(VLOOKUP($BM$1&amp;'Service PJ'!$D90&amp;'Service PJ'!$B90&amp;'Service PJ'!$A90&amp;"*",'EPA_US9RT techs'!$A$2:$I$1722,9,FALSE),"")</f>
        <v/>
      </c>
      <c r="CG92" s="14" t="str">
        <f>IFERROR(VLOOKUP($BM$1&amp;'Service PJ'!$D90&amp;'Service PJ'!$B90&amp;'Service PJ'!$A90&amp;"*",'EPA_US9RT techs'!$A$2:$I$1722,9,FALSE),"")</f>
        <v/>
      </c>
      <c r="CH92" s="14" t="str">
        <f>IFERROR(VLOOKUP($BM$1&amp;'Service PJ'!$D90&amp;'Service PJ'!$B90&amp;'Service PJ'!$A90&amp;"*",'EPA_US9RT techs'!$A$2:$I$1722,9,FALSE),"")</f>
        <v/>
      </c>
      <c r="CI92" s="14" t="str">
        <f>IFERROR(VLOOKUP($BM$1&amp;'Service PJ'!$D90&amp;'Service PJ'!$B90&amp;'Service PJ'!$A90&amp;"*",'EPA_US9RT techs'!$A$2:$I$1722,9,FALSE),"")</f>
        <v/>
      </c>
      <c r="CJ92" s="14" t="str">
        <f>IFERROR(VLOOKUP($BM$1&amp;'Service PJ'!$D90&amp;'Service PJ'!$B90&amp;'Service PJ'!$A90&amp;"*",'EPA_US9RT techs'!$A$2:$I$1722,9,FALSE),"")</f>
        <v/>
      </c>
      <c r="CK92" s="14" t="str">
        <f>IFERROR(VLOOKUP($BM$1&amp;'Service PJ'!$D90&amp;'Service PJ'!$B90&amp;'Service PJ'!$A90&amp;"*",'EPA_US9RT techs'!$A$2:$I$1722,9,FALSE),"")</f>
        <v/>
      </c>
      <c r="CL92" s="14" t="str">
        <f>IFERROR(VLOOKUP($BM$1&amp;'Service PJ'!$D90&amp;'Service PJ'!$B90&amp;'Service PJ'!$A90&amp;"*",'EPA_US9RT techs'!$A$2:$I$1722,9,FALSE),"")</f>
        <v/>
      </c>
      <c r="CM92" s="14" t="str">
        <f>IFERROR(VLOOKUP($BM$1&amp;'Service PJ'!$D90&amp;'Service PJ'!$B90&amp;'Service PJ'!$A90&amp;"*",'EPA_US9RT techs'!$A$2:$I$1722,9,FALSE),"")</f>
        <v/>
      </c>
      <c r="CN92" s="14" t="str">
        <f>IFERROR(VLOOKUP($BM$1&amp;'Service PJ'!$D90&amp;'Service PJ'!$B90&amp;'Service PJ'!$A90&amp;"*",'EPA_US9RT techs'!$A$2:$I$1722,9,FALSE),"")</f>
        <v/>
      </c>
      <c r="CO92" s="14" t="str">
        <f>IFERROR(VLOOKUP($BM$1&amp;'Service PJ'!$D90&amp;'Service PJ'!$B90&amp;'Service PJ'!$A90&amp;"*",'EPA_US9RT techs'!$A$2:$I$1722,9,FALSE),"")</f>
        <v/>
      </c>
      <c r="CP92" s="14" t="str">
        <f>IFERROR(VLOOKUP($BM$1&amp;'Service PJ'!$D90&amp;'Service PJ'!$B90&amp;'Service PJ'!$A90&amp;"*",'EPA_US9RT techs'!$A$2:$I$1722,9,FALSE),"")</f>
        <v/>
      </c>
      <c r="CQ92" s="14" t="str">
        <f>IFERROR(VLOOKUP($BM$1&amp;'Service PJ'!$D90&amp;'Service PJ'!$B90&amp;'Service PJ'!$A90&amp;"*",'EPA_US9RT techs'!$A$2:$I$1722,9,FALSE),"")</f>
        <v/>
      </c>
      <c r="CS92" t="str">
        <f>IF(SUM(CT92:DJ92)=0,"\I:",'Service PJ'!$D90&amp;"_"&amp;'Service PJ'!$E90&amp;"_"&amp;'Service PJ'!$C90)</f>
        <v>IOI_PRH_NGA</v>
      </c>
      <c r="CT92" s="2">
        <f>IFERROR(VLOOKUP($CS$1&amp;'Service PJ'!$D90&amp;'Service PJ'!$B90&amp;'Service PJ'!$A90&amp;"*",'EPA_US9RT techs'!$A$2:$I$1722,9,FALSE),"")</f>
        <v>30</v>
      </c>
      <c r="CU92" s="2">
        <f>IFERROR(VLOOKUP($CS$1&amp;'Service PJ'!$D90&amp;'Service PJ'!$B90&amp;'Service PJ'!$A90&amp;"*",'EPA_US9RT techs'!$A$2:$I$1722,9,FALSE),"")</f>
        <v>30</v>
      </c>
      <c r="CV92" s="2">
        <f>IFERROR(VLOOKUP($CS$1&amp;'Service PJ'!$D90&amp;'Service PJ'!$B90&amp;'Service PJ'!$A90&amp;"*",'EPA_US9RT techs'!$A$2:$I$1722,9,FALSE),"")</f>
        <v>30</v>
      </c>
      <c r="CW92" s="2">
        <f>IFERROR(VLOOKUP($CS$1&amp;'Service PJ'!$D90&amp;'Service PJ'!$B90&amp;'Service PJ'!$A90&amp;"*",'EPA_US9RT techs'!$A$2:$I$1722,9,FALSE),"")</f>
        <v>30</v>
      </c>
      <c r="CX92" s="2">
        <f>IFERROR(VLOOKUP($CS$1&amp;'Service PJ'!$D90&amp;'Service PJ'!$B90&amp;'Service PJ'!$A90&amp;"*",'EPA_US9RT techs'!$A$2:$I$1722,9,FALSE),"")</f>
        <v>30</v>
      </c>
      <c r="CY92" s="2">
        <f>IFERROR(VLOOKUP($CS$1&amp;'Service PJ'!$D90&amp;'Service PJ'!$B90&amp;'Service PJ'!$A90&amp;"*",'EPA_US9RT techs'!$A$2:$I$1722,9,FALSE),"")</f>
        <v>30</v>
      </c>
      <c r="CZ92" s="2">
        <f>IFERROR(VLOOKUP($CS$1&amp;'Service PJ'!$D90&amp;'Service PJ'!$B90&amp;'Service PJ'!$A90&amp;"*",'EPA_US9RT techs'!$A$2:$I$1722,9,FALSE),"")</f>
        <v>30</v>
      </c>
      <c r="DA92" s="2">
        <f>IFERROR(VLOOKUP($CS$1&amp;'Service PJ'!$D90&amp;'Service PJ'!$B90&amp;'Service PJ'!$A90&amp;"*",'EPA_US9RT techs'!$A$2:$I$1722,9,FALSE),"")</f>
        <v>30</v>
      </c>
      <c r="DB92" s="2">
        <f>IFERROR(VLOOKUP($CS$1&amp;'Service PJ'!$D90&amp;'Service PJ'!$B90&amp;'Service PJ'!$A90&amp;"*",'EPA_US9RT techs'!$A$2:$I$1722,9,FALSE),"")</f>
        <v>30</v>
      </c>
      <c r="DC92" s="2">
        <f>IFERROR(VLOOKUP($CS$1&amp;'Service PJ'!$D90&amp;'Service PJ'!$B90&amp;'Service PJ'!$A90&amp;"*",'EPA_US9RT techs'!$A$2:$I$1722,9,FALSE),"")</f>
        <v>30</v>
      </c>
      <c r="DD92" s="2">
        <f>IFERROR(VLOOKUP($CS$1&amp;'Service PJ'!$D90&amp;'Service PJ'!$B90&amp;'Service PJ'!$A90&amp;"*",'EPA_US9RT techs'!$A$2:$I$1722,9,FALSE),"")</f>
        <v>30</v>
      </c>
      <c r="DE92" s="2">
        <f>IFERROR(VLOOKUP($CS$1&amp;'Service PJ'!$D90&amp;'Service PJ'!$B90&amp;'Service PJ'!$A90&amp;"*",'EPA_US9RT techs'!$A$2:$I$1722,9,FALSE),"")</f>
        <v>30</v>
      </c>
      <c r="DF92" s="2">
        <f>IFERROR(VLOOKUP($CS$1&amp;'Service PJ'!$D90&amp;'Service PJ'!$B90&amp;'Service PJ'!$A90&amp;"*",'EPA_US9RT techs'!$A$2:$I$1722,9,FALSE),"")</f>
        <v>30</v>
      </c>
      <c r="DG92" s="2">
        <f>IFERROR(VLOOKUP($CS$1&amp;'Service PJ'!$D90&amp;'Service PJ'!$B90&amp;'Service PJ'!$A90&amp;"*",'EPA_US9RT techs'!$A$2:$I$1722,9,FALSE),"")</f>
        <v>30</v>
      </c>
      <c r="DH92" s="2">
        <f>IFERROR(VLOOKUP($CS$1&amp;'Service PJ'!$D90&amp;'Service PJ'!$B90&amp;'Service PJ'!$A90&amp;"*",'EPA_US9RT techs'!$A$2:$I$1722,9,FALSE),"")</f>
        <v>30</v>
      </c>
      <c r="DI92" s="2">
        <f>IFERROR(VLOOKUP($CS$1&amp;'Service PJ'!$D90&amp;'Service PJ'!$B90&amp;'Service PJ'!$A90&amp;"*",'EPA_US9RT techs'!$A$2:$I$1722,9,FALSE),"")</f>
        <v>30</v>
      </c>
      <c r="DJ92" s="2">
        <f>IFERROR(VLOOKUP($CS$1&amp;'Service PJ'!$D90&amp;'Service PJ'!$B90&amp;'Service PJ'!$A90&amp;"*",'EPA_US9RT techs'!$A$2:$I$1722,9,FALSE),"")</f>
        <v>30</v>
      </c>
      <c r="DK92" s="2">
        <f>IFERROR(VLOOKUP($CS$1&amp;'Service PJ'!$D90&amp;'Service PJ'!$B90&amp;'Service PJ'!$A90&amp;"*",'EPA_US9RT techs'!$A$2:$I$1722,9,FALSE),"")</f>
        <v>30</v>
      </c>
      <c r="DL92" s="2">
        <f>IFERROR(VLOOKUP($CS$1&amp;'Service PJ'!$D90&amp;'Service PJ'!$B90&amp;'Service PJ'!$A90&amp;"*",'EPA_US9RT techs'!$A$2:$I$1722,9,FALSE),"")</f>
        <v>30</v>
      </c>
      <c r="DM92" s="2">
        <f>IFERROR(VLOOKUP($CS$1&amp;'Service PJ'!$D90&amp;'Service PJ'!$B90&amp;'Service PJ'!$A90&amp;"*",'EPA_US9RT techs'!$A$2:$I$1722,9,FALSE),"")</f>
        <v>30</v>
      </c>
      <c r="DN92" s="2">
        <f>IFERROR(VLOOKUP($CS$1&amp;'Service PJ'!$D90&amp;'Service PJ'!$B90&amp;'Service PJ'!$A90&amp;"*",'EPA_US9RT techs'!$A$2:$I$1722,9,FALSE),"")</f>
        <v>30</v>
      </c>
      <c r="DO92" s="2">
        <f>IFERROR(VLOOKUP($CS$1&amp;'Service PJ'!$D90&amp;'Service PJ'!$B90&amp;'Service PJ'!$A90&amp;"*",'EPA_US9RT techs'!$A$2:$I$1722,9,FALSE),"")</f>
        <v>30</v>
      </c>
      <c r="DP92" s="2">
        <f>IFERROR(VLOOKUP($CS$1&amp;'Service PJ'!$D90&amp;'Service PJ'!$B90&amp;'Service PJ'!$A90&amp;"*",'EPA_US9RT techs'!$A$2:$I$1722,9,FALSE),"")</f>
        <v>30</v>
      </c>
      <c r="DQ92" s="2">
        <f>IFERROR(VLOOKUP($CS$1&amp;'Service PJ'!$D90&amp;'Service PJ'!$B90&amp;'Service PJ'!$A90&amp;"*",'EPA_US9RT techs'!$A$2:$I$1722,9,FALSE),"")</f>
        <v>30</v>
      </c>
      <c r="DR92" s="2">
        <f>IFERROR(VLOOKUP($CS$1&amp;'Service PJ'!$D90&amp;'Service PJ'!$B90&amp;'Service PJ'!$A90&amp;"*",'EPA_US9RT techs'!$A$2:$I$1722,9,FALSE),"")</f>
        <v>30</v>
      </c>
      <c r="DS92" s="2">
        <f>IFERROR(VLOOKUP($CS$1&amp;'Service PJ'!$D90&amp;'Service PJ'!$B90&amp;'Service PJ'!$A90&amp;"*",'EPA_US9RT techs'!$A$2:$I$1722,9,FALSE),"")</f>
        <v>30</v>
      </c>
      <c r="DT92" s="2">
        <f>IFERROR(VLOOKUP($CS$1&amp;'Service PJ'!$D90&amp;'Service PJ'!$B90&amp;'Service PJ'!$A90&amp;"*",'EPA_US9RT techs'!$A$2:$I$1722,9,FALSE),"")</f>
        <v>30</v>
      </c>
      <c r="DU92" s="2">
        <f>IFERROR(VLOOKUP($CS$1&amp;'Service PJ'!$D90&amp;'Service PJ'!$B90&amp;'Service PJ'!$A90&amp;"*",'EPA_US9RT techs'!$A$2:$I$1722,9,FALSE),"")</f>
        <v>30</v>
      </c>
      <c r="DV92" s="2">
        <f>IFERROR(VLOOKUP($CS$1&amp;'Service PJ'!$D90&amp;'Service PJ'!$B90&amp;'Service PJ'!$A90&amp;"*",'EPA_US9RT techs'!$A$2:$I$1722,9,FALSE),"")</f>
        <v>30</v>
      </c>
      <c r="DW92" s="2">
        <f>IFERROR(VLOOKUP($CS$1&amp;'Service PJ'!$D90&amp;'Service PJ'!$B90&amp;'Service PJ'!$A90&amp;"*",'EPA_US9RT techs'!$A$2:$I$1722,9,FALSE),"")</f>
        <v>30</v>
      </c>
    </row>
    <row r="93" spans="1:127" x14ac:dyDescent="0.45">
      <c r="A93" t="str">
        <f>IF(SUM(B93:R93)=0,"\I:",'Service PJ'!$D91&amp;"_"&amp;'Service PJ'!$E91&amp;"_"&amp;'Service PJ'!$C91)</f>
        <v>IOI_MDR_NGA</v>
      </c>
      <c r="B93" s="14">
        <f>IFERROR(VLOOKUP($A$1&amp;'Service PJ'!$D91&amp;'Service PJ'!$B91&amp;'Service PJ'!$A91&amp;"*",'EPA_US9RT techs'!$A$2:$I$1722,9,FALSE),"")</f>
        <v>34.956690161700003</v>
      </c>
      <c r="C93" s="14">
        <f>IFERROR(VLOOKUP($A$1&amp;'Service PJ'!$D91&amp;'Service PJ'!$B91&amp;'Service PJ'!$A91&amp;"*",'EPA_US9RT techs'!$A$2:$I$1722,9,FALSE),"")</f>
        <v>34.956690161700003</v>
      </c>
      <c r="D93" s="14">
        <f>IFERROR(VLOOKUP($A$1&amp;'Service PJ'!$D91&amp;'Service PJ'!$B91&amp;'Service PJ'!$A91&amp;"*",'EPA_US9RT techs'!$A$2:$I$1722,9,FALSE),"")</f>
        <v>34.956690161700003</v>
      </c>
      <c r="E93" s="14">
        <f>IFERROR(VLOOKUP($A$1&amp;'Service PJ'!$D91&amp;'Service PJ'!$B91&amp;'Service PJ'!$A91&amp;"*",'EPA_US9RT techs'!$A$2:$I$1722,9,FALSE),"")</f>
        <v>34.956690161700003</v>
      </c>
      <c r="F93" s="14">
        <f>IFERROR(VLOOKUP($A$1&amp;'Service PJ'!$D91&amp;'Service PJ'!$B91&amp;'Service PJ'!$A91&amp;"*",'EPA_US9RT techs'!$A$2:$I$1722,9,FALSE),"")</f>
        <v>34.956690161700003</v>
      </c>
      <c r="G93" s="14">
        <f>IFERROR(VLOOKUP($A$1&amp;'Service PJ'!$D91&amp;'Service PJ'!$B91&amp;'Service PJ'!$A91&amp;"*",'EPA_US9RT techs'!$A$2:$I$1722,9,FALSE),"")</f>
        <v>34.956690161700003</v>
      </c>
      <c r="H93" s="14">
        <f>IFERROR(VLOOKUP($A$1&amp;'Service PJ'!$D91&amp;'Service PJ'!$B91&amp;'Service PJ'!$A91&amp;"*",'EPA_US9RT techs'!$A$2:$I$1722,9,FALSE),"")</f>
        <v>34.956690161700003</v>
      </c>
      <c r="I93" s="14">
        <f>IFERROR(VLOOKUP($A$1&amp;'Service PJ'!$D91&amp;'Service PJ'!$B91&amp;'Service PJ'!$A91&amp;"*",'EPA_US9RT techs'!$A$2:$I$1722,9,FALSE),"")</f>
        <v>34.956690161700003</v>
      </c>
      <c r="J93" s="14">
        <f>IFERROR(VLOOKUP($A$1&amp;'Service PJ'!$D91&amp;'Service PJ'!$B91&amp;'Service PJ'!$A91&amp;"*",'EPA_US9RT techs'!$A$2:$I$1722,9,FALSE),"")</f>
        <v>34.956690161700003</v>
      </c>
      <c r="K93" s="14">
        <f>IFERROR(VLOOKUP($A$1&amp;'Service PJ'!$D91&amp;'Service PJ'!$B91&amp;'Service PJ'!$A91&amp;"*",'EPA_US9RT techs'!$A$2:$I$1722,9,FALSE),"")</f>
        <v>34.956690161700003</v>
      </c>
      <c r="L93" s="14">
        <f>IFERROR(VLOOKUP($A$1&amp;'Service PJ'!$D91&amp;'Service PJ'!$B91&amp;'Service PJ'!$A91&amp;"*",'EPA_US9RT techs'!$A$2:$I$1722,9,FALSE),"")</f>
        <v>34.956690161700003</v>
      </c>
      <c r="M93" s="14">
        <f>IFERROR(VLOOKUP($A$1&amp;'Service PJ'!$D91&amp;'Service PJ'!$B91&amp;'Service PJ'!$A91&amp;"*",'EPA_US9RT techs'!$A$2:$I$1722,9,FALSE),"")</f>
        <v>34.956690161700003</v>
      </c>
      <c r="N93" s="14">
        <f>IFERROR(VLOOKUP($A$1&amp;'Service PJ'!$D91&amp;'Service PJ'!$B91&amp;'Service PJ'!$A91&amp;"*",'EPA_US9RT techs'!$A$2:$I$1722,9,FALSE),"")</f>
        <v>34.956690161700003</v>
      </c>
      <c r="O93" s="14">
        <f>IFERROR(VLOOKUP($A$1&amp;'Service PJ'!$D91&amp;'Service PJ'!$B91&amp;'Service PJ'!$A91&amp;"*",'EPA_US9RT techs'!$A$2:$I$1722,9,FALSE),"")</f>
        <v>34.956690161700003</v>
      </c>
      <c r="P93" s="14">
        <f>IFERROR(VLOOKUP($A$1&amp;'Service PJ'!$D91&amp;'Service PJ'!$B91&amp;'Service PJ'!$A91&amp;"*",'EPA_US9RT techs'!$A$2:$I$1722,9,FALSE),"")</f>
        <v>34.956690161700003</v>
      </c>
      <c r="Q93" s="14">
        <f>IFERROR(VLOOKUP($A$1&amp;'Service PJ'!$D91&amp;'Service PJ'!$B91&amp;'Service PJ'!$A91&amp;"*",'EPA_US9RT techs'!$A$2:$I$1722,9,FALSE),"")</f>
        <v>34.956690161700003</v>
      </c>
      <c r="R93" s="14">
        <f>IFERROR(VLOOKUP($A$1&amp;'Service PJ'!$D91&amp;'Service PJ'!$B91&amp;'Service PJ'!$A91&amp;"*",'EPA_US9RT techs'!$A$2:$I$1722,9,FALSE),"")</f>
        <v>34.956690161700003</v>
      </c>
      <c r="S93" s="14">
        <f>IFERROR(VLOOKUP($A$1&amp;'Service PJ'!$D91&amp;'Service PJ'!$B91&amp;'Service PJ'!$A91&amp;"*",'EPA_US9RT techs'!$A$2:$I$1722,9,FALSE),"")</f>
        <v>34.956690161700003</v>
      </c>
      <c r="T93" s="14">
        <f>IFERROR(VLOOKUP($A$1&amp;'Service PJ'!$D91&amp;'Service PJ'!$B91&amp;'Service PJ'!$A91&amp;"*",'EPA_US9RT techs'!$A$2:$I$1722,9,FALSE),"")</f>
        <v>34.956690161700003</v>
      </c>
      <c r="U93" s="14">
        <f>IFERROR(VLOOKUP($A$1&amp;'Service PJ'!$D91&amp;'Service PJ'!$B91&amp;'Service PJ'!$A91&amp;"*",'EPA_US9RT techs'!$A$2:$I$1722,9,FALSE),"")</f>
        <v>34.956690161700003</v>
      </c>
      <c r="V93" s="14">
        <f>IFERROR(VLOOKUP($A$1&amp;'Service PJ'!$D91&amp;'Service PJ'!$B91&amp;'Service PJ'!$A91&amp;"*",'EPA_US9RT techs'!$A$2:$I$1722,9,FALSE),"")</f>
        <v>34.956690161700003</v>
      </c>
      <c r="W93" s="14">
        <f>IFERROR(VLOOKUP($A$1&amp;'Service PJ'!$D91&amp;'Service PJ'!$B91&amp;'Service PJ'!$A91&amp;"*",'EPA_US9RT techs'!$A$2:$I$1722,9,FALSE),"")</f>
        <v>34.956690161700003</v>
      </c>
      <c r="X93" s="14">
        <f>IFERROR(VLOOKUP($A$1&amp;'Service PJ'!$D91&amp;'Service PJ'!$B91&amp;'Service PJ'!$A91&amp;"*",'EPA_US9RT techs'!$A$2:$I$1722,9,FALSE),"")</f>
        <v>34.956690161700003</v>
      </c>
      <c r="Y93" s="14">
        <f>IFERROR(VLOOKUP($A$1&amp;'Service PJ'!$D91&amp;'Service PJ'!$B91&amp;'Service PJ'!$A91&amp;"*",'EPA_US9RT techs'!$A$2:$I$1722,9,FALSE),"")</f>
        <v>34.956690161700003</v>
      </c>
      <c r="Z93" s="14">
        <f>IFERROR(VLOOKUP($A$1&amp;'Service PJ'!$D91&amp;'Service PJ'!$B91&amp;'Service PJ'!$A91&amp;"*",'EPA_US9RT techs'!$A$2:$I$1722,9,FALSE),"")</f>
        <v>34.956690161700003</v>
      </c>
      <c r="AA93" s="14">
        <f>IFERROR(VLOOKUP($A$1&amp;'Service PJ'!$D91&amp;'Service PJ'!$B91&amp;'Service PJ'!$A91&amp;"*",'EPA_US9RT techs'!$A$2:$I$1722,9,FALSE),"")</f>
        <v>34.956690161700003</v>
      </c>
      <c r="AB93" s="14">
        <f>IFERROR(VLOOKUP($A$1&amp;'Service PJ'!$D91&amp;'Service PJ'!$B91&amp;'Service PJ'!$A91&amp;"*",'EPA_US9RT techs'!$A$2:$I$1722,9,FALSE),"")</f>
        <v>34.956690161700003</v>
      </c>
      <c r="AC93" s="14">
        <f>IFERROR(VLOOKUP($A$1&amp;'Service PJ'!$D91&amp;'Service PJ'!$B91&amp;'Service PJ'!$A91&amp;"*",'EPA_US9RT techs'!$A$2:$I$1722,9,FALSE),"")</f>
        <v>34.956690161700003</v>
      </c>
      <c r="AD93" s="14">
        <f>IFERROR(VLOOKUP($A$1&amp;'Service PJ'!$D91&amp;'Service PJ'!$B91&amp;'Service PJ'!$A91&amp;"*",'EPA_US9RT techs'!$A$2:$I$1722,9,FALSE),"")</f>
        <v>34.956690161700003</v>
      </c>
      <c r="AE93" s="14">
        <f>IFERROR(VLOOKUP($A$1&amp;'Service PJ'!$D91&amp;'Service PJ'!$B91&amp;'Service PJ'!$A91&amp;"*",'EPA_US9RT techs'!$A$2:$I$1722,9,FALSE),"")</f>
        <v>34.956690161700003</v>
      </c>
      <c r="AG93" t="str">
        <f>IF(SUM(AH93:AX93)=0,"\I:",'Service PJ'!$D91&amp;"_"&amp;'Service PJ'!$E91&amp;"_"&amp;'Service PJ'!$C91)</f>
        <v>IOI_MDR_NGA</v>
      </c>
      <c r="AH93" s="14">
        <f>IFERROR(VLOOKUP($AG$1&amp;'Service PJ'!$D91&amp;'Service PJ'!$B91&amp;'Service PJ'!$A91&amp;"*",'EPA_US9RT techs'!$A$2:$I$1722,9,FALSE),"")</f>
        <v>3.4956690161999999</v>
      </c>
      <c r="AI93" s="14">
        <f>IFERROR(VLOOKUP($AG$1&amp;'Service PJ'!$D91&amp;'Service PJ'!$B91&amp;'Service PJ'!$A91&amp;"*",'EPA_US9RT techs'!$A$2:$I$1722,9,FALSE),"")</f>
        <v>3.4956690161999999</v>
      </c>
      <c r="AJ93" s="14">
        <f>IFERROR(VLOOKUP($AG$1&amp;'Service PJ'!$D91&amp;'Service PJ'!$B91&amp;'Service PJ'!$A91&amp;"*",'EPA_US9RT techs'!$A$2:$I$1722,9,FALSE),"")</f>
        <v>3.4956690161999999</v>
      </c>
      <c r="AK93" s="14">
        <f>IFERROR(VLOOKUP($AG$1&amp;'Service PJ'!$D91&amp;'Service PJ'!$B91&amp;'Service PJ'!$A91&amp;"*",'EPA_US9RT techs'!$A$2:$I$1722,9,FALSE),"")</f>
        <v>3.4956690161999999</v>
      </c>
      <c r="AL93" s="14">
        <f>IFERROR(VLOOKUP($AG$1&amp;'Service PJ'!$D91&amp;'Service PJ'!$B91&amp;'Service PJ'!$A91&amp;"*",'EPA_US9RT techs'!$A$2:$I$1722,9,FALSE),"")</f>
        <v>3.4956690161999999</v>
      </c>
      <c r="AM93" s="14">
        <f>IFERROR(VLOOKUP($AG$1&amp;'Service PJ'!$D91&amp;'Service PJ'!$B91&amp;'Service PJ'!$A91&amp;"*",'EPA_US9RT techs'!$A$2:$I$1722,9,FALSE),"")</f>
        <v>3.4956690161999999</v>
      </c>
      <c r="AN93" s="14">
        <f>IFERROR(VLOOKUP($AG$1&amp;'Service PJ'!$D91&amp;'Service PJ'!$B91&amp;'Service PJ'!$A91&amp;"*",'EPA_US9RT techs'!$A$2:$I$1722,9,FALSE),"")</f>
        <v>3.4956690161999999</v>
      </c>
      <c r="AO93" s="14">
        <f>IFERROR(VLOOKUP($AG$1&amp;'Service PJ'!$D91&amp;'Service PJ'!$B91&amp;'Service PJ'!$A91&amp;"*",'EPA_US9RT techs'!$A$2:$I$1722,9,FALSE),"")</f>
        <v>3.4956690161999999</v>
      </c>
      <c r="AP93" s="14">
        <f>IFERROR(VLOOKUP($AG$1&amp;'Service PJ'!$D91&amp;'Service PJ'!$B91&amp;'Service PJ'!$A91&amp;"*",'EPA_US9RT techs'!$A$2:$I$1722,9,FALSE),"")</f>
        <v>3.4956690161999999</v>
      </c>
      <c r="AQ93" s="14">
        <f>IFERROR(VLOOKUP($AG$1&amp;'Service PJ'!$D91&amp;'Service PJ'!$B91&amp;'Service PJ'!$A91&amp;"*",'EPA_US9RT techs'!$A$2:$I$1722,9,FALSE),"")</f>
        <v>3.4956690161999999</v>
      </c>
      <c r="AR93" s="14">
        <f>IFERROR(VLOOKUP($AG$1&amp;'Service PJ'!$D91&amp;'Service PJ'!$B91&amp;'Service PJ'!$A91&amp;"*",'EPA_US9RT techs'!$A$2:$I$1722,9,FALSE),"")</f>
        <v>3.4956690161999999</v>
      </c>
      <c r="AS93" s="14">
        <f>IFERROR(VLOOKUP($AG$1&amp;'Service PJ'!$D91&amp;'Service PJ'!$B91&amp;'Service PJ'!$A91&amp;"*",'EPA_US9RT techs'!$A$2:$I$1722,9,FALSE),"")</f>
        <v>3.4956690161999999</v>
      </c>
      <c r="AT93" s="14">
        <f>IFERROR(VLOOKUP($AG$1&amp;'Service PJ'!$D91&amp;'Service PJ'!$B91&amp;'Service PJ'!$A91&amp;"*",'EPA_US9RT techs'!$A$2:$I$1722,9,FALSE),"")</f>
        <v>3.4956690161999999</v>
      </c>
      <c r="AU93" s="14">
        <f>IFERROR(VLOOKUP($AG$1&amp;'Service PJ'!$D91&amp;'Service PJ'!$B91&amp;'Service PJ'!$A91&amp;"*",'EPA_US9RT techs'!$A$2:$I$1722,9,FALSE),"")</f>
        <v>3.4956690161999999</v>
      </c>
      <c r="AV93" s="14">
        <f>IFERROR(VLOOKUP($AG$1&amp;'Service PJ'!$D91&amp;'Service PJ'!$B91&amp;'Service PJ'!$A91&amp;"*",'EPA_US9RT techs'!$A$2:$I$1722,9,FALSE),"")</f>
        <v>3.4956690161999999</v>
      </c>
      <c r="AW93" s="14">
        <f>IFERROR(VLOOKUP($AG$1&amp;'Service PJ'!$D91&amp;'Service PJ'!$B91&amp;'Service PJ'!$A91&amp;"*",'EPA_US9RT techs'!$A$2:$I$1722,9,FALSE),"")</f>
        <v>3.4956690161999999</v>
      </c>
      <c r="AX93" s="14">
        <f>IFERROR(VLOOKUP($AG$1&amp;'Service PJ'!$D91&amp;'Service PJ'!$B91&amp;'Service PJ'!$A91&amp;"*",'EPA_US9RT techs'!$A$2:$I$1722,9,FALSE),"")</f>
        <v>3.4956690161999999</v>
      </c>
      <c r="AY93" s="14">
        <f>IFERROR(VLOOKUP($AG$1&amp;'Service PJ'!$D91&amp;'Service PJ'!$B91&amp;'Service PJ'!$A91&amp;"*",'EPA_US9RT techs'!$A$2:$I$1722,9,FALSE),"")</f>
        <v>3.4956690161999999</v>
      </c>
      <c r="AZ93" s="14">
        <f>IFERROR(VLOOKUP($AG$1&amp;'Service PJ'!$D91&amp;'Service PJ'!$B91&amp;'Service PJ'!$A91&amp;"*",'EPA_US9RT techs'!$A$2:$I$1722,9,FALSE),"")</f>
        <v>3.4956690161999999</v>
      </c>
      <c r="BA93" s="14">
        <f>IFERROR(VLOOKUP($AG$1&amp;'Service PJ'!$D91&amp;'Service PJ'!$B91&amp;'Service PJ'!$A91&amp;"*",'EPA_US9RT techs'!$A$2:$I$1722,9,FALSE),"")</f>
        <v>3.4956690161999999</v>
      </c>
      <c r="BB93" s="14">
        <f>IFERROR(VLOOKUP($AG$1&amp;'Service PJ'!$D91&amp;'Service PJ'!$B91&amp;'Service PJ'!$A91&amp;"*",'EPA_US9RT techs'!$A$2:$I$1722,9,FALSE),"")</f>
        <v>3.4956690161999999</v>
      </c>
      <c r="BC93" s="14">
        <f>IFERROR(VLOOKUP($AG$1&amp;'Service PJ'!$D91&amp;'Service PJ'!$B91&amp;'Service PJ'!$A91&amp;"*",'EPA_US9RT techs'!$A$2:$I$1722,9,FALSE),"")</f>
        <v>3.4956690161999999</v>
      </c>
      <c r="BD93" s="14">
        <f>IFERROR(VLOOKUP($AG$1&amp;'Service PJ'!$D91&amp;'Service PJ'!$B91&amp;'Service PJ'!$A91&amp;"*",'EPA_US9RT techs'!$A$2:$I$1722,9,FALSE),"")</f>
        <v>3.4956690161999999</v>
      </c>
      <c r="BE93" s="14">
        <f>IFERROR(VLOOKUP($AG$1&amp;'Service PJ'!$D91&amp;'Service PJ'!$B91&amp;'Service PJ'!$A91&amp;"*",'EPA_US9RT techs'!$A$2:$I$1722,9,FALSE),"")</f>
        <v>3.4956690161999999</v>
      </c>
      <c r="BF93" s="14">
        <f>IFERROR(VLOOKUP($AG$1&amp;'Service PJ'!$D91&amp;'Service PJ'!$B91&amp;'Service PJ'!$A91&amp;"*",'EPA_US9RT techs'!$A$2:$I$1722,9,FALSE),"")</f>
        <v>3.4956690161999999</v>
      </c>
      <c r="BG93" s="14">
        <f>IFERROR(VLOOKUP($AG$1&amp;'Service PJ'!$D91&amp;'Service PJ'!$B91&amp;'Service PJ'!$A91&amp;"*",'EPA_US9RT techs'!$A$2:$I$1722,9,FALSE),"")</f>
        <v>3.4956690161999999</v>
      </c>
      <c r="BH93" s="14">
        <f>IFERROR(VLOOKUP($AG$1&amp;'Service PJ'!$D91&amp;'Service PJ'!$B91&amp;'Service PJ'!$A91&amp;"*",'EPA_US9RT techs'!$A$2:$I$1722,9,FALSE),"")</f>
        <v>3.4956690161999999</v>
      </c>
      <c r="BI93" s="14">
        <f>IFERROR(VLOOKUP($AG$1&amp;'Service PJ'!$D91&amp;'Service PJ'!$B91&amp;'Service PJ'!$A91&amp;"*",'EPA_US9RT techs'!$A$2:$I$1722,9,FALSE),"")</f>
        <v>3.4956690161999999</v>
      </c>
      <c r="BJ93" s="14">
        <f>IFERROR(VLOOKUP($AG$1&amp;'Service PJ'!$D91&amp;'Service PJ'!$B91&amp;'Service PJ'!$A91&amp;"*",'EPA_US9RT techs'!$A$2:$I$1722,9,FALSE),"")</f>
        <v>3.4956690161999999</v>
      </c>
      <c r="BK93" s="14">
        <f>IFERROR(VLOOKUP($AG$1&amp;'Service PJ'!$D91&amp;'Service PJ'!$B91&amp;'Service PJ'!$A91&amp;"*",'EPA_US9RT techs'!$A$2:$I$1722,9,FALSE),"")</f>
        <v>3.4956690161999999</v>
      </c>
      <c r="BM93" t="str">
        <f>IF(SUM(BN93:CD93)=0,"\I:",'Service PJ'!$D91&amp;"_"&amp;'Service PJ'!$E91&amp;"_"&amp;'Service PJ'!$C91)</f>
        <v>\I:</v>
      </c>
      <c r="BN93" s="14" t="str">
        <f>IFERROR(VLOOKUP($BM$1&amp;'Service PJ'!$D91&amp;'Service PJ'!$B91&amp;'Service PJ'!$A91&amp;"*",'EPA_US9RT techs'!$A$2:$I$1722,9,FALSE),"")</f>
        <v/>
      </c>
      <c r="BO93" s="14" t="str">
        <f>IFERROR(VLOOKUP($BM$1&amp;'Service PJ'!$D91&amp;'Service PJ'!$B91&amp;'Service PJ'!$A91&amp;"*",'EPA_US9RT techs'!$A$2:$I$1722,9,FALSE),"")</f>
        <v/>
      </c>
      <c r="BP93" s="14" t="str">
        <f>IFERROR(VLOOKUP($BM$1&amp;'Service PJ'!$D91&amp;'Service PJ'!$B91&amp;'Service PJ'!$A91&amp;"*",'EPA_US9RT techs'!$A$2:$I$1722,9,FALSE),"")</f>
        <v/>
      </c>
      <c r="BQ93" s="14" t="str">
        <f>IFERROR(VLOOKUP($BM$1&amp;'Service PJ'!$D91&amp;'Service PJ'!$B91&amp;'Service PJ'!$A91&amp;"*",'EPA_US9RT techs'!$A$2:$I$1722,9,FALSE),"")</f>
        <v/>
      </c>
      <c r="BR93" s="14" t="str">
        <f>IFERROR(VLOOKUP($BM$1&amp;'Service PJ'!$D91&amp;'Service PJ'!$B91&amp;'Service PJ'!$A91&amp;"*",'EPA_US9RT techs'!$A$2:$I$1722,9,FALSE),"")</f>
        <v/>
      </c>
      <c r="BS93" s="14" t="str">
        <f>IFERROR(VLOOKUP($BM$1&amp;'Service PJ'!$D91&amp;'Service PJ'!$B91&amp;'Service PJ'!$A91&amp;"*",'EPA_US9RT techs'!$A$2:$I$1722,9,FALSE),"")</f>
        <v/>
      </c>
      <c r="BT93" s="14" t="str">
        <f>IFERROR(VLOOKUP($BM$1&amp;'Service PJ'!$D91&amp;'Service PJ'!$B91&amp;'Service PJ'!$A91&amp;"*",'EPA_US9RT techs'!$A$2:$I$1722,9,FALSE),"")</f>
        <v/>
      </c>
      <c r="BU93" s="14" t="str">
        <f>IFERROR(VLOOKUP($BM$1&amp;'Service PJ'!$D91&amp;'Service PJ'!$B91&amp;'Service PJ'!$A91&amp;"*",'EPA_US9RT techs'!$A$2:$I$1722,9,FALSE),"")</f>
        <v/>
      </c>
      <c r="BV93" s="14" t="str">
        <f>IFERROR(VLOOKUP($BM$1&amp;'Service PJ'!$D91&amp;'Service PJ'!$B91&amp;'Service PJ'!$A91&amp;"*",'EPA_US9RT techs'!$A$2:$I$1722,9,FALSE),"")</f>
        <v/>
      </c>
      <c r="BW93" s="14" t="str">
        <f>IFERROR(VLOOKUP($BM$1&amp;'Service PJ'!$D91&amp;'Service PJ'!$B91&amp;'Service PJ'!$A91&amp;"*",'EPA_US9RT techs'!$A$2:$I$1722,9,FALSE),"")</f>
        <v/>
      </c>
      <c r="BX93" s="14" t="str">
        <f>IFERROR(VLOOKUP($BM$1&amp;'Service PJ'!$D91&amp;'Service PJ'!$B91&amp;'Service PJ'!$A91&amp;"*",'EPA_US9RT techs'!$A$2:$I$1722,9,FALSE),"")</f>
        <v/>
      </c>
      <c r="BY93" s="14" t="str">
        <f>IFERROR(VLOOKUP($BM$1&amp;'Service PJ'!$D91&amp;'Service PJ'!$B91&amp;'Service PJ'!$A91&amp;"*",'EPA_US9RT techs'!$A$2:$I$1722,9,FALSE),"")</f>
        <v/>
      </c>
      <c r="BZ93" s="14" t="str">
        <f>IFERROR(VLOOKUP($BM$1&amp;'Service PJ'!$D91&amp;'Service PJ'!$B91&amp;'Service PJ'!$A91&amp;"*",'EPA_US9RT techs'!$A$2:$I$1722,9,FALSE),"")</f>
        <v/>
      </c>
      <c r="CA93" s="14" t="str">
        <f>IFERROR(VLOOKUP($BM$1&amp;'Service PJ'!$D91&amp;'Service PJ'!$B91&amp;'Service PJ'!$A91&amp;"*",'EPA_US9RT techs'!$A$2:$I$1722,9,FALSE),"")</f>
        <v/>
      </c>
      <c r="CB93" s="14" t="str">
        <f>IFERROR(VLOOKUP($BM$1&amp;'Service PJ'!$D91&amp;'Service PJ'!$B91&amp;'Service PJ'!$A91&amp;"*",'EPA_US9RT techs'!$A$2:$I$1722,9,FALSE),"")</f>
        <v/>
      </c>
      <c r="CC93" s="14" t="str">
        <f>IFERROR(VLOOKUP($BM$1&amp;'Service PJ'!$D91&amp;'Service PJ'!$B91&amp;'Service PJ'!$A91&amp;"*",'EPA_US9RT techs'!$A$2:$I$1722,9,FALSE),"")</f>
        <v/>
      </c>
      <c r="CD93" s="14" t="str">
        <f>IFERROR(VLOOKUP($BM$1&amp;'Service PJ'!$D91&amp;'Service PJ'!$B91&amp;'Service PJ'!$A91&amp;"*",'EPA_US9RT techs'!$A$2:$I$1722,9,FALSE),"")</f>
        <v/>
      </c>
      <c r="CE93" s="14" t="str">
        <f>IFERROR(VLOOKUP($BM$1&amp;'Service PJ'!$D91&amp;'Service PJ'!$B91&amp;'Service PJ'!$A91&amp;"*",'EPA_US9RT techs'!$A$2:$I$1722,9,FALSE),"")</f>
        <v/>
      </c>
      <c r="CF93" s="14" t="str">
        <f>IFERROR(VLOOKUP($BM$1&amp;'Service PJ'!$D91&amp;'Service PJ'!$B91&amp;'Service PJ'!$A91&amp;"*",'EPA_US9RT techs'!$A$2:$I$1722,9,FALSE),"")</f>
        <v/>
      </c>
      <c r="CG93" s="14" t="str">
        <f>IFERROR(VLOOKUP($BM$1&amp;'Service PJ'!$D91&amp;'Service PJ'!$B91&amp;'Service PJ'!$A91&amp;"*",'EPA_US9RT techs'!$A$2:$I$1722,9,FALSE),"")</f>
        <v/>
      </c>
      <c r="CH93" s="14" t="str">
        <f>IFERROR(VLOOKUP($BM$1&amp;'Service PJ'!$D91&amp;'Service PJ'!$B91&amp;'Service PJ'!$A91&amp;"*",'EPA_US9RT techs'!$A$2:$I$1722,9,FALSE),"")</f>
        <v/>
      </c>
      <c r="CI93" s="14" t="str">
        <f>IFERROR(VLOOKUP($BM$1&amp;'Service PJ'!$D91&amp;'Service PJ'!$B91&amp;'Service PJ'!$A91&amp;"*",'EPA_US9RT techs'!$A$2:$I$1722,9,FALSE),"")</f>
        <v/>
      </c>
      <c r="CJ93" s="14" t="str">
        <f>IFERROR(VLOOKUP($BM$1&amp;'Service PJ'!$D91&amp;'Service PJ'!$B91&amp;'Service PJ'!$A91&amp;"*",'EPA_US9RT techs'!$A$2:$I$1722,9,FALSE),"")</f>
        <v/>
      </c>
      <c r="CK93" s="14" t="str">
        <f>IFERROR(VLOOKUP($BM$1&amp;'Service PJ'!$D91&amp;'Service PJ'!$B91&amp;'Service PJ'!$A91&amp;"*",'EPA_US9RT techs'!$A$2:$I$1722,9,FALSE),"")</f>
        <v/>
      </c>
      <c r="CL93" s="14" t="str">
        <f>IFERROR(VLOOKUP($BM$1&amp;'Service PJ'!$D91&amp;'Service PJ'!$B91&amp;'Service PJ'!$A91&amp;"*",'EPA_US9RT techs'!$A$2:$I$1722,9,FALSE),"")</f>
        <v/>
      </c>
      <c r="CM93" s="14" t="str">
        <f>IFERROR(VLOOKUP($BM$1&amp;'Service PJ'!$D91&amp;'Service PJ'!$B91&amp;'Service PJ'!$A91&amp;"*",'EPA_US9RT techs'!$A$2:$I$1722,9,FALSE),"")</f>
        <v/>
      </c>
      <c r="CN93" s="14" t="str">
        <f>IFERROR(VLOOKUP($BM$1&amp;'Service PJ'!$D91&amp;'Service PJ'!$B91&amp;'Service PJ'!$A91&amp;"*",'EPA_US9RT techs'!$A$2:$I$1722,9,FALSE),"")</f>
        <v/>
      </c>
      <c r="CO93" s="14" t="str">
        <f>IFERROR(VLOOKUP($BM$1&amp;'Service PJ'!$D91&amp;'Service PJ'!$B91&amp;'Service PJ'!$A91&amp;"*",'EPA_US9RT techs'!$A$2:$I$1722,9,FALSE),"")</f>
        <v/>
      </c>
      <c r="CP93" s="14" t="str">
        <f>IFERROR(VLOOKUP($BM$1&amp;'Service PJ'!$D91&amp;'Service PJ'!$B91&amp;'Service PJ'!$A91&amp;"*",'EPA_US9RT techs'!$A$2:$I$1722,9,FALSE),"")</f>
        <v/>
      </c>
      <c r="CQ93" s="14" t="str">
        <f>IFERROR(VLOOKUP($BM$1&amp;'Service PJ'!$D91&amp;'Service PJ'!$B91&amp;'Service PJ'!$A91&amp;"*",'EPA_US9RT techs'!$A$2:$I$1722,9,FALSE),"")</f>
        <v/>
      </c>
      <c r="CS93" t="str">
        <f>IF(SUM(CT93:DJ93)=0,"\I:",'Service PJ'!$D91&amp;"_"&amp;'Service PJ'!$E91&amp;"_"&amp;'Service PJ'!$C91)</f>
        <v>IOI_MDR_NGA</v>
      </c>
      <c r="CT93" s="2">
        <f>IFERROR(VLOOKUP($CS$1&amp;'Service PJ'!$D91&amp;'Service PJ'!$B91&amp;'Service PJ'!$A91&amp;"*",'EPA_US9RT techs'!$A$2:$I$1722,9,FALSE),"")</f>
        <v>30</v>
      </c>
      <c r="CU93" s="2">
        <f>IFERROR(VLOOKUP($CS$1&amp;'Service PJ'!$D91&amp;'Service PJ'!$B91&amp;'Service PJ'!$A91&amp;"*",'EPA_US9RT techs'!$A$2:$I$1722,9,FALSE),"")</f>
        <v>30</v>
      </c>
      <c r="CV93" s="2">
        <f>IFERROR(VLOOKUP($CS$1&amp;'Service PJ'!$D91&amp;'Service PJ'!$B91&amp;'Service PJ'!$A91&amp;"*",'EPA_US9RT techs'!$A$2:$I$1722,9,FALSE),"")</f>
        <v>30</v>
      </c>
      <c r="CW93" s="2">
        <f>IFERROR(VLOOKUP($CS$1&amp;'Service PJ'!$D91&amp;'Service PJ'!$B91&amp;'Service PJ'!$A91&amp;"*",'EPA_US9RT techs'!$A$2:$I$1722,9,FALSE),"")</f>
        <v>30</v>
      </c>
      <c r="CX93" s="2">
        <f>IFERROR(VLOOKUP($CS$1&amp;'Service PJ'!$D91&amp;'Service PJ'!$B91&amp;'Service PJ'!$A91&amp;"*",'EPA_US9RT techs'!$A$2:$I$1722,9,FALSE),"")</f>
        <v>30</v>
      </c>
      <c r="CY93" s="2">
        <f>IFERROR(VLOOKUP($CS$1&amp;'Service PJ'!$D91&amp;'Service PJ'!$B91&amp;'Service PJ'!$A91&amp;"*",'EPA_US9RT techs'!$A$2:$I$1722,9,FALSE),"")</f>
        <v>30</v>
      </c>
      <c r="CZ93" s="2">
        <f>IFERROR(VLOOKUP($CS$1&amp;'Service PJ'!$D91&amp;'Service PJ'!$B91&amp;'Service PJ'!$A91&amp;"*",'EPA_US9RT techs'!$A$2:$I$1722,9,FALSE),"")</f>
        <v>30</v>
      </c>
      <c r="DA93" s="2">
        <f>IFERROR(VLOOKUP($CS$1&amp;'Service PJ'!$D91&amp;'Service PJ'!$B91&amp;'Service PJ'!$A91&amp;"*",'EPA_US9RT techs'!$A$2:$I$1722,9,FALSE),"")</f>
        <v>30</v>
      </c>
      <c r="DB93" s="2">
        <f>IFERROR(VLOOKUP($CS$1&amp;'Service PJ'!$D91&amp;'Service PJ'!$B91&amp;'Service PJ'!$A91&amp;"*",'EPA_US9RT techs'!$A$2:$I$1722,9,FALSE),"")</f>
        <v>30</v>
      </c>
      <c r="DC93" s="2">
        <f>IFERROR(VLOOKUP($CS$1&amp;'Service PJ'!$D91&amp;'Service PJ'!$B91&amp;'Service PJ'!$A91&amp;"*",'EPA_US9RT techs'!$A$2:$I$1722,9,FALSE),"")</f>
        <v>30</v>
      </c>
      <c r="DD93" s="2">
        <f>IFERROR(VLOOKUP($CS$1&amp;'Service PJ'!$D91&amp;'Service PJ'!$B91&amp;'Service PJ'!$A91&amp;"*",'EPA_US9RT techs'!$A$2:$I$1722,9,FALSE),"")</f>
        <v>30</v>
      </c>
      <c r="DE93" s="2">
        <f>IFERROR(VLOOKUP($CS$1&amp;'Service PJ'!$D91&amp;'Service PJ'!$B91&amp;'Service PJ'!$A91&amp;"*",'EPA_US9RT techs'!$A$2:$I$1722,9,FALSE),"")</f>
        <v>30</v>
      </c>
      <c r="DF93" s="2">
        <f>IFERROR(VLOOKUP($CS$1&amp;'Service PJ'!$D91&amp;'Service PJ'!$B91&amp;'Service PJ'!$A91&amp;"*",'EPA_US9RT techs'!$A$2:$I$1722,9,FALSE),"")</f>
        <v>30</v>
      </c>
      <c r="DG93" s="2">
        <f>IFERROR(VLOOKUP($CS$1&amp;'Service PJ'!$D91&amp;'Service PJ'!$B91&amp;'Service PJ'!$A91&amp;"*",'EPA_US9RT techs'!$A$2:$I$1722,9,FALSE),"")</f>
        <v>30</v>
      </c>
      <c r="DH93" s="2">
        <f>IFERROR(VLOOKUP($CS$1&amp;'Service PJ'!$D91&amp;'Service PJ'!$B91&amp;'Service PJ'!$A91&amp;"*",'EPA_US9RT techs'!$A$2:$I$1722,9,FALSE),"")</f>
        <v>30</v>
      </c>
      <c r="DI93" s="2">
        <f>IFERROR(VLOOKUP($CS$1&amp;'Service PJ'!$D91&amp;'Service PJ'!$B91&amp;'Service PJ'!$A91&amp;"*",'EPA_US9RT techs'!$A$2:$I$1722,9,FALSE),"")</f>
        <v>30</v>
      </c>
      <c r="DJ93" s="2">
        <f>IFERROR(VLOOKUP($CS$1&amp;'Service PJ'!$D91&amp;'Service PJ'!$B91&amp;'Service PJ'!$A91&amp;"*",'EPA_US9RT techs'!$A$2:$I$1722,9,FALSE),"")</f>
        <v>30</v>
      </c>
      <c r="DK93" s="2">
        <f>IFERROR(VLOOKUP($CS$1&amp;'Service PJ'!$D91&amp;'Service PJ'!$B91&amp;'Service PJ'!$A91&amp;"*",'EPA_US9RT techs'!$A$2:$I$1722,9,FALSE),"")</f>
        <v>30</v>
      </c>
      <c r="DL93" s="2">
        <f>IFERROR(VLOOKUP($CS$1&amp;'Service PJ'!$D91&amp;'Service PJ'!$B91&amp;'Service PJ'!$A91&amp;"*",'EPA_US9RT techs'!$A$2:$I$1722,9,FALSE),"")</f>
        <v>30</v>
      </c>
      <c r="DM93" s="2">
        <f>IFERROR(VLOOKUP($CS$1&amp;'Service PJ'!$D91&amp;'Service PJ'!$B91&amp;'Service PJ'!$A91&amp;"*",'EPA_US9RT techs'!$A$2:$I$1722,9,FALSE),"")</f>
        <v>30</v>
      </c>
      <c r="DN93" s="2">
        <f>IFERROR(VLOOKUP($CS$1&amp;'Service PJ'!$D91&amp;'Service PJ'!$B91&amp;'Service PJ'!$A91&amp;"*",'EPA_US9RT techs'!$A$2:$I$1722,9,FALSE),"")</f>
        <v>30</v>
      </c>
      <c r="DO93" s="2">
        <f>IFERROR(VLOOKUP($CS$1&amp;'Service PJ'!$D91&amp;'Service PJ'!$B91&amp;'Service PJ'!$A91&amp;"*",'EPA_US9RT techs'!$A$2:$I$1722,9,FALSE),"")</f>
        <v>30</v>
      </c>
      <c r="DP93" s="2">
        <f>IFERROR(VLOOKUP($CS$1&amp;'Service PJ'!$D91&amp;'Service PJ'!$B91&amp;'Service PJ'!$A91&amp;"*",'EPA_US9RT techs'!$A$2:$I$1722,9,FALSE),"")</f>
        <v>30</v>
      </c>
      <c r="DQ93" s="2">
        <f>IFERROR(VLOOKUP($CS$1&amp;'Service PJ'!$D91&amp;'Service PJ'!$B91&amp;'Service PJ'!$A91&amp;"*",'EPA_US9RT techs'!$A$2:$I$1722,9,FALSE),"")</f>
        <v>30</v>
      </c>
      <c r="DR93" s="2">
        <f>IFERROR(VLOOKUP($CS$1&amp;'Service PJ'!$D91&amp;'Service PJ'!$B91&amp;'Service PJ'!$A91&amp;"*",'EPA_US9RT techs'!$A$2:$I$1722,9,FALSE),"")</f>
        <v>30</v>
      </c>
      <c r="DS93" s="2">
        <f>IFERROR(VLOOKUP($CS$1&amp;'Service PJ'!$D91&amp;'Service PJ'!$B91&amp;'Service PJ'!$A91&amp;"*",'EPA_US9RT techs'!$A$2:$I$1722,9,FALSE),"")</f>
        <v>30</v>
      </c>
      <c r="DT93" s="2">
        <f>IFERROR(VLOOKUP($CS$1&amp;'Service PJ'!$D91&amp;'Service PJ'!$B91&amp;'Service PJ'!$A91&amp;"*",'EPA_US9RT techs'!$A$2:$I$1722,9,FALSE),"")</f>
        <v>30</v>
      </c>
      <c r="DU93" s="2">
        <f>IFERROR(VLOOKUP($CS$1&amp;'Service PJ'!$D91&amp;'Service PJ'!$B91&amp;'Service PJ'!$A91&amp;"*",'EPA_US9RT techs'!$A$2:$I$1722,9,FALSE),"")</f>
        <v>30</v>
      </c>
      <c r="DV93" s="2">
        <f>IFERROR(VLOOKUP($CS$1&amp;'Service PJ'!$D91&amp;'Service PJ'!$B91&amp;'Service PJ'!$A91&amp;"*",'EPA_US9RT techs'!$A$2:$I$1722,9,FALSE),"")</f>
        <v>30</v>
      </c>
      <c r="DW93" s="2">
        <f>IFERROR(VLOOKUP($CS$1&amp;'Service PJ'!$D91&amp;'Service PJ'!$B91&amp;'Service PJ'!$A91&amp;"*",'EPA_US9RT techs'!$A$2:$I$1722,9,FALSE),"")</f>
        <v>30</v>
      </c>
    </row>
    <row r="94" spans="1:127" x14ac:dyDescent="0.45">
      <c r="A94" t="str">
        <f>IF(SUM(B94:R94)=0,"\I:",'Service PJ'!$D92&amp;"_"&amp;'Service PJ'!$E92&amp;"_"&amp;'Service PJ'!$C92)</f>
        <v>IOI_OTP_NGA</v>
      </c>
      <c r="B94" s="14">
        <f>IFERROR(VLOOKUP($A$1&amp;'Service PJ'!$D92&amp;'Service PJ'!$B92&amp;'Service PJ'!$A92&amp;"*",'EPA_US9RT techs'!$A$2:$I$1722,9,FALSE),"")</f>
        <v>18.591504</v>
      </c>
      <c r="C94" s="14">
        <f>IFERROR(VLOOKUP($A$1&amp;'Service PJ'!$D92&amp;'Service PJ'!$B92&amp;'Service PJ'!$A92&amp;"*",'EPA_US9RT techs'!$A$2:$I$1722,9,FALSE),"")</f>
        <v>18.591504</v>
      </c>
      <c r="D94" s="14">
        <f>IFERROR(VLOOKUP($A$1&amp;'Service PJ'!$D92&amp;'Service PJ'!$B92&amp;'Service PJ'!$A92&amp;"*",'EPA_US9RT techs'!$A$2:$I$1722,9,FALSE),"")</f>
        <v>18.591504</v>
      </c>
      <c r="E94" s="14">
        <f>IFERROR(VLOOKUP($A$1&amp;'Service PJ'!$D92&amp;'Service PJ'!$B92&amp;'Service PJ'!$A92&amp;"*",'EPA_US9RT techs'!$A$2:$I$1722,9,FALSE),"")</f>
        <v>18.591504</v>
      </c>
      <c r="F94" s="14">
        <f>IFERROR(VLOOKUP($A$1&amp;'Service PJ'!$D92&amp;'Service PJ'!$B92&amp;'Service PJ'!$A92&amp;"*",'EPA_US9RT techs'!$A$2:$I$1722,9,FALSE),"")</f>
        <v>18.591504</v>
      </c>
      <c r="G94" s="14">
        <f>IFERROR(VLOOKUP($A$1&amp;'Service PJ'!$D92&amp;'Service PJ'!$B92&amp;'Service PJ'!$A92&amp;"*",'EPA_US9RT techs'!$A$2:$I$1722,9,FALSE),"")</f>
        <v>18.591504</v>
      </c>
      <c r="H94" s="14">
        <f>IFERROR(VLOOKUP($A$1&amp;'Service PJ'!$D92&amp;'Service PJ'!$B92&amp;'Service PJ'!$A92&amp;"*",'EPA_US9RT techs'!$A$2:$I$1722,9,FALSE),"")</f>
        <v>18.591504</v>
      </c>
      <c r="I94" s="14">
        <f>IFERROR(VLOOKUP($A$1&amp;'Service PJ'!$D92&amp;'Service PJ'!$B92&amp;'Service PJ'!$A92&amp;"*",'EPA_US9RT techs'!$A$2:$I$1722,9,FALSE),"")</f>
        <v>18.591504</v>
      </c>
      <c r="J94" s="14">
        <f>IFERROR(VLOOKUP($A$1&amp;'Service PJ'!$D92&amp;'Service PJ'!$B92&amp;'Service PJ'!$A92&amp;"*",'EPA_US9RT techs'!$A$2:$I$1722,9,FALSE),"")</f>
        <v>18.591504</v>
      </c>
      <c r="K94" s="14">
        <f>IFERROR(VLOOKUP($A$1&amp;'Service PJ'!$D92&amp;'Service PJ'!$B92&amp;'Service PJ'!$A92&amp;"*",'EPA_US9RT techs'!$A$2:$I$1722,9,FALSE),"")</f>
        <v>18.591504</v>
      </c>
      <c r="L94" s="14">
        <f>IFERROR(VLOOKUP($A$1&amp;'Service PJ'!$D92&amp;'Service PJ'!$B92&amp;'Service PJ'!$A92&amp;"*",'EPA_US9RT techs'!$A$2:$I$1722,9,FALSE),"")</f>
        <v>18.591504</v>
      </c>
      <c r="M94" s="14">
        <f>IFERROR(VLOOKUP($A$1&amp;'Service PJ'!$D92&amp;'Service PJ'!$B92&amp;'Service PJ'!$A92&amp;"*",'EPA_US9RT techs'!$A$2:$I$1722,9,FALSE),"")</f>
        <v>18.591504</v>
      </c>
      <c r="N94" s="14">
        <f>IFERROR(VLOOKUP($A$1&amp;'Service PJ'!$D92&amp;'Service PJ'!$B92&amp;'Service PJ'!$A92&amp;"*",'EPA_US9RT techs'!$A$2:$I$1722,9,FALSE),"")</f>
        <v>18.591504</v>
      </c>
      <c r="O94" s="14">
        <f>IFERROR(VLOOKUP($A$1&amp;'Service PJ'!$D92&amp;'Service PJ'!$B92&amp;'Service PJ'!$A92&amp;"*",'EPA_US9RT techs'!$A$2:$I$1722,9,FALSE),"")</f>
        <v>18.591504</v>
      </c>
      <c r="P94" s="14">
        <f>IFERROR(VLOOKUP($A$1&amp;'Service PJ'!$D92&amp;'Service PJ'!$B92&amp;'Service PJ'!$A92&amp;"*",'EPA_US9RT techs'!$A$2:$I$1722,9,FALSE),"")</f>
        <v>18.591504</v>
      </c>
      <c r="Q94" s="14">
        <f>IFERROR(VLOOKUP($A$1&amp;'Service PJ'!$D92&amp;'Service PJ'!$B92&amp;'Service PJ'!$A92&amp;"*",'EPA_US9RT techs'!$A$2:$I$1722,9,FALSE),"")</f>
        <v>18.591504</v>
      </c>
      <c r="R94" s="14">
        <f>IFERROR(VLOOKUP($A$1&amp;'Service PJ'!$D92&amp;'Service PJ'!$B92&amp;'Service PJ'!$A92&amp;"*",'EPA_US9RT techs'!$A$2:$I$1722,9,FALSE),"")</f>
        <v>18.591504</v>
      </c>
      <c r="S94" s="14">
        <f>IFERROR(VLOOKUP($A$1&amp;'Service PJ'!$D92&amp;'Service PJ'!$B92&amp;'Service PJ'!$A92&amp;"*",'EPA_US9RT techs'!$A$2:$I$1722,9,FALSE),"")</f>
        <v>18.591504</v>
      </c>
      <c r="T94" s="14">
        <f>IFERROR(VLOOKUP($A$1&amp;'Service PJ'!$D92&amp;'Service PJ'!$B92&amp;'Service PJ'!$A92&amp;"*",'EPA_US9RT techs'!$A$2:$I$1722,9,FALSE),"")</f>
        <v>18.591504</v>
      </c>
      <c r="U94" s="14">
        <f>IFERROR(VLOOKUP($A$1&amp;'Service PJ'!$D92&amp;'Service PJ'!$B92&amp;'Service PJ'!$A92&amp;"*",'EPA_US9RT techs'!$A$2:$I$1722,9,FALSE),"")</f>
        <v>18.591504</v>
      </c>
      <c r="V94" s="14">
        <f>IFERROR(VLOOKUP($A$1&amp;'Service PJ'!$D92&amp;'Service PJ'!$B92&amp;'Service PJ'!$A92&amp;"*",'EPA_US9RT techs'!$A$2:$I$1722,9,FALSE),"")</f>
        <v>18.591504</v>
      </c>
      <c r="W94" s="14">
        <f>IFERROR(VLOOKUP($A$1&amp;'Service PJ'!$D92&amp;'Service PJ'!$B92&amp;'Service PJ'!$A92&amp;"*",'EPA_US9RT techs'!$A$2:$I$1722,9,FALSE),"")</f>
        <v>18.591504</v>
      </c>
      <c r="X94" s="14">
        <f>IFERROR(VLOOKUP($A$1&amp;'Service PJ'!$D92&amp;'Service PJ'!$B92&amp;'Service PJ'!$A92&amp;"*",'EPA_US9RT techs'!$A$2:$I$1722,9,FALSE),"")</f>
        <v>18.591504</v>
      </c>
      <c r="Y94" s="14">
        <f>IFERROR(VLOOKUP($A$1&amp;'Service PJ'!$D92&amp;'Service PJ'!$B92&amp;'Service PJ'!$A92&amp;"*",'EPA_US9RT techs'!$A$2:$I$1722,9,FALSE),"")</f>
        <v>18.591504</v>
      </c>
      <c r="Z94" s="14">
        <f>IFERROR(VLOOKUP($A$1&amp;'Service PJ'!$D92&amp;'Service PJ'!$B92&amp;'Service PJ'!$A92&amp;"*",'EPA_US9RT techs'!$A$2:$I$1722,9,FALSE),"")</f>
        <v>18.591504</v>
      </c>
      <c r="AA94" s="14">
        <f>IFERROR(VLOOKUP($A$1&amp;'Service PJ'!$D92&amp;'Service PJ'!$B92&amp;'Service PJ'!$A92&amp;"*",'EPA_US9RT techs'!$A$2:$I$1722,9,FALSE),"")</f>
        <v>18.591504</v>
      </c>
      <c r="AB94" s="14">
        <f>IFERROR(VLOOKUP($A$1&amp;'Service PJ'!$D92&amp;'Service PJ'!$B92&amp;'Service PJ'!$A92&amp;"*",'EPA_US9RT techs'!$A$2:$I$1722,9,FALSE),"")</f>
        <v>18.591504</v>
      </c>
      <c r="AC94" s="14">
        <f>IFERROR(VLOOKUP($A$1&amp;'Service PJ'!$D92&amp;'Service PJ'!$B92&amp;'Service PJ'!$A92&amp;"*",'EPA_US9RT techs'!$A$2:$I$1722,9,FALSE),"")</f>
        <v>18.591504</v>
      </c>
      <c r="AD94" s="14">
        <f>IFERROR(VLOOKUP($A$1&amp;'Service PJ'!$D92&amp;'Service PJ'!$B92&amp;'Service PJ'!$A92&amp;"*",'EPA_US9RT techs'!$A$2:$I$1722,9,FALSE),"")</f>
        <v>18.591504</v>
      </c>
      <c r="AE94" s="14">
        <f>IFERROR(VLOOKUP($A$1&amp;'Service PJ'!$D92&amp;'Service PJ'!$B92&amp;'Service PJ'!$A92&amp;"*",'EPA_US9RT techs'!$A$2:$I$1722,9,FALSE),"")</f>
        <v>18.591504</v>
      </c>
      <c r="AG94" t="str">
        <f>IF(SUM(AH94:AX94)=0,"\I:",'Service PJ'!$D92&amp;"_"&amp;'Service PJ'!$E92&amp;"_"&amp;'Service PJ'!$C92)</f>
        <v>IOI_OTP_NGA</v>
      </c>
      <c r="AH94" s="14">
        <f>IFERROR(VLOOKUP($AG$1&amp;'Service PJ'!$D92&amp;'Service PJ'!$B92&amp;'Service PJ'!$A92&amp;"*",'EPA_US9RT techs'!$A$2:$I$1722,9,FALSE),"")</f>
        <v>1.8591504000000001</v>
      </c>
      <c r="AI94" s="14">
        <f>IFERROR(VLOOKUP($AG$1&amp;'Service PJ'!$D92&amp;'Service PJ'!$B92&amp;'Service PJ'!$A92&amp;"*",'EPA_US9RT techs'!$A$2:$I$1722,9,FALSE),"")</f>
        <v>1.8591504000000001</v>
      </c>
      <c r="AJ94" s="14">
        <f>IFERROR(VLOOKUP($AG$1&amp;'Service PJ'!$D92&amp;'Service PJ'!$B92&amp;'Service PJ'!$A92&amp;"*",'EPA_US9RT techs'!$A$2:$I$1722,9,FALSE),"")</f>
        <v>1.8591504000000001</v>
      </c>
      <c r="AK94" s="14">
        <f>IFERROR(VLOOKUP($AG$1&amp;'Service PJ'!$D92&amp;'Service PJ'!$B92&amp;'Service PJ'!$A92&amp;"*",'EPA_US9RT techs'!$A$2:$I$1722,9,FALSE),"")</f>
        <v>1.8591504000000001</v>
      </c>
      <c r="AL94" s="14">
        <f>IFERROR(VLOOKUP($AG$1&amp;'Service PJ'!$D92&amp;'Service PJ'!$B92&amp;'Service PJ'!$A92&amp;"*",'EPA_US9RT techs'!$A$2:$I$1722,9,FALSE),"")</f>
        <v>1.8591504000000001</v>
      </c>
      <c r="AM94" s="14">
        <f>IFERROR(VLOOKUP($AG$1&amp;'Service PJ'!$D92&amp;'Service PJ'!$B92&amp;'Service PJ'!$A92&amp;"*",'EPA_US9RT techs'!$A$2:$I$1722,9,FALSE),"")</f>
        <v>1.8591504000000001</v>
      </c>
      <c r="AN94" s="14">
        <f>IFERROR(VLOOKUP($AG$1&amp;'Service PJ'!$D92&amp;'Service PJ'!$B92&amp;'Service PJ'!$A92&amp;"*",'EPA_US9RT techs'!$A$2:$I$1722,9,FALSE),"")</f>
        <v>1.8591504000000001</v>
      </c>
      <c r="AO94" s="14">
        <f>IFERROR(VLOOKUP($AG$1&amp;'Service PJ'!$D92&amp;'Service PJ'!$B92&amp;'Service PJ'!$A92&amp;"*",'EPA_US9RT techs'!$A$2:$I$1722,9,FALSE),"")</f>
        <v>1.8591504000000001</v>
      </c>
      <c r="AP94" s="14">
        <f>IFERROR(VLOOKUP($AG$1&amp;'Service PJ'!$D92&amp;'Service PJ'!$B92&amp;'Service PJ'!$A92&amp;"*",'EPA_US9RT techs'!$A$2:$I$1722,9,FALSE),"")</f>
        <v>1.8591504000000001</v>
      </c>
      <c r="AQ94" s="14">
        <f>IFERROR(VLOOKUP($AG$1&amp;'Service PJ'!$D92&amp;'Service PJ'!$B92&amp;'Service PJ'!$A92&amp;"*",'EPA_US9RT techs'!$A$2:$I$1722,9,FALSE),"")</f>
        <v>1.8591504000000001</v>
      </c>
      <c r="AR94" s="14">
        <f>IFERROR(VLOOKUP($AG$1&amp;'Service PJ'!$D92&amp;'Service PJ'!$B92&amp;'Service PJ'!$A92&amp;"*",'EPA_US9RT techs'!$A$2:$I$1722,9,FALSE),"")</f>
        <v>1.8591504000000001</v>
      </c>
      <c r="AS94" s="14">
        <f>IFERROR(VLOOKUP($AG$1&amp;'Service PJ'!$D92&amp;'Service PJ'!$B92&amp;'Service PJ'!$A92&amp;"*",'EPA_US9RT techs'!$A$2:$I$1722,9,FALSE),"")</f>
        <v>1.8591504000000001</v>
      </c>
      <c r="AT94" s="14">
        <f>IFERROR(VLOOKUP($AG$1&amp;'Service PJ'!$D92&amp;'Service PJ'!$B92&amp;'Service PJ'!$A92&amp;"*",'EPA_US9RT techs'!$A$2:$I$1722,9,FALSE),"")</f>
        <v>1.8591504000000001</v>
      </c>
      <c r="AU94" s="14">
        <f>IFERROR(VLOOKUP($AG$1&amp;'Service PJ'!$D92&amp;'Service PJ'!$B92&amp;'Service PJ'!$A92&amp;"*",'EPA_US9RT techs'!$A$2:$I$1722,9,FALSE),"")</f>
        <v>1.8591504000000001</v>
      </c>
      <c r="AV94" s="14">
        <f>IFERROR(VLOOKUP($AG$1&amp;'Service PJ'!$D92&amp;'Service PJ'!$B92&amp;'Service PJ'!$A92&amp;"*",'EPA_US9RT techs'!$A$2:$I$1722,9,FALSE),"")</f>
        <v>1.8591504000000001</v>
      </c>
      <c r="AW94" s="14">
        <f>IFERROR(VLOOKUP($AG$1&amp;'Service PJ'!$D92&amp;'Service PJ'!$B92&amp;'Service PJ'!$A92&amp;"*",'EPA_US9RT techs'!$A$2:$I$1722,9,FALSE),"")</f>
        <v>1.8591504000000001</v>
      </c>
      <c r="AX94" s="14">
        <f>IFERROR(VLOOKUP($AG$1&amp;'Service PJ'!$D92&amp;'Service PJ'!$B92&amp;'Service PJ'!$A92&amp;"*",'EPA_US9RT techs'!$A$2:$I$1722,9,FALSE),"")</f>
        <v>1.8591504000000001</v>
      </c>
      <c r="AY94" s="14">
        <f>IFERROR(VLOOKUP($AG$1&amp;'Service PJ'!$D92&amp;'Service PJ'!$B92&amp;'Service PJ'!$A92&amp;"*",'EPA_US9RT techs'!$A$2:$I$1722,9,FALSE),"")</f>
        <v>1.8591504000000001</v>
      </c>
      <c r="AZ94" s="14">
        <f>IFERROR(VLOOKUP($AG$1&amp;'Service PJ'!$D92&amp;'Service PJ'!$B92&amp;'Service PJ'!$A92&amp;"*",'EPA_US9RT techs'!$A$2:$I$1722,9,FALSE),"")</f>
        <v>1.8591504000000001</v>
      </c>
      <c r="BA94" s="14">
        <f>IFERROR(VLOOKUP($AG$1&amp;'Service PJ'!$D92&amp;'Service PJ'!$B92&amp;'Service PJ'!$A92&amp;"*",'EPA_US9RT techs'!$A$2:$I$1722,9,FALSE),"")</f>
        <v>1.8591504000000001</v>
      </c>
      <c r="BB94" s="14">
        <f>IFERROR(VLOOKUP($AG$1&amp;'Service PJ'!$D92&amp;'Service PJ'!$B92&amp;'Service PJ'!$A92&amp;"*",'EPA_US9RT techs'!$A$2:$I$1722,9,FALSE),"")</f>
        <v>1.8591504000000001</v>
      </c>
      <c r="BC94" s="14">
        <f>IFERROR(VLOOKUP($AG$1&amp;'Service PJ'!$D92&amp;'Service PJ'!$B92&amp;'Service PJ'!$A92&amp;"*",'EPA_US9RT techs'!$A$2:$I$1722,9,FALSE),"")</f>
        <v>1.8591504000000001</v>
      </c>
      <c r="BD94" s="14">
        <f>IFERROR(VLOOKUP($AG$1&amp;'Service PJ'!$D92&amp;'Service PJ'!$B92&amp;'Service PJ'!$A92&amp;"*",'EPA_US9RT techs'!$A$2:$I$1722,9,FALSE),"")</f>
        <v>1.8591504000000001</v>
      </c>
      <c r="BE94" s="14">
        <f>IFERROR(VLOOKUP($AG$1&amp;'Service PJ'!$D92&amp;'Service PJ'!$B92&amp;'Service PJ'!$A92&amp;"*",'EPA_US9RT techs'!$A$2:$I$1722,9,FALSE),"")</f>
        <v>1.8591504000000001</v>
      </c>
      <c r="BF94" s="14">
        <f>IFERROR(VLOOKUP($AG$1&amp;'Service PJ'!$D92&amp;'Service PJ'!$B92&amp;'Service PJ'!$A92&amp;"*",'EPA_US9RT techs'!$A$2:$I$1722,9,FALSE),"")</f>
        <v>1.8591504000000001</v>
      </c>
      <c r="BG94" s="14">
        <f>IFERROR(VLOOKUP($AG$1&amp;'Service PJ'!$D92&amp;'Service PJ'!$B92&amp;'Service PJ'!$A92&amp;"*",'EPA_US9RT techs'!$A$2:$I$1722,9,FALSE),"")</f>
        <v>1.8591504000000001</v>
      </c>
      <c r="BH94" s="14">
        <f>IFERROR(VLOOKUP($AG$1&amp;'Service PJ'!$D92&amp;'Service PJ'!$B92&amp;'Service PJ'!$A92&amp;"*",'EPA_US9RT techs'!$A$2:$I$1722,9,FALSE),"")</f>
        <v>1.8591504000000001</v>
      </c>
      <c r="BI94" s="14">
        <f>IFERROR(VLOOKUP($AG$1&amp;'Service PJ'!$D92&amp;'Service PJ'!$B92&amp;'Service PJ'!$A92&amp;"*",'EPA_US9RT techs'!$A$2:$I$1722,9,FALSE),"")</f>
        <v>1.8591504000000001</v>
      </c>
      <c r="BJ94" s="14">
        <f>IFERROR(VLOOKUP($AG$1&amp;'Service PJ'!$D92&amp;'Service PJ'!$B92&amp;'Service PJ'!$A92&amp;"*",'EPA_US9RT techs'!$A$2:$I$1722,9,FALSE),"")</f>
        <v>1.8591504000000001</v>
      </c>
      <c r="BK94" s="14">
        <f>IFERROR(VLOOKUP($AG$1&amp;'Service PJ'!$D92&amp;'Service PJ'!$B92&amp;'Service PJ'!$A92&amp;"*",'EPA_US9RT techs'!$A$2:$I$1722,9,FALSE),"")</f>
        <v>1.8591504000000001</v>
      </c>
      <c r="BM94" t="str">
        <f>IF(SUM(BN94:CD94)=0,"\I:",'Service PJ'!$D92&amp;"_"&amp;'Service PJ'!$E92&amp;"_"&amp;'Service PJ'!$C92)</f>
        <v>\I:</v>
      </c>
      <c r="BN94" s="14" t="str">
        <f>IFERROR(VLOOKUP($BM$1&amp;'Service PJ'!$D92&amp;'Service PJ'!$B92&amp;'Service PJ'!$A92&amp;"*",'EPA_US9RT techs'!$A$2:$I$1722,9,FALSE),"")</f>
        <v/>
      </c>
      <c r="BO94" s="14" t="str">
        <f>IFERROR(VLOOKUP($BM$1&amp;'Service PJ'!$D92&amp;'Service PJ'!$B92&amp;'Service PJ'!$A92&amp;"*",'EPA_US9RT techs'!$A$2:$I$1722,9,FALSE),"")</f>
        <v/>
      </c>
      <c r="BP94" s="14" t="str">
        <f>IFERROR(VLOOKUP($BM$1&amp;'Service PJ'!$D92&amp;'Service PJ'!$B92&amp;'Service PJ'!$A92&amp;"*",'EPA_US9RT techs'!$A$2:$I$1722,9,FALSE),"")</f>
        <v/>
      </c>
      <c r="BQ94" s="14" t="str">
        <f>IFERROR(VLOOKUP($BM$1&amp;'Service PJ'!$D92&amp;'Service PJ'!$B92&amp;'Service PJ'!$A92&amp;"*",'EPA_US9RT techs'!$A$2:$I$1722,9,FALSE),"")</f>
        <v/>
      </c>
      <c r="BR94" s="14" t="str">
        <f>IFERROR(VLOOKUP($BM$1&amp;'Service PJ'!$D92&amp;'Service PJ'!$B92&amp;'Service PJ'!$A92&amp;"*",'EPA_US9RT techs'!$A$2:$I$1722,9,FALSE),"")</f>
        <v/>
      </c>
      <c r="BS94" s="14" t="str">
        <f>IFERROR(VLOOKUP($BM$1&amp;'Service PJ'!$D92&amp;'Service PJ'!$B92&amp;'Service PJ'!$A92&amp;"*",'EPA_US9RT techs'!$A$2:$I$1722,9,FALSE),"")</f>
        <v/>
      </c>
      <c r="BT94" s="14" t="str">
        <f>IFERROR(VLOOKUP($BM$1&amp;'Service PJ'!$D92&amp;'Service PJ'!$B92&amp;'Service PJ'!$A92&amp;"*",'EPA_US9RT techs'!$A$2:$I$1722,9,FALSE),"")</f>
        <v/>
      </c>
      <c r="BU94" s="14" t="str">
        <f>IFERROR(VLOOKUP($BM$1&amp;'Service PJ'!$D92&amp;'Service PJ'!$B92&amp;'Service PJ'!$A92&amp;"*",'EPA_US9RT techs'!$A$2:$I$1722,9,FALSE),"")</f>
        <v/>
      </c>
      <c r="BV94" s="14" t="str">
        <f>IFERROR(VLOOKUP($BM$1&amp;'Service PJ'!$D92&amp;'Service PJ'!$B92&amp;'Service PJ'!$A92&amp;"*",'EPA_US9RT techs'!$A$2:$I$1722,9,FALSE),"")</f>
        <v/>
      </c>
      <c r="BW94" s="14" t="str">
        <f>IFERROR(VLOOKUP($BM$1&amp;'Service PJ'!$D92&amp;'Service PJ'!$B92&amp;'Service PJ'!$A92&amp;"*",'EPA_US9RT techs'!$A$2:$I$1722,9,FALSE),"")</f>
        <v/>
      </c>
      <c r="BX94" s="14" t="str">
        <f>IFERROR(VLOOKUP($BM$1&amp;'Service PJ'!$D92&amp;'Service PJ'!$B92&amp;'Service PJ'!$A92&amp;"*",'EPA_US9RT techs'!$A$2:$I$1722,9,FALSE),"")</f>
        <v/>
      </c>
      <c r="BY94" s="14" t="str">
        <f>IFERROR(VLOOKUP($BM$1&amp;'Service PJ'!$D92&amp;'Service PJ'!$B92&amp;'Service PJ'!$A92&amp;"*",'EPA_US9RT techs'!$A$2:$I$1722,9,FALSE),"")</f>
        <v/>
      </c>
      <c r="BZ94" s="14" t="str">
        <f>IFERROR(VLOOKUP($BM$1&amp;'Service PJ'!$D92&amp;'Service PJ'!$B92&amp;'Service PJ'!$A92&amp;"*",'EPA_US9RT techs'!$A$2:$I$1722,9,FALSE),"")</f>
        <v/>
      </c>
      <c r="CA94" s="14" t="str">
        <f>IFERROR(VLOOKUP($BM$1&amp;'Service PJ'!$D92&amp;'Service PJ'!$B92&amp;'Service PJ'!$A92&amp;"*",'EPA_US9RT techs'!$A$2:$I$1722,9,FALSE),"")</f>
        <v/>
      </c>
      <c r="CB94" s="14" t="str">
        <f>IFERROR(VLOOKUP($BM$1&amp;'Service PJ'!$D92&amp;'Service PJ'!$B92&amp;'Service PJ'!$A92&amp;"*",'EPA_US9RT techs'!$A$2:$I$1722,9,FALSE),"")</f>
        <v/>
      </c>
      <c r="CC94" s="14" t="str">
        <f>IFERROR(VLOOKUP($BM$1&amp;'Service PJ'!$D92&amp;'Service PJ'!$B92&amp;'Service PJ'!$A92&amp;"*",'EPA_US9RT techs'!$A$2:$I$1722,9,FALSE),"")</f>
        <v/>
      </c>
      <c r="CD94" s="14" t="str">
        <f>IFERROR(VLOOKUP($BM$1&amp;'Service PJ'!$D92&amp;'Service PJ'!$B92&amp;'Service PJ'!$A92&amp;"*",'EPA_US9RT techs'!$A$2:$I$1722,9,FALSE),"")</f>
        <v/>
      </c>
      <c r="CE94" s="14" t="str">
        <f>IFERROR(VLOOKUP($BM$1&amp;'Service PJ'!$D92&amp;'Service PJ'!$B92&amp;'Service PJ'!$A92&amp;"*",'EPA_US9RT techs'!$A$2:$I$1722,9,FALSE),"")</f>
        <v/>
      </c>
      <c r="CF94" s="14" t="str">
        <f>IFERROR(VLOOKUP($BM$1&amp;'Service PJ'!$D92&amp;'Service PJ'!$B92&amp;'Service PJ'!$A92&amp;"*",'EPA_US9RT techs'!$A$2:$I$1722,9,FALSE),"")</f>
        <v/>
      </c>
      <c r="CG94" s="14" t="str">
        <f>IFERROR(VLOOKUP($BM$1&amp;'Service PJ'!$D92&amp;'Service PJ'!$B92&amp;'Service PJ'!$A92&amp;"*",'EPA_US9RT techs'!$A$2:$I$1722,9,FALSE),"")</f>
        <v/>
      </c>
      <c r="CH94" s="14" t="str">
        <f>IFERROR(VLOOKUP($BM$1&amp;'Service PJ'!$D92&amp;'Service PJ'!$B92&amp;'Service PJ'!$A92&amp;"*",'EPA_US9RT techs'!$A$2:$I$1722,9,FALSE),"")</f>
        <v/>
      </c>
      <c r="CI94" s="14" t="str">
        <f>IFERROR(VLOOKUP($BM$1&amp;'Service PJ'!$D92&amp;'Service PJ'!$B92&amp;'Service PJ'!$A92&amp;"*",'EPA_US9RT techs'!$A$2:$I$1722,9,FALSE),"")</f>
        <v/>
      </c>
      <c r="CJ94" s="14" t="str">
        <f>IFERROR(VLOOKUP($BM$1&amp;'Service PJ'!$D92&amp;'Service PJ'!$B92&amp;'Service PJ'!$A92&amp;"*",'EPA_US9RT techs'!$A$2:$I$1722,9,FALSE),"")</f>
        <v/>
      </c>
      <c r="CK94" s="14" t="str">
        <f>IFERROR(VLOOKUP($BM$1&amp;'Service PJ'!$D92&amp;'Service PJ'!$B92&amp;'Service PJ'!$A92&amp;"*",'EPA_US9RT techs'!$A$2:$I$1722,9,FALSE),"")</f>
        <v/>
      </c>
      <c r="CL94" s="14" t="str">
        <f>IFERROR(VLOOKUP($BM$1&amp;'Service PJ'!$D92&amp;'Service PJ'!$B92&amp;'Service PJ'!$A92&amp;"*",'EPA_US9RT techs'!$A$2:$I$1722,9,FALSE),"")</f>
        <v/>
      </c>
      <c r="CM94" s="14" t="str">
        <f>IFERROR(VLOOKUP($BM$1&amp;'Service PJ'!$D92&amp;'Service PJ'!$B92&amp;'Service PJ'!$A92&amp;"*",'EPA_US9RT techs'!$A$2:$I$1722,9,FALSE),"")</f>
        <v/>
      </c>
      <c r="CN94" s="14" t="str">
        <f>IFERROR(VLOOKUP($BM$1&amp;'Service PJ'!$D92&amp;'Service PJ'!$B92&amp;'Service PJ'!$A92&amp;"*",'EPA_US9RT techs'!$A$2:$I$1722,9,FALSE),"")</f>
        <v/>
      </c>
      <c r="CO94" s="14" t="str">
        <f>IFERROR(VLOOKUP($BM$1&amp;'Service PJ'!$D92&amp;'Service PJ'!$B92&amp;'Service PJ'!$A92&amp;"*",'EPA_US9RT techs'!$A$2:$I$1722,9,FALSE),"")</f>
        <v/>
      </c>
      <c r="CP94" s="14" t="str">
        <f>IFERROR(VLOOKUP($BM$1&amp;'Service PJ'!$D92&amp;'Service PJ'!$B92&amp;'Service PJ'!$A92&amp;"*",'EPA_US9RT techs'!$A$2:$I$1722,9,FALSE),"")</f>
        <v/>
      </c>
      <c r="CQ94" s="14" t="str">
        <f>IFERROR(VLOOKUP($BM$1&amp;'Service PJ'!$D92&amp;'Service PJ'!$B92&amp;'Service PJ'!$A92&amp;"*",'EPA_US9RT techs'!$A$2:$I$1722,9,FALSE),"")</f>
        <v/>
      </c>
      <c r="CS94" t="str">
        <f>IF(SUM(CT94:DJ94)=0,"\I:",'Service PJ'!$D92&amp;"_"&amp;'Service PJ'!$E92&amp;"_"&amp;'Service PJ'!$C92)</f>
        <v>IOI_OTP_NGA</v>
      </c>
      <c r="CT94" s="2">
        <f>IFERROR(VLOOKUP($CS$1&amp;'Service PJ'!$D92&amp;'Service PJ'!$B92&amp;'Service PJ'!$A92&amp;"*",'EPA_US9RT techs'!$A$2:$I$1722,9,FALSE),"")</f>
        <v>30</v>
      </c>
      <c r="CU94" s="2">
        <f>IFERROR(VLOOKUP($CS$1&amp;'Service PJ'!$D92&amp;'Service PJ'!$B92&amp;'Service PJ'!$A92&amp;"*",'EPA_US9RT techs'!$A$2:$I$1722,9,FALSE),"")</f>
        <v>30</v>
      </c>
      <c r="CV94" s="2">
        <f>IFERROR(VLOOKUP($CS$1&amp;'Service PJ'!$D92&amp;'Service PJ'!$B92&amp;'Service PJ'!$A92&amp;"*",'EPA_US9RT techs'!$A$2:$I$1722,9,FALSE),"")</f>
        <v>30</v>
      </c>
      <c r="CW94" s="2">
        <f>IFERROR(VLOOKUP($CS$1&amp;'Service PJ'!$D92&amp;'Service PJ'!$B92&amp;'Service PJ'!$A92&amp;"*",'EPA_US9RT techs'!$A$2:$I$1722,9,FALSE),"")</f>
        <v>30</v>
      </c>
      <c r="CX94" s="2">
        <f>IFERROR(VLOOKUP($CS$1&amp;'Service PJ'!$D92&amp;'Service PJ'!$B92&amp;'Service PJ'!$A92&amp;"*",'EPA_US9RT techs'!$A$2:$I$1722,9,FALSE),"")</f>
        <v>30</v>
      </c>
      <c r="CY94" s="2">
        <f>IFERROR(VLOOKUP($CS$1&amp;'Service PJ'!$D92&amp;'Service PJ'!$B92&amp;'Service PJ'!$A92&amp;"*",'EPA_US9RT techs'!$A$2:$I$1722,9,FALSE),"")</f>
        <v>30</v>
      </c>
      <c r="CZ94" s="2">
        <f>IFERROR(VLOOKUP($CS$1&amp;'Service PJ'!$D92&amp;'Service PJ'!$B92&amp;'Service PJ'!$A92&amp;"*",'EPA_US9RT techs'!$A$2:$I$1722,9,FALSE),"")</f>
        <v>30</v>
      </c>
      <c r="DA94" s="2">
        <f>IFERROR(VLOOKUP($CS$1&amp;'Service PJ'!$D92&amp;'Service PJ'!$B92&amp;'Service PJ'!$A92&amp;"*",'EPA_US9RT techs'!$A$2:$I$1722,9,FALSE),"")</f>
        <v>30</v>
      </c>
      <c r="DB94" s="2">
        <f>IFERROR(VLOOKUP($CS$1&amp;'Service PJ'!$D92&amp;'Service PJ'!$B92&amp;'Service PJ'!$A92&amp;"*",'EPA_US9RT techs'!$A$2:$I$1722,9,FALSE),"")</f>
        <v>30</v>
      </c>
      <c r="DC94" s="2">
        <f>IFERROR(VLOOKUP($CS$1&amp;'Service PJ'!$D92&amp;'Service PJ'!$B92&amp;'Service PJ'!$A92&amp;"*",'EPA_US9RT techs'!$A$2:$I$1722,9,FALSE),"")</f>
        <v>30</v>
      </c>
      <c r="DD94" s="2">
        <f>IFERROR(VLOOKUP($CS$1&amp;'Service PJ'!$D92&amp;'Service PJ'!$B92&amp;'Service PJ'!$A92&amp;"*",'EPA_US9RT techs'!$A$2:$I$1722,9,FALSE),"")</f>
        <v>30</v>
      </c>
      <c r="DE94" s="2">
        <f>IFERROR(VLOOKUP($CS$1&amp;'Service PJ'!$D92&amp;'Service PJ'!$B92&amp;'Service PJ'!$A92&amp;"*",'EPA_US9RT techs'!$A$2:$I$1722,9,FALSE),"")</f>
        <v>30</v>
      </c>
      <c r="DF94" s="2">
        <f>IFERROR(VLOOKUP($CS$1&amp;'Service PJ'!$D92&amp;'Service PJ'!$B92&amp;'Service PJ'!$A92&amp;"*",'EPA_US9RT techs'!$A$2:$I$1722,9,FALSE),"")</f>
        <v>30</v>
      </c>
      <c r="DG94" s="2">
        <f>IFERROR(VLOOKUP($CS$1&amp;'Service PJ'!$D92&amp;'Service PJ'!$B92&amp;'Service PJ'!$A92&amp;"*",'EPA_US9RT techs'!$A$2:$I$1722,9,FALSE),"")</f>
        <v>30</v>
      </c>
      <c r="DH94" s="2">
        <f>IFERROR(VLOOKUP($CS$1&amp;'Service PJ'!$D92&amp;'Service PJ'!$B92&amp;'Service PJ'!$A92&amp;"*",'EPA_US9RT techs'!$A$2:$I$1722,9,FALSE),"")</f>
        <v>30</v>
      </c>
      <c r="DI94" s="2">
        <f>IFERROR(VLOOKUP($CS$1&amp;'Service PJ'!$D92&amp;'Service PJ'!$B92&amp;'Service PJ'!$A92&amp;"*",'EPA_US9RT techs'!$A$2:$I$1722,9,FALSE),"")</f>
        <v>30</v>
      </c>
      <c r="DJ94" s="2">
        <f>IFERROR(VLOOKUP($CS$1&amp;'Service PJ'!$D92&amp;'Service PJ'!$B92&amp;'Service PJ'!$A92&amp;"*",'EPA_US9RT techs'!$A$2:$I$1722,9,FALSE),"")</f>
        <v>30</v>
      </c>
      <c r="DK94" s="2">
        <f>IFERROR(VLOOKUP($CS$1&amp;'Service PJ'!$D92&amp;'Service PJ'!$B92&amp;'Service PJ'!$A92&amp;"*",'EPA_US9RT techs'!$A$2:$I$1722,9,FALSE),"")</f>
        <v>30</v>
      </c>
      <c r="DL94" s="2">
        <f>IFERROR(VLOOKUP($CS$1&amp;'Service PJ'!$D92&amp;'Service PJ'!$B92&amp;'Service PJ'!$A92&amp;"*",'EPA_US9RT techs'!$A$2:$I$1722,9,FALSE),"")</f>
        <v>30</v>
      </c>
      <c r="DM94" s="2">
        <f>IFERROR(VLOOKUP($CS$1&amp;'Service PJ'!$D92&amp;'Service PJ'!$B92&amp;'Service PJ'!$A92&amp;"*",'EPA_US9RT techs'!$A$2:$I$1722,9,FALSE),"")</f>
        <v>30</v>
      </c>
      <c r="DN94" s="2">
        <f>IFERROR(VLOOKUP($CS$1&amp;'Service PJ'!$D92&amp;'Service PJ'!$B92&amp;'Service PJ'!$A92&amp;"*",'EPA_US9RT techs'!$A$2:$I$1722,9,FALSE),"")</f>
        <v>30</v>
      </c>
      <c r="DO94" s="2">
        <f>IFERROR(VLOOKUP($CS$1&amp;'Service PJ'!$D92&amp;'Service PJ'!$B92&amp;'Service PJ'!$A92&amp;"*",'EPA_US9RT techs'!$A$2:$I$1722,9,FALSE),"")</f>
        <v>30</v>
      </c>
      <c r="DP94" s="2">
        <f>IFERROR(VLOOKUP($CS$1&amp;'Service PJ'!$D92&amp;'Service PJ'!$B92&amp;'Service PJ'!$A92&amp;"*",'EPA_US9RT techs'!$A$2:$I$1722,9,FALSE),"")</f>
        <v>30</v>
      </c>
      <c r="DQ94" s="2">
        <f>IFERROR(VLOOKUP($CS$1&amp;'Service PJ'!$D92&amp;'Service PJ'!$B92&amp;'Service PJ'!$A92&amp;"*",'EPA_US9RT techs'!$A$2:$I$1722,9,FALSE),"")</f>
        <v>30</v>
      </c>
      <c r="DR94" s="2">
        <f>IFERROR(VLOOKUP($CS$1&amp;'Service PJ'!$D92&amp;'Service PJ'!$B92&amp;'Service PJ'!$A92&amp;"*",'EPA_US9RT techs'!$A$2:$I$1722,9,FALSE),"")</f>
        <v>30</v>
      </c>
      <c r="DS94" s="2">
        <f>IFERROR(VLOOKUP($CS$1&amp;'Service PJ'!$D92&amp;'Service PJ'!$B92&amp;'Service PJ'!$A92&amp;"*",'EPA_US9RT techs'!$A$2:$I$1722,9,FALSE),"")</f>
        <v>30</v>
      </c>
      <c r="DT94" s="2">
        <f>IFERROR(VLOOKUP($CS$1&amp;'Service PJ'!$D92&amp;'Service PJ'!$B92&amp;'Service PJ'!$A92&amp;"*",'EPA_US9RT techs'!$A$2:$I$1722,9,FALSE),"")</f>
        <v>30</v>
      </c>
      <c r="DU94" s="2">
        <f>IFERROR(VLOOKUP($CS$1&amp;'Service PJ'!$D92&amp;'Service PJ'!$B92&amp;'Service PJ'!$A92&amp;"*",'EPA_US9RT techs'!$A$2:$I$1722,9,FALSE),"")</f>
        <v>30</v>
      </c>
      <c r="DV94" s="2">
        <f>IFERROR(VLOOKUP($CS$1&amp;'Service PJ'!$D92&amp;'Service PJ'!$B92&amp;'Service PJ'!$A92&amp;"*",'EPA_US9RT techs'!$A$2:$I$1722,9,FALSE),"")</f>
        <v>30</v>
      </c>
      <c r="DW94" s="2">
        <f>IFERROR(VLOOKUP($CS$1&amp;'Service PJ'!$D92&amp;'Service PJ'!$B92&amp;'Service PJ'!$A92&amp;"*",'EPA_US9RT techs'!$A$2:$I$1722,9,FALSE),"")</f>
        <v>30</v>
      </c>
    </row>
    <row r="95" spans="1:127" x14ac:dyDescent="0.45">
      <c r="A95" t="str">
        <f>IF(SUM(B95:R95)=0,"\I:",'Service PJ'!$D93&amp;"_"&amp;'Service PJ'!$E93&amp;"_"&amp;'Service PJ'!$C93)</f>
        <v>\I:</v>
      </c>
      <c r="B95" s="14" t="str">
        <f>IFERROR(VLOOKUP($A$1&amp;'Service PJ'!$D93&amp;'Service PJ'!$B93&amp;'Service PJ'!$A93&amp;"*",'EPA_US9RT techs'!$A$2:$I$1722,9,FALSE),"")</f>
        <v/>
      </c>
      <c r="C95" s="14" t="str">
        <f>IFERROR(VLOOKUP($A$1&amp;'Service PJ'!$D93&amp;'Service PJ'!$B93&amp;'Service PJ'!$A93&amp;"*",'EPA_US9RT techs'!$A$2:$I$1722,9,FALSE),"")</f>
        <v/>
      </c>
      <c r="D95" s="14" t="str">
        <f>IFERROR(VLOOKUP($A$1&amp;'Service PJ'!$D93&amp;'Service PJ'!$B93&amp;'Service PJ'!$A93&amp;"*",'EPA_US9RT techs'!$A$2:$I$1722,9,FALSE),"")</f>
        <v/>
      </c>
      <c r="E95" s="14" t="str">
        <f>IFERROR(VLOOKUP($A$1&amp;'Service PJ'!$D93&amp;'Service PJ'!$B93&amp;'Service PJ'!$A93&amp;"*",'EPA_US9RT techs'!$A$2:$I$1722,9,FALSE),"")</f>
        <v/>
      </c>
      <c r="F95" s="14" t="str">
        <f>IFERROR(VLOOKUP($A$1&amp;'Service PJ'!$D93&amp;'Service PJ'!$B93&amp;'Service PJ'!$A93&amp;"*",'EPA_US9RT techs'!$A$2:$I$1722,9,FALSE),"")</f>
        <v/>
      </c>
      <c r="G95" s="14" t="str">
        <f>IFERROR(VLOOKUP($A$1&amp;'Service PJ'!$D93&amp;'Service PJ'!$B93&amp;'Service PJ'!$A93&amp;"*",'EPA_US9RT techs'!$A$2:$I$1722,9,FALSE),"")</f>
        <v/>
      </c>
      <c r="H95" s="14" t="str">
        <f>IFERROR(VLOOKUP($A$1&amp;'Service PJ'!$D93&amp;'Service PJ'!$B93&amp;'Service PJ'!$A93&amp;"*",'EPA_US9RT techs'!$A$2:$I$1722,9,FALSE),"")</f>
        <v/>
      </c>
      <c r="I95" s="14" t="str">
        <f>IFERROR(VLOOKUP($A$1&amp;'Service PJ'!$D93&amp;'Service PJ'!$B93&amp;'Service PJ'!$A93&amp;"*",'EPA_US9RT techs'!$A$2:$I$1722,9,FALSE),"")</f>
        <v/>
      </c>
      <c r="J95" s="14" t="str">
        <f>IFERROR(VLOOKUP($A$1&amp;'Service PJ'!$D93&amp;'Service PJ'!$B93&amp;'Service PJ'!$A93&amp;"*",'EPA_US9RT techs'!$A$2:$I$1722,9,FALSE),"")</f>
        <v/>
      </c>
      <c r="K95" s="14" t="str">
        <f>IFERROR(VLOOKUP($A$1&amp;'Service PJ'!$D93&amp;'Service PJ'!$B93&amp;'Service PJ'!$A93&amp;"*",'EPA_US9RT techs'!$A$2:$I$1722,9,FALSE),"")</f>
        <v/>
      </c>
      <c r="L95" s="14" t="str">
        <f>IFERROR(VLOOKUP($A$1&amp;'Service PJ'!$D93&amp;'Service PJ'!$B93&amp;'Service PJ'!$A93&amp;"*",'EPA_US9RT techs'!$A$2:$I$1722,9,FALSE),"")</f>
        <v/>
      </c>
      <c r="M95" s="14" t="str">
        <f>IFERROR(VLOOKUP($A$1&amp;'Service PJ'!$D93&amp;'Service PJ'!$B93&amp;'Service PJ'!$A93&amp;"*",'EPA_US9RT techs'!$A$2:$I$1722,9,FALSE),"")</f>
        <v/>
      </c>
      <c r="N95" s="14" t="str">
        <f>IFERROR(VLOOKUP($A$1&amp;'Service PJ'!$D93&amp;'Service PJ'!$B93&amp;'Service PJ'!$A93&amp;"*",'EPA_US9RT techs'!$A$2:$I$1722,9,FALSE),"")</f>
        <v/>
      </c>
      <c r="O95" s="14" t="str">
        <f>IFERROR(VLOOKUP($A$1&amp;'Service PJ'!$D93&amp;'Service PJ'!$B93&amp;'Service PJ'!$A93&amp;"*",'EPA_US9RT techs'!$A$2:$I$1722,9,FALSE),"")</f>
        <v/>
      </c>
      <c r="P95" s="14" t="str">
        <f>IFERROR(VLOOKUP($A$1&amp;'Service PJ'!$D93&amp;'Service PJ'!$B93&amp;'Service PJ'!$A93&amp;"*",'EPA_US9RT techs'!$A$2:$I$1722,9,FALSE),"")</f>
        <v/>
      </c>
      <c r="Q95" s="14" t="str">
        <f>IFERROR(VLOOKUP($A$1&amp;'Service PJ'!$D93&amp;'Service PJ'!$B93&amp;'Service PJ'!$A93&amp;"*",'EPA_US9RT techs'!$A$2:$I$1722,9,FALSE),"")</f>
        <v/>
      </c>
      <c r="R95" s="14" t="str">
        <f>IFERROR(VLOOKUP($A$1&amp;'Service PJ'!$D93&amp;'Service PJ'!$B93&amp;'Service PJ'!$A93&amp;"*",'EPA_US9RT techs'!$A$2:$I$1722,9,FALSE),"")</f>
        <v/>
      </c>
      <c r="S95" s="14" t="str">
        <f>IFERROR(VLOOKUP($A$1&amp;'Service PJ'!$D93&amp;'Service PJ'!$B93&amp;'Service PJ'!$A93&amp;"*",'EPA_US9RT techs'!$A$2:$I$1722,9,FALSE),"")</f>
        <v/>
      </c>
      <c r="T95" s="14" t="str">
        <f>IFERROR(VLOOKUP($A$1&amp;'Service PJ'!$D93&amp;'Service PJ'!$B93&amp;'Service PJ'!$A93&amp;"*",'EPA_US9RT techs'!$A$2:$I$1722,9,FALSE),"")</f>
        <v/>
      </c>
      <c r="U95" s="14" t="str">
        <f>IFERROR(VLOOKUP($A$1&amp;'Service PJ'!$D93&amp;'Service PJ'!$B93&amp;'Service PJ'!$A93&amp;"*",'EPA_US9RT techs'!$A$2:$I$1722,9,FALSE),"")</f>
        <v/>
      </c>
      <c r="V95" s="14" t="str">
        <f>IFERROR(VLOOKUP($A$1&amp;'Service PJ'!$D93&amp;'Service PJ'!$B93&amp;'Service PJ'!$A93&amp;"*",'EPA_US9RT techs'!$A$2:$I$1722,9,FALSE),"")</f>
        <v/>
      </c>
      <c r="W95" s="14" t="str">
        <f>IFERROR(VLOOKUP($A$1&amp;'Service PJ'!$D93&amp;'Service PJ'!$B93&amp;'Service PJ'!$A93&amp;"*",'EPA_US9RT techs'!$A$2:$I$1722,9,FALSE),"")</f>
        <v/>
      </c>
      <c r="X95" s="14" t="str">
        <f>IFERROR(VLOOKUP($A$1&amp;'Service PJ'!$D93&amp;'Service PJ'!$B93&amp;'Service PJ'!$A93&amp;"*",'EPA_US9RT techs'!$A$2:$I$1722,9,FALSE),"")</f>
        <v/>
      </c>
      <c r="Y95" s="14" t="str">
        <f>IFERROR(VLOOKUP($A$1&amp;'Service PJ'!$D93&amp;'Service PJ'!$B93&amp;'Service PJ'!$A93&amp;"*",'EPA_US9RT techs'!$A$2:$I$1722,9,FALSE),"")</f>
        <v/>
      </c>
      <c r="Z95" s="14" t="str">
        <f>IFERROR(VLOOKUP($A$1&amp;'Service PJ'!$D93&amp;'Service PJ'!$B93&amp;'Service PJ'!$A93&amp;"*",'EPA_US9RT techs'!$A$2:$I$1722,9,FALSE),"")</f>
        <v/>
      </c>
      <c r="AA95" s="14" t="str">
        <f>IFERROR(VLOOKUP($A$1&amp;'Service PJ'!$D93&amp;'Service PJ'!$B93&amp;'Service PJ'!$A93&amp;"*",'EPA_US9RT techs'!$A$2:$I$1722,9,FALSE),"")</f>
        <v/>
      </c>
      <c r="AB95" s="14" t="str">
        <f>IFERROR(VLOOKUP($A$1&amp;'Service PJ'!$D93&amp;'Service PJ'!$B93&amp;'Service PJ'!$A93&amp;"*",'EPA_US9RT techs'!$A$2:$I$1722,9,FALSE),"")</f>
        <v/>
      </c>
      <c r="AC95" s="14" t="str">
        <f>IFERROR(VLOOKUP($A$1&amp;'Service PJ'!$D93&amp;'Service PJ'!$B93&amp;'Service PJ'!$A93&amp;"*",'EPA_US9RT techs'!$A$2:$I$1722,9,FALSE),"")</f>
        <v/>
      </c>
      <c r="AD95" s="14" t="str">
        <f>IFERROR(VLOOKUP($A$1&amp;'Service PJ'!$D93&amp;'Service PJ'!$B93&amp;'Service PJ'!$A93&amp;"*",'EPA_US9RT techs'!$A$2:$I$1722,9,FALSE),"")</f>
        <v/>
      </c>
      <c r="AE95" s="14" t="str">
        <f>IFERROR(VLOOKUP($A$1&amp;'Service PJ'!$D93&amp;'Service PJ'!$B93&amp;'Service PJ'!$A93&amp;"*",'EPA_US9RT techs'!$A$2:$I$1722,9,FALSE),"")</f>
        <v/>
      </c>
      <c r="AG95" t="str">
        <f>IF(SUM(AH95:AX95)=0,"\I:",'Service PJ'!$D93&amp;"_"&amp;'Service PJ'!$E93&amp;"_"&amp;'Service PJ'!$C93)</f>
        <v>\I:</v>
      </c>
      <c r="AH95" s="14" t="str">
        <f>IFERROR(VLOOKUP($AG$1&amp;'Service PJ'!$D93&amp;'Service PJ'!$B93&amp;'Service PJ'!$A93&amp;"*",'EPA_US9RT techs'!$A$2:$I$1722,9,FALSE),"")</f>
        <v/>
      </c>
      <c r="AI95" s="14" t="str">
        <f>IFERROR(VLOOKUP($AG$1&amp;'Service PJ'!$D93&amp;'Service PJ'!$B93&amp;'Service PJ'!$A93&amp;"*",'EPA_US9RT techs'!$A$2:$I$1722,9,FALSE),"")</f>
        <v/>
      </c>
      <c r="AJ95" s="14" t="str">
        <f>IFERROR(VLOOKUP($AG$1&amp;'Service PJ'!$D93&amp;'Service PJ'!$B93&amp;'Service PJ'!$A93&amp;"*",'EPA_US9RT techs'!$A$2:$I$1722,9,FALSE),"")</f>
        <v/>
      </c>
      <c r="AK95" s="14" t="str">
        <f>IFERROR(VLOOKUP($AG$1&amp;'Service PJ'!$D93&amp;'Service PJ'!$B93&amp;'Service PJ'!$A93&amp;"*",'EPA_US9RT techs'!$A$2:$I$1722,9,FALSE),"")</f>
        <v/>
      </c>
      <c r="AL95" s="14" t="str">
        <f>IFERROR(VLOOKUP($AG$1&amp;'Service PJ'!$D93&amp;'Service PJ'!$B93&amp;'Service PJ'!$A93&amp;"*",'EPA_US9RT techs'!$A$2:$I$1722,9,FALSE),"")</f>
        <v/>
      </c>
      <c r="AM95" s="14" t="str">
        <f>IFERROR(VLOOKUP($AG$1&amp;'Service PJ'!$D93&amp;'Service PJ'!$B93&amp;'Service PJ'!$A93&amp;"*",'EPA_US9RT techs'!$A$2:$I$1722,9,FALSE),"")</f>
        <v/>
      </c>
      <c r="AN95" s="14" t="str">
        <f>IFERROR(VLOOKUP($AG$1&amp;'Service PJ'!$D93&amp;'Service PJ'!$B93&amp;'Service PJ'!$A93&amp;"*",'EPA_US9RT techs'!$A$2:$I$1722,9,FALSE),"")</f>
        <v/>
      </c>
      <c r="AO95" s="14" t="str">
        <f>IFERROR(VLOOKUP($AG$1&amp;'Service PJ'!$D93&amp;'Service PJ'!$B93&amp;'Service PJ'!$A93&amp;"*",'EPA_US9RT techs'!$A$2:$I$1722,9,FALSE),"")</f>
        <v/>
      </c>
      <c r="AP95" s="14" t="str">
        <f>IFERROR(VLOOKUP($AG$1&amp;'Service PJ'!$D93&amp;'Service PJ'!$B93&amp;'Service PJ'!$A93&amp;"*",'EPA_US9RT techs'!$A$2:$I$1722,9,FALSE),"")</f>
        <v/>
      </c>
      <c r="AQ95" s="14" t="str">
        <f>IFERROR(VLOOKUP($AG$1&amp;'Service PJ'!$D93&amp;'Service PJ'!$B93&amp;'Service PJ'!$A93&amp;"*",'EPA_US9RT techs'!$A$2:$I$1722,9,FALSE),"")</f>
        <v/>
      </c>
      <c r="AR95" s="14" t="str">
        <f>IFERROR(VLOOKUP($AG$1&amp;'Service PJ'!$D93&amp;'Service PJ'!$B93&amp;'Service PJ'!$A93&amp;"*",'EPA_US9RT techs'!$A$2:$I$1722,9,FALSE),"")</f>
        <v/>
      </c>
      <c r="AS95" s="14" t="str">
        <f>IFERROR(VLOOKUP($AG$1&amp;'Service PJ'!$D93&amp;'Service PJ'!$B93&amp;'Service PJ'!$A93&amp;"*",'EPA_US9RT techs'!$A$2:$I$1722,9,FALSE),"")</f>
        <v/>
      </c>
      <c r="AT95" s="14" t="str">
        <f>IFERROR(VLOOKUP($AG$1&amp;'Service PJ'!$D93&amp;'Service PJ'!$B93&amp;'Service PJ'!$A93&amp;"*",'EPA_US9RT techs'!$A$2:$I$1722,9,FALSE),"")</f>
        <v/>
      </c>
      <c r="AU95" s="14" t="str">
        <f>IFERROR(VLOOKUP($AG$1&amp;'Service PJ'!$D93&amp;'Service PJ'!$B93&amp;'Service PJ'!$A93&amp;"*",'EPA_US9RT techs'!$A$2:$I$1722,9,FALSE),"")</f>
        <v/>
      </c>
      <c r="AV95" s="14" t="str">
        <f>IFERROR(VLOOKUP($AG$1&amp;'Service PJ'!$D93&amp;'Service PJ'!$B93&amp;'Service PJ'!$A93&amp;"*",'EPA_US9RT techs'!$A$2:$I$1722,9,FALSE),"")</f>
        <v/>
      </c>
      <c r="AW95" s="14" t="str">
        <f>IFERROR(VLOOKUP($AG$1&amp;'Service PJ'!$D93&amp;'Service PJ'!$B93&amp;'Service PJ'!$A93&amp;"*",'EPA_US9RT techs'!$A$2:$I$1722,9,FALSE),"")</f>
        <v/>
      </c>
      <c r="AX95" s="14" t="str">
        <f>IFERROR(VLOOKUP($AG$1&amp;'Service PJ'!$D93&amp;'Service PJ'!$B93&amp;'Service PJ'!$A93&amp;"*",'EPA_US9RT techs'!$A$2:$I$1722,9,FALSE),"")</f>
        <v/>
      </c>
      <c r="AY95" s="14" t="str">
        <f>IFERROR(VLOOKUP($AG$1&amp;'Service PJ'!$D93&amp;'Service PJ'!$B93&amp;'Service PJ'!$A93&amp;"*",'EPA_US9RT techs'!$A$2:$I$1722,9,FALSE),"")</f>
        <v/>
      </c>
      <c r="AZ95" s="14" t="str">
        <f>IFERROR(VLOOKUP($AG$1&amp;'Service PJ'!$D93&amp;'Service PJ'!$B93&amp;'Service PJ'!$A93&amp;"*",'EPA_US9RT techs'!$A$2:$I$1722,9,FALSE),"")</f>
        <v/>
      </c>
      <c r="BA95" s="14" t="str">
        <f>IFERROR(VLOOKUP($AG$1&amp;'Service PJ'!$D93&amp;'Service PJ'!$B93&amp;'Service PJ'!$A93&amp;"*",'EPA_US9RT techs'!$A$2:$I$1722,9,FALSE),"")</f>
        <v/>
      </c>
      <c r="BB95" s="14" t="str">
        <f>IFERROR(VLOOKUP($AG$1&amp;'Service PJ'!$D93&amp;'Service PJ'!$B93&amp;'Service PJ'!$A93&amp;"*",'EPA_US9RT techs'!$A$2:$I$1722,9,FALSE),"")</f>
        <v/>
      </c>
      <c r="BC95" s="14" t="str">
        <f>IFERROR(VLOOKUP($AG$1&amp;'Service PJ'!$D93&amp;'Service PJ'!$B93&amp;'Service PJ'!$A93&amp;"*",'EPA_US9RT techs'!$A$2:$I$1722,9,FALSE),"")</f>
        <v/>
      </c>
      <c r="BD95" s="14" t="str">
        <f>IFERROR(VLOOKUP($AG$1&amp;'Service PJ'!$D93&amp;'Service PJ'!$B93&amp;'Service PJ'!$A93&amp;"*",'EPA_US9RT techs'!$A$2:$I$1722,9,FALSE),"")</f>
        <v/>
      </c>
      <c r="BE95" s="14" t="str">
        <f>IFERROR(VLOOKUP($AG$1&amp;'Service PJ'!$D93&amp;'Service PJ'!$B93&amp;'Service PJ'!$A93&amp;"*",'EPA_US9RT techs'!$A$2:$I$1722,9,FALSE),"")</f>
        <v/>
      </c>
      <c r="BF95" s="14" t="str">
        <f>IFERROR(VLOOKUP($AG$1&amp;'Service PJ'!$D93&amp;'Service PJ'!$B93&amp;'Service PJ'!$A93&amp;"*",'EPA_US9RT techs'!$A$2:$I$1722,9,FALSE),"")</f>
        <v/>
      </c>
      <c r="BG95" s="14" t="str">
        <f>IFERROR(VLOOKUP($AG$1&amp;'Service PJ'!$D93&amp;'Service PJ'!$B93&amp;'Service PJ'!$A93&amp;"*",'EPA_US9RT techs'!$A$2:$I$1722,9,FALSE),"")</f>
        <v/>
      </c>
      <c r="BH95" s="14" t="str">
        <f>IFERROR(VLOOKUP($AG$1&amp;'Service PJ'!$D93&amp;'Service PJ'!$B93&amp;'Service PJ'!$A93&amp;"*",'EPA_US9RT techs'!$A$2:$I$1722,9,FALSE),"")</f>
        <v/>
      </c>
      <c r="BI95" s="14" t="str">
        <f>IFERROR(VLOOKUP($AG$1&amp;'Service PJ'!$D93&amp;'Service PJ'!$B93&amp;'Service PJ'!$A93&amp;"*",'EPA_US9RT techs'!$A$2:$I$1722,9,FALSE),"")</f>
        <v/>
      </c>
      <c r="BJ95" s="14" t="str">
        <f>IFERROR(VLOOKUP($AG$1&amp;'Service PJ'!$D93&amp;'Service PJ'!$B93&amp;'Service PJ'!$A93&amp;"*",'EPA_US9RT techs'!$A$2:$I$1722,9,FALSE),"")</f>
        <v/>
      </c>
      <c r="BK95" s="14" t="str">
        <f>IFERROR(VLOOKUP($AG$1&amp;'Service PJ'!$D93&amp;'Service PJ'!$B93&amp;'Service PJ'!$A93&amp;"*",'EPA_US9RT techs'!$A$2:$I$1722,9,FALSE),"")</f>
        <v/>
      </c>
      <c r="BM95" t="str">
        <f>IF(SUM(BN95:CD95)=0,"\I:",'Service PJ'!$D93&amp;"_"&amp;'Service PJ'!$E93&amp;"_"&amp;'Service PJ'!$C93)</f>
        <v>\I:</v>
      </c>
      <c r="BN95" s="14" t="str">
        <f>IFERROR(VLOOKUP($BM$1&amp;'Service PJ'!$D93&amp;'Service PJ'!$B93&amp;'Service PJ'!$A93&amp;"*",'EPA_US9RT techs'!$A$2:$I$1722,9,FALSE),"")</f>
        <v/>
      </c>
      <c r="BO95" s="14" t="str">
        <f>IFERROR(VLOOKUP($BM$1&amp;'Service PJ'!$D93&amp;'Service PJ'!$B93&amp;'Service PJ'!$A93&amp;"*",'EPA_US9RT techs'!$A$2:$I$1722,9,FALSE),"")</f>
        <v/>
      </c>
      <c r="BP95" s="14" t="str">
        <f>IFERROR(VLOOKUP($BM$1&amp;'Service PJ'!$D93&amp;'Service PJ'!$B93&amp;'Service PJ'!$A93&amp;"*",'EPA_US9RT techs'!$A$2:$I$1722,9,FALSE),"")</f>
        <v/>
      </c>
      <c r="BQ95" s="14" t="str">
        <f>IFERROR(VLOOKUP($BM$1&amp;'Service PJ'!$D93&amp;'Service PJ'!$B93&amp;'Service PJ'!$A93&amp;"*",'EPA_US9RT techs'!$A$2:$I$1722,9,FALSE),"")</f>
        <v/>
      </c>
      <c r="BR95" s="14" t="str">
        <f>IFERROR(VLOOKUP($BM$1&amp;'Service PJ'!$D93&amp;'Service PJ'!$B93&amp;'Service PJ'!$A93&amp;"*",'EPA_US9RT techs'!$A$2:$I$1722,9,FALSE),"")</f>
        <v/>
      </c>
      <c r="BS95" s="14" t="str">
        <f>IFERROR(VLOOKUP($BM$1&amp;'Service PJ'!$D93&amp;'Service PJ'!$B93&amp;'Service PJ'!$A93&amp;"*",'EPA_US9RT techs'!$A$2:$I$1722,9,FALSE),"")</f>
        <v/>
      </c>
      <c r="BT95" s="14" t="str">
        <f>IFERROR(VLOOKUP($BM$1&amp;'Service PJ'!$D93&amp;'Service PJ'!$B93&amp;'Service PJ'!$A93&amp;"*",'EPA_US9RT techs'!$A$2:$I$1722,9,FALSE),"")</f>
        <v/>
      </c>
      <c r="BU95" s="14" t="str">
        <f>IFERROR(VLOOKUP($BM$1&amp;'Service PJ'!$D93&amp;'Service PJ'!$B93&amp;'Service PJ'!$A93&amp;"*",'EPA_US9RT techs'!$A$2:$I$1722,9,FALSE),"")</f>
        <v/>
      </c>
      <c r="BV95" s="14" t="str">
        <f>IFERROR(VLOOKUP($BM$1&amp;'Service PJ'!$D93&amp;'Service PJ'!$B93&amp;'Service PJ'!$A93&amp;"*",'EPA_US9RT techs'!$A$2:$I$1722,9,FALSE),"")</f>
        <v/>
      </c>
      <c r="BW95" s="14" t="str">
        <f>IFERROR(VLOOKUP($BM$1&amp;'Service PJ'!$D93&amp;'Service PJ'!$B93&amp;'Service PJ'!$A93&amp;"*",'EPA_US9RT techs'!$A$2:$I$1722,9,FALSE),"")</f>
        <v/>
      </c>
      <c r="BX95" s="14" t="str">
        <f>IFERROR(VLOOKUP($BM$1&amp;'Service PJ'!$D93&amp;'Service PJ'!$B93&amp;'Service PJ'!$A93&amp;"*",'EPA_US9RT techs'!$A$2:$I$1722,9,FALSE),"")</f>
        <v/>
      </c>
      <c r="BY95" s="14" t="str">
        <f>IFERROR(VLOOKUP($BM$1&amp;'Service PJ'!$D93&amp;'Service PJ'!$B93&amp;'Service PJ'!$A93&amp;"*",'EPA_US9RT techs'!$A$2:$I$1722,9,FALSE),"")</f>
        <v/>
      </c>
      <c r="BZ95" s="14" t="str">
        <f>IFERROR(VLOOKUP($BM$1&amp;'Service PJ'!$D93&amp;'Service PJ'!$B93&amp;'Service PJ'!$A93&amp;"*",'EPA_US9RT techs'!$A$2:$I$1722,9,FALSE),"")</f>
        <v/>
      </c>
      <c r="CA95" s="14" t="str">
        <f>IFERROR(VLOOKUP($BM$1&amp;'Service PJ'!$D93&amp;'Service PJ'!$B93&amp;'Service PJ'!$A93&amp;"*",'EPA_US9RT techs'!$A$2:$I$1722,9,FALSE),"")</f>
        <v/>
      </c>
      <c r="CB95" s="14" t="str">
        <f>IFERROR(VLOOKUP($BM$1&amp;'Service PJ'!$D93&amp;'Service PJ'!$B93&amp;'Service PJ'!$A93&amp;"*",'EPA_US9RT techs'!$A$2:$I$1722,9,FALSE),"")</f>
        <v/>
      </c>
      <c r="CC95" s="14" t="str">
        <f>IFERROR(VLOOKUP($BM$1&amp;'Service PJ'!$D93&amp;'Service PJ'!$B93&amp;'Service PJ'!$A93&amp;"*",'EPA_US9RT techs'!$A$2:$I$1722,9,FALSE),"")</f>
        <v/>
      </c>
      <c r="CD95" s="14" t="str">
        <f>IFERROR(VLOOKUP($BM$1&amp;'Service PJ'!$D93&amp;'Service PJ'!$B93&amp;'Service PJ'!$A93&amp;"*",'EPA_US9RT techs'!$A$2:$I$1722,9,FALSE),"")</f>
        <v/>
      </c>
      <c r="CE95" s="14" t="str">
        <f>IFERROR(VLOOKUP($BM$1&amp;'Service PJ'!$D93&amp;'Service PJ'!$B93&amp;'Service PJ'!$A93&amp;"*",'EPA_US9RT techs'!$A$2:$I$1722,9,FALSE),"")</f>
        <v/>
      </c>
      <c r="CF95" s="14" t="str">
        <f>IFERROR(VLOOKUP($BM$1&amp;'Service PJ'!$D93&amp;'Service PJ'!$B93&amp;'Service PJ'!$A93&amp;"*",'EPA_US9RT techs'!$A$2:$I$1722,9,FALSE),"")</f>
        <v/>
      </c>
      <c r="CG95" s="14" t="str">
        <f>IFERROR(VLOOKUP($BM$1&amp;'Service PJ'!$D93&amp;'Service PJ'!$B93&amp;'Service PJ'!$A93&amp;"*",'EPA_US9RT techs'!$A$2:$I$1722,9,FALSE),"")</f>
        <v/>
      </c>
      <c r="CH95" s="14" t="str">
        <f>IFERROR(VLOOKUP($BM$1&amp;'Service PJ'!$D93&amp;'Service PJ'!$B93&amp;'Service PJ'!$A93&amp;"*",'EPA_US9RT techs'!$A$2:$I$1722,9,FALSE),"")</f>
        <v/>
      </c>
      <c r="CI95" s="14" t="str">
        <f>IFERROR(VLOOKUP($BM$1&amp;'Service PJ'!$D93&amp;'Service PJ'!$B93&amp;'Service PJ'!$A93&amp;"*",'EPA_US9RT techs'!$A$2:$I$1722,9,FALSE),"")</f>
        <v/>
      </c>
      <c r="CJ95" s="14" t="str">
        <f>IFERROR(VLOOKUP($BM$1&amp;'Service PJ'!$D93&amp;'Service PJ'!$B93&amp;'Service PJ'!$A93&amp;"*",'EPA_US9RT techs'!$A$2:$I$1722,9,FALSE),"")</f>
        <v/>
      </c>
      <c r="CK95" s="14" t="str">
        <f>IFERROR(VLOOKUP($BM$1&amp;'Service PJ'!$D93&amp;'Service PJ'!$B93&amp;'Service PJ'!$A93&amp;"*",'EPA_US9RT techs'!$A$2:$I$1722,9,FALSE),"")</f>
        <v/>
      </c>
      <c r="CL95" s="14" t="str">
        <f>IFERROR(VLOOKUP($BM$1&amp;'Service PJ'!$D93&amp;'Service PJ'!$B93&amp;'Service PJ'!$A93&amp;"*",'EPA_US9RT techs'!$A$2:$I$1722,9,FALSE),"")</f>
        <v/>
      </c>
      <c r="CM95" s="14" t="str">
        <f>IFERROR(VLOOKUP($BM$1&amp;'Service PJ'!$D93&amp;'Service PJ'!$B93&amp;'Service PJ'!$A93&amp;"*",'EPA_US9RT techs'!$A$2:$I$1722,9,FALSE),"")</f>
        <v/>
      </c>
      <c r="CN95" s="14" t="str">
        <f>IFERROR(VLOOKUP($BM$1&amp;'Service PJ'!$D93&amp;'Service PJ'!$B93&amp;'Service PJ'!$A93&amp;"*",'EPA_US9RT techs'!$A$2:$I$1722,9,FALSE),"")</f>
        <v/>
      </c>
      <c r="CO95" s="14" t="str">
        <f>IFERROR(VLOOKUP($BM$1&amp;'Service PJ'!$D93&amp;'Service PJ'!$B93&amp;'Service PJ'!$A93&amp;"*",'EPA_US9RT techs'!$A$2:$I$1722,9,FALSE),"")</f>
        <v/>
      </c>
      <c r="CP95" s="14" t="str">
        <f>IFERROR(VLOOKUP($BM$1&amp;'Service PJ'!$D93&amp;'Service PJ'!$B93&amp;'Service PJ'!$A93&amp;"*",'EPA_US9RT techs'!$A$2:$I$1722,9,FALSE),"")</f>
        <v/>
      </c>
      <c r="CQ95" s="14" t="str">
        <f>IFERROR(VLOOKUP($BM$1&amp;'Service PJ'!$D93&amp;'Service PJ'!$B93&amp;'Service PJ'!$A93&amp;"*",'EPA_US9RT techs'!$A$2:$I$1722,9,FALSE),"")</f>
        <v/>
      </c>
      <c r="CS95" t="str">
        <f>IF(SUM(CT95:DJ95)=0,"\I:",'Service PJ'!$D93&amp;"_"&amp;'Service PJ'!$E93&amp;"_"&amp;'Service PJ'!$C93)</f>
        <v>IOI_SPC_NGA</v>
      </c>
      <c r="CT95" s="2">
        <f>IFERROR(VLOOKUP($CS$1&amp;'Service PJ'!$D93&amp;'Service PJ'!$B93&amp;'Service PJ'!$A93&amp;"*",'EPA_US9RT techs'!$A$2:$I$1722,9,FALSE),"")</f>
        <v>30</v>
      </c>
      <c r="CU95" s="2">
        <f>IFERROR(VLOOKUP($CS$1&amp;'Service PJ'!$D93&amp;'Service PJ'!$B93&amp;'Service PJ'!$A93&amp;"*",'EPA_US9RT techs'!$A$2:$I$1722,9,FALSE),"")</f>
        <v>30</v>
      </c>
      <c r="CV95" s="2">
        <f>IFERROR(VLOOKUP($CS$1&amp;'Service PJ'!$D93&amp;'Service PJ'!$B93&amp;'Service PJ'!$A93&amp;"*",'EPA_US9RT techs'!$A$2:$I$1722,9,FALSE),"")</f>
        <v>30</v>
      </c>
      <c r="CW95" s="2">
        <f>IFERROR(VLOOKUP($CS$1&amp;'Service PJ'!$D93&amp;'Service PJ'!$B93&amp;'Service PJ'!$A93&amp;"*",'EPA_US9RT techs'!$A$2:$I$1722,9,FALSE),"")</f>
        <v>30</v>
      </c>
      <c r="CX95" s="2">
        <f>IFERROR(VLOOKUP($CS$1&amp;'Service PJ'!$D93&amp;'Service PJ'!$B93&amp;'Service PJ'!$A93&amp;"*",'EPA_US9RT techs'!$A$2:$I$1722,9,FALSE),"")</f>
        <v>30</v>
      </c>
      <c r="CY95" s="2">
        <f>IFERROR(VLOOKUP($CS$1&amp;'Service PJ'!$D93&amp;'Service PJ'!$B93&amp;'Service PJ'!$A93&amp;"*",'EPA_US9RT techs'!$A$2:$I$1722,9,FALSE),"")</f>
        <v>30</v>
      </c>
      <c r="CZ95" s="2">
        <f>IFERROR(VLOOKUP($CS$1&amp;'Service PJ'!$D93&amp;'Service PJ'!$B93&amp;'Service PJ'!$A93&amp;"*",'EPA_US9RT techs'!$A$2:$I$1722,9,FALSE),"")</f>
        <v>30</v>
      </c>
      <c r="DA95" s="2">
        <f>IFERROR(VLOOKUP($CS$1&amp;'Service PJ'!$D93&amp;'Service PJ'!$B93&amp;'Service PJ'!$A93&amp;"*",'EPA_US9RT techs'!$A$2:$I$1722,9,FALSE),"")</f>
        <v>30</v>
      </c>
      <c r="DB95" s="2">
        <f>IFERROR(VLOOKUP($CS$1&amp;'Service PJ'!$D93&amp;'Service PJ'!$B93&amp;'Service PJ'!$A93&amp;"*",'EPA_US9RT techs'!$A$2:$I$1722,9,FALSE),"")</f>
        <v>30</v>
      </c>
      <c r="DC95" s="2">
        <f>IFERROR(VLOOKUP($CS$1&amp;'Service PJ'!$D93&amp;'Service PJ'!$B93&amp;'Service PJ'!$A93&amp;"*",'EPA_US9RT techs'!$A$2:$I$1722,9,FALSE),"")</f>
        <v>30</v>
      </c>
      <c r="DD95" s="2">
        <f>IFERROR(VLOOKUP($CS$1&amp;'Service PJ'!$D93&amp;'Service PJ'!$B93&amp;'Service PJ'!$A93&amp;"*",'EPA_US9RT techs'!$A$2:$I$1722,9,FALSE),"")</f>
        <v>30</v>
      </c>
      <c r="DE95" s="2">
        <f>IFERROR(VLOOKUP($CS$1&amp;'Service PJ'!$D93&amp;'Service PJ'!$B93&amp;'Service PJ'!$A93&amp;"*",'EPA_US9RT techs'!$A$2:$I$1722,9,FALSE),"")</f>
        <v>30</v>
      </c>
      <c r="DF95" s="2">
        <f>IFERROR(VLOOKUP($CS$1&amp;'Service PJ'!$D93&amp;'Service PJ'!$B93&amp;'Service PJ'!$A93&amp;"*",'EPA_US9RT techs'!$A$2:$I$1722,9,FALSE),"")</f>
        <v>30</v>
      </c>
      <c r="DG95" s="2">
        <f>IFERROR(VLOOKUP($CS$1&amp;'Service PJ'!$D93&amp;'Service PJ'!$B93&amp;'Service PJ'!$A93&amp;"*",'EPA_US9RT techs'!$A$2:$I$1722,9,FALSE),"")</f>
        <v>30</v>
      </c>
      <c r="DH95" s="2">
        <f>IFERROR(VLOOKUP($CS$1&amp;'Service PJ'!$D93&amp;'Service PJ'!$B93&amp;'Service PJ'!$A93&amp;"*",'EPA_US9RT techs'!$A$2:$I$1722,9,FALSE),"")</f>
        <v>30</v>
      </c>
      <c r="DI95" s="2">
        <f>IFERROR(VLOOKUP($CS$1&amp;'Service PJ'!$D93&amp;'Service PJ'!$B93&amp;'Service PJ'!$A93&amp;"*",'EPA_US9RT techs'!$A$2:$I$1722,9,FALSE),"")</f>
        <v>30</v>
      </c>
      <c r="DJ95" s="2">
        <f>IFERROR(VLOOKUP($CS$1&amp;'Service PJ'!$D93&amp;'Service PJ'!$B93&amp;'Service PJ'!$A93&amp;"*",'EPA_US9RT techs'!$A$2:$I$1722,9,FALSE),"")</f>
        <v>30</v>
      </c>
      <c r="DK95" s="2">
        <f>IFERROR(VLOOKUP($CS$1&amp;'Service PJ'!$D93&amp;'Service PJ'!$B93&amp;'Service PJ'!$A93&amp;"*",'EPA_US9RT techs'!$A$2:$I$1722,9,FALSE),"")</f>
        <v>30</v>
      </c>
      <c r="DL95" s="2">
        <f>IFERROR(VLOOKUP($CS$1&amp;'Service PJ'!$D93&amp;'Service PJ'!$B93&amp;'Service PJ'!$A93&amp;"*",'EPA_US9RT techs'!$A$2:$I$1722,9,FALSE),"")</f>
        <v>30</v>
      </c>
      <c r="DM95" s="2">
        <f>IFERROR(VLOOKUP($CS$1&amp;'Service PJ'!$D93&amp;'Service PJ'!$B93&amp;'Service PJ'!$A93&amp;"*",'EPA_US9RT techs'!$A$2:$I$1722,9,FALSE),"")</f>
        <v>30</v>
      </c>
      <c r="DN95" s="2">
        <f>IFERROR(VLOOKUP($CS$1&amp;'Service PJ'!$D93&amp;'Service PJ'!$B93&amp;'Service PJ'!$A93&amp;"*",'EPA_US9RT techs'!$A$2:$I$1722,9,FALSE),"")</f>
        <v>30</v>
      </c>
      <c r="DO95" s="2">
        <f>IFERROR(VLOOKUP($CS$1&amp;'Service PJ'!$D93&amp;'Service PJ'!$B93&amp;'Service PJ'!$A93&amp;"*",'EPA_US9RT techs'!$A$2:$I$1722,9,FALSE),"")</f>
        <v>30</v>
      </c>
      <c r="DP95" s="2">
        <f>IFERROR(VLOOKUP($CS$1&amp;'Service PJ'!$D93&amp;'Service PJ'!$B93&amp;'Service PJ'!$A93&amp;"*",'EPA_US9RT techs'!$A$2:$I$1722,9,FALSE),"")</f>
        <v>30</v>
      </c>
      <c r="DQ95" s="2">
        <f>IFERROR(VLOOKUP($CS$1&amp;'Service PJ'!$D93&amp;'Service PJ'!$B93&amp;'Service PJ'!$A93&amp;"*",'EPA_US9RT techs'!$A$2:$I$1722,9,FALSE),"")</f>
        <v>30</v>
      </c>
      <c r="DR95" s="2">
        <f>IFERROR(VLOOKUP($CS$1&amp;'Service PJ'!$D93&amp;'Service PJ'!$B93&amp;'Service PJ'!$A93&amp;"*",'EPA_US9RT techs'!$A$2:$I$1722,9,FALSE),"")</f>
        <v>30</v>
      </c>
      <c r="DS95" s="2">
        <f>IFERROR(VLOOKUP($CS$1&amp;'Service PJ'!$D93&amp;'Service PJ'!$B93&amp;'Service PJ'!$A93&amp;"*",'EPA_US9RT techs'!$A$2:$I$1722,9,FALSE),"")</f>
        <v>30</v>
      </c>
      <c r="DT95" s="2">
        <f>IFERROR(VLOOKUP($CS$1&amp;'Service PJ'!$D93&amp;'Service PJ'!$B93&amp;'Service PJ'!$A93&amp;"*",'EPA_US9RT techs'!$A$2:$I$1722,9,FALSE),"")</f>
        <v>30</v>
      </c>
      <c r="DU95" s="2">
        <f>IFERROR(VLOOKUP($CS$1&amp;'Service PJ'!$D93&amp;'Service PJ'!$B93&amp;'Service PJ'!$A93&amp;"*",'EPA_US9RT techs'!$A$2:$I$1722,9,FALSE),"")</f>
        <v>30</v>
      </c>
      <c r="DV95" s="2">
        <f>IFERROR(VLOOKUP($CS$1&amp;'Service PJ'!$D93&amp;'Service PJ'!$B93&amp;'Service PJ'!$A93&amp;"*",'EPA_US9RT techs'!$A$2:$I$1722,9,FALSE),"")</f>
        <v>30</v>
      </c>
      <c r="DW95" s="2">
        <f>IFERROR(VLOOKUP($CS$1&amp;'Service PJ'!$D93&amp;'Service PJ'!$B93&amp;'Service PJ'!$A93&amp;"*",'EPA_US9RT techs'!$A$2:$I$1722,9,FALSE),"")</f>
        <v>30</v>
      </c>
    </row>
    <row r="96" spans="1:127" x14ac:dyDescent="0.45">
      <c r="A96" t="str">
        <f>IF(SUM(B96:R96)=0,"\I:",'Service PJ'!$D94&amp;"_"&amp;'Service PJ'!$E94&amp;"_"&amp;'Service PJ'!$C94)</f>
        <v>\I:</v>
      </c>
      <c r="B96" s="14" t="str">
        <f>IFERROR(VLOOKUP($A$1&amp;'Service PJ'!$D94&amp;'Service PJ'!$B94&amp;'Service PJ'!$A94&amp;"*",'EPA_US9RT techs'!$A$2:$I$1722,9,FALSE),"")</f>
        <v/>
      </c>
      <c r="C96" s="14" t="str">
        <f>IFERROR(VLOOKUP($A$1&amp;'Service PJ'!$D94&amp;'Service PJ'!$B94&amp;'Service PJ'!$A94&amp;"*",'EPA_US9RT techs'!$A$2:$I$1722,9,FALSE),"")</f>
        <v/>
      </c>
      <c r="D96" s="14" t="str">
        <f>IFERROR(VLOOKUP($A$1&amp;'Service PJ'!$D94&amp;'Service PJ'!$B94&amp;'Service PJ'!$A94&amp;"*",'EPA_US9RT techs'!$A$2:$I$1722,9,FALSE),"")</f>
        <v/>
      </c>
      <c r="E96" s="14" t="str">
        <f>IFERROR(VLOOKUP($A$1&amp;'Service PJ'!$D94&amp;'Service PJ'!$B94&amp;'Service PJ'!$A94&amp;"*",'EPA_US9RT techs'!$A$2:$I$1722,9,FALSE),"")</f>
        <v/>
      </c>
      <c r="F96" s="14" t="str">
        <f>IFERROR(VLOOKUP($A$1&amp;'Service PJ'!$D94&amp;'Service PJ'!$B94&amp;'Service PJ'!$A94&amp;"*",'EPA_US9RT techs'!$A$2:$I$1722,9,FALSE),"")</f>
        <v/>
      </c>
      <c r="G96" s="14" t="str">
        <f>IFERROR(VLOOKUP($A$1&amp;'Service PJ'!$D94&amp;'Service PJ'!$B94&amp;'Service PJ'!$A94&amp;"*",'EPA_US9RT techs'!$A$2:$I$1722,9,FALSE),"")</f>
        <v/>
      </c>
      <c r="H96" s="14" t="str">
        <f>IFERROR(VLOOKUP($A$1&amp;'Service PJ'!$D94&amp;'Service PJ'!$B94&amp;'Service PJ'!$A94&amp;"*",'EPA_US9RT techs'!$A$2:$I$1722,9,FALSE),"")</f>
        <v/>
      </c>
      <c r="I96" s="14" t="str">
        <f>IFERROR(VLOOKUP($A$1&amp;'Service PJ'!$D94&amp;'Service PJ'!$B94&amp;'Service PJ'!$A94&amp;"*",'EPA_US9RT techs'!$A$2:$I$1722,9,FALSE),"")</f>
        <v/>
      </c>
      <c r="J96" s="14" t="str">
        <f>IFERROR(VLOOKUP($A$1&amp;'Service PJ'!$D94&amp;'Service PJ'!$B94&amp;'Service PJ'!$A94&amp;"*",'EPA_US9RT techs'!$A$2:$I$1722,9,FALSE),"")</f>
        <v/>
      </c>
      <c r="K96" s="14" t="str">
        <f>IFERROR(VLOOKUP($A$1&amp;'Service PJ'!$D94&amp;'Service PJ'!$B94&amp;'Service PJ'!$A94&amp;"*",'EPA_US9RT techs'!$A$2:$I$1722,9,FALSE),"")</f>
        <v/>
      </c>
      <c r="L96" s="14" t="str">
        <f>IFERROR(VLOOKUP($A$1&amp;'Service PJ'!$D94&amp;'Service PJ'!$B94&amp;'Service PJ'!$A94&amp;"*",'EPA_US9RT techs'!$A$2:$I$1722,9,FALSE),"")</f>
        <v/>
      </c>
      <c r="M96" s="14" t="str">
        <f>IFERROR(VLOOKUP($A$1&amp;'Service PJ'!$D94&amp;'Service PJ'!$B94&amp;'Service PJ'!$A94&amp;"*",'EPA_US9RT techs'!$A$2:$I$1722,9,FALSE),"")</f>
        <v/>
      </c>
      <c r="N96" s="14" t="str">
        <f>IFERROR(VLOOKUP($A$1&amp;'Service PJ'!$D94&amp;'Service PJ'!$B94&amp;'Service PJ'!$A94&amp;"*",'EPA_US9RT techs'!$A$2:$I$1722,9,FALSE),"")</f>
        <v/>
      </c>
      <c r="O96" s="14" t="str">
        <f>IFERROR(VLOOKUP($A$1&amp;'Service PJ'!$D94&amp;'Service PJ'!$B94&amp;'Service PJ'!$A94&amp;"*",'EPA_US9RT techs'!$A$2:$I$1722,9,FALSE),"")</f>
        <v/>
      </c>
      <c r="P96" s="14" t="str">
        <f>IFERROR(VLOOKUP($A$1&amp;'Service PJ'!$D94&amp;'Service PJ'!$B94&amp;'Service PJ'!$A94&amp;"*",'EPA_US9RT techs'!$A$2:$I$1722,9,FALSE),"")</f>
        <v/>
      </c>
      <c r="Q96" s="14" t="str">
        <f>IFERROR(VLOOKUP($A$1&amp;'Service PJ'!$D94&amp;'Service PJ'!$B94&amp;'Service PJ'!$A94&amp;"*",'EPA_US9RT techs'!$A$2:$I$1722,9,FALSE),"")</f>
        <v/>
      </c>
      <c r="R96" s="14" t="str">
        <f>IFERROR(VLOOKUP($A$1&amp;'Service PJ'!$D94&amp;'Service PJ'!$B94&amp;'Service PJ'!$A94&amp;"*",'EPA_US9RT techs'!$A$2:$I$1722,9,FALSE),"")</f>
        <v/>
      </c>
      <c r="S96" s="14" t="str">
        <f>IFERROR(VLOOKUP($A$1&amp;'Service PJ'!$D94&amp;'Service PJ'!$B94&amp;'Service PJ'!$A94&amp;"*",'EPA_US9RT techs'!$A$2:$I$1722,9,FALSE),"")</f>
        <v/>
      </c>
      <c r="T96" s="14" t="str">
        <f>IFERROR(VLOOKUP($A$1&amp;'Service PJ'!$D94&amp;'Service PJ'!$B94&amp;'Service PJ'!$A94&amp;"*",'EPA_US9RT techs'!$A$2:$I$1722,9,FALSE),"")</f>
        <v/>
      </c>
      <c r="U96" s="14" t="str">
        <f>IFERROR(VLOOKUP($A$1&amp;'Service PJ'!$D94&amp;'Service PJ'!$B94&amp;'Service PJ'!$A94&amp;"*",'EPA_US9RT techs'!$A$2:$I$1722,9,FALSE),"")</f>
        <v/>
      </c>
      <c r="V96" s="14" t="str">
        <f>IFERROR(VLOOKUP($A$1&amp;'Service PJ'!$D94&amp;'Service PJ'!$B94&amp;'Service PJ'!$A94&amp;"*",'EPA_US9RT techs'!$A$2:$I$1722,9,FALSE),"")</f>
        <v/>
      </c>
      <c r="W96" s="14" t="str">
        <f>IFERROR(VLOOKUP($A$1&amp;'Service PJ'!$D94&amp;'Service PJ'!$B94&amp;'Service PJ'!$A94&amp;"*",'EPA_US9RT techs'!$A$2:$I$1722,9,FALSE),"")</f>
        <v/>
      </c>
      <c r="X96" s="14" t="str">
        <f>IFERROR(VLOOKUP($A$1&amp;'Service PJ'!$D94&amp;'Service PJ'!$B94&amp;'Service PJ'!$A94&amp;"*",'EPA_US9RT techs'!$A$2:$I$1722,9,FALSE),"")</f>
        <v/>
      </c>
      <c r="Y96" s="14" t="str">
        <f>IFERROR(VLOOKUP($A$1&amp;'Service PJ'!$D94&amp;'Service PJ'!$B94&amp;'Service PJ'!$A94&amp;"*",'EPA_US9RT techs'!$A$2:$I$1722,9,FALSE),"")</f>
        <v/>
      </c>
      <c r="Z96" s="14" t="str">
        <f>IFERROR(VLOOKUP($A$1&amp;'Service PJ'!$D94&amp;'Service PJ'!$B94&amp;'Service PJ'!$A94&amp;"*",'EPA_US9RT techs'!$A$2:$I$1722,9,FALSE),"")</f>
        <v/>
      </c>
      <c r="AA96" s="14" t="str">
        <f>IFERROR(VLOOKUP($A$1&amp;'Service PJ'!$D94&amp;'Service PJ'!$B94&amp;'Service PJ'!$A94&amp;"*",'EPA_US9RT techs'!$A$2:$I$1722,9,FALSE),"")</f>
        <v/>
      </c>
      <c r="AB96" s="14" t="str">
        <f>IFERROR(VLOOKUP($A$1&amp;'Service PJ'!$D94&amp;'Service PJ'!$B94&amp;'Service PJ'!$A94&amp;"*",'EPA_US9RT techs'!$A$2:$I$1722,9,FALSE),"")</f>
        <v/>
      </c>
      <c r="AC96" s="14" t="str">
        <f>IFERROR(VLOOKUP($A$1&amp;'Service PJ'!$D94&amp;'Service PJ'!$B94&amp;'Service PJ'!$A94&amp;"*",'EPA_US9RT techs'!$A$2:$I$1722,9,FALSE),"")</f>
        <v/>
      </c>
      <c r="AD96" s="14" t="str">
        <f>IFERROR(VLOOKUP($A$1&amp;'Service PJ'!$D94&amp;'Service PJ'!$B94&amp;'Service PJ'!$A94&amp;"*",'EPA_US9RT techs'!$A$2:$I$1722,9,FALSE),"")</f>
        <v/>
      </c>
      <c r="AE96" s="14" t="str">
        <f>IFERROR(VLOOKUP($A$1&amp;'Service PJ'!$D94&amp;'Service PJ'!$B94&amp;'Service PJ'!$A94&amp;"*",'EPA_US9RT techs'!$A$2:$I$1722,9,FALSE),"")</f>
        <v/>
      </c>
      <c r="AG96" t="str">
        <f>IF(SUM(AH96:AX96)=0,"\I:",'Service PJ'!$D94&amp;"_"&amp;'Service PJ'!$E94&amp;"_"&amp;'Service PJ'!$C94)</f>
        <v>\I:</v>
      </c>
      <c r="AH96" s="14" t="str">
        <f>IFERROR(VLOOKUP($AG$1&amp;'Service PJ'!$D94&amp;'Service PJ'!$B94&amp;'Service PJ'!$A94&amp;"*",'EPA_US9RT techs'!$A$2:$I$1722,9,FALSE),"")</f>
        <v/>
      </c>
      <c r="AI96" s="14" t="str">
        <f>IFERROR(VLOOKUP($AG$1&amp;'Service PJ'!$D94&amp;'Service PJ'!$B94&amp;'Service PJ'!$A94&amp;"*",'EPA_US9RT techs'!$A$2:$I$1722,9,FALSE),"")</f>
        <v/>
      </c>
      <c r="AJ96" s="14" t="str">
        <f>IFERROR(VLOOKUP($AG$1&amp;'Service PJ'!$D94&amp;'Service PJ'!$B94&amp;'Service PJ'!$A94&amp;"*",'EPA_US9RT techs'!$A$2:$I$1722,9,FALSE),"")</f>
        <v/>
      </c>
      <c r="AK96" s="14" t="str">
        <f>IFERROR(VLOOKUP($AG$1&amp;'Service PJ'!$D94&amp;'Service PJ'!$B94&amp;'Service PJ'!$A94&amp;"*",'EPA_US9RT techs'!$A$2:$I$1722,9,FALSE),"")</f>
        <v/>
      </c>
      <c r="AL96" s="14" t="str">
        <f>IFERROR(VLOOKUP($AG$1&amp;'Service PJ'!$D94&amp;'Service PJ'!$B94&amp;'Service PJ'!$A94&amp;"*",'EPA_US9RT techs'!$A$2:$I$1722,9,FALSE),"")</f>
        <v/>
      </c>
      <c r="AM96" s="14" t="str">
        <f>IFERROR(VLOOKUP($AG$1&amp;'Service PJ'!$D94&amp;'Service PJ'!$B94&amp;'Service PJ'!$A94&amp;"*",'EPA_US9RT techs'!$A$2:$I$1722,9,FALSE),"")</f>
        <v/>
      </c>
      <c r="AN96" s="14" t="str">
        <f>IFERROR(VLOOKUP($AG$1&amp;'Service PJ'!$D94&amp;'Service PJ'!$B94&amp;'Service PJ'!$A94&amp;"*",'EPA_US9RT techs'!$A$2:$I$1722,9,FALSE),"")</f>
        <v/>
      </c>
      <c r="AO96" s="14" t="str">
        <f>IFERROR(VLOOKUP($AG$1&amp;'Service PJ'!$D94&amp;'Service PJ'!$B94&amp;'Service PJ'!$A94&amp;"*",'EPA_US9RT techs'!$A$2:$I$1722,9,FALSE),"")</f>
        <v/>
      </c>
      <c r="AP96" s="14" t="str">
        <f>IFERROR(VLOOKUP($AG$1&amp;'Service PJ'!$D94&amp;'Service PJ'!$B94&amp;'Service PJ'!$A94&amp;"*",'EPA_US9RT techs'!$A$2:$I$1722,9,FALSE),"")</f>
        <v/>
      </c>
      <c r="AQ96" s="14" t="str">
        <f>IFERROR(VLOOKUP($AG$1&amp;'Service PJ'!$D94&amp;'Service PJ'!$B94&amp;'Service PJ'!$A94&amp;"*",'EPA_US9RT techs'!$A$2:$I$1722,9,FALSE),"")</f>
        <v/>
      </c>
      <c r="AR96" s="14" t="str">
        <f>IFERROR(VLOOKUP($AG$1&amp;'Service PJ'!$D94&amp;'Service PJ'!$B94&amp;'Service PJ'!$A94&amp;"*",'EPA_US9RT techs'!$A$2:$I$1722,9,FALSE),"")</f>
        <v/>
      </c>
      <c r="AS96" s="14" t="str">
        <f>IFERROR(VLOOKUP($AG$1&amp;'Service PJ'!$D94&amp;'Service PJ'!$B94&amp;'Service PJ'!$A94&amp;"*",'EPA_US9RT techs'!$A$2:$I$1722,9,FALSE),"")</f>
        <v/>
      </c>
      <c r="AT96" s="14" t="str">
        <f>IFERROR(VLOOKUP($AG$1&amp;'Service PJ'!$D94&amp;'Service PJ'!$B94&amp;'Service PJ'!$A94&amp;"*",'EPA_US9RT techs'!$A$2:$I$1722,9,FALSE),"")</f>
        <v/>
      </c>
      <c r="AU96" s="14" t="str">
        <f>IFERROR(VLOOKUP($AG$1&amp;'Service PJ'!$D94&amp;'Service PJ'!$B94&amp;'Service PJ'!$A94&amp;"*",'EPA_US9RT techs'!$A$2:$I$1722,9,FALSE),"")</f>
        <v/>
      </c>
      <c r="AV96" s="14" t="str">
        <f>IFERROR(VLOOKUP($AG$1&amp;'Service PJ'!$D94&amp;'Service PJ'!$B94&amp;'Service PJ'!$A94&amp;"*",'EPA_US9RT techs'!$A$2:$I$1722,9,FALSE),"")</f>
        <v/>
      </c>
      <c r="AW96" s="14" t="str">
        <f>IFERROR(VLOOKUP($AG$1&amp;'Service PJ'!$D94&amp;'Service PJ'!$B94&amp;'Service PJ'!$A94&amp;"*",'EPA_US9RT techs'!$A$2:$I$1722,9,FALSE),"")</f>
        <v/>
      </c>
      <c r="AX96" s="14" t="str">
        <f>IFERROR(VLOOKUP($AG$1&amp;'Service PJ'!$D94&amp;'Service PJ'!$B94&amp;'Service PJ'!$A94&amp;"*",'EPA_US9RT techs'!$A$2:$I$1722,9,FALSE),"")</f>
        <v/>
      </c>
      <c r="AY96" s="14" t="str">
        <f>IFERROR(VLOOKUP($AG$1&amp;'Service PJ'!$D94&amp;'Service PJ'!$B94&amp;'Service PJ'!$A94&amp;"*",'EPA_US9RT techs'!$A$2:$I$1722,9,FALSE),"")</f>
        <v/>
      </c>
      <c r="AZ96" s="14" t="str">
        <f>IFERROR(VLOOKUP($AG$1&amp;'Service PJ'!$D94&amp;'Service PJ'!$B94&amp;'Service PJ'!$A94&amp;"*",'EPA_US9RT techs'!$A$2:$I$1722,9,FALSE),"")</f>
        <v/>
      </c>
      <c r="BA96" s="14" t="str">
        <f>IFERROR(VLOOKUP($AG$1&amp;'Service PJ'!$D94&amp;'Service PJ'!$B94&amp;'Service PJ'!$A94&amp;"*",'EPA_US9RT techs'!$A$2:$I$1722,9,FALSE),"")</f>
        <v/>
      </c>
      <c r="BB96" s="14" t="str">
        <f>IFERROR(VLOOKUP($AG$1&amp;'Service PJ'!$D94&amp;'Service PJ'!$B94&amp;'Service PJ'!$A94&amp;"*",'EPA_US9RT techs'!$A$2:$I$1722,9,FALSE),"")</f>
        <v/>
      </c>
      <c r="BC96" s="14" t="str">
        <f>IFERROR(VLOOKUP($AG$1&amp;'Service PJ'!$D94&amp;'Service PJ'!$B94&amp;'Service PJ'!$A94&amp;"*",'EPA_US9RT techs'!$A$2:$I$1722,9,FALSE),"")</f>
        <v/>
      </c>
      <c r="BD96" s="14" t="str">
        <f>IFERROR(VLOOKUP($AG$1&amp;'Service PJ'!$D94&amp;'Service PJ'!$B94&amp;'Service PJ'!$A94&amp;"*",'EPA_US9RT techs'!$A$2:$I$1722,9,FALSE),"")</f>
        <v/>
      </c>
      <c r="BE96" s="14" t="str">
        <f>IFERROR(VLOOKUP($AG$1&amp;'Service PJ'!$D94&amp;'Service PJ'!$B94&amp;'Service PJ'!$A94&amp;"*",'EPA_US9RT techs'!$A$2:$I$1722,9,FALSE),"")</f>
        <v/>
      </c>
      <c r="BF96" s="14" t="str">
        <f>IFERROR(VLOOKUP($AG$1&amp;'Service PJ'!$D94&amp;'Service PJ'!$B94&amp;'Service PJ'!$A94&amp;"*",'EPA_US9RT techs'!$A$2:$I$1722,9,FALSE),"")</f>
        <v/>
      </c>
      <c r="BG96" s="14" t="str">
        <f>IFERROR(VLOOKUP($AG$1&amp;'Service PJ'!$D94&amp;'Service PJ'!$B94&amp;'Service PJ'!$A94&amp;"*",'EPA_US9RT techs'!$A$2:$I$1722,9,FALSE),"")</f>
        <v/>
      </c>
      <c r="BH96" s="14" t="str">
        <f>IFERROR(VLOOKUP($AG$1&amp;'Service PJ'!$D94&amp;'Service PJ'!$B94&amp;'Service PJ'!$A94&amp;"*",'EPA_US9RT techs'!$A$2:$I$1722,9,FALSE),"")</f>
        <v/>
      </c>
      <c r="BI96" s="14" t="str">
        <f>IFERROR(VLOOKUP($AG$1&amp;'Service PJ'!$D94&amp;'Service PJ'!$B94&amp;'Service PJ'!$A94&amp;"*",'EPA_US9RT techs'!$A$2:$I$1722,9,FALSE),"")</f>
        <v/>
      </c>
      <c r="BJ96" s="14" t="str">
        <f>IFERROR(VLOOKUP($AG$1&amp;'Service PJ'!$D94&amp;'Service PJ'!$B94&amp;'Service PJ'!$A94&amp;"*",'EPA_US9RT techs'!$A$2:$I$1722,9,FALSE),"")</f>
        <v/>
      </c>
      <c r="BK96" s="14" t="str">
        <f>IFERROR(VLOOKUP($AG$1&amp;'Service PJ'!$D94&amp;'Service PJ'!$B94&amp;'Service PJ'!$A94&amp;"*",'EPA_US9RT techs'!$A$2:$I$1722,9,FALSE),"")</f>
        <v/>
      </c>
      <c r="BM96" t="str">
        <f>IF(SUM(BN96:CD96)=0,"\I:",'Service PJ'!$D94&amp;"_"&amp;'Service PJ'!$E94&amp;"_"&amp;'Service PJ'!$C94)</f>
        <v>\I:</v>
      </c>
      <c r="BN96" s="14" t="str">
        <f>IFERROR(VLOOKUP($BM$1&amp;'Service PJ'!$D94&amp;'Service PJ'!$B94&amp;'Service PJ'!$A94&amp;"*",'EPA_US9RT techs'!$A$2:$I$1722,9,FALSE),"")</f>
        <v/>
      </c>
      <c r="BO96" s="14" t="str">
        <f>IFERROR(VLOOKUP($BM$1&amp;'Service PJ'!$D94&amp;'Service PJ'!$B94&amp;'Service PJ'!$A94&amp;"*",'EPA_US9RT techs'!$A$2:$I$1722,9,FALSE),"")</f>
        <v/>
      </c>
      <c r="BP96" s="14" t="str">
        <f>IFERROR(VLOOKUP($BM$1&amp;'Service PJ'!$D94&amp;'Service PJ'!$B94&amp;'Service PJ'!$A94&amp;"*",'EPA_US9RT techs'!$A$2:$I$1722,9,FALSE),"")</f>
        <v/>
      </c>
      <c r="BQ96" s="14" t="str">
        <f>IFERROR(VLOOKUP($BM$1&amp;'Service PJ'!$D94&amp;'Service PJ'!$B94&amp;'Service PJ'!$A94&amp;"*",'EPA_US9RT techs'!$A$2:$I$1722,9,FALSE),"")</f>
        <v/>
      </c>
      <c r="BR96" s="14" t="str">
        <f>IFERROR(VLOOKUP($BM$1&amp;'Service PJ'!$D94&amp;'Service PJ'!$B94&amp;'Service PJ'!$A94&amp;"*",'EPA_US9RT techs'!$A$2:$I$1722,9,FALSE),"")</f>
        <v/>
      </c>
      <c r="BS96" s="14" t="str">
        <f>IFERROR(VLOOKUP($BM$1&amp;'Service PJ'!$D94&amp;'Service PJ'!$B94&amp;'Service PJ'!$A94&amp;"*",'EPA_US9RT techs'!$A$2:$I$1722,9,FALSE),"")</f>
        <v/>
      </c>
      <c r="BT96" s="14" t="str">
        <f>IFERROR(VLOOKUP($BM$1&amp;'Service PJ'!$D94&amp;'Service PJ'!$B94&amp;'Service PJ'!$A94&amp;"*",'EPA_US9RT techs'!$A$2:$I$1722,9,FALSE),"")</f>
        <v/>
      </c>
      <c r="BU96" s="14" t="str">
        <f>IFERROR(VLOOKUP($BM$1&amp;'Service PJ'!$D94&amp;'Service PJ'!$B94&amp;'Service PJ'!$A94&amp;"*",'EPA_US9RT techs'!$A$2:$I$1722,9,FALSE),"")</f>
        <v/>
      </c>
      <c r="BV96" s="14" t="str">
        <f>IFERROR(VLOOKUP($BM$1&amp;'Service PJ'!$D94&amp;'Service PJ'!$B94&amp;'Service PJ'!$A94&amp;"*",'EPA_US9RT techs'!$A$2:$I$1722,9,FALSE),"")</f>
        <v/>
      </c>
      <c r="BW96" s="14" t="str">
        <f>IFERROR(VLOOKUP($BM$1&amp;'Service PJ'!$D94&amp;'Service PJ'!$B94&amp;'Service PJ'!$A94&amp;"*",'EPA_US9RT techs'!$A$2:$I$1722,9,FALSE),"")</f>
        <v/>
      </c>
      <c r="BX96" s="14" t="str">
        <f>IFERROR(VLOOKUP($BM$1&amp;'Service PJ'!$D94&amp;'Service PJ'!$B94&amp;'Service PJ'!$A94&amp;"*",'EPA_US9RT techs'!$A$2:$I$1722,9,FALSE),"")</f>
        <v/>
      </c>
      <c r="BY96" s="14" t="str">
        <f>IFERROR(VLOOKUP($BM$1&amp;'Service PJ'!$D94&amp;'Service PJ'!$B94&amp;'Service PJ'!$A94&amp;"*",'EPA_US9RT techs'!$A$2:$I$1722,9,FALSE),"")</f>
        <v/>
      </c>
      <c r="BZ96" s="14" t="str">
        <f>IFERROR(VLOOKUP($BM$1&amp;'Service PJ'!$D94&amp;'Service PJ'!$B94&amp;'Service PJ'!$A94&amp;"*",'EPA_US9RT techs'!$A$2:$I$1722,9,FALSE),"")</f>
        <v/>
      </c>
      <c r="CA96" s="14" t="str">
        <f>IFERROR(VLOOKUP($BM$1&amp;'Service PJ'!$D94&amp;'Service PJ'!$B94&amp;'Service PJ'!$A94&amp;"*",'EPA_US9RT techs'!$A$2:$I$1722,9,FALSE),"")</f>
        <v/>
      </c>
      <c r="CB96" s="14" t="str">
        <f>IFERROR(VLOOKUP($BM$1&amp;'Service PJ'!$D94&amp;'Service PJ'!$B94&amp;'Service PJ'!$A94&amp;"*",'EPA_US9RT techs'!$A$2:$I$1722,9,FALSE),"")</f>
        <v/>
      </c>
      <c r="CC96" s="14" t="str">
        <f>IFERROR(VLOOKUP($BM$1&amp;'Service PJ'!$D94&amp;'Service PJ'!$B94&amp;'Service PJ'!$A94&amp;"*",'EPA_US9RT techs'!$A$2:$I$1722,9,FALSE),"")</f>
        <v/>
      </c>
      <c r="CD96" s="14" t="str">
        <f>IFERROR(VLOOKUP($BM$1&amp;'Service PJ'!$D94&amp;'Service PJ'!$B94&amp;'Service PJ'!$A94&amp;"*",'EPA_US9RT techs'!$A$2:$I$1722,9,FALSE),"")</f>
        <v/>
      </c>
      <c r="CE96" s="14" t="str">
        <f>IFERROR(VLOOKUP($BM$1&amp;'Service PJ'!$D94&amp;'Service PJ'!$B94&amp;'Service PJ'!$A94&amp;"*",'EPA_US9RT techs'!$A$2:$I$1722,9,FALSE),"")</f>
        <v/>
      </c>
      <c r="CF96" s="14" t="str">
        <f>IFERROR(VLOOKUP($BM$1&amp;'Service PJ'!$D94&amp;'Service PJ'!$B94&amp;'Service PJ'!$A94&amp;"*",'EPA_US9RT techs'!$A$2:$I$1722,9,FALSE),"")</f>
        <v/>
      </c>
      <c r="CG96" s="14" t="str">
        <f>IFERROR(VLOOKUP($BM$1&amp;'Service PJ'!$D94&amp;'Service PJ'!$B94&amp;'Service PJ'!$A94&amp;"*",'EPA_US9RT techs'!$A$2:$I$1722,9,FALSE),"")</f>
        <v/>
      </c>
      <c r="CH96" s="14" t="str">
        <f>IFERROR(VLOOKUP($BM$1&amp;'Service PJ'!$D94&amp;'Service PJ'!$B94&amp;'Service PJ'!$A94&amp;"*",'EPA_US9RT techs'!$A$2:$I$1722,9,FALSE),"")</f>
        <v/>
      </c>
      <c r="CI96" s="14" t="str">
        <f>IFERROR(VLOOKUP($BM$1&amp;'Service PJ'!$D94&amp;'Service PJ'!$B94&amp;'Service PJ'!$A94&amp;"*",'EPA_US9RT techs'!$A$2:$I$1722,9,FALSE),"")</f>
        <v/>
      </c>
      <c r="CJ96" s="14" t="str">
        <f>IFERROR(VLOOKUP($BM$1&amp;'Service PJ'!$D94&amp;'Service PJ'!$B94&amp;'Service PJ'!$A94&amp;"*",'EPA_US9RT techs'!$A$2:$I$1722,9,FALSE),"")</f>
        <v/>
      </c>
      <c r="CK96" s="14" t="str">
        <f>IFERROR(VLOOKUP($BM$1&amp;'Service PJ'!$D94&amp;'Service PJ'!$B94&amp;'Service PJ'!$A94&amp;"*",'EPA_US9RT techs'!$A$2:$I$1722,9,FALSE),"")</f>
        <v/>
      </c>
      <c r="CL96" s="14" t="str">
        <f>IFERROR(VLOOKUP($BM$1&amp;'Service PJ'!$D94&amp;'Service PJ'!$B94&amp;'Service PJ'!$A94&amp;"*",'EPA_US9RT techs'!$A$2:$I$1722,9,FALSE),"")</f>
        <v/>
      </c>
      <c r="CM96" s="14" t="str">
        <f>IFERROR(VLOOKUP($BM$1&amp;'Service PJ'!$D94&amp;'Service PJ'!$B94&amp;'Service PJ'!$A94&amp;"*",'EPA_US9RT techs'!$A$2:$I$1722,9,FALSE),"")</f>
        <v/>
      </c>
      <c r="CN96" s="14" t="str">
        <f>IFERROR(VLOOKUP($BM$1&amp;'Service PJ'!$D94&amp;'Service PJ'!$B94&amp;'Service PJ'!$A94&amp;"*",'EPA_US9RT techs'!$A$2:$I$1722,9,FALSE),"")</f>
        <v/>
      </c>
      <c r="CO96" s="14" t="str">
        <f>IFERROR(VLOOKUP($BM$1&amp;'Service PJ'!$D94&amp;'Service PJ'!$B94&amp;'Service PJ'!$A94&amp;"*",'EPA_US9RT techs'!$A$2:$I$1722,9,FALSE),"")</f>
        <v/>
      </c>
      <c r="CP96" s="14" t="str">
        <f>IFERROR(VLOOKUP($BM$1&amp;'Service PJ'!$D94&amp;'Service PJ'!$B94&amp;'Service PJ'!$A94&amp;"*",'EPA_US9RT techs'!$A$2:$I$1722,9,FALSE),"")</f>
        <v/>
      </c>
      <c r="CQ96" s="14" t="str">
        <f>IFERROR(VLOOKUP($BM$1&amp;'Service PJ'!$D94&amp;'Service PJ'!$B94&amp;'Service PJ'!$A94&amp;"*",'EPA_US9RT techs'!$A$2:$I$1722,9,FALSE),"")</f>
        <v/>
      </c>
      <c r="CS96" t="str">
        <f>IF(SUM(CT96:DJ96)=0,"\I:",'Service PJ'!$D94&amp;"_"&amp;'Service PJ'!$E94&amp;"_"&amp;'Service PJ'!$C94)</f>
        <v>IOI_OTH_NGA</v>
      </c>
      <c r="CT96" s="2">
        <f>IFERROR(VLOOKUP($CS$1&amp;'Service PJ'!$D94&amp;'Service PJ'!$B94&amp;'Service PJ'!$A94&amp;"*",'EPA_US9RT techs'!$A$2:$I$1722,9,FALSE),"")</f>
        <v>30</v>
      </c>
      <c r="CU96" s="2">
        <f>IFERROR(VLOOKUP($CS$1&amp;'Service PJ'!$D94&amp;'Service PJ'!$B94&amp;'Service PJ'!$A94&amp;"*",'EPA_US9RT techs'!$A$2:$I$1722,9,FALSE),"")</f>
        <v>30</v>
      </c>
      <c r="CV96" s="2">
        <f>IFERROR(VLOOKUP($CS$1&amp;'Service PJ'!$D94&amp;'Service PJ'!$B94&amp;'Service PJ'!$A94&amp;"*",'EPA_US9RT techs'!$A$2:$I$1722,9,FALSE),"")</f>
        <v>30</v>
      </c>
      <c r="CW96" s="2">
        <f>IFERROR(VLOOKUP($CS$1&amp;'Service PJ'!$D94&amp;'Service PJ'!$B94&amp;'Service PJ'!$A94&amp;"*",'EPA_US9RT techs'!$A$2:$I$1722,9,FALSE),"")</f>
        <v>30</v>
      </c>
      <c r="CX96" s="2">
        <f>IFERROR(VLOOKUP($CS$1&amp;'Service PJ'!$D94&amp;'Service PJ'!$B94&amp;'Service PJ'!$A94&amp;"*",'EPA_US9RT techs'!$A$2:$I$1722,9,FALSE),"")</f>
        <v>30</v>
      </c>
      <c r="CY96" s="2">
        <f>IFERROR(VLOOKUP($CS$1&amp;'Service PJ'!$D94&amp;'Service PJ'!$B94&amp;'Service PJ'!$A94&amp;"*",'EPA_US9RT techs'!$A$2:$I$1722,9,FALSE),"")</f>
        <v>30</v>
      </c>
      <c r="CZ96" s="2">
        <f>IFERROR(VLOOKUP($CS$1&amp;'Service PJ'!$D94&amp;'Service PJ'!$B94&amp;'Service PJ'!$A94&amp;"*",'EPA_US9RT techs'!$A$2:$I$1722,9,FALSE),"")</f>
        <v>30</v>
      </c>
      <c r="DA96" s="2">
        <f>IFERROR(VLOOKUP($CS$1&amp;'Service PJ'!$D94&amp;'Service PJ'!$B94&amp;'Service PJ'!$A94&amp;"*",'EPA_US9RT techs'!$A$2:$I$1722,9,FALSE),"")</f>
        <v>30</v>
      </c>
      <c r="DB96" s="2">
        <f>IFERROR(VLOOKUP($CS$1&amp;'Service PJ'!$D94&amp;'Service PJ'!$B94&amp;'Service PJ'!$A94&amp;"*",'EPA_US9RT techs'!$A$2:$I$1722,9,FALSE),"")</f>
        <v>30</v>
      </c>
      <c r="DC96" s="2">
        <f>IFERROR(VLOOKUP($CS$1&amp;'Service PJ'!$D94&amp;'Service PJ'!$B94&amp;'Service PJ'!$A94&amp;"*",'EPA_US9RT techs'!$A$2:$I$1722,9,FALSE),"")</f>
        <v>30</v>
      </c>
      <c r="DD96" s="2">
        <f>IFERROR(VLOOKUP($CS$1&amp;'Service PJ'!$D94&amp;'Service PJ'!$B94&amp;'Service PJ'!$A94&amp;"*",'EPA_US9RT techs'!$A$2:$I$1722,9,FALSE),"")</f>
        <v>30</v>
      </c>
      <c r="DE96" s="2">
        <f>IFERROR(VLOOKUP($CS$1&amp;'Service PJ'!$D94&amp;'Service PJ'!$B94&amp;'Service PJ'!$A94&amp;"*",'EPA_US9RT techs'!$A$2:$I$1722,9,FALSE),"")</f>
        <v>30</v>
      </c>
      <c r="DF96" s="2">
        <f>IFERROR(VLOOKUP($CS$1&amp;'Service PJ'!$D94&amp;'Service PJ'!$B94&amp;'Service PJ'!$A94&amp;"*",'EPA_US9RT techs'!$A$2:$I$1722,9,FALSE),"")</f>
        <v>30</v>
      </c>
      <c r="DG96" s="2">
        <f>IFERROR(VLOOKUP($CS$1&amp;'Service PJ'!$D94&amp;'Service PJ'!$B94&amp;'Service PJ'!$A94&amp;"*",'EPA_US9RT techs'!$A$2:$I$1722,9,FALSE),"")</f>
        <v>30</v>
      </c>
      <c r="DH96" s="2">
        <f>IFERROR(VLOOKUP($CS$1&amp;'Service PJ'!$D94&amp;'Service PJ'!$B94&amp;'Service PJ'!$A94&amp;"*",'EPA_US9RT techs'!$A$2:$I$1722,9,FALSE),"")</f>
        <v>30</v>
      </c>
      <c r="DI96" s="2">
        <f>IFERROR(VLOOKUP($CS$1&amp;'Service PJ'!$D94&amp;'Service PJ'!$B94&amp;'Service PJ'!$A94&amp;"*",'EPA_US9RT techs'!$A$2:$I$1722,9,FALSE),"")</f>
        <v>30</v>
      </c>
      <c r="DJ96" s="2">
        <f>IFERROR(VLOOKUP($CS$1&amp;'Service PJ'!$D94&amp;'Service PJ'!$B94&amp;'Service PJ'!$A94&amp;"*",'EPA_US9RT techs'!$A$2:$I$1722,9,FALSE),"")</f>
        <v>30</v>
      </c>
      <c r="DK96" s="2">
        <f>IFERROR(VLOOKUP($CS$1&amp;'Service PJ'!$D94&amp;'Service PJ'!$B94&amp;'Service PJ'!$A94&amp;"*",'EPA_US9RT techs'!$A$2:$I$1722,9,FALSE),"")</f>
        <v>30</v>
      </c>
      <c r="DL96" s="2">
        <f>IFERROR(VLOOKUP($CS$1&amp;'Service PJ'!$D94&amp;'Service PJ'!$B94&amp;'Service PJ'!$A94&amp;"*",'EPA_US9RT techs'!$A$2:$I$1722,9,FALSE),"")</f>
        <v>30</v>
      </c>
      <c r="DM96" s="2">
        <f>IFERROR(VLOOKUP($CS$1&amp;'Service PJ'!$D94&amp;'Service PJ'!$B94&amp;'Service PJ'!$A94&amp;"*",'EPA_US9RT techs'!$A$2:$I$1722,9,FALSE),"")</f>
        <v>30</v>
      </c>
      <c r="DN96" s="2">
        <f>IFERROR(VLOOKUP($CS$1&amp;'Service PJ'!$D94&amp;'Service PJ'!$B94&amp;'Service PJ'!$A94&amp;"*",'EPA_US9RT techs'!$A$2:$I$1722,9,FALSE),"")</f>
        <v>30</v>
      </c>
      <c r="DO96" s="2">
        <f>IFERROR(VLOOKUP($CS$1&amp;'Service PJ'!$D94&amp;'Service PJ'!$B94&amp;'Service PJ'!$A94&amp;"*",'EPA_US9RT techs'!$A$2:$I$1722,9,FALSE),"")</f>
        <v>30</v>
      </c>
      <c r="DP96" s="2">
        <f>IFERROR(VLOOKUP($CS$1&amp;'Service PJ'!$D94&amp;'Service PJ'!$B94&amp;'Service PJ'!$A94&amp;"*",'EPA_US9RT techs'!$A$2:$I$1722,9,FALSE),"")</f>
        <v>30</v>
      </c>
      <c r="DQ96" s="2">
        <f>IFERROR(VLOOKUP($CS$1&amp;'Service PJ'!$D94&amp;'Service PJ'!$B94&amp;'Service PJ'!$A94&amp;"*",'EPA_US9RT techs'!$A$2:$I$1722,9,FALSE),"")</f>
        <v>30</v>
      </c>
      <c r="DR96" s="2">
        <f>IFERROR(VLOOKUP($CS$1&amp;'Service PJ'!$D94&amp;'Service PJ'!$B94&amp;'Service PJ'!$A94&amp;"*",'EPA_US9RT techs'!$A$2:$I$1722,9,FALSE),"")</f>
        <v>30</v>
      </c>
      <c r="DS96" s="2">
        <f>IFERROR(VLOOKUP($CS$1&amp;'Service PJ'!$D94&amp;'Service PJ'!$B94&amp;'Service PJ'!$A94&amp;"*",'EPA_US9RT techs'!$A$2:$I$1722,9,FALSE),"")</f>
        <v>30</v>
      </c>
      <c r="DT96" s="2">
        <f>IFERROR(VLOOKUP($CS$1&amp;'Service PJ'!$D94&amp;'Service PJ'!$B94&amp;'Service PJ'!$A94&amp;"*",'EPA_US9RT techs'!$A$2:$I$1722,9,FALSE),"")</f>
        <v>30</v>
      </c>
      <c r="DU96" s="2">
        <f>IFERROR(VLOOKUP($CS$1&amp;'Service PJ'!$D94&amp;'Service PJ'!$B94&amp;'Service PJ'!$A94&amp;"*",'EPA_US9RT techs'!$A$2:$I$1722,9,FALSE),"")</f>
        <v>30</v>
      </c>
      <c r="DV96" s="2">
        <f>IFERROR(VLOOKUP($CS$1&amp;'Service PJ'!$D94&amp;'Service PJ'!$B94&amp;'Service PJ'!$A94&amp;"*",'EPA_US9RT techs'!$A$2:$I$1722,9,FALSE),"")</f>
        <v>30</v>
      </c>
      <c r="DW96" s="2">
        <f>IFERROR(VLOOKUP($CS$1&amp;'Service PJ'!$D94&amp;'Service PJ'!$B94&amp;'Service PJ'!$A94&amp;"*",'EPA_US9RT techs'!$A$2:$I$1722,9,FALSE),"")</f>
        <v>30</v>
      </c>
    </row>
    <row r="97" spans="1:127" x14ac:dyDescent="0.45">
      <c r="A97" t="str">
        <f>IF(SUM(B97:R97)=0,"\I:",'Service PJ'!$D95&amp;"_"&amp;'Service PJ'!$E95&amp;"_"&amp;'Service PJ'!$C95)</f>
        <v>ICH_STM_NGA</v>
      </c>
      <c r="B97" s="14">
        <f>IFERROR(VLOOKUP($A$1&amp;'Service PJ'!$D95&amp;'Service PJ'!$B95&amp;'Service PJ'!$A95&amp;"*",'EPA_US9RT techs'!$A$2:$I$1722,9,FALSE),"")</f>
        <v>3.2623387153999999</v>
      </c>
      <c r="C97" s="14">
        <f>IFERROR(VLOOKUP($A$1&amp;'Service PJ'!$D95&amp;'Service PJ'!$B95&amp;'Service PJ'!$A95&amp;"*",'EPA_US9RT techs'!$A$2:$I$1722,9,FALSE),"")</f>
        <v>3.2623387153999999</v>
      </c>
      <c r="D97" s="14">
        <f>IFERROR(VLOOKUP($A$1&amp;'Service PJ'!$D95&amp;'Service PJ'!$B95&amp;'Service PJ'!$A95&amp;"*",'EPA_US9RT techs'!$A$2:$I$1722,9,FALSE),"")</f>
        <v>3.2623387153999999</v>
      </c>
      <c r="E97" s="14">
        <f>IFERROR(VLOOKUP($A$1&amp;'Service PJ'!$D95&amp;'Service PJ'!$B95&amp;'Service PJ'!$A95&amp;"*",'EPA_US9RT techs'!$A$2:$I$1722,9,FALSE),"")</f>
        <v>3.2623387153999999</v>
      </c>
      <c r="F97" s="14">
        <f>IFERROR(VLOOKUP($A$1&amp;'Service PJ'!$D95&amp;'Service PJ'!$B95&amp;'Service PJ'!$A95&amp;"*",'EPA_US9RT techs'!$A$2:$I$1722,9,FALSE),"")</f>
        <v>3.2623387153999999</v>
      </c>
      <c r="G97" s="14">
        <f>IFERROR(VLOOKUP($A$1&amp;'Service PJ'!$D95&amp;'Service PJ'!$B95&amp;'Service PJ'!$A95&amp;"*",'EPA_US9RT techs'!$A$2:$I$1722,9,FALSE),"")</f>
        <v>3.2623387153999999</v>
      </c>
      <c r="H97" s="14">
        <f>IFERROR(VLOOKUP($A$1&amp;'Service PJ'!$D95&amp;'Service PJ'!$B95&amp;'Service PJ'!$A95&amp;"*",'EPA_US9RT techs'!$A$2:$I$1722,9,FALSE),"")</f>
        <v>3.2623387153999999</v>
      </c>
      <c r="I97" s="14">
        <f>IFERROR(VLOOKUP($A$1&amp;'Service PJ'!$D95&amp;'Service PJ'!$B95&amp;'Service PJ'!$A95&amp;"*",'EPA_US9RT techs'!$A$2:$I$1722,9,FALSE),"")</f>
        <v>3.2623387153999999</v>
      </c>
      <c r="J97" s="14">
        <f>IFERROR(VLOOKUP($A$1&amp;'Service PJ'!$D95&amp;'Service PJ'!$B95&amp;'Service PJ'!$A95&amp;"*",'EPA_US9RT techs'!$A$2:$I$1722,9,FALSE),"")</f>
        <v>3.2623387153999999</v>
      </c>
      <c r="K97" s="14">
        <f>IFERROR(VLOOKUP($A$1&amp;'Service PJ'!$D95&amp;'Service PJ'!$B95&amp;'Service PJ'!$A95&amp;"*",'EPA_US9RT techs'!$A$2:$I$1722,9,FALSE),"")</f>
        <v>3.2623387153999999</v>
      </c>
      <c r="L97" s="14">
        <f>IFERROR(VLOOKUP($A$1&amp;'Service PJ'!$D95&amp;'Service PJ'!$B95&amp;'Service PJ'!$A95&amp;"*",'EPA_US9RT techs'!$A$2:$I$1722,9,FALSE),"")</f>
        <v>3.2623387153999999</v>
      </c>
      <c r="M97" s="14">
        <f>IFERROR(VLOOKUP($A$1&amp;'Service PJ'!$D95&amp;'Service PJ'!$B95&amp;'Service PJ'!$A95&amp;"*",'EPA_US9RT techs'!$A$2:$I$1722,9,FALSE),"")</f>
        <v>3.2623387153999999</v>
      </c>
      <c r="N97" s="14">
        <f>IFERROR(VLOOKUP($A$1&amp;'Service PJ'!$D95&amp;'Service PJ'!$B95&amp;'Service PJ'!$A95&amp;"*",'EPA_US9RT techs'!$A$2:$I$1722,9,FALSE),"")</f>
        <v>3.2623387153999999</v>
      </c>
      <c r="O97" s="14">
        <f>IFERROR(VLOOKUP($A$1&amp;'Service PJ'!$D95&amp;'Service PJ'!$B95&amp;'Service PJ'!$A95&amp;"*",'EPA_US9RT techs'!$A$2:$I$1722,9,FALSE),"")</f>
        <v>3.2623387153999999</v>
      </c>
      <c r="P97" s="14">
        <f>IFERROR(VLOOKUP($A$1&amp;'Service PJ'!$D95&amp;'Service PJ'!$B95&amp;'Service PJ'!$A95&amp;"*",'EPA_US9RT techs'!$A$2:$I$1722,9,FALSE),"")</f>
        <v>3.2623387153999999</v>
      </c>
      <c r="Q97" s="14">
        <f>IFERROR(VLOOKUP($A$1&amp;'Service PJ'!$D95&amp;'Service PJ'!$B95&amp;'Service PJ'!$A95&amp;"*",'EPA_US9RT techs'!$A$2:$I$1722,9,FALSE),"")</f>
        <v>3.2623387153999999</v>
      </c>
      <c r="R97" s="14">
        <f>IFERROR(VLOOKUP($A$1&amp;'Service PJ'!$D95&amp;'Service PJ'!$B95&amp;'Service PJ'!$A95&amp;"*",'EPA_US9RT techs'!$A$2:$I$1722,9,FALSE),"")</f>
        <v>3.2623387153999999</v>
      </c>
      <c r="S97" s="14">
        <f>IFERROR(VLOOKUP($A$1&amp;'Service PJ'!$D95&amp;'Service PJ'!$B95&amp;'Service PJ'!$A95&amp;"*",'EPA_US9RT techs'!$A$2:$I$1722,9,FALSE),"")</f>
        <v>3.2623387153999999</v>
      </c>
      <c r="T97" s="14">
        <f>IFERROR(VLOOKUP($A$1&amp;'Service PJ'!$D95&amp;'Service PJ'!$B95&amp;'Service PJ'!$A95&amp;"*",'EPA_US9RT techs'!$A$2:$I$1722,9,FALSE),"")</f>
        <v>3.2623387153999999</v>
      </c>
      <c r="U97" s="14">
        <f>IFERROR(VLOOKUP($A$1&amp;'Service PJ'!$D95&amp;'Service PJ'!$B95&amp;'Service PJ'!$A95&amp;"*",'EPA_US9RT techs'!$A$2:$I$1722,9,FALSE),"")</f>
        <v>3.2623387153999999</v>
      </c>
      <c r="V97" s="14">
        <f>IFERROR(VLOOKUP($A$1&amp;'Service PJ'!$D95&amp;'Service PJ'!$B95&amp;'Service PJ'!$A95&amp;"*",'EPA_US9RT techs'!$A$2:$I$1722,9,FALSE),"")</f>
        <v>3.2623387153999999</v>
      </c>
      <c r="W97" s="14">
        <f>IFERROR(VLOOKUP($A$1&amp;'Service PJ'!$D95&amp;'Service PJ'!$B95&amp;'Service PJ'!$A95&amp;"*",'EPA_US9RT techs'!$A$2:$I$1722,9,FALSE),"")</f>
        <v>3.2623387153999999</v>
      </c>
      <c r="X97" s="14">
        <f>IFERROR(VLOOKUP($A$1&amp;'Service PJ'!$D95&amp;'Service PJ'!$B95&amp;'Service PJ'!$A95&amp;"*",'EPA_US9RT techs'!$A$2:$I$1722,9,FALSE),"")</f>
        <v>3.2623387153999999</v>
      </c>
      <c r="Y97" s="14">
        <f>IFERROR(VLOOKUP($A$1&amp;'Service PJ'!$D95&amp;'Service PJ'!$B95&amp;'Service PJ'!$A95&amp;"*",'EPA_US9RT techs'!$A$2:$I$1722,9,FALSE),"")</f>
        <v>3.2623387153999999</v>
      </c>
      <c r="Z97" s="14">
        <f>IFERROR(VLOOKUP($A$1&amp;'Service PJ'!$D95&amp;'Service PJ'!$B95&amp;'Service PJ'!$A95&amp;"*",'EPA_US9RT techs'!$A$2:$I$1722,9,FALSE),"")</f>
        <v>3.2623387153999999</v>
      </c>
      <c r="AA97" s="14">
        <f>IFERROR(VLOOKUP($A$1&amp;'Service PJ'!$D95&amp;'Service PJ'!$B95&amp;'Service PJ'!$A95&amp;"*",'EPA_US9RT techs'!$A$2:$I$1722,9,FALSE),"")</f>
        <v>3.2623387153999999</v>
      </c>
      <c r="AB97" s="14">
        <f>IFERROR(VLOOKUP($A$1&amp;'Service PJ'!$D95&amp;'Service PJ'!$B95&amp;'Service PJ'!$A95&amp;"*",'EPA_US9RT techs'!$A$2:$I$1722,9,FALSE),"")</f>
        <v>3.2623387153999999</v>
      </c>
      <c r="AC97" s="14">
        <f>IFERROR(VLOOKUP($A$1&amp;'Service PJ'!$D95&amp;'Service PJ'!$B95&amp;'Service PJ'!$A95&amp;"*",'EPA_US9RT techs'!$A$2:$I$1722,9,FALSE),"")</f>
        <v>3.2623387153999999</v>
      </c>
      <c r="AD97" s="14">
        <f>IFERROR(VLOOKUP($A$1&amp;'Service PJ'!$D95&amp;'Service PJ'!$B95&amp;'Service PJ'!$A95&amp;"*",'EPA_US9RT techs'!$A$2:$I$1722,9,FALSE),"")</f>
        <v>3.2623387153999999</v>
      </c>
      <c r="AE97" s="14">
        <f>IFERROR(VLOOKUP($A$1&amp;'Service PJ'!$D95&amp;'Service PJ'!$B95&amp;'Service PJ'!$A95&amp;"*",'EPA_US9RT techs'!$A$2:$I$1722,9,FALSE),"")</f>
        <v>3.2623387153999999</v>
      </c>
      <c r="AG97" t="str">
        <f>IF(SUM(AH97:AX97)=0,"\I:",'Service PJ'!$D95&amp;"_"&amp;'Service PJ'!$E95&amp;"_"&amp;'Service PJ'!$C95)</f>
        <v>ICH_STM_NGA</v>
      </c>
      <c r="AH97" s="14">
        <f>IFERROR(VLOOKUP($AG$1&amp;'Service PJ'!$D95&amp;'Service PJ'!$B95&amp;'Service PJ'!$A95&amp;"*",'EPA_US9RT techs'!$A$2:$I$1722,9,FALSE),"")</f>
        <v>0.58896000000000004</v>
      </c>
      <c r="AI97" s="14">
        <f>IFERROR(VLOOKUP($AG$1&amp;'Service PJ'!$D95&amp;'Service PJ'!$B95&amp;'Service PJ'!$A95&amp;"*",'EPA_US9RT techs'!$A$2:$I$1722,9,FALSE),"")</f>
        <v>0.58896000000000004</v>
      </c>
      <c r="AJ97" s="14">
        <f>IFERROR(VLOOKUP($AG$1&amp;'Service PJ'!$D95&amp;'Service PJ'!$B95&amp;'Service PJ'!$A95&amp;"*",'EPA_US9RT techs'!$A$2:$I$1722,9,FALSE),"")</f>
        <v>0.58896000000000004</v>
      </c>
      <c r="AK97" s="14">
        <f>IFERROR(VLOOKUP($AG$1&amp;'Service PJ'!$D95&amp;'Service PJ'!$B95&amp;'Service PJ'!$A95&amp;"*",'EPA_US9RT techs'!$A$2:$I$1722,9,FALSE),"")</f>
        <v>0.58896000000000004</v>
      </c>
      <c r="AL97" s="14">
        <f>IFERROR(VLOOKUP($AG$1&amp;'Service PJ'!$D95&amp;'Service PJ'!$B95&amp;'Service PJ'!$A95&amp;"*",'EPA_US9RT techs'!$A$2:$I$1722,9,FALSE),"")</f>
        <v>0.58896000000000004</v>
      </c>
      <c r="AM97" s="14">
        <f>IFERROR(VLOOKUP($AG$1&amp;'Service PJ'!$D95&amp;'Service PJ'!$B95&amp;'Service PJ'!$A95&amp;"*",'EPA_US9RT techs'!$A$2:$I$1722,9,FALSE),"")</f>
        <v>0.58896000000000004</v>
      </c>
      <c r="AN97" s="14">
        <f>IFERROR(VLOOKUP($AG$1&amp;'Service PJ'!$D95&amp;'Service PJ'!$B95&amp;'Service PJ'!$A95&amp;"*",'EPA_US9RT techs'!$A$2:$I$1722,9,FALSE),"")</f>
        <v>0.58896000000000004</v>
      </c>
      <c r="AO97" s="14">
        <f>IFERROR(VLOOKUP($AG$1&amp;'Service PJ'!$D95&amp;'Service PJ'!$B95&amp;'Service PJ'!$A95&amp;"*",'EPA_US9RT techs'!$A$2:$I$1722,9,FALSE),"")</f>
        <v>0.58896000000000004</v>
      </c>
      <c r="AP97" s="14">
        <f>IFERROR(VLOOKUP($AG$1&amp;'Service PJ'!$D95&amp;'Service PJ'!$B95&amp;'Service PJ'!$A95&amp;"*",'EPA_US9RT techs'!$A$2:$I$1722,9,FALSE),"")</f>
        <v>0.58896000000000004</v>
      </c>
      <c r="AQ97" s="14">
        <f>IFERROR(VLOOKUP($AG$1&amp;'Service PJ'!$D95&amp;'Service PJ'!$B95&amp;'Service PJ'!$A95&amp;"*",'EPA_US9RT techs'!$A$2:$I$1722,9,FALSE),"")</f>
        <v>0.58896000000000004</v>
      </c>
      <c r="AR97" s="14">
        <f>IFERROR(VLOOKUP($AG$1&amp;'Service PJ'!$D95&amp;'Service PJ'!$B95&amp;'Service PJ'!$A95&amp;"*",'EPA_US9RT techs'!$A$2:$I$1722,9,FALSE),"")</f>
        <v>0.58896000000000004</v>
      </c>
      <c r="AS97" s="14">
        <f>IFERROR(VLOOKUP($AG$1&amp;'Service PJ'!$D95&amp;'Service PJ'!$B95&amp;'Service PJ'!$A95&amp;"*",'EPA_US9RT techs'!$A$2:$I$1722,9,FALSE),"")</f>
        <v>0.58896000000000004</v>
      </c>
      <c r="AT97" s="14">
        <f>IFERROR(VLOOKUP($AG$1&amp;'Service PJ'!$D95&amp;'Service PJ'!$B95&amp;'Service PJ'!$A95&amp;"*",'EPA_US9RT techs'!$A$2:$I$1722,9,FALSE),"")</f>
        <v>0.58896000000000004</v>
      </c>
      <c r="AU97" s="14">
        <f>IFERROR(VLOOKUP($AG$1&amp;'Service PJ'!$D95&amp;'Service PJ'!$B95&amp;'Service PJ'!$A95&amp;"*",'EPA_US9RT techs'!$A$2:$I$1722,9,FALSE),"")</f>
        <v>0.58896000000000004</v>
      </c>
      <c r="AV97" s="14">
        <f>IFERROR(VLOOKUP($AG$1&amp;'Service PJ'!$D95&amp;'Service PJ'!$B95&amp;'Service PJ'!$A95&amp;"*",'EPA_US9RT techs'!$A$2:$I$1722,9,FALSE),"")</f>
        <v>0.58896000000000004</v>
      </c>
      <c r="AW97" s="14">
        <f>IFERROR(VLOOKUP($AG$1&amp;'Service PJ'!$D95&amp;'Service PJ'!$B95&amp;'Service PJ'!$A95&amp;"*",'EPA_US9RT techs'!$A$2:$I$1722,9,FALSE),"")</f>
        <v>0.58896000000000004</v>
      </c>
      <c r="AX97" s="14">
        <f>IFERROR(VLOOKUP($AG$1&amp;'Service PJ'!$D95&amp;'Service PJ'!$B95&amp;'Service PJ'!$A95&amp;"*",'EPA_US9RT techs'!$A$2:$I$1722,9,FALSE),"")</f>
        <v>0.58896000000000004</v>
      </c>
      <c r="AY97" s="14">
        <f>IFERROR(VLOOKUP($AG$1&amp;'Service PJ'!$D95&amp;'Service PJ'!$B95&amp;'Service PJ'!$A95&amp;"*",'EPA_US9RT techs'!$A$2:$I$1722,9,FALSE),"")</f>
        <v>0.58896000000000004</v>
      </c>
      <c r="AZ97" s="14">
        <f>IFERROR(VLOOKUP($AG$1&amp;'Service PJ'!$D95&amp;'Service PJ'!$B95&amp;'Service PJ'!$A95&amp;"*",'EPA_US9RT techs'!$A$2:$I$1722,9,FALSE),"")</f>
        <v>0.58896000000000004</v>
      </c>
      <c r="BA97" s="14">
        <f>IFERROR(VLOOKUP($AG$1&amp;'Service PJ'!$D95&amp;'Service PJ'!$B95&amp;'Service PJ'!$A95&amp;"*",'EPA_US9RT techs'!$A$2:$I$1722,9,FALSE),"")</f>
        <v>0.58896000000000004</v>
      </c>
      <c r="BB97" s="14">
        <f>IFERROR(VLOOKUP($AG$1&amp;'Service PJ'!$D95&amp;'Service PJ'!$B95&amp;'Service PJ'!$A95&amp;"*",'EPA_US9RT techs'!$A$2:$I$1722,9,FALSE),"")</f>
        <v>0.58896000000000004</v>
      </c>
      <c r="BC97" s="14">
        <f>IFERROR(VLOOKUP($AG$1&amp;'Service PJ'!$D95&amp;'Service PJ'!$B95&amp;'Service PJ'!$A95&amp;"*",'EPA_US9RT techs'!$A$2:$I$1722,9,FALSE),"")</f>
        <v>0.58896000000000004</v>
      </c>
      <c r="BD97" s="14">
        <f>IFERROR(VLOOKUP($AG$1&amp;'Service PJ'!$D95&amp;'Service PJ'!$B95&amp;'Service PJ'!$A95&amp;"*",'EPA_US9RT techs'!$A$2:$I$1722,9,FALSE),"")</f>
        <v>0.58896000000000004</v>
      </c>
      <c r="BE97" s="14">
        <f>IFERROR(VLOOKUP($AG$1&amp;'Service PJ'!$D95&amp;'Service PJ'!$B95&amp;'Service PJ'!$A95&amp;"*",'EPA_US9RT techs'!$A$2:$I$1722,9,FALSE),"")</f>
        <v>0.58896000000000004</v>
      </c>
      <c r="BF97" s="14">
        <f>IFERROR(VLOOKUP($AG$1&amp;'Service PJ'!$D95&amp;'Service PJ'!$B95&amp;'Service PJ'!$A95&amp;"*",'EPA_US9RT techs'!$A$2:$I$1722,9,FALSE),"")</f>
        <v>0.58896000000000004</v>
      </c>
      <c r="BG97" s="14">
        <f>IFERROR(VLOOKUP($AG$1&amp;'Service PJ'!$D95&amp;'Service PJ'!$B95&amp;'Service PJ'!$A95&amp;"*",'EPA_US9RT techs'!$A$2:$I$1722,9,FALSE),"")</f>
        <v>0.58896000000000004</v>
      </c>
      <c r="BH97" s="14">
        <f>IFERROR(VLOOKUP($AG$1&amp;'Service PJ'!$D95&amp;'Service PJ'!$B95&amp;'Service PJ'!$A95&amp;"*",'EPA_US9RT techs'!$A$2:$I$1722,9,FALSE),"")</f>
        <v>0.58896000000000004</v>
      </c>
      <c r="BI97" s="14">
        <f>IFERROR(VLOOKUP($AG$1&amp;'Service PJ'!$D95&amp;'Service PJ'!$B95&amp;'Service PJ'!$A95&amp;"*",'EPA_US9RT techs'!$A$2:$I$1722,9,FALSE),"")</f>
        <v>0.58896000000000004</v>
      </c>
      <c r="BJ97" s="14">
        <f>IFERROR(VLOOKUP($AG$1&amp;'Service PJ'!$D95&amp;'Service PJ'!$B95&amp;'Service PJ'!$A95&amp;"*",'EPA_US9RT techs'!$A$2:$I$1722,9,FALSE),"")</f>
        <v>0.58896000000000004</v>
      </c>
      <c r="BK97" s="14">
        <f>IFERROR(VLOOKUP($AG$1&amp;'Service PJ'!$D95&amp;'Service PJ'!$B95&amp;'Service PJ'!$A95&amp;"*",'EPA_US9RT techs'!$A$2:$I$1722,9,FALSE),"")</f>
        <v>0.58896000000000004</v>
      </c>
      <c r="BM97" t="str">
        <f>IF(SUM(BN97:CD97)=0,"\I:",'Service PJ'!$D95&amp;"_"&amp;'Service PJ'!$E95&amp;"_"&amp;'Service PJ'!$C95)</f>
        <v>ICH_STM_NGA</v>
      </c>
      <c r="BN97" s="14">
        <f>IFERROR(VLOOKUP($BM$1&amp;'Service PJ'!$D95&amp;'Service PJ'!$B95&amp;'Service PJ'!$A95&amp;"*",'EPA_US9RT techs'!$A$2:$I$1722,9,FALSE),"")</f>
        <v>0.17414847289999999</v>
      </c>
      <c r="BO97" s="14">
        <f>IFERROR(VLOOKUP($BM$1&amp;'Service PJ'!$D95&amp;'Service PJ'!$B95&amp;'Service PJ'!$A95&amp;"*",'EPA_US9RT techs'!$A$2:$I$1722,9,FALSE),"")</f>
        <v>0.17414847289999999</v>
      </c>
      <c r="BP97" s="14">
        <f>IFERROR(VLOOKUP($BM$1&amp;'Service PJ'!$D95&amp;'Service PJ'!$B95&amp;'Service PJ'!$A95&amp;"*",'EPA_US9RT techs'!$A$2:$I$1722,9,FALSE),"")</f>
        <v>0.17414847289999999</v>
      </c>
      <c r="BQ97" s="14">
        <f>IFERROR(VLOOKUP($BM$1&amp;'Service PJ'!$D95&amp;'Service PJ'!$B95&amp;'Service PJ'!$A95&amp;"*",'EPA_US9RT techs'!$A$2:$I$1722,9,FALSE),"")</f>
        <v>0.17414847289999999</v>
      </c>
      <c r="BR97" s="14">
        <f>IFERROR(VLOOKUP($BM$1&amp;'Service PJ'!$D95&amp;'Service PJ'!$B95&amp;'Service PJ'!$A95&amp;"*",'EPA_US9RT techs'!$A$2:$I$1722,9,FALSE),"")</f>
        <v>0.17414847289999999</v>
      </c>
      <c r="BS97" s="14">
        <f>IFERROR(VLOOKUP($BM$1&amp;'Service PJ'!$D95&amp;'Service PJ'!$B95&amp;'Service PJ'!$A95&amp;"*",'EPA_US9RT techs'!$A$2:$I$1722,9,FALSE),"")</f>
        <v>0.17414847289999999</v>
      </c>
      <c r="BT97" s="14">
        <f>IFERROR(VLOOKUP($BM$1&amp;'Service PJ'!$D95&amp;'Service PJ'!$B95&amp;'Service PJ'!$A95&amp;"*",'EPA_US9RT techs'!$A$2:$I$1722,9,FALSE),"")</f>
        <v>0.17414847289999999</v>
      </c>
      <c r="BU97" s="14">
        <f>IFERROR(VLOOKUP($BM$1&amp;'Service PJ'!$D95&amp;'Service PJ'!$B95&amp;'Service PJ'!$A95&amp;"*",'EPA_US9RT techs'!$A$2:$I$1722,9,FALSE),"")</f>
        <v>0.17414847289999999</v>
      </c>
      <c r="BV97" s="14">
        <f>IFERROR(VLOOKUP($BM$1&amp;'Service PJ'!$D95&amp;'Service PJ'!$B95&amp;'Service PJ'!$A95&amp;"*",'EPA_US9RT techs'!$A$2:$I$1722,9,FALSE),"")</f>
        <v>0.17414847289999999</v>
      </c>
      <c r="BW97" s="14">
        <f>IFERROR(VLOOKUP($BM$1&amp;'Service PJ'!$D95&amp;'Service PJ'!$B95&amp;'Service PJ'!$A95&amp;"*",'EPA_US9RT techs'!$A$2:$I$1722,9,FALSE),"")</f>
        <v>0.17414847289999999</v>
      </c>
      <c r="BX97" s="14">
        <f>IFERROR(VLOOKUP($BM$1&amp;'Service PJ'!$D95&amp;'Service PJ'!$B95&amp;'Service PJ'!$A95&amp;"*",'EPA_US9RT techs'!$A$2:$I$1722,9,FALSE),"")</f>
        <v>0.17414847289999999</v>
      </c>
      <c r="BY97" s="14">
        <f>IFERROR(VLOOKUP($BM$1&amp;'Service PJ'!$D95&amp;'Service PJ'!$B95&amp;'Service PJ'!$A95&amp;"*",'EPA_US9RT techs'!$A$2:$I$1722,9,FALSE),"")</f>
        <v>0.17414847289999999</v>
      </c>
      <c r="BZ97" s="14">
        <f>IFERROR(VLOOKUP($BM$1&amp;'Service PJ'!$D95&amp;'Service PJ'!$B95&amp;'Service PJ'!$A95&amp;"*",'EPA_US9RT techs'!$A$2:$I$1722,9,FALSE),"")</f>
        <v>0.17414847289999999</v>
      </c>
      <c r="CA97" s="14">
        <f>IFERROR(VLOOKUP($BM$1&amp;'Service PJ'!$D95&amp;'Service PJ'!$B95&amp;'Service PJ'!$A95&amp;"*",'EPA_US9RT techs'!$A$2:$I$1722,9,FALSE),"")</f>
        <v>0.17414847289999999</v>
      </c>
      <c r="CB97" s="14">
        <f>IFERROR(VLOOKUP($BM$1&amp;'Service PJ'!$D95&amp;'Service PJ'!$B95&amp;'Service PJ'!$A95&amp;"*",'EPA_US9RT techs'!$A$2:$I$1722,9,FALSE),"")</f>
        <v>0.17414847289999999</v>
      </c>
      <c r="CC97" s="14">
        <f>IFERROR(VLOOKUP($BM$1&amp;'Service PJ'!$D95&amp;'Service PJ'!$B95&amp;'Service PJ'!$A95&amp;"*",'EPA_US9RT techs'!$A$2:$I$1722,9,FALSE),"")</f>
        <v>0.17414847289999999</v>
      </c>
      <c r="CD97" s="14">
        <f>IFERROR(VLOOKUP($BM$1&amp;'Service PJ'!$D95&amp;'Service PJ'!$B95&amp;'Service PJ'!$A95&amp;"*",'EPA_US9RT techs'!$A$2:$I$1722,9,FALSE),"")</f>
        <v>0.17414847289999999</v>
      </c>
      <c r="CE97" s="14">
        <f>IFERROR(VLOOKUP($BM$1&amp;'Service PJ'!$D95&amp;'Service PJ'!$B95&amp;'Service PJ'!$A95&amp;"*",'EPA_US9RT techs'!$A$2:$I$1722,9,FALSE),"")</f>
        <v>0.17414847289999999</v>
      </c>
      <c r="CF97" s="14">
        <f>IFERROR(VLOOKUP($BM$1&amp;'Service PJ'!$D95&amp;'Service PJ'!$B95&amp;'Service PJ'!$A95&amp;"*",'EPA_US9RT techs'!$A$2:$I$1722,9,FALSE),"")</f>
        <v>0.17414847289999999</v>
      </c>
      <c r="CG97" s="14">
        <f>IFERROR(VLOOKUP($BM$1&amp;'Service PJ'!$D95&amp;'Service PJ'!$B95&amp;'Service PJ'!$A95&amp;"*",'EPA_US9RT techs'!$A$2:$I$1722,9,FALSE),"")</f>
        <v>0.17414847289999999</v>
      </c>
      <c r="CH97" s="14">
        <f>IFERROR(VLOOKUP($BM$1&amp;'Service PJ'!$D95&amp;'Service PJ'!$B95&amp;'Service PJ'!$A95&amp;"*",'EPA_US9RT techs'!$A$2:$I$1722,9,FALSE),"")</f>
        <v>0.17414847289999999</v>
      </c>
      <c r="CI97" s="14">
        <f>IFERROR(VLOOKUP($BM$1&amp;'Service PJ'!$D95&amp;'Service PJ'!$B95&amp;'Service PJ'!$A95&amp;"*",'EPA_US9RT techs'!$A$2:$I$1722,9,FALSE),"")</f>
        <v>0.17414847289999999</v>
      </c>
      <c r="CJ97" s="14">
        <f>IFERROR(VLOOKUP($BM$1&amp;'Service PJ'!$D95&amp;'Service PJ'!$B95&amp;'Service PJ'!$A95&amp;"*",'EPA_US9RT techs'!$A$2:$I$1722,9,FALSE),"")</f>
        <v>0.17414847289999999</v>
      </c>
      <c r="CK97" s="14">
        <f>IFERROR(VLOOKUP($BM$1&amp;'Service PJ'!$D95&amp;'Service PJ'!$B95&amp;'Service PJ'!$A95&amp;"*",'EPA_US9RT techs'!$A$2:$I$1722,9,FALSE),"")</f>
        <v>0.17414847289999999</v>
      </c>
      <c r="CL97" s="14">
        <f>IFERROR(VLOOKUP($BM$1&amp;'Service PJ'!$D95&amp;'Service PJ'!$B95&amp;'Service PJ'!$A95&amp;"*",'EPA_US9RT techs'!$A$2:$I$1722,9,FALSE),"")</f>
        <v>0.17414847289999999</v>
      </c>
      <c r="CM97" s="14">
        <f>IFERROR(VLOOKUP($BM$1&amp;'Service PJ'!$D95&amp;'Service PJ'!$B95&amp;'Service PJ'!$A95&amp;"*",'EPA_US9RT techs'!$A$2:$I$1722,9,FALSE),"")</f>
        <v>0.17414847289999999</v>
      </c>
      <c r="CN97" s="14">
        <f>IFERROR(VLOOKUP($BM$1&amp;'Service PJ'!$D95&amp;'Service PJ'!$B95&amp;'Service PJ'!$A95&amp;"*",'EPA_US9RT techs'!$A$2:$I$1722,9,FALSE),"")</f>
        <v>0.17414847289999999</v>
      </c>
      <c r="CO97" s="14">
        <f>IFERROR(VLOOKUP($BM$1&amp;'Service PJ'!$D95&amp;'Service PJ'!$B95&amp;'Service PJ'!$A95&amp;"*",'EPA_US9RT techs'!$A$2:$I$1722,9,FALSE),"")</f>
        <v>0.17414847289999999</v>
      </c>
      <c r="CP97" s="14">
        <f>IFERROR(VLOOKUP($BM$1&amp;'Service PJ'!$D95&amp;'Service PJ'!$B95&amp;'Service PJ'!$A95&amp;"*",'EPA_US9RT techs'!$A$2:$I$1722,9,FALSE),"")</f>
        <v>0.17414847289999999</v>
      </c>
      <c r="CQ97" s="14">
        <f>IFERROR(VLOOKUP($BM$1&amp;'Service PJ'!$D95&amp;'Service PJ'!$B95&amp;'Service PJ'!$A95&amp;"*",'EPA_US9RT techs'!$A$2:$I$1722,9,FALSE),"")</f>
        <v>0.17414847289999999</v>
      </c>
      <c r="CS97" t="str">
        <f>IF(SUM(CT97:DJ97)=0,"\I:",'Service PJ'!$D95&amp;"_"&amp;'Service PJ'!$E95&amp;"_"&amp;'Service PJ'!$C95)</f>
        <v>ICH_STM_NGA</v>
      </c>
      <c r="CT97" s="2">
        <f>IFERROR(VLOOKUP($CS$1&amp;'Service PJ'!$D95&amp;'Service PJ'!$B95&amp;'Service PJ'!$A95&amp;"*",'EPA_US9RT techs'!$A$2:$I$1722,9,FALSE),"")</f>
        <v>50</v>
      </c>
      <c r="CU97" s="2">
        <f>IFERROR(VLOOKUP($CS$1&amp;'Service PJ'!$D95&amp;'Service PJ'!$B95&amp;'Service PJ'!$A95&amp;"*",'EPA_US9RT techs'!$A$2:$I$1722,9,FALSE),"")</f>
        <v>50</v>
      </c>
      <c r="CV97" s="2">
        <f>IFERROR(VLOOKUP($CS$1&amp;'Service PJ'!$D95&amp;'Service PJ'!$B95&amp;'Service PJ'!$A95&amp;"*",'EPA_US9RT techs'!$A$2:$I$1722,9,FALSE),"")</f>
        <v>50</v>
      </c>
      <c r="CW97" s="2">
        <f>IFERROR(VLOOKUP($CS$1&amp;'Service PJ'!$D95&amp;'Service PJ'!$B95&amp;'Service PJ'!$A95&amp;"*",'EPA_US9RT techs'!$A$2:$I$1722,9,FALSE),"")</f>
        <v>50</v>
      </c>
      <c r="CX97" s="2">
        <f>IFERROR(VLOOKUP($CS$1&amp;'Service PJ'!$D95&amp;'Service PJ'!$B95&amp;'Service PJ'!$A95&amp;"*",'EPA_US9RT techs'!$A$2:$I$1722,9,FALSE),"")</f>
        <v>50</v>
      </c>
      <c r="CY97" s="2">
        <f>IFERROR(VLOOKUP($CS$1&amp;'Service PJ'!$D95&amp;'Service PJ'!$B95&amp;'Service PJ'!$A95&amp;"*",'EPA_US9RT techs'!$A$2:$I$1722,9,FALSE),"")</f>
        <v>50</v>
      </c>
      <c r="CZ97" s="2">
        <f>IFERROR(VLOOKUP($CS$1&amp;'Service PJ'!$D95&amp;'Service PJ'!$B95&amp;'Service PJ'!$A95&amp;"*",'EPA_US9RT techs'!$A$2:$I$1722,9,FALSE),"")</f>
        <v>50</v>
      </c>
      <c r="DA97" s="2">
        <f>IFERROR(VLOOKUP($CS$1&amp;'Service PJ'!$D95&amp;'Service PJ'!$B95&amp;'Service PJ'!$A95&amp;"*",'EPA_US9RT techs'!$A$2:$I$1722,9,FALSE),"")</f>
        <v>50</v>
      </c>
      <c r="DB97" s="2">
        <f>IFERROR(VLOOKUP($CS$1&amp;'Service PJ'!$D95&amp;'Service PJ'!$B95&amp;'Service PJ'!$A95&amp;"*",'EPA_US9RT techs'!$A$2:$I$1722,9,FALSE),"")</f>
        <v>50</v>
      </c>
      <c r="DC97" s="2">
        <f>IFERROR(VLOOKUP($CS$1&amp;'Service PJ'!$D95&amp;'Service PJ'!$B95&amp;'Service PJ'!$A95&amp;"*",'EPA_US9RT techs'!$A$2:$I$1722,9,FALSE),"")</f>
        <v>50</v>
      </c>
      <c r="DD97" s="2">
        <f>IFERROR(VLOOKUP($CS$1&amp;'Service PJ'!$D95&amp;'Service PJ'!$B95&amp;'Service PJ'!$A95&amp;"*",'EPA_US9RT techs'!$A$2:$I$1722,9,FALSE),"")</f>
        <v>50</v>
      </c>
      <c r="DE97" s="2">
        <f>IFERROR(VLOOKUP($CS$1&amp;'Service PJ'!$D95&amp;'Service PJ'!$B95&amp;'Service PJ'!$A95&amp;"*",'EPA_US9RT techs'!$A$2:$I$1722,9,FALSE),"")</f>
        <v>50</v>
      </c>
      <c r="DF97" s="2">
        <f>IFERROR(VLOOKUP($CS$1&amp;'Service PJ'!$D95&amp;'Service PJ'!$B95&amp;'Service PJ'!$A95&amp;"*",'EPA_US9RT techs'!$A$2:$I$1722,9,FALSE),"")</f>
        <v>50</v>
      </c>
      <c r="DG97" s="2">
        <f>IFERROR(VLOOKUP($CS$1&amp;'Service PJ'!$D95&amp;'Service PJ'!$B95&amp;'Service PJ'!$A95&amp;"*",'EPA_US9RT techs'!$A$2:$I$1722,9,FALSE),"")</f>
        <v>50</v>
      </c>
      <c r="DH97" s="2">
        <f>IFERROR(VLOOKUP($CS$1&amp;'Service PJ'!$D95&amp;'Service PJ'!$B95&amp;'Service PJ'!$A95&amp;"*",'EPA_US9RT techs'!$A$2:$I$1722,9,FALSE),"")</f>
        <v>50</v>
      </c>
      <c r="DI97" s="2">
        <f>IFERROR(VLOOKUP($CS$1&amp;'Service PJ'!$D95&amp;'Service PJ'!$B95&amp;'Service PJ'!$A95&amp;"*",'EPA_US9RT techs'!$A$2:$I$1722,9,FALSE),"")</f>
        <v>50</v>
      </c>
      <c r="DJ97" s="2">
        <f>IFERROR(VLOOKUP($CS$1&amp;'Service PJ'!$D95&amp;'Service PJ'!$B95&amp;'Service PJ'!$A95&amp;"*",'EPA_US9RT techs'!$A$2:$I$1722,9,FALSE),"")</f>
        <v>50</v>
      </c>
      <c r="DK97" s="2">
        <f>IFERROR(VLOOKUP($CS$1&amp;'Service PJ'!$D95&amp;'Service PJ'!$B95&amp;'Service PJ'!$A95&amp;"*",'EPA_US9RT techs'!$A$2:$I$1722,9,FALSE),"")</f>
        <v>50</v>
      </c>
      <c r="DL97" s="2">
        <f>IFERROR(VLOOKUP($CS$1&amp;'Service PJ'!$D95&amp;'Service PJ'!$B95&amp;'Service PJ'!$A95&amp;"*",'EPA_US9RT techs'!$A$2:$I$1722,9,FALSE),"")</f>
        <v>50</v>
      </c>
      <c r="DM97" s="2">
        <f>IFERROR(VLOOKUP($CS$1&amp;'Service PJ'!$D95&amp;'Service PJ'!$B95&amp;'Service PJ'!$A95&amp;"*",'EPA_US9RT techs'!$A$2:$I$1722,9,FALSE),"")</f>
        <v>50</v>
      </c>
      <c r="DN97" s="2">
        <f>IFERROR(VLOOKUP($CS$1&amp;'Service PJ'!$D95&amp;'Service PJ'!$B95&amp;'Service PJ'!$A95&amp;"*",'EPA_US9RT techs'!$A$2:$I$1722,9,FALSE),"")</f>
        <v>50</v>
      </c>
      <c r="DO97" s="2">
        <f>IFERROR(VLOOKUP($CS$1&amp;'Service PJ'!$D95&amp;'Service PJ'!$B95&amp;'Service PJ'!$A95&amp;"*",'EPA_US9RT techs'!$A$2:$I$1722,9,FALSE),"")</f>
        <v>50</v>
      </c>
      <c r="DP97" s="2">
        <f>IFERROR(VLOOKUP($CS$1&amp;'Service PJ'!$D95&amp;'Service PJ'!$B95&amp;'Service PJ'!$A95&amp;"*",'EPA_US9RT techs'!$A$2:$I$1722,9,FALSE),"")</f>
        <v>50</v>
      </c>
      <c r="DQ97" s="2">
        <f>IFERROR(VLOOKUP($CS$1&amp;'Service PJ'!$D95&amp;'Service PJ'!$B95&amp;'Service PJ'!$A95&amp;"*",'EPA_US9RT techs'!$A$2:$I$1722,9,FALSE),"")</f>
        <v>50</v>
      </c>
      <c r="DR97" s="2">
        <f>IFERROR(VLOOKUP($CS$1&amp;'Service PJ'!$D95&amp;'Service PJ'!$B95&amp;'Service PJ'!$A95&amp;"*",'EPA_US9RT techs'!$A$2:$I$1722,9,FALSE),"")</f>
        <v>50</v>
      </c>
      <c r="DS97" s="2">
        <f>IFERROR(VLOOKUP($CS$1&amp;'Service PJ'!$D95&amp;'Service PJ'!$B95&amp;'Service PJ'!$A95&amp;"*",'EPA_US9RT techs'!$A$2:$I$1722,9,FALSE),"")</f>
        <v>50</v>
      </c>
      <c r="DT97" s="2">
        <f>IFERROR(VLOOKUP($CS$1&amp;'Service PJ'!$D95&amp;'Service PJ'!$B95&amp;'Service PJ'!$A95&amp;"*",'EPA_US9RT techs'!$A$2:$I$1722,9,FALSE),"")</f>
        <v>50</v>
      </c>
      <c r="DU97" s="2">
        <f>IFERROR(VLOOKUP($CS$1&amp;'Service PJ'!$D95&amp;'Service PJ'!$B95&amp;'Service PJ'!$A95&amp;"*",'EPA_US9RT techs'!$A$2:$I$1722,9,FALSE),"")</f>
        <v>50</v>
      </c>
      <c r="DV97" s="2">
        <f>IFERROR(VLOOKUP($CS$1&amp;'Service PJ'!$D95&amp;'Service PJ'!$B95&amp;'Service PJ'!$A95&amp;"*",'EPA_US9RT techs'!$A$2:$I$1722,9,FALSE),"")</f>
        <v>50</v>
      </c>
      <c r="DW97" s="2">
        <f>IFERROR(VLOOKUP($CS$1&amp;'Service PJ'!$D95&amp;'Service PJ'!$B95&amp;'Service PJ'!$A95&amp;"*",'EPA_US9RT techs'!$A$2:$I$1722,9,FALSE),"")</f>
        <v>50</v>
      </c>
    </row>
    <row r="98" spans="1:127" x14ac:dyDescent="0.45">
      <c r="A98" t="str">
        <f>IF(SUM(B98:R98)=0,"\I:",'Service PJ'!$D96&amp;"_"&amp;'Service PJ'!$E96&amp;"_"&amp;'Service PJ'!$C96)</f>
        <v>ICH_PRH_NGA</v>
      </c>
      <c r="B98" s="14">
        <f>IFERROR(VLOOKUP($A$1&amp;'Service PJ'!$D96&amp;'Service PJ'!$B96&amp;'Service PJ'!$A96&amp;"*",'EPA_US9RT techs'!$A$2:$I$1722,9,FALSE),"")</f>
        <v>3.61965</v>
      </c>
      <c r="C98" s="14">
        <f>IFERROR(VLOOKUP($A$1&amp;'Service PJ'!$D96&amp;'Service PJ'!$B96&amp;'Service PJ'!$A96&amp;"*",'EPA_US9RT techs'!$A$2:$I$1722,9,FALSE),"")</f>
        <v>3.61965</v>
      </c>
      <c r="D98" s="14">
        <f>IFERROR(VLOOKUP($A$1&amp;'Service PJ'!$D96&amp;'Service PJ'!$B96&amp;'Service PJ'!$A96&amp;"*",'EPA_US9RT techs'!$A$2:$I$1722,9,FALSE),"")</f>
        <v>3.61965</v>
      </c>
      <c r="E98" s="14">
        <f>IFERROR(VLOOKUP($A$1&amp;'Service PJ'!$D96&amp;'Service PJ'!$B96&amp;'Service PJ'!$A96&amp;"*",'EPA_US9RT techs'!$A$2:$I$1722,9,FALSE),"")</f>
        <v>3.61965</v>
      </c>
      <c r="F98" s="14">
        <f>IFERROR(VLOOKUP($A$1&amp;'Service PJ'!$D96&amp;'Service PJ'!$B96&amp;'Service PJ'!$A96&amp;"*",'EPA_US9RT techs'!$A$2:$I$1722,9,FALSE),"")</f>
        <v>3.61965</v>
      </c>
      <c r="G98" s="14">
        <f>IFERROR(VLOOKUP($A$1&amp;'Service PJ'!$D96&amp;'Service PJ'!$B96&amp;'Service PJ'!$A96&amp;"*",'EPA_US9RT techs'!$A$2:$I$1722,9,FALSE),"")</f>
        <v>3.61965</v>
      </c>
      <c r="H98" s="14">
        <f>IFERROR(VLOOKUP($A$1&amp;'Service PJ'!$D96&amp;'Service PJ'!$B96&amp;'Service PJ'!$A96&amp;"*",'EPA_US9RT techs'!$A$2:$I$1722,9,FALSE),"")</f>
        <v>3.61965</v>
      </c>
      <c r="I98" s="14">
        <f>IFERROR(VLOOKUP($A$1&amp;'Service PJ'!$D96&amp;'Service PJ'!$B96&amp;'Service PJ'!$A96&amp;"*",'EPA_US9RT techs'!$A$2:$I$1722,9,FALSE),"")</f>
        <v>3.61965</v>
      </c>
      <c r="J98" s="14">
        <f>IFERROR(VLOOKUP($A$1&amp;'Service PJ'!$D96&amp;'Service PJ'!$B96&amp;'Service PJ'!$A96&amp;"*",'EPA_US9RT techs'!$A$2:$I$1722,9,FALSE),"")</f>
        <v>3.61965</v>
      </c>
      <c r="K98" s="14">
        <f>IFERROR(VLOOKUP($A$1&amp;'Service PJ'!$D96&amp;'Service PJ'!$B96&amp;'Service PJ'!$A96&amp;"*",'EPA_US9RT techs'!$A$2:$I$1722,9,FALSE),"")</f>
        <v>3.61965</v>
      </c>
      <c r="L98" s="14">
        <f>IFERROR(VLOOKUP($A$1&amp;'Service PJ'!$D96&amp;'Service PJ'!$B96&amp;'Service PJ'!$A96&amp;"*",'EPA_US9RT techs'!$A$2:$I$1722,9,FALSE),"")</f>
        <v>3.61965</v>
      </c>
      <c r="M98" s="14">
        <f>IFERROR(VLOOKUP($A$1&amp;'Service PJ'!$D96&amp;'Service PJ'!$B96&amp;'Service PJ'!$A96&amp;"*",'EPA_US9RT techs'!$A$2:$I$1722,9,FALSE),"")</f>
        <v>3.61965</v>
      </c>
      <c r="N98" s="14">
        <f>IFERROR(VLOOKUP($A$1&amp;'Service PJ'!$D96&amp;'Service PJ'!$B96&amp;'Service PJ'!$A96&amp;"*",'EPA_US9RT techs'!$A$2:$I$1722,9,FALSE),"")</f>
        <v>3.61965</v>
      </c>
      <c r="O98" s="14">
        <f>IFERROR(VLOOKUP($A$1&amp;'Service PJ'!$D96&amp;'Service PJ'!$B96&amp;'Service PJ'!$A96&amp;"*",'EPA_US9RT techs'!$A$2:$I$1722,9,FALSE),"")</f>
        <v>3.61965</v>
      </c>
      <c r="P98" s="14">
        <f>IFERROR(VLOOKUP($A$1&amp;'Service PJ'!$D96&amp;'Service PJ'!$B96&amp;'Service PJ'!$A96&amp;"*",'EPA_US9RT techs'!$A$2:$I$1722,9,FALSE),"")</f>
        <v>3.61965</v>
      </c>
      <c r="Q98" s="14">
        <f>IFERROR(VLOOKUP($A$1&amp;'Service PJ'!$D96&amp;'Service PJ'!$B96&amp;'Service PJ'!$A96&amp;"*",'EPA_US9RT techs'!$A$2:$I$1722,9,FALSE),"")</f>
        <v>3.61965</v>
      </c>
      <c r="R98" s="14">
        <f>IFERROR(VLOOKUP($A$1&amp;'Service PJ'!$D96&amp;'Service PJ'!$B96&amp;'Service PJ'!$A96&amp;"*",'EPA_US9RT techs'!$A$2:$I$1722,9,FALSE),"")</f>
        <v>3.61965</v>
      </c>
      <c r="S98" s="14">
        <f>IFERROR(VLOOKUP($A$1&amp;'Service PJ'!$D96&amp;'Service PJ'!$B96&amp;'Service PJ'!$A96&amp;"*",'EPA_US9RT techs'!$A$2:$I$1722,9,FALSE),"")</f>
        <v>3.61965</v>
      </c>
      <c r="T98" s="14">
        <f>IFERROR(VLOOKUP($A$1&amp;'Service PJ'!$D96&amp;'Service PJ'!$B96&amp;'Service PJ'!$A96&amp;"*",'EPA_US9RT techs'!$A$2:$I$1722,9,FALSE),"")</f>
        <v>3.61965</v>
      </c>
      <c r="U98" s="14">
        <f>IFERROR(VLOOKUP($A$1&amp;'Service PJ'!$D96&amp;'Service PJ'!$B96&amp;'Service PJ'!$A96&amp;"*",'EPA_US9RT techs'!$A$2:$I$1722,9,FALSE),"")</f>
        <v>3.61965</v>
      </c>
      <c r="V98" s="14">
        <f>IFERROR(VLOOKUP($A$1&amp;'Service PJ'!$D96&amp;'Service PJ'!$B96&amp;'Service PJ'!$A96&amp;"*",'EPA_US9RT techs'!$A$2:$I$1722,9,FALSE),"")</f>
        <v>3.61965</v>
      </c>
      <c r="W98" s="14">
        <f>IFERROR(VLOOKUP($A$1&amp;'Service PJ'!$D96&amp;'Service PJ'!$B96&amp;'Service PJ'!$A96&amp;"*",'EPA_US9RT techs'!$A$2:$I$1722,9,FALSE),"")</f>
        <v>3.61965</v>
      </c>
      <c r="X98" s="14">
        <f>IFERROR(VLOOKUP($A$1&amp;'Service PJ'!$D96&amp;'Service PJ'!$B96&amp;'Service PJ'!$A96&amp;"*",'EPA_US9RT techs'!$A$2:$I$1722,9,FALSE),"")</f>
        <v>3.61965</v>
      </c>
      <c r="Y98" s="14">
        <f>IFERROR(VLOOKUP($A$1&amp;'Service PJ'!$D96&amp;'Service PJ'!$B96&amp;'Service PJ'!$A96&amp;"*",'EPA_US9RT techs'!$A$2:$I$1722,9,FALSE),"")</f>
        <v>3.61965</v>
      </c>
      <c r="Z98" s="14">
        <f>IFERROR(VLOOKUP($A$1&amp;'Service PJ'!$D96&amp;'Service PJ'!$B96&amp;'Service PJ'!$A96&amp;"*",'EPA_US9RT techs'!$A$2:$I$1722,9,FALSE),"")</f>
        <v>3.61965</v>
      </c>
      <c r="AA98" s="14">
        <f>IFERROR(VLOOKUP($A$1&amp;'Service PJ'!$D96&amp;'Service PJ'!$B96&amp;'Service PJ'!$A96&amp;"*",'EPA_US9RT techs'!$A$2:$I$1722,9,FALSE),"")</f>
        <v>3.61965</v>
      </c>
      <c r="AB98" s="14">
        <f>IFERROR(VLOOKUP($A$1&amp;'Service PJ'!$D96&amp;'Service PJ'!$B96&amp;'Service PJ'!$A96&amp;"*",'EPA_US9RT techs'!$A$2:$I$1722,9,FALSE),"")</f>
        <v>3.61965</v>
      </c>
      <c r="AC98" s="14">
        <f>IFERROR(VLOOKUP($A$1&amp;'Service PJ'!$D96&amp;'Service PJ'!$B96&amp;'Service PJ'!$A96&amp;"*",'EPA_US9RT techs'!$A$2:$I$1722,9,FALSE),"")</f>
        <v>3.61965</v>
      </c>
      <c r="AD98" s="14">
        <f>IFERROR(VLOOKUP($A$1&amp;'Service PJ'!$D96&amp;'Service PJ'!$B96&amp;'Service PJ'!$A96&amp;"*",'EPA_US9RT techs'!$A$2:$I$1722,9,FALSE),"")</f>
        <v>3.61965</v>
      </c>
      <c r="AE98" s="14">
        <f>IFERROR(VLOOKUP($A$1&amp;'Service PJ'!$D96&amp;'Service PJ'!$B96&amp;'Service PJ'!$A96&amp;"*",'EPA_US9RT techs'!$A$2:$I$1722,9,FALSE),"")</f>
        <v>3.61965</v>
      </c>
      <c r="AG98" t="str">
        <f>IF(SUM(AH98:AX98)=0,"\I:",'Service PJ'!$D96&amp;"_"&amp;'Service PJ'!$E96&amp;"_"&amp;'Service PJ'!$C96)</f>
        <v>ICH_PRH_NGA</v>
      </c>
      <c r="AH98" s="14">
        <f>IFERROR(VLOOKUP($AG$1&amp;'Service PJ'!$D96&amp;'Service PJ'!$B96&amp;'Service PJ'!$A96&amp;"*",'EPA_US9RT techs'!$A$2:$I$1722,9,FALSE),"")</f>
        <v>0.57914399999999999</v>
      </c>
      <c r="AI98" s="14">
        <f>IFERROR(VLOOKUP($AG$1&amp;'Service PJ'!$D96&amp;'Service PJ'!$B96&amp;'Service PJ'!$A96&amp;"*",'EPA_US9RT techs'!$A$2:$I$1722,9,FALSE),"")</f>
        <v>0.57914399999999999</v>
      </c>
      <c r="AJ98" s="14">
        <f>IFERROR(VLOOKUP($AG$1&amp;'Service PJ'!$D96&amp;'Service PJ'!$B96&amp;'Service PJ'!$A96&amp;"*",'EPA_US9RT techs'!$A$2:$I$1722,9,FALSE),"")</f>
        <v>0.57914399999999999</v>
      </c>
      <c r="AK98" s="14">
        <f>IFERROR(VLOOKUP($AG$1&amp;'Service PJ'!$D96&amp;'Service PJ'!$B96&amp;'Service PJ'!$A96&amp;"*",'EPA_US9RT techs'!$A$2:$I$1722,9,FALSE),"")</f>
        <v>0.57914399999999999</v>
      </c>
      <c r="AL98" s="14">
        <f>IFERROR(VLOOKUP($AG$1&amp;'Service PJ'!$D96&amp;'Service PJ'!$B96&amp;'Service PJ'!$A96&amp;"*",'EPA_US9RT techs'!$A$2:$I$1722,9,FALSE),"")</f>
        <v>0.57914399999999999</v>
      </c>
      <c r="AM98" s="14">
        <f>IFERROR(VLOOKUP($AG$1&amp;'Service PJ'!$D96&amp;'Service PJ'!$B96&amp;'Service PJ'!$A96&amp;"*",'EPA_US9RT techs'!$A$2:$I$1722,9,FALSE),"")</f>
        <v>0.57914399999999999</v>
      </c>
      <c r="AN98" s="14">
        <f>IFERROR(VLOOKUP($AG$1&amp;'Service PJ'!$D96&amp;'Service PJ'!$B96&amp;'Service PJ'!$A96&amp;"*",'EPA_US9RT techs'!$A$2:$I$1722,9,FALSE),"")</f>
        <v>0.57914399999999999</v>
      </c>
      <c r="AO98" s="14">
        <f>IFERROR(VLOOKUP($AG$1&amp;'Service PJ'!$D96&amp;'Service PJ'!$B96&amp;'Service PJ'!$A96&amp;"*",'EPA_US9RT techs'!$A$2:$I$1722,9,FALSE),"")</f>
        <v>0.57914399999999999</v>
      </c>
      <c r="AP98" s="14">
        <f>IFERROR(VLOOKUP($AG$1&amp;'Service PJ'!$D96&amp;'Service PJ'!$B96&amp;'Service PJ'!$A96&amp;"*",'EPA_US9RT techs'!$A$2:$I$1722,9,FALSE),"")</f>
        <v>0.57914399999999999</v>
      </c>
      <c r="AQ98" s="14">
        <f>IFERROR(VLOOKUP($AG$1&amp;'Service PJ'!$D96&amp;'Service PJ'!$B96&amp;'Service PJ'!$A96&amp;"*",'EPA_US9RT techs'!$A$2:$I$1722,9,FALSE),"")</f>
        <v>0.57914399999999999</v>
      </c>
      <c r="AR98" s="14">
        <f>IFERROR(VLOOKUP($AG$1&amp;'Service PJ'!$D96&amp;'Service PJ'!$B96&amp;'Service PJ'!$A96&amp;"*",'EPA_US9RT techs'!$A$2:$I$1722,9,FALSE),"")</f>
        <v>0.57914399999999999</v>
      </c>
      <c r="AS98" s="14">
        <f>IFERROR(VLOOKUP($AG$1&amp;'Service PJ'!$D96&amp;'Service PJ'!$B96&amp;'Service PJ'!$A96&amp;"*",'EPA_US9RT techs'!$A$2:$I$1722,9,FALSE),"")</f>
        <v>0.57914399999999999</v>
      </c>
      <c r="AT98" s="14">
        <f>IFERROR(VLOOKUP($AG$1&amp;'Service PJ'!$D96&amp;'Service PJ'!$B96&amp;'Service PJ'!$A96&amp;"*",'EPA_US9RT techs'!$A$2:$I$1722,9,FALSE),"")</f>
        <v>0.57914399999999999</v>
      </c>
      <c r="AU98" s="14">
        <f>IFERROR(VLOOKUP($AG$1&amp;'Service PJ'!$D96&amp;'Service PJ'!$B96&amp;'Service PJ'!$A96&amp;"*",'EPA_US9RT techs'!$A$2:$I$1722,9,FALSE),"")</f>
        <v>0.57914399999999999</v>
      </c>
      <c r="AV98" s="14">
        <f>IFERROR(VLOOKUP($AG$1&amp;'Service PJ'!$D96&amp;'Service PJ'!$B96&amp;'Service PJ'!$A96&amp;"*",'EPA_US9RT techs'!$A$2:$I$1722,9,FALSE),"")</f>
        <v>0.57914399999999999</v>
      </c>
      <c r="AW98" s="14">
        <f>IFERROR(VLOOKUP($AG$1&amp;'Service PJ'!$D96&amp;'Service PJ'!$B96&amp;'Service PJ'!$A96&amp;"*",'EPA_US9RT techs'!$A$2:$I$1722,9,FALSE),"")</f>
        <v>0.57914399999999999</v>
      </c>
      <c r="AX98" s="14">
        <f>IFERROR(VLOOKUP($AG$1&amp;'Service PJ'!$D96&amp;'Service PJ'!$B96&amp;'Service PJ'!$A96&amp;"*",'EPA_US9RT techs'!$A$2:$I$1722,9,FALSE),"")</f>
        <v>0.57914399999999999</v>
      </c>
      <c r="AY98" s="14">
        <f>IFERROR(VLOOKUP($AG$1&amp;'Service PJ'!$D96&amp;'Service PJ'!$B96&amp;'Service PJ'!$A96&amp;"*",'EPA_US9RT techs'!$A$2:$I$1722,9,FALSE),"")</f>
        <v>0.57914399999999999</v>
      </c>
      <c r="AZ98" s="14">
        <f>IFERROR(VLOOKUP($AG$1&amp;'Service PJ'!$D96&amp;'Service PJ'!$B96&amp;'Service PJ'!$A96&amp;"*",'EPA_US9RT techs'!$A$2:$I$1722,9,FALSE),"")</f>
        <v>0.57914399999999999</v>
      </c>
      <c r="BA98" s="14">
        <f>IFERROR(VLOOKUP($AG$1&amp;'Service PJ'!$D96&amp;'Service PJ'!$B96&amp;'Service PJ'!$A96&amp;"*",'EPA_US9RT techs'!$A$2:$I$1722,9,FALSE),"")</f>
        <v>0.57914399999999999</v>
      </c>
      <c r="BB98" s="14">
        <f>IFERROR(VLOOKUP($AG$1&amp;'Service PJ'!$D96&amp;'Service PJ'!$B96&amp;'Service PJ'!$A96&amp;"*",'EPA_US9RT techs'!$A$2:$I$1722,9,FALSE),"")</f>
        <v>0.57914399999999999</v>
      </c>
      <c r="BC98" s="14">
        <f>IFERROR(VLOOKUP($AG$1&amp;'Service PJ'!$D96&amp;'Service PJ'!$B96&amp;'Service PJ'!$A96&amp;"*",'EPA_US9RT techs'!$A$2:$I$1722,9,FALSE),"")</f>
        <v>0.57914399999999999</v>
      </c>
      <c r="BD98" s="14">
        <f>IFERROR(VLOOKUP($AG$1&amp;'Service PJ'!$D96&amp;'Service PJ'!$B96&amp;'Service PJ'!$A96&amp;"*",'EPA_US9RT techs'!$A$2:$I$1722,9,FALSE),"")</f>
        <v>0.57914399999999999</v>
      </c>
      <c r="BE98" s="14">
        <f>IFERROR(VLOOKUP($AG$1&amp;'Service PJ'!$D96&amp;'Service PJ'!$B96&amp;'Service PJ'!$A96&amp;"*",'EPA_US9RT techs'!$A$2:$I$1722,9,FALSE),"")</f>
        <v>0.57914399999999999</v>
      </c>
      <c r="BF98" s="14">
        <f>IFERROR(VLOOKUP($AG$1&amp;'Service PJ'!$D96&amp;'Service PJ'!$B96&amp;'Service PJ'!$A96&amp;"*",'EPA_US9RT techs'!$A$2:$I$1722,9,FALSE),"")</f>
        <v>0.57914399999999999</v>
      </c>
      <c r="BG98" s="14">
        <f>IFERROR(VLOOKUP($AG$1&amp;'Service PJ'!$D96&amp;'Service PJ'!$B96&amp;'Service PJ'!$A96&amp;"*",'EPA_US9RT techs'!$A$2:$I$1722,9,FALSE),"")</f>
        <v>0.57914399999999999</v>
      </c>
      <c r="BH98" s="14">
        <f>IFERROR(VLOOKUP($AG$1&amp;'Service PJ'!$D96&amp;'Service PJ'!$B96&amp;'Service PJ'!$A96&amp;"*",'EPA_US9RT techs'!$A$2:$I$1722,9,FALSE),"")</f>
        <v>0.57914399999999999</v>
      </c>
      <c r="BI98" s="14">
        <f>IFERROR(VLOOKUP($AG$1&amp;'Service PJ'!$D96&amp;'Service PJ'!$B96&amp;'Service PJ'!$A96&amp;"*",'EPA_US9RT techs'!$A$2:$I$1722,9,FALSE),"")</f>
        <v>0.57914399999999999</v>
      </c>
      <c r="BJ98" s="14">
        <f>IFERROR(VLOOKUP($AG$1&amp;'Service PJ'!$D96&amp;'Service PJ'!$B96&amp;'Service PJ'!$A96&amp;"*",'EPA_US9RT techs'!$A$2:$I$1722,9,FALSE),"")</f>
        <v>0.57914399999999999</v>
      </c>
      <c r="BK98" s="14">
        <f>IFERROR(VLOOKUP($AG$1&amp;'Service PJ'!$D96&amp;'Service PJ'!$B96&amp;'Service PJ'!$A96&amp;"*",'EPA_US9RT techs'!$A$2:$I$1722,9,FALSE),"")</f>
        <v>0.57914399999999999</v>
      </c>
      <c r="BM98" t="str">
        <f>IF(SUM(BN98:CD98)=0,"\I:",'Service PJ'!$D96&amp;"_"&amp;'Service PJ'!$E96&amp;"_"&amp;'Service PJ'!$C96)</f>
        <v>\I:</v>
      </c>
      <c r="BN98" s="14" t="str">
        <f>IFERROR(VLOOKUP($BM$1&amp;'Service PJ'!$D96&amp;'Service PJ'!$B96&amp;'Service PJ'!$A96&amp;"*",'EPA_US9RT techs'!$A$2:$I$1722,9,FALSE),"")</f>
        <v/>
      </c>
      <c r="BO98" s="14" t="str">
        <f>IFERROR(VLOOKUP($BM$1&amp;'Service PJ'!$D96&amp;'Service PJ'!$B96&amp;'Service PJ'!$A96&amp;"*",'EPA_US9RT techs'!$A$2:$I$1722,9,FALSE),"")</f>
        <v/>
      </c>
      <c r="BP98" s="14" t="str">
        <f>IFERROR(VLOOKUP($BM$1&amp;'Service PJ'!$D96&amp;'Service PJ'!$B96&amp;'Service PJ'!$A96&amp;"*",'EPA_US9RT techs'!$A$2:$I$1722,9,FALSE),"")</f>
        <v/>
      </c>
      <c r="BQ98" s="14" t="str">
        <f>IFERROR(VLOOKUP($BM$1&amp;'Service PJ'!$D96&amp;'Service PJ'!$B96&amp;'Service PJ'!$A96&amp;"*",'EPA_US9RT techs'!$A$2:$I$1722,9,FALSE),"")</f>
        <v/>
      </c>
      <c r="BR98" s="14" t="str">
        <f>IFERROR(VLOOKUP($BM$1&amp;'Service PJ'!$D96&amp;'Service PJ'!$B96&amp;'Service PJ'!$A96&amp;"*",'EPA_US9RT techs'!$A$2:$I$1722,9,FALSE),"")</f>
        <v/>
      </c>
      <c r="BS98" s="14" t="str">
        <f>IFERROR(VLOOKUP($BM$1&amp;'Service PJ'!$D96&amp;'Service PJ'!$B96&amp;'Service PJ'!$A96&amp;"*",'EPA_US9RT techs'!$A$2:$I$1722,9,FALSE),"")</f>
        <v/>
      </c>
      <c r="BT98" s="14" t="str">
        <f>IFERROR(VLOOKUP($BM$1&amp;'Service PJ'!$D96&amp;'Service PJ'!$B96&amp;'Service PJ'!$A96&amp;"*",'EPA_US9RT techs'!$A$2:$I$1722,9,FALSE),"")</f>
        <v/>
      </c>
      <c r="BU98" s="14" t="str">
        <f>IFERROR(VLOOKUP($BM$1&amp;'Service PJ'!$D96&amp;'Service PJ'!$B96&amp;'Service PJ'!$A96&amp;"*",'EPA_US9RT techs'!$A$2:$I$1722,9,FALSE),"")</f>
        <v/>
      </c>
      <c r="BV98" s="14" t="str">
        <f>IFERROR(VLOOKUP($BM$1&amp;'Service PJ'!$D96&amp;'Service PJ'!$B96&amp;'Service PJ'!$A96&amp;"*",'EPA_US9RT techs'!$A$2:$I$1722,9,FALSE),"")</f>
        <v/>
      </c>
      <c r="BW98" s="14" t="str">
        <f>IFERROR(VLOOKUP($BM$1&amp;'Service PJ'!$D96&amp;'Service PJ'!$B96&amp;'Service PJ'!$A96&amp;"*",'EPA_US9RT techs'!$A$2:$I$1722,9,FALSE),"")</f>
        <v/>
      </c>
      <c r="BX98" s="14" t="str">
        <f>IFERROR(VLOOKUP($BM$1&amp;'Service PJ'!$D96&amp;'Service PJ'!$B96&amp;'Service PJ'!$A96&amp;"*",'EPA_US9RT techs'!$A$2:$I$1722,9,FALSE),"")</f>
        <v/>
      </c>
      <c r="BY98" s="14" t="str">
        <f>IFERROR(VLOOKUP($BM$1&amp;'Service PJ'!$D96&amp;'Service PJ'!$B96&amp;'Service PJ'!$A96&amp;"*",'EPA_US9RT techs'!$A$2:$I$1722,9,FALSE),"")</f>
        <v/>
      </c>
      <c r="BZ98" s="14" t="str">
        <f>IFERROR(VLOOKUP($BM$1&amp;'Service PJ'!$D96&amp;'Service PJ'!$B96&amp;'Service PJ'!$A96&amp;"*",'EPA_US9RT techs'!$A$2:$I$1722,9,FALSE),"")</f>
        <v/>
      </c>
      <c r="CA98" s="14" t="str">
        <f>IFERROR(VLOOKUP($BM$1&amp;'Service PJ'!$D96&amp;'Service PJ'!$B96&amp;'Service PJ'!$A96&amp;"*",'EPA_US9RT techs'!$A$2:$I$1722,9,FALSE),"")</f>
        <v/>
      </c>
      <c r="CB98" s="14" t="str">
        <f>IFERROR(VLOOKUP($BM$1&amp;'Service PJ'!$D96&amp;'Service PJ'!$B96&amp;'Service PJ'!$A96&amp;"*",'EPA_US9RT techs'!$A$2:$I$1722,9,FALSE),"")</f>
        <v/>
      </c>
      <c r="CC98" s="14" t="str">
        <f>IFERROR(VLOOKUP($BM$1&amp;'Service PJ'!$D96&amp;'Service PJ'!$B96&amp;'Service PJ'!$A96&amp;"*",'EPA_US9RT techs'!$A$2:$I$1722,9,FALSE),"")</f>
        <v/>
      </c>
      <c r="CD98" s="14" t="str">
        <f>IFERROR(VLOOKUP($BM$1&amp;'Service PJ'!$D96&amp;'Service PJ'!$B96&amp;'Service PJ'!$A96&amp;"*",'EPA_US9RT techs'!$A$2:$I$1722,9,FALSE),"")</f>
        <v/>
      </c>
      <c r="CE98" s="14" t="str">
        <f>IFERROR(VLOOKUP($BM$1&amp;'Service PJ'!$D96&amp;'Service PJ'!$B96&amp;'Service PJ'!$A96&amp;"*",'EPA_US9RT techs'!$A$2:$I$1722,9,FALSE),"")</f>
        <v/>
      </c>
      <c r="CF98" s="14" t="str">
        <f>IFERROR(VLOOKUP($BM$1&amp;'Service PJ'!$D96&amp;'Service PJ'!$B96&amp;'Service PJ'!$A96&amp;"*",'EPA_US9RT techs'!$A$2:$I$1722,9,FALSE),"")</f>
        <v/>
      </c>
      <c r="CG98" s="14" t="str">
        <f>IFERROR(VLOOKUP($BM$1&amp;'Service PJ'!$D96&amp;'Service PJ'!$B96&amp;'Service PJ'!$A96&amp;"*",'EPA_US9RT techs'!$A$2:$I$1722,9,FALSE),"")</f>
        <v/>
      </c>
      <c r="CH98" s="14" t="str">
        <f>IFERROR(VLOOKUP($BM$1&amp;'Service PJ'!$D96&amp;'Service PJ'!$B96&amp;'Service PJ'!$A96&amp;"*",'EPA_US9RT techs'!$A$2:$I$1722,9,FALSE),"")</f>
        <v/>
      </c>
      <c r="CI98" s="14" t="str">
        <f>IFERROR(VLOOKUP($BM$1&amp;'Service PJ'!$D96&amp;'Service PJ'!$B96&amp;'Service PJ'!$A96&amp;"*",'EPA_US9RT techs'!$A$2:$I$1722,9,FALSE),"")</f>
        <v/>
      </c>
      <c r="CJ98" s="14" t="str">
        <f>IFERROR(VLOOKUP($BM$1&amp;'Service PJ'!$D96&amp;'Service PJ'!$B96&amp;'Service PJ'!$A96&amp;"*",'EPA_US9RT techs'!$A$2:$I$1722,9,FALSE),"")</f>
        <v/>
      </c>
      <c r="CK98" s="14" t="str">
        <f>IFERROR(VLOOKUP($BM$1&amp;'Service PJ'!$D96&amp;'Service PJ'!$B96&amp;'Service PJ'!$A96&amp;"*",'EPA_US9RT techs'!$A$2:$I$1722,9,FALSE),"")</f>
        <v/>
      </c>
      <c r="CL98" s="14" t="str">
        <f>IFERROR(VLOOKUP($BM$1&amp;'Service PJ'!$D96&amp;'Service PJ'!$B96&amp;'Service PJ'!$A96&amp;"*",'EPA_US9RT techs'!$A$2:$I$1722,9,FALSE),"")</f>
        <v/>
      </c>
      <c r="CM98" s="14" t="str">
        <f>IFERROR(VLOOKUP($BM$1&amp;'Service PJ'!$D96&amp;'Service PJ'!$B96&amp;'Service PJ'!$A96&amp;"*",'EPA_US9RT techs'!$A$2:$I$1722,9,FALSE),"")</f>
        <v/>
      </c>
      <c r="CN98" s="14" t="str">
        <f>IFERROR(VLOOKUP($BM$1&amp;'Service PJ'!$D96&amp;'Service PJ'!$B96&amp;'Service PJ'!$A96&amp;"*",'EPA_US9RT techs'!$A$2:$I$1722,9,FALSE),"")</f>
        <v/>
      </c>
      <c r="CO98" s="14" t="str">
        <f>IFERROR(VLOOKUP($BM$1&amp;'Service PJ'!$D96&amp;'Service PJ'!$B96&amp;'Service PJ'!$A96&amp;"*",'EPA_US9RT techs'!$A$2:$I$1722,9,FALSE),"")</f>
        <v/>
      </c>
      <c r="CP98" s="14" t="str">
        <f>IFERROR(VLOOKUP($BM$1&amp;'Service PJ'!$D96&amp;'Service PJ'!$B96&amp;'Service PJ'!$A96&amp;"*",'EPA_US9RT techs'!$A$2:$I$1722,9,FALSE),"")</f>
        <v/>
      </c>
      <c r="CQ98" s="14" t="str">
        <f>IFERROR(VLOOKUP($BM$1&amp;'Service PJ'!$D96&amp;'Service PJ'!$B96&amp;'Service PJ'!$A96&amp;"*",'EPA_US9RT techs'!$A$2:$I$1722,9,FALSE),"")</f>
        <v/>
      </c>
      <c r="CS98" t="str">
        <f>IF(SUM(CT98:DJ98)=0,"\I:",'Service PJ'!$D96&amp;"_"&amp;'Service PJ'!$E96&amp;"_"&amp;'Service PJ'!$C96)</f>
        <v>ICH_PRH_NGA</v>
      </c>
      <c r="CT98" s="2">
        <f>IFERROR(VLOOKUP($CS$1&amp;'Service PJ'!$D96&amp;'Service PJ'!$B96&amp;'Service PJ'!$A96&amp;"*",'EPA_US9RT techs'!$A$2:$I$1722,9,FALSE),"")</f>
        <v>30</v>
      </c>
      <c r="CU98" s="2">
        <f>IFERROR(VLOOKUP($CS$1&amp;'Service PJ'!$D96&amp;'Service PJ'!$B96&amp;'Service PJ'!$A96&amp;"*",'EPA_US9RT techs'!$A$2:$I$1722,9,FALSE),"")</f>
        <v>30</v>
      </c>
      <c r="CV98" s="2">
        <f>IFERROR(VLOOKUP($CS$1&amp;'Service PJ'!$D96&amp;'Service PJ'!$B96&amp;'Service PJ'!$A96&amp;"*",'EPA_US9RT techs'!$A$2:$I$1722,9,FALSE),"")</f>
        <v>30</v>
      </c>
      <c r="CW98" s="2">
        <f>IFERROR(VLOOKUP($CS$1&amp;'Service PJ'!$D96&amp;'Service PJ'!$B96&amp;'Service PJ'!$A96&amp;"*",'EPA_US9RT techs'!$A$2:$I$1722,9,FALSE),"")</f>
        <v>30</v>
      </c>
      <c r="CX98" s="2">
        <f>IFERROR(VLOOKUP($CS$1&amp;'Service PJ'!$D96&amp;'Service PJ'!$B96&amp;'Service PJ'!$A96&amp;"*",'EPA_US9RT techs'!$A$2:$I$1722,9,FALSE),"")</f>
        <v>30</v>
      </c>
      <c r="CY98" s="2">
        <f>IFERROR(VLOOKUP($CS$1&amp;'Service PJ'!$D96&amp;'Service PJ'!$B96&amp;'Service PJ'!$A96&amp;"*",'EPA_US9RT techs'!$A$2:$I$1722,9,FALSE),"")</f>
        <v>30</v>
      </c>
      <c r="CZ98" s="2">
        <f>IFERROR(VLOOKUP($CS$1&amp;'Service PJ'!$D96&amp;'Service PJ'!$B96&amp;'Service PJ'!$A96&amp;"*",'EPA_US9RT techs'!$A$2:$I$1722,9,FALSE),"")</f>
        <v>30</v>
      </c>
      <c r="DA98" s="2">
        <f>IFERROR(VLOOKUP($CS$1&amp;'Service PJ'!$D96&amp;'Service PJ'!$B96&amp;'Service PJ'!$A96&amp;"*",'EPA_US9RT techs'!$A$2:$I$1722,9,FALSE),"")</f>
        <v>30</v>
      </c>
      <c r="DB98" s="2">
        <f>IFERROR(VLOOKUP($CS$1&amp;'Service PJ'!$D96&amp;'Service PJ'!$B96&amp;'Service PJ'!$A96&amp;"*",'EPA_US9RT techs'!$A$2:$I$1722,9,FALSE),"")</f>
        <v>30</v>
      </c>
      <c r="DC98" s="2">
        <f>IFERROR(VLOOKUP($CS$1&amp;'Service PJ'!$D96&amp;'Service PJ'!$B96&amp;'Service PJ'!$A96&amp;"*",'EPA_US9RT techs'!$A$2:$I$1722,9,FALSE),"")</f>
        <v>30</v>
      </c>
      <c r="DD98" s="2">
        <f>IFERROR(VLOOKUP($CS$1&amp;'Service PJ'!$D96&amp;'Service PJ'!$B96&amp;'Service PJ'!$A96&amp;"*",'EPA_US9RT techs'!$A$2:$I$1722,9,FALSE),"")</f>
        <v>30</v>
      </c>
      <c r="DE98" s="2">
        <f>IFERROR(VLOOKUP($CS$1&amp;'Service PJ'!$D96&amp;'Service PJ'!$B96&amp;'Service PJ'!$A96&amp;"*",'EPA_US9RT techs'!$A$2:$I$1722,9,FALSE),"")</f>
        <v>30</v>
      </c>
      <c r="DF98" s="2">
        <f>IFERROR(VLOOKUP($CS$1&amp;'Service PJ'!$D96&amp;'Service PJ'!$B96&amp;'Service PJ'!$A96&amp;"*",'EPA_US9RT techs'!$A$2:$I$1722,9,FALSE),"")</f>
        <v>30</v>
      </c>
      <c r="DG98" s="2">
        <f>IFERROR(VLOOKUP($CS$1&amp;'Service PJ'!$D96&amp;'Service PJ'!$B96&amp;'Service PJ'!$A96&amp;"*",'EPA_US9RT techs'!$A$2:$I$1722,9,FALSE),"")</f>
        <v>30</v>
      </c>
      <c r="DH98" s="2">
        <f>IFERROR(VLOOKUP($CS$1&amp;'Service PJ'!$D96&amp;'Service PJ'!$B96&amp;'Service PJ'!$A96&amp;"*",'EPA_US9RT techs'!$A$2:$I$1722,9,FALSE),"")</f>
        <v>30</v>
      </c>
      <c r="DI98" s="2">
        <f>IFERROR(VLOOKUP($CS$1&amp;'Service PJ'!$D96&amp;'Service PJ'!$B96&amp;'Service PJ'!$A96&amp;"*",'EPA_US9RT techs'!$A$2:$I$1722,9,FALSE),"")</f>
        <v>30</v>
      </c>
      <c r="DJ98" s="2">
        <f>IFERROR(VLOOKUP($CS$1&amp;'Service PJ'!$D96&amp;'Service PJ'!$B96&amp;'Service PJ'!$A96&amp;"*",'EPA_US9RT techs'!$A$2:$I$1722,9,FALSE),"")</f>
        <v>30</v>
      </c>
      <c r="DK98" s="2">
        <f>IFERROR(VLOOKUP($CS$1&amp;'Service PJ'!$D96&amp;'Service PJ'!$B96&amp;'Service PJ'!$A96&amp;"*",'EPA_US9RT techs'!$A$2:$I$1722,9,FALSE),"")</f>
        <v>30</v>
      </c>
      <c r="DL98" s="2">
        <f>IFERROR(VLOOKUP($CS$1&amp;'Service PJ'!$D96&amp;'Service PJ'!$B96&amp;'Service PJ'!$A96&amp;"*",'EPA_US9RT techs'!$A$2:$I$1722,9,FALSE),"")</f>
        <v>30</v>
      </c>
      <c r="DM98" s="2">
        <f>IFERROR(VLOOKUP($CS$1&amp;'Service PJ'!$D96&amp;'Service PJ'!$B96&amp;'Service PJ'!$A96&amp;"*",'EPA_US9RT techs'!$A$2:$I$1722,9,FALSE),"")</f>
        <v>30</v>
      </c>
      <c r="DN98" s="2">
        <f>IFERROR(VLOOKUP($CS$1&amp;'Service PJ'!$D96&amp;'Service PJ'!$B96&amp;'Service PJ'!$A96&amp;"*",'EPA_US9RT techs'!$A$2:$I$1722,9,FALSE),"")</f>
        <v>30</v>
      </c>
      <c r="DO98" s="2">
        <f>IFERROR(VLOOKUP($CS$1&amp;'Service PJ'!$D96&amp;'Service PJ'!$B96&amp;'Service PJ'!$A96&amp;"*",'EPA_US9RT techs'!$A$2:$I$1722,9,FALSE),"")</f>
        <v>30</v>
      </c>
      <c r="DP98" s="2">
        <f>IFERROR(VLOOKUP($CS$1&amp;'Service PJ'!$D96&amp;'Service PJ'!$B96&amp;'Service PJ'!$A96&amp;"*",'EPA_US9RT techs'!$A$2:$I$1722,9,FALSE),"")</f>
        <v>30</v>
      </c>
      <c r="DQ98" s="2">
        <f>IFERROR(VLOOKUP($CS$1&amp;'Service PJ'!$D96&amp;'Service PJ'!$B96&amp;'Service PJ'!$A96&amp;"*",'EPA_US9RT techs'!$A$2:$I$1722,9,FALSE),"")</f>
        <v>30</v>
      </c>
      <c r="DR98" s="2">
        <f>IFERROR(VLOOKUP($CS$1&amp;'Service PJ'!$D96&amp;'Service PJ'!$B96&amp;'Service PJ'!$A96&amp;"*",'EPA_US9RT techs'!$A$2:$I$1722,9,FALSE),"")</f>
        <v>30</v>
      </c>
      <c r="DS98" s="2">
        <f>IFERROR(VLOOKUP($CS$1&amp;'Service PJ'!$D96&amp;'Service PJ'!$B96&amp;'Service PJ'!$A96&amp;"*",'EPA_US9RT techs'!$A$2:$I$1722,9,FALSE),"")</f>
        <v>30</v>
      </c>
      <c r="DT98" s="2">
        <f>IFERROR(VLOOKUP($CS$1&amp;'Service PJ'!$D96&amp;'Service PJ'!$B96&amp;'Service PJ'!$A96&amp;"*",'EPA_US9RT techs'!$A$2:$I$1722,9,FALSE),"")</f>
        <v>30</v>
      </c>
      <c r="DU98" s="2">
        <f>IFERROR(VLOOKUP($CS$1&amp;'Service PJ'!$D96&amp;'Service PJ'!$B96&amp;'Service PJ'!$A96&amp;"*",'EPA_US9RT techs'!$A$2:$I$1722,9,FALSE),"")</f>
        <v>30</v>
      </c>
      <c r="DV98" s="2">
        <f>IFERROR(VLOOKUP($CS$1&amp;'Service PJ'!$D96&amp;'Service PJ'!$B96&amp;'Service PJ'!$A96&amp;"*",'EPA_US9RT techs'!$A$2:$I$1722,9,FALSE),"")</f>
        <v>30</v>
      </c>
      <c r="DW98" s="2">
        <f>IFERROR(VLOOKUP($CS$1&amp;'Service PJ'!$D96&amp;'Service PJ'!$B96&amp;'Service PJ'!$A96&amp;"*",'EPA_US9RT techs'!$A$2:$I$1722,9,FALSE),"")</f>
        <v>30</v>
      </c>
    </row>
    <row r="99" spans="1:127" x14ac:dyDescent="0.45">
      <c r="A99" t="str">
        <f>IF(SUM(B99:R99)=0,"\I:",'Service PJ'!$D97&amp;"_"&amp;'Service PJ'!$E97&amp;"_"&amp;'Service PJ'!$C97)</f>
        <v>\I:</v>
      </c>
      <c r="B99" s="14" t="str">
        <f>IFERROR(VLOOKUP($A$1&amp;'Service PJ'!$D97&amp;'Service PJ'!$B97&amp;'Service PJ'!$A97&amp;"*",'EPA_US9RT techs'!$A$2:$I$1722,9,FALSE),"")</f>
        <v/>
      </c>
      <c r="C99" s="14" t="str">
        <f>IFERROR(VLOOKUP($A$1&amp;'Service PJ'!$D97&amp;'Service PJ'!$B97&amp;'Service PJ'!$A97&amp;"*",'EPA_US9RT techs'!$A$2:$I$1722,9,FALSE),"")</f>
        <v/>
      </c>
      <c r="D99" s="14" t="str">
        <f>IFERROR(VLOOKUP($A$1&amp;'Service PJ'!$D97&amp;'Service PJ'!$B97&amp;'Service PJ'!$A97&amp;"*",'EPA_US9RT techs'!$A$2:$I$1722,9,FALSE),"")</f>
        <v/>
      </c>
      <c r="E99" s="14" t="str">
        <f>IFERROR(VLOOKUP($A$1&amp;'Service PJ'!$D97&amp;'Service PJ'!$B97&amp;'Service PJ'!$A97&amp;"*",'EPA_US9RT techs'!$A$2:$I$1722,9,FALSE),"")</f>
        <v/>
      </c>
      <c r="F99" s="14" t="str">
        <f>IFERROR(VLOOKUP($A$1&amp;'Service PJ'!$D97&amp;'Service PJ'!$B97&amp;'Service PJ'!$A97&amp;"*",'EPA_US9RT techs'!$A$2:$I$1722,9,FALSE),"")</f>
        <v/>
      </c>
      <c r="G99" s="14" t="str">
        <f>IFERROR(VLOOKUP($A$1&amp;'Service PJ'!$D97&amp;'Service PJ'!$B97&amp;'Service PJ'!$A97&amp;"*",'EPA_US9RT techs'!$A$2:$I$1722,9,FALSE),"")</f>
        <v/>
      </c>
      <c r="H99" s="14" t="str">
        <f>IFERROR(VLOOKUP($A$1&amp;'Service PJ'!$D97&amp;'Service PJ'!$B97&amp;'Service PJ'!$A97&amp;"*",'EPA_US9RT techs'!$A$2:$I$1722,9,FALSE),"")</f>
        <v/>
      </c>
      <c r="I99" s="14" t="str">
        <f>IFERROR(VLOOKUP($A$1&amp;'Service PJ'!$D97&amp;'Service PJ'!$B97&amp;'Service PJ'!$A97&amp;"*",'EPA_US9RT techs'!$A$2:$I$1722,9,FALSE),"")</f>
        <v/>
      </c>
      <c r="J99" s="14" t="str">
        <f>IFERROR(VLOOKUP($A$1&amp;'Service PJ'!$D97&amp;'Service PJ'!$B97&amp;'Service PJ'!$A97&amp;"*",'EPA_US9RT techs'!$A$2:$I$1722,9,FALSE),"")</f>
        <v/>
      </c>
      <c r="K99" s="14" t="str">
        <f>IFERROR(VLOOKUP($A$1&amp;'Service PJ'!$D97&amp;'Service PJ'!$B97&amp;'Service PJ'!$A97&amp;"*",'EPA_US9RT techs'!$A$2:$I$1722,9,FALSE),"")</f>
        <v/>
      </c>
      <c r="L99" s="14" t="str">
        <f>IFERROR(VLOOKUP($A$1&amp;'Service PJ'!$D97&amp;'Service PJ'!$B97&amp;'Service PJ'!$A97&amp;"*",'EPA_US9RT techs'!$A$2:$I$1722,9,FALSE),"")</f>
        <v/>
      </c>
      <c r="M99" s="14" t="str">
        <f>IFERROR(VLOOKUP($A$1&amp;'Service PJ'!$D97&amp;'Service PJ'!$B97&amp;'Service PJ'!$A97&amp;"*",'EPA_US9RT techs'!$A$2:$I$1722,9,FALSE),"")</f>
        <v/>
      </c>
      <c r="N99" s="14" t="str">
        <f>IFERROR(VLOOKUP($A$1&amp;'Service PJ'!$D97&amp;'Service PJ'!$B97&amp;'Service PJ'!$A97&amp;"*",'EPA_US9RT techs'!$A$2:$I$1722,9,FALSE),"")</f>
        <v/>
      </c>
      <c r="O99" s="14" t="str">
        <f>IFERROR(VLOOKUP($A$1&amp;'Service PJ'!$D97&amp;'Service PJ'!$B97&amp;'Service PJ'!$A97&amp;"*",'EPA_US9RT techs'!$A$2:$I$1722,9,FALSE),"")</f>
        <v/>
      </c>
      <c r="P99" s="14" t="str">
        <f>IFERROR(VLOOKUP($A$1&amp;'Service PJ'!$D97&amp;'Service PJ'!$B97&amp;'Service PJ'!$A97&amp;"*",'EPA_US9RT techs'!$A$2:$I$1722,9,FALSE),"")</f>
        <v/>
      </c>
      <c r="Q99" s="14" t="str">
        <f>IFERROR(VLOOKUP($A$1&amp;'Service PJ'!$D97&amp;'Service PJ'!$B97&amp;'Service PJ'!$A97&amp;"*",'EPA_US9RT techs'!$A$2:$I$1722,9,FALSE),"")</f>
        <v/>
      </c>
      <c r="R99" s="14" t="str">
        <f>IFERROR(VLOOKUP($A$1&amp;'Service PJ'!$D97&amp;'Service PJ'!$B97&amp;'Service PJ'!$A97&amp;"*",'EPA_US9RT techs'!$A$2:$I$1722,9,FALSE),"")</f>
        <v/>
      </c>
      <c r="S99" s="14" t="str">
        <f>IFERROR(VLOOKUP($A$1&amp;'Service PJ'!$D97&amp;'Service PJ'!$B97&amp;'Service PJ'!$A97&amp;"*",'EPA_US9RT techs'!$A$2:$I$1722,9,FALSE),"")</f>
        <v/>
      </c>
      <c r="T99" s="14" t="str">
        <f>IFERROR(VLOOKUP($A$1&amp;'Service PJ'!$D97&amp;'Service PJ'!$B97&amp;'Service PJ'!$A97&amp;"*",'EPA_US9RT techs'!$A$2:$I$1722,9,FALSE),"")</f>
        <v/>
      </c>
      <c r="U99" s="14" t="str">
        <f>IFERROR(VLOOKUP($A$1&amp;'Service PJ'!$D97&amp;'Service PJ'!$B97&amp;'Service PJ'!$A97&amp;"*",'EPA_US9RT techs'!$A$2:$I$1722,9,FALSE),"")</f>
        <v/>
      </c>
      <c r="V99" s="14" t="str">
        <f>IFERROR(VLOOKUP($A$1&amp;'Service PJ'!$D97&amp;'Service PJ'!$B97&amp;'Service PJ'!$A97&amp;"*",'EPA_US9RT techs'!$A$2:$I$1722,9,FALSE),"")</f>
        <v/>
      </c>
      <c r="W99" s="14" t="str">
        <f>IFERROR(VLOOKUP($A$1&amp;'Service PJ'!$D97&amp;'Service PJ'!$B97&amp;'Service PJ'!$A97&amp;"*",'EPA_US9RT techs'!$A$2:$I$1722,9,FALSE),"")</f>
        <v/>
      </c>
      <c r="X99" s="14" t="str">
        <f>IFERROR(VLOOKUP($A$1&amp;'Service PJ'!$D97&amp;'Service PJ'!$B97&amp;'Service PJ'!$A97&amp;"*",'EPA_US9RT techs'!$A$2:$I$1722,9,FALSE),"")</f>
        <v/>
      </c>
      <c r="Y99" s="14" t="str">
        <f>IFERROR(VLOOKUP($A$1&amp;'Service PJ'!$D97&amp;'Service PJ'!$B97&amp;'Service PJ'!$A97&amp;"*",'EPA_US9RT techs'!$A$2:$I$1722,9,FALSE),"")</f>
        <v/>
      </c>
      <c r="Z99" s="14" t="str">
        <f>IFERROR(VLOOKUP($A$1&amp;'Service PJ'!$D97&amp;'Service PJ'!$B97&amp;'Service PJ'!$A97&amp;"*",'EPA_US9RT techs'!$A$2:$I$1722,9,FALSE),"")</f>
        <v/>
      </c>
      <c r="AA99" s="14" t="str">
        <f>IFERROR(VLOOKUP($A$1&amp;'Service PJ'!$D97&amp;'Service PJ'!$B97&amp;'Service PJ'!$A97&amp;"*",'EPA_US9RT techs'!$A$2:$I$1722,9,FALSE),"")</f>
        <v/>
      </c>
      <c r="AB99" s="14" t="str">
        <f>IFERROR(VLOOKUP($A$1&amp;'Service PJ'!$D97&amp;'Service PJ'!$B97&amp;'Service PJ'!$A97&amp;"*",'EPA_US9RT techs'!$A$2:$I$1722,9,FALSE),"")</f>
        <v/>
      </c>
      <c r="AC99" s="14" t="str">
        <f>IFERROR(VLOOKUP($A$1&amp;'Service PJ'!$D97&amp;'Service PJ'!$B97&amp;'Service PJ'!$A97&amp;"*",'EPA_US9RT techs'!$A$2:$I$1722,9,FALSE),"")</f>
        <v/>
      </c>
      <c r="AD99" s="14" t="str">
        <f>IFERROR(VLOOKUP($A$1&amp;'Service PJ'!$D97&amp;'Service PJ'!$B97&amp;'Service PJ'!$A97&amp;"*",'EPA_US9RT techs'!$A$2:$I$1722,9,FALSE),"")</f>
        <v/>
      </c>
      <c r="AE99" s="14" t="str">
        <f>IFERROR(VLOOKUP($A$1&amp;'Service PJ'!$D97&amp;'Service PJ'!$B97&amp;'Service PJ'!$A97&amp;"*",'EPA_US9RT techs'!$A$2:$I$1722,9,FALSE),"")</f>
        <v/>
      </c>
      <c r="AG99" t="str">
        <f>IF(SUM(AH99:AX99)=0,"\I:",'Service PJ'!$D97&amp;"_"&amp;'Service PJ'!$E97&amp;"_"&amp;'Service PJ'!$C97)</f>
        <v>\I:</v>
      </c>
      <c r="AH99" s="14" t="str">
        <f>IFERROR(VLOOKUP($AG$1&amp;'Service PJ'!$D97&amp;'Service PJ'!$B97&amp;'Service PJ'!$A97&amp;"*",'EPA_US9RT techs'!$A$2:$I$1722,9,FALSE),"")</f>
        <v/>
      </c>
      <c r="AI99" s="14" t="str">
        <f>IFERROR(VLOOKUP($AG$1&amp;'Service PJ'!$D97&amp;'Service PJ'!$B97&amp;'Service PJ'!$A97&amp;"*",'EPA_US9RT techs'!$A$2:$I$1722,9,FALSE),"")</f>
        <v/>
      </c>
      <c r="AJ99" s="14" t="str">
        <f>IFERROR(VLOOKUP($AG$1&amp;'Service PJ'!$D97&amp;'Service PJ'!$B97&amp;'Service PJ'!$A97&amp;"*",'EPA_US9RT techs'!$A$2:$I$1722,9,FALSE),"")</f>
        <v/>
      </c>
      <c r="AK99" s="14" t="str">
        <f>IFERROR(VLOOKUP($AG$1&amp;'Service PJ'!$D97&amp;'Service PJ'!$B97&amp;'Service PJ'!$A97&amp;"*",'EPA_US9RT techs'!$A$2:$I$1722,9,FALSE),"")</f>
        <v/>
      </c>
      <c r="AL99" s="14" t="str">
        <f>IFERROR(VLOOKUP($AG$1&amp;'Service PJ'!$D97&amp;'Service PJ'!$B97&amp;'Service PJ'!$A97&amp;"*",'EPA_US9RT techs'!$A$2:$I$1722,9,FALSE),"")</f>
        <v/>
      </c>
      <c r="AM99" s="14" t="str">
        <f>IFERROR(VLOOKUP($AG$1&amp;'Service PJ'!$D97&amp;'Service PJ'!$B97&amp;'Service PJ'!$A97&amp;"*",'EPA_US9RT techs'!$A$2:$I$1722,9,FALSE),"")</f>
        <v/>
      </c>
      <c r="AN99" s="14" t="str">
        <f>IFERROR(VLOOKUP($AG$1&amp;'Service PJ'!$D97&amp;'Service PJ'!$B97&amp;'Service PJ'!$A97&amp;"*",'EPA_US9RT techs'!$A$2:$I$1722,9,FALSE),"")</f>
        <v/>
      </c>
      <c r="AO99" s="14" t="str">
        <f>IFERROR(VLOOKUP($AG$1&amp;'Service PJ'!$D97&amp;'Service PJ'!$B97&amp;'Service PJ'!$A97&amp;"*",'EPA_US9RT techs'!$A$2:$I$1722,9,FALSE),"")</f>
        <v/>
      </c>
      <c r="AP99" s="14" t="str">
        <f>IFERROR(VLOOKUP($AG$1&amp;'Service PJ'!$D97&amp;'Service PJ'!$B97&amp;'Service PJ'!$A97&amp;"*",'EPA_US9RT techs'!$A$2:$I$1722,9,FALSE),"")</f>
        <v/>
      </c>
      <c r="AQ99" s="14" t="str">
        <f>IFERROR(VLOOKUP($AG$1&amp;'Service PJ'!$D97&amp;'Service PJ'!$B97&amp;'Service PJ'!$A97&amp;"*",'EPA_US9RT techs'!$A$2:$I$1722,9,FALSE),"")</f>
        <v/>
      </c>
      <c r="AR99" s="14" t="str">
        <f>IFERROR(VLOOKUP($AG$1&amp;'Service PJ'!$D97&amp;'Service PJ'!$B97&amp;'Service PJ'!$A97&amp;"*",'EPA_US9RT techs'!$A$2:$I$1722,9,FALSE),"")</f>
        <v/>
      </c>
      <c r="AS99" s="14" t="str">
        <f>IFERROR(VLOOKUP($AG$1&amp;'Service PJ'!$D97&amp;'Service PJ'!$B97&amp;'Service PJ'!$A97&amp;"*",'EPA_US9RT techs'!$A$2:$I$1722,9,FALSE),"")</f>
        <v/>
      </c>
      <c r="AT99" s="14" t="str">
        <f>IFERROR(VLOOKUP($AG$1&amp;'Service PJ'!$D97&amp;'Service PJ'!$B97&amp;'Service PJ'!$A97&amp;"*",'EPA_US9RT techs'!$A$2:$I$1722,9,FALSE),"")</f>
        <v/>
      </c>
      <c r="AU99" s="14" t="str">
        <f>IFERROR(VLOOKUP($AG$1&amp;'Service PJ'!$D97&amp;'Service PJ'!$B97&amp;'Service PJ'!$A97&amp;"*",'EPA_US9RT techs'!$A$2:$I$1722,9,FALSE),"")</f>
        <v/>
      </c>
      <c r="AV99" s="14" t="str">
        <f>IFERROR(VLOOKUP($AG$1&amp;'Service PJ'!$D97&amp;'Service PJ'!$B97&amp;'Service PJ'!$A97&amp;"*",'EPA_US9RT techs'!$A$2:$I$1722,9,FALSE),"")</f>
        <v/>
      </c>
      <c r="AW99" s="14" t="str">
        <f>IFERROR(VLOOKUP($AG$1&amp;'Service PJ'!$D97&amp;'Service PJ'!$B97&amp;'Service PJ'!$A97&amp;"*",'EPA_US9RT techs'!$A$2:$I$1722,9,FALSE),"")</f>
        <v/>
      </c>
      <c r="AX99" s="14" t="str">
        <f>IFERROR(VLOOKUP($AG$1&amp;'Service PJ'!$D97&amp;'Service PJ'!$B97&amp;'Service PJ'!$A97&amp;"*",'EPA_US9RT techs'!$A$2:$I$1722,9,FALSE),"")</f>
        <v/>
      </c>
      <c r="AY99" s="14" t="str">
        <f>IFERROR(VLOOKUP($AG$1&amp;'Service PJ'!$D97&amp;'Service PJ'!$B97&amp;'Service PJ'!$A97&amp;"*",'EPA_US9RT techs'!$A$2:$I$1722,9,FALSE),"")</f>
        <v/>
      </c>
      <c r="AZ99" s="14" t="str">
        <f>IFERROR(VLOOKUP($AG$1&amp;'Service PJ'!$D97&amp;'Service PJ'!$B97&amp;'Service PJ'!$A97&amp;"*",'EPA_US9RT techs'!$A$2:$I$1722,9,FALSE),"")</f>
        <v/>
      </c>
      <c r="BA99" s="14" t="str">
        <f>IFERROR(VLOOKUP($AG$1&amp;'Service PJ'!$D97&amp;'Service PJ'!$B97&amp;'Service PJ'!$A97&amp;"*",'EPA_US9RT techs'!$A$2:$I$1722,9,FALSE),"")</f>
        <v/>
      </c>
      <c r="BB99" s="14" t="str">
        <f>IFERROR(VLOOKUP($AG$1&amp;'Service PJ'!$D97&amp;'Service PJ'!$B97&amp;'Service PJ'!$A97&amp;"*",'EPA_US9RT techs'!$A$2:$I$1722,9,FALSE),"")</f>
        <v/>
      </c>
      <c r="BC99" s="14" t="str">
        <f>IFERROR(VLOOKUP($AG$1&amp;'Service PJ'!$D97&amp;'Service PJ'!$B97&amp;'Service PJ'!$A97&amp;"*",'EPA_US9RT techs'!$A$2:$I$1722,9,FALSE),"")</f>
        <v/>
      </c>
      <c r="BD99" s="14" t="str">
        <f>IFERROR(VLOOKUP($AG$1&amp;'Service PJ'!$D97&amp;'Service PJ'!$B97&amp;'Service PJ'!$A97&amp;"*",'EPA_US9RT techs'!$A$2:$I$1722,9,FALSE),"")</f>
        <v/>
      </c>
      <c r="BE99" s="14" t="str">
        <f>IFERROR(VLOOKUP($AG$1&amp;'Service PJ'!$D97&amp;'Service PJ'!$B97&amp;'Service PJ'!$A97&amp;"*",'EPA_US9RT techs'!$A$2:$I$1722,9,FALSE),"")</f>
        <v/>
      </c>
      <c r="BF99" s="14" t="str">
        <f>IFERROR(VLOOKUP($AG$1&amp;'Service PJ'!$D97&amp;'Service PJ'!$B97&amp;'Service PJ'!$A97&amp;"*",'EPA_US9RT techs'!$A$2:$I$1722,9,FALSE),"")</f>
        <v/>
      </c>
      <c r="BG99" s="14" t="str">
        <f>IFERROR(VLOOKUP($AG$1&amp;'Service PJ'!$D97&amp;'Service PJ'!$B97&amp;'Service PJ'!$A97&amp;"*",'EPA_US9RT techs'!$A$2:$I$1722,9,FALSE),"")</f>
        <v/>
      </c>
      <c r="BH99" s="14" t="str">
        <f>IFERROR(VLOOKUP($AG$1&amp;'Service PJ'!$D97&amp;'Service PJ'!$B97&amp;'Service PJ'!$A97&amp;"*",'EPA_US9RT techs'!$A$2:$I$1722,9,FALSE),"")</f>
        <v/>
      </c>
      <c r="BI99" s="14" t="str">
        <f>IFERROR(VLOOKUP($AG$1&amp;'Service PJ'!$D97&amp;'Service PJ'!$B97&amp;'Service PJ'!$A97&amp;"*",'EPA_US9RT techs'!$A$2:$I$1722,9,FALSE),"")</f>
        <v/>
      </c>
      <c r="BJ99" s="14" t="str">
        <f>IFERROR(VLOOKUP($AG$1&amp;'Service PJ'!$D97&amp;'Service PJ'!$B97&amp;'Service PJ'!$A97&amp;"*",'EPA_US9RT techs'!$A$2:$I$1722,9,FALSE),"")</f>
        <v/>
      </c>
      <c r="BK99" s="14" t="str">
        <f>IFERROR(VLOOKUP($AG$1&amp;'Service PJ'!$D97&amp;'Service PJ'!$B97&amp;'Service PJ'!$A97&amp;"*",'EPA_US9RT techs'!$A$2:$I$1722,9,FALSE),"")</f>
        <v/>
      </c>
      <c r="BM99" t="str">
        <f>IF(SUM(BN99:CD99)=0,"\I:",'Service PJ'!$D97&amp;"_"&amp;'Service PJ'!$E97&amp;"_"&amp;'Service PJ'!$C97)</f>
        <v>\I:</v>
      </c>
      <c r="BN99" s="14" t="str">
        <f>IFERROR(VLOOKUP($BM$1&amp;'Service PJ'!$D97&amp;'Service PJ'!$B97&amp;'Service PJ'!$A97&amp;"*",'EPA_US9RT techs'!$A$2:$I$1722,9,FALSE),"")</f>
        <v/>
      </c>
      <c r="BO99" s="14" t="str">
        <f>IFERROR(VLOOKUP($BM$1&amp;'Service PJ'!$D97&amp;'Service PJ'!$B97&amp;'Service PJ'!$A97&amp;"*",'EPA_US9RT techs'!$A$2:$I$1722,9,FALSE),"")</f>
        <v/>
      </c>
      <c r="BP99" s="14" t="str">
        <f>IFERROR(VLOOKUP($BM$1&amp;'Service PJ'!$D97&amp;'Service PJ'!$B97&amp;'Service PJ'!$A97&amp;"*",'EPA_US9RT techs'!$A$2:$I$1722,9,FALSE),"")</f>
        <v/>
      </c>
      <c r="BQ99" s="14" t="str">
        <f>IFERROR(VLOOKUP($BM$1&amp;'Service PJ'!$D97&amp;'Service PJ'!$B97&amp;'Service PJ'!$A97&amp;"*",'EPA_US9RT techs'!$A$2:$I$1722,9,FALSE),"")</f>
        <v/>
      </c>
      <c r="BR99" s="14" t="str">
        <f>IFERROR(VLOOKUP($BM$1&amp;'Service PJ'!$D97&amp;'Service PJ'!$B97&amp;'Service PJ'!$A97&amp;"*",'EPA_US9RT techs'!$A$2:$I$1722,9,FALSE),"")</f>
        <v/>
      </c>
      <c r="BS99" s="14" t="str">
        <f>IFERROR(VLOOKUP($BM$1&amp;'Service PJ'!$D97&amp;'Service PJ'!$B97&amp;'Service PJ'!$A97&amp;"*",'EPA_US9RT techs'!$A$2:$I$1722,9,FALSE),"")</f>
        <v/>
      </c>
      <c r="BT99" s="14" t="str">
        <f>IFERROR(VLOOKUP($BM$1&amp;'Service PJ'!$D97&amp;'Service PJ'!$B97&amp;'Service PJ'!$A97&amp;"*",'EPA_US9RT techs'!$A$2:$I$1722,9,FALSE),"")</f>
        <v/>
      </c>
      <c r="BU99" s="14" t="str">
        <f>IFERROR(VLOOKUP($BM$1&amp;'Service PJ'!$D97&amp;'Service PJ'!$B97&amp;'Service PJ'!$A97&amp;"*",'EPA_US9RT techs'!$A$2:$I$1722,9,FALSE),"")</f>
        <v/>
      </c>
      <c r="BV99" s="14" t="str">
        <f>IFERROR(VLOOKUP($BM$1&amp;'Service PJ'!$D97&amp;'Service PJ'!$B97&amp;'Service PJ'!$A97&amp;"*",'EPA_US9RT techs'!$A$2:$I$1722,9,FALSE),"")</f>
        <v/>
      </c>
      <c r="BW99" s="14" t="str">
        <f>IFERROR(VLOOKUP($BM$1&amp;'Service PJ'!$D97&amp;'Service PJ'!$B97&amp;'Service PJ'!$A97&amp;"*",'EPA_US9RT techs'!$A$2:$I$1722,9,FALSE),"")</f>
        <v/>
      </c>
      <c r="BX99" s="14" t="str">
        <f>IFERROR(VLOOKUP($BM$1&amp;'Service PJ'!$D97&amp;'Service PJ'!$B97&amp;'Service PJ'!$A97&amp;"*",'EPA_US9RT techs'!$A$2:$I$1722,9,FALSE),"")</f>
        <v/>
      </c>
      <c r="BY99" s="14" t="str">
        <f>IFERROR(VLOOKUP($BM$1&amp;'Service PJ'!$D97&amp;'Service PJ'!$B97&amp;'Service PJ'!$A97&amp;"*",'EPA_US9RT techs'!$A$2:$I$1722,9,FALSE),"")</f>
        <v/>
      </c>
      <c r="BZ99" s="14" t="str">
        <f>IFERROR(VLOOKUP($BM$1&amp;'Service PJ'!$D97&amp;'Service PJ'!$B97&amp;'Service PJ'!$A97&amp;"*",'EPA_US9RT techs'!$A$2:$I$1722,9,FALSE),"")</f>
        <v/>
      </c>
      <c r="CA99" s="14" t="str">
        <f>IFERROR(VLOOKUP($BM$1&amp;'Service PJ'!$D97&amp;'Service PJ'!$B97&amp;'Service PJ'!$A97&amp;"*",'EPA_US9RT techs'!$A$2:$I$1722,9,FALSE),"")</f>
        <v/>
      </c>
      <c r="CB99" s="14" t="str">
        <f>IFERROR(VLOOKUP($BM$1&amp;'Service PJ'!$D97&amp;'Service PJ'!$B97&amp;'Service PJ'!$A97&amp;"*",'EPA_US9RT techs'!$A$2:$I$1722,9,FALSE),"")</f>
        <v/>
      </c>
      <c r="CC99" s="14" t="str">
        <f>IFERROR(VLOOKUP($BM$1&amp;'Service PJ'!$D97&amp;'Service PJ'!$B97&amp;'Service PJ'!$A97&amp;"*",'EPA_US9RT techs'!$A$2:$I$1722,9,FALSE),"")</f>
        <v/>
      </c>
      <c r="CD99" s="14" t="str">
        <f>IFERROR(VLOOKUP($BM$1&amp;'Service PJ'!$D97&amp;'Service PJ'!$B97&amp;'Service PJ'!$A97&amp;"*",'EPA_US9RT techs'!$A$2:$I$1722,9,FALSE),"")</f>
        <v/>
      </c>
      <c r="CE99" s="14" t="str">
        <f>IFERROR(VLOOKUP($BM$1&amp;'Service PJ'!$D97&amp;'Service PJ'!$B97&amp;'Service PJ'!$A97&amp;"*",'EPA_US9RT techs'!$A$2:$I$1722,9,FALSE),"")</f>
        <v/>
      </c>
      <c r="CF99" s="14" t="str">
        <f>IFERROR(VLOOKUP($BM$1&amp;'Service PJ'!$D97&amp;'Service PJ'!$B97&amp;'Service PJ'!$A97&amp;"*",'EPA_US9RT techs'!$A$2:$I$1722,9,FALSE),"")</f>
        <v/>
      </c>
      <c r="CG99" s="14" t="str">
        <f>IFERROR(VLOOKUP($BM$1&amp;'Service PJ'!$D97&amp;'Service PJ'!$B97&amp;'Service PJ'!$A97&amp;"*",'EPA_US9RT techs'!$A$2:$I$1722,9,FALSE),"")</f>
        <v/>
      </c>
      <c r="CH99" s="14" t="str">
        <f>IFERROR(VLOOKUP($BM$1&amp;'Service PJ'!$D97&amp;'Service PJ'!$B97&amp;'Service PJ'!$A97&amp;"*",'EPA_US9RT techs'!$A$2:$I$1722,9,FALSE),"")</f>
        <v/>
      </c>
      <c r="CI99" s="14" t="str">
        <f>IFERROR(VLOOKUP($BM$1&amp;'Service PJ'!$D97&amp;'Service PJ'!$B97&amp;'Service PJ'!$A97&amp;"*",'EPA_US9RT techs'!$A$2:$I$1722,9,FALSE),"")</f>
        <v/>
      </c>
      <c r="CJ99" s="14" t="str">
        <f>IFERROR(VLOOKUP($BM$1&amp;'Service PJ'!$D97&amp;'Service PJ'!$B97&amp;'Service PJ'!$A97&amp;"*",'EPA_US9RT techs'!$A$2:$I$1722,9,FALSE),"")</f>
        <v/>
      </c>
      <c r="CK99" s="14" t="str">
        <f>IFERROR(VLOOKUP($BM$1&amp;'Service PJ'!$D97&amp;'Service PJ'!$B97&amp;'Service PJ'!$A97&amp;"*",'EPA_US9RT techs'!$A$2:$I$1722,9,FALSE),"")</f>
        <v/>
      </c>
      <c r="CL99" s="14" t="str">
        <f>IFERROR(VLOOKUP($BM$1&amp;'Service PJ'!$D97&amp;'Service PJ'!$B97&amp;'Service PJ'!$A97&amp;"*",'EPA_US9RT techs'!$A$2:$I$1722,9,FALSE),"")</f>
        <v/>
      </c>
      <c r="CM99" s="14" t="str">
        <f>IFERROR(VLOOKUP($BM$1&amp;'Service PJ'!$D97&amp;'Service PJ'!$B97&amp;'Service PJ'!$A97&amp;"*",'EPA_US9RT techs'!$A$2:$I$1722,9,FALSE),"")</f>
        <v/>
      </c>
      <c r="CN99" s="14" t="str">
        <f>IFERROR(VLOOKUP($BM$1&amp;'Service PJ'!$D97&amp;'Service PJ'!$B97&amp;'Service PJ'!$A97&amp;"*",'EPA_US9RT techs'!$A$2:$I$1722,9,FALSE),"")</f>
        <v/>
      </c>
      <c r="CO99" s="14" t="str">
        <f>IFERROR(VLOOKUP($BM$1&amp;'Service PJ'!$D97&amp;'Service PJ'!$B97&amp;'Service PJ'!$A97&amp;"*",'EPA_US9RT techs'!$A$2:$I$1722,9,FALSE),"")</f>
        <v/>
      </c>
      <c r="CP99" s="14" t="str">
        <f>IFERROR(VLOOKUP($BM$1&amp;'Service PJ'!$D97&amp;'Service PJ'!$B97&amp;'Service PJ'!$A97&amp;"*",'EPA_US9RT techs'!$A$2:$I$1722,9,FALSE),"")</f>
        <v/>
      </c>
      <c r="CQ99" s="14" t="str">
        <f>IFERROR(VLOOKUP($BM$1&amp;'Service PJ'!$D97&amp;'Service PJ'!$B97&amp;'Service PJ'!$A97&amp;"*",'EPA_US9RT techs'!$A$2:$I$1722,9,FALSE),"")</f>
        <v/>
      </c>
      <c r="CS99" t="str">
        <f>IF(SUM(CT99:DJ99)=0,"\I:",'Service PJ'!$D97&amp;"_"&amp;'Service PJ'!$E97&amp;"_"&amp;'Service PJ'!$C97)</f>
        <v>ICH_PRC_NGA</v>
      </c>
      <c r="CT99" s="2">
        <f>IFERROR(VLOOKUP($CS$1&amp;'Service PJ'!$D97&amp;'Service PJ'!$B97&amp;'Service PJ'!$A97&amp;"*",'EPA_US9RT techs'!$A$2:$I$1722,9,FALSE),"")</f>
        <v>30</v>
      </c>
      <c r="CU99" s="2">
        <f>IFERROR(VLOOKUP($CS$1&amp;'Service PJ'!$D97&amp;'Service PJ'!$B97&amp;'Service PJ'!$A97&amp;"*",'EPA_US9RT techs'!$A$2:$I$1722,9,FALSE),"")</f>
        <v>30</v>
      </c>
      <c r="CV99" s="2">
        <f>IFERROR(VLOOKUP($CS$1&amp;'Service PJ'!$D97&amp;'Service PJ'!$B97&amp;'Service PJ'!$A97&amp;"*",'EPA_US9RT techs'!$A$2:$I$1722,9,FALSE),"")</f>
        <v>30</v>
      </c>
      <c r="CW99" s="2">
        <f>IFERROR(VLOOKUP($CS$1&amp;'Service PJ'!$D97&amp;'Service PJ'!$B97&amp;'Service PJ'!$A97&amp;"*",'EPA_US9RT techs'!$A$2:$I$1722,9,FALSE),"")</f>
        <v>30</v>
      </c>
      <c r="CX99" s="2">
        <f>IFERROR(VLOOKUP($CS$1&amp;'Service PJ'!$D97&amp;'Service PJ'!$B97&amp;'Service PJ'!$A97&amp;"*",'EPA_US9RT techs'!$A$2:$I$1722,9,FALSE),"")</f>
        <v>30</v>
      </c>
      <c r="CY99" s="2">
        <f>IFERROR(VLOOKUP($CS$1&amp;'Service PJ'!$D97&amp;'Service PJ'!$B97&amp;'Service PJ'!$A97&amp;"*",'EPA_US9RT techs'!$A$2:$I$1722,9,FALSE),"")</f>
        <v>30</v>
      </c>
      <c r="CZ99" s="2">
        <f>IFERROR(VLOOKUP($CS$1&amp;'Service PJ'!$D97&amp;'Service PJ'!$B97&amp;'Service PJ'!$A97&amp;"*",'EPA_US9RT techs'!$A$2:$I$1722,9,FALSE),"")</f>
        <v>30</v>
      </c>
      <c r="DA99" s="2">
        <f>IFERROR(VLOOKUP($CS$1&amp;'Service PJ'!$D97&amp;'Service PJ'!$B97&amp;'Service PJ'!$A97&amp;"*",'EPA_US9RT techs'!$A$2:$I$1722,9,FALSE),"")</f>
        <v>30</v>
      </c>
      <c r="DB99" s="2">
        <f>IFERROR(VLOOKUP($CS$1&amp;'Service PJ'!$D97&amp;'Service PJ'!$B97&amp;'Service PJ'!$A97&amp;"*",'EPA_US9RT techs'!$A$2:$I$1722,9,FALSE),"")</f>
        <v>30</v>
      </c>
      <c r="DC99" s="2">
        <f>IFERROR(VLOOKUP($CS$1&amp;'Service PJ'!$D97&amp;'Service PJ'!$B97&amp;'Service PJ'!$A97&amp;"*",'EPA_US9RT techs'!$A$2:$I$1722,9,FALSE),"")</f>
        <v>30</v>
      </c>
      <c r="DD99" s="2">
        <f>IFERROR(VLOOKUP($CS$1&amp;'Service PJ'!$D97&amp;'Service PJ'!$B97&amp;'Service PJ'!$A97&amp;"*",'EPA_US9RT techs'!$A$2:$I$1722,9,FALSE),"")</f>
        <v>30</v>
      </c>
      <c r="DE99" s="2">
        <f>IFERROR(VLOOKUP($CS$1&amp;'Service PJ'!$D97&amp;'Service PJ'!$B97&amp;'Service PJ'!$A97&amp;"*",'EPA_US9RT techs'!$A$2:$I$1722,9,FALSE),"")</f>
        <v>30</v>
      </c>
      <c r="DF99" s="2">
        <f>IFERROR(VLOOKUP($CS$1&amp;'Service PJ'!$D97&amp;'Service PJ'!$B97&amp;'Service PJ'!$A97&amp;"*",'EPA_US9RT techs'!$A$2:$I$1722,9,FALSE),"")</f>
        <v>30</v>
      </c>
      <c r="DG99" s="2">
        <f>IFERROR(VLOOKUP($CS$1&amp;'Service PJ'!$D97&amp;'Service PJ'!$B97&amp;'Service PJ'!$A97&amp;"*",'EPA_US9RT techs'!$A$2:$I$1722,9,FALSE),"")</f>
        <v>30</v>
      </c>
      <c r="DH99" s="2">
        <f>IFERROR(VLOOKUP($CS$1&amp;'Service PJ'!$D97&amp;'Service PJ'!$B97&amp;'Service PJ'!$A97&amp;"*",'EPA_US9RT techs'!$A$2:$I$1722,9,FALSE),"")</f>
        <v>30</v>
      </c>
      <c r="DI99" s="2">
        <f>IFERROR(VLOOKUP($CS$1&amp;'Service PJ'!$D97&amp;'Service PJ'!$B97&amp;'Service PJ'!$A97&amp;"*",'EPA_US9RT techs'!$A$2:$I$1722,9,FALSE),"")</f>
        <v>30</v>
      </c>
      <c r="DJ99" s="2">
        <f>IFERROR(VLOOKUP($CS$1&amp;'Service PJ'!$D97&amp;'Service PJ'!$B97&amp;'Service PJ'!$A97&amp;"*",'EPA_US9RT techs'!$A$2:$I$1722,9,FALSE),"")</f>
        <v>30</v>
      </c>
      <c r="DK99" s="2">
        <f>IFERROR(VLOOKUP($CS$1&amp;'Service PJ'!$D97&amp;'Service PJ'!$B97&amp;'Service PJ'!$A97&amp;"*",'EPA_US9RT techs'!$A$2:$I$1722,9,FALSE),"")</f>
        <v>30</v>
      </c>
      <c r="DL99" s="2">
        <f>IFERROR(VLOOKUP($CS$1&amp;'Service PJ'!$D97&amp;'Service PJ'!$B97&amp;'Service PJ'!$A97&amp;"*",'EPA_US9RT techs'!$A$2:$I$1722,9,FALSE),"")</f>
        <v>30</v>
      </c>
      <c r="DM99" s="2">
        <f>IFERROR(VLOOKUP($CS$1&amp;'Service PJ'!$D97&amp;'Service PJ'!$B97&amp;'Service PJ'!$A97&amp;"*",'EPA_US9RT techs'!$A$2:$I$1722,9,FALSE),"")</f>
        <v>30</v>
      </c>
      <c r="DN99" s="2">
        <f>IFERROR(VLOOKUP($CS$1&amp;'Service PJ'!$D97&amp;'Service PJ'!$B97&amp;'Service PJ'!$A97&amp;"*",'EPA_US9RT techs'!$A$2:$I$1722,9,FALSE),"")</f>
        <v>30</v>
      </c>
      <c r="DO99" s="2">
        <f>IFERROR(VLOOKUP($CS$1&amp;'Service PJ'!$D97&amp;'Service PJ'!$B97&amp;'Service PJ'!$A97&amp;"*",'EPA_US9RT techs'!$A$2:$I$1722,9,FALSE),"")</f>
        <v>30</v>
      </c>
      <c r="DP99" s="2">
        <f>IFERROR(VLOOKUP($CS$1&amp;'Service PJ'!$D97&amp;'Service PJ'!$B97&amp;'Service PJ'!$A97&amp;"*",'EPA_US9RT techs'!$A$2:$I$1722,9,FALSE),"")</f>
        <v>30</v>
      </c>
      <c r="DQ99" s="2">
        <f>IFERROR(VLOOKUP($CS$1&amp;'Service PJ'!$D97&amp;'Service PJ'!$B97&amp;'Service PJ'!$A97&amp;"*",'EPA_US9RT techs'!$A$2:$I$1722,9,FALSE),"")</f>
        <v>30</v>
      </c>
      <c r="DR99" s="2">
        <f>IFERROR(VLOOKUP($CS$1&amp;'Service PJ'!$D97&amp;'Service PJ'!$B97&amp;'Service PJ'!$A97&amp;"*",'EPA_US9RT techs'!$A$2:$I$1722,9,FALSE),"")</f>
        <v>30</v>
      </c>
      <c r="DS99" s="2">
        <f>IFERROR(VLOOKUP($CS$1&amp;'Service PJ'!$D97&amp;'Service PJ'!$B97&amp;'Service PJ'!$A97&amp;"*",'EPA_US9RT techs'!$A$2:$I$1722,9,FALSE),"")</f>
        <v>30</v>
      </c>
      <c r="DT99" s="2">
        <f>IFERROR(VLOOKUP($CS$1&amp;'Service PJ'!$D97&amp;'Service PJ'!$B97&amp;'Service PJ'!$A97&amp;"*",'EPA_US9RT techs'!$A$2:$I$1722,9,FALSE),"")</f>
        <v>30</v>
      </c>
      <c r="DU99" s="2">
        <f>IFERROR(VLOOKUP($CS$1&amp;'Service PJ'!$D97&amp;'Service PJ'!$B97&amp;'Service PJ'!$A97&amp;"*",'EPA_US9RT techs'!$A$2:$I$1722,9,FALSE),"")</f>
        <v>30</v>
      </c>
      <c r="DV99" s="2">
        <f>IFERROR(VLOOKUP($CS$1&amp;'Service PJ'!$D97&amp;'Service PJ'!$B97&amp;'Service PJ'!$A97&amp;"*",'EPA_US9RT techs'!$A$2:$I$1722,9,FALSE),"")</f>
        <v>30</v>
      </c>
      <c r="DW99" s="2">
        <f>IFERROR(VLOOKUP($CS$1&amp;'Service PJ'!$D97&amp;'Service PJ'!$B97&amp;'Service PJ'!$A97&amp;"*",'EPA_US9RT techs'!$A$2:$I$1722,9,FALSE),"")</f>
        <v>30</v>
      </c>
    </row>
    <row r="100" spans="1:127" x14ac:dyDescent="0.45">
      <c r="A100" t="str">
        <f>IF(SUM(B100:R100)=0,"\I:",'Service PJ'!$D98&amp;"_"&amp;'Service PJ'!$E98&amp;"_"&amp;'Service PJ'!$C98)</f>
        <v>ICH_MDR_NGA</v>
      </c>
      <c r="B100" s="14">
        <f>IFERROR(VLOOKUP($A$1&amp;'Service PJ'!$D98&amp;'Service PJ'!$B98&amp;'Service PJ'!$A98&amp;"*",'EPA_US9RT techs'!$A$2:$I$1722,9,FALSE),"")</f>
        <v>34.956690161700003</v>
      </c>
      <c r="C100" s="14">
        <f>IFERROR(VLOOKUP($A$1&amp;'Service PJ'!$D98&amp;'Service PJ'!$B98&amp;'Service PJ'!$A98&amp;"*",'EPA_US9RT techs'!$A$2:$I$1722,9,FALSE),"")</f>
        <v>34.956690161700003</v>
      </c>
      <c r="D100" s="14">
        <f>IFERROR(VLOOKUP($A$1&amp;'Service PJ'!$D98&amp;'Service PJ'!$B98&amp;'Service PJ'!$A98&amp;"*",'EPA_US9RT techs'!$A$2:$I$1722,9,FALSE),"")</f>
        <v>34.956690161700003</v>
      </c>
      <c r="E100" s="14">
        <f>IFERROR(VLOOKUP($A$1&amp;'Service PJ'!$D98&amp;'Service PJ'!$B98&amp;'Service PJ'!$A98&amp;"*",'EPA_US9RT techs'!$A$2:$I$1722,9,FALSE),"")</f>
        <v>34.956690161700003</v>
      </c>
      <c r="F100" s="14">
        <f>IFERROR(VLOOKUP($A$1&amp;'Service PJ'!$D98&amp;'Service PJ'!$B98&amp;'Service PJ'!$A98&amp;"*",'EPA_US9RT techs'!$A$2:$I$1722,9,FALSE),"")</f>
        <v>34.956690161700003</v>
      </c>
      <c r="G100" s="14">
        <f>IFERROR(VLOOKUP($A$1&amp;'Service PJ'!$D98&amp;'Service PJ'!$B98&amp;'Service PJ'!$A98&amp;"*",'EPA_US9RT techs'!$A$2:$I$1722,9,FALSE),"")</f>
        <v>34.956690161700003</v>
      </c>
      <c r="H100" s="14">
        <f>IFERROR(VLOOKUP($A$1&amp;'Service PJ'!$D98&amp;'Service PJ'!$B98&amp;'Service PJ'!$A98&amp;"*",'EPA_US9RT techs'!$A$2:$I$1722,9,FALSE),"")</f>
        <v>34.956690161700003</v>
      </c>
      <c r="I100" s="14">
        <f>IFERROR(VLOOKUP($A$1&amp;'Service PJ'!$D98&amp;'Service PJ'!$B98&amp;'Service PJ'!$A98&amp;"*",'EPA_US9RT techs'!$A$2:$I$1722,9,FALSE),"")</f>
        <v>34.956690161700003</v>
      </c>
      <c r="J100" s="14">
        <f>IFERROR(VLOOKUP($A$1&amp;'Service PJ'!$D98&amp;'Service PJ'!$B98&amp;'Service PJ'!$A98&amp;"*",'EPA_US9RT techs'!$A$2:$I$1722,9,FALSE),"")</f>
        <v>34.956690161700003</v>
      </c>
      <c r="K100" s="14">
        <f>IFERROR(VLOOKUP($A$1&amp;'Service PJ'!$D98&amp;'Service PJ'!$B98&amp;'Service PJ'!$A98&amp;"*",'EPA_US9RT techs'!$A$2:$I$1722,9,FALSE),"")</f>
        <v>34.956690161700003</v>
      </c>
      <c r="L100" s="14">
        <f>IFERROR(VLOOKUP($A$1&amp;'Service PJ'!$D98&amp;'Service PJ'!$B98&amp;'Service PJ'!$A98&amp;"*",'EPA_US9RT techs'!$A$2:$I$1722,9,FALSE),"")</f>
        <v>34.956690161700003</v>
      </c>
      <c r="M100" s="14">
        <f>IFERROR(VLOOKUP($A$1&amp;'Service PJ'!$D98&amp;'Service PJ'!$B98&amp;'Service PJ'!$A98&amp;"*",'EPA_US9RT techs'!$A$2:$I$1722,9,FALSE),"")</f>
        <v>34.956690161700003</v>
      </c>
      <c r="N100" s="14">
        <f>IFERROR(VLOOKUP($A$1&amp;'Service PJ'!$D98&amp;'Service PJ'!$B98&amp;'Service PJ'!$A98&amp;"*",'EPA_US9RT techs'!$A$2:$I$1722,9,FALSE),"")</f>
        <v>34.956690161700003</v>
      </c>
      <c r="O100" s="14">
        <f>IFERROR(VLOOKUP($A$1&amp;'Service PJ'!$D98&amp;'Service PJ'!$B98&amp;'Service PJ'!$A98&amp;"*",'EPA_US9RT techs'!$A$2:$I$1722,9,FALSE),"")</f>
        <v>34.956690161700003</v>
      </c>
      <c r="P100" s="14">
        <f>IFERROR(VLOOKUP($A$1&amp;'Service PJ'!$D98&amp;'Service PJ'!$B98&amp;'Service PJ'!$A98&amp;"*",'EPA_US9RT techs'!$A$2:$I$1722,9,FALSE),"")</f>
        <v>34.956690161700003</v>
      </c>
      <c r="Q100" s="14">
        <f>IFERROR(VLOOKUP($A$1&amp;'Service PJ'!$D98&amp;'Service PJ'!$B98&amp;'Service PJ'!$A98&amp;"*",'EPA_US9RT techs'!$A$2:$I$1722,9,FALSE),"")</f>
        <v>34.956690161700003</v>
      </c>
      <c r="R100" s="14">
        <f>IFERROR(VLOOKUP($A$1&amp;'Service PJ'!$D98&amp;'Service PJ'!$B98&amp;'Service PJ'!$A98&amp;"*",'EPA_US9RT techs'!$A$2:$I$1722,9,FALSE),"")</f>
        <v>34.956690161700003</v>
      </c>
      <c r="S100" s="14">
        <f>IFERROR(VLOOKUP($A$1&amp;'Service PJ'!$D98&amp;'Service PJ'!$B98&amp;'Service PJ'!$A98&amp;"*",'EPA_US9RT techs'!$A$2:$I$1722,9,FALSE),"")</f>
        <v>34.956690161700003</v>
      </c>
      <c r="T100" s="14">
        <f>IFERROR(VLOOKUP($A$1&amp;'Service PJ'!$D98&amp;'Service PJ'!$B98&amp;'Service PJ'!$A98&amp;"*",'EPA_US9RT techs'!$A$2:$I$1722,9,FALSE),"")</f>
        <v>34.956690161700003</v>
      </c>
      <c r="U100" s="14">
        <f>IFERROR(VLOOKUP($A$1&amp;'Service PJ'!$D98&amp;'Service PJ'!$B98&amp;'Service PJ'!$A98&amp;"*",'EPA_US9RT techs'!$A$2:$I$1722,9,FALSE),"")</f>
        <v>34.956690161700003</v>
      </c>
      <c r="V100" s="14">
        <f>IFERROR(VLOOKUP($A$1&amp;'Service PJ'!$D98&amp;'Service PJ'!$B98&amp;'Service PJ'!$A98&amp;"*",'EPA_US9RT techs'!$A$2:$I$1722,9,FALSE),"")</f>
        <v>34.956690161700003</v>
      </c>
      <c r="W100" s="14">
        <f>IFERROR(VLOOKUP($A$1&amp;'Service PJ'!$D98&amp;'Service PJ'!$B98&amp;'Service PJ'!$A98&amp;"*",'EPA_US9RT techs'!$A$2:$I$1722,9,FALSE),"")</f>
        <v>34.956690161700003</v>
      </c>
      <c r="X100" s="14">
        <f>IFERROR(VLOOKUP($A$1&amp;'Service PJ'!$D98&amp;'Service PJ'!$B98&amp;'Service PJ'!$A98&amp;"*",'EPA_US9RT techs'!$A$2:$I$1722,9,FALSE),"")</f>
        <v>34.956690161700003</v>
      </c>
      <c r="Y100" s="14">
        <f>IFERROR(VLOOKUP($A$1&amp;'Service PJ'!$D98&amp;'Service PJ'!$B98&amp;'Service PJ'!$A98&amp;"*",'EPA_US9RT techs'!$A$2:$I$1722,9,FALSE),"")</f>
        <v>34.956690161700003</v>
      </c>
      <c r="Z100" s="14">
        <f>IFERROR(VLOOKUP($A$1&amp;'Service PJ'!$D98&amp;'Service PJ'!$B98&amp;'Service PJ'!$A98&amp;"*",'EPA_US9RT techs'!$A$2:$I$1722,9,FALSE),"")</f>
        <v>34.956690161700003</v>
      </c>
      <c r="AA100" s="14">
        <f>IFERROR(VLOOKUP($A$1&amp;'Service PJ'!$D98&amp;'Service PJ'!$B98&amp;'Service PJ'!$A98&amp;"*",'EPA_US9RT techs'!$A$2:$I$1722,9,FALSE),"")</f>
        <v>34.956690161700003</v>
      </c>
      <c r="AB100" s="14">
        <f>IFERROR(VLOOKUP($A$1&amp;'Service PJ'!$D98&amp;'Service PJ'!$B98&amp;'Service PJ'!$A98&amp;"*",'EPA_US9RT techs'!$A$2:$I$1722,9,FALSE),"")</f>
        <v>34.956690161700003</v>
      </c>
      <c r="AC100" s="14">
        <f>IFERROR(VLOOKUP($A$1&amp;'Service PJ'!$D98&amp;'Service PJ'!$B98&amp;'Service PJ'!$A98&amp;"*",'EPA_US9RT techs'!$A$2:$I$1722,9,FALSE),"")</f>
        <v>34.956690161700003</v>
      </c>
      <c r="AD100" s="14">
        <f>IFERROR(VLOOKUP($A$1&amp;'Service PJ'!$D98&amp;'Service PJ'!$B98&amp;'Service PJ'!$A98&amp;"*",'EPA_US9RT techs'!$A$2:$I$1722,9,FALSE),"")</f>
        <v>34.956690161700003</v>
      </c>
      <c r="AE100" s="14">
        <f>IFERROR(VLOOKUP($A$1&amp;'Service PJ'!$D98&amp;'Service PJ'!$B98&amp;'Service PJ'!$A98&amp;"*",'EPA_US9RT techs'!$A$2:$I$1722,9,FALSE),"")</f>
        <v>34.956690161700003</v>
      </c>
      <c r="AG100" t="str">
        <f>IF(SUM(AH100:AX100)=0,"\I:",'Service PJ'!$D98&amp;"_"&amp;'Service PJ'!$E98&amp;"_"&amp;'Service PJ'!$C98)</f>
        <v>ICH_MDR_NGA</v>
      </c>
      <c r="AH100" s="14">
        <f>IFERROR(VLOOKUP($AG$1&amp;'Service PJ'!$D98&amp;'Service PJ'!$B98&amp;'Service PJ'!$A98&amp;"*",'EPA_US9RT techs'!$A$2:$I$1722,9,FALSE),"")</f>
        <v>3.4956690161999999</v>
      </c>
      <c r="AI100" s="14">
        <f>IFERROR(VLOOKUP($AG$1&amp;'Service PJ'!$D98&amp;'Service PJ'!$B98&amp;'Service PJ'!$A98&amp;"*",'EPA_US9RT techs'!$A$2:$I$1722,9,FALSE),"")</f>
        <v>3.4956690161999999</v>
      </c>
      <c r="AJ100" s="14">
        <f>IFERROR(VLOOKUP($AG$1&amp;'Service PJ'!$D98&amp;'Service PJ'!$B98&amp;'Service PJ'!$A98&amp;"*",'EPA_US9RT techs'!$A$2:$I$1722,9,FALSE),"")</f>
        <v>3.4956690161999999</v>
      </c>
      <c r="AK100" s="14">
        <f>IFERROR(VLOOKUP($AG$1&amp;'Service PJ'!$D98&amp;'Service PJ'!$B98&amp;'Service PJ'!$A98&amp;"*",'EPA_US9RT techs'!$A$2:$I$1722,9,FALSE),"")</f>
        <v>3.4956690161999999</v>
      </c>
      <c r="AL100" s="14">
        <f>IFERROR(VLOOKUP($AG$1&amp;'Service PJ'!$D98&amp;'Service PJ'!$B98&amp;'Service PJ'!$A98&amp;"*",'EPA_US9RT techs'!$A$2:$I$1722,9,FALSE),"")</f>
        <v>3.4956690161999999</v>
      </c>
      <c r="AM100" s="14">
        <f>IFERROR(VLOOKUP($AG$1&amp;'Service PJ'!$D98&amp;'Service PJ'!$B98&amp;'Service PJ'!$A98&amp;"*",'EPA_US9RT techs'!$A$2:$I$1722,9,FALSE),"")</f>
        <v>3.4956690161999999</v>
      </c>
      <c r="AN100" s="14">
        <f>IFERROR(VLOOKUP($AG$1&amp;'Service PJ'!$D98&amp;'Service PJ'!$B98&amp;'Service PJ'!$A98&amp;"*",'EPA_US9RT techs'!$A$2:$I$1722,9,FALSE),"")</f>
        <v>3.4956690161999999</v>
      </c>
      <c r="AO100" s="14">
        <f>IFERROR(VLOOKUP($AG$1&amp;'Service PJ'!$D98&amp;'Service PJ'!$B98&amp;'Service PJ'!$A98&amp;"*",'EPA_US9RT techs'!$A$2:$I$1722,9,FALSE),"")</f>
        <v>3.4956690161999999</v>
      </c>
      <c r="AP100" s="14">
        <f>IFERROR(VLOOKUP($AG$1&amp;'Service PJ'!$D98&amp;'Service PJ'!$B98&amp;'Service PJ'!$A98&amp;"*",'EPA_US9RT techs'!$A$2:$I$1722,9,FALSE),"")</f>
        <v>3.4956690161999999</v>
      </c>
      <c r="AQ100" s="14">
        <f>IFERROR(VLOOKUP($AG$1&amp;'Service PJ'!$D98&amp;'Service PJ'!$B98&amp;'Service PJ'!$A98&amp;"*",'EPA_US9RT techs'!$A$2:$I$1722,9,FALSE),"")</f>
        <v>3.4956690161999999</v>
      </c>
      <c r="AR100" s="14">
        <f>IFERROR(VLOOKUP($AG$1&amp;'Service PJ'!$D98&amp;'Service PJ'!$B98&amp;'Service PJ'!$A98&amp;"*",'EPA_US9RT techs'!$A$2:$I$1722,9,FALSE),"")</f>
        <v>3.4956690161999999</v>
      </c>
      <c r="AS100" s="14">
        <f>IFERROR(VLOOKUP($AG$1&amp;'Service PJ'!$D98&amp;'Service PJ'!$B98&amp;'Service PJ'!$A98&amp;"*",'EPA_US9RT techs'!$A$2:$I$1722,9,FALSE),"")</f>
        <v>3.4956690161999999</v>
      </c>
      <c r="AT100" s="14">
        <f>IFERROR(VLOOKUP($AG$1&amp;'Service PJ'!$D98&amp;'Service PJ'!$B98&amp;'Service PJ'!$A98&amp;"*",'EPA_US9RT techs'!$A$2:$I$1722,9,FALSE),"")</f>
        <v>3.4956690161999999</v>
      </c>
      <c r="AU100" s="14">
        <f>IFERROR(VLOOKUP($AG$1&amp;'Service PJ'!$D98&amp;'Service PJ'!$B98&amp;'Service PJ'!$A98&amp;"*",'EPA_US9RT techs'!$A$2:$I$1722,9,FALSE),"")</f>
        <v>3.4956690161999999</v>
      </c>
      <c r="AV100" s="14">
        <f>IFERROR(VLOOKUP($AG$1&amp;'Service PJ'!$D98&amp;'Service PJ'!$B98&amp;'Service PJ'!$A98&amp;"*",'EPA_US9RT techs'!$A$2:$I$1722,9,FALSE),"")</f>
        <v>3.4956690161999999</v>
      </c>
      <c r="AW100" s="14">
        <f>IFERROR(VLOOKUP($AG$1&amp;'Service PJ'!$D98&amp;'Service PJ'!$B98&amp;'Service PJ'!$A98&amp;"*",'EPA_US9RT techs'!$A$2:$I$1722,9,FALSE),"")</f>
        <v>3.4956690161999999</v>
      </c>
      <c r="AX100" s="14">
        <f>IFERROR(VLOOKUP($AG$1&amp;'Service PJ'!$D98&amp;'Service PJ'!$B98&amp;'Service PJ'!$A98&amp;"*",'EPA_US9RT techs'!$A$2:$I$1722,9,FALSE),"")</f>
        <v>3.4956690161999999</v>
      </c>
      <c r="AY100" s="14">
        <f>IFERROR(VLOOKUP($AG$1&amp;'Service PJ'!$D98&amp;'Service PJ'!$B98&amp;'Service PJ'!$A98&amp;"*",'EPA_US9RT techs'!$A$2:$I$1722,9,FALSE),"")</f>
        <v>3.4956690161999999</v>
      </c>
      <c r="AZ100" s="14">
        <f>IFERROR(VLOOKUP($AG$1&amp;'Service PJ'!$D98&amp;'Service PJ'!$B98&amp;'Service PJ'!$A98&amp;"*",'EPA_US9RT techs'!$A$2:$I$1722,9,FALSE),"")</f>
        <v>3.4956690161999999</v>
      </c>
      <c r="BA100" s="14">
        <f>IFERROR(VLOOKUP($AG$1&amp;'Service PJ'!$D98&amp;'Service PJ'!$B98&amp;'Service PJ'!$A98&amp;"*",'EPA_US9RT techs'!$A$2:$I$1722,9,FALSE),"")</f>
        <v>3.4956690161999999</v>
      </c>
      <c r="BB100" s="14">
        <f>IFERROR(VLOOKUP($AG$1&amp;'Service PJ'!$D98&amp;'Service PJ'!$B98&amp;'Service PJ'!$A98&amp;"*",'EPA_US9RT techs'!$A$2:$I$1722,9,FALSE),"")</f>
        <v>3.4956690161999999</v>
      </c>
      <c r="BC100" s="14">
        <f>IFERROR(VLOOKUP($AG$1&amp;'Service PJ'!$D98&amp;'Service PJ'!$B98&amp;'Service PJ'!$A98&amp;"*",'EPA_US9RT techs'!$A$2:$I$1722,9,FALSE),"")</f>
        <v>3.4956690161999999</v>
      </c>
      <c r="BD100" s="14">
        <f>IFERROR(VLOOKUP($AG$1&amp;'Service PJ'!$D98&amp;'Service PJ'!$B98&amp;'Service PJ'!$A98&amp;"*",'EPA_US9RT techs'!$A$2:$I$1722,9,FALSE),"")</f>
        <v>3.4956690161999999</v>
      </c>
      <c r="BE100" s="14">
        <f>IFERROR(VLOOKUP($AG$1&amp;'Service PJ'!$D98&amp;'Service PJ'!$B98&amp;'Service PJ'!$A98&amp;"*",'EPA_US9RT techs'!$A$2:$I$1722,9,FALSE),"")</f>
        <v>3.4956690161999999</v>
      </c>
      <c r="BF100" s="14">
        <f>IFERROR(VLOOKUP($AG$1&amp;'Service PJ'!$D98&amp;'Service PJ'!$B98&amp;'Service PJ'!$A98&amp;"*",'EPA_US9RT techs'!$A$2:$I$1722,9,FALSE),"")</f>
        <v>3.4956690161999999</v>
      </c>
      <c r="BG100" s="14">
        <f>IFERROR(VLOOKUP($AG$1&amp;'Service PJ'!$D98&amp;'Service PJ'!$B98&amp;'Service PJ'!$A98&amp;"*",'EPA_US9RT techs'!$A$2:$I$1722,9,FALSE),"")</f>
        <v>3.4956690161999999</v>
      </c>
      <c r="BH100" s="14">
        <f>IFERROR(VLOOKUP($AG$1&amp;'Service PJ'!$D98&amp;'Service PJ'!$B98&amp;'Service PJ'!$A98&amp;"*",'EPA_US9RT techs'!$A$2:$I$1722,9,FALSE),"")</f>
        <v>3.4956690161999999</v>
      </c>
      <c r="BI100" s="14">
        <f>IFERROR(VLOOKUP($AG$1&amp;'Service PJ'!$D98&amp;'Service PJ'!$B98&amp;'Service PJ'!$A98&amp;"*",'EPA_US9RT techs'!$A$2:$I$1722,9,FALSE),"")</f>
        <v>3.4956690161999999</v>
      </c>
      <c r="BJ100" s="14">
        <f>IFERROR(VLOOKUP($AG$1&amp;'Service PJ'!$D98&amp;'Service PJ'!$B98&amp;'Service PJ'!$A98&amp;"*",'EPA_US9RT techs'!$A$2:$I$1722,9,FALSE),"")</f>
        <v>3.4956690161999999</v>
      </c>
      <c r="BK100" s="14">
        <f>IFERROR(VLOOKUP($AG$1&amp;'Service PJ'!$D98&amp;'Service PJ'!$B98&amp;'Service PJ'!$A98&amp;"*",'EPA_US9RT techs'!$A$2:$I$1722,9,FALSE),"")</f>
        <v>3.4956690161999999</v>
      </c>
      <c r="BM100" t="str">
        <f>IF(SUM(BN100:CD100)=0,"\I:",'Service PJ'!$D98&amp;"_"&amp;'Service PJ'!$E98&amp;"_"&amp;'Service PJ'!$C98)</f>
        <v>\I:</v>
      </c>
      <c r="BN100" s="14" t="str">
        <f>IFERROR(VLOOKUP($BM$1&amp;'Service PJ'!$D98&amp;'Service PJ'!$B98&amp;'Service PJ'!$A98&amp;"*",'EPA_US9RT techs'!$A$2:$I$1722,9,FALSE),"")</f>
        <v/>
      </c>
      <c r="BO100" s="14" t="str">
        <f>IFERROR(VLOOKUP($BM$1&amp;'Service PJ'!$D98&amp;'Service PJ'!$B98&amp;'Service PJ'!$A98&amp;"*",'EPA_US9RT techs'!$A$2:$I$1722,9,FALSE),"")</f>
        <v/>
      </c>
      <c r="BP100" s="14" t="str">
        <f>IFERROR(VLOOKUP($BM$1&amp;'Service PJ'!$D98&amp;'Service PJ'!$B98&amp;'Service PJ'!$A98&amp;"*",'EPA_US9RT techs'!$A$2:$I$1722,9,FALSE),"")</f>
        <v/>
      </c>
      <c r="BQ100" s="14" t="str">
        <f>IFERROR(VLOOKUP($BM$1&amp;'Service PJ'!$D98&amp;'Service PJ'!$B98&amp;'Service PJ'!$A98&amp;"*",'EPA_US9RT techs'!$A$2:$I$1722,9,FALSE),"")</f>
        <v/>
      </c>
      <c r="BR100" s="14" t="str">
        <f>IFERROR(VLOOKUP($BM$1&amp;'Service PJ'!$D98&amp;'Service PJ'!$B98&amp;'Service PJ'!$A98&amp;"*",'EPA_US9RT techs'!$A$2:$I$1722,9,FALSE),"")</f>
        <v/>
      </c>
      <c r="BS100" s="14" t="str">
        <f>IFERROR(VLOOKUP($BM$1&amp;'Service PJ'!$D98&amp;'Service PJ'!$B98&amp;'Service PJ'!$A98&amp;"*",'EPA_US9RT techs'!$A$2:$I$1722,9,FALSE),"")</f>
        <v/>
      </c>
      <c r="BT100" s="14" t="str">
        <f>IFERROR(VLOOKUP($BM$1&amp;'Service PJ'!$D98&amp;'Service PJ'!$B98&amp;'Service PJ'!$A98&amp;"*",'EPA_US9RT techs'!$A$2:$I$1722,9,FALSE),"")</f>
        <v/>
      </c>
      <c r="BU100" s="14" t="str">
        <f>IFERROR(VLOOKUP($BM$1&amp;'Service PJ'!$D98&amp;'Service PJ'!$B98&amp;'Service PJ'!$A98&amp;"*",'EPA_US9RT techs'!$A$2:$I$1722,9,FALSE),"")</f>
        <v/>
      </c>
      <c r="BV100" s="14" t="str">
        <f>IFERROR(VLOOKUP($BM$1&amp;'Service PJ'!$D98&amp;'Service PJ'!$B98&amp;'Service PJ'!$A98&amp;"*",'EPA_US9RT techs'!$A$2:$I$1722,9,FALSE),"")</f>
        <v/>
      </c>
      <c r="BW100" s="14" t="str">
        <f>IFERROR(VLOOKUP($BM$1&amp;'Service PJ'!$D98&amp;'Service PJ'!$B98&amp;'Service PJ'!$A98&amp;"*",'EPA_US9RT techs'!$A$2:$I$1722,9,FALSE),"")</f>
        <v/>
      </c>
      <c r="BX100" s="14" t="str">
        <f>IFERROR(VLOOKUP($BM$1&amp;'Service PJ'!$D98&amp;'Service PJ'!$B98&amp;'Service PJ'!$A98&amp;"*",'EPA_US9RT techs'!$A$2:$I$1722,9,FALSE),"")</f>
        <v/>
      </c>
      <c r="BY100" s="14" t="str">
        <f>IFERROR(VLOOKUP($BM$1&amp;'Service PJ'!$D98&amp;'Service PJ'!$B98&amp;'Service PJ'!$A98&amp;"*",'EPA_US9RT techs'!$A$2:$I$1722,9,FALSE),"")</f>
        <v/>
      </c>
      <c r="BZ100" s="14" t="str">
        <f>IFERROR(VLOOKUP($BM$1&amp;'Service PJ'!$D98&amp;'Service PJ'!$B98&amp;'Service PJ'!$A98&amp;"*",'EPA_US9RT techs'!$A$2:$I$1722,9,FALSE),"")</f>
        <v/>
      </c>
      <c r="CA100" s="14" t="str">
        <f>IFERROR(VLOOKUP($BM$1&amp;'Service PJ'!$D98&amp;'Service PJ'!$B98&amp;'Service PJ'!$A98&amp;"*",'EPA_US9RT techs'!$A$2:$I$1722,9,FALSE),"")</f>
        <v/>
      </c>
      <c r="CB100" s="14" t="str">
        <f>IFERROR(VLOOKUP($BM$1&amp;'Service PJ'!$D98&amp;'Service PJ'!$B98&amp;'Service PJ'!$A98&amp;"*",'EPA_US9RT techs'!$A$2:$I$1722,9,FALSE),"")</f>
        <v/>
      </c>
      <c r="CC100" s="14" t="str">
        <f>IFERROR(VLOOKUP($BM$1&amp;'Service PJ'!$D98&amp;'Service PJ'!$B98&amp;'Service PJ'!$A98&amp;"*",'EPA_US9RT techs'!$A$2:$I$1722,9,FALSE),"")</f>
        <v/>
      </c>
      <c r="CD100" s="14" t="str">
        <f>IFERROR(VLOOKUP($BM$1&amp;'Service PJ'!$D98&amp;'Service PJ'!$B98&amp;'Service PJ'!$A98&amp;"*",'EPA_US9RT techs'!$A$2:$I$1722,9,FALSE),"")</f>
        <v/>
      </c>
      <c r="CE100" s="14" t="str">
        <f>IFERROR(VLOOKUP($BM$1&amp;'Service PJ'!$D98&amp;'Service PJ'!$B98&amp;'Service PJ'!$A98&amp;"*",'EPA_US9RT techs'!$A$2:$I$1722,9,FALSE),"")</f>
        <v/>
      </c>
      <c r="CF100" s="14" t="str">
        <f>IFERROR(VLOOKUP($BM$1&amp;'Service PJ'!$D98&amp;'Service PJ'!$B98&amp;'Service PJ'!$A98&amp;"*",'EPA_US9RT techs'!$A$2:$I$1722,9,FALSE),"")</f>
        <v/>
      </c>
      <c r="CG100" s="14" t="str">
        <f>IFERROR(VLOOKUP($BM$1&amp;'Service PJ'!$D98&amp;'Service PJ'!$B98&amp;'Service PJ'!$A98&amp;"*",'EPA_US9RT techs'!$A$2:$I$1722,9,FALSE),"")</f>
        <v/>
      </c>
      <c r="CH100" s="14" t="str">
        <f>IFERROR(VLOOKUP($BM$1&amp;'Service PJ'!$D98&amp;'Service PJ'!$B98&amp;'Service PJ'!$A98&amp;"*",'EPA_US9RT techs'!$A$2:$I$1722,9,FALSE),"")</f>
        <v/>
      </c>
      <c r="CI100" s="14" t="str">
        <f>IFERROR(VLOOKUP($BM$1&amp;'Service PJ'!$D98&amp;'Service PJ'!$B98&amp;'Service PJ'!$A98&amp;"*",'EPA_US9RT techs'!$A$2:$I$1722,9,FALSE),"")</f>
        <v/>
      </c>
      <c r="CJ100" s="14" t="str">
        <f>IFERROR(VLOOKUP($BM$1&amp;'Service PJ'!$D98&amp;'Service PJ'!$B98&amp;'Service PJ'!$A98&amp;"*",'EPA_US9RT techs'!$A$2:$I$1722,9,FALSE),"")</f>
        <v/>
      </c>
      <c r="CK100" s="14" t="str">
        <f>IFERROR(VLOOKUP($BM$1&amp;'Service PJ'!$D98&amp;'Service PJ'!$B98&amp;'Service PJ'!$A98&amp;"*",'EPA_US9RT techs'!$A$2:$I$1722,9,FALSE),"")</f>
        <v/>
      </c>
      <c r="CL100" s="14" t="str">
        <f>IFERROR(VLOOKUP($BM$1&amp;'Service PJ'!$D98&amp;'Service PJ'!$B98&amp;'Service PJ'!$A98&amp;"*",'EPA_US9RT techs'!$A$2:$I$1722,9,FALSE),"")</f>
        <v/>
      </c>
      <c r="CM100" s="14" t="str">
        <f>IFERROR(VLOOKUP($BM$1&amp;'Service PJ'!$D98&amp;'Service PJ'!$B98&amp;'Service PJ'!$A98&amp;"*",'EPA_US9RT techs'!$A$2:$I$1722,9,FALSE),"")</f>
        <v/>
      </c>
      <c r="CN100" s="14" t="str">
        <f>IFERROR(VLOOKUP($BM$1&amp;'Service PJ'!$D98&amp;'Service PJ'!$B98&amp;'Service PJ'!$A98&amp;"*",'EPA_US9RT techs'!$A$2:$I$1722,9,FALSE),"")</f>
        <v/>
      </c>
      <c r="CO100" s="14" t="str">
        <f>IFERROR(VLOOKUP($BM$1&amp;'Service PJ'!$D98&amp;'Service PJ'!$B98&amp;'Service PJ'!$A98&amp;"*",'EPA_US9RT techs'!$A$2:$I$1722,9,FALSE),"")</f>
        <v/>
      </c>
      <c r="CP100" s="14" t="str">
        <f>IFERROR(VLOOKUP($BM$1&amp;'Service PJ'!$D98&amp;'Service PJ'!$B98&amp;'Service PJ'!$A98&amp;"*",'EPA_US9RT techs'!$A$2:$I$1722,9,FALSE),"")</f>
        <v/>
      </c>
      <c r="CQ100" s="14" t="str">
        <f>IFERROR(VLOOKUP($BM$1&amp;'Service PJ'!$D98&amp;'Service PJ'!$B98&amp;'Service PJ'!$A98&amp;"*",'EPA_US9RT techs'!$A$2:$I$1722,9,FALSE),"")</f>
        <v/>
      </c>
      <c r="CS100" t="str">
        <f>IF(SUM(CT100:DJ100)=0,"\I:",'Service PJ'!$D98&amp;"_"&amp;'Service PJ'!$E98&amp;"_"&amp;'Service PJ'!$C98)</f>
        <v>ICH_MDR_NGA</v>
      </c>
      <c r="CT100" s="2">
        <f>IFERROR(VLOOKUP($CS$1&amp;'Service PJ'!$D98&amp;'Service PJ'!$B98&amp;'Service PJ'!$A98&amp;"*",'EPA_US9RT techs'!$A$2:$I$1722,9,FALSE),"")</f>
        <v>30</v>
      </c>
      <c r="CU100" s="2">
        <f>IFERROR(VLOOKUP($CS$1&amp;'Service PJ'!$D98&amp;'Service PJ'!$B98&amp;'Service PJ'!$A98&amp;"*",'EPA_US9RT techs'!$A$2:$I$1722,9,FALSE),"")</f>
        <v>30</v>
      </c>
      <c r="CV100" s="2">
        <f>IFERROR(VLOOKUP($CS$1&amp;'Service PJ'!$D98&amp;'Service PJ'!$B98&amp;'Service PJ'!$A98&amp;"*",'EPA_US9RT techs'!$A$2:$I$1722,9,FALSE),"")</f>
        <v>30</v>
      </c>
      <c r="CW100" s="2">
        <f>IFERROR(VLOOKUP($CS$1&amp;'Service PJ'!$D98&amp;'Service PJ'!$B98&amp;'Service PJ'!$A98&amp;"*",'EPA_US9RT techs'!$A$2:$I$1722,9,FALSE),"")</f>
        <v>30</v>
      </c>
      <c r="CX100" s="2">
        <f>IFERROR(VLOOKUP($CS$1&amp;'Service PJ'!$D98&amp;'Service PJ'!$B98&amp;'Service PJ'!$A98&amp;"*",'EPA_US9RT techs'!$A$2:$I$1722,9,FALSE),"")</f>
        <v>30</v>
      </c>
      <c r="CY100" s="2">
        <f>IFERROR(VLOOKUP($CS$1&amp;'Service PJ'!$D98&amp;'Service PJ'!$B98&amp;'Service PJ'!$A98&amp;"*",'EPA_US9RT techs'!$A$2:$I$1722,9,FALSE),"")</f>
        <v>30</v>
      </c>
      <c r="CZ100" s="2">
        <f>IFERROR(VLOOKUP($CS$1&amp;'Service PJ'!$D98&amp;'Service PJ'!$B98&amp;'Service PJ'!$A98&amp;"*",'EPA_US9RT techs'!$A$2:$I$1722,9,FALSE),"")</f>
        <v>30</v>
      </c>
      <c r="DA100" s="2">
        <f>IFERROR(VLOOKUP($CS$1&amp;'Service PJ'!$D98&amp;'Service PJ'!$B98&amp;'Service PJ'!$A98&amp;"*",'EPA_US9RT techs'!$A$2:$I$1722,9,FALSE),"")</f>
        <v>30</v>
      </c>
      <c r="DB100" s="2">
        <f>IFERROR(VLOOKUP($CS$1&amp;'Service PJ'!$D98&amp;'Service PJ'!$B98&amp;'Service PJ'!$A98&amp;"*",'EPA_US9RT techs'!$A$2:$I$1722,9,FALSE),"")</f>
        <v>30</v>
      </c>
      <c r="DC100" s="2">
        <f>IFERROR(VLOOKUP($CS$1&amp;'Service PJ'!$D98&amp;'Service PJ'!$B98&amp;'Service PJ'!$A98&amp;"*",'EPA_US9RT techs'!$A$2:$I$1722,9,FALSE),"")</f>
        <v>30</v>
      </c>
      <c r="DD100" s="2">
        <f>IFERROR(VLOOKUP($CS$1&amp;'Service PJ'!$D98&amp;'Service PJ'!$B98&amp;'Service PJ'!$A98&amp;"*",'EPA_US9RT techs'!$A$2:$I$1722,9,FALSE),"")</f>
        <v>30</v>
      </c>
      <c r="DE100" s="2">
        <f>IFERROR(VLOOKUP($CS$1&amp;'Service PJ'!$D98&amp;'Service PJ'!$B98&amp;'Service PJ'!$A98&amp;"*",'EPA_US9RT techs'!$A$2:$I$1722,9,FALSE),"")</f>
        <v>30</v>
      </c>
      <c r="DF100" s="2">
        <f>IFERROR(VLOOKUP($CS$1&amp;'Service PJ'!$D98&amp;'Service PJ'!$B98&amp;'Service PJ'!$A98&amp;"*",'EPA_US9RT techs'!$A$2:$I$1722,9,FALSE),"")</f>
        <v>30</v>
      </c>
      <c r="DG100" s="2">
        <f>IFERROR(VLOOKUP($CS$1&amp;'Service PJ'!$D98&amp;'Service PJ'!$B98&amp;'Service PJ'!$A98&amp;"*",'EPA_US9RT techs'!$A$2:$I$1722,9,FALSE),"")</f>
        <v>30</v>
      </c>
      <c r="DH100" s="2">
        <f>IFERROR(VLOOKUP($CS$1&amp;'Service PJ'!$D98&amp;'Service PJ'!$B98&amp;'Service PJ'!$A98&amp;"*",'EPA_US9RT techs'!$A$2:$I$1722,9,FALSE),"")</f>
        <v>30</v>
      </c>
      <c r="DI100" s="2">
        <f>IFERROR(VLOOKUP($CS$1&amp;'Service PJ'!$D98&amp;'Service PJ'!$B98&amp;'Service PJ'!$A98&amp;"*",'EPA_US9RT techs'!$A$2:$I$1722,9,FALSE),"")</f>
        <v>30</v>
      </c>
      <c r="DJ100" s="2">
        <f>IFERROR(VLOOKUP($CS$1&amp;'Service PJ'!$D98&amp;'Service PJ'!$B98&amp;'Service PJ'!$A98&amp;"*",'EPA_US9RT techs'!$A$2:$I$1722,9,FALSE),"")</f>
        <v>30</v>
      </c>
      <c r="DK100" s="2">
        <f>IFERROR(VLOOKUP($CS$1&amp;'Service PJ'!$D98&amp;'Service PJ'!$B98&amp;'Service PJ'!$A98&amp;"*",'EPA_US9RT techs'!$A$2:$I$1722,9,FALSE),"")</f>
        <v>30</v>
      </c>
      <c r="DL100" s="2">
        <f>IFERROR(VLOOKUP($CS$1&amp;'Service PJ'!$D98&amp;'Service PJ'!$B98&amp;'Service PJ'!$A98&amp;"*",'EPA_US9RT techs'!$A$2:$I$1722,9,FALSE),"")</f>
        <v>30</v>
      </c>
      <c r="DM100" s="2">
        <f>IFERROR(VLOOKUP($CS$1&amp;'Service PJ'!$D98&amp;'Service PJ'!$B98&amp;'Service PJ'!$A98&amp;"*",'EPA_US9RT techs'!$A$2:$I$1722,9,FALSE),"")</f>
        <v>30</v>
      </c>
      <c r="DN100" s="2">
        <f>IFERROR(VLOOKUP($CS$1&amp;'Service PJ'!$D98&amp;'Service PJ'!$B98&amp;'Service PJ'!$A98&amp;"*",'EPA_US9RT techs'!$A$2:$I$1722,9,FALSE),"")</f>
        <v>30</v>
      </c>
      <c r="DO100" s="2">
        <f>IFERROR(VLOOKUP($CS$1&amp;'Service PJ'!$D98&amp;'Service PJ'!$B98&amp;'Service PJ'!$A98&amp;"*",'EPA_US9RT techs'!$A$2:$I$1722,9,FALSE),"")</f>
        <v>30</v>
      </c>
      <c r="DP100" s="2">
        <f>IFERROR(VLOOKUP($CS$1&amp;'Service PJ'!$D98&amp;'Service PJ'!$B98&amp;'Service PJ'!$A98&amp;"*",'EPA_US9RT techs'!$A$2:$I$1722,9,FALSE),"")</f>
        <v>30</v>
      </c>
      <c r="DQ100" s="2">
        <f>IFERROR(VLOOKUP($CS$1&amp;'Service PJ'!$D98&amp;'Service PJ'!$B98&amp;'Service PJ'!$A98&amp;"*",'EPA_US9RT techs'!$A$2:$I$1722,9,FALSE),"")</f>
        <v>30</v>
      </c>
      <c r="DR100" s="2">
        <f>IFERROR(VLOOKUP($CS$1&amp;'Service PJ'!$D98&amp;'Service PJ'!$B98&amp;'Service PJ'!$A98&amp;"*",'EPA_US9RT techs'!$A$2:$I$1722,9,FALSE),"")</f>
        <v>30</v>
      </c>
      <c r="DS100" s="2">
        <f>IFERROR(VLOOKUP($CS$1&amp;'Service PJ'!$D98&amp;'Service PJ'!$B98&amp;'Service PJ'!$A98&amp;"*",'EPA_US9RT techs'!$A$2:$I$1722,9,FALSE),"")</f>
        <v>30</v>
      </c>
      <c r="DT100" s="2">
        <f>IFERROR(VLOOKUP($CS$1&amp;'Service PJ'!$D98&amp;'Service PJ'!$B98&amp;'Service PJ'!$A98&amp;"*",'EPA_US9RT techs'!$A$2:$I$1722,9,FALSE),"")</f>
        <v>30</v>
      </c>
      <c r="DU100" s="2">
        <f>IFERROR(VLOOKUP($CS$1&amp;'Service PJ'!$D98&amp;'Service PJ'!$B98&amp;'Service PJ'!$A98&amp;"*",'EPA_US9RT techs'!$A$2:$I$1722,9,FALSE),"")</f>
        <v>30</v>
      </c>
      <c r="DV100" s="2">
        <f>IFERROR(VLOOKUP($CS$1&amp;'Service PJ'!$D98&amp;'Service PJ'!$B98&amp;'Service PJ'!$A98&amp;"*",'EPA_US9RT techs'!$A$2:$I$1722,9,FALSE),"")</f>
        <v>30</v>
      </c>
      <c r="DW100" s="2">
        <f>IFERROR(VLOOKUP($CS$1&amp;'Service PJ'!$D98&amp;'Service PJ'!$B98&amp;'Service PJ'!$A98&amp;"*",'EPA_US9RT techs'!$A$2:$I$1722,9,FALSE),"")</f>
        <v>30</v>
      </c>
    </row>
    <row r="101" spans="1:127" x14ac:dyDescent="0.45">
      <c r="A101" t="str">
        <f>IF(SUM(B101:R101)=0,"\I:",'Service PJ'!$D99&amp;"_"&amp;'Service PJ'!$E99&amp;"_"&amp;'Service PJ'!$C99)</f>
        <v>ICH_OTP_NGA</v>
      </c>
      <c r="B101" s="14">
        <f>IFERROR(VLOOKUP($A$1&amp;'Service PJ'!$D99&amp;'Service PJ'!$B99&amp;'Service PJ'!$A99&amp;"*",'EPA_US9RT techs'!$A$2:$I$1722,9,FALSE),"")</f>
        <v>3.61965</v>
      </c>
      <c r="C101" s="14">
        <f>IFERROR(VLOOKUP($A$1&amp;'Service PJ'!$D99&amp;'Service PJ'!$B99&amp;'Service PJ'!$A99&amp;"*",'EPA_US9RT techs'!$A$2:$I$1722,9,FALSE),"")</f>
        <v>3.61965</v>
      </c>
      <c r="D101" s="14">
        <f>IFERROR(VLOOKUP($A$1&amp;'Service PJ'!$D99&amp;'Service PJ'!$B99&amp;'Service PJ'!$A99&amp;"*",'EPA_US9RT techs'!$A$2:$I$1722,9,FALSE),"")</f>
        <v>3.61965</v>
      </c>
      <c r="E101" s="14">
        <f>IFERROR(VLOOKUP($A$1&amp;'Service PJ'!$D99&amp;'Service PJ'!$B99&amp;'Service PJ'!$A99&amp;"*",'EPA_US9RT techs'!$A$2:$I$1722,9,FALSE),"")</f>
        <v>3.61965</v>
      </c>
      <c r="F101" s="14">
        <f>IFERROR(VLOOKUP($A$1&amp;'Service PJ'!$D99&amp;'Service PJ'!$B99&amp;'Service PJ'!$A99&amp;"*",'EPA_US9RT techs'!$A$2:$I$1722,9,FALSE),"")</f>
        <v>3.61965</v>
      </c>
      <c r="G101" s="14">
        <f>IFERROR(VLOOKUP($A$1&amp;'Service PJ'!$D99&amp;'Service PJ'!$B99&amp;'Service PJ'!$A99&amp;"*",'EPA_US9RT techs'!$A$2:$I$1722,9,FALSE),"")</f>
        <v>3.61965</v>
      </c>
      <c r="H101" s="14">
        <f>IFERROR(VLOOKUP($A$1&amp;'Service PJ'!$D99&amp;'Service PJ'!$B99&amp;'Service PJ'!$A99&amp;"*",'EPA_US9RT techs'!$A$2:$I$1722,9,FALSE),"")</f>
        <v>3.61965</v>
      </c>
      <c r="I101" s="14">
        <f>IFERROR(VLOOKUP($A$1&amp;'Service PJ'!$D99&amp;'Service PJ'!$B99&amp;'Service PJ'!$A99&amp;"*",'EPA_US9RT techs'!$A$2:$I$1722,9,FALSE),"")</f>
        <v>3.61965</v>
      </c>
      <c r="J101" s="14">
        <f>IFERROR(VLOOKUP($A$1&amp;'Service PJ'!$D99&amp;'Service PJ'!$B99&amp;'Service PJ'!$A99&amp;"*",'EPA_US9RT techs'!$A$2:$I$1722,9,FALSE),"")</f>
        <v>3.61965</v>
      </c>
      <c r="K101" s="14">
        <f>IFERROR(VLOOKUP($A$1&amp;'Service PJ'!$D99&amp;'Service PJ'!$B99&amp;'Service PJ'!$A99&amp;"*",'EPA_US9RT techs'!$A$2:$I$1722,9,FALSE),"")</f>
        <v>3.61965</v>
      </c>
      <c r="L101" s="14">
        <f>IFERROR(VLOOKUP($A$1&amp;'Service PJ'!$D99&amp;'Service PJ'!$B99&amp;'Service PJ'!$A99&amp;"*",'EPA_US9RT techs'!$A$2:$I$1722,9,FALSE),"")</f>
        <v>3.61965</v>
      </c>
      <c r="M101" s="14">
        <f>IFERROR(VLOOKUP($A$1&amp;'Service PJ'!$D99&amp;'Service PJ'!$B99&amp;'Service PJ'!$A99&amp;"*",'EPA_US9RT techs'!$A$2:$I$1722,9,FALSE),"")</f>
        <v>3.61965</v>
      </c>
      <c r="N101" s="14">
        <f>IFERROR(VLOOKUP($A$1&amp;'Service PJ'!$D99&amp;'Service PJ'!$B99&amp;'Service PJ'!$A99&amp;"*",'EPA_US9RT techs'!$A$2:$I$1722,9,FALSE),"")</f>
        <v>3.61965</v>
      </c>
      <c r="O101" s="14">
        <f>IFERROR(VLOOKUP($A$1&amp;'Service PJ'!$D99&amp;'Service PJ'!$B99&amp;'Service PJ'!$A99&amp;"*",'EPA_US9RT techs'!$A$2:$I$1722,9,FALSE),"")</f>
        <v>3.61965</v>
      </c>
      <c r="P101" s="14">
        <f>IFERROR(VLOOKUP($A$1&amp;'Service PJ'!$D99&amp;'Service PJ'!$B99&amp;'Service PJ'!$A99&amp;"*",'EPA_US9RT techs'!$A$2:$I$1722,9,FALSE),"")</f>
        <v>3.61965</v>
      </c>
      <c r="Q101" s="14">
        <f>IFERROR(VLOOKUP($A$1&amp;'Service PJ'!$D99&amp;'Service PJ'!$B99&amp;'Service PJ'!$A99&amp;"*",'EPA_US9RT techs'!$A$2:$I$1722,9,FALSE),"")</f>
        <v>3.61965</v>
      </c>
      <c r="R101" s="14">
        <f>IFERROR(VLOOKUP($A$1&amp;'Service PJ'!$D99&amp;'Service PJ'!$B99&amp;'Service PJ'!$A99&amp;"*",'EPA_US9RT techs'!$A$2:$I$1722,9,FALSE),"")</f>
        <v>3.61965</v>
      </c>
      <c r="S101" s="14">
        <f>IFERROR(VLOOKUP($A$1&amp;'Service PJ'!$D99&amp;'Service PJ'!$B99&amp;'Service PJ'!$A99&amp;"*",'EPA_US9RT techs'!$A$2:$I$1722,9,FALSE),"")</f>
        <v>3.61965</v>
      </c>
      <c r="T101" s="14">
        <f>IFERROR(VLOOKUP($A$1&amp;'Service PJ'!$D99&amp;'Service PJ'!$B99&amp;'Service PJ'!$A99&amp;"*",'EPA_US9RT techs'!$A$2:$I$1722,9,FALSE),"")</f>
        <v>3.61965</v>
      </c>
      <c r="U101" s="14">
        <f>IFERROR(VLOOKUP($A$1&amp;'Service PJ'!$D99&amp;'Service PJ'!$B99&amp;'Service PJ'!$A99&amp;"*",'EPA_US9RT techs'!$A$2:$I$1722,9,FALSE),"")</f>
        <v>3.61965</v>
      </c>
      <c r="V101" s="14">
        <f>IFERROR(VLOOKUP($A$1&amp;'Service PJ'!$D99&amp;'Service PJ'!$B99&amp;'Service PJ'!$A99&amp;"*",'EPA_US9RT techs'!$A$2:$I$1722,9,FALSE),"")</f>
        <v>3.61965</v>
      </c>
      <c r="W101" s="14">
        <f>IFERROR(VLOOKUP($A$1&amp;'Service PJ'!$D99&amp;'Service PJ'!$B99&amp;'Service PJ'!$A99&amp;"*",'EPA_US9RT techs'!$A$2:$I$1722,9,FALSE),"")</f>
        <v>3.61965</v>
      </c>
      <c r="X101" s="14">
        <f>IFERROR(VLOOKUP($A$1&amp;'Service PJ'!$D99&amp;'Service PJ'!$B99&amp;'Service PJ'!$A99&amp;"*",'EPA_US9RT techs'!$A$2:$I$1722,9,FALSE),"")</f>
        <v>3.61965</v>
      </c>
      <c r="Y101" s="14">
        <f>IFERROR(VLOOKUP($A$1&amp;'Service PJ'!$D99&amp;'Service PJ'!$B99&amp;'Service PJ'!$A99&amp;"*",'EPA_US9RT techs'!$A$2:$I$1722,9,FALSE),"")</f>
        <v>3.61965</v>
      </c>
      <c r="Z101" s="14">
        <f>IFERROR(VLOOKUP($A$1&amp;'Service PJ'!$D99&amp;'Service PJ'!$B99&amp;'Service PJ'!$A99&amp;"*",'EPA_US9RT techs'!$A$2:$I$1722,9,FALSE),"")</f>
        <v>3.61965</v>
      </c>
      <c r="AA101" s="14">
        <f>IFERROR(VLOOKUP($A$1&amp;'Service PJ'!$D99&amp;'Service PJ'!$B99&amp;'Service PJ'!$A99&amp;"*",'EPA_US9RT techs'!$A$2:$I$1722,9,FALSE),"")</f>
        <v>3.61965</v>
      </c>
      <c r="AB101" s="14">
        <f>IFERROR(VLOOKUP($A$1&amp;'Service PJ'!$D99&amp;'Service PJ'!$B99&amp;'Service PJ'!$A99&amp;"*",'EPA_US9RT techs'!$A$2:$I$1722,9,FALSE),"")</f>
        <v>3.61965</v>
      </c>
      <c r="AC101" s="14">
        <f>IFERROR(VLOOKUP($A$1&amp;'Service PJ'!$D99&amp;'Service PJ'!$B99&amp;'Service PJ'!$A99&amp;"*",'EPA_US9RT techs'!$A$2:$I$1722,9,FALSE),"")</f>
        <v>3.61965</v>
      </c>
      <c r="AD101" s="14">
        <f>IFERROR(VLOOKUP($A$1&amp;'Service PJ'!$D99&amp;'Service PJ'!$B99&amp;'Service PJ'!$A99&amp;"*",'EPA_US9RT techs'!$A$2:$I$1722,9,FALSE),"")</f>
        <v>3.61965</v>
      </c>
      <c r="AE101" s="14">
        <f>IFERROR(VLOOKUP($A$1&amp;'Service PJ'!$D99&amp;'Service PJ'!$B99&amp;'Service PJ'!$A99&amp;"*",'EPA_US9RT techs'!$A$2:$I$1722,9,FALSE),"")</f>
        <v>3.61965</v>
      </c>
      <c r="AG101" t="str">
        <f>IF(SUM(AH101:AX101)=0,"\I:",'Service PJ'!$D99&amp;"_"&amp;'Service PJ'!$E99&amp;"_"&amp;'Service PJ'!$C99)</f>
        <v>ICH_OTP_NGA</v>
      </c>
      <c r="AH101" s="14">
        <f>IFERROR(VLOOKUP($AG$1&amp;'Service PJ'!$D99&amp;'Service PJ'!$B99&amp;'Service PJ'!$A99&amp;"*",'EPA_US9RT techs'!$A$2:$I$1722,9,FALSE),"")</f>
        <v>0.57914399999999999</v>
      </c>
      <c r="AI101" s="14">
        <f>IFERROR(VLOOKUP($AG$1&amp;'Service PJ'!$D99&amp;'Service PJ'!$B99&amp;'Service PJ'!$A99&amp;"*",'EPA_US9RT techs'!$A$2:$I$1722,9,FALSE),"")</f>
        <v>0.57914399999999999</v>
      </c>
      <c r="AJ101" s="14">
        <f>IFERROR(VLOOKUP($AG$1&amp;'Service PJ'!$D99&amp;'Service PJ'!$B99&amp;'Service PJ'!$A99&amp;"*",'EPA_US9RT techs'!$A$2:$I$1722,9,FALSE),"")</f>
        <v>0.57914399999999999</v>
      </c>
      <c r="AK101" s="14">
        <f>IFERROR(VLOOKUP($AG$1&amp;'Service PJ'!$D99&amp;'Service PJ'!$B99&amp;'Service PJ'!$A99&amp;"*",'EPA_US9RT techs'!$A$2:$I$1722,9,FALSE),"")</f>
        <v>0.57914399999999999</v>
      </c>
      <c r="AL101" s="14">
        <f>IFERROR(VLOOKUP($AG$1&amp;'Service PJ'!$D99&amp;'Service PJ'!$B99&amp;'Service PJ'!$A99&amp;"*",'EPA_US9RT techs'!$A$2:$I$1722,9,FALSE),"")</f>
        <v>0.57914399999999999</v>
      </c>
      <c r="AM101" s="14">
        <f>IFERROR(VLOOKUP($AG$1&amp;'Service PJ'!$D99&amp;'Service PJ'!$B99&amp;'Service PJ'!$A99&amp;"*",'EPA_US9RT techs'!$A$2:$I$1722,9,FALSE),"")</f>
        <v>0.57914399999999999</v>
      </c>
      <c r="AN101" s="14">
        <f>IFERROR(VLOOKUP($AG$1&amp;'Service PJ'!$D99&amp;'Service PJ'!$B99&amp;'Service PJ'!$A99&amp;"*",'EPA_US9RT techs'!$A$2:$I$1722,9,FALSE),"")</f>
        <v>0.57914399999999999</v>
      </c>
      <c r="AO101" s="14">
        <f>IFERROR(VLOOKUP($AG$1&amp;'Service PJ'!$D99&amp;'Service PJ'!$B99&amp;'Service PJ'!$A99&amp;"*",'EPA_US9RT techs'!$A$2:$I$1722,9,FALSE),"")</f>
        <v>0.57914399999999999</v>
      </c>
      <c r="AP101" s="14">
        <f>IFERROR(VLOOKUP($AG$1&amp;'Service PJ'!$D99&amp;'Service PJ'!$B99&amp;'Service PJ'!$A99&amp;"*",'EPA_US9RT techs'!$A$2:$I$1722,9,FALSE),"")</f>
        <v>0.57914399999999999</v>
      </c>
      <c r="AQ101" s="14">
        <f>IFERROR(VLOOKUP($AG$1&amp;'Service PJ'!$D99&amp;'Service PJ'!$B99&amp;'Service PJ'!$A99&amp;"*",'EPA_US9RT techs'!$A$2:$I$1722,9,FALSE),"")</f>
        <v>0.57914399999999999</v>
      </c>
      <c r="AR101" s="14">
        <f>IFERROR(VLOOKUP($AG$1&amp;'Service PJ'!$D99&amp;'Service PJ'!$B99&amp;'Service PJ'!$A99&amp;"*",'EPA_US9RT techs'!$A$2:$I$1722,9,FALSE),"")</f>
        <v>0.57914399999999999</v>
      </c>
      <c r="AS101" s="14">
        <f>IFERROR(VLOOKUP($AG$1&amp;'Service PJ'!$D99&amp;'Service PJ'!$B99&amp;'Service PJ'!$A99&amp;"*",'EPA_US9RT techs'!$A$2:$I$1722,9,FALSE),"")</f>
        <v>0.57914399999999999</v>
      </c>
      <c r="AT101" s="14">
        <f>IFERROR(VLOOKUP($AG$1&amp;'Service PJ'!$D99&amp;'Service PJ'!$B99&amp;'Service PJ'!$A99&amp;"*",'EPA_US9RT techs'!$A$2:$I$1722,9,FALSE),"")</f>
        <v>0.57914399999999999</v>
      </c>
      <c r="AU101" s="14">
        <f>IFERROR(VLOOKUP($AG$1&amp;'Service PJ'!$D99&amp;'Service PJ'!$B99&amp;'Service PJ'!$A99&amp;"*",'EPA_US9RT techs'!$A$2:$I$1722,9,FALSE),"")</f>
        <v>0.57914399999999999</v>
      </c>
      <c r="AV101" s="14">
        <f>IFERROR(VLOOKUP($AG$1&amp;'Service PJ'!$D99&amp;'Service PJ'!$B99&amp;'Service PJ'!$A99&amp;"*",'EPA_US9RT techs'!$A$2:$I$1722,9,FALSE),"")</f>
        <v>0.57914399999999999</v>
      </c>
      <c r="AW101" s="14">
        <f>IFERROR(VLOOKUP($AG$1&amp;'Service PJ'!$D99&amp;'Service PJ'!$B99&amp;'Service PJ'!$A99&amp;"*",'EPA_US9RT techs'!$A$2:$I$1722,9,FALSE),"")</f>
        <v>0.57914399999999999</v>
      </c>
      <c r="AX101" s="14">
        <f>IFERROR(VLOOKUP($AG$1&amp;'Service PJ'!$D99&amp;'Service PJ'!$B99&amp;'Service PJ'!$A99&amp;"*",'EPA_US9RT techs'!$A$2:$I$1722,9,FALSE),"")</f>
        <v>0.57914399999999999</v>
      </c>
      <c r="AY101" s="14">
        <f>IFERROR(VLOOKUP($AG$1&amp;'Service PJ'!$D99&amp;'Service PJ'!$B99&amp;'Service PJ'!$A99&amp;"*",'EPA_US9RT techs'!$A$2:$I$1722,9,FALSE),"")</f>
        <v>0.57914399999999999</v>
      </c>
      <c r="AZ101" s="14">
        <f>IFERROR(VLOOKUP($AG$1&amp;'Service PJ'!$D99&amp;'Service PJ'!$B99&amp;'Service PJ'!$A99&amp;"*",'EPA_US9RT techs'!$A$2:$I$1722,9,FALSE),"")</f>
        <v>0.57914399999999999</v>
      </c>
      <c r="BA101" s="14">
        <f>IFERROR(VLOOKUP($AG$1&amp;'Service PJ'!$D99&amp;'Service PJ'!$B99&amp;'Service PJ'!$A99&amp;"*",'EPA_US9RT techs'!$A$2:$I$1722,9,FALSE),"")</f>
        <v>0.57914399999999999</v>
      </c>
      <c r="BB101" s="14">
        <f>IFERROR(VLOOKUP($AG$1&amp;'Service PJ'!$D99&amp;'Service PJ'!$B99&amp;'Service PJ'!$A99&amp;"*",'EPA_US9RT techs'!$A$2:$I$1722,9,FALSE),"")</f>
        <v>0.57914399999999999</v>
      </c>
      <c r="BC101" s="14">
        <f>IFERROR(VLOOKUP($AG$1&amp;'Service PJ'!$D99&amp;'Service PJ'!$B99&amp;'Service PJ'!$A99&amp;"*",'EPA_US9RT techs'!$A$2:$I$1722,9,FALSE),"")</f>
        <v>0.57914399999999999</v>
      </c>
      <c r="BD101" s="14">
        <f>IFERROR(VLOOKUP($AG$1&amp;'Service PJ'!$D99&amp;'Service PJ'!$B99&amp;'Service PJ'!$A99&amp;"*",'EPA_US9RT techs'!$A$2:$I$1722,9,FALSE),"")</f>
        <v>0.57914399999999999</v>
      </c>
      <c r="BE101" s="14">
        <f>IFERROR(VLOOKUP($AG$1&amp;'Service PJ'!$D99&amp;'Service PJ'!$B99&amp;'Service PJ'!$A99&amp;"*",'EPA_US9RT techs'!$A$2:$I$1722,9,FALSE),"")</f>
        <v>0.57914399999999999</v>
      </c>
      <c r="BF101" s="14">
        <f>IFERROR(VLOOKUP($AG$1&amp;'Service PJ'!$D99&amp;'Service PJ'!$B99&amp;'Service PJ'!$A99&amp;"*",'EPA_US9RT techs'!$A$2:$I$1722,9,FALSE),"")</f>
        <v>0.57914399999999999</v>
      </c>
      <c r="BG101" s="14">
        <f>IFERROR(VLOOKUP($AG$1&amp;'Service PJ'!$D99&amp;'Service PJ'!$B99&amp;'Service PJ'!$A99&amp;"*",'EPA_US9RT techs'!$A$2:$I$1722,9,FALSE),"")</f>
        <v>0.57914399999999999</v>
      </c>
      <c r="BH101" s="14">
        <f>IFERROR(VLOOKUP($AG$1&amp;'Service PJ'!$D99&amp;'Service PJ'!$B99&amp;'Service PJ'!$A99&amp;"*",'EPA_US9RT techs'!$A$2:$I$1722,9,FALSE),"")</f>
        <v>0.57914399999999999</v>
      </c>
      <c r="BI101" s="14">
        <f>IFERROR(VLOOKUP($AG$1&amp;'Service PJ'!$D99&amp;'Service PJ'!$B99&amp;'Service PJ'!$A99&amp;"*",'EPA_US9RT techs'!$A$2:$I$1722,9,FALSE),"")</f>
        <v>0.57914399999999999</v>
      </c>
      <c r="BJ101" s="14">
        <f>IFERROR(VLOOKUP($AG$1&amp;'Service PJ'!$D99&amp;'Service PJ'!$B99&amp;'Service PJ'!$A99&amp;"*",'EPA_US9RT techs'!$A$2:$I$1722,9,FALSE),"")</f>
        <v>0.57914399999999999</v>
      </c>
      <c r="BK101" s="14">
        <f>IFERROR(VLOOKUP($AG$1&amp;'Service PJ'!$D99&amp;'Service PJ'!$B99&amp;'Service PJ'!$A99&amp;"*",'EPA_US9RT techs'!$A$2:$I$1722,9,FALSE),"")</f>
        <v>0.57914399999999999</v>
      </c>
      <c r="BM101" t="str">
        <f>IF(SUM(BN101:CD101)=0,"\I:",'Service PJ'!$D99&amp;"_"&amp;'Service PJ'!$E99&amp;"_"&amp;'Service PJ'!$C99)</f>
        <v>\I:</v>
      </c>
      <c r="BN101" s="14" t="str">
        <f>IFERROR(VLOOKUP($BM$1&amp;'Service PJ'!$D99&amp;'Service PJ'!$B99&amp;'Service PJ'!$A99&amp;"*",'EPA_US9RT techs'!$A$2:$I$1722,9,FALSE),"")</f>
        <v/>
      </c>
      <c r="BO101" s="14" t="str">
        <f>IFERROR(VLOOKUP($BM$1&amp;'Service PJ'!$D99&amp;'Service PJ'!$B99&amp;'Service PJ'!$A99&amp;"*",'EPA_US9RT techs'!$A$2:$I$1722,9,FALSE),"")</f>
        <v/>
      </c>
      <c r="BP101" s="14" t="str">
        <f>IFERROR(VLOOKUP($BM$1&amp;'Service PJ'!$D99&amp;'Service PJ'!$B99&amp;'Service PJ'!$A99&amp;"*",'EPA_US9RT techs'!$A$2:$I$1722,9,FALSE),"")</f>
        <v/>
      </c>
      <c r="BQ101" s="14" t="str">
        <f>IFERROR(VLOOKUP($BM$1&amp;'Service PJ'!$D99&amp;'Service PJ'!$B99&amp;'Service PJ'!$A99&amp;"*",'EPA_US9RT techs'!$A$2:$I$1722,9,FALSE),"")</f>
        <v/>
      </c>
      <c r="BR101" s="14" t="str">
        <f>IFERROR(VLOOKUP($BM$1&amp;'Service PJ'!$D99&amp;'Service PJ'!$B99&amp;'Service PJ'!$A99&amp;"*",'EPA_US9RT techs'!$A$2:$I$1722,9,FALSE),"")</f>
        <v/>
      </c>
      <c r="BS101" s="14" t="str">
        <f>IFERROR(VLOOKUP($BM$1&amp;'Service PJ'!$D99&amp;'Service PJ'!$B99&amp;'Service PJ'!$A99&amp;"*",'EPA_US9RT techs'!$A$2:$I$1722,9,FALSE),"")</f>
        <v/>
      </c>
      <c r="BT101" s="14" t="str">
        <f>IFERROR(VLOOKUP($BM$1&amp;'Service PJ'!$D99&amp;'Service PJ'!$B99&amp;'Service PJ'!$A99&amp;"*",'EPA_US9RT techs'!$A$2:$I$1722,9,FALSE),"")</f>
        <v/>
      </c>
      <c r="BU101" s="14" t="str">
        <f>IFERROR(VLOOKUP($BM$1&amp;'Service PJ'!$D99&amp;'Service PJ'!$B99&amp;'Service PJ'!$A99&amp;"*",'EPA_US9RT techs'!$A$2:$I$1722,9,FALSE),"")</f>
        <v/>
      </c>
      <c r="BV101" s="14" t="str">
        <f>IFERROR(VLOOKUP($BM$1&amp;'Service PJ'!$D99&amp;'Service PJ'!$B99&amp;'Service PJ'!$A99&amp;"*",'EPA_US9RT techs'!$A$2:$I$1722,9,FALSE),"")</f>
        <v/>
      </c>
      <c r="BW101" s="14" t="str">
        <f>IFERROR(VLOOKUP($BM$1&amp;'Service PJ'!$D99&amp;'Service PJ'!$B99&amp;'Service PJ'!$A99&amp;"*",'EPA_US9RT techs'!$A$2:$I$1722,9,FALSE),"")</f>
        <v/>
      </c>
      <c r="BX101" s="14" t="str">
        <f>IFERROR(VLOOKUP($BM$1&amp;'Service PJ'!$D99&amp;'Service PJ'!$B99&amp;'Service PJ'!$A99&amp;"*",'EPA_US9RT techs'!$A$2:$I$1722,9,FALSE),"")</f>
        <v/>
      </c>
      <c r="BY101" s="14" t="str">
        <f>IFERROR(VLOOKUP($BM$1&amp;'Service PJ'!$D99&amp;'Service PJ'!$B99&amp;'Service PJ'!$A99&amp;"*",'EPA_US9RT techs'!$A$2:$I$1722,9,FALSE),"")</f>
        <v/>
      </c>
      <c r="BZ101" s="14" t="str">
        <f>IFERROR(VLOOKUP($BM$1&amp;'Service PJ'!$D99&amp;'Service PJ'!$B99&amp;'Service PJ'!$A99&amp;"*",'EPA_US9RT techs'!$A$2:$I$1722,9,FALSE),"")</f>
        <v/>
      </c>
      <c r="CA101" s="14" t="str">
        <f>IFERROR(VLOOKUP($BM$1&amp;'Service PJ'!$D99&amp;'Service PJ'!$B99&amp;'Service PJ'!$A99&amp;"*",'EPA_US9RT techs'!$A$2:$I$1722,9,FALSE),"")</f>
        <v/>
      </c>
      <c r="CB101" s="14" t="str">
        <f>IFERROR(VLOOKUP($BM$1&amp;'Service PJ'!$D99&amp;'Service PJ'!$B99&amp;'Service PJ'!$A99&amp;"*",'EPA_US9RT techs'!$A$2:$I$1722,9,FALSE),"")</f>
        <v/>
      </c>
      <c r="CC101" s="14" t="str">
        <f>IFERROR(VLOOKUP($BM$1&amp;'Service PJ'!$D99&amp;'Service PJ'!$B99&amp;'Service PJ'!$A99&amp;"*",'EPA_US9RT techs'!$A$2:$I$1722,9,FALSE),"")</f>
        <v/>
      </c>
      <c r="CD101" s="14" t="str">
        <f>IFERROR(VLOOKUP($BM$1&amp;'Service PJ'!$D99&amp;'Service PJ'!$B99&amp;'Service PJ'!$A99&amp;"*",'EPA_US9RT techs'!$A$2:$I$1722,9,FALSE),"")</f>
        <v/>
      </c>
      <c r="CE101" s="14" t="str">
        <f>IFERROR(VLOOKUP($BM$1&amp;'Service PJ'!$D99&amp;'Service PJ'!$B99&amp;'Service PJ'!$A99&amp;"*",'EPA_US9RT techs'!$A$2:$I$1722,9,FALSE),"")</f>
        <v/>
      </c>
      <c r="CF101" s="14" t="str">
        <f>IFERROR(VLOOKUP($BM$1&amp;'Service PJ'!$D99&amp;'Service PJ'!$B99&amp;'Service PJ'!$A99&amp;"*",'EPA_US9RT techs'!$A$2:$I$1722,9,FALSE),"")</f>
        <v/>
      </c>
      <c r="CG101" s="14" t="str">
        <f>IFERROR(VLOOKUP($BM$1&amp;'Service PJ'!$D99&amp;'Service PJ'!$B99&amp;'Service PJ'!$A99&amp;"*",'EPA_US9RT techs'!$A$2:$I$1722,9,FALSE),"")</f>
        <v/>
      </c>
      <c r="CH101" s="14" t="str">
        <f>IFERROR(VLOOKUP($BM$1&amp;'Service PJ'!$D99&amp;'Service PJ'!$B99&amp;'Service PJ'!$A99&amp;"*",'EPA_US9RT techs'!$A$2:$I$1722,9,FALSE),"")</f>
        <v/>
      </c>
      <c r="CI101" s="14" t="str">
        <f>IFERROR(VLOOKUP($BM$1&amp;'Service PJ'!$D99&amp;'Service PJ'!$B99&amp;'Service PJ'!$A99&amp;"*",'EPA_US9RT techs'!$A$2:$I$1722,9,FALSE),"")</f>
        <v/>
      </c>
      <c r="CJ101" s="14" t="str">
        <f>IFERROR(VLOOKUP($BM$1&amp;'Service PJ'!$D99&amp;'Service PJ'!$B99&amp;'Service PJ'!$A99&amp;"*",'EPA_US9RT techs'!$A$2:$I$1722,9,FALSE),"")</f>
        <v/>
      </c>
      <c r="CK101" s="14" t="str">
        <f>IFERROR(VLOOKUP($BM$1&amp;'Service PJ'!$D99&amp;'Service PJ'!$B99&amp;'Service PJ'!$A99&amp;"*",'EPA_US9RT techs'!$A$2:$I$1722,9,FALSE),"")</f>
        <v/>
      </c>
      <c r="CL101" s="14" t="str">
        <f>IFERROR(VLOOKUP($BM$1&amp;'Service PJ'!$D99&amp;'Service PJ'!$B99&amp;'Service PJ'!$A99&amp;"*",'EPA_US9RT techs'!$A$2:$I$1722,9,FALSE),"")</f>
        <v/>
      </c>
      <c r="CM101" s="14" t="str">
        <f>IFERROR(VLOOKUP($BM$1&amp;'Service PJ'!$D99&amp;'Service PJ'!$B99&amp;'Service PJ'!$A99&amp;"*",'EPA_US9RT techs'!$A$2:$I$1722,9,FALSE),"")</f>
        <v/>
      </c>
      <c r="CN101" s="14" t="str">
        <f>IFERROR(VLOOKUP($BM$1&amp;'Service PJ'!$D99&amp;'Service PJ'!$B99&amp;'Service PJ'!$A99&amp;"*",'EPA_US9RT techs'!$A$2:$I$1722,9,FALSE),"")</f>
        <v/>
      </c>
      <c r="CO101" s="14" t="str">
        <f>IFERROR(VLOOKUP($BM$1&amp;'Service PJ'!$D99&amp;'Service PJ'!$B99&amp;'Service PJ'!$A99&amp;"*",'EPA_US9RT techs'!$A$2:$I$1722,9,FALSE),"")</f>
        <v/>
      </c>
      <c r="CP101" s="14" t="str">
        <f>IFERROR(VLOOKUP($BM$1&amp;'Service PJ'!$D99&amp;'Service PJ'!$B99&amp;'Service PJ'!$A99&amp;"*",'EPA_US9RT techs'!$A$2:$I$1722,9,FALSE),"")</f>
        <v/>
      </c>
      <c r="CQ101" s="14" t="str">
        <f>IFERROR(VLOOKUP($BM$1&amp;'Service PJ'!$D99&amp;'Service PJ'!$B99&amp;'Service PJ'!$A99&amp;"*",'EPA_US9RT techs'!$A$2:$I$1722,9,FALSE),"")</f>
        <v/>
      </c>
      <c r="CS101" t="str">
        <f>IF(SUM(CT101:DJ101)=0,"\I:",'Service PJ'!$D99&amp;"_"&amp;'Service PJ'!$E99&amp;"_"&amp;'Service PJ'!$C99)</f>
        <v>ICH_OTP_NGA</v>
      </c>
      <c r="CT101" s="2">
        <f>IFERROR(VLOOKUP($CS$1&amp;'Service PJ'!$D99&amp;'Service PJ'!$B99&amp;'Service PJ'!$A99&amp;"*",'EPA_US9RT techs'!$A$2:$I$1722,9,FALSE),"")</f>
        <v>30</v>
      </c>
      <c r="CU101" s="2">
        <f>IFERROR(VLOOKUP($CS$1&amp;'Service PJ'!$D99&amp;'Service PJ'!$B99&amp;'Service PJ'!$A99&amp;"*",'EPA_US9RT techs'!$A$2:$I$1722,9,FALSE),"")</f>
        <v>30</v>
      </c>
      <c r="CV101" s="2">
        <f>IFERROR(VLOOKUP($CS$1&amp;'Service PJ'!$D99&amp;'Service PJ'!$B99&amp;'Service PJ'!$A99&amp;"*",'EPA_US9RT techs'!$A$2:$I$1722,9,FALSE),"")</f>
        <v>30</v>
      </c>
      <c r="CW101" s="2">
        <f>IFERROR(VLOOKUP($CS$1&amp;'Service PJ'!$D99&amp;'Service PJ'!$B99&amp;'Service PJ'!$A99&amp;"*",'EPA_US9RT techs'!$A$2:$I$1722,9,FALSE),"")</f>
        <v>30</v>
      </c>
      <c r="CX101" s="2">
        <f>IFERROR(VLOOKUP($CS$1&amp;'Service PJ'!$D99&amp;'Service PJ'!$B99&amp;'Service PJ'!$A99&amp;"*",'EPA_US9RT techs'!$A$2:$I$1722,9,FALSE),"")</f>
        <v>30</v>
      </c>
      <c r="CY101" s="2">
        <f>IFERROR(VLOOKUP($CS$1&amp;'Service PJ'!$D99&amp;'Service PJ'!$B99&amp;'Service PJ'!$A99&amp;"*",'EPA_US9RT techs'!$A$2:$I$1722,9,FALSE),"")</f>
        <v>30</v>
      </c>
      <c r="CZ101" s="2">
        <f>IFERROR(VLOOKUP($CS$1&amp;'Service PJ'!$D99&amp;'Service PJ'!$B99&amp;'Service PJ'!$A99&amp;"*",'EPA_US9RT techs'!$A$2:$I$1722,9,FALSE),"")</f>
        <v>30</v>
      </c>
      <c r="DA101" s="2">
        <f>IFERROR(VLOOKUP($CS$1&amp;'Service PJ'!$D99&amp;'Service PJ'!$B99&amp;'Service PJ'!$A99&amp;"*",'EPA_US9RT techs'!$A$2:$I$1722,9,FALSE),"")</f>
        <v>30</v>
      </c>
      <c r="DB101" s="2">
        <f>IFERROR(VLOOKUP($CS$1&amp;'Service PJ'!$D99&amp;'Service PJ'!$B99&amp;'Service PJ'!$A99&amp;"*",'EPA_US9RT techs'!$A$2:$I$1722,9,FALSE),"")</f>
        <v>30</v>
      </c>
      <c r="DC101" s="2">
        <f>IFERROR(VLOOKUP($CS$1&amp;'Service PJ'!$D99&amp;'Service PJ'!$B99&amp;'Service PJ'!$A99&amp;"*",'EPA_US9RT techs'!$A$2:$I$1722,9,FALSE),"")</f>
        <v>30</v>
      </c>
      <c r="DD101" s="2">
        <f>IFERROR(VLOOKUP($CS$1&amp;'Service PJ'!$D99&amp;'Service PJ'!$B99&amp;'Service PJ'!$A99&amp;"*",'EPA_US9RT techs'!$A$2:$I$1722,9,FALSE),"")</f>
        <v>30</v>
      </c>
      <c r="DE101" s="2">
        <f>IFERROR(VLOOKUP($CS$1&amp;'Service PJ'!$D99&amp;'Service PJ'!$B99&amp;'Service PJ'!$A99&amp;"*",'EPA_US9RT techs'!$A$2:$I$1722,9,FALSE),"")</f>
        <v>30</v>
      </c>
      <c r="DF101" s="2">
        <f>IFERROR(VLOOKUP($CS$1&amp;'Service PJ'!$D99&amp;'Service PJ'!$B99&amp;'Service PJ'!$A99&amp;"*",'EPA_US9RT techs'!$A$2:$I$1722,9,FALSE),"")</f>
        <v>30</v>
      </c>
      <c r="DG101" s="2">
        <f>IFERROR(VLOOKUP($CS$1&amp;'Service PJ'!$D99&amp;'Service PJ'!$B99&amp;'Service PJ'!$A99&amp;"*",'EPA_US9RT techs'!$A$2:$I$1722,9,FALSE),"")</f>
        <v>30</v>
      </c>
      <c r="DH101" s="2">
        <f>IFERROR(VLOOKUP($CS$1&amp;'Service PJ'!$D99&amp;'Service PJ'!$B99&amp;'Service PJ'!$A99&amp;"*",'EPA_US9RT techs'!$A$2:$I$1722,9,FALSE),"")</f>
        <v>30</v>
      </c>
      <c r="DI101" s="2">
        <f>IFERROR(VLOOKUP($CS$1&amp;'Service PJ'!$D99&amp;'Service PJ'!$B99&amp;'Service PJ'!$A99&amp;"*",'EPA_US9RT techs'!$A$2:$I$1722,9,FALSE),"")</f>
        <v>30</v>
      </c>
      <c r="DJ101" s="2">
        <f>IFERROR(VLOOKUP($CS$1&amp;'Service PJ'!$D99&amp;'Service PJ'!$B99&amp;'Service PJ'!$A99&amp;"*",'EPA_US9RT techs'!$A$2:$I$1722,9,FALSE),"")</f>
        <v>30</v>
      </c>
      <c r="DK101" s="2">
        <f>IFERROR(VLOOKUP($CS$1&amp;'Service PJ'!$D99&amp;'Service PJ'!$B99&amp;'Service PJ'!$A99&amp;"*",'EPA_US9RT techs'!$A$2:$I$1722,9,FALSE),"")</f>
        <v>30</v>
      </c>
      <c r="DL101" s="2">
        <f>IFERROR(VLOOKUP($CS$1&amp;'Service PJ'!$D99&amp;'Service PJ'!$B99&amp;'Service PJ'!$A99&amp;"*",'EPA_US9RT techs'!$A$2:$I$1722,9,FALSE),"")</f>
        <v>30</v>
      </c>
      <c r="DM101" s="2">
        <f>IFERROR(VLOOKUP($CS$1&amp;'Service PJ'!$D99&amp;'Service PJ'!$B99&amp;'Service PJ'!$A99&amp;"*",'EPA_US9RT techs'!$A$2:$I$1722,9,FALSE),"")</f>
        <v>30</v>
      </c>
      <c r="DN101" s="2">
        <f>IFERROR(VLOOKUP($CS$1&amp;'Service PJ'!$D99&amp;'Service PJ'!$B99&amp;'Service PJ'!$A99&amp;"*",'EPA_US9RT techs'!$A$2:$I$1722,9,FALSE),"")</f>
        <v>30</v>
      </c>
      <c r="DO101" s="2">
        <f>IFERROR(VLOOKUP($CS$1&amp;'Service PJ'!$D99&amp;'Service PJ'!$B99&amp;'Service PJ'!$A99&amp;"*",'EPA_US9RT techs'!$A$2:$I$1722,9,FALSE),"")</f>
        <v>30</v>
      </c>
      <c r="DP101" s="2">
        <f>IFERROR(VLOOKUP($CS$1&amp;'Service PJ'!$D99&amp;'Service PJ'!$B99&amp;'Service PJ'!$A99&amp;"*",'EPA_US9RT techs'!$A$2:$I$1722,9,FALSE),"")</f>
        <v>30</v>
      </c>
      <c r="DQ101" s="2">
        <f>IFERROR(VLOOKUP($CS$1&amp;'Service PJ'!$D99&amp;'Service PJ'!$B99&amp;'Service PJ'!$A99&amp;"*",'EPA_US9RT techs'!$A$2:$I$1722,9,FALSE),"")</f>
        <v>30</v>
      </c>
      <c r="DR101" s="2">
        <f>IFERROR(VLOOKUP($CS$1&amp;'Service PJ'!$D99&amp;'Service PJ'!$B99&amp;'Service PJ'!$A99&amp;"*",'EPA_US9RT techs'!$A$2:$I$1722,9,FALSE),"")</f>
        <v>30</v>
      </c>
      <c r="DS101" s="2">
        <f>IFERROR(VLOOKUP($CS$1&amp;'Service PJ'!$D99&amp;'Service PJ'!$B99&amp;'Service PJ'!$A99&amp;"*",'EPA_US9RT techs'!$A$2:$I$1722,9,FALSE),"")</f>
        <v>30</v>
      </c>
      <c r="DT101" s="2">
        <f>IFERROR(VLOOKUP($CS$1&amp;'Service PJ'!$D99&amp;'Service PJ'!$B99&amp;'Service PJ'!$A99&amp;"*",'EPA_US9RT techs'!$A$2:$I$1722,9,FALSE),"")</f>
        <v>30</v>
      </c>
      <c r="DU101" s="2">
        <f>IFERROR(VLOOKUP($CS$1&amp;'Service PJ'!$D99&amp;'Service PJ'!$B99&amp;'Service PJ'!$A99&amp;"*",'EPA_US9RT techs'!$A$2:$I$1722,9,FALSE),"")</f>
        <v>30</v>
      </c>
      <c r="DV101" s="2">
        <f>IFERROR(VLOOKUP($CS$1&amp;'Service PJ'!$D99&amp;'Service PJ'!$B99&amp;'Service PJ'!$A99&amp;"*",'EPA_US9RT techs'!$A$2:$I$1722,9,FALSE),"")</f>
        <v>30</v>
      </c>
      <c r="DW101" s="2">
        <f>IFERROR(VLOOKUP($CS$1&amp;'Service PJ'!$D99&amp;'Service PJ'!$B99&amp;'Service PJ'!$A99&amp;"*",'EPA_US9RT techs'!$A$2:$I$1722,9,FALSE),"")</f>
        <v>30</v>
      </c>
    </row>
    <row r="102" spans="1:127" x14ac:dyDescent="0.45">
      <c r="A102" t="str">
        <f>IF(SUM(B102:R102)=0,"\I:",'Service PJ'!$D100&amp;"_"&amp;'Service PJ'!$E100&amp;"_"&amp;'Service PJ'!$C100)</f>
        <v>\I:</v>
      </c>
      <c r="B102" s="14" t="str">
        <f>IFERROR(VLOOKUP($A$1&amp;'Service PJ'!$D100&amp;'Service PJ'!$B100&amp;'Service PJ'!$A100&amp;"*",'EPA_US9RT techs'!$A$2:$I$1722,9,FALSE),"")</f>
        <v/>
      </c>
      <c r="C102" s="14" t="str">
        <f>IFERROR(VLOOKUP($A$1&amp;'Service PJ'!$D100&amp;'Service PJ'!$B100&amp;'Service PJ'!$A100&amp;"*",'EPA_US9RT techs'!$A$2:$I$1722,9,FALSE),"")</f>
        <v/>
      </c>
      <c r="D102" s="14" t="str">
        <f>IFERROR(VLOOKUP($A$1&amp;'Service PJ'!$D100&amp;'Service PJ'!$B100&amp;'Service PJ'!$A100&amp;"*",'EPA_US9RT techs'!$A$2:$I$1722,9,FALSE),"")</f>
        <v/>
      </c>
      <c r="E102" s="14" t="str">
        <f>IFERROR(VLOOKUP($A$1&amp;'Service PJ'!$D100&amp;'Service PJ'!$B100&amp;'Service PJ'!$A100&amp;"*",'EPA_US9RT techs'!$A$2:$I$1722,9,FALSE),"")</f>
        <v/>
      </c>
      <c r="F102" s="14" t="str">
        <f>IFERROR(VLOOKUP($A$1&amp;'Service PJ'!$D100&amp;'Service PJ'!$B100&amp;'Service PJ'!$A100&amp;"*",'EPA_US9RT techs'!$A$2:$I$1722,9,FALSE),"")</f>
        <v/>
      </c>
      <c r="G102" s="14" t="str">
        <f>IFERROR(VLOOKUP($A$1&amp;'Service PJ'!$D100&amp;'Service PJ'!$B100&amp;'Service PJ'!$A100&amp;"*",'EPA_US9RT techs'!$A$2:$I$1722,9,FALSE),"")</f>
        <v/>
      </c>
      <c r="H102" s="14" t="str">
        <f>IFERROR(VLOOKUP($A$1&amp;'Service PJ'!$D100&amp;'Service PJ'!$B100&amp;'Service PJ'!$A100&amp;"*",'EPA_US9RT techs'!$A$2:$I$1722,9,FALSE),"")</f>
        <v/>
      </c>
      <c r="I102" s="14" t="str">
        <f>IFERROR(VLOOKUP($A$1&amp;'Service PJ'!$D100&amp;'Service PJ'!$B100&amp;'Service PJ'!$A100&amp;"*",'EPA_US9RT techs'!$A$2:$I$1722,9,FALSE),"")</f>
        <v/>
      </c>
      <c r="J102" s="14" t="str">
        <f>IFERROR(VLOOKUP($A$1&amp;'Service PJ'!$D100&amp;'Service PJ'!$B100&amp;'Service PJ'!$A100&amp;"*",'EPA_US9RT techs'!$A$2:$I$1722,9,FALSE),"")</f>
        <v/>
      </c>
      <c r="K102" s="14" t="str">
        <f>IFERROR(VLOOKUP($A$1&amp;'Service PJ'!$D100&amp;'Service PJ'!$B100&amp;'Service PJ'!$A100&amp;"*",'EPA_US9RT techs'!$A$2:$I$1722,9,FALSE),"")</f>
        <v/>
      </c>
      <c r="L102" s="14" t="str">
        <f>IFERROR(VLOOKUP($A$1&amp;'Service PJ'!$D100&amp;'Service PJ'!$B100&amp;'Service PJ'!$A100&amp;"*",'EPA_US9RT techs'!$A$2:$I$1722,9,FALSE),"")</f>
        <v/>
      </c>
      <c r="M102" s="14" t="str">
        <f>IFERROR(VLOOKUP($A$1&amp;'Service PJ'!$D100&amp;'Service PJ'!$B100&amp;'Service PJ'!$A100&amp;"*",'EPA_US9RT techs'!$A$2:$I$1722,9,FALSE),"")</f>
        <v/>
      </c>
      <c r="N102" s="14" t="str">
        <f>IFERROR(VLOOKUP($A$1&amp;'Service PJ'!$D100&amp;'Service PJ'!$B100&amp;'Service PJ'!$A100&amp;"*",'EPA_US9RT techs'!$A$2:$I$1722,9,FALSE),"")</f>
        <v/>
      </c>
      <c r="O102" s="14" t="str">
        <f>IFERROR(VLOOKUP($A$1&amp;'Service PJ'!$D100&amp;'Service PJ'!$B100&amp;'Service PJ'!$A100&amp;"*",'EPA_US9RT techs'!$A$2:$I$1722,9,FALSE),"")</f>
        <v/>
      </c>
      <c r="P102" s="14" t="str">
        <f>IFERROR(VLOOKUP($A$1&amp;'Service PJ'!$D100&amp;'Service PJ'!$B100&amp;'Service PJ'!$A100&amp;"*",'EPA_US9RT techs'!$A$2:$I$1722,9,FALSE),"")</f>
        <v/>
      </c>
      <c r="Q102" s="14" t="str">
        <f>IFERROR(VLOOKUP($A$1&amp;'Service PJ'!$D100&amp;'Service PJ'!$B100&amp;'Service PJ'!$A100&amp;"*",'EPA_US9RT techs'!$A$2:$I$1722,9,FALSE),"")</f>
        <v/>
      </c>
      <c r="R102" s="14" t="str">
        <f>IFERROR(VLOOKUP($A$1&amp;'Service PJ'!$D100&amp;'Service PJ'!$B100&amp;'Service PJ'!$A100&amp;"*",'EPA_US9RT techs'!$A$2:$I$1722,9,FALSE),"")</f>
        <v/>
      </c>
      <c r="S102" s="14" t="str">
        <f>IFERROR(VLOOKUP($A$1&amp;'Service PJ'!$D100&amp;'Service PJ'!$B100&amp;'Service PJ'!$A100&amp;"*",'EPA_US9RT techs'!$A$2:$I$1722,9,FALSE),"")</f>
        <v/>
      </c>
      <c r="T102" s="14" t="str">
        <f>IFERROR(VLOOKUP($A$1&amp;'Service PJ'!$D100&amp;'Service PJ'!$B100&amp;'Service PJ'!$A100&amp;"*",'EPA_US9RT techs'!$A$2:$I$1722,9,FALSE),"")</f>
        <v/>
      </c>
      <c r="U102" s="14" t="str">
        <f>IFERROR(VLOOKUP($A$1&amp;'Service PJ'!$D100&amp;'Service PJ'!$B100&amp;'Service PJ'!$A100&amp;"*",'EPA_US9RT techs'!$A$2:$I$1722,9,FALSE),"")</f>
        <v/>
      </c>
      <c r="V102" s="14" t="str">
        <f>IFERROR(VLOOKUP($A$1&amp;'Service PJ'!$D100&amp;'Service PJ'!$B100&amp;'Service PJ'!$A100&amp;"*",'EPA_US9RT techs'!$A$2:$I$1722,9,FALSE),"")</f>
        <v/>
      </c>
      <c r="W102" s="14" t="str">
        <f>IFERROR(VLOOKUP($A$1&amp;'Service PJ'!$D100&amp;'Service PJ'!$B100&amp;'Service PJ'!$A100&amp;"*",'EPA_US9RT techs'!$A$2:$I$1722,9,FALSE),"")</f>
        <v/>
      </c>
      <c r="X102" s="14" t="str">
        <f>IFERROR(VLOOKUP($A$1&amp;'Service PJ'!$D100&amp;'Service PJ'!$B100&amp;'Service PJ'!$A100&amp;"*",'EPA_US9RT techs'!$A$2:$I$1722,9,FALSE),"")</f>
        <v/>
      </c>
      <c r="Y102" s="14" t="str">
        <f>IFERROR(VLOOKUP($A$1&amp;'Service PJ'!$D100&amp;'Service PJ'!$B100&amp;'Service PJ'!$A100&amp;"*",'EPA_US9RT techs'!$A$2:$I$1722,9,FALSE),"")</f>
        <v/>
      </c>
      <c r="Z102" s="14" t="str">
        <f>IFERROR(VLOOKUP($A$1&amp;'Service PJ'!$D100&amp;'Service PJ'!$B100&amp;'Service PJ'!$A100&amp;"*",'EPA_US9RT techs'!$A$2:$I$1722,9,FALSE),"")</f>
        <v/>
      </c>
      <c r="AA102" s="14" t="str">
        <f>IFERROR(VLOOKUP($A$1&amp;'Service PJ'!$D100&amp;'Service PJ'!$B100&amp;'Service PJ'!$A100&amp;"*",'EPA_US9RT techs'!$A$2:$I$1722,9,FALSE),"")</f>
        <v/>
      </c>
      <c r="AB102" s="14" t="str">
        <f>IFERROR(VLOOKUP($A$1&amp;'Service PJ'!$D100&amp;'Service PJ'!$B100&amp;'Service PJ'!$A100&amp;"*",'EPA_US9RT techs'!$A$2:$I$1722,9,FALSE),"")</f>
        <v/>
      </c>
      <c r="AC102" s="14" t="str">
        <f>IFERROR(VLOOKUP($A$1&amp;'Service PJ'!$D100&amp;'Service PJ'!$B100&amp;'Service PJ'!$A100&amp;"*",'EPA_US9RT techs'!$A$2:$I$1722,9,FALSE),"")</f>
        <v/>
      </c>
      <c r="AD102" s="14" t="str">
        <f>IFERROR(VLOOKUP($A$1&amp;'Service PJ'!$D100&amp;'Service PJ'!$B100&amp;'Service PJ'!$A100&amp;"*",'EPA_US9RT techs'!$A$2:$I$1722,9,FALSE),"")</f>
        <v/>
      </c>
      <c r="AE102" s="14" t="str">
        <f>IFERROR(VLOOKUP($A$1&amp;'Service PJ'!$D100&amp;'Service PJ'!$B100&amp;'Service PJ'!$A100&amp;"*",'EPA_US9RT techs'!$A$2:$I$1722,9,FALSE),"")</f>
        <v/>
      </c>
      <c r="AG102" t="str">
        <f>IF(SUM(AH102:AX102)=0,"\I:",'Service PJ'!$D100&amp;"_"&amp;'Service PJ'!$E100&amp;"_"&amp;'Service PJ'!$C100)</f>
        <v>\I:</v>
      </c>
      <c r="AH102" s="14" t="str">
        <f>IFERROR(VLOOKUP($AG$1&amp;'Service PJ'!$D100&amp;'Service PJ'!$B100&amp;'Service PJ'!$A100&amp;"*",'EPA_US9RT techs'!$A$2:$I$1722,9,FALSE),"")</f>
        <v/>
      </c>
      <c r="AI102" s="14" t="str">
        <f>IFERROR(VLOOKUP($AG$1&amp;'Service PJ'!$D100&amp;'Service PJ'!$B100&amp;'Service PJ'!$A100&amp;"*",'EPA_US9RT techs'!$A$2:$I$1722,9,FALSE),"")</f>
        <v/>
      </c>
      <c r="AJ102" s="14" t="str">
        <f>IFERROR(VLOOKUP($AG$1&amp;'Service PJ'!$D100&amp;'Service PJ'!$B100&amp;'Service PJ'!$A100&amp;"*",'EPA_US9RT techs'!$A$2:$I$1722,9,FALSE),"")</f>
        <v/>
      </c>
      <c r="AK102" s="14" t="str">
        <f>IFERROR(VLOOKUP($AG$1&amp;'Service PJ'!$D100&amp;'Service PJ'!$B100&amp;'Service PJ'!$A100&amp;"*",'EPA_US9RT techs'!$A$2:$I$1722,9,FALSE),"")</f>
        <v/>
      </c>
      <c r="AL102" s="14" t="str">
        <f>IFERROR(VLOOKUP($AG$1&amp;'Service PJ'!$D100&amp;'Service PJ'!$B100&amp;'Service PJ'!$A100&amp;"*",'EPA_US9RT techs'!$A$2:$I$1722,9,FALSE),"")</f>
        <v/>
      </c>
      <c r="AM102" s="14" t="str">
        <f>IFERROR(VLOOKUP($AG$1&amp;'Service PJ'!$D100&amp;'Service PJ'!$B100&amp;'Service PJ'!$A100&amp;"*",'EPA_US9RT techs'!$A$2:$I$1722,9,FALSE),"")</f>
        <v/>
      </c>
      <c r="AN102" s="14" t="str">
        <f>IFERROR(VLOOKUP($AG$1&amp;'Service PJ'!$D100&amp;'Service PJ'!$B100&amp;'Service PJ'!$A100&amp;"*",'EPA_US9RT techs'!$A$2:$I$1722,9,FALSE),"")</f>
        <v/>
      </c>
      <c r="AO102" s="14" t="str">
        <f>IFERROR(VLOOKUP($AG$1&amp;'Service PJ'!$D100&amp;'Service PJ'!$B100&amp;'Service PJ'!$A100&amp;"*",'EPA_US9RT techs'!$A$2:$I$1722,9,FALSE),"")</f>
        <v/>
      </c>
      <c r="AP102" s="14" t="str">
        <f>IFERROR(VLOOKUP($AG$1&amp;'Service PJ'!$D100&amp;'Service PJ'!$B100&amp;'Service PJ'!$A100&amp;"*",'EPA_US9RT techs'!$A$2:$I$1722,9,FALSE),"")</f>
        <v/>
      </c>
      <c r="AQ102" s="14" t="str">
        <f>IFERROR(VLOOKUP($AG$1&amp;'Service PJ'!$D100&amp;'Service PJ'!$B100&amp;'Service PJ'!$A100&amp;"*",'EPA_US9RT techs'!$A$2:$I$1722,9,FALSE),"")</f>
        <v/>
      </c>
      <c r="AR102" s="14" t="str">
        <f>IFERROR(VLOOKUP($AG$1&amp;'Service PJ'!$D100&amp;'Service PJ'!$B100&amp;'Service PJ'!$A100&amp;"*",'EPA_US9RT techs'!$A$2:$I$1722,9,FALSE),"")</f>
        <v/>
      </c>
      <c r="AS102" s="14" t="str">
        <f>IFERROR(VLOOKUP($AG$1&amp;'Service PJ'!$D100&amp;'Service PJ'!$B100&amp;'Service PJ'!$A100&amp;"*",'EPA_US9RT techs'!$A$2:$I$1722,9,FALSE),"")</f>
        <v/>
      </c>
      <c r="AT102" s="14" t="str">
        <f>IFERROR(VLOOKUP($AG$1&amp;'Service PJ'!$D100&amp;'Service PJ'!$B100&amp;'Service PJ'!$A100&amp;"*",'EPA_US9RT techs'!$A$2:$I$1722,9,FALSE),"")</f>
        <v/>
      </c>
      <c r="AU102" s="14" t="str">
        <f>IFERROR(VLOOKUP($AG$1&amp;'Service PJ'!$D100&amp;'Service PJ'!$B100&amp;'Service PJ'!$A100&amp;"*",'EPA_US9RT techs'!$A$2:$I$1722,9,FALSE),"")</f>
        <v/>
      </c>
      <c r="AV102" s="14" t="str">
        <f>IFERROR(VLOOKUP($AG$1&amp;'Service PJ'!$D100&amp;'Service PJ'!$B100&amp;'Service PJ'!$A100&amp;"*",'EPA_US9RT techs'!$A$2:$I$1722,9,FALSE),"")</f>
        <v/>
      </c>
      <c r="AW102" s="14" t="str">
        <f>IFERROR(VLOOKUP($AG$1&amp;'Service PJ'!$D100&amp;'Service PJ'!$B100&amp;'Service PJ'!$A100&amp;"*",'EPA_US9RT techs'!$A$2:$I$1722,9,FALSE),"")</f>
        <v/>
      </c>
      <c r="AX102" s="14" t="str">
        <f>IFERROR(VLOOKUP($AG$1&amp;'Service PJ'!$D100&amp;'Service PJ'!$B100&amp;'Service PJ'!$A100&amp;"*",'EPA_US9RT techs'!$A$2:$I$1722,9,FALSE),"")</f>
        <v/>
      </c>
      <c r="AY102" s="14" t="str">
        <f>IFERROR(VLOOKUP($AG$1&amp;'Service PJ'!$D100&amp;'Service PJ'!$B100&amp;'Service PJ'!$A100&amp;"*",'EPA_US9RT techs'!$A$2:$I$1722,9,FALSE),"")</f>
        <v/>
      </c>
      <c r="AZ102" s="14" t="str">
        <f>IFERROR(VLOOKUP($AG$1&amp;'Service PJ'!$D100&amp;'Service PJ'!$B100&amp;'Service PJ'!$A100&amp;"*",'EPA_US9RT techs'!$A$2:$I$1722,9,FALSE),"")</f>
        <v/>
      </c>
      <c r="BA102" s="14" t="str">
        <f>IFERROR(VLOOKUP($AG$1&amp;'Service PJ'!$D100&amp;'Service PJ'!$B100&amp;'Service PJ'!$A100&amp;"*",'EPA_US9RT techs'!$A$2:$I$1722,9,FALSE),"")</f>
        <v/>
      </c>
      <c r="BB102" s="14" t="str">
        <f>IFERROR(VLOOKUP($AG$1&amp;'Service PJ'!$D100&amp;'Service PJ'!$B100&amp;'Service PJ'!$A100&amp;"*",'EPA_US9RT techs'!$A$2:$I$1722,9,FALSE),"")</f>
        <v/>
      </c>
      <c r="BC102" s="14" t="str">
        <f>IFERROR(VLOOKUP($AG$1&amp;'Service PJ'!$D100&amp;'Service PJ'!$B100&amp;'Service PJ'!$A100&amp;"*",'EPA_US9RT techs'!$A$2:$I$1722,9,FALSE),"")</f>
        <v/>
      </c>
      <c r="BD102" s="14" t="str">
        <f>IFERROR(VLOOKUP($AG$1&amp;'Service PJ'!$D100&amp;'Service PJ'!$B100&amp;'Service PJ'!$A100&amp;"*",'EPA_US9RT techs'!$A$2:$I$1722,9,FALSE),"")</f>
        <v/>
      </c>
      <c r="BE102" s="14" t="str">
        <f>IFERROR(VLOOKUP($AG$1&amp;'Service PJ'!$D100&amp;'Service PJ'!$B100&amp;'Service PJ'!$A100&amp;"*",'EPA_US9RT techs'!$A$2:$I$1722,9,FALSE),"")</f>
        <v/>
      </c>
      <c r="BF102" s="14" t="str">
        <f>IFERROR(VLOOKUP($AG$1&amp;'Service PJ'!$D100&amp;'Service PJ'!$B100&amp;'Service PJ'!$A100&amp;"*",'EPA_US9RT techs'!$A$2:$I$1722,9,FALSE),"")</f>
        <v/>
      </c>
      <c r="BG102" s="14" t="str">
        <f>IFERROR(VLOOKUP($AG$1&amp;'Service PJ'!$D100&amp;'Service PJ'!$B100&amp;'Service PJ'!$A100&amp;"*",'EPA_US9RT techs'!$A$2:$I$1722,9,FALSE),"")</f>
        <v/>
      </c>
      <c r="BH102" s="14" t="str">
        <f>IFERROR(VLOOKUP($AG$1&amp;'Service PJ'!$D100&amp;'Service PJ'!$B100&amp;'Service PJ'!$A100&amp;"*",'EPA_US9RT techs'!$A$2:$I$1722,9,FALSE),"")</f>
        <v/>
      </c>
      <c r="BI102" s="14" t="str">
        <f>IFERROR(VLOOKUP($AG$1&amp;'Service PJ'!$D100&amp;'Service PJ'!$B100&amp;'Service PJ'!$A100&amp;"*",'EPA_US9RT techs'!$A$2:$I$1722,9,FALSE),"")</f>
        <v/>
      </c>
      <c r="BJ102" s="14" t="str">
        <f>IFERROR(VLOOKUP($AG$1&amp;'Service PJ'!$D100&amp;'Service PJ'!$B100&amp;'Service PJ'!$A100&amp;"*",'EPA_US9RT techs'!$A$2:$I$1722,9,FALSE),"")</f>
        <v/>
      </c>
      <c r="BK102" s="14" t="str">
        <f>IFERROR(VLOOKUP($AG$1&amp;'Service PJ'!$D100&amp;'Service PJ'!$B100&amp;'Service PJ'!$A100&amp;"*",'EPA_US9RT techs'!$A$2:$I$1722,9,FALSE),"")</f>
        <v/>
      </c>
      <c r="BM102" t="str">
        <f>IF(SUM(BN102:CD102)=0,"\I:",'Service PJ'!$D100&amp;"_"&amp;'Service PJ'!$E100&amp;"_"&amp;'Service PJ'!$C100)</f>
        <v>\I:</v>
      </c>
      <c r="BN102" s="14" t="str">
        <f>IFERROR(VLOOKUP($BM$1&amp;'Service PJ'!$D100&amp;'Service PJ'!$B100&amp;'Service PJ'!$A100&amp;"*",'EPA_US9RT techs'!$A$2:$I$1722,9,FALSE),"")</f>
        <v/>
      </c>
      <c r="BO102" s="14" t="str">
        <f>IFERROR(VLOOKUP($BM$1&amp;'Service PJ'!$D100&amp;'Service PJ'!$B100&amp;'Service PJ'!$A100&amp;"*",'EPA_US9RT techs'!$A$2:$I$1722,9,FALSE),"")</f>
        <v/>
      </c>
      <c r="BP102" s="14" t="str">
        <f>IFERROR(VLOOKUP($BM$1&amp;'Service PJ'!$D100&amp;'Service PJ'!$B100&amp;'Service PJ'!$A100&amp;"*",'EPA_US9RT techs'!$A$2:$I$1722,9,FALSE),"")</f>
        <v/>
      </c>
      <c r="BQ102" s="14" t="str">
        <f>IFERROR(VLOOKUP($BM$1&amp;'Service PJ'!$D100&amp;'Service PJ'!$B100&amp;'Service PJ'!$A100&amp;"*",'EPA_US9RT techs'!$A$2:$I$1722,9,FALSE),"")</f>
        <v/>
      </c>
      <c r="BR102" s="14" t="str">
        <f>IFERROR(VLOOKUP($BM$1&amp;'Service PJ'!$D100&amp;'Service PJ'!$B100&amp;'Service PJ'!$A100&amp;"*",'EPA_US9RT techs'!$A$2:$I$1722,9,FALSE),"")</f>
        <v/>
      </c>
      <c r="BS102" s="14" t="str">
        <f>IFERROR(VLOOKUP($BM$1&amp;'Service PJ'!$D100&amp;'Service PJ'!$B100&amp;'Service PJ'!$A100&amp;"*",'EPA_US9RT techs'!$A$2:$I$1722,9,FALSE),"")</f>
        <v/>
      </c>
      <c r="BT102" s="14" t="str">
        <f>IFERROR(VLOOKUP($BM$1&amp;'Service PJ'!$D100&amp;'Service PJ'!$B100&amp;'Service PJ'!$A100&amp;"*",'EPA_US9RT techs'!$A$2:$I$1722,9,FALSE),"")</f>
        <v/>
      </c>
      <c r="BU102" s="14" t="str">
        <f>IFERROR(VLOOKUP($BM$1&amp;'Service PJ'!$D100&amp;'Service PJ'!$B100&amp;'Service PJ'!$A100&amp;"*",'EPA_US9RT techs'!$A$2:$I$1722,9,FALSE),"")</f>
        <v/>
      </c>
      <c r="BV102" s="14" t="str">
        <f>IFERROR(VLOOKUP($BM$1&amp;'Service PJ'!$D100&amp;'Service PJ'!$B100&amp;'Service PJ'!$A100&amp;"*",'EPA_US9RT techs'!$A$2:$I$1722,9,FALSE),"")</f>
        <v/>
      </c>
      <c r="BW102" s="14" t="str">
        <f>IFERROR(VLOOKUP($BM$1&amp;'Service PJ'!$D100&amp;'Service PJ'!$B100&amp;'Service PJ'!$A100&amp;"*",'EPA_US9RT techs'!$A$2:$I$1722,9,FALSE),"")</f>
        <v/>
      </c>
      <c r="BX102" s="14" t="str">
        <f>IFERROR(VLOOKUP($BM$1&amp;'Service PJ'!$D100&amp;'Service PJ'!$B100&amp;'Service PJ'!$A100&amp;"*",'EPA_US9RT techs'!$A$2:$I$1722,9,FALSE),"")</f>
        <v/>
      </c>
      <c r="BY102" s="14" t="str">
        <f>IFERROR(VLOOKUP($BM$1&amp;'Service PJ'!$D100&amp;'Service PJ'!$B100&amp;'Service PJ'!$A100&amp;"*",'EPA_US9RT techs'!$A$2:$I$1722,9,FALSE),"")</f>
        <v/>
      </c>
      <c r="BZ102" s="14" t="str">
        <f>IFERROR(VLOOKUP($BM$1&amp;'Service PJ'!$D100&amp;'Service PJ'!$B100&amp;'Service PJ'!$A100&amp;"*",'EPA_US9RT techs'!$A$2:$I$1722,9,FALSE),"")</f>
        <v/>
      </c>
      <c r="CA102" s="14" t="str">
        <f>IFERROR(VLOOKUP($BM$1&amp;'Service PJ'!$D100&amp;'Service PJ'!$B100&amp;'Service PJ'!$A100&amp;"*",'EPA_US9RT techs'!$A$2:$I$1722,9,FALSE),"")</f>
        <v/>
      </c>
      <c r="CB102" s="14" t="str">
        <f>IFERROR(VLOOKUP($BM$1&amp;'Service PJ'!$D100&amp;'Service PJ'!$B100&amp;'Service PJ'!$A100&amp;"*",'EPA_US9RT techs'!$A$2:$I$1722,9,FALSE),"")</f>
        <v/>
      </c>
      <c r="CC102" s="14" t="str">
        <f>IFERROR(VLOOKUP($BM$1&amp;'Service PJ'!$D100&amp;'Service PJ'!$B100&amp;'Service PJ'!$A100&amp;"*",'EPA_US9RT techs'!$A$2:$I$1722,9,FALSE),"")</f>
        <v/>
      </c>
      <c r="CD102" s="14" t="str">
        <f>IFERROR(VLOOKUP($BM$1&amp;'Service PJ'!$D100&amp;'Service PJ'!$B100&amp;'Service PJ'!$A100&amp;"*",'EPA_US9RT techs'!$A$2:$I$1722,9,FALSE),"")</f>
        <v/>
      </c>
      <c r="CE102" s="14" t="str">
        <f>IFERROR(VLOOKUP($BM$1&amp;'Service PJ'!$D100&amp;'Service PJ'!$B100&amp;'Service PJ'!$A100&amp;"*",'EPA_US9RT techs'!$A$2:$I$1722,9,FALSE),"")</f>
        <v/>
      </c>
      <c r="CF102" s="14" t="str">
        <f>IFERROR(VLOOKUP($BM$1&amp;'Service PJ'!$D100&amp;'Service PJ'!$B100&amp;'Service PJ'!$A100&amp;"*",'EPA_US9RT techs'!$A$2:$I$1722,9,FALSE),"")</f>
        <v/>
      </c>
      <c r="CG102" s="14" t="str">
        <f>IFERROR(VLOOKUP($BM$1&amp;'Service PJ'!$D100&amp;'Service PJ'!$B100&amp;'Service PJ'!$A100&amp;"*",'EPA_US9RT techs'!$A$2:$I$1722,9,FALSE),"")</f>
        <v/>
      </c>
      <c r="CH102" s="14" t="str">
        <f>IFERROR(VLOOKUP($BM$1&amp;'Service PJ'!$D100&amp;'Service PJ'!$B100&amp;'Service PJ'!$A100&amp;"*",'EPA_US9RT techs'!$A$2:$I$1722,9,FALSE),"")</f>
        <v/>
      </c>
      <c r="CI102" s="14" t="str">
        <f>IFERROR(VLOOKUP($BM$1&amp;'Service PJ'!$D100&amp;'Service PJ'!$B100&amp;'Service PJ'!$A100&amp;"*",'EPA_US9RT techs'!$A$2:$I$1722,9,FALSE),"")</f>
        <v/>
      </c>
      <c r="CJ102" s="14" t="str">
        <f>IFERROR(VLOOKUP($BM$1&amp;'Service PJ'!$D100&amp;'Service PJ'!$B100&amp;'Service PJ'!$A100&amp;"*",'EPA_US9RT techs'!$A$2:$I$1722,9,FALSE),"")</f>
        <v/>
      </c>
      <c r="CK102" s="14" t="str">
        <f>IFERROR(VLOOKUP($BM$1&amp;'Service PJ'!$D100&amp;'Service PJ'!$B100&amp;'Service PJ'!$A100&amp;"*",'EPA_US9RT techs'!$A$2:$I$1722,9,FALSE),"")</f>
        <v/>
      </c>
      <c r="CL102" s="14" t="str">
        <f>IFERROR(VLOOKUP($BM$1&amp;'Service PJ'!$D100&amp;'Service PJ'!$B100&amp;'Service PJ'!$A100&amp;"*",'EPA_US9RT techs'!$A$2:$I$1722,9,FALSE),"")</f>
        <v/>
      </c>
      <c r="CM102" s="14" t="str">
        <f>IFERROR(VLOOKUP($BM$1&amp;'Service PJ'!$D100&amp;'Service PJ'!$B100&amp;'Service PJ'!$A100&amp;"*",'EPA_US9RT techs'!$A$2:$I$1722,9,FALSE),"")</f>
        <v/>
      </c>
      <c r="CN102" s="14" t="str">
        <f>IFERROR(VLOOKUP($BM$1&amp;'Service PJ'!$D100&amp;'Service PJ'!$B100&amp;'Service PJ'!$A100&amp;"*",'EPA_US9RT techs'!$A$2:$I$1722,9,FALSE),"")</f>
        <v/>
      </c>
      <c r="CO102" s="14" t="str">
        <f>IFERROR(VLOOKUP($BM$1&amp;'Service PJ'!$D100&amp;'Service PJ'!$B100&amp;'Service PJ'!$A100&amp;"*",'EPA_US9RT techs'!$A$2:$I$1722,9,FALSE),"")</f>
        <v/>
      </c>
      <c r="CP102" s="14" t="str">
        <f>IFERROR(VLOOKUP($BM$1&amp;'Service PJ'!$D100&amp;'Service PJ'!$B100&amp;'Service PJ'!$A100&amp;"*",'EPA_US9RT techs'!$A$2:$I$1722,9,FALSE),"")</f>
        <v/>
      </c>
      <c r="CQ102" s="14" t="str">
        <f>IFERROR(VLOOKUP($BM$1&amp;'Service PJ'!$D100&amp;'Service PJ'!$B100&amp;'Service PJ'!$A100&amp;"*",'EPA_US9RT techs'!$A$2:$I$1722,9,FALSE),"")</f>
        <v/>
      </c>
      <c r="CS102" t="str">
        <f>IF(SUM(CT102:DJ102)=0,"\I:",'Service PJ'!$D100&amp;"_"&amp;'Service PJ'!$E100&amp;"_"&amp;'Service PJ'!$C100)</f>
        <v>ICH_SPC_NGA</v>
      </c>
      <c r="CT102" s="2">
        <f>IFERROR(VLOOKUP($CS$1&amp;'Service PJ'!$D100&amp;'Service PJ'!$B100&amp;'Service PJ'!$A100&amp;"*",'EPA_US9RT techs'!$A$2:$I$1722,9,FALSE),"")</f>
        <v>30</v>
      </c>
      <c r="CU102" s="2">
        <f>IFERROR(VLOOKUP($CS$1&amp;'Service PJ'!$D100&amp;'Service PJ'!$B100&amp;'Service PJ'!$A100&amp;"*",'EPA_US9RT techs'!$A$2:$I$1722,9,FALSE),"")</f>
        <v>30</v>
      </c>
      <c r="CV102" s="2">
        <f>IFERROR(VLOOKUP($CS$1&amp;'Service PJ'!$D100&amp;'Service PJ'!$B100&amp;'Service PJ'!$A100&amp;"*",'EPA_US9RT techs'!$A$2:$I$1722,9,FALSE),"")</f>
        <v>30</v>
      </c>
      <c r="CW102" s="2">
        <f>IFERROR(VLOOKUP($CS$1&amp;'Service PJ'!$D100&amp;'Service PJ'!$B100&amp;'Service PJ'!$A100&amp;"*",'EPA_US9RT techs'!$A$2:$I$1722,9,FALSE),"")</f>
        <v>30</v>
      </c>
      <c r="CX102" s="2">
        <f>IFERROR(VLOOKUP($CS$1&amp;'Service PJ'!$D100&amp;'Service PJ'!$B100&amp;'Service PJ'!$A100&amp;"*",'EPA_US9RT techs'!$A$2:$I$1722,9,FALSE),"")</f>
        <v>30</v>
      </c>
      <c r="CY102" s="2">
        <f>IFERROR(VLOOKUP($CS$1&amp;'Service PJ'!$D100&amp;'Service PJ'!$B100&amp;'Service PJ'!$A100&amp;"*",'EPA_US9RT techs'!$A$2:$I$1722,9,FALSE),"")</f>
        <v>30</v>
      </c>
      <c r="CZ102" s="2">
        <f>IFERROR(VLOOKUP($CS$1&amp;'Service PJ'!$D100&amp;'Service PJ'!$B100&amp;'Service PJ'!$A100&amp;"*",'EPA_US9RT techs'!$A$2:$I$1722,9,FALSE),"")</f>
        <v>30</v>
      </c>
      <c r="DA102" s="2">
        <f>IFERROR(VLOOKUP($CS$1&amp;'Service PJ'!$D100&amp;'Service PJ'!$B100&amp;'Service PJ'!$A100&amp;"*",'EPA_US9RT techs'!$A$2:$I$1722,9,FALSE),"")</f>
        <v>30</v>
      </c>
      <c r="DB102" s="2">
        <f>IFERROR(VLOOKUP($CS$1&amp;'Service PJ'!$D100&amp;'Service PJ'!$B100&amp;'Service PJ'!$A100&amp;"*",'EPA_US9RT techs'!$A$2:$I$1722,9,FALSE),"")</f>
        <v>30</v>
      </c>
      <c r="DC102" s="2">
        <f>IFERROR(VLOOKUP($CS$1&amp;'Service PJ'!$D100&amp;'Service PJ'!$B100&amp;'Service PJ'!$A100&amp;"*",'EPA_US9RT techs'!$A$2:$I$1722,9,FALSE),"")</f>
        <v>30</v>
      </c>
      <c r="DD102" s="2">
        <f>IFERROR(VLOOKUP($CS$1&amp;'Service PJ'!$D100&amp;'Service PJ'!$B100&amp;'Service PJ'!$A100&amp;"*",'EPA_US9RT techs'!$A$2:$I$1722,9,FALSE),"")</f>
        <v>30</v>
      </c>
      <c r="DE102" s="2">
        <f>IFERROR(VLOOKUP($CS$1&amp;'Service PJ'!$D100&amp;'Service PJ'!$B100&amp;'Service PJ'!$A100&amp;"*",'EPA_US9RT techs'!$A$2:$I$1722,9,FALSE),"")</f>
        <v>30</v>
      </c>
      <c r="DF102" s="2">
        <f>IFERROR(VLOOKUP($CS$1&amp;'Service PJ'!$D100&amp;'Service PJ'!$B100&amp;'Service PJ'!$A100&amp;"*",'EPA_US9RT techs'!$A$2:$I$1722,9,FALSE),"")</f>
        <v>30</v>
      </c>
      <c r="DG102" s="2">
        <f>IFERROR(VLOOKUP($CS$1&amp;'Service PJ'!$D100&amp;'Service PJ'!$B100&amp;'Service PJ'!$A100&amp;"*",'EPA_US9RT techs'!$A$2:$I$1722,9,FALSE),"")</f>
        <v>30</v>
      </c>
      <c r="DH102" s="2">
        <f>IFERROR(VLOOKUP($CS$1&amp;'Service PJ'!$D100&amp;'Service PJ'!$B100&amp;'Service PJ'!$A100&amp;"*",'EPA_US9RT techs'!$A$2:$I$1722,9,FALSE),"")</f>
        <v>30</v>
      </c>
      <c r="DI102" s="2">
        <f>IFERROR(VLOOKUP($CS$1&amp;'Service PJ'!$D100&amp;'Service PJ'!$B100&amp;'Service PJ'!$A100&amp;"*",'EPA_US9RT techs'!$A$2:$I$1722,9,FALSE),"")</f>
        <v>30</v>
      </c>
      <c r="DJ102" s="2">
        <f>IFERROR(VLOOKUP($CS$1&amp;'Service PJ'!$D100&amp;'Service PJ'!$B100&amp;'Service PJ'!$A100&amp;"*",'EPA_US9RT techs'!$A$2:$I$1722,9,FALSE),"")</f>
        <v>30</v>
      </c>
      <c r="DK102" s="2">
        <f>IFERROR(VLOOKUP($CS$1&amp;'Service PJ'!$D100&amp;'Service PJ'!$B100&amp;'Service PJ'!$A100&amp;"*",'EPA_US9RT techs'!$A$2:$I$1722,9,FALSE),"")</f>
        <v>30</v>
      </c>
      <c r="DL102" s="2">
        <f>IFERROR(VLOOKUP($CS$1&amp;'Service PJ'!$D100&amp;'Service PJ'!$B100&amp;'Service PJ'!$A100&amp;"*",'EPA_US9RT techs'!$A$2:$I$1722,9,FALSE),"")</f>
        <v>30</v>
      </c>
      <c r="DM102" s="2">
        <f>IFERROR(VLOOKUP($CS$1&amp;'Service PJ'!$D100&amp;'Service PJ'!$B100&amp;'Service PJ'!$A100&amp;"*",'EPA_US9RT techs'!$A$2:$I$1722,9,FALSE),"")</f>
        <v>30</v>
      </c>
      <c r="DN102" s="2">
        <f>IFERROR(VLOOKUP($CS$1&amp;'Service PJ'!$D100&amp;'Service PJ'!$B100&amp;'Service PJ'!$A100&amp;"*",'EPA_US9RT techs'!$A$2:$I$1722,9,FALSE),"")</f>
        <v>30</v>
      </c>
      <c r="DO102" s="2">
        <f>IFERROR(VLOOKUP($CS$1&amp;'Service PJ'!$D100&amp;'Service PJ'!$B100&amp;'Service PJ'!$A100&amp;"*",'EPA_US9RT techs'!$A$2:$I$1722,9,FALSE),"")</f>
        <v>30</v>
      </c>
      <c r="DP102" s="2">
        <f>IFERROR(VLOOKUP($CS$1&amp;'Service PJ'!$D100&amp;'Service PJ'!$B100&amp;'Service PJ'!$A100&amp;"*",'EPA_US9RT techs'!$A$2:$I$1722,9,FALSE),"")</f>
        <v>30</v>
      </c>
      <c r="DQ102" s="2">
        <f>IFERROR(VLOOKUP($CS$1&amp;'Service PJ'!$D100&amp;'Service PJ'!$B100&amp;'Service PJ'!$A100&amp;"*",'EPA_US9RT techs'!$A$2:$I$1722,9,FALSE),"")</f>
        <v>30</v>
      </c>
      <c r="DR102" s="2">
        <f>IFERROR(VLOOKUP($CS$1&amp;'Service PJ'!$D100&amp;'Service PJ'!$B100&amp;'Service PJ'!$A100&amp;"*",'EPA_US9RT techs'!$A$2:$I$1722,9,FALSE),"")</f>
        <v>30</v>
      </c>
      <c r="DS102" s="2">
        <f>IFERROR(VLOOKUP($CS$1&amp;'Service PJ'!$D100&amp;'Service PJ'!$B100&amp;'Service PJ'!$A100&amp;"*",'EPA_US9RT techs'!$A$2:$I$1722,9,FALSE),"")</f>
        <v>30</v>
      </c>
      <c r="DT102" s="2">
        <f>IFERROR(VLOOKUP($CS$1&amp;'Service PJ'!$D100&amp;'Service PJ'!$B100&amp;'Service PJ'!$A100&amp;"*",'EPA_US9RT techs'!$A$2:$I$1722,9,FALSE),"")</f>
        <v>30</v>
      </c>
      <c r="DU102" s="2">
        <f>IFERROR(VLOOKUP($CS$1&amp;'Service PJ'!$D100&amp;'Service PJ'!$B100&amp;'Service PJ'!$A100&amp;"*",'EPA_US9RT techs'!$A$2:$I$1722,9,FALSE),"")</f>
        <v>30</v>
      </c>
      <c r="DV102" s="2">
        <f>IFERROR(VLOOKUP($CS$1&amp;'Service PJ'!$D100&amp;'Service PJ'!$B100&amp;'Service PJ'!$A100&amp;"*",'EPA_US9RT techs'!$A$2:$I$1722,9,FALSE),"")</f>
        <v>30</v>
      </c>
      <c r="DW102" s="2">
        <f>IFERROR(VLOOKUP($CS$1&amp;'Service PJ'!$D100&amp;'Service PJ'!$B100&amp;'Service PJ'!$A100&amp;"*",'EPA_US9RT techs'!$A$2:$I$1722,9,FALSE),"")</f>
        <v>30</v>
      </c>
    </row>
    <row r="103" spans="1:127" x14ac:dyDescent="0.45">
      <c r="A103" t="str">
        <f>IF(SUM(B103:R103)=0,"\I:",'Service PJ'!$D101&amp;"_"&amp;'Service PJ'!$E101&amp;"_"&amp;'Service PJ'!$C101)</f>
        <v>\I:</v>
      </c>
      <c r="B103" s="14" t="str">
        <f>IFERROR(VLOOKUP($A$1&amp;'Service PJ'!$D101&amp;'Service PJ'!$B101&amp;'Service PJ'!$A101&amp;"*",'EPA_US9RT techs'!$A$2:$I$1722,9,FALSE),"")</f>
        <v/>
      </c>
      <c r="C103" s="14" t="str">
        <f>IFERROR(VLOOKUP($A$1&amp;'Service PJ'!$D101&amp;'Service PJ'!$B101&amp;'Service PJ'!$A101&amp;"*",'EPA_US9RT techs'!$A$2:$I$1722,9,FALSE),"")</f>
        <v/>
      </c>
      <c r="D103" s="14" t="str">
        <f>IFERROR(VLOOKUP($A$1&amp;'Service PJ'!$D101&amp;'Service PJ'!$B101&amp;'Service PJ'!$A101&amp;"*",'EPA_US9RT techs'!$A$2:$I$1722,9,FALSE),"")</f>
        <v/>
      </c>
      <c r="E103" s="14" t="str">
        <f>IFERROR(VLOOKUP($A$1&amp;'Service PJ'!$D101&amp;'Service PJ'!$B101&amp;'Service PJ'!$A101&amp;"*",'EPA_US9RT techs'!$A$2:$I$1722,9,FALSE),"")</f>
        <v/>
      </c>
      <c r="F103" s="14" t="str">
        <f>IFERROR(VLOOKUP($A$1&amp;'Service PJ'!$D101&amp;'Service PJ'!$B101&amp;'Service PJ'!$A101&amp;"*",'EPA_US9RT techs'!$A$2:$I$1722,9,FALSE),"")</f>
        <v/>
      </c>
      <c r="G103" s="14" t="str">
        <f>IFERROR(VLOOKUP($A$1&amp;'Service PJ'!$D101&amp;'Service PJ'!$B101&amp;'Service PJ'!$A101&amp;"*",'EPA_US9RT techs'!$A$2:$I$1722,9,FALSE),"")</f>
        <v/>
      </c>
      <c r="H103" s="14" t="str">
        <f>IFERROR(VLOOKUP($A$1&amp;'Service PJ'!$D101&amp;'Service PJ'!$B101&amp;'Service PJ'!$A101&amp;"*",'EPA_US9RT techs'!$A$2:$I$1722,9,FALSE),"")</f>
        <v/>
      </c>
      <c r="I103" s="14" t="str">
        <f>IFERROR(VLOOKUP($A$1&amp;'Service PJ'!$D101&amp;'Service PJ'!$B101&amp;'Service PJ'!$A101&amp;"*",'EPA_US9RT techs'!$A$2:$I$1722,9,FALSE),"")</f>
        <v/>
      </c>
      <c r="J103" s="14" t="str">
        <f>IFERROR(VLOOKUP($A$1&amp;'Service PJ'!$D101&amp;'Service PJ'!$B101&amp;'Service PJ'!$A101&amp;"*",'EPA_US9RT techs'!$A$2:$I$1722,9,FALSE),"")</f>
        <v/>
      </c>
      <c r="K103" s="14" t="str">
        <f>IFERROR(VLOOKUP($A$1&amp;'Service PJ'!$D101&amp;'Service PJ'!$B101&amp;'Service PJ'!$A101&amp;"*",'EPA_US9RT techs'!$A$2:$I$1722,9,FALSE),"")</f>
        <v/>
      </c>
      <c r="L103" s="14" t="str">
        <f>IFERROR(VLOOKUP($A$1&amp;'Service PJ'!$D101&amp;'Service PJ'!$B101&amp;'Service PJ'!$A101&amp;"*",'EPA_US9RT techs'!$A$2:$I$1722,9,FALSE),"")</f>
        <v/>
      </c>
      <c r="M103" s="14" t="str">
        <f>IFERROR(VLOOKUP($A$1&amp;'Service PJ'!$D101&amp;'Service PJ'!$B101&amp;'Service PJ'!$A101&amp;"*",'EPA_US9RT techs'!$A$2:$I$1722,9,FALSE),"")</f>
        <v/>
      </c>
      <c r="N103" s="14" t="str">
        <f>IFERROR(VLOOKUP($A$1&amp;'Service PJ'!$D101&amp;'Service PJ'!$B101&amp;'Service PJ'!$A101&amp;"*",'EPA_US9RT techs'!$A$2:$I$1722,9,FALSE),"")</f>
        <v/>
      </c>
      <c r="O103" s="14" t="str">
        <f>IFERROR(VLOOKUP($A$1&amp;'Service PJ'!$D101&amp;'Service PJ'!$B101&amp;'Service PJ'!$A101&amp;"*",'EPA_US9RT techs'!$A$2:$I$1722,9,FALSE),"")</f>
        <v/>
      </c>
      <c r="P103" s="14" t="str">
        <f>IFERROR(VLOOKUP($A$1&amp;'Service PJ'!$D101&amp;'Service PJ'!$B101&amp;'Service PJ'!$A101&amp;"*",'EPA_US9RT techs'!$A$2:$I$1722,9,FALSE),"")</f>
        <v/>
      </c>
      <c r="Q103" s="14" t="str">
        <f>IFERROR(VLOOKUP($A$1&amp;'Service PJ'!$D101&amp;'Service PJ'!$B101&amp;'Service PJ'!$A101&amp;"*",'EPA_US9RT techs'!$A$2:$I$1722,9,FALSE),"")</f>
        <v/>
      </c>
      <c r="R103" s="14" t="str">
        <f>IFERROR(VLOOKUP($A$1&amp;'Service PJ'!$D101&amp;'Service PJ'!$B101&amp;'Service PJ'!$A101&amp;"*",'EPA_US9RT techs'!$A$2:$I$1722,9,FALSE),"")</f>
        <v/>
      </c>
      <c r="S103" s="14" t="str">
        <f>IFERROR(VLOOKUP($A$1&amp;'Service PJ'!$D101&amp;'Service PJ'!$B101&amp;'Service PJ'!$A101&amp;"*",'EPA_US9RT techs'!$A$2:$I$1722,9,FALSE),"")</f>
        <v/>
      </c>
      <c r="T103" s="14" t="str">
        <f>IFERROR(VLOOKUP($A$1&amp;'Service PJ'!$D101&amp;'Service PJ'!$B101&amp;'Service PJ'!$A101&amp;"*",'EPA_US9RT techs'!$A$2:$I$1722,9,FALSE),"")</f>
        <v/>
      </c>
      <c r="U103" s="14" t="str">
        <f>IFERROR(VLOOKUP($A$1&amp;'Service PJ'!$D101&amp;'Service PJ'!$B101&amp;'Service PJ'!$A101&amp;"*",'EPA_US9RT techs'!$A$2:$I$1722,9,FALSE),"")</f>
        <v/>
      </c>
      <c r="V103" s="14" t="str">
        <f>IFERROR(VLOOKUP($A$1&amp;'Service PJ'!$D101&amp;'Service PJ'!$B101&amp;'Service PJ'!$A101&amp;"*",'EPA_US9RT techs'!$A$2:$I$1722,9,FALSE),"")</f>
        <v/>
      </c>
      <c r="W103" s="14" t="str">
        <f>IFERROR(VLOOKUP($A$1&amp;'Service PJ'!$D101&amp;'Service PJ'!$B101&amp;'Service PJ'!$A101&amp;"*",'EPA_US9RT techs'!$A$2:$I$1722,9,FALSE),"")</f>
        <v/>
      </c>
      <c r="X103" s="14" t="str">
        <f>IFERROR(VLOOKUP($A$1&amp;'Service PJ'!$D101&amp;'Service PJ'!$B101&amp;'Service PJ'!$A101&amp;"*",'EPA_US9RT techs'!$A$2:$I$1722,9,FALSE),"")</f>
        <v/>
      </c>
      <c r="Y103" s="14" t="str">
        <f>IFERROR(VLOOKUP($A$1&amp;'Service PJ'!$D101&amp;'Service PJ'!$B101&amp;'Service PJ'!$A101&amp;"*",'EPA_US9RT techs'!$A$2:$I$1722,9,FALSE),"")</f>
        <v/>
      </c>
      <c r="Z103" s="14" t="str">
        <f>IFERROR(VLOOKUP($A$1&amp;'Service PJ'!$D101&amp;'Service PJ'!$B101&amp;'Service PJ'!$A101&amp;"*",'EPA_US9RT techs'!$A$2:$I$1722,9,FALSE),"")</f>
        <v/>
      </c>
      <c r="AA103" s="14" t="str">
        <f>IFERROR(VLOOKUP($A$1&amp;'Service PJ'!$D101&amp;'Service PJ'!$B101&amp;'Service PJ'!$A101&amp;"*",'EPA_US9RT techs'!$A$2:$I$1722,9,FALSE),"")</f>
        <v/>
      </c>
      <c r="AB103" s="14" t="str">
        <f>IFERROR(VLOOKUP($A$1&amp;'Service PJ'!$D101&amp;'Service PJ'!$B101&amp;'Service PJ'!$A101&amp;"*",'EPA_US9RT techs'!$A$2:$I$1722,9,FALSE),"")</f>
        <v/>
      </c>
      <c r="AC103" s="14" t="str">
        <f>IFERROR(VLOOKUP($A$1&amp;'Service PJ'!$D101&amp;'Service PJ'!$B101&amp;'Service PJ'!$A101&amp;"*",'EPA_US9RT techs'!$A$2:$I$1722,9,FALSE),"")</f>
        <v/>
      </c>
      <c r="AD103" s="14" t="str">
        <f>IFERROR(VLOOKUP($A$1&amp;'Service PJ'!$D101&amp;'Service PJ'!$B101&amp;'Service PJ'!$A101&amp;"*",'EPA_US9RT techs'!$A$2:$I$1722,9,FALSE),"")</f>
        <v/>
      </c>
      <c r="AE103" s="14" t="str">
        <f>IFERROR(VLOOKUP($A$1&amp;'Service PJ'!$D101&amp;'Service PJ'!$B101&amp;'Service PJ'!$A101&amp;"*",'EPA_US9RT techs'!$A$2:$I$1722,9,FALSE),"")</f>
        <v/>
      </c>
      <c r="AG103" t="str">
        <f>IF(SUM(AH103:AX103)=0,"\I:",'Service PJ'!$D101&amp;"_"&amp;'Service PJ'!$E101&amp;"_"&amp;'Service PJ'!$C101)</f>
        <v>\I:</v>
      </c>
      <c r="AH103" s="14" t="str">
        <f>IFERROR(VLOOKUP($AG$1&amp;'Service PJ'!$D101&amp;'Service PJ'!$B101&amp;'Service PJ'!$A101&amp;"*",'EPA_US9RT techs'!$A$2:$I$1722,9,FALSE),"")</f>
        <v/>
      </c>
      <c r="AI103" s="14" t="str">
        <f>IFERROR(VLOOKUP($AG$1&amp;'Service PJ'!$D101&amp;'Service PJ'!$B101&amp;'Service PJ'!$A101&amp;"*",'EPA_US9RT techs'!$A$2:$I$1722,9,FALSE),"")</f>
        <v/>
      </c>
      <c r="AJ103" s="14" t="str">
        <f>IFERROR(VLOOKUP($AG$1&amp;'Service PJ'!$D101&amp;'Service PJ'!$B101&amp;'Service PJ'!$A101&amp;"*",'EPA_US9RT techs'!$A$2:$I$1722,9,FALSE),"")</f>
        <v/>
      </c>
      <c r="AK103" s="14" t="str">
        <f>IFERROR(VLOOKUP($AG$1&amp;'Service PJ'!$D101&amp;'Service PJ'!$B101&amp;'Service PJ'!$A101&amp;"*",'EPA_US9RT techs'!$A$2:$I$1722,9,FALSE),"")</f>
        <v/>
      </c>
      <c r="AL103" s="14" t="str">
        <f>IFERROR(VLOOKUP($AG$1&amp;'Service PJ'!$D101&amp;'Service PJ'!$B101&amp;'Service PJ'!$A101&amp;"*",'EPA_US9RT techs'!$A$2:$I$1722,9,FALSE),"")</f>
        <v/>
      </c>
      <c r="AM103" s="14" t="str">
        <f>IFERROR(VLOOKUP($AG$1&amp;'Service PJ'!$D101&amp;'Service PJ'!$B101&amp;'Service PJ'!$A101&amp;"*",'EPA_US9RT techs'!$A$2:$I$1722,9,FALSE),"")</f>
        <v/>
      </c>
      <c r="AN103" s="14" t="str">
        <f>IFERROR(VLOOKUP($AG$1&amp;'Service PJ'!$D101&amp;'Service PJ'!$B101&amp;'Service PJ'!$A101&amp;"*",'EPA_US9RT techs'!$A$2:$I$1722,9,FALSE),"")</f>
        <v/>
      </c>
      <c r="AO103" s="14" t="str">
        <f>IFERROR(VLOOKUP($AG$1&amp;'Service PJ'!$D101&amp;'Service PJ'!$B101&amp;'Service PJ'!$A101&amp;"*",'EPA_US9RT techs'!$A$2:$I$1722,9,FALSE),"")</f>
        <v/>
      </c>
      <c r="AP103" s="14" t="str">
        <f>IFERROR(VLOOKUP($AG$1&amp;'Service PJ'!$D101&amp;'Service PJ'!$B101&amp;'Service PJ'!$A101&amp;"*",'EPA_US9RT techs'!$A$2:$I$1722,9,FALSE),"")</f>
        <v/>
      </c>
      <c r="AQ103" s="14" t="str">
        <f>IFERROR(VLOOKUP($AG$1&amp;'Service PJ'!$D101&amp;'Service PJ'!$B101&amp;'Service PJ'!$A101&amp;"*",'EPA_US9RT techs'!$A$2:$I$1722,9,FALSE),"")</f>
        <v/>
      </c>
      <c r="AR103" s="14" t="str">
        <f>IFERROR(VLOOKUP($AG$1&amp;'Service PJ'!$D101&amp;'Service PJ'!$B101&amp;'Service PJ'!$A101&amp;"*",'EPA_US9RT techs'!$A$2:$I$1722,9,FALSE),"")</f>
        <v/>
      </c>
      <c r="AS103" s="14" t="str">
        <f>IFERROR(VLOOKUP($AG$1&amp;'Service PJ'!$D101&amp;'Service PJ'!$B101&amp;'Service PJ'!$A101&amp;"*",'EPA_US9RT techs'!$A$2:$I$1722,9,FALSE),"")</f>
        <v/>
      </c>
      <c r="AT103" s="14" t="str">
        <f>IFERROR(VLOOKUP($AG$1&amp;'Service PJ'!$D101&amp;'Service PJ'!$B101&amp;'Service PJ'!$A101&amp;"*",'EPA_US9RT techs'!$A$2:$I$1722,9,FALSE),"")</f>
        <v/>
      </c>
      <c r="AU103" s="14" t="str">
        <f>IFERROR(VLOOKUP($AG$1&amp;'Service PJ'!$D101&amp;'Service PJ'!$B101&amp;'Service PJ'!$A101&amp;"*",'EPA_US9RT techs'!$A$2:$I$1722,9,FALSE),"")</f>
        <v/>
      </c>
      <c r="AV103" s="14" t="str">
        <f>IFERROR(VLOOKUP($AG$1&amp;'Service PJ'!$D101&amp;'Service PJ'!$B101&amp;'Service PJ'!$A101&amp;"*",'EPA_US9RT techs'!$A$2:$I$1722,9,FALSE),"")</f>
        <v/>
      </c>
      <c r="AW103" s="14" t="str">
        <f>IFERROR(VLOOKUP($AG$1&amp;'Service PJ'!$D101&amp;'Service PJ'!$B101&amp;'Service PJ'!$A101&amp;"*",'EPA_US9RT techs'!$A$2:$I$1722,9,FALSE),"")</f>
        <v/>
      </c>
      <c r="AX103" s="14" t="str">
        <f>IFERROR(VLOOKUP($AG$1&amp;'Service PJ'!$D101&amp;'Service PJ'!$B101&amp;'Service PJ'!$A101&amp;"*",'EPA_US9RT techs'!$A$2:$I$1722,9,FALSE),"")</f>
        <v/>
      </c>
      <c r="AY103" s="14" t="str">
        <f>IFERROR(VLOOKUP($AG$1&amp;'Service PJ'!$D101&amp;'Service PJ'!$B101&amp;'Service PJ'!$A101&amp;"*",'EPA_US9RT techs'!$A$2:$I$1722,9,FALSE),"")</f>
        <v/>
      </c>
      <c r="AZ103" s="14" t="str">
        <f>IFERROR(VLOOKUP($AG$1&amp;'Service PJ'!$D101&amp;'Service PJ'!$B101&amp;'Service PJ'!$A101&amp;"*",'EPA_US9RT techs'!$A$2:$I$1722,9,FALSE),"")</f>
        <v/>
      </c>
      <c r="BA103" s="14" t="str">
        <f>IFERROR(VLOOKUP($AG$1&amp;'Service PJ'!$D101&amp;'Service PJ'!$B101&amp;'Service PJ'!$A101&amp;"*",'EPA_US9RT techs'!$A$2:$I$1722,9,FALSE),"")</f>
        <v/>
      </c>
      <c r="BB103" s="14" t="str">
        <f>IFERROR(VLOOKUP($AG$1&amp;'Service PJ'!$D101&amp;'Service PJ'!$B101&amp;'Service PJ'!$A101&amp;"*",'EPA_US9RT techs'!$A$2:$I$1722,9,FALSE),"")</f>
        <v/>
      </c>
      <c r="BC103" s="14" t="str">
        <f>IFERROR(VLOOKUP($AG$1&amp;'Service PJ'!$D101&amp;'Service PJ'!$B101&amp;'Service PJ'!$A101&amp;"*",'EPA_US9RT techs'!$A$2:$I$1722,9,FALSE),"")</f>
        <v/>
      </c>
      <c r="BD103" s="14" t="str">
        <f>IFERROR(VLOOKUP($AG$1&amp;'Service PJ'!$D101&amp;'Service PJ'!$B101&amp;'Service PJ'!$A101&amp;"*",'EPA_US9RT techs'!$A$2:$I$1722,9,FALSE),"")</f>
        <v/>
      </c>
      <c r="BE103" s="14" t="str">
        <f>IFERROR(VLOOKUP($AG$1&amp;'Service PJ'!$D101&amp;'Service PJ'!$B101&amp;'Service PJ'!$A101&amp;"*",'EPA_US9RT techs'!$A$2:$I$1722,9,FALSE),"")</f>
        <v/>
      </c>
      <c r="BF103" s="14" t="str">
        <f>IFERROR(VLOOKUP($AG$1&amp;'Service PJ'!$D101&amp;'Service PJ'!$B101&amp;'Service PJ'!$A101&amp;"*",'EPA_US9RT techs'!$A$2:$I$1722,9,FALSE),"")</f>
        <v/>
      </c>
      <c r="BG103" s="14" t="str">
        <f>IFERROR(VLOOKUP($AG$1&amp;'Service PJ'!$D101&amp;'Service PJ'!$B101&amp;'Service PJ'!$A101&amp;"*",'EPA_US9RT techs'!$A$2:$I$1722,9,FALSE),"")</f>
        <v/>
      </c>
      <c r="BH103" s="14" t="str">
        <f>IFERROR(VLOOKUP($AG$1&amp;'Service PJ'!$D101&amp;'Service PJ'!$B101&amp;'Service PJ'!$A101&amp;"*",'EPA_US9RT techs'!$A$2:$I$1722,9,FALSE),"")</f>
        <v/>
      </c>
      <c r="BI103" s="14" t="str">
        <f>IFERROR(VLOOKUP($AG$1&amp;'Service PJ'!$D101&amp;'Service PJ'!$B101&amp;'Service PJ'!$A101&amp;"*",'EPA_US9RT techs'!$A$2:$I$1722,9,FALSE),"")</f>
        <v/>
      </c>
      <c r="BJ103" s="14" t="str">
        <f>IFERROR(VLOOKUP($AG$1&amp;'Service PJ'!$D101&amp;'Service PJ'!$B101&amp;'Service PJ'!$A101&amp;"*",'EPA_US9RT techs'!$A$2:$I$1722,9,FALSE),"")</f>
        <v/>
      </c>
      <c r="BK103" s="14" t="str">
        <f>IFERROR(VLOOKUP($AG$1&amp;'Service PJ'!$D101&amp;'Service PJ'!$B101&amp;'Service PJ'!$A101&amp;"*",'EPA_US9RT techs'!$A$2:$I$1722,9,FALSE),"")</f>
        <v/>
      </c>
      <c r="BM103" t="str">
        <f>IF(SUM(BN103:CD103)=0,"\I:",'Service PJ'!$D101&amp;"_"&amp;'Service PJ'!$E101&amp;"_"&amp;'Service PJ'!$C101)</f>
        <v>\I:</v>
      </c>
      <c r="BN103" s="14" t="str">
        <f>IFERROR(VLOOKUP($BM$1&amp;'Service PJ'!$D101&amp;'Service PJ'!$B101&amp;'Service PJ'!$A101&amp;"*",'EPA_US9RT techs'!$A$2:$I$1722,9,FALSE),"")</f>
        <v/>
      </c>
      <c r="BO103" s="14" t="str">
        <f>IFERROR(VLOOKUP($BM$1&amp;'Service PJ'!$D101&amp;'Service PJ'!$B101&amp;'Service PJ'!$A101&amp;"*",'EPA_US9RT techs'!$A$2:$I$1722,9,FALSE),"")</f>
        <v/>
      </c>
      <c r="BP103" s="14" t="str">
        <f>IFERROR(VLOOKUP($BM$1&amp;'Service PJ'!$D101&amp;'Service PJ'!$B101&amp;'Service PJ'!$A101&amp;"*",'EPA_US9RT techs'!$A$2:$I$1722,9,FALSE),"")</f>
        <v/>
      </c>
      <c r="BQ103" s="14" t="str">
        <f>IFERROR(VLOOKUP($BM$1&amp;'Service PJ'!$D101&amp;'Service PJ'!$B101&amp;'Service PJ'!$A101&amp;"*",'EPA_US9RT techs'!$A$2:$I$1722,9,FALSE),"")</f>
        <v/>
      </c>
      <c r="BR103" s="14" t="str">
        <f>IFERROR(VLOOKUP($BM$1&amp;'Service PJ'!$D101&amp;'Service PJ'!$B101&amp;'Service PJ'!$A101&amp;"*",'EPA_US9RT techs'!$A$2:$I$1722,9,FALSE),"")</f>
        <v/>
      </c>
      <c r="BS103" s="14" t="str">
        <f>IFERROR(VLOOKUP($BM$1&amp;'Service PJ'!$D101&amp;'Service PJ'!$B101&amp;'Service PJ'!$A101&amp;"*",'EPA_US9RT techs'!$A$2:$I$1722,9,FALSE),"")</f>
        <v/>
      </c>
      <c r="BT103" s="14" t="str">
        <f>IFERROR(VLOOKUP($BM$1&amp;'Service PJ'!$D101&amp;'Service PJ'!$B101&amp;'Service PJ'!$A101&amp;"*",'EPA_US9RT techs'!$A$2:$I$1722,9,FALSE),"")</f>
        <v/>
      </c>
      <c r="BU103" s="14" t="str">
        <f>IFERROR(VLOOKUP($BM$1&amp;'Service PJ'!$D101&amp;'Service PJ'!$B101&amp;'Service PJ'!$A101&amp;"*",'EPA_US9RT techs'!$A$2:$I$1722,9,FALSE),"")</f>
        <v/>
      </c>
      <c r="BV103" s="14" t="str">
        <f>IFERROR(VLOOKUP($BM$1&amp;'Service PJ'!$D101&amp;'Service PJ'!$B101&amp;'Service PJ'!$A101&amp;"*",'EPA_US9RT techs'!$A$2:$I$1722,9,FALSE),"")</f>
        <v/>
      </c>
      <c r="BW103" s="14" t="str">
        <f>IFERROR(VLOOKUP($BM$1&amp;'Service PJ'!$D101&amp;'Service PJ'!$B101&amp;'Service PJ'!$A101&amp;"*",'EPA_US9RT techs'!$A$2:$I$1722,9,FALSE),"")</f>
        <v/>
      </c>
      <c r="BX103" s="14" t="str">
        <f>IFERROR(VLOOKUP($BM$1&amp;'Service PJ'!$D101&amp;'Service PJ'!$B101&amp;'Service PJ'!$A101&amp;"*",'EPA_US9RT techs'!$A$2:$I$1722,9,FALSE),"")</f>
        <v/>
      </c>
      <c r="BY103" s="14" t="str">
        <f>IFERROR(VLOOKUP($BM$1&amp;'Service PJ'!$D101&amp;'Service PJ'!$B101&amp;'Service PJ'!$A101&amp;"*",'EPA_US9RT techs'!$A$2:$I$1722,9,FALSE),"")</f>
        <v/>
      </c>
      <c r="BZ103" s="14" t="str">
        <f>IFERROR(VLOOKUP($BM$1&amp;'Service PJ'!$D101&amp;'Service PJ'!$B101&amp;'Service PJ'!$A101&amp;"*",'EPA_US9RT techs'!$A$2:$I$1722,9,FALSE),"")</f>
        <v/>
      </c>
      <c r="CA103" s="14" t="str">
        <f>IFERROR(VLOOKUP($BM$1&amp;'Service PJ'!$D101&amp;'Service PJ'!$B101&amp;'Service PJ'!$A101&amp;"*",'EPA_US9RT techs'!$A$2:$I$1722,9,FALSE),"")</f>
        <v/>
      </c>
      <c r="CB103" s="14" t="str">
        <f>IFERROR(VLOOKUP($BM$1&amp;'Service PJ'!$D101&amp;'Service PJ'!$B101&amp;'Service PJ'!$A101&amp;"*",'EPA_US9RT techs'!$A$2:$I$1722,9,FALSE),"")</f>
        <v/>
      </c>
      <c r="CC103" s="14" t="str">
        <f>IFERROR(VLOOKUP($BM$1&amp;'Service PJ'!$D101&amp;'Service PJ'!$B101&amp;'Service PJ'!$A101&amp;"*",'EPA_US9RT techs'!$A$2:$I$1722,9,FALSE),"")</f>
        <v/>
      </c>
      <c r="CD103" s="14" t="str">
        <f>IFERROR(VLOOKUP($BM$1&amp;'Service PJ'!$D101&amp;'Service PJ'!$B101&amp;'Service PJ'!$A101&amp;"*",'EPA_US9RT techs'!$A$2:$I$1722,9,FALSE),"")</f>
        <v/>
      </c>
      <c r="CE103" s="14" t="str">
        <f>IFERROR(VLOOKUP($BM$1&amp;'Service PJ'!$D101&amp;'Service PJ'!$B101&amp;'Service PJ'!$A101&amp;"*",'EPA_US9RT techs'!$A$2:$I$1722,9,FALSE),"")</f>
        <v/>
      </c>
      <c r="CF103" s="14" t="str">
        <f>IFERROR(VLOOKUP($BM$1&amp;'Service PJ'!$D101&amp;'Service PJ'!$B101&amp;'Service PJ'!$A101&amp;"*",'EPA_US9RT techs'!$A$2:$I$1722,9,FALSE),"")</f>
        <v/>
      </c>
      <c r="CG103" s="14" t="str">
        <f>IFERROR(VLOOKUP($BM$1&amp;'Service PJ'!$D101&amp;'Service PJ'!$B101&amp;'Service PJ'!$A101&amp;"*",'EPA_US9RT techs'!$A$2:$I$1722,9,FALSE),"")</f>
        <v/>
      </c>
      <c r="CH103" s="14" t="str">
        <f>IFERROR(VLOOKUP($BM$1&amp;'Service PJ'!$D101&amp;'Service PJ'!$B101&amp;'Service PJ'!$A101&amp;"*",'EPA_US9RT techs'!$A$2:$I$1722,9,FALSE),"")</f>
        <v/>
      </c>
      <c r="CI103" s="14" t="str">
        <f>IFERROR(VLOOKUP($BM$1&amp;'Service PJ'!$D101&amp;'Service PJ'!$B101&amp;'Service PJ'!$A101&amp;"*",'EPA_US9RT techs'!$A$2:$I$1722,9,FALSE),"")</f>
        <v/>
      </c>
      <c r="CJ103" s="14" t="str">
        <f>IFERROR(VLOOKUP($BM$1&amp;'Service PJ'!$D101&amp;'Service PJ'!$B101&amp;'Service PJ'!$A101&amp;"*",'EPA_US9RT techs'!$A$2:$I$1722,9,FALSE),"")</f>
        <v/>
      </c>
      <c r="CK103" s="14" t="str">
        <f>IFERROR(VLOOKUP($BM$1&amp;'Service PJ'!$D101&amp;'Service PJ'!$B101&amp;'Service PJ'!$A101&amp;"*",'EPA_US9RT techs'!$A$2:$I$1722,9,FALSE),"")</f>
        <v/>
      </c>
      <c r="CL103" s="14" t="str">
        <f>IFERROR(VLOOKUP($BM$1&amp;'Service PJ'!$D101&amp;'Service PJ'!$B101&amp;'Service PJ'!$A101&amp;"*",'EPA_US9RT techs'!$A$2:$I$1722,9,FALSE),"")</f>
        <v/>
      </c>
      <c r="CM103" s="14" t="str">
        <f>IFERROR(VLOOKUP($BM$1&amp;'Service PJ'!$D101&amp;'Service PJ'!$B101&amp;'Service PJ'!$A101&amp;"*",'EPA_US9RT techs'!$A$2:$I$1722,9,FALSE),"")</f>
        <v/>
      </c>
      <c r="CN103" s="14" t="str">
        <f>IFERROR(VLOOKUP($BM$1&amp;'Service PJ'!$D101&amp;'Service PJ'!$B101&amp;'Service PJ'!$A101&amp;"*",'EPA_US9RT techs'!$A$2:$I$1722,9,FALSE),"")</f>
        <v/>
      </c>
      <c r="CO103" s="14" t="str">
        <f>IFERROR(VLOOKUP($BM$1&amp;'Service PJ'!$D101&amp;'Service PJ'!$B101&amp;'Service PJ'!$A101&amp;"*",'EPA_US9RT techs'!$A$2:$I$1722,9,FALSE),"")</f>
        <v/>
      </c>
      <c r="CP103" s="14" t="str">
        <f>IFERROR(VLOOKUP($BM$1&amp;'Service PJ'!$D101&amp;'Service PJ'!$B101&amp;'Service PJ'!$A101&amp;"*",'EPA_US9RT techs'!$A$2:$I$1722,9,FALSE),"")</f>
        <v/>
      </c>
      <c r="CQ103" s="14" t="str">
        <f>IFERROR(VLOOKUP($BM$1&amp;'Service PJ'!$D101&amp;'Service PJ'!$B101&amp;'Service PJ'!$A101&amp;"*",'EPA_US9RT techs'!$A$2:$I$1722,9,FALSE),"")</f>
        <v/>
      </c>
      <c r="CS103" t="str">
        <f>IF(SUM(CT103:DJ103)=0,"\I:",'Service PJ'!$D101&amp;"_"&amp;'Service PJ'!$E101&amp;"_"&amp;'Service PJ'!$C101)</f>
        <v>ICH_OTH_NGA</v>
      </c>
      <c r="CT103" s="2">
        <f>IFERROR(VLOOKUP($CS$1&amp;'Service PJ'!$D101&amp;'Service PJ'!$B101&amp;'Service PJ'!$A101&amp;"*",'EPA_US9RT techs'!$A$2:$I$1722,9,FALSE),"")</f>
        <v>30</v>
      </c>
      <c r="CU103" s="2">
        <f>IFERROR(VLOOKUP($CS$1&amp;'Service PJ'!$D101&amp;'Service PJ'!$B101&amp;'Service PJ'!$A101&amp;"*",'EPA_US9RT techs'!$A$2:$I$1722,9,FALSE),"")</f>
        <v>30</v>
      </c>
      <c r="CV103" s="2">
        <f>IFERROR(VLOOKUP($CS$1&amp;'Service PJ'!$D101&amp;'Service PJ'!$B101&amp;'Service PJ'!$A101&amp;"*",'EPA_US9RT techs'!$A$2:$I$1722,9,FALSE),"")</f>
        <v>30</v>
      </c>
      <c r="CW103" s="2">
        <f>IFERROR(VLOOKUP($CS$1&amp;'Service PJ'!$D101&amp;'Service PJ'!$B101&amp;'Service PJ'!$A101&amp;"*",'EPA_US9RT techs'!$A$2:$I$1722,9,FALSE),"")</f>
        <v>30</v>
      </c>
      <c r="CX103" s="2">
        <f>IFERROR(VLOOKUP($CS$1&amp;'Service PJ'!$D101&amp;'Service PJ'!$B101&amp;'Service PJ'!$A101&amp;"*",'EPA_US9RT techs'!$A$2:$I$1722,9,FALSE),"")</f>
        <v>30</v>
      </c>
      <c r="CY103" s="2">
        <f>IFERROR(VLOOKUP($CS$1&amp;'Service PJ'!$D101&amp;'Service PJ'!$B101&amp;'Service PJ'!$A101&amp;"*",'EPA_US9RT techs'!$A$2:$I$1722,9,FALSE),"")</f>
        <v>30</v>
      </c>
      <c r="CZ103" s="2">
        <f>IFERROR(VLOOKUP($CS$1&amp;'Service PJ'!$D101&amp;'Service PJ'!$B101&amp;'Service PJ'!$A101&amp;"*",'EPA_US9RT techs'!$A$2:$I$1722,9,FALSE),"")</f>
        <v>30</v>
      </c>
      <c r="DA103" s="2">
        <f>IFERROR(VLOOKUP($CS$1&amp;'Service PJ'!$D101&amp;'Service PJ'!$B101&amp;'Service PJ'!$A101&amp;"*",'EPA_US9RT techs'!$A$2:$I$1722,9,FALSE),"")</f>
        <v>30</v>
      </c>
      <c r="DB103" s="2">
        <f>IFERROR(VLOOKUP($CS$1&amp;'Service PJ'!$D101&amp;'Service PJ'!$B101&amp;'Service PJ'!$A101&amp;"*",'EPA_US9RT techs'!$A$2:$I$1722,9,FALSE),"")</f>
        <v>30</v>
      </c>
      <c r="DC103" s="2">
        <f>IFERROR(VLOOKUP($CS$1&amp;'Service PJ'!$D101&amp;'Service PJ'!$B101&amp;'Service PJ'!$A101&amp;"*",'EPA_US9RT techs'!$A$2:$I$1722,9,FALSE),"")</f>
        <v>30</v>
      </c>
      <c r="DD103" s="2">
        <f>IFERROR(VLOOKUP($CS$1&amp;'Service PJ'!$D101&amp;'Service PJ'!$B101&amp;'Service PJ'!$A101&amp;"*",'EPA_US9RT techs'!$A$2:$I$1722,9,FALSE),"")</f>
        <v>30</v>
      </c>
      <c r="DE103" s="2">
        <f>IFERROR(VLOOKUP($CS$1&amp;'Service PJ'!$D101&amp;'Service PJ'!$B101&amp;'Service PJ'!$A101&amp;"*",'EPA_US9RT techs'!$A$2:$I$1722,9,FALSE),"")</f>
        <v>30</v>
      </c>
      <c r="DF103" s="2">
        <f>IFERROR(VLOOKUP($CS$1&amp;'Service PJ'!$D101&amp;'Service PJ'!$B101&amp;'Service PJ'!$A101&amp;"*",'EPA_US9RT techs'!$A$2:$I$1722,9,FALSE),"")</f>
        <v>30</v>
      </c>
      <c r="DG103" s="2">
        <f>IFERROR(VLOOKUP($CS$1&amp;'Service PJ'!$D101&amp;'Service PJ'!$B101&amp;'Service PJ'!$A101&amp;"*",'EPA_US9RT techs'!$A$2:$I$1722,9,FALSE),"")</f>
        <v>30</v>
      </c>
      <c r="DH103" s="2">
        <f>IFERROR(VLOOKUP($CS$1&amp;'Service PJ'!$D101&amp;'Service PJ'!$B101&amp;'Service PJ'!$A101&amp;"*",'EPA_US9RT techs'!$A$2:$I$1722,9,FALSE),"")</f>
        <v>30</v>
      </c>
      <c r="DI103" s="2">
        <f>IFERROR(VLOOKUP($CS$1&amp;'Service PJ'!$D101&amp;'Service PJ'!$B101&amp;'Service PJ'!$A101&amp;"*",'EPA_US9RT techs'!$A$2:$I$1722,9,FALSE),"")</f>
        <v>30</v>
      </c>
      <c r="DJ103" s="2">
        <f>IFERROR(VLOOKUP($CS$1&amp;'Service PJ'!$D101&amp;'Service PJ'!$B101&amp;'Service PJ'!$A101&amp;"*",'EPA_US9RT techs'!$A$2:$I$1722,9,FALSE),"")</f>
        <v>30</v>
      </c>
      <c r="DK103" s="2">
        <f>IFERROR(VLOOKUP($CS$1&amp;'Service PJ'!$D101&amp;'Service PJ'!$B101&amp;'Service PJ'!$A101&amp;"*",'EPA_US9RT techs'!$A$2:$I$1722,9,FALSE),"")</f>
        <v>30</v>
      </c>
      <c r="DL103" s="2">
        <f>IFERROR(VLOOKUP($CS$1&amp;'Service PJ'!$D101&amp;'Service PJ'!$B101&amp;'Service PJ'!$A101&amp;"*",'EPA_US9RT techs'!$A$2:$I$1722,9,FALSE),"")</f>
        <v>30</v>
      </c>
      <c r="DM103" s="2">
        <f>IFERROR(VLOOKUP($CS$1&amp;'Service PJ'!$D101&amp;'Service PJ'!$B101&amp;'Service PJ'!$A101&amp;"*",'EPA_US9RT techs'!$A$2:$I$1722,9,FALSE),"")</f>
        <v>30</v>
      </c>
      <c r="DN103" s="2">
        <f>IFERROR(VLOOKUP($CS$1&amp;'Service PJ'!$D101&amp;'Service PJ'!$B101&amp;'Service PJ'!$A101&amp;"*",'EPA_US9RT techs'!$A$2:$I$1722,9,FALSE),"")</f>
        <v>30</v>
      </c>
      <c r="DO103" s="2">
        <f>IFERROR(VLOOKUP($CS$1&amp;'Service PJ'!$D101&amp;'Service PJ'!$B101&amp;'Service PJ'!$A101&amp;"*",'EPA_US9RT techs'!$A$2:$I$1722,9,FALSE),"")</f>
        <v>30</v>
      </c>
      <c r="DP103" s="2">
        <f>IFERROR(VLOOKUP($CS$1&amp;'Service PJ'!$D101&amp;'Service PJ'!$B101&amp;'Service PJ'!$A101&amp;"*",'EPA_US9RT techs'!$A$2:$I$1722,9,FALSE),"")</f>
        <v>30</v>
      </c>
      <c r="DQ103" s="2">
        <f>IFERROR(VLOOKUP($CS$1&amp;'Service PJ'!$D101&amp;'Service PJ'!$B101&amp;'Service PJ'!$A101&amp;"*",'EPA_US9RT techs'!$A$2:$I$1722,9,FALSE),"")</f>
        <v>30</v>
      </c>
      <c r="DR103" s="2">
        <f>IFERROR(VLOOKUP($CS$1&amp;'Service PJ'!$D101&amp;'Service PJ'!$B101&amp;'Service PJ'!$A101&amp;"*",'EPA_US9RT techs'!$A$2:$I$1722,9,FALSE),"")</f>
        <v>30</v>
      </c>
      <c r="DS103" s="2">
        <f>IFERROR(VLOOKUP($CS$1&amp;'Service PJ'!$D101&amp;'Service PJ'!$B101&amp;'Service PJ'!$A101&amp;"*",'EPA_US9RT techs'!$A$2:$I$1722,9,FALSE),"")</f>
        <v>30</v>
      </c>
      <c r="DT103" s="2">
        <f>IFERROR(VLOOKUP($CS$1&amp;'Service PJ'!$D101&amp;'Service PJ'!$B101&amp;'Service PJ'!$A101&amp;"*",'EPA_US9RT techs'!$A$2:$I$1722,9,FALSE),"")</f>
        <v>30</v>
      </c>
      <c r="DU103" s="2">
        <f>IFERROR(VLOOKUP($CS$1&amp;'Service PJ'!$D101&amp;'Service PJ'!$B101&amp;'Service PJ'!$A101&amp;"*",'EPA_US9RT techs'!$A$2:$I$1722,9,FALSE),"")</f>
        <v>30</v>
      </c>
      <c r="DV103" s="2">
        <f>IFERROR(VLOOKUP($CS$1&amp;'Service PJ'!$D101&amp;'Service PJ'!$B101&amp;'Service PJ'!$A101&amp;"*",'EPA_US9RT techs'!$A$2:$I$1722,9,FALSE),"")</f>
        <v>30</v>
      </c>
      <c r="DW103" s="2">
        <f>IFERROR(VLOOKUP($CS$1&amp;'Service PJ'!$D101&amp;'Service PJ'!$B101&amp;'Service PJ'!$A101&amp;"*",'EPA_US9RT techs'!$A$2:$I$1722,9,FALSE),"")</f>
        <v>30</v>
      </c>
    </row>
    <row r="104" spans="1:127" x14ac:dyDescent="0.45">
      <c r="A104" t="str">
        <f>IF(SUM(B104:R104)=0,"\I:",'Service PJ'!$D102&amp;"_"&amp;'Service PJ'!$E102&amp;"_"&amp;'Service PJ'!$C102)</f>
        <v>ITM_STM_NGA</v>
      </c>
      <c r="B104" s="14">
        <f>IFERROR(VLOOKUP($A$1&amp;'Service PJ'!$D102&amp;'Service PJ'!$B102&amp;'Service PJ'!$A102&amp;"*",'EPA_US9RT techs'!$A$2:$I$1722,9,FALSE),"")</f>
        <v>3.7859440792000001</v>
      </c>
      <c r="C104" s="14">
        <f>IFERROR(VLOOKUP($A$1&amp;'Service PJ'!$D102&amp;'Service PJ'!$B102&amp;'Service PJ'!$A102&amp;"*",'EPA_US9RT techs'!$A$2:$I$1722,9,FALSE),"")</f>
        <v>3.7859440792000001</v>
      </c>
      <c r="D104" s="14">
        <f>IFERROR(VLOOKUP($A$1&amp;'Service PJ'!$D102&amp;'Service PJ'!$B102&amp;'Service PJ'!$A102&amp;"*",'EPA_US9RT techs'!$A$2:$I$1722,9,FALSE),"")</f>
        <v>3.7859440792000001</v>
      </c>
      <c r="E104" s="14">
        <f>IFERROR(VLOOKUP($A$1&amp;'Service PJ'!$D102&amp;'Service PJ'!$B102&amp;'Service PJ'!$A102&amp;"*",'EPA_US9RT techs'!$A$2:$I$1722,9,FALSE),"")</f>
        <v>3.7859440792000001</v>
      </c>
      <c r="F104" s="14">
        <f>IFERROR(VLOOKUP($A$1&amp;'Service PJ'!$D102&amp;'Service PJ'!$B102&amp;'Service PJ'!$A102&amp;"*",'EPA_US9RT techs'!$A$2:$I$1722,9,FALSE),"")</f>
        <v>3.7859440792000001</v>
      </c>
      <c r="G104" s="14">
        <f>IFERROR(VLOOKUP($A$1&amp;'Service PJ'!$D102&amp;'Service PJ'!$B102&amp;'Service PJ'!$A102&amp;"*",'EPA_US9RT techs'!$A$2:$I$1722,9,FALSE),"")</f>
        <v>3.7859440792000001</v>
      </c>
      <c r="H104" s="14">
        <f>IFERROR(VLOOKUP($A$1&amp;'Service PJ'!$D102&amp;'Service PJ'!$B102&amp;'Service PJ'!$A102&amp;"*",'EPA_US9RT techs'!$A$2:$I$1722,9,FALSE),"")</f>
        <v>3.7859440792000001</v>
      </c>
      <c r="I104" s="14">
        <f>IFERROR(VLOOKUP($A$1&amp;'Service PJ'!$D102&amp;'Service PJ'!$B102&amp;'Service PJ'!$A102&amp;"*",'EPA_US9RT techs'!$A$2:$I$1722,9,FALSE),"")</f>
        <v>3.7859440792000001</v>
      </c>
      <c r="J104" s="14">
        <f>IFERROR(VLOOKUP($A$1&amp;'Service PJ'!$D102&amp;'Service PJ'!$B102&amp;'Service PJ'!$A102&amp;"*",'EPA_US9RT techs'!$A$2:$I$1722,9,FALSE),"")</f>
        <v>3.7859440792000001</v>
      </c>
      <c r="K104" s="14">
        <f>IFERROR(VLOOKUP($A$1&amp;'Service PJ'!$D102&amp;'Service PJ'!$B102&amp;'Service PJ'!$A102&amp;"*",'EPA_US9RT techs'!$A$2:$I$1722,9,FALSE),"")</f>
        <v>3.7859440792000001</v>
      </c>
      <c r="L104" s="14">
        <f>IFERROR(VLOOKUP($A$1&amp;'Service PJ'!$D102&amp;'Service PJ'!$B102&amp;'Service PJ'!$A102&amp;"*",'EPA_US9RT techs'!$A$2:$I$1722,9,FALSE),"")</f>
        <v>3.7859440792000001</v>
      </c>
      <c r="M104" s="14">
        <f>IFERROR(VLOOKUP($A$1&amp;'Service PJ'!$D102&amp;'Service PJ'!$B102&amp;'Service PJ'!$A102&amp;"*",'EPA_US9RT techs'!$A$2:$I$1722,9,FALSE),"")</f>
        <v>3.7859440792000001</v>
      </c>
      <c r="N104" s="14">
        <f>IFERROR(VLOOKUP($A$1&amp;'Service PJ'!$D102&amp;'Service PJ'!$B102&amp;'Service PJ'!$A102&amp;"*",'EPA_US9RT techs'!$A$2:$I$1722,9,FALSE),"")</f>
        <v>3.7859440792000001</v>
      </c>
      <c r="O104" s="14">
        <f>IFERROR(VLOOKUP($A$1&amp;'Service PJ'!$D102&amp;'Service PJ'!$B102&amp;'Service PJ'!$A102&amp;"*",'EPA_US9RT techs'!$A$2:$I$1722,9,FALSE),"")</f>
        <v>3.7859440792000001</v>
      </c>
      <c r="P104" s="14">
        <f>IFERROR(VLOOKUP($A$1&amp;'Service PJ'!$D102&amp;'Service PJ'!$B102&amp;'Service PJ'!$A102&amp;"*",'EPA_US9RT techs'!$A$2:$I$1722,9,FALSE),"")</f>
        <v>3.7859440792000001</v>
      </c>
      <c r="Q104" s="14">
        <f>IFERROR(VLOOKUP($A$1&amp;'Service PJ'!$D102&amp;'Service PJ'!$B102&amp;'Service PJ'!$A102&amp;"*",'EPA_US9RT techs'!$A$2:$I$1722,9,FALSE),"")</f>
        <v>3.7859440792000001</v>
      </c>
      <c r="R104" s="14">
        <f>IFERROR(VLOOKUP($A$1&amp;'Service PJ'!$D102&amp;'Service PJ'!$B102&amp;'Service PJ'!$A102&amp;"*",'EPA_US9RT techs'!$A$2:$I$1722,9,FALSE),"")</f>
        <v>3.7859440792000001</v>
      </c>
      <c r="S104" s="14">
        <f>IFERROR(VLOOKUP($A$1&amp;'Service PJ'!$D102&amp;'Service PJ'!$B102&amp;'Service PJ'!$A102&amp;"*",'EPA_US9RT techs'!$A$2:$I$1722,9,FALSE),"")</f>
        <v>3.7859440792000001</v>
      </c>
      <c r="T104" s="14">
        <f>IFERROR(VLOOKUP($A$1&amp;'Service PJ'!$D102&amp;'Service PJ'!$B102&amp;'Service PJ'!$A102&amp;"*",'EPA_US9RT techs'!$A$2:$I$1722,9,FALSE),"")</f>
        <v>3.7859440792000001</v>
      </c>
      <c r="U104" s="14">
        <f>IFERROR(VLOOKUP($A$1&amp;'Service PJ'!$D102&amp;'Service PJ'!$B102&amp;'Service PJ'!$A102&amp;"*",'EPA_US9RT techs'!$A$2:$I$1722,9,FALSE),"")</f>
        <v>3.7859440792000001</v>
      </c>
      <c r="V104" s="14">
        <f>IFERROR(VLOOKUP($A$1&amp;'Service PJ'!$D102&amp;'Service PJ'!$B102&amp;'Service PJ'!$A102&amp;"*",'EPA_US9RT techs'!$A$2:$I$1722,9,FALSE),"")</f>
        <v>3.7859440792000001</v>
      </c>
      <c r="W104" s="14">
        <f>IFERROR(VLOOKUP($A$1&amp;'Service PJ'!$D102&amp;'Service PJ'!$B102&amp;'Service PJ'!$A102&amp;"*",'EPA_US9RT techs'!$A$2:$I$1722,9,FALSE),"")</f>
        <v>3.7859440792000001</v>
      </c>
      <c r="X104" s="14">
        <f>IFERROR(VLOOKUP($A$1&amp;'Service PJ'!$D102&amp;'Service PJ'!$B102&amp;'Service PJ'!$A102&amp;"*",'EPA_US9RT techs'!$A$2:$I$1722,9,FALSE),"")</f>
        <v>3.7859440792000001</v>
      </c>
      <c r="Y104" s="14">
        <f>IFERROR(VLOOKUP($A$1&amp;'Service PJ'!$D102&amp;'Service PJ'!$B102&amp;'Service PJ'!$A102&amp;"*",'EPA_US9RT techs'!$A$2:$I$1722,9,FALSE),"")</f>
        <v>3.7859440792000001</v>
      </c>
      <c r="Z104" s="14">
        <f>IFERROR(VLOOKUP($A$1&amp;'Service PJ'!$D102&amp;'Service PJ'!$B102&amp;'Service PJ'!$A102&amp;"*",'EPA_US9RT techs'!$A$2:$I$1722,9,FALSE),"")</f>
        <v>3.7859440792000001</v>
      </c>
      <c r="AA104" s="14">
        <f>IFERROR(VLOOKUP($A$1&amp;'Service PJ'!$D102&amp;'Service PJ'!$B102&amp;'Service PJ'!$A102&amp;"*",'EPA_US9RT techs'!$A$2:$I$1722,9,FALSE),"")</f>
        <v>3.7859440792000001</v>
      </c>
      <c r="AB104" s="14">
        <f>IFERROR(VLOOKUP($A$1&amp;'Service PJ'!$D102&amp;'Service PJ'!$B102&amp;'Service PJ'!$A102&amp;"*",'EPA_US9RT techs'!$A$2:$I$1722,9,FALSE),"")</f>
        <v>3.7859440792000001</v>
      </c>
      <c r="AC104" s="14">
        <f>IFERROR(VLOOKUP($A$1&amp;'Service PJ'!$D102&amp;'Service PJ'!$B102&amp;'Service PJ'!$A102&amp;"*",'EPA_US9RT techs'!$A$2:$I$1722,9,FALSE),"")</f>
        <v>3.7859440792000001</v>
      </c>
      <c r="AD104" s="14">
        <f>IFERROR(VLOOKUP($A$1&amp;'Service PJ'!$D102&amp;'Service PJ'!$B102&amp;'Service PJ'!$A102&amp;"*",'EPA_US9RT techs'!$A$2:$I$1722,9,FALSE),"")</f>
        <v>3.7859440792000001</v>
      </c>
      <c r="AE104" s="14">
        <f>IFERROR(VLOOKUP($A$1&amp;'Service PJ'!$D102&amp;'Service PJ'!$B102&amp;'Service PJ'!$A102&amp;"*",'EPA_US9RT techs'!$A$2:$I$1722,9,FALSE),"")</f>
        <v>3.7859440792000001</v>
      </c>
      <c r="AG104" t="str">
        <f>IF(SUM(AH104:AX104)=0,"\I:",'Service PJ'!$D102&amp;"_"&amp;'Service PJ'!$E102&amp;"_"&amp;'Service PJ'!$C102)</f>
        <v>ITM_STM_NGA</v>
      </c>
      <c r="AH104" s="14">
        <f>IFERROR(VLOOKUP($AG$1&amp;'Service PJ'!$D102&amp;'Service PJ'!$B102&amp;'Service PJ'!$A102&amp;"*",'EPA_US9RT techs'!$A$2:$I$1722,9,FALSE),"")</f>
        <v>0.61788691539999996</v>
      </c>
      <c r="AI104" s="14">
        <f>IFERROR(VLOOKUP($AG$1&amp;'Service PJ'!$D102&amp;'Service PJ'!$B102&amp;'Service PJ'!$A102&amp;"*",'EPA_US9RT techs'!$A$2:$I$1722,9,FALSE),"")</f>
        <v>0.61788691539999996</v>
      </c>
      <c r="AJ104" s="14">
        <f>IFERROR(VLOOKUP($AG$1&amp;'Service PJ'!$D102&amp;'Service PJ'!$B102&amp;'Service PJ'!$A102&amp;"*",'EPA_US9RT techs'!$A$2:$I$1722,9,FALSE),"")</f>
        <v>0.61788691539999996</v>
      </c>
      <c r="AK104" s="14">
        <f>IFERROR(VLOOKUP($AG$1&amp;'Service PJ'!$D102&amp;'Service PJ'!$B102&amp;'Service PJ'!$A102&amp;"*",'EPA_US9RT techs'!$A$2:$I$1722,9,FALSE),"")</f>
        <v>0.61788691539999996</v>
      </c>
      <c r="AL104" s="14">
        <f>IFERROR(VLOOKUP($AG$1&amp;'Service PJ'!$D102&amp;'Service PJ'!$B102&amp;'Service PJ'!$A102&amp;"*",'EPA_US9RT techs'!$A$2:$I$1722,9,FALSE),"")</f>
        <v>0.61788691539999996</v>
      </c>
      <c r="AM104" s="14">
        <f>IFERROR(VLOOKUP($AG$1&amp;'Service PJ'!$D102&amp;'Service PJ'!$B102&amp;'Service PJ'!$A102&amp;"*",'EPA_US9RT techs'!$A$2:$I$1722,9,FALSE),"")</f>
        <v>0.61788691539999996</v>
      </c>
      <c r="AN104" s="14">
        <f>IFERROR(VLOOKUP($AG$1&amp;'Service PJ'!$D102&amp;'Service PJ'!$B102&amp;'Service PJ'!$A102&amp;"*",'EPA_US9RT techs'!$A$2:$I$1722,9,FALSE),"")</f>
        <v>0.61788691539999996</v>
      </c>
      <c r="AO104" s="14">
        <f>IFERROR(VLOOKUP($AG$1&amp;'Service PJ'!$D102&amp;'Service PJ'!$B102&amp;'Service PJ'!$A102&amp;"*",'EPA_US9RT techs'!$A$2:$I$1722,9,FALSE),"")</f>
        <v>0.61788691539999996</v>
      </c>
      <c r="AP104" s="14">
        <f>IFERROR(VLOOKUP($AG$1&amp;'Service PJ'!$D102&amp;'Service PJ'!$B102&amp;'Service PJ'!$A102&amp;"*",'EPA_US9RT techs'!$A$2:$I$1722,9,FALSE),"")</f>
        <v>0.61788691539999996</v>
      </c>
      <c r="AQ104" s="14">
        <f>IFERROR(VLOOKUP($AG$1&amp;'Service PJ'!$D102&amp;'Service PJ'!$B102&amp;'Service PJ'!$A102&amp;"*",'EPA_US9RT techs'!$A$2:$I$1722,9,FALSE),"")</f>
        <v>0.61788691539999996</v>
      </c>
      <c r="AR104" s="14">
        <f>IFERROR(VLOOKUP($AG$1&amp;'Service PJ'!$D102&amp;'Service PJ'!$B102&amp;'Service PJ'!$A102&amp;"*",'EPA_US9RT techs'!$A$2:$I$1722,9,FALSE),"")</f>
        <v>0.61788691539999996</v>
      </c>
      <c r="AS104" s="14">
        <f>IFERROR(VLOOKUP($AG$1&amp;'Service PJ'!$D102&amp;'Service PJ'!$B102&amp;'Service PJ'!$A102&amp;"*",'EPA_US9RT techs'!$A$2:$I$1722,9,FALSE),"")</f>
        <v>0.61788691539999996</v>
      </c>
      <c r="AT104" s="14">
        <f>IFERROR(VLOOKUP($AG$1&amp;'Service PJ'!$D102&amp;'Service PJ'!$B102&amp;'Service PJ'!$A102&amp;"*",'EPA_US9RT techs'!$A$2:$I$1722,9,FALSE),"")</f>
        <v>0.61788691539999996</v>
      </c>
      <c r="AU104" s="14">
        <f>IFERROR(VLOOKUP($AG$1&amp;'Service PJ'!$D102&amp;'Service PJ'!$B102&amp;'Service PJ'!$A102&amp;"*",'EPA_US9RT techs'!$A$2:$I$1722,9,FALSE),"")</f>
        <v>0.61788691539999996</v>
      </c>
      <c r="AV104" s="14">
        <f>IFERROR(VLOOKUP($AG$1&amp;'Service PJ'!$D102&amp;'Service PJ'!$B102&amp;'Service PJ'!$A102&amp;"*",'EPA_US9RT techs'!$A$2:$I$1722,9,FALSE),"")</f>
        <v>0.61788691539999996</v>
      </c>
      <c r="AW104" s="14">
        <f>IFERROR(VLOOKUP($AG$1&amp;'Service PJ'!$D102&amp;'Service PJ'!$B102&amp;'Service PJ'!$A102&amp;"*",'EPA_US9RT techs'!$A$2:$I$1722,9,FALSE),"")</f>
        <v>0.61788691539999996</v>
      </c>
      <c r="AX104" s="14">
        <f>IFERROR(VLOOKUP($AG$1&amp;'Service PJ'!$D102&amp;'Service PJ'!$B102&amp;'Service PJ'!$A102&amp;"*",'EPA_US9RT techs'!$A$2:$I$1722,9,FALSE),"")</f>
        <v>0.61788691539999996</v>
      </c>
      <c r="AY104" s="14">
        <f>IFERROR(VLOOKUP($AG$1&amp;'Service PJ'!$D102&amp;'Service PJ'!$B102&amp;'Service PJ'!$A102&amp;"*",'EPA_US9RT techs'!$A$2:$I$1722,9,FALSE),"")</f>
        <v>0.61788691539999996</v>
      </c>
      <c r="AZ104" s="14">
        <f>IFERROR(VLOOKUP($AG$1&amp;'Service PJ'!$D102&amp;'Service PJ'!$B102&amp;'Service PJ'!$A102&amp;"*",'EPA_US9RT techs'!$A$2:$I$1722,9,FALSE),"")</f>
        <v>0.61788691539999996</v>
      </c>
      <c r="BA104" s="14">
        <f>IFERROR(VLOOKUP($AG$1&amp;'Service PJ'!$D102&amp;'Service PJ'!$B102&amp;'Service PJ'!$A102&amp;"*",'EPA_US9RT techs'!$A$2:$I$1722,9,FALSE),"")</f>
        <v>0.61788691539999996</v>
      </c>
      <c r="BB104" s="14">
        <f>IFERROR(VLOOKUP($AG$1&amp;'Service PJ'!$D102&amp;'Service PJ'!$B102&amp;'Service PJ'!$A102&amp;"*",'EPA_US9RT techs'!$A$2:$I$1722,9,FALSE),"")</f>
        <v>0.61788691539999996</v>
      </c>
      <c r="BC104" s="14">
        <f>IFERROR(VLOOKUP($AG$1&amp;'Service PJ'!$D102&amp;'Service PJ'!$B102&amp;'Service PJ'!$A102&amp;"*",'EPA_US9RT techs'!$A$2:$I$1722,9,FALSE),"")</f>
        <v>0.61788691539999996</v>
      </c>
      <c r="BD104" s="14">
        <f>IFERROR(VLOOKUP($AG$1&amp;'Service PJ'!$D102&amp;'Service PJ'!$B102&amp;'Service PJ'!$A102&amp;"*",'EPA_US9RT techs'!$A$2:$I$1722,9,FALSE),"")</f>
        <v>0.61788691539999996</v>
      </c>
      <c r="BE104" s="14">
        <f>IFERROR(VLOOKUP($AG$1&amp;'Service PJ'!$D102&amp;'Service PJ'!$B102&amp;'Service PJ'!$A102&amp;"*",'EPA_US9RT techs'!$A$2:$I$1722,9,FALSE),"")</f>
        <v>0.61788691539999996</v>
      </c>
      <c r="BF104" s="14">
        <f>IFERROR(VLOOKUP($AG$1&amp;'Service PJ'!$D102&amp;'Service PJ'!$B102&amp;'Service PJ'!$A102&amp;"*",'EPA_US9RT techs'!$A$2:$I$1722,9,FALSE),"")</f>
        <v>0.61788691539999996</v>
      </c>
      <c r="BG104" s="14">
        <f>IFERROR(VLOOKUP($AG$1&amp;'Service PJ'!$D102&amp;'Service PJ'!$B102&amp;'Service PJ'!$A102&amp;"*",'EPA_US9RT techs'!$A$2:$I$1722,9,FALSE),"")</f>
        <v>0.61788691539999996</v>
      </c>
      <c r="BH104" s="14">
        <f>IFERROR(VLOOKUP($AG$1&amp;'Service PJ'!$D102&amp;'Service PJ'!$B102&amp;'Service PJ'!$A102&amp;"*",'EPA_US9RT techs'!$A$2:$I$1722,9,FALSE),"")</f>
        <v>0.61788691539999996</v>
      </c>
      <c r="BI104" s="14">
        <f>IFERROR(VLOOKUP($AG$1&amp;'Service PJ'!$D102&amp;'Service PJ'!$B102&amp;'Service PJ'!$A102&amp;"*",'EPA_US9RT techs'!$A$2:$I$1722,9,FALSE),"")</f>
        <v>0.61788691539999996</v>
      </c>
      <c r="BJ104" s="14">
        <f>IFERROR(VLOOKUP($AG$1&amp;'Service PJ'!$D102&amp;'Service PJ'!$B102&amp;'Service PJ'!$A102&amp;"*",'EPA_US9RT techs'!$A$2:$I$1722,9,FALSE),"")</f>
        <v>0.61788691539999996</v>
      </c>
      <c r="BK104" s="14">
        <f>IFERROR(VLOOKUP($AG$1&amp;'Service PJ'!$D102&amp;'Service PJ'!$B102&amp;'Service PJ'!$A102&amp;"*",'EPA_US9RT techs'!$A$2:$I$1722,9,FALSE),"")</f>
        <v>0.61788691539999996</v>
      </c>
      <c r="BM104" t="str">
        <f>IF(SUM(BN104:CD104)=0,"\I:",'Service PJ'!$D102&amp;"_"&amp;'Service PJ'!$E102&amp;"_"&amp;'Service PJ'!$C102)</f>
        <v>ITM_STM_NGA</v>
      </c>
      <c r="BN104" s="14">
        <f>IFERROR(VLOOKUP($BM$1&amp;'Service PJ'!$D102&amp;'Service PJ'!$B102&amp;'Service PJ'!$A102&amp;"*",'EPA_US9RT techs'!$A$2:$I$1722,9,FALSE),"")</f>
        <v>0.17414847289999999</v>
      </c>
      <c r="BO104" s="14">
        <f>IFERROR(VLOOKUP($BM$1&amp;'Service PJ'!$D102&amp;'Service PJ'!$B102&amp;'Service PJ'!$A102&amp;"*",'EPA_US9RT techs'!$A$2:$I$1722,9,FALSE),"")</f>
        <v>0.17414847289999999</v>
      </c>
      <c r="BP104" s="14">
        <f>IFERROR(VLOOKUP($BM$1&amp;'Service PJ'!$D102&amp;'Service PJ'!$B102&amp;'Service PJ'!$A102&amp;"*",'EPA_US9RT techs'!$A$2:$I$1722,9,FALSE),"")</f>
        <v>0.17414847289999999</v>
      </c>
      <c r="BQ104" s="14">
        <f>IFERROR(VLOOKUP($BM$1&amp;'Service PJ'!$D102&amp;'Service PJ'!$B102&amp;'Service PJ'!$A102&amp;"*",'EPA_US9RT techs'!$A$2:$I$1722,9,FALSE),"")</f>
        <v>0.17414847289999999</v>
      </c>
      <c r="BR104" s="14">
        <f>IFERROR(VLOOKUP($BM$1&amp;'Service PJ'!$D102&amp;'Service PJ'!$B102&amp;'Service PJ'!$A102&amp;"*",'EPA_US9RT techs'!$A$2:$I$1722,9,FALSE),"")</f>
        <v>0.17414847289999999</v>
      </c>
      <c r="BS104" s="14">
        <f>IFERROR(VLOOKUP($BM$1&amp;'Service PJ'!$D102&amp;'Service PJ'!$B102&amp;'Service PJ'!$A102&amp;"*",'EPA_US9RT techs'!$A$2:$I$1722,9,FALSE),"")</f>
        <v>0.17414847289999999</v>
      </c>
      <c r="BT104" s="14">
        <f>IFERROR(VLOOKUP($BM$1&amp;'Service PJ'!$D102&amp;'Service PJ'!$B102&amp;'Service PJ'!$A102&amp;"*",'EPA_US9RT techs'!$A$2:$I$1722,9,FALSE),"")</f>
        <v>0.17414847289999999</v>
      </c>
      <c r="BU104" s="14">
        <f>IFERROR(VLOOKUP($BM$1&amp;'Service PJ'!$D102&amp;'Service PJ'!$B102&amp;'Service PJ'!$A102&amp;"*",'EPA_US9RT techs'!$A$2:$I$1722,9,FALSE),"")</f>
        <v>0.17414847289999999</v>
      </c>
      <c r="BV104" s="14">
        <f>IFERROR(VLOOKUP($BM$1&amp;'Service PJ'!$D102&amp;'Service PJ'!$B102&amp;'Service PJ'!$A102&amp;"*",'EPA_US9RT techs'!$A$2:$I$1722,9,FALSE),"")</f>
        <v>0.17414847289999999</v>
      </c>
      <c r="BW104" s="14">
        <f>IFERROR(VLOOKUP($BM$1&amp;'Service PJ'!$D102&amp;'Service PJ'!$B102&amp;'Service PJ'!$A102&amp;"*",'EPA_US9RT techs'!$A$2:$I$1722,9,FALSE),"")</f>
        <v>0.17414847289999999</v>
      </c>
      <c r="BX104" s="14">
        <f>IFERROR(VLOOKUP($BM$1&amp;'Service PJ'!$D102&amp;'Service PJ'!$B102&amp;'Service PJ'!$A102&amp;"*",'EPA_US9RT techs'!$A$2:$I$1722,9,FALSE),"")</f>
        <v>0.17414847289999999</v>
      </c>
      <c r="BY104" s="14">
        <f>IFERROR(VLOOKUP($BM$1&amp;'Service PJ'!$D102&amp;'Service PJ'!$B102&amp;'Service PJ'!$A102&amp;"*",'EPA_US9RT techs'!$A$2:$I$1722,9,FALSE),"")</f>
        <v>0.17414847289999999</v>
      </c>
      <c r="BZ104" s="14">
        <f>IFERROR(VLOOKUP($BM$1&amp;'Service PJ'!$D102&amp;'Service PJ'!$B102&amp;'Service PJ'!$A102&amp;"*",'EPA_US9RT techs'!$A$2:$I$1722,9,FALSE),"")</f>
        <v>0.17414847289999999</v>
      </c>
      <c r="CA104" s="14">
        <f>IFERROR(VLOOKUP($BM$1&amp;'Service PJ'!$D102&amp;'Service PJ'!$B102&amp;'Service PJ'!$A102&amp;"*",'EPA_US9RT techs'!$A$2:$I$1722,9,FALSE),"")</f>
        <v>0.17414847289999999</v>
      </c>
      <c r="CB104" s="14">
        <f>IFERROR(VLOOKUP($BM$1&amp;'Service PJ'!$D102&amp;'Service PJ'!$B102&amp;'Service PJ'!$A102&amp;"*",'EPA_US9RT techs'!$A$2:$I$1722,9,FALSE),"")</f>
        <v>0.17414847289999999</v>
      </c>
      <c r="CC104" s="14">
        <f>IFERROR(VLOOKUP($BM$1&amp;'Service PJ'!$D102&amp;'Service PJ'!$B102&amp;'Service PJ'!$A102&amp;"*",'EPA_US9RT techs'!$A$2:$I$1722,9,FALSE),"")</f>
        <v>0.17414847289999999</v>
      </c>
      <c r="CD104" s="14">
        <f>IFERROR(VLOOKUP($BM$1&amp;'Service PJ'!$D102&amp;'Service PJ'!$B102&amp;'Service PJ'!$A102&amp;"*",'EPA_US9RT techs'!$A$2:$I$1722,9,FALSE),"")</f>
        <v>0.17414847289999999</v>
      </c>
      <c r="CE104" s="14">
        <f>IFERROR(VLOOKUP($BM$1&amp;'Service PJ'!$D102&amp;'Service PJ'!$B102&amp;'Service PJ'!$A102&amp;"*",'EPA_US9RT techs'!$A$2:$I$1722,9,FALSE),"")</f>
        <v>0.17414847289999999</v>
      </c>
      <c r="CF104" s="14">
        <f>IFERROR(VLOOKUP($BM$1&amp;'Service PJ'!$D102&amp;'Service PJ'!$B102&amp;'Service PJ'!$A102&amp;"*",'EPA_US9RT techs'!$A$2:$I$1722,9,FALSE),"")</f>
        <v>0.17414847289999999</v>
      </c>
      <c r="CG104" s="14">
        <f>IFERROR(VLOOKUP($BM$1&amp;'Service PJ'!$D102&amp;'Service PJ'!$B102&amp;'Service PJ'!$A102&amp;"*",'EPA_US9RT techs'!$A$2:$I$1722,9,FALSE),"")</f>
        <v>0.17414847289999999</v>
      </c>
      <c r="CH104" s="14">
        <f>IFERROR(VLOOKUP($BM$1&amp;'Service PJ'!$D102&amp;'Service PJ'!$B102&amp;'Service PJ'!$A102&amp;"*",'EPA_US9RT techs'!$A$2:$I$1722,9,FALSE),"")</f>
        <v>0.17414847289999999</v>
      </c>
      <c r="CI104" s="14">
        <f>IFERROR(VLOOKUP($BM$1&amp;'Service PJ'!$D102&amp;'Service PJ'!$B102&amp;'Service PJ'!$A102&amp;"*",'EPA_US9RT techs'!$A$2:$I$1722,9,FALSE),"")</f>
        <v>0.17414847289999999</v>
      </c>
      <c r="CJ104" s="14">
        <f>IFERROR(VLOOKUP($BM$1&amp;'Service PJ'!$D102&amp;'Service PJ'!$B102&amp;'Service PJ'!$A102&amp;"*",'EPA_US9RT techs'!$A$2:$I$1722,9,FALSE),"")</f>
        <v>0.17414847289999999</v>
      </c>
      <c r="CK104" s="14">
        <f>IFERROR(VLOOKUP($BM$1&amp;'Service PJ'!$D102&amp;'Service PJ'!$B102&amp;'Service PJ'!$A102&amp;"*",'EPA_US9RT techs'!$A$2:$I$1722,9,FALSE),"")</f>
        <v>0.17414847289999999</v>
      </c>
      <c r="CL104" s="14">
        <f>IFERROR(VLOOKUP($BM$1&amp;'Service PJ'!$D102&amp;'Service PJ'!$B102&amp;'Service PJ'!$A102&amp;"*",'EPA_US9RT techs'!$A$2:$I$1722,9,FALSE),"")</f>
        <v>0.17414847289999999</v>
      </c>
      <c r="CM104" s="14">
        <f>IFERROR(VLOOKUP($BM$1&amp;'Service PJ'!$D102&amp;'Service PJ'!$B102&amp;'Service PJ'!$A102&amp;"*",'EPA_US9RT techs'!$A$2:$I$1722,9,FALSE),"")</f>
        <v>0.17414847289999999</v>
      </c>
      <c r="CN104" s="14">
        <f>IFERROR(VLOOKUP($BM$1&amp;'Service PJ'!$D102&amp;'Service PJ'!$B102&amp;'Service PJ'!$A102&amp;"*",'EPA_US9RT techs'!$A$2:$I$1722,9,FALSE),"")</f>
        <v>0.17414847289999999</v>
      </c>
      <c r="CO104" s="14">
        <f>IFERROR(VLOOKUP($BM$1&amp;'Service PJ'!$D102&amp;'Service PJ'!$B102&amp;'Service PJ'!$A102&amp;"*",'EPA_US9RT techs'!$A$2:$I$1722,9,FALSE),"")</f>
        <v>0.17414847289999999</v>
      </c>
      <c r="CP104" s="14">
        <f>IFERROR(VLOOKUP($BM$1&amp;'Service PJ'!$D102&amp;'Service PJ'!$B102&amp;'Service PJ'!$A102&amp;"*",'EPA_US9RT techs'!$A$2:$I$1722,9,FALSE),"")</f>
        <v>0.17414847289999999</v>
      </c>
      <c r="CQ104" s="14">
        <f>IFERROR(VLOOKUP($BM$1&amp;'Service PJ'!$D102&amp;'Service PJ'!$B102&amp;'Service PJ'!$A102&amp;"*",'EPA_US9RT techs'!$A$2:$I$1722,9,FALSE),"")</f>
        <v>0.17414847289999999</v>
      </c>
      <c r="CS104" t="str">
        <f>IF(SUM(CT104:DJ104)=0,"\I:",'Service PJ'!$D102&amp;"_"&amp;'Service PJ'!$E102&amp;"_"&amp;'Service PJ'!$C102)</f>
        <v>ITM_STM_NGA</v>
      </c>
      <c r="CT104" s="2">
        <f>IFERROR(VLOOKUP($CS$1&amp;'Service PJ'!$D102&amp;'Service PJ'!$B102&amp;'Service PJ'!$A102&amp;"*",'EPA_US9RT techs'!$A$2:$I$1722,9,FALSE),"")</f>
        <v>50</v>
      </c>
      <c r="CU104" s="2">
        <f>IFERROR(VLOOKUP($CS$1&amp;'Service PJ'!$D102&amp;'Service PJ'!$B102&amp;'Service PJ'!$A102&amp;"*",'EPA_US9RT techs'!$A$2:$I$1722,9,FALSE),"")</f>
        <v>50</v>
      </c>
      <c r="CV104" s="2">
        <f>IFERROR(VLOOKUP($CS$1&amp;'Service PJ'!$D102&amp;'Service PJ'!$B102&amp;'Service PJ'!$A102&amp;"*",'EPA_US9RT techs'!$A$2:$I$1722,9,FALSE),"")</f>
        <v>50</v>
      </c>
      <c r="CW104" s="2">
        <f>IFERROR(VLOOKUP($CS$1&amp;'Service PJ'!$D102&amp;'Service PJ'!$B102&amp;'Service PJ'!$A102&amp;"*",'EPA_US9RT techs'!$A$2:$I$1722,9,FALSE),"")</f>
        <v>50</v>
      </c>
      <c r="CX104" s="2">
        <f>IFERROR(VLOOKUP($CS$1&amp;'Service PJ'!$D102&amp;'Service PJ'!$B102&amp;'Service PJ'!$A102&amp;"*",'EPA_US9RT techs'!$A$2:$I$1722,9,FALSE),"")</f>
        <v>50</v>
      </c>
      <c r="CY104" s="2">
        <f>IFERROR(VLOOKUP($CS$1&amp;'Service PJ'!$D102&amp;'Service PJ'!$B102&amp;'Service PJ'!$A102&amp;"*",'EPA_US9RT techs'!$A$2:$I$1722,9,FALSE),"")</f>
        <v>50</v>
      </c>
      <c r="CZ104" s="2">
        <f>IFERROR(VLOOKUP($CS$1&amp;'Service PJ'!$D102&amp;'Service PJ'!$B102&amp;'Service PJ'!$A102&amp;"*",'EPA_US9RT techs'!$A$2:$I$1722,9,FALSE),"")</f>
        <v>50</v>
      </c>
      <c r="DA104" s="2">
        <f>IFERROR(VLOOKUP($CS$1&amp;'Service PJ'!$D102&amp;'Service PJ'!$B102&amp;'Service PJ'!$A102&amp;"*",'EPA_US9RT techs'!$A$2:$I$1722,9,FALSE),"")</f>
        <v>50</v>
      </c>
      <c r="DB104" s="2">
        <f>IFERROR(VLOOKUP($CS$1&amp;'Service PJ'!$D102&amp;'Service PJ'!$B102&amp;'Service PJ'!$A102&amp;"*",'EPA_US9RT techs'!$A$2:$I$1722,9,FALSE),"")</f>
        <v>50</v>
      </c>
      <c r="DC104" s="2">
        <f>IFERROR(VLOOKUP($CS$1&amp;'Service PJ'!$D102&amp;'Service PJ'!$B102&amp;'Service PJ'!$A102&amp;"*",'EPA_US9RT techs'!$A$2:$I$1722,9,FALSE),"")</f>
        <v>50</v>
      </c>
      <c r="DD104" s="2">
        <f>IFERROR(VLOOKUP($CS$1&amp;'Service PJ'!$D102&amp;'Service PJ'!$B102&amp;'Service PJ'!$A102&amp;"*",'EPA_US9RT techs'!$A$2:$I$1722,9,FALSE),"")</f>
        <v>50</v>
      </c>
      <c r="DE104" s="2">
        <f>IFERROR(VLOOKUP($CS$1&amp;'Service PJ'!$D102&amp;'Service PJ'!$B102&amp;'Service PJ'!$A102&amp;"*",'EPA_US9RT techs'!$A$2:$I$1722,9,FALSE),"")</f>
        <v>50</v>
      </c>
      <c r="DF104" s="2">
        <f>IFERROR(VLOOKUP($CS$1&amp;'Service PJ'!$D102&amp;'Service PJ'!$B102&amp;'Service PJ'!$A102&amp;"*",'EPA_US9RT techs'!$A$2:$I$1722,9,FALSE),"")</f>
        <v>50</v>
      </c>
      <c r="DG104" s="2">
        <f>IFERROR(VLOOKUP($CS$1&amp;'Service PJ'!$D102&amp;'Service PJ'!$B102&amp;'Service PJ'!$A102&amp;"*",'EPA_US9RT techs'!$A$2:$I$1722,9,FALSE),"")</f>
        <v>50</v>
      </c>
      <c r="DH104" s="2">
        <f>IFERROR(VLOOKUP($CS$1&amp;'Service PJ'!$D102&amp;'Service PJ'!$B102&amp;'Service PJ'!$A102&amp;"*",'EPA_US9RT techs'!$A$2:$I$1722,9,FALSE),"")</f>
        <v>50</v>
      </c>
      <c r="DI104" s="2">
        <f>IFERROR(VLOOKUP($CS$1&amp;'Service PJ'!$D102&amp;'Service PJ'!$B102&amp;'Service PJ'!$A102&amp;"*",'EPA_US9RT techs'!$A$2:$I$1722,9,FALSE),"")</f>
        <v>50</v>
      </c>
      <c r="DJ104" s="2">
        <f>IFERROR(VLOOKUP($CS$1&amp;'Service PJ'!$D102&amp;'Service PJ'!$B102&amp;'Service PJ'!$A102&amp;"*",'EPA_US9RT techs'!$A$2:$I$1722,9,FALSE),"")</f>
        <v>50</v>
      </c>
      <c r="DK104" s="2">
        <f>IFERROR(VLOOKUP($CS$1&amp;'Service PJ'!$D102&amp;'Service PJ'!$B102&amp;'Service PJ'!$A102&amp;"*",'EPA_US9RT techs'!$A$2:$I$1722,9,FALSE),"")</f>
        <v>50</v>
      </c>
      <c r="DL104" s="2">
        <f>IFERROR(VLOOKUP($CS$1&amp;'Service PJ'!$D102&amp;'Service PJ'!$B102&amp;'Service PJ'!$A102&amp;"*",'EPA_US9RT techs'!$A$2:$I$1722,9,FALSE),"")</f>
        <v>50</v>
      </c>
      <c r="DM104" s="2">
        <f>IFERROR(VLOOKUP($CS$1&amp;'Service PJ'!$D102&amp;'Service PJ'!$B102&amp;'Service PJ'!$A102&amp;"*",'EPA_US9RT techs'!$A$2:$I$1722,9,FALSE),"")</f>
        <v>50</v>
      </c>
      <c r="DN104" s="2">
        <f>IFERROR(VLOOKUP($CS$1&amp;'Service PJ'!$D102&amp;'Service PJ'!$B102&amp;'Service PJ'!$A102&amp;"*",'EPA_US9RT techs'!$A$2:$I$1722,9,FALSE),"")</f>
        <v>50</v>
      </c>
      <c r="DO104" s="2">
        <f>IFERROR(VLOOKUP($CS$1&amp;'Service PJ'!$D102&amp;'Service PJ'!$B102&amp;'Service PJ'!$A102&amp;"*",'EPA_US9RT techs'!$A$2:$I$1722,9,FALSE),"")</f>
        <v>50</v>
      </c>
      <c r="DP104" s="2">
        <f>IFERROR(VLOOKUP($CS$1&amp;'Service PJ'!$D102&amp;'Service PJ'!$B102&amp;'Service PJ'!$A102&amp;"*",'EPA_US9RT techs'!$A$2:$I$1722,9,FALSE),"")</f>
        <v>50</v>
      </c>
      <c r="DQ104" s="2">
        <f>IFERROR(VLOOKUP($CS$1&amp;'Service PJ'!$D102&amp;'Service PJ'!$B102&amp;'Service PJ'!$A102&amp;"*",'EPA_US9RT techs'!$A$2:$I$1722,9,FALSE),"")</f>
        <v>50</v>
      </c>
      <c r="DR104" s="2">
        <f>IFERROR(VLOOKUP($CS$1&amp;'Service PJ'!$D102&amp;'Service PJ'!$B102&amp;'Service PJ'!$A102&amp;"*",'EPA_US9RT techs'!$A$2:$I$1722,9,FALSE),"")</f>
        <v>50</v>
      </c>
      <c r="DS104" s="2">
        <f>IFERROR(VLOOKUP($CS$1&amp;'Service PJ'!$D102&amp;'Service PJ'!$B102&amp;'Service PJ'!$A102&amp;"*",'EPA_US9RT techs'!$A$2:$I$1722,9,FALSE),"")</f>
        <v>50</v>
      </c>
      <c r="DT104" s="2">
        <f>IFERROR(VLOOKUP($CS$1&amp;'Service PJ'!$D102&amp;'Service PJ'!$B102&amp;'Service PJ'!$A102&amp;"*",'EPA_US9RT techs'!$A$2:$I$1722,9,FALSE),"")</f>
        <v>50</v>
      </c>
      <c r="DU104" s="2">
        <f>IFERROR(VLOOKUP($CS$1&amp;'Service PJ'!$D102&amp;'Service PJ'!$B102&amp;'Service PJ'!$A102&amp;"*",'EPA_US9RT techs'!$A$2:$I$1722,9,FALSE),"")</f>
        <v>50</v>
      </c>
      <c r="DV104" s="2">
        <f>IFERROR(VLOOKUP($CS$1&amp;'Service PJ'!$D102&amp;'Service PJ'!$B102&amp;'Service PJ'!$A102&amp;"*",'EPA_US9RT techs'!$A$2:$I$1722,9,FALSE),"")</f>
        <v>50</v>
      </c>
      <c r="DW104" s="2">
        <f>IFERROR(VLOOKUP($CS$1&amp;'Service PJ'!$D102&amp;'Service PJ'!$B102&amp;'Service PJ'!$A102&amp;"*",'EPA_US9RT techs'!$A$2:$I$1722,9,FALSE),"")</f>
        <v>50</v>
      </c>
    </row>
    <row r="105" spans="1:127" x14ac:dyDescent="0.45">
      <c r="A105" t="str">
        <f>IF(SUM(B105:R105)=0,"\I:",'Service PJ'!$D103&amp;"_"&amp;'Service PJ'!$E103&amp;"_"&amp;'Service PJ'!$C103)</f>
        <v>ITM_PRH_NGA</v>
      </c>
      <c r="B105" s="14">
        <f>IFERROR(VLOOKUP($A$1&amp;'Service PJ'!$D103&amp;'Service PJ'!$B103&amp;'Service PJ'!$A103&amp;"*",'EPA_US9RT techs'!$A$2:$I$1722,9,FALSE),"")</f>
        <v>22.034720834800002</v>
      </c>
      <c r="C105" s="14">
        <f>IFERROR(VLOOKUP($A$1&amp;'Service PJ'!$D103&amp;'Service PJ'!$B103&amp;'Service PJ'!$A103&amp;"*",'EPA_US9RT techs'!$A$2:$I$1722,9,FALSE),"")</f>
        <v>22.034720834800002</v>
      </c>
      <c r="D105" s="14">
        <f>IFERROR(VLOOKUP($A$1&amp;'Service PJ'!$D103&amp;'Service PJ'!$B103&amp;'Service PJ'!$A103&amp;"*",'EPA_US9RT techs'!$A$2:$I$1722,9,FALSE),"")</f>
        <v>22.034720834800002</v>
      </c>
      <c r="E105" s="14">
        <f>IFERROR(VLOOKUP($A$1&amp;'Service PJ'!$D103&amp;'Service PJ'!$B103&amp;'Service PJ'!$A103&amp;"*",'EPA_US9RT techs'!$A$2:$I$1722,9,FALSE),"")</f>
        <v>22.034720834800002</v>
      </c>
      <c r="F105" s="14">
        <f>IFERROR(VLOOKUP($A$1&amp;'Service PJ'!$D103&amp;'Service PJ'!$B103&amp;'Service PJ'!$A103&amp;"*",'EPA_US9RT techs'!$A$2:$I$1722,9,FALSE),"")</f>
        <v>22.034720834800002</v>
      </c>
      <c r="G105" s="14">
        <f>IFERROR(VLOOKUP($A$1&amp;'Service PJ'!$D103&amp;'Service PJ'!$B103&amp;'Service PJ'!$A103&amp;"*",'EPA_US9RT techs'!$A$2:$I$1722,9,FALSE),"")</f>
        <v>22.034720834800002</v>
      </c>
      <c r="H105" s="14">
        <f>IFERROR(VLOOKUP($A$1&amp;'Service PJ'!$D103&amp;'Service PJ'!$B103&amp;'Service PJ'!$A103&amp;"*",'EPA_US9RT techs'!$A$2:$I$1722,9,FALSE),"")</f>
        <v>22.034720834800002</v>
      </c>
      <c r="I105" s="14">
        <f>IFERROR(VLOOKUP($A$1&amp;'Service PJ'!$D103&amp;'Service PJ'!$B103&amp;'Service PJ'!$A103&amp;"*",'EPA_US9RT techs'!$A$2:$I$1722,9,FALSE),"")</f>
        <v>22.034720834800002</v>
      </c>
      <c r="J105" s="14">
        <f>IFERROR(VLOOKUP($A$1&amp;'Service PJ'!$D103&amp;'Service PJ'!$B103&amp;'Service PJ'!$A103&amp;"*",'EPA_US9RT techs'!$A$2:$I$1722,9,FALSE),"")</f>
        <v>22.034720834800002</v>
      </c>
      <c r="K105" s="14">
        <f>IFERROR(VLOOKUP($A$1&amp;'Service PJ'!$D103&amp;'Service PJ'!$B103&amp;'Service PJ'!$A103&amp;"*",'EPA_US9RT techs'!$A$2:$I$1722,9,FALSE),"")</f>
        <v>22.034720834800002</v>
      </c>
      <c r="L105" s="14">
        <f>IFERROR(VLOOKUP($A$1&amp;'Service PJ'!$D103&amp;'Service PJ'!$B103&amp;'Service PJ'!$A103&amp;"*",'EPA_US9RT techs'!$A$2:$I$1722,9,FALSE),"")</f>
        <v>22.034720834800002</v>
      </c>
      <c r="M105" s="14">
        <f>IFERROR(VLOOKUP($A$1&amp;'Service PJ'!$D103&amp;'Service PJ'!$B103&amp;'Service PJ'!$A103&amp;"*",'EPA_US9RT techs'!$A$2:$I$1722,9,FALSE),"")</f>
        <v>22.034720834800002</v>
      </c>
      <c r="N105" s="14">
        <f>IFERROR(VLOOKUP($A$1&amp;'Service PJ'!$D103&amp;'Service PJ'!$B103&amp;'Service PJ'!$A103&amp;"*",'EPA_US9RT techs'!$A$2:$I$1722,9,FALSE),"")</f>
        <v>22.034720834800002</v>
      </c>
      <c r="O105" s="14">
        <f>IFERROR(VLOOKUP($A$1&amp;'Service PJ'!$D103&amp;'Service PJ'!$B103&amp;'Service PJ'!$A103&amp;"*",'EPA_US9RT techs'!$A$2:$I$1722,9,FALSE),"")</f>
        <v>22.034720834800002</v>
      </c>
      <c r="P105" s="14">
        <f>IFERROR(VLOOKUP($A$1&amp;'Service PJ'!$D103&amp;'Service PJ'!$B103&amp;'Service PJ'!$A103&amp;"*",'EPA_US9RT techs'!$A$2:$I$1722,9,FALSE),"")</f>
        <v>22.034720834800002</v>
      </c>
      <c r="Q105" s="14">
        <f>IFERROR(VLOOKUP($A$1&amp;'Service PJ'!$D103&amp;'Service PJ'!$B103&amp;'Service PJ'!$A103&amp;"*",'EPA_US9RT techs'!$A$2:$I$1722,9,FALSE),"")</f>
        <v>22.034720834800002</v>
      </c>
      <c r="R105" s="14">
        <f>IFERROR(VLOOKUP($A$1&amp;'Service PJ'!$D103&amp;'Service PJ'!$B103&amp;'Service PJ'!$A103&amp;"*",'EPA_US9RT techs'!$A$2:$I$1722,9,FALSE),"")</f>
        <v>22.034720834800002</v>
      </c>
      <c r="S105" s="14">
        <f>IFERROR(VLOOKUP($A$1&amp;'Service PJ'!$D103&amp;'Service PJ'!$B103&amp;'Service PJ'!$A103&amp;"*",'EPA_US9RT techs'!$A$2:$I$1722,9,FALSE),"")</f>
        <v>22.034720834800002</v>
      </c>
      <c r="T105" s="14">
        <f>IFERROR(VLOOKUP($A$1&amp;'Service PJ'!$D103&amp;'Service PJ'!$B103&amp;'Service PJ'!$A103&amp;"*",'EPA_US9RT techs'!$A$2:$I$1722,9,FALSE),"")</f>
        <v>22.034720834800002</v>
      </c>
      <c r="U105" s="14">
        <f>IFERROR(VLOOKUP($A$1&amp;'Service PJ'!$D103&amp;'Service PJ'!$B103&amp;'Service PJ'!$A103&amp;"*",'EPA_US9RT techs'!$A$2:$I$1722,9,FALSE),"")</f>
        <v>22.034720834800002</v>
      </c>
      <c r="V105" s="14">
        <f>IFERROR(VLOOKUP($A$1&amp;'Service PJ'!$D103&amp;'Service PJ'!$B103&amp;'Service PJ'!$A103&amp;"*",'EPA_US9RT techs'!$A$2:$I$1722,9,FALSE),"")</f>
        <v>22.034720834800002</v>
      </c>
      <c r="W105" s="14">
        <f>IFERROR(VLOOKUP($A$1&amp;'Service PJ'!$D103&amp;'Service PJ'!$B103&amp;'Service PJ'!$A103&amp;"*",'EPA_US9RT techs'!$A$2:$I$1722,9,FALSE),"")</f>
        <v>22.034720834800002</v>
      </c>
      <c r="X105" s="14">
        <f>IFERROR(VLOOKUP($A$1&amp;'Service PJ'!$D103&amp;'Service PJ'!$B103&amp;'Service PJ'!$A103&amp;"*",'EPA_US9RT techs'!$A$2:$I$1722,9,FALSE),"")</f>
        <v>22.034720834800002</v>
      </c>
      <c r="Y105" s="14">
        <f>IFERROR(VLOOKUP($A$1&amp;'Service PJ'!$D103&amp;'Service PJ'!$B103&amp;'Service PJ'!$A103&amp;"*",'EPA_US9RT techs'!$A$2:$I$1722,9,FALSE),"")</f>
        <v>22.034720834800002</v>
      </c>
      <c r="Z105" s="14">
        <f>IFERROR(VLOOKUP($A$1&amp;'Service PJ'!$D103&amp;'Service PJ'!$B103&amp;'Service PJ'!$A103&amp;"*",'EPA_US9RT techs'!$A$2:$I$1722,9,FALSE),"")</f>
        <v>22.034720834800002</v>
      </c>
      <c r="AA105" s="14">
        <f>IFERROR(VLOOKUP($A$1&amp;'Service PJ'!$D103&amp;'Service PJ'!$B103&amp;'Service PJ'!$A103&amp;"*",'EPA_US9RT techs'!$A$2:$I$1722,9,FALSE),"")</f>
        <v>22.034720834800002</v>
      </c>
      <c r="AB105" s="14">
        <f>IFERROR(VLOOKUP($A$1&amp;'Service PJ'!$D103&amp;'Service PJ'!$B103&amp;'Service PJ'!$A103&amp;"*",'EPA_US9RT techs'!$A$2:$I$1722,9,FALSE),"")</f>
        <v>22.034720834800002</v>
      </c>
      <c r="AC105" s="14">
        <f>IFERROR(VLOOKUP($A$1&amp;'Service PJ'!$D103&amp;'Service PJ'!$B103&amp;'Service PJ'!$A103&amp;"*",'EPA_US9RT techs'!$A$2:$I$1722,9,FALSE),"")</f>
        <v>22.034720834800002</v>
      </c>
      <c r="AD105" s="14">
        <f>IFERROR(VLOOKUP($A$1&amp;'Service PJ'!$D103&amp;'Service PJ'!$B103&amp;'Service PJ'!$A103&amp;"*",'EPA_US9RT techs'!$A$2:$I$1722,9,FALSE),"")</f>
        <v>22.034720834800002</v>
      </c>
      <c r="AE105" s="14">
        <f>IFERROR(VLOOKUP($A$1&amp;'Service PJ'!$D103&amp;'Service PJ'!$B103&amp;'Service PJ'!$A103&amp;"*",'EPA_US9RT techs'!$A$2:$I$1722,9,FALSE),"")</f>
        <v>22.034720834800002</v>
      </c>
      <c r="AG105" t="str">
        <f>IF(SUM(AH105:AX105)=0,"\I:",'Service PJ'!$D103&amp;"_"&amp;'Service PJ'!$E103&amp;"_"&amp;'Service PJ'!$C103)</f>
        <v>ITM_PRH_NGA</v>
      </c>
      <c r="AH105" s="14">
        <f>IFERROR(VLOOKUP($AG$1&amp;'Service PJ'!$D103&amp;'Service PJ'!$B103&amp;'Service PJ'!$A103&amp;"*",'EPA_US9RT techs'!$A$2:$I$1722,9,FALSE),"")</f>
        <v>2.8645137085000001</v>
      </c>
      <c r="AI105" s="14">
        <f>IFERROR(VLOOKUP($AG$1&amp;'Service PJ'!$D103&amp;'Service PJ'!$B103&amp;'Service PJ'!$A103&amp;"*",'EPA_US9RT techs'!$A$2:$I$1722,9,FALSE),"")</f>
        <v>2.8645137085000001</v>
      </c>
      <c r="AJ105" s="14">
        <f>IFERROR(VLOOKUP($AG$1&amp;'Service PJ'!$D103&amp;'Service PJ'!$B103&amp;'Service PJ'!$A103&amp;"*",'EPA_US9RT techs'!$A$2:$I$1722,9,FALSE),"")</f>
        <v>2.8645137085000001</v>
      </c>
      <c r="AK105" s="14">
        <f>IFERROR(VLOOKUP($AG$1&amp;'Service PJ'!$D103&amp;'Service PJ'!$B103&amp;'Service PJ'!$A103&amp;"*",'EPA_US9RT techs'!$A$2:$I$1722,9,FALSE),"")</f>
        <v>2.8645137085000001</v>
      </c>
      <c r="AL105" s="14">
        <f>IFERROR(VLOOKUP($AG$1&amp;'Service PJ'!$D103&amp;'Service PJ'!$B103&amp;'Service PJ'!$A103&amp;"*",'EPA_US9RT techs'!$A$2:$I$1722,9,FALSE),"")</f>
        <v>2.8645137085000001</v>
      </c>
      <c r="AM105" s="14">
        <f>IFERROR(VLOOKUP($AG$1&amp;'Service PJ'!$D103&amp;'Service PJ'!$B103&amp;'Service PJ'!$A103&amp;"*",'EPA_US9RT techs'!$A$2:$I$1722,9,FALSE),"")</f>
        <v>2.8645137085000001</v>
      </c>
      <c r="AN105" s="14">
        <f>IFERROR(VLOOKUP($AG$1&amp;'Service PJ'!$D103&amp;'Service PJ'!$B103&amp;'Service PJ'!$A103&amp;"*",'EPA_US9RT techs'!$A$2:$I$1722,9,FALSE),"")</f>
        <v>2.8645137085000001</v>
      </c>
      <c r="AO105" s="14">
        <f>IFERROR(VLOOKUP($AG$1&amp;'Service PJ'!$D103&amp;'Service PJ'!$B103&amp;'Service PJ'!$A103&amp;"*",'EPA_US9RT techs'!$A$2:$I$1722,9,FALSE),"")</f>
        <v>2.8645137085000001</v>
      </c>
      <c r="AP105" s="14">
        <f>IFERROR(VLOOKUP($AG$1&amp;'Service PJ'!$D103&amp;'Service PJ'!$B103&amp;'Service PJ'!$A103&amp;"*",'EPA_US9RT techs'!$A$2:$I$1722,9,FALSE),"")</f>
        <v>2.8645137085000001</v>
      </c>
      <c r="AQ105" s="14">
        <f>IFERROR(VLOOKUP($AG$1&amp;'Service PJ'!$D103&amp;'Service PJ'!$B103&amp;'Service PJ'!$A103&amp;"*",'EPA_US9RT techs'!$A$2:$I$1722,9,FALSE),"")</f>
        <v>2.8645137085000001</v>
      </c>
      <c r="AR105" s="14">
        <f>IFERROR(VLOOKUP($AG$1&amp;'Service PJ'!$D103&amp;'Service PJ'!$B103&amp;'Service PJ'!$A103&amp;"*",'EPA_US9RT techs'!$A$2:$I$1722,9,FALSE),"")</f>
        <v>2.8645137085000001</v>
      </c>
      <c r="AS105" s="14">
        <f>IFERROR(VLOOKUP($AG$1&amp;'Service PJ'!$D103&amp;'Service PJ'!$B103&amp;'Service PJ'!$A103&amp;"*",'EPA_US9RT techs'!$A$2:$I$1722,9,FALSE),"")</f>
        <v>2.8645137085000001</v>
      </c>
      <c r="AT105" s="14">
        <f>IFERROR(VLOOKUP($AG$1&amp;'Service PJ'!$D103&amp;'Service PJ'!$B103&amp;'Service PJ'!$A103&amp;"*",'EPA_US9RT techs'!$A$2:$I$1722,9,FALSE),"")</f>
        <v>2.8645137085000001</v>
      </c>
      <c r="AU105" s="14">
        <f>IFERROR(VLOOKUP($AG$1&amp;'Service PJ'!$D103&amp;'Service PJ'!$B103&amp;'Service PJ'!$A103&amp;"*",'EPA_US9RT techs'!$A$2:$I$1722,9,FALSE),"")</f>
        <v>2.8645137085000001</v>
      </c>
      <c r="AV105" s="14">
        <f>IFERROR(VLOOKUP($AG$1&amp;'Service PJ'!$D103&amp;'Service PJ'!$B103&amp;'Service PJ'!$A103&amp;"*",'EPA_US9RT techs'!$A$2:$I$1722,9,FALSE),"")</f>
        <v>2.8645137085000001</v>
      </c>
      <c r="AW105" s="14">
        <f>IFERROR(VLOOKUP($AG$1&amp;'Service PJ'!$D103&amp;'Service PJ'!$B103&amp;'Service PJ'!$A103&amp;"*",'EPA_US9RT techs'!$A$2:$I$1722,9,FALSE),"")</f>
        <v>2.8645137085000001</v>
      </c>
      <c r="AX105" s="14">
        <f>IFERROR(VLOOKUP($AG$1&amp;'Service PJ'!$D103&amp;'Service PJ'!$B103&amp;'Service PJ'!$A103&amp;"*",'EPA_US9RT techs'!$A$2:$I$1722,9,FALSE),"")</f>
        <v>2.8645137085000001</v>
      </c>
      <c r="AY105" s="14">
        <f>IFERROR(VLOOKUP($AG$1&amp;'Service PJ'!$D103&amp;'Service PJ'!$B103&amp;'Service PJ'!$A103&amp;"*",'EPA_US9RT techs'!$A$2:$I$1722,9,FALSE),"")</f>
        <v>2.8645137085000001</v>
      </c>
      <c r="AZ105" s="14">
        <f>IFERROR(VLOOKUP($AG$1&amp;'Service PJ'!$D103&amp;'Service PJ'!$B103&amp;'Service PJ'!$A103&amp;"*",'EPA_US9RT techs'!$A$2:$I$1722,9,FALSE),"")</f>
        <v>2.8645137085000001</v>
      </c>
      <c r="BA105" s="14">
        <f>IFERROR(VLOOKUP($AG$1&amp;'Service PJ'!$D103&amp;'Service PJ'!$B103&amp;'Service PJ'!$A103&amp;"*",'EPA_US9RT techs'!$A$2:$I$1722,9,FALSE),"")</f>
        <v>2.8645137085000001</v>
      </c>
      <c r="BB105" s="14">
        <f>IFERROR(VLOOKUP($AG$1&amp;'Service PJ'!$D103&amp;'Service PJ'!$B103&amp;'Service PJ'!$A103&amp;"*",'EPA_US9RT techs'!$A$2:$I$1722,9,FALSE),"")</f>
        <v>2.8645137085000001</v>
      </c>
      <c r="BC105" s="14">
        <f>IFERROR(VLOOKUP($AG$1&amp;'Service PJ'!$D103&amp;'Service PJ'!$B103&amp;'Service PJ'!$A103&amp;"*",'EPA_US9RT techs'!$A$2:$I$1722,9,FALSE),"")</f>
        <v>2.8645137085000001</v>
      </c>
      <c r="BD105" s="14">
        <f>IFERROR(VLOOKUP($AG$1&amp;'Service PJ'!$D103&amp;'Service PJ'!$B103&amp;'Service PJ'!$A103&amp;"*",'EPA_US9RT techs'!$A$2:$I$1722,9,FALSE),"")</f>
        <v>2.8645137085000001</v>
      </c>
      <c r="BE105" s="14">
        <f>IFERROR(VLOOKUP($AG$1&amp;'Service PJ'!$D103&amp;'Service PJ'!$B103&amp;'Service PJ'!$A103&amp;"*",'EPA_US9RT techs'!$A$2:$I$1722,9,FALSE),"")</f>
        <v>2.8645137085000001</v>
      </c>
      <c r="BF105" s="14">
        <f>IFERROR(VLOOKUP($AG$1&amp;'Service PJ'!$D103&amp;'Service PJ'!$B103&amp;'Service PJ'!$A103&amp;"*",'EPA_US9RT techs'!$A$2:$I$1722,9,FALSE),"")</f>
        <v>2.8645137085000001</v>
      </c>
      <c r="BG105" s="14">
        <f>IFERROR(VLOOKUP($AG$1&amp;'Service PJ'!$D103&amp;'Service PJ'!$B103&amp;'Service PJ'!$A103&amp;"*",'EPA_US9RT techs'!$A$2:$I$1722,9,FALSE),"")</f>
        <v>2.8645137085000001</v>
      </c>
      <c r="BH105" s="14">
        <f>IFERROR(VLOOKUP($AG$1&amp;'Service PJ'!$D103&amp;'Service PJ'!$B103&amp;'Service PJ'!$A103&amp;"*",'EPA_US9RT techs'!$A$2:$I$1722,9,FALSE),"")</f>
        <v>2.8645137085000001</v>
      </c>
      <c r="BI105" s="14">
        <f>IFERROR(VLOOKUP($AG$1&amp;'Service PJ'!$D103&amp;'Service PJ'!$B103&amp;'Service PJ'!$A103&amp;"*",'EPA_US9RT techs'!$A$2:$I$1722,9,FALSE),"")</f>
        <v>2.8645137085000001</v>
      </c>
      <c r="BJ105" s="14">
        <f>IFERROR(VLOOKUP($AG$1&amp;'Service PJ'!$D103&amp;'Service PJ'!$B103&amp;'Service PJ'!$A103&amp;"*",'EPA_US9RT techs'!$A$2:$I$1722,9,FALSE),"")</f>
        <v>2.8645137085000001</v>
      </c>
      <c r="BK105" s="14">
        <f>IFERROR(VLOOKUP($AG$1&amp;'Service PJ'!$D103&amp;'Service PJ'!$B103&amp;'Service PJ'!$A103&amp;"*",'EPA_US9RT techs'!$A$2:$I$1722,9,FALSE),"")</f>
        <v>2.8645137085000001</v>
      </c>
      <c r="BM105" t="str">
        <f>IF(SUM(BN105:CD105)=0,"\I:",'Service PJ'!$D103&amp;"_"&amp;'Service PJ'!$E103&amp;"_"&amp;'Service PJ'!$C103)</f>
        <v>\I:</v>
      </c>
      <c r="BN105" s="14" t="str">
        <f>IFERROR(VLOOKUP($BM$1&amp;'Service PJ'!$D103&amp;'Service PJ'!$B103&amp;'Service PJ'!$A103&amp;"*",'EPA_US9RT techs'!$A$2:$I$1722,9,FALSE),"")</f>
        <v/>
      </c>
      <c r="BO105" s="14" t="str">
        <f>IFERROR(VLOOKUP($BM$1&amp;'Service PJ'!$D103&amp;'Service PJ'!$B103&amp;'Service PJ'!$A103&amp;"*",'EPA_US9RT techs'!$A$2:$I$1722,9,FALSE),"")</f>
        <v/>
      </c>
      <c r="BP105" s="14" t="str">
        <f>IFERROR(VLOOKUP($BM$1&amp;'Service PJ'!$D103&amp;'Service PJ'!$B103&amp;'Service PJ'!$A103&amp;"*",'EPA_US9RT techs'!$A$2:$I$1722,9,FALSE),"")</f>
        <v/>
      </c>
      <c r="BQ105" s="14" t="str">
        <f>IFERROR(VLOOKUP($BM$1&amp;'Service PJ'!$D103&amp;'Service PJ'!$B103&amp;'Service PJ'!$A103&amp;"*",'EPA_US9RT techs'!$A$2:$I$1722,9,FALSE),"")</f>
        <v/>
      </c>
      <c r="BR105" s="14" t="str">
        <f>IFERROR(VLOOKUP($BM$1&amp;'Service PJ'!$D103&amp;'Service PJ'!$B103&amp;'Service PJ'!$A103&amp;"*",'EPA_US9RT techs'!$A$2:$I$1722,9,FALSE),"")</f>
        <v/>
      </c>
      <c r="BS105" s="14" t="str">
        <f>IFERROR(VLOOKUP($BM$1&amp;'Service PJ'!$D103&amp;'Service PJ'!$B103&amp;'Service PJ'!$A103&amp;"*",'EPA_US9RT techs'!$A$2:$I$1722,9,FALSE),"")</f>
        <v/>
      </c>
      <c r="BT105" s="14" t="str">
        <f>IFERROR(VLOOKUP($BM$1&amp;'Service PJ'!$D103&amp;'Service PJ'!$B103&amp;'Service PJ'!$A103&amp;"*",'EPA_US9RT techs'!$A$2:$I$1722,9,FALSE),"")</f>
        <v/>
      </c>
      <c r="BU105" s="14" t="str">
        <f>IFERROR(VLOOKUP($BM$1&amp;'Service PJ'!$D103&amp;'Service PJ'!$B103&amp;'Service PJ'!$A103&amp;"*",'EPA_US9RT techs'!$A$2:$I$1722,9,FALSE),"")</f>
        <v/>
      </c>
      <c r="BV105" s="14" t="str">
        <f>IFERROR(VLOOKUP($BM$1&amp;'Service PJ'!$D103&amp;'Service PJ'!$B103&amp;'Service PJ'!$A103&amp;"*",'EPA_US9RT techs'!$A$2:$I$1722,9,FALSE),"")</f>
        <v/>
      </c>
      <c r="BW105" s="14" t="str">
        <f>IFERROR(VLOOKUP($BM$1&amp;'Service PJ'!$D103&amp;'Service PJ'!$B103&amp;'Service PJ'!$A103&amp;"*",'EPA_US9RT techs'!$A$2:$I$1722,9,FALSE),"")</f>
        <v/>
      </c>
      <c r="BX105" s="14" t="str">
        <f>IFERROR(VLOOKUP($BM$1&amp;'Service PJ'!$D103&amp;'Service PJ'!$B103&amp;'Service PJ'!$A103&amp;"*",'EPA_US9RT techs'!$A$2:$I$1722,9,FALSE),"")</f>
        <v/>
      </c>
      <c r="BY105" s="14" t="str">
        <f>IFERROR(VLOOKUP($BM$1&amp;'Service PJ'!$D103&amp;'Service PJ'!$B103&amp;'Service PJ'!$A103&amp;"*",'EPA_US9RT techs'!$A$2:$I$1722,9,FALSE),"")</f>
        <v/>
      </c>
      <c r="BZ105" s="14" t="str">
        <f>IFERROR(VLOOKUP($BM$1&amp;'Service PJ'!$D103&amp;'Service PJ'!$B103&amp;'Service PJ'!$A103&amp;"*",'EPA_US9RT techs'!$A$2:$I$1722,9,FALSE),"")</f>
        <v/>
      </c>
      <c r="CA105" s="14" t="str">
        <f>IFERROR(VLOOKUP($BM$1&amp;'Service PJ'!$D103&amp;'Service PJ'!$B103&amp;'Service PJ'!$A103&amp;"*",'EPA_US9RT techs'!$A$2:$I$1722,9,FALSE),"")</f>
        <v/>
      </c>
      <c r="CB105" s="14" t="str">
        <f>IFERROR(VLOOKUP($BM$1&amp;'Service PJ'!$D103&amp;'Service PJ'!$B103&amp;'Service PJ'!$A103&amp;"*",'EPA_US9RT techs'!$A$2:$I$1722,9,FALSE),"")</f>
        <v/>
      </c>
      <c r="CC105" s="14" t="str">
        <f>IFERROR(VLOOKUP($BM$1&amp;'Service PJ'!$D103&amp;'Service PJ'!$B103&amp;'Service PJ'!$A103&amp;"*",'EPA_US9RT techs'!$A$2:$I$1722,9,FALSE),"")</f>
        <v/>
      </c>
      <c r="CD105" s="14" t="str">
        <f>IFERROR(VLOOKUP($BM$1&amp;'Service PJ'!$D103&amp;'Service PJ'!$B103&amp;'Service PJ'!$A103&amp;"*",'EPA_US9RT techs'!$A$2:$I$1722,9,FALSE),"")</f>
        <v/>
      </c>
      <c r="CE105" s="14" t="str">
        <f>IFERROR(VLOOKUP($BM$1&amp;'Service PJ'!$D103&amp;'Service PJ'!$B103&amp;'Service PJ'!$A103&amp;"*",'EPA_US9RT techs'!$A$2:$I$1722,9,FALSE),"")</f>
        <v/>
      </c>
      <c r="CF105" s="14" t="str">
        <f>IFERROR(VLOOKUP($BM$1&amp;'Service PJ'!$D103&amp;'Service PJ'!$B103&amp;'Service PJ'!$A103&amp;"*",'EPA_US9RT techs'!$A$2:$I$1722,9,FALSE),"")</f>
        <v/>
      </c>
      <c r="CG105" s="14" t="str">
        <f>IFERROR(VLOOKUP($BM$1&amp;'Service PJ'!$D103&amp;'Service PJ'!$B103&amp;'Service PJ'!$A103&amp;"*",'EPA_US9RT techs'!$A$2:$I$1722,9,FALSE),"")</f>
        <v/>
      </c>
      <c r="CH105" s="14" t="str">
        <f>IFERROR(VLOOKUP($BM$1&amp;'Service PJ'!$D103&amp;'Service PJ'!$B103&amp;'Service PJ'!$A103&amp;"*",'EPA_US9RT techs'!$A$2:$I$1722,9,FALSE),"")</f>
        <v/>
      </c>
      <c r="CI105" s="14" t="str">
        <f>IFERROR(VLOOKUP($BM$1&amp;'Service PJ'!$D103&amp;'Service PJ'!$B103&amp;'Service PJ'!$A103&amp;"*",'EPA_US9RT techs'!$A$2:$I$1722,9,FALSE),"")</f>
        <v/>
      </c>
      <c r="CJ105" s="14" t="str">
        <f>IFERROR(VLOOKUP($BM$1&amp;'Service PJ'!$D103&amp;'Service PJ'!$B103&amp;'Service PJ'!$A103&amp;"*",'EPA_US9RT techs'!$A$2:$I$1722,9,FALSE),"")</f>
        <v/>
      </c>
      <c r="CK105" s="14" t="str">
        <f>IFERROR(VLOOKUP($BM$1&amp;'Service PJ'!$D103&amp;'Service PJ'!$B103&amp;'Service PJ'!$A103&amp;"*",'EPA_US9RT techs'!$A$2:$I$1722,9,FALSE),"")</f>
        <v/>
      </c>
      <c r="CL105" s="14" t="str">
        <f>IFERROR(VLOOKUP($BM$1&amp;'Service PJ'!$D103&amp;'Service PJ'!$B103&amp;'Service PJ'!$A103&amp;"*",'EPA_US9RT techs'!$A$2:$I$1722,9,FALSE),"")</f>
        <v/>
      </c>
      <c r="CM105" s="14" t="str">
        <f>IFERROR(VLOOKUP($BM$1&amp;'Service PJ'!$D103&amp;'Service PJ'!$B103&amp;'Service PJ'!$A103&amp;"*",'EPA_US9RT techs'!$A$2:$I$1722,9,FALSE),"")</f>
        <v/>
      </c>
      <c r="CN105" s="14" t="str">
        <f>IFERROR(VLOOKUP($BM$1&amp;'Service PJ'!$D103&amp;'Service PJ'!$B103&amp;'Service PJ'!$A103&amp;"*",'EPA_US9RT techs'!$A$2:$I$1722,9,FALSE),"")</f>
        <v/>
      </c>
      <c r="CO105" s="14" t="str">
        <f>IFERROR(VLOOKUP($BM$1&amp;'Service PJ'!$D103&amp;'Service PJ'!$B103&amp;'Service PJ'!$A103&amp;"*",'EPA_US9RT techs'!$A$2:$I$1722,9,FALSE),"")</f>
        <v/>
      </c>
      <c r="CP105" s="14" t="str">
        <f>IFERROR(VLOOKUP($BM$1&amp;'Service PJ'!$D103&amp;'Service PJ'!$B103&amp;'Service PJ'!$A103&amp;"*",'EPA_US9RT techs'!$A$2:$I$1722,9,FALSE),"")</f>
        <v/>
      </c>
      <c r="CQ105" s="14" t="str">
        <f>IFERROR(VLOOKUP($BM$1&amp;'Service PJ'!$D103&amp;'Service PJ'!$B103&amp;'Service PJ'!$A103&amp;"*",'EPA_US9RT techs'!$A$2:$I$1722,9,FALSE),"")</f>
        <v/>
      </c>
      <c r="CS105" t="str">
        <f>IF(SUM(CT105:DJ105)=0,"\I:",'Service PJ'!$D103&amp;"_"&amp;'Service PJ'!$E103&amp;"_"&amp;'Service PJ'!$C103)</f>
        <v>ITM_PRH_NGA</v>
      </c>
      <c r="CT105" s="2">
        <f>IFERROR(VLOOKUP($CS$1&amp;'Service PJ'!$D103&amp;'Service PJ'!$B103&amp;'Service PJ'!$A103&amp;"*",'EPA_US9RT techs'!$A$2:$I$1722,9,FALSE),"")</f>
        <v>30</v>
      </c>
      <c r="CU105" s="2">
        <f>IFERROR(VLOOKUP($CS$1&amp;'Service PJ'!$D103&amp;'Service PJ'!$B103&amp;'Service PJ'!$A103&amp;"*",'EPA_US9RT techs'!$A$2:$I$1722,9,FALSE),"")</f>
        <v>30</v>
      </c>
      <c r="CV105" s="2">
        <f>IFERROR(VLOOKUP($CS$1&amp;'Service PJ'!$D103&amp;'Service PJ'!$B103&amp;'Service PJ'!$A103&amp;"*",'EPA_US9RT techs'!$A$2:$I$1722,9,FALSE),"")</f>
        <v>30</v>
      </c>
      <c r="CW105" s="2">
        <f>IFERROR(VLOOKUP($CS$1&amp;'Service PJ'!$D103&amp;'Service PJ'!$B103&amp;'Service PJ'!$A103&amp;"*",'EPA_US9RT techs'!$A$2:$I$1722,9,FALSE),"")</f>
        <v>30</v>
      </c>
      <c r="CX105" s="2">
        <f>IFERROR(VLOOKUP($CS$1&amp;'Service PJ'!$D103&amp;'Service PJ'!$B103&amp;'Service PJ'!$A103&amp;"*",'EPA_US9RT techs'!$A$2:$I$1722,9,FALSE),"")</f>
        <v>30</v>
      </c>
      <c r="CY105" s="2">
        <f>IFERROR(VLOOKUP($CS$1&amp;'Service PJ'!$D103&amp;'Service PJ'!$B103&amp;'Service PJ'!$A103&amp;"*",'EPA_US9RT techs'!$A$2:$I$1722,9,FALSE),"")</f>
        <v>30</v>
      </c>
      <c r="CZ105" s="2">
        <f>IFERROR(VLOOKUP($CS$1&amp;'Service PJ'!$D103&amp;'Service PJ'!$B103&amp;'Service PJ'!$A103&amp;"*",'EPA_US9RT techs'!$A$2:$I$1722,9,FALSE),"")</f>
        <v>30</v>
      </c>
      <c r="DA105" s="2">
        <f>IFERROR(VLOOKUP($CS$1&amp;'Service PJ'!$D103&amp;'Service PJ'!$B103&amp;'Service PJ'!$A103&amp;"*",'EPA_US9RT techs'!$A$2:$I$1722,9,FALSE),"")</f>
        <v>30</v>
      </c>
      <c r="DB105" s="2">
        <f>IFERROR(VLOOKUP($CS$1&amp;'Service PJ'!$D103&amp;'Service PJ'!$B103&amp;'Service PJ'!$A103&amp;"*",'EPA_US9RT techs'!$A$2:$I$1722,9,FALSE),"")</f>
        <v>30</v>
      </c>
      <c r="DC105" s="2">
        <f>IFERROR(VLOOKUP($CS$1&amp;'Service PJ'!$D103&amp;'Service PJ'!$B103&amp;'Service PJ'!$A103&amp;"*",'EPA_US9RT techs'!$A$2:$I$1722,9,FALSE),"")</f>
        <v>30</v>
      </c>
      <c r="DD105" s="2">
        <f>IFERROR(VLOOKUP($CS$1&amp;'Service PJ'!$D103&amp;'Service PJ'!$B103&amp;'Service PJ'!$A103&amp;"*",'EPA_US9RT techs'!$A$2:$I$1722,9,FALSE),"")</f>
        <v>30</v>
      </c>
      <c r="DE105" s="2">
        <f>IFERROR(VLOOKUP($CS$1&amp;'Service PJ'!$D103&amp;'Service PJ'!$B103&amp;'Service PJ'!$A103&amp;"*",'EPA_US9RT techs'!$A$2:$I$1722,9,FALSE),"")</f>
        <v>30</v>
      </c>
      <c r="DF105" s="2">
        <f>IFERROR(VLOOKUP($CS$1&amp;'Service PJ'!$D103&amp;'Service PJ'!$B103&amp;'Service PJ'!$A103&amp;"*",'EPA_US9RT techs'!$A$2:$I$1722,9,FALSE),"")</f>
        <v>30</v>
      </c>
      <c r="DG105" s="2">
        <f>IFERROR(VLOOKUP($CS$1&amp;'Service PJ'!$D103&amp;'Service PJ'!$B103&amp;'Service PJ'!$A103&amp;"*",'EPA_US9RT techs'!$A$2:$I$1722,9,FALSE),"")</f>
        <v>30</v>
      </c>
      <c r="DH105" s="2">
        <f>IFERROR(VLOOKUP($CS$1&amp;'Service PJ'!$D103&amp;'Service PJ'!$B103&amp;'Service PJ'!$A103&amp;"*",'EPA_US9RT techs'!$A$2:$I$1722,9,FALSE),"")</f>
        <v>30</v>
      </c>
      <c r="DI105" s="2">
        <f>IFERROR(VLOOKUP($CS$1&amp;'Service PJ'!$D103&amp;'Service PJ'!$B103&amp;'Service PJ'!$A103&amp;"*",'EPA_US9RT techs'!$A$2:$I$1722,9,FALSE),"")</f>
        <v>30</v>
      </c>
      <c r="DJ105" s="2">
        <f>IFERROR(VLOOKUP($CS$1&amp;'Service PJ'!$D103&amp;'Service PJ'!$B103&amp;'Service PJ'!$A103&amp;"*",'EPA_US9RT techs'!$A$2:$I$1722,9,FALSE),"")</f>
        <v>30</v>
      </c>
      <c r="DK105" s="2">
        <f>IFERROR(VLOOKUP($CS$1&amp;'Service PJ'!$D103&amp;'Service PJ'!$B103&amp;'Service PJ'!$A103&amp;"*",'EPA_US9RT techs'!$A$2:$I$1722,9,FALSE),"")</f>
        <v>30</v>
      </c>
      <c r="DL105" s="2">
        <f>IFERROR(VLOOKUP($CS$1&amp;'Service PJ'!$D103&amp;'Service PJ'!$B103&amp;'Service PJ'!$A103&amp;"*",'EPA_US9RT techs'!$A$2:$I$1722,9,FALSE),"")</f>
        <v>30</v>
      </c>
      <c r="DM105" s="2">
        <f>IFERROR(VLOOKUP($CS$1&amp;'Service PJ'!$D103&amp;'Service PJ'!$B103&amp;'Service PJ'!$A103&amp;"*",'EPA_US9RT techs'!$A$2:$I$1722,9,FALSE),"")</f>
        <v>30</v>
      </c>
      <c r="DN105" s="2">
        <f>IFERROR(VLOOKUP($CS$1&amp;'Service PJ'!$D103&amp;'Service PJ'!$B103&amp;'Service PJ'!$A103&amp;"*",'EPA_US9RT techs'!$A$2:$I$1722,9,FALSE),"")</f>
        <v>30</v>
      </c>
      <c r="DO105" s="2">
        <f>IFERROR(VLOOKUP($CS$1&amp;'Service PJ'!$D103&amp;'Service PJ'!$B103&amp;'Service PJ'!$A103&amp;"*",'EPA_US9RT techs'!$A$2:$I$1722,9,FALSE),"")</f>
        <v>30</v>
      </c>
      <c r="DP105" s="2">
        <f>IFERROR(VLOOKUP($CS$1&amp;'Service PJ'!$D103&amp;'Service PJ'!$B103&amp;'Service PJ'!$A103&amp;"*",'EPA_US9RT techs'!$A$2:$I$1722,9,FALSE),"")</f>
        <v>30</v>
      </c>
      <c r="DQ105" s="2">
        <f>IFERROR(VLOOKUP($CS$1&amp;'Service PJ'!$D103&amp;'Service PJ'!$B103&amp;'Service PJ'!$A103&amp;"*",'EPA_US9RT techs'!$A$2:$I$1722,9,FALSE),"")</f>
        <v>30</v>
      </c>
      <c r="DR105" s="2">
        <f>IFERROR(VLOOKUP($CS$1&amp;'Service PJ'!$D103&amp;'Service PJ'!$B103&amp;'Service PJ'!$A103&amp;"*",'EPA_US9RT techs'!$A$2:$I$1722,9,FALSE),"")</f>
        <v>30</v>
      </c>
      <c r="DS105" s="2">
        <f>IFERROR(VLOOKUP($CS$1&amp;'Service PJ'!$D103&amp;'Service PJ'!$B103&amp;'Service PJ'!$A103&amp;"*",'EPA_US9RT techs'!$A$2:$I$1722,9,FALSE),"")</f>
        <v>30</v>
      </c>
      <c r="DT105" s="2">
        <f>IFERROR(VLOOKUP($CS$1&amp;'Service PJ'!$D103&amp;'Service PJ'!$B103&amp;'Service PJ'!$A103&amp;"*",'EPA_US9RT techs'!$A$2:$I$1722,9,FALSE),"")</f>
        <v>30</v>
      </c>
      <c r="DU105" s="2">
        <f>IFERROR(VLOOKUP($CS$1&amp;'Service PJ'!$D103&amp;'Service PJ'!$B103&amp;'Service PJ'!$A103&amp;"*",'EPA_US9RT techs'!$A$2:$I$1722,9,FALSE),"")</f>
        <v>30</v>
      </c>
      <c r="DV105" s="2">
        <f>IFERROR(VLOOKUP($CS$1&amp;'Service PJ'!$D103&amp;'Service PJ'!$B103&amp;'Service PJ'!$A103&amp;"*",'EPA_US9RT techs'!$A$2:$I$1722,9,FALSE),"")</f>
        <v>30</v>
      </c>
      <c r="DW105" s="2">
        <f>IFERROR(VLOOKUP($CS$1&amp;'Service PJ'!$D103&amp;'Service PJ'!$B103&amp;'Service PJ'!$A103&amp;"*",'EPA_US9RT techs'!$A$2:$I$1722,9,FALSE),"")</f>
        <v>30</v>
      </c>
    </row>
    <row r="106" spans="1:127" x14ac:dyDescent="0.45">
      <c r="A106" t="str">
        <f>IF(SUM(B106:R106)=0,"\I:",'Service PJ'!$D104&amp;"_"&amp;'Service PJ'!$E104&amp;"_"&amp;'Service PJ'!$C104)</f>
        <v>\I:</v>
      </c>
      <c r="B106" s="14" t="str">
        <f>IFERROR(VLOOKUP($A$1&amp;'Service PJ'!$D104&amp;'Service PJ'!$B104&amp;'Service PJ'!$A104&amp;"*",'EPA_US9RT techs'!$A$2:$I$1722,9,FALSE),"")</f>
        <v/>
      </c>
      <c r="C106" s="14" t="str">
        <f>IFERROR(VLOOKUP($A$1&amp;'Service PJ'!$D104&amp;'Service PJ'!$B104&amp;'Service PJ'!$A104&amp;"*",'EPA_US9RT techs'!$A$2:$I$1722,9,FALSE),"")</f>
        <v/>
      </c>
      <c r="D106" s="14" t="str">
        <f>IFERROR(VLOOKUP($A$1&amp;'Service PJ'!$D104&amp;'Service PJ'!$B104&amp;'Service PJ'!$A104&amp;"*",'EPA_US9RT techs'!$A$2:$I$1722,9,FALSE),"")</f>
        <v/>
      </c>
      <c r="E106" s="14" t="str">
        <f>IFERROR(VLOOKUP($A$1&amp;'Service PJ'!$D104&amp;'Service PJ'!$B104&amp;'Service PJ'!$A104&amp;"*",'EPA_US9RT techs'!$A$2:$I$1722,9,FALSE),"")</f>
        <v/>
      </c>
      <c r="F106" s="14" t="str">
        <f>IFERROR(VLOOKUP($A$1&amp;'Service PJ'!$D104&amp;'Service PJ'!$B104&amp;'Service PJ'!$A104&amp;"*",'EPA_US9RT techs'!$A$2:$I$1722,9,FALSE),"")</f>
        <v/>
      </c>
      <c r="G106" s="14" t="str">
        <f>IFERROR(VLOOKUP($A$1&amp;'Service PJ'!$D104&amp;'Service PJ'!$B104&amp;'Service PJ'!$A104&amp;"*",'EPA_US9RT techs'!$A$2:$I$1722,9,FALSE),"")</f>
        <v/>
      </c>
      <c r="H106" s="14" t="str">
        <f>IFERROR(VLOOKUP($A$1&amp;'Service PJ'!$D104&amp;'Service PJ'!$B104&amp;'Service PJ'!$A104&amp;"*",'EPA_US9RT techs'!$A$2:$I$1722,9,FALSE),"")</f>
        <v/>
      </c>
      <c r="I106" s="14" t="str">
        <f>IFERROR(VLOOKUP($A$1&amp;'Service PJ'!$D104&amp;'Service PJ'!$B104&amp;'Service PJ'!$A104&amp;"*",'EPA_US9RT techs'!$A$2:$I$1722,9,FALSE),"")</f>
        <v/>
      </c>
      <c r="J106" s="14" t="str">
        <f>IFERROR(VLOOKUP($A$1&amp;'Service PJ'!$D104&amp;'Service PJ'!$B104&amp;'Service PJ'!$A104&amp;"*",'EPA_US9RT techs'!$A$2:$I$1722,9,FALSE),"")</f>
        <v/>
      </c>
      <c r="K106" s="14" t="str">
        <f>IFERROR(VLOOKUP($A$1&amp;'Service PJ'!$D104&amp;'Service PJ'!$B104&amp;'Service PJ'!$A104&amp;"*",'EPA_US9RT techs'!$A$2:$I$1722,9,FALSE),"")</f>
        <v/>
      </c>
      <c r="L106" s="14" t="str">
        <f>IFERROR(VLOOKUP($A$1&amp;'Service PJ'!$D104&amp;'Service PJ'!$B104&amp;'Service PJ'!$A104&amp;"*",'EPA_US9RT techs'!$A$2:$I$1722,9,FALSE),"")</f>
        <v/>
      </c>
      <c r="M106" s="14" t="str">
        <f>IFERROR(VLOOKUP($A$1&amp;'Service PJ'!$D104&amp;'Service PJ'!$B104&amp;'Service PJ'!$A104&amp;"*",'EPA_US9RT techs'!$A$2:$I$1722,9,FALSE),"")</f>
        <v/>
      </c>
      <c r="N106" s="14" t="str">
        <f>IFERROR(VLOOKUP($A$1&amp;'Service PJ'!$D104&amp;'Service PJ'!$B104&amp;'Service PJ'!$A104&amp;"*",'EPA_US9RT techs'!$A$2:$I$1722,9,FALSE),"")</f>
        <v/>
      </c>
      <c r="O106" s="14" t="str">
        <f>IFERROR(VLOOKUP($A$1&amp;'Service PJ'!$D104&amp;'Service PJ'!$B104&amp;'Service PJ'!$A104&amp;"*",'EPA_US9RT techs'!$A$2:$I$1722,9,FALSE),"")</f>
        <v/>
      </c>
      <c r="P106" s="14" t="str">
        <f>IFERROR(VLOOKUP($A$1&amp;'Service PJ'!$D104&amp;'Service PJ'!$B104&amp;'Service PJ'!$A104&amp;"*",'EPA_US9RT techs'!$A$2:$I$1722,9,FALSE),"")</f>
        <v/>
      </c>
      <c r="Q106" s="14" t="str">
        <f>IFERROR(VLOOKUP($A$1&amp;'Service PJ'!$D104&amp;'Service PJ'!$B104&amp;'Service PJ'!$A104&amp;"*",'EPA_US9RT techs'!$A$2:$I$1722,9,FALSE),"")</f>
        <v/>
      </c>
      <c r="R106" s="14" t="str">
        <f>IFERROR(VLOOKUP($A$1&amp;'Service PJ'!$D104&amp;'Service PJ'!$B104&amp;'Service PJ'!$A104&amp;"*",'EPA_US9RT techs'!$A$2:$I$1722,9,FALSE),"")</f>
        <v/>
      </c>
      <c r="S106" s="14" t="str">
        <f>IFERROR(VLOOKUP($A$1&amp;'Service PJ'!$D104&amp;'Service PJ'!$B104&amp;'Service PJ'!$A104&amp;"*",'EPA_US9RT techs'!$A$2:$I$1722,9,FALSE),"")</f>
        <v/>
      </c>
      <c r="T106" s="14" t="str">
        <f>IFERROR(VLOOKUP($A$1&amp;'Service PJ'!$D104&amp;'Service PJ'!$B104&amp;'Service PJ'!$A104&amp;"*",'EPA_US9RT techs'!$A$2:$I$1722,9,FALSE),"")</f>
        <v/>
      </c>
      <c r="U106" s="14" t="str">
        <f>IFERROR(VLOOKUP($A$1&amp;'Service PJ'!$D104&amp;'Service PJ'!$B104&amp;'Service PJ'!$A104&amp;"*",'EPA_US9RT techs'!$A$2:$I$1722,9,FALSE),"")</f>
        <v/>
      </c>
      <c r="V106" s="14" t="str">
        <f>IFERROR(VLOOKUP($A$1&amp;'Service PJ'!$D104&amp;'Service PJ'!$B104&amp;'Service PJ'!$A104&amp;"*",'EPA_US9RT techs'!$A$2:$I$1722,9,FALSE),"")</f>
        <v/>
      </c>
      <c r="W106" s="14" t="str">
        <f>IFERROR(VLOOKUP($A$1&amp;'Service PJ'!$D104&amp;'Service PJ'!$B104&amp;'Service PJ'!$A104&amp;"*",'EPA_US9RT techs'!$A$2:$I$1722,9,FALSE),"")</f>
        <v/>
      </c>
      <c r="X106" s="14" t="str">
        <f>IFERROR(VLOOKUP($A$1&amp;'Service PJ'!$D104&amp;'Service PJ'!$B104&amp;'Service PJ'!$A104&amp;"*",'EPA_US9RT techs'!$A$2:$I$1722,9,FALSE),"")</f>
        <v/>
      </c>
      <c r="Y106" s="14" t="str">
        <f>IFERROR(VLOOKUP($A$1&amp;'Service PJ'!$D104&amp;'Service PJ'!$B104&amp;'Service PJ'!$A104&amp;"*",'EPA_US9RT techs'!$A$2:$I$1722,9,FALSE),"")</f>
        <v/>
      </c>
      <c r="Z106" s="14" t="str">
        <f>IFERROR(VLOOKUP($A$1&amp;'Service PJ'!$D104&amp;'Service PJ'!$B104&amp;'Service PJ'!$A104&amp;"*",'EPA_US9RT techs'!$A$2:$I$1722,9,FALSE),"")</f>
        <v/>
      </c>
      <c r="AA106" s="14" t="str">
        <f>IFERROR(VLOOKUP($A$1&amp;'Service PJ'!$D104&amp;'Service PJ'!$B104&amp;'Service PJ'!$A104&amp;"*",'EPA_US9RT techs'!$A$2:$I$1722,9,FALSE),"")</f>
        <v/>
      </c>
      <c r="AB106" s="14" t="str">
        <f>IFERROR(VLOOKUP($A$1&amp;'Service PJ'!$D104&amp;'Service PJ'!$B104&amp;'Service PJ'!$A104&amp;"*",'EPA_US9RT techs'!$A$2:$I$1722,9,FALSE),"")</f>
        <v/>
      </c>
      <c r="AC106" s="14" t="str">
        <f>IFERROR(VLOOKUP($A$1&amp;'Service PJ'!$D104&amp;'Service PJ'!$B104&amp;'Service PJ'!$A104&amp;"*",'EPA_US9RT techs'!$A$2:$I$1722,9,FALSE),"")</f>
        <v/>
      </c>
      <c r="AD106" s="14" t="str">
        <f>IFERROR(VLOOKUP($A$1&amp;'Service PJ'!$D104&amp;'Service PJ'!$B104&amp;'Service PJ'!$A104&amp;"*",'EPA_US9RT techs'!$A$2:$I$1722,9,FALSE),"")</f>
        <v/>
      </c>
      <c r="AE106" s="14" t="str">
        <f>IFERROR(VLOOKUP($A$1&amp;'Service PJ'!$D104&amp;'Service PJ'!$B104&amp;'Service PJ'!$A104&amp;"*",'EPA_US9RT techs'!$A$2:$I$1722,9,FALSE),"")</f>
        <v/>
      </c>
      <c r="AG106" t="str">
        <f>IF(SUM(AH106:AX106)=0,"\I:",'Service PJ'!$D104&amp;"_"&amp;'Service PJ'!$E104&amp;"_"&amp;'Service PJ'!$C104)</f>
        <v>\I:</v>
      </c>
      <c r="AH106" s="14" t="str">
        <f>IFERROR(VLOOKUP($AG$1&amp;'Service PJ'!$D104&amp;'Service PJ'!$B104&amp;'Service PJ'!$A104&amp;"*",'EPA_US9RT techs'!$A$2:$I$1722,9,FALSE),"")</f>
        <v/>
      </c>
      <c r="AI106" s="14" t="str">
        <f>IFERROR(VLOOKUP($AG$1&amp;'Service PJ'!$D104&amp;'Service PJ'!$B104&amp;'Service PJ'!$A104&amp;"*",'EPA_US9RT techs'!$A$2:$I$1722,9,FALSE),"")</f>
        <v/>
      </c>
      <c r="AJ106" s="14" t="str">
        <f>IFERROR(VLOOKUP($AG$1&amp;'Service PJ'!$D104&amp;'Service PJ'!$B104&amp;'Service PJ'!$A104&amp;"*",'EPA_US9RT techs'!$A$2:$I$1722,9,FALSE),"")</f>
        <v/>
      </c>
      <c r="AK106" s="14" t="str">
        <f>IFERROR(VLOOKUP($AG$1&amp;'Service PJ'!$D104&amp;'Service PJ'!$B104&amp;'Service PJ'!$A104&amp;"*",'EPA_US9RT techs'!$A$2:$I$1722,9,FALSE),"")</f>
        <v/>
      </c>
      <c r="AL106" s="14" t="str">
        <f>IFERROR(VLOOKUP($AG$1&amp;'Service PJ'!$D104&amp;'Service PJ'!$B104&amp;'Service PJ'!$A104&amp;"*",'EPA_US9RT techs'!$A$2:$I$1722,9,FALSE),"")</f>
        <v/>
      </c>
      <c r="AM106" s="14" t="str">
        <f>IFERROR(VLOOKUP($AG$1&amp;'Service PJ'!$D104&amp;'Service PJ'!$B104&amp;'Service PJ'!$A104&amp;"*",'EPA_US9RT techs'!$A$2:$I$1722,9,FALSE),"")</f>
        <v/>
      </c>
      <c r="AN106" s="14" t="str">
        <f>IFERROR(VLOOKUP($AG$1&amp;'Service PJ'!$D104&amp;'Service PJ'!$B104&amp;'Service PJ'!$A104&amp;"*",'EPA_US9RT techs'!$A$2:$I$1722,9,FALSE),"")</f>
        <v/>
      </c>
      <c r="AO106" s="14" t="str">
        <f>IFERROR(VLOOKUP($AG$1&amp;'Service PJ'!$D104&amp;'Service PJ'!$B104&amp;'Service PJ'!$A104&amp;"*",'EPA_US9RT techs'!$A$2:$I$1722,9,FALSE),"")</f>
        <v/>
      </c>
      <c r="AP106" s="14" t="str">
        <f>IFERROR(VLOOKUP($AG$1&amp;'Service PJ'!$D104&amp;'Service PJ'!$B104&amp;'Service PJ'!$A104&amp;"*",'EPA_US9RT techs'!$A$2:$I$1722,9,FALSE),"")</f>
        <v/>
      </c>
      <c r="AQ106" s="14" t="str">
        <f>IFERROR(VLOOKUP($AG$1&amp;'Service PJ'!$D104&amp;'Service PJ'!$B104&amp;'Service PJ'!$A104&amp;"*",'EPA_US9RT techs'!$A$2:$I$1722,9,FALSE),"")</f>
        <v/>
      </c>
      <c r="AR106" s="14" t="str">
        <f>IFERROR(VLOOKUP($AG$1&amp;'Service PJ'!$D104&amp;'Service PJ'!$B104&amp;'Service PJ'!$A104&amp;"*",'EPA_US9RT techs'!$A$2:$I$1722,9,FALSE),"")</f>
        <v/>
      </c>
      <c r="AS106" s="14" t="str">
        <f>IFERROR(VLOOKUP($AG$1&amp;'Service PJ'!$D104&amp;'Service PJ'!$B104&amp;'Service PJ'!$A104&amp;"*",'EPA_US9RT techs'!$A$2:$I$1722,9,FALSE),"")</f>
        <v/>
      </c>
      <c r="AT106" s="14" t="str">
        <f>IFERROR(VLOOKUP($AG$1&amp;'Service PJ'!$D104&amp;'Service PJ'!$B104&amp;'Service PJ'!$A104&amp;"*",'EPA_US9RT techs'!$A$2:$I$1722,9,FALSE),"")</f>
        <v/>
      </c>
      <c r="AU106" s="14" t="str">
        <f>IFERROR(VLOOKUP($AG$1&amp;'Service PJ'!$D104&amp;'Service PJ'!$B104&amp;'Service PJ'!$A104&amp;"*",'EPA_US9RT techs'!$A$2:$I$1722,9,FALSE),"")</f>
        <v/>
      </c>
      <c r="AV106" s="14" t="str">
        <f>IFERROR(VLOOKUP($AG$1&amp;'Service PJ'!$D104&amp;'Service PJ'!$B104&amp;'Service PJ'!$A104&amp;"*",'EPA_US9RT techs'!$A$2:$I$1722,9,FALSE),"")</f>
        <v/>
      </c>
      <c r="AW106" s="14" t="str">
        <f>IFERROR(VLOOKUP($AG$1&amp;'Service PJ'!$D104&amp;'Service PJ'!$B104&amp;'Service PJ'!$A104&amp;"*",'EPA_US9RT techs'!$A$2:$I$1722,9,FALSE),"")</f>
        <v/>
      </c>
      <c r="AX106" s="14" t="str">
        <f>IFERROR(VLOOKUP($AG$1&amp;'Service PJ'!$D104&amp;'Service PJ'!$B104&amp;'Service PJ'!$A104&amp;"*",'EPA_US9RT techs'!$A$2:$I$1722,9,FALSE),"")</f>
        <v/>
      </c>
      <c r="AY106" s="14" t="str">
        <f>IFERROR(VLOOKUP($AG$1&amp;'Service PJ'!$D104&amp;'Service PJ'!$B104&amp;'Service PJ'!$A104&amp;"*",'EPA_US9RT techs'!$A$2:$I$1722,9,FALSE),"")</f>
        <v/>
      </c>
      <c r="AZ106" s="14" t="str">
        <f>IFERROR(VLOOKUP($AG$1&amp;'Service PJ'!$D104&amp;'Service PJ'!$B104&amp;'Service PJ'!$A104&amp;"*",'EPA_US9RT techs'!$A$2:$I$1722,9,FALSE),"")</f>
        <v/>
      </c>
      <c r="BA106" s="14" t="str">
        <f>IFERROR(VLOOKUP($AG$1&amp;'Service PJ'!$D104&amp;'Service PJ'!$B104&amp;'Service PJ'!$A104&amp;"*",'EPA_US9RT techs'!$A$2:$I$1722,9,FALSE),"")</f>
        <v/>
      </c>
      <c r="BB106" s="14" t="str">
        <f>IFERROR(VLOOKUP($AG$1&amp;'Service PJ'!$D104&amp;'Service PJ'!$B104&amp;'Service PJ'!$A104&amp;"*",'EPA_US9RT techs'!$A$2:$I$1722,9,FALSE),"")</f>
        <v/>
      </c>
      <c r="BC106" s="14" t="str">
        <f>IFERROR(VLOOKUP($AG$1&amp;'Service PJ'!$D104&amp;'Service PJ'!$B104&amp;'Service PJ'!$A104&amp;"*",'EPA_US9RT techs'!$A$2:$I$1722,9,FALSE),"")</f>
        <v/>
      </c>
      <c r="BD106" s="14" t="str">
        <f>IFERROR(VLOOKUP($AG$1&amp;'Service PJ'!$D104&amp;'Service PJ'!$B104&amp;'Service PJ'!$A104&amp;"*",'EPA_US9RT techs'!$A$2:$I$1722,9,FALSE),"")</f>
        <v/>
      </c>
      <c r="BE106" s="14" t="str">
        <f>IFERROR(VLOOKUP($AG$1&amp;'Service PJ'!$D104&amp;'Service PJ'!$B104&amp;'Service PJ'!$A104&amp;"*",'EPA_US9RT techs'!$A$2:$I$1722,9,FALSE),"")</f>
        <v/>
      </c>
      <c r="BF106" s="14" t="str">
        <f>IFERROR(VLOOKUP($AG$1&amp;'Service PJ'!$D104&amp;'Service PJ'!$B104&amp;'Service PJ'!$A104&amp;"*",'EPA_US9RT techs'!$A$2:$I$1722,9,FALSE),"")</f>
        <v/>
      </c>
      <c r="BG106" s="14" t="str">
        <f>IFERROR(VLOOKUP($AG$1&amp;'Service PJ'!$D104&amp;'Service PJ'!$B104&amp;'Service PJ'!$A104&amp;"*",'EPA_US9RT techs'!$A$2:$I$1722,9,FALSE),"")</f>
        <v/>
      </c>
      <c r="BH106" s="14" t="str">
        <f>IFERROR(VLOOKUP($AG$1&amp;'Service PJ'!$D104&amp;'Service PJ'!$B104&amp;'Service PJ'!$A104&amp;"*",'EPA_US9RT techs'!$A$2:$I$1722,9,FALSE),"")</f>
        <v/>
      </c>
      <c r="BI106" s="14" t="str">
        <f>IFERROR(VLOOKUP($AG$1&amp;'Service PJ'!$D104&amp;'Service PJ'!$B104&amp;'Service PJ'!$A104&amp;"*",'EPA_US9RT techs'!$A$2:$I$1722,9,FALSE),"")</f>
        <v/>
      </c>
      <c r="BJ106" s="14" t="str">
        <f>IFERROR(VLOOKUP($AG$1&amp;'Service PJ'!$D104&amp;'Service PJ'!$B104&amp;'Service PJ'!$A104&amp;"*",'EPA_US9RT techs'!$A$2:$I$1722,9,FALSE),"")</f>
        <v/>
      </c>
      <c r="BK106" s="14" t="str">
        <f>IFERROR(VLOOKUP($AG$1&amp;'Service PJ'!$D104&amp;'Service PJ'!$B104&amp;'Service PJ'!$A104&amp;"*",'EPA_US9RT techs'!$A$2:$I$1722,9,FALSE),"")</f>
        <v/>
      </c>
      <c r="BM106" t="str">
        <f>IF(SUM(BN106:CD106)=0,"\I:",'Service PJ'!$D104&amp;"_"&amp;'Service PJ'!$E104&amp;"_"&amp;'Service PJ'!$C104)</f>
        <v>\I:</v>
      </c>
      <c r="BN106" s="14" t="str">
        <f>IFERROR(VLOOKUP($BM$1&amp;'Service PJ'!$D104&amp;'Service PJ'!$B104&amp;'Service PJ'!$A104&amp;"*",'EPA_US9RT techs'!$A$2:$I$1722,9,FALSE),"")</f>
        <v/>
      </c>
      <c r="BO106" s="14" t="str">
        <f>IFERROR(VLOOKUP($BM$1&amp;'Service PJ'!$D104&amp;'Service PJ'!$B104&amp;'Service PJ'!$A104&amp;"*",'EPA_US9RT techs'!$A$2:$I$1722,9,FALSE),"")</f>
        <v/>
      </c>
      <c r="BP106" s="14" t="str">
        <f>IFERROR(VLOOKUP($BM$1&amp;'Service PJ'!$D104&amp;'Service PJ'!$B104&amp;'Service PJ'!$A104&amp;"*",'EPA_US9RT techs'!$A$2:$I$1722,9,FALSE),"")</f>
        <v/>
      </c>
      <c r="BQ106" s="14" t="str">
        <f>IFERROR(VLOOKUP($BM$1&amp;'Service PJ'!$D104&amp;'Service PJ'!$B104&amp;'Service PJ'!$A104&amp;"*",'EPA_US9RT techs'!$A$2:$I$1722,9,FALSE),"")</f>
        <v/>
      </c>
      <c r="BR106" s="14" t="str">
        <f>IFERROR(VLOOKUP($BM$1&amp;'Service PJ'!$D104&amp;'Service PJ'!$B104&amp;'Service PJ'!$A104&amp;"*",'EPA_US9RT techs'!$A$2:$I$1722,9,FALSE),"")</f>
        <v/>
      </c>
      <c r="BS106" s="14" t="str">
        <f>IFERROR(VLOOKUP($BM$1&amp;'Service PJ'!$D104&amp;'Service PJ'!$B104&amp;'Service PJ'!$A104&amp;"*",'EPA_US9RT techs'!$A$2:$I$1722,9,FALSE),"")</f>
        <v/>
      </c>
      <c r="BT106" s="14" t="str">
        <f>IFERROR(VLOOKUP($BM$1&amp;'Service PJ'!$D104&amp;'Service PJ'!$B104&amp;'Service PJ'!$A104&amp;"*",'EPA_US9RT techs'!$A$2:$I$1722,9,FALSE),"")</f>
        <v/>
      </c>
      <c r="BU106" s="14" t="str">
        <f>IFERROR(VLOOKUP($BM$1&amp;'Service PJ'!$D104&amp;'Service PJ'!$B104&amp;'Service PJ'!$A104&amp;"*",'EPA_US9RT techs'!$A$2:$I$1722,9,FALSE),"")</f>
        <v/>
      </c>
      <c r="BV106" s="14" t="str">
        <f>IFERROR(VLOOKUP($BM$1&amp;'Service PJ'!$D104&amp;'Service PJ'!$B104&amp;'Service PJ'!$A104&amp;"*",'EPA_US9RT techs'!$A$2:$I$1722,9,FALSE),"")</f>
        <v/>
      </c>
      <c r="BW106" s="14" t="str">
        <f>IFERROR(VLOOKUP($BM$1&amp;'Service PJ'!$D104&amp;'Service PJ'!$B104&amp;'Service PJ'!$A104&amp;"*",'EPA_US9RT techs'!$A$2:$I$1722,9,FALSE),"")</f>
        <v/>
      </c>
      <c r="BX106" s="14" t="str">
        <f>IFERROR(VLOOKUP($BM$1&amp;'Service PJ'!$D104&amp;'Service PJ'!$B104&amp;'Service PJ'!$A104&amp;"*",'EPA_US9RT techs'!$A$2:$I$1722,9,FALSE),"")</f>
        <v/>
      </c>
      <c r="BY106" s="14" t="str">
        <f>IFERROR(VLOOKUP($BM$1&amp;'Service PJ'!$D104&amp;'Service PJ'!$B104&amp;'Service PJ'!$A104&amp;"*",'EPA_US9RT techs'!$A$2:$I$1722,9,FALSE),"")</f>
        <v/>
      </c>
      <c r="BZ106" s="14" t="str">
        <f>IFERROR(VLOOKUP($BM$1&amp;'Service PJ'!$D104&amp;'Service PJ'!$B104&amp;'Service PJ'!$A104&amp;"*",'EPA_US9RT techs'!$A$2:$I$1722,9,FALSE),"")</f>
        <v/>
      </c>
      <c r="CA106" s="14" t="str">
        <f>IFERROR(VLOOKUP($BM$1&amp;'Service PJ'!$D104&amp;'Service PJ'!$B104&amp;'Service PJ'!$A104&amp;"*",'EPA_US9RT techs'!$A$2:$I$1722,9,FALSE),"")</f>
        <v/>
      </c>
      <c r="CB106" s="14" t="str">
        <f>IFERROR(VLOOKUP($BM$1&amp;'Service PJ'!$D104&amp;'Service PJ'!$B104&amp;'Service PJ'!$A104&amp;"*",'EPA_US9RT techs'!$A$2:$I$1722,9,FALSE),"")</f>
        <v/>
      </c>
      <c r="CC106" s="14" t="str">
        <f>IFERROR(VLOOKUP($BM$1&amp;'Service PJ'!$D104&amp;'Service PJ'!$B104&amp;'Service PJ'!$A104&amp;"*",'EPA_US9RT techs'!$A$2:$I$1722,9,FALSE),"")</f>
        <v/>
      </c>
      <c r="CD106" s="14" t="str">
        <f>IFERROR(VLOOKUP($BM$1&amp;'Service PJ'!$D104&amp;'Service PJ'!$B104&amp;'Service PJ'!$A104&amp;"*",'EPA_US9RT techs'!$A$2:$I$1722,9,FALSE),"")</f>
        <v/>
      </c>
      <c r="CE106" s="14" t="str">
        <f>IFERROR(VLOOKUP($BM$1&amp;'Service PJ'!$D104&amp;'Service PJ'!$B104&amp;'Service PJ'!$A104&amp;"*",'EPA_US9RT techs'!$A$2:$I$1722,9,FALSE),"")</f>
        <v/>
      </c>
      <c r="CF106" s="14" t="str">
        <f>IFERROR(VLOOKUP($BM$1&amp;'Service PJ'!$D104&amp;'Service PJ'!$B104&amp;'Service PJ'!$A104&amp;"*",'EPA_US9RT techs'!$A$2:$I$1722,9,FALSE),"")</f>
        <v/>
      </c>
      <c r="CG106" s="14" t="str">
        <f>IFERROR(VLOOKUP($BM$1&amp;'Service PJ'!$D104&amp;'Service PJ'!$B104&amp;'Service PJ'!$A104&amp;"*",'EPA_US9RT techs'!$A$2:$I$1722,9,FALSE),"")</f>
        <v/>
      </c>
      <c r="CH106" s="14" t="str">
        <f>IFERROR(VLOOKUP($BM$1&amp;'Service PJ'!$D104&amp;'Service PJ'!$B104&amp;'Service PJ'!$A104&amp;"*",'EPA_US9RT techs'!$A$2:$I$1722,9,FALSE),"")</f>
        <v/>
      </c>
      <c r="CI106" s="14" t="str">
        <f>IFERROR(VLOOKUP($BM$1&amp;'Service PJ'!$D104&amp;'Service PJ'!$B104&amp;'Service PJ'!$A104&amp;"*",'EPA_US9RT techs'!$A$2:$I$1722,9,FALSE),"")</f>
        <v/>
      </c>
      <c r="CJ106" s="14" t="str">
        <f>IFERROR(VLOOKUP($BM$1&amp;'Service PJ'!$D104&amp;'Service PJ'!$B104&amp;'Service PJ'!$A104&amp;"*",'EPA_US9RT techs'!$A$2:$I$1722,9,FALSE),"")</f>
        <v/>
      </c>
      <c r="CK106" s="14" t="str">
        <f>IFERROR(VLOOKUP($BM$1&amp;'Service PJ'!$D104&amp;'Service PJ'!$B104&amp;'Service PJ'!$A104&amp;"*",'EPA_US9RT techs'!$A$2:$I$1722,9,FALSE),"")</f>
        <v/>
      </c>
      <c r="CL106" s="14" t="str">
        <f>IFERROR(VLOOKUP($BM$1&amp;'Service PJ'!$D104&amp;'Service PJ'!$B104&amp;'Service PJ'!$A104&amp;"*",'EPA_US9RT techs'!$A$2:$I$1722,9,FALSE),"")</f>
        <v/>
      </c>
      <c r="CM106" s="14" t="str">
        <f>IFERROR(VLOOKUP($BM$1&amp;'Service PJ'!$D104&amp;'Service PJ'!$B104&amp;'Service PJ'!$A104&amp;"*",'EPA_US9RT techs'!$A$2:$I$1722,9,FALSE),"")</f>
        <v/>
      </c>
      <c r="CN106" s="14" t="str">
        <f>IFERROR(VLOOKUP($BM$1&amp;'Service PJ'!$D104&amp;'Service PJ'!$B104&amp;'Service PJ'!$A104&amp;"*",'EPA_US9RT techs'!$A$2:$I$1722,9,FALSE),"")</f>
        <v/>
      </c>
      <c r="CO106" s="14" t="str">
        <f>IFERROR(VLOOKUP($BM$1&amp;'Service PJ'!$D104&amp;'Service PJ'!$B104&amp;'Service PJ'!$A104&amp;"*",'EPA_US9RT techs'!$A$2:$I$1722,9,FALSE),"")</f>
        <v/>
      </c>
      <c r="CP106" s="14" t="str">
        <f>IFERROR(VLOOKUP($BM$1&amp;'Service PJ'!$D104&amp;'Service PJ'!$B104&amp;'Service PJ'!$A104&amp;"*",'EPA_US9RT techs'!$A$2:$I$1722,9,FALSE),"")</f>
        <v/>
      </c>
      <c r="CQ106" s="14" t="str">
        <f>IFERROR(VLOOKUP($BM$1&amp;'Service PJ'!$D104&amp;'Service PJ'!$B104&amp;'Service PJ'!$A104&amp;"*",'EPA_US9RT techs'!$A$2:$I$1722,9,FALSE),"")</f>
        <v/>
      </c>
      <c r="CS106" t="str">
        <f>IF(SUM(CT106:DJ106)=0,"\I:",'Service PJ'!$D104&amp;"_"&amp;'Service PJ'!$E104&amp;"_"&amp;'Service PJ'!$C104)</f>
        <v>\I:</v>
      </c>
      <c r="CT106" s="2" t="str">
        <f>IFERROR(VLOOKUP($CS$1&amp;'Service PJ'!$D104&amp;'Service PJ'!$B104&amp;'Service PJ'!$A104&amp;"*",'EPA_US9RT techs'!$A$2:$I$1722,9,FALSE),"")</f>
        <v/>
      </c>
      <c r="CU106" s="2" t="str">
        <f>IFERROR(VLOOKUP($CS$1&amp;'Service PJ'!$D104&amp;'Service PJ'!$B104&amp;'Service PJ'!$A104&amp;"*",'EPA_US9RT techs'!$A$2:$I$1722,9,FALSE),"")</f>
        <v/>
      </c>
      <c r="CV106" s="2" t="str">
        <f>IFERROR(VLOOKUP($CS$1&amp;'Service PJ'!$D104&amp;'Service PJ'!$B104&amp;'Service PJ'!$A104&amp;"*",'EPA_US9RT techs'!$A$2:$I$1722,9,FALSE),"")</f>
        <v/>
      </c>
      <c r="CW106" s="2" t="str">
        <f>IFERROR(VLOOKUP($CS$1&amp;'Service PJ'!$D104&amp;'Service PJ'!$B104&amp;'Service PJ'!$A104&amp;"*",'EPA_US9RT techs'!$A$2:$I$1722,9,FALSE),"")</f>
        <v/>
      </c>
      <c r="CX106" s="2" t="str">
        <f>IFERROR(VLOOKUP($CS$1&amp;'Service PJ'!$D104&amp;'Service PJ'!$B104&amp;'Service PJ'!$A104&amp;"*",'EPA_US9RT techs'!$A$2:$I$1722,9,FALSE),"")</f>
        <v/>
      </c>
      <c r="CY106" s="2" t="str">
        <f>IFERROR(VLOOKUP($CS$1&amp;'Service PJ'!$D104&amp;'Service PJ'!$B104&amp;'Service PJ'!$A104&amp;"*",'EPA_US9RT techs'!$A$2:$I$1722,9,FALSE),"")</f>
        <v/>
      </c>
      <c r="CZ106" s="2" t="str">
        <f>IFERROR(VLOOKUP($CS$1&amp;'Service PJ'!$D104&amp;'Service PJ'!$B104&amp;'Service PJ'!$A104&amp;"*",'EPA_US9RT techs'!$A$2:$I$1722,9,FALSE),"")</f>
        <v/>
      </c>
      <c r="DA106" s="2" t="str">
        <f>IFERROR(VLOOKUP($CS$1&amp;'Service PJ'!$D104&amp;'Service PJ'!$B104&amp;'Service PJ'!$A104&amp;"*",'EPA_US9RT techs'!$A$2:$I$1722,9,FALSE),"")</f>
        <v/>
      </c>
      <c r="DB106" s="2" t="str">
        <f>IFERROR(VLOOKUP($CS$1&amp;'Service PJ'!$D104&amp;'Service PJ'!$B104&amp;'Service PJ'!$A104&amp;"*",'EPA_US9RT techs'!$A$2:$I$1722,9,FALSE),"")</f>
        <v/>
      </c>
      <c r="DC106" s="2" t="str">
        <f>IFERROR(VLOOKUP($CS$1&amp;'Service PJ'!$D104&amp;'Service PJ'!$B104&amp;'Service PJ'!$A104&amp;"*",'EPA_US9RT techs'!$A$2:$I$1722,9,FALSE),"")</f>
        <v/>
      </c>
      <c r="DD106" s="2" t="str">
        <f>IFERROR(VLOOKUP($CS$1&amp;'Service PJ'!$D104&amp;'Service PJ'!$B104&amp;'Service PJ'!$A104&amp;"*",'EPA_US9RT techs'!$A$2:$I$1722,9,FALSE),"")</f>
        <v/>
      </c>
      <c r="DE106" s="2" t="str">
        <f>IFERROR(VLOOKUP($CS$1&amp;'Service PJ'!$D104&amp;'Service PJ'!$B104&amp;'Service PJ'!$A104&amp;"*",'EPA_US9RT techs'!$A$2:$I$1722,9,FALSE),"")</f>
        <v/>
      </c>
      <c r="DF106" s="2" t="str">
        <f>IFERROR(VLOOKUP($CS$1&amp;'Service PJ'!$D104&amp;'Service PJ'!$B104&amp;'Service PJ'!$A104&amp;"*",'EPA_US9RT techs'!$A$2:$I$1722,9,FALSE),"")</f>
        <v/>
      </c>
      <c r="DG106" s="2" t="str">
        <f>IFERROR(VLOOKUP($CS$1&amp;'Service PJ'!$D104&amp;'Service PJ'!$B104&amp;'Service PJ'!$A104&amp;"*",'EPA_US9RT techs'!$A$2:$I$1722,9,FALSE),"")</f>
        <v/>
      </c>
      <c r="DH106" s="2" t="str">
        <f>IFERROR(VLOOKUP($CS$1&amp;'Service PJ'!$D104&amp;'Service PJ'!$B104&amp;'Service PJ'!$A104&amp;"*",'EPA_US9RT techs'!$A$2:$I$1722,9,FALSE),"")</f>
        <v/>
      </c>
      <c r="DI106" s="2" t="str">
        <f>IFERROR(VLOOKUP($CS$1&amp;'Service PJ'!$D104&amp;'Service PJ'!$B104&amp;'Service PJ'!$A104&amp;"*",'EPA_US9RT techs'!$A$2:$I$1722,9,FALSE),"")</f>
        <v/>
      </c>
      <c r="DJ106" s="2" t="str">
        <f>IFERROR(VLOOKUP($CS$1&amp;'Service PJ'!$D104&amp;'Service PJ'!$B104&amp;'Service PJ'!$A104&amp;"*",'EPA_US9RT techs'!$A$2:$I$1722,9,FALSE),"")</f>
        <v/>
      </c>
      <c r="DK106" s="2" t="str">
        <f>IFERROR(VLOOKUP($CS$1&amp;'Service PJ'!$D104&amp;'Service PJ'!$B104&amp;'Service PJ'!$A104&amp;"*",'EPA_US9RT techs'!$A$2:$I$1722,9,FALSE),"")</f>
        <v/>
      </c>
      <c r="DL106" s="2" t="str">
        <f>IFERROR(VLOOKUP($CS$1&amp;'Service PJ'!$D104&amp;'Service PJ'!$B104&amp;'Service PJ'!$A104&amp;"*",'EPA_US9RT techs'!$A$2:$I$1722,9,FALSE),"")</f>
        <v/>
      </c>
      <c r="DM106" s="2" t="str">
        <f>IFERROR(VLOOKUP($CS$1&amp;'Service PJ'!$D104&amp;'Service PJ'!$B104&amp;'Service PJ'!$A104&amp;"*",'EPA_US9RT techs'!$A$2:$I$1722,9,FALSE),"")</f>
        <v/>
      </c>
      <c r="DN106" s="2" t="str">
        <f>IFERROR(VLOOKUP($CS$1&amp;'Service PJ'!$D104&amp;'Service PJ'!$B104&amp;'Service PJ'!$A104&amp;"*",'EPA_US9RT techs'!$A$2:$I$1722,9,FALSE),"")</f>
        <v/>
      </c>
      <c r="DO106" s="2" t="str">
        <f>IFERROR(VLOOKUP($CS$1&amp;'Service PJ'!$D104&amp;'Service PJ'!$B104&amp;'Service PJ'!$A104&amp;"*",'EPA_US9RT techs'!$A$2:$I$1722,9,FALSE),"")</f>
        <v/>
      </c>
      <c r="DP106" s="2" t="str">
        <f>IFERROR(VLOOKUP($CS$1&amp;'Service PJ'!$D104&amp;'Service PJ'!$B104&amp;'Service PJ'!$A104&amp;"*",'EPA_US9RT techs'!$A$2:$I$1722,9,FALSE),"")</f>
        <v/>
      </c>
      <c r="DQ106" s="2" t="str">
        <f>IFERROR(VLOOKUP($CS$1&amp;'Service PJ'!$D104&amp;'Service PJ'!$B104&amp;'Service PJ'!$A104&amp;"*",'EPA_US9RT techs'!$A$2:$I$1722,9,FALSE),"")</f>
        <v/>
      </c>
      <c r="DR106" s="2" t="str">
        <f>IFERROR(VLOOKUP($CS$1&amp;'Service PJ'!$D104&amp;'Service PJ'!$B104&amp;'Service PJ'!$A104&amp;"*",'EPA_US9RT techs'!$A$2:$I$1722,9,FALSE),"")</f>
        <v/>
      </c>
      <c r="DS106" s="2" t="str">
        <f>IFERROR(VLOOKUP($CS$1&amp;'Service PJ'!$D104&amp;'Service PJ'!$B104&amp;'Service PJ'!$A104&amp;"*",'EPA_US9RT techs'!$A$2:$I$1722,9,FALSE),"")</f>
        <v/>
      </c>
      <c r="DT106" s="2" t="str">
        <f>IFERROR(VLOOKUP($CS$1&amp;'Service PJ'!$D104&amp;'Service PJ'!$B104&amp;'Service PJ'!$A104&amp;"*",'EPA_US9RT techs'!$A$2:$I$1722,9,FALSE),"")</f>
        <v/>
      </c>
      <c r="DU106" s="2" t="str">
        <f>IFERROR(VLOOKUP($CS$1&amp;'Service PJ'!$D104&amp;'Service PJ'!$B104&amp;'Service PJ'!$A104&amp;"*",'EPA_US9RT techs'!$A$2:$I$1722,9,FALSE),"")</f>
        <v/>
      </c>
      <c r="DV106" s="2" t="str">
        <f>IFERROR(VLOOKUP($CS$1&amp;'Service PJ'!$D104&amp;'Service PJ'!$B104&amp;'Service PJ'!$A104&amp;"*",'EPA_US9RT techs'!$A$2:$I$1722,9,FALSE),"")</f>
        <v/>
      </c>
      <c r="DW106" s="2" t="str">
        <f>IFERROR(VLOOKUP($CS$1&amp;'Service PJ'!$D104&amp;'Service PJ'!$B104&amp;'Service PJ'!$A104&amp;"*",'EPA_US9RT techs'!$A$2:$I$1722,9,FALSE),"")</f>
        <v/>
      </c>
    </row>
    <row r="107" spans="1:127" x14ac:dyDescent="0.45">
      <c r="A107" t="str">
        <f>IF(SUM(B107:R107)=0,"\I:",'Service PJ'!$D105&amp;"_"&amp;'Service PJ'!$E105&amp;"_"&amp;'Service PJ'!$C105)</f>
        <v>ITM_MDR_NGA</v>
      </c>
      <c r="B107" s="14">
        <f>IFERROR(VLOOKUP($A$1&amp;'Service PJ'!$D105&amp;'Service PJ'!$B105&amp;'Service PJ'!$A105&amp;"*",'EPA_US9RT techs'!$A$2:$I$1722,9,FALSE),"")</f>
        <v>34.956690161700003</v>
      </c>
      <c r="C107" s="14">
        <f>IFERROR(VLOOKUP($A$1&amp;'Service PJ'!$D105&amp;'Service PJ'!$B105&amp;'Service PJ'!$A105&amp;"*",'EPA_US9RT techs'!$A$2:$I$1722,9,FALSE),"")</f>
        <v>34.956690161700003</v>
      </c>
      <c r="D107" s="14">
        <f>IFERROR(VLOOKUP($A$1&amp;'Service PJ'!$D105&amp;'Service PJ'!$B105&amp;'Service PJ'!$A105&amp;"*",'EPA_US9RT techs'!$A$2:$I$1722,9,FALSE),"")</f>
        <v>34.956690161700003</v>
      </c>
      <c r="E107" s="14">
        <f>IFERROR(VLOOKUP($A$1&amp;'Service PJ'!$D105&amp;'Service PJ'!$B105&amp;'Service PJ'!$A105&amp;"*",'EPA_US9RT techs'!$A$2:$I$1722,9,FALSE),"")</f>
        <v>34.956690161700003</v>
      </c>
      <c r="F107" s="14">
        <f>IFERROR(VLOOKUP($A$1&amp;'Service PJ'!$D105&amp;'Service PJ'!$B105&amp;'Service PJ'!$A105&amp;"*",'EPA_US9RT techs'!$A$2:$I$1722,9,FALSE),"")</f>
        <v>34.956690161700003</v>
      </c>
      <c r="G107" s="14">
        <f>IFERROR(VLOOKUP($A$1&amp;'Service PJ'!$D105&amp;'Service PJ'!$B105&amp;'Service PJ'!$A105&amp;"*",'EPA_US9RT techs'!$A$2:$I$1722,9,FALSE),"")</f>
        <v>34.956690161700003</v>
      </c>
      <c r="H107" s="14">
        <f>IFERROR(VLOOKUP($A$1&amp;'Service PJ'!$D105&amp;'Service PJ'!$B105&amp;'Service PJ'!$A105&amp;"*",'EPA_US9RT techs'!$A$2:$I$1722,9,FALSE),"")</f>
        <v>34.956690161700003</v>
      </c>
      <c r="I107" s="14">
        <f>IFERROR(VLOOKUP($A$1&amp;'Service PJ'!$D105&amp;'Service PJ'!$B105&amp;'Service PJ'!$A105&amp;"*",'EPA_US9RT techs'!$A$2:$I$1722,9,FALSE),"")</f>
        <v>34.956690161700003</v>
      </c>
      <c r="J107" s="14">
        <f>IFERROR(VLOOKUP($A$1&amp;'Service PJ'!$D105&amp;'Service PJ'!$B105&amp;'Service PJ'!$A105&amp;"*",'EPA_US9RT techs'!$A$2:$I$1722,9,FALSE),"")</f>
        <v>34.956690161700003</v>
      </c>
      <c r="K107" s="14">
        <f>IFERROR(VLOOKUP($A$1&amp;'Service PJ'!$D105&amp;'Service PJ'!$B105&amp;'Service PJ'!$A105&amp;"*",'EPA_US9RT techs'!$A$2:$I$1722,9,FALSE),"")</f>
        <v>34.956690161700003</v>
      </c>
      <c r="L107" s="14">
        <f>IFERROR(VLOOKUP($A$1&amp;'Service PJ'!$D105&amp;'Service PJ'!$B105&amp;'Service PJ'!$A105&amp;"*",'EPA_US9RT techs'!$A$2:$I$1722,9,FALSE),"")</f>
        <v>34.956690161700003</v>
      </c>
      <c r="M107" s="14">
        <f>IFERROR(VLOOKUP($A$1&amp;'Service PJ'!$D105&amp;'Service PJ'!$B105&amp;'Service PJ'!$A105&amp;"*",'EPA_US9RT techs'!$A$2:$I$1722,9,FALSE),"")</f>
        <v>34.956690161700003</v>
      </c>
      <c r="N107" s="14">
        <f>IFERROR(VLOOKUP($A$1&amp;'Service PJ'!$D105&amp;'Service PJ'!$B105&amp;'Service PJ'!$A105&amp;"*",'EPA_US9RT techs'!$A$2:$I$1722,9,FALSE),"")</f>
        <v>34.956690161700003</v>
      </c>
      <c r="O107" s="14">
        <f>IFERROR(VLOOKUP($A$1&amp;'Service PJ'!$D105&amp;'Service PJ'!$B105&amp;'Service PJ'!$A105&amp;"*",'EPA_US9RT techs'!$A$2:$I$1722,9,FALSE),"")</f>
        <v>34.956690161700003</v>
      </c>
      <c r="P107" s="14">
        <f>IFERROR(VLOOKUP($A$1&amp;'Service PJ'!$D105&amp;'Service PJ'!$B105&amp;'Service PJ'!$A105&amp;"*",'EPA_US9RT techs'!$A$2:$I$1722,9,FALSE),"")</f>
        <v>34.956690161700003</v>
      </c>
      <c r="Q107" s="14">
        <f>IFERROR(VLOOKUP($A$1&amp;'Service PJ'!$D105&amp;'Service PJ'!$B105&amp;'Service PJ'!$A105&amp;"*",'EPA_US9RT techs'!$A$2:$I$1722,9,FALSE),"")</f>
        <v>34.956690161700003</v>
      </c>
      <c r="R107" s="14">
        <f>IFERROR(VLOOKUP($A$1&amp;'Service PJ'!$D105&amp;'Service PJ'!$B105&amp;'Service PJ'!$A105&amp;"*",'EPA_US9RT techs'!$A$2:$I$1722,9,FALSE),"")</f>
        <v>34.956690161700003</v>
      </c>
      <c r="S107" s="14">
        <f>IFERROR(VLOOKUP($A$1&amp;'Service PJ'!$D105&amp;'Service PJ'!$B105&amp;'Service PJ'!$A105&amp;"*",'EPA_US9RT techs'!$A$2:$I$1722,9,FALSE),"")</f>
        <v>34.956690161700003</v>
      </c>
      <c r="T107" s="14">
        <f>IFERROR(VLOOKUP($A$1&amp;'Service PJ'!$D105&amp;'Service PJ'!$B105&amp;'Service PJ'!$A105&amp;"*",'EPA_US9RT techs'!$A$2:$I$1722,9,FALSE),"")</f>
        <v>34.956690161700003</v>
      </c>
      <c r="U107" s="14">
        <f>IFERROR(VLOOKUP($A$1&amp;'Service PJ'!$D105&amp;'Service PJ'!$B105&amp;'Service PJ'!$A105&amp;"*",'EPA_US9RT techs'!$A$2:$I$1722,9,FALSE),"")</f>
        <v>34.956690161700003</v>
      </c>
      <c r="V107" s="14">
        <f>IFERROR(VLOOKUP($A$1&amp;'Service PJ'!$D105&amp;'Service PJ'!$B105&amp;'Service PJ'!$A105&amp;"*",'EPA_US9RT techs'!$A$2:$I$1722,9,FALSE),"")</f>
        <v>34.956690161700003</v>
      </c>
      <c r="W107" s="14">
        <f>IFERROR(VLOOKUP($A$1&amp;'Service PJ'!$D105&amp;'Service PJ'!$B105&amp;'Service PJ'!$A105&amp;"*",'EPA_US9RT techs'!$A$2:$I$1722,9,FALSE),"")</f>
        <v>34.956690161700003</v>
      </c>
      <c r="X107" s="14">
        <f>IFERROR(VLOOKUP($A$1&amp;'Service PJ'!$D105&amp;'Service PJ'!$B105&amp;'Service PJ'!$A105&amp;"*",'EPA_US9RT techs'!$A$2:$I$1722,9,FALSE),"")</f>
        <v>34.956690161700003</v>
      </c>
      <c r="Y107" s="14">
        <f>IFERROR(VLOOKUP($A$1&amp;'Service PJ'!$D105&amp;'Service PJ'!$B105&amp;'Service PJ'!$A105&amp;"*",'EPA_US9RT techs'!$A$2:$I$1722,9,FALSE),"")</f>
        <v>34.956690161700003</v>
      </c>
      <c r="Z107" s="14">
        <f>IFERROR(VLOOKUP($A$1&amp;'Service PJ'!$D105&amp;'Service PJ'!$B105&amp;'Service PJ'!$A105&amp;"*",'EPA_US9RT techs'!$A$2:$I$1722,9,FALSE),"")</f>
        <v>34.956690161700003</v>
      </c>
      <c r="AA107" s="14">
        <f>IFERROR(VLOOKUP($A$1&amp;'Service PJ'!$D105&amp;'Service PJ'!$B105&amp;'Service PJ'!$A105&amp;"*",'EPA_US9RT techs'!$A$2:$I$1722,9,FALSE),"")</f>
        <v>34.956690161700003</v>
      </c>
      <c r="AB107" s="14">
        <f>IFERROR(VLOOKUP($A$1&amp;'Service PJ'!$D105&amp;'Service PJ'!$B105&amp;'Service PJ'!$A105&amp;"*",'EPA_US9RT techs'!$A$2:$I$1722,9,FALSE),"")</f>
        <v>34.956690161700003</v>
      </c>
      <c r="AC107" s="14">
        <f>IFERROR(VLOOKUP($A$1&amp;'Service PJ'!$D105&amp;'Service PJ'!$B105&amp;'Service PJ'!$A105&amp;"*",'EPA_US9RT techs'!$A$2:$I$1722,9,FALSE),"")</f>
        <v>34.956690161700003</v>
      </c>
      <c r="AD107" s="14">
        <f>IFERROR(VLOOKUP($A$1&amp;'Service PJ'!$D105&amp;'Service PJ'!$B105&amp;'Service PJ'!$A105&amp;"*",'EPA_US9RT techs'!$A$2:$I$1722,9,FALSE),"")</f>
        <v>34.956690161700003</v>
      </c>
      <c r="AE107" s="14">
        <f>IFERROR(VLOOKUP($A$1&amp;'Service PJ'!$D105&amp;'Service PJ'!$B105&amp;'Service PJ'!$A105&amp;"*",'EPA_US9RT techs'!$A$2:$I$1722,9,FALSE),"")</f>
        <v>34.956690161700003</v>
      </c>
      <c r="AG107" t="str">
        <f>IF(SUM(AH107:AX107)=0,"\I:",'Service PJ'!$D105&amp;"_"&amp;'Service PJ'!$E105&amp;"_"&amp;'Service PJ'!$C105)</f>
        <v>ITM_MDR_NGA</v>
      </c>
      <c r="AH107" s="14">
        <f>IFERROR(VLOOKUP($AG$1&amp;'Service PJ'!$D105&amp;'Service PJ'!$B105&amp;'Service PJ'!$A105&amp;"*",'EPA_US9RT techs'!$A$2:$I$1722,9,FALSE),"")</f>
        <v>3.4956690161999999</v>
      </c>
      <c r="AI107" s="14">
        <f>IFERROR(VLOOKUP($AG$1&amp;'Service PJ'!$D105&amp;'Service PJ'!$B105&amp;'Service PJ'!$A105&amp;"*",'EPA_US9RT techs'!$A$2:$I$1722,9,FALSE),"")</f>
        <v>3.4956690161999999</v>
      </c>
      <c r="AJ107" s="14">
        <f>IFERROR(VLOOKUP($AG$1&amp;'Service PJ'!$D105&amp;'Service PJ'!$B105&amp;'Service PJ'!$A105&amp;"*",'EPA_US9RT techs'!$A$2:$I$1722,9,FALSE),"")</f>
        <v>3.4956690161999999</v>
      </c>
      <c r="AK107" s="14">
        <f>IFERROR(VLOOKUP($AG$1&amp;'Service PJ'!$D105&amp;'Service PJ'!$B105&amp;'Service PJ'!$A105&amp;"*",'EPA_US9RT techs'!$A$2:$I$1722,9,FALSE),"")</f>
        <v>3.4956690161999999</v>
      </c>
      <c r="AL107" s="14">
        <f>IFERROR(VLOOKUP($AG$1&amp;'Service PJ'!$D105&amp;'Service PJ'!$B105&amp;'Service PJ'!$A105&amp;"*",'EPA_US9RT techs'!$A$2:$I$1722,9,FALSE),"")</f>
        <v>3.4956690161999999</v>
      </c>
      <c r="AM107" s="14">
        <f>IFERROR(VLOOKUP($AG$1&amp;'Service PJ'!$D105&amp;'Service PJ'!$B105&amp;'Service PJ'!$A105&amp;"*",'EPA_US9RT techs'!$A$2:$I$1722,9,FALSE),"")</f>
        <v>3.4956690161999999</v>
      </c>
      <c r="AN107" s="14">
        <f>IFERROR(VLOOKUP($AG$1&amp;'Service PJ'!$D105&amp;'Service PJ'!$B105&amp;'Service PJ'!$A105&amp;"*",'EPA_US9RT techs'!$A$2:$I$1722,9,FALSE),"")</f>
        <v>3.4956690161999999</v>
      </c>
      <c r="AO107" s="14">
        <f>IFERROR(VLOOKUP($AG$1&amp;'Service PJ'!$D105&amp;'Service PJ'!$B105&amp;'Service PJ'!$A105&amp;"*",'EPA_US9RT techs'!$A$2:$I$1722,9,FALSE),"")</f>
        <v>3.4956690161999999</v>
      </c>
      <c r="AP107" s="14">
        <f>IFERROR(VLOOKUP($AG$1&amp;'Service PJ'!$D105&amp;'Service PJ'!$B105&amp;'Service PJ'!$A105&amp;"*",'EPA_US9RT techs'!$A$2:$I$1722,9,FALSE),"")</f>
        <v>3.4956690161999999</v>
      </c>
      <c r="AQ107" s="14">
        <f>IFERROR(VLOOKUP($AG$1&amp;'Service PJ'!$D105&amp;'Service PJ'!$B105&amp;'Service PJ'!$A105&amp;"*",'EPA_US9RT techs'!$A$2:$I$1722,9,FALSE),"")</f>
        <v>3.4956690161999999</v>
      </c>
      <c r="AR107" s="14">
        <f>IFERROR(VLOOKUP($AG$1&amp;'Service PJ'!$D105&amp;'Service PJ'!$B105&amp;'Service PJ'!$A105&amp;"*",'EPA_US9RT techs'!$A$2:$I$1722,9,FALSE),"")</f>
        <v>3.4956690161999999</v>
      </c>
      <c r="AS107" s="14">
        <f>IFERROR(VLOOKUP($AG$1&amp;'Service PJ'!$D105&amp;'Service PJ'!$B105&amp;'Service PJ'!$A105&amp;"*",'EPA_US9RT techs'!$A$2:$I$1722,9,FALSE),"")</f>
        <v>3.4956690161999999</v>
      </c>
      <c r="AT107" s="14">
        <f>IFERROR(VLOOKUP($AG$1&amp;'Service PJ'!$D105&amp;'Service PJ'!$B105&amp;'Service PJ'!$A105&amp;"*",'EPA_US9RT techs'!$A$2:$I$1722,9,FALSE),"")</f>
        <v>3.4956690161999999</v>
      </c>
      <c r="AU107" s="14">
        <f>IFERROR(VLOOKUP($AG$1&amp;'Service PJ'!$D105&amp;'Service PJ'!$B105&amp;'Service PJ'!$A105&amp;"*",'EPA_US9RT techs'!$A$2:$I$1722,9,FALSE),"")</f>
        <v>3.4956690161999999</v>
      </c>
      <c r="AV107" s="14">
        <f>IFERROR(VLOOKUP($AG$1&amp;'Service PJ'!$D105&amp;'Service PJ'!$B105&amp;'Service PJ'!$A105&amp;"*",'EPA_US9RT techs'!$A$2:$I$1722,9,FALSE),"")</f>
        <v>3.4956690161999999</v>
      </c>
      <c r="AW107" s="14">
        <f>IFERROR(VLOOKUP($AG$1&amp;'Service PJ'!$D105&amp;'Service PJ'!$B105&amp;'Service PJ'!$A105&amp;"*",'EPA_US9RT techs'!$A$2:$I$1722,9,FALSE),"")</f>
        <v>3.4956690161999999</v>
      </c>
      <c r="AX107" s="14">
        <f>IFERROR(VLOOKUP($AG$1&amp;'Service PJ'!$D105&amp;'Service PJ'!$B105&amp;'Service PJ'!$A105&amp;"*",'EPA_US9RT techs'!$A$2:$I$1722,9,FALSE),"")</f>
        <v>3.4956690161999999</v>
      </c>
      <c r="AY107" s="14">
        <f>IFERROR(VLOOKUP($AG$1&amp;'Service PJ'!$D105&amp;'Service PJ'!$B105&amp;'Service PJ'!$A105&amp;"*",'EPA_US9RT techs'!$A$2:$I$1722,9,FALSE),"")</f>
        <v>3.4956690161999999</v>
      </c>
      <c r="AZ107" s="14">
        <f>IFERROR(VLOOKUP($AG$1&amp;'Service PJ'!$D105&amp;'Service PJ'!$B105&amp;'Service PJ'!$A105&amp;"*",'EPA_US9RT techs'!$A$2:$I$1722,9,FALSE),"")</f>
        <v>3.4956690161999999</v>
      </c>
      <c r="BA107" s="14">
        <f>IFERROR(VLOOKUP($AG$1&amp;'Service PJ'!$D105&amp;'Service PJ'!$B105&amp;'Service PJ'!$A105&amp;"*",'EPA_US9RT techs'!$A$2:$I$1722,9,FALSE),"")</f>
        <v>3.4956690161999999</v>
      </c>
      <c r="BB107" s="14">
        <f>IFERROR(VLOOKUP($AG$1&amp;'Service PJ'!$D105&amp;'Service PJ'!$B105&amp;'Service PJ'!$A105&amp;"*",'EPA_US9RT techs'!$A$2:$I$1722,9,FALSE),"")</f>
        <v>3.4956690161999999</v>
      </c>
      <c r="BC107" s="14">
        <f>IFERROR(VLOOKUP($AG$1&amp;'Service PJ'!$D105&amp;'Service PJ'!$B105&amp;'Service PJ'!$A105&amp;"*",'EPA_US9RT techs'!$A$2:$I$1722,9,FALSE),"")</f>
        <v>3.4956690161999999</v>
      </c>
      <c r="BD107" s="14">
        <f>IFERROR(VLOOKUP($AG$1&amp;'Service PJ'!$D105&amp;'Service PJ'!$B105&amp;'Service PJ'!$A105&amp;"*",'EPA_US9RT techs'!$A$2:$I$1722,9,FALSE),"")</f>
        <v>3.4956690161999999</v>
      </c>
      <c r="BE107" s="14">
        <f>IFERROR(VLOOKUP($AG$1&amp;'Service PJ'!$D105&amp;'Service PJ'!$B105&amp;'Service PJ'!$A105&amp;"*",'EPA_US9RT techs'!$A$2:$I$1722,9,FALSE),"")</f>
        <v>3.4956690161999999</v>
      </c>
      <c r="BF107" s="14">
        <f>IFERROR(VLOOKUP($AG$1&amp;'Service PJ'!$D105&amp;'Service PJ'!$B105&amp;'Service PJ'!$A105&amp;"*",'EPA_US9RT techs'!$A$2:$I$1722,9,FALSE),"")</f>
        <v>3.4956690161999999</v>
      </c>
      <c r="BG107" s="14">
        <f>IFERROR(VLOOKUP($AG$1&amp;'Service PJ'!$D105&amp;'Service PJ'!$B105&amp;'Service PJ'!$A105&amp;"*",'EPA_US9RT techs'!$A$2:$I$1722,9,FALSE),"")</f>
        <v>3.4956690161999999</v>
      </c>
      <c r="BH107" s="14">
        <f>IFERROR(VLOOKUP($AG$1&amp;'Service PJ'!$D105&amp;'Service PJ'!$B105&amp;'Service PJ'!$A105&amp;"*",'EPA_US9RT techs'!$A$2:$I$1722,9,FALSE),"")</f>
        <v>3.4956690161999999</v>
      </c>
      <c r="BI107" s="14">
        <f>IFERROR(VLOOKUP($AG$1&amp;'Service PJ'!$D105&amp;'Service PJ'!$B105&amp;'Service PJ'!$A105&amp;"*",'EPA_US9RT techs'!$A$2:$I$1722,9,FALSE),"")</f>
        <v>3.4956690161999999</v>
      </c>
      <c r="BJ107" s="14">
        <f>IFERROR(VLOOKUP($AG$1&amp;'Service PJ'!$D105&amp;'Service PJ'!$B105&amp;'Service PJ'!$A105&amp;"*",'EPA_US9RT techs'!$A$2:$I$1722,9,FALSE),"")</f>
        <v>3.4956690161999999</v>
      </c>
      <c r="BK107" s="14">
        <f>IFERROR(VLOOKUP($AG$1&amp;'Service PJ'!$D105&amp;'Service PJ'!$B105&amp;'Service PJ'!$A105&amp;"*",'EPA_US9RT techs'!$A$2:$I$1722,9,FALSE),"")</f>
        <v>3.4956690161999999</v>
      </c>
      <c r="BM107" t="str">
        <f>IF(SUM(BN107:CD107)=0,"\I:",'Service PJ'!$D105&amp;"_"&amp;'Service PJ'!$E105&amp;"_"&amp;'Service PJ'!$C105)</f>
        <v>\I:</v>
      </c>
      <c r="BN107" s="14" t="str">
        <f>IFERROR(VLOOKUP($BM$1&amp;'Service PJ'!$D105&amp;'Service PJ'!$B105&amp;'Service PJ'!$A105&amp;"*",'EPA_US9RT techs'!$A$2:$I$1722,9,FALSE),"")</f>
        <v/>
      </c>
      <c r="BO107" s="14" t="str">
        <f>IFERROR(VLOOKUP($BM$1&amp;'Service PJ'!$D105&amp;'Service PJ'!$B105&amp;'Service PJ'!$A105&amp;"*",'EPA_US9RT techs'!$A$2:$I$1722,9,FALSE),"")</f>
        <v/>
      </c>
      <c r="BP107" s="14" t="str">
        <f>IFERROR(VLOOKUP($BM$1&amp;'Service PJ'!$D105&amp;'Service PJ'!$B105&amp;'Service PJ'!$A105&amp;"*",'EPA_US9RT techs'!$A$2:$I$1722,9,FALSE),"")</f>
        <v/>
      </c>
      <c r="BQ107" s="14" t="str">
        <f>IFERROR(VLOOKUP($BM$1&amp;'Service PJ'!$D105&amp;'Service PJ'!$B105&amp;'Service PJ'!$A105&amp;"*",'EPA_US9RT techs'!$A$2:$I$1722,9,FALSE),"")</f>
        <v/>
      </c>
      <c r="BR107" s="14" t="str">
        <f>IFERROR(VLOOKUP($BM$1&amp;'Service PJ'!$D105&amp;'Service PJ'!$B105&amp;'Service PJ'!$A105&amp;"*",'EPA_US9RT techs'!$A$2:$I$1722,9,FALSE),"")</f>
        <v/>
      </c>
      <c r="BS107" s="14" t="str">
        <f>IFERROR(VLOOKUP($BM$1&amp;'Service PJ'!$D105&amp;'Service PJ'!$B105&amp;'Service PJ'!$A105&amp;"*",'EPA_US9RT techs'!$A$2:$I$1722,9,FALSE),"")</f>
        <v/>
      </c>
      <c r="BT107" s="14" t="str">
        <f>IFERROR(VLOOKUP($BM$1&amp;'Service PJ'!$D105&amp;'Service PJ'!$B105&amp;'Service PJ'!$A105&amp;"*",'EPA_US9RT techs'!$A$2:$I$1722,9,FALSE),"")</f>
        <v/>
      </c>
      <c r="BU107" s="14" t="str">
        <f>IFERROR(VLOOKUP($BM$1&amp;'Service PJ'!$D105&amp;'Service PJ'!$B105&amp;'Service PJ'!$A105&amp;"*",'EPA_US9RT techs'!$A$2:$I$1722,9,FALSE),"")</f>
        <v/>
      </c>
      <c r="BV107" s="14" t="str">
        <f>IFERROR(VLOOKUP($BM$1&amp;'Service PJ'!$D105&amp;'Service PJ'!$B105&amp;'Service PJ'!$A105&amp;"*",'EPA_US9RT techs'!$A$2:$I$1722,9,FALSE),"")</f>
        <v/>
      </c>
      <c r="BW107" s="14" t="str">
        <f>IFERROR(VLOOKUP($BM$1&amp;'Service PJ'!$D105&amp;'Service PJ'!$B105&amp;'Service PJ'!$A105&amp;"*",'EPA_US9RT techs'!$A$2:$I$1722,9,FALSE),"")</f>
        <v/>
      </c>
      <c r="BX107" s="14" t="str">
        <f>IFERROR(VLOOKUP($BM$1&amp;'Service PJ'!$D105&amp;'Service PJ'!$B105&amp;'Service PJ'!$A105&amp;"*",'EPA_US9RT techs'!$A$2:$I$1722,9,FALSE),"")</f>
        <v/>
      </c>
      <c r="BY107" s="14" t="str">
        <f>IFERROR(VLOOKUP($BM$1&amp;'Service PJ'!$D105&amp;'Service PJ'!$B105&amp;'Service PJ'!$A105&amp;"*",'EPA_US9RT techs'!$A$2:$I$1722,9,FALSE),"")</f>
        <v/>
      </c>
      <c r="BZ107" s="14" t="str">
        <f>IFERROR(VLOOKUP($BM$1&amp;'Service PJ'!$D105&amp;'Service PJ'!$B105&amp;'Service PJ'!$A105&amp;"*",'EPA_US9RT techs'!$A$2:$I$1722,9,FALSE),"")</f>
        <v/>
      </c>
      <c r="CA107" s="14" t="str">
        <f>IFERROR(VLOOKUP($BM$1&amp;'Service PJ'!$D105&amp;'Service PJ'!$B105&amp;'Service PJ'!$A105&amp;"*",'EPA_US9RT techs'!$A$2:$I$1722,9,FALSE),"")</f>
        <v/>
      </c>
      <c r="CB107" s="14" t="str">
        <f>IFERROR(VLOOKUP($BM$1&amp;'Service PJ'!$D105&amp;'Service PJ'!$B105&amp;'Service PJ'!$A105&amp;"*",'EPA_US9RT techs'!$A$2:$I$1722,9,FALSE),"")</f>
        <v/>
      </c>
      <c r="CC107" s="14" t="str">
        <f>IFERROR(VLOOKUP($BM$1&amp;'Service PJ'!$D105&amp;'Service PJ'!$B105&amp;'Service PJ'!$A105&amp;"*",'EPA_US9RT techs'!$A$2:$I$1722,9,FALSE),"")</f>
        <v/>
      </c>
      <c r="CD107" s="14" t="str">
        <f>IFERROR(VLOOKUP($BM$1&amp;'Service PJ'!$D105&amp;'Service PJ'!$B105&amp;'Service PJ'!$A105&amp;"*",'EPA_US9RT techs'!$A$2:$I$1722,9,FALSE),"")</f>
        <v/>
      </c>
      <c r="CE107" s="14" t="str">
        <f>IFERROR(VLOOKUP($BM$1&amp;'Service PJ'!$D105&amp;'Service PJ'!$B105&amp;'Service PJ'!$A105&amp;"*",'EPA_US9RT techs'!$A$2:$I$1722,9,FALSE),"")</f>
        <v/>
      </c>
      <c r="CF107" s="14" t="str">
        <f>IFERROR(VLOOKUP($BM$1&amp;'Service PJ'!$D105&amp;'Service PJ'!$B105&amp;'Service PJ'!$A105&amp;"*",'EPA_US9RT techs'!$A$2:$I$1722,9,FALSE),"")</f>
        <v/>
      </c>
      <c r="CG107" s="14" t="str">
        <f>IFERROR(VLOOKUP($BM$1&amp;'Service PJ'!$D105&amp;'Service PJ'!$B105&amp;'Service PJ'!$A105&amp;"*",'EPA_US9RT techs'!$A$2:$I$1722,9,FALSE),"")</f>
        <v/>
      </c>
      <c r="CH107" s="14" t="str">
        <f>IFERROR(VLOOKUP($BM$1&amp;'Service PJ'!$D105&amp;'Service PJ'!$B105&amp;'Service PJ'!$A105&amp;"*",'EPA_US9RT techs'!$A$2:$I$1722,9,FALSE),"")</f>
        <v/>
      </c>
      <c r="CI107" s="14" t="str">
        <f>IFERROR(VLOOKUP($BM$1&amp;'Service PJ'!$D105&amp;'Service PJ'!$B105&amp;'Service PJ'!$A105&amp;"*",'EPA_US9RT techs'!$A$2:$I$1722,9,FALSE),"")</f>
        <v/>
      </c>
      <c r="CJ107" s="14" t="str">
        <f>IFERROR(VLOOKUP($BM$1&amp;'Service PJ'!$D105&amp;'Service PJ'!$B105&amp;'Service PJ'!$A105&amp;"*",'EPA_US9RT techs'!$A$2:$I$1722,9,FALSE),"")</f>
        <v/>
      </c>
      <c r="CK107" s="14" t="str">
        <f>IFERROR(VLOOKUP($BM$1&amp;'Service PJ'!$D105&amp;'Service PJ'!$B105&amp;'Service PJ'!$A105&amp;"*",'EPA_US9RT techs'!$A$2:$I$1722,9,FALSE),"")</f>
        <v/>
      </c>
      <c r="CL107" s="14" t="str">
        <f>IFERROR(VLOOKUP($BM$1&amp;'Service PJ'!$D105&amp;'Service PJ'!$B105&amp;'Service PJ'!$A105&amp;"*",'EPA_US9RT techs'!$A$2:$I$1722,9,FALSE),"")</f>
        <v/>
      </c>
      <c r="CM107" s="14" t="str">
        <f>IFERROR(VLOOKUP($BM$1&amp;'Service PJ'!$D105&amp;'Service PJ'!$B105&amp;'Service PJ'!$A105&amp;"*",'EPA_US9RT techs'!$A$2:$I$1722,9,FALSE),"")</f>
        <v/>
      </c>
      <c r="CN107" s="14" t="str">
        <f>IFERROR(VLOOKUP($BM$1&amp;'Service PJ'!$D105&amp;'Service PJ'!$B105&amp;'Service PJ'!$A105&amp;"*",'EPA_US9RT techs'!$A$2:$I$1722,9,FALSE),"")</f>
        <v/>
      </c>
      <c r="CO107" s="14" t="str">
        <f>IFERROR(VLOOKUP($BM$1&amp;'Service PJ'!$D105&amp;'Service PJ'!$B105&amp;'Service PJ'!$A105&amp;"*",'EPA_US9RT techs'!$A$2:$I$1722,9,FALSE),"")</f>
        <v/>
      </c>
      <c r="CP107" s="14" t="str">
        <f>IFERROR(VLOOKUP($BM$1&amp;'Service PJ'!$D105&amp;'Service PJ'!$B105&amp;'Service PJ'!$A105&amp;"*",'EPA_US9RT techs'!$A$2:$I$1722,9,FALSE),"")</f>
        <v/>
      </c>
      <c r="CQ107" s="14" t="str">
        <f>IFERROR(VLOOKUP($BM$1&amp;'Service PJ'!$D105&amp;'Service PJ'!$B105&amp;'Service PJ'!$A105&amp;"*",'EPA_US9RT techs'!$A$2:$I$1722,9,FALSE),"")</f>
        <v/>
      </c>
      <c r="CS107" t="str">
        <f>IF(SUM(CT107:DJ107)=0,"\I:",'Service PJ'!$D105&amp;"_"&amp;'Service PJ'!$E105&amp;"_"&amp;'Service PJ'!$C105)</f>
        <v>ITM_MDR_NGA</v>
      </c>
      <c r="CT107" s="2">
        <f>IFERROR(VLOOKUP($CS$1&amp;'Service PJ'!$D105&amp;'Service PJ'!$B105&amp;'Service PJ'!$A105&amp;"*",'EPA_US9RT techs'!$A$2:$I$1722,9,FALSE),"")</f>
        <v>30</v>
      </c>
      <c r="CU107" s="2">
        <f>IFERROR(VLOOKUP($CS$1&amp;'Service PJ'!$D105&amp;'Service PJ'!$B105&amp;'Service PJ'!$A105&amp;"*",'EPA_US9RT techs'!$A$2:$I$1722,9,FALSE),"")</f>
        <v>30</v>
      </c>
      <c r="CV107" s="2">
        <f>IFERROR(VLOOKUP($CS$1&amp;'Service PJ'!$D105&amp;'Service PJ'!$B105&amp;'Service PJ'!$A105&amp;"*",'EPA_US9RT techs'!$A$2:$I$1722,9,FALSE),"")</f>
        <v>30</v>
      </c>
      <c r="CW107" s="2">
        <f>IFERROR(VLOOKUP($CS$1&amp;'Service PJ'!$D105&amp;'Service PJ'!$B105&amp;'Service PJ'!$A105&amp;"*",'EPA_US9RT techs'!$A$2:$I$1722,9,FALSE),"")</f>
        <v>30</v>
      </c>
      <c r="CX107" s="2">
        <f>IFERROR(VLOOKUP($CS$1&amp;'Service PJ'!$D105&amp;'Service PJ'!$B105&amp;'Service PJ'!$A105&amp;"*",'EPA_US9RT techs'!$A$2:$I$1722,9,FALSE),"")</f>
        <v>30</v>
      </c>
      <c r="CY107" s="2">
        <f>IFERROR(VLOOKUP($CS$1&amp;'Service PJ'!$D105&amp;'Service PJ'!$B105&amp;'Service PJ'!$A105&amp;"*",'EPA_US9RT techs'!$A$2:$I$1722,9,FALSE),"")</f>
        <v>30</v>
      </c>
      <c r="CZ107" s="2">
        <f>IFERROR(VLOOKUP($CS$1&amp;'Service PJ'!$D105&amp;'Service PJ'!$B105&amp;'Service PJ'!$A105&amp;"*",'EPA_US9RT techs'!$A$2:$I$1722,9,FALSE),"")</f>
        <v>30</v>
      </c>
      <c r="DA107" s="2">
        <f>IFERROR(VLOOKUP($CS$1&amp;'Service PJ'!$D105&amp;'Service PJ'!$B105&amp;'Service PJ'!$A105&amp;"*",'EPA_US9RT techs'!$A$2:$I$1722,9,FALSE),"")</f>
        <v>30</v>
      </c>
      <c r="DB107" s="2">
        <f>IFERROR(VLOOKUP($CS$1&amp;'Service PJ'!$D105&amp;'Service PJ'!$B105&amp;'Service PJ'!$A105&amp;"*",'EPA_US9RT techs'!$A$2:$I$1722,9,FALSE),"")</f>
        <v>30</v>
      </c>
      <c r="DC107" s="2">
        <f>IFERROR(VLOOKUP($CS$1&amp;'Service PJ'!$D105&amp;'Service PJ'!$B105&amp;'Service PJ'!$A105&amp;"*",'EPA_US9RT techs'!$A$2:$I$1722,9,FALSE),"")</f>
        <v>30</v>
      </c>
      <c r="DD107" s="2">
        <f>IFERROR(VLOOKUP($CS$1&amp;'Service PJ'!$D105&amp;'Service PJ'!$B105&amp;'Service PJ'!$A105&amp;"*",'EPA_US9RT techs'!$A$2:$I$1722,9,FALSE),"")</f>
        <v>30</v>
      </c>
      <c r="DE107" s="2">
        <f>IFERROR(VLOOKUP($CS$1&amp;'Service PJ'!$D105&amp;'Service PJ'!$B105&amp;'Service PJ'!$A105&amp;"*",'EPA_US9RT techs'!$A$2:$I$1722,9,FALSE),"")</f>
        <v>30</v>
      </c>
      <c r="DF107" s="2">
        <f>IFERROR(VLOOKUP($CS$1&amp;'Service PJ'!$D105&amp;'Service PJ'!$B105&amp;'Service PJ'!$A105&amp;"*",'EPA_US9RT techs'!$A$2:$I$1722,9,FALSE),"")</f>
        <v>30</v>
      </c>
      <c r="DG107" s="2">
        <f>IFERROR(VLOOKUP($CS$1&amp;'Service PJ'!$D105&amp;'Service PJ'!$B105&amp;'Service PJ'!$A105&amp;"*",'EPA_US9RT techs'!$A$2:$I$1722,9,FALSE),"")</f>
        <v>30</v>
      </c>
      <c r="DH107" s="2">
        <f>IFERROR(VLOOKUP($CS$1&amp;'Service PJ'!$D105&amp;'Service PJ'!$B105&amp;'Service PJ'!$A105&amp;"*",'EPA_US9RT techs'!$A$2:$I$1722,9,FALSE),"")</f>
        <v>30</v>
      </c>
      <c r="DI107" s="2">
        <f>IFERROR(VLOOKUP($CS$1&amp;'Service PJ'!$D105&amp;'Service PJ'!$B105&amp;'Service PJ'!$A105&amp;"*",'EPA_US9RT techs'!$A$2:$I$1722,9,FALSE),"")</f>
        <v>30</v>
      </c>
      <c r="DJ107" s="2">
        <f>IFERROR(VLOOKUP($CS$1&amp;'Service PJ'!$D105&amp;'Service PJ'!$B105&amp;'Service PJ'!$A105&amp;"*",'EPA_US9RT techs'!$A$2:$I$1722,9,FALSE),"")</f>
        <v>30</v>
      </c>
      <c r="DK107" s="2">
        <f>IFERROR(VLOOKUP($CS$1&amp;'Service PJ'!$D105&amp;'Service PJ'!$B105&amp;'Service PJ'!$A105&amp;"*",'EPA_US9RT techs'!$A$2:$I$1722,9,FALSE),"")</f>
        <v>30</v>
      </c>
      <c r="DL107" s="2">
        <f>IFERROR(VLOOKUP($CS$1&amp;'Service PJ'!$D105&amp;'Service PJ'!$B105&amp;'Service PJ'!$A105&amp;"*",'EPA_US9RT techs'!$A$2:$I$1722,9,FALSE),"")</f>
        <v>30</v>
      </c>
      <c r="DM107" s="2">
        <f>IFERROR(VLOOKUP($CS$1&amp;'Service PJ'!$D105&amp;'Service PJ'!$B105&amp;'Service PJ'!$A105&amp;"*",'EPA_US9RT techs'!$A$2:$I$1722,9,FALSE),"")</f>
        <v>30</v>
      </c>
      <c r="DN107" s="2">
        <f>IFERROR(VLOOKUP($CS$1&amp;'Service PJ'!$D105&amp;'Service PJ'!$B105&amp;'Service PJ'!$A105&amp;"*",'EPA_US9RT techs'!$A$2:$I$1722,9,FALSE),"")</f>
        <v>30</v>
      </c>
      <c r="DO107" s="2">
        <f>IFERROR(VLOOKUP($CS$1&amp;'Service PJ'!$D105&amp;'Service PJ'!$B105&amp;'Service PJ'!$A105&amp;"*",'EPA_US9RT techs'!$A$2:$I$1722,9,FALSE),"")</f>
        <v>30</v>
      </c>
      <c r="DP107" s="2">
        <f>IFERROR(VLOOKUP($CS$1&amp;'Service PJ'!$D105&amp;'Service PJ'!$B105&amp;'Service PJ'!$A105&amp;"*",'EPA_US9RT techs'!$A$2:$I$1722,9,FALSE),"")</f>
        <v>30</v>
      </c>
      <c r="DQ107" s="2">
        <f>IFERROR(VLOOKUP($CS$1&amp;'Service PJ'!$D105&amp;'Service PJ'!$B105&amp;'Service PJ'!$A105&amp;"*",'EPA_US9RT techs'!$A$2:$I$1722,9,FALSE),"")</f>
        <v>30</v>
      </c>
      <c r="DR107" s="2">
        <f>IFERROR(VLOOKUP($CS$1&amp;'Service PJ'!$D105&amp;'Service PJ'!$B105&amp;'Service PJ'!$A105&amp;"*",'EPA_US9RT techs'!$A$2:$I$1722,9,FALSE),"")</f>
        <v>30</v>
      </c>
      <c r="DS107" s="2">
        <f>IFERROR(VLOOKUP($CS$1&amp;'Service PJ'!$D105&amp;'Service PJ'!$B105&amp;'Service PJ'!$A105&amp;"*",'EPA_US9RT techs'!$A$2:$I$1722,9,FALSE),"")</f>
        <v>30</v>
      </c>
      <c r="DT107" s="2">
        <f>IFERROR(VLOOKUP($CS$1&amp;'Service PJ'!$D105&amp;'Service PJ'!$B105&amp;'Service PJ'!$A105&amp;"*",'EPA_US9RT techs'!$A$2:$I$1722,9,FALSE),"")</f>
        <v>30</v>
      </c>
      <c r="DU107" s="2">
        <f>IFERROR(VLOOKUP($CS$1&amp;'Service PJ'!$D105&amp;'Service PJ'!$B105&amp;'Service PJ'!$A105&amp;"*",'EPA_US9RT techs'!$A$2:$I$1722,9,FALSE),"")</f>
        <v>30</v>
      </c>
      <c r="DV107" s="2">
        <f>IFERROR(VLOOKUP($CS$1&amp;'Service PJ'!$D105&amp;'Service PJ'!$B105&amp;'Service PJ'!$A105&amp;"*",'EPA_US9RT techs'!$A$2:$I$1722,9,FALSE),"")</f>
        <v>30</v>
      </c>
      <c r="DW107" s="2">
        <f>IFERROR(VLOOKUP($CS$1&amp;'Service PJ'!$D105&amp;'Service PJ'!$B105&amp;'Service PJ'!$A105&amp;"*",'EPA_US9RT techs'!$A$2:$I$1722,9,FALSE),"")</f>
        <v>30</v>
      </c>
    </row>
    <row r="108" spans="1:127" x14ac:dyDescent="0.45">
      <c r="A108" t="str">
        <f>IF(SUM(B108:R108)=0,"\I:",'Service PJ'!$D106&amp;"_"&amp;'Service PJ'!$E106&amp;"_"&amp;'Service PJ'!$C106)</f>
        <v>ITM_OTP_NGA</v>
      </c>
      <c r="B108" s="14">
        <f>IFERROR(VLOOKUP($A$1&amp;'Service PJ'!$D106&amp;'Service PJ'!$B106&amp;'Service PJ'!$A106&amp;"*",'EPA_US9RT techs'!$A$2:$I$1722,9,FALSE),"")</f>
        <v>22.034720834800002</v>
      </c>
      <c r="C108" s="14">
        <f>IFERROR(VLOOKUP($A$1&amp;'Service PJ'!$D106&amp;'Service PJ'!$B106&amp;'Service PJ'!$A106&amp;"*",'EPA_US9RT techs'!$A$2:$I$1722,9,FALSE),"")</f>
        <v>22.034720834800002</v>
      </c>
      <c r="D108" s="14">
        <f>IFERROR(VLOOKUP($A$1&amp;'Service PJ'!$D106&amp;'Service PJ'!$B106&amp;'Service PJ'!$A106&amp;"*",'EPA_US9RT techs'!$A$2:$I$1722,9,FALSE),"")</f>
        <v>22.034720834800002</v>
      </c>
      <c r="E108" s="14">
        <f>IFERROR(VLOOKUP($A$1&amp;'Service PJ'!$D106&amp;'Service PJ'!$B106&amp;'Service PJ'!$A106&amp;"*",'EPA_US9RT techs'!$A$2:$I$1722,9,FALSE),"")</f>
        <v>22.034720834800002</v>
      </c>
      <c r="F108" s="14">
        <f>IFERROR(VLOOKUP($A$1&amp;'Service PJ'!$D106&amp;'Service PJ'!$B106&amp;'Service PJ'!$A106&amp;"*",'EPA_US9RT techs'!$A$2:$I$1722,9,FALSE),"")</f>
        <v>22.034720834800002</v>
      </c>
      <c r="G108" s="14">
        <f>IFERROR(VLOOKUP($A$1&amp;'Service PJ'!$D106&amp;'Service PJ'!$B106&amp;'Service PJ'!$A106&amp;"*",'EPA_US9RT techs'!$A$2:$I$1722,9,FALSE),"")</f>
        <v>22.034720834800002</v>
      </c>
      <c r="H108" s="14">
        <f>IFERROR(VLOOKUP($A$1&amp;'Service PJ'!$D106&amp;'Service PJ'!$B106&amp;'Service PJ'!$A106&amp;"*",'EPA_US9RT techs'!$A$2:$I$1722,9,FALSE),"")</f>
        <v>22.034720834800002</v>
      </c>
      <c r="I108" s="14">
        <f>IFERROR(VLOOKUP($A$1&amp;'Service PJ'!$D106&amp;'Service PJ'!$B106&amp;'Service PJ'!$A106&amp;"*",'EPA_US9RT techs'!$A$2:$I$1722,9,FALSE),"")</f>
        <v>22.034720834800002</v>
      </c>
      <c r="J108" s="14">
        <f>IFERROR(VLOOKUP($A$1&amp;'Service PJ'!$D106&amp;'Service PJ'!$B106&amp;'Service PJ'!$A106&amp;"*",'EPA_US9RT techs'!$A$2:$I$1722,9,FALSE),"")</f>
        <v>22.034720834800002</v>
      </c>
      <c r="K108" s="14">
        <f>IFERROR(VLOOKUP($A$1&amp;'Service PJ'!$D106&amp;'Service PJ'!$B106&amp;'Service PJ'!$A106&amp;"*",'EPA_US9RT techs'!$A$2:$I$1722,9,FALSE),"")</f>
        <v>22.034720834800002</v>
      </c>
      <c r="L108" s="14">
        <f>IFERROR(VLOOKUP($A$1&amp;'Service PJ'!$D106&amp;'Service PJ'!$B106&amp;'Service PJ'!$A106&amp;"*",'EPA_US9RT techs'!$A$2:$I$1722,9,FALSE),"")</f>
        <v>22.034720834800002</v>
      </c>
      <c r="M108" s="14">
        <f>IFERROR(VLOOKUP($A$1&amp;'Service PJ'!$D106&amp;'Service PJ'!$B106&amp;'Service PJ'!$A106&amp;"*",'EPA_US9RT techs'!$A$2:$I$1722,9,FALSE),"")</f>
        <v>22.034720834800002</v>
      </c>
      <c r="N108" s="14">
        <f>IFERROR(VLOOKUP($A$1&amp;'Service PJ'!$D106&amp;'Service PJ'!$B106&amp;'Service PJ'!$A106&amp;"*",'EPA_US9RT techs'!$A$2:$I$1722,9,FALSE),"")</f>
        <v>22.034720834800002</v>
      </c>
      <c r="O108" s="14">
        <f>IFERROR(VLOOKUP($A$1&amp;'Service PJ'!$D106&amp;'Service PJ'!$B106&amp;'Service PJ'!$A106&amp;"*",'EPA_US9RT techs'!$A$2:$I$1722,9,FALSE),"")</f>
        <v>22.034720834800002</v>
      </c>
      <c r="P108" s="14">
        <f>IFERROR(VLOOKUP($A$1&amp;'Service PJ'!$D106&amp;'Service PJ'!$B106&amp;'Service PJ'!$A106&amp;"*",'EPA_US9RT techs'!$A$2:$I$1722,9,FALSE),"")</f>
        <v>22.034720834800002</v>
      </c>
      <c r="Q108" s="14">
        <f>IFERROR(VLOOKUP($A$1&amp;'Service PJ'!$D106&amp;'Service PJ'!$B106&amp;'Service PJ'!$A106&amp;"*",'EPA_US9RT techs'!$A$2:$I$1722,9,FALSE),"")</f>
        <v>22.034720834800002</v>
      </c>
      <c r="R108" s="14">
        <f>IFERROR(VLOOKUP($A$1&amp;'Service PJ'!$D106&amp;'Service PJ'!$B106&amp;'Service PJ'!$A106&amp;"*",'EPA_US9RT techs'!$A$2:$I$1722,9,FALSE),"")</f>
        <v>22.034720834800002</v>
      </c>
      <c r="S108" s="14">
        <f>IFERROR(VLOOKUP($A$1&amp;'Service PJ'!$D106&amp;'Service PJ'!$B106&amp;'Service PJ'!$A106&amp;"*",'EPA_US9RT techs'!$A$2:$I$1722,9,FALSE),"")</f>
        <v>22.034720834800002</v>
      </c>
      <c r="T108" s="14">
        <f>IFERROR(VLOOKUP($A$1&amp;'Service PJ'!$D106&amp;'Service PJ'!$B106&amp;'Service PJ'!$A106&amp;"*",'EPA_US9RT techs'!$A$2:$I$1722,9,FALSE),"")</f>
        <v>22.034720834800002</v>
      </c>
      <c r="U108" s="14">
        <f>IFERROR(VLOOKUP($A$1&amp;'Service PJ'!$D106&amp;'Service PJ'!$B106&amp;'Service PJ'!$A106&amp;"*",'EPA_US9RT techs'!$A$2:$I$1722,9,FALSE),"")</f>
        <v>22.034720834800002</v>
      </c>
      <c r="V108" s="14">
        <f>IFERROR(VLOOKUP($A$1&amp;'Service PJ'!$D106&amp;'Service PJ'!$B106&amp;'Service PJ'!$A106&amp;"*",'EPA_US9RT techs'!$A$2:$I$1722,9,FALSE),"")</f>
        <v>22.034720834800002</v>
      </c>
      <c r="W108" s="14">
        <f>IFERROR(VLOOKUP($A$1&amp;'Service PJ'!$D106&amp;'Service PJ'!$B106&amp;'Service PJ'!$A106&amp;"*",'EPA_US9RT techs'!$A$2:$I$1722,9,FALSE),"")</f>
        <v>22.034720834800002</v>
      </c>
      <c r="X108" s="14">
        <f>IFERROR(VLOOKUP($A$1&amp;'Service PJ'!$D106&amp;'Service PJ'!$B106&amp;'Service PJ'!$A106&amp;"*",'EPA_US9RT techs'!$A$2:$I$1722,9,FALSE),"")</f>
        <v>22.034720834800002</v>
      </c>
      <c r="Y108" s="14">
        <f>IFERROR(VLOOKUP($A$1&amp;'Service PJ'!$D106&amp;'Service PJ'!$B106&amp;'Service PJ'!$A106&amp;"*",'EPA_US9RT techs'!$A$2:$I$1722,9,FALSE),"")</f>
        <v>22.034720834800002</v>
      </c>
      <c r="Z108" s="14">
        <f>IFERROR(VLOOKUP($A$1&amp;'Service PJ'!$D106&amp;'Service PJ'!$B106&amp;'Service PJ'!$A106&amp;"*",'EPA_US9RT techs'!$A$2:$I$1722,9,FALSE),"")</f>
        <v>22.034720834800002</v>
      </c>
      <c r="AA108" s="14">
        <f>IFERROR(VLOOKUP($A$1&amp;'Service PJ'!$D106&amp;'Service PJ'!$B106&amp;'Service PJ'!$A106&amp;"*",'EPA_US9RT techs'!$A$2:$I$1722,9,FALSE),"")</f>
        <v>22.034720834800002</v>
      </c>
      <c r="AB108" s="14">
        <f>IFERROR(VLOOKUP($A$1&amp;'Service PJ'!$D106&amp;'Service PJ'!$B106&amp;'Service PJ'!$A106&amp;"*",'EPA_US9RT techs'!$A$2:$I$1722,9,FALSE),"")</f>
        <v>22.034720834800002</v>
      </c>
      <c r="AC108" s="14">
        <f>IFERROR(VLOOKUP($A$1&amp;'Service PJ'!$D106&amp;'Service PJ'!$B106&amp;'Service PJ'!$A106&amp;"*",'EPA_US9RT techs'!$A$2:$I$1722,9,FALSE),"")</f>
        <v>22.034720834800002</v>
      </c>
      <c r="AD108" s="14">
        <f>IFERROR(VLOOKUP($A$1&amp;'Service PJ'!$D106&amp;'Service PJ'!$B106&amp;'Service PJ'!$A106&amp;"*",'EPA_US9RT techs'!$A$2:$I$1722,9,FALSE),"")</f>
        <v>22.034720834800002</v>
      </c>
      <c r="AE108" s="14">
        <f>IFERROR(VLOOKUP($A$1&amp;'Service PJ'!$D106&amp;'Service PJ'!$B106&amp;'Service PJ'!$A106&amp;"*",'EPA_US9RT techs'!$A$2:$I$1722,9,FALSE),"")</f>
        <v>22.034720834800002</v>
      </c>
      <c r="AG108" t="str">
        <f>IF(SUM(AH108:AX108)=0,"\I:",'Service PJ'!$D106&amp;"_"&amp;'Service PJ'!$E106&amp;"_"&amp;'Service PJ'!$C106)</f>
        <v>ITM_OTP_NGA</v>
      </c>
      <c r="AH108" s="14">
        <f>IFERROR(VLOOKUP($AG$1&amp;'Service PJ'!$D106&amp;'Service PJ'!$B106&amp;'Service PJ'!$A106&amp;"*",'EPA_US9RT techs'!$A$2:$I$1722,9,FALSE),"")</f>
        <v>2.8645137085000001</v>
      </c>
      <c r="AI108" s="14">
        <f>IFERROR(VLOOKUP($AG$1&amp;'Service PJ'!$D106&amp;'Service PJ'!$B106&amp;'Service PJ'!$A106&amp;"*",'EPA_US9RT techs'!$A$2:$I$1722,9,FALSE),"")</f>
        <v>2.8645137085000001</v>
      </c>
      <c r="AJ108" s="14">
        <f>IFERROR(VLOOKUP($AG$1&amp;'Service PJ'!$D106&amp;'Service PJ'!$B106&amp;'Service PJ'!$A106&amp;"*",'EPA_US9RT techs'!$A$2:$I$1722,9,FALSE),"")</f>
        <v>2.8645137085000001</v>
      </c>
      <c r="AK108" s="14">
        <f>IFERROR(VLOOKUP($AG$1&amp;'Service PJ'!$D106&amp;'Service PJ'!$B106&amp;'Service PJ'!$A106&amp;"*",'EPA_US9RT techs'!$A$2:$I$1722,9,FALSE),"")</f>
        <v>2.8645137085000001</v>
      </c>
      <c r="AL108" s="14">
        <f>IFERROR(VLOOKUP($AG$1&amp;'Service PJ'!$D106&amp;'Service PJ'!$B106&amp;'Service PJ'!$A106&amp;"*",'EPA_US9RT techs'!$A$2:$I$1722,9,FALSE),"")</f>
        <v>2.8645137085000001</v>
      </c>
      <c r="AM108" s="14">
        <f>IFERROR(VLOOKUP($AG$1&amp;'Service PJ'!$D106&amp;'Service PJ'!$B106&amp;'Service PJ'!$A106&amp;"*",'EPA_US9RT techs'!$A$2:$I$1722,9,FALSE),"")</f>
        <v>2.8645137085000001</v>
      </c>
      <c r="AN108" s="14">
        <f>IFERROR(VLOOKUP($AG$1&amp;'Service PJ'!$D106&amp;'Service PJ'!$B106&amp;'Service PJ'!$A106&amp;"*",'EPA_US9RT techs'!$A$2:$I$1722,9,FALSE),"")</f>
        <v>2.8645137085000001</v>
      </c>
      <c r="AO108" s="14">
        <f>IFERROR(VLOOKUP($AG$1&amp;'Service PJ'!$D106&amp;'Service PJ'!$B106&amp;'Service PJ'!$A106&amp;"*",'EPA_US9RT techs'!$A$2:$I$1722,9,FALSE),"")</f>
        <v>2.8645137085000001</v>
      </c>
      <c r="AP108" s="14">
        <f>IFERROR(VLOOKUP($AG$1&amp;'Service PJ'!$D106&amp;'Service PJ'!$B106&amp;'Service PJ'!$A106&amp;"*",'EPA_US9RT techs'!$A$2:$I$1722,9,FALSE),"")</f>
        <v>2.8645137085000001</v>
      </c>
      <c r="AQ108" s="14">
        <f>IFERROR(VLOOKUP($AG$1&amp;'Service PJ'!$D106&amp;'Service PJ'!$B106&amp;'Service PJ'!$A106&amp;"*",'EPA_US9RT techs'!$A$2:$I$1722,9,FALSE),"")</f>
        <v>2.8645137085000001</v>
      </c>
      <c r="AR108" s="14">
        <f>IFERROR(VLOOKUP($AG$1&amp;'Service PJ'!$D106&amp;'Service PJ'!$B106&amp;'Service PJ'!$A106&amp;"*",'EPA_US9RT techs'!$A$2:$I$1722,9,FALSE),"")</f>
        <v>2.8645137085000001</v>
      </c>
      <c r="AS108" s="14">
        <f>IFERROR(VLOOKUP($AG$1&amp;'Service PJ'!$D106&amp;'Service PJ'!$B106&amp;'Service PJ'!$A106&amp;"*",'EPA_US9RT techs'!$A$2:$I$1722,9,FALSE),"")</f>
        <v>2.8645137085000001</v>
      </c>
      <c r="AT108" s="14">
        <f>IFERROR(VLOOKUP($AG$1&amp;'Service PJ'!$D106&amp;'Service PJ'!$B106&amp;'Service PJ'!$A106&amp;"*",'EPA_US9RT techs'!$A$2:$I$1722,9,FALSE),"")</f>
        <v>2.8645137085000001</v>
      </c>
      <c r="AU108" s="14">
        <f>IFERROR(VLOOKUP($AG$1&amp;'Service PJ'!$D106&amp;'Service PJ'!$B106&amp;'Service PJ'!$A106&amp;"*",'EPA_US9RT techs'!$A$2:$I$1722,9,FALSE),"")</f>
        <v>2.8645137085000001</v>
      </c>
      <c r="AV108" s="14">
        <f>IFERROR(VLOOKUP($AG$1&amp;'Service PJ'!$D106&amp;'Service PJ'!$B106&amp;'Service PJ'!$A106&amp;"*",'EPA_US9RT techs'!$A$2:$I$1722,9,FALSE),"")</f>
        <v>2.8645137085000001</v>
      </c>
      <c r="AW108" s="14">
        <f>IFERROR(VLOOKUP($AG$1&amp;'Service PJ'!$D106&amp;'Service PJ'!$B106&amp;'Service PJ'!$A106&amp;"*",'EPA_US9RT techs'!$A$2:$I$1722,9,FALSE),"")</f>
        <v>2.8645137085000001</v>
      </c>
      <c r="AX108" s="14">
        <f>IFERROR(VLOOKUP($AG$1&amp;'Service PJ'!$D106&amp;'Service PJ'!$B106&amp;'Service PJ'!$A106&amp;"*",'EPA_US9RT techs'!$A$2:$I$1722,9,FALSE),"")</f>
        <v>2.8645137085000001</v>
      </c>
      <c r="AY108" s="14">
        <f>IFERROR(VLOOKUP($AG$1&amp;'Service PJ'!$D106&amp;'Service PJ'!$B106&amp;'Service PJ'!$A106&amp;"*",'EPA_US9RT techs'!$A$2:$I$1722,9,FALSE),"")</f>
        <v>2.8645137085000001</v>
      </c>
      <c r="AZ108" s="14">
        <f>IFERROR(VLOOKUP($AG$1&amp;'Service PJ'!$D106&amp;'Service PJ'!$B106&amp;'Service PJ'!$A106&amp;"*",'EPA_US9RT techs'!$A$2:$I$1722,9,FALSE),"")</f>
        <v>2.8645137085000001</v>
      </c>
      <c r="BA108" s="14">
        <f>IFERROR(VLOOKUP($AG$1&amp;'Service PJ'!$D106&amp;'Service PJ'!$B106&amp;'Service PJ'!$A106&amp;"*",'EPA_US9RT techs'!$A$2:$I$1722,9,FALSE),"")</f>
        <v>2.8645137085000001</v>
      </c>
      <c r="BB108" s="14">
        <f>IFERROR(VLOOKUP($AG$1&amp;'Service PJ'!$D106&amp;'Service PJ'!$B106&amp;'Service PJ'!$A106&amp;"*",'EPA_US9RT techs'!$A$2:$I$1722,9,FALSE),"")</f>
        <v>2.8645137085000001</v>
      </c>
      <c r="BC108" s="14">
        <f>IFERROR(VLOOKUP($AG$1&amp;'Service PJ'!$D106&amp;'Service PJ'!$B106&amp;'Service PJ'!$A106&amp;"*",'EPA_US9RT techs'!$A$2:$I$1722,9,FALSE),"")</f>
        <v>2.8645137085000001</v>
      </c>
      <c r="BD108" s="14">
        <f>IFERROR(VLOOKUP($AG$1&amp;'Service PJ'!$D106&amp;'Service PJ'!$B106&amp;'Service PJ'!$A106&amp;"*",'EPA_US9RT techs'!$A$2:$I$1722,9,FALSE),"")</f>
        <v>2.8645137085000001</v>
      </c>
      <c r="BE108" s="14">
        <f>IFERROR(VLOOKUP($AG$1&amp;'Service PJ'!$D106&amp;'Service PJ'!$B106&amp;'Service PJ'!$A106&amp;"*",'EPA_US9RT techs'!$A$2:$I$1722,9,FALSE),"")</f>
        <v>2.8645137085000001</v>
      </c>
      <c r="BF108" s="14">
        <f>IFERROR(VLOOKUP($AG$1&amp;'Service PJ'!$D106&amp;'Service PJ'!$B106&amp;'Service PJ'!$A106&amp;"*",'EPA_US9RT techs'!$A$2:$I$1722,9,FALSE),"")</f>
        <v>2.8645137085000001</v>
      </c>
      <c r="BG108" s="14">
        <f>IFERROR(VLOOKUP($AG$1&amp;'Service PJ'!$D106&amp;'Service PJ'!$B106&amp;'Service PJ'!$A106&amp;"*",'EPA_US9RT techs'!$A$2:$I$1722,9,FALSE),"")</f>
        <v>2.8645137085000001</v>
      </c>
      <c r="BH108" s="14">
        <f>IFERROR(VLOOKUP($AG$1&amp;'Service PJ'!$D106&amp;'Service PJ'!$B106&amp;'Service PJ'!$A106&amp;"*",'EPA_US9RT techs'!$A$2:$I$1722,9,FALSE),"")</f>
        <v>2.8645137085000001</v>
      </c>
      <c r="BI108" s="14">
        <f>IFERROR(VLOOKUP($AG$1&amp;'Service PJ'!$D106&amp;'Service PJ'!$B106&amp;'Service PJ'!$A106&amp;"*",'EPA_US9RT techs'!$A$2:$I$1722,9,FALSE),"")</f>
        <v>2.8645137085000001</v>
      </c>
      <c r="BJ108" s="14">
        <f>IFERROR(VLOOKUP($AG$1&amp;'Service PJ'!$D106&amp;'Service PJ'!$B106&amp;'Service PJ'!$A106&amp;"*",'EPA_US9RT techs'!$A$2:$I$1722,9,FALSE),"")</f>
        <v>2.8645137085000001</v>
      </c>
      <c r="BK108" s="14">
        <f>IFERROR(VLOOKUP($AG$1&amp;'Service PJ'!$D106&amp;'Service PJ'!$B106&amp;'Service PJ'!$A106&amp;"*",'EPA_US9RT techs'!$A$2:$I$1722,9,FALSE),"")</f>
        <v>2.8645137085000001</v>
      </c>
      <c r="BM108" t="str">
        <f>IF(SUM(BN108:CD108)=0,"\I:",'Service PJ'!$D106&amp;"_"&amp;'Service PJ'!$E106&amp;"_"&amp;'Service PJ'!$C106)</f>
        <v>\I:</v>
      </c>
      <c r="BN108" s="14" t="str">
        <f>IFERROR(VLOOKUP($BM$1&amp;'Service PJ'!$D106&amp;'Service PJ'!$B106&amp;'Service PJ'!$A106&amp;"*",'EPA_US9RT techs'!$A$2:$I$1722,9,FALSE),"")</f>
        <v/>
      </c>
      <c r="BO108" s="14" t="str">
        <f>IFERROR(VLOOKUP($BM$1&amp;'Service PJ'!$D106&amp;'Service PJ'!$B106&amp;'Service PJ'!$A106&amp;"*",'EPA_US9RT techs'!$A$2:$I$1722,9,FALSE),"")</f>
        <v/>
      </c>
      <c r="BP108" s="14" t="str">
        <f>IFERROR(VLOOKUP($BM$1&amp;'Service PJ'!$D106&amp;'Service PJ'!$B106&amp;'Service PJ'!$A106&amp;"*",'EPA_US9RT techs'!$A$2:$I$1722,9,FALSE),"")</f>
        <v/>
      </c>
      <c r="BQ108" s="14" t="str">
        <f>IFERROR(VLOOKUP($BM$1&amp;'Service PJ'!$D106&amp;'Service PJ'!$B106&amp;'Service PJ'!$A106&amp;"*",'EPA_US9RT techs'!$A$2:$I$1722,9,FALSE),"")</f>
        <v/>
      </c>
      <c r="BR108" s="14" t="str">
        <f>IFERROR(VLOOKUP($BM$1&amp;'Service PJ'!$D106&amp;'Service PJ'!$B106&amp;'Service PJ'!$A106&amp;"*",'EPA_US9RT techs'!$A$2:$I$1722,9,FALSE),"")</f>
        <v/>
      </c>
      <c r="BS108" s="14" t="str">
        <f>IFERROR(VLOOKUP($BM$1&amp;'Service PJ'!$D106&amp;'Service PJ'!$B106&amp;'Service PJ'!$A106&amp;"*",'EPA_US9RT techs'!$A$2:$I$1722,9,FALSE),"")</f>
        <v/>
      </c>
      <c r="BT108" s="14" t="str">
        <f>IFERROR(VLOOKUP($BM$1&amp;'Service PJ'!$D106&amp;'Service PJ'!$B106&amp;'Service PJ'!$A106&amp;"*",'EPA_US9RT techs'!$A$2:$I$1722,9,FALSE),"")</f>
        <v/>
      </c>
      <c r="BU108" s="14" t="str">
        <f>IFERROR(VLOOKUP($BM$1&amp;'Service PJ'!$D106&amp;'Service PJ'!$B106&amp;'Service PJ'!$A106&amp;"*",'EPA_US9RT techs'!$A$2:$I$1722,9,FALSE),"")</f>
        <v/>
      </c>
      <c r="BV108" s="14" t="str">
        <f>IFERROR(VLOOKUP($BM$1&amp;'Service PJ'!$D106&amp;'Service PJ'!$B106&amp;'Service PJ'!$A106&amp;"*",'EPA_US9RT techs'!$A$2:$I$1722,9,FALSE),"")</f>
        <v/>
      </c>
      <c r="BW108" s="14" t="str">
        <f>IFERROR(VLOOKUP($BM$1&amp;'Service PJ'!$D106&amp;'Service PJ'!$B106&amp;'Service PJ'!$A106&amp;"*",'EPA_US9RT techs'!$A$2:$I$1722,9,FALSE),"")</f>
        <v/>
      </c>
      <c r="BX108" s="14" t="str">
        <f>IFERROR(VLOOKUP($BM$1&amp;'Service PJ'!$D106&amp;'Service PJ'!$B106&amp;'Service PJ'!$A106&amp;"*",'EPA_US9RT techs'!$A$2:$I$1722,9,FALSE),"")</f>
        <v/>
      </c>
      <c r="BY108" s="14" t="str">
        <f>IFERROR(VLOOKUP($BM$1&amp;'Service PJ'!$D106&amp;'Service PJ'!$B106&amp;'Service PJ'!$A106&amp;"*",'EPA_US9RT techs'!$A$2:$I$1722,9,FALSE),"")</f>
        <v/>
      </c>
      <c r="BZ108" s="14" t="str">
        <f>IFERROR(VLOOKUP($BM$1&amp;'Service PJ'!$D106&amp;'Service PJ'!$B106&amp;'Service PJ'!$A106&amp;"*",'EPA_US9RT techs'!$A$2:$I$1722,9,FALSE),"")</f>
        <v/>
      </c>
      <c r="CA108" s="14" t="str">
        <f>IFERROR(VLOOKUP($BM$1&amp;'Service PJ'!$D106&amp;'Service PJ'!$B106&amp;'Service PJ'!$A106&amp;"*",'EPA_US9RT techs'!$A$2:$I$1722,9,FALSE),"")</f>
        <v/>
      </c>
      <c r="CB108" s="14" t="str">
        <f>IFERROR(VLOOKUP($BM$1&amp;'Service PJ'!$D106&amp;'Service PJ'!$B106&amp;'Service PJ'!$A106&amp;"*",'EPA_US9RT techs'!$A$2:$I$1722,9,FALSE),"")</f>
        <v/>
      </c>
      <c r="CC108" s="14" t="str">
        <f>IFERROR(VLOOKUP($BM$1&amp;'Service PJ'!$D106&amp;'Service PJ'!$B106&amp;'Service PJ'!$A106&amp;"*",'EPA_US9RT techs'!$A$2:$I$1722,9,FALSE),"")</f>
        <v/>
      </c>
      <c r="CD108" s="14" t="str">
        <f>IFERROR(VLOOKUP($BM$1&amp;'Service PJ'!$D106&amp;'Service PJ'!$B106&amp;'Service PJ'!$A106&amp;"*",'EPA_US9RT techs'!$A$2:$I$1722,9,FALSE),"")</f>
        <v/>
      </c>
      <c r="CE108" s="14" t="str">
        <f>IFERROR(VLOOKUP($BM$1&amp;'Service PJ'!$D106&amp;'Service PJ'!$B106&amp;'Service PJ'!$A106&amp;"*",'EPA_US9RT techs'!$A$2:$I$1722,9,FALSE),"")</f>
        <v/>
      </c>
      <c r="CF108" s="14" t="str">
        <f>IFERROR(VLOOKUP($BM$1&amp;'Service PJ'!$D106&amp;'Service PJ'!$B106&amp;'Service PJ'!$A106&amp;"*",'EPA_US9RT techs'!$A$2:$I$1722,9,FALSE),"")</f>
        <v/>
      </c>
      <c r="CG108" s="14" t="str">
        <f>IFERROR(VLOOKUP($BM$1&amp;'Service PJ'!$D106&amp;'Service PJ'!$B106&amp;'Service PJ'!$A106&amp;"*",'EPA_US9RT techs'!$A$2:$I$1722,9,FALSE),"")</f>
        <v/>
      </c>
      <c r="CH108" s="14" t="str">
        <f>IFERROR(VLOOKUP($BM$1&amp;'Service PJ'!$D106&amp;'Service PJ'!$B106&amp;'Service PJ'!$A106&amp;"*",'EPA_US9RT techs'!$A$2:$I$1722,9,FALSE),"")</f>
        <v/>
      </c>
      <c r="CI108" s="14" t="str">
        <f>IFERROR(VLOOKUP($BM$1&amp;'Service PJ'!$D106&amp;'Service PJ'!$B106&amp;'Service PJ'!$A106&amp;"*",'EPA_US9RT techs'!$A$2:$I$1722,9,FALSE),"")</f>
        <v/>
      </c>
      <c r="CJ108" s="14" t="str">
        <f>IFERROR(VLOOKUP($BM$1&amp;'Service PJ'!$D106&amp;'Service PJ'!$B106&amp;'Service PJ'!$A106&amp;"*",'EPA_US9RT techs'!$A$2:$I$1722,9,FALSE),"")</f>
        <v/>
      </c>
      <c r="CK108" s="14" t="str">
        <f>IFERROR(VLOOKUP($BM$1&amp;'Service PJ'!$D106&amp;'Service PJ'!$B106&amp;'Service PJ'!$A106&amp;"*",'EPA_US9RT techs'!$A$2:$I$1722,9,FALSE),"")</f>
        <v/>
      </c>
      <c r="CL108" s="14" t="str">
        <f>IFERROR(VLOOKUP($BM$1&amp;'Service PJ'!$D106&amp;'Service PJ'!$B106&amp;'Service PJ'!$A106&amp;"*",'EPA_US9RT techs'!$A$2:$I$1722,9,FALSE),"")</f>
        <v/>
      </c>
      <c r="CM108" s="14" t="str">
        <f>IFERROR(VLOOKUP($BM$1&amp;'Service PJ'!$D106&amp;'Service PJ'!$B106&amp;'Service PJ'!$A106&amp;"*",'EPA_US9RT techs'!$A$2:$I$1722,9,FALSE),"")</f>
        <v/>
      </c>
      <c r="CN108" s="14" t="str">
        <f>IFERROR(VLOOKUP($BM$1&amp;'Service PJ'!$D106&amp;'Service PJ'!$B106&amp;'Service PJ'!$A106&amp;"*",'EPA_US9RT techs'!$A$2:$I$1722,9,FALSE),"")</f>
        <v/>
      </c>
      <c r="CO108" s="14" t="str">
        <f>IFERROR(VLOOKUP($BM$1&amp;'Service PJ'!$D106&amp;'Service PJ'!$B106&amp;'Service PJ'!$A106&amp;"*",'EPA_US9RT techs'!$A$2:$I$1722,9,FALSE),"")</f>
        <v/>
      </c>
      <c r="CP108" s="14" t="str">
        <f>IFERROR(VLOOKUP($BM$1&amp;'Service PJ'!$D106&amp;'Service PJ'!$B106&amp;'Service PJ'!$A106&amp;"*",'EPA_US9RT techs'!$A$2:$I$1722,9,FALSE),"")</f>
        <v/>
      </c>
      <c r="CQ108" s="14" t="str">
        <f>IFERROR(VLOOKUP($BM$1&amp;'Service PJ'!$D106&amp;'Service PJ'!$B106&amp;'Service PJ'!$A106&amp;"*",'EPA_US9RT techs'!$A$2:$I$1722,9,FALSE),"")</f>
        <v/>
      </c>
      <c r="CS108" t="str">
        <f>IF(SUM(CT108:DJ108)=0,"\I:",'Service PJ'!$D106&amp;"_"&amp;'Service PJ'!$E106&amp;"_"&amp;'Service PJ'!$C106)</f>
        <v>ITM_OTP_NGA</v>
      </c>
      <c r="CT108" s="2">
        <f>IFERROR(VLOOKUP($CS$1&amp;'Service PJ'!$D106&amp;'Service PJ'!$B106&amp;'Service PJ'!$A106&amp;"*",'EPA_US9RT techs'!$A$2:$I$1722,9,FALSE),"")</f>
        <v>30</v>
      </c>
      <c r="CU108" s="2">
        <f>IFERROR(VLOOKUP($CS$1&amp;'Service PJ'!$D106&amp;'Service PJ'!$B106&amp;'Service PJ'!$A106&amp;"*",'EPA_US9RT techs'!$A$2:$I$1722,9,FALSE),"")</f>
        <v>30</v>
      </c>
      <c r="CV108" s="2">
        <f>IFERROR(VLOOKUP($CS$1&amp;'Service PJ'!$D106&amp;'Service PJ'!$B106&amp;'Service PJ'!$A106&amp;"*",'EPA_US9RT techs'!$A$2:$I$1722,9,FALSE),"")</f>
        <v>30</v>
      </c>
      <c r="CW108" s="2">
        <f>IFERROR(VLOOKUP($CS$1&amp;'Service PJ'!$D106&amp;'Service PJ'!$B106&amp;'Service PJ'!$A106&amp;"*",'EPA_US9RT techs'!$A$2:$I$1722,9,FALSE),"")</f>
        <v>30</v>
      </c>
      <c r="CX108" s="2">
        <f>IFERROR(VLOOKUP($CS$1&amp;'Service PJ'!$D106&amp;'Service PJ'!$B106&amp;'Service PJ'!$A106&amp;"*",'EPA_US9RT techs'!$A$2:$I$1722,9,FALSE),"")</f>
        <v>30</v>
      </c>
      <c r="CY108" s="2">
        <f>IFERROR(VLOOKUP($CS$1&amp;'Service PJ'!$D106&amp;'Service PJ'!$B106&amp;'Service PJ'!$A106&amp;"*",'EPA_US9RT techs'!$A$2:$I$1722,9,FALSE),"")</f>
        <v>30</v>
      </c>
      <c r="CZ108" s="2">
        <f>IFERROR(VLOOKUP($CS$1&amp;'Service PJ'!$D106&amp;'Service PJ'!$B106&amp;'Service PJ'!$A106&amp;"*",'EPA_US9RT techs'!$A$2:$I$1722,9,FALSE),"")</f>
        <v>30</v>
      </c>
      <c r="DA108" s="2">
        <f>IFERROR(VLOOKUP($CS$1&amp;'Service PJ'!$D106&amp;'Service PJ'!$B106&amp;'Service PJ'!$A106&amp;"*",'EPA_US9RT techs'!$A$2:$I$1722,9,FALSE),"")</f>
        <v>30</v>
      </c>
      <c r="DB108" s="2">
        <f>IFERROR(VLOOKUP($CS$1&amp;'Service PJ'!$D106&amp;'Service PJ'!$B106&amp;'Service PJ'!$A106&amp;"*",'EPA_US9RT techs'!$A$2:$I$1722,9,FALSE),"")</f>
        <v>30</v>
      </c>
      <c r="DC108" s="2">
        <f>IFERROR(VLOOKUP($CS$1&amp;'Service PJ'!$D106&amp;'Service PJ'!$B106&amp;'Service PJ'!$A106&amp;"*",'EPA_US9RT techs'!$A$2:$I$1722,9,FALSE),"")</f>
        <v>30</v>
      </c>
      <c r="DD108" s="2">
        <f>IFERROR(VLOOKUP($CS$1&amp;'Service PJ'!$D106&amp;'Service PJ'!$B106&amp;'Service PJ'!$A106&amp;"*",'EPA_US9RT techs'!$A$2:$I$1722,9,FALSE),"")</f>
        <v>30</v>
      </c>
      <c r="DE108" s="2">
        <f>IFERROR(VLOOKUP($CS$1&amp;'Service PJ'!$D106&amp;'Service PJ'!$B106&amp;'Service PJ'!$A106&amp;"*",'EPA_US9RT techs'!$A$2:$I$1722,9,FALSE),"")</f>
        <v>30</v>
      </c>
      <c r="DF108" s="2">
        <f>IFERROR(VLOOKUP($CS$1&amp;'Service PJ'!$D106&amp;'Service PJ'!$B106&amp;'Service PJ'!$A106&amp;"*",'EPA_US9RT techs'!$A$2:$I$1722,9,FALSE),"")</f>
        <v>30</v>
      </c>
      <c r="DG108" s="2">
        <f>IFERROR(VLOOKUP($CS$1&amp;'Service PJ'!$D106&amp;'Service PJ'!$B106&amp;'Service PJ'!$A106&amp;"*",'EPA_US9RT techs'!$A$2:$I$1722,9,FALSE),"")</f>
        <v>30</v>
      </c>
      <c r="DH108" s="2">
        <f>IFERROR(VLOOKUP($CS$1&amp;'Service PJ'!$D106&amp;'Service PJ'!$B106&amp;'Service PJ'!$A106&amp;"*",'EPA_US9RT techs'!$A$2:$I$1722,9,FALSE),"")</f>
        <v>30</v>
      </c>
      <c r="DI108" s="2">
        <f>IFERROR(VLOOKUP($CS$1&amp;'Service PJ'!$D106&amp;'Service PJ'!$B106&amp;'Service PJ'!$A106&amp;"*",'EPA_US9RT techs'!$A$2:$I$1722,9,FALSE),"")</f>
        <v>30</v>
      </c>
      <c r="DJ108" s="2">
        <f>IFERROR(VLOOKUP($CS$1&amp;'Service PJ'!$D106&amp;'Service PJ'!$B106&amp;'Service PJ'!$A106&amp;"*",'EPA_US9RT techs'!$A$2:$I$1722,9,FALSE),"")</f>
        <v>30</v>
      </c>
      <c r="DK108" s="2">
        <f>IFERROR(VLOOKUP($CS$1&amp;'Service PJ'!$D106&amp;'Service PJ'!$B106&amp;'Service PJ'!$A106&amp;"*",'EPA_US9RT techs'!$A$2:$I$1722,9,FALSE),"")</f>
        <v>30</v>
      </c>
      <c r="DL108" s="2">
        <f>IFERROR(VLOOKUP($CS$1&amp;'Service PJ'!$D106&amp;'Service PJ'!$B106&amp;'Service PJ'!$A106&amp;"*",'EPA_US9RT techs'!$A$2:$I$1722,9,FALSE),"")</f>
        <v>30</v>
      </c>
      <c r="DM108" s="2">
        <f>IFERROR(VLOOKUP($CS$1&amp;'Service PJ'!$D106&amp;'Service PJ'!$B106&amp;'Service PJ'!$A106&amp;"*",'EPA_US9RT techs'!$A$2:$I$1722,9,FALSE),"")</f>
        <v>30</v>
      </c>
      <c r="DN108" s="2">
        <f>IFERROR(VLOOKUP($CS$1&amp;'Service PJ'!$D106&amp;'Service PJ'!$B106&amp;'Service PJ'!$A106&amp;"*",'EPA_US9RT techs'!$A$2:$I$1722,9,FALSE),"")</f>
        <v>30</v>
      </c>
      <c r="DO108" s="2">
        <f>IFERROR(VLOOKUP($CS$1&amp;'Service PJ'!$D106&amp;'Service PJ'!$B106&amp;'Service PJ'!$A106&amp;"*",'EPA_US9RT techs'!$A$2:$I$1722,9,FALSE),"")</f>
        <v>30</v>
      </c>
      <c r="DP108" s="2">
        <f>IFERROR(VLOOKUP($CS$1&amp;'Service PJ'!$D106&amp;'Service PJ'!$B106&amp;'Service PJ'!$A106&amp;"*",'EPA_US9RT techs'!$A$2:$I$1722,9,FALSE),"")</f>
        <v>30</v>
      </c>
      <c r="DQ108" s="2">
        <f>IFERROR(VLOOKUP($CS$1&amp;'Service PJ'!$D106&amp;'Service PJ'!$B106&amp;'Service PJ'!$A106&amp;"*",'EPA_US9RT techs'!$A$2:$I$1722,9,FALSE),"")</f>
        <v>30</v>
      </c>
      <c r="DR108" s="2">
        <f>IFERROR(VLOOKUP($CS$1&amp;'Service PJ'!$D106&amp;'Service PJ'!$B106&amp;'Service PJ'!$A106&amp;"*",'EPA_US9RT techs'!$A$2:$I$1722,9,FALSE),"")</f>
        <v>30</v>
      </c>
      <c r="DS108" s="2">
        <f>IFERROR(VLOOKUP($CS$1&amp;'Service PJ'!$D106&amp;'Service PJ'!$B106&amp;'Service PJ'!$A106&amp;"*",'EPA_US9RT techs'!$A$2:$I$1722,9,FALSE),"")</f>
        <v>30</v>
      </c>
      <c r="DT108" s="2">
        <f>IFERROR(VLOOKUP($CS$1&amp;'Service PJ'!$D106&amp;'Service PJ'!$B106&amp;'Service PJ'!$A106&amp;"*",'EPA_US9RT techs'!$A$2:$I$1722,9,FALSE),"")</f>
        <v>30</v>
      </c>
      <c r="DU108" s="2">
        <f>IFERROR(VLOOKUP($CS$1&amp;'Service PJ'!$D106&amp;'Service PJ'!$B106&amp;'Service PJ'!$A106&amp;"*",'EPA_US9RT techs'!$A$2:$I$1722,9,FALSE),"")</f>
        <v>30</v>
      </c>
      <c r="DV108" s="2">
        <f>IFERROR(VLOOKUP($CS$1&amp;'Service PJ'!$D106&amp;'Service PJ'!$B106&amp;'Service PJ'!$A106&amp;"*",'EPA_US9RT techs'!$A$2:$I$1722,9,FALSE),"")</f>
        <v>30</v>
      </c>
      <c r="DW108" s="2">
        <f>IFERROR(VLOOKUP($CS$1&amp;'Service PJ'!$D106&amp;'Service PJ'!$B106&amp;'Service PJ'!$A106&amp;"*",'EPA_US9RT techs'!$A$2:$I$1722,9,FALSE),"")</f>
        <v>30</v>
      </c>
    </row>
    <row r="109" spans="1:127" x14ac:dyDescent="0.45">
      <c r="A109" t="str">
        <f>IF(SUM(B109:R109)=0,"\I:",'Service PJ'!$D107&amp;"_"&amp;'Service PJ'!$E107&amp;"_"&amp;'Service PJ'!$C107)</f>
        <v>\I:</v>
      </c>
      <c r="B109" s="14" t="str">
        <f>IFERROR(VLOOKUP($A$1&amp;'Service PJ'!$D107&amp;'Service PJ'!$B107&amp;'Service PJ'!$A107&amp;"*",'EPA_US9RT techs'!$A$2:$I$1722,9,FALSE),"")</f>
        <v/>
      </c>
      <c r="C109" s="14" t="str">
        <f>IFERROR(VLOOKUP($A$1&amp;'Service PJ'!$D107&amp;'Service PJ'!$B107&amp;'Service PJ'!$A107&amp;"*",'EPA_US9RT techs'!$A$2:$I$1722,9,FALSE),"")</f>
        <v/>
      </c>
      <c r="D109" s="14" t="str">
        <f>IFERROR(VLOOKUP($A$1&amp;'Service PJ'!$D107&amp;'Service PJ'!$B107&amp;'Service PJ'!$A107&amp;"*",'EPA_US9RT techs'!$A$2:$I$1722,9,FALSE),"")</f>
        <v/>
      </c>
      <c r="E109" s="14" t="str">
        <f>IFERROR(VLOOKUP($A$1&amp;'Service PJ'!$D107&amp;'Service PJ'!$B107&amp;'Service PJ'!$A107&amp;"*",'EPA_US9RT techs'!$A$2:$I$1722,9,FALSE),"")</f>
        <v/>
      </c>
      <c r="F109" s="14" t="str">
        <f>IFERROR(VLOOKUP($A$1&amp;'Service PJ'!$D107&amp;'Service PJ'!$B107&amp;'Service PJ'!$A107&amp;"*",'EPA_US9RT techs'!$A$2:$I$1722,9,FALSE),"")</f>
        <v/>
      </c>
      <c r="G109" s="14" t="str">
        <f>IFERROR(VLOOKUP($A$1&amp;'Service PJ'!$D107&amp;'Service PJ'!$B107&amp;'Service PJ'!$A107&amp;"*",'EPA_US9RT techs'!$A$2:$I$1722,9,FALSE),"")</f>
        <v/>
      </c>
      <c r="H109" s="14" t="str">
        <f>IFERROR(VLOOKUP($A$1&amp;'Service PJ'!$D107&amp;'Service PJ'!$B107&amp;'Service PJ'!$A107&amp;"*",'EPA_US9RT techs'!$A$2:$I$1722,9,FALSE),"")</f>
        <v/>
      </c>
      <c r="I109" s="14" t="str">
        <f>IFERROR(VLOOKUP($A$1&amp;'Service PJ'!$D107&amp;'Service PJ'!$B107&amp;'Service PJ'!$A107&amp;"*",'EPA_US9RT techs'!$A$2:$I$1722,9,FALSE),"")</f>
        <v/>
      </c>
      <c r="J109" s="14" t="str">
        <f>IFERROR(VLOOKUP($A$1&amp;'Service PJ'!$D107&amp;'Service PJ'!$B107&amp;'Service PJ'!$A107&amp;"*",'EPA_US9RT techs'!$A$2:$I$1722,9,FALSE),"")</f>
        <v/>
      </c>
      <c r="K109" s="14" t="str">
        <f>IFERROR(VLOOKUP($A$1&amp;'Service PJ'!$D107&amp;'Service PJ'!$B107&amp;'Service PJ'!$A107&amp;"*",'EPA_US9RT techs'!$A$2:$I$1722,9,FALSE),"")</f>
        <v/>
      </c>
      <c r="L109" s="14" t="str">
        <f>IFERROR(VLOOKUP($A$1&amp;'Service PJ'!$D107&amp;'Service PJ'!$B107&amp;'Service PJ'!$A107&amp;"*",'EPA_US9RT techs'!$A$2:$I$1722,9,FALSE),"")</f>
        <v/>
      </c>
      <c r="M109" s="14" t="str">
        <f>IFERROR(VLOOKUP($A$1&amp;'Service PJ'!$D107&amp;'Service PJ'!$B107&amp;'Service PJ'!$A107&amp;"*",'EPA_US9RT techs'!$A$2:$I$1722,9,FALSE),"")</f>
        <v/>
      </c>
      <c r="N109" s="14" t="str">
        <f>IFERROR(VLOOKUP($A$1&amp;'Service PJ'!$D107&amp;'Service PJ'!$B107&amp;'Service PJ'!$A107&amp;"*",'EPA_US9RT techs'!$A$2:$I$1722,9,FALSE),"")</f>
        <v/>
      </c>
      <c r="O109" s="14" t="str">
        <f>IFERROR(VLOOKUP($A$1&amp;'Service PJ'!$D107&amp;'Service PJ'!$B107&amp;'Service PJ'!$A107&amp;"*",'EPA_US9RT techs'!$A$2:$I$1722,9,FALSE),"")</f>
        <v/>
      </c>
      <c r="P109" s="14" t="str">
        <f>IFERROR(VLOOKUP($A$1&amp;'Service PJ'!$D107&amp;'Service PJ'!$B107&amp;'Service PJ'!$A107&amp;"*",'EPA_US9RT techs'!$A$2:$I$1722,9,FALSE),"")</f>
        <v/>
      </c>
      <c r="Q109" s="14" t="str">
        <f>IFERROR(VLOOKUP($A$1&amp;'Service PJ'!$D107&amp;'Service PJ'!$B107&amp;'Service PJ'!$A107&amp;"*",'EPA_US9RT techs'!$A$2:$I$1722,9,FALSE),"")</f>
        <v/>
      </c>
      <c r="R109" s="14" t="str">
        <f>IFERROR(VLOOKUP($A$1&amp;'Service PJ'!$D107&amp;'Service PJ'!$B107&amp;'Service PJ'!$A107&amp;"*",'EPA_US9RT techs'!$A$2:$I$1722,9,FALSE),"")</f>
        <v/>
      </c>
      <c r="S109" s="14" t="str">
        <f>IFERROR(VLOOKUP($A$1&amp;'Service PJ'!$D107&amp;'Service PJ'!$B107&amp;'Service PJ'!$A107&amp;"*",'EPA_US9RT techs'!$A$2:$I$1722,9,FALSE),"")</f>
        <v/>
      </c>
      <c r="T109" s="14" t="str">
        <f>IFERROR(VLOOKUP($A$1&amp;'Service PJ'!$D107&amp;'Service PJ'!$B107&amp;'Service PJ'!$A107&amp;"*",'EPA_US9RT techs'!$A$2:$I$1722,9,FALSE),"")</f>
        <v/>
      </c>
      <c r="U109" s="14" t="str">
        <f>IFERROR(VLOOKUP($A$1&amp;'Service PJ'!$D107&amp;'Service PJ'!$B107&amp;'Service PJ'!$A107&amp;"*",'EPA_US9RT techs'!$A$2:$I$1722,9,FALSE),"")</f>
        <v/>
      </c>
      <c r="V109" s="14" t="str">
        <f>IFERROR(VLOOKUP($A$1&amp;'Service PJ'!$D107&amp;'Service PJ'!$B107&amp;'Service PJ'!$A107&amp;"*",'EPA_US9RT techs'!$A$2:$I$1722,9,FALSE),"")</f>
        <v/>
      </c>
      <c r="W109" s="14" t="str">
        <f>IFERROR(VLOOKUP($A$1&amp;'Service PJ'!$D107&amp;'Service PJ'!$B107&amp;'Service PJ'!$A107&amp;"*",'EPA_US9RT techs'!$A$2:$I$1722,9,FALSE),"")</f>
        <v/>
      </c>
      <c r="X109" s="14" t="str">
        <f>IFERROR(VLOOKUP($A$1&amp;'Service PJ'!$D107&amp;'Service PJ'!$B107&amp;'Service PJ'!$A107&amp;"*",'EPA_US9RT techs'!$A$2:$I$1722,9,FALSE),"")</f>
        <v/>
      </c>
      <c r="Y109" s="14" t="str">
        <f>IFERROR(VLOOKUP($A$1&amp;'Service PJ'!$D107&amp;'Service PJ'!$B107&amp;'Service PJ'!$A107&amp;"*",'EPA_US9RT techs'!$A$2:$I$1722,9,FALSE),"")</f>
        <v/>
      </c>
      <c r="Z109" s="14" t="str">
        <f>IFERROR(VLOOKUP($A$1&amp;'Service PJ'!$D107&amp;'Service PJ'!$B107&amp;'Service PJ'!$A107&amp;"*",'EPA_US9RT techs'!$A$2:$I$1722,9,FALSE),"")</f>
        <v/>
      </c>
      <c r="AA109" s="14" t="str">
        <f>IFERROR(VLOOKUP($A$1&amp;'Service PJ'!$D107&amp;'Service PJ'!$B107&amp;'Service PJ'!$A107&amp;"*",'EPA_US9RT techs'!$A$2:$I$1722,9,FALSE),"")</f>
        <v/>
      </c>
      <c r="AB109" s="14" t="str">
        <f>IFERROR(VLOOKUP($A$1&amp;'Service PJ'!$D107&amp;'Service PJ'!$B107&amp;'Service PJ'!$A107&amp;"*",'EPA_US9RT techs'!$A$2:$I$1722,9,FALSE),"")</f>
        <v/>
      </c>
      <c r="AC109" s="14" t="str">
        <f>IFERROR(VLOOKUP($A$1&amp;'Service PJ'!$D107&amp;'Service PJ'!$B107&amp;'Service PJ'!$A107&amp;"*",'EPA_US9RT techs'!$A$2:$I$1722,9,FALSE),"")</f>
        <v/>
      </c>
      <c r="AD109" s="14" t="str">
        <f>IFERROR(VLOOKUP($A$1&amp;'Service PJ'!$D107&amp;'Service PJ'!$B107&amp;'Service PJ'!$A107&amp;"*",'EPA_US9RT techs'!$A$2:$I$1722,9,FALSE),"")</f>
        <v/>
      </c>
      <c r="AE109" s="14" t="str">
        <f>IFERROR(VLOOKUP($A$1&amp;'Service PJ'!$D107&amp;'Service PJ'!$B107&amp;'Service PJ'!$A107&amp;"*",'EPA_US9RT techs'!$A$2:$I$1722,9,FALSE),"")</f>
        <v/>
      </c>
      <c r="AG109" t="str">
        <f>IF(SUM(AH109:AX109)=0,"\I:",'Service PJ'!$D107&amp;"_"&amp;'Service PJ'!$E107&amp;"_"&amp;'Service PJ'!$C107)</f>
        <v>\I:</v>
      </c>
      <c r="AH109" s="14" t="str">
        <f>IFERROR(VLOOKUP($AG$1&amp;'Service PJ'!$D107&amp;'Service PJ'!$B107&amp;'Service PJ'!$A107&amp;"*",'EPA_US9RT techs'!$A$2:$I$1722,9,FALSE),"")</f>
        <v/>
      </c>
      <c r="AI109" s="14" t="str">
        <f>IFERROR(VLOOKUP($AG$1&amp;'Service PJ'!$D107&amp;'Service PJ'!$B107&amp;'Service PJ'!$A107&amp;"*",'EPA_US9RT techs'!$A$2:$I$1722,9,FALSE),"")</f>
        <v/>
      </c>
      <c r="AJ109" s="14" t="str">
        <f>IFERROR(VLOOKUP($AG$1&amp;'Service PJ'!$D107&amp;'Service PJ'!$B107&amp;'Service PJ'!$A107&amp;"*",'EPA_US9RT techs'!$A$2:$I$1722,9,FALSE),"")</f>
        <v/>
      </c>
      <c r="AK109" s="14" t="str">
        <f>IFERROR(VLOOKUP($AG$1&amp;'Service PJ'!$D107&amp;'Service PJ'!$B107&amp;'Service PJ'!$A107&amp;"*",'EPA_US9RT techs'!$A$2:$I$1722,9,FALSE),"")</f>
        <v/>
      </c>
      <c r="AL109" s="14" t="str">
        <f>IFERROR(VLOOKUP($AG$1&amp;'Service PJ'!$D107&amp;'Service PJ'!$B107&amp;'Service PJ'!$A107&amp;"*",'EPA_US9RT techs'!$A$2:$I$1722,9,FALSE),"")</f>
        <v/>
      </c>
      <c r="AM109" s="14" t="str">
        <f>IFERROR(VLOOKUP($AG$1&amp;'Service PJ'!$D107&amp;'Service PJ'!$B107&amp;'Service PJ'!$A107&amp;"*",'EPA_US9RT techs'!$A$2:$I$1722,9,FALSE),"")</f>
        <v/>
      </c>
      <c r="AN109" s="14" t="str">
        <f>IFERROR(VLOOKUP($AG$1&amp;'Service PJ'!$D107&amp;'Service PJ'!$B107&amp;'Service PJ'!$A107&amp;"*",'EPA_US9RT techs'!$A$2:$I$1722,9,FALSE),"")</f>
        <v/>
      </c>
      <c r="AO109" s="14" t="str">
        <f>IFERROR(VLOOKUP($AG$1&amp;'Service PJ'!$D107&amp;'Service PJ'!$B107&amp;'Service PJ'!$A107&amp;"*",'EPA_US9RT techs'!$A$2:$I$1722,9,FALSE),"")</f>
        <v/>
      </c>
      <c r="AP109" s="14" t="str">
        <f>IFERROR(VLOOKUP($AG$1&amp;'Service PJ'!$D107&amp;'Service PJ'!$B107&amp;'Service PJ'!$A107&amp;"*",'EPA_US9RT techs'!$A$2:$I$1722,9,FALSE),"")</f>
        <v/>
      </c>
      <c r="AQ109" s="14" t="str">
        <f>IFERROR(VLOOKUP($AG$1&amp;'Service PJ'!$D107&amp;'Service PJ'!$B107&amp;'Service PJ'!$A107&amp;"*",'EPA_US9RT techs'!$A$2:$I$1722,9,FALSE),"")</f>
        <v/>
      </c>
      <c r="AR109" s="14" t="str">
        <f>IFERROR(VLOOKUP($AG$1&amp;'Service PJ'!$D107&amp;'Service PJ'!$B107&amp;'Service PJ'!$A107&amp;"*",'EPA_US9RT techs'!$A$2:$I$1722,9,FALSE),"")</f>
        <v/>
      </c>
      <c r="AS109" s="14" t="str">
        <f>IFERROR(VLOOKUP($AG$1&amp;'Service PJ'!$D107&amp;'Service PJ'!$B107&amp;'Service PJ'!$A107&amp;"*",'EPA_US9RT techs'!$A$2:$I$1722,9,FALSE),"")</f>
        <v/>
      </c>
      <c r="AT109" s="14" t="str">
        <f>IFERROR(VLOOKUP($AG$1&amp;'Service PJ'!$D107&amp;'Service PJ'!$B107&amp;'Service PJ'!$A107&amp;"*",'EPA_US9RT techs'!$A$2:$I$1722,9,FALSE),"")</f>
        <v/>
      </c>
      <c r="AU109" s="14" t="str">
        <f>IFERROR(VLOOKUP($AG$1&amp;'Service PJ'!$D107&amp;'Service PJ'!$B107&amp;'Service PJ'!$A107&amp;"*",'EPA_US9RT techs'!$A$2:$I$1722,9,FALSE),"")</f>
        <v/>
      </c>
      <c r="AV109" s="14" t="str">
        <f>IFERROR(VLOOKUP($AG$1&amp;'Service PJ'!$D107&amp;'Service PJ'!$B107&amp;'Service PJ'!$A107&amp;"*",'EPA_US9RT techs'!$A$2:$I$1722,9,FALSE),"")</f>
        <v/>
      </c>
      <c r="AW109" s="14" t="str">
        <f>IFERROR(VLOOKUP($AG$1&amp;'Service PJ'!$D107&amp;'Service PJ'!$B107&amp;'Service PJ'!$A107&amp;"*",'EPA_US9RT techs'!$A$2:$I$1722,9,FALSE),"")</f>
        <v/>
      </c>
      <c r="AX109" s="14" t="str">
        <f>IFERROR(VLOOKUP($AG$1&amp;'Service PJ'!$D107&amp;'Service PJ'!$B107&amp;'Service PJ'!$A107&amp;"*",'EPA_US9RT techs'!$A$2:$I$1722,9,FALSE),"")</f>
        <v/>
      </c>
      <c r="AY109" s="14" t="str">
        <f>IFERROR(VLOOKUP($AG$1&amp;'Service PJ'!$D107&amp;'Service PJ'!$B107&amp;'Service PJ'!$A107&amp;"*",'EPA_US9RT techs'!$A$2:$I$1722,9,FALSE),"")</f>
        <v/>
      </c>
      <c r="AZ109" s="14" t="str">
        <f>IFERROR(VLOOKUP($AG$1&amp;'Service PJ'!$D107&amp;'Service PJ'!$B107&amp;'Service PJ'!$A107&amp;"*",'EPA_US9RT techs'!$A$2:$I$1722,9,FALSE),"")</f>
        <v/>
      </c>
      <c r="BA109" s="14" t="str">
        <f>IFERROR(VLOOKUP($AG$1&amp;'Service PJ'!$D107&amp;'Service PJ'!$B107&amp;'Service PJ'!$A107&amp;"*",'EPA_US9RT techs'!$A$2:$I$1722,9,FALSE),"")</f>
        <v/>
      </c>
      <c r="BB109" s="14" t="str">
        <f>IFERROR(VLOOKUP($AG$1&amp;'Service PJ'!$D107&amp;'Service PJ'!$B107&amp;'Service PJ'!$A107&amp;"*",'EPA_US9RT techs'!$A$2:$I$1722,9,FALSE),"")</f>
        <v/>
      </c>
      <c r="BC109" s="14" t="str">
        <f>IFERROR(VLOOKUP($AG$1&amp;'Service PJ'!$D107&amp;'Service PJ'!$B107&amp;'Service PJ'!$A107&amp;"*",'EPA_US9RT techs'!$A$2:$I$1722,9,FALSE),"")</f>
        <v/>
      </c>
      <c r="BD109" s="14" t="str">
        <f>IFERROR(VLOOKUP($AG$1&amp;'Service PJ'!$D107&amp;'Service PJ'!$B107&amp;'Service PJ'!$A107&amp;"*",'EPA_US9RT techs'!$A$2:$I$1722,9,FALSE),"")</f>
        <v/>
      </c>
      <c r="BE109" s="14" t="str">
        <f>IFERROR(VLOOKUP($AG$1&amp;'Service PJ'!$D107&amp;'Service PJ'!$B107&amp;'Service PJ'!$A107&amp;"*",'EPA_US9RT techs'!$A$2:$I$1722,9,FALSE),"")</f>
        <v/>
      </c>
      <c r="BF109" s="14" t="str">
        <f>IFERROR(VLOOKUP($AG$1&amp;'Service PJ'!$D107&amp;'Service PJ'!$B107&amp;'Service PJ'!$A107&amp;"*",'EPA_US9RT techs'!$A$2:$I$1722,9,FALSE),"")</f>
        <v/>
      </c>
      <c r="BG109" s="14" t="str">
        <f>IFERROR(VLOOKUP($AG$1&amp;'Service PJ'!$D107&amp;'Service PJ'!$B107&amp;'Service PJ'!$A107&amp;"*",'EPA_US9RT techs'!$A$2:$I$1722,9,FALSE),"")</f>
        <v/>
      </c>
      <c r="BH109" s="14" t="str">
        <f>IFERROR(VLOOKUP($AG$1&amp;'Service PJ'!$D107&amp;'Service PJ'!$B107&amp;'Service PJ'!$A107&amp;"*",'EPA_US9RT techs'!$A$2:$I$1722,9,FALSE),"")</f>
        <v/>
      </c>
      <c r="BI109" s="14" t="str">
        <f>IFERROR(VLOOKUP($AG$1&amp;'Service PJ'!$D107&amp;'Service PJ'!$B107&amp;'Service PJ'!$A107&amp;"*",'EPA_US9RT techs'!$A$2:$I$1722,9,FALSE),"")</f>
        <v/>
      </c>
      <c r="BJ109" s="14" t="str">
        <f>IFERROR(VLOOKUP($AG$1&amp;'Service PJ'!$D107&amp;'Service PJ'!$B107&amp;'Service PJ'!$A107&amp;"*",'EPA_US9RT techs'!$A$2:$I$1722,9,FALSE),"")</f>
        <v/>
      </c>
      <c r="BK109" s="14" t="str">
        <f>IFERROR(VLOOKUP($AG$1&amp;'Service PJ'!$D107&amp;'Service PJ'!$B107&amp;'Service PJ'!$A107&amp;"*",'EPA_US9RT techs'!$A$2:$I$1722,9,FALSE),"")</f>
        <v/>
      </c>
      <c r="BM109" t="str">
        <f>IF(SUM(BN109:CD109)=0,"\I:",'Service PJ'!$D107&amp;"_"&amp;'Service PJ'!$E107&amp;"_"&amp;'Service PJ'!$C107)</f>
        <v>\I:</v>
      </c>
      <c r="BN109" s="14" t="str">
        <f>IFERROR(VLOOKUP($BM$1&amp;'Service PJ'!$D107&amp;'Service PJ'!$B107&amp;'Service PJ'!$A107&amp;"*",'EPA_US9RT techs'!$A$2:$I$1722,9,FALSE),"")</f>
        <v/>
      </c>
      <c r="BO109" s="14" t="str">
        <f>IFERROR(VLOOKUP($BM$1&amp;'Service PJ'!$D107&amp;'Service PJ'!$B107&amp;'Service PJ'!$A107&amp;"*",'EPA_US9RT techs'!$A$2:$I$1722,9,FALSE),"")</f>
        <v/>
      </c>
      <c r="BP109" s="14" t="str">
        <f>IFERROR(VLOOKUP($BM$1&amp;'Service PJ'!$D107&amp;'Service PJ'!$B107&amp;'Service PJ'!$A107&amp;"*",'EPA_US9RT techs'!$A$2:$I$1722,9,FALSE),"")</f>
        <v/>
      </c>
      <c r="BQ109" s="14" t="str">
        <f>IFERROR(VLOOKUP($BM$1&amp;'Service PJ'!$D107&amp;'Service PJ'!$B107&amp;'Service PJ'!$A107&amp;"*",'EPA_US9RT techs'!$A$2:$I$1722,9,FALSE),"")</f>
        <v/>
      </c>
      <c r="BR109" s="14" t="str">
        <f>IFERROR(VLOOKUP($BM$1&amp;'Service PJ'!$D107&amp;'Service PJ'!$B107&amp;'Service PJ'!$A107&amp;"*",'EPA_US9RT techs'!$A$2:$I$1722,9,FALSE),"")</f>
        <v/>
      </c>
      <c r="BS109" s="14" t="str">
        <f>IFERROR(VLOOKUP($BM$1&amp;'Service PJ'!$D107&amp;'Service PJ'!$B107&amp;'Service PJ'!$A107&amp;"*",'EPA_US9RT techs'!$A$2:$I$1722,9,FALSE),"")</f>
        <v/>
      </c>
      <c r="BT109" s="14" t="str">
        <f>IFERROR(VLOOKUP($BM$1&amp;'Service PJ'!$D107&amp;'Service PJ'!$B107&amp;'Service PJ'!$A107&amp;"*",'EPA_US9RT techs'!$A$2:$I$1722,9,FALSE),"")</f>
        <v/>
      </c>
      <c r="BU109" s="14" t="str">
        <f>IFERROR(VLOOKUP($BM$1&amp;'Service PJ'!$D107&amp;'Service PJ'!$B107&amp;'Service PJ'!$A107&amp;"*",'EPA_US9RT techs'!$A$2:$I$1722,9,FALSE),"")</f>
        <v/>
      </c>
      <c r="BV109" s="14" t="str">
        <f>IFERROR(VLOOKUP($BM$1&amp;'Service PJ'!$D107&amp;'Service PJ'!$B107&amp;'Service PJ'!$A107&amp;"*",'EPA_US9RT techs'!$A$2:$I$1722,9,FALSE),"")</f>
        <v/>
      </c>
      <c r="BW109" s="14" t="str">
        <f>IFERROR(VLOOKUP($BM$1&amp;'Service PJ'!$D107&amp;'Service PJ'!$B107&amp;'Service PJ'!$A107&amp;"*",'EPA_US9RT techs'!$A$2:$I$1722,9,FALSE),"")</f>
        <v/>
      </c>
      <c r="BX109" s="14" t="str">
        <f>IFERROR(VLOOKUP($BM$1&amp;'Service PJ'!$D107&amp;'Service PJ'!$B107&amp;'Service PJ'!$A107&amp;"*",'EPA_US9RT techs'!$A$2:$I$1722,9,FALSE),"")</f>
        <v/>
      </c>
      <c r="BY109" s="14" t="str">
        <f>IFERROR(VLOOKUP($BM$1&amp;'Service PJ'!$D107&amp;'Service PJ'!$B107&amp;'Service PJ'!$A107&amp;"*",'EPA_US9RT techs'!$A$2:$I$1722,9,FALSE),"")</f>
        <v/>
      </c>
      <c r="BZ109" s="14" t="str">
        <f>IFERROR(VLOOKUP($BM$1&amp;'Service PJ'!$D107&amp;'Service PJ'!$B107&amp;'Service PJ'!$A107&amp;"*",'EPA_US9RT techs'!$A$2:$I$1722,9,FALSE),"")</f>
        <v/>
      </c>
      <c r="CA109" s="14" t="str">
        <f>IFERROR(VLOOKUP($BM$1&amp;'Service PJ'!$D107&amp;'Service PJ'!$B107&amp;'Service PJ'!$A107&amp;"*",'EPA_US9RT techs'!$A$2:$I$1722,9,FALSE),"")</f>
        <v/>
      </c>
      <c r="CB109" s="14" t="str">
        <f>IFERROR(VLOOKUP($BM$1&amp;'Service PJ'!$D107&amp;'Service PJ'!$B107&amp;'Service PJ'!$A107&amp;"*",'EPA_US9RT techs'!$A$2:$I$1722,9,FALSE),"")</f>
        <v/>
      </c>
      <c r="CC109" s="14" t="str">
        <f>IFERROR(VLOOKUP($BM$1&amp;'Service PJ'!$D107&amp;'Service PJ'!$B107&amp;'Service PJ'!$A107&amp;"*",'EPA_US9RT techs'!$A$2:$I$1722,9,FALSE),"")</f>
        <v/>
      </c>
      <c r="CD109" s="14" t="str">
        <f>IFERROR(VLOOKUP($BM$1&amp;'Service PJ'!$D107&amp;'Service PJ'!$B107&amp;'Service PJ'!$A107&amp;"*",'EPA_US9RT techs'!$A$2:$I$1722,9,FALSE),"")</f>
        <v/>
      </c>
      <c r="CE109" s="14" t="str">
        <f>IFERROR(VLOOKUP($BM$1&amp;'Service PJ'!$D107&amp;'Service PJ'!$B107&amp;'Service PJ'!$A107&amp;"*",'EPA_US9RT techs'!$A$2:$I$1722,9,FALSE),"")</f>
        <v/>
      </c>
      <c r="CF109" s="14" t="str">
        <f>IFERROR(VLOOKUP($BM$1&amp;'Service PJ'!$D107&amp;'Service PJ'!$B107&amp;'Service PJ'!$A107&amp;"*",'EPA_US9RT techs'!$A$2:$I$1722,9,FALSE),"")</f>
        <v/>
      </c>
      <c r="CG109" s="14" t="str">
        <f>IFERROR(VLOOKUP($BM$1&amp;'Service PJ'!$D107&amp;'Service PJ'!$B107&amp;'Service PJ'!$A107&amp;"*",'EPA_US9RT techs'!$A$2:$I$1722,9,FALSE),"")</f>
        <v/>
      </c>
      <c r="CH109" s="14" t="str">
        <f>IFERROR(VLOOKUP($BM$1&amp;'Service PJ'!$D107&amp;'Service PJ'!$B107&amp;'Service PJ'!$A107&amp;"*",'EPA_US9RT techs'!$A$2:$I$1722,9,FALSE),"")</f>
        <v/>
      </c>
      <c r="CI109" s="14" t="str">
        <f>IFERROR(VLOOKUP($BM$1&amp;'Service PJ'!$D107&amp;'Service PJ'!$B107&amp;'Service PJ'!$A107&amp;"*",'EPA_US9RT techs'!$A$2:$I$1722,9,FALSE),"")</f>
        <v/>
      </c>
      <c r="CJ109" s="14" t="str">
        <f>IFERROR(VLOOKUP($BM$1&amp;'Service PJ'!$D107&amp;'Service PJ'!$B107&amp;'Service PJ'!$A107&amp;"*",'EPA_US9RT techs'!$A$2:$I$1722,9,FALSE),"")</f>
        <v/>
      </c>
      <c r="CK109" s="14" t="str">
        <f>IFERROR(VLOOKUP($BM$1&amp;'Service PJ'!$D107&amp;'Service PJ'!$B107&amp;'Service PJ'!$A107&amp;"*",'EPA_US9RT techs'!$A$2:$I$1722,9,FALSE),"")</f>
        <v/>
      </c>
      <c r="CL109" s="14" t="str">
        <f>IFERROR(VLOOKUP($BM$1&amp;'Service PJ'!$D107&amp;'Service PJ'!$B107&amp;'Service PJ'!$A107&amp;"*",'EPA_US9RT techs'!$A$2:$I$1722,9,FALSE),"")</f>
        <v/>
      </c>
      <c r="CM109" s="14" t="str">
        <f>IFERROR(VLOOKUP($BM$1&amp;'Service PJ'!$D107&amp;'Service PJ'!$B107&amp;'Service PJ'!$A107&amp;"*",'EPA_US9RT techs'!$A$2:$I$1722,9,FALSE),"")</f>
        <v/>
      </c>
      <c r="CN109" s="14" t="str">
        <f>IFERROR(VLOOKUP($BM$1&amp;'Service PJ'!$D107&amp;'Service PJ'!$B107&amp;'Service PJ'!$A107&amp;"*",'EPA_US9RT techs'!$A$2:$I$1722,9,FALSE),"")</f>
        <v/>
      </c>
      <c r="CO109" s="14" t="str">
        <f>IFERROR(VLOOKUP($BM$1&amp;'Service PJ'!$D107&amp;'Service PJ'!$B107&amp;'Service PJ'!$A107&amp;"*",'EPA_US9RT techs'!$A$2:$I$1722,9,FALSE),"")</f>
        <v/>
      </c>
      <c r="CP109" s="14" t="str">
        <f>IFERROR(VLOOKUP($BM$1&amp;'Service PJ'!$D107&amp;'Service PJ'!$B107&amp;'Service PJ'!$A107&amp;"*",'EPA_US9RT techs'!$A$2:$I$1722,9,FALSE),"")</f>
        <v/>
      </c>
      <c r="CQ109" s="14" t="str">
        <f>IFERROR(VLOOKUP($BM$1&amp;'Service PJ'!$D107&amp;'Service PJ'!$B107&amp;'Service PJ'!$A107&amp;"*",'EPA_US9RT techs'!$A$2:$I$1722,9,FALSE),"")</f>
        <v/>
      </c>
      <c r="CS109" t="str">
        <f>IF(SUM(CT109:DJ109)=0,"\I:",'Service PJ'!$D107&amp;"_"&amp;'Service PJ'!$E107&amp;"_"&amp;'Service PJ'!$C107)</f>
        <v>\I:</v>
      </c>
      <c r="CT109" s="2" t="str">
        <f>IFERROR(VLOOKUP($CS$1&amp;'Service PJ'!$D107&amp;'Service PJ'!$B107&amp;'Service PJ'!$A107&amp;"*",'EPA_US9RT techs'!$A$2:$I$1722,9,FALSE),"")</f>
        <v/>
      </c>
      <c r="CU109" s="2" t="str">
        <f>IFERROR(VLOOKUP($CS$1&amp;'Service PJ'!$D107&amp;'Service PJ'!$B107&amp;'Service PJ'!$A107&amp;"*",'EPA_US9RT techs'!$A$2:$I$1722,9,FALSE),"")</f>
        <v/>
      </c>
      <c r="CV109" s="2" t="str">
        <f>IFERROR(VLOOKUP($CS$1&amp;'Service PJ'!$D107&amp;'Service PJ'!$B107&amp;'Service PJ'!$A107&amp;"*",'EPA_US9RT techs'!$A$2:$I$1722,9,FALSE),"")</f>
        <v/>
      </c>
      <c r="CW109" s="2" t="str">
        <f>IFERROR(VLOOKUP($CS$1&amp;'Service PJ'!$D107&amp;'Service PJ'!$B107&amp;'Service PJ'!$A107&amp;"*",'EPA_US9RT techs'!$A$2:$I$1722,9,FALSE),"")</f>
        <v/>
      </c>
      <c r="CX109" s="2" t="str">
        <f>IFERROR(VLOOKUP($CS$1&amp;'Service PJ'!$D107&amp;'Service PJ'!$B107&amp;'Service PJ'!$A107&amp;"*",'EPA_US9RT techs'!$A$2:$I$1722,9,FALSE),"")</f>
        <v/>
      </c>
      <c r="CY109" s="2" t="str">
        <f>IFERROR(VLOOKUP($CS$1&amp;'Service PJ'!$D107&amp;'Service PJ'!$B107&amp;'Service PJ'!$A107&amp;"*",'EPA_US9RT techs'!$A$2:$I$1722,9,FALSE),"")</f>
        <v/>
      </c>
      <c r="CZ109" s="2" t="str">
        <f>IFERROR(VLOOKUP($CS$1&amp;'Service PJ'!$D107&amp;'Service PJ'!$B107&amp;'Service PJ'!$A107&amp;"*",'EPA_US9RT techs'!$A$2:$I$1722,9,FALSE),"")</f>
        <v/>
      </c>
      <c r="DA109" s="2" t="str">
        <f>IFERROR(VLOOKUP($CS$1&amp;'Service PJ'!$D107&amp;'Service PJ'!$B107&amp;'Service PJ'!$A107&amp;"*",'EPA_US9RT techs'!$A$2:$I$1722,9,FALSE),"")</f>
        <v/>
      </c>
      <c r="DB109" s="2" t="str">
        <f>IFERROR(VLOOKUP($CS$1&amp;'Service PJ'!$D107&amp;'Service PJ'!$B107&amp;'Service PJ'!$A107&amp;"*",'EPA_US9RT techs'!$A$2:$I$1722,9,FALSE),"")</f>
        <v/>
      </c>
      <c r="DC109" s="2" t="str">
        <f>IFERROR(VLOOKUP($CS$1&amp;'Service PJ'!$D107&amp;'Service PJ'!$B107&amp;'Service PJ'!$A107&amp;"*",'EPA_US9RT techs'!$A$2:$I$1722,9,FALSE),"")</f>
        <v/>
      </c>
      <c r="DD109" s="2" t="str">
        <f>IFERROR(VLOOKUP($CS$1&amp;'Service PJ'!$D107&amp;'Service PJ'!$B107&amp;'Service PJ'!$A107&amp;"*",'EPA_US9RT techs'!$A$2:$I$1722,9,FALSE),"")</f>
        <v/>
      </c>
      <c r="DE109" s="2" t="str">
        <f>IFERROR(VLOOKUP($CS$1&amp;'Service PJ'!$D107&amp;'Service PJ'!$B107&amp;'Service PJ'!$A107&amp;"*",'EPA_US9RT techs'!$A$2:$I$1722,9,FALSE),"")</f>
        <v/>
      </c>
      <c r="DF109" s="2" t="str">
        <f>IFERROR(VLOOKUP($CS$1&amp;'Service PJ'!$D107&amp;'Service PJ'!$B107&amp;'Service PJ'!$A107&amp;"*",'EPA_US9RT techs'!$A$2:$I$1722,9,FALSE),"")</f>
        <v/>
      </c>
      <c r="DG109" s="2" t="str">
        <f>IFERROR(VLOOKUP($CS$1&amp;'Service PJ'!$D107&amp;'Service PJ'!$B107&amp;'Service PJ'!$A107&amp;"*",'EPA_US9RT techs'!$A$2:$I$1722,9,FALSE),"")</f>
        <v/>
      </c>
      <c r="DH109" s="2" t="str">
        <f>IFERROR(VLOOKUP($CS$1&amp;'Service PJ'!$D107&amp;'Service PJ'!$B107&amp;'Service PJ'!$A107&amp;"*",'EPA_US9RT techs'!$A$2:$I$1722,9,FALSE),"")</f>
        <v/>
      </c>
      <c r="DI109" s="2" t="str">
        <f>IFERROR(VLOOKUP($CS$1&amp;'Service PJ'!$D107&amp;'Service PJ'!$B107&amp;'Service PJ'!$A107&amp;"*",'EPA_US9RT techs'!$A$2:$I$1722,9,FALSE),"")</f>
        <v/>
      </c>
      <c r="DJ109" s="2" t="str">
        <f>IFERROR(VLOOKUP($CS$1&amp;'Service PJ'!$D107&amp;'Service PJ'!$B107&amp;'Service PJ'!$A107&amp;"*",'EPA_US9RT techs'!$A$2:$I$1722,9,FALSE),"")</f>
        <v/>
      </c>
      <c r="DK109" s="2" t="str">
        <f>IFERROR(VLOOKUP($CS$1&amp;'Service PJ'!$D107&amp;'Service PJ'!$B107&amp;'Service PJ'!$A107&amp;"*",'EPA_US9RT techs'!$A$2:$I$1722,9,FALSE),"")</f>
        <v/>
      </c>
      <c r="DL109" s="2" t="str">
        <f>IFERROR(VLOOKUP($CS$1&amp;'Service PJ'!$D107&amp;'Service PJ'!$B107&amp;'Service PJ'!$A107&amp;"*",'EPA_US9RT techs'!$A$2:$I$1722,9,FALSE),"")</f>
        <v/>
      </c>
      <c r="DM109" s="2" t="str">
        <f>IFERROR(VLOOKUP($CS$1&amp;'Service PJ'!$D107&amp;'Service PJ'!$B107&amp;'Service PJ'!$A107&amp;"*",'EPA_US9RT techs'!$A$2:$I$1722,9,FALSE),"")</f>
        <v/>
      </c>
      <c r="DN109" s="2" t="str">
        <f>IFERROR(VLOOKUP($CS$1&amp;'Service PJ'!$D107&amp;'Service PJ'!$B107&amp;'Service PJ'!$A107&amp;"*",'EPA_US9RT techs'!$A$2:$I$1722,9,FALSE),"")</f>
        <v/>
      </c>
      <c r="DO109" s="2" t="str">
        <f>IFERROR(VLOOKUP($CS$1&amp;'Service PJ'!$D107&amp;'Service PJ'!$B107&amp;'Service PJ'!$A107&amp;"*",'EPA_US9RT techs'!$A$2:$I$1722,9,FALSE),"")</f>
        <v/>
      </c>
      <c r="DP109" s="2" t="str">
        <f>IFERROR(VLOOKUP($CS$1&amp;'Service PJ'!$D107&amp;'Service PJ'!$B107&amp;'Service PJ'!$A107&amp;"*",'EPA_US9RT techs'!$A$2:$I$1722,9,FALSE),"")</f>
        <v/>
      </c>
      <c r="DQ109" s="2" t="str">
        <f>IFERROR(VLOOKUP($CS$1&amp;'Service PJ'!$D107&amp;'Service PJ'!$B107&amp;'Service PJ'!$A107&amp;"*",'EPA_US9RT techs'!$A$2:$I$1722,9,FALSE),"")</f>
        <v/>
      </c>
      <c r="DR109" s="2" t="str">
        <f>IFERROR(VLOOKUP($CS$1&amp;'Service PJ'!$D107&amp;'Service PJ'!$B107&amp;'Service PJ'!$A107&amp;"*",'EPA_US9RT techs'!$A$2:$I$1722,9,FALSE),"")</f>
        <v/>
      </c>
      <c r="DS109" s="2" t="str">
        <f>IFERROR(VLOOKUP($CS$1&amp;'Service PJ'!$D107&amp;'Service PJ'!$B107&amp;'Service PJ'!$A107&amp;"*",'EPA_US9RT techs'!$A$2:$I$1722,9,FALSE),"")</f>
        <v/>
      </c>
      <c r="DT109" s="2" t="str">
        <f>IFERROR(VLOOKUP($CS$1&amp;'Service PJ'!$D107&amp;'Service PJ'!$B107&amp;'Service PJ'!$A107&amp;"*",'EPA_US9RT techs'!$A$2:$I$1722,9,FALSE),"")</f>
        <v/>
      </c>
      <c r="DU109" s="2" t="str">
        <f>IFERROR(VLOOKUP($CS$1&amp;'Service PJ'!$D107&amp;'Service PJ'!$B107&amp;'Service PJ'!$A107&amp;"*",'EPA_US9RT techs'!$A$2:$I$1722,9,FALSE),"")</f>
        <v/>
      </c>
      <c r="DV109" s="2" t="str">
        <f>IFERROR(VLOOKUP($CS$1&amp;'Service PJ'!$D107&amp;'Service PJ'!$B107&amp;'Service PJ'!$A107&amp;"*",'EPA_US9RT techs'!$A$2:$I$1722,9,FALSE),"")</f>
        <v/>
      </c>
      <c r="DW109" s="2" t="str">
        <f>IFERROR(VLOOKUP($CS$1&amp;'Service PJ'!$D107&amp;'Service PJ'!$B107&amp;'Service PJ'!$A107&amp;"*",'EPA_US9RT techs'!$A$2:$I$1722,9,FALSE),"")</f>
        <v/>
      </c>
    </row>
    <row r="110" spans="1:127" x14ac:dyDescent="0.45">
      <c r="A110" t="str">
        <f>IF(SUM(B110:R110)=0,"\I:",'Service PJ'!$D108&amp;"_"&amp;'Service PJ'!$E108&amp;"_"&amp;'Service PJ'!$C108)</f>
        <v>\I:</v>
      </c>
      <c r="B110" s="14" t="str">
        <f>IFERROR(VLOOKUP($A$1&amp;'Service PJ'!$D108&amp;'Service PJ'!$B108&amp;'Service PJ'!$A108&amp;"*",'EPA_US9RT techs'!$A$2:$I$1722,9,FALSE),"")</f>
        <v/>
      </c>
      <c r="C110" s="14" t="str">
        <f>IFERROR(VLOOKUP($A$1&amp;'Service PJ'!$D108&amp;'Service PJ'!$B108&amp;'Service PJ'!$A108&amp;"*",'EPA_US9RT techs'!$A$2:$I$1722,9,FALSE),"")</f>
        <v/>
      </c>
      <c r="D110" s="14" t="str">
        <f>IFERROR(VLOOKUP($A$1&amp;'Service PJ'!$D108&amp;'Service PJ'!$B108&amp;'Service PJ'!$A108&amp;"*",'EPA_US9RT techs'!$A$2:$I$1722,9,FALSE),"")</f>
        <v/>
      </c>
      <c r="E110" s="14" t="str">
        <f>IFERROR(VLOOKUP($A$1&amp;'Service PJ'!$D108&amp;'Service PJ'!$B108&amp;'Service PJ'!$A108&amp;"*",'EPA_US9RT techs'!$A$2:$I$1722,9,FALSE),"")</f>
        <v/>
      </c>
      <c r="F110" s="14" t="str">
        <f>IFERROR(VLOOKUP($A$1&amp;'Service PJ'!$D108&amp;'Service PJ'!$B108&amp;'Service PJ'!$A108&amp;"*",'EPA_US9RT techs'!$A$2:$I$1722,9,FALSE),"")</f>
        <v/>
      </c>
      <c r="G110" s="14" t="str">
        <f>IFERROR(VLOOKUP($A$1&amp;'Service PJ'!$D108&amp;'Service PJ'!$B108&amp;'Service PJ'!$A108&amp;"*",'EPA_US9RT techs'!$A$2:$I$1722,9,FALSE),"")</f>
        <v/>
      </c>
      <c r="H110" s="14" t="str">
        <f>IFERROR(VLOOKUP($A$1&amp;'Service PJ'!$D108&amp;'Service PJ'!$B108&amp;'Service PJ'!$A108&amp;"*",'EPA_US9RT techs'!$A$2:$I$1722,9,FALSE),"")</f>
        <v/>
      </c>
      <c r="I110" s="14" t="str">
        <f>IFERROR(VLOOKUP($A$1&amp;'Service PJ'!$D108&amp;'Service PJ'!$B108&amp;'Service PJ'!$A108&amp;"*",'EPA_US9RT techs'!$A$2:$I$1722,9,FALSE),"")</f>
        <v/>
      </c>
      <c r="J110" s="14" t="str">
        <f>IFERROR(VLOOKUP($A$1&amp;'Service PJ'!$D108&amp;'Service PJ'!$B108&amp;'Service PJ'!$A108&amp;"*",'EPA_US9RT techs'!$A$2:$I$1722,9,FALSE),"")</f>
        <v/>
      </c>
      <c r="K110" s="14" t="str">
        <f>IFERROR(VLOOKUP($A$1&amp;'Service PJ'!$D108&amp;'Service PJ'!$B108&amp;'Service PJ'!$A108&amp;"*",'EPA_US9RT techs'!$A$2:$I$1722,9,FALSE),"")</f>
        <v/>
      </c>
      <c r="L110" s="14" t="str">
        <f>IFERROR(VLOOKUP($A$1&amp;'Service PJ'!$D108&amp;'Service PJ'!$B108&amp;'Service PJ'!$A108&amp;"*",'EPA_US9RT techs'!$A$2:$I$1722,9,FALSE),"")</f>
        <v/>
      </c>
      <c r="M110" s="14" t="str">
        <f>IFERROR(VLOOKUP($A$1&amp;'Service PJ'!$D108&amp;'Service PJ'!$B108&amp;'Service PJ'!$A108&amp;"*",'EPA_US9RT techs'!$A$2:$I$1722,9,FALSE),"")</f>
        <v/>
      </c>
      <c r="N110" s="14" t="str">
        <f>IFERROR(VLOOKUP($A$1&amp;'Service PJ'!$D108&amp;'Service PJ'!$B108&amp;'Service PJ'!$A108&amp;"*",'EPA_US9RT techs'!$A$2:$I$1722,9,FALSE),"")</f>
        <v/>
      </c>
      <c r="O110" s="14" t="str">
        <f>IFERROR(VLOOKUP($A$1&amp;'Service PJ'!$D108&amp;'Service PJ'!$B108&amp;'Service PJ'!$A108&amp;"*",'EPA_US9RT techs'!$A$2:$I$1722,9,FALSE),"")</f>
        <v/>
      </c>
      <c r="P110" s="14" t="str">
        <f>IFERROR(VLOOKUP($A$1&amp;'Service PJ'!$D108&amp;'Service PJ'!$B108&amp;'Service PJ'!$A108&amp;"*",'EPA_US9RT techs'!$A$2:$I$1722,9,FALSE),"")</f>
        <v/>
      </c>
      <c r="Q110" s="14" t="str">
        <f>IFERROR(VLOOKUP($A$1&amp;'Service PJ'!$D108&amp;'Service PJ'!$B108&amp;'Service PJ'!$A108&amp;"*",'EPA_US9RT techs'!$A$2:$I$1722,9,FALSE),"")</f>
        <v/>
      </c>
      <c r="R110" s="14" t="str">
        <f>IFERROR(VLOOKUP($A$1&amp;'Service PJ'!$D108&amp;'Service PJ'!$B108&amp;'Service PJ'!$A108&amp;"*",'EPA_US9RT techs'!$A$2:$I$1722,9,FALSE),"")</f>
        <v/>
      </c>
      <c r="S110" s="14" t="str">
        <f>IFERROR(VLOOKUP($A$1&amp;'Service PJ'!$D108&amp;'Service PJ'!$B108&amp;'Service PJ'!$A108&amp;"*",'EPA_US9RT techs'!$A$2:$I$1722,9,FALSE),"")</f>
        <v/>
      </c>
      <c r="T110" s="14" t="str">
        <f>IFERROR(VLOOKUP($A$1&amp;'Service PJ'!$D108&amp;'Service PJ'!$B108&amp;'Service PJ'!$A108&amp;"*",'EPA_US9RT techs'!$A$2:$I$1722,9,FALSE),"")</f>
        <v/>
      </c>
      <c r="U110" s="14" t="str">
        <f>IFERROR(VLOOKUP($A$1&amp;'Service PJ'!$D108&amp;'Service PJ'!$B108&amp;'Service PJ'!$A108&amp;"*",'EPA_US9RT techs'!$A$2:$I$1722,9,FALSE),"")</f>
        <v/>
      </c>
      <c r="V110" s="14" t="str">
        <f>IFERROR(VLOOKUP($A$1&amp;'Service PJ'!$D108&amp;'Service PJ'!$B108&amp;'Service PJ'!$A108&amp;"*",'EPA_US9RT techs'!$A$2:$I$1722,9,FALSE),"")</f>
        <v/>
      </c>
      <c r="W110" s="14" t="str">
        <f>IFERROR(VLOOKUP($A$1&amp;'Service PJ'!$D108&amp;'Service PJ'!$B108&amp;'Service PJ'!$A108&amp;"*",'EPA_US9RT techs'!$A$2:$I$1722,9,FALSE),"")</f>
        <v/>
      </c>
      <c r="X110" s="14" t="str">
        <f>IFERROR(VLOOKUP($A$1&amp;'Service PJ'!$D108&amp;'Service PJ'!$B108&amp;'Service PJ'!$A108&amp;"*",'EPA_US9RT techs'!$A$2:$I$1722,9,FALSE),"")</f>
        <v/>
      </c>
      <c r="Y110" s="14" t="str">
        <f>IFERROR(VLOOKUP($A$1&amp;'Service PJ'!$D108&amp;'Service PJ'!$B108&amp;'Service PJ'!$A108&amp;"*",'EPA_US9RT techs'!$A$2:$I$1722,9,FALSE),"")</f>
        <v/>
      </c>
      <c r="Z110" s="14" t="str">
        <f>IFERROR(VLOOKUP($A$1&amp;'Service PJ'!$D108&amp;'Service PJ'!$B108&amp;'Service PJ'!$A108&amp;"*",'EPA_US9RT techs'!$A$2:$I$1722,9,FALSE),"")</f>
        <v/>
      </c>
      <c r="AA110" s="14" t="str">
        <f>IFERROR(VLOOKUP($A$1&amp;'Service PJ'!$D108&amp;'Service PJ'!$B108&amp;'Service PJ'!$A108&amp;"*",'EPA_US9RT techs'!$A$2:$I$1722,9,FALSE),"")</f>
        <v/>
      </c>
      <c r="AB110" s="14" t="str">
        <f>IFERROR(VLOOKUP($A$1&amp;'Service PJ'!$D108&amp;'Service PJ'!$B108&amp;'Service PJ'!$A108&amp;"*",'EPA_US9RT techs'!$A$2:$I$1722,9,FALSE),"")</f>
        <v/>
      </c>
      <c r="AC110" s="14" t="str">
        <f>IFERROR(VLOOKUP($A$1&amp;'Service PJ'!$D108&amp;'Service PJ'!$B108&amp;'Service PJ'!$A108&amp;"*",'EPA_US9RT techs'!$A$2:$I$1722,9,FALSE),"")</f>
        <v/>
      </c>
      <c r="AD110" s="14" t="str">
        <f>IFERROR(VLOOKUP($A$1&amp;'Service PJ'!$D108&amp;'Service PJ'!$B108&amp;'Service PJ'!$A108&amp;"*",'EPA_US9RT techs'!$A$2:$I$1722,9,FALSE),"")</f>
        <v/>
      </c>
      <c r="AE110" s="14" t="str">
        <f>IFERROR(VLOOKUP($A$1&amp;'Service PJ'!$D108&amp;'Service PJ'!$B108&amp;'Service PJ'!$A108&amp;"*",'EPA_US9RT techs'!$A$2:$I$1722,9,FALSE),"")</f>
        <v/>
      </c>
      <c r="AG110" t="str">
        <f>IF(SUM(AH110:AX110)=0,"\I:",'Service PJ'!$D108&amp;"_"&amp;'Service PJ'!$E108&amp;"_"&amp;'Service PJ'!$C108)</f>
        <v>\I:</v>
      </c>
      <c r="AH110" s="14" t="str">
        <f>IFERROR(VLOOKUP($AG$1&amp;'Service PJ'!$D108&amp;'Service PJ'!$B108&amp;'Service PJ'!$A108&amp;"*",'EPA_US9RT techs'!$A$2:$I$1722,9,FALSE),"")</f>
        <v/>
      </c>
      <c r="AI110" s="14" t="str">
        <f>IFERROR(VLOOKUP($AG$1&amp;'Service PJ'!$D108&amp;'Service PJ'!$B108&amp;'Service PJ'!$A108&amp;"*",'EPA_US9RT techs'!$A$2:$I$1722,9,FALSE),"")</f>
        <v/>
      </c>
      <c r="AJ110" s="14" t="str">
        <f>IFERROR(VLOOKUP($AG$1&amp;'Service PJ'!$D108&amp;'Service PJ'!$B108&amp;'Service PJ'!$A108&amp;"*",'EPA_US9RT techs'!$A$2:$I$1722,9,FALSE),"")</f>
        <v/>
      </c>
      <c r="AK110" s="14" t="str">
        <f>IFERROR(VLOOKUP($AG$1&amp;'Service PJ'!$D108&amp;'Service PJ'!$B108&amp;'Service PJ'!$A108&amp;"*",'EPA_US9RT techs'!$A$2:$I$1722,9,FALSE),"")</f>
        <v/>
      </c>
      <c r="AL110" s="14" t="str">
        <f>IFERROR(VLOOKUP($AG$1&amp;'Service PJ'!$D108&amp;'Service PJ'!$B108&amp;'Service PJ'!$A108&amp;"*",'EPA_US9RT techs'!$A$2:$I$1722,9,FALSE),"")</f>
        <v/>
      </c>
      <c r="AM110" s="14" t="str">
        <f>IFERROR(VLOOKUP($AG$1&amp;'Service PJ'!$D108&amp;'Service PJ'!$B108&amp;'Service PJ'!$A108&amp;"*",'EPA_US9RT techs'!$A$2:$I$1722,9,FALSE),"")</f>
        <v/>
      </c>
      <c r="AN110" s="14" t="str">
        <f>IFERROR(VLOOKUP($AG$1&amp;'Service PJ'!$D108&amp;'Service PJ'!$B108&amp;'Service PJ'!$A108&amp;"*",'EPA_US9RT techs'!$A$2:$I$1722,9,FALSE),"")</f>
        <v/>
      </c>
      <c r="AO110" s="14" t="str">
        <f>IFERROR(VLOOKUP($AG$1&amp;'Service PJ'!$D108&amp;'Service PJ'!$B108&amp;'Service PJ'!$A108&amp;"*",'EPA_US9RT techs'!$A$2:$I$1722,9,FALSE),"")</f>
        <v/>
      </c>
      <c r="AP110" s="14" t="str">
        <f>IFERROR(VLOOKUP($AG$1&amp;'Service PJ'!$D108&amp;'Service PJ'!$B108&amp;'Service PJ'!$A108&amp;"*",'EPA_US9RT techs'!$A$2:$I$1722,9,FALSE),"")</f>
        <v/>
      </c>
      <c r="AQ110" s="14" t="str">
        <f>IFERROR(VLOOKUP($AG$1&amp;'Service PJ'!$D108&amp;'Service PJ'!$B108&amp;'Service PJ'!$A108&amp;"*",'EPA_US9RT techs'!$A$2:$I$1722,9,FALSE),"")</f>
        <v/>
      </c>
      <c r="AR110" s="14" t="str">
        <f>IFERROR(VLOOKUP($AG$1&amp;'Service PJ'!$D108&amp;'Service PJ'!$B108&amp;'Service PJ'!$A108&amp;"*",'EPA_US9RT techs'!$A$2:$I$1722,9,FALSE),"")</f>
        <v/>
      </c>
      <c r="AS110" s="14" t="str">
        <f>IFERROR(VLOOKUP($AG$1&amp;'Service PJ'!$D108&amp;'Service PJ'!$B108&amp;'Service PJ'!$A108&amp;"*",'EPA_US9RT techs'!$A$2:$I$1722,9,FALSE),"")</f>
        <v/>
      </c>
      <c r="AT110" s="14" t="str">
        <f>IFERROR(VLOOKUP($AG$1&amp;'Service PJ'!$D108&amp;'Service PJ'!$B108&amp;'Service PJ'!$A108&amp;"*",'EPA_US9RT techs'!$A$2:$I$1722,9,FALSE),"")</f>
        <v/>
      </c>
      <c r="AU110" s="14" t="str">
        <f>IFERROR(VLOOKUP($AG$1&amp;'Service PJ'!$D108&amp;'Service PJ'!$B108&amp;'Service PJ'!$A108&amp;"*",'EPA_US9RT techs'!$A$2:$I$1722,9,FALSE),"")</f>
        <v/>
      </c>
      <c r="AV110" s="14" t="str">
        <f>IFERROR(VLOOKUP($AG$1&amp;'Service PJ'!$D108&amp;'Service PJ'!$B108&amp;'Service PJ'!$A108&amp;"*",'EPA_US9RT techs'!$A$2:$I$1722,9,FALSE),"")</f>
        <v/>
      </c>
      <c r="AW110" s="14" t="str">
        <f>IFERROR(VLOOKUP($AG$1&amp;'Service PJ'!$D108&amp;'Service PJ'!$B108&amp;'Service PJ'!$A108&amp;"*",'EPA_US9RT techs'!$A$2:$I$1722,9,FALSE),"")</f>
        <v/>
      </c>
      <c r="AX110" s="14" t="str">
        <f>IFERROR(VLOOKUP($AG$1&amp;'Service PJ'!$D108&amp;'Service PJ'!$B108&amp;'Service PJ'!$A108&amp;"*",'EPA_US9RT techs'!$A$2:$I$1722,9,FALSE),"")</f>
        <v/>
      </c>
      <c r="AY110" s="14" t="str">
        <f>IFERROR(VLOOKUP($AG$1&amp;'Service PJ'!$D108&amp;'Service PJ'!$B108&amp;'Service PJ'!$A108&amp;"*",'EPA_US9RT techs'!$A$2:$I$1722,9,FALSE),"")</f>
        <v/>
      </c>
      <c r="AZ110" s="14" t="str">
        <f>IFERROR(VLOOKUP($AG$1&amp;'Service PJ'!$D108&amp;'Service PJ'!$B108&amp;'Service PJ'!$A108&amp;"*",'EPA_US9RT techs'!$A$2:$I$1722,9,FALSE),"")</f>
        <v/>
      </c>
      <c r="BA110" s="14" t="str">
        <f>IFERROR(VLOOKUP($AG$1&amp;'Service PJ'!$D108&amp;'Service PJ'!$B108&amp;'Service PJ'!$A108&amp;"*",'EPA_US9RT techs'!$A$2:$I$1722,9,FALSE),"")</f>
        <v/>
      </c>
      <c r="BB110" s="14" t="str">
        <f>IFERROR(VLOOKUP($AG$1&amp;'Service PJ'!$D108&amp;'Service PJ'!$B108&amp;'Service PJ'!$A108&amp;"*",'EPA_US9RT techs'!$A$2:$I$1722,9,FALSE),"")</f>
        <v/>
      </c>
      <c r="BC110" s="14" t="str">
        <f>IFERROR(VLOOKUP($AG$1&amp;'Service PJ'!$D108&amp;'Service PJ'!$B108&amp;'Service PJ'!$A108&amp;"*",'EPA_US9RT techs'!$A$2:$I$1722,9,FALSE),"")</f>
        <v/>
      </c>
      <c r="BD110" s="14" t="str">
        <f>IFERROR(VLOOKUP($AG$1&amp;'Service PJ'!$D108&amp;'Service PJ'!$B108&amp;'Service PJ'!$A108&amp;"*",'EPA_US9RT techs'!$A$2:$I$1722,9,FALSE),"")</f>
        <v/>
      </c>
      <c r="BE110" s="14" t="str">
        <f>IFERROR(VLOOKUP($AG$1&amp;'Service PJ'!$D108&amp;'Service PJ'!$B108&amp;'Service PJ'!$A108&amp;"*",'EPA_US9RT techs'!$A$2:$I$1722,9,FALSE),"")</f>
        <v/>
      </c>
      <c r="BF110" s="14" t="str">
        <f>IFERROR(VLOOKUP($AG$1&amp;'Service PJ'!$D108&amp;'Service PJ'!$B108&amp;'Service PJ'!$A108&amp;"*",'EPA_US9RT techs'!$A$2:$I$1722,9,FALSE),"")</f>
        <v/>
      </c>
      <c r="BG110" s="14" t="str">
        <f>IFERROR(VLOOKUP($AG$1&amp;'Service PJ'!$D108&amp;'Service PJ'!$B108&amp;'Service PJ'!$A108&amp;"*",'EPA_US9RT techs'!$A$2:$I$1722,9,FALSE),"")</f>
        <v/>
      </c>
      <c r="BH110" s="14" t="str">
        <f>IFERROR(VLOOKUP($AG$1&amp;'Service PJ'!$D108&amp;'Service PJ'!$B108&amp;'Service PJ'!$A108&amp;"*",'EPA_US9RT techs'!$A$2:$I$1722,9,FALSE),"")</f>
        <v/>
      </c>
      <c r="BI110" s="14" t="str">
        <f>IFERROR(VLOOKUP($AG$1&amp;'Service PJ'!$D108&amp;'Service PJ'!$B108&amp;'Service PJ'!$A108&amp;"*",'EPA_US9RT techs'!$A$2:$I$1722,9,FALSE),"")</f>
        <v/>
      </c>
      <c r="BJ110" s="14" t="str">
        <f>IFERROR(VLOOKUP($AG$1&amp;'Service PJ'!$D108&amp;'Service PJ'!$B108&amp;'Service PJ'!$A108&amp;"*",'EPA_US9RT techs'!$A$2:$I$1722,9,FALSE),"")</f>
        <v/>
      </c>
      <c r="BK110" s="14" t="str">
        <f>IFERROR(VLOOKUP($AG$1&amp;'Service PJ'!$D108&amp;'Service PJ'!$B108&amp;'Service PJ'!$A108&amp;"*",'EPA_US9RT techs'!$A$2:$I$1722,9,FALSE),"")</f>
        <v/>
      </c>
      <c r="BM110" t="str">
        <f>IF(SUM(BN110:CD110)=0,"\I:",'Service PJ'!$D108&amp;"_"&amp;'Service PJ'!$E108&amp;"_"&amp;'Service PJ'!$C108)</f>
        <v>\I:</v>
      </c>
      <c r="BN110" s="14" t="str">
        <f>IFERROR(VLOOKUP($BM$1&amp;'Service PJ'!$D108&amp;'Service PJ'!$B108&amp;'Service PJ'!$A108&amp;"*",'EPA_US9RT techs'!$A$2:$I$1722,9,FALSE),"")</f>
        <v/>
      </c>
      <c r="BO110" s="14" t="str">
        <f>IFERROR(VLOOKUP($BM$1&amp;'Service PJ'!$D108&amp;'Service PJ'!$B108&amp;'Service PJ'!$A108&amp;"*",'EPA_US9RT techs'!$A$2:$I$1722,9,FALSE),"")</f>
        <v/>
      </c>
      <c r="BP110" s="14" t="str">
        <f>IFERROR(VLOOKUP($BM$1&amp;'Service PJ'!$D108&amp;'Service PJ'!$B108&amp;'Service PJ'!$A108&amp;"*",'EPA_US9RT techs'!$A$2:$I$1722,9,FALSE),"")</f>
        <v/>
      </c>
      <c r="BQ110" s="14" t="str">
        <f>IFERROR(VLOOKUP($BM$1&amp;'Service PJ'!$D108&amp;'Service PJ'!$B108&amp;'Service PJ'!$A108&amp;"*",'EPA_US9RT techs'!$A$2:$I$1722,9,FALSE),"")</f>
        <v/>
      </c>
      <c r="BR110" s="14" t="str">
        <f>IFERROR(VLOOKUP($BM$1&amp;'Service PJ'!$D108&amp;'Service PJ'!$B108&amp;'Service PJ'!$A108&amp;"*",'EPA_US9RT techs'!$A$2:$I$1722,9,FALSE),"")</f>
        <v/>
      </c>
      <c r="BS110" s="14" t="str">
        <f>IFERROR(VLOOKUP($BM$1&amp;'Service PJ'!$D108&amp;'Service PJ'!$B108&amp;'Service PJ'!$A108&amp;"*",'EPA_US9RT techs'!$A$2:$I$1722,9,FALSE),"")</f>
        <v/>
      </c>
      <c r="BT110" s="14" t="str">
        <f>IFERROR(VLOOKUP($BM$1&amp;'Service PJ'!$D108&amp;'Service PJ'!$B108&amp;'Service PJ'!$A108&amp;"*",'EPA_US9RT techs'!$A$2:$I$1722,9,FALSE),"")</f>
        <v/>
      </c>
      <c r="BU110" s="14" t="str">
        <f>IFERROR(VLOOKUP($BM$1&amp;'Service PJ'!$D108&amp;'Service PJ'!$B108&amp;'Service PJ'!$A108&amp;"*",'EPA_US9RT techs'!$A$2:$I$1722,9,FALSE),"")</f>
        <v/>
      </c>
      <c r="BV110" s="14" t="str">
        <f>IFERROR(VLOOKUP($BM$1&amp;'Service PJ'!$D108&amp;'Service PJ'!$B108&amp;'Service PJ'!$A108&amp;"*",'EPA_US9RT techs'!$A$2:$I$1722,9,FALSE),"")</f>
        <v/>
      </c>
      <c r="BW110" s="14" t="str">
        <f>IFERROR(VLOOKUP($BM$1&amp;'Service PJ'!$D108&amp;'Service PJ'!$B108&amp;'Service PJ'!$A108&amp;"*",'EPA_US9RT techs'!$A$2:$I$1722,9,FALSE),"")</f>
        <v/>
      </c>
      <c r="BX110" s="14" t="str">
        <f>IFERROR(VLOOKUP($BM$1&amp;'Service PJ'!$D108&amp;'Service PJ'!$B108&amp;'Service PJ'!$A108&amp;"*",'EPA_US9RT techs'!$A$2:$I$1722,9,FALSE),"")</f>
        <v/>
      </c>
      <c r="BY110" s="14" t="str">
        <f>IFERROR(VLOOKUP($BM$1&amp;'Service PJ'!$D108&amp;'Service PJ'!$B108&amp;'Service PJ'!$A108&amp;"*",'EPA_US9RT techs'!$A$2:$I$1722,9,FALSE),"")</f>
        <v/>
      </c>
      <c r="BZ110" s="14" t="str">
        <f>IFERROR(VLOOKUP($BM$1&amp;'Service PJ'!$D108&amp;'Service PJ'!$B108&amp;'Service PJ'!$A108&amp;"*",'EPA_US9RT techs'!$A$2:$I$1722,9,FALSE),"")</f>
        <v/>
      </c>
      <c r="CA110" s="14" t="str">
        <f>IFERROR(VLOOKUP($BM$1&amp;'Service PJ'!$D108&amp;'Service PJ'!$B108&amp;'Service PJ'!$A108&amp;"*",'EPA_US9RT techs'!$A$2:$I$1722,9,FALSE),"")</f>
        <v/>
      </c>
      <c r="CB110" s="14" t="str">
        <f>IFERROR(VLOOKUP($BM$1&amp;'Service PJ'!$D108&amp;'Service PJ'!$B108&amp;'Service PJ'!$A108&amp;"*",'EPA_US9RT techs'!$A$2:$I$1722,9,FALSE),"")</f>
        <v/>
      </c>
      <c r="CC110" s="14" t="str">
        <f>IFERROR(VLOOKUP($BM$1&amp;'Service PJ'!$D108&amp;'Service PJ'!$B108&amp;'Service PJ'!$A108&amp;"*",'EPA_US9RT techs'!$A$2:$I$1722,9,FALSE),"")</f>
        <v/>
      </c>
      <c r="CD110" s="14" t="str">
        <f>IFERROR(VLOOKUP($BM$1&amp;'Service PJ'!$D108&amp;'Service PJ'!$B108&amp;'Service PJ'!$A108&amp;"*",'EPA_US9RT techs'!$A$2:$I$1722,9,FALSE),"")</f>
        <v/>
      </c>
      <c r="CE110" s="14" t="str">
        <f>IFERROR(VLOOKUP($BM$1&amp;'Service PJ'!$D108&amp;'Service PJ'!$B108&amp;'Service PJ'!$A108&amp;"*",'EPA_US9RT techs'!$A$2:$I$1722,9,FALSE),"")</f>
        <v/>
      </c>
      <c r="CF110" s="14" t="str">
        <f>IFERROR(VLOOKUP($BM$1&amp;'Service PJ'!$D108&amp;'Service PJ'!$B108&amp;'Service PJ'!$A108&amp;"*",'EPA_US9RT techs'!$A$2:$I$1722,9,FALSE),"")</f>
        <v/>
      </c>
      <c r="CG110" s="14" t="str">
        <f>IFERROR(VLOOKUP($BM$1&amp;'Service PJ'!$D108&amp;'Service PJ'!$B108&amp;'Service PJ'!$A108&amp;"*",'EPA_US9RT techs'!$A$2:$I$1722,9,FALSE),"")</f>
        <v/>
      </c>
      <c r="CH110" s="14" t="str">
        <f>IFERROR(VLOOKUP($BM$1&amp;'Service PJ'!$D108&amp;'Service PJ'!$B108&amp;'Service PJ'!$A108&amp;"*",'EPA_US9RT techs'!$A$2:$I$1722,9,FALSE),"")</f>
        <v/>
      </c>
      <c r="CI110" s="14" t="str">
        <f>IFERROR(VLOOKUP($BM$1&amp;'Service PJ'!$D108&amp;'Service PJ'!$B108&amp;'Service PJ'!$A108&amp;"*",'EPA_US9RT techs'!$A$2:$I$1722,9,FALSE),"")</f>
        <v/>
      </c>
      <c r="CJ110" s="14" t="str">
        <f>IFERROR(VLOOKUP($BM$1&amp;'Service PJ'!$D108&amp;'Service PJ'!$B108&amp;'Service PJ'!$A108&amp;"*",'EPA_US9RT techs'!$A$2:$I$1722,9,FALSE),"")</f>
        <v/>
      </c>
      <c r="CK110" s="14" t="str">
        <f>IFERROR(VLOOKUP($BM$1&amp;'Service PJ'!$D108&amp;'Service PJ'!$B108&amp;'Service PJ'!$A108&amp;"*",'EPA_US9RT techs'!$A$2:$I$1722,9,FALSE),"")</f>
        <v/>
      </c>
      <c r="CL110" s="14" t="str">
        <f>IFERROR(VLOOKUP($BM$1&amp;'Service PJ'!$D108&amp;'Service PJ'!$B108&amp;'Service PJ'!$A108&amp;"*",'EPA_US9RT techs'!$A$2:$I$1722,9,FALSE),"")</f>
        <v/>
      </c>
      <c r="CM110" s="14" t="str">
        <f>IFERROR(VLOOKUP($BM$1&amp;'Service PJ'!$D108&amp;'Service PJ'!$B108&amp;'Service PJ'!$A108&amp;"*",'EPA_US9RT techs'!$A$2:$I$1722,9,FALSE),"")</f>
        <v/>
      </c>
      <c r="CN110" s="14" t="str">
        <f>IFERROR(VLOOKUP($BM$1&amp;'Service PJ'!$D108&amp;'Service PJ'!$B108&amp;'Service PJ'!$A108&amp;"*",'EPA_US9RT techs'!$A$2:$I$1722,9,FALSE),"")</f>
        <v/>
      </c>
      <c r="CO110" s="14" t="str">
        <f>IFERROR(VLOOKUP($BM$1&amp;'Service PJ'!$D108&amp;'Service PJ'!$B108&amp;'Service PJ'!$A108&amp;"*",'EPA_US9RT techs'!$A$2:$I$1722,9,FALSE),"")</f>
        <v/>
      </c>
      <c r="CP110" s="14" t="str">
        <f>IFERROR(VLOOKUP($BM$1&amp;'Service PJ'!$D108&amp;'Service PJ'!$B108&amp;'Service PJ'!$A108&amp;"*",'EPA_US9RT techs'!$A$2:$I$1722,9,FALSE),"")</f>
        <v/>
      </c>
      <c r="CQ110" s="14" t="str">
        <f>IFERROR(VLOOKUP($BM$1&amp;'Service PJ'!$D108&amp;'Service PJ'!$B108&amp;'Service PJ'!$A108&amp;"*",'EPA_US9RT techs'!$A$2:$I$1722,9,FALSE),"")</f>
        <v/>
      </c>
      <c r="CS110" t="str">
        <f>IF(SUM(CT110:DJ110)=0,"\I:",'Service PJ'!$D108&amp;"_"&amp;'Service PJ'!$E108&amp;"_"&amp;'Service PJ'!$C108)</f>
        <v>\I:</v>
      </c>
      <c r="CT110" s="2" t="str">
        <f>IFERROR(VLOOKUP($CS$1&amp;'Service PJ'!$D108&amp;'Service PJ'!$B108&amp;'Service PJ'!$A108&amp;"*",'EPA_US9RT techs'!$A$2:$I$1722,9,FALSE),"")</f>
        <v/>
      </c>
      <c r="CU110" s="2" t="str">
        <f>IFERROR(VLOOKUP($CS$1&amp;'Service PJ'!$D108&amp;'Service PJ'!$B108&amp;'Service PJ'!$A108&amp;"*",'EPA_US9RT techs'!$A$2:$I$1722,9,FALSE),"")</f>
        <v/>
      </c>
      <c r="CV110" s="2" t="str">
        <f>IFERROR(VLOOKUP($CS$1&amp;'Service PJ'!$D108&amp;'Service PJ'!$B108&amp;'Service PJ'!$A108&amp;"*",'EPA_US9RT techs'!$A$2:$I$1722,9,FALSE),"")</f>
        <v/>
      </c>
      <c r="CW110" s="2" t="str">
        <f>IFERROR(VLOOKUP($CS$1&amp;'Service PJ'!$D108&amp;'Service PJ'!$B108&amp;'Service PJ'!$A108&amp;"*",'EPA_US9RT techs'!$A$2:$I$1722,9,FALSE),"")</f>
        <v/>
      </c>
      <c r="CX110" s="2" t="str">
        <f>IFERROR(VLOOKUP($CS$1&amp;'Service PJ'!$D108&amp;'Service PJ'!$B108&amp;'Service PJ'!$A108&amp;"*",'EPA_US9RT techs'!$A$2:$I$1722,9,FALSE),"")</f>
        <v/>
      </c>
      <c r="CY110" s="2" t="str">
        <f>IFERROR(VLOOKUP($CS$1&amp;'Service PJ'!$D108&amp;'Service PJ'!$B108&amp;'Service PJ'!$A108&amp;"*",'EPA_US9RT techs'!$A$2:$I$1722,9,FALSE),"")</f>
        <v/>
      </c>
      <c r="CZ110" s="2" t="str">
        <f>IFERROR(VLOOKUP($CS$1&amp;'Service PJ'!$D108&amp;'Service PJ'!$B108&amp;'Service PJ'!$A108&amp;"*",'EPA_US9RT techs'!$A$2:$I$1722,9,FALSE),"")</f>
        <v/>
      </c>
      <c r="DA110" s="2" t="str">
        <f>IFERROR(VLOOKUP($CS$1&amp;'Service PJ'!$D108&amp;'Service PJ'!$B108&amp;'Service PJ'!$A108&amp;"*",'EPA_US9RT techs'!$A$2:$I$1722,9,FALSE),"")</f>
        <v/>
      </c>
      <c r="DB110" s="2" t="str">
        <f>IFERROR(VLOOKUP($CS$1&amp;'Service PJ'!$D108&amp;'Service PJ'!$B108&amp;'Service PJ'!$A108&amp;"*",'EPA_US9RT techs'!$A$2:$I$1722,9,FALSE),"")</f>
        <v/>
      </c>
      <c r="DC110" s="2" t="str">
        <f>IFERROR(VLOOKUP($CS$1&amp;'Service PJ'!$D108&amp;'Service PJ'!$B108&amp;'Service PJ'!$A108&amp;"*",'EPA_US9RT techs'!$A$2:$I$1722,9,FALSE),"")</f>
        <v/>
      </c>
      <c r="DD110" s="2" t="str">
        <f>IFERROR(VLOOKUP($CS$1&amp;'Service PJ'!$D108&amp;'Service PJ'!$B108&amp;'Service PJ'!$A108&amp;"*",'EPA_US9RT techs'!$A$2:$I$1722,9,FALSE),"")</f>
        <v/>
      </c>
      <c r="DE110" s="2" t="str">
        <f>IFERROR(VLOOKUP($CS$1&amp;'Service PJ'!$D108&amp;'Service PJ'!$B108&amp;'Service PJ'!$A108&amp;"*",'EPA_US9RT techs'!$A$2:$I$1722,9,FALSE),"")</f>
        <v/>
      </c>
      <c r="DF110" s="2" t="str">
        <f>IFERROR(VLOOKUP($CS$1&amp;'Service PJ'!$D108&amp;'Service PJ'!$B108&amp;'Service PJ'!$A108&amp;"*",'EPA_US9RT techs'!$A$2:$I$1722,9,FALSE),"")</f>
        <v/>
      </c>
      <c r="DG110" s="2" t="str">
        <f>IFERROR(VLOOKUP($CS$1&amp;'Service PJ'!$D108&amp;'Service PJ'!$B108&amp;'Service PJ'!$A108&amp;"*",'EPA_US9RT techs'!$A$2:$I$1722,9,FALSE),"")</f>
        <v/>
      </c>
      <c r="DH110" s="2" t="str">
        <f>IFERROR(VLOOKUP($CS$1&amp;'Service PJ'!$D108&amp;'Service PJ'!$B108&amp;'Service PJ'!$A108&amp;"*",'EPA_US9RT techs'!$A$2:$I$1722,9,FALSE),"")</f>
        <v/>
      </c>
      <c r="DI110" s="2" t="str">
        <f>IFERROR(VLOOKUP($CS$1&amp;'Service PJ'!$D108&amp;'Service PJ'!$B108&amp;'Service PJ'!$A108&amp;"*",'EPA_US9RT techs'!$A$2:$I$1722,9,FALSE),"")</f>
        <v/>
      </c>
      <c r="DJ110" s="2" t="str">
        <f>IFERROR(VLOOKUP($CS$1&amp;'Service PJ'!$D108&amp;'Service PJ'!$B108&amp;'Service PJ'!$A108&amp;"*",'EPA_US9RT techs'!$A$2:$I$1722,9,FALSE),"")</f>
        <v/>
      </c>
      <c r="DK110" s="2" t="str">
        <f>IFERROR(VLOOKUP($CS$1&amp;'Service PJ'!$D108&amp;'Service PJ'!$B108&amp;'Service PJ'!$A108&amp;"*",'EPA_US9RT techs'!$A$2:$I$1722,9,FALSE),"")</f>
        <v/>
      </c>
      <c r="DL110" s="2" t="str">
        <f>IFERROR(VLOOKUP($CS$1&amp;'Service PJ'!$D108&amp;'Service PJ'!$B108&amp;'Service PJ'!$A108&amp;"*",'EPA_US9RT techs'!$A$2:$I$1722,9,FALSE),"")</f>
        <v/>
      </c>
      <c r="DM110" s="2" t="str">
        <f>IFERROR(VLOOKUP($CS$1&amp;'Service PJ'!$D108&amp;'Service PJ'!$B108&amp;'Service PJ'!$A108&amp;"*",'EPA_US9RT techs'!$A$2:$I$1722,9,FALSE),"")</f>
        <v/>
      </c>
      <c r="DN110" s="2" t="str">
        <f>IFERROR(VLOOKUP($CS$1&amp;'Service PJ'!$D108&amp;'Service PJ'!$B108&amp;'Service PJ'!$A108&amp;"*",'EPA_US9RT techs'!$A$2:$I$1722,9,FALSE),"")</f>
        <v/>
      </c>
      <c r="DO110" s="2" t="str">
        <f>IFERROR(VLOOKUP($CS$1&amp;'Service PJ'!$D108&amp;'Service PJ'!$B108&amp;'Service PJ'!$A108&amp;"*",'EPA_US9RT techs'!$A$2:$I$1722,9,FALSE),"")</f>
        <v/>
      </c>
      <c r="DP110" s="2" t="str">
        <f>IFERROR(VLOOKUP($CS$1&amp;'Service PJ'!$D108&amp;'Service PJ'!$B108&amp;'Service PJ'!$A108&amp;"*",'EPA_US9RT techs'!$A$2:$I$1722,9,FALSE),"")</f>
        <v/>
      </c>
      <c r="DQ110" s="2" t="str">
        <f>IFERROR(VLOOKUP($CS$1&amp;'Service PJ'!$D108&amp;'Service PJ'!$B108&amp;'Service PJ'!$A108&amp;"*",'EPA_US9RT techs'!$A$2:$I$1722,9,FALSE),"")</f>
        <v/>
      </c>
      <c r="DR110" s="2" t="str">
        <f>IFERROR(VLOOKUP($CS$1&amp;'Service PJ'!$D108&amp;'Service PJ'!$B108&amp;'Service PJ'!$A108&amp;"*",'EPA_US9RT techs'!$A$2:$I$1722,9,FALSE),"")</f>
        <v/>
      </c>
      <c r="DS110" s="2" t="str">
        <f>IFERROR(VLOOKUP($CS$1&amp;'Service PJ'!$D108&amp;'Service PJ'!$B108&amp;'Service PJ'!$A108&amp;"*",'EPA_US9RT techs'!$A$2:$I$1722,9,FALSE),"")</f>
        <v/>
      </c>
      <c r="DT110" s="2" t="str">
        <f>IFERROR(VLOOKUP($CS$1&amp;'Service PJ'!$D108&amp;'Service PJ'!$B108&amp;'Service PJ'!$A108&amp;"*",'EPA_US9RT techs'!$A$2:$I$1722,9,FALSE),"")</f>
        <v/>
      </c>
      <c r="DU110" s="2" t="str">
        <f>IFERROR(VLOOKUP($CS$1&amp;'Service PJ'!$D108&amp;'Service PJ'!$B108&amp;'Service PJ'!$A108&amp;"*",'EPA_US9RT techs'!$A$2:$I$1722,9,FALSE),"")</f>
        <v/>
      </c>
      <c r="DV110" s="2" t="str">
        <f>IFERROR(VLOOKUP($CS$1&amp;'Service PJ'!$D108&amp;'Service PJ'!$B108&amp;'Service PJ'!$A108&amp;"*",'EPA_US9RT techs'!$A$2:$I$1722,9,FALSE),"")</f>
        <v/>
      </c>
      <c r="DW110" s="2" t="str">
        <f>IFERROR(VLOOKUP($CS$1&amp;'Service PJ'!$D108&amp;'Service PJ'!$B108&amp;'Service PJ'!$A108&amp;"*",'EPA_US9RT techs'!$A$2:$I$1722,9,FALSE),"")</f>
        <v/>
      </c>
    </row>
    <row r="111" spans="1:127" x14ac:dyDescent="0.45">
      <c r="A111" t="str">
        <f>IF(SUM(B111:R111)=0,"\I:",'Service PJ'!$D109&amp;"_"&amp;'Service PJ'!$E109&amp;"_"&amp;'Service PJ'!$C109)</f>
        <v>\I:</v>
      </c>
      <c r="B111" s="14" t="str">
        <f>IFERROR(VLOOKUP($A$1&amp;'Service PJ'!$D109&amp;'Service PJ'!$B109&amp;'Service PJ'!$A109&amp;"*",'EPA_US9RT techs'!$A$2:$I$1722,9,FALSE),"")</f>
        <v/>
      </c>
      <c r="C111" s="14" t="str">
        <f>IFERROR(VLOOKUP($A$1&amp;'Service PJ'!$D109&amp;'Service PJ'!$B109&amp;'Service PJ'!$A109&amp;"*",'EPA_US9RT techs'!$A$2:$I$1722,9,FALSE),"")</f>
        <v/>
      </c>
      <c r="D111" s="14" t="str">
        <f>IFERROR(VLOOKUP($A$1&amp;'Service PJ'!$D109&amp;'Service PJ'!$B109&amp;'Service PJ'!$A109&amp;"*",'EPA_US9RT techs'!$A$2:$I$1722,9,FALSE),"")</f>
        <v/>
      </c>
      <c r="E111" s="14" t="str">
        <f>IFERROR(VLOOKUP($A$1&amp;'Service PJ'!$D109&amp;'Service PJ'!$B109&amp;'Service PJ'!$A109&amp;"*",'EPA_US9RT techs'!$A$2:$I$1722,9,FALSE),"")</f>
        <v/>
      </c>
      <c r="F111" s="14" t="str">
        <f>IFERROR(VLOOKUP($A$1&amp;'Service PJ'!$D109&amp;'Service PJ'!$B109&amp;'Service PJ'!$A109&amp;"*",'EPA_US9RT techs'!$A$2:$I$1722,9,FALSE),"")</f>
        <v/>
      </c>
      <c r="G111" s="14" t="str">
        <f>IFERROR(VLOOKUP($A$1&amp;'Service PJ'!$D109&amp;'Service PJ'!$B109&amp;'Service PJ'!$A109&amp;"*",'EPA_US9RT techs'!$A$2:$I$1722,9,FALSE),"")</f>
        <v/>
      </c>
      <c r="H111" s="14" t="str">
        <f>IFERROR(VLOOKUP($A$1&amp;'Service PJ'!$D109&amp;'Service PJ'!$B109&amp;'Service PJ'!$A109&amp;"*",'EPA_US9RT techs'!$A$2:$I$1722,9,FALSE),"")</f>
        <v/>
      </c>
      <c r="I111" s="14" t="str">
        <f>IFERROR(VLOOKUP($A$1&amp;'Service PJ'!$D109&amp;'Service PJ'!$B109&amp;'Service PJ'!$A109&amp;"*",'EPA_US9RT techs'!$A$2:$I$1722,9,FALSE),"")</f>
        <v/>
      </c>
      <c r="J111" s="14" t="str">
        <f>IFERROR(VLOOKUP($A$1&amp;'Service PJ'!$D109&amp;'Service PJ'!$B109&amp;'Service PJ'!$A109&amp;"*",'EPA_US9RT techs'!$A$2:$I$1722,9,FALSE),"")</f>
        <v/>
      </c>
      <c r="K111" s="14" t="str">
        <f>IFERROR(VLOOKUP($A$1&amp;'Service PJ'!$D109&amp;'Service PJ'!$B109&amp;'Service PJ'!$A109&amp;"*",'EPA_US9RT techs'!$A$2:$I$1722,9,FALSE),"")</f>
        <v/>
      </c>
      <c r="L111" s="14" t="str">
        <f>IFERROR(VLOOKUP($A$1&amp;'Service PJ'!$D109&amp;'Service PJ'!$B109&amp;'Service PJ'!$A109&amp;"*",'EPA_US9RT techs'!$A$2:$I$1722,9,FALSE),"")</f>
        <v/>
      </c>
      <c r="M111" s="14" t="str">
        <f>IFERROR(VLOOKUP($A$1&amp;'Service PJ'!$D109&amp;'Service PJ'!$B109&amp;'Service PJ'!$A109&amp;"*",'EPA_US9RT techs'!$A$2:$I$1722,9,FALSE),"")</f>
        <v/>
      </c>
      <c r="N111" s="14" t="str">
        <f>IFERROR(VLOOKUP($A$1&amp;'Service PJ'!$D109&amp;'Service PJ'!$B109&amp;'Service PJ'!$A109&amp;"*",'EPA_US9RT techs'!$A$2:$I$1722,9,FALSE),"")</f>
        <v/>
      </c>
      <c r="O111" s="14" t="str">
        <f>IFERROR(VLOOKUP($A$1&amp;'Service PJ'!$D109&amp;'Service PJ'!$B109&amp;'Service PJ'!$A109&amp;"*",'EPA_US9RT techs'!$A$2:$I$1722,9,FALSE),"")</f>
        <v/>
      </c>
      <c r="P111" s="14" t="str">
        <f>IFERROR(VLOOKUP($A$1&amp;'Service PJ'!$D109&amp;'Service PJ'!$B109&amp;'Service PJ'!$A109&amp;"*",'EPA_US9RT techs'!$A$2:$I$1722,9,FALSE),"")</f>
        <v/>
      </c>
      <c r="Q111" s="14" t="str">
        <f>IFERROR(VLOOKUP($A$1&amp;'Service PJ'!$D109&amp;'Service PJ'!$B109&amp;'Service PJ'!$A109&amp;"*",'EPA_US9RT techs'!$A$2:$I$1722,9,FALSE),"")</f>
        <v/>
      </c>
      <c r="R111" s="14" t="str">
        <f>IFERROR(VLOOKUP($A$1&amp;'Service PJ'!$D109&amp;'Service PJ'!$B109&amp;'Service PJ'!$A109&amp;"*",'EPA_US9RT techs'!$A$2:$I$1722,9,FALSE),"")</f>
        <v/>
      </c>
      <c r="S111" s="14" t="str">
        <f>IFERROR(VLOOKUP($A$1&amp;'Service PJ'!$D109&amp;'Service PJ'!$B109&amp;'Service PJ'!$A109&amp;"*",'EPA_US9RT techs'!$A$2:$I$1722,9,FALSE),"")</f>
        <v/>
      </c>
      <c r="T111" s="14" t="str">
        <f>IFERROR(VLOOKUP($A$1&amp;'Service PJ'!$D109&amp;'Service PJ'!$B109&amp;'Service PJ'!$A109&amp;"*",'EPA_US9RT techs'!$A$2:$I$1722,9,FALSE),"")</f>
        <v/>
      </c>
      <c r="U111" s="14" t="str">
        <f>IFERROR(VLOOKUP($A$1&amp;'Service PJ'!$D109&amp;'Service PJ'!$B109&amp;'Service PJ'!$A109&amp;"*",'EPA_US9RT techs'!$A$2:$I$1722,9,FALSE),"")</f>
        <v/>
      </c>
      <c r="V111" s="14" t="str">
        <f>IFERROR(VLOOKUP($A$1&amp;'Service PJ'!$D109&amp;'Service PJ'!$B109&amp;'Service PJ'!$A109&amp;"*",'EPA_US9RT techs'!$A$2:$I$1722,9,FALSE),"")</f>
        <v/>
      </c>
      <c r="W111" s="14" t="str">
        <f>IFERROR(VLOOKUP($A$1&amp;'Service PJ'!$D109&amp;'Service PJ'!$B109&amp;'Service PJ'!$A109&amp;"*",'EPA_US9RT techs'!$A$2:$I$1722,9,FALSE),"")</f>
        <v/>
      </c>
      <c r="X111" s="14" t="str">
        <f>IFERROR(VLOOKUP($A$1&amp;'Service PJ'!$D109&amp;'Service PJ'!$B109&amp;'Service PJ'!$A109&amp;"*",'EPA_US9RT techs'!$A$2:$I$1722,9,FALSE),"")</f>
        <v/>
      </c>
      <c r="Y111" s="14" t="str">
        <f>IFERROR(VLOOKUP($A$1&amp;'Service PJ'!$D109&amp;'Service PJ'!$B109&amp;'Service PJ'!$A109&amp;"*",'EPA_US9RT techs'!$A$2:$I$1722,9,FALSE),"")</f>
        <v/>
      </c>
      <c r="Z111" s="14" t="str">
        <f>IFERROR(VLOOKUP($A$1&amp;'Service PJ'!$D109&amp;'Service PJ'!$B109&amp;'Service PJ'!$A109&amp;"*",'EPA_US9RT techs'!$A$2:$I$1722,9,FALSE),"")</f>
        <v/>
      </c>
      <c r="AA111" s="14" t="str">
        <f>IFERROR(VLOOKUP($A$1&amp;'Service PJ'!$D109&amp;'Service PJ'!$B109&amp;'Service PJ'!$A109&amp;"*",'EPA_US9RT techs'!$A$2:$I$1722,9,FALSE),"")</f>
        <v/>
      </c>
      <c r="AB111" s="14" t="str">
        <f>IFERROR(VLOOKUP($A$1&amp;'Service PJ'!$D109&amp;'Service PJ'!$B109&amp;'Service PJ'!$A109&amp;"*",'EPA_US9RT techs'!$A$2:$I$1722,9,FALSE),"")</f>
        <v/>
      </c>
      <c r="AC111" s="14" t="str">
        <f>IFERROR(VLOOKUP($A$1&amp;'Service PJ'!$D109&amp;'Service PJ'!$B109&amp;'Service PJ'!$A109&amp;"*",'EPA_US9RT techs'!$A$2:$I$1722,9,FALSE),"")</f>
        <v/>
      </c>
      <c r="AD111" s="14" t="str">
        <f>IFERROR(VLOOKUP($A$1&amp;'Service PJ'!$D109&amp;'Service PJ'!$B109&amp;'Service PJ'!$A109&amp;"*",'EPA_US9RT techs'!$A$2:$I$1722,9,FALSE),"")</f>
        <v/>
      </c>
      <c r="AE111" s="14" t="str">
        <f>IFERROR(VLOOKUP($A$1&amp;'Service PJ'!$D109&amp;'Service PJ'!$B109&amp;'Service PJ'!$A109&amp;"*",'EPA_US9RT techs'!$A$2:$I$1722,9,FALSE),"")</f>
        <v/>
      </c>
      <c r="AG111" t="str">
        <f>IF(SUM(AH111:AX111)=0,"\I:",'Service PJ'!$D109&amp;"_"&amp;'Service PJ'!$E109&amp;"_"&amp;'Service PJ'!$C109)</f>
        <v>\I:</v>
      </c>
      <c r="AH111" s="14" t="str">
        <f>IFERROR(VLOOKUP($AG$1&amp;'Service PJ'!$D109&amp;'Service PJ'!$B109&amp;'Service PJ'!$A109&amp;"*",'EPA_US9RT techs'!$A$2:$I$1722,9,FALSE),"")</f>
        <v/>
      </c>
      <c r="AI111" s="14" t="str">
        <f>IFERROR(VLOOKUP($AG$1&amp;'Service PJ'!$D109&amp;'Service PJ'!$B109&amp;'Service PJ'!$A109&amp;"*",'EPA_US9RT techs'!$A$2:$I$1722,9,FALSE),"")</f>
        <v/>
      </c>
      <c r="AJ111" s="14" t="str">
        <f>IFERROR(VLOOKUP($AG$1&amp;'Service PJ'!$D109&amp;'Service PJ'!$B109&amp;'Service PJ'!$A109&amp;"*",'EPA_US9RT techs'!$A$2:$I$1722,9,FALSE),"")</f>
        <v/>
      </c>
      <c r="AK111" s="14" t="str">
        <f>IFERROR(VLOOKUP($AG$1&amp;'Service PJ'!$D109&amp;'Service PJ'!$B109&amp;'Service PJ'!$A109&amp;"*",'EPA_US9RT techs'!$A$2:$I$1722,9,FALSE),"")</f>
        <v/>
      </c>
      <c r="AL111" s="14" t="str">
        <f>IFERROR(VLOOKUP($AG$1&amp;'Service PJ'!$D109&amp;'Service PJ'!$B109&amp;'Service PJ'!$A109&amp;"*",'EPA_US9RT techs'!$A$2:$I$1722,9,FALSE),"")</f>
        <v/>
      </c>
      <c r="AM111" s="14" t="str">
        <f>IFERROR(VLOOKUP($AG$1&amp;'Service PJ'!$D109&amp;'Service PJ'!$B109&amp;'Service PJ'!$A109&amp;"*",'EPA_US9RT techs'!$A$2:$I$1722,9,FALSE),"")</f>
        <v/>
      </c>
      <c r="AN111" s="14" t="str">
        <f>IFERROR(VLOOKUP($AG$1&amp;'Service PJ'!$D109&amp;'Service PJ'!$B109&amp;'Service PJ'!$A109&amp;"*",'EPA_US9RT techs'!$A$2:$I$1722,9,FALSE),"")</f>
        <v/>
      </c>
      <c r="AO111" s="14" t="str">
        <f>IFERROR(VLOOKUP($AG$1&amp;'Service PJ'!$D109&amp;'Service PJ'!$B109&amp;'Service PJ'!$A109&amp;"*",'EPA_US9RT techs'!$A$2:$I$1722,9,FALSE),"")</f>
        <v/>
      </c>
      <c r="AP111" s="14" t="str">
        <f>IFERROR(VLOOKUP($AG$1&amp;'Service PJ'!$D109&amp;'Service PJ'!$B109&amp;'Service PJ'!$A109&amp;"*",'EPA_US9RT techs'!$A$2:$I$1722,9,FALSE),"")</f>
        <v/>
      </c>
      <c r="AQ111" s="14" t="str">
        <f>IFERROR(VLOOKUP($AG$1&amp;'Service PJ'!$D109&amp;'Service PJ'!$B109&amp;'Service PJ'!$A109&amp;"*",'EPA_US9RT techs'!$A$2:$I$1722,9,FALSE),"")</f>
        <v/>
      </c>
      <c r="AR111" s="14" t="str">
        <f>IFERROR(VLOOKUP($AG$1&amp;'Service PJ'!$D109&amp;'Service PJ'!$B109&amp;'Service PJ'!$A109&amp;"*",'EPA_US9RT techs'!$A$2:$I$1722,9,FALSE),"")</f>
        <v/>
      </c>
      <c r="AS111" s="14" t="str">
        <f>IFERROR(VLOOKUP($AG$1&amp;'Service PJ'!$D109&amp;'Service PJ'!$B109&amp;'Service PJ'!$A109&amp;"*",'EPA_US9RT techs'!$A$2:$I$1722,9,FALSE),"")</f>
        <v/>
      </c>
      <c r="AT111" s="14" t="str">
        <f>IFERROR(VLOOKUP($AG$1&amp;'Service PJ'!$D109&amp;'Service PJ'!$B109&amp;'Service PJ'!$A109&amp;"*",'EPA_US9RT techs'!$A$2:$I$1722,9,FALSE),"")</f>
        <v/>
      </c>
      <c r="AU111" s="14" t="str">
        <f>IFERROR(VLOOKUP($AG$1&amp;'Service PJ'!$D109&amp;'Service PJ'!$B109&amp;'Service PJ'!$A109&amp;"*",'EPA_US9RT techs'!$A$2:$I$1722,9,FALSE),"")</f>
        <v/>
      </c>
      <c r="AV111" s="14" t="str">
        <f>IFERROR(VLOOKUP($AG$1&amp;'Service PJ'!$D109&amp;'Service PJ'!$B109&amp;'Service PJ'!$A109&amp;"*",'EPA_US9RT techs'!$A$2:$I$1722,9,FALSE),"")</f>
        <v/>
      </c>
      <c r="AW111" s="14" t="str">
        <f>IFERROR(VLOOKUP($AG$1&amp;'Service PJ'!$D109&amp;'Service PJ'!$B109&amp;'Service PJ'!$A109&amp;"*",'EPA_US9RT techs'!$A$2:$I$1722,9,FALSE),"")</f>
        <v/>
      </c>
      <c r="AX111" s="14" t="str">
        <f>IFERROR(VLOOKUP($AG$1&amp;'Service PJ'!$D109&amp;'Service PJ'!$B109&amp;'Service PJ'!$A109&amp;"*",'EPA_US9RT techs'!$A$2:$I$1722,9,FALSE),"")</f>
        <v/>
      </c>
      <c r="AY111" s="14" t="str">
        <f>IFERROR(VLOOKUP($AG$1&amp;'Service PJ'!$D109&amp;'Service PJ'!$B109&amp;'Service PJ'!$A109&amp;"*",'EPA_US9RT techs'!$A$2:$I$1722,9,FALSE),"")</f>
        <v/>
      </c>
      <c r="AZ111" s="14" t="str">
        <f>IFERROR(VLOOKUP($AG$1&amp;'Service PJ'!$D109&amp;'Service PJ'!$B109&amp;'Service PJ'!$A109&amp;"*",'EPA_US9RT techs'!$A$2:$I$1722,9,FALSE),"")</f>
        <v/>
      </c>
      <c r="BA111" s="14" t="str">
        <f>IFERROR(VLOOKUP($AG$1&amp;'Service PJ'!$D109&amp;'Service PJ'!$B109&amp;'Service PJ'!$A109&amp;"*",'EPA_US9RT techs'!$A$2:$I$1722,9,FALSE),"")</f>
        <v/>
      </c>
      <c r="BB111" s="14" t="str">
        <f>IFERROR(VLOOKUP($AG$1&amp;'Service PJ'!$D109&amp;'Service PJ'!$B109&amp;'Service PJ'!$A109&amp;"*",'EPA_US9RT techs'!$A$2:$I$1722,9,FALSE),"")</f>
        <v/>
      </c>
      <c r="BC111" s="14" t="str">
        <f>IFERROR(VLOOKUP($AG$1&amp;'Service PJ'!$D109&amp;'Service PJ'!$B109&amp;'Service PJ'!$A109&amp;"*",'EPA_US9RT techs'!$A$2:$I$1722,9,FALSE),"")</f>
        <v/>
      </c>
      <c r="BD111" s="14" t="str">
        <f>IFERROR(VLOOKUP($AG$1&amp;'Service PJ'!$D109&amp;'Service PJ'!$B109&amp;'Service PJ'!$A109&amp;"*",'EPA_US9RT techs'!$A$2:$I$1722,9,FALSE),"")</f>
        <v/>
      </c>
      <c r="BE111" s="14" t="str">
        <f>IFERROR(VLOOKUP($AG$1&amp;'Service PJ'!$D109&amp;'Service PJ'!$B109&amp;'Service PJ'!$A109&amp;"*",'EPA_US9RT techs'!$A$2:$I$1722,9,FALSE),"")</f>
        <v/>
      </c>
      <c r="BF111" s="14" t="str">
        <f>IFERROR(VLOOKUP($AG$1&amp;'Service PJ'!$D109&amp;'Service PJ'!$B109&amp;'Service PJ'!$A109&amp;"*",'EPA_US9RT techs'!$A$2:$I$1722,9,FALSE),"")</f>
        <v/>
      </c>
      <c r="BG111" s="14" t="str">
        <f>IFERROR(VLOOKUP($AG$1&amp;'Service PJ'!$D109&amp;'Service PJ'!$B109&amp;'Service PJ'!$A109&amp;"*",'EPA_US9RT techs'!$A$2:$I$1722,9,FALSE),"")</f>
        <v/>
      </c>
      <c r="BH111" s="14" t="str">
        <f>IFERROR(VLOOKUP($AG$1&amp;'Service PJ'!$D109&amp;'Service PJ'!$B109&amp;'Service PJ'!$A109&amp;"*",'EPA_US9RT techs'!$A$2:$I$1722,9,FALSE),"")</f>
        <v/>
      </c>
      <c r="BI111" s="14" t="str">
        <f>IFERROR(VLOOKUP($AG$1&amp;'Service PJ'!$D109&amp;'Service PJ'!$B109&amp;'Service PJ'!$A109&amp;"*",'EPA_US9RT techs'!$A$2:$I$1722,9,FALSE),"")</f>
        <v/>
      </c>
      <c r="BJ111" s="14" t="str">
        <f>IFERROR(VLOOKUP($AG$1&amp;'Service PJ'!$D109&amp;'Service PJ'!$B109&amp;'Service PJ'!$A109&amp;"*",'EPA_US9RT techs'!$A$2:$I$1722,9,FALSE),"")</f>
        <v/>
      </c>
      <c r="BK111" s="14" t="str">
        <f>IFERROR(VLOOKUP($AG$1&amp;'Service PJ'!$D109&amp;'Service PJ'!$B109&amp;'Service PJ'!$A109&amp;"*",'EPA_US9RT techs'!$A$2:$I$1722,9,FALSE),"")</f>
        <v/>
      </c>
      <c r="BM111" t="str">
        <f>IF(SUM(BN111:CD111)=0,"\I:",'Service PJ'!$D109&amp;"_"&amp;'Service PJ'!$E109&amp;"_"&amp;'Service PJ'!$C109)</f>
        <v>\I:</v>
      </c>
      <c r="BN111" s="14" t="str">
        <f>IFERROR(VLOOKUP($BM$1&amp;'Service PJ'!$D109&amp;'Service PJ'!$B109&amp;'Service PJ'!$A109&amp;"*",'EPA_US9RT techs'!$A$2:$I$1722,9,FALSE),"")</f>
        <v/>
      </c>
      <c r="BO111" s="14" t="str">
        <f>IFERROR(VLOOKUP($BM$1&amp;'Service PJ'!$D109&amp;'Service PJ'!$B109&amp;'Service PJ'!$A109&amp;"*",'EPA_US9RT techs'!$A$2:$I$1722,9,FALSE),"")</f>
        <v/>
      </c>
      <c r="BP111" s="14" t="str">
        <f>IFERROR(VLOOKUP($BM$1&amp;'Service PJ'!$D109&amp;'Service PJ'!$B109&amp;'Service PJ'!$A109&amp;"*",'EPA_US9RT techs'!$A$2:$I$1722,9,FALSE),"")</f>
        <v/>
      </c>
      <c r="BQ111" s="14" t="str">
        <f>IFERROR(VLOOKUP($BM$1&amp;'Service PJ'!$D109&amp;'Service PJ'!$B109&amp;'Service PJ'!$A109&amp;"*",'EPA_US9RT techs'!$A$2:$I$1722,9,FALSE),"")</f>
        <v/>
      </c>
      <c r="BR111" s="14" t="str">
        <f>IFERROR(VLOOKUP($BM$1&amp;'Service PJ'!$D109&amp;'Service PJ'!$B109&amp;'Service PJ'!$A109&amp;"*",'EPA_US9RT techs'!$A$2:$I$1722,9,FALSE),"")</f>
        <v/>
      </c>
      <c r="BS111" s="14" t="str">
        <f>IFERROR(VLOOKUP($BM$1&amp;'Service PJ'!$D109&amp;'Service PJ'!$B109&amp;'Service PJ'!$A109&amp;"*",'EPA_US9RT techs'!$A$2:$I$1722,9,FALSE),"")</f>
        <v/>
      </c>
      <c r="BT111" s="14" t="str">
        <f>IFERROR(VLOOKUP($BM$1&amp;'Service PJ'!$D109&amp;'Service PJ'!$B109&amp;'Service PJ'!$A109&amp;"*",'EPA_US9RT techs'!$A$2:$I$1722,9,FALSE),"")</f>
        <v/>
      </c>
      <c r="BU111" s="14" t="str">
        <f>IFERROR(VLOOKUP($BM$1&amp;'Service PJ'!$D109&amp;'Service PJ'!$B109&amp;'Service PJ'!$A109&amp;"*",'EPA_US9RT techs'!$A$2:$I$1722,9,FALSE),"")</f>
        <v/>
      </c>
      <c r="BV111" s="14" t="str">
        <f>IFERROR(VLOOKUP($BM$1&amp;'Service PJ'!$D109&amp;'Service PJ'!$B109&amp;'Service PJ'!$A109&amp;"*",'EPA_US9RT techs'!$A$2:$I$1722,9,FALSE),"")</f>
        <v/>
      </c>
      <c r="BW111" s="14" t="str">
        <f>IFERROR(VLOOKUP($BM$1&amp;'Service PJ'!$D109&amp;'Service PJ'!$B109&amp;'Service PJ'!$A109&amp;"*",'EPA_US9RT techs'!$A$2:$I$1722,9,FALSE),"")</f>
        <v/>
      </c>
      <c r="BX111" s="14" t="str">
        <f>IFERROR(VLOOKUP($BM$1&amp;'Service PJ'!$D109&amp;'Service PJ'!$B109&amp;'Service PJ'!$A109&amp;"*",'EPA_US9RT techs'!$A$2:$I$1722,9,FALSE),"")</f>
        <v/>
      </c>
      <c r="BY111" s="14" t="str">
        <f>IFERROR(VLOOKUP($BM$1&amp;'Service PJ'!$D109&amp;'Service PJ'!$B109&amp;'Service PJ'!$A109&amp;"*",'EPA_US9RT techs'!$A$2:$I$1722,9,FALSE),"")</f>
        <v/>
      </c>
      <c r="BZ111" s="14" t="str">
        <f>IFERROR(VLOOKUP($BM$1&amp;'Service PJ'!$D109&amp;'Service PJ'!$B109&amp;'Service PJ'!$A109&amp;"*",'EPA_US9RT techs'!$A$2:$I$1722,9,FALSE),"")</f>
        <v/>
      </c>
      <c r="CA111" s="14" t="str">
        <f>IFERROR(VLOOKUP($BM$1&amp;'Service PJ'!$D109&amp;'Service PJ'!$B109&amp;'Service PJ'!$A109&amp;"*",'EPA_US9RT techs'!$A$2:$I$1722,9,FALSE),"")</f>
        <v/>
      </c>
      <c r="CB111" s="14" t="str">
        <f>IFERROR(VLOOKUP($BM$1&amp;'Service PJ'!$D109&amp;'Service PJ'!$B109&amp;'Service PJ'!$A109&amp;"*",'EPA_US9RT techs'!$A$2:$I$1722,9,FALSE),"")</f>
        <v/>
      </c>
      <c r="CC111" s="14" t="str">
        <f>IFERROR(VLOOKUP($BM$1&amp;'Service PJ'!$D109&amp;'Service PJ'!$B109&amp;'Service PJ'!$A109&amp;"*",'EPA_US9RT techs'!$A$2:$I$1722,9,FALSE),"")</f>
        <v/>
      </c>
      <c r="CD111" s="14" t="str">
        <f>IFERROR(VLOOKUP($BM$1&amp;'Service PJ'!$D109&amp;'Service PJ'!$B109&amp;'Service PJ'!$A109&amp;"*",'EPA_US9RT techs'!$A$2:$I$1722,9,FALSE),"")</f>
        <v/>
      </c>
      <c r="CE111" s="14" t="str">
        <f>IFERROR(VLOOKUP($BM$1&amp;'Service PJ'!$D109&amp;'Service PJ'!$B109&amp;'Service PJ'!$A109&amp;"*",'EPA_US9RT techs'!$A$2:$I$1722,9,FALSE),"")</f>
        <v/>
      </c>
      <c r="CF111" s="14" t="str">
        <f>IFERROR(VLOOKUP($BM$1&amp;'Service PJ'!$D109&amp;'Service PJ'!$B109&amp;'Service PJ'!$A109&amp;"*",'EPA_US9RT techs'!$A$2:$I$1722,9,FALSE),"")</f>
        <v/>
      </c>
      <c r="CG111" s="14" t="str">
        <f>IFERROR(VLOOKUP($BM$1&amp;'Service PJ'!$D109&amp;'Service PJ'!$B109&amp;'Service PJ'!$A109&amp;"*",'EPA_US9RT techs'!$A$2:$I$1722,9,FALSE),"")</f>
        <v/>
      </c>
      <c r="CH111" s="14" t="str">
        <f>IFERROR(VLOOKUP($BM$1&amp;'Service PJ'!$D109&amp;'Service PJ'!$B109&amp;'Service PJ'!$A109&amp;"*",'EPA_US9RT techs'!$A$2:$I$1722,9,FALSE),"")</f>
        <v/>
      </c>
      <c r="CI111" s="14" t="str">
        <f>IFERROR(VLOOKUP($BM$1&amp;'Service PJ'!$D109&amp;'Service PJ'!$B109&amp;'Service PJ'!$A109&amp;"*",'EPA_US9RT techs'!$A$2:$I$1722,9,FALSE),"")</f>
        <v/>
      </c>
      <c r="CJ111" s="14" t="str">
        <f>IFERROR(VLOOKUP($BM$1&amp;'Service PJ'!$D109&amp;'Service PJ'!$B109&amp;'Service PJ'!$A109&amp;"*",'EPA_US9RT techs'!$A$2:$I$1722,9,FALSE),"")</f>
        <v/>
      </c>
      <c r="CK111" s="14" t="str">
        <f>IFERROR(VLOOKUP($BM$1&amp;'Service PJ'!$D109&amp;'Service PJ'!$B109&amp;'Service PJ'!$A109&amp;"*",'EPA_US9RT techs'!$A$2:$I$1722,9,FALSE),"")</f>
        <v/>
      </c>
      <c r="CL111" s="14" t="str">
        <f>IFERROR(VLOOKUP($BM$1&amp;'Service PJ'!$D109&amp;'Service PJ'!$B109&amp;'Service PJ'!$A109&amp;"*",'EPA_US9RT techs'!$A$2:$I$1722,9,FALSE),"")</f>
        <v/>
      </c>
      <c r="CM111" s="14" t="str">
        <f>IFERROR(VLOOKUP($BM$1&amp;'Service PJ'!$D109&amp;'Service PJ'!$B109&amp;'Service PJ'!$A109&amp;"*",'EPA_US9RT techs'!$A$2:$I$1722,9,FALSE),"")</f>
        <v/>
      </c>
      <c r="CN111" s="14" t="str">
        <f>IFERROR(VLOOKUP($BM$1&amp;'Service PJ'!$D109&amp;'Service PJ'!$B109&amp;'Service PJ'!$A109&amp;"*",'EPA_US9RT techs'!$A$2:$I$1722,9,FALSE),"")</f>
        <v/>
      </c>
      <c r="CO111" s="14" t="str">
        <f>IFERROR(VLOOKUP($BM$1&amp;'Service PJ'!$D109&amp;'Service PJ'!$B109&amp;'Service PJ'!$A109&amp;"*",'EPA_US9RT techs'!$A$2:$I$1722,9,FALSE),"")</f>
        <v/>
      </c>
      <c r="CP111" s="14" t="str">
        <f>IFERROR(VLOOKUP($BM$1&amp;'Service PJ'!$D109&amp;'Service PJ'!$B109&amp;'Service PJ'!$A109&amp;"*",'EPA_US9RT techs'!$A$2:$I$1722,9,FALSE),"")</f>
        <v/>
      </c>
      <c r="CQ111" s="14" t="str">
        <f>IFERROR(VLOOKUP($BM$1&amp;'Service PJ'!$D109&amp;'Service PJ'!$B109&amp;'Service PJ'!$A109&amp;"*",'EPA_US9RT techs'!$A$2:$I$1722,9,FALSE),"")</f>
        <v/>
      </c>
      <c r="CS111" t="str">
        <f>IF(SUM(CT111:DJ111)=0,"\I:",'Service PJ'!$D109&amp;"_"&amp;'Service PJ'!$E109&amp;"_"&amp;'Service PJ'!$C109)</f>
        <v>\I:</v>
      </c>
      <c r="CT111" s="2" t="str">
        <f>IFERROR(VLOOKUP($CS$1&amp;'Service PJ'!$D109&amp;'Service PJ'!$B109&amp;'Service PJ'!$A109&amp;"*",'EPA_US9RT techs'!$A$2:$I$1722,9,FALSE),"")</f>
        <v/>
      </c>
      <c r="CU111" s="2" t="str">
        <f>IFERROR(VLOOKUP($CS$1&amp;'Service PJ'!$D109&amp;'Service PJ'!$B109&amp;'Service PJ'!$A109&amp;"*",'EPA_US9RT techs'!$A$2:$I$1722,9,FALSE),"")</f>
        <v/>
      </c>
      <c r="CV111" s="2" t="str">
        <f>IFERROR(VLOOKUP($CS$1&amp;'Service PJ'!$D109&amp;'Service PJ'!$B109&amp;'Service PJ'!$A109&amp;"*",'EPA_US9RT techs'!$A$2:$I$1722,9,FALSE),"")</f>
        <v/>
      </c>
      <c r="CW111" s="2" t="str">
        <f>IFERROR(VLOOKUP($CS$1&amp;'Service PJ'!$D109&amp;'Service PJ'!$B109&amp;'Service PJ'!$A109&amp;"*",'EPA_US9RT techs'!$A$2:$I$1722,9,FALSE),"")</f>
        <v/>
      </c>
      <c r="CX111" s="2" t="str">
        <f>IFERROR(VLOOKUP($CS$1&amp;'Service PJ'!$D109&amp;'Service PJ'!$B109&amp;'Service PJ'!$A109&amp;"*",'EPA_US9RT techs'!$A$2:$I$1722,9,FALSE),"")</f>
        <v/>
      </c>
      <c r="CY111" s="2" t="str">
        <f>IFERROR(VLOOKUP($CS$1&amp;'Service PJ'!$D109&amp;'Service PJ'!$B109&amp;'Service PJ'!$A109&amp;"*",'EPA_US9RT techs'!$A$2:$I$1722,9,FALSE),"")</f>
        <v/>
      </c>
      <c r="CZ111" s="2" t="str">
        <f>IFERROR(VLOOKUP($CS$1&amp;'Service PJ'!$D109&amp;'Service PJ'!$B109&amp;'Service PJ'!$A109&amp;"*",'EPA_US9RT techs'!$A$2:$I$1722,9,FALSE),"")</f>
        <v/>
      </c>
      <c r="DA111" s="2" t="str">
        <f>IFERROR(VLOOKUP($CS$1&amp;'Service PJ'!$D109&amp;'Service PJ'!$B109&amp;'Service PJ'!$A109&amp;"*",'EPA_US9RT techs'!$A$2:$I$1722,9,FALSE),"")</f>
        <v/>
      </c>
      <c r="DB111" s="2" t="str">
        <f>IFERROR(VLOOKUP($CS$1&amp;'Service PJ'!$D109&amp;'Service PJ'!$B109&amp;'Service PJ'!$A109&amp;"*",'EPA_US9RT techs'!$A$2:$I$1722,9,FALSE),"")</f>
        <v/>
      </c>
      <c r="DC111" s="2" t="str">
        <f>IFERROR(VLOOKUP($CS$1&amp;'Service PJ'!$D109&amp;'Service PJ'!$B109&amp;'Service PJ'!$A109&amp;"*",'EPA_US9RT techs'!$A$2:$I$1722,9,FALSE),"")</f>
        <v/>
      </c>
      <c r="DD111" s="2" t="str">
        <f>IFERROR(VLOOKUP($CS$1&amp;'Service PJ'!$D109&amp;'Service PJ'!$B109&amp;'Service PJ'!$A109&amp;"*",'EPA_US9RT techs'!$A$2:$I$1722,9,FALSE),"")</f>
        <v/>
      </c>
      <c r="DE111" s="2" t="str">
        <f>IFERROR(VLOOKUP($CS$1&amp;'Service PJ'!$D109&amp;'Service PJ'!$B109&amp;'Service PJ'!$A109&amp;"*",'EPA_US9RT techs'!$A$2:$I$1722,9,FALSE),"")</f>
        <v/>
      </c>
      <c r="DF111" s="2" t="str">
        <f>IFERROR(VLOOKUP($CS$1&amp;'Service PJ'!$D109&amp;'Service PJ'!$B109&amp;'Service PJ'!$A109&amp;"*",'EPA_US9RT techs'!$A$2:$I$1722,9,FALSE),"")</f>
        <v/>
      </c>
      <c r="DG111" s="2" t="str">
        <f>IFERROR(VLOOKUP($CS$1&amp;'Service PJ'!$D109&amp;'Service PJ'!$B109&amp;'Service PJ'!$A109&amp;"*",'EPA_US9RT techs'!$A$2:$I$1722,9,FALSE),"")</f>
        <v/>
      </c>
      <c r="DH111" s="2" t="str">
        <f>IFERROR(VLOOKUP($CS$1&amp;'Service PJ'!$D109&amp;'Service PJ'!$B109&amp;'Service PJ'!$A109&amp;"*",'EPA_US9RT techs'!$A$2:$I$1722,9,FALSE),"")</f>
        <v/>
      </c>
      <c r="DI111" s="2" t="str">
        <f>IFERROR(VLOOKUP($CS$1&amp;'Service PJ'!$D109&amp;'Service PJ'!$B109&amp;'Service PJ'!$A109&amp;"*",'EPA_US9RT techs'!$A$2:$I$1722,9,FALSE),"")</f>
        <v/>
      </c>
      <c r="DJ111" s="2" t="str">
        <f>IFERROR(VLOOKUP($CS$1&amp;'Service PJ'!$D109&amp;'Service PJ'!$B109&amp;'Service PJ'!$A109&amp;"*",'EPA_US9RT techs'!$A$2:$I$1722,9,FALSE),"")</f>
        <v/>
      </c>
      <c r="DK111" s="2" t="str">
        <f>IFERROR(VLOOKUP($CS$1&amp;'Service PJ'!$D109&amp;'Service PJ'!$B109&amp;'Service PJ'!$A109&amp;"*",'EPA_US9RT techs'!$A$2:$I$1722,9,FALSE),"")</f>
        <v/>
      </c>
      <c r="DL111" s="2" t="str">
        <f>IFERROR(VLOOKUP($CS$1&amp;'Service PJ'!$D109&amp;'Service PJ'!$B109&amp;'Service PJ'!$A109&amp;"*",'EPA_US9RT techs'!$A$2:$I$1722,9,FALSE),"")</f>
        <v/>
      </c>
      <c r="DM111" s="2" t="str">
        <f>IFERROR(VLOOKUP($CS$1&amp;'Service PJ'!$D109&amp;'Service PJ'!$B109&amp;'Service PJ'!$A109&amp;"*",'EPA_US9RT techs'!$A$2:$I$1722,9,FALSE),"")</f>
        <v/>
      </c>
      <c r="DN111" s="2" t="str">
        <f>IFERROR(VLOOKUP($CS$1&amp;'Service PJ'!$D109&amp;'Service PJ'!$B109&amp;'Service PJ'!$A109&amp;"*",'EPA_US9RT techs'!$A$2:$I$1722,9,FALSE),"")</f>
        <v/>
      </c>
      <c r="DO111" s="2" t="str">
        <f>IFERROR(VLOOKUP($CS$1&amp;'Service PJ'!$D109&amp;'Service PJ'!$B109&amp;'Service PJ'!$A109&amp;"*",'EPA_US9RT techs'!$A$2:$I$1722,9,FALSE),"")</f>
        <v/>
      </c>
      <c r="DP111" s="2" t="str">
        <f>IFERROR(VLOOKUP($CS$1&amp;'Service PJ'!$D109&amp;'Service PJ'!$B109&amp;'Service PJ'!$A109&amp;"*",'EPA_US9RT techs'!$A$2:$I$1722,9,FALSE),"")</f>
        <v/>
      </c>
      <c r="DQ111" s="2" t="str">
        <f>IFERROR(VLOOKUP($CS$1&amp;'Service PJ'!$D109&amp;'Service PJ'!$B109&amp;'Service PJ'!$A109&amp;"*",'EPA_US9RT techs'!$A$2:$I$1722,9,FALSE),"")</f>
        <v/>
      </c>
      <c r="DR111" s="2" t="str">
        <f>IFERROR(VLOOKUP($CS$1&amp;'Service PJ'!$D109&amp;'Service PJ'!$B109&amp;'Service PJ'!$A109&amp;"*",'EPA_US9RT techs'!$A$2:$I$1722,9,FALSE),"")</f>
        <v/>
      </c>
      <c r="DS111" s="2" t="str">
        <f>IFERROR(VLOOKUP($CS$1&amp;'Service PJ'!$D109&amp;'Service PJ'!$B109&amp;'Service PJ'!$A109&amp;"*",'EPA_US9RT techs'!$A$2:$I$1722,9,FALSE),"")</f>
        <v/>
      </c>
      <c r="DT111" s="2" t="str">
        <f>IFERROR(VLOOKUP($CS$1&amp;'Service PJ'!$D109&amp;'Service PJ'!$B109&amp;'Service PJ'!$A109&amp;"*",'EPA_US9RT techs'!$A$2:$I$1722,9,FALSE),"")</f>
        <v/>
      </c>
      <c r="DU111" s="2" t="str">
        <f>IFERROR(VLOOKUP($CS$1&amp;'Service PJ'!$D109&amp;'Service PJ'!$B109&amp;'Service PJ'!$A109&amp;"*",'EPA_US9RT techs'!$A$2:$I$1722,9,FALSE),"")</f>
        <v/>
      </c>
      <c r="DV111" s="2" t="str">
        <f>IFERROR(VLOOKUP($CS$1&amp;'Service PJ'!$D109&amp;'Service PJ'!$B109&amp;'Service PJ'!$A109&amp;"*",'EPA_US9RT techs'!$A$2:$I$1722,9,FALSE),"")</f>
        <v/>
      </c>
      <c r="DW111" s="2" t="str">
        <f>IFERROR(VLOOKUP($CS$1&amp;'Service PJ'!$D109&amp;'Service PJ'!$B109&amp;'Service PJ'!$A109&amp;"*",'EPA_US9RT techs'!$A$2:$I$1722,9,FALSE),"")</f>
        <v/>
      </c>
    </row>
    <row r="112" spans="1:127" x14ac:dyDescent="0.45">
      <c r="A112" t="str">
        <f>IF(SUM(B112:R112)=0,"\I:",'Service PJ'!$D110&amp;"_"&amp;'Service PJ'!$E110&amp;"_"&amp;'Service PJ'!$C110)</f>
        <v>INM_PRH_NGA</v>
      </c>
      <c r="B112" s="14">
        <f>IFERROR(VLOOKUP($A$1&amp;'Service PJ'!$D110&amp;'Service PJ'!$B110&amp;'Service PJ'!$A110&amp;"*",'EPA_US9RT techs'!$A$2:$I$1722,9,FALSE),"")</f>
        <v>39.292516993200003</v>
      </c>
      <c r="C112" s="14">
        <f>IFERROR(VLOOKUP($A$1&amp;'Service PJ'!$D110&amp;'Service PJ'!$B110&amp;'Service PJ'!$A110&amp;"*",'EPA_US9RT techs'!$A$2:$I$1722,9,FALSE),"")</f>
        <v>39.292516993200003</v>
      </c>
      <c r="D112" s="14">
        <f>IFERROR(VLOOKUP($A$1&amp;'Service PJ'!$D110&amp;'Service PJ'!$B110&amp;'Service PJ'!$A110&amp;"*",'EPA_US9RT techs'!$A$2:$I$1722,9,FALSE),"")</f>
        <v>39.292516993200003</v>
      </c>
      <c r="E112" s="14">
        <f>IFERROR(VLOOKUP($A$1&amp;'Service PJ'!$D110&amp;'Service PJ'!$B110&amp;'Service PJ'!$A110&amp;"*",'EPA_US9RT techs'!$A$2:$I$1722,9,FALSE),"")</f>
        <v>39.292516993200003</v>
      </c>
      <c r="F112" s="14">
        <f>IFERROR(VLOOKUP($A$1&amp;'Service PJ'!$D110&amp;'Service PJ'!$B110&amp;'Service PJ'!$A110&amp;"*",'EPA_US9RT techs'!$A$2:$I$1722,9,FALSE),"")</f>
        <v>39.292516993200003</v>
      </c>
      <c r="G112" s="14">
        <f>IFERROR(VLOOKUP($A$1&amp;'Service PJ'!$D110&amp;'Service PJ'!$B110&amp;'Service PJ'!$A110&amp;"*",'EPA_US9RT techs'!$A$2:$I$1722,9,FALSE),"")</f>
        <v>39.292516993200003</v>
      </c>
      <c r="H112" s="14">
        <f>IFERROR(VLOOKUP($A$1&amp;'Service PJ'!$D110&amp;'Service PJ'!$B110&amp;'Service PJ'!$A110&amp;"*",'EPA_US9RT techs'!$A$2:$I$1722,9,FALSE),"")</f>
        <v>39.292516993200003</v>
      </c>
      <c r="I112" s="14">
        <f>IFERROR(VLOOKUP($A$1&amp;'Service PJ'!$D110&amp;'Service PJ'!$B110&amp;'Service PJ'!$A110&amp;"*",'EPA_US9RT techs'!$A$2:$I$1722,9,FALSE),"")</f>
        <v>39.292516993200003</v>
      </c>
      <c r="J112" s="14">
        <f>IFERROR(VLOOKUP($A$1&amp;'Service PJ'!$D110&amp;'Service PJ'!$B110&amp;'Service PJ'!$A110&amp;"*",'EPA_US9RT techs'!$A$2:$I$1722,9,FALSE),"")</f>
        <v>39.292516993200003</v>
      </c>
      <c r="K112" s="14">
        <f>IFERROR(VLOOKUP($A$1&amp;'Service PJ'!$D110&amp;'Service PJ'!$B110&amp;'Service PJ'!$A110&amp;"*",'EPA_US9RT techs'!$A$2:$I$1722,9,FALSE),"")</f>
        <v>39.292516993200003</v>
      </c>
      <c r="L112" s="14">
        <f>IFERROR(VLOOKUP($A$1&amp;'Service PJ'!$D110&amp;'Service PJ'!$B110&amp;'Service PJ'!$A110&amp;"*",'EPA_US9RT techs'!$A$2:$I$1722,9,FALSE),"")</f>
        <v>39.292516993200003</v>
      </c>
      <c r="M112" s="14">
        <f>IFERROR(VLOOKUP($A$1&amp;'Service PJ'!$D110&amp;'Service PJ'!$B110&amp;'Service PJ'!$A110&amp;"*",'EPA_US9RT techs'!$A$2:$I$1722,9,FALSE),"")</f>
        <v>39.292516993200003</v>
      </c>
      <c r="N112" s="14">
        <f>IFERROR(VLOOKUP($A$1&amp;'Service PJ'!$D110&amp;'Service PJ'!$B110&amp;'Service PJ'!$A110&amp;"*",'EPA_US9RT techs'!$A$2:$I$1722,9,FALSE),"")</f>
        <v>39.292516993200003</v>
      </c>
      <c r="O112" s="14">
        <f>IFERROR(VLOOKUP($A$1&amp;'Service PJ'!$D110&amp;'Service PJ'!$B110&amp;'Service PJ'!$A110&amp;"*",'EPA_US9RT techs'!$A$2:$I$1722,9,FALSE),"")</f>
        <v>39.292516993200003</v>
      </c>
      <c r="P112" s="14">
        <f>IFERROR(VLOOKUP($A$1&amp;'Service PJ'!$D110&amp;'Service PJ'!$B110&amp;'Service PJ'!$A110&amp;"*",'EPA_US9RT techs'!$A$2:$I$1722,9,FALSE),"")</f>
        <v>39.292516993200003</v>
      </c>
      <c r="Q112" s="14">
        <f>IFERROR(VLOOKUP($A$1&amp;'Service PJ'!$D110&amp;'Service PJ'!$B110&amp;'Service PJ'!$A110&amp;"*",'EPA_US9RT techs'!$A$2:$I$1722,9,FALSE),"")</f>
        <v>39.292516993200003</v>
      </c>
      <c r="R112" s="14">
        <f>IFERROR(VLOOKUP($A$1&amp;'Service PJ'!$D110&amp;'Service PJ'!$B110&amp;'Service PJ'!$A110&amp;"*",'EPA_US9RT techs'!$A$2:$I$1722,9,FALSE),"")</f>
        <v>39.292516993200003</v>
      </c>
      <c r="S112" s="14">
        <f>IFERROR(VLOOKUP($A$1&amp;'Service PJ'!$D110&amp;'Service PJ'!$B110&amp;'Service PJ'!$A110&amp;"*",'EPA_US9RT techs'!$A$2:$I$1722,9,FALSE),"")</f>
        <v>39.292516993200003</v>
      </c>
      <c r="T112" s="14">
        <f>IFERROR(VLOOKUP($A$1&amp;'Service PJ'!$D110&amp;'Service PJ'!$B110&amp;'Service PJ'!$A110&amp;"*",'EPA_US9RT techs'!$A$2:$I$1722,9,FALSE),"")</f>
        <v>39.292516993200003</v>
      </c>
      <c r="U112" s="14">
        <f>IFERROR(VLOOKUP($A$1&amp;'Service PJ'!$D110&amp;'Service PJ'!$B110&amp;'Service PJ'!$A110&amp;"*",'EPA_US9RT techs'!$A$2:$I$1722,9,FALSE),"")</f>
        <v>39.292516993200003</v>
      </c>
      <c r="V112" s="14">
        <f>IFERROR(VLOOKUP($A$1&amp;'Service PJ'!$D110&amp;'Service PJ'!$B110&amp;'Service PJ'!$A110&amp;"*",'EPA_US9RT techs'!$A$2:$I$1722,9,FALSE),"")</f>
        <v>39.292516993200003</v>
      </c>
      <c r="W112" s="14">
        <f>IFERROR(VLOOKUP($A$1&amp;'Service PJ'!$D110&amp;'Service PJ'!$B110&amp;'Service PJ'!$A110&amp;"*",'EPA_US9RT techs'!$A$2:$I$1722,9,FALSE),"")</f>
        <v>39.292516993200003</v>
      </c>
      <c r="X112" s="14">
        <f>IFERROR(VLOOKUP($A$1&amp;'Service PJ'!$D110&amp;'Service PJ'!$B110&amp;'Service PJ'!$A110&amp;"*",'EPA_US9RT techs'!$A$2:$I$1722,9,FALSE),"")</f>
        <v>39.292516993200003</v>
      </c>
      <c r="Y112" s="14">
        <f>IFERROR(VLOOKUP($A$1&amp;'Service PJ'!$D110&amp;'Service PJ'!$B110&amp;'Service PJ'!$A110&amp;"*",'EPA_US9RT techs'!$A$2:$I$1722,9,FALSE),"")</f>
        <v>39.292516993200003</v>
      </c>
      <c r="Z112" s="14">
        <f>IFERROR(VLOOKUP($A$1&amp;'Service PJ'!$D110&amp;'Service PJ'!$B110&amp;'Service PJ'!$A110&amp;"*",'EPA_US9RT techs'!$A$2:$I$1722,9,FALSE),"")</f>
        <v>39.292516993200003</v>
      </c>
      <c r="AA112" s="14">
        <f>IFERROR(VLOOKUP($A$1&amp;'Service PJ'!$D110&amp;'Service PJ'!$B110&amp;'Service PJ'!$A110&amp;"*",'EPA_US9RT techs'!$A$2:$I$1722,9,FALSE),"")</f>
        <v>39.292516993200003</v>
      </c>
      <c r="AB112" s="14">
        <f>IFERROR(VLOOKUP($A$1&amp;'Service PJ'!$D110&amp;'Service PJ'!$B110&amp;'Service PJ'!$A110&amp;"*",'EPA_US9RT techs'!$A$2:$I$1722,9,FALSE),"")</f>
        <v>39.292516993200003</v>
      </c>
      <c r="AC112" s="14">
        <f>IFERROR(VLOOKUP($A$1&amp;'Service PJ'!$D110&amp;'Service PJ'!$B110&amp;'Service PJ'!$A110&amp;"*",'EPA_US9RT techs'!$A$2:$I$1722,9,FALSE),"")</f>
        <v>39.292516993200003</v>
      </c>
      <c r="AD112" s="14">
        <f>IFERROR(VLOOKUP($A$1&amp;'Service PJ'!$D110&amp;'Service PJ'!$B110&amp;'Service PJ'!$A110&amp;"*",'EPA_US9RT techs'!$A$2:$I$1722,9,FALSE),"")</f>
        <v>39.292516993200003</v>
      </c>
      <c r="AE112" s="14">
        <f>IFERROR(VLOOKUP($A$1&amp;'Service PJ'!$D110&amp;'Service PJ'!$B110&amp;'Service PJ'!$A110&amp;"*",'EPA_US9RT techs'!$A$2:$I$1722,9,FALSE),"")</f>
        <v>39.292516993200003</v>
      </c>
      <c r="AG112" t="str">
        <f>IF(SUM(AH112:AX112)=0,"\I:",'Service PJ'!$D110&amp;"_"&amp;'Service PJ'!$E110&amp;"_"&amp;'Service PJ'!$C110)</f>
        <v>INM_PRH_NGA</v>
      </c>
      <c r="AH112" s="14">
        <f>IFERROR(VLOOKUP($AG$1&amp;'Service PJ'!$D110&amp;'Service PJ'!$B110&amp;'Service PJ'!$A110&amp;"*",'EPA_US9RT techs'!$A$2:$I$1722,9,FALSE),"")</f>
        <v>3.5363265294000001</v>
      </c>
      <c r="AI112" s="14">
        <f>IFERROR(VLOOKUP($AG$1&amp;'Service PJ'!$D110&amp;'Service PJ'!$B110&amp;'Service PJ'!$A110&amp;"*",'EPA_US9RT techs'!$A$2:$I$1722,9,FALSE),"")</f>
        <v>3.5363265294000001</v>
      </c>
      <c r="AJ112" s="14">
        <f>IFERROR(VLOOKUP($AG$1&amp;'Service PJ'!$D110&amp;'Service PJ'!$B110&amp;'Service PJ'!$A110&amp;"*",'EPA_US9RT techs'!$A$2:$I$1722,9,FALSE),"")</f>
        <v>3.5363265294000001</v>
      </c>
      <c r="AK112" s="14">
        <f>IFERROR(VLOOKUP($AG$1&amp;'Service PJ'!$D110&amp;'Service PJ'!$B110&amp;'Service PJ'!$A110&amp;"*",'EPA_US9RT techs'!$A$2:$I$1722,9,FALSE),"")</f>
        <v>3.5363265294000001</v>
      </c>
      <c r="AL112" s="14">
        <f>IFERROR(VLOOKUP($AG$1&amp;'Service PJ'!$D110&amp;'Service PJ'!$B110&amp;'Service PJ'!$A110&amp;"*",'EPA_US9RT techs'!$A$2:$I$1722,9,FALSE),"")</f>
        <v>3.5363265294000001</v>
      </c>
      <c r="AM112" s="14">
        <f>IFERROR(VLOOKUP($AG$1&amp;'Service PJ'!$D110&amp;'Service PJ'!$B110&amp;'Service PJ'!$A110&amp;"*",'EPA_US9RT techs'!$A$2:$I$1722,9,FALSE),"")</f>
        <v>3.5363265294000001</v>
      </c>
      <c r="AN112" s="14">
        <f>IFERROR(VLOOKUP($AG$1&amp;'Service PJ'!$D110&amp;'Service PJ'!$B110&amp;'Service PJ'!$A110&amp;"*",'EPA_US9RT techs'!$A$2:$I$1722,9,FALSE),"")</f>
        <v>3.5363265294000001</v>
      </c>
      <c r="AO112" s="14">
        <f>IFERROR(VLOOKUP($AG$1&amp;'Service PJ'!$D110&amp;'Service PJ'!$B110&amp;'Service PJ'!$A110&amp;"*",'EPA_US9RT techs'!$A$2:$I$1722,9,FALSE),"")</f>
        <v>3.5363265294000001</v>
      </c>
      <c r="AP112" s="14">
        <f>IFERROR(VLOOKUP($AG$1&amp;'Service PJ'!$D110&amp;'Service PJ'!$B110&amp;'Service PJ'!$A110&amp;"*",'EPA_US9RT techs'!$A$2:$I$1722,9,FALSE),"")</f>
        <v>3.5363265294000001</v>
      </c>
      <c r="AQ112" s="14">
        <f>IFERROR(VLOOKUP($AG$1&amp;'Service PJ'!$D110&amp;'Service PJ'!$B110&amp;'Service PJ'!$A110&amp;"*",'EPA_US9RT techs'!$A$2:$I$1722,9,FALSE),"")</f>
        <v>3.5363265294000001</v>
      </c>
      <c r="AR112" s="14">
        <f>IFERROR(VLOOKUP($AG$1&amp;'Service PJ'!$D110&amp;'Service PJ'!$B110&amp;'Service PJ'!$A110&amp;"*",'EPA_US9RT techs'!$A$2:$I$1722,9,FALSE),"")</f>
        <v>3.5363265294000001</v>
      </c>
      <c r="AS112" s="14">
        <f>IFERROR(VLOOKUP($AG$1&amp;'Service PJ'!$D110&amp;'Service PJ'!$B110&amp;'Service PJ'!$A110&amp;"*",'EPA_US9RT techs'!$A$2:$I$1722,9,FALSE),"")</f>
        <v>3.5363265294000001</v>
      </c>
      <c r="AT112" s="14">
        <f>IFERROR(VLOOKUP($AG$1&amp;'Service PJ'!$D110&amp;'Service PJ'!$B110&amp;'Service PJ'!$A110&amp;"*",'EPA_US9RT techs'!$A$2:$I$1722,9,FALSE),"")</f>
        <v>3.5363265294000001</v>
      </c>
      <c r="AU112" s="14">
        <f>IFERROR(VLOOKUP($AG$1&amp;'Service PJ'!$D110&amp;'Service PJ'!$B110&amp;'Service PJ'!$A110&amp;"*",'EPA_US9RT techs'!$A$2:$I$1722,9,FALSE),"")</f>
        <v>3.5363265294000001</v>
      </c>
      <c r="AV112" s="14">
        <f>IFERROR(VLOOKUP($AG$1&amp;'Service PJ'!$D110&amp;'Service PJ'!$B110&amp;'Service PJ'!$A110&amp;"*",'EPA_US9RT techs'!$A$2:$I$1722,9,FALSE),"")</f>
        <v>3.5363265294000001</v>
      </c>
      <c r="AW112" s="14">
        <f>IFERROR(VLOOKUP($AG$1&amp;'Service PJ'!$D110&amp;'Service PJ'!$B110&amp;'Service PJ'!$A110&amp;"*",'EPA_US9RT techs'!$A$2:$I$1722,9,FALSE),"")</f>
        <v>3.5363265294000001</v>
      </c>
      <c r="AX112" s="14">
        <f>IFERROR(VLOOKUP($AG$1&amp;'Service PJ'!$D110&amp;'Service PJ'!$B110&amp;'Service PJ'!$A110&amp;"*",'EPA_US9RT techs'!$A$2:$I$1722,9,FALSE),"")</f>
        <v>3.5363265294000001</v>
      </c>
      <c r="AY112" s="14">
        <f>IFERROR(VLOOKUP($AG$1&amp;'Service PJ'!$D110&amp;'Service PJ'!$B110&amp;'Service PJ'!$A110&amp;"*",'EPA_US9RT techs'!$A$2:$I$1722,9,FALSE),"")</f>
        <v>3.5363265294000001</v>
      </c>
      <c r="AZ112" s="14">
        <f>IFERROR(VLOOKUP($AG$1&amp;'Service PJ'!$D110&amp;'Service PJ'!$B110&amp;'Service PJ'!$A110&amp;"*",'EPA_US9RT techs'!$A$2:$I$1722,9,FALSE),"")</f>
        <v>3.5363265294000001</v>
      </c>
      <c r="BA112" s="14">
        <f>IFERROR(VLOOKUP($AG$1&amp;'Service PJ'!$D110&amp;'Service PJ'!$B110&amp;'Service PJ'!$A110&amp;"*",'EPA_US9RT techs'!$A$2:$I$1722,9,FALSE),"")</f>
        <v>3.5363265294000001</v>
      </c>
      <c r="BB112" s="14">
        <f>IFERROR(VLOOKUP($AG$1&amp;'Service PJ'!$D110&amp;'Service PJ'!$B110&amp;'Service PJ'!$A110&amp;"*",'EPA_US9RT techs'!$A$2:$I$1722,9,FALSE),"")</f>
        <v>3.5363265294000001</v>
      </c>
      <c r="BC112" s="14">
        <f>IFERROR(VLOOKUP($AG$1&amp;'Service PJ'!$D110&amp;'Service PJ'!$B110&amp;'Service PJ'!$A110&amp;"*",'EPA_US9RT techs'!$A$2:$I$1722,9,FALSE),"")</f>
        <v>3.5363265294000001</v>
      </c>
      <c r="BD112" s="14">
        <f>IFERROR(VLOOKUP($AG$1&amp;'Service PJ'!$D110&amp;'Service PJ'!$B110&amp;'Service PJ'!$A110&amp;"*",'EPA_US9RT techs'!$A$2:$I$1722,9,FALSE),"")</f>
        <v>3.5363265294000001</v>
      </c>
      <c r="BE112" s="14">
        <f>IFERROR(VLOOKUP($AG$1&amp;'Service PJ'!$D110&amp;'Service PJ'!$B110&amp;'Service PJ'!$A110&amp;"*",'EPA_US9RT techs'!$A$2:$I$1722,9,FALSE),"")</f>
        <v>3.5363265294000001</v>
      </c>
      <c r="BF112" s="14">
        <f>IFERROR(VLOOKUP($AG$1&amp;'Service PJ'!$D110&amp;'Service PJ'!$B110&amp;'Service PJ'!$A110&amp;"*",'EPA_US9RT techs'!$A$2:$I$1722,9,FALSE),"")</f>
        <v>3.5363265294000001</v>
      </c>
      <c r="BG112" s="14">
        <f>IFERROR(VLOOKUP($AG$1&amp;'Service PJ'!$D110&amp;'Service PJ'!$B110&amp;'Service PJ'!$A110&amp;"*",'EPA_US9RT techs'!$A$2:$I$1722,9,FALSE),"")</f>
        <v>3.5363265294000001</v>
      </c>
      <c r="BH112" s="14">
        <f>IFERROR(VLOOKUP($AG$1&amp;'Service PJ'!$D110&amp;'Service PJ'!$B110&amp;'Service PJ'!$A110&amp;"*",'EPA_US9RT techs'!$A$2:$I$1722,9,FALSE),"")</f>
        <v>3.5363265294000001</v>
      </c>
      <c r="BI112" s="14">
        <f>IFERROR(VLOOKUP($AG$1&amp;'Service PJ'!$D110&amp;'Service PJ'!$B110&amp;'Service PJ'!$A110&amp;"*",'EPA_US9RT techs'!$A$2:$I$1722,9,FALSE),"")</f>
        <v>3.5363265294000001</v>
      </c>
      <c r="BJ112" s="14">
        <f>IFERROR(VLOOKUP($AG$1&amp;'Service PJ'!$D110&amp;'Service PJ'!$B110&amp;'Service PJ'!$A110&amp;"*",'EPA_US9RT techs'!$A$2:$I$1722,9,FALSE),"")</f>
        <v>3.5363265294000001</v>
      </c>
      <c r="BK112" s="14">
        <f>IFERROR(VLOOKUP($AG$1&amp;'Service PJ'!$D110&amp;'Service PJ'!$B110&amp;'Service PJ'!$A110&amp;"*",'EPA_US9RT techs'!$A$2:$I$1722,9,FALSE),"")</f>
        <v>3.5363265294000001</v>
      </c>
      <c r="BM112" t="str">
        <f>IF(SUM(BN112:CD112)=0,"\I:",'Service PJ'!$D110&amp;"_"&amp;'Service PJ'!$E110&amp;"_"&amp;'Service PJ'!$C110)</f>
        <v>\I:</v>
      </c>
      <c r="BN112" s="14" t="str">
        <f>IFERROR(VLOOKUP($BM$1&amp;'Service PJ'!$D110&amp;'Service PJ'!$B110&amp;'Service PJ'!$A110&amp;"*",'EPA_US9RT techs'!$A$2:$I$1722,9,FALSE),"")</f>
        <v/>
      </c>
      <c r="BO112" s="14" t="str">
        <f>IFERROR(VLOOKUP($BM$1&amp;'Service PJ'!$D110&amp;'Service PJ'!$B110&amp;'Service PJ'!$A110&amp;"*",'EPA_US9RT techs'!$A$2:$I$1722,9,FALSE),"")</f>
        <v/>
      </c>
      <c r="BP112" s="14" t="str">
        <f>IFERROR(VLOOKUP($BM$1&amp;'Service PJ'!$D110&amp;'Service PJ'!$B110&amp;'Service PJ'!$A110&amp;"*",'EPA_US9RT techs'!$A$2:$I$1722,9,FALSE),"")</f>
        <v/>
      </c>
      <c r="BQ112" s="14" t="str">
        <f>IFERROR(VLOOKUP($BM$1&amp;'Service PJ'!$D110&amp;'Service PJ'!$B110&amp;'Service PJ'!$A110&amp;"*",'EPA_US9RT techs'!$A$2:$I$1722,9,FALSE),"")</f>
        <v/>
      </c>
      <c r="BR112" s="14" t="str">
        <f>IFERROR(VLOOKUP($BM$1&amp;'Service PJ'!$D110&amp;'Service PJ'!$B110&amp;'Service PJ'!$A110&amp;"*",'EPA_US9RT techs'!$A$2:$I$1722,9,FALSE),"")</f>
        <v/>
      </c>
      <c r="BS112" s="14" t="str">
        <f>IFERROR(VLOOKUP($BM$1&amp;'Service PJ'!$D110&amp;'Service PJ'!$B110&amp;'Service PJ'!$A110&amp;"*",'EPA_US9RT techs'!$A$2:$I$1722,9,FALSE),"")</f>
        <v/>
      </c>
      <c r="BT112" s="14" t="str">
        <f>IFERROR(VLOOKUP($BM$1&amp;'Service PJ'!$D110&amp;'Service PJ'!$B110&amp;'Service PJ'!$A110&amp;"*",'EPA_US9RT techs'!$A$2:$I$1722,9,FALSE),"")</f>
        <v/>
      </c>
      <c r="BU112" s="14" t="str">
        <f>IFERROR(VLOOKUP($BM$1&amp;'Service PJ'!$D110&amp;'Service PJ'!$B110&amp;'Service PJ'!$A110&amp;"*",'EPA_US9RT techs'!$A$2:$I$1722,9,FALSE),"")</f>
        <v/>
      </c>
      <c r="BV112" s="14" t="str">
        <f>IFERROR(VLOOKUP($BM$1&amp;'Service PJ'!$D110&amp;'Service PJ'!$B110&amp;'Service PJ'!$A110&amp;"*",'EPA_US9RT techs'!$A$2:$I$1722,9,FALSE),"")</f>
        <v/>
      </c>
      <c r="BW112" s="14" t="str">
        <f>IFERROR(VLOOKUP($BM$1&amp;'Service PJ'!$D110&amp;'Service PJ'!$B110&amp;'Service PJ'!$A110&amp;"*",'EPA_US9RT techs'!$A$2:$I$1722,9,FALSE),"")</f>
        <v/>
      </c>
      <c r="BX112" s="14" t="str">
        <f>IFERROR(VLOOKUP($BM$1&amp;'Service PJ'!$D110&amp;'Service PJ'!$B110&amp;'Service PJ'!$A110&amp;"*",'EPA_US9RT techs'!$A$2:$I$1722,9,FALSE),"")</f>
        <v/>
      </c>
      <c r="BY112" s="14" t="str">
        <f>IFERROR(VLOOKUP($BM$1&amp;'Service PJ'!$D110&amp;'Service PJ'!$B110&amp;'Service PJ'!$A110&amp;"*",'EPA_US9RT techs'!$A$2:$I$1722,9,FALSE),"")</f>
        <v/>
      </c>
      <c r="BZ112" s="14" t="str">
        <f>IFERROR(VLOOKUP($BM$1&amp;'Service PJ'!$D110&amp;'Service PJ'!$B110&amp;'Service PJ'!$A110&amp;"*",'EPA_US9RT techs'!$A$2:$I$1722,9,FALSE),"")</f>
        <v/>
      </c>
      <c r="CA112" s="14" t="str">
        <f>IFERROR(VLOOKUP($BM$1&amp;'Service PJ'!$D110&amp;'Service PJ'!$B110&amp;'Service PJ'!$A110&amp;"*",'EPA_US9RT techs'!$A$2:$I$1722,9,FALSE),"")</f>
        <v/>
      </c>
      <c r="CB112" s="14" t="str">
        <f>IFERROR(VLOOKUP($BM$1&amp;'Service PJ'!$D110&amp;'Service PJ'!$B110&amp;'Service PJ'!$A110&amp;"*",'EPA_US9RT techs'!$A$2:$I$1722,9,FALSE),"")</f>
        <v/>
      </c>
      <c r="CC112" s="14" t="str">
        <f>IFERROR(VLOOKUP($BM$1&amp;'Service PJ'!$D110&amp;'Service PJ'!$B110&amp;'Service PJ'!$A110&amp;"*",'EPA_US9RT techs'!$A$2:$I$1722,9,FALSE),"")</f>
        <v/>
      </c>
      <c r="CD112" s="14" t="str">
        <f>IFERROR(VLOOKUP($BM$1&amp;'Service PJ'!$D110&amp;'Service PJ'!$B110&amp;'Service PJ'!$A110&amp;"*",'EPA_US9RT techs'!$A$2:$I$1722,9,FALSE),"")</f>
        <v/>
      </c>
      <c r="CE112" s="14" t="str">
        <f>IFERROR(VLOOKUP($BM$1&amp;'Service PJ'!$D110&amp;'Service PJ'!$B110&amp;'Service PJ'!$A110&amp;"*",'EPA_US9RT techs'!$A$2:$I$1722,9,FALSE),"")</f>
        <v/>
      </c>
      <c r="CF112" s="14" t="str">
        <f>IFERROR(VLOOKUP($BM$1&amp;'Service PJ'!$D110&amp;'Service PJ'!$B110&amp;'Service PJ'!$A110&amp;"*",'EPA_US9RT techs'!$A$2:$I$1722,9,FALSE),"")</f>
        <v/>
      </c>
      <c r="CG112" s="14" t="str">
        <f>IFERROR(VLOOKUP($BM$1&amp;'Service PJ'!$D110&amp;'Service PJ'!$B110&amp;'Service PJ'!$A110&amp;"*",'EPA_US9RT techs'!$A$2:$I$1722,9,FALSE),"")</f>
        <v/>
      </c>
      <c r="CH112" s="14" t="str">
        <f>IFERROR(VLOOKUP($BM$1&amp;'Service PJ'!$D110&amp;'Service PJ'!$B110&amp;'Service PJ'!$A110&amp;"*",'EPA_US9RT techs'!$A$2:$I$1722,9,FALSE),"")</f>
        <v/>
      </c>
      <c r="CI112" s="14" t="str">
        <f>IFERROR(VLOOKUP($BM$1&amp;'Service PJ'!$D110&amp;'Service PJ'!$B110&amp;'Service PJ'!$A110&amp;"*",'EPA_US9RT techs'!$A$2:$I$1722,9,FALSE),"")</f>
        <v/>
      </c>
      <c r="CJ112" s="14" t="str">
        <f>IFERROR(VLOOKUP($BM$1&amp;'Service PJ'!$D110&amp;'Service PJ'!$B110&amp;'Service PJ'!$A110&amp;"*",'EPA_US9RT techs'!$A$2:$I$1722,9,FALSE),"")</f>
        <v/>
      </c>
      <c r="CK112" s="14" t="str">
        <f>IFERROR(VLOOKUP($BM$1&amp;'Service PJ'!$D110&amp;'Service PJ'!$B110&amp;'Service PJ'!$A110&amp;"*",'EPA_US9RT techs'!$A$2:$I$1722,9,FALSE),"")</f>
        <v/>
      </c>
      <c r="CL112" s="14" t="str">
        <f>IFERROR(VLOOKUP($BM$1&amp;'Service PJ'!$D110&amp;'Service PJ'!$B110&amp;'Service PJ'!$A110&amp;"*",'EPA_US9RT techs'!$A$2:$I$1722,9,FALSE),"")</f>
        <v/>
      </c>
      <c r="CM112" s="14" t="str">
        <f>IFERROR(VLOOKUP($BM$1&amp;'Service PJ'!$D110&amp;'Service PJ'!$B110&amp;'Service PJ'!$A110&amp;"*",'EPA_US9RT techs'!$A$2:$I$1722,9,FALSE),"")</f>
        <v/>
      </c>
      <c r="CN112" s="14" t="str">
        <f>IFERROR(VLOOKUP($BM$1&amp;'Service PJ'!$D110&amp;'Service PJ'!$B110&amp;'Service PJ'!$A110&amp;"*",'EPA_US9RT techs'!$A$2:$I$1722,9,FALSE),"")</f>
        <v/>
      </c>
      <c r="CO112" s="14" t="str">
        <f>IFERROR(VLOOKUP($BM$1&amp;'Service PJ'!$D110&amp;'Service PJ'!$B110&amp;'Service PJ'!$A110&amp;"*",'EPA_US9RT techs'!$A$2:$I$1722,9,FALSE),"")</f>
        <v/>
      </c>
      <c r="CP112" s="14" t="str">
        <f>IFERROR(VLOOKUP($BM$1&amp;'Service PJ'!$D110&amp;'Service PJ'!$B110&amp;'Service PJ'!$A110&amp;"*",'EPA_US9RT techs'!$A$2:$I$1722,9,FALSE),"")</f>
        <v/>
      </c>
      <c r="CQ112" s="14" t="str">
        <f>IFERROR(VLOOKUP($BM$1&amp;'Service PJ'!$D110&amp;'Service PJ'!$B110&amp;'Service PJ'!$A110&amp;"*",'EPA_US9RT techs'!$A$2:$I$1722,9,FALSE),"")</f>
        <v/>
      </c>
      <c r="CS112" t="str">
        <f>IF(SUM(CT112:DJ112)=0,"\I:",'Service PJ'!$D110&amp;"_"&amp;'Service PJ'!$E110&amp;"_"&amp;'Service PJ'!$C110)</f>
        <v>INM_PRH_NGA</v>
      </c>
      <c r="CT112" s="2">
        <f>IFERROR(VLOOKUP($CS$1&amp;'Service PJ'!$D110&amp;'Service PJ'!$B110&amp;'Service PJ'!$A110&amp;"*",'EPA_US9RT techs'!$A$2:$I$1722,9,FALSE),"")</f>
        <v>30</v>
      </c>
      <c r="CU112" s="2">
        <f>IFERROR(VLOOKUP($CS$1&amp;'Service PJ'!$D110&amp;'Service PJ'!$B110&amp;'Service PJ'!$A110&amp;"*",'EPA_US9RT techs'!$A$2:$I$1722,9,FALSE),"")</f>
        <v>30</v>
      </c>
      <c r="CV112" s="2">
        <f>IFERROR(VLOOKUP($CS$1&amp;'Service PJ'!$D110&amp;'Service PJ'!$B110&amp;'Service PJ'!$A110&amp;"*",'EPA_US9RT techs'!$A$2:$I$1722,9,FALSE),"")</f>
        <v>30</v>
      </c>
      <c r="CW112" s="2">
        <f>IFERROR(VLOOKUP($CS$1&amp;'Service PJ'!$D110&amp;'Service PJ'!$B110&amp;'Service PJ'!$A110&amp;"*",'EPA_US9RT techs'!$A$2:$I$1722,9,FALSE),"")</f>
        <v>30</v>
      </c>
      <c r="CX112" s="2">
        <f>IFERROR(VLOOKUP($CS$1&amp;'Service PJ'!$D110&amp;'Service PJ'!$B110&amp;'Service PJ'!$A110&amp;"*",'EPA_US9RT techs'!$A$2:$I$1722,9,FALSE),"")</f>
        <v>30</v>
      </c>
      <c r="CY112" s="2">
        <f>IFERROR(VLOOKUP($CS$1&amp;'Service PJ'!$D110&amp;'Service PJ'!$B110&amp;'Service PJ'!$A110&amp;"*",'EPA_US9RT techs'!$A$2:$I$1722,9,FALSE),"")</f>
        <v>30</v>
      </c>
      <c r="CZ112" s="2">
        <f>IFERROR(VLOOKUP($CS$1&amp;'Service PJ'!$D110&amp;'Service PJ'!$B110&amp;'Service PJ'!$A110&amp;"*",'EPA_US9RT techs'!$A$2:$I$1722,9,FALSE),"")</f>
        <v>30</v>
      </c>
      <c r="DA112" s="2">
        <f>IFERROR(VLOOKUP($CS$1&amp;'Service PJ'!$D110&amp;'Service PJ'!$B110&amp;'Service PJ'!$A110&amp;"*",'EPA_US9RT techs'!$A$2:$I$1722,9,FALSE),"")</f>
        <v>30</v>
      </c>
      <c r="DB112" s="2">
        <f>IFERROR(VLOOKUP($CS$1&amp;'Service PJ'!$D110&amp;'Service PJ'!$B110&amp;'Service PJ'!$A110&amp;"*",'EPA_US9RT techs'!$A$2:$I$1722,9,FALSE),"")</f>
        <v>30</v>
      </c>
      <c r="DC112" s="2">
        <f>IFERROR(VLOOKUP($CS$1&amp;'Service PJ'!$D110&amp;'Service PJ'!$B110&amp;'Service PJ'!$A110&amp;"*",'EPA_US9RT techs'!$A$2:$I$1722,9,FALSE),"")</f>
        <v>30</v>
      </c>
      <c r="DD112" s="2">
        <f>IFERROR(VLOOKUP($CS$1&amp;'Service PJ'!$D110&amp;'Service PJ'!$B110&amp;'Service PJ'!$A110&amp;"*",'EPA_US9RT techs'!$A$2:$I$1722,9,FALSE),"")</f>
        <v>30</v>
      </c>
      <c r="DE112" s="2">
        <f>IFERROR(VLOOKUP($CS$1&amp;'Service PJ'!$D110&amp;'Service PJ'!$B110&amp;'Service PJ'!$A110&amp;"*",'EPA_US9RT techs'!$A$2:$I$1722,9,FALSE),"")</f>
        <v>30</v>
      </c>
      <c r="DF112" s="2">
        <f>IFERROR(VLOOKUP($CS$1&amp;'Service PJ'!$D110&amp;'Service PJ'!$B110&amp;'Service PJ'!$A110&amp;"*",'EPA_US9RT techs'!$A$2:$I$1722,9,FALSE),"")</f>
        <v>30</v>
      </c>
      <c r="DG112" s="2">
        <f>IFERROR(VLOOKUP($CS$1&amp;'Service PJ'!$D110&amp;'Service PJ'!$B110&amp;'Service PJ'!$A110&amp;"*",'EPA_US9RT techs'!$A$2:$I$1722,9,FALSE),"")</f>
        <v>30</v>
      </c>
      <c r="DH112" s="2">
        <f>IFERROR(VLOOKUP($CS$1&amp;'Service PJ'!$D110&amp;'Service PJ'!$B110&amp;'Service PJ'!$A110&amp;"*",'EPA_US9RT techs'!$A$2:$I$1722,9,FALSE),"")</f>
        <v>30</v>
      </c>
      <c r="DI112" s="2">
        <f>IFERROR(VLOOKUP($CS$1&amp;'Service PJ'!$D110&amp;'Service PJ'!$B110&amp;'Service PJ'!$A110&amp;"*",'EPA_US9RT techs'!$A$2:$I$1722,9,FALSE),"")</f>
        <v>30</v>
      </c>
      <c r="DJ112" s="2">
        <f>IFERROR(VLOOKUP($CS$1&amp;'Service PJ'!$D110&amp;'Service PJ'!$B110&amp;'Service PJ'!$A110&amp;"*",'EPA_US9RT techs'!$A$2:$I$1722,9,FALSE),"")</f>
        <v>30</v>
      </c>
      <c r="DK112" s="2">
        <f>IFERROR(VLOOKUP($CS$1&amp;'Service PJ'!$D110&amp;'Service PJ'!$B110&amp;'Service PJ'!$A110&amp;"*",'EPA_US9RT techs'!$A$2:$I$1722,9,FALSE),"")</f>
        <v>30</v>
      </c>
      <c r="DL112" s="2">
        <f>IFERROR(VLOOKUP($CS$1&amp;'Service PJ'!$D110&amp;'Service PJ'!$B110&amp;'Service PJ'!$A110&amp;"*",'EPA_US9RT techs'!$A$2:$I$1722,9,FALSE),"")</f>
        <v>30</v>
      </c>
      <c r="DM112" s="2">
        <f>IFERROR(VLOOKUP($CS$1&amp;'Service PJ'!$D110&amp;'Service PJ'!$B110&amp;'Service PJ'!$A110&amp;"*",'EPA_US9RT techs'!$A$2:$I$1722,9,FALSE),"")</f>
        <v>30</v>
      </c>
      <c r="DN112" s="2">
        <f>IFERROR(VLOOKUP($CS$1&amp;'Service PJ'!$D110&amp;'Service PJ'!$B110&amp;'Service PJ'!$A110&amp;"*",'EPA_US9RT techs'!$A$2:$I$1722,9,FALSE),"")</f>
        <v>30</v>
      </c>
      <c r="DO112" s="2">
        <f>IFERROR(VLOOKUP($CS$1&amp;'Service PJ'!$D110&amp;'Service PJ'!$B110&amp;'Service PJ'!$A110&amp;"*",'EPA_US9RT techs'!$A$2:$I$1722,9,FALSE),"")</f>
        <v>30</v>
      </c>
      <c r="DP112" s="2">
        <f>IFERROR(VLOOKUP($CS$1&amp;'Service PJ'!$D110&amp;'Service PJ'!$B110&amp;'Service PJ'!$A110&amp;"*",'EPA_US9RT techs'!$A$2:$I$1722,9,FALSE),"")</f>
        <v>30</v>
      </c>
      <c r="DQ112" s="2">
        <f>IFERROR(VLOOKUP($CS$1&amp;'Service PJ'!$D110&amp;'Service PJ'!$B110&amp;'Service PJ'!$A110&amp;"*",'EPA_US9RT techs'!$A$2:$I$1722,9,FALSE),"")</f>
        <v>30</v>
      </c>
      <c r="DR112" s="2">
        <f>IFERROR(VLOOKUP($CS$1&amp;'Service PJ'!$D110&amp;'Service PJ'!$B110&amp;'Service PJ'!$A110&amp;"*",'EPA_US9RT techs'!$A$2:$I$1722,9,FALSE),"")</f>
        <v>30</v>
      </c>
      <c r="DS112" s="2">
        <f>IFERROR(VLOOKUP($CS$1&amp;'Service PJ'!$D110&amp;'Service PJ'!$B110&amp;'Service PJ'!$A110&amp;"*",'EPA_US9RT techs'!$A$2:$I$1722,9,FALSE),"")</f>
        <v>30</v>
      </c>
      <c r="DT112" s="2">
        <f>IFERROR(VLOOKUP($CS$1&amp;'Service PJ'!$D110&amp;'Service PJ'!$B110&amp;'Service PJ'!$A110&amp;"*",'EPA_US9RT techs'!$A$2:$I$1722,9,FALSE),"")</f>
        <v>30</v>
      </c>
      <c r="DU112" s="2">
        <f>IFERROR(VLOOKUP($CS$1&amp;'Service PJ'!$D110&amp;'Service PJ'!$B110&amp;'Service PJ'!$A110&amp;"*",'EPA_US9RT techs'!$A$2:$I$1722,9,FALSE),"")</f>
        <v>30</v>
      </c>
      <c r="DV112" s="2">
        <f>IFERROR(VLOOKUP($CS$1&amp;'Service PJ'!$D110&amp;'Service PJ'!$B110&amp;'Service PJ'!$A110&amp;"*",'EPA_US9RT techs'!$A$2:$I$1722,9,FALSE),"")</f>
        <v>30</v>
      </c>
      <c r="DW112" s="2">
        <f>IFERROR(VLOOKUP($CS$1&amp;'Service PJ'!$D110&amp;'Service PJ'!$B110&amp;'Service PJ'!$A110&amp;"*",'EPA_US9RT techs'!$A$2:$I$1722,9,FALSE),"")</f>
        <v>30</v>
      </c>
    </row>
    <row r="113" spans="1:127" x14ac:dyDescent="0.45">
      <c r="A113" t="str">
        <f>IF(SUM(B113:R113)=0,"\I:",'Service PJ'!$D111&amp;"_"&amp;'Service PJ'!$E111&amp;"_"&amp;'Service PJ'!$C111)</f>
        <v>\I:</v>
      </c>
      <c r="B113" s="14" t="str">
        <f>IFERROR(VLOOKUP($A$1&amp;'Service PJ'!$D111&amp;'Service PJ'!$B111&amp;'Service PJ'!$A111&amp;"*",'EPA_US9RT techs'!$A$2:$I$1722,9,FALSE),"")</f>
        <v/>
      </c>
      <c r="C113" s="14" t="str">
        <f>IFERROR(VLOOKUP($A$1&amp;'Service PJ'!$D111&amp;'Service PJ'!$B111&amp;'Service PJ'!$A111&amp;"*",'EPA_US9RT techs'!$A$2:$I$1722,9,FALSE),"")</f>
        <v/>
      </c>
      <c r="D113" s="14" t="str">
        <f>IFERROR(VLOOKUP($A$1&amp;'Service PJ'!$D111&amp;'Service PJ'!$B111&amp;'Service PJ'!$A111&amp;"*",'EPA_US9RT techs'!$A$2:$I$1722,9,FALSE),"")</f>
        <v/>
      </c>
      <c r="E113" s="14" t="str">
        <f>IFERROR(VLOOKUP($A$1&amp;'Service PJ'!$D111&amp;'Service PJ'!$B111&amp;'Service PJ'!$A111&amp;"*",'EPA_US9RT techs'!$A$2:$I$1722,9,FALSE),"")</f>
        <v/>
      </c>
      <c r="F113" s="14" t="str">
        <f>IFERROR(VLOOKUP($A$1&amp;'Service PJ'!$D111&amp;'Service PJ'!$B111&amp;'Service PJ'!$A111&amp;"*",'EPA_US9RT techs'!$A$2:$I$1722,9,FALSE),"")</f>
        <v/>
      </c>
      <c r="G113" s="14" t="str">
        <f>IFERROR(VLOOKUP($A$1&amp;'Service PJ'!$D111&amp;'Service PJ'!$B111&amp;'Service PJ'!$A111&amp;"*",'EPA_US9RT techs'!$A$2:$I$1722,9,FALSE),"")</f>
        <v/>
      </c>
      <c r="H113" s="14" t="str">
        <f>IFERROR(VLOOKUP($A$1&amp;'Service PJ'!$D111&amp;'Service PJ'!$B111&amp;'Service PJ'!$A111&amp;"*",'EPA_US9RT techs'!$A$2:$I$1722,9,FALSE),"")</f>
        <v/>
      </c>
      <c r="I113" s="14" t="str">
        <f>IFERROR(VLOOKUP($A$1&amp;'Service PJ'!$D111&amp;'Service PJ'!$B111&amp;'Service PJ'!$A111&amp;"*",'EPA_US9RT techs'!$A$2:$I$1722,9,FALSE),"")</f>
        <v/>
      </c>
      <c r="J113" s="14" t="str">
        <f>IFERROR(VLOOKUP($A$1&amp;'Service PJ'!$D111&amp;'Service PJ'!$B111&amp;'Service PJ'!$A111&amp;"*",'EPA_US9RT techs'!$A$2:$I$1722,9,FALSE),"")</f>
        <v/>
      </c>
      <c r="K113" s="14" t="str">
        <f>IFERROR(VLOOKUP($A$1&amp;'Service PJ'!$D111&amp;'Service PJ'!$B111&amp;'Service PJ'!$A111&amp;"*",'EPA_US9RT techs'!$A$2:$I$1722,9,FALSE),"")</f>
        <v/>
      </c>
      <c r="L113" s="14" t="str">
        <f>IFERROR(VLOOKUP($A$1&amp;'Service PJ'!$D111&amp;'Service PJ'!$B111&amp;'Service PJ'!$A111&amp;"*",'EPA_US9RT techs'!$A$2:$I$1722,9,FALSE),"")</f>
        <v/>
      </c>
      <c r="M113" s="14" t="str">
        <f>IFERROR(VLOOKUP($A$1&amp;'Service PJ'!$D111&amp;'Service PJ'!$B111&amp;'Service PJ'!$A111&amp;"*",'EPA_US9RT techs'!$A$2:$I$1722,9,FALSE),"")</f>
        <v/>
      </c>
      <c r="N113" s="14" t="str">
        <f>IFERROR(VLOOKUP($A$1&amp;'Service PJ'!$D111&amp;'Service PJ'!$B111&amp;'Service PJ'!$A111&amp;"*",'EPA_US9RT techs'!$A$2:$I$1722,9,FALSE),"")</f>
        <v/>
      </c>
      <c r="O113" s="14" t="str">
        <f>IFERROR(VLOOKUP($A$1&amp;'Service PJ'!$D111&amp;'Service PJ'!$B111&amp;'Service PJ'!$A111&amp;"*",'EPA_US9RT techs'!$A$2:$I$1722,9,FALSE),"")</f>
        <v/>
      </c>
      <c r="P113" s="14" t="str">
        <f>IFERROR(VLOOKUP($A$1&amp;'Service PJ'!$D111&amp;'Service PJ'!$B111&amp;'Service PJ'!$A111&amp;"*",'EPA_US9RT techs'!$A$2:$I$1722,9,FALSE),"")</f>
        <v/>
      </c>
      <c r="Q113" s="14" t="str">
        <f>IFERROR(VLOOKUP($A$1&amp;'Service PJ'!$D111&amp;'Service PJ'!$B111&amp;'Service PJ'!$A111&amp;"*",'EPA_US9RT techs'!$A$2:$I$1722,9,FALSE),"")</f>
        <v/>
      </c>
      <c r="R113" s="14" t="str">
        <f>IFERROR(VLOOKUP($A$1&amp;'Service PJ'!$D111&amp;'Service PJ'!$B111&amp;'Service PJ'!$A111&amp;"*",'EPA_US9RT techs'!$A$2:$I$1722,9,FALSE),"")</f>
        <v/>
      </c>
      <c r="S113" s="14" t="str">
        <f>IFERROR(VLOOKUP($A$1&amp;'Service PJ'!$D111&amp;'Service PJ'!$B111&amp;'Service PJ'!$A111&amp;"*",'EPA_US9RT techs'!$A$2:$I$1722,9,FALSE),"")</f>
        <v/>
      </c>
      <c r="T113" s="14" t="str">
        <f>IFERROR(VLOOKUP($A$1&amp;'Service PJ'!$D111&amp;'Service PJ'!$B111&amp;'Service PJ'!$A111&amp;"*",'EPA_US9RT techs'!$A$2:$I$1722,9,FALSE),"")</f>
        <v/>
      </c>
      <c r="U113" s="14" t="str">
        <f>IFERROR(VLOOKUP($A$1&amp;'Service PJ'!$D111&amp;'Service PJ'!$B111&amp;'Service PJ'!$A111&amp;"*",'EPA_US9RT techs'!$A$2:$I$1722,9,FALSE),"")</f>
        <v/>
      </c>
      <c r="V113" s="14" t="str">
        <f>IFERROR(VLOOKUP($A$1&amp;'Service PJ'!$D111&amp;'Service PJ'!$B111&amp;'Service PJ'!$A111&amp;"*",'EPA_US9RT techs'!$A$2:$I$1722,9,FALSE),"")</f>
        <v/>
      </c>
      <c r="W113" s="14" t="str">
        <f>IFERROR(VLOOKUP($A$1&amp;'Service PJ'!$D111&amp;'Service PJ'!$B111&amp;'Service PJ'!$A111&amp;"*",'EPA_US9RT techs'!$A$2:$I$1722,9,FALSE),"")</f>
        <v/>
      </c>
      <c r="X113" s="14" t="str">
        <f>IFERROR(VLOOKUP($A$1&amp;'Service PJ'!$D111&amp;'Service PJ'!$B111&amp;'Service PJ'!$A111&amp;"*",'EPA_US9RT techs'!$A$2:$I$1722,9,FALSE),"")</f>
        <v/>
      </c>
      <c r="Y113" s="14" t="str">
        <f>IFERROR(VLOOKUP($A$1&amp;'Service PJ'!$D111&amp;'Service PJ'!$B111&amp;'Service PJ'!$A111&amp;"*",'EPA_US9RT techs'!$A$2:$I$1722,9,FALSE),"")</f>
        <v/>
      </c>
      <c r="Z113" s="14" t="str">
        <f>IFERROR(VLOOKUP($A$1&amp;'Service PJ'!$D111&amp;'Service PJ'!$B111&amp;'Service PJ'!$A111&amp;"*",'EPA_US9RT techs'!$A$2:$I$1722,9,FALSE),"")</f>
        <v/>
      </c>
      <c r="AA113" s="14" t="str">
        <f>IFERROR(VLOOKUP($A$1&amp;'Service PJ'!$D111&amp;'Service PJ'!$B111&amp;'Service PJ'!$A111&amp;"*",'EPA_US9RT techs'!$A$2:$I$1722,9,FALSE),"")</f>
        <v/>
      </c>
      <c r="AB113" s="14" t="str">
        <f>IFERROR(VLOOKUP($A$1&amp;'Service PJ'!$D111&amp;'Service PJ'!$B111&amp;'Service PJ'!$A111&amp;"*",'EPA_US9RT techs'!$A$2:$I$1722,9,FALSE),"")</f>
        <v/>
      </c>
      <c r="AC113" s="14" t="str">
        <f>IFERROR(VLOOKUP($A$1&amp;'Service PJ'!$D111&amp;'Service PJ'!$B111&amp;'Service PJ'!$A111&amp;"*",'EPA_US9RT techs'!$A$2:$I$1722,9,FALSE),"")</f>
        <v/>
      </c>
      <c r="AD113" s="14" t="str">
        <f>IFERROR(VLOOKUP($A$1&amp;'Service PJ'!$D111&amp;'Service PJ'!$B111&amp;'Service PJ'!$A111&amp;"*",'EPA_US9RT techs'!$A$2:$I$1722,9,FALSE),"")</f>
        <v/>
      </c>
      <c r="AE113" s="14" t="str">
        <f>IFERROR(VLOOKUP($A$1&amp;'Service PJ'!$D111&amp;'Service PJ'!$B111&amp;'Service PJ'!$A111&amp;"*",'EPA_US9RT techs'!$A$2:$I$1722,9,FALSE),"")</f>
        <v/>
      </c>
      <c r="AG113" t="str">
        <f>IF(SUM(AH113:AX113)=0,"\I:",'Service PJ'!$D111&amp;"_"&amp;'Service PJ'!$E111&amp;"_"&amp;'Service PJ'!$C111)</f>
        <v>\I:</v>
      </c>
      <c r="AH113" s="14" t="str">
        <f>IFERROR(VLOOKUP($AG$1&amp;'Service PJ'!$D111&amp;'Service PJ'!$B111&amp;'Service PJ'!$A111&amp;"*",'EPA_US9RT techs'!$A$2:$I$1722,9,FALSE),"")</f>
        <v/>
      </c>
      <c r="AI113" s="14" t="str">
        <f>IFERROR(VLOOKUP($AG$1&amp;'Service PJ'!$D111&amp;'Service PJ'!$B111&amp;'Service PJ'!$A111&amp;"*",'EPA_US9RT techs'!$A$2:$I$1722,9,FALSE),"")</f>
        <v/>
      </c>
      <c r="AJ113" s="14" t="str">
        <f>IFERROR(VLOOKUP($AG$1&amp;'Service PJ'!$D111&amp;'Service PJ'!$B111&amp;'Service PJ'!$A111&amp;"*",'EPA_US9RT techs'!$A$2:$I$1722,9,FALSE),"")</f>
        <v/>
      </c>
      <c r="AK113" s="14" t="str">
        <f>IFERROR(VLOOKUP($AG$1&amp;'Service PJ'!$D111&amp;'Service PJ'!$B111&amp;'Service PJ'!$A111&amp;"*",'EPA_US9RT techs'!$A$2:$I$1722,9,FALSE),"")</f>
        <v/>
      </c>
      <c r="AL113" s="14" t="str">
        <f>IFERROR(VLOOKUP($AG$1&amp;'Service PJ'!$D111&amp;'Service PJ'!$B111&amp;'Service PJ'!$A111&amp;"*",'EPA_US9RT techs'!$A$2:$I$1722,9,FALSE),"")</f>
        <v/>
      </c>
      <c r="AM113" s="14" t="str">
        <f>IFERROR(VLOOKUP($AG$1&amp;'Service PJ'!$D111&amp;'Service PJ'!$B111&amp;'Service PJ'!$A111&amp;"*",'EPA_US9RT techs'!$A$2:$I$1722,9,FALSE),"")</f>
        <v/>
      </c>
      <c r="AN113" s="14" t="str">
        <f>IFERROR(VLOOKUP($AG$1&amp;'Service PJ'!$D111&amp;'Service PJ'!$B111&amp;'Service PJ'!$A111&amp;"*",'EPA_US9RT techs'!$A$2:$I$1722,9,FALSE),"")</f>
        <v/>
      </c>
      <c r="AO113" s="14" t="str">
        <f>IFERROR(VLOOKUP($AG$1&amp;'Service PJ'!$D111&amp;'Service PJ'!$B111&amp;'Service PJ'!$A111&amp;"*",'EPA_US9RT techs'!$A$2:$I$1722,9,FALSE),"")</f>
        <v/>
      </c>
      <c r="AP113" s="14" t="str">
        <f>IFERROR(VLOOKUP($AG$1&amp;'Service PJ'!$D111&amp;'Service PJ'!$B111&amp;'Service PJ'!$A111&amp;"*",'EPA_US9RT techs'!$A$2:$I$1722,9,FALSE),"")</f>
        <v/>
      </c>
      <c r="AQ113" s="14" t="str">
        <f>IFERROR(VLOOKUP($AG$1&amp;'Service PJ'!$D111&amp;'Service PJ'!$B111&amp;'Service PJ'!$A111&amp;"*",'EPA_US9RT techs'!$A$2:$I$1722,9,FALSE),"")</f>
        <v/>
      </c>
      <c r="AR113" s="14" t="str">
        <f>IFERROR(VLOOKUP($AG$1&amp;'Service PJ'!$D111&amp;'Service PJ'!$B111&amp;'Service PJ'!$A111&amp;"*",'EPA_US9RT techs'!$A$2:$I$1722,9,FALSE),"")</f>
        <v/>
      </c>
      <c r="AS113" s="14" t="str">
        <f>IFERROR(VLOOKUP($AG$1&amp;'Service PJ'!$D111&amp;'Service PJ'!$B111&amp;'Service PJ'!$A111&amp;"*",'EPA_US9RT techs'!$A$2:$I$1722,9,FALSE),"")</f>
        <v/>
      </c>
      <c r="AT113" s="14" t="str">
        <f>IFERROR(VLOOKUP($AG$1&amp;'Service PJ'!$D111&amp;'Service PJ'!$B111&amp;'Service PJ'!$A111&amp;"*",'EPA_US9RT techs'!$A$2:$I$1722,9,FALSE),"")</f>
        <v/>
      </c>
      <c r="AU113" s="14" t="str">
        <f>IFERROR(VLOOKUP($AG$1&amp;'Service PJ'!$D111&amp;'Service PJ'!$B111&amp;'Service PJ'!$A111&amp;"*",'EPA_US9RT techs'!$A$2:$I$1722,9,FALSE),"")</f>
        <v/>
      </c>
      <c r="AV113" s="14" t="str">
        <f>IFERROR(VLOOKUP($AG$1&amp;'Service PJ'!$D111&amp;'Service PJ'!$B111&amp;'Service PJ'!$A111&amp;"*",'EPA_US9RT techs'!$A$2:$I$1722,9,FALSE),"")</f>
        <v/>
      </c>
      <c r="AW113" s="14" t="str">
        <f>IFERROR(VLOOKUP($AG$1&amp;'Service PJ'!$D111&amp;'Service PJ'!$B111&amp;'Service PJ'!$A111&amp;"*",'EPA_US9RT techs'!$A$2:$I$1722,9,FALSE),"")</f>
        <v/>
      </c>
      <c r="AX113" s="14" t="str">
        <f>IFERROR(VLOOKUP($AG$1&amp;'Service PJ'!$D111&amp;'Service PJ'!$B111&amp;'Service PJ'!$A111&amp;"*",'EPA_US9RT techs'!$A$2:$I$1722,9,FALSE),"")</f>
        <v/>
      </c>
      <c r="AY113" s="14" t="str">
        <f>IFERROR(VLOOKUP($AG$1&amp;'Service PJ'!$D111&amp;'Service PJ'!$B111&amp;'Service PJ'!$A111&amp;"*",'EPA_US9RT techs'!$A$2:$I$1722,9,FALSE),"")</f>
        <v/>
      </c>
      <c r="AZ113" s="14" t="str">
        <f>IFERROR(VLOOKUP($AG$1&amp;'Service PJ'!$D111&amp;'Service PJ'!$B111&amp;'Service PJ'!$A111&amp;"*",'EPA_US9RT techs'!$A$2:$I$1722,9,FALSE),"")</f>
        <v/>
      </c>
      <c r="BA113" s="14" t="str">
        <f>IFERROR(VLOOKUP($AG$1&amp;'Service PJ'!$D111&amp;'Service PJ'!$B111&amp;'Service PJ'!$A111&amp;"*",'EPA_US9RT techs'!$A$2:$I$1722,9,FALSE),"")</f>
        <v/>
      </c>
      <c r="BB113" s="14" t="str">
        <f>IFERROR(VLOOKUP($AG$1&amp;'Service PJ'!$D111&amp;'Service PJ'!$B111&amp;'Service PJ'!$A111&amp;"*",'EPA_US9RT techs'!$A$2:$I$1722,9,FALSE),"")</f>
        <v/>
      </c>
      <c r="BC113" s="14" t="str">
        <f>IFERROR(VLOOKUP($AG$1&amp;'Service PJ'!$D111&amp;'Service PJ'!$B111&amp;'Service PJ'!$A111&amp;"*",'EPA_US9RT techs'!$A$2:$I$1722,9,FALSE),"")</f>
        <v/>
      </c>
      <c r="BD113" s="14" t="str">
        <f>IFERROR(VLOOKUP($AG$1&amp;'Service PJ'!$D111&amp;'Service PJ'!$B111&amp;'Service PJ'!$A111&amp;"*",'EPA_US9RT techs'!$A$2:$I$1722,9,FALSE),"")</f>
        <v/>
      </c>
      <c r="BE113" s="14" t="str">
        <f>IFERROR(VLOOKUP($AG$1&amp;'Service PJ'!$D111&amp;'Service PJ'!$B111&amp;'Service PJ'!$A111&amp;"*",'EPA_US9RT techs'!$A$2:$I$1722,9,FALSE),"")</f>
        <v/>
      </c>
      <c r="BF113" s="14" t="str">
        <f>IFERROR(VLOOKUP($AG$1&amp;'Service PJ'!$D111&amp;'Service PJ'!$B111&amp;'Service PJ'!$A111&amp;"*",'EPA_US9RT techs'!$A$2:$I$1722,9,FALSE),"")</f>
        <v/>
      </c>
      <c r="BG113" s="14" t="str">
        <f>IFERROR(VLOOKUP($AG$1&amp;'Service PJ'!$D111&amp;'Service PJ'!$B111&amp;'Service PJ'!$A111&amp;"*",'EPA_US9RT techs'!$A$2:$I$1722,9,FALSE),"")</f>
        <v/>
      </c>
      <c r="BH113" s="14" t="str">
        <f>IFERROR(VLOOKUP($AG$1&amp;'Service PJ'!$D111&amp;'Service PJ'!$B111&amp;'Service PJ'!$A111&amp;"*",'EPA_US9RT techs'!$A$2:$I$1722,9,FALSE),"")</f>
        <v/>
      </c>
      <c r="BI113" s="14" t="str">
        <f>IFERROR(VLOOKUP($AG$1&amp;'Service PJ'!$D111&amp;'Service PJ'!$B111&amp;'Service PJ'!$A111&amp;"*",'EPA_US9RT techs'!$A$2:$I$1722,9,FALSE),"")</f>
        <v/>
      </c>
      <c r="BJ113" s="14" t="str">
        <f>IFERROR(VLOOKUP($AG$1&amp;'Service PJ'!$D111&amp;'Service PJ'!$B111&amp;'Service PJ'!$A111&amp;"*",'EPA_US9RT techs'!$A$2:$I$1722,9,FALSE),"")</f>
        <v/>
      </c>
      <c r="BK113" s="14" t="str">
        <f>IFERROR(VLOOKUP($AG$1&amp;'Service PJ'!$D111&amp;'Service PJ'!$B111&amp;'Service PJ'!$A111&amp;"*",'EPA_US9RT techs'!$A$2:$I$1722,9,FALSE),"")</f>
        <v/>
      </c>
      <c r="BM113" t="str">
        <f>IF(SUM(BN113:CD113)=0,"\I:",'Service PJ'!$D111&amp;"_"&amp;'Service PJ'!$E111&amp;"_"&amp;'Service PJ'!$C111)</f>
        <v>\I:</v>
      </c>
      <c r="BN113" s="14" t="str">
        <f>IFERROR(VLOOKUP($BM$1&amp;'Service PJ'!$D111&amp;'Service PJ'!$B111&amp;'Service PJ'!$A111&amp;"*",'EPA_US9RT techs'!$A$2:$I$1722,9,FALSE),"")</f>
        <v/>
      </c>
      <c r="BO113" s="14" t="str">
        <f>IFERROR(VLOOKUP($BM$1&amp;'Service PJ'!$D111&amp;'Service PJ'!$B111&amp;'Service PJ'!$A111&amp;"*",'EPA_US9RT techs'!$A$2:$I$1722,9,FALSE),"")</f>
        <v/>
      </c>
      <c r="BP113" s="14" t="str">
        <f>IFERROR(VLOOKUP($BM$1&amp;'Service PJ'!$D111&amp;'Service PJ'!$B111&amp;'Service PJ'!$A111&amp;"*",'EPA_US9RT techs'!$A$2:$I$1722,9,FALSE),"")</f>
        <v/>
      </c>
      <c r="BQ113" s="14" t="str">
        <f>IFERROR(VLOOKUP($BM$1&amp;'Service PJ'!$D111&amp;'Service PJ'!$B111&amp;'Service PJ'!$A111&amp;"*",'EPA_US9RT techs'!$A$2:$I$1722,9,FALSE),"")</f>
        <v/>
      </c>
      <c r="BR113" s="14" t="str">
        <f>IFERROR(VLOOKUP($BM$1&amp;'Service PJ'!$D111&amp;'Service PJ'!$B111&amp;'Service PJ'!$A111&amp;"*",'EPA_US9RT techs'!$A$2:$I$1722,9,FALSE),"")</f>
        <v/>
      </c>
      <c r="BS113" s="14" t="str">
        <f>IFERROR(VLOOKUP($BM$1&amp;'Service PJ'!$D111&amp;'Service PJ'!$B111&amp;'Service PJ'!$A111&amp;"*",'EPA_US9RT techs'!$A$2:$I$1722,9,FALSE),"")</f>
        <v/>
      </c>
      <c r="BT113" s="14" t="str">
        <f>IFERROR(VLOOKUP($BM$1&amp;'Service PJ'!$D111&amp;'Service PJ'!$B111&amp;'Service PJ'!$A111&amp;"*",'EPA_US9RT techs'!$A$2:$I$1722,9,FALSE),"")</f>
        <v/>
      </c>
      <c r="BU113" s="14" t="str">
        <f>IFERROR(VLOOKUP($BM$1&amp;'Service PJ'!$D111&amp;'Service PJ'!$B111&amp;'Service PJ'!$A111&amp;"*",'EPA_US9RT techs'!$A$2:$I$1722,9,FALSE),"")</f>
        <v/>
      </c>
      <c r="BV113" s="14" t="str">
        <f>IFERROR(VLOOKUP($BM$1&amp;'Service PJ'!$D111&amp;'Service PJ'!$B111&amp;'Service PJ'!$A111&amp;"*",'EPA_US9RT techs'!$A$2:$I$1722,9,FALSE),"")</f>
        <v/>
      </c>
      <c r="BW113" s="14" t="str">
        <f>IFERROR(VLOOKUP($BM$1&amp;'Service PJ'!$D111&amp;'Service PJ'!$B111&amp;'Service PJ'!$A111&amp;"*",'EPA_US9RT techs'!$A$2:$I$1722,9,FALSE),"")</f>
        <v/>
      </c>
      <c r="BX113" s="14" t="str">
        <f>IFERROR(VLOOKUP($BM$1&amp;'Service PJ'!$D111&amp;'Service PJ'!$B111&amp;'Service PJ'!$A111&amp;"*",'EPA_US9RT techs'!$A$2:$I$1722,9,FALSE),"")</f>
        <v/>
      </c>
      <c r="BY113" s="14" t="str">
        <f>IFERROR(VLOOKUP($BM$1&amp;'Service PJ'!$D111&amp;'Service PJ'!$B111&amp;'Service PJ'!$A111&amp;"*",'EPA_US9RT techs'!$A$2:$I$1722,9,FALSE),"")</f>
        <v/>
      </c>
      <c r="BZ113" s="14" t="str">
        <f>IFERROR(VLOOKUP($BM$1&amp;'Service PJ'!$D111&amp;'Service PJ'!$B111&amp;'Service PJ'!$A111&amp;"*",'EPA_US9RT techs'!$A$2:$I$1722,9,FALSE),"")</f>
        <v/>
      </c>
      <c r="CA113" s="14" t="str">
        <f>IFERROR(VLOOKUP($BM$1&amp;'Service PJ'!$D111&amp;'Service PJ'!$B111&amp;'Service PJ'!$A111&amp;"*",'EPA_US9RT techs'!$A$2:$I$1722,9,FALSE),"")</f>
        <v/>
      </c>
      <c r="CB113" s="14" t="str">
        <f>IFERROR(VLOOKUP($BM$1&amp;'Service PJ'!$D111&amp;'Service PJ'!$B111&amp;'Service PJ'!$A111&amp;"*",'EPA_US9RT techs'!$A$2:$I$1722,9,FALSE),"")</f>
        <v/>
      </c>
      <c r="CC113" s="14" t="str">
        <f>IFERROR(VLOOKUP($BM$1&amp;'Service PJ'!$D111&amp;'Service PJ'!$B111&amp;'Service PJ'!$A111&amp;"*",'EPA_US9RT techs'!$A$2:$I$1722,9,FALSE),"")</f>
        <v/>
      </c>
      <c r="CD113" s="14" t="str">
        <f>IFERROR(VLOOKUP($BM$1&amp;'Service PJ'!$D111&amp;'Service PJ'!$B111&amp;'Service PJ'!$A111&amp;"*",'EPA_US9RT techs'!$A$2:$I$1722,9,FALSE),"")</f>
        <v/>
      </c>
      <c r="CE113" s="14" t="str">
        <f>IFERROR(VLOOKUP($BM$1&amp;'Service PJ'!$D111&amp;'Service PJ'!$B111&amp;'Service PJ'!$A111&amp;"*",'EPA_US9RT techs'!$A$2:$I$1722,9,FALSE),"")</f>
        <v/>
      </c>
      <c r="CF113" s="14" t="str">
        <f>IFERROR(VLOOKUP($BM$1&amp;'Service PJ'!$D111&amp;'Service PJ'!$B111&amp;'Service PJ'!$A111&amp;"*",'EPA_US9RT techs'!$A$2:$I$1722,9,FALSE),"")</f>
        <v/>
      </c>
      <c r="CG113" s="14" t="str">
        <f>IFERROR(VLOOKUP($BM$1&amp;'Service PJ'!$D111&amp;'Service PJ'!$B111&amp;'Service PJ'!$A111&amp;"*",'EPA_US9RT techs'!$A$2:$I$1722,9,FALSE),"")</f>
        <v/>
      </c>
      <c r="CH113" s="14" t="str">
        <f>IFERROR(VLOOKUP($BM$1&amp;'Service PJ'!$D111&amp;'Service PJ'!$B111&amp;'Service PJ'!$A111&amp;"*",'EPA_US9RT techs'!$A$2:$I$1722,9,FALSE),"")</f>
        <v/>
      </c>
      <c r="CI113" s="14" t="str">
        <f>IFERROR(VLOOKUP($BM$1&amp;'Service PJ'!$D111&amp;'Service PJ'!$B111&amp;'Service PJ'!$A111&amp;"*",'EPA_US9RT techs'!$A$2:$I$1722,9,FALSE),"")</f>
        <v/>
      </c>
      <c r="CJ113" s="14" t="str">
        <f>IFERROR(VLOOKUP($BM$1&amp;'Service PJ'!$D111&amp;'Service PJ'!$B111&amp;'Service PJ'!$A111&amp;"*",'EPA_US9RT techs'!$A$2:$I$1722,9,FALSE),"")</f>
        <v/>
      </c>
      <c r="CK113" s="14" t="str">
        <f>IFERROR(VLOOKUP($BM$1&amp;'Service PJ'!$D111&amp;'Service PJ'!$B111&amp;'Service PJ'!$A111&amp;"*",'EPA_US9RT techs'!$A$2:$I$1722,9,FALSE),"")</f>
        <v/>
      </c>
      <c r="CL113" s="14" t="str">
        <f>IFERROR(VLOOKUP($BM$1&amp;'Service PJ'!$D111&amp;'Service PJ'!$B111&amp;'Service PJ'!$A111&amp;"*",'EPA_US9RT techs'!$A$2:$I$1722,9,FALSE),"")</f>
        <v/>
      </c>
      <c r="CM113" s="14" t="str">
        <f>IFERROR(VLOOKUP($BM$1&amp;'Service PJ'!$D111&amp;'Service PJ'!$B111&amp;'Service PJ'!$A111&amp;"*",'EPA_US9RT techs'!$A$2:$I$1722,9,FALSE),"")</f>
        <v/>
      </c>
      <c r="CN113" s="14" t="str">
        <f>IFERROR(VLOOKUP($BM$1&amp;'Service PJ'!$D111&amp;'Service PJ'!$B111&amp;'Service PJ'!$A111&amp;"*",'EPA_US9RT techs'!$A$2:$I$1722,9,FALSE),"")</f>
        <v/>
      </c>
      <c r="CO113" s="14" t="str">
        <f>IFERROR(VLOOKUP($BM$1&amp;'Service PJ'!$D111&amp;'Service PJ'!$B111&amp;'Service PJ'!$A111&amp;"*",'EPA_US9RT techs'!$A$2:$I$1722,9,FALSE),"")</f>
        <v/>
      </c>
      <c r="CP113" s="14" t="str">
        <f>IFERROR(VLOOKUP($BM$1&amp;'Service PJ'!$D111&amp;'Service PJ'!$B111&amp;'Service PJ'!$A111&amp;"*",'EPA_US9RT techs'!$A$2:$I$1722,9,FALSE),"")</f>
        <v/>
      </c>
      <c r="CQ113" s="14" t="str">
        <f>IFERROR(VLOOKUP($BM$1&amp;'Service PJ'!$D111&amp;'Service PJ'!$B111&amp;'Service PJ'!$A111&amp;"*",'EPA_US9RT techs'!$A$2:$I$1722,9,FALSE),"")</f>
        <v/>
      </c>
      <c r="CS113" t="str">
        <f>IF(SUM(CT113:DJ113)=0,"\I:",'Service PJ'!$D111&amp;"_"&amp;'Service PJ'!$E111&amp;"_"&amp;'Service PJ'!$C111)</f>
        <v>\I:</v>
      </c>
      <c r="CT113" s="2" t="str">
        <f>IFERROR(VLOOKUP($CS$1&amp;'Service PJ'!$D111&amp;'Service PJ'!$B111&amp;'Service PJ'!$A111&amp;"*",'EPA_US9RT techs'!$A$2:$I$1722,9,FALSE),"")</f>
        <v/>
      </c>
      <c r="CU113" s="2" t="str">
        <f>IFERROR(VLOOKUP($CS$1&amp;'Service PJ'!$D111&amp;'Service PJ'!$B111&amp;'Service PJ'!$A111&amp;"*",'EPA_US9RT techs'!$A$2:$I$1722,9,FALSE),"")</f>
        <v/>
      </c>
      <c r="CV113" s="2" t="str">
        <f>IFERROR(VLOOKUP($CS$1&amp;'Service PJ'!$D111&amp;'Service PJ'!$B111&amp;'Service PJ'!$A111&amp;"*",'EPA_US9RT techs'!$A$2:$I$1722,9,FALSE),"")</f>
        <v/>
      </c>
      <c r="CW113" s="2" t="str">
        <f>IFERROR(VLOOKUP($CS$1&amp;'Service PJ'!$D111&amp;'Service PJ'!$B111&amp;'Service PJ'!$A111&amp;"*",'EPA_US9RT techs'!$A$2:$I$1722,9,FALSE),"")</f>
        <v/>
      </c>
      <c r="CX113" s="2" t="str">
        <f>IFERROR(VLOOKUP($CS$1&amp;'Service PJ'!$D111&amp;'Service PJ'!$B111&amp;'Service PJ'!$A111&amp;"*",'EPA_US9RT techs'!$A$2:$I$1722,9,FALSE),"")</f>
        <v/>
      </c>
      <c r="CY113" s="2" t="str">
        <f>IFERROR(VLOOKUP($CS$1&amp;'Service PJ'!$D111&amp;'Service PJ'!$B111&amp;'Service PJ'!$A111&amp;"*",'EPA_US9RT techs'!$A$2:$I$1722,9,FALSE),"")</f>
        <v/>
      </c>
      <c r="CZ113" s="2" t="str">
        <f>IFERROR(VLOOKUP($CS$1&amp;'Service PJ'!$D111&amp;'Service PJ'!$B111&amp;'Service PJ'!$A111&amp;"*",'EPA_US9RT techs'!$A$2:$I$1722,9,FALSE),"")</f>
        <v/>
      </c>
      <c r="DA113" s="2" t="str">
        <f>IFERROR(VLOOKUP($CS$1&amp;'Service PJ'!$D111&amp;'Service PJ'!$B111&amp;'Service PJ'!$A111&amp;"*",'EPA_US9RT techs'!$A$2:$I$1722,9,FALSE),"")</f>
        <v/>
      </c>
      <c r="DB113" s="2" t="str">
        <f>IFERROR(VLOOKUP($CS$1&amp;'Service PJ'!$D111&amp;'Service PJ'!$B111&amp;'Service PJ'!$A111&amp;"*",'EPA_US9RT techs'!$A$2:$I$1722,9,FALSE),"")</f>
        <v/>
      </c>
      <c r="DC113" s="2" t="str">
        <f>IFERROR(VLOOKUP($CS$1&amp;'Service PJ'!$D111&amp;'Service PJ'!$B111&amp;'Service PJ'!$A111&amp;"*",'EPA_US9RT techs'!$A$2:$I$1722,9,FALSE),"")</f>
        <v/>
      </c>
      <c r="DD113" s="2" t="str">
        <f>IFERROR(VLOOKUP($CS$1&amp;'Service PJ'!$D111&amp;'Service PJ'!$B111&amp;'Service PJ'!$A111&amp;"*",'EPA_US9RT techs'!$A$2:$I$1722,9,FALSE),"")</f>
        <v/>
      </c>
      <c r="DE113" s="2" t="str">
        <f>IFERROR(VLOOKUP($CS$1&amp;'Service PJ'!$D111&amp;'Service PJ'!$B111&amp;'Service PJ'!$A111&amp;"*",'EPA_US9RT techs'!$A$2:$I$1722,9,FALSE),"")</f>
        <v/>
      </c>
      <c r="DF113" s="2" t="str">
        <f>IFERROR(VLOOKUP($CS$1&amp;'Service PJ'!$D111&amp;'Service PJ'!$B111&amp;'Service PJ'!$A111&amp;"*",'EPA_US9RT techs'!$A$2:$I$1722,9,FALSE),"")</f>
        <v/>
      </c>
      <c r="DG113" s="2" t="str">
        <f>IFERROR(VLOOKUP($CS$1&amp;'Service PJ'!$D111&amp;'Service PJ'!$B111&amp;'Service PJ'!$A111&amp;"*",'EPA_US9RT techs'!$A$2:$I$1722,9,FALSE),"")</f>
        <v/>
      </c>
      <c r="DH113" s="2" t="str">
        <f>IFERROR(VLOOKUP($CS$1&amp;'Service PJ'!$D111&amp;'Service PJ'!$B111&amp;'Service PJ'!$A111&amp;"*",'EPA_US9RT techs'!$A$2:$I$1722,9,FALSE),"")</f>
        <v/>
      </c>
      <c r="DI113" s="2" t="str">
        <f>IFERROR(VLOOKUP($CS$1&amp;'Service PJ'!$D111&amp;'Service PJ'!$B111&amp;'Service PJ'!$A111&amp;"*",'EPA_US9RT techs'!$A$2:$I$1722,9,FALSE),"")</f>
        <v/>
      </c>
      <c r="DJ113" s="2" t="str">
        <f>IFERROR(VLOOKUP($CS$1&amp;'Service PJ'!$D111&amp;'Service PJ'!$B111&amp;'Service PJ'!$A111&amp;"*",'EPA_US9RT techs'!$A$2:$I$1722,9,FALSE),"")</f>
        <v/>
      </c>
      <c r="DK113" s="2" t="str">
        <f>IFERROR(VLOOKUP($CS$1&amp;'Service PJ'!$D111&amp;'Service PJ'!$B111&amp;'Service PJ'!$A111&amp;"*",'EPA_US9RT techs'!$A$2:$I$1722,9,FALSE),"")</f>
        <v/>
      </c>
      <c r="DL113" s="2" t="str">
        <f>IFERROR(VLOOKUP($CS$1&amp;'Service PJ'!$D111&amp;'Service PJ'!$B111&amp;'Service PJ'!$A111&amp;"*",'EPA_US9RT techs'!$A$2:$I$1722,9,FALSE),"")</f>
        <v/>
      </c>
      <c r="DM113" s="2" t="str">
        <f>IFERROR(VLOOKUP($CS$1&amp;'Service PJ'!$D111&amp;'Service PJ'!$B111&amp;'Service PJ'!$A111&amp;"*",'EPA_US9RT techs'!$A$2:$I$1722,9,FALSE),"")</f>
        <v/>
      </c>
      <c r="DN113" s="2" t="str">
        <f>IFERROR(VLOOKUP($CS$1&amp;'Service PJ'!$D111&amp;'Service PJ'!$B111&amp;'Service PJ'!$A111&amp;"*",'EPA_US9RT techs'!$A$2:$I$1722,9,FALSE),"")</f>
        <v/>
      </c>
      <c r="DO113" s="2" t="str">
        <f>IFERROR(VLOOKUP($CS$1&amp;'Service PJ'!$D111&amp;'Service PJ'!$B111&amp;'Service PJ'!$A111&amp;"*",'EPA_US9RT techs'!$A$2:$I$1722,9,FALSE),"")</f>
        <v/>
      </c>
      <c r="DP113" s="2" t="str">
        <f>IFERROR(VLOOKUP($CS$1&amp;'Service PJ'!$D111&amp;'Service PJ'!$B111&amp;'Service PJ'!$A111&amp;"*",'EPA_US9RT techs'!$A$2:$I$1722,9,FALSE),"")</f>
        <v/>
      </c>
      <c r="DQ113" s="2" t="str">
        <f>IFERROR(VLOOKUP($CS$1&amp;'Service PJ'!$D111&amp;'Service PJ'!$B111&amp;'Service PJ'!$A111&amp;"*",'EPA_US9RT techs'!$A$2:$I$1722,9,FALSE),"")</f>
        <v/>
      </c>
      <c r="DR113" s="2" t="str">
        <f>IFERROR(VLOOKUP($CS$1&amp;'Service PJ'!$D111&amp;'Service PJ'!$B111&amp;'Service PJ'!$A111&amp;"*",'EPA_US9RT techs'!$A$2:$I$1722,9,FALSE),"")</f>
        <v/>
      </c>
      <c r="DS113" s="2" t="str">
        <f>IFERROR(VLOOKUP($CS$1&amp;'Service PJ'!$D111&amp;'Service PJ'!$B111&amp;'Service PJ'!$A111&amp;"*",'EPA_US9RT techs'!$A$2:$I$1722,9,FALSE),"")</f>
        <v/>
      </c>
      <c r="DT113" s="2" t="str">
        <f>IFERROR(VLOOKUP($CS$1&amp;'Service PJ'!$D111&amp;'Service PJ'!$B111&amp;'Service PJ'!$A111&amp;"*",'EPA_US9RT techs'!$A$2:$I$1722,9,FALSE),"")</f>
        <v/>
      </c>
      <c r="DU113" s="2" t="str">
        <f>IFERROR(VLOOKUP($CS$1&amp;'Service PJ'!$D111&amp;'Service PJ'!$B111&amp;'Service PJ'!$A111&amp;"*",'EPA_US9RT techs'!$A$2:$I$1722,9,FALSE),"")</f>
        <v/>
      </c>
      <c r="DV113" s="2" t="str">
        <f>IFERROR(VLOOKUP($CS$1&amp;'Service PJ'!$D111&amp;'Service PJ'!$B111&amp;'Service PJ'!$A111&amp;"*",'EPA_US9RT techs'!$A$2:$I$1722,9,FALSE),"")</f>
        <v/>
      </c>
      <c r="DW113" s="2" t="str">
        <f>IFERROR(VLOOKUP($CS$1&amp;'Service PJ'!$D111&amp;'Service PJ'!$B111&amp;'Service PJ'!$A111&amp;"*",'EPA_US9RT techs'!$A$2:$I$1722,9,FALSE),"")</f>
        <v/>
      </c>
    </row>
    <row r="114" spans="1:127" x14ac:dyDescent="0.45">
      <c r="A114" t="str">
        <f>IF(SUM(B114:R114)=0,"\I:",'Service PJ'!$D112&amp;"_"&amp;'Service PJ'!$E112&amp;"_"&amp;'Service PJ'!$C112)</f>
        <v>\I:</v>
      </c>
      <c r="B114" s="14" t="str">
        <f>IFERROR(VLOOKUP($A$1&amp;'Service PJ'!$D112&amp;'Service PJ'!$B112&amp;'Service PJ'!$A112&amp;"*",'EPA_US9RT techs'!$A$2:$I$1722,9,FALSE),"")</f>
        <v/>
      </c>
      <c r="C114" s="14" t="str">
        <f>IFERROR(VLOOKUP($A$1&amp;'Service PJ'!$D112&amp;'Service PJ'!$B112&amp;'Service PJ'!$A112&amp;"*",'EPA_US9RT techs'!$A$2:$I$1722,9,FALSE),"")</f>
        <v/>
      </c>
      <c r="D114" s="14" t="str">
        <f>IFERROR(VLOOKUP($A$1&amp;'Service PJ'!$D112&amp;'Service PJ'!$B112&amp;'Service PJ'!$A112&amp;"*",'EPA_US9RT techs'!$A$2:$I$1722,9,FALSE),"")</f>
        <v/>
      </c>
      <c r="E114" s="14" t="str">
        <f>IFERROR(VLOOKUP($A$1&amp;'Service PJ'!$D112&amp;'Service PJ'!$B112&amp;'Service PJ'!$A112&amp;"*",'EPA_US9RT techs'!$A$2:$I$1722,9,FALSE),"")</f>
        <v/>
      </c>
      <c r="F114" s="14" t="str">
        <f>IFERROR(VLOOKUP($A$1&amp;'Service PJ'!$D112&amp;'Service PJ'!$B112&amp;'Service PJ'!$A112&amp;"*",'EPA_US9RT techs'!$A$2:$I$1722,9,FALSE),"")</f>
        <v/>
      </c>
      <c r="G114" s="14" t="str">
        <f>IFERROR(VLOOKUP($A$1&amp;'Service PJ'!$D112&amp;'Service PJ'!$B112&amp;'Service PJ'!$A112&amp;"*",'EPA_US9RT techs'!$A$2:$I$1722,9,FALSE),"")</f>
        <v/>
      </c>
      <c r="H114" s="14" t="str">
        <f>IFERROR(VLOOKUP($A$1&amp;'Service PJ'!$D112&amp;'Service PJ'!$B112&amp;'Service PJ'!$A112&amp;"*",'EPA_US9RT techs'!$A$2:$I$1722,9,FALSE),"")</f>
        <v/>
      </c>
      <c r="I114" s="14" t="str">
        <f>IFERROR(VLOOKUP($A$1&amp;'Service PJ'!$D112&amp;'Service PJ'!$B112&amp;'Service PJ'!$A112&amp;"*",'EPA_US9RT techs'!$A$2:$I$1722,9,FALSE),"")</f>
        <v/>
      </c>
      <c r="J114" s="14" t="str">
        <f>IFERROR(VLOOKUP($A$1&amp;'Service PJ'!$D112&amp;'Service PJ'!$B112&amp;'Service PJ'!$A112&amp;"*",'EPA_US9RT techs'!$A$2:$I$1722,9,FALSE),"")</f>
        <v/>
      </c>
      <c r="K114" s="14" t="str">
        <f>IFERROR(VLOOKUP($A$1&amp;'Service PJ'!$D112&amp;'Service PJ'!$B112&amp;'Service PJ'!$A112&amp;"*",'EPA_US9RT techs'!$A$2:$I$1722,9,FALSE),"")</f>
        <v/>
      </c>
      <c r="L114" s="14" t="str">
        <f>IFERROR(VLOOKUP($A$1&amp;'Service PJ'!$D112&amp;'Service PJ'!$B112&amp;'Service PJ'!$A112&amp;"*",'EPA_US9RT techs'!$A$2:$I$1722,9,FALSE),"")</f>
        <v/>
      </c>
      <c r="M114" s="14" t="str">
        <f>IFERROR(VLOOKUP($A$1&amp;'Service PJ'!$D112&amp;'Service PJ'!$B112&amp;'Service PJ'!$A112&amp;"*",'EPA_US9RT techs'!$A$2:$I$1722,9,FALSE),"")</f>
        <v/>
      </c>
      <c r="N114" s="14" t="str">
        <f>IFERROR(VLOOKUP($A$1&amp;'Service PJ'!$D112&amp;'Service PJ'!$B112&amp;'Service PJ'!$A112&amp;"*",'EPA_US9RT techs'!$A$2:$I$1722,9,FALSE),"")</f>
        <v/>
      </c>
      <c r="O114" s="14" t="str">
        <f>IFERROR(VLOOKUP($A$1&amp;'Service PJ'!$D112&amp;'Service PJ'!$B112&amp;'Service PJ'!$A112&amp;"*",'EPA_US9RT techs'!$A$2:$I$1722,9,FALSE),"")</f>
        <v/>
      </c>
      <c r="P114" s="14" t="str">
        <f>IFERROR(VLOOKUP($A$1&amp;'Service PJ'!$D112&amp;'Service PJ'!$B112&amp;'Service PJ'!$A112&amp;"*",'EPA_US9RT techs'!$A$2:$I$1722,9,FALSE),"")</f>
        <v/>
      </c>
      <c r="Q114" s="14" t="str">
        <f>IFERROR(VLOOKUP($A$1&amp;'Service PJ'!$D112&amp;'Service PJ'!$B112&amp;'Service PJ'!$A112&amp;"*",'EPA_US9RT techs'!$A$2:$I$1722,9,FALSE),"")</f>
        <v/>
      </c>
      <c r="R114" s="14" t="str">
        <f>IFERROR(VLOOKUP($A$1&amp;'Service PJ'!$D112&amp;'Service PJ'!$B112&amp;'Service PJ'!$A112&amp;"*",'EPA_US9RT techs'!$A$2:$I$1722,9,FALSE),"")</f>
        <v/>
      </c>
      <c r="S114" s="14" t="str">
        <f>IFERROR(VLOOKUP($A$1&amp;'Service PJ'!$D112&amp;'Service PJ'!$B112&amp;'Service PJ'!$A112&amp;"*",'EPA_US9RT techs'!$A$2:$I$1722,9,FALSE),"")</f>
        <v/>
      </c>
      <c r="T114" s="14" t="str">
        <f>IFERROR(VLOOKUP($A$1&amp;'Service PJ'!$D112&amp;'Service PJ'!$B112&amp;'Service PJ'!$A112&amp;"*",'EPA_US9RT techs'!$A$2:$I$1722,9,FALSE),"")</f>
        <v/>
      </c>
      <c r="U114" s="14" t="str">
        <f>IFERROR(VLOOKUP($A$1&amp;'Service PJ'!$D112&amp;'Service PJ'!$B112&amp;'Service PJ'!$A112&amp;"*",'EPA_US9RT techs'!$A$2:$I$1722,9,FALSE),"")</f>
        <v/>
      </c>
      <c r="V114" s="14" t="str">
        <f>IFERROR(VLOOKUP($A$1&amp;'Service PJ'!$D112&amp;'Service PJ'!$B112&amp;'Service PJ'!$A112&amp;"*",'EPA_US9RT techs'!$A$2:$I$1722,9,FALSE),"")</f>
        <v/>
      </c>
      <c r="W114" s="14" t="str">
        <f>IFERROR(VLOOKUP($A$1&amp;'Service PJ'!$D112&amp;'Service PJ'!$B112&amp;'Service PJ'!$A112&amp;"*",'EPA_US9RT techs'!$A$2:$I$1722,9,FALSE),"")</f>
        <v/>
      </c>
      <c r="X114" s="14" t="str">
        <f>IFERROR(VLOOKUP($A$1&amp;'Service PJ'!$D112&amp;'Service PJ'!$B112&amp;'Service PJ'!$A112&amp;"*",'EPA_US9RT techs'!$A$2:$I$1722,9,FALSE),"")</f>
        <v/>
      </c>
      <c r="Y114" s="14" t="str">
        <f>IFERROR(VLOOKUP($A$1&amp;'Service PJ'!$D112&amp;'Service PJ'!$B112&amp;'Service PJ'!$A112&amp;"*",'EPA_US9RT techs'!$A$2:$I$1722,9,FALSE),"")</f>
        <v/>
      </c>
      <c r="Z114" s="14" t="str">
        <f>IFERROR(VLOOKUP($A$1&amp;'Service PJ'!$D112&amp;'Service PJ'!$B112&amp;'Service PJ'!$A112&amp;"*",'EPA_US9RT techs'!$A$2:$I$1722,9,FALSE),"")</f>
        <v/>
      </c>
      <c r="AA114" s="14" t="str">
        <f>IFERROR(VLOOKUP($A$1&amp;'Service PJ'!$D112&amp;'Service PJ'!$B112&amp;'Service PJ'!$A112&amp;"*",'EPA_US9RT techs'!$A$2:$I$1722,9,FALSE),"")</f>
        <v/>
      </c>
      <c r="AB114" s="14" t="str">
        <f>IFERROR(VLOOKUP($A$1&amp;'Service PJ'!$D112&amp;'Service PJ'!$B112&amp;'Service PJ'!$A112&amp;"*",'EPA_US9RT techs'!$A$2:$I$1722,9,FALSE),"")</f>
        <v/>
      </c>
      <c r="AC114" s="14" t="str">
        <f>IFERROR(VLOOKUP($A$1&amp;'Service PJ'!$D112&amp;'Service PJ'!$B112&amp;'Service PJ'!$A112&amp;"*",'EPA_US9RT techs'!$A$2:$I$1722,9,FALSE),"")</f>
        <v/>
      </c>
      <c r="AD114" s="14" t="str">
        <f>IFERROR(VLOOKUP($A$1&amp;'Service PJ'!$D112&amp;'Service PJ'!$B112&amp;'Service PJ'!$A112&amp;"*",'EPA_US9RT techs'!$A$2:$I$1722,9,FALSE),"")</f>
        <v/>
      </c>
      <c r="AE114" s="14" t="str">
        <f>IFERROR(VLOOKUP($A$1&amp;'Service PJ'!$D112&amp;'Service PJ'!$B112&amp;'Service PJ'!$A112&amp;"*",'EPA_US9RT techs'!$A$2:$I$1722,9,FALSE),"")</f>
        <v/>
      </c>
      <c r="AG114" t="str">
        <f>IF(SUM(AH114:AX114)=0,"\I:",'Service PJ'!$D112&amp;"_"&amp;'Service PJ'!$E112&amp;"_"&amp;'Service PJ'!$C112)</f>
        <v>\I:</v>
      </c>
      <c r="AH114" s="14" t="str">
        <f>IFERROR(VLOOKUP($AG$1&amp;'Service PJ'!$D112&amp;'Service PJ'!$B112&amp;'Service PJ'!$A112&amp;"*",'EPA_US9RT techs'!$A$2:$I$1722,9,FALSE),"")</f>
        <v/>
      </c>
      <c r="AI114" s="14" t="str">
        <f>IFERROR(VLOOKUP($AG$1&amp;'Service PJ'!$D112&amp;'Service PJ'!$B112&amp;'Service PJ'!$A112&amp;"*",'EPA_US9RT techs'!$A$2:$I$1722,9,FALSE),"")</f>
        <v/>
      </c>
      <c r="AJ114" s="14" t="str">
        <f>IFERROR(VLOOKUP($AG$1&amp;'Service PJ'!$D112&amp;'Service PJ'!$B112&amp;'Service PJ'!$A112&amp;"*",'EPA_US9RT techs'!$A$2:$I$1722,9,FALSE),"")</f>
        <v/>
      </c>
      <c r="AK114" s="14" t="str">
        <f>IFERROR(VLOOKUP($AG$1&amp;'Service PJ'!$D112&amp;'Service PJ'!$B112&amp;'Service PJ'!$A112&amp;"*",'EPA_US9RT techs'!$A$2:$I$1722,9,FALSE),"")</f>
        <v/>
      </c>
      <c r="AL114" s="14" t="str">
        <f>IFERROR(VLOOKUP($AG$1&amp;'Service PJ'!$D112&amp;'Service PJ'!$B112&amp;'Service PJ'!$A112&amp;"*",'EPA_US9RT techs'!$A$2:$I$1722,9,FALSE),"")</f>
        <v/>
      </c>
      <c r="AM114" s="14" t="str">
        <f>IFERROR(VLOOKUP($AG$1&amp;'Service PJ'!$D112&amp;'Service PJ'!$B112&amp;'Service PJ'!$A112&amp;"*",'EPA_US9RT techs'!$A$2:$I$1722,9,FALSE),"")</f>
        <v/>
      </c>
      <c r="AN114" s="14" t="str">
        <f>IFERROR(VLOOKUP($AG$1&amp;'Service PJ'!$D112&amp;'Service PJ'!$B112&amp;'Service PJ'!$A112&amp;"*",'EPA_US9RT techs'!$A$2:$I$1722,9,FALSE),"")</f>
        <v/>
      </c>
      <c r="AO114" s="14" t="str">
        <f>IFERROR(VLOOKUP($AG$1&amp;'Service PJ'!$D112&amp;'Service PJ'!$B112&amp;'Service PJ'!$A112&amp;"*",'EPA_US9RT techs'!$A$2:$I$1722,9,FALSE),"")</f>
        <v/>
      </c>
      <c r="AP114" s="14" t="str">
        <f>IFERROR(VLOOKUP($AG$1&amp;'Service PJ'!$D112&amp;'Service PJ'!$B112&amp;'Service PJ'!$A112&amp;"*",'EPA_US9RT techs'!$A$2:$I$1722,9,FALSE),"")</f>
        <v/>
      </c>
      <c r="AQ114" s="14" t="str">
        <f>IFERROR(VLOOKUP($AG$1&amp;'Service PJ'!$D112&amp;'Service PJ'!$B112&amp;'Service PJ'!$A112&amp;"*",'EPA_US9RT techs'!$A$2:$I$1722,9,FALSE),"")</f>
        <v/>
      </c>
      <c r="AR114" s="14" t="str">
        <f>IFERROR(VLOOKUP($AG$1&amp;'Service PJ'!$D112&amp;'Service PJ'!$B112&amp;'Service PJ'!$A112&amp;"*",'EPA_US9RT techs'!$A$2:$I$1722,9,FALSE),"")</f>
        <v/>
      </c>
      <c r="AS114" s="14" t="str">
        <f>IFERROR(VLOOKUP($AG$1&amp;'Service PJ'!$D112&amp;'Service PJ'!$B112&amp;'Service PJ'!$A112&amp;"*",'EPA_US9RT techs'!$A$2:$I$1722,9,FALSE),"")</f>
        <v/>
      </c>
      <c r="AT114" s="14" t="str">
        <f>IFERROR(VLOOKUP($AG$1&amp;'Service PJ'!$D112&amp;'Service PJ'!$B112&amp;'Service PJ'!$A112&amp;"*",'EPA_US9RT techs'!$A$2:$I$1722,9,FALSE),"")</f>
        <v/>
      </c>
      <c r="AU114" s="14" t="str">
        <f>IFERROR(VLOOKUP($AG$1&amp;'Service PJ'!$D112&amp;'Service PJ'!$B112&amp;'Service PJ'!$A112&amp;"*",'EPA_US9RT techs'!$A$2:$I$1722,9,FALSE),"")</f>
        <v/>
      </c>
      <c r="AV114" s="14" t="str">
        <f>IFERROR(VLOOKUP($AG$1&amp;'Service PJ'!$D112&amp;'Service PJ'!$B112&amp;'Service PJ'!$A112&amp;"*",'EPA_US9RT techs'!$A$2:$I$1722,9,FALSE),"")</f>
        <v/>
      </c>
      <c r="AW114" s="14" t="str">
        <f>IFERROR(VLOOKUP($AG$1&amp;'Service PJ'!$D112&amp;'Service PJ'!$B112&amp;'Service PJ'!$A112&amp;"*",'EPA_US9RT techs'!$A$2:$I$1722,9,FALSE),"")</f>
        <v/>
      </c>
      <c r="AX114" s="14" t="str">
        <f>IFERROR(VLOOKUP($AG$1&amp;'Service PJ'!$D112&amp;'Service PJ'!$B112&amp;'Service PJ'!$A112&amp;"*",'EPA_US9RT techs'!$A$2:$I$1722,9,FALSE),"")</f>
        <v/>
      </c>
      <c r="AY114" s="14" t="str">
        <f>IFERROR(VLOOKUP($AG$1&amp;'Service PJ'!$D112&amp;'Service PJ'!$B112&amp;'Service PJ'!$A112&amp;"*",'EPA_US9RT techs'!$A$2:$I$1722,9,FALSE),"")</f>
        <v/>
      </c>
      <c r="AZ114" s="14" t="str">
        <f>IFERROR(VLOOKUP($AG$1&amp;'Service PJ'!$D112&amp;'Service PJ'!$B112&amp;'Service PJ'!$A112&amp;"*",'EPA_US9RT techs'!$A$2:$I$1722,9,FALSE),"")</f>
        <v/>
      </c>
      <c r="BA114" s="14" t="str">
        <f>IFERROR(VLOOKUP($AG$1&amp;'Service PJ'!$D112&amp;'Service PJ'!$B112&amp;'Service PJ'!$A112&amp;"*",'EPA_US9RT techs'!$A$2:$I$1722,9,FALSE),"")</f>
        <v/>
      </c>
      <c r="BB114" s="14" t="str">
        <f>IFERROR(VLOOKUP($AG$1&amp;'Service PJ'!$D112&amp;'Service PJ'!$B112&amp;'Service PJ'!$A112&amp;"*",'EPA_US9RT techs'!$A$2:$I$1722,9,FALSE),"")</f>
        <v/>
      </c>
      <c r="BC114" s="14" t="str">
        <f>IFERROR(VLOOKUP($AG$1&amp;'Service PJ'!$D112&amp;'Service PJ'!$B112&amp;'Service PJ'!$A112&amp;"*",'EPA_US9RT techs'!$A$2:$I$1722,9,FALSE),"")</f>
        <v/>
      </c>
      <c r="BD114" s="14" t="str">
        <f>IFERROR(VLOOKUP($AG$1&amp;'Service PJ'!$D112&amp;'Service PJ'!$B112&amp;'Service PJ'!$A112&amp;"*",'EPA_US9RT techs'!$A$2:$I$1722,9,FALSE),"")</f>
        <v/>
      </c>
      <c r="BE114" s="14" t="str">
        <f>IFERROR(VLOOKUP($AG$1&amp;'Service PJ'!$D112&amp;'Service PJ'!$B112&amp;'Service PJ'!$A112&amp;"*",'EPA_US9RT techs'!$A$2:$I$1722,9,FALSE),"")</f>
        <v/>
      </c>
      <c r="BF114" s="14" t="str">
        <f>IFERROR(VLOOKUP($AG$1&amp;'Service PJ'!$D112&amp;'Service PJ'!$B112&amp;'Service PJ'!$A112&amp;"*",'EPA_US9RT techs'!$A$2:$I$1722,9,FALSE),"")</f>
        <v/>
      </c>
      <c r="BG114" s="14" t="str">
        <f>IFERROR(VLOOKUP($AG$1&amp;'Service PJ'!$D112&amp;'Service PJ'!$B112&amp;'Service PJ'!$A112&amp;"*",'EPA_US9RT techs'!$A$2:$I$1722,9,FALSE),"")</f>
        <v/>
      </c>
      <c r="BH114" s="14" t="str">
        <f>IFERROR(VLOOKUP($AG$1&amp;'Service PJ'!$D112&amp;'Service PJ'!$B112&amp;'Service PJ'!$A112&amp;"*",'EPA_US9RT techs'!$A$2:$I$1722,9,FALSE),"")</f>
        <v/>
      </c>
      <c r="BI114" s="14" t="str">
        <f>IFERROR(VLOOKUP($AG$1&amp;'Service PJ'!$D112&amp;'Service PJ'!$B112&amp;'Service PJ'!$A112&amp;"*",'EPA_US9RT techs'!$A$2:$I$1722,9,FALSE),"")</f>
        <v/>
      </c>
      <c r="BJ114" s="14" t="str">
        <f>IFERROR(VLOOKUP($AG$1&amp;'Service PJ'!$D112&amp;'Service PJ'!$B112&amp;'Service PJ'!$A112&amp;"*",'EPA_US9RT techs'!$A$2:$I$1722,9,FALSE),"")</f>
        <v/>
      </c>
      <c r="BK114" s="14" t="str">
        <f>IFERROR(VLOOKUP($AG$1&amp;'Service PJ'!$D112&amp;'Service PJ'!$B112&amp;'Service PJ'!$A112&amp;"*",'EPA_US9RT techs'!$A$2:$I$1722,9,FALSE),"")</f>
        <v/>
      </c>
      <c r="BM114" t="str">
        <f>IF(SUM(BN114:CD114)=0,"\I:",'Service PJ'!$D112&amp;"_"&amp;'Service PJ'!$E112&amp;"_"&amp;'Service PJ'!$C112)</f>
        <v>\I:</v>
      </c>
      <c r="BN114" s="14" t="str">
        <f>IFERROR(VLOOKUP($BM$1&amp;'Service PJ'!$D112&amp;'Service PJ'!$B112&amp;'Service PJ'!$A112&amp;"*",'EPA_US9RT techs'!$A$2:$I$1722,9,FALSE),"")</f>
        <v/>
      </c>
      <c r="BO114" s="14" t="str">
        <f>IFERROR(VLOOKUP($BM$1&amp;'Service PJ'!$D112&amp;'Service PJ'!$B112&amp;'Service PJ'!$A112&amp;"*",'EPA_US9RT techs'!$A$2:$I$1722,9,FALSE),"")</f>
        <v/>
      </c>
      <c r="BP114" s="14" t="str">
        <f>IFERROR(VLOOKUP($BM$1&amp;'Service PJ'!$D112&amp;'Service PJ'!$B112&amp;'Service PJ'!$A112&amp;"*",'EPA_US9RT techs'!$A$2:$I$1722,9,FALSE),"")</f>
        <v/>
      </c>
      <c r="BQ114" s="14" t="str">
        <f>IFERROR(VLOOKUP($BM$1&amp;'Service PJ'!$D112&amp;'Service PJ'!$B112&amp;'Service PJ'!$A112&amp;"*",'EPA_US9RT techs'!$A$2:$I$1722,9,FALSE),"")</f>
        <v/>
      </c>
      <c r="BR114" s="14" t="str">
        <f>IFERROR(VLOOKUP($BM$1&amp;'Service PJ'!$D112&amp;'Service PJ'!$B112&amp;'Service PJ'!$A112&amp;"*",'EPA_US9RT techs'!$A$2:$I$1722,9,FALSE),"")</f>
        <v/>
      </c>
      <c r="BS114" s="14" t="str">
        <f>IFERROR(VLOOKUP($BM$1&amp;'Service PJ'!$D112&amp;'Service PJ'!$B112&amp;'Service PJ'!$A112&amp;"*",'EPA_US9RT techs'!$A$2:$I$1722,9,FALSE),"")</f>
        <v/>
      </c>
      <c r="BT114" s="14" t="str">
        <f>IFERROR(VLOOKUP($BM$1&amp;'Service PJ'!$D112&amp;'Service PJ'!$B112&amp;'Service PJ'!$A112&amp;"*",'EPA_US9RT techs'!$A$2:$I$1722,9,FALSE),"")</f>
        <v/>
      </c>
      <c r="BU114" s="14" t="str">
        <f>IFERROR(VLOOKUP($BM$1&amp;'Service PJ'!$D112&amp;'Service PJ'!$B112&amp;'Service PJ'!$A112&amp;"*",'EPA_US9RT techs'!$A$2:$I$1722,9,FALSE),"")</f>
        <v/>
      </c>
      <c r="BV114" s="14" t="str">
        <f>IFERROR(VLOOKUP($BM$1&amp;'Service PJ'!$D112&amp;'Service PJ'!$B112&amp;'Service PJ'!$A112&amp;"*",'EPA_US9RT techs'!$A$2:$I$1722,9,FALSE),"")</f>
        <v/>
      </c>
      <c r="BW114" s="14" t="str">
        <f>IFERROR(VLOOKUP($BM$1&amp;'Service PJ'!$D112&amp;'Service PJ'!$B112&amp;'Service PJ'!$A112&amp;"*",'EPA_US9RT techs'!$A$2:$I$1722,9,FALSE),"")</f>
        <v/>
      </c>
      <c r="BX114" s="14" t="str">
        <f>IFERROR(VLOOKUP($BM$1&amp;'Service PJ'!$D112&amp;'Service PJ'!$B112&amp;'Service PJ'!$A112&amp;"*",'EPA_US9RT techs'!$A$2:$I$1722,9,FALSE),"")</f>
        <v/>
      </c>
      <c r="BY114" s="14" t="str">
        <f>IFERROR(VLOOKUP($BM$1&amp;'Service PJ'!$D112&amp;'Service PJ'!$B112&amp;'Service PJ'!$A112&amp;"*",'EPA_US9RT techs'!$A$2:$I$1722,9,FALSE),"")</f>
        <v/>
      </c>
      <c r="BZ114" s="14" t="str">
        <f>IFERROR(VLOOKUP($BM$1&amp;'Service PJ'!$D112&amp;'Service PJ'!$B112&amp;'Service PJ'!$A112&amp;"*",'EPA_US9RT techs'!$A$2:$I$1722,9,FALSE),"")</f>
        <v/>
      </c>
      <c r="CA114" s="14" t="str">
        <f>IFERROR(VLOOKUP($BM$1&amp;'Service PJ'!$D112&amp;'Service PJ'!$B112&amp;'Service PJ'!$A112&amp;"*",'EPA_US9RT techs'!$A$2:$I$1722,9,FALSE),"")</f>
        <v/>
      </c>
      <c r="CB114" s="14" t="str">
        <f>IFERROR(VLOOKUP($BM$1&amp;'Service PJ'!$D112&amp;'Service PJ'!$B112&amp;'Service PJ'!$A112&amp;"*",'EPA_US9RT techs'!$A$2:$I$1722,9,FALSE),"")</f>
        <v/>
      </c>
      <c r="CC114" s="14" t="str">
        <f>IFERROR(VLOOKUP($BM$1&amp;'Service PJ'!$D112&amp;'Service PJ'!$B112&amp;'Service PJ'!$A112&amp;"*",'EPA_US9RT techs'!$A$2:$I$1722,9,FALSE),"")</f>
        <v/>
      </c>
      <c r="CD114" s="14" t="str">
        <f>IFERROR(VLOOKUP($BM$1&amp;'Service PJ'!$D112&amp;'Service PJ'!$B112&amp;'Service PJ'!$A112&amp;"*",'EPA_US9RT techs'!$A$2:$I$1722,9,FALSE),"")</f>
        <v/>
      </c>
      <c r="CE114" s="14" t="str">
        <f>IFERROR(VLOOKUP($BM$1&amp;'Service PJ'!$D112&amp;'Service PJ'!$B112&amp;'Service PJ'!$A112&amp;"*",'EPA_US9RT techs'!$A$2:$I$1722,9,FALSE),"")</f>
        <v/>
      </c>
      <c r="CF114" s="14" t="str">
        <f>IFERROR(VLOOKUP($BM$1&amp;'Service PJ'!$D112&amp;'Service PJ'!$B112&amp;'Service PJ'!$A112&amp;"*",'EPA_US9RT techs'!$A$2:$I$1722,9,FALSE),"")</f>
        <v/>
      </c>
      <c r="CG114" s="14" t="str">
        <f>IFERROR(VLOOKUP($BM$1&amp;'Service PJ'!$D112&amp;'Service PJ'!$B112&amp;'Service PJ'!$A112&amp;"*",'EPA_US9RT techs'!$A$2:$I$1722,9,FALSE),"")</f>
        <v/>
      </c>
      <c r="CH114" s="14" t="str">
        <f>IFERROR(VLOOKUP($BM$1&amp;'Service PJ'!$D112&amp;'Service PJ'!$B112&amp;'Service PJ'!$A112&amp;"*",'EPA_US9RT techs'!$A$2:$I$1722,9,FALSE),"")</f>
        <v/>
      </c>
      <c r="CI114" s="14" t="str">
        <f>IFERROR(VLOOKUP($BM$1&amp;'Service PJ'!$D112&amp;'Service PJ'!$B112&amp;'Service PJ'!$A112&amp;"*",'EPA_US9RT techs'!$A$2:$I$1722,9,FALSE),"")</f>
        <v/>
      </c>
      <c r="CJ114" s="14" t="str">
        <f>IFERROR(VLOOKUP($BM$1&amp;'Service PJ'!$D112&amp;'Service PJ'!$B112&amp;'Service PJ'!$A112&amp;"*",'EPA_US9RT techs'!$A$2:$I$1722,9,FALSE),"")</f>
        <v/>
      </c>
      <c r="CK114" s="14" t="str">
        <f>IFERROR(VLOOKUP($BM$1&amp;'Service PJ'!$D112&amp;'Service PJ'!$B112&amp;'Service PJ'!$A112&amp;"*",'EPA_US9RT techs'!$A$2:$I$1722,9,FALSE),"")</f>
        <v/>
      </c>
      <c r="CL114" s="14" t="str">
        <f>IFERROR(VLOOKUP($BM$1&amp;'Service PJ'!$D112&amp;'Service PJ'!$B112&amp;'Service PJ'!$A112&amp;"*",'EPA_US9RT techs'!$A$2:$I$1722,9,FALSE),"")</f>
        <v/>
      </c>
      <c r="CM114" s="14" t="str">
        <f>IFERROR(VLOOKUP($BM$1&amp;'Service PJ'!$D112&amp;'Service PJ'!$B112&amp;'Service PJ'!$A112&amp;"*",'EPA_US9RT techs'!$A$2:$I$1722,9,FALSE),"")</f>
        <v/>
      </c>
      <c r="CN114" s="14" t="str">
        <f>IFERROR(VLOOKUP($BM$1&amp;'Service PJ'!$D112&amp;'Service PJ'!$B112&amp;'Service PJ'!$A112&amp;"*",'EPA_US9RT techs'!$A$2:$I$1722,9,FALSE),"")</f>
        <v/>
      </c>
      <c r="CO114" s="14" t="str">
        <f>IFERROR(VLOOKUP($BM$1&amp;'Service PJ'!$D112&amp;'Service PJ'!$B112&amp;'Service PJ'!$A112&amp;"*",'EPA_US9RT techs'!$A$2:$I$1722,9,FALSE),"")</f>
        <v/>
      </c>
      <c r="CP114" s="14" t="str">
        <f>IFERROR(VLOOKUP($BM$1&amp;'Service PJ'!$D112&amp;'Service PJ'!$B112&amp;'Service PJ'!$A112&amp;"*",'EPA_US9RT techs'!$A$2:$I$1722,9,FALSE),"")</f>
        <v/>
      </c>
      <c r="CQ114" s="14" t="str">
        <f>IFERROR(VLOOKUP($BM$1&amp;'Service PJ'!$D112&amp;'Service PJ'!$B112&amp;'Service PJ'!$A112&amp;"*",'EPA_US9RT techs'!$A$2:$I$1722,9,FALSE),"")</f>
        <v/>
      </c>
      <c r="CS114" t="str">
        <f>IF(SUM(CT114:DJ114)=0,"\I:",'Service PJ'!$D112&amp;"_"&amp;'Service PJ'!$E112&amp;"_"&amp;'Service PJ'!$C112)</f>
        <v>\I:</v>
      </c>
      <c r="CT114" s="2" t="str">
        <f>IFERROR(VLOOKUP($CS$1&amp;'Service PJ'!$D112&amp;'Service PJ'!$B112&amp;'Service PJ'!$A112&amp;"*",'EPA_US9RT techs'!$A$2:$I$1722,9,FALSE),"")</f>
        <v/>
      </c>
      <c r="CU114" s="2" t="str">
        <f>IFERROR(VLOOKUP($CS$1&amp;'Service PJ'!$D112&amp;'Service PJ'!$B112&amp;'Service PJ'!$A112&amp;"*",'EPA_US9RT techs'!$A$2:$I$1722,9,FALSE),"")</f>
        <v/>
      </c>
      <c r="CV114" s="2" t="str">
        <f>IFERROR(VLOOKUP($CS$1&amp;'Service PJ'!$D112&amp;'Service PJ'!$B112&amp;'Service PJ'!$A112&amp;"*",'EPA_US9RT techs'!$A$2:$I$1722,9,FALSE),"")</f>
        <v/>
      </c>
      <c r="CW114" s="2" t="str">
        <f>IFERROR(VLOOKUP($CS$1&amp;'Service PJ'!$D112&amp;'Service PJ'!$B112&amp;'Service PJ'!$A112&amp;"*",'EPA_US9RT techs'!$A$2:$I$1722,9,FALSE),"")</f>
        <v/>
      </c>
      <c r="CX114" s="2" t="str">
        <f>IFERROR(VLOOKUP($CS$1&amp;'Service PJ'!$D112&amp;'Service PJ'!$B112&amp;'Service PJ'!$A112&amp;"*",'EPA_US9RT techs'!$A$2:$I$1722,9,FALSE),"")</f>
        <v/>
      </c>
      <c r="CY114" s="2" t="str">
        <f>IFERROR(VLOOKUP($CS$1&amp;'Service PJ'!$D112&amp;'Service PJ'!$B112&amp;'Service PJ'!$A112&amp;"*",'EPA_US9RT techs'!$A$2:$I$1722,9,FALSE),"")</f>
        <v/>
      </c>
      <c r="CZ114" s="2" t="str">
        <f>IFERROR(VLOOKUP($CS$1&amp;'Service PJ'!$D112&amp;'Service PJ'!$B112&amp;'Service PJ'!$A112&amp;"*",'EPA_US9RT techs'!$A$2:$I$1722,9,FALSE),"")</f>
        <v/>
      </c>
      <c r="DA114" s="2" t="str">
        <f>IFERROR(VLOOKUP($CS$1&amp;'Service PJ'!$D112&amp;'Service PJ'!$B112&amp;'Service PJ'!$A112&amp;"*",'EPA_US9RT techs'!$A$2:$I$1722,9,FALSE),"")</f>
        <v/>
      </c>
      <c r="DB114" s="2" t="str">
        <f>IFERROR(VLOOKUP($CS$1&amp;'Service PJ'!$D112&amp;'Service PJ'!$B112&amp;'Service PJ'!$A112&amp;"*",'EPA_US9RT techs'!$A$2:$I$1722,9,FALSE),"")</f>
        <v/>
      </c>
      <c r="DC114" s="2" t="str">
        <f>IFERROR(VLOOKUP($CS$1&amp;'Service PJ'!$D112&amp;'Service PJ'!$B112&amp;'Service PJ'!$A112&amp;"*",'EPA_US9RT techs'!$A$2:$I$1722,9,FALSE),"")</f>
        <v/>
      </c>
      <c r="DD114" s="2" t="str">
        <f>IFERROR(VLOOKUP($CS$1&amp;'Service PJ'!$D112&amp;'Service PJ'!$B112&amp;'Service PJ'!$A112&amp;"*",'EPA_US9RT techs'!$A$2:$I$1722,9,FALSE),"")</f>
        <v/>
      </c>
      <c r="DE114" s="2" t="str">
        <f>IFERROR(VLOOKUP($CS$1&amp;'Service PJ'!$D112&amp;'Service PJ'!$B112&amp;'Service PJ'!$A112&amp;"*",'EPA_US9RT techs'!$A$2:$I$1722,9,FALSE),"")</f>
        <v/>
      </c>
      <c r="DF114" s="2" t="str">
        <f>IFERROR(VLOOKUP($CS$1&amp;'Service PJ'!$D112&amp;'Service PJ'!$B112&amp;'Service PJ'!$A112&amp;"*",'EPA_US9RT techs'!$A$2:$I$1722,9,FALSE),"")</f>
        <v/>
      </c>
      <c r="DG114" s="2" t="str">
        <f>IFERROR(VLOOKUP($CS$1&amp;'Service PJ'!$D112&amp;'Service PJ'!$B112&amp;'Service PJ'!$A112&amp;"*",'EPA_US9RT techs'!$A$2:$I$1722,9,FALSE),"")</f>
        <v/>
      </c>
      <c r="DH114" s="2" t="str">
        <f>IFERROR(VLOOKUP($CS$1&amp;'Service PJ'!$D112&amp;'Service PJ'!$B112&amp;'Service PJ'!$A112&amp;"*",'EPA_US9RT techs'!$A$2:$I$1722,9,FALSE),"")</f>
        <v/>
      </c>
      <c r="DI114" s="2" t="str">
        <f>IFERROR(VLOOKUP($CS$1&amp;'Service PJ'!$D112&amp;'Service PJ'!$B112&amp;'Service PJ'!$A112&amp;"*",'EPA_US9RT techs'!$A$2:$I$1722,9,FALSE),"")</f>
        <v/>
      </c>
      <c r="DJ114" s="2" t="str">
        <f>IFERROR(VLOOKUP($CS$1&amp;'Service PJ'!$D112&amp;'Service PJ'!$B112&amp;'Service PJ'!$A112&amp;"*",'EPA_US9RT techs'!$A$2:$I$1722,9,FALSE),"")</f>
        <v/>
      </c>
      <c r="DK114" s="2" t="str">
        <f>IFERROR(VLOOKUP($CS$1&amp;'Service PJ'!$D112&amp;'Service PJ'!$B112&amp;'Service PJ'!$A112&amp;"*",'EPA_US9RT techs'!$A$2:$I$1722,9,FALSE),"")</f>
        <v/>
      </c>
      <c r="DL114" s="2" t="str">
        <f>IFERROR(VLOOKUP($CS$1&amp;'Service PJ'!$D112&amp;'Service PJ'!$B112&amp;'Service PJ'!$A112&amp;"*",'EPA_US9RT techs'!$A$2:$I$1722,9,FALSE),"")</f>
        <v/>
      </c>
      <c r="DM114" s="2" t="str">
        <f>IFERROR(VLOOKUP($CS$1&amp;'Service PJ'!$D112&amp;'Service PJ'!$B112&amp;'Service PJ'!$A112&amp;"*",'EPA_US9RT techs'!$A$2:$I$1722,9,FALSE),"")</f>
        <v/>
      </c>
      <c r="DN114" s="2" t="str">
        <f>IFERROR(VLOOKUP($CS$1&amp;'Service PJ'!$D112&amp;'Service PJ'!$B112&amp;'Service PJ'!$A112&amp;"*",'EPA_US9RT techs'!$A$2:$I$1722,9,FALSE),"")</f>
        <v/>
      </c>
      <c r="DO114" s="2" t="str">
        <f>IFERROR(VLOOKUP($CS$1&amp;'Service PJ'!$D112&amp;'Service PJ'!$B112&amp;'Service PJ'!$A112&amp;"*",'EPA_US9RT techs'!$A$2:$I$1722,9,FALSE),"")</f>
        <v/>
      </c>
      <c r="DP114" s="2" t="str">
        <f>IFERROR(VLOOKUP($CS$1&amp;'Service PJ'!$D112&amp;'Service PJ'!$B112&amp;'Service PJ'!$A112&amp;"*",'EPA_US9RT techs'!$A$2:$I$1722,9,FALSE),"")</f>
        <v/>
      </c>
      <c r="DQ114" s="2" t="str">
        <f>IFERROR(VLOOKUP($CS$1&amp;'Service PJ'!$D112&amp;'Service PJ'!$B112&amp;'Service PJ'!$A112&amp;"*",'EPA_US9RT techs'!$A$2:$I$1722,9,FALSE),"")</f>
        <v/>
      </c>
      <c r="DR114" s="2" t="str">
        <f>IFERROR(VLOOKUP($CS$1&amp;'Service PJ'!$D112&amp;'Service PJ'!$B112&amp;'Service PJ'!$A112&amp;"*",'EPA_US9RT techs'!$A$2:$I$1722,9,FALSE),"")</f>
        <v/>
      </c>
      <c r="DS114" s="2" t="str">
        <f>IFERROR(VLOOKUP($CS$1&amp;'Service PJ'!$D112&amp;'Service PJ'!$B112&amp;'Service PJ'!$A112&amp;"*",'EPA_US9RT techs'!$A$2:$I$1722,9,FALSE),"")</f>
        <v/>
      </c>
      <c r="DT114" s="2" t="str">
        <f>IFERROR(VLOOKUP($CS$1&amp;'Service PJ'!$D112&amp;'Service PJ'!$B112&amp;'Service PJ'!$A112&amp;"*",'EPA_US9RT techs'!$A$2:$I$1722,9,FALSE),"")</f>
        <v/>
      </c>
      <c r="DU114" s="2" t="str">
        <f>IFERROR(VLOOKUP($CS$1&amp;'Service PJ'!$D112&amp;'Service PJ'!$B112&amp;'Service PJ'!$A112&amp;"*",'EPA_US9RT techs'!$A$2:$I$1722,9,FALSE),"")</f>
        <v/>
      </c>
      <c r="DV114" s="2" t="str">
        <f>IFERROR(VLOOKUP($CS$1&amp;'Service PJ'!$D112&amp;'Service PJ'!$B112&amp;'Service PJ'!$A112&amp;"*",'EPA_US9RT techs'!$A$2:$I$1722,9,FALSE),"")</f>
        <v/>
      </c>
      <c r="DW114" s="2" t="str">
        <f>IFERROR(VLOOKUP($CS$1&amp;'Service PJ'!$D112&amp;'Service PJ'!$B112&amp;'Service PJ'!$A112&amp;"*",'EPA_US9RT techs'!$A$2:$I$1722,9,FALSE),"")</f>
        <v/>
      </c>
    </row>
    <row r="115" spans="1:127" x14ac:dyDescent="0.45">
      <c r="A115" t="str">
        <f>IF(SUM(B115:R115)=0,"\I:",'Service PJ'!$D113&amp;"_"&amp;'Service PJ'!$E113&amp;"_"&amp;'Service PJ'!$C113)</f>
        <v>\I:</v>
      </c>
      <c r="B115" s="14" t="str">
        <f>IFERROR(VLOOKUP($A$1&amp;'Service PJ'!$D113&amp;'Service PJ'!$B113&amp;'Service PJ'!$A113&amp;"*",'EPA_US9RT techs'!$A$2:$I$1722,9,FALSE),"")</f>
        <v/>
      </c>
      <c r="C115" s="14" t="str">
        <f>IFERROR(VLOOKUP($A$1&amp;'Service PJ'!$D113&amp;'Service PJ'!$B113&amp;'Service PJ'!$A113&amp;"*",'EPA_US9RT techs'!$A$2:$I$1722,9,FALSE),"")</f>
        <v/>
      </c>
      <c r="D115" s="14" t="str">
        <f>IFERROR(VLOOKUP($A$1&amp;'Service PJ'!$D113&amp;'Service PJ'!$B113&amp;'Service PJ'!$A113&amp;"*",'EPA_US9RT techs'!$A$2:$I$1722,9,FALSE),"")</f>
        <v/>
      </c>
      <c r="E115" s="14" t="str">
        <f>IFERROR(VLOOKUP($A$1&amp;'Service PJ'!$D113&amp;'Service PJ'!$B113&amp;'Service PJ'!$A113&amp;"*",'EPA_US9RT techs'!$A$2:$I$1722,9,FALSE),"")</f>
        <v/>
      </c>
      <c r="F115" s="14" t="str">
        <f>IFERROR(VLOOKUP($A$1&amp;'Service PJ'!$D113&amp;'Service PJ'!$B113&amp;'Service PJ'!$A113&amp;"*",'EPA_US9RT techs'!$A$2:$I$1722,9,FALSE),"")</f>
        <v/>
      </c>
      <c r="G115" s="14" t="str">
        <f>IFERROR(VLOOKUP($A$1&amp;'Service PJ'!$D113&amp;'Service PJ'!$B113&amp;'Service PJ'!$A113&amp;"*",'EPA_US9RT techs'!$A$2:$I$1722,9,FALSE),"")</f>
        <v/>
      </c>
      <c r="H115" s="14" t="str">
        <f>IFERROR(VLOOKUP($A$1&amp;'Service PJ'!$D113&amp;'Service PJ'!$B113&amp;'Service PJ'!$A113&amp;"*",'EPA_US9RT techs'!$A$2:$I$1722,9,FALSE),"")</f>
        <v/>
      </c>
      <c r="I115" s="14" t="str">
        <f>IFERROR(VLOOKUP($A$1&amp;'Service PJ'!$D113&amp;'Service PJ'!$B113&amp;'Service PJ'!$A113&amp;"*",'EPA_US9RT techs'!$A$2:$I$1722,9,FALSE),"")</f>
        <v/>
      </c>
      <c r="J115" s="14" t="str">
        <f>IFERROR(VLOOKUP($A$1&amp;'Service PJ'!$D113&amp;'Service PJ'!$B113&amp;'Service PJ'!$A113&amp;"*",'EPA_US9RT techs'!$A$2:$I$1722,9,FALSE),"")</f>
        <v/>
      </c>
      <c r="K115" s="14" t="str">
        <f>IFERROR(VLOOKUP($A$1&amp;'Service PJ'!$D113&amp;'Service PJ'!$B113&amp;'Service PJ'!$A113&amp;"*",'EPA_US9RT techs'!$A$2:$I$1722,9,FALSE),"")</f>
        <v/>
      </c>
      <c r="L115" s="14" t="str">
        <f>IFERROR(VLOOKUP($A$1&amp;'Service PJ'!$D113&amp;'Service PJ'!$B113&amp;'Service PJ'!$A113&amp;"*",'EPA_US9RT techs'!$A$2:$I$1722,9,FALSE),"")</f>
        <v/>
      </c>
      <c r="M115" s="14" t="str">
        <f>IFERROR(VLOOKUP($A$1&amp;'Service PJ'!$D113&amp;'Service PJ'!$B113&amp;'Service PJ'!$A113&amp;"*",'EPA_US9RT techs'!$A$2:$I$1722,9,FALSE),"")</f>
        <v/>
      </c>
      <c r="N115" s="14" t="str">
        <f>IFERROR(VLOOKUP($A$1&amp;'Service PJ'!$D113&amp;'Service PJ'!$B113&amp;'Service PJ'!$A113&amp;"*",'EPA_US9RT techs'!$A$2:$I$1722,9,FALSE),"")</f>
        <v/>
      </c>
      <c r="O115" s="14" t="str">
        <f>IFERROR(VLOOKUP($A$1&amp;'Service PJ'!$D113&amp;'Service PJ'!$B113&amp;'Service PJ'!$A113&amp;"*",'EPA_US9RT techs'!$A$2:$I$1722,9,FALSE),"")</f>
        <v/>
      </c>
      <c r="P115" s="14" t="str">
        <f>IFERROR(VLOOKUP($A$1&amp;'Service PJ'!$D113&amp;'Service PJ'!$B113&amp;'Service PJ'!$A113&amp;"*",'EPA_US9RT techs'!$A$2:$I$1722,9,FALSE),"")</f>
        <v/>
      </c>
      <c r="Q115" s="14" t="str">
        <f>IFERROR(VLOOKUP($A$1&amp;'Service PJ'!$D113&amp;'Service PJ'!$B113&amp;'Service PJ'!$A113&amp;"*",'EPA_US9RT techs'!$A$2:$I$1722,9,FALSE),"")</f>
        <v/>
      </c>
      <c r="R115" s="14" t="str">
        <f>IFERROR(VLOOKUP($A$1&amp;'Service PJ'!$D113&amp;'Service PJ'!$B113&amp;'Service PJ'!$A113&amp;"*",'EPA_US9RT techs'!$A$2:$I$1722,9,FALSE),"")</f>
        <v/>
      </c>
      <c r="S115" s="14" t="str">
        <f>IFERROR(VLOOKUP($A$1&amp;'Service PJ'!$D113&amp;'Service PJ'!$B113&amp;'Service PJ'!$A113&amp;"*",'EPA_US9RT techs'!$A$2:$I$1722,9,FALSE),"")</f>
        <v/>
      </c>
      <c r="T115" s="14" t="str">
        <f>IFERROR(VLOOKUP($A$1&amp;'Service PJ'!$D113&amp;'Service PJ'!$B113&amp;'Service PJ'!$A113&amp;"*",'EPA_US9RT techs'!$A$2:$I$1722,9,FALSE),"")</f>
        <v/>
      </c>
      <c r="U115" s="14" t="str">
        <f>IFERROR(VLOOKUP($A$1&amp;'Service PJ'!$D113&amp;'Service PJ'!$B113&amp;'Service PJ'!$A113&amp;"*",'EPA_US9RT techs'!$A$2:$I$1722,9,FALSE),"")</f>
        <v/>
      </c>
      <c r="V115" s="14" t="str">
        <f>IFERROR(VLOOKUP($A$1&amp;'Service PJ'!$D113&amp;'Service PJ'!$B113&amp;'Service PJ'!$A113&amp;"*",'EPA_US9RT techs'!$A$2:$I$1722,9,FALSE),"")</f>
        <v/>
      </c>
      <c r="W115" s="14" t="str">
        <f>IFERROR(VLOOKUP($A$1&amp;'Service PJ'!$D113&amp;'Service PJ'!$B113&amp;'Service PJ'!$A113&amp;"*",'EPA_US9RT techs'!$A$2:$I$1722,9,FALSE),"")</f>
        <v/>
      </c>
      <c r="X115" s="14" t="str">
        <f>IFERROR(VLOOKUP($A$1&amp;'Service PJ'!$D113&amp;'Service PJ'!$B113&amp;'Service PJ'!$A113&amp;"*",'EPA_US9RT techs'!$A$2:$I$1722,9,FALSE),"")</f>
        <v/>
      </c>
      <c r="Y115" s="14" t="str">
        <f>IFERROR(VLOOKUP($A$1&amp;'Service PJ'!$D113&amp;'Service PJ'!$B113&amp;'Service PJ'!$A113&amp;"*",'EPA_US9RT techs'!$A$2:$I$1722,9,FALSE),"")</f>
        <v/>
      </c>
      <c r="Z115" s="14" t="str">
        <f>IFERROR(VLOOKUP($A$1&amp;'Service PJ'!$D113&amp;'Service PJ'!$B113&amp;'Service PJ'!$A113&amp;"*",'EPA_US9RT techs'!$A$2:$I$1722,9,FALSE),"")</f>
        <v/>
      </c>
      <c r="AA115" s="14" t="str">
        <f>IFERROR(VLOOKUP($A$1&amp;'Service PJ'!$D113&amp;'Service PJ'!$B113&amp;'Service PJ'!$A113&amp;"*",'EPA_US9RT techs'!$A$2:$I$1722,9,FALSE),"")</f>
        <v/>
      </c>
      <c r="AB115" s="14" t="str">
        <f>IFERROR(VLOOKUP($A$1&amp;'Service PJ'!$D113&amp;'Service PJ'!$B113&amp;'Service PJ'!$A113&amp;"*",'EPA_US9RT techs'!$A$2:$I$1722,9,FALSE),"")</f>
        <v/>
      </c>
      <c r="AC115" s="14" t="str">
        <f>IFERROR(VLOOKUP($A$1&amp;'Service PJ'!$D113&amp;'Service PJ'!$B113&amp;'Service PJ'!$A113&amp;"*",'EPA_US9RT techs'!$A$2:$I$1722,9,FALSE),"")</f>
        <v/>
      </c>
      <c r="AD115" s="14" t="str">
        <f>IFERROR(VLOOKUP($A$1&amp;'Service PJ'!$D113&amp;'Service PJ'!$B113&amp;'Service PJ'!$A113&amp;"*",'EPA_US9RT techs'!$A$2:$I$1722,9,FALSE),"")</f>
        <v/>
      </c>
      <c r="AE115" s="14" t="str">
        <f>IFERROR(VLOOKUP($A$1&amp;'Service PJ'!$D113&amp;'Service PJ'!$B113&amp;'Service PJ'!$A113&amp;"*",'EPA_US9RT techs'!$A$2:$I$1722,9,FALSE),"")</f>
        <v/>
      </c>
      <c r="AG115" t="str">
        <f>IF(SUM(AH115:AX115)=0,"\I:",'Service PJ'!$D113&amp;"_"&amp;'Service PJ'!$E113&amp;"_"&amp;'Service PJ'!$C113)</f>
        <v>\I:</v>
      </c>
      <c r="AH115" s="14" t="str">
        <f>IFERROR(VLOOKUP($AG$1&amp;'Service PJ'!$D113&amp;'Service PJ'!$B113&amp;'Service PJ'!$A113&amp;"*",'EPA_US9RT techs'!$A$2:$I$1722,9,FALSE),"")</f>
        <v/>
      </c>
      <c r="AI115" s="14" t="str">
        <f>IFERROR(VLOOKUP($AG$1&amp;'Service PJ'!$D113&amp;'Service PJ'!$B113&amp;'Service PJ'!$A113&amp;"*",'EPA_US9RT techs'!$A$2:$I$1722,9,FALSE),"")</f>
        <v/>
      </c>
      <c r="AJ115" s="14" t="str">
        <f>IFERROR(VLOOKUP($AG$1&amp;'Service PJ'!$D113&amp;'Service PJ'!$B113&amp;'Service PJ'!$A113&amp;"*",'EPA_US9RT techs'!$A$2:$I$1722,9,FALSE),"")</f>
        <v/>
      </c>
      <c r="AK115" s="14" t="str">
        <f>IFERROR(VLOOKUP($AG$1&amp;'Service PJ'!$D113&amp;'Service PJ'!$B113&amp;'Service PJ'!$A113&amp;"*",'EPA_US9RT techs'!$A$2:$I$1722,9,FALSE),"")</f>
        <v/>
      </c>
      <c r="AL115" s="14" t="str">
        <f>IFERROR(VLOOKUP($AG$1&amp;'Service PJ'!$D113&amp;'Service PJ'!$B113&amp;'Service PJ'!$A113&amp;"*",'EPA_US9RT techs'!$A$2:$I$1722,9,FALSE),"")</f>
        <v/>
      </c>
      <c r="AM115" s="14" t="str">
        <f>IFERROR(VLOOKUP($AG$1&amp;'Service PJ'!$D113&amp;'Service PJ'!$B113&amp;'Service PJ'!$A113&amp;"*",'EPA_US9RT techs'!$A$2:$I$1722,9,FALSE),"")</f>
        <v/>
      </c>
      <c r="AN115" s="14" t="str">
        <f>IFERROR(VLOOKUP($AG$1&amp;'Service PJ'!$D113&amp;'Service PJ'!$B113&amp;'Service PJ'!$A113&amp;"*",'EPA_US9RT techs'!$A$2:$I$1722,9,FALSE),"")</f>
        <v/>
      </c>
      <c r="AO115" s="14" t="str">
        <f>IFERROR(VLOOKUP($AG$1&amp;'Service PJ'!$D113&amp;'Service PJ'!$B113&amp;'Service PJ'!$A113&amp;"*",'EPA_US9RT techs'!$A$2:$I$1722,9,FALSE),"")</f>
        <v/>
      </c>
      <c r="AP115" s="14" t="str">
        <f>IFERROR(VLOOKUP($AG$1&amp;'Service PJ'!$D113&amp;'Service PJ'!$B113&amp;'Service PJ'!$A113&amp;"*",'EPA_US9RT techs'!$A$2:$I$1722,9,FALSE),"")</f>
        <v/>
      </c>
      <c r="AQ115" s="14" t="str">
        <f>IFERROR(VLOOKUP($AG$1&amp;'Service PJ'!$D113&amp;'Service PJ'!$B113&amp;'Service PJ'!$A113&amp;"*",'EPA_US9RT techs'!$A$2:$I$1722,9,FALSE),"")</f>
        <v/>
      </c>
      <c r="AR115" s="14" t="str">
        <f>IFERROR(VLOOKUP($AG$1&amp;'Service PJ'!$D113&amp;'Service PJ'!$B113&amp;'Service PJ'!$A113&amp;"*",'EPA_US9RT techs'!$A$2:$I$1722,9,FALSE),"")</f>
        <v/>
      </c>
      <c r="AS115" s="14" t="str">
        <f>IFERROR(VLOOKUP($AG$1&amp;'Service PJ'!$D113&amp;'Service PJ'!$B113&amp;'Service PJ'!$A113&amp;"*",'EPA_US9RT techs'!$A$2:$I$1722,9,FALSE),"")</f>
        <v/>
      </c>
      <c r="AT115" s="14" t="str">
        <f>IFERROR(VLOOKUP($AG$1&amp;'Service PJ'!$D113&amp;'Service PJ'!$B113&amp;'Service PJ'!$A113&amp;"*",'EPA_US9RT techs'!$A$2:$I$1722,9,FALSE),"")</f>
        <v/>
      </c>
      <c r="AU115" s="14" t="str">
        <f>IFERROR(VLOOKUP($AG$1&amp;'Service PJ'!$D113&amp;'Service PJ'!$B113&amp;'Service PJ'!$A113&amp;"*",'EPA_US9RT techs'!$A$2:$I$1722,9,FALSE),"")</f>
        <v/>
      </c>
      <c r="AV115" s="14" t="str">
        <f>IFERROR(VLOOKUP($AG$1&amp;'Service PJ'!$D113&amp;'Service PJ'!$B113&amp;'Service PJ'!$A113&amp;"*",'EPA_US9RT techs'!$A$2:$I$1722,9,FALSE),"")</f>
        <v/>
      </c>
      <c r="AW115" s="14" t="str">
        <f>IFERROR(VLOOKUP($AG$1&amp;'Service PJ'!$D113&amp;'Service PJ'!$B113&amp;'Service PJ'!$A113&amp;"*",'EPA_US9RT techs'!$A$2:$I$1722,9,FALSE),"")</f>
        <v/>
      </c>
      <c r="AX115" s="14" t="str">
        <f>IFERROR(VLOOKUP($AG$1&amp;'Service PJ'!$D113&amp;'Service PJ'!$B113&amp;'Service PJ'!$A113&amp;"*",'EPA_US9RT techs'!$A$2:$I$1722,9,FALSE),"")</f>
        <v/>
      </c>
      <c r="AY115" s="14" t="str">
        <f>IFERROR(VLOOKUP($AG$1&amp;'Service PJ'!$D113&amp;'Service PJ'!$B113&amp;'Service PJ'!$A113&amp;"*",'EPA_US9RT techs'!$A$2:$I$1722,9,FALSE),"")</f>
        <v/>
      </c>
      <c r="AZ115" s="14" t="str">
        <f>IFERROR(VLOOKUP($AG$1&amp;'Service PJ'!$D113&amp;'Service PJ'!$B113&amp;'Service PJ'!$A113&amp;"*",'EPA_US9RT techs'!$A$2:$I$1722,9,FALSE),"")</f>
        <v/>
      </c>
      <c r="BA115" s="14" t="str">
        <f>IFERROR(VLOOKUP($AG$1&amp;'Service PJ'!$D113&amp;'Service PJ'!$B113&amp;'Service PJ'!$A113&amp;"*",'EPA_US9RT techs'!$A$2:$I$1722,9,FALSE),"")</f>
        <v/>
      </c>
      <c r="BB115" s="14" t="str">
        <f>IFERROR(VLOOKUP($AG$1&amp;'Service PJ'!$D113&amp;'Service PJ'!$B113&amp;'Service PJ'!$A113&amp;"*",'EPA_US9RT techs'!$A$2:$I$1722,9,FALSE),"")</f>
        <v/>
      </c>
      <c r="BC115" s="14" t="str">
        <f>IFERROR(VLOOKUP($AG$1&amp;'Service PJ'!$D113&amp;'Service PJ'!$B113&amp;'Service PJ'!$A113&amp;"*",'EPA_US9RT techs'!$A$2:$I$1722,9,FALSE),"")</f>
        <v/>
      </c>
      <c r="BD115" s="14" t="str">
        <f>IFERROR(VLOOKUP($AG$1&amp;'Service PJ'!$D113&amp;'Service PJ'!$B113&amp;'Service PJ'!$A113&amp;"*",'EPA_US9RT techs'!$A$2:$I$1722,9,FALSE),"")</f>
        <v/>
      </c>
      <c r="BE115" s="14" t="str">
        <f>IFERROR(VLOOKUP($AG$1&amp;'Service PJ'!$D113&amp;'Service PJ'!$B113&amp;'Service PJ'!$A113&amp;"*",'EPA_US9RT techs'!$A$2:$I$1722,9,FALSE),"")</f>
        <v/>
      </c>
      <c r="BF115" s="14" t="str">
        <f>IFERROR(VLOOKUP($AG$1&amp;'Service PJ'!$D113&amp;'Service PJ'!$B113&amp;'Service PJ'!$A113&amp;"*",'EPA_US9RT techs'!$A$2:$I$1722,9,FALSE),"")</f>
        <v/>
      </c>
      <c r="BG115" s="14" t="str">
        <f>IFERROR(VLOOKUP($AG$1&amp;'Service PJ'!$D113&amp;'Service PJ'!$B113&amp;'Service PJ'!$A113&amp;"*",'EPA_US9RT techs'!$A$2:$I$1722,9,FALSE),"")</f>
        <v/>
      </c>
      <c r="BH115" s="14" t="str">
        <f>IFERROR(VLOOKUP($AG$1&amp;'Service PJ'!$D113&amp;'Service PJ'!$B113&amp;'Service PJ'!$A113&amp;"*",'EPA_US9RT techs'!$A$2:$I$1722,9,FALSE),"")</f>
        <v/>
      </c>
      <c r="BI115" s="14" t="str">
        <f>IFERROR(VLOOKUP($AG$1&amp;'Service PJ'!$D113&amp;'Service PJ'!$B113&amp;'Service PJ'!$A113&amp;"*",'EPA_US9RT techs'!$A$2:$I$1722,9,FALSE),"")</f>
        <v/>
      </c>
      <c r="BJ115" s="14" t="str">
        <f>IFERROR(VLOOKUP($AG$1&amp;'Service PJ'!$D113&amp;'Service PJ'!$B113&amp;'Service PJ'!$A113&amp;"*",'EPA_US9RT techs'!$A$2:$I$1722,9,FALSE),"")</f>
        <v/>
      </c>
      <c r="BK115" s="14" t="str">
        <f>IFERROR(VLOOKUP($AG$1&amp;'Service PJ'!$D113&amp;'Service PJ'!$B113&amp;'Service PJ'!$A113&amp;"*",'EPA_US9RT techs'!$A$2:$I$1722,9,FALSE),"")</f>
        <v/>
      </c>
      <c r="BM115" t="str">
        <f>IF(SUM(BN115:CD115)=0,"\I:",'Service PJ'!$D113&amp;"_"&amp;'Service PJ'!$E113&amp;"_"&amp;'Service PJ'!$C113)</f>
        <v>\I:</v>
      </c>
      <c r="BN115" s="14" t="str">
        <f>IFERROR(VLOOKUP($BM$1&amp;'Service PJ'!$D113&amp;'Service PJ'!$B113&amp;'Service PJ'!$A113&amp;"*",'EPA_US9RT techs'!$A$2:$I$1722,9,FALSE),"")</f>
        <v/>
      </c>
      <c r="BO115" s="14" t="str">
        <f>IFERROR(VLOOKUP($BM$1&amp;'Service PJ'!$D113&amp;'Service PJ'!$B113&amp;'Service PJ'!$A113&amp;"*",'EPA_US9RT techs'!$A$2:$I$1722,9,FALSE),"")</f>
        <v/>
      </c>
      <c r="BP115" s="14" t="str">
        <f>IFERROR(VLOOKUP($BM$1&amp;'Service PJ'!$D113&amp;'Service PJ'!$B113&amp;'Service PJ'!$A113&amp;"*",'EPA_US9RT techs'!$A$2:$I$1722,9,FALSE),"")</f>
        <v/>
      </c>
      <c r="BQ115" s="14" t="str">
        <f>IFERROR(VLOOKUP($BM$1&amp;'Service PJ'!$D113&amp;'Service PJ'!$B113&amp;'Service PJ'!$A113&amp;"*",'EPA_US9RT techs'!$A$2:$I$1722,9,FALSE),"")</f>
        <v/>
      </c>
      <c r="BR115" s="14" t="str">
        <f>IFERROR(VLOOKUP($BM$1&amp;'Service PJ'!$D113&amp;'Service PJ'!$B113&amp;'Service PJ'!$A113&amp;"*",'EPA_US9RT techs'!$A$2:$I$1722,9,FALSE),"")</f>
        <v/>
      </c>
      <c r="BS115" s="14" t="str">
        <f>IFERROR(VLOOKUP($BM$1&amp;'Service PJ'!$D113&amp;'Service PJ'!$B113&amp;'Service PJ'!$A113&amp;"*",'EPA_US9RT techs'!$A$2:$I$1722,9,FALSE),"")</f>
        <v/>
      </c>
      <c r="BT115" s="14" t="str">
        <f>IFERROR(VLOOKUP($BM$1&amp;'Service PJ'!$D113&amp;'Service PJ'!$B113&amp;'Service PJ'!$A113&amp;"*",'EPA_US9RT techs'!$A$2:$I$1722,9,FALSE),"")</f>
        <v/>
      </c>
      <c r="BU115" s="14" t="str">
        <f>IFERROR(VLOOKUP($BM$1&amp;'Service PJ'!$D113&amp;'Service PJ'!$B113&amp;'Service PJ'!$A113&amp;"*",'EPA_US9RT techs'!$A$2:$I$1722,9,FALSE),"")</f>
        <v/>
      </c>
      <c r="BV115" s="14" t="str">
        <f>IFERROR(VLOOKUP($BM$1&amp;'Service PJ'!$D113&amp;'Service PJ'!$B113&amp;'Service PJ'!$A113&amp;"*",'EPA_US9RT techs'!$A$2:$I$1722,9,FALSE),"")</f>
        <v/>
      </c>
      <c r="BW115" s="14" t="str">
        <f>IFERROR(VLOOKUP($BM$1&amp;'Service PJ'!$D113&amp;'Service PJ'!$B113&amp;'Service PJ'!$A113&amp;"*",'EPA_US9RT techs'!$A$2:$I$1722,9,FALSE),"")</f>
        <v/>
      </c>
      <c r="BX115" s="14" t="str">
        <f>IFERROR(VLOOKUP($BM$1&amp;'Service PJ'!$D113&amp;'Service PJ'!$B113&amp;'Service PJ'!$A113&amp;"*",'EPA_US9RT techs'!$A$2:$I$1722,9,FALSE),"")</f>
        <v/>
      </c>
      <c r="BY115" s="14" t="str">
        <f>IFERROR(VLOOKUP($BM$1&amp;'Service PJ'!$D113&amp;'Service PJ'!$B113&amp;'Service PJ'!$A113&amp;"*",'EPA_US9RT techs'!$A$2:$I$1722,9,FALSE),"")</f>
        <v/>
      </c>
      <c r="BZ115" s="14" t="str">
        <f>IFERROR(VLOOKUP($BM$1&amp;'Service PJ'!$D113&amp;'Service PJ'!$B113&amp;'Service PJ'!$A113&amp;"*",'EPA_US9RT techs'!$A$2:$I$1722,9,FALSE),"")</f>
        <v/>
      </c>
      <c r="CA115" s="14" t="str">
        <f>IFERROR(VLOOKUP($BM$1&amp;'Service PJ'!$D113&amp;'Service PJ'!$B113&amp;'Service PJ'!$A113&amp;"*",'EPA_US9RT techs'!$A$2:$I$1722,9,FALSE),"")</f>
        <v/>
      </c>
      <c r="CB115" s="14" t="str">
        <f>IFERROR(VLOOKUP($BM$1&amp;'Service PJ'!$D113&amp;'Service PJ'!$B113&amp;'Service PJ'!$A113&amp;"*",'EPA_US9RT techs'!$A$2:$I$1722,9,FALSE),"")</f>
        <v/>
      </c>
      <c r="CC115" s="14" t="str">
        <f>IFERROR(VLOOKUP($BM$1&amp;'Service PJ'!$D113&amp;'Service PJ'!$B113&amp;'Service PJ'!$A113&amp;"*",'EPA_US9RT techs'!$A$2:$I$1722,9,FALSE),"")</f>
        <v/>
      </c>
      <c r="CD115" s="14" t="str">
        <f>IFERROR(VLOOKUP($BM$1&amp;'Service PJ'!$D113&amp;'Service PJ'!$B113&amp;'Service PJ'!$A113&amp;"*",'EPA_US9RT techs'!$A$2:$I$1722,9,FALSE),"")</f>
        <v/>
      </c>
      <c r="CE115" s="14" t="str">
        <f>IFERROR(VLOOKUP($BM$1&amp;'Service PJ'!$D113&amp;'Service PJ'!$B113&amp;'Service PJ'!$A113&amp;"*",'EPA_US9RT techs'!$A$2:$I$1722,9,FALSE),"")</f>
        <v/>
      </c>
      <c r="CF115" s="14" t="str">
        <f>IFERROR(VLOOKUP($BM$1&amp;'Service PJ'!$D113&amp;'Service PJ'!$B113&amp;'Service PJ'!$A113&amp;"*",'EPA_US9RT techs'!$A$2:$I$1722,9,FALSE),"")</f>
        <v/>
      </c>
      <c r="CG115" s="14" t="str">
        <f>IFERROR(VLOOKUP($BM$1&amp;'Service PJ'!$D113&amp;'Service PJ'!$B113&amp;'Service PJ'!$A113&amp;"*",'EPA_US9RT techs'!$A$2:$I$1722,9,FALSE),"")</f>
        <v/>
      </c>
      <c r="CH115" s="14" t="str">
        <f>IFERROR(VLOOKUP($BM$1&amp;'Service PJ'!$D113&amp;'Service PJ'!$B113&amp;'Service PJ'!$A113&amp;"*",'EPA_US9RT techs'!$A$2:$I$1722,9,FALSE),"")</f>
        <v/>
      </c>
      <c r="CI115" s="14" t="str">
        <f>IFERROR(VLOOKUP($BM$1&amp;'Service PJ'!$D113&amp;'Service PJ'!$B113&amp;'Service PJ'!$A113&amp;"*",'EPA_US9RT techs'!$A$2:$I$1722,9,FALSE),"")</f>
        <v/>
      </c>
      <c r="CJ115" s="14" t="str">
        <f>IFERROR(VLOOKUP($BM$1&amp;'Service PJ'!$D113&amp;'Service PJ'!$B113&amp;'Service PJ'!$A113&amp;"*",'EPA_US9RT techs'!$A$2:$I$1722,9,FALSE),"")</f>
        <v/>
      </c>
      <c r="CK115" s="14" t="str">
        <f>IFERROR(VLOOKUP($BM$1&amp;'Service PJ'!$D113&amp;'Service PJ'!$B113&amp;'Service PJ'!$A113&amp;"*",'EPA_US9RT techs'!$A$2:$I$1722,9,FALSE),"")</f>
        <v/>
      </c>
      <c r="CL115" s="14" t="str">
        <f>IFERROR(VLOOKUP($BM$1&amp;'Service PJ'!$D113&amp;'Service PJ'!$B113&amp;'Service PJ'!$A113&amp;"*",'EPA_US9RT techs'!$A$2:$I$1722,9,FALSE),"")</f>
        <v/>
      </c>
      <c r="CM115" s="14" t="str">
        <f>IFERROR(VLOOKUP($BM$1&amp;'Service PJ'!$D113&amp;'Service PJ'!$B113&amp;'Service PJ'!$A113&amp;"*",'EPA_US9RT techs'!$A$2:$I$1722,9,FALSE),"")</f>
        <v/>
      </c>
      <c r="CN115" s="14" t="str">
        <f>IFERROR(VLOOKUP($BM$1&amp;'Service PJ'!$D113&amp;'Service PJ'!$B113&amp;'Service PJ'!$A113&amp;"*",'EPA_US9RT techs'!$A$2:$I$1722,9,FALSE),"")</f>
        <v/>
      </c>
      <c r="CO115" s="14" t="str">
        <f>IFERROR(VLOOKUP($BM$1&amp;'Service PJ'!$D113&amp;'Service PJ'!$B113&amp;'Service PJ'!$A113&amp;"*",'EPA_US9RT techs'!$A$2:$I$1722,9,FALSE),"")</f>
        <v/>
      </c>
      <c r="CP115" s="14" t="str">
        <f>IFERROR(VLOOKUP($BM$1&amp;'Service PJ'!$D113&amp;'Service PJ'!$B113&amp;'Service PJ'!$A113&amp;"*",'EPA_US9RT techs'!$A$2:$I$1722,9,FALSE),"")</f>
        <v/>
      </c>
      <c r="CQ115" s="14" t="str">
        <f>IFERROR(VLOOKUP($BM$1&amp;'Service PJ'!$D113&amp;'Service PJ'!$B113&amp;'Service PJ'!$A113&amp;"*",'EPA_US9RT techs'!$A$2:$I$1722,9,FALSE),"")</f>
        <v/>
      </c>
      <c r="CS115" t="str">
        <f>IF(SUM(CT115:DJ115)=0,"\I:",'Service PJ'!$D113&amp;"_"&amp;'Service PJ'!$E113&amp;"_"&amp;'Service PJ'!$C113)</f>
        <v>\I:</v>
      </c>
      <c r="CT115" s="2" t="str">
        <f>IFERROR(VLOOKUP($CS$1&amp;'Service PJ'!$D113&amp;'Service PJ'!$B113&amp;'Service PJ'!$A113&amp;"*",'EPA_US9RT techs'!$A$2:$I$1722,9,FALSE),"")</f>
        <v/>
      </c>
      <c r="CU115" s="2" t="str">
        <f>IFERROR(VLOOKUP($CS$1&amp;'Service PJ'!$D113&amp;'Service PJ'!$B113&amp;'Service PJ'!$A113&amp;"*",'EPA_US9RT techs'!$A$2:$I$1722,9,FALSE),"")</f>
        <v/>
      </c>
      <c r="CV115" s="2" t="str">
        <f>IFERROR(VLOOKUP($CS$1&amp;'Service PJ'!$D113&amp;'Service PJ'!$B113&amp;'Service PJ'!$A113&amp;"*",'EPA_US9RT techs'!$A$2:$I$1722,9,FALSE),"")</f>
        <v/>
      </c>
      <c r="CW115" s="2" t="str">
        <f>IFERROR(VLOOKUP($CS$1&amp;'Service PJ'!$D113&amp;'Service PJ'!$B113&amp;'Service PJ'!$A113&amp;"*",'EPA_US9RT techs'!$A$2:$I$1722,9,FALSE),"")</f>
        <v/>
      </c>
      <c r="CX115" s="2" t="str">
        <f>IFERROR(VLOOKUP($CS$1&amp;'Service PJ'!$D113&amp;'Service PJ'!$B113&amp;'Service PJ'!$A113&amp;"*",'EPA_US9RT techs'!$A$2:$I$1722,9,FALSE),"")</f>
        <v/>
      </c>
      <c r="CY115" s="2" t="str">
        <f>IFERROR(VLOOKUP($CS$1&amp;'Service PJ'!$D113&amp;'Service PJ'!$B113&amp;'Service PJ'!$A113&amp;"*",'EPA_US9RT techs'!$A$2:$I$1722,9,FALSE),"")</f>
        <v/>
      </c>
      <c r="CZ115" s="2" t="str">
        <f>IFERROR(VLOOKUP($CS$1&amp;'Service PJ'!$D113&amp;'Service PJ'!$B113&amp;'Service PJ'!$A113&amp;"*",'EPA_US9RT techs'!$A$2:$I$1722,9,FALSE),"")</f>
        <v/>
      </c>
      <c r="DA115" s="2" t="str">
        <f>IFERROR(VLOOKUP($CS$1&amp;'Service PJ'!$D113&amp;'Service PJ'!$B113&amp;'Service PJ'!$A113&amp;"*",'EPA_US9RT techs'!$A$2:$I$1722,9,FALSE),"")</f>
        <v/>
      </c>
      <c r="DB115" s="2" t="str">
        <f>IFERROR(VLOOKUP($CS$1&amp;'Service PJ'!$D113&amp;'Service PJ'!$B113&amp;'Service PJ'!$A113&amp;"*",'EPA_US9RT techs'!$A$2:$I$1722,9,FALSE),"")</f>
        <v/>
      </c>
      <c r="DC115" s="2" t="str">
        <f>IFERROR(VLOOKUP($CS$1&amp;'Service PJ'!$D113&amp;'Service PJ'!$B113&amp;'Service PJ'!$A113&amp;"*",'EPA_US9RT techs'!$A$2:$I$1722,9,FALSE),"")</f>
        <v/>
      </c>
      <c r="DD115" s="2" t="str">
        <f>IFERROR(VLOOKUP($CS$1&amp;'Service PJ'!$D113&amp;'Service PJ'!$B113&amp;'Service PJ'!$A113&amp;"*",'EPA_US9RT techs'!$A$2:$I$1722,9,FALSE),"")</f>
        <v/>
      </c>
      <c r="DE115" s="2" t="str">
        <f>IFERROR(VLOOKUP($CS$1&amp;'Service PJ'!$D113&amp;'Service PJ'!$B113&amp;'Service PJ'!$A113&amp;"*",'EPA_US9RT techs'!$A$2:$I$1722,9,FALSE),"")</f>
        <v/>
      </c>
      <c r="DF115" s="2" t="str">
        <f>IFERROR(VLOOKUP($CS$1&amp;'Service PJ'!$D113&amp;'Service PJ'!$B113&amp;'Service PJ'!$A113&amp;"*",'EPA_US9RT techs'!$A$2:$I$1722,9,FALSE),"")</f>
        <v/>
      </c>
      <c r="DG115" s="2" t="str">
        <f>IFERROR(VLOOKUP($CS$1&amp;'Service PJ'!$D113&amp;'Service PJ'!$B113&amp;'Service PJ'!$A113&amp;"*",'EPA_US9RT techs'!$A$2:$I$1722,9,FALSE),"")</f>
        <v/>
      </c>
      <c r="DH115" s="2" t="str">
        <f>IFERROR(VLOOKUP($CS$1&amp;'Service PJ'!$D113&amp;'Service PJ'!$B113&amp;'Service PJ'!$A113&amp;"*",'EPA_US9RT techs'!$A$2:$I$1722,9,FALSE),"")</f>
        <v/>
      </c>
      <c r="DI115" s="2" t="str">
        <f>IFERROR(VLOOKUP($CS$1&amp;'Service PJ'!$D113&amp;'Service PJ'!$B113&amp;'Service PJ'!$A113&amp;"*",'EPA_US9RT techs'!$A$2:$I$1722,9,FALSE),"")</f>
        <v/>
      </c>
      <c r="DJ115" s="2" t="str">
        <f>IFERROR(VLOOKUP($CS$1&amp;'Service PJ'!$D113&amp;'Service PJ'!$B113&amp;'Service PJ'!$A113&amp;"*",'EPA_US9RT techs'!$A$2:$I$1722,9,FALSE),"")</f>
        <v/>
      </c>
      <c r="DK115" s="2" t="str">
        <f>IFERROR(VLOOKUP($CS$1&amp;'Service PJ'!$D113&amp;'Service PJ'!$B113&amp;'Service PJ'!$A113&amp;"*",'EPA_US9RT techs'!$A$2:$I$1722,9,FALSE),"")</f>
        <v/>
      </c>
      <c r="DL115" s="2" t="str">
        <f>IFERROR(VLOOKUP($CS$1&amp;'Service PJ'!$D113&amp;'Service PJ'!$B113&amp;'Service PJ'!$A113&amp;"*",'EPA_US9RT techs'!$A$2:$I$1722,9,FALSE),"")</f>
        <v/>
      </c>
      <c r="DM115" s="2" t="str">
        <f>IFERROR(VLOOKUP($CS$1&amp;'Service PJ'!$D113&amp;'Service PJ'!$B113&amp;'Service PJ'!$A113&amp;"*",'EPA_US9RT techs'!$A$2:$I$1722,9,FALSE),"")</f>
        <v/>
      </c>
      <c r="DN115" s="2" t="str">
        <f>IFERROR(VLOOKUP($CS$1&amp;'Service PJ'!$D113&amp;'Service PJ'!$B113&amp;'Service PJ'!$A113&amp;"*",'EPA_US9RT techs'!$A$2:$I$1722,9,FALSE),"")</f>
        <v/>
      </c>
      <c r="DO115" s="2" t="str">
        <f>IFERROR(VLOOKUP($CS$1&amp;'Service PJ'!$D113&amp;'Service PJ'!$B113&amp;'Service PJ'!$A113&amp;"*",'EPA_US9RT techs'!$A$2:$I$1722,9,FALSE),"")</f>
        <v/>
      </c>
      <c r="DP115" s="2" t="str">
        <f>IFERROR(VLOOKUP($CS$1&amp;'Service PJ'!$D113&amp;'Service PJ'!$B113&amp;'Service PJ'!$A113&amp;"*",'EPA_US9RT techs'!$A$2:$I$1722,9,FALSE),"")</f>
        <v/>
      </c>
      <c r="DQ115" s="2" t="str">
        <f>IFERROR(VLOOKUP($CS$1&amp;'Service PJ'!$D113&amp;'Service PJ'!$B113&amp;'Service PJ'!$A113&amp;"*",'EPA_US9RT techs'!$A$2:$I$1722,9,FALSE),"")</f>
        <v/>
      </c>
      <c r="DR115" s="2" t="str">
        <f>IFERROR(VLOOKUP($CS$1&amp;'Service PJ'!$D113&amp;'Service PJ'!$B113&amp;'Service PJ'!$A113&amp;"*",'EPA_US9RT techs'!$A$2:$I$1722,9,FALSE),"")</f>
        <v/>
      </c>
      <c r="DS115" s="2" t="str">
        <f>IFERROR(VLOOKUP($CS$1&amp;'Service PJ'!$D113&amp;'Service PJ'!$B113&amp;'Service PJ'!$A113&amp;"*",'EPA_US9RT techs'!$A$2:$I$1722,9,FALSE),"")</f>
        <v/>
      </c>
      <c r="DT115" s="2" t="str">
        <f>IFERROR(VLOOKUP($CS$1&amp;'Service PJ'!$D113&amp;'Service PJ'!$B113&amp;'Service PJ'!$A113&amp;"*",'EPA_US9RT techs'!$A$2:$I$1722,9,FALSE),"")</f>
        <v/>
      </c>
      <c r="DU115" s="2" t="str">
        <f>IFERROR(VLOOKUP($CS$1&amp;'Service PJ'!$D113&amp;'Service PJ'!$B113&amp;'Service PJ'!$A113&amp;"*",'EPA_US9RT techs'!$A$2:$I$1722,9,FALSE),"")</f>
        <v/>
      </c>
      <c r="DV115" s="2" t="str">
        <f>IFERROR(VLOOKUP($CS$1&amp;'Service PJ'!$D113&amp;'Service PJ'!$B113&amp;'Service PJ'!$A113&amp;"*",'EPA_US9RT techs'!$A$2:$I$1722,9,FALSE),"")</f>
        <v/>
      </c>
      <c r="DW115" s="2" t="str">
        <f>IFERROR(VLOOKUP($CS$1&amp;'Service PJ'!$D113&amp;'Service PJ'!$B113&amp;'Service PJ'!$A113&amp;"*",'EPA_US9RT techs'!$A$2:$I$1722,9,FALSE),"")</f>
        <v/>
      </c>
    </row>
    <row r="116" spans="1:127" x14ac:dyDescent="0.45">
      <c r="A116" t="str">
        <f>IF(SUM(B116:R116)=0,"\I:",'Service PJ'!$D114&amp;"_"&amp;'Service PJ'!$E114&amp;"_"&amp;'Service PJ'!$C114)</f>
        <v>\I:</v>
      </c>
      <c r="B116" s="14" t="str">
        <f>IFERROR(VLOOKUP($A$1&amp;'Service PJ'!$D114&amp;'Service PJ'!$B114&amp;'Service PJ'!$A114&amp;"*",'EPA_US9RT techs'!$A$2:$I$1722,9,FALSE),"")</f>
        <v/>
      </c>
      <c r="C116" s="14" t="str">
        <f>IFERROR(VLOOKUP($A$1&amp;'Service PJ'!$D114&amp;'Service PJ'!$B114&amp;'Service PJ'!$A114&amp;"*",'EPA_US9RT techs'!$A$2:$I$1722,9,FALSE),"")</f>
        <v/>
      </c>
      <c r="D116" s="14" t="str">
        <f>IFERROR(VLOOKUP($A$1&amp;'Service PJ'!$D114&amp;'Service PJ'!$B114&amp;'Service PJ'!$A114&amp;"*",'EPA_US9RT techs'!$A$2:$I$1722,9,FALSE),"")</f>
        <v/>
      </c>
      <c r="E116" s="14" t="str">
        <f>IFERROR(VLOOKUP($A$1&amp;'Service PJ'!$D114&amp;'Service PJ'!$B114&amp;'Service PJ'!$A114&amp;"*",'EPA_US9RT techs'!$A$2:$I$1722,9,FALSE),"")</f>
        <v/>
      </c>
      <c r="F116" s="14" t="str">
        <f>IFERROR(VLOOKUP($A$1&amp;'Service PJ'!$D114&amp;'Service PJ'!$B114&amp;'Service PJ'!$A114&amp;"*",'EPA_US9RT techs'!$A$2:$I$1722,9,FALSE),"")</f>
        <v/>
      </c>
      <c r="G116" s="14" t="str">
        <f>IFERROR(VLOOKUP($A$1&amp;'Service PJ'!$D114&amp;'Service PJ'!$B114&amp;'Service PJ'!$A114&amp;"*",'EPA_US9RT techs'!$A$2:$I$1722,9,FALSE),"")</f>
        <v/>
      </c>
      <c r="H116" s="14" t="str">
        <f>IFERROR(VLOOKUP($A$1&amp;'Service PJ'!$D114&amp;'Service PJ'!$B114&amp;'Service PJ'!$A114&amp;"*",'EPA_US9RT techs'!$A$2:$I$1722,9,FALSE),"")</f>
        <v/>
      </c>
      <c r="I116" s="14" t="str">
        <f>IFERROR(VLOOKUP($A$1&amp;'Service PJ'!$D114&amp;'Service PJ'!$B114&amp;'Service PJ'!$A114&amp;"*",'EPA_US9RT techs'!$A$2:$I$1722,9,FALSE),"")</f>
        <v/>
      </c>
      <c r="J116" s="14" t="str">
        <f>IFERROR(VLOOKUP($A$1&amp;'Service PJ'!$D114&amp;'Service PJ'!$B114&amp;'Service PJ'!$A114&amp;"*",'EPA_US9RT techs'!$A$2:$I$1722,9,FALSE),"")</f>
        <v/>
      </c>
      <c r="K116" s="14" t="str">
        <f>IFERROR(VLOOKUP($A$1&amp;'Service PJ'!$D114&amp;'Service PJ'!$B114&amp;'Service PJ'!$A114&amp;"*",'EPA_US9RT techs'!$A$2:$I$1722,9,FALSE),"")</f>
        <v/>
      </c>
      <c r="L116" s="14" t="str">
        <f>IFERROR(VLOOKUP($A$1&amp;'Service PJ'!$D114&amp;'Service PJ'!$B114&amp;'Service PJ'!$A114&amp;"*",'EPA_US9RT techs'!$A$2:$I$1722,9,FALSE),"")</f>
        <v/>
      </c>
      <c r="M116" s="14" t="str">
        <f>IFERROR(VLOOKUP($A$1&amp;'Service PJ'!$D114&amp;'Service PJ'!$B114&amp;'Service PJ'!$A114&amp;"*",'EPA_US9RT techs'!$A$2:$I$1722,9,FALSE),"")</f>
        <v/>
      </c>
      <c r="N116" s="14" t="str">
        <f>IFERROR(VLOOKUP($A$1&amp;'Service PJ'!$D114&amp;'Service PJ'!$B114&amp;'Service PJ'!$A114&amp;"*",'EPA_US9RT techs'!$A$2:$I$1722,9,FALSE),"")</f>
        <v/>
      </c>
      <c r="O116" s="14" t="str">
        <f>IFERROR(VLOOKUP($A$1&amp;'Service PJ'!$D114&amp;'Service PJ'!$B114&amp;'Service PJ'!$A114&amp;"*",'EPA_US9RT techs'!$A$2:$I$1722,9,FALSE),"")</f>
        <v/>
      </c>
      <c r="P116" s="14" t="str">
        <f>IFERROR(VLOOKUP($A$1&amp;'Service PJ'!$D114&amp;'Service PJ'!$B114&amp;'Service PJ'!$A114&amp;"*",'EPA_US9RT techs'!$A$2:$I$1722,9,FALSE),"")</f>
        <v/>
      </c>
      <c r="Q116" s="14" t="str">
        <f>IFERROR(VLOOKUP($A$1&amp;'Service PJ'!$D114&amp;'Service PJ'!$B114&amp;'Service PJ'!$A114&amp;"*",'EPA_US9RT techs'!$A$2:$I$1722,9,FALSE),"")</f>
        <v/>
      </c>
      <c r="R116" s="14" t="str">
        <f>IFERROR(VLOOKUP($A$1&amp;'Service PJ'!$D114&amp;'Service PJ'!$B114&amp;'Service PJ'!$A114&amp;"*",'EPA_US9RT techs'!$A$2:$I$1722,9,FALSE),"")</f>
        <v/>
      </c>
      <c r="S116" s="14" t="str">
        <f>IFERROR(VLOOKUP($A$1&amp;'Service PJ'!$D114&amp;'Service PJ'!$B114&amp;'Service PJ'!$A114&amp;"*",'EPA_US9RT techs'!$A$2:$I$1722,9,FALSE),"")</f>
        <v/>
      </c>
      <c r="T116" s="14" t="str">
        <f>IFERROR(VLOOKUP($A$1&amp;'Service PJ'!$D114&amp;'Service PJ'!$B114&amp;'Service PJ'!$A114&amp;"*",'EPA_US9RT techs'!$A$2:$I$1722,9,FALSE),"")</f>
        <v/>
      </c>
      <c r="U116" s="14" t="str">
        <f>IFERROR(VLOOKUP($A$1&amp;'Service PJ'!$D114&amp;'Service PJ'!$B114&amp;'Service PJ'!$A114&amp;"*",'EPA_US9RT techs'!$A$2:$I$1722,9,FALSE),"")</f>
        <v/>
      </c>
      <c r="V116" s="14" t="str">
        <f>IFERROR(VLOOKUP($A$1&amp;'Service PJ'!$D114&amp;'Service PJ'!$B114&amp;'Service PJ'!$A114&amp;"*",'EPA_US9RT techs'!$A$2:$I$1722,9,FALSE),"")</f>
        <v/>
      </c>
      <c r="W116" s="14" t="str">
        <f>IFERROR(VLOOKUP($A$1&amp;'Service PJ'!$D114&amp;'Service PJ'!$B114&amp;'Service PJ'!$A114&amp;"*",'EPA_US9RT techs'!$A$2:$I$1722,9,FALSE),"")</f>
        <v/>
      </c>
      <c r="X116" s="14" t="str">
        <f>IFERROR(VLOOKUP($A$1&amp;'Service PJ'!$D114&amp;'Service PJ'!$B114&amp;'Service PJ'!$A114&amp;"*",'EPA_US9RT techs'!$A$2:$I$1722,9,FALSE),"")</f>
        <v/>
      </c>
      <c r="Y116" s="14" t="str">
        <f>IFERROR(VLOOKUP($A$1&amp;'Service PJ'!$D114&amp;'Service PJ'!$B114&amp;'Service PJ'!$A114&amp;"*",'EPA_US9RT techs'!$A$2:$I$1722,9,FALSE),"")</f>
        <v/>
      </c>
      <c r="Z116" s="14" t="str">
        <f>IFERROR(VLOOKUP($A$1&amp;'Service PJ'!$D114&amp;'Service PJ'!$B114&amp;'Service PJ'!$A114&amp;"*",'EPA_US9RT techs'!$A$2:$I$1722,9,FALSE),"")</f>
        <v/>
      </c>
      <c r="AA116" s="14" t="str">
        <f>IFERROR(VLOOKUP($A$1&amp;'Service PJ'!$D114&amp;'Service PJ'!$B114&amp;'Service PJ'!$A114&amp;"*",'EPA_US9RT techs'!$A$2:$I$1722,9,FALSE),"")</f>
        <v/>
      </c>
      <c r="AB116" s="14" t="str">
        <f>IFERROR(VLOOKUP($A$1&amp;'Service PJ'!$D114&amp;'Service PJ'!$B114&amp;'Service PJ'!$A114&amp;"*",'EPA_US9RT techs'!$A$2:$I$1722,9,FALSE),"")</f>
        <v/>
      </c>
      <c r="AC116" s="14" t="str">
        <f>IFERROR(VLOOKUP($A$1&amp;'Service PJ'!$D114&amp;'Service PJ'!$B114&amp;'Service PJ'!$A114&amp;"*",'EPA_US9RT techs'!$A$2:$I$1722,9,FALSE),"")</f>
        <v/>
      </c>
      <c r="AD116" s="14" t="str">
        <f>IFERROR(VLOOKUP($A$1&amp;'Service PJ'!$D114&amp;'Service PJ'!$B114&amp;'Service PJ'!$A114&amp;"*",'EPA_US9RT techs'!$A$2:$I$1722,9,FALSE),"")</f>
        <v/>
      </c>
      <c r="AE116" s="14" t="str">
        <f>IFERROR(VLOOKUP($A$1&amp;'Service PJ'!$D114&amp;'Service PJ'!$B114&amp;'Service PJ'!$A114&amp;"*",'EPA_US9RT techs'!$A$2:$I$1722,9,FALSE),"")</f>
        <v/>
      </c>
      <c r="AG116" t="str">
        <f>IF(SUM(AH116:AX116)=0,"\I:",'Service PJ'!$D114&amp;"_"&amp;'Service PJ'!$E114&amp;"_"&amp;'Service PJ'!$C114)</f>
        <v>\I:</v>
      </c>
      <c r="AH116" s="14" t="str">
        <f>IFERROR(VLOOKUP($AG$1&amp;'Service PJ'!$D114&amp;'Service PJ'!$B114&amp;'Service PJ'!$A114&amp;"*",'EPA_US9RT techs'!$A$2:$I$1722,9,FALSE),"")</f>
        <v/>
      </c>
      <c r="AI116" s="14" t="str">
        <f>IFERROR(VLOOKUP($AG$1&amp;'Service PJ'!$D114&amp;'Service PJ'!$B114&amp;'Service PJ'!$A114&amp;"*",'EPA_US9RT techs'!$A$2:$I$1722,9,FALSE),"")</f>
        <v/>
      </c>
      <c r="AJ116" s="14" t="str">
        <f>IFERROR(VLOOKUP($AG$1&amp;'Service PJ'!$D114&amp;'Service PJ'!$B114&amp;'Service PJ'!$A114&amp;"*",'EPA_US9RT techs'!$A$2:$I$1722,9,FALSE),"")</f>
        <v/>
      </c>
      <c r="AK116" s="14" t="str">
        <f>IFERROR(VLOOKUP($AG$1&amp;'Service PJ'!$D114&amp;'Service PJ'!$B114&amp;'Service PJ'!$A114&amp;"*",'EPA_US9RT techs'!$A$2:$I$1722,9,FALSE),"")</f>
        <v/>
      </c>
      <c r="AL116" s="14" t="str">
        <f>IFERROR(VLOOKUP($AG$1&amp;'Service PJ'!$D114&amp;'Service PJ'!$B114&amp;'Service PJ'!$A114&amp;"*",'EPA_US9RT techs'!$A$2:$I$1722,9,FALSE),"")</f>
        <v/>
      </c>
      <c r="AM116" s="14" t="str">
        <f>IFERROR(VLOOKUP($AG$1&amp;'Service PJ'!$D114&amp;'Service PJ'!$B114&amp;'Service PJ'!$A114&amp;"*",'EPA_US9RT techs'!$A$2:$I$1722,9,FALSE),"")</f>
        <v/>
      </c>
      <c r="AN116" s="14" t="str">
        <f>IFERROR(VLOOKUP($AG$1&amp;'Service PJ'!$D114&amp;'Service PJ'!$B114&amp;'Service PJ'!$A114&amp;"*",'EPA_US9RT techs'!$A$2:$I$1722,9,FALSE),"")</f>
        <v/>
      </c>
      <c r="AO116" s="14" t="str">
        <f>IFERROR(VLOOKUP($AG$1&amp;'Service PJ'!$D114&amp;'Service PJ'!$B114&amp;'Service PJ'!$A114&amp;"*",'EPA_US9RT techs'!$A$2:$I$1722,9,FALSE),"")</f>
        <v/>
      </c>
      <c r="AP116" s="14" t="str">
        <f>IFERROR(VLOOKUP($AG$1&amp;'Service PJ'!$D114&amp;'Service PJ'!$B114&amp;'Service PJ'!$A114&amp;"*",'EPA_US9RT techs'!$A$2:$I$1722,9,FALSE),"")</f>
        <v/>
      </c>
      <c r="AQ116" s="14" t="str">
        <f>IFERROR(VLOOKUP($AG$1&amp;'Service PJ'!$D114&amp;'Service PJ'!$B114&amp;'Service PJ'!$A114&amp;"*",'EPA_US9RT techs'!$A$2:$I$1722,9,FALSE),"")</f>
        <v/>
      </c>
      <c r="AR116" s="14" t="str">
        <f>IFERROR(VLOOKUP($AG$1&amp;'Service PJ'!$D114&amp;'Service PJ'!$B114&amp;'Service PJ'!$A114&amp;"*",'EPA_US9RT techs'!$A$2:$I$1722,9,FALSE),"")</f>
        <v/>
      </c>
      <c r="AS116" s="14" t="str">
        <f>IFERROR(VLOOKUP($AG$1&amp;'Service PJ'!$D114&amp;'Service PJ'!$B114&amp;'Service PJ'!$A114&amp;"*",'EPA_US9RT techs'!$A$2:$I$1722,9,FALSE),"")</f>
        <v/>
      </c>
      <c r="AT116" s="14" t="str">
        <f>IFERROR(VLOOKUP($AG$1&amp;'Service PJ'!$D114&amp;'Service PJ'!$B114&amp;'Service PJ'!$A114&amp;"*",'EPA_US9RT techs'!$A$2:$I$1722,9,FALSE),"")</f>
        <v/>
      </c>
      <c r="AU116" s="14" t="str">
        <f>IFERROR(VLOOKUP($AG$1&amp;'Service PJ'!$D114&amp;'Service PJ'!$B114&amp;'Service PJ'!$A114&amp;"*",'EPA_US9RT techs'!$A$2:$I$1722,9,FALSE),"")</f>
        <v/>
      </c>
      <c r="AV116" s="14" t="str">
        <f>IFERROR(VLOOKUP($AG$1&amp;'Service PJ'!$D114&amp;'Service PJ'!$B114&amp;'Service PJ'!$A114&amp;"*",'EPA_US9RT techs'!$A$2:$I$1722,9,FALSE),"")</f>
        <v/>
      </c>
      <c r="AW116" s="14" t="str">
        <f>IFERROR(VLOOKUP($AG$1&amp;'Service PJ'!$D114&amp;'Service PJ'!$B114&amp;'Service PJ'!$A114&amp;"*",'EPA_US9RT techs'!$A$2:$I$1722,9,FALSE),"")</f>
        <v/>
      </c>
      <c r="AX116" s="14" t="str">
        <f>IFERROR(VLOOKUP($AG$1&amp;'Service PJ'!$D114&amp;'Service PJ'!$B114&amp;'Service PJ'!$A114&amp;"*",'EPA_US9RT techs'!$A$2:$I$1722,9,FALSE),"")</f>
        <v/>
      </c>
      <c r="AY116" s="14" t="str">
        <f>IFERROR(VLOOKUP($AG$1&amp;'Service PJ'!$D114&amp;'Service PJ'!$B114&amp;'Service PJ'!$A114&amp;"*",'EPA_US9RT techs'!$A$2:$I$1722,9,FALSE),"")</f>
        <v/>
      </c>
      <c r="AZ116" s="14" t="str">
        <f>IFERROR(VLOOKUP($AG$1&amp;'Service PJ'!$D114&amp;'Service PJ'!$B114&amp;'Service PJ'!$A114&amp;"*",'EPA_US9RT techs'!$A$2:$I$1722,9,FALSE),"")</f>
        <v/>
      </c>
      <c r="BA116" s="14" t="str">
        <f>IFERROR(VLOOKUP($AG$1&amp;'Service PJ'!$D114&amp;'Service PJ'!$B114&amp;'Service PJ'!$A114&amp;"*",'EPA_US9RT techs'!$A$2:$I$1722,9,FALSE),"")</f>
        <v/>
      </c>
      <c r="BB116" s="14" t="str">
        <f>IFERROR(VLOOKUP($AG$1&amp;'Service PJ'!$D114&amp;'Service PJ'!$B114&amp;'Service PJ'!$A114&amp;"*",'EPA_US9RT techs'!$A$2:$I$1722,9,FALSE),"")</f>
        <v/>
      </c>
      <c r="BC116" s="14" t="str">
        <f>IFERROR(VLOOKUP($AG$1&amp;'Service PJ'!$D114&amp;'Service PJ'!$B114&amp;'Service PJ'!$A114&amp;"*",'EPA_US9RT techs'!$A$2:$I$1722,9,FALSE),"")</f>
        <v/>
      </c>
      <c r="BD116" s="14" t="str">
        <f>IFERROR(VLOOKUP($AG$1&amp;'Service PJ'!$D114&amp;'Service PJ'!$B114&amp;'Service PJ'!$A114&amp;"*",'EPA_US9RT techs'!$A$2:$I$1722,9,FALSE),"")</f>
        <v/>
      </c>
      <c r="BE116" s="14" t="str">
        <f>IFERROR(VLOOKUP($AG$1&amp;'Service PJ'!$D114&amp;'Service PJ'!$B114&amp;'Service PJ'!$A114&amp;"*",'EPA_US9RT techs'!$A$2:$I$1722,9,FALSE),"")</f>
        <v/>
      </c>
      <c r="BF116" s="14" t="str">
        <f>IFERROR(VLOOKUP($AG$1&amp;'Service PJ'!$D114&amp;'Service PJ'!$B114&amp;'Service PJ'!$A114&amp;"*",'EPA_US9RT techs'!$A$2:$I$1722,9,FALSE),"")</f>
        <v/>
      </c>
      <c r="BG116" s="14" t="str">
        <f>IFERROR(VLOOKUP($AG$1&amp;'Service PJ'!$D114&amp;'Service PJ'!$B114&amp;'Service PJ'!$A114&amp;"*",'EPA_US9RT techs'!$A$2:$I$1722,9,FALSE),"")</f>
        <v/>
      </c>
      <c r="BH116" s="14" t="str">
        <f>IFERROR(VLOOKUP($AG$1&amp;'Service PJ'!$D114&amp;'Service PJ'!$B114&amp;'Service PJ'!$A114&amp;"*",'EPA_US9RT techs'!$A$2:$I$1722,9,FALSE),"")</f>
        <v/>
      </c>
      <c r="BI116" s="14" t="str">
        <f>IFERROR(VLOOKUP($AG$1&amp;'Service PJ'!$D114&amp;'Service PJ'!$B114&amp;'Service PJ'!$A114&amp;"*",'EPA_US9RT techs'!$A$2:$I$1722,9,FALSE),"")</f>
        <v/>
      </c>
      <c r="BJ116" s="14" t="str">
        <f>IFERROR(VLOOKUP($AG$1&amp;'Service PJ'!$D114&amp;'Service PJ'!$B114&amp;'Service PJ'!$A114&amp;"*",'EPA_US9RT techs'!$A$2:$I$1722,9,FALSE),"")</f>
        <v/>
      </c>
      <c r="BK116" s="14" t="str">
        <f>IFERROR(VLOOKUP($AG$1&amp;'Service PJ'!$D114&amp;'Service PJ'!$B114&amp;'Service PJ'!$A114&amp;"*",'EPA_US9RT techs'!$A$2:$I$1722,9,FALSE),"")</f>
        <v/>
      </c>
      <c r="BM116" t="str">
        <f>IF(SUM(BN116:CD116)=0,"\I:",'Service PJ'!$D114&amp;"_"&amp;'Service PJ'!$E114&amp;"_"&amp;'Service PJ'!$C114)</f>
        <v>\I:</v>
      </c>
      <c r="BN116" s="14" t="str">
        <f>IFERROR(VLOOKUP($BM$1&amp;'Service PJ'!$D114&amp;'Service PJ'!$B114&amp;'Service PJ'!$A114&amp;"*",'EPA_US9RT techs'!$A$2:$I$1722,9,FALSE),"")</f>
        <v/>
      </c>
      <c r="BO116" s="14" t="str">
        <f>IFERROR(VLOOKUP($BM$1&amp;'Service PJ'!$D114&amp;'Service PJ'!$B114&amp;'Service PJ'!$A114&amp;"*",'EPA_US9RT techs'!$A$2:$I$1722,9,FALSE),"")</f>
        <v/>
      </c>
      <c r="BP116" s="14" t="str">
        <f>IFERROR(VLOOKUP($BM$1&amp;'Service PJ'!$D114&amp;'Service PJ'!$B114&amp;'Service PJ'!$A114&amp;"*",'EPA_US9RT techs'!$A$2:$I$1722,9,FALSE),"")</f>
        <v/>
      </c>
      <c r="BQ116" s="14" t="str">
        <f>IFERROR(VLOOKUP($BM$1&amp;'Service PJ'!$D114&amp;'Service PJ'!$B114&amp;'Service PJ'!$A114&amp;"*",'EPA_US9RT techs'!$A$2:$I$1722,9,FALSE),"")</f>
        <v/>
      </c>
      <c r="BR116" s="14" t="str">
        <f>IFERROR(VLOOKUP($BM$1&amp;'Service PJ'!$D114&amp;'Service PJ'!$B114&amp;'Service PJ'!$A114&amp;"*",'EPA_US9RT techs'!$A$2:$I$1722,9,FALSE),"")</f>
        <v/>
      </c>
      <c r="BS116" s="14" t="str">
        <f>IFERROR(VLOOKUP($BM$1&amp;'Service PJ'!$D114&amp;'Service PJ'!$B114&amp;'Service PJ'!$A114&amp;"*",'EPA_US9RT techs'!$A$2:$I$1722,9,FALSE),"")</f>
        <v/>
      </c>
      <c r="BT116" s="14" t="str">
        <f>IFERROR(VLOOKUP($BM$1&amp;'Service PJ'!$D114&amp;'Service PJ'!$B114&amp;'Service PJ'!$A114&amp;"*",'EPA_US9RT techs'!$A$2:$I$1722,9,FALSE),"")</f>
        <v/>
      </c>
      <c r="BU116" s="14" t="str">
        <f>IFERROR(VLOOKUP($BM$1&amp;'Service PJ'!$D114&amp;'Service PJ'!$B114&amp;'Service PJ'!$A114&amp;"*",'EPA_US9RT techs'!$A$2:$I$1722,9,FALSE),"")</f>
        <v/>
      </c>
      <c r="BV116" s="14" t="str">
        <f>IFERROR(VLOOKUP($BM$1&amp;'Service PJ'!$D114&amp;'Service PJ'!$B114&amp;'Service PJ'!$A114&amp;"*",'EPA_US9RT techs'!$A$2:$I$1722,9,FALSE),"")</f>
        <v/>
      </c>
      <c r="BW116" s="14" t="str">
        <f>IFERROR(VLOOKUP($BM$1&amp;'Service PJ'!$D114&amp;'Service PJ'!$B114&amp;'Service PJ'!$A114&amp;"*",'EPA_US9RT techs'!$A$2:$I$1722,9,FALSE),"")</f>
        <v/>
      </c>
      <c r="BX116" s="14" t="str">
        <f>IFERROR(VLOOKUP($BM$1&amp;'Service PJ'!$D114&amp;'Service PJ'!$B114&amp;'Service PJ'!$A114&amp;"*",'EPA_US9RT techs'!$A$2:$I$1722,9,FALSE),"")</f>
        <v/>
      </c>
      <c r="BY116" s="14" t="str">
        <f>IFERROR(VLOOKUP($BM$1&amp;'Service PJ'!$D114&amp;'Service PJ'!$B114&amp;'Service PJ'!$A114&amp;"*",'EPA_US9RT techs'!$A$2:$I$1722,9,FALSE),"")</f>
        <v/>
      </c>
      <c r="BZ116" s="14" t="str">
        <f>IFERROR(VLOOKUP($BM$1&amp;'Service PJ'!$D114&amp;'Service PJ'!$B114&amp;'Service PJ'!$A114&amp;"*",'EPA_US9RT techs'!$A$2:$I$1722,9,FALSE),"")</f>
        <v/>
      </c>
      <c r="CA116" s="14" t="str">
        <f>IFERROR(VLOOKUP($BM$1&amp;'Service PJ'!$D114&amp;'Service PJ'!$B114&amp;'Service PJ'!$A114&amp;"*",'EPA_US9RT techs'!$A$2:$I$1722,9,FALSE),"")</f>
        <v/>
      </c>
      <c r="CB116" s="14" t="str">
        <f>IFERROR(VLOOKUP($BM$1&amp;'Service PJ'!$D114&amp;'Service PJ'!$B114&amp;'Service PJ'!$A114&amp;"*",'EPA_US9RT techs'!$A$2:$I$1722,9,FALSE),"")</f>
        <v/>
      </c>
      <c r="CC116" s="14" t="str">
        <f>IFERROR(VLOOKUP($BM$1&amp;'Service PJ'!$D114&amp;'Service PJ'!$B114&amp;'Service PJ'!$A114&amp;"*",'EPA_US9RT techs'!$A$2:$I$1722,9,FALSE),"")</f>
        <v/>
      </c>
      <c r="CD116" s="14" t="str">
        <f>IFERROR(VLOOKUP($BM$1&amp;'Service PJ'!$D114&amp;'Service PJ'!$B114&amp;'Service PJ'!$A114&amp;"*",'EPA_US9RT techs'!$A$2:$I$1722,9,FALSE),"")</f>
        <v/>
      </c>
      <c r="CE116" s="14" t="str">
        <f>IFERROR(VLOOKUP($BM$1&amp;'Service PJ'!$D114&amp;'Service PJ'!$B114&amp;'Service PJ'!$A114&amp;"*",'EPA_US9RT techs'!$A$2:$I$1722,9,FALSE),"")</f>
        <v/>
      </c>
      <c r="CF116" s="14" t="str">
        <f>IFERROR(VLOOKUP($BM$1&amp;'Service PJ'!$D114&amp;'Service PJ'!$B114&amp;'Service PJ'!$A114&amp;"*",'EPA_US9RT techs'!$A$2:$I$1722,9,FALSE),"")</f>
        <v/>
      </c>
      <c r="CG116" s="14" t="str">
        <f>IFERROR(VLOOKUP($BM$1&amp;'Service PJ'!$D114&amp;'Service PJ'!$B114&amp;'Service PJ'!$A114&amp;"*",'EPA_US9RT techs'!$A$2:$I$1722,9,FALSE),"")</f>
        <v/>
      </c>
      <c r="CH116" s="14" t="str">
        <f>IFERROR(VLOOKUP($BM$1&amp;'Service PJ'!$D114&amp;'Service PJ'!$B114&amp;'Service PJ'!$A114&amp;"*",'EPA_US9RT techs'!$A$2:$I$1722,9,FALSE),"")</f>
        <v/>
      </c>
      <c r="CI116" s="14" t="str">
        <f>IFERROR(VLOOKUP($BM$1&amp;'Service PJ'!$D114&amp;'Service PJ'!$B114&amp;'Service PJ'!$A114&amp;"*",'EPA_US9RT techs'!$A$2:$I$1722,9,FALSE),"")</f>
        <v/>
      </c>
      <c r="CJ116" s="14" t="str">
        <f>IFERROR(VLOOKUP($BM$1&amp;'Service PJ'!$D114&amp;'Service PJ'!$B114&amp;'Service PJ'!$A114&amp;"*",'EPA_US9RT techs'!$A$2:$I$1722,9,FALSE),"")</f>
        <v/>
      </c>
      <c r="CK116" s="14" t="str">
        <f>IFERROR(VLOOKUP($BM$1&amp;'Service PJ'!$D114&amp;'Service PJ'!$B114&amp;'Service PJ'!$A114&amp;"*",'EPA_US9RT techs'!$A$2:$I$1722,9,FALSE),"")</f>
        <v/>
      </c>
      <c r="CL116" s="14" t="str">
        <f>IFERROR(VLOOKUP($BM$1&amp;'Service PJ'!$D114&amp;'Service PJ'!$B114&amp;'Service PJ'!$A114&amp;"*",'EPA_US9RT techs'!$A$2:$I$1722,9,FALSE),"")</f>
        <v/>
      </c>
      <c r="CM116" s="14" t="str">
        <f>IFERROR(VLOOKUP($BM$1&amp;'Service PJ'!$D114&amp;'Service PJ'!$B114&amp;'Service PJ'!$A114&amp;"*",'EPA_US9RT techs'!$A$2:$I$1722,9,FALSE),"")</f>
        <v/>
      </c>
      <c r="CN116" s="14" t="str">
        <f>IFERROR(VLOOKUP($BM$1&amp;'Service PJ'!$D114&amp;'Service PJ'!$B114&amp;'Service PJ'!$A114&amp;"*",'EPA_US9RT techs'!$A$2:$I$1722,9,FALSE),"")</f>
        <v/>
      </c>
      <c r="CO116" s="14" t="str">
        <f>IFERROR(VLOOKUP($BM$1&amp;'Service PJ'!$D114&amp;'Service PJ'!$B114&amp;'Service PJ'!$A114&amp;"*",'EPA_US9RT techs'!$A$2:$I$1722,9,FALSE),"")</f>
        <v/>
      </c>
      <c r="CP116" s="14" t="str">
        <f>IFERROR(VLOOKUP($BM$1&amp;'Service PJ'!$D114&amp;'Service PJ'!$B114&amp;'Service PJ'!$A114&amp;"*",'EPA_US9RT techs'!$A$2:$I$1722,9,FALSE),"")</f>
        <v/>
      </c>
      <c r="CQ116" s="14" t="str">
        <f>IFERROR(VLOOKUP($BM$1&amp;'Service PJ'!$D114&amp;'Service PJ'!$B114&amp;'Service PJ'!$A114&amp;"*",'EPA_US9RT techs'!$A$2:$I$1722,9,FALSE),"")</f>
        <v/>
      </c>
      <c r="CS116" t="str">
        <f>IF(SUM(CT116:DJ116)=0,"\I:",'Service PJ'!$D114&amp;"_"&amp;'Service PJ'!$E114&amp;"_"&amp;'Service PJ'!$C114)</f>
        <v>\I:</v>
      </c>
      <c r="CT116" s="2" t="str">
        <f>IFERROR(VLOOKUP($CS$1&amp;'Service PJ'!$D114&amp;'Service PJ'!$B114&amp;'Service PJ'!$A114&amp;"*",'EPA_US9RT techs'!$A$2:$I$1722,9,FALSE),"")</f>
        <v/>
      </c>
      <c r="CU116" s="2" t="str">
        <f>IFERROR(VLOOKUP($CS$1&amp;'Service PJ'!$D114&amp;'Service PJ'!$B114&amp;'Service PJ'!$A114&amp;"*",'EPA_US9RT techs'!$A$2:$I$1722,9,FALSE),"")</f>
        <v/>
      </c>
      <c r="CV116" s="2" t="str">
        <f>IFERROR(VLOOKUP($CS$1&amp;'Service PJ'!$D114&amp;'Service PJ'!$B114&amp;'Service PJ'!$A114&amp;"*",'EPA_US9RT techs'!$A$2:$I$1722,9,FALSE),"")</f>
        <v/>
      </c>
      <c r="CW116" s="2" t="str">
        <f>IFERROR(VLOOKUP($CS$1&amp;'Service PJ'!$D114&amp;'Service PJ'!$B114&amp;'Service PJ'!$A114&amp;"*",'EPA_US9RT techs'!$A$2:$I$1722,9,FALSE),"")</f>
        <v/>
      </c>
      <c r="CX116" s="2" t="str">
        <f>IFERROR(VLOOKUP($CS$1&amp;'Service PJ'!$D114&amp;'Service PJ'!$B114&amp;'Service PJ'!$A114&amp;"*",'EPA_US9RT techs'!$A$2:$I$1722,9,FALSE),"")</f>
        <v/>
      </c>
      <c r="CY116" s="2" t="str">
        <f>IFERROR(VLOOKUP($CS$1&amp;'Service PJ'!$D114&amp;'Service PJ'!$B114&amp;'Service PJ'!$A114&amp;"*",'EPA_US9RT techs'!$A$2:$I$1722,9,FALSE),"")</f>
        <v/>
      </c>
      <c r="CZ116" s="2" t="str">
        <f>IFERROR(VLOOKUP($CS$1&amp;'Service PJ'!$D114&amp;'Service PJ'!$B114&amp;'Service PJ'!$A114&amp;"*",'EPA_US9RT techs'!$A$2:$I$1722,9,FALSE),"")</f>
        <v/>
      </c>
      <c r="DA116" s="2" t="str">
        <f>IFERROR(VLOOKUP($CS$1&amp;'Service PJ'!$D114&amp;'Service PJ'!$B114&amp;'Service PJ'!$A114&amp;"*",'EPA_US9RT techs'!$A$2:$I$1722,9,FALSE),"")</f>
        <v/>
      </c>
      <c r="DB116" s="2" t="str">
        <f>IFERROR(VLOOKUP($CS$1&amp;'Service PJ'!$D114&amp;'Service PJ'!$B114&amp;'Service PJ'!$A114&amp;"*",'EPA_US9RT techs'!$A$2:$I$1722,9,FALSE),"")</f>
        <v/>
      </c>
      <c r="DC116" s="2" t="str">
        <f>IFERROR(VLOOKUP($CS$1&amp;'Service PJ'!$D114&amp;'Service PJ'!$B114&amp;'Service PJ'!$A114&amp;"*",'EPA_US9RT techs'!$A$2:$I$1722,9,FALSE),"")</f>
        <v/>
      </c>
      <c r="DD116" s="2" t="str">
        <f>IFERROR(VLOOKUP($CS$1&amp;'Service PJ'!$D114&amp;'Service PJ'!$B114&amp;'Service PJ'!$A114&amp;"*",'EPA_US9RT techs'!$A$2:$I$1722,9,FALSE),"")</f>
        <v/>
      </c>
      <c r="DE116" s="2" t="str">
        <f>IFERROR(VLOOKUP($CS$1&amp;'Service PJ'!$D114&amp;'Service PJ'!$B114&amp;'Service PJ'!$A114&amp;"*",'EPA_US9RT techs'!$A$2:$I$1722,9,FALSE),"")</f>
        <v/>
      </c>
      <c r="DF116" s="2" t="str">
        <f>IFERROR(VLOOKUP($CS$1&amp;'Service PJ'!$D114&amp;'Service PJ'!$B114&amp;'Service PJ'!$A114&amp;"*",'EPA_US9RT techs'!$A$2:$I$1722,9,FALSE),"")</f>
        <v/>
      </c>
      <c r="DG116" s="2" t="str">
        <f>IFERROR(VLOOKUP($CS$1&amp;'Service PJ'!$D114&amp;'Service PJ'!$B114&amp;'Service PJ'!$A114&amp;"*",'EPA_US9RT techs'!$A$2:$I$1722,9,FALSE),"")</f>
        <v/>
      </c>
      <c r="DH116" s="2" t="str">
        <f>IFERROR(VLOOKUP($CS$1&amp;'Service PJ'!$D114&amp;'Service PJ'!$B114&amp;'Service PJ'!$A114&amp;"*",'EPA_US9RT techs'!$A$2:$I$1722,9,FALSE),"")</f>
        <v/>
      </c>
      <c r="DI116" s="2" t="str">
        <f>IFERROR(VLOOKUP($CS$1&amp;'Service PJ'!$D114&amp;'Service PJ'!$B114&amp;'Service PJ'!$A114&amp;"*",'EPA_US9RT techs'!$A$2:$I$1722,9,FALSE),"")</f>
        <v/>
      </c>
      <c r="DJ116" s="2" t="str">
        <f>IFERROR(VLOOKUP($CS$1&amp;'Service PJ'!$D114&amp;'Service PJ'!$B114&amp;'Service PJ'!$A114&amp;"*",'EPA_US9RT techs'!$A$2:$I$1722,9,FALSE),"")</f>
        <v/>
      </c>
      <c r="DK116" s="2" t="str">
        <f>IFERROR(VLOOKUP($CS$1&amp;'Service PJ'!$D114&amp;'Service PJ'!$B114&amp;'Service PJ'!$A114&amp;"*",'EPA_US9RT techs'!$A$2:$I$1722,9,FALSE),"")</f>
        <v/>
      </c>
      <c r="DL116" s="2" t="str">
        <f>IFERROR(VLOOKUP($CS$1&amp;'Service PJ'!$D114&amp;'Service PJ'!$B114&amp;'Service PJ'!$A114&amp;"*",'EPA_US9RT techs'!$A$2:$I$1722,9,FALSE),"")</f>
        <v/>
      </c>
      <c r="DM116" s="2" t="str">
        <f>IFERROR(VLOOKUP($CS$1&amp;'Service PJ'!$D114&amp;'Service PJ'!$B114&amp;'Service PJ'!$A114&amp;"*",'EPA_US9RT techs'!$A$2:$I$1722,9,FALSE),"")</f>
        <v/>
      </c>
      <c r="DN116" s="2" t="str">
        <f>IFERROR(VLOOKUP($CS$1&amp;'Service PJ'!$D114&amp;'Service PJ'!$B114&amp;'Service PJ'!$A114&amp;"*",'EPA_US9RT techs'!$A$2:$I$1722,9,FALSE),"")</f>
        <v/>
      </c>
      <c r="DO116" s="2" t="str">
        <f>IFERROR(VLOOKUP($CS$1&amp;'Service PJ'!$D114&amp;'Service PJ'!$B114&amp;'Service PJ'!$A114&amp;"*",'EPA_US9RT techs'!$A$2:$I$1722,9,FALSE),"")</f>
        <v/>
      </c>
      <c r="DP116" s="2" t="str">
        <f>IFERROR(VLOOKUP($CS$1&amp;'Service PJ'!$D114&amp;'Service PJ'!$B114&amp;'Service PJ'!$A114&amp;"*",'EPA_US9RT techs'!$A$2:$I$1722,9,FALSE),"")</f>
        <v/>
      </c>
      <c r="DQ116" s="2" t="str">
        <f>IFERROR(VLOOKUP($CS$1&amp;'Service PJ'!$D114&amp;'Service PJ'!$B114&amp;'Service PJ'!$A114&amp;"*",'EPA_US9RT techs'!$A$2:$I$1722,9,FALSE),"")</f>
        <v/>
      </c>
      <c r="DR116" s="2" t="str">
        <f>IFERROR(VLOOKUP($CS$1&amp;'Service PJ'!$D114&amp;'Service PJ'!$B114&amp;'Service PJ'!$A114&amp;"*",'EPA_US9RT techs'!$A$2:$I$1722,9,FALSE),"")</f>
        <v/>
      </c>
      <c r="DS116" s="2" t="str">
        <f>IFERROR(VLOOKUP($CS$1&amp;'Service PJ'!$D114&amp;'Service PJ'!$B114&amp;'Service PJ'!$A114&amp;"*",'EPA_US9RT techs'!$A$2:$I$1722,9,FALSE),"")</f>
        <v/>
      </c>
      <c r="DT116" s="2" t="str">
        <f>IFERROR(VLOOKUP($CS$1&amp;'Service PJ'!$D114&amp;'Service PJ'!$B114&amp;'Service PJ'!$A114&amp;"*",'EPA_US9RT techs'!$A$2:$I$1722,9,FALSE),"")</f>
        <v/>
      </c>
      <c r="DU116" s="2" t="str">
        <f>IFERROR(VLOOKUP($CS$1&amp;'Service PJ'!$D114&amp;'Service PJ'!$B114&amp;'Service PJ'!$A114&amp;"*",'EPA_US9RT techs'!$A$2:$I$1722,9,FALSE),"")</f>
        <v/>
      </c>
      <c r="DV116" s="2" t="str">
        <f>IFERROR(VLOOKUP($CS$1&amp;'Service PJ'!$D114&amp;'Service PJ'!$B114&amp;'Service PJ'!$A114&amp;"*",'EPA_US9RT techs'!$A$2:$I$1722,9,FALSE),"")</f>
        <v/>
      </c>
      <c r="DW116" s="2" t="str">
        <f>IFERROR(VLOOKUP($CS$1&amp;'Service PJ'!$D114&amp;'Service PJ'!$B114&amp;'Service PJ'!$A114&amp;"*",'EPA_US9RT techs'!$A$2:$I$1722,9,FALSE),"")</f>
        <v/>
      </c>
    </row>
    <row r="117" spans="1:127" x14ac:dyDescent="0.45">
      <c r="A117" t="str">
        <f>IF(SUM(B117:R117)=0,"\I:",'Service PJ'!$D115&amp;"_"&amp;'Service PJ'!$E115&amp;"_"&amp;'Service PJ'!$C115)</f>
        <v>ILP_STM_NGA</v>
      </c>
      <c r="B117" s="14">
        <f>IFERROR(VLOOKUP($A$1&amp;'Service PJ'!$D115&amp;'Service PJ'!$B115&amp;'Service PJ'!$A115&amp;"*",'EPA_US9RT techs'!$A$2:$I$1722,9,FALSE),"")</f>
        <v>3.0949579553</v>
      </c>
      <c r="C117" s="14">
        <f>IFERROR(VLOOKUP($A$1&amp;'Service PJ'!$D115&amp;'Service PJ'!$B115&amp;'Service PJ'!$A115&amp;"*",'EPA_US9RT techs'!$A$2:$I$1722,9,FALSE),"")</f>
        <v>3.0949579553</v>
      </c>
      <c r="D117" s="14">
        <f>IFERROR(VLOOKUP($A$1&amp;'Service PJ'!$D115&amp;'Service PJ'!$B115&amp;'Service PJ'!$A115&amp;"*",'EPA_US9RT techs'!$A$2:$I$1722,9,FALSE),"")</f>
        <v>3.0949579553</v>
      </c>
      <c r="E117" s="14">
        <f>IFERROR(VLOOKUP($A$1&amp;'Service PJ'!$D115&amp;'Service PJ'!$B115&amp;'Service PJ'!$A115&amp;"*",'EPA_US9RT techs'!$A$2:$I$1722,9,FALSE),"")</f>
        <v>3.0949579553</v>
      </c>
      <c r="F117" s="14">
        <f>IFERROR(VLOOKUP($A$1&amp;'Service PJ'!$D115&amp;'Service PJ'!$B115&amp;'Service PJ'!$A115&amp;"*",'EPA_US9RT techs'!$A$2:$I$1722,9,FALSE),"")</f>
        <v>3.0949579553</v>
      </c>
      <c r="G117" s="14">
        <f>IFERROR(VLOOKUP($A$1&amp;'Service PJ'!$D115&amp;'Service PJ'!$B115&amp;'Service PJ'!$A115&amp;"*",'EPA_US9RT techs'!$A$2:$I$1722,9,FALSE),"")</f>
        <v>3.0949579553</v>
      </c>
      <c r="H117" s="14">
        <f>IFERROR(VLOOKUP($A$1&amp;'Service PJ'!$D115&amp;'Service PJ'!$B115&amp;'Service PJ'!$A115&amp;"*",'EPA_US9RT techs'!$A$2:$I$1722,9,FALSE),"")</f>
        <v>3.0949579553</v>
      </c>
      <c r="I117" s="14">
        <f>IFERROR(VLOOKUP($A$1&amp;'Service PJ'!$D115&amp;'Service PJ'!$B115&amp;'Service PJ'!$A115&amp;"*",'EPA_US9RT techs'!$A$2:$I$1722,9,FALSE),"")</f>
        <v>3.0949579553</v>
      </c>
      <c r="J117" s="14">
        <f>IFERROR(VLOOKUP($A$1&amp;'Service PJ'!$D115&amp;'Service PJ'!$B115&amp;'Service PJ'!$A115&amp;"*",'EPA_US9RT techs'!$A$2:$I$1722,9,FALSE),"")</f>
        <v>3.0949579553</v>
      </c>
      <c r="K117" s="14">
        <f>IFERROR(VLOOKUP($A$1&amp;'Service PJ'!$D115&amp;'Service PJ'!$B115&amp;'Service PJ'!$A115&amp;"*",'EPA_US9RT techs'!$A$2:$I$1722,9,FALSE),"")</f>
        <v>3.0949579553</v>
      </c>
      <c r="L117" s="14">
        <f>IFERROR(VLOOKUP($A$1&amp;'Service PJ'!$D115&amp;'Service PJ'!$B115&amp;'Service PJ'!$A115&amp;"*",'EPA_US9RT techs'!$A$2:$I$1722,9,FALSE),"")</f>
        <v>3.0949579553</v>
      </c>
      <c r="M117" s="14">
        <f>IFERROR(VLOOKUP($A$1&amp;'Service PJ'!$D115&amp;'Service PJ'!$B115&amp;'Service PJ'!$A115&amp;"*",'EPA_US9RT techs'!$A$2:$I$1722,9,FALSE),"")</f>
        <v>3.0949579553</v>
      </c>
      <c r="N117" s="14">
        <f>IFERROR(VLOOKUP($A$1&amp;'Service PJ'!$D115&amp;'Service PJ'!$B115&amp;'Service PJ'!$A115&amp;"*",'EPA_US9RT techs'!$A$2:$I$1722,9,FALSE),"")</f>
        <v>3.0949579553</v>
      </c>
      <c r="O117" s="14">
        <f>IFERROR(VLOOKUP($A$1&amp;'Service PJ'!$D115&amp;'Service PJ'!$B115&amp;'Service PJ'!$A115&amp;"*",'EPA_US9RT techs'!$A$2:$I$1722,9,FALSE),"")</f>
        <v>3.0949579553</v>
      </c>
      <c r="P117" s="14">
        <f>IFERROR(VLOOKUP($A$1&amp;'Service PJ'!$D115&amp;'Service PJ'!$B115&amp;'Service PJ'!$A115&amp;"*",'EPA_US9RT techs'!$A$2:$I$1722,9,FALSE),"")</f>
        <v>3.0949579553</v>
      </c>
      <c r="Q117" s="14">
        <f>IFERROR(VLOOKUP($A$1&amp;'Service PJ'!$D115&amp;'Service PJ'!$B115&amp;'Service PJ'!$A115&amp;"*",'EPA_US9RT techs'!$A$2:$I$1722,9,FALSE),"")</f>
        <v>3.0949579553</v>
      </c>
      <c r="R117" s="14">
        <f>IFERROR(VLOOKUP($A$1&amp;'Service PJ'!$D115&amp;'Service PJ'!$B115&amp;'Service PJ'!$A115&amp;"*",'EPA_US9RT techs'!$A$2:$I$1722,9,FALSE),"")</f>
        <v>3.0949579553</v>
      </c>
      <c r="S117" s="14">
        <f>IFERROR(VLOOKUP($A$1&amp;'Service PJ'!$D115&amp;'Service PJ'!$B115&amp;'Service PJ'!$A115&amp;"*",'EPA_US9RT techs'!$A$2:$I$1722,9,FALSE),"")</f>
        <v>3.0949579553</v>
      </c>
      <c r="T117" s="14">
        <f>IFERROR(VLOOKUP($A$1&amp;'Service PJ'!$D115&amp;'Service PJ'!$B115&amp;'Service PJ'!$A115&amp;"*",'EPA_US9RT techs'!$A$2:$I$1722,9,FALSE),"")</f>
        <v>3.0949579553</v>
      </c>
      <c r="U117" s="14">
        <f>IFERROR(VLOOKUP($A$1&amp;'Service PJ'!$D115&amp;'Service PJ'!$B115&amp;'Service PJ'!$A115&amp;"*",'EPA_US9RT techs'!$A$2:$I$1722,9,FALSE),"")</f>
        <v>3.0949579553</v>
      </c>
      <c r="V117" s="14">
        <f>IFERROR(VLOOKUP($A$1&amp;'Service PJ'!$D115&amp;'Service PJ'!$B115&amp;'Service PJ'!$A115&amp;"*",'EPA_US9RT techs'!$A$2:$I$1722,9,FALSE),"")</f>
        <v>3.0949579553</v>
      </c>
      <c r="W117" s="14">
        <f>IFERROR(VLOOKUP($A$1&amp;'Service PJ'!$D115&amp;'Service PJ'!$B115&amp;'Service PJ'!$A115&amp;"*",'EPA_US9RT techs'!$A$2:$I$1722,9,FALSE),"")</f>
        <v>3.0949579553</v>
      </c>
      <c r="X117" s="14">
        <f>IFERROR(VLOOKUP($A$1&amp;'Service PJ'!$D115&amp;'Service PJ'!$B115&amp;'Service PJ'!$A115&amp;"*",'EPA_US9RT techs'!$A$2:$I$1722,9,FALSE),"")</f>
        <v>3.0949579553</v>
      </c>
      <c r="Y117" s="14">
        <f>IFERROR(VLOOKUP($A$1&amp;'Service PJ'!$D115&amp;'Service PJ'!$B115&amp;'Service PJ'!$A115&amp;"*",'EPA_US9RT techs'!$A$2:$I$1722,9,FALSE),"")</f>
        <v>3.0949579553</v>
      </c>
      <c r="Z117" s="14">
        <f>IFERROR(VLOOKUP($A$1&amp;'Service PJ'!$D115&amp;'Service PJ'!$B115&amp;'Service PJ'!$A115&amp;"*",'EPA_US9RT techs'!$A$2:$I$1722,9,FALSE),"")</f>
        <v>3.0949579553</v>
      </c>
      <c r="AA117" s="14">
        <f>IFERROR(VLOOKUP($A$1&amp;'Service PJ'!$D115&amp;'Service PJ'!$B115&amp;'Service PJ'!$A115&amp;"*",'EPA_US9RT techs'!$A$2:$I$1722,9,FALSE),"")</f>
        <v>3.0949579553</v>
      </c>
      <c r="AB117" s="14">
        <f>IFERROR(VLOOKUP($A$1&amp;'Service PJ'!$D115&amp;'Service PJ'!$B115&amp;'Service PJ'!$A115&amp;"*",'EPA_US9RT techs'!$A$2:$I$1722,9,FALSE),"")</f>
        <v>3.0949579553</v>
      </c>
      <c r="AC117" s="14">
        <f>IFERROR(VLOOKUP($A$1&amp;'Service PJ'!$D115&amp;'Service PJ'!$B115&amp;'Service PJ'!$A115&amp;"*",'EPA_US9RT techs'!$A$2:$I$1722,9,FALSE),"")</f>
        <v>3.0949579553</v>
      </c>
      <c r="AD117" s="14">
        <f>IFERROR(VLOOKUP($A$1&amp;'Service PJ'!$D115&amp;'Service PJ'!$B115&amp;'Service PJ'!$A115&amp;"*",'EPA_US9RT techs'!$A$2:$I$1722,9,FALSE),"")</f>
        <v>3.0949579553</v>
      </c>
      <c r="AE117" s="14">
        <f>IFERROR(VLOOKUP($A$1&amp;'Service PJ'!$D115&amp;'Service PJ'!$B115&amp;'Service PJ'!$A115&amp;"*",'EPA_US9RT techs'!$A$2:$I$1722,9,FALSE),"")</f>
        <v>3.0949579553</v>
      </c>
      <c r="AG117" t="str">
        <f>IF(SUM(AH117:AX117)=0,"\I:",'Service PJ'!$D115&amp;"_"&amp;'Service PJ'!$E115&amp;"_"&amp;'Service PJ'!$C115)</f>
        <v>ILP_STM_NGA</v>
      </c>
      <c r="AH117" s="14">
        <f>IFERROR(VLOOKUP($AG$1&amp;'Service PJ'!$D115&amp;'Service PJ'!$B115&amp;'Service PJ'!$A115&amp;"*",'EPA_US9RT techs'!$A$2:$I$1722,9,FALSE),"")</f>
        <v>0.58846372889999998</v>
      </c>
      <c r="AI117" s="14">
        <f>IFERROR(VLOOKUP($AG$1&amp;'Service PJ'!$D115&amp;'Service PJ'!$B115&amp;'Service PJ'!$A115&amp;"*",'EPA_US9RT techs'!$A$2:$I$1722,9,FALSE),"")</f>
        <v>0.58846372889999998</v>
      </c>
      <c r="AJ117" s="14">
        <f>IFERROR(VLOOKUP($AG$1&amp;'Service PJ'!$D115&amp;'Service PJ'!$B115&amp;'Service PJ'!$A115&amp;"*",'EPA_US9RT techs'!$A$2:$I$1722,9,FALSE),"")</f>
        <v>0.58846372889999998</v>
      </c>
      <c r="AK117" s="14">
        <f>IFERROR(VLOOKUP($AG$1&amp;'Service PJ'!$D115&amp;'Service PJ'!$B115&amp;'Service PJ'!$A115&amp;"*",'EPA_US9RT techs'!$A$2:$I$1722,9,FALSE),"")</f>
        <v>0.58846372889999998</v>
      </c>
      <c r="AL117" s="14">
        <f>IFERROR(VLOOKUP($AG$1&amp;'Service PJ'!$D115&amp;'Service PJ'!$B115&amp;'Service PJ'!$A115&amp;"*",'EPA_US9RT techs'!$A$2:$I$1722,9,FALSE),"")</f>
        <v>0.58846372889999998</v>
      </c>
      <c r="AM117" s="14">
        <f>IFERROR(VLOOKUP($AG$1&amp;'Service PJ'!$D115&amp;'Service PJ'!$B115&amp;'Service PJ'!$A115&amp;"*",'EPA_US9RT techs'!$A$2:$I$1722,9,FALSE),"")</f>
        <v>0.58846372889999998</v>
      </c>
      <c r="AN117" s="14">
        <f>IFERROR(VLOOKUP($AG$1&amp;'Service PJ'!$D115&amp;'Service PJ'!$B115&amp;'Service PJ'!$A115&amp;"*",'EPA_US9RT techs'!$A$2:$I$1722,9,FALSE),"")</f>
        <v>0.58846372889999998</v>
      </c>
      <c r="AO117" s="14">
        <f>IFERROR(VLOOKUP($AG$1&amp;'Service PJ'!$D115&amp;'Service PJ'!$B115&amp;'Service PJ'!$A115&amp;"*",'EPA_US9RT techs'!$A$2:$I$1722,9,FALSE),"")</f>
        <v>0.58846372889999998</v>
      </c>
      <c r="AP117" s="14">
        <f>IFERROR(VLOOKUP($AG$1&amp;'Service PJ'!$D115&amp;'Service PJ'!$B115&amp;'Service PJ'!$A115&amp;"*",'EPA_US9RT techs'!$A$2:$I$1722,9,FALSE),"")</f>
        <v>0.58846372889999998</v>
      </c>
      <c r="AQ117" s="14">
        <f>IFERROR(VLOOKUP($AG$1&amp;'Service PJ'!$D115&amp;'Service PJ'!$B115&amp;'Service PJ'!$A115&amp;"*",'EPA_US9RT techs'!$A$2:$I$1722,9,FALSE),"")</f>
        <v>0.58846372889999998</v>
      </c>
      <c r="AR117" s="14">
        <f>IFERROR(VLOOKUP($AG$1&amp;'Service PJ'!$D115&amp;'Service PJ'!$B115&amp;'Service PJ'!$A115&amp;"*",'EPA_US9RT techs'!$A$2:$I$1722,9,FALSE),"")</f>
        <v>0.58846372889999998</v>
      </c>
      <c r="AS117" s="14">
        <f>IFERROR(VLOOKUP($AG$1&amp;'Service PJ'!$D115&amp;'Service PJ'!$B115&amp;'Service PJ'!$A115&amp;"*",'EPA_US9RT techs'!$A$2:$I$1722,9,FALSE),"")</f>
        <v>0.58846372889999998</v>
      </c>
      <c r="AT117" s="14">
        <f>IFERROR(VLOOKUP($AG$1&amp;'Service PJ'!$D115&amp;'Service PJ'!$B115&amp;'Service PJ'!$A115&amp;"*",'EPA_US9RT techs'!$A$2:$I$1722,9,FALSE),"")</f>
        <v>0.58846372889999998</v>
      </c>
      <c r="AU117" s="14">
        <f>IFERROR(VLOOKUP($AG$1&amp;'Service PJ'!$D115&amp;'Service PJ'!$B115&amp;'Service PJ'!$A115&amp;"*",'EPA_US9RT techs'!$A$2:$I$1722,9,FALSE),"")</f>
        <v>0.58846372889999998</v>
      </c>
      <c r="AV117" s="14">
        <f>IFERROR(VLOOKUP($AG$1&amp;'Service PJ'!$D115&amp;'Service PJ'!$B115&amp;'Service PJ'!$A115&amp;"*",'EPA_US9RT techs'!$A$2:$I$1722,9,FALSE),"")</f>
        <v>0.58846372889999998</v>
      </c>
      <c r="AW117" s="14">
        <f>IFERROR(VLOOKUP($AG$1&amp;'Service PJ'!$D115&amp;'Service PJ'!$B115&amp;'Service PJ'!$A115&amp;"*",'EPA_US9RT techs'!$A$2:$I$1722,9,FALSE),"")</f>
        <v>0.58846372889999998</v>
      </c>
      <c r="AX117" s="14">
        <f>IFERROR(VLOOKUP($AG$1&amp;'Service PJ'!$D115&amp;'Service PJ'!$B115&amp;'Service PJ'!$A115&amp;"*",'EPA_US9RT techs'!$A$2:$I$1722,9,FALSE),"")</f>
        <v>0.58846372889999998</v>
      </c>
      <c r="AY117" s="14">
        <f>IFERROR(VLOOKUP($AG$1&amp;'Service PJ'!$D115&amp;'Service PJ'!$B115&amp;'Service PJ'!$A115&amp;"*",'EPA_US9RT techs'!$A$2:$I$1722,9,FALSE),"")</f>
        <v>0.58846372889999998</v>
      </c>
      <c r="AZ117" s="14">
        <f>IFERROR(VLOOKUP($AG$1&amp;'Service PJ'!$D115&amp;'Service PJ'!$B115&amp;'Service PJ'!$A115&amp;"*",'EPA_US9RT techs'!$A$2:$I$1722,9,FALSE),"")</f>
        <v>0.58846372889999998</v>
      </c>
      <c r="BA117" s="14">
        <f>IFERROR(VLOOKUP($AG$1&amp;'Service PJ'!$D115&amp;'Service PJ'!$B115&amp;'Service PJ'!$A115&amp;"*",'EPA_US9RT techs'!$A$2:$I$1722,9,FALSE),"")</f>
        <v>0.58846372889999998</v>
      </c>
      <c r="BB117" s="14">
        <f>IFERROR(VLOOKUP($AG$1&amp;'Service PJ'!$D115&amp;'Service PJ'!$B115&amp;'Service PJ'!$A115&amp;"*",'EPA_US9RT techs'!$A$2:$I$1722,9,FALSE),"")</f>
        <v>0.58846372889999998</v>
      </c>
      <c r="BC117" s="14">
        <f>IFERROR(VLOOKUP($AG$1&amp;'Service PJ'!$D115&amp;'Service PJ'!$B115&amp;'Service PJ'!$A115&amp;"*",'EPA_US9RT techs'!$A$2:$I$1722,9,FALSE),"")</f>
        <v>0.58846372889999998</v>
      </c>
      <c r="BD117" s="14">
        <f>IFERROR(VLOOKUP($AG$1&amp;'Service PJ'!$D115&amp;'Service PJ'!$B115&amp;'Service PJ'!$A115&amp;"*",'EPA_US9RT techs'!$A$2:$I$1722,9,FALSE),"")</f>
        <v>0.58846372889999998</v>
      </c>
      <c r="BE117" s="14">
        <f>IFERROR(VLOOKUP($AG$1&amp;'Service PJ'!$D115&amp;'Service PJ'!$B115&amp;'Service PJ'!$A115&amp;"*",'EPA_US9RT techs'!$A$2:$I$1722,9,FALSE),"")</f>
        <v>0.58846372889999998</v>
      </c>
      <c r="BF117" s="14">
        <f>IFERROR(VLOOKUP($AG$1&amp;'Service PJ'!$D115&amp;'Service PJ'!$B115&amp;'Service PJ'!$A115&amp;"*",'EPA_US9RT techs'!$A$2:$I$1722,9,FALSE),"")</f>
        <v>0.58846372889999998</v>
      </c>
      <c r="BG117" s="14">
        <f>IFERROR(VLOOKUP($AG$1&amp;'Service PJ'!$D115&amp;'Service PJ'!$B115&amp;'Service PJ'!$A115&amp;"*",'EPA_US9RT techs'!$A$2:$I$1722,9,FALSE),"")</f>
        <v>0.58846372889999998</v>
      </c>
      <c r="BH117" s="14">
        <f>IFERROR(VLOOKUP($AG$1&amp;'Service PJ'!$D115&amp;'Service PJ'!$B115&amp;'Service PJ'!$A115&amp;"*",'EPA_US9RT techs'!$A$2:$I$1722,9,FALSE),"")</f>
        <v>0.58846372889999998</v>
      </c>
      <c r="BI117" s="14">
        <f>IFERROR(VLOOKUP($AG$1&amp;'Service PJ'!$D115&amp;'Service PJ'!$B115&amp;'Service PJ'!$A115&amp;"*",'EPA_US9RT techs'!$A$2:$I$1722,9,FALSE),"")</f>
        <v>0.58846372889999998</v>
      </c>
      <c r="BJ117" s="14">
        <f>IFERROR(VLOOKUP($AG$1&amp;'Service PJ'!$D115&amp;'Service PJ'!$B115&amp;'Service PJ'!$A115&amp;"*",'EPA_US9RT techs'!$A$2:$I$1722,9,FALSE),"")</f>
        <v>0.58846372889999998</v>
      </c>
      <c r="BK117" s="14">
        <f>IFERROR(VLOOKUP($AG$1&amp;'Service PJ'!$D115&amp;'Service PJ'!$B115&amp;'Service PJ'!$A115&amp;"*",'EPA_US9RT techs'!$A$2:$I$1722,9,FALSE),"")</f>
        <v>0.58846372889999998</v>
      </c>
      <c r="BM117" t="str">
        <f>IF(SUM(BN117:CD117)=0,"\I:",'Service PJ'!$D115&amp;"_"&amp;'Service PJ'!$E115&amp;"_"&amp;'Service PJ'!$C115)</f>
        <v>ILP_STM_NGA</v>
      </c>
      <c r="BN117" s="14">
        <f>IFERROR(VLOOKUP($BM$1&amp;'Service PJ'!$D115&amp;'Service PJ'!$B115&amp;'Service PJ'!$A115&amp;"*",'EPA_US9RT techs'!$A$2:$I$1722,9,FALSE),"")</f>
        <v>0.17414847289999999</v>
      </c>
      <c r="BO117" s="14">
        <f>IFERROR(VLOOKUP($BM$1&amp;'Service PJ'!$D115&amp;'Service PJ'!$B115&amp;'Service PJ'!$A115&amp;"*",'EPA_US9RT techs'!$A$2:$I$1722,9,FALSE),"")</f>
        <v>0.17414847289999999</v>
      </c>
      <c r="BP117" s="14">
        <f>IFERROR(VLOOKUP($BM$1&amp;'Service PJ'!$D115&amp;'Service PJ'!$B115&amp;'Service PJ'!$A115&amp;"*",'EPA_US9RT techs'!$A$2:$I$1722,9,FALSE),"")</f>
        <v>0.17414847289999999</v>
      </c>
      <c r="BQ117" s="14">
        <f>IFERROR(VLOOKUP($BM$1&amp;'Service PJ'!$D115&amp;'Service PJ'!$B115&amp;'Service PJ'!$A115&amp;"*",'EPA_US9RT techs'!$A$2:$I$1722,9,FALSE),"")</f>
        <v>0.17414847289999999</v>
      </c>
      <c r="BR117" s="14">
        <f>IFERROR(VLOOKUP($BM$1&amp;'Service PJ'!$D115&amp;'Service PJ'!$B115&amp;'Service PJ'!$A115&amp;"*",'EPA_US9RT techs'!$A$2:$I$1722,9,FALSE),"")</f>
        <v>0.17414847289999999</v>
      </c>
      <c r="BS117" s="14">
        <f>IFERROR(VLOOKUP($BM$1&amp;'Service PJ'!$D115&amp;'Service PJ'!$B115&amp;'Service PJ'!$A115&amp;"*",'EPA_US9RT techs'!$A$2:$I$1722,9,FALSE),"")</f>
        <v>0.17414847289999999</v>
      </c>
      <c r="BT117" s="14">
        <f>IFERROR(VLOOKUP($BM$1&amp;'Service PJ'!$D115&amp;'Service PJ'!$B115&amp;'Service PJ'!$A115&amp;"*",'EPA_US9RT techs'!$A$2:$I$1722,9,FALSE),"")</f>
        <v>0.17414847289999999</v>
      </c>
      <c r="BU117" s="14">
        <f>IFERROR(VLOOKUP($BM$1&amp;'Service PJ'!$D115&amp;'Service PJ'!$B115&amp;'Service PJ'!$A115&amp;"*",'EPA_US9RT techs'!$A$2:$I$1722,9,FALSE),"")</f>
        <v>0.17414847289999999</v>
      </c>
      <c r="BV117" s="14">
        <f>IFERROR(VLOOKUP($BM$1&amp;'Service PJ'!$D115&amp;'Service PJ'!$B115&amp;'Service PJ'!$A115&amp;"*",'EPA_US9RT techs'!$A$2:$I$1722,9,FALSE),"")</f>
        <v>0.17414847289999999</v>
      </c>
      <c r="BW117" s="14">
        <f>IFERROR(VLOOKUP($BM$1&amp;'Service PJ'!$D115&amp;'Service PJ'!$B115&amp;'Service PJ'!$A115&amp;"*",'EPA_US9RT techs'!$A$2:$I$1722,9,FALSE),"")</f>
        <v>0.17414847289999999</v>
      </c>
      <c r="BX117" s="14">
        <f>IFERROR(VLOOKUP($BM$1&amp;'Service PJ'!$D115&amp;'Service PJ'!$B115&amp;'Service PJ'!$A115&amp;"*",'EPA_US9RT techs'!$A$2:$I$1722,9,FALSE),"")</f>
        <v>0.17414847289999999</v>
      </c>
      <c r="BY117" s="14">
        <f>IFERROR(VLOOKUP($BM$1&amp;'Service PJ'!$D115&amp;'Service PJ'!$B115&amp;'Service PJ'!$A115&amp;"*",'EPA_US9RT techs'!$A$2:$I$1722,9,FALSE),"")</f>
        <v>0.17414847289999999</v>
      </c>
      <c r="BZ117" s="14">
        <f>IFERROR(VLOOKUP($BM$1&amp;'Service PJ'!$D115&amp;'Service PJ'!$B115&amp;'Service PJ'!$A115&amp;"*",'EPA_US9RT techs'!$A$2:$I$1722,9,FALSE),"")</f>
        <v>0.17414847289999999</v>
      </c>
      <c r="CA117" s="14">
        <f>IFERROR(VLOOKUP($BM$1&amp;'Service PJ'!$D115&amp;'Service PJ'!$B115&amp;'Service PJ'!$A115&amp;"*",'EPA_US9RT techs'!$A$2:$I$1722,9,FALSE),"")</f>
        <v>0.17414847289999999</v>
      </c>
      <c r="CB117" s="14">
        <f>IFERROR(VLOOKUP($BM$1&amp;'Service PJ'!$D115&amp;'Service PJ'!$B115&amp;'Service PJ'!$A115&amp;"*",'EPA_US9RT techs'!$A$2:$I$1722,9,FALSE),"")</f>
        <v>0.17414847289999999</v>
      </c>
      <c r="CC117" s="14">
        <f>IFERROR(VLOOKUP($BM$1&amp;'Service PJ'!$D115&amp;'Service PJ'!$B115&amp;'Service PJ'!$A115&amp;"*",'EPA_US9RT techs'!$A$2:$I$1722,9,FALSE),"")</f>
        <v>0.17414847289999999</v>
      </c>
      <c r="CD117" s="14">
        <f>IFERROR(VLOOKUP($BM$1&amp;'Service PJ'!$D115&amp;'Service PJ'!$B115&amp;'Service PJ'!$A115&amp;"*",'EPA_US9RT techs'!$A$2:$I$1722,9,FALSE),"")</f>
        <v>0.17414847289999999</v>
      </c>
      <c r="CE117" s="14">
        <f>IFERROR(VLOOKUP($BM$1&amp;'Service PJ'!$D115&amp;'Service PJ'!$B115&amp;'Service PJ'!$A115&amp;"*",'EPA_US9RT techs'!$A$2:$I$1722,9,FALSE),"")</f>
        <v>0.17414847289999999</v>
      </c>
      <c r="CF117" s="14">
        <f>IFERROR(VLOOKUP($BM$1&amp;'Service PJ'!$D115&amp;'Service PJ'!$B115&amp;'Service PJ'!$A115&amp;"*",'EPA_US9RT techs'!$A$2:$I$1722,9,FALSE),"")</f>
        <v>0.17414847289999999</v>
      </c>
      <c r="CG117" s="14">
        <f>IFERROR(VLOOKUP($BM$1&amp;'Service PJ'!$D115&amp;'Service PJ'!$B115&amp;'Service PJ'!$A115&amp;"*",'EPA_US9RT techs'!$A$2:$I$1722,9,FALSE),"")</f>
        <v>0.17414847289999999</v>
      </c>
      <c r="CH117" s="14">
        <f>IFERROR(VLOOKUP($BM$1&amp;'Service PJ'!$D115&amp;'Service PJ'!$B115&amp;'Service PJ'!$A115&amp;"*",'EPA_US9RT techs'!$A$2:$I$1722,9,FALSE),"")</f>
        <v>0.17414847289999999</v>
      </c>
      <c r="CI117" s="14">
        <f>IFERROR(VLOOKUP($BM$1&amp;'Service PJ'!$D115&amp;'Service PJ'!$B115&amp;'Service PJ'!$A115&amp;"*",'EPA_US9RT techs'!$A$2:$I$1722,9,FALSE),"")</f>
        <v>0.17414847289999999</v>
      </c>
      <c r="CJ117" s="14">
        <f>IFERROR(VLOOKUP($BM$1&amp;'Service PJ'!$D115&amp;'Service PJ'!$B115&amp;'Service PJ'!$A115&amp;"*",'EPA_US9RT techs'!$A$2:$I$1722,9,FALSE),"")</f>
        <v>0.17414847289999999</v>
      </c>
      <c r="CK117" s="14">
        <f>IFERROR(VLOOKUP($BM$1&amp;'Service PJ'!$D115&amp;'Service PJ'!$B115&amp;'Service PJ'!$A115&amp;"*",'EPA_US9RT techs'!$A$2:$I$1722,9,FALSE),"")</f>
        <v>0.17414847289999999</v>
      </c>
      <c r="CL117" s="14">
        <f>IFERROR(VLOOKUP($BM$1&amp;'Service PJ'!$D115&amp;'Service PJ'!$B115&amp;'Service PJ'!$A115&amp;"*",'EPA_US9RT techs'!$A$2:$I$1722,9,FALSE),"")</f>
        <v>0.17414847289999999</v>
      </c>
      <c r="CM117" s="14">
        <f>IFERROR(VLOOKUP($BM$1&amp;'Service PJ'!$D115&amp;'Service PJ'!$B115&amp;'Service PJ'!$A115&amp;"*",'EPA_US9RT techs'!$A$2:$I$1722,9,FALSE),"")</f>
        <v>0.17414847289999999</v>
      </c>
      <c r="CN117" s="14">
        <f>IFERROR(VLOOKUP($BM$1&amp;'Service PJ'!$D115&amp;'Service PJ'!$B115&amp;'Service PJ'!$A115&amp;"*",'EPA_US9RT techs'!$A$2:$I$1722,9,FALSE),"")</f>
        <v>0.17414847289999999</v>
      </c>
      <c r="CO117" s="14">
        <f>IFERROR(VLOOKUP($BM$1&amp;'Service PJ'!$D115&amp;'Service PJ'!$B115&amp;'Service PJ'!$A115&amp;"*",'EPA_US9RT techs'!$A$2:$I$1722,9,FALSE),"")</f>
        <v>0.17414847289999999</v>
      </c>
      <c r="CP117" s="14">
        <f>IFERROR(VLOOKUP($BM$1&amp;'Service PJ'!$D115&amp;'Service PJ'!$B115&amp;'Service PJ'!$A115&amp;"*",'EPA_US9RT techs'!$A$2:$I$1722,9,FALSE),"")</f>
        <v>0.17414847289999999</v>
      </c>
      <c r="CQ117" s="14">
        <f>IFERROR(VLOOKUP($BM$1&amp;'Service PJ'!$D115&amp;'Service PJ'!$B115&amp;'Service PJ'!$A115&amp;"*",'EPA_US9RT techs'!$A$2:$I$1722,9,FALSE),"")</f>
        <v>0.17414847289999999</v>
      </c>
      <c r="CS117" t="str">
        <f>IF(SUM(CT117:DJ117)=0,"\I:",'Service PJ'!$D115&amp;"_"&amp;'Service PJ'!$E115&amp;"_"&amp;'Service PJ'!$C115)</f>
        <v>ILP_STM_NGA</v>
      </c>
      <c r="CT117" s="2">
        <f>IFERROR(VLOOKUP($CS$1&amp;'Service PJ'!$D115&amp;'Service PJ'!$B115&amp;'Service PJ'!$A115&amp;"*",'EPA_US9RT techs'!$A$2:$I$1722,9,FALSE),"")</f>
        <v>50</v>
      </c>
      <c r="CU117" s="2">
        <f>IFERROR(VLOOKUP($CS$1&amp;'Service PJ'!$D115&amp;'Service PJ'!$B115&amp;'Service PJ'!$A115&amp;"*",'EPA_US9RT techs'!$A$2:$I$1722,9,FALSE),"")</f>
        <v>50</v>
      </c>
      <c r="CV117" s="2">
        <f>IFERROR(VLOOKUP($CS$1&amp;'Service PJ'!$D115&amp;'Service PJ'!$B115&amp;'Service PJ'!$A115&amp;"*",'EPA_US9RT techs'!$A$2:$I$1722,9,FALSE),"")</f>
        <v>50</v>
      </c>
      <c r="CW117" s="2">
        <f>IFERROR(VLOOKUP($CS$1&amp;'Service PJ'!$D115&amp;'Service PJ'!$B115&amp;'Service PJ'!$A115&amp;"*",'EPA_US9RT techs'!$A$2:$I$1722,9,FALSE),"")</f>
        <v>50</v>
      </c>
      <c r="CX117" s="2">
        <f>IFERROR(VLOOKUP($CS$1&amp;'Service PJ'!$D115&amp;'Service PJ'!$B115&amp;'Service PJ'!$A115&amp;"*",'EPA_US9RT techs'!$A$2:$I$1722,9,FALSE),"")</f>
        <v>50</v>
      </c>
      <c r="CY117" s="2">
        <f>IFERROR(VLOOKUP($CS$1&amp;'Service PJ'!$D115&amp;'Service PJ'!$B115&amp;'Service PJ'!$A115&amp;"*",'EPA_US9RT techs'!$A$2:$I$1722,9,FALSE),"")</f>
        <v>50</v>
      </c>
      <c r="CZ117" s="2">
        <f>IFERROR(VLOOKUP($CS$1&amp;'Service PJ'!$D115&amp;'Service PJ'!$B115&amp;'Service PJ'!$A115&amp;"*",'EPA_US9RT techs'!$A$2:$I$1722,9,FALSE),"")</f>
        <v>50</v>
      </c>
      <c r="DA117" s="2">
        <f>IFERROR(VLOOKUP($CS$1&amp;'Service PJ'!$D115&amp;'Service PJ'!$B115&amp;'Service PJ'!$A115&amp;"*",'EPA_US9RT techs'!$A$2:$I$1722,9,FALSE),"")</f>
        <v>50</v>
      </c>
      <c r="DB117" s="2">
        <f>IFERROR(VLOOKUP($CS$1&amp;'Service PJ'!$D115&amp;'Service PJ'!$B115&amp;'Service PJ'!$A115&amp;"*",'EPA_US9RT techs'!$A$2:$I$1722,9,FALSE),"")</f>
        <v>50</v>
      </c>
      <c r="DC117" s="2">
        <f>IFERROR(VLOOKUP($CS$1&amp;'Service PJ'!$D115&amp;'Service PJ'!$B115&amp;'Service PJ'!$A115&amp;"*",'EPA_US9RT techs'!$A$2:$I$1722,9,FALSE),"")</f>
        <v>50</v>
      </c>
      <c r="DD117" s="2">
        <f>IFERROR(VLOOKUP($CS$1&amp;'Service PJ'!$D115&amp;'Service PJ'!$B115&amp;'Service PJ'!$A115&amp;"*",'EPA_US9RT techs'!$A$2:$I$1722,9,FALSE),"")</f>
        <v>50</v>
      </c>
      <c r="DE117" s="2">
        <f>IFERROR(VLOOKUP($CS$1&amp;'Service PJ'!$D115&amp;'Service PJ'!$B115&amp;'Service PJ'!$A115&amp;"*",'EPA_US9RT techs'!$A$2:$I$1722,9,FALSE),"")</f>
        <v>50</v>
      </c>
      <c r="DF117" s="2">
        <f>IFERROR(VLOOKUP($CS$1&amp;'Service PJ'!$D115&amp;'Service PJ'!$B115&amp;'Service PJ'!$A115&amp;"*",'EPA_US9RT techs'!$A$2:$I$1722,9,FALSE),"")</f>
        <v>50</v>
      </c>
      <c r="DG117" s="2">
        <f>IFERROR(VLOOKUP($CS$1&amp;'Service PJ'!$D115&amp;'Service PJ'!$B115&amp;'Service PJ'!$A115&amp;"*",'EPA_US9RT techs'!$A$2:$I$1722,9,FALSE),"")</f>
        <v>50</v>
      </c>
      <c r="DH117" s="2">
        <f>IFERROR(VLOOKUP($CS$1&amp;'Service PJ'!$D115&amp;'Service PJ'!$B115&amp;'Service PJ'!$A115&amp;"*",'EPA_US9RT techs'!$A$2:$I$1722,9,FALSE),"")</f>
        <v>50</v>
      </c>
      <c r="DI117" s="2">
        <f>IFERROR(VLOOKUP($CS$1&amp;'Service PJ'!$D115&amp;'Service PJ'!$B115&amp;'Service PJ'!$A115&amp;"*",'EPA_US9RT techs'!$A$2:$I$1722,9,FALSE),"")</f>
        <v>50</v>
      </c>
      <c r="DJ117" s="2">
        <f>IFERROR(VLOOKUP($CS$1&amp;'Service PJ'!$D115&amp;'Service PJ'!$B115&amp;'Service PJ'!$A115&amp;"*",'EPA_US9RT techs'!$A$2:$I$1722,9,FALSE),"")</f>
        <v>50</v>
      </c>
      <c r="DK117" s="2">
        <f>IFERROR(VLOOKUP($CS$1&amp;'Service PJ'!$D115&amp;'Service PJ'!$B115&amp;'Service PJ'!$A115&amp;"*",'EPA_US9RT techs'!$A$2:$I$1722,9,FALSE),"")</f>
        <v>50</v>
      </c>
      <c r="DL117" s="2">
        <f>IFERROR(VLOOKUP($CS$1&amp;'Service PJ'!$D115&amp;'Service PJ'!$B115&amp;'Service PJ'!$A115&amp;"*",'EPA_US9RT techs'!$A$2:$I$1722,9,FALSE),"")</f>
        <v>50</v>
      </c>
      <c r="DM117" s="2">
        <f>IFERROR(VLOOKUP($CS$1&amp;'Service PJ'!$D115&amp;'Service PJ'!$B115&amp;'Service PJ'!$A115&amp;"*",'EPA_US9RT techs'!$A$2:$I$1722,9,FALSE),"")</f>
        <v>50</v>
      </c>
      <c r="DN117" s="2">
        <f>IFERROR(VLOOKUP($CS$1&amp;'Service PJ'!$D115&amp;'Service PJ'!$B115&amp;'Service PJ'!$A115&amp;"*",'EPA_US9RT techs'!$A$2:$I$1722,9,FALSE),"")</f>
        <v>50</v>
      </c>
      <c r="DO117" s="2">
        <f>IFERROR(VLOOKUP($CS$1&amp;'Service PJ'!$D115&amp;'Service PJ'!$B115&amp;'Service PJ'!$A115&amp;"*",'EPA_US9RT techs'!$A$2:$I$1722,9,FALSE),"")</f>
        <v>50</v>
      </c>
      <c r="DP117" s="2">
        <f>IFERROR(VLOOKUP($CS$1&amp;'Service PJ'!$D115&amp;'Service PJ'!$B115&amp;'Service PJ'!$A115&amp;"*",'EPA_US9RT techs'!$A$2:$I$1722,9,FALSE),"")</f>
        <v>50</v>
      </c>
      <c r="DQ117" s="2">
        <f>IFERROR(VLOOKUP($CS$1&amp;'Service PJ'!$D115&amp;'Service PJ'!$B115&amp;'Service PJ'!$A115&amp;"*",'EPA_US9RT techs'!$A$2:$I$1722,9,FALSE),"")</f>
        <v>50</v>
      </c>
      <c r="DR117" s="2">
        <f>IFERROR(VLOOKUP($CS$1&amp;'Service PJ'!$D115&amp;'Service PJ'!$B115&amp;'Service PJ'!$A115&amp;"*",'EPA_US9RT techs'!$A$2:$I$1722,9,FALSE),"")</f>
        <v>50</v>
      </c>
      <c r="DS117" s="2">
        <f>IFERROR(VLOOKUP($CS$1&amp;'Service PJ'!$D115&amp;'Service PJ'!$B115&amp;'Service PJ'!$A115&amp;"*",'EPA_US9RT techs'!$A$2:$I$1722,9,FALSE),"")</f>
        <v>50</v>
      </c>
      <c r="DT117" s="2">
        <f>IFERROR(VLOOKUP($CS$1&amp;'Service PJ'!$D115&amp;'Service PJ'!$B115&amp;'Service PJ'!$A115&amp;"*",'EPA_US9RT techs'!$A$2:$I$1722,9,FALSE),"")</f>
        <v>50</v>
      </c>
      <c r="DU117" s="2">
        <f>IFERROR(VLOOKUP($CS$1&amp;'Service PJ'!$D115&amp;'Service PJ'!$B115&amp;'Service PJ'!$A115&amp;"*",'EPA_US9RT techs'!$A$2:$I$1722,9,FALSE),"")</f>
        <v>50</v>
      </c>
      <c r="DV117" s="2">
        <f>IFERROR(VLOOKUP($CS$1&amp;'Service PJ'!$D115&amp;'Service PJ'!$B115&amp;'Service PJ'!$A115&amp;"*",'EPA_US9RT techs'!$A$2:$I$1722,9,FALSE),"")</f>
        <v>50</v>
      </c>
      <c r="DW117" s="2">
        <f>IFERROR(VLOOKUP($CS$1&amp;'Service PJ'!$D115&amp;'Service PJ'!$B115&amp;'Service PJ'!$A115&amp;"*",'EPA_US9RT techs'!$A$2:$I$1722,9,FALSE),"")</f>
        <v>50</v>
      </c>
    </row>
    <row r="118" spans="1:127" x14ac:dyDescent="0.45">
      <c r="A118" t="str">
        <f>IF(SUM(B118:R118)=0,"\I:",'Service PJ'!$D116&amp;"_"&amp;'Service PJ'!$E116&amp;"_"&amp;'Service PJ'!$C116)</f>
        <v>ILP_PRH_NGA</v>
      </c>
      <c r="B118" s="14">
        <f>IFERROR(VLOOKUP($A$1&amp;'Service PJ'!$D116&amp;'Service PJ'!$B116&amp;'Service PJ'!$A116&amp;"*",'EPA_US9RT techs'!$A$2:$I$1722,9,FALSE),"")</f>
        <v>129.3501178221</v>
      </c>
      <c r="C118" s="14">
        <f>IFERROR(VLOOKUP($A$1&amp;'Service PJ'!$D116&amp;'Service PJ'!$B116&amp;'Service PJ'!$A116&amp;"*",'EPA_US9RT techs'!$A$2:$I$1722,9,FALSE),"")</f>
        <v>129.3501178221</v>
      </c>
      <c r="D118" s="14">
        <f>IFERROR(VLOOKUP($A$1&amp;'Service PJ'!$D116&amp;'Service PJ'!$B116&amp;'Service PJ'!$A116&amp;"*",'EPA_US9RT techs'!$A$2:$I$1722,9,FALSE),"")</f>
        <v>129.3501178221</v>
      </c>
      <c r="E118" s="14">
        <f>IFERROR(VLOOKUP($A$1&amp;'Service PJ'!$D116&amp;'Service PJ'!$B116&amp;'Service PJ'!$A116&amp;"*",'EPA_US9RT techs'!$A$2:$I$1722,9,FALSE),"")</f>
        <v>129.3501178221</v>
      </c>
      <c r="F118" s="14">
        <f>IFERROR(VLOOKUP($A$1&amp;'Service PJ'!$D116&amp;'Service PJ'!$B116&amp;'Service PJ'!$A116&amp;"*",'EPA_US9RT techs'!$A$2:$I$1722,9,FALSE),"")</f>
        <v>129.3501178221</v>
      </c>
      <c r="G118" s="14">
        <f>IFERROR(VLOOKUP($A$1&amp;'Service PJ'!$D116&amp;'Service PJ'!$B116&amp;'Service PJ'!$A116&amp;"*",'EPA_US9RT techs'!$A$2:$I$1722,9,FALSE),"")</f>
        <v>129.3501178221</v>
      </c>
      <c r="H118" s="14">
        <f>IFERROR(VLOOKUP($A$1&amp;'Service PJ'!$D116&amp;'Service PJ'!$B116&amp;'Service PJ'!$A116&amp;"*",'EPA_US9RT techs'!$A$2:$I$1722,9,FALSE),"")</f>
        <v>129.3501178221</v>
      </c>
      <c r="I118" s="14">
        <f>IFERROR(VLOOKUP($A$1&amp;'Service PJ'!$D116&amp;'Service PJ'!$B116&amp;'Service PJ'!$A116&amp;"*",'EPA_US9RT techs'!$A$2:$I$1722,9,FALSE),"")</f>
        <v>129.3501178221</v>
      </c>
      <c r="J118" s="14">
        <f>IFERROR(VLOOKUP($A$1&amp;'Service PJ'!$D116&amp;'Service PJ'!$B116&amp;'Service PJ'!$A116&amp;"*",'EPA_US9RT techs'!$A$2:$I$1722,9,FALSE),"")</f>
        <v>129.3501178221</v>
      </c>
      <c r="K118" s="14">
        <f>IFERROR(VLOOKUP($A$1&amp;'Service PJ'!$D116&amp;'Service PJ'!$B116&amp;'Service PJ'!$A116&amp;"*",'EPA_US9RT techs'!$A$2:$I$1722,9,FALSE),"")</f>
        <v>129.3501178221</v>
      </c>
      <c r="L118" s="14">
        <f>IFERROR(VLOOKUP($A$1&amp;'Service PJ'!$D116&amp;'Service PJ'!$B116&amp;'Service PJ'!$A116&amp;"*",'EPA_US9RT techs'!$A$2:$I$1722,9,FALSE),"")</f>
        <v>129.3501178221</v>
      </c>
      <c r="M118" s="14">
        <f>IFERROR(VLOOKUP($A$1&amp;'Service PJ'!$D116&amp;'Service PJ'!$B116&amp;'Service PJ'!$A116&amp;"*",'EPA_US9RT techs'!$A$2:$I$1722,9,FALSE),"")</f>
        <v>129.3501178221</v>
      </c>
      <c r="N118" s="14">
        <f>IFERROR(VLOOKUP($A$1&amp;'Service PJ'!$D116&amp;'Service PJ'!$B116&amp;'Service PJ'!$A116&amp;"*",'EPA_US9RT techs'!$A$2:$I$1722,9,FALSE),"")</f>
        <v>129.3501178221</v>
      </c>
      <c r="O118" s="14">
        <f>IFERROR(VLOOKUP($A$1&amp;'Service PJ'!$D116&amp;'Service PJ'!$B116&amp;'Service PJ'!$A116&amp;"*",'EPA_US9RT techs'!$A$2:$I$1722,9,FALSE),"")</f>
        <v>129.3501178221</v>
      </c>
      <c r="P118" s="14">
        <f>IFERROR(VLOOKUP($A$1&amp;'Service PJ'!$D116&amp;'Service PJ'!$B116&amp;'Service PJ'!$A116&amp;"*",'EPA_US9RT techs'!$A$2:$I$1722,9,FALSE),"")</f>
        <v>129.3501178221</v>
      </c>
      <c r="Q118" s="14">
        <f>IFERROR(VLOOKUP($A$1&amp;'Service PJ'!$D116&amp;'Service PJ'!$B116&amp;'Service PJ'!$A116&amp;"*",'EPA_US9RT techs'!$A$2:$I$1722,9,FALSE),"")</f>
        <v>129.3501178221</v>
      </c>
      <c r="R118" s="14">
        <f>IFERROR(VLOOKUP($A$1&amp;'Service PJ'!$D116&amp;'Service PJ'!$B116&amp;'Service PJ'!$A116&amp;"*",'EPA_US9RT techs'!$A$2:$I$1722,9,FALSE),"")</f>
        <v>129.3501178221</v>
      </c>
      <c r="S118" s="14">
        <f>IFERROR(VLOOKUP($A$1&amp;'Service PJ'!$D116&amp;'Service PJ'!$B116&amp;'Service PJ'!$A116&amp;"*",'EPA_US9RT techs'!$A$2:$I$1722,9,FALSE),"")</f>
        <v>129.3501178221</v>
      </c>
      <c r="T118" s="14">
        <f>IFERROR(VLOOKUP($A$1&amp;'Service PJ'!$D116&amp;'Service PJ'!$B116&amp;'Service PJ'!$A116&amp;"*",'EPA_US9RT techs'!$A$2:$I$1722,9,FALSE),"")</f>
        <v>129.3501178221</v>
      </c>
      <c r="U118" s="14">
        <f>IFERROR(VLOOKUP($A$1&amp;'Service PJ'!$D116&amp;'Service PJ'!$B116&amp;'Service PJ'!$A116&amp;"*",'EPA_US9RT techs'!$A$2:$I$1722,9,FALSE),"")</f>
        <v>129.3501178221</v>
      </c>
      <c r="V118" s="14">
        <f>IFERROR(VLOOKUP($A$1&amp;'Service PJ'!$D116&amp;'Service PJ'!$B116&amp;'Service PJ'!$A116&amp;"*",'EPA_US9RT techs'!$A$2:$I$1722,9,FALSE),"")</f>
        <v>129.3501178221</v>
      </c>
      <c r="W118" s="14">
        <f>IFERROR(VLOOKUP($A$1&amp;'Service PJ'!$D116&amp;'Service PJ'!$B116&amp;'Service PJ'!$A116&amp;"*",'EPA_US9RT techs'!$A$2:$I$1722,9,FALSE),"")</f>
        <v>129.3501178221</v>
      </c>
      <c r="X118" s="14">
        <f>IFERROR(VLOOKUP($A$1&amp;'Service PJ'!$D116&amp;'Service PJ'!$B116&amp;'Service PJ'!$A116&amp;"*",'EPA_US9RT techs'!$A$2:$I$1722,9,FALSE),"")</f>
        <v>129.3501178221</v>
      </c>
      <c r="Y118" s="14">
        <f>IFERROR(VLOOKUP($A$1&amp;'Service PJ'!$D116&amp;'Service PJ'!$B116&amp;'Service PJ'!$A116&amp;"*",'EPA_US9RT techs'!$A$2:$I$1722,9,FALSE),"")</f>
        <v>129.3501178221</v>
      </c>
      <c r="Z118" s="14">
        <f>IFERROR(VLOOKUP($A$1&amp;'Service PJ'!$D116&amp;'Service PJ'!$B116&amp;'Service PJ'!$A116&amp;"*",'EPA_US9RT techs'!$A$2:$I$1722,9,FALSE),"")</f>
        <v>129.3501178221</v>
      </c>
      <c r="AA118" s="14">
        <f>IFERROR(VLOOKUP($A$1&amp;'Service PJ'!$D116&amp;'Service PJ'!$B116&amp;'Service PJ'!$A116&amp;"*",'EPA_US9RT techs'!$A$2:$I$1722,9,FALSE),"")</f>
        <v>129.3501178221</v>
      </c>
      <c r="AB118" s="14">
        <f>IFERROR(VLOOKUP($A$1&amp;'Service PJ'!$D116&amp;'Service PJ'!$B116&amp;'Service PJ'!$A116&amp;"*",'EPA_US9RT techs'!$A$2:$I$1722,9,FALSE),"")</f>
        <v>129.3501178221</v>
      </c>
      <c r="AC118" s="14">
        <f>IFERROR(VLOOKUP($A$1&amp;'Service PJ'!$D116&amp;'Service PJ'!$B116&amp;'Service PJ'!$A116&amp;"*",'EPA_US9RT techs'!$A$2:$I$1722,9,FALSE),"")</f>
        <v>129.3501178221</v>
      </c>
      <c r="AD118" s="14">
        <f>IFERROR(VLOOKUP($A$1&amp;'Service PJ'!$D116&amp;'Service PJ'!$B116&amp;'Service PJ'!$A116&amp;"*",'EPA_US9RT techs'!$A$2:$I$1722,9,FALSE),"")</f>
        <v>129.3501178221</v>
      </c>
      <c r="AE118" s="14">
        <f>IFERROR(VLOOKUP($A$1&amp;'Service PJ'!$D116&amp;'Service PJ'!$B116&amp;'Service PJ'!$A116&amp;"*",'EPA_US9RT techs'!$A$2:$I$1722,9,FALSE),"")</f>
        <v>129.3501178221</v>
      </c>
      <c r="AG118" t="str">
        <f>IF(SUM(AH118:AX118)=0,"\I:",'Service PJ'!$D116&amp;"_"&amp;'Service PJ'!$E116&amp;"_"&amp;'Service PJ'!$C116)</f>
        <v>ILP_PRH_NGA</v>
      </c>
      <c r="AH118" s="14">
        <f>IFERROR(VLOOKUP($AG$1&amp;'Service PJ'!$D116&amp;'Service PJ'!$B116&amp;'Service PJ'!$A116&amp;"*",'EPA_US9RT techs'!$A$2:$I$1722,9,FALSE),"")</f>
        <v>5.1740047129000004</v>
      </c>
      <c r="AI118" s="14">
        <f>IFERROR(VLOOKUP($AG$1&amp;'Service PJ'!$D116&amp;'Service PJ'!$B116&amp;'Service PJ'!$A116&amp;"*",'EPA_US9RT techs'!$A$2:$I$1722,9,FALSE),"")</f>
        <v>5.1740047129000004</v>
      </c>
      <c r="AJ118" s="14">
        <f>IFERROR(VLOOKUP($AG$1&amp;'Service PJ'!$D116&amp;'Service PJ'!$B116&amp;'Service PJ'!$A116&amp;"*",'EPA_US9RT techs'!$A$2:$I$1722,9,FALSE),"")</f>
        <v>5.1740047129000004</v>
      </c>
      <c r="AK118" s="14">
        <f>IFERROR(VLOOKUP($AG$1&amp;'Service PJ'!$D116&amp;'Service PJ'!$B116&amp;'Service PJ'!$A116&amp;"*",'EPA_US9RT techs'!$A$2:$I$1722,9,FALSE),"")</f>
        <v>5.1740047129000004</v>
      </c>
      <c r="AL118" s="14">
        <f>IFERROR(VLOOKUP($AG$1&amp;'Service PJ'!$D116&amp;'Service PJ'!$B116&amp;'Service PJ'!$A116&amp;"*",'EPA_US9RT techs'!$A$2:$I$1722,9,FALSE),"")</f>
        <v>5.1740047129000004</v>
      </c>
      <c r="AM118" s="14">
        <f>IFERROR(VLOOKUP($AG$1&amp;'Service PJ'!$D116&amp;'Service PJ'!$B116&amp;'Service PJ'!$A116&amp;"*",'EPA_US9RT techs'!$A$2:$I$1722,9,FALSE),"")</f>
        <v>5.1740047129000004</v>
      </c>
      <c r="AN118" s="14">
        <f>IFERROR(VLOOKUP($AG$1&amp;'Service PJ'!$D116&amp;'Service PJ'!$B116&amp;'Service PJ'!$A116&amp;"*",'EPA_US9RT techs'!$A$2:$I$1722,9,FALSE),"")</f>
        <v>5.1740047129000004</v>
      </c>
      <c r="AO118" s="14">
        <f>IFERROR(VLOOKUP($AG$1&amp;'Service PJ'!$D116&amp;'Service PJ'!$B116&amp;'Service PJ'!$A116&amp;"*",'EPA_US9RT techs'!$A$2:$I$1722,9,FALSE),"")</f>
        <v>5.1740047129000004</v>
      </c>
      <c r="AP118" s="14">
        <f>IFERROR(VLOOKUP($AG$1&amp;'Service PJ'!$D116&amp;'Service PJ'!$B116&amp;'Service PJ'!$A116&amp;"*",'EPA_US9RT techs'!$A$2:$I$1722,9,FALSE),"")</f>
        <v>5.1740047129000004</v>
      </c>
      <c r="AQ118" s="14">
        <f>IFERROR(VLOOKUP($AG$1&amp;'Service PJ'!$D116&amp;'Service PJ'!$B116&amp;'Service PJ'!$A116&amp;"*",'EPA_US9RT techs'!$A$2:$I$1722,9,FALSE),"")</f>
        <v>5.1740047129000004</v>
      </c>
      <c r="AR118" s="14">
        <f>IFERROR(VLOOKUP($AG$1&amp;'Service PJ'!$D116&amp;'Service PJ'!$B116&amp;'Service PJ'!$A116&amp;"*",'EPA_US9RT techs'!$A$2:$I$1722,9,FALSE),"")</f>
        <v>5.1740047129000004</v>
      </c>
      <c r="AS118" s="14">
        <f>IFERROR(VLOOKUP($AG$1&amp;'Service PJ'!$D116&amp;'Service PJ'!$B116&amp;'Service PJ'!$A116&amp;"*",'EPA_US9RT techs'!$A$2:$I$1722,9,FALSE),"")</f>
        <v>5.1740047129000004</v>
      </c>
      <c r="AT118" s="14">
        <f>IFERROR(VLOOKUP($AG$1&amp;'Service PJ'!$D116&amp;'Service PJ'!$B116&amp;'Service PJ'!$A116&amp;"*",'EPA_US9RT techs'!$A$2:$I$1722,9,FALSE),"")</f>
        <v>5.1740047129000004</v>
      </c>
      <c r="AU118" s="14">
        <f>IFERROR(VLOOKUP($AG$1&amp;'Service PJ'!$D116&amp;'Service PJ'!$B116&amp;'Service PJ'!$A116&amp;"*",'EPA_US9RT techs'!$A$2:$I$1722,9,FALSE),"")</f>
        <v>5.1740047129000004</v>
      </c>
      <c r="AV118" s="14">
        <f>IFERROR(VLOOKUP($AG$1&amp;'Service PJ'!$D116&amp;'Service PJ'!$B116&amp;'Service PJ'!$A116&amp;"*",'EPA_US9RT techs'!$A$2:$I$1722,9,FALSE),"")</f>
        <v>5.1740047129000004</v>
      </c>
      <c r="AW118" s="14">
        <f>IFERROR(VLOOKUP($AG$1&amp;'Service PJ'!$D116&amp;'Service PJ'!$B116&amp;'Service PJ'!$A116&amp;"*",'EPA_US9RT techs'!$A$2:$I$1722,9,FALSE),"")</f>
        <v>5.1740047129000004</v>
      </c>
      <c r="AX118" s="14">
        <f>IFERROR(VLOOKUP($AG$1&amp;'Service PJ'!$D116&amp;'Service PJ'!$B116&amp;'Service PJ'!$A116&amp;"*",'EPA_US9RT techs'!$A$2:$I$1722,9,FALSE),"")</f>
        <v>5.1740047129000004</v>
      </c>
      <c r="AY118" s="14">
        <f>IFERROR(VLOOKUP($AG$1&amp;'Service PJ'!$D116&amp;'Service PJ'!$B116&amp;'Service PJ'!$A116&amp;"*",'EPA_US9RT techs'!$A$2:$I$1722,9,FALSE),"")</f>
        <v>5.1740047129000004</v>
      </c>
      <c r="AZ118" s="14">
        <f>IFERROR(VLOOKUP($AG$1&amp;'Service PJ'!$D116&amp;'Service PJ'!$B116&amp;'Service PJ'!$A116&amp;"*",'EPA_US9RT techs'!$A$2:$I$1722,9,FALSE),"")</f>
        <v>5.1740047129000004</v>
      </c>
      <c r="BA118" s="14">
        <f>IFERROR(VLOOKUP($AG$1&amp;'Service PJ'!$D116&amp;'Service PJ'!$B116&amp;'Service PJ'!$A116&amp;"*",'EPA_US9RT techs'!$A$2:$I$1722,9,FALSE),"")</f>
        <v>5.1740047129000004</v>
      </c>
      <c r="BB118" s="14">
        <f>IFERROR(VLOOKUP($AG$1&amp;'Service PJ'!$D116&amp;'Service PJ'!$B116&amp;'Service PJ'!$A116&amp;"*",'EPA_US9RT techs'!$A$2:$I$1722,9,FALSE),"")</f>
        <v>5.1740047129000004</v>
      </c>
      <c r="BC118" s="14">
        <f>IFERROR(VLOOKUP($AG$1&amp;'Service PJ'!$D116&amp;'Service PJ'!$B116&amp;'Service PJ'!$A116&amp;"*",'EPA_US9RT techs'!$A$2:$I$1722,9,FALSE),"")</f>
        <v>5.1740047129000004</v>
      </c>
      <c r="BD118" s="14">
        <f>IFERROR(VLOOKUP($AG$1&amp;'Service PJ'!$D116&amp;'Service PJ'!$B116&amp;'Service PJ'!$A116&amp;"*",'EPA_US9RT techs'!$A$2:$I$1722,9,FALSE),"")</f>
        <v>5.1740047129000004</v>
      </c>
      <c r="BE118" s="14">
        <f>IFERROR(VLOOKUP($AG$1&amp;'Service PJ'!$D116&amp;'Service PJ'!$B116&amp;'Service PJ'!$A116&amp;"*",'EPA_US9RT techs'!$A$2:$I$1722,9,FALSE),"")</f>
        <v>5.1740047129000004</v>
      </c>
      <c r="BF118" s="14">
        <f>IFERROR(VLOOKUP($AG$1&amp;'Service PJ'!$D116&amp;'Service PJ'!$B116&amp;'Service PJ'!$A116&amp;"*",'EPA_US9RT techs'!$A$2:$I$1722,9,FALSE),"")</f>
        <v>5.1740047129000004</v>
      </c>
      <c r="BG118" s="14">
        <f>IFERROR(VLOOKUP($AG$1&amp;'Service PJ'!$D116&amp;'Service PJ'!$B116&amp;'Service PJ'!$A116&amp;"*",'EPA_US9RT techs'!$A$2:$I$1722,9,FALSE),"")</f>
        <v>5.1740047129000004</v>
      </c>
      <c r="BH118" s="14">
        <f>IFERROR(VLOOKUP($AG$1&amp;'Service PJ'!$D116&amp;'Service PJ'!$B116&amp;'Service PJ'!$A116&amp;"*",'EPA_US9RT techs'!$A$2:$I$1722,9,FALSE),"")</f>
        <v>5.1740047129000004</v>
      </c>
      <c r="BI118" s="14">
        <f>IFERROR(VLOOKUP($AG$1&amp;'Service PJ'!$D116&amp;'Service PJ'!$B116&amp;'Service PJ'!$A116&amp;"*",'EPA_US9RT techs'!$A$2:$I$1722,9,FALSE),"")</f>
        <v>5.1740047129000004</v>
      </c>
      <c r="BJ118" s="14">
        <f>IFERROR(VLOOKUP($AG$1&amp;'Service PJ'!$D116&amp;'Service PJ'!$B116&amp;'Service PJ'!$A116&amp;"*",'EPA_US9RT techs'!$A$2:$I$1722,9,FALSE),"")</f>
        <v>5.1740047129000004</v>
      </c>
      <c r="BK118" s="14">
        <f>IFERROR(VLOOKUP($AG$1&amp;'Service PJ'!$D116&amp;'Service PJ'!$B116&amp;'Service PJ'!$A116&amp;"*",'EPA_US9RT techs'!$A$2:$I$1722,9,FALSE),"")</f>
        <v>5.1740047129000004</v>
      </c>
      <c r="BM118" t="str">
        <f>IF(SUM(BN118:CD118)=0,"\I:",'Service PJ'!$D116&amp;"_"&amp;'Service PJ'!$E116&amp;"_"&amp;'Service PJ'!$C116)</f>
        <v>\I:</v>
      </c>
      <c r="BN118" s="14" t="str">
        <f>IFERROR(VLOOKUP($BM$1&amp;'Service PJ'!$D116&amp;'Service PJ'!$B116&amp;'Service PJ'!$A116&amp;"*",'EPA_US9RT techs'!$A$2:$I$1722,9,FALSE),"")</f>
        <v/>
      </c>
      <c r="BO118" s="14" t="str">
        <f>IFERROR(VLOOKUP($BM$1&amp;'Service PJ'!$D116&amp;'Service PJ'!$B116&amp;'Service PJ'!$A116&amp;"*",'EPA_US9RT techs'!$A$2:$I$1722,9,FALSE),"")</f>
        <v/>
      </c>
      <c r="BP118" s="14" t="str">
        <f>IFERROR(VLOOKUP($BM$1&amp;'Service PJ'!$D116&amp;'Service PJ'!$B116&amp;'Service PJ'!$A116&amp;"*",'EPA_US9RT techs'!$A$2:$I$1722,9,FALSE),"")</f>
        <v/>
      </c>
      <c r="BQ118" s="14" t="str">
        <f>IFERROR(VLOOKUP($BM$1&amp;'Service PJ'!$D116&amp;'Service PJ'!$B116&amp;'Service PJ'!$A116&amp;"*",'EPA_US9RT techs'!$A$2:$I$1722,9,FALSE),"")</f>
        <v/>
      </c>
      <c r="BR118" s="14" t="str">
        <f>IFERROR(VLOOKUP($BM$1&amp;'Service PJ'!$D116&amp;'Service PJ'!$B116&amp;'Service PJ'!$A116&amp;"*",'EPA_US9RT techs'!$A$2:$I$1722,9,FALSE),"")</f>
        <v/>
      </c>
      <c r="BS118" s="14" t="str">
        <f>IFERROR(VLOOKUP($BM$1&amp;'Service PJ'!$D116&amp;'Service PJ'!$B116&amp;'Service PJ'!$A116&amp;"*",'EPA_US9RT techs'!$A$2:$I$1722,9,FALSE),"")</f>
        <v/>
      </c>
      <c r="BT118" s="14" t="str">
        <f>IFERROR(VLOOKUP($BM$1&amp;'Service PJ'!$D116&amp;'Service PJ'!$B116&amp;'Service PJ'!$A116&amp;"*",'EPA_US9RT techs'!$A$2:$I$1722,9,FALSE),"")</f>
        <v/>
      </c>
      <c r="BU118" s="14" t="str">
        <f>IFERROR(VLOOKUP($BM$1&amp;'Service PJ'!$D116&amp;'Service PJ'!$B116&amp;'Service PJ'!$A116&amp;"*",'EPA_US9RT techs'!$A$2:$I$1722,9,FALSE),"")</f>
        <v/>
      </c>
      <c r="BV118" s="14" t="str">
        <f>IFERROR(VLOOKUP($BM$1&amp;'Service PJ'!$D116&amp;'Service PJ'!$B116&amp;'Service PJ'!$A116&amp;"*",'EPA_US9RT techs'!$A$2:$I$1722,9,FALSE),"")</f>
        <v/>
      </c>
      <c r="BW118" s="14" t="str">
        <f>IFERROR(VLOOKUP($BM$1&amp;'Service PJ'!$D116&amp;'Service PJ'!$B116&amp;'Service PJ'!$A116&amp;"*",'EPA_US9RT techs'!$A$2:$I$1722,9,FALSE),"")</f>
        <v/>
      </c>
      <c r="BX118" s="14" t="str">
        <f>IFERROR(VLOOKUP($BM$1&amp;'Service PJ'!$D116&amp;'Service PJ'!$B116&amp;'Service PJ'!$A116&amp;"*",'EPA_US9RT techs'!$A$2:$I$1722,9,FALSE),"")</f>
        <v/>
      </c>
      <c r="BY118" s="14" t="str">
        <f>IFERROR(VLOOKUP($BM$1&amp;'Service PJ'!$D116&amp;'Service PJ'!$B116&amp;'Service PJ'!$A116&amp;"*",'EPA_US9RT techs'!$A$2:$I$1722,9,FALSE),"")</f>
        <v/>
      </c>
      <c r="BZ118" s="14" t="str">
        <f>IFERROR(VLOOKUP($BM$1&amp;'Service PJ'!$D116&amp;'Service PJ'!$B116&amp;'Service PJ'!$A116&amp;"*",'EPA_US9RT techs'!$A$2:$I$1722,9,FALSE),"")</f>
        <v/>
      </c>
      <c r="CA118" s="14" t="str">
        <f>IFERROR(VLOOKUP($BM$1&amp;'Service PJ'!$D116&amp;'Service PJ'!$B116&amp;'Service PJ'!$A116&amp;"*",'EPA_US9RT techs'!$A$2:$I$1722,9,FALSE),"")</f>
        <v/>
      </c>
      <c r="CB118" s="14" t="str">
        <f>IFERROR(VLOOKUP($BM$1&amp;'Service PJ'!$D116&amp;'Service PJ'!$B116&amp;'Service PJ'!$A116&amp;"*",'EPA_US9RT techs'!$A$2:$I$1722,9,FALSE),"")</f>
        <v/>
      </c>
      <c r="CC118" s="14" t="str">
        <f>IFERROR(VLOOKUP($BM$1&amp;'Service PJ'!$D116&amp;'Service PJ'!$B116&amp;'Service PJ'!$A116&amp;"*",'EPA_US9RT techs'!$A$2:$I$1722,9,FALSE),"")</f>
        <v/>
      </c>
      <c r="CD118" s="14" t="str">
        <f>IFERROR(VLOOKUP($BM$1&amp;'Service PJ'!$D116&amp;'Service PJ'!$B116&amp;'Service PJ'!$A116&amp;"*",'EPA_US9RT techs'!$A$2:$I$1722,9,FALSE),"")</f>
        <v/>
      </c>
      <c r="CE118" s="14" t="str">
        <f>IFERROR(VLOOKUP($BM$1&amp;'Service PJ'!$D116&amp;'Service PJ'!$B116&amp;'Service PJ'!$A116&amp;"*",'EPA_US9RT techs'!$A$2:$I$1722,9,FALSE),"")</f>
        <v/>
      </c>
      <c r="CF118" s="14" t="str">
        <f>IFERROR(VLOOKUP($BM$1&amp;'Service PJ'!$D116&amp;'Service PJ'!$B116&amp;'Service PJ'!$A116&amp;"*",'EPA_US9RT techs'!$A$2:$I$1722,9,FALSE),"")</f>
        <v/>
      </c>
      <c r="CG118" s="14" t="str">
        <f>IFERROR(VLOOKUP($BM$1&amp;'Service PJ'!$D116&amp;'Service PJ'!$B116&amp;'Service PJ'!$A116&amp;"*",'EPA_US9RT techs'!$A$2:$I$1722,9,FALSE),"")</f>
        <v/>
      </c>
      <c r="CH118" s="14" t="str">
        <f>IFERROR(VLOOKUP($BM$1&amp;'Service PJ'!$D116&amp;'Service PJ'!$B116&amp;'Service PJ'!$A116&amp;"*",'EPA_US9RT techs'!$A$2:$I$1722,9,FALSE),"")</f>
        <v/>
      </c>
      <c r="CI118" s="14" t="str">
        <f>IFERROR(VLOOKUP($BM$1&amp;'Service PJ'!$D116&amp;'Service PJ'!$B116&amp;'Service PJ'!$A116&amp;"*",'EPA_US9RT techs'!$A$2:$I$1722,9,FALSE),"")</f>
        <v/>
      </c>
      <c r="CJ118" s="14" t="str">
        <f>IFERROR(VLOOKUP($BM$1&amp;'Service PJ'!$D116&amp;'Service PJ'!$B116&amp;'Service PJ'!$A116&amp;"*",'EPA_US9RT techs'!$A$2:$I$1722,9,FALSE),"")</f>
        <v/>
      </c>
      <c r="CK118" s="14" t="str">
        <f>IFERROR(VLOOKUP($BM$1&amp;'Service PJ'!$D116&amp;'Service PJ'!$B116&amp;'Service PJ'!$A116&amp;"*",'EPA_US9RT techs'!$A$2:$I$1722,9,FALSE),"")</f>
        <v/>
      </c>
      <c r="CL118" s="14" t="str">
        <f>IFERROR(VLOOKUP($BM$1&amp;'Service PJ'!$D116&amp;'Service PJ'!$B116&amp;'Service PJ'!$A116&amp;"*",'EPA_US9RT techs'!$A$2:$I$1722,9,FALSE),"")</f>
        <v/>
      </c>
      <c r="CM118" s="14" t="str">
        <f>IFERROR(VLOOKUP($BM$1&amp;'Service PJ'!$D116&amp;'Service PJ'!$B116&amp;'Service PJ'!$A116&amp;"*",'EPA_US9RT techs'!$A$2:$I$1722,9,FALSE),"")</f>
        <v/>
      </c>
      <c r="CN118" s="14" t="str">
        <f>IFERROR(VLOOKUP($BM$1&amp;'Service PJ'!$D116&amp;'Service PJ'!$B116&amp;'Service PJ'!$A116&amp;"*",'EPA_US9RT techs'!$A$2:$I$1722,9,FALSE),"")</f>
        <v/>
      </c>
      <c r="CO118" s="14" t="str">
        <f>IFERROR(VLOOKUP($BM$1&amp;'Service PJ'!$D116&amp;'Service PJ'!$B116&amp;'Service PJ'!$A116&amp;"*",'EPA_US9RT techs'!$A$2:$I$1722,9,FALSE),"")</f>
        <v/>
      </c>
      <c r="CP118" s="14" t="str">
        <f>IFERROR(VLOOKUP($BM$1&amp;'Service PJ'!$D116&amp;'Service PJ'!$B116&amp;'Service PJ'!$A116&amp;"*",'EPA_US9RT techs'!$A$2:$I$1722,9,FALSE),"")</f>
        <v/>
      </c>
      <c r="CQ118" s="14" t="str">
        <f>IFERROR(VLOOKUP($BM$1&amp;'Service PJ'!$D116&amp;'Service PJ'!$B116&amp;'Service PJ'!$A116&amp;"*",'EPA_US9RT techs'!$A$2:$I$1722,9,FALSE),"")</f>
        <v/>
      </c>
      <c r="CS118" t="str">
        <f>IF(SUM(CT118:DJ118)=0,"\I:",'Service PJ'!$D116&amp;"_"&amp;'Service PJ'!$E116&amp;"_"&amp;'Service PJ'!$C116)</f>
        <v>ILP_PRH_NGA</v>
      </c>
      <c r="CT118" s="2">
        <f>IFERROR(VLOOKUP($CS$1&amp;'Service PJ'!$D116&amp;'Service PJ'!$B116&amp;'Service PJ'!$A116&amp;"*",'EPA_US9RT techs'!$A$2:$I$1722,9,FALSE),"")</f>
        <v>30</v>
      </c>
      <c r="CU118" s="2">
        <f>IFERROR(VLOOKUP($CS$1&amp;'Service PJ'!$D116&amp;'Service PJ'!$B116&amp;'Service PJ'!$A116&amp;"*",'EPA_US9RT techs'!$A$2:$I$1722,9,FALSE),"")</f>
        <v>30</v>
      </c>
      <c r="CV118" s="2">
        <f>IFERROR(VLOOKUP($CS$1&amp;'Service PJ'!$D116&amp;'Service PJ'!$B116&amp;'Service PJ'!$A116&amp;"*",'EPA_US9RT techs'!$A$2:$I$1722,9,FALSE),"")</f>
        <v>30</v>
      </c>
      <c r="CW118" s="2">
        <f>IFERROR(VLOOKUP($CS$1&amp;'Service PJ'!$D116&amp;'Service PJ'!$B116&amp;'Service PJ'!$A116&amp;"*",'EPA_US9RT techs'!$A$2:$I$1722,9,FALSE),"")</f>
        <v>30</v>
      </c>
      <c r="CX118" s="2">
        <f>IFERROR(VLOOKUP($CS$1&amp;'Service PJ'!$D116&amp;'Service PJ'!$B116&amp;'Service PJ'!$A116&amp;"*",'EPA_US9RT techs'!$A$2:$I$1722,9,FALSE),"")</f>
        <v>30</v>
      </c>
      <c r="CY118" s="2">
        <f>IFERROR(VLOOKUP($CS$1&amp;'Service PJ'!$D116&amp;'Service PJ'!$B116&amp;'Service PJ'!$A116&amp;"*",'EPA_US9RT techs'!$A$2:$I$1722,9,FALSE),"")</f>
        <v>30</v>
      </c>
      <c r="CZ118" s="2">
        <f>IFERROR(VLOOKUP($CS$1&amp;'Service PJ'!$D116&amp;'Service PJ'!$B116&amp;'Service PJ'!$A116&amp;"*",'EPA_US9RT techs'!$A$2:$I$1722,9,FALSE),"")</f>
        <v>30</v>
      </c>
      <c r="DA118" s="2">
        <f>IFERROR(VLOOKUP($CS$1&amp;'Service PJ'!$D116&amp;'Service PJ'!$B116&amp;'Service PJ'!$A116&amp;"*",'EPA_US9RT techs'!$A$2:$I$1722,9,FALSE),"")</f>
        <v>30</v>
      </c>
      <c r="DB118" s="2">
        <f>IFERROR(VLOOKUP($CS$1&amp;'Service PJ'!$D116&amp;'Service PJ'!$B116&amp;'Service PJ'!$A116&amp;"*",'EPA_US9RT techs'!$A$2:$I$1722,9,FALSE),"")</f>
        <v>30</v>
      </c>
      <c r="DC118" s="2">
        <f>IFERROR(VLOOKUP($CS$1&amp;'Service PJ'!$D116&amp;'Service PJ'!$B116&amp;'Service PJ'!$A116&amp;"*",'EPA_US9RT techs'!$A$2:$I$1722,9,FALSE),"")</f>
        <v>30</v>
      </c>
      <c r="DD118" s="2">
        <f>IFERROR(VLOOKUP($CS$1&amp;'Service PJ'!$D116&amp;'Service PJ'!$B116&amp;'Service PJ'!$A116&amp;"*",'EPA_US9RT techs'!$A$2:$I$1722,9,FALSE),"")</f>
        <v>30</v>
      </c>
      <c r="DE118" s="2">
        <f>IFERROR(VLOOKUP($CS$1&amp;'Service PJ'!$D116&amp;'Service PJ'!$B116&amp;'Service PJ'!$A116&amp;"*",'EPA_US9RT techs'!$A$2:$I$1722,9,FALSE),"")</f>
        <v>30</v>
      </c>
      <c r="DF118" s="2">
        <f>IFERROR(VLOOKUP($CS$1&amp;'Service PJ'!$D116&amp;'Service PJ'!$B116&amp;'Service PJ'!$A116&amp;"*",'EPA_US9RT techs'!$A$2:$I$1722,9,FALSE),"")</f>
        <v>30</v>
      </c>
      <c r="DG118" s="2">
        <f>IFERROR(VLOOKUP($CS$1&amp;'Service PJ'!$D116&amp;'Service PJ'!$B116&amp;'Service PJ'!$A116&amp;"*",'EPA_US9RT techs'!$A$2:$I$1722,9,FALSE),"")</f>
        <v>30</v>
      </c>
      <c r="DH118" s="2">
        <f>IFERROR(VLOOKUP($CS$1&amp;'Service PJ'!$D116&amp;'Service PJ'!$B116&amp;'Service PJ'!$A116&amp;"*",'EPA_US9RT techs'!$A$2:$I$1722,9,FALSE),"")</f>
        <v>30</v>
      </c>
      <c r="DI118" s="2">
        <f>IFERROR(VLOOKUP($CS$1&amp;'Service PJ'!$D116&amp;'Service PJ'!$B116&amp;'Service PJ'!$A116&amp;"*",'EPA_US9RT techs'!$A$2:$I$1722,9,FALSE),"")</f>
        <v>30</v>
      </c>
      <c r="DJ118" s="2">
        <f>IFERROR(VLOOKUP($CS$1&amp;'Service PJ'!$D116&amp;'Service PJ'!$B116&amp;'Service PJ'!$A116&amp;"*",'EPA_US9RT techs'!$A$2:$I$1722,9,FALSE),"")</f>
        <v>30</v>
      </c>
      <c r="DK118" s="2">
        <f>IFERROR(VLOOKUP($CS$1&amp;'Service PJ'!$D116&amp;'Service PJ'!$B116&amp;'Service PJ'!$A116&amp;"*",'EPA_US9RT techs'!$A$2:$I$1722,9,FALSE),"")</f>
        <v>30</v>
      </c>
      <c r="DL118" s="2">
        <f>IFERROR(VLOOKUP($CS$1&amp;'Service PJ'!$D116&amp;'Service PJ'!$B116&amp;'Service PJ'!$A116&amp;"*",'EPA_US9RT techs'!$A$2:$I$1722,9,FALSE),"")</f>
        <v>30</v>
      </c>
      <c r="DM118" s="2">
        <f>IFERROR(VLOOKUP($CS$1&amp;'Service PJ'!$D116&amp;'Service PJ'!$B116&amp;'Service PJ'!$A116&amp;"*",'EPA_US9RT techs'!$A$2:$I$1722,9,FALSE),"")</f>
        <v>30</v>
      </c>
      <c r="DN118" s="2">
        <f>IFERROR(VLOOKUP($CS$1&amp;'Service PJ'!$D116&amp;'Service PJ'!$B116&amp;'Service PJ'!$A116&amp;"*",'EPA_US9RT techs'!$A$2:$I$1722,9,FALSE),"")</f>
        <v>30</v>
      </c>
      <c r="DO118" s="2">
        <f>IFERROR(VLOOKUP($CS$1&amp;'Service PJ'!$D116&amp;'Service PJ'!$B116&amp;'Service PJ'!$A116&amp;"*",'EPA_US9RT techs'!$A$2:$I$1722,9,FALSE),"")</f>
        <v>30</v>
      </c>
      <c r="DP118" s="2">
        <f>IFERROR(VLOOKUP($CS$1&amp;'Service PJ'!$D116&amp;'Service PJ'!$B116&amp;'Service PJ'!$A116&amp;"*",'EPA_US9RT techs'!$A$2:$I$1722,9,FALSE),"")</f>
        <v>30</v>
      </c>
      <c r="DQ118" s="2">
        <f>IFERROR(VLOOKUP($CS$1&amp;'Service PJ'!$D116&amp;'Service PJ'!$B116&amp;'Service PJ'!$A116&amp;"*",'EPA_US9RT techs'!$A$2:$I$1722,9,FALSE),"")</f>
        <v>30</v>
      </c>
      <c r="DR118" s="2">
        <f>IFERROR(VLOOKUP($CS$1&amp;'Service PJ'!$D116&amp;'Service PJ'!$B116&amp;'Service PJ'!$A116&amp;"*",'EPA_US9RT techs'!$A$2:$I$1722,9,FALSE),"")</f>
        <v>30</v>
      </c>
      <c r="DS118" s="2">
        <f>IFERROR(VLOOKUP($CS$1&amp;'Service PJ'!$D116&amp;'Service PJ'!$B116&amp;'Service PJ'!$A116&amp;"*",'EPA_US9RT techs'!$A$2:$I$1722,9,FALSE),"")</f>
        <v>30</v>
      </c>
      <c r="DT118" s="2">
        <f>IFERROR(VLOOKUP($CS$1&amp;'Service PJ'!$D116&amp;'Service PJ'!$B116&amp;'Service PJ'!$A116&amp;"*",'EPA_US9RT techs'!$A$2:$I$1722,9,FALSE),"")</f>
        <v>30</v>
      </c>
      <c r="DU118" s="2">
        <f>IFERROR(VLOOKUP($CS$1&amp;'Service PJ'!$D116&amp;'Service PJ'!$B116&amp;'Service PJ'!$A116&amp;"*",'EPA_US9RT techs'!$A$2:$I$1722,9,FALSE),"")</f>
        <v>30</v>
      </c>
      <c r="DV118" s="2">
        <f>IFERROR(VLOOKUP($CS$1&amp;'Service PJ'!$D116&amp;'Service PJ'!$B116&amp;'Service PJ'!$A116&amp;"*",'EPA_US9RT techs'!$A$2:$I$1722,9,FALSE),"")</f>
        <v>30</v>
      </c>
      <c r="DW118" s="2">
        <f>IFERROR(VLOOKUP($CS$1&amp;'Service PJ'!$D116&amp;'Service PJ'!$B116&amp;'Service PJ'!$A116&amp;"*",'EPA_US9RT techs'!$A$2:$I$1722,9,FALSE),"")</f>
        <v>30</v>
      </c>
    </row>
    <row r="119" spans="1:127" x14ac:dyDescent="0.45">
      <c r="A119" t="str">
        <f>IF(SUM(B119:R119)=0,"\I:",'Service PJ'!$D117&amp;"_"&amp;'Service PJ'!$E117&amp;"_"&amp;'Service PJ'!$C117)</f>
        <v>ILP_MDR_NGA</v>
      </c>
      <c r="B119" s="14">
        <f>IFERROR(VLOOKUP($A$1&amp;'Service PJ'!$D117&amp;'Service PJ'!$B117&amp;'Service PJ'!$A117&amp;"*",'EPA_US9RT techs'!$A$2:$I$1722,9,FALSE),"")</f>
        <v>34.956690161700003</v>
      </c>
      <c r="C119" s="14">
        <f>IFERROR(VLOOKUP($A$1&amp;'Service PJ'!$D117&amp;'Service PJ'!$B117&amp;'Service PJ'!$A117&amp;"*",'EPA_US9RT techs'!$A$2:$I$1722,9,FALSE),"")</f>
        <v>34.956690161700003</v>
      </c>
      <c r="D119" s="14">
        <f>IFERROR(VLOOKUP($A$1&amp;'Service PJ'!$D117&amp;'Service PJ'!$B117&amp;'Service PJ'!$A117&amp;"*",'EPA_US9RT techs'!$A$2:$I$1722,9,FALSE),"")</f>
        <v>34.956690161700003</v>
      </c>
      <c r="E119" s="14">
        <f>IFERROR(VLOOKUP($A$1&amp;'Service PJ'!$D117&amp;'Service PJ'!$B117&amp;'Service PJ'!$A117&amp;"*",'EPA_US9RT techs'!$A$2:$I$1722,9,FALSE),"")</f>
        <v>34.956690161700003</v>
      </c>
      <c r="F119" s="14">
        <f>IFERROR(VLOOKUP($A$1&amp;'Service PJ'!$D117&amp;'Service PJ'!$B117&amp;'Service PJ'!$A117&amp;"*",'EPA_US9RT techs'!$A$2:$I$1722,9,FALSE),"")</f>
        <v>34.956690161700003</v>
      </c>
      <c r="G119" s="14">
        <f>IFERROR(VLOOKUP($A$1&amp;'Service PJ'!$D117&amp;'Service PJ'!$B117&amp;'Service PJ'!$A117&amp;"*",'EPA_US9RT techs'!$A$2:$I$1722,9,FALSE),"")</f>
        <v>34.956690161700003</v>
      </c>
      <c r="H119" s="14">
        <f>IFERROR(VLOOKUP($A$1&amp;'Service PJ'!$D117&amp;'Service PJ'!$B117&amp;'Service PJ'!$A117&amp;"*",'EPA_US9RT techs'!$A$2:$I$1722,9,FALSE),"")</f>
        <v>34.956690161700003</v>
      </c>
      <c r="I119" s="14">
        <f>IFERROR(VLOOKUP($A$1&amp;'Service PJ'!$D117&amp;'Service PJ'!$B117&amp;'Service PJ'!$A117&amp;"*",'EPA_US9RT techs'!$A$2:$I$1722,9,FALSE),"")</f>
        <v>34.956690161700003</v>
      </c>
      <c r="J119" s="14">
        <f>IFERROR(VLOOKUP($A$1&amp;'Service PJ'!$D117&amp;'Service PJ'!$B117&amp;'Service PJ'!$A117&amp;"*",'EPA_US9RT techs'!$A$2:$I$1722,9,FALSE),"")</f>
        <v>34.956690161700003</v>
      </c>
      <c r="K119" s="14">
        <f>IFERROR(VLOOKUP($A$1&amp;'Service PJ'!$D117&amp;'Service PJ'!$B117&amp;'Service PJ'!$A117&amp;"*",'EPA_US9RT techs'!$A$2:$I$1722,9,FALSE),"")</f>
        <v>34.956690161700003</v>
      </c>
      <c r="L119" s="14">
        <f>IFERROR(VLOOKUP($A$1&amp;'Service PJ'!$D117&amp;'Service PJ'!$B117&amp;'Service PJ'!$A117&amp;"*",'EPA_US9RT techs'!$A$2:$I$1722,9,FALSE),"")</f>
        <v>34.956690161700003</v>
      </c>
      <c r="M119" s="14">
        <f>IFERROR(VLOOKUP($A$1&amp;'Service PJ'!$D117&amp;'Service PJ'!$B117&amp;'Service PJ'!$A117&amp;"*",'EPA_US9RT techs'!$A$2:$I$1722,9,FALSE),"")</f>
        <v>34.956690161700003</v>
      </c>
      <c r="N119" s="14">
        <f>IFERROR(VLOOKUP($A$1&amp;'Service PJ'!$D117&amp;'Service PJ'!$B117&amp;'Service PJ'!$A117&amp;"*",'EPA_US9RT techs'!$A$2:$I$1722,9,FALSE),"")</f>
        <v>34.956690161700003</v>
      </c>
      <c r="O119" s="14">
        <f>IFERROR(VLOOKUP($A$1&amp;'Service PJ'!$D117&amp;'Service PJ'!$B117&amp;'Service PJ'!$A117&amp;"*",'EPA_US9RT techs'!$A$2:$I$1722,9,FALSE),"")</f>
        <v>34.956690161700003</v>
      </c>
      <c r="P119" s="14">
        <f>IFERROR(VLOOKUP($A$1&amp;'Service PJ'!$D117&amp;'Service PJ'!$B117&amp;'Service PJ'!$A117&amp;"*",'EPA_US9RT techs'!$A$2:$I$1722,9,FALSE),"")</f>
        <v>34.956690161700003</v>
      </c>
      <c r="Q119" s="14">
        <f>IFERROR(VLOOKUP($A$1&amp;'Service PJ'!$D117&amp;'Service PJ'!$B117&amp;'Service PJ'!$A117&amp;"*",'EPA_US9RT techs'!$A$2:$I$1722,9,FALSE),"")</f>
        <v>34.956690161700003</v>
      </c>
      <c r="R119" s="14">
        <f>IFERROR(VLOOKUP($A$1&amp;'Service PJ'!$D117&amp;'Service PJ'!$B117&amp;'Service PJ'!$A117&amp;"*",'EPA_US9RT techs'!$A$2:$I$1722,9,FALSE),"")</f>
        <v>34.956690161700003</v>
      </c>
      <c r="S119" s="14">
        <f>IFERROR(VLOOKUP($A$1&amp;'Service PJ'!$D117&amp;'Service PJ'!$B117&amp;'Service PJ'!$A117&amp;"*",'EPA_US9RT techs'!$A$2:$I$1722,9,FALSE),"")</f>
        <v>34.956690161700003</v>
      </c>
      <c r="T119" s="14">
        <f>IFERROR(VLOOKUP($A$1&amp;'Service PJ'!$D117&amp;'Service PJ'!$B117&amp;'Service PJ'!$A117&amp;"*",'EPA_US9RT techs'!$A$2:$I$1722,9,FALSE),"")</f>
        <v>34.956690161700003</v>
      </c>
      <c r="U119" s="14">
        <f>IFERROR(VLOOKUP($A$1&amp;'Service PJ'!$D117&amp;'Service PJ'!$B117&amp;'Service PJ'!$A117&amp;"*",'EPA_US9RT techs'!$A$2:$I$1722,9,FALSE),"")</f>
        <v>34.956690161700003</v>
      </c>
      <c r="V119" s="14">
        <f>IFERROR(VLOOKUP($A$1&amp;'Service PJ'!$D117&amp;'Service PJ'!$B117&amp;'Service PJ'!$A117&amp;"*",'EPA_US9RT techs'!$A$2:$I$1722,9,FALSE),"")</f>
        <v>34.956690161700003</v>
      </c>
      <c r="W119" s="14">
        <f>IFERROR(VLOOKUP($A$1&amp;'Service PJ'!$D117&amp;'Service PJ'!$B117&amp;'Service PJ'!$A117&amp;"*",'EPA_US9RT techs'!$A$2:$I$1722,9,FALSE),"")</f>
        <v>34.956690161700003</v>
      </c>
      <c r="X119" s="14">
        <f>IFERROR(VLOOKUP($A$1&amp;'Service PJ'!$D117&amp;'Service PJ'!$B117&amp;'Service PJ'!$A117&amp;"*",'EPA_US9RT techs'!$A$2:$I$1722,9,FALSE),"")</f>
        <v>34.956690161700003</v>
      </c>
      <c r="Y119" s="14">
        <f>IFERROR(VLOOKUP($A$1&amp;'Service PJ'!$D117&amp;'Service PJ'!$B117&amp;'Service PJ'!$A117&amp;"*",'EPA_US9RT techs'!$A$2:$I$1722,9,FALSE),"")</f>
        <v>34.956690161700003</v>
      </c>
      <c r="Z119" s="14">
        <f>IFERROR(VLOOKUP($A$1&amp;'Service PJ'!$D117&amp;'Service PJ'!$B117&amp;'Service PJ'!$A117&amp;"*",'EPA_US9RT techs'!$A$2:$I$1722,9,FALSE),"")</f>
        <v>34.956690161700003</v>
      </c>
      <c r="AA119" s="14">
        <f>IFERROR(VLOOKUP($A$1&amp;'Service PJ'!$D117&amp;'Service PJ'!$B117&amp;'Service PJ'!$A117&amp;"*",'EPA_US9RT techs'!$A$2:$I$1722,9,FALSE),"")</f>
        <v>34.956690161700003</v>
      </c>
      <c r="AB119" s="14">
        <f>IFERROR(VLOOKUP($A$1&amp;'Service PJ'!$D117&amp;'Service PJ'!$B117&amp;'Service PJ'!$A117&amp;"*",'EPA_US9RT techs'!$A$2:$I$1722,9,FALSE),"")</f>
        <v>34.956690161700003</v>
      </c>
      <c r="AC119" s="14">
        <f>IFERROR(VLOOKUP($A$1&amp;'Service PJ'!$D117&amp;'Service PJ'!$B117&amp;'Service PJ'!$A117&amp;"*",'EPA_US9RT techs'!$A$2:$I$1722,9,FALSE),"")</f>
        <v>34.956690161700003</v>
      </c>
      <c r="AD119" s="14">
        <f>IFERROR(VLOOKUP($A$1&amp;'Service PJ'!$D117&amp;'Service PJ'!$B117&amp;'Service PJ'!$A117&amp;"*",'EPA_US9RT techs'!$A$2:$I$1722,9,FALSE),"")</f>
        <v>34.956690161700003</v>
      </c>
      <c r="AE119" s="14">
        <f>IFERROR(VLOOKUP($A$1&amp;'Service PJ'!$D117&amp;'Service PJ'!$B117&amp;'Service PJ'!$A117&amp;"*",'EPA_US9RT techs'!$A$2:$I$1722,9,FALSE),"")</f>
        <v>34.956690161700003</v>
      </c>
      <c r="AG119" t="str">
        <f>IF(SUM(AH119:AX119)=0,"\I:",'Service PJ'!$D117&amp;"_"&amp;'Service PJ'!$E117&amp;"_"&amp;'Service PJ'!$C117)</f>
        <v>ILP_MDR_NGA</v>
      </c>
      <c r="AH119" s="14">
        <f>IFERROR(VLOOKUP($AG$1&amp;'Service PJ'!$D117&amp;'Service PJ'!$B117&amp;'Service PJ'!$A117&amp;"*",'EPA_US9RT techs'!$A$2:$I$1722,9,FALSE),"")</f>
        <v>3.4956690161999999</v>
      </c>
      <c r="AI119" s="14">
        <f>IFERROR(VLOOKUP($AG$1&amp;'Service PJ'!$D117&amp;'Service PJ'!$B117&amp;'Service PJ'!$A117&amp;"*",'EPA_US9RT techs'!$A$2:$I$1722,9,FALSE),"")</f>
        <v>3.4956690161999999</v>
      </c>
      <c r="AJ119" s="14">
        <f>IFERROR(VLOOKUP($AG$1&amp;'Service PJ'!$D117&amp;'Service PJ'!$B117&amp;'Service PJ'!$A117&amp;"*",'EPA_US9RT techs'!$A$2:$I$1722,9,FALSE),"")</f>
        <v>3.4956690161999999</v>
      </c>
      <c r="AK119" s="14">
        <f>IFERROR(VLOOKUP($AG$1&amp;'Service PJ'!$D117&amp;'Service PJ'!$B117&amp;'Service PJ'!$A117&amp;"*",'EPA_US9RT techs'!$A$2:$I$1722,9,FALSE),"")</f>
        <v>3.4956690161999999</v>
      </c>
      <c r="AL119" s="14">
        <f>IFERROR(VLOOKUP($AG$1&amp;'Service PJ'!$D117&amp;'Service PJ'!$B117&amp;'Service PJ'!$A117&amp;"*",'EPA_US9RT techs'!$A$2:$I$1722,9,FALSE),"")</f>
        <v>3.4956690161999999</v>
      </c>
      <c r="AM119" s="14">
        <f>IFERROR(VLOOKUP($AG$1&amp;'Service PJ'!$D117&amp;'Service PJ'!$B117&amp;'Service PJ'!$A117&amp;"*",'EPA_US9RT techs'!$A$2:$I$1722,9,FALSE),"")</f>
        <v>3.4956690161999999</v>
      </c>
      <c r="AN119" s="14">
        <f>IFERROR(VLOOKUP($AG$1&amp;'Service PJ'!$D117&amp;'Service PJ'!$B117&amp;'Service PJ'!$A117&amp;"*",'EPA_US9RT techs'!$A$2:$I$1722,9,FALSE),"")</f>
        <v>3.4956690161999999</v>
      </c>
      <c r="AO119" s="14">
        <f>IFERROR(VLOOKUP($AG$1&amp;'Service PJ'!$D117&amp;'Service PJ'!$B117&amp;'Service PJ'!$A117&amp;"*",'EPA_US9RT techs'!$A$2:$I$1722,9,FALSE),"")</f>
        <v>3.4956690161999999</v>
      </c>
      <c r="AP119" s="14">
        <f>IFERROR(VLOOKUP($AG$1&amp;'Service PJ'!$D117&amp;'Service PJ'!$B117&amp;'Service PJ'!$A117&amp;"*",'EPA_US9RT techs'!$A$2:$I$1722,9,FALSE),"")</f>
        <v>3.4956690161999999</v>
      </c>
      <c r="AQ119" s="14">
        <f>IFERROR(VLOOKUP($AG$1&amp;'Service PJ'!$D117&amp;'Service PJ'!$B117&amp;'Service PJ'!$A117&amp;"*",'EPA_US9RT techs'!$A$2:$I$1722,9,FALSE),"")</f>
        <v>3.4956690161999999</v>
      </c>
      <c r="AR119" s="14">
        <f>IFERROR(VLOOKUP($AG$1&amp;'Service PJ'!$D117&amp;'Service PJ'!$B117&amp;'Service PJ'!$A117&amp;"*",'EPA_US9RT techs'!$A$2:$I$1722,9,FALSE),"")</f>
        <v>3.4956690161999999</v>
      </c>
      <c r="AS119" s="14">
        <f>IFERROR(VLOOKUP($AG$1&amp;'Service PJ'!$D117&amp;'Service PJ'!$B117&amp;'Service PJ'!$A117&amp;"*",'EPA_US9RT techs'!$A$2:$I$1722,9,FALSE),"")</f>
        <v>3.4956690161999999</v>
      </c>
      <c r="AT119" s="14">
        <f>IFERROR(VLOOKUP($AG$1&amp;'Service PJ'!$D117&amp;'Service PJ'!$B117&amp;'Service PJ'!$A117&amp;"*",'EPA_US9RT techs'!$A$2:$I$1722,9,FALSE),"")</f>
        <v>3.4956690161999999</v>
      </c>
      <c r="AU119" s="14">
        <f>IFERROR(VLOOKUP($AG$1&amp;'Service PJ'!$D117&amp;'Service PJ'!$B117&amp;'Service PJ'!$A117&amp;"*",'EPA_US9RT techs'!$A$2:$I$1722,9,FALSE),"")</f>
        <v>3.4956690161999999</v>
      </c>
      <c r="AV119" s="14">
        <f>IFERROR(VLOOKUP($AG$1&amp;'Service PJ'!$D117&amp;'Service PJ'!$B117&amp;'Service PJ'!$A117&amp;"*",'EPA_US9RT techs'!$A$2:$I$1722,9,FALSE),"")</f>
        <v>3.4956690161999999</v>
      </c>
      <c r="AW119" s="14">
        <f>IFERROR(VLOOKUP($AG$1&amp;'Service PJ'!$D117&amp;'Service PJ'!$B117&amp;'Service PJ'!$A117&amp;"*",'EPA_US9RT techs'!$A$2:$I$1722,9,FALSE),"")</f>
        <v>3.4956690161999999</v>
      </c>
      <c r="AX119" s="14">
        <f>IFERROR(VLOOKUP($AG$1&amp;'Service PJ'!$D117&amp;'Service PJ'!$B117&amp;'Service PJ'!$A117&amp;"*",'EPA_US9RT techs'!$A$2:$I$1722,9,FALSE),"")</f>
        <v>3.4956690161999999</v>
      </c>
      <c r="AY119" s="14">
        <f>IFERROR(VLOOKUP($AG$1&amp;'Service PJ'!$D117&amp;'Service PJ'!$B117&amp;'Service PJ'!$A117&amp;"*",'EPA_US9RT techs'!$A$2:$I$1722,9,FALSE),"")</f>
        <v>3.4956690161999999</v>
      </c>
      <c r="AZ119" s="14">
        <f>IFERROR(VLOOKUP($AG$1&amp;'Service PJ'!$D117&amp;'Service PJ'!$B117&amp;'Service PJ'!$A117&amp;"*",'EPA_US9RT techs'!$A$2:$I$1722,9,FALSE),"")</f>
        <v>3.4956690161999999</v>
      </c>
      <c r="BA119" s="14">
        <f>IFERROR(VLOOKUP($AG$1&amp;'Service PJ'!$D117&amp;'Service PJ'!$B117&amp;'Service PJ'!$A117&amp;"*",'EPA_US9RT techs'!$A$2:$I$1722,9,FALSE),"")</f>
        <v>3.4956690161999999</v>
      </c>
      <c r="BB119" s="14">
        <f>IFERROR(VLOOKUP($AG$1&amp;'Service PJ'!$D117&amp;'Service PJ'!$B117&amp;'Service PJ'!$A117&amp;"*",'EPA_US9RT techs'!$A$2:$I$1722,9,FALSE),"")</f>
        <v>3.4956690161999999</v>
      </c>
      <c r="BC119" s="14">
        <f>IFERROR(VLOOKUP($AG$1&amp;'Service PJ'!$D117&amp;'Service PJ'!$B117&amp;'Service PJ'!$A117&amp;"*",'EPA_US9RT techs'!$A$2:$I$1722,9,FALSE),"")</f>
        <v>3.4956690161999999</v>
      </c>
      <c r="BD119" s="14">
        <f>IFERROR(VLOOKUP($AG$1&amp;'Service PJ'!$D117&amp;'Service PJ'!$B117&amp;'Service PJ'!$A117&amp;"*",'EPA_US9RT techs'!$A$2:$I$1722,9,FALSE),"")</f>
        <v>3.4956690161999999</v>
      </c>
      <c r="BE119" s="14">
        <f>IFERROR(VLOOKUP($AG$1&amp;'Service PJ'!$D117&amp;'Service PJ'!$B117&amp;'Service PJ'!$A117&amp;"*",'EPA_US9RT techs'!$A$2:$I$1722,9,FALSE),"")</f>
        <v>3.4956690161999999</v>
      </c>
      <c r="BF119" s="14">
        <f>IFERROR(VLOOKUP($AG$1&amp;'Service PJ'!$D117&amp;'Service PJ'!$B117&amp;'Service PJ'!$A117&amp;"*",'EPA_US9RT techs'!$A$2:$I$1722,9,FALSE),"")</f>
        <v>3.4956690161999999</v>
      </c>
      <c r="BG119" s="14">
        <f>IFERROR(VLOOKUP($AG$1&amp;'Service PJ'!$D117&amp;'Service PJ'!$B117&amp;'Service PJ'!$A117&amp;"*",'EPA_US9RT techs'!$A$2:$I$1722,9,FALSE),"")</f>
        <v>3.4956690161999999</v>
      </c>
      <c r="BH119" s="14">
        <f>IFERROR(VLOOKUP($AG$1&amp;'Service PJ'!$D117&amp;'Service PJ'!$B117&amp;'Service PJ'!$A117&amp;"*",'EPA_US9RT techs'!$A$2:$I$1722,9,FALSE),"")</f>
        <v>3.4956690161999999</v>
      </c>
      <c r="BI119" s="14">
        <f>IFERROR(VLOOKUP($AG$1&amp;'Service PJ'!$D117&amp;'Service PJ'!$B117&amp;'Service PJ'!$A117&amp;"*",'EPA_US9RT techs'!$A$2:$I$1722,9,FALSE),"")</f>
        <v>3.4956690161999999</v>
      </c>
      <c r="BJ119" s="14">
        <f>IFERROR(VLOOKUP($AG$1&amp;'Service PJ'!$D117&amp;'Service PJ'!$B117&amp;'Service PJ'!$A117&amp;"*",'EPA_US9RT techs'!$A$2:$I$1722,9,FALSE),"")</f>
        <v>3.4956690161999999</v>
      </c>
      <c r="BK119" s="14">
        <f>IFERROR(VLOOKUP($AG$1&amp;'Service PJ'!$D117&amp;'Service PJ'!$B117&amp;'Service PJ'!$A117&amp;"*",'EPA_US9RT techs'!$A$2:$I$1722,9,FALSE),"")</f>
        <v>3.4956690161999999</v>
      </c>
      <c r="BM119" t="str">
        <f>IF(SUM(BN119:CD119)=0,"\I:",'Service PJ'!$D117&amp;"_"&amp;'Service PJ'!$E117&amp;"_"&amp;'Service PJ'!$C117)</f>
        <v>\I:</v>
      </c>
      <c r="BN119" s="14" t="str">
        <f>IFERROR(VLOOKUP($BM$1&amp;'Service PJ'!$D117&amp;'Service PJ'!$B117&amp;'Service PJ'!$A117&amp;"*",'EPA_US9RT techs'!$A$2:$I$1722,9,FALSE),"")</f>
        <v/>
      </c>
      <c r="BO119" s="14" t="str">
        <f>IFERROR(VLOOKUP($BM$1&amp;'Service PJ'!$D117&amp;'Service PJ'!$B117&amp;'Service PJ'!$A117&amp;"*",'EPA_US9RT techs'!$A$2:$I$1722,9,FALSE),"")</f>
        <v/>
      </c>
      <c r="BP119" s="14" t="str">
        <f>IFERROR(VLOOKUP($BM$1&amp;'Service PJ'!$D117&amp;'Service PJ'!$B117&amp;'Service PJ'!$A117&amp;"*",'EPA_US9RT techs'!$A$2:$I$1722,9,FALSE),"")</f>
        <v/>
      </c>
      <c r="BQ119" s="14" t="str">
        <f>IFERROR(VLOOKUP($BM$1&amp;'Service PJ'!$D117&amp;'Service PJ'!$B117&amp;'Service PJ'!$A117&amp;"*",'EPA_US9RT techs'!$A$2:$I$1722,9,FALSE),"")</f>
        <v/>
      </c>
      <c r="BR119" s="14" t="str">
        <f>IFERROR(VLOOKUP($BM$1&amp;'Service PJ'!$D117&amp;'Service PJ'!$B117&amp;'Service PJ'!$A117&amp;"*",'EPA_US9RT techs'!$A$2:$I$1722,9,FALSE),"")</f>
        <v/>
      </c>
      <c r="BS119" s="14" t="str">
        <f>IFERROR(VLOOKUP($BM$1&amp;'Service PJ'!$D117&amp;'Service PJ'!$B117&amp;'Service PJ'!$A117&amp;"*",'EPA_US9RT techs'!$A$2:$I$1722,9,FALSE),"")</f>
        <v/>
      </c>
      <c r="BT119" s="14" t="str">
        <f>IFERROR(VLOOKUP($BM$1&amp;'Service PJ'!$D117&amp;'Service PJ'!$B117&amp;'Service PJ'!$A117&amp;"*",'EPA_US9RT techs'!$A$2:$I$1722,9,FALSE),"")</f>
        <v/>
      </c>
      <c r="BU119" s="14" t="str">
        <f>IFERROR(VLOOKUP($BM$1&amp;'Service PJ'!$D117&amp;'Service PJ'!$B117&amp;'Service PJ'!$A117&amp;"*",'EPA_US9RT techs'!$A$2:$I$1722,9,FALSE),"")</f>
        <v/>
      </c>
      <c r="BV119" s="14" t="str">
        <f>IFERROR(VLOOKUP($BM$1&amp;'Service PJ'!$D117&amp;'Service PJ'!$B117&amp;'Service PJ'!$A117&amp;"*",'EPA_US9RT techs'!$A$2:$I$1722,9,FALSE),"")</f>
        <v/>
      </c>
      <c r="BW119" s="14" t="str">
        <f>IFERROR(VLOOKUP($BM$1&amp;'Service PJ'!$D117&amp;'Service PJ'!$B117&amp;'Service PJ'!$A117&amp;"*",'EPA_US9RT techs'!$A$2:$I$1722,9,FALSE),"")</f>
        <v/>
      </c>
      <c r="BX119" s="14" t="str">
        <f>IFERROR(VLOOKUP($BM$1&amp;'Service PJ'!$D117&amp;'Service PJ'!$B117&amp;'Service PJ'!$A117&amp;"*",'EPA_US9RT techs'!$A$2:$I$1722,9,FALSE),"")</f>
        <v/>
      </c>
      <c r="BY119" s="14" t="str">
        <f>IFERROR(VLOOKUP($BM$1&amp;'Service PJ'!$D117&amp;'Service PJ'!$B117&amp;'Service PJ'!$A117&amp;"*",'EPA_US9RT techs'!$A$2:$I$1722,9,FALSE),"")</f>
        <v/>
      </c>
      <c r="BZ119" s="14" t="str">
        <f>IFERROR(VLOOKUP($BM$1&amp;'Service PJ'!$D117&amp;'Service PJ'!$B117&amp;'Service PJ'!$A117&amp;"*",'EPA_US9RT techs'!$A$2:$I$1722,9,FALSE),"")</f>
        <v/>
      </c>
      <c r="CA119" s="14" t="str">
        <f>IFERROR(VLOOKUP($BM$1&amp;'Service PJ'!$D117&amp;'Service PJ'!$B117&amp;'Service PJ'!$A117&amp;"*",'EPA_US9RT techs'!$A$2:$I$1722,9,FALSE),"")</f>
        <v/>
      </c>
      <c r="CB119" s="14" t="str">
        <f>IFERROR(VLOOKUP($BM$1&amp;'Service PJ'!$D117&amp;'Service PJ'!$B117&amp;'Service PJ'!$A117&amp;"*",'EPA_US9RT techs'!$A$2:$I$1722,9,FALSE),"")</f>
        <v/>
      </c>
      <c r="CC119" s="14" t="str">
        <f>IFERROR(VLOOKUP($BM$1&amp;'Service PJ'!$D117&amp;'Service PJ'!$B117&amp;'Service PJ'!$A117&amp;"*",'EPA_US9RT techs'!$A$2:$I$1722,9,FALSE),"")</f>
        <v/>
      </c>
      <c r="CD119" s="14" t="str">
        <f>IFERROR(VLOOKUP($BM$1&amp;'Service PJ'!$D117&amp;'Service PJ'!$B117&amp;'Service PJ'!$A117&amp;"*",'EPA_US9RT techs'!$A$2:$I$1722,9,FALSE),"")</f>
        <v/>
      </c>
      <c r="CE119" s="14" t="str">
        <f>IFERROR(VLOOKUP($BM$1&amp;'Service PJ'!$D117&amp;'Service PJ'!$B117&amp;'Service PJ'!$A117&amp;"*",'EPA_US9RT techs'!$A$2:$I$1722,9,FALSE),"")</f>
        <v/>
      </c>
      <c r="CF119" s="14" t="str">
        <f>IFERROR(VLOOKUP($BM$1&amp;'Service PJ'!$D117&amp;'Service PJ'!$B117&amp;'Service PJ'!$A117&amp;"*",'EPA_US9RT techs'!$A$2:$I$1722,9,FALSE),"")</f>
        <v/>
      </c>
      <c r="CG119" s="14" t="str">
        <f>IFERROR(VLOOKUP($BM$1&amp;'Service PJ'!$D117&amp;'Service PJ'!$B117&amp;'Service PJ'!$A117&amp;"*",'EPA_US9RT techs'!$A$2:$I$1722,9,FALSE),"")</f>
        <v/>
      </c>
      <c r="CH119" s="14" t="str">
        <f>IFERROR(VLOOKUP($BM$1&amp;'Service PJ'!$D117&amp;'Service PJ'!$B117&amp;'Service PJ'!$A117&amp;"*",'EPA_US9RT techs'!$A$2:$I$1722,9,FALSE),"")</f>
        <v/>
      </c>
      <c r="CI119" s="14" t="str">
        <f>IFERROR(VLOOKUP($BM$1&amp;'Service PJ'!$D117&amp;'Service PJ'!$B117&amp;'Service PJ'!$A117&amp;"*",'EPA_US9RT techs'!$A$2:$I$1722,9,FALSE),"")</f>
        <v/>
      </c>
      <c r="CJ119" s="14" t="str">
        <f>IFERROR(VLOOKUP($BM$1&amp;'Service PJ'!$D117&amp;'Service PJ'!$B117&amp;'Service PJ'!$A117&amp;"*",'EPA_US9RT techs'!$A$2:$I$1722,9,FALSE),"")</f>
        <v/>
      </c>
      <c r="CK119" s="14" t="str">
        <f>IFERROR(VLOOKUP($BM$1&amp;'Service PJ'!$D117&amp;'Service PJ'!$B117&amp;'Service PJ'!$A117&amp;"*",'EPA_US9RT techs'!$A$2:$I$1722,9,FALSE),"")</f>
        <v/>
      </c>
      <c r="CL119" s="14" t="str">
        <f>IFERROR(VLOOKUP($BM$1&amp;'Service PJ'!$D117&amp;'Service PJ'!$B117&amp;'Service PJ'!$A117&amp;"*",'EPA_US9RT techs'!$A$2:$I$1722,9,FALSE),"")</f>
        <v/>
      </c>
      <c r="CM119" s="14" t="str">
        <f>IFERROR(VLOOKUP($BM$1&amp;'Service PJ'!$D117&amp;'Service PJ'!$B117&amp;'Service PJ'!$A117&amp;"*",'EPA_US9RT techs'!$A$2:$I$1722,9,FALSE),"")</f>
        <v/>
      </c>
      <c r="CN119" s="14" t="str">
        <f>IFERROR(VLOOKUP($BM$1&amp;'Service PJ'!$D117&amp;'Service PJ'!$B117&amp;'Service PJ'!$A117&amp;"*",'EPA_US9RT techs'!$A$2:$I$1722,9,FALSE),"")</f>
        <v/>
      </c>
      <c r="CO119" s="14" t="str">
        <f>IFERROR(VLOOKUP($BM$1&amp;'Service PJ'!$D117&amp;'Service PJ'!$B117&amp;'Service PJ'!$A117&amp;"*",'EPA_US9RT techs'!$A$2:$I$1722,9,FALSE),"")</f>
        <v/>
      </c>
      <c r="CP119" s="14" t="str">
        <f>IFERROR(VLOOKUP($BM$1&amp;'Service PJ'!$D117&amp;'Service PJ'!$B117&amp;'Service PJ'!$A117&amp;"*",'EPA_US9RT techs'!$A$2:$I$1722,9,FALSE),"")</f>
        <v/>
      </c>
      <c r="CQ119" s="14" t="str">
        <f>IFERROR(VLOOKUP($BM$1&amp;'Service PJ'!$D117&amp;'Service PJ'!$B117&amp;'Service PJ'!$A117&amp;"*",'EPA_US9RT techs'!$A$2:$I$1722,9,FALSE),"")</f>
        <v/>
      </c>
      <c r="CS119" t="str">
        <f>IF(SUM(CT119:DJ119)=0,"\I:",'Service PJ'!$D117&amp;"_"&amp;'Service PJ'!$E117&amp;"_"&amp;'Service PJ'!$C117)</f>
        <v>ILP_MDR_NGA</v>
      </c>
      <c r="CT119" s="2">
        <f>IFERROR(VLOOKUP($CS$1&amp;'Service PJ'!$D117&amp;'Service PJ'!$B117&amp;'Service PJ'!$A117&amp;"*",'EPA_US9RT techs'!$A$2:$I$1722,9,FALSE),"")</f>
        <v>30</v>
      </c>
      <c r="CU119" s="2">
        <f>IFERROR(VLOOKUP($CS$1&amp;'Service PJ'!$D117&amp;'Service PJ'!$B117&amp;'Service PJ'!$A117&amp;"*",'EPA_US9RT techs'!$A$2:$I$1722,9,FALSE),"")</f>
        <v>30</v>
      </c>
      <c r="CV119" s="2">
        <f>IFERROR(VLOOKUP($CS$1&amp;'Service PJ'!$D117&amp;'Service PJ'!$B117&amp;'Service PJ'!$A117&amp;"*",'EPA_US9RT techs'!$A$2:$I$1722,9,FALSE),"")</f>
        <v>30</v>
      </c>
      <c r="CW119" s="2">
        <f>IFERROR(VLOOKUP($CS$1&amp;'Service PJ'!$D117&amp;'Service PJ'!$B117&amp;'Service PJ'!$A117&amp;"*",'EPA_US9RT techs'!$A$2:$I$1722,9,FALSE),"")</f>
        <v>30</v>
      </c>
      <c r="CX119" s="2">
        <f>IFERROR(VLOOKUP($CS$1&amp;'Service PJ'!$D117&amp;'Service PJ'!$B117&amp;'Service PJ'!$A117&amp;"*",'EPA_US9RT techs'!$A$2:$I$1722,9,FALSE),"")</f>
        <v>30</v>
      </c>
      <c r="CY119" s="2">
        <f>IFERROR(VLOOKUP($CS$1&amp;'Service PJ'!$D117&amp;'Service PJ'!$B117&amp;'Service PJ'!$A117&amp;"*",'EPA_US9RT techs'!$A$2:$I$1722,9,FALSE),"")</f>
        <v>30</v>
      </c>
      <c r="CZ119" s="2">
        <f>IFERROR(VLOOKUP($CS$1&amp;'Service PJ'!$D117&amp;'Service PJ'!$B117&amp;'Service PJ'!$A117&amp;"*",'EPA_US9RT techs'!$A$2:$I$1722,9,FALSE),"")</f>
        <v>30</v>
      </c>
      <c r="DA119" s="2">
        <f>IFERROR(VLOOKUP($CS$1&amp;'Service PJ'!$D117&amp;'Service PJ'!$B117&amp;'Service PJ'!$A117&amp;"*",'EPA_US9RT techs'!$A$2:$I$1722,9,FALSE),"")</f>
        <v>30</v>
      </c>
      <c r="DB119" s="2">
        <f>IFERROR(VLOOKUP($CS$1&amp;'Service PJ'!$D117&amp;'Service PJ'!$B117&amp;'Service PJ'!$A117&amp;"*",'EPA_US9RT techs'!$A$2:$I$1722,9,FALSE),"")</f>
        <v>30</v>
      </c>
      <c r="DC119" s="2">
        <f>IFERROR(VLOOKUP($CS$1&amp;'Service PJ'!$D117&amp;'Service PJ'!$B117&amp;'Service PJ'!$A117&amp;"*",'EPA_US9RT techs'!$A$2:$I$1722,9,FALSE),"")</f>
        <v>30</v>
      </c>
      <c r="DD119" s="2">
        <f>IFERROR(VLOOKUP($CS$1&amp;'Service PJ'!$D117&amp;'Service PJ'!$B117&amp;'Service PJ'!$A117&amp;"*",'EPA_US9RT techs'!$A$2:$I$1722,9,FALSE),"")</f>
        <v>30</v>
      </c>
      <c r="DE119" s="2">
        <f>IFERROR(VLOOKUP($CS$1&amp;'Service PJ'!$D117&amp;'Service PJ'!$B117&amp;'Service PJ'!$A117&amp;"*",'EPA_US9RT techs'!$A$2:$I$1722,9,FALSE),"")</f>
        <v>30</v>
      </c>
      <c r="DF119" s="2">
        <f>IFERROR(VLOOKUP($CS$1&amp;'Service PJ'!$D117&amp;'Service PJ'!$B117&amp;'Service PJ'!$A117&amp;"*",'EPA_US9RT techs'!$A$2:$I$1722,9,FALSE),"")</f>
        <v>30</v>
      </c>
      <c r="DG119" s="2">
        <f>IFERROR(VLOOKUP($CS$1&amp;'Service PJ'!$D117&amp;'Service PJ'!$B117&amp;'Service PJ'!$A117&amp;"*",'EPA_US9RT techs'!$A$2:$I$1722,9,FALSE),"")</f>
        <v>30</v>
      </c>
      <c r="DH119" s="2">
        <f>IFERROR(VLOOKUP($CS$1&amp;'Service PJ'!$D117&amp;'Service PJ'!$B117&amp;'Service PJ'!$A117&amp;"*",'EPA_US9RT techs'!$A$2:$I$1722,9,FALSE),"")</f>
        <v>30</v>
      </c>
      <c r="DI119" s="2">
        <f>IFERROR(VLOOKUP($CS$1&amp;'Service PJ'!$D117&amp;'Service PJ'!$B117&amp;'Service PJ'!$A117&amp;"*",'EPA_US9RT techs'!$A$2:$I$1722,9,FALSE),"")</f>
        <v>30</v>
      </c>
      <c r="DJ119" s="2">
        <f>IFERROR(VLOOKUP($CS$1&amp;'Service PJ'!$D117&amp;'Service PJ'!$B117&amp;'Service PJ'!$A117&amp;"*",'EPA_US9RT techs'!$A$2:$I$1722,9,FALSE),"")</f>
        <v>30</v>
      </c>
      <c r="DK119" s="2">
        <f>IFERROR(VLOOKUP($CS$1&amp;'Service PJ'!$D117&amp;'Service PJ'!$B117&amp;'Service PJ'!$A117&amp;"*",'EPA_US9RT techs'!$A$2:$I$1722,9,FALSE),"")</f>
        <v>30</v>
      </c>
      <c r="DL119" s="2">
        <f>IFERROR(VLOOKUP($CS$1&amp;'Service PJ'!$D117&amp;'Service PJ'!$B117&amp;'Service PJ'!$A117&amp;"*",'EPA_US9RT techs'!$A$2:$I$1722,9,FALSE),"")</f>
        <v>30</v>
      </c>
      <c r="DM119" s="2">
        <f>IFERROR(VLOOKUP($CS$1&amp;'Service PJ'!$D117&amp;'Service PJ'!$B117&amp;'Service PJ'!$A117&amp;"*",'EPA_US9RT techs'!$A$2:$I$1722,9,FALSE),"")</f>
        <v>30</v>
      </c>
      <c r="DN119" s="2">
        <f>IFERROR(VLOOKUP($CS$1&amp;'Service PJ'!$D117&amp;'Service PJ'!$B117&amp;'Service PJ'!$A117&amp;"*",'EPA_US9RT techs'!$A$2:$I$1722,9,FALSE),"")</f>
        <v>30</v>
      </c>
      <c r="DO119" s="2">
        <f>IFERROR(VLOOKUP($CS$1&amp;'Service PJ'!$D117&amp;'Service PJ'!$B117&amp;'Service PJ'!$A117&amp;"*",'EPA_US9RT techs'!$A$2:$I$1722,9,FALSE),"")</f>
        <v>30</v>
      </c>
      <c r="DP119" s="2">
        <f>IFERROR(VLOOKUP($CS$1&amp;'Service PJ'!$D117&amp;'Service PJ'!$B117&amp;'Service PJ'!$A117&amp;"*",'EPA_US9RT techs'!$A$2:$I$1722,9,FALSE),"")</f>
        <v>30</v>
      </c>
      <c r="DQ119" s="2">
        <f>IFERROR(VLOOKUP($CS$1&amp;'Service PJ'!$D117&amp;'Service PJ'!$B117&amp;'Service PJ'!$A117&amp;"*",'EPA_US9RT techs'!$A$2:$I$1722,9,FALSE),"")</f>
        <v>30</v>
      </c>
      <c r="DR119" s="2">
        <f>IFERROR(VLOOKUP($CS$1&amp;'Service PJ'!$D117&amp;'Service PJ'!$B117&amp;'Service PJ'!$A117&amp;"*",'EPA_US9RT techs'!$A$2:$I$1722,9,FALSE),"")</f>
        <v>30</v>
      </c>
      <c r="DS119" s="2">
        <f>IFERROR(VLOOKUP($CS$1&amp;'Service PJ'!$D117&amp;'Service PJ'!$B117&amp;'Service PJ'!$A117&amp;"*",'EPA_US9RT techs'!$A$2:$I$1722,9,FALSE),"")</f>
        <v>30</v>
      </c>
      <c r="DT119" s="2">
        <f>IFERROR(VLOOKUP($CS$1&amp;'Service PJ'!$D117&amp;'Service PJ'!$B117&amp;'Service PJ'!$A117&amp;"*",'EPA_US9RT techs'!$A$2:$I$1722,9,FALSE),"")</f>
        <v>30</v>
      </c>
      <c r="DU119" s="2">
        <f>IFERROR(VLOOKUP($CS$1&amp;'Service PJ'!$D117&amp;'Service PJ'!$B117&amp;'Service PJ'!$A117&amp;"*",'EPA_US9RT techs'!$A$2:$I$1722,9,FALSE),"")</f>
        <v>30</v>
      </c>
      <c r="DV119" s="2">
        <f>IFERROR(VLOOKUP($CS$1&amp;'Service PJ'!$D117&amp;'Service PJ'!$B117&amp;'Service PJ'!$A117&amp;"*",'EPA_US9RT techs'!$A$2:$I$1722,9,FALSE),"")</f>
        <v>30</v>
      </c>
      <c r="DW119" s="2">
        <f>IFERROR(VLOOKUP($CS$1&amp;'Service PJ'!$D117&amp;'Service PJ'!$B117&amp;'Service PJ'!$A117&amp;"*",'EPA_US9RT techs'!$A$2:$I$1722,9,FALSE),"")</f>
        <v>30</v>
      </c>
    </row>
    <row r="120" spans="1:127" x14ac:dyDescent="0.45">
      <c r="A120" t="str">
        <f>IF(SUM(B120:R120)=0,"\I:",'Service PJ'!$D118&amp;"_"&amp;'Service PJ'!$E118&amp;"_"&amp;'Service PJ'!$C118)</f>
        <v>ILP_OTP_NGA</v>
      </c>
      <c r="B120" s="14">
        <f>IFERROR(VLOOKUP($A$1&amp;'Service PJ'!$D118&amp;'Service PJ'!$B118&amp;'Service PJ'!$A118&amp;"*",'EPA_US9RT techs'!$A$2:$I$1722,9,FALSE),"")</f>
        <v>129.3501178221</v>
      </c>
      <c r="C120" s="14">
        <f>IFERROR(VLOOKUP($A$1&amp;'Service PJ'!$D118&amp;'Service PJ'!$B118&amp;'Service PJ'!$A118&amp;"*",'EPA_US9RT techs'!$A$2:$I$1722,9,FALSE),"")</f>
        <v>129.3501178221</v>
      </c>
      <c r="D120" s="14">
        <f>IFERROR(VLOOKUP($A$1&amp;'Service PJ'!$D118&amp;'Service PJ'!$B118&amp;'Service PJ'!$A118&amp;"*",'EPA_US9RT techs'!$A$2:$I$1722,9,FALSE),"")</f>
        <v>129.3501178221</v>
      </c>
      <c r="E120" s="14">
        <f>IFERROR(VLOOKUP($A$1&amp;'Service PJ'!$D118&amp;'Service PJ'!$B118&amp;'Service PJ'!$A118&amp;"*",'EPA_US9RT techs'!$A$2:$I$1722,9,FALSE),"")</f>
        <v>129.3501178221</v>
      </c>
      <c r="F120" s="14">
        <f>IFERROR(VLOOKUP($A$1&amp;'Service PJ'!$D118&amp;'Service PJ'!$B118&amp;'Service PJ'!$A118&amp;"*",'EPA_US9RT techs'!$A$2:$I$1722,9,FALSE),"")</f>
        <v>129.3501178221</v>
      </c>
      <c r="G120" s="14">
        <f>IFERROR(VLOOKUP($A$1&amp;'Service PJ'!$D118&amp;'Service PJ'!$B118&amp;'Service PJ'!$A118&amp;"*",'EPA_US9RT techs'!$A$2:$I$1722,9,FALSE),"")</f>
        <v>129.3501178221</v>
      </c>
      <c r="H120" s="14">
        <f>IFERROR(VLOOKUP($A$1&amp;'Service PJ'!$D118&amp;'Service PJ'!$B118&amp;'Service PJ'!$A118&amp;"*",'EPA_US9RT techs'!$A$2:$I$1722,9,FALSE),"")</f>
        <v>129.3501178221</v>
      </c>
      <c r="I120" s="14">
        <f>IFERROR(VLOOKUP($A$1&amp;'Service PJ'!$D118&amp;'Service PJ'!$B118&amp;'Service PJ'!$A118&amp;"*",'EPA_US9RT techs'!$A$2:$I$1722,9,FALSE),"")</f>
        <v>129.3501178221</v>
      </c>
      <c r="J120" s="14">
        <f>IFERROR(VLOOKUP($A$1&amp;'Service PJ'!$D118&amp;'Service PJ'!$B118&amp;'Service PJ'!$A118&amp;"*",'EPA_US9RT techs'!$A$2:$I$1722,9,FALSE),"")</f>
        <v>129.3501178221</v>
      </c>
      <c r="K120" s="14">
        <f>IFERROR(VLOOKUP($A$1&amp;'Service PJ'!$D118&amp;'Service PJ'!$B118&amp;'Service PJ'!$A118&amp;"*",'EPA_US9RT techs'!$A$2:$I$1722,9,FALSE),"")</f>
        <v>129.3501178221</v>
      </c>
      <c r="L120" s="14">
        <f>IFERROR(VLOOKUP($A$1&amp;'Service PJ'!$D118&amp;'Service PJ'!$B118&amp;'Service PJ'!$A118&amp;"*",'EPA_US9RT techs'!$A$2:$I$1722,9,FALSE),"")</f>
        <v>129.3501178221</v>
      </c>
      <c r="M120" s="14">
        <f>IFERROR(VLOOKUP($A$1&amp;'Service PJ'!$D118&amp;'Service PJ'!$B118&amp;'Service PJ'!$A118&amp;"*",'EPA_US9RT techs'!$A$2:$I$1722,9,FALSE),"")</f>
        <v>129.3501178221</v>
      </c>
      <c r="N120" s="14">
        <f>IFERROR(VLOOKUP($A$1&amp;'Service PJ'!$D118&amp;'Service PJ'!$B118&amp;'Service PJ'!$A118&amp;"*",'EPA_US9RT techs'!$A$2:$I$1722,9,FALSE),"")</f>
        <v>129.3501178221</v>
      </c>
      <c r="O120" s="14">
        <f>IFERROR(VLOOKUP($A$1&amp;'Service PJ'!$D118&amp;'Service PJ'!$B118&amp;'Service PJ'!$A118&amp;"*",'EPA_US9RT techs'!$A$2:$I$1722,9,FALSE),"")</f>
        <v>129.3501178221</v>
      </c>
      <c r="P120" s="14">
        <f>IFERROR(VLOOKUP($A$1&amp;'Service PJ'!$D118&amp;'Service PJ'!$B118&amp;'Service PJ'!$A118&amp;"*",'EPA_US9RT techs'!$A$2:$I$1722,9,FALSE),"")</f>
        <v>129.3501178221</v>
      </c>
      <c r="Q120" s="14">
        <f>IFERROR(VLOOKUP($A$1&amp;'Service PJ'!$D118&amp;'Service PJ'!$B118&amp;'Service PJ'!$A118&amp;"*",'EPA_US9RT techs'!$A$2:$I$1722,9,FALSE),"")</f>
        <v>129.3501178221</v>
      </c>
      <c r="R120" s="14">
        <f>IFERROR(VLOOKUP($A$1&amp;'Service PJ'!$D118&amp;'Service PJ'!$B118&amp;'Service PJ'!$A118&amp;"*",'EPA_US9RT techs'!$A$2:$I$1722,9,FALSE),"")</f>
        <v>129.3501178221</v>
      </c>
      <c r="S120" s="14">
        <f>IFERROR(VLOOKUP($A$1&amp;'Service PJ'!$D118&amp;'Service PJ'!$B118&amp;'Service PJ'!$A118&amp;"*",'EPA_US9RT techs'!$A$2:$I$1722,9,FALSE),"")</f>
        <v>129.3501178221</v>
      </c>
      <c r="T120" s="14">
        <f>IFERROR(VLOOKUP($A$1&amp;'Service PJ'!$D118&amp;'Service PJ'!$B118&amp;'Service PJ'!$A118&amp;"*",'EPA_US9RT techs'!$A$2:$I$1722,9,FALSE),"")</f>
        <v>129.3501178221</v>
      </c>
      <c r="U120" s="14">
        <f>IFERROR(VLOOKUP($A$1&amp;'Service PJ'!$D118&amp;'Service PJ'!$B118&amp;'Service PJ'!$A118&amp;"*",'EPA_US9RT techs'!$A$2:$I$1722,9,FALSE),"")</f>
        <v>129.3501178221</v>
      </c>
      <c r="V120" s="14">
        <f>IFERROR(VLOOKUP($A$1&amp;'Service PJ'!$D118&amp;'Service PJ'!$B118&amp;'Service PJ'!$A118&amp;"*",'EPA_US9RT techs'!$A$2:$I$1722,9,FALSE),"")</f>
        <v>129.3501178221</v>
      </c>
      <c r="W120" s="14">
        <f>IFERROR(VLOOKUP($A$1&amp;'Service PJ'!$D118&amp;'Service PJ'!$B118&amp;'Service PJ'!$A118&amp;"*",'EPA_US9RT techs'!$A$2:$I$1722,9,FALSE),"")</f>
        <v>129.3501178221</v>
      </c>
      <c r="X120" s="14">
        <f>IFERROR(VLOOKUP($A$1&amp;'Service PJ'!$D118&amp;'Service PJ'!$B118&amp;'Service PJ'!$A118&amp;"*",'EPA_US9RT techs'!$A$2:$I$1722,9,FALSE),"")</f>
        <v>129.3501178221</v>
      </c>
      <c r="Y120" s="14">
        <f>IFERROR(VLOOKUP($A$1&amp;'Service PJ'!$D118&amp;'Service PJ'!$B118&amp;'Service PJ'!$A118&amp;"*",'EPA_US9RT techs'!$A$2:$I$1722,9,FALSE),"")</f>
        <v>129.3501178221</v>
      </c>
      <c r="Z120" s="14">
        <f>IFERROR(VLOOKUP($A$1&amp;'Service PJ'!$D118&amp;'Service PJ'!$B118&amp;'Service PJ'!$A118&amp;"*",'EPA_US9RT techs'!$A$2:$I$1722,9,FALSE),"")</f>
        <v>129.3501178221</v>
      </c>
      <c r="AA120" s="14">
        <f>IFERROR(VLOOKUP($A$1&amp;'Service PJ'!$D118&amp;'Service PJ'!$B118&amp;'Service PJ'!$A118&amp;"*",'EPA_US9RT techs'!$A$2:$I$1722,9,FALSE),"")</f>
        <v>129.3501178221</v>
      </c>
      <c r="AB120" s="14">
        <f>IFERROR(VLOOKUP($A$1&amp;'Service PJ'!$D118&amp;'Service PJ'!$B118&amp;'Service PJ'!$A118&amp;"*",'EPA_US9RT techs'!$A$2:$I$1722,9,FALSE),"")</f>
        <v>129.3501178221</v>
      </c>
      <c r="AC120" s="14">
        <f>IFERROR(VLOOKUP($A$1&amp;'Service PJ'!$D118&amp;'Service PJ'!$B118&amp;'Service PJ'!$A118&amp;"*",'EPA_US9RT techs'!$A$2:$I$1722,9,FALSE),"")</f>
        <v>129.3501178221</v>
      </c>
      <c r="AD120" s="14">
        <f>IFERROR(VLOOKUP($A$1&amp;'Service PJ'!$D118&amp;'Service PJ'!$B118&amp;'Service PJ'!$A118&amp;"*",'EPA_US9RT techs'!$A$2:$I$1722,9,FALSE),"")</f>
        <v>129.3501178221</v>
      </c>
      <c r="AE120" s="14">
        <f>IFERROR(VLOOKUP($A$1&amp;'Service PJ'!$D118&amp;'Service PJ'!$B118&amp;'Service PJ'!$A118&amp;"*",'EPA_US9RT techs'!$A$2:$I$1722,9,FALSE),"")</f>
        <v>129.3501178221</v>
      </c>
      <c r="AG120" t="str">
        <f>IF(SUM(AH120:AX120)=0,"\I:",'Service PJ'!$D118&amp;"_"&amp;'Service PJ'!$E118&amp;"_"&amp;'Service PJ'!$C118)</f>
        <v>ILP_OTP_NGA</v>
      </c>
      <c r="AH120" s="14">
        <f>IFERROR(VLOOKUP($AG$1&amp;'Service PJ'!$D118&amp;'Service PJ'!$B118&amp;'Service PJ'!$A118&amp;"*",'EPA_US9RT techs'!$A$2:$I$1722,9,FALSE),"")</f>
        <v>5.1740047129000004</v>
      </c>
      <c r="AI120" s="14">
        <f>IFERROR(VLOOKUP($AG$1&amp;'Service PJ'!$D118&amp;'Service PJ'!$B118&amp;'Service PJ'!$A118&amp;"*",'EPA_US9RT techs'!$A$2:$I$1722,9,FALSE),"")</f>
        <v>5.1740047129000004</v>
      </c>
      <c r="AJ120" s="14">
        <f>IFERROR(VLOOKUP($AG$1&amp;'Service PJ'!$D118&amp;'Service PJ'!$B118&amp;'Service PJ'!$A118&amp;"*",'EPA_US9RT techs'!$A$2:$I$1722,9,FALSE),"")</f>
        <v>5.1740047129000004</v>
      </c>
      <c r="AK120" s="14">
        <f>IFERROR(VLOOKUP($AG$1&amp;'Service PJ'!$D118&amp;'Service PJ'!$B118&amp;'Service PJ'!$A118&amp;"*",'EPA_US9RT techs'!$A$2:$I$1722,9,FALSE),"")</f>
        <v>5.1740047129000004</v>
      </c>
      <c r="AL120" s="14">
        <f>IFERROR(VLOOKUP($AG$1&amp;'Service PJ'!$D118&amp;'Service PJ'!$B118&amp;'Service PJ'!$A118&amp;"*",'EPA_US9RT techs'!$A$2:$I$1722,9,FALSE),"")</f>
        <v>5.1740047129000004</v>
      </c>
      <c r="AM120" s="14">
        <f>IFERROR(VLOOKUP($AG$1&amp;'Service PJ'!$D118&amp;'Service PJ'!$B118&amp;'Service PJ'!$A118&amp;"*",'EPA_US9RT techs'!$A$2:$I$1722,9,FALSE),"")</f>
        <v>5.1740047129000004</v>
      </c>
      <c r="AN120" s="14">
        <f>IFERROR(VLOOKUP($AG$1&amp;'Service PJ'!$D118&amp;'Service PJ'!$B118&amp;'Service PJ'!$A118&amp;"*",'EPA_US9RT techs'!$A$2:$I$1722,9,FALSE),"")</f>
        <v>5.1740047129000004</v>
      </c>
      <c r="AO120" s="14">
        <f>IFERROR(VLOOKUP($AG$1&amp;'Service PJ'!$D118&amp;'Service PJ'!$B118&amp;'Service PJ'!$A118&amp;"*",'EPA_US9RT techs'!$A$2:$I$1722,9,FALSE),"")</f>
        <v>5.1740047129000004</v>
      </c>
      <c r="AP120" s="14">
        <f>IFERROR(VLOOKUP($AG$1&amp;'Service PJ'!$D118&amp;'Service PJ'!$B118&amp;'Service PJ'!$A118&amp;"*",'EPA_US9RT techs'!$A$2:$I$1722,9,FALSE),"")</f>
        <v>5.1740047129000004</v>
      </c>
      <c r="AQ120" s="14">
        <f>IFERROR(VLOOKUP($AG$1&amp;'Service PJ'!$D118&amp;'Service PJ'!$B118&amp;'Service PJ'!$A118&amp;"*",'EPA_US9RT techs'!$A$2:$I$1722,9,FALSE),"")</f>
        <v>5.1740047129000004</v>
      </c>
      <c r="AR120" s="14">
        <f>IFERROR(VLOOKUP($AG$1&amp;'Service PJ'!$D118&amp;'Service PJ'!$B118&amp;'Service PJ'!$A118&amp;"*",'EPA_US9RT techs'!$A$2:$I$1722,9,FALSE),"")</f>
        <v>5.1740047129000004</v>
      </c>
      <c r="AS120" s="14">
        <f>IFERROR(VLOOKUP($AG$1&amp;'Service PJ'!$D118&amp;'Service PJ'!$B118&amp;'Service PJ'!$A118&amp;"*",'EPA_US9RT techs'!$A$2:$I$1722,9,FALSE),"")</f>
        <v>5.1740047129000004</v>
      </c>
      <c r="AT120" s="14">
        <f>IFERROR(VLOOKUP($AG$1&amp;'Service PJ'!$D118&amp;'Service PJ'!$B118&amp;'Service PJ'!$A118&amp;"*",'EPA_US9RT techs'!$A$2:$I$1722,9,FALSE),"")</f>
        <v>5.1740047129000004</v>
      </c>
      <c r="AU120" s="14">
        <f>IFERROR(VLOOKUP($AG$1&amp;'Service PJ'!$D118&amp;'Service PJ'!$B118&amp;'Service PJ'!$A118&amp;"*",'EPA_US9RT techs'!$A$2:$I$1722,9,FALSE),"")</f>
        <v>5.1740047129000004</v>
      </c>
      <c r="AV120" s="14">
        <f>IFERROR(VLOOKUP($AG$1&amp;'Service PJ'!$D118&amp;'Service PJ'!$B118&amp;'Service PJ'!$A118&amp;"*",'EPA_US9RT techs'!$A$2:$I$1722,9,FALSE),"")</f>
        <v>5.1740047129000004</v>
      </c>
      <c r="AW120" s="14">
        <f>IFERROR(VLOOKUP($AG$1&amp;'Service PJ'!$D118&amp;'Service PJ'!$B118&amp;'Service PJ'!$A118&amp;"*",'EPA_US9RT techs'!$A$2:$I$1722,9,FALSE),"")</f>
        <v>5.1740047129000004</v>
      </c>
      <c r="AX120" s="14">
        <f>IFERROR(VLOOKUP($AG$1&amp;'Service PJ'!$D118&amp;'Service PJ'!$B118&amp;'Service PJ'!$A118&amp;"*",'EPA_US9RT techs'!$A$2:$I$1722,9,FALSE),"")</f>
        <v>5.1740047129000004</v>
      </c>
      <c r="AY120" s="14">
        <f>IFERROR(VLOOKUP($AG$1&amp;'Service PJ'!$D118&amp;'Service PJ'!$B118&amp;'Service PJ'!$A118&amp;"*",'EPA_US9RT techs'!$A$2:$I$1722,9,FALSE),"")</f>
        <v>5.1740047129000004</v>
      </c>
      <c r="AZ120" s="14">
        <f>IFERROR(VLOOKUP($AG$1&amp;'Service PJ'!$D118&amp;'Service PJ'!$B118&amp;'Service PJ'!$A118&amp;"*",'EPA_US9RT techs'!$A$2:$I$1722,9,FALSE),"")</f>
        <v>5.1740047129000004</v>
      </c>
      <c r="BA120" s="14">
        <f>IFERROR(VLOOKUP($AG$1&amp;'Service PJ'!$D118&amp;'Service PJ'!$B118&amp;'Service PJ'!$A118&amp;"*",'EPA_US9RT techs'!$A$2:$I$1722,9,FALSE),"")</f>
        <v>5.1740047129000004</v>
      </c>
      <c r="BB120" s="14">
        <f>IFERROR(VLOOKUP($AG$1&amp;'Service PJ'!$D118&amp;'Service PJ'!$B118&amp;'Service PJ'!$A118&amp;"*",'EPA_US9RT techs'!$A$2:$I$1722,9,FALSE),"")</f>
        <v>5.1740047129000004</v>
      </c>
      <c r="BC120" s="14">
        <f>IFERROR(VLOOKUP($AG$1&amp;'Service PJ'!$D118&amp;'Service PJ'!$B118&amp;'Service PJ'!$A118&amp;"*",'EPA_US9RT techs'!$A$2:$I$1722,9,FALSE),"")</f>
        <v>5.1740047129000004</v>
      </c>
      <c r="BD120" s="14">
        <f>IFERROR(VLOOKUP($AG$1&amp;'Service PJ'!$D118&amp;'Service PJ'!$B118&amp;'Service PJ'!$A118&amp;"*",'EPA_US9RT techs'!$A$2:$I$1722,9,FALSE),"")</f>
        <v>5.1740047129000004</v>
      </c>
      <c r="BE120" s="14">
        <f>IFERROR(VLOOKUP($AG$1&amp;'Service PJ'!$D118&amp;'Service PJ'!$B118&amp;'Service PJ'!$A118&amp;"*",'EPA_US9RT techs'!$A$2:$I$1722,9,FALSE),"")</f>
        <v>5.1740047129000004</v>
      </c>
      <c r="BF120" s="14">
        <f>IFERROR(VLOOKUP($AG$1&amp;'Service PJ'!$D118&amp;'Service PJ'!$B118&amp;'Service PJ'!$A118&amp;"*",'EPA_US9RT techs'!$A$2:$I$1722,9,FALSE),"")</f>
        <v>5.1740047129000004</v>
      </c>
      <c r="BG120" s="14">
        <f>IFERROR(VLOOKUP($AG$1&amp;'Service PJ'!$D118&amp;'Service PJ'!$B118&amp;'Service PJ'!$A118&amp;"*",'EPA_US9RT techs'!$A$2:$I$1722,9,FALSE),"")</f>
        <v>5.1740047129000004</v>
      </c>
      <c r="BH120" s="14">
        <f>IFERROR(VLOOKUP($AG$1&amp;'Service PJ'!$D118&amp;'Service PJ'!$B118&amp;'Service PJ'!$A118&amp;"*",'EPA_US9RT techs'!$A$2:$I$1722,9,FALSE),"")</f>
        <v>5.1740047129000004</v>
      </c>
      <c r="BI120" s="14">
        <f>IFERROR(VLOOKUP($AG$1&amp;'Service PJ'!$D118&amp;'Service PJ'!$B118&amp;'Service PJ'!$A118&amp;"*",'EPA_US9RT techs'!$A$2:$I$1722,9,FALSE),"")</f>
        <v>5.1740047129000004</v>
      </c>
      <c r="BJ120" s="14">
        <f>IFERROR(VLOOKUP($AG$1&amp;'Service PJ'!$D118&amp;'Service PJ'!$B118&amp;'Service PJ'!$A118&amp;"*",'EPA_US9RT techs'!$A$2:$I$1722,9,FALSE),"")</f>
        <v>5.1740047129000004</v>
      </c>
      <c r="BK120" s="14">
        <f>IFERROR(VLOOKUP($AG$1&amp;'Service PJ'!$D118&amp;'Service PJ'!$B118&amp;'Service PJ'!$A118&amp;"*",'EPA_US9RT techs'!$A$2:$I$1722,9,FALSE),"")</f>
        <v>5.1740047129000004</v>
      </c>
      <c r="BM120" t="str">
        <f>IF(SUM(BN120:CD120)=0,"\I:",'Service PJ'!$D118&amp;"_"&amp;'Service PJ'!$E118&amp;"_"&amp;'Service PJ'!$C118)</f>
        <v>\I:</v>
      </c>
      <c r="BN120" s="14" t="str">
        <f>IFERROR(VLOOKUP($BM$1&amp;'Service PJ'!$D118&amp;'Service PJ'!$B118&amp;'Service PJ'!$A118&amp;"*",'EPA_US9RT techs'!$A$2:$I$1722,9,FALSE),"")</f>
        <v/>
      </c>
      <c r="BO120" s="14" t="str">
        <f>IFERROR(VLOOKUP($BM$1&amp;'Service PJ'!$D118&amp;'Service PJ'!$B118&amp;'Service PJ'!$A118&amp;"*",'EPA_US9RT techs'!$A$2:$I$1722,9,FALSE),"")</f>
        <v/>
      </c>
      <c r="BP120" s="14" t="str">
        <f>IFERROR(VLOOKUP($BM$1&amp;'Service PJ'!$D118&amp;'Service PJ'!$B118&amp;'Service PJ'!$A118&amp;"*",'EPA_US9RT techs'!$A$2:$I$1722,9,FALSE),"")</f>
        <v/>
      </c>
      <c r="BQ120" s="14" t="str">
        <f>IFERROR(VLOOKUP($BM$1&amp;'Service PJ'!$D118&amp;'Service PJ'!$B118&amp;'Service PJ'!$A118&amp;"*",'EPA_US9RT techs'!$A$2:$I$1722,9,FALSE),"")</f>
        <v/>
      </c>
      <c r="BR120" s="14" t="str">
        <f>IFERROR(VLOOKUP($BM$1&amp;'Service PJ'!$D118&amp;'Service PJ'!$B118&amp;'Service PJ'!$A118&amp;"*",'EPA_US9RT techs'!$A$2:$I$1722,9,FALSE),"")</f>
        <v/>
      </c>
      <c r="BS120" s="14" t="str">
        <f>IFERROR(VLOOKUP($BM$1&amp;'Service PJ'!$D118&amp;'Service PJ'!$B118&amp;'Service PJ'!$A118&amp;"*",'EPA_US9RT techs'!$A$2:$I$1722,9,FALSE),"")</f>
        <v/>
      </c>
      <c r="BT120" s="14" t="str">
        <f>IFERROR(VLOOKUP($BM$1&amp;'Service PJ'!$D118&amp;'Service PJ'!$B118&amp;'Service PJ'!$A118&amp;"*",'EPA_US9RT techs'!$A$2:$I$1722,9,FALSE),"")</f>
        <v/>
      </c>
      <c r="BU120" s="14" t="str">
        <f>IFERROR(VLOOKUP($BM$1&amp;'Service PJ'!$D118&amp;'Service PJ'!$B118&amp;'Service PJ'!$A118&amp;"*",'EPA_US9RT techs'!$A$2:$I$1722,9,FALSE),"")</f>
        <v/>
      </c>
      <c r="BV120" s="14" t="str">
        <f>IFERROR(VLOOKUP($BM$1&amp;'Service PJ'!$D118&amp;'Service PJ'!$B118&amp;'Service PJ'!$A118&amp;"*",'EPA_US9RT techs'!$A$2:$I$1722,9,FALSE),"")</f>
        <v/>
      </c>
      <c r="BW120" s="14" t="str">
        <f>IFERROR(VLOOKUP($BM$1&amp;'Service PJ'!$D118&amp;'Service PJ'!$B118&amp;'Service PJ'!$A118&amp;"*",'EPA_US9RT techs'!$A$2:$I$1722,9,FALSE),"")</f>
        <v/>
      </c>
      <c r="BX120" s="14" t="str">
        <f>IFERROR(VLOOKUP($BM$1&amp;'Service PJ'!$D118&amp;'Service PJ'!$B118&amp;'Service PJ'!$A118&amp;"*",'EPA_US9RT techs'!$A$2:$I$1722,9,FALSE),"")</f>
        <v/>
      </c>
      <c r="BY120" s="14" t="str">
        <f>IFERROR(VLOOKUP($BM$1&amp;'Service PJ'!$D118&amp;'Service PJ'!$B118&amp;'Service PJ'!$A118&amp;"*",'EPA_US9RT techs'!$A$2:$I$1722,9,FALSE),"")</f>
        <v/>
      </c>
      <c r="BZ120" s="14" t="str">
        <f>IFERROR(VLOOKUP($BM$1&amp;'Service PJ'!$D118&amp;'Service PJ'!$B118&amp;'Service PJ'!$A118&amp;"*",'EPA_US9RT techs'!$A$2:$I$1722,9,FALSE),"")</f>
        <v/>
      </c>
      <c r="CA120" s="14" t="str">
        <f>IFERROR(VLOOKUP($BM$1&amp;'Service PJ'!$D118&amp;'Service PJ'!$B118&amp;'Service PJ'!$A118&amp;"*",'EPA_US9RT techs'!$A$2:$I$1722,9,FALSE),"")</f>
        <v/>
      </c>
      <c r="CB120" s="14" t="str">
        <f>IFERROR(VLOOKUP($BM$1&amp;'Service PJ'!$D118&amp;'Service PJ'!$B118&amp;'Service PJ'!$A118&amp;"*",'EPA_US9RT techs'!$A$2:$I$1722,9,FALSE),"")</f>
        <v/>
      </c>
      <c r="CC120" s="14" t="str">
        <f>IFERROR(VLOOKUP($BM$1&amp;'Service PJ'!$D118&amp;'Service PJ'!$B118&amp;'Service PJ'!$A118&amp;"*",'EPA_US9RT techs'!$A$2:$I$1722,9,FALSE),"")</f>
        <v/>
      </c>
      <c r="CD120" s="14" t="str">
        <f>IFERROR(VLOOKUP($BM$1&amp;'Service PJ'!$D118&amp;'Service PJ'!$B118&amp;'Service PJ'!$A118&amp;"*",'EPA_US9RT techs'!$A$2:$I$1722,9,FALSE),"")</f>
        <v/>
      </c>
      <c r="CE120" s="14" t="str">
        <f>IFERROR(VLOOKUP($BM$1&amp;'Service PJ'!$D118&amp;'Service PJ'!$B118&amp;'Service PJ'!$A118&amp;"*",'EPA_US9RT techs'!$A$2:$I$1722,9,FALSE),"")</f>
        <v/>
      </c>
      <c r="CF120" s="14" t="str">
        <f>IFERROR(VLOOKUP($BM$1&amp;'Service PJ'!$D118&amp;'Service PJ'!$B118&amp;'Service PJ'!$A118&amp;"*",'EPA_US9RT techs'!$A$2:$I$1722,9,FALSE),"")</f>
        <v/>
      </c>
      <c r="CG120" s="14" t="str">
        <f>IFERROR(VLOOKUP($BM$1&amp;'Service PJ'!$D118&amp;'Service PJ'!$B118&amp;'Service PJ'!$A118&amp;"*",'EPA_US9RT techs'!$A$2:$I$1722,9,FALSE),"")</f>
        <v/>
      </c>
      <c r="CH120" s="14" t="str">
        <f>IFERROR(VLOOKUP($BM$1&amp;'Service PJ'!$D118&amp;'Service PJ'!$B118&amp;'Service PJ'!$A118&amp;"*",'EPA_US9RT techs'!$A$2:$I$1722,9,FALSE),"")</f>
        <v/>
      </c>
      <c r="CI120" s="14" t="str">
        <f>IFERROR(VLOOKUP($BM$1&amp;'Service PJ'!$D118&amp;'Service PJ'!$B118&amp;'Service PJ'!$A118&amp;"*",'EPA_US9RT techs'!$A$2:$I$1722,9,FALSE),"")</f>
        <v/>
      </c>
      <c r="CJ120" s="14" t="str">
        <f>IFERROR(VLOOKUP($BM$1&amp;'Service PJ'!$D118&amp;'Service PJ'!$B118&amp;'Service PJ'!$A118&amp;"*",'EPA_US9RT techs'!$A$2:$I$1722,9,FALSE),"")</f>
        <v/>
      </c>
      <c r="CK120" s="14" t="str">
        <f>IFERROR(VLOOKUP($BM$1&amp;'Service PJ'!$D118&amp;'Service PJ'!$B118&amp;'Service PJ'!$A118&amp;"*",'EPA_US9RT techs'!$A$2:$I$1722,9,FALSE),"")</f>
        <v/>
      </c>
      <c r="CL120" s="14" t="str">
        <f>IFERROR(VLOOKUP($BM$1&amp;'Service PJ'!$D118&amp;'Service PJ'!$B118&amp;'Service PJ'!$A118&amp;"*",'EPA_US9RT techs'!$A$2:$I$1722,9,FALSE),"")</f>
        <v/>
      </c>
      <c r="CM120" s="14" t="str">
        <f>IFERROR(VLOOKUP($BM$1&amp;'Service PJ'!$D118&amp;'Service PJ'!$B118&amp;'Service PJ'!$A118&amp;"*",'EPA_US9RT techs'!$A$2:$I$1722,9,FALSE),"")</f>
        <v/>
      </c>
      <c r="CN120" s="14" t="str">
        <f>IFERROR(VLOOKUP($BM$1&amp;'Service PJ'!$D118&amp;'Service PJ'!$B118&amp;'Service PJ'!$A118&amp;"*",'EPA_US9RT techs'!$A$2:$I$1722,9,FALSE),"")</f>
        <v/>
      </c>
      <c r="CO120" s="14" t="str">
        <f>IFERROR(VLOOKUP($BM$1&amp;'Service PJ'!$D118&amp;'Service PJ'!$B118&amp;'Service PJ'!$A118&amp;"*",'EPA_US9RT techs'!$A$2:$I$1722,9,FALSE),"")</f>
        <v/>
      </c>
      <c r="CP120" s="14" t="str">
        <f>IFERROR(VLOOKUP($BM$1&amp;'Service PJ'!$D118&amp;'Service PJ'!$B118&amp;'Service PJ'!$A118&amp;"*",'EPA_US9RT techs'!$A$2:$I$1722,9,FALSE),"")</f>
        <v/>
      </c>
      <c r="CQ120" s="14" t="str">
        <f>IFERROR(VLOOKUP($BM$1&amp;'Service PJ'!$D118&amp;'Service PJ'!$B118&amp;'Service PJ'!$A118&amp;"*",'EPA_US9RT techs'!$A$2:$I$1722,9,FALSE),"")</f>
        <v/>
      </c>
      <c r="CS120" t="str">
        <f>IF(SUM(CT120:DJ120)=0,"\I:",'Service PJ'!$D118&amp;"_"&amp;'Service PJ'!$E118&amp;"_"&amp;'Service PJ'!$C118)</f>
        <v>ILP_OTP_NGA</v>
      </c>
      <c r="CT120" s="2">
        <f>IFERROR(VLOOKUP($CS$1&amp;'Service PJ'!$D118&amp;'Service PJ'!$B118&amp;'Service PJ'!$A118&amp;"*",'EPA_US9RT techs'!$A$2:$I$1722,9,FALSE),"")</f>
        <v>30</v>
      </c>
      <c r="CU120" s="2">
        <f>IFERROR(VLOOKUP($CS$1&amp;'Service PJ'!$D118&amp;'Service PJ'!$B118&amp;'Service PJ'!$A118&amp;"*",'EPA_US9RT techs'!$A$2:$I$1722,9,FALSE),"")</f>
        <v>30</v>
      </c>
      <c r="CV120" s="2">
        <f>IFERROR(VLOOKUP($CS$1&amp;'Service PJ'!$D118&amp;'Service PJ'!$B118&amp;'Service PJ'!$A118&amp;"*",'EPA_US9RT techs'!$A$2:$I$1722,9,FALSE),"")</f>
        <v>30</v>
      </c>
      <c r="CW120" s="2">
        <f>IFERROR(VLOOKUP($CS$1&amp;'Service PJ'!$D118&amp;'Service PJ'!$B118&amp;'Service PJ'!$A118&amp;"*",'EPA_US9RT techs'!$A$2:$I$1722,9,FALSE),"")</f>
        <v>30</v>
      </c>
      <c r="CX120" s="2">
        <f>IFERROR(VLOOKUP($CS$1&amp;'Service PJ'!$D118&amp;'Service PJ'!$B118&amp;'Service PJ'!$A118&amp;"*",'EPA_US9RT techs'!$A$2:$I$1722,9,FALSE),"")</f>
        <v>30</v>
      </c>
      <c r="CY120" s="2">
        <f>IFERROR(VLOOKUP($CS$1&amp;'Service PJ'!$D118&amp;'Service PJ'!$B118&amp;'Service PJ'!$A118&amp;"*",'EPA_US9RT techs'!$A$2:$I$1722,9,FALSE),"")</f>
        <v>30</v>
      </c>
      <c r="CZ120" s="2">
        <f>IFERROR(VLOOKUP($CS$1&amp;'Service PJ'!$D118&amp;'Service PJ'!$B118&amp;'Service PJ'!$A118&amp;"*",'EPA_US9RT techs'!$A$2:$I$1722,9,FALSE),"")</f>
        <v>30</v>
      </c>
      <c r="DA120" s="2">
        <f>IFERROR(VLOOKUP($CS$1&amp;'Service PJ'!$D118&amp;'Service PJ'!$B118&amp;'Service PJ'!$A118&amp;"*",'EPA_US9RT techs'!$A$2:$I$1722,9,FALSE),"")</f>
        <v>30</v>
      </c>
      <c r="DB120" s="2">
        <f>IFERROR(VLOOKUP($CS$1&amp;'Service PJ'!$D118&amp;'Service PJ'!$B118&amp;'Service PJ'!$A118&amp;"*",'EPA_US9RT techs'!$A$2:$I$1722,9,FALSE),"")</f>
        <v>30</v>
      </c>
      <c r="DC120" s="2">
        <f>IFERROR(VLOOKUP($CS$1&amp;'Service PJ'!$D118&amp;'Service PJ'!$B118&amp;'Service PJ'!$A118&amp;"*",'EPA_US9RT techs'!$A$2:$I$1722,9,FALSE),"")</f>
        <v>30</v>
      </c>
      <c r="DD120" s="2">
        <f>IFERROR(VLOOKUP($CS$1&amp;'Service PJ'!$D118&amp;'Service PJ'!$B118&amp;'Service PJ'!$A118&amp;"*",'EPA_US9RT techs'!$A$2:$I$1722,9,FALSE),"")</f>
        <v>30</v>
      </c>
      <c r="DE120" s="2">
        <f>IFERROR(VLOOKUP($CS$1&amp;'Service PJ'!$D118&amp;'Service PJ'!$B118&amp;'Service PJ'!$A118&amp;"*",'EPA_US9RT techs'!$A$2:$I$1722,9,FALSE),"")</f>
        <v>30</v>
      </c>
      <c r="DF120" s="2">
        <f>IFERROR(VLOOKUP($CS$1&amp;'Service PJ'!$D118&amp;'Service PJ'!$B118&amp;'Service PJ'!$A118&amp;"*",'EPA_US9RT techs'!$A$2:$I$1722,9,FALSE),"")</f>
        <v>30</v>
      </c>
      <c r="DG120" s="2">
        <f>IFERROR(VLOOKUP($CS$1&amp;'Service PJ'!$D118&amp;'Service PJ'!$B118&amp;'Service PJ'!$A118&amp;"*",'EPA_US9RT techs'!$A$2:$I$1722,9,FALSE),"")</f>
        <v>30</v>
      </c>
      <c r="DH120" s="2">
        <f>IFERROR(VLOOKUP($CS$1&amp;'Service PJ'!$D118&amp;'Service PJ'!$B118&amp;'Service PJ'!$A118&amp;"*",'EPA_US9RT techs'!$A$2:$I$1722,9,FALSE),"")</f>
        <v>30</v>
      </c>
      <c r="DI120" s="2">
        <f>IFERROR(VLOOKUP($CS$1&amp;'Service PJ'!$D118&amp;'Service PJ'!$B118&amp;'Service PJ'!$A118&amp;"*",'EPA_US9RT techs'!$A$2:$I$1722,9,FALSE),"")</f>
        <v>30</v>
      </c>
      <c r="DJ120" s="2">
        <f>IFERROR(VLOOKUP($CS$1&amp;'Service PJ'!$D118&amp;'Service PJ'!$B118&amp;'Service PJ'!$A118&amp;"*",'EPA_US9RT techs'!$A$2:$I$1722,9,FALSE),"")</f>
        <v>30</v>
      </c>
      <c r="DK120" s="2">
        <f>IFERROR(VLOOKUP($CS$1&amp;'Service PJ'!$D118&amp;'Service PJ'!$B118&amp;'Service PJ'!$A118&amp;"*",'EPA_US9RT techs'!$A$2:$I$1722,9,FALSE),"")</f>
        <v>30</v>
      </c>
      <c r="DL120" s="2">
        <f>IFERROR(VLOOKUP($CS$1&amp;'Service PJ'!$D118&amp;'Service PJ'!$B118&amp;'Service PJ'!$A118&amp;"*",'EPA_US9RT techs'!$A$2:$I$1722,9,FALSE),"")</f>
        <v>30</v>
      </c>
      <c r="DM120" s="2">
        <f>IFERROR(VLOOKUP($CS$1&amp;'Service PJ'!$D118&amp;'Service PJ'!$B118&amp;'Service PJ'!$A118&amp;"*",'EPA_US9RT techs'!$A$2:$I$1722,9,FALSE),"")</f>
        <v>30</v>
      </c>
      <c r="DN120" s="2">
        <f>IFERROR(VLOOKUP($CS$1&amp;'Service PJ'!$D118&amp;'Service PJ'!$B118&amp;'Service PJ'!$A118&amp;"*",'EPA_US9RT techs'!$A$2:$I$1722,9,FALSE),"")</f>
        <v>30</v>
      </c>
      <c r="DO120" s="2">
        <f>IFERROR(VLOOKUP($CS$1&amp;'Service PJ'!$D118&amp;'Service PJ'!$B118&amp;'Service PJ'!$A118&amp;"*",'EPA_US9RT techs'!$A$2:$I$1722,9,FALSE),"")</f>
        <v>30</v>
      </c>
      <c r="DP120" s="2">
        <f>IFERROR(VLOOKUP($CS$1&amp;'Service PJ'!$D118&amp;'Service PJ'!$B118&amp;'Service PJ'!$A118&amp;"*",'EPA_US9RT techs'!$A$2:$I$1722,9,FALSE),"")</f>
        <v>30</v>
      </c>
      <c r="DQ120" s="2">
        <f>IFERROR(VLOOKUP($CS$1&amp;'Service PJ'!$D118&amp;'Service PJ'!$B118&amp;'Service PJ'!$A118&amp;"*",'EPA_US9RT techs'!$A$2:$I$1722,9,FALSE),"")</f>
        <v>30</v>
      </c>
      <c r="DR120" s="2">
        <f>IFERROR(VLOOKUP($CS$1&amp;'Service PJ'!$D118&amp;'Service PJ'!$B118&amp;'Service PJ'!$A118&amp;"*",'EPA_US9RT techs'!$A$2:$I$1722,9,FALSE),"")</f>
        <v>30</v>
      </c>
      <c r="DS120" s="2">
        <f>IFERROR(VLOOKUP($CS$1&amp;'Service PJ'!$D118&amp;'Service PJ'!$B118&amp;'Service PJ'!$A118&amp;"*",'EPA_US9RT techs'!$A$2:$I$1722,9,FALSE),"")</f>
        <v>30</v>
      </c>
      <c r="DT120" s="2">
        <f>IFERROR(VLOOKUP($CS$1&amp;'Service PJ'!$D118&amp;'Service PJ'!$B118&amp;'Service PJ'!$A118&amp;"*",'EPA_US9RT techs'!$A$2:$I$1722,9,FALSE),"")</f>
        <v>30</v>
      </c>
      <c r="DU120" s="2">
        <f>IFERROR(VLOOKUP($CS$1&amp;'Service PJ'!$D118&amp;'Service PJ'!$B118&amp;'Service PJ'!$A118&amp;"*",'EPA_US9RT techs'!$A$2:$I$1722,9,FALSE),"")</f>
        <v>30</v>
      </c>
      <c r="DV120" s="2">
        <f>IFERROR(VLOOKUP($CS$1&amp;'Service PJ'!$D118&amp;'Service PJ'!$B118&amp;'Service PJ'!$A118&amp;"*",'EPA_US9RT techs'!$A$2:$I$1722,9,FALSE),"")</f>
        <v>30</v>
      </c>
      <c r="DW120" s="2">
        <f>IFERROR(VLOOKUP($CS$1&amp;'Service PJ'!$D118&amp;'Service PJ'!$B118&amp;'Service PJ'!$A118&amp;"*",'EPA_US9RT techs'!$A$2:$I$1722,9,FALSE),"")</f>
        <v>30</v>
      </c>
    </row>
    <row r="121" spans="1:127" x14ac:dyDescent="0.45">
      <c r="A121" t="str">
        <f>IF(SUM(B121:R121)=0,"\I:",'Service PJ'!$D119&amp;"_"&amp;'Service PJ'!$E119&amp;"_"&amp;'Service PJ'!$C119)</f>
        <v>\I:</v>
      </c>
      <c r="B121" s="14" t="str">
        <f>IFERROR(VLOOKUP($A$1&amp;'Service PJ'!$D119&amp;'Service PJ'!$B119&amp;'Service PJ'!$A119&amp;"*",'EPA_US9RT techs'!$A$2:$I$1722,9,FALSE),"")</f>
        <v/>
      </c>
      <c r="C121" s="14" t="str">
        <f>IFERROR(VLOOKUP($A$1&amp;'Service PJ'!$D119&amp;'Service PJ'!$B119&amp;'Service PJ'!$A119&amp;"*",'EPA_US9RT techs'!$A$2:$I$1722,9,FALSE),"")</f>
        <v/>
      </c>
      <c r="D121" s="14" t="str">
        <f>IFERROR(VLOOKUP($A$1&amp;'Service PJ'!$D119&amp;'Service PJ'!$B119&amp;'Service PJ'!$A119&amp;"*",'EPA_US9RT techs'!$A$2:$I$1722,9,FALSE),"")</f>
        <v/>
      </c>
      <c r="E121" s="14" t="str">
        <f>IFERROR(VLOOKUP($A$1&amp;'Service PJ'!$D119&amp;'Service PJ'!$B119&amp;'Service PJ'!$A119&amp;"*",'EPA_US9RT techs'!$A$2:$I$1722,9,FALSE),"")</f>
        <v/>
      </c>
      <c r="F121" s="14" t="str">
        <f>IFERROR(VLOOKUP($A$1&amp;'Service PJ'!$D119&amp;'Service PJ'!$B119&amp;'Service PJ'!$A119&amp;"*",'EPA_US9RT techs'!$A$2:$I$1722,9,FALSE),"")</f>
        <v/>
      </c>
      <c r="G121" s="14" t="str">
        <f>IFERROR(VLOOKUP($A$1&amp;'Service PJ'!$D119&amp;'Service PJ'!$B119&amp;'Service PJ'!$A119&amp;"*",'EPA_US9RT techs'!$A$2:$I$1722,9,FALSE),"")</f>
        <v/>
      </c>
      <c r="H121" s="14" t="str">
        <f>IFERROR(VLOOKUP($A$1&amp;'Service PJ'!$D119&amp;'Service PJ'!$B119&amp;'Service PJ'!$A119&amp;"*",'EPA_US9RT techs'!$A$2:$I$1722,9,FALSE),"")</f>
        <v/>
      </c>
      <c r="I121" s="14" t="str">
        <f>IFERROR(VLOOKUP($A$1&amp;'Service PJ'!$D119&amp;'Service PJ'!$B119&amp;'Service PJ'!$A119&amp;"*",'EPA_US9RT techs'!$A$2:$I$1722,9,FALSE),"")</f>
        <v/>
      </c>
      <c r="J121" s="14" t="str">
        <f>IFERROR(VLOOKUP($A$1&amp;'Service PJ'!$D119&amp;'Service PJ'!$B119&amp;'Service PJ'!$A119&amp;"*",'EPA_US9RT techs'!$A$2:$I$1722,9,FALSE),"")</f>
        <v/>
      </c>
      <c r="K121" s="14" t="str">
        <f>IFERROR(VLOOKUP($A$1&amp;'Service PJ'!$D119&amp;'Service PJ'!$B119&amp;'Service PJ'!$A119&amp;"*",'EPA_US9RT techs'!$A$2:$I$1722,9,FALSE),"")</f>
        <v/>
      </c>
      <c r="L121" s="14" t="str">
        <f>IFERROR(VLOOKUP($A$1&amp;'Service PJ'!$D119&amp;'Service PJ'!$B119&amp;'Service PJ'!$A119&amp;"*",'EPA_US9RT techs'!$A$2:$I$1722,9,FALSE),"")</f>
        <v/>
      </c>
      <c r="M121" s="14" t="str">
        <f>IFERROR(VLOOKUP($A$1&amp;'Service PJ'!$D119&amp;'Service PJ'!$B119&amp;'Service PJ'!$A119&amp;"*",'EPA_US9RT techs'!$A$2:$I$1722,9,FALSE),"")</f>
        <v/>
      </c>
      <c r="N121" s="14" t="str">
        <f>IFERROR(VLOOKUP($A$1&amp;'Service PJ'!$D119&amp;'Service PJ'!$B119&amp;'Service PJ'!$A119&amp;"*",'EPA_US9RT techs'!$A$2:$I$1722,9,FALSE),"")</f>
        <v/>
      </c>
      <c r="O121" s="14" t="str">
        <f>IFERROR(VLOOKUP($A$1&amp;'Service PJ'!$D119&amp;'Service PJ'!$B119&amp;'Service PJ'!$A119&amp;"*",'EPA_US9RT techs'!$A$2:$I$1722,9,FALSE),"")</f>
        <v/>
      </c>
      <c r="P121" s="14" t="str">
        <f>IFERROR(VLOOKUP($A$1&amp;'Service PJ'!$D119&amp;'Service PJ'!$B119&amp;'Service PJ'!$A119&amp;"*",'EPA_US9RT techs'!$A$2:$I$1722,9,FALSE),"")</f>
        <v/>
      </c>
      <c r="Q121" s="14" t="str">
        <f>IFERROR(VLOOKUP($A$1&amp;'Service PJ'!$D119&amp;'Service PJ'!$B119&amp;'Service PJ'!$A119&amp;"*",'EPA_US9RT techs'!$A$2:$I$1722,9,FALSE),"")</f>
        <v/>
      </c>
      <c r="R121" s="14" t="str">
        <f>IFERROR(VLOOKUP($A$1&amp;'Service PJ'!$D119&amp;'Service PJ'!$B119&amp;'Service PJ'!$A119&amp;"*",'EPA_US9RT techs'!$A$2:$I$1722,9,FALSE),"")</f>
        <v/>
      </c>
      <c r="S121" s="14" t="str">
        <f>IFERROR(VLOOKUP($A$1&amp;'Service PJ'!$D119&amp;'Service PJ'!$B119&amp;'Service PJ'!$A119&amp;"*",'EPA_US9RT techs'!$A$2:$I$1722,9,FALSE),"")</f>
        <v/>
      </c>
      <c r="T121" s="14" t="str">
        <f>IFERROR(VLOOKUP($A$1&amp;'Service PJ'!$D119&amp;'Service PJ'!$B119&amp;'Service PJ'!$A119&amp;"*",'EPA_US9RT techs'!$A$2:$I$1722,9,FALSE),"")</f>
        <v/>
      </c>
      <c r="U121" s="14" t="str">
        <f>IFERROR(VLOOKUP($A$1&amp;'Service PJ'!$D119&amp;'Service PJ'!$B119&amp;'Service PJ'!$A119&amp;"*",'EPA_US9RT techs'!$A$2:$I$1722,9,FALSE),"")</f>
        <v/>
      </c>
      <c r="V121" s="14" t="str">
        <f>IFERROR(VLOOKUP($A$1&amp;'Service PJ'!$D119&amp;'Service PJ'!$B119&amp;'Service PJ'!$A119&amp;"*",'EPA_US9RT techs'!$A$2:$I$1722,9,FALSE),"")</f>
        <v/>
      </c>
      <c r="W121" s="14" t="str">
        <f>IFERROR(VLOOKUP($A$1&amp;'Service PJ'!$D119&amp;'Service PJ'!$B119&amp;'Service PJ'!$A119&amp;"*",'EPA_US9RT techs'!$A$2:$I$1722,9,FALSE),"")</f>
        <v/>
      </c>
      <c r="X121" s="14" t="str">
        <f>IFERROR(VLOOKUP($A$1&amp;'Service PJ'!$D119&amp;'Service PJ'!$B119&amp;'Service PJ'!$A119&amp;"*",'EPA_US9RT techs'!$A$2:$I$1722,9,FALSE),"")</f>
        <v/>
      </c>
      <c r="Y121" s="14" t="str">
        <f>IFERROR(VLOOKUP($A$1&amp;'Service PJ'!$D119&amp;'Service PJ'!$B119&amp;'Service PJ'!$A119&amp;"*",'EPA_US9RT techs'!$A$2:$I$1722,9,FALSE),"")</f>
        <v/>
      </c>
      <c r="Z121" s="14" t="str">
        <f>IFERROR(VLOOKUP($A$1&amp;'Service PJ'!$D119&amp;'Service PJ'!$B119&amp;'Service PJ'!$A119&amp;"*",'EPA_US9RT techs'!$A$2:$I$1722,9,FALSE),"")</f>
        <v/>
      </c>
      <c r="AA121" s="14" t="str">
        <f>IFERROR(VLOOKUP($A$1&amp;'Service PJ'!$D119&amp;'Service PJ'!$B119&amp;'Service PJ'!$A119&amp;"*",'EPA_US9RT techs'!$A$2:$I$1722,9,FALSE),"")</f>
        <v/>
      </c>
      <c r="AB121" s="14" t="str">
        <f>IFERROR(VLOOKUP($A$1&amp;'Service PJ'!$D119&amp;'Service PJ'!$B119&amp;'Service PJ'!$A119&amp;"*",'EPA_US9RT techs'!$A$2:$I$1722,9,FALSE),"")</f>
        <v/>
      </c>
      <c r="AC121" s="14" t="str">
        <f>IFERROR(VLOOKUP($A$1&amp;'Service PJ'!$D119&amp;'Service PJ'!$B119&amp;'Service PJ'!$A119&amp;"*",'EPA_US9RT techs'!$A$2:$I$1722,9,FALSE),"")</f>
        <v/>
      </c>
      <c r="AD121" s="14" t="str">
        <f>IFERROR(VLOOKUP($A$1&amp;'Service PJ'!$D119&amp;'Service PJ'!$B119&amp;'Service PJ'!$A119&amp;"*",'EPA_US9RT techs'!$A$2:$I$1722,9,FALSE),"")</f>
        <v/>
      </c>
      <c r="AE121" s="14" t="str">
        <f>IFERROR(VLOOKUP($A$1&amp;'Service PJ'!$D119&amp;'Service PJ'!$B119&amp;'Service PJ'!$A119&amp;"*",'EPA_US9RT techs'!$A$2:$I$1722,9,FALSE),"")</f>
        <v/>
      </c>
      <c r="AG121" t="str">
        <f>IF(SUM(AH121:AX121)=0,"\I:",'Service PJ'!$D119&amp;"_"&amp;'Service PJ'!$E119&amp;"_"&amp;'Service PJ'!$C119)</f>
        <v>\I:</v>
      </c>
      <c r="AH121" s="14" t="str">
        <f>IFERROR(VLOOKUP($AG$1&amp;'Service PJ'!$D119&amp;'Service PJ'!$B119&amp;'Service PJ'!$A119&amp;"*",'EPA_US9RT techs'!$A$2:$I$1722,9,FALSE),"")</f>
        <v/>
      </c>
      <c r="AI121" s="14" t="str">
        <f>IFERROR(VLOOKUP($AG$1&amp;'Service PJ'!$D119&amp;'Service PJ'!$B119&amp;'Service PJ'!$A119&amp;"*",'EPA_US9RT techs'!$A$2:$I$1722,9,FALSE),"")</f>
        <v/>
      </c>
      <c r="AJ121" s="14" t="str">
        <f>IFERROR(VLOOKUP($AG$1&amp;'Service PJ'!$D119&amp;'Service PJ'!$B119&amp;'Service PJ'!$A119&amp;"*",'EPA_US9RT techs'!$A$2:$I$1722,9,FALSE),"")</f>
        <v/>
      </c>
      <c r="AK121" s="14" t="str">
        <f>IFERROR(VLOOKUP($AG$1&amp;'Service PJ'!$D119&amp;'Service PJ'!$B119&amp;'Service PJ'!$A119&amp;"*",'EPA_US9RT techs'!$A$2:$I$1722,9,FALSE),"")</f>
        <v/>
      </c>
      <c r="AL121" s="14" t="str">
        <f>IFERROR(VLOOKUP($AG$1&amp;'Service PJ'!$D119&amp;'Service PJ'!$B119&amp;'Service PJ'!$A119&amp;"*",'EPA_US9RT techs'!$A$2:$I$1722,9,FALSE),"")</f>
        <v/>
      </c>
      <c r="AM121" s="14" t="str">
        <f>IFERROR(VLOOKUP($AG$1&amp;'Service PJ'!$D119&amp;'Service PJ'!$B119&amp;'Service PJ'!$A119&amp;"*",'EPA_US9RT techs'!$A$2:$I$1722,9,FALSE),"")</f>
        <v/>
      </c>
      <c r="AN121" s="14" t="str">
        <f>IFERROR(VLOOKUP($AG$1&amp;'Service PJ'!$D119&amp;'Service PJ'!$B119&amp;'Service PJ'!$A119&amp;"*",'EPA_US9RT techs'!$A$2:$I$1722,9,FALSE),"")</f>
        <v/>
      </c>
      <c r="AO121" s="14" t="str">
        <f>IFERROR(VLOOKUP($AG$1&amp;'Service PJ'!$D119&amp;'Service PJ'!$B119&amp;'Service PJ'!$A119&amp;"*",'EPA_US9RT techs'!$A$2:$I$1722,9,FALSE),"")</f>
        <v/>
      </c>
      <c r="AP121" s="14" t="str">
        <f>IFERROR(VLOOKUP($AG$1&amp;'Service PJ'!$D119&amp;'Service PJ'!$B119&amp;'Service PJ'!$A119&amp;"*",'EPA_US9RT techs'!$A$2:$I$1722,9,FALSE),"")</f>
        <v/>
      </c>
      <c r="AQ121" s="14" t="str">
        <f>IFERROR(VLOOKUP($AG$1&amp;'Service PJ'!$D119&amp;'Service PJ'!$B119&amp;'Service PJ'!$A119&amp;"*",'EPA_US9RT techs'!$A$2:$I$1722,9,FALSE),"")</f>
        <v/>
      </c>
      <c r="AR121" s="14" t="str">
        <f>IFERROR(VLOOKUP($AG$1&amp;'Service PJ'!$D119&amp;'Service PJ'!$B119&amp;'Service PJ'!$A119&amp;"*",'EPA_US9RT techs'!$A$2:$I$1722,9,FALSE),"")</f>
        <v/>
      </c>
      <c r="AS121" s="14" t="str">
        <f>IFERROR(VLOOKUP($AG$1&amp;'Service PJ'!$D119&amp;'Service PJ'!$B119&amp;'Service PJ'!$A119&amp;"*",'EPA_US9RT techs'!$A$2:$I$1722,9,FALSE),"")</f>
        <v/>
      </c>
      <c r="AT121" s="14" t="str">
        <f>IFERROR(VLOOKUP($AG$1&amp;'Service PJ'!$D119&amp;'Service PJ'!$B119&amp;'Service PJ'!$A119&amp;"*",'EPA_US9RT techs'!$A$2:$I$1722,9,FALSE),"")</f>
        <v/>
      </c>
      <c r="AU121" s="14" t="str">
        <f>IFERROR(VLOOKUP($AG$1&amp;'Service PJ'!$D119&amp;'Service PJ'!$B119&amp;'Service PJ'!$A119&amp;"*",'EPA_US9RT techs'!$A$2:$I$1722,9,FALSE),"")</f>
        <v/>
      </c>
      <c r="AV121" s="14" t="str">
        <f>IFERROR(VLOOKUP($AG$1&amp;'Service PJ'!$D119&amp;'Service PJ'!$B119&amp;'Service PJ'!$A119&amp;"*",'EPA_US9RT techs'!$A$2:$I$1722,9,FALSE),"")</f>
        <v/>
      </c>
      <c r="AW121" s="14" t="str">
        <f>IFERROR(VLOOKUP($AG$1&amp;'Service PJ'!$D119&amp;'Service PJ'!$B119&amp;'Service PJ'!$A119&amp;"*",'EPA_US9RT techs'!$A$2:$I$1722,9,FALSE),"")</f>
        <v/>
      </c>
      <c r="AX121" s="14" t="str">
        <f>IFERROR(VLOOKUP($AG$1&amp;'Service PJ'!$D119&amp;'Service PJ'!$B119&amp;'Service PJ'!$A119&amp;"*",'EPA_US9RT techs'!$A$2:$I$1722,9,FALSE),"")</f>
        <v/>
      </c>
      <c r="AY121" s="14" t="str">
        <f>IFERROR(VLOOKUP($AG$1&amp;'Service PJ'!$D119&amp;'Service PJ'!$B119&amp;'Service PJ'!$A119&amp;"*",'EPA_US9RT techs'!$A$2:$I$1722,9,FALSE),"")</f>
        <v/>
      </c>
      <c r="AZ121" s="14" t="str">
        <f>IFERROR(VLOOKUP($AG$1&amp;'Service PJ'!$D119&amp;'Service PJ'!$B119&amp;'Service PJ'!$A119&amp;"*",'EPA_US9RT techs'!$A$2:$I$1722,9,FALSE),"")</f>
        <v/>
      </c>
      <c r="BA121" s="14" t="str">
        <f>IFERROR(VLOOKUP($AG$1&amp;'Service PJ'!$D119&amp;'Service PJ'!$B119&amp;'Service PJ'!$A119&amp;"*",'EPA_US9RT techs'!$A$2:$I$1722,9,FALSE),"")</f>
        <v/>
      </c>
      <c r="BB121" s="14" t="str">
        <f>IFERROR(VLOOKUP($AG$1&amp;'Service PJ'!$D119&amp;'Service PJ'!$B119&amp;'Service PJ'!$A119&amp;"*",'EPA_US9RT techs'!$A$2:$I$1722,9,FALSE),"")</f>
        <v/>
      </c>
      <c r="BC121" s="14" t="str">
        <f>IFERROR(VLOOKUP($AG$1&amp;'Service PJ'!$D119&amp;'Service PJ'!$B119&amp;'Service PJ'!$A119&amp;"*",'EPA_US9RT techs'!$A$2:$I$1722,9,FALSE),"")</f>
        <v/>
      </c>
      <c r="BD121" s="14" t="str">
        <f>IFERROR(VLOOKUP($AG$1&amp;'Service PJ'!$D119&amp;'Service PJ'!$B119&amp;'Service PJ'!$A119&amp;"*",'EPA_US9RT techs'!$A$2:$I$1722,9,FALSE),"")</f>
        <v/>
      </c>
      <c r="BE121" s="14" t="str">
        <f>IFERROR(VLOOKUP($AG$1&amp;'Service PJ'!$D119&amp;'Service PJ'!$B119&amp;'Service PJ'!$A119&amp;"*",'EPA_US9RT techs'!$A$2:$I$1722,9,FALSE),"")</f>
        <v/>
      </c>
      <c r="BF121" s="14" t="str">
        <f>IFERROR(VLOOKUP($AG$1&amp;'Service PJ'!$D119&amp;'Service PJ'!$B119&amp;'Service PJ'!$A119&amp;"*",'EPA_US9RT techs'!$A$2:$I$1722,9,FALSE),"")</f>
        <v/>
      </c>
      <c r="BG121" s="14" t="str">
        <f>IFERROR(VLOOKUP($AG$1&amp;'Service PJ'!$D119&amp;'Service PJ'!$B119&amp;'Service PJ'!$A119&amp;"*",'EPA_US9RT techs'!$A$2:$I$1722,9,FALSE),"")</f>
        <v/>
      </c>
      <c r="BH121" s="14" t="str">
        <f>IFERROR(VLOOKUP($AG$1&amp;'Service PJ'!$D119&amp;'Service PJ'!$B119&amp;'Service PJ'!$A119&amp;"*",'EPA_US9RT techs'!$A$2:$I$1722,9,FALSE),"")</f>
        <v/>
      </c>
      <c r="BI121" s="14" t="str">
        <f>IFERROR(VLOOKUP($AG$1&amp;'Service PJ'!$D119&amp;'Service PJ'!$B119&amp;'Service PJ'!$A119&amp;"*",'EPA_US9RT techs'!$A$2:$I$1722,9,FALSE),"")</f>
        <v/>
      </c>
      <c r="BJ121" s="14" t="str">
        <f>IFERROR(VLOOKUP($AG$1&amp;'Service PJ'!$D119&amp;'Service PJ'!$B119&amp;'Service PJ'!$A119&amp;"*",'EPA_US9RT techs'!$A$2:$I$1722,9,FALSE),"")</f>
        <v/>
      </c>
      <c r="BK121" s="14" t="str">
        <f>IFERROR(VLOOKUP($AG$1&amp;'Service PJ'!$D119&amp;'Service PJ'!$B119&amp;'Service PJ'!$A119&amp;"*",'EPA_US9RT techs'!$A$2:$I$1722,9,FALSE),"")</f>
        <v/>
      </c>
      <c r="BM121" t="str">
        <f>IF(SUM(BN121:CD121)=0,"\I:",'Service PJ'!$D119&amp;"_"&amp;'Service PJ'!$E119&amp;"_"&amp;'Service PJ'!$C119)</f>
        <v>\I:</v>
      </c>
      <c r="BN121" s="14" t="str">
        <f>IFERROR(VLOOKUP($BM$1&amp;'Service PJ'!$D119&amp;'Service PJ'!$B119&amp;'Service PJ'!$A119&amp;"*",'EPA_US9RT techs'!$A$2:$I$1722,9,FALSE),"")</f>
        <v/>
      </c>
      <c r="BO121" s="14" t="str">
        <f>IFERROR(VLOOKUP($BM$1&amp;'Service PJ'!$D119&amp;'Service PJ'!$B119&amp;'Service PJ'!$A119&amp;"*",'EPA_US9RT techs'!$A$2:$I$1722,9,FALSE),"")</f>
        <v/>
      </c>
      <c r="BP121" s="14" t="str">
        <f>IFERROR(VLOOKUP($BM$1&amp;'Service PJ'!$D119&amp;'Service PJ'!$B119&amp;'Service PJ'!$A119&amp;"*",'EPA_US9RT techs'!$A$2:$I$1722,9,FALSE),"")</f>
        <v/>
      </c>
      <c r="BQ121" s="14" t="str">
        <f>IFERROR(VLOOKUP($BM$1&amp;'Service PJ'!$D119&amp;'Service PJ'!$B119&amp;'Service PJ'!$A119&amp;"*",'EPA_US9RT techs'!$A$2:$I$1722,9,FALSE),"")</f>
        <v/>
      </c>
      <c r="BR121" s="14" t="str">
        <f>IFERROR(VLOOKUP($BM$1&amp;'Service PJ'!$D119&amp;'Service PJ'!$B119&amp;'Service PJ'!$A119&amp;"*",'EPA_US9RT techs'!$A$2:$I$1722,9,FALSE),"")</f>
        <v/>
      </c>
      <c r="BS121" s="14" t="str">
        <f>IFERROR(VLOOKUP($BM$1&amp;'Service PJ'!$D119&amp;'Service PJ'!$B119&amp;'Service PJ'!$A119&amp;"*",'EPA_US9RT techs'!$A$2:$I$1722,9,FALSE),"")</f>
        <v/>
      </c>
      <c r="BT121" s="14" t="str">
        <f>IFERROR(VLOOKUP($BM$1&amp;'Service PJ'!$D119&amp;'Service PJ'!$B119&amp;'Service PJ'!$A119&amp;"*",'EPA_US9RT techs'!$A$2:$I$1722,9,FALSE),"")</f>
        <v/>
      </c>
      <c r="BU121" s="14" t="str">
        <f>IFERROR(VLOOKUP($BM$1&amp;'Service PJ'!$D119&amp;'Service PJ'!$B119&amp;'Service PJ'!$A119&amp;"*",'EPA_US9RT techs'!$A$2:$I$1722,9,FALSE),"")</f>
        <v/>
      </c>
      <c r="BV121" s="14" t="str">
        <f>IFERROR(VLOOKUP($BM$1&amp;'Service PJ'!$D119&amp;'Service PJ'!$B119&amp;'Service PJ'!$A119&amp;"*",'EPA_US9RT techs'!$A$2:$I$1722,9,FALSE),"")</f>
        <v/>
      </c>
      <c r="BW121" s="14" t="str">
        <f>IFERROR(VLOOKUP($BM$1&amp;'Service PJ'!$D119&amp;'Service PJ'!$B119&amp;'Service PJ'!$A119&amp;"*",'EPA_US9RT techs'!$A$2:$I$1722,9,FALSE),"")</f>
        <v/>
      </c>
      <c r="BX121" s="14" t="str">
        <f>IFERROR(VLOOKUP($BM$1&amp;'Service PJ'!$D119&amp;'Service PJ'!$B119&amp;'Service PJ'!$A119&amp;"*",'EPA_US9RT techs'!$A$2:$I$1722,9,FALSE),"")</f>
        <v/>
      </c>
      <c r="BY121" s="14" t="str">
        <f>IFERROR(VLOOKUP($BM$1&amp;'Service PJ'!$D119&amp;'Service PJ'!$B119&amp;'Service PJ'!$A119&amp;"*",'EPA_US9RT techs'!$A$2:$I$1722,9,FALSE),"")</f>
        <v/>
      </c>
      <c r="BZ121" s="14" t="str">
        <f>IFERROR(VLOOKUP($BM$1&amp;'Service PJ'!$D119&amp;'Service PJ'!$B119&amp;'Service PJ'!$A119&amp;"*",'EPA_US9RT techs'!$A$2:$I$1722,9,FALSE),"")</f>
        <v/>
      </c>
      <c r="CA121" s="14" t="str">
        <f>IFERROR(VLOOKUP($BM$1&amp;'Service PJ'!$D119&amp;'Service PJ'!$B119&amp;'Service PJ'!$A119&amp;"*",'EPA_US9RT techs'!$A$2:$I$1722,9,FALSE),"")</f>
        <v/>
      </c>
      <c r="CB121" s="14" t="str">
        <f>IFERROR(VLOOKUP($BM$1&amp;'Service PJ'!$D119&amp;'Service PJ'!$B119&amp;'Service PJ'!$A119&amp;"*",'EPA_US9RT techs'!$A$2:$I$1722,9,FALSE),"")</f>
        <v/>
      </c>
      <c r="CC121" s="14" t="str">
        <f>IFERROR(VLOOKUP($BM$1&amp;'Service PJ'!$D119&amp;'Service PJ'!$B119&amp;'Service PJ'!$A119&amp;"*",'EPA_US9RT techs'!$A$2:$I$1722,9,FALSE),"")</f>
        <v/>
      </c>
      <c r="CD121" s="14" t="str">
        <f>IFERROR(VLOOKUP($BM$1&amp;'Service PJ'!$D119&amp;'Service PJ'!$B119&amp;'Service PJ'!$A119&amp;"*",'EPA_US9RT techs'!$A$2:$I$1722,9,FALSE),"")</f>
        <v/>
      </c>
      <c r="CE121" s="14" t="str">
        <f>IFERROR(VLOOKUP($BM$1&amp;'Service PJ'!$D119&amp;'Service PJ'!$B119&amp;'Service PJ'!$A119&amp;"*",'EPA_US9RT techs'!$A$2:$I$1722,9,FALSE),"")</f>
        <v/>
      </c>
      <c r="CF121" s="14" t="str">
        <f>IFERROR(VLOOKUP($BM$1&amp;'Service PJ'!$D119&amp;'Service PJ'!$B119&amp;'Service PJ'!$A119&amp;"*",'EPA_US9RT techs'!$A$2:$I$1722,9,FALSE),"")</f>
        <v/>
      </c>
      <c r="CG121" s="14" t="str">
        <f>IFERROR(VLOOKUP($BM$1&amp;'Service PJ'!$D119&amp;'Service PJ'!$B119&amp;'Service PJ'!$A119&amp;"*",'EPA_US9RT techs'!$A$2:$I$1722,9,FALSE),"")</f>
        <v/>
      </c>
      <c r="CH121" s="14" t="str">
        <f>IFERROR(VLOOKUP($BM$1&amp;'Service PJ'!$D119&amp;'Service PJ'!$B119&amp;'Service PJ'!$A119&amp;"*",'EPA_US9RT techs'!$A$2:$I$1722,9,FALSE),"")</f>
        <v/>
      </c>
      <c r="CI121" s="14" t="str">
        <f>IFERROR(VLOOKUP($BM$1&amp;'Service PJ'!$D119&amp;'Service PJ'!$B119&amp;'Service PJ'!$A119&amp;"*",'EPA_US9RT techs'!$A$2:$I$1722,9,FALSE),"")</f>
        <v/>
      </c>
      <c r="CJ121" s="14" t="str">
        <f>IFERROR(VLOOKUP($BM$1&amp;'Service PJ'!$D119&amp;'Service PJ'!$B119&amp;'Service PJ'!$A119&amp;"*",'EPA_US9RT techs'!$A$2:$I$1722,9,FALSE),"")</f>
        <v/>
      </c>
      <c r="CK121" s="14" t="str">
        <f>IFERROR(VLOOKUP($BM$1&amp;'Service PJ'!$D119&amp;'Service PJ'!$B119&amp;'Service PJ'!$A119&amp;"*",'EPA_US9RT techs'!$A$2:$I$1722,9,FALSE),"")</f>
        <v/>
      </c>
      <c r="CL121" s="14" t="str">
        <f>IFERROR(VLOOKUP($BM$1&amp;'Service PJ'!$D119&amp;'Service PJ'!$B119&amp;'Service PJ'!$A119&amp;"*",'EPA_US9RT techs'!$A$2:$I$1722,9,FALSE),"")</f>
        <v/>
      </c>
      <c r="CM121" s="14" t="str">
        <f>IFERROR(VLOOKUP($BM$1&amp;'Service PJ'!$D119&amp;'Service PJ'!$B119&amp;'Service PJ'!$A119&amp;"*",'EPA_US9RT techs'!$A$2:$I$1722,9,FALSE),"")</f>
        <v/>
      </c>
      <c r="CN121" s="14" t="str">
        <f>IFERROR(VLOOKUP($BM$1&amp;'Service PJ'!$D119&amp;'Service PJ'!$B119&amp;'Service PJ'!$A119&amp;"*",'EPA_US9RT techs'!$A$2:$I$1722,9,FALSE),"")</f>
        <v/>
      </c>
      <c r="CO121" s="14" t="str">
        <f>IFERROR(VLOOKUP($BM$1&amp;'Service PJ'!$D119&amp;'Service PJ'!$B119&amp;'Service PJ'!$A119&amp;"*",'EPA_US9RT techs'!$A$2:$I$1722,9,FALSE),"")</f>
        <v/>
      </c>
      <c r="CP121" s="14" t="str">
        <f>IFERROR(VLOOKUP($BM$1&amp;'Service PJ'!$D119&amp;'Service PJ'!$B119&amp;'Service PJ'!$A119&amp;"*",'EPA_US9RT techs'!$A$2:$I$1722,9,FALSE),"")</f>
        <v/>
      </c>
      <c r="CQ121" s="14" t="str">
        <f>IFERROR(VLOOKUP($BM$1&amp;'Service PJ'!$D119&amp;'Service PJ'!$B119&amp;'Service PJ'!$A119&amp;"*",'EPA_US9RT techs'!$A$2:$I$1722,9,FALSE),"")</f>
        <v/>
      </c>
      <c r="CS121" t="str">
        <f>IF(SUM(CT121:DJ121)=0,"\I:",'Service PJ'!$D119&amp;"_"&amp;'Service PJ'!$E119&amp;"_"&amp;'Service PJ'!$C119)</f>
        <v>ILP_SPC_NGA</v>
      </c>
      <c r="CT121" s="2">
        <f>IFERROR(VLOOKUP($CS$1&amp;'Service PJ'!$D119&amp;'Service PJ'!$B119&amp;'Service PJ'!$A119&amp;"*",'EPA_US9RT techs'!$A$2:$I$1722,9,FALSE),"")</f>
        <v>50</v>
      </c>
      <c r="CU121" s="2">
        <f>IFERROR(VLOOKUP($CS$1&amp;'Service PJ'!$D119&amp;'Service PJ'!$B119&amp;'Service PJ'!$A119&amp;"*",'EPA_US9RT techs'!$A$2:$I$1722,9,FALSE),"")</f>
        <v>50</v>
      </c>
      <c r="CV121" s="2">
        <f>IFERROR(VLOOKUP($CS$1&amp;'Service PJ'!$D119&amp;'Service PJ'!$B119&amp;'Service PJ'!$A119&amp;"*",'EPA_US9RT techs'!$A$2:$I$1722,9,FALSE),"")</f>
        <v>50</v>
      </c>
      <c r="CW121" s="2">
        <f>IFERROR(VLOOKUP($CS$1&amp;'Service PJ'!$D119&amp;'Service PJ'!$B119&amp;'Service PJ'!$A119&amp;"*",'EPA_US9RT techs'!$A$2:$I$1722,9,FALSE),"")</f>
        <v>50</v>
      </c>
      <c r="CX121" s="2">
        <f>IFERROR(VLOOKUP($CS$1&amp;'Service PJ'!$D119&amp;'Service PJ'!$B119&amp;'Service PJ'!$A119&amp;"*",'EPA_US9RT techs'!$A$2:$I$1722,9,FALSE),"")</f>
        <v>50</v>
      </c>
      <c r="CY121" s="2">
        <f>IFERROR(VLOOKUP($CS$1&amp;'Service PJ'!$D119&amp;'Service PJ'!$B119&amp;'Service PJ'!$A119&amp;"*",'EPA_US9RT techs'!$A$2:$I$1722,9,FALSE),"")</f>
        <v>50</v>
      </c>
      <c r="CZ121" s="2">
        <f>IFERROR(VLOOKUP($CS$1&amp;'Service PJ'!$D119&amp;'Service PJ'!$B119&amp;'Service PJ'!$A119&amp;"*",'EPA_US9RT techs'!$A$2:$I$1722,9,FALSE),"")</f>
        <v>50</v>
      </c>
      <c r="DA121" s="2">
        <f>IFERROR(VLOOKUP($CS$1&amp;'Service PJ'!$D119&amp;'Service PJ'!$B119&amp;'Service PJ'!$A119&amp;"*",'EPA_US9RT techs'!$A$2:$I$1722,9,FALSE),"")</f>
        <v>50</v>
      </c>
      <c r="DB121" s="2">
        <f>IFERROR(VLOOKUP($CS$1&amp;'Service PJ'!$D119&amp;'Service PJ'!$B119&amp;'Service PJ'!$A119&amp;"*",'EPA_US9RT techs'!$A$2:$I$1722,9,FALSE),"")</f>
        <v>50</v>
      </c>
      <c r="DC121" s="2">
        <f>IFERROR(VLOOKUP($CS$1&amp;'Service PJ'!$D119&amp;'Service PJ'!$B119&amp;'Service PJ'!$A119&amp;"*",'EPA_US9RT techs'!$A$2:$I$1722,9,FALSE),"")</f>
        <v>50</v>
      </c>
      <c r="DD121" s="2">
        <f>IFERROR(VLOOKUP($CS$1&amp;'Service PJ'!$D119&amp;'Service PJ'!$B119&amp;'Service PJ'!$A119&amp;"*",'EPA_US9RT techs'!$A$2:$I$1722,9,FALSE),"")</f>
        <v>50</v>
      </c>
      <c r="DE121" s="2">
        <f>IFERROR(VLOOKUP($CS$1&amp;'Service PJ'!$D119&amp;'Service PJ'!$B119&amp;'Service PJ'!$A119&amp;"*",'EPA_US9RT techs'!$A$2:$I$1722,9,FALSE),"")</f>
        <v>50</v>
      </c>
      <c r="DF121" s="2">
        <f>IFERROR(VLOOKUP($CS$1&amp;'Service PJ'!$D119&amp;'Service PJ'!$B119&amp;'Service PJ'!$A119&amp;"*",'EPA_US9RT techs'!$A$2:$I$1722,9,FALSE),"")</f>
        <v>50</v>
      </c>
      <c r="DG121" s="2">
        <f>IFERROR(VLOOKUP($CS$1&amp;'Service PJ'!$D119&amp;'Service PJ'!$B119&amp;'Service PJ'!$A119&amp;"*",'EPA_US9RT techs'!$A$2:$I$1722,9,FALSE),"")</f>
        <v>50</v>
      </c>
      <c r="DH121" s="2">
        <f>IFERROR(VLOOKUP($CS$1&amp;'Service PJ'!$D119&amp;'Service PJ'!$B119&amp;'Service PJ'!$A119&amp;"*",'EPA_US9RT techs'!$A$2:$I$1722,9,FALSE),"")</f>
        <v>50</v>
      </c>
      <c r="DI121" s="2">
        <f>IFERROR(VLOOKUP($CS$1&amp;'Service PJ'!$D119&amp;'Service PJ'!$B119&amp;'Service PJ'!$A119&amp;"*",'EPA_US9RT techs'!$A$2:$I$1722,9,FALSE),"")</f>
        <v>50</v>
      </c>
      <c r="DJ121" s="2">
        <f>IFERROR(VLOOKUP($CS$1&amp;'Service PJ'!$D119&amp;'Service PJ'!$B119&amp;'Service PJ'!$A119&amp;"*",'EPA_US9RT techs'!$A$2:$I$1722,9,FALSE),"")</f>
        <v>50</v>
      </c>
      <c r="DK121" s="2">
        <f>IFERROR(VLOOKUP($CS$1&amp;'Service PJ'!$D119&amp;'Service PJ'!$B119&amp;'Service PJ'!$A119&amp;"*",'EPA_US9RT techs'!$A$2:$I$1722,9,FALSE),"")</f>
        <v>50</v>
      </c>
      <c r="DL121" s="2">
        <f>IFERROR(VLOOKUP($CS$1&amp;'Service PJ'!$D119&amp;'Service PJ'!$B119&amp;'Service PJ'!$A119&amp;"*",'EPA_US9RT techs'!$A$2:$I$1722,9,FALSE),"")</f>
        <v>50</v>
      </c>
      <c r="DM121" s="2">
        <f>IFERROR(VLOOKUP($CS$1&amp;'Service PJ'!$D119&amp;'Service PJ'!$B119&amp;'Service PJ'!$A119&amp;"*",'EPA_US9RT techs'!$A$2:$I$1722,9,FALSE),"")</f>
        <v>50</v>
      </c>
      <c r="DN121" s="2">
        <f>IFERROR(VLOOKUP($CS$1&amp;'Service PJ'!$D119&amp;'Service PJ'!$B119&amp;'Service PJ'!$A119&amp;"*",'EPA_US9RT techs'!$A$2:$I$1722,9,FALSE),"")</f>
        <v>50</v>
      </c>
      <c r="DO121" s="2">
        <f>IFERROR(VLOOKUP($CS$1&amp;'Service PJ'!$D119&amp;'Service PJ'!$B119&amp;'Service PJ'!$A119&amp;"*",'EPA_US9RT techs'!$A$2:$I$1722,9,FALSE),"")</f>
        <v>50</v>
      </c>
      <c r="DP121" s="2">
        <f>IFERROR(VLOOKUP($CS$1&amp;'Service PJ'!$D119&amp;'Service PJ'!$B119&amp;'Service PJ'!$A119&amp;"*",'EPA_US9RT techs'!$A$2:$I$1722,9,FALSE),"")</f>
        <v>50</v>
      </c>
      <c r="DQ121" s="2">
        <f>IFERROR(VLOOKUP($CS$1&amp;'Service PJ'!$D119&amp;'Service PJ'!$B119&amp;'Service PJ'!$A119&amp;"*",'EPA_US9RT techs'!$A$2:$I$1722,9,FALSE),"")</f>
        <v>50</v>
      </c>
      <c r="DR121" s="2">
        <f>IFERROR(VLOOKUP($CS$1&amp;'Service PJ'!$D119&amp;'Service PJ'!$B119&amp;'Service PJ'!$A119&amp;"*",'EPA_US9RT techs'!$A$2:$I$1722,9,FALSE),"")</f>
        <v>50</v>
      </c>
      <c r="DS121" s="2">
        <f>IFERROR(VLOOKUP($CS$1&amp;'Service PJ'!$D119&amp;'Service PJ'!$B119&amp;'Service PJ'!$A119&amp;"*",'EPA_US9RT techs'!$A$2:$I$1722,9,FALSE),"")</f>
        <v>50</v>
      </c>
      <c r="DT121" s="2">
        <f>IFERROR(VLOOKUP($CS$1&amp;'Service PJ'!$D119&amp;'Service PJ'!$B119&amp;'Service PJ'!$A119&amp;"*",'EPA_US9RT techs'!$A$2:$I$1722,9,FALSE),"")</f>
        <v>50</v>
      </c>
      <c r="DU121" s="2">
        <f>IFERROR(VLOOKUP($CS$1&amp;'Service PJ'!$D119&amp;'Service PJ'!$B119&amp;'Service PJ'!$A119&amp;"*",'EPA_US9RT techs'!$A$2:$I$1722,9,FALSE),"")</f>
        <v>50</v>
      </c>
      <c r="DV121" s="2">
        <f>IFERROR(VLOOKUP($CS$1&amp;'Service PJ'!$D119&amp;'Service PJ'!$B119&amp;'Service PJ'!$A119&amp;"*",'EPA_US9RT techs'!$A$2:$I$1722,9,FALSE),"")</f>
        <v>50</v>
      </c>
      <c r="DW121" s="2">
        <f>IFERROR(VLOOKUP($CS$1&amp;'Service PJ'!$D119&amp;'Service PJ'!$B119&amp;'Service PJ'!$A119&amp;"*",'EPA_US9RT techs'!$A$2:$I$1722,9,FALSE),"")</f>
        <v>50</v>
      </c>
    </row>
    <row r="122" spans="1:127" x14ac:dyDescent="0.45">
      <c r="A122" t="str">
        <f>IF(SUM(B122:R122)=0,"\I:",'Service PJ'!$D120&amp;"_"&amp;'Service PJ'!$E120&amp;"_"&amp;'Service PJ'!$C120)</f>
        <v>\I:</v>
      </c>
      <c r="B122" s="14" t="str">
        <f>IFERROR(VLOOKUP($A$1&amp;'Service PJ'!$D120&amp;'Service PJ'!$B120&amp;'Service PJ'!$A120&amp;"*",'EPA_US9RT techs'!$A$2:$I$1722,9,FALSE),"")</f>
        <v/>
      </c>
      <c r="C122" s="14" t="str">
        <f>IFERROR(VLOOKUP($A$1&amp;'Service PJ'!$D120&amp;'Service PJ'!$B120&amp;'Service PJ'!$A120&amp;"*",'EPA_US9RT techs'!$A$2:$I$1722,9,FALSE),"")</f>
        <v/>
      </c>
      <c r="D122" s="14" t="str">
        <f>IFERROR(VLOOKUP($A$1&amp;'Service PJ'!$D120&amp;'Service PJ'!$B120&amp;'Service PJ'!$A120&amp;"*",'EPA_US9RT techs'!$A$2:$I$1722,9,FALSE),"")</f>
        <v/>
      </c>
      <c r="E122" s="14" t="str">
        <f>IFERROR(VLOOKUP($A$1&amp;'Service PJ'!$D120&amp;'Service PJ'!$B120&amp;'Service PJ'!$A120&amp;"*",'EPA_US9RT techs'!$A$2:$I$1722,9,FALSE),"")</f>
        <v/>
      </c>
      <c r="F122" s="14" t="str">
        <f>IFERROR(VLOOKUP($A$1&amp;'Service PJ'!$D120&amp;'Service PJ'!$B120&amp;'Service PJ'!$A120&amp;"*",'EPA_US9RT techs'!$A$2:$I$1722,9,FALSE),"")</f>
        <v/>
      </c>
      <c r="G122" s="14" t="str">
        <f>IFERROR(VLOOKUP($A$1&amp;'Service PJ'!$D120&amp;'Service PJ'!$B120&amp;'Service PJ'!$A120&amp;"*",'EPA_US9RT techs'!$A$2:$I$1722,9,FALSE),"")</f>
        <v/>
      </c>
      <c r="H122" s="14" t="str">
        <f>IFERROR(VLOOKUP($A$1&amp;'Service PJ'!$D120&amp;'Service PJ'!$B120&amp;'Service PJ'!$A120&amp;"*",'EPA_US9RT techs'!$A$2:$I$1722,9,FALSE),"")</f>
        <v/>
      </c>
      <c r="I122" s="14" t="str">
        <f>IFERROR(VLOOKUP($A$1&amp;'Service PJ'!$D120&amp;'Service PJ'!$B120&amp;'Service PJ'!$A120&amp;"*",'EPA_US9RT techs'!$A$2:$I$1722,9,FALSE),"")</f>
        <v/>
      </c>
      <c r="J122" s="14" t="str">
        <f>IFERROR(VLOOKUP($A$1&amp;'Service PJ'!$D120&amp;'Service PJ'!$B120&amp;'Service PJ'!$A120&amp;"*",'EPA_US9RT techs'!$A$2:$I$1722,9,FALSE),"")</f>
        <v/>
      </c>
      <c r="K122" s="14" t="str">
        <f>IFERROR(VLOOKUP($A$1&amp;'Service PJ'!$D120&amp;'Service PJ'!$B120&amp;'Service PJ'!$A120&amp;"*",'EPA_US9RT techs'!$A$2:$I$1722,9,FALSE),"")</f>
        <v/>
      </c>
      <c r="L122" s="14" t="str">
        <f>IFERROR(VLOOKUP($A$1&amp;'Service PJ'!$D120&amp;'Service PJ'!$B120&amp;'Service PJ'!$A120&amp;"*",'EPA_US9RT techs'!$A$2:$I$1722,9,FALSE),"")</f>
        <v/>
      </c>
      <c r="M122" s="14" t="str">
        <f>IFERROR(VLOOKUP($A$1&amp;'Service PJ'!$D120&amp;'Service PJ'!$B120&amp;'Service PJ'!$A120&amp;"*",'EPA_US9RT techs'!$A$2:$I$1722,9,FALSE),"")</f>
        <v/>
      </c>
      <c r="N122" s="14" t="str">
        <f>IFERROR(VLOOKUP($A$1&amp;'Service PJ'!$D120&amp;'Service PJ'!$B120&amp;'Service PJ'!$A120&amp;"*",'EPA_US9RT techs'!$A$2:$I$1722,9,FALSE),"")</f>
        <v/>
      </c>
      <c r="O122" s="14" t="str">
        <f>IFERROR(VLOOKUP($A$1&amp;'Service PJ'!$D120&amp;'Service PJ'!$B120&amp;'Service PJ'!$A120&amp;"*",'EPA_US9RT techs'!$A$2:$I$1722,9,FALSE),"")</f>
        <v/>
      </c>
      <c r="P122" s="14" t="str">
        <f>IFERROR(VLOOKUP($A$1&amp;'Service PJ'!$D120&amp;'Service PJ'!$B120&amp;'Service PJ'!$A120&amp;"*",'EPA_US9RT techs'!$A$2:$I$1722,9,FALSE),"")</f>
        <v/>
      </c>
      <c r="Q122" s="14" t="str">
        <f>IFERROR(VLOOKUP($A$1&amp;'Service PJ'!$D120&amp;'Service PJ'!$B120&amp;'Service PJ'!$A120&amp;"*",'EPA_US9RT techs'!$A$2:$I$1722,9,FALSE),"")</f>
        <v/>
      </c>
      <c r="R122" s="14" t="str">
        <f>IFERROR(VLOOKUP($A$1&amp;'Service PJ'!$D120&amp;'Service PJ'!$B120&amp;'Service PJ'!$A120&amp;"*",'EPA_US9RT techs'!$A$2:$I$1722,9,FALSE),"")</f>
        <v/>
      </c>
      <c r="S122" s="14" t="str">
        <f>IFERROR(VLOOKUP($A$1&amp;'Service PJ'!$D120&amp;'Service PJ'!$B120&amp;'Service PJ'!$A120&amp;"*",'EPA_US9RT techs'!$A$2:$I$1722,9,FALSE),"")</f>
        <v/>
      </c>
      <c r="T122" s="14" t="str">
        <f>IFERROR(VLOOKUP($A$1&amp;'Service PJ'!$D120&amp;'Service PJ'!$B120&amp;'Service PJ'!$A120&amp;"*",'EPA_US9RT techs'!$A$2:$I$1722,9,FALSE),"")</f>
        <v/>
      </c>
      <c r="U122" s="14" t="str">
        <f>IFERROR(VLOOKUP($A$1&amp;'Service PJ'!$D120&amp;'Service PJ'!$B120&amp;'Service PJ'!$A120&amp;"*",'EPA_US9RT techs'!$A$2:$I$1722,9,FALSE),"")</f>
        <v/>
      </c>
      <c r="V122" s="14" t="str">
        <f>IFERROR(VLOOKUP($A$1&amp;'Service PJ'!$D120&amp;'Service PJ'!$B120&amp;'Service PJ'!$A120&amp;"*",'EPA_US9RT techs'!$A$2:$I$1722,9,FALSE),"")</f>
        <v/>
      </c>
      <c r="W122" s="14" t="str">
        <f>IFERROR(VLOOKUP($A$1&amp;'Service PJ'!$D120&amp;'Service PJ'!$B120&amp;'Service PJ'!$A120&amp;"*",'EPA_US9RT techs'!$A$2:$I$1722,9,FALSE),"")</f>
        <v/>
      </c>
      <c r="X122" s="14" t="str">
        <f>IFERROR(VLOOKUP($A$1&amp;'Service PJ'!$D120&amp;'Service PJ'!$B120&amp;'Service PJ'!$A120&amp;"*",'EPA_US9RT techs'!$A$2:$I$1722,9,FALSE),"")</f>
        <v/>
      </c>
      <c r="Y122" s="14" t="str">
        <f>IFERROR(VLOOKUP($A$1&amp;'Service PJ'!$D120&amp;'Service PJ'!$B120&amp;'Service PJ'!$A120&amp;"*",'EPA_US9RT techs'!$A$2:$I$1722,9,FALSE),"")</f>
        <v/>
      </c>
      <c r="Z122" s="14" t="str">
        <f>IFERROR(VLOOKUP($A$1&amp;'Service PJ'!$D120&amp;'Service PJ'!$B120&amp;'Service PJ'!$A120&amp;"*",'EPA_US9RT techs'!$A$2:$I$1722,9,FALSE),"")</f>
        <v/>
      </c>
      <c r="AA122" s="14" t="str">
        <f>IFERROR(VLOOKUP($A$1&amp;'Service PJ'!$D120&amp;'Service PJ'!$B120&amp;'Service PJ'!$A120&amp;"*",'EPA_US9RT techs'!$A$2:$I$1722,9,FALSE),"")</f>
        <v/>
      </c>
      <c r="AB122" s="14" t="str">
        <f>IFERROR(VLOOKUP($A$1&amp;'Service PJ'!$D120&amp;'Service PJ'!$B120&amp;'Service PJ'!$A120&amp;"*",'EPA_US9RT techs'!$A$2:$I$1722,9,FALSE),"")</f>
        <v/>
      </c>
      <c r="AC122" s="14" t="str">
        <f>IFERROR(VLOOKUP($A$1&amp;'Service PJ'!$D120&amp;'Service PJ'!$B120&amp;'Service PJ'!$A120&amp;"*",'EPA_US9RT techs'!$A$2:$I$1722,9,FALSE),"")</f>
        <v/>
      </c>
      <c r="AD122" s="14" t="str">
        <f>IFERROR(VLOOKUP($A$1&amp;'Service PJ'!$D120&amp;'Service PJ'!$B120&amp;'Service PJ'!$A120&amp;"*",'EPA_US9RT techs'!$A$2:$I$1722,9,FALSE),"")</f>
        <v/>
      </c>
      <c r="AE122" s="14" t="str">
        <f>IFERROR(VLOOKUP($A$1&amp;'Service PJ'!$D120&amp;'Service PJ'!$B120&amp;'Service PJ'!$A120&amp;"*",'EPA_US9RT techs'!$A$2:$I$1722,9,FALSE),"")</f>
        <v/>
      </c>
      <c r="AG122" t="str">
        <f>IF(SUM(AH122:AX122)=0,"\I:",'Service PJ'!$D120&amp;"_"&amp;'Service PJ'!$E120&amp;"_"&amp;'Service PJ'!$C120)</f>
        <v>\I:</v>
      </c>
      <c r="AH122" s="14" t="str">
        <f>IFERROR(VLOOKUP($AG$1&amp;'Service PJ'!$D120&amp;'Service PJ'!$B120&amp;'Service PJ'!$A120&amp;"*",'EPA_US9RT techs'!$A$2:$I$1722,9,FALSE),"")</f>
        <v/>
      </c>
      <c r="AI122" s="14" t="str">
        <f>IFERROR(VLOOKUP($AG$1&amp;'Service PJ'!$D120&amp;'Service PJ'!$B120&amp;'Service PJ'!$A120&amp;"*",'EPA_US9RT techs'!$A$2:$I$1722,9,FALSE),"")</f>
        <v/>
      </c>
      <c r="AJ122" s="14" t="str">
        <f>IFERROR(VLOOKUP($AG$1&amp;'Service PJ'!$D120&amp;'Service PJ'!$B120&amp;'Service PJ'!$A120&amp;"*",'EPA_US9RT techs'!$A$2:$I$1722,9,FALSE),"")</f>
        <v/>
      </c>
      <c r="AK122" s="14" t="str">
        <f>IFERROR(VLOOKUP($AG$1&amp;'Service PJ'!$D120&amp;'Service PJ'!$B120&amp;'Service PJ'!$A120&amp;"*",'EPA_US9RT techs'!$A$2:$I$1722,9,FALSE),"")</f>
        <v/>
      </c>
      <c r="AL122" s="14" t="str">
        <f>IFERROR(VLOOKUP($AG$1&amp;'Service PJ'!$D120&amp;'Service PJ'!$B120&amp;'Service PJ'!$A120&amp;"*",'EPA_US9RT techs'!$A$2:$I$1722,9,FALSE),"")</f>
        <v/>
      </c>
      <c r="AM122" s="14" t="str">
        <f>IFERROR(VLOOKUP($AG$1&amp;'Service PJ'!$D120&amp;'Service PJ'!$B120&amp;'Service PJ'!$A120&amp;"*",'EPA_US9RT techs'!$A$2:$I$1722,9,FALSE),"")</f>
        <v/>
      </c>
      <c r="AN122" s="14" t="str">
        <f>IFERROR(VLOOKUP($AG$1&amp;'Service PJ'!$D120&amp;'Service PJ'!$B120&amp;'Service PJ'!$A120&amp;"*",'EPA_US9RT techs'!$A$2:$I$1722,9,FALSE),"")</f>
        <v/>
      </c>
      <c r="AO122" s="14" t="str">
        <f>IFERROR(VLOOKUP($AG$1&amp;'Service PJ'!$D120&amp;'Service PJ'!$B120&amp;'Service PJ'!$A120&amp;"*",'EPA_US9RT techs'!$A$2:$I$1722,9,FALSE),"")</f>
        <v/>
      </c>
      <c r="AP122" s="14" t="str">
        <f>IFERROR(VLOOKUP($AG$1&amp;'Service PJ'!$D120&amp;'Service PJ'!$B120&amp;'Service PJ'!$A120&amp;"*",'EPA_US9RT techs'!$A$2:$I$1722,9,FALSE),"")</f>
        <v/>
      </c>
      <c r="AQ122" s="14" t="str">
        <f>IFERROR(VLOOKUP($AG$1&amp;'Service PJ'!$D120&amp;'Service PJ'!$B120&amp;'Service PJ'!$A120&amp;"*",'EPA_US9RT techs'!$A$2:$I$1722,9,FALSE),"")</f>
        <v/>
      </c>
      <c r="AR122" s="14" t="str">
        <f>IFERROR(VLOOKUP($AG$1&amp;'Service PJ'!$D120&amp;'Service PJ'!$B120&amp;'Service PJ'!$A120&amp;"*",'EPA_US9RT techs'!$A$2:$I$1722,9,FALSE),"")</f>
        <v/>
      </c>
      <c r="AS122" s="14" t="str">
        <f>IFERROR(VLOOKUP($AG$1&amp;'Service PJ'!$D120&amp;'Service PJ'!$B120&amp;'Service PJ'!$A120&amp;"*",'EPA_US9RT techs'!$A$2:$I$1722,9,FALSE),"")</f>
        <v/>
      </c>
      <c r="AT122" s="14" t="str">
        <f>IFERROR(VLOOKUP($AG$1&amp;'Service PJ'!$D120&amp;'Service PJ'!$B120&amp;'Service PJ'!$A120&amp;"*",'EPA_US9RT techs'!$A$2:$I$1722,9,FALSE),"")</f>
        <v/>
      </c>
      <c r="AU122" s="14" t="str">
        <f>IFERROR(VLOOKUP($AG$1&amp;'Service PJ'!$D120&amp;'Service PJ'!$B120&amp;'Service PJ'!$A120&amp;"*",'EPA_US9RT techs'!$A$2:$I$1722,9,FALSE),"")</f>
        <v/>
      </c>
      <c r="AV122" s="14" t="str">
        <f>IFERROR(VLOOKUP($AG$1&amp;'Service PJ'!$D120&amp;'Service PJ'!$B120&amp;'Service PJ'!$A120&amp;"*",'EPA_US9RT techs'!$A$2:$I$1722,9,FALSE),"")</f>
        <v/>
      </c>
      <c r="AW122" s="14" t="str">
        <f>IFERROR(VLOOKUP($AG$1&amp;'Service PJ'!$D120&amp;'Service PJ'!$B120&amp;'Service PJ'!$A120&amp;"*",'EPA_US9RT techs'!$A$2:$I$1722,9,FALSE),"")</f>
        <v/>
      </c>
      <c r="AX122" s="14" t="str">
        <f>IFERROR(VLOOKUP($AG$1&amp;'Service PJ'!$D120&amp;'Service PJ'!$B120&amp;'Service PJ'!$A120&amp;"*",'EPA_US9RT techs'!$A$2:$I$1722,9,FALSE),"")</f>
        <v/>
      </c>
      <c r="AY122" s="14" t="str">
        <f>IFERROR(VLOOKUP($AG$1&amp;'Service PJ'!$D120&amp;'Service PJ'!$B120&amp;'Service PJ'!$A120&amp;"*",'EPA_US9RT techs'!$A$2:$I$1722,9,FALSE),"")</f>
        <v/>
      </c>
      <c r="AZ122" s="14" t="str">
        <f>IFERROR(VLOOKUP($AG$1&amp;'Service PJ'!$D120&amp;'Service PJ'!$B120&amp;'Service PJ'!$A120&amp;"*",'EPA_US9RT techs'!$A$2:$I$1722,9,FALSE),"")</f>
        <v/>
      </c>
      <c r="BA122" s="14" t="str">
        <f>IFERROR(VLOOKUP($AG$1&amp;'Service PJ'!$D120&amp;'Service PJ'!$B120&amp;'Service PJ'!$A120&amp;"*",'EPA_US9RT techs'!$A$2:$I$1722,9,FALSE),"")</f>
        <v/>
      </c>
      <c r="BB122" s="14" t="str">
        <f>IFERROR(VLOOKUP($AG$1&amp;'Service PJ'!$D120&amp;'Service PJ'!$B120&amp;'Service PJ'!$A120&amp;"*",'EPA_US9RT techs'!$A$2:$I$1722,9,FALSE),"")</f>
        <v/>
      </c>
      <c r="BC122" s="14" t="str">
        <f>IFERROR(VLOOKUP($AG$1&amp;'Service PJ'!$D120&amp;'Service PJ'!$B120&amp;'Service PJ'!$A120&amp;"*",'EPA_US9RT techs'!$A$2:$I$1722,9,FALSE),"")</f>
        <v/>
      </c>
      <c r="BD122" s="14" t="str">
        <f>IFERROR(VLOOKUP($AG$1&amp;'Service PJ'!$D120&amp;'Service PJ'!$B120&amp;'Service PJ'!$A120&amp;"*",'EPA_US9RT techs'!$A$2:$I$1722,9,FALSE),"")</f>
        <v/>
      </c>
      <c r="BE122" s="14" t="str">
        <f>IFERROR(VLOOKUP($AG$1&amp;'Service PJ'!$D120&amp;'Service PJ'!$B120&amp;'Service PJ'!$A120&amp;"*",'EPA_US9RT techs'!$A$2:$I$1722,9,FALSE),"")</f>
        <v/>
      </c>
      <c r="BF122" s="14" t="str">
        <f>IFERROR(VLOOKUP($AG$1&amp;'Service PJ'!$D120&amp;'Service PJ'!$B120&amp;'Service PJ'!$A120&amp;"*",'EPA_US9RT techs'!$A$2:$I$1722,9,FALSE),"")</f>
        <v/>
      </c>
      <c r="BG122" s="14" t="str">
        <f>IFERROR(VLOOKUP($AG$1&amp;'Service PJ'!$D120&amp;'Service PJ'!$B120&amp;'Service PJ'!$A120&amp;"*",'EPA_US9RT techs'!$A$2:$I$1722,9,FALSE),"")</f>
        <v/>
      </c>
      <c r="BH122" s="14" t="str">
        <f>IFERROR(VLOOKUP($AG$1&amp;'Service PJ'!$D120&amp;'Service PJ'!$B120&amp;'Service PJ'!$A120&amp;"*",'EPA_US9RT techs'!$A$2:$I$1722,9,FALSE),"")</f>
        <v/>
      </c>
      <c r="BI122" s="14" t="str">
        <f>IFERROR(VLOOKUP($AG$1&amp;'Service PJ'!$D120&amp;'Service PJ'!$B120&amp;'Service PJ'!$A120&amp;"*",'EPA_US9RT techs'!$A$2:$I$1722,9,FALSE),"")</f>
        <v/>
      </c>
      <c r="BJ122" s="14" t="str">
        <f>IFERROR(VLOOKUP($AG$1&amp;'Service PJ'!$D120&amp;'Service PJ'!$B120&amp;'Service PJ'!$A120&amp;"*",'EPA_US9RT techs'!$A$2:$I$1722,9,FALSE),"")</f>
        <v/>
      </c>
      <c r="BK122" s="14" t="str">
        <f>IFERROR(VLOOKUP($AG$1&amp;'Service PJ'!$D120&amp;'Service PJ'!$B120&amp;'Service PJ'!$A120&amp;"*",'EPA_US9RT techs'!$A$2:$I$1722,9,FALSE),"")</f>
        <v/>
      </c>
      <c r="BM122" t="str">
        <f>IF(SUM(BN122:CD122)=0,"\I:",'Service PJ'!$D120&amp;"_"&amp;'Service PJ'!$E120&amp;"_"&amp;'Service PJ'!$C120)</f>
        <v>\I:</v>
      </c>
      <c r="BN122" s="14" t="str">
        <f>IFERROR(VLOOKUP($BM$1&amp;'Service PJ'!$D120&amp;'Service PJ'!$B120&amp;'Service PJ'!$A120&amp;"*",'EPA_US9RT techs'!$A$2:$I$1722,9,FALSE),"")</f>
        <v/>
      </c>
      <c r="BO122" s="14" t="str">
        <f>IFERROR(VLOOKUP($BM$1&amp;'Service PJ'!$D120&amp;'Service PJ'!$B120&amp;'Service PJ'!$A120&amp;"*",'EPA_US9RT techs'!$A$2:$I$1722,9,FALSE),"")</f>
        <v/>
      </c>
      <c r="BP122" s="14" t="str">
        <f>IFERROR(VLOOKUP($BM$1&amp;'Service PJ'!$D120&amp;'Service PJ'!$B120&amp;'Service PJ'!$A120&amp;"*",'EPA_US9RT techs'!$A$2:$I$1722,9,FALSE),"")</f>
        <v/>
      </c>
      <c r="BQ122" s="14" t="str">
        <f>IFERROR(VLOOKUP($BM$1&amp;'Service PJ'!$D120&amp;'Service PJ'!$B120&amp;'Service PJ'!$A120&amp;"*",'EPA_US9RT techs'!$A$2:$I$1722,9,FALSE),"")</f>
        <v/>
      </c>
      <c r="BR122" s="14" t="str">
        <f>IFERROR(VLOOKUP($BM$1&amp;'Service PJ'!$D120&amp;'Service PJ'!$B120&amp;'Service PJ'!$A120&amp;"*",'EPA_US9RT techs'!$A$2:$I$1722,9,FALSE),"")</f>
        <v/>
      </c>
      <c r="BS122" s="14" t="str">
        <f>IFERROR(VLOOKUP($BM$1&amp;'Service PJ'!$D120&amp;'Service PJ'!$B120&amp;'Service PJ'!$A120&amp;"*",'EPA_US9RT techs'!$A$2:$I$1722,9,FALSE),"")</f>
        <v/>
      </c>
      <c r="BT122" s="14" t="str">
        <f>IFERROR(VLOOKUP($BM$1&amp;'Service PJ'!$D120&amp;'Service PJ'!$B120&amp;'Service PJ'!$A120&amp;"*",'EPA_US9RT techs'!$A$2:$I$1722,9,FALSE),"")</f>
        <v/>
      </c>
      <c r="BU122" s="14" t="str">
        <f>IFERROR(VLOOKUP($BM$1&amp;'Service PJ'!$D120&amp;'Service PJ'!$B120&amp;'Service PJ'!$A120&amp;"*",'EPA_US9RT techs'!$A$2:$I$1722,9,FALSE),"")</f>
        <v/>
      </c>
      <c r="BV122" s="14" t="str">
        <f>IFERROR(VLOOKUP($BM$1&amp;'Service PJ'!$D120&amp;'Service PJ'!$B120&amp;'Service PJ'!$A120&amp;"*",'EPA_US9RT techs'!$A$2:$I$1722,9,FALSE),"")</f>
        <v/>
      </c>
      <c r="BW122" s="14" t="str">
        <f>IFERROR(VLOOKUP($BM$1&amp;'Service PJ'!$D120&amp;'Service PJ'!$B120&amp;'Service PJ'!$A120&amp;"*",'EPA_US9RT techs'!$A$2:$I$1722,9,FALSE),"")</f>
        <v/>
      </c>
      <c r="BX122" s="14" t="str">
        <f>IFERROR(VLOOKUP($BM$1&amp;'Service PJ'!$D120&amp;'Service PJ'!$B120&amp;'Service PJ'!$A120&amp;"*",'EPA_US9RT techs'!$A$2:$I$1722,9,FALSE),"")</f>
        <v/>
      </c>
      <c r="BY122" s="14" t="str">
        <f>IFERROR(VLOOKUP($BM$1&amp;'Service PJ'!$D120&amp;'Service PJ'!$B120&amp;'Service PJ'!$A120&amp;"*",'EPA_US9RT techs'!$A$2:$I$1722,9,FALSE),"")</f>
        <v/>
      </c>
      <c r="BZ122" s="14" t="str">
        <f>IFERROR(VLOOKUP($BM$1&amp;'Service PJ'!$D120&amp;'Service PJ'!$B120&amp;'Service PJ'!$A120&amp;"*",'EPA_US9RT techs'!$A$2:$I$1722,9,FALSE),"")</f>
        <v/>
      </c>
      <c r="CA122" s="14" t="str">
        <f>IFERROR(VLOOKUP($BM$1&amp;'Service PJ'!$D120&amp;'Service PJ'!$B120&amp;'Service PJ'!$A120&amp;"*",'EPA_US9RT techs'!$A$2:$I$1722,9,FALSE),"")</f>
        <v/>
      </c>
      <c r="CB122" s="14" t="str">
        <f>IFERROR(VLOOKUP($BM$1&amp;'Service PJ'!$D120&amp;'Service PJ'!$B120&amp;'Service PJ'!$A120&amp;"*",'EPA_US9RT techs'!$A$2:$I$1722,9,FALSE),"")</f>
        <v/>
      </c>
      <c r="CC122" s="14" t="str">
        <f>IFERROR(VLOOKUP($BM$1&amp;'Service PJ'!$D120&amp;'Service PJ'!$B120&amp;'Service PJ'!$A120&amp;"*",'EPA_US9RT techs'!$A$2:$I$1722,9,FALSE),"")</f>
        <v/>
      </c>
      <c r="CD122" s="14" t="str">
        <f>IFERROR(VLOOKUP($BM$1&amp;'Service PJ'!$D120&amp;'Service PJ'!$B120&amp;'Service PJ'!$A120&amp;"*",'EPA_US9RT techs'!$A$2:$I$1722,9,FALSE),"")</f>
        <v/>
      </c>
      <c r="CE122" s="14" t="str">
        <f>IFERROR(VLOOKUP($BM$1&amp;'Service PJ'!$D120&amp;'Service PJ'!$B120&amp;'Service PJ'!$A120&amp;"*",'EPA_US9RT techs'!$A$2:$I$1722,9,FALSE),"")</f>
        <v/>
      </c>
      <c r="CF122" s="14" t="str">
        <f>IFERROR(VLOOKUP($BM$1&amp;'Service PJ'!$D120&amp;'Service PJ'!$B120&amp;'Service PJ'!$A120&amp;"*",'EPA_US9RT techs'!$A$2:$I$1722,9,FALSE),"")</f>
        <v/>
      </c>
      <c r="CG122" s="14" t="str">
        <f>IFERROR(VLOOKUP($BM$1&amp;'Service PJ'!$D120&amp;'Service PJ'!$B120&amp;'Service PJ'!$A120&amp;"*",'EPA_US9RT techs'!$A$2:$I$1722,9,FALSE),"")</f>
        <v/>
      </c>
      <c r="CH122" s="14" t="str">
        <f>IFERROR(VLOOKUP($BM$1&amp;'Service PJ'!$D120&amp;'Service PJ'!$B120&amp;'Service PJ'!$A120&amp;"*",'EPA_US9RT techs'!$A$2:$I$1722,9,FALSE),"")</f>
        <v/>
      </c>
      <c r="CI122" s="14" t="str">
        <f>IFERROR(VLOOKUP($BM$1&amp;'Service PJ'!$D120&amp;'Service PJ'!$B120&amp;'Service PJ'!$A120&amp;"*",'EPA_US9RT techs'!$A$2:$I$1722,9,FALSE),"")</f>
        <v/>
      </c>
      <c r="CJ122" s="14" t="str">
        <f>IFERROR(VLOOKUP($BM$1&amp;'Service PJ'!$D120&amp;'Service PJ'!$B120&amp;'Service PJ'!$A120&amp;"*",'EPA_US9RT techs'!$A$2:$I$1722,9,FALSE),"")</f>
        <v/>
      </c>
      <c r="CK122" s="14" t="str">
        <f>IFERROR(VLOOKUP($BM$1&amp;'Service PJ'!$D120&amp;'Service PJ'!$B120&amp;'Service PJ'!$A120&amp;"*",'EPA_US9RT techs'!$A$2:$I$1722,9,FALSE),"")</f>
        <v/>
      </c>
      <c r="CL122" s="14" t="str">
        <f>IFERROR(VLOOKUP($BM$1&amp;'Service PJ'!$D120&amp;'Service PJ'!$B120&amp;'Service PJ'!$A120&amp;"*",'EPA_US9RT techs'!$A$2:$I$1722,9,FALSE),"")</f>
        <v/>
      </c>
      <c r="CM122" s="14" t="str">
        <f>IFERROR(VLOOKUP($BM$1&amp;'Service PJ'!$D120&amp;'Service PJ'!$B120&amp;'Service PJ'!$A120&amp;"*",'EPA_US9RT techs'!$A$2:$I$1722,9,FALSE),"")</f>
        <v/>
      </c>
      <c r="CN122" s="14" t="str">
        <f>IFERROR(VLOOKUP($BM$1&amp;'Service PJ'!$D120&amp;'Service PJ'!$B120&amp;'Service PJ'!$A120&amp;"*",'EPA_US9RT techs'!$A$2:$I$1722,9,FALSE),"")</f>
        <v/>
      </c>
      <c r="CO122" s="14" t="str">
        <f>IFERROR(VLOOKUP($BM$1&amp;'Service PJ'!$D120&amp;'Service PJ'!$B120&amp;'Service PJ'!$A120&amp;"*",'EPA_US9RT techs'!$A$2:$I$1722,9,FALSE),"")</f>
        <v/>
      </c>
      <c r="CP122" s="14" t="str">
        <f>IFERROR(VLOOKUP($BM$1&amp;'Service PJ'!$D120&amp;'Service PJ'!$B120&amp;'Service PJ'!$A120&amp;"*",'EPA_US9RT techs'!$A$2:$I$1722,9,FALSE),"")</f>
        <v/>
      </c>
      <c r="CQ122" s="14" t="str">
        <f>IFERROR(VLOOKUP($BM$1&amp;'Service PJ'!$D120&amp;'Service PJ'!$B120&amp;'Service PJ'!$A120&amp;"*",'EPA_US9RT techs'!$A$2:$I$1722,9,FALSE),"")</f>
        <v/>
      </c>
      <c r="CS122" t="str">
        <f>IF(SUM(CT122:DJ122)=0,"\I:",'Service PJ'!$D120&amp;"_"&amp;'Service PJ'!$E120&amp;"_"&amp;'Service PJ'!$C120)</f>
        <v>ILP_OTH_NGA</v>
      </c>
      <c r="CT122" s="2">
        <f>IFERROR(VLOOKUP($CS$1&amp;'Service PJ'!$D120&amp;'Service PJ'!$B120&amp;'Service PJ'!$A120&amp;"*",'EPA_US9RT techs'!$A$2:$I$1722,9,FALSE),"")</f>
        <v>50</v>
      </c>
      <c r="CU122" s="2">
        <f>IFERROR(VLOOKUP($CS$1&amp;'Service PJ'!$D120&amp;'Service PJ'!$B120&amp;'Service PJ'!$A120&amp;"*",'EPA_US9RT techs'!$A$2:$I$1722,9,FALSE),"")</f>
        <v>50</v>
      </c>
      <c r="CV122" s="2">
        <f>IFERROR(VLOOKUP($CS$1&amp;'Service PJ'!$D120&amp;'Service PJ'!$B120&amp;'Service PJ'!$A120&amp;"*",'EPA_US9RT techs'!$A$2:$I$1722,9,FALSE),"")</f>
        <v>50</v>
      </c>
      <c r="CW122" s="2">
        <f>IFERROR(VLOOKUP($CS$1&amp;'Service PJ'!$D120&amp;'Service PJ'!$B120&amp;'Service PJ'!$A120&amp;"*",'EPA_US9RT techs'!$A$2:$I$1722,9,FALSE),"")</f>
        <v>50</v>
      </c>
      <c r="CX122" s="2">
        <f>IFERROR(VLOOKUP($CS$1&amp;'Service PJ'!$D120&amp;'Service PJ'!$B120&amp;'Service PJ'!$A120&amp;"*",'EPA_US9RT techs'!$A$2:$I$1722,9,FALSE),"")</f>
        <v>50</v>
      </c>
      <c r="CY122" s="2">
        <f>IFERROR(VLOOKUP($CS$1&amp;'Service PJ'!$D120&amp;'Service PJ'!$B120&amp;'Service PJ'!$A120&amp;"*",'EPA_US9RT techs'!$A$2:$I$1722,9,FALSE),"")</f>
        <v>50</v>
      </c>
      <c r="CZ122" s="2">
        <f>IFERROR(VLOOKUP($CS$1&amp;'Service PJ'!$D120&amp;'Service PJ'!$B120&amp;'Service PJ'!$A120&amp;"*",'EPA_US9RT techs'!$A$2:$I$1722,9,FALSE),"")</f>
        <v>50</v>
      </c>
      <c r="DA122" s="2">
        <f>IFERROR(VLOOKUP($CS$1&amp;'Service PJ'!$D120&amp;'Service PJ'!$B120&amp;'Service PJ'!$A120&amp;"*",'EPA_US9RT techs'!$A$2:$I$1722,9,FALSE),"")</f>
        <v>50</v>
      </c>
      <c r="DB122" s="2">
        <f>IFERROR(VLOOKUP($CS$1&amp;'Service PJ'!$D120&amp;'Service PJ'!$B120&amp;'Service PJ'!$A120&amp;"*",'EPA_US9RT techs'!$A$2:$I$1722,9,FALSE),"")</f>
        <v>50</v>
      </c>
      <c r="DC122" s="2">
        <f>IFERROR(VLOOKUP($CS$1&amp;'Service PJ'!$D120&amp;'Service PJ'!$B120&amp;'Service PJ'!$A120&amp;"*",'EPA_US9RT techs'!$A$2:$I$1722,9,FALSE),"")</f>
        <v>50</v>
      </c>
      <c r="DD122" s="2">
        <f>IFERROR(VLOOKUP($CS$1&amp;'Service PJ'!$D120&amp;'Service PJ'!$B120&amp;'Service PJ'!$A120&amp;"*",'EPA_US9RT techs'!$A$2:$I$1722,9,FALSE),"")</f>
        <v>50</v>
      </c>
      <c r="DE122" s="2">
        <f>IFERROR(VLOOKUP($CS$1&amp;'Service PJ'!$D120&amp;'Service PJ'!$B120&amp;'Service PJ'!$A120&amp;"*",'EPA_US9RT techs'!$A$2:$I$1722,9,FALSE),"")</f>
        <v>50</v>
      </c>
      <c r="DF122" s="2">
        <f>IFERROR(VLOOKUP($CS$1&amp;'Service PJ'!$D120&amp;'Service PJ'!$B120&amp;'Service PJ'!$A120&amp;"*",'EPA_US9RT techs'!$A$2:$I$1722,9,FALSE),"")</f>
        <v>50</v>
      </c>
      <c r="DG122" s="2">
        <f>IFERROR(VLOOKUP($CS$1&amp;'Service PJ'!$D120&amp;'Service PJ'!$B120&amp;'Service PJ'!$A120&amp;"*",'EPA_US9RT techs'!$A$2:$I$1722,9,FALSE),"")</f>
        <v>50</v>
      </c>
      <c r="DH122" s="2">
        <f>IFERROR(VLOOKUP($CS$1&amp;'Service PJ'!$D120&amp;'Service PJ'!$B120&amp;'Service PJ'!$A120&amp;"*",'EPA_US9RT techs'!$A$2:$I$1722,9,FALSE),"")</f>
        <v>50</v>
      </c>
      <c r="DI122" s="2">
        <f>IFERROR(VLOOKUP($CS$1&amp;'Service PJ'!$D120&amp;'Service PJ'!$B120&amp;'Service PJ'!$A120&amp;"*",'EPA_US9RT techs'!$A$2:$I$1722,9,FALSE),"")</f>
        <v>50</v>
      </c>
      <c r="DJ122" s="2">
        <f>IFERROR(VLOOKUP($CS$1&amp;'Service PJ'!$D120&amp;'Service PJ'!$B120&amp;'Service PJ'!$A120&amp;"*",'EPA_US9RT techs'!$A$2:$I$1722,9,FALSE),"")</f>
        <v>50</v>
      </c>
      <c r="DK122" s="2">
        <f>IFERROR(VLOOKUP($CS$1&amp;'Service PJ'!$D120&amp;'Service PJ'!$B120&amp;'Service PJ'!$A120&amp;"*",'EPA_US9RT techs'!$A$2:$I$1722,9,FALSE),"")</f>
        <v>50</v>
      </c>
      <c r="DL122" s="2">
        <f>IFERROR(VLOOKUP($CS$1&amp;'Service PJ'!$D120&amp;'Service PJ'!$B120&amp;'Service PJ'!$A120&amp;"*",'EPA_US9RT techs'!$A$2:$I$1722,9,FALSE),"")</f>
        <v>50</v>
      </c>
      <c r="DM122" s="2">
        <f>IFERROR(VLOOKUP($CS$1&amp;'Service PJ'!$D120&amp;'Service PJ'!$B120&amp;'Service PJ'!$A120&amp;"*",'EPA_US9RT techs'!$A$2:$I$1722,9,FALSE),"")</f>
        <v>50</v>
      </c>
      <c r="DN122" s="2">
        <f>IFERROR(VLOOKUP($CS$1&amp;'Service PJ'!$D120&amp;'Service PJ'!$B120&amp;'Service PJ'!$A120&amp;"*",'EPA_US9RT techs'!$A$2:$I$1722,9,FALSE),"")</f>
        <v>50</v>
      </c>
      <c r="DO122" s="2">
        <f>IFERROR(VLOOKUP($CS$1&amp;'Service PJ'!$D120&amp;'Service PJ'!$B120&amp;'Service PJ'!$A120&amp;"*",'EPA_US9RT techs'!$A$2:$I$1722,9,FALSE),"")</f>
        <v>50</v>
      </c>
      <c r="DP122" s="2">
        <f>IFERROR(VLOOKUP($CS$1&amp;'Service PJ'!$D120&amp;'Service PJ'!$B120&amp;'Service PJ'!$A120&amp;"*",'EPA_US9RT techs'!$A$2:$I$1722,9,FALSE),"")</f>
        <v>50</v>
      </c>
      <c r="DQ122" s="2">
        <f>IFERROR(VLOOKUP($CS$1&amp;'Service PJ'!$D120&amp;'Service PJ'!$B120&amp;'Service PJ'!$A120&amp;"*",'EPA_US9RT techs'!$A$2:$I$1722,9,FALSE),"")</f>
        <v>50</v>
      </c>
      <c r="DR122" s="2">
        <f>IFERROR(VLOOKUP($CS$1&amp;'Service PJ'!$D120&amp;'Service PJ'!$B120&amp;'Service PJ'!$A120&amp;"*",'EPA_US9RT techs'!$A$2:$I$1722,9,FALSE),"")</f>
        <v>50</v>
      </c>
      <c r="DS122" s="2">
        <f>IFERROR(VLOOKUP($CS$1&amp;'Service PJ'!$D120&amp;'Service PJ'!$B120&amp;'Service PJ'!$A120&amp;"*",'EPA_US9RT techs'!$A$2:$I$1722,9,FALSE),"")</f>
        <v>50</v>
      </c>
      <c r="DT122" s="2">
        <f>IFERROR(VLOOKUP($CS$1&amp;'Service PJ'!$D120&amp;'Service PJ'!$B120&amp;'Service PJ'!$A120&amp;"*",'EPA_US9RT techs'!$A$2:$I$1722,9,FALSE),"")</f>
        <v>50</v>
      </c>
      <c r="DU122" s="2">
        <f>IFERROR(VLOOKUP($CS$1&amp;'Service PJ'!$D120&amp;'Service PJ'!$B120&amp;'Service PJ'!$A120&amp;"*",'EPA_US9RT techs'!$A$2:$I$1722,9,FALSE),"")</f>
        <v>50</v>
      </c>
      <c r="DV122" s="2">
        <f>IFERROR(VLOOKUP($CS$1&amp;'Service PJ'!$D120&amp;'Service PJ'!$B120&amp;'Service PJ'!$A120&amp;"*",'EPA_US9RT techs'!$A$2:$I$1722,9,FALSE),"")</f>
        <v>50</v>
      </c>
      <c r="DW122" s="2">
        <f>IFERROR(VLOOKUP($CS$1&amp;'Service PJ'!$D120&amp;'Service PJ'!$B120&amp;'Service PJ'!$A120&amp;"*",'EPA_US9RT techs'!$A$2:$I$1722,9,FALSE),"")</f>
        <v>50</v>
      </c>
    </row>
    <row r="123" spans="1:127" x14ac:dyDescent="0.45">
      <c r="A123" t="str">
        <f>IF(SUM(B123:R123)=0,"\I:",'Service PJ'!$D121&amp;"_"&amp;'Service PJ'!$E121&amp;"_"&amp;'Service PJ'!$C121)</f>
        <v>\I:</v>
      </c>
      <c r="B123" s="14" t="str">
        <f>IFERROR(VLOOKUP($A$1&amp;'Service PJ'!$D121&amp;'Service PJ'!$B121&amp;'Service PJ'!$A121&amp;"*",'EPA_US9RT techs'!$A$2:$I$1722,9,FALSE),"")</f>
        <v/>
      </c>
      <c r="C123" s="14" t="str">
        <f>IFERROR(VLOOKUP($A$1&amp;'Service PJ'!$D121&amp;'Service PJ'!$B121&amp;'Service PJ'!$A121&amp;"*",'EPA_US9RT techs'!$A$2:$I$1722,9,FALSE),"")</f>
        <v/>
      </c>
      <c r="D123" s="14" t="str">
        <f>IFERROR(VLOOKUP($A$1&amp;'Service PJ'!$D121&amp;'Service PJ'!$B121&amp;'Service PJ'!$A121&amp;"*",'EPA_US9RT techs'!$A$2:$I$1722,9,FALSE),"")</f>
        <v/>
      </c>
      <c r="E123" s="14" t="str">
        <f>IFERROR(VLOOKUP($A$1&amp;'Service PJ'!$D121&amp;'Service PJ'!$B121&amp;'Service PJ'!$A121&amp;"*",'EPA_US9RT techs'!$A$2:$I$1722,9,FALSE),"")</f>
        <v/>
      </c>
      <c r="F123" s="14" t="str">
        <f>IFERROR(VLOOKUP($A$1&amp;'Service PJ'!$D121&amp;'Service PJ'!$B121&amp;'Service PJ'!$A121&amp;"*",'EPA_US9RT techs'!$A$2:$I$1722,9,FALSE),"")</f>
        <v/>
      </c>
      <c r="G123" s="14" t="str">
        <f>IFERROR(VLOOKUP($A$1&amp;'Service PJ'!$D121&amp;'Service PJ'!$B121&amp;'Service PJ'!$A121&amp;"*",'EPA_US9RT techs'!$A$2:$I$1722,9,FALSE),"")</f>
        <v/>
      </c>
      <c r="H123" s="14" t="str">
        <f>IFERROR(VLOOKUP($A$1&amp;'Service PJ'!$D121&amp;'Service PJ'!$B121&amp;'Service PJ'!$A121&amp;"*",'EPA_US9RT techs'!$A$2:$I$1722,9,FALSE),"")</f>
        <v/>
      </c>
      <c r="I123" s="14" t="str">
        <f>IFERROR(VLOOKUP($A$1&amp;'Service PJ'!$D121&amp;'Service PJ'!$B121&amp;'Service PJ'!$A121&amp;"*",'EPA_US9RT techs'!$A$2:$I$1722,9,FALSE),"")</f>
        <v/>
      </c>
      <c r="J123" s="14" t="str">
        <f>IFERROR(VLOOKUP($A$1&amp;'Service PJ'!$D121&amp;'Service PJ'!$B121&amp;'Service PJ'!$A121&amp;"*",'EPA_US9RT techs'!$A$2:$I$1722,9,FALSE),"")</f>
        <v/>
      </c>
      <c r="K123" s="14" t="str">
        <f>IFERROR(VLOOKUP($A$1&amp;'Service PJ'!$D121&amp;'Service PJ'!$B121&amp;'Service PJ'!$A121&amp;"*",'EPA_US9RT techs'!$A$2:$I$1722,9,FALSE),"")</f>
        <v/>
      </c>
      <c r="L123" s="14" t="str">
        <f>IFERROR(VLOOKUP($A$1&amp;'Service PJ'!$D121&amp;'Service PJ'!$B121&amp;'Service PJ'!$A121&amp;"*",'EPA_US9RT techs'!$A$2:$I$1722,9,FALSE),"")</f>
        <v/>
      </c>
      <c r="M123" s="14" t="str">
        <f>IFERROR(VLOOKUP($A$1&amp;'Service PJ'!$D121&amp;'Service PJ'!$B121&amp;'Service PJ'!$A121&amp;"*",'EPA_US9RT techs'!$A$2:$I$1722,9,FALSE),"")</f>
        <v/>
      </c>
      <c r="N123" s="14" t="str">
        <f>IFERROR(VLOOKUP($A$1&amp;'Service PJ'!$D121&amp;'Service PJ'!$B121&amp;'Service PJ'!$A121&amp;"*",'EPA_US9RT techs'!$A$2:$I$1722,9,FALSE),"")</f>
        <v/>
      </c>
      <c r="O123" s="14" t="str">
        <f>IFERROR(VLOOKUP($A$1&amp;'Service PJ'!$D121&amp;'Service PJ'!$B121&amp;'Service PJ'!$A121&amp;"*",'EPA_US9RT techs'!$A$2:$I$1722,9,FALSE),"")</f>
        <v/>
      </c>
      <c r="P123" s="14" t="str">
        <f>IFERROR(VLOOKUP($A$1&amp;'Service PJ'!$D121&amp;'Service PJ'!$B121&amp;'Service PJ'!$A121&amp;"*",'EPA_US9RT techs'!$A$2:$I$1722,9,FALSE),"")</f>
        <v/>
      </c>
      <c r="Q123" s="14" t="str">
        <f>IFERROR(VLOOKUP($A$1&amp;'Service PJ'!$D121&amp;'Service PJ'!$B121&amp;'Service PJ'!$A121&amp;"*",'EPA_US9RT techs'!$A$2:$I$1722,9,FALSE),"")</f>
        <v/>
      </c>
      <c r="R123" s="14" t="str">
        <f>IFERROR(VLOOKUP($A$1&amp;'Service PJ'!$D121&amp;'Service PJ'!$B121&amp;'Service PJ'!$A121&amp;"*",'EPA_US9RT techs'!$A$2:$I$1722,9,FALSE),"")</f>
        <v/>
      </c>
      <c r="S123" s="14" t="str">
        <f>IFERROR(VLOOKUP($A$1&amp;'Service PJ'!$D121&amp;'Service PJ'!$B121&amp;'Service PJ'!$A121&amp;"*",'EPA_US9RT techs'!$A$2:$I$1722,9,FALSE),"")</f>
        <v/>
      </c>
      <c r="T123" s="14" t="str">
        <f>IFERROR(VLOOKUP($A$1&amp;'Service PJ'!$D121&amp;'Service PJ'!$B121&amp;'Service PJ'!$A121&amp;"*",'EPA_US9RT techs'!$A$2:$I$1722,9,FALSE),"")</f>
        <v/>
      </c>
      <c r="U123" s="14" t="str">
        <f>IFERROR(VLOOKUP($A$1&amp;'Service PJ'!$D121&amp;'Service PJ'!$B121&amp;'Service PJ'!$A121&amp;"*",'EPA_US9RT techs'!$A$2:$I$1722,9,FALSE),"")</f>
        <v/>
      </c>
      <c r="V123" s="14" t="str">
        <f>IFERROR(VLOOKUP($A$1&amp;'Service PJ'!$D121&amp;'Service PJ'!$B121&amp;'Service PJ'!$A121&amp;"*",'EPA_US9RT techs'!$A$2:$I$1722,9,FALSE),"")</f>
        <v/>
      </c>
      <c r="W123" s="14" t="str">
        <f>IFERROR(VLOOKUP($A$1&amp;'Service PJ'!$D121&amp;'Service PJ'!$B121&amp;'Service PJ'!$A121&amp;"*",'EPA_US9RT techs'!$A$2:$I$1722,9,FALSE),"")</f>
        <v/>
      </c>
      <c r="X123" s="14" t="str">
        <f>IFERROR(VLOOKUP($A$1&amp;'Service PJ'!$D121&amp;'Service PJ'!$B121&amp;'Service PJ'!$A121&amp;"*",'EPA_US9RT techs'!$A$2:$I$1722,9,FALSE),"")</f>
        <v/>
      </c>
      <c r="Y123" s="14" t="str">
        <f>IFERROR(VLOOKUP($A$1&amp;'Service PJ'!$D121&amp;'Service PJ'!$B121&amp;'Service PJ'!$A121&amp;"*",'EPA_US9RT techs'!$A$2:$I$1722,9,FALSE),"")</f>
        <v/>
      </c>
      <c r="Z123" s="14" t="str">
        <f>IFERROR(VLOOKUP($A$1&amp;'Service PJ'!$D121&amp;'Service PJ'!$B121&amp;'Service PJ'!$A121&amp;"*",'EPA_US9RT techs'!$A$2:$I$1722,9,FALSE),"")</f>
        <v/>
      </c>
      <c r="AA123" s="14" t="str">
        <f>IFERROR(VLOOKUP($A$1&amp;'Service PJ'!$D121&amp;'Service PJ'!$B121&amp;'Service PJ'!$A121&amp;"*",'EPA_US9RT techs'!$A$2:$I$1722,9,FALSE),"")</f>
        <v/>
      </c>
      <c r="AB123" s="14" t="str">
        <f>IFERROR(VLOOKUP($A$1&amp;'Service PJ'!$D121&amp;'Service PJ'!$B121&amp;'Service PJ'!$A121&amp;"*",'EPA_US9RT techs'!$A$2:$I$1722,9,FALSE),"")</f>
        <v/>
      </c>
      <c r="AC123" s="14" t="str">
        <f>IFERROR(VLOOKUP($A$1&amp;'Service PJ'!$D121&amp;'Service PJ'!$B121&amp;'Service PJ'!$A121&amp;"*",'EPA_US9RT techs'!$A$2:$I$1722,9,FALSE),"")</f>
        <v/>
      </c>
      <c r="AD123" s="14" t="str">
        <f>IFERROR(VLOOKUP($A$1&amp;'Service PJ'!$D121&amp;'Service PJ'!$B121&amp;'Service PJ'!$A121&amp;"*",'EPA_US9RT techs'!$A$2:$I$1722,9,FALSE),"")</f>
        <v/>
      </c>
      <c r="AE123" s="14" t="str">
        <f>IFERROR(VLOOKUP($A$1&amp;'Service PJ'!$D121&amp;'Service PJ'!$B121&amp;'Service PJ'!$A121&amp;"*",'EPA_US9RT techs'!$A$2:$I$1722,9,FALSE),"")</f>
        <v/>
      </c>
      <c r="AG123" t="str">
        <f>IF(SUM(AH123:AX123)=0,"\I:",'Service PJ'!$D121&amp;"_"&amp;'Service PJ'!$E121&amp;"_"&amp;'Service PJ'!$C121)</f>
        <v>\I:</v>
      </c>
      <c r="AH123" s="14" t="str">
        <f>IFERROR(VLOOKUP($AG$1&amp;'Service PJ'!$D121&amp;'Service PJ'!$B121&amp;'Service PJ'!$A121&amp;"*",'EPA_US9RT techs'!$A$2:$I$1722,9,FALSE),"")</f>
        <v/>
      </c>
      <c r="AI123" s="14" t="str">
        <f>IFERROR(VLOOKUP($AG$1&amp;'Service PJ'!$D121&amp;'Service PJ'!$B121&amp;'Service PJ'!$A121&amp;"*",'EPA_US9RT techs'!$A$2:$I$1722,9,FALSE),"")</f>
        <v/>
      </c>
      <c r="AJ123" s="14" t="str">
        <f>IFERROR(VLOOKUP($AG$1&amp;'Service PJ'!$D121&amp;'Service PJ'!$B121&amp;'Service PJ'!$A121&amp;"*",'EPA_US9RT techs'!$A$2:$I$1722,9,FALSE),"")</f>
        <v/>
      </c>
      <c r="AK123" s="14" t="str">
        <f>IFERROR(VLOOKUP($AG$1&amp;'Service PJ'!$D121&amp;'Service PJ'!$B121&amp;'Service PJ'!$A121&amp;"*",'EPA_US9RT techs'!$A$2:$I$1722,9,FALSE),"")</f>
        <v/>
      </c>
      <c r="AL123" s="14" t="str">
        <f>IFERROR(VLOOKUP($AG$1&amp;'Service PJ'!$D121&amp;'Service PJ'!$B121&amp;'Service PJ'!$A121&amp;"*",'EPA_US9RT techs'!$A$2:$I$1722,9,FALSE),"")</f>
        <v/>
      </c>
      <c r="AM123" s="14" t="str">
        <f>IFERROR(VLOOKUP($AG$1&amp;'Service PJ'!$D121&amp;'Service PJ'!$B121&amp;'Service PJ'!$A121&amp;"*",'EPA_US9RT techs'!$A$2:$I$1722,9,FALSE),"")</f>
        <v/>
      </c>
      <c r="AN123" s="14" t="str">
        <f>IFERROR(VLOOKUP($AG$1&amp;'Service PJ'!$D121&amp;'Service PJ'!$B121&amp;'Service PJ'!$A121&amp;"*",'EPA_US9RT techs'!$A$2:$I$1722,9,FALSE),"")</f>
        <v/>
      </c>
      <c r="AO123" s="14" t="str">
        <f>IFERROR(VLOOKUP($AG$1&amp;'Service PJ'!$D121&amp;'Service PJ'!$B121&amp;'Service PJ'!$A121&amp;"*",'EPA_US9RT techs'!$A$2:$I$1722,9,FALSE),"")</f>
        <v/>
      </c>
      <c r="AP123" s="14" t="str">
        <f>IFERROR(VLOOKUP($AG$1&amp;'Service PJ'!$D121&amp;'Service PJ'!$B121&amp;'Service PJ'!$A121&amp;"*",'EPA_US9RT techs'!$A$2:$I$1722,9,FALSE),"")</f>
        <v/>
      </c>
      <c r="AQ123" s="14" t="str">
        <f>IFERROR(VLOOKUP($AG$1&amp;'Service PJ'!$D121&amp;'Service PJ'!$B121&amp;'Service PJ'!$A121&amp;"*",'EPA_US9RT techs'!$A$2:$I$1722,9,FALSE),"")</f>
        <v/>
      </c>
      <c r="AR123" s="14" t="str">
        <f>IFERROR(VLOOKUP($AG$1&amp;'Service PJ'!$D121&amp;'Service PJ'!$B121&amp;'Service PJ'!$A121&amp;"*",'EPA_US9RT techs'!$A$2:$I$1722,9,FALSE),"")</f>
        <v/>
      </c>
      <c r="AS123" s="14" t="str">
        <f>IFERROR(VLOOKUP($AG$1&amp;'Service PJ'!$D121&amp;'Service PJ'!$B121&amp;'Service PJ'!$A121&amp;"*",'EPA_US9RT techs'!$A$2:$I$1722,9,FALSE),"")</f>
        <v/>
      </c>
      <c r="AT123" s="14" t="str">
        <f>IFERROR(VLOOKUP($AG$1&amp;'Service PJ'!$D121&amp;'Service PJ'!$B121&amp;'Service PJ'!$A121&amp;"*",'EPA_US9RT techs'!$A$2:$I$1722,9,FALSE),"")</f>
        <v/>
      </c>
      <c r="AU123" s="14" t="str">
        <f>IFERROR(VLOOKUP($AG$1&amp;'Service PJ'!$D121&amp;'Service PJ'!$B121&amp;'Service PJ'!$A121&amp;"*",'EPA_US9RT techs'!$A$2:$I$1722,9,FALSE),"")</f>
        <v/>
      </c>
      <c r="AV123" s="14" t="str">
        <f>IFERROR(VLOOKUP($AG$1&amp;'Service PJ'!$D121&amp;'Service PJ'!$B121&amp;'Service PJ'!$A121&amp;"*",'EPA_US9RT techs'!$A$2:$I$1722,9,FALSE),"")</f>
        <v/>
      </c>
      <c r="AW123" s="14" t="str">
        <f>IFERROR(VLOOKUP($AG$1&amp;'Service PJ'!$D121&amp;'Service PJ'!$B121&amp;'Service PJ'!$A121&amp;"*",'EPA_US9RT techs'!$A$2:$I$1722,9,FALSE),"")</f>
        <v/>
      </c>
      <c r="AX123" s="14" t="str">
        <f>IFERROR(VLOOKUP($AG$1&amp;'Service PJ'!$D121&amp;'Service PJ'!$B121&amp;'Service PJ'!$A121&amp;"*",'EPA_US9RT techs'!$A$2:$I$1722,9,FALSE),"")</f>
        <v/>
      </c>
      <c r="AY123" s="14" t="str">
        <f>IFERROR(VLOOKUP($AG$1&amp;'Service PJ'!$D121&amp;'Service PJ'!$B121&amp;'Service PJ'!$A121&amp;"*",'EPA_US9RT techs'!$A$2:$I$1722,9,FALSE),"")</f>
        <v/>
      </c>
      <c r="AZ123" s="14" t="str">
        <f>IFERROR(VLOOKUP($AG$1&amp;'Service PJ'!$D121&amp;'Service PJ'!$B121&amp;'Service PJ'!$A121&amp;"*",'EPA_US9RT techs'!$A$2:$I$1722,9,FALSE),"")</f>
        <v/>
      </c>
      <c r="BA123" s="14" t="str">
        <f>IFERROR(VLOOKUP($AG$1&amp;'Service PJ'!$D121&amp;'Service PJ'!$B121&amp;'Service PJ'!$A121&amp;"*",'EPA_US9RT techs'!$A$2:$I$1722,9,FALSE),"")</f>
        <v/>
      </c>
      <c r="BB123" s="14" t="str">
        <f>IFERROR(VLOOKUP($AG$1&amp;'Service PJ'!$D121&amp;'Service PJ'!$B121&amp;'Service PJ'!$A121&amp;"*",'EPA_US9RT techs'!$A$2:$I$1722,9,FALSE),"")</f>
        <v/>
      </c>
      <c r="BC123" s="14" t="str">
        <f>IFERROR(VLOOKUP($AG$1&amp;'Service PJ'!$D121&amp;'Service PJ'!$B121&amp;'Service PJ'!$A121&amp;"*",'EPA_US9RT techs'!$A$2:$I$1722,9,FALSE),"")</f>
        <v/>
      </c>
      <c r="BD123" s="14" t="str">
        <f>IFERROR(VLOOKUP($AG$1&amp;'Service PJ'!$D121&amp;'Service PJ'!$B121&amp;'Service PJ'!$A121&amp;"*",'EPA_US9RT techs'!$A$2:$I$1722,9,FALSE),"")</f>
        <v/>
      </c>
      <c r="BE123" s="14" t="str">
        <f>IFERROR(VLOOKUP($AG$1&amp;'Service PJ'!$D121&amp;'Service PJ'!$B121&amp;'Service PJ'!$A121&amp;"*",'EPA_US9RT techs'!$A$2:$I$1722,9,FALSE),"")</f>
        <v/>
      </c>
      <c r="BF123" s="14" t="str">
        <f>IFERROR(VLOOKUP($AG$1&amp;'Service PJ'!$D121&amp;'Service PJ'!$B121&amp;'Service PJ'!$A121&amp;"*",'EPA_US9RT techs'!$A$2:$I$1722,9,FALSE),"")</f>
        <v/>
      </c>
      <c r="BG123" s="14" t="str">
        <f>IFERROR(VLOOKUP($AG$1&amp;'Service PJ'!$D121&amp;'Service PJ'!$B121&amp;'Service PJ'!$A121&amp;"*",'EPA_US9RT techs'!$A$2:$I$1722,9,FALSE),"")</f>
        <v/>
      </c>
      <c r="BH123" s="14" t="str">
        <f>IFERROR(VLOOKUP($AG$1&amp;'Service PJ'!$D121&amp;'Service PJ'!$B121&amp;'Service PJ'!$A121&amp;"*",'EPA_US9RT techs'!$A$2:$I$1722,9,FALSE),"")</f>
        <v/>
      </c>
      <c r="BI123" s="14" t="str">
        <f>IFERROR(VLOOKUP($AG$1&amp;'Service PJ'!$D121&amp;'Service PJ'!$B121&amp;'Service PJ'!$A121&amp;"*",'EPA_US9RT techs'!$A$2:$I$1722,9,FALSE),"")</f>
        <v/>
      </c>
      <c r="BJ123" s="14" t="str">
        <f>IFERROR(VLOOKUP($AG$1&amp;'Service PJ'!$D121&amp;'Service PJ'!$B121&amp;'Service PJ'!$A121&amp;"*",'EPA_US9RT techs'!$A$2:$I$1722,9,FALSE),"")</f>
        <v/>
      </c>
      <c r="BK123" s="14" t="str">
        <f>IFERROR(VLOOKUP($AG$1&amp;'Service PJ'!$D121&amp;'Service PJ'!$B121&amp;'Service PJ'!$A121&amp;"*",'EPA_US9RT techs'!$A$2:$I$1722,9,FALSE),"")</f>
        <v/>
      </c>
      <c r="BM123" t="str">
        <f>IF(SUM(BN123:CD123)=0,"\I:",'Service PJ'!$D121&amp;"_"&amp;'Service PJ'!$E121&amp;"_"&amp;'Service PJ'!$C121)</f>
        <v>\I:</v>
      </c>
      <c r="BN123" s="14" t="str">
        <f>IFERROR(VLOOKUP($BM$1&amp;'Service PJ'!$D121&amp;'Service PJ'!$B121&amp;'Service PJ'!$A121&amp;"*",'EPA_US9RT techs'!$A$2:$I$1722,9,FALSE),"")</f>
        <v/>
      </c>
      <c r="BO123" s="14" t="str">
        <f>IFERROR(VLOOKUP($BM$1&amp;'Service PJ'!$D121&amp;'Service PJ'!$B121&amp;'Service PJ'!$A121&amp;"*",'EPA_US9RT techs'!$A$2:$I$1722,9,FALSE),"")</f>
        <v/>
      </c>
      <c r="BP123" s="14" t="str">
        <f>IFERROR(VLOOKUP($BM$1&amp;'Service PJ'!$D121&amp;'Service PJ'!$B121&amp;'Service PJ'!$A121&amp;"*",'EPA_US9RT techs'!$A$2:$I$1722,9,FALSE),"")</f>
        <v/>
      </c>
      <c r="BQ123" s="14" t="str">
        <f>IFERROR(VLOOKUP($BM$1&amp;'Service PJ'!$D121&amp;'Service PJ'!$B121&amp;'Service PJ'!$A121&amp;"*",'EPA_US9RT techs'!$A$2:$I$1722,9,FALSE),"")</f>
        <v/>
      </c>
      <c r="BR123" s="14" t="str">
        <f>IFERROR(VLOOKUP($BM$1&amp;'Service PJ'!$D121&amp;'Service PJ'!$B121&amp;'Service PJ'!$A121&amp;"*",'EPA_US9RT techs'!$A$2:$I$1722,9,FALSE),"")</f>
        <v/>
      </c>
      <c r="BS123" s="14" t="str">
        <f>IFERROR(VLOOKUP($BM$1&amp;'Service PJ'!$D121&amp;'Service PJ'!$B121&amp;'Service PJ'!$A121&amp;"*",'EPA_US9RT techs'!$A$2:$I$1722,9,FALSE),"")</f>
        <v/>
      </c>
      <c r="BT123" s="14" t="str">
        <f>IFERROR(VLOOKUP($BM$1&amp;'Service PJ'!$D121&amp;'Service PJ'!$B121&amp;'Service PJ'!$A121&amp;"*",'EPA_US9RT techs'!$A$2:$I$1722,9,FALSE),"")</f>
        <v/>
      </c>
      <c r="BU123" s="14" t="str">
        <f>IFERROR(VLOOKUP($BM$1&amp;'Service PJ'!$D121&amp;'Service PJ'!$B121&amp;'Service PJ'!$A121&amp;"*",'EPA_US9RT techs'!$A$2:$I$1722,9,FALSE),"")</f>
        <v/>
      </c>
      <c r="BV123" s="14" t="str">
        <f>IFERROR(VLOOKUP($BM$1&amp;'Service PJ'!$D121&amp;'Service PJ'!$B121&amp;'Service PJ'!$A121&amp;"*",'EPA_US9RT techs'!$A$2:$I$1722,9,FALSE),"")</f>
        <v/>
      </c>
      <c r="BW123" s="14" t="str">
        <f>IFERROR(VLOOKUP($BM$1&amp;'Service PJ'!$D121&amp;'Service PJ'!$B121&amp;'Service PJ'!$A121&amp;"*",'EPA_US9RT techs'!$A$2:$I$1722,9,FALSE),"")</f>
        <v/>
      </c>
      <c r="BX123" s="14" t="str">
        <f>IFERROR(VLOOKUP($BM$1&amp;'Service PJ'!$D121&amp;'Service PJ'!$B121&amp;'Service PJ'!$A121&amp;"*",'EPA_US9RT techs'!$A$2:$I$1722,9,FALSE),"")</f>
        <v/>
      </c>
      <c r="BY123" s="14" t="str">
        <f>IFERROR(VLOOKUP($BM$1&amp;'Service PJ'!$D121&amp;'Service PJ'!$B121&amp;'Service PJ'!$A121&amp;"*",'EPA_US9RT techs'!$A$2:$I$1722,9,FALSE),"")</f>
        <v/>
      </c>
      <c r="BZ123" s="14" t="str">
        <f>IFERROR(VLOOKUP($BM$1&amp;'Service PJ'!$D121&amp;'Service PJ'!$B121&amp;'Service PJ'!$A121&amp;"*",'EPA_US9RT techs'!$A$2:$I$1722,9,FALSE),"")</f>
        <v/>
      </c>
      <c r="CA123" s="14" t="str">
        <f>IFERROR(VLOOKUP($BM$1&amp;'Service PJ'!$D121&amp;'Service PJ'!$B121&amp;'Service PJ'!$A121&amp;"*",'EPA_US9RT techs'!$A$2:$I$1722,9,FALSE),"")</f>
        <v/>
      </c>
      <c r="CB123" s="14" t="str">
        <f>IFERROR(VLOOKUP($BM$1&amp;'Service PJ'!$D121&amp;'Service PJ'!$B121&amp;'Service PJ'!$A121&amp;"*",'EPA_US9RT techs'!$A$2:$I$1722,9,FALSE),"")</f>
        <v/>
      </c>
      <c r="CC123" s="14" t="str">
        <f>IFERROR(VLOOKUP($BM$1&amp;'Service PJ'!$D121&amp;'Service PJ'!$B121&amp;'Service PJ'!$A121&amp;"*",'EPA_US9RT techs'!$A$2:$I$1722,9,FALSE),"")</f>
        <v/>
      </c>
      <c r="CD123" s="14" t="str">
        <f>IFERROR(VLOOKUP($BM$1&amp;'Service PJ'!$D121&amp;'Service PJ'!$B121&amp;'Service PJ'!$A121&amp;"*",'EPA_US9RT techs'!$A$2:$I$1722,9,FALSE),"")</f>
        <v/>
      </c>
      <c r="CE123" s="14" t="str">
        <f>IFERROR(VLOOKUP($BM$1&amp;'Service PJ'!$D121&amp;'Service PJ'!$B121&amp;'Service PJ'!$A121&amp;"*",'EPA_US9RT techs'!$A$2:$I$1722,9,FALSE),"")</f>
        <v/>
      </c>
      <c r="CF123" s="14" t="str">
        <f>IFERROR(VLOOKUP($BM$1&amp;'Service PJ'!$D121&amp;'Service PJ'!$B121&amp;'Service PJ'!$A121&amp;"*",'EPA_US9RT techs'!$A$2:$I$1722,9,FALSE),"")</f>
        <v/>
      </c>
      <c r="CG123" s="14" t="str">
        <f>IFERROR(VLOOKUP($BM$1&amp;'Service PJ'!$D121&amp;'Service PJ'!$B121&amp;'Service PJ'!$A121&amp;"*",'EPA_US9RT techs'!$A$2:$I$1722,9,FALSE),"")</f>
        <v/>
      </c>
      <c r="CH123" s="14" t="str">
        <f>IFERROR(VLOOKUP($BM$1&amp;'Service PJ'!$D121&amp;'Service PJ'!$B121&amp;'Service PJ'!$A121&amp;"*",'EPA_US9RT techs'!$A$2:$I$1722,9,FALSE),"")</f>
        <v/>
      </c>
      <c r="CI123" s="14" t="str">
        <f>IFERROR(VLOOKUP($BM$1&amp;'Service PJ'!$D121&amp;'Service PJ'!$B121&amp;'Service PJ'!$A121&amp;"*",'EPA_US9RT techs'!$A$2:$I$1722,9,FALSE),"")</f>
        <v/>
      </c>
      <c r="CJ123" s="14" t="str">
        <f>IFERROR(VLOOKUP($BM$1&amp;'Service PJ'!$D121&amp;'Service PJ'!$B121&amp;'Service PJ'!$A121&amp;"*",'EPA_US9RT techs'!$A$2:$I$1722,9,FALSE),"")</f>
        <v/>
      </c>
      <c r="CK123" s="14" t="str">
        <f>IFERROR(VLOOKUP($BM$1&amp;'Service PJ'!$D121&amp;'Service PJ'!$B121&amp;'Service PJ'!$A121&amp;"*",'EPA_US9RT techs'!$A$2:$I$1722,9,FALSE),"")</f>
        <v/>
      </c>
      <c r="CL123" s="14" t="str">
        <f>IFERROR(VLOOKUP($BM$1&amp;'Service PJ'!$D121&amp;'Service PJ'!$B121&amp;'Service PJ'!$A121&amp;"*",'EPA_US9RT techs'!$A$2:$I$1722,9,FALSE),"")</f>
        <v/>
      </c>
      <c r="CM123" s="14" t="str">
        <f>IFERROR(VLOOKUP($BM$1&amp;'Service PJ'!$D121&amp;'Service PJ'!$B121&amp;'Service PJ'!$A121&amp;"*",'EPA_US9RT techs'!$A$2:$I$1722,9,FALSE),"")</f>
        <v/>
      </c>
      <c r="CN123" s="14" t="str">
        <f>IFERROR(VLOOKUP($BM$1&amp;'Service PJ'!$D121&amp;'Service PJ'!$B121&amp;'Service PJ'!$A121&amp;"*",'EPA_US9RT techs'!$A$2:$I$1722,9,FALSE),"")</f>
        <v/>
      </c>
      <c r="CO123" s="14" t="str">
        <f>IFERROR(VLOOKUP($BM$1&amp;'Service PJ'!$D121&amp;'Service PJ'!$B121&amp;'Service PJ'!$A121&amp;"*",'EPA_US9RT techs'!$A$2:$I$1722,9,FALSE),"")</f>
        <v/>
      </c>
      <c r="CP123" s="14" t="str">
        <f>IFERROR(VLOOKUP($BM$1&amp;'Service PJ'!$D121&amp;'Service PJ'!$B121&amp;'Service PJ'!$A121&amp;"*",'EPA_US9RT techs'!$A$2:$I$1722,9,FALSE),"")</f>
        <v/>
      </c>
      <c r="CQ123" s="14" t="str">
        <f>IFERROR(VLOOKUP($BM$1&amp;'Service PJ'!$D121&amp;'Service PJ'!$B121&amp;'Service PJ'!$A121&amp;"*",'EPA_US9RT techs'!$A$2:$I$1722,9,FALSE),"")</f>
        <v/>
      </c>
      <c r="CS123" t="str">
        <f>IF(SUM(CT123:DJ123)=0,"\I:",'Service PJ'!$D121&amp;"_"&amp;'Service PJ'!$E121&amp;"_"&amp;'Service PJ'!$C121)</f>
        <v>\I:</v>
      </c>
      <c r="CT123" s="2" t="str">
        <f>IFERROR(VLOOKUP($CS$1&amp;'Service PJ'!$D121&amp;'Service PJ'!$B121&amp;'Service PJ'!$A121&amp;"*",'EPA_US9RT techs'!$A$2:$I$1722,9,FALSE),"")</f>
        <v/>
      </c>
      <c r="CU123" s="2" t="str">
        <f>IFERROR(VLOOKUP($CS$1&amp;'Service PJ'!$D121&amp;'Service PJ'!$B121&amp;'Service PJ'!$A121&amp;"*",'EPA_US9RT techs'!$A$2:$I$1722,9,FALSE),"")</f>
        <v/>
      </c>
      <c r="CV123" s="2" t="str">
        <f>IFERROR(VLOOKUP($CS$1&amp;'Service PJ'!$D121&amp;'Service PJ'!$B121&amp;'Service PJ'!$A121&amp;"*",'EPA_US9RT techs'!$A$2:$I$1722,9,FALSE),"")</f>
        <v/>
      </c>
      <c r="CW123" s="2" t="str">
        <f>IFERROR(VLOOKUP($CS$1&amp;'Service PJ'!$D121&amp;'Service PJ'!$B121&amp;'Service PJ'!$A121&amp;"*",'EPA_US9RT techs'!$A$2:$I$1722,9,FALSE),"")</f>
        <v/>
      </c>
      <c r="CX123" s="2" t="str">
        <f>IFERROR(VLOOKUP($CS$1&amp;'Service PJ'!$D121&amp;'Service PJ'!$B121&amp;'Service PJ'!$A121&amp;"*",'EPA_US9RT techs'!$A$2:$I$1722,9,FALSE),"")</f>
        <v/>
      </c>
      <c r="CY123" s="2" t="str">
        <f>IFERROR(VLOOKUP($CS$1&amp;'Service PJ'!$D121&amp;'Service PJ'!$B121&amp;'Service PJ'!$A121&amp;"*",'EPA_US9RT techs'!$A$2:$I$1722,9,FALSE),"")</f>
        <v/>
      </c>
      <c r="CZ123" s="2" t="str">
        <f>IFERROR(VLOOKUP($CS$1&amp;'Service PJ'!$D121&amp;'Service PJ'!$B121&amp;'Service PJ'!$A121&amp;"*",'EPA_US9RT techs'!$A$2:$I$1722,9,FALSE),"")</f>
        <v/>
      </c>
      <c r="DA123" s="2" t="str">
        <f>IFERROR(VLOOKUP($CS$1&amp;'Service PJ'!$D121&amp;'Service PJ'!$B121&amp;'Service PJ'!$A121&amp;"*",'EPA_US9RT techs'!$A$2:$I$1722,9,FALSE),"")</f>
        <v/>
      </c>
      <c r="DB123" s="2" t="str">
        <f>IFERROR(VLOOKUP($CS$1&amp;'Service PJ'!$D121&amp;'Service PJ'!$B121&amp;'Service PJ'!$A121&amp;"*",'EPA_US9RT techs'!$A$2:$I$1722,9,FALSE),"")</f>
        <v/>
      </c>
      <c r="DC123" s="2" t="str">
        <f>IFERROR(VLOOKUP($CS$1&amp;'Service PJ'!$D121&amp;'Service PJ'!$B121&amp;'Service PJ'!$A121&amp;"*",'EPA_US9RT techs'!$A$2:$I$1722,9,FALSE),"")</f>
        <v/>
      </c>
      <c r="DD123" s="2" t="str">
        <f>IFERROR(VLOOKUP($CS$1&amp;'Service PJ'!$D121&amp;'Service PJ'!$B121&amp;'Service PJ'!$A121&amp;"*",'EPA_US9RT techs'!$A$2:$I$1722,9,FALSE),"")</f>
        <v/>
      </c>
      <c r="DE123" s="2" t="str">
        <f>IFERROR(VLOOKUP($CS$1&amp;'Service PJ'!$D121&amp;'Service PJ'!$B121&amp;'Service PJ'!$A121&amp;"*",'EPA_US9RT techs'!$A$2:$I$1722,9,FALSE),"")</f>
        <v/>
      </c>
      <c r="DF123" s="2" t="str">
        <f>IFERROR(VLOOKUP($CS$1&amp;'Service PJ'!$D121&amp;'Service PJ'!$B121&amp;'Service PJ'!$A121&amp;"*",'EPA_US9RT techs'!$A$2:$I$1722,9,FALSE),"")</f>
        <v/>
      </c>
      <c r="DG123" s="2" t="str">
        <f>IFERROR(VLOOKUP($CS$1&amp;'Service PJ'!$D121&amp;'Service PJ'!$B121&amp;'Service PJ'!$A121&amp;"*",'EPA_US9RT techs'!$A$2:$I$1722,9,FALSE),"")</f>
        <v/>
      </c>
      <c r="DH123" s="2" t="str">
        <f>IFERROR(VLOOKUP($CS$1&amp;'Service PJ'!$D121&amp;'Service PJ'!$B121&amp;'Service PJ'!$A121&amp;"*",'EPA_US9RT techs'!$A$2:$I$1722,9,FALSE),"")</f>
        <v/>
      </c>
      <c r="DI123" s="2" t="str">
        <f>IFERROR(VLOOKUP($CS$1&amp;'Service PJ'!$D121&amp;'Service PJ'!$B121&amp;'Service PJ'!$A121&amp;"*",'EPA_US9RT techs'!$A$2:$I$1722,9,FALSE),"")</f>
        <v/>
      </c>
      <c r="DJ123" s="2" t="str">
        <f>IFERROR(VLOOKUP($CS$1&amp;'Service PJ'!$D121&amp;'Service PJ'!$B121&amp;'Service PJ'!$A121&amp;"*",'EPA_US9RT techs'!$A$2:$I$1722,9,FALSE),"")</f>
        <v/>
      </c>
      <c r="DK123" s="2" t="str">
        <f>IFERROR(VLOOKUP($CS$1&amp;'Service PJ'!$D121&amp;'Service PJ'!$B121&amp;'Service PJ'!$A121&amp;"*",'EPA_US9RT techs'!$A$2:$I$1722,9,FALSE),"")</f>
        <v/>
      </c>
      <c r="DL123" s="2" t="str">
        <f>IFERROR(VLOOKUP($CS$1&amp;'Service PJ'!$D121&amp;'Service PJ'!$B121&amp;'Service PJ'!$A121&amp;"*",'EPA_US9RT techs'!$A$2:$I$1722,9,FALSE),"")</f>
        <v/>
      </c>
      <c r="DM123" s="2" t="str">
        <f>IFERROR(VLOOKUP($CS$1&amp;'Service PJ'!$D121&amp;'Service PJ'!$B121&amp;'Service PJ'!$A121&amp;"*",'EPA_US9RT techs'!$A$2:$I$1722,9,FALSE),"")</f>
        <v/>
      </c>
      <c r="DN123" s="2" t="str">
        <f>IFERROR(VLOOKUP($CS$1&amp;'Service PJ'!$D121&amp;'Service PJ'!$B121&amp;'Service PJ'!$A121&amp;"*",'EPA_US9RT techs'!$A$2:$I$1722,9,FALSE),"")</f>
        <v/>
      </c>
      <c r="DO123" s="2" t="str">
        <f>IFERROR(VLOOKUP($CS$1&amp;'Service PJ'!$D121&amp;'Service PJ'!$B121&amp;'Service PJ'!$A121&amp;"*",'EPA_US9RT techs'!$A$2:$I$1722,9,FALSE),"")</f>
        <v/>
      </c>
      <c r="DP123" s="2" t="str">
        <f>IFERROR(VLOOKUP($CS$1&amp;'Service PJ'!$D121&amp;'Service PJ'!$B121&amp;'Service PJ'!$A121&amp;"*",'EPA_US9RT techs'!$A$2:$I$1722,9,FALSE),"")</f>
        <v/>
      </c>
      <c r="DQ123" s="2" t="str">
        <f>IFERROR(VLOOKUP($CS$1&amp;'Service PJ'!$D121&amp;'Service PJ'!$B121&amp;'Service PJ'!$A121&amp;"*",'EPA_US9RT techs'!$A$2:$I$1722,9,FALSE),"")</f>
        <v/>
      </c>
      <c r="DR123" s="2" t="str">
        <f>IFERROR(VLOOKUP($CS$1&amp;'Service PJ'!$D121&amp;'Service PJ'!$B121&amp;'Service PJ'!$A121&amp;"*",'EPA_US9RT techs'!$A$2:$I$1722,9,FALSE),"")</f>
        <v/>
      </c>
      <c r="DS123" s="2" t="str">
        <f>IFERROR(VLOOKUP($CS$1&amp;'Service PJ'!$D121&amp;'Service PJ'!$B121&amp;'Service PJ'!$A121&amp;"*",'EPA_US9RT techs'!$A$2:$I$1722,9,FALSE),"")</f>
        <v/>
      </c>
      <c r="DT123" s="2" t="str">
        <f>IFERROR(VLOOKUP($CS$1&amp;'Service PJ'!$D121&amp;'Service PJ'!$B121&amp;'Service PJ'!$A121&amp;"*",'EPA_US9RT techs'!$A$2:$I$1722,9,FALSE),"")</f>
        <v/>
      </c>
      <c r="DU123" s="2" t="str">
        <f>IFERROR(VLOOKUP($CS$1&amp;'Service PJ'!$D121&amp;'Service PJ'!$B121&amp;'Service PJ'!$A121&amp;"*",'EPA_US9RT techs'!$A$2:$I$1722,9,FALSE),"")</f>
        <v/>
      </c>
      <c r="DV123" s="2" t="str">
        <f>IFERROR(VLOOKUP($CS$1&amp;'Service PJ'!$D121&amp;'Service PJ'!$B121&amp;'Service PJ'!$A121&amp;"*",'EPA_US9RT techs'!$A$2:$I$1722,9,FALSE),"")</f>
        <v/>
      </c>
      <c r="DW123" s="2" t="str">
        <f>IFERROR(VLOOKUP($CS$1&amp;'Service PJ'!$D121&amp;'Service PJ'!$B121&amp;'Service PJ'!$A121&amp;"*",'EPA_US9RT techs'!$A$2:$I$1722,9,FALSE),"")</f>
        <v/>
      </c>
    </row>
    <row r="124" spans="1:127" x14ac:dyDescent="0.45">
      <c r="A124" t="str">
        <f>IF(SUM(B124:R124)=0,"\I:",'Service PJ'!$D122&amp;"_"&amp;'Service PJ'!$E122&amp;"_"&amp;'Service PJ'!$C122)</f>
        <v>\I:</v>
      </c>
      <c r="B124" s="14" t="str">
        <f>IFERROR(VLOOKUP($A$1&amp;'Service PJ'!$D122&amp;'Service PJ'!$B122&amp;'Service PJ'!$A122&amp;"*",'EPA_US9RT techs'!$A$2:$I$1722,9,FALSE),"")</f>
        <v/>
      </c>
      <c r="C124" s="14" t="str">
        <f>IFERROR(VLOOKUP($A$1&amp;'Service PJ'!$D122&amp;'Service PJ'!$B122&amp;'Service PJ'!$A122&amp;"*",'EPA_US9RT techs'!$A$2:$I$1722,9,FALSE),"")</f>
        <v/>
      </c>
      <c r="D124" s="14" t="str">
        <f>IFERROR(VLOOKUP($A$1&amp;'Service PJ'!$D122&amp;'Service PJ'!$B122&amp;'Service PJ'!$A122&amp;"*",'EPA_US9RT techs'!$A$2:$I$1722,9,FALSE),"")</f>
        <v/>
      </c>
      <c r="E124" s="14" t="str">
        <f>IFERROR(VLOOKUP($A$1&amp;'Service PJ'!$D122&amp;'Service PJ'!$B122&amp;'Service PJ'!$A122&amp;"*",'EPA_US9RT techs'!$A$2:$I$1722,9,FALSE),"")</f>
        <v/>
      </c>
      <c r="F124" s="14" t="str">
        <f>IFERROR(VLOOKUP($A$1&amp;'Service PJ'!$D122&amp;'Service PJ'!$B122&amp;'Service PJ'!$A122&amp;"*",'EPA_US9RT techs'!$A$2:$I$1722,9,FALSE),"")</f>
        <v/>
      </c>
      <c r="G124" s="14" t="str">
        <f>IFERROR(VLOOKUP($A$1&amp;'Service PJ'!$D122&amp;'Service PJ'!$B122&amp;'Service PJ'!$A122&amp;"*",'EPA_US9RT techs'!$A$2:$I$1722,9,FALSE),"")</f>
        <v/>
      </c>
      <c r="H124" s="14" t="str">
        <f>IFERROR(VLOOKUP($A$1&amp;'Service PJ'!$D122&amp;'Service PJ'!$B122&amp;'Service PJ'!$A122&amp;"*",'EPA_US9RT techs'!$A$2:$I$1722,9,FALSE),"")</f>
        <v/>
      </c>
      <c r="I124" s="14" t="str">
        <f>IFERROR(VLOOKUP($A$1&amp;'Service PJ'!$D122&amp;'Service PJ'!$B122&amp;'Service PJ'!$A122&amp;"*",'EPA_US9RT techs'!$A$2:$I$1722,9,FALSE),"")</f>
        <v/>
      </c>
      <c r="J124" s="14" t="str">
        <f>IFERROR(VLOOKUP($A$1&amp;'Service PJ'!$D122&amp;'Service PJ'!$B122&amp;'Service PJ'!$A122&amp;"*",'EPA_US9RT techs'!$A$2:$I$1722,9,FALSE),"")</f>
        <v/>
      </c>
      <c r="K124" s="14" t="str">
        <f>IFERROR(VLOOKUP($A$1&amp;'Service PJ'!$D122&amp;'Service PJ'!$B122&amp;'Service PJ'!$A122&amp;"*",'EPA_US9RT techs'!$A$2:$I$1722,9,FALSE),"")</f>
        <v/>
      </c>
      <c r="L124" s="14" t="str">
        <f>IFERROR(VLOOKUP($A$1&amp;'Service PJ'!$D122&amp;'Service PJ'!$B122&amp;'Service PJ'!$A122&amp;"*",'EPA_US9RT techs'!$A$2:$I$1722,9,FALSE),"")</f>
        <v/>
      </c>
      <c r="M124" s="14" t="str">
        <f>IFERROR(VLOOKUP($A$1&amp;'Service PJ'!$D122&amp;'Service PJ'!$B122&amp;'Service PJ'!$A122&amp;"*",'EPA_US9RT techs'!$A$2:$I$1722,9,FALSE),"")</f>
        <v/>
      </c>
      <c r="N124" s="14" t="str">
        <f>IFERROR(VLOOKUP($A$1&amp;'Service PJ'!$D122&amp;'Service PJ'!$B122&amp;'Service PJ'!$A122&amp;"*",'EPA_US9RT techs'!$A$2:$I$1722,9,FALSE),"")</f>
        <v/>
      </c>
      <c r="O124" s="14" t="str">
        <f>IFERROR(VLOOKUP($A$1&amp;'Service PJ'!$D122&amp;'Service PJ'!$B122&amp;'Service PJ'!$A122&amp;"*",'EPA_US9RT techs'!$A$2:$I$1722,9,FALSE),"")</f>
        <v/>
      </c>
      <c r="P124" s="14" t="str">
        <f>IFERROR(VLOOKUP($A$1&amp;'Service PJ'!$D122&amp;'Service PJ'!$B122&amp;'Service PJ'!$A122&amp;"*",'EPA_US9RT techs'!$A$2:$I$1722,9,FALSE),"")</f>
        <v/>
      </c>
      <c r="Q124" s="14" t="str">
        <f>IFERROR(VLOOKUP($A$1&amp;'Service PJ'!$D122&amp;'Service PJ'!$B122&amp;'Service PJ'!$A122&amp;"*",'EPA_US9RT techs'!$A$2:$I$1722,9,FALSE),"")</f>
        <v/>
      </c>
      <c r="R124" s="14" t="str">
        <f>IFERROR(VLOOKUP($A$1&amp;'Service PJ'!$D122&amp;'Service PJ'!$B122&amp;'Service PJ'!$A122&amp;"*",'EPA_US9RT techs'!$A$2:$I$1722,9,FALSE),"")</f>
        <v/>
      </c>
      <c r="S124" s="14" t="str">
        <f>IFERROR(VLOOKUP($A$1&amp;'Service PJ'!$D122&amp;'Service PJ'!$B122&amp;'Service PJ'!$A122&amp;"*",'EPA_US9RT techs'!$A$2:$I$1722,9,FALSE),"")</f>
        <v/>
      </c>
      <c r="T124" s="14" t="str">
        <f>IFERROR(VLOOKUP($A$1&amp;'Service PJ'!$D122&amp;'Service PJ'!$B122&amp;'Service PJ'!$A122&amp;"*",'EPA_US9RT techs'!$A$2:$I$1722,9,FALSE),"")</f>
        <v/>
      </c>
      <c r="U124" s="14" t="str">
        <f>IFERROR(VLOOKUP($A$1&amp;'Service PJ'!$D122&amp;'Service PJ'!$B122&amp;'Service PJ'!$A122&amp;"*",'EPA_US9RT techs'!$A$2:$I$1722,9,FALSE),"")</f>
        <v/>
      </c>
      <c r="V124" s="14" t="str">
        <f>IFERROR(VLOOKUP($A$1&amp;'Service PJ'!$D122&amp;'Service PJ'!$B122&amp;'Service PJ'!$A122&amp;"*",'EPA_US9RT techs'!$A$2:$I$1722,9,FALSE),"")</f>
        <v/>
      </c>
      <c r="W124" s="14" t="str">
        <f>IFERROR(VLOOKUP($A$1&amp;'Service PJ'!$D122&amp;'Service PJ'!$B122&amp;'Service PJ'!$A122&amp;"*",'EPA_US9RT techs'!$A$2:$I$1722,9,FALSE),"")</f>
        <v/>
      </c>
      <c r="X124" s="14" t="str">
        <f>IFERROR(VLOOKUP($A$1&amp;'Service PJ'!$D122&amp;'Service PJ'!$B122&amp;'Service PJ'!$A122&amp;"*",'EPA_US9RT techs'!$A$2:$I$1722,9,FALSE),"")</f>
        <v/>
      </c>
      <c r="Y124" s="14" t="str">
        <f>IFERROR(VLOOKUP($A$1&amp;'Service PJ'!$D122&amp;'Service PJ'!$B122&amp;'Service PJ'!$A122&amp;"*",'EPA_US9RT techs'!$A$2:$I$1722,9,FALSE),"")</f>
        <v/>
      </c>
      <c r="Z124" s="14" t="str">
        <f>IFERROR(VLOOKUP($A$1&amp;'Service PJ'!$D122&amp;'Service PJ'!$B122&amp;'Service PJ'!$A122&amp;"*",'EPA_US9RT techs'!$A$2:$I$1722,9,FALSE),"")</f>
        <v/>
      </c>
      <c r="AA124" s="14" t="str">
        <f>IFERROR(VLOOKUP($A$1&amp;'Service PJ'!$D122&amp;'Service PJ'!$B122&amp;'Service PJ'!$A122&amp;"*",'EPA_US9RT techs'!$A$2:$I$1722,9,FALSE),"")</f>
        <v/>
      </c>
      <c r="AB124" s="14" t="str">
        <f>IFERROR(VLOOKUP($A$1&amp;'Service PJ'!$D122&amp;'Service PJ'!$B122&amp;'Service PJ'!$A122&amp;"*",'EPA_US9RT techs'!$A$2:$I$1722,9,FALSE),"")</f>
        <v/>
      </c>
      <c r="AC124" s="14" t="str">
        <f>IFERROR(VLOOKUP($A$1&amp;'Service PJ'!$D122&amp;'Service PJ'!$B122&amp;'Service PJ'!$A122&amp;"*",'EPA_US9RT techs'!$A$2:$I$1722,9,FALSE),"")</f>
        <v/>
      </c>
      <c r="AD124" s="14" t="str">
        <f>IFERROR(VLOOKUP($A$1&amp;'Service PJ'!$D122&amp;'Service PJ'!$B122&amp;'Service PJ'!$A122&amp;"*",'EPA_US9RT techs'!$A$2:$I$1722,9,FALSE),"")</f>
        <v/>
      </c>
      <c r="AE124" s="14" t="str">
        <f>IFERROR(VLOOKUP($A$1&amp;'Service PJ'!$D122&amp;'Service PJ'!$B122&amp;'Service PJ'!$A122&amp;"*",'EPA_US9RT techs'!$A$2:$I$1722,9,FALSE),"")</f>
        <v/>
      </c>
      <c r="AG124" t="str">
        <f>IF(SUM(AH124:AX124)=0,"\I:",'Service PJ'!$D122&amp;"_"&amp;'Service PJ'!$E122&amp;"_"&amp;'Service PJ'!$C122)</f>
        <v>\I:</v>
      </c>
      <c r="AH124" s="14" t="str">
        <f>IFERROR(VLOOKUP($AG$1&amp;'Service PJ'!$D122&amp;'Service PJ'!$B122&amp;'Service PJ'!$A122&amp;"*",'EPA_US9RT techs'!$A$2:$I$1722,9,FALSE),"")</f>
        <v/>
      </c>
      <c r="AI124" s="14" t="str">
        <f>IFERROR(VLOOKUP($AG$1&amp;'Service PJ'!$D122&amp;'Service PJ'!$B122&amp;'Service PJ'!$A122&amp;"*",'EPA_US9RT techs'!$A$2:$I$1722,9,FALSE),"")</f>
        <v/>
      </c>
      <c r="AJ124" s="14" t="str">
        <f>IFERROR(VLOOKUP($AG$1&amp;'Service PJ'!$D122&amp;'Service PJ'!$B122&amp;'Service PJ'!$A122&amp;"*",'EPA_US9RT techs'!$A$2:$I$1722,9,FALSE),"")</f>
        <v/>
      </c>
      <c r="AK124" s="14" t="str">
        <f>IFERROR(VLOOKUP($AG$1&amp;'Service PJ'!$D122&amp;'Service PJ'!$B122&amp;'Service PJ'!$A122&amp;"*",'EPA_US9RT techs'!$A$2:$I$1722,9,FALSE),"")</f>
        <v/>
      </c>
      <c r="AL124" s="14" t="str">
        <f>IFERROR(VLOOKUP($AG$1&amp;'Service PJ'!$D122&amp;'Service PJ'!$B122&amp;'Service PJ'!$A122&amp;"*",'EPA_US9RT techs'!$A$2:$I$1722,9,FALSE),"")</f>
        <v/>
      </c>
      <c r="AM124" s="14" t="str">
        <f>IFERROR(VLOOKUP($AG$1&amp;'Service PJ'!$D122&amp;'Service PJ'!$B122&amp;'Service PJ'!$A122&amp;"*",'EPA_US9RT techs'!$A$2:$I$1722,9,FALSE),"")</f>
        <v/>
      </c>
      <c r="AN124" s="14" t="str">
        <f>IFERROR(VLOOKUP($AG$1&amp;'Service PJ'!$D122&amp;'Service PJ'!$B122&amp;'Service PJ'!$A122&amp;"*",'EPA_US9RT techs'!$A$2:$I$1722,9,FALSE),"")</f>
        <v/>
      </c>
      <c r="AO124" s="14" t="str">
        <f>IFERROR(VLOOKUP($AG$1&amp;'Service PJ'!$D122&amp;'Service PJ'!$B122&amp;'Service PJ'!$A122&amp;"*",'EPA_US9RT techs'!$A$2:$I$1722,9,FALSE),"")</f>
        <v/>
      </c>
      <c r="AP124" s="14" t="str">
        <f>IFERROR(VLOOKUP($AG$1&amp;'Service PJ'!$D122&amp;'Service PJ'!$B122&amp;'Service PJ'!$A122&amp;"*",'EPA_US9RT techs'!$A$2:$I$1722,9,FALSE),"")</f>
        <v/>
      </c>
      <c r="AQ124" s="14" t="str">
        <f>IFERROR(VLOOKUP($AG$1&amp;'Service PJ'!$D122&amp;'Service PJ'!$B122&amp;'Service PJ'!$A122&amp;"*",'EPA_US9RT techs'!$A$2:$I$1722,9,FALSE),"")</f>
        <v/>
      </c>
      <c r="AR124" s="14" t="str">
        <f>IFERROR(VLOOKUP($AG$1&amp;'Service PJ'!$D122&amp;'Service PJ'!$B122&amp;'Service PJ'!$A122&amp;"*",'EPA_US9RT techs'!$A$2:$I$1722,9,FALSE),"")</f>
        <v/>
      </c>
      <c r="AS124" s="14" t="str">
        <f>IFERROR(VLOOKUP($AG$1&amp;'Service PJ'!$D122&amp;'Service PJ'!$B122&amp;'Service PJ'!$A122&amp;"*",'EPA_US9RT techs'!$A$2:$I$1722,9,FALSE),"")</f>
        <v/>
      </c>
      <c r="AT124" s="14" t="str">
        <f>IFERROR(VLOOKUP($AG$1&amp;'Service PJ'!$D122&amp;'Service PJ'!$B122&amp;'Service PJ'!$A122&amp;"*",'EPA_US9RT techs'!$A$2:$I$1722,9,FALSE),"")</f>
        <v/>
      </c>
      <c r="AU124" s="14" t="str">
        <f>IFERROR(VLOOKUP($AG$1&amp;'Service PJ'!$D122&amp;'Service PJ'!$B122&amp;'Service PJ'!$A122&amp;"*",'EPA_US9RT techs'!$A$2:$I$1722,9,FALSE),"")</f>
        <v/>
      </c>
      <c r="AV124" s="14" t="str">
        <f>IFERROR(VLOOKUP($AG$1&amp;'Service PJ'!$D122&amp;'Service PJ'!$B122&amp;'Service PJ'!$A122&amp;"*",'EPA_US9RT techs'!$A$2:$I$1722,9,FALSE),"")</f>
        <v/>
      </c>
      <c r="AW124" s="14" t="str">
        <f>IFERROR(VLOOKUP($AG$1&amp;'Service PJ'!$D122&amp;'Service PJ'!$B122&amp;'Service PJ'!$A122&amp;"*",'EPA_US9RT techs'!$A$2:$I$1722,9,FALSE),"")</f>
        <v/>
      </c>
      <c r="AX124" s="14" t="str">
        <f>IFERROR(VLOOKUP($AG$1&amp;'Service PJ'!$D122&amp;'Service PJ'!$B122&amp;'Service PJ'!$A122&amp;"*",'EPA_US9RT techs'!$A$2:$I$1722,9,FALSE),"")</f>
        <v/>
      </c>
      <c r="AY124" s="14" t="str">
        <f>IFERROR(VLOOKUP($AG$1&amp;'Service PJ'!$D122&amp;'Service PJ'!$B122&amp;'Service PJ'!$A122&amp;"*",'EPA_US9RT techs'!$A$2:$I$1722,9,FALSE),"")</f>
        <v/>
      </c>
      <c r="AZ124" s="14" t="str">
        <f>IFERROR(VLOOKUP($AG$1&amp;'Service PJ'!$D122&amp;'Service PJ'!$B122&amp;'Service PJ'!$A122&amp;"*",'EPA_US9RT techs'!$A$2:$I$1722,9,FALSE),"")</f>
        <v/>
      </c>
      <c r="BA124" s="14" t="str">
        <f>IFERROR(VLOOKUP($AG$1&amp;'Service PJ'!$D122&amp;'Service PJ'!$B122&amp;'Service PJ'!$A122&amp;"*",'EPA_US9RT techs'!$A$2:$I$1722,9,FALSE),"")</f>
        <v/>
      </c>
      <c r="BB124" s="14" t="str">
        <f>IFERROR(VLOOKUP($AG$1&amp;'Service PJ'!$D122&amp;'Service PJ'!$B122&amp;'Service PJ'!$A122&amp;"*",'EPA_US9RT techs'!$A$2:$I$1722,9,FALSE),"")</f>
        <v/>
      </c>
      <c r="BC124" s="14" t="str">
        <f>IFERROR(VLOOKUP($AG$1&amp;'Service PJ'!$D122&amp;'Service PJ'!$B122&amp;'Service PJ'!$A122&amp;"*",'EPA_US9RT techs'!$A$2:$I$1722,9,FALSE),"")</f>
        <v/>
      </c>
      <c r="BD124" s="14" t="str">
        <f>IFERROR(VLOOKUP($AG$1&amp;'Service PJ'!$D122&amp;'Service PJ'!$B122&amp;'Service PJ'!$A122&amp;"*",'EPA_US9RT techs'!$A$2:$I$1722,9,FALSE),"")</f>
        <v/>
      </c>
      <c r="BE124" s="14" t="str">
        <f>IFERROR(VLOOKUP($AG$1&amp;'Service PJ'!$D122&amp;'Service PJ'!$B122&amp;'Service PJ'!$A122&amp;"*",'EPA_US9RT techs'!$A$2:$I$1722,9,FALSE),"")</f>
        <v/>
      </c>
      <c r="BF124" s="14" t="str">
        <f>IFERROR(VLOOKUP($AG$1&amp;'Service PJ'!$D122&amp;'Service PJ'!$B122&amp;'Service PJ'!$A122&amp;"*",'EPA_US9RT techs'!$A$2:$I$1722,9,FALSE),"")</f>
        <v/>
      </c>
      <c r="BG124" s="14" t="str">
        <f>IFERROR(VLOOKUP($AG$1&amp;'Service PJ'!$D122&amp;'Service PJ'!$B122&amp;'Service PJ'!$A122&amp;"*",'EPA_US9RT techs'!$A$2:$I$1722,9,FALSE),"")</f>
        <v/>
      </c>
      <c r="BH124" s="14" t="str">
        <f>IFERROR(VLOOKUP($AG$1&amp;'Service PJ'!$D122&amp;'Service PJ'!$B122&amp;'Service PJ'!$A122&amp;"*",'EPA_US9RT techs'!$A$2:$I$1722,9,FALSE),"")</f>
        <v/>
      </c>
      <c r="BI124" s="14" t="str">
        <f>IFERROR(VLOOKUP($AG$1&amp;'Service PJ'!$D122&amp;'Service PJ'!$B122&amp;'Service PJ'!$A122&amp;"*",'EPA_US9RT techs'!$A$2:$I$1722,9,FALSE),"")</f>
        <v/>
      </c>
      <c r="BJ124" s="14" t="str">
        <f>IFERROR(VLOOKUP($AG$1&amp;'Service PJ'!$D122&amp;'Service PJ'!$B122&amp;'Service PJ'!$A122&amp;"*",'EPA_US9RT techs'!$A$2:$I$1722,9,FALSE),"")</f>
        <v/>
      </c>
      <c r="BK124" s="14" t="str">
        <f>IFERROR(VLOOKUP($AG$1&amp;'Service PJ'!$D122&amp;'Service PJ'!$B122&amp;'Service PJ'!$A122&amp;"*",'EPA_US9RT techs'!$A$2:$I$1722,9,FALSE),"")</f>
        <v/>
      </c>
      <c r="BM124" t="str">
        <f>IF(SUM(BN124:CD124)=0,"\I:",'Service PJ'!$D122&amp;"_"&amp;'Service PJ'!$E122&amp;"_"&amp;'Service PJ'!$C122)</f>
        <v>\I:</v>
      </c>
      <c r="BN124" s="14" t="str">
        <f>IFERROR(VLOOKUP($BM$1&amp;'Service PJ'!$D122&amp;'Service PJ'!$B122&amp;'Service PJ'!$A122&amp;"*",'EPA_US9RT techs'!$A$2:$I$1722,9,FALSE),"")</f>
        <v/>
      </c>
      <c r="BO124" s="14" t="str">
        <f>IFERROR(VLOOKUP($BM$1&amp;'Service PJ'!$D122&amp;'Service PJ'!$B122&amp;'Service PJ'!$A122&amp;"*",'EPA_US9RT techs'!$A$2:$I$1722,9,FALSE),"")</f>
        <v/>
      </c>
      <c r="BP124" s="14" t="str">
        <f>IFERROR(VLOOKUP($BM$1&amp;'Service PJ'!$D122&amp;'Service PJ'!$B122&amp;'Service PJ'!$A122&amp;"*",'EPA_US9RT techs'!$A$2:$I$1722,9,FALSE),"")</f>
        <v/>
      </c>
      <c r="BQ124" s="14" t="str">
        <f>IFERROR(VLOOKUP($BM$1&amp;'Service PJ'!$D122&amp;'Service PJ'!$B122&amp;'Service PJ'!$A122&amp;"*",'EPA_US9RT techs'!$A$2:$I$1722,9,FALSE),"")</f>
        <v/>
      </c>
      <c r="BR124" s="14" t="str">
        <f>IFERROR(VLOOKUP($BM$1&amp;'Service PJ'!$D122&amp;'Service PJ'!$B122&amp;'Service PJ'!$A122&amp;"*",'EPA_US9RT techs'!$A$2:$I$1722,9,FALSE),"")</f>
        <v/>
      </c>
      <c r="BS124" s="14" t="str">
        <f>IFERROR(VLOOKUP($BM$1&amp;'Service PJ'!$D122&amp;'Service PJ'!$B122&amp;'Service PJ'!$A122&amp;"*",'EPA_US9RT techs'!$A$2:$I$1722,9,FALSE),"")</f>
        <v/>
      </c>
      <c r="BT124" s="14" t="str">
        <f>IFERROR(VLOOKUP($BM$1&amp;'Service PJ'!$D122&amp;'Service PJ'!$B122&amp;'Service PJ'!$A122&amp;"*",'EPA_US9RT techs'!$A$2:$I$1722,9,FALSE),"")</f>
        <v/>
      </c>
      <c r="BU124" s="14" t="str">
        <f>IFERROR(VLOOKUP($BM$1&amp;'Service PJ'!$D122&amp;'Service PJ'!$B122&amp;'Service PJ'!$A122&amp;"*",'EPA_US9RT techs'!$A$2:$I$1722,9,FALSE),"")</f>
        <v/>
      </c>
      <c r="BV124" s="14" t="str">
        <f>IFERROR(VLOOKUP($BM$1&amp;'Service PJ'!$D122&amp;'Service PJ'!$B122&amp;'Service PJ'!$A122&amp;"*",'EPA_US9RT techs'!$A$2:$I$1722,9,FALSE),"")</f>
        <v/>
      </c>
      <c r="BW124" s="14" t="str">
        <f>IFERROR(VLOOKUP($BM$1&amp;'Service PJ'!$D122&amp;'Service PJ'!$B122&amp;'Service PJ'!$A122&amp;"*",'EPA_US9RT techs'!$A$2:$I$1722,9,FALSE),"")</f>
        <v/>
      </c>
      <c r="BX124" s="14" t="str">
        <f>IFERROR(VLOOKUP($BM$1&amp;'Service PJ'!$D122&amp;'Service PJ'!$B122&amp;'Service PJ'!$A122&amp;"*",'EPA_US9RT techs'!$A$2:$I$1722,9,FALSE),"")</f>
        <v/>
      </c>
      <c r="BY124" s="14" t="str">
        <f>IFERROR(VLOOKUP($BM$1&amp;'Service PJ'!$D122&amp;'Service PJ'!$B122&amp;'Service PJ'!$A122&amp;"*",'EPA_US9RT techs'!$A$2:$I$1722,9,FALSE),"")</f>
        <v/>
      </c>
      <c r="BZ124" s="14" t="str">
        <f>IFERROR(VLOOKUP($BM$1&amp;'Service PJ'!$D122&amp;'Service PJ'!$B122&amp;'Service PJ'!$A122&amp;"*",'EPA_US9RT techs'!$A$2:$I$1722,9,FALSE),"")</f>
        <v/>
      </c>
      <c r="CA124" s="14" t="str">
        <f>IFERROR(VLOOKUP($BM$1&amp;'Service PJ'!$D122&amp;'Service PJ'!$B122&amp;'Service PJ'!$A122&amp;"*",'EPA_US9RT techs'!$A$2:$I$1722,9,FALSE),"")</f>
        <v/>
      </c>
      <c r="CB124" s="14" t="str">
        <f>IFERROR(VLOOKUP($BM$1&amp;'Service PJ'!$D122&amp;'Service PJ'!$B122&amp;'Service PJ'!$A122&amp;"*",'EPA_US9RT techs'!$A$2:$I$1722,9,FALSE),"")</f>
        <v/>
      </c>
      <c r="CC124" s="14" t="str">
        <f>IFERROR(VLOOKUP($BM$1&amp;'Service PJ'!$D122&amp;'Service PJ'!$B122&amp;'Service PJ'!$A122&amp;"*",'EPA_US9RT techs'!$A$2:$I$1722,9,FALSE),"")</f>
        <v/>
      </c>
      <c r="CD124" s="14" t="str">
        <f>IFERROR(VLOOKUP($BM$1&amp;'Service PJ'!$D122&amp;'Service PJ'!$B122&amp;'Service PJ'!$A122&amp;"*",'EPA_US9RT techs'!$A$2:$I$1722,9,FALSE),"")</f>
        <v/>
      </c>
      <c r="CE124" s="14" t="str">
        <f>IFERROR(VLOOKUP($BM$1&amp;'Service PJ'!$D122&amp;'Service PJ'!$B122&amp;'Service PJ'!$A122&amp;"*",'EPA_US9RT techs'!$A$2:$I$1722,9,FALSE),"")</f>
        <v/>
      </c>
      <c r="CF124" s="14" t="str">
        <f>IFERROR(VLOOKUP($BM$1&amp;'Service PJ'!$D122&amp;'Service PJ'!$B122&amp;'Service PJ'!$A122&amp;"*",'EPA_US9RT techs'!$A$2:$I$1722,9,FALSE),"")</f>
        <v/>
      </c>
      <c r="CG124" s="14" t="str">
        <f>IFERROR(VLOOKUP($BM$1&amp;'Service PJ'!$D122&amp;'Service PJ'!$B122&amp;'Service PJ'!$A122&amp;"*",'EPA_US9RT techs'!$A$2:$I$1722,9,FALSE),"")</f>
        <v/>
      </c>
      <c r="CH124" s="14" t="str">
        <f>IFERROR(VLOOKUP($BM$1&amp;'Service PJ'!$D122&amp;'Service PJ'!$B122&amp;'Service PJ'!$A122&amp;"*",'EPA_US9RT techs'!$A$2:$I$1722,9,FALSE),"")</f>
        <v/>
      </c>
      <c r="CI124" s="14" t="str">
        <f>IFERROR(VLOOKUP($BM$1&amp;'Service PJ'!$D122&amp;'Service PJ'!$B122&amp;'Service PJ'!$A122&amp;"*",'EPA_US9RT techs'!$A$2:$I$1722,9,FALSE),"")</f>
        <v/>
      </c>
      <c r="CJ124" s="14" t="str">
        <f>IFERROR(VLOOKUP($BM$1&amp;'Service PJ'!$D122&amp;'Service PJ'!$B122&amp;'Service PJ'!$A122&amp;"*",'EPA_US9RT techs'!$A$2:$I$1722,9,FALSE),"")</f>
        <v/>
      </c>
      <c r="CK124" s="14" t="str">
        <f>IFERROR(VLOOKUP($BM$1&amp;'Service PJ'!$D122&amp;'Service PJ'!$B122&amp;'Service PJ'!$A122&amp;"*",'EPA_US9RT techs'!$A$2:$I$1722,9,FALSE),"")</f>
        <v/>
      </c>
      <c r="CL124" s="14" t="str">
        <f>IFERROR(VLOOKUP($BM$1&amp;'Service PJ'!$D122&amp;'Service PJ'!$B122&amp;'Service PJ'!$A122&amp;"*",'EPA_US9RT techs'!$A$2:$I$1722,9,FALSE),"")</f>
        <v/>
      </c>
      <c r="CM124" s="14" t="str">
        <f>IFERROR(VLOOKUP($BM$1&amp;'Service PJ'!$D122&amp;'Service PJ'!$B122&amp;'Service PJ'!$A122&amp;"*",'EPA_US9RT techs'!$A$2:$I$1722,9,FALSE),"")</f>
        <v/>
      </c>
      <c r="CN124" s="14" t="str">
        <f>IFERROR(VLOOKUP($BM$1&amp;'Service PJ'!$D122&amp;'Service PJ'!$B122&amp;'Service PJ'!$A122&amp;"*",'EPA_US9RT techs'!$A$2:$I$1722,9,FALSE),"")</f>
        <v/>
      </c>
      <c r="CO124" s="14" t="str">
        <f>IFERROR(VLOOKUP($BM$1&amp;'Service PJ'!$D122&amp;'Service PJ'!$B122&amp;'Service PJ'!$A122&amp;"*",'EPA_US9RT techs'!$A$2:$I$1722,9,FALSE),"")</f>
        <v/>
      </c>
      <c r="CP124" s="14" t="str">
        <f>IFERROR(VLOOKUP($BM$1&amp;'Service PJ'!$D122&amp;'Service PJ'!$B122&amp;'Service PJ'!$A122&amp;"*",'EPA_US9RT techs'!$A$2:$I$1722,9,FALSE),"")</f>
        <v/>
      </c>
      <c r="CQ124" s="14" t="str">
        <f>IFERROR(VLOOKUP($BM$1&amp;'Service PJ'!$D122&amp;'Service PJ'!$B122&amp;'Service PJ'!$A122&amp;"*",'EPA_US9RT techs'!$A$2:$I$1722,9,FALSE),"")</f>
        <v/>
      </c>
      <c r="CS124" t="str">
        <f>IF(SUM(CT124:DJ124)=0,"\I:",'Service PJ'!$D122&amp;"_"&amp;'Service PJ'!$E122&amp;"_"&amp;'Service PJ'!$C122)</f>
        <v>\I:</v>
      </c>
      <c r="CT124" s="2" t="str">
        <f>IFERROR(VLOOKUP($CS$1&amp;'Service PJ'!$D122&amp;'Service PJ'!$B122&amp;'Service PJ'!$A122&amp;"*",'EPA_US9RT techs'!$A$2:$I$1722,9,FALSE),"")</f>
        <v/>
      </c>
      <c r="CU124" s="2" t="str">
        <f>IFERROR(VLOOKUP($CS$1&amp;'Service PJ'!$D122&amp;'Service PJ'!$B122&amp;'Service PJ'!$A122&amp;"*",'EPA_US9RT techs'!$A$2:$I$1722,9,FALSE),"")</f>
        <v/>
      </c>
      <c r="CV124" s="2" t="str">
        <f>IFERROR(VLOOKUP($CS$1&amp;'Service PJ'!$D122&amp;'Service PJ'!$B122&amp;'Service PJ'!$A122&amp;"*",'EPA_US9RT techs'!$A$2:$I$1722,9,FALSE),"")</f>
        <v/>
      </c>
      <c r="CW124" s="2" t="str">
        <f>IFERROR(VLOOKUP($CS$1&amp;'Service PJ'!$D122&amp;'Service PJ'!$B122&amp;'Service PJ'!$A122&amp;"*",'EPA_US9RT techs'!$A$2:$I$1722,9,FALSE),"")</f>
        <v/>
      </c>
      <c r="CX124" s="2" t="str">
        <f>IFERROR(VLOOKUP($CS$1&amp;'Service PJ'!$D122&amp;'Service PJ'!$B122&amp;'Service PJ'!$A122&amp;"*",'EPA_US9RT techs'!$A$2:$I$1722,9,FALSE),"")</f>
        <v/>
      </c>
      <c r="CY124" s="2" t="str">
        <f>IFERROR(VLOOKUP($CS$1&amp;'Service PJ'!$D122&amp;'Service PJ'!$B122&amp;'Service PJ'!$A122&amp;"*",'EPA_US9RT techs'!$A$2:$I$1722,9,FALSE),"")</f>
        <v/>
      </c>
      <c r="CZ124" s="2" t="str">
        <f>IFERROR(VLOOKUP($CS$1&amp;'Service PJ'!$D122&amp;'Service PJ'!$B122&amp;'Service PJ'!$A122&amp;"*",'EPA_US9RT techs'!$A$2:$I$1722,9,FALSE),"")</f>
        <v/>
      </c>
      <c r="DA124" s="2" t="str">
        <f>IFERROR(VLOOKUP($CS$1&amp;'Service PJ'!$D122&amp;'Service PJ'!$B122&amp;'Service PJ'!$A122&amp;"*",'EPA_US9RT techs'!$A$2:$I$1722,9,FALSE),"")</f>
        <v/>
      </c>
      <c r="DB124" s="2" t="str">
        <f>IFERROR(VLOOKUP($CS$1&amp;'Service PJ'!$D122&amp;'Service PJ'!$B122&amp;'Service PJ'!$A122&amp;"*",'EPA_US9RT techs'!$A$2:$I$1722,9,FALSE),"")</f>
        <v/>
      </c>
      <c r="DC124" s="2" t="str">
        <f>IFERROR(VLOOKUP($CS$1&amp;'Service PJ'!$D122&amp;'Service PJ'!$B122&amp;'Service PJ'!$A122&amp;"*",'EPA_US9RT techs'!$A$2:$I$1722,9,FALSE),"")</f>
        <v/>
      </c>
      <c r="DD124" s="2" t="str">
        <f>IFERROR(VLOOKUP($CS$1&amp;'Service PJ'!$D122&amp;'Service PJ'!$B122&amp;'Service PJ'!$A122&amp;"*",'EPA_US9RT techs'!$A$2:$I$1722,9,FALSE),"")</f>
        <v/>
      </c>
      <c r="DE124" s="2" t="str">
        <f>IFERROR(VLOOKUP($CS$1&amp;'Service PJ'!$D122&amp;'Service PJ'!$B122&amp;'Service PJ'!$A122&amp;"*",'EPA_US9RT techs'!$A$2:$I$1722,9,FALSE),"")</f>
        <v/>
      </c>
      <c r="DF124" s="2" t="str">
        <f>IFERROR(VLOOKUP($CS$1&amp;'Service PJ'!$D122&amp;'Service PJ'!$B122&amp;'Service PJ'!$A122&amp;"*",'EPA_US9RT techs'!$A$2:$I$1722,9,FALSE),"")</f>
        <v/>
      </c>
      <c r="DG124" s="2" t="str">
        <f>IFERROR(VLOOKUP($CS$1&amp;'Service PJ'!$D122&amp;'Service PJ'!$B122&amp;'Service PJ'!$A122&amp;"*",'EPA_US9RT techs'!$A$2:$I$1722,9,FALSE),"")</f>
        <v/>
      </c>
      <c r="DH124" s="2" t="str">
        <f>IFERROR(VLOOKUP($CS$1&amp;'Service PJ'!$D122&amp;'Service PJ'!$B122&amp;'Service PJ'!$A122&amp;"*",'EPA_US9RT techs'!$A$2:$I$1722,9,FALSE),"")</f>
        <v/>
      </c>
      <c r="DI124" s="2" t="str">
        <f>IFERROR(VLOOKUP($CS$1&amp;'Service PJ'!$D122&amp;'Service PJ'!$B122&amp;'Service PJ'!$A122&amp;"*",'EPA_US9RT techs'!$A$2:$I$1722,9,FALSE),"")</f>
        <v/>
      </c>
      <c r="DJ124" s="2" t="str">
        <f>IFERROR(VLOOKUP($CS$1&amp;'Service PJ'!$D122&amp;'Service PJ'!$B122&amp;'Service PJ'!$A122&amp;"*",'EPA_US9RT techs'!$A$2:$I$1722,9,FALSE),"")</f>
        <v/>
      </c>
      <c r="DK124" s="2" t="str">
        <f>IFERROR(VLOOKUP($CS$1&amp;'Service PJ'!$D122&amp;'Service PJ'!$B122&amp;'Service PJ'!$A122&amp;"*",'EPA_US9RT techs'!$A$2:$I$1722,9,FALSE),"")</f>
        <v/>
      </c>
      <c r="DL124" s="2" t="str">
        <f>IFERROR(VLOOKUP($CS$1&amp;'Service PJ'!$D122&amp;'Service PJ'!$B122&amp;'Service PJ'!$A122&amp;"*",'EPA_US9RT techs'!$A$2:$I$1722,9,FALSE),"")</f>
        <v/>
      </c>
      <c r="DM124" s="2" t="str">
        <f>IFERROR(VLOOKUP($CS$1&amp;'Service PJ'!$D122&amp;'Service PJ'!$B122&amp;'Service PJ'!$A122&amp;"*",'EPA_US9RT techs'!$A$2:$I$1722,9,FALSE),"")</f>
        <v/>
      </c>
      <c r="DN124" s="2" t="str">
        <f>IFERROR(VLOOKUP($CS$1&amp;'Service PJ'!$D122&amp;'Service PJ'!$B122&amp;'Service PJ'!$A122&amp;"*",'EPA_US9RT techs'!$A$2:$I$1722,9,FALSE),"")</f>
        <v/>
      </c>
      <c r="DO124" s="2" t="str">
        <f>IFERROR(VLOOKUP($CS$1&amp;'Service PJ'!$D122&amp;'Service PJ'!$B122&amp;'Service PJ'!$A122&amp;"*",'EPA_US9RT techs'!$A$2:$I$1722,9,FALSE),"")</f>
        <v/>
      </c>
      <c r="DP124" s="2" t="str">
        <f>IFERROR(VLOOKUP($CS$1&amp;'Service PJ'!$D122&amp;'Service PJ'!$B122&amp;'Service PJ'!$A122&amp;"*",'EPA_US9RT techs'!$A$2:$I$1722,9,FALSE),"")</f>
        <v/>
      </c>
      <c r="DQ124" s="2" t="str">
        <f>IFERROR(VLOOKUP($CS$1&amp;'Service PJ'!$D122&amp;'Service PJ'!$B122&amp;'Service PJ'!$A122&amp;"*",'EPA_US9RT techs'!$A$2:$I$1722,9,FALSE),"")</f>
        <v/>
      </c>
      <c r="DR124" s="2" t="str">
        <f>IFERROR(VLOOKUP($CS$1&amp;'Service PJ'!$D122&amp;'Service PJ'!$B122&amp;'Service PJ'!$A122&amp;"*",'EPA_US9RT techs'!$A$2:$I$1722,9,FALSE),"")</f>
        <v/>
      </c>
      <c r="DS124" s="2" t="str">
        <f>IFERROR(VLOOKUP($CS$1&amp;'Service PJ'!$D122&amp;'Service PJ'!$B122&amp;'Service PJ'!$A122&amp;"*",'EPA_US9RT techs'!$A$2:$I$1722,9,FALSE),"")</f>
        <v/>
      </c>
      <c r="DT124" s="2" t="str">
        <f>IFERROR(VLOOKUP($CS$1&amp;'Service PJ'!$D122&amp;'Service PJ'!$B122&amp;'Service PJ'!$A122&amp;"*",'EPA_US9RT techs'!$A$2:$I$1722,9,FALSE),"")</f>
        <v/>
      </c>
      <c r="DU124" s="2" t="str">
        <f>IFERROR(VLOOKUP($CS$1&amp;'Service PJ'!$D122&amp;'Service PJ'!$B122&amp;'Service PJ'!$A122&amp;"*",'EPA_US9RT techs'!$A$2:$I$1722,9,FALSE),"")</f>
        <v/>
      </c>
      <c r="DV124" s="2" t="str">
        <f>IFERROR(VLOOKUP($CS$1&amp;'Service PJ'!$D122&amp;'Service PJ'!$B122&amp;'Service PJ'!$A122&amp;"*",'EPA_US9RT techs'!$A$2:$I$1722,9,FALSE),"")</f>
        <v/>
      </c>
      <c r="DW124" s="2" t="str">
        <f>IFERROR(VLOOKUP($CS$1&amp;'Service PJ'!$D122&amp;'Service PJ'!$B122&amp;'Service PJ'!$A122&amp;"*",'EPA_US9RT techs'!$A$2:$I$1722,9,FALSE),"")</f>
        <v/>
      </c>
    </row>
    <row r="125" spans="1:127" x14ac:dyDescent="0.45">
      <c r="A125" t="str">
        <f>IF(SUM(B125:R125)=0,"\I:",'Service PJ'!$D123&amp;"_"&amp;'Service PJ'!$E123&amp;"_"&amp;'Service PJ'!$C123)</f>
        <v>\I:</v>
      </c>
      <c r="B125" s="14" t="str">
        <f>IFERROR(VLOOKUP($A$1&amp;'Service PJ'!$D123&amp;'Service PJ'!$B123&amp;'Service PJ'!$A123&amp;"*",'EPA_US9RT techs'!$A$2:$I$1722,9,FALSE),"")</f>
        <v/>
      </c>
      <c r="C125" s="14" t="str">
        <f>IFERROR(VLOOKUP($A$1&amp;'Service PJ'!$D123&amp;'Service PJ'!$B123&amp;'Service PJ'!$A123&amp;"*",'EPA_US9RT techs'!$A$2:$I$1722,9,FALSE),"")</f>
        <v/>
      </c>
      <c r="D125" s="14" t="str">
        <f>IFERROR(VLOOKUP($A$1&amp;'Service PJ'!$D123&amp;'Service PJ'!$B123&amp;'Service PJ'!$A123&amp;"*",'EPA_US9RT techs'!$A$2:$I$1722,9,FALSE),"")</f>
        <v/>
      </c>
      <c r="E125" s="14" t="str">
        <f>IFERROR(VLOOKUP($A$1&amp;'Service PJ'!$D123&amp;'Service PJ'!$B123&amp;'Service PJ'!$A123&amp;"*",'EPA_US9RT techs'!$A$2:$I$1722,9,FALSE),"")</f>
        <v/>
      </c>
      <c r="F125" s="14" t="str">
        <f>IFERROR(VLOOKUP($A$1&amp;'Service PJ'!$D123&amp;'Service PJ'!$B123&amp;'Service PJ'!$A123&amp;"*",'EPA_US9RT techs'!$A$2:$I$1722,9,FALSE),"")</f>
        <v/>
      </c>
      <c r="G125" s="14" t="str">
        <f>IFERROR(VLOOKUP($A$1&amp;'Service PJ'!$D123&amp;'Service PJ'!$B123&amp;'Service PJ'!$A123&amp;"*",'EPA_US9RT techs'!$A$2:$I$1722,9,FALSE),"")</f>
        <v/>
      </c>
      <c r="H125" s="14" t="str">
        <f>IFERROR(VLOOKUP($A$1&amp;'Service PJ'!$D123&amp;'Service PJ'!$B123&amp;'Service PJ'!$A123&amp;"*",'EPA_US9RT techs'!$A$2:$I$1722,9,FALSE),"")</f>
        <v/>
      </c>
      <c r="I125" s="14" t="str">
        <f>IFERROR(VLOOKUP($A$1&amp;'Service PJ'!$D123&amp;'Service PJ'!$B123&amp;'Service PJ'!$A123&amp;"*",'EPA_US9RT techs'!$A$2:$I$1722,9,FALSE),"")</f>
        <v/>
      </c>
      <c r="J125" s="14" t="str">
        <f>IFERROR(VLOOKUP($A$1&amp;'Service PJ'!$D123&amp;'Service PJ'!$B123&amp;'Service PJ'!$A123&amp;"*",'EPA_US9RT techs'!$A$2:$I$1722,9,FALSE),"")</f>
        <v/>
      </c>
      <c r="K125" s="14" t="str">
        <f>IFERROR(VLOOKUP($A$1&amp;'Service PJ'!$D123&amp;'Service PJ'!$B123&amp;'Service PJ'!$A123&amp;"*",'EPA_US9RT techs'!$A$2:$I$1722,9,FALSE),"")</f>
        <v/>
      </c>
      <c r="L125" s="14" t="str">
        <f>IFERROR(VLOOKUP($A$1&amp;'Service PJ'!$D123&amp;'Service PJ'!$B123&amp;'Service PJ'!$A123&amp;"*",'EPA_US9RT techs'!$A$2:$I$1722,9,FALSE),"")</f>
        <v/>
      </c>
      <c r="M125" s="14" t="str">
        <f>IFERROR(VLOOKUP($A$1&amp;'Service PJ'!$D123&amp;'Service PJ'!$B123&amp;'Service PJ'!$A123&amp;"*",'EPA_US9RT techs'!$A$2:$I$1722,9,FALSE),"")</f>
        <v/>
      </c>
      <c r="N125" s="14" t="str">
        <f>IFERROR(VLOOKUP($A$1&amp;'Service PJ'!$D123&amp;'Service PJ'!$B123&amp;'Service PJ'!$A123&amp;"*",'EPA_US9RT techs'!$A$2:$I$1722,9,FALSE),"")</f>
        <v/>
      </c>
      <c r="O125" s="14" t="str">
        <f>IFERROR(VLOOKUP($A$1&amp;'Service PJ'!$D123&amp;'Service PJ'!$B123&amp;'Service PJ'!$A123&amp;"*",'EPA_US9RT techs'!$A$2:$I$1722,9,FALSE),"")</f>
        <v/>
      </c>
      <c r="P125" s="14" t="str">
        <f>IFERROR(VLOOKUP($A$1&amp;'Service PJ'!$D123&amp;'Service PJ'!$B123&amp;'Service PJ'!$A123&amp;"*",'EPA_US9RT techs'!$A$2:$I$1722,9,FALSE),"")</f>
        <v/>
      </c>
      <c r="Q125" s="14" t="str">
        <f>IFERROR(VLOOKUP($A$1&amp;'Service PJ'!$D123&amp;'Service PJ'!$B123&amp;'Service PJ'!$A123&amp;"*",'EPA_US9RT techs'!$A$2:$I$1722,9,FALSE),"")</f>
        <v/>
      </c>
      <c r="R125" s="14" t="str">
        <f>IFERROR(VLOOKUP($A$1&amp;'Service PJ'!$D123&amp;'Service PJ'!$B123&amp;'Service PJ'!$A123&amp;"*",'EPA_US9RT techs'!$A$2:$I$1722,9,FALSE),"")</f>
        <v/>
      </c>
      <c r="S125" s="14" t="str">
        <f>IFERROR(VLOOKUP($A$1&amp;'Service PJ'!$D123&amp;'Service PJ'!$B123&amp;'Service PJ'!$A123&amp;"*",'EPA_US9RT techs'!$A$2:$I$1722,9,FALSE),"")</f>
        <v/>
      </c>
      <c r="T125" s="14" t="str">
        <f>IFERROR(VLOOKUP($A$1&amp;'Service PJ'!$D123&amp;'Service PJ'!$B123&amp;'Service PJ'!$A123&amp;"*",'EPA_US9RT techs'!$A$2:$I$1722,9,FALSE),"")</f>
        <v/>
      </c>
      <c r="U125" s="14" t="str">
        <f>IFERROR(VLOOKUP($A$1&amp;'Service PJ'!$D123&amp;'Service PJ'!$B123&amp;'Service PJ'!$A123&amp;"*",'EPA_US9RT techs'!$A$2:$I$1722,9,FALSE),"")</f>
        <v/>
      </c>
      <c r="V125" s="14" t="str">
        <f>IFERROR(VLOOKUP($A$1&amp;'Service PJ'!$D123&amp;'Service PJ'!$B123&amp;'Service PJ'!$A123&amp;"*",'EPA_US9RT techs'!$A$2:$I$1722,9,FALSE),"")</f>
        <v/>
      </c>
      <c r="W125" s="14" t="str">
        <f>IFERROR(VLOOKUP($A$1&amp;'Service PJ'!$D123&amp;'Service PJ'!$B123&amp;'Service PJ'!$A123&amp;"*",'EPA_US9RT techs'!$A$2:$I$1722,9,FALSE),"")</f>
        <v/>
      </c>
      <c r="X125" s="14" t="str">
        <f>IFERROR(VLOOKUP($A$1&amp;'Service PJ'!$D123&amp;'Service PJ'!$B123&amp;'Service PJ'!$A123&amp;"*",'EPA_US9RT techs'!$A$2:$I$1722,9,FALSE),"")</f>
        <v/>
      </c>
      <c r="Y125" s="14" t="str">
        <f>IFERROR(VLOOKUP($A$1&amp;'Service PJ'!$D123&amp;'Service PJ'!$B123&amp;'Service PJ'!$A123&amp;"*",'EPA_US9RT techs'!$A$2:$I$1722,9,FALSE),"")</f>
        <v/>
      </c>
      <c r="Z125" s="14" t="str">
        <f>IFERROR(VLOOKUP($A$1&amp;'Service PJ'!$D123&amp;'Service PJ'!$B123&amp;'Service PJ'!$A123&amp;"*",'EPA_US9RT techs'!$A$2:$I$1722,9,FALSE),"")</f>
        <v/>
      </c>
      <c r="AA125" s="14" t="str">
        <f>IFERROR(VLOOKUP($A$1&amp;'Service PJ'!$D123&amp;'Service PJ'!$B123&amp;'Service PJ'!$A123&amp;"*",'EPA_US9RT techs'!$A$2:$I$1722,9,FALSE),"")</f>
        <v/>
      </c>
      <c r="AB125" s="14" t="str">
        <f>IFERROR(VLOOKUP($A$1&amp;'Service PJ'!$D123&amp;'Service PJ'!$B123&amp;'Service PJ'!$A123&amp;"*",'EPA_US9RT techs'!$A$2:$I$1722,9,FALSE),"")</f>
        <v/>
      </c>
      <c r="AC125" s="14" t="str">
        <f>IFERROR(VLOOKUP($A$1&amp;'Service PJ'!$D123&amp;'Service PJ'!$B123&amp;'Service PJ'!$A123&amp;"*",'EPA_US9RT techs'!$A$2:$I$1722,9,FALSE),"")</f>
        <v/>
      </c>
      <c r="AD125" s="14" t="str">
        <f>IFERROR(VLOOKUP($A$1&amp;'Service PJ'!$D123&amp;'Service PJ'!$B123&amp;'Service PJ'!$A123&amp;"*",'EPA_US9RT techs'!$A$2:$I$1722,9,FALSE),"")</f>
        <v/>
      </c>
      <c r="AE125" s="14" t="str">
        <f>IFERROR(VLOOKUP($A$1&amp;'Service PJ'!$D123&amp;'Service PJ'!$B123&amp;'Service PJ'!$A123&amp;"*",'EPA_US9RT techs'!$A$2:$I$1722,9,FALSE),"")</f>
        <v/>
      </c>
      <c r="AG125" t="str">
        <f>IF(SUM(AH125:AX125)=0,"\I:",'Service PJ'!$D123&amp;"_"&amp;'Service PJ'!$E123&amp;"_"&amp;'Service PJ'!$C123)</f>
        <v>\I:</v>
      </c>
      <c r="AH125" s="14" t="str">
        <f>IFERROR(VLOOKUP($AG$1&amp;'Service PJ'!$D123&amp;'Service PJ'!$B123&amp;'Service PJ'!$A123&amp;"*",'EPA_US9RT techs'!$A$2:$I$1722,9,FALSE),"")</f>
        <v/>
      </c>
      <c r="AI125" s="14" t="str">
        <f>IFERROR(VLOOKUP($AG$1&amp;'Service PJ'!$D123&amp;'Service PJ'!$B123&amp;'Service PJ'!$A123&amp;"*",'EPA_US9RT techs'!$A$2:$I$1722,9,FALSE),"")</f>
        <v/>
      </c>
      <c r="AJ125" s="14" t="str">
        <f>IFERROR(VLOOKUP($AG$1&amp;'Service PJ'!$D123&amp;'Service PJ'!$B123&amp;'Service PJ'!$A123&amp;"*",'EPA_US9RT techs'!$A$2:$I$1722,9,FALSE),"")</f>
        <v/>
      </c>
      <c r="AK125" s="14" t="str">
        <f>IFERROR(VLOOKUP($AG$1&amp;'Service PJ'!$D123&amp;'Service PJ'!$B123&amp;'Service PJ'!$A123&amp;"*",'EPA_US9RT techs'!$A$2:$I$1722,9,FALSE),"")</f>
        <v/>
      </c>
      <c r="AL125" s="14" t="str">
        <f>IFERROR(VLOOKUP($AG$1&amp;'Service PJ'!$D123&amp;'Service PJ'!$B123&amp;'Service PJ'!$A123&amp;"*",'EPA_US9RT techs'!$A$2:$I$1722,9,FALSE),"")</f>
        <v/>
      </c>
      <c r="AM125" s="14" t="str">
        <f>IFERROR(VLOOKUP($AG$1&amp;'Service PJ'!$D123&amp;'Service PJ'!$B123&amp;'Service PJ'!$A123&amp;"*",'EPA_US9RT techs'!$A$2:$I$1722,9,FALSE),"")</f>
        <v/>
      </c>
      <c r="AN125" s="14" t="str">
        <f>IFERROR(VLOOKUP($AG$1&amp;'Service PJ'!$D123&amp;'Service PJ'!$B123&amp;'Service PJ'!$A123&amp;"*",'EPA_US9RT techs'!$A$2:$I$1722,9,FALSE),"")</f>
        <v/>
      </c>
      <c r="AO125" s="14" t="str">
        <f>IFERROR(VLOOKUP($AG$1&amp;'Service PJ'!$D123&amp;'Service PJ'!$B123&amp;'Service PJ'!$A123&amp;"*",'EPA_US9RT techs'!$A$2:$I$1722,9,FALSE),"")</f>
        <v/>
      </c>
      <c r="AP125" s="14" t="str">
        <f>IFERROR(VLOOKUP($AG$1&amp;'Service PJ'!$D123&amp;'Service PJ'!$B123&amp;'Service PJ'!$A123&amp;"*",'EPA_US9RT techs'!$A$2:$I$1722,9,FALSE),"")</f>
        <v/>
      </c>
      <c r="AQ125" s="14" t="str">
        <f>IFERROR(VLOOKUP($AG$1&amp;'Service PJ'!$D123&amp;'Service PJ'!$B123&amp;'Service PJ'!$A123&amp;"*",'EPA_US9RT techs'!$A$2:$I$1722,9,FALSE),"")</f>
        <v/>
      </c>
      <c r="AR125" s="14" t="str">
        <f>IFERROR(VLOOKUP($AG$1&amp;'Service PJ'!$D123&amp;'Service PJ'!$B123&amp;'Service PJ'!$A123&amp;"*",'EPA_US9RT techs'!$A$2:$I$1722,9,FALSE),"")</f>
        <v/>
      </c>
      <c r="AS125" s="14" t="str">
        <f>IFERROR(VLOOKUP($AG$1&amp;'Service PJ'!$D123&amp;'Service PJ'!$B123&amp;'Service PJ'!$A123&amp;"*",'EPA_US9RT techs'!$A$2:$I$1722,9,FALSE),"")</f>
        <v/>
      </c>
      <c r="AT125" s="14" t="str">
        <f>IFERROR(VLOOKUP($AG$1&amp;'Service PJ'!$D123&amp;'Service PJ'!$B123&amp;'Service PJ'!$A123&amp;"*",'EPA_US9RT techs'!$A$2:$I$1722,9,FALSE),"")</f>
        <v/>
      </c>
      <c r="AU125" s="14" t="str">
        <f>IFERROR(VLOOKUP($AG$1&amp;'Service PJ'!$D123&amp;'Service PJ'!$B123&amp;'Service PJ'!$A123&amp;"*",'EPA_US9RT techs'!$A$2:$I$1722,9,FALSE),"")</f>
        <v/>
      </c>
      <c r="AV125" s="14" t="str">
        <f>IFERROR(VLOOKUP($AG$1&amp;'Service PJ'!$D123&amp;'Service PJ'!$B123&amp;'Service PJ'!$A123&amp;"*",'EPA_US9RT techs'!$A$2:$I$1722,9,FALSE),"")</f>
        <v/>
      </c>
      <c r="AW125" s="14" t="str">
        <f>IFERROR(VLOOKUP($AG$1&amp;'Service PJ'!$D123&amp;'Service PJ'!$B123&amp;'Service PJ'!$A123&amp;"*",'EPA_US9RT techs'!$A$2:$I$1722,9,FALSE),"")</f>
        <v/>
      </c>
      <c r="AX125" s="14" t="str">
        <f>IFERROR(VLOOKUP($AG$1&amp;'Service PJ'!$D123&amp;'Service PJ'!$B123&amp;'Service PJ'!$A123&amp;"*",'EPA_US9RT techs'!$A$2:$I$1722,9,FALSE),"")</f>
        <v/>
      </c>
      <c r="AY125" s="14" t="str">
        <f>IFERROR(VLOOKUP($AG$1&amp;'Service PJ'!$D123&amp;'Service PJ'!$B123&amp;'Service PJ'!$A123&amp;"*",'EPA_US9RT techs'!$A$2:$I$1722,9,FALSE),"")</f>
        <v/>
      </c>
      <c r="AZ125" s="14" t="str">
        <f>IFERROR(VLOOKUP($AG$1&amp;'Service PJ'!$D123&amp;'Service PJ'!$B123&amp;'Service PJ'!$A123&amp;"*",'EPA_US9RT techs'!$A$2:$I$1722,9,FALSE),"")</f>
        <v/>
      </c>
      <c r="BA125" s="14" t="str">
        <f>IFERROR(VLOOKUP($AG$1&amp;'Service PJ'!$D123&amp;'Service PJ'!$B123&amp;'Service PJ'!$A123&amp;"*",'EPA_US9RT techs'!$A$2:$I$1722,9,FALSE),"")</f>
        <v/>
      </c>
      <c r="BB125" s="14" t="str">
        <f>IFERROR(VLOOKUP($AG$1&amp;'Service PJ'!$D123&amp;'Service PJ'!$B123&amp;'Service PJ'!$A123&amp;"*",'EPA_US9RT techs'!$A$2:$I$1722,9,FALSE),"")</f>
        <v/>
      </c>
      <c r="BC125" s="14" t="str">
        <f>IFERROR(VLOOKUP($AG$1&amp;'Service PJ'!$D123&amp;'Service PJ'!$B123&amp;'Service PJ'!$A123&amp;"*",'EPA_US9RT techs'!$A$2:$I$1722,9,FALSE),"")</f>
        <v/>
      </c>
      <c r="BD125" s="14" t="str">
        <f>IFERROR(VLOOKUP($AG$1&amp;'Service PJ'!$D123&amp;'Service PJ'!$B123&amp;'Service PJ'!$A123&amp;"*",'EPA_US9RT techs'!$A$2:$I$1722,9,FALSE),"")</f>
        <v/>
      </c>
      <c r="BE125" s="14" t="str">
        <f>IFERROR(VLOOKUP($AG$1&amp;'Service PJ'!$D123&amp;'Service PJ'!$B123&amp;'Service PJ'!$A123&amp;"*",'EPA_US9RT techs'!$A$2:$I$1722,9,FALSE),"")</f>
        <v/>
      </c>
      <c r="BF125" s="14" t="str">
        <f>IFERROR(VLOOKUP($AG$1&amp;'Service PJ'!$D123&amp;'Service PJ'!$B123&amp;'Service PJ'!$A123&amp;"*",'EPA_US9RT techs'!$A$2:$I$1722,9,FALSE),"")</f>
        <v/>
      </c>
      <c r="BG125" s="14" t="str">
        <f>IFERROR(VLOOKUP($AG$1&amp;'Service PJ'!$D123&amp;'Service PJ'!$B123&amp;'Service PJ'!$A123&amp;"*",'EPA_US9RT techs'!$A$2:$I$1722,9,FALSE),"")</f>
        <v/>
      </c>
      <c r="BH125" s="14" t="str">
        <f>IFERROR(VLOOKUP($AG$1&amp;'Service PJ'!$D123&amp;'Service PJ'!$B123&amp;'Service PJ'!$A123&amp;"*",'EPA_US9RT techs'!$A$2:$I$1722,9,FALSE),"")</f>
        <v/>
      </c>
      <c r="BI125" s="14" t="str">
        <f>IFERROR(VLOOKUP($AG$1&amp;'Service PJ'!$D123&amp;'Service PJ'!$B123&amp;'Service PJ'!$A123&amp;"*",'EPA_US9RT techs'!$A$2:$I$1722,9,FALSE),"")</f>
        <v/>
      </c>
      <c r="BJ125" s="14" t="str">
        <f>IFERROR(VLOOKUP($AG$1&amp;'Service PJ'!$D123&amp;'Service PJ'!$B123&amp;'Service PJ'!$A123&amp;"*",'EPA_US9RT techs'!$A$2:$I$1722,9,FALSE),"")</f>
        <v/>
      </c>
      <c r="BK125" s="14" t="str">
        <f>IFERROR(VLOOKUP($AG$1&amp;'Service PJ'!$D123&amp;'Service PJ'!$B123&amp;'Service PJ'!$A123&amp;"*",'EPA_US9RT techs'!$A$2:$I$1722,9,FALSE),"")</f>
        <v/>
      </c>
      <c r="BM125" t="str">
        <f>IF(SUM(BN125:CD125)=0,"\I:",'Service PJ'!$D123&amp;"_"&amp;'Service PJ'!$E123&amp;"_"&amp;'Service PJ'!$C123)</f>
        <v>\I:</v>
      </c>
      <c r="BN125" s="14" t="str">
        <f>IFERROR(VLOOKUP($BM$1&amp;'Service PJ'!$D123&amp;'Service PJ'!$B123&amp;'Service PJ'!$A123&amp;"*",'EPA_US9RT techs'!$A$2:$I$1722,9,FALSE),"")</f>
        <v/>
      </c>
      <c r="BO125" s="14" t="str">
        <f>IFERROR(VLOOKUP($BM$1&amp;'Service PJ'!$D123&amp;'Service PJ'!$B123&amp;'Service PJ'!$A123&amp;"*",'EPA_US9RT techs'!$A$2:$I$1722,9,FALSE),"")</f>
        <v/>
      </c>
      <c r="BP125" s="14" t="str">
        <f>IFERROR(VLOOKUP($BM$1&amp;'Service PJ'!$D123&amp;'Service PJ'!$B123&amp;'Service PJ'!$A123&amp;"*",'EPA_US9RT techs'!$A$2:$I$1722,9,FALSE),"")</f>
        <v/>
      </c>
      <c r="BQ125" s="14" t="str">
        <f>IFERROR(VLOOKUP($BM$1&amp;'Service PJ'!$D123&amp;'Service PJ'!$B123&amp;'Service PJ'!$A123&amp;"*",'EPA_US9RT techs'!$A$2:$I$1722,9,FALSE),"")</f>
        <v/>
      </c>
      <c r="BR125" s="14" t="str">
        <f>IFERROR(VLOOKUP($BM$1&amp;'Service PJ'!$D123&amp;'Service PJ'!$B123&amp;'Service PJ'!$A123&amp;"*",'EPA_US9RT techs'!$A$2:$I$1722,9,FALSE),"")</f>
        <v/>
      </c>
      <c r="BS125" s="14" t="str">
        <f>IFERROR(VLOOKUP($BM$1&amp;'Service PJ'!$D123&amp;'Service PJ'!$B123&amp;'Service PJ'!$A123&amp;"*",'EPA_US9RT techs'!$A$2:$I$1722,9,FALSE),"")</f>
        <v/>
      </c>
      <c r="BT125" s="14" t="str">
        <f>IFERROR(VLOOKUP($BM$1&amp;'Service PJ'!$D123&amp;'Service PJ'!$B123&amp;'Service PJ'!$A123&amp;"*",'EPA_US9RT techs'!$A$2:$I$1722,9,FALSE),"")</f>
        <v/>
      </c>
      <c r="BU125" s="14" t="str">
        <f>IFERROR(VLOOKUP($BM$1&amp;'Service PJ'!$D123&amp;'Service PJ'!$B123&amp;'Service PJ'!$A123&amp;"*",'EPA_US9RT techs'!$A$2:$I$1722,9,FALSE),"")</f>
        <v/>
      </c>
      <c r="BV125" s="14" t="str">
        <f>IFERROR(VLOOKUP($BM$1&amp;'Service PJ'!$D123&amp;'Service PJ'!$B123&amp;'Service PJ'!$A123&amp;"*",'EPA_US9RT techs'!$A$2:$I$1722,9,FALSE),"")</f>
        <v/>
      </c>
      <c r="BW125" s="14" t="str">
        <f>IFERROR(VLOOKUP($BM$1&amp;'Service PJ'!$D123&amp;'Service PJ'!$B123&amp;'Service PJ'!$A123&amp;"*",'EPA_US9RT techs'!$A$2:$I$1722,9,FALSE),"")</f>
        <v/>
      </c>
      <c r="BX125" s="14" t="str">
        <f>IFERROR(VLOOKUP($BM$1&amp;'Service PJ'!$D123&amp;'Service PJ'!$B123&amp;'Service PJ'!$A123&amp;"*",'EPA_US9RT techs'!$A$2:$I$1722,9,FALSE),"")</f>
        <v/>
      </c>
      <c r="BY125" s="14" t="str">
        <f>IFERROR(VLOOKUP($BM$1&amp;'Service PJ'!$D123&amp;'Service PJ'!$B123&amp;'Service PJ'!$A123&amp;"*",'EPA_US9RT techs'!$A$2:$I$1722,9,FALSE),"")</f>
        <v/>
      </c>
      <c r="BZ125" s="14" t="str">
        <f>IFERROR(VLOOKUP($BM$1&amp;'Service PJ'!$D123&amp;'Service PJ'!$B123&amp;'Service PJ'!$A123&amp;"*",'EPA_US9RT techs'!$A$2:$I$1722,9,FALSE),"")</f>
        <v/>
      </c>
      <c r="CA125" s="14" t="str">
        <f>IFERROR(VLOOKUP($BM$1&amp;'Service PJ'!$D123&amp;'Service PJ'!$B123&amp;'Service PJ'!$A123&amp;"*",'EPA_US9RT techs'!$A$2:$I$1722,9,FALSE),"")</f>
        <v/>
      </c>
      <c r="CB125" s="14" t="str">
        <f>IFERROR(VLOOKUP($BM$1&amp;'Service PJ'!$D123&amp;'Service PJ'!$B123&amp;'Service PJ'!$A123&amp;"*",'EPA_US9RT techs'!$A$2:$I$1722,9,FALSE),"")</f>
        <v/>
      </c>
      <c r="CC125" s="14" t="str">
        <f>IFERROR(VLOOKUP($BM$1&amp;'Service PJ'!$D123&amp;'Service PJ'!$B123&amp;'Service PJ'!$A123&amp;"*",'EPA_US9RT techs'!$A$2:$I$1722,9,FALSE),"")</f>
        <v/>
      </c>
      <c r="CD125" s="14" t="str">
        <f>IFERROR(VLOOKUP($BM$1&amp;'Service PJ'!$D123&amp;'Service PJ'!$B123&amp;'Service PJ'!$A123&amp;"*",'EPA_US9RT techs'!$A$2:$I$1722,9,FALSE),"")</f>
        <v/>
      </c>
      <c r="CE125" s="14" t="str">
        <f>IFERROR(VLOOKUP($BM$1&amp;'Service PJ'!$D123&amp;'Service PJ'!$B123&amp;'Service PJ'!$A123&amp;"*",'EPA_US9RT techs'!$A$2:$I$1722,9,FALSE),"")</f>
        <v/>
      </c>
      <c r="CF125" s="14" t="str">
        <f>IFERROR(VLOOKUP($BM$1&amp;'Service PJ'!$D123&amp;'Service PJ'!$B123&amp;'Service PJ'!$A123&amp;"*",'EPA_US9RT techs'!$A$2:$I$1722,9,FALSE),"")</f>
        <v/>
      </c>
      <c r="CG125" s="14" t="str">
        <f>IFERROR(VLOOKUP($BM$1&amp;'Service PJ'!$D123&amp;'Service PJ'!$B123&amp;'Service PJ'!$A123&amp;"*",'EPA_US9RT techs'!$A$2:$I$1722,9,FALSE),"")</f>
        <v/>
      </c>
      <c r="CH125" s="14" t="str">
        <f>IFERROR(VLOOKUP($BM$1&amp;'Service PJ'!$D123&amp;'Service PJ'!$B123&amp;'Service PJ'!$A123&amp;"*",'EPA_US9RT techs'!$A$2:$I$1722,9,FALSE),"")</f>
        <v/>
      </c>
      <c r="CI125" s="14" t="str">
        <f>IFERROR(VLOOKUP($BM$1&amp;'Service PJ'!$D123&amp;'Service PJ'!$B123&amp;'Service PJ'!$A123&amp;"*",'EPA_US9RT techs'!$A$2:$I$1722,9,FALSE),"")</f>
        <v/>
      </c>
      <c r="CJ125" s="14" t="str">
        <f>IFERROR(VLOOKUP($BM$1&amp;'Service PJ'!$D123&amp;'Service PJ'!$B123&amp;'Service PJ'!$A123&amp;"*",'EPA_US9RT techs'!$A$2:$I$1722,9,FALSE),"")</f>
        <v/>
      </c>
      <c r="CK125" s="14" t="str">
        <f>IFERROR(VLOOKUP($BM$1&amp;'Service PJ'!$D123&amp;'Service PJ'!$B123&amp;'Service PJ'!$A123&amp;"*",'EPA_US9RT techs'!$A$2:$I$1722,9,FALSE),"")</f>
        <v/>
      </c>
      <c r="CL125" s="14" t="str">
        <f>IFERROR(VLOOKUP($BM$1&amp;'Service PJ'!$D123&amp;'Service PJ'!$B123&amp;'Service PJ'!$A123&amp;"*",'EPA_US9RT techs'!$A$2:$I$1722,9,FALSE),"")</f>
        <v/>
      </c>
      <c r="CM125" s="14" t="str">
        <f>IFERROR(VLOOKUP($BM$1&amp;'Service PJ'!$D123&amp;'Service PJ'!$B123&amp;'Service PJ'!$A123&amp;"*",'EPA_US9RT techs'!$A$2:$I$1722,9,FALSE),"")</f>
        <v/>
      </c>
      <c r="CN125" s="14" t="str">
        <f>IFERROR(VLOOKUP($BM$1&amp;'Service PJ'!$D123&amp;'Service PJ'!$B123&amp;'Service PJ'!$A123&amp;"*",'EPA_US9RT techs'!$A$2:$I$1722,9,FALSE),"")</f>
        <v/>
      </c>
      <c r="CO125" s="14" t="str">
        <f>IFERROR(VLOOKUP($BM$1&amp;'Service PJ'!$D123&amp;'Service PJ'!$B123&amp;'Service PJ'!$A123&amp;"*",'EPA_US9RT techs'!$A$2:$I$1722,9,FALSE),"")</f>
        <v/>
      </c>
      <c r="CP125" s="14" t="str">
        <f>IFERROR(VLOOKUP($BM$1&amp;'Service PJ'!$D123&amp;'Service PJ'!$B123&amp;'Service PJ'!$A123&amp;"*",'EPA_US9RT techs'!$A$2:$I$1722,9,FALSE),"")</f>
        <v/>
      </c>
      <c r="CQ125" s="14" t="str">
        <f>IFERROR(VLOOKUP($BM$1&amp;'Service PJ'!$D123&amp;'Service PJ'!$B123&amp;'Service PJ'!$A123&amp;"*",'EPA_US9RT techs'!$A$2:$I$1722,9,FALSE),"")</f>
        <v/>
      </c>
      <c r="CS125" t="str">
        <f>IF(SUM(CT125:DJ125)=0,"\I:",'Service PJ'!$D123&amp;"_"&amp;'Service PJ'!$E123&amp;"_"&amp;'Service PJ'!$C123)</f>
        <v>\I:</v>
      </c>
      <c r="CT125" s="2" t="str">
        <f>IFERROR(VLOOKUP($CS$1&amp;'Service PJ'!$D123&amp;'Service PJ'!$B123&amp;'Service PJ'!$A123&amp;"*",'EPA_US9RT techs'!$A$2:$I$1722,9,FALSE),"")</f>
        <v/>
      </c>
      <c r="CU125" s="2" t="str">
        <f>IFERROR(VLOOKUP($CS$1&amp;'Service PJ'!$D123&amp;'Service PJ'!$B123&amp;'Service PJ'!$A123&amp;"*",'EPA_US9RT techs'!$A$2:$I$1722,9,FALSE),"")</f>
        <v/>
      </c>
      <c r="CV125" s="2" t="str">
        <f>IFERROR(VLOOKUP($CS$1&amp;'Service PJ'!$D123&amp;'Service PJ'!$B123&amp;'Service PJ'!$A123&amp;"*",'EPA_US9RT techs'!$A$2:$I$1722,9,FALSE),"")</f>
        <v/>
      </c>
      <c r="CW125" s="2" t="str">
        <f>IFERROR(VLOOKUP($CS$1&amp;'Service PJ'!$D123&amp;'Service PJ'!$B123&amp;'Service PJ'!$A123&amp;"*",'EPA_US9RT techs'!$A$2:$I$1722,9,FALSE),"")</f>
        <v/>
      </c>
      <c r="CX125" s="2" t="str">
        <f>IFERROR(VLOOKUP($CS$1&amp;'Service PJ'!$D123&amp;'Service PJ'!$B123&amp;'Service PJ'!$A123&amp;"*",'EPA_US9RT techs'!$A$2:$I$1722,9,FALSE),"")</f>
        <v/>
      </c>
      <c r="CY125" s="2" t="str">
        <f>IFERROR(VLOOKUP($CS$1&amp;'Service PJ'!$D123&amp;'Service PJ'!$B123&amp;'Service PJ'!$A123&amp;"*",'EPA_US9RT techs'!$A$2:$I$1722,9,FALSE),"")</f>
        <v/>
      </c>
      <c r="CZ125" s="2" t="str">
        <f>IFERROR(VLOOKUP($CS$1&amp;'Service PJ'!$D123&amp;'Service PJ'!$B123&amp;'Service PJ'!$A123&amp;"*",'EPA_US9RT techs'!$A$2:$I$1722,9,FALSE),"")</f>
        <v/>
      </c>
      <c r="DA125" s="2" t="str">
        <f>IFERROR(VLOOKUP($CS$1&amp;'Service PJ'!$D123&amp;'Service PJ'!$B123&amp;'Service PJ'!$A123&amp;"*",'EPA_US9RT techs'!$A$2:$I$1722,9,FALSE),"")</f>
        <v/>
      </c>
      <c r="DB125" s="2" t="str">
        <f>IFERROR(VLOOKUP($CS$1&amp;'Service PJ'!$D123&amp;'Service PJ'!$B123&amp;'Service PJ'!$A123&amp;"*",'EPA_US9RT techs'!$A$2:$I$1722,9,FALSE),"")</f>
        <v/>
      </c>
      <c r="DC125" s="2" t="str">
        <f>IFERROR(VLOOKUP($CS$1&amp;'Service PJ'!$D123&amp;'Service PJ'!$B123&amp;'Service PJ'!$A123&amp;"*",'EPA_US9RT techs'!$A$2:$I$1722,9,FALSE),"")</f>
        <v/>
      </c>
      <c r="DD125" s="2" t="str">
        <f>IFERROR(VLOOKUP($CS$1&amp;'Service PJ'!$D123&amp;'Service PJ'!$B123&amp;'Service PJ'!$A123&amp;"*",'EPA_US9RT techs'!$A$2:$I$1722,9,FALSE),"")</f>
        <v/>
      </c>
      <c r="DE125" s="2" t="str">
        <f>IFERROR(VLOOKUP($CS$1&amp;'Service PJ'!$D123&amp;'Service PJ'!$B123&amp;'Service PJ'!$A123&amp;"*",'EPA_US9RT techs'!$A$2:$I$1722,9,FALSE),"")</f>
        <v/>
      </c>
      <c r="DF125" s="2" t="str">
        <f>IFERROR(VLOOKUP($CS$1&amp;'Service PJ'!$D123&amp;'Service PJ'!$B123&amp;'Service PJ'!$A123&amp;"*",'EPA_US9RT techs'!$A$2:$I$1722,9,FALSE),"")</f>
        <v/>
      </c>
      <c r="DG125" s="2" t="str">
        <f>IFERROR(VLOOKUP($CS$1&amp;'Service PJ'!$D123&amp;'Service PJ'!$B123&amp;'Service PJ'!$A123&amp;"*",'EPA_US9RT techs'!$A$2:$I$1722,9,FALSE),"")</f>
        <v/>
      </c>
      <c r="DH125" s="2" t="str">
        <f>IFERROR(VLOOKUP($CS$1&amp;'Service PJ'!$D123&amp;'Service PJ'!$B123&amp;'Service PJ'!$A123&amp;"*",'EPA_US9RT techs'!$A$2:$I$1722,9,FALSE),"")</f>
        <v/>
      </c>
      <c r="DI125" s="2" t="str">
        <f>IFERROR(VLOOKUP($CS$1&amp;'Service PJ'!$D123&amp;'Service PJ'!$B123&amp;'Service PJ'!$A123&amp;"*",'EPA_US9RT techs'!$A$2:$I$1722,9,FALSE),"")</f>
        <v/>
      </c>
      <c r="DJ125" s="2" t="str">
        <f>IFERROR(VLOOKUP($CS$1&amp;'Service PJ'!$D123&amp;'Service PJ'!$B123&amp;'Service PJ'!$A123&amp;"*",'EPA_US9RT techs'!$A$2:$I$1722,9,FALSE),"")</f>
        <v/>
      </c>
      <c r="DK125" s="2" t="str">
        <f>IFERROR(VLOOKUP($CS$1&amp;'Service PJ'!$D123&amp;'Service PJ'!$B123&amp;'Service PJ'!$A123&amp;"*",'EPA_US9RT techs'!$A$2:$I$1722,9,FALSE),"")</f>
        <v/>
      </c>
      <c r="DL125" s="2" t="str">
        <f>IFERROR(VLOOKUP($CS$1&amp;'Service PJ'!$D123&amp;'Service PJ'!$B123&amp;'Service PJ'!$A123&amp;"*",'EPA_US9RT techs'!$A$2:$I$1722,9,FALSE),"")</f>
        <v/>
      </c>
      <c r="DM125" s="2" t="str">
        <f>IFERROR(VLOOKUP($CS$1&amp;'Service PJ'!$D123&amp;'Service PJ'!$B123&amp;'Service PJ'!$A123&amp;"*",'EPA_US9RT techs'!$A$2:$I$1722,9,FALSE),"")</f>
        <v/>
      </c>
      <c r="DN125" s="2" t="str">
        <f>IFERROR(VLOOKUP($CS$1&amp;'Service PJ'!$D123&amp;'Service PJ'!$B123&amp;'Service PJ'!$A123&amp;"*",'EPA_US9RT techs'!$A$2:$I$1722,9,FALSE),"")</f>
        <v/>
      </c>
      <c r="DO125" s="2" t="str">
        <f>IFERROR(VLOOKUP($CS$1&amp;'Service PJ'!$D123&amp;'Service PJ'!$B123&amp;'Service PJ'!$A123&amp;"*",'EPA_US9RT techs'!$A$2:$I$1722,9,FALSE),"")</f>
        <v/>
      </c>
      <c r="DP125" s="2" t="str">
        <f>IFERROR(VLOOKUP($CS$1&amp;'Service PJ'!$D123&amp;'Service PJ'!$B123&amp;'Service PJ'!$A123&amp;"*",'EPA_US9RT techs'!$A$2:$I$1722,9,FALSE),"")</f>
        <v/>
      </c>
      <c r="DQ125" s="2" t="str">
        <f>IFERROR(VLOOKUP($CS$1&amp;'Service PJ'!$D123&amp;'Service PJ'!$B123&amp;'Service PJ'!$A123&amp;"*",'EPA_US9RT techs'!$A$2:$I$1722,9,FALSE),"")</f>
        <v/>
      </c>
      <c r="DR125" s="2" t="str">
        <f>IFERROR(VLOOKUP($CS$1&amp;'Service PJ'!$D123&amp;'Service PJ'!$B123&amp;'Service PJ'!$A123&amp;"*",'EPA_US9RT techs'!$A$2:$I$1722,9,FALSE),"")</f>
        <v/>
      </c>
      <c r="DS125" s="2" t="str">
        <f>IFERROR(VLOOKUP($CS$1&amp;'Service PJ'!$D123&amp;'Service PJ'!$B123&amp;'Service PJ'!$A123&amp;"*",'EPA_US9RT techs'!$A$2:$I$1722,9,FALSE),"")</f>
        <v/>
      </c>
      <c r="DT125" s="2" t="str">
        <f>IFERROR(VLOOKUP($CS$1&amp;'Service PJ'!$D123&amp;'Service PJ'!$B123&amp;'Service PJ'!$A123&amp;"*",'EPA_US9RT techs'!$A$2:$I$1722,9,FALSE),"")</f>
        <v/>
      </c>
      <c r="DU125" s="2" t="str">
        <f>IFERROR(VLOOKUP($CS$1&amp;'Service PJ'!$D123&amp;'Service PJ'!$B123&amp;'Service PJ'!$A123&amp;"*",'EPA_US9RT techs'!$A$2:$I$1722,9,FALSE),"")</f>
        <v/>
      </c>
      <c r="DV125" s="2" t="str">
        <f>IFERROR(VLOOKUP($CS$1&amp;'Service PJ'!$D123&amp;'Service PJ'!$B123&amp;'Service PJ'!$A123&amp;"*",'EPA_US9RT techs'!$A$2:$I$1722,9,FALSE),"")</f>
        <v/>
      </c>
      <c r="DW125" s="2" t="str">
        <f>IFERROR(VLOOKUP($CS$1&amp;'Service PJ'!$D123&amp;'Service PJ'!$B123&amp;'Service PJ'!$A123&amp;"*",'EPA_US9RT techs'!$A$2:$I$1722,9,FALSE),"")</f>
        <v/>
      </c>
    </row>
    <row r="126" spans="1:127" x14ac:dyDescent="0.45">
      <c r="A126" t="str">
        <f>IF(SUM(B126:R126)=0,"\I:",'Service PJ'!$D124&amp;"_"&amp;'Service PJ'!$E124&amp;"_"&amp;'Service PJ'!$C124)</f>
        <v>\I:</v>
      </c>
      <c r="B126" s="14" t="str">
        <f>IFERROR(VLOOKUP($A$1&amp;'Service PJ'!$D124&amp;'Service PJ'!$B124&amp;'Service PJ'!$A124&amp;"*",'EPA_US9RT techs'!$A$2:$I$1722,9,FALSE),"")</f>
        <v/>
      </c>
      <c r="C126" s="14" t="str">
        <f>IFERROR(VLOOKUP($A$1&amp;'Service PJ'!$D124&amp;'Service PJ'!$B124&amp;'Service PJ'!$A124&amp;"*",'EPA_US9RT techs'!$A$2:$I$1722,9,FALSE),"")</f>
        <v/>
      </c>
      <c r="D126" s="14" t="str">
        <f>IFERROR(VLOOKUP($A$1&amp;'Service PJ'!$D124&amp;'Service PJ'!$B124&amp;'Service PJ'!$A124&amp;"*",'EPA_US9RT techs'!$A$2:$I$1722,9,FALSE),"")</f>
        <v/>
      </c>
      <c r="E126" s="14" t="str">
        <f>IFERROR(VLOOKUP($A$1&amp;'Service PJ'!$D124&amp;'Service PJ'!$B124&amp;'Service PJ'!$A124&amp;"*",'EPA_US9RT techs'!$A$2:$I$1722,9,FALSE),"")</f>
        <v/>
      </c>
      <c r="F126" s="14" t="str">
        <f>IFERROR(VLOOKUP($A$1&amp;'Service PJ'!$D124&amp;'Service PJ'!$B124&amp;'Service PJ'!$A124&amp;"*",'EPA_US9RT techs'!$A$2:$I$1722,9,FALSE),"")</f>
        <v/>
      </c>
      <c r="G126" s="14" t="str">
        <f>IFERROR(VLOOKUP($A$1&amp;'Service PJ'!$D124&amp;'Service PJ'!$B124&amp;'Service PJ'!$A124&amp;"*",'EPA_US9RT techs'!$A$2:$I$1722,9,FALSE),"")</f>
        <v/>
      </c>
      <c r="H126" s="14" t="str">
        <f>IFERROR(VLOOKUP($A$1&amp;'Service PJ'!$D124&amp;'Service PJ'!$B124&amp;'Service PJ'!$A124&amp;"*",'EPA_US9RT techs'!$A$2:$I$1722,9,FALSE),"")</f>
        <v/>
      </c>
      <c r="I126" s="14" t="str">
        <f>IFERROR(VLOOKUP($A$1&amp;'Service PJ'!$D124&amp;'Service PJ'!$B124&amp;'Service PJ'!$A124&amp;"*",'EPA_US9RT techs'!$A$2:$I$1722,9,FALSE),"")</f>
        <v/>
      </c>
      <c r="J126" s="14" t="str">
        <f>IFERROR(VLOOKUP($A$1&amp;'Service PJ'!$D124&amp;'Service PJ'!$B124&amp;'Service PJ'!$A124&amp;"*",'EPA_US9RT techs'!$A$2:$I$1722,9,FALSE),"")</f>
        <v/>
      </c>
      <c r="K126" s="14" t="str">
        <f>IFERROR(VLOOKUP($A$1&amp;'Service PJ'!$D124&amp;'Service PJ'!$B124&amp;'Service PJ'!$A124&amp;"*",'EPA_US9RT techs'!$A$2:$I$1722,9,FALSE),"")</f>
        <v/>
      </c>
      <c r="L126" s="14" t="str">
        <f>IFERROR(VLOOKUP($A$1&amp;'Service PJ'!$D124&amp;'Service PJ'!$B124&amp;'Service PJ'!$A124&amp;"*",'EPA_US9RT techs'!$A$2:$I$1722,9,FALSE),"")</f>
        <v/>
      </c>
      <c r="M126" s="14" t="str">
        <f>IFERROR(VLOOKUP($A$1&amp;'Service PJ'!$D124&amp;'Service PJ'!$B124&amp;'Service PJ'!$A124&amp;"*",'EPA_US9RT techs'!$A$2:$I$1722,9,FALSE),"")</f>
        <v/>
      </c>
      <c r="N126" s="14" t="str">
        <f>IFERROR(VLOOKUP($A$1&amp;'Service PJ'!$D124&amp;'Service PJ'!$B124&amp;'Service PJ'!$A124&amp;"*",'EPA_US9RT techs'!$A$2:$I$1722,9,FALSE),"")</f>
        <v/>
      </c>
      <c r="O126" s="14" t="str">
        <f>IFERROR(VLOOKUP($A$1&amp;'Service PJ'!$D124&amp;'Service PJ'!$B124&amp;'Service PJ'!$A124&amp;"*",'EPA_US9RT techs'!$A$2:$I$1722,9,FALSE),"")</f>
        <v/>
      </c>
      <c r="P126" s="14" t="str">
        <f>IFERROR(VLOOKUP($A$1&amp;'Service PJ'!$D124&amp;'Service PJ'!$B124&amp;'Service PJ'!$A124&amp;"*",'EPA_US9RT techs'!$A$2:$I$1722,9,FALSE),"")</f>
        <v/>
      </c>
      <c r="Q126" s="14" t="str">
        <f>IFERROR(VLOOKUP($A$1&amp;'Service PJ'!$D124&amp;'Service PJ'!$B124&amp;'Service PJ'!$A124&amp;"*",'EPA_US9RT techs'!$A$2:$I$1722,9,FALSE),"")</f>
        <v/>
      </c>
      <c r="R126" s="14" t="str">
        <f>IFERROR(VLOOKUP($A$1&amp;'Service PJ'!$D124&amp;'Service PJ'!$B124&amp;'Service PJ'!$A124&amp;"*",'EPA_US9RT techs'!$A$2:$I$1722,9,FALSE),"")</f>
        <v/>
      </c>
      <c r="S126" s="14" t="str">
        <f>IFERROR(VLOOKUP($A$1&amp;'Service PJ'!$D124&amp;'Service PJ'!$B124&amp;'Service PJ'!$A124&amp;"*",'EPA_US9RT techs'!$A$2:$I$1722,9,FALSE),"")</f>
        <v/>
      </c>
      <c r="T126" s="14" t="str">
        <f>IFERROR(VLOOKUP($A$1&amp;'Service PJ'!$D124&amp;'Service PJ'!$B124&amp;'Service PJ'!$A124&amp;"*",'EPA_US9RT techs'!$A$2:$I$1722,9,FALSE),"")</f>
        <v/>
      </c>
      <c r="U126" s="14" t="str">
        <f>IFERROR(VLOOKUP($A$1&amp;'Service PJ'!$D124&amp;'Service PJ'!$B124&amp;'Service PJ'!$A124&amp;"*",'EPA_US9RT techs'!$A$2:$I$1722,9,FALSE),"")</f>
        <v/>
      </c>
      <c r="V126" s="14" t="str">
        <f>IFERROR(VLOOKUP($A$1&amp;'Service PJ'!$D124&amp;'Service PJ'!$B124&amp;'Service PJ'!$A124&amp;"*",'EPA_US9RT techs'!$A$2:$I$1722,9,FALSE),"")</f>
        <v/>
      </c>
      <c r="W126" s="14" t="str">
        <f>IFERROR(VLOOKUP($A$1&amp;'Service PJ'!$D124&amp;'Service PJ'!$B124&amp;'Service PJ'!$A124&amp;"*",'EPA_US9RT techs'!$A$2:$I$1722,9,FALSE),"")</f>
        <v/>
      </c>
      <c r="X126" s="14" t="str">
        <f>IFERROR(VLOOKUP($A$1&amp;'Service PJ'!$D124&amp;'Service PJ'!$B124&amp;'Service PJ'!$A124&amp;"*",'EPA_US9RT techs'!$A$2:$I$1722,9,FALSE),"")</f>
        <v/>
      </c>
      <c r="Y126" s="14" t="str">
        <f>IFERROR(VLOOKUP($A$1&amp;'Service PJ'!$D124&amp;'Service PJ'!$B124&amp;'Service PJ'!$A124&amp;"*",'EPA_US9RT techs'!$A$2:$I$1722,9,FALSE),"")</f>
        <v/>
      </c>
      <c r="Z126" s="14" t="str">
        <f>IFERROR(VLOOKUP($A$1&amp;'Service PJ'!$D124&amp;'Service PJ'!$B124&amp;'Service PJ'!$A124&amp;"*",'EPA_US9RT techs'!$A$2:$I$1722,9,FALSE),"")</f>
        <v/>
      </c>
      <c r="AA126" s="14" t="str">
        <f>IFERROR(VLOOKUP($A$1&amp;'Service PJ'!$D124&amp;'Service PJ'!$B124&amp;'Service PJ'!$A124&amp;"*",'EPA_US9RT techs'!$A$2:$I$1722,9,FALSE),"")</f>
        <v/>
      </c>
      <c r="AB126" s="14" t="str">
        <f>IFERROR(VLOOKUP($A$1&amp;'Service PJ'!$D124&amp;'Service PJ'!$B124&amp;'Service PJ'!$A124&amp;"*",'EPA_US9RT techs'!$A$2:$I$1722,9,FALSE),"")</f>
        <v/>
      </c>
      <c r="AC126" s="14" t="str">
        <f>IFERROR(VLOOKUP($A$1&amp;'Service PJ'!$D124&amp;'Service PJ'!$B124&amp;'Service PJ'!$A124&amp;"*",'EPA_US9RT techs'!$A$2:$I$1722,9,FALSE),"")</f>
        <v/>
      </c>
      <c r="AD126" s="14" t="str">
        <f>IFERROR(VLOOKUP($A$1&amp;'Service PJ'!$D124&amp;'Service PJ'!$B124&amp;'Service PJ'!$A124&amp;"*",'EPA_US9RT techs'!$A$2:$I$1722,9,FALSE),"")</f>
        <v/>
      </c>
      <c r="AE126" s="14" t="str">
        <f>IFERROR(VLOOKUP($A$1&amp;'Service PJ'!$D124&amp;'Service PJ'!$B124&amp;'Service PJ'!$A124&amp;"*",'EPA_US9RT techs'!$A$2:$I$1722,9,FALSE),"")</f>
        <v/>
      </c>
      <c r="AG126" t="str">
        <f>IF(SUM(AH126:AX126)=0,"\I:",'Service PJ'!$D124&amp;"_"&amp;'Service PJ'!$E124&amp;"_"&amp;'Service PJ'!$C124)</f>
        <v>\I:</v>
      </c>
      <c r="AH126" s="14" t="str">
        <f>IFERROR(VLOOKUP($AG$1&amp;'Service PJ'!$D124&amp;'Service PJ'!$B124&amp;'Service PJ'!$A124&amp;"*",'EPA_US9RT techs'!$A$2:$I$1722,9,FALSE),"")</f>
        <v/>
      </c>
      <c r="AI126" s="14" t="str">
        <f>IFERROR(VLOOKUP($AG$1&amp;'Service PJ'!$D124&amp;'Service PJ'!$B124&amp;'Service PJ'!$A124&amp;"*",'EPA_US9RT techs'!$A$2:$I$1722,9,FALSE),"")</f>
        <v/>
      </c>
      <c r="AJ126" s="14" t="str">
        <f>IFERROR(VLOOKUP($AG$1&amp;'Service PJ'!$D124&amp;'Service PJ'!$B124&amp;'Service PJ'!$A124&amp;"*",'EPA_US9RT techs'!$A$2:$I$1722,9,FALSE),"")</f>
        <v/>
      </c>
      <c r="AK126" s="14" t="str">
        <f>IFERROR(VLOOKUP($AG$1&amp;'Service PJ'!$D124&amp;'Service PJ'!$B124&amp;'Service PJ'!$A124&amp;"*",'EPA_US9RT techs'!$A$2:$I$1722,9,FALSE),"")</f>
        <v/>
      </c>
      <c r="AL126" s="14" t="str">
        <f>IFERROR(VLOOKUP($AG$1&amp;'Service PJ'!$D124&amp;'Service PJ'!$B124&amp;'Service PJ'!$A124&amp;"*",'EPA_US9RT techs'!$A$2:$I$1722,9,FALSE),"")</f>
        <v/>
      </c>
      <c r="AM126" s="14" t="str">
        <f>IFERROR(VLOOKUP($AG$1&amp;'Service PJ'!$D124&amp;'Service PJ'!$B124&amp;'Service PJ'!$A124&amp;"*",'EPA_US9RT techs'!$A$2:$I$1722,9,FALSE),"")</f>
        <v/>
      </c>
      <c r="AN126" s="14" t="str">
        <f>IFERROR(VLOOKUP($AG$1&amp;'Service PJ'!$D124&amp;'Service PJ'!$B124&amp;'Service PJ'!$A124&amp;"*",'EPA_US9RT techs'!$A$2:$I$1722,9,FALSE),"")</f>
        <v/>
      </c>
      <c r="AO126" s="14" t="str">
        <f>IFERROR(VLOOKUP($AG$1&amp;'Service PJ'!$D124&amp;'Service PJ'!$B124&amp;'Service PJ'!$A124&amp;"*",'EPA_US9RT techs'!$A$2:$I$1722,9,FALSE),"")</f>
        <v/>
      </c>
      <c r="AP126" s="14" t="str">
        <f>IFERROR(VLOOKUP($AG$1&amp;'Service PJ'!$D124&amp;'Service PJ'!$B124&amp;'Service PJ'!$A124&amp;"*",'EPA_US9RT techs'!$A$2:$I$1722,9,FALSE),"")</f>
        <v/>
      </c>
      <c r="AQ126" s="14" t="str">
        <f>IFERROR(VLOOKUP($AG$1&amp;'Service PJ'!$D124&amp;'Service PJ'!$B124&amp;'Service PJ'!$A124&amp;"*",'EPA_US9RT techs'!$A$2:$I$1722,9,FALSE),"")</f>
        <v/>
      </c>
      <c r="AR126" s="14" t="str">
        <f>IFERROR(VLOOKUP($AG$1&amp;'Service PJ'!$D124&amp;'Service PJ'!$B124&amp;'Service PJ'!$A124&amp;"*",'EPA_US9RT techs'!$A$2:$I$1722,9,FALSE),"")</f>
        <v/>
      </c>
      <c r="AS126" s="14" t="str">
        <f>IFERROR(VLOOKUP($AG$1&amp;'Service PJ'!$D124&amp;'Service PJ'!$B124&amp;'Service PJ'!$A124&amp;"*",'EPA_US9RT techs'!$A$2:$I$1722,9,FALSE),"")</f>
        <v/>
      </c>
      <c r="AT126" s="14" t="str">
        <f>IFERROR(VLOOKUP($AG$1&amp;'Service PJ'!$D124&amp;'Service PJ'!$B124&amp;'Service PJ'!$A124&amp;"*",'EPA_US9RT techs'!$A$2:$I$1722,9,FALSE),"")</f>
        <v/>
      </c>
      <c r="AU126" s="14" t="str">
        <f>IFERROR(VLOOKUP($AG$1&amp;'Service PJ'!$D124&amp;'Service PJ'!$B124&amp;'Service PJ'!$A124&amp;"*",'EPA_US9RT techs'!$A$2:$I$1722,9,FALSE),"")</f>
        <v/>
      </c>
      <c r="AV126" s="14" t="str">
        <f>IFERROR(VLOOKUP($AG$1&amp;'Service PJ'!$D124&amp;'Service PJ'!$B124&amp;'Service PJ'!$A124&amp;"*",'EPA_US9RT techs'!$A$2:$I$1722,9,FALSE),"")</f>
        <v/>
      </c>
      <c r="AW126" s="14" t="str">
        <f>IFERROR(VLOOKUP($AG$1&amp;'Service PJ'!$D124&amp;'Service PJ'!$B124&amp;'Service PJ'!$A124&amp;"*",'EPA_US9RT techs'!$A$2:$I$1722,9,FALSE),"")</f>
        <v/>
      </c>
      <c r="AX126" s="14" t="str">
        <f>IFERROR(VLOOKUP($AG$1&amp;'Service PJ'!$D124&amp;'Service PJ'!$B124&amp;'Service PJ'!$A124&amp;"*",'EPA_US9RT techs'!$A$2:$I$1722,9,FALSE),"")</f>
        <v/>
      </c>
      <c r="AY126" s="14" t="str">
        <f>IFERROR(VLOOKUP($AG$1&amp;'Service PJ'!$D124&amp;'Service PJ'!$B124&amp;'Service PJ'!$A124&amp;"*",'EPA_US9RT techs'!$A$2:$I$1722,9,FALSE),"")</f>
        <v/>
      </c>
      <c r="AZ126" s="14" t="str">
        <f>IFERROR(VLOOKUP($AG$1&amp;'Service PJ'!$D124&amp;'Service PJ'!$B124&amp;'Service PJ'!$A124&amp;"*",'EPA_US9RT techs'!$A$2:$I$1722,9,FALSE),"")</f>
        <v/>
      </c>
      <c r="BA126" s="14" t="str">
        <f>IFERROR(VLOOKUP($AG$1&amp;'Service PJ'!$D124&amp;'Service PJ'!$B124&amp;'Service PJ'!$A124&amp;"*",'EPA_US9RT techs'!$A$2:$I$1722,9,FALSE),"")</f>
        <v/>
      </c>
      <c r="BB126" s="14" t="str">
        <f>IFERROR(VLOOKUP($AG$1&amp;'Service PJ'!$D124&amp;'Service PJ'!$B124&amp;'Service PJ'!$A124&amp;"*",'EPA_US9RT techs'!$A$2:$I$1722,9,FALSE),"")</f>
        <v/>
      </c>
      <c r="BC126" s="14" t="str">
        <f>IFERROR(VLOOKUP($AG$1&amp;'Service PJ'!$D124&amp;'Service PJ'!$B124&amp;'Service PJ'!$A124&amp;"*",'EPA_US9RT techs'!$A$2:$I$1722,9,FALSE),"")</f>
        <v/>
      </c>
      <c r="BD126" s="14" t="str">
        <f>IFERROR(VLOOKUP($AG$1&amp;'Service PJ'!$D124&amp;'Service PJ'!$B124&amp;'Service PJ'!$A124&amp;"*",'EPA_US9RT techs'!$A$2:$I$1722,9,FALSE),"")</f>
        <v/>
      </c>
      <c r="BE126" s="14" t="str">
        <f>IFERROR(VLOOKUP($AG$1&amp;'Service PJ'!$D124&amp;'Service PJ'!$B124&amp;'Service PJ'!$A124&amp;"*",'EPA_US9RT techs'!$A$2:$I$1722,9,FALSE),"")</f>
        <v/>
      </c>
      <c r="BF126" s="14" t="str">
        <f>IFERROR(VLOOKUP($AG$1&amp;'Service PJ'!$D124&amp;'Service PJ'!$B124&amp;'Service PJ'!$A124&amp;"*",'EPA_US9RT techs'!$A$2:$I$1722,9,FALSE),"")</f>
        <v/>
      </c>
      <c r="BG126" s="14" t="str">
        <f>IFERROR(VLOOKUP($AG$1&amp;'Service PJ'!$D124&amp;'Service PJ'!$B124&amp;'Service PJ'!$A124&amp;"*",'EPA_US9RT techs'!$A$2:$I$1722,9,FALSE),"")</f>
        <v/>
      </c>
      <c r="BH126" s="14" t="str">
        <f>IFERROR(VLOOKUP($AG$1&amp;'Service PJ'!$D124&amp;'Service PJ'!$B124&amp;'Service PJ'!$A124&amp;"*",'EPA_US9RT techs'!$A$2:$I$1722,9,FALSE),"")</f>
        <v/>
      </c>
      <c r="BI126" s="14" t="str">
        <f>IFERROR(VLOOKUP($AG$1&amp;'Service PJ'!$D124&amp;'Service PJ'!$B124&amp;'Service PJ'!$A124&amp;"*",'EPA_US9RT techs'!$A$2:$I$1722,9,FALSE),"")</f>
        <v/>
      </c>
      <c r="BJ126" s="14" t="str">
        <f>IFERROR(VLOOKUP($AG$1&amp;'Service PJ'!$D124&amp;'Service PJ'!$B124&amp;'Service PJ'!$A124&amp;"*",'EPA_US9RT techs'!$A$2:$I$1722,9,FALSE),"")</f>
        <v/>
      </c>
      <c r="BK126" s="14" t="str">
        <f>IFERROR(VLOOKUP($AG$1&amp;'Service PJ'!$D124&amp;'Service PJ'!$B124&amp;'Service PJ'!$A124&amp;"*",'EPA_US9RT techs'!$A$2:$I$1722,9,FALSE),"")</f>
        <v/>
      </c>
      <c r="BM126" t="str">
        <f>IF(SUM(BN126:CD126)=0,"\I:",'Service PJ'!$D124&amp;"_"&amp;'Service PJ'!$E124&amp;"_"&amp;'Service PJ'!$C124)</f>
        <v>\I:</v>
      </c>
      <c r="BN126" s="14" t="str">
        <f>IFERROR(VLOOKUP($BM$1&amp;'Service PJ'!$D124&amp;'Service PJ'!$B124&amp;'Service PJ'!$A124&amp;"*",'EPA_US9RT techs'!$A$2:$I$1722,9,FALSE),"")</f>
        <v/>
      </c>
      <c r="BO126" s="14" t="str">
        <f>IFERROR(VLOOKUP($BM$1&amp;'Service PJ'!$D124&amp;'Service PJ'!$B124&amp;'Service PJ'!$A124&amp;"*",'EPA_US9RT techs'!$A$2:$I$1722,9,FALSE),"")</f>
        <v/>
      </c>
      <c r="BP126" s="14" t="str">
        <f>IFERROR(VLOOKUP($BM$1&amp;'Service PJ'!$D124&amp;'Service PJ'!$B124&amp;'Service PJ'!$A124&amp;"*",'EPA_US9RT techs'!$A$2:$I$1722,9,FALSE),"")</f>
        <v/>
      </c>
      <c r="BQ126" s="14" t="str">
        <f>IFERROR(VLOOKUP($BM$1&amp;'Service PJ'!$D124&amp;'Service PJ'!$B124&amp;'Service PJ'!$A124&amp;"*",'EPA_US9RT techs'!$A$2:$I$1722,9,FALSE),"")</f>
        <v/>
      </c>
      <c r="BR126" s="14" t="str">
        <f>IFERROR(VLOOKUP($BM$1&amp;'Service PJ'!$D124&amp;'Service PJ'!$B124&amp;'Service PJ'!$A124&amp;"*",'EPA_US9RT techs'!$A$2:$I$1722,9,FALSE),"")</f>
        <v/>
      </c>
      <c r="BS126" s="14" t="str">
        <f>IFERROR(VLOOKUP($BM$1&amp;'Service PJ'!$D124&amp;'Service PJ'!$B124&amp;'Service PJ'!$A124&amp;"*",'EPA_US9RT techs'!$A$2:$I$1722,9,FALSE),"")</f>
        <v/>
      </c>
      <c r="BT126" s="14" t="str">
        <f>IFERROR(VLOOKUP($BM$1&amp;'Service PJ'!$D124&amp;'Service PJ'!$B124&amp;'Service PJ'!$A124&amp;"*",'EPA_US9RT techs'!$A$2:$I$1722,9,FALSE),"")</f>
        <v/>
      </c>
      <c r="BU126" s="14" t="str">
        <f>IFERROR(VLOOKUP($BM$1&amp;'Service PJ'!$D124&amp;'Service PJ'!$B124&amp;'Service PJ'!$A124&amp;"*",'EPA_US9RT techs'!$A$2:$I$1722,9,FALSE),"")</f>
        <v/>
      </c>
      <c r="BV126" s="14" t="str">
        <f>IFERROR(VLOOKUP($BM$1&amp;'Service PJ'!$D124&amp;'Service PJ'!$B124&amp;'Service PJ'!$A124&amp;"*",'EPA_US9RT techs'!$A$2:$I$1722,9,FALSE),"")</f>
        <v/>
      </c>
      <c r="BW126" s="14" t="str">
        <f>IFERROR(VLOOKUP($BM$1&amp;'Service PJ'!$D124&amp;'Service PJ'!$B124&amp;'Service PJ'!$A124&amp;"*",'EPA_US9RT techs'!$A$2:$I$1722,9,FALSE),"")</f>
        <v/>
      </c>
      <c r="BX126" s="14" t="str">
        <f>IFERROR(VLOOKUP($BM$1&amp;'Service PJ'!$D124&amp;'Service PJ'!$B124&amp;'Service PJ'!$A124&amp;"*",'EPA_US9RT techs'!$A$2:$I$1722,9,FALSE),"")</f>
        <v/>
      </c>
      <c r="BY126" s="14" t="str">
        <f>IFERROR(VLOOKUP($BM$1&amp;'Service PJ'!$D124&amp;'Service PJ'!$B124&amp;'Service PJ'!$A124&amp;"*",'EPA_US9RT techs'!$A$2:$I$1722,9,FALSE),"")</f>
        <v/>
      </c>
      <c r="BZ126" s="14" t="str">
        <f>IFERROR(VLOOKUP($BM$1&amp;'Service PJ'!$D124&amp;'Service PJ'!$B124&amp;'Service PJ'!$A124&amp;"*",'EPA_US9RT techs'!$A$2:$I$1722,9,FALSE),"")</f>
        <v/>
      </c>
      <c r="CA126" s="14" t="str">
        <f>IFERROR(VLOOKUP($BM$1&amp;'Service PJ'!$D124&amp;'Service PJ'!$B124&amp;'Service PJ'!$A124&amp;"*",'EPA_US9RT techs'!$A$2:$I$1722,9,FALSE),"")</f>
        <v/>
      </c>
      <c r="CB126" s="14" t="str">
        <f>IFERROR(VLOOKUP($BM$1&amp;'Service PJ'!$D124&amp;'Service PJ'!$B124&amp;'Service PJ'!$A124&amp;"*",'EPA_US9RT techs'!$A$2:$I$1722,9,FALSE),"")</f>
        <v/>
      </c>
      <c r="CC126" s="14" t="str">
        <f>IFERROR(VLOOKUP($BM$1&amp;'Service PJ'!$D124&amp;'Service PJ'!$B124&amp;'Service PJ'!$A124&amp;"*",'EPA_US9RT techs'!$A$2:$I$1722,9,FALSE),"")</f>
        <v/>
      </c>
      <c r="CD126" s="14" t="str">
        <f>IFERROR(VLOOKUP($BM$1&amp;'Service PJ'!$D124&amp;'Service PJ'!$B124&amp;'Service PJ'!$A124&amp;"*",'EPA_US9RT techs'!$A$2:$I$1722,9,FALSE),"")</f>
        <v/>
      </c>
      <c r="CE126" s="14" t="str">
        <f>IFERROR(VLOOKUP($BM$1&amp;'Service PJ'!$D124&amp;'Service PJ'!$B124&amp;'Service PJ'!$A124&amp;"*",'EPA_US9RT techs'!$A$2:$I$1722,9,FALSE),"")</f>
        <v/>
      </c>
      <c r="CF126" s="14" t="str">
        <f>IFERROR(VLOOKUP($BM$1&amp;'Service PJ'!$D124&amp;'Service PJ'!$B124&amp;'Service PJ'!$A124&amp;"*",'EPA_US9RT techs'!$A$2:$I$1722,9,FALSE),"")</f>
        <v/>
      </c>
      <c r="CG126" s="14" t="str">
        <f>IFERROR(VLOOKUP($BM$1&amp;'Service PJ'!$D124&amp;'Service PJ'!$B124&amp;'Service PJ'!$A124&amp;"*",'EPA_US9RT techs'!$A$2:$I$1722,9,FALSE),"")</f>
        <v/>
      </c>
      <c r="CH126" s="14" t="str">
        <f>IFERROR(VLOOKUP($BM$1&amp;'Service PJ'!$D124&amp;'Service PJ'!$B124&amp;'Service PJ'!$A124&amp;"*",'EPA_US9RT techs'!$A$2:$I$1722,9,FALSE),"")</f>
        <v/>
      </c>
      <c r="CI126" s="14" t="str">
        <f>IFERROR(VLOOKUP($BM$1&amp;'Service PJ'!$D124&amp;'Service PJ'!$B124&amp;'Service PJ'!$A124&amp;"*",'EPA_US9RT techs'!$A$2:$I$1722,9,FALSE),"")</f>
        <v/>
      </c>
      <c r="CJ126" s="14" t="str">
        <f>IFERROR(VLOOKUP($BM$1&amp;'Service PJ'!$D124&amp;'Service PJ'!$B124&amp;'Service PJ'!$A124&amp;"*",'EPA_US9RT techs'!$A$2:$I$1722,9,FALSE),"")</f>
        <v/>
      </c>
      <c r="CK126" s="14" t="str">
        <f>IFERROR(VLOOKUP($BM$1&amp;'Service PJ'!$D124&amp;'Service PJ'!$B124&amp;'Service PJ'!$A124&amp;"*",'EPA_US9RT techs'!$A$2:$I$1722,9,FALSE),"")</f>
        <v/>
      </c>
      <c r="CL126" s="14" t="str">
        <f>IFERROR(VLOOKUP($BM$1&amp;'Service PJ'!$D124&amp;'Service PJ'!$B124&amp;'Service PJ'!$A124&amp;"*",'EPA_US9RT techs'!$A$2:$I$1722,9,FALSE),"")</f>
        <v/>
      </c>
      <c r="CM126" s="14" t="str">
        <f>IFERROR(VLOOKUP($BM$1&amp;'Service PJ'!$D124&amp;'Service PJ'!$B124&amp;'Service PJ'!$A124&amp;"*",'EPA_US9RT techs'!$A$2:$I$1722,9,FALSE),"")</f>
        <v/>
      </c>
      <c r="CN126" s="14" t="str">
        <f>IFERROR(VLOOKUP($BM$1&amp;'Service PJ'!$D124&amp;'Service PJ'!$B124&amp;'Service PJ'!$A124&amp;"*",'EPA_US9RT techs'!$A$2:$I$1722,9,FALSE),"")</f>
        <v/>
      </c>
      <c r="CO126" s="14" t="str">
        <f>IFERROR(VLOOKUP($BM$1&amp;'Service PJ'!$D124&amp;'Service PJ'!$B124&amp;'Service PJ'!$A124&amp;"*",'EPA_US9RT techs'!$A$2:$I$1722,9,FALSE),"")</f>
        <v/>
      </c>
      <c r="CP126" s="14" t="str">
        <f>IFERROR(VLOOKUP($BM$1&amp;'Service PJ'!$D124&amp;'Service PJ'!$B124&amp;'Service PJ'!$A124&amp;"*",'EPA_US9RT techs'!$A$2:$I$1722,9,FALSE),"")</f>
        <v/>
      </c>
      <c r="CQ126" s="14" t="str">
        <f>IFERROR(VLOOKUP($BM$1&amp;'Service PJ'!$D124&amp;'Service PJ'!$B124&amp;'Service PJ'!$A124&amp;"*",'EPA_US9RT techs'!$A$2:$I$1722,9,FALSE),"")</f>
        <v/>
      </c>
      <c r="CS126" t="str">
        <f>IF(SUM(CT126:DJ126)=0,"\I:",'Service PJ'!$D124&amp;"_"&amp;'Service PJ'!$E124&amp;"_"&amp;'Service PJ'!$C124)</f>
        <v>\I:</v>
      </c>
      <c r="CT126" s="2" t="str">
        <f>IFERROR(VLOOKUP($CS$1&amp;'Service PJ'!$D124&amp;'Service PJ'!$B124&amp;'Service PJ'!$A124&amp;"*",'EPA_US9RT techs'!$A$2:$I$1722,9,FALSE),"")</f>
        <v/>
      </c>
      <c r="CU126" s="2" t="str">
        <f>IFERROR(VLOOKUP($CS$1&amp;'Service PJ'!$D124&amp;'Service PJ'!$B124&amp;'Service PJ'!$A124&amp;"*",'EPA_US9RT techs'!$A$2:$I$1722,9,FALSE),"")</f>
        <v/>
      </c>
      <c r="CV126" s="2" t="str">
        <f>IFERROR(VLOOKUP($CS$1&amp;'Service PJ'!$D124&amp;'Service PJ'!$B124&amp;'Service PJ'!$A124&amp;"*",'EPA_US9RT techs'!$A$2:$I$1722,9,FALSE),"")</f>
        <v/>
      </c>
      <c r="CW126" s="2" t="str">
        <f>IFERROR(VLOOKUP($CS$1&amp;'Service PJ'!$D124&amp;'Service PJ'!$B124&amp;'Service PJ'!$A124&amp;"*",'EPA_US9RT techs'!$A$2:$I$1722,9,FALSE),"")</f>
        <v/>
      </c>
      <c r="CX126" s="2" t="str">
        <f>IFERROR(VLOOKUP($CS$1&amp;'Service PJ'!$D124&amp;'Service PJ'!$B124&amp;'Service PJ'!$A124&amp;"*",'EPA_US9RT techs'!$A$2:$I$1722,9,FALSE),"")</f>
        <v/>
      </c>
      <c r="CY126" s="2" t="str">
        <f>IFERROR(VLOOKUP($CS$1&amp;'Service PJ'!$D124&amp;'Service PJ'!$B124&amp;'Service PJ'!$A124&amp;"*",'EPA_US9RT techs'!$A$2:$I$1722,9,FALSE),"")</f>
        <v/>
      </c>
      <c r="CZ126" s="2" t="str">
        <f>IFERROR(VLOOKUP($CS$1&amp;'Service PJ'!$D124&amp;'Service PJ'!$B124&amp;'Service PJ'!$A124&amp;"*",'EPA_US9RT techs'!$A$2:$I$1722,9,FALSE),"")</f>
        <v/>
      </c>
      <c r="DA126" s="2" t="str">
        <f>IFERROR(VLOOKUP($CS$1&amp;'Service PJ'!$D124&amp;'Service PJ'!$B124&amp;'Service PJ'!$A124&amp;"*",'EPA_US9RT techs'!$A$2:$I$1722,9,FALSE),"")</f>
        <v/>
      </c>
      <c r="DB126" s="2" t="str">
        <f>IFERROR(VLOOKUP($CS$1&amp;'Service PJ'!$D124&amp;'Service PJ'!$B124&amp;'Service PJ'!$A124&amp;"*",'EPA_US9RT techs'!$A$2:$I$1722,9,FALSE),"")</f>
        <v/>
      </c>
      <c r="DC126" s="2" t="str">
        <f>IFERROR(VLOOKUP($CS$1&amp;'Service PJ'!$D124&amp;'Service PJ'!$B124&amp;'Service PJ'!$A124&amp;"*",'EPA_US9RT techs'!$A$2:$I$1722,9,FALSE),"")</f>
        <v/>
      </c>
      <c r="DD126" s="2" t="str">
        <f>IFERROR(VLOOKUP($CS$1&amp;'Service PJ'!$D124&amp;'Service PJ'!$B124&amp;'Service PJ'!$A124&amp;"*",'EPA_US9RT techs'!$A$2:$I$1722,9,FALSE),"")</f>
        <v/>
      </c>
      <c r="DE126" s="2" t="str">
        <f>IFERROR(VLOOKUP($CS$1&amp;'Service PJ'!$D124&amp;'Service PJ'!$B124&amp;'Service PJ'!$A124&amp;"*",'EPA_US9RT techs'!$A$2:$I$1722,9,FALSE),"")</f>
        <v/>
      </c>
      <c r="DF126" s="2" t="str">
        <f>IFERROR(VLOOKUP($CS$1&amp;'Service PJ'!$D124&amp;'Service PJ'!$B124&amp;'Service PJ'!$A124&amp;"*",'EPA_US9RT techs'!$A$2:$I$1722,9,FALSE),"")</f>
        <v/>
      </c>
      <c r="DG126" s="2" t="str">
        <f>IFERROR(VLOOKUP($CS$1&amp;'Service PJ'!$D124&amp;'Service PJ'!$B124&amp;'Service PJ'!$A124&amp;"*",'EPA_US9RT techs'!$A$2:$I$1722,9,FALSE),"")</f>
        <v/>
      </c>
      <c r="DH126" s="2" t="str">
        <f>IFERROR(VLOOKUP($CS$1&amp;'Service PJ'!$D124&amp;'Service PJ'!$B124&amp;'Service PJ'!$A124&amp;"*",'EPA_US9RT techs'!$A$2:$I$1722,9,FALSE),"")</f>
        <v/>
      </c>
      <c r="DI126" s="2" t="str">
        <f>IFERROR(VLOOKUP($CS$1&amp;'Service PJ'!$D124&amp;'Service PJ'!$B124&amp;'Service PJ'!$A124&amp;"*",'EPA_US9RT techs'!$A$2:$I$1722,9,FALSE),"")</f>
        <v/>
      </c>
      <c r="DJ126" s="2" t="str">
        <f>IFERROR(VLOOKUP($CS$1&amp;'Service PJ'!$D124&amp;'Service PJ'!$B124&amp;'Service PJ'!$A124&amp;"*",'EPA_US9RT techs'!$A$2:$I$1722,9,FALSE),"")</f>
        <v/>
      </c>
      <c r="DK126" s="2" t="str">
        <f>IFERROR(VLOOKUP($CS$1&amp;'Service PJ'!$D124&amp;'Service PJ'!$B124&amp;'Service PJ'!$A124&amp;"*",'EPA_US9RT techs'!$A$2:$I$1722,9,FALSE),"")</f>
        <v/>
      </c>
      <c r="DL126" s="2" t="str">
        <f>IFERROR(VLOOKUP($CS$1&amp;'Service PJ'!$D124&amp;'Service PJ'!$B124&amp;'Service PJ'!$A124&amp;"*",'EPA_US9RT techs'!$A$2:$I$1722,9,FALSE),"")</f>
        <v/>
      </c>
      <c r="DM126" s="2" t="str">
        <f>IFERROR(VLOOKUP($CS$1&amp;'Service PJ'!$D124&amp;'Service PJ'!$B124&amp;'Service PJ'!$A124&amp;"*",'EPA_US9RT techs'!$A$2:$I$1722,9,FALSE),"")</f>
        <v/>
      </c>
      <c r="DN126" s="2" t="str">
        <f>IFERROR(VLOOKUP($CS$1&amp;'Service PJ'!$D124&amp;'Service PJ'!$B124&amp;'Service PJ'!$A124&amp;"*",'EPA_US9RT techs'!$A$2:$I$1722,9,FALSE),"")</f>
        <v/>
      </c>
      <c r="DO126" s="2" t="str">
        <f>IFERROR(VLOOKUP($CS$1&amp;'Service PJ'!$D124&amp;'Service PJ'!$B124&amp;'Service PJ'!$A124&amp;"*",'EPA_US9RT techs'!$A$2:$I$1722,9,FALSE),"")</f>
        <v/>
      </c>
      <c r="DP126" s="2" t="str">
        <f>IFERROR(VLOOKUP($CS$1&amp;'Service PJ'!$D124&amp;'Service PJ'!$B124&amp;'Service PJ'!$A124&amp;"*",'EPA_US9RT techs'!$A$2:$I$1722,9,FALSE),"")</f>
        <v/>
      </c>
      <c r="DQ126" s="2" t="str">
        <f>IFERROR(VLOOKUP($CS$1&amp;'Service PJ'!$D124&amp;'Service PJ'!$B124&amp;'Service PJ'!$A124&amp;"*",'EPA_US9RT techs'!$A$2:$I$1722,9,FALSE),"")</f>
        <v/>
      </c>
      <c r="DR126" s="2" t="str">
        <f>IFERROR(VLOOKUP($CS$1&amp;'Service PJ'!$D124&amp;'Service PJ'!$B124&amp;'Service PJ'!$A124&amp;"*",'EPA_US9RT techs'!$A$2:$I$1722,9,FALSE),"")</f>
        <v/>
      </c>
      <c r="DS126" s="2" t="str">
        <f>IFERROR(VLOOKUP($CS$1&amp;'Service PJ'!$D124&amp;'Service PJ'!$B124&amp;'Service PJ'!$A124&amp;"*",'EPA_US9RT techs'!$A$2:$I$1722,9,FALSE),"")</f>
        <v/>
      </c>
      <c r="DT126" s="2" t="str">
        <f>IFERROR(VLOOKUP($CS$1&amp;'Service PJ'!$D124&amp;'Service PJ'!$B124&amp;'Service PJ'!$A124&amp;"*",'EPA_US9RT techs'!$A$2:$I$1722,9,FALSE),"")</f>
        <v/>
      </c>
      <c r="DU126" s="2" t="str">
        <f>IFERROR(VLOOKUP($CS$1&amp;'Service PJ'!$D124&amp;'Service PJ'!$B124&amp;'Service PJ'!$A124&amp;"*",'EPA_US9RT techs'!$A$2:$I$1722,9,FALSE),"")</f>
        <v/>
      </c>
      <c r="DV126" s="2" t="str">
        <f>IFERROR(VLOOKUP($CS$1&amp;'Service PJ'!$D124&amp;'Service PJ'!$B124&amp;'Service PJ'!$A124&amp;"*",'EPA_US9RT techs'!$A$2:$I$1722,9,FALSE),"")</f>
        <v/>
      </c>
      <c r="DW126" s="2" t="str">
        <f>IFERROR(VLOOKUP($CS$1&amp;'Service PJ'!$D124&amp;'Service PJ'!$B124&amp;'Service PJ'!$A124&amp;"*",'EPA_US9RT techs'!$A$2:$I$1722,9,FALSE),"")</f>
        <v/>
      </c>
    </row>
    <row r="127" spans="1:127" x14ac:dyDescent="0.45">
      <c r="A127" t="str">
        <f>IF(SUM(B127:R127)=0,"\I:",'Service PJ'!$D125&amp;"_"&amp;'Service PJ'!$E125&amp;"_"&amp;'Service PJ'!$C125)</f>
        <v>\I:</v>
      </c>
      <c r="B127" s="14" t="str">
        <f>IFERROR(VLOOKUP($A$1&amp;'Service PJ'!$D125&amp;'Service PJ'!$B125&amp;'Service PJ'!$A125&amp;"*",'EPA_US9RT techs'!$A$2:$I$1722,9,FALSE),"")</f>
        <v/>
      </c>
      <c r="C127" s="14" t="str">
        <f>IFERROR(VLOOKUP($A$1&amp;'Service PJ'!$D125&amp;'Service PJ'!$B125&amp;'Service PJ'!$A125&amp;"*",'EPA_US9RT techs'!$A$2:$I$1722,9,FALSE),"")</f>
        <v/>
      </c>
      <c r="D127" s="14" t="str">
        <f>IFERROR(VLOOKUP($A$1&amp;'Service PJ'!$D125&amp;'Service PJ'!$B125&amp;'Service PJ'!$A125&amp;"*",'EPA_US9RT techs'!$A$2:$I$1722,9,FALSE),"")</f>
        <v/>
      </c>
      <c r="E127" s="14" t="str">
        <f>IFERROR(VLOOKUP($A$1&amp;'Service PJ'!$D125&amp;'Service PJ'!$B125&amp;'Service PJ'!$A125&amp;"*",'EPA_US9RT techs'!$A$2:$I$1722,9,FALSE),"")</f>
        <v/>
      </c>
      <c r="F127" s="14" t="str">
        <f>IFERROR(VLOOKUP($A$1&amp;'Service PJ'!$D125&amp;'Service PJ'!$B125&amp;'Service PJ'!$A125&amp;"*",'EPA_US9RT techs'!$A$2:$I$1722,9,FALSE),"")</f>
        <v/>
      </c>
      <c r="G127" s="14" t="str">
        <f>IFERROR(VLOOKUP($A$1&amp;'Service PJ'!$D125&amp;'Service PJ'!$B125&amp;'Service PJ'!$A125&amp;"*",'EPA_US9RT techs'!$A$2:$I$1722,9,FALSE),"")</f>
        <v/>
      </c>
      <c r="H127" s="14" t="str">
        <f>IFERROR(VLOOKUP($A$1&amp;'Service PJ'!$D125&amp;'Service PJ'!$B125&amp;'Service PJ'!$A125&amp;"*",'EPA_US9RT techs'!$A$2:$I$1722,9,FALSE),"")</f>
        <v/>
      </c>
      <c r="I127" s="14" t="str">
        <f>IFERROR(VLOOKUP($A$1&amp;'Service PJ'!$D125&amp;'Service PJ'!$B125&amp;'Service PJ'!$A125&amp;"*",'EPA_US9RT techs'!$A$2:$I$1722,9,FALSE),"")</f>
        <v/>
      </c>
      <c r="J127" s="14" t="str">
        <f>IFERROR(VLOOKUP($A$1&amp;'Service PJ'!$D125&amp;'Service PJ'!$B125&amp;'Service PJ'!$A125&amp;"*",'EPA_US9RT techs'!$A$2:$I$1722,9,FALSE),"")</f>
        <v/>
      </c>
      <c r="K127" s="14" t="str">
        <f>IFERROR(VLOOKUP($A$1&amp;'Service PJ'!$D125&amp;'Service PJ'!$B125&amp;'Service PJ'!$A125&amp;"*",'EPA_US9RT techs'!$A$2:$I$1722,9,FALSE),"")</f>
        <v/>
      </c>
      <c r="L127" s="14" t="str">
        <f>IFERROR(VLOOKUP($A$1&amp;'Service PJ'!$D125&amp;'Service PJ'!$B125&amp;'Service PJ'!$A125&amp;"*",'EPA_US9RT techs'!$A$2:$I$1722,9,FALSE),"")</f>
        <v/>
      </c>
      <c r="M127" s="14" t="str">
        <f>IFERROR(VLOOKUP($A$1&amp;'Service PJ'!$D125&amp;'Service PJ'!$B125&amp;'Service PJ'!$A125&amp;"*",'EPA_US9RT techs'!$A$2:$I$1722,9,FALSE),"")</f>
        <v/>
      </c>
      <c r="N127" s="14" t="str">
        <f>IFERROR(VLOOKUP($A$1&amp;'Service PJ'!$D125&amp;'Service PJ'!$B125&amp;'Service PJ'!$A125&amp;"*",'EPA_US9RT techs'!$A$2:$I$1722,9,FALSE),"")</f>
        <v/>
      </c>
      <c r="O127" s="14" t="str">
        <f>IFERROR(VLOOKUP($A$1&amp;'Service PJ'!$D125&amp;'Service PJ'!$B125&amp;'Service PJ'!$A125&amp;"*",'EPA_US9RT techs'!$A$2:$I$1722,9,FALSE),"")</f>
        <v/>
      </c>
      <c r="P127" s="14" t="str">
        <f>IFERROR(VLOOKUP($A$1&amp;'Service PJ'!$D125&amp;'Service PJ'!$B125&amp;'Service PJ'!$A125&amp;"*",'EPA_US9RT techs'!$A$2:$I$1722,9,FALSE),"")</f>
        <v/>
      </c>
      <c r="Q127" s="14" t="str">
        <f>IFERROR(VLOOKUP($A$1&amp;'Service PJ'!$D125&amp;'Service PJ'!$B125&amp;'Service PJ'!$A125&amp;"*",'EPA_US9RT techs'!$A$2:$I$1722,9,FALSE),"")</f>
        <v/>
      </c>
      <c r="R127" s="14" t="str">
        <f>IFERROR(VLOOKUP($A$1&amp;'Service PJ'!$D125&amp;'Service PJ'!$B125&amp;'Service PJ'!$A125&amp;"*",'EPA_US9RT techs'!$A$2:$I$1722,9,FALSE),"")</f>
        <v/>
      </c>
      <c r="S127" s="14" t="str">
        <f>IFERROR(VLOOKUP($A$1&amp;'Service PJ'!$D125&amp;'Service PJ'!$B125&amp;'Service PJ'!$A125&amp;"*",'EPA_US9RT techs'!$A$2:$I$1722,9,FALSE),"")</f>
        <v/>
      </c>
      <c r="T127" s="14" t="str">
        <f>IFERROR(VLOOKUP($A$1&amp;'Service PJ'!$D125&amp;'Service PJ'!$B125&amp;'Service PJ'!$A125&amp;"*",'EPA_US9RT techs'!$A$2:$I$1722,9,FALSE),"")</f>
        <v/>
      </c>
      <c r="U127" s="14" t="str">
        <f>IFERROR(VLOOKUP($A$1&amp;'Service PJ'!$D125&amp;'Service PJ'!$B125&amp;'Service PJ'!$A125&amp;"*",'EPA_US9RT techs'!$A$2:$I$1722,9,FALSE),"")</f>
        <v/>
      </c>
      <c r="V127" s="14" t="str">
        <f>IFERROR(VLOOKUP($A$1&amp;'Service PJ'!$D125&amp;'Service PJ'!$B125&amp;'Service PJ'!$A125&amp;"*",'EPA_US9RT techs'!$A$2:$I$1722,9,FALSE),"")</f>
        <v/>
      </c>
      <c r="W127" s="14" t="str">
        <f>IFERROR(VLOOKUP($A$1&amp;'Service PJ'!$D125&amp;'Service PJ'!$B125&amp;'Service PJ'!$A125&amp;"*",'EPA_US9RT techs'!$A$2:$I$1722,9,FALSE),"")</f>
        <v/>
      </c>
      <c r="X127" s="14" t="str">
        <f>IFERROR(VLOOKUP($A$1&amp;'Service PJ'!$D125&amp;'Service PJ'!$B125&amp;'Service PJ'!$A125&amp;"*",'EPA_US9RT techs'!$A$2:$I$1722,9,FALSE),"")</f>
        <v/>
      </c>
      <c r="Y127" s="14" t="str">
        <f>IFERROR(VLOOKUP($A$1&amp;'Service PJ'!$D125&amp;'Service PJ'!$B125&amp;'Service PJ'!$A125&amp;"*",'EPA_US9RT techs'!$A$2:$I$1722,9,FALSE),"")</f>
        <v/>
      </c>
      <c r="Z127" s="14" t="str">
        <f>IFERROR(VLOOKUP($A$1&amp;'Service PJ'!$D125&amp;'Service PJ'!$B125&amp;'Service PJ'!$A125&amp;"*",'EPA_US9RT techs'!$A$2:$I$1722,9,FALSE),"")</f>
        <v/>
      </c>
      <c r="AA127" s="14" t="str">
        <f>IFERROR(VLOOKUP($A$1&amp;'Service PJ'!$D125&amp;'Service PJ'!$B125&amp;'Service PJ'!$A125&amp;"*",'EPA_US9RT techs'!$A$2:$I$1722,9,FALSE),"")</f>
        <v/>
      </c>
      <c r="AB127" s="14" t="str">
        <f>IFERROR(VLOOKUP($A$1&amp;'Service PJ'!$D125&amp;'Service PJ'!$B125&amp;'Service PJ'!$A125&amp;"*",'EPA_US9RT techs'!$A$2:$I$1722,9,FALSE),"")</f>
        <v/>
      </c>
      <c r="AC127" s="14" t="str">
        <f>IFERROR(VLOOKUP($A$1&amp;'Service PJ'!$D125&amp;'Service PJ'!$B125&amp;'Service PJ'!$A125&amp;"*",'EPA_US9RT techs'!$A$2:$I$1722,9,FALSE),"")</f>
        <v/>
      </c>
      <c r="AD127" s="14" t="str">
        <f>IFERROR(VLOOKUP($A$1&amp;'Service PJ'!$D125&amp;'Service PJ'!$B125&amp;'Service PJ'!$A125&amp;"*",'EPA_US9RT techs'!$A$2:$I$1722,9,FALSE),"")</f>
        <v/>
      </c>
      <c r="AE127" s="14" t="str">
        <f>IFERROR(VLOOKUP($A$1&amp;'Service PJ'!$D125&amp;'Service PJ'!$B125&amp;'Service PJ'!$A125&amp;"*",'EPA_US9RT techs'!$A$2:$I$1722,9,FALSE),"")</f>
        <v/>
      </c>
      <c r="AG127" t="str">
        <f>IF(SUM(AH127:AX127)=0,"\I:",'Service PJ'!$D125&amp;"_"&amp;'Service PJ'!$E125&amp;"_"&amp;'Service PJ'!$C125)</f>
        <v>\I:</v>
      </c>
      <c r="AH127" s="14" t="str">
        <f>IFERROR(VLOOKUP($AG$1&amp;'Service PJ'!$D125&amp;'Service PJ'!$B125&amp;'Service PJ'!$A125&amp;"*",'EPA_US9RT techs'!$A$2:$I$1722,9,FALSE),"")</f>
        <v/>
      </c>
      <c r="AI127" s="14" t="str">
        <f>IFERROR(VLOOKUP($AG$1&amp;'Service PJ'!$D125&amp;'Service PJ'!$B125&amp;'Service PJ'!$A125&amp;"*",'EPA_US9RT techs'!$A$2:$I$1722,9,FALSE),"")</f>
        <v/>
      </c>
      <c r="AJ127" s="14" t="str">
        <f>IFERROR(VLOOKUP($AG$1&amp;'Service PJ'!$D125&amp;'Service PJ'!$B125&amp;'Service PJ'!$A125&amp;"*",'EPA_US9RT techs'!$A$2:$I$1722,9,FALSE),"")</f>
        <v/>
      </c>
      <c r="AK127" s="14" t="str">
        <f>IFERROR(VLOOKUP($AG$1&amp;'Service PJ'!$D125&amp;'Service PJ'!$B125&amp;'Service PJ'!$A125&amp;"*",'EPA_US9RT techs'!$A$2:$I$1722,9,FALSE),"")</f>
        <v/>
      </c>
      <c r="AL127" s="14" t="str">
        <f>IFERROR(VLOOKUP($AG$1&amp;'Service PJ'!$D125&amp;'Service PJ'!$B125&amp;'Service PJ'!$A125&amp;"*",'EPA_US9RT techs'!$A$2:$I$1722,9,FALSE),"")</f>
        <v/>
      </c>
      <c r="AM127" s="14" t="str">
        <f>IFERROR(VLOOKUP($AG$1&amp;'Service PJ'!$D125&amp;'Service PJ'!$B125&amp;'Service PJ'!$A125&amp;"*",'EPA_US9RT techs'!$A$2:$I$1722,9,FALSE),"")</f>
        <v/>
      </c>
      <c r="AN127" s="14" t="str">
        <f>IFERROR(VLOOKUP($AG$1&amp;'Service PJ'!$D125&amp;'Service PJ'!$B125&amp;'Service PJ'!$A125&amp;"*",'EPA_US9RT techs'!$A$2:$I$1722,9,FALSE),"")</f>
        <v/>
      </c>
      <c r="AO127" s="14" t="str">
        <f>IFERROR(VLOOKUP($AG$1&amp;'Service PJ'!$D125&amp;'Service PJ'!$B125&amp;'Service PJ'!$A125&amp;"*",'EPA_US9RT techs'!$A$2:$I$1722,9,FALSE),"")</f>
        <v/>
      </c>
      <c r="AP127" s="14" t="str">
        <f>IFERROR(VLOOKUP($AG$1&amp;'Service PJ'!$D125&amp;'Service PJ'!$B125&amp;'Service PJ'!$A125&amp;"*",'EPA_US9RT techs'!$A$2:$I$1722,9,FALSE),"")</f>
        <v/>
      </c>
      <c r="AQ127" s="14" t="str">
        <f>IFERROR(VLOOKUP($AG$1&amp;'Service PJ'!$D125&amp;'Service PJ'!$B125&amp;'Service PJ'!$A125&amp;"*",'EPA_US9RT techs'!$A$2:$I$1722,9,FALSE),"")</f>
        <v/>
      </c>
      <c r="AR127" s="14" t="str">
        <f>IFERROR(VLOOKUP($AG$1&amp;'Service PJ'!$D125&amp;'Service PJ'!$B125&amp;'Service PJ'!$A125&amp;"*",'EPA_US9RT techs'!$A$2:$I$1722,9,FALSE),"")</f>
        <v/>
      </c>
      <c r="AS127" s="14" t="str">
        <f>IFERROR(VLOOKUP($AG$1&amp;'Service PJ'!$D125&amp;'Service PJ'!$B125&amp;'Service PJ'!$A125&amp;"*",'EPA_US9RT techs'!$A$2:$I$1722,9,FALSE),"")</f>
        <v/>
      </c>
      <c r="AT127" s="14" t="str">
        <f>IFERROR(VLOOKUP($AG$1&amp;'Service PJ'!$D125&amp;'Service PJ'!$B125&amp;'Service PJ'!$A125&amp;"*",'EPA_US9RT techs'!$A$2:$I$1722,9,FALSE),"")</f>
        <v/>
      </c>
      <c r="AU127" s="14" t="str">
        <f>IFERROR(VLOOKUP($AG$1&amp;'Service PJ'!$D125&amp;'Service PJ'!$B125&amp;'Service PJ'!$A125&amp;"*",'EPA_US9RT techs'!$A$2:$I$1722,9,FALSE),"")</f>
        <v/>
      </c>
      <c r="AV127" s="14" t="str">
        <f>IFERROR(VLOOKUP($AG$1&amp;'Service PJ'!$D125&amp;'Service PJ'!$B125&amp;'Service PJ'!$A125&amp;"*",'EPA_US9RT techs'!$A$2:$I$1722,9,FALSE),"")</f>
        <v/>
      </c>
      <c r="AW127" s="14" t="str">
        <f>IFERROR(VLOOKUP($AG$1&amp;'Service PJ'!$D125&amp;'Service PJ'!$B125&amp;'Service PJ'!$A125&amp;"*",'EPA_US9RT techs'!$A$2:$I$1722,9,FALSE),"")</f>
        <v/>
      </c>
      <c r="AX127" s="14" t="str">
        <f>IFERROR(VLOOKUP($AG$1&amp;'Service PJ'!$D125&amp;'Service PJ'!$B125&amp;'Service PJ'!$A125&amp;"*",'EPA_US9RT techs'!$A$2:$I$1722,9,FALSE),"")</f>
        <v/>
      </c>
      <c r="AY127" s="14" t="str">
        <f>IFERROR(VLOOKUP($AG$1&amp;'Service PJ'!$D125&amp;'Service PJ'!$B125&amp;'Service PJ'!$A125&amp;"*",'EPA_US9RT techs'!$A$2:$I$1722,9,FALSE),"")</f>
        <v/>
      </c>
      <c r="AZ127" s="14" t="str">
        <f>IFERROR(VLOOKUP($AG$1&amp;'Service PJ'!$D125&amp;'Service PJ'!$B125&amp;'Service PJ'!$A125&amp;"*",'EPA_US9RT techs'!$A$2:$I$1722,9,FALSE),"")</f>
        <v/>
      </c>
      <c r="BA127" s="14" t="str">
        <f>IFERROR(VLOOKUP($AG$1&amp;'Service PJ'!$D125&amp;'Service PJ'!$B125&amp;'Service PJ'!$A125&amp;"*",'EPA_US9RT techs'!$A$2:$I$1722,9,FALSE),"")</f>
        <v/>
      </c>
      <c r="BB127" s="14" t="str">
        <f>IFERROR(VLOOKUP($AG$1&amp;'Service PJ'!$D125&amp;'Service PJ'!$B125&amp;'Service PJ'!$A125&amp;"*",'EPA_US9RT techs'!$A$2:$I$1722,9,FALSE),"")</f>
        <v/>
      </c>
      <c r="BC127" s="14" t="str">
        <f>IFERROR(VLOOKUP($AG$1&amp;'Service PJ'!$D125&amp;'Service PJ'!$B125&amp;'Service PJ'!$A125&amp;"*",'EPA_US9RT techs'!$A$2:$I$1722,9,FALSE),"")</f>
        <v/>
      </c>
      <c r="BD127" s="14" t="str">
        <f>IFERROR(VLOOKUP($AG$1&amp;'Service PJ'!$D125&amp;'Service PJ'!$B125&amp;'Service PJ'!$A125&amp;"*",'EPA_US9RT techs'!$A$2:$I$1722,9,FALSE),"")</f>
        <v/>
      </c>
      <c r="BE127" s="14" t="str">
        <f>IFERROR(VLOOKUP($AG$1&amp;'Service PJ'!$D125&amp;'Service PJ'!$B125&amp;'Service PJ'!$A125&amp;"*",'EPA_US9RT techs'!$A$2:$I$1722,9,FALSE),"")</f>
        <v/>
      </c>
      <c r="BF127" s="14" t="str">
        <f>IFERROR(VLOOKUP($AG$1&amp;'Service PJ'!$D125&amp;'Service PJ'!$B125&amp;'Service PJ'!$A125&amp;"*",'EPA_US9RT techs'!$A$2:$I$1722,9,FALSE),"")</f>
        <v/>
      </c>
      <c r="BG127" s="14" t="str">
        <f>IFERROR(VLOOKUP($AG$1&amp;'Service PJ'!$D125&amp;'Service PJ'!$B125&amp;'Service PJ'!$A125&amp;"*",'EPA_US9RT techs'!$A$2:$I$1722,9,FALSE),"")</f>
        <v/>
      </c>
      <c r="BH127" s="14" t="str">
        <f>IFERROR(VLOOKUP($AG$1&amp;'Service PJ'!$D125&amp;'Service PJ'!$B125&amp;'Service PJ'!$A125&amp;"*",'EPA_US9RT techs'!$A$2:$I$1722,9,FALSE),"")</f>
        <v/>
      </c>
      <c r="BI127" s="14" t="str">
        <f>IFERROR(VLOOKUP($AG$1&amp;'Service PJ'!$D125&amp;'Service PJ'!$B125&amp;'Service PJ'!$A125&amp;"*",'EPA_US9RT techs'!$A$2:$I$1722,9,FALSE),"")</f>
        <v/>
      </c>
      <c r="BJ127" s="14" t="str">
        <f>IFERROR(VLOOKUP($AG$1&amp;'Service PJ'!$D125&amp;'Service PJ'!$B125&amp;'Service PJ'!$A125&amp;"*",'EPA_US9RT techs'!$A$2:$I$1722,9,FALSE),"")</f>
        <v/>
      </c>
      <c r="BK127" s="14" t="str">
        <f>IFERROR(VLOOKUP($AG$1&amp;'Service PJ'!$D125&amp;'Service PJ'!$B125&amp;'Service PJ'!$A125&amp;"*",'EPA_US9RT techs'!$A$2:$I$1722,9,FALSE),"")</f>
        <v/>
      </c>
      <c r="BM127" t="str">
        <f>IF(SUM(BN127:CD127)=0,"\I:",'Service PJ'!$D125&amp;"_"&amp;'Service PJ'!$E125&amp;"_"&amp;'Service PJ'!$C125)</f>
        <v>\I:</v>
      </c>
      <c r="BN127" s="14" t="str">
        <f>IFERROR(VLOOKUP($BM$1&amp;'Service PJ'!$D125&amp;'Service PJ'!$B125&amp;'Service PJ'!$A125&amp;"*",'EPA_US9RT techs'!$A$2:$I$1722,9,FALSE),"")</f>
        <v/>
      </c>
      <c r="BO127" s="14" t="str">
        <f>IFERROR(VLOOKUP($BM$1&amp;'Service PJ'!$D125&amp;'Service PJ'!$B125&amp;'Service PJ'!$A125&amp;"*",'EPA_US9RT techs'!$A$2:$I$1722,9,FALSE),"")</f>
        <v/>
      </c>
      <c r="BP127" s="14" t="str">
        <f>IFERROR(VLOOKUP($BM$1&amp;'Service PJ'!$D125&amp;'Service PJ'!$B125&amp;'Service PJ'!$A125&amp;"*",'EPA_US9RT techs'!$A$2:$I$1722,9,FALSE),"")</f>
        <v/>
      </c>
      <c r="BQ127" s="14" t="str">
        <f>IFERROR(VLOOKUP($BM$1&amp;'Service PJ'!$D125&amp;'Service PJ'!$B125&amp;'Service PJ'!$A125&amp;"*",'EPA_US9RT techs'!$A$2:$I$1722,9,FALSE),"")</f>
        <v/>
      </c>
      <c r="BR127" s="14" t="str">
        <f>IFERROR(VLOOKUP($BM$1&amp;'Service PJ'!$D125&amp;'Service PJ'!$B125&amp;'Service PJ'!$A125&amp;"*",'EPA_US9RT techs'!$A$2:$I$1722,9,FALSE),"")</f>
        <v/>
      </c>
      <c r="BS127" s="14" t="str">
        <f>IFERROR(VLOOKUP($BM$1&amp;'Service PJ'!$D125&amp;'Service PJ'!$B125&amp;'Service PJ'!$A125&amp;"*",'EPA_US9RT techs'!$A$2:$I$1722,9,FALSE),"")</f>
        <v/>
      </c>
      <c r="BT127" s="14" t="str">
        <f>IFERROR(VLOOKUP($BM$1&amp;'Service PJ'!$D125&amp;'Service PJ'!$B125&amp;'Service PJ'!$A125&amp;"*",'EPA_US9RT techs'!$A$2:$I$1722,9,FALSE),"")</f>
        <v/>
      </c>
      <c r="BU127" s="14" t="str">
        <f>IFERROR(VLOOKUP($BM$1&amp;'Service PJ'!$D125&amp;'Service PJ'!$B125&amp;'Service PJ'!$A125&amp;"*",'EPA_US9RT techs'!$A$2:$I$1722,9,FALSE),"")</f>
        <v/>
      </c>
      <c r="BV127" s="14" t="str">
        <f>IFERROR(VLOOKUP($BM$1&amp;'Service PJ'!$D125&amp;'Service PJ'!$B125&amp;'Service PJ'!$A125&amp;"*",'EPA_US9RT techs'!$A$2:$I$1722,9,FALSE),"")</f>
        <v/>
      </c>
      <c r="BW127" s="14" t="str">
        <f>IFERROR(VLOOKUP($BM$1&amp;'Service PJ'!$D125&amp;'Service PJ'!$B125&amp;'Service PJ'!$A125&amp;"*",'EPA_US9RT techs'!$A$2:$I$1722,9,FALSE),"")</f>
        <v/>
      </c>
      <c r="BX127" s="14" t="str">
        <f>IFERROR(VLOOKUP($BM$1&amp;'Service PJ'!$D125&amp;'Service PJ'!$B125&amp;'Service PJ'!$A125&amp;"*",'EPA_US9RT techs'!$A$2:$I$1722,9,FALSE),"")</f>
        <v/>
      </c>
      <c r="BY127" s="14" t="str">
        <f>IFERROR(VLOOKUP($BM$1&amp;'Service PJ'!$D125&amp;'Service PJ'!$B125&amp;'Service PJ'!$A125&amp;"*",'EPA_US9RT techs'!$A$2:$I$1722,9,FALSE),"")</f>
        <v/>
      </c>
      <c r="BZ127" s="14" t="str">
        <f>IFERROR(VLOOKUP($BM$1&amp;'Service PJ'!$D125&amp;'Service PJ'!$B125&amp;'Service PJ'!$A125&amp;"*",'EPA_US9RT techs'!$A$2:$I$1722,9,FALSE),"")</f>
        <v/>
      </c>
      <c r="CA127" s="14" t="str">
        <f>IFERROR(VLOOKUP($BM$1&amp;'Service PJ'!$D125&amp;'Service PJ'!$B125&amp;'Service PJ'!$A125&amp;"*",'EPA_US9RT techs'!$A$2:$I$1722,9,FALSE),"")</f>
        <v/>
      </c>
      <c r="CB127" s="14" t="str">
        <f>IFERROR(VLOOKUP($BM$1&amp;'Service PJ'!$D125&amp;'Service PJ'!$B125&amp;'Service PJ'!$A125&amp;"*",'EPA_US9RT techs'!$A$2:$I$1722,9,FALSE),"")</f>
        <v/>
      </c>
      <c r="CC127" s="14" t="str">
        <f>IFERROR(VLOOKUP($BM$1&amp;'Service PJ'!$D125&amp;'Service PJ'!$B125&amp;'Service PJ'!$A125&amp;"*",'EPA_US9RT techs'!$A$2:$I$1722,9,FALSE),"")</f>
        <v/>
      </c>
      <c r="CD127" s="14" t="str">
        <f>IFERROR(VLOOKUP($BM$1&amp;'Service PJ'!$D125&amp;'Service PJ'!$B125&amp;'Service PJ'!$A125&amp;"*",'EPA_US9RT techs'!$A$2:$I$1722,9,FALSE),"")</f>
        <v/>
      </c>
      <c r="CE127" s="14" t="str">
        <f>IFERROR(VLOOKUP($BM$1&amp;'Service PJ'!$D125&amp;'Service PJ'!$B125&amp;'Service PJ'!$A125&amp;"*",'EPA_US9RT techs'!$A$2:$I$1722,9,FALSE),"")</f>
        <v/>
      </c>
      <c r="CF127" s="14" t="str">
        <f>IFERROR(VLOOKUP($BM$1&amp;'Service PJ'!$D125&amp;'Service PJ'!$B125&amp;'Service PJ'!$A125&amp;"*",'EPA_US9RT techs'!$A$2:$I$1722,9,FALSE),"")</f>
        <v/>
      </c>
      <c r="CG127" s="14" t="str">
        <f>IFERROR(VLOOKUP($BM$1&amp;'Service PJ'!$D125&amp;'Service PJ'!$B125&amp;'Service PJ'!$A125&amp;"*",'EPA_US9RT techs'!$A$2:$I$1722,9,FALSE),"")</f>
        <v/>
      </c>
      <c r="CH127" s="14" t="str">
        <f>IFERROR(VLOOKUP($BM$1&amp;'Service PJ'!$D125&amp;'Service PJ'!$B125&amp;'Service PJ'!$A125&amp;"*",'EPA_US9RT techs'!$A$2:$I$1722,9,FALSE),"")</f>
        <v/>
      </c>
      <c r="CI127" s="14" t="str">
        <f>IFERROR(VLOOKUP($BM$1&amp;'Service PJ'!$D125&amp;'Service PJ'!$B125&amp;'Service PJ'!$A125&amp;"*",'EPA_US9RT techs'!$A$2:$I$1722,9,FALSE),"")</f>
        <v/>
      </c>
      <c r="CJ127" s="14" t="str">
        <f>IFERROR(VLOOKUP($BM$1&amp;'Service PJ'!$D125&amp;'Service PJ'!$B125&amp;'Service PJ'!$A125&amp;"*",'EPA_US9RT techs'!$A$2:$I$1722,9,FALSE),"")</f>
        <v/>
      </c>
      <c r="CK127" s="14" t="str">
        <f>IFERROR(VLOOKUP($BM$1&amp;'Service PJ'!$D125&amp;'Service PJ'!$B125&amp;'Service PJ'!$A125&amp;"*",'EPA_US9RT techs'!$A$2:$I$1722,9,FALSE),"")</f>
        <v/>
      </c>
      <c r="CL127" s="14" t="str">
        <f>IFERROR(VLOOKUP($BM$1&amp;'Service PJ'!$D125&amp;'Service PJ'!$B125&amp;'Service PJ'!$A125&amp;"*",'EPA_US9RT techs'!$A$2:$I$1722,9,FALSE),"")</f>
        <v/>
      </c>
      <c r="CM127" s="14" t="str">
        <f>IFERROR(VLOOKUP($BM$1&amp;'Service PJ'!$D125&amp;'Service PJ'!$B125&amp;'Service PJ'!$A125&amp;"*",'EPA_US9RT techs'!$A$2:$I$1722,9,FALSE),"")</f>
        <v/>
      </c>
      <c r="CN127" s="14" t="str">
        <f>IFERROR(VLOOKUP($BM$1&amp;'Service PJ'!$D125&amp;'Service PJ'!$B125&amp;'Service PJ'!$A125&amp;"*",'EPA_US9RT techs'!$A$2:$I$1722,9,FALSE),"")</f>
        <v/>
      </c>
      <c r="CO127" s="14" t="str">
        <f>IFERROR(VLOOKUP($BM$1&amp;'Service PJ'!$D125&amp;'Service PJ'!$B125&amp;'Service PJ'!$A125&amp;"*",'EPA_US9RT techs'!$A$2:$I$1722,9,FALSE),"")</f>
        <v/>
      </c>
      <c r="CP127" s="14" t="str">
        <f>IFERROR(VLOOKUP($BM$1&amp;'Service PJ'!$D125&amp;'Service PJ'!$B125&amp;'Service PJ'!$A125&amp;"*",'EPA_US9RT techs'!$A$2:$I$1722,9,FALSE),"")</f>
        <v/>
      </c>
      <c r="CQ127" s="14" t="str">
        <f>IFERROR(VLOOKUP($BM$1&amp;'Service PJ'!$D125&amp;'Service PJ'!$B125&amp;'Service PJ'!$A125&amp;"*",'EPA_US9RT techs'!$A$2:$I$1722,9,FALSE),"")</f>
        <v/>
      </c>
      <c r="CS127" t="str">
        <f>IF(SUM(CT127:DJ127)=0,"\I:",'Service PJ'!$D125&amp;"_"&amp;'Service PJ'!$E125&amp;"_"&amp;'Service PJ'!$C125)</f>
        <v>\I:</v>
      </c>
      <c r="CT127" s="2" t="str">
        <f>IFERROR(VLOOKUP($CS$1&amp;'Service PJ'!$D125&amp;'Service PJ'!$B125&amp;'Service PJ'!$A125&amp;"*",'EPA_US9RT techs'!$A$2:$I$1722,9,FALSE),"")</f>
        <v/>
      </c>
      <c r="CU127" s="2" t="str">
        <f>IFERROR(VLOOKUP($CS$1&amp;'Service PJ'!$D125&amp;'Service PJ'!$B125&amp;'Service PJ'!$A125&amp;"*",'EPA_US9RT techs'!$A$2:$I$1722,9,FALSE),"")</f>
        <v/>
      </c>
      <c r="CV127" s="2" t="str">
        <f>IFERROR(VLOOKUP($CS$1&amp;'Service PJ'!$D125&amp;'Service PJ'!$B125&amp;'Service PJ'!$A125&amp;"*",'EPA_US9RT techs'!$A$2:$I$1722,9,FALSE),"")</f>
        <v/>
      </c>
      <c r="CW127" s="2" t="str">
        <f>IFERROR(VLOOKUP($CS$1&amp;'Service PJ'!$D125&amp;'Service PJ'!$B125&amp;'Service PJ'!$A125&amp;"*",'EPA_US9RT techs'!$A$2:$I$1722,9,FALSE),"")</f>
        <v/>
      </c>
      <c r="CX127" s="2" t="str">
        <f>IFERROR(VLOOKUP($CS$1&amp;'Service PJ'!$D125&amp;'Service PJ'!$B125&amp;'Service PJ'!$A125&amp;"*",'EPA_US9RT techs'!$A$2:$I$1722,9,FALSE),"")</f>
        <v/>
      </c>
      <c r="CY127" s="2" t="str">
        <f>IFERROR(VLOOKUP($CS$1&amp;'Service PJ'!$D125&amp;'Service PJ'!$B125&amp;'Service PJ'!$A125&amp;"*",'EPA_US9RT techs'!$A$2:$I$1722,9,FALSE),"")</f>
        <v/>
      </c>
      <c r="CZ127" s="2" t="str">
        <f>IFERROR(VLOOKUP($CS$1&amp;'Service PJ'!$D125&amp;'Service PJ'!$B125&amp;'Service PJ'!$A125&amp;"*",'EPA_US9RT techs'!$A$2:$I$1722,9,FALSE),"")</f>
        <v/>
      </c>
      <c r="DA127" s="2" t="str">
        <f>IFERROR(VLOOKUP($CS$1&amp;'Service PJ'!$D125&amp;'Service PJ'!$B125&amp;'Service PJ'!$A125&amp;"*",'EPA_US9RT techs'!$A$2:$I$1722,9,FALSE),"")</f>
        <v/>
      </c>
      <c r="DB127" s="2" t="str">
        <f>IFERROR(VLOOKUP($CS$1&amp;'Service PJ'!$D125&amp;'Service PJ'!$B125&amp;'Service PJ'!$A125&amp;"*",'EPA_US9RT techs'!$A$2:$I$1722,9,FALSE),"")</f>
        <v/>
      </c>
      <c r="DC127" s="2" t="str">
        <f>IFERROR(VLOOKUP($CS$1&amp;'Service PJ'!$D125&amp;'Service PJ'!$B125&amp;'Service PJ'!$A125&amp;"*",'EPA_US9RT techs'!$A$2:$I$1722,9,FALSE),"")</f>
        <v/>
      </c>
      <c r="DD127" s="2" t="str">
        <f>IFERROR(VLOOKUP($CS$1&amp;'Service PJ'!$D125&amp;'Service PJ'!$B125&amp;'Service PJ'!$A125&amp;"*",'EPA_US9RT techs'!$A$2:$I$1722,9,FALSE),"")</f>
        <v/>
      </c>
      <c r="DE127" s="2" t="str">
        <f>IFERROR(VLOOKUP($CS$1&amp;'Service PJ'!$D125&amp;'Service PJ'!$B125&amp;'Service PJ'!$A125&amp;"*",'EPA_US9RT techs'!$A$2:$I$1722,9,FALSE),"")</f>
        <v/>
      </c>
      <c r="DF127" s="2" t="str">
        <f>IFERROR(VLOOKUP($CS$1&amp;'Service PJ'!$D125&amp;'Service PJ'!$B125&amp;'Service PJ'!$A125&amp;"*",'EPA_US9RT techs'!$A$2:$I$1722,9,FALSE),"")</f>
        <v/>
      </c>
      <c r="DG127" s="2" t="str">
        <f>IFERROR(VLOOKUP($CS$1&amp;'Service PJ'!$D125&amp;'Service PJ'!$B125&amp;'Service PJ'!$A125&amp;"*",'EPA_US9RT techs'!$A$2:$I$1722,9,FALSE),"")</f>
        <v/>
      </c>
      <c r="DH127" s="2" t="str">
        <f>IFERROR(VLOOKUP($CS$1&amp;'Service PJ'!$D125&amp;'Service PJ'!$B125&amp;'Service PJ'!$A125&amp;"*",'EPA_US9RT techs'!$A$2:$I$1722,9,FALSE),"")</f>
        <v/>
      </c>
      <c r="DI127" s="2" t="str">
        <f>IFERROR(VLOOKUP($CS$1&amp;'Service PJ'!$D125&amp;'Service PJ'!$B125&amp;'Service PJ'!$A125&amp;"*",'EPA_US9RT techs'!$A$2:$I$1722,9,FALSE),"")</f>
        <v/>
      </c>
      <c r="DJ127" s="2" t="str">
        <f>IFERROR(VLOOKUP($CS$1&amp;'Service PJ'!$D125&amp;'Service PJ'!$B125&amp;'Service PJ'!$A125&amp;"*",'EPA_US9RT techs'!$A$2:$I$1722,9,FALSE),"")</f>
        <v/>
      </c>
      <c r="DK127" s="2" t="str">
        <f>IFERROR(VLOOKUP($CS$1&amp;'Service PJ'!$D125&amp;'Service PJ'!$B125&amp;'Service PJ'!$A125&amp;"*",'EPA_US9RT techs'!$A$2:$I$1722,9,FALSE),"")</f>
        <v/>
      </c>
      <c r="DL127" s="2" t="str">
        <f>IFERROR(VLOOKUP($CS$1&amp;'Service PJ'!$D125&amp;'Service PJ'!$B125&amp;'Service PJ'!$A125&amp;"*",'EPA_US9RT techs'!$A$2:$I$1722,9,FALSE),"")</f>
        <v/>
      </c>
      <c r="DM127" s="2" t="str">
        <f>IFERROR(VLOOKUP($CS$1&amp;'Service PJ'!$D125&amp;'Service PJ'!$B125&amp;'Service PJ'!$A125&amp;"*",'EPA_US9RT techs'!$A$2:$I$1722,9,FALSE),"")</f>
        <v/>
      </c>
      <c r="DN127" s="2" t="str">
        <f>IFERROR(VLOOKUP($CS$1&amp;'Service PJ'!$D125&amp;'Service PJ'!$B125&amp;'Service PJ'!$A125&amp;"*",'EPA_US9RT techs'!$A$2:$I$1722,9,FALSE),"")</f>
        <v/>
      </c>
      <c r="DO127" s="2" t="str">
        <f>IFERROR(VLOOKUP($CS$1&amp;'Service PJ'!$D125&amp;'Service PJ'!$B125&amp;'Service PJ'!$A125&amp;"*",'EPA_US9RT techs'!$A$2:$I$1722,9,FALSE),"")</f>
        <v/>
      </c>
      <c r="DP127" s="2" t="str">
        <f>IFERROR(VLOOKUP($CS$1&amp;'Service PJ'!$D125&amp;'Service PJ'!$B125&amp;'Service PJ'!$A125&amp;"*",'EPA_US9RT techs'!$A$2:$I$1722,9,FALSE),"")</f>
        <v/>
      </c>
      <c r="DQ127" s="2" t="str">
        <f>IFERROR(VLOOKUP($CS$1&amp;'Service PJ'!$D125&amp;'Service PJ'!$B125&amp;'Service PJ'!$A125&amp;"*",'EPA_US9RT techs'!$A$2:$I$1722,9,FALSE),"")</f>
        <v/>
      </c>
      <c r="DR127" s="2" t="str">
        <f>IFERROR(VLOOKUP($CS$1&amp;'Service PJ'!$D125&amp;'Service PJ'!$B125&amp;'Service PJ'!$A125&amp;"*",'EPA_US9RT techs'!$A$2:$I$1722,9,FALSE),"")</f>
        <v/>
      </c>
      <c r="DS127" s="2" t="str">
        <f>IFERROR(VLOOKUP($CS$1&amp;'Service PJ'!$D125&amp;'Service PJ'!$B125&amp;'Service PJ'!$A125&amp;"*",'EPA_US9RT techs'!$A$2:$I$1722,9,FALSE),"")</f>
        <v/>
      </c>
      <c r="DT127" s="2" t="str">
        <f>IFERROR(VLOOKUP($CS$1&amp;'Service PJ'!$D125&amp;'Service PJ'!$B125&amp;'Service PJ'!$A125&amp;"*",'EPA_US9RT techs'!$A$2:$I$1722,9,FALSE),"")</f>
        <v/>
      </c>
      <c r="DU127" s="2" t="str">
        <f>IFERROR(VLOOKUP($CS$1&amp;'Service PJ'!$D125&amp;'Service PJ'!$B125&amp;'Service PJ'!$A125&amp;"*",'EPA_US9RT techs'!$A$2:$I$1722,9,FALSE),"")</f>
        <v/>
      </c>
      <c r="DV127" s="2" t="str">
        <f>IFERROR(VLOOKUP($CS$1&amp;'Service PJ'!$D125&amp;'Service PJ'!$B125&amp;'Service PJ'!$A125&amp;"*",'EPA_US9RT techs'!$A$2:$I$1722,9,FALSE),"")</f>
        <v/>
      </c>
      <c r="DW127" s="2" t="str">
        <f>IFERROR(VLOOKUP($CS$1&amp;'Service PJ'!$D125&amp;'Service PJ'!$B125&amp;'Service PJ'!$A125&amp;"*",'EPA_US9RT techs'!$A$2:$I$1722,9,FALSE),"")</f>
        <v/>
      </c>
    </row>
    <row r="128" spans="1:127" x14ac:dyDescent="0.45">
      <c r="A128" t="str">
        <f>IF(SUM(B128:R128)=0,"\I:",'Service PJ'!$D126&amp;"_"&amp;'Service PJ'!$E126&amp;"_"&amp;'Service PJ'!$C126)</f>
        <v>\I:</v>
      </c>
      <c r="B128" s="14" t="str">
        <f>IFERROR(VLOOKUP($A$1&amp;'Service PJ'!$D126&amp;'Service PJ'!$B126&amp;'Service PJ'!$A126&amp;"*",'EPA_US9RT techs'!$A$2:$I$1722,9,FALSE),"")</f>
        <v/>
      </c>
      <c r="C128" s="14" t="str">
        <f>IFERROR(VLOOKUP($A$1&amp;'Service PJ'!$D126&amp;'Service PJ'!$B126&amp;'Service PJ'!$A126&amp;"*",'EPA_US9RT techs'!$A$2:$I$1722,9,FALSE),"")</f>
        <v/>
      </c>
      <c r="D128" s="14" t="str">
        <f>IFERROR(VLOOKUP($A$1&amp;'Service PJ'!$D126&amp;'Service PJ'!$B126&amp;'Service PJ'!$A126&amp;"*",'EPA_US9RT techs'!$A$2:$I$1722,9,FALSE),"")</f>
        <v/>
      </c>
      <c r="E128" s="14" t="str">
        <f>IFERROR(VLOOKUP($A$1&amp;'Service PJ'!$D126&amp;'Service PJ'!$B126&amp;'Service PJ'!$A126&amp;"*",'EPA_US9RT techs'!$A$2:$I$1722,9,FALSE),"")</f>
        <v/>
      </c>
      <c r="F128" s="14" t="str">
        <f>IFERROR(VLOOKUP($A$1&amp;'Service PJ'!$D126&amp;'Service PJ'!$B126&amp;'Service PJ'!$A126&amp;"*",'EPA_US9RT techs'!$A$2:$I$1722,9,FALSE),"")</f>
        <v/>
      </c>
      <c r="G128" s="14" t="str">
        <f>IFERROR(VLOOKUP($A$1&amp;'Service PJ'!$D126&amp;'Service PJ'!$B126&amp;'Service PJ'!$A126&amp;"*",'EPA_US9RT techs'!$A$2:$I$1722,9,FALSE),"")</f>
        <v/>
      </c>
      <c r="H128" s="14" t="str">
        <f>IFERROR(VLOOKUP($A$1&amp;'Service PJ'!$D126&amp;'Service PJ'!$B126&amp;'Service PJ'!$A126&amp;"*",'EPA_US9RT techs'!$A$2:$I$1722,9,FALSE),"")</f>
        <v/>
      </c>
      <c r="I128" s="14" t="str">
        <f>IFERROR(VLOOKUP($A$1&amp;'Service PJ'!$D126&amp;'Service PJ'!$B126&amp;'Service PJ'!$A126&amp;"*",'EPA_US9RT techs'!$A$2:$I$1722,9,FALSE),"")</f>
        <v/>
      </c>
      <c r="J128" s="14" t="str">
        <f>IFERROR(VLOOKUP($A$1&amp;'Service PJ'!$D126&amp;'Service PJ'!$B126&amp;'Service PJ'!$A126&amp;"*",'EPA_US9RT techs'!$A$2:$I$1722,9,FALSE),"")</f>
        <v/>
      </c>
      <c r="K128" s="14" t="str">
        <f>IFERROR(VLOOKUP($A$1&amp;'Service PJ'!$D126&amp;'Service PJ'!$B126&amp;'Service PJ'!$A126&amp;"*",'EPA_US9RT techs'!$A$2:$I$1722,9,FALSE),"")</f>
        <v/>
      </c>
      <c r="L128" s="14" t="str">
        <f>IFERROR(VLOOKUP($A$1&amp;'Service PJ'!$D126&amp;'Service PJ'!$B126&amp;'Service PJ'!$A126&amp;"*",'EPA_US9RT techs'!$A$2:$I$1722,9,FALSE),"")</f>
        <v/>
      </c>
      <c r="M128" s="14" t="str">
        <f>IFERROR(VLOOKUP($A$1&amp;'Service PJ'!$D126&amp;'Service PJ'!$B126&amp;'Service PJ'!$A126&amp;"*",'EPA_US9RT techs'!$A$2:$I$1722,9,FALSE),"")</f>
        <v/>
      </c>
      <c r="N128" s="14" t="str">
        <f>IFERROR(VLOOKUP($A$1&amp;'Service PJ'!$D126&amp;'Service PJ'!$B126&amp;'Service PJ'!$A126&amp;"*",'EPA_US9RT techs'!$A$2:$I$1722,9,FALSE),"")</f>
        <v/>
      </c>
      <c r="O128" s="14" t="str">
        <f>IFERROR(VLOOKUP($A$1&amp;'Service PJ'!$D126&amp;'Service PJ'!$B126&amp;'Service PJ'!$A126&amp;"*",'EPA_US9RT techs'!$A$2:$I$1722,9,FALSE),"")</f>
        <v/>
      </c>
      <c r="P128" s="14" t="str">
        <f>IFERROR(VLOOKUP($A$1&amp;'Service PJ'!$D126&amp;'Service PJ'!$B126&amp;'Service PJ'!$A126&amp;"*",'EPA_US9RT techs'!$A$2:$I$1722,9,FALSE),"")</f>
        <v/>
      </c>
      <c r="Q128" s="14" t="str">
        <f>IFERROR(VLOOKUP($A$1&amp;'Service PJ'!$D126&amp;'Service PJ'!$B126&amp;'Service PJ'!$A126&amp;"*",'EPA_US9RT techs'!$A$2:$I$1722,9,FALSE),"")</f>
        <v/>
      </c>
      <c r="R128" s="14" t="str">
        <f>IFERROR(VLOOKUP($A$1&amp;'Service PJ'!$D126&amp;'Service PJ'!$B126&amp;'Service PJ'!$A126&amp;"*",'EPA_US9RT techs'!$A$2:$I$1722,9,FALSE),"")</f>
        <v/>
      </c>
      <c r="S128" s="14" t="str">
        <f>IFERROR(VLOOKUP($A$1&amp;'Service PJ'!$D126&amp;'Service PJ'!$B126&amp;'Service PJ'!$A126&amp;"*",'EPA_US9RT techs'!$A$2:$I$1722,9,FALSE),"")</f>
        <v/>
      </c>
      <c r="T128" s="14" t="str">
        <f>IFERROR(VLOOKUP($A$1&amp;'Service PJ'!$D126&amp;'Service PJ'!$B126&amp;'Service PJ'!$A126&amp;"*",'EPA_US9RT techs'!$A$2:$I$1722,9,FALSE),"")</f>
        <v/>
      </c>
      <c r="U128" s="14" t="str">
        <f>IFERROR(VLOOKUP($A$1&amp;'Service PJ'!$D126&amp;'Service PJ'!$B126&amp;'Service PJ'!$A126&amp;"*",'EPA_US9RT techs'!$A$2:$I$1722,9,FALSE),"")</f>
        <v/>
      </c>
      <c r="V128" s="14" t="str">
        <f>IFERROR(VLOOKUP($A$1&amp;'Service PJ'!$D126&amp;'Service PJ'!$B126&amp;'Service PJ'!$A126&amp;"*",'EPA_US9RT techs'!$A$2:$I$1722,9,FALSE),"")</f>
        <v/>
      </c>
      <c r="W128" s="14" t="str">
        <f>IFERROR(VLOOKUP($A$1&amp;'Service PJ'!$D126&amp;'Service PJ'!$B126&amp;'Service PJ'!$A126&amp;"*",'EPA_US9RT techs'!$A$2:$I$1722,9,FALSE),"")</f>
        <v/>
      </c>
      <c r="X128" s="14" t="str">
        <f>IFERROR(VLOOKUP($A$1&amp;'Service PJ'!$D126&amp;'Service PJ'!$B126&amp;'Service PJ'!$A126&amp;"*",'EPA_US9RT techs'!$A$2:$I$1722,9,FALSE),"")</f>
        <v/>
      </c>
      <c r="Y128" s="14" t="str">
        <f>IFERROR(VLOOKUP($A$1&amp;'Service PJ'!$D126&amp;'Service PJ'!$B126&amp;'Service PJ'!$A126&amp;"*",'EPA_US9RT techs'!$A$2:$I$1722,9,FALSE),"")</f>
        <v/>
      </c>
      <c r="Z128" s="14" t="str">
        <f>IFERROR(VLOOKUP($A$1&amp;'Service PJ'!$D126&amp;'Service PJ'!$B126&amp;'Service PJ'!$A126&amp;"*",'EPA_US9RT techs'!$A$2:$I$1722,9,FALSE),"")</f>
        <v/>
      </c>
      <c r="AA128" s="14" t="str">
        <f>IFERROR(VLOOKUP($A$1&amp;'Service PJ'!$D126&amp;'Service PJ'!$B126&amp;'Service PJ'!$A126&amp;"*",'EPA_US9RT techs'!$A$2:$I$1722,9,FALSE),"")</f>
        <v/>
      </c>
      <c r="AB128" s="14" t="str">
        <f>IFERROR(VLOOKUP($A$1&amp;'Service PJ'!$D126&amp;'Service PJ'!$B126&amp;'Service PJ'!$A126&amp;"*",'EPA_US9RT techs'!$A$2:$I$1722,9,FALSE),"")</f>
        <v/>
      </c>
      <c r="AC128" s="14" t="str">
        <f>IFERROR(VLOOKUP($A$1&amp;'Service PJ'!$D126&amp;'Service PJ'!$B126&amp;'Service PJ'!$A126&amp;"*",'EPA_US9RT techs'!$A$2:$I$1722,9,FALSE),"")</f>
        <v/>
      </c>
      <c r="AD128" s="14" t="str">
        <f>IFERROR(VLOOKUP($A$1&amp;'Service PJ'!$D126&amp;'Service PJ'!$B126&amp;'Service PJ'!$A126&amp;"*",'EPA_US9RT techs'!$A$2:$I$1722,9,FALSE),"")</f>
        <v/>
      </c>
      <c r="AE128" s="14" t="str">
        <f>IFERROR(VLOOKUP($A$1&amp;'Service PJ'!$D126&amp;'Service PJ'!$B126&amp;'Service PJ'!$A126&amp;"*",'EPA_US9RT techs'!$A$2:$I$1722,9,FALSE),"")</f>
        <v/>
      </c>
      <c r="AG128" t="str">
        <f>IF(SUM(AH128:AX128)=0,"\I:",'Service PJ'!$D126&amp;"_"&amp;'Service PJ'!$E126&amp;"_"&amp;'Service PJ'!$C126)</f>
        <v>\I:</v>
      </c>
      <c r="AH128" s="14" t="str">
        <f>IFERROR(VLOOKUP($AG$1&amp;'Service PJ'!$D126&amp;'Service PJ'!$B126&amp;'Service PJ'!$A126&amp;"*",'EPA_US9RT techs'!$A$2:$I$1722,9,FALSE),"")</f>
        <v/>
      </c>
      <c r="AI128" s="14" t="str">
        <f>IFERROR(VLOOKUP($AG$1&amp;'Service PJ'!$D126&amp;'Service PJ'!$B126&amp;'Service PJ'!$A126&amp;"*",'EPA_US9RT techs'!$A$2:$I$1722,9,FALSE),"")</f>
        <v/>
      </c>
      <c r="AJ128" s="14" t="str">
        <f>IFERROR(VLOOKUP($AG$1&amp;'Service PJ'!$D126&amp;'Service PJ'!$B126&amp;'Service PJ'!$A126&amp;"*",'EPA_US9RT techs'!$A$2:$I$1722,9,FALSE),"")</f>
        <v/>
      </c>
      <c r="AK128" s="14" t="str">
        <f>IFERROR(VLOOKUP($AG$1&amp;'Service PJ'!$D126&amp;'Service PJ'!$B126&amp;'Service PJ'!$A126&amp;"*",'EPA_US9RT techs'!$A$2:$I$1722,9,FALSE),"")</f>
        <v/>
      </c>
      <c r="AL128" s="14" t="str">
        <f>IFERROR(VLOOKUP($AG$1&amp;'Service PJ'!$D126&amp;'Service PJ'!$B126&amp;'Service PJ'!$A126&amp;"*",'EPA_US9RT techs'!$A$2:$I$1722,9,FALSE),"")</f>
        <v/>
      </c>
      <c r="AM128" s="14" t="str">
        <f>IFERROR(VLOOKUP($AG$1&amp;'Service PJ'!$D126&amp;'Service PJ'!$B126&amp;'Service PJ'!$A126&amp;"*",'EPA_US9RT techs'!$A$2:$I$1722,9,FALSE),"")</f>
        <v/>
      </c>
      <c r="AN128" s="14" t="str">
        <f>IFERROR(VLOOKUP($AG$1&amp;'Service PJ'!$D126&amp;'Service PJ'!$B126&amp;'Service PJ'!$A126&amp;"*",'EPA_US9RT techs'!$A$2:$I$1722,9,FALSE),"")</f>
        <v/>
      </c>
      <c r="AO128" s="14" t="str">
        <f>IFERROR(VLOOKUP($AG$1&amp;'Service PJ'!$D126&amp;'Service PJ'!$B126&amp;'Service PJ'!$A126&amp;"*",'EPA_US9RT techs'!$A$2:$I$1722,9,FALSE),"")</f>
        <v/>
      </c>
      <c r="AP128" s="14" t="str">
        <f>IFERROR(VLOOKUP($AG$1&amp;'Service PJ'!$D126&amp;'Service PJ'!$B126&amp;'Service PJ'!$A126&amp;"*",'EPA_US9RT techs'!$A$2:$I$1722,9,FALSE),"")</f>
        <v/>
      </c>
      <c r="AQ128" s="14" t="str">
        <f>IFERROR(VLOOKUP($AG$1&amp;'Service PJ'!$D126&amp;'Service PJ'!$B126&amp;'Service PJ'!$A126&amp;"*",'EPA_US9RT techs'!$A$2:$I$1722,9,FALSE),"")</f>
        <v/>
      </c>
      <c r="AR128" s="14" t="str">
        <f>IFERROR(VLOOKUP($AG$1&amp;'Service PJ'!$D126&amp;'Service PJ'!$B126&amp;'Service PJ'!$A126&amp;"*",'EPA_US9RT techs'!$A$2:$I$1722,9,FALSE),"")</f>
        <v/>
      </c>
      <c r="AS128" s="14" t="str">
        <f>IFERROR(VLOOKUP($AG$1&amp;'Service PJ'!$D126&amp;'Service PJ'!$B126&amp;'Service PJ'!$A126&amp;"*",'EPA_US9RT techs'!$A$2:$I$1722,9,FALSE),"")</f>
        <v/>
      </c>
      <c r="AT128" s="14" t="str">
        <f>IFERROR(VLOOKUP($AG$1&amp;'Service PJ'!$D126&amp;'Service PJ'!$B126&amp;'Service PJ'!$A126&amp;"*",'EPA_US9RT techs'!$A$2:$I$1722,9,FALSE),"")</f>
        <v/>
      </c>
      <c r="AU128" s="14" t="str">
        <f>IFERROR(VLOOKUP($AG$1&amp;'Service PJ'!$D126&amp;'Service PJ'!$B126&amp;'Service PJ'!$A126&amp;"*",'EPA_US9RT techs'!$A$2:$I$1722,9,FALSE),"")</f>
        <v/>
      </c>
      <c r="AV128" s="14" t="str">
        <f>IFERROR(VLOOKUP($AG$1&amp;'Service PJ'!$D126&amp;'Service PJ'!$B126&amp;'Service PJ'!$A126&amp;"*",'EPA_US9RT techs'!$A$2:$I$1722,9,FALSE),"")</f>
        <v/>
      </c>
      <c r="AW128" s="14" t="str">
        <f>IFERROR(VLOOKUP($AG$1&amp;'Service PJ'!$D126&amp;'Service PJ'!$B126&amp;'Service PJ'!$A126&amp;"*",'EPA_US9RT techs'!$A$2:$I$1722,9,FALSE),"")</f>
        <v/>
      </c>
      <c r="AX128" s="14" t="str">
        <f>IFERROR(VLOOKUP($AG$1&amp;'Service PJ'!$D126&amp;'Service PJ'!$B126&amp;'Service PJ'!$A126&amp;"*",'EPA_US9RT techs'!$A$2:$I$1722,9,FALSE),"")</f>
        <v/>
      </c>
      <c r="AY128" s="14" t="str">
        <f>IFERROR(VLOOKUP($AG$1&amp;'Service PJ'!$D126&amp;'Service PJ'!$B126&amp;'Service PJ'!$A126&amp;"*",'EPA_US9RT techs'!$A$2:$I$1722,9,FALSE),"")</f>
        <v/>
      </c>
      <c r="AZ128" s="14" t="str">
        <f>IFERROR(VLOOKUP($AG$1&amp;'Service PJ'!$D126&amp;'Service PJ'!$B126&amp;'Service PJ'!$A126&amp;"*",'EPA_US9RT techs'!$A$2:$I$1722,9,FALSE),"")</f>
        <v/>
      </c>
      <c r="BA128" s="14" t="str">
        <f>IFERROR(VLOOKUP($AG$1&amp;'Service PJ'!$D126&amp;'Service PJ'!$B126&amp;'Service PJ'!$A126&amp;"*",'EPA_US9RT techs'!$A$2:$I$1722,9,FALSE),"")</f>
        <v/>
      </c>
      <c r="BB128" s="14" t="str">
        <f>IFERROR(VLOOKUP($AG$1&amp;'Service PJ'!$D126&amp;'Service PJ'!$B126&amp;'Service PJ'!$A126&amp;"*",'EPA_US9RT techs'!$A$2:$I$1722,9,FALSE),"")</f>
        <v/>
      </c>
      <c r="BC128" s="14" t="str">
        <f>IFERROR(VLOOKUP($AG$1&amp;'Service PJ'!$D126&amp;'Service PJ'!$B126&amp;'Service PJ'!$A126&amp;"*",'EPA_US9RT techs'!$A$2:$I$1722,9,FALSE),"")</f>
        <v/>
      </c>
      <c r="BD128" s="14" t="str">
        <f>IFERROR(VLOOKUP($AG$1&amp;'Service PJ'!$D126&amp;'Service PJ'!$B126&amp;'Service PJ'!$A126&amp;"*",'EPA_US9RT techs'!$A$2:$I$1722,9,FALSE),"")</f>
        <v/>
      </c>
      <c r="BE128" s="14" t="str">
        <f>IFERROR(VLOOKUP($AG$1&amp;'Service PJ'!$D126&amp;'Service PJ'!$B126&amp;'Service PJ'!$A126&amp;"*",'EPA_US9RT techs'!$A$2:$I$1722,9,FALSE),"")</f>
        <v/>
      </c>
      <c r="BF128" s="14" t="str">
        <f>IFERROR(VLOOKUP($AG$1&amp;'Service PJ'!$D126&amp;'Service PJ'!$B126&amp;'Service PJ'!$A126&amp;"*",'EPA_US9RT techs'!$A$2:$I$1722,9,FALSE),"")</f>
        <v/>
      </c>
      <c r="BG128" s="14" t="str">
        <f>IFERROR(VLOOKUP($AG$1&amp;'Service PJ'!$D126&amp;'Service PJ'!$B126&amp;'Service PJ'!$A126&amp;"*",'EPA_US9RT techs'!$A$2:$I$1722,9,FALSE),"")</f>
        <v/>
      </c>
      <c r="BH128" s="14" t="str">
        <f>IFERROR(VLOOKUP($AG$1&amp;'Service PJ'!$D126&amp;'Service PJ'!$B126&amp;'Service PJ'!$A126&amp;"*",'EPA_US9RT techs'!$A$2:$I$1722,9,FALSE),"")</f>
        <v/>
      </c>
      <c r="BI128" s="14" t="str">
        <f>IFERROR(VLOOKUP($AG$1&amp;'Service PJ'!$D126&amp;'Service PJ'!$B126&amp;'Service PJ'!$A126&amp;"*",'EPA_US9RT techs'!$A$2:$I$1722,9,FALSE),"")</f>
        <v/>
      </c>
      <c r="BJ128" s="14" t="str">
        <f>IFERROR(VLOOKUP($AG$1&amp;'Service PJ'!$D126&amp;'Service PJ'!$B126&amp;'Service PJ'!$A126&amp;"*",'EPA_US9RT techs'!$A$2:$I$1722,9,FALSE),"")</f>
        <v/>
      </c>
      <c r="BK128" s="14" t="str">
        <f>IFERROR(VLOOKUP($AG$1&amp;'Service PJ'!$D126&amp;'Service PJ'!$B126&amp;'Service PJ'!$A126&amp;"*",'EPA_US9RT techs'!$A$2:$I$1722,9,FALSE),"")</f>
        <v/>
      </c>
      <c r="BM128" t="str">
        <f>IF(SUM(BN128:CD128)=0,"\I:",'Service PJ'!$D126&amp;"_"&amp;'Service PJ'!$E126&amp;"_"&amp;'Service PJ'!$C126)</f>
        <v>\I:</v>
      </c>
      <c r="BN128" s="14" t="str">
        <f>IFERROR(VLOOKUP($BM$1&amp;'Service PJ'!$D126&amp;'Service PJ'!$B126&amp;'Service PJ'!$A126&amp;"*",'EPA_US9RT techs'!$A$2:$I$1722,9,FALSE),"")</f>
        <v/>
      </c>
      <c r="BO128" s="14" t="str">
        <f>IFERROR(VLOOKUP($BM$1&amp;'Service PJ'!$D126&amp;'Service PJ'!$B126&amp;'Service PJ'!$A126&amp;"*",'EPA_US9RT techs'!$A$2:$I$1722,9,FALSE),"")</f>
        <v/>
      </c>
      <c r="BP128" s="14" t="str">
        <f>IFERROR(VLOOKUP($BM$1&amp;'Service PJ'!$D126&amp;'Service PJ'!$B126&amp;'Service PJ'!$A126&amp;"*",'EPA_US9RT techs'!$A$2:$I$1722,9,FALSE),"")</f>
        <v/>
      </c>
      <c r="BQ128" s="14" t="str">
        <f>IFERROR(VLOOKUP($BM$1&amp;'Service PJ'!$D126&amp;'Service PJ'!$B126&amp;'Service PJ'!$A126&amp;"*",'EPA_US9RT techs'!$A$2:$I$1722,9,FALSE),"")</f>
        <v/>
      </c>
      <c r="BR128" s="14" t="str">
        <f>IFERROR(VLOOKUP($BM$1&amp;'Service PJ'!$D126&amp;'Service PJ'!$B126&amp;'Service PJ'!$A126&amp;"*",'EPA_US9RT techs'!$A$2:$I$1722,9,FALSE),"")</f>
        <v/>
      </c>
      <c r="BS128" s="14" t="str">
        <f>IFERROR(VLOOKUP($BM$1&amp;'Service PJ'!$D126&amp;'Service PJ'!$B126&amp;'Service PJ'!$A126&amp;"*",'EPA_US9RT techs'!$A$2:$I$1722,9,FALSE),"")</f>
        <v/>
      </c>
      <c r="BT128" s="14" t="str">
        <f>IFERROR(VLOOKUP($BM$1&amp;'Service PJ'!$D126&amp;'Service PJ'!$B126&amp;'Service PJ'!$A126&amp;"*",'EPA_US9RT techs'!$A$2:$I$1722,9,FALSE),"")</f>
        <v/>
      </c>
      <c r="BU128" s="14" t="str">
        <f>IFERROR(VLOOKUP($BM$1&amp;'Service PJ'!$D126&amp;'Service PJ'!$B126&amp;'Service PJ'!$A126&amp;"*",'EPA_US9RT techs'!$A$2:$I$1722,9,FALSE),"")</f>
        <v/>
      </c>
      <c r="BV128" s="14" t="str">
        <f>IFERROR(VLOOKUP($BM$1&amp;'Service PJ'!$D126&amp;'Service PJ'!$B126&amp;'Service PJ'!$A126&amp;"*",'EPA_US9RT techs'!$A$2:$I$1722,9,FALSE),"")</f>
        <v/>
      </c>
      <c r="BW128" s="14" t="str">
        <f>IFERROR(VLOOKUP($BM$1&amp;'Service PJ'!$D126&amp;'Service PJ'!$B126&amp;'Service PJ'!$A126&amp;"*",'EPA_US9RT techs'!$A$2:$I$1722,9,FALSE),"")</f>
        <v/>
      </c>
      <c r="BX128" s="14" t="str">
        <f>IFERROR(VLOOKUP($BM$1&amp;'Service PJ'!$D126&amp;'Service PJ'!$B126&amp;'Service PJ'!$A126&amp;"*",'EPA_US9RT techs'!$A$2:$I$1722,9,FALSE),"")</f>
        <v/>
      </c>
      <c r="BY128" s="14" t="str">
        <f>IFERROR(VLOOKUP($BM$1&amp;'Service PJ'!$D126&amp;'Service PJ'!$B126&amp;'Service PJ'!$A126&amp;"*",'EPA_US9RT techs'!$A$2:$I$1722,9,FALSE),"")</f>
        <v/>
      </c>
      <c r="BZ128" s="14" t="str">
        <f>IFERROR(VLOOKUP($BM$1&amp;'Service PJ'!$D126&amp;'Service PJ'!$B126&amp;'Service PJ'!$A126&amp;"*",'EPA_US9RT techs'!$A$2:$I$1722,9,FALSE),"")</f>
        <v/>
      </c>
      <c r="CA128" s="14" t="str">
        <f>IFERROR(VLOOKUP($BM$1&amp;'Service PJ'!$D126&amp;'Service PJ'!$B126&amp;'Service PJ'!$A126&amp;"*",'EPA_US9RT techs'!$A$2:$I$1722,9,FALSE),"")</f>
        <v/>
      </c>
      <c r="CB128" s="14" t="str">
        <f>IFERROR(VLOOKUP($BM$1&amp;'Service PJ'!$D126&amp;'Service PJ'!$B126&amp;'Service PJ'!$A126&amp;"*",'EPA_US9RT techs'!$A$2:$I$1722,9,FALSE),"")</f>
        <v/>
      </c>
      <c r="CC128" s="14" t="str">
        <f>IFERROR(VLOOKUP($BM$1&amp;'Service PJ'!$D126&amp;'Service PJ'!$B126&amp;'Service PJ'!$A126&amp;"*",'EPA_US9RT techs'!$A$2:$I$1722,9,FALSE),"")</f>
        <v/>
      </c>
      <c r="CD128" s="14" t="str">
        <f>IFERROR(VLOOKUP($BM$1&amp;'Service PJ'!$D126&amp;'Service PJ'!$B126&amp;'Service PJ'!$A126&amp;"*",'EPA_US9RT techs'!$A$2:$I$1722,9,FALSE),"")</f>
        <v/>
      </c>
      <c r="CE128" s="14" t="str">
        <f>IFERROR(VLOOKUP($BM$1&amp;'Service PJ'!$D126&amp;'Service PJ'!$B126&amp;'Service PJ'!$A126&amp;"*",'EPA_US9RT techs'!$A$2:$I$1722,9,FALSE),"")</f>
        <v/>
      </c>
      <c r="CF128" s="14" t="str">
        <f>IFERROR(VLOOKUP($BM$1&amp;'Service PJ'!$D126&amp;'Service PJ'!$B126&amp;'Service PJ'!$A126&amp;"*",'EPA_US9RT techs'!$A$2:$I$1722,9,FALSE),"")</f>
        <v/>
      </c>
      <c r="CG128" s="14" t="str">
        <f>IFERROR(VLOOKUP($BM$1&amp;'Service PJ'!$D126&amp;'Service PJ'!$B126&amp;'Service PJ'!$A126&amp;"*",'EPA_US9RT techs'!$A$2:$I$1722,9,FALSE),"")</f>
        <v/>
      </c>
      <c r="CH128" s="14" t="str">
        <f>IFERROR(VLOOKUP($BM$1&amp;'Service PJ'!$D126&amp;'Service PJ'!$B126&amp;'Service PJ'!$A126&amp;"*",'EPA_US9RT techs'!$A$2:$I$1722,9,FALSE),"")</f>
        <v/>
      </c>
      <c r="CI128" s="14" t="str">
        <f>IFERROR(VLOOKUP($BM$1&amp;'Service PJ'!$D126&amp;'Service PJ'!$B126&amp;'Service PJ'!$A126&amp;"*",'EPA_US9RT techs'!$A$2:$I$1722,9,FALSE),"")</f>
        <v/>
      </c>
      <c r="CJ128" s="14" t="str">
        <f>IFERROR(VLOOKUP($BM$1&amp;'Service PJ'!$D126&amp;'Service PJ'!$B126&amp;'Service PJ'!$A126&amp;"*",'EPA_US9RT techs'!$A$2:$I$1722,9,FALSE),"")</f>
        <v/>
      </c>
      <c r="CK128" s="14" t="str">
        <f>IFERROR(VLOOKUP($BM$1&amp;'Service PJ'!$D126&amp;'Service PJ'!$B126&amp;'Service PJ'!$A126&amp;"*",'EPA_US9RT techs'!$A$2:$I$1722,9,FALSE),"")</f>
        <v/>
      </c>
      <c r="CL128" s="14" t="str">
        <f>IFERROR(VLOOKUP($BM$1&amp;'Service PJ'!$D126&amp;'Service PJ'!$B126&amp;'Service PJ'!$A126&amp;"*",'EPA_US9RT techs'!$A$2:$I$1722,9,FALSE),"")</f>
        <v/>
      </c>
      <c r="CM128" s="14" t="str">
        <f>IFERROR(VLOOKUP($BM$1&amp;'Service PJ'!$D126&amp;'Service PJ'!$B126&amp;'Service PJ'!$A126&amp;"*",'EPA_US9RT techs'!$A$2:$I$1722,9,FALSE),"")</f>
        <v/>
      </c>
      <c r="CN128" s="14" t="str">
        <f>IFERROR(VLOOKUP($BM$1&amp;'Service PJ'!$D126&amp;'Service PJ'!$B126&amp;'Service PJ'!$A126&amp;"*",'EPA_US9RT techs'!$A$2:$I$1722,9,FALSE),"")</f>
        <v/>
      </c>
      <c r="CO128" s="14" t="str">
        <f>IFERROR(VLOOKUP($BM$1&amp;'Service PJ'!$D126&amp;'Service PJ'!$B126&amp;'Service PJ'!$A126&amp;"*",'EPA_US9RT techs'!$A$2:$I$1722,9,FALSE),"")</f>
        <v/>
      </c>
      <c r="CP128" s="14" t="str">
        <f>IFERROR(VLOOKUP($BM$1&amp;'Service PJ'!$D126&amp;'Service PJ'!$B126&amp;'Service PJ'!$A126&amp;"*",'EPA_US9RT techs'!$A$2:$I$1722,9,FALSE),"")</f>
        <v/>
      </c>
      <c r="CQ128" s="14" t="str">
        <f>IFERROR(VLOOKUP($BM$1&amp;'Service PJ'!$D126&amp;'Service PJ'!$B126&amp;'Service PJ'!$A126&amp;"*",'EPA_US9RT techs'!$A$2:$I$1722,9,FALSE),"")</f>
        <v/>
      </c>
      <c r="CS128" t="str">
        <f>IF(SUM(CT128:DJ128)=0,"\I:",'Service PJ'!$D126&amp;"_"&amp;'Service PJ'!$E126&amp;"_"&amp;'Service PJ'!$C126)</f>
        <v>\I:</v>
      </c>
      <c r="CT128" s="2" t="str">
        <f>IFERROR(VLOOKUP($CS$1&amp;'Service PJ'!$D126&amp;'Service PJ'!$B126&amp;'Service PJ'!$A126&amp;"*",'EPA_US9RT techs'!$A$2:$I$1722,9,FALSE),"")</f>
        <v/>
      </c>
      <c r="CU128" s="2" t="str">
        <f>IFERROR(VLOOKUP($CS$1&amp;'Service PJ'!$D126&amp;'Service PJ'!$B126&amp;'Service PJ'!$A126&amp;"*",'EPA_US9RT techs'!$A$2:$I$1722,9,FALSE),"")</f>
        <v/>
      </c>
      <c r="CV128" s="2" t="str">
        <f>IFERROR(VLOOKUP($CS$1&amp;'Service PJ'!$D126&amp;'Service PJ'!$B126&amp;'Service PJ'!$A126&amp;"*",'EPA_US9RT techs'!$A$2:$I$1722,9,FALSE),"")</f>
        <v/>
      </c>
      <c r="CW128" s="2" t="str">
        <f>IFERROR(VLOOKUP($CS$1&amp;'Service PJ'!$D126&amp;'Service PJ'!$B126&amp;'Service PJ'!$A126&amp;"*",'EPA_US9RT techs'!$A$2:$I$1722,9,FALSE),"")</f>
        <v/>
      </c>
      <c r="CX128" s="2" t="str">
        <f>IFERROR(VLOOKUP($CS$1&amp;'Service PJ'!$D126&amp;'Service PJ'!$B126&amp;'Service PJ'!$A126&amp;"*",'EPA_US9RT techs'!$A$2:$I$1722,9,FALSE),"")</f>
        <v/>
      </c>
      <c r="CY128" s="2" t="str">
        <f>IFERROR(VLOOKUP($CS$1&amp;'Service PJ'!$D126&amp;'Service PJ'!$B126&amp;'Service PJ'!$A126&amp;"*",'EPA_US9RT techs'!$A$2:$I$1722,9,FALSE),"")</f>
        <v/>
      </c>
      <c r="CZ128" s="2" t="str">
        <f>IFERROR(VLOOKUP($CS$1&amp;'Service PJ'!$D126&amp;'Service PJ'!$B126&amp;'Service PJ'!$A126&amp;"*",'EPA_US9RT techs'!$A$2:$I$1722,9,FALSE),"")</f>
        <v/>
      </c>
      <c r="DA128" s="2" t="str">
        <f>IFERROR(VLOOKUP($CS$1&amp;'Service PJ'!$D126&amp;'Service PJ'!$B126&amp;'Service PJ'!$A126&amp;"*",'EPA_US9RT techs'!$A$2:$I$1722,9,FALSE),"")</f>
        <v/>
      </c>
      <c r="DB128" s="2" t="str">
        <f>IFERROR(VLOOKUP($CS$1&amp;'Service PJ'!$D126&amp;'Service PJ'!$B126&amp;'Service PJ'!$A126&amp;"*",'EPA_US9RT techs'!$A$2:$I$1722,9,FALSE),"")</f>
        <v/>
      </c>
      <c r="DC128" s="2" t="str">
        <f>IFERROR(VLOOKUP($CS$1&amp;'Service PJ'!$D126&amp;'Service PJ'!$B126&amp;'Service PJ'!$A126&amp;"*",'EPA_US9RT techs'!$A$2:$I$1722,9,FALSE),"")</f>
        <v/>
      </c>
      <c r="DD128" s="2" t="str">
        <f>IFERROR(VLOOKUP($CS$1&amp;'Service PJ'!$D126&amp;'Service PJ'!$B126&amp;'Service PJ'!$A126&amp;"*",'EPA_US9RT techs'!$A$2:$I$1722,9,FALSE),"")</f>
        <v/>
      </c>
      <c r="DE128" s="2" t="str">
        <f>IFERROR(VLOOKUP($CS$1&amp;'Service PJ'!$D126&amp;'Service PJ'!$B126&amp;'Service PJ'!$A126&amp;"*",'EPA_US9RT techs'!$A$2:$I$1722,9,FALSE),"")</f>
        <v/>
      </c>
      <c r="DF128" s="2" t="str">
        <f>IFERROR(VLOOKUP($CS$1&amp;'Service PJ'!$D126&amp;'Service PJ'!$B126&amp;'Service PJ'!$A126&amp;"*",'EPA_US9RT techs'!$A$2:$I$1722,9,FALSE),"")</f>
        <v/>
      </c>
      <c r="DG128" s="2" t="str">
        <f>IFERROR(VLOOKUP($CS$1&amp;'Service PJ'!$D126&amp;'Service PJ'!$B126&amp;'Service PJ'!$A126&amp;"*",'EPA_US9RT techs'!$A$2:$I$1722,9,FALSE),"")</f>
        <v/>
      </c>
      <c r="DH128" s="2" t="str">
        <f>IFERROR(VLOOKUP($CS$1&amp;'Service PJ'!$D126&amp;'Service PJ'!$B126&amp;'Service PJ'!$A126&amp;"*",'EPA_US9RT techs'!$A$2:$I$1722,9,FALSE),"")</f>
        <v/>
      </c>
      <c r="DI128" s="2" t="str">
        <f>IFERROR(VLOOKUP($CS$1&amp;'Service PJ'!$D126&amp;'Service PJ'!$B126&amp;'Service PJ'!$A126&amp;"*",'EPA_US9RT techs'!$A$2:$I$1722,9,FALSE),"")</f>
        <v/>
      </c>
      <c r="DJ128" s="2" t="str">
        <f>IFERROR(VLOOKUP($CS$1&amp;'Service PJ'!$D126&amp;'Service PJ'!$B126&amp;'Service PJ'!$A126&amp;"*",'EPA_US9RT techs'!$A$2:$I$1722,9,FALSE),"")</f>
        <v/>
      </c>
      <c r="DK128" s="2" t="str">
        <f>IFERROR(VLOOKUP($CS$1&amp;'Service PJ'!$D126&amp;'Service PJ'!$B126&amp;'Service PJ'!$A126&amp;"*",'EPA_US9RT techs'!$A$2:$I$1722,9,FALSE),"")</f>
        <v/>
      </c>
      <c r="DL128" s="2" t="str">
        <f>IFERROR(VLOOKUP($CS$1&amp;'Service PJ'!$D126&amp;'Service PJ'!$B126&amp;'Service PJ'!$A126&amp;"*",'EPA_US9RT techs'!$A$2:$I$1722,9,FALSE),"")</f>
        <v/>
      </c>
      <c r="DM128" s="2" t="str">
        <f>IFERROR(VLOOKUP($CS$1&amp;'Service PJ'!$D126&amp;'Service PJ'!$B126&amp;'Service PJ'!$A126&amp;"*",'EPA_US9RT techs'!$A$2:$I$1722,9,FALSE),"")</f>
        <v/>
      </c>
      <c r="DN128" s="2" t="str">
        <f>IFERROR(VLOOKUP($CS$1&amp;'Service PJ'!$D126&amp;'Service PJ'!$B126&amp;'Service PJ'!$A126&amp;"*",'EPA_US9RT techs'!$A$2:$I$1722,9,FALSE),"")</f>
        <v/>
      </c>
      <c r="DO128" s="2" t="str">
        <f>IFERROR(VLOOKUP($CS$1&amp;'Service PJ'!$D126&amp;'Service PJ'!$B126&amp;'Service PJ'!$A126&amp;"*",'EPA_US9RT techs'!$A$2:$I$1722,9,FALSE),"")</f>
        <v/>
      </c>
      <c r="DP128" s="2" t="str">
        <f>IFERROR(VLOOKUP($CS$1&amp;'Service PJ'!$D126&amp;'Service PJ'!$B126&amp;'Service PJ'!$A126&amp;"*",'EPA_US9RT techs'!$A$2:$I$1722,9,FALSE),"")</f>
        <v/>
      </c>
      <c r="DQ128" s="2" t="str">
        <f>IFERROR(VLOOKUP($CS$1&amp;'Service PJ'!$D126&amp;'Service PJ'!$B126&amp;'Service PJ'!$A126&amp;"*",'EPA_US9RT techs'!$A$2:$I$1722,9,FALSE),"")</f>
        <v/>
      </c>
      <c r="DR128" s="2" t="str">
        <f>IFERROR(VLOOKUP($CS$1&amp;'Service PJ'!$D126&amp;'Service PJ'!$B126&amp;'Service PJ'!$A126&amp;"*",'EPA_US9RT techs'!$A$2:$I$1722,9,FALSE),"")</f>
        <v/>
      </c>
      <c r="DS128" s="2" t="str">
        <f>IFERROR(VLOOKUP($CS$1&amp;'Service PJ'!$D126&amp;'Service PJ'!$B126&amp;'Service PJ'!$A126&amp;"*",'EPA_US9RT techs'!$A$2:$I$1722,9,FALSE),"")</f>
        <v/>
      </c>
      <c r="DT128" s="2" t="str">
        <f>IFERROR(VLOOKUP($CS$1&amp;'Service PJ'!$D126&amp;'Service PJ'!$B126&amp;'Service PJ'!$A126&amp;"*",'EPA_US9RT techs'!$A$2:$I$1722,9,FALSE),"")</f>
        <v/>
      </c>
      <c r="DU128" s="2" t="str">
        <f>IFERROR(VLOOKUP($CS$1&amp;'Service PJ'!$D126&amp;'Service PJ'!$B126&amp;'Service PJ'!$A126&amp;"*",'EPA_US9RT techs'!$A$2:$I$1722,9,FALSE),"")</f>
        <v/>
      </c>
      <c r="DV128" s="2" t="str">
        <f>IFERROR(VLOOKUP($CS$1&amp;'Service PJ'!$D126&amp;'Service PJ'!$B126&amp;'Service PJ'!$A126&amp;"*",'EPA_US9RT techs'!$A$2:$I$1722,9,FALSE),"")</f>
        <v/>
      </c>
      <c r="DW128" s="2" t="str">
        <f>IFERROR(VLOOKUP($CS$1&amp;'Service PJ'!$D126&amp;'Service PJ'!$B126&amp;'Service PJ'!$A126&amp;"*",'EPA_US9RT techs'!$A$2:$I$1722,9,FALSE),"")</f>
        <v/>
      </c>
    </row>
    <row r="129" spans="1:127" x14ac:dyDescent="0.45">
      <c r="A129" t="str">
        <f>IF(SUM(B129:R129)=0,"\I:",'Service PJ'!$D127&amp;"_"&amp;'Service PJ'!$E127&amp;"_"&amp;'Service PJ'!$C127)</f>
        <v>\I:</v>
      </c>
      <c r="B129" s="14" t="str">
        <f>IFERROR(VLOOKUP($A$1&amp;'Service PJ'!$D127&amp;'Service PJ'!$B127&amp;'Service PJ'!$A127&amp;"*",'EPA_US9RT techs'!$A$2:$I$1722,9,FALSE),"")</f>
        <v/>
      </c>
      <c r="C129" s="14" t="str">
        <f>IFERROR(VLOOKUP($A$1&amp;'Service PJ'!$D127&amp;'Service PJ'!$B127&amp;'Service PJ'!$A127&amp;"*",'EPA_US9RT techs'!$A$2:$I$1722,9,FALSE),"")</f>
        <v/>
      </c>
      <c r="D129" s="14" t="str">
        <f>IFERROR(VLOOKUP($A$1&amp;'Service PJ'!$D127&amp;'Service PJ'!$B127&amp;'Service PJ'!$A127&amp;"*",'EPA_US9RT techs'!$A$2:$I$1722,9,FALSE),"")</f>
        <v/>
      </c>
      <c r="E129" s="14" t="str">
        <f>IFERROR(VLOOKUP($A$1&amp;'Service PJ'!$D127&amp;'Service PJ'!$B127&amp;'Service PJ'!$A127&amp;"*",'EPA_US9RT techs'!$A$2:$I$1722,9,FALSE),"")</f>
        <v/>
      </c>
      <c r="F129" s="14" t="str">
        <f>IFERROR(VLOOKUP($A$1&amp;'Service PJ'!$D127&amp;'Service PJ'!$B127&amp;'Service PJ'!$A127&amp;"*",'EPA_US9RT techs'!$A$2:$I$1722,9,FALSE),"")</f>
        <v/>
      </c>
      <c r="G129" s="14" t="str">
        <f>IFERROR(VLOOKUP($A$1&amp;'Service PJ'!$D127&amp;'Service PJ'!$B127&amp;'Service PJ'!$A127&amp;"*",'EPA_US9RT techs'!$A$2:$I$1722,9,FALSE),"")</f>
        <v/>
      </c>
      <c r="H129" s="14" t="str">
        <f>IFERROR(VLOOKUP($A$1&amp;'Service PJ'!$D127&amp;'Service PJ'!$B127&amp;'Service PJ'!$A127&amp;"*",'EPA_US9RT techs'!$A$2:$I$1722,9,FALSE),"")</f>
        <v/>
      </c>
      <c r="I129" s="14" t="str">
        <f>IFERROR(VLOOKUP($A$1&amp;'Service PJ'!$D127&amp;'Service PJ'!$B127&amp;'Service PJ'!$A127&amp;"*",'EPA_US9RT techs'!$A$2:$I$1722,9,FALSE),"")</f>
        <v/>
      </c>
      <c r="J129" s="14" t="str">
        <f>IFERROR(VLOOKUP($A$1&amp;'Service PJ'!$D127&amp;'Service PJ'!$B127&amp;'Service PJ'!$A127&amp;"*",'EPA_US9RT techs'!$A$2:$I$1722,9,FALSE),"")</f>
        <v/>
      </c>
      <c r="K129" s="14" t="str">
        <f>IFERROR(VLOOKUP($A$1&amp;'Service PJ'!$D127&amp;'Service PJ'!$B127&amp;'Service PJ'!$A127&amp;"*",'EPA_US9RT techs'!$A$2:$I$1722,9,FALSE),"")</f>
        <v/>
      </c>
      <c r="L129" s="14" t="str">
        <f>IFERROR(VLOOKUP($A$1&amp;'Service PJ'!$D127&amp;'Service PJ'!$B127&amp;'Service PJ'!$A127&amp;"*",'EPA_US9RT techs'!$A$2:$I$1722,9,FALSE),"")</f>
        <v/>
      </c>
      <c r="M129" s="14" t="str">
        <f>IFERROR(VLOOKUP($A$1&amp;'Service PJ'!$D127&amp;'Service PJ'!$B127&amp;'Service PJ'!$A127&amp;"*",'EPA_US9RT techs'!$A$2:$I$1722,9,FALSE),"")</f>
        <v/>
      </c>
      <c r="N129" s="14" t="str">
        <f>IFERROR(VLOOKUP($A$1&amp;'Service PJ'!$D127&amp;'Service PJ'!$B127&amp;'Service PJ'!$A127&amp;"*",'EPA_US9RT techs'!$A$2:$I$1722,9,FALSE),"")</f>
        <v/>
      </c>
      <c r="O129" s="14" t="str">
        <f>IFERROR(VLOOKUP($A$1&amp;'Service PJ'!$D127&amp;'Service PJ'!$B127&amp;'Service PJ'!$A127&amp;"*",'EPA_US9RT techs'!$A$2:$I$1722,9,FALSE),"")</f>
        <v/>
      </c>
      <c r="P129" s="14" t="str">
        <f>IFERROR(VLOOKUP($A$1&amp;'Service PJ'!$D127&amp;'Service PJ'!$B127&amp;'Service PJ'!$A127&amp;"*",'EPA_US9RT techs'!$A$2:$I$1722,9,FALSE),"")</f>
        <v/>
      </c>
      <c r="Q129" s="14" t="str">
        <f>IFERROR(VLOOKUP($A$1&amp;'Service PJ'!$D127&amp;'Service PJ'!$B127&amp;'Service PJ'!$A127&amp;"*",'EPA_US9RT techs'!$A$2:$I$1722,9,FALSE),"")</f>
        <v/>
      </c>
      <c r="R129" s="14" t="str">
        <f>IFERROR(VLOOKUP($A$1&amp;'Service PJ'!$D127&amp;'Service PJ'!$B127&amp;'Service PJ'!$A127&amp;"*",'EPA_US9RT techs'!$A$2:$I$1722,9,FALSE),"")</f>
        <v/>
      </c>
      <c r="S129" s="14" t="str">
        <f>IFERROR(VLOOKUP($A$1&amp;'Service PJ'!$D127&amp;'Service PJ'!$B127&amp;'Service PJ'!$A127&amp;"*",'EPA_US9RT techs'!$A$2:$I$1722,9,FALSE),"")</f>
        <v/>
      </c>
      <c r="T129" s="14" t="str">
        <f>IFERROR(VLOOKUP($A$1&amp;'Service PJ'!$D127&amp;'Service PJ'!$B127&amp;'Service PJ'!$A127&amp;"*",'EPA_US9RT techs'!$A$2:$I$1722,9,FALSE),"")</f>
        <v/>
      </c>
      <c r="U129" s="14" t="str">
        <f>IFERROR(VLOOKUP($A$1&amp;'Service PJ'!$D127&amp;'Service PJ'!$B127&amp;'Service PJ'!$A127&amp;"*",'EPA_US9RT techs'!$A$2:$I$1722,9,FALSE),"")</f>
        <v/>
      </c>
      <c r="V129" s="14" t="str">
        <f>IFERROR(VLOOKUP($A$1&amp;'Service PJ'!$D127&amp;'Service PJ'!$B127&amp;'Service PJ'!$A127&amp;"*",'EPA_US9RT techs'!$A$2:$I$1722,9,FALSE),"")</f>
        <v/>
      </c>
      <c r="W129" s="14" t="str">
        <f>IFERROR(VLOOKUP($A$1&amp;'Service PJ'!$D127&amp;'Service PJ'!$B127&amp;'Service PJ'!$A127&amp;"*",'EPA_US9RT techs'!$A$2:$I$1722,9,FALSE),"")</f>
        <v/>
      </c>
      <c r="X129" s="14" t="str">
        <f>IFERROR(VLOOKUP($A$1&amp;'Service PJ'!$D127&amp;'Service PJ'!$B127&amp;'Service PJ'!$A127&amp;"*",'EPA_US9RT techs'!$A$2:$I$1722,9,FALSE),"")</f>
        <v/>
      </c>
      <c r="Y129" s="14" t="str">
        <f>IFERROR(VLOOKUP($A$1&amp;'Service PJ'!$D127&amp;'Service PJ'!$B127&amp;'Service PJ'!$A127&amp;"*",'EPA_US9RT techs'!$A$2:$I$1722,9,FALSE),"")</f>
        <v/>
      </c>
      <c r="Z129" s="14" t="str">
        <f>IFERROR(VLOOKUP($A$1&amp;'Service PJ'!$D127&amp;'Service PJ'!$B127&amp;'Service PJ'!$A127&amp;"*",'EPA_US9RT techs'!$A$2:$I$1722,9,FALSE),"")</f>
        <v/>
      </c>
      <c r="AA129" s="14" t="str">
        <f>IFERROR(VLOOKUP($A$1&amp;'Service PJ'!$D127&amp;'Service PJ'!$B127&amp;'Service PJ'!$A127&amp;"*",'EPA_US9RT techs'!$A$2:$I$1722,9,FALSE),"")</f>
        <v/>
      </c>
      <c r="AB129" s="14" t="str">
        <f>IFERROR(VLOOKUP($A$1&amp;'Service PJ'!$D127&amp;'Service PJ'!$B127&amp;'Service PJ'!$A127&amp;"*",'EPA_US9RT techs'!$A$2:$I$1722,9,FALSE),"")</f>
        <v/>
      </c>
      <c r="AC129" s="14" t="str">
        <f>IFERROR(VLOOKUP($A$1&amp;'Service PJ'!$D127&amp;'Service PJ'!$B127&amp;'Service PJ'!$A127&amp;"*",'EPA_US9RT techs'!$A$2:$I$1722,9,FALSE),"")</f>
        <v/>
      </c>
      <c r="AD129" s="14" t="str">
        <f>IFERROR(VLOOKUP($A$1&amp;'Service PJ'!$D127&amp;'Service PJ'!$B127&amp;'Service PJ'!$A127&amp;"*",'EPA_US9RT techs'!$A$2:$I$1722,9,FALSE),"")</f>
        <v/>
      </c>
      <c r="AE129" s="14" t="str">
        <f>IFERROR(VLOOKUP($A$1&amp;'Service PJ'!$D127&amp;'Service PJ'!$B127&amp;'Service PJ'!$A127&amp;"*",'EPA_US9RT techs'!$A$2:$I$1722,9,FALSE),"")</f>
        <v/>
      </c>
      <c r="AG129" t="str">
        <f>IF(SUM(AH129:AX129)=0,"\I:",'Service PJ'!$D127&amp;"_"&amp;'Service PJ'!$E127&amp;"_"&amp;'Service PJ'!$C127)</f>
        <v>\I:</v>
      </c>
      <c r="AH129" s="14" t="str">
        <f>IFERROR(VLOOKUP($AG$1&amp;'Service PJ'!$D127&amp;'Service PJ'!$B127&amp;'Service PJ'!$A127&amp;"*",'EPA_US9RT techs'!$A$2:$I$1722,9,FALSE),"")</f>
        <v/>
      </c>
      <c r="AI129" s="14" t="str">
        <f>IFERROR(VLOOKUP($AG$1&amp;'Service PJ'!$D127&amp;'Service PJ'!$B127&amp;'Service PJ'!$A127&amp;"*",'EPA_US9RT techs'!$A$2:$I$1722,9,FALSE),"")</f>
        <v/>
      </c>
      <c r="AJ129" s="14" t="str">
        <f>IFERROR(VLOOKUP($AG$1&amp;'Service PJ'!$D127&amp;'Service PJ'!$B127&amp;'Service PJ'!$A127&amp;"*",'EPA_US9RT techs'!$A$2:$I$1722,9,FALSE),"")</f>
        <v/>
      </c>
      <c r="AK129" s="14" t="str">
        <f>IFERROR(VLOOKUP($AG$1&amp;'Service PJ'!$D127&amp;'Service PJ'!$B127&amp;'Service PJ'!$A127&amp;"*",'EPA_US9RT techs'!$A$2:$I$1722,9,FALSE),"")</f>
        <v/>
      </c>
      <c r="AL129" s="14" t="str">
        <f>IFERROR(VLOOKUP($AG$1&amp;'Service PJ'!$D127&amp;'Service PJ'!$B127&amp;'Service PJ'!$A127&amp;"*",'EPA_US9RT techs'!$A$2:$I$1722,9,FALSE),"")</f>
        <v/>
      </c>
      <c r="AM129" s="14" t="str">
        <f>IFERROR(VLOOKUP($AG$1&amp;'Service PJ'!$D127&amp;'Service PJ'!$B127&amp;'Service PJ'!$A127&amp;"*",'EPA_US9RT techs'!$A$2:$I$1722,9,FALSE),"")</f>
        <v/>
      </c>
      <c r="AN129" s="14" t="str">
        <f>IFERROR(VLOOKUP($AG$1&amp;'Service PJ'!$D127&amp;'Service PJ'!$B127&amp;'Service PJ'!$A127&amp;"*",'EPA_US9RT techs'!$A$2:$I$1722,9,FALSE),"")</f>
        <v/>
      </c>
      <c r="AO129" s="14" t="str">
        <f>IFERROR(VLOOKUP($AG$1&amp;'Service PJ'!$D127&amp;'Service PJ'!$B127&amp;'Service PJ'!$A127&amp;"*",'EPA_US9RT techs'!$A$2:$I$1722,9,FALSE),"")</f>
        <v/>
      </c>
      <c r="AP129" s="14" t="str">
        <f>IFERROR(VLOOKUP($AG$1&amp;'Service PJ'!$D127&amp;'Service PJ'!$B127&amp;'Service PJ'!$A127&amp;"*",'EPA_US9RT techs'!$A$2:$I$1722,9,FALSE),"")</f>
        <v/>
      </c>
      <c r="AQ129" s="14" t="str">
        <f>IFERROR(VLOOKUP($AG$1&amp;'Service PJ'!$D127&amp;'Service PJ'!$B127&amp;'Service PJ'!$A127&amp;"*",'EPA_US9RT techs'!$A$2:$I$1722,9,FALSE),"")</f>
        <v/>
      </c>
      <c r="AR129" s="14" t="str">
        <f>IFERROR(VLOOKUP($AG$1&amp;'Service PJ'!$D127&amp;'Service PJ'!$B127&amp;'Service PJ'!$A127&amp;"*",'EPA_US9RT techs'!$A$2:$I$1722,9,FALSE),"")</f>
        <v/>
      </c>
      <c r="AS129" s="14" t="str">
        <f>IFERROR(VLOOKUP($AG$1&amp;'Service PJ'!$D127&amp;'Service PJ'!$B127&amp;'Service PJ'!$A127&amp;"*",'EPA_US9RT techs'!$A$2:$I$1722,9,FALSE),"")</f>
        <v/>
      </c>
      <c r="AT129" s="14" t="str">
        <f>IFERROR(VLOOKUP($AG$1&amp;'Service PJ'!$D127&amp;'Service PJ'!$B127&amp;'Service PJ'!$A127&amp;"*",'EPA_US9RT techs'!$A$2:$I$1722,9,FALSE),"")</f>
        <v/>
      </c>
      <c r="AU129" s="14" t="str">
        <f>IFERROR(VLOOKUP($AG$1&amp;'Service PJ'!$D127&amp;'Service PJ'!$B127&amp;'Service PJ'!$A127&amp;"*",'EPA_US9RT techs'!$A$2:$I$1722,9,FALSE),"")</f>
        <v/>
      </c>
      <c r="AV129" s="14" t="str">
        <f>IFERROR(VLOOKUP($AG$1&amp;'Service PJ'!$D127&amp;'Service PJ'!$B127&amp;'Service PJ'!$A127&amp;"*",'EPA_US9RT techs'!$A$2:$I$1722,9,FALSE),"")</f>
        <v/>
      </c>
      <c r="AW129" s="14" t="str">
        <f>IFERROR(VLOOKUP($AG$1&amp;'Service PJ'!$D127&amp;'Service PJ'!$B127&amp;'Service PJ'!$A127&amp;"*",'EPA_US9RT techs'!$A$2:$I$1722,9,FALSE),"")</f>
        <v/>
      </c>
      <c r="AX129" s="14" t="str">
        <f>IFERROR(VLOOKUP($AG$1&amp;'Service PJ'!$D127&amp;'Service PJ'!$B127&amp;'Service PJ'!$A127&amp;"*",'EPA_US9RT techs'!$A$2:$I$1722,9,FALSE),"")</f>
        <v/>
      </c>
      <c r="AY129" s="14" t="str">
        <f>IFERROR(VLOOKUP($AG$1&amp;'Service PJ'!$D127&amp;'Service PJ'!$B127&amp;'Service PJ'!$A127&amp;"*",'EPA_US9RT techs'!$A$2:$I$1722,9,FALSE),"")</f>
        <v/>
      </c>
      <c r="AZ129" s="14" t="str">
        <f>IFERROR(VLOOKUP($AG$1&amp;'Service PJ'!$D127&amp;'Service PJ'!$B127&amp;'Service PJ'!$A127&amp;"*",'EPA_US9RT techs'!$A$2:$I$1722,9,FALSE),"")</f>
        <v/>
      </c>
      <c r="BA129" s="14" t="str">
        <f>IFERROR(VLOOKUP($AG$1&amp;'Service PJ'!$D127&amp;'Service PJ'!$B127&amp;'Service PJ'!$A127&amp;"*",'EPA_US9RT techs'!$A$2:$I$1722,9,FALSE),"")</f>
        <v/>
      </c>
      <c r="BB129" s="14" t="str">
        <f>IFERROR(VLOOKUP($AG$1&amp;'Service PJ'!$D127&amp;'Service PJ'!$B127&amp;'Service PJ'!$A127&amp;"*",'EPA_US9RT techs'!$A$2:$I$1722,9,FALSE),"")</f>
        <v/>
      </c>
      <c r="BC129" s="14" t="str">
        <f>IFERROR(VLOOKUP($AG$1&amp;'Service PJ'!$D127&amp;'Service PJ'!$B127&amp;'Service PJ'!$A127&amp;"*",'EPA_US9RT techs'!$A$2:$I$1722,9,FALSE),"")</f>
        <v/>
      </c>
      <c r="BD129" s="14" t="str">
        <f>IFERROR(VLOOKUP($AG$1&amp;'Service PJ'!$D127&amp;'Service PJ'!$B127&amp;'Service PJ'!$A127&amp;"*",'EPA_US9RT techs'!$A$2:$I$1722,9,FALSE),"")</f>
        <v/>
      </c>
      <c r="BE129" s="14" t="str">
        <f>IFERROR(VLOOKUP($AG$1&amp;'Service PJ'!$D127&amp;'Service PJ'!$B127&amp;'Service PJ'!$A127&amp;"*",'EPA_US9RT techs'!$A$2:$I$1722,9,FALSE),"")</f>
        <v/>
      </c>
      <c r="BF129" s="14" t="str">
        <f>IFERROR(VLOOKUP($AG$1&amp;'Service PJ'!$D127&amp;'Service PJ'!$B127&amp;'Service PJ'!$A127&amp;"*",'EPA_US9RT techs'!$A$2:$I$1722,9,FALSE),"")</f>
        <v/>
      </c>
      <c r="BG129" s="14" t="str">
        <f>IFERROR(VLOOKUP($AG$1&amp;'Service PJ'!$D127&amp;'Service PJ'!$B127&amp;'Service PJ'!$A127&amp;"*",'EPA_US9RT techs'!$A$2:$I$1722,9,FALSE),"")</f>
        <v/>
      </c>
      <c r="BH129" s="14" t="str">
        <f>IFERROR(VLOOKUP($AG$1&amp;'Service PJ'!$D127&amp;'Service PJ'!$B127&amp;'Service PJ'!$A127&amp;"*",'EPA_US9RT techs'!$A$2:$I$1722,9,FALSE),"")</f>
        <v/>
      </c>
      <c r="BI129" s="14" t="str">
        <f>IFERROR(VLOOKUP($AG$1&amp;'Service PJ'!$D127&amp;'Service PJ'!$B127&amp;'Service PJ'!$A127&amp;"*",'EPA_US9RT techs'!$A$2:$I$1722,9,FALSE),"")</f>
        <v/>
      </c>
      <c r="BJ129" s="14" t="str">
        <f>IFERROR(VLOOKUP($AG$1&amp;'Service PJ'!$D127&amp;'Service PJ'!$B127&amp;'Service PJ'!$A127&amp;"*",'EPA_US9RT techs'!$A$2:$I$1722,9,FALSE),"")</f>
        <v/>
      </c>
      <c r="BK129" s="14" t="str">
        <f>IFERROR(VLOOKUP($AG$1&amp;'Service PJ'!$D127&amp;'Service PJ'!$B127&amp;'Service PJ'!$A127&amp;"*",'EPA_US9RT techs'!$A$2:$I$1722,9,FALSE),"")</f>
        <v/>
      </c>
      <c r="BM129" t="str">
        <f>IF(SUM(BN129:CD129)=0,"\I:",'Service PJ'!$D127&amp;"_"&amp;'Service PJ'!$E127&amp;"_"&amp;'Service PJ'!$C127)</f>
        <v>\I:</v>
      </c>
      <c r="BN129" s="14" t="str">
        <f>IFERROR(VLOOKUP($BM$1&amp;'Service PJ'!$D127&amp;'Service PJ'!$B127&amp;'Service PJ'!$A127&amp;"*",'EPA_US9RT techs'!$A$2:$I$1722,9,FALSE),"")</f>
        <v/>
      </c>
      <c r="BO129" s="14" t="str">
        <f>IFERROR(VLOOKUP($BM$1&amp;'Service PJ'!$D127&amp;'Service PJ'!$B127&amp;'Service PJ'!$A127&amp;"*",'EPA_US9RT techs'!$A$2:$I$1722,9,FALSE),"")</f>
        <v/>
      </c>
      <c r="BP129" s="14" t="str">
        <f>IFERROR(VLOOKUP($BM$1&amp;'Service PJ'!$D127&amp;'Service PJ'!$B127&amp;'Service PJ'!$A127&amp;"*",'EPA_US9RT techs'!$A$2:$I$1722,9,FALSE),"")</f>
        <v/>
      </c>
      <c r="BQ129" s="14" t="str">
        <f>IFERROR(VLOOKUP($BM$1&amp;'Service PJ'!$D127&amp;'Service PJ'!$B127&amp;'Service PJ'!$A127&amp;"*",'EPA_US9RT techs'!$A$2:$I$1722,9,FALSE),"")</f>
        <v/>
      </c>
      <c r="BR129" s="14" t="str">
        <f>IFERROR(VLOOKUP($BM$1&amp;'Service PJ'!$D127&amp;'Service PJ'!$B127&amp;'Service PJ'!$A127&amp;"*",'EPA_US9RT techs'!$A$2:$I$1722,9,FALSE),"")</f>
        <v/>
      </c>
      <c r="BS129" s="14" t="str">
        <f>IFERROR(VLOOKUP($BM$1&amp;'Service PJ'!$D127&amp;'Service PJ'!$B127&amp;'Service PJ'!$A127&amp;"*",'EPA_US9RT techs'!$A$2:$I$1722,9,FALSE),"")</f>
        <v/>
      </c>
      <c r="BT129" s="14" t="str">
        <f>IFERROR(VLOOKUP($BM$1&amp;'Service PJ'!$D127&amp;'Service PJ'!$B127&amp;'Service PJ'!$A127&amp;"*",'EPA_US9RT techs'!$A$2:$I$1722,9,FALSE),"")</f>
        <v/>
      </c>
      <c r="BU129" s="14" t="str">
        <f>IFERROR(VLOOKUP($BM$1&amp;'Service PJ'!$D127&amp;'Service PJ'!$B127&amp;'Service PJ'!$A127&amp;"*",'EPA_US9RT techs'!$A$2:$I$1722,9,FALSE),"")</f>
        <v/>
      </c>
      <c r="BV129" s="14" t="str">
        <f>IFERROR(VLOOKUP($BM$1&amp;'Service PJ'!$D127&amp;'Service PJ'!$B127&amp;'Service PJ'!$A127&amp;"*",'EPA_US9RT techs'!$A$2:$I$1722,9,FALSE),"")</f>
        <v/>
      </c>
      <c r="BW129" s="14" t="str">
        <f>IFERROR(VLOOKUP($BM$1&amp;'Service PJ'!$D127&amp;'Service PJ'!$B127&amp;'Service PJ'!$A127&amp;"*",'EPA_US9RT techs'!$A$2:$I$1722,9,FALSE),"")</f>
        <v/>
      </c>
      <c r="BX129" s="14" t="str">
        <f>IFERROR(VLOOKUP($BM$1&amp;'Service PJ'!$D127&amp;'Service PJ'!$B127&amp;'Service PJ'!$A127&amp;"*",'EPA_US9RT techs'!$A$2:$I$1722,9,FALSE),"")</f>
        <v/>
      </c>
      <c r="BY129" s="14" t="str">
        <f>IFERROR(VLOOKUP($BM$1&amp;'Service PJ'!$D127&amp;'Service PJ'!$B127&amp;'Service PJ'!$A127&amp;"*",'EPA_US9RT techs'!$A$2:$I$1722,9,FALSE),"")</f>
        <v/>
      </c>
      <c r="BZ129" s="14" t="str">
        <f>IFERROR(VLOOKUP($BM$1&amp;'Service PJ'!$D127&amp;'Service PJ'!$B127&amp;'Service PJ'!$A127&amp;"*",'EPA_US9RT techs'!$A$2:$I$1722,9,FALSE),"")</f>
        <v/>
      </c>
      <c r="CA129" s="14" t="str">
        <f>IFERROR(VLOOKUP($BM$1&amp;'Service PJ'!$D127&amp;'Service PJ'!$B127&amp;'Service PJ'!$A127&amp;"*",'EPA_US9RT techs'!$A$2:$I$1722,9,FALSE),"")</f>
        <v/>
      </c>
      <c r="CB129" s="14" t="str">
        <f>IFERROR(VLOOKUP($BM$1&amp;'Service PJ'!$D127&amp;'Service PJ'!$B127&amp;'Service PJ'!$A127&amp;"*",'EPA_US9RT techs'!$A$2:$I$1722,9,FALSE),"")</f>
        <v/>
      </c>
      <c r="CC129" s="14" t="str">
        <f>IFERROR(VLOOKUP($BM$1&amp;'Service PJ'!$D127&amp;'Service PJ'!$B127&amp;'Service PJ'!$A127&amp;"*",'EPA_US9RT techs'!$A$2:$I$1722,9,FALSE),"")</f>
        <v/>
      </c>
      <c r="CD129" s="14" t="str">
        <f>IFERROR(VLOOKUP($BM$1&amp;'Service PJ'!$D127&amp;'Service PJ'!$B127&amp;'Service PJ'!$A127&amp;"*",'EPA_US9RT techs'!$A$2:$I$1722,9,FALSE),"")</f>
        <v/>
      </c>
      <c r="CE129" s="14" t="str">
        <f>IFERROR(VLOOKUP($BM$1&amp;'Service PJ'!$D127&amp;'Service PJ'!$B127&amp;'Service PJ'!$A127&amp;"*",'EPA_US9RT techs'!$A$2:$I$1722,9,FALSE),"")</f>
        <v/>
      </c>
      <c r="CF129" s="14" t="str">
        <f>IFERROR(VLOOKUP($BM$1&amp;'Service PJ'!$D127&amp;'Service PJ'!$B127&amp;'Service PJ'!$A127&amp;"*",'EPA_US9RT techs'!$A$2:$I$1722,9,FALSE),"")</f>
        <v/>
      </c>
      <c r="CG129" s="14" t="str">
        <f>IFERROR(VLOOKUP($BM$1&amp;'Service PJ'!$D127&amp;'Service PJ'!$B127&amp;'Service PJ'!$A127&amp;"*",'EPA_US9RT techs'!$A$2:$I$1722,9,FALSE),"")</f>
        <v/>
      </c>
      <c r="CH129" s="14" t="str">
        <f>IFERROR(VLOOKUP($BM$1&amp;'Service PJ'!$D127&amp;'Service PJ'!$B127&amp;'Service PJ'!$A127&amp;"*",'EPA_US9RT techs'!$A$2:$I$1722,9,FALSE),"")</f>
        <v/>
      </c>
      <c r="CI129" s="14" t="str">
        <f>IFERROR(VLOOKUP($BM$1&amp;'Service PJ'!$D127&amp;'Service PJ'!$B127&amp;'Service PJ'!$A127&amp;"*",'EPA_US9RT techs'!$A$2:$I$1722,9,FALSE),"")</f>
        <v/>
      </c>
      <c r="CJ129" s="14" t="str">
        <f>IFERROR(VLOOKUP($BM$1&amp;'Service PJ'!$D127&amp;'Service PJ'!$B127&amp;'Service PJ'!$A127&amp;"*",'EPA_US9RT techs'!$A$2:$I$1722,9,FALSE),"")</f>
        <v/>
      </c>
      <c r="CK129" s="14" t="str">
        <f>IFERROR(VLOOKUP($BM$1&amp;'Service PJ'!$D127&amp;'Service PJ'!$B127&amp;'Service PJ'!$A127&amp;"*",'EPA_US9RT techs'!$A$2:$I$1722,9,FALSE),"")</f>
        <v/>
      </c>
      <c r="CL129" s="14" t="str">
        <f>IFERROR(VLOOKUP($BM$1&amp;'Service PJ'!$D127&amp;'Service PJ'!$B127&amp;'Service PJ'!$A127&amp;"*",'EPA_US9RT techs'!$A$2:$I$1722,9,FALSE),"")</f>
        <v/>
      </c>
      <c r="CM129" s="14" t="str">
        <f>IFERROR(VLOOKUP($BM$1&amp;'Service PJ'!$D127&amp;'Service PJ'!$B127&amp;'Service PJ'!$A127&amp;"*",'EPA_US9RT techs'!$A$2:$I$1722,9,FALSE),"")</f>
        <v/>
      </c>
      <c r="CN129" s="14" t="str">
        <f>IFERROR(VLOOKUP($BM$1&amp;'Service PJ'!$D127&amp;'Service PJ'!$B127&amp;'Service PJ'!$A127&amp;"*",'EPA_US9RT techs'!$A$2:$I$1722,9,FALSE),"")</f>
        <v/>
      </c>
      <c r="CO129" s="14" t="str">
        <f>IFERROR(VLOOKUP($BM$1&amp;'Service PJ'!$D127&amp;'Service PJ'!$B127&amp;'Service PJ'!$A127&amp;"*",'EPA_US9RT techs'!$A$2:$I$1722,9,FALSE),"")</f>
        <v/>
      </c>
      <c r="CP129" s="14" t="str">
        <f>IFERROR(VLOOKUP($BM$1&amp;'Service PJ'!$D127&amp;'Service PJ'!$B127&amp;'Service PJ'!$A127&amp;"*",'EPA_US9RT techs'!$A$2:$I$1722,9,FALSE),"")</f>
        <v/>
      </c>
      <c r="CQ129" s="14" t="str">
        <f>IFERROR(VLOOKUP($BM$1&amp;'Service PJ'!$D127&amp;'Service PJ'!$B127&amp;'Service PJ'!$A127&amp;"*",'EPA_US9RT techs'!$A$2:$I$1722,9,FALSE),"")</f>
        <v/>
      </c>
      <c r="CS129" t="str">
        <f>IF(SUM(CT129:DJ129)=0,"\I:",'Service PJ'!$D127&amp;"_"&amp;'Service PJ'!$E127&amp;"_"&amp;'Service PJ'!$C127)</f>
        <v>\I:</v>
      </c>
      <c r="CT129" s="2" t="str">
        <f>IFERROR(VLOOKUP($CS$1&amp;'Service PJ'!$D127&amp;'Service PJ'!$B127&amp;'Service PJ'!$A127&amp;"*",'EPA_US9RT techs'!$A$2:$I$1722,9,FALSE),"")</f>
        <v/>
      </c>
      <c r="CU129" s="2" t="str">
        <f>IFERROR(VLOOKUP($CS$1&amp;'Service PJ'!$D127&amp;'Service PJ'!$B127&amp;'Service PJ'!$A127&amp;"*",'EPA_US9RT techs'!$A$2:$I$1722,9,FALSE),"")</f>
        <v/>
      </c>
      <c r="CV129" s="2" t="str">
        <f>IFERROR(VLOOKUP($CS$1&amp;'Service PJ'!$D127&amp;'Service PJ'!$B127&amp;'Service PJ'!$A127&amp;"*",'EPA_US9RT techs'!$A$2:$I$1722,9,FALSE),"")</f>
        <v/>
      </c>
      <c r="CW129" s="2" t="str">
        <f>IFERROR(VLOOKUP($CS$1&amp;'Service PJ'!$D127&amp;'Service PJ'!$B127&amp;'Service PJ'!$A127&amp;"*",'EPA_US9RT techs'!$A$2:$I$1722,9,FALSE),"")</f>
        <v/>
      </c>
      <c r="CX129" s="2" t="str">
        <f>IFERROR(VLOOKUP($CS$1&amp;'Service PJ'!$D127&amp;'Service PJ'!$B127&amp;'Service PJ'!$A127&amp;"*",'EPA_US9RT techs'!$A$2:$I$1722,9,FALSE),"")</f>
        <v/>
      </c>
      <c r="CY129" s="2" t="str">
        <f>IFERROR(VLOOKUP($CS$1&amp;'Service PJ'!$D127&amp;'Service PJ'!$B127&amp;'Service PJ'!$A127&amp;"*",'EPA_US9RT techs'!$A$2:$I$1722,9,FALSE),"")</f>
        <v/>
      </c>
      <c r="CZ129" s="2" t="str">
        <f>IFERROR(VLOOKUP($CS$1&amp;'Service PJ'!$D127&amp;'Service PJ'!$B127&amp;'Service PJ'!$A127&amp;"*",'EPA_US9RT techs'!$A$2:$I$1722,9,FALSE),"")</f>
        <v/>
      </c>
      <c r="DA129" s="2" t="str">
        <f>IFERROR(VLOOKUP($CS$1&amp;'Service PJ'!$D127&amp;'Service PJ'!$B127&amp;'Service PJ'!$A127&amp;"*",'EPA_US9RT techs'!$A$2:$I$1722,9,FALSE),"")</f>
        <v/>
      </c>
      <c r="DB129" s="2" t="str">
        <f>IFERROR(VLOOKUP($CS$1&amp;'Service PJ'!$D127&amp;'Service PJ'!$B127&amp;'Service PJ'!$A127&amp;"*",'EPA_US9RT techs'!$A$2:$I$1722,9,FALSE),"")</f>
        <v/>
      </c>
      <c r="DC129" s="2" t="str">
        <f>IFERROR(VLOOKUP($CS$1&amp;'Service PJ'!$D127&amp;'Service PJ'!$B127&amp;'Service PJ'!$A127&amp;"*",'EPA_US9RT techs'!$A$2:$I$1722,9,FALSE),"")</f>
        <v/>
      </c>
      <c r="DD129" s="2" t="str">
        <f>IFERROR(VLOOKUP($CS$1&amp;'Service PJ'!$D127&amp;'Service PJ'!$B127&amp;'Service PJ'!$A127&amp;"*",'EPA_US9RT techs'!$A$2:$I$1722,9,FALSE),"")</f>
        <v/>
      </c>
      <c r="DE129" s="2" t="str">
        <f>IFERROR(VLOOKUP($CS$1&amp;'Service PJ'!$D127&amp;'Service PJ'!$B127&amp;'Service PJ'!$A127&amp;"*",'EPA_US9RT techs'!$A$2:$I$1722,9,FALSE),"")</f>
        <v/>
      </c>
      <c r="DF129" s="2" t="str">
        <f>IFERROR(VLOOKUP($CS$1&amp;'Service PJ'!$D127&amp;'Service PJ'!$B127&amp;'Service PJ'!$A127&amp;"*",'EPA_US9RT techs'!$A$2:$I$1722,9,FALSE),"")</f>
        <v/>
      </c>
      <c r="DG129" s="2" t="str">
        <f>IFERROR(VLOOKUP($CS$1&amp;'Service PJ'!$D127&amp;'Service PJ'!$B127&amp;'Service PJ'!$A127&amp;"*",'EPA_US9RT techs'!$A$2:$I$1722,9,FALSE),"")</f>
        <v/>
      </c>
      <c r="DH129" s="2" t="str">
        <f>IFERROR(VLOOKUP($CS$1&amp;'Service PJ'!$D127&amp;'Service PJ'!$B127&amp;'Service PJ'!$A127&amp;"*",'EPA_US9RT techs'!$A$2:$I$1722,9,FALSE),"")</f>
        <v/>
      </c>
      <c r="DI129" s="2" t="str">
        <f>IFERROR(VLOOKUP($CS$1&amp;'Service PJ'!$D127&amp;'Service PJ'!$B127&amp;'Service PJ'!$A127&amp;"*",'EPA_US9RT techs'!$A$2:$I$1722,9,FALSE),"")</f>
        <v/>
      </c>
      <c r="DJ129" s="2" t="str">
        <f>IFERROR(VLOOKUP($CS$1&amp;'Service PJ'!$D127&amp;'Service PJ'!$B127&amp;'Service PJ'!$A127&amp;"*",'EPA_US9RT techs'!$A$2:$I$1722,9,FALSE),"")</f>
        <v/>
      </c>
      <c r="DK129" s="2" t="str">
        <f>IFERROR(VLOOKUP($CS$1&amp;'Service PJ'!$D127&amp;'Service PJ'!$B127&amp;'Service PJ'!$A127&amp;"*",'EPA_US9RT techs'!$A$2:$I$1722,9,FALSE),"")</f>
        <v/>
      </c>
      <c r="DL129" s="2" t="str">
        <f>IFERROR(VLOOKUP($CS$1&amp;'Service PJ'!$D127&amp;'Service PJ'!$B127&amp;'Service PJ'!$A127&amp;"*",'EPA_US9RT techs'!$A$2:$I$1722,9,FALSE),"")</f>
        <v/>
      </c>
      <c r="DM129" s="2" t="str">
        <f>IFERROR(VLOOKUP($CS$1&amp;'Service PJ'!$D127&amp;'Service PJ'!$B127&amp;'Service PJ'!$A127&amp;"*",'EPA_US9RT techs'!$A$2:$I$1722,9,FALSE),"")</f>
        <v/>
      </c>
      <c r="DN129" s="2" t="str">
        <f>IFERROR(VLOOKUP($CS$1&amp;'Service PJ'!$D127&amp;'Service PJ'!$B127&amp;'Service PJ'!$A127&amp;"*",'EPA_US9RT techs'!$A$2:$I$1722,9,FALSE),"")</f>
        <v/>
      </c>
      <c r="DO129" s="2" t="str">
        <f>IFERROR(VLOOKUP($CS$1&amp;'Service PJ'!$D127&amp;'Service PJ'!$B127&amp;'Service PJ'!$A127&amp;"*",'EPA_US9RT techs'!$A$2:$I$1722,9,FALSE),"")</f>
        <v/>
      </c>
      <c r="DP129" s="2" t="str">
        <f>IFERROR(VLOOKUP($CS$1&amp;'Service PJ'!$D127&amp;'Service PJ'!$B127&amp;'Service PJ'!$A127&amp;"*",'EPA_US9RT techs'!$A$2:$I$1722,9,FALSE),"")</f>
        <v/>
      </c>
      <c r="DQ129" s="2" t="str">
        <f>IFERROR(VLOOKUP($CS$1&amp;'Service PJ'!$D127&amp;'Service PJ'!$B127&amp;'Service PJ'!$A127&amp;"*",'EPA_US9RT techs'!$A$2:$I$1722,9,FALSE),"")</f>
        <v/>
      </c>
      <c r="DR129" s="2" t="str">
        <f>IFERROR(VLOOKUP($CS$1&amp;'Service PJ'!$D127&amp;'Service PJ'!$B127&amp;'Service PJ'!$A127&amp;"*",'EPA_US9RT techs'!$A$2:$I$1722,9,FALSE),"")</f>
        <v/>
      </c>
      <c r="DS129" s="2" t="str">
        <f>IFERROR(VLOOKUP($CS$1&amp;'Service PJ'!$D127&amp;'Service PJ'!$B127&amp;'Service PJ'!$A127&amp;"*",'EPA_US9RT techs'!$A$2:$I$1722,9,FALSE),"")</f>
        <v/>
      </c>
      <c r="DT129" s="2" t="str">
        <f>IFERROR(VLOOKUP($CS$1&amp;'Service PJ'!$D127&amp;'Service PJ'!$B127&amp;'Service PJ'!$A127&amp;"*",'EPA_US9RT techs'!$A$2:$I$1722,9,FALSE),"")</f>
        <v/>
      </c>
      <c r="DU129" s="2" t="str">
        <f>IFERROR(VLOOKUP($CS$1&amp;'Service PJ'!$D127&amp;'Service PJ'!$B127&amp;'Service PJ'!$A127&amp;"*",'EPA_US9RT techs'!$A$2:$I$1722,9,FALSE),"")</f>
        <v/>
      </c>
      <c r="DV129" s="2" t="str">
        <f>IFERROR(VLOOKUP($CS$1&amp;'Service PJ'!$D127&amp;'Service PJ'!$B127&amp;'Service PJ'!$A127&amp;"*",'EPA_US9RT techs'!$A$2:$I$1722,9,FALSE),"")</f>
        <v/>
      </c>
      <c r="DW129" s="2" t="str">
        <f>IFERROR(VLOOKUP($CS$1&amp;'Service PJ'!$D127&amp;'Service PJ'!$B127&amp;'Service PJ'!$A127&amp;"*",'EPA_US9RT techs'!$A$2:$I$1722,9,FALSE),"")</f>
        <v/>
      </c>
    </row>
    <row r="130" spans="1:127" x14ac:dyDescent="0.45">
      <c r="A130" t="str">
        <f>IF(SUM(B130:R130)=0,"\I:",'Service PJ'!$D128&amp;"_"&amp;'Service PJ'!$E128&amp;"_"&amp;'Service PJ'!$C128)</f>
        <v>IIS_STM_NGA</v>
      </c>
      <c r="B130" s="14">
        <f>IFERROR(VLOOKUP($A$1&amp;'Service PJ'!$D128&amp;'Service PJ'!$B128&amp;'Service PJ'!$A128&amp;"*",'EPA_US9RT techs'!$A$2:$I$1722,9,FALSE),"")</f>
        <v>3.4417673447000001</v>
      </c>
      <c r="C130" s="14">
        <f>IFERROR(VLOOKUP($A$1&amp;'Service PJ'!$D128&amp;'Service PJ'!$B128&amp;'Service PJ'!$A128&amp;"*",'EPA_US9RT techs'!$A$2:$I$1722,9,FALSE),"")</f>
        <v>3.4417673447000001</v>
      </c>
      <c r="D130" s="14">
        <f>IFERROR(VLOOKUP($A$1&amp;'Service PJ'!$D128&amp;'Service PJ'!$B128&amp;'Service PJ'!$A128&amp;"*",'EPA_US9RT techs'!$A$2:$I$1722,9,FALSE),"")</f>
        <v>3.4417673447000001</v>
      </c>
      <c r="E130" s="14">
        <f>IFERROR(VLOOKUP($A$1&amp;'Service PJ'!$D128&amp;'Service PJ'!$B128&amp;'Service PJ'!$A128&amp;"*",'EPA_US9RT techs'!$A$2:$I$1722,9,FALSE),"")</f>
        <v>3.4417673447000001</v>
      </c>
      <c r="F130" s="14">
        <f>IFERROR(VLOOKUP($A$1&amp;'Service PJ'!$D128&amp;'Service PJ'!$B128&amp;'Service PJ'!$A128&amp;"*",'EPA_US9RT techs'!$A$2:$I$1722,9,FALSE),"")</f>
        <v>3.4417673447000001</v>
      </c>
      <c r="G130" s="14">
        <f>IFERROR(VLOOKUP($A$1&amp;'Service PJ'!$D128&amp;'Service PJ'!$B128&amp;'Service PJ'!$A128&amp;"*",'EPA_US9RT techs'!$A$2:$I$1722,9,FALSE),"")</f>
        <v>3.4417673447000001</v>
      </c>
      <c r="H130" s="14">
        <f>IFERROR(VLOOKUP($A$1&amp;'Service PJ'!$D128&amp;'Service PJ'!$B128&amp;'Service PJ'!$A128&amp;"*",'EPA_US9RT techs'!$A$2:$I$1722,9,FALSE),"")</f>
        <v>3.4417673447000001</v>
      </c>
      <c r="I130" s="14">
        <f>IFERROR(VLOOKUP($A$1&amp;'Service PJ'!$D128&amp;'Service PJ'!$B128&amp;'Service PJ'!$A128&amp;"*",'EPA_US9RT techs'!$A$2:$I$1722,9,FALSE),"")</f>
        <v>3.4417673447000001</v>
      </c>
      <c r="J130" s="14">
        <f>IFERROR(VLOOKUP($A$1&amp;'Service PJ'!$D128&amp;'Service PJ'!$B128&amp;'Service PJ'!$A128&amp;"*",'EPA_US9RT techs'!$A$2:$I$1722,9,FALSE),"")</f>
        <v>3.4417673447000001</v>
      </c>
      <c r="K130" s="14">
        <f>IFERROR(VLOOKUP($A$1&amp;'Service PJ'!$D128&amp;'Service PJ'!$B128&amp;'Service PJ'!$A128&amp;"*",'EPA_US9RT techs'!$A$2:$I$1722,9,FALSE),"")</f>
        <v>3.4417673447000001</v>
      </c>
      <c r="L130" s="14">
        <f>IFERROR(VLOOKUP($A$1&amp;'Service PJ'!$D128&amp;'Service PJ'!$B128&amp;'Service PJ'!$A128&amp;"*",'EPA_US9RT techs'!$A$2:$I$1722,9,FALSE),"")</f>
        <v>3.4417673447000001</v>
      </c>
      <c r="M130" s="14">
        <f>IFERROR(VLOOKUP($A$1&amp;'Service PJ'!$D128&amp;'Service PJ'!$B128&amp;'Service PJ'!$A128&amp;"*",'EPA_US9RT techs'!$A$2:$I$1722,9,FALSE),"")</f>
        <v>3.4417673447000001</v>
      </c>
      <c r="N130" s="14">
        <f>IFERROR(VLOOKUP($A$1&amp;'Service PJ'!$D128&amp;'Service PJ'!$B128&amp;'Service PJ'!$A128&amp;"*",'EPA_US9RT techs'!$A$2:$I$1722,9,FALSE),"")</f>
        <v>3.4417673447000001</v>
      </c>
      <c r="O130" s="14">
        <f>IFERROR(VLOOKUP($A$1&amp;'Service PJ'!$D128&amp;'Service PJ'!$B128&amp;'Service PJ'!$A128&amp;"*",'EPA_US9RT techs'!$A$2:$I$1722,9,FALSE),"")</f>
        <v>3.4417673447000001</v>
      </c>
      <c r="P130" s="14">
        <f>IFERROR(VLOOKUP($A$1&amp;'Service PJ'!$D128&amp;'Service PJ'!$B128&amp;'Service PJ'!$A128&amp;"*",'EPA_US9RT techs'!$A$2:$I$1722,9,FALSE),"")</f>
        <v>3.4417673447000001</v>
      </c>
      <c r="Q130" s="14">
        <f>IFERROR(VLOOKUP($A$1&amp;'Service PJ'!$D128&amp;'Service PJ'!$B128&amp;'Service PJ'!$A128&amp;"*",'EPA_US9RT techs'!$A$2:$I$1722,9,FALSE),"")</f>
        <v>3.4417673447000001</v>
      </c>
      <c r="R130" s="14">
        <f>IFERROR(VLOOKUP($A$1&amp;'Service PJ'!$D128&amp;'Service PJ'!$B128&amp;'Service PJ'!$A128&amp;"*",'EPA_US9RT techs'!$A$2:$I$1722,9,FALSE),"")</f>
        <v>3.4417673447000001</v>
      </c>
      <c r="S130" s="14">
        <f>IFERROR(VLOOKUP($A$1&amp;'Service PJ'!$D128&amp;'Service PJ'!$B128&amp;'Service PJ'!$A128&amp;"*",'EPA_US9RT techs'!$A$2:$I$1722,9,FALSE),"")</f>
        <v>3.4417673447000001</v>
      </c>
      <c r="T130" s="14">
        <f>IFERROR(VLOOKUP($A$1&amp;'Service PJ'!$D128&amp;'Service PJ'!$B128&amp;'Service PJ'!$A128&amp;"*",'EPA_US9RT techs'!$A$2:$I$1722,9,FALSE),"")</f>
        <v>3.4417673447000001</v>
      </c>
      <c r="U130" s="14">
        <f>IFERROR(VLOOKUP($A$1&amp;'Service PJ'!$D128&amp;'Service PJ'!$B128&amp;'Service PJ'!$A128&amp;"*",'EPA_US9RT techs'!$A$2:$I$1722,9,FALSE),"")</f>
        <v>3.4417673447000001</v>
      </c>
      <c r="V130" s="14">
        <f>IFERROR(VLOOKUP($A$1&amp;'Service PJ'!$D128&amp;'Service PJ'!$B128&amp;'Service PJ'!$A128&amp;"*",'EPA_US9RT techs'!$A$2:$I$1722,9,FALSE),"")</f>
        <v>3.4417673447000001</v>
      </c>
      <c r="W130" s="14">
        <f>IFERROR(VLOOKUP($A$1&amp;'Service PJ'!$D128&amp;'Service PJ'!$B128&amp;'Service PJ'!$A128&amp;"*",'EPA_US9RT techs'!$A$2:$I$1722,9,FALSE),"")</f>
        <v>3.4417673447000001</v>
      </c>
      <c r="X130" s="14">
        <f>IFERROR(VLOOKUP($A$1&amp;'Service PJ'!$D128&amp;'Service PJ'!$B128&amp;'Service PJ'!$A128&amp;"*",'EPA_US9RT techs'!$A$2:$I$1722,9,FALSE),"")</f>
        <v>3.4417673447000001</v>
      </c>
      <c r="Y130" s="14">
        <f>IFERROR(VLOOKUP($A$1&amp;'Service PJ'!$D128&amp;'Service PJ'!$B128&amp;'Service PJ'!$A128&amp;"*",'EPA_US9RT techs'!$A$2:$I$1722,9,FALSE),"")</f>
        <v>3.4417673447000001</v>
      </c>
      <c r="Z130" s="14">
        <f>IFERROR(VLOOKUP($A$1&amp;'Service PJ'!$D128&amp;'Service PJ'!$B128&amp;'Service PJ'!$A128&amp;"*",'EPA_US9RT techs'!$A$2:$I$1722,9,FALSE),"")</f>
        <v>3.4417673447000001</v>
      </c>
      <c r="AA130" s="14">
        <f>IFERROR(VLOOKUP($A$1&amp;'Service PJ'!$D128&amp;'Service PJ'!$B128&amp;'Service PJ'!$A128&amp;"*",'EPA_US9RT techs'!$A$2:$I$1722,9,FALSE),"")</f>
        <v>3.4417673447000001</v>
      </c>
      <c r="AB130" s="14">
        <f>IFERROR(VLOOKUP($A$1&amp;'Service PJ'!$D128&amp;'Service PJ'!$B128&amp;'Service PJ'!$A128&amp;"*",'EPA_US9RT techs'!$A$2:$I$1722,9,FALSE),"")</f>
        <v>3.4417673447000001</v>
      </c>
      <c r="AC130" s="14">
        <f>IFERROR(VLOOKUP($A$1&amp;'Service PJ'!$D128&amp;'Service PJ'!$B128&amp;'Service PJ'!$A128&amp;"*",'EPA_US9RT techs'!$A$2:$I$1722,9,FALSE),"")</f>
        <v>3.4417673447000001</v>
      </c>
      <c r="AD130" s="14">
        <f>IFERROR(VLOOKUP($A$1&amp;'Service PJ'!$D128&amp;'Service PJ'!$B128&amp;'Service PJ'!$A128&amp;"*",'EPA_US9RT techs'!$A$2:$I$1722,9,FALSE),"")</f>
        <v>3.4417673447000001</v>
      </c>
      <c r="AE130" s="14">
        <f>IFERROR(VLOOKUP($A$1&amp;'Service PJ'!$D128&amp;'Service PJ'!$B128&amp;'Service PJ'!$A128&amp;"*",'EPA_US9RT techs'!$A$2:$I$1722,9,FALSE),"")</f>
        <v>3.4417673447000001</v>
      </c>
      <c r="AG130" t="str">
        <f>IF(SUM(AH130:AX130)=0,"\I:",'Service PJ'!$D128&amp;"_"&amp;'Service PJ'!$E128&amp;"_"&amp;'Service PJ'!$C128)</f>
        <v>IIS_STM_NGA</v>
      </c>
      <c r="AH130" s="14">
        <f>IFERROR(VLOOKUP($AG$1&amp;'Service PJ'!$D128&amp;'Service PJ'!$B128&amp;'Service PJ'!$A128&amp;"*",'EPA_US9RT techs'!$A$2:$I$1722,9,FALSE),"")</f>
        <v>0.58846372889999998</v>
      </c>
      <c r="AI130" s="14">
        <f>IFERROR(VLOOKUP($AG$1&amp;'Service PJ'!$D128&amp;'Service PJ'!$B128&amp;'Service PJ'!$A128&amp;"*",'EPA_US9RT techs'!$A$2:$I$1722,9,FALSE),"")</f>
        <v>0.58846372889999998</v>
      </c>
      <c r="AJ130" s="14">
        <f>IFERROR(VLOOKUP($AG$1&amp;'Service PJ'!$D128&amp;'Service PJ'!$B128&amp;'Service PJ'!$A128&amp;"*",'EPA_US9RT techs'!$A$2:$I$1722,9,FALSE),"")</f>
        <v>0.58846372889999998</v>
      </c>
      <c r="AK130" s="14">
        <f>IFERROR(VLOOKUP($AG$1&amp;'Service PJ'!$D128&amp;'Service PJ'!$B128&amp;'Service PJ'!$A128&amp;"*",'EPA_US9RT techs'!$A$2:$I$1722,9,FALSE),"")</f>
        <v>0.58846372889999998</v>
      </c>
      <c r="AL130" s="14">
        <f>IFERROR(VLOOKUP($AG$1&amp;'Service PJ'!$D128&amp;'Service PJ'!$B128&amp;'Service PJ'!$A128&amp;"*",'EPA_US9RT techs'!$A$2:$I$1722,9,FALSE),"")</f>
        <v>0.58846372889999998</v>
      </c>
      <c r="AM130" s="14">
        <f>IFERROR(VLOOKUP($AG$1&amp;'Service PJ'!$D128&amp;'Service PJ'!$B128&amp;'Service PJ'!$A128&amp;"*",'EPA_US9RT techs'!$A$2:$I$1722,9,FALSE),"")</f>
        <v>0.58846372889999998</v>
      </c>
      <c r="AN130" s="14">
        <f>IFERROR(VLOOKUP($AG$1&amp;'Service PJ'!$D128&amp;'Service PJ'!$B128&amp;'Service PJ'!$A128&amp;"*",'EPA_US9RT techs'!$A$2:$I$1722,9,FALSE),"")</f>
        <v>0.58846372889999998</v>
      </c>
      <c r="AO130" s="14">
        <f>IFERROR(VLOOKUP($AG$1&amp;'Service PJ'!$D128&amp;'Service PJ'!$B128&amp;'Service PJ'!$A128&amp;"*",'EPA_US9RT techs'!$A$2:$I$1722,9,FALSE),"")</f>
        <v>0.58846372889999998</v>
      </c>
      <c r="AP130" s="14">
        <f>IFERROR(VLOOKUP($AG$1&amp;'Service PJ'!$D128&amp;'Service PJ'!$B128&amp;'Service PJ'!$A128&amp;"*",'EPA_US9RT techs'!$A$2:$I$1722,9,FALSE),"")</f>
        <v>0.58846372889999998</v>
      </c>
      <c r="AQ130" s="14">
        <f>IFERROR(VLOOKUP($AG$1&amp;'Service PJ'!$D128&amp;'Service PJ'!$B128&amp;'Service PJ'!$A128&amp;"*",'EPA_US9RT techs'!$A$2:$I$1722,9,FALSE),"")</f>
        <v>0.58846372889999998</v>
      </c>
      <c r="AR130" s="14">
        <f>IFERROR(VLOOKUP($AG$1&amp;'Service PJ'!$D128&amp;'Service PJ'!$B128&amp;'Service PJ'!$A128&amp;"*",'EPA_US9RT techs'!$A$2:$I$1722,9,FALSE),"")</f>
        <v>0.58846372889999998</v>
      </c>
      <c r="AS130" s="14">
        <f>IFERROR(VLOOKUP($AG$1&amp;'Service PJ'!$D128&amp;'Service PJ'!$B128&amp;'Service PJ'!$A128&amp;"*",'EPA_US9RT techs'!$A$2:$I$1722,9,FALSE),"")</f>
        <v>0.58846372889999998</v>
      </c>
      <c r="AT130" s="14">
        <f>IFERROR(VLOOKUP($AG$1&amp;'Service PJ'!$D128&amp;'Service PJ'!$B128&amp;'Service PJ'!$A128&amp;"*",'EPA_US9RT techs'!$A$2:$I$1722,9,FALSE),"")</f>
        <v>0.58846372889999998</v>
      </c>
      <c r="AU130" s="14">
        <f>IFERROR(VLOOKUP($AG$1&amp;'Service PJ'!$D128&amp;'Service PJ'!$B128&amp;'Service PJ'!$A128&amp;"*",'EPA_US9RT techs'!$A$2:$I$1722,9,FALSE),"")</f>
        <v>0.58846372889999998</v>
      </c>
      <c r="AV130" s="14">
        <f>IFERROR(VLOOKUP($AG$1&amp;'Service PJ'!$D128&amp;'Service PJ'!$B128&amp;'Service PJ'!$A128&amp;"*",'EPA_US9RT techs'!$A$2:$I$1722,9,FALSE),"")</f>
        <v>0.58846372889999998</v>
      </c>
      <c r="AW130" s="14">
        <f>IFERROR(VLOOKUP($AG$1&amp;'Service PJ'!$D128&amp;'Service PJ'!$B128&amp;'Service PJ'!$A128&amp;"*",'EPA_US9RT techs'!$A$2:$I$1722,9,FALSE),"")</f>
        <v>0.58846372889999998</v>
      </c>
      <c r="AX130" s="14">
        <f>IFERROR(VLOOKUP($AG$1&amp;'Service PJ'!$D128&amp;'Service PJ'!$B128&amp;'Service PJ'!$A128&amp;"*",'EPA_US9RT techs'!$A$2:$I$1722,9,FALSE),"")</f>
        <v>0.58846372889999998</v>
      </c>
      <c r="AY130" s="14">
        <f>IFERROR(VLOOKUP($AG$1&amp;'Service PJ'!$D128&amp;'Service PJ'!$B128&amp;'Service PJ'!$A128&amp;"*",'EPA_US9RT techs'!$A$2:$I$1722,9,FALSE),"")</f>
        <v>0.58846372889999998</v>
      </c>
      <c r="AZ130" s="14">
        <f>IFERROR(VLOOKUP($AG$1&amp;'Service PJ'!$D128&amp;'Service PJ'!$B128&amp;'Service PJ'!$A128&amp;"*",'EPA_US9RT techs'!$A$2:$I$1722,9,FALSE),"")</f>
        <v>0.58846372889999998</v>
      </c>
      <c r="BA130" s="14">
        <f>IFERROR(VLOOKUP($AG$1&amp;'Service PJ'!$D128&amp;'Service PJ'!$B128&amp;'Service PJ'!$A128&amp;"*",'EPA_US9RT techs'!$A$2:$I$1722,9,FALSE),"")</f>
        <v>0.58846372889999998</v>
      </c>
      <c r="BB130" s="14">
        <f>IFERROR(VLOOKUP($AG$1&amp;'Service PJ'!$D128&amp;'Service PJ'!$B128&amp;'Service PJ'!$A128&amp;"*",'EPA_US9RT techs'!$A$2:$I$1722,9,FALSE),"")</f>
        <v>0.58846372889999998</v>
      </c>
      <c r="BC130" s="14">
        <f>IFERROR(VLOOKUP($AG$1&amp;'Service PJ'!$D128&amp;'Service PJ'!$B128&amp;'Service PJ'!$A128&amp;"*",'EPA_US9RT techs'!$A$2:$I$1722,9,FALSE),"")</f>
        <v>0.58846372889999998</v>
      </c>
      <c r="BD130" s="14">
        <f>IFERROR(VLOOKUP($AG$1&amp;'Service PJ'!$D128&amp;'Service PJ'!$B128&amp;'Service PJ'!$A128&amp;"*",'EPA_US9RT techs'!$A$2:$I$1722,9,FALSE),"")</f>
        <v>0.58846372889999998</v>
      </c>
      <c r="BE130" s="14">
        <f>IFERROR(VLOOKUP($AG$1&amp;'Service PJ'!$D128&amp;'Service PJ'!$B128&amp;'Service PJ'!$A128&amp;"*",'EPA_US9RT techs'!$A$2:$I$1722,9,FALSE),"")</f>
        <v>0.58846372889999998</v>
      </c>
      <c r="BF130" s="14">
        <f>IFERROR(VLOOKUP($AG$1&amp;'Service PJ'!$D128&amp;'Service PJ'!$B128&amp;'Service PJ'!$A128&amp;"*",'EPA_US9RT techs'!$A$2:$I$1722,9,FALSE),"")</f>
        <v>0.58846372889999998</v>
      </c>
      <c r="BG130" s="14">
        <f>IFERROR(VLOOKUP($AG$1&amp;'Service PJ'!$D128&amp;'Service PJ'!$B128&amp;'Service PJ'!$A128&amp;"*",'EPA_US9RT techs'!$A$2:$I$1722,9,FALSE),"")</f>
        <v>0.58846372889999998</v>
      </c>
      <c r="BH130" s="14">
        <f>IFERROR(VLOOKUP($AG$1&amp;'Service PJ'!$D128&amp;'Service PJ'!$B128&amp;'Service PJ'!$A128&amp;"*",'EPA_US9RT techs'!$A$2:$I$1722,9,FALSE),"")</f>
        <v>0.58846372889999998</v>
      </c>
      <c r="BI130" s="14">
        <f>IFERROR(VLOOKUP($AG$1&amp;'Service PJ'!$D128&amp;'Service PJ'!$B128&amp;'Service PJ'!$A128&amp;"*",'EPA_US9RT techs'!$A$2:$I$1722,9,FALSE),"")</f>
        <v>0.58846372889999998</v>
      </c>
      <c r="BJ130" s="14">
        <f>IFERROR(VLOOKUP($AG$1&amp;'Service PJ'!$D128&amp;'Service PJ'!$B128&amp;'Service PJ'!$A128&amp;"*",'EPA_US9RT techs'!$A$2:$I$1722,9,FALSE),"")</f>
        <v>0.58846372889999998</v>
      </c>
      <c r="BK130" s="14">
        <f>IFERROR(VLOOKUP($AG$1&amp;'Service PJ'!$D128&amp;'Service PJ'!$B128&amp;'Service PJ'!$A128&amp;"*",'EPA_US9RT techs'!$A$2:$I$1722,9,FALSE),"")</f>
        <v>0.58846372889999998</v>
      </c>
      <c r="BM130" t="str">
        <f>IF(SUM(BN130:CD130)=0,"\I:",'Service PJ'!$D128&amp;"_"&amp;'Service PJ'!$E128&amp;"_"&amp;'Service PJ'!$C128)</f>
        <v>IIS_STM_NGA</v>
      </c>
      <c r="BN130" s="14">
        <f>IFERROR(VLOOKUP($BM$1&amp;'Service PJ'!$D128&amp;'Service PJ'!$B128&amp;'Service PJ'!$A128&amp;"*",'EPA_US9RT techs'!$A$2:$I$1722,9,FALSE),"")</f>
        <v>0.17414847289999999</v>
      </c>
      <c r="BO130" s="14">
        <f>IFERROR(VLOOKUP($BM$1&amp;'Service PJ'!$D128&amp;'Service PJ'!$B128&amp;'Service PJ'!$A128&amp;"*",'EPA_US9RT techs'!$A$2:$I$1722,9,FALSE),"")</f>
        <v>0.17414847289999999</v>
      </c>
      <c r="BP130" s="14">
        <f>IFERROR(VLOOKUP($BM$1&amp;'Service PJ'!$D128&amp;'Service PJ'!$B128&amp;'Service PJ'!$A128&amp;"*",'EPA_US9RT techs'!$A$2:$I$1722,9,FALSE),"")</f>
        <v>0.17414847289999999</v>
      </c>
      <c r="BQ130" s="14">
        <f>IFERROR(VLOOKUP($BM$1&amp;'Service PJ'!$D128&amp;'Service PJ'!$B128&amp;'Service PJ'!$A128&amp;"*",'EPA_US9RT techs'!$A$2:$I$1722,9,FALSE),"")</f>
        <v>0.17414847289999999</v>
      </c>
      <c r="BR130" s="14">
        <f>IFERROR(VLOOKUP($BM$1&amp;'Service PJ'!$D128&amp;'Service PJ'!$B128&amp;'Service PJ'!$A128&amp;"*",'EPA_US9RT techs'!$A$2:$I$1722,9,FALSE),"")</f>
        <v>0.17414847289999999</v>
      </c>
      <c r="BS130" s="14">
        <f>IFERROR(VLOOKUP($BM$1&amp;'Service PJ'!$D128&amp;'Service PJ'!$B128&amp;'Service PJ'!$A128&amp;"*",'EPA_US9RT techs'!$A$2:$I$1722,9,FALSE),"")</f>
        <v>0.17414847289999999</v>
      </c>
      <c r="BT130" s="14">
        <f>IFERROR(VLOOKUP($BM$1&amp;'Service PJ'!$D128&amp;'Service PJ'!$B128&amp;'Service PJ'!$A128&amp;"*",'EPA_US9RT techs'!$A$2:$I$1722,9,FALSE),"")</f>
        <v>0.17414847289999999</v>
      </c>
      <c r="BU130" s="14">
        <f>IFERROR(VLOOKUP($BM$1&amp;'Service PJ'!$D128&amp;'Service PJ'!$B128&amp;'Service PJ'!$A128&amp;"*",'EPA_US9RT techs'!$A$2:$I$1722,9,FALSE),"")</f>
        <v>0.17414847289999999</v>
      </c>
      <c r="BV130" s="14">
        <f>IFERROR(VLOOKUP($BM$1&amp;'Service PJ'!$D128&amp;'Service PJ'!$B128&amp;'Service PJ'!$A128&amp;"*",'EPA_US9RT techs'!$A$2:$I$1722,9,FALSE),"")</f>
        <v>0.17414847289999999</v>
      </c>
      <c r="BW130" s="14">
        <f>IFERROR(VLOOKUP($BM$1&amp;'Service PJ'!$D128&amp;'Service PJ'!$B128&amp;'Service PJ'!$A128&amp;"*",'EPA_US9RT techs'!$A$2:$I$1722,9,FALSE),"")</f>
        <v>0.17414847289999999</v>
      </c>
      <c r="BX130" s="14">
        <f>IFERROR(VLOOKUP($BM$1&amp;'Service PJ'!$D128&amp;'Service PJ'!$B128&amp;'Service PJ'!$A128&amp;"*",'EPA_US9RT techs'!$A$2:$I$1722,9,FALSE),"")</f>
        <v>0.17414847289999999</v>
      </c>
      <c r="BY130" s="14">
        <f>IFERROR(VLOOKUP($BM$1&amp;'Service PJ'!$D128&amp;'Service PJ'!$B128&amp;'Service PJ'!$A128&amp;"*",'EPA_US9RT techs'!$A$2:$I$1722,9,FALSE),"")</f>
        <v>0.17414847289999999</v>
      </c>
      <c r="BZ130" s="14">
        <f>IFERROR(VLOOKUP($BM$1&amp;'Service PJ'!$D128&amp;'Service PJ'!$B128&amp;'Service PJ'!$A128&amp;"*",'EPA_US9RT techs'!$A$2:$I$1722,9,FALSE),"")</f>
        <v>0.17414847289999999</v>
      </c>
      <c r="CA130" s="14">
        <f>IFERROR(VLOOKUP($BM$1&amp;'Service PJ'!$D128&amp;'Service PJ'!$B128&amp;'Service PJ'!$A128&amp;"*",'EPA_US9RT techs'!$A$2:$I$1722,9,FALSE),"")</f>
        <v>0.17414847289999999</v>
      </c>
      <c r="CB130" s="14">
        <f>IFERROR(VLOOKUP($BM$1&amp;'Service PJ'!$D128&amp;'Service PJ'!$B128&amp;'Service PJ'!$A128&amp;"*",'EPA_US9RT techs'!$A$2:$I$1722,9,FALSE),"")</f>
        <v>0.17414847289999999</v>
      </c>
      <c r="CC130" s="14">
        <f>IFERROR(VLOOKUP($BM$1&amp;'Service PJ'!$D128&amp;'Service PJ'!$B128&amp;'Service PJ'!$A128&amp;"*",'EPA_US9RT techs'!$A$2:$I$1722,9,FALSE),"")</f>
        <v>0.17414847289999999</v>
      </c>
      <c r="CD130" s="14">
        <f>IFERROR(VLOOKUP($BM$1&amp;'Service PJ'!$D128&amp;'Service PJ'!$B128&amp;'Service PJ'!$A128&amp;"*",'EPA_US9RT techs'!$A$2:$I$1722,9,FALSE),"")</f>
        <v>0.17414847289999999</v>
      </c>
      <c r="CE130" s="14">
        <f>IFERROR(VLOOKUP($BM$1&amp;'Service PJ'!$D128&amp;'Service PJ'!$B128&amp;'Service PJ'!$A128&amp;"*",'EPA_US9RT techs'!$A$2:$I$1722,9,FALSE),"")</f>
        <v>0.17414847289999999</v>
      </c>
      <c r="CF130" s="14">
        <f>IFERROR(VLOOKUP($BM$1&amp;'Service PJ'!$D128&amp;'Service PJ'!$B128&amp;'Service PJ'!$A128&amp;"*",'EPA_US9RT techs'!$A$2:$I$1722,9,FALSE),"")</f>
        <v>0.17414847289999999</v>
      </c>
      <c r="CG130" s="14">
        <f>IFERROR(VLOOKUP($BM$1&amp;'Service PJ'!$D128&amp;'Service PJ'!$B128&amp;'Service PJ'!$A128&amp;"*",'EPA_US9RT techs'!$A$2:$I$1722,9,FALSE),"")</f>
        <v>0.17414847289999999</v>
      </c>
      <c r="CH130" s="14">
        <f>IFERROR(VLOOKUP($BM$1&amp;'Service PJ'!$D128&amp;'Service PJ'!$B128&amp;'Service PJ'!$A128&amp;"*",'EPA_US9RT techs'!$A$2:$I$1722,9,FALSE),"")</f>
        <v>0.17414847289999999</v>
      </c>
      <c r="CI130" s="14">
        <f>IFERROR(VLOOKUP($BM$1&amp;'Service PJ'!$D128&amp;'Service PJ'!$B128&amp;'Service PJ'!$A128&amp;"*",'EPA_US9RT techs'!$A$2:$I$1722,9,FALSE),"")</f>
        <v>0.17414847289999999</v>
      </c>
      <c r="CJ130" s="14">
        <f>IFERROR(VLOOKUP($BM$1&amp;'Service PJ'!$D128&amp;'Service PJ'!$B128&amp;'Service PJ'!$A128&amp;"*",'EPA_US9RT techs'!$A$2:$I$1722,9,FALSE),"")</f>
        <v>0.17414847289999999</v>
      </c>
      <c r="CK130" s="14">
        <f>IFERROR(VLOOKUP($BM$1&amp;'Service PJ'!$D128&amp;'Service PJ'!$B128&amp;'Service PJ'!$A128&amp;"*",'EPA_US9RT techs'!$A$2:$I$1722,9,FALSE),"")</f>
        <v>0.17414847289999999</v>
      </c>
      <c r="CL130" s="14">
        <f>IFERROR(VLOOKUP($BM$1&amp;'Service PJ'!$D128&amp;'Service PJ'!$B128&amp;'Service PJ'!$A128&amp;"*",'EPA_US9RT techs'!$A$2:$I$1722,9,FALSE),"")</f>
        <v>0.17414847289999999</v>
      </c>
      <c r="CM130" s="14">
        <f>IFERROR(VLOOKUP($BM$1&amp;'Service PJ'!$D128&amp;'Service PJ'!$B128&amp;'Service PJ'!$A128&amp;"*",'EPA_US9RT techs'!$A$2:$I$1722,9,FALSE),"")</f>
        <v>0.17414847289999999</v>
      </c>
      <c r="CN130" s="14">
        <f>IFERROR(VLOOKUP($BM$1&amp;'Service PJ'!$D128&amp;'Service PJ'!$B128&amp;'Service PJ'!$A128&amp;"*",'EPA_US9RT techs'!$A$2:$I$1722,9,FALSE),"")</f>
        <v>0.17414847289999999</v>
      </c>
      <c r="CO130" s="14">
        <f>IFERROR(VLOOKUP($BM$1&amp;'Service PJ'!$D128&amp;'Service PJ'!$B128&amp;'Service PJ'!$A128&amp;"*",'EPA_US9RT techs'!$A$2:$I$1722,9,FALSE),"")</f>
        <v>0.17414847289999999</v>
      </c>
      <c r="CP130" s="14">
        <f>IFERROR(VLOOKUP($BM$1&amp;'Service PJ'!$D128&amp;'Service PJ'!$B128&amp;'Service PJ'!$A128&amp;"*",'EPA_US9RT techs'!$A$2:$I$1722,9,FALSE),"")</f>
        <v>0.17414847289999999</v>
      </c>
      <c r="CQ130" s="14">
        <f>IFERROR(VLOOKUP($BM$1&amp;'Service PJ'!$D128&amp;'Service PJ'!$B128&amp;'Service PJ'!$A128&amp;"*",'EPA_US9RT techs'!$A$2:$I$1722,9,FALSE),"")</f>
        <v>0.17414847289999999</v>
      </c>
      <c r="CS130" t="str">
        <f>IF(SUM(CT130:DJ130)=0,"\I:",'Service PJ'!$D128&amp;"_"&amp;'Service PJ'!$E128&amp;"_"&amp;'Service PJ'!$C128)</f>
        <v>IIS_STM_NGA</v>
      </c>
      <c r="CT130" s="2">
        <f>IFERROR(VLOOKUP($CS$1&amp;'Service PJ'!$D128&amp;'Service PJ'!$B128&amp;'Service PJ'!$A128&amp;"*",'EPA_US9RT techs'!$A$2:$I$1722,9,FALSE),"")</f>
        <v>50</v>
      </c>
      <c r="CU130" s="2">
        <f>IFERROR(VLOOKUP($CS$1&amp;'Service PJ'!$D128&amp;'Service PJ'!$B128&amp;'Service PJ'!$A128&amp;"*",'EPA_US9RT techs'!$A$2:$I$1722,9,FALSE),"")</f>
        <v>50</v>
      </c>
      <c r="CV130" s="2">
        <f>IFERROR(VLOOKUP($CS$1&amp;'Service PJ'!$D128&amp;'Service PJ'!$B128&amp;'Service PJ'!$A128&amp;"*",'EPA_US9RT techs'!$A$2:$I$1722,9,FALSE),"")</f>
        <v>50</v>
      </c>
      <c r="CW130" s="2">
        <f>IFERROR(VLOOKUP($CS$1&amp;'Service PJ'!$D128&amp;'Service PJ'!$B128&amp;'Service PJ'!$A128&amp;"*",'EPA_US9RT techs'!$A$2:$I$1722,9,FALSE),"")</f>
        <v>50</v>
      </c>
      <c r="CX130" s="2">
        <f>IFERROR(VLOOKUP($CS$1&amp;'Service PJ'!$D128&amp;'Service PJ'!$B128&amp;'Service PJ'!$A128&amp;"*",'EPA_US9RT techs'!$A$2:$I$1722,9,FALSE),"")</f>
        <v>50</v>
      </c>
      <c r="CY130" s="2">
        <f>IFERROR(VLOOKUP($CS$1&amp;'Service PJ'!$D128&amp;'Service PJ'!$B128&amp;'Service PJ'!$A128&amp;"*",'EPA_US9RT techs'!$A$2:$I$1722,9,FALSE),"")</f>
        <v>50</v>
      </c>
      <c r="CZ130" s="2">
        <f>IFERROR(VLOOKUP($CS$1&amp;'Service PJ'!$D128&amp;'Service PJ'!$B128&amp;'Service PJ'!$A128&amp;"*",'EPA_US9RT techs'!$A$2:$I$1722,9,FALSE),"")</f>
        <v>50</v>
      </c>
      <c r="DA130" s="2">
        <f>IFERROR(VLOOKUP($CS$1&amp;'Service PJ'!$D128&amp;'Service PJ'!$B128&amp;'Service PJ'!$A128&amp;"*",'EPA_US9RT techs'!$A$2:$I$1722,9,FALSE),"")</f>
        <v>50</v>
      </c>
      <c r="DB130" s="2">
        <f>IFERROR(VLOOKUP($CS$1&amp;'Service PJ'!$D128&amp;'Service PJ'!$B128&amp;'Service PJ'!$A128&amp;"*",'EPA_US9RT techs'!$A$2:$I$1722,9,FALSE),"")</f>
        <v>50</v>
      </c>
      <c r="DC130" s="2">
        <f>IFERROR(VLOOKUP($CS$1&amp;'Service PJ'!$D128&amp;'Service PJ'!$B128&amp;'Service PJ'!$A128&amp;"*",'EPA_US9RT techs'!$A$2:$I$1722,9,FALSE),"")</f>
        <v>50</v>
      </c>
      <c r="DD130" s="2">
        <f>IFERROR(VLOOKUP($CS$1&amp;'Service PJ'!$D128&amp;'Service PJ'!$B128&amp;'Service PJ'!$A128&amp;"*",'EPA_US9RT techs'!$A$2:$I$1722,9,FALSE),"")</f>
        <v>50</v>
      </c>
      <c r="DE130" s="2">
        <f>IFERROR(VLOOKUP($CS$1&amp;'Service PJ'!$D128&amp;'Service PJ'!$B128&amp;'Service PJ'!$A128&amp;"*",'EPA_US9RT techs'!$A$2:$I$1722,9,FALSE),"")</f>
        <v>50</v>
      </c>
      <c r="DF130" s="2">
        <f>IFERROR(VLOOKUP($CS$1&amp;'Service PJ'!$D128&amp;'Service PJ'!$B128&amp;'Service PJ'!$A128&amp;"*",'EPA_US9RT techs'!$A$2:$I$1722,9,FALSE),"")</f>
        <v>50</v>
      </c>
      <c r="DG130" s="2">
        <f>IFERROR(VLOOKUP($CS$1&amp;'Service PJ'!$D128&amp;'Service PJ'!$B128&amp;'Service PJ'!$A128&amp;"*",'EPA_US9RT techs'!$A$2:$I$1722,9,FALSE),"")</f>
        <v>50</v>
      </c>
      <c r="DH130" s="2">
        <f>IFERROR(VLOOKUP($CS$1&amp;'Service PJ'!$D128&amp;'Service PJ'!$B128&amp;'Service PJ'!$A128&amp;"*",'EPA_US9RT techs'!$A$2:$I$1722,9,FALSE),"")</f>
        <v>50</v>
      </c>
      <c r="DI130" s="2">
        <f>IFERROR(VLOOKUP($CS$1&amp;'Service PJ'!$D128&amp;'Service PJ'!$B128&amp;'Service PJ'!$A128&amp;"*",'EPA_US9RT techs'!$A$2:$I$1722,9,FALSE),"")</f>
        <v>50</v>
      </c>
      <c r="DJ130" s="2">
        <f>IFERROR(VLOOKUP($CS$1&amp;'Service PJ'!$D128&amp;'Service PJ'!$B128&amp;'Service PJ'!$A128&amp;"*",'EPA_US9RT techs'!$A$2:$I$1722,9,FALSE),"")</f>
        <v>50</v>
      </c>
      <c r="DK130" s="2">
        <f>IFERROR(VLOOKUP($CS$1&amp;'Service PJ'!$D128&amp;'Service PJ'!$B128&amp;'Service PJ'!$A128&amp;"*",'EPA_US9RT techs'!$A$2:$I$1722,9,FALSE),"")</f>
        <v>50</v>
      </c>
      <c r="DL130" s="2">
        <f>IFERROR(VLOOKUP($CS$1&amp;'Service PJ'!$D128&amp;'Service PJ'!$B128&amp;'Service PJ'!$A128&amp;"*",'EPA_US9RT techs'!$A$2:$I$1722,9,FALSE),"")</f>
        <v>50</v>
      </c>
      <c r="DM130" s="2">
        <f>IFERROR(VLOOKUP($CS$1&amp;'Service PJ'!$D128&amp;'Service PJ'!$B128&amp;'Service PJ'!$A128&amp;"*",'EPA_US9RT techs'!$A$2:$I$1722,9,FALSE),"")</f>
        <v>50</v>
      </c>
      <c r="DN130" s="2">
        <f>IFERROR(VLOOKUP($CS$1&amp;'Service PJ'!$D128&amp;'Service PJ'!$B128&amp;'Service PJ'!$A128&amp;"*",'EPA_US9RT techs'!$A$2:$I$1722,9,FALSE),"")</f>
        <v>50</v>
      </c>
      <c r="DO130" s="2">
        <f>IFERROR(VLOOKUP($CS$1&amp;'Service PJ'!$D128&amp;'Service PJ'!$B128&amp;'Service PJ'!$A128&amp;"*",'EPA_US9RT techs'!$A$2:$I$1722,9,FALSE),"")</f>
        <v>50</v>
      </c>
      <c r="DP130" s="2">
        <f>IFERROR(VLOOKUP($CS$1&amp;'Service PJ'!$D128&amp;'Service PJ'!$B128&amp;'Service PJ'!$A128&amp;"*",'EPA_US9RT techs'!$A$2:$I$1722,9,FALSE),"")</f>
        <v>50</v>
      </c>
      <c r="DQ130" s="2">
        <f>IFERROR(VLOOKUP($CS$1&amp;'Service PJ'!$D128&amp;'Service PJ'!$B128&amp;'Service PJ'!$A128&amp;"*",'EPA_US9RT techs'!$A$2:$I$1722,9,FALSE),"")</f>
        <v>50</v>
      </c>
      <c r="DR130" s="2">
        <f>IFERROR(VLOOKUP($CS$1&amp;'Service PJ'!$D128&amp;'Service PJ'!$B128&amp;'Service PJ'!$A128&amp;"*",'EPA_US9RT techs'!$A$2:$I$1722,9,FALSE),"")</f>
        <v>50</v>
      </c>
      <c r="DS130" s="2">
        <f>IFERROR(VLOOKUP($CS$1&amp;'Service PJ'!$D128&amp;'Service PJ'!$B128&amp;'Service PJ'!$A128&amp;"*",'EPA_US9RT techs'!$A$2:$I$1722,9,FALSE),"")</f>
        <v>50</v>
      </c>
      <c r="DT130" s="2">
        <f>IFERROR(VLOOKUP($CS$1&amp;'Service PJ'!$D128&amp;'Service PJ'!$B128&amp;'Service PJ'!$A128&amp;"*",'EPA_US9RT techs'!$A$2:$I$1722,9,FALSE),"")</f>
        <v>50</v>
      </c>
      <c r="DU130" s="2">
        <f>IFERROR(VLOOKUP($CS$1&amp;'Service PJ'!$D128&amp;'Service PJ'!$B128&amp;'Service PJ'!$A128&amp;"*",'EPA_US9RT techs'!$A$2:$I$1722,9,FALSE),"")</f>
        <v>50</v>
      </c>
      <c r="DV130" s="2">
        <f>IFERROR(VLOOKUP($CS$1&amp;'Service PJ'!$D128&amp;'Service PJ'!$B128&amp;'Service PJ'!$A128&amp;"*",'EPA_US9RT techs'!$A$2:$I$1722,9,FALSE),"")</f>
        <v>50</v>
      </c>
      <c r="DW130" s="2">
        <f>IFERROR(VLOOKUP($CS$1&amp;'Service PJ'!$D128&amp;'Service PJ'!$B128&amp;'Service PJ'!$A128&amp;"*",'EPA_US9RT techs'!$A$2:$I$1722,9,FALSE),"")</f>
        <v>50</v>
      </c>
    </row>
    <row r="131" spans="1:127" x14ac:dyDescent="0.45">
      <c r="A131" t="str">
        <f>IF(SUM(B131:R131)=0,"\I:",'Service PJ'!$D129&amp;"_"&amp;'Service PJ'!$E129&amp;"_"&amp;'Service PJ'!$C129)</f>
        <v>IIS_PRH_NGA</v>
      </c>
      <c r="B131" s="14">
        <f>IFERROR(VLOOKUP($A$1&amp;'Service PJ'!$D129&amp;'Service PJ'!$B129&amp;'Service PJ'!$A129&amp;"*",'EPA_US9RT techs'!$A$2:$I$1722,9,FALSE),"")</f>
        <v>22.034720834800002</v>
      </c>
      <c r="C131" s="14">
        <f>IFERROR(VLOOKUP($A$1&amp;'Service PJ'!$D129&amp;'Service PJ'!$B129&amp;'Service PJ'!$A129&amp;"*",'EPA_US9RT techs'!$A$2:$I$1722,9,FALSE),"")</f>
        <v>22.034720834800002</v>
      </c>
      <c r="D131" s="14">
        <f>IFERROR(VLOOKUP($A$1&amp;'Service PJ'!$D129&amp;'Service PJ'!$B129&amp;'Service PJ'!$A129&amp;"*",'EPA_US9RT techs'!$A$2:$I$1722,9,FALSE),"")</f>
        <v>22.034720834800002</v>
      </c>
      <c r="E131" s="14">
        <f>IFERROR(VLOOKUP($A$1&amp;'Service PJ'!$D129&amp;'Service PJ'!$B129&amp;'Service PJ'!$A129&amp;"*",'EPA_US9RT techs'!$A$2:$I$1722,9,FALSE),"")</f>
        <v>22.034720834800002</v>
      </c>
      <c r="F131" s="14">
        <f>IFERROR(VLOOKUP($A$1&amp;'Service PJ'!$D129&amp;'Service PJ'!$B129&amp;'Service PJ'!$A129&amp;"*",'EPA_US9RT techs'!$A$2:$I$1722,9,FALSE),"")</f>
        <v>22.034720834800002</v>
      </c>
      <c r="G131" s="14">
        <f>IFERROR(VLOOKUP($A$1&amp;'Service PJ'!$D129&amp;'Service PJ'!$B129&amp;'Service PJ'!$A129&amp;"*",'EPA_US9RT techs'!$A$2:$I$1722,9,FALSE),"")</f>
        <v>22.034720834800002</v>
      </c>
      <c r="H131" s="14">
        <f>IFERROR(VLOOKUP($A$1&amp;'Service PJ'!$D129&amp;'Service PJ'!$B129&amp;'Service PJ'!$A129&amp;"*",'EPA_US9RT techs'!$A$2:$I$1722,9,FALSE),"")</f>
        <v>22.034720834800002</v>
      </c>
      <c r="I131" s="14">
        <f>IFERROR(VLOOKUP($A$1&amp;'Service PJ'!$D129&amp;'Service PJ'!$B129&amp;'Service PJ'!$A129&amp;"*",'EPA_US9RT techs'!$A$2:$I$1722,9,FALSE),"")</f>
        <v>22.034720834800002</v>
      </c>
      <c r="J131" s="14">
        <f>IFERROR(VLOOKUP($A$1&amp;'Service PJ'!$D129&amp;'Service PJ'!$B129&amp;'Service PJ'!$A129&amp;"*",'EPA_US9RT techs'!$A$2:$I$1722,9,FALSE),"")</f>
        <v>22.034720834800002</v>
      </c>
      <c r="K131" s="14">
        <f>IFERROR(VLOOKUP($A$1&amp;'Service PJ'!$D129&amp;'Service PJ'!$B129&amp;'Service PJ'!$A129&amp;"*",'EPA_US9RT techs'!$A$2:$I$1722,9,FALSE),"")</f>
        <v>22.034720834800002</v>
      </c>
      <c r="L131" s="14">
        <f>IFERROR(VLOOKUP($A$1&amp;'Service PJ'!$D129&amp;'Service PJ'!$B129&amp;'Service PJ'!$A129&amp;"*",'EPA_US9RT techs'!$A$2:$I$1722,9,FALSE),"")</f>
        <v>22.034720834800002</v>
      </c>
      <c r="M131" s="14">
        <f>IFERROR(VLOOKUP($A$1&amp;'Service PJ'!$D129&amp;'Service PJ'!$B129&amp;'Service PJ'!$A129&amp;"*",'EPA_US9RT techs'!$A$2:$I$1722,9,FALSE),"")</f>
        <v>22.034720834800002</v>
      </c>
      <c r="N131" s="14">
        <f>IFERROR(VLOOKUP($A$1&amp;'Service PJ'!$D129&amp;'Service PJ'!$B129&amp;'Service PJ'!$A129&amp;"*",'EPA_US9RT techs'!$A$2:$I$1722,9,FALSE),"")</f>
        <v>22.034720834800002</v>
      </c>
      <c r="O131" s="14">
        <f>IFERROR(VLOOKUP($A$1&amp;'Service PJ'!$D129&amp;'Service PJ'!$B129&amp;'Service PJ'!$A129&amp;"*",'EPA_US9RT techs'!$A$2:$I$1722,9,FALSE),"")</f>
        <v>22.034720834800002</v>
      </c>
      <c r="P131" s="14">
        <f>IFERROR(VLOOKUP($A$1&amp;'Service PJ'!$D129&amp;'Service PJ'!$B129&amp;'Service PJ'!$A129&amp;"*",'EPA_US9RT techs'!$A$2:$I$1722,9,FALSE),"")</f>
        <v>22.034720834800002</v>
      </c>
      <c r="Q131" s="14">
        <f>IFERROR(VLOOKUP($A$1&amp;'Service PJ'!$D129&amp;'Service PJ'!$B129&amp;'Service PJ'!$A129&amp;"*",'EPA_US9RT techs'!$A$2:$I$1722,9,FALSE),"")</f>
        <v>22.034720834800002</v>
      </c>
      <c r="R131" s="14">
        <f>IFERROR(VLOOKUP($A$1&amp;'Service PJ'!$D129&amp;'Service PJ'!$B129&amp;'Service PJ'!$A129&amp;"*",'EPA_US9RT techs'!$A$2:$I$1722,9,FALSE),"")</f>
        <v>22.034720834800002</v>
      </c>
      <c r="S131" s="14">
        <f>IFERROR(VLOOKUP($A$1&amp;'Service PJ'!$D129&amp;'Service PJ'!$B129&amp;'Service PJ'!$A129&amp;"*",'EPA_US9RT techs'!$A$2:$I$1722,9,FALSE),"")</f>
        <v>22.034720834800002</v>
      </c>
      <c r="T131" s="14">
        <f>IFERROR(VLOOKUP($A$1&amp;'Service PJ'!$D129&amp;'Service PJ'!$B129&amp;'Service PJ'!$A129&amp;"*",'EPA_US9RT techs'!$A$2:$I$1722,9,FALSE),"")</f>
        <v>22.034720834800002</v>
      </c>
      <c r="U131" s="14">
        <f>IFERROR(VLOOKUP($A$1&amp;'Service PJ'!$D129&amp;'Service PJ'!$B129&amp;'Service PJ'!$A129&amp;"*",'EPA_US9RT techs'!$A$2:$I$1722,9,FALSE),"")</f>
        <v>22.034720834800002</v>
      </c>
      <c r="V131" s="14">
        <f>IFERROR(VLOOKUP($A$1&amp;'Service PJ'!$D129&amp;'Service PJ'!$B129&amp;'Service PJ'!$A129&amp;"*",'EPA_US9RT techs'!$A$2:$I$1722,9,FALSE),"")</f>
        <v>22.034720834800002</v>
      </c>
      <c r="W131" s="14">
        <f>IFERROR(VLOOKUP($A$1&amp;'Service PJ'!$D129&amp;'Service PJ'!$B129&amp;'Service PJ'!$A129&amp;"*",'EPA_US9RT techs'!$A$2:$I$1722,9,FALSE),"")</f>
        <v>22.034720834800002</v>
      </c>
      <c r="X131" s="14">
        <f>IFERROR(VLOOKUP($A$1&amp;'Service PJ'!$D129&amp;'Service PJ'!$B129&amp;'Service PJ'!$A129&amp;"*",'EPA_US9RT techs'!$A$2:$I$1722,9,FALSE),"")</f>
        <v>22.034720834800002</v>
      </c>
      <c r="Y131" s="14">
        <f>IFERROR(VLOOKUP($A$1&amp;'Service PJ'!$D129&amp;'Service PJ'!$B129&amp;'Service PJ'!$A129&amp;"*",'EPA_US9RT techs'!$A$2:$I$1722,9,FALSE),"")</f>
        <v>22.034720834800002</v>
      </c>
      <c r="Z131" s="14">
        <f>IFERROR(VLOOKUP($A$1&amp;'Service PJ'!$D129&amp;'Service PJ'!$B129&amp;'Service PJ'!$A129&amp;"*",'EPA_US9RT techs'!$A$2:$I$1722,9,FALSE),"")</f>
        <v>22.034720834800002</v>
      </c>
      <c r="AA131" s="14">
        <f>IFERROR(VLOOKUP($A$1&amp;'Service PJ'!$D129&amp;'Service PJ'!$B129&amp;'Service PJ'!$A129&amp;"*",'EPA_US9RT techs'!$A$2:$I$1722,9,FALSE),"")</f>
        <v>22.034720834800002</v>
      </c>
      <c r="AB131" s="14">
        <f>IFERROR(VLOOKUP($A$1&amp;'Service PJ'!$D129&amp;'Service PJ'!$B129&amp;'Service PJ'!$A129&amp;"*",'EPA_US9RT techs'!$A$2:$I$1722,9,FALSE),"")</f>
        <v>22.034720834800002</v>
      </c>
      <c r="AC131" s="14">
        <f>IFERROR(VLOOKUP($A$1&amp;'Service PJ'!$D129&amp;'Service PJ'!$B129&amp;'Service PJ'!$A129&amp;"*",'EPA_US9RT techs'!$A$2:$I$1722,9,FALSE),"")</f>
        <v>22.034720834800002</v>
      </c>
      <c r="AD131" s="14">
        <f>IFERROR(VLOOKUP($A$1&amp;'Service PJ'!$D129&amp;'Service PJ'!$B129&amp;'Service PJ'!$A129&amp;"*",'EPA_US9RT techs'!$A$2:$I$1722,9,FALSE),"")</f>
        <v>22.034720834800002</v>
      </c>
      <c r="AE131" s="14">
        <f>IFERROR(VLOOKUP($A$1&amp;'Service PJ'!$D129&amp;'Service PJ'!$B129&amp;'Service PJ'!$A129&amp;"*",'EPA_US9RT techs'!$A$2:$I$1722,9,FALSE),"")</f>
        <v>22.034720834800002</v>
      </c>
      <c r="AG131" t="str">
        <f>IF(SUM(AH131:AX131)=0,"\I:",'Service PJ'!$D129&amp;"_"&amp;'Service PJ'!$E129&amp;"_"&amp;'Service PJ'!$C129)</f>
        <v>IIS_PRH_NGA</v>
      </c>
      <c r="AH131" s="14">
        <f>IFERROR(VLOOKUP($AG$1&amp;'Service PJ'!$D129&amp;'Service PJ'!$B129&amp;'Service PJ'!$A129&amp;"*",'EPA_US9RT techs'!$A$2:$I$1722,9,FALSE),"")</f>
        <v>2.8645137085000001</v>
      </c>
      <c r="AI131" s="14">
        <f>IFERROR(VLOOKUP($AG$1&amp;'Service PJ'!$D129&amp;'Service PJ'!$B129&amp;'Service PJ'!$A129&amp;"*",'EPA_US9RT techs'!$A$2:$I$1722,9,FALSE),"")</f>
        <v>2.8645137085000001</v>
      </c>
      <c r="AJ131" s="14">
        <f>IFERROR(VLOOKUP($AG$1&amp;'Service PJ'!$D129&amp;'Service PJ'!$B129&amp;'Service PJ'!$A129&amp;"*",'EPA_US9RT techs'!$A$2:$I$1722,9,FALSE),"")</f>
        <v>2.8645137085000001</v>
      </c>
      <c r="AK131" s="14">
        <f>IFERROR(VLOOKUP($AG$1&amp;'Service PJ'!$D129&amp;'Service PJ'!$B129&amp;'Service PJ'!$A129&amp;"*",'EPA_US9RT techs'!$A$2:$I$1722,9,FALSE),"")</f>
        <v>2.8645137085000001</v>
      </c>
      <c r="AL131" s="14">
        <f>IFERROR(VLOOKUP($AG$1&amp;'Service PJ'!$D129&amp;'Service PJ'!$B129&amp;'Service PJ'!$A129&amp;"*",'EPA_US9RT techs'!$A$2:$I$1722,9,FALSE),"")</f>
        <v>2.8645137085000001</v>
      </c>
      <c r="AM131" s="14">
        <f>IFERROR(VLOOKUP($AG$1&amp;'Service PJ'!$D129&amp;'Service PJ'!$B129&amp;'Service PJ'!$A129&amp;"*",'EPA_US9RT techs'!$A$2:$I$1722,9,FALSE),"")</f>
        <v>2.8645137085000001</v>
      </c>
      <c r="AN131" s="14">
        <f>IFERROR(VLOOKUP($AG$1&amp;'Service PJ'!$D129&amp;'Service PJ'!$B129&amp;'Service PJ'!$A129&amp;"*",'EPA_US9RT techs'!$A$2:$I$1722,9,FALSE),"")</f>
        <v>2.8645137085000001</v>
      </c>
      <c r="AO131" s="14">
        <f>IFERROR(VLOOKUP($AG$1&amp;'Service PJ'!$D129&amp;'Service PJ'!$B129&amp;'Service PJ'!$A129&amp;"*",'EPA_US9RT techs'!$A$2:$I$1722,9,FALSE),"")</f>
        <v>2.8645137085000001</v>
      </c>
      <c r="AP131" s="14">
        <f>IFERROR(VLOOKUP($AG$1&amp;'Service PJ'!$D129&amp;'Service PJ'!$B129&amp;'Service PJ'!$A129&amp;"*",'EPA_US9RT techs'!$A$2:$I$1722,9,FALSE),"")</f>
        <v>2.8645137085000001</v>
      </c>
      <c r="AQ131" s="14">
        <f>IFERROR(VLOOKUP($AG$1&amp;'Service PJ'!$D129&amp;'Service PJ'!$B129&amp;'Service PJ'!$A129&amp;"*",'EPA_US9RT techs'!$A$2:$I$1722,9,FALSE),"")</f>
        <v>2.8645137085000001</v>
      </c>
      <c r="AR131" s="14">
        <f>IFERROR(VLOOKUP($AG$1&amp;'Service PJ'!$D129&amp;'Service PJ'!$B129&amp;'Service PJ'!$A129&amp;"*",'EPA_US9RT techs'!$A$2:$I$1722,9,FALSE),"")</f>
        <v>2.8645137085000001</v>
      </c>
      <c r="AS131" s="14">
        <f>IFERROR(VLOOKUP($AG$1&amp;'Service PJ'!$D129&amp;'Service PJ'!$B129&amp;'Service PJ'!$A129&amp;"*",'EPA_US9RT techs'!$A$2:$I$1722,9,FALSE),"")</f>
        <v>2.8645137085000001</v>
      </c>
      <c r="AT131" s="14">
        <f>IFERROR(VLOOKUP($AG$1&amp;'Service PJ'!$D129&amp;'Service PJ'!$B129&amp;'Service PJ'!$A129&amp;"*",'EPA_US9RT techs'!$A$2:$I$1722,9,FALSE),"")</f>
        <v>2.8645137085000001</v>
      </c>
      <c r="AU131" s="14">
        <f>IFERROR(VLOOKUP($AG$1&amp;'Service PJ'!$D129&amp;'Service PJ'!$B129&amp;'Service PJ'!$A129&amp;"*",'EPA_US9RT techs'!$A$2:$I$1722,9,FALSE),"")</f>
        <v>2.8645137085000001</v>
      </c>
      <c r="AV131" s="14">
        <f>IFERROR(VLOOKUP($AG$1&amp;'Service PJ'!$D129&amp;'Service PJ'!$B129&amp;'Service PJ'!$A129&amp;"*",'EPA_US9RT techs'!$A$2:$I$1722,9,FALSE),"")</f>
        <v>2.8645137085000001</v>
      </c>
      <c r="AW131" s="14">
        <f>IFERROR(VLOOKUP($AG$1&amp;'Service PJ'!$D129&amp;'Service PJ'!$B129&amp;'Service PJ'!$A129&amp;"*",'EPA_US9RT techs'!$A$2:$I$1722,9,FALSE),"")</f>
        <v>2.8645137085000001</v>
      </c>
      <c r="AX131" s="14">
        <f>IFERROR(VLOOKUP($AG$1&amp;'Service PJ'!$D129&amp;'Service PJ'!$B129&amp;'Service PJ'!$A129&amp;"*",'EPA_US9RT techs'!$A$2:$I$1722,9,FALSE),"")</f>
        <v>2.8645137085000001</v>
      </c>
      <c r="AY131" s="14">
        <f>IFERROR(VLOOKUP($AG$1&amp;'Service PJ'!$D129&amp;'Service PJ'!$B129&amp;'Service PJ'!$A129&amp;"*",'EPA_US9RT techs'!$A$2:$I$1722,9,FALSE),"")</f>
        <v>2.8645137085000001</v>
      </c>
      <c r="AZ131" s="14">
        <f>IFERROR(VLOOKUP($AG$1&amp;'Service PJ'!$D129&amp;'Service PJ'!$B129&amp;'Service PJ'!$A129&amp;"*",'EPA_US9RT techs'!$A$2:$I$1722,9,FALSE),"")</f>
        <v>2.8645137085000001</v>
      </c>
      <c r="BA131" s="14">
        <f>IFERROR(VLOOKUP($AG$1&amp;'Service PJ'!$D129&amp;'Service PJ'!$B129&amp;'Service PJ'!$A129&amp;"*",'EPA_US9RT techs'!$A$2:$I$1722,9,FALSE),"")</f>
        <v>2.8645137085000001</v>
      </c>
      <c r="BB131" s="14">
        <f>IFERROR(VLOOKUP($AG$1&amp;'Service PJ'!$D129&amp;'Service PJ'!$B129&amp;'Service PJ'!$A129&amp;"*",'EPA_US9RT techs'!$A$2:$I$1722,9,FALSE),"")</f>
        <v>2.8645137085000001</v>
      </c>
      <c r="BC131" s="14">
        <f>IFERROR(VLOOKUP($AG$1&amp;'Service PJ'!$D129&amp;'Service PJ'!$B129&amp;'Service PJ'!$A129&amp;"*",'EPA_US9RT techs'!$A$2:$I$1722,9,FALSE),"")</f>
        <v>2.8645137085000001</v>
      </c>
      <c r="BD131" s="14">
        <f>IFERROR(VLOOKUP($AG$1&amp;'Service PJ'!$D129&amp;'Service PJ'!$B129&amp;'Service PJ'!$A129&amp;"*",'EPA_US9RT techs'!$A$2:$I$1722,9,FALSE),"")</f>
        <v>2.8645137085000001</v>
      </c>
      <c r="BE131" s="14">
        <f>IFERROR(VLOOKUP($AG$1&amp;'Service PJ'!$D129&amp;'Service PJ'!$B129&amp;'Service PJ'!$A129&amp;"*",'EPA_US9RT techs'!$A$2:$I$1722,9,FALSE),"")</f>
        <v>2.8645137085000001</v>
      </c>
      <c r="BF131" s="14">
        <f>IFERROR(VLOOKUP($AG$1&amp;'Service PJ'!$D129&amp;'Service PJ'!$B129&amp;'Service PJ'!$A129&amp;"*",'EPA_US9RT techs'!$A$2:$I$1722,9,FALSE),"")</f>
        <v>2.8645137085000001</v>
      </c>
      <c r="BG131" s="14">
        <f>IFERROR(VLOOKUP($AG$1&amp;'Service PJ'!$D129&amp;'Service PJ'!$B129&amp;'Service PJ'!$A129&amp;"*",'EPA_US9RT techs'!$A$2:$I$1722,9,FALSE),"")</f>
        <v>2.8645137085000001</v>
      </c>
      <c r="BH131" s="14">
        <f>IFERROR(VLOOKUP($AG$1&amp;'Service PJ'!$D129&amp;'Service PJ'!$B129&amp;'Service PJ'!$A129&amp;"*",'EPA_US9RT techs'!$A$2:$I$1722,9,FALSE),"")</f>
        <v>2.8645137085000001</v>
      </c>
      <c r="BI131" s="14">
        <f>IFERROR(VLOOKUP($AG$1&amp;'Service PJ'!$D129&amp;'Service PJ'!$B129&amp;'Service PJ'!$A129&amp;"*",'EPA_US9RT techs'!$A$2:$I$1722,9,FALSE),"")</f>
        <v>2.8645137085000001</v>
      </c>
      <c r="BJ131" s="14">
        <f>IFERROR(VLOOKUP($AG$1&amp;'Service PJ'!$D129&amp;'Service PJ'!$B129&amp;'Service PJ'!$A129&amp;"*",'EPA_US9RT techs'!$A$2:$I$1722,9,FALSE),"")</f>
        <v>2.8645137085000001</v>
      </c>
      <c r="BK131" s="14">
        <f>IFERROR(VLOOKUP($AG$1&amp;'Service PJ'!$D129&amp;'Service PJ'!$B129&amp;'Service PJ'!$A129&amp;"*",'EPA_US9RT techs'!$A$2:$I$1722,9,FALSE),"")</f>
        <v>2.8645137085000001</v>
      </c>
      <c r="BM131" t="str">
        <f>IF(SUM(BN131:CD131)=0,"\I:",'Service PJ'!$D129&amp;"_"&amp;'Service PJ'!$E129&amp;"_"&amp;'Service PJ'!$C129)</f>
        <v>\I:</v>
      </c>
      <c r="BN131" s="14" t="str">
        <f>IFERROR(VLOOKUP($BM$1&amp;'Service PJ'!$D129&amp;'Service PJ'!$B129&amp;'Service PJ'!$A129&amp;"*",'EPA_US9RT techs'!$A$2:$I$1722,9,FALSE),"")</f>
        <v/>
      </c>
      <c r="BO131" s="14" t="str">
        <f>IFERROR(VLOOKUP($BM$1&amp;'Service PJ'!$D129&amp;'Service PJ'!$B129&amp;'Service PJ'!$A129&amp;"*",'EPA_US9RT techs'!$A$2:$I$1722,9,FALSE),"")</f>
        <v/>
      </c>
      <c r="BP131" s="14" t="str">
        <f>IFERROR(VLOOKUP($BM$1&amp;'Service PJ'!$D129&amp;'Service PJ'!$B129&amp;'Service PJ'!$A129&amp;"*",'EPA_US9RT techs'!$A$2:$I$1722,9,FALSE),"")</f>
        <v/>
      </c>
      <c r="BQ131" s="14" t="str">
        <f>IFERROR(VLOOKUP($BM$1&amp;'Service PJ'!$D129&amp;'Service PJ'!$B129&amp;'Service PJ'!$A129&amp;"*",'EPA_US9RT techs'!$A$2:$I$1722,9,FALSE),"")</f>
        <v/>
      </c>
      <c r="BR131" s="14" t="str">
        <f>IFERROR(VLOOKUP($BM$1&amp;'Service PJ'!$D129&amp;'Service PJ'!$B129&amp;'Service PJ'!$A129&amp;"*",'EPA_US9RT techs'!$A$2:$I$1722,9,FALSE),"")</f>
        <v/>
      </c>
      <c r="BS131" s="14" t="str">
        <f>IFERROR(VLOOKUP($BM$1&amp;'Service PJ'!$D129&amp;'Service PJ'!$B129&amp;'Service PJ'!$A129&amp;"*",'EPA_US9RT techs'!$A$2:$I$1722,9,FALSE),"")</f>
        <v/>
      </c>
      <c r="BT131" s="14" t="str">
        <f>IFERROR(VLOOKUP($BM$1&amp;'Service PJ'!$D129&amp;'Service PJ'!$B129&amp;'Service PJ'!$A129&amp;"*",'EPA_US9RT techs'!$A$2:$I$1722,9,FALSE),"")</f>
        <v/>
      </c>
      <c r="BU131" s="14" t="str">
        <f>IFERROR(VLOOKUP($BM$1&amp;'Service PJ'!$D129&amp;'Service PJ'!$B129&amp;'Service PJ'!$A129&amp;"*",'EPA_US9RT techs'!$A$2:$I$1722,9,FALSE),"")</f>
        <v/>
      </c>
      <c r="BV131" s="14" t="str">
        <f>IFERROR(VLOOKUP($BM$1&amp;'Service PJ'!$D129&amp;'Service PJ'!$B129&amp;'Service PJ'!$A129&amp;"*",'EPA_US9RT techs'!$A$2:$I$1722,9,FALSE),"")</f>
        <v/>
      </c>
      <c r="BW131" s="14" t="str">
        <f>IFERROR(VLOOKUP($BM$1&amp;'Service PJ'!$D129&amp;'Service PJ'!$B129&amp;'Service PJ'!$A129&amp;"*",'EPA_US9RT techs'!$A$2:$I$1722,9,FALSE),"")</f>
        <v/>
      </c>
      <c r="BX131" s="14" t="str">
        <f>IFERROR(VLOOKUP($BM$1&amp;'Service PJ'!$D129&amp;'Service PJ'!$B129&amp;'Service PJ'!$A129&amp;"*",'EPA_US9RT techs'!$A$2:$I$1722,9,FALSE),"")</f>
        <v/>
      </c>
      <c r="BY131" s="14" t="str">
        <f>IFERROR(VLOOKUP($BM$1&amp;'Service PJ'!$D129&amp;'Service PJ'!$B129&amp;'Service PJ'!$A129&amp;"*",'EPA_US9RT techs'!$A$2:$I$1722,9,FALSE),"")</f>
        <v/>
      </c>
      <c r="BZ131" s="14" t="str">
        <f>IFERROR(VLOOKUP($BM$1&amp;'Service PJ'!$D129&amp;'Service PJ'!$B129&amp;'Service PJ'!$A129&amp;"*",'EPA_US9RT techs'!$A$2:$I$1722,9,FALSE),"")</f>
        <v/>
      </c>
      <c r="CA131" s="14" t="str">
        <f>IFERROR(VLOOKUP($BM$1&amp;'Service PJ'!$D129&amp;'Service PJ'!$B129&amp;'Service PJ'!$A129&amp;"*",'EPA_US9RT techs'!$A$2:$I$1722,9,FALSE),"")</f>
        <v/>
      </c>
      <c r="CB131" s="14" t="str">
        <f>IFERROR(VLOOKUP($BM$1&amp;'Service PJ'!$D129&amp;'Service PJ'!$B129&amp;'Service PJ'!$A129&amp;"*",'EPA_US9RT techs'!$A$2:$I$1722,9,FALSE),"")</f>
        <v/>
      </c>
      <c r="CC131" s="14" t="str">
        <f>IFERROR(VLOOKUP($BM$1&amp;'Service PJ'!$D129&amp;'Service PJ'!$B129&amp;'Service PJ'!$A129&amp;"*",'EPA_US9RT techs'!$A$2:$I$1722,9,FALSE),"")</f>
        <v/>
      </c>
      <c r="CD131" s="14" t="str">
        <f>IFERROR(VLOOKUP($BM$1&amp;'Service PJ'!$D129&amp;'Service PJ'!$B129&amp;'Service PJ'!$A129&amp;"*",'EPA_US9RT techs'!$A$2:$I$1722,9,FALSE),"")</f>
        <v/>
      </c>
      <c r="CE131" s="14" t="str">
        <f>IFERROR(VLOOKUP($BM$1&amp;'Service PJ'!$D129&amp;'Service PJ'!$B129&amp;'Service PJ'!$A129&amp;"*",'EPA_US9RT techs'!$A$2:$I$1722,9,FALSE),"")</f>
        <v/>
      </c>
      <c r="CF131" s="14" t="str">
        <f>IFERROR(VLOOKUP($BM$1&amp;'Service PJ'!$D129&amp;'Service PJ'!$B129&amp;'Service PJ'!$A129&amp;"*",'EPA_US9RT techs'!$A$2:$I$1722,9,FALSE),"")</f>
        <v/>
      </c>
      <c r="CG131" s="14" t="str">
        <f>IFERROR(VLOOKUP($BM$1&amp;'Service PJ'!$D129&amp;'Service PJ'!$B129&amp;'Service PJ'!$A129&amp;"*",'EPA_US9RT techs'!$A$2:$I$1722,9,FALSE),"")</f>
        <v/>
      </c>
      <c r="CH131" s="14" t="str">
        <f>IFERROR(VLOOKUP($BM$1&amp;'Service PJ'!$D129&amp;'Service PJ'!$B129&amp;'Service PJ'!$A129&amp;"*",'EPA_US9RT techs'!$A$2:$I$1722,9,FALSE),"")</f>
        <v/>
      </c>
      <c r="CI131" s="14" t="str">
        <f>IFERROR(VLOOKUP($BM$1&amp;'Service PJ'!$D129&amp;'Service PJ'!$B129&amp;'Service PJ'!$A129&amp;"*",'EPA_US9RT techs'!$A$2:$I$1722,9,FALSE),"")</f>
        <v/>
      </c>
      <c r="CJ131" s="14" t="str">
        <f>IFERROR(VLOOKUP($BM$1&amp;'Service PJ'!$D129&amp;'Service PJ'!$B129&amp;'Service PJ'!$A129&amp;"*",'EPA_US9RT techs'!$A$2:$I$1722,9,FALSE),"")</f>
        <v/>
      </c>
      <c r="CK131" s="14" t="str">
        <f>IFERROR(VLOOKUP($BM$1&amp;'Service PJ'!$D129&amp;'Service PJ'!$B129&amp;'Service PJ'!$A129&amp;"*",'EPA_US9RT techs'!$A$2:$I$1722,9,FALSE),"")</f>
        <v/>
      </c>
      <c r="CL131" s="14" t="str">
        <f>IFERROR(VLOOKUP($BM$1&amp;'Service PJ'!$D129&amp;'Service PJ'!$B129&amp;'Service PJ'!$A129&amp;"*",'EPA_US9RT techs'!$A$2:$I$1722,9,FALSE),"")</f>
        <v/>
      </c>
      <c r="CM131" s="14" t="str">
        <f>IFERROR(VLOOKUP($BM$1&amp;'Service PJ'!$D129&amp;'Service PJ'!$B129&amp;'Service PJ'!$A129&amp;"*",'EPA_US9RT techs'!$A$2:$I$1722,9,FALSE),"")</f>
        <v/>
      </c>
      <c r="CN131" s="14" t="str">
        <f>IFERROR(VLOOKUP($BM$1&amp;'Service PJ'!$D129&amp;'Service PJ'!$B129&amp;'Service PJ'!$A129&amp;"*",'EPA_US9RT techs'!$A$2:$I$1722,9,FALSE),"")</f>
        <v/>
      </c>
      <c r="CO131" s="14" t="str">
        <f>IFERROR(VLOOKUP($BM$1&amp;'Service PJ'!$D129&amp;'Service PJ'!$B129&amp;'Service PJ'!$A129&amp;"*",'EPA_US9RT techs'!$A$2:$I$1722,9,FALSE),"")</f>
        <v/>
      </c>
      <c r="CP131" s="14" t="str">
        <f>IFERROR(VLOOKUP($BM$1&amp;'Service PJ'!$D129&amp;'Service PJ'!$B129&amp;'Service PJ'!$A129&amp;"*",'EPA_US9RT techs'!$A$2:$I$1722,9,FALSE),"")</f>
        <v/>
      </c>
      <c r="CQ131" s="14" t="str">
        <f>IFERROR(VLOOKUP($BM$1&amp;'Service PJ'!$D129&amp;'Service PJ'!$B129&amp;'Service PJ'!$A129&amp;"*",'EPA_US9RT techs'!$A$2:$I$1722,9,FALSE),"")</f>
        <v/>
      </c>
      <c r="CS131" t="str">
        <f>IF(SUM(CT131:DJ131)=0,"\I:",'Service PJ'!$D129&amp;"_"&amp;'Service PJ'!$E129&amp;"_"&amp;'Service PJ'!$C129)</f>
        <v>IIS_PRH_NGA</v>
      </c>
      <c r="CT131" s="2">
        <f>IFERROR(VLOOKUP($CS$1&amp;'Service PJ'!$D129&amp;'Service PJ'!$B129&amp;'Service PJ'!$A129&amp;"*",'EPA_US9RT techs'!$A$2:$I$1722,9,FALSE),"")</f>
        <v>30</v>
      </c>
      <c r="CU131" s="2">
        <f>IFERROR(VLOOKUP($CS$1&amp;'Service PJ'!$D129&amp;'Service PJ'!$B129&amp;'Service PJ'!$A129&amp;"*",'EPA_US9RT techs'!$A$2:$I$1722,9,FALSE),"")</f>
        <v>30</v>
      </c>
      <c r="CV131" s="2">
        <f>IFERROR(VLOOKUP($CS$1&amp;'Service PJ'!$D129&amp;'Service PJ'!$B129&amp;'Service PJ'!$A129&amp;"*",'EPA_US9RT techs'!$A$2:$I$1722,9,FALSE),"")</f>
        <v>30</v>
      </c>
      <c r="CW131" s="2">
        <f>IFERROR(VLOOKUP($CS$1&amp;'Service PJ'!$D129&amp;'Service PJ'!$B129&amp;'Service PJ'!$A129&amp;"*",'EPA_US9RT techs'!$A$2:$I$1722,9,FALSE),"")</f>
        <v>30</v>
      </c>
      <c r="CX131" s="2">
        <f>IFERROR(VLOOKUP($CS$1&amp;'Service PJ'!$D129&amp;'Service PJ'!$B129&amp;'Service PJ'!$A129&amp;"*",'EPA_US9RT techs'!$A$2:$I$1722,9,FALSE),"")</f>
        <v>30</v>
      </c>
      <c r="CY131" s="2">
        <f>IFERROR(VLOOKUP($CS$1&amp;'Service PJ'!$D129&amp;'Service PJ'!$B129&amp;'Service PJ'!$A129&amp;"*",'EPA_US9RT techs'!$A$2:$I$1722,9,FALSE),"")</f>
        <v>30</v>
      </c>
      <c r="CZ131" s="2">
        <f>IFERROR(VLOOKUP($CS$1&amp;'Service PJ'!$D129&amp;'Service PJ'!$B129&amp;'Service PJ'!$A129&amp;"*",'EPA_US9RT techs'!$A$2:$I$1722,9,FALSE),"")</f>
        <v>30</v>
      </c>
      <c r="DA131" s="2">
        <f>IFERROR(VLOOKUP($CS$1&amp;'Service PJ'!$D129&amp;'Service PJ'!$B129&amp;'Service PJ'!$A129&amp;"*",'EPA_US9RT techs'!$A$2:$I$1722,9,FALSE),"")</f>
        <v>30</v>
      </c>
      <c r="DB131" s="2">
        <f>IFERROR(VLOOKUP($CS$1&amp;'Service PJ'!$D129&amp;'Service PJ'!$B129&amp;'Service PJ'!$A129&amp;"*",'EPA_US9RT techs'!$A$2:$I$1722,9,FALSE),"")</f>
        <v>30</v>
      </c>
      <c r="DC131" s="2">
        <f>IFERROR(VLOOKUP($CS$1&amp;'Service PJ'!$D129&amp;'Service PJ'!$B129&amp;'Service PJ'!$A129&amp;"*",'EPA_US9RT techs'!$A$2:$I$1722,9,FALSE),"")</f>
        <v>30</v>
      </c>
      <c r="DD131" s="2">
        <f>IFERROR(VLOOKUP($CS$1&amp;'Service PJ'!$D129&amp;'Service PJ'!$B129&amp;'Service PJ'!$A129&amp;"*",'EPA_US9RT techs'!$A$2:$I$1722,9,FALSE),"")</f>
        <v>30</v>
      </c>
      <c r="DE131" s="2">
        <f>IFERROR(VLOOKUP($CS$1&amp;'Service PJ'!$D129&amp;'Service PJ'!$B129&amp;'Service PJ'!$A129&amp;"*",'EPA_US9RT techs'!$A$2:$I$1722,9,FALSE),"")</f>
        <v>30</v>
      </c>
      <c r="DF131" s="2">
        <f>IFERROR(VLOOKUP($CS$1&amp;'Service PJ'!$D129&amp;'Service PJ'!$B129&amp;'Service PJ'!$A129&amp;"*",'EPA_US9RT techs'!$A$2:$I$1722,9,FALSE),"")</f>
        <v>30</v>
      </c>
      <c r="DG131" s="2">
        <f>IFERROR(VLOOKUP($CS$1&amp;'Service PJ'!$D129&amp;'Service PJ'!$B129&amp;'Service PJ'!$A129&amp;"*",'EPA_US9RT techs'!$A$2:$I$1722,9,FALSE),"")</f>
        <v>30</v>
      </c>
      <c r="DH131" s="2">
        <f>IFERROR(VLOOKUP($CS$1&amp;'Service PJ'!$D129&amp;'Service PJ'!$B129&amp;'Service PJ'!$A129&amp;"*",'EPA_US9RT techs'!$A$2:$I$1722,9,FALSE),"")</f>
        <v>30</v>
      </c>
      <c r="DI131" s="2">
        <f>IFERROR(VLOOKUP($CS$1&amp;'Service PJ'!$D129&amp;'Service PJ'!$B129&amp;'Service PJ'!$A129&amp;"*",'EPA_US9RT techs'!$A$2:$I$1722,9,FALSE),"")</f>
        <v>30</v>
      </c>
      <c r="DJ131" s="2">
        <f>IFERROR(VLOOKUP($CS$1&amp;'Service PJ'!$D129&amp;'Service PJ'!$B129&amp;'Service PJ'!$A129&amp;"*",'EPA_US9RT techs'!$A$2:$I$1722,9,FALSE),"")</f>
        <v>30</v>
      </c>
      <c r="DK131" s="2">
        <f>IFERROR(VLOOKUP($CS$1&amp;'Service PJ'!$D129&amp;'Service PJ'!$B129&amp;'Service PJ'!$A129&amp;"*",'EPA_US9RT techs'!$A$2:$I$1722,9,FALSE),"")</f>
        <v>30</v>
      </c>
      <c r="DL131" s="2">
        <f>IFERROR(VLOOKUP($CS$1&amp;'Service PJ'!$D129&amp;'Service PJ'!$B129&amp;'Service PJ'!$A129&amp;"*",'EPA_US9RT techs'!$A$2:$I$1722,9,FALSE),"")</f>
        <v>30</v>
      </c>
      <c r="DM131" s="2">
        <f>IFERROR(VLOOKUP($CS$1&amp;'Service PJ'!$D129&amp;'Service PJ'!$B129&amp;'Service PJ'!$A129&amp;"*",'EPA_US9RT techs'!$A$2:$I$1722,9,FALSE),"")</f>
        <v>30</v>
      </c>
      <c r="DN131" s="2">
        <f>IFERROR(VLOOKUP($CS$1&amp;'Service PJ'!$D129&amp;'Service PJ'!$B129&amp;'Service PJ'!$A129&amp;"*",'EPA_US9RT techs'!$A$2:$I$1722,9,FALSE),"")</f>
        <v>30</v>
      </c>
      <c r="DO131" s="2">
        <f>IFERROR(VLOOKUP($CS$1&amp;'Service PJ'!$D129&amp;'Service PJ'!$B129&amp;'Service PJ'!$A129&amp;"*",'EPA_US9RT techs'!$A$2:$I$1722,9,FALSE),"")</f>
        <v>30</v>
      </c>
      <c r="DP131" s="2">
        <f>IFERROR(VLOOKUP($CS$1&amp;'Service PJ'!$D129&amp;'Service PJ'!$B129&amp;'Service PJ'!$A129&amp;"*",'EPA_US9RT techs'!$A$2:$I$1722,9,FALSE),"")</f>
        <v>30</v>
      </c>
      <c r="DQ131" s="2">
        <f>IFERROR(VLOOKUP($CS$1&amp;'Service PJ'!$D129&amp;'Service PJ'!$B129&amp;'Service PJ'!$A129&amp;"*",'EPA_US9RT techs'!$A$2:$I$1722,9,FALSE),"")</f>
        <v>30</v>
      </c>
      <c r="DR131" s="2">
        <f>IFERROR(VLOOKUP($CS$1&amp;'Service PJ'!$D129&amp;'Service PJ'!$B129&amp;'Service PJ'!$A129&amp;"*",'EPA_US9RT techs'!$A$2:$I$1722,9,FALSE),"")</f>
        <v>30</v>
      </c>
      <c r="DS131" s="2">
        <f>IFERROR(VLOOKUP($CS$1&amp;'Service PJ'!$D129&amp;'Service PJ'!$B129&amp;'Service PJ'!$A129&amp;"*",'EPA_US9RT techs'!$A$2:$I$1722,9,FALSE),"")</f>
        <v>30</v>
      </c>
      <c r="DT131" s="2">
        <f>IFERROR(VLOOKUP($CS$1&amp;'Service PJ'!$D129&amp;'Service PJ'!$B129&amp;'Service PJ'!$A129&amp;"*",'EPA_US9RT techs'!$A$2:$I$1722,9,FALSE),"")</f>
        <v>30</v>
      </c>
      <c r="DU131" s="2">
        <f>IFERROR(VLOOKUP($CS$1&amp;'Service PJ'!$D129&amp;'Service PJ'!$B129&amp;'Service PJ'!$A129&amp;"*",'EPA_US9RT techs'!$A$2:$I$1722,9,FALSE),"")</f>
        <v>30</v>
      </c>
      <c r="DV131" s="2">
        <f>IFERROR(VLOOKUP($CS$1&amp;'Service PJ'!$D129&amp;'Service PJ'!$B129&amp;'Service PJ'!$A129&amp;"*",'EPA_US9RT techs'!$A$2:$I$1722,9,FALSE),"")</f>
        <v>30</v>
      </c>
      <c r="DW131" s="2">
        <f>IFERROR(VLOOKUP($CS$1&amp;'Service PJ'!$D129&amp;'Service PJ'!$B129&amp;'Service PJ'!$A129&amp;"*",'EPA_US9RT techs'!$A$2:$I$1722,9,FALSE),"")</f>
        <v>30</v>
      </c>
    </row>
    <row r="132" spans="1:127" x14ac:dyDescent="0.45">
      <c r="A132" t="str">
        <f>IF(SUM(B132:R132)=0,"\I:",'Service PJ'!$D130&amp;"_"&amp;'Service PJ'!$E130&amp;"_"&amp;'Service PJ'!$C130)</f>
        <v>\I:</v>
      </c>
      <c r="B132" s="14" t="str">
        <f>IFERROR(VLOOKUP($A$1&amp;'Service PJ'!$D130&amp;'Service PJ'!$B130&amp;'Service PJ'!$A130&amp;"*",'EPA_US9RT techs'!$A$2:$I$1722,9,FALSE),"")</f>
        <v/>
      </c>
      <c r="C132" s="14" t="str">
        <f>IFERROR(VLOOKUP($A$1&amp;'Service PJ'!$D130&amp;'Service PJ'!$B130&amp;'Service PJ'!$A130&amp;"*",'EPA_US9RT techs'!$A$2:$I$1722,9,FALSE),"")</f>
        <v/>
      </c>
      <c r="D132" s="14" t="str">
        <f>IFERROR(VLOOKUP($A$1&amp;'Service PJ'!$D130&amp;'Service PJ'!$B130&amp;'Service PJ'!$A130&amp;"*",'EPA_US9RT techs'!$A$2:$I$1722,9,FALSE),"")</f>
        <v/>
      </c>
      <c r="E132" s="14" t="str">
        <f>IFERROR(VLOOKUP($A$1&amp;'Service PJ'!$D130&amp;'Service PJ'!$B130&amp;'Service PJ'!$A130&amp;"*",'EPA_US9RT techs'!$A$2:$I$1722,9,FALSE),"")</f>
        <v/>
      </c>
      <c r="F132" s="14" t="str">
        <f>IFERROR(VLOOKUP($A$1&amp;'Service PJ'!$D130&amp;'Service PJ'!$B130&amp;'Service PJ'!$A130&amp;"*",'EPA_US9RT techs'!$A$2:$I$1722,9,FALSE),"")</f>
        <v/>
      </c>
      <c r="G132" s="14" t="str">
        <f>IFERROR(VLOOKUP($A$1&amp;'Service PJ'!$D130&amp;'Service PJ'!$B130&amp;'Service PJ'!$A130&amp;"*",'EPA_US9RT techs'!$A$2:$I$1722,9,FALSE),"")</f>
        <v/>
      </c>
      <c r="H132" s="14" t="str">
        <f>IFERROR(VLOOKUP($A$1&amp;'Service PJ'!$D130&amp;'Service PJ'!$B130&amp;'Service PJ'!$A130&amp;"*",'EPA_US9RT techs'!$A$2:$I$1722,9,FALSE),"")</f>
        <v/>
      </c>
      <c r="I132" s="14" t="str">
        <f>IFERROR(VLOOKUP($A$1&amp;'Service PJ'!$D130&amp;'Service PJ'!$B130&amp;'Service PJ'!$A130&amp;"*",'EPA_US9RT techs'!$A$2:$I$1722,9,FALSE),"")</f>
        <v/>
      </c>
      <c r="J132" s="14" t="str">
        <f>IFERROR(VLOOKUP($A$1&amp;'Service PJ'!$D130&amp;'Service PJ'!$B130&amp;'Service PJ'!$A130&amp;"*",'EPA_US9RT techs'!$A$2:$I$1722,9,FALSE),"")</f>
        <v/>
      </c>
      <c r="K132" s="14" t="str">
        <f>IFERROR(VLOOKUP($A$1&amp;'Service PJ'!$D130&amp;'Service PJ'!$B130&amp;'Service PJ'!$A130&amp;"*",'EPA_US9RT techs'!$A$2:$I$1722,9,FALSE),"")</f>
        <v/>
      </c>
      <c r="L132" s="14" t="str">
        <f>IFERROR(VLOOKUP($A$1&amp;'Service PJ'!$D130&amp;'Service PJ'!$B130&amp;'Service PJ'!$A130&amp;"*",'EPA_US9RT techs'!$A$2:$I$1722,9,FALSE),"")</f>
        <v/>
      </c>
      <c r="M132" s="14" t="str">
        <f>IFERROR(VLOOKUP($A$1&amp;'Service PJ'!$D130&amp;'Service PJ'!$B130&amp;'Service PJ'!$A130&amp;"*",'EPA_US9RT techs'!$A$2:$I$1722,9,FALSE),"")</f>
        <v/>
      </c>
      <c r="N132" s="14" t="str">
        <f>IFERROR(VLOOKUP($A$1&amp;'Service PJ'!$D130&amp;'Service PJ'!$B130&amp;'Service PJ'!$A130&amp;"*",'EPA_US9RT techs'!$A$2:$I$1722,9,FALSE),"")</f>
        <v/>
      </c>
      <c r="O132" s="14" t="str">
        <f>IFERROR(VLOOKUP($A$1&amp;'Service PJ'!$D130&amp;'Service PJ'!$B130&amp;'Service PJ'!$A130&amp;"*",'EPA_US9RT techs'!$A$2:$I$1722,9,FALSE),"")</f>
        <v/>
      </c>
      <c r="P132" s="14" t="str">
        <f>IFERROR(VLOOKUP($A$1&amp;'Service PJ'!$D130&amp;'Service PJ'!$B130&amp;'Service PJ'!$A130&amp;"*",'EPA_US9RT techs'!$A$2:$I$1722,9,FALSE),"")</f>
        <v/>
      </c>
      <c r="Q132" s="14" t="str">
        <f>IFERROR(VLOOKUP($A$1&amp;'Service PJ'!$D130&amp;'Service PJ'!$B130&amp;'Service PJ'!$A130&amp;"*",'EPA_US9RT techs'!$A$2:$I$1722,9,FALSE),"")</f>
        <v/>
      </c>
      <c r="R132" s="14" t="str">
        <f>IFERROR(VLOOKUP($A$1&amp;'Service PJ'!$D130&amp;'Service PJ'!$B130&amp;'Service PJ'!$A130&amp;"*",'EPA_US9RT techs'!$A$2:$I$1722,9,FALSE),"")</f>
        <v/>
      </c>
      <c r="S132" s="14" t="str">
        <f>IFERROR(VLOOKUP($A$1&amp;'Service PJ'!$D130&amp;'Service PJ'!$B130&amp;'Service PJ'!$A130&amp;"*",'EPA_US9RT techs'!$A$2:$I$1722,9,FALSE),"")</f>
        <v/>
      </c>
      <c r="T132" s="14" t="str">
        <f>IFERROR(VLOOKUP($A$1&amp;'Service PJ'!$D130&amp;'Service PJ'!$B130&amp;'Service PJ'!$A130&amp;"*",'EPA_US9RT techs'!$A$2:$I$1722,9,FALSE),"")</f>
        <v/>
      </c>
      <c r="U132" s="14" t="str">
        <f>IFERROR(VLOOKUP($A$1&amp;'Service PJ'!$D130&amp;'Service PJ'!$B130&amp;'Service PJ'!$A130&amp;"*",'EPA_US9RT techs'!$A$2:$I$1722,9,FALSE),"")</f>
        <v/>
      </c>
      <c r="V132" s="14" t="str">
        <f>IFERROR(VLOOKUP($A$1&amp;'Service PJ'!$D130&amp;'Service PJ'!$B130&amp;'Service PJ'!$A130&amp;"*",'EPA_US9RT techs'!$A$2:$I$1722,9,FALSE),"")</f>
        <v/>
      </c>
      <c r="W132" s="14" t="str">
        <f>IFERROR(VLOOKUP($A$1&amp;'Service PJ'!$D130&amp;'Service PJ'!$B130&amp;'Service PJ'!$A130&amp;"*",'EPA_US9RT techs'!$A$2:$I$1722,9,FALSE),"")</f>
        <v/>
      </c>
      <c r="X132" s="14" t="str">
        <f>IFERROR(VLOOKUP($A$1&amp;'Service PJ'!$D130&amp;'Service PJ'!$B130&amp;'Service PJ'!$A130&amp;"*",'EPA_US9RT techs'!$A$2:$I$1722,9,FALSE),"")</f>
        <v/>
      </c>
      <c r="Y132" s="14" t="str">
        <f>IFERROR(VLOOKUP($A$1&amp;'Service PJ'!$D130&amp;'Service PJ'!$B130&amp;'Service PJ'!$A130&amp;"*",'EPA_US9RT techs'!$A$2:$I$1722,9,FALSE),"")</f>
        <v/>
      </c>
      <c r="Z132" s="14" t="str">
        <f>IFERROR(VLOOKUP($A$1&amp;'Service PJ'!$D130&amp;'Service PJ'!$B130&amp;'Service PJ'!$A130&amp;"*",'EPA_US9RT techs'!$A$2:$I$1722,9,FALSE),"")</f>
        <v/>
      </c>
      <c r="AA132" s="14" t="str">
        <f>IFERROR(VLOOKUP($A$1&amp;'Service PJ'!$D130&amp;'Service PJ'!$B130&amp;'Service PJ'!$A130&amp;"*",'EPA_US9RT techs'!$A$2:$I$1722,9,FALSE),"")</f>
        <v/>
      </c>
      <c r="AB132" s="14" t="str">
        <f>IFERROR(VLOOKUP($A$1&amp;'Service PJ'!$D130&amp;'Service PJ'!$B130&amp;'Service PJ'!$A130&amp;"*",'EPA_US9RT techs'!$A$2:$I$1722,9,FALSE),"")</f>
        <v/>
      </c>
      <c r="AC132" s="14" t="str">
        <f>IFERROR(VLOOKUP($A$1&amp;'Service PJ'!$D130&amp;'Service PJ'!$B130&amp;'Service PJ'!$A130&amp;"*",'EPA_US9RT techs'!$A$2:$I$1722,9,FALSE),"")</f>
        <v/>
      </c>
      <c r="AD132" s="14" t="str">
        <f>IFERROR(VLOOKUP($A$1&amp;'Service PJ'!$D130&amp;'Service PJ'!$B130&amp;'Service PJ'!$A130&amp;"*",'EPA_US9RT techs'!$A$2:$I$1722,9,FALSE),"")</f>
        <v/>
      </c>
      <c r="AE132" s="14" t="str">
        <f>IFERROR(VLOOKUP($A$1&amp;'Service PJ'!$D130&amp;'Service PJ'!$B130&amp;'Service PJ'!$A130&amp;"*",'EPA_US9RT techs'!$A$2:$I$1722,9,FALSE),"")</f>
        <v/>
      </c>
      <c r="AG132" t="str">
        <f>IF(SUM(AH132:AX132)=0,"\I:",'Service PJ'!$D130&amp;"_"&amp;'Service PJ'!$E130&amp;"_"&amp;'Service PJ'!$C130)</f>
        <v>\I:</v>
      </c>
      <c r="AH132" s="14" t="str">
        <f>IFERROR(VLOOKUP($AG$1&amp;'Service PJ'!$D130&amp;'Service PJ'!$B130&amp;'Service PJ'!$A130&amp;"*",'EPA_US9RT techs'!$A$2:$I$1722,9,FALSE),"")</f>
        <v/>
      </c>
      <c r="AI132" s="14" t="str">
        <f>IFERROR(VLOOKUP($AG$1&amp;'Service PJ'!$D130&amp;'Service PJ'!$B130&amp;'Service PJ'!$A130&amp;"*",'EPA_US9RT techs'!$A$2:$I$1722,9,FALSE),"")</f>
        <v/>
      </c>
      <c r="AJ132" s="14" t="str">
        <f>IFERROR(VLOOKUP($AG$1&amp;'Service PJ'!$D130&amp;'Service PJ'!$B130&amp;'Service PJ'!$A130&amp;"*",'EPA_US9RT techs'!$A$2:$I$1722,9,FALSE),"")</f>
        <v/>
      </c>
      <c r="AK132" s="14" t="str">
        <f>IFERROR(VLOOKUP($AG$1&amp;'Service PJ'!$D130&amp;'Service PJ'!$B130&amp;'Service PJ'!$A130&amp;"*",'EPA_US9RT techs'!$A$2:$I$1722,9,FALSE),"")</f>
        <v/>
      </c>
      <c r="AL132" s="14" t="str">
        <f>IFERROR(VLOOKUP($AG$1&amp;'Service PJ'!$D130&amp;'Service PJ'!$B130&amp;'Service PJ'!$A130&amp;"*",'EPA_US9RT techs'!$A$2:$I$1722,9,FALSE),"")</f>
        <v/>
      </c>
      <c r="AM132" s="14" t="str">
        <f>IFERROR(VLOOKUP($AG$1&amp;'Service PJ'!$D130&amp;'Service PJ'!$B130&amp;'Service PJ'!$A130&amp;"*",'EPA_US9RT techs'!$A$2:$I$1722,9,FALSE),"")</f>
        <v/>
      </c>
      <c r="AN132" s="14" t="str">
        <f>IFERROR(VLOOKUP($AG$1&amp;'Service PJ'!$D130&amp;'Service PJ'!$B130&amp;'Service PJ'!$A130&amp;"*",'EPA_US9RT techs'!$A$2:$I$1722,9,FALSE),"")</f>
        <v/>
      </c>
      <c r="AO132" s="14" t="str">
        <f>IFERROR(VLOOKUP($AG$1&amp;'Service PJ'!$D130&amp;'Service PJ'!$B130&amp;'Service PJ'!$A130&amp;"*",'EPA_US9RT techs'!$A$2:$I$1722,9,FALSE),"")</f>
        <v/>
      </c>
      <c r="AP132" s="14" t="str">
        <f>IFERROR(VLOOKUP($AG$1&amp;'Service PJ'!$D130&amp;'Service PJ'!$B130&amp;'Service PJ'!$A130&amp;"*",'EPA_US9RT techs'!$A$2:$I$1722,9,FALSE),"")</f>
        <v/>
      </c>
      <c r="AQ132" s="14" t="str">
        <f>IFERROR(VLOOKUP($AG$1&amp;'Service PJ'!$D130&amp;'Service PJ'!$B130&amp;'Service PJ'!$A130&amp;"*",'EPA_US9RT techs'!$A$2:$I$1722,9,FALSE),"")</f>
        <v/>
      </c>
      <c r="AR132" s="14" t="str">
        <f>IFERROR(VLOOKUP($AG$1&amp;'Service PJ'!$D130&amp;'Service PJ'!$B130&amp;'Service PJ'!$A130&amp;"*",'EPA_US9RT techs'!$A$2:$I$1722,9,FALSE),"")</f>
        <v/>
      </c>
      <c r="AS132" s="14" t="str">
        <f>IFERROR(VLOOKUP($AG$1&amp;'Service PJ'!$D130&amp;'Service PJ'!$B130&amp;'Service PJ'!$A130&amp;"*",'EPA_US9RT techs'!$A$2:$I$1722,9,FALSE),"")</f>
        <v/>
      </c>
      <c r="AT132" s="14" t="str">
        <f>IFERROR(VLOOKUP($AG$1&amp;'Service PJ'!$D130&amp;'Service PJ'!$B130&amp;'Service PJ'!$A130&amp;"*",'EPA_US9RT techs'!$A$2:$I$1722,9,FALSE),"")</f>
        <v/>
      </c>
      <c r="AU132" s="14" t="str">
        <f>IFERROR(VLOOKUP($AG$1&amp;'Service PJ'!$D130&amp;'Service PJ'!$B130&amp;'Service PJ'!$A130&amp;"*",'EPA_US9RT techs'!$A$2:$I$1722,9,FALSE),"")</f>
        <v/>
      </c>
      <c r="AV132" s="14" t="str">
        <f>IFERROR(VLOOKUP($AG$1&amp;'Service PJ'!$D130&amp;'Service PJ'!$B130&amp;'Service PJ'!$A130&amp;"*",'EPA_US9RT techs'!$A$2:$I$1722,9,FALSE),"")</f>
        <v/>
      </c>
      <c r="AW132" s="14" t="str">
        <f>IFERROR(VLOOKUP($AG$1&amp;'Service PJ'!$D130&amp;'Service PJ'!$B130&amp;'Service PJ'!$A130&amp;"*",'EPA_US9RT techs'!$A$2:$I$1722,9,FALSE),"")</f>
        <v/>
      </c>
      <c r="AX132" s="14" t="str">
        <f>IFERROR(VLOOKUP($AG$1&amp;'Service PJ'!$D130&amp;'Service PJ'!$B130&amp;'Service PJ'!$A130&amp;"*",'EPA_US9RT techs'!$A$2:$I$1722,9,FALSE),"")</f>
        <v/>
      </c>
      <c r="AY132" s="14" t="str">
        <f>IFERROR(VLOOKUP($AG$1&amp;'Service PJ'!$D130&amp;'Service PJ'!$B130&amp;'Service PJ'!$A130&amp;"*",'EPA_US9RT techs'!$A$2:$I$1722,9,FALSE),"")</f>
        <v/>
      </c>
      <c r="AZ132" s="14" t="str">
        <f>IFERROR(VLOOKUP($AG$1&amp;'Service PJ'!$D130&amp;'Service PJ'!$B130&amp;'Service PJ'!$A130&amp;"*",'EPA_US9RT techs'!$A$2:$I$1722,9,FALSE),"")</f>
        <v/>
      </c>
      <c r="BA132" s="14" t="str">
        <f>IFERROR(VLOOKUP($AG$1&amp;'Service PJ'!$D130&amp;'Service PJ'!$B130&amp;'Service PJ'!$A130&amp;"*",'EPA_US9RT techs'!$A$2:$I$1722,9,FALSE),"")</f>
        <v/>
      </c>
      <c r="BB132" s="14" t="str">
        <f>IFERROR(VLOOKUP($AG$1&amp;'Service PJ'!$D130&amp;'Service PJ'!$B130&amp;'Service PJ'!$A130&amp;"*",'EPA_US9RT techs'!$A$2:$I$1722,9,FALSE),"")</f>
        <v/>
      </c>
      <c r="BC132" s="14" t="str">
        <f>IFERROR(VLOOKUP($AG$1&amp;'Service PJ'!$D130&amp;'Service PJ'!$B130&amp;'Service PJ'!$A130&amp;"*",'EPA_US9RT techs'!$A$2:$I$1722,9,FALSE),"")</f>
        <v/>
      </c>
      <c r="BD132" s="14" t="str">
        <f>IFERROR(VLOOKUP($AG$1&amp;'Service PJ'!$D130&amp;'Service PJ'!$B130&amp;'Service PJ'!$A130&amp;"*",'EPA_US9RT techs'!$A$2:$I$1722,9,FALSE),"")</f>
        <v/>
      </c>
      <c r="BE132" s="14" t="str">
        <f>IFERROR(VLOOKUP($AG$1&amp;'Service PJ'!$D130&amp;'Service PJ'!$B130&amp;'Service PJ'!$A130&amp;"*",'EPA_US9RT techs'!$A$2:$I$1722,9,FALSE),"")</f>
        <v/>
      </c>
      <c r="BF132" s="14" t="str">
        <f>IFERROR(VLOOKUP($AG$1&amp;'Service PJ'!$D130&amp;'Service PJ'!$B130&amp;'Service PJ'!$A130&amp;"*",'EPA_US9RT techs'!$A$2:$I$1722,9,FALSE),"")</f>
        <v/>
      </c>
      <c r="BG132" s="14" t="str">
        <f>IFERROR(VLOOKUP($AG$1&amp;'Service PJ'!$D130&amp;'Service PJ'!$B130&amp;'Service PJ'!$A130&amp;"*",'EPA_US9RT techs'!$A$2:$I$1722,9,FALSE),"")</f>
        <v/>
      </c>
      <c r="BH132" s="14" t="str">
        <f>IFERROR(VLOOKUP($AG$1&amp;'Service PJ'!$D130&amp;'Service PJ'!$B130&amp;'Service PJ'!$A130&amp;"*",'EPA_US9RT techs'!$A$2:$I$1722,9,FALSE),"")</f>
        <v/>
      </c>
      <c r="BI132" s="14" t="str">
        <f>IFERROR(VLOOKUP($AG$1&amp;'Service PJ'!$D130&amp;'Service PJ'!$B130&amp;'Service PJ'!$A130&amp;"*",'EPA_US9RT techs'!$A$2:$I$1722,9,FALSE),"")</f>
        <v/>
      </c>
      <c r="BJ132" s="14" t="str">
        <f>IFERROR(VLOOKUP($AG$1&amp;'Service PJ'!$D130&amp;'Service PJ'!$B130&amp;'Service PJ'!$A130&amp;"*",'EPA_US9RT techs'!$A$2:$I$1722,9,FALSE),"")</f>
        <v/>
      </c>
      <c r="BK132" s="14" t="str">
        <f>IFERROR(VLOOKUP($AG$1&amp;'Service PJ'!$D130&amp;'Service PJ'!$B130&amp;'Service PJ'!$A130&amp;"*",'EPA_US9RT techs'!$A$2:$I$1722,9,FALSE),"")</f>
        <v/>
      </c>
      <c r="BM132" t="str">
        <f>IF(SUM(BN132:CD132)=0,"\I:",'Service PJ'!$D130&amp;"_"&amp;'Service PJ'!$E130&amp;"_"&amp;'Service PJ'!$C130)</f>
        <v>\I:</v>
      </c>
      <c r="BN132" s="14" t="str">
        <f>IFERROR(VLOOKUP($BM$1&amp;'Service PJ'!$D130&amp;'Service PJ'!$B130&amp;'Service PJ'!$A130&amp;"*",'EPA_US9RT techs'!$A$2:$I$1722,9,FALSE),"")</f>
        <v/>
      </c>
      <c r="BO132" s="14" t="str">
        <f>IFERROR(VLOOKUP($BM$1&amp;'Service PJ'!$D130&amp;'Service PJ'!$B130&amp;'Service PJ'!$A130&amp;"*",'EPA_US9RT techs'!$A$2:$I$1722,9,FALSE),"")</f>
        <v/>
      </c>
      <c r="BP132" s="14" t="str">
        <f>IFERROR(VLOOKUP($BM$1&amp;'Service PJ'!$D130&amp;'Service PJ'!$B130&amp;'Service PJ'!$A130&amp;"*",'EPA_US9RT techs'!$A$2:$I$1722,9,FALSE),"")</f>
        <v/>
      </c>
      <c r="BQ132" s="14" t="str">
        <f>IFERROR(VLOOKUP($BM$1&amp;'Service PJ'!$D130&amp;'Service PJ'!$B130&amp;'Service PJ'!$A130&amp;"*",'EPA_US9RT techs'!$A$2:$I$1722,9,FALSE),"")</f>
        <v/>
      </c>
      <c r="BR132" s="14" t="str">
        <f>IFERROR(VLOOKUP($BM$1&amp;'Service PJ'!$D130&amp;'Service PJ'!$B130&amp;'Service PJ'!$A130&amp;"*",'EPA_US9RT techs'!$A$2:$I$1722,9,FALSE),"")</f>
        <v/>
      </c>
      <c r="BS132" s="14" t="str">
        <f>IFERROR(VLOOKUP($BM$1&amp;'Service PJ'!$D130&amp;'Service PJ'!$B130&amp;'Service PJ'!$A130&amp;"*",'EPA_US9RT techs'!$A$2:$I$1722,9,FALSE),"")</f>
        <v/>
      </c>
      <c r="BT132" s="14" t="str">
        <f>IFERROR(VLOOKUP($BM$1&amp;'Service PJ'!$D130&amp;'Service PJ'!$B130&amp;'Service PJ'!$A130&amp;"*",'EPA_US9RT techs'!$A$2:$I$1722,9,FALSE),"")</f>
        <v/>
      </c>
      <c r="BU132" s="14" t="str">
        <f>IFERROR(VLOOKUP($BM$1&amp;'Service PJ'!$D130&amp;'Service PJ'!$B130&amp;'Service PJ'!$A130&amp;"*",'EPA_US9RT techs'!$A$2:$I$1722,9,FALSE),"")</f>
        <v/>
      </c>
      <c r="BV132" s="14" t="str">
        <f>IFERROR(VLOOKUP($BM$1&amp;'Service PJ'!$D130&amp;'Service PJ'!$B130&amp;'Service PJ'!$A130&amp;"*",'EPA_US9RT techs'!$A$2:$I$1722,9,FALSE),"")</f>
        <v/>
      </c>
      <c r="BW132" s="14" t="str">
        <f>IFERROR(VLOOKUP($BM$1&amp;'Service PJ'!$D130&amp;'Service PJ'!$B130&amp;'Service PJ'!$A130&amp;"*",'EPA_US9RT techs'!$A$2:$I$1722,9,FALSE),"")</f>
        <v/>
      </c>
      <c r="BX132" s="14" t="str">
        <f>IFERROR(VLOOKUP($BM$1&amp;'Service PJ'!$D130&amp;'Service PJ'!$B130&amp;'Service PJ'!$A130&amp;"*",'EPA_US9RT techs'!$A$2:$I$1722,9,FALSE),"")</f>
        <v/>
      </c>
      <c r="BY132" s="14" t="str">
        <f>IFERROR(VLOOKUP($BM$1&amp;'Service PJ'!$D130&amp;'Service PJ'!$B130&amp;'Service PJ'!$A130&amp;"*",'EPA_US9RT techs'!$A$2:$I$1722,9,FALSE),"")</f>
        <v/>
      </c>
      <c r="BZ132" s="14" t="str">
        <f>IFERROR(VLOOKUP($BM$1&amp;'Service PJ'!$D130&amp;'Service PJ'!$B130&amp;'Service PJ'!$A130&amp;"*",'EPA_US9RT techs'!$A$2:$I$1722,9,FALSE),"")</f>
        <v/>
      </c>
      <c r="CA132" s="14" t="str">
        <f>IFERROR(VLOOKUP($BM$1&amp;'Service PJ'!$D130&amp;'Service PJ'!$B130&amp;'Service PJ'!$A130&amp;"*",'EPA_US9RT techs'!$A$2:$I$1722,9,FALSE),"")</f>
        <v/>
      </c>
      <c r="CB132" s="14" t="str">
        <f>IFERROR(VLOOKUP($BM$1&amp;'Service PJ'!$D130&amp;'Service PJ'!$B130&amp;'Service PJ'!$A130&amp;"*",'EPA_US9RT techs'!$A$2:$I$1722,9,FALSE),"")</f>
        <v/>
      </c>
      <c r="CC132" s="14" t="str">
        <f>IFERROR(VLOOKUP($BM$1&amp;'Service PJ'!$D130&amp;'Service PJ'!$B130&amp;'Service PJ'!$A130&amp;"*",'EPA_US9RT techs'!$A$2:$I$1722,9,FALSE),"")</f>
        <v/>
      </c>
      <c r="CD132" s="14" t="str">
        <f>IFERROR(VLOOKUP($BM$1&amp;'Service PJ'!$D130&amp;'Service PJ'!$B130&amp;'Service PJ'!$A130&amp;"*",'EPA_US9RT techs'!$A$2:$I$1722,9,FALSE),"")</f>
        <v/>
      </c>
      <c r="CE132" s="14" t="str">
        <f>IFERROR(VLOOKUP($BM$1&amp;'Service PJ'!$D130&amp;'Service PJ'!$B130&amp;'Service PJ'!$A130&amp;"*",'EPA_US9RT techs'!$A$2:$I$1722,9,FALSE),"")</f>
        <v/>
      </c>
      <c r="CF132" s="14" t="str">
        <f>IFERROR(VLOOKUP($BM$1&amp;'Service PJ'!$D130&amp;'Service PJ'!$B130&amp;'Service PJ'!$A130&amp;"*",'EPA_US9RT techs'!$A$2:$I$1722,9,FALSE),"")</f>
        <v/>
      </c>
      <c r="CG132" s="14" t="str">
        <f>IFERROR(VLOOKUP($BM$1&amp;'Service PJ'!$D130&amp;'Service PJ'!$B130&amp;'Service PJ'!$A130&amp;"*",'EPA_US9RT techs'!$A$2:$I$1722,9,FALSE),"")</f>
        <v/>
      </c>
      <c r="CH132" s="14" t="str">
        <f>IFERROR(VLOOKUP($BM$1&amp;'Service PJ'!$D130&amp;'Service PJ'!$B130&amp;'Service PJ'!$A130&amp;"*",'EPA_US9RT techs'!$A$2:$I$1722,9,FALSE),"")</f>
        <v/>
      </c>
      <c r="CI132" s="14" t="str">
        <f>IFERROR(VLOOKUP($BM$1&amp;'Service PJ'!$D130&amp;'Service PJ'!$B130&amp;'Service PJ'!$A130&amp;"*",'EPA_US9RT techs'!$A$2:$I$1722,9,FALSE),"")</f>
        <v/>
      </c>
      <c r="CJ132" s="14" t="str">
        <f>IFERROR(VLOOKUP($BM$1&amp;'Service PJ'!$D130&amp;'Service PJ'!$B130&amp;'Service PJ'!$A130&amp;"*",'EPA_US9RT techs'!$A$2:$I$1722,9,FALSE),"")</f>
        <v/>
      </c>
      <c r="CK132" s="14" t="str">
        <f>IFERROR(VLOOKUP($BM$1&amp;'Service PJ'!$D130&amp;'Service PJ'!$B130&amp;'Service PJ'!$A130&amp;"*",'EPA_US9RT techs'!$A$2:$I$1722,9,FALSE),"")</f>
        <v/>
      </c>
      <c r="CL132" s="14" t="str">
        <f>IFERROR(VLOOKUP($BM$1&amp;'Service PJ'!$D130&amp;'Service PJ'!$B130&amp;'Service PJ'!$A130&amp;"*",'EPA_US9RT techs'!$A$2:$I$1722,9,FALSE),"")</f>
        <v/>
      </c>
      <c r="CM132" s="14" t="str">
        <f>IFERROR(VLOOKUP($BM$1&amp;'Service PJ'!$D130&amp;'Service PJ'!$B130&amp;'Service PJ'!$A130&amp;"*",'EPA_US9RT techs'!$A$2:$I$1722,9,FALSE),"")</f>
        <v/>
      </c>
      <c r="CN132" s="14" t="str">
        <f>IFERROR(VLOOKUP($BM$1&amp;'Service PJ'!$D130&amp;'Service PJ'!$B130&amp;'Service PJ'!$A130&amp;"*",'EPA_US9RT techs'!$A$2:$I$1722,9,FALSE),"")</f>
        <v/>
      </c>
      <c r="CO132" s="14" t="str">
        <f>IFERROR(VLOOKUP($BM$1&amp;'Service PJ'!$D130&amp;'Service PJ'!$B130&amp;'Service PJ'!$A130&amp;"*",'EPA_US9RT techs'!$A$2:$I$1722,9,FALSE),"")</f>
        <v/>
      </c>
      <c r="CP132" s="14" t="str">
        <f>IFERROR(VLOOKUP($BM$1&amp;'Service PJ'!$D130&amp;'Service PJ'!$B130&amp;'Service PJ'!$A130&amp;"*",'EPA_US9RT techs'!$A$2:$I$1722,9,FALSE),"")</f>
        <v/>
      </c>
      <c r="CQ132" s="14" t="str">
        <f>IFERROR(VLOOKUP($BM$1&amp;'Service PJ'!$D130&amp;'Service PJ'!$B130&amp;'Service PJ'!$A130&amp;"*",'EPA_US9RT techs'!$A$2:$I$1722,9,FALSE),"")</f>
        <v/>
      </c>
      <c r="CS132" t="str">
        <f>IF(SUM(CT132:DJ132)=0,"\I:",'Service PJ'!$D130&amp;"_"&amp;'Service PJ'!$E130&amp;"_"&amp;'Service PJ'!$C130)</f>
        <v>\I:</v>
      </c>
      <c r="CT132" s="2" t="str">
        <f>IFERROR(VLOOKUP($CS$1&amp;'Service PJ'!$D130&amp;'Service PJ'!$B130&amp;'Service PJ'!$A130&amp;"*",'EPA_US9RT techs'!$A$2:$I$1722,9,FALSE),"")</f>
        <v/>
      </c>
      <c r="CU132" s="2" t="str">
        <f>IFERROR(VLOOKUP($CS$1&amp;'Service PJ'!$D130&amp;'Service PJ'!$B130&amp;'Service PJ'!$A130&amp;"*",'EPA_US9RT techs'!$A$2:$I$1722,9,FALSE),"")</f>
        <v/>
      </c>
      <c r="CV132" s="2" t="str">
        <f>IFERROR(VLOOKUP($CS$1&amp;'Service PJ'!$D130&amp;'Service PJ'!$B130&amp;'Service PJ'!$A130&amp;"*",'EPA_US9RT techs'!$A$2:$I$1722,9,FALSE),"")</f>
        <v/>
      </c>
      <c r="CW132" s="2" t="str">
        <f>IFERROR(VLOOKUP($CS$1&amp;'Service PJ'!$D130&amp;'Service PJ'!$B130&amp;'Service PJ'!$A130&amp;"*",'EPA_US9RT techs'!$A$2:$I$1722,9,FALSE),"")</f>
        <v/>
      </c>
      <c r="CX132" s="2" t="str">
        <f>IFERROR(VLOOKUP($CS$1&amp;'Service PJ'!$D130&amp;'Service PJ'!$B130&amp;'Service PJ'!$A130&amp;"*",'EPA_US9RT techs'!$A$2:$I$1722,9,FALSE),"")</f>
        <v/>
      </c>
      <c r="CY132" s="2" t="str">
        <f>IFERROR(VLOOKUP($CS$1&amp;'Service PJ'!$D130&amp;'Service PJ'!$B130&amp;'Service PJ'!$A130&amp;"*",'EPA_US9RT techs'!$A$2:$I$1722,9,FALSE),"")</f>
        <v/>
      </c>
      <c r="CZ132" s="2" t="str">
        <f>IFERROR(VLOOKUP($CS$1&amp;'Service PJ'!$D130&amp;'Service PJ'!$B130&amp;'Service PJ'!$A130&amp;"*",'EPA_US9RT techs'!$A$2:$I$1722,9,FALSE),"")</f>
        <v/>
      </c>
      <c r="DA132" s="2" t="str">
        <f>IFERROR(VLOOKUP($CS$1&amp;'Service PJ'!$D130&amp;'Service PJ'!$B130&amp;'Service PJ'!$A130&amp;"*",'EPA_US9RT techs'!$A$2:$I$1722,9,FALSE),"")</f>
        <v/>
      </c>
      <c r="DB132" s="2" t="str">
        <f>IFERROR(VLOOKUP($CS$1&amp;'Service PJ'!$D130&amp;'Service PJ'!$B130&amp;'Service PJ'!$A130&amp;"*",'EPA_US9RT techs'!$A$2:$I$1722,9,FALSE),"")</f>
        <v/>
      </c>
      <c r="DC132" s="2" t="str">
        <f>IFERROR(VLOOKUP($CS$1&amp;'Service PJ'!$D130&amp;'Service PJ'!$B130&amp;'Service PJ'!$A130&amp;"*",'EPA_US9RT techs'!$A$2:$I$1722,9,FALSE),"")</f>
        <v/>
      </c>
      <c r="DD132" s="2" t="str">
        <f>IFERROR(VLOOKUP($CS$1&amp;'Service PJ'!$D130&amp;'Service PJ'!$B130&amp;'Service PJ'!$A130&amp;"*",'EPA_US9RT techs'!$A$2:$I$1722,9,FALSE),"")</f>
        <v/>
      </c>
      <c r="DE132" s="2" t="str">
        <f>IFERROR(VLOOKUP($CS$1&amp;'Service PJ'!$D130&amp;'Service PJ'!$B130&amp;'Service PJ'!$A130&amp;"*",'EPA_US9RT techs'!$A$2:$I$1722,9,FALSE),"")</f>
        <v/>
      </c>
      <c r="DF132" s="2" t="str">
        <f>IFERROR(VLOOKUP($CS$1&amp;'Service PJ'!$D130&amp;'Service PJ'!$B130&amp;'Service PJ'!$A130&amp;"*",'EPA_US9RT techs'!$A$2:$I$1722,9,FALSE),"")</f>
        <v/>
      </c>
      <c r="DG132" s="2" t="str">
        <f>IFERROR(VLOOKUP($CS$1&amp;'Service PJ'!$D130&amp;'Service PJ'!$B130&amp;'Service PJ'!$A130&amp;"*",'EPA_US9RT techs'!$A$2:$I$1722,9,FALSE),"")</f>
        <v/>
      </c>
      <c r="DH132" s="2" t="str">
        <f>IFERROR(VLOOKUP($CS$1&amp;'Service PJ'!$D130&amp;'Service PJ'!$B130&amp;'Service PJ'!$A130&amp;"*",'EPA_US9RT techs'!$A$2:$I$1722,9,FALSE),"")</f>
        <v/>
      </c>
      <c r="DI132" s="2" t="str">
        <f>IFERROR(VLOOKUP($CS$1&amp;'Service PJ'!$D130&amp;'Service PJ'!$B130&amp;'Service PJ'!$A130&amp;"*",'EPA_US9RT techs'!$A$2:$I$1722,9,FALSE),"")</f>
        <v/>
      </c>
      <c r="DJ132" s="2" t="str">
        <f>IFERROR(VLOOKUP($CS$1&amp;'Service PJ'!$D130&amp;'Service PJ'!$B130&amp;'Service PJ'!$A130&amp;"*",'EPA_US9RT techs'!$A$2:$I$1722,9,FALSE),"")</f>
        <v/>
      </c>
      <c r="DK132" s="2" t="str">
        <f>IFERROR(VLOOKUP($CS$1&amp;'Service PJ'!$D130&amp;'Service PJ'!$B130&amp;'Service PJ'!$A130&amp;"*",'EPA_US9RT techs'!$A$2:$I$1722,9,FALSE),"")</f>
        <v/>
      </c>
      <c r="DL132" s="2" t="str">
        <f>IFERROR(VLOOKUP($CS$1&amp;'Service PJ'!$D130&amp;'Service PJ'!$B130&amp;'Service PJ'!$A130&amp;"*",'EPA_US9RT techs'!$A$2:$I$1722,9,FALSE),"")</f>
        <v/>
      </c>
      <c r="DM132" s="2" t="str">
        <f>IFERROR(VLOOKUP($CS$1&amp;'Service PJ'!$D130&amp;'Service PJ'!$B130&amp;'Service PJ'!$A130&amp;"*",'EPA_US9RT techs'!$A$2:$I$1722,9,FALSE),"")</f>
        <v/>
      </c>
      <c r="DN132" s="2" t="str">
        <f>IFERROR(VLOOKUP($CS$1&amp;'Service PJ'!$D130&amp;'Service PJ'!$B130&amp;'Service PJ'!$A130&amp;"*",'EPA_US9RT techs'!$A$2:$I$1722,9,FALSE),"")</f>
        <v/>
      </c>
      <c r="DO132" s="2" t="str">
        <f>IFERROR(VLOOKUP($CS$1&amp;'Service PJ'!$D130&amp;'Service PJ'!$B130&amp;'Service PJ'!$A130&amp;"*",'EPA_US9RT techs'!$A$2:$I$1722,9,FALSE),"")</f>
        <v/>
      </c>
      <c r="DP132" s="2" t="str">
        <f>IFERROR(VLOOKUP($CS$1&amp;'Service PJ'!$D130&amp;'Service PJ'!$B130&amp;'Service PJ'!$A130&amp;"*",'EPA_US9RT techs'!$A$2:$I$1722,9,FALSE),"")</f>
        <v/>
      </c>
      <c r="DQ132" s="2" t="str">
        <f>IFERROR(VLOOKUP($CS$1&amp;'Service PJ'!$D130&amp;'Service PJ'!$B130&amp;'Service PJ'!$A130&amp;"*",'EPA_US9RT techs'!$A$2:$I$1722,9,FALSE),"")</f>
        <v/>
      </c>
      <c r="DR132" s="2" t="str">
        <f>IFERROR(VLOOKUP($CS$1&amp;'Service PJ'!$D130&amp;'Service PJ'!$B130&amp;'Service PJ'!$A130&amp;"*",'EPA_US9RT techs'!$A$2:$I$1722,9,FALSE),"")</f>
        <v/>
      </c>
      <c r="DS132" s="2" t="str">
        <f>IFERROR(VLOOKUP($CS$1&amp;'Service PJ'!$D130&amp;'Service PJ'!$B130&amp;'Service PJ'!$A130&amp;"*",'EPA_US9RT techs'!$A$2:$I$1722,9,FALSE),"")</f>
        <v/>
      </c>
      <c r="DT132" s="2" t="str">
        <f>IFERROR(VLOOKUP($CS$1&amp;'Service PJ'!$D130&amp;'Service PJ'!$B130&amp;'Service PJ'!$A130&amp;"*",'EPA_US9RT techs'!$A$2:$I$1722,9,FALSE),"")</f>
        <v/>
      </c>
      <c r="DU132" s="2" t="str">
        <f>IFERROR(VLOOKUP($CS$1&amp;'Service PJ'!$D130&amp;'Service PJ'!$B130&amp;'Service PJ'!$A130&amp;"*",'EPA_US9RT techs'!$A$2:$I$1722,9,FALSE),"")</f>
        <v/>
      </c>
      <c r="DV132" s="2" t="str">
        <f>IFERROR(VLOOKUP($CS$1&amp;'Service PJ'!$D130&amp;'Service PJ'!$B130&amp;'Service PJ'!$A130&amp;"*",'EPA_US9RT techs'!$A$2:$I$1722,9,FALSE),"")</f>
        <v/>
      </c>
      <c r="DW132" s="2" t="str">
        <f>IFERROR(VLOOKUP($CS$1&amp;'Service PJ'!$D130&amp;'Service PJ'!$B130&amp;'Service PJ'!$A130&amp;"*",'EPA_US9RT techs'!$A$2:$I$1722,9,FALSE),"")</f>
        <v/>
      </c>
    </row>
    <row r="133" spans="1:127" x14ac:dyDescent="0.45">
      <c r="A133" t="str">
        <f>IF(SUM(B133:R133)=0,"\I:",'Service PJ'!$D131&amp;"_"&amp;'Service PJ'!$E131&amp;"_"&amp;'Service PJ'!$C131)</f>
        <v>IIS_MDR_NGA</v>
      </c>
      <c r="B133" s="14">
        <f>IFERROR(VLOOKUP($A$1&amp;'Service PJ'!$D131&amp;'Service PJ'!$B131&amp;'Service PJ'!$A131&amp;"*",'EPA_US9RT techs'!$A$2:$I$1722,9,FALSE),"")</f>
        <v>34.956690161700003</v>
      </c>
      <c r="C133" s="14">
        <f>IFERROR(VLOOKUP($A$1&amp;'Service PJ'!$D131&amp;'Service PJ'!$B131&amp;'Service PJ'!$A131&amp;"*",'EPA_US9RT techs'!$A$2:$I$1722,9,FALSE),"")</f>
        <v>34.956690161700003</v>
      </c>
      <c r="D133" s="14">
        <f>IFERROR(VLOOKUP($A$1&amp;'Service PJ'!$D131&amp;'Service PJ'!$B131&amp;'Service PJ'!$A131&amp;"*",'EPA_US9RT techs'!$A$2:$I$1722,9,FALSE),"")</f>
        <v>34.956690161700003</v>
      </c>
      <c r="E133" s="14">
        <f>IFERROR(VLOOKUP($A$1&amp;'Service PJ'!$D131&amp;'Service PJ'!$B131&amp;'Service PJ'!$A131&amp;"*",'EPA_US9RT techs'!$A$2:$I$1722,9,FALSE),"")</f>
        <v>34.956690161700003</v>
      </c>
      <c r="F133" s="14">
        <f>IFERROR(VLOOKUP($A$1&amp;'Service PJ'!$D131&amp;'Service PJ'!$B131&amp;'Service PJ'!$A131&amp;"*",'EPA_US9RT techs'!$A$2:$I$1722,9,FALSE),"")</f>
        <v>34.956690161700003</v>
      </c>
      <c r="G133" s="14">
        <f>IFERROR(VLOOKUP($A$1&amp;'Service PJ'!$D131&amp;'Service PJ'!$B131&amp;'Service PJ'!$A131&amp;"*",'EPA_US9RT techs'!$A$2:$I$1722,9,FALSE),"")</f>
        <v>34.956690161700003</v>
      </c>
      <c r="H133" s="14">
        <f>IFERROR(VLOOKUP($A$1&amp;'Service PJ'!$D131&amp;'Service PJ'!$B131&amp;'Service PJ'!$A131&amp;"*",'EPA_US9RT techs'!$A$2:$I$1722,9,FALSE),"")</f>
        <v>34.956690161700003</v>
      </c>
      <c r="I133" s="14">
        <f>IFERROR(VLOOKUP($A$1&amp;'Service PJ'!$D131&amp;'Service PJ'!$B131&amp;'Service PJ'!$A131&amp;"*",'EPA_US9RT techs'!$A$2:$I$1722,9,FALSE),"")</f>
        <v>34.956690161700003</v>
      </c>
      <c r="J133" s="14">
        <f>IFERROR(VLOOKUP($A$1&amp;'Service PJ'!$D131&amp;'Service PJ'!$B131&amp;'Service PJ'!$A131&amp;"*",'EPA_US9RT techs'!$A$2:$I$1722,9,FALSE),"")</f>
        <v>34.956690161700003</v>
      </c>
      <c r="K133" s="14">
        <f>IFERROR(VLOOKUP($A$1&amp;'Service PJ'!$D131&amp;'Service PJ'!$B131&amp;'Service PJ'!$A131&amp;"*",'EPA_US9RT techs'!$A$2:$I$1722,9,FALSE),"")</f>
        <v>34.956690161700003</v>
      </c>
      <c r="L133" s="14">
        <f>IFERROR(VLOOKUP($A$1&amp;'Service PJ'!$D131&amp;'Service PJ'!$B131&amp;'Service PJ'!$A131&amp;"*",'EPA_US9RT techs'!$A$2:$I$1722,9,FALSE),"")</f>
        <v>34.956690161700003</v>
      </c>
      <c r="M133" s="14">
        <f>IFERROR(VLOOKUP($A$1&amp;'Service PJ'!$D131&amp;'Service PJ'!$B131&amp;'Service PJ'!$A131&amp;"*",'EPA_US9RT techs'!$A$2:$I$1722,9,FALSE),"")</f>
        <v>34.956690161700003</v>
      </c>
      <c r="N133" s="14">
        <f>IFERROR(VLOOKUP($A$1&amp;'Service PJ'!$D131&amp;'Service PJ'!$B131&amp;'Service PJ'!$A131&amp;"*",'EPA_US9RT techs'!$A$2:$I$1722,9,FALSE),"")</f>
        <v>34.956690161700003</v>
      </c>
      <c r="O133" s="14">
        <f>IFERROR(VLOOKUP($A$1&amp;'Service PJ'!$D131&amp;'Service PJ'!$B131&amp;'Service PJ'!$A131&amp;"*",'EPA_US9RT techs'!$A$2:$I$1722,9,FALSE),"")</f>
        <v>34.956690161700003</v>
      </c>
      <c r="P133" s="14">
        <f>IFERROR(VLOOKUP($A$1&amp;'Service PJ'!$D131&amp;'Service PJ'!$B131&amp;'Service PJ'!$A131&amp;"*",'EPA_US9RT techs'!$A$2:$I$1722,9,FALSE),"")</f>
        <v>34.956690161700003</v>
      </c>
      <c r="Q133" s="14">
        <f>IFERROR(VLOOKUP($A$1&amp;'Service PJ'!$D131&amp;'Service PJ'!$B131&amp;'Service PJ'!$A131&amp;"*",'EPA_US9RT techs'!$A$2:$I$1722,9,FALSE),"")</f>
        <v>34.956690161700003</v>
      </c>
      <c r="R133" s="14">
        <f>IFERROR(VLOOKUP($A$1&amp;'Service PJ'!$D131&amp;'Service PJ'!$B131&amp;'Service PJ'!$A131&amp;"*",'EPA_US9RT techs'!$A$2:$I$1722,9,FALSE),"")</f>
        <v>34.956690161700003</v>
      </c>
      <c r="S133" s="14">
        <f>IFERROR(VLOOKUP($A$1&amp;'Service PJ'!$D131&amp;'Service PJ'!$B131&amp;'Service PJ'!$A131&amp;"*",'EPA_US9RT techs'!$A$2:$I$1722,9,FALSE),"")</f>
        <v>34.956690161700003</v>
      </c>
      <c r="T133" s="14">
        <f>IFERROR(VLOOKUP($A$1&amp;'Service PJ'!$D131&amp;'Service PJ'!$B131&amp;'Service PJ'!$A131&amp;"*",'EPA_US9RT techs'!$A$2:$I$1722,9,FALSE),"")</f>
        <v>34.956690161700003</v>
      </c>
      <c r="U133" s="14">
        <f>IFERROR(VLOOKUP($A$1&amp;'Service PJ'!$D131&amp;'Service PJ'!$B131&amp;'Service PJ'!$A131&amp;"*",'EPA_US9RT techs'!$A$2:$I$1722,9,FALSE),"")</f>
        <v>34.956690161700003</v>
      </c>
      <c r="V133" s="14">
        <f>IFERROR(VLOOKUP($A$1&amp;'Service PJ'!$D131&amp;'Service PJ'!$B131&amp;'Service PJ'!$A131&amp;"*",'EPA_US9RT techs'!$A$2:$I$1722,9,FALSE),"")</f>
        <v>34.956690161700003</v>
      </c>
      <c r="W133" s="14">
        <f>IFERROR(VLOOKUP($A$1&amp;'Service PJ'!$D131&amp;'Service PJ'!$B131&amp;'Service PJ'!$A131&amp;"*",'EPA_US9RT techs'!$A$2:$I$1722,9,FALSE),"")</f>
        <v>34.956690161700003</v>
      </c>
      <c r="X133" s="14">
        <f>IFERROR(VLOOKUP($A$1&amp;'Service PJ'!$D131&amp;'Service PJ'!$B131&amp;'Service PJ'!$A131&amp;"*",'EPA_US9RT techs'!$A$2:$I$1722,9,FALSE),"")</f>
        <v>34.956690161700003</v>
      </c>
      <c r="Y133" s="14">
        <f>IFERROR(VLOOKUP($A$1&amp;'Service PJ'!$D131&amp;'Service PJ'!$B131&amp;'Service PJ'!$A131&amp;"*",'EPA_US9RT techs'!$A$2:$I$1722,9,FALSE),"")</f>
        <v>34.956690161700003</v>
      </c>
      <c r="Z133" s="14">
        <f>IFERROR(VLOOKUP($A$1&amp;'Service PJ'!$D131&amp;'Service PJ'!$B131&amp;'Service PJ'!$A131&amp;"*",'EPA_US9RT techs'!$A$2:$I$1722,9,FALSE),"")</f>
        <v>34.956690161700003</v>
      </c>
      <c r="AA133" s="14">
        <f>IFERROR(VLOOKUP($A$1&amp;'Service PJ'!$D131&amp;'Service PJ'!$B131&amp;'Service PJ'!$A131&amp;"*",'EPA_US9RT techs'!$A$2:$I$1722,9,FALSE),"")</f>
        <v>34.956690161700003</v>
      </c>
      <c r="AB133" s="14">
        <f>IFERROR(VLOOKUP($A$1&amp;'Service PJ'!$D131&amp;'Service PJ'!$B131&amp;'Service PJ'!$A131&amp;"*",'EPA_US9RT techs'!$A$2:$I$1722,9,FALSE),"")</f>
        <v>34.956690161700003</v>
      </c>
      <c r="AC133" s="14">
        <f>IFERROR(VLOOKUP($A$1&amp;'Service PJ'!$D131&amp;'Service PJ'!$B131&amp;'Service PJ'!$A131&amp;"*",'EPA_US9RT techs'!$A$2:$I$1722,9,FALSE),"")</f>
        <v>34.956690161700003</v>
      </c>
      <c r="AD133" s="14">
        <f>IFERROR(VLOOKUP($A$1&amp;'Service PJ'!$D131&amp;'Service PJ'!$B131&amp;'Service PJ'!$A131&amp;"*",'EPA_US9RT techs'!$A$2:$I$1722,9,FALSE),"")</f>
        <v>34.956690161700003</v>
      </c>
      <c r="AE133" s="14">
        <f>IFERROR(VLOOKUP($A$1&amp;'Service PJ'!$D131&amp;'Service PJ'!$B131&amp;'Service PJ'!$A131&amp;"*",'EPA_US9RT techs'!$A$2:$I$1722,9,FALSE),"")</f>
        <v>34.956690161700003</v>
      </c>
      <c r="AG133" t="str">
        <f>IF(SUM(AH133:AX133)=0,"\I:",'Service PJ'!$D131&amp;"_"&amp;'Service PJ'!$E131&amp;"_"&amp;'Service PJ'!$C131)</f>
        <v>IIS_MDR_NGA</v>
      </c>
      <c r="AH133" s="14">
        <f>IFERROR(VLOOKUP($AG$1&amp;'Service PJ'!$D131&amp;'Service PJ'!$B131&amp;'Service PJ'!$A131&amp;"*",'EPA_US9RT techs'!$A$2:$I$1722,9,FALSE),"")</f>
        <v>3.4956690161999999</v>
      </c>
      <c r="AI133" s="14">
        <f>IFERROR(VLOOKUP($AG$1&amp;'Service PJ'!$D131&amp;'Service PJ'!$B131&amp;'Service PJ'!$A131&amp;"*",'EPA_US9RT techs'!$A$2:$I$1722,9,FALSE),"")</f>
        <v>3.4956690161999999</v>
      </c>
      <c r="AJ133" s="14">
        <f>IFERROR(VLOOKUP($AG$1&amp;'Service PJ'!$D131&amp;'Service PJ'!$B131&amp;'Service PJ'!$A131&amp;"*",'EPA_US9RT techs'!$A$2:$I$1722,9,FALSE),"")</f>
        <v>3.4956690161999999</v>
      </c>
      <c r="AK133" s="14">
        <f>IFERROR(VLOOKUP($AG$1&amp;'Service PJ'!$D131&amp;'Service PJ'!$B131&amp;'Service PJ'!$A131&amp;"*",'EPA_US9RT techs'!$A$2:$I$1722,9,FALSE),"")</f>
        <v>3.4956690161999999</v>
      </c>
      <c r="AL133" s="14">
        <f>IFERROR(VLOOKUP($AG$1&amp;'Service PJ'!$D131&amp;'Service PJ'!$B131&amp;'Service PJ'!$A131&amp;"*",'EPA_US9RT techs'!$A$2:$I$1722,9,FALSE),"")</f>
        <v>3.4956690161999999</v>
      </c>
      <c r="AM133" s="14">
        <f>IFERROR(VLOOKUP($AG$1&amp;'Service PJ'!$D131&amp;'Service PJ'!$B131&amp;'Service PJ'!$A131&amp;"*",'EPA_US9RT techs'!$A$2:$I$1722,9,FALSE),"")</f>
        <v>3.4956690161999999</v>
      </c>
      <c r="AN133" s="14">
        <f>IFERROR(VLOOKUP($AG$1&amp;'Service PJ'!$D131&amp;'Service PJ'!$B131&amp;'Service PJ'!$A131&amp;"*",'EPA_US9RT techs'!$A$2:$I$1722,9,FALSE),"")</f>
        <v>3.4956690161999999</v>
      </c>
      <c r="AO133" s="14">
        <f>IFERROR(VLOOKUP($AG$1&amp;'Service PJ'!$D131&amp;'Service PJ'!$B131&amp;'Service PJ'!$A131&amp;"*",'EPA_US9RT techs'!$A$2:$I$1722,9,FALSE),"")</f>
        <v>3.4956690161999999</v>
      </c>
      <c r="AP133" s="14">
        <f>IFERROR(VLOOKUP($AG$1&amp;'Service PJ'!$D131&amp;'Service PJ'!$B131&amp;'Service PJ'!$A131&amp;"*",'EPA_US9RT techs'!$A$2:$I$1722,9,FALSE),"")</f>
        <v>3.4956690161999999</v>
      </c>
      <c r="AQ133" s="14">
        <f>IFERROR(VLOOKUP($AG$1&amp;'Service PJ'!$D131&amp;'Service PJ'!$B131&amp;'Service PJ'!$A131&amp;"*",'EPA_US9RT techs'!$A$2:$I$1722,9,FALSE),"")</f>
        <v>3.4956690161999999</v>
      </c>
      <c r="AR133" s="14">
        <f>IFERROR(VLOOKUP($AG$1&amp;'Service PJ'!$D131&amp;'Service PJ'!$B131&amp;'Service PJ'!$A131&amp;"*",'EPA_US9RT techs'!$A$2:$I$1722,9,FALSE),"")</f>
        <v>3.4956690161999999</v>
      </c>
      <c r="AS133" s="14">
        <f>IFERROR(VLOOKUP($AG$1&amp;'Service PJ'!$D131&amp;'Service PJ'!$B131&amp;'Service PJ'!$A131&amp;"*",'EPA_US9RT techs'!$A$2:$I$1722,9,FALSE),"")</f>
        <v>3.4956690161999999</v>
      </c>
      <c r="AT133" s="14">
        <f>IFERROR(VLOOKUP($AG$1&amp;'Service PJ'!$D131&amp;'Service PJ'!$B131&amp;'Service PJ'!$A131&amp;"*",'EPA_US9RT techs'!$A$2:$I$1722,9,FALSE),"")</f>
        <v>3.4956690161999999</v>
      </c>
      <c r="AU133" s="14">
        <f>IFERROR(VLOOKUP($AG$1&amp;'Service PJ'!$D131&amp;'Service PJ'!$B131&amp;'Service PJ'!$A131&amp;"*",'EPA_US9RT techs'!$A$2:$I$1722,9,FALSE),"")</f>
        <v>3.4956690161999999</v>
      </c>
      <c r="AV133" s="14">
        <f>IFERROR(VLOOKUP($AG$1&amp;'Service PJ'!$D131&amp;'Service PJ'!$B131&amp;'Service PJ'!$A131&amp;"*",'EPA_US9RT techs'!$A$2:$I$1722,9,FALSE),"")</f>
        <v>3.4956690161999999</v>
      </c>
      <c r="AW133" s="14">
        <f>IFERROR(VLOOKUP($AG$1&amp;'Service PJ'!$D131&amp;'Service PJ'!$B131&amp;'Service PJ'!$A131&amp;"*",'EPA_US9RT techs'!$A$2:$I$1722,9,FALSE),"")</f>
        <v>3.4956690161999999</v>
      </c>
      <c r="AX133" s="14">
        <f>IFERROR(VLOOKUP($AG$1&amp;'Service PJ'!$D131&amp;'Service PJ'!$B131&amp;'Service PJ'!$A131&amp;"*",'EPA_US9RT techs'!$A$2:$I$1722,9,FALSE),"")</f>
        <v>3.4956690161999999</v>
      </c>
      <c r="AY133" s="14">
        <f>IFERROR(VLOOKUP($AG$1&amp;'Service PJ'!$D131&amp;'Service PJ'!$B131&amp;'Service PJ'!$A131&amp;"*",'EPA_US9RT techs'!$A$2:$I$1722,9,FALSE),"")</f>
        <v>3.4956690161999999</v>
      </c>
      <c r="AZ133" s="14">
        <f>IFERROR(VLOOKUP($AG$1&amp;'Service PJ'!$D131&amp;'Service PJ'!$B131&amp;'Service PJ'!$A131&amp;"*",'EPA_US9RT techs'!$A$2:$I$1722,9,FALSE),"")</f>
        <v>3.4956690161999999</v>
      </c>
      <c r="BA133" s="14">
        <f>IFERROR(VLOOKUP($AG$1&amp;'Service PJ'!$D131&amp;'Service PJ'!$B131&amp;'Service PJ'!$A131&amp;"*",'EPA_US9RT techs'!$A$2:$I$1722,9,FALSE),"")</f>
        <v>3.4956690161999999</v>
      </c>
      <c r="BB133" s="14">
        <f>IFERROR(VLOOKUP($AG$1&amp;'Service PJ'!$D131&amp;'Service PJ'!$B131&amp;'Service PJ'!$A131&amp;"*",'EPA_US9RT techs'!$A$2:$I$1722,9,FALSE),"")</f>
        <v>3.4956690161999999</v>
      </c>
      <c r="BC133" s="14">
        <f>IFERROR(VLOOKUP($AG$1&amp;'Service PJ'!$D131&amp;'Service PJ'!$B131&amp;'Service PJ'!$A131&amp;"*",'EPA_US9RT techs'!$A$2:$I$1722,9,FALSE),"")</f>
        <v>3.4956690161999999</v>
      </c>
      <c r="BD133" s="14">
        <f>IFERROR(VLOOKUP($AG$1&amp;'Service PJ'!$D131&amp;'Service PJ'!$B131&amp;'Service PJ'!$A131&amp;"*",'EPA_US9RT techs'!$A$2:$I$1722,9,FALSE),"")</f>
        <v>3.4956690161999999</v>
      </c>
      <c r="BE133" s="14">
        <f>IFERROR(VLOOKUP($AG$1&amp;'Service PJ'!$D131&amp;'Service PJ'!$B131&amp;'Service PJ'!$A131&amp;"*",'EPA_US9RT techs'!$A$2:$I$1722,9,FALSE),"")</f>
        <v>3.4956690161999999</v>
      </c>
      <c r="BF133" s="14">
        <f>IFERROR(VLOOKUP($AG$1&amp;'Service PJ'!$D131&amp;'Service PJ'!$B131&amp;'Service PJ'!$A131&amp;"*",'EPA_US9RT techs'!$A$2:$I$1722,9,FALSE),"")</f>
        <v>3.4956690161999999</v>
      </c>
      <c r="BG133" s="14">
        <f>IFERROR(VLOOKUP($AG$1&amp;'Service PJ'!$D131&amp;'Service PJ'!$B131&amp;'Service PJ'!$A131&amp;"*",'EPA_US9RT techs'!$A$2:$I$1722,9,FALSE),"")</f>
        <v>3.4956690161999999</v>
      </c>
      <c r="BH133" s="14">
        <f>IFERROR(VLOOKUP($AG$1&amp;'Service PJ'!$D131&amp;'Service PJ'!$B131&amp;'Service PJ'!$A131&amp;"*",'EPA_US9RT techs'!$A$2:$I$1722,9,FALSE),"")</f>
        <v>3.4956690161999999</v>
      </c>
      <c r="BI133" s="14">
        <f>IFERROR(VLOOKUP($AG$1&amp;'Service PJ'!$D131&amp;'Service PJ'!$B131&amp;'Service PJ'!$A131&amp;"*",'EPA_US9RT techs'!$A$2:$I$1722,9,FALSE),"")</f>
        <v>3.4956690161999999</v>
      </c>
      <c r="BJ133" s="14">
        <f>IFERROR(VLOOKUP($AG$1&amp;'Service PJ'!$D131&amp;'Service PJ'!$B131&amp;'Service PJ'!$A131&amp;"*",'EPA_US9RT techs'!$A$2:$I$1722,9,FALSE),"")</f>
        <v>3.4956690161999999</v>
      </c>
      <c r="BK133" s="14">
        <f>IFERROR(VLOOKUP($AG$1&amp;'Service PJ'!$D131&amp;'Service PJ'!$B131&amp;'Service PJ'!$A131&amp;"*",'EPA_US9RT techs'!$A$2:$I$1722,9,FALSE),"")</f>
        <v>3.4956690161999999</v>
      </c>
      <c r="BM133" t="str">
        <f>IF(SUM(BN133:CD133)=0,"\I:",'Service PJ'!$D131&amp;"_"&amp;'Service PJ'!$E131&amp;"_"&amp;'Service PJ'!$C131)</f>
        <v>\I:</v>
      </c>
      <c r="BN133" s="14" t="str">
        <f>IFERROR(VLOOKUP($BM$1&amp;'Service PJ'!$D131&amp;'Service PJ'!$B131&amp;'Service PJ'!$A131&amp;"*",'EPA_US9RT techs'!$A$2:$I$1722,9,FALSE),"")</f>
        <v/>
      </c>
      <c r="BO133" s="14" t="str">
        <f>IFERROR(VLOOKUP($BM$1&amp;'Service PJ'!$D131&amp;'Service PJ'!$B131&amp;'Service PJ'!$A131&amp;"*",'EPA_US9RT techs'!$A$2:$I$1722,9,FALSE),"")</f>
        <v/>
      </c>
      <c r="BP133" s="14" t="str">
        <f>IFERROR(VLOOKUP($BM$1&amp;'Service PJ'!$D131&amp;'Service PJ'!$B131&amp;'Service PJ'!$A131&amp;"*",'EPA_US9RT techs'!$A$2:$I$1722,9,FALSE),"")</f>
        <v/>
      </c>
      <c r="BQ133" s="14" t="str">
        <f>IFERROR(VLOOKUP($BM$1&amp;'Service PJ'!$D131&amp;'Service PJ'!$B131&amp;'Service PJ'!$A131&amp;"*",'EPA_US9RT techs'!$A$2:$I$1722,9,FALSE),"")</f>
        <v/>
      </c>
      <c r="BR133" s="14" t="str">
        <f>IFERROR(VLOOKUP($BM$1&amp;'Service PJ'!$D131&amp;'Service PJ'!$B131&amp;'Service PJ'!$A131&amp;"*",'EPA_US9RT techs'!$A$2:$I$1722,9,FALSE),"")</f>
        <v/>
      </c>
      <c r="BS133" s="14" t="str">
        <f>IFERROR(VLOOKUP($BM$1&amp;'Service PJ'!$D131&amp;'Service PJ'!$B131&amp;'Service PJ'!$A131&amp;"*",'EPA_US9RT techs'!$A$2:$I$1722,9,FALSE),"")</f>
        <v/>
      </c>
      <c r="BT133" s="14" t="str">
        <f>IFERROR(VLOOKUP($BM$1&amp;'Service PJ'!$D131&amp;'Service PJ'!$B131&amp;'Service PJ'!$A131&amp;"*",'EPA_US9RT techs'!$A$2:$I$1722,9,FALSE),"")</f>
        <v/>
      </c>
      <c r="BU133" s="14" t="str">
        <f>IFERROR(VLOOKUP($BM$1&amp;'Service PJ'!$D131&amp;'Service PJ'!$B131&amp;'Service PJ'!$A131&amp;"*",'EPA_US9RT techs'!$A$2:$I$1722,9,FALSE),"")</f>
        <v/>
      </c>
      <c r="BV133" s="14" t="str">
        <f>IFERROR(VLOOKUP($BM$1&amp;'Service PJ'!$D131&amp;'Service PJ'!$B131&amp;'Service PJ'!$A131&amp;"*",'EPA_US9RT techs'!$A$2:$I$1722,9,FALSE),"")</f>
        <v/>
      </c>
      <c r="BW133" s="14" t="str">
        <f>IFERROR(VLOOKUP($BM$1&amp;'Service PJ'!$D131&amp;'Service PJ'!$B131&amp;'Service PJ'!$A131&amp;"*",'EPA_US9RT techs'!$A$2:$I$1722,9,FALSE),"")</f>
        <v/>
      </c>
      <c r="BX133" s="14" t="str">
        <f>IFERROR(VLOOKUP($BM$1&amp;'Service PJ'!$D131&amp;'Service PJ'!$B131&amp;'Service PJ'!$A131&amp;"*",'EPA_US9RT techs'!$A$2:$I$1722,9,FALSE),"")</f>
        <v/>
      </c>
      <c r="BY133" s="14" t="str">
        <f>IFERROR(VLOOKUP($BM$1&amp;'Service PJ'!$D131&amp;'Service PJ'!$B131&amp;'Service PJ'!$A131&amp;"*",'EPA_US9RT techs'!$A$2:$I$1722,9,FALSE),"")</f>
        <v/>
      </c>
      <c r="BZ133" s="14" t="str">
        <f>IFERROR(VLOOKUP($BM$1&amp;'Service PJ'!$D131&amp;'Service PJ'!$B131&amp;'Service PJ'!$A131&amp;"*",'EPA_US9RT techs'!$A$2:$I$1722,9,FALSE),"")</f>
        <v/>
      </c>
      <c r="CA133" s="14" t="str">
        <f>IFERROR(VLOOKUP($BM$1&amp;'Service PJ'!$D131&amp;'Service PJ'!$B131&amp;'Service PJ'!$A131&amp;"*",'EPA_US9RT techs'!$A$2:$I$1722,9,FALSE),"")</f>
        <v/>
      </c>
      <c r="CB133" s="14" t="str">
        <f>IFERROR(VLOOKUP($BM$1&amp;'Service PJ'!$D131&amp;'Service PJ'!$B131&amp;'Service PJ'!$A131&amp;"*",'EPA_US9RT techs'!$A$2:$I$1722,9,FALSE),"")</f>
        <v/>
      </c>
      <c r="CC133" s="14" t="str">
        <f>IFERROR(VLOOKUP($BM$1&amp;'Service PJ'!$D131&amp;'Service PJ'!$B131&amp;'Service PJ'!$A131&amp;"*",'EPA_US9RT techs'!$A$2:$I$1722,9,FALSE),"")</f>
        <v/>
      </c>
      <c r="CD133" s="14" t="str">
        <f>IFERROR(VLOOKUP($BM$1&amp;'Service PJ'!$D131&amp;'Service PJ'!$B131&amp;'Service PJ'!$A131&amp;"*",'EPA_US9RT techs'!$A$2:$I$1722,9,FALSE),"")</f>
        <v/>
      </c>
      <c r="CE133" s="14" t="str">
        <f>IFERROR(VLOOKUP($BM$1&amp;'Service PJ'!$D131&amp;'Service PJ'!$B131&amp;'Service PJ'!$A131&amp;"*",'EPA_US9RT techs'!$A$2:$I$1722,9,FALSE),"")</f>
        <v/>
      </c>
      <c r="CF133" s="14" t="str">
        <f>IFERROR(VLOOKUP($BM$1&amp;'Service PJ'!$D131&amp;'Service PJ'!$B131&amp;'Service PJ'!$A131&amp;"*",'EPA_US9RT techs'!$A$2:$I$1722,9,FALSE),"")</f>
        <v/>
      </c>
      <c r="CG133" s="14" t="str">
        <f>IFERROR(VLOOKUP($BM$1&amp;'Service PJ'!$D131&amp;'Service PJ'!$B131&amp;'Service PJ'!$A131&amp;"*",'EPA_US9RT techs'!$A$2:$I$1722,9,FALSE),"")</f>
        <v/>
      </c>
      <c r="CH133" s="14" t="str">
        <f>IFERROR(VLOOKUP($BM$1&amp;'Service PJ'!$D131&amp;'Service PJ'!$B131&amp;'Service PJ'!$A131&amp;"*",'EPA_US9RT techs'!$A$2:$I$1722,9,FALSE),"")</f>
        <v/>
      </c>
      <c r="CI133" s="14" t="str">
        <f>IFERROR(VLOOKUP($BM$1&amp;'Service PJ'!$D131&amp;'Service PJ'!$B131&amp;'Service PJ'!$A131&amp;"*",'EPA_US9RT techs'!$A$2:$I$1722,9,FALSE),"")</f>
        <v/>
      </c>
      <c r="CJ133" s="14" t="str">
        <f>IFERROR(VLOOKUP($BM$1&amp;'Service PJ'!$D131&amp;'Service PJ'!$B131&amp;'Service PJ'!$A131&amp;"*",'EPA_US9RT techs'!$A$2:$I$1722,9,FALSE),"")</f>
        <v/>
      </c>
      <c r="CK133" s="14" t="str">
        <f>IFERROR(VLOOKUP($BM$1&amp;'Service PJ'!$D131&amp;'Service PJ'!$B131&amp;'Service PJ'!$A131&amp;"*",'EPA_US9RT techs'!$A$2:$I$1722,9,FALSE),"")</f>
        <v/>
      </c>
      <c r="CL133" s="14" t="str">
        <f>IFERROR(VLOOKUP($BM$1&amp;'Service PJ'!$D131&amp;'Service PJ'!$B131&amp;'Service PJ'!$A131&amp;"*",'EPA_US9RT techs'!$A$2:$I$1722,9,FALSE),"")</f>
        <v/>
      </c>
      <c r="CM133" s="14" t="str">
        <f>IFERROR(VLOOKUP($BM$1&amp;'Service PJ'!$D131&amp;'Service PJ'!$B131&amp;'Service PJ'!$A131&amp;"*",'EPA_US9RT techs'!$A$2:$I$1722,9,FALSE),"")</f>
        <v/>
      </c>
      <c r="CN133" s="14" t="str">
        <f>IFERROR(VLOOKUP($BM$1&amp;'Service PJ'!$D131&amp;'Service PJ'!$B131&amp;'Service PJ'!$A131&amp;"*",'EPA_US9RT techs'!$A$2:$I$1722,9,FALSE),"")</f>
        <v/>
      </c>
      <c r="CO133" s="14" t="str">
        <f>IFERROR(VLOOKUP($BM$1&amp;'Service PJ'!$D131&amp;'Service PJ'!$B131&amp;'Service PJ'!$A131&amp;"*",'EPA_US9RT techs'!$A$2:$I$1722,9,FALSE),"")</f>
        <v/>
      </c>
      <c r="CP133" s="14" t="str">
        <f>IFERROR(VLOOKUP($BM$1&amp;'Service PJ'!$D131&amp;'Service PJ'!$B131&amp;'Service PJ'!$A131&amp;"*",'EPA_US9RT techs'!$A$2:$I$1722,9,FALSE),"")</f>
        <v/>
      </c>
      <c r="CQ133" s="14" t="str">
        <f>IFERROR(VLOOKUP($BM$1&amp;'Service PJ'!$D131&amp;'Service PJ'!$B131&amp;'Service PJ'!$A131&amp;"*",'EPA_US9RT techs'!$A$2:$I$1722,9,FALSE),"")</f>
        <v/>
      </c>
      <c r="CS133" t="str">
        <f>IF(SUM(CT133:DJ133)=0,"\I:",'Service PJ'!$D131&amp;"_"&amp;'Service PJ'!$E131&amp;"_"&amp;'Service PJ'!$C131)</f>
        <v>IIS_MDR_NGA</v>
      </c>
      <c r="CT133" s="2">
        <f>IFERROR(VLOOKUP($CS$1&amp;'Service PJ'!$D131&amp;'Service PJ'!$B131&amp;'Service PJ'!$A131&amp;"*",'EPA_US9RT techs'!$A$2:$I$1722,9,FALSE),"")</f>
        <v>30</v>
      </c>
      <c r="CU133" s="2">
        <f>IFERROR(VLOOKUP($CS$1&amp;'Service PJ'!$D131&amp;'Service PJ'!$B131&amp;'Service PJ'!$A131&amp;"*",'EPA_US9RT techs'!$A$2:$I$1722,9,FALSE),"")</f>
        <v>30</v>
      </c>
      <c r="CV133" s="2">
        <f>IFERROR(VLOOKUP($CS$1&amp;'Service PJ'!$D131&amp;'Service PJ'!$B131&amp;'Service PJ'!$A131&amp;"*",'EPA_US9RT techs'!$A$2:$I$1722,9,FALSE),"")</f>
        <v>30</v>
      </c>
      <c r="CW133" s="2">
        <f>IFERROR(VLOOKUP($CS$1&amp;'Service PJ'!$D131&amp;'Service PJ'!$B131&amp;'Service PJ'!$A131&amp;"*",'EPA_US9RT techs'!$A$2:$I$1722,9,FALSE),"")</f>
        <v>30</v>
      </c>
      <c r="CX133" s="2">
        <f>IFERROR(VLOOKUP($CS$1&amp;'Service PJ'!$D131&amp;'Service PJ'!$B131&amp;'Service PJ'!$A131&amp;"*",'EPA_US9RT techs'!$A$2:$I$1722,9,FALSE),"")</f>
        <v>30</v>
      </c>
      <c r="CY133" s="2">
        <f>IFERROR(VLOOKUP($CS$1&amp;'Service PJ'!$D131&amp;'Service PJ'!$B131&amp;'Service PJ'!$A131&amp;"*",'EPA_US9RT techs'!$A$2:$I$1722,9,FALSE),"")</f>
        <v>30</v>
      </c>
      <c r="CZ133" s="2">
        <f>IFERROR(VLOOKUP($CS$1&amp;'Service PJ'!$D131&amp;'Service PJ'!$B131&amp;'Service PJ'!$A131&amp;"*",'EPA_US9RT techs'!$A$2:$I$1722,9,FALSE),"")</f>
        <v>30</v>
      </c>
      <c r="DA133" s="2">
        <f>IFERROR(VLOOKUP($CS$1&amp;'Service PJ'!$D131&amp;'Service PJ'!$B131&amp;'Service PJ'!$A131&amp;"*",'EPA_US9RT techs'!$A$2:$I$1722,9,FALSE),"")</f>
        <v>30</v>
      </c>
      <c r="DB133" s="2">
        <f>IFERROR(VLOOKUP($CS$1&amp;'Service PJ'!$D131&amp;'Service PJ'!$B131&amp;'Service PJ'!$A131&amp;"*",'EPA_US9RT techs'!$A$2:$I$1722,9,FALSE),"")</f>
        <v>30</v>
      </c>
      <c r="DC133" s="2">
        <f>IFERROR(VLOOKUP($CS$1&amp;'Service PJ'!$D131&amp;'Service PJ'!$B131&amp;'Service PJ'!$A131&amp;"*",'EPA_US9RT techs'!$A$2:$I$1722,9,FALSE),"")</f>
        <v>30</v>
      </c>
      <c r="DD133" s="2">
        <f>IFERROR(VLOOKUP($CS$1&amp;'Service PJ'!$D131&amp;'Service PJ'!$B131&amp;'Service PJ'!$A131&amp;"*",'EPA_US9RT techs'!$A$2:$I$1722,9,FALSE),"")</f>
        <v>30</v>
      </c>
      <c r="DE133" s="2">
        <f>IFERROR(VLOOKUP($CS$1&amp;'Service PJ'!$D131&amp;'Service PJ'!$B131&amp;'Service PJ'!$A131&amp;"*",'EPA_US9RT techs'!$A$2:$I$1722,9,FALSE),"")</f>
        <v>30</v>
      </c>
      <c r="DF133" s="2">
        <f>IFERROR(VLOOKUP($CS$1&amp;'Service PJ'!$D131&amp;'Service PJ'!$B131&amp;'Service PJ'!$A131&amp;"*",'EPA_US9RT techs'!$A$2:$I$1722,9,FALSE),"")</f>
        <v>30</v>
      </c>
      <c r="DG133" s="2">
        <f>IFERROR(VLOOKUP($CS$1&amp;'Service PJ'!$D131&amp;'Service PJ'!$B131&amp;'Service PJ'!$A131&amp;"*",'EPA_US9RT techs'!$A$2:$I$1722,9,FALSE),"")</f>
        <v>30</v>
      </c>
      <c r="DH133" s="2">
        <f>IFERROR(VLOOKUP($CS$1&amp;'Service PJ'!$D131&amp;'Service PJ'!$B131&amp;'Service PJ'!$A131&amp;"*",'EPA_US9RT techs'!$A$2:$I$1722,9,FALSE),"")</f>
        <v>30</v>
      </c>
      <c r="DI133" s="2">
        <f>IFERROR(VLOOKUP($CS$1&amp;'Service PJ'!$D131&amp;'Service PJ'!$B131&amp;'Service PJ'!$A131&amp;"*",'EPA_US9RT techs'!$A$2:$I$1722,9,FALSE),"")</f>
        <v>30</v>
      </c>
      <c r="DJ133" s="2">
        <f>IFERROR(VLOOKUP($CS$1&amp;'Service PJ'!$D131&amp;'Service PJ'!$B131&amp;'Service PJ'!$A131&amp;"*",'EPA_US9RT techs'!$A$2:$I$1722,9,FALSE),"")</f>
        <v>30</v>
      </c>
      <c r="DK133" s="2">
        <f>IFERROR(VLOOKUP($CS$1&amp;'Service PJ'!$D131&amp;'Service PJ'!$B131&amp;'Service PJ'!$A131&amp;"*",'EPA_US9RT techs'!$A$2:$I$1722,9,FALSE),"")</f>
        <v>30</v>
      </c>
      <c r="DL133" s="2">
        <f>IFERROR(VLOOKUP($CS$1&amp;'Service PJ'!$D131&amp;'Service PJ'!$B131&amp;'Service PJ'!$A131&amp;"*",'EPA_US9RT techs'!$A$2:$I$1722,9,FALSE),"")</f>
        <v>30</v>
      </c>
      <c r="DM133" s="2">
        <f>IFERROR(VLOOKUP($CS$1&amp;'Service PJ'!$D131&amp;'Service PJ'!$B131&amp;'Service PJ'!$A131&amp;"*",'EPA_US9RT techs'!$A$2:$I$1722,9,FALSE),"")</f>
        <v>30</v>
      </c>
      <c r="DN133" s="2">
        <f>IFERROR(VLOOKUP($CS$1&amp;'Service PJ'!$D131&amp;'Service PJ'!$B131&amp;'Service PJ'!$A131&amp;"*",'EPA_US9RT techs'!$A$2:$I$1722,9,FALSE),"")</f>
        <v>30</v>
      </c>
      <c r="DO133" s="2">
        <f>IFERROR(VLOOKUP($CS$1&amp;'Service PJ'!$D131&amp;'Service PJ'!$B131&amp;'Service PJ'!$A131&amp;"*",'EPA_US9RT techs'!$A$2:$I$1722,9,FALSE),"")</f>
        <v>30</v>
      </c>
      <c r="DP133" s="2">
        <f>IFERROR(VLOOKUP($CS$1&amp;'Service PJ'!$D131&amp;'Service PJ'!$B131&amp;'Service PJ'!$A131&amp;"*",'EPA_US9RT techs'!$A$2:$I$1722,9,FALSE),"")</f>
        <v>30</v>
      </c>
      <c r="DQ133" s="2">
        <f>IFERROR(VLOOKUP($CS$1&amp;'Service PJ'!$D131&amp;'Service PJ'!$B131&amp;'Service PJ'!$A131&amp;"*",'EPA_US9RT techs'!$A$2:$I$1722,9,FALSE),"")</f>
        <v>30</v>
      </c>
      <c r="DR133" s="2">
        <f>IFERROR(VLOOKUP($CS$1&amp;'Service PJ'!$D131&amp;'Service PJ'!$B131&amp;'Service PJ'!$A131&amp;"*",'EPA_US9RT techs'!$A$2:$I$1722,9,FALSE),"")</f>
        <v>30</v>
      </c>
      <c r="DS133" s="2">
        <f>IFERROR(VLOOKUP($CS$1&amp;'Service PJ'!$D131&amp;'Service PJ'!$B131&amp;'Service PJ'!$A131&amp;"*",'EPA_US9RT techs'!$A$2:$I$1722,9,FALSE),"")</f>
        <v>30</v>
      </c>
      <c r="DT133" s="2">
        <f>IFERROR(VLOOKUP($CS$1&amp;'Service PJ'!$D131&amp;'Service PJ'!$B131&amp;'Service PJ'!$A131&amp;"*",'EPA_US9RT techs'!$A$2:$I$1722,9,FALSE),"")</f>
        <v>30</v>
      </c>
      <c r="DU133" s="2">
        <f>IFERROR(VLOOKUP($CS$1&amp;'Service PJ'!$D131&amp;'Service PJ'!$B131&amp;'Service PJ'!$A131&amp;"*",'EPA_US9RT techs'!$A$2:$I$1722,9,FALSE),"")</f>
        <v>30</v>
      </c>
      <c r="DV133" s="2">
        <f>IFERROR(VLOOKUP($CS$1&amp;'Service PJ'!$D131&amp;'Service PJ'!$B131&amp;'Service PJ'!$A131&amp;"*",'EPA_US9RT techs'!$A$2:$I$1722,9,FALSE),"")</f>
        <v>30</v>
      </c>
      <c r="DW133" s="2">
        <f>IFERROR(VLOOKUP($CS$1&amp;'Service PJ'!$D131&amp;'Service PJ'!$B131&amp;'Service PJ'!$A131&amp;"*",'EPA_US9RT techs'!$A$2:$I$1722,9,FALSE),"")</f>
        <v>30</v>
      </c>
    </row>
    <row r="134" spans="1:127" x14ac:dyDescent="0.45">
      <c r="A134" t="str">
        <f>IF(SUM(B134:R134)=0,"\I:",'Service PJ'!$D132&amp;"_"&amp;'Service PJ'!$E132&amp;"_"&amp;'Service PJ'!$C132)</f>
        <v>IIS_OTP_NGA</v>
      </c>
      <c r="B134" s="14">
        <f>IFERROR(VLOOKUP($A$1&amp;'Service PJ'!$D132&amp;'Service PJ'!$B132&amp;'Service PJ'!$A132&amp;"*",'EPA_US9RT techs'!$A$2:$I$1722,9,FALSE),"")</f>
        <v>22.034720834800002</v>
      </c>
      <c r="C134" s="14">
        <f>IFERROR(VLOOKUP($A$1&amp;'Service PJ'!$D132&amp;'Service PJ'!$B132&amp;'Service PJ'!$A132&amp;"*",'EPA_US9RT techs'!$A$2:$I$1722,9,FALSE),"")</f>
        <v>22.034720834800002</v>
      </c>
      <c r="D134" s="14">
        <f>IFERROR(VLOOKUP($A$1&amp;'Service PJ'!$D132&amp;'Service PJ'!$B132&amp;'Service PJ'!$A132&amp;"*",'EPA_US9RT techs'!$A$2:$I$1722,9,FALSE),"")</f>
        <v>22.034720834800002</v>
      </c>
      <c r="E134" s="14">
        <f>IFERROR(VLOOKUP($A$1&amp;'Service PJ'!$D132&amp;'Service PJ'!$B132&amp;'Service PJ'!$A132&amp;"*",'EPA_US9RT techs'!$A$2:$I$1722,9,FALSE),"")</f>
        <v>22.034720834800002</v>
      </c>
      <c r="F134" s="14">
        <f>IFERROR(VLOOKUP($A$1&amp;'Service PJ'!$D132&amp;'Service PJ'!$B132&amp;'Service PJ'!$A132&amp;"*",'EPA_US9RT techs'!$A$2:$I$1722,9,FALSE),"")</f>
        <v>22.034720834800002</v>
      </c>
      <c r="G134" s="14">
        <f>IFERROR(VLOOKUP($A$1&amp;'Service PJ'!$D132&amp;'Service PJ'!$B132&amp;'Service PJ'!$A132&amp;"*",'EPA_US9RT techs'!$A$2:$I$1722,9,FALSE),"")</f>
        <v>22.034720834800002</v>
      </c>
      <c r="H134" s="14">
        <f>IFERROR(VLOOKUP($A$1&amp;'Service PJ'!$D132&amp;'Service PJ'!$B132&amp;'Service PJ'!$A132&amp;"*",'EPA_US9RT techs'!$A$2:$I$1722,9,FALSE),"")</f>
        <v>22.034720834800002</v>
      </c>
      <c r="I134" s="14">
        <f>IFERROR(VLOOKUP($A$1&amp;'Service PJ'!$D132&amp;'Service PJ'!$B132&amp;'Service PJ'!$A132&amp;"*",'EPA_US9RT techs'!$A$2:$I$1722,9,FALSE),"")</f>
        <v>22.034720834800002</v>
      </c>
      <c r="J134" s="14">
        <f>IFERROR(VLOOKUP($A$1&amp;'Service PJ'!$D132&amp;'Service PJ'!$B132&amp;'Service PJ'!$A132&amp;"*",'EPA_US9RT techs'!$A$2:$I$1722,9,FALSE),"")</f>
        <v>22.034720834800002</v>
      </c>
      <c r="K134" s="14">
        <f>IFERROR(VLOOKUP($A$1&amp;'Service PJ'!$D132&amp;'Service PJ'!$B132&amp;'Service PJ'!$A132&amp;"*",'EPA_US9RT techs'!$A$2:$I$1722,9,FALSE),"")</f>
        <v>22.034720834800002</v>
      </c>
      <c r="L134" s="14">
        <f>IFERROR(VLOOKUP($A$1&amp;'Service PJ'!$D132&amp;'Service PJ'!$B132&amp;'Service PJ'!$A132&amp;"*",'EPA_US9RT techs'!$A$2:$I$1722,9,FALSE),"")</f>
        <v>22.034720834800002</v>
      </c>
      <c r="M134" s="14">
        <f>IFERROR(VLOOKUP($A$1&amp;'Service PJ'!$D132&amp;'Service PJ'!$B132&amp;'Service PJ'!$A132&amp;"*",'EPA_US9RT techs'!$A$2:$I$1722,9,FALSE),"")</f>
        <v>22.034720834800002</v>
      </c>
      <c r="N134" s="14">
        <f>IFERROR(VLOOKUP($A$1&amp;'Service PJ'!$D132&amp;'Service PJ'!$B132&amp;'Service PJ'!$A132&amp;"*",'EPA_US9RT techs'!$A$2:$I$1722,9,FALSE),"")</f>
        <v>22.034720834800002</v>
      </c>
      <c r="O134" s="14">
        <f>IFERROR(VLOOKUP($A$1&amp;'Service PJ'!$D132&amp;'Service PJ'!$B132&amp;'Service PJ'!$A132&amp;"*",'EPA_US9RT techs'!$A$2:$I$1722,9,FALSE),"")</f>
        <v>22.034720834800002</v>
      </c>
      <c r="P134" s="14">
        <f>IFERROR(VLOOKUP($A$1&amp;'Service PJ'!$D132&amp;'Service PJ'!$B132&amp;'Service PJ'!$A132&amp;"*",'EPA_US9RT techs'!$A$2:$I$1722,9,FALSE),"")</f>
        <v>22.034720834800002</v>
      </c>
      <c r="Q134" s="14">
        <f>IFERROR(VLOOKUP($A$1&amp;'Service PJ'!$D132&amp;'Service PJ'!$B132&amp;'Service PJ'!$A132&amp;"*",'EPA_US9RT techs'!$A$2:$I$1722,9,FALSE),"")</f>
        <v>22.034720834800002</v>
      </c>
      <c r="R134" s="14">
        <f>IFERROR(VLOOKUP($A$1&amp;'Service PJ'!$D132&amp;'Service PJ'!$B132&amp;'Service PJ'!$A132&amp;"*",'EPA_US9RT techs'!$A$2:$I$1722,9,FALSE),"")</f>
        <v>22.034720834800002</v>
      </c>
      <c r="S134" s="14">
        <f>IFERROR(VLOOKUP($A$1&amp;'Service PJ'!$D132&amp;'Service PJ'!$B132&amp;'Service PJ'!$A132&amp;"*",'EPA_US9RT techs'!$A$2:$I$1722,9,FALSE),"")</f>
        <v>22.034720834800002</v>
      </c>
      <c r="T134" s="14">
        <f>IFERROR(VLOOKUP($A$1&amp;'Service PJ'!$D132&amp;'Service PJ'!$B132&amp;'Service PJ'!$A132&amp;"*",'EPA_US9RT techs'!$A$2:$I$1722,9,FALSE),"")</f>
        <v>22.034720834800002</v>
      </c>
      <c r="U134" s="14">
        <f>IFERROR(VLOOKUP($A$1&amp;'Service PJ'!$D132&amp;'Service PJ'!$B132&amp;'Service PJ'!$A132&amp;"*",'EPA_US9RT techs'!$A$2:$I$1722,9,FALSE),"")</f>
        <v>22.034720834800002</v>
      </c>
      <c r="V134" s="14">
        <f>IFERROR(VLOOKUP($A$1&amp;'Service PJ'!$D132&amp;'Service PJ'!$B132&amp;'Service PJ'!$A132&amp;"*",'EPA_US9RT techs'!$A$2:$I$1722,9,FALSE),"")</f>
        <v>22.034720834800002</v>
      </c>
      <c r="W134" s="14">
        <f>IFERROR(VLOOKUP($A$1&amp;'Service PJ'!$D132&amp;'Service PJ'!$B132&amp;'Service PJ'!$A132&amp;"*",'EPA_US9RT techs'!$A$2:$I$1722,9,FALSE),"")</f>
        <v>22.034720834800002</v>
      </c>
      <c r="X134" s="14">
        <f>IFERROR(VLOOKUP($A$1&amp;'Service PJ'!$D132&amp;'Service PJ'!$B132&amp;'Service PJ'!$A132&amp;"*",'EPA_US9RT techs'!$A$2:$I$1722,9,FALSE),"")</f>
        <v>22.034720834800002</v>
      </c>
      <c r="Y134" s="14">
        <f>IFERROR(VLOOKUP($A$1&amp;'Service PJ'!$D132&amp;'Service PJ'!$B132&amp;'Service PJ'!$A132&amp;"*",'EPA_US9RT techs'!$A$2:$I$1722,9,FALSE),"")</f>
        <v>22.034720834800002</v>
      </c>
      <c r="Z134" s="14">
        <f>IFERROR(VLOOKUP($A$1&amp;'Service PJ'!$D132&amp;'Service PJ'!$B132&amp;'Service PJ'!$A132&amp;"*",'EPA_US9RT techs'!$A$2:$I$1722,9,FALSE),"")</f>
        <v>22.034720834800002</v>
      </c>
      <c r="AA134" s="14">
        <f>IFERROR(VLOOKUP($A$1&amp;'Service PJ'!$D132&amp;'Service PJ'!$B132&amp;'Service PJ'!$A132&amp;"*",'EPA_US9RT techs'!$A$2:$I$1722,9,FALSE),"")</f>
        <v>22.034720834800002</v>
      </c>
      <c r="AB134" s="14">
        <f>IFERROR(VLOOKUP($A$1&amp;'Service PJ'!$D132&amp;'Service PJ'!$B132&amp;'Service PJ'!$A132&amp;"*",'EPA_US9RT techs'!$A$2:$I$1722,9,FALSE),"")</f>
        <v>22.034720834800002</v>
      </c>
      <c r="AC134" s="14">
        <f>IFERROR(VLOOKUP($A$1&amp;'Service PJ'!$D132&amp;'Service PJ'!$B132&amp;'Service PJ'!$A132&amp;"*",'EPA_US9RT techs'!$A$2:$I$1722,9,FALSE),"")</f>
        <v>22.034720834800002</v>
      </c>
      <c r="AD134" s="14">
        <f>IFERROR(VLOOKUP($A$1&amp;'Service PJ'!$D132&amp;'Service PJ'!$B132&amp;'Service PJ'!$A132&amp;"*",'EPA_US9RT techs'!$A$2:$I$1722,9,FALSE),"")</f>
        <v>22.034720834800002</v>
      </c>
      <c r="AE134" s="14">
        <f>IFERROR(VLOOKUP($A$1&amp;'Service PJ'!$D132&amp;'Service PJ'!$B132&amp;'Service PJ'!$A132&amp;"*",'EPA_US9RT techs'!$A$2:$I$1722,9,FALSE),"")</f>
        <v>22.034720834800002</v>
      </c>
      <c r="AG134" t="str">
        <f>IF(SUM(AH134:AX134)=0,"\I:",'Service PJ'!$D132&amp;"_"&amp;'Service PJ'!$E132&amp;"_"&amp;'Service PJ'!$C132)</f>
        <v>IIS_OTP_NGA</v>
      </c>
      <c r="AH134" s="14">
        <f>IFERROR(VLOOKUP($AG$1&amp;'Service PJ'!$D132&amp;'Service PJ'!$B132&amp;'Service PJ'!$A132&amp;"*",'EPA_US9RT techs'!$A$2:$I$1722,9,FALSE),"")</f>
        <v>2.8645137085000001</v>
      </c>
      <c r="AI134" s="14">
        <f>IFERROR(VLOOKUP($AG$1&amp;'Service PJ'!$D132&amp;'Service PJ'!$B132&amp;'Service PJ'!$A132&amp;"*",'EPA_US9RT techs'!$A$2:$I$1722,9,FALSE),"")</f>
        <v>2.8645137085000001</v>
      </c>
      <c r="AJ134" s="14">
        <f>IFERROR(VLOOKUP($AG$1&amp;'Service PJ'!$D132&amp;'Service PJ'!$B132&amp;'Service PJ'!$A132&amp;"*",'EPA_US9RT techs'!$A$2:$I$1722,9,FALSE),"")</f>
        <v>2.8645137085000001</v>
      </c>
      <c r="AK134" s="14">
        <f>IFERROR(VLOOKUP($AG$1&amp;'Service PJ'!$D132&amp;'Service PJ'!$B132&amp;'Service PJ'!$A132&amp;"*",'EPA_US9RT techs'!$A$2:$I$1722,9,FALSE),"")</f>
        <v>2.8645137085000001</v>
      </c>
      <c r="AL134" s="14">
        <f>IFERROR(VLOOKUP($AG$1&amp;'Service PJ'!$D132&amp;'Service PJ'!$B132&amp;'Service PJ'!$A132&amp;"*",'EPA_US9RT techs'!$A$2:$I$1722,9,FALSE),"")</f>
        <v>2.8645137085000001</v>
      </c>
      <c r="AM134" s="14">
        <f>IFERROR(VLOOKUP($AG$1&amp;'Service PJ'!$D132&amp;'Service PJ'!$B132&amp;'Service PJ'!$A132&amp;"*",'EPA_US9RT techs'!$A$2:$I$1722,9,FALSE),"")</f>
        <v>2.8645137085000001</v>
      </c>
      <c r="AN134" s="14">
        <f>IFERROR(VLOOKUP($AG$1&amp;'Service PJ'!$D132&amp;'Service PJ'!$B132&amp;'Service PJ'!$A132&amp;"*",'EPA_US9RT techs'!$A$2:$I$1722,9,FALSE),"")</f>
        <v>2.8645137085000001</v>
      </c>
      <c r="AO134" s="14">
        <f>IFERROR(VLOOKUP($AG$1&amp;'Service PJ'!$D132&amp;'Service PJ'!$B132&amp;'Service PJ'!$A132&amp;"*",'EPA_US9RT techs'!$A$2:$I$1722,9,FALSE),"")</f>
        <v>2.8645137085000001</v>
      </c>
      <c r="AP134" s="14">
        <f>IFERROR(VLOOKUP($AG$1&amp;'Service PJ'!$D132&amp;'Service PJ'!$B132&amp;'Service PJ'!$A132&amp;"*",'EPA_US9RT techs'!$A$2:$I$1722,9,FALSE),"")</f>
        <v>2.8645137085000001</v>
      </c>
      <c r="AQ134" s="14">
        <f>IFERROR(VLOOKUP($AG$1&amp;'Service PJ'!$D132&amp;'Service PJ'!$B132&amp;'Service PJ'!$A132&amp;"*",'EPA_US9RT techs'!$A$2:$I$1722,9,FALSE),"")</f>
        <v>2.8645137085000001</v>
      </c>
      <c r="AR134" s="14">
        <f>IFERROR(VLOOKUP($AG$1&amp;'Service PJ'!$D132&amp;'Service PJ'!$B132&amp;'Service PJ'!$A132&amp;"*",'EPA_US9RT techs'!$A$2:$I$1722,9,FALSE),"")</f>
        <v>2.8645137085000001</v>
      </c>
      <c r="AS134" s="14">
        <f>IFERROR(VLOOKUP($AG$1&amp;'Service PJ'!$D132&amp;'Service PJ'!$B132&amp;'Service PJ'!$A132&amp;"*",'EPA_US9RT techs'!$A$2:$I$1722,9,FALSE),"")</f>
        <v>2.8645137085000001</v>
      </c>
      <c r="AT134" s="14">
        <f>IFERROR(VLOOKUP($AG$1&amp;'Service PJ'!$D132&amp;'Service PJ'!$B132&amp;'Service PJ'!$A132&amp;"*",'EPA_US9RT techs'!$A$2:$I$1722,9,FALSE),"")</f>
        <v>2.8645137085000001</v>
      </c>
      <c r="AU134" s="14">
        <f>IFERROR(VLOOKUP($AG$1&amp;'Service PJ'!$D132&amp;'Service PJ'!$B132&amp;'Service PJ'!$A132&amp;"*",'EPA_US9RT techs'!$A$2:$I$1722,9,FALSE),"")</f>
        <v>2.8645137085000001</v>
      </c>
      <c r="AV134" s="14">
        <f>IFERROR(VLOOKUP($AG$1&amp;'Service PJ'!$D132&amp;'Service PJ'!$B132&amp;'Service PJ'!$A132&amp;"*",'EPA_US9RT techs'!$A$2:$I$1722,9,FALSE),"")</f>
        <v>2.8645137085000001</v>
      </c>
      <c r="AW134" s="14">
        <f>IFERROR(VLOOKUP($AG$1&amp;'Service PJ'!$D132&amp;'Service PJ'!$B132&amp;'Service PJ'!$A132&amp;"*",'EPA_US9RT techs'!$A$2:$I$1722,9,FALSE),"")</f>
        <v>2.8645137085000001</v>
      </c>
      <c r="AX134" s="14">
        <f>IFERROR(VLOOKUP($AG$1&amp;'Service PJ'!$D132&amp;'Service PJ'!$B132&amp;'Service PJ'!$A132&amp;"*",'EPA_US9RT techs'!$A$2:$I$1722,9,FALSE),"")</f>
        <v>2.8645137085000001</v>
      </c>
      <c r="AY134" s="14">
        <f>IFERROR(VLOOKUP($AG$1&amp;'Service PJ'!$D132&amp;'Service PJ'!$B132&amp;'Service PJ'!$A132&amp;"*",'EPA_US9RT techs'!$A$2:$I$1722,9,FALSE),"")</f>
        <v>2.8645137085000001</v>
      </c>
      <c r="AZ134" s="14">
        <f>IFERROR(VLOOKUP($AG$1&amp;'Service PJ'!$D132&amp;'Service PJ'!$B132&amp;'Service PJ'!$A132&amp;"*",'EPA_US9RT techs'!$A$2:$I$1722,9,FALSE),"")</f>
        <v>2.8645137085000001</v>
      </c>
      <c r="BA134" s="14">
        <f>IFERROR(VLOOKUP($AG$1&amp;'Service PJ'!$D132&amp;'Service PJ'!$B132&amp;'Service PJ'!$A132&amp;"*",'EPA_US9RT techs'!$A$2:$I$1722,9,FALSE),"")</f>
        <v>2.8645137085000001</v>
      </c>
      <c r="BB134" s="14">
        <f>IFERROR(VLOOKUP($AG$1&amp;'Service PJ'!$D132&amp;'Service PJ'!$B132&amp;'Service PJ'!$A132&amp;"*",'EPA_US9RT techs'!$A$2:$I$1722,9,FALSE),"")</f>
        <v>2.8645137085000001</v>
      </c>
      <c r="BC134" s="14">
        <f>IFERROR(VLOOKUP($AG$1&amp;'Service PJ'!$D132&amp;'Service PJ'!$B132&amp;'Service PJ'!$A132&amp;"*",'EPA_US9RT techs'!$A$2:$I$1722,9,FALSE),"")</f>
        <v>2.8645137085000001</v>
      </c>
      <c r="BD134" s="14">
        <f>IFERROR(VLOOKUP($AG$1&amp;'Service PJ'!$D132&amp;'Service PJ'!$B132&amp;'Service PJ'!$A132&amp;"*",'EPA_US9RT techs'!$A$2:$I$1722,9,FALSE),"")</f>
        <v>2.8645137085000001</v>
      </c>
      <c r="BE134" s="14">
        <f>IFERROR(VLOOKUP($AG$1&amp;'Service PJ'!$D132&amp;'Service PJ'!$B132&amp;'Service PJ'!$A132&amp;"*",'EPA_US9RT techs'!$A$2:$I$1722,9,FALSE),"")</f>
        <v>2.8645137085000001</v>
      </c>
      <c r="BF134" s="14">
        <f>IFERROR(VLOOKUP($AG$1&amp;'Service PJ'!$D132&amp;'Service PJ'!$B132&amp;'Service PJ'!$A132&amp;"*",'EPA_US9RT techs'!$A$2:$I$1722,9,FALSE),"")</f>
        <v>2.8645137085000001</v>
      </c>
      <c r="BG134" s="14">
        <f>IFERROR(VLOOKUP($AG$1&amp;'Service PJ'!$D132&amp;'Service PJ'!$B132&amp;'Service PJ'!$A132&amp;"*",'EPA_US9RT techs'!$A$2:$I$1722,9,FALSE),"")</f>
        <v>2.8645137085000001</v>
      </c>
      <c r="BH134" s="14">
        <f>IFERROR(VLOOKUP($AG$1&amp;'Service PJ'!$D132&amp;'Service PJ'!$B132&amp;'Service PJ'!$A132&amp;"*",'EPA_US9RT techs'!$A$2:$I$1722,9,FALSE),"")</f>
        <v>2.8645137085000001</v>
      </c>
      <c r="BI134" s="14">
        <f>IFERROR(VLOOKUP($AG$1&amp;'Service PJ'!$D132&amp;'Service PJ'!$B132&amp;'Service PJ'!$A132&amp;"*",'EPA_US9RT techs'!$A$2:$I$1722,9,FALSE),"")</f>
        <v>2.8645137085000001</v>
      </c>
      <c r="BJ134" s="14">
        <f>IFERROR(VLOOKUP($AG$1&amp;'Service PJ'!$D132&amp;'Service PJ'!$B132&amp;'Service PJ'!$A132&amp;"*",'EPA_US9RT techs'!$A$2:$I$1722,9,FALSE),"")</f>
        <v>2.8645137085000001</v>
      </c>
      <c r="BK134" s="14">
        <f>IFERROR(VLOOKUP($AG$1&amp;'Service PJ'!$D132&amp;'Service PJ'!$B132&amp;'Service PJ'!$A132&amp;"*",'EPA_US9RT techs'!$A$2:$I$1722,9,FALSE),"")</f>
        <v>2.8645137085000001</v>
      </c>
      <c r="BM134" t="str">
        <f>IF(SUM(BN134:CD134)=0,"\I:",'Service PJ'!$D132&amp;"_"&amp;'Service PJ'!$E132&amp;"_"&amp;'Service PJ'!$C132)</f>
        <v>\I:</v>
      </c>
      <c r="BN134" s="14" t="str">
        <f>IFERROR(VLOOKUP($BM$1&amp;'Service PJ'!$D132&amp;'Service PJ'!$B132&amp;'Service PJ'!$A132&amp;"*",'EPA_US9RT techs'!$A$2:$I$1722,9,FALSE),"")</f>
        <v/>
      </c>
      <c r="BO134" s="14" t="str">
        <f>IFERROR(VLOOKUP($BM$1&amp;'Service PJ'!$D132&amp;'Service PJ'!$B132&amp;'Service PJ'!$A132&amp;"*",'EPA_US9RT techs'!$A$2:$I$1722,9,FALSE),"")</f>
        <v/>
      </c>
      <c r="BP134" s="14" t="str">
        <f>IFERROR(VLOOKUP($BM$1&amp;'Service PJ'!$D132&amp;'Service PJ'!$B132&amp;'Service PJ'!$A132&amp;"*",'EPA_US9RT techs'!$A$2:$I$1722,9,FALSE),"")</f>
        <v/>
      </c>
      <c r="BQ134" s="14" t="str">
        <f>IFERROR(VLOOKUP($BM$1&amp;'Service PJ'!$D132&amp;'Service PJ'!$B132&amp;'Service PJ'!$A132&amp;"*",'EPA_US9RT techs'!$A$2:$I$1722,9,FALSE),"")</f>
        <v/>
      </c>
      <c r="BR134" s="14" t="str">
        <f>IFERROR(VLOOKUP($BM$1&amp;'Service PJ'!$D132&amp;'Service PJ'!$B132&amp;'Service PJ'!$A132&amp;"*",'EPA_US9RT techs'!$A$2:$I$1722,9,FALSE),"")</f>
        <v/>
      </c>
      <c r="BS134" s="14" t="str">
        <f>IFERROR(VLOOKUP($BM$1&amp;'Service PJ'!$D132&amp;'Service PJ'!$B132&amp;'Service PJ'!$A132&amp;"*",'EPA_US9RT techs'!$A$2:$I$1722,9,FALSE),"")</f>
        <v/>
      </c>
      <c r="BT134" s="14" t="str">
        <f>IFERROR(VLOOKUP($BM$1&amp;'Service PJ'!$D132&amp;'Service PJ'!$B132&amp;'Service PJ'!$A132&amp;"*",'EPA_US9RT techs'!$A$2:$I$1722,9,FALSE),"")</f>
        <v/>
      </c>
      <c r="BU134" s="14" t="str">
        <f>IFERROR(VLOOKUP($BM$1&amp;'Service PJ'!$D132&amp;'Service PJ'!$B132&amp;'Service PJ'!$A132&amp;"*",'EPA_US9RT techs'!$A$2:$I$1722,9,FALSE),"")</f>
        <v/>
      </c>
      <c r="BV134" s="14" t="str">
        <f>IFERROR(VLOOKUP($BM$1&amp;'Service PJ'!$D132&amp;'Service PJ'!$B132&amp;'Service PJ'!$A132&amp;"*",'EPA_US9RT techs'!$A$2:$I$1722,9,FALSE),"")</f>
        <v/>
      </c>
      <c r="BW134" s="14" t="str">
        <f>IFERROR(VLOOKUP($BM$1&amp;'Service PJ'!$D132&amp;'Service PJ'!$B132&amp;'Service PJ'!$A132&amp;"*",'EPA_US9RT techs'!$A$2:$I$1722,9,FALSE),"")</f>
        <v/>
      </c>
      <c r="BX134" s="14" t="str">
        <f>IFERROR(VLOOKUP($BM$1&amp;'Service PJ'!$D132&amp;'Service PJ'!$B132&amp;'Service PJ'!$A132&amp;"*",'EPA_US9RT techs'!$A$2:$I$1722,9,FALSE),"")</f>
        <v/>
      </c>
      <c r="BY134" s="14" t="str">
        <f>IFERROR(VLOOKUP($BM$1&amp;'Service PJ'!$D132&amp;'Service PJ'!$B132&amp;'Service PJ'!$A132&amp;"*",'EPA_US9RT techs'!$A$2:$I$1722,9,FALSE),"")</f>
        <v/>
      </c>
      <c r="BZ134" s="14" t="str">
        <f>IFERROR(VLOOKUP($BM$1&amp;'Service PJ'!$D132&amp;'Service PJ'!$B132&amp;'Service PJ'!$A132&amp;"*",'EPA_US9RT techs'!$A$2:$I$1722,9,FALSE),"")</f>
        <v/>
      </c>
      <c r="CA134" s="14" t="str">
        <f>IFERROR(VLOOKUP($BM$1&amp;'Service PJ'!$D132&amp;'Service PJ'!$B132&amp;'Service PJ'!$A132&amp;"*",'EPA_US9RT techs'!$A$2:$I$1722,9,FALSE),"")</f>
        <v/>
      </c>
      <c r="CB134" s="14" t="str">
        <f>IFERROR(VLOOKUP($BM$1&amp;'Service PJ'!$D132&amp;'Service PJ'!$B132&amp;'Service PJ'!$A132&amp;"*",'EPA_US9RT techs'!$A$2:$I$1722,9,FALSE),"")</f>
        <v/>
      </c>
      <c r="CC134" s="14" t="str">
        <f>IFERROR(VLOOKUP($BM$1&amp;'Service PJ'!$D132&amp;'Service PJ'!$B132&amp;'Service PJ'!$A132&amp;"*",'EPA_US9RT techs'!$A$2:$I$1722,9,FALSE),"")</f>
        <v/>
      </c>
      <c r="CD134" s="14" t="str">
        <f>IFERROR(VLOOKUP($BM$1&amp;'Service PJ'!$D132&amp;'Service PJ'!$B132&amp;'Service PJ'!$A132&amp;"*",'EPA_US9RT techs'!$A$2:$I$1722,9,FALSE),"")</f>
        <v/>
      </c>
      <c r="CE134" s="14" t="str">
        <f>IFERROR(VLOOKUP($BM$1&amp;'Service PJ'!$D132&amp;'Service PJ'!$B132&amp;'Service PJ'!$A132&amp;"*",'EPA_US9RT techs'!$A$2:$I$1722,9,FALSE),"")</f>
        <v/>
      </c>
      <c r="CF134" s="14" t="str">
        <f>IFERROR(VLOOKUP($BM$1&amp;'Service PJ'!$D132&amp;'Service PJ'!$B132&amp;'Service PJ'!$A132&amp;"*",'EPA_US9RT techs'!$A$2:$I$1722,9,FALSE),"")</f>
        <v/>
      </c>
      <c r="CG134" s="14" t="str">
        <f>IFERROR(VLOOKUP($BM$1&amp;'Service PJ'!$D132&amp;'Service PJ'!$B132&amp;'Service PJ'!$A132&amp;"*",'EPA_US9RT techs'!$A$2:$I$1722,9,FALSE),"")</f>
        <v/>
      </c>
      <c r="CH134" s="14" t="str">
        <f>IFERROR(VLOOKUP($BM$1&amp;'Service PJ'!$D132&amp;'Service PJ'!$B132&amp;'Service PJ'!$A132&amp;"*",'EPA_US9RT techs'!$A$2:$I$1722,9,FALSE),"")</f>
        <v/>
      </c>
      <c r="CI134" s="14" t="str">
        <f>IFERROR(VLOOKUP($BM$1&amp;'Service PJ'!$D132&amp;'Service PJ'!$B132&amp;'Service PJ'!$A132&amp;"*",'EPA_US9RT techs'!$A$2:$I$1722,9,FALSE),"")</f>
        <v/>
      </c>
      <c r="CJ134" s="14" t="str">
        <f>IFERROR(VLOOKUP($BM$1&amp;'Service PJ'!$D132&amp;'Service PJ'!$B132&amp;'Service PJ'!$A132&amp;"*",'EPA_US9RT techs'!$A$2:$I$1722,9,FALSE),"")</f>
        <v/>
      </c>
      <c r="CK134" s="14" t="str">
        <f>IFERROR(VLOOKUP($BM$1&amp;'Service PJ'!$D132&amp;'Service PJ'!$B132&amp;'Service PJ'!$A132&amp;"*",'EPA_US9RT techs'!$A$2:$I$1722,9,FALSE),"")</f>
        <v/>
      </c>
      <c r="CL134" s="14" t="str">
        <f>IFERROR(VLOOKUP($BM$1&amp;'Service PJ'!$D132&amp;'Service PJ'!$B132&amp;'Service PJ'!$A132&amp;"*",'EPA_US9RT techs'!$A$2:$I$1722,9,FALSE),"")</f>
        <v/>
      </c>
      <c r="CM134" s="14" t="str">
        <f>IFERROR(VLOOKUP($BM$1&amp;'Service PJ'!$D132&amp;'Service PJ'!$B132&amp;'Service PJ'!$A132&amp;"*",'EPA_US9RT techs'!$A$2:$I$1722,9,FALSE),"")</f>
        <v/>
      </c>
      <c r="CN134" s="14" t="str">
        <f>IFERROR(VLOOKUP($BM$1&amp;'Service PJ'!$D132&amp;'Service PJ'!$B132&amp;'Service PJ'!$A132&amp;"*",'EPA_US9RT techs'!$A$2:$I$1722,9,FALSE),"")</f>
        <v/>
      </c>
      <c r="CO134" s="14" t="str">
        <f>IFERROR(VLOOKUP($BM$1&amp;'Service PJ'!$D132&amp;'Service PJ'!$B132&amp;'Service PJ'!$A132&amp;"*",'EPA_US9RT techs'!$A$2:$I$1722,9,FALSE),"")</f>
        <v/>
      </c>
      <c r="CP134" s="14" t="str">
        <f>IFERROR(VLOOKUP($BM$1&amp;'Service PJ'!$D132&amp;'Service PJ'!$B132&amp;'Service PJ'!$A132&amp;"*",'EPA_US9RT techs'!$A$2:$I$1722,9,FALSE),"")</f>
        <v/>
      </c>
      <c r="CQ134" s="14" t="str">
        <f>IFERROR(VLOOKUP($BM$1&amp;'Service PJ'!$D132&amp;'Service PJ'!$B132&amp;'Service PJ'!$A132&amp;"*",'EPA_US9RT techs'!$A$2:$I$1722,9,FALSE),"")</f>
        <v/>
      </c>
      <c r="CS134" t="str">
        <f>IF(SUM(CT134:DJ134)=0,"\I:",'Service PJ'!$D132&amp;"_"&amp;'Service PJ'!$E132&amp;"_"&amp;'Service PJ'!$C132)</f>
        <v>IIS_OTP_NGA</v>
      </c>
      <c r="CT134" s="2">
        <f>IFERROR(VLOOKUP($CS$1&amp;'Service PJ'!$D132&amp;'Service PJ'!$B132&amp;'Service PJ'!$A132&amp;"*",'EPA_US9RT techs'!$A$2:$I$1722,9,FALSE),"")</f>
        <v>30</v>
      </c>
      <c r="CU134" s="2">
        <f>IFERROR(VLOOKUP($CS$1&amp;'Service PJ'!$D132&amp;'Service PJ'!$B132&amp;'Service PJ'!$A132&amp;"*",'EPA_US9RT techs'!$A$2:$I$1722,9,FALSE),"")</f>
        <v>30</v>
      </c>
      <c r="CV134" s="2">
        <f>IFERROR(VLOOKUP($CS$1&amp;'Service PJ'!$D132&amp;'Service PJ'!$B132&amp;'Service PJ'!$A132&amp;"*",'EPA_US9RT techs'!$A$2:$I$1722,9,FALSE),"")</f>
        <v>30</v>
      </c>
      <c r="CW134" s="2">
        <f>IFERROR(VLOOKUP($CS$1&amp;'Service PJ'!$D132&amp;'Service PJ'!$B132&amp;'Service PJ'!$A132&amp;"*",'EPA_US9RT techs'!$A$2:$I$1722,9,FALSE),"")</f>
        <v>30</v>
      </c>
      <c r="CX134" s="2">
        <f>IFERROR(VLOOKUP($CS$1&amp;'Service PJ'!$D132&amp;'Service PJ'!$B132&amp;'Service PJ'!$A132&amp;"*",'EPA_US9RT techs'!$A$2:$I$1722,9,FALSE),"")</f>
        <v>30</v>
      </c>
      <c r="CY134" s="2">
        <f>IFERROR(VLOOKUP($CS$1&amp;'Service PJ'!$D132&amp;'Service PJ'!$B132&amp;'Service PJ'!$A132&amp;"*",'EPA_US9RT techs'!$A$2:$I$1722,9,FALSE),"")</f>
        <v>30</v>
      </c>
      <c r="CZ134" s="2">
        <f>IFERROR(VLOOKUP($CS$1&amp;'Service PJ'!$D132&amp;'Service PJ'!$B132&amp;'Service PJ'!$A132&amp;"*",'EPA_US9RT techs'!$A$2:$I$1722,9,FALSE),"")</f>
        <v>30</v>
      </c>
      <c r="DA134" s="2">
        <f>IFERROR(VLOOKUP($CS$1&amp;'Service PJ'!$D132&amp;'Service PJ'!$B132&amp;'Service PJ'!$A132&amp;"*",'EPA_US9RT techs'!$A$2:$I$1722,9,FALSE),"")</f>
        <v>30</v>
      </c>
      <c r="DB134" s="2">
        <f>IFERROR(VLOOKUP($CS$1&amp;'Service PJ'!$D132&amp;'Service PJ'!$B132&amp;'Service PJ'!$A132&amp;"*",'EPA_US9RT techs'!$A$2:$I$1722,9,FALSE),"")</f>
        <v>30</v>
      </c>
      <c r="DC134" s="2">
        <f>IFERROR(VLOOKUP($CS$1&amp;'Service PJ'!$D132&amp;'Service PJ'!$B132&amp;'Service PJ'!$A132&amp;"*",'EPA_US9RT techs'!$A$2:$I$1722,9,FALSE),"")</f>
        <v>30</v>
      </c>
      <c r="DD134" s="2">
        <f>IFERROR(VLOOKUP($CS$1&amp;'Service PJ'!$D132&amp;'Service PJ'!$B132&amp;'Service PJ'!$A132&amp;"*",'EPA_US9RT techs'!$A$2:$I$1722,9,FALSE),"")</f>
        <v>30</v>
      </c>
      <c r="DE134" s="2">
        <f>IFERROR(VLOOKUP($CS$1&amp;'Service PJ'!$D132&amp;'Service PJ'!$B132&amp;'Service PJ'!$A132&amp;"*",'EPA_US9RT techs'!$A$2:$I$1722,9,FALSE),"")</f>
        <v>30</v>
      </c>
      <c r="DF134" s="2">
        <f>IFERROR(VLOOKUP($CS$1&amp;'Service PJ'!$D132&amp;'Service PJ'!$B132&amp;'Service PJ'!$A132&amp;"*",'EPA_US9RT techs'!$A$2:$I$1722,9,FALSE),"")</f>
        <v>30</v>
      </c>
      <c r="DG134" s="2">
        <f>IFERROR(VLOOKUP($CS$1&amp;'Service PJ'!$D132&amp;'Service PJ'!$B132&amp;'Service PJ'!$A132&amp;"*",'EPA_US9RT techs'!$A$2:$I$1722,9,FALSE),"")</f>
        <v>30</v>
      </c>
      <c r="DH134" s="2">
        <f>IFERROR(VLOOKUP($CS$1&amp;'Service PJ'!$D132&amp;'Service PJ'!$B132&amp;'Service PJ'!$A132&amp;"*",'EPA_US9RT techs'!$A$2:$I$1722,9,FALSE),"")</f>
        <v>30</v>
      </c>
      <c r="DI134" s="2">
        <f>IFERROR(VLOOKUP($CS$1&amp;'Service PJ'!$D132&amp;'Service PJ'!$B132&amp;'Service PJ'!$A132&amp;"*",'EPA_US9RT techs'!$A$2:$I$1722,9,FALSE),"")</f>
        <v>30</v>
      </c>
      <c r="DJ134" s="2">
        <f>IFERROR(VLOOKUP($CS$1&amp;'Service PJ'!$D132&amp;'Service PJ'!$B132&amp;'Service PJ'!$A132&amp;"*",'EPA_US9RT techs'!$A$2:$I$1722,9,FALSE),"")</f>
        <v>30</v>
      </c>
      <c r="DK134" s="2">
        <f>IFERROR(VLOOKUP($CS$1&amp;'Service PJ'!$D132&amp;'Service PJ'!$B132&amp;'Service PJ'!$A132&amp;"*",'EPA_US9RT techs'!$A$2:$I$1722,9,FALSE),"")</f>
        <v>30</v>
      </c>
      <c r="DL134" s="2">
        <f>IFERROR(VLOOKUP($CS$1&amp;'Service PJ'!$D132&amp;'Service PJ'!$B132&amp;'Service PJ'!$A132&amp;"*",'EPA_US9RT techs'!$A$2:$I$1722,9,FALSE),"")</f>
        <v>30</v>
      </c>
      <c r="DM134" s="2">
        <f>IFERROR(VLOOKUP($CS$1&amp;'Service PJ'!$D132&amp;'Service PJ'!$B132&amp;'Service PJ'!$A132&amp;"*",'EPA_US9RT techs'!$A$2:$I$1722,9,FALSE),"")</f>
        <v>30</v>
      </c>
      <c r="DN134" s="2">
        <f>IFERROR(VLOOKUP($CS$1&amp;'Service PJ'!$D132&amp;'Service PJ'!$B132&amp;'Service PJ'!$A132&amp;"*",'EPA_US9RT techs'!$A$2:$I$1722,9,FALSE),"")</f>
        <v>30</v>
      </c>
      <c r="DO134" s="2">
        <f>IFERROR(VLOOKUP($CS$1&amp;'Service PJ'!$D132&amp;'Service PJ'!$B132&amp;'Service PJ'!$A132&amp;"*",'EPA_US9RT techs'!$A$2:$I$1722,9,FALSE),"")</f>
        <v>30</v>
      </c>
      <c r="DP134" s="2">
        <f>IFERROR(VLOOKUP($CS$1&amp;'Service PJ'!$D132&amp;'Service PJ'!$B132&amp;'Service PJ'!$A132&amp;"*",'EPA_US9RT techs'!$A$2:$I$1722,9,FALSE),"")</f>
        <v>30</v>
      </c>
      <c r="DQ134" s="2">
        <f>IFERROR(VLOOKUP($CS$1&amp;'Service PJ'!$D132&amp;'Service PJ'!$B132&amp;'Service PJ'!$A132&amp;"*",'EPA_US9RT techs'!$A$2:$I$1722,9,FALSE),"")</f>
        <v>30</v>
      </c>
      <c r="DR134" s="2">
        <f>IFERROR(VLOOKUP($CS$1&amp;'Service PJ'!$D132&amp;'Service PJ'!$B132&amp;'Service PJ'!$A132&amp;"*",'EPA_US9RT techs'!$A$2:$I$1722,9,FALSE),"")</f>
        <v>30</v>
      </c>
      <c r="DS134" s="2">
        <f>IFERROR(VLOOKUP($CS$1&amp;'Service PJ'!$D132&amp;'Service PJ'!$B132&amp;'Service PJ'!$A132&amp;"*",'EPA_US9RT techs'!$A$2:$I$1722,9,FALSE),"")</f>
        <v>30</v>
      </c>
      <c r="DT134" s="2">
        <f>IFERROR(VLOOKUP($CS$1&amp;'Service PJ'!$D132&amp;'Service PJ'!$B132&amp;'Service PJ'!$A132&amp;"*",'EPA_US9RT techs'!$A$2:$I$1722,9,FALSE),"")</f>
        <v>30</v>
      </c>
      <c r="DU134" s="2">
        <f>IFERROR(VLOOKUP($CS$1&amp;'Service PJ'!$D132&amp;'Service PJ'!$B132&amp;'Service PJ'!$A132&amp;"*",'EPA_US9RT techs'!$A$2:$I$1722,9,FALSE),"")</f>
        <v>30</v>
      </c>
      <c r="DV134" s="2">
        <f>IFERROR(VLOOKUP($CS$1&amp;'Service PJ'!$D132&amp;'Service PJ'!$B132&amp;'Service PJ'!$A132&amp;"*",'EPA_US9RT techs'!$A$2:$I$1722,9,FALSE),"")</f>
        <v>30</v>
      </c>
      <c r="DW134" s="2">
        <f>IFERROR(VLOOKUP($CS$1&amp;'Service PJ'!$D132&amp;'Service PJ'!$B132&amp;'Service PJ'!$A132&amp;"*",'EPA_US9RT techs'!$A$2:$I$1722,9,FALSE),"")</f>
        <v>30</v>
      </c>
    </row>
    <row r="135" spans="1:127" x14ac:dyDescent="0.45">
      <c r="A135" t="str">
        <f>IF(SUM(B135:R135)=0,"\I:",'Service PJ'!$D133&amp;"_"&amp;'Service PJ'!$E133&amp;"_"&amp;'Service PJ'!$C133)</f>
        <v>\I:</v>
      </c>
      <c r="B135" s="14" t="str">
        <f>IFERROR(VLOOKUP($A$1&amp;'Service PJ'!$D133&amp;'Service PJ'!$B133&amp;'Service PJ'!$A133&amp;"*",'EPA_US9RT techs'!$A$2:$I$1722,9,FALSE),"")</f>
        <v/>
      </c>
      <c r="C135" s="14" t="str">
        <f>IFERROR(VLOOKUP($A$1&amp;'Service PJ'!$D133&amp;'Service PJ'!$B133&amp;'Service PJ'!$A133&amp;"*",'EPA_US9RT techs'!$A$2:$I$1722,9,FALSE),"")</f>
        <v/>
      </c>
      <c r="D135" s="14" t="str">
        <f>IFERROR(VLOOKUP($A$1&amp;'Service PJ'!$D133&amp;'Service PJ'!$B133&amp;'Service PJ'!$A133&amp;"*",'EPA_US9RT techs'!$A$2:$I$1722,9,FALSE),"")</f>
        <v/>
      </c>
      <c r="E135" s="14" t="str">
        <f>IFERROR(VLOOKUP($A$1&amp;'Service PJ'!$D133&amp;'Service PJ'!$B133&amp;'Service PJ'!$A133&amp;"*",'EPA_US9RT techs'!$A$2:$I$1722,9,FALSE),"")</f>
        <v/>
      </c>
      <c r="F135" s="14" t="str">
        <f>IFERROR(VLOOKUP($A$1&amp;'Service PJ'!$D133&amp;'Service PJ'!$B133&amp;'Service PJ'!$A133&amp;"*",'EPA_US9RT techs'!$A$2:$I$1722,9,FALSE),"")</f>
        <v/>
      </c>
      <c r="G135" s="14" t="str">
        <f>IFERROR(VLOOKUP($A$1&amp;'Service PJ'!$D133&amp;'Service PJ'!$B133&amp;'Service PJ'!$A133&amp;"*",'EPA_US9RT techs'!$A$2:$I$1722,9,FALSE),"")</f>
        <v/>
      </c>
      <c r="H135" s="14" t="str">
        <f>IFERROR(VLOOKUP($A$1&amp;'Service PJ'!$D133&amp;'Service PJ'!$B133&amp;'Service PJ'!$A133&amp;"*",'EPA_US9RT techs'!$A$2:$I$1722,9,FALSE),"")</f>
        <v/>
      </c>
      <c r="I135" s="14" t="str">
        <f>IFERROR(VLOOKUP($A$1&amp;'Service PJ'!$D133&amp;'Service PJ'!$B133&amp;'Service PJ'!$A133&amp;"*",'EPA_US9RT techs'!$A$2:$I$1722,9,FALSE),"")</f>
        <v/>
      </c>
      <c r="J135" s="14" t="str">
        <f>IFERROR(VLOOKUP($A$1&amp;'Service PJ'!$D133&amp;'Service PJ'!$B133&amp;'Service PJ'!$A133&amp;"*",'EPA_US9RT techs'!$A$2:$I$1722,9,FALSE),"")</f>
        <v/>
      </c>
      <c r="K135" s="14" t="str">
        <f>IFERROR(VLOOKUP($A$1&amp;'Service PJ'!$D133&amp;'Service PJ'!$B133&amp;'Service PJ'!$A133&amp;"*",'EPA_US9RT techs'!$A$2:$I$1722,9,FALSE),"")</f>
        <v/>
      </c>
      <c r="L135" s="14" t="str">
        <f>IFERROR(VLOOKUP($A$1&amp;'Service PJ'!$D133&amp;'Service PJ'!$B133&amp;'Service PJ'!$A133&amp;"*",'EPA_US9RT techs'!$A$2:$I$1722,9,FALSE),"")</f>
        <v/>
      </c>
      <c r="M135" s="14" t="str">
        <f>IFERROR(VLOOKUP($A$1&amp;'Service PJ'!$D133&amp;'Service PJ'!$B133&amp;'Service PJ'!$A133&amp;"*",'EPA_US9RT techs'!$A$2:$I$1722,9,FALSE),"")</f>
        <v/>
      </c>
      <c r="N135" s="14" t="str">
        <f>IFERROR(VLOOKUP($A$1&amp;'Service PJ'!$D133&amp;'Service PJ'!$B133&amp;'Service PJ'!$A133&amp;"*",'EPA_US9RT techs'!$A$2:$I$1722,9,FALSE),"")</f>
        <v/>
      </c>
      <c r="O135" s="14" t="str">
        <f>IFERROR(VLOOKUP($A$1&amp;'Service PJ'!$D133&amp;'Service PJ'!$B133&amp;'Service PJ'!$A133&amp;"*",'EPA_US9RT techs'!$A$2:$I$1722,9,FALSE),"")</f>
        <v/>
      </c>
      <c r="P135" s="14" t="str">
        <f>IFERROR(VLOOKUP($A$1&amp;'Service PJ'!$D133&amp;'Service PJ'!$B133&amp;'Service PJ'!$A133&amp;"*",'EPA_US9RT techs'!$A$2:$I$1722,9,FALSE),"")</f>
        <v/>
      </c>
      <c r="Q135" s="14" t="str">
        <f>IFERROR(VLOOKUP($A$1&amp;'Service PJ'!$D133&amp;'Service PJ'!$B133&amp;'Service PJ'!$A133&amp;"*",'EPA_US9RT techs'!$A$2:$I$1722,9,FALSE),"")</f>
        <v/>
      </c>
      <c r="R135" s="14" t="str">
        <f>IFERROR(VLOOKUP($A$1&amp;'Service PJ'!$D133&amp;'Service PJ'!$B133&amp;'Service PJ'!$A133&amp;"*",'EPA_US9RT techs'!$A$2:$I$1722,9,FALSE),"")</f>
        <v/>
      </c>
      <c r="S135" s="14" t="str">
        <f>IFERROR(VLOOKUP($A$1&amp;'Service PJ'!$D133&amp;'Service PJ'!$B133&amp;'Service PJ'!$A133&amp;"*",'EPA_US9RT techs'!$A$2:$I$1722,9,FALSE),"")</f>
        <v/>
      </c>
      <c r="T135" s="14" t="str">
        <f>IFERROR(VLOOKUP($A$1&amp;'Service PJ'!$D133&amp;'Service PJ'!$B133&amp;'Service PJ'!$A133&amp;"*",'EPA_US9RT techs'!$A$2:$I$1722,9,FALSE),"")</f>
        <v/>
      </c>
      <c r="U135" s="14" t="str">
        <f>IFERROR(VLOOKUP($A$1&amp;'Service PJ'!$D133&amp;'Service PJ'!$B133&amp;'Service PJ'!$A133&amp;"*",'EPA_US9RT techs'!$A$2:$I$1722,9,FALSE),"")</f>
        <v/>
      </c>
      <c r="V135" s="14" t="str">
        <f>IFERROR(VLOOKUP($A$1&amp;'Service PJ'!$D133&amp;'Service PJ'!$B133&amp;'Service PJ'!$A133&amp;"*",'EPA_US9RT techs'!$A$2:$I$1722,9,FALSE),"")</f>
        <v/>
      </c>
      <c r="W135" s="14" t="str">
        <f>IFERROR(VLOOKUP($A$1&amp;'Service PJ'!$D133&amp;'Service PJ'!$B133&amp;'Service PJ'!$A133&amp;"*",'EPA_US9RT techs'!$A$2:$I$1722,9,FALSE),"")</f>
        <v/>
      </c>
      <c r="X135" s="14" t="str">
        <f>IFERROR(VLOOKUP($A$1&amp;'Service PJ'!$D133&amp;'Service PJ'!$B133&amp;'Service PJ'!$A133&amp;"*",'EPA_US9RT techs'!$A$2:$I$1722,9,FALSE),"")</f>
        <v/>
      </c>
      <c r="Y135" s="14" t="str">
        <f>IFERROR(VLOOKUP($A$1&amp;'Service PJ'!$D133&amp;'Service PJ'!$B133&amp;'Service PJ'!$A133&amp;"*",'EPA_US9RT techs'!$A$2:$I$1722,9,FALSE),"")</f>
        <v/>
      </c>
      <c r="Z135" s="14" t="str">
        <f>IFERROR(VLOOKUP($A$1&amp;'Service PJ'!$D133&amp;'Service PJ'!$B133&amp;'Service PJ'!$A133&amp;"*",'EPA_US9RT techs'!$A$2:$I$1722,9,FALSE),"")</f>
        <v/>
      </c>
      <c r="AA135" s="14" t="str">
        <f>IFERROR(VLOOKUP($A$1&amp;'Service PJ'!$D133&amp;'Service PJ'!$B133&amp;'Service PJ'!$A133&amp;"*",'EPA_US9RT techs'!$A$2:$I$1722,9,FALSE),"")</f>
        <v/>
      </c>
      <c r="AB135" s="14" t="str">
        <f>IFERROR(VLOOKUP($A$1&amp;'Service PJ'!$D133&amp;'Service PJ'!$B133&amp;'Service PJ'!$A133&amp;"*",'EPA_US9RT techs'!$A$2:$I$1722,9,FALSE),"")</f>
        <v/>
      </c>
      <c r="AC135" s="14" t="str">
        <f>IFERROR(VLOOKUP($A$1&amp;'Service PJ'!$D133&amp;'Service PJ'!$B133&amp;'Service PJ'!$A133&amp;"*",'EPA_US9RT techs'!$A$2:$I$1722,9,FALSE),"")</f>
        <v/>
      </c>
      <c r="AD135" s="14" t="str">
        <f>IFERROR(VLOOKUP($A$1&amp;'Service PJ'!$D133&amp;'Service PJ'!$B133&amp;'Service PJ'!$A133&amp;"*",'EPA_US9RT techs'!$A$2:$I$1722,9,FALSE),"")</f>
        <v/>
      </c>
      <c r="AE135" s="14" t="str">
        <f>IFERROR(VLOOKUP($A$1&amp;'Service PJ'!$D133&amp;'Service PJ'!$B133&amp;'Service PJ'!$A133&amp;"*",'EPA_US9RT techs'!$A$2:$I$1722,9,FALSE),"")</f>
        <v/>
      </c>
      <c r="AG135" t="str">
        <f>IF(SUM(AH135:AX135)=0,"\I:",'Service PJ'!$D133&amp;"_"&amp;'Service PJ'!$E133&amp;"_"&amp;'Service PJ'!$C133)</f>
        <v>\I:</v>
      </c>
      <c r="AH135" s="14" t="str">
        <f>IFERROR(VLOOKUP($AG$1&amp;'Service PJ'!$D133&amp;'Service PJ'!$B133&amp;'Service PJ'!$A133&amp;"*",'EPA_US9RT techs'!$A$2:$I$1722,9,FALSE),"")</f>
        <v/>
      </c>
      <c r="AI135" s="14" t="str">
        <f>IFERROR(VLOOKUP($AG$1&amp;'Service PJ'!$D133&amp;'Service PJ'!$B133&amp;'Service PJ'!$A133&amp;"*",'EPA_US9RT techs'!$A$2:$I$1722,9,FALSE),"")</f>
        <v/>
      </c>
      <c r="AJ135" s="14" t="str">
        <f>IFERROR(VLOOKUP($AG$1&amp;'Service PJ'!$D133&amp;'Service PJ'!$B133&amp;'Service PJ'!$A133&amp;"*",'EPA_US9RT techs'!$A$2:$I$1722,9,FALSE),"")</f>
        <v/>
      </c>
      <c r="AK135" s="14" t="str">
        <f>IFERROR(VLOOKUP($AG$1&amp;'Service PJ'!$D133&amp;'Service PJ'!$B133&amp;'Service PJ'!$A133&amp;"*",'EPA_US9RT techs'!$A$2:$I$1722,9,FALSE),"")</f>
        <v/>
      </c>
      <c r="AL135" s="14" t="str">
        <f>IFERROR(VLOOKUP($AG$1&amp;'Service PJ'!$D133&amp;'Service PJ'!$B133&amp;'Service PJ'!$A133&amp;"*",'EPA_US9RT techs'!$A$2:$I$1722,9,FALSE),"")</f>
        <v/>
      </c>
      <c r="AM135" s="14" t="str">
        <f>IFERROR(VLOOKUP($AG$1&amp;'Service PJ'!$D133&amp;'Service PJ'!$B133&amp;'Service PJ'!$A133&amp;"*",'EPA_US9RT techs'!$A$2:$I$1722,9,FALSE),"")</f>
        <v/>
      </c>
      <c r="AN135" s="14" t="str">
        <f>IFERROR(VLOOKUP($AG$1&amp;'Service PJ'!$D133&amp;'Service PJ'!$B133&amp;'Service PJ'!$A133&amp;"*",'EPA_US9RT techs'!$A$2:$I$1722,9,FALSE),"")</f>
        <v/>
      </c>
      <c r="AO135" s="14" t="str">
        <f>IFERROR(VLOOKUP($AG$1&amp;'Service PJ'!$D133&amp;'Service PJ'!$B133&amp;'Service PJ'!$A133&amp;"*",'EPA_US9RT techs'!$A$2:$I$1722,9,FALSE),"")</f>
        <v/>
      </c>
      <c r="AP135" s="14" t="str">
        <f>IFERROR(VLOOKUP($AG$1&amp;'Service PJ'!$D133&amp;'Service PJ'!$B133&amp;'Service PJ'!$A133&amp;"*",'EPA_US9RT techs'!$A$2:$I$1722,9,FALSE),"")</f>
        <v/>
      </c>
      <c r="AQ135" s="14" t="str">
        <f>IFERROR(VLOOKUP($AG$1&amp;'Service PJ'!$D133&amp;'Service PJ'!$B133&amp;'Service PJ'!$A133&amp;"*",'EPA_US9RT techs'!$A$2:$I$1722,9,FALSE),"")</f>
        <v/>
      </c>
      <c r="AR135" s="14" t="str">
        <f>IFERROR(VLOOKUP($AG$1&amp;'Service PJ'!$D133&amp;'Service PJ'!$B133&amp;'Service PJ'!$A133&amp;"*",'EPA_US9RT techs'!$A$2:$I$1722,9,FALSE),"")</f>
        <v/>
      </c>
      <c r="AS135" s="14" t="str">
        <f>IFERROR(VLOOKUP($AG$1&amp;'Service PJ'!$D133&amp;'Service PJ'!$B133&amp;'Service PJ'!$A133&amp;"*",'EPA_US9RT techs'!$A$2:$I$1722,9,FALSE),"")</f>
        <v/>
      </c>
      <c r="AT135" s="14" t="str">
        <f>IFERROR(VLOOKUP($AG$1&amp;'Service PJ'!$D133&amp;'Service PJ'!$B133&amp;'Service PJ'!$A133&amp;"*",'EPA_US9RT techs'!$A$2:$I$1722,9,FALSE),"")</f>
        <v/>
      </c>
      <c r="AU135" s="14" t="str">
        <f>IFERROR(VLOOKUP($AG$1&amp;'Service PJ'!$D133&amp;'Service PJ'!$B133&amp;'Service PJ'!$A133&amp;"*",'EPA_US9RT techs'!$A$2:$I$1722,9,FALSE),"")</f>
        <v/>
      </c>
      <c r="AV135" s="14" t="str">
        <f>IFERROR(VLOOKUP($AG$1&amp;'Service PJ'!$D133&amp;'Service PJ'!$B133&amp;'Service PJ'!$A133&amp;"*",'EPA_US9RT techs'!$A$2:$I$1722,9,FALSE),"")</f>
        <v/>
      </c>
      <c r="AW135" s="14" t="str">
        <f>IFERROR(VLOOKUP($AG$1&amp;'Service PJ'!$D133&amp;'Service PJ'!$B133&amp;'Service PJ'!$A133&amp;"*",'EPA_US9RT techs'!$A$2:$I$1722,9,FALSE),"")</f>
        <v/>
      </c>
      <c r="AX135" s="14" t="str">
        <f>IFERROR(VLOOKUP($AG$1&amp;'Service PJ'!$D133&amp;'Service PJ'!$B133&amp;'Service PJ'!$A133&amp;"*",'EPA_US9RT techs'!$A$2:$I$1722,9,FALSE),"")</f>
        <v/>
      </c>
      <c r="AY135" s="14" t="str">
        <f>IFERROR(VLOOKUP($AG$1&amp;'Service PJ'!$D133&amp;'Service PJ'!$B133&amp;'Service PJ'!$A133&amp;"*",'EPA_US9RT techs'!$A$2:$I$1722,9,FALSE),"")</f>
        <v/>
      </c>
      <c r="AZ135" s="14" t="str">
        <f>IFERROR(VLOOKUP($AG$1&amp;'Service PJ'!$D133&amp;'Service PJ'!$B133&amp;'Service PJ'!$A133&amp;"*",'EPA_US9RT techs'!$A$2:$I$1722,9,FALSE),"")</f>
        <v/>
      </c>
      <c r="BA135" s="14" t="str">
        <f>IFERROR(VLOOKUP($AG$1&amp;'Service PJ'!$D133&amp;'Service PJ'!$B133&amp;'Service PJ'!$A133&amp;"*",'EPA_US9RT techs'!$A$2:$I$1722,9,FALSE),"")</f>
        <v/>
      </c>
      <c r="BB135" s="14" t="str">
        <f>IFERROR(VLOOKUP($AG$1&amp;'Service PJ'!$D133&amp;'Service PJ'!$B133&amp;'Service PJ'!$A133&amp;"*",'EPA_US9RT techs'!$A$2:$I$1722,9,FALSE),"")</f>
        <v/>
      </c>
      <c r="BC135" s="14" t="str">
        <f>IFERROR(VLOOKUP($AG$1&amp;'Service PJ'!$D133&amp;'Service PJ'!$B133&amp;'Service PJ'!$A133&amp;"*",'EPA_US9RT techs'!$A$2:$I$1722,9,FALSE),"")</f>
        <v/>
      </c>
      <c r="BD135" s="14" t="str">
        <f>IFERROR(VLOOKUP($AG$1&amp;'Service PJ'!$D133&amp;'Service PJ'!$B133&amp;'Service PJ'!$A133&amp;"*",'EPA_US9RT techs'!$A$2:$I$1722,9,FALSE),"")</f>
        <v/>
      </c>
      <c r="BE135" s="14" t="str">
        <f>IFERROR(VLOOKUP($AG$1&amp;'Service PJ'!$D133&amp;'Service PJ'!$B133&amp;'Service PJ'!$A133&amp;"*",'EPA_US9RT techs'!$A$2:$I$1722,9,FALSE),"")</f>
        <v/>
      </c>
      <c r="BF135" s="14" t="str">
        <f>IFERROR(VLOOKUP($AG$1&amp;'Service PJ'!$D133&amp;'Service PJ'!$B133&amp;'Service PJ'!$A133&amp;"*",'EPA_US9RT techs'!$A$2:$I$1722,9,FALSE),"")</f>
        <v/>
      </c>
      <c r="BG135" s="14" t="str">
        <f>IFERROR(VLOOKUP($AG$1&amp;'Service PJ'!$D133&amp;'Service PJ'!$B133&amp;'Service PJ'!$A133&amp;"*",'EPA_US9RT techs'!$A$2:$I$1722,9,FALSE),"")</f>
        <v/>
      </c>
      <c r="BH135" s="14" t="str">
        <f>IFERROR(VLOOKUP($AG$1&amp;'Service PJ'!$D133&amp;'Service PJ'!$B133&amp;'Service PJ'!$A133&amp;"*",'EPA_US9RT techs'!$A$2:$I$1722,9,FALSE),"")</f>
        <v/>
      </c>
      <c r="BI135" s="14" t="str">
        <f>IFERROR(VLOOKUP($AG$1&amp;'Service PJ'!$D133&amp;'Service PJ'!$B133&amp;'Service PJ'!$A133&amp;"*",'EPA_US9RT techs'!$A$2:$I$1722,9,FALSE),"")</f>
        <v/>
      </c>
      <c r="BJ135" s="14" t="str">
        <f>IFERROR(VLOOKUP($AG$1&amp;'Service PJ'!$D133&amp;'Service PJ'!$B133&amp;'Service PJ'!$A133&amp;"*",'EPA_US9RT techs'!$A$2:$I$1722,9,FALSE),"")</f>
        <v/>
      </c>
      <c r="BK135" s="14" t="str">
        <f>IFERROR(VLOOKUP($AG$1&amp;'Service PJ'!$D133&amp;'Service PJ'!$B133&amp;'Service PJ'!$A133&amp;"*",'EPA_US9RT techs'!$A$2:$I$1722,9,FALSE),"")</f>
        <v/>
      </c>
      <c r="BM135" t="str">
        <f>IF(SUM(BN135:CD135)=0,"\I:",'Service PJ'!$D133&amp;"_"&amp;'Service PJ'!$E133&amp;"_"&amp;'Service PJ'!$C133)</f>
        <v>\I:</v>
      </c>
      <c r="BN135" s="14" t="str">
        <f>IFERROR(VLOOKUP($BM$1&amp;'Service PJ'!$D133&amp;'Service PJ'!$B133&amp;'Service PJ'!$A133&amp;"*",'EPA_US9RT techs'!$A$2:$I$1722,9,FALSE),"")</f>
        <v/>
      </c>
      <c r="BO135" s="14" t="str">
        <f>IFERROR(VLOOKUP($BM$1&amp;'Service PJ'!$D133&amp;'Service PJ'!$B133&amp;'Service PJ'!$A133&amp;"*",'EPA_US9RT techs'!$A$2:$I$1722,9,FALSE),"")</f>
        <v/>
      </c>
      <c r="BP135" s="14" t="str">
        <f>IFERROR(VLOOKUP($BM$1&amp;'Service PJ'!$D133&amp;'Service PJ'!$B133&amp;'Service PJ'!$A133&amp;"*",'EPA_US9RT techs'!$A$2:$I$1722,9,FALSE),"")</f>
        <v/>
      </c>
      <c r="BQ135" s="14" t="str">
        <f>IFERROR(VLOOKUP($BM$1&amp;'Service PJ'!$D133&amp;'Service PJ'!$B133&amp;'Service PJ'!$A133&amp;"*",'EPA_US9RT techs'!$A$2:$I$1722,9,FALSE),"")</f>
        <v/>
      </c>
      <c r="BR135" s="14" t="str">
        <f>IFERROR(VLOOKUP($BM$1&amp;'Service PJ'!$D133&amp;'Service PJ'!$B133&amp;'Service PJ'!$A133&amp;"*",'EPA_US9RT techs'!$A$2:$I$1722,9,FALSE),"")</f>
        <v/>
      </c>
      <c r="BS135" s="14" t="str">
        <f>IFERROR(VLOOKUP($BM$1&amp;'Service PJ'!$D133&amp;'Service PJ'!$B133&amp;'Service PJ'!$A133&amp;"*",'EPA_US9RT techs'!$A$2:$I$1722,9,FALSE),"")</f>
        <v/>
      </c>
      <c r="BT135" s="14" t="str">
        <f>IFERROR(VLOOKUP($BM$1&amp;'Service PJ'!$D133&amp;'Service PJ'!$B133&amp;'Service PJ'!$A133&amp;"*",'EPA_US9RT techs'!$A$2:$I$1722,9,FALSE),"")</f>
        <v/>
      </c>
      <c r="BU135" s="14" t="str">
        <f>IFERROR(VLOOKUP($BM$1&amp;'Service PJ'!$D133&amp;'Service PJ'!$B133&amp;'Service PJ'!$A133&amp;"*",'EPA_US9RT techs'!$A$2:$I$1722,9,FALSE),"")</f>
        <v/>
      </c>
      <c r="BV135" s="14" t="str">
        <f>IFERROR(VLOOKUP($BM$1&amp;'Service PJ'!$D133&amp;'Service PJ'!$B133&amp;'Service PJ'!$A133&amp;"*",'EPA_US9RT techs'!$A$2:$I$1722,9,FALSE),"")</f>
        <v/>
      </c>
      <c r="BW135" s="14" t="str">
        <f>IFERROR(VLOOKUP($BM$1&amp;'Service PJ'!$D133&amp;'Service PJ'!$B133&amp;'Service PJ'!$A133&amp;"*",'EPA_US9RT techs'!$A$2:$I$1722,9,FALSE),"")</f>
        <v/>
      </c>
      <c r="BX135" s="14" t="str">
        <f>IFERROR(VLOOKUP($BM$1&amp;'Service PJ'!$D133&amp;'Service PJ'!$B133&amp;'Service PJ'!$A133&amp;"*",'EPA_US9RT techs'!$A$2:$I$1722,9,FALSE),"")</f>
        <v/>
      </c>
      <c r="BY135" s="14" t="str">
        <f>IFERROR(VLOOKUP($BM$1&amp;'Service PJ'!$D133&amp;'Service PJ'!$B133&amp;'Service PJ'!$A133&amp;"*",'EPA_US9RT techs'!$A$2:$I$1722,9,FALSE),"")</f>
        <v/>
      </c>
      <c r="BZ135" s="14" t="str">
        <f>IFERROR(VLOOKUP($BM$1&amp;'Service PJ'!$D133&amp;'Service PJ'!$B133&amp;'Service PJ'!$A133&amp;"*",'EPA_US9RT techs'!$A$2:$I$1722,9,FALSE),"")</f>
        <v/>
      </c>
      <c r="CA135" s="14" t="str">
        <f>IFERROR(VLOOKUP($BM$1&amp;'Service PJ'!$D133&amp;'Service PJ'!$B133&amp;'Service PJ'!$A133&amp;"*",'EPA_US9RT techs'!$A$2:$I$1722,9,FALSE),"")</f>
        <v/>
      </c>
      <c r="CB135" s="14" t="str">
        <f>IFERROR(VLOOKUP($BM$1&amp;'Service PJ'!$D133&amp;'Service PJ'!$B133&amp;'Service PJ'!$A133&amp;"*",'EPA_US9RT techs'!$A$2:$I$1722,9,FALSE),"")</f>
        <v/>
      </c>
      <c r="CC135" s="14" t="str">
        <f>IFERROR(VLOOKUP($BM$1&amp;'Service PJ'!$D133&amp;'Service PJ'!$B133&amp;'Service PJ'!$A133&amp;"*",'EPA_US9RT techs'!$A$2:$I$1722,9,FALSE),"")</f>
        <v/>
      </c>
      <c r="CD135" s="14" t="str">
        <f>IFERROR(VLOOKUP($BM$1&amp;'Service PJ'!$D133&amp;'Service PJ'!$B133&amp;'Service PJ'!$A133&amp;"*",'EPA_US9RT techs'!$A$2:$I$1722,9,FALSE),"")</f>
        <v/>
      </c>
      <c r="CE135" s="14" t="str">
        <f>IFERROR(VLOOKUP($BM$1&amp;'Service PJ'!$D133&amp;'Service PJ'!$B133&amp;'Service PJ'!$A133&amp;"*",'EPA_US9RT techs'!$A$2:$I$1722,9,FALSE),"")</f>
        <v/>
      </c>
      <c r="CF135" s="14" t="str">
        <f>IFERROR(VLOOKUP($BM$1&amp;'Service PJ'!$D133&amp;'Service PJ'!$B133&amp;'Service PJ'!$A133&amp;"*",'EPA_US9RT techs'!$A$2:$I$1722,9,FALSE),"")</f>
        <v/>
      </c>
      <c r="CG135" s="14" t="str">
        <f>IFERROR(VLOOKUP($BM$1&amp;'Service PJ'!$D133&amp;'Service PJ'!$B133&amp;'Service PJ'!$A133&amp;"*",'EPA_US9RT techs'!$A$2:$I$1722,9,FALSE),"")</f>
        <v/>
      </c>
      <c r="CH135" s="14" t="str">
        <f>IFERROR(VLOOKUP($BM$1&amp;'Service PJ'!$D133&amp;'Service PJ'!$B133&amp;'Service PJ'!$A133&amp;"*",'EPA_US9RT techs'!$A$2:$I$1722,9,FALSE),"")</f>
        <v/>
      </c>
      <c r="CI135" s="14" t="str">
        <f>IFERROR(VLOOKUP($BM$1&amp;'Service PJ'!$D133&amp;'Service PJ'!$B133&amp;'Service PJ'!$A133&amp;"*",'EPA_US9RT techs'!$A$2:$I$1722,9,FALSE),"")</f>
        <v/>
      </c>
      <c r="CJ135" s="14" t="str">
        <f>IFERROR(VLOOKUP($BM$1&amp;'Service PJ'!$D133&amp;'Service PJ'!$B133&amp;'Service PJ'!$A133&amp;"*",'EPA_US9RT techs'!$A$2:$I$1722,9,FALSE),"")</f>
        <v/>
      </c>
      <c r="CK135" s="14" t="str">
        <f>IFERROR(VLOOKUP($BM$1&amp;'Service PJ'!$D133&amp;'Service PJ'!$B133&amp;'Service PJ'!$A133&amp;"*",'EPA_US9RT techs'!$A$2:$I$1722,9,FALSE),"")</f>
        <v/>
      </c>
      <c r="CL135" s="14" t="str">
        <f>IFERROR(VLOOKUP($BM$1&amp;'Service PJ'!$D133&amp;'Service PJ'!$B133&amp;'Service PJ'!$A133&amp;"*",'EPA_US9RT techs'!$A$2:$I$1722,9,FALSE),"")</f>
        <v/>
      </c>
      <c r="CM135" s="14" t="str">
        <f>IFERROR(VLOOKUP($BM$1&amp;'Service PJ'!$D133&amp;'Service PJ'!$B133&amp;'Service PJ'!$A133&amp;"*",'EPA_US9RT techs'!$A$2:$I$1722,9,FALSE),"")</f>
        <v/>
      </c>
      <c r="CN135" s="14" t="str">
        <f>IFERROR(VLOOKUP($BM$1&amp;'Service PJ'!$D133&amp;'Service PJ'!$B133&amp;'Service PJ'!$A133&amp;"*",'EPA_US9RT techs'!$A$2:$I$1722,9,FALSE),"")</f>
        <v/>
      </c>
      <c r="CO135" s="14" t="str">
        <f>IFERROR(VLOOKUP($BM$1&amp;'Service PJ'!$D133&amp;'Service PJ'!$B133&amp;'Service PJ'!$A133&amp;"*",'EPA_US9RT techs'!$A$2:$I$1722,9,FALSE),"")</f>
        <v/>
      </c>
      <c r="CP135" s="14" t="str">
        <f>IFERROR(VLOOKUP($BM$1&amp;'Service PJ'!$D133&amp;'Service PJ'!$B133&amp;'Service PJ'!$A133&amp;"*",'EPA_US9RT techs'!$A$2:$I$1722,9,FALSE),"")</f>
        <v/>
      </c>
      <c r="CQ135" s="14" t="str">
        <f>IFERROR(VLOOKUP($BM$1&amp;'Service PJ'!$D133&amp;'Service PJ'!$B133&amp;'Service PJ'!$A133&amp;"*",'EPA_US9RT techs'!$A$2:$I$1722,9,FALSE),"")</f>
        <v/>
      </c>
      <c r="CS135" t="str">
        <f>IF(SUM(CT135:DJ135)=0,"\I:",'Service PJ'!$D133&amp;"_"&amp;'Service PJ'!$E133&amp;"_"&amp;'Service PJ'!$C133)</f>
        <v>\I:</v>
      </c>
      <c r="CT135" s="2" t="str">
        <f>IFERROR(VLOOKUP($CS$1&amp;'Service PJ'!$D133&amp;'Service PJ'!$B133&amp;'Service PJ'!$A133&amp;"*",'EPA_US9RT techs'!$A$2:$I$1722,9,FALSE),"")</f>
        <v/>
      </c>
      <c r="CU135" s="2" t="str">
        <f>IFERROR(VLOOKUP($CS$1&amp;'Service PJ'!$D133&amp;'Service PJ'!$B133&amp;'Service PJ'!$A133&amp;"*",'EPA_US9RT techs'!$A$2:$I$1722,9,FALSE),"")</f>
        <v/>
      </c>
      <c r="CV135" s="2" t="str">
        <f>IFERROR(VLOOKUP($CS$1&amp;'Service PJ'!$D133&amp;'Service PJ'!$B133&amp;'Service PJ'!$A133&amp;"*",'EPA_US9RT techs'!$A$2:$I$1722,9,FALSE),"")</f>
        <v/>
      </c>
      <c r="CW135" s="2" t="str">
        <f>IFERROR(VLOOKUP($CS$1&amp;'Service PJ'!$D133&amp;'Service PJ'!$B133&amp;'Service PJ'!$A133&amp;"*",'EPA_US9RT techs'!$A$2:$I$1722,9,FALSE),"")</f>
        <v/>
      </c>
      <c r="CX135" s="2" t="str">
        <f>IFERROR(VLOOKUP($CS$1&amp;'Service PJ'!$D133&amp;'Service PJ'!$B133&amp;'Service PJ'!$A133&amp;"*",'EPA_US9RT techs'!$A$2:$I$1722,9,FALSE),"")</f>
        <v/>
      </c>
      <c r="CY135" s="2" t="str">
        <f>IFERROR(VLOOKUP($CS$1&amp;'Service PJ'!$D133&amp;'Service PJ'!$B133&amp;'Service PJ'!$A133&amp;"*",'EPA_US9RT techs'!$A$2:$I$1722,9,FALSE),"")</f>
        <v/>
      </c>
      <c r="CZ135" s="2" t="str">
        <f>IFERROR(VLOOKUP($CS$1&amp;'Service PJ'!$D133&amp;'Service PJ'!$B133&amp;'Service PJ'!$A133&amp;"*",'EPA_US9RT techs'!$A$2:$I$1722,9,FALSE),"")</f>
        <v/>
      </c>
      <c r="DA135" s="2" t="str">
        <f>IFERROR(VLOOKUP($CS$1&amp;'Service PJ'!$D133&amp;'Service PJ'!$B133&amp;'Service PJ'!$A133&amp;"*",'EPA_US9RT techs'!$A$2:$I$1722,9,FALSE),"")</f>
        <v/>
      </c>
      <c r="DB135" s="2" t="str">
        <f>IFERROR(VLOOKUP($CS$1&amp;'Service PJ'!$D133&amp;'Service PJ'!$B133&amp;'Service PJ'!$A133&amp;"*",'EPA_US9RT techs'!$A$2:$I$1722,9,FALSE),"")</f>
        <v/>
      </c>
      <c r="DC135" s="2" t="str">
        <f>IFERROR(VLOOKUP($CS$1&amp;'Service PJ'!$D133&amp;'Service PJ'!$B133&amp;'Service PJ'!$A133&amp;"*",'EPA_US9RT techs'!$A$2:$I$1722,9,FALSE),"")</f>
        <v/>
      </c>
      <c r="DD135" s="2" t="str">
        <f>IFERROR(VLOOKUP($CS$1&amp;'Service PJ'!$D133&amp;'Service PJ'!$B133&amp;'Service PJ'!$A133&amp;"*",'EPA_US9RT techs'!$A$2:$I$1722,9,FALSE),"")</f>
        <v/>
      </c>
      <c r="DE135" s="2" t="str">
        <f>IFERROR(VLOOKUP($CS$1&amp;'Service PJ'!$D133&amp;'Service PJ'!$B133&amp;'Service PJ'!$A133&amp;"*",'EPA_US9RT techs'!$A$2:$I$1722,9,FALSE),"")</f>
        <v/>
      </c>
      <c r="DF135" s="2" t="str">
        <f>IFERROR(VLOOKUP($CS$1&amp;'Service PJ'!$D133&amp;'Service PJ'!$B133&amp;'Service PJ'!$A133&amp;"*",'EPA_US9RT techs'!$A$2:$I$1722,9,FALSE),"")</f>
        <v/>
      </c>
      <c r="DG135" s="2" t="str">
        <f>IFERROR(VLOOKUP($CS$1&amp;'Service PJ'!$D133&amp;'Service PJ'!$B133&amp;'Service PJ'!$A133&amp;"*",'EPA_US9RT techs'!$A$2:$I$1722,9,FALSE),"")</f>
        <v/>
      </c>
      <c r="DH135" s="2" t="str">
        <f>IFERROR(VLOOKUP($CS$1&amp;'Service PJ'!$D133&amp;'Service PJ'!$B133&amp;'Service PJ'!$A133&amp;"*",'EPA_US9RT techs'!$A$2:$I$1722,9,FALSE),"")</f>
        <v/>
      </c>
      <c r="DI135" s="2" t="str">
        <f>IFERROR(VLOOKUP($CS$1&amp;'Service PJ'!$D133&amp;'Service PJ'!$B133&amp;'Service PJ'!$A133&amp;"*",'EPA_US9RT techs'!$A$2:$I$1722,9,FALSE),"")</f>
        <v/>
      </c>
      <c r="DJ135" s="2" t="str">
        <f>IFERROR(VLOOKUP($CS$1&amp;'Service PJ'!$D133&amp;'Service PJ'!$B133&amp;'Service PJ'!$A133&amp;"*",'EPA_US9RT techs'!$A$2:$I$1722,9,FALSE),"")</f>
        <v/>
      </c>
      <c r="DK135" s="2" t="str">
        <f>IFERROR(VLOOKUP($CS$1&amp;'Service PJ'!$D133&amp;'Service PJ'!$B133&amp;'Service PJ'!$A133&amp;"*",'EPA_US9RT techs'!$A$2:$I$1722,9,FALSE),"")</f>
        <v/>
      </c>
      <c r="DL135" s="2" t="str">
        <f>IFERROR(VLOOKUP($CS$1&amp;'Service PJ'!$D133&amp;'Service PJ'!$B133&amp;'Service PJ'!$A133&amp;"*",'EPA_US9RT techs'!$A$2:$I$1722,9,FALSE),"")</f>
        <v/>
      </c>
      <c r="DM135" s="2" t="str">
        <f>IFERROR(VLOOKUP($CS$1&amp;'Service PJ'!$D133&amp;'Service PJ'!$B133&amp;'Service PJ'!$A133&amp;"*",'EPA_US9RT techs'!$A$2:$I$1722,9,FALSE),"")</f>
        <v/>
      </c>
      <c r="DN135" s="2" t="str">
        <f>IFERROR(VLOOKUP($CS$1&amp;'Service PJ'!$D133&amp;'Service PJ'!$B133&amp;'Service PJ'!$A133&amp;"*",'EPA_US9RT techs'!$A$2:$I$1722,9,FALSE),"")</f>
        <v/>
      </c>
      <c r="DO135" s="2" t="str">
        <f>IFERROR(VLOOKUP($CS$1&amp;'Service PJ'!$D133&amp;'Service PJ'!$B133&amp;'Service PJ'!$A133&amp;"*",'EPA_US9RT techs'!$A$2:$I$1722,9,FALSE),"")</f>
        <v/>
      </c>
      <c r="DP135" s="2" t="str">
        <f>IFERROR(VLOOKUP($CS$1&amp;'Service PJ'!$D133&amp;'Service PJ'!$B133&amp;'Service PJ'!$A133&amp;"*",'EPA_US9RT techs'!$A$2:$I$1722,9,FALSE),"")</f>
        <v/>
      </c>
      <c r="DQ135" s="2" t="str">
        <f>IFERROR(VLOOKUP($CS$1&amp;'Service PJ'!$D133&amp;'Service PJ'!$B133&amp;'Service PJ'!$A133&amp;"*",'EPA_US9RT techs'!$A$2:$I$1722,9,FALSE),"")</f>
        <v/>
      </c>
      <c r="DR135" s="2" t="str">
        <f>IFERROR(VLOOKUP($CS$1&amp;'Service PJ'!$D133&amp;'Service PJ'!$B133&amp;'Service PJ'!$A133&amp;"*",'EPA_US9RT techs'!$A$2:$I$1722,9,FALSE),"")</f>
        <v/>
      </c>
      <c r="DS135" s="2" t="str">
        <f>IFERROR(VLOOKUP($CS$1&amp;'Service PJ'!$D133&amp;'Service PJ'!$B133&amp;'Service PJ'!$A133&amp;"*",'EPA_US9RT techs'!$A$2:$I$1722,9,FALSE),"")</f>
        <v/>
      </c>
      <c r="DT135" s="2" t="str">
        <f>IFERROR(VLOOKUP($CS$1&amp;'Service PJ'!$D133&amp;'Service PJ'!$B133&amp;'Service PJ'!$A133&amp;"*",'EPA_US9RT techs'!$A$2:$I$1722,9,FALSE),"")</f>
        <v/>
      </c>
      <c r="DU135" s="2" t="str">
        <f>IFERROR(VLOOKUP($CS$1&amp;'Service PJ'!$D133&amp;'Service PJ'!$B133&amp;'Service PJ'!$A133&amp;"*",'EPA_US9RT techs'!$A$2:$I$1722,9,FALSE),"")</f>
        <v/>
      </c>
      <c r="DV135" s="2" t="str">
        <f>IFERROR(VLOOKUP($CS$1&amp;'Service PJ'!$D133&amp;'Service PJ'!$B133&amp;'Service PJ'!$A133&amp;"*",'EPA_US9RT techs'!$A$2:$I$1722,9,FALSE),"")</f>
        <v/>
      </c>
      <c r="DW135" s="2" t="str">
        <f>IFERROR(VLOOKUP($CS$1&amp;'Service PJ'!$D133&amp;'Service PJ'!$B133&amp;'Service PJ'!$A133&amp;"*",'EPA_US9RT techs'!$A$2:$I$1722,9,FALSE),"")</f>
        <v/>
      </c>
    </row>
    <row r="136" spans="1:127" x14ac:dyDescent="0.45">
      <c r="A136" t="str">
        <f>IF(SUM(B136:R136)=0,"\I:",'Service PJ'!$D134&amp;"_"&amp;'Service PJ'!$E134&amp;"_"&amp;'Service PJ'!$C134)</f>
        <v>\I:</v>
      </c>
      <c r="B136" s="14" t="str">
        <f>IFERROR(VLOOKUP($A$1&amp;'Service PJ'!$D134&amp;'Service PJ'!$B134&amp;'Service PJ'!$A134&amp;"*",'EPA_US9RT techs'!$A$2:$I$1722,9,FALSE),"")</f>
        <v/>
      </c>
      <c r="C136" s="14" t="str">
        <f>IFERROR(VLOOKUP($A$1&amp;'Service PJ'!$D134&amp;'Service PJ'!$B134&amp;'Service PJ'!$A134&amp;"*",'EPA_US9RT techs'!$A$2:$I$1722,9,FALSE),"")</f>
        <v/>
      </c>
      <c r="D136" s="14" t="str">
        <f>IFERROR(VLOOKUP($A$1&amp;'Service PJ'!$D134&amp;'Service PJ'!$B134&amp;'Service PJ'!$A134&amp;"*",'EPA_US9RT techs'!$A$2:$I$1722,9,FALSE),"")</f>
        <v/>
      </c>
      <c r="E136" s="14" t="str">
        <f>IFERROR(VLOOKUP($A$1&amp;'Service PJ'!$D134&amp;'Service PJ'!$B134&amp;'Service PJ'!$A134&amp;"*",'EPA_US9RT techs'!$A$2:$I$1722,9,FALSE),"")</f>
        <v/>
      </c>
      <c r="F136" s="14" t="str">
        <f>IFERROR(VLOOKUP($A$1&amp;'Service PJ'!$D134&amp;'Service PJ'!$B134&amp;'Service PJ'!$A134&amp;"*",'EPA_US9RT techs'!$A$2:$I$1722,9,FALSE),"")</f>
        <v/>
      </c>
      <c r="G136" s="14" t="str">
        <f>IFERROR(VLOOKUP($A$1&amp;'Service PJ'!$D134&amp;'Service PJ'!$B134&amp;'Service PJ'!$A134&amp;"*",'EPA_US9RT techs'!$A$2:$I$1722,9,FALSE),"")</f>
        <v/>
      </c>
      <c r="H136" s="14" t="str">
        <f>IFERROR(VLOOKUP($A$1&amp;'Service PJ'!$D134&amp;'Service PJ'!$B134&amp;'Service PJ'!$A134&amp;"*",'EPA_US9RT techs'!$A$2:$I$1722,9,FALSE),"")</f>
        <v/>
      </c>
      <c r="I136" s="14" t="str">
        <f>IFERROR(VLOOKUP($A$1&amp;'Service PJ'!$D134&amp;'Service PJ'!$B134&amp;'Service PJ'!$A134&amp;"*",'EPA_US9RT techs'!$A$2:$I$1722,9,FALSE),"")</f>
        <v/>
      </c>
      <c r="J136" s="14" t="str">
        <f>IFERROR(VLOOKUP($A$1&amp;'Service PJ'!$D134&amp;'Service PJ'!$B134&amp;'Service PJ'!$A134&amp;"*",'EPA_US9RT techs'!$A$2:$I$1722,9,FALSE),"")</f>
        <v/>
      </c>
      <c r="K136" s="14" t="str">
        <f>IFERROR(VLOOKUP($A$1&amp;'Service PJ'!$D134&amp;'Service PJ'!$B134&amp;'Service PJ'!$A134&amp;"*",'EPA_US9RT techs'!$A$2:$I$1722,9,FALSE),"")</f>
        <v/>
      </c>
      <c r="L136" s="14" t="str">
        <f>IFERROR(VLOOKUP($A$1&amp;'Service PJ'!$D134&amp;'Service PJ'!$B134&amp;'Service PJ'!$A134&amp;"*",'EPA_US9RT techs'!$A$2:$I$1722,9,FALSE),"")</f>
        <v/>
      </c>
      <c r="M136" s="14" t="str">
        <f>IFERROR(VLOOKUP($A$1&amp;'Service PJ'!$D134&amp;'Service PJ'!$B134&amp;'Service PJ'!$A134&amp;"*",'EPA_US9RT techs'!$A$2:$I$1722,9,FALSE),"")</f>
        <v/>
      </c>
      <c r="N136" s="14" t="str">
        <f>IFERROR(VLOOKUP($A$1&amp;'Service PJ'!$D134&amp;'Service PJ'!$B134&amp;'Service PJ'!$A134&amp;"*",'EPA_US9RT techs'!$A$2:$I$1722,9,FALSE),"")</f>
        <v/>
      </c>
      <c r="O136" s="14" t="str">
        <f>IFERROR(VLOOKUP($A$1&amp;'Service PJ'!$D134&amp;'Service PJ'!$B134&amp;'Service PJ'!$A134&amp;"*",'EPA_US9RT techs'!$A$2:$I$1722,9,FALSE),"")</f>
        <v/>
      </c>
      <c r="P136" s="14" t="str">
        <f>IFERROR(VLOOKUP($A$1&amp;'Service PJ'!$D134&amp;'Service PJ'!$B134&amp;'Service PJ'!$A134&amp;"*",'EPA_US9RT techs'!$A$2:$I$1722,9,FALSE),"")</f>
        <v/>
      </c>
      <c r="Q136" s="14" t="str">
        <f>IFERROR(VLOOKUP($A$1&amp;'Service PJ'!$D134&amp;'Service PJ'!$B134&amp;'Service PJ'!$A134&amp;"*",'EPA_US9RT techs'!$A$2:$I$1722,9,FALSE),"")</f>
        <v/>
      </c>
      <c r="R136" s="14" t="str">
        <f>IFERROR(VLOOKUP($A$1&amp;'Service PJ'!$D134&amp;'Service PJ'!$B134&amp;'Service PJ'!$A134&amp;"*",'EPA_US9RT techs'!$A$2:$I$1722,9,FALSE),"")</f>
        <v/>
      </c>
      <c r="S136" s="14" t="str">
        <f>IFERROR(VLOOKUP($A$1&amp;'Service PJ'!$D134&amp;'Service PJ'!$B134&amp;'Service PJ'!$A134&amp;"*",'EPA_US9RT techs'!$A$2:$I$1722,9,FALSE),"")</f>
        <v/>
      </c>
      <c r="T136" s="14" t="str">
        <f>IFERROR(VLOOKUP($A$1&amp;'Service PJ'!$D134&amp;'Service PJ'!$B134&amp;'Service PJ'!$A134&amp;"*",'EPA_US9RT techs'!$A$2:$I$1722,9,FALSE),"")</f>
        <v/>
      </c>
      <c r="U136" s="14" t="str">
        <f>IFERROR(VLOOKUP($A$1&amp;'Service PJ'!$D134&amp;'Service PJ'!$B134&amp;'Service PJ'!$A134&amp;"*",'EPA_US9RT techs'!$A$2:$I$1722,9,FALSE),"")</f>
        <v/>
      </c>
      <c r="V136" s="14" t="str">
        <f>IFERROR(VLOOKUP($A$1&amp;'Service PJ'!$D134&amp;'Service PJ'!$B134&amp;'Service PJ'!$A134&amp;"*",'EPA_US9RT techs'!$A$2:$I$1722,9,FALSE),"")</f>
        <v/>
      </c>
      <c r="W136" s="14" t="str">
        <f>IFERROR(VLOOKUP($A$1&amp;'Service PJ'!$D134&amp;'Service PJ'!$B134&amp;'Service PJ'!$A134&amp;"*",'EPA_US9RT techs'!$A$2:$I$1722,9,FALSE),"")</f>
        <v/>
      </c>
      <c r="X136" s="14" t="str">
        <f>IFERROR(VLOOKUP($A$1&amp;'Service PJ'!$D134&amp;'Service PJ'!$B134&amp;'Service PJ'!$A134&amp;"*",'EPA_US9RT techs'!$A$2:$I$1722,9,FALSE),"")</f>
        <v/>
      </c>
      <c r="Y136" s="14" t="str">
        <f>IFERROR(VLOOKUP($A$1&amp;'Service PJ'!$D134&amp;'Service PJ'!$B134&amp;'Service PJ'!$A134&amp;"*",'EPA_US9RT techs'!$A$2:$I$1722,9,FALSE),"")</f>
        <v/>
      </c>
      <c r="Z136" s="14" t="str">
        <f>IFERROR(VLOOKUP($A$1&amp;'Service PJ'!$D134&amp;'Service PJ'!$B134&amp;'Service PJ'!$A134&amp;"*",'EPA_US9RT techs'!$A$2:$I$1722,9,FALSE),"")</f>
        <v/>
      </c>
      <c r="AA136" s="14" t="str">
        <f>IFERROR(VLOOKUP($A$1&amp;'Service PJ'!$D134&amp;'Service PJ'!$B134&amp;'Service PJ'!$A134&amp;"*",'EPA_US9RT techs'!$A$2:$I$1722,9,FALSE),"")</f>
        <v/>
      </c>
      <c r="AB136" s="14" t="str">
        <f>IFERROR(VLOOKUP($A$1&amp;'Service PJ'!$D134&amp;'Service PJ'!$B134&amp;'Service PJ'!$A134&amp;"*",'EPA_US9RT techs'!$A$2:$I$1722,9,FALSE),"")</f>
        <v/>
      </c>
      <c r="AC136" s="14" t="str">
        <f>IFERROR(VLOOKUP($A$1&amp;'Service PJ'!$D134&amp;'Service PJ'!$B134&amp;'Service PJ'!$A134&amp;"*",'EPA_US9RT techs'!$A$2:$I$1722,9,FALSE),"")</f>
        <v/>
      </c>
      <c r="AD136" s="14" t="str">
        <f>IFERROR(VLOOKUP($A$1&amp;'Service PJ'!$D134&amp;'Service PJ'!$B134&amp;'Service PJ'!$A134&amp;"*",'EPA_US9RT techs'!$A$2:$I$1722,9,FALSE),"")</f>
        <v/>
      </c>
      <c r="AE136" s="14" t="str">
        <f>IFERROR(VLOOKUP($A$1&amp;'Service PJ'!$D134&amp;'Service PJ'!$B134&amp;'Service PJ'!$A134&amp;"*",'EPA_US9RT techs'!$A$2:$I$1722,9,FALSE),"")</f>
        <v/>
      </c>
      <c r="AG136" t="str">
        <f>IF(SUM(AH136:AX136)=0,"\I:",'Service PJ'!$D134&amp;"_"&amp;'Service PJ'!$E134&amp;"_"&amp;'Service PJ'!$C134)</f>
        <v>\I:</v>
      </c>
      <c r="AH136" s="14" t="str">
        <f>IFERROR(VLOOKUP($AG$1&amp;'Service PJ'!$D134&amp;'Service PJ'!$B134&amp;'Service PJ'!$A134&amp;"*",'EPA_US9RT techs'!$A$2:$I$1722,9,FALSE),"")</f>
        <v/>
      </c>
      <c r="AI136" s="14" t="str">
        <f>IFERROR(VLOOKUP($AG$1&amp;'Service PJ'!$D134&amp;'Service PJ'!$B134&amp;'Service PJ'!$A134&amp;"*",'EPA_US9RT techs'!$A$2:$I$1722,9,FALSE),"")</f>
        <v/>
      </c>
      <c r="AJ136" s="14" t="str">
        <f>IFERROR(VLOOKUP($AG$1&amp;'Service PJ'!$D134&amp;'Service PJ'!$B134&amp;'Service PJ'!$A134&amp;"*",'EPA_US9RT techs'!$A$2:$I$1722,9,FALSE),"")</f>
        <v/>
      </c>
      <c r="AK136" s="14" t="str">
        <f>IFERROR(VLOOKUP($AG$1&amp;'Service PJ'!$D134&amp;'Service PJ'!$B134&amp;'Service PJ'!$A134&amp;"*",'EPA_US9RT techs'!$A$2:$I$1722,9,FALSE),"")</f>
        <v/>
      </c>
      <c r="AL136" s="14" t="str">
        <f>IFERROR(VLOOKUP($AG$1&amp;'Service PJ'!$D134&amp;'Service PJ'!$B134&amp;'Service PJ'!$A134&amp;"*",'EPA_US9RT techs'!$A$2:$I$1722,9,FALSE),"")</f>
        <v/>
      </c>
      <c r="AM136" s="14" t="str">
        <f>IFERROR(VLOOKUP($AG$1&amp;'Service PJ'!$D134&amp;'Service PJ'!$B134&amp;'Service PJ'!$A134&amp;"*",'EPA_US9RT techs'!$A$2:$I$1722,9,FALSE),"")</f>
        <v/>
      </c>
      <c r="AN136" s="14" t="str">
        <f>IFERROR(VLOOKUP($AG$1&amp;'Service PJ'!$D134&amp;'Service PJ'!$B134&amp;'Service PJ'!$A134&amp;"*",'EPA_US9RT techs'!$A$2:$I$1722,9,FALSE),"")</f>
        <v/>
      </c>
      <c r="AO136" s="14" t="str">
        <f>IFERROR(VLOOKUP($AG$1&amp;'Service PJ'!$D134&amp;'Service PJ'!$B134&amp;'Service PJ'!$A134&amp;"*",'EPA_US9RT techs'!$A$2:$I$1722,9,FALSE),"")</f>
        <v/>
      </c>
      <c r="AP136" s="14" t="str">
        <f>IFERROR(VLOOKUP($AG$1&amp;'Service PJ'!$D134&amp;'Service PJ'!$B134&amp;'Service PJ'!$A134&amp;"*",'EPA_US9RT techs'!$A$2:$I$1722,9,FALSE),"")</f>
        <v/>
      </c>
      <c r="AQ136" s="14" t="str">
        <f>IFERROR(VLOOKUP($AG$1&amp;'Service PJ'!$D134&amp;'Service PJ'!$B134&amp;'Service PJ'!$A134&amp;"*",'EPA_US9RT techs'!$A$2:$I$1722,9,FALSE),"")</f>
        <v/>
      </c>
      <c r="AR136" s="14" t="str">
        <f>IFERROR(VLOOKUP($AG$1&amp;'Service PJ'!$D134&amp;'Service PJ'!$B134&amp;'Service PJ'!$A134&amp;"*",'EPA_US9RT techs'!$A$2:$I$1722,9,FALSE),"")</f>
        <v/>
      </c>
      <c r="AS136" s="14" t="str">
        <f>IFERROR(VLOOKUP($AG$1&amp;'Service PJ'!$D134&amp;'Service PJ'!$B134&amp;'Service PJ'!$A134&amp;"*",'EPA_US9RT techs'!$A$2:$I$1722,9,FALSE),"")</f>
        <v/>
      </c>
      <c r="AT136" s="14" t="str">
        <f>IFERROR(VLOOKUP($AG$1&amp;'Service PJ'!$D134&amp;'Service PJ'!$B134&amp;'Service PJ'!$A134&amp;"*",'EPA_US9RT techs'!$A$2:$I$1722,9,FALSE),"")</f>
        <v/>
      </c>
      <c r="AU136" s="14" t="str">
        <f>IFERROR(VLOOKUP($AG$1&amp;'Service PJ'!$D134&amp;'Service PJ'!$B134&amp;'Service PJ'!$A134&amp;"*",'EPA_US9RT techs'!$A$2:$I$1722,9,FALSE),"")</f>
        <v/>
      </c>
      <c r="AV136" s="14" t="str">
        <f>IFERROR(VLOOKUP($AG$1&amp;'Service PJ'!$D134&amp;'Service PJ'!$B134&amp;'Service PJ'!$A134&amp;"*",'EPA_US9RT techs'!$A$2:$I$1722,9,FALSE),"")</f>
        <v/>
      </c>
      <c r="AW136" s="14" t="str">
        <f>IFERROR(VLOOKUP($AG$1&amp;'Service PJ'!$D134&amp;'Service PJ'!$B134&amp;'Service PJ'!$A134&amp;"*",'EPA_US9RT techs'!$A$2:$I$1722,9,FALSE),"")</f>
        <v/>
      </c>
      <c r="AX136" s="14" t="str">
        <f>IFERROR(VLOOKUP($AG$1&amp;'Service PJ'!$D134&amp;'Service PJ'!$B134&amp;'Service PJ'!$A134&amp;"*",'EPA_US9RT techs'!$A$2:$I$1722,9,FALSE),"")</f>
        <v/>
      </c>
      <c r="AY136" s="14" t="str">
        <f>IFERROR(VLOOKUP($AG$1&amp;'Service PJ'!$D134&amp;'Service PJ'!$B134&amp;'Service PJ'!$A134&amp;"*",'EPA_US9RT techs'!$A$2:$I$1722,9,FALSE),"")</f>
        <v/>
      </c>
      <c r="AZ136" s="14" t="str">
        <f>IFERROR(VLOOKUP($AG$1&amp;'Service PJ'!$D134&amp;'Service PJ'!$B134&amp;'Service PJ'!$A134&amp;"*",'EPA_US9RT techs'!$A$2:$I$1722,9,FALSE),"")</f>
        <v/>
      </c>
      <c r="BA136" s="14" t="str">
        <f>IFERROR(VLOOKUP($AG$1&amp;'Service PJ'!$D134&amp;'Service PJ'!$B134&amp;'Service PJ'!$A134&amp;"*",'EPA_US9RT techs'!$A$2:$I$1722,9,FALSE),"")</f>
        <v/>
      </c>
      <c r="BB136" s="14" t="str">
        <f>IFERROR(VLOOKUP($AG$1&amp;'Service PJ'!$D134&amp;'Service PJ'!$B134&amp;'Service PJ'!$A134&amp;"*",'EPA_US9RT techs'!$A$2:$I$1722,9,FALSE),"")</f>
        <v/>
      </c>
      <c r="BC136" s="14" t="str">
        <f>IFERROR(VLOOKUP($AG$1&amp;'Service PJ'!$D134&amp;'Service PJ'!$B134&amp;'Service PJ'!$A134&amp;"*",'EPA_US9RT techs'!$A$2:$I$1722,9,FALSE),"")</f>
        <v/>
      </c>
      <c r="BD136" s="14" t="str">
        <f>IFERROR(VLOOKUP($AG$1&amp;'Service PJ'!$D134&amp;'Service PJ'!$B134&amp;'Service PJ'!$A134&amp;"*",'EPA_US9RT techs'!$A$2:$I$1722,9,FALSE),"")</f>
        <v/>
      </c>
      <c r="BE136" s="14" t="str">
        <f>IFERROR(VLOOKUP($AG$1&amp;'Service PJ'!$D134&amp;'Service PJ'!$B134&amp;'Service PJ'!$A134&amp;"*",'EPA_US9RT techs'!$A$2:$I$1722,9,FALSE),"")</f>
        <v/>
      </c>
      <c r="BF136" s="14" t="str">
        <f>IFERROR(VLOOKUP($AG$1&amp;'Service PJ'!$D134&amp;'Service PJ'!$B134&amp;'Service PJ'!$A134&amp;"*",'EPA_US9RT techs'!$A$2:$I$1722,9,FALSE),"")</f>
        <v/>
      </c>
      <c r="BG136" s="14" t="str">
        <f>IFERROR(VLOOKUP($AG$1&amp;'Service PJ'!$D134&amp;'Service PJ'!$B134&amp;'Service PJ'!$A134&amp;"*",'EPA_US9RT techs'!$A$2:$I$1722,9,FALSE),"")</f>
        <v/>
      </c>
      <c r="BH136" s="14" t="str">
        <f>IFERROR(VLOOKUP($AG$1&amp;'Service PJ'!$D134&amp;'Service PJ'!$B134&amp;'Service PJ'!$A134&amp;"*",'EPA_US9RT techs'!$A$2:$I$1722,9,FALSE),"")</f>
        <v/>
      </c>
      <c r="BI136" s="14" t="str">
        <f>IFERROR(VLOOKUP($AG$1&amp;'Service PJ'!$D134&amp;'Service PJ'!$B134&amp;'Service PJ'!$A134&amp;"*",'EPA_US9RT techs'!$A$2:$I$1722,9,FALSE),"")</f>
        <v/>
      </c>
      <c r="BJ136" s="14" t="str">
        <f>IFERROR(VLOOKUP($AG$1&amp;'Service PJ'!$D134&amp;'Service PJ'!$B134&amp;'Service PJ'!$A134&amp;"*",'EPA_US9RT techs'!$A$2:$I$1722,9,FALSE),"")</f>
        <v/>
      </c>
      <c r="BK136" s="14" t="str">
        <f>IFERROR(VLOOKUP($AG$1&amp;'Service PJ'!$D134&amp;'Service PJ'!$B134&amp;'Service PJ'!$A134&amp;"*",'EPA_US9RT techs'!$A$2:$I$1722,9,FALSE),"")</f>
        <v/>
      </c>
      <c r="BM136" t="str">
        <f>IF(SUM(BN136:CD136)=0,"\I:",'Service PJ'!$D134&amp;"_"&amp;'Service PJ'!$E134&amp;"_"&amp;'Service PJ'!$C134)</f>
        <v>\I:</v>
      </c>
      <c r="BN136" s="14" t="str">
        <f>IFERROR(VLOOKUP($BM$1&amp;'Service PJ'!$D134&amp;'Service PJ'!$B134&amp;'Service PJ'!$A134&amp;"*",'EPA_US9RT techs'!$A$2:$I$1722,9,FALSE),"")</f>
        <v/>
      </c>
      <c r="BO136" s="14" t="str">
        <f>IFERROR(VLOOKUP($BM$1&amp;'Service PJ'!$D134&amp;'Service PJ'!$B134&amp;'Service PJ'!$A134&amp;"*",'EPA_US9RT techs'!$A$2:$I$1722,9,FALSE),"")</f>
        <v/>
      </c>
      <c r="BP136" s="14" t="str">
        <f>IFERROR(VLOOKUP($BM$1&amp;'Service PJ'!$D134&amp;'Service PJ'!$B134&amp;'Service PJ'!$A134&amp;"*",'EPA_US9RT techs'!$A$2:$I$1722,9,FALSE),"")</f>
        <v/>
      </c>
      <c r="BQ136" s="14" t="str">
        <f>IFERROR(VLOOKUP($BM$1&amp;'Service PJ'!$D134&amp;'Service PJ'!$B134&amp;'Service PJ'!$A134&amp;"*",'EPA_US9RT techs'!$A$2:$I$1722,9,FALSE),"")</f>
        <v/>
      </c>
      <c r="BR136" s="14" t="str">
        <f>IFERROR(VLOOKUP($BM$1&amp;'Service PJ'!$D134&amp;'Service PJ'!$B134&amp;'Service PJ'!$A134&amp;"*",'EPA_US9RT techs'!$A$2:$I$1722,9,FALSE),"")</f>
        <v/>
      </c>
      <c r="BS136" s="14" t="str">
        <f>IFERROR(VLOOKUP($BM$1&amp;'Service PJ'!$D134&amp;'Service PJ'!$B134&amp;'Service PJ'!$A134&amp;"*",'EPA_US9RT techs'!$A$2:$I$1722,9,FALSE),"")</f>
        <v/>
      </c>
      <c r="BT136" s="14" t="str">
        <f>IFERROR(VLOOKUP($BM$1&amp;'Service PJ'!$D134&amp;'Service PJ'!$B134&amp;'Service PJ'!$A134&amp;"*",'EPA_US9RT techs'!$A$2:$I$1722,9,FALSE),"")</f>
        <v/>
      </c>
      <c r="BU136" s="14" t="str">
        <f>IFERROR(VLOOKUP($BM$1&amp;'Service PJ'!$D134&amp;'Service PJ'!$B134&amp;'Service PJ'!$A134&amp;"*",'EPA_US9RT techs'!$A$2:$I$1722,9,FALSE),"")</f>
        <v/>
      </c>
      <c r="BV136" s="14" t="str">
        <f>IFERROR(VLOOKUP($BM$1&amp;'Service PJ'!$D134&amp;'Service PJ'!$B134&amp;'Service PJ'!$A134&amp;"*",'EPA_US9RT techs'!$A$2:$I$1722,9,FALSE),"")</f>
        <v/>
      </c>
      <c r="BW136" s="14" t="str">
        <f>IFERROR(VLOOKUP($BM$1&amp;'Service PJ'!$D134&amp;'Service PJ'!$B134&amp;'Service PJ'!$A134&amp;"*",'EPA_US9RT techs'!$A$2:$I$1722,9,FALSE),"")</f>
        <v/>
      </c>
      <c r="BX136" s="14" t="str">
        <f>IFERROR(VLOOKUP($BM$1&amp;'Service PJ'!$D134&amp;'Service PJ'!$B134&amp;'Service PJ'!$A134&amp;"*",'EPA_US9RT techs'!$A$2:$I$1722,9,FALSE),"")</f>
        <v/>
      </c>
      <c r="BY136" s="14" t="str">
        <f>IFERROR(VLOOKUP($BM$1&amp;'Service PJ'!$D134&amp;'Service PJ'!$B134&amp;'Service PJ'!$A134&amp;"*",'EPA_US9RT techs'!$A$2:$I$1722,9,FALSE),"")</f>
        <v/>
      </c>
      <c r="BZ136" s="14" t="str">
        <f>IFERROR(VLOOKUP($BM$1&amp;'Service PJ'!$D134&amp;'Service PJ'!$B134&amp;'Service PJ'!$A134&amp;"*",'EPA_US9RT techs'!$A$2:$I$1722,9,FALSE),"")</f>
        <v/>
      </c>
      <c r="CA136" s="14" t="str">
        <f>IFERROR(VLOOKUP($BM$1&amp;'Service PJ'!$D134&amp;'Service PJ'!$B134&amp;'Service PJ'!$A134&amp;"*",'EPA_US9RT techs'!$A$2:$I$1722,9,FALSE),"")</f>
        <v/>
      </c>
      <c r="CB136" s="14" t="str">
        <f>IFERROR(VLOOKUP($BM$1&amp;'Service PJ'!$D134&amp;'Service PJ'!$B134&amp;'Service PJ'!$A134&amp;"*",'EPA_US9RT techs'!$A$2:$I$1722,9,FALSE),"")</f>
        <v/>
      </c>
      <c r="CC136" s="14" t="str">
        <f>IFERROR(VLOOKUP($BM$1&amp;'Service PJ'!$D134&amp;'Service PJ'!$B134&amp;'Service PJ'!$A134&amp;"*",'EPA_US9RT techs'!$A$2:$I$1722,9,FALSE),"")</f>
        <v/>
      </c>
      <c r="CD136" s="14" t="str">
        <f>IFERROR(VLOOKUP($BM$1&amp;'Service PJ'!$D134&amp;'Service PJ'!$B134&amp;'Service PJ'!$A134&amp;"*",'EPA_US9RT techs'!$A$2:$I$1722,9,FALSE),"")</f>
        <v/>
      </c>
      <c r="CE136" s="14" t="str">
        <f>IFERROR(VLOOKUP($BM$1&amp;'Service PJ'!$D134&amp;'Service PJ'!$B134&amp;'Service PJ'!$A134&amp;"*",'EPA_US9RT techs'!$A$2:$I$1722,9,FALSE),"")</f>
        <v/>
      </c>
      <c r="CF136" s="14" t="str">
        <f>IFERROR(VLOOKUP($BM$1&amp;'Service PJ'!$D134&amp;'Service PJ'!$B134&amp;'Service PJ'!$A134&amp;"*",'EPA_US9RT techs'!$A$2:$I$1722,9,FALSE),"")</f>
        <v/>
      </c>
      <c r="CG136" s="14" t="str">
        <f>IFERROR(VLOOKUP($BM$1&amp;'Service PJ'!$D134&amp;'Service PJ'!$B134&amp;'Service PJ'!$A134&amp;"*",'EPA_US9RT techs'!$A$2:$I$1722,9,FALSE),"")</f>
        <v/>
      </c>
      <c r="CH136" s="14" t="str">
        <f>IFERROR(VLOOKUP($BM$1&amp;'Service PJ'!$D134&amp;'Service PJ'!$B134&amp;'Service PJ'!$A134&amp;"*",'EPA_US9RT techs'!$A$2:$I$1722,9,FALSE),"")</f>
        <v/>
      </c>
      <c r="CI136" s="14" t="str">
        <f>IFERROR(VLOOKUP($BM$1&amp;'Service PJ'!$D134&amp;'Service PJ'!$B134&amp;'Service PJ'!$A134&amp;"*",'EPA_US9RT techs'!$A$2:$I$1722,9,FALSE),"")</f>
        <v/>
      </c>
      <c r="CJ136" s="14" t="str">
        <f>IFERROR(VLOOKUP($BM$1&amp;'Service PJ'!$D134&amp;'Service PJ'!$B134&amp;'Service PJ'!$A134&amp;"*",'EPA_US9RT techs'!$A$2:$I$1722,9,FALSE),"")</f>
        <v/>
      </c>
      <c r="CK136" s="14" t="str">
        <f>IFERROR(VLOOKUP($BM$1&amp;'Service PJ'!$D134&amp;'Service PJ'!$B134&amp;'Service PJ'!$A134&amp;"*",'EPA_US9RT techs'!$A$2:$I$1722,9,FALSE),"")</f>
        <v/>
      </c>
      <c r="CL136" s="14" t="str">
        <f>IFERROR(VLOOKUP($BM$1&amp;'Service PJ'!$D134&amp;'Service PJ'!$B134&amp;'Service PJ'!$A134&amp;"*",'EPA_US9RT techs'!$A$2:$I$1722,9,FALSE),"")</f>
        <v/>
      </c>
      <c r="CM136" s="14" t="str">
        <f>IFERROR(VLOOKUP($BM$1&amp;'Service PJ'!$D134&amp;'Service PJ'!$B134&amp;'Service PJ'!$A134&amp;"*",'EPA_US9RT techs'!$A$2:$I$1722,9,FALSE),"")</f>
        <v/>
      </c>
      <c r="CN136" s="14" t="str">
        <f>IFERROR(VLOOKUP($BM$1&amp;'Service PJ'!$D134&amp;'Service PJ'!$B134&amp;'Service PJ'!$A134&amp;"*",'EPA_US9RT techs'!$A$2:$I$1722,9,FALSE),"")</f>
        <v/>
      </c>
      <c r="CO136" s="14" t="str">
        <f>IFERROR(VLOOKUP($BM$1&amp;'Service PJ'!$D134&amp;'Service PJ'!$B134&amp;'Service PJ'!$A134&amp;"*",'EPA_US9RT techs'!$A$2:$I$1722,9,FALSE),"")</f>
        <v/>
      </c>
      <c r="CP136" s="14" t="str">
        <f>IFERROR(VLOOKUP($BM$1&amp;'Service PJ'!$D134&amp;'Service PJ'!$B134&amp;'Service PJ'!$A134&amp;"*",'EPA_US9RT techs'!$A$2:$I$1722,9,FALSE),"")</f>
        <v/>
      </c>
      <c r="CQ136" s="14" t="str">
        <f>IFERROR(VLOOKUP($BM$1&amp;'Service PJ'!$D134&amp;'Service PJ'!$B134&amp;'Service PJ'!$A134&amp;"*",'EPA_US9RT techs'!$A$2:$I$1722,9,FALSE),"")</f>
        <v/>
      </c>
      <c r="CS136" t="str">
        <f>IF(SUM(CT136:DJ136)=0,"\I:",'Service PJ'!$D134&amp;"_"&amp;'Service PJ'!$E134&amp;"_"&amp;'Service PJ'!$C134)</f>
        <v>\I:</v>
      </c>
      <c r="CT136" s="2" t="str">
        <f>IFERROR(VLOOKUP($CS$1&amp;'Service PJ'!$D134&amp;'Service PJ'!$B134&amp;'Service PJ'!$A134&amp;"*",'EPA_US9RT techs'!$A$2:$I$1722,9,FALSE),"")</f>
        <v/>
      </c>
      <c r="CU136" s="2" t="str">
        <f>IFERROR(VLOOKUP($CS$1&amp;'Service PJ'!$D134&amp;'Service PJ'!$B134&amp;'Service PJ'!$A134&amp;"*",'EPA_US9RT techs'!$A$2:$I$1722,9,FALSE),"")</f>
        <v/>
      </c>
      <c r="CV136" s="2" t="str">
        <f>IFERROR(VLOOKUP($CS$1&amp;'Service PJ'!$D134&amp;'Service PJ'!$B134&amp;'Service PJ'!$A134&amp;"*",'EPA_US9RT techs'!$A$2:$I$1722,9,FALSE),"")</f>
        <v/>
      </c>
      <c r="CW136" s="2" t="str">
        <f>IFERROR(VLOOKUP($CS$1&amp;'Service PJ'!$D134&amp;'Service PJ'!$B134&amp;'Service PJ'!$A134&amp;"*",'EPA_US9RT techs'!$A$2:$I$1722,9,FALSE),"")</f>
        <v/>
      </c>
      <c r="CX136" s="2" t="str">
        <f>IFERROR(VLOOKUP($CS$1&amp;'Service PJ'!$D134&amp;'Service PJ'!$B134&amp;'Service PJ'!$A134&amp;"*",'EPA_US9RT techs'!$A$2:$I$1722,9,FALSE),"")</f>
        <v/>
      </c>
      <c r="CY136" s="2" t="str">
        <f>IFERROR(VLOOKUP($CS$1&amp;'Service PJ'!$D134&amp;'Service PJ'!$B134&amp;'Service PJ'!$A134&amp;"*",'EPA_US9RT techs'!$A$2:$I$1722,9,FALSE),"")</f>
        <v/>
      </c>
      <c r="CZ136" s="2" t="str">
        <f>IFERROR(VLOOKUP($CS$1&amp;'Service PJ'!$D134&amp;'Service PJ'!$B134&amp;'Service PJ'!$A134&amp;"*",'EPA_US9RT techs'!$A$2:$I$1722,9,FALSE),"")</f>
        <v/>
      </c>
      <c r="DA136" s="2" t="str">
        <f>IFERROR(VLOOKUP($CS$1&amp;'Service PJ'!$D134&amp;'Service PJ'!$B134&amp;'Service PJ'!$A134&amp;"*",'EPA_US9RT techs'!$A$2:$I$1722,9,FALSE),"")</f>
        <v/>
      </c>
      <c r="DB136" s="2" t="str">
        <f>IFERROR(VLOOKUP($CS$1&amp;'Service PJ'!$D134&amp;'Service PJ'!$B134&amp;'Service PJ'!$A134&amp;"*",'EPA_US9RT techs'!$A$2:$I$1722,9,FALSE),"")</f>
        <v/>
      </c>
      <c r="DC136" s="2" t="str">
        <f>IFERROR(VLOOKUP($CS$1&amp;'Service PJ'!$D134&amp;'Service PJ'!$B134&amp;'Service PJ'!$A134&amp;"*",'EPA_US9RT techs'!$A$2:$I$1722,9,FALSE),"")</f>
        <v/>
      </c>
      <c r="DD136" s="2" t="str">
        <f>IFERROR(VLOOKUP($CS$1&amp;'Service PJ'!$D134&amp;'Service PJ'!$B134&amp;'Service PJ'!$A134&amp;"*",'EPA_US9RT techs'!$A$2:$I$1722,9,FALSE),"")</f>
        <v/>
      </c>
      <c r="DE136" s="2" t="str">
        <f>IFERROR(VLOOKUP($CS$1&amp;'Service PJ'!$D134&amp;'Service PJ'!$B134&amp;'Service PJ'!$A134&amp;"*",'EPA_US9RT techs'!$A$2:$I$1722,9,FALSE),"")</f>
        <v/>
      </c>
      <c r="DF136" s="2" t="str">
        <f>IFERROR(VLOOKUP($CS$1&amp;'Service PJ'!$D134&amp;'Service PJ'!$B134&amp;'Service PJ'!$A134&amp;"*",'EPA_US9RT techs'!$A$2:$I$1722,9,FALSE),"")</f>
        <v/>
      </c>
      <c r="DG136" s="2" t="str">
        <f>IFERROR(VLOOKUP($CS$1&amp;'Service PJ'!$D134&amp;'Service PJ'!$B134&amp;'Service PJ'!$A134&amp;"*",'EPA_US9RT techs'!$A$2:$I$1722,9,FALSE),"")</f>
        <v/>
      </c>
      <c r="DH136" s="2" t="str">
        <f>IFERROR(VLOOKUP($CS$1&amp;'Service PJ'!$D134&amp;'Service PJ'!$B134&amp;'Service PJ'!$A134&amp;"*",'EPA_US9RT techs'!$A$2:$I$1722,9,FALSE),"")</f>
        <v/>
      </c>
      <c r="DI136" s="2" t="str">
        <f>IFERROR(VLOOKUP($CS$1&amp;'Service PJ'!$D134&amp;'Service PJ'!$B134&amp;'Service PJ'!$A134&amp;"*",'EPA_US9RT techs'!$A$2:$I$1722,9,FALSE),"")</f>
        <v/>
      </c>
      <c r="DJ136" s="2" t="str">
        <f>IFERROR(VLOOKUP($CS$1&amp;'Service PJ'!$D134&amp;'Service PJ'!$B134&amp;'Service PJ'!$A134&amp;"*",'EPA_US9RT techs'!$A$2:$I$1722,9,FALSE),"")</f>
        <v/>
      </c>
      <c r="DK136" s="2" t="str">
        <f>IFERROR(VLOOKUP($CS$1&amp;'Service PJ'!$D134&amp;'Service PJ'!$B134&amp;'Service PJ'!$A134&amp;"*",'EPA_US9RT techs'!$A$2:$I$1722,9,FALSE),"")</f>
        <v/>
      </c>
      <c r="DL136" s="2" t="str">
        <f>IFERROR(VLOOKUP($CS$1&amp;'Service PJ'!$D134&amp;'Service PJ'!$B134&amp;'Service PJ'!$A134&amp;"*",'EPA_US9RT techs'!$A$2:$I$1722,9,FALSE),"")</f>
        <v/>
      </c>
      <c r="DM136" s="2" t="str">
        <f>IFERROR(VLOOKUP($CS$1&amp;'Service PJ'!$D134&amp;'Service PJ'!$B134&amp;'Service PJ'!$A134&amp;"*",'EPA_US9RT techs'!$A$2:$I$1722,9,FALSE),"")</f>
        <v/>
      </c>
      <c r="DN136" s="2" t="str">
        <f>IFERROR(VLOOKUP($CS$1&amp;'Service PJ'!$D134&amp;'Service PJ'!$B134&amp;'Service PJ'!$A134&amp;"*",'EPA_US9RT techs'!$A$2:$I$1722,9,FALSE),"")</f>
        <v/>
      </c>
      <c r="DO136" s="2" t="str">
        <f>IFERROR(VLOOKUP($CS$1&amp;'Service PJ'!$D134&amp;'Service PJ'!$B134&amp;'Service PJ'!$A134&amp;"*",'EPA_US9RT techs'!$A$2:$I$1722,9,FALSE),"")</f>
        <v/>
      </c>
      <c r="DP136" s="2" t="str">
        <f>IFERROR(VLOOKUP($CS$1&amp;'Service PJ'!$D134&amp;'Service PJ'!$B134&amp;'Service PJ'!$A134&amp;"*",'EPA_US9RT techs'!$A$2:$I$1722,9,FALSE),"")</f>
        <v/>
      </c>
      <c r="DQ136" s="2" t="str">
        <f>IFERROR(VLOOKUP($CS$1&amp;'Service PJ'!$D134&amp;'Service PJ'!$B134&amp;'Service PJ'!$A134&amp;"*",'EPA_US9RT techs'!$A$2:$I$1722,9,FALSE),"")</f>
        <v/>
      </c>
      <c r="DR136" s="2" t="str">
        <f>IFERROR(VLOOKUP($CS$1&amp;'Service PJ'!$D134&amp;'Service PJ'!$B134&amp;'Service PJ'!$A134&amp;"*",'EPA_US9RT techs'!$A$2:$I$1722,9,FALSE),"")</f>
        <v/>
      </c>
      <c r="DS136" s="2" t="str">
        <f>IFERROR(VLOOKUP($CS$1&amp;'Service PJ'!$D134&amp;'Service PJ'!$B134&amp;'Service PJ'!$A134&amp;"*",'EPA_US9RT techs'!$A$2:$I$1722,9,FALSE),"")</f>
        <v/>
      </c>
      <c r="DT136" s="2" t="str">
        <f>IFERROR(VLOOKUP($CS$1&amp;'Service PJ'!$D134&amp;'Service PJ'!$B134&amp;'Service PJ'!$A134&amp;"*",'EPA_US9RT techs'!$A$2:$I$1722,9,FALSE),"")</f>
        <v/>
      </c>
      <c r="DU136" s="2" t="str">
        <f>IFERROR(VLOOKUP($CS$1&amp;'Service PJ'!$D134&amp;'Service PJ'!$B134&amp;'Service PJ'!$A134&amp;"*",'EPA_US9RT techs'!$A$2:$I$1722,9,FALSE),"")</f>
        <v/>
      </c>
      <c r="DV136" s="2" t="str">
        <f>IFERROR(VLOOKUP($CS$1&amp;'Service PJ'!$D134&amp;'Service PJ'!$B134&amp;'Service PJ'!$A134&amp;"*",'EPA_US9RT techs'!$A$2:$I$1722,9,FALSE),"")</f>
        <v/>
      </c>
      <c r="DW136" s="2" t="str">
        <f>IFERROR(VLOOKUP($CS$1&amp;'Service PJ'!$D134&amp;'Service PJ'!$B134&amp;'Service PJ'!$A134&amp;"*",'EPA_US9RT techs'!$A$2:$I$1722,9,FALSE),"")</f>
        <v/>
      </c>
    </row>
    <row r="137" spans="1:127" x14ac:dyDescent="0.45">
      <c r="A137" t="str">
        <f>IF(SUM(B137:R137)=0,"\I:",'Service PJ'!$D135&amp;"_"&amp;'Service PJ'!$E135&amp;"_"&amp;'Service PJ'!$C135)</f>
        <v>INF_STM_NGA</v>
      </c>
      <c r="B137" s="14">
        <f>IFERROR(VLOOKUP($A$1&amp;'Service PJ'!$D135&amp;'Service PJ'!$B135&amp;'Service PJ'!$A135&amp;"*",'EPA_US9RT techs'!$A$2:$I$1722,9,FALSE),"")</f>
        <v>3.7859440792000001</v>
      </c>
      <c r="C137" s="14">
        <f>IFERROR(VLOOKUP($A$1&amp;'Service PJ'!$D135&amp;'Service PJ'!$B135&amp;'Service PJ'!$A135&amp;"*",'EPA_US9RT techs'!$A$2:$I$1722,9,FALSE),"")</f>
        <v>3.7859440792000001</v>
      </c>
      <c r="D137" s="14">
        <f>IFERROR(VLOOKUP($A$1&amp;'Service PJ'!$D135&amp;'Service PJ'!$B135&amp;'Service PJ'!$A135&amp;"*",'EPA_US9RT techs'!$A$2:$I$1722,9,FALSE),"")</f>
        <v>3.7859440792000001</v>
      </c>
      <c r="E137" s="14">
        <f>IFERROR(VLOOKUP($A$1&amp;'Service PJ'!$D135&amp;'Service PJ'!$B135&amp;'Service PJ'!$A135&amp;"*",'EPA_US9RT techs'!$A$2:$I$1722,9,FALSE),"")</f>
        <v>3.7859440792000001</v>
      </c>
      <c r="F137" s="14">
        <f>IFERROR(VLOOKUP($A$1&amp;'Service PJ'!$D135&amp;'Service PJ'!$B135&amp;'Service PJ'!$A135&amp;"*",'EPA_US9RT techs'!$A$2:$I$1722,9,FALSE),"")</f>
        <v>3.7859440792000001</v>
      </c>
      <c r="G137" s="14">
        <f>IFERROR(VLOOKUP($A$1&amp;'Service PJ'!$D135&amp;'Service PJ'!$B135&amp;'Service PJ'!$A135&amp;"*",'EPA_US9RT techs'!$A$2:$I$1722,9,FALSE),"")</f>
        <v>3.7859440792000001</v>
      </c>
      <c r="H137" s="14">
        <f>IFERROR(VLOOKUP($A$1&amp;'Service PJ'!$D135&amp;'Service PJ'!$B135&amp;'Service PJ'!$A135&amp;"*",'EPA_US9RT techs'!$A$2:$I$1722,9,FALSE),"")</f>
        <v>3.7859440792000001</v>
      </c>
      <c r="I137" s="14">
        <f>IFERROR(VLOOKUP($A$1&amp;'Service PJ'!$D135&amp;'Service PJ'!$B135&amp;'Service PJ'!$A135&amp;"*",'EPA_US9RT techs'!$A$2:$I$1722,9,FALSE),"")</f>
        <v>3.7859440792000001</v>
      </c>
      <c r="J137" s="14">
        <f>IFERROR(VLOOKUP($A$1&amp;'Service PJ'!$D135&amp;'Service PJ'!$B135&amp;'Service PJ'!$A135&amp;"*",'EPA_US9RT techs'!$A$2:$I$1722,9,FALSE),"")</f>
        <v>3.7859440792000001</v>
      </c>
      <c r="K137" s="14">
        <f>IFERROR(VLOOKUP($A$1&amp;'Service PJ'!$D135&amp;'Service PJ'!$B135&amp;'Service PJ'!$A135&amp;"*",'EPA_US9RT techs'!$A$2:$I$1722,9,FALSE),"")</f>
        <v>3.7859440792000001</v>
      </c>
      <c r="L137" s="14">
        <f>IFERROR(VLOOKUP($A$1&amp;'Service PJ'!$D135&amp;'Service PJ'!$B135&amp;'Service PJ'!$A135&amp;"*",'EPA_US9RT techs'!$A$2:$I$1722,9,FALSE),"")</f>
        <v>3.7859440792000001</v>
      </c>
      <c r="M137" s="14">
        <f>IFERROR(VLOOKUP($A$1&amp;'Service PJ'!$D135&amp;'Service PJ'!$B135&amp;'Service PJ'!$A135&amp;"*",'EPA_US9RT techs'!$A$2:$I$1722,9,FALSE),"")</f>
        <v>3.7859440792000001</v>
      </c>
      <c r="N137" s="14">
        <f>IFERROR(VLOOKUP($A$1&amp;'Service PJ'!$D135&amp;'Service PJ'!$B135&amp;'Service PJ'!$A135&amp;"*",'EPA_US9RT techs'!$A$2:$I$1722,9,FALSE),"")</f>
        <v>3.7859440792000001</v>
      </c>
      <c r="O137" s="14">
        <f>IFERROR(VLOOKUP($A$1&amp;'Service PJ'!$D135&amp;'Service PJ'!$B135&amp;'Service PJ'!$A135&amp;"*",'EPA_US9RT techs'!$A$2:$I$1722,9,FALSE),"")</f>
        <v>3.7859440792000001</v>
      </c>
      <c r="P137" s="14">
        <f>IFERROR(VLOOKUP($A$1&amp;'Service PJ'!$D135&amp;'Service PJ'!$B135&amp;'Service PJ'!$A135&amp;"*",'EPA_US9RT techs'!$A$2:$I$1722,9,FALSE),"")</f>
        <v>3.7859440792000001</v>
      </c>
      <c r="Q137" s="14">
        <f>IFERROR(VLOOKUP($A$1&amp;'Service PJ'!$D135&amp;'Service PJ'!$B135&amp;'Service PJ'!$A135&amp;"*",'EPA_US9RT techs'!$A$2:$I$1722,9,FALSE),"")</f>
        <v>3.7859440792000001</v>
      </c>
      <c r="R137" s="14">
        <f>IFERROR(VLOOKUP($A$1&amp;'Service PJ'!$D135&amp;'Service PJ'!$B135&amp;'Service PJ'!$A135&amp;"*",'EPA_US9RT techs'!$A$2:$I$1722,9,FALSE),"")</f>
        <v>3.7859440792000001</v>
      </c>
      <c r="S137" s="14">
        <f>IFERROR(VLOOKUP($A$1&amp;'Service PJ'!$D135&amp;'Service PJ'!$B135&amp;'Service PJ'!$A135&amp;"*",'EPA_US9RT techs'!$A$2:$I$1722,9,FALSE),"")</f>
        <v>3.7859440792000001</v>
      </c>
      <c r="T137" s="14">
        <f>IFERROR(VLOOKUP($A$1&amp;'Service PJ'!$D135&amp;'Service PJ'!$B135&amp;'Service PJ'!$A135&amp;"*",'EPA_US9RT techs'!$A$2:$I$1722,9,FALSE),"")</f>
        <v>3.7859440792000001</v>
      </c>
      <c r="U137" s="14">
        <f>IFERROR(VLOOKUP($A$1&amp;'Service PJ'!$D135&amp;'Service PJ'!$B135&amp;'Service PJ'!$A135&amp;"*",'EPA_US9RT techs'!$A$2:$I$1722,9,FALSE),"")</f>
        <v>3.7859440792000001</v>
      </c>
      <c r="V137" s="14">
        <f>IFERROR(VLOOKUP($A$1&amp;'Service PJ'!$D135&amp;'Service PJ'!$B135&amp;'Service PJ'!$A135&amp;"*",'EPA_US9RT techs'!$A$2:$I$1722,9,FALSE),"")</f>
        <v>3.7859440792000001</v>
      </c>
      <c r="W137" s="14">
        <f>IFERROR(VLOOKUP($A$1&amp;'Service PJ'!$D135&amp;'Service PJ'!$B135&amp;'Service PJ'!$A135&amp;"*",'EPA_US9RT techs'!$A$2:$I$1722,9,FALSE),"")</f>
        <v>3.7859440792000001</v>
      </c>
      <c r="X137" s="14">
        <f>IFERROR(VLOOKUP($A$1&amp;'Service PJ'!$D135&amp;'Service PJ'!$B135&amp;'Service PJ'!$A135&amp;"*",'EPA_US9RT techs'!$A$2:$I$1722,9,FALSE),"")</f>
        <v>3.7859440792000001</v>
      </c>
      <c r="Y137" s="14">
        <f>IFERROR(VLOOKUP($A$1&amp;'Service PJ'!$D135&amp;'Service PJ'!$B135&amp;'Service PJ'!$A135&amp;"*",'EPA_US9RT techs'!$A$2:$I$1722,9,FALSE),"")</f>
        <v>3.7859440792000001</v>
      </c>
      <c r="Z137" s="14">
        <f>IFERROR(VLOOKUP($A$1&amp;'Service PJ'!$D135&amp;'Service PJ'!$B135&amp;'Service PJ'!$A135&amp;"*",'EPA_US9RT techs'!$A$2:$I$1722,9,FALSE),"")</f>
        <v>3.7859440792000001</v>
      </c>
      <c r="AA137" s="14">
        <f>IFERROR(VLOOKUP($A$1&amp;'Service PJ'!$D135&amp;'Service PJ'!$B135&amp;'Service PJ'!$A135&amp;"*",'EPA_US9RT techs'!$A$2:$I$1722,9,FALSE),"")</f>
        <v>3.7859440792000001</v>
      </c>
      <c r="AB137" s="14">
        <f>IFERROR(VLOOKUP($A$1&amp;'Service PJ'!$D135&amp;'Service PJ'!$B135&amp;'Service PJ'!$A135&amp;"*",'EPA_US9RT techs'!$A$2:$I$1722,9,FALSE),"")</f>
        <v>3.7859440792000001</v>
      </c>
      <c r="AC137" s="14">
        <f>IFERROR(VLOOKUP($A$1&amp;'Service PJ'!$D135&amp;'Service PJ'!$B135&amp;'Service PJ'!$A135&amp;"*",'EPA_US9RT techs'!$A$2:$I$1722,9,FALSE),"")</f>
        <v>3.7859440792000001</v>
      </c>
      <c r="AD137" s="14">
        <f>IFERROR(VLOOKUP($A$1&amp;'Service PJ'!$D135&amp;'Service PJ'!$B135&amp;'Service PJ'!$A135&amp;"*",'EPA_US9RT techs'!$A$2:$I$1722,9,FALSE),"")</f>
        <v>3.7859440792000001</v>
      </c>
      <c r="AE137" s="14">
        <f>IFERROR(VLOOKUP($A$1&amp;'Service PJ'!$D135&amp;'Service PJ'!$B135&amp;'Service PJ'!$A135&amp;"*",'EPA_US9RT techs'!$A$2:$I$1722,9,FALSE),"")</f>
        <v>3.7859440792000001</v>
      </c>
      <c r="AG137" t="str">
        <f>IF(SUM(AH137:AX137)=0,"\I:",'Service PJ'!$D135&amp;"_"&amp;'Service PJ'!$E135&amp;"_"&amp;'Service PJ'!$C135)</f>
        <v>INF_STM_NGA</v>
      </c>
      <c r="AH137" s="14">
        <f>IFERROR(VLOOKUP($AG$1&amp;'Service PJ'!$D135&amp;'Service PJ'!$B135&amp;'Service PJ'!$A135&amp;"*",'EPA_US9RT techs'!$A$2:$I$1722,9,FALSE),"")</f>
        <v>0.61788691539999996</v>
      </c>
      <c r="AI137" s="14">
        <f>IFERROR(VLOOKUP($AG$1&amp;'Service PJ'!$D135&amp;'Service PJ'!$B135&amp;'Service PJ'!$A135&amp;"*",'EPA_US9RT techs'!$A$2:$I$1722,9,FALSE),"")</f>
        <v>0.61788691539999996</v>
      </c>
      <c r="AJ137" s="14">
        <f>IFERROR(VLOOKUP($AG$1&amp;'Service PJ'!$D135&amp;'Service PJ'!$B135&amp;'Service PJ'!$A135&amp;"*",'EPA_US9RT techs'!$A$2:$I$1722,9,FALSE),"")</f>
        <v>0.61788691539999996</v>
      </c>
      <c r="AK137" s="14">
        <f>IFERROR(VLOOKUP($AG$1&amp;'Service PJ'!$D135&amp;'Service PJ'!$B135&amp;'Service PJ'!$A135&amp;"*",'EPA_US9RT techs'!$A$2:$I$1722,9,FALSE),"")</f>
        <v>0.61788691539999996</v>
      </c>
      <c r="AL137" s="14">
        <f>IFERROR(VLOOKUP($AG$1&amp;'Service PJ'!$D135&amp;'Service PJ'!$B135&amp;'Service PJ'!$A135&amp;"*",'EPA_US9RT techs'!$A$2:$I$1722,9,FALSE),"")</f>
        <v>0.61788691539999996</v>
      </c>
      <c r="AM137" s="14">
        <f>IFERROR(VLOOKUP($AG$1&amp;'Service PJ'!$D135&amp;'Service PJ'!$B135&amp;'Service PJ'!$A135&amp;"*",'EPA_US9RT techs'!$A$2:$I$1722,9,FALSE),"")</f>
        <v>0.61788691539999996</v>
      </c>
      <c r="AN137" s="14">
        <f>IFERROR(VLOOKUP($AG$1&amp;'Service PJ'!$D135&amp;'Service PJ'!$B135&amp;'Service PJ'!$A135&amp;"*",'EPA_US9RT techs'!$A$2:$I$1722,9,FALSE),"")</f>
        <v>0.61788691539999996</v>
      </c>
      <c r="AO137" s="14">
        <f>IFERROR(VLOOKUP($AG$1&amp;'Service PJ'!$D135&amp;'Service PJ'!$B135&amp;'Service PJ'!$A135&amp;"*",'EPA_US9RT techs'!$A$2:$I$1722,9,FALSE),"")</f>
        <v>0.61788691539999996</v>
      </c>
      <c r="AP137" s="14">
        <f>IFERROR(VLOOKUP($AG$1&amp;'Service PJ'!$D135&amp;'Service PJ'!$B135&amp;'Service PJ'!$A135&amp;"*",'EPA_US9RT techs'!$A$2:$I$1722,9,FALSE),"")</f>
        <v>0.61788691539999996</v>
      </c>
      <c r="AQ137" s="14">
        <f>IFERROR(VLOOKUP($AG$1&amp;'Service PJ'!$D135&amp;'Service PJ'!$B135&amp;'Service PJ'!$A135&amp;"*",'EPA_US9RT techs'!$A$2:$I$1722,9,FALSE),"")</f>
        <v>0.61788691539999996</v>
      </c>
      <c r="AR137" s="14">
        <f>IFERROR(VLOOKUP($AG$1&amp;'Service PJ'!$D135&amp;'Service PJ'!$B135&amp;'Service PJ'!$A135&amp;"*",'EPA_US9RT techs'!$A$2:$I$1722,9,FALSE),"")</f>
        <v>0.61788691539999996</v>
      </c>
      <c r="AS137" s="14">
        <f>IFERROR(VLOOKUP($AG$1&amp;'Service PJ'!$D135&amp;'Service PJ'!$B135&amp;'Service PJ'!$A135&amp;"*",'EPA_US9RT techs'!$A$2:$I$1722,9,FALSE),"")</f>
        <v>0.61788691539999996</v>
      </c>
      <c r="AT137" s="14">
        <f>IFERROR(VLOOKUP($AG$1&amp;'Service PJ'!$D135&amp;'Service PJ'!$B135&amp;'Service PJ'!$A135&amp;"*",'EPA_US9RT techs'!$A$2:$I$1722,9,FALSE),"")</f>
        <v>0.61788691539999996</v>
      </c>
      <c r="AU137" s="14">
        <f>IFERROR(VLOOKUP($AG$1&amp;'Service PJ'!$D135&amp;'Service PJ'!$B135&amp;'Service PJ'!$A135&amp;"*",'EPA_US9RT techs'!$A$2:$I$1722,9,FALSE),"")</f>
        <v>0.61788691539999996</v>
      </c>
      <c r="AV137" s="14">
        <f>IFERROR(VLOOKUP($AG$1&amp;'Service PJ'!$D135&amp;'Service PJ'!$B135&amp;'Service PJ'!$A135&amp;"*",'EPA_US9RT techs'!$A$2:$I$1722,9,FALSE),"")</f>
        <v>0.61788691539999996</v>
      </c>
      <c r="AW137" s="14">
        <f>IFERROR(VLOOKUP($AG$1&amp;'Service PJ'!$D135&amp;'Service PJ'!$B135&amp;'Service PJ'!$A135&amp;"*",'EPA_US9RT techs'!$A$2:$I$1722,9,FALSE),"")</f>
        <v>0.61788691539999996</v>
      </c>
      <c r="AX137" s="14">
        <f>IFERROR(VLOOKUP($AG$1&amp;'Service PJ'!$D135&amp;'Service PJ'!$B135&amp;'Service PJ'!$A135&amp;"*",'EPA_US9RT techs'!$A$2:$I$1722,9,FALSE),"")</f>
        <v>0.61788691539999996</v>
      </c>
      <c r="AY137" s="14">
        <f>IFERROR(VLOOKUP($AG$1&amp;'Service PJ'!$D135&amp;'Service PJ'!$B135&amp;'Service PJ'!$A135&amp;"*",'EPA_US9RT techs'!$A$2:$I$1722,9,FALSE),"")</f>
        <v>0.61788691539999996</v>
      </c>
      <c r="AZ137" s="14">
        <f>IFERROR(VLOOKUP($AG$1&amp;'Service PJ'!$D135&amp;'Service PJ'!$B135&amp;'Service PJ'!$A135&amp;"*",'EPA_US9RT techs'!$A$2:$I$1722,9,FALSE),"")</f>
        <v>0.61788691539999996</v>
      </c>
      <c r="BA137" s="14">
        <f>IFERROR(VLOOKUP($AG$1&amp;'Service PJ'!$D135&amp;'Service PJ'!$B135&amp;'Service PJ'!$A135&amp;"*",'EPA_US9RT techs'!$A$2:$I$1722,9,FALSE),"")</f>
        <v>0.61788691539999996</v>
      </c>
      <c r="BB137" s="14">
        <f>IFERROR(VLOOKUP($AG$1&amp;'Service PJ'!$D135&amp;'Service PJ'!$B135&amp;'Service PJ'!$A135&amp;"*",'EPA_US9RT techs'!$A$2:$I$1722,9,FALSE),"")</f>
        <v>0.61788691539999996</v>
      </c>
      <c r="BC137" s="14">
        <f>IFERROR(VLOOKUP($AG$1&amp;'Service PJ'!$D135&amp;'Service PJ'!$B135&amp;'Service PJ'!$A135&amp;"*",'EPA_US9RT techs'!$A$2:$I$1722,9,FALSE),"")</f>
        <v>0.61788691539999996</v>
      </c>
      <c r="BD137" s="14">
        <f>IFERROR(VLOOKUP($AG$1&amp;'Service PJ'!$D135&amp;'Service PJ'!$B135&amp;'Service PJ'!$A135&amp;"*",'EPA_US9RT techs'!$A$2:$I$1722,9,FALSE),"")</f>
        <v>0.61788691539999996</v>
      </c>
      <c r="BE137" s="14">
        <f>IFERROR(VLOOKUP($AG$1&amp;'Service PJ'!$D135&amp;'Service PJ'!$B135&amp;'Service PJ'!$A135&amp;"*",'EPA_US9RT techs'!$A$2:$I$1722,9,FALSE),"")</f>
        <v>0.61788691539999996</v>
      </c>
      <c r="BF137" s="14">
        <f>IFERROR(VLOOKUP($AG$1&amp;'Service PJ'!$D135&amp;'Service PJ'!$B135&amp;'Service PJ'!$A135&amp;"*",'EPA_US9RT techs'!$A$2:$I$1722,9,FALSE),"")</f>
        <v>0.61788691539999996</v>
      </c>
      <c r="BG137" s="14">
        <f>IFERROR(VLOOKUP($AG$1&amp;'Service PJ'!$D135&amp;'Service PJ'!$B135&amp;'Service PJ'!$A135&amp;"*",'EPA_US9RT techs'!$A$2:$I$1722,9,FALSE),"")</f>
        <v>0.61788691539999996</v>
      </c>
      <c r="BH137" s="14">
        <f>IFERROR(VLOOKUP($AG$1&amp;'Service PJ'!$D135&amp;'Service PJ'!$B135&amp;'Service PJ'!$A135&amp;"*",'EPA_US9RT techs'!$A$2:$I$1722,9,FALSE),"")</f>
        <v>0.61788691539999996</v>
      </c>
      <c r="BI137" s="14">
        <f>IFERROR(VLOOKUP($AG$1&amp;'Service PJ'!$D135&amp;'Service PJ'!$B135&amp;'Service PJ'!$A135&amp;"*",'EPA_US9RT techs'!$A$2:$I$1722,9,FALSE),"")</f>
        <v>0.61788691539999996</v>
      </c>
      <c r="BJ137" s="14">
        <f>IFERROR(VLOOKUP($AG$1&amp;'Service PJ'!$D135&amp;'Service PJ'!$B135&amp;'Service PJ'!$A135&amp;"*",'EPA_US9RT techs'!$A$2:$I$1722,9,FALSE),"")</f>
        <v>0.61788691539999996</v>
      </c>
      <c r="BK137" s="14">
        <f>IFERROR(VLOOKUP($AG$1&amp;'Service PJ'!$D135&amp;'Service PJ'!$B135&amp;'Service PJ'!$A135&amp;"*",'EPA_US9RT techs'!$A$2:$I$1722,9,FALSE),"")</f>
        <v>0.61788691539999996</v>
      </c>
      <c r="BM137" t="str">
        <f>IF(SUM(BN137:CD137)=0,"\I:",'Service PJ'!$D135&amp;"_"&amp;'Service PJ'!$E135&amp;"_"&amp;'Service PJ'!$C135)</f>
        <v>INF_STM_NGA</v>
      </c>
      <c r="BN137" s="14">
        <f>IFERROR(VLOOKUP($BM$1&amp;'Service PJ'!$D135&amp;'Service PJ'!$B135&amp;'Service PJ'!$A135&amp;"*",'EPA_US9RT techs'!$A$2:$I$1722,9,FALSE),"")</f>
        <v>0.17414847289999999</v>
      </c>
      <c r="BO137" s="14">
        <f>IFERROR(VLOOKUP($BM$1&amp;'Service PJ'!$D135&amp;'Service PJ'!$B135&amp;'Service PJ'!$A135&amp;"*",'EPA_US9RT techs'!$A$2:$I$1722,9,FALSE),"")</f>
        <v>0.17414847289999999</v>
      </c>
      <c r="BP137" s="14">
        <f>IFERROR(VLOOKUP($BM$1&amp;'Service PJ'!$D135&amp;'Service PJ'!$B135&amp;'Service PJ'!$A135&amp;"*",'EPA_US9RT techs'!$A$2:$I$1722,9,FALSE),"")</f>
        <v>0.17414847289999999</v>
      </c>
      <c r="BQ137" s="14">
        <f>IFERROR(VLOOKUP($BM$1&amp;'Service PJ'!$D135&amp;'Service PJ'!$B135&amp;'Service PJ'!$A135&amp;"*",'EPA_US9RT techs'!$A$2:$I$1722,9,FALSE),"")</f>
        <v>0.17414847289999999</v>
      </c>
      <c r="BR137" s="14">
        <f>IFERROR(VLOOKUP($BM$1&amp;'Service PJ'!$D135&amp;'Service PJ'!$B135&amp;'Service PJ'!$A135&amp;"*",'EPA_US9RT techs'!$A$2:$I$1722,9,FALSE),"")</f>
        <v>0.17414847289999999</v>
      </c>
      <c r="BS137" s="14">
        <f>IFERROR(VLOOKUP($BM$1&amp;'Service PJ'!$D135&amp;'Service PJ'!$B135&amp;'Service PJ'!$A135&amp;"*",'EPA_US9RT techs'!$A$2:$I$1722,9,FALSE),"")</f>
        <v>0.17414847289999999</v>
      </c>
      <c r="BT137" s="14">
        <f>IFERROR(VLOOKUP($BM$1&amp;'Service PJ'!$D135&amp;'Service PJ'!$B135&amp;'Service PJ'!$A135&amp;"*",'EPA_US9RT techs'!$A$2:$I$1722,9,FALSE),"")</f>
        <v>0.17414847289999999</v>
      </c>
      <c r="BU137" s="14">
        <f>IFERROR(VLOOKUP($BM$1&amp;'Service PJ'!$D135&amp;'Service PJ'!$B135&amp;'Service PJ'!$A135&amp;"*",'EPA_US9RT techs'!$A$2:$I$1722,9,FALSE),"")</f>
        <v>0.17414847289999999</v>
      </c>
      <c r="BV137" s="14">
        <f>IFERROR(VLOOKUP($BM$1&amp;'Service PJ'!$D135&amp;'Service PJ'!$B135&amp;'Service PJ'!$A135&amp;"*",'EPA_US9RT techs'!$A$2:$I$1722,9,FALSE),"")</f>
        <v>0.17414847289999999</v>
      </c>
      <c r="BW137" s="14">
        <f>IFERROR(VLOOKUP($BM$1&amp;'Service PJ'!$D135&amp;'Service PJ'!$B135&amp;'Service PJ'!$A135&amp;"*",'EPA_US9RT techs'!$A$2:$I$1722,9,FALSE),"")</f>
        <v>0.17414847289999999</v>
      </c>
      <c r="BX137" s="14">
        <f>IFERROR(VLOOKUP($BM$1&amp;'Service PJ'!$D135&amp;'Service PJ'!$B135&amp;'Service PJ'!$A135&amp;"*",'EPA_US9RT techs'!$A$2:$I$1722,9,FALSE),"")</f>
        <v>0.17414847289999999</v>
      </c>
      <c r="BY137" s="14">
        <f>IFERROR(VLOOKUP($BM$1&amp;'Service PJ'!$D135&amp;'Service PJ'!$B135&amp;'Service PJ'!$A135&amp;"*",'EPA_US9RT techs'!$A$2:$I$1722,9,FALSE),"")</f>
        <v>0.17414847289999999</v>
      </c>
      <c r="BZ137" s="14">
        <f>IFERROR(VLOOKUP($BM$1&amp;'Service PJ'!$D135&amp;'Service PJ'!$B135&amp;'Service PJ'!$A135&amp;"*",'EPA_US9RT techs'!$A$2:$I$1722,9,FALSE),"")</f>
        <v>0.17414847289999999</v>
      </c>
      <c r="CA137" s="14">
        <f>IFERROR(VLOOKUP($BM$1&amp;'Service PJ'!$D135&amp;'Service PJ'!$B135&amp;'Service PJ'!$A135&amp;"*",'EPA_US9RT techs'!$A$2:$I$1722,9,FALSE),"")</f>
        <v>0.17414847289999999</v>
      </c>
      <c r="CB137" s="14">
        <f>IFERROR(VLOOKUP($BM$1&amp;'Service PJ'!$D135&amp;'Service PJ'!$B135&amp;'Service PJ'!$A135&amp;"*",'EPA_US9RT techs'!$A$2:$I$1722,9,FALSE),"")</f>
        <v>0.17414847289999999</v>
      </c>
      <c r="CC137" s="14">
        <f>IFERROR(VLOOKUP($BM$1&amp;'Service PJ'!$D135&amp;'Service PJ'!$B135&amp;'Service PJ'!$A135&amp;"*",'EPA_US9RT techs'!$A$2:$I$1722,9,FALSE),"")</f>
        <v>0.17414847289999999</v>
      </c>
      <c r="CD137" s="14">
        <f>IFERROR(VLOOKUP($BM$1&amp;'Service PJ'!$D135&amp;'Service PJ'!$B135&amp;'Service PJ'!$A135&amp;"*",'EPA_US9RT techs'!$A$2:$I$1722,9,FALSE),"")</f>
        <v>0.17414847289999999</v>
      </c>
      <c r="CE137" s="14">
        <f>IFERROR(VLOOKUP($BM$1&amp;'Service PJ'!$D135&amp;'Service PJ'!$B135&amp;'Service PJ'!$A135&amp;"*",'EPA_US9RT techs'!$A$2:$I$1722,9,FALSE),"")</f>
        <v>0.17414847289999999</v>
      </c>
      <c r="CF137" s="14">
        <f>IFERROR(VLOOKUP($BM$1&amp;'Service PJ'!$D135&amp;'Service PJ'!$B135&amp;'Service PJ'!$A135&amp;"*",'EPA_US9RT techs'!$A$2:$I$1722,9,FALSE),"")</f>
        <v>0.17414847289999999</v>
      </c>
      <c r="CG137" s="14">
        <f>IFERROR(VLOOKUP($BM$1&amp;'Service PJ'!$D135&amp;'Service PJ'!$B135&amp;'Service PJ'!$A135&amp;"*",'EPA_US9RT techs'!$A$2:$I$1722,9,FALSE),"")</f>
        <v>0.17414847289999999</v>
      </c>
      <c r="CH137" s="14">
        <f>IFERROR(VLOOKUP($BM$1&amp;'Service PJ'!$D135&amp;'Service PJ'!$B135&amp;'Service PJ'!$A135&amp;"*",'EPA_US9RT techs'!$A$2:$I$1722,9,FALSE),"")</f>
        <v>0.17414847289999999</v>
      </c>
      <c r="CI137" s="14">
        <f>IFERROR(VLOOKUP($BM$1&amp;'Service PJ'!$D135&amp;'Service PJ'!$B135&amp;'Service PJ'!$A135&amp;"*",'EPA_US9RT techs'!$A$2:$I$1722,9,FALSE),"")</f>
        <v>0.17414847289999999</v>
      </c>
      <c r="CJ137" s="14">
        <f>IFERROR(VLOOKUP($BM$1&amp;'Service PJ'!$D135&amp;'Service PJ'!$B135&amp;'Service PJ'!$A135&amp;"*",'EPA_US9RT techs'!$A$2:$I$1722,9,FALSE),"")</f>
        <v>0.17414847289999999</v>
      </c>
      <c r="CK137" s="14">
        <f>IFERROR(VLOOKUP($BM$1&amp;'Service PJ'!$D135&amp;'Service PJ'!$B135&amp;'Service PJ'!$A135&amp;"*",'EPA_US9RT techs'!$A$2:$I$1722,9,FALSE),"")</f>
        <v>0.17414847289999999</v>
      </c>
      <c r="CL137" s="14">
        <f>IFERROR(VLOOKUP($BM$1&amp;'Service PJ'!$D135&amp;'Service PJ'!$B135&amp;'Service PJ'!$A135&amp;"*",'EPA_US9RT techs'!$A$2:$I$1722,9,FALSE),"")</f>
        <v>0.17414847289999999</v>
      </c>
      <c r="CM137" s="14">
        <f>IFERROR(VLOOKUP($BM$1&amp;'Service PJ'!$D135&amp;'Service PJ'!$B135&amp;'Service PJ'!$A135&amp;"*",'EPA_US9RT techs'!$A$2:$I$1722,9,FALSE),"")</f>
        <v>0.17414847289999999</v>
      </c>
      <c r="CN137" s="14">
        <f>IFERROR(VLOOKUP($BM$1&amp;'Service PJ'!$D135&amp;'Service PJ'!$B135&amp;'Service PJ'!$A135&amp;"*",'EPA_US9RT techs'!$A$2:$I$1722,9,FALSE),"")</f>
        <v>0.17414847289999999</v>
      </c>
      <c r="CO137" s="14">
        <f>IFERROR(VLOOKUP($BM$1&amp;'Service PJ'!$D135&amp;'Service PJ'!$B135&amp;'Service PJ'!$A135&amp;"*",'EPA_US9RT techs'!$A$2:$I$1722,9,FALSE),"")</f>
        <v>0.17414847289999999</v>
      </c>
      <c r="CP137" s="14">
        <f>IFERROR(VLOOKUP($BM$1&amp;'Service PJ'!$D135&amp;'Service PJ'!$B135&amp;'Service PJ'!$A135&amp;"*",'EPA_US9RT techs'!$A$2:$I$1722,9,FALSE),"")</f>
        <v>0.17414847289999999</v>
      </c>
      <c r="CQ137" s="14">
        <f>IFERROR(VLOOKUP($BM$1&amp;'Service PJ'!$D135&amp;'Service PJ'!$B135&amp;'Service PJ'!$A135&amp;"*",'EPA_US9RT techs'!$A$2:$I$1722,9,FALSE),"")</f>
        <v>0.17414847289999999</v>
      </c>
      <c r="CS137" t="str">
        <f>IF(SUM(CT137:DJ137)=0,"\I:",'Service PJ'!$D135&amp;"_"&amp;'Service PJ'!$E135&amp;"_"&amp;'Service PJ'!$C135)</f>
        <v>INF_STM_NGA</v>
      </c>
      <c r="CT137" s="2">
        <f>IFERROR(VLOOKUP($CS$1&amp;'Service PJ'!$D135&amp;'Service PJ'!$B135&amp;'Service PJ'!$A135&amp;"*",'EPA_US9RT techs'!$A$2:$I$1722,9,FALSE),"")</f>
        <v>50</v>
      </c>
      <c r="CU137" s="2">
        <f>IFERROR(VLOOKUP($CS$1&amp;'Service PJ'!$D135&amp;'Service PJ'!$B135&amp;'Service PJ'!$A135&amp;"*",'EPA_US9RT techs'!$A$2:$I$1722,9,FALSE),"")</f>
        <v>50</v>
      </c>
      <c r="CV137" s="2">
        <f>IFERROR(VLOOKUP($CS$1&amp;'Service PJ'!$D135&amp;'Service PJ'!$B135&amp;'Service PJ'!$A135&amp;"*",'EPA_US9RT techs'!$A$2:$I$1722,9,FALSE),"")</f>
        <v>50</v>
      </c>
      <c r="CW137" s="2">
        <f>IFERROR(VLOOKUP($CS$1&amp;'Service PJ'!$D135&amp;'Service PJ'!$B135&amp;'Service PJ'!$A135&amp;"*",'EPA_US9RT techs'!$A$2:$I$1722,9,FALSE),"")</f>
        <v>50</v>
      </c>
      <c r="CX137" s="2">
        <f>IFERROR(VLOOKUP($CS$1&amp;'Service PJ'!$D135&amp;'Service PJ'!$B135&amp;'Service PJ'!$A135&amp;"*",'EPA_US9RT techs'!$A$2:$I$1722,9,FALSE),"")</f>
        <v>50</v>
      </c>
      <c r="CY137" s="2">
        <f>IFERROR(VLOOKUP($CS$1&amp;'Service PJ'!$D135&amp;'Service PJ'!$B135&amp;'Service PJ'!$A135&amp;"*",'EPA_US9RT techs'!$A$2:$I$1722,9,FALSE),"")</f>
        <v>50</v>
      </c>
      <c r="CZ137" s="2">
        <f>IFERROR(VLOOKUP($CS$1&amp;'Service PJ'!$D135&amp;'Service PJ'!$B135&amp;'Service PJ'!$A135&amp;"*",'EPA_US9RT techs'!$A$2:$I$1722,9,FALSE),"")</f>
        <v>50</v>
      </c>
      <c r="DA137" s="2">
        <f>IFERROR(VLOOKUP($CS$1&amp;'Service PJ'!$D135&amp;'Service PJ'!$B135&amp;'Service PJ'!$A135&amp;"*",'EPA_US9RT techs'!$A$2:$I$1722,9,FALSE),"")</f>
        <v>50</v>
      </c>
      <c r="DB137" s="2">
        <f>IFERROR(VLOOKUP($CS$1&amp;'Service PJ'!$D135&amp;'Service PJ'!$B135&amp;'Service PJ'!$A135&amp;"*",'EPA_US9RT techs'!$A$2:$I$1722,9,FALSE),"")</f>
        <v>50</v>
      </c>
      <c r="DC137" s="2">
        <f>IFERROR(VLOOKUP($CS$1&amp;'Service PJ'!$D135&amp;'Service PJ'!$B135&amp;'Service PJ'!$A135&amp;"*",'EPA_US9RT techs'!$A$2:$I$1722,9,FALSE),"")</f>
        <v>50</v>
      </c>
      <c r="DD137" s="2">
        <f>IFERROR(VLOOKUP($CS$1&amp;'Service PJ'!$D135&amp;'Service PJ'!$B135&amp;'Service PJ'!$A135&amp;"*",'EPA_US9RT techs'!$A$2:$I$1722,9,FALSE),"")</f>
        <v>50</v>
      </c>
      <c r="DE137" s="2">
        <f>IFERROR(VLOOKUP($CS$1&amp;'Service PJ'!$D135&amp;'Service PJ'!$B135&amp;'Service PJ'!$A135&amp;"*",'EPA_US9RT techs'!$A$2:$I$1722,9,FALSE),"")</f>
        <v>50</v>
      </c>
      <c r="DF137" s="2">
        <f>IFERROR(VLOOKUP($CS$1&amp;'Service PJ'!$D135&amp;'Service PJ'!$B135&amp;'Service PJ'!$A135&amp;"*",'EPA_US9RT techs'!$A$2:$I$1722,9,FALSE),"")</f>
        <v>50</v>
      </c>
      <c r="DG137" s="2">
        <f>IFERROR(VLOOKUP($CS$1&amp;'Service PJ'!$D135&amp;'Service PJ'!$B135&amp;'Service PJ'!$A135&amp;"*",'EPA_US9RT techs'!$A$2:$I$1722,9,FALSE),"")</f>
        <v>50</v>
      </c>
      <c r="DH137" s="2">
        <f>IFERROR(VLOOKUP($CS$1&amp;'Service PJ'!$D135&amp;'Service PJ'!$B135&amp;'Service PJ'!$A135&amp;"*",'EPA_US9RT techs'!$A$2:$I$1722,9,FALSE),"")</f>
        <v>50</v>
      </c>
      <c r="DI137" s="2">
        <f>IFERROR(VLOOKUP($CS$1&amp;'Service PJ'!$D135&amp;'Service PJ'!$B135&amp;'Service PJ'!$A135&amp;"*",'EPA_US9RT techs'!$A$2:$I$1722,9,FALSE),"")</f>
        <v>50</v>
      </c>
      <c r="DJ137" s="2">
        <f>IFERROR(VLOOKUP($CS$1&amp;'Service PJ'!$D135&amp;'Service PJ'!$B135&amp;'Service PJ'!$A135&amp;"*",'EPA_US9RT techs'!$A$2:$I$1722,9,FALSE),"")</f>
        <v>50</v>
      </c>
      <c r="DK137" s="2">
        <f>IFERROR(VLOOKUP($CS$1&amp;'Service PJ'!$D135&amp;'Service PJ'!$B135&amp;'Service PJ'!$A135&amp;"*",'EPA_US9RT techs'!$A$2:$I$1722,9,FALSE),"")</f>
        <v>50</v>
      </c>
      <c r="DL137" s="2">
        <f>IFERROR(VLOOKUP($CS$1&amp;'Service PJ'!$D135&amp;'Service PJ'!$B135&amp;'Service PJ'!$A135&amp;"*",'EPA_US9RT techs'!$A$2:$I$1722,9,FALSE),"")</f>
        <v>50</v>
      </c>
      <c r="DM137" s="2">
        <f>IFERROR(VLOOKUP($CS$1&amp;'Service PJ'!$D135&amp;'Service PJ'!$B135&amp;'Service PJ'!$A135&amp;"*",'EPA_US9RT techs'!$A$2:$I$1722,9,FALSE),"")</f>
        <v>50</v>
      </c>
      <c r="DN137" s="2">
        <f>IFERROR(VLOOKUP($CS$1&amp;'Service PJ'!$D135&amp;'Service PJ'!$B135&amp;'Service PJ'!$A135&amp;"*",'EPA_US9RT techs'!$A$2:$I$1722,9,FALSE),"")</f>
        <v>50</v>
      </c>
      <c r="DO137" s="2">
        <f>IFERROR(VLOOKUP($CS$1&amp;'Service PJ'!$D135&amp;'Service PJ'!$B135&amp;'Service PJ'!$A135&amp;"*",'EPA_US9RT techs'!$A$2:$I$1722,9,FALSE),"")</f>
        <v>50</v>
      </c>
      <c r="DP137" s="2">
        <f>IFERROR(VLOOKUP($CS$1&amp;'Service PJ'!$D135&amp;'Service PJ'!$B135&amp;'Service PJ'!$A135&amp;"*",'EPA_US9RT techs'!$A$2:$I$1722,9,FALSE),"")</f>
        <v>50</v>
      </c>
      <c r="DQ137" s="2">
        <f>IFERROR(VLOOKUP($CS$1&amp;'Service PJ'!$D135&amp;'Service PJ'!$B135&amp;'Service PJ'!$A135&amp;"*",'EPA_US9RT techs'!$A$2:$I$1722,9,FALSE),"")</f>
        <v>50</v>
      </c>
      <c r="DR137" s="2">
        <f>IFERROR(VLOOKUP($CS$1&amp;'Service PJ'!$D135&amp;'Service PJ'!$B135&amp;'Service PJ'!$A135&amp;"*",'EPA_US9RT techs'!$A$2:$I$1722,9,FALSE),"")</f>
        <v>50</v>
      </c>
      <c r="DS137" s="2">
        <f>IFERROR(VLOOKUP($CS$1&amp;'Service PJ'!$D135&amp;'Service PJ'!$B135&amp;'Service PJ'!$A135&amp;"*",'EPA_US9RT techs'!$A$2:$I$1722,9,FALSE),"")</f>
        <v>50</v>
      </c>
      <c r="DT137" s="2">
        <f>IFERROR(VLOOKUP($CS$1&amp;'Service PJ'!$D135&amp;'Service PJ'!$B135&amp;'Service PJ'!$A135&amp;"*",'EPA_US9RT techs'!$A$2:$I$1722,9,FALSE),"")</f>
        <v>50</v>
      </c>
      <c r="DU137" s="2">
        <f>IFERROR(VLOOKUP($CS$1&amp;'Service PJ'!$D135&amp;'Service PJ'!$B135&amp;'Service PJ'!$A135&amp;"*",'EPA_US9RT techs'!$A$2:$I$1722,9,FALSE),"")</f>
        <v>50</v>
      </c>
      <c r="DV137" s="2">
        <f>IFERROR(VLOOKUP($CS$1&amp;'Service PJ'!$D135&amp;'Service PJ'!$B135&amp;'Service PJ'!$A135&amp;"*",'EPA_US9RT techs'!$A$2:$I$1722,9,FALSE),"")</f>
        <v>50</v>
      </c>
      <c r="DW137" s="2">
        <f>IFERROR(VLOOKUP($CS$1&amp;'Service PJ'!$D135&amp;'Service PJ'!$B135&amp;'Service PJ'!$A135&amp;"*",'EPA_US9RT techs'!$A$2:$I$1722,9,FALSE),"")</f>
        <v>50</v>
      </c>
    </row>
    <row r="138" spans="1:127" x14ac:dyDescent="0.45">
      <c r="A138" t="str">
        <f>IF(SUM(B138:R138)=0,"\I:",'Service PJ'!$D136&amp;"_"&amp;'Service PJ'!$E136&amp;"_"&amp;'Service PJ'!$C136)</f>
        <v>INF_PRH_NGA</v>
      </c>
      <c r="B138" s="14">
        <f>IFERROR(VLOOKUP($A$1&amp;'Service PJ'!$D136&amp;'Service PJ'!$B136&amp;'Service PJ'!$A136&amp;"*",'EPA_US9RT techs'!$A$2:$I$1722,9,FALSE),"")</f>
        <v>22.034720834800002</v>
      </c>
      <c r="C138" s="14">
        <f>IFERROR(VLOOKUP($A$1&amp;'Service PJ'!$D136&amp;'Service PJ'!$B136&amp;'Service PJ'!$A136&amp;"*",'EPA_US9RT techs'!$A$2:$I$1722,9,FALSE),"")</f>
        <v>22.034720834800002</v>
      </c>
      <c r="D138" s="14">
        <f>IFERROR(VLOOKUP($A$1&amp;'Service PJ'!$D136&amp;'Service PJ'!$B136&amp;'Service PJ'!$A136&amp;"*",'EPA_US9RT techs'!$A$2:$I$1722,9,FALSE),"")</f>
        <v>22.034720834800002</v>
      </c>
      <c r="E138" s="14">
        <f>IFERROR(VLOOKUP($A$1&amp;'Service PJ'!$D136&amp;'Service PJ'!$B136&amp;'Service PJ'!$A136&amp;"*",'EPA_US9RT techs'!$A$2:$I$1722,9,FALSE),"")</f>
        <v>22.034720834800002</v>
      </c>
      <c r="F138" s="14">
        <f>IFERROR(VLOOKUP($A$1&amp;'Service PJ'!$D136&amp;'Service PJ'!$B136&amp;'Service PJ'!$A136&amp;"*",'EPA_US9RT techs'!$A$2:$I$1722,9,FALSE),"")</f>
        <v>22.034720834800002</v>
      </c>
      <c r="G138" s="14">
        <f>IFERROR(VLOOKUP($A$1&amp;'Service PJ'!$D136&amp;'Service PJ'!$B136&amp;'Service PJ'!$A136&amp;"*",'EPA_US9RT techs'!$A$2:$I$1722,9,FALSE),"")</f>
        <v>22.034720834800002</v>
      </c>
      <c r="H138" s="14">
        <f>IFERROR(VLOOKUP($A$1&amp;'Service PJ'!$D136&amp;'Service PJ'!$B136&amp;'Service PJ'!$A136&amp;"*",'EPA_US9RT techs'!$A$2:$I$1722,9,FALSE),"")</f>
        <v>22.034720834800002</v>
      </c>
      <c r="I138" s="14">
        <f>IFERROR(VLOOKUP($A$1&amp;'Service PJ'!$D136&amp;'Service PJ'!$B136&amp;'Service PJ'!$A136&amp;"*",'EPA_US9RT techs'!$A$2:$I$1722,9,FALSE),"")</f>
        <v>22.034720834800002</v>
      </c>
      <c r="J138" s="14">
        <f>IFERROR(VLOOKUP($A$1&amp;'Service PJ'!$D136&amp;'Service PJ'!$B136&amp;'Service PJ'!$A136&amp;"*",'EPA_US9RT techs'!$A$2:$I$1722,9,FALSE),"")</f>
        <v>22.034720834800002</v>
      </c>
      <c r="K138" s="14">
        <f>IFERROR(VLOOKUP($A$1&amp;'Service PJ'!$D136&amp;'Service PJ'!$B136&amp;'Service PJ'!$A136&amp;"*",'EPA_US9RT techs'!$A$2:$I$1722,9,FALSE),"")</f>
        <v>22.034720834800002</v>
      </c>
      <c r="L138" s="14">
        <f>IFERROR(VLOOKUP($A$1&amp;'Service PJ'!$D136&amp;'Service PJ'!$B136&amp;'Service PJ'!$A136&amp;"*",'EPA_US9RT techs'!$A$2:$I$1722,9,FALSE),"")</f>
        <v>22.034720834800002</v>
      </c>
      <c r="M138" s="14">
        <f>IFERROR(VLOOKUP($A$1&amp;'Service PJ'!$D136&amp;'Service PJ'!$B136&amp;'Service PJ'!$A136&amp;"*",'EPA_US9RT techs'!$A$2:$I$1722,9,FALSE),"")</f>
        <v>22.034720834800002</v>
      </c>
      <c r="N138" s="14">
        <f>IFERROR(VLOOKUP($A$1&amp;'Service PJ'!$D136&amp;'Service PJ'!$B136&amp;'Service PJ'!$A136&amp;"*",'EPA_US9RT techs'!$A$2:$I$1722,9,FALSE),"")</f>
        <v>22.034720834800002</v>
      </c>
      <c r="O138" s="14">
        <f>IFERROR(VLOOKUP($A$1&amp;'Service PJ'!$D136&amp;'Service PJ'!$B136&amp;'Service PJ'!$A136&amp;"*",'EPA_US9RT techs'!$A$2:$I$1722,9,FALSE),"")</f>
        <v>22.034720834800002</v>
      </c>
      <c r="P138" s="14">
        <f>IFERROR(VLOOKUP($A$1&amp;'Service PJ'!$D136&amp;'Service PJ'!$B136&amp;'Service PJ'!$A136&amp;"*",'EPA_US9RT techs'!$A$2:$I$1722,9,FALSE),"")</f>
        <v>22.034720834800002</v>
      </c>
      <c r="Q138" s="14">
        <f>IFERROR(VLOOKUP($A$1&amp;'Service PJ'!$D136&amp;'Service PJ'!$B136&amp;'Service PJ'!$A136&amp;"*",'EPA_US9RT techs'!$A$2:$I$1722,9,FALSE),"")</f>
        <v>22.034720834800002</v>
      </c>
      <c r="R138" s="14">
        <f>IFERROR(VLOOKUP($A$1&amp;'Service PJ'!$D136&amp;'Service PJ'!$B136&amp;'Service PJ'!$A136&amp;"*",'EPA_US9RT techs'!$A$2:$I$1722,9,FALSE),"")</f>
        <v>22.034720834800002</v>
      </c>
      <c r="S138" s="14">
        <f>IFERROR(VLOOKUP($A$1&amp;'Service PJ'!$D136&amp;'Service PJ'!$B136&amp;'Service PJ'!$A136&amp;"*",'EPA_US9RT techs'!$A$2:$I$1722,9,FALSE),"")</f>
        <v>22.034720834800002</v>
      </c>
      <c r="T138" s="14">
        <f>IFERROR(VLOOKUP($A$1&amp;'Service PJ'!$D136&amp;'Service PJ'!$B136&amp;'Service PJ'!$A136&amp;"*",'EPA_US9RT techs'!$A$2:$I$1722,9,FALSE),"")</f>
        <v>22.034720834800002</v>
      </c>
      <c r="U138" s="14">
        <f>IFERROR(VLOOKUP($A$1&amp;'Service PJ'!$D136&amp;'Service PJ'!$B136&amp;'Service PJ'!$A136&amp;"*",'EPA_US9RT techs'!$A$2:$I$1722,9,FALSE),"")</f>
        <v>22.034720834800002</v>
      </c>
      <c r="V138" s="14">
        <f>IFERROR(VLOOKUP($A$1&amp;'Service PJ'!$D136&amp;'Service PJ'!$B136&amp;'Service PJ'!$A136&amp;"*",'EPA_US9RT techs'!$A$2:$I$1722,9,FALSE),"")</f>
        <v>22.034720834800002</v>
      </c>
      <c r="W138" s="14">
        <f>IFERROR(VLOOKUP($A$1&amp;'Service PJ'!$D136&amp;'Service PJ'!$B136&amp;'Service PJ'!$A136&amp;"*",'EPA_US9RT techs'!$A$2:$I$1722,9,FALSE),"")</f>
        <v>22.034720834800002</v>
      </c>
      <c r="X138" s="14">
        <f>IFERROR(VLOOKUP($A$1&amp;'Service PJ'!$D136&amp;'Service PJ'!$B136&amp;'Service PJ'!$A136&amp;"*",'EPA_US9RT techs'!$A$2:$I$1722,9,FALSE),"")</f>
        <v>22.034720834800002</v>
      </c>
      <c r="Y138" s="14">
        <f>IFERROR(VLOOKUP($A$1&amp;'Service PJ'!$D136&amp;'Service PJ'!$B136&amp;'Service PJ'!$A136&amp;"*",'EPA_US9RT techs'!$A$2:$I$1722,9,FALSE),"")</f>
        <v>22.034720834800002</v>
      </c>
      <c r="Z138" s="14">
        <f>IFERROR(VLOOKUP($A$1&amp;'Service PJ'!$D136&amp;'Service PJ'!$B136&amp;'Service PJ'!$A136&amp;"*",'EPA_US9RT techs'!$A$2:$I$1722,9,FALSE),"")</f>
        <v>22.034720834800002</v>
      </c>
      <c r="AA138" s="14">
        <f>IFERROR(VLOOKUP($A$1&amp;'Service PJ'!$D136&amp;'Service PJ'!$B136&amp;'Service PJ'!$A136&amp;"*",'EPA_US9RT techs'!$A$2:$I$1722,9,FALSE),"")</f>
        <v>22.034720834800002</v>
      </c>
      <c r="AB138" s="14">
        <f>IFERROR(VLOOKUP($A$1&amp;'Service PJ'!$D136&amp;'Service PJ'!$B136&amp;'Service PJ'!$A136&amp;"*",'EPA_US9RT techs'!$A$2:$I$1722,9,FALSE),"")</f>
        <v>22.034720834800002</v>
      </c>
      <c r="AC138" s="14">
        <f>IFERROR(VLOOKUP($A$1&amp;'Service PJ'!$D136&amp;'Service PJ'!$B136&amp;'Service PJ'!$A136&amp;"*",'EPA_US9RT techs'!$A$2:$I$1722,9,FALSE),"")</f>
        <v>22.034720834800002</v>
      </c>
      <c r="AD138" s="14">
        <f>IFERROR(VLOOKUP($A$1&amp;'Service PJ'!$D136&amp;'Service PJ'!$B136&amp;'Service PJ'!$A136&amp;"*",'EPA_US9RT techs'!$A$2:$I$1722,9,FALSE),"")</f>
        <v>22.034720834800002</v>
      </c>
      <c r="AE138" s="14">
        <f>IFERROR(VLOOKUP($A$1&amp;'Service PJ'!$D136&amp;'Service PJ'!$B136&amp;'Service PJ'!$A136&amp;"*",'EPA_US9RT techs'!$A$2:$I$1722,9,FALSE),"")</f>
        <v>22.034720834800002</v>
      </c>
      <c r="AG138" t="str">
        <f>IF(SUM(AH138:AX138)=0,"\I:",'Service PJ'!$D136&amp;"_"&amp;'Service PJ'!$E136&amp;"_"&amp;'Service PJ'!$C136)</f>
        <v>INF_PRH_NGA</v>
      </c>
      <c r="AH138" s="14">
        <f>IFERROR(VLOOKUP($AG$1&amp;'Service PJ'!$D136&amp;'Service PJ'!$B136&amp;'Service PJ'!$A136&amp;"*",'EPA_US9RT techs'!$A$2:$I$1722,9,FALSE),"")</f>
        <v>2.8645137085000001</v>
      </c>
      <c r="AI138" s="14">
        <f>IFERROR(VLOOKUP($AG$1&amp;'Service PJ'!$D136&amp;'Service PJ'!$B136&amp;'Service PJ'!$A136&amp;"*",'EPA_US9RT techs'!$A$2:$I$1722,9,FALSE),"")</f>
        <v>2.8645137085000001</v>
      </c>
      <c r="AJ138" s="14">
        <f>IFERROR(VLOOKUP($AG$1&amp;'Service PJ'!$D136&amp;'Service PJ'!$B136&amp;'Service PJ'!$A136&amp;"*",'EPA_US9RT techs'!$A$2:$I$1722,9,FALSE),"")</f>
        <v>2.8645137085000001</v>
      </c>
      <c r="AK138" s="14">
        <f>IFERROR(VLOOKUP($AG$1&amp;'Service PJ'!$D136&amp;'Service PJ'!$B136&amp;'Service PJ'!$A136&amp;"*",'EPA_US9RT techs'!$A$2:$I$1722,9,FALSE),"")</f>
        <v>2.8645137085000001</v>
      </c>
      <c r="AL138" s="14">
        <f>IFERROR(VLOOKUP($AG$1&amp;'Service PJ'!$D136&amp;'Service PJ'!$B136&amp;'Service PJ'!$A136&amp;"*",'EPA_US9RT techs'!$A$2:$I$1722,9,FALSE),"")</f>
        <v>2.8645137085000001</v>
      </c>
      <c r="AM138" s="14">
        <f>IFERROR(VLOOKUP($AG$1&amp;'Service PJ'!$D136&amp;'Service PJ'!$B136&amp;'Service PJ'!$A136&amp;"*",'EPA_US9RT techs'!$A$2:$I$1722,9,FALSE),"")</f>
        <v>2.8645137085000001</v>
      </c>
      <c r="AN138" s="14">
        <f>IFERROR(VLOOKUP($AG$1&amp;'Service PJ'!$D136&amp;'Service PJ'!$B136&amp;'Service PJ'!$A136&amp;"*",'EPA_US9RT techs'!$A$2:$I$1722,9,FALSE),"")</f>
        <v>2.8645137085000001</v>
      </c>
      <c r="AO138" s="14">
        <f>IFERROR(VLOOKUP($AG$1&amp;'Service PJ'!$D136&amp;'Service PJ'!$B136&amp;'Service PJ'!$A136&amp;"*",'EPA_US9RT techs'!$A$2:$I$1722,9,FALSE),"")</f>
        <v>2.8645137085000001</v>
      </c>
      <c r="AP138" s="14">
        <f>IFERROR(VLOOKUP($AG$1&amp;'Service PJ'!$D136&amp;'Service PJ'!$B136&amp;'Service PJ'!$A136&amp;"*",'EPA_US9RT techs'!$A$2:$I$1722,9,FALSE),"")</f>
        <v>2.8645137085000001</v>
      </c>
      <c r="AQ138" s="14">
        <f>IFERROR(VLOOKUP($AG$1&amp;'Service PJ'!$D136&amp;'Service PJ'!$B136&amp;'Service PJ'!$A136&amp;"*",'EPA_US9RT techs'!$A$2:$I$1722,9,FALSE),"")</f>
        <v>2.8645137085000001</v>
      </c>
      <c r="AR138" s="14">
        <f>IFERROR(VLOOKUP($AG$1&amp;'Service PJ'!$D136&amp;'Service PJ'!$B136&amp;'Service PJ'!$A136&amp;"*",'EPA_US9RT techs'!$A$2:$I$1722,9,FALSE),"")</f>
        <v>2.8645137085000001</v>
      </c>
      <c r="AS138" s="14">
        <f>IFERROR(VLOOKUP($AG$1&amp;'Service PJ'!$D136&amp;'Service PJ'!$B136&amp;'Service PJ'!$A136&amp;"*",'EPA_US9RT techs'!$A$2:$I$1722,9,FALSE),"")</f>
        <v>2.8645137085000001</v>
      </c>
      <c r="AT138" s="14">
        <f>IFERROR(VLOOKUP($AG$1&amp;'Service PJ'!$D136&amp;'Service PJ'!$B136&amp;'Service PJ'!$A136&amp;"*",'EPA_US9RT techs'!$A$2:$I$1722,9,FALSE),"")</f>
        <v>2.8645137085000001</v>
      </c>
      <c r="AU138" s="14">
        <f>IFERROR(VLOOKUP($AG$1&amp;'Service PJ'!$D136&amp;'Service PJ'!$B136&amp;'Service PJ'!$A136&amp;"*",'EPA_US9RT techs'!$A$2:$I$1722,9,FALSE),"")</f>
        <v>2.8645137085000001</v>
      </c>
      <c r="AV138" s="14">
        <f>IFERROR(VLOOKUP($AG$1&amp;'Service PJ'!$D136&amp;'Service PJ'!$B136&amp;'Service PJ'!$A136&amp;"*",'EPA_US9RT techs'!$A$2:$I$1722,9,FALSE),"")</f>
        <v>2.8645137085000001</v>
      </c>
      <c r="AW138" s="14">
        <f>IFERROR(VLOOKUP($AG$1&amp;'Service PJ'!$D136&amp;'Service PJ'!$B136&amp;'Service PJ'!$A136&amp;"*",'EPA_US9RT techs'!$A$2:$I$1722,9,FALSE),"")</f>
        <v>2.8645137085000001</v>
      </c>
      <c r="AX138" s="14">
        <f>IFERROR(VLOOKUP($AG$1&amp;'Service PJ'!$D136&amp;'Service PJ'!$B136&amp;'Service PJ'!$A136&amp;"*",'EPA_US9RT techs'!$A$2:$I$1722,9,FALSE),"")</f>
        <v>2.8645137085000001</v>
      </c>
      <c r="AY138" s="14">
        <f>IFERROR(VLOOKUP($AG$1&amp;'Service PJ'!$D136&amp;'Service PJ'!$B136&amp;'Service PJ'!$A136&amp;"*",'EPA_US9RT techs'!$A$2:$I$1722,9,FALSE),"")</f>
        <v>2.8645137085000001</v>
      </c>
      <c r="AZ138" s="14">
        <f>IFERROR(VLOOKUP($AG$1&amp;'Service PJ'!$D136&amp;'Service PJ'!$B136&amp;'Service PJ'!$A136&amp;"*",'EPA_US9RT techs'!$A$2:$I$1722,9,FALSE),"")</f>
        <v>2.8645137085000001</v>
      </c>
      <c r="BA138" s="14">
        <f>IFERROR(VLOOKUP($AG$1&amp;'Service PJ'!$D136&amp;'Service PJ'!$B136&amp;'Service PJ'!$A136&amp;"*",'EPA_US9RT techs'!$A$2:$I$1722,9,FALSE),"")</f>
        <v>2.8645137085000001</v>
      </c>
      <c r="BB138" s="14">
        <f>IFERROR(VLOOKUP($AG$1&amp;'Service PJ'!$D136&amp;'Service PJ'!$B136&amp;'Service PJ'!$A136&amp;"*",'EPA_US9RT techs'!$A$2:$I$1722,9,FALSE),"")</f>
        <v>2.8645137085000001</v>
      </c>
      <c r="BC138" s="14">
        <f>IFERROR(VLOOKUP($AG$1&amp;'Service PJ'!$D136&amp;'Service PJ'!$B136&amp;'Service PJ'!$A136&amp;"*",'EPA_US9RT techs'!$A$2:$I$1722,9,FALSE),"")</f>
        <v>2.8645137085000001</v>
      </c>
      <c r="BD138" s="14">
        <f>IFERROR(VLOOKUP($AG$1&amp;'Service PJ'!$D136&amp;'Service PJ'!$B136&amp;'Service PJ'!$A136&amp;"*",'EPA_US9RT techs'!$A$2:$I$1722,9,FALSE),"")</f>
        <v>2.8645137085000001</v>
      </c>
      <c r="BE138" s="14">
        <f>IFERROR(VLOOKUP($AG$1&amp;'Service PJ'!$D136&amp;'Service PJ'!$B136&amp;'Service PJ'!$A136&amp;"*",'EPA_US9RT techs'!$A$2:$I$1722,9,FALSE),"")</f>
        <v>2.8645137085000001</v>
      </c>
      <c r="BF138" s="14">
        <f>IFERROR(VLOOKUP($AG$1&amp;'Service PJ'!$D136&amp;'Service PJ'!$B136&amp;'Service PJ'!$A136&amp;"*",'EPA_US9RT techs'!$A$2:$I$1722,9,FALSE),"")</f>
        <v>2.8645137085000001</v>
      </c>
      <c r="BG138" s="14">
        <f>IFERROR(VLOOKUP($AG$1&amp;'Service PJ'!$D136&amp;'Service PJ'!$B136&amp;'Service PJ'!$A136&amp;"*",'EPA_US9RT techs'!$A$2:$I$1722,9,FALSE),"")</f>
        <v>2.8645137085000001</v>
      </c>
      <c r="BH138" s="14">
        <f>IFERROR(VLOOKUP($AG$1&amp;'Service PJ'!$D136&amp;'Service PJ'!$B136&amp;'Service PJ'!$A136&amp;"*",'EPA_US9RT techs'!$A$2:$I$1722,9,FALSE),"")</f>
        <v>2.8645137085000001</v>
      </c>
      <c r="BI138" s="14">
        <f>IFERROR(VLOOKUP($AG$1&amp;'Service PJ'!$D136&amp;'Service PJ'!$B136&amp;'Service PJ'!$A136&amp;"*",'EPA_US9RT techs'!$A$2:$I$1722,9,FALSE),"")</f>
        <v>2.8645137085000001</v>
      </c>
      <c r="BJ138" s="14">
        <f>IFERROR(VLOOKUP($AG$1&amp;'Service PJ'!$D136&amp;'Service PJ'!$B136&amp;'Service PJ'!$A136&amp;"*",'EPA_US9RT techs'!$A$2:$I$1722,9,FALSE),"")</f>
        <v>2.8645137085000001</v>
      </c>
      <c r="BK138" s="14">
        <f>IFERROR(VLOOKUP($AG$1&amp;'Service PJ'!$D136&amp;'Service PJ'!$B136&amp;'Service PJ'!$A136&amp;"*",'EPA_US9RT techs'!$A$2:$I$1722,9,FALSE),"")</f>
        <v>2.8645137085000001</v>
      </c>
      <c r="BM138" t="str">
        <f>IF(SUM(BN138:CD138)=0,"\I:",'Service PJ'!$D136&amp;"_"&amp;'Service PJ'!$E136&amp;"_"&amp;'Service PJ'!$C136)</f>
        <v>\I:</v>
      </c>
      <c r="BN138" s="14" t="str">
        <f>IFERROR(VLOOKUP($BM$1&amp;'Service PJ'!$D136&amp;'Service PJ'!$B136&amp;'Service PJ'!$A136&amp;"*",'EPA_US9RT techs'!$A$2:$I$1722,9,FALSE),"")</f>
        <v/>
      </c>
      <c r="BO138" s="14" t="str">
        <f>IFERROR(VLOOKUP($BM$1&amp;'Service PJ'!$D136&amp;'Service PJ'!$B136&amp;'Service PJ'!$A136&amp;"*",'EPA_US9RT techs'!$A$2:$I$1722,9,FALSE),"")</f>
        <v/>
      </c>
      <c r="BP138" s="14" t="str">
        <f>IFERROR(VLOOKUP($BM$1&amp;'Service PJ'!$D136&amp;'Service PJ'!$B136&amp;'Service PJ'!$A136&amp;"*",'EPA_US9RT techs'!$A$2:$I$1722,9,FALSE),"")</f>
        <v/>
      </c>
      <c r="BQ138" s="14" t="str">
        <f>IFERROR(VLOOKUP($BM$1&amp;'Service PJ'!$D136&amp;'Service PJ'!$B136&amp;'Service PJ'!$A136&amp;"*",'EPA_US9RT techs'!$A$2:$I$1722,9,FALSE),"")</f>
        <v/>
      </c>
      <c r="BR138" s="14" t="str">
        <f>IFERROR(VLOOKUP($BM$1&amp;'Service PJ'!$D136&amp;'Service PJ'!$B136&amp;'Service PJ'!$A136&amp;"*",'EPA_US9RT techs'!$A$2:$I$1722,9,FALSE),"")</f>
        <v/>
      </c>
      <c r="BS138" s="14" t="str">
        <f>IFERROR(VLOOKUP($BM$1&amp;'Service PJ'!$D136&amp;'Service PJ'!$B136&amp;'Service PJ'!$A136&amp;"*",'EPA_US9RT techs'!$A$2:$I$1722,9,FALSE),"")</f>
        <v/>
      </c>
      <c r="BT138" s="14" t="str">
        <f>IFERROR(VLOOKUP($BM$1&amp;'Service PJ'!$D136&amp;'Service PJ'!$B136&amp;'Service PJ'!$A136&amp;"*",'EPA_US9RT techs'!$A$2:$I$1722,9,FALSE),"")</f>
        <v/>
      </c>
      <c r="BU138" s="14" t="str">
        <f>IFERROR(VLOOKUP($BM$1&amp;'Service PJ'!$D136&amp;'Service PJ'!$B136&amp;'Service PJ'!$A136&amp;"*",'EPA_US9RT techs'!$A$2:$I$1722,9,FALSE),"")</f>
        <v/>
      </c>
      <c r="BV138" s="14" t="str">
        <f>IFERROR(VLOOKUP($BM$1&amp;'Service PJ'!$D136&amp;'Service PJ'!$B136&amp;'Service PJ'!$A136&amp;"*",'EPA_US9RT techs'!$A$2:$I$1722,9,FALSE),"")</f>
        <v/>
      </c>
      <c r="BW138" s="14" t="str">
        <f>IFERROR(VLOOKUP($BM$1&amp;'Service PJ'!$D136&amp;'Service PJ'!$B136&amp;'Service PJ'!$A136&amp;"*",'EPA_US9RT techs'!$A$2:$I$1722,9,FALSE),"")</f>
        <v/>
      </c>
      <c r="BX138" s="14" t="str">
        <f>IFERROR(VLOOKUP($BM$1&amp;'Service PJ'!$D136&amp;'Service PJ'!$B136&amp;'Service PJ'!$A136&amp;"*",'EPA_US9RT techs'!$A$2:$I$1722,9,FALSE),"")</f>
        <v/>
      </c>
      <c r="BY138" s="14" t="str">
        <f>IFERROR(VLOOKUP($BM$1&amp;'Service PJ'!$D136&amp;'Service PJ'!$B136&amp;'Service PJ'!$A136&amp;"*",'EPA_US9RT techs'!$A$2:$I$1722,9,FALSE),"")</f>
        <v/>
      </c>
      <c r="BZ138" s="14" t="str">
        <f>IFERROR(VLOOKUP($BM$1&amp;'Service PJ'!$D136&amp;'Service PJ'!$B136&amp;'Service PJ'!$A136&amp;"*",'EPA_US9RT techs'!$A$2:$I$1722,9,FALSE),"")</f>
        <v/>
      </c>
      <c r="CA138" s="14" t="str">
        <f>IFERROR(VLOOKUP($BM$1&amp;'Service PJ'!$D136&amp;'Service PJ'!$B136&amp;'Service PJ'!$A136&amp;"*",'EPA_US9RT techs'!$A$2:$I$1722,9,FALSE),"")</f>
        <v/>
      </c>
      <c r="CB138" s="14" t="str">
        <f>IFERROR(VLOOKUP($BM$1&amp;'Service PJ'!$D136&amp;'Service PJ'!$B136&amp;'Service PJ'!$A136&amp;"*",'EPA_US9RT techs'!$A$2:$I$1722,9,FALSE),"")</f>
        <v/>
      </c>
      <c r="CC138" s="14" t="str">
        <f>IFERROR(VLOOKUP($BM$1&amp;'Service PJ'!$D136&amp;'Service PJ'!$B136&amp;'Service PJ'!$A136&amp;"*",'EPA_US9RT techs'!$A$2:$I$1722,9,FALSE),"")</f>
        <v/>
      </c>
      <c r="CD138" s="14" t="str">
        <f>IFERROR(VLOOKUP($BM$1&amp;'Service PJ'!$D136&amp;'Service PJ'!$B136&amp;'Service PJ'!$A136&amp;"*",'EPA_US9RT techs'!$A$2:$I$1722,9,FALSE),"")</f>
        <v/>
      </c>
      <c r="CE138" s="14" t="str">
        <f>IFERROR(VLOOKUP($BM$1&amp;'Service PJ'!$D136&amp;'Service PJ'!$B136&amp;'Service PJ'!$A136&amp;"*",'EPA_US9RT techs'!$A$2:$I$1722,9,FALSE),"")</f>
        <v/>
      </c>
      <c r="CF138" s="14" t="str">
        <f>IFERROR(VLOOKUP($BM$1&amp;'Service PJ'!$D136&amp;'Service PJ'!$B136&amp;'Service PJ'!$A136&amp;"*",'EPA_US9RT techs'!$A$2:$I$1722,9,FALSE),"")</f>
        <v/>
      </c>
      <c r="CG138" s="14" t="str">
        <f>IFERROR(VLOOKUP($BM$1&amp;'Service PJ'!$D136&amp;'Service PJ'!$B136&amp;'Service PJ'!$A136&amp;"*",'EPA_US9RT techs'!$A$2:$I$1722,9,FALSE),"")</f>
        <v/>
      </c>
      <c r="CH138" s="14" t="str">
        <f>IFERROR(VLOOKUP($BM$1&amp;'Service PJ'!$D136&amp;'Service PJ'!$B136&amp;'Service PJ'!$A136&amp;"*",'EPA_US9RT techs'!$A$2:$I$1722,9,FALSE),"")</f>
        <v/>
      </c>
      <c r="CI138" s="14" t="str">
        <f>IFERROR(VLOOKUP($BM$1&amp;'Service PJ'!$D136&amp;'Service PJ'!$B136&amp;'Service PJ'!$A136&amp;"*",'EPA_US9RT techs'!$A$2:$I$1722,9,FALSE),"")</f>
        <v/>
      </c>
      <c r="CJ138" s="14" t="str">
        <f>IFERROR(VLOOKUP($BM$1&amp;'Service PJ'!$D136&amp;'Service PJ'!$B136&amp;'Service PJ'!$A136&amp;"*",'EPA_US9RT techs'!$A$2:$I$1722,9,FALSE),"")</f>
        <v/>
      </c>
      <c r="CK138" s="14" t="str">
        <f>IFERROR(VLOOKUP($BM$1&amp;'Service PJ'!$D136&amp;'Service PJ'!$B136&amp;'Service PJ'!$A136&amp;"*",'EPA_US9RT techs'!$A$2:$I$1722,9,FALSE),"")</f>
        <v/>
      </c>
      <c r="CL138" s="14" t="str">
        <f>IFERROR(VLOOKUP($BM$1&amp;'Service PJ'!$D136&amp;'Service PJ'!$B136&amp;'Service PJ'!$A136&amp;"*",'EPA_US9RT techs'!$A$2:$I$1722,9,FALSE),"")</f>
        <v/>
      </c>
      <c r="CM138" s="14" t="str">
        <f>IFERROR(VLOOKUP($BM$1&amp;'Service PJ'!$D136&amp;'Service PJ'!$B136&amp;'Service PJ'!$A136&amp;"*",'EPA_US9RT techs'!$A$2:$I$1722,9,FALSE),"")</f>
        <v/>
      </c>
      <c r="CN138" s="14" t="str">
        <f>IFERROR(VLOOKUP($BM$1&amp;'Service PJ'!$D136&amp;'Service PJ'!$B136&amp;'Service PJ'!$A136&amp;"*",'EPA_US9RT techs'!$A$2:$I$1722,9,FALSE),"")</f>
        <v/>
      </c>
      <c r="CO138" s="14" t="str">
        <f>IFERROR(VLOOKUP($BM$1&amp;'Service PJ'!$D136&amp;'Service PJ'!$B136&amp;'Service PJ'!$A136&amp;"*",'EPA_US9RT techs'!$A$2:$I$1722,9,FALSE),"")</f>
        <v/>
      </c>
      <c r="CP138" s="14" t="str">
        <f>IFERROR(VLOOKUP($BM$1&amp;'Service PJ'!$D136&amp;'Service PJ'!$B136&amp;'Service PJ'!$A136&amp;"*",'EPA_US9RT techs'!$A$2:$I$1722,9,FALSE),"")</f>
        <v/>
      </c>
      <c r="CQ138" s="14" t="str">
        <f>IFERROR(VLOOKUP($BM$1&amp;'Service PJ'!$D136&amp;'Service PJ'!$B136&amp;'Service PJ'!$A136&amp;"*",'EPA_US9RT techs'!$A$2:$I$1722,9,FALSE),"")</f>
        <v/>
      </c>
      <c r="CS138" t="str">
        <f>IF(SUM(CT138:DJ138)=0,"\I:",'Service PJ'!$D136&amp;"_"&amp;'Service PJ'!$E136&amp;"_"&amp;'Service PJ'!$C136)</f>
        <v>INF_PRH_NGA</v>
      </c>
      <c r="CT138" s="2">
        <f>IFERROR(VLOOKUP($CS$1&amp;'Service PJ'!$D136&amp;'Service PJ'!$B136&amp;'Service PJ'!$A136&amp;"*",'EPA_US9RT techs'!$A$2:$I$1722,9,FALSE),"")</f>
        <v>30</v>
      </c>
      <c r="CU138" s="2">
        <f>IFERROR(VLOOKUP($CS$1&amp;'Service PJ'!$D136&amp;'Service PJ'!$B136&amp;'Service PJ'!$A136&amp;"*",'EPA_US9RT techs'!$A$2:$I$1722,9,FALSE),"")</f>
        <v>30</v>
      </c>
      <c r="CV138" s="2">
        <f>IFERROR(VLOOKUP($CS$1&amp;'Service PJ'!$D136&amp;'Service PJ'!$B136&amp;'Service PJ'!$A136&amp;"*",'EPA_US9RT techs'!$A$2:$I$1722,9,FALSE),"")</f>
        <v>30</v>
      </c>
      <c r="CW138" s="2">
        <f>IFERROR(VLOOKUP($CS$1&amp;'Service PJ'!$D136&amp;'Service PJ'!$B136&amp;'Service PJ'!$A136&amp;"*",'EPA_US9RT techs'!$A$2:$I$1722,9,FALSE),"")</f>
        <v>30</v>
      </c>
      <c r="CX138" s="2">
        <f>IFERROR(VLOOKUP($CS$1&amp;'Service PJ'!$D136&amp;'Service PJ'!$B136&amp;'Service PJ'!$A136&amp;"*",'EPA_US9RT techs'!$A$2:$I$1722,9,FALSE),"")</f>
        <v>30</v>
      </c>
      <c r="CY138" s="2">
        <f>IFERROR(VLOOKUP($CS$1&amp;'Service PJ'!$D136&amp;'Service PJ'!$B136&amp;'Service PJ'!$A136&amp;"*",'EPA_US9RT techs'!$A$2:$I$1722,9,FALSE),"")</f>
        <v>30</v>
      </c>
      <c r="CZ138" s="2">
        <f>IFERROR(VLOOKUP($CS$1&amp;'Service PJ'!$D136&amp;'Service PJ'!$B136&amp;'Service PJ'!$A136&amp;"*",'EPA_US9RT techs'!$A$2:$I$1722,9,FALSE),"")</f>
        <v>30</v>
      </c>
      <c r="DA138" s="2">
        <f>IFERROR(VLOOKUP($CS$1&amp;'Service PJ'!$D136&amp;'Service PJ'!$B136&amp;'Service PJ'!$A136&amp;"*",'EPA_US9RT techs'!$A$2:$I$1722,9,FALSE),"")</f>
        <v>30</v>
      </c>
      <c r="DB138" s="2">
        <f>IFERROR(VLOOKUP($CS$1&amp;'Service PJ'!$D136&amp;'Service PJ'!$B136&amp;'Service PJ'!$A136&amp;"*",'EPA_US9RT techs'!$A$2:$I$1722,9,FALSE),"")</f>
        <v>30</v>
      </c>
      <c r="DC138" s="2">
        <f>IFERROR(VLOOKUP($CS$1&amp;'Service PJ'!$D136&amp;'Service PJ'!$B136&amp;'Service PJ'!$A136&amp;"*",'EPA_US9RT techs'!$A$2:$I$1722,9,FALSE),"")</f>
        <v>30</v>
      </c>
      <c r="DD138" s="2">
        <f>IFERROR(VLOOKUP($CS$1&amp;'Service PJ'!$D136&amp;'Service PJ'!$B136&amp;'Service PJ'!$A136&amp;"*",'EPA_US9RT techs'!$A$2:$I$1722,9,FALSE),"")</f>
        <v>30</v>
      </c>
      <c r="DE138" s="2">
        <f>IFERROR(VLOOKUP($CS$1&amp;'Service PJ'!$D136&amp;'Service PJ'!$B136&amp;'Service PJ'!$A136&amp;"*",'EPA_US9RT techs'!$A$2:$I$1722,9,FALSE),"")</f>
        <v>30</v>
      </c>
      <c r="DF138" s="2">
        <f>IFERROR(VLOOKUP($CS$1&amp;'Service PJ'!$D136&amp;'Service PJ'!$B136&amp;'Service PJ'!$A136&amp;"*",'EPA_US9RT techs'!$A$2:$I$1722,9,FALSE),"")</f>
        <v>30</v>
      </c>
      <c r="DG138" s="2">
        <f>IFERROR(VLOOKUP($CS$1&amp;'Service PJ'!$D136&amp;'Service PJ'!$B136&amp;'Service PJ'!$A136&amp;"*",'EPA_US9RT techs'!$A$2:$I$1722,9,FALSE),"")</f>
        <v>30</v>
      </c>
      <c r="DH138" s="2">
        <f>IFERROR(VLOOKUP($CS$1&amp;'Service PJ'!$D136&amp;'Service PJ'!$B136&amp;'Service PJ'!$A136&amp;"*",'EPA_US9RT techs'!$A$2:$I$1722,9,FALSE),"")</f>
        <v>30</v>
      </c>
      <c r="DI138" s="2">
        <f>IFERROR(VLOOKUP($CS$1&amp;'Service PJ'!$D136&amp;'Service PJ'!$B136&amp;'Service PJ'!$A136&amp;"*",'EPA_US9RT techs'!$A$2:$I$1722,9,FALSE),"")</f>
        <v>30</v>
      </c>
      <c r="DJ138" s="2">
        <f>IFERROR(VLOOKUP($CS$1&amp;'Service PJ'!$D136&amp;'Service PJ'!$B136&amp;'Service PJ'!$A136&amp;"*",'EPA_US9RT techs'!$A$2:$I$1722,9,FALSE),"")</f>
        <v>30</v>
      </c>
      <c r="DK138" s="2">
        <f>IFERROR(VLOOKUP($CS$1&amp;'Service PJ'!$D136&amp;'Service PJ'!$B136&amp;'Service PJ'!$A136&amp;"*",'EPA_US9RT techs'!$A$2:$I$1722,9,FALSE),"")</f>
        <v>30</v>
      </c>
      <c r="DL138" s="2">
        <f>IFERROR(VLOOKUP($CS$1&amp;'Service PJ'!$D136&amp;'Service PJ'!$B136&amp;'Service PJ'!$A136&amp;"*",'EPA_US9RT techs'!$A$2:$I$1722,9,FALSE),"")</f>
        <v>30</v>
      </c>
      <c r="DM138" s="2">
        <f>IFERROR(VLOOKUP($CS$1&amp;'Service PJ'!$D136&amp;'Service PJ'!$B136&amp;'Service PJ'!$A136&amp;"*",'EPA_US9RT techs'!$A$2:$I$1722,9,FALSE),"")</f>
        <v>30</v>
      </c>
      <c r="DN138" s="2">
        <f>IFERROR(VLOOKUP($CS$1&amp;'Service PJ'!$D136&amp;'Service PJ'!$B136&amp;'Service PJ'!$A136&amp;"*",'EPA_US9RT techs'!$A$2:$I$1722,9,FALSE),"")</f>
        <v>30</v>
      </c>
      <c r="DO138" s="2">
        <f>IFERROR(VLOOKUP($CS$1&amp;'Service PJ'!$D136&amp;'Service PJ'!$B136&amp;'Service PJ'!$A136&amp;"*",'EPA_US9RT techs'!$A$2:$I$1722,9,FALSE),"")</f>
        <v>30</v>
      </c>
      <c r="DP138" s="2">
        <f>IFERROR(VLOOKUP($CS$1&amp;'Service PJ'!$D136&amp;'Service PJ'!$B136&amp;'Service PJ'!$A136&amp;"*",'EPA_US9RT techs'!$A$2:$I$1722,9,FALSE),"")</f>
        <v>30</v>
      </c>
      <c r="DQ138" s="2">
        <f>IFERROR(VLOOKUP($CS$1&amp;'Service PJ'!$D136&amp;'Service PJ'!$B136&amp;'Service PJ'!$A136&amp;"*",'EPA_US9RT techs'!$A$2:$I$1722,9,FALSE),"")</f>
        <v>30</v>
      </c>
      <c r="DR138" s="2">
        <f>IFERROR(VLOOKUP($CS$1&amp;'Service PJ'!$D136&amp;'Service PJ'!$B136&amp;'Service PJ'!$A136&amp;"*",'EPA_US9RT techs'!$A$2:$I$1722,9,FALSE),"")</f>
        <v>30</v>
      </c>
      <c r="DS138" s="2">
        <f>IFERROR(VLOOKUP($CS$1&amp;'Service PJ'!$D136&amp;'Service PJ'!$B136&amp;'Service PJ'!$A136&amp;"*",'EPA_US9RT techs'!$A$2:$I$1722,9,FALSE),"")</f>
        <v>30</v>
      </c>
      <c r="DT138" s="2">
        <f>IFERROR(VLOOKUP($CS$1&amp;'Service PJ'!$D136&amp;'Service PJ'!$B136&amp;'Service PJ'!$A136&amp;"*",'EPA_US9RT techs'!$A$2:$I$1722,9,FALSE),"")</f>
        <v>30</v>
      </c>
      <c r="DU138" s="2">
        <f>IFERROR(VLOOKUP($CS$1&amp;'Service PJ'!$D136&amp;'Service PJ'!$B136&amp;'Service PJ'!$A136&amp;"*",'EPA_US9RT techs'!$A$2:$I$1722,9,FALSE),"")</f>
        <v>30</v>
      </c>
      <c r="DV138" s="2">
        <f>IFERROR(VLOOKUP($CS$1&amp;'Service PJ'!$D136&amp;'Service PJ'!$B136&amp;'Service PJ'!$A136&amp;"*",'EPA_US9RT techs'!$A$2:$I$1722,9,FALSE),"")</f>
        <v>30</v>
      </c>
      <c r="DW138" s="2">
        <f>IFERROR(VLOOKUP($CS$1&amp;'Service PJ'!$D136&amp;'Service PJ'!$B136&amp;'Service PJ'!$A136&amp;"*",'EPA_US9RT techs'!$A$2:$I$1722,9,FALSE),"")</f>
        <v>30</v>
      </c>
    </row>
    <row r="139" spans="1:127" x14ac:dyDescent="0.45">
      <c r="A139" t="str">
        <f>IF(SUM(B139:R139)=0,"\I:",'Service PJ'!$D137&amp;"_"&amp;'Service PJ'!$E137&amp;"_"&amp;'Service PJ'!$C137)</f>
        <v>INF_MDR_NGA</v>
      </c>
      <c r="B139" s="14">
        <f>IFERROR(VLOOKUP($A$1&amp;'Service PJ'!$D137&amp;'Service PJ'!$B137&amp;'Service PJ'!$A137&amp;"*",'EPA_US9RT techs'!$A$2:$I$1722,9,FALSE),"")</f>
        <v>34.956690161700003</v>
      </c>
      <c r="C139" s="14">
        <f>IFERROR(VLOOKUP($A$1&amp;'Service PJ'!$D137&amp;'Service PJ'!$B137&amp;'Service PJ'!$A137&amp;"*",'EPA_US9RT techs'!$A$2:$I$1722,9,FALSE),"")</f>
        <v>34.956690161700003</v>
      </c>
      <c r="D139" s="14">
        <f>IFERROR(VLOOKUP($A$1&amp;'Service PJ'!$D137&amp;'Service PJ'!$B137&amp;'Service PJ'!$A137&amp;"*",'EPA_US9RT techs'!$A$2:$I$1722,9,FALSE),"")</f>
        <v>34.956690161700003</v>
      </c>
      <c r="E139" s="14">
        <f>IFERROR(VLOOKUP($A$1&amp;'Service PJ'!$D137&amp;'Service PJ'!$B137&amp;'Service PJ'!$A137&amp;"*",'EPA_US9RT techs'!$A$2:$I$1722,9,FALSE),"")</f>
        <v>34.956690161700003</v>
      </c>
      <c r="F139" s="14">
        <f>IFERROR(VLOOKUP($A$1&amp;'Service PJ'!$D137&amp;'Service PJ'!$B137&amp;'Service PJ'!$A137&amp;"*",'EPA_US9RT techs'!$A$2:$I$1722,9,FALSE),"")</f>
        <v>34.956690161700003</v>
      </c>
      <c r="G139" s="14">
        <f>IFERROR(VLOOKUP($A$1&amp;'Service PJ'!$D137&amp;'Service PJ'!$B137&amp;'Service PJ'!$A137&amp;"*",'EPA_US9RT techs'!$A$2:$I$1722,9,FALSE),"")</f>
        <v>34.956690161700003</v>
      </c>
      <c r="H139" s="14">
        <f>IFERROR(VLOOKUP($A$1&amp;'Service PJ'!$D137&amp;'Service PJ'!$B137&amp;'Service PJ'!$A137&amp;"*",'EPA_US9RT techs'!$A$2:$I$1722,9,FALSE),"")</f>
        <v>34.956690161700003</v>
      </c>
      <c r="I139" s="14">
        <f>IFERROR(VLOOKUP($A$1&amp;'Service PJ'!$D137&amp;'Service PJ'!$B137&amp;'Service PJ'!$A137&amp;"*",'EPA_US9RT techs'!$A$2:$I$1722,9,FALSE),"")</f>
        <v>34.956690161700003</v>
      </c>
      <c r="J139" s="14">
        <f>IFERROR(VLOOKUP($A$1&amp;'Service PJ'!$D137&amp;'Service PJ'!$B137&amp;'Service PJ'!$A137&amp;"*",'EPA_US9RT techs'!$A$2:$I$1722,9,FALSE),"")</f>
        <v>34.956690161700003</v>
      </c>
      <c r="K139" s="14">
        <f>IFERROR(VLOOKUP($A$1&amp;'Service PJ'!$D137&amp;'Service PJ'!$B137&amp;'Service PJ'!$A137&amp;"*",'EPA_US9RT techs'!$A$2:$I$1722,9,FALSE),"")</f>
        <v>34.956690161700003</v>
      </c>
      <c r="L139" s="14">
        <f>IFERROR(VLOOKUP($A$1&amp;'Service PJ'!$D137&amp;'Service PJ'!$B137&amp;'Service PJ'!$A137&amp;"*",'EPA_US9RT techs'!$A$2:$I$1722,9,FALSE),"")</f>
        <v>34.956690161700003</v>
      </c>
      <c r="M139" s="14">
        <f>IFERROR(VLOOKUP($A$1&amp;'Service PJ'!$D137&amp;'Service PJ'!$B137&amp;'Service PJ'!$A137&amp;"*",'EPA_US9RT techs'!$A$2:$I$1722,9,FALSE),"")</f>
        <v>34.956690161700003</v>
      </c>
      <c r="N139" s="14">
        <f>IFERROR(VLOOKUP($A$1&amp;'Service PJ'!$D137&amp;'Service PJ'!$B137&amp;'Service PJ'!$A137&amp;"*",'EPA_US9RT techs'!$A$2:$I$1722,9,FALSE),"")</f>
        <v>34.956690161700003</v>
      </c>
      <c r="O139" s="14">
        <f>IFERROR(VLOOKUP($A$1&amp;'Service PJ'!$D137&amp;'Service PJ'!$B137&amp;'Service PJ'!$A137&amp;"*",'EPA_US9RT techs'!$A$2:$I$1722,9,FALSE),"")</f>
        <v>34.956690161700003</v>
      </c>
      <c r="P139" s="14">
        <f>IFERROR(VLOOKUP($A$1&amp;'Service PJ'!$D137&amp;'Service PJ'!$B137&amp;'Service PJ'!$A137&amp;"*",'EPA_US9RT techs'!$A$2:$I$1722,9,FALSE),"")</f>
        <v>34.956690161700003</v>
      </c>
      <c r="Q139" s="14">
        <f>IFERROR(VLOOKUP($A$1&amp;'Service PJ'!$D137&amp;'Service PJ'!$B137&amp;'Service PJ'!$A137&amp;"*",'EPA_US9RT techs'!$A$2:$I$1722,9,FALSE),"")</f>
        <v>34.956690161700003</v>
      </c>
      <c r="R139" s="14">
        <f>IFERROR(VLOOKUP($A$1&amp;'Service PJ'!$D137&amp;'Service PJ'!$B137&amp;'Service PJ'!$A137&amp;"*",'EPA_US9RT techs'!$A$2:$I$1722,9,FALSE),"")</f>
        <v>34.956690161700003</v>
      </c>
      <c r="S139" s="14">
        <f>IFERROR(VLOOKUP($A$1&amp;'Service PJ'!$D137&amp;'Service PJ'!$B137&amp;'Service PJ'!$A137&amp;"*",'EPA_US9RT techs'!$A$2:$I$1722,9,FALSE),"")</f>
        <v>34.956690161700003</v>
      </c>
      <c r="T139" s="14">
        <f>IFERROR(VLOOKUP($A$1&amp;'Service PJ'!$D137&amp;'Service PJ'!$B137&amp;'Service PJ'!$A137&amp;"*",'EPA_US9RT techs'!$A$2:$I$1722,9,FALSE),"")</f>
        <v>34.956690161700003</v>
      </c>
      <c r="U139" s="14">
        <f>IFERROR(VLOOKUP($A$1&amp;'Service PJ'!$D137&amp;'Service PJ'!$B137&amp;'Service PJ'!$A137&amp;"*",'EPA_US9RT techs'!$A$2:$I$1722,9,FALSE),"")</f>
        <v>34.956690161700003</v>
      </c>
      <c r="V139" s="14">
        <f>IFERROR(VLOOKUP($A$1&amp;'Service PJ'!$D137&amp;'Service PJ'!$B137&amp;'Service PJ'!$A137&amp;"*",'EPA_US9RT techs'!$A$2:$I$1722,9,FALSE),"")</f>
        <v>34.956690161700003</v>
      </c>
      <c r="W139" s="14">
        <f>IFERROR(VLOOKUP($A$1&amp;'Service PJ'!$D137&amp;'Service PJ'!$B137&amp;'Service PJ'!$A137&amp;"*",'EPA_US9RT techs'!$A$2:$I$1722,9,FALSE),"")</f>
        <v>34.956690161700003</v>
      </c>
      <c r="X139" s="14">
        <f>IFERROR(VLOOKUP($A$1&amp;'Service PJ'!$D137&amp;'Service PJ'!$B137&amp;'Service PJ'!$A137&amp;"*",'EPA_US9RT techs'!$A$2:$I$1722,9,FALSE),"")</f>
        <v>34.956690161700003</v>
      </c>
      <c r="Y139" s="14">
        <f>IFERROR(VLOOKUP($A$1&amp;'Service PJ'!$D137&amp;'Service PJ'!$B137&amp;'Service PJ'!$A137&amp;"*",'EPA_US9RT techs'!$A$2:$I$1722,9,FALSE),"")</f>
        <v>34.956690161700003</v>
      </c>
      <c r="Z139" s="14">
        <f>IFERROR(VLOOKUP($A$1&amp;'Service PJ'!$D137&amp;'Service PJ'!$B137&amp;'Service PJ'!$A137&amp;"*",'EPA_US9RT techs'!$A$2:$I$1722,9,FALSE),"")</f>
        <v>34.956690161700003</v>
      </c>
      <c r="AA139" s="14">
        <f>IFERROR(VLOOKUP($A$1&amp;'Service PJ'!$D137&amp;'Service PJ'!$B137&amp;'Service PJ'!$A137&amp;"*",'EPA_US9RT techs'!$A$2:$I$1722,9,FALSE),"")</f>
        <v>34.956690161700003</v>
      </c>
      <c r="AB139" s="14">
        <f>IFERROR(VLOOKUP($A$1&amp;'Service PJ'!$D137&amp;'Service PJ'!$B137&amp;'Service PJ'!$A137&amp;"*",'EPA_US9RT techs'!$A$2:$I$1722,9,FALSE),"")</f>
        <v>34.956690161700003</v>
      </c>
      <c r="AC139" s="14">
        <f>IFERROR(VLOOKUP($A$1&amp;'Service PJ'!$D137&amp;'Service PJ'!$B137&amp;'Service PJ'!$A137&amp;"*",'EPA_US9RT techs'!$A$2:$I$1722,9,FALSE),"")</f>
        <v>34.956690161700003</v>
      </c>
      <c r="AD139" s="14">
        <f>IFERROR(VLOOKUP($A$1&amp;'Service PJ'!$D137&amp;'Service PJ'!$B137&amp;'Service PJ'!$A137&amp;"*",'EPA_US9RT techs'!$A$2:$I$1722,9,FALSE),"")</f>
        <v>34.956690161700003</v>
      </c>
      <c r="AE139" s="14">
        <f>IFERROR(VLOOKUP($A$1&amp;'Service PJ'!$D137&amp;'Service PJ'!$B137&amp;'Service PJ'!$A137&amp;"*",'EPA_US9RT techs'!$A$2:$I$1722,9,FALSE),"")</f>
        <v>34.956690161700003</v>
      </c>
      <c r="AG139" t="str">
        <f>IF(SUM(AH139:AX139)=0,"\I:",'Service PJ'!$D137&amp;"_"&amp;'Service PJ'!$E137&amp;"_"&amp;'Service PJ'!$C137)</f>
        <v>INF_MDR_NGA</v>
      </c>
      <c r="AH139" s="14">
        <f>IFERROR(VLOOKUP($AG$1&amp;'Service PJ'!$D137&amp;'Service PJ'!$B137&amp;'Service PJ'!$A137&amp;"*",'EPA_US9RT techs'!$A$2:$I$1722,9,FALSE),"")</f>
        <v>3.4956690161999999</v>
      </c>
      <c r="AI139" s="14">
        <f>IFERROR(VLOOKUP($AG$1&amp;'Service PJ'!$D137&amp;'Service PJ'!$B137&amp;'Service PJ'!$A137&amp;"*",'EPA_US9RT techs'!$A$2:$I$1722,9,FALSE),"")</f>
        <v>3.4956690161999999</v>
      </c>
      <c r="AJ139" s="14">
        <f>IFERROR(VLOOKUP($AG$1&amp;'Service PJ'!$D137&amp;'Service PJ'!$B137&amp;'Service PJ'!$A137&amp;"*",'EPA_US9RT techs'!$A$2:$I$1722,9,FALSE),"")</f>
        <v>3.4956690161999999</v>
      </c>
      <c r="AK139" s="14">
        <f>IFERROR(VLOOKUP($AG$1&amp;'Service PJ'!$D137&amp;'Service PJ'!$B137&amp;'Service PJ'!$A137&amp;"*",'EPA_US9RT techs'!$A$2:$I$1722,9,FALSE),"")</f>
        <v>3.4956690161999999</v>
      </c>
      <c r="AL139" s="14">
        <f>IFERROR(VLOOKUP($AG$1&amp;'Service PJ'!$D137&amp;'Service PJ'!$B137&amp;'Service PJ'!$A137&amp;"*",'EPA_US9RT techs'!$A$2:$I$1722,9,FALSE),"")</f>
        <v>3.4956690161999999</v>
      </c>
      <c r="AM139" s="14">
        <f>IFERROR(VLOOKUP($AG$1&amp;'Service PJ'!$D137&amp;'Service PJ'!$B137&amp;'Service PJ'!$A137&amp;"*",'EPA_US9RT techs'!$A$2:$I$1722,9,FALSE),"")</f>
        <v>3.4956690161999999</v>
      </c>
      <c r="AN139" s="14">
        <f>IFERROR(VLOOKUP($AG$1&amp;'Service PJ'!$D137&amp;'Service PJ'!$B137&amp;'Service PJ'!$A137&amp;"*",'EPA_US9RT techs'!$A$2:$I$1722,9,FALSE),"")</f>
        <v>3.4956690161999999</v>
      </c>
      <c r="AO139" s="14">
        <f>IFERROR(VLOOKUP($AG$1&amp;'Service PJ'!$D137&amp;'Service PJ'!$B137&amp;'Service PJ'!$A137&amp;"*",'EPA_US9RT techs'!$A$2:$I$1722,9,FALSE),"")</f>
        <v>3.4956690161999999</v>
      </c>
      <c r="AP139" s="14">
        <f>IFERROR(VLOOKUP($AG$1&amp;'Service PJ'!$D137&amp;'Service PJ'!$B137&amp;'Service PJ'!$A137&amp;"*",'EPA_US9RT techs'!$A$2:$I$1722,9,FALSE),"")</f>
        <v>3.4956690161999999</v>
      </c>
      <c r="AQ139" s="14">
        <f>IFERROR(VLOOKUP($AG$1&amp;'Service PJ'!$D137&amp;'Service PJ'!$B137&amp;'Service PJ'!$A137&amp;"*",'EPA_US9RT techs'!$A$2:$I$1722,9,FALSE),"")</f>
        <v>3.4956690161999999</v>
      </c>
      <c r="AR139" s="14">
        <f>IFERROR(VLOOKUP($AG$1&amp;'Service PJ'!$D137&amp;'Service PJ'!$B137&amp;'Service PJ'!$A137&amp;"*",'EPA_US9RT techs'!$A$2:$I$1722,9,FALSE),"")</f>
        <v>3.4956690161999999</v>
      </c>
      <c r="AS139" s="14">
        <f>IFERROR(VLOOKUP($AG$1&amp;'Service PJ'!$D137&amp;'Service PJ'!$B137&amp;'Service PJ'!$A137&amp;"*",'EPA_US9RT techs'!$A$2:$I$1722,9,FALSE),"")</f>
        <v>3.4956690161999999</v>
      </c>
      <c r="AT139" s="14">
        <f>IFERROR(VLOOKUP($AG$1&amp;'Service PJ'!$D137&amp;'Service PJ'!$B137&amp;'Service PJ'!$A137&amp;"*",'EPA_US9RT techs'!$A$2:$I$1722,9,FALSE),"")</f>
        <v>3.4956690161999999</v>
      </c>
      <c r="AU139" s="14">
        <f>IFERROR(VLOOKUP($AG$1&amp;'Service PJ'!$D137&amp;'Service PJ'!$B137&amp;'Service PJ'!$A137&amp;"*",'EPA_US9RT techs'!$A$2:$I$1722,9,FALSE),"")</f>
        <v>3.4956690161999999</v>
      </c>
      <c r="AV139" s="14">
        <f>IFERROR(VLOOKUP($AG$1&amp;'Service PJ'!$D137&amp;'Service PJ'!$B137&amp;'Service PJ'!$A137&amp;"*",'EPA_US9RT techs'!$A$2:$I$1722,9,FALSE),"")</f>
        <v>3.4956690161999999</v>
      </c>
      <c r="AW139" s="14">
        <f>IFERROR(VLOOKUP($AG$1&amp;'Service PJ'!$D137&amp;'Service PJ'!$B137&amp;'Service PJ'!$A137&amp;"*",'EPA_US9RT techs'!$A$2:$I$1722,9,FALSE),"")</f>
        <v>3.4956690161999999</v>
      </c>
      <c r="AX139" s="14">
        <f>IFERROR(VLOOKUP($AG$1&amp;'Service PJ'!$D137&amp;'Service PJ'!$B137&amp;'Service PJ'!$A137&amp;"*",'EPA_US9RT techs'!$A$2:$I$1722,9,FALSE),"")</f>
        <v>3.4956690161999999</v>
      </c>
      <c r="AY139" s="14">
        <f>IFERROR(VLOOKUP($AG$1&amp;'Service PJ'!$D137&amp;'Service PJ'!$B137&amp;'Service PJ'!$A137&amp;"*",'EPA_US9RT techs'!$A$2:$I$1722,9,FALSE),"")</f>
        <v>3.4956690161999999</v>
      </c>
      <c r="AZ139" s="14">
        <f>IFERROR(VLOOKUP($AG$1&amp;'Service PJ'!$D137&amp;'Service PJ'!$B137&amp;'Service PJ'!$A137&amp;"*",'EPA_US9RT techs'!$A$2:$I$1722,9,FALSE),"")</f>
        <v>3.4956690161999999</v>
      </c>
      <c r="BA139" s="14">
        <f>IFERROR(VLOOKUP($AG$1&amp;'Service PJ'!$D137&amp;'Service PJ'!$B137&amp;'Service PJ'!$A137&amp;"*",'EPA_US9RT techs'!$A$2:$I$1722,9,FALSE),"")</f>
        <v>3.4956690161999999</v>
      </c>
      <c r="BB139" s="14">
        <f>IFERROR(VLOOKUP($AG$1&amp;'Service PJ'!$D137&amp;'Service PJ'!$B137&amp;'Service PJ'!$A137&amp;"*",'EPA_US9RT techs'!$A$2:$I$1722,9,FALSE),"")</f>
        <v>3.4956690161999999</v>
      </c>
      <c r="BC139" s="14">
        <f>IFERROR(VLOOKUP($AG$1&amp;'Service PJ'!$D137&amp;'Service PJ'!$B137&amp;'Service PJ'!$A137&amp;"*",'EPA_US9RT techs'!$A$2:$I$1722,9,FALSE),"")</f>
        <v>3.4956690161999999</v>
      </c>
      <c r="BD139" s="14">
        <f>IFERROR(VLOOKUP($AG$1&amp;'Service PJ'!$D137&amp;'Service PJ'!$B137&amp;'Service PJ'!$A137&amp;"*",'EPA_US9RT techs'!$A$2:$I$1722,9,FALSE),"")</f>
        <v>3.4956690161999999</v>
      </c>
      <c r="BE139" s="14">
        <f>IFERROR(VLOOKUP($AG$1&amp;'Service PJ'!$D137&amp;'Service PJ'!$B137&amp;'Service PJ'!$A137&amp;"*",'EPA_US9RT techs'!$A$2:$I$1722,9,FALSE),"")</f>
        <v>3.4956690161999999</v>
      </c>
      <c r="BF139" s="14">
        <f>IFERROR(VLOOKUP($AG$1&amp;'Service PJ'!$D137&amp;'Service PJ'!$B137&amp;'Service PJ'!$A137&amp;"*",'EPA_US9RT techs'!$A$2:$I$1722,9,FALSE),"")</f>
        <v>3.4956690161999999</v>
      </c>
      <c r="BG139" s="14">
        <f>IFERROR(VLOOKUP($AG$1&amp;'Service PJ'!$D137&amp;'Service PJ'!$B137&amp;'Service PJ'!$A137&amp;"*",'EPA_US9RT techs'!$A$2:$I$1722,9,FALSE),"")</f>
        <v>3.4956690161999999</v>
      </c>
      <c r="BH139" s="14">
        <f>IFERROR(VLOOKUP($AG$1&amp;'Service PJ'!$D137&amp;'Service PJ'!$B137&amp;'Service PJ'!$A137&amp;"*",'EPA_US9RT techs'!$A$2:$I$1722,9,FALSE),"")</f>
        <v>3.4956690161999999</v>
      </c>
      <c r="BI139" s="14">
        <f>IFERROR(VLOOKUP($AG$1&amp;'Service PJ'!$D137&amp;'Service PJ'!$B137&amp;'Service PJ'!$A137&amp;"*",'EPA_US9RT techs'!$A$2:$I$1722,9,FALSE),"")</f>
        <v>3.4956690161999999</v>
      </c>
      <c r="BJ139" s="14">
        <f>IFERROR(VLOOKUP($AG$1&amp;'Service PJ'!$D137&amp;'Service PJ'!$B137&amp;'Service PJ'!$A137&amp;"*",'EPA_US9RT techs'!$A$2:$I$1722,9,FALSE),"")</f>
        <v>3.4956690161999999</v>
      </c>
      <c r="BK139" s="14">
        <f>IFERROR(VLOOKUP($AG$1&amp;'Service PJ'!$D137&amp;'Service PJ'!$B137&amp;'Service PJ'!$A137&amp;"*",'EPA_US9RT techs'!$A$2:$I$1722,9,FALSE),"")</f>
        <v>3.4956690161999999</v>
      </c>
      <c r="BM139" t="str">
        <f>IF(SUM(BN139:CD139)=0,"\I:",'Service PJ'!$D137&amp;"_"&amp;'Service PJ'!$E137&amp;"_"&amp;'Service PJ'!$C137)</f>
        <v>\I:</v>
      </c>
      <c r="BN139" s="14" t="str">
        <f>IFERROR(VLOOKUP($BM$1&amp;'Service PJ'!$D137&amp;'Service PJ'!$B137&amp;'Service PJ'!$A137&amp;"*",'EPA_US9RT techs'!$A$2:$I$1722,9,FALSE),"")</f>
        <v/>
      </c>
      <c r="BO139" s="14" t="str">
        <f>IFERROR(VLOOKUP($BM$1&amp;'Service PJ'!$D137&amp;'Service PJ'!$B137&amp;'Service PJ'!$A137&amp;"*",'EPA_US9RT techs'!$A$2:$I$1722,9,FALSE),"")</f>
        <v/>
      </c>
      <c r="BP139" s="14" t="str">
        <f>IFERROR(VLOOKUP($BM$1&amp;'Service PJ'!$D137&amp;'Service PJ'!$B137&amp;'Service PJ'!$A137&amp;"*",'EPA_US9RT techs'!$A$2:$I$1722,9,FALSE),"")</f>
        <v/>
      </c>
      <c r="BQ139" s="14" t="str">
        <f>IFERROR(VLOOKUP($BM$1&amp;'Service PJ'!$D137&amp;'Service PJ'!$B137&amp;'Service PJ'!$A137&amp;"*",'EPA_US9RT techs'!$A$2:$I$1722,9,FALSE),"")</f>
        <v/>
      </c>
      <c r="BR139" s="14" t="str">
        <f>IFERROR(VLOOKUP($BM$1&amp;'Service PJ'!$D137&amp;'Service PJ'!$B137&amp;'Service PJ'!$A137&amp;"*",'EPA_US9RT techs'!$A$2:$I$1722,9,FALSE),"")</f>
        <v/>
      </c>
      <c r="BS139" s="14" t="str">
        <f>IFERROR(VLOOKUP($BM$1&amp;'Service PJ'!$D137&amp;'Service PJ'!$B137&amp;'Service PJ'!$A137&amp;"*",'EPA_US9RT techs'!$A$2:$I$1722,9,FALSE),"")</f>
        <v/>
      </c>
      <c r="BT139" s="14" t="str">
        <f>IFERROR(VLOOKUP($BM$1&amp;'Service PJ'!$D137&amp;'Service PJ'!$B137&amp;'Service PJ'!$A137&amp;"*",'EPA_US9RT techs'!$A$2:$I$1722,9,FALSE),"")</f>
        <v/>
      </c>
      <c r="BU139" s="14" t="str">
        <f>IFERROR(VLOOKUP($BM$1&amp;'Service PJ'!$D137&amp;'Service PJ'!$B137&amp;'Service PJ'!$A137&amp;"*",'EPA_US9RT techs'!$A$2:$I$1722,9,FALSE),"")</f>
        <v/>
      </c>
      <c r="BV139" s="14" t="str">
        <f>IFERROR(VLOOKUP($BM$1&amp;'Service PJ'!$D137&amp;'Service PJ'!$B137&amp;'Service PJ'!$A137&amp;"*",'EPA_US9RT techs'!$A$2:$I$1722,9,FALSE),"")</f>
        <v/>
      </c>
      <c r="BW139" s="14" t="str">
        <f>IFERROR(VLOOKUP($BM$1&amp;'Service PJ'!$D137&amp;'Service PJ'!$B137&amp;'Service PJ'!$A137&amp;"*",'EPA_US9RT techs'!$A$2:$I$1722,9,FALSE),"")</f>
        <v/>
      </c>
      <c r="BX139" s="14" t="str">
        <f>IFERROR(VLOOKUP($BM$1&amp;'Service PJ'!$D137&amp;'Service PJ'!$B137&amp;'Service PJ'!$A137&amp;"*",'EPA_US9RT techs'!$A$2:$I$1722,9,FALSE),"")</f>
        <v/>
      </c>
      <c r="BY139" s="14" t="str">
        <f>IFERROR(VLOOKUP($BM$1&amp;'Service PJ'!$D137&amp;'Service PJ'!$B137&amp;'Service PJ'!$A137&amp;"*",'EPA_US9RT techs'!$A$2:$I$1722,9,FALSE),"")</f>
        <v/>
      </c>
      <c r="BZ139" s="14" t="str">
        <f>IFERROR(VLOOKUP($BM$1&amp;'Service PJ'!$D137&amp;'Service PJ'!$B137&amp;'Service PJ'!$A137&amp;"*",'EPA_US9RT techs'!$A$2:$I$1722,9,FALSE),"")</f>
        <v/>
      </c>
      <c r="CA139" s="14" t="str">
        <f>IFERROR(VLOOKUP($BM$1&amp;'Service PJ'!$D137&amp;'Service PJ'!$B137&amp;'Service PJ'!$A137&amp;"*",'EPA_US9RT techs'!$A$2:$I$1722,9,FALSE),"")</f>
        <v/>
      </c>
      <c r="CB139" s="14" t="str">
        <f>IFERROR(VLOOKUP($BM$1&amp;'Service PJ'!$D137&amp;'Service PJ'!$B137&amp;'Service PJ'!$A137&amp;"*",'EPA_US9RT techs'!$A$2:$I$1722,9,FALSE),"")</f>
        <v/>
      </c>
      <c r="CC139" s="14" t="str">
        <f>IFERROR(VLOOKUP($BM$1&amp;'Service PJ'!$D137&amp;'Service PJ'!$B137&amp;'Service PJ'!$A137&amp;"*",'EPA_US9RT techs'!$A$2:$I$1722,9,FALSE),"")</f>
        <v/>
      </c>
      <c r="CD139" s="14" t="str">
        <f>IFERROR(VLOOKUP($BM$1&amp;'Service PJ'!$D137&amp;'Service PJ'!$B137&amp;'Service PJ'!$A137&amp;"*",'EPA_US9RT techs'!$A$2:$I$1722,9,FALSE),"")</f>
        <v/>
      </c>
      <c r="CE139" s="14" t="str">
        <f>IFERROR(VLOOKUP($BM$1&amp;'Service PJ'!$D137&amp;'Service PJ'!$B137&amp;'Service PJ'!$A137&amp;"*",'EPA_US9RT techs'!$A$2:$I$1722,9,FALSE),"")</f>
        <v/>
      </c>
      <c r="CF139" s="14" t="str">
        <f>IFERROR(VLOOKUP($BM$1&amp;'Service PJ'!$D137&amp;'Service PJ'!$B137&amp;'Service PJ'!$A137&amp;"*",'EPA_US9RT techs'!$A$2:$I$1722,9,FALSE),"")</f>
        <v/>
      </c>
      <c r="CG139" s="14" t="str">
        <f>IFERROR(VLOOKUP($BM$1&amp;'Service PJ'!$D137&amp;'Service PJ'!$B137&amp;'Service PJ'!$A137&amp;"*",'EPA_US9RT techs'!$A$2:$I$1722,9,FALSE),"")</f>
        <v/>
      </c>
      <c r="CH139" s="14" t="str">
        <f>IFERROR(VLOOKUP($BM$1&amp;'Service PJ'!$D137&amp;'Service PJ'!$B137&amp;'Service PJ'!$A137&amp;"*",'EPA_US9RT techs'!$A$2:$I$1722,9,FALSE),"")</f>
        <v/>
      </c>
      <c r="CI139" s="14" t="str">
        <f>IFERROR(VLOOKUP($BM$1&amp;'Service PJ'!$D137&amp;'Service PJ'!$B137&amp;'Service PJ'!$A137&amp;"*",'EPA_US9RT techs'!$A$2:$I$1722,9,FALSE),"")</f>
        <v/>
      </c>
      <c r="CJ139" s="14" t="str">
        <f>IFERROR(VLOOKUP($BM$1&amp;'Service PJ'!$D137&amp;'Service PJ'!$B137&amp;'Service PJ'!$A137&amp;"*",'EPA_US9RT techs'!$A$2:$I$1722,9,FALSE),"")</f>
        <v/>
      </c>
      <c r="CK139" s="14" t="str">
        <f>IFERROR(VLOOKUP($BM$1&amp;'Service PJ'!$D137&amp;'Service PJ'!$B137&amp;'Service PJ'!$A137&amp;"*",'EPA_US9RT techs'!$A$2:$I$1722,9,FALSE),"")</f>
        <v/>
      </c>
      <c r="CL139" s="14" t="str">
        <f>IFERROR(VLOOKUP($BM$1&amp;'Service PJ'!$D137&amp;'Service PJ'!$B137&amp;'Service PJ'!$A137&amp;"*",'EPA_US9RT techs'!$A$2:$I$1722,9,FALSE),"")</f>
        <v/>
      </c>
      <c r="CM139" s="14" t="str">
        <f>IFERROR(VLOOKUP($BM$1&amp;'Service PJ'!$D137&amp;'Service PJ'!$B137&amp;'Service PJ'!$A137&amp;"*",'EPA_US9RT techs'!$A$2:$I$1722,9,FALSE),"")</f>
        <v/>
      </c>
      <c r="CN139" s="14" t="str">
        <f>IFERROR(VLOOKUP($BM$1&amp;'Service PJ'!$D137&amp;'Service PJ'!$B137&amp;'Service PJ'!$A137&amp;"*",'EPA_US9RT techs'!$A$2:$I$1722,9,FALSE),"")</f>
        <v/>
      </c>
      <c r="CO139" s="14" t="str">
        <f>IFERROR(VLOOKUP($BM$1&amp;'Service PJ'!$D137&amp;'Service PJ'!$B137&amp;'Service PJ'!$A137&amp;"*",'EPA_US9RT techs'!$A$2:$I$1722,9,FALSE),"")</f>
        <v/>
      </c>
      <c r="CP139" s="14" t="str">
        <f>IFERROR(VLOOKUP($BM$1&amp;'Service PJ'!$D137&amp;'Service PJ'!$B137&amp;'Service PJ'!$A137&amp;"*",'EPA_US9RT techs'!$A$2:$I$1722,9,FALSE),"")</f>
        <v/>
      </c>
      <c r="CQ139" s="14" t="str">
        <f>IFERROR(VLOOKUP($BM$1&amp;'Service PJ'!$D137&amp;'Service PJ'!$B137&amp;'Service PJ'!$A137&amp;"*",'EPA_US9RT techs'!$A$2:$I$1722,9,FALSE),"")</f>
        <v/>
      </c>
      <c r="CS139" t="str">
        <f>IF(SUM(CT139:DJ139)=0,"\I:",'Service PJ'!$D137&amp;"_"&amp;'Service PJ'!$E137&amp;"_"&amp;'Service PJ'!$C137)</f>
        <v>INF_MDR_NGA</v>
      </c>
      <c r="CT139" s="2">
        <f>IFERROR(VLOOKUP($CS$1&amp;'Service PJ'!$D137&amp;'Service PJ'!$B137&amp;'Service PJ'!$A137&amp;"*",'EPA_US9RT techs'!$A$2:$I$1722,9,FALSE),"")</f>
        <v>30</v>
      </c>
      <c r="CU139" s="2">
        <f>IFERROR(VLOOKUP($CS$1&amp;'Service PJ'!$D137&amp;'Service PJ'!$B137&amp;'Service PJ'!$A137&amp;"*",'EPA_US9RT techs'!$A$2:$I$1722,9,FALSE),"")</f>
        <v>30</v>
      </c>
      <c r="CV139" s="2">
        <f>IFERROR(VLOOKUP($CS$1&amp;'Service PJ'!$D137&amp;'Service PJ'!$B137&amp;'Service PJ'!$A137&amp;"*",'EPA_US9RT techs'!$A$2:$I$1722,9,FALSE),"")</f>
        <v>30</v>
      </c>
      <c r="CW139" s="2">
        <f>IFERROR(VLOOKUP($CS$1&amp;'Service PJ'!$D137&amp;'Service PJ'!$B137&amp;'Service PJ'!$A137&amp;"*",'EPA_US9RT techs'!$A$2:$I$1722,9,FALSE),"")</f>
        <v>30</v>
      </c>
      <c r="CX139" s="2">
        <f>IFERROR(VLOOKUP($CS$1&amp;'Service PJ'!$D137&amp;'Service PJ'!$B137&amp;'Service PJ'!$A137&amp;"*",'EPA_US9RT techs'!$A$2:$I$1722,9,FALSE),"")</f>
        <v>30</v>
      </c>
      <c r="CY139" s="2">
        <f>IFERROR(VLOOKUP($CS$1&amp;'Service PJ'!$D137&amp;'Service PJ'!$B137&amp;'Service PJ'!$A137&amp;"*",'EPA_US9RT techs'!$A$2:$I$1722,9,FALSE),"")</f>
        <v>30</v>
      </c>
      <c r="CZ139" s="2">
        <f>IFERROR(VLOOKUP($CS$1&amp;'Service PJ'!$D137&amp;'Service PJ'!$B137&amp;'Service PJ'!$A137&amp;"*",'EPA_US9RT techs'!$A$2:$I$1722,9,FALSE),"")</f>
        <v>30</v>
      </c>
      <c r="DA139" s="2">
        <f>IFERROR(VLOOKUP($CS$1&amp;'Service PJ'!$D137&amp;'Service PJ'!$B137&amp;'Service PJ'!$A137&amp;"*",'EPA_US9RT techs'!$A$2:$I$1722,9,FALSE),"")</f>
        <v>30</v>
      </c>
      <c r="DB139" s="2">
        <f>IFERROR(VLOOKUP($CS$1&amp;'Service PJ'!$D137&amp;'Service PJ'!$B137&amp;'Service PJ'!$A137&amp;"*",'EPA_US9RT techs'!$A$2:$I$1722,9,FALSE),"")</f>
        <v>30</v>
      </c>
      <c r="DC139" s="2">
        <f>IFERROR(VLOOKUP($CS$1&amp;'Service PJ'!$D137&amp;'Service PJ'!$B137&amp;'Service PJ'!$A137&amp;"*",'EPA_US9RT techs'!$A$2:$I$1722,9,FALSE),"")</f>
        <v>30</v>
      </c>
      <c r="DD139" s="2">
        <f>IFERROR(VLOOKUP($CS$1&amp;'Service PJ'!$D137&amp;'Service PJ'!$B137&amp;'Service PJ'!$A137&amp;"*",'EPA_US9RT techs'!$A$2:$I$1722,9,FALSE),"")</f>
        <v>30</v>
      </c>
      <c r="DE139" s="2">
        <f>IFERROR(VLOOKUP($CS$1&amp;'Service PJ'!$D137&amp;'Service PJ'!$B137&amp;'Service PJ'!$A137&amp;"*",'EPA_US9RT techs'!$A$2:$I$1722,9,FALSE),"")</f>
        <v>30</v>
      </c>
      <c r="DF139" s="2">
        <f>IFERROR(VLOOKUP($CS$1&amp;'Service PJ'!$D137&amp;'Service PJ'!$B137&amp;'Service PJ'!$A137&amp;"*",'EPA_US9RT techs'!$A$2:$I$1722,9,FALSE),"")</f>
        <v>30</v>
      </c>
      <c r="DG139" s="2">
        <f>IFERROR(VLOOKUP($CS$1&amp;'Service PJ'!$D137&amp;'Service PJ'!$B137&amp;'Service PJ'!$A137&amp;"*",'EPA_US9RT techs'!$A$2:$I$1722,9,FALSE),"")</f>
        <v>30</v>
      </c>
      <c r="DH139" s="2">
        <f>IFERROR(VLOOKUP($CS$1&amp;'Service PJ'!$D137&amp;'Service PJ'!$B137&amp;'Service PJ'!$A137&amp;"*",'EPA_US9RT techs'!$A$2:$I$1722,9,FALSE),"")</f>
        <v>30</v>
      </c>
      <c r="DI139" s="2">
        <f>IFERROR(VLOOKUP($CS$1&amp;'Service PJ'!$D137&amp;'Service PJ'!$B137&amp;'Service PJ'!$A137&amp;"*",'EPA_US9RT techs'!$A$2:$I$1722,9,FALSE),"")</f>
        <v>30</v>
      </c>
      <c r="DJ139" s="2">
        <f>IFERROR(VLOOKUP($CS$1&amp;'Service PJ'!$D137&amp;'Service PJ'!$B137&amp;'Service PJ'!$A137&amp;"*",'EPA_US9RT techs'!$A$2:$I$1722,9,FALSE),"")</f>
        <v>30</v>
      </c>
      <c r="DK139" s="2">
        <f>IFERROR(VLOOKUP($CS$1&amp;'Service PJ'!$D137&amp;'Service PJ'!$B137&amp;'Service PJ'!$A137&amp;"*",'EPA_US9RT techs'!$A$2:$I$1722,9,FALSE),"")</f>
        <v>30</v>
      </c>
      <c r="DL139" s="2">
        <f>IFERROR(VLOOKUP($CS$1&amp;'Service PJ'!$D137&amp;'Service PJ'!$B137&amp;'Service PJ'!$A137&amp;"*",'EPA_US9RT techs'!$A$2:$I$1722,9,FALSE),"")</f>
        <v>30</v>
      </c>
      <c r="DM139" s="2">
        <f>IFERROR(VLOOKUP($CS$1&amp;'Service PJ'!$D137&amp;'Service PJ'!$B137&amp;'Service PJ'!$A137&amp;"*",'EPA_US9RT techs'!$A$2:$I$1722,9,FALSE),"")</f>
        <v>30</v>
      </c>
      <c r="DN139" s="2">
        <f>IFERROR(VLOOKUP($CS$1&amp;'Service PJ'!$D137&amp;'Service PJ'!$B137&amp;'Service PJ'!$A137&amp;"*",'EPA_US9RT techs'!$A$2:$I$1722,9,FALSE),"")</f>
        <v>30</v>
      </c>
      <c r="DO139" s="2">
        <f>IFERROR(VLOOKUP($CS$1&amp;'Service PJ'!$D137&amp;'Service PJ'!$B137&amp;'Service PJ'!$A137&amp;"*",'EPA_US9RT techs'!$A$2:$I$1722,9,FALSE),"")</f>
        <v>30</v>
      </c>
      <c r="DP139" s="2">
        <f>IFERROR(VLOOKUP($CS$1&amp;'Service PJ'!$D137&amp;'Service PJ'!$B137&amp;'Service PJ'!$A137&amp;"*",'EPA_US9RT techs'!$A$2:$I$1722,9,FALSE),"")</f>
        <v>30</v>
      </c>
      <c r="DQ139" s="2">
        <f>IFERROR(VLOOKUP($CS$1&amp;'Service PJ'!$D137&amp;'Service PJ'!$B137&amp;'Service PJ'!$A137&amp;"*",'EPA_US9RT techs'!$A$2:$I$1722,9,FALSE),"")</f>
        <v>30</v>
      </c>
      <c r="DR139" s="2">
        <f>IFERROR(VLOOKUP($CS$1&amp;'Service PJ'!$D137&amp;'Service PJ'!$B137&amp;'Service PJ'!$A137&amp;"*",'EPA_US9RT techs'!$A$2:$I$1722,9,FALSE),"")</f>
        <v>30</v>
      </c>
      <c r="DS139" s="2">
        <f>IFERROR(VLOOKUP($CS$1&amp;'Service PJ'!$D137&amp;'Service PJ'!$B137&amp;'Service PJ'!$A137&amp;"*",'EPA_US9RT techs'!$A$2:$I$1722,9,FALSE),"")</f>
        <v>30</v>
      </c>
      <c r="DT139" s="2">
        <f>IFERROR(VLOOKUP($CS$1&amp;'Service PJ'!$D137&amp;'Service PJ'!$B137&amp;'Service PJ'!$A137&amp;"*",'EPA_US9RT techs'!$A$2:$I$1722,9,FALSE),"")</f>
        <v>30</v>
      </c>
      <c r="DU139" s="2">
        <f>IFERROR(VLOOKUP($CS$1&amp;'Service PJ'!$D137&amp;'Service PJ'!$B137&amp;'Service PJ'!$A137&amp;"*",'EPA_US9RT techs'!$A$2:$I$1722,9,FALSE),"")</f>
        <v>30</v>
      </c>
      <c r="DV139" s="2">
        <f>IFERROR(VLOOKUP($CS$1&amp;'Service PJ'!$D137&amp;'Service PJ'!$B137&amp;'Service PJ'!$A137&amp;"*",'EPA_US9RT techs'!$A$2:$I$1722,9,FALSE),"")</f>
        <v>30</v>
      </c>
      <c r="DW139" s="2">
        <f>IFERROR(VLOOKUP($CS$1&amp;'Service PJ'!$D137&amp;'Service PJ'!$B137&amp;'Service PJ'!$A137&amp;"*",'EPA_US9RT techs'!$A$2:$I$1722,9,FALSE),"")</f>
        <v>30</v>
      </c>
    </row>
    <row r="140" spans="1:127" x14ac:dyDescent="0.45">
      <c r="A140" t="str">
        <f>IF(SUM(B140:R140)=0,"\I:",'Service PJ'!$D138&amp;"_"&amp;'Service PJ'!$E138&amp;"_"&amp;'Service PJ'!$C138)</f>
        <v>INF_OTP_NGA</v>
      </c>
      <c r="B140" s="14">
        <f>IFERROR(VLOOKUP($A$1&amp;'Service PJ'!$D138&amp;'Service PJ'!$B138&amp;'Service PJ'!$A138&amp;"*",'EPA_US9RT techs'!$A$2:$I$1722,9,FALSE),"")</f>
        <v>22.034720834800002</v>
      </c>
      <c r="C140" s="14">
        <f>IFERROR(VLOOKUP($A$1&amp;'Service PJ'!$D138&amp;'Service PJ'!$B138&amp;'Service PJ'!$A138&amp;"*",'EPA_US9RT techs'!$A$2:$I$1722,9,FALSE),"")</f>
        <v>22.034720834800002</v>
      </c>
      <c r="D140" s="14">
        <f>IFERROR(VLOOKUP($A$1&amp;'Service PJ'!$D138&amp;'Service PJ'!$B138&amp;'Service PJ'!$A138&amp;"*",'EPA_US9RT techs'!$A$2:$I$1722,9,FALSE),"")</f>
        <v>22.034720834800002</v>
      </c>
      <c r="E140" s="14">
        <f>IFERROR(VLOOKUP($A$1&amp;'Service PJ'!$D138&amp;'Service PJ'!$B138&amp;'Service PJ'!$A138&amp;"*",'EPA_US9RT techs'!$A$2:$I$1722,9,FALSE),"")</f>
        <v>22.034720834800002</v>
      </c>
      <c r="F140" s="14">
        <f>IFERROR(VLOOKUP($A$1&amp;'Service PJ'!$D138&amp;'Service PJ'!$B138&amp;'Service PJ'!$A138&amp;"*",'EPA_US9RT techs'!$A$2:$I$1722,9,FALSE),"")</f>
        <v>22.034720834800002</v>
      </c>
      <c r="G140" s="14">
        <f>IFERROR(VLOOKUP($A$1&amp;'Service PJ'!$D138&amp;'Service PJ'!$B138&amp;'Service PJ'!$A138&amp;"*",'EPA_US9RT techs'!$A$2:$I$1722,9,FALSE),"")</f>
        <v>22.034720834800002</v>
      </c>
      <c r="H140" s="14">
        <f>IFERROR(VLOOKUP($A$1&amp;'Service PJ'!$D138&amp;'Service PJ'!$B138&amp;'Service PJ'!$A138&amp;"*",'EPA_US9RT techs'!$A$2:$I$1722,9,FALSE),"")</f>
        <v>22.034720834800002</v>
      </c>
      <c r="I140" s="14">
        <f>IFERROR(VLOOKUP($A$1&amp;'Service PJ'!$D138&amp;'Service PJ'!$B138&amp;'Service PJ'!$A138&amp;"*",'EPA_US9RT techs'!$A$2:$I$1722,9,FALSE),"")</f>
        <v>22.034720834800002</v>
      </c>
      <c r="J140" s="14">
        <f>IFERROR(VLOOKUP($A$1&amp;'Service PJ'!$D138&amp;'Service PJ'!$B138&amp;'Service PJ'!$A138&amp;"*",'EPA_US9RT techs'!$A$2:$I$1722,9,FALSE),"")</f>
        <v>22.034720834800002</v>
      </c>
      <c r="K140" s="14">
        <f>IFERROR(VLOOKUP($A$1&amp;'Service PJ'!$D138&amp;'Service PJ'!$B138&amp;'Service PJ'!$A138&amp;"*",'EPA_US9RT techs'!$A$2:$I$1722,9,FALSE),"")</f>
        <v>22.034720834800002</v>
      </c>
      <c r="L140" s="14">
        <f>IFERROR(VLOOKUP($A$1&amp;'Service PJ'!$D138&amp;'Service PJ'!$B138&amp;'Service PJ'!$A138&amp;"*",'EPA_US9RT techs'!$A$2:$I$1722,9,FALSE),"")</f>
        <v>22.034720834800002</v>
      </c>
      <c r="M140" s="14">
        <f>IFERROR(VLOOKUP($A$1&amp;'Service PJ'!$D138&amp;'Service PJ'!$B138&amp;'Service PJ'!$A138&amp;"*",'EPA_US9RT techs'!$A$2:$I$1722,9,FALSE),"")</f>
        <v>22.034720834800002</v>
      </c>
      <c r="N140" s="14">
        <f>IFERROR(VLOOKUP($A$1&amp;'Service PJ'!$D138&amp;'Service PJ'!$B138&amp;'Service PJ'!$A138&amp;"*",'EPA_US9RT techs'!$A$2:$I$1722,9,FALSE),"")</f>
        <v>22.034720834800002</v>
      </c>
      <c r="O140" s="14">
        <f>IFERROR(VLOOKUP($A$1&amp;'Service PJ'!$D138&amp;'Service PJ'!$B138&amp;'Service PJ'!$A138&amp;"*",'EPA_US9RT techs'!$A$2:$I$1722,9,FALSE),"")</f>
        <v>22.034720834800002</v>
      </c>
      <c r="P140" s="14">
        <f>IFERROR(VLOOKUP($A$1&amp;'Service PJ'!$D138&amp;'Service PJ'!$B138&amp;'Service PJ'!$A138&amp;"*",'EPA_US9RT techs'!$A$2:$I$1722,9,FALSE),"")</f>
        <v>22.034720834800002</v>
      </c>
      <c r="Q140" s="14">
        <f>IFERROR(VLOOKUP($A$1&amp;'Service PJ'!$D138&amp;'Service PJ'!$B138&amp;'Service PJ'!$A138&amp;"*",'EPA_US9RT techs'!$A$2:$I$1722,9,FALSE),"")</f>
        <v>22.034720834800002</v>
      </c>
      <c r="R140" s="14">
        <f>IFERROR(VLOOKUP($A$1&amp;'Service PJ'!$D138&amp;'Service PJ'!$B138&amp;'Service PJ'!$A138&amp;"*",'EPA_US9RT techs'!$A$2:$I$1722,9,FALSE),"")</f>
        <v>22.034720834800002</v>
      </c>
      <c r="S140" s="14">
        <f>IFERROR(VLOOKUP($A$1&amp;'Service PJ'!$D138&amp;'Service PJ'!$B138&amp;'Service PJ'!$A138&amp;"*",'EPA_US9RT techs'!$A$2:$I$1722,9,FALSE),"")</f>
        <v>22.034720834800002</v>
      </c>
      <c r="T140" s="14">
        <f>IFERROR(VLOOKUP($A$1&amp;'Service PJ'!$D138&amp;'Service PJ'!$B138&amp;'Service PJ'!$A138&amp;"*",'EPA_US9RT techs'!$A$2:$I$1722,9,FALSE),"")</f>
        <v>22.034720834800002</v>
      </c>
      <c r="U140" s="14">
        <f>IFERROR(VLOOKUP($A$1&amp;'Service PJ'!$D138&amp;'Service PJ'!$B138&amp;'Service PJ'!$A138&amp;"*",'EPA_US9RT techs'!$A$2:$I$1722,9,FALSE),"")</f>
        <v>22.034720834800002</v>
      </c>
      <c r="V140" s="14">
        <f>IFERROR(VLOOKUP($A$1&amp;'Service PJ'!$D138&amp;'Service PJ'!$B138&amp;'Service PJ'!$A138&amp;"*",'EPA_US9RT techs'!$A$2:$I$1722,9,FALSE),"")</f>
        <v>22.034720834800002</v>
      </c>
      <c r="W140" s="14">
        <f>IFERROR(VLOOKUP($A$1&amp;'Service PJ'!$D138&amp;'Service PJ'!$B138&amp;'Service PJ'!$A138&amp;"*",'EPA_US9RT techs'!$A$2:$I$1722,9,FALSE),"")</f>
        <v>22.034720834800002</v>
      </c>
      <c r="X140" s="14">
        <f>IFERROR(VLOOKUP($A$1&amp;'Service PJ'!$D138&amp;'Service PJ'!$B138&amp;'Service PJ'!$A138&amp;"*",'EPA_US9RT techs'!$A$2:$I$1722,9,FALSE),"")</f>
        <v>22.034720834800002</v>
      </c>
      <c r="Y140" s="14">
        <f>IFERROR(VLOOKUP($A$1&amp;'Service PJ'!$D138&amp;'Service PJ'!$B138&amp;'Service PJ'!$A138&amp;"*",'EPA_US9RT techs'!$A$2:$I$1722,9,FALSE),"")</f>
        <v>22.034720834800002</v>
      </c>
      <c r="Z140" s="14">
        <f>IFERROR(VLOOKUP($A$1&amp;'Service PJ'!$D138&amp;'Service PJ'!$B138&amp;'Service PJ'!$A138&amp;"*",'EPA_US9RT techs'!$A$2:$I$1722,9,FALSE),"")</f>
        <v>22.034720834800002</v>
      </c>
      <c r="AA140" s="14">
        <f>IFERROR(VLOOKUP($A$1&amp;'Service PJ'!$D138&amp;'Service PJ'!$B138&amp;'Service PJ'!$A138&amp;"*",'EPA_US9RT techs'!$A$2:$I$1722,9,FALSE),"")</f>
        <v>22.034720834800002</v>
      </c>
      <c r="AB140" s="14">
        <f>IFERROR(VLOOKUP($A$1&amp;'Service PJ'!$D138&amp;'Service PJ'!$B138&amp;'Service PJ'!$A138&amp;"*",'EPA_US9RT techs'!$A$2:$I$1722,9,FALSE),"")</f>
        <v>22.034720834800002</v>
      </c>
      <c r="AC140" s="14">
        <f>IFERROR(VLOOKUP($A$1&amp;'Service PJ'!$D138&amp;'Service PJ'!$B138&amp;'Service PJ'!$A138&amp;"*",'EPA_US9RT techs'!$A$2:$I$1722,9,FALSE),"")</f>
        <v>22.034720834800002</v>
      </c>
      <c r="AD140" s="14">
        <f>IFERROR(VLOOKUP($A$1&amp;'Service PJ'!$D138&amp;'Service PJ'!$B138&amp;'Service PJ'!$A138&amp;"*",'EPA_US9RT techs'!$A$2:$I$1722,9,FALSE),"")</f>
        <v>22.034720834800002</v>
      </c>
      <c r="AE140" s="14">
        <f>IFERROR(VLOOKUP($A$1&amp;'Service PJ'!$D138&amp;'Service PJ'!$B138&amp;'Service PJ'!$A138&amp;"*",'EPA_US9RT techs'!$A$2:$I$1722,9,FALSE),"")</f>
        <v>22.034720834800002</v>
      </c>
      <c r="AG140" t="str">
        <f>IF(SUM(AH140:AX140)=0,"\I:",'Service PJ'!$D138&amp;"_"&amp;'Service PJ'!$E138&amp;"_"&amp;'Service PJ'!$C138)</f>
        <v>INF_OTP_NGA</v>
      </c>
      <c r="AH140" s="14">
        <f>IFERROR(VLOOKUP($AG$1&amp;'Service PJ'!$D138&amp;'Service PJ'!$B138&amp;'Service PJ'!$A138&amp;"*",'EPA_US9RT techs'!$A$2:$I$1722,9,FALSE),"")</f>
        <v>2.8645137085000001</v>
      </c>
      <c r="AI140" s="14">
        <f>IFERROR(VLOOKUP($AG$1&amp;'Service PJ'!$D138&amp;'Service PJ'!$B138&amp;'Service PJ'!$A138&amp;"*",'EPA_US9RT techs'!$A$2:$I$1722,9,FALSE),"")</f>
        <v>2.8645137085000001</v>
      </c>
      <c r="AJ140" s="14">
        <f>IFERROR(VLOOKUP($AG$1&amp;'Service PJ'!$D138&amp;'Service PJ'!$B138&amp;'Service PJ'!$A138&amp;"*",'EPA_US9RT techs'!$A$2:$I$1722,9,FALSE),"")</f>
        <v>2.8645137085000001</v>
      </c>
      <c r="AK140" s="14">
        <f>IFERROR(VLOOKUP($AG$1&amp;'Service PJ'!$D138&amp;'Service PJ'!$B138&amp;'Service PJ'!$A138&amp;"*",'EPA_US9RT techs'!$A$2:$I$1722,9,FALSE),"")</f>
        <v>2.8645137085000001</v>
      </c>
      <c r="AL140" s="14">
        <f>IFERROR(VLOOKUP($AG$1&amp;'Service PJ'!$D138&amp;'Service PJ'!$B138&amp;'Service PJ'!$A138&amp;"*",'EPA_US9RT techs'!$A$2:$I$1722,9,FALSE),"")</f>
        <v>2.8645137085000001</v>
      </c>
      <c r="AM140" s="14">
        <f>IFERROR(VLOOKUP($AG$1&amp;'Service PJ'!$D138&amp;'Service PJ'!$B138&amp;'Service PJ'!$A138&amp;"*",'EPA_US9RT techs'!$A$2:$I$1722,9,FALSE),"")</f>
        <v>2.8645137085000001</v>
      </c>
      <c r="AN140" s="14">
        <f>IFERROR(VLOOKUP($AG$1&amp;'Service PJ'!$D138&amp;'Service PJ'!$B138&amp;'Service PJ'!$A138&amp;"*",'EPA_US9RT techs'!$A$2:$I$1722,9,FALSE),"")</f>
        <v>2.8645137085000001</v>
      </c>
      <c r="AO140" s="14">
        <f>IFERROR(VLOOKUP($AG$1&amp;'Service PJ'!$D138&amp;'Service PJ'!$B138&amp;'Service PJ'!$A138&amp;"*",'EPA_US9RT techs'!$A$2:$I$1722,9,FALSE),"")</f>
        <v>2.8645137085000001</v>
      </c>
      <c r="AP140" s="14">
        <f>IFERROR(VLOOKUP($AG$1&amp;'Service PJ'!$D138&amp;'Service PJ'!$B138&amp;'Service PJ'!$A138&amp;"*",'EPA_US9RT techs'!$A$2:$I$1722,9,FALSE),"")</f>
        <v>2.8645137085000001</v>
      </c>
      <c r="AQ140" s="14">
        <f>IFERROR(VLOOKUP($AG$1&amp;'Service PJ'!$D138&amp;'Service PJ'!$B138&amp;'Service PJ'!$A138&amp;"*",'EPA_US9RT techs'!$A$2:$I$1722,9,FALSE),"")</f>
        <v>2.8645137085000001</v>
      </c>
      <c r="AR140" s="14">
        <f>IFERROR(VLOOKUP($AG$1&amp;'Service PJ'!$D138&amp;'Service PJ'!$B138&amp;'Service PJ'!$A138&amp;"*",'EPA_US9RT techs'!$A$2:$I$1722,9,FALSE),"")</f>
        <v>2.8645137085000001</v>
      </c>
      <c r="AS140" s="14">
        <f>IFERROR(VLOOKUP($AG$1&amp;'Service PJ'!$D138&amp;'Service PJ'!$B138&amp;'Service PJ'!$A138&amp;"*",'EPA_US9RT techs'!$A$2:$I$1722,9,FALSE),"")</f>
        <v>2.8645137085000001</v>
      </c>
      <c r="AT140" s="14">
        <f>IFERROR(VLOOKUP($AG$1&amp;'Service PJ'!$D138&amp;'Service PJ'!$B138&amp;'Service PJ'!$A138&amp;"*",'EPA_US9RT techs'!$A$2:$I$1722,9,FALSE),"")</f>
        <v>2.8645137085000001</v>
      </c>
      <c r="AU140" s="14">
        <f>IFERROR(VLOOKUP($AG$1&amp;'Service PJ'!$D138&amp;'Service PJ'!$B138&amp;'Service PJ'!$A138&amp;"*",'EPA_US9RT techs'!$A$2:$I$1722,9,FALSE),"")</f>
        <v>2.8645137085000001</v>
      </c>
      <c r="AV140" s="14">
        <f>IFERROR(VLOOKUP($AG$1&amp;'Service PJ'!$D138&amp;'Service PJ'!$B138&amp;'Service PJ'!$A138&amp;"*",'EPA_US9RT techs'!$A$2:$I$1722,9,FALSE),"")</f>
        <v>2.8645137085000001</v>
      </c>
      <c r="AW140" s="14">
        <f>IFERROR(VLOOKUP($AG$1&amp;'Service PJ'!$D138&amp;'Service PJ'!$B138&amp;'Service PJ'!$A138&amp;"*",'EPA_US9RT techs'!$A$2:$I$1722,9,FALSE),"")</f>
        <v>2.8645137085000001</v>
      </c>
      <c r="AX140" s="14">
        <f>IFERROR(VLOOKUP($AG$1&amp;'Service PJ'!$D138&amp;'Service PJ'!$B138&amp;'Service PJ'!$A138&amp;"*",'EPA_US9RT techs'!$A$2:$I$1722,9,FALSE),"")</f>
        <v>2.8645137085000001</v>
      </c>
      <c r="AY140" s="14">
        <f>IFERROR(VLOOKUP($AG$1&amp;'Service PJ'!$D138&amp;'Service PJ'!$B138&amp;'Service PJ'!$A138&amp;"*",'EPA_US9RT techs'!$A$2:$I$1722,9,FALSE),"")</f>
        <v>2.8645137085000001</v>
      </c>
      <c r="AZ140" s="14">
        <f>IFERROR(VLOOKUP($AG$1&amp;'Service PJ'!$D138&amp;'Service PJ'!$B138&amp;'Service PJ'!$A138&amp;"*",'EPA_US9RT techs'!$A$2:$I$1722,9,FALSE),"")</f>
        <v>2.8645137085000001</v>
      </c>
      <c r="BA140" s="14">
        <f>IFERROR(VLOOKUP($AG$1&amp;'Service PJ'!$D138&amp;'Service PJ'!$B138&amp;'Service PJ'!$A138&amp;"*",'EPA_US9RT techs'!$A$2:$I$1722,9,FALSE),"")</f>
        <v>2.8645137085000001</v>
      </c>
      <c r="BB140" s="14">
        <f>IFERROR(VLOOKUP($AG$1&amp;'Service PJ'!$D138&amp;'Service PJ'!$B138&amp;'Service PJ'!$A138&amp;"*",'EPA_US9RT techs'!$A$2:$I$1722,9,FALSE),"")</f>
        <v>2.8645137085000001</v>
      </c>
      <c r="BC140" s="14">
        <f>IFERROR(VLOOKUP($AG$1&amp;'Service PJ'!$D138&amp;'Service PJ'!$B138&amp;'Service PJ'!$A138&amp;"*",'EPA_US9RT techs'!$A$2:$I$1722,9,FALSE),"")</f>
        <v>2.8645137085000001</v>
      </c>
      <c r="BD140" s="14">
        <f>IFERROR(VLOOKUP($AG$1&amp;'Service PJ'!$D138&amp;'Service PJ'!$B138&amp;'Service PJ'!$A138&amp;"*",'EPA_US9RT techs'!$A$2:$I$1722,9,FALSE),"")</f>
        <v>2.8645137085000001</v>
      </c>
      <c r="BE140" s="14">
        <f>IFERROR(VLOOKUP($AG$1&amp;'Service PJ'!$D138&amp;'Service PJ'!$B138&amp;'Service PJ'!$A138&amp;"*",'EPA_US9RT techs'!$A$2:$I$1722,9,FALSE),"")</f>
        <v>2.8645137085000001</v>
      </c>
      <c r="BF140" s="14">
        <f>IFERROR(VLOOKUP($AG$1&amp;'Service PJ'!$D138&amp;'Service PJ'!$B138&amp;'Service PJ'!$A138&amp;"*",'EPA_US9RT techs'!$A$2:$I$1722,9,FALSE),"")</f>
        <v>2.8645137085000001</v>
      </c>
      <c r="BG140" s="14">
        <f>IFERROR(VLOOKUP($AG$1&amp;'Service PJ'!$D138&amp;'Service PJ'!$B138&amp;'Service PJ'!$A138&amp;"*",'EPA_US9RT techs'!$A$2:$I$1722,9,FALSE),"")</f>
        <v>2.8645137085000001</v>
      </c>
      <c r="BH140" s="14">
        <f>IFERROR(VLOOKUP($AG$1&amp;'Service PJ'!$D138&amp;'Service PJ'!$B138&amp;'Service PJ'!$A138&amp;"*",'EPA_US9RT techs'!$A$2:$I$1722,9,FALSE),"")</f>
        <v>2.8645137085000001</v>
      </c>
      <c r="BI140" s="14">
        <f>IFERROR(VLOOKUP($AG$1&amp;'Service PJ'!$D138&amp;'Service PJ'!$B138&amp;'Service PJ'!$A138&amp;"*",'EPA_US9RT techs'!$A$2:$I$1722,9,FALSE),"")</f>
        <v>2.8645137085000001</v>
      </c>
      <c r="BJ140" s="14">
        <f>IFERROR(VLOOKUP($AG$1&amp;'Service PJ'!$D138&amp;'Service PJ'!$B138&amp;'Service PJ'!$A138&amp;"*",'EPA_US9RT techs'!$A$2:$I$1722,9,FALSE),"")</f>
        <v>2.8645137085000001</v>
      </c>
      <c r="BK140" s="14">
        <f>IFERROR(VLOOKUP($AG$1&amp;'Service PJ'!$D138&amp;'Service PJ'!$B138&amp;'Service PJ'!$A138&amp;"*",'EPA_US9RT techs'!$A$2:$I$1722,9,FALSE),"")</f>
        <v>2.8645137085000001</v>
      </c>
      <c r="BM140" t="str">
        <f>IF(SUM(BN140:CD140)=0,"\I:",'Service PJ'!$D138&amp;"_"&amp;'Service PJ'!$E138&amp;"_"&amp;'Service PJ'!$C138)</f>
        <v>\I:</v>
      </c>
      <c r="BN140" s="14" t="str">
        <f>IFERROR(VLOOKUP($BM$1&amp;'Service PJ'!$D138&amp;'Service PJ'!$B138&amp;'Service PJ'!$A138&amp;"*",'EPA_US9RT techs'!$A$2:$I$1722,9,FALSE),"")</f>
        <v/>
      </c>
      <c r="BO140" s="14" t="str">
        <f>IFERROR(VLOOKUP($BM$1&amp;'Service PJ'!$D138&amp;'Service PJ'!$B138&amp;'Service PJ'!$A138&amp;"*",'EPA_US9RT techs'!$A$2:$I$1722,9,FALSE),"")</f>
        <v/>
      </c>
      <c r="BP140" s="14" t="str">
        <f>IFERROR(VLOOKUP($BM$1&amp;'Service PJ'!$D138&amp;'Service PJ'!$B138&amp;'Service PJ'!$A138&amp;"*",'EPA_US9RT techs'!$A$2:$I$1722,9,FALSE),"")</f>
        <v/>
      </c>
      <c r="BQ140" s="14" t="str">
        <f>IFERROR(VLOOKUP($BM$1&amp;'Service PJ'!$D138&amp;'Service PJ'!$B138&amp;'Service PJ'!$A138&amp;"*",'EPA_US9RT techs'!$A$2:$I$1722,9,FALSE),"")</f>
        <v/>
      </c>
      <c r="BR140" s="14" t="str">
        <f>IFERROR(VLOOKUP($BM$1&amp;'Service PJ'!$D138&amp;'Service PJ'!$B138&amp;'Service PJ'!$A138&amp;"*",'EPA_US9RT techs'!$A$2:$I$1722,9,FALSE),"")</f>
        <v/>
      </c>
      <c r="BS140" s="14" t="str">
        <f>IFERROR(VLOOKUP($BM$1&amp;'Service PJ'!$D138&amp;'Service PJ'!$B138&amp;'Service PJ'!$A138&amp;"*",'EPA_US9RT techs'!$A$2:$I$1722,9,FALSE),"")</f>
        <v/>
      </c>
      <c r="BT140" s="14" t="str">
        <f>IFERROR(VLOOKUP($BM$1&amp;'Service PJ'!$D138&amp;'Service PJ'!$B138&amp;'Service PJ'!$A138&amp;"*",'EPA_US9RT techs'!$A$2:$I$1722,9,FALSE),"")</f>
        <v/>
      </c>
      <c r="BU140" s="14" t="str">
        <f>IFERROR(VLOOKUP($BM$1&amp;'Service PJ'!$D138&amp;'Service PJ'!$B138&amp;'Service PJ'!$A138&amp;"*",'EPA_US9RT techs'!$A$2:$I$1722,9,FALSE),"")</f>
        <v/>
      </c>
      <c r="BV140" s="14" t="str">
        <f>IFERROR(VLOOKUP($BM$1&amp;'Service PJ'!$D138&amp;'Service PJ'!$B138&amp;'Service PJ'!$A138&amp;"*",'EPA_US9RT techs'!$A$2:$I$1722,9,FALSE),"")</f>
        <v/>
      </c>
      <c r="BW140" s="14" t="str">
        <f>IFERROR(VLOOKUP($BM$1&amp;'Service PJ'!$D138&amp;'Service PJ'!$B138&amp;'Service PJ'!$A138&amp;"*",'EPA_US9RT techs'!$A$2:$I$1722,9,FALSE),"")</f>
        <v/>
      </c>
      <c r="BX140" s="14" t="str">
        <f>IFERROR(VLOOKUP($BM$1&amp;'Service PJ'!$D138&amp;'Service PJ'!$B138&amp;'Service PJ'!$A138&amp;"*",'EPA_US9RT techs'!$A$2:$I$1722,9,FALSE),"")</f>
        <v/>
      </c>
      <c r="BY140" s="14" t="str">
        <f>IFERROR(VLOOKUP($BM$1&amp;'Service PJ'!$D138&amp;'Service PJ'!$B138&amp;'Service PJ'!$A138&amp;"*",'EPA_US9RT techs'!$A$2:$I$1722,9,FALSE),"")</f>
        <v/>
      </c>
      <c r="BZ140" s="14" t="str">
        <f>IFERROR(VLOOKUP($BM$1&amp;'Service PJ'!$D138&amp;'Service PJ'!$B138&amp;'Service PJ'!$A138&amp;"*",'EPA_US9RT techs'!$A$2:$I$1722,9,FALSE),"")</f>
        <v/>
      </c>
      <c r="CA140" s="14" t="str">
        <f>IFERROR(VLOOKUP($BM$1&amp;'Service PJ'!$D138&amp;'Service PJ'!$B138&amp;'Service PJ'!$A138&amp;"*",'EPA_US9RT techs'!$A$2:$I$1722,9,FALSE),"")</f>
        <v/>
      </c>
      <c r="CB140" s="14" t="str">
        <f>IFERROR(VLOOKUP($BM$1&amp;'Service PJ'!$D138&amp;'Service PJ'!$B138&amp;'Service PJ'!$A138&amp;"*",'EPA_US9RT techs'!$A$2:$I$1722,9,FALSE),"")</f>
        <v/>
      </c>
      <c r="CC140" s="14" t="str">
        <f>IFERROR(VLOOKUP($BM$1&amp;'Service PJ'!$D138&amp;'Service PJ'!$B138&amp;'Service PJ'!$A138&amp;"*",'EPA_US9RT techs'!$A$2:$I$1722,9,FALSE),"")</f>
        <v/>
      </c>
      <c r="CD140" s="14" t="str">
        <f>IFERROR(VLOOKUP($BM$1&amp;'Service PJ'!$D138&amp;'Service PJ'!$B138&amp;'Service PJ'!$A138&amp;"*",'EPA_US9RT techs'!$A$2:$I$1722,9,FALSE),"")</f>
        <v/>
      </c>
      <c r="CE140" s="14" t="str">
        <f>IFERROR(VLOOKUP($BM$1&amp;'Service PJ'!$D138&amp;'Service PJ'!$B138&amp;'Service PJ'!$A138&amp;"*",'EPA_US9RT techs'!$A$2:$I$1722,9,FALSE),"")</f>
        <v/>
      </c>
      <c r="CF140" s="14" t="str">
        <f>IFERROR(VLOOKUP($BM$1&amp;'Service PJ'!$D138&amp;'Service PJ'!$B138&amp;'Service PJ'!$A138&amp;"*",'EPA_US9RT techs'!$A$2:$I$1722,9,FALSE),"")</f>
        <v/>
      </c>
      <c r="CG140" s="14" t="str">
        <f>IFERROR(VLOOKUP($BM$1&amp;'Service PJ'!$D138&amp;'Service PJ'!$B138&amp;'Service PJ'!$A138&amp;"*",'EPA_US9RT techs'!$A$2:$I$1722,9,FALSE),"")</f>
        <v/>
      </c>
      <c r="CH140" s="14" t="str">
        <f>IFERROR(VLOOKUP($BM$1&amp;'Service PJ'!$D138&amp;'Service PJ'!$B138&amp;'Service PJ'!$A138&amp;"*",'EPA_US9RT techs'!$A$2:$I$1722,9,FALSE),"")</f>
        <v/>
      </c>
      <c r="CI140" s="14" t="str">
        <f>IFERROR(VLOOKUP($BM$1&amp;'Service PJ'!$D138&amp;'Service PJ'!$B138&amp;'Service PJ'!$A138&amp;"*",'EPA_US9RT techs'!$A$2:$I$1722,9,FALSE),"")</f>
        <v/>
      </c>
      <c r="CJ140" s="14" t="str">
        <f>IFERROR(VLOOKUP($BM$1&amp;'Service PJ'!$D138&amp;'Service PJ'!$B138&amp;'Service PJ'!$A138&amp;"*",'EPA_US9RT techs'!$A$2:$I$1722,9,FALSE),"")</f>
        <v/>
      </c>
      <c r="CK140" s="14" t="str">
        <f>IFERROR(VLOOKUP($BM$1&amp;'Service PJ'!$D138&amp;'Service PJ'!$B138&amp;'Service PJ'!$A138&amp;"*",'EPA_US9RT techs'!$A$2:$I$1722,9,FALSE),"")</f>
        <v/>
      </c>
      <c r="CL140" s="14" t="str">
        <f>IFERROR(VLOOKUP($BM$1&amp;'Service PJ'!$D138&amp;'Service PJ'!$B138&amp;'Service PJ'!$A138&amp;"*",'EPA_US9RT techs'!$A$2:$I$1722,9,FALSE),"")</f>
        <v/>
      </c>
      <c r="CM140" s="14" t="str">
        <f>IFERROR(VLOOKUP($BM$1&amp;'Service PJ'!$D138&amp;'Service PJ'!$B138&amp;'Service PJ'!$A138&amp;"*",'EPA_US9RT techs'!$A$2:$I$1722,9,FALSE),"")</f>
        <v/>
      </c>
      <c r="CN140" s="14" t="str">
        <f>IFERROR(VLOOKUP($BM$1&amp;'Service PJ'!$D138&amp;'Service PJ'!$B138&amp;'Service PJ'!$A138&amp;"*",'EPA_US9RT techs'!$A$2:$I$1722,9,FALSE),"")</f>
        <v/>
      </c>
      <c r="CO140" s="14" t="str">
        <f>IFERROR(VLOOKUP($BM$1&amp;'Service PJ'!$D138&amp;'Service PJ'!$B138&amp;'Service PJ'!$A138&amp;"*",'EPA_US9RT techs'!$A$2:$I$1722,9,FALSE),"")</f>
        <v/>
      </c>
      <c r="CP140" s="14" t="str">
        <f>IFERROR(VLOOKUP($BM$1&amp;'Service PJ'!$D138&amp;'Service PJ'!$B138&amp;'Service PJ'!$A138&amp;"*",'EPA_US9RT techs'!$A$2:$I$1722,9,FALSE),"")</f>
        <v/>
      </c>
      <c r="CQ140" s="14" t="str">
        <f>IFERROR(VLOOKUP($BM$1&amp;'Service PJ'!$D138&amp;'Service PJ'!$B138&amp;'Service PJ'!$A138&amp;"*",'EPA_US9RT techs'!$A$2:$I$1722,9,FALSE),"")</f>
        <v/>
      </c>
      <c r="CS140" t="str">
        <f>IF(SUM(CT140:DJ140)=0,"\I:",'Service PJ'!$D138&amp;"_"&amp;'Service PJ'!$E138&amp;"_"&amp;'Service PJ'!$C138)</f>
        <v>INF_OTP_NGA</v>
      </c>
      <c r="CT140" s="2">
        <f>IFERROR(VLOOKUP($CS$1&amp;'Service PJ'!$D138&amp;'Service PJ'!$B138&amp;'Service PJ'!$A138&amp;"*",'EPA_US9RT techs'!$A$2:$I$1722,9,FALSE),"")</f>
        <v>30</v>
      </c>
      <c r="CU140" s="2">
        <f>IFERROR(VLOOKUP($CS$1&amp;'Service PJ'!$D138&amp;'Service PJ'!$B138&amp;'Service PJ'!$A138&amp;"*",'EPA_US9RT techs'!$A$2:$I$1722,9,FALSE),"")</f>
        <v>30</v>
      </c>
      <c r="CV140" s="2">
        <f>IFERROR(VLOOKUP($CS$1&amp;'Service PJ'!$D138&amp;'Service PJ'!$B138&amp;'Service PJ'!$A138&amp;"*",'EPA_US9RT techs'!$A$2:$I$1722,9,FALSE),"")</f>
        <v>30</v>
      </c>
      <c r="CW140" s="2">
        <f>IFERROR(VLOOKUP($CS$1&amp;'Service PJ'!$D138&amp;'Service PJ'!$B138&amp;'Service PJ'!$A138&amp;"*",'EPA_US9RT techs'!$A$2:$I$1722,9,FALSE),"")</f>
        <v>30</v>
      </c>
      <c r="CX140" s="2">
        <f>IFERROR(VLOOKUP($CS$1&amp;'Service PJ'!$D138&amp;'Service PJ'!$B138&amp;'Service PJ'!$A138&amp;"*",'EPA_US9RT techs'!$A$2:$I$1722,9,FALSE),"")</f>
        <v>30</v>
      </c>
      <c r="CY140" s="2">
        <f>IFERROR(VLOOKUP($CS$1&amp;'Service PJ'!$D138&amp;'Service PJ'!$B138&amp;'Service PJ'!$A138&amp;"*",'EPA_US9RT techs'!$A$2:$I$1722,9,FALSE),"")</f>
        <v>30</v>
      </c>
      <c r="CZ140" s="2">
        <f>IFERROR(VLOOKUP($CS$1&amp;'Service PJ'!$D138&amp;'Service PJ'!$B138&amp;'Service PJ'!$A138&amp;"*",'EPA_US9RT techs'!$A$2:$I$1722,9,FALSE),"")</f>
        <v>30</v>
      </c>
      <c r="DA140" s="2">
        <f>IFERROR(VLOOKUP($CS$1&amp;'Service PJ'!$D138&amp;'Service PJ'!$B138&amp;'Service PJ'!$A138&amp;"*",'EPA_US9RT techs'!$A$2:$I$1722,9,FALSE),"")</f>
        <v>30</v>
      </c>
      <c r="DB140" s="2">
        <f>IFERROR(VLOOKUP($CS$1&amp;'Service PJ'!$D138&amp;'Service PJ'!$B138&amp;'Service PJ'!$A138&amp;"*",'EPA_US9RT techs'!$A$2:$I$1722,9,FALSE),"")</f>
        <v>30</v>
      </c>
      <c r="DC140" s="2">
        <f>IFERROR(VLOOKUP($CS$1&amp;'Service PJ'!$D138&amp;'Service PJ'!$B138&amp;'Service PJ'!$A138&amp;"*",'EPA_US9RT techs'!$A$2:$I$1722,9,FALSE),"")</f>
        <v>30</v>
      </c>
      <c r="DD140" s="2">
        <f>IFERROR(VLOOKUP($CS$1&amp;'Service PJ'!$D138&amp;'Service PJ'!$B138&amp;'Service PJ'!$A138&amp;"*",'EPA_US9RT techs'!$A$2:$I$1722,9,FALSE),"")</f>
        <v>30</v>
      </c>
      <c r="DE140" s="2">
        <f>IFERROR(VLOOKUP($CS$1&amp;'Service PJ'!$D138&amp;'Service PJ'!$B138&amp;'Service PJ'!$A138&amp;"*",'EPA_US9RT techs'!$A$2:$I$1722,9,FALSE),"")</f>
        <v>30</v>
      </c>
      <c r="DF140" s="2">
        <f>IFERROR(VLOOKUP($CS$1&amp;'Service PJ'!$D138&amp;'Service PJ'!$B138&amp;'Service PJ'!$A138&amp;"*",'EPA_US9RT techs'!$A$2:$I$1722,9,FALSE),"")</f>
        <v>30</v>
      </c>
      <c r="DG140" s="2">
        <f>IFERROR(VLOOKUP($CS$1&amp;'Service PJ'!$D138&amp;'Service PJ'!$B138&amp;'Service PJ'!$A138&amp;"*",'EPA_US9RT techs'!$A$2:$I$1722,9,FALSE),"")</f>
        <v>30</v>
      </c>
      <c r="DH140" s="2">
        <f>IFERROR(VLOOKUP($CS$1&amp;'Service PJ'!$D138&amp;'Service PJ'!$B138&amp;'Service PJ'!$A138&amp;"*",'EPA_US9RT techs'!$A$2:$I$1722,9,FALSE),"")</f>
        <v>30</v>
      </c>
      <c r="DI140" s="2">
        <f>IFERROR(VLOOKUP($CS$1&amp;'Service PJ'!$D138&amp;'Service PJ'!$B138&amp;'Service PJ'!$A138&amp;"*",'EPA_US9RT techs'!$A$2:$I$1722,9,FALSE),"")</f>
        <v>30</v>
      </c>
      <c r="DJ140" s="2">
        <f>IFERROR(VLOOKUP($CS$1&amp;'Service PJ'!$D138&amp;'Service PJ'!$B138&amp;'Service PJ'!$A138&amp;"*",'EPA_US9RT techs'!$A$2:$I$1722,9,FALSE),"")</f>
        <v>30</v>
      </c>
      <c r="DK140" s="2">
        <f>IFERROR(VLOOKUP($CS$1&amp;'Service PJ'!$D138&amp;'Service PJ'!$B138&amp;'Service PJ'!$A138&amp;"*",'EPA_US9RT techs'!$A$2:$I$1722,9,FALSE),"")</f>
        <v>30</v>
      </c>
      <c r="DL140" s="2">
        <f>IFERROR(VLOOKUP($CS$1&amp;'Service PJ'!$D138&amp;'Service PJ'!$B138&amp;'Service PJ'!$A138&amp;"*",'EPA_US9RT techs'!$A$2:$I$1722,9,FALSE),"")</f>
        <v>30</v>
      </c>
      <c r="DM140" s="2">
        <f>IFERROR(VLOOKUP($CS$1&amp;'Service PJ'!$D138&amp;'Service PJ'!$B138&amp;'Service PJ'!$A138&amp;"*",'EPA_US9RT techs'!$A$2:$I$1722,9,FALSE),"")</f>
        <v>30</v>
      </c>
      <c r="DN140" s="2">
        <f>IFERROR(VLOOKUP($CS$1&amp;'Service PJ'!$D138&amp;'Service PJ'!$B138&amp;'Service PJ'!$A138&amp;"*",'EPA_US9RT techs'!$A$2:$I$1722,9,FALSE),"")</f>
        <v>30</v>
      </c>
      <c r="DO140" s="2">
        <f>IFERROR(VLOOKUP($CS$1&amp;'Service PJ'!$D138&amp;'Service PJ'!$B138&amp;'Service PJ'!$A138&amp;"*",'EPA_US9RT techs'!$A$2:$I$1722,9,FALSE),"")</f>
        <v>30</v>
      </c>
      <c r="DP140" s="2">
        <f>IFERROR(VLOOKUP($CS$1&amp;'Service PJ'!$D138&amp;'Service PJ'!$B138&amp;'Service PJ'!$A138&amp;"*",'EPA_US9RT techs'!$A$2:$I$1722,9,FALSE),"")</f>
        <v>30</v>
      </c>
      <c r="DQ140" s="2">
        <f>IFERROR(VLOOKUP($CS$1&amp;'Service PJ'!$D138&amp;'Service PJ'!$B138&amp;'Service PJ'!$A138&amp;"*",'EPA_US9RT techs'!$A$2:$I$1722,9,FALSE),"")</f>
        <v>30</v>
      </c>
      <c r="DR140" s="2">
        <f>IFERROR(VLOOKUP($CS$1&amp;'Service PJ'!$D138&amp;'Service PJ'!$B138&amp;'Service PJ'!$A138&amp;"*",'EPA_US9RT techs'!$A$2:$I$1722,9,FALSE),"")</f>
        <v>30</v>
      </c>
      <c r="DS140" s="2">
        <f>IFERROR(VLOOKUP($CS$1&amp;'Service PJ'!$D138&amp;'Service PJ'!$B138&amp;'Service PJ'!$A138&amp;"*",'EPA_US9RT techs'!$A$2:$I$1722,9,FALSE),"")</f>
        <v>30</v>
      </c>
      <c r="DT140" s="2">
        <f>IFERROR(VLOOKUP($CS$1&amp;'Service PJ'!$D138&amp;'Service PJ'!$B138&amp;'Service PJ'!$A138&amp;"*",'EPA_US9RT techs'!$A$2:$I$1722,9,FALSE),"")</f>
        <v>30</v>
      </c>
      <c r="DU140" s="2">
        <f>IFERROR(VLOOKUP($CS$1&amp;'Service PJ'!$D138&amp;'Service PJ'!$B138&amp;'Service PJ'!$A138&amp;"*",'EPA_US9RT techs'!$A$2:$I$1722,9,FALSE),"")</f>
        <v>30</v>
      </c>
      <c r="DV140" s="2">
        <f>IFERROR(VLOOKUP($CS$1&amp;'Service PJ'!$D138&amp;'Service PJ'!$B138&amp;'Service PJ'!$A138&amp;"*",'EPA_US9RT techs'!$A$2:$I$1722,9,FALSE),"")</f>
        <v>30</v>
      </c>
      <c r="DW140" s="2">
        <f>IFERROR(VLOOKUP($CS$1&amp;'Service PJ'!$D138&amp;'Service PJ'!$B138&amp;'Service PJ'!$A138&amp;"*",'EPA_US9RT techs'!$A$2:$I$1722,9,FALSE),"")</f>
        <v>30</v>
      </c>
    </row>
    <row r="141" spans="1:127" x14ac:dyDescent="0.45">
      <c r="A141" t="str">
        <f>IF(SUM(B141:R141)=0,"\I:",'Service PJ'!$D139&amp;"_"&amp;'Service PJ'!$E139&amp;"_"&amp;'Service PJ'!$C139)</f>
        <v>\I:</v>
      </c>
      <c r="B141" s="14" t="str">
        <f>IFERROR(VLOOKUP($A$1&amp;'Service PJ'!$D139&amp;'Service PJ'!$B139&amp;'Service PJ'!$A139&amp;"*",'EPA_US9RT techs'!$A$2:$I$1722,9,FALSE),"")</f>
        <v/>
      </c>
      <c r="C141" s="14" t="str">
        <f>IFERROR(VLOOKUP($A$1&amp;'Service PJ'!$D139&amp;'Service PJ'!$B139&amp;'Service PJ'!$A139&amp;"*",'EPA_US9RT techs'!$A$2:$I$1722,9,FALSE),"")</f>
        <v/>
      </c>
      <c r="D141" s="14" t="str">
        <f>IFERROR(VLOOKUP($A$1&amp;'Service PJ'!$D139&amp;'Service PJ'!$B139&amp;'Service PJ'!$A139&amp;"*",'EPA_US9RT techs'!$A$2:$I$1722,9,FALSE),"")</f>
        <v/>
      </c>
      <c r="E141" s="14" t="str">
        <f>IFERROR(VLOOKUP($A$1&amp;'Service PJ'!$D139&amp;'Service PJ'!$B139&amp;'Service PJ'!$A139&amp;"*",'EPA_US9RT techs'!$A$2:$I$1722,9,FALSE),"")</f>
        <v/>
      </c>
      <c r="F141" s="14" t="str">
        <f>IFERROR(VLOOKUP($A$1&amp;'Service PJ'!$D139&amp;'Service PJ'!$B139&amp;'Service PJ'!$A139&amp;"*",'EPA_US9RT techs'!$A$2:$I$1722,9,FALSE),"")</f>
        <v/>
      </c>
      <c r="G141" s="14" t="str">
        <f>IFERROR(VLOOKUP($A$1&amp;'Service PJ'!$D139&amp;'Service PJ'!$B139&amp;'Service PJ'!$A139&amp;"*",'EPA_US9RT techs'!$A$2:$I$1722,9,FALSE),"")</f>
        <v/>
      </c>
      <c r="H141" s="14" t="str">
        <f>IFERROR(VLOOKUP($A$1&amp;'Service PJ'!$D139&amp;'Service PJ'!$B139&amp;'Service PJ'!$A139&amp;"*",'EPA_US9RT techs'!$A$2:$I$1722,9,FALSE),"")</f>
        <v/>
      </c>
      <c r="I141" s="14" t="str">
        <f>IFERROR(VLOOKUP($A$1&amp;'Service PJ'!$D139&amp;'Service PJ'!$B139&amp;'Service PJ'!$A139&amp;"*",'EPA_US9RT techs'!$A$2:$I$1722,9,FALSE),"")</f>
        <v/>
      </c>
      <c r="J141" s="14" t="str">
        <f>IFERROR(VLOOKUP($A$1&amp;'Service PJ'!$D139&amp;'Service PJ'!$B139&amp;'Service PJ'!$A139&amp;"*",'EPA_US9RT techs'!$A$2:$I$1722,9,FALSE),"")</f>
        <v/>
      </c>
      <c r="K141" s="14" t="str">
        <f>IFERROR(VLOOKUP($A$1&amp;'Service PJ'!$D139&amp;'Service PJ'!$B139&amp;'Service PJ'!$A139&amp;"*",'EPA_US9RT techs'!$A$2:$I$1722,9,FALSE),"")</f>
        <v/>
      </c>
      <c r="L141" s="14" t="str">
        <f>IFERROR(VLOOKUP($A$1&amp;'Service PJ'!$D139&amp;'Service PJ'!$B139&amp;'Service PJ'!$A139&amp;"*",'EPA_US9RT techs'!$A$2:$I$1722,9,FALSE),"")</f>
        <v/>
      </c>
      <c r="M141" s="14" t="str">
        <f>IFERROR(VLOOKUP($A$1&amp;'Service PJ'!$D139&amp;'Service PJ'!$B139&amp;'Service PJ'!$A139&amp;"*",'EPA_US9RT techs'!$A$2:$I$1722,9,FALSE),"")</f>
        <v/>
      </c>
      <c r="N141" s="14" t="str">
        <f>IFERROR(VLOOKUP($A$1&amp;'Service PJ'!$D139&amp;'Service PJ'!$B139&amp;'Service PJ'!$A139&amp;"*",'EPA_US9RT techs'!$A$2:$I$1722,9,FALSE),"")</f>
        <v/>
      </c>
      <c r="O141" s="14" t="str">
        <f>IFERROR(VLOOKUP($A$1&amp;'Service PJ'!$D139&amp;'Service PJ'!$B139&amp;'Service PJ'!$A139&amp;"*",'EPA_US9RT techs'!$A$2:$I$1722,9,FALSE),"")</f>
        <v/>
      </c>
      <c r="P141" s="14" t="str">
        <f>IFERROR(VLOOKUP($A$1&amp;'Service PJ'!$D139&amp;'Service PJ'!$B139&amp;'Service PJ'!$A139&amp;"*",'EPA_US9RT techs'!$A$2:$I$1722,9,FALSE),"")</f>
        <v/>
      </c>
      <c r="Q141" s="14" t="str">
        <f>IFERROR(VLOOKUP($A$1&amp;'Service PJ'!$D139&amp;'Service PJ'!$B139&amp;'Service PJ'!$A139&amp;"*",'EPA_US9RT techs'!$A$2:$I$1722,9,FALSE),"")</f>
        <v/>
      </c>
      <c r="R141" s="14" t="str">
        <f>IFERROR(VLOOKUP($A$1&amp;'Service PJ'!$D139&amp;'Service PJ'!$B139&amp;'Service PJ'!$A139&amp;"*",'EPA_US9RT techs'!$A$2:$I$1722,9,FALSE),"")</f>
        <v/>
      </c>
      <c r="S141" s="14" t="str">
        <f>IFERROR(VLOOKUP($A$1&amp;'Service PJ'!$D139&amp;'Service PJ'!$B139&amp;'Service PJ'!$A139&amp;"*",'EPA_US9RT techs'!$A$2:$I$1722,9,FALSE),"")</f>
        <v/>
      </c>
      <c r="T141" s="14" t="str">
        <f>IFERROR(VLOOKUP($A$1&amp;'Service PJ'!$D139&amp;'Service PJ'!$B139&amp;'Service PJ'!$A139&amp;"*",'EPA_US9RT techs'!$A$2:$I$1722,9,FALSE),"")</f>
        <v/>
      </c>
      <c r="U141" s="14" t="str">
        <f>IFERROR(VLOOKUP($A$1&amp;'Service PJ'!$D139&amp;'Service PJ'!$B139&amp;'Service PJ'!$A139&amp;"*",'EPA_US9RT techs'!$A$2:$I$1722,9,FALSE),"")</f>
        <v/>
      </c>
      <c r="V141" s="14" t="str">
        <f>IFERROR(VLOOKUP($A$1&amp;'Service PJ'!$D139&amp;'Service PJ'!$B139&amp;'Service PJ'!$A139&amp;"*",'EPA_US9RT techs'!$A$2:$I$1722,9,FALSE),"")</f>
        <v/>
      </c>
      <c r="W141" s="14" t="str">
        <f>IFERROR(VLOOKUP($A$1&amp;'Service PJ'!$D139&amp;'Service PJ'!$B139&amp;'Service PJ'!$A139&amp;"*",'EPA_US9RT techs'!$A$2:$I$1722,9,FALSE),"")</f>
        <v/>
      </c>
      <c r="X141" s="14" t="str">
        <f>IFERROR(VLOOKUP($A$1&amp;'Service PJ'!$D139&amp;'Service PJ'!$B139&amp;'Service PJ'!$A139&amp;"*",'EPA_US9RT techs'!$A$2:$I$1722,9,FALSE),"")</f>
        <v/>
      </c>
      <c r="Y141" s="14" t="str">
        <f>IFERROR(VLOOKUP($A$1&amp;'Service PJ'!$D139&amp;'Service PJ'!$B139&amp;'Service PJ'!$A139&amp;"*",'EPA_US9RT techs'!$A$2:$I$1722,9,FALSE),"")</f>
        <v/>
      </c>
      <c r="Z141" s="14" t="str">
        <f>IFERROR(VLOOKUP($A$1&amp;'Service PJ'!$D139&amp;'Service PJ'!$B139&amp;'Service PJ'!$A139&amp;"*",'EPA_US9RT techs'!$A$2:$I$1722,9,FALSE),"")</f>
        <v/>
      </c>
      <c r="AA141" s="14" t="str">
        <f>IFERROR(VLOOKUP($A$1&amp;'Service PJ'!$D139&amp;'Service PJ'!$B139&amp;'Service PJ'!$A139&amp;"*",'EPA_US9RT techs'!$A$2:$I$1722,9,FALSE),"")</f>
        <v/>
      </c>
      <c r="AB141" s="14" t="str">
        <f>IFERROR(VLOOKUP($A$1&amp;'Service PJ'!$D139&amp;'Service PJ'!$B139&amp;'Service PJ'!$A139&amp;"*",'EPA_US9RT techs'!$A$2:$I$1722,9,FALSE),"")</f>
        <v/>
      </c>
      <c r="AC141" s="14" t="str">
        <f>IFERROR(VLOOKUP($A$1&amp;'Service PJ'!$D139&amp;'Service PJ'!$B139&amp;'Service PJ'!$A139&amp;"*",'EPA_US9RT techs'!$A$2:$I$1722,9,FALSE),"")</f>
        <v/>
      </c>
      <c r="AD141" s="14" t="str">
        <f>IFERROR(VLOOKUP($A$1&amp;'Service PJ'!$D139&amp;'Service PJ'!$B139&amp;'Service PJ'!$A139&amp;"*",'EPA_US9RT techs'!$A$2:$I$1722,9,FALSE),"")</f>
        <v/>
      </c>
      <c r="AE141" s="14" t="str">
        <f>IFERROR(VLOOKUP($A$1&amp;'Service PJ'!$D139&amp;'Service PJ'!$B139&amp;'Service PJ'!$A139&amp;"*",'EPA_US9RT techs'!$A$2:$I$1722,9,FALSE),"")</f>
        <v/>
      </c>
      <c r="AG141" t="str">
        <f>IF(SUM(AH141:AX141)=0,"\I:",'Service PJ'!$D139&amp;"_"&amp;'Service PJ'!$E139&amp;"_"&amp;'Service PJ'!$C139)</f>
        <v>\I:</v>
      </c>
      <c r="AH141" s="14" t="str">
        <f>IFERROR(VLOOKUP($AG$1&amp;'Service PJ'!$D139&amp;'Service PJ'!$B139&amp;'Service PJ'!$A139&amp;"*",'EPA_US9RT techs'!$A$2:$I$1722,9,FALSE),"")</f>
        <v/>
      </c>
      <c r="AI141" s="14" t="str">
        <f>IFERROR(VLOOKUP($AG$1&amp;'Service PJ'!$D139&amp;'Service PJ'!$B139&amp;'Service PJ'!$A139&amp;"*",'EPA_US9RT techs'!$A$2:$I$1722,9,FALSE),"")</f>
        <v/>
      </c>
      <c r="AJ141" s="14" t="str">
        <f>IFERROR(VLOOKUP($AG$1&amp;'Service PJ'!$D139&amp;'Service PJ'!$B139&amp;'Service PJ'!$A139&amp;"*",'EPA_US9RT techs'!$A$2:$I$1722,9,FALSE),"")</f>
        <v/>
      </c>
      <c r="AK141" s="14" t="str">
        <f>IFERROR(VLOOKUP($AG$1&amp;'Service PJ'!$D139&amp;'Service PJ'!$B139&amp;'Service PJ'!$A139&amp;"*",'EPA_US9RT techs'!$A$2:$I$1722,9,FALSE),"")</f>
        <v/>
      </c>
      <c r="AL141" s="14" t="str">
        <f>IFERROR(VLOOKUP($AG$1&amp;'Service PJ'!$D139&amp;'Service PJ'!$B139&amp;'Service PJ'!$A139&amp;"*",'EPA_US9RT techs'!$A$2:$I$1722,9,FALSE),"")</f>
        <v/>
      </c>
      <c r="AM141" s="14" t="str">
        <f>IFERROR(VLOOKUP($AG$1&amp;'Service PJ'!$D139&amp;'Service PJ'!$B139&amp;'Service PJ'!$A139&amp;"*",'EPA_US9RT techs'!$A$2:$I$1722,9,FALSE),"")</f>
        <v/>
      </c>
      <c r="AN141" s="14" t="str">
        <f>IFERROR(VLOOKUP($AG$1&amp;'Service PJ'!$D139&amp;'Service PJ'!$B139&amp;'Service PJ'!$A139&amp;"*",'EPA_US9RT techs'!$A$2:$I$1722,9,FALSE),"")</f>
        <v/>
      </c>
      <c r="AO141" s="14" t="str">
        <f>IFERROR(VLOOKUP($AG$1&amp;'Service PJ'!$D139&amp;'Service PJ'!$B139&amp;'Service PJ'!$A139&amp;"*",'EPA_US9RT techs'!$A$2:$I$1722,9,FALSE),"")</f>
        <v/>
      </c>
      <c r="AP141" s="14" t="str">
        <f>IFERROR(VLOOKUP($AG$1&amp;'Service PJ'!$D139&amp;'Service PJ'!$B139&amp;'Service PJ'!$A139&amp;"*",'EPA_US9RT techs'!$A$2:$I$1722,9,FALSE),"")</f>
        <v/>
      </c>
      <c r="AQ141" s="14" t="str">
        <f>IFERROR(VLOOKUP($AG$1&amp;'Service PJ'!$D139&amp;'Service PJ'!$B139&amp;'Service PJ'!$A139&amp;"*",'EPA_US9RT techs'!$A$2:$I$1722,9,FALSE),"")</f>
        <v/>
      </c>
      <c r="AR141" s="14" t="str">
        <f>IFERROR(VLOOKUP($AG$1&amp;'Service PJ'!$D139&amp;'Service PJ'!$B139&amp;'Service PJ'!$A139&amp;"*",'EPA_US9RT techs'!$A$2:$I$1722,9,FALSE),"")</f>
        <v/>
      </c>
      <c r="AS141" s="14" t="str">
        <f>IFERROR(VLOOKUP($AG$1&amp;'Service PJ'!$D139&amp;'Service PJ'!$B139&amp;'Service PJ'!$A139&amp;"*",'EPA_US9RT techs'!$A$2:$I$1722,9,FALSE),"")</f>
        <v/>
      </c>
      <c r="AT141" s="14" t="str">
        <f>IFERROR(VLOOKUP($AG$1&amp;'Service PJ'!$D139&amp;'Service PJ'!$B139&amp;'Service PJ'!$A139&amp;"*",'EPA_US9RT techs'!$A$2:$I$1722,9,FALSE),"")</f>
        <v/>
      </c>
      <c r="AU141" s="14" t="str">
        <f>IFERROR(VLOOKUP($AG$1&amp;'Service PJ'!$D139&amp;'Service PJ'!$B139&amp;'Service PJ'!$A139&amp;"*",'EPA_US9RT techs'!$A$2:$I$1722,9,FALSE),"")</f>
        <v/>
      </c>
      <c r="AV141" s="14" t="str">
        <f>IFERROR(VLOOKUP($AG$1&amp;'Service PJ'!$D139&amp;'Service PJ'!$B139&amp;'Service PJ'!$A139&amp;"*",'EPA_US9RT techs'!$A$2:$I$1722,9,FALSE),"")</f>
        <v/>
      </c>
      <c r="AW141" s="14" t="str">
        <f>IFERROR(VLOOKUP($AG$1&amp;'Service PJ'!$D139&amp;'Service PJ'!$B139&amp;'Service PJ'!$A139&amp;"*",'EPA_US9RT techs'!$A$2:$I$1722,9,FALSE),"")</f>
        <v/>
      </c>
      <c r="AX141" s="14" t="str">
        <f>IFERROR(VLOOKUP($AG$1&amp;'Service PJ'!$D139&amp;'Service PJ'!$B139&amp;'Service PJ'!$A139&amp;"*",'EPA_US9RT techs'!$A$2:$I$1722,9,FALSE),"")</f>
        <v/>
      </c>
      <c r="AY141" s="14" t="str">
        <f>IFERROR(VLOOKUP($AG$1&amp;'Service PJ'!$D139&amp;'Service PJ'!$B139&amp;'Service PJ'!$A139&amp;"*",'EPA_US9RT techs'!$A$2:$I$1722,9,FALSE),"")</f>
        <v/>
      </c>
      <c r="AZ141" s="14" t="str">
        <f>IFERROR(VLOOKUP($AG$1&amp;'Service PJ'!$D139&amp;'Service PJ'!$B139&amp;'Service PJ'!$A139&amp;"*",'EPA_US9RT techs'!$A$2:$I$1722,9,FALSE),"")</f>
        <v/>
      </c>
      <c r="BA141" s="14" t="str">
        <f>IFERROR(VLOOKUP($AG$1&amp;'Service PJ'!$D139&amp;'Service PJ'!$B139&amp;'Service PJ'!$A139&amp;"*",'EPA_US9RT techs'!$A$2:$I$1722,9,FALSE),"")</f>
        <v/>
      </c>
      <c r="BB141" s="14" t="str">
        <f>IFERROR(VLOOKUP($AG$1&amp;'Service PJ'!$D139&amp;'Service PJ'!$B139&amp;'Service PJ'!$A139&amp;"*",'EPA_US9RT techs'!$A$2:$I$1722,9,FALSE),"")</f>
        <v/>
      </c>
      <c r="BC141" s="14" t="str">
        <f>IFERROR(VLOOKUP($AG$1&amp;'Service PJ'!$D139&amp;'Service PJ'!$B139&amp;'Service PJ'!$A139&amp;"*",'EPA_US9RT techs'!$A$2:$I$1722,9,FALSE),"")</f>
        <v/>
      </c>
      <c r="BD141" s="14" t="str">
        <f>IFERROR(VLOOKUP($AG$1&amp;'Service PJ'!$D139&amp;'Service PJ'!$B139&amp;'Service PJ'!$A139&amp;"*",'EPA_US9RT techs'!$A$2:$I$1722,9,FALSE),"")</f>
        <v/>
      </c>
      <c r="BE141" s="14" t="str">
        <f>IFERROR(VLOOKUP($AG$1&amp;'Service PJ'!$D139&amp;'Service PJ'!$B139&amp;'Service PJ'!$A139&amp;"*",'EPA_US9RT techs'!$A$2:$I$1722,9,FALSE),"")</f>
        <v/>
      </c>
      <c r="BF141" s="14" t="str">
        <f>IFERROR(VLOOKUP($AG$1&amp;'Service PJ'!$D139&amp;'Service PJ'!$B139&amp;'Service PJ'!$A139&amp;"*",'EPA_US9RT techs'!$A$2:$I$1722,9,FALSE),"")</f>
        <v/>
      </c>
      <c r="BG141" s="14" t="str">
        <f>IFERROR(VLOOKUP($AG$1&amp;'Service PJ'!$D139&amp;'Service PJ'!$B139&amp;'Service PJ'!$A139&amp;"*",'EPA_US9RT techs'!$A$2:$I$1722,9,FALSE),"")</f>
        <v/>
      </c>
      <c r="BH141" s="14" t="str">
        <f>IFERROR(VLOOKUP($AG$1&amp;'Service PJ'!$D139&amp;'Service PJ'!$B139&amp;'Service PJ'!$A139&amp;"*",'EPA_US9RT techs'!$A$2:$I$1722,9,FALSE),"")</f>
        <v/>
      </c>
      <c r="BI141" s="14" t="str">
        <f>IFERROR(VLOOKUP($AG$1&amp;'Service PJ'!$D139&amp;'Service PJ'!$B139&amp;'Service PJ'!$A139&amp;"*",'EPA_US9RT techs'!$A$2:$I$1722,9,FALSE),"")</f>
        <v/>
      </c>
      <c r="BJ141" s="14" t="str">
        <f>IFERROR(VLOOKUP($AG$1&amp;'Service PJ'!$D139&amp;'Service PJ'!$B139&amp;'Service PJ'!$A139&amp;"*",'EPA_US9RT techs'!$A$2:$I$1722,9,FALSE),"")</f>
        <v/>
      </c>
      <c r="BK141" s="14" t="str">
        <f>IFERROR(VLOOKUP($AG$1&amp;'Service PJ'!$D139&amp;'Service PJ'!$B139&amp;'Service PJ'!$A139&amp;"*",'EPA_US9RT techs'!$A$2:$I$1722,9,FALSE),"")</f>
        <v/>
      </c>
      <c r="BM141" t="str">
        <f>IF(SUM(BN141:CD141)=0,"\I:",'Service PJ'!$D139&amp;"_"&amp;'Service PJ'!$E139&amp;"_"&amp;'Service PJ'!$C139)</f>
        <v>\I:</v>
      </c>
      <c r="BN141" s="14" t="str">
        <f>IFERROR(VLOOKUP($BM$1&amp;'Service PJ'!$D139&amp;'Service PJ'!$B139&amp;'Service PJ'!$A139&amp;"*",'EPA_US9RT techs'!$A$2:$I$1722,9,FALSE),"")</f>
        <v/>
      </c>
      <c r="BO141" s="14" t="str">
        <f>IFERROR(VLOOKUP($BM$1&amp;'Service PJ'!$D139&amp;'Service PJ'!$B139&amp;'Service PJ'!$A139&amp;"*",'EPA_US9RT techs'!$A$2:$I$1722,9,FALSE),"")</f>
        <v/>
      </c>
      <c r="BP141" s="14" t="str">
        <f>IFERROR(VLOOKUP($BM$1&amp;'Service PJ'!$D139&amp;'Service PJ'!$B139&amp;'Service PJ'!$A139&amp;"*",'EPA_US9RT techs'!$A$2:$I$1722,9,FALSE),"")</f>
        <v/>
      </c>
      <c r="BQ141" s="14" t="str">
        <f>IFERROR(VLOOKUP($BM$1&amp;'Service PJ'!$D139&amp;'Service PJ'!$B139&amp;'Service PJ'!$A139&amp;"*",'EPA_US9RT techs'!$A$2:$I$1722,9,FALSE),"")</f>
        <v/>
      </c>
      <c r="BR141" s="14" t="str">
        <f>IFERROR(VLOOKUP($BM$1&amp;'Service PJ'!$D139&amp;'Service PJ'!$B139&amp;'Service PJ'!$A139&amp;"*",'EPA_US9RT techs'!$A$2:$I$1722,9,FALSE),"")</f>
        <v/>
      </c>
      <c r="BS141" s="14" t="str">
        <f>IFERROR(VLOOKUP($BM$1&amp;'Service PJ'!$D139&amp;'Service PJ'!$B139&amp;'Service PJ'!$A139&amp;"*",'EPA_US9RT techs'!$A$2:$I$1722,9,FALSE),"")</f>
        <v/>
      </c>
      <c r="BT141" s="14" t="str">
        <f>IFERROR(VLOOKUP($BM$1&amp;'Service PJ'!$D139&amp;'Service PJ'!$B139&amp;'Service PJ'!$A139&amp;"*",'EPA_US9RT techs'!$A$2:$I$1722,9,FALSE),"")</f>
        <v/>
      </c>
      <c r="BU141" s="14" t="str">
        <f>IFERROR(VLOOKUP($BM$1&amp;'Service PJ'!$D139&amp;'Service PJ'!$B139&amp;'Service PJ'!$A139&amp;"*",'EPA_US9RT techs'!$A$2:$I$1722,9,FALSE),"")</f>
        <v/>
      </c>
      <c r="BV141" s="14" t="str">
        <f>IFERROR(VLOOKUP($BM$1&amp;'Service PJ'!$D139&amp;'Service PJ'!$B139&amp;'Service PJ'!$A139&amp;"*",'EPA_US9RT techs'!$A$2:$I$1722,9,FALSE),"")</f>
        <v/>
      </c>
      <c r="BW141" s="14" t="str">
        <f>IFERROR(VLOOKUP($BM$1&amp;'Service PJ'!$D139&amp;'Service PJ'!$B139&amp;'Service PJ'!$A139&amp;"*",'EPA_US9RT techs'!$A$2:$I$1722,9,FALSE),"")</f>
        <v/>
      </c>
      <c r="BX141" s="14" t="str">
        <f>IFERROR(VLOOKUP($BM$1&amp;'Service PJ'!$D139&amp;'Service PJ'!$B139&amp;'Service PJ'!$A139&amp;"*",'EPA_US9RT techs'!$A$2:$I$1722,9,FALSE),"")</f>
        <v/>
      </c>
      <c r="BY141" s="14" t="str">
        <f>IFERROR(VLOOKUP($BM$1&amp;'Service PJ'!$D139&amp;'Service PJ'!$B139&amp;'Service PJ'!$A139&amp;"*",'EPA_US9RT techs'!$A$2:$I$1722,9,FALSE),"")</f>
        <v/>
      </c>
      <c r="BZ141" s="14" t="str">
        <f>IFERROR(VLOOKUP($BM$1&amp;'Service PJ'!$D139&amp;'Service PJ'!$B139&amp;'Service PJ'!$A139&amp;"*",'EPA_US9RT techs'!$A$2:$I$1722,9,FALSE),"")</f>
        <v/>
      </c>
      <c r="CA141" s="14" t="str">
        <f>IFERROR(VLOOKUP($BM$1&amp;'Service PJ'!$D139&amp;'Service PJ'!$B139&amp;'Service PJ'!$A139&amp;"*",'EPA_US9RT techs'!$A$2:$I$1722,9,FALSE),"")</f>
        <v/>
      </c>
      <c r="CB141" s="14" t="str">
        <f>IFERROR(VLOOKUP($BM$1&amp;'Service PJ'!$D139&amp;'Service PJ'!$B139&amp;'Service PJ'!$A139&amp;"*",'EPA_US9RT techs'!$A$2:$I$1722,9,FALSE),"")</f>
        <v/>
      </c>
      <c r="CC141" s="14" t="str">
        <f>IFERROR(VLOOKUP($BM$1&amp;'Service PJ'!$D139&amp;'Service PJ'!$B139&amp;'Service PJ'!$A139&amp;"*",'EPA_US9RT techs'!$A$2:$I$1722,9,FALSE),"")</f>
        <v/>
      </c>
      <c r="CD141" s="14" t="str">
        <f>IFERROR(VLOOKUP($BM$1&amp;'Service PJ'!$D139&amp;'Service PJ'!$B139&amp;'Service PJ'!$A139&amp;"*",'EPA_US9RT techs'!$A$2:$I$1722,9,FALSE),"")</f>
        <v/>
      </c>
      <c r="CE141" s="14" t="str">
        <f>IFERROR(VLOOKUP($BM$1&amp;'Service PJ'!$D139&amp;'Service PJ'!$B139&amp;'Service PJ'!$A139&amp;"*",'EPA_US9RT techs'!$A$2:$I$1722,9,FALSE),"")</f>
        <v/>
      </c>
      <c r="CF141" s="14" t="str">
        <f>IFERROR(VLOOKUP($BM$1&amp;'Service PJ'!$D139&amp;'Service PJ'!$B139&amp;'Service PJ'!$A139&amp;"*",'EPA_US9RT techs'!$A$2:$I$1722,9,FALSE),"")</f>
        <v/>
      </c>
      <c r="CG141" s="14" t="str">
        <f>IFERROR(VLOOKUP($BM$1&amp;'Service PJ'!$D139&amp;'Service PJ'!$B139&amp;'Service PJ'!$A139&amp;"*",'EPA_US9RT techs'!$A$2:$I$1722,9,FALSE),"")</f>
        <v/>
      </c>
      <c r="CH141" s="14" t="str">
        <f>IFERROR(VLOOKUP($BM$1&amp;'Service PJ'!$D139&amp;'Service PJ'!$B139&amp;'Service PJ'!$A139&amp;"*",'EPA_US9RT techs'!$A$2:$I$1722,9,FALSE),"")</f>
        <v/>
      </c>
      <c r="CI141" s="14" t="str">
        <f>IFERROR(VLOOKUP($BM$1&amp;'Service PJ'!$D139&amp;'Service PJ'!$B139&amp;'Service PJ'!$A139&amp;"*",'EPA_US9RT techs'!$A$2:$I$1722,9,FALSE),"")</f>
        <v/>
      </c>
      <c r="CJ141" s="14" t="str">
        <f>IFERROR(VLOOKUP($BM$1&amp;'Service PJ'!$D139&amp;'Service PJ'!$B139&amp;'Service PJ'!$A139&amp;"*",'EPA_US9RT techs'!$A$2:$I$1722,9,FALSE),"")</f>
        <v/>
      </c>
      <c r="CK141" s="14" t="str">
        <f>IFERROR(VLOOKUP($BM$1&amp;'Service PJ'!$D139&amp;'Service PJ'!$B139&amp;'Service PJ'!$A139&amp;"*",'EPA_US9RT techs'!$A$2:$I$1722,9,FALSE),"")</f>
        <v/>
      </c>
      <c r="CL141" s="14" t="str">
        <f>IFERROR(VLOOKUP($BM$1&amp;'Service PJ'!$D139&amp;'Service PJ'!$B139&amp;'Service PJ'!$A139&amp;"*",'EPA_US9RT techs'!$A$2:$I$1722,9,FALSE),"")</f>
        <v/>
      </c>
      <c r="CM141" s="14" t="str">
        <f>IFERROR(VLOOKUP($BM$1&amp;'Service PJ'!$D139&amp;'Service PJ'!$B139&amp;'Service PJ'!$A139&amp;"*",'EPA_US9RT techs'!$A$2:$I$1722,9,FALSE),"")</f>
        <v/>
      </c>
      <c r="CN141" s="14" t="str">
        <f>IFERROR(VLOOKUP($BM$1&amp;'Service PJ'!$D139&amp;'Service PJ'!$B139&amp;'Service PJ'!$A139&amp;"*",'EPA_US9RT techs'!$A$2:$I$1722,9,FALSE),"")</f>
        <v/>
      </c>
      <c r="CO141" s="14" t="str">
        <f>IFERROR(VLOOKUP($BM$1&amp;'Service PJ'!$D139&amp;'Service PJ'!$B139&amp;'Service PJ'!$A139&amp;"*",'EPA_US9RT techs'!$A$2:$I$1722,9,FALSE),"")</f>
        <v/>
      </c>
      <c r="CP141" s="14" t="str">
        <f>IFERROR(VLOOKUP($BM$1&amp;'Service PJ'!$D139&amp;'Service PJ'!$B139&amp;'Service PJ'!$A139&amp;"*",'EPA_US9RT techs'!$A$2:$I$1722,9,FALSE),"")</f>
        <v/>
      </c>
      <c r="CQ141" s="14" t="str">
        <f>IFERROR(VLOOKUP($BM$1&amp;'Service PJ'!$D139&amp;'Service PJ'!$B139&amp;'Service PJ'!$A139&amp;"*",'EPA_US9RT techs'!$A$2:$I$1722,9,FALSE),"")</f>
        <v/>
      </c>
      <c r="CS141" t="str">
        <f>IF(SUM(CT141:DJ141)=0,"\I:",'Service PJ'!$D139&amp;"_"&amp;'Service PJ'!$E139&amp;"_"&amp;'Service PJ'!$C139)</f>
        <v>\I:</v>
      </c>
      <c r="CT141" s="2" t="str">
        <f>IFERROR(VLOOKUP($CS$1&amp;'Service PJ'!$D139&amp;'Service PJ'!$B139&amp;'Service PJ'!$A139&amp;"*",'EPA_US9RT techs'!$A$2:$I$1722,9,FALSE),"")</f>
        <v/>
      </c>
      <c r="CU141" s="2" t="str">
        <f>IFERROR(VLOOKUP($CS$1&amp;'Service PJ'!$D139&amp;'Service PJ'!$B139&amp;'Service PJ'!$A139&amp;"*",'EPA_US9RT techs'!$A$2:$I$1722,9,FALSE),"")</f>
        <v/>
      </c>
      <c r="CV141" s="2" t="str">
        <f>IFERROR(VLOOKUP($CS$1&amp;'Service PJ'!$D139&amp;'Service PJ'!$B139&amp;'Service PJ'!$A139&amp;"*",'EPA_US9RT techs'!$A$2:$I$1722,9,FALSE),"")</f>
        <v/>
      </c>
      <c r="CW141" s="2" t="str">
        <f>IFERROR(VLOOKUP($CS$1&amp;'Service PJ'!$D139&amp;'Service PJ'!$B139&amp;'Service PJ'!$A139&amp;"*",'EPA_US9RT techs'!$A$2:$I$1722,9,FALSE),"")</f>
        <v/>
      </c>
      <c r="CX141" s="2" t="str">
        <f>IFERROR(VLOOKUP($CS$1&amp;'Service PJ'!$D139&amp;'Service PJ'!$B139&amp;'Service PJ'!$A139&amp;"*",'EPA_US9RT techs'!$A$2:$I$1722,9,FALSE),"")</f>
        <v/>
      </c>
      <c r="CY141" s="2" t="str">
        <f>IFERROR(VLOOKUP($CS$1&amp;'Service PJ'!$D139&amp;'Service PJ'!$B139&amp;'Service PJ'!$A139&amp;"*",'EPA_US9RT techs'!$A$2:$I$1722,9,FALSE),"")</f>
        <v/>
      </c>
      <c r="CZ141" s="2" t="str">
        <f>IFERROR(VLOOKUP($CS$1&amp;'Service PJ'!$D139&amp;'Service PJ'!$B139&amp;'Service PJ'!$A139&amp;"*",'EPA_US9RT techs'!$A$2:$I$1722,9,FALSE),"")</f>
        <v/>
      </c>
      <c r="DA141" s="2" t="str">
        <f>IFERROR(VLOOKUP($CS$1&amp;'Service PJ'!$D139&amp;'Service PJ'!$B139&amp;'Service PJ'!$A139&amp;"*",'EPA_US9RT techs'!$A$2:$I$1722,9,FALSE),"")</f>
        <v/>
      </c>
      <c r="DB141" s="2" t="str">
        <f>IFERROR(VLOOKUP($CS$1&amp;'Service PJ'!$D139&amp;'Service PJ'!$B139&amp;'Service PJ'!$A139&amp;"*",'EPA_US9RT techs'!$A$2:$I$1722,9,FALSE),"")</f>
        <v/>
      </c>
      <c r="DC141" s="2" t="str">
        <f>IFERROR(VLOOKUP($CS$1&amp;'Service PJ'!$D139&amp;'Service PJ'!$B139&amp;'Service PJ'!$A139&amp;"*",'EPA_US9RT techs'!$A$2:$I$1722,9,FALSE),"")</f>
        <v/>
      </c>
      <c r="DD141" s="2" t="str">
        <f>IFERROR(VLOOKUP($CS$1&amp;'Service PJ'!$D139&amp;'Service PJ'!$B139&amp;'Service PJ'!$A139&amp;"*",'EPA_US9RT techs'!$A$2:$I$1722,9,FALSE),"")</f>
        <v/>
      </c>
      <c r="DE141" s="2" t="str">
        <f>IFERROR(VLOOKUP($CS$1&amp;'Service PJ'!$D139&amp;'Service PJ'!$B139&amp;'Service PJ'!$A139&amp;"*",'EPA_US9RT techs'!$A$2:$I$1722,9,FALSE),"")</f>
        <v/>
      </c>
      <c r="DF141" s="2" t="str">
        <f>IFERROR(VLOOKUP($CS$1&amp;'Service PJ'!$D139&amp;'Service PJ'!$B139&amp;'Service PJ'!$A139&amp;"*",'EPA_US9RT techs'!$A$2:$I$1722,9,FALSE),"")</f>
        <v/>
      </c>
      <c r="DG141" s="2" t="str">
        <f>IFERROR(VLOOKUP($CS$1&amp;'Service PJ'!$D139&amp;'Service PJ'!$B139&amp;'Service PJ'!$A139&amp;"*",'EPA_US9RT techs'!$A$2:$I$1722,9,FALSE),"")</f>
        <v/>
      </c>
      <c r="DH141" s="2" t="str">
        <f>IFERROR(VLOOKUP($CS$1&amp;'Service PJ'!$D139&amp;'Service PJ'!$B139&amp;'Service PJ'!$A139&amp;"*",'EPA_US9RT techs'!$A$2:$I$1722,9,FALSE),"")</f>
        <v/>
      </c>
      <c r="DI141" s="2" t="str">
        <f>IFERROR(VLOOKUP($CS$1&amp;'Service PJ'!$D139&amp;'Service PJ'!$B139&amp;'Service PJ'!$A139&amp;"*",'EPA_US9RT techs'!$A$2:$I$1722,9,FALSE),"")</f>
        <v/>
      </c>
      <c r="DJ141" s="2" t="str">
        <f>IFERROR(VLOOKUP($CS$1&amp;'Service PJ'!$D139&amp;'Service PJ'!$B139&amp;'Service PJ'!$A139&amp;"*",'EPA_US9RT techs'!$A$2:$I$1722,9,FALSE),"")</f>
        <v/>
      </c>
      <c r="DK141" s="2" t="str">
        <f>IFERROR(VLOOKUP($CS$1&amp;'Service PJ'!$D139&amp;'Service PJ'!$B139&amp;'Service PJ'!$A139&amp;"*",'EPA_US9RT techs'!$A$2:$I$1722,9,FALSE),"")</f>
        <v/>
      </c>
      <c r="DL141" s="2" t="str">
        <f>IFERROR(VLOOKUP($CS$1&amp;'Service PJ'!$D139&amp;'Service PJ'!$B139&amp;'Service PJ'!$A139&amp;"*",'EPA_US9RT techs'!$A$2:$I$1722,9,FALSE),"")</f>
        <v/>
      </c>
      <c r="DM141" s="2" t="str">
        <f>IFERROR(VLOOKUP($CS$1&amp;'Service PJ'!$D139&amp;'Service PJ'!$B139&amp;'Service PJ'!$A139&amp;"*",'EPA_US9RT techs'!$A$2:$I$1722,9,FALSE),"")</f>
        <v/>
      </c>
      <c r="DN141" s="2" t="str">
        <f>IFERROR(VLOOKUP($CS$1&amp;'Service PJ'!$D139&amp;'Service PJ'!$B139&amp;'Service PJ'!$A139&amp;"*",'EPA_US9RT techs'!$A$2:$I$1722,9,FALSE),"")</f>
        <v/>
      </c>
      <c r="DO141" s="2" t="str">
        <f>IFERROR(VLOOKUP($CS$1&amp;'Service PJ'!$D139&amp;'Service PJ'!$B139&amp;'Service PJ'!$A139&amp;"*",'EPA_US9RT techs'!$A$2:$I$1722,9,FALSE),"")</f>
        <v/>
      </c>
      <c r="DP141" s="2" t="str">
        <f>IFERROR(VLOOKUP($CS$1&amp;'Service PJ'!$D139&amp;'Service PJ'!$B139&amp;'Service PJ'!$A139&amp;"*",'EPA_US9RT techs'!$A$2:$I$1722,9,FALSE),"")</f>
        <v/>
      </c>
      <c r="DQ141" s="2" t="str">
        <f>IFERROR(VLOOKUP($CS$1&amp;'Service PJ'!$D139&amp;'Service PJ'!$B139&amp;'Service PJ'!$A139&amp;"*",'EPA_US9RT techs'!$A$2:$I$1722,9,FALSE),"")</f>
        <v/>
      </c>
      <c r="DR141" s="2" t="str">
        <f>IFERROR(VLOOKUP($CS$1&amp;'Service PJ'!$D139&amp;'Service PJ'!$B139&amp;'Service PJ'!$A139&amp;"*",'EPA_US9RT techs'!$A$2:$I$1722,9,FALSE),"")</f>
        <v/>
      </c>
      <c r="DS141" s="2" t="str">
        <f>IFERROR(VLOOKUP($CS$1&amp;'Service PJ'!$D139&amp;'Service PJ'!$B139&amp;'Service PJ'!$A139&amp;"*",'EPA_US9RT techs'!$A$2:$I$1722,9,FALSE),"")</f>
        <v/>
      </c>
      <c r="DT141" s="2" t="str">
        <f>IFERROR(VLOOKUP($CS$1&amp;'Service PJ'!$D139&amp;'Service PJ'!$B139&amp;'Service PJ'!$A139&amp;"*",'EPA_US9RT techs'!$A$2:$I$1722,9,FALSE),"")</f>
        <v/>
      </c>
      <c r="DU141" s="2" t="str">
        <f>IFERROR(VLOOKUP($CS$1&amp;'Service PJ'!$D139&amp;'Service PJ'!$B139&amp;'Service PJ'!$A139&amp;"*",'EPA_US9RT techs'!$A$2:$I$1722,9,FALSE),"")</f>
        <v/>
      </c>
      <c r="DV141" s="2" t="str">
        <f>IFERROR(VLOOKUP($CS$1&amp;'Service PJ'!$D139&amp;'Service PJ'!$B139&amp;'Service PJ'!$A139&amp;"*",'EPA_US9RT techs'!$A$2:$I$1722,9,FALSE),"")</f>
        <v/>
      </c>
      <c r="DW141" s="2" t="str">
        <f>IFERROR(VLOOKUP($CS$1&amp;'Service PJ'!$D139&amp;'Service PJ'!$B139&amp;'Service PJ'!$A139&amp;"*",'EPA_US9RT techs'!$A$2:$I$1722,9,FALSE),"")</f>
        <v/>
      </c>
    </row>
    <row r="142" spans="1:127" x14ac:dyDescent="0.45">
      <c r="A142" t="str">
        <f>IF(SUM(B142:R142)=0,"\I:",'Service PJ'!$D140&amp;"_"&amp;'Service PJ'!$E140&amp;"_"&amp;'Service PJ'!$C140)</f>
        <v>\I:</v>
      </c>
      <c r="B142" s="14" t="str">
        <f>IFERROR(VLOOKUP($A$1&amp;'Service PJ'!$D140&amp;'Service PJ'!$B140&amp;'Service PJ'!$A140&amp;"*",'EPA_US9RT techs'!$A$2:$I$1722,9,FALSE),"")</f>
        <v/>
      </c>
      <c r="C142" s="14" t="str">
        <f>IFERROR(VLOOKUP($A$1&amp;'Service PJ'!$D140&amp;'Service PJ'!$B140&amp;'Service PJ'!$A140&amp;"*",'EPA_US9RT techs'!$A$2:$I$1722,9,FALSE),"")</f>
        <v/>
      </c>
      <c r="D142" s="14" t="str">
        <f>IFERROR(VLOOKUP($A$1&amp;'Service PJ'!$D140&amp;'Service PJ'!$B140&amp;'Service PJ'!$A140&amp;"*",'EPA_US9RT techs'!$A$2:$I$1722,9,FALSE),"")</f>
        <v/>
      </c>
      <c r="E142" s="14" t="str">
        <f>IFERROR(VLOOKUP($A$1&amp;'Service PJ'!$D140&amp;'Service PJ'!$B140&amp;'Service PJ'!$A140&amp;"*",'EPA_US9RT techs'!$A$2:$I$1722,9,FALSE),"")</f>
        <v/>
      </c>
      <c r="F142" s="14" t="str">
        <f>IFERROR(VLOOKUP($A$1&amp;'Service PJ'!$D140&amp;'Service PJ'!$B140&amp;'Service PJ'!$A140&amp;"*",'EPA_US9RT techs'!$A$2:$I$1722,9,FALSE),"")</f>
        <v/>
      </c>
      <c r="G142" s="14" t="str">
        <f>IFERROR(VLOOKUP($A$1&amp;'Service PJ'!$D140&amp;'Service PJ'!$B140&amp;'Service PJ'!$A140&amp;"*",'EPA_US9RT techs'!$A$2:$I$1722,9,FALSE),"")</f>
        <v/>
      </c>
      <c r="H142" s="14" t="str">
        <f>IFERROR(VLOOKUP($A$1&amp;'Service PJ'!$D140&amp;'Service PJ'!$B140&amp;'Service PJ'!$A140&amp;"*",'EPA_US9RT techs'!$A$2:$I$1722,9,FALSE),"")</f>
        <v/>
      </c>
      <c r="I142" s="14" t="str">
        <f>IFERROR(VLOOKUP($A$1&amp;'Service PJ'!$D140&amp;'Service PJ'!$B140&amp;'Service PJ'!$A140&amp;"*",'EPA_US9RT techs'!$A$2:$I$1722,9,FALSE),"")</f>
        <v/>
      </c>
      <c r="J142" s="14" t="str">
        <f>IFERROR(VLOOKUP($A$1&amp;'Service PJ'!$D140&amp;'Service PJ'!$B140&amp;'Service PJ'!$A140&amp;"*",'EPA_US9RT techs'!$A$2:$I$1722,9,FALSE),"")</f>
        <v/>
      </c>
      <c r="K142" s="14" t="str">
        <f>IFERROR(VLOOKUP($A$1&amp;'Service PJ'!$D140&amp;'Service PJ'!$B140&amp;'Service PJ'!$A140&amp;"*",'EPA_US9RT techs'!$A$2:$I$1722,9,FALSE),"")</f>
        <v/>
      </c>
      <c r="L142" s="14" t="str">
        <f>IFERROR(VLOOKUP($A$1&amp;'Service PJ'!$D140&amp;'Service PJ'!$B140&amp;'Service PJ'!$A140&amp;"*",'EPA_US9RT techs'!$A$2:$I$1722,9,FALSE),"")</f>
        <v/>
      </c>
      <c r="M142" s="14" t="str">
        <f>IFERROR(VLOOKUP($A$1&amp;'Service PJ'!$D140&amp;'Service PJ'!$B140&amp;'Service PJ'!$A140&amp;"*",'EPA_US9RT techs'!$A$2:$I$1722,9,FALSE),"")</f>
        <v/>
      </c>
      <c r="N142" s="14" t="str">
        <f>IFERROR(VLOOKUP($A$1&amp;'Service PJ'!$D140&amp;'Service PJ'!$B140&amp;'Service PJ'!$A140&amp;"*",'EPA_US9RT techs'!$A$2:$I$1722,9,FALSE),"")</f>
        <v/>
      </c>
      <c r="O142" s="14" t="str">
        <f>IFERROR(VLOOKUP($A$1&amp;'Service PJ'!$D140&amp;'Service PJ'!$B140&amp;'Service PJ'!$A140&amp;"*",'EPA_US9RT techs'!$A$2:$I$1722,9,FALSE),"")</f>
        <v/>
      </c>
      <c r="P142" s="14" t="str">
        <f>IFERROR(VLOOKUP($A$1&amp;'Service PJ'!$D140&amp;'Service PJ'!$B140&amp;'Service PJ'!$A140&amp;"*",'EPA_US9RT techs'!$A$2:$I$1722,9,FALSE),"")</f>
        <v/>
      </c>
      <c r="Q142" s="14" t="str">
        <f>IFERROR(VLOOKUP($A$1&amp;'Service PJ'!$D140&amp;'Service PJ'!$B140&amp;'Service PJ'!$A140&amp;"*",'EPA_US9RT techs'!$A$2:$I$1722,9,FALSE),"")</f>
        <v/>
      </c>
      <c r="R142" s="14" t="str">
        <f>IFERROR(VLOOKUP($A$1&amp;'Service PJ'!$D140&amp;'Service PJ'!$B140&amp;'Service PJ'!$A140&amp;"*",'EPA_US9RT techs'!$A$2:$I$1722,9,FALSE),"")</f>
        <v/>
      </c>
      <c r="S142" s="14" t="str">
        <f>IFERROR(VLOOKUP($A$1&amp;'Service PJ'!$D140&amp;'Service PJ'!$B140&amp;'Service PJ'!$A140&amp;"*",'EPA_US9RT techs'!$A$2:$I$1722,9,FALSE),"")</f>
        <v/>
      </c>
      <c r="T142" s="14" t="str">
        <f>IFERROR(VLOOKUP($A$1&amp;'Service PJ'!$D140&amp;'Service PJ'!$B140&amp;'Service PJ'!$A140&amp;"*",'EPA_US9RT techs'!$A$2:$I$1722,9,FALSE),"")</f>
        <v/>
      </c>
      <c r="U142" s="14" t="str">
        <f>IFERROR(VLOOKUP($A$1&amp;'Service PJ'!$D140&amp;'Service PJ'!$B140&amp;'Service PJ'!$A140&amp;"*",'EPA_US9RT techs'!$A$2:$I$1722,9,FALSE),"")</f>
        <v/>
      </c>
      <c r="V142" s="14" t="str">
        <f>IFERROR(VLOOKUP($A$1&amp;'Service PJ'!$D140&amp;'Service PJ'!$B140&amp;'Service PJ'!$A140&amp;"*",'EPA_US9RT techs'!$A$2:$I$1722,9,FALSE),"")</f>
        <v/>
      </c>
      <c r="W142" s="14" t="str">
        <f>IFERROR(VLOOKUP($A$1&amp;'Service PJ'!$D140&amp;'Service PJ'!$B140&amp;'Service PJ'!$A140&amp;"*",'EPA_US9RT techs'!$A$2:$I$1722,9,FALSE),"")</f>
        <v/>
      </c>
      <c r="X142" s="14" t="str">
        <f>IFERROR(VLOOKUP($A$1&amp;'Service PJ'!$D140&amp;'Service PJ'!$B140&amp;'Service PJ'!$A140&amp;"*",'EPA_US9RT techs'!$A$2:$I$1722,9,FALSE),"")</f>
        <v/>
      </c>
      <c r="Y142" s="14" t="str">
        <f>IFERROR(VLOOKUP($A$1&amp;'Service PJ'!$D140&amp;'Service PJ'!$B140&amp;'Service PJ'!$A140&amp;"*",'EPA_US9RT techs'!$A$2:$I$1722,9,FALSE),"")</f>
        <v/>
      </c>
      <c r="Z142" s="14" t="str">
        <f>IFERROR(VLOOKUP($A$1&amp;'Service PJ'!$D140&amp;'Service PJ'!$B140&amp;'Service PJ'!$A140&amp;"*",'EPA_US9RT techs'!$A$2:$I$1722,9,FALSE),"")</f>
        <v/>
      </c>
      <c r="AA142" s="14" t="str">
        <f>IFERROR(VLOOKUP($A$1&amp;'Service PJ'!$D140&amp;'Service PJ'!$B140&amp;'Service PJ'!$A140&amp;"*",'EPA_US9RT techs'!$A$2:$I$1722,9,FALSE),"")</f>
        <v/>
      </c>
      <c r="AB142" s="14" t="str">
        <f>IFERROR(VLOOKUP($A$1&amp;'Service PJ'!$D140&amp;'Service PJ'!$B140&amp;'Service PJ'!$A140&amp;"*",'EPA_US9RT techs'!$A$2:$I$1722,9,FALSE),"")</f>
        <v/>
      </c>
      <c r="AC142" s="14" t="str">
        <f>IFERROR(VLOOKUP($A$1&amp;'Service PJ'!$D140&amp;'Service PJ'!$B140&amp;'Service PJ'!$A140&amp;"*",'EPA_US9RT techs'!$A$2:$I$1722,9,FALSE),"")</f>
        <v/>
      </c>
      <c r="AD142" s="14" t="str">
        <f>IFERROR(VLOOKUP($A$1&amp;'Service PJ'!$D140&amp;'Service PJ'!$B140&amp;'Service PJ'!$A140&amp;"*",'EPA_US9RT techs'!$A$2:$I$1722,9,FALSE),"")</f>
        <v/>
      </c>
      <c r="AE142" s="14" t="str">
        <f>IFERROR(VLOOKUP($A$1&amp;'Service PJ'!$D140&amp;'Service PJ'!$B140&amp;'Service PJ'!$A140&amp;"*",'EPA_US9RT techs'!$A$2:$I$1722,9,FALSE),"")</f>
        <v/>
      </c>
      <c r="AG142" t="str">
        <f>IF(SUM(AH142:AX142)=0,"\I:",'Service PJ'!$D140&amp;"_"&amp;'Service PJ'!$E140&amp;"_"&amp;'Service PJ'!$C140)</f>
        <v>\I:</v>
      </c>
      <c r="AH142" s="14" t="str">
        <f>IFERROR(VLOOKUP($AG$1&amp;'Service PJ'!$D140&amp;'Service PJ'!$B140&amp;'Service PJ'!$A140&amp;"*",'EPA_US9RT techs'!$A$2:$I$1722,9,FALSE),"")</f>
        <v/>
      </c>
      <c r="AI142" s="14" t="str">
        <f>IFERROR(VLOOKUP($AG$1&amp;'Service PJ'!$D140&amp;'Service PJ'!$B140&amp;'Service PJ'!$A140&amp;"*",'EPA_US9RT techs'!$A$2:$I$1722,9,FALSE),"")</f>
        <v/>
      </c>
      <c r="AJ142" s="14" t="str">
        <f>IFERROR(VLOOKUP($AG$1&amp;'Service PJ'!$D140&amp;'Service PJ'!$B140&amp;'Service PJ'!$A140&amp;"*",'EPA_US9RT techs'!$A$2:$I$1722,9,FALSE),"")</f>
        <v/>
      </c>
      <c r="AK142" s="14" t="str">
        <f>IFERROR(VLOOKUP($AG$1&amp;'Service PJ'!$D140&amp;'Service PJ'!$B140&amp;'Service PJ'!$A140&amp;"*",'EPA_US9RT techs'!$A$2:$I$1722,9,FALSE),"")</f>
        <v/>
      </c>
      <c r="AL142" s="14" t="str">
        <f>IFERROR(VLOOKUP($AG$1&amp;'Service PJ'!$D140&amp;'Service PJ'!$B140&amp;'Service PJ'!$A140&amp;"*",'EPA_US9RT techs'!$A$2:$I$1722,9,FALSE),"")</f>
        <v/>
      </c>
      <c r="AM142" s="14" t="str">
        <f>IFERROR(VLOOKUP($AG$1&amp;'Service PJ'!$D140&amp;'Service PJ'!$B140&amp;'Service PJ'!$A140&amp;"*",'EPA_US9RT techs'!$A$2:$I$1722,9,FALSE),"")</f>
        <v/>
      </c>
      <c r="AN142" s="14" t="str">
        <f>IFERROR(VLOOKUP($AG$1&amp;'Service PJ'!$D140&amp;'Service PJ'!$B140&amp;'Service PJ'!$A140&amp;"*",'EPA_US9RT techs'!$A$2:$I$1722,9,FALSE),"")</f>
        <v/>
      </c>
      <c r="AO142" s="14" t="str">
        <f>IFERROR(VLOOKUP($AG$1&amp;'Service PJ'!$D140&amp;'Service PJ'!$B140&amp;'Service PJ'!$A140&amp;"*",'EPA_US9RT techs'!$A$2:$I$1722,9,FALSE),"")</f>
        <v/>
      </c>
      <c r="AP142" s="14" t="str">
        <f>IFERROR(VLOOKUP($AG$1&amp;'Service PJ'!$D140&amp;'Service PJ'!$B140&amp;'Service PJ'!$A140&amp;"*",'EPA_US9RT techs'!$A$2:$I$1722,9,FALSE),"")</f>
        <v/>
      </c>
      <c r="AQ142" s="14" t="str">
        <f>IFERROR(VLOOKUP($AG$1&amp;'Service PJ'!$D140&amp;'Service PJ'!$B140&amp;'Service PJ'!$A140&amp;"*",'EPA_US9RT techs'!$A$2:$I$1722,9,FALSE),"")</f>
        <v/>
      </c>
      <c r="AR142" s="14" t="str">
        <f>IFERROR(VLOOKUP($AG$1&amp;'Service PJ'!$D140&amp;'Service PJ'!$B140&amp;'Service PJ'!$A140&amp;"*",'EPA_US9RT techs'!$A$2:$I$1722,9,FALSE),"")</f>
        <v/>
      </c>
      <c r="AS142" s="14" t="str">
        <f>IFERROR(VLOOKUP($AG$1&amp;'Service PJ'!$D140&amp;'Service PJ'!$B140&amp;'Service PJ'!$A140&amp;"*",'EPA_US9RT techs'!$A$2:$I$1722,9,FALSE),"")</f>
        <v/>
      </c>
      <c r="AT142" s="14" t="str">
        <f>IFERROR(VLOOKUP($AG$1&amp;'Service PJ'!$D140&amp;'Service PJ'!$B140&amp;'Service PJ'!$A140&amp;"*",'EPA_US9RT techs'!$A$2:$I$1722,9,FALSE),"")</f>
        <v/>
      </c>
      <c r="AU142" s="14" t="str">
        <f>IFERROR(VLOOKUP($AG$1&amp;'Service PJ'!$D140&amp;'Service PJ'!$B140&amp;'Service PJ'!$A140&amp;"*",'EPA_US9RT techs'!$A$2:$I$1722,9,FALSE),"")</f>
        <v/>
      </c>
      <c r="AV142" s="14" t="str">
        <f>IFERROR(VLOOKUP($AG$1&amp;'Service PJ'!$D140&amp;'Service PJ'!$B140&amp;'Service PJ'!$A140&amp;"*",'EPA_US9RT techs'!$A$2:$I$1722,9,FALSE),"")</f>
        <v/>
      </c>
      <c r="AW142" s="14" t="str">
        <f>IFERROR(VLOOKUP($AG$1&amp;'Service PJ'!$D140&amp;'Service PJ'!$B140&amp;'Service PJ'!$A140&amp;"*",'EPA_US9RT techs'!$A$2:$I$1722,9,FALSE),"")</f>
        <v/>
      </c>
      <c r="AX142" s="14" t="str">
        <f>IFERROR(VLOOKUP($AG$1&amp;'Service PJ'!$D140&amp;'Service PJ'!$B140&amp;'Service PJ'!$A140&amp;"*",'EPA_US9RT techs'!$A$2:$I$1722,9,FALSE),"")</f>
        <v/>
      </c>
      <c r="AY142" s="14" t="str">
        <f>IFERROR(VLOOKUP($AG$1&amp;'Service PJ'!$D140&amp;'Service PJ'!$B140&amp;'Service PJ'!$A140&amp;"*",'EPA_US9RT techs'!$A$2:$I$1722,9,FALSE),"")</f>
        <v/>
      </c>
      <c r="AZ142" s="14" t="str">
        <f>IFERROR(VLOOKUP($AG$1&amp;'Service PJ'!$D140&amp;'Service PJ'!$B140&amp;'Service PJ'!$A140&amp;"*",'EPA_US9RT techs'!$A$2:$I$1722,9,FALSE),"")</f>
        <v/>
      </c>
      <c r="BA142" s="14" t="str">
        <f>IFERROR(VLOOKUP($AG$1&amp;'Service PJ'!$D140&amp;'Service PJ'!$B140&amp;'Service PJ'!$A140&amp;"*",'EPA_US9RT techs'!$A$2:$I$1722,9,FALSE),"")</f>
        <v/>
      </c>
      <c r="BB142" s="14" t="str">
        <f>IFERROR(VLOOKUP($AG$1&amp;'Service PJ'!$D140&amp;'Service PJ'!$B140&amp;'Service PJ'!$A140&amp;"*",'EPA_US9RT techs'!$A$2:$I$1722,9,FALSE),"")</f>
        <v/>
      </c>
      <c r="BC142" s="14" t="str">
        <f>IFERROR(VLOOKUP($AG$1&amp;'Service PJ'!$D140&amp;'Service PJ'!$B140&amp;'Service PJ'!$A140&amp;"*",'EPA_US9RT techs'!$A$2:$I$1722,9,FALSE),"")</f>
        <v/>
      </c>
      <c r="BD142" s="14" t="str">
        <f>IFERROR(VLOOKUP($AG$1&amp;'Service PJ'!$D140&amp;'Service PJ'!$B140&amp;'Service PJ'!$A140&amp;"*",'EPA_US9RT techs'!$A$2:$I$1722,9,FALSE),"")</f>
        <v/>
      </c>
      <c r="BE142" s="14" t="str">
        <f>IFERROR(VLOOKUP($AG$1&amp;'Service PJ'!$D140&amp;'Service PJ'!$B140&amp;'Service PJ'!$A140&amp;"*",'EPA_US9RT techs'!$A$2:$I$1722,9,FALSE),"")</f>
        <v/>
      </c>
      <c r="BF142" s="14" t="str">
        <f>IFERROR(VLOOKUP($AG$1&amp;'Service PJ'!$D140&amp;'Service PJ'!$B140&amp;'Service PJ'!$A140&amp;"*",'EPA_US9RT techs'!$A$2:$I$1722,9,FALSE),"")</f>
        <v/>
      </c>
      <c r="BG142" s="14" t="str">
        <f>IFERROR(VLOOKUP($AG$1&amp;'Service PJ'!$D140&amp;'Service PJ'!$B140&amp;'Service PJ'!$A140&amp;"*",'EPA_US9RT techs'!$A$2:$I$1722,9,FALSE),"")</f>
        <v/>
      </c>
      <c r="BH142" s="14" t="str">
        <f>IFERROR(VLOOKUP($AG$1&amp;'Service PJ'!$D140&amp;'Service PJ'!$B140&amp;'Service PJ'!$A140&amp;"*",'EPA_US9RT techs'!$A$2:$I$1722,9,FALSE),"")</f>
        <v/>
      </c>
      <c r="BI142" s="14" t="str">
        <f>IFERROR(VLOOKUP($AG$1&amp;'Service PJ'!$D140&amp;'Service PJ'!$B140&amp;'Service PJ'!$A140&amp;"*",'EPA_US9RT techs'!$A$2:$I$1722,9,FALSE),"")</f>
        <v/>
      </c>
      <c r="BJ142" s="14" t="str">
        <f>IFERROR(VLOOKUP($AG$1&amp;'Service PJ'!$D140&amp;'Service PJ'!$B140&amp;'Service PJ'!$A140&amp;"*",'EPA_US9RT techs'!$A$2:$I$1722,9,FALSE),"")</f>
        <v/>
      </c>
      <c r="BK142" s="14" t="str">
        <f>IFERROR(VLOOKUP($AG$1&amp;'Service PJ'!$D140&amp;'Service PJ'!$B140&amp;'Service PJ'!$A140&amp;"*",'EPA_US9RT techs'!$A$2:$I$1722,9,FALSE),"")</f>
        <v/>
      </c>
      <c r="BM142" t="str">
        <f>IF(SUM(BN142:CD142)=0,"\I:",'Service PJ'!$D140&amp;"_"&amp;'Service PJ'!$E140&amp;"_"&amp;'Service PJ'!$C140)</f>
        <v>\I:</v>
      </c>
      <c r="BN142" s="14" t="str">
        <f>IFERROR(VLOOKUP($BM$1&amp;'Service PJ'!$D140&amp;'Service PJ'!$B140&amp;'Service PJ'!$A140&amp;"*",'EPA_US9RT techs'!$A$2:$I$1722,9,FALSE),"")</f>
        <v/>
      </c>
      <c r="BO142" s="14" t="str">
        <f>IFERROR(VLOOKUP($BM$1&amp;'Service PJ'!$D140&amp;'Service PJ'!$B140&amp;'Service PJ'!$A140&amp;"*",'EPA_US9RT techs'!$A$2:$I$1722,9,FALSE),"")</f>
        <v/>
      </c>
      <c r="BP142" s="14" t="str">
        <f>IFERROR(VLOOKUP($BM$1&amp;'Service PJ'!$D140&amp;'Service PJ'!$B140&amp;'Service PJ'!$A140&amp;"*",'EPA_US9RT techs'!$A$2:$I$1722,9,FALSE),"")</f>
        <v/>
      </c>
      <c r="BQ142" s="14" t="str">
        <f>IFERROR(VLOOKUP($BM$1&amp;'Service PJ'!$D140&amp;'Service PJ'!$B140&amp;'Service PJ'!$A140&amp;"*",'EPA_US9RT techs'!$A$2:$I$1722,9,FALSE),"")</f>
        <v/>
      </c>
      <c r="BR142" s="14" t="str">
        <f>IFERROR(VLOOKUP($BM$1&amp;'Service PJ'!$D140&amp;'Service PJ'!$B140&amp;'Service PJ'!$A140&amp;"*",'EPA_US9RT techs'!$A$2:$I$1722,9,FALSE),"")</f>
        <v/>
      </c>
      <c r="BS142" s="14" t="str">
        <f>IFERROR(VLOOKUP($BM$1&amp;'Service PJ'!$D140&amp;'Service PJ'!$B140&amp;'Service PJ'!$A140&amp;"*",'EPA_US9RT techs'!$A$2:$I$1722,9,FALSE),"")</f>
        <v/>
      </c>
      <c r="BT142" s="14" t="str">
        <f>IFERROR(VLOOKUP($BM$1&amp;'Service PJ'!$D140&amp;'Service PJ'!$B140&amp;'Service PJ'!$A140&amp;"*",'EPA_US9RT techs'!$A$2:$I$1722,9,FALSE),"")</f>
        <v/>
      </c>
      <c r="BU142" s="14" t="str">
        <f>IFERROR(VLOOKUP($BM$1&amp;'Service PJ'!$D140&amp;'Service PJ'!$B140&amp;'Service PJ'!$A140&amp;"*",'EPA_US9RT techs'!$A$2:$I$1722,9,FALSE),"")</f>
        <v/>
      </c>
      <c r="BV142" s="14" t="str">
        <f>IFERROR(VLOOKUP($BM$1&amp;'Service PJ'!$D140&amp;'Service PJ'!$B140&amp;'Service PJ'!$A140&amp;"*",'EPA_US9RT techs'!$A$2:$I$1722,9,FALSE),"")</f>
        <v/>
      </c>
      <c r="BW142" s="14" t="str">
        <f>IFERROR(VLOOKUP($BM$1&amp;'Service PJ'!$D140&amp;'Service PJ'!$B140&amp;'Service PJ'!$A140&amp;"*",'EPA_US9RT techs'!$A$2:$I$1722,9,FALSE),"")</f>
        <v/>
      </c>
      <c r="BX142" s="14" t="str">
        <f>IFERROR(VLOOKUP($BM$1&amp;'Service PJ'!$D140&amp;'Service PJ'!$B140&amp;'Service PJ'!$A140&amp;"*",'EPA_US9RT techs'!$A$2:$I$1722,9,FALSE),"")</f>
        <v/>
      </c>
      <c r="BY142" s="14" t="str">
        <f>IFERROR(VLOOKUP($BM$1&amp;'Service PJ'!$D140&amp;'Service PJ'!$B140&amp;'Service PJ'!$A140&amp;"*",'EPA_US9RT techs'!$A$2:$I$1722,9,FALSE),"")</f>
        <v/>
      </c>
      <c r="BZ142" s="14" t="str">
        <f>IFERROR(VLOOKUP($BM$1&amp;'Service PJ'!$D140&amp;'Service PJ'!$B140&amp;'Service PJ'!$A140&amp;"*",'EPA_US9RT techs'!$A$2:$I$1722,9,FALSE),"")</f>
        <v/>
      </c>
      <c r="CA142" s="14" t="str">
        <f>IFERROR(VLOOKUP($BM$1&amp;'Service PJ'!$D140&amp;'Service PJ'!$B140&amp;'Service PJ'!$A140&amp;"*",'EPA_US9RT techs'!$A$2:$I$1722,9,FALSE),"")</f>
        <v/>
      </c>
      <c r="CB142" s="14" t="str">
        <f>IFERROR(VLOOKUP($BM$1&amp;'Service PJ'!$D140&amp;'Service PJ'!$B140&amp;'Service PJ'!$A140&amp;"*",'EPA_US9RT techs'!$A$2:$I$1722,9,FALSE),"")</f>
        <v/>
      </c>
      <c r="CC142" s="14" t="str">
        <f>IFERROR(VLOOKUP($BM$1&amp;'Service PJ'!$D140&amp;'Service PJ'!$B140&amp;'Service PJ'!$A140&amp;"*",'EPA_US9RT techs'!$A$2:$I$1722,9,FALSE),"")</f>
        <v/>
      </c>
      <c r="CD142" s="14" t="str">
        <f>IFERROR(VLOOKUP($BM$1&amp;'Service PJ'!$D140&amp;'Service PJ'!$B140&amp;'Service PJ'!$A140&amp;"*",'EPA_US9RT techs'!$A$2:$I$1722,9,FALSE),"")</f>
        <v/>
      </c>
      <c r="CE142" s="14" t="str">
        <f>IFERROR(VLOOKUP($BM$1&amp;'Service PJ'!$D140&amp;'Service PJ'!$B140&amp;'Service PJ'!$A140&amp;"*",'EPA_US9RT techs'!$A$2:$I$1722,9,FALSE),"")</f>
        <v/>
      </c>
      <c r="CF142" s="14" t="str">
        <f>IFERROR(VLOOKUP($BM$1&amp;'Service PJ'!$D140&amp;'Service PJ'!$B140&amp;'Service PJ'!$A140&amp;"*",'EPA_US9RT techs'!$A$2:$I$1722,9,FALSE),"")</f>
        <v/>
      </c>
      <c r="CG142" s="14" t="str">
        <f>IFERROR(VLOOKUP($BM$1&amp;'Service PJ'!$D140&amp;'Service PJ'!$B140&amp;'Service PJ'!$A140&amp;"*",'EPA_US9RT techs'!$A$2:$I$1722,9,FALSE),"")</f>
        <v/>
      </c>
      <c r="CH142" s="14" t="str">
        <f>IFERROR(VLOOKUP($BM$1&amp;'Service PJ'!$D140&amp;'Service PJ'!$B140&amp;'Service PJ'!$A140&amp;"*",'EPA_US9RT techs'!$A$2:$I$1722,9,FALSE),"")</f>
        <v/>
      </c>
      <c r="CI142" s="14" t="str">
        <f>IFERROR(VLOOKUP($BM$1&amp;'Service PJ'!$D140&amp;'Service PJ'!$B140&amp;'Service PJ'!$A140&amp;"*",'EPA_US9RT techs'!$A$2:$I$1722,9,FALSE),"")</f>
        <v/>
      </c>
      <c r="CJ142" s="14" t="str">
        <f>IFERROR(VLOOKUP($BM$1&amp;'Service PJ'!$D140&amp;'Service PJ'!$B140&amp;'Service PJ'!$A140&amp;"*",'EPA_US9RT techs'!$A$2:$I$1722,9,FALSE),"")</f>
        <v/>
      </c>
      <c r="CK142" s="14" t="str">
        <f>IFERROR(VLOOKUP($BM$1&amp;'Service PJ'!$D140&amp;'Service PJ'!$B140&amp;'Service PJ'!$A140&amp;"*",'EPA_US9RT techs'!$A$2:$I$1722,9,FALSE),"")</f>
        <v/>
      </c>
      <c r="CL142" s="14" t="str">
        <f>IFERROR(VLOOKUP($BM$1&amp;'Service PJ'!$D140&amp;'Service PJ'!$B140&amp;'Service PJ'!$A140&amp;"*",'EPA_US9RT techs'!$A$2:$I$1722,9,FALSE),"")</f>
        <v/>
      </c>
      <c r="CM142" s="14" t="str">
        <f>IFERROR(VLOOKUP($BM$1&amp;'Service PJ'!$D140&amp;'Service PJ'!$B140&amp;'Service PJ'!$A140&amp;"*",'EPA_US9RT techs'!$A$2:$I$1722,9,FALSE),"")</f>
        <v/>
      </c>
      <c r="CN142" s="14" t="str">
        <f>IFERROR(VLOOKUP($BM$1&amp;'Service PJ'!$D140&amp;'Service PJ'!$B140&amp;'Service PJ'!$A140&amp;"*",'EPA_US9RT techs'!$A$2:$I$1722,9,FALSE),"")</f>
        <v/>
      </c>
      <c r="CO142" s="14" t="str">
        <f>IFERROR(VLOOKUP($BM$1&amp;'Service PJ'!$D140&amp;'Service PJ'!$B140&amp;'Service PJ'!$A140&amp;"*",'EPA_US9RT techs'!$A$2:$I$1722,9,FALSE),"")</f>
        <v/>
      </c>
      <c r="CP142" s="14" t="str">
        <f>IFERROR(VLOOKUP($BM$1&amp;'Service PJ'!$D140&amp;'Service PJ'!$B140&amp;'Service PJ'!$A140&amp;"*",'EPA_US9RT techs'!$A$2:$I$1722,9,FALSE),"")</f>
        <v/>
      </c>
      <c r="CQ142" s="14" t="str">
        <f>IFERROR(VLOOKUP($BM$1&amp;'Service PJ'!$D140&amp;'Service PJ'!$B140&amp;'Service PJ'!$A140&amp;"*",'EPA_US9RT techs'!$A$2:$I$1722,9,FALSE),"")</f>
        <v/>
      </c>
      <c r="CS142" t="str">
        <f>IF(SUM(CT142:DJ142)=0,"\I:",'Service PJ'!$D140&amp;"_"&amp;'Service PJ'!$E140&amp;"_"&amp;'Service PJ'!$C140)</f>
        <v>\I:</v>
      </c>
      <c r="CT142" s="2" t="str">
        <f>IFERROR(VLOOKUP($CS$1&amp;'Service PJ'!$D140&amp;'Service PJ'!$B140&amp;'Service PJ'!$A140&amp;"*",'EPA_US9RT techs'!$A$2:$I$1722,9,FALSE),"")</f>
        <v/>
      </c>
      <c r="CU142" s="2" t="str">
        <f>IFERROR(VLOOKUP($CS$1&amp;'Service PJ'!$D140&amp;'Service PJ'!$B140&amp;'Service PJ'!$A140&amp;"*",'EPA_US9RT techs'!$A$2:$I$1722,9,FALSE),"")</f>
        <v/>
      </c>
      <c r="CV142" s="2" t="str">
        <f>IFERROR(VLOOKUP($CS$1&amp;'Service PJ'!$D140&amp;'Service PJ'!$B140&amp;'Service PJ'!$A140&amp;"*",'EPA_US9RT techs'!$A$2:$I$1722,9,FALSE),"")</f>
        <v/>
      </c>
      <c r="CW142" s="2" t="str">
        <f>IFERROR(VLOOKUP($CS$1&amp;'Service PJ'!$D140&amp;'Service PJ'!$B140&amp;'Service PJ'!$A140&amp;"*",'EPA_US9RT techs'!$A$2:$I$1722,9,FALSE),"")</f>
        <v/>
      </c>
      <c r="CX142" s="2" t="str">
        <f>IFERROR(VLOOKUP($CS$1&amp;'Service PJ'!$D140&amp;'Service PJ'!$B140&amp;'Service PJ'!$A140&amp;"*",'EPA_US9RT techs'!$A$2:$I$1722,9,FALSE),"")</f>
        <v/>
      </c>
      <c r="CY142" s="2" t="str">
        <f>IFERROR(VLOOKUP($CS$1&amp;'Service PJ'!$D140&amp;'Service PJ'!$B140&amp;'Service PJ'!$A140&amp;"*",'EPA_US9RT techs'!$A$2:$I$1722,9,FALSE),"")</f>
        <v/>
      </c>
      <c r="CZ142" s="2" t="str">
        <f>IFERROR(VLOOKUP($CS$1&amp;'Service PJ'!$D140&amp;'Service PJ'!$B140&amp;'Service PJ'!$A140&amp;"*",'EPA_US9RT techs'!$A$2:$I$1722,9,FALSE),"")</f>
        <v/>
      </c>
      <c r="DA142" s="2" t="str">
        <f>IFERROR(VLOOKUP($CS$1&amp;'Service PJ'!$D140&amp;'Service PJ'!$B140&amp;'Service PJ'!$A140&amp;"*",'EPA_US9RT techs'!$A$2:$I$1722,9,FALSE),"")</f>
        <v/>
      </c>
      <c r="DB142" s="2" t="str">
        <f>IFERROR(VLOOKUP($CS$1&amp;'Service PJ'!$D140&amp;'Service PJ'!$B140&amp;'Service PJ'!$A140&amp;"*",'EPA_US9RT techs'!$A$2:$I$1722,9,FALSE),"")</f>
        <v/>
      </c>
      <c r="DC142" s="2" t="str">
        <f>IFERROR(VLOOKUP($CS$1&amp;'Service PJ'!$D140&amp;'Service PJ'!$B140&amp;'Service PJ'!$A140&amp;"*",'EPA_US9RT techs'!$A$2:$I$1722,9,FALSE),"")</f>
        <v/>
      </c>
      <c r="DD142" s="2" t="str">
        <f>IFERROR(VLOOKUP($CS$1&amp;'Service PJ'!$D140&amp;'Service PJ'!$B140&amp;'Service PJ'!$A140&amp;"*",'EPA_US9RT techs'!$A$2:$I$1722,9,FALSE),"")</f>
        <v/>
      </c>
      <c r="DE142" s="2" t="str">
        <f>IFERROR(VLOOKUP($CS$1&amp;'Service PJ'!$D140&amp;'Service PJ'!$B140&amp;'Service PJ'!$A140&amp;"*",'EPA_US9RT techs'!$A$2:$I$1722,9,FALSE),"")</f>
        <v/>
      </c>
      <c r="DF142" s="2" t="str">
        <f>IFERROR(VLOOKUP($CS$1&amp;'Service PJ'!$D140&amp;'Service PJ'!$B140&amp;'Service PJ'!$A140&amp;"*",'EPA_US9RT techs'!$A$2:$I$1722,9,FALSE),"")</f>
        <v/>
      </c>
      <c r="DG142" s="2" t="str">
        <f>IFERROR(VLOOKUP($CS$1&amp;'Service PJ'!$D140&amp;'Service PJ'!$B140&amp;'Service PJ'!$A140&amp;"*",'EPA_US9RT techs'!$A$2:$I$1722,9,FALSE),"")</f>
        <v/>
      </c>
      <c r="DH142" s="2" t="str">
        <f>IFERROR(VLOOKUP($CS$1&amp;'Service PJ'!$D140&amp;'Service PJ'!$B140&amp;'Service PJ'!$A140&amp;"*",'EPA_US9RT techs'!$A$2:$I$1722,9,FALSE),"")</f>
        <v/>
      </c>
      <c r="DI142" s="2" t="str">
        <f>IFERROR(VLOOKUP($CS$1&amp;'Service PJ'!$D140&amp;'Service PJ'!$B140&amp;'Service PJ'!$A140&amp;"*",'EPA_US9RT techs'!$A$2:$I$1722,9,FALSE),"")</f>
        <v/>
      </c>
      <c r="DJ142" s="2" t="str">
        <f>IFERROR(VLOOKUP($CS$1&amp;'Service PJ'!$D140&amp;'Service PJ'!$B140&amp;'Service PJ'!$A140&amp;"*",'EPA_US9RT techs'!$A$2:$I$1722,9,FALSE),"")</f>
        <v/>
      </c>
      <c r="DK142" s="2" t="str">
        <f>IFERROR(VLOOKUP($CS$1&amp;'Service PJ'!$D140&amp;'Service PJ'!$B140&amp;'Service PJ'!$A140&amp;"*",'EPA_US9RT techs'!$A$2:$I$1722,9,FALSE),"")</f>
        <v/>
      </c>
      <c r="DL142" s="2" t="str">
        <f>IFERROR(VLOOKUP($CS$1&amp;'Service PJ'!$D140&amp;'Service PJ'!$B140&amp;'Service PJ'!$A140&amp;"*",'EPA_US9RT techs'!$A$2:$I$1722,9,FALSE),"")</f>
        <v/>
      </c>
      <c r="DM142" s="2" t="str">
        <f>IFERROR(VLOOKUP($CS$1&amp;'Service PJ'!$D140&amp;'Service PJ'!$B140&amp;'Service PJ'!$A140&amp;"*",'EPA_US9RT techs'!$A$2:$I$1722,9,FALSE),"")</f>
        <v/>
      </c>
      <c r="DN142" s="2" t="str">
        <f>IFERROR(VLOOKUP($CS$1&amp;'Service PJ'!$D140&amp;'Service PJ'!$B140&amp;'Service PJ'!$A140&amp;"*",'EPA_US9RT techs'!$A$2:$I$1722,9,FALSE),"")</f>
        <v/>
      </c>
      <c r="DO142" s="2" t="str">
        <f>IFERROR(VLOOKUP($CS$1&amp;'Service PJ'!$D140&amp;'Service PJ'!$B140&amp;'Service PJ'!$A140&amp;"*",'EPA_US9RT techs'!$A$2:$I$1722,9,FALSE),"")</f>
        <v/>
      </c>
      <c r="DP142" s="2" t="str">
        <f>IFERROR(VLOOKUP($CS$1&amp;'Service PJ'!$D140&amp;'Service PJ'!$B140&amp;'Service PJ'!$A140&amp;"*",'EPA_US9RT techs'!$A$2:$I$1722,9,FALSE),"")</f>
        <v/>
      </c>
      <c r="DQ142" s="2" t="str">
        <f>IFERROR(VLOOKUP($CS$1&amp;'Service PJ'!$D140&amp;'Service PJ'!$B140&amp;'Service PJ'!$A140&amp;"*",'EPA_US9RT techs'!$A$2:$I$1722,9,FALSE),"")</f>
        <v/>
      </c>
      <c r="DR142" s="2" t="str">
        <f>IFERROR(VLOOKUP($CS$1&amp;'Service PJ'!$D140&amp;'Service PJ'!$B140&amp;'Service PJ'!$A140&amp;"*",'EPA_US9RT techs'!$A$2:$I$1722,9,FALSE),"")</f>
        <v/>
      </c>
      <c r="DS142" s="2" t="str">
        <f>IFERROR(VLOOKUP($CS$1&amp;'Service PJ'!$D140&amp;'Service PJ'!$B140&amp;'Service PJ'!$A140&amp;"*",'EPA_US9RT techs'!$A$2:$I$1722,9,FALSE),"")</f>
        <v/>
      </c>
      <c r="DT142" s="2" t="str">
        <f>IFERROR(VLOOKUP($CS$1&amp;'Service PJ'!$D140&amp;'Service PJ'!$B140&amp;'Service PJ'!$A140&amp;"*",'EPA_US9RT techs'!$A$2:$I$1722,9,FALSE),"")</f>
        <v/>
      </c>
      <c r="DU142" s="2" t="str">
        <f>IFERROR(VLOOKUP($CS$1&amp;'Service PJ'!$D140&amp;'Service PJ'!$B140&amp;'Service PJ'!$A140&amp;"*",'EPA_US9RT techs'!$A$2:$I$1722,9,FALSE),"")</f>
        <v/>
      </c>
      <c r="DV142" s="2" t="str">
        <f>IFERROR(VLOOKUP($CS$1&amp;'Service PJ'!$D140&amp;'Service PJ'!$B140&amp;'Service PJ'!$A140&amp;"*",'EPA_US9RT techs'!$A$2:$I$1722,9,FALSE),"")</f>
        <v/>
      </c>
      <c r="DW142" s="2" t="str">
        <f>IFERROR(VLOOKUP($CS$1&amp;'Service PJ'!$D140&amp;'Service PJ'!$B140&amp;'Service PJ'!$A140&amp;"*",'EPA_US9RT techs'!$A$2:$I$1722,9,FALSE),"")</f>
        <v/>
      </c>
    </row>
    <row r="143" spans="1:127" x14ac:dyDescent="0.45">
      <c r="A143" t="str">
        <f>IF(SUM(B143:R143)=0,"\I:",'Service PJ'!$D141&amp;"_"&amp;'Service PJ'!$E141&amp;"_"&amp;'Service PJ'!$C141)</f>
        <v>IFP_STM_COA</v>
      </c>
      <c r="B143" s="14">
        <f>IFERROR(VLOOKUP($A$1&amp;'Service PJ'!$D141&amp;'Service PJ'!$B141&amp;'Service PJ'!$A141&amp;"*",'EPA_US9RT techs'!$A$2:$I$1722,9,FALSE),"")</f>
        <v>4.5443223247000004</v>
      </c>
      <c r="C143" s="14">
        <f>IFERROR(VLOOKUP($A$1&amp;'Service PJ'!$D141&amp;'Service PJ'!$B141&amp;'Service PJ'!$A141&amp;"*",'EPA_US9RT techs'!$A$2:$I$1722,9,FALSE),"")</f>
        <v>4.5443223247000004</v>
      </c>
      <c r="D143" s="14">
        <f>IFERROR(VLOOKUP($A$1&amp;'Service PJ'!$D141&amp;'Service PJ'!$B141&amp;'Service PJ'!$A141&amp;"*",'EPA_US9RT techs'!$A$2:$I$1722,9,FALSE),"")</f>
        <v>4.5443223247000004</v>
      </c>
      <c r="E143" s="14">
        <f>IFERROR(VLOOKUP($A$1&amp;'Service PJ'!$D141&amp;'Service PJ'!$B141&amp;'Service PJ'!$A141&amp;"*",'EPA_US9RT techs'!$A$2:$I$1722,9,FALSE),"")</f>
        <v>4.5443223247000004</v>
      </c>
      <c r="F143" s="14">
        <f>IFERROR(VLOOKUP($A$1&amp;'Service PJ'!$D141&amp;'Service PJ'!$B141&amp;'Service PJ'!$A141&amp;"*",'EPA_US9RT techs'!$A$2:$I$1722,9,FALSE),"")</f>
        <v>4.5443223247000004</v>
      </c>
      <c r="G143" s="14">
        <f>IFERROR(VLOOKUP($A$1&amp;'Service PJ'!$D141&amp;'Service PJ'!$B141&amp;'Service PJ'!$A141&amp;"*",'EPA_US9RT techs'!$A$2:$I$1722,9,FALSE),"")</f>
        <v>4.5443223247000004</v>
      </c>
      <c r="H143" s="14">
        <f>IFERROR(VLOOKUP($A$1&amp;'Service PJ'!$D141&amp;'Service PJ'!$B141&amp;'Service PJ'!$A141&amp;"*",'EPA_US9RT techs'!$A$2:$I$1722,9,FALSE),"")</f>
        <v>4.5443223247000004</v>
      </c>
      <c r="I143" s="14">
        <f>IFERROR(VLOOKUP($A$1&amp;'Service PJ'!$D141&amp;'Service PJ'!$B141&amp;'Service PJ'!$A141&amp;"*",'EPA_US9RT techs'!$A$2:$I$1722,9,FALSE),"")</f>
        <v>4.5443223247000004</v>
      </c>
      <c r="J143" s="14">
        <f>IFERROR(VLOOKUP($A$1&amp;'Service PJ'!$D141&amp;'Service PJ'!$B141&amp;'Service PJ'!$A141&amp;"*",'EPA_US9RT techs'!$A$2:$I$1722,9,FALSE),"")</f>
        <v>4.5443223247000004</v>
      </c>
      <c r="K143" s="14">
        <f>IFERROR(VLOOKUP($A$1&amp;'Service PJ'!$D141&amp;'Service PJ'!$B141&amp;'Service PJ'!$A141&amp;"*",'EPA_US9RT techs'!$A$2:$I$1722,9,FALSE),"")</f>
        <v>4.5443223247000004</v>
      </c>
      <c r="L143" s="14">
        <f>IFERROR(VLOOKUP($A$1&amp;'Service PJ'!$D141&amp;'Service PJ'!$B141&amp;'Service PJ'!$A141&amp;"*",'EPA_US9RT techs'!$A$2:$I$1722,9,FALSE),"")</f>
        <v>4.5443223247000004</v>
      </c>
      <c r="M143" s="14">
        <f>IFERROR(VLOOKUP($A$1&amp;'Service PJ'!$D141&amp;'Service PJ'!$B141&amp;'Service PJ'!$A141&amp;"*",'EPA_US9RT techs'!$A$2:$I$1722,9,FALSE),"")</f>
        <v>4.5443223247000004</v>
      </c>
      <c r="N143" s="14">
        <f>IFERROR(VLOOKUP($A$1&amp;'Service PJ'!$D141&amp;'Service PJ'!$B141&amp;'Service PJ'!$A141&amp;"*",'EPA_US9RT techs'!$A$2:$I$1722,9,FALSE),"")</f>
        <v>4.5443223247000004</v>
      </c>
      <c r="O143" s="14">
        <f>IFERROR(VLOOKUP($A$1&amp;'Service PJ'!$D141&amp;'Service PJ'!$B141&amp;'Service PJ'!$A141&amp;"*",'EPA_US9RT techs'!$A$2:$I$1722,9,FALSE),"")</f>
        <v>4.5443223247000004</v>
      </c>
      <c r="P143" s="14">
        <f>IFERROR(VLOOKUP($A$1&amp;'Service PJ'!$D141&amp;'Service PJ'!$B141&amp;'Service PJ'!$A141&amp;"*",'EPA_US9RT techs'!$A$2:$I$1722,9,FALSE),"")</f>
        <v>4.5443223247000004</v>
      </c>
      <c r="Q143" s="14">
        <f>IFERROR(VLOOKUP($A$1&amp;'Service PJ'!$D141&amp;'Service PJ'!$B141&amp;'Service PJ'!$A141&amp;"*",'EPA_US9RT techs'!$A$2:$I$1722,9,FALSE),"")</f>
        <v>4.5443223247000004</v>
      </c>
      <c r="R143" s="14">
        <f>IFERROR(VLOOKUP($A$1&amp;'Service PJ'!$D141&amp;'Service PJ'!$B141&amp;'Service PJ'!$A141&amp;"*",'EPA_US9RT techs'!$A$2:$I$1722,9,FALSE),"")</f>
        <v>4.5443223247000004</v>
      </c>
      <c r="S143" s="14">
        <f>IFERROR(VLOOKUP($A$1&amp;'Service PJ'!$D141&amp;'Service PJ'!$B141&amp;'Service PJ'!$A141&amp;"*",'EPA_US9RT techs'!$A$2:$I$1722,9,FALSE),"")</f>
        <v>4.5443223247000004</v>
      </c>
      <c r="T143" s="14">
        <f>IFERROR(VLOOKUP($A$1&amp;'Service PJ'!$D141&amp;'Service PJ'!$B141&amp;'Service PJ'!$A141&amp;"*",'EPA_US9RT techs'!$A$2:$I$1722,9,FALSE),"")</f>
        <v>4.5443223247000004</v>
      </c>
      <c r="U143" s="14">
        <f>IFERROR(VLOOKUP($A$1&amp;'Service PJ'!$D141&amp;'Service PJ'!$B141&amp;'Service PJ'!$A141&amp;"*",'EPA_US9RT techs'!$A$2:$I$1722,9,FALSE),"")</f>
        <v>4.5443223247000004</v>
      </c>
      <c r="V143" s="14">
        <f>IFERROR(VLOOKUP($A$1&amp;'Service PJ'!$D141&amp;'Service PJ'!$B141&amp;'Service PJ'!$A141&amp;"*",'EPA_US9RT techs'!$A$2:$I$1722,9,FALSE),"")</f>
        <v>4.5443223247000004</v>
      </c>
      <c r="W143" s="14">
        <f>IFERROR(VLOOKUP($A$1&amp;'Service PJ'!$D141&amp;'Service PJ'!$B141&amp;'Service PJ'!$A141&amp;"*",'EPA_US9RT techs'!$A$2:$I$1722,9,FALSE),"")</f>
        <v>4.5443223247000004</v>
      </c>
      <c r="X143" s="14">
        <f>IFERROR(VLOOKUP($A$1&amp;'Service PJ'!$D141&amp;'Service PJ'!$B141&amp;'Service PJ'!$A141&amp;"*",'EPA_US9RT techs'!$A$2:$I$1722,9,FALSE),"")</f>
        <v>4.5443223247000004</v>
      </c>
      <c r="Y143" s="14">
        <f>IFERROR(VLOOKUP($A$1&amp;'Service PJ'!$D141&amp;'Service PJ'!$B141&amp;'Service PJ'!$A141&amp;"*",'EPA_US9RT techs'!$A$2:$I$1722,9,FALSE),"")</f>
        <v>4.5443223247000004</v>
      </c>
      <c r="Z143" s="14">
        <f>IFERROR(VLOOKUP($A$1&amp;'Service PJ'!$D141&amp;'Service PJ'!$B141&amp;'Service PJ'!$A141&amp;"*",'EPA_US9RT techs'!$A$2:$I$1722,9,FALSE),"")</f>
        <v>4.5443223247000004</v>
      </c>
      <c r="AA143" s="14">
        <f>IFERROR(VLOOKUP($A$1&amp;'Service PJ'!$D141&amp;'Service PJ'!$B141&amp;'Service PJ'!$A141&amp;"*",'EPA_US9RT techs'!$A$2:$I$1722,9,FALSE),"")</f>
        <v>4.5443223247000004</v>
      </c>
      <c r="AB143" s="14">
        <f>IFERROR(VLOOKUP($A$1&amp;'Service PJ'!$D141&amp;'Service PJ'!$B141&amp;'Service PJ'!$A141&amp;"*",'EPA_US9RT techs'!$A$2:$I$1722,9,FALSE),"")</f>
        <v>4.5443223247000004</v>
      </c>
      <c r="AC143" s="14">
        <f>IFERROR(VLOOKUP($A$1&amp;'Service PJ'!$D141&amp;'Service PJ'!$B141&amp;'Service PJ'!$A141&amp;"*",'EPA_US9RT techs'!$A$2:$I$1722,9,FALSE),"")</f>
        <v>4.5443223247000004</v>
      </c>
      <c r="AD143" s="14">
        <f>IFERROR(VLOOKUP($A$1&amp;'Service PJ'!$D141&amp;'Service PJ'!$B141&amp;'Service PJ'!$A141&amp;"*",'EPA_US9RT techs'!$A$2:$I$1722,9,FALSE),"")</f>
        <v>4.5443223247000004</v>
      </c>
      <c r="AE143" s="14">
        <f>IFERROR(VLOOKUP($A$1&amp;'Service PJ'!$D141&amp;'Service PJ'!$B141&amp;'Service PJ'!$A141&amp;"*",'EPA_US9RT techs'!$A$2:$I$1722,9,FALSE),"")</f>
        <v>4.5443223247000004</v>
      </c>
      <c r="AG143" t="str">
        <f>IF(SUM(AH143:AX143)=0,"\I:",'Service PJ'!$D141&amp;"_"&amp;'Service PJ'!$E141&amp;"_"&amp;'Service PJ'!$C141)</f>
        <v>IFP_STM_COA</v>
      </c>
      <c r="AH143" s="14">
        <f>IFERROR(VLOOKUP($AG$1&amp;'Service PJ'!$D141&amp;'Service PJ'!$B141&amp;'Service PJ'!$A141&amp;"*",'EPA_US9RT techs'!$A$2:$I$1722,9,FALSE),"")</f>
        <v>1.63191</v>
      </c>
      <c r="AI143" s="14">
        <f>IFERROR(VLOOKUP($AG$1&amp;'Service PJ'!$D141&amp;'Service PJ'!$B141&amp;'Service PJ'!$A141&amp;"*",'EPA_US9RT techs'!$A$2:$I$1722,9,FALSE),"")</f>
        <v>1.63191</v>
      </c>
      <c r="AJ143" s="14">
        <f>IFERROR(VLOOKUP($AG$1&amp;'Service PJ'!$D141&amp;'Service PJ'!$B141&amp;'Service PJ'!$A141&amp;"*",'EPA_US9RT techs'!$A$2:$I$1722,9,FALSE),"")</f>
        <v>1.63191</v>
      </c>
      <c r="AK143" s="14">
        <f>IFERROR(VLOOKUP($AG$1&amp;'Service PJ'!$D141&amp;'Service PJ'!$B141&amp;'Service PJ'!$A141&amp;"*",'EPA_US9RT techs'!$A$2:$I$1722,9,FALSE),"")</f>
        <v>1.63191</v>
      </c>
      <c r="AL143" s="14">
        <f>IFERROR(VLOOKUP($AG$1&amp;'Service PJ'!$D141&amp;'Service PJ'!$B141&amp;'Service PJ'!$A141&amp;"*",'EPA_US9RT techs'!$A$2:$I$1722,9,FALSE),"")</f>
        <v>1.63191</v>
      </c>
      <c r="AM143" s="14">
        <f>IFERROR(VLOOKUP($AG$1&amp;'Service PJ'!$D141&amp;'Service PJ'!$B141&amp;'Service PJ'!$A141&amp;"*",'EPA_US9RT techs'!$A$2:$I$1722,9,FALSE),"")</f>
        <v>1.63191</v>
      </c>
      <c r="AN143" s="14">
        <f>IFERROR(VLOOKUP($AG$1&amp;'Service PJ'!$D141&amp;'Service PJ'!$B141&amp;'Service PJ'!$A141&amp;"*",'EPA_US9RT techs'!$A$2:$I$1722,9,FALSE),"")</f>
        <v>1.63191</v>
      </c>
      <c r="AO143" s="14">
        <f>IFERROR(VLOOKUP($AG$1&amp;'Service PJ'!$D141&amp;'Service PJ'!$B141&amp;'Service PJ'!$A141&amp;"*",'EPA_US9RT techs'!$A$2:$I$1722,9,FALSE),"")</f>
        <v>1.63191</v>
      </c>
      <c r="AP143" s="14">
        <f>IFERROR(VLOOKUP($AG$1&amp;'Service PJ'!$D141&amp;'Service PJ'!$B141&amp;'Service PJ'!$A141&amp;"*",'EPA_US9RT techs'!$A$2:$I$1722,9,FALSE),"")</f>
        <v>1.63191</v>
      </c>
      <c r="AQ143" s="14">
        <f>IFERROR(VLOOKUP($AG$1&amp;'Service PJ'!$D141&amp;'Service PJ'!$B141&amp;'Service PJ'!$A141&amp;"*",'EPA_US9RT techs'!$A$2:$I$1722,9,FALSE),"")</f>
        <v>1.63191</v>
      </c>
      <c r="AR143" s="14">
        <f>IFERROR(VLOOKUP($AG$1&amp;'Service PJ'!$D141&amp;'Service PJ'!$B141&amp;'Service PJ'!$A141&amp;"*",'EPA_US9RT techs'!$A$2:$I$1722,9,FALSE),"")</f>
        <v>1.63191</v>
      </c>
      <c r="AS143" s="14">
        <f>IFERROR(VLOOKUP($AG$1&amp;'Service PJ'!$D141&amp;'Service PJ'!$B141&amp;'Service PJ'!$A141&amp;"*",'EPA_US9RT techs'!$A$2:$I$1722,9,FALSE),"")</f>
        <v>1.63191</v>
      </c>
      <c r="AT143" s="14">
        <f>IFERROR(VLOOKUP($AG$1&amp;'Service PJ'!$D141&amp;'Service PJ'!$B141&amp;'Service PJ'!$A141&amp;"*",'EPA_US9RT techs'!$A$2:$I$1722,9,FALSE),"")</f>
        <v>1.63191</v>
      </c>
      <c r="AU143" s="14">
        <f>IFERROR(VLOOKUP($AG$1&amp;'Service PJ'!$D141&amp;'Service PJ'!$B141&amp;'Service PJ'!$A141&amp;"*",'EPA_US9RT techs'!$A$2:$I$1722,9,FALSE),"")</f>
        <v>1.63191</v>
      </c>
      <c r="AV143" s="14">
        <f>IFERROR(VLOOKUP($AG$1&amp;'Service PJ'!$D141&amp;'Service PJ'!$B141&amp;'Service PJ'!$A141&amp;"*",'EPA_US9RT techs'!$A$2:$I$1722,9,FALSE),"")</f>
        <v>1.63191</v>
      </c>
      <c r="AW143" s="14">
        <f>IFERROR(VLOOKUP($AG$1&amp;'Service PJ'!$D141&amp;'Service PJ'!$B141&amp;'Service PJ'!$A141&amp;"*",'EPA_US9RT techs'!$A$2:$I$1722,9,FALSE),"")</f>
        <v>1.63191</v>
      </c>
      <c r="AX143" s="14">
        <f>IFERROR(VLOOKUP($AG$1&amp;'Service PJ'!$D141&amp;'Service PJ'!$B141&amp;'Service PJ'!$A141&amp;"*",'EPA_US9RT techs'!$A$2:$I$1722,9,FALSE),"")</f>
        <v>1.63191</v>
      </c>
      <c r="AY143" s="14">
        <f>IFERROR(VLOOKUP($AG$1&amp;'Service PJ'!$D141&amp;'Service PJ'!$B141&amp;'Service PJ'!$A141&amp;"*",'EPA_US9RT techs'!$A$2:$I$1722,9,FALSE),"")</f>
        <v>1.63191</v>
      </c>
      <c r="AZ143" s="14">
        <f>IFERROR(VLOOKUP($AG$1&amp;'Service PJ'!$D141&amp;'Service PJ'!$B141&amp;'Service PJ'!$A141&amp;"*",'EPA_US9RT techs'!$A$2:$I$1722,9,FALSE),"")</f>
        <v>1.63191</v>
      </c>
      <c r="BA143" s="14">
        <f>IFERROR(VLOOKUP($AG$1&amp;'Service PJ'!$D141&amp;'Service PJ'!$B141&amp;'Service PJ'!$A141&amp;"*",'EPA_US9RT techs'!$A$2:$I$1722,9,FALSE),"")</f>
        <v>1.63191</v>
      </c>
      <c r="BB143" s="14">
        <f>IFERROR(VLOOKUP($AG$1&amp;'Service PJ'!$D141&amp;'Service PJ'!$B141&amp;'Service PJ'!$A141&amp;"*",'EPA_US9RT techs'!$A$2:$I$1722,9,FALSE),"")</f>
        <v>1.63191</v>
      </c>
      <c r="BC143" s="14">
        <f>IFERROR(VLOOKUP($AG$1&amp;'Service PJ'!$D141&amp;'Service PJ'!$B141&amp;'Service PJ'!$A141&amp;"*",'EPA_US9RT techs'!$A$2:$I$1722,9,FALSE),"")</f>
        <v>1.63191</v>
      </c>
      <c r="BD143" s="14">
        <f>IFERROR(VLOOKUP($AG$1&amp;'Service PJ'!$D141&amp;'Service PJ'!$B141&amp;'Service PJ'!$A141&amp;"*",'EPA_US9RT techs'!$A$2:$I$1722,9,FALSE),"")</f>
        <v>1.63191</v>
      </c>
      <c r="BE143" s="14">
        <f>IFERROR(VLOOKUP($AG$1&amp;'Service PJ'!$D141&amp;'Service PJ'!$B141&amp;'Service PJ'!$A141&amp;"*",'EPA_US9RT techs'!$A$2:$I$1722,9,FALSE),"")</f>
        <v>1.63191</v>
      </c>
      <c r="BF143" s="14">
        <f>IFERROR(VLOOKUP($AG$1&amp;'Service PJ'!$D141&amp;'Service PJ'!$B141&amp;'Service PJ'!$A141&amp;"*",'EPA_US9RT techs'!$A$2:$I$1722,9,FALSE),"")</f>
        <v>1.63191</v>
      </c>
      <c r="BG143" s="14">
        <f>IFERROR(VLOOKUP($AG$1&amp;'Service PJ'!$D141&amp;'Service PJ'!$B141&amp;'Service PJ'!$A141&amp;"*",'EPA_US9RT techs'!$A$2:$I$1722,9,FALSE),"")</f>
        <v>1.63191</v>
      </c>
      <c r="BH143" s="14">
        <f>IFERROR(VLOOKUP($AG$1&amp;'Service PJ'!$D141&amp;'Service PJ'!$B141&amp;'Service PJ'!$A141&amp;"*",'EPA_US9RT techs'!$A$2:$I$1722,9,FALSE),"")</f>
        <v>1.63191</v>
      </c>
      <c r="BI143" s="14">
        <f>IFERROR(VLOOKUP($AG$1&amp;'Service PJ'!$D141&amp;'Service PJ'!$B141&amp;'Service PJ'!$A141&amp;"*",'EPA_US9RT techs'!$A$2:$I$1722,9,FALSE),"")</f>
        <v>1.63191</v>
      </c>
      <c r="BJ143" s="14">
        <f>IFERROR(VLOOKUP($AG$1&amp;'Service PJ'!$D141&amp;'Service PJ'!$B141&amp;'Service PJ'!$A141&amp;"*",'EPA_US9RT techs'!$A$2:$I$1722,9,FALSE),"")</f>
        <v>1.63191</v>
      </c>
      <c r="BK143" s="14">
        <f>IFERROR(VLOOKUP($AG$1&amp;'Service PJ'!$D141&amp;'Service PJ'!$B141&amp;'Service PJ'!$A141&amp;"*",'EPA_US9RT techs'!$A$2:$I$1722,9,FALSE),"")</f>
        <v>1.63191</v>
      </c>
      <c r="BM143" t="str">
        <f>IF(SUM(BN143:CD143)=0,"\I:",'Service PJ'!$D141&amp;"_"&amp;'Service PJ'!$E141&amp;"_"&amp;'Service PJ'!$C141)</f>
        <v>IFP_STM_COA</v>
      </c>
      <c r="BN143" s="14">
        <f>IFERROR(VLOOKUP($BM$1&amp;'Service PJ'!$D141&amp;'Service PJ'!$B141&amp;'Service PJ'!$A141&amp;"*",'EPA_US9RT techs'!$A$2:$I$1722,9,FALSE),"")</f>
        <v>2.1022561485</v>
      </c>
      <c r="BO143" s="14">
        <f>IFERROR(VLOOKUP($BM$1&amp;'Service PJ'!$D141&amp;'Service PJ'!$B141&amp;'Service PJ'!$A141&amp;"*",'EPA_US9RT techs'!$A$2:$I$1722,9,FALSE),"")</f>
        <v>2.1022561485</v>
      </c>
      <c r="BP143" s="14">
        <f>IFERROR(VLOOKUP($BM$1&amp;'Service PJ'!$D141&amp;'Service PJ'!$B141&amp;'Service PJ'!$A141&amp;"*",'EPA_US9RT techs'!$A$2:$I$1722,9,FALSE),"")</f>
        <v>2.1022561485</v>
      </c>
      <c r="BQ143" s="14">
        <f>IFERROR(VLOOKUP($BM$1&amp;'Service PJ'!$D141&amp;'Service PJ'!$B141&amp;'Service PJ'!$A141&amp;"*",'EPA_US9RT techs'!$A$2:$I$1722,9,FALSE),"")</f>
        <v>2.1022561485</v>
      </c>
      <c r="BR143" s="14">
        <f>IFERROR(VLOOKUP($BM$1&amp;'Service PJ'!$D141&amp;'Service PJ'!$B141&amp;'Service PJ'!$A141&amp;"*",'EPA_US9RT techs'!$A$2:$I$1722,9,FALSE),"")</f>
        <v>2.1022561485</v>
      </c>
      <c r="BS143" s="14">
        <f>IFERROR(VLOOKUP($BM$1&amp;'Service PJ'!$D141&amp;'Service PJ'!$B141&amp;'Service PJ'!$A141&amp;"*",'EPA_US9RT techs'!$A$2:$I$1722,9,FALSE),"")</f>
        <v>2.1022561485</v>
      </c>
      <c r="BT143" s="14">
        <f>IFERROR(VLOOKUP($BM$1&amp;'Service PJ'!$D141&amp;'Service PJ'!$B141&amp;'Service PJ'!$A141&amp;"*",'EPA_US9RT techs'!$A$2:$I$1722,9,FALSE),"")</f>
        <v>2.1022561485</v>
      </c>
      <c r="BU143" s="14">
        <f>IFERROR(VLOOKUP($BM$1&amp;'Service PJ'!$D141&amp;'Service PJ'!$B141&amp;'Service PJ'!$A141&amp;"*",'EPA_US9RT techs'!$A$2:$I$1722,9,FALSE),"")</f>
        <v>2.1022561485</v>
      </c>
      <c r="BV143" s="14">
        <f>IFERROR(VLOOKUP($BM$1&amp;'Service PJ'!$D141&amp;'Service PJ'!$B141&amp;'Service PJ'!$A141&amp;"*",'EPA_US9RT techs'!$A$2:$I$1722,9,FALSE),"")</f>
        <v>2.1022561485</v>
      </c>
      <c r="BW143" s="14">
        <f>IFERROR(VLOOKUP($BM$1&amp;'Service PJ'!$D141&amp;'Service PJ'!$B141&amp;'Service PJ'!$A141&amp;"*",'EPA_US9RT techs'!$A$2:$I$1722,9,FALSE),"")</f>
        <v>2.1022561485</v>
      </c>
      <c r="BX143" s="14">
        <f>IFERROR(VLOOKUP($BM$1&amp;'Service PJ'!$D141&amp;'Service PJ'!$B141&amp;'Service PJ'!$A141&amp;"*",'EPA_US9RT techs'!$A$2:$I$1722,9,FALSE),"")</f>
        <v>2.1022561485</v>
      </c>
      <c r="BY143" s="14">
        <f>IFERROR(VLOOKUP($BM$1&amp;'Service PJ'!$D141&amp;'Service PJ'!$B141&amp;'Service PJ'!$A141&amp;"*",'EPA_US9RT techs'!$A$2:$I$1722,9,FALSE),"")</f>
        <v>2.1022561485</v>
      </c>
      <c r="BZ143" s="14">
        <f>IFERROR(VLOOKUP($BM$1&amp;'Service PJ'!$D141&amp;'Service PJ'!$B141&amp;'Service PJ'!$A141&amp;"*",'EPA_US9RT techs'!$A$2:$I$1722,9,FALSE),"")</f>
        <v>2.1022561485</v>
      </c>
      <c r="CA143" s="14">
        <f>IFERROR(VLOOKUP($BM$1&amp;'Service PJ'!$D141&amp;'Service PJ'!$B141&amp;'Service PJ'!$A141&amp;"*",'EPA_US9RT techs'!$A$2:$I$1722,9,FALSE),"")</f>
        <v>2.1022561485</v>
      </c>
      <c r="CB143" s="14">
        <f>IFERROR(VLOOKUP($BM$1&amp;'Service PJ'!$D141&amp;'Service PJ'!$B141&amp;'Service PJ'!$A141&amp;"*",'EPA_US9RT techs'!$A$2:$I$1722,9,FALSE),"")</f>
        <v>2.1022561485</v>
      </c>
      <c r="CC143" s="14">
        <f>IFERROR(VLOOKUP($BM$1&amp;'Service PJ'!$D141&amp;'Service PJ'!$B141&amp;'Service PJ'!$A141&amp;"*",'EPA_US9RT techs'!$A$2:$I$1722,9,FALSE),"")</f>
        <v>2.1022561485</v>
      </c>
      <c r="CD143" s="14">
        <f>IFERROR(VLOOKUP($BM$1&amp;'Service PJ'!$D141&amp;'Service PJ'!$B141&amp;'Service PJ'!$A141&amp;"*",'EPA_US9RT techs'!$A$2:$I$1722,9,FALSE),"")</f>
        <v>2.1022561485</v>
      </c>
      <c r="CE143" s="14">
        <f>IFERROR(VLOOKUP($BM$1&amp;'Service PJ'!$D141&amp;'Service PJ'!$B141&amp;'Service PJ'!$A141&amp;"*",'EPA_US9RT techs'!$A$2:$I$1722,9,FALSE),"")</f>
        <v>2.1022561485</v>
      </c>
      <c r="CF143" s="14">
        <f>IFERROR(VLOOKUP($BM$1&amp;'Service PJ'!$D141&amp;'Service PJ'!$B141&amp;'Service PJ'!$A141&amp;"*",'EPA_US9RT techs'!$A$2:$I$1722,9,FALSE),"")</f>
        <v>2.1022561485</v>
      </c>
      <c r="CG143" s="14">
        <f>IFERROR(VLOOKUP($BM$1&amp;'Service PJ'!$D141&amp;'Service PJ'!$B141&amp;'Service PJ'!$A141&amp;"*",'EPA_US9RT techs'!$A$2:$I$1722,9,FALSE),"")</f>
        <v>2.1022561485</v>
      </c>
      <c r="CH143" s="14">
        <f>IFERROR(VLOOKUP($BM$1&amp;'Service PJ'!$D141&amp;'Service PJ'!$B141&amp;'Service PJ'!$A141&amp;"*",'EPA_US9RT techs'!$A$2:$I$1722,9,FALSE),"")</f>
        <v>2.1022561485</v>
      </c>
      <c r="CI143" s="14">
        <f>IFERROR(VLOOKUP($BM$1&amp;'Service PJ'!$D141&amp;'Service PJ'!$B141&amp;'Service PJ'!$A141&amp;"*",'EPA_US9RT techs'!$A$2:$I$1722,9,FALSE),"")</f>
        <v>2.1022561485</v>
      </c>
      <c r="CJ143" s="14">
        <f>IFERROR(VLOOKUP($BM$1&amp;'Service PJ'!$D141&amp;'Service PJ'!$B141&amp;'Service PJ'!$A141&amp;"*",'EPA_US9RT techs'!$A$2:$I$1722,9,FALSE),"")</f>
        <v>2.1022561485</v>
      </c>
      <c r="CK143" s="14">
        <f>IFERROR(VLOOKUP($BM$1&amp;'Service PJ'!$D141&amp;'Service PJ'!$B141&amp;'Service PJ'!$A141&amp;"*",'EPA_US9RT techs'!$A$2:$I$1722,9,FALSE),"")</f>
        <v>2.1022561485</v>
      </c>
      <c r="CL143" s="14">
        <f>IFERROR(VLOOKUP($BM$1&amp;'Service PJ'!$D141&amp;'Service PJ'!$B141&amp;'Service PJ'!$A141&amp;"*",'EPA_US9RT techs'!$A$2:$I$1722,9,FALSE),"")</f>
        <v>2.1022561485</v>
      </c>
      <c r="CM143" s="14">
        <f>IFERROR(VLOOKUP($BM$1&amp;'Service PJ'!$D141&amp;'Service PJ'!$B141&amp;'Service PJ'!$A141&amp;"*",'EPA_US9RT techs'!$A$2:$I$1722,9,FALSE),"")</f>
        <v>2.1022561485</v>
      </c>
      <c r="CN143" s="14">
        <f>IFERROR(VLOOKUP($BM$1&amp;'Service PJ'!$D141&amp;'Service PJ'!$B141&amp;'Service PJ'!$A141&amp;"*",'EPA_US9RT techs'!$A$2:$I$1722,9,FALSE),"")</f>
        <v>2.1022561485</v>
      </c>
      <c r="CO143" s="14">
        <f>IFERROR(VLOOKUP($BM$1&amp;'Service PJ'!$D141&amp;'Service PJ'!$B141&amp;'Service PJ'!$A141&amp;"*",'EPA_US9RT techs'!$A$2:$I$1722,9,FALSE),"")</f>
        <v>2.1022561485</v>
      </c>
      <c r="CP143" s="14">
        <f>IFERROR(VLOOKUP($BM$1&amp;'Service PJ'!$D141&amp;'Service PJ'!$B141&amp;'Service PJ'!$A141&amp;"*",'EPA_US9RT techs'!$A$2:$I$1722,9,FALSE),"")</f>
        <v>2.1022561485</v>
      </c>
      <c r="CQ143" s="14">
        <f>IFERROR(VLOOKUP($BM$1&amp;'Service PJ'!$D141&amp;'Service PJ'!$B141&amp;'Service PJ'!$A141&amp;"*",'EPA_US9RT techs'!$A$2:$I$1722,9,FALSE),"")</f>
        <v>2.1022561485</v>
      </c>
      <c r="CS143" t="str">
        <f>IF(SUM(CT143:DJ143)=0,"\I:",'Service PJ'!$D141&amp;"_"&amp;'Service PJ'!$E141&amp;"_"&amp;'Service PJ'!$C141)</f>
        <v>IFP_STM_COA</v>
      </c>
      <c r="CT143" s="2">
        <f>IFERROR(VLOOKUP($CS$1&amp;'Service PJ'!$D141&amp;'Service PJ'!$B141&amp;'Service PJ'!$A141&amp;"*",'EPA_US9RT techs'!$A$2:$I$1722,9,FALSE),"")</f>
        <v>50</v>
      </c>
      <c r="CU143" s="2">
        <f>IFERROR(VLOOKUP($CS$1&amp;'Service PJ'!$D141&amp;'Service PJ'!$B141&amp;'Service PJ'!$A141&amp;"*",'EPA_US9RT techs'!$A$2:$I$1722,9,FALSE),"")</f>
        <v>50</v>
      </c>
      <c r="CV143" s="2">
        <f>IFERROR(VLOOKUP($CS$1&amp;'Service PJ'!$D141&amp;'Service PJ'!$B141&amp;'Service PJ'!$A141&amp;"*",'EPA_US9RT techs'!$A$2:$I$1722,9,FALSE),"")</f>
        <v>50</v>
      </c>
      <c r="CW143" s="2">
        <f>IFERROR(VLOOKUP($CS$1&amp;'Service PJ'!$D141&amp;'Service PJ'!$B141&amp;'Service PJ'!$A141&amp;"*",'EPA_US9RT techs'!$A$2:$I$1722,9,FALSE),"")</f>
        <v>50</v>
      </c>
      <c r="CX143" s="2">
        <f>IFERROR(VLOOKUP($CS$1&amp;'Service PJ'!$D141&amp;'Service PJ'!$B141&amp;'Service PJ'!$A141&amp;"*",'EPA_US9RT techs'!$A$2:$I$1722,9,FALSE),"")</f>
        <v>50</v>
      </c>
      <c r="CY143" s="2">
        <f>IFERROR(VLOOKUP($CS$1&amp;'Service PJ'!$D141&amp;'Service PJ'!$B141&amp;'Service PJ'!$A141&amp;"*",'EPA_US9RT techs'!$A$2:$I$1722,9,FALSE),"")</f>
        <v>50</v>
      </c>
      <c r="CZ143" s="2">
        <f>IFERROR(VLOOKUP($CS$1&amp;'Service PJ'!$D141&amp;'Service PJ'!$B141&amp;'Service PJ'!$A141&amp;"*",'EPA_US9RT techs'!$A$2:$I$1722,9,FALSE),"")</f>
        <v>50</v>
      </c>
      <c r="DA143" s="2">
        <f>IFERROR(VLOOKUP($CS$1&amp;'Service PJ'!$D141&amp;'Service PJ'!$B141&amp;'Service PJ'!$A141&amp;"*",'EPA_US9RT techs'!$A$2:$I$1722,9,FALSE),"")</f>
        <v>50</v>
      </c>
      <c r="DB143" s="2">
        <f>IFERROR(VLOOKUP($CS$1&amp;'Service PJ'!$D141&amp;'Service PJ'!$B141&amp;'Service PJ'!$A141&amp;"*",'EPA_US9RT techs'!$A$2:$I$1722,9,FALSE),"")</f>
        <v>50</v>
      </c>
      <c r="DC143" s="2">
        <f>IFERROR(VLOOKUP($CS$1&amp;'Service PJ'!$D141&amp;'Service PJ'!$B141&amp;'Service PJ'!$A141&amp;"*",'EPA_US9RT techs'!$A$2:$I$1722,9,FALSE),"")</f>
        <v>50</v>
      </c>
      <c r="DD143" s="2">
        <f>IFERROR(VLOOKUP($CS$1&amp;'Service PJ'!$D141&amp;'Service PJ'!$B141&amp;'Service PJ'!$A141&amp;"*",'EPA_US9RT techs'!$A$2:$I$1722,9,FALSE),"")</f>
        <v>50</v>
      </c>
      <c r="DE143" s="2">
        <f>IFERROR(VLOOKUP($CS$1&amp;'Service PJ'!$D141&amp;'Service PJ'!$B141&amp;'Service PJ'!$A141&amp;"*",'EPA_US9RT techs'!$A$2:$I$1722,9,FALSE),"")</f>
        <v>50</v>
      </c>
      <c r="DF143" s="2">
        <f>IFERROR(VLOOKUP($CS$1&amp;'Service PJ'!$D141&amp;'Service PJ'!$B141&amp;'Service PJ'!$A141&amp;"*",'EPA_US9RT techs'!$A$2:$I$1722,9,FALSE),"")</f>
        <v>50</v>
      </c>
      <c r="DG143" s="2">
        <f>IFERROR(VLOOKUP($CS$1&amp;'Service PJ'!$D141&amp;'Service PJ'!$B141&amp;'Service PJ'!$A141&amp;"*",'EPA_US9RT techs'!$A$2:$I$1722,9,FALSE),"")</f>
        <v>50</v>
      </c>
      <c r="DH143" s="2">
        <f>IFERROR(VLOOKUP($CS$1&amp;'Service PJ'!$D141&amp;'Service PJ'!$B141&amp;'Service PJ'!$A141&amp;"*",'EPA_US9RT techs'!$A$2:$I$1722,9,FALSE),"")</f>
        <v>50</v>
      </c>
      <c r="DI143" s="2">
        <f>IFERROR(VLOOKUP($CS$1&amp;'Service PJ'!$D141&amp;'Service PJ'!$B141&amp;'Service PJ'!$A141&amp;"*",'EPA_US9RT techs'!$A$2:$I$1722,9,FALSE),"")</f>
        <v>50</v>
      </c>
      <c r="DJ143" s="2">
        <f>IFERROR(VLOOKUP($CS$1&amp;'Service PJ'!$D141&amp;'Service PJ'!$B141&amp;'Service PJ'!$A141&amp;"*",'EPA_US9RT techs'!$A$2:$I$1722,9,FALSE),"")</f>
        <v>50</v>
      </c>
      <c r="DK143" s="2">
        <f>IFERROR(VLOOKUP($CS$1&amp;'Service PJ'!$D141&amp;'Service PJ'!$B141&amp;'Service PJ'!$A141&amp;"*",'EPA_US9RT techs'!$A$2:$I$1722,9,FALSE),"")</f>
        <v>50</v>
      </c>
      <c r="DL143" s="2">
        <f>IFERROR(VLOOKUP($CS$1&amp;'Service PJ'!$D141&amp;'Service PJ'!$B141&amp;'Service PJ'!$A141&amp;"*",'EPA_US9RT techs'!$A$2:$I$1722,9,FALSE),"")</f>
        <v>50</v>
      </c>
      <c r="DM143" s="2">
        <f>IFERROR(VLOOKUP($CS$1&amp;'Service PJ'!$D141&amp;'Service PJ'!$B141&amp;'Service PJ'!$A141&amp;"*",'EPA_US9RT techs'!$A$2:$I$1722,9,FALSE),"")</f>
        <v>50</v>
      </c>
      <c r="DN143" s="2">
        <f>IFERROR(VLOOKUP($CS$1&amp;'Service PJ'!$D141&amp;'Service PJ'!$B141&amp;'Service PJ'!$A141&amp;"*",'EPA_US9RT techs'!$A$2:$I$1722,9,FALSE),"")</f>
        <v>50</v>
      </c>
      <c r="DO143" s="2">
        <f>IFERROR(VLOOKUP($CS$1&amp;'Service PJ'!$D141&amp;'Service PJ'!$B141&amp;'Service PJ'!$A141&amp;"*",'EPA_US9RT techs'!$A$2:$I$1722,9,FALSE),"")</f>
        <v>50</v>
      </c>
      <c r="DP143" s="2">
        <f>IFERROR(VLOOKUP($CS$1&amp;'Service PJ'!$D141&amp;'Service PJ'!$B141&amp;'Service PJ'!$A141&amp;"*",'EPA_US9RT techs'!$A$2:$I$1722,9,FALSE),"")</f>
        <v>50</v>
      </c>
      <c r="DQ143" s="2">
        <f>IFERROR(VLOOKUP($CS$1&amp;'Service PJ'!$D141&amp;'Service PJ'!$B141&amp;'Service PJ'!$A141&amp;"*",'EPA_US9RT techs'!$A$2:$I$1722,9,FALSE),"")</f>
        <v>50</v>
      </c>
      <c r="DR143" s="2">
        <f>IFERROR(VLOOKUP($CS$1&amp;'Service PJ'!$D141&amp;'Service PJ'!$B141&amp;'Service PJ'!$A141&amp;"*",'EPA_US9RT techs'!$A$2:$I$1722,9,FALSE),"")</f>
        <v>50</v>
      </c>
      <c r="DS143" s="2">
        <f>IFERROR(VLOOKUP($CS$1&amp;'Service PJ'!$D141&amp;'Service PJ'!$B141&amp;'Service PJ'!$A141&amp;"*",'EPA_US9RT techs'!$A$2:$I$1722,9,FALSE),"")</f>
        <v>50</v>
      </c>
      <c r="DT143" s="2">
        <f>IFERROR(VLOOKUP($CS$1&amp;'Service PJ'!$D141&amp;'Service PJ'!$B141&amp;'Service PJ'!$A141&amp;"*",'EPA_US9RT techs'!$A$2:$I$1722,9,FALSE),"")</f>
        <v>50</v>
      </c>
      <c r="DU143" s="2">
        <f>IFERROR(VLOOKUP($CS$1&amp;'Service PJ'!$D141&amp;'Service PJ'!$B141&amp;'Service PJ'!$A141&amp;"*",'EPA_US9RT techs'!$A$2:$I$1722,9,FALSE),"")</f>
        <v>50</v>
      </c>
      <c r="DV143" s="2">
        <f>IFERROR(VLOOKUP($CS$1&amp;'Service PJ'!$D141&amp;'Service PJ'!$B141&amp;'Service PJ'!$A141&amp;"*",'EPA_US9RT techs'!$A$2:$I$1722,9,FALSE),"")</f>
        <v>50</v>
      </c>
      <c r="DW143" s="2">
        <f>IFERROR(VLOOKUP($CS$1&amp;'Service PJ'!$D141&amp;'Service PJ'!$B141&amp;'Service PJ'!$A141&amp;"*",'EPA_US9RT techs'!$A$2:$I$1722,9,FALSE),"")</f>
        <v>50</v>
      </c>
    </row>
    <row r="144" spans="1:127" x14ac:dyDescent="0.45">
      <c r="A144" t="str">
        <f>IF(SUM(B144:R144)=0,"\I:",'Service PJ'!$D142&amp;"_"&amp;'Service PJ'!$E142&amp;"_"&amp;'Service PJ'!$C142)</f>
        <v>IFP_PRH_COA</v>
      </c>
      <c r="B144" s="14">
        <f>IFERROR(VLOOKUP($A$1&amp;'Service PJ'!$D142&amp;'Service PJ'!$B142&amp;'Service PJ'!$A142&amp;"*",'EPA_US9RT techs'!$A$2:$I$1722,9,FALSE),"")</f>
        <v>27.116535946599999</v>
      </c>
      <c r="C144" s="14">
        <f>IFERROR(VLOOKUP($A$1&amp;'Service PJ'!$D142&amp;'Service PJ'!$B142&amp;'Service PJ'!$A142&amp;"*",'EPA_US9RT techs'!$A$2:$I$1722,9,FALSE),"")</f>
        <v>27.116535946599999</v>
      </c>
      <c r="D144" s="14">
        <f>IFERROR(VLOOKUP($A$1&amp;'Service PJ'!$D142&amp;'Service PJ'!$B142&amp;'Service PJ'!$A142&amp;"*",'EPA_US9RT techs'!$A$2:$I$1722,9,FALSE),"")</f>
        <v>27.116535946599999</v>
      </c>
      <c r="E144" s="14">
        <f>IFERROR(VLOOKUP($A$1&amp;'Service PJ'!$D142&amp;'Service PJ'!$B142&amp;'Service PJ'!$A142&amp;"*",'EPA_US9RT techs'!$A$2:$I$1722,9,FALSE),"")</f>
        <v>27.116535946599999</v>
      </c>
      <c r="F144" s="14">
        <f>IFERROR(VLOOKUP($A$1&amp;'Service PJ'!$D142&amp;'Service PJ'!$B142&amp;'Service PJ'!$A142&amp;"*",'EPA_US9RT techs'!$A$2:$I$1722,9,FALSE),"")</f>
        <v>27.116535946599999</v>
      </c>
      <c r="G144" s="14">
        <f>IFERROR(VLOOKUP($A$1&amp;'Service PJ'!$D142&amp;'Service PJ'!$B142&amp;'Service PJ'!$A142&amp;"*",'EPA_US9RT techs'!$A$2:$I$1722,9,FALSE),"")</f>
        <v>27.116535946599999</v>
      </c>
      <c r="H144" s="14">
        <f>IFERROR(VLOOKUP($A$1&amp;'Service PJ'!$D142&amp;'Service PJ'!$B142&amp;'Service PJ'!$A142&amp;"*",'EPA_US9RT techs'!$A$2:$I$1722,9,FALSE),"")</f>
        <v>27.116535946599999</v>
      </c>
      <c r="I144" s="14">
        <f>IFERROR(VLOOKUP($A$1&amp;'Service PJ'!$D142&amp;'Service PJ'!$B142&amp;'Service PJ'!$A142&amp;"*",'EPA_US9RT techs'!$A$2:$I$1722,9,FALSE),"")</f>
        <v>27.116535946599999</v>
      </c>
      <c r="J144" s="14">
        <f>IFERROR(VLOOKUP($A$1&amp;'Service PJ'!$D142&amp;'Service PJ'!$B142&amp;'Service PJ'!$A142&amp;"*",'EPA_US9RT techs'!$A$2:$I$1722,9,FALSE),"")</f>
        <v>27.116535946599999</v>
      </c>
      <c r="K144" s="14">
        <f>IFERROR(VLOOKUP($A$1&amp;'Service PJ'!$D142&amp;'Service PJ'!$B142&amp;'Service PJ'!$A142&amp;"*",'EPA_US9RT techs'!$A$2:$I$1722,9,FALSE),"")</f>
        <v>27.116535946599999</v>
      </c>
      <c r="L144" s="14">
        <f>IFERROR(VLOOKUP($A$1&amp;'Service PJ'!$D142&amp;'Service PJ'!$B142&amp;'Service PJ'!$A142&amp;"*",'EPA_US9RT techs'!$A$2:$I$1722,9,FALSE),"")</f>
        <v>27.116535946599999</v>
      </c>
      <c r="M144" s="14">
        <f>IFERROR(VLOOKUP($A$1&amp;'Service PJ'!$D142&amp;'Service PJ'!$B142&amp;'Service PJ'!$A142&amp;"*",'EPA_US9RT techs'!$A$2:$I$1722,9,FALSE),"")</f>
        <v>27.116535946599999</v>
      </c>
      <c r="N144" s="14">
        <f>IFERROR(VLOOKUP($A$1&amp;'Service PJ'!$D142&amp;'Service PJ'!$B142&amp;'Service PJ'!$A142&amp;"*",'EPA_US9RT techs'!$A$2:$I$1722,9,FALSE),"")</f>
        <v>27.116535946599999</v>
      </c>
      <c r="O144" s="14">
        <f>IFERROR(VLOOKUP($A$1&amp;'Service PJ'!$D142&amp;'Service PJ'!$B142&amp;'Service PJ'!$A142&amp;"*",'EPA_US9RT techs'!$A$2:$I$1722,9,FALSE),"")</f>
        <v>27.116535946599999</v>
      </c>
      <c r="P144" s="14">
        <f>IFERROR(VLOOKUP($A$1&amp;'Service PJ'!$D142&amp;'Service PJ'!$B142&amp;'Service PJ'!$A142&amp;"*",'EPA_US9RT techs'!$A$2:$I$1722,9,FALSE),"")</f>
        <v>27.116535946599999</v>
      </c>
      <c r="Q144" s="14">
        <f>IFERROR(VLOOKUP($A$1&amp;'Service PJ'!$D142&amp;'Service PJ'!$B142&amp;'Service PJ'!$A142&amp;"*",'EPA_US9RT techs'!$A$2:$I$1722,9,FALSE),"")</f>
        <v>27.116535946599999</v>
      </c>
      <c r="R144" s="14">
        <f>IFERROR(VLOOKUP($A$1&amp;'Service PJ'!$D142&amp;'Service PJ'!$B142&amp;'Service PJ'!$A142&amp;"*",'EPA_US9RT techs'!$A$2:$I$1722,9,FALSE),"")</f>
        <v>27.116535946599999</v>
      </c>
      <c r="S144" s="14">
        <f>IFERROR(VLOOKUP($A$1&amp;'Service PJ'!$D142&amp;'Service PJ'!$B142&amp;'Service PJ'!$A142&amp;"*",'EPA_US9RT techs'!$A$2:$I$1722,9,FALSE),"")</f>
        <v>27.116535946599999</v>
      </c>
      <c r="T144" s="14">
        <f>IFERROR(VLOOKUP($A$1&amp;'Service PJ'!$D142&amp;'Service PJ'!$B142&amp;'Service PJ'!$A142&amp;"*",'EPA_US9RT techs'!$A$2:$I$1722,9,FALSE),"")</f>
        <v>27.116535946599999</v>
      </c>
      <c r="U144" s="14">
        <f>IFERROR(VLOOKUP($A$1&amp;'Service PJ'!$D142&amp;'Service PJ'!$B142&amp;'Service PJ'!$A142&amp;"*",'EPA_US9RT techs'!$A$2:$I$1722,9,FALSE),"")</f>
        <v>27.116535946599999</v>
      </c>
      <c r="V144" s="14">
        <f>IFERROR(VLOOKUP($A$1&amp;'Service PJ'!$D142&amp;'Service PJ'!$B142&amp;'Service PJ'!$A142&amp;"*",'EPA_US9RT techs'!$A$2:$I$1722,9,FALSE),"")</f>
        <v>27.116535946599999</v>
      </c>
      <c r="W144" s="14">
        <f>IFERROR(VLOOKUP($A$1&amp;'Service PJ'!$D142&amp;'Service PJ'!$B142&amp;'Service PJ'!$A142&amp;"*",'EPA_US9RT techs'!$A$2:$I$1722,9,FALSE),"")</f>
        <v>27.116535946599999</v>
      </c>
      <c r="X144" s="14">
        <f>IFERROR(VLOOKUP($A$1&amp;'Service PJ'!$D142&amp;'Service PJ'!$B142&amp;'Service PJ'!$A142&amp;"*",'EPA_US9RT techs'!$A$2:$I$1722,9,FALSE),"")</f>
        <v>27.116535946599999</v>
      </c>
      <c r="Y144" s="14">
        <f>IFERROR(VLOOKUP($A$1&amp;'Service PJ'!$D142&amp;'Service PJ'!$B142&amp;'Service PJ'!$A142&amp;"*",'EPA_US9RT techs'!$A$2:$I$1722,9,FALSE),"")</f>
        <v>27.116535946599999</v>
      </c>
      <c r="Z144" s="14">
        <f>IFERROR(VLOOKUP($A$1&amp;'Service PJ'!$D142&amp;'Service PJ'!$B142&amp;'Service PJ'!$A142&amp;"*",'EPA_US9RT techs'!$A$2:$I$1722,9,FALSE),"")</f>
        <v>27.116535946599999</v>
      </c>
      <c r="AA144" s="14">
        <f>IFERROR(VLOOKUP($A$1&amp;'Service PJ'!$D142&amp;'Service PJ'!$B142&amp;'Service PJ'!$A142&amp;"*",'EPA_US9RT techs'!$A$2:$I$1722,9,FALSE),"")</f>
        <v>27.116535946599999</v>
      </c>
      <c r="AB144" s="14">
        <f>IFERROR(VLOOKUP($A$1&amp;'Service PJ'!$D142&amp;'Service PJ'!$B142&amp;'Service PJ'!$A142&amp;"*",'EPA_US9RT techs'!$A$2:$I$1722,9,FALSE),"")</f>
        <v>27.116535946599999</v>
      </c>
      <c r="AC144" s="14">
        <f>IFERROR(VLOOKUP($A$1&amp;'Service PJ'!$D142&amp;'Service PJ'!$B142&amp;'Service PJ'!$A142&amp;"*",'EPA_US9RT techs'!$A$2:$I$1722,9,FALSE),"")</f>
        <v>27.116535946599999</v>
      </c>
      <c r="AD144" s="14">
        <f>IFERROR(VLOOKUP($A$1&amp;'Service PJ'!$D142&amp;'Service PJ'!$B142&amp;'Service PJ'!$A142&amp;"*",'EPA_US9RT techs'!$A$2:$I$1722,9,FALSE),"")</f>
        <v>27.116535946599999</v>
      </c>
      <c r="AE144" s="14">
        <f>IFERROR(VLOOKUP($A$1&amp;'Service PJ'!$D142&amp;'Service PJ'!$B142&amp;'Service PJ'!$A142&amp;"*",'EPA_US9RT techs'!$A$2:$I$1722,9,FALSE),"")</f>
        <v>27.116535946599999</v>
      </c>
      <c r="AG144" t="str">
        <f>IF(SUM(AH144:AX144)=0,"\I:",'Service PJ'!$D142&amp;"_"&amp;'Service PJ'!$E142&amp;"_"&amp;'Service PJ'!$C142)</f>
        <v>IFP_PRH_COA</v>
      </c>
      <c r="AH144" s="14">
        <f>IFERROR(VLOOKUP($AG$1&amp;'Service PJ'!$D142&amp;'Service PJ'!$B142&amp;'Service PJ'!$A142&amp;"*",'EPA_US9RT techs'!$A$2:$I$1722,9,FALSE),"")</f>
        <v>2.7116535947</v>
      </c>
      <c r="AI144" s="14">
        <f>IFERROR(VLOOKUP($AG$1&amp;'Service PJ'!$D142&amp;'Service PJ'!$B142&amp;'Service PJ'!$A142&amp;"*",'EPA_US9RT techs'!$A$2:$I$1722,9,FALSE),"")</f>
        <v>2.7116535947</v>
      </c>
      <c r="AJ144" s="14">
        <f>IFERROR(VLOOKUP($AG$1&amp;'Service PJ'!$D142&amp;'Service PJ'!$B142&amp;'Service PJ'!$A142&amp;"*",'EPA_US9RT techs'!$A$2:$I$1722,9,FALSE),"")</f>
        <v>2.7116535947</v>
      </c>
      <c r="AK144" s="14">
        <f>IFERROR(VLOOKUP($AG$1&amp;'Service PJ'!$D142&amp;'Service PJ'!$B142&amp;'Service PJ'!$A142&amp;"*",'EPA_US9RT techs'!$A$2:$I$1722,9,FALSE),"")</f>
        <v>2.7116535947</v>
      </c>
      <c r="AL144" s="14">
        <f>IFERROR(VLOOKUP($AG$1&amp;'Service PJ'!$D142&amp;'Service PJ'!$B142&amp;'Service PJ'!$A142&amp;"*",'EPA_US9RT techs'!$A$2:$I$1722,9,FALSE),"")</f>
        <v>2.7116535947</v>
      </c>
      <c r="AM144" s="14">
        <f>IFERROR(VLOOKUP($AG$1&amp;'Service PJ'!$D142&amp;'Service PJ'!$B142&amp;'Service PJ'!$A142&amp;"*",'EPA_US9RT techs'!$A$2:$I$1722,9,FALSE),"")</f>
        <v>2.7116535947</v>
      </c>
      <c r="AN144" s="14">
        <f>IFERROR(VLOOKUP($AG$1&amp;'Service PJ'!$D142&amp;'Service PJ'!$B142&amp;'Service PJ'!$A142&amp;"*",'EPA_US9RT techs'!$A$2:$I$1722,9,FALSE),"")</f>
        <v>2.7116535947</v>
      </c>
      <c r="AO144" s="14">
        <f>IFERROR(VLOOKUP($AG$1&amp;'Service PJ'!$D142&amp;'Service PJ'!$B142&amp;'Service PJ'!$A142&amp;"*",'EPA_US9RT techs'!$A$2:$I$1722,9,FALSE),"")</f>
        <v>2.7116535947</v>
      </c>
      <c r="AP144" s="14">
        <f>IFERROR(VLOOKUP($AG$1&amp;'Service PJ'!$D142&amp;'Service PJ'!$B142&amp;'Service PJ'!$A142&amp;"*",'EPA_US9RT techs'!$A$2:$I$1722,9,FALSE),"")</f>
        <v>2.7116535947</v>
      </c>
      <c r="AQ144" s="14">
        <f>IFERROR(VLOOKUP($AG$1&amp;'Service PJ'!$D142&amp;'Service PJ'!$B142&amp;'Service PJ'!$A142&amp;"*",'EPA_US9RT techs'!$A$2:$I$1722,9,FALSE),"")</f>
        <v>2.7116535947</v>
      </c>
      <c r="AR144" s="14">
        <f>IFERROR(VLOOKUP($AG$1&amp;'Service PJ'!$D142&amp;'Service PJ'!$B142&amp;'Service PJ'!$A142&amp;"*",'EPA_US9RT techs'!$A$2:$I$1722,9,FALSE),"")</f>
        <v>2.7116535947</v>
      </c>
      <c r="AS144" s="14">
        <f>IFERROR(VLOOKUP($AG$1&amp;'Service PJ'!$D142&amp;'Service PJ'!$B142&amp;'Service PJ'!$A142&amp;"*",'EPA_US9RT techs'!$A$2:$I$1722,9,FALSE),"")</f>
        <v>2.7116535947</v>
      </c>
      <c r="AT144" s="14">
        <f>IFERROR(VLOOKUP($AG$1&amp;'Service PJ'!$D142&amp;'Service PJ'!$B142&amp;'Service PJ'!$A142&amp;"*",'EPA_US9RT techs'!$A$2:$I$1722,9,FALSE),"")</f>
        <v>2.7116535947</v>
      </c>
      <c r="AU144" s="14">
        <f>IFERROR(VLOOKUP($AG$1&amp;'Service PJ'!$D142&amp;'Service PJ'!$B142&amp;'Service PJ'!$A142&amp;"*",'EPA_US9RT techs'!$A$2:$I$1722,9,FALSE),"")</f>
        <v>2.7116535947</v>
      </c>
      <c r="AV144" s="14">
        <f>IFERROR(VLOOKUP($AG$1&amp;'Service PJ'!$D142&amp;'Service PJ'!$B142&amp;'Service PJ'!$A142&amp;"*",'EPA_US9RT techs'!$A$2:$I$1722,9,FALSE),"")</f>
        <v>2.7116535947</v>
      </c>
      <c r="AW144" s="14">
        <f>IFERROR(VLOOKUP($AG$1&amp;'Service PJ'!$D142&amp;'Service PJ'!$B142&amp;'Service PJ'!$A142&amp;"*",'EPA_US9RT techs'!$A$2:$I$1722,9,FALSE),"")</f>
        <v>2.7116535947</v>
      </c>
      <c r="AX144" s="14">
        <f>IFERROR(VLOOKUP($AG$1&amp;'Service PJ'!$D142&amp;'Service PJ'!$B142&amp;'Service PJ'!$A142&amp;"*",'EPA_US9RT techs'!$A$2:$I$1722,9,FALSE),"")</f>
        <v>2.7116535947</v>
      </c>
      <c r="AY144" s="14">
        <f>IFERROR(VLOOKUP($AG$1&amp;'Service PJ'!$D142&amp;'Service PJ'!$B142&amp;'Service PJ'!$A142&amp;"*",'EPA_US9RT techs'!$A$2:$I$1722,9,FALSE),"")</f>
        <v>2.7116535947</v>
      </c>
      <c r="AZ144" s="14">
        <f>IFERROR(VLOOKUP($AG$1&amp;'Service PJ'!$D142&amp;'Service PJ'!$B142&amp;'Service PJ'!$A142&amp;"*",'EPA_US9RT techs'!$A$2:$I$1722,9,FALSE),"")</f>
        <v>2.7116535947</v>
      </c>
      <c r="BA144" s="14">
        <f>IFERROR(VLOOKUP($AG$1&amp;'Service PJ'!$D142&amp;'Service PJ'!$B142&amp;'Service PJ'!$A142&amp;"*",'EPA_US9RT techs'!$A$2:$I$1722,9,FALSE),"")</f>
        <v>2.7116535947</v>
      </c>
      <c r="BB144" s="14">
        <f>IFERROR(VLOOKUP($AG$1&amp;'Service PJ'!$D142&amp;'Service PJ'!$B142&amp;'Service PJ'!$A142&amp;"*",'EPA_US9RT techs'!$A$2:$I$1722,9,FALSE),"")</f>
        <v>2.7116535947</v>
      </c>
      <c r="BC144" s="14">
        <f>IFERROR(VLOOKUP($AG$1&amp;'Service PJ'!$D142&amp;'Service PJ'!$B142&amp;'Service PJ'!$A142&amp;"*",'EPA_US9RT techs'!$A$2:$I$1722,9,FALSE),"")</f>
        <v>2.7116535947</v>
      </c>
      <c r="BD144" s="14">
        <f>IFERROR(VLOOKUP($AG$1&amp;'Service PJ'!$D142&amp;'Service PJ'!$B142&amp;'Service PJ'!$A142&amp;"*",'EPA_US9RT techs'!$A$2:$I$1722,9,FALSE),"")</f>
        <v>2.7116535947</v>
      </c>
      <c r="BE144" s="14">
        <f>IFERROR(VLOOKUP($AG$1&amp;'Service PJ'!$D142&amp;'Service PJ'!$B142&amp;'Service PJ'!$A142&amp;"*",'EPA_US9RT techs'!$A$2:$I$1722,9,FALSE),"")</f>
        <v>2.7116535947</v>
      </c>
      <c r="BF144" s="14">
        <f>IFERROR(VLOOKUP($AG$1&amp;'Service PJ'!$D142&amp;'Service PJ'!$B142&amp;'Service PJ'!$A142&amp;"*",'EPA_US9RT techs'!$A$2:$I$1722,9,FALSE),"")</f>
        <v>2.7116535947</v>
      </c>
      <c r="BG144" s="14">
        <f>IFERROR(VLOOKUP($AG$1&amp;'Service PJ'!$D142&amp;'Service PJ'!$B142&amp;'Service PJ'!$A142&amp;"*",'EPA_US9RT techs'!$A$2:$I$1722,9,FALSE),"")</f>
        <v>2.7116535947</v>
      </c>
      <c r="BH144" s="14">
        <f>IFERROR(VLOOKUP($AG$1&amp;'Service PJ'!$D142&amp;'Service PJ'!$B142&amp;'Service PJ'!$A142&amp;"*",'EPA_US9RT techs'!$A$2:$I$1722,9,FALSE),"")</f>
        <v>2.7116535947</v>
      </c>
      <c r="BI144" s="14">
        <f>IFERROR(VLOOKUP($AG$1&amp;'Service PJ'!$D142&amp;'Service PJ'!$B142&amp;'Service PJ'!$A142&amp;"*",'EPA_US9RT techs'!$A$2:$I$1722,9,FALSE),"")</f>
        <v>2.7116535947</v>
      </c>
      <c r="BJ144" s="14">
        <f>IFERROR(VLOOKUP($AG$1&amp;'Service PJ'!$D142&amp;'Service PJ'!$B142&amp;'Service PJ'!$A142&amp;"*",'EPA_US9RT techs'!$A$2:$I$1722,9,FALSE),"")</f>
        <v>2.7116535947</v>
      </c>
      <c r="BK144" s="14">
        <f>IFERROR(VLOOKUP($AG$1&amp;'Service PJ'!$D142&amp;'Service PJ'!$B142&amp;'Service PJ'!$A142&amp;"*",'EPA_US9RT techs'!$A$2:$I$1722,9,FALSE),"")</f>
        <v>2.7116535947</v>
      </c>
      <c r="BM144" t="str">
        <f>IF(SUM(BN144:CD144)=0,"\I:",'Service PJ'!$D142&amp;"_"&amp;'Service PJ'!$E142&amp;"_"&amp;'Service PJ'!$C142)</f>
        <v>\I:</v>
      </c>
      <c r="BN144" s="14" t="str">
        <f>IFERROR(VLOOKUP($BM$1&amp;'Service PJ'!$D142&amp;'Service PJ'!$B142&amp;'Service PJ'!$A142&amp;"*",'EPA_US9RT techs'!$A$2:$I$1722,9,FALSE),"")</f>
        <v/>
      </c>
      <c r="BO144" s="14" t="str">
        <f>IFERROR(VLOOKUP($BM$1&amp;'Service PJ'!$D142&amp;'Service PJ'!$B142&amp;'Service PJ'!$A142&amp;"*",'EPA_US9RT techs'!$A$2:$I$1722,9,FALSE),"")</f>
        <v/>
      </c>
      <c r="BP144" s="14" t="str">
        <f>IFERROR(VLOOKUP($BM$1&amp;'Service PJ'!$D142&amp;'Service PJ'!$B142&amp;'Service PJ'!$A142&amp;"*",'EPA_US9RT techs'!$A$2:$I$1722,9,FALSE),"")</f>
        <v/>
      </c>
      <c r="BQ144" s="14" t="str">
        <f>IFERROR(VLOOKUP($BM$1&amp;'Service PJ'!$D142&amp;'Service PJ'!$B142&amp;'Service PJ'!$A142&amp;"*",'EPA_US9RT techs'!$A$2:$I$1722,9,FALSE),"")</f>
        <v/>
      </c>
      <c r="BR144" s="14" t="str">
        <f>IFERROR(VLOOKUP($BM$1&amp;'Service PJ'!$D142&amp;'Service PJ'!$B142&amp;'Service PJ'!$A142&amp;"*",'EPA_US9RT techs'!$A$2:$I$1722,9,FALSE),"")</f>
        <v/>
      </c>
      <c r="BS144" s="14" t="str">
        <f>IFERROR(VLOOKUP($BM$1&amp;'Service PJ'!$D142&amp;'Service PJ'!$B142&amp;'Service PJ'!$A142&amp;"*",'EPA_US9RT techs'!$A$2:$I$1722,9,FALSE),"")</f>
        <v/>
      </c>
      <c r="BT144" s="14" t="str">
        <f>IFERROR(VLOOKUP($BM$1&amp;'Service PJ'!$D142&amp;'Service PJ'!$B142&amp;'Service PJ'!$A142&amp;"*",'EPA_US9RT techs'!$A$2:$I$1722,9,FALSE),"")</f>
        <v/>
      </c>
      <c r="BU144" s="14" t="str">
        <f>IFERROR(VLOOKUP($BM$1&amp;'Service PJ'!$D142&amp;'Service PJ'!$B142&amp;'Service PJ'!$A142&amp;"*",'EPA_US9RT techs'!$A$2:$I$1722,9,FALSE),"")</f>
        <v/>
      </c>
      <c r="BV144" s="14" t="str">
        <f>IFERROR(VLOOKUP($BM$1&amp;'Service PJ'!$D142&amp;'Service PJ'!$B142&amp;'Service PJ'!$A142&amp;"*",'EPA_US9RT techs'!$A$2:$I$1722,9,FALSE),"")</f>
        <v/>
      </c>
      <c r="BW144" s="14" t="str">
        <f>IFERROR(VLOOKUP($BM$1&amp;'Service PJ'!$D142&amp;'Service PJ'!$B142&amp;'Service PJ'!$A142&amp;"*",'EPA_US9RT techs'!$A$2:$I$1722,9,FALSE),"")</f>
        <v/>
      </c>
      <c r="BX144" s="14" t="str">
        <f>IFERROR(VLOOKUP($BM$1&amp;'Service PJ'!$D142&amp;'Service PJ'!$B142&amp;'Service PJ'!$A142&amp;"*",'EPA_US9RT techs'!$A$2:$I$1722,9,FALSE),"")</f>
        <v/>
      </c>
      <c r="BY144" s="14" t="str">
        <f>IFERROR(VLOOKUP($BM$1&amp;'Service PJ'!$D142&amp;'Service PJ'!$B142&amp;'Service PJ'!$A142&amp;"*",'EPA_US9RT techs'!$A$2:$I$1722,9,FALSE),"")</f>
        <v/>
      </c>
      <c r="BZ144" s="14" t="str">
        <f>IFERROR(VLOOKUP($BM$1&amp;'Service PJ'!$D142&amp;'Service PJ'!$B142&amp;'Service PJ'!$A142&amp;"*",'EPA_US9RT techs'!$A$2:$I$1722,9,FALSE),"")</f>
        <v/>
      </c>
      <c r="CA144" s="14" t="str">
        <f>IFERROR(VLOOKUP($BM$1&amp;'Service PJ'!$D142&amp;'Service PJ'!$B142&amp;'Service PJ'!$A142&amp;"*",'EPA_US9RT techs'!$A$2:$I$1722,9,FALSE),"")</f>
        <v/>
      </c>
      <c r="CB144" s="14" t="str">
        <f>IFERROR(VLOOKUP($BM$1&amp;'Service PJ'!$D142&amp;'Service PJ'!$B142&amp;'Service PJ'!$A142&amp;"*",'EPA_US9RT techs'!$A$2:$I$1722,9,FALSE),"")</f>
        <v/>
      </c>
      <c r="CC144" s="14" t="str">
        <f>IFERROR(VLOOKUP($BM$1&amp;'Service PJ'!$D142&amp;'Service PJ'!$B142&amp;'Service PJ'!$A142&amp;"*",'EPA_US9RT techs'!$A$2:$I$1722,9,FALSE),"")</f>
        <v/>
      </c>
      <c r="CD144" s="14" t="str">
        <f>IFERROR(VLOOKUP($BM$1&amp;'Service PJ'!$D142&amp;'Service PJ'!$B142&amp;'Service PJ'!$A142&amp;"*",'EPA_US9RT techs'!$A$2:$I$1722,9,FALSE),"")</f>
        <v/>
      </c>
      <c r="CE144" s="14" t="str">
        <f>IFERROR(VLOOKUP($BM$1&amp;'Service PJ'!$D142&amp;'Service PJ'!$B142&amp;'Service PJ'!$A142&amp;"*",'EPA_US9RT techs'!$A$2:$I$1722,9,FALSE),"")</f>
        <v/>
      </c>
      <c r="CF144" s="14" t="str">
        <f>IFERROR(VLOOKUP($BM$1&amp;'Service PJ'!$D142&amp;'Service PJ'!$B142&amp;'Service PJ'!$A142&amp;"*",'EPA_US9RT techs'!$A$2:$I$1722,9,FALSE),"")</f>
        <v/>
      </c>
      <c r="CG144" s="14" t="str">
        <f>IFERROR(VLOOKUP($BM$1&amp;'Service PJ'!$D142&amp;'Service PJ'!$B142&amp;'Service PJ'!$A142&amp;"*",'EPA_US9RT techs'!$A$2:$I$1722,9,FALSE),"")</f>
        <v/>
      </c>
      <c r="CH144" s="14" t="str">
        <f>IFERROR(VLOOKUP($BM$1&amp;'Service PJ'!$D142&amp;'Service PJ'!$B142&amp;'Service PJ'!$A142&amp;"*",'EPA_US9RT techs'!$A$2:$I$1722,9,FALSE),"")</f>
        <v/>
      </c>
      <c r="CI144" s="14" t="str">
        <f>IFERROR(VLOOKUP($BM$1&amp;'Service PJ'!$D142&amp;'Service PJ'!$B142&amp;'Service PJ'!$A142&amp;"*",'EPA_US9RT techs'!$A$2:$I$1722,9,FALSE),"")</f>
        <v/>
      </c>
      <c r="CJ144" s="14" t="str">
        <f>IFERROR(VLOOKUP($BM$1&amp;'Service PJ'!$D142&amp;'Service PJ'!$B142&amp;'Service PJ'!$A142&amp;"*",'EPA_US9RT techs'!$A$2:$I$1722,9,FALSE),"")</f>
        <v/>
      </c>
      <c r="CK144" s="14" t="str">
        <f>IFERROR(VLOOKUP($BM$1&amp;'Service PJ'!$D142&amp;'Service PJ'!$B142&amp;'Service PJ'!$A142&amp;"*",'EPA_US9RT techs'!$A$2:$I$1722,9,FALSE),"")</f>
        <v/>
      </c>
      <c r="CL144" s="14" t="str">
        <f>IFERROR(VLOOKUP($BM$1&amp;'Service PJ'!$D142&amp;'Service PJ'!$B142&amp;'Service PJ'!$A142&amp;"*",'EPA_US9RT techs'!$A$2:$I$1722,9,FALSE),"")</f>
        <v/>
      </c>
      <c r="CM144" s="14" t="str">
        <f>IFERROR(VLOOKUP($BM$1&amp;'Service PJ'!$D142&amp;'Service PJ'!$B142&amp;'Service PJ'!$A142&amp;"*",'EPA_US9RT techs'!$A$2:$I$1722,9,FALSE),"")</f>
        <v/>
      </c>
      <c r="CN144" s="14" t="str">
        <f>IFERROR(VLOOKUP($BM$1&amp;'Service PJ'!$D142&amp;'Service PJ'!$B142&amp;'Service PJ'!$A142&amp;"*",'EPA_US9RT techs'!$A$2:$I$1722,9,FALSE),"")</f>
        <v/>
      </c>
      <c r="CO144" s="14" t="str">
        <f>IFERROR(VLOOKUP($BM$1&amp;'Service PJ'!$D142&amp;'Service PJ'!$B142&amp;'Service PJ'!$A142&amp;"*",'EPA_US9RT techs'!$A$2:$I$1722,9,FALSE),"")</f>
        <v/>
      </c>
      <c r="CP144" s="14" t="str">
        <f>IFERROR(VLOOKUP($BM$1&amp;'Service PJ'!$D142&amp;'Service PJ'!$B142&amp;'Service PJ'!$A142&amp;"*",'EPA_US9RT techs'!$A$2:$I$1722,9,FALSE),"")</f>
        <v/>
      </c>
      <c r="CQ144" s="14" t="str">
        <f>IFERROR(VLOOKUP($BM$1&amp;'Service PJ'!$D142&amp;'Service PJ'!$B142&amp;'Service PJ'!$A142&amp;"*",'EPA_US9RT techs'!$A$2:$I$1722,9,FALSE),"")</f>
        <v/>
      </c>
      <c r="CS144" t="str">
        <f>IF(SUM(CT144:DJ144)=0,"\I:",'Service PJ'!$D142&amp;"_"&amp;'Service PJ'!$E142&amp;"_"&amp;'Service PJ'!$C142)</f>
        <v>IFP_PRH_COA</v>
      </c>
      <c r="CT144" s="2">
        <f>IFERROR(VLOOKUP($CS$1&amp;'Service PJ'!$D142&amp;'Service PJ'!$B142&amp;'Service PJ'!$A142&amp;"*",'EPA_US9RT techs'!$A$2:$I$1722,9,FALSE),"")</f>
        <v>30</v>
      </c>
      <c r="CU144" s="2">
        <f>IFERROR(VLOOKUP($CS$1&amp;'Service PJ'!$D142&amp;'Service PJ'!$B142&amp;'Service PJ'!$A142&amp;"*",'EPA_US9RT techs'!$A$2:$I$1722,9,FALSE),"")</f>
        <v>30</v>
      </c>
      <c r="CV144" s="2">
        <f>IFERROR(VLOOKUP($CS$1&amp;'Service PJ'!$D142&amp;'Service PJ'!$B142&amp;'Service PJ'!$A142&amp;"*",'EPA_US9RT techs'!$A$2:$I$1722,9,FALSE),"")</f>
        <v>30</v>
      </c>
      <c r="CW144" s="2">
        <f>IFERROR(VLOOKUP($CS$1&amp;'Service PJ'!$D142&amp;'Service PJ'!$B142&amp;'Service PJ'!$A142&amp;"*",'EPA_US9RT techs'!$A$2:$I$1722,9,FALSE),"")</f>
        <v>30</v>
      </c>
      <c r="CX144" s="2">
        <f>IFERROR(VLOOKUP($CS$1&amp;'Service PJ'!$D142&amp;'Service PJ'!$B142&amp;'Service PJ'!$A142&amp;"*",'EPA_US9RT techs'!$A$2:$I$1722,9,FALSE),"")</f>
        <v>30</v>
      </c>
      <c r="CY144" s="2">
        <f>IFERROR(VLOOKUP($CS$1&amp;'Service PJ'!$D142&amp;'Service PJ'!$B142&amp;'Service PJ'!$A142&amp;"*",'EPA_US9RT techs'!$A$2:$I$1722,9,FALSE),"")</f>
        <v>30</v>
      </c>
      <c r="CZ144" s="2">
        <f>IFERROR(VLOOKUP($CS$1&amp;'Service PJ'!$D142&amp;'Service PJ'!$B142&amp;'Service PJ'!$A142&amp;"*",'EPA_US9RT techs'!$A$2:$I$1722,9,FALSE),"")</f>
        <v>30</v>
      </c>
      <c r="DA144" s="2">
        <f>IFERROR(VLOOKUP($CS$1&amp;'Service PJ'!$D142&amp;'Service PJ'!$B142&amp;'Service PJ'!$A142&amp;"*",'EPA_US9RT techs'!$A$2:$I$1722,9,FALSE),"")</f>
        <v>30</v>
      </c>
      <c r="DB144" s="2">
        <f>IFERROR(VLOOKUP($CS$1&amp;'Service PJ'!$D142&amp;'Service PJ'!$B142&amp;'Service PJ'!$A142&amp;"*",'EPA_US9RT techs'!$A$2:$I$1722,9,FALSE),"")</f>
        <v>30</v>
      </c>
      <c r="DC144" s="2">
        <f>IFERROR(VLOOKUP($CS$1&amp;'Service PJ'!$D142&amp;'Service PJ'!$B142&amp;'Service PJ'!$A142&amp;"*",'EPA_US9RT techs'!$A$2:$I$1722,9,FALSE),"")</f>
        <v>30</v>
      </c>
      <c r="DD144" s="2">
        <f>IFERROR(VLOOKUP($CS$1&amp;'Service PJ'!$D142&amp;'Service PJ'!$B142&amp;'Service PJ'!$A142&amp;"*",'EPA_US9RT techs'!$A$2:$I$1722,9,FALSE),"")</f>
        <v>30</v>
      </c>
      <c r="DE144" s="2">
        <f>IFERROR(VLOOKUP($CS$1&amp;'Service PJ'!$D142&amp;'Service PJ'!$B142&amp;'Service PJ'!$A142&amp;"*",'EPA_US9RT techs'!$A$2:$I$1722,9,FALSE),"")</f>
        <v>30</v>
      </c>
      <c r="DF144" s="2">
        <f>IFERROR(VLOOKUP($CS$1&amp;'Service PJ'!$D142&amp;'Service PJ'!$B142&amp;'Service PJ'!$A142&amp;"*",'EPA_US9RT techs'!$A$2:$I$1722,9,FALSE),"")</f>
        <v>30</v>
      </c>
      <c r="DG144" s="2">
        <f>IFERROR(VLOOKUP($CS$1&amp;'Service PJ'!$D142&amp;'Service PJ'!$B142&amp;'Service PJ'!$A142&amp;"*",'EPA_US9RT techs'!$A$2:$I$1722,9,FALSE),"")</f>
        <v>30</v>
      </c>
      <c r="DH144" s="2">
        <f>IFERROR(VLOOKUP($CS$1&amp;'Service PJ'!$D142&amp;'Service PJ'!$B142&amp;'Service PJ'!$A142&amp;"*",'EPA_US9RT techs'!$A$2:$I$1722,9,FALSE),"")</f>
        <v>30</v>
      </c>
      <c r="DI144" s="2">
        <f>IFERROR(VLOOKUP($CS$1&amp;'Service PJ'!$D142&amp;'Service PJ'!$B142&amp;'Service PJ'!$A142&amp;"*",'EPA_US9RT techs'!$A$2:$I$1722,9,FALSE),"")</f>
        <v>30</v>
      </c>
      <c r="DJ144" s="2">
        <f>IFERROR(VLOOKUP($CS$1&amp;'Service PJ'!$D142&amp;'Service PJ'!$B142&amp;'Service PJ'!$A142&amp;"*",'EPA_US9RT techs'!$A$2:$I$1722,9,FALSE),"")</f>
        <v>30</v>
      </c>
      <c r="DK144" s="2">
        <f>IFERROR(VLOOKUP($CS$1&amp;'Service PJ'!$D142&amp;'Service PJ'!$B142&amp;'Service PJ'!$A142&amp;"*",'EPA_US9RT techs'!$A$2:$I$1722,9,FALSE),"")</f>
        <v>30</v>
      </c>
      <c r="DL144" s="2">
        <f>IFERROR(VLOOKUP($CS$1&amp;'Service PJ'!$D142&amp;'Service PJ'!$B142&amp;'Service PJ'!$A142&amp;"*",'EPA_US9RT techs'!$A$2:$I$1722,9,FALSE),"")</f>
        <v>30</v>
      </c>
      <c r="DM144" s="2">
        <f>IFERROR(VLOOKUP($CS$1&amp;'Service PJ'!$D142&amp;'Service PJ'!$B142&amp;'Service PJ'!$A142&amp;"*",'EPA_US9RT techs'!$A$2:$I$1722,9,FALSE),"")</f>
        <v>30</v>
      </c>
      <c r="DN144" s="2">
        <f>IFERROR(VLOOKUP($CS$1&amp;'Service PJ'!$D142&amp;'Service PJ'!$B142&amp;'Service PJ'!$A142&amp;"*",'EPA_US9RT techs'!$A$2:$I$1722,9,FALSE),"")</f>
        <v>30</v>
      </c>
      <c r="DO144" s="2">
        <f>IFERROR(VLOOKUP($CS$1&amp;'Service PJ'!$D142&amp;'Service PJ'!$B142&amp;'Service PJ'!$A142&amp;"*",'EPA_US9RT techs'!$A$2:$I$1722,9,FALSE),"")</f>
        <v>30</v>
      </c>
      <c r="DP144" s="2">
        <f>IFERROR(VLOOKUP($CS$1&amp;'Service PJ'!$D142&amp;'Service PJ'!$B142&amp;'Service PJ'!$A142&amp;"*",'EPA_US9RT techs'!$A$2:$I$1722,9,FALSE),"")</f>
        <v>30</v>
      </c>
      <c r="DQ144" s="2">
        <f>IFERROR(VLOOKUP($CS$1&amp;'Service PJ'!$D142&amp;'Service PJ'!$B142&amp;'Service PJ'!$A142&amp;"*",'EPA_US9RT techs'!$A$2:$I$1722,9,FALSE),"")</f>
        <v>30</v>
      </c>
      <c r="DR144" s="2">
        <f>IFERROR(VLOOKUP($CS$1&amp;'Service PJ'!$D142&amp;'Service PJ'!$B142&amp;'Service PJ'!$A142&amp;"*",'EPA_US9RT techs'!$A$2:$I$1722,9,FALSE),"")</f>
        <v>30</v>
      </c>
      <c r="DS144" s="2">
        <f>IFERROR(VLOOKUP($CS$1&amp;'Service PJ'!$D142&amp;'Service PJ'!$B142&amp;'Service PJ'!$A142&amp;"*",'EPA_US9RT techs'!$A$2:$I$1722,9,FALSE),"")</f>
        <v>30</v>
      </c>
      <c r="DT144" s="2">
        <f>IFERROR(VLOOKUP($CS$1&amp;'Service PJ'!$D142&amp;'Service PJ'!$B142&amp;'Service PJ'!$A142&amp;"*",'EPA_US9RT techs'!$A$2:$I$1722,9,FALSE),"")</f>
        <v>30</v>
      </c>
      <c r="DU144" s="2">
        <f>IFERROR(VLOOKUP($CS$1&amp;'Service PJ'!$D142&amp;'Service PJ'!$B142&amp;'Service PJ'!$A142&amp;"*",'EPA_US9RT techs'!$A$2:$I$1722,9,FALSE),"")</f>
        <v>30</v>
      </c>
      <c r="DV144" s="2">
        <f>IFERROR(VLOOKUP($CS$1&amp;'Service PJ'!$D142&amp;'Service PJ'!$B142&amp;'Service PJ'!$A142&amp;"*",'EPA_US9RT techs'!$A$2:$I$1722,9,FALSE),"")</f>
        <v>30</v>
      </c>
      <c r="DW144" s="2">
        <f>IFERROR(VLOOKUP($CS$1&amp;'Service PJ'!$D142&amp;'Service PJ'!$B142&amp;'Service PJ'!$A142&amp;"*",'EPA_US9RT techs'!$A$2:$I$1722,9,FALSE),"")</f>
        <v>30</v>
      </c>
    </row>
    <row r="145" spans="1:127" x14ac:dyDescent="0.45">
      <c r="A145" t="str">
        <f>IF(SUM(B145:R145)=0,"\I:",'Service PJ'!$D143&amp;"_"&amp;'Service PJ'!$E143&amp;"_"&amp;'Service PJ'!$C143)</f>
        <v>IOI_STM_COA</v>
      </c>
      <c r="B145" s="14">
        <f>IFERROR(VLOOKUP($A$1&amp;'Service PJ'!$D143&amp;'Service PJ'!$B143&amp;'Service PJ'!$A143&amp;"*",'EPA_US9RT techs'!$A$2:$I$1722,9,FALSE),"")</f>
        <v>4.5443223247000004</v>
      </c>
      <c r="C145" s="14">
        <f>IFERROR(VLOOKUP($A$1&amp;'Service PJ'!$D143&amp;'Service PJ'!$B143&amp;'Service PJ'!$A143&amp;"*",'EPA_US9RT techs'!$A$2:$I$1722,9,FALSE),"")</f>
        <v>4.5443223247000004</v>
      </c>
      <c r="D145" s="14">
        <f>IFERROR(VLOOKUP($A$1&amp;'Service PJ'!$D143&amp;'Service PJ'!$B143&amp;'Service PJ'!$A143&amp;"*",'EPA_US9RT techs'!$A$2:$I$1722,9,FALSE),"")</f>
        <v>4.5443223247000004</v>
      </c>
      <c r="E145" s="14">
        <f>IFERROR(VLOOKUP($A$1&amp;'Service PJ'!$D143&amp;'Service PJ'!$B143&amp;'Service PJ'!$A143&amp;"*",'EPA_US9RT techs'!$A$2:$I$1722,9,FALSE),"")</f>
        <v>4.5443223247000004</v>
      </c>
      <c r="F145" s="14">
        <f>IFERROR(VLOOKUP($A$1&amp;'Service PJ'!$D143&amp;'Service PJ'!$B143&amp;'Service PJ'!$A143&amp;"*",'EPA_US9RT techs'!$A$2:$I$1722,9,FALSE),"")</f>
        <v>4.5443223247000004</v>
      </c>
      <c r="G145" s="14">
        <f>IFERROR(VLOOKUP($A$1&amp;'Service PJ'!$D143&amp;'Service PJ'!$B143&amp;'Service PJ'!$A143&amp;"*",'EPA_US9RT techs'!$A$2:$I$1722,9,FALSE),"")</f>
        <v>4.5443223247000004</v>
      </c>
      <c r="H145" s="14">
        <f>IFERROR(VLOOKUP($A$1&amp;'Service PJ'!$D143&amp;'Service PJ'!$B143&amp;'Service PJ'!$A143&amp;"*",'EPA_US9RT techs'!$A$2:$I$1722,9,FALSE),"")</f>
        <v>4.5443223247000004</v>
      </c>
      <c r="I145" s="14">
        <f>IFERROR(VLOOKUP($A$1&amp;'Service PJ'!$D143&amp;'Service PJ'!$B143&amp;'Service PJ'!$A143&amp;"*",'EPA_US9RT techs'!$A$2:$I$1722,9,FALSE),"")</f>
        <v>4.5443223247000004</v>
      </c>
      <c r="J145" s="14">
        <f>IFERROR(VLOOKUP($A$1&amp;'Service PJ'!$D143&amp;'Service PJ'!$B143&amp;'Service PJ'!$A143&amp;"*",'EPA_US9RT techs'!$A$2:$I$1722,9,FALSE),"")</f>
        <v>4.5443223247000004</v>
      </c>
      <c r="K145" s="14">
        <f>IFERROR(VLOOKUP($A$1&amp;'Service PJ'!$D143&amp;'Service PJ'!$B143&amp;'Service PJ'!$A143&amp;"*",'EPA_US9RT techs'!$A$2:$I$1722,9,FALSE),"")</f>
        <v>4.5443223247000004</v>
      </c>
      <c r="L145" s="14">
        <f>IFERROR(VLOOKUP($A$1&amp;'Service PJ'!$D143&amp;'Service PJ'!$B143&amp;'Service PJ'!$A143&amp;"*",'EPA_US9RT techs'!$A$2:$I$1722,9,FALSE),"")</f>
        <v>4.5443223247000004</v>
      </c>
      <c r="M145" s="14">
        <f>IFERROR(VLOOKUP($A$1&amp;'Service PJ'!$D143&amp;'Service PJ'!$B143&amp;'Service PJ'!$A143&amp;"*",'EPA_US9RT techs'!$A$2:$I$1722,9,FALSE),"")</f>
        <v>4.5443223247000004</v>
      </c>
      <c r="N145" s="14">
        <f>IFERROR(VLOOKUP($A$1&amp;'Service PJ'!$D143&amp;'Service PJ'!$B143&amp;'Service PJ'!$A143&amp;"*",'EPA_US9RT techs'!$A$2:$I$1722,9,FALSE),"")</f>
        <v>4.5443223247000004</v>
      </c>
      <c r="O145" s="14">
        <f>IFERROR(VLOOKUP($A$1&amp;'Service PJ'!$D143&amp;'Service PJ'!$B143&amp;'Service PJ'!$A143&amp;"*",'EPA_US9RT techs'!$A$2:$I$1722,9,FALSE),"")</f>
        <v>4.5443223247000004</v>
      </c>
      <c r="P145" s="14">
        <f>IFERROR(VLOOKUP($A$1&amp;'Service PJ'!$D143&amp;'Service PJ'!$B143&amp;'Service PJ'!$A143&amp;"*",'EPA_US9RT techs'!$A$2:$I$1722,9,FALSE),"")</f>
        <v>4.5443223247000004</v>
      </c>
      <c r="Q145" s="14">
        <f>IFERROR(VLOOKUP($A$1&amp;'Service PJ'!$D143&amp;'Service PJ'!$B143&amp;'Service PJ'!$A143&amp;"*",'EPA_US9RT techs'!$A$2:$I$1722,9,FALSE),"")</f>
        <v>4.5443223247000004</v>
      </c>
      <c r="R145" s="14">
        <f>IFERROR(VLOOKUP($A$1&amp;'Service PJ'!$D143&amp;'Service PJ'!$B143&amp;'Service PJ'!$A143&amp;"*",'EPA_US9RT techs'!$A$2:$I$1722,9,FALSE),"")</f>
        <v>4.5443223247000004</v>
      </c>
      <c r="S145" s="14">
        <f>IFERROR(VLOOKUP($A$1&amp;'Service PJ'!$D143&amp;'Service PJ'!$B143&amp;'Service PJ'!$A143&amp;"*",'EPA_US9RT techs'!$A$2:$I$1722,9,FALSE),"")</f>
        <v>4.5443223247000004</v>
      </c>
      <c r="T145" s="14">
        <f>IFERROR(VLOOKUP($A$1&amp;'Service PJ'!$D143&amp;'Service PJ'!$B143&amp;'Service PJ'!$A143&amp;"*",'EPA_US9RT techs'!$A$2:$I$1722,9,FALSE),"")</f>
        <v>4.5443223247000004</v>
      </c>
      <c r="U145" s="14">
        <f>IFERROR(VLOOKUP($A$1&amp;'Service PJ'!$D143&amp;'Service PJ'!$B143&amp;'Service PJ'!$A143&amp;"*",'EPA_US9RT techs'!$A$2:$I$1722,9,FALSE),"")</f>
        <v>4.5443223247000004</v>
      </c>
      <c r="V145" s="14">
        <f>IFERROR(VLOOKUP($A$1&amp;'Service PJ'!$D143&amp;'Service PJ'!$B143&amp;'Service PJ'!$A143&amp;"*",'EPA_US9RT techs'!$A$2:$I$1722,9,FALSE),"")</f>
        <v>4.5443223247000004</v>
      </c>
      <c r="W145" s="14">
        <f>IFERROR(VLOOKUP($A$1&amp;'Service PJ'!$D143&amp;'Service PJ'!$B143&amp;'Service PJ'!$A143&amp;"*",'EPA_US9RT techs'!$A$2:$I$1722,9,FALSE),"")</f>
        <v>4.5443223247000004</v>
      </c>
      <c r="X145" s="14">
        <f>IFERROR(VLOOKUP($A$1&amp;'Service PJ'!$D143&amp;'Service PJ'!$B143&amp;'Service PJ'!$A143&amp;"*",'EPA_US9RT techs'!$A$2:$I$1722,9,FALSE),"")</f>
        <v>4.5443223247000004</v>
      </c>
      <c r="Y145" s="14">
        <f>IFERROR(VLOOKUP($A$1&amp;'Service PJ'!$D143&amp;'Service PJ'!$B143&amp;'Service PJ'!$A143&amp;"*",'EPA_US9RT techs'!$A$2:$I$1722,9,FALSE),"")</f>
        <v>4.5443223247000004</v>
      </c>
      <c r="Z145" s="14">
        <f>IFERROR(VLOOKUP($A$1&amp;'Service PJ'!$D143&amp;'Service PJ'!$B143&amp;'Service PJ'!$A143&amp;"*",'EPA_US9RT techs'!$A$2:$I$1722,9,FALSE),"")</f>
        <v>4.5443223247000004</v>
      </c>
      <c r="AA145" s="14">
        <f>IFERROR(VLOOKUP($A$1&amp;'Service PJ'!$D143&amp;'Service PJ'!$B143&amp;'Service PJ'!$A143&amp;"*",'EPA_US9RT techs'!$A$2:$I$1722,9,FALSE),"")</f>
        <v>4.5443223247000004</v>
      </c>
      <c r="AB145" s="14">
        <f>IFERROR(VLOOKUP($A$1&amp;'Service PJ'!$D143&amp;'Service PJ'!$B143&amp;'Service PJ'!$A143&amp;"*",'EPA_US9RT techs'!$A$2:$I$1722,9,FALSE),"")</f>
        <v>4.5443223247000004</v>
      </c>
      <c r="AC145" s="14">
        <f>IFERROR(VLOOKUP($A$1&amp;'Service PJ'!$D143&amp;'Service PJ'!$B143&amp;'Service PJ'!$A143&amp;"*",'EPA_US9RT techs'!$A$2:$I$1722,9,FALSE),"")</f>
        <v>4.5443223247000004</v>
      </c>
      <c r="AD145" s="14">
        <f>IFERROR(VLOOKUP($A$1&amp;'Service PJ'!$D143&amp;'Service PJ'!$B143&amp;'Service PJ'!$A143&amp;"*",'EPA_US9RT techs'!$A$2:$I$1722,9,FALSE),"")</f>
        <v>4.5443223247000004</v>
      </c>
      <c r="AE145" s="14">
        <f>IFERROR(VLOOKUP($A$1&amp;'Service PJ'!$D143&amp;'Service PJ'!$B143&amp;'Service PJ'!$A143&amp;"*",'EPA_US9RT techs'!$A$2:$I$1722,9,FALSE),"")</f>
        <v>4.5443223247000004</v>
      </c>
      <c r="AG145" t="str">
        <f>IF(SUM(AH145:AX145)=0,"\I:",'Service PJ'!$D143&amp;"_"&amp;'Service PJ'!$E143&amp;"_"&amp;'Service PJ'!$C143)</f>
        <v>IOI_STM_COA</v>
      </c>
      <c r="AH145" s="14">
        <f>IFERROR(VLOOKUP($AG$1&amp;'Service PJ'!$D143&amp;'Service PJ'!$B143&amp;'Service PJ'!$A143&amp;"*",'EPA_US9RT techs'!$A$2:$I$1722,9,FALSE),"")</f>
        <v>1.63191</v>
      </c>
      <c r="AI145" s="14">
        <f>IFERROR(VLOOKUP($AG$1&amp;'Service PJ'!$D143&amp;'Service PJ'!$B143&amp;'Service PJ'!$A143&amp;"*",'EPA_US9RT techs'!$A$2:$I$1722,9,FALSE),"")</f>
        <v>1.63191</v>
      </c>
      <c r="AJ145" s="14">
        <f>IFERROR(VLOOKUP($AG$1&amp;'Service PJ'!$D143&amp;'Service PJ'!$B143&amp;'Service PJ'!$A143&amp;"*",'EPA_US9RT techs'!$A$2:$I$1722,9,FALSE),"")</f>
        <v>1.63191</v>
      </c>
      <c r="AK145" s="14">
        <f>IFERROR(VLOOKUP($AG$1&amp;'Service PJ'!$D143&amp;'Service PJ'!$B143&amp;'Service PJ'!$A143&amp;"*",'EPA_US9RT techs'!$A$2:$I$1722,9,FALSE),"")</f>
        <v>1.63191</v>
      </c>
      <c r="AL145" s="14">
        <f>IFERROR(VLOOKUP($AG$1&amp;'Service PJ'!$D143&amp;'Service PJ'!$B143&amp;'Service PJ'!$A143&amp;"*",'EPA_US9RT techs'!$A$2:$I$1722,9,FALSE),"")</f>
        <v>1.63191</v>
      </c>
      <c r="AM145" s="14">
        <f>IFERROR(VLOOKUP($AG$1&amp;'Service PJ'!$D143&amp;'Service PJ'!$B143&amp;'Service PJ'!$A143&amp;"*",'EPA_US9RT techs'!$A$2:$I$1722,9,FALSE),"")</f>
        <v>1.63191</v>
      </c>
      <c r="AN145" s="14">
        <f>IFERROR(VLOOKUP($AG$1&amp;'Service PJ'!$D143&amp;'Service PJ'!$B143&amp;'Service PJ'!$A143&amp;"*",'EPA_US9RT techs'!$A$2:$I$1722,9,FALSE),"")</f>
        <v>1.63191</v>
      </c>
      <c r="AO145" s="14">
        <f>IFERROR(VLOOKUP($AG$1&amp;'Service PJ'!$D143&amp;'Service PJ'!$B143&amp;'Service PJ'!$A143&amp;"*",'EPA_US9RT techs'!$A$2:$I$1722,9,FALSE),"")</f>
        <v>1.63191</v>
      </c>
      <c r="AP145" s="14">
        <f>IFERROR(VLOOKUP($AG$1&amp;'Service PJ'!$D143&amp;'Service PJ'!$B143&amp;'Service PJ'!$A143&amp;"*",'EPA_US9RT techs'!$A$2:$I$1722,9,FALSE),"")</f>
        <v>1.63191</v>
      </c>
      <c r="AQ145" s="14">
        <f>IFERROR(VLOOKUP($AG$1&amp;'Service PJ'!$D143&amp;'Service PJ'!$B143&amp;'Service PJ'!$A143&amp;"*",'EPA_US9RT techs'!$A$2:$I$1722,9,FALSE),"")</f>
        <v>1.63191</v>
      </c>
      <c r="AR145" s="14">
        <f>IFERROR(VLOOKUP($AG$1&amp;'Service PJ'!$D143&amp;'Service PJ'!$B143&amp;'Service PJ'!$A143&amp;"*",'EPA_US9RT techs'!$A$2:$I$1722,9,FALSE),"")</f>
        <v>1.63191</v>
      </c>
      <c r="AS145" s="14">
        <f>IFERROR(VLOOKUP($AG$1&amp;'Service PJ'!$D143&amp;'Service PJ'!$B143&amp;'Service PJ'!$A143&amp;"*",'EPA_US9RT techs'!$A$2:$I$1722,9,FALSE),"")</f>
        <v>1.63191</v>
      </c>
      <c r="AT145" s="14">
        <f>IFERROR(VLOOKUP($AG$1&amp;'Service PJ'!$D143&amp;'Service PJ'!$B143&amp;'Service PJ'!$A143&amp;"*",'EPA_US9RT techs'!$A$2:$I$1722,9,FALSE),"")</f>
        <v>1.63191</v>
      </c>
      <c r="AU145" s="14">
        <f>IFERROR(VLOOKUP($AG$1&amp;'Service PJ'!$D143&amp;'Service PJ'!$B143&amp;'Service PJ'!$A143&amp;"*",'EPA_US9RT techs'!$A$2:$I$1722,9,FALSE),"")</f>
        <v>1.63191</v>
      </c>
      <c r="AV145" s="14">
        <f>IFERROR(VLOOKUP($AG$1&amp;'Service PJ'!$D143&amp;'Service PJ'!$B143&amp;'Service PJ'!$A143&amp;"*",'EPA_US9RT techs'!$A$2:$I$1722,9,FALSE),"")</f>
        <v>1.63191</v>
      </c>
      <c r="AW145" s="14">
        <f>IFERROR(VLOOKUP($AG$1&amp;'Service PJ'!$D143&amp;'Service PJ'!$B143&amp;'Service PJ'!$A143&amp;"*",'EPA_US9RT techs'!$A$2:$I$1722,9,FALSE),"")</f>
        <v>1.63191</v>
      </c>
      <c r="AX145" s="14">
        <f>IFERROR(VLOOKUP($AG$1&amp;'Service PJ'!$D143&amp;'Service PJ'!$B143&amp;'Service PJ'!$A143&amp;"*",'EPA_US9RT techs'!$A$2:$I$1722,9,FALSE),"")</f>
        <v>1.63191</v>
      </c>
      <c r="AY145" s="14">
        <f>IFERROR(VLOOKUP($AG$1&amp;'Service PJ'!$D143&amp;'Service PJ'!$B143&amp;'Service PJ'!$A143&amp;"*",'EPA_US9RT techs'!$A$2:$I$1722,9,FALSE),"")</f>
        <v>1.63191</v>
      </c>
      <c r="AZ145" s="14">
        <f>IFERROR(VLOOKUP($AG$1&amp;'Service PJ'!$D143&amp;'Service PJ'!$B143&amp;'Service PJ'!$A143&amp;"*",'EPA_US9RT techs'!$A$2:$I$1722,9,FALSE),"")</f>
        <v>1.63191</v>
      </c>
      <c r="BA145" s="14">
        <f>IFERROR(VLOOKUP($AG$1&amp;'Service PJ'!$D143&amp;'Service PJ'!$B143&amp;'Service PJ'!$A143&amp;"*",'EPA_US9RT techs'!$A$2:$I$1722,9,FALSE),"")</f>
        <v>1.63191</v>
      </c>
      <c r="BB145" s="14">
        <f>IFERROR(VLOOKUP($AG$1&amp;'Service PJ'!$D143&amp;'Service PJ'!$B143&amp;'Service PJ'!$A143&amp;"*",'EPA_US9RT techs'!$A$2:$I$1722,9,FALSE),"")</f>
        <v>1.63191</v>
      </c>
      <c r="BC145" s="14">
        <f>IFERROR(VLOOKUP($AG$1&amp;'Service PJ'!$D143&amp;'Service PJ'!$B143&amp;'Service PJ'!$A143&amp;"*",'EPA_US9RT techs'!$A$2:$I$1722,9,FALSE),"")</f>
        <v>1.63191</v>
      </c>
      <c r="BD145" s="14">
        <f>IFERROR(VLOOKUP($AG$1&amp;'Service PJ'!$D143&amp;'Service PJ'!$B143&amp;'Service PJ'!$A143&amp;"*",'EPA_US9RT techs'!$A$2:$I$1722,9,FALSE),"")</f>
        <v>1.63191</v>
      </c>
      <c r="BE145" s="14">
        <f>IFERROR(VLOOKUP($AG$1&amp;'Service PJ'!$D143&amp;'Service PJ'!$B143&amp;'Service PJ'!$A143&amp;"*",'EPA_US9RT techs'!$A$2:$I$1722,9,FALSE),"")</f>
        <v>1.63191</v>
      </c>
      <c r="BF145" s="14">
        <f>IFERROR(VLOOKUP($AG$1&amp;'Service PJ'!$D143&amp;'Service PJ'!$B143&amp;'Service PJ'!$A143&amp;"*",'EPA_US9RT techs'!$A$2:$I$1722,9,FALSE),"")</f>
        <v>1.63191</v>
      </c>
      <c r="BG145" s="14">
        <f>IFERROR(VLOOKUP($AG$1&amp;'Service PJ'!$D143&amp;'Service PJ'!$B143&amp;'Service PJ'!$A143&amp;"*",'EPA_US9RT techs'!$A$2:$I$1722,9,FALSE),"")</f>
        <v>1.63191</v>
      </c>
      <c r="BH145" s="14">
        <f>IFERROR(VLOOKUP($AG$1&amp;'Service PJ'!$D143&amp;'Service PJ'!$B143&amp;'Service PJ'!$A143&amp;"*",'EPA_US9RT techs'!$A$2:$I$1722,9,FALSE),"")</f>
        <v>1.63191</v>
      </c>
      <c r="BI145" s="14">
        <f>IFERROR(VLOOKUP($AG$1&amp;'Service PJ'!$D143&amp;'Service PJ'!$B143&amp;'Service PJ'!$A143&amp;"*",'EPA_US9RT techs'!$A$2:$I$1722,9,FALSE),"")</f>
        <v>1.63191</v>
      </c>
      <c r="BJ145" s="14">
        <f>IFERROR(VLOOKUP($AG$1&amp;'Service PJ'!$D143&amp;'Service PJ'!$B143&amp;'Service PJ'!$A143&amp;"*",'EPA_US9RT techs'!$A$2:$I$1722,9,FALSE),"")</f>
        <v>1.63191</v>
      </c>
      <c r="BK145" s="14">
        <f>IFERROR(VLOOKUP($AG$1&amp;'Service PJ'!$D143&amp;'Service PJ'!$B143&amp;'Service PJ'!$A143&amp;"*",'EPA_US9RT techs'!$A$2:$I$1722,9,FALSE),"")</f>
        <v>1.63191</v>
      </c>
      <c r="BM145" t="str">
        <f>IF(SUM(BN145:CD145)=0,"\I:",'Service PJ'!$D143&amp;"_"&amp;'Service PJ'!$E143&amp;"_"&amp;'Service PJ'!$C143)</f>
        <v>IOI_STM_COA</v>
      </c>
      <c r="BN145" s="14">
        <f>IFERROR(VLOOKUP($BM$1&amp;'Service PJ'!$D143&amp;'Service PJ'!$B143&amp;'Service PJ'!$A143&amp;"*",'EPA_US9RT techs'!$A$2:$I$1722,9,FALSE),"")</f>
        <v>9.4434686200000006E-2</v>
      </c>
      <c r="BO145" s="14">
        <f>IFERROR(VLOOKUP($BM$1&amp;'Service PJ'!$D143&amp;'Service PJ'!$B143&amp;'Service PJ'!$A143&amp;"*",'EPA_US9RT techs'!$A$2:$I$1722,9,FALSE),"")</f>
        <v>9.4434686200000006E-2</v>
      </c>
      <c r="BP145" s="14">
        <f>IFERROR(VLOOKUP($BM$1&amp;'Service PJ'!$D143&amp;'Service PJ'!$B143&amp;'Service PJ'!$A143&amp;"*",'EPA_US9RT techs'!$A$2:$I$1722,9,FALSE),"")</f>
        <v>9.4434686200000006E-2</v>
      </c>
      <c r="BQ145" s="14">
        <f>IFERROR(VLOOKUP($BM$1&amp;'Service PJ'!$D143&amp;'Service PJ'!$B143&amp;'Service PJ'!$A143&amp;"*",'EPA_US9RT techs'!$A$2:$I$1722,9,FALSE),"")</f>
        <v>9.4434686200000006E-2</v>
      </c>
      <c r="BR145" s="14">
        <f>IFERROR(VLOOKUP($BM$1&amp;'Service PJ'!$D143&amp;'Service PJ'!$B143&amp;'Service PJ'!$A143&amp;"*",'EPA_US9RT techs'!$A$2:$I$1722,9,FALSE),"")</f>
        <v>9.4434686200000006E-2</v>
      </c>
      <c r="BS145" s="14">
        <f>IFERROR(VLOOKUP($BM$1&amp;'Service PJ'!$D143&amp;'Service PJ'!$B143&amp;'Service PJ'!$A143&amp;"*",'EPA_US9RT techs'!$A$2:$I$1722,9,FALSE),"")</f>
        <v>9.4434686200000006E-2</v>
      </c>
      <c r="BT145" s="14">
        <f>IFERROR(VLOOKUP($BM$1&amp;'Service PJ'!$D143&amp;'Service PJ'!$B143&amp;'Service PJ'!$A143&amp;"*",'EPA_US9RT techs'!$A$2:$I$1722,9,FALSE),"")</f>
        <v>9.4434686200000006E-2</v>
      </c>
      <c r="BU145" s="14">
        <f>IFERROR(VLOOKUP($BM$1&amp;'Service PJ'!$D143&amp;'Service PJ'!$B143&amp;'Service PJ'!$A143&amp;"*",'EPA_US9RT techs'!$A$2:$I$1722,9,FALSE),"")</f>
        <v>9.4434686200000006E-2</v>
      </c>
      <c r="BV145" s="14">
        <f>IFERROR(VLOOKUP($BM$1&amp;'Service PJ'!$D143&amp;'Service PJ'!$B143&amp;'Service PJ'!$A143&amp;"*",'EPA_US9RT techs'!$A$2:$I$1722,9,FALSE),"")</f>
        <v>9.4434686200000006E-2</v>
      </c>
      <c r="BW145" s="14">
        <f>IFERROR(VLOOKUP($BM$1&amp;'Service PJ'!$D143&amp;'Service PJ'!$B143&amp;'Service PJ'!$A143&amp;"*",'EPA_US9RT techs'!$A$2:$I$1722,9,FALSE),"")</f>
        <v>9.4434686200000006E-2</v>
      </c>
      <c r="BX145" s="14">
        <f>IFERROR(VLOOKUP($BM$1&amp;'Service PJ'!$D143&amp;'Service PJ'!$B143&amp;'Service PJ'!$A143&amp;"*",'EPA_US9RT techs'!$A$2:$I$1722,9,FALSE),"")</f>
        <v>9.4434686200000006E-2</v>
      </c>
      <c r="BY145" s="14">
        <f>IFERROR(VLOOKUP($BM$1&amp;'Service PJ'!$D143&amp;'Service PJ'!$B143&amp;'Service PJ'!$A143&amp;"*",'EPA_US9RT techs'!$A$2:$I$1722,9,FALSE),"")</f>
        <v>9.4434686200000006E-2</v>
      </c>
      <c r="BZ145" s="14">
        <f>IFERROR(VLOOKUP($BM$1&amp;'Service PJ'!$D143&amp;'Service PJ'!$B143&amp;'Service PJ'!$A143&amp;"*",'EPA_US9RT techs'!$A$2:$I$1722,9,FALSE),"")</f>
        <v>9.4434686200000006E-2</v>
      </c>
      <c r="CA145" s="14">
        <f>IFERROR(VLOOKUP($BM$1&amp;'Service PJ'!$D143&amp;'Service PJ'!$B143&amp;'Service PJ'!$A143&amp;"*",'EPA_US9RT techs'!$A$2:$I$1722,9,FALSE),"")</f>
        <v>9.4434686200000006E-2</v>
      </c>
      <c r="CB145" s="14">
        <f>IFERROR(VLOOKUP($BM$1&amp;'Service PJ'!$D143&amp;'Service PJ'!$B143&amp;'Service PJ'!$A143&amp;"*",'EPA_US9RT techs'!$A$2:$I$1722,9,FALSE),"")</f>
        <v>9.4434686200000006E-2</v>
      </c>
      <c r="CC145" s="14">
        <f>IFERROR(VLOOKUP($BM$1&amp;'Service PJ'!$D143&amp;'Service PJ'!$B143&amp;'Service PJ'!$A143&amp;"*",'EPA_US9RT techs'!$A$2:$I$1722,9,FALSE),"")</f>
        <v>9.4434686200000006E-2</v>
      </c>
      <c r="CD145" s="14">
        <f>IFERROR(VLOOKUP($BM$1&amp;'Service PJ'!$D143&amp;'Service PJ'!$B143&amp;'Service PJ'!$A143&amp;"*",'EPA_US9RT techs'!$A$2:$I$1722,9,FALSE),"")</f>
        <v>9.4434686200000006E-2</v>
      </c>
      <c r="CE145" s="14">
        <f>IFERROR(VLOOKUP($BM$1&amp;'Service PJ'!$D143&amp;'Service PJ'!$B143&amp;'Service PJ'!$A143&amp;"*",'EPA_US9RT techs'!$A$2:$I$1722,9,FALSE),"")</f>
        <v>9.4434686200000006E-2</v>
      </c>
      <c r="CF145" s="14">
        <f>IFERROR(VLOOKUP($BM$1&amp;'Service PJ'!$D143&amp;'Service PJ'!$B143&amp;'Service PJ'!$A143&amp;"*",'EPA_US9RT techs'!$A$2:$I$1722,9,FALSE),"")</f>
        <v>9.4434686200000006E-2</v>
      </c>
      <c r="CG145" s="14">
        <f>IFERROR(VLOOKUP($BM$1&amp;'Service PJ'!$D143&amp;'Service PJ'!$B143&amp;'Service PJ'!$A143&amp;"*",'EPA_US9RT techs'!$A$2:$I$1722,9,FALSE),"")</f>
        <v>9.4434686200000006E-2</v>
      </c>
      <c r="CH145" s="14">
        <f>IFERROR(VLOOKUP($BM$1&amp;'Service PJ'!$D143&amp;'Service PJ'!$B143&amp;'Service PJ'!$A143&amp;"*",'EPA_US9RT techs'!$A$2:$I$1722,9,FALSE),"")</f>
        <v>9.4434686200000006E-2</v>
      </c>
      <c r="CI145" s="14">
        <f>IFERROR(VLOOKUP($BM$1&amp;'Service PJ'!$D143&amp;'Service PJ'!$B143&amp;'Service PJ'!$A143&amp;"*",'EPA_US9RT techs'!$A$2:$I$1722,9,FALSE),"")</f>
        <v>9.4434686200000006E-2</v>
      </c>
      <c r="CJ145" s="14">
        <f>IFERROR(VLOOKUP($BM$1&amp;'Service PJ'!$D143&amp;'Service PJ'!$B143&amp;'Service PJ'!$A143&amp;"*",'EPA_US9RT techs'!$A$2:$I$1722,9,FALSE),"")</f>
        <v>9.4434686200000006E-2</v>
      </c>
      <c r="CK145" s="14">
        <f>IFERROR(VLOOKUP($BM$1&amp;'Service PJ'!$D143&amp;'Service PJ'!$B143&amp;'Service PJ'!$A143&amp;"*",'EPA_US9RT techs'!$A$2:$I$1722,9,FALSE),"")</f>
        <v>9.4434686200000006E-2</v>
      </c>
      <c r="CL145" s="14">
        <f>IFERROR(VLOOKUP($BM$1&amp;'Service PJ'!$D143&amp;'Service PJ'!$B143&amp;'Service PJ'!$A143&amp;"*",'EPA_US9RT techs'!$A$2:$I$1722,9,FALSE),"")</f>
        <v>9.4434686200000006E-2</v>
      </c>
      <c r="CM145" s="14">
        <f>IFERROR(VLOOKUP($BM$1&amp;'Service PJ'!$D143&amp;'Service PJ'!$B143&amp;'Service PJ'!$A143&amp;"*",'EPA_US9RT techs'!$A$2:$I$1722,9,FALSE),"")</f>
        <v>9.4434686200000006E-2</v>
      </c>
      <c r="CN145" s="14">
        <f>IFERROR(VLOOKUP($BM$1&amp;'Service PJ'!$D143&amp;'Service PJ'!$B143&amp;'Service PJ'!$A143&amp;"*",'EPA_US9RT techs'!$A$2:$I$1722,9,FALSE),"")</f>
        <v>9.4434686200000006E-2</v>
      </c>
      <c r="CO145" s="14">
        <f>IFERROR(VLOOKUP($BM$1&amp;'Service PJ'!$D143&amp;'Service PJ'!$B143&amp;'Service PJ'!$A143&amp;"*",'EPA_US9RT techs'!$A$2:$I$1722,9,FALSE),"")</f>
        <v>9.4434686200000006E-2</v>
      </c>
      <c r="CP145" s="14">
        <f>IFERROR(VLOOKUP($BM$1&amp;'Service PJ'!$D143&amp;'Service PJ'!$B143&amp;'Service PJ'!$A143&amp;"*",'EPA_US9RT techs'!$A$2:$I$1722,9,FALSE),"")</f>
        <v>9.4434686200000006E-2</v>
      </c>
      <c r="CQ145" s="14">
        <f>IFERROR(VLOOKUP($BM$1&amp;'Service PJ'!$D143&amp;'Service PJ'!$B143&amp;'Service PJ'!$A143&amp;"*",'EPA_US9RT techs'!$A$2:$I$1722,9,FALSE),"")</f>
        <v>9.4434686200000006E-2</v>
      </c>
      <c r="CS145" t="str">
        <f>IF(SUM(CT145:DJ145)=0,"\I:",'Service PJ'!$D143&amp;"_"&amp;'Service PJ'!$E143&amp;"_"&amp;'Service PJ'!$C143)</f>
        <v>IOI_STM_COA</v>
      </c>
      <c r="CT145" s="2">
        <f>IFERROR(VLOOKUP($CS$1&amp;'Service PJ'!$D143&amp;'Service PJ'!$B143&amp;'Service PJ'!$A143&amp;"*",'EPA_US9RT techs'!$A$2:$I$1722,9,FALSE),"")</f>
        <v>50</v>
      </c>
      <c r="CU145" s="2">
        <f>IFERROR(VLOOKUP($CS$1&amp;'Service PJ'!$D143&amp;'Service PJ'!$B143&amp;'Service PJ'!$A143&amp;"*",'EPA_US9RT techs'!$A$2:$I$1722,9,FALSE),"")</f>
        <v>50</v>
      </c>
      <c r="CV145" s="2">
        <f>IFERROR(VLOOKUP($CS$1&amp;'Service PJ'!$D143&amp;'Service PJ'!$B143&amp;'Service PJ'!$A143&amp;"*",'EPA_US9RT techs'!$A$2:$I$1722,9,FALSE),"")</f>
        <v>50</v>
      </c>
      <c r="CW145" s="2">
        <f>IFERROR(VLOOKUP($CS$1&amp;'Service PJ'!$D143&amp;'Service PJ'!$B143&amp;'Service PJ'!$A143&amp;"*",'EPA_US9RT techs'!$A$2:$I$1722,9,FALSE),"")</f>
        <v>50</v>
      </c>
      <c r="CX145" s="2">
        <f>IFERROR(VLOOKUP($CS$1&amp;'Service PJ'!$D143&amp;'Service PJ'!$B143&amp;'Service PJ'!$A143&amp;"*",'EPA_US9RT techs'!$A$2:$I$1722,9,FALSE),"")</f>
        <v>50</v>
      </c>
      <c r="CY145" s="2">
        <f>IFERROR(VLOOKUP($CS$1&amp;'Service PJ'!$D143&amp;'Service PJ'!$B143&amp;'Service PJ'!$A143&amp;"*",'EPA_US9RT techs'!$A$2:$I$1722,9,FALSE),"")</f>
        <v>50</v>
      </c>
      <c r="CZ145" s="2">
        <f>IFERROR(VLOOKUP($CS$1&amp;'Service PJ'!$D143&amp;'Service PJ'!$B143&amp;'Service PJ'!$A143&amp;"*",'EPA_US9RT techs'!$A$2:$I$1722,9,FALSE),"")</f>
        <v>50</v>
      </c>
      <c r="DA145" s="2">
        <f>IFERROR(VLOOKUP($CS$1&amp;'Service PJ'!$D143&amp;'Service PJ'!$B143&amp;'Service PJ'!$A143&amp;"*",'EPA_US9RT techs'!$A$2:$I$1722,9,FALSE),"")</f>
        <v>50</v>
      </c>
      <c r="DB145" s="2">
        <f>IFERROR(VLOOKUP($CS$1&amp;'Service PJ'!$D143&amp;'Service PJ'!$B143&amp;'Service PJ'!$A143&amp;"*",'EPA_US9RT techs'!$A$2:$I$1722,9,FALSE),"")</f>
        <v>50</v>
      </c>
      <c r="DC145" s="2">
        <f>IFERROR(VLOOKUP($CS$1&amp;'Service PJ'!$D143&amp;'Service PJ'!$B143&amp;'Service PJ'!$A143&amp;"*",'EPA_US9RT techs'!$A$2:$I$1722,9,FALSE),"")</f>
        <v>50</v>
      </c>
      <c r="DD145" s="2">
        <f>IFERROR(VLOOKUP($CS$1&amp;'Service PJ'!$D143&amp;'Service PJ'!$B143&amp;'Service PJ'!$A143&amp;"*",'EPA_US9RT techs'!$A$2:$I$1722,9,FALSE),"")</f>
        <v>50</v>
      </c>
      <c r="DE145" s="2">
        <f>IFERROR(VLOOKUP($CS$1&amp;'Service PJ'!$D143&amp;'Service PJ'!$B143&amp;'Service PJ'!$A143&amp;"*",'EPA_US9RT techs'!$A$2:$I$1722,9,FALSE),"")</f>
        <v>50</v>
      </c>
      <c r="DF145" s="2">
        <f>IFERROR(VLOOKUP($CS$1&amp;'Service PJ'!$D143&amp;'Service PJ'!$B143&amp;'Service PJ'!$A143&amp;"*",'EPA_US9RT techs'!$A$2:$I$1722,9,FALSE),"")</f>
        <v>50</v>
      </c>
      <c r="DG145" s="2">
        <f>IFERROR(VLOOKUP($CS$1&amp;'Service PJ'!$D143&amp;'Service PJ'!$B143&amp;'Service PJ'!$A143&amp;"*",'EPA_US9RT techs'!$A$2:$I$1722,9,FALSE),"")</f>
        <v>50</v>
      </c>
      <c r="DH145" s="2">
        <f>IFERROR(VLOOKUP($CS$1&amp;'Service PJ'!$D143&amp;'Service PJ'!$B143&amp;'Service PJ'!$A143&amp;"*",'EPA_US9RT techs'!$A$2:$I$1722,9,FALSE),"")</f>
        <v>50</v>
      </c>
      <c r="DI145" s="2">
        <f>IFERROR(VLOOKUP($CS$1&amp;'Service PJ'!$D143&amp;'Service PJ'!$B143&amp;'Service PJ'!$A143&amp;"*",'EPA_US9RT techs'!$A$2:$I$1722,9,FALSE),"")</f>
        <v>50</v>
      </c>
      <c r="DJ145" s="2">
        <f>IFERROR(VLOOKUP($CS$1&amp;'Service PJ'!$D143&amp;'Service PJ'!$B143&amp;'Service PJ'!$A143&amp;"*",'EPA_US9RT techs'!$A$2:$I$1722,9,FALSE),"")</f>
        <v>50</v>
      </c>
      <c r="DK145" s="2">
        <f>IFERROR(VLOOKUP($CS$1&amp;'Service PJ'!$D143&amp;'Service PJ'!$B143&amp;'Service PJ'!$A143&amp;"*",'EPA_US9RT techs'!$A$2:$I$1722,9,FALSE),"")</f>
        <v>50</v>
      </c>
      <c r="DL145" s="2">
        <f>IFERROR(VLOOKUP($CS$1&amp;'Service PJ'!$D143&amp;'Service PJ'!$B143&amp;'Service PJ'!$A143&amp;"*",'EPA_US9RT techs'!$A$2:$I$1722,9,FALSE),"")</f>
        <v>50</v>
      </c>
      <c r="DM145" s="2">
        <f>IFERROR(VLOOKUP($CS$1&amp;'Service PJ'!$D143&amp;'Service PJ'!$B143&amp;'Service PJ'!$A143&amp;"*",'EPA_US9RT techs'!$A$2:$I$1722,9,FALSE),"")</f>
        <v>50</v>
      </c>
      <c r="DN145" s="2">
        <f>IFERROR(VLOOKUP($CS$1&amp;'Service PJ'!$D143&amp;'Service PJ'!$B143&amp;'Service PJ'!$A143&amp;"*",'EPA_US9RT techs'!$A$2:$I$1722,9,FALSE),"")</f>
        <v>50</v>
      </c>
      <c r="DO145" s="2">
        <f>IFERROR(VLOOKUP($CS$1&amp;'Service PJ'!$D143&amp;'Service PJ'!$B143&amp;'Service PJ'!$A143&amp;"*",'EPA_US9RT techs'!$A$2:$I$1722,9,FALSE),"")</f>
        <v>50</v>
      </c>
      <c r="DP145" s="2">
        <f>IFERROR(VLOOKUP($CS$1&amp;'Service PJ'!$D143&amp;'Service PJ'!$B143&amp;'Service PJ'!$A143&amp;"*",'EPA_US9RT techs'!$A$2:$I$1722,9,FALSE),"")</f>
        <v>50</v>
      </c>
      <c r="DQ145" s="2">
        <f>IFERROR(VLOOKUP($CS$1&amp;'Service PJ'!$D143&amp;'Service PJ'!$B143&amp;'Service PJ'!$A143&amp;"*",'EPA_US9RT techs'!$A$2:$I$1722,9,FALSE),"")</f>
        <v>50</v>
      </c>
      <c r="DR145" s="2">
        <f>IFERROR(VLOOKUP($CS$1&amp;'Service PJ'!$D143&amp;'Service PJ'!$B143&amp;'Service PJ'!$A143&amp;"*",'EPA_US9RT techs'!$A$2:$I$1722,9,FALSE),"")</f>
        <v>50</v>
      </c>
      <c r="DS145" s="2">
        <f>IFERROR(VLOOKUP($CS$1&amp;'Service PJ'!$D143&amp;'Service PJ'!$B143&amp;'Service PJ'!$A143&amp;"*",'EPA_US9RT techs'!$A$2:$I$1722,9,FALSE),"")</f>
        <v>50</v>
      </c>
      <c r="DT145" s="2">
        <f>IFERROR(VLOOKUP($CS$1&amp;'Service PJ'!$D143&amp;'Service PJ'!$B143&amp;'Service PJ'!$A143&amp;"*",'EPA_US9RT techs'!$A$2:$I$1722,9,FALSE),"")</f>
        <v>50</v>
      </c>
      <c r="DU145" s="2">
        <f>IFERROR(VLOOKUP($CS$1&amp;'Service PJ'!$D143&amp;'Service PJ'!$B143&amp;'Service PJ'!$A143&amp;"*",'EPA_US9RT techs'!$A$2:$I$1722,9,FALSE),"")</f>
        <v>50</v>
      </c>
      <c r="DV145" s="2">
        <f>IFERROR(VLOOKUP($CS$1&amp;'Service PJ'!$D143&amp;'Service PJ'!$B143&amp;'Service PJ'!$A143&amp;"*",'EPA_US9RT techs'!$A$2:$I$1722,9,FALSE),"")</f>
        <v>50</v>
      </c>
      <c r="DW145" s="2">
        <f>IFERROR(VLOOKUP($CS$1&amp;'Service PJ'!$D143&amp;'Service PJ'!$B143&amp;'Service PJ'!$A143&amp;"*",'EPA_US9RT techs'!$A$2:$I$1722,9,FALSE),"")</f>
        <v>50</v>
      </c>
    </row>
    <row r="146" spans="1:127" x14ac:dyDescent="0.45">
      <c r="A146" t="str">
        <f>IF(SUM(B146:R146)=0,"\I:",'Service PJ'!$D144&amp;"_"&amp;'Service PJ'!$E144&amp;"_"&amp;'Service PJ'!$C144)</f>
        <v>ICH_STM_COA</v>
      </c>
      <c r="B146" s="14">
        <f>IFERROR(VLOOKUP($A$1&amp;'Service PJ'!$D144&amp;'Service PJ'!$B144&amp;'Service PJ'!$A144&amp;"*",'EPA_US9RT techs'!$A$2:$I$1722,9,FALSE),"")</f>
        <v>4.5443223247000004</v>
      </c>
      <c r="C146" s="14">
        <f>IFERROR(VLOOKUP($A$1&amp;'Service PJ'!$D144&amp;'Service PJ'!$B144&amp;'Service PJ'!$A144&amp;"*",'EPA_US9RT techs'!$A$2:$I$1722,9,FALSE),"")</f>
        <v>4.5443223247000004</v>
      </c>
      <c r="D146" s="14">
        <f>IFERROR(VLOOKUP($A$1&amp;'Service PJ'!$D144&amp;'Service PJ'!$B144&amp;'Service PJ'!$A144&amp;"*",'EPA_US9RT techs'!$A$2:$I$1722,9,FALSE),"")</f>
        <v>4.5443223247000004</v>
      </c>
      <c r="E146" s="14">
        <f>IFERROR(VLOOKUP($A$1&amp;'Service PJ'!$D144&amp;'Service PJ'!$B144&amp;'Service PJ'!$A144&amp;"*",'EPA_US9RT techs'!$A$2:$I$1722,9,FALSE),"")</f>
        <v>4.5443223247000004</v>
      </c>
      <c r="F146" s="14">
        <f>IFERROR(VLOOKUP($A$1&amp;'Service PJ'!$D144&amp;'Service PJ'!$B144&amp;'Service PJ'!$A144&amp;"*",'EPA_US9RT techs'!$A$2:$I$1722,9,FALSE),"")</f>
        <v>4.5443223247000004</v>
      </c>
      <c r="G146" s="14">
        <f>IFERROR(VLOOKUP($A$1&amp;'Service PJ'!$D144&amp;'Service PJ'!$B144&amp;'Service PJ'!$A144&amp;"*",'EPA_US9RT techs'!$A$2:$I$1722,9,FALSE),"")</f>
        <v>4.5443223247000004</v>
      </c>
      <c r="H146" s="14">
        <f>IFERROR(VLOOKUP($A$1&amp;'Service PJ'!$D144&amp;'Service PJ'!$B144&amp;'Service PJ'!$A144&amp;"*",'EPA_US9RT techs'!$A$2:$I$1722,9,FALSE),"")</f>
        <v>4.5443223247000004</v>
      </c>
      <c r="I146" s="14">
        <f>IFERROR(VLOOKUP($A$1&amp;'Service PJ'!$D144&amp;'Service PJ'!$B144&amp;'Service PJ'!$A144&amp;"*",'EPA_US9RT techs'!$A$2:$I$1722,9,FALSE),"")</f>
        <v>4.5443223247000004</v>
      </c>
      <c r="J146" s="14">
        <f>IFERROR(VLOOKUP($A$1&amp;'Service PJ'!$D144&amp;'Service PJ'!$B144&amp;'Service PJ'!$A144&amp;"*",'EPA_US9RT techs'!$A$2:$I$1722,9,FALSE),"")</f>
        <v>4.5443223247000004</v>
      </c>
      <c r="K146" s="14">
        <f>IFERROR(VLOOKUP($A$1&amp;'Service PJ'!$D144&amp;'Service PJ'!$B144&amp;'Service PJ'!$A144&amp;"*",'EPA_US9RT techs'!$A$2:$I$1722,9,FALSE),"")</f>
        <v>4.5443223247000004</v>
      </c>
      <c r="L146" s="14">
        <f>IFERROR(VLOOKUP($A$1&amp;'Service PJ'!$D144&amp;'Service PJ'!$B144&amp;'Service PJ'!$A144&amp;"*",'EPA_US9RT techs'!$A$2:$I$1722,9,FALSE),"")</f>
        <v>4.5443223247000004</v>
      </c>
      <c r="M146" s="14">
        <f>IFERROR(VLOOKUP($A$1&amp;'Service PJ'!$D144&amp;'Service PJ'!$B144&amp;'Service PJ'!$A144&amp;"*",'EPA_US9RT techs'!$A$2:$I$1722,9,FALSE),"")</f>
        <v>4.5443223247000004</v>
      </c>
      <c r="N146" s="14">
        <f>IFERROR(VLOOKUP($A$1&amp;'Service PJ'!$D144&amp;'Service PJ'!$B144&amp;'Service PJ'!$A144&amp;"*",'EPA_US9RT techs'!$A$2:$I$1722,9,FALSE),"")</f>
        <v>4.5443223247000004</v>
      </c>
      <c r="O146" s="14">
        <f>IFERROR(VLOOKUP($A$1&amp;'Service PJ'!$D144&amp;'Service PJ'!$B144&amp;'Service PJ'!$A144&amp;"*",'EPA_US9RT techs'!$A$2:$I$1722,9,FALSE),"")</f>
        <v>4.5443223247000004</v>
      </c>
      <c r="P146" s="14">
        <f>IFERROR(VLOOKUP($A$1&amp;'Service PJ'!$D144&amp;'Service PJ'!$B144&amp;'Service PJ'!$A144&amp;"*",'EPA_US9RT techs'!$A$2:$I$1722,9,FALSE),"")</f>
        <v>4.5443223247000004</v>
      </c>
      <c r="Q146" s="14">
        <f>IFERROR(VLOOKUP($A$1&amp;'Service PJ'!$D144&amp;'Service PJ'!$B144&amp;'Service PJ'!$A144&amp;"*",'EPA_US9RT techs'!$A$2:$I$1722,9,FALSE),"")</f>
        <v>4.5443223247000004</v>
      </c>
      <c r="R146" s="14">
        <f>IFERROR(VLOOKUP($A$1&amp;'Service PJ'!$D144&amp;'Service PJ'!$B144&amp;'Service PJ'!$A144&amp;"*",'EPA_US9RT techs'!$A$2:$I$1722,9,FALSE),"")</f>
        <v>4.5443223247000004</v>
      </c>
      <c r="S146" s="14">
        <f>IFERROR(VLOOKUP($A$1&amp;'Service PJ'!$D144&amp;'Service PJ'!$B144&amp;'Service PJ'!$A144&amp;"*",'EPA_US9RT techs'!$A$2:$I$1722,9,FALSE),"")</f>
        <v>4.5443223247000004</v>
      </c>
      <c r="T146" s="14">
        <f>IFERROR(VLOOKUP($A$1&amp;'Service PJ'!$D144&amp;'Service PJ'!$B144&amp;'Service PJ'!$A144&amp;"*",'EPA_US9RT techs'!$A$2:$I$1722,9,FALSE),"")</f>
        <v>4.5443223247000004</v>
      </c>
      <c r="U146" s="14">
        <f>IFERROR(VLOOKUP($A$1&amp;'Service PJ'!$D144&amp;'Service PJ'!$B144&amp;'Service PJ'!$A144&amp;"*",'EPA_US9RT techs'!$A$2:$I$1722,9,FALSE),"")</f>
        <v>4.5443223247000004</v>
      </c>
      <c r="V146" s="14">
        <f>IFERROR(VLOOKUP($A$1&amp;'Service PJ'!$D144&amp;'Service PJ'!$B144&amp;'Service PJ'!$A144&amp;"*",'EPA_US9RT techs'!$A$2:$I$1722,9,FALSE),"")</f>
        <v>4.5443223247000004</v>
      </c>
      <c r="W146" s="14">
        <f>IFERROR(VLOOKUP($A$1&amp;'Service PJ'!$D144&amp;'Service PJ'!$B144&amp;'Service PJ'!$A144&amp;"*",'EPA_US9RT techs'!$A$2:$I$1722,9,FALSE),"")</f>
        <v>4.5443223247000004</v>
      </c>
      <c r="X146" s="14">
        <f>IFERROR(VLOOKUP($A$1&amp;'Service PJ'!$D144&amp;'Service PJ'!$B144&amp;'Service PJ'!$A144&amp;"*",'EPA_US9RT techs'!$A$2:$I$1722,9,FALSE),"")</f>
        <v>4.5443223247000004</v>
      </c>
      <c r="Y146" s="14">
        <f>IFERROR(VLOOKUP($A$1&amp;'Service PJ'!$D144&amp;'Service PJ'!$B144&amp;'Service PJ'!$A144&amp;"*",'EPA_US9RT techs'!$A$2:$I$1722,9,FALSE),"")</f>
        <v>4.5443223247000004</v>
      </c>
      <c r="Z146" s="14">
        <f>IFERROR(VLOOKUP($A$1&amp;'Service PJ'!$D144&amp;'Service PJ'!$B144&amp;'Service PJ'!$A144&amp;"*",'EPA_US9RT techs'!$A$2:$I$1722,9,FALSE),"")</f>
        <v>4.5443223247000004</v>
      </c>
      <c r="AA146" s="14">
        <f>IFERROR(VLOOKUP($A$1&amp;'Service PJ'!$D144&amp;'Service PJ'!$B144&amp;'Service PJ'!$A144&amp;"*",'EPA_US9RT techs'!$A$2:$I$1722,9,FALSE),"")</f>
        <v>4.5443223247000004</v>
      </c>
      <c r="AB146" s="14">
        <f>IFERROR(VLOOKUP($A$1&amp;'Service PJ'!$D144&amp;'Service PJ'!$B144&amp;'Service PJ'!$A144&amp;"*",'EPA_US9RT techs'!$A$2:$I$1722,9,FALSE),"")</f>
        <v>4.5443223247000004</v>
      </c>
      <c r="AC146" s="14">
        <f>IFERROR(VLOOKUP($A$1&amp;'Service PJ'!$D144&amp;'Service PJ'!$B144&amp;'Service PJ'!$A144&amp;"*",'EPA_US9RT techs'!$A$2:$I$1722,9,FALSE),"")</f>
        <v>4.5443223247000004</v>
      </c>
      <c r="AD146" s="14">
        <f>IFERROR(VLOOKUP($A$1&amp;'Service PJ'!$D144&amp;'Service PJ'!$B144&amp;'Service PJ'!$A144&amp;"*",'EPA_US9RT techs'!$A$2:$I$1722,9,FALSE),"")</f>
        <v>4.5443223247000004</v>
      </c>
      <c r="AE146" s="14">
        <f>IFERROR(VLOOKUP($A$1&amp;'Service PJ'!$D144&amp;'Service PJ'!$B144&amp;'Service PJ'!$A144&amp;"*",'EPA_US9RT techs'!$A$2:$I$1722,9,FALSE),"")</f>
        <v>4.5443223247000004</v>
      </c>
      <c r="AG146" t="str">
        <f>IF(SUM(AH146:AX146)=0,"\I:",'Service PJ'!$D144&amp;"_"&amp;'Service PJ'!$E144&amp;"_"&amp;'Service PJ'!$C144)</f>
        <v>ICH_STM_COA</v>
      </c>
      <c r="AH146" s="14">
        <f>IFERROR(VLOOKUP($AG$1&amp;'Service PJ'!$D144&amp;'Service PJ'!$B144&amp;'Service PJ'!$A144&amp;"*",'EPA_US9RT techs'!$A$2:$I$1722,9,FALSE),"")</f>
        <v>1.63191</v>
      </c>
      <c r="AI146" s="14">
        <f>IFERROR(VLOOKUP($AG$1&amp;'Service PJ'!$D144&amp;'Service PJ'!$B144&amp;'Service PJ'!$A144&amp;"*",'EPA_US9RT techs'!$A$2:$I$1722,9,FALSE),"")</f>
        <v>1.63191</v>
      </c>
      <c r="AJ146" s="14">
        <f>IFERROR(VLOOKUP($AG$1&amp;'Service PJ'!$D144&amp;'Service PJ'!$B144&amp;'Service PJ'!$A144&amp;"*",'EPA_US9RT techs'!$A$2:$I$1722,9,FALSE),"")</f>
        <v>1.63191</v>
      </c>
      <c r="AK146" s="14">
        <f>IFERROR(VLOOKUP($AG$1&amp;'Service PJ'!$D144&amp;'Service PJ'!$B144&amp;'Service PJ'!$A144&amp;"*",'EPA_US9RT techs'!$A$2:$I$1722,9,FALSE),"")</f>
        <v>1.63191</v>
      </c>
      <c r="AL146" s="14">
        <f>IFERROR(VLOOKUP($AG$1&amp;'Service PJ'!$D144&amp;'Service PJ'!$B144&amp;'Service PJ'!$A144&amp;"*",'EPA_US9RT techs'!$A$2:$I$1722,9,FALSE),"")</f>
        <v>1.63191</v>
      </c>
      <c r="AM146" s="14">
        <f>IFERROR(VLOOKUP($AG$1&amp;'Service PJ'!$D144&amp;'Service PJ'!$B144&amp;'Service PJ'!$A144&amp;"*",'EPA_US9RT techs'!$A$2:$I$1722,9,FALSE),"")</f>
        <v>1.63191</v>
      </c>
      <c r="AN146" s="14">
        <f>IFERROR(VLOOKUP($AG$1&amp;'Service PJ'!$D144&amp;'Service PJ'!$B144&amp;'Service PJ'!$A144&amp;"*",'EPA_US9RT techs'!$A$2:$I$1722,9,FALSE),"")</f>
        <v>1.63191</v>
      </c>
      <c r="AO146" s="14">
        <f>IFERROR(VLOOKUP($AG$1&amp;'Service PJ'!$D144&amp;'Service PJ'!$B144&amp;'Service PJ'!$A144&amp;"*",'EPA_US9RT techs'!$A$2:$I$1722,9,FALSE),"")</f>
        <v>1.63191</v>
      </c>
      <c r="AP146" s="14">
        <f>IFERROR(VLOOKUP($AG$1&amp;'Service PJ'!$D144&amp;'Service PJ'!$B144&amp;'Service PJ'!$A144&amp;"*",'EPA_US9RT techs'!$A$2:$I$1722,9,FALSE),"")</f>
        <v>1.63191</v>
      </c>
      <c r="AQ146" s="14">
        <f>IFERROR(VLOOKUP($AG$1&amp;'Service PJ'!$D144&amp;'Service PJ'!$B144&amp;'Service PJ'!$A144&amp;"*",'EPA_US9RT techs'!$A$2:$I$1722,9,FALSE),"")</f>
        <v>1.63191</v>
      </c>
      <c r="AR146" s="14">
        <f>IFERROR(VLOOKUP($AG$1&amp;'Service PJ'!$D144&amp;'Service PJ'!$B144&amp;'Service PJ'!$A144&amp;"*",'EPA_US9RT techs'!$A$2:$I$1722,9,FALSE),"")</f>
        <v>1.63191</v>
      </c>
      <c r="AS146" s="14">
        <f>IFERROR(VLOOKUP($AG$1&amp;'Service PJ'!$D144&amp;'Service PJ'!$B144&amp;'Service PJ'!$A144&amp;"*",'EPA_US9RT techs'!$A$2:$I$1722,9,FALSE),"")</f>
        <v>1.63191</v>
      </c>
      <c r="AT146" s="14">
        <f>IFERROR(VLOOKUP($AG$1&amp;'Service PJ'!$D144&amp;'Service PJ'!$B144&amp;'Service PJ'!$A144&amp;"*",'EPA_US9RT techs'!$A$2:$I$1722,9,FALSE),"")</f>
        <v>1.63191</v>
      </c>
      <c r="AU146" s="14">
        <f>IFERROR(VLOOKUP($AG$1&amp;'Service PJ'!$D144&amp;'Service PJ'!$B144&amp;'Service PJ'!$A144&amp;"*",'EPA_US9RT techs'!$A$2:$I$1722,9,FALSE),"")</f>
        <v>1.63191</v>
      </c>
      <c r="AV146" s="14">
        <f>IFERROR(VLOOKUP($AG$1&amp;'Service PJ'!$D144&amp;'Service PJ'!$B144&amp;'Service PJ'!$A144&amp;"*",'EPA_US9RT techs'!$A$2:$I$1722,9,FALSE),"")</f>
        <v>1.63191</v>
      </c>
      <c r="AW146" s="14">
        <f>IFERROR(VLOOKUP($AG$1&amp;'Service PJ'!$D144&amp;'Service PJ'!$B144&amp;'Service PJ'!$A144&amp;"*",'EPA_US9RT techs'!$A$2:$I$1722,9,FALSE),"")</f>
        <v>1.63191</v>
      </c>
      <c r="AX146" s="14">
        <f>IFERROR(VLOOKUP($AG$1&amp;'Service PJ'!$D144&amp;'Service PJ'!$B144&amp;'Service PJ'!$A144&amp;"*",'EPA_US9RT techs'!$A$2:$I$1722,9,FALSE),"")</f>
        <v>1.63191</v>
      </c>
      <c r="AY146" s="14">
        <f>IFERROR(VLOOKUP($AG$1&amp;'Service PJ'!$D144&amp;'Service PJ'!$B144&amp;'Service PJ'!$A144&amp;"*",'EPA_US9RT techs'!$A$2:$I$1722,9,FALSE),"")</f>
        <v>1.63191</v>
      </c>
      <c r="AZ146" s="14">
        <f>IFERROR(VLOOKUP($AG$1&amp;'Service PJ'!$D144&amp;'Service PJ'!$B144&amp;'Service PJ'!$A144&amp;"*",'EPA_US9RT techs'!$A$2:$I$1722,9,FALSE),"")</f>
        <v>1.63191</v>
      </c>
      <c r="BA146" s="14">
        <f>IFERROR(VLOOKUP($AG$1&amp;'Service PJ'!$D144&amp;'Service PJ'!$B144&amp;'Service PJ'!$A144&amp;"*",'EPA_US9RT techs'!$A$2:$I$1722,9,FALSE),"")</f>
        <v>1.63191</v>
      </c>
      <c r="BB146" s="14">
        <f>IFERROR(VLOOKUP($AG$1&amp;'Service PJ'!$D144&amp;'Service PJ'!$B144&amp;'Service PJ'!$A144&amp;"*",'EPA_US9RT techs'!$A$2:$I$1722,9,FALSE),"")</f>
        <v>1.63191</v>
      </c>
      <c r="BC146" s="14">
        <f>IFERROR(VLOOKUP($AG$1&amp;'Service PJ'!$D144&amp;'Service PJ'!$B144&amp;'Service PJ'!$A144&amp;"*",'EPA_US9RT techs'!$A$2:$I$1722,9,FALSE),"")</f>
        <v>1.63191</v>
      </c>
      <c r="BD146" s="14">
        <f>IFERROR(VLOOKUP($AG$1&amp;'Service PJ'!$D144&amp;'Service PJ'!$B144&amp;'Service PJ'!$A144&amp;"*",'EPA_US9RT techs'!$A$2:$I$1722,9,FALSE),"")</f>
        <v>1.63191</v>
      </c>
      <c r="BE146" s="14">
        <f>IFERROR(VLOOKUP($AG$1&amp;'Service PJ'!$D144&amp;'Service PJ'!$B144&amp;'Service PJ'!$A144&amp;"*",'EPA_US9RT techs'!$A$2:$I$1722,9,FALSE),"")</f>
        <v>1.63191</v>
      </c>
      <c r="BF146" s="14">
        <f>IFERROR(VLOOKUP($AG$1&amp;'Service PJ'!$D144&amp;'Service PJ'!$B144&amp;'Service PJ'!$A144&amp;"*",'EPA_US9RT techs'!$A$2:$I$1722,9,FALSE),"")</f>
        <v>1.63191</v>
      </c>
      <c r="BG146" s="14">
        <f>IFERROR(VLOOKUP($AG$1&amp;'Service PJ'!$D144&amp;'Service PJ'!$B144&amp;'Service PJ'!$A144&amp;"*",'EPA_US9RT techs'!$A$2:$I$1722,9,FALSE),"")</f>
        <v>1.63191</v>
      </c>
      <c r="BH146" s="14">
        <f>IFERROR(VLOOKUP($AG$1&amp;'Service PJ'!$D144&amp;'Service PJ'!$B144&amp;'Service PJ'!$A144&amp;"*",'EPA_US9RT techs'!$A$2:$I$1722,9,FALSE),"")</f>
        <v>1.63191</v>
      </c>
      <c r="BI146" s="14">
        <f>IFERROR(VLOOKUP($AG$1&amp;'Service PJ'!$D144&amp;'Service PJ'!$B144&amp;'Service PJ'!$A144&amp;"*",'EPA_US9RT techs'!$A$2:$I$1722,9,FALSE),"")</f>
        <v>1.63191</v>
      </c>
      <c r="BJ146" s="14">
        <f>IFERROR(VLOOKUP($AG$1&amp;'Service PJ'!$D144&amp;'Service PJ'!$B144&amp;'Service PJ'!$A144&amp;"*",'EPA_US9RT techs'!$A$2:$I$1722,9,FALSE),"")</f>
        <v>1.63191</v>
      </c>
      <c r="BK146" s="14">
        <f>IFERROR(VLOOKUP($AG$1&amp;'Service PJ'!$D144&amp;'Service PJ'!$B144&amp;'Service PJ'!$A144&amp;"*",'EPA_US9RT techs'!$A$2:$I$1722,9,FALSE),"")</f>
        <v>1.63191</v>
      </c>
      <c r="BM146" t="str">
        <f>IF(SUM(BN146:CD146)=0,"\I:",'Service PJ'!$D144&amp;"_"&amp;'Service PJ'!$E144&amp;"_"&amp;'Service PJ'!$C144)</f>
        <v>ICH_STM_COA</v>
      </c>
      <c r="BN146" s="14">
        <f>IFERROR(VLOOKUP($BM$1&amp;'Service PJ'!$D144&amp;'Service PJ'!$B144&amp;'Service PJ'!$A144&amp;"*",'EPA_US9RT techs'!$A$2:$I$1722,9,FALSE),"")</f>
        <v>3.8919415800000003E-2</v>
      </c>
      <c r="BO146" s="14">
        <f>IFERROR(VLOOKUP($BM$1&amp;'Service PJ'!$D144&amp;'Service PJ'!$B144&amp;'Service PJ'!$A144&amp;"*",'EPA_US9RT techs'!$A$2:$I$1722,9,FALSE),"")</f>
        <v>3.8919415800000003E-2</v>
      </c>
      <c r="BP146" s="14">
        <f>IFERROR(VLOOKUP($BM$1&amp;'Service PJ'!$D144&amp;'Service PJ'!$B144&amp;'Service PJ'!$A144&amp;"*",'EPA_US9RT techs'!$A$2:$I$1722,9,FALSE),"")</f>
        <v>3.8919415800000003E-2</v>
      </c>
      <c r="BQ146" s="14">
        <f>IFERROR(VLOOKUP($BM$1&amp;'Service PJ'!$D144&amp;'Service PJ'!$B144&amp;'Service PJ'!$A144&amp;"*",'EPA_US9RT techs'!$A$2:$I$1722,9,FALSE),"")</f>
        <v>3.8919415800000003E-2</v>
      </c>
      <c r="BR146" s="14">
        <f>IFERROR(VLOOKUP($BM$1&amp;'Service PJ'!$D144&amp;'Service PJ'!$B144&amp;'Service PJ'!$A144&amp;"*",'EPA_US9RT techs'!$A$2:$I$1722,9,FALSE),"")</f>
        <v>3.8919415800000003E-2</v>
      </c>
      <c r="BS146" s="14">
        <f>IFERROR(VLOOKUP($BM$1&amp;'Service PJ'!$D144&amp;'Service PJ'!$B144&amp;'Service PJ'!$A144&amp;"*",'EPA_US9RT techs'!$A$2:$I$1722,9,FALSE),"")</f>
        <v>3.8919415800000003E-2</v>
      </c>
      <c r="BT146" s="14">
        <f>IFERROR(VLOOKUP($BM$1&amp;'Service PJ'!$D144&amp;'Service PJ'!$B144&amp;'Service PJ'!$A144&amp;"*",'EPA_US9RT techs'!$A$2:$I$1722,9,FALSE),"")</f>
        <v>3.8919415800000003E-2</v>
      </c>
      <c r="BU146" s="14">
        <f>IFERROR(VLOOKUP($BM$1&amp;'Service PJ'!$D144&amp;'Service PJ'!$B144&amp;'Service PJ'!$A144&amp;"*",'EPA_US9RT techs'!$A$2:$I$1722,9,FALSE),"")</f>
        <v>3.8919415800000003E-2</v>
      </c>
      <c r="BV146" s="14">
        <f>IFERROR(VLOOKUP($BM$1&amp;'Service PJ'!$D144&amp;'Service PJ'!$B144&amp;'Service PJ'!$A144&amp;"*",'EPA_US9RT techs'!$A$2:$I$1722,9,FALSE),"")</f>
        <v>3.8919415800000003E-2</v>
      </c>
      <c r="BW146" s="14">
        <f>IFERROR(VLOOKUP($BM$1&amp;'Service PJ'!$D144&amp;'Service PJ'!$B144&amp;'Service PJ'!$A144&amp;"*",'EPA_US9RT techs'!$A$2:$I$1722,9,FALSE),"")</f>
        <v>3.8919415800000003E-2</v>
      </c>
      <c r="BX146" s="14">
        <f>IFERROR(VLOOKUP($BM$1&amp;'Service PJ'!$D144&amp;'Service PJ'!$B144&amp;'Service PJ'!$A144&amp;"*",'EPA_US9RT techs'!$A$2:$I$1722,9,FALSE),"")</f>
        <v>3.8919415800000003E-2</v>
      </c>
      <c r="BY146" s="14">
        <f>IFERROR(VLOOKUP($BM$1&amp;'Service PJ'!$D144&amp;'Service PJ'!$B144&amp;'Service PJ'!$A144&amp;"*",'EPA_US9RT techs'!$A$2:$I$1722,9,FALSE),"")</f>
        <v>3.8919415800000003E-2</v>
      </c>
      <c r="BZ146" s="14">
        <f>IFERROR(VLOOKUP($BM$1&amp;'Service PJ'!$D144&amp;'Service PJ'!$B144&amp;'Service PJ'!$A144&amp;"*",'EPA_US9RT techs'!$A$2:$I$1722,9,FALSE),"")</f>
        <v>3.8919415800000003E-2</v>
      </c>
      <c r="CA146" s="14">
        <f>IFERROR(VLOOKUP($BM$1&amp;'Service PJ'!$D144&amp;'Service PJ'!$B144&amp;'Service PJ'!$A144&amp;"*",'EPA_US9RT techs'!$A$2:$I$1722,9,FALSE),"")</f>
        <v>3.8919415800000003E-2</v>
      </c>
      <c r="CB146" s="14">
        <f>IFERROR(VLOOKUP($BM$1&amp;'Service PJ'!$D144&amp;'Service PJ'!$B144&amp;'Service PJ'!$A144&amp;"*",'EPA_US9RT techs'!$A$2:$I$1722,9,FALSE),"")</f>
        <v>3.8919415800000003E-2</v>
      </c>
      <c r="CC146" s="14">
        <f>IFERROR(VLOOKUP($BM$1&amp;'Service PJ'!$D144&amp;'Service PJ'!$B144&amp;'Service PJ'!$A144&amp;"*",'EPA_US9RT techs'!$A$2:$I$1722,9,FALSE),"")</f>
        <v>3.8919415800000003E-2</v>
      </c>
      <c r="CD146" s="14">
        <f>IFERROR(VLOOKUP($BM$1&amp;'Service PJ'!$D144&amp;'Service PJ'!$B144&amp;'Service PJ'!$A144&amp;"*",'EPA_US9RT techs'!$A$2:$I$1722,9,FALSE),"")</f>
        <v>3.8919415800000003E-2</v>
      </c>
      <c r="CE146" s="14">
        <f>IFERROR(VLOOKUP($BM$1&amp;'Service PJ'!$D144&amp;'Service PJ'!$B144&amp;'Service PJ'!$A144&amp;"*",'EPA_US9RT techs'!$A$2:$I$1722,9,FALSE),"")</f>
        <v>3.8919415800000003E-2</v>
      </c>
      <c r="CF146" s="14">
        <f>IFERROR(VLOOKUP($BM$1&amp;'Service PJ'!$D144&amp;'Service PJ'!$B144&amp;'Service PJ'!$A144&amp;"*",'EPA_US9RT techs'!$A$2:$I$1722,9,FALSE),"")</f>
        <v>3.8919415800000003E-2</v>
      </c>
      <c r="CG146" s="14">
        <f>IFERROR(VLOOKUP($BM$1&amp;'Service PJ'!$D144&amp;'Service PJ'!$B144&amp;'Service PJ'!$A144&amp;"*",'EPA_US9RT techs'!$A$2:$I$1722,9,FALSE),"")</f>
        <v>3.8919415800000003E-2</v>
      </c>
      <c r="CH146" s="14">
        <f>IFERROR(VLOOKUP($BM$1&amp;'Service PJ'!$D144&amp;'Service PJ'!$B144&amp;'Service PJ'!$A144&amp;"*",'EPA_US9RT techs'!$A$2:$I$1722,9,FALSE),"")</f>
        <v>3.8919415800000003E-2</v>
      </c>
      <c r="CI146" s="14">
        <f>IFERROR(VLOOKUP($BM$1&amp;'Service PJ'!$D144&amp;'Service PJ'!$B144&amp;'Service PJ'!$A144&amp;"*",'EPA_US9RT techs'!$A$2:$I$1722,9,FALSE),"")</f>
        <v>3.8919415800000003E-2</v>
      </c>
      <c r="CJ146" s="14">
        <f>IFERROR(VLOOKUP($BM$1&amp;'Service PJ'!$D144&amp;'Service PJ'!$B144&amp;'Service PJ'!$A144&amp;"*",'EPA_US9RT techs'!$A$2:$I$1722,9,FALSE),"")</f>
        <v>3.8919415800000003E-2</v>
      </c>
      <c r="CK146" s="14">
        <f>IFERROR(VLOOKUP($BM$1&amp;'Service PJ'!$D144&amp;'Service PJ'!$B144&amp;'Service PJ'!$A144&amp;"*",'EPA_US9RT techs'!$A$2:$I$1722,9,FALSE),"")</f>
        <v>3.8919415800000003E-2</v>
      </c>
      <c r="CL146" s="14">
        <f>IFERROR(VLOOKUP($BM$1&amp;'Service PJ'!$D144&amp;'Service PJ'!$B144&amp;'Service PJ'!$A144&amp;"*",'EPA_US9RT techs'!$A$2:$I$1722,9,FALSE),"")</f>
        <v>3.8919415800000003E-2</v>
      </c>
      <c r="CM146" s="14">
        <f>IFERROR(VLOOKUP($BM$1&amp;'Service PJ'!$D144&amp;'Service PJ'!$B144&amp;'Service PJ'!$A144&amp;"*",'EPA_US9RT techs'!$A$2:$I$1722,9,FALSE),"")</f>
        <v>3.8919415800000003E-2</v>
      </c>
      <c r="CN146" s="14">
        <f>IFERROR(VLOOKUP($BM$1&amp;'Service PJ'!$D144&amp;'Service PJ'!$B144&amp;'Service PJ'!$A144&amp;"*",'EPA_US9RT techs'!$A$2:$I$1722,9,FALSE),"")</f>
        <v>3.8919415800000003E-2</v>
      </c>
      <c r="CO146" s="14">
        <f>IFERROR(VLOOKUP($BM$1&amp;'Service PJ'!$D144&amp;'Service PJ'!$B144&amp;'Service PJ'!$A144&amp;"*",'EPA_US9RT techs'!$A$2:$I$1722,9,FALSE),"")</f>
        <v>3.8919415800000003E-2</v>
      </c>
      <c r="CP146" s="14">
        <f>IFERROR(VLOOKUP($BM$1&amp;'Service PJ'!$D144&amp;'Service PJ'!$B144&amp;'Service PJ'!$A144&amp;"*",'EPA_US9RT techs'!$A$2:$I$1722,9,FALSE),"")</f>
        <v>3.8919415800000003E-2</v>
      </c>
      <c r="CQ146" s="14">
        <f>IFERROR(VLOOKUP($BM$1&amp;'Service PJ'!$D144&amp;'Service PJ'!$B144&amp;'Service PJ'!$A144&amp;"*",'EPA_US9RT techs'!$A$2:$I$1722,9,FALSE),"")</f>
        <v>3.8919415800000003E-2</v>
      </c>
      <c r="CS146" t="str">
        <f>IF(SUM(CT146:DJ146)=0,"\I:",'Service PJ'!$D144&amp;"_"&amp;'Service PJ'!$E144&amp;"_"&amp;'Service PJ'!$C144)</f>
        <v>ICH_STM_COA</v>
      </c>
      <c r="CT146" s="2">
        <f>IFERROR(VLOOKUP($CS$1&amp;'Service PJ'!$D144&amp;'Service PJ'!$B144&amp;'Service PJ'!$A144&amp;"*",'EPA_US9RT techs'!$A$2:$I$1722,9,FALSE),"")</f>
        <v>50</v>
      </c>
      <c r="CU146" s="2">
        <f>IFERROR(VLOOKUP($CS$1&amp;'Service PJ'!$D144&amp;'Service PJ'!$B144&amp;'Service PJ'!$A144&amp;"*",'EPA_US9RT techs'!$A$2:$I$1722,9,FALSE),"")</f>
        <v>50</v>
      </c>
      <c r="CV146" s="2">
        <f>IFERROR(VLOOKUP($CS$1&amp;'Service PJ'!$D144&amp;'Service PJ'!$B144&amp;'Service PJ'!$A144&amp;"*",'EPA_US9RT techs'!$A$2:$I$1722,9,FALSE),"")</f>
        <v>50</v>
      </c>
      <c r="CW146" s="2">
        <f>IFERROR(VLOOKUP($CS$1&amp;'Service PJ'!$D144&amp;'Service PJ'!$B144&amp;'Service PJ'!$A144&amp;"*",'EPA_US9RT techs'!$A$2:$I$1722,9,FALSE),"")</f>
        <v>50</v>
      </c>
      <c r="CX146" s="2">
        <f>IFERROR(VLOOKUP($CS$1&amp;'Service PJ'!$D144&amp;'Service PJ'!$B144&amp;'Service PJ'!$A144&amp;"*",'EPA_US9RT techs'!$A$2:$I$1722,9,FALSE),"")</f>
        <v>50</v>
      </c>
      <c r="CY146" s="2">
        <f>IFERROR(VLOOKUP($CS$1&amp;'Service PJ'!$D144&amp;'Service PJ'!$B144&amp;'Service PJ'!$A144&amp;"*",'EPA_US9RT techs'!$A$2:$I$1722,9,FALSE),"")</f>
        <v>50</v>
      </c>
      <c r="CZ146" s="2">
        <f>IFERROR(VLOOKUP($CS$1&amp;'Service PJ'!$D144&amp;'Service PJ'!$B144&amp;'Service PJ'!$A144&amp;"*",'EPA_US9RT techs'!$A$2:$I$1722,9,FALSE),"")</f>
        <v>50</v>
      </c>
      <c r="DA146" s="2">
        <f>IFERROR(VLOOKUP($CS$1&amp;'Service PJ'!$D144&amp;'Service PJ'!$B144&amp;'Service PJ'!$A144&amp;"*",'EPA_US9RT techs'!$A$2:$I$1722,9,FALSE),"")</f>
        <v>50</v>
      </c>
      <c r="DB146" s="2">
        <f>IFERROR(VLOOKUP($CS$1&amp;'Service PJ'!$D144&amp;'Service PJ'!$B144&amp;'Service PJ'!$A144&amp;"*",'EPA_US9RT techs'!$A$2:$I$1722,9,FALSE),"")</f>
        <v>50</v>
      </c>
      <c r="DC146" s="2">
        <f>IFERROR(VLOOKUP($CS$1&amp;'Service PJ'!$D144&amp;'Service PJ'!$B144&amp;'Service PJ'!$A144&amp;"*",'EPA_US9RT techs'!$A$2:$I$1722,9,FALSE),"")</f>
        <v>50</v>
      </c>
      <c r="DD146" s="2">
        <f>IFERROR(VLOOKUP($CS$1&amp;'Service PJ'!$D144&amp;'Service PJ'!$B144&amp;'Service PJ'!$A144&amp;"*",'EPA_US9RT techs'!$A$2:$I$1722,9,FALSE),"")</f>
        <v>50</v>
      </c>
      <c r="DE146" s="2">
        <f>IFERROR(VLOOKUP($CS$1&amp;'Service PJ'!$D144&amp;'Service PJ'!$B144&amp;'Service PJ'!$A144&amp;"*",'EPA_US9RT techs'!$A$2:$I$1722,9,FALSE),"")</f>
        <v>50</v>
      </c>
      <c r="DF146" s="2">
        <f>IFERROR(VLOOKUP($CS$1&amp;'Service PJ'!$D144&amp;'Service PJ'!$B144&amp;'Service PJ'!$A144&amp;"*",'EPA_US9RT techs'!$A$2:$I$1722,9,FALSE),"")</f>
        <v>50</v>
      </c>
      <c r="DG146" s="2">
        <f>IFERROR(VLOOKUP($CS$1&amp;'Service PJ'!$D144&amp;'Service PJ'!$B144&amp;'Service PJ'!$A144&amp;"*",'EPA_US9RT techs'!$A$2:$I$1722,9,FALSE),"")</f>
        <v>50</v>
      </c>
      <c r="DH146" s="2">
        <f>IFERROR(VLOOKUP($CS$1&amp;'Service PJ'!$D144&amp;'Service PJ'!$B144&amp;'Service PJ'!$A144&amp;"*",'EPA_US9RT techs'!$A$2:$I$1722,9,FALSE),"")</f>
        <v>50</v>
      </c>
      <c r="DI146" s="2">
        <f>IFERROR(VLOOKUP($CS$1&amp;'Service PJ'!$D144&amp;'Service PJ'!$B144&amp;'Service PJ'!$A144&amp;"*",'EPA_US9RT techs'!$A$2:$I$1722,9,FALSE),"")</f>
        <v>50</v>
      </c>
      <c r="DJ146" s="2">
        <f>IFERROR(VLOOKUP($CS$1&amp;'Service PJ'!$D144&amp;'Service PJ'!$B144&amp;'Service PJ'!$A144&amp;"*",'EPA_US9RT techs'!$A$2:$I$1722,9,FALSE),"")</f>
        <v>50</v>
      </c>
      <c r="DK146" s="2">
        <f>IFERROR(VLOOKUP($CS$1&amp;'Service PJ'!$D144&amp;'Service PJ'!$B144&amp;'Service PJ'!$A144&amp;"*",'EPA_US9RT techs'!$A$2:$I$1722,9,FALSE),"")</f>
        <v>50</v>
      </c>
      <c r="DL146" s="2">
        <f>IFERROR(VLOOKUP($CS$1&amp;'Service PJ'!$D144&amp;'Service PJ'!$B144&amp;'Service PJ'!$A144&amp;"*",'EPA_US9RT techs'!$A$2:$I$1722,9,FALSE),"")</f>
        <v>50</v>
      </c>
      <c r="DM146" s="2">
        <f>IFERROR(VLOOKUP($CS$1&amp;'Service PJ'!$D144&amp;'Service PJ'!$B144&amp;'Service PJ'!$A144&amp;"*",'EPA_US9RT techs'!$A$2:$I$1722,9,FALSE),"")</f>
        <v>50</v>
      </c>
      <c r="DN146" s="2">
        <f>IFERROR(VLOOKUP($CS$1&amp;'Service PJ'!$D144&amp;'Service PJ'!$B144&amp;'Service PJ'!$A144&amp;"*",'EPA_US9RT techs'!$A$2:$I$1722,9,FALSE),"")</f>
        <v>50</v>
      </c>
      <c r="DO146" s="2">
        <f>IFERROR(VLOOKUP($CS$1&amp;'Service PJ'!$D144&amp;'Service PJ'!$B144&amp;'Service PJ'!$A144&amp;"*",'EPA_US9RT techs'!$A$2:$I$1722,9,FALSE),"")</f>
        <v>50</v>
      </c>
      <c r="DP146" s="2">
        <f>IFERROR(VLOOKUP($CS$1&amp;'Service PJ'!$D144&amp;'Service PJ'!$B144&amp;'Service PJ'!$A144&amp;"*",'EPA_US9RT techs'!$A$2:$I$1722,9,FALSE),"")</f>
        <v>50</v>
      </c>
      <c r="DQ146" s="2">
        <f>IFERROR(VLOOKUP($CS$1&amp;'Service PJ'!$D144&amp;'Service PJ'!$B144&amp;'Service PJ'!$A144&amp;"*",'EPA_US9RT techs'!$A$2:$I$1722,9,FALSE),"")</f>
        <v>50</v>
      </c>
      <c r="DR146" s="2">
        <f>IFERROR(VLOOKUP($CS$1&amp;'Service PJ'!$D144&amp;'Service PJ'!$B144&amp;'Service PJ'!$A144&amp;"*",'EPA_US9RT techs'!$A$2:$I$1722,9,FALSE),"")</f>
        <v>50</v>
      </c>
      <c r="DS146" s="2">
        <f>IFERROR(VLOOKUP($CS$1&amp;'Service PJ'!$D144&amp;'Service PJ'!$B144&amp;'Service PJ'!$A144&amp;"*",'EPA_US9RT techs'!$A$2:$I$1722,9,FALSE),"")</f>
        <v>50</v>
      </c>
      <c r="DT146" s="2">
        <f>IFERROR(VLOOKUP($CS$1&amp;'Service PJ'!$D144&amp;'Service PJ'!$B144&amp;'Service PJ'!$A144&amp;"*",'EPA_US9RT techs'!$A$2:$I$1722,9,FALSE),"")</f>
        <v>50</v>
      </c>
      <c r="DU146" s="2">
        <f>IFERROR(VLOOKUP($CS$1&amp;'Service PJ'!$D144&amp;'Service PJ'!$B144&amp;'Service PJ'!$A144&amp;"*",'EPA_US9RT techs'!$A$2:$I$1722,9,FALSE),"")</f>
        <v>50</v>
      </c>
      <c r="DV146" s="2">
        <f>IFERROR(VLOOKUP($CS$1&amp;'Service PJ'!$D144&amp;'Service PJ'!$B144&amp;'Service PJ'!$A144&amp;"*",'EPA_US9RT techs'!$A$2:$I$1722,9,FALSE),"")</f>
        <v>50</v>
      </c>
      <c r="DW146" s="2">
        <f>IFERROR(VLOOKUP($CS$1&amp;'Service PJ'!$D144&amp;'Service PJ'!$B144&amp;'Service PJ'!$A144&amp;"*",'EPA_US9RT techs'!$A$2:$I$1722,9,FALSE),"")</f>
        <v>50</v>
      </c>
    </row>
    <row r="147" spans="1:127" x14ac:dyDescent="0.45">
      <c r="A147" t="str">
        <f>IF(SUM(B147:R147)=0,"\I:",'Service PJ'!$D145&amp;"_"&amp;'Service PJ'!$E145&amp;"_"&amp;'Service PJ'!$C145)</f>
        <v>ICH_PRH_COA</v>
      </c>
      <c r="B147" s="14">
        <f>IFERROR(VLOOKUP($A$1&amp;'Service PJ'!$D145&amp;'Service PJ'!$B145&amp;'Service PJ'!$A145&amp;"*",'EPA_US9RT techs'!$A$2:$I$1722,9,FALSE),"")</f>
        <v>4.2191896287999997</v>
      </c>
      <c r="C147" s="14">
        <f>IFERROR(VLOOKUP($A$1&amp;'Service PJ'!$D145&amp;'Service PJ'!$B145&amp;'Service PJ'!$A145&amp;"*",'EPA_US9RT techs'!$A$2:$I$1722,9,FALSE),"")</f>
        <v>4.2191896287999997</v>
      </c>
      <c r="D147" s="14">
        <f>IFERROR(VLOOKUP($A$1&amp;'Service PJ'!$D145&amp;'Service PJ'!$B145&amp;'Service PJ'!$A145&amp;"*",'EPA_US9RT techs'!$A$2:$I$1722,9,FALSE),"")</f>
        <v>4.2191896287999997</v>
      </c>
      <c r="E147" s="14">
        <f>IFERROR(VLOOKUP($A$1&amp;'Service PJ'!$D145&amp;'Service PJ'!$B145&amp;'Service PJ'!$A145&amp;"*",'EPA_US9RT techs'!$A$2:$I$1722,9,FALSE),"")</f>
        <v>4.2191896287999997</v>
      </c>
      <c r="F147" s="14">
        <f>IFERROR(VLOOKUP($A$1&amp;'Service PJ'!$D145&amp;'Service PJ'!$B145&amp;'Service PJ'!$A145&amp;"*",'EPA_US9RT techs'!$A$2:$I$1722,9,FALSE),"")</f>
        <v>4.2191896287999997</v>
      </c>
      <c r="G147" s="14">
        <f>IFERROR(VLOOKUP($A$1&amp;'Service PJ'!$D145&amp;'Service PJ'!$B145&amp;'Service PJ'!$A145&amp;"*",'EPA_US9RT techs'!$A$2:$I$1722,9,FALSE),"")</f>
        <v>4.2191896287999997</v>
      </c>
      <c r="H147" s="14">
        <f>IFERROR(VLOOKUP($A$1&amp;'Service PJ'!$D145&amp;'Service PJ'!$B145&amp;'Service PJ'!$A145&amp;"*",'EPA_US9RT techs'!$A$2:$I$1722,9,FALSE),"")</f>
        <v>4.2191896287999997</v>
      </c>
      <c r="I147" s="14">
        <f>IFERROR(VLOOKUP($A$1&amp;'Service PJ'!$D145&amp;'Service PJ'!$B145&amp;'Service PJ'!$A145&amp;"*",'EPA_US9RT techs'!$A$2:$I$1722,9,FALSE),"")</f>
        <v>4.2191896287999997</v>
      </c>
      <c r="J147" s="14">
        <f>IFERROR(VLOOKUP($A$1&amp;'Service PJ'!$D145&amp;'Service PJ'!$B145&amp;'Service PJ'!$A145&amp;"*",'EPA_US9RT techs'!$A$2:$I$1722,9,FALSE),"")</f>
        <v>4.2191896287999997</v>
      </c>
      <c r="K147" s="14">
        <f>IFERROR(VLOOKUP($A$1&amp;'Service PJ'!$D145&amp;'Service PJ'!$B145&amp;'Service PJ'!$A145&amp;"*",'EPA_US9RT techs'!$A$2:$I$1722,9,FALSE),"")</f>
        <v>4.2191896287999997</v>
      </c>
      <c r="L147" s="14">
        <f>IFERROR(VLOOKUP($A$1&amp;'Service PJ'!$D145&amp;'Service PJ'!$B145&amp;'Service PJ'!$A145&amp;"*",'EPA_US9RT techs'!$A$2:$I$1722,9,FALSE),"")</f>
        <v>4.2191896287999997</v>
      </c>
      <c r="M147" s="14">
        <f>IFERROR(VLOOKUP($A$1&amp;'Service PJ'!$D145&amp;'Service PJ'!$B145&amp;'Service PJ'!$A145&amp;"*",'EPA_US9RT techs'!$A$2:$I$1722,9,FALSE),"")</f>
        <v>4.2191896287999997</v>
      </c>
      <c r="N147" s="14">
        <f>IFERROR(VLOOKUP($A$1&amp;'Service PJ'!$D145&amp;'Service PJ'!$B145&amp;'Service PJ'!$A145&amp;"*",'EPA_US9RT techs'!$A$2:$I$1722,9,FALSE),"")</f>
        <v>4.2191896287999997</v>
      </c>
      <c r="O147" s="14">
        <f>IFERROR(VLOOKUP($A$1&amp;'Service PJ'!$D145&amp;'Service PJ'!$B145&amp;'Service PJ'!$A145&amp;"*",'EPA_US9RT techs'!$A$2:$I$1722,9,FALSE),"")</f>
        <v>4.2191896287999997</v>
      </c>
      <c r="P147" s="14">
        <f>IFERROR(VLOOKUP($A$1&amp;'Service PJ'!$D145&amp;'Service PJ'!$B145&amp;'Service PJ'!$A145&amp;"*",'EPA_US9RT techs'!$A$2:$I$1722,9,FALSE),"")</f>
        <v>4.2191896287999997</v>
      </c>
      <c r="Q147" s="14">
        <f>IFERROR(VLOOKUP($A$1&amp;'Service PJ'!$D145&amp;'Service PJ'!$B145&amp;'Service PJ'!$A145&amp;"*",'EPA_US9RT techs'!$A$2:$I$1722,9,FALSE),"")</f>
        <v>4.2191896287999997</v>
      </c>
      <c r="R147" s="14">
        <f>IFERROR(VLOOKUP($A$1&amp;'Service PJ'!$D145&amp;'Service PJ'!$B145&amp;'Service PJ'!$A145&amp;"*",'EPA_US9RT techs'!$A$2:$I$1722,9,FALSE),"")</f>
        <v>4.2191896287999997</v>
      </c>
      <c r="S147" s="14">
        <f>IFERROR(VLOOKUP($A$1&amp;'Service PJ'!$D145&amp;'Service PJ'!$B145&amp;'Service PJ'!$A145&amp;"*",'EPA_US9RT techs'!$A$2:$I$1722,9,FALSE),"")</f>
        <v>4.2191896287999997</v>
      </c>
      <c r="T147" s="14">
        <f>IFERROR(VLOOKUP($A$1&amp;'Service PJ'!$D145&amp;'Service PJ'!$B145&amp;'Service PJ'!$A145&amp;"*",'EPA_US9RT techs'!$A$2:$I$1722,9,FALSE),"")</f>
        <v>4.2191896287999997</v>
      </c>
      <c r="U147" s="14">
        <f>IFERROR(VLOOKUP($A$1&amp;'Service PJ'!$D145&amp;'Service PJ'!$B145&amp;'Service PJ'!$A145&amp;"*",'EPA_US9RT techs'!$A$2:$I$1722,9,FALSE),"")</f>
        <v>4.2191896287999997</v>
      </c>
      <c r="V147" s="14">
        <f>IFERROR(VLOOKUP($A$1&amp;'Service PJ'!$D145&amp;'Service PJ'!$B145&amp;'Service PJ'!$A145&amp;"*",'EPA_US9RT techs'!$A$2:$I$1722,9,FALSE),"")</f>
        <v>4.2191896287999997</v>
      </c>
      <c r="W147" s="14">
        <f>IFERROR(VLOOKUP($A$1&amp;'Service PJ'!$D145&amp;'Service PJ'!$B145&amp;'Service PJ'!$A145&amp;"*",'EPA_US9RT techs'!$A$2:$I$1722,9,FALSE),"")</f>
        <v>4.2191896287999997</v>
      </c>
      <c r="X147" s="14">
        <f>IFERROR(VLOOKUP($A$1&amp;'Service PJ'!$D145&amp;'Service PJ'!$B145&amp;'Service PJ'!$A145&amp;"*",'EPA_US9RT techs'!$A$2:$I$1722,9,FALSE),"")</f>
        <v>4.2191896287999997</v>
      </c>
      <c r="Y147" s="14">
        <f>IFERROR(VLOOKUP($A$1&amp;'Service PJ'!$D145&amp;'Service PJ'!$B145&amp;'Service PJ'!$A145&amp;"*",'EPA_US9RT techs'!$A$2:$I$1722,9,FALSE),"")</f>
        <v>4.2191896287999997</v>
      </c>
      <c r="Z147" s="14">
        <f>IFERROR(VLOOKUP($A$1&amp;'Service PJ'!$D145&amp;'Service PJ'!$B145&amp;'Service PJ'!$A145&amp;"*",'EPA_US9RT techs'!$A$2:$I$1722,9,FALSE),"")</f>
        <v>4.2191896287999997</v>
      </c>
      <c r="AA147" s="14">
        <f>IFERROR(VLOOKUP($A$1&amp;'Service PJ'!$D145&amp;'Service PJ'!$B145&amp;'Service PJ'!$A145&amp;"*",'EPA_US9RT techs'!$A$2:$I$1722,9,FALSE),"")</f>
        <v>4.2191896287999997</v>
      </c>
      <c r="AB147" s="14">
        <f>IFERROR(VLOOKUP($A$1&amp;'Service PJ'!$D145&amp;'Service PJ'!$B145&amp;'Service PJ'!$A145&amp;"*",'EPA_US9RT techs'!$A$2:$I$1722,9,FALSE),"")</f>
        <v>4.2191896287999997</v>
      </c>
      <c r="AC147" s="14">
        <f>IFERROR(VLOOKUP($A$1&amp;'Service PJ'!$D145&amp;'Service PJ'!$B145&amp;'Service PJ'!$A145&amp;"*",'EPA_US9RT techs'!$A$2:$I$1722,9,FALSE),"")</f>
        <v>4.2191896287999997</v>
      </c>
      <c r="AD147" s="14">
        <f>IFERROR(VLOOKUP($A$1&amp;'Service PJ'!$D145&amp;'Service PJ'!$B145&amp;'Service PJ'!$A145&amp;"*",'EPA_US9RT techs'!$A$2:$I$1722,9,FALSE),"")</f>
        <v>4.2191896287999997</v>
      </c>
      <c r="AE147" s="14">
        <f>IFERROR(VLOOKUP($A$1&amp;'Service PJ'!$D145&amp;'Service PJ'!$B145&amp;'Service PJ'!$A145&amp;"*",'EPA_US9RT techs'!$A$2:$I$1722,9,FALSE),"")</f>
        <v>4.2191896287999997</v>
      </c>
      <c r="AG147" t="str">
        <f>IF(SUM(AH147:AX147)=0,"\I:",'Service PJ'!$D145&amp;"_"&amp;'Service PJ'!$E145&amp;"_"&amp;'Service PJ'!$C145)</f>
        <v>ICH_PRH_COA</v>
      </c>
      <c r="AH147" s="14">
        <f>IFERROR(VLOOKUP($AG$1&amp;'Service PJ'!$D145&amp;'Service PJ'!$B145&amp;'Service PJ'!$A145&amp;"*",'EPA_US9RT techs'!$A$2:$I$1722,9,FALSE),"")</f>
        <v>0.67507034060000004</v>
      </c>
      <c r="AI147" s="14">
        <f>IFERROR(VLOOKUP($AG$1&amp;'Service PJ'!$D145&amp;'Service PJ'!$B145&amp;'Service PJ'!$A145&amp;"*",'EPA_US9RT techs'!$A$2:$I$1722,9,FALSE),"")</f>
        <v>0.67507034060000004</v>
      </c>
      <c r="AJ147" s="14">
        <f>IFERROR(VLOOKUP($AG$1&amp;'Service PJ'!$D145&amp;'Service PJ'!$B145&amp;'Service PJ'!$A145&amp;"*",'EPA_US9RT techs'!$A$2:$I$1722,9,FALSE),"")</f>
        <v>0.67507034060000004</v>
      </c>
      <c r="AK147" s="14">
        <f>IFERROR(VLOOKUP($AG$1&amp;'Service PJ'!$D145&amp;'Service PJ'!$B145&amp;'Service PJ'!$A145&amp;"*",'EPA_US9RT techs'!$A$2:$I$1722,9,FALSE),"")</f>
        <v>0.67507034060000004</v>
      </c>
      <c r="AL147" s="14">
        <f>IFERROR(VLOOKUP($AG$1&amp;'Service PJ'!$D145&amp;'Service PJ'!$B145&amp;'Service PJ'!$A145&amp;"*",'EPA_US9RT techs'!$A$2:$I$1722,9,FALSE),"")</f>
        <v>0.67507034060000004</v>
      </c>
      <c r="AM147" s="14">
        <f>IFERROR(VLOOKUP($AG$1&amp;'Service PJ'!$D145&amp;'Service PJ'!$B145&amp;'Service PJ'!$A145&amp;"*",'EPA_US9RT techs'!$A$2:$I$1722,9,FALSE),"")</f>
        <v>0.67507034060000004</v>
      </c>
      <c r="AN147" s="14">
        <f>IFERROR(VLOOKUP($AG$1&amp;'Service PJ'!$D145&amp;'Service PJ'!$B145&amp;'Service PJ'!$A145&amp;"*",'EPA_US9RT techs'!$A$2:$I$1722,9,FALSE),"")</f>
        <v>0.67507034060000004</v>
      </c>
      <c r="AO147" s="14">
        <f>IFERROR(VLOOKUP($AG$1&amp;'Service PJ'!$D145&amp;'Service PJ'!$B145&amp;'Service PJ'!$A145&amp;"*",'EPA_US9RT techs'!$A$2:$I$1722,9,FALSE),"")</f>
        <v>0.67507034060000004</v>
      </c>
      <c r="AP147" s="14">
        <f>IFERROR(VLOOKUP($AG$1&amp;'Service PJ'!$D145&amp;'Service PJ'!$B145&amp;'Service PJ'!$A145&amp;"*",'EPA_US9RT techs'!$A$2:$I$1722,9,FALSE),"")</f>
        <v>0.67507034060000004</v>
      </c>
      <c r="AQ147" s="14">
        <f>IFERROR(VLOOKUP($AG$1&amp;'Service PJ'!$D145&amp;'Service PJ'!$B145&amp;'Service PJ'!$A145&amp;"*",'EPA_US9RT techs'!$A$2:$I$1722,9,FALSE),"")</f>
        <v>0.67507034060000004</v>
      </c>
      <c r="AR147" s="14">
        <f>IFERROR(VLOOKUP($AG$1&amp;'Service PJ'!$D145&amp;'Service PJ'!$B145&amp;'Service PJ'!$A145&amp;"*",'EPA_US9RT techs'!$A$2:$I$1722,9,FALSE),"")</f>
        <v>0.67507034060000004</v>
      </c>
      <c r="AS147" s="14">
        <f>IFERROR(VLOOKUP($AG$1&amp;'Service PJ'!$D145&amp;'Service PJ'!$B145&amp;'Service PJ'!$A145&amp;"*",'EPA_US9RT techs'!$A$2:$I$1722,9,FALSE),"")</f>
        <v>0.67507034060000004</v>
      </c>
      <c r="AT147" s="14">
        <f>IFERROR(VLOOKUP($AG$1&amp;'Service PJ'!$D145&amp;'Service PJ'!$B145&amp;'Service PJ'!$A145&amp;"*",'EPA_US9RT techs'!$A$2:$I$1722,9,FALSE),"")</f>
        <v>0.67507034060000004</v>
      </c>
      <c r="AU147" s="14">
        <f>IFERROR(VLOOKUP($AG$1&amp;'Service PJ'!$D145&amp;'Service PJ'!$B145&amp;'Service PJ'!$A145&amp;"*",'EPA_US9RT techs'!$A$2:$I$1722,9,FALSE),"")</f>
        <v>0.67507034060000004</v>
      </c>
      <c r="AV147" s="14">
        <f>IFERROR(VLOOKUP($AG$1&amp;'Service PJ'!$D145&amp;'Service PJ'!$B145&amp;'Service PJ'!$A145&amp;"*",'EPA_US9RT techs'!$A$2:$I$1722,9,FALSE),"")</f>
        <v>0.67507034060000004</v>
      </c>
      <c r="AW147" s="14">
        <f>IFERROR(VLOOKUP($AG$1&amp;'Service PJ'!$D145&amp;'Service PJ'!$B145&amp;'Service PJ'!$A145&amp;"*",'EPA_US9RT techs'!$A$2:$I$1722,9,FALSE),"")</f>
        <v>0.67507034060000004</v>
      </c>
      <c r="AX147" s="14">
        <f>IFERROR(VLOOKUP($AG$1&amp;'Service PJ'!$D145&amp;'Service PJ'!$B145&amp;'Service PJ'!$A145&amp;"*",'EPA_US9RT techs'!$A$2:$I$1722,9,FALSE),"")</f>
        <v>0.67507034060000004</v>
      </c>
      <c r="AY147" s="14">
        <f>IFERROR(VLOOKUP($AG$1&amp;'Service PJ'!$D145&amp;'Service PJ'!$B145&amp;'Service PJ'!$A145&amp;"*",'EPA_US9RT techs'!$A$2:$I$1722,9,FALSE),"")</f>
        <v>0.67507034060000004</v>
      </c>
      <c r="AZ147" s="14">
        <f>IFERROR(VLOOKUP($AG$1&amp;'Service PJ'!$D145&amp;'Service PJ'!$B145&amp;'Service PJ'!$A145&amp;"*",'EPA_US9RT techs'!$A$2:$I$1722,9,FALSE),"")</f>
        <v>0.67507034060000004</v>
      </c>
      <c r="BA147" s="14">
        <f>IFERROR(VLOOKUP($AG$1&amp;'Service PJ'!$D145&amp;'Service PJ'!$B145&amp;'Service PJ'!$A145&amp;"*",'EPA_US9RT techs'!$A$2:$I$1722,9,FALSE),"")</f>
        <v>0.67507034060000004</v>
      </c>
      <c r="BB147" s="14">
        <f>IFERROR(VLOOKUP($AG$1&amp;'Service PJ'!$D145&amp;'Service PJ'!$B145&amp;'Service PJ'!$A145&amp;"*",'EPA_US9RT techs'!$A$2:$I$1722,9,FALSE),"")</f>
        <v>0.67507034060000004</v>
      </c>
      <c r="BC147" s="14">
        <f>IFERROR(VLOOKUP($AG$1&amp;'Service PJ'!$D145&amp;'Service PJ'!$B145&amp;'Service PJ'!$A145&amp;"*",'EPA_US9RT techs'!$A$2:$I$1722,9,FALSE),"")</f>
        <v>0.67507034060000004</v>
      </c>
      <c r="BD147" s="14">
        <f>IFERROR(VLOOKUP($AG$1&amp;'Service PJ'!$D145&amp;'Service PJ'!$B145&amp;'Service PJ'!$A145&amp;"*",'EPA_US9RT techs'!$A$2:$I$1722,9,FALSE),"")</f>
        <v>0.67507034060000004</v>
      </c>
      <c r="BE147" s="14">
        <f>IFERROR(VLOOKUP($AG$1&amp;'Service PJ'!$D145&amp;'Service PJ'!$B145&amp;'Service PJ'!$A145&amp;"*",'EPA_US9RT techs'!$A$2:$I$1722,9,FALSE),"")</f>
        <v>0.67507034060000004</v>
      </c>
      <c r="BF147" s="14">
        <f>IFERROR(VLOOKUP($AG$1&amp;'Service PJ'!$D145&amp;'Service PJ'!$B145&amp;'Service PJ'!$A145&amp;"*",'EPA_US9RT techs'!$A$2:$I$1722,9,FALSE),"")</f>
        <v>0.67507034060000004</v>
      </c>
      <c r="BG147" s="14">
        <f>IFERROR(VLOOKUP($AG$1&amp;'Service PJ'!$D145&amp;'Service PJ'!$B145&amp;'Service PJ'!$A145&amp;"*",'EPA_US9RT techs'!$A$2:$I$1722,9,FALSE),"")</f>
        <v>0.67507034060000004</v>
      </c>
      <c r="BH147" s="14">
        <f>IFERROR(VLOOKUP($AG$1&amp;'Service PJ'!$D145&amp;'Service PJ'!$B145&amp;'Service PJ'!$A145&amp;"*",'EPA_US9RT techs'!$A$2:$I$1722,9,FALSE),"")</f>
        <v>0.67507034060000004</v>
      </c>
      <c r="BI147" s="14">
        <f>IFERROR(VLOOKUP($AG$1&amp;'Service PJ'!$D145&amp;'Service PJ'!$B145&amp;'Service PJ'!$A145&amp;"*",'EPA_US9RT techs'!$A$2:$I$1722,9,FALSE),"")</f>
        <v>0.67507034060000004</v>
      </c>
      <c r="BJ147" s="14">
        <f>IFERROR(VLOOKUP($AG$1&amp;'Service PJ'!$D145&amp;'Service PJ'!$B145&amp;'Service PJ'!$A145&amp;"*",'EPA_US9RT techs'!$A$2:$I$1722,9,FALSE),"")</f>
        <v>0.67507034060000004</v>
      </c>
      <c r="BK147" s="14">
        <f>IFERROR(VLOOKUP($AG$1&amp;'Service PJ'!$D145&amp;'Service PJ'!$B145&amp;'Service PJ'!$A145&amp;"*",'EPA_US9RT techs'!$A$2:$I$1722,9,FALSE),"")</f>
        <v>0.67507034060000004</v>
      </c>
      <c r="BM147" t="str">
        <f>IF(SUM(BN147:CD147)=0,"\I:",'Service PJ'!$D145&amp;"_"&amp;'Service PJ'!$E145&amp;"_"&amp;'Service PJ'!$C145)</f>
        <v>\I:</v>
      </c>
      <c r="BN147" s="14" t="str">
        <f>IFERROR(VLOOKUP($BM$1&amp;'Service PJ'!$D145&amp;'Service PJ'!$B145&amp;'Service PJ'!$A145&amp;"*",'EPA_US9RT techs'!$A$2:$I$1722,9,FALSE),"")</f>
        <v/>
      </c>
      <c r="BO147" s="14" t="str">
        <f>IFERROR(VLOOKUP($BM$1&amp;'Service PJ'!$D145&amp;'Service PJ'!$B145&amp;'Service PJ'!$A145&amp;"*",'EPA_US9RT techs'!$A$2:$I$1722,9,FALSE),"")</f>
        <v/>
      </c>
      <c r="BP147" s="14" t="str">
        <f>IFERROR(VLOOKUP($BM$1&amp;'Service PJ'!$D145&amp;'Service PJ'!$B145&amp;'Service PJ'!$A145&amp;"*",'EPA_US9RT techs'!$A$2:$I$1722,9,FALSE),"")</f>
        <v/>
      </c>
      <c r="BQ147" s="14" t="str">
        <f>IFERROR(VLOOKUP($BM$1&amp;'Service PJ'!$D145&amp;'Service PJ'!$B145&amp;'Service PJ'!$A145&amp;"*",'EPA_US9RT techs'!$A$2:$I$1722,9,FALSE),"")</f>
        <v/>
      </c>
      <c r="BR147" s="14" t="str">
        <f>IFERROR(VLOOKUP($BM$1&amp;'Service PJ'!$D145&amp;'Service PJ'!$B145&amp;'Service PJ'!$A145&amp;"*",'EPA_US9RT techs'!$A$2:$I$1722,9,FALSE),"")</f>
        <v/>
      </c>
      <c r="BS147" s="14" t="str">
        <f>IFERROR(VLOOKUP($BM$1&amp;'Service PJ'!$D145&amp;'Service PJ'!$B145&amp;'Service PJ'!$A145&amp;"*",'EPA_US9RT techs'!$A$2:$I$1722,9,FALSE),"")</f>
        <v/>
      </c>
      <c r="BT147" s="14" t="str">
        <f>IFERROR(VLOOKUP($BM$1&amp;'Service PJ'!$D145&amp;'Service PJ'!$B145&amp;'Service PJ'!$A145&amp;"*",'EPA_US9RT techs'!$A$2:$I$1722,9,FALSE),"")</f>
        <v/>
      </c>
      <c r="BU147" s="14" t="str">
        <f>IFERROR(VLOOKUP($BM$1&amp;'Service PJ'!$D145&amp;'Service PJ'!$B145&amp;'Service PJ'!$A145&amp;"*",'EPA_US9RT techs'!$A$2:$I$1722,9,FALSE),"")</f>
        <v/>
      </c>
      <c r="BV147" s="14" t="str">
        <f>IFERROR(VLOOKUP($BM$1&amp;'Service PJ'!$D145&amp;'Service PJ'!$B145&amp;'Service PJ'!$A145&amp;"*",'EPA_US9RT techs'!$A$2:$I$1722,9,FALSE),"")</f>
        <v/>
      </c>
      <c r="BW147" s="14" t="str">
        <f>IFERROR(VLOOKUP($BM$1&amp;'Service PJ'!$D145&amp;'Service PJ'!$B145&amp;'Service PJ'!$A145&amp;"*",'EPA_US9RT techs'!$A$2:$I$1722,9,FALSE),"")</f>
        <v/>
      </c>
      <c r="BX147" s="14" t="str">
        <f>IFERROR(VLOOKUP($BM$1&amp;'Service PJ'!$D145&amp;'Service PJ'!$B145&amp;'Service PJ'!$A145&amp;"*",'EPA_US9RT techs'!$A$2:$I$1722,9,FALSE),"")</f>
        <v/>
      </c>
      <c r="BY147" s="14" t="str">
        <f>IFERROR(VLOOKUP($BM$1&amp;'Service PJ'!$D145&amp;'Service PJ'!$B145&amp;'Service PJ'!$A145&amp;"*",'EPA_US9RT techs'!$A$2:$I$1722,9,FALSE),"")</f>
        <v/>
      </c>
      <c r="BZ147" s="14" t="str">
        <f>IFERROR(VLOOKUP($BM$1&amp;'Service PJ'!$D145&amp;'Service PJ'!$B145&amp;'Service PJ'!$A145&amp;"*",'EPA_US9RT techs'!$A$2:$I$1722,9,FALSE),"")</f>
        <v/>
      </c>
      <c r="CA147" s="14" t="str">
        <f>IFERROR(VLOOKUP($BM$1&amp;'Service PJ'!$D145&amp;'Service PJ'!$B145&amp;'Service PJ'!$A145&amp;"*",'EPA_US9RT techs'!$A$2:$I$1722,9,FALSE),"")</f>
        <v/>
      </c>
      <c r="CB147" s="14" t="str">
        <f>IFERROR(VLOOKUP($BM$1&amp;'Service PJ'!$D145&amp;'Service PJ'!$B145&amp;'Service PJ'!$A145&amp;"*",'EPA_US9RT techs'!$A$2:$I$1722,9,FALSE),"")</f>
        <v/>
      </c>
      <c r="CC147" s="14" t="str">
        <f>IFERROR(VLOOKUP($BM$1&amp;'Service PJ'!$D145&amp;'Service PJ'!$B145&amp;'Service PJ'!$A145&amp;"*",'EPA_US9RT techs'!$A$2:$I$1722,9,FALSE),"")</f>
        <v/>
      </c>
      <c r="CD147" s="14" t="str">
        <f>IFERROR(VLOOKUP($BM$1&amp;'Service PJ'!$D145&amp;'Service PJ'!$B145&amp;'Service PJ'!$A145&amp;"*",'EPA_US9RT techs'!$A$2:$I$1722,9,FALSE),"")</f>
        <v/>
      </c>
      <c r="CE147" s="14" t="str">
        <f>IFERROR(VLOOKUP($BM$1&amp;'Service PJ'!$D145&amp;'Service PJ'!$B145&amp;'Service PJ'!$A145&amp;"*",'EPA_US9RT techs'!$A$2:$I$1722,9,FALSE),"")</f>
        <v/>
      </c>
      <c r="CF147" s="14" t="str">
        <f>IFERROR(VLOOKUP($BM$1&amp;'Service PJ'!$D145&amp;'Service PJ'!$B145&amp;'Service PJ'!$A145&amp;"*",'EPA_US9RT techs'!$A$2:$I$1722,9,FALSE),"")</f>
        <v/>
      </c>
      <c r="CG147" s="14" t="str">
        <f>IFERROR(VLOOKUP($BM$1&amp;'Service PJ'!$D145&amp;'Service PJ'!$B145&amp;'Service PJ'!$A145&amp;"*",'EPA_US9RT techs'!$A$2:$I$1722,9,FALSE),"")</f>
        <v/>
      </c>
      <c r="CH147" s="14" t="str">
        <f>IFERROR(VLOOKUP($BM$1&amp;'Service PJ'!$D145&amp;'Service PJ'!$B145&amp;'Service PJ'!$A145&amp;"*",'EPA_US9RT techs'!$A$2:$I$1722,9,FALSE),"")</f>
        <v/>
      </c>
      <c r="CI147" s="14" t="str">
        <f>IFERROR(VLOOKUP($BM$1&amp;'Service PJ'!$D145&amp;'Service PJ'!$B145&amp;'Service PJ'!$A145&amp;"*",'EPA_US9RT techs'!$A$2:$I$1722,9,FALSE),"")</f>
        <v/>
      </c>
      <c r="CJ147" s="14" t="str">
        <f>IFERROR(VLOOKUP($BM$1&amp;'Service PJ'!$D145&amp;'Service PJ'!$B145&amp;'Service PJ'!$A145&amp;"*",'EPA_US9RT techs'!$A$2:$I$1722,9,FALSE),"")</f>
        <v/>
      </c>
      <c r="CK147" s="14" t="str">
        <f>IFERROR(VLOOKUP($BM$1&amp;'Service PJ'!$D145&amp;'Service PJ'!$B145&amp;'Service PJ'!$A145&amp;"*",'EPA_US9RT techs'!$A$2:$I$1722,9,FALSE),"")</f>
        <v/>
      </c>
      <c r="CL147" s="14" t="str">
        <f>IFERROR(VLOOKUP($BM$1&amp;'Service PJ'!$D145&amp;'Service PJ'!$B145&amp;'Service PJ'!$A145&amp;"*",'EPA_US9RT techs'!$A$2:$I$1722,9,FALSE),"")</f>
        <v/>
      </c>
      <c r="CM147" s="14" t="str">
        <f>IFERROR(VLOOKUP($BM$1&amp;'Service PJ'!$D145&amp;'Service PJ'!$B145&amp;'Service PJ'!$A145&amp;"*",'EPA_US9RT techs'!$A$2:$I$1722,9,FALSE),"")</f>
        <v/>
      </c>
      <c r="CN147" s="14" t="str">
        <f>IFERROR(VLOOKUP($BM$1&amp;'Service PJ'!$D145&amp;'Service PJ'!$B145&amp;'Service PJ'!$A145&amp;"*",'EPA_US9RT techs'!$A$2:$I$1722,9,FALSE),"")</f>
        <v/>
      </c>
      <c r="CO147" s="14" t="str">
        <f>IFERROR(VLOOKUP($BM$1&amp;'Service PJ'!$D145&amp;'Service PJ'!$B145&amp;'Service PJ'!$A145&amp;"*",'EPA_US9RT techs'!$A$2:$I$1722,9,FALSE),"")</f>
        <v/>
      </c>
      <c r="CP147" s="14" t="str">
        <f>IFERROR(VLOOKUP($BM$1&amp;'Service PJ'!$D145&amp;'Service PJ'!$B145&amp;'Service PJ'!$A145&amp;"*",'EPA_US9RT techs'!$A$2:$I$1722,9,FALSE),"")</f>
        <v/>
      </c>
      <c r="CQ147" s="14" t="str">
        <f>IFERROR(VLOOKUP($BM$1&amp;'Service PJ'!$D145&amp;'Service PJ'!$B145&amp;'Service PJ'!$A145&amp;"*",'EPA_US9RT techs'!$A$2:$I$1722,9,FALSE),"")</f>
        <v/>
      </c>
      <c r="CS147" t="str">
        <f>IF(SUM(CT147:DJ147)=0,"\I:",'Service PJ'!$D145&amp;"_"&amp;'Service PJ'!$E145&amp;"_"&amp;'Service PJ'!$C145)</f>
        <v>ICH_PRH_COA</v>
      </c>
      <c r="CT147" s="2">
        <f>IFERROR(VLOOKUP($CS$1&amp;'Service PJ'!$D145&amp;'Service PJ'!$B145&amp;'Service PJ'!$A145&amp;"*",'EPA_US9RT techs'!$A$2:$I$1722,9,FALSE),"")</f>
        <v>30</v>
      </c>
      <c r="CU147" s="2">
        <f>IFERROR(VLOOKUP($CS$1&amp;'Service PJ'!$D145&amp;'Service PJ'!$B145&amp;'Service PJ'!$A145&amp;"*",'EPA_US9RT techs'!$A$2:$I$1722,9,FALSE),"")</f>
        <v>30</v>
      </c>
      <c r="CV147" s="2">
        <f>IFERROR(VLOOKUP($CS$1&amp;'Service PJ'!$D145&amp;'Service PJ'!$B145&amp;'Service PJ'!$A145&amp;"*",'EPA_US9RT techs'!$A$2:$I$1722,9,FALSE),"")</f>
        <v>30</v>
      </c>
      <c r="CW147" s="2">
        <f>IFERROR(VLOOKUP($CS$1&amp;'Service PJ'!$D145&amp;'Service PJ'!$B145&amp;'Service PJ'!$A145&amp;"*",'EPA_US9RT techs'!$A$2:$I$1722,9,FALSE),"")</f>
        <v>30</v>
      </c>
      <c r="CX147" s="2">
        <f>IFERROR(VLOOKUP($CS$1&amp;'Service PJ'!$D145&amp;'Service PJ'!$B145&amp;'Service PJ'!$A145&amp;"*",'EPA_US9RT techs'!$A$2:$I$1722,9,FALSE),"")</f>
        <v>30</v>
      </c>
      <c r="CY147" s="2">
        <f>IFERROR(VLOOKUP($CS$1&amp;'Service PJ'!$D145&amp;'Service PJ'!$B145&amp;'Service PJ'!$A145&amp;"*",'EPA_US9RT techs'!$A$2:$I$1722,9,FALSE),"")</f>
        <v>30</v>
      </c>
      <c r="CZ147" s="2">
        <f>IFERROR(VLOOKUP($CS$1&amp;'Service PJ'!$D145&amp;'Service PJ'!$B145&amp;'Service PJ'!$A145&amp;"*",'EPA_US9RT techs'!$A$2:$I$1722,9,FALSE),"")</f>
        <v>30</v>
      </c>
      <c r="DA147" s="2">
        <f>IFERROR(VLOOKUP($CS$1&amp;'Service PJ'!$D145&amp;'Service PJ'!$B145&amp;'Service PJ'!$A145&amp;"*",'EPA_US9RT techs'!$A$2:$I$1722,9,FALSE),"")</f>
        <v>30</v>
      </c>
      <c r="DB147" s="2">
        <f>IFERROR(VLOOKUP($CS$1&amp;'Service PJ'!$D145&amp;'Service PJ'!$B145&amp;'Service PJ'!$A145&amp;"*",'EPA_US9RT techs'!$A$2:$I$1722,9,FALSE),"")</f>
        <v>30</v>
      </c>
      <c r="DC147" s="2">
        <f>IFERROR(VLOOKUP($CS$1&amp;'Service PJ'!$D145&amp;'Service PJ'!$B145&amp;'Service PJ'!$A145&amp;"*",'EPA_US9RT techs'!$A$2:$I$1722,9,FALSE),"")</f>
        <v>30</v>
      </c>
      <c r="DD147" s="2">
        <f>IFERROR(VLOOKUP($CS$1&amp;'Service PJ'!$D145&amp;'Service PJ'!$B145&amp;'Service PJ'!$A145&amp;"*",'EPA_US9RT techs'!$A$2:$I$1722,9,FALSE),"")</f>
        <v>30</v>
      </c>
      <c r="DE147" s="2">
        <f>IFERROR(VLOOKUP($CS$1&amp;'Service PJ'!$D145&amp;'Service PJ'!$B145&amp;'Service PJ'!$A145&amp;"*",'EPA_US9RT techs'!$A$2:$I$1722,9,FALSE),"")</f>
        <v>30</v>
      </c>
      <c r="DF147" s="2">
        <f>IFERROR(VLOOKUP($CS$1&amp;'Service PJ'!$D145&amp;'Service PJ'!$B145&amp;'Service PJ'!$A145&amp;"*",'EPA_US9RT techs'!$A$2:$I$1722,9,FALSE),"")</f>
        <v>30</v>
      </c>
      <c r="DG147" s="2">
        <f>IFERROR(VLOOKUP($CS$1&amp;'Service PJ'!$D145&amp;'Service PJ'!$B145&amp;'Service PJ'!$A145&amp;"*",'EPA_US9RT techs'!$A$2:$I$1722,9,FALSE),"")</f>
        <v>30</v>
      </c>
      <c r="DH147" s="2">
        <f>IFERROR(VLOOKUP($CS$1&amp;'Service PJ'!$D145&amp;'Service PJ'!$B145&amp;'Service PJ'!$A145&amp;"*",'EPA_US9RT techs'!$A$2:$I$1722,9,FALSE),"")</f>
        <v>30</v>
      </c>
      <c r="DI147" s="2">
        <f>IFERROR(VLOOKUP($CS$1&amp;'Service PJ'!$D145&amp;'Service PJ'!$B145&amp;'Service PJ'!$A145&amp;"*",'EPA_US9RT techs'!$A$2:$I$1722,9,FALSE),"")</f>
        <v>30</v>
      </c>
      <c r="DJ147" s="2">
        <f>IFERROR(VLOOKUP($CS$1&amp;'Service PJ'!$D145&amp;'Service PJ'!$B145&amp;'Service PJ'!$A145&amp;"*",'EPA_US9RT techs'!$A$2:$I$1722,9,FALSE),"")</f>
        <v>30</v>
      </c>
      <c r="DK147" s="2">
        <f>IFERROR(VLOOKUP($CS$1&amp;'Service PJ'!$D145&amp;'Service PJ'!$B145&amp;'Service PJ'!$A145&amp;"*",'EPA_US9RT techs'!$A$2:$I$1722,9,FALSE),"")</f>
        <v>30</v>
      </c>
      <c r="DL147" s="2">
        <f>IFERROR(VLOOKUP($CS$1&amp;'Service PJ'!$D145&amp;'Service PJ'!$B145&amp;'Service PJ'!$A145&amp;"*",'EPA_US9RT techs'!$A$2:$I$1722,9,FALSE),"")</f>
        <v>30</v>
      </c>
      <c r="DM147" s="2">
        <f>IFERROR(VLOOKUP($CS$1&amp;'Service PJ'!$D145&amp;'Service PJ'!$B145&amp;'Service PJ'!$A145&amp;"*",'EPA_US9RT techs'!$A$2:$I$1722,9,FALSE),"")</f>
        <v>30</v>
      </c>
      <c r="DN147" s="2">
        <f>IFERROR(VLOOKUP($CS$1&amp;'Service PJ'!$D145&amp;'Service PJ'!$B145&amp;'Service PJ'!$A145&amp;"*",'EPA_US9RT techs'!$A$2:$I$1722,9,FALSE),"")</f>
        <v>30</v>
      </c>
      <c r="DO147" s="2">
        <f>IFERROR(VLOOKUP($CS$1&amp;'Service PJ'!$D145&amp;'Service PJ'!$B145&amp;'Service PJ'!$A145&amp;"*",'EPA_US9RT techs'!$A$2:$I$1722,9,FALSE),"")</f>
        <v>30</v>
      </c>
      <c r="DP147" s="2">
        <f>IFERROR(VLOOKUP($CS$1&amp;'Service PJ'!$D145&amp;'Service PJ'!$B145&amp;'Service PJ'!$A145&amp;"*",'EPA_US9RT techs'!$A$2:$I$1722,9,FALSE),"")</f>
        <v>30</v>
      </c>
      <c r="DQ147" s="2">
        <f>IFERROR(VLOOKUP($CS$1&amp;'Service PJ'!$D145&amp;'Service PJ'!$B145&amp;'Service PJ'!$A145&amp;"*",'EPA_US9RT techs'!$A$2:$I$1722,9,FALSE),"")</f>
        <v>30</v>
      </c>
      <c r="DR147" s="2">
        <f>IFERROR(VLOOKUP($CS$1&amp;'Service PJ'!$D145&amp;'Service PJ'!$B145&amp;'Service PJ'!$A145&amp;"*",'EPA_US9RT techs'!$A$2:$I$1722,9,FALSE),"")</f>
        <v>30</v>
      </c>
      <c r="DS147" s="2">
        <f>IFERROR(VLOOKUP($CS$1&amp;'Service PJ'!$D145&amp;'Service PJ'!$B145&amp;'Service PJ'!$A145&amp;"*",'EPA_US9RT techs'!$A$2:$I$1722,9,FALSE),"")</f>
        <v>30</v>
      </c>
      <c r="DT147" s="2">
        <f>IFERROR(VLOOKUP($CS$1&amp;'Service PJ'!$D145&amp;'Service PJ'!$B145&amp;'Service PJ'!$A145&amp;"*",'EPA_US9RT techs'!$A$2:$I$1722,9,FALSE),"")</f>
        <v>30</v>
      </c>
      <c r="DU147" s="2">
        <f>IFERROR(VLOOKUP($CS$1&amp;'Service PJ'!$D145&amp;'Service PJ'!$B145&amp;'Service PJ'!$A145&amp;"*",'EPA_US9RT techs'!$A$2:$I$1722,9,FALSE),"")</f>
        <v>30</v>
      </c>
      <c r="DV147" s="2">
        <f>IFERROR(VLOOKUP($CS$1&amp;'Service PJ'!$D145&amp;'Service PJ'!$B145&amp;'Service PJ'!$A145&amp;"*",'EPA_US9RT techs'!$A$2:$I$1722,9,FALSE),"")</f>
        <v>30</v>
      </c>
      <c r="DW147" s="2">
        <f>IFERROR(VLOOKUP($CS$1&amp;'Service PJ'!$D145&amp;'Service PJ'!$B145&amp;'Service PJ'!$A145&amp;"*",'EPA_US9RT techs'!$A$2:$I$1722,9,FALSE),"")</f>
        <v>30</v>
      </c>
    </row>
    <row r="148" spans="1:127" x14ac:dyDescent="0.45">
      <c r="A148" t="str">
        <f>IF(SUM(B148:R148)=0,"\I:",'Service PJ'!$D146&amp;"_"&amp;'Service PJ'!$E146&amp;"_"&amp;'Service PJ'!$C146)</f>
        <v>ICH_OTP_COA</v>
      </c>
      <c r="B148" s="14">
        <f>IFERROR(VLOOKUP($A$1&amp;'Service PJ'!$D146&amp;'Service PJ'!$B146&amp;'Service PJ'!$A146&amp;"*",'EPA_US9RT techs'!$A$2:$I$1722,9,FALSE),"")</f>
        <v>4.2191896287999997</v>
      </c>
      <c r="C148" s="14">
        <f>IFERROR(VLOOKUP($A$1&amp;'Service PJ'!$D146&amp;'Service PJ'!$B146&amp;'Service PJ'!$A146&amp;"*",'EPA_US9RT techs'!$A$2:$I$1722,9,FALSE),"")</f>
        <v>4.2191896287999997</v>
      </c>
      <c r="D148" s="14">
        <f>IFERROR(VLOOKUP($A$1&amp;'Service PJ'!$D146&amp;'Service PJ'!$B146&amp;'Service PJ'!$A146&amp;"*",'EPA_US9RT techs'!$A$2:$I$1722,9,FALSE),"")</f>
        <v>4.2191896287999997</v>
      </c>
      <c r="E148" s="14">
        <f>IFERROR(VLOOKUP($A$1&amp;'Service PJ'!$D146&amp;'Service PJ'!$B146&amp;'Service PJ'!$A146&amp;"*",'EPA_US9RT techs'!$A$2:$I$1722,9,FALSE),"")</f>
        <v>4.2191896287999997</v>
      </c>
      <c r="F148" s="14">
        <f>IFERROR(VLOOKUP($A$1&amp;'Service PJ'!$D146&amp;'Service PJ'!$B146&amp;'Service PJ'!$A146&amp;"*",'EPA_US9RT techs'!$A$2:$I$1722,9,FALSE),"")</f>
        <v>4.2191896287999997</v>
      </c>
      <c r="G148" s="14">
        <f>IFERROR(VLOOKUP($A$1&amp;'Service PJ'!$D146&amp;'Service PJ'!$B146&amp;'Service PJ'!$A146&amp;"*",'EPA_US9RT techs'!$A$2:$I$1722,9,FALSE),"")</f>
        <v>4.2191896287999997</v>
      </c>
      <c r="H148" s="14">
        <f>IFERROR(VLOOKUP($A$1&amp;'Service PJ'!$D146&amp;'Service PJ'!$B146&amp;'Service PJ'!$A146&amp;"*",'EPA_US9RT techs'!$A$2:$I$1722,9,FALSE),"")</f>
        <v>4.2191896287999997</v>
      </c>
      <c r="I148" s="14">
        <f>IFERROR(VLOOKUP($A$1&amp;'Service PJ'!$D146&amp;'Service PJ'!$B146&amp;'Service PJ'!$A146&amp;"*",'EPA_US9RT techs'!$A$2:$I$1722,9,FALSE),"")</f>
        <v>4.2191896287999997</v>
      </c>
      <c r="J148" s="14">
        <f>IFERROR(VLOOKUP($A$1&amp;'Service PJ'!$D146&amp;'Service PJ'!$B146&amp;'Service PJ'!$A146&amp;"*",'EPA_US9RT techs'!$A$2:$I$1722,9,FALSE),"")</f>
        <v>4.2191896287999997</v>
      </c>
      <c r="K148" s="14">
        <f>IFERROR(VLOOKUP($A$1&amp;'Service PJ'!$D146&amp;'Service PJ'!$B146&amp;'Service PJ'!$A146&amp;"*",'EPA_US9RT techs'!$A$2:$I$1722,9,FALSE),"")</f>
        <v>4.2191896287999997</v>
      </c>
      <c r="L148" s="14">
        <f>IFERROR(VLOOKUP($A$1&amp;'Service PJ'!$D146&amp;'Service PJ'!$B146&amp;'Service PJ'!$A146&amp;"*",'EPA_US9RT techs'!$A$2:$I$1722,9,FALSE),"")</f>
        <v>4.2191896287999997</v>
      </c>
      <c r="M148" s="14">
        <f>IFERROR(VLOOKUP($A$1&amp;'Service PJ'!$D146&amp;'Service PJ'!$B146&amp;'Service PJ'!$A146&amp;"*",'EPA_US9RT techs'!$A$2:$I$1722,9,FALSE),"")</f>
        <v>4.2191896287999997</v>
      </c>
      <c r="N148" s="14">
        <f>IFERROR(VLOOKUP($A$1&amp;'Service PJ'!$D146&amp;'Service PJ'!$B146&amp;'Service PJ'!$A146&amp;"*",'EPA_US9RT techs'!$A$2:$I$1722,9,FALSE),"")</f>
        <v>4.2191896287999997</v>
      </c>
      <c r="O148" s="14">
        <f>IFERROR(VLOOKUP($A$1&amp;'Service PJ'!$D146&amp;'Service PJ'!$B146&amp;'Service PJ'!$A146&amp;"*",'EPA_US9RT techs'!$A$2:$I$1722,9,FALSE),"")</f>
        <v>4.2191896287999997</v>
      </c>
      <c r="P148" s="14">
        <f>IFERROR(VLOOKUP($A$1&amp;'Service PJ'!$D146&amp;'Service PJ'!$B146&amp;'Service PJ'!$A146&amp;"*",'EPA_US9RT techs'!$A$2:$I$1722,9,FALSE),"")</f>
        <v>4.2191896287999997</v>
      </c>
      <c r="Q148" s="14">
        <f>IFERROR(VLOOKUP($A$1&amp;'Service PJ'!$D146&amp;'Service PJ'!$B146&amp;'Service PJ'!$A146&amp;"*",'EPA_US9RT techs'!$A$2:$I$1722,9,FALSE),"")</f>
        <v>4.2191896287999997</v>
      </c>
      <c r="R148" s="14">
        <f>IFERROR(VLOOKUP($A$1&amp;'Service PJ'!$D146&amp;'Service PJ'!$B146&amp;'Service PJ'!$A146&amp;"*",'EPA_US9RT techs'!$A$2:$I$1722,9,FALSE),"")</f>
        <v>4.2191896287999997</v>
      </c>
      <c r="S148" s="14">
        <f>IFERROR(VLOOKUP($A$1&amp;'Service PJ'!$D146&amp;'Service PJ'!$B146&amp;'Service PJ'!$A146&amp;"*",'EPA_US9RT techs'!$A$2:$I$1722,9,FALSE),"")</f>
        <v>4.2191896287999997</v>
      </c>
      <c r="T148" s="14">
        <f>IFERROR(VLOOKUP($A$1&amp;'Service PJ'!$D146&amp;'Service PJ'!$B146&amp;'Service PJ'!$A146&amp;"*",'EPA_US9RT techs'!$A$2:$I$1722,9,FALSE),"")</f>
        <v>4.2191896287999997</v>
      </c>
      <c r="U148" s="14">
        <f>IFERROR(VLOOKUP($A$1&amp;'Service PJ'!$D146&amp;'Service PJ'!$B146&amp;'Service PJ'!$A146&amp;"*",'EPA_US9RT techs'!$A$2:$I$1722,9,FALSE),"")</f>
        <v>4.2191896287999997</v>
      </c>
      <c r="V148" s="14">
        <f>IFERROR(VLOOKUP($A$1&amp;'Service PJ'!$D146&amp;'Service PJ'!$B146&amp;'Service PJ'!$A146&amp;"*",'EPA_US9RT techs'!$A$2:$I$1722,9,FALSE),"")</f>
        <v>4.2191896287999997</v>
      </c>
      <c r="W148" s="14">
        <f>IFERROR(VLOOKUP($A$1&amp;'Service PJ'!$D146&amp;'Service PJ'!$B146&amp;'Service PJ'!$A146&amp;"*",'EPA_US9RT techs'!$A$2:$I$1722,9,FALSE),"")</f>
        <v>4.2191896287999997</v>
      </c>
      <c r="X148" s="14">
        <f>IFERROR(VLOOKUP($A$1&amp;'Service PJ'!$D146&amp;'Service PJ'!$B146&amp;'Service PJ'!$A146&amp;"*",'EPA_US9RT techs'!$A$2:$I$1722,9,FALSE),"")</f>
        <v>4.2191896287999997</v>
      </c>
      <c r="Y148" s="14">
        <f>IFERROR(VLOOKUP($A$1&amp;'Service PJ'!$D146&amp;'Service PJ'!$B146&amp;'Service PJ'!$A146&amp;"*",'EPA_US9RT techs'!$A$2:$I$1722,9,FALSE),"")</f>
        <v>4.2191896287999997</v>
      </c>
      <c r="Z148" s="14">
        <f>IFERROR(VLOOKUP($A$1&amp;'Service PJ'!$D146&amp;'Service PJ'!$B146&amp;'Service PJ'!$A146&amp;"*",'EPA_US9RT techs'!$A$2:$I$1722,9,FALSE),"")</f>
        <v>4.2191896287999997</v>
      </c>
      <c r="AA148" s="14">
        <f>IFERROR(VLOOKUP($A$1&amp;'Service PJ'!$D146&amp;'Service PJ'!$B146&amp;'Service PJ'!$A146&amp;"*",'EPA_US9RT techs'!$A$2:$I$1722,9,FALSE),"")</f>
        <v>4.2191896287999997</v>
      </c>
      <c r="AB148" s="14">
        <f>IFERROR(VLOOKUP($A$1&amp;'Service PJ'!$D146&amp;'Service PJ'!$B146&amp;'Service PJ'!$A146&amp;"*",'EPA_US9RT techs'!$A$2:$I$1722,9,FALSE),"")</f>
        <v>4.2191896287999997</v>
      </c>
      <c r="AC148" s="14">
        <f>IFERROR(VLOOKUP($A$1&amp;'Service PJ'!$D146&amp;'Service PJ'!$B146&amp;'Service PJ'!$A146&amp;"*",'EPA_US9RT techs'!$A$2:$I$1722,9,FALSE),"")</f>
        <v>4.2191896287999997</v>
      </c>
      <c r="AD148" s="14">
        <f>IFERROR(VLOOKUP($A$1&amp;'Service PJ'!$D146&amp;'Service PJ'!$B146&amp;'Service PJ'!$A146&amp;"*",'EPA_US9RT techs'!$A$2:$I$1722,9,FALSE),"")</f>
        <v>4.2191896287999997</v>
      </c>
      <c r="AE148" s="14">
        <f>IFERROR(VLOOKUP($A$1&amp;'Service PJ'!$D146&amp;'Service PJ'!$B146&amp;'Service PJ'!$A146&amp;"*",'EPA_US9RT techs'!$A$2:$I$1722,9,FALSE),"")</f>
        <v>4.2191896287999997</v>
      </c>
      <c r="AG148" t="str">
        <f>IF(SUM(AH148:AX148)=0,"\I:",'Service PJ'!$D146&amp;"_"&amp;'Service PJ'!$E146&amp;"_"&amp;'Service PJ'!$C146)</f>
        <v>ICH_OTP_COA</v>
      </c>
      <c r="AH148" s="14">
        <f>IFERROR(VLOOKUP($AG$1&amp;'Service PJ'!$D146&amp;'Service PJ'!$B146&amp;'Service PJ'!$A146&amp;"*",'EPA_US9RT techs'!$A$2:$I$1722,9,FALSE),"")</f>
        <v>0.67507034060000004</v>
      </c>
      <c r="AI148" s="14">
        <f>IFERROR(VLOOKUP($AG$1&amp;'Service PJ'!$D146&amp;'Service PJ'!$B146&amp;'Service PJ'!$A146&amp;"*",'EPA_US9RT techs'!$A$2:$I$1722,9,FALSE),"")</f>
        <v>0.67507034060000004</v>
      </c>
      <c r="AJ148" s="14">
        <f>IFERROR(VLOOKUP($AG$1&amp;'Service PJ'!$D146&amp;'Service PJ'!$B146&amp;'Service PJ'!$A146&amp;"*",'EPA_US9RT techs'!$A$2:$I$1722,9,FALSE),"")</f>
        <v>0.67507034060000004</v>
      </c>
      <c r="AK148" s="14">
        <f>IFERROR(VLOOKUP($AG$1&amp;'Service PJ'!$D146&amp;'Service PJ'!$B146&amp;'Service PJ'!$A146&amp;"*",'EPA_US9RT techs'!$A$2:$I$1722,9,FALSE),"")</f>
        <v>0.67507034060000004</v>
      </c>
      <c r="AL148" s="14">
        <f>IFERROR(VLOOKUP($AG$1&amp;'Service PJ'!$D146&amp;'Service PJ'!$B146&amp;'Service PJ'!$A146&amp;"*",'EPA_US9RT techs'!$A$2:$I$1722,9,FALSE),"")</f>
        <v>0.67507034060000004</v>
      </c>
      <c r="AM148" s="14">
        <f>IFERROR(VLOOKUP($AG$1&amp;'Service PJ'!$D146&amp;'Service PJ'!$B146&amp;'Service PJ'!$A146&amp;"*",'EPA_US9RT techs'!$A$2:$I$1722,9,FALSE),"")</f>
        <v>0.67507034060000004</v>
      </c>
      <c r="AN148" s="14">
        <f>IFERROR(VLOOKUP($AG$1&amp;'Service PJ'!$D146&amp;'Service PJ'!$B146&amp;'Service PJ'!$A146&amp;"*",'EPA_US9RT techs'!$A$2:$I$1722,9,FALSE),"")</f>
        <v>0.67507034060000004</v>
      </c>
      <c r="AO148" s="14">
        <f>IFERROR(VLOOKUP($AG$1&amp;'Service PJ'!$D146&amp;'Service PJ'!$B146&amp;'Service PJ'!$A146&amp;"*",'EPA_US9RT techs'!$A$2:$I$1722,9,FALSE),"")</f>
        <v>0.67507034060000004</v>
      </c>
      <c r="AP148" s="14">
        <f>IFERROR(VLOOKUP($AG$1&amp;'Service PJ'!$D146&amp;'Service PJ'!$B146&amp;'Service PJ'!$A146&amp;"*",'EPA_US9RT techs'!$A$2:$I$1722,9,FALSE),"")</f>
        <v>0.67507034060000004</v>
      </c>
      <c r="AQ148" s="14">
        <f>IFERROR(VLOOKUP($AG$1&amp;'Service PJ'!$D146&amp;'Service PJ'!$B146&amp;'Service PJ'!$A146&amp;"*",'EPA_US9RT techs'!$A$2:$I$1722,9,FALSE),"")</f>
        <v>0.67507034060000004</v>
      </c>
      <c r="AR148" s="14">
        <f>IFERROR(VLOOKUP($AG$1&amp;'Service PJ'!$D146&amp;'Service PJ'!$B146&amp;'Service PJ'!$A146&amp;"*",'EPA_US9RT techs'!$A$2:$I$1722,9,FALSE),"")</f>
        <v>0.67507034060000004</v>
      </c>
      <c r="AS148" s="14">
        <f>IFERROR(VLOOKUP($AG$1&amp;'Service PJ'!$D146&amp;'Service PJ'!$B146&amp;'Service PJ'!$A146&amp;"*",'EPA_US9RT techs'!$A$2:$I$1722,9,FALSE),"")</f>
        <v>0.67507034060000004</v>
      </c>
      <c r="AT148" s="14">
        <f>IFERROR(VLOOKUP($AG$1&amp;'Service PJ'!$D146&amp;'Service PJ'!$B146&amp;'Service PJ'!$A146&amp;"*",'EPA_US9RT techs'!$A$2:$I$1722,9,FALSE),"")</f>
        <v>0.67507034060000004</v>
      </c>
      <c r="AU148" s="14">
        <f>IFERROR(VLOOKUP($AG$1&amp;'Service PJ'!$D146&amp;'Service PJ'!$B146&amp;'Service PJ'!$A146&amp;"*",'EPA_US9RT techs'!$A$2:$I$1722,9,FALSE),"")</f>
        <v>0.67507034060000004</v>
      </c>
      <c r="AV148" s="14">
        <f>IFERROR(VLOOKUP($AG$1&amp;'Service PJ'!$D146&amp;'Service PJ'!$B146&amp;'Service PJ'!$A146&amp;"*",'EPA_US9RT techs'!$A$2:$I$1722,9,FALSE),"")</f>
        <v>0.67507034060000004</v>
      </c>
      <c r="AW148" s="14">
        <f>IFERROR(VLOOKUP($AG$1&amp;'Service PJ'!$D146&amp;'Service PJ'!$B146&amp;'Service PJ'!$A146&amp;"*",'EPA_US9RT techs'!$A$2:$I$1722,9,FALSE),"")</f>
        <v>0.67507034060000004</v>
      </c>
      <c r="AX148" s="14">
        <f>IFERROR(VLOOKUP($AG$1&amp;'Service PJ'!$D146&amp;'Service PJ'!$B146&amp;'Service PJ'!$A146&amp;"*",'EPA_US9RT techs'!$A$2:$I$1722,9,FALSE),"")</f>
        <v>0.67507034060000004</v>
      </c>
      <c r="AY148" s="14">
        <f>IFERROR(VLOOKUP($AG$1&amp;'Service PJ'!$D146&amp;'Service PJ'!$B146&amp;'Service PJ'!$A146&amp;"*",'EPA_US9RT techs'!$A$2:$I$1722,9,FALSE),"")</f>
        <v>0.67507034060000004</v>
      </c>
      <c r="AZ148" s="14">
        <f>IFERROR(VLOOKUP($AG$1&amp;'Service PJ'!$D146&amp;'Service PJ'!$B146&amp;'Service PJ'!$A146&amp;"*",'EPA_US9RT techs'!$A$2:$I$1722,9,FALSE),"")</f>
        <v>0.67507034060000004</v>
      </c>
      <c r="BA148" s="14">
        <f>IFERROR(VLOOKUP($AG$1&amp;'Service PJ'!$D146&amp;'Service PJ'!$B146&amp;'Service PJ'!$A146&amp;"*",'EPA_US9RT techs'!$A$2:$I$1722,9,FALSE),"")</f>
        <v>0.67507034060000004</v>
      </c>
      <c r="BB148" s="14">
        <f>IFERROR(VLOOKUP($AG$1&amp;'Service PJ'!$D146&amp;'Service PJ'!$B146&amp;'Service PJ'!$A146&amp;"*",'EPA_US9RT techs'!$A$2:$I$1722,9,FALSE),"")</f>
        <v>0.67507034060000004</v>
      </c>
      <c r="BC148" s="14">
        <f>IFERROR(VLOOKUP($AG$1&amp;'Service PJ'!$D146&amp;'Service PJ'!$B146&amp;'Service PJ'!$A146&amp;"*",'EPA_US9RT techs'!$A$2:$I$1722,9,FALSE),"")</f>
        <v>0.67507034060000004</v>
      </c>
      <c r="BD148" s="14">
        <f>IFERROR(VLOOKUP($AG$1&amp;'Service PJ'!$D146&amp;'Service PJ'!$B146&amp;'Service PJ'!$A146&amp;"*",'EPA_US9RT techs'!$A$2:$I$1722,9,FALSE),"")</f>
        <v>0.67507034060000004</v>
      </c>
      <c r="BE148" s="14">
        <f>IFERROR(VLOOKUP($AG$1&amp;'Service PJ'!$D146&amp;'Service PJ'!$B146&amp;'Service PJ'!$A146&amp;"*",'EPA_US9RT techs'!$A$2:$I$1722,9,FALSE),"")</f>
        <v>0.67507034060000004</v>
      </c>
      <c r="BF148" s="14">
        <f>IFERROR(VLOOKUP($AG$1&amp;'Service PJ'!$D146&amp;'Service PJ'!$B146&amp;'Service PJ'!$A146&amp;"*",'EPA_US9RT techs'!$A$2:$I$1722,9,FALSE),"")</f>
        <v>0.67507034060000004</v>
      </c>
      <c r="BG148" s="14">
        <f>IFERROR(VLOOKUP($AG$1&amp;'Service PJ'!$D146&amp;'Service PJ'!$B146&amp;'Service PJ'!$A146&amp;"*",'EPA_US9RT techs'!$A$2:$I$1722,9,FALSE),"")</f>
        <v>0.67507034060000004</v>
      </c>
      <c r="BH148" s="14">
        <f>IFERROR(VLOOKUP($AG$1&amp;'Service PJ'!$D146&amp;'Service PJ'!$B146&amp;'Service PJ'!$A146&amp;"*",'EPA_US9RT techs'!$A$2:$I$1722,9,FALSE),"")</f>
        <v>0.67507034060000004</v>
      </c>
      <c r="BI148" s="14">
        <f>IFERROR(VLOOKUP($AG$1&amp;'Service PJ'!$D146&amp;'Service PJ'!$B146&amp;'Service PJ'!$A146&amp;"*",'EPA_US9RT techs'!$A$2:$I$1722,9,FALSE),"")</f>
        <v>0.67507034060000004</v>
      </c>
      <c r="BJ148" s="14">
        <f>IFERROR(VLOOKUP($AG$1&amp;'Service PJ'!$D146&amp;'Service PJ'!$B146&amp;'Service PJ'!$A146&amp;"*",'EPA_US9RT techs'!$A$2:$I$1722,9,FALSE),"")</f>
        <v>0.67507034060000004</v>
      </c>
      <c r="BK148" s="14">
        <f>IFERROR(VLOOKUP($AG$1&amp;'Service PJ'!$D146&amp;'Service PJ'!$B146&amp;'Service PJ'!$A146&amp;"*",'EPA_US9RT techs'!$A$2:$I$1722,9,FALSE),"")</f>
        <v>0.67507034060000004</v>
      </c>
      <c r="BM148" t="str">
        <f>IF(SUM(BN148:CD148)=0,"\I:",'Service PJ'!$D146&amp;"_"&amp;'Service PJ'!$E146&amp;"_"&amp;'Service PJ'!$C146)</f>
        <v>\I:</v>
      </c>
      <c r="BN148" s="14" t="str">
        <f>IFERROR(VLOOKUP($BM$1&amp;'Service PJ'!$D146&amp;'Service PJ'!$B146&amp;'Service PJ'!$A146&amp;"*",'EPA_US9RT techs'!$A$2:$I$1722,9,FALSE),"")</f>
        <v/>
      </c>
      <c r="BO148" s="14" t="str">
        <f>IFERROR(VLOOKUP($BM$1&amp;'Service PJ'!$D146&amp;'Service PJ'!$B146&amp;'Service PJ'!$A146&amp;"*",'EPA_US9RT techs'!$A$2:$I$1722,9,FALSE),"")</f>
        <v/>
      </c>
      <c r="BP148" s="14" t="str">
        <f>IFERROR(VLOOKUP($BM$1&amp;'Service PJ'!$D146&amp;'Service PJ'!$B146&amp;'Service PJ'!$A146&amp;"*",'EPA_US9RT techs'!$A$2:$I$1722,9,FALSE),"")</f>
        <v/>
      </c>
      <c r="BQ148" s="14" t="str">
        <f>IFERROR(VLOOKUP($BM$1&amp;'Service PJ'!$D146&amp;'Service PJ'!$B146&amp;'Service PJ'!$A146&amp;"*",'EPA_US9RT techs'!$A$2:$I$1722,9,FALSE),"")</f>
        <v/>
      </c>
      <c r="BR148" s="14" t="str">
        <f>IFERROR(VLOOKUP($BM$1&amp;'Service PJ'!$D146&amp;'Service PJ'!$B146&amp;'Service PJ'!$A146&amp;"*",'EPA_US9RT techs'!$A$2:$I$1722,9,FALSE),"")</f>
        <v/>
      </c>
      <c r="BS148" s="14" t="str">
        <f>IFERROR(VLOOKUP($BM$1&amp;'Service PJ'!$D146&amp;'Service PJ'!$B146&amp;'Service PJ'!$A146&amp;"*",'EPA_US9RT techs'!$A$2:$I$1722,9,FALSE),"")</f>
        <v/>
      </c>
      <c r="BT148" s="14" t="str">
        <f>IFERROR(VLOOKUP($BM$1&amp;'Service PJ'!$D146&amp;'Service PJ'!$B146&amp;'Service PJ'!$A146&amp;"*",'EPA_US9RT techs'!$A$2:$I$1722,9,FALSE),"")</f>
        <v/>
      </c>
      <c r="BU148" s="14" t="str">
        <f>IFERROR(VLOOKUP($BM$1&amp;'Service PJ'!$D146&amp;'Service PJ'!$B146&amp;'Service PJ'!$A146&amp;"*",'EPA_US9RT techs'!$A$2:$I$1722,9,FALSE),"")</f>
        <v/>
      </c>
      <c r="BV148" s="14" t="str">
        <f>IFERROR(VLOOKUP($BM$1&amp;'Service PJ'!$D146&amp;'Service PJ'!$B146&amp;'Service PJ'!$A146&amp;"*",'EPA_US9RT techs'!$A$2:$I$1722,9,FALSE),"")</f>
        <v/>
      </c>
      <c r="BW148" s="14" t="str">
        <f>IFERROR(VLOOKUP($BM$1&amp;'Service PJ'!$D146&amp;'Service PJ'!$B146&amp;'Service PJ'!$A146&amp;"*",'EPA_US9RT techs'!$A$2:$I$1722,9,FALSE),"")</f>
        <v/>
      </c>
      <c r="BX148" s="14" t="str">
        <f>IFERROR(VLOOKUP($BM$1&amp;'Service PJ'!$D146&amp;'Service PJ'!$B146&amp;'Service PJ'!$A146&amp;"*",'EPA_US9RT techs'!$A$2:$I$1722,9,FALSE),"")</f>
        <v/>
      </c>
      <c r="BY148" s="14" t="str">
        <f>IFERROR(VLOOKUP($BM$1&amp;'Service PJ'!$D146&amp;'Service PJ'!$B146&amp;'Service PJ'!$A146&amp;"*",'EPA_US9RT techs'!$A$2:$I$1722,9,FALSE),"")</f>
        <v/>
      </c>
      <c r="BZ148" s="14" t="str">
        <f>IFERROR(VLOOKUP($BM$1&amp;'Service PJ'!$D146&amp;'Service PJ'!$B146&amp;'Service PJ'!$A146&amp;"*",'EPA_US9RT techs'!$A$2:$I$1722,9,FALSE),"")</f>
        <v/>
      </c>
      <c r="CA148" s="14" t="str">
        <f>IFERROR(VLOOKUP($BM$1&amp;'Service PJ'!$D146&amp;'Service PJ'!$B146&amp;'Service PJ'!$A146&amp;"*",'EPA_US9RT techs'!$A$2:$I$1722,9,FALSE),"")</f>
        <v/>
      </c>
      <c r="CB148" s="14" t="str">
        <f>IFERROR(VLOOKUP($BM$1&amp;'Service PJ'!$D146&amp;'Service PJ'!$B146&amp;'Service PJ'!$A146&amp;"*",'EPA_US9RT techs'!$A$2:$I$1722,9,FALSE),"")</f>
        <v/>
      </c>
      <c r="CC148" s="14" t="str">
        <f>IFERROR(VLOOKUP($BM$1&amp;'Service PJ'!$D146&amp;'Service PJ'!$B146&amp;'Service PJ'!$A146&amp;"*",'EPA_US9RT techs'!$A$2:$I$1722,9,FALSE),"")</f>
        <v/>
      </c>
      <c r="CD148" s="14" t="str">
        <f>IFERROR(VLOOKUP($BM$1&amp;'Service PJ'!$D146&amp;'Service PJ'!$B146&amp;'Service PJ'!$A146&amp;"*",'EPA_US9RT techs'!$A$2:$I$1722,9,FALSE),"")</f>
        <v/>
      </c>
      <c r="CE148" s="14" t="str">
        <f>IFERROR(VLOOKUP($BM$1&amp;'Service PJ'!$D146&amp;'Service PJ'!$B146&amp;'Service PJ'!$A146&amp;"*",'EPA_US9RT techs'!$A$2:$I$1722,9,FALSE),"")</f>
        <v/>
      </c>
      <c r="CF148" s="14" t="str">
        <f>IFERROR(VLOOKUP($BM$1&amp;'Service PJ'!$D146&amp;'Service PJ'!$B146&amp;'Service PJ'!$A146&amp;"*",'EPA_US9RT techs'!$A$2:$I$1722,9,FALSE),"")</f>
        <v/>
      </c>
      <c r="CG148" s="14" t="str">
        <f>IFERROR(VLOOKUP($BM$1&amp;'Service PJ'!$D146&amp;'Service PJ'!$B146&amp;'Service PJ'!$A146&amp;"*",'EPA_US9RT techs'!$A$2:$I$1722,9,FALSE),"")</f>
        <v/>
      </c>
      <c r="CH148" s="14" t="str">
        <f>IFERROR(VLOOKUP($BM$1&amp;'Service PJ'!$D146&amp;'Service PJ'!$B146&amp;'Service PJ'!$A146&amp;"*",'EPA_US9RT techs'!$A$2:$I$1722,9,FALSE),"")</f>
        <v/>
      </c>
      <c r="CI148" s="14" t="str">
        <f>IFERROR(VLOOKUP($BM$1&amp;'Service PJ'!$D146&amp;'Service PJ'!$B146&amp;'Service PJ'!$A146&amp;"*",'EPA_US9RT techs'!$A$2:$I$1722,9,FALSE),"")</f>
        <v/>
      </c>
      <c r="CJ148" s="14" t="str">
        <f>IFERROR(VLOOKUP($BM$1&amp;'Service PJ'!$D146&amp;'Service PJ'!$B146&amp;'Service PJ'!$A146&amp;"*",'EPA_US9RT techs'!$A$2:$I$1722,9,FALSE),"")</f>
        <v/>
      </c>
      <c r="CK148" s="14" t="str">
        <f>IFERROR(VLOOKUP($BM$1&amp;'Service PJ'!$D146&amp;'Service PJ'!$B146&amp;'Service PJ'!$A146&amp;"*",'EPA_US9RT techs'!$A$2:$I$1722,9,FALSE),"")</f>
        <v/>
      </c>
      <c r="CL148" s="14" t="str">
        <f>IFERROR(VLOOKUP($BM$1&amp;'Service PJ'!$D146&amp;'Service PJ'!$B146&amp;'Service PJ'!$A146&amp;"*",'EPA_US9RT techs'!$A$2:$I$1722,9,FALSE),"")</f>
        <v/>
      </c>
      <c r="CM148" s="14" t="str">
        <f>IFERROR(VLOOKUP($BM$1&amp;'Service PJ'!$D146&amp;'Service PJ'!$B146&amp;'Service PJ'!$A146&amp;"*",'EPA_US9RT techs'!$A$2:$I$1722,9,FALSE),"")</f>
        <v/>
      </c>
      <c r="CN148" s="14" t="str">
        <f>IFERROR(VLOOKUP($BM$1&amp;'Service PJ'!$D146&amp;'Service PJ'!$B146&amp;'Service PJ'!$A146&amp;"*",'EPA_US9RT techs'!$A$2:$I$1722,9,FALSE),"")</f>
        <v/>
      </c>
      <c r="CO148" s="14" t="str">
        <f>IFERROR(VLOOKUP($BM$1&amp;'Service PJ'!$D146&amp;'Service PJ'!$B146&amp;'Service PJ'!$A146&amp;"*",'EPA_US9RT techs'!$A$2:$I$1722,9,FALSE),"")</f>
        <v/>
      </c>
      <c r="CP148" s="14" t="str">
        <f>IFERROR(VLOOKUP($BM$1&amp;'Service PJ'!$D146&amp;'Service PJ'!$B146&amp;'Service PJ'!$A146&amp;"*",'EPA_US9RT techs'!$A$2:$I$1722,9,FALSE),"")</f>
        <v/>
      </c>
      <c r="CQ148" s="14" t="str">
        <f>IFERROR(VLOOKUP($BM$1&amp;'Service PJ'!$D146&amp;'Service PJ'!$B146&amp;'Service PJ'!$A146&amp;"*",'EPA_US9RT techs'!$A$2:$I$1722,9,FALSE),"")</f>
        <v/>
      </c>
      <c r="CS148" t="str">
        <f>IF(SUM(CT148:DJ148)=0,"\I:",'Service PJ'!$D146&amp;"_"&amp;'Service PJ'!$E146&amp;"_"&amp;'Service PJ'!$C146)</f>
        <v>ICH_OTP_COA</v>
      </c>
      <c r="CT148" s="2">
        <f>IFERROR(VLOOKUP($CS$1&amp;'Service PJ'!$D146&amp;'Service PJ'!$B146&amp;'Service PJ'!$A146&amp;"*",'EPA_US9RT techs'!$A$2:$I$1722,9,FALSE),"")</f>
        <v>30</v>
      </c>
      <c r="CU148" s="2">
        <f>IFERROR(VLOOKUP($CS$1&amp;'Service PJ'!$D146&amp;'Service PJ'!$B146&amp;'Service PJ'!$A146&amp;"*",'EPA_US9RT techs'!$A$2:$I$1722,9,FALSE),"")</f>
        <v>30</v>
      </c>
      <c r="CV148" s="2">
        <f>IFERROR(VLOOKUP($CS$1&amp;'Service PJ'!$D146&amp;'Service PJ'!$B146&amp;'Service PJ'!$A146&amp;"*",'EPA_US9RT techs'!$A$2:$I$1722,9,FALSE),"")</f>
        <v>30</v>
      </c>
      <c r="CW148" s="2">
        <f>IFERROR(VLOOKUP($CS$1&amp;'Service PJ'!$D146&amp;'Service PJ'!$B146&amp;'Service PJ'!$A146&amp;"*",'EPA_US9RT techs'!$A$2:$I$1722,9,FALSE),"")</f>
        <v>30</v>
      </c>
      <c r="CX148" s="2">
        <f>IFERROR(VLOOKUP($CS$1&amp;'Service PJ'!$D146&amp;'Service PJ'!$B146&amp;'Service PJ'!$A146&amp;"*",'EPA_US9RT techs'!$A$2:$I$1722,9,FALSE),"")</f>
        <v>30</v>
      </c>
      <c r="CY148" s="2">
        <f>IFERROR(VLOOKUP($CS$1&amp;'Service PJ'!$D146&amp;'Service PJ'!$B146&amp;'Service PJ'!$A146&amp;"*",'EPA_US9RT techs'!$A$2:$I$1722,9,FALSE),"")</f>
        <v>30</v>
      </c>
      <c r="CZ148" s="2">
        <f>IFERROR(VLOOKUP($CS$1&amp;'Service PJ'!$D146&amp;'Service PJ'!$B146&amp;'Service PJ'!$A146&amp;"*",'EPA_US9RT techs'!$A$2:$I$1722,9,FALSE),"")</f>
        <v>30</v>
      </c>
      <c r="DA148" s="2">
        <f>IFERROR(VLOOKUP($CS$1&amp;'Service PJ'!$D146&amp;'Service PJ'!$B146&amp;'Service PJ'!$A146&amp;"*",'EPA_US9RT techs'!$A$2:$I$1722,9,FALSE),"")</f>
        <v>30</v>
      </c>
      <c r="DB148" s="2">
        <f>IFERROR(VLOOKUP($CS$1&amp;'Service PJ'!$D146&amp;'Service PJ'!$B146&amp;'Service PJ'!$A146&amp;"*",'EPA_US9RT techs'!$A$2:$I$1722,9,FALSE),"")</f>
        <v>30</v>
      </c>
      <c r="DC148" s="2">
        <f>IFERROR(VLOOKUP($CS$1&amp;'Service PJ'!$D146&amp;'Service PJ'!$B146&amp;'Service PJ'!$A146&amp;"*",'EPA_US9RT techs'!$A$2:$I$1722,9,FALSE),"")</f>
        <v>30</v>
      </c>
      <c r="DD148" s="2">
        <f>IFERROR(VLOOKUP($CS$1&amp;'Service PJ'!$D146&amp;'Service PJ'!$B146&amp;'Service PJ'!$A146&amp;"*",'EPA_US9RT techs'!$A$2:$I$1722,9,FALSE),"")</f>
        <v>30</v>
      </c>
      <c r="DE148" s="2">
        <f>IFERROR(VLOOKUP($CS$1&amp;'Service PJ'!$D146&amp;'Service PJ'!$B146&amp;'Service PJ'!$A146&amp;"*",'EPA_US9RT techs'!$A$2:$I$1722,9,FALSE),"")</f>
        <v>30</v>
      </c>
      <c r="DF148" s="2">
        <f>IFERROR(VLOOKUP($CS$1&amp;'Service PJ'!$D146&amp;'Service PJ'!$B146&amp;'Service PJ'!$A146&amp;"*",'EPA_US9RT techs'!$A$2:$I$1722,9,FALSE),"")</f>
        <v>30</v>
      </c>
      <c r="DG148" s="2">
        <f>IFERROR(VLOOKUP($CS$1&amp;'Service PJ'!$D146&amp;'Service PJ'!$B146&amp;'Service PJ'!$A146&amp;"*",'EPA_US9RT techs'!$A$2:$I$1722,9,FALSE),"")</f>
        <v>30</v>
      </c>
      <c r="DH148" s="2">
        <f>IFERROR(VLOOKUP($CS$1&amp;'Service PJ'!$D146&amp;'Service PJ'!$B146&amp;'Service PJ'!$A146&amp;"*",'EPA_US9RT techs'!$A$2:$I$1722,9,FALSE),"")</f>
        <v>30</v>
      </c>
      <c r="DI148" s="2">
        <f>IFERROR(VLOOKUP($CS$1&amp;'Service PJ'!$D146&amp;'Service PJ'!$B146&amp;'Service PJ'!$A146&amp;"*",'EPA_US9RT techs'!$A$2:$I$1722,9,FALSE),"")</f>
        <v>30</v>
      </c>
      <c r="DJ148" s="2">
        <f>IFERROR(VLOOKUP($CS$1&amp;'Service PJ'!$D146&amp;'Service PJ'!$B146&amp;'Service PJ'!$A146&amp;"*",'EPA_US9RT techs'!$A$2:$I$1722,9,FALSE),"")</f>
        <v>30</v>
      </c>
      <c r="DK148" s="2">
        <f>IFERROR(VLOOKUP($CS$1&amp;'Service PJ'!$D146&amp;'Service PJ'!$B146&amp;'Service PJ'!$A146&amp;"*",'EPA_US9RT techs'!$A$2:$I$1722,9,FALSE),"")</f>
        <v>30</v>
      </c>
      <c r="DL148" s="2">
        <f>IFERROR(VLOOKUP($CS$1&amp;'Service PJ'!$D146&amp;'Service PJ'!$B146&amp;'Service PJ'!$A146&amp;"*",'EPA_US9RT techs'!$A$2:$I$1722,9,FALSE),"")</f>
        <v>30</v>
      </c>
      <c r="DM148" s="2">
        <f>IFERROR(VLOOKUP($CS$1&amp;'Service PJ'!$D146&amp;'Service PJ'!$B146&amp;'Service PJ'!$A146&amp;"*",'EPA_US9RT techs'!$A$2:$I$1722,9,FALSE),"")</f>
        <v>30</v>
      </c>
      <c r="DN148" s="2">
        <f>IFERROR(VLOOKUP($CS$1&amp;'Service PJ'!$D146&amp;'Service PJ'!$B146&amp;'Service PJ'!$A146&amp;"*",'EPA_US9RT techs'!$A$2:$I$1722,9,FALSE),"")</f>
        <v>30</v>
      </c>
      <c r="DO148" s="2">
        <f>IFERROR(VLOOKUP($CS$1&amp;'Service PJ'!$D146&amp;'Service PJ'!$B146&amp;'Service PJ'!$A146&amp;"*",'EPA_US9RT techs'!$A$2:$I$1722,9,FALSE),"")</f>
        <v>30</v>
      </c>
      <c r="DP148" s="2">
        <f>IFERROR(VLOOKUP($CS$1&amp;'Service PJ'!$D146&amp;'Service PJ'!$B146&amp;'Service PJ'!$A146&amp;"*",'EPA_US9RT techs'!$A$2:$I$1722,9,FALSE),"")</f>
        <v>30</v>
      </c>
      <c r="DQ148" s="2">
        <f>IFERROR(VLOOKUP($CS$1&amp;'Service PJ'!$D146&amp;'Service PJ'!$B146&amp;'Service PJ'!$A146&amp;"*",'EPA_US9RT techs'!$A$2:$I$1722,9,FALSE),"")</f>
        <v>30</v>
      </c>
      <c r="DR148" s="2">
        <f>IFERROR(VLOOKUP($CS$1&amp;'Service PJ'!$D146&amp;'Service PJ'!$B146&amp;'Service PJ'!$A146&amp;"*",'EPA_US9RT techs'!$A$2:$I$1722,9,FALSE),"")</f>
        <v>30</v>
      </c>
      <c r="DS148" s="2">
        <f>IFERROR(VLOOKUP($CS$1&amp;'Service PJ'!$D146&amp;'Service PJ'!$B146&amp;'Service PJ'!$A146&amp;"*",'EPA_US9RT techs'!$A$2:$I$1722,9,FALSE),"")</f>
        <v>30</v>
      </c>
      <c r="DT148" s="2">
        <f>IFERROR(VLOOKUP($CS$1&amp;'Service PJ'!$D146&amp;'Service PJ'!$B146&amp;'Service PJ'!$A146&amp;"*",'EPA_US9RT techs'!$A$2:$I$1722,9,FALSE),"")</f>
        <v>30</v>
      </c>
      <c r="DU148" s="2">
        <f>IFERROR(VLOOKUP($CS$1&amp;'Service PJ'!$D146&amp;'Service PJ'!$B146&amp;'Service PJ'!$A146&amp;"*",'EPA_US9RT techs'!$A$2:$I$1722,9,FALSE),"")</f>
        <v>30</v>
      </c>
      <c r="DV148" s="2">
        <f>IFERROR(VLOOKUP($CS$1&amp;'Service PJ'!$D146&amp;'Service PJ'!$B146&amp;'Service PJ'!$A146&amp;"*",'EPA_US9RT techs'!$A$2:$I$1722,9,FALSE),"")</f>
        <v>30</v>
      </c>
      <c r="DW148" s="2">
        <f>IFERROR(VLOOKUP($CS$1&amp;'Service PJ'!$D146&amp;'Service PJ'!$B146&amp;'Service PJ'!$A146&amp;"*",'EPA_US9RT techs'!$A$2:$I$1722,9,FALSE),"")</f>
        <v>30</v>
      </c>
    </row>
    <row r="149" spans="1:127" x14ac:dyDescent="0.45">
      <c r="A149" t="str">
        <f>IF(SUM(B149:R149)=0,"\I:",'Service PJ'!$D147&amp;"_"&amp;'Service PJ'!$E147&amp;"_"&amp;'Service PJ'!$C147)</f>
        <v>INM_PRH_COA</v>
      </c>
      <c r="B149" s="14">
        <f>IFERROR(VLOOKUP($A$1&amp;'Service PJ'!$D147&amp;'Service PJ'!$B147&amp;'Service PJ'!$A147&amp;"*",'EPA_US9RT techs'!$A$2:$I$1722,9,FALSE),"")</f>
        <v>45.841269825399998</v>
      </c>
      <c r="C149" s="14">
        <f>IFERROR(VLOOKUP($A$1&amp;'Service PJ'!$D147&amp;'Service PJ'!$B147&amp;'Service PJ'!$A147&amp;"*",'EPA_US9RT techs'!$A$2:$I$1722,9,FALSE),"")</f>
        <v>45.841269825399998</v>
      </c>
      <c r="D149" s="14">
        <f>IFERROR(VLOOKUP($A$1&amp;'Service PJ'!$D147&amp;'Service PJ'!$B147&amp;'Service PJ'!$A147&amp;"*",'EPA_US9RT techs'!$A$2:$I$1722,9,FALSE),"")</f>
        <v>45.841269825399998</v>
      </c>
      <c r="E149" s="14">
        <f>IFERROR(VLOOKUP($A$1&amp;'Service PJ'!$D147&amp;'Service PJ'!$B147&amp;'Service PJ'!$A147&amp;"*",'EPA_US9RT techs'!$A$2:$I$1722,9,FALSE),"")</f>
        <v>45.841269825399998</v>
      </c>
      <c r="F149" s="14">
        <f>IFERROR(VLOOKUP($A$1&amp;'Service PJ'!$D147&amp;'Service PJ'!$B147&amp;'Service PJ'!$A147&amp;"*",'EPA_US9RT techs'!$A$2:$I$1722,9,FALSE),"")</f>
        <v>45.841269825399998</v>
      </c>
      <c r="G149" s="14">
        <f>IFERROR(VLOOKUP($A$1&amp;'Service PJ'!$D147&amp;'Service PJ'!$B147&amp;'Service PJ'!$A147&amp;"*",'EPA_US9RT techs'!$A$2:$I$1722,9,FALSE),"")</f>
        <v>45.841269825399998</v>
      </c>
      <c r="H149" s="14">
        <f>IFERROR(VLOOKUP($A$1&amp;'Service PJ'!$D147&amp;'Service PJ'!$B147&amp;'Service PJ'!$A147&amp;"*",'EPA_US9RT techs'!$A$2:$I$1722,9,FALSE),"")</f>
        <v>45.841269825399998</v>
      </c>
      <c r="I149" s="14">
        <f>IFERROR(VLOOKUP($A$1&amp;'Service PJ'!$D147&amp;'Service PJ'!$B147&amp;'Service PJ'!$A147&amp;"*",'EPA_US9RT techs'!$A$2:$I$1722,9,FALSE),"")</f>
        <v>45.841269825399998</v>
      </c>
      <c r="J149" s="14">
        <f>IFERROR(VLOOKUP($A$1&amp;'Service PJ'!$D147&amp;'Service PJ'!$B147&amp;'Service PJ'!$A147&amp;"*",'EPA_US9RT techs'!$A$2:$I$1722,9,FALSE),"")</f>
        <v>45.841269825399998</v>
      </c>
      <c r="K149" s="14">
        <f>IFERROR(VLOOKUP($A$1&amp;'Service PJ'!$D147&amp;'Service PJ'!$B147&amp;'Service PJ'!$A147&amp;"*",'EPA_US9RT techs'!$A$2:$I$1722,9,FALSE),"")</f>
        <v>45.841269825399998</v>
      </c>
      <c r="L149" s="14">
        <f>IFERROR(VLOOKUP($A$1&amp;'Service PJ'!$D147&amp;'Service PJ'!$B147&amp;'Service PJ'!$A147&amp;"*",'EPA_US9RT techs'!$A$2:$I$1722,9,FALSE),"")</f>
        <v>45.841269825399998</v>
      </c>
      <c r="M149" s="14">
        <f>IFERROR(VLOOKUP($A$1&amp;'Service PJ'!$D147&amp;'Service PJ'!$B147&amp;'Service PJ'!$A147&amp;"*",'EPA_US9RT techs'!$A$2:$I$1722,9,FALSE),"")</f>
        <v>45.841269825399998</v>
      </c>
      <c r="N149" s="14">
        <f>IFERROR(VLOOKUP($A$1&amp;'Service PJ'!$D147&amp;'Service PJ'!$B147&amp;'Service PJ'!$A147&amp;"*",'EPA_US9RT techs'!$A$2:$I$1722,9,FALSE),"")</f>
        <v>45.841269825399998</v>
      </c>
      <c r="O149" s="14">
        <f>IFERROR(VLOOKUP($A$1&amp;'Service PJ'!$D147&amp;'Service PJ'!$B147&amp;'Service PJ'!$A147&amp;"*",'EPA_US9RT techs'!$A$2:$I$1722,9,FALSE),"")</f>
        <v>45.841269825399998</v>
      </c>
      <c r="P149" s="14">
        <f>IFERROR(VLOOKUP($A$1&amp;'Service PJ'!$D147&amp;'Service PJ'!$B147&amp;'Service PJ'!$A147&amp;"*",'EPA_US9RT techs'!$A$2:$I$1722,9,FALSE),"")</f>
        <v>45.841269825399998</v>
      </c>
      <c r="Q149" s="14">
        <f>IFERROR(VLOOKUP($A$1&amp;'Service PJ'!$D147&amp;'Service PJ'!$B147&amp;'Service PJ'!$A147&amp;"*",'EPA_US9RT techs'!$A$2:$I$1722,9,FALSE),"")</f>
        <v>45.841269825399998</v>
      </c>
      <c r="R149" s="14">
        <f>IFERROR(VLOOKUP($A$1&amp;'Service PJ'!$D147&amp;'Service PJ'!$B147&amp;'Service PJ'!$A147&amp;"*",'EPA_US9RT techs'!$A$2:$I$1722,9,FALSE),"")</f>
        <v>45.841269825399998</v>
      </c>
      <c r="S149" s="14">
        <f>IFERROR(VLOOKUP($A$1&amp;'Service PJ'!$D147&amp;'Service PJ'!$B147&amp;'Service PJ'!$A147&amp;"*",'EPA_US9RT techs'!$A$2:$I$1722,9,FALSE),"")</f>
        <v>45.841269825399998</v>
      </c>
      <c r="T149" s="14">
        <f>IFERROR(VLOOKUP($A$1&amp;'Service PJ'!$D147&amp;'Service PJ'!$B147&amp;'Service PJ'!$A147&amp;"*",'EPA_US9RT techs'!$A$2:$I$1722,9,FALSE),"")</f>
        <v>45.841269825399998</v>
      </c>
      <c r="U149" s="14">
        <f>IFERROR(VLOOKUP($A$1&amp;'Service PJ'!$D147&amp;'Service PJ'!$B147&amp;'Service PJ'!$A147&amp;"*",'EPA_US9RT techs'!$A$2:$I$1722,9,FALSE),"")</f>
        <v>45.841269825399998</v>
      </c>
      <c r="V149" s="14">
        <f>IFERROR(VLOOKUP($A$1&amp;'Service PJ'!$D147&amp;'Service PJ'!$B147&amp;'Service PJ'!$A147&amp;"*",'EPA_US9RT techs'!$A$2:$I$1722,9,FALSE),"")</f>
        <v>45.841269825399998</v>
      </c>
      <c r="W149" s="14">
        <f>IFERROR(VLOOKUP($A$1&amp;'Service PJ'!$D147&amp;'Service PJ'!$B147&amp;'Service PJ'!$A147&amp;"*",'EPA_US9RT techs'!$A$2:$I$1722,9,FALSE),"")</f>
        <v>45.841269825399998</v>
      </c>
      <c r="X149" s="14">
        <f>IFERROR(VLOOKUP($A$1&amp;'Service PJ'!$D147&amp;'Service PJ'!$B147&amp;'Service PJ'!$A147&amp;"*",'EPA_US9RT techs'!$A$2:$I$1722,9,FALSE),"")</f>
        <v>45.841269825399998</v>
      </c>
      <c r="Y149" s="14">
        <f>IFERROR(VLOOKUP($A$1&amp;'Service PJ'!$D147&amp;'Service PJ'!$B147&amp;'Service PJ'!$A147&amp;"*",'EPA_US9RT techs'!$A$2:$I$1722,9,FALSE),"")</f>
        <v>45.841269825399998</v>
      </c>
      <c r="Z149" s="14">
        <f>IFERROR(VLOOKUP($A$1&amp;'Service PJ'!$D147&amp;'Service PJ'!$B147&amp;'Service PJ'!$A147&amp;"*",'EPA_US9RT techs'!$A$2:$I$1722,9,FALSE),"")</f>
        <v>45.841269825399998</v>
      </c>
      <c r="AA149" s="14">
        <f>IFERROR(VLOOKUP($A$1&amp;'Service PJ'!$D147&amp;'Service PJ'!$B147&amp;'Service PJ'!$A147&amp;"*",'EPA_US9RT techs'!$A$2:$I$1722,9,FALSE),"")</f>
        <v>45.841269825399998</v>
      </c>
      <c r="AB149" s="14">
        <f>IFERROR(VLOOKUP($A$1&amp;'Service PJ'!$D147&amp;'Service PJ'!$B147&amp;'Service PJ'!$A147&amp;"*",'EPA_US9RT techs'!$A$2:$I$1722,9,FALSE),"")</f>
        <v>45.841269825399998</v>
      </c>
      <c r="AC149" s="14">
        <f>IFERROR(VLOOKUP($A$1&amp;'Service PJ'!$D147&amp;'Service PJ'!$B147&amp;'Service PJ'!$A147&amp;"*",'EPA_US9RT techs'!$A$2:$I$1722,9,FALSE),"")</f>
        <v>45.841269825399998</v>
      </c>
      <c r="AD149" s="14">
        <f>IFERROR(VLOOKUP($A$1&amp;'Service PJ'!$D147&amp;'Service PJ'!$B147&amp;'Service PJ'!$A147&amp;"*",'EPA_US9RT techs'!$A$2:$I$1722,9,FALSE),"")</f>
        <v>45.841269825399998</v>
      </c>
      <c r="AE149" s="14">
        <f>IFERROR(VLOOKUP($A$1&amp;'Service PJ'!$D147&amp;'Service PJ'!$B147&amp;'Service PJ'!$A147&amp;"*",'EPA_US9RT techs'!$A$2:$I$1722,9,FALSE),"")</f>
        <v>45.841269825399998</v>
      </c>
      <c r="AG149" t="str">
        <f>IF(SUM(AH149:AX149)=0,"\I:",'Service PJ'!$D147&amp;"_"&amp;'Service PJ'!$E147&amp;"_"&amp;'Service PJ'!$C147)</f>
        <v>INM_PRH_COA</v>
      </c>
      <c r="AH149" s="14">
        <f>IFERROR(VLOOKUP($AG$1&amp;'Service PJ'!$D147&amp;'Service PJ'!$B147&amp;'Service PJ'!$A147&amp;"*",'EPA_US9RT techs'!$A$2:$I$1722,9,FALSE),"")</f>
        <v>4.1257142842999999</v>
      </c>
      <c r="AI149" s="14">
        <f>IFERROR(VLOOKUP($AG$1&amp;'Service PJ'!$D147&amp;'Service PJ'!$B147&amp;'Service PJ'!$A147&amp;"*",'EPA_US9RT techs'!$A$2:$I$1722,9,FALSE),"")</f>
        <v>4.1257142842999999</v>
      </c>
      <c r="AJ149" s="14">
        <f>IFERROR(VLOOKUP($AG$1&amp;'Service PJ'!$D147&amp;'Service PJ'!$B147&amp;'Service PJ'!$A147&amp;"*",'EPA_US9RT techs'!$A$2:$I$1722,9,FALSE),"")</f>
        <v>4.1257142842999999</v>
      </c>
      <c r="AK149" s="14">
        <f>IFERROR(VLOOKUP($AG$1&amp;'Service PJ'!$D147&amp;'Service PJ'!$B147&amp;'Service PJ'!$A147&amp;"*",'EPA_US9RT techs'!$A$2:$I$1722,9,FALSE),"")</f>
        <v>4.1257142842999999</v>
      </c>
      <c r="AL149" s="14">
        <f>IFERROR(VLOOKUP($AG$1&amp;'Service PJ'!$D147&amp;'Service PJ'!$B147&amp;'Service PJ'!$A147&amp;"*",'EPA_US9RT techs'!$A$2:$I$1722,9,FALSE),"")</f>
        <v>4.1257142842999999</v>
      </c>
      <c r="AM149" s="14">
        <f>IFERROR(VLOOKUP($AG$1&amp;'Service PJ'!$D147&amp;'Service PJ'!$B147&amp;'Service PJ'!$A147&amp;"*",'EPA_US9RT techs'!$A$2:$I$1722,9,FALSE),"")</f>
        <v>4.1257142842999999</v>
      </c>
      <c r="AN149" s="14">
        <f>IFERROR(VLOOKUP($AG$1&amp;'Service PJ'!$D147&amp;'Service PJ'!$B147&amp;'Service PJ'!$A147&amp;"*",'EPA_US9RT techs'!$A$2:$I$1722,9,FALSE),"")</f>
        <v>4.1257142842999999</v>
      </c>
      <c r="AO149" s="14">
        <f>IFERROR(VLOOKUP($AG$1&amp;'Service PJ'!$D147&amp;'Service PJ'!$B147&amp;'Service PJ'!$A147&amp;"*",'EPA_US9RT techs'!$A$2:$I$1722,9,FALSE),"")</f>
        <v>4.1257142842999999</v>
      </c>
      <c r="AP149" s="14">
        <f>IFERROR(VLOOKUP($AG$1&amp;'Service PJ'!$D147&amp;'Service PJ'!$B147&amp;'Service PJ'!$A147&amp;"*",'EPA_US9RT techs'!$A$2:$I$1722,9,FALSE),"")</f>
        <v>4.1257142842999999</v>
      </c>
      <c r="AQ149" s="14">
        <f>IFERROR(VLOOKUP($AG$1&amp;'Service PJ'!$D147&amp;'Service PJ'!$B147&amp;'Service PJ'!$A147&amp;"*",'EPA_US9RT techs'!$A$2:$I$1722,9,FALSE),"")</f>
        <v>4.1257142842999999</v>
      </c>
      <c r="AR149" s="14">
        <f>IFERROR(VLOOKUP($AG$1&amp;'Service PJ'!$D147&amp;'Service PJ'!$B147&amp;'Service PJ'!$A147&amp;"*",'EPA_US9RT techs'!$A$2:$I$1722,9,FALSE),"")</f>
        <v>4.1257142842999999</v>
      </c>
      <c r="AS149" s="14">
        <f>IFERROR(VLOOKUP($AG$1&amp;'Service PJ'!$D147&amp;'Service PJ'!$B147&amp;'Service PJ'!$A147&amp;"*",'EPA_US9RT techs'!$A$2:$I$1722,9,FALSE),"")</f>
        <v>4.1257142842999999</v>
      </c>
      <c r="AT149" s="14">
        <f>IFERROR(VLOOKUP($AG$1&amp;'Service PJ'!$D147&amp;'Service PJ'!$B147&amp;'Service PJ'!$A147&amp;"*",'EPA_US9RT techs'!$A$2:$I$1722,9,FALSE),"")</f>
        <v>4.1257142842999999</v>
      </c>
      <c r="AU149" s="14">
        <f>IFERROR(VLOOKUP($AG$1&amp;'Service PJ'!$D147&amp;'Service PJ'!$B147&amp;'Service PJ'!$A147&amp;"*",'EPA_US9RT techs'!$A$2:$I$1722,9,FALSE),"")</f>
        <v>4.1257142842999999</v>
      </c>
      <c r="AV149" s="14">
        <f>IFERROR(VLOOKUP($AG$1&amp;'Service PJ'!$D147&amp;'Service PJ'!$B147&amp;'Service PJ'!$A147&amp;"*",'EPA_US9RT techs'!$A$2:$I$1722,9,FALSE),"")</f>
        <v>4.1257142842999999</v>
      </c>
      <c r="AW149" s="14">
        <f>IFERROR(VLOOKUP($AG$1&amp;'Service PJ'!$D147&amp;'Service PJ'!$B147&amp;'Service PJ'!$A147&amp;"*",'EPA_US9RT techs'!$A$2:$I$1722,9,FALSE),"")</f>
        <v>4.1257142842999999</v>
      </c>
      <c r="AX149" s="14">
        <f>IFERROR(VLOOKUP($AG$1&amp;'Service PJ'!$D147&amp;'Service PJ'!$B147&amp;'Service PJ'!$A147&amp;"*",'EPA_US9RT techs'!$A$2:$I$1722,9,FALSE),"")</f>
        <v>4.1257142842999999</v>
      </c>
      <c r="AY149" s="14">
        <f>IFERROR(VLOOKUP($AG$1&amp;'Service PJ'!$D147&amp;'Service PJ'!$B147&amp;'Service PJ'!$A147&amp;"*",'EPA_US9RT techs'!$A$2:$I$1722,9,FALSE),"")</f>
        <v>4.1257142842999999</v>
      </c>
      <c r="AZ149" s="14">
        <f>IFERROR(VLOOKUP($AG$1&amp;'Service PJ'!$D147&amp;'Service PJ'!$B147&amp;'Service PJ'!$A147&amp;"*",'EPA_US9RT techs'!$A$2:$I$1722,9,FALSE),"")</f>
        <v>4.1257142842999999</v>
      </c>
      <c r="BA149" s="14">
        <f>IFERROR(VLOOKUP($AG$1&amp;'Service PJ'!$D147&amp;'Service PJ'!$B147&amp;'Service PJ'!$A147&amp;"*",'EPA_US9RT techs'!$A$2:$I$1722,9,FALSE),"")</f>
        <v>4.1257142842999999</v>
      </c>
      <c r="BB149" s="14">
        <f>IFERROR(VLOOKUP($AG$1&amp;'Service PJ'!$D147&amp;'Service PJ'!$B147&amp;'Service PJ'!$A147&amp;"*",'EPA_US9RT techs'!$A$2:$I$1722,9,FALSE),"")</f>
        <v>4.1257142842999999</v>
      </c>
      <c r="BC149" s="14">
        <f>IFERROR(VLOOKUP($AG$1&amp;'Service PJ'!$D147&amp;'Service PJ'!$B147&amp;'Service PJ'!$A147&amp;"*",'EPA_US9RT techs'!$A$2:$I$1722,9,FALSE),"")</f>
        <v>4.1257142842999999</v>
      </c>
      <c r="BD149" s="14">
        <f>IFERROR(VLOOKUP($AG$1&amp;'Service PJ'!$D147&amp;'Service PJ'!$B147&amp;'Service PJ'!$A147&amp;"*",'EPA_US9RT techs'!$A$2:$I$1722,9,FALSE),"")</f>
        <v>4.1257142842999999</v>
      </c>
      <c r="BE149" s="14">
        <f>IFERROR(VLOOKUP($AG$1&amp;'Service PJ'!$D147&amp;'Service PJ'!$B147&amp;'Service PJ'!$A147&amp;"*",'EPA_US9RT techs'!$A$2:$I$1722,9,FALSE),"")</f>
        <v>4.1257142842999999</v>
      </c>
      <c r="BF149" s="14">
        <f>IFERROR(VLOOKUP($AG$1&amp;'Service PJ'!$D147&amp;'Service PJ'!$B147&amp;'Service PJ'!$A147&amp;"*",'EPA_US9RT techs'!$A$2:$I$1722,9,FALSE),"")</f>
        <v>4.1257142842999999</v>
      </c>
      <c r="BG149" s="14">
        <f>IFERROR(VLOOKUP($AG$1&amp;'Service PJ'!$D147&amp;'Service PJ'!$B147&amp;'Service PJ'!$A147&amp;"*",'EPA_US9RT techs'!$A$2:$I$1722,9,FALSE),"")</f>
        <v>4.1257142842999999</v>
      </c>
      <c r="BH149" s="14">
        <f>IFERROR(VLOOKUP($AG$1&amp;'Service PJ'!$D147&amp;'Service PJ'!$B147&amp;'Service PJ'!$A147&amp;"*",'EPA_US9RT techs'!$A$2:$I$1722,9,FALSE),"")</f>
        <v>4.1257142842999999</v>
      </c>
      <c r="BI149" s="14">
        <f>IFERROR(VLOOKUP($AG$1&amp;'Service PJ'!$D147&amp;'Service PJ'!$B147&amp;'Service PJ'!$A147&amp;"*",'EPA_US9RT techs'!$A$2:$I$1722,9,FALSE),"")</f>
        <v>4.1257142842999999</v>
      </c>
      <c r="BJ149" s="14">
        <f>IFERROR(VLOOKUP($AG$1&amp;'Service PJ'!$D147&amp;'Service PJ'!$B147&amp;'Service PJ'!$A147&amp;"*",'EPA_US9RT techs'!$A$2:$I$1722,9,FALSE),"")</f>
        <v>4.1257142842999999</v>
      </c>
      <c r="BK149" s="14">
        <f>IFERROR(VLOOKUP($AG$1&amp;'Service PJ'!$D147&amp;'Service PJ'!$B147&amp;'Service PJ'!$A147&amp;"*",'EPA_US9RT techs'!$A$2:$I$1722,9,FALSE),"")</f>
        <v>4.1257142842999999</v>
      </c>
      <c r="BM149" t="str">
        <f>IF(SUM(BN149:CD149)=0,"\I:",'Service PJ'!$D147&amp;"_"&amp;'Service PJ'!$E147&amp;"_"&amp;'Service PJ'!$C147)</f>
        <v>\I:</v>
      </c>
      <c r="BN149" s="14" t="str">
        <f>IFERROR(VLOOKUP($BM$1&amp;'Service PJ'!$D147&amp;'Service PJ'!$B147&amp;'Service PJ'!$A147&amp;"*",'EPA_US9RT techs'!$A$2:$I$1722,9,FALSE),"")</f>
        <v/>
      </c>
      <c r="BO149" s="14" t="str">
        <f>IFERROR(VLOOKUP($BM$1&amp;'Service PJ'!$D147&amp;'Service PJ'!$B147&amp;'Service PJ'!$A147&amp;"*",'EPA_US9RT techs'!$A$2:$I$1722,9,FALSE),"")</f>
        <v/>
      </c>
      <c r="BP149" s="14" t="str">
        <f>IFERROR(VLOOKUP($BM$1&amp;'Service PJ'!$D147&amp;'Service PJ'!$B147&amp;'Service PJ'!$A147&amp;"*",'EPA_US9RT techs'!$A$2:$I$1722,9,FALSE),"")</f>
        <v/>
      </c>
      <c r="BQ149" s="14" t="str">
        <f>IFERROR(VLOOKUP($BM$1&amp;'Service PJ'!$D147&amp;'Service PJ'!$B147&amp;'Service PJ'!$A147&amp;"*",'EPA_US9RT techs'!$A$2:$I$1722,9,FALSE),"")</f>
        <v/>
      </c>
      <c r="BR149" s="14" t="str">
        <f>IFERROR(VLOOKUP($BM$1&amp;'Service PJ'!$D147&amp;'Service PJ'!$B147&amp;'Service PJ'!$A147&amp;"*",'EPA_US9RT techs'!$A$2:$I$1722,9,FALSE),"")</f>
        <v/>
      </c>
      <c r="BS149" s="14" t="str">
        <f>IFERROR(VLOOKUP($BM$1&amp;'Service PJ'!$D147&amp;'Service PJ'!$B147&amp;'Service PJ'!$A147&amp;"*",'EPA_US9RT techs'!$A$2:$I$1722,9,FALSE),"")</f>
        <v/>
      </c>
      <c r="BT149" s="14" t="str">
        <f>IFERROR(VLOOKUP($BM$1&amp;'Service PJ'!$D147&amp;'Service PJ'!$B147&amp;'Service PJ'!$A147&amp;"*",'EPA_US9RT techs'!$A$2:$I$1722,9,FALSE),"")</f>
        <v/>
      </c>
      <c r="BU149" s="14" t="str">
        <f>IFERROR(VLOOKUP($BM$1&amp;'Service PJ'!$D147&amp;'Service PJ'!$B147&amp;'Service PJ'!$A147&amp;"*",'EPA_US9RT techs'!$A$2:$I$1722,9,FALSE),"")</f>
        <v/>
      </c>
      <c r="BV149" s="14" t="str">
        <f>IFERROR(VLOOKUP($BM$1&amp;'Service PJ'!$D147&amp;'Service PJ'!$B147&amp;'Service PJ'!$A147&amp;"*",'EPA_US9RT techs'!$A$2:$I$1722,9,FALSE),"")</f>
        <v/>
      </c>
      <c r="BW149" s="14" t="str">
        <f>IFERROR(VLOOKUP($BM$1&amp;'Service PJ'!$D147&amp;'Service PJ'!$B147&amp;'Service PJ'!$A147&amp;"*",'EPA_US9RT techs'!$A$2:$I$1722,9,FALSE),"")</f>
        <v/>
      </c>
      <c r="BX149" s="14" t="str">
        <f>IFERROR(VLOOKUP($BM$1&amp;'Service PJ'!$D147&amp;'Service PJ'!$B147&amp;'Service PJ'!$A147&amp;"*",'EPA_US9RT techs'!$A$2:$I$1722,9,FALSE),"")</f>
        <v/>
      </c>
      <c r="BY149" s="14" t="str">
        <f>IFERROR(VLOOKUP($BM$1&amp;'Service PJ'!$D147&amp;'Service PJ'!$B147&amp;'Service PJ'!$A147&amp;"*",'EPA_US9RT techs'!$A$2:$I$1722,9,FALSE),"")</f>
        <v/>
      </c>
      <c r="BZ149" s="14" t="str">
        <f>IFERROR(VLOOKUP($BM$1&amp;'Service PJ'!$D147&amp;'Service PJ'!$B147&amp;'Service PJ'!$A147&amp;"*",'EPA_US9RT techs'!$A$2:$I$1722,9,FALSE),"")</f>
        <v/>
      </c>
      <c r="CA149" s="14" t="str">
        <f>IFERROR(VLOOKUP($BM$1&amp;'Service PJ'!$D147&amp;'Service PJ'!$B147&amp;'Service PJ'!$A147&amp;"*",'EPA_US9RT techs'!$A$2:$I$1722,9,FALSE),"")</f>
        <v/>
      </c>
      <c r="CB149" s="14" t="str">
        <f>IFERROR(VLOOKUP($BM$1&amp;'Service PJ'!$D147&amp;'Service PJ'!$B147&amp;'Service PJ'!$A147&amp;"*",'EPA_US9RT techs'!$A$2:$I$1722,9,FALSE),"")</f>
        <v/>
      </c>
      <c r="CC149" s="14" t="str">
        <f>IFERROR(VLOOKUP($BM$1&amp;'Service PJ'!$D147&amp;'Service PJ'!$B147&amp;'Service PJ'!$A147&amp;"*",'EPA_US9RT techs'!$A$2:$I$1722,9,FALSE),"")</f>
        <v/>
      </c>
      <c r="CD149" s="14" t="str">
        <f>IFERROR(VLOOKUP($BM$1&amp;'Service PJ'!$D147&amp;'Service PJ'!$B147&amp;'Service PJ'!$A147&amp;"*",'EPA_US9RT techs'!$A$2:$I$1722,9,FALSE),"")</f>
        <v/>
      </c>
      <c r="CE149" s="14" t="str">
        <f>IFERROR(VLOOKUP($BM$1&amp;'Service PJ'!$D147&amp;'Service PJ'!$B147&amp;'Service PJ'!$A147&amp;"*",'EPA_US9RT techs'!$A$2:$I$1722,9,FALSE),"")</f>
        <v/>
      </c>
      <c r="CF149" s="14" t="str">
        <f>IFERROR(VLOOKUP($BM$1&amp;'Service PJ'!$D147&amp;'Service PJ'!$B147&amp;'Service PJ'!$A147&amp;"*",'EPA_US9RT techs'!$A$2:$I$1722,9,FALSE),"")</f>
        <v/>
      </c>
      <c r="CG149" s="14" t="str">
        <f>IFERROR(VLOOKUP($BM$1&amp;'Service PJ'!$D147&amp;'Service PJ'!$B147&amp;'Service PJ'!$A147&amp;"*",'EPA_US9RT techs'!$A$2:$I$1722,9,FALSE),"")</f>
        <v/>
      </c>
      <c r="CH149" s="14" t="str">
        <f>IFERROR(VLOOKUP($BM$1&amp;'Service PJ'!$D147&amp;'Service PJ'!$B147&amp;'Service PJ'!$A147&amp;"*",'EPA_US9RT techs'!$A$2:$I$1722,9,FALSE),"")</f>
        <v/>
      </c>
      <c r="CI149" s="14" t="str">
        <f>IFERROR(VLOOKUP($BM$1&amp;'Service PJ'!$D147&amp;'Service PJ'!$B147&amp;'Service PJ'!$A147&amp;"*",'EPA_US9RT techs'!$A$2:$I$1722,9,FALSE),"")</f>
        <v/>
      </c>
      <c r="CJ149" s="14" t="str">
        <f>IFERROR(VLOOKUP($BM$1&amp;'Service PJ'!$D147&amp;'Service PJ'!$B147&amp;'Service PJ'!$A147&amp;"*",'EPA_US9RT techs'!$A$2:$I$1722,9,FALSE),"")</f>
        <v/>
      </c>
      <c r="CK149" s="14" t="str">
        <f>IFERROR(VLOOKUP($BM$1&amp;'Service PJ'!$D147&amp;'Service PJ'!$B147&amp;'Service PJ'!$A147&amp;"*",'EPA_US9RT techs'!$A$2:$I$1722,9,FALSE),"")</f>
        <v/>
      </c>
      <c r="CL149" s="14" t="str">
        <f>IFERROR(VLOOKUP($BM$1&amp;'Service PJ'!$D147&amp;'Service PJ'!$B147&amp;'Service PJ'!$A147&amp;"*",'EPA_US9RT techs'!$A$2:$I$1722,9,FALSE),"")</f>
        <v/>
      </c>
      <c r="CM149" s="14" t="str">
        <f>IFERROR(VLOOKUP($BM$1&amp;'Service PJ'!$D147&amp;'Service PJ'!$B147&amp;'Service PJ'!$A147&amp;"*",'EPA_US9RT techs'!$A$2:$I$1722,9,FALSE),"")</f>
        <v/>
      </c>
      <c r="CN149" s="14" t="str">
        <f>IFERROR(VLOOKUP($BM$1&amp;'Service PJ'!$D147&amp;'Service PJ'!$B147&amp;'Service PJ'!$A147&amp;"*",'EPA_US9RT techs'!$A$2:$I$1722,9,FALSE),"")</f>
        <v/>
      </c>
      <c r="CO149" s="14" t="str">
        <f>IFERROR(VLOOKUP($BM$1&amp;'Service PJ'!$D147&amp;'Service PJ'!$B147&amp;'Service PJ'!$A147&amp;"*",'EPA_US9RT techs'!$A$2:$I$1722,9,FALSE),"")</f>
        <v/>
      </c>
      <c r="CP149" s="14" t="str">
        <f>IFERROR(VLOOKUP($BM$1&amp;'Service PJ'!$D147&amp;'Service PJ'!$B147&amp;'Service PJ'!$A147&amp;"*",'EPA_US9RT techs'!$A$2:$I$1722,9,FALSE),"")</f>
        <v/>
      </c>
      <c r="CQ149" s="14" t="str">
        <f>IFERROR(VLOOKUP($BM$1&amp;'Service PJ'!$D147&amp;'Service PJ'!$B147&amp;'Service PJ'!$A147&amp;"*",'EPA_US9RT techs'!$A$2:$I$1722,9,FALSE),"")</f>
        <v/>
      </c>
      <c r="CS149" t="str">
        <f>IF(SUM(CT149:DJ149)=0,"\I:",'Service PJ'!$D147&amp;"_"&amp;'Service PJ'!$E147&amp;"_"&amp;'Service PJ'!$C147)</f>
        <v>INM_PRH_COA</v>
      </c>
      <c r="CT149" s="2">
        <f>IFERROR(VLOOKUP($CS$1&amp;'Service PJ'!$D147&amp;'Service PJ'!$B147&amp;'Service PJ'!$A147&amp;"*",'EPA_US9RT techs'!$A$2:$I$1722,9,FALSE),"")</f>
        <v>30</v>
      </c>
      <c r="CU149" s="2">
        <f>IFERROR(VLOOKUP($CS$1&amp;'Service PJ'!$D147&amp;'Service PJ'!$B147&amp;'Service PJ'!$A147&amp;"*",'EPA_US9RT techs'!$A$2:$I$1722,9,FALSE),"")</f>
        <v>30</v>
      </c>
      <c r="CV149" s="2">
        <f>IFERROR(VLOOKUP($CS$1&amp;'Service PJ'!$D147&amp;'Service PJ'!$B147&amp;'Service PJ'!$A147&amp;"*",'EPA_US9RT techs'!$A$2:$I$1722,9,FALSE),"")</f>
        <v>30</v>
      </c>
      <c r="CW149" s="2">
        <f>IFERROR(VLOOKUP($CS$1&amp;'Service PJ'!$D147&amp;'Service PJ'!$B147&amp;'Service PJ'!$A147&amp;"*",'EPA_US9RT techs'!$A$2:$I$1722,9,FALSE),"")</f>
        <v>30</v>
      </c>
      <c r="CX149" s="2">
        <f>IFERROR(VLOOKUP($CS$1&amp;'Service PJ'!$D147&amp;'Service PJ'!$B147&amp;'Service PJ'!$A147&amp;"*",'EPA_US9RT techs'!$A$2:$I$1722,9,FALSE),"")</f>
        <v>30</v>
      </c>
      <c r="CY149" s="2">
        <f>IFERROR(VLOOKUP($CS$1&amp;'Service PJ'!$D147&amp;'Service PJ'!$B147&amp;'Service PJ'!$A147&amp;"*",'EPA_US9RT techs'!$A$2:$I$1722,9,FALSE),"")</f>
        <v>30</v>
      </c>
      <c r="CZ149" s="2">
        <f>IFERROR(VLOOKUP($CS$1&amp;'Service PJ'!$D147&amp;'Service PJ'!$B147&amp;'Service PJ'!$A147&amp;"*",'EPA_US9RT techs'!$A$2:$I$1722,9,FALSE),"")</f>
        <v>30</v>
      </c>
      <c r="DA149" s="2">
        <f>IFERROR(VLOOKUP($CS$1&amp;'Service PJ'!$D147&amp;'Service PJ'!$B147&amp;'Service PJ'!$A147&amp;"*",'EPA_US9RT techs'!$A$2:$I$1722,9,FALSE),"")</f>
        <v>30</v>
      </c>
      <c r="DB149" s="2">
        <f>IFERROR(VLOOKUP($CS$1&amp;'Service PJ'!$D147&amp;'Service PJ'!$B147&amp;'Service PJ'!$A147&amp;"*",'EPA_US9RT techs'!$A$2:$I$1722,9,FALSE),"")</f>
        <v>30</v>
      </c>
      <c r="DC149" s="2">
        <f>IFERROR(VLOOKUP($CS$1&amp;'Service PJ'!$D147&amp;'Service PJ'!$B147&amp;'Service PJ'!$A147&amp;"*",'EPA_US9RT techs'!$A$2:$I$1722,9,FALSE),"")</f>
        <v>30</v>
      </c>
      <c r="DD149" s="2">
        <f>IFERROR(VLOOKUP($CS$1&amp;'Service PJ'!$D147&amp;'Service PJ'!$B147&amp;'Service PJ'!$A147&amp;"*",'EPA_US9RT techs'!$A$2:$I$1722,9,FALSE),"")</f>
        <v>30</v>
      </c>
      <c r="DE149" s="2">
        <f>IFERROR(VLOOKUP($CS$1&amp;'Service PJ'!$D147&amp;'Service PJ'!$B147&amp;'Service PJ'!$A147&amp;"*",'EPA_US9RT techs'!$A$2:$I$1722,9,FALSE),"")</f>
        <v>30</v>
      </c>
      <c r="DF149" s="2">
        <f>IFERROR(VLOOKUP($CS$1&amp;'Service PJ'!$D147&amp;'Service PJ'!$B147&amp;'Service PJ'!$A147&amp;"*",'EPA_US9RT techs'!$A$2:$I$1722,9,FALSE),"")</f>
        <v>30</v>
      </c>
      <c r="DG149" s="2">
        <f>IFERROR(VLOOKUP($CS$1&amp;'Service PJ'!$D147&amp;'Service PJ'!$B147&amp;'Service PJ'!$A147&amp;"*",'EPA_US9RT techs'!$A$2:$I$1722,9,FALSE),"")</f>
        <v>30</v>
      </c>
      <c r="DH149" s="2">
        <f>IFERROR(VLOOKUP($CS$1&amp;'Service PJ'!$D147&amp;'Service PJ'!$B147&amp;'Service PJ'!$A147&amp;"*",'EPA_US9RT techs'!$A$2:$I$1722,9,FALSE),"")</f>
        <v>30</v>
      </c>
      <c r="DI149" s="2">
        <f>IFERROR(VLOOKUP($CS$1&amp;'Service PJ'!$D147&amp;'Service PJ'!$B147&amp;'Service PJ'!$A147&amp;"*",'EPA_US9RT techs'!$A$2:$I$1722,9,FALSE),"")</f>
        <v>30</v>
      </c>
      <c r="DJ149" s="2">
        <f>IFERROR(VLOOKUP($CS$1&amp;'Service PJ'!$D147&amp;'Service PJ'!$B147&amp;'Service PJ'!$A147&amp;"*",'EPA_US9RT techs'!$A$2:$I$1722,9,FALSE),"")</f>
        <v>30</v>
      </c>
      <c r="DK149" s="2">
        <f>IFERROR(VLOOKUP($CS$1&amp;'Service PJ'!$D147&amp;'Service PJ'!$B147&amp;'Service PJ'!$A147&amp;"*",'EPA_US9RT techs'!$A$2:$I$1722,9,FALSE),"")</f>
        <v>30</v>
      </c>
      <c r="DL149" s="2">
        <f>IFERROR(VLOOKUP($CS$1&amp;'Service PJ'!$D147&amp;'Service PJ'!$B147&amp;'Service PJ'!$A147&amp;"*",'EPA_US9RT techs'!$A$2:$I$1722,9,FALSE),"")</f>
        <v>30</v>
      </c>
      <c r="DM149" s="2">
        <f>IFERROR(VLOOKUP($CS$1&amp;'Service PJ'!$D147&amp;'Service PJ'!$B147&amp;'Service PJ'!$A147&amp;"*",'EPA_US9RT techs'!$A$2:$I$1722,9,FALSE),"")</f>
        <v>30</v>
      </c>
      <c r="DN149" s="2">
        <f>IFERROR(VLOOKUP($CS$1&amp;'Service PJ'!$D147&amp;'Service PJ'!$B147&amp;'Service PJ'!$A147&amp;"*",'EPA_US9RT techs'!$A$2:$I$1722,9,FALSE),"")</f>
        <v>30</v>
      </c>
      <c r="DO149" s="2">
        <f>IFERROR(VLOOKUP($CS$1&amp;'Service PJ'!$D147&amp;'Service PJ'!$B147&amp;'Service PJ'!$A147&amp;"*",'EPA_US9RT techs'!$A$2:$I$1722,9,FALSE),"")</f>
        <v>30</v>
      </c>
      <c r="DP149" s="2">
        <f>IFERROR(VLOOKUP($CS$1&amp;'Service PJ'!$D147&amp;'Service PJ'!$B147&amp;'Service PJ'!$A147&amp;"*",'EPA_US9RT techs'!$A$2:$I$1722,9,FALSE),"")</f>
        <v>30</v>
      </c>
      <c r="DQ149" s="2">
        <f>IFERROR(VLOOKUP($CS$1&amp;'Service PJ'!$D147&amp;'Service PJ'!$B147&amp;'Service PJ'!$A147&amp;"*",'EPA_US9RT techs'!$A$2:$I$1722,9,FALSE),"")</f>
        <v>30</v>
      </c>
      <c r="DR149" s="2">
        <f>IFERROR(VLOOKUP($CS$1&amp;'Service PJ'!$D147&amp;'Service PJ'!$B147&amp;'Service PJ'!$A147&amp;"*",'EPA_US9RT techs'!$A$2:$I$1722,9,FALSE),"")</f>
        <v>30</v>
      </c>
      <c r="DS149" s="2">
        <f>IFERROR(VLOOKUP($CS$1&amp;'Service PJ'!$D147&amp;'Service PJ'!$B147&amp;'Service PJ'!$A147&amp;"*",'EPA_US9RT techs'!$A$2:$I$1722,9,FALSE),"")</f>
        <v>30</v>
      </c>
      <c r="DT149" s="2">
        <f>IFERROR(VLOOKUP($CS$1&amp;'Service PJ'!$D147&amp;'Service PJ'!$B147&amp;'Service PJ'!$A147&amp;"*",'EPA_US9RT techs'!$A$2:$I$1722,9,FALSE),"")</f>
        <v>30</v>
      </c>
      <c r="DU149" s="2">
        <f>IFERROR(VLOOKUP($CS$1&amp;'Service PJ'!$D147&amp;'Service PJ'!$B147&amp;'Service PJ'!$A147&amp;"*",'EPA_US9RT techs'!$A$2:$I$1722,9,FALSE),"")</f>
        <v>30</v>
      </c>
      <c r="DV149" s="2">
        <f>IFERROR(VLOOKUP($CS$1&amp;'Service PJ'!$D147&amp;'Service PJ'!$B147&amp;'Service PJ'!$A147&amp;"*",'EPA_US9RT techs'!$A$2:$I$1722,9,FALSE),"")</f>
        <v>30</v>
      </c>
      <c r="DW149" s="2">
        <f>IFERROR(VLOOKUP($CS$1&amp;'Service PJ'!$D147&amp;'Service PJ'!$B147&amp;'Service PJ'!$A147&amp;"*",'EPA_US9RT techs'!$A$2:$I$1722,9,FALSE),"")</f>
        <v>30</v>
      </c>
    </row>
    <row r="150" spans="1:127" x14ac:dyDescent="0.45">
      <c r="A150" t="str">
        <f>IF(SUM(B150:R150)=0,"\I:",'Service PJ'!$D148&amp;"_"&amp;'Service PJ'!$E148&amp;"_"&amp;'Service PJ'!$C148)</f>
        <v>\I:</v>
      </c>
      <c r="B150" s="14" t="str">
        <f>IFERROR(VLOOKUP($A$1&amp;'Service PJ'!$D148&amp;'Service PJ'!$B148&amp;'Service PJ'!$A148&amp;"*",'EPA_US9RT techs'!$A$2:$I$1722,9,FALSE),"")</f>
        <v/>
      </c>
      <c r="C150" s="14" t="str">
        <f>IFERROR(VLOOKUP($A$1&amp;'Service PJ'!$D148&amp;'Service PJ'!$B148&amp;'Service PJ'!$A148&amp;"*",'EPA_US9RT techs'!$A$2:$I$1722,9,FALSE),"")</f>
        <v/>
      </c>
      <c r="D150" s="14" t="str">
        <f>IFERROR(VLOOKUP($A$1&amp;'Service PJ'!$D148&amp;'Service PJ'!$B148&amp;'Service PJ'!$A148&amp;"*",'EPA_US9RT techs'!$A$2:$I$1722,9,FALSE),"")</f>
        <v/>
      </c>
      <c r="E150" s="14" t="str">
        <f>IFERROR(VLOOKUP($A$1&amp;'Service PJ'!$D148&amp;'Service PJ'!$B148&amp;'Service PJ'!$A148&amp;"*",'EPA_US9RT techs'!$A$2:$I$1722,9,FALSE),"")</f>
        <v/>
      </c>
      <c r="F150" s="14" t="str">
        <f>IFERROR(VLOOKUP($A$1&amp;'Service PJ'!$D148&amp;'Service PJ'!$B148&amp;'Service PJ'!$A148&amp;"*",'EPA_US9RT techs'!$A$2:$I$1722,9,FALSE),"")</f>
        <v/>
      </c>
      <c r="G150" s="14" t="str">
        <f>IFERROR(VLOOKUP($A$1&amp;'Service PJ'!$D148&amp;'Service PJ'!$B148&amp;'Service PJ'!$A148&amp;"*",'EPA_US9RT techs'!$A$2:$I$1722,9,FALSE),"")</f>
        <v/>
      </c>
      <c r="H150" s="14" t="str">
        <f>IFERROR(VLOOKUP($A$1&amp;'Service PJ'!$D148&amp;'Service PJ'!$B148&amp;'Service PJ'!$A148&amp;"*",'EPA_US9RT techs'!$A$2:$I$1722,9,FALSE),"")</f>
        <v/>
      </c>
      <c r="I150" s="14" t="str">
        <f>IFERROR(VLOOKUP($A$1&amp;'Service PJ'!$D148&amp;'Service PJ'!$B148&amp;'Service PJ'!$A148&amp;"*",'EPA_US9RT techs'!$A$2:$I$1722,9,FALSE),"")</f>
        <v/>
      </c>
      <c r="J150" s="14" t="str">
        <f>IFERROR(VLOOKUP($A$1&amp;'Service PJ'!$D148&amp;'Service PJ'!$B148&amp;'Service PJ'!$A148&amp;"*",'EPA_US9RT techs'!$A$2:$I$1722,9,FALSE),"")</f>
        <v/>
      </c>
      <c r="K150" s="14" t="str">
        <f>IFERROR(VLOOKUP($A$1&amp;'Service PJ'!$D148&amp;'Service PJ'!$B148&amp;'Service PJ'!$A148&amp;"*",'EPA_US9RT techs'!$A$2:$I$1722,9,FALSE),"")</f>
        <v/>
      </c>
      <c r="L150" s="14" t="str">
        <f>IFERROR(VLOOKUP($A$1&amp;'Service PJ'!$D148&amp;'Service PJ'!$B148&amp;'Service PJ'!$A148&amp;"*",'EPA_US9RT techs'!$A$2:$I$1722,9,FALSE),"")</f>
        <v/>
      </c>
      <c r="M150" s="14" t="str">
        <f>IFERROR(VLOOKUP($A$1&amp;'Service PJ'!$D148&amp;'Service PJ'!$B148&amp;'Service PJ'!$A148&amp;"*",'EPA_US9RT techs'!$A$2:$I$1722,9,FALSE),"")</f>
        <v/>
      </c>
      <c r="N150" s="14" t="str">
        <f>IFERROR(VLOOKUP($A$1&amp;'Service PJ'!$D148&amp;'Service PJ'!$B148&amp;'Service PJ'!$A148&amp;"*",'EPA_US9RT techs'!$A$2:$I$1722,9,FALSE),"")</f>
        <v/>
      </c>
      <c r="O150" s="14" t="str">
        <f>IFERROR(VLOOKUP($A$1&amp;'Service PJ'!$D148&amp;'Service PJ'!$B148&amp;'Service PJ'!$A148&amp;"*",'EPA_US9RT techs'!$A$2:$I$1722,9,FALSE),"")</f>
        <v/>
      </c>
      <c r="P150" s="14" t="str">
        <f>IFERROR(VLOOKUP($A$1&amp;'Service PJ'!$D148&amp;'Service PJ'!$B148&amp;'Service PJ'!$A148&amp;"*",'EPA_US9RT techs'!$A$2:$I$1722,9,FALSE),"")</f>
        <v/>
      </c>
      <c r="Q150" s="14" t="str">
        <f>IFERROR(VLOOKUP($A$1&amp;'Service PJ'!$D148&amp;'Service PJ'!$B148&amp;'Service PJ'!$A148&amp;"*",'EPA_US9RT techs'!$A$2:$I$1722,9,FALSE),"")</f>
        <v/>
      </c>
      <c r="R150" s="14" t="str">
        <f>IFERROR(VLOOKUP($A$1&amp;'Service PJ'!$D148&amp;'Service PJ'!$B148&amp;'Service PJ'!$A148&amp;"*",'EPA_US9RT techs'!$A$2:$I$1722,9,FALSE),"")</f>
        <v/>
      </c>
      <c r="S150" s="14" t="str">
        <f>IFERROR(VLOOKUP($A$1&amp;'Service PJ'!$D148&amp;'Service PJ'!$B148&amp;'Service PJ'!$A148&amp;"*",'EPA_US9RT techs'!$A$2:$I$1722,9,FALSE),"")</f>
        <v/>
      </c>
      <c r="T150" s="14" t="str">
        <f>IFERROR(VLOOKUP($A$1&amp;'Service PJ'!$D148&amp;'Service PJ'!$B148&amp;'Service PJ'!$A148&amp;"*",'EPA_US9RT techs'!$A$2:$I$1722,9,FALSE),"")</f>
        <v/>
      </c>
      <c r="U150" s="14" t="str">
        <f>IFERROR(VLOOKUP($A$1&amp;'Service PJ'!$D148&amp;'Service PJ'!$B148&amp;'Service PJ'!$A148&amp;"*",'EPA_US9RT techs'!$A$2:$I$1722,9,FALSE),"")</f>
        <v/>
      </c>
      <c r="V150" s="14" t="str">
        <f>IFERROR(VLOOKUP($A$1&amp;'Service PJ'!$D148&amp;'Service PJ'!$B148&amp;'Service PJ'!$A148&amp;"*",'EPA_US9RT techs'!$A$2:$I$1722,9,FALSE),"")</f>
        <v/>
      </c>
      <c r="W150" s="14" t="str">
        <f>IFERROR(VLOOKUP($A$1&amp;'Service PJ'!$D148&amp;'Service PJ'!$B148&amp;'Service PJ'!$A148&amp;"*",'EPA_US9RT techs'!$A$2:$I$1722,9,FALSE),"")</f>
        <v/>
      </c>
      <c r="X150" s="14" t="str">
        <f>IFERROR(VLOOKUP($A$1&amp;'Service PJ'!$D148&amp;'Service PJ'!$B148&amp;'Service PJ'!$A148&amp;"*",'EPA_US9RT techs'!$A$2:$I$1722,9,FALSE),"")</f>
        <v/>
      </c>
      <c r="Y150" s="14" t="str">
        <f>IFERROR(VLOOKUP($A$1&amp;'Service PJ'!$D148&amp;'Service PJ'!$B148&amp;'Service PJ'!$A148&amp;"*",'EPA_US9RT techs'!$A$2:$I$1722,9,FALSE),"")</f>
        <v/>
      </c>
      <c r="Z150" s="14" t="str">
        <f>IFERROR(VLOOKUP($A$1&amp;'Service PJ'!$D148&amp;'Service PJ'!$B148&amp;'Service PJ'!$A148&amp;"*",'EPA_US9RT techs'!$A$2:$I$1722,9,FALSE),"")</f>
        <v/>
      </c>
      <c r="AA150" s="14" t="str">
        <f>IFERROR(VLOOKUP($A$1&amp;'Service PJ'!$D148&amp;'Service PJ'!$B148&amp;'Service PJ'!$A148&amp;"*",'EPA_US9RT techs'!$A$2:$I$1722,9,FALSE),"")</f>
        <v/>
      </c>
      <c r="AB150" s="14" t="str">
        <f>IFERROR(VLOOKUP($A$1&amp;'Service PJ'!$D148&amp;'Service PJ'!$B148&amp;'Service PJ'!$A148&amp;"*",'EPA_US9RT techs'!$A$2:$I$1722,9,FALSE),"")</f>
        <v/>
      </c>
      <c r="AC150" s="14" t="str">
        <f>IFERROR(VLOOKUP($A$1&amp;'Service PJ'!$D148&amp;'Service PJ'!$B148&amp;'Service PJ'!$A148&amp;"*",'EPA_US9RT techs'!$A$2:$I$1722,9,FALSE),"")</f>
        <v/>
      </c>
      <c r="AD150" s="14" t="str">
        <f>IFERROR(VLOOKUP($A$1&amp;'Service PJ'!$D148&amp;'Service PJ'!$B148&amp;'Service PJ'!$A148&amp;"*",'EPA_US9RT techs'!$A$2:$I$1722,9,FALSE),"")</f>
        <v/>
      </c>
      <c r="AE150" s="14" t="str">
        <f>IFERROR(VLOOKUP($A$1&amp;'Service PJ'!$D148&amp;'Service PJ'!$B148&amp;'Service PJ'!$A148&amp;"*",'EPA_US9RT techs'!$A$2:$I$1722,9,FALSE),"")</f>
        <v/>
      </c>
      <c r="AG150" t="str">
        <f>IF(SUM(AH150:AX150)=0,"\I:",'Service PJ'!$D148&amp;"_"&amp;'Service PJ'!$E148&amp;"_"&amp;'Service PJ'!$C148)</f>
        <v>\I:</v>
      </c>
      <c r="AH150" s="14" t="str">
        <f>IFERROR(VLOOKUP($AG$1&amp;'Service PJ'!$D148&amp;'Service PJ'!$B148&amp;'Service PJ'!$A148&amp;"*",'EPA_US9RT techs'!$A$2:$I$1722,9,FALSE),"")</f>
        <v/>
      </c>
      <c r="AI150" s="14" t="str">
        <f>IFERROR(VLOOKUP($AG$1&amp;'Service PJ'!$D148&amp;'Service PJ'!$B148&amp;'Service PJ'!$A148&amp;"*",'EPA_US9RT techs'!$A$2:$I$1722,9,FALSE),"")</f>
        <v/>
      </c>
      <c r="AJ150" s="14" t="str">
        <f>IFERROR(VLOOKUP($AG$1&amp;'Service PJ'!$D148&amp;'Service PJ'!$B148&amp;'Service PJ'!$A148&amp;"*",'EPA_US9RT techs'!$A$2:$I$1722,9,FALSE),"")</f>
        <v/>
      </c>
      <c r="AK150" s="14" t="str">
        <f>IFERROR(VLOOKUP($AG$1&amp;'Service PJ'!$D148&amp;'Service PJ'!$B148&amp;'Service PJ'!$A148&amp;"*",'EPA_US9RT techs'!$A$2:$I$1722,9,FALSE),"")</f>
        <v/>
      </c>
      <c r="AL150" s="14" t="str">
        <f>IFERROR(VLOOKUP($AG$1&amp;'Service PJ'!$D148&amp;'Service PJ'!$B148&amp;'Service PJ'!$A148&amp;"*",'EPA_US9RT techs'!$A$2:$I$1722,9,FALSE),"")</f>
        <v/>
      </c>
      <c r="AM150" s="14" t="str">
        <f>IFERROR(VLOOKUP($AG$1&amp;'Service PJ'!$D148&amp;'Service PJ'!$B148&amp;'Service PJ'!$A148&amp;"*",'EPA_US9RT techs'!$A$2:$I$1722,9,FALSE),"")</f>
        <v/>
      </c>
      <c r="AN150" s="14" t="str">
        <f>IFERROR(VLOOKUP($AG$1&amp;'Service PJ'!$D148&amp;'Service PJ'!$B148&amp;'Service PJ'!$A148&amp;"*",'EPA_US9RT techs'!$A$2:$I$1722,9,FALSE),"")</f>
        <v/>
      </c>
      <c r="AO150" s="14" t="str">
        <f>IFERROR(VLOOKUP($AG$1&amp;'Service PJ'!$D148&amp;'Service PJ'!$B148&amp;'Service PJ'!$A148&amp;"*",'EPA_US9RT techs'!$A$2:$I$1722,9,FALSE),"")</f>
        <v/>
      </c>
      <c r="AP150" s="14" t="str">
        <f>IFERROR(VLOOKUP($AG$1&amp;'Service PJ'!$D148&amp;'Service PJ'!$B148&amp;'Service PJ'!$A148&amp;"*",'EPA_US9RT techs'!$A$2:$I$1722,9,FALSE),"")</f>
        <v/>
      </c>
      <c r="AQ150" s="14" t="str">
        <f>IFERROR(VLOOKUP($AG$1&amp;'Service PJ'!$D148&amp;'Service PJ'!$B148&amp;'Service PJ'!$A148&amp;"*",'EPA_US9RT techs'!$A$2:$I$1722,9,FALSE),"")</f>
        <v/>
      </c>
      <c r="AR150" s="14" t="str">
        <f>IFERROR(VLOOKUP($AG$1&amp;'Service PJ'!$D148&amp;'Service PJ'!$B148&amp;'Service PJ'!$A148&amp;"*",'EPA_US9RT techs'!$A$2:$I$1722,9,FALSE),"")</f>
        <v/>
      </c>
      <c r="AS150" s="14" t="str">
        <f>IFERROR(VLOOKUP($AG$1&amp;'Service PJ'!$D148&amp;'Service PJ'!$B148&amp;'Service PJ'!$A148&amp;"*",'EPA_US9RT techs'!$A$2:$I$1722,9,FALSE),"")</f>
        <v/>
      </c>
      <c r="AT150" s="14" t="str">
        <f>IFERROR(VLOOKUP($AG$1&amp;'Service PJ'!$D148&amp;'Service PJ'!$B148&amp;'Service PJ'!$A148&amp;"*",'EPA_US9RT techs'!$A$2:$I$1722,9,FALSE),"")</f>
        <v/>
      </c>
      <c r="AU150" s="14" t="str">
        <f>IFERROR(VLOOKUP($AG$1&amp;'Service PJ'!$D148&amp;'Service PJ'!$B148&amp;'Service PJ'!$A148&amp;"*",'EPA_US9RT techs'!$A$2:$I$1722,9,FALSE),"")</f>
        <v/>
      </c>
      <c r="AV150" s="14" t="str">
        <f>IFERROR(VLOOKUP($AG$1&amp;'Service PJ'!$D148&amp;'Service PJ'!$B148&amp;'Service PJ'!$A148&amp;"*",'EPA_US9RT techs'!$A$2:$I$1722,9,FALSE),"")</f>
        <v/>
      </c>
      <c r="AW150" s="14" t="str">
        <f>IFERROR(VLOOKUP($AG$1&amp;'Service PJ'!$D148&amp;'Service PJ'!$B148&amp;'Service PJ'!$A148&amp;"*",'EPA_US9RT techs'!$A$2:$I$1722,9,FALSE),"")</f>
        <v/>
      </c>
      <c r="AX150" s="14" t="str">
        <f>IFERROR(VLOOKUP($AG$1&amp;'Service PJ'!$D148&amp;'Service PJ'!$B148&amp;'Service PJ'!$A148&amp;"*",'EPA_US9RT techs'!$A$2:$I$1722,9,FALSE),"")</f>
        <v/>
      </c>
      <c r="AY150" s="14" t="str">
        <f>IFERROR(VLOOKUP($AG$1&amp;'Service PJ'!$D148&amp;'Service PJ'!$B148&amp;'Service PJ'!$A148&amp;"*",'EPA_US9RT techs'!$A$2:$I$1722,9,FALSE),"")</f>
        <v/>
      </c>
      <c r="AZ150" s="14" t="str">
        <f>IFERROR(VLOOKUP($AG$1&amp;'Service PJ'!$D148&amp;'Service PJ'!$B148&amp;'Service PJ'!$A148&amp;"*",'EPA_US9RT techs'!$A$2:$I$1722,9,FALSE),"")</f>
        <v/>
      </c>
      <c r="BA150" s="14" t="str">
        <f>IFERROR(VLOOKUP($AG$1&amp;'Service PJ'!$D148&amp;'Service PJ'!$B148&amp;'Service PJ'!$A148&amp;"*",'EPA_US9RT techs'!$A$2:$I$1722,9,FALSE),"")</f>
        <v/>
      </c>
      <c r="BB150" s="14" t="str">
        <f>IFERROR(VLOOKUP($AG$1&amp;'Service PJ'!$D148&amp;'Service PJ'!$B148&amp;'Service PJ'!$A148&amp;"*",'EPA_US9RT techs'!$A$2:$I$1722,9,FALSE),"")</f>
        <v/>
      </c>
      <c r="BC150" s="14" t="str">
        <f>IFERROR(VLOOKUP($AG$1&amp;'Service PJ'!$D148&amp;'Service PJ'!$B148&amp;'Service PJ'!$A148&amp;"*",'EPA_US9RT techs'!$A$2:$I$1722,9,FALSE),"")</f>
        <v/>
      </c>
      <c r="BD150" s="14" t="str">
        <f>IFERROR(VLOOKUP($AG$1&amp;'Service PJ'!$D148&amp;'Service PJ'!$B148&amp;'Service PJ'!$A148&amp;"*",'EPA_US9RT techs'!$A$2:$I$1722,9,FALSE),"")</f>
        <v/>
      </c>
      <c r="BE150" s="14" t="str">
        <f>IFERROR(VLOOKUP($AG$1&amp;'Service PJ'!$D148&amp;'Service PJ'!$B148&amp;'Service PJ'!$A148&amp;"*",'EPA_US9RT techs'!$A$2:$I$1722,9,FALSE),"")</f>
        <v/>
      </c>
      <c r="BF150" s="14" t="str">
        <f>IFERROR(VLOOKUP($AG$1&amp;'Service PJ'!$D148&amp;'Service PJ'!$B148&amp;'Service PJ'!$A148&amp;"*",'EPA_US9RT techs'!$A$2:$I$1722,9,FALSE),"")</f>
        <v/>
      </c>
      <c r="BG150" s="14" t="str">
        <f>IFERROR(VLOOKUP($AG$1&amp;'Service PJ'!$D148&amp;'Service PJ'!$B148&amp;'Service PJ'!$A148&amp;"*",'EPA_US9RT techs'!$A$2:$I$1722,9,FALSE),"")</f>
        <v/>
      </c>
      <c r="BH150" s="14" t="str">
        <f>IFERROR(VLOOKUP($AG$1&amp;'Service PJ'!$D148&amp;'Service PJ'!$B148&amp;'Service PJ'!$A148&amp;"*",'EPA_US9RT techs'!$A$2:$I$1722,9,FALSE),"")</f>
        <v/>
      </c>
      <c r="BI150" s="14" t="str">
        <f>IFERROR(VLOOKUP($AG$1&amp;'Service PJ'!$D148&amp;'Service PJ'!$B148&amp;'Service PJ'!$A148&amp;"*",'EPA_US9RT techs'!$A$2:$I$1722,9,FALSE),"")</f>
        <v/>
      </c>
      <c r="BJ150" s="14" t="str">
        <f>IFERROR(VLOOKUP($AG$1&amp;'Service PJ'!$D148&amp;'Service PJ'!$B148&amp;'Service PJ'!$A148&amp;"*",'EPA_US9RT techs'!$A$2:$I$1722,9,FALSE),"")</f>
        <v/>
      </c>
      <c r="BK150" s="14" t="str">
        <f>IFERROR(VLOOKUP($AG$1&amp;'Service PJ'!$D148&amp;'Service PJ'!$B148&amp;'Service PJ'!$A148&amp;"*",'EPA_US9RT techs'!$A$2:$I$1722,9,FALSE),"")</f>
        <v/>
      </c>
      <c r="BM150" t="str">
        <f>IF(SUM(BN150:CD150)=0,"\I:",'Service PJ'!$D148&amp;"_"&amp;'Service PJ'!$E148&amp;"_"&amp;'Service PJ'!$C148)</f>
        <v>\I:</v>
      </c>
      <c r="BN150" s="14" t="str">
        <f>IFERROR(VLOOKUP($BM$1&amp;'Service PJ'!$D148&amp;'Service PJ'!$B148&amp;'Service PJ'!$A148&amp;"*",'EPA_US9RT techs'!$A$2:$I$1722,9,FALSE),"")</f>
        <v/>
      </c>
      <c r="BO150" s="14" t="str">
        <f>IFERROR(VLOOKUP($BM$1&amp;'Service PJ'!$D148&amp;'Service PJ'!$B148&amp;'Service PJ'!$A148&amp;"*",'EPA_US9RT techs'!$A$2:$I$1722,9,FALSE),"")</f>
        <v/>
      </c>
      <c r="BP150" s="14" t="str">
        <f>IFERROR(VLOOKUP($BM$1&amp;'Service PJ'!$D148&amp;'Service PJ'!$B148&amp;'Service PJ'!$A148&amp;"*",'EPA_US9RT techs'!$A$2:$I$1722,9,FALSE),"")</f>
        <v/>
      </c>
      <c r="BQ150" s="14" t="str">
        <f>IFERROR(VLOOKUP($BM$1&amp;'Service PJ'!$D148&amp;'Service PJ'!$B148&amp;'Service PJ'!$A148&amp;"*",'EPA_US9RT techs'!$A$2:$I$1722,9,FALSE),"")</f>
        <v/>
      </c>
      <c r="BR150" s="14" t="str">
        <f>IFERROR(VLOOKUP($BM$1&amp;'Service PJ'!$D148&amp;'Service PJ'!$B148&amp;'Service PJ'!$A148&amp;"*",'EPA_US9RT techs'!$A$2:$I$1722,9,FALSE),"")</f>
        <v/>
      </c>
      <c r="BS150" s="14" t="str">
        <f>IFERROR(VLOOKUP($BM$1&amp;'Service PJ'!$D148&amp;'Service PJ'!$B148&amp;'Service PJ'!$A148&amp;"*",'EPA_US9RT techs'!$A$2:$I$1722,9,FALSE),"")</f>
        <v/>
      </c>
      <c r="BT150" s="14" t="str">
        <f>IFERROR(VLOOKUP($BM$1&amp;'Service PJ'!$D148&amp;'Service PJ'!$B148&amp;'Service PJ'!$A148&amp;"*",'EPA_US9RT techs'!$A$2:$I$1722,9,FALSE),"")</f>
        <v/>
      </c>
      <c r="BU150" s="14" t="str">
        <f>IFERROR(VLOOKUP($BM$1&amp;'Service PJ'!$D148&amp;'Service PJ'!$B148&amp;'Service PJ'!$A148&amp;"*",'EPA_US9RT techs'!$A$2:$I$1722,9,FALSE),"")</f>
        <v/>
      </c>
      <c r="BV150" s="14" t="str">
        <f>IFERROR(VLOOKUP($BM$1&amp;'Service PJ'!$D148&amp;'Service PJ'!$B148&amp;'Service PJ'!$A148&amp;"*",'EPA_US9RT techs'!$A$2:$I$1722,9,FALSE),"")</f>
        <v/>
      </c>
      <c r="BW150" s="14" t="str">
        <f>IFERROR(VLOOKUP($BM$1&amp;'Service PJ'!$D148&amp;'Service PJ'!$B148&amp;'Service PJ'!$A148&amp;"*",'EPA_US9RT techs'!$A$2:$I$1722,9,FALSE),"")</f>
        <v/>
      </c>
      <c r="BX150" s="14" t="str">
        <f>IFERROR(VLOOKUP($BM$1&amp;'Service PJ'!$D148&amp;'Service PJ'!$B148&amp;'Service PJ'!$A148&amp;"*",'EPA_US9RT techs'!$A$2:$I$1722,9,FALSE),"")</f>
        <v/>
      </c>
      <c r="BY150" s="14" t="str">
        <f>IFERROR(VLOOKUP($BM$1&amp;'Service PJ'!$D148&amp;'Service PJ'!$B148&amp;'Service PJ'!$A148&amp;"*",'EPA_US9RT techs'!$A$2:$I$1722,9,FALSE),"")</f>
        <v/>
      </c>
      <c r="BZ150" s="14" t="str">
        <f>IFERROR(VLOOKUP($BM$1&amp;'Service PJ'!$D148&amp;'Service PJ'!$B148&amp;'Service PJ'!$A148&amp;"*",'EPA_US9RT techs'!$A$2:$I$1722,9,FALSE),"")</f>
        <v/>
      </c>
      <c r="CA150" s="14" t="str">
        <f>IFERROR(VLOOKUP($BM$1&amp;'Service PJ'!$D148&amp;'Service PJ'!$B148&amp;'Service PJ'!$A148&amp;"*",'EPA_US9RT techs'!$A$2:$I$1722,9,FALSE),"")</f>
        <v/>
      </c>
      <c r="CB150" s="14" t="str">
        <f>IFERROR(VLOOKUP($BM$1&amp;'Service PJ'!$D148&amp;'Service PJ'!$B148&amp;'Service PJ'!$A148&amp;"*",'EPA_US9RT techs'!$A$2:$I$1722,9,FALSE),"")</f>
        <v/>
      </c>
      <c r="CC150" s="14" t="str">
        <f>IFERROR(VLOOKUP($BM$1&amp;'Service PJ'!$D148&amp;'Service PJ'!$B148&amp;'Service PJ'!$A148&amp;"*",'EPA_US9RT techs'!$A$2:$I$1722,9,FALSE),"")</f>
        <v/>
      </c>
      <c r="CD150" s="14" t="str">
        <f>IFERROR(VLOOKUP($BM$1&amp;'Service PJ'!$D148&amp;'Service PJ'!$B148&amp;'Service PJ'!$A148&amp;"*",'EPA_US9RT techs'!$A$2:$I$1722,9,FALSE),"")</f>
        <v/>
      </c>
      <c r="CE150" s="14" t="str">
        <f>IFERROR(VLOOKUP($BM$1&amp;'Service PJ'!$D148&amp;'Service PJ'!$B148&amp;'Service PJ'!$A148&amp;"*",'EPA_US9RT techs'!$A$2:$I$1722,9,FALSE),"")</f>
        <v/>
      </c>
      <c r="CF150" s="14" t="str">
        <f>IFERROR(VLOOKUP($BM$1&amp;'Service PJ'!$D148&amp;'Service PJ'!$B148&amp;'Service PJ'!$A148&amp;"*",'EPA_US9RT techs'!$A$2:$I$1722,9,FALSE),"")</f>
        <v/>
      </c>
      <c r="CG150" s="14" t="str">
        <f>IFERROR(VLOOKUP($BM$1&amp;'Service PJ'!$D148&amp;'Service PJ'!$B148&amp;'Service PJ'!$A148&amp;"*",'EPA_US9RT techs'!$A$2:$I$1722,9,FALSE),"")</f>
        <v/>
      </c>
      <c r="CH150" s="14" t="str">
        <f>IFERROR(VLOOKUP($BM$1&amp;'Service PJ'!$D148&amp;'Service PJ'!$B148&amp;'Service PJ'!$A148&amp;"*",'EPA_US9RT techs'!$A$2:$I$1722,9,FALSE),"")</f>
        <v/>
      </c>
      <c r="CI150" s="14" t="str">
        <f>IFERROR(VLOOKUP($BM$1&amp;'Service PJ'!$D148&amp;'Service PJ'!$B148&amp;'Service PJ'!$A148&amp;"*",'EPA_US9RT techs'!$A$2:$I$1722,9,FALSE),"")</f>
        <v/>
      </c>
      <c r="CJ150" s="14" t="str">
        <f>IFERROR(VLOOKUP($BM$1&amp;'Service PJ'!$D148&amp;'Service PJ'!$B148&amp;'Service PJ'!$A148&amp;"*",'EPA_US9RT techs'!$A$2:$I$1722,9,FALSE),"")</f>
        <v/>
      </c>
      <c r="CK150" s="14" t="str">
        <f>IFERROR(VLOOKUP($BM$1&amp;'Service PJ'!$D148&amp;'Service PJ'!$B148&amp;'Service PJ'!$A148&amp;"*",'EPA_US9RT techs'!$A$2:$I$1722,9,FALSE),"")</f>
        <v/>
      </c>
      <c r="CL150" s="14" t="str">
        <f>IFERROR(VLOOKUP($BM$1&amp;'Service PJ'!$D148&amp;'Service PJ'!$B148&amp;'Service PJ'!$A148&amp;"*",'EPA_US9RT techs'!$A$2:$I$1722,9,FALSE),"")</f>
        <v/>
      </c>
      <c r="CM150" s="14" t="str">
        <f>IFERROR(VLOOKUP($BM$1&amp;'Service PJ'!$D148&amp;'Service PJ'!$B148&amp;'Service PJ'!$A148&amp;"*",'EPA_US9RT techs'!$A$2:$I$1722,9,FALSE),"")</f>
        <v/>
      </c>
      <c r="CN150" s="14" t="str">
        <f>IFERROR(VLOOKUP($BM$1&amp;'Service PJ'!$D148&amp;'Service PJ'!$B148&amp;'Service PJ'!$A148&amp;"*",'EPA_US9RT techs'!$A$2:$I$1722,9,FALSE),"")</f>
        <v/>
      </c>
      <c r="CO150" s="14" t="str">
        <f>IFERROR(VLOOKUP($BM$1&amp;'Service PJ'!$D148&amp;'Service PJ'!$B148&amp;'Service PJ'!$A148&amp;"*",'EPA_US9RT techs'!$A$2:$I$1722,9,FALSE),"")</f>
        <v/>
      </c>
      <c r="CP150" s="14" t="str">
        <f>IFERROR(VLOOKUP($BM$1&amp;'Service PJ'!$D148&amp;'Service PJ'!$B148&amp;'Service PJ'!$A148&amp;"*",'EPA_US9RT techs'!$A$2:$I$1722,9,FALSE),"")</f>
        <v/>
      </c>
      <c r="CQ150" s="14" t="str">
        <f>IFERROR(VLOOKUP($BM$1&amp;'Service PJ'!$D148&amp;'Service PJ'!$B148&amp;'Service PJ'!$A148&amp;"*",'EPA_US9RT techs'!$A$2:$I$1722,9,FALSE),"")</f>
        <v/>
      </c>
      <c r="CS150" t="str">
        <f>IF(SUM(CT150:DJ150)=0,"\I:",'Service PJ'!$D148&amp;"_"&amp;'Service PJ'!$E148&amp;"_"&amp;'Service PJ'!$C148)</f>
        <v>\I:</v>
      </c>
      <c r="CT150" s="2" t="str">
        <f>IFERROR(VLOOKUP($CS$1&amp;'Service PJ'!$D148&amp;'Service PJ'!$B148&amp;'Service PJ'!$A148&amp;"*",'EPA_US9RT techs'!$A$2:$I$1722,9,FALSE),"")</f>
        <v/>
      </c>
      <c r="CU150" s="2" t="str">
        <f>IFERROR(VLOOKUP($CS$1&amp;'Service PJ'!$D148&amp;'Service PJ'!$B148&amp;'Service PJ'!$A148&amp;"*",'EPA_US9RT techs'!$A$2:$I$1722,9,FALSE),"")</f>
        <v/>
      </c>
      <c r="CV150" s="2" t="str">
        <f>IFERROR(VLOOKUP($CS$1&amp;'Service PJ'!$D148&amp;'Service PJ'!$B148&amp;'Service PJ'!$A148&amp;"*",'EPA_US9RT techs'!$A$2:$I$1722,9,FALSE),"")</f>
        <v/>
      </c>
      <c r="CW150" s="2" t="str">
        <f>IFERROR(VLOOKUP($CS$1&amp;'Service PJ'!$D148&amp;'Service PJ'!$B148&amp;'Service PJ'!$A148&amp;"*",'EPA_US9RT techs'!$A$2:$I$1722,9,FALSE),"")</f>
        <v/>
      </c>
      <c r="CX150" s="2" t="str">
        <f>IFERROR(VLOOKUP($CS$1&amp;'Service PJ'!$D148&amp;'Service PJ'!$B148&amp;'Service PJ'!$A148&amp;"*",'EPA_US9RT techs'!$A$2:$I$1722,9,FALSE),"")</f>
        <v/>
      </c>
      <c r="CY150" s="2" t="str">
        <f>IFERROR(VLOOKUP($CS$1&amp;'Service PJ'!$D148&amp;'Service PJ'!$B148&amp;'Service PJ'!$A148&amp;"*",'EPA_US9RT techs'!$A$2:$I$1722,9,FALSE),"")</f>
        <v/>
      </c>
      <c r="CZ150" s="2" t="str">
        <f>IFERROR(VLOOKUP($CS$1&amp;'Service PJ'!$D148&amp;'Service PJ'!$B148&amp;'Service PJ'!$A148&amp;"*",'EPA_US9RT techs'!$A$2:$I$1722,9,FALSE),"")</f>
        <v/>
      </c>
      <c r="DA150" s="2" t="str">
        <f>IFERROR(VLOOKUP($CS$1&amp;'Service PJ'!$D148&amp;'Service PJ'!$B148&amp;'Service PJ'!$A148&amp;"*",'EPA_US9RT techs'!$A$2:$I$1722,9,FALSE),"")</f>
        <v/>
      </c>
      <c r="DB150" s="2" t="str">
        <f>IFERROR(VLOOKUP($CS$1&amp;'Service PJ'!$D148&amp;'Service PJ'!$B148&amp;'Service PJ'!$A148&amp;"*",'EPA_US9RT techs'!$A$2:$I$1722,9,FALSE),"")</f>
        <v/>
      </c>
      <c r="DC150" s="2" t="str">
        <f>IFERROR(VLOOKUP($CS$1&amp;'Service PJ'!$D148&amp;'Service PJ'!$B148&amp;'Service PJ'!$A148&amp;"*",'EPA_US9RT techs'!$A$2:$I$1722,9,FALSE),"")</f>
        <v/>
      </c>
      <c r="DD150" s="2" t="str">
        <f>IFERROR(VLOOKUP($CS$1&amp;'Service PJ'!$D148&amp;'Service PJ'!$B148&amp;'Service PJ'!$A148&amp;"*",'EPA_US9RT techs'!$A$2:$I$1722,9,FALSE),"")</f>
        <v/>
      </c>
      <c r="DE150" s="2" t="str">
        <f>IFERROR(VLOOKUP($CS$1&amp;'Service PJ'!$D148&amp;'Service PJ'!$B148&amp;'Service PJ'!$A148&amp;"*",'EPA_US9RT techs'!$A$2:$I$1722,9,FALSE),"")</f>
        <v/>
      </c>
      <c r="DF150" s="2" t="str">
        <f>IFERROR(VLOOKUP($CS$1&amp;'Service PJ'!$D148&amp;'Service PJ'!$B148&amp;'Service PJ'!$A148&amp;"*",'EPA_US9RT techs'!$A$2:$I$1722,9,FALSE),"")</f>
        <v/>
      </c>
      <c r="DG150" s="2" t="str">
        <f>IFERROR(VLOOKUP($CS$1&amp;'Service PJ'!$D148&amp;'Service PJ'!$B148&amp;'Service PJ'!$A148&amp;"*",'EPA_US9RT techs'!$A$2:$I$1722,9,FALSE),"")</f>
        <v/>
      </c>
      <c r="DH150" s="2" t="str">
        <f>IFERROR(VLOOKUP($CS$1&amp;'Service PJ'!$D148&amp;'Service PJ'!$B148&amp;'Service PJ'!$A148&amp;"*",'EPA_US9RT techs'!$A$2:$I$1722,9,FALSE),"")</f>
        <v/>
      </c>
      <c r="DI150" s="2" t="str">
        <f>IFERROR(VLOOKUP($CS$1&amp;'Service PJ'!$D148&amp;'Service PJ'!$B148&amp;'Service PJ'!$A148&amp;"*",'EPA_US9RT techs'!$A$2:$I$1722,9,FALSE),"")</f>
        <v/>
      </c>
      <c r="DJ150" s="2" t="str">
        <f>IFERROR(VLOOKUP($CS$1&amp;'Service PJ'!$D148&amp;'Service PJ'!$B148&amp;'Service PJ'!$A148&amp;"*",'EPA_US9RT techs'!$A$2:$I$1722,9,FALSE),"")</f>
        <v/>
      </c>
      <c r="DK150" s="2" t="str">
        <f>IFERROR(VLOOKUP($CS$1&amp;'Service PJ'!$D148&amp;'Service PJ'!$B148&amp;'Service PJ'!$A148&amp;"*",'EPA_US9RT techs'!$A$2:$I$1722,9,FALSE),"")</f>
        <v/>
      </c>
      <c r="DL150" s="2" t="str">
        <f>IFERROR(VLOOKUP($CS$1&amp;'Service PJ'!$D148&amp;'Service PJ'!$B148&amp;'Service PJ'!$A148&amp;"*",'EPA_US9RT techs'!$A$2:$I$1722,9,FALSE),"")</f>
        <v/>
      </c>
      <c r="DM150" s="2" t="str">
        <f>IFERROR(VLOOKUP($CS$1&amp;'Service PJ'!$D148&amp;'Service PJ'!$B148&amp;'Service PJ'!$A148&amp;"*",'EPA_US9RT techs'!$A$2:$I$1722,9,FALSE),"")</f>
        <v/>
      </c>
      <c r="DN150" s="2" t="str">
        <f>IFERROR(VLOOKUP($CS$1&amp;'Service PJ'!$D148&amp;'Service PJ'!$B148&amp;'Service PJ'!$A148&amp;"*",'EPA_US9RT techs'!$A$2:$I$1722,9,FALSE),"")</f>
        <v/>
      </c>
      <c r="DO150" s="2" t="str">
        <f>IFERROR(VLOOKUP($CS$1&amp;'Service PJ'!$D148&amp;'Service PJ'!$B148&amp;'Service PJ'!$A148&amp;"*",'EPA_US9RT techs'!$A$2:$I$1722,9,FALSE),"")</f>
        <v/>
      </c>
      <c r="DP150" s="2" t="str">
        <f>IFERROR(VLOOKUP($CS$1&amp;'Service PJ'!$D148&amp;'Service PJ'!$B148&amp;'Service PJ'!$A148&amp;"*",'EPA_US9RT techs'!$A$2:$I$1722,9,FALSE),"")</f>
        <v/>
      </c>
      <c r="DQ150" s="2" t="str">
        <f>IFERROR(VLOOKUP($CS$1&amp;'Service PJ'!$D148&amp;'Service PJ'!$B148&amp;'Service PJ'!$A148&amp;"*",'EPA_US9RT techs'!$A$2:$I$1722,9,FALSE),"")</f>
        <v/>
      </c>
      <c r="DR150" s="2" t="str">
        <f>IFERROR(VLOOKUP($CS$1&amp;'Service PJ'!$D148&amp;'Service PJ'!$B148&amp;'Service PJ'!$A148&amp;"*",'EPA_US9RT techs'!$A$2:$I$1722,9,FALSE),"")</f>
        <v/>
      </c>
      <c r="DS150" s="2" t="str">
        <f>IFERROR(VLOOKUP($CS$1&amp;'Service PJ'!$D148&amp;'Service PJ'!$B148&amp;'Service PJ'!$A148&amp;"*",'EPA_US9RT techs'!$A$2:$I$1722,9,FALSE),"")</f>
        <v/>
      </c>
      <c r="DT150" s="2" t="str">
        <f>IFERROR(VLOOKUP($CS$1&amp;'Service PJ'!$D148&amp;'Service PJ'!$B148&amp;'Service PJ'!$A148&amp;"*",'EPA_US9RT techs'!$A$2:$I$1722,9,FALSE),"")</f>
        <v/>
      </c>
      <c r="DU150" s="2" t="str">
        <f>IFERROR(VLOOKUP($CS$1&amp;'Service PJ'!$D148&amp;'Service PJ'!$B148&amp;'Service PJ'!$A148&amp;"*",'EPA_US9RT techs'!$A$2:$I$1722,9,FALSE),"")</f>
        <v/>
      </c>
      <c r="DV150" s="2" t="str">
        <f>IFERROR(VLOOKUP($CS$1&amp;'Service PJ'!$D148&amp;'Service PJ'!$B148&amp;'Service PJ'!$A148&amp;"*",'EPA_US9RT techs'!$A$2:$I$1722,9,FALSE),"")</f>
        <v/>
      </c>
      <c r="DW150" s="2" t="str">
        <f>IFERROR(VLOOKUP($CS$1&amp;'Service PJ'!$D148&amp;'Service PJ'!$B148&amp;'Service PJ'!$A148&amp;"*",'EPA_US9RT techs'!$A$2:$I$1722,9,FALSE),"")</f>
        <v/>
      </c>
    </row>
    <row r="151" spans="1:127" x14ac:dyDescent="0.45">
      <c r="A151" t="str">
        <f>IF(SUM(B151:R151)=0,"\I:",'Service PJ'!$D149&amp;"_"&amp;'Service PJ'!$E149&amp;"_"&amp;'Service PJ'!$C149)</f>
        <v>\I:</v>
      </c>
      <c r="B151" s="14" t="str">
        <f>IFERROR(VLOOKUP($A$1&amp;'Service PJ'!$D149&amp;'Service PJ'!$B149&amp;'Service PJ'!$A149&amp;"*",'EPA_US9RT techs'!$A$2:$I$1722,9,FALSE),"")</f>
        <v/>
      </c>
      <c r="C151" s="14" t="str">
        <f>IFERROR(VLOOKUP($A$1&amp;'Service PJ'!$D149&amp;'Service PJ'!$B149&amp;'Service PJ'!$A149&amp;"*",'EPA_US9RT techs'!$A$2:$I$1722,9,FALSE),"")</f>
        <v/>
      </c>
      <c r="D151" s="14" t="str">
        <f>IFERROR(VLOOKUP($A$1&amp;'Service PJ'!$D149&amp;'Service PJ'!$B149&amp;'Service PJ'!$A149&amp;"*",'EPA_US9RT techs'!$A$2:$I$1722,9,FALSE),"")</f>
        <v/>
      </c>
      <c r="E151" s="14" t="str">
        <f>IFERROR(VLOOKUP($A$1&amp;'Service PJ'!$D149&amp;'Service PJ'!$B149&amp;'Service PJ'!$A149&amp;"*",'EPA_US9RT techs'!$A$2:$I$1722,9,FALSE),"")</f>
        <v/>
      </c>
      <c r="F151" s="14" t="str">
        <f>IFERROR(VLOOKUP($A$1&amp;'Service PJ'!$D149&amp;'Service PJ'!$B149&amp;'Service PJ'!$A149&amp;"*",'EPA_US9RT techs'!$A$2:$I$1722,9,FALSE),"")</f>
        <v/>
      </c>
      <c r="G151" s="14" t="str">
        <f>IFERROR(VLOOKUP($A$1&amp;'Service PJ'!$D149&amp;'Service PJ'!$B149&amp;'Service PJ'!$A149&amp;"*",'EPA_US9RT techs'!$A$2:$I$1722,9,FALSE),"")</f>
        <v/>
      </c>
      <c r="H151" s="14" t="str">
        <f>IFERROR(VLOOKUP($A$1&amp;'Service PJ'!$D149&amp;'Service PJ'!$B149&amp;'Service PJ'!$A149&amp;"*",'EPA_US9RT techs'!$A$2:$I$1722,9,FALSE),"")</f>
        <v/>
      </c>
      <c r="I151" s="14" t="str">
        <f>IFERROR(VLOOKUP($A$1&amp;'Service PJ'!$D149&amp;'Service PJ'!$B149&amp;'Service PJ'!$A149&amp;"*",'EPA_US9RT techs'!$A$2:$I$1722,9,FALSE),"")</f>
        <v/>
      </c>
      <c r="J151" s="14" t="str">
        <f>IFERROR(VLOOKUP($A$1&amp;'Service PJ'!$D149&amp;'Service PJ'!$B149&amp;'Service PJ'!$A149&amp;"*",'EPA_US9RT techs'!$A$2:$I$1722,9,FALSE),"")</f>
        <v/>
      </c>
      <c r="K151" s="14" t="str">
        <f>IFERROR(VLOOKUP($A$1&amp;'Service PJ'!$D149&amp;'Service PJ'!$B149&amp;'Service PJ'!$A149&amp;"*",'EPA_US9RT techs'!$A$2:$I$1722,9,FALSE),"")</f>
        <v/>
      </c>
      <c r="L151" s="14" t="str">
        <f>IFERROR(VLOOKUP($A$1&amp;'Service PJ'!$D149&amp;'Service PJ'!$B149&amp;'Service PJ'!$A149&amp;"*",'EPA_US9RT techs'!$A$2:$I$1722,9,FALSE),"")</f>
        <v/>
      </c>
      <c r="M151" s="14" t="str">
        <f>IFERROR(VLOOKUP($A$1&amp;'Service PJ'!$D149&amp;'Service PJ'!$B149&amp;'Service PJ'!$A149&amp;"*",'EPA_US9RT techs'!$A$2:$I$1722,9,FALSE),"")</f>
        <v/>
      </c>
      <c r="N151" s="14" t="str">
        <f>IFERROR(VLOOKUP($A$1&amp;'Service PJ'!$D149&amp;'Service PJ'!$B149&amp;'Service PJ'!$A149&amp;"*",'EPA_US9RT techs'!$A$2:$I$1722,9,FALSE),"")</f>
        <v/>
      </c>
      <c r="O151" s="14" t="str">
        <f>IFERROR(VLOOKUP($A$1&amp;'Service PJ'!$D149&amp;'Service PJ'!$B149&amp;'Service PJ'!$A149&amp;"*",'EPA_US9RT techs'!$A$2:$I$1722,9,FALSE),"")</f>
        <v/>
      </c>
      <c r="P151" s="14" t="str">
        <f>IFERROR(VLOOKUP($A$1&amp;'Service PJ'!$D149&amp;'Service PJ'!$B149&amp;'Service PJ'!$A149&amp;"*",'EPA_US9RT techs'!$A$2:$I$1722,9,FALSE),"")</f>
        <v/>
      </c>
      <c r="Q151" s="14" t="str">
        <f>IFERROR(VLOOKUP($A$1&amp;'Service PJ'!$D149&amp;'Service PJ'!$B149&amp;'Service PJ'!$A149&amp;"*",'EPA_US9RT techs'!$A$2:$I$1722,9,FALSE),"")</f>
        <v/>
      </c>
      <c r="R151" s="14" t="str">
        <f>IFERROR(VLOOKUP($A$1&amp;'Service PJ'!$D149&amp;'Service PJ'!$B149&amp;'Service PJ'!$A149&amp;"*",'EPA_US9RT techs'!$A$2:$I$1722,9,FALSE),"")</f>
        <v/>
      </c>
      <c r="S151" s="14" t="str">
        <f>IFERROR(VLOOKUP($A$1&amp;'Service PJ'!$D149&amp;'Service PJ'!$B149&amp;'Service PJ'!$A149&amp;"*",'EPA_US9RT techs'!$A$2:$I$1722,9,FALSE),"")</f>
        <v/>
      </c>
      <c r="T151" s="14" t="str">
        <f>IFERROR(VLOOKUP($A$1&amp;'Service PJ'!$D149&amp;'Service PJ'!$B149&amp;'Service PJ'!$A149&amp;"*",'EPA_US9RT techs'!$A$2:$I$1722,9,FALSE),"")</f>
        <v/>
      </c>
      <c r="U151" s="14" t="str">
        <f>IFERROR(VLOOKUP($A$1&amp;'Service PJ'!$D149&amp;'Service PJ'!$B149&amp;'Service PJ'!$A149&amp;"*",'EPA_US9RT techs'!$A$2:$I$1722,9,FALSE),"")</f>
        <v/>
      </c>
      <c r="V151" s="14" t="str">
        <f>IFERROR(VLOOKUP($A$1&amp;'Service PJ'!$D149&amp;'Service PJ'!$B149&amp;'Service PJ'!$A149&amp;"*",'EPA_US9RT techs'!$A$2:$I$1722,9,FALSE),"")</f>
        <v/>
      </c>
      <c r="W151" s="14" t="str">
        <f>IFERROR(VLOOKUP($A$1&amp;'Service PJ'!$D149&amp;'Service PJ'!$B149&amp;'Service PJ'!$A149&amp;"*",'EPA_US9RT techs'!$A$2:$I$1722,9,FALSE),"")</f>
        <v/>
      </c>
      <c r="X151" s="14" t="str">
        <f>IFERROR(VLOOKUP($A$1&amp;'Service PJ'!$D149&amp;'Service PJ'!$B149&amp;'Service PJ'!$A149&amp;"*",'EPA_US9RT techs'!$A$2:$I$1722,9,FALSE),"")</f>
        <v/>
      </c>
      <c r="Y151" s="14" t="str">
        <f>IFERROR(VLOOKUP($A$1&amp;'Service PJ'!$D149&amp;'Service PJ'!$B149&amp;'Service PJ'!$A149&amp;"*",'EPA_US9RT techs'!$A$2:$I$1722,9,FALSE),"")</f>
        <v/>
      </c>
      <c r="Z151" s="14" t="str">
        <f>IFERROR(VLOOKUP($A$1&amp;'Service PJ'!$D149&amp;'Service PJ'!$B149&amp;'Service PJ'!$A149&amp;"*",'EPA_US9RT techs'!$A$2:$I$1722,9,FALSE),"")</f>
        <v/>
      </c>
      <c r="AA151" s="14" t="str">
        <f>IFERROR(VLOOKUP($A$1&amp;'Service PJ'!$D149&amp;'Service PJ'!$B149&amp;'Service PJ'!$A149&amp;"*",'EPA_US9RT techs'!$A$2:$I$1722,9,FALSE),"")</f>
        <v/>
      </c>
      <c r="AB151" s="14" t="str">
        <f>IFERROR(VLOOKUP($A$1&amp;'Service PJ'!$D149&amp;'Service PJ'!$B149&amp;'Service PJ'!$A149&amp;"*",'EPA_US9RT techs'!$A$2:$I$1722,9,FALSE),"")</f>
        <v/>
      </c>
      <c r="AC151" s="14" t="str">
        <f>IFERROR(VLOOKUP($A$1&amp;'Service PJ'!$D149&amp;'Service PJ'!$B149&amp;'Service PJ'!$A149&amp;"*",'EPA_US9RT techs'!$A$2:$I$1722,9,FALSE),"")</f>
        <v/>
      </c>
      <c r="AD151" s="14" t="str">
        <f>IFERROR(VLOOKUP($A$1&amp;'Service PJ'!$D149&amp;'Service PJ'!$B149&amp;'Service PJ'!$A149&amp;"*",'EPA_US9RT techs'!$A$2:$I$1722,9,FALSE),"")</f>
        <v/>
      </c>
      <c r="AE151" s="14" t="str">
        <f>IFERROR(VLOOKUP($A$1&amp;'Service PJ'!$D149&amp;'Service PJ'!$B149&amp;'Service PJ'!$A149&amp;"*",'EPA_US9RT techs'!$A$2:$I$1722,9,FALSE),"")</f>
        <v/>
      </c>
      <c r="AG151" t="str">
        <f>IF(SUM(AH151:AX151)=0,"\I:",'Service PJ'!$D149&amp;"_"&amp;'Service PJ'!$E149&amp;"_"&amp;'Service PJ'!$C149)</f>
        <v>\I:</v>
      </c>
      <c r="AH151" s="14" t="str">
        <f>IFERROR(VLOOKUP($AG$1&amp;'Service PJ'!$D149&amp;'Service PJ'!$B149&amp;'Service PJ'!$A149&amp;"*",'EPA_US9RT techs'!$A$2:$I$1722,9,FALSE),"")</f>
        <v/>
      </c>
      <c r="AI151" s="14" t="str">
        <f>IFERROR(VLOOKUP($AG$1&amp;'Service PJ'!$D149&amp;'Service PJ'!$B149&amp;'Service PJ'!$A149&amp;"*",'EPA_US9RT techs'!$A$2:$I$1722,9,FALSE),"")</f>
        <v/>
      </c>
      <c r="AJ151" s="14" t="str">
        <f>IFERROR(VLOOKUP($AG$1&amp;'Service PJ'!$D149&amp;'Service PJ'!$B149&amp;'Service PJ'!$A149&amp;"*",'EPA_US9RT techs'!$A$2:$I$1722,9,FALSE),"")</f>
        <v/>
      </c>
      <c r="AK151" s="14" t="str">
        <f>IFERROR(VLOOKUP($AG$1&amp;'Service PJ'!$D149&amp;'Service PJ'!$B149&amp;'Service PJ'!$A149&amp;"*",'EPA_US9RT techs'!$A$2:$I$1722,9,FALSE),"")</f>
        <v/>
      </c>
      <c r="AL151" s="14" t="str">
        <f>IFERROR(VLOOKUP($AG$1&amp;'Service PJ'!$D149&amp;'Service PJ'!$B149&amp;'Service PJ'!$A149&amp;"*",'EPA_US9RT techs'!$A$2:$I$1722,9,FALSE),"")</f>
        <v/>
      </c>
      <c r="AM151" s="14" t="str">
        <f>IFERROR(VLOOKUP($AG$1&amp;'Service PJ'!$D149&amp;'Service PJ'!$B149&amp;'Service PJ'!$A149&amp;"*",'EPA_US9RT techs'!$A$2:$I$1722,9,FALSE),"")</f>
        <v/>
      </c>
      <c r="AN151" s="14" t="str">
        <f>IFERROR(VLOOKUP($AG$1&amp;'Service PJ'!$D149&amp;'Service PJ'!$B149&amp;'Service PJ'!$A149&amp;"*",'EPA_US9RT techs'!$A$2:$I$1722,9,FALSE),"")</f>
        <v/>
      </c>
      <c r="AO151" s="14" t="str">
        <f>IFERROR(VLOOKUP($AG$1&amp;'Service PJ'!$D149&amp;'Service PJ'!$B149&amp;'Service PJ'!$A149&amp;"*",'EPA_US9RT techs'!$A$2:$I$1722,9,FALSE),"")</f>
        <v/>
      </c>
      <c r="AP151" s="14" t="str">
        <f>IFERROR(VLOOKUP($AG$1&amp;'Service PJ'!$D149&amp;'Service PJ'!$B149&amp;'Service PJ'!$A149&amp;"*",'EPA_US9RT techs'!$A$2:$I$1722,9,FALSE),"")</f>
        <v/>
      </c>
      <c r="AQ151" s="14" t="str">
        <f>IFERROR(VLOOKUP($AG$1&amp;'Service PJ'!$D149&amp;'Service PJ'!$B149&amp;'Service PJ'!$A149&amp;"*",'EPA_US9RT techs'!$A$2:$I$1722,9,FALSE),"")</f>
        <v/>
      </c>
      <c r="AR151" s="14" t="str">
        <f>IFERROR(VLOOKUP($AG$1&amp;'Service PJ'!$D149&amp;'Service PJ'!$B149&amp;'Service PJ'!$A149&amp;"*",'EPA_US9RT techs'!$A$2:$I$1722,9,FALSE),"")</f>
        <v/>
      </c>
      <c r="AS151" s="14" t="str">
        <f>IFERROR(VLOOKUP($AG$1&amp;'Service PJ'!$D149&amp;'Service PJ'!$B149&amp;'Service PJ'!$A149&amp;"*",'EPA_US9RT techs'!$A$2:$I$1722,9,FALSE),"")</f>
        <v/>
      </c>
      <c r="AT151" s="14" t="str">
        <f>IFERROR(VLOOKUP($AG$1&amp;'Service PJ'!$D149&amp;'Service PJ'!$B149&amp;'Service PJ'!$A149&amp;"*",'EPA_US9RT techs'!$A$2:$I$1722,9,FALSE),"")</f>
        <v/>
      </c>
      <c r="AU151" s="14" t="str">
        <f>IFERROR(VLOOKUP($AG$1&amp;'Service PJ'!$D149&amp;'Service PJ'!$B149&amp;'Service PJ'!$A149&amp;"*",'EPA_US9RT techs'!$A$2:$I$1722,9,FALSE),"")</f>
        <v/>
      </c>
      <c r="AV151" s="14" t="str">
        <f>IFERROR(VLOOKUP($AG$1&amp;'Service PJ'!$D149&amp;'Service PJ'!$B149&amp;'Service PJ'!$A149&amp;"*",'EPA_US9RT techs'!$A$2:$I$1722,9,FALSE),"")</f>
        <v/>
      </c>
      <c r="AW151" s="14" t="str">
        <f>IFERROR(VLOOKUP($AG$1&amp;'Service PJ'!$D149&amp;'Service PJ'!$B149&amp;'Service PJ'!$A149&amp;"*",'EPA_US9RT techs'!$A$2:$I$1722,9,FALSE),"")</f>
        <v/>
      </c>
      <c r="AX151" s="14" t="str">
        <f>IFERROR(VLOOKUP($AG$1&amp;'Service PJ'!$D149&amp;'Service PJ'!$B149&amp;'Service PJ'!$A149&amp;"*",'EPA_US9RT techs'!$A$2:$I$1722,9,FALSE),"")</f>
        <v/>
      </c>
      <c r="AY151" s="14" t="str">
        <f>IFERROR(VLOOKUP($AG$1&amp;'Service PJ'!$D149&amp;'Service PJ'!$B149&amp;'Service PJ'!$A149&amp;"*",'EPA_US9RT techs'!$A$2:$I$1722,9,FALSE),"")</f>
        <v/>
      </c>
      <c r="AZ151" s="14" t="str">
        <f>IFERROR(VLOOKUP($AG$1&amp;'Service PJ'!$D149&amp;'Service PJ'!$B149&amp;'Service PJ'!$A149&amp;"*",'EPA_US9RT techs'!$A$2:$I$1722,9,FALSE),"")</f>
        <v/>
      </c>
      <c r="BA151" s="14" t="str">
        <f>IFERROR(VLOOKUP($AG$1&amp;'Service PJ'!$D149&amp;'Service PJ'!$B149&amp;'Service PJ'!$A149&amp;"*",'EPA_US9RT techs'!$A$2:$I$1722,9,FALSE),"")</f>
        <v/>
      </c>
      <c r="BB151" s="14" t="str">
        <f>IFERROR(VLOOKUP($AG$1&amp;'Service PJ'!$D149&amp;'Service PJ'!$B149&amp;'Service PJ'!$A149&amp;"*",'EPA_US9RT techs'!$A$2:$I$1722,9,FALSE),"")</f>
        <v/>
      </c>
      <c r="BC151" s="14" t="str">
        <f>IFERROR(VLOOKUP($AG$1&amp;'Service PJ'!$D149&amp;'Service PJ'!$B149&amp;'Service PJ'!$A149&amp;"*",'EPA_US9RT techs'!$A$2:$I$1722,9,FALSE),"")</f>
        <v/>
      </c>
      <c r="BD151" s="14" t="str">
        <f>IFERROR(VLOOKUP($AG$1&amp;'Service PJ'!$D149&amp;'Service PJ'!$B149&amp;'Service PJ'!$A149&amp;"*",'EPA_US9RT techs'!$A$2:$I$1722,9,FALSE),"")</f>
        <v/>
      </c>
      <c r="BE151" s="14" t="str">
        <f>IFERROR(VLOOKUP($AG$1&amp;'Service PJ'!$D149&amp;'Service PJ'!$B149&amp;'Service PJ'!$A149&amp;"*",'EPA_US9RT techs'!$A$2:$I$1722,9,FALSE),"")</f>
        <v/>
      </c>
      <c r="BF151" s="14" t="str">
        <f>IFERROR(VLOOKUP($AG$1&amp;'Service PJ'!$D149&amp;'Service PJ'!$B149&amp;'Service PJ'!$A149&amp;"*",'EPA_US9RT techs'!$A$2:$I$1722,9,FALSE),"")</f>
        <v/>
      </c>
      <c r="BG151" s="14" t="str">
        <f>IFERROR(VLOOKUP($AG$1&amp;'Service PJ'!$D149&amp;'Service PJ'!$B149&amp;'Service PJ'!$A149&amp;"*",'EPA_US9RT techs'!$A$2:$I$1722,9,FALSE),"")</f>
        <v/>
      </c>
      <c r="BH151" s="14" t="str">
        <f>IFERROR(VLOOKUP($AG$1&amp;'Service PJ'!$D149&amp;'Service PJ'!$B149&amp;'Service PJ'!$A149&amp;"*",'EPA_US9RT techs'!$A$2:$I$1722,9,FALSE),"")</f>
        <v/>
      </c>
      <c r="BI151" s="14" t="str">
        <f>IFERROR(VLOOKUP($AG$1&amp;'Service PJ'!$D149&amp;'Service PJ'!$B149&amp;'Service PJ'!$A149&amp;"*",'EPA_US9RT techs'!$A$2:$I$1722,9,FALSE),"")</f>
        <v/>
      </c>
      <c r="BJ151" s="14" t="str">
        <f>IFERROR(VLOOKUP($AG$1&amp;'Service PJ'!$D149&amp;'Service PJ'!$B149&amp;'Service PJ'!$A149&amp;"*",'EPA_US9RT techs'!$A$2:$I$1722,9,FALSE),"")</f>
        <v/>
      </c>
      <c r="BK151" s="14" t="str">
        <f>IFERROR(VLOOKUP($AG$1&amp;'Service PJ'!$D149&amp;'Service PJ'!$B149&amp;'Service PJ'!$A149&amp;"*",'EPA_US9RT techs'!$A$2:$I$1722,9,FALSE),"")</f>
        <v/>
      </c>
      <c r="BM151" t="str">
        <f>IF(SUM(BN151:CD151)=0,"\I:",'Service PJ'!$D149&amp;"_"&amp;'Service PJ'!$E149&amp;"_"&amp;'Service PJ'!$C149)</f>
        <v>\I:</v>
      </c>
      <c r="BN151" s="14" t="str">
        <f>IFERROR(VLOOKUP($BM$1&amp;'Service PJ'!$D149&amp;'Service PJ'!$B149&amp;'Service PJ'!$A149&amp;"*",'EPA_US9RT techs'!$A$2:$I$1722,9,FALSE),"")</f>
        <v/>
      </c>
      <c r="BO151" s="14" t="str">
        <f>IFERROR(VLOOKUP($BM$1&amp;'Service PJ'!$D149&amp;'Service PJ'!$B149&amp;'Service PJ'!$A149&amp;"*",'EPA_US9RT techs'!$A$2:$I$1722,9,FALSE),"")</f>
        <v/>
      </c>
      <c r="BP151" s="14" t="str">
        <f>IFERROR(VLOOKUP($BM$1&amp;'Service PJ'!$D149&amp;'Service PJ'!$B149&amp;'Service PJ'!$A149&amp;"*",'EPA_US9RT techs'!$A$2:$I$1722,9,FALSE),"")</f>
        <v/>
      </c>
      <c r="BQ151" s="14" t="str">
        <f>IFERROR(VLOOKUP($BM$1&amp;'Service PJ'!$D149&amp;'Service PJ'!$B149&amp;'Service PJ'!$A149&amp;"*",'EPA_US9RT techs'!$A$2:$I$1722,9,FALSE),"")</f>
        <v/>
      </c>
      <c r="BR151" s="14" t="str">
        <f>IFERROR(VLOOKUP($BM$1&amp;'Service PJ'!$D149&amp;'Service PJ'!$B149&amp;'Service PJ'!$A149&amp;"*",'EPA_US9RT techs'!$A$2:$I$1722,9,FALSE),"")</f>
        <v/>
      </c>
      <c r="BS151" s="14" t="str">
        <f>IFERROR(VLOOKUP($BM$1&amp;'Service PJ'!$D149&amp;'Service PJ'!$B149&amp;'Service PJ'!$A149&amp;"*",'EPA_US9RT techs'!$A$2:$I$1722,9,FALSE),"")</f>
        <v/>
      </c>
      <c r="BT151" s="14" t="str">
        <f>IFERROR(VLOOKUP($BM$1&amp;'Service PJ'!$D149&amp;'Service PJ'!$B149&amp;'Service PJ'!$A149&amp;"*",'EPA_US9RT techs'!$A$2:$I$1722,9,FALSE),"")</f>
        <v/>
      </c>
      <c r="BU151" s="14" t="str">
        <f>IFERROR(VLOOKUP($BM$1&amp;'Service PJ'!$D149&amp;'Service PJ'!$B149&amp;'Service PJ'!$A149&amp;"*",'EPA_US9RT techs'!$A$2:$I$1722,9,FALSE),"")</f>
        <v/>
      </c>
      <c r="BV151" s="14" t="str">
        <f>IFERROR(VLOOKUP($BM$1&amp;'Service PJ'!$D149&amp;'Service PJ'!$B149&amp;'Service PJ'!$A149&amp;"*",'EPA_US9RT techs'!$A$2:$I$1722,9,FALSE),"")</f>
        <v/>
      </c>
      <c r="BW151" s="14" t="str">
        <f>IFERROR(VLOOKUP($BM$1&amp;'Service PJ'!$D149&amp;'Service PJ'!$B149&amp;'Service PJ'!$A149&amp;"*",'EPA_US9RT techs'!$A$2:$I$1722,9,FALSE),"")</f>
        <v/>
      </c>
      <c r="BX151" s="14" t="str">
        <f>IFERROR(VLOOKUP($BM$1&amp;'Service PJ'!$D149&amp;'Service PJ'!$B149&amp;'Service PJ'!$A149&amp;"*",'EPA_US9RT techs'!$A$2:$I$1722,9,FALSE),"")</f>
        <v/>
      </c>
      <c r="BY151" s="14" t="str">
        <f>IFERROR(VLOOKUP($BM$1&amp;'Service PJ'!$D149&amp;'Service PJ'!$B149&amp;'Service PJ'!$A149&amp;"*",'EPA_US9RT techs'!$A$2:$I$1722,9,FALSE),"")</f>
        <v/>
      </c>
      <c r="BZ151" s="14" t="str">
        <f>IFERROR(VLOOKUP($BM$1&amp;'Service PJ'!$D149&amp;'Service PJ'!$B149&amp;'Service PJ'!$A149&amp;"*",'EPA_US9RT techs'!$A$2:$I$1722,9,FALSE),"")</f>
        <v/>
      </c>
      <c r="CA151" s="14" t="str">
        <f>IFERROR(VLOOKUP($BM$1&amp;'Service PJ'!$D149&amp;'Service PJ'!$B149&amp;'Service PJ'!$A149&amp;"*",'EPA_US9RT techs'!$A$2:$I$1722,9,FALSE),"")</f>
        <v/>
      </c>
      <c r="CB151" s="14" t="str">
        <f>IFERROR(VLOOKUP($BM$1&amp;'Service PJ'!$D149&amp;'Service PJ'!$B149&amp;'Service PJ'!$A149&amp;"*",'EPA_US9RT techs'!$A$2:$I$1722,9,FALSE),"")</f>
        <v/>
      </c>
      <c r="CC151" s="14" t="str">
        <f>IFERROR(VLOOKUP($BM$1&amp;'Service PJ'!$D149&amp;'Service PJ'!$B149&amp;'Service PJ'!$A149&amp;"*",'EPA_US9RT techs'!$A$2:$I$1722,9,FALSE),"")</f>
        <v/>
      </c>
      <c r="CD151" s="14" t="str">
        <f>IFERROR(VLOOKUP($BM$1&amp;'Service PJ'!$D149&amp;'Service PJ'!$B149&amp;'Service PJ'!$A149&amp;"*",'EPA_US9RT techs'!$A$2:$I$1722,9,FALSE),"")</f>
        <v/>
      </c>
      <c r="CE151" s="14" t="str">
        <f>IFERROR(VLOOKUP($BM$1&amp;'Service PJ'!$D149&amp;'Service PJ'!$B149&amp;'Service PJ'!$A149&amp;"*",'EPA_US9RT techs'!$A$2:$I$1722,9,FALSE),"")</f>
        <v/>
      </c>
      <c r="CF151" s="14" t="str">
        <f>IFERROR(VLOOKUP($BM$1&amp;'Service PJ'!$D149&amp;'Service PJ'!$B149&amp;'Service PJ'!$A149&amp;"*",'EPA_US9RT techs'!$A$2:$I$1722,9,FALSE),"")</f>
        <v/>
      </c>
      <c r="CG151" s="14" t="str">
        <f>IFERROR(VLOOKUP($BM$1&amp;'Service PJ'!$D149&amp;'Service PJ'!$B149&amp;'Service PJ'!$A149&amp;"*",'EPA_US9RT techs'!$A$2:$I$1722,9,FALSE),"")</f>
        <v/>
      </c>
      <c r="CH151" s="14" t="str">
        <f>IFERROR(VLOOKUP($BM$1&amp;'Service PJ'!$D149&amp;'Service PJ'!$B149&amp;'Service PJ'!$A149&amp;"*",'EPA_US9RT techs'!$A$2:$I$1722,9,FALSE),"")</f>
        <v/>
      </c>
      <c r="CI151" s="14" t="str">
        <f>IFERROR(VLOOKUP($BM$1&amp;'Service PJ'!$D149&amp;'Service PJ'!$B149&amp;'Service PJ'!$A149&amp;"*",'EPA_US9RT techs'!$A$2:$I$1722,9,FALSE),"")</f>
        <v/>
      </c>
      <c r="CJ151" s="14" t="str">
        <f>IFERROR(VLOOKUP($BM$1&amp;'Service PJ'!$D149&amp;'Service PJ'!$B149&amp;'Service PJ'!$A149&amp;"*",'EPA_US9RT techs'!$A$2:$I$1722,9,FALSE),"")</f>
        <v/>
      </c>
      <c r="CK151" s="14" t="str">
        <f>IFERROR(VLOOKUP($BM$1&amp;'Service PJ'!$D149&amp;'Service PJ'!$B149&amp;'Service PJ'!$A149&amp;"*",'EPA_US9RT techs'!$A$2:$I$1722,9,FALSE),"")</f>
        <v/>
      </c>
      <c r="CL151" s="14" t="str">
        <f>IFERROR(VLOOKUP($BM$1&amp;'Service PJ'!$D149&amp;'Service PJ'!$B149&amp;'Service PJ'!$A149&amp;"*",'EPA_US9RT techs'!$A$2:$I$1722,9,FALSE),"")</f>
        <v/>
      </c>
      <c r="CM151" s="14" t="str">
        <f>IFERROR(VLOOKUP($BM$1&amp;'Service PJ'!$D149&amp;'Service PJ'!$B149&amp;'Service PJ'!$A149&amp;"*",'EPA_US9RT techs'!$A$2:$I$1722,9,FALSE),"")</f>
        <v/>
      </c>
      <c r="CN151" s="14" t="str">
        <f>IFERROR(VLOOKUP($BM$1&amp;'Service PJ'!$D149&amp;'Service PJ'!$B149&amp;'Service PJ'!$A149&amp;"*",'EPA_US9RT techs'!$A$2:$I$1722,9,FALSE),"")</f>
        <v/>
      </c>
      <c r="CO151" s="14" t="str">
        <f>IFERROR(VLOOKUP($BM$1&amp;'Service PJ'!$D149&amp;'Service PJ'!$B149&amp;'Service PJ'!$A149&amp;"*",'EPA_US9RT techs'!$A$2:$I$1722,9,FALSE),"")</f>
        <v/>
      </c>
      <c r="CP151" s="14" t="str">
        <f>IFERROR(VLOOKUP($BM$1&amp;'Service PJ'!$D149&amp;'Service PJ'!$B149&amp;'Service PJ'!$A149&amp;"*",'EPA_US9RT techs'!$A$2:$I$1722,9,FALSE),"")</f>
        <v/>
      </c>
      <c r="CQ151" s="14" t="str">
        <f>IFERROR(VLOOKUP($BM$1&amp;'Service PJ'!$D149&amp;'Service PJ'!$B149&amp;'Service PJ'!$A149&amp;"*",'EPA_US9RT techs'!$A$2:$I$1722,9,FALSE),"")</f>
        <v/>
      </c>
      <c r="CS151" t="str">
        <f>IF(SUM(CT151:DJ151)=0,"\I:",'Service PJ'!$D149&amp;"_"&amp;'Service PJ'!$E149&amp;"_"&amp;'Service PJ'!$C149)</f>
        <v>\I:</v>
      </c>
      <c r="CT151" s="2" t="str">
        <f>IFERROR(VLOOKUP($CS$1&amp;'Service PJ'!$D149&amp;'Service PJ'!$B149&amp;'Service PJ'!$A149&amp;"*",'EPA_US9RT techs'!$A$2:$I$1722,9,FALSE),"")</f>
        <v/>
      </c>
      <c r="CU151" s="2" t="str">
        <f>IFERROR(VLOOKUP($CS$1&amp;'Service PJ'!$D149&amp;'Service PJ'!$B149&amp;'Service PJ'!$A149&amp;"*",'EPA_US9RT techs'!$A$2:$I$1722,9,FALSE),"")</f>
        <v/>
      </c>
      <c r="CV151" s="2" t="str">
        <f>IFERROR(VLOOKUP($CS$1&amp;'Service PJ'!$D149&amp;'Service PJ'!$B149&amp;'Service PJ'!$A149&amp;"*",'EPA_US9RT techs'!$A$2:$I$1722,9,FALSE),"")</f>
        <v/>
      </c>
      <c r="CW151" s="2" t="str">
        <f>IFERROR(VLOOKUP($CS$1&amp;'Service PJ'!$D149&amp;'Service PJ'!$B149&amp;'Service PJ'!$A149&amp;"*",'EPA_US9RT techs'!$A$2:$I$1722,9,FALSE),"")</f>
        <v/>
      </c>
      <c r="CX151" s="2" t="str">
        <f>IFERROR(VLOOKUP($CS$1&amp;'Service PJ'!$D149&amp;'Service PJ'!$B149&amp;'Service PJ'!$A149&amp;"*",'EPA_US9RT techs'!$A$2:$I$1722,9,FALSE),"")</f>
        <v/>
      </c>
      <c r="CY151" s="2" t="str">
        <f>IFERROR(VLOOKUP($CS$1&amp;'Service PJ'!$D149&amp;'Service PJ'!$B149&amp;'Service PJ'!$A149&amp;"*",'EPA_US9RT techs'!$A$2:$I$1722,9,FALSE),"")</f>
        <v/>
      </c>
      <c r="CZ151" s="2" t="str">
        <f>IFERROR(VLOOKUP($CS$1&amp;'Service PJ'!$D149&amp;'Service PJ'!$B149&amp;'Service PJ'!$A149&amp;"*",'EPA_US9RT techs'!$A$2:$I$1722,9,FALSE),"")</f>
        <v/>
      </c>
      <c r="DA151" s="2" t="str">
        <f>IFERROR(VLOOKUP($CS$1&amp;'Service PJ'!$D149&amp;'Service PJ'!$B149&amp;'Service PJ'!$A149&amp;"*",'EPA_US9RT techs'!$A$2:$I$1722,9,FALSE),"")</f>
        <v/>
      </c>
      <c r="DB151" s="2" t="str">
        <f>IFERROR(VLOOKUP($CS$1&amp;'Service PJ'!$D149&amp;'Service PJ'!$B149&amp;'Service PJ'!$A149&amp;"*",'EPA_US9RT techs'!$A$2:$I$1722,9,FALSE),"")</f>
        <v/>
      </c>
      <c r="DC151" s="2" t="str">
        <f>IFERROR(VLOOKUP($CS$1&amp;'Service PJ'!$D149&amp;'Service PJ'!$B149&amp;'Service PJ'!$A149&amp;"*",'EPA_US9RT techs'!$A$2:$I$1722,9,FALSE),"")</f>
        <v/>
      </c>
      <c r="DD151" s="2" t="str">
        <f>IFERROR(VLOOKUP($CS$1&amp;'Service PJ'!$D149&amp;'Service PJ'!$B149&amp;'Service PJ'!$A149&amp;"*",'EPA_US9RT techs'!$A$2:$I$1722,9,FALSE),"")</f>
        <v/>
      </c>
      <c r="DE151" s="2" t="str">
        <f>IFERROR(VLOOKUP($CS$1&amp;'Service PJ'!$D149&amp;'Service PJ'!$B149&amp;'Service PJ'!$A149&amp;"*",'EPA_US9RT techs'!$A$2:$I$1722,9,FALSE),"")</f>
        <v/>
      </c>
      <c r="DF151" s="2" t="str">
        <f>IFERROR(VLOOKUP($CS$1&amp;'Service PJ'!$D149&amp;'Service PJ'!$B149&amp;'Service PJ'!$A149&amp;"*",'EPA_US9RT techs'!$A$2:$I$1722,9,FALSE),"")</f>
        <v/>
      </c>
      <c r="DG151" s="2" t="str">
        <f>IFERROR(VLOOKUP($CS$1&amp;'Service PJ'!$D149&amp;'Service PJ'!$B149&amp;'Service PJ'!$A149&amp;"*",'EPA_US9RT techs'!$A$2:$I$1722,9,FALSE),"")</f>
        <v/>
      </c>
      <c r="DH151" s="2" t="str">
        <f>IFERROR(VLOOKUP($CS$1&amp;'Service PJ'!$D149&amp;'Service PJ'!$B149&amp;'Service PJ'!$A149&amp;"*",'EPA_US9RT techs'!$A$2:$I$1722,9,FALSE),"")</f>
        <v/>
      </c>
      <c r="DI151" s="2" t="str">
        <f>IFERROR(VLOOKUP($CS$1&amp;'Service PJ'!$D149&amp;'Service PJ'!$B149&amp;'Service PJ'!$A149&amp;"*",'EPA_US9RT techs'!$A$2:$I$1722,9,FALSE),"")</f>
        <v/>
      </c>
      <c r="DJ151" s="2" t="str">
        <f>IFERROR(VLOOKUP($CS$1&amp;'Service PJ'!$D149&amp;'Service PJ'!$B149&amp;'Service PJ'!$A149&amp;"*",'EPA_US9RT techs'!$A$2:$I$1722,9,FALSE),"")</f>
        <v/>
      </c>
      <c r="DK151" s="2" t="str">
        <f>IFERROR(VLOOKUP($CS$1&amp;'Service PJ'!$D149&amp;'Service PJ'!$B149&amp;'Service PJ'!$A149&amp;"*",'EPA_US9RT techs'!$A$2:$I$1722,9,FALSE),"")</f>
        <v/>
      </c>
      <c r="DL151" s="2" t="str">
        <f>IFERROR(VLOOKUP($CS$1&amp;'Service PJ'!$D149&amp;'Service PJ'!$B149&amp;'Service PJ'!$A149&amp;"*",'EPA_US9RT techs'!$A$2:$I$1722,9,FALSE),"")</f>
        <v/>
      </c>
      <c r="DM151" s="2" t="str">
        <f>IFERROR(VLOOKUP($CS$1&amp;'Service PJ'!$D149&amp;'Service PJ'!$B149&amp;'Service PJ'!$A149&amp;"*",'EPA_US9RT techs'!$A$2:$I$1722,9,FALSE),"")</f>
        <v/>
      </c>
      <c r="DN151" s="2" t="str">
        <f>IFERROR(VLOOKUP($CS$1&amp;'Service PJ'!$D149&amp;'Service PJ'!$B149&amp;'Service PJ'!$A149&amp;"*",'EPA_US9RT techs'!$A$2:$I$1722,9,FALSE),"")</f>
        <v/>
      </c>
      <c r="DO151" s="2" t="str">
        <f>IFERROR(VLOOKUP($CS$1&amp;'Service PJ'!$D149&amp;'Service PJ'!$B149&amp;'Service PJ'!$A149&amp;"*",'EPA_US9RT techs'!$A$2:$I$1722,9,FALSE),"")</f>
        <v/>
      </c>
      <c r="DP151" s="2" t="str">
        <f>IFERROR(VLOOKUP($CS$1&amp;'Service PJ'!$D149&amp;'Service PJ'!$B149&amp;'Service PJ'!$A149&amp;"*",'EPA_US9RT techs'!$A$2:$I$1722,9,FALSE),"")</f>
        <v/>
      </c>
      <c r="DQ151" s="2" t="str">
        <f>IFERROR(VLOOKUP($CS$1&amp;'Service PJ'!$D149&amp;'Service PJ'!$B149&amp;'Service PJ'!$A149&amp;"*",'EPA_US9RT techs'!$A$2:$I$1722,9,FALSE),"")</f>
        <v/>
      </c>
      <c r="DR151" s="2" t="str">
        <f>IFERROR(VLOOKUP($CS$1&amp;'Service PJ'!$D149&amp;'Service PJ'!$B149&amp;'Service PJ'!$A149&amp;"*",'EPA_US9RT techs'!$A$2:$I$1722,9,FALSE),"")</f>
        <v/>
      </c>
      <c r="DS151" s="2" t="str">
        <f>IFERROR(VLOOKUP($CS$1&amp;'Service PJ'!$D149&amp;'Service PJ'!$B149&amp;'Service PJ'!$A149&amp;"*",'EPA_US9RT techs'!$A$2:$I$1722,9,FALSE),"")</f>
        <v/>
      </c>
      <c r="DT151" s="2" t="str">
        <f>IFERROR(VLOOKUP($CS$1&amp;'Service PJ'!$D149&amp;'Service PJ'!$B149&amp;'Service PJ'!$A149&amp;"*",'EPA_US9RT techs'!$A$2:$I$1722,9,FALSE),"")</f>
        <v/>
      </c>
      <c r="DU151" s="2" t="str">
        <f>IFERROR(VLOOKUP($CS$1&amp;'Service PJ'!$D149&amp;'Service PJ'!$B149&amp;'Service PJ'!$A149&amp;"*",'EPA_US9RT techs'!$A$2:$I$1722,9,FALSE),"")</f>
        <v/>
      </c>
      <c r="DV151" s="2" t="str">
        <f>IFERROR(VLOOKUP($CS$1&amp;'Service PJ'!$D149&amp;'Service PJ'!$B149&amp;'Service PJ'!$A149&amp;"*",'EPA_US9RT techs'!$A$2:$I$1722,9,FALSE),"")</f>
        <v/>
      </c>
      <c r="DW151" s="2" t="str">
        <f>IFERROR(VLOOKUP($CS$1&amp;'Service PJ'!$D149&amp;'Service PJ'!$B149&amp;'Service PJ'!$A149&amp;"*",'EPA_US9RT techs'!$A$2:$I$1722,9,FALSE),"")</f>
        <v/>
      </c>
    </row>
    <row r="152" spans="1:127" x14ac:dyDescent="0.45">
      <c r="A152" t="str">
        <f>IF(SUM(B152:R152)=0,"\I:",'Service PJ'!$D150&amp;"_"&amp;'Service PJ'!$E150&amp;"_"&amp;'Service PJ'!$C150)</f>
        <v>ILP_STM_COA</v>
      </c>
      <c r="B152" s="14">
        <f>IFERROR(VLOOKUP($A$1&amp;'Service PJ'!$D150&amp;'Service PJ'!$B150&amp;'Service PJ'!$A150&amp;"*",'EPA_US9RT techs'!$A$2:$I$1722,9,FALSE),"")</f>
        <v>4.3157925401000004</v>
      </c>
      <c r="C152" s="14">
        <f>IFERROR(VLOOKUP($A$1&amp;'Service PJ'!$D150&amp;'Service PJ'!$B150&amp;'Service PJ'!$A150&amp;"*",'EPA_US9RT techs'!$A$2:$I$1722,9,FALSE),"")</f>
        <v>4.3157925401000004</v>
      </c>
      <c r="D152" s="14">
        <f>IFERROR(VLOOKUP($A$1&amp;'Service PJ'!$D150&amp;'Service PJ'!$B150&amp;'Service PJ'!$A150&amp;"*",'EPA_US9RT techs'!$A$2:$I$1722,9,FALSE),"")</f>
        <v>4.3157925401000004</v>
      </c>
      <c r="E152" s="14">
        <f>IFERROR(VLOOKUP($A$1&amp;'Service PJ'!$D150&amp;'Service PJ'!$B150&amp;'Service PJ'!$A150&amp;"*",'EPA_US9RT techs'!$A$2:$I$1722,9,FALSE),"")</f>
        <v>4.3157925401000004</v>
      </c>
      <c r="F152" s="14">
        <f>IFERROR(VLOOKUP($A$1&amp;'Service PJ'!$D150&amp;'Service PJ'!$B150&amp;'Service PJ'!$A150&amp;"*",'EPA_US9RT techs'!$A$2:$I$1722,9,FALSE),"")</f>
        <v>4.3157925401000004</v>
      </c>
      <c r="G152" s="14">
        <f>IFERROR(VLOOKUP($A$1&amp;'Service PJ'!$D150&amp;'Service PJ'!$B150&amp;'Service PJ'!$A150&amp;"*",'EPA_US9RT techs'!$A$2:$I$1722,9,FALSE),"")</f>
        <v>4.3157925401000004</v>
      </c>
      <c r="H152" s="14">
        <f>IFERROR(VLOOKUP($A$1&amp;'Service PJ'!$D150&amp;'Service PJ'!$B150&amp;'Service PJ'!$A150&amp;"*",'EPA_US9RT techs'!$A$2:$I$1722,9,FALSE),"")</f>
        <v>4.3157925401000004</v>
      </c>
      <c r="I152" s="14">
        <f>IFERROR(VLOOKUP($A$1&amp;'Service PJ'!$D150&amp;'Service PJ'!$B150&amp;'Service PJ'!$A150&amp;"*",'EPA_US9RT techs'!$A$2:$I$1722,9,FALSE),"")</f>
        <v>4.3157925401000004</v>
      </c>
      <c r="J152" s="14">
        <f>IFERROR(VLOOKUP($A$1&amp;'Service PJ'!$D150&amp;'Service PJ'!$B150&amp;'Service PJ'!$A150&amp;"*",'EPA_US9RT techs'!$A$2:$I$1722,9,FALSE),"")</f>
        <v>4.3157925401000004</v>
      </c>
      <c r="K152" s="14">
        <f>IFERROR(VLOOKUP($A$1&amp;'Service PJ'!$D150&amp;'Service PJ'!$B150&amp;'Service PJ'!$A150&amp;"*",'EPA_US9RT techs'!$A$2:$I$1722,9,FALSE),"")</f>
        <v>4.3157925401000004</v>
      </c>
      <c r="L152" s="14">
        <f>IFERROR(VLOOKUP($A$1&amp;'Service PJ'!$D150&amp;'Service PJ'!$B150&amp;'Service PJ'!$A150&amp;"*",'EPA_US9RT techs'!$A$2:$I$1722,9,FALSE),"")</f>
        <v>4.3157925401000004</v>
      </c>
      <c r="M152" s="14">
        <f>IFERROR(VLOOKUP($A$1&amp;'Service PJ'!$D150&amp;'Service PJ'!$B150&amp;'Service PJ'!$A150&amp;"*",'EPA_US9RT techs'!$A$2:$I$1722,9,FALSE),"")</f>
        <v>4.3157925401000004</v>
      </c>
      <c r="N152" s="14">
        <f>IFERROR(VLOOKUP($A$1&amp;'Service PJ'!$D150&amp;'Service PJ'!$B150&amp;'Service PJ'!$A150&amp;"*",'EPA_US9RT techs'!$A$2:$I$1722,9,FALSE),"")</f>
        <v>4.3157925401000004</v>
      </c>
      <c r="O152" s="14">
        <f>IFERROR(VLOOKUP($A$1&amp;'Service PJ'!$D150&amp;'Service PJ'!$B150&amp;'Service PJ'!$A150&amp;"*",'EPA_US9RT techs'!$A$2:$I$1722,9,FALSE),"")</f>
        <v>4.3157925401000004</v>
      </c>
      <c r="P152" s="14">
        <f>IFERROR(VLOOKUP($A$1&amp;'Service PJ'!$D150&amp;'Service PJ'!$B150&amp;'Service PJ'!$A150&amp;"*",'EPA_US9RT techs'!$A$2:$I$1722,9,FALSE),"")</f>
        <v>4.3157925401000004</v>
      </c>
      <c r="Q152" s="14">
        <f>IFERROR(VLOOKUP($A$1&amp;'Service PJ'!$D150&amp;'Service PJ'!$B150&amp;'Service PJ'!$A150&amp;"*",'EPA_US9RT techs'!$A$2:$I$1722,9,FALSE),"")</f>
        <v>4.3157925401000004</v>
      </c>
      <c r="R152" s="14">
        <f>IFERROR(VLOOKUP($A$1&amp;'Service PJ'!$D150&amp;'Service PJ'!$B150&amp;'Service PJ'!$A150&amp;"*",'EPA_US9RT techs'!$A$2:$I$1722,9,FALSE),"")</f>
        <v>4.3157925401000004</v>
      </c>
      <c r="S152" s="14">
        <f>IFERROR(VLOOKUP($A$1&amp;'Service PJ'!$D150&amp;'Service PJ'!$B150&amp;'Service PJ'!$A150&amp;"*",'EPA_US9RT techs'!$A$2:$I$1722,9,FALSE),"")</f>
        <v>4.3157925401000004</v>
      </c>
      <c r="T152" s="14">
        <f>IFERROR(VLOOKUP($A$1&amp;'Service PJ'!$D150&amp;'Service PJ'!$B150&amp;'Service PJ'!$A150&amp;"*",'EPA_US9RT techs'!$A$2:$I$1722,9,FALSE),"")</f>
        <v>4.3157925401000004</v>
      </c>
      <c r="U152" s="14">
        <f>IFERROR(VLOOKUP($A$1&amp;'Service PJ'!$D150&amp;'Service PJ'!$B150&amp;'Service PJ'!$A150&amp;"*",'EPA_US9RT techs'!$A$2:$I$1722,9,FALSE),"")</f>
        <v>4.3157925401000004</v>
      </c>
      <c r="V152" s="14">
        <f>IFERROR(VLOOKUP($A$1&amp;'Service PJ'!$D150&amp;'Service PJ'!$B150&amp;'Service PJ'!$A150&amp;"*",'EPA_US9RT techs'!$A$2:$I$1722,9,FALSE),"")</f>
        <v>4.3157925401000004</v>
      </c>
      <c r="W152" s="14">
        <f>IFERROR(VLOOKUP($A$1&amp;'Service PJ'!$D150&amp;'Service PJ'!$B150&amp;'Service PJ'!$A150&amp;"*",'EPA_US9RT techs'!$A$2:$I$1722,9,FALSE),"")</f>
        <v>4.3157925401000004</v>
      </c>
      <c r="X152" s="14">
        <f>IFERROR(VLOOKUP($A$1&amp;'Service PJ'!$D150&amp;'Service PJ'!$B150&amp;'Service PJ'!$A150&amp;"*",'EPA_US9RT techs'!$A$2:$I$1722,9,FALSE),"")</f>
        <v>4.3157925401000004</v>
      </c>
      <c r="Y152" s="14">
        <f>IFERROR(VLOOKUP($A$1&amp;'Service PJ'!$D150&amp;'Service PJ'!$B150&amp;'Service PJ'!$A150&amp;"*",'EPA_US9RT techs'!$A$2:$I$1722,9,FALSE),"")</f>
        <v>4.3157925401000004</v>
      </c>
      <c r="Z152" s="14">
        <f>IFERROR(VLOOKUP($A$1&amp;'Service PJ'!$D150&amp;'Service PJ'!$B150&amp;'Service PJ'!$A150&amp;"*",'EPA_US9RT techs'!$A$2:$I$1722,9,FALSE),"")</f>
        <v>4.3157925401000004</v>
      </c>
      <c r="AA152" s="14">
        <f>IFERROR(VLOOKUP($A$1&amp;'Service PJ'!$D150&amp;'Service PJ'!$B150&amp;'Service PJ'!$A150&amp;"*",'EPA_US9RT techs'!$A$2:$I$1722,9,FALSE),"")</f>
        <v>4.3157925401000004</v>
      </c>
      <c r="AB152" s="14">
        <f>IFERROR(VLOOKUP($A$1&amp;'Service PJ'!$D150&amp;'Service PJ'!$B150&amp;'Service PJ'!$A150&amp;"*",'EPA_US9RT techs'!$A$2:$I$1722,9,FALSE),"")</f>
        <v>4.3157925401000004</v>
      </c>
      <c r="AC152" s="14">
        <f>IFERROR(VLOOKUP($A$1&amp;'Service PJ'!$D150&amp;'Service PJ'!$B150&amp;'Service PJ'!$A150&amp;"*",'EPA_US9RT techs'!$A$2:$I$1722,9,FALSE),"")</f>
        <v>4.3157925401000004</v>
      </c>
      <c r="AD152" s="14">
        <f>IFERROR(VLOOKUP($A$1&amp;'Service PJ'!$D150&amp;'Service PJ'!$B150&amp;'Service PJ'!$A150&amp;"*",'EPA_US9RT techs'!$A$2:$I$1722,9,FALSE),"")</f>
        <v>4.3157925401000004</v>
      </c>
      <c r="AE152" s="14">
        <f>IFERROR(VLOOKUP($A$1&amp;'Service PJ'!$D150&amp;'Service PJ'!$B150&amp;'Service PJ'!$A150&amp;"*",'EPA_US9RT techs'!$A$2:$I$1722,9,FALSE),"")</f>
        <v>4.3157925401000004</v>
      </c>
      <c r="AG152" t="str">
        <f>IF(SUM(AH152:AX152)=0,"\I:",'Service PJ'!$D150&amp;"_"&amp;'Service PJ'!$E150&amp;"_"&amp;'Service PJ'!$C150)</f>
        <v>ILP_STM_COA</v>
      </c>
      <c r="AH152" s="14">
        <f>IFERROR(VLOOKUP($AG$1&amp;'Service PJ'!$D150&amp;'Service PJ'!$B150&amp;'Service PJ'!$A150&amp;"*",'EPA_US9RT techs'!$A$2:$I$1722,9,FALSE),"")</f>
        <v>0.65384858769999998</v>
      </c>
      <c r="AI152" s="14">
        <f>IFERROR(VLOOKUP($AG$1&amp;'Service PJ'!$D150&amp;'Service PJ'!$B150&amp;'Service PJ'!$A150&amp;"*",'EPA_US9RT techs'!$A$2:$I$1722,9,FALSE),"")</f>
        <v>0.65384858769999998</v>
      </c>
      <c r="AJ152" s="14">
        <f>IFERROR(VLOOKUP($AG$1&amp;'Service PJ'!$D150&amp;'Service PJ'!$B150&amp;'Service PJ'!$A150&amp;"*",'EPA_US9RT techs'!$A$2:$I$1722,9,FALSE),"")</f>
        <v>0.65384858769999998</v>
      </c>
      <c r="AK152" s="14">
        <f>IFERROR(VLOOKUP($AG$1&amp;'Service PJ'!$D150&amp;'Service PJ'!$B150&amp;'Service PJ'!$A150&amp;"*",'EPA_US9RT techs'!$A$2:$I$1722,9,FALSE),"")</f>
        <v>0.65384858769999998</v>
      </c>
      <c r="AL152" s="14">
        <f>IFERROR(VLOOKUP($AG$1&amp;'Service PJ'!$D150&amp;'Service PJ'!$B150&amp;'Service PJ'!$A150&amp;"*",'EPA_US9RT techs'!$A$2:$I$1722,9,FALSE),"")</f>
        <v>0.65384858769999998</v>
      </c>
      <c r="AM152" s="14">
        <f>IFERROR(VLOOKUP($AG$1&amp;'Service PJ'!$D150&amp;'Service PJ'!$B150&amp;'Service PJ'!$A150&amp;"*",'EPA_US9RT techs'!$A$2:$I$1722,9,FALSE),"")</f>
        <v>0.65384858769999998</v>
      </c>
      <c r="AN152" s="14">
        <f>IFERROR(VLOOKUP($AG$1&amp;'Service PJ'!$D150&amp;'Service PJ'!$B150&amp;'Service PJ'!$A150&amp;"*",'EPA_US9RT techs'!$A$2:$I$1722,9,FALSE),"")</f>
        <v>0.65384858769999998</v>
      </c>
      <c r="AO152" s="14">
        <f>IFERROR(VLOOKUP($AG$1&amp;'Service PJ'!$D150&amp;'Service PJ'!$B150&amp;'Service PJ'!$A150&amp;"*",'EPA_US9RT techs'!$A$2:$I$1722,9,FALSE),"")</f>
        <v>0.65384858769999998</v>
      </c>
      <c r="AP152" s="14">
        <f>IFERROR(VLOOKUP($AG$1&amp;'Service PJ'!$D150&amp;'Service PJ'!$B150&amp;'Service PJ'!$A150&amp;"*",'EPA_US9RT techs'!$A$2:$I$1722,9,FALSE),"")</f>
        <v>0.65384858769999998</v>
      </c>
      <c r="AQ152" s="14">
        <f>IFERROR(VLOOKUP($AG$1&amp;'Service PJ'!$D150&amp;'Service PJ'!$B150&amp;'Service PJ'!$A150&amp;"*",'EPA_US9RT techs'!$A$2:$I$1722,9,FALSE),"")</f>
        <v>0.65384858769999998</v>
      </c>
      <c r="AR152" s="14">
        <f>IFERROR(VLOOKUP($AG$1&amp;'Service PJ'!$D150&amp;'Service PJ'!$B150&amp;'Service PJ'!$A150&amp;"*",'EPA_US9RT techs'!$A$2:$I$1722,9,FALSE),"")</f>
        <v>0.65384858769999998</v>
      </c>
      <c r="AS152" s="14">
        <f>IFERROR(VLOOKUP($AG$1&amp;'Service PJ'!$D150&amp;'Service PJ'!$B150&amp;'Service PJ'!$A150&amp;"*",'EPA_US9RT techs'!$A$2:$I$1722,9,FALSE),"")</f>
        <v>0.65384858769999998</v>
      </c>
      <c r="AT152" s="14">
        <f>IFERROR(VLOOKUP($AG$1&amp;'Service PJ'!$D150&amp;'Service PJ'!$B150&amp;'Service PJ'!$A150&amp;"*",'EPA_US9RT techs'!$A$2:$I$1722,9,FALSE),"")</f>
        <v>0.65384858769999998</v>
      </c>
      <c r="AU152" s="14">
        <f>IFERROR(VLOOKUP($AG$1&amp;'Service PJ'!$D150&amp;'Service PJ'!$B150&amp;'Service PJ'!$A150&amp;"*",'EPA_US9RT techs'!$A$2:$I$1722,9,FALSE),"")</f>
        <v>0.65384858769999998</v>
      </c>
      <c r="AV152" s="14">
        <f>IFERROR(VLOOKUP($AG$1&amp;'Service PJ'!$D150&amp;'Service PJ'!$B150&amp;'Service PJ'!$A150&amp;"*",'EPA_US9RT techs'!$A$2:$I$1722,9,FALSE),"")</f>
        <v>0.65384858769999998</v>
      </c>
      <c r="AW152" s="14">
        <f>IFERROR(VLOOKUP($AG$1&amp;'Service PJ'!$D150&amp;'Service PJ'!$B150&amp;'Service PJ'!$A150&amp;"*",'EPA_US9RT techs'!$A$2:$I$1722,9,FALSE),"")</f>
        <v>0.65384858769999998</v>
      </c>
      <c r="AX152" s="14">
        <f>IFERROR(VLOOKUP($AG$1&amp;'Service PJ'!$D150&amp;'Service PJ'!$B150&amp;'Service PJ'!$A150&amp;"*",'EPA_US9RT techs'!$A$2:$I$1722,9,FALSE),"")</f>
        <v>0.65384858769999998</v>
      </c>
      <c r="AY152" s="14">
        <f>IFERROR(VLOOKUP($AG$1&amp;'Service PJ'!$D150&amp;'Service PJ'!$B150&amp;'Service PJ'!$A150&amp;"*",'EPA_US9RT techs'!$A$2:$I$1722,9,FALSE),"")</f>
        <v>0.65384858769999998</v>
      </c>
      <c r="AZ152" s="14">
        <f>IFERROR(VLOOKUP($AG$1&amp;'Service PJ'!$D150&amp;'Service PJ'!$B150&amp;'Service PJ'!$A150&amp;"*",'EPA_US9RT techs'!$A$2:$I$1722,9,FALSE),"")</f>
        <v>0.65384858769999998</v>
      </c>
      <c r="BA152" s="14">
        <f>IFERROR(VLOOKUP($AG$1&amp;'Service PJ'!$D150&amp;'Service PJ'!$B150&amp;'Service PJ'!$A150&amp;"*",'EPA_US9RT techs'!$A$2:$I$1722,9,FALSE),"")</f>
        <v>0.65384858769999998</v>
      </c>
      <c r="BB152" s="14">
        <f>IFERROR(VLOOKUP($AG$1&amp;'Service PJ'!$D150&amp;'Service PJ'!$B150&amp;'Service PJ'!$A150&amp;"*",'EPA_US9RT techs'!$A$2:$I$1722,9,FALSE),"")</f>
        <v>0.65384858769999998</v>
      </c>
      <c r="BC152" s="14">
        <f>IFERROR(VLOOKUP($AG$1&amp;'Service PJ'!$D150&amp;'Service PJ'!$B150&amp;'Service PJ'!$A150&amp;"*",'EPA_US9RT techs'!$A$2:$I$1722,9,FALSE),"")</f>
        <v>0.65384858769999998</v>
      </c>
      <c r="BD152" s="14">
        <f>IFERROR(VLOOKUP($AG$1&amp;'Service PJ'!$D150&amp;'Service PJ'!$B150&amp;'Service PJ'!$A150&amp;"*",'EPA_US9RT techs'!$A$2:$I$1722,9,FALSE),"")</f>
        <v>0.65384858769999998</v>
      </c>
      <c r="BE152" s="14">
        <f>IFERROR(VLOOKUP($AG$1&amp;'Service PJ'!$D150&amp;'Service PJ'!$B150&amp;'Service PJ'!$A150&amp;"*",'EPA_US9RT techs'!$A$2:$I$1722,9,FALSE),"")</f>
        <v>0.65384858769999998</v>
      </c>
      <c r="BF152" s="14">
        <f>IFERROR(VLOOKUP($AG$1&amp;'Service PJ'!$D150&amp;'Service PJ'!$B150&amp;'Service PJ'!$A150&amp;"*",'EPA_US9RT techs'!$A$2:$I$1722,9,FALSE),"")</f>
        <v>0.65384858769999998</v>
      </c>
      <c r="BG152" s="14">
        <f>IFERROR(VLOOKUP($AG$1&amp;'Service PJ'!$D150&amp;'Service PJ'!$B150&amp;'Service PJ'!$A150&amp;"*",'EPA_US9RT techs'!$A$2:$I$1722,9,FALSE),"")</f>
        <v>0.65384858769999998</v>
      </c>
      <c r="BH152" s="14">
        <f>IFERROR(VLOOKUP($AG$1&amp;'Service PJ'!$D150&amp;'Service PJ'!$B150&amp;'Service PJ'!$A150&amp;"*",'EPA_US9RT techs'!$A$2:$I$1722,9,FALSE),"")</f>
        <v>0.65384858769999998</v>
      </c>
      <c r="BI152" s="14">
        <f>IFERROR(VLOOKUP($AG$1&amp;'Service PJ'!$D150&amp;'Service PJ'!$B150&amp;'Service PJ'!$A150&amp;"*",'EPA_US9RT techs'!$A$2:$I$1722,9,FALSE),"")</f>
        <v>0.65384858769999998</v>
      </c>
      <c r="BJ152" s="14">
        <f>IFERROR(VLOOKUP($AG$1&amp;'Service PJ'!$D150&amp;'Service PJ'!$B150&amp;'Service PJ'!$A150&amp;"*",'EPA_US9RT techs'!$A$2:$I$1722,9,FALSE),"")</f>
        <v>0.65384858769999998</v>
      </c>
      <c r="BK152" s="14">
        <f>IFERROR(VLOOKUP($AG$1&amp;'Service PJ'!$D150&amp;'Service PJ'!$B150&amp;'Service PJ'!$A150&amp;"*",'EPA_US9RT techs'!$A$2:$I$1722,9,FALSE),"")</f>
        <v>0.65384858769999998</v>
      </c>
      <c r="BM152" t="str">
        <f>IF(SUM(BN152:CD152)=0,"\I:",'Service PJ'!$D150&amp;"_"&amp;'Service PJ'!$E150&amp;"_"&amp;'Service PJ'!$C150)</f>
        <v>ILP_STM_COA</v>
      </c>
      <c r="BN152" s="14">
        <f>IFERROR(VLOOKUP($BM$1&amp;'Service PJ'!$D150&amp;'Service PJ'!$B150&amp;'Service PJ'!$A150&amp;"*",'EPA_US9RT techs'!$A$2:$I$1722,9,FALSE),"")</f>
        <v>0.71696603810000004</v>
      </c>
      <c r="BO152" s="14">
        <f>IFERROR(VLOOKUP($BM$1&amp;'Service PJ'!$D150&amp;'Service PJ'!$B150&amp;'Service PJ'!$A150&amp;"*",'EPA_US9RT techs'!$A$2:$I$1722,9,FALSE),"")</f>
        <v>0.71696603810000004</v>
      </c>
      <c r="BP152" s="14">
        <f>IFERROR(VLOOKUP($BM$1&amp;'Service PJ'!$D150&amp;'Service PJ'!$B150&amp;'Service PJ'!$A150&amp;"*",'EPA_US9RT techs'!$A$2:$I$1722,9,FALSE),"")</f>
        <v>0.71696603810000004</v>
      </c>
      <c r="BQ152" s="14">
        <f>IFERROR(VLOOKUP($BM$1&amp;'Service PJ'!$D150&amp;'Service PJ'!$B150&amp;'Service PJ'!$A150&amp;"*",'EPA_US9RT techs'!$A$2:$I$1722,9,FALSE),"")</f>
        <v>0.71696603810000004</v>
      </c>
      <c r="BR152" s="14">
        <f>IFERROR(VLOOKUP($BM$1&amp;'Service PJ'!$D150&amp;'Service PJ'!$B150&amp;'Service PJ'!$A150&amp;"*",'EPA_US9RT techs'!$A$2:$I$1722,9,FALSE),"")</f>
        <v>0.71696603810000004</v>
      </c>
      <c r="BS152" s="14">
        <f>IFERROR(VLOOKUP($BM$1&amp;'Service PJ'!$D150&amp;'Service PJ'!$B150&amp;'Service PJ'!$A150&amp;"*",'EPA_US9RT techs'!$A$2:$I$1722,9,FALSE),"")</f>
        <v>0.71696603810000004</v>
      </c>
      <c r="BT152" s="14">
        <f>IFERROR(VLOOKUP($BM$1&amp;'Service PJ'!$D150&amp;'Service PJ'!$B150&amp;'Service PJ'!$A150&amp;"*",'EPA_US9RT techs'!$A$2:$I$1722,9,FALSE),"")</f>
        <v>0.71696603810000004</v>
      </c>
      <c r="BU152" s="14">
        <f>IFERROR(VLOOKUP($BM$1&amp;'Service PJ'!$D150&amp;'Service PJ'!$B150&amp;'Service PJ'!$A150&amp;"*",'EPA_US9RT techs'!$A$2:$I$1722,9,FALSE),"")</f>
        <v>0.71696603810000004</v>
      </c>
      <c r="BV152" s="14">
        <f>IFERROR(VLOOKUP($BM$1&amp;'Service PJ'!$D150&amp;'Service PJ'!$B150&amp;'Service PJ'!$A150&amp;"*",'EPA_US9RT techs'!$A$2:$I$1722,9,FALSE),"")</f>
        <v>0.71696603810000004</v>
      </c>
      <c r="BW152" s="14">
        <f>IFERROR(VLOOKUP($BM$1&amp;'Service PJ'!$D150&amp;'Service PJ'!$B150&amp;'Service PJ'!$A150&amp;"*",'EPA_US9RT techs'!$A$2:$I$1722,9,FALSE),"")</f>
        <v>0.71696603810000004</v>
      </c>
      <c r="BX152" s="14">
        <f>IFERROR(VLOOKUP($BM$1&amp;'Service PJ'!$D150&amp;'Service PJ'!$B150&amp;'Service PJ'!$A150&amp;"*",'EPA_US9RT techs'!$A$2:$I$1722,9,FALSE),"")</f>
        <v>0.71696603810000004</v>
      </c>
      <c r="BY152" s="14">
        <f>IFERROR(VLOOKUP($BM$1&amp;'Service PJ'!$D150&amp;'Service PJ'!$B150&amp;'Service PJ'!$A150&amp;"*",'EPA_US9RT techs'!$A$2:$I$1722,9,FALSE),"")</f>
        <v>0.71696603810000004</v>
      </c>
      <c r="BZ152" s="14">
        <f>IFERROR(VLOOKUP($BM$1&amp;'Service PJ'!$D150&amp;'Service PJ'!$B150&amp;'Service PJ'!$A150&amp;"*",'EPA_US9RT techs'!$A$2:$I$1722,9,FALSE),"")</f>
        <v>0.71696603810000004</v>
      </c>
      <c r="CA152" s="14">
        <f>IFERROR(VLOOKUP($BM$1&amp;'Service PJ'!$D150&amp;'Service PJ'!$B150&amp;'Service PJ'!$A150&amp;"*",'EPA_US9RT techs'!$A$2:$I$1722,9,FALSE),"")</f>
        <v>0.71696603810000004</v>
      </c>
      <c r="CB152" s="14">
        <f>IFERROR(VLOOKUP($BM$1&amp;'Service PJ'!$D150&amp;'Service PJ'!$B150&amp;'Service PJ'!$A150&amp;"*",'EPA_US9RT techs'!$A$2:$I$1722,9,FALSE),"")</f>
        <v>0.71696603810000004</v>
      </c>
      <c r="CC152" s="14">
        <f>IFERROR(VLOOKUP($BM$1&amp;'Service PJ'!$D150&amp;'Service PJ'!$B150&amp;'Service PJ'!$A150&amp;"*",'EPA_US9RT techs'!$A$2:$I$1722,9,FALSE),"")</f>
        <v>0.71696603810000004</v>
      </c>
      <c r="CD152" s="14">
        <f>IFERROR(VLOOKUP($BM$1&amp;'Service PJ'!$D150&amp;'Service PJ'!$B150&amp;'Service PJ'!$A150&amp;"*",'EPA_US9RT techs'!$A$2:$I$1722,9,FALSE),"")</f>
        <v>0.71696603810000004</v>
      </c>
      <c r="CE152" s="14">
        <f>IFERROR(VLOOKUP($BM$1&amp;'Service PJ'!$D150&amp;'Service PJ'!$B150&amp;'Service PJ'!$A150&amp;"*",'EPA_US9RT techs'!$A$2:$I$1722,9,FALSE),"")</f>
        <v>0.71696603810000004</v>
      </c>
      <c r="CF152" s="14">
        <f>IFERROR(VLOOKUP($BM$1&amp;'Service PJ'!$D150&amp;'Service PJ'!$B150&amp;'Service PJ'!$A150&amp;"*",'EPA_US9RT techs'!$A$2:$I$1722,9,FALSE),"")</f>
        <v>0.71696603810000004</v>
      </c>
      <c r="CG152" s="14">
        <f>IFERROR(VLOOKUP($BM$1&amp;'Service PJ'!$D150&amp;'Service PJ'!$B150&amp;'Service PJ'!$A150&amp;"*",'EPA_US9RT techs'!$A$2:$I$1722,9,FALSE),"")</f>
        <v>0.71696603810000004</v>
      </c>
      <c r="CH152" s="14">
        <f>IFERROR(VLOOKUP($BM$1&amp;'Service PJ'!$D150&amp;'Service PJ'!$B150&amp;'Service PJ'!$A150&amp;"*",'EPA_US9RT techs'!$A$2:$I$1722,9,FALSE),"")</f>
        <v>0.71696603810000004</v>
      </c>
      <c r="CI152" s="14">
        <f>IFERROR(VLOOKUP($BM$1&amp;'Service PJ'!$D150&amp;'Service PJ'!$B150&amp;'Service PJ'!$A150&amp;"*",'EPA_US9RT techs'!$A$2:$I$1722,9,FALSE),"")</f>
        <v>0.71696603810000004</v>
      </c>
      <c r="CJ152" s="14">
        <f>IFERROR(VLOOKUP($BM$1&amp;'Service PJ'!$D150&amp;'Service PJ'!$B150&amp;'Service PJ'!$A150&amp;"*",'EPA_US9RT techs'!$A$2:$I$1722,9,FALSE),"")</f>
        <v>0.71696603810000004</v>
      </c>
      <c r="CK152" s="14">
        <f>IFERROR(VLOOKUP($BM$1&amp;'Service PJ'!$D150&amp;'Service PJ'!$B150&amp;'Service PJ'!$A150&amp;"*",'EPA_US9RT techs'!$A$2:$I$1722,9,FALSE),"")</f>
        <v>0.71696603810000004</v>
      </c>
      <c r="CL152" s="14">
        <f>IFERROR(VLOOKUP($BM$1&amp;'Service PJ'!$D150&amp;'Service PJ'!$B150&amp;'Service PJ'!$A150&amp;"*",'EPA_US9RT techs'!$A$2:$I$1722,9,FALSE),"")</f>
        <v>0.71696603810000004</v>
      </c>
      <c r="CM152" s="14">
        <f>IFERROR(VLOOKUP($BM$1&amp;'Service PJ'!$D150&amp;'Service PJ'!$B150&amp;'Service PJ'!$A150&amp;"*",'EPA_US9RT techs'!$A$2:$I$1722,9,FALSE),"")</f>
        <v>0.71696603810000004</v>
      </c>
      <c r="CN152" s="14">
        <f>IFERROR(VLOOKUP($BM$1&amp;'Service PJ'!$D150&amp;'Service PJ'!$B150&amp;'Service PJ'!$A150&amp;"*",'EPA_US9RT techs'!$A$2:$I$1722,9,FALSE),"")</f>
        <v>0.71696603810000004</v>
      </c>
      <c r="CO152" s="14">
        <f>IFERROR(VLOOKUP($BM$1&amp;'Service PJ'!$D150&amp;'Service PJ'!$B150&amp;'Service PJ'!$A150&amp;"*",'EPA_US9RT techs'!$A$2:$I$1722,9,FALSE),"")</f>
        <v>0.71696603810000004</v>
      </c>
      <c r="CP152" s="14">
        <f>IFERROR(VLOOKUP($BM$1&amp;'Service PJ'!$D150&amp;'Service PJ'!$B150&amp;'Service PJ'!$A150&amp;"*",'EPA_US9RT techs'!$A$2:$I$1722,9,FALSE),"")</f>
        <v>0.71696603810000004</v>
      </c>
      <c r="CQ152" s="14">
        <f>IFERROR(VLOOKUP($BM$1&amp;'Service PJ'!$D150&amp;'Service PJ'!$B150&amp;'Service PJ'!$A150&amp;"*",'EPA_US9RT techs'!$A$2:$I$1722,9,FALSE),"")</f>
        <v>0.71696603810000004</v>
      </c>
      <c r="CS152" t="str">
        <f>IF(SUM(CT152:DJ152)=0,"\I:",'Service PJ'!$D150&amp;"_"&amp;'Service PJ'!$E150&amp;"_"&amp;'Service PJ'!$C150)</f>
        <v>ILP_STM_COA</v>
      </c>
      <c r="CT152" s="2">
        <f>IFERROR(VLOOKUP($CS$1&amp;'Service PJ'!$D150&amp;'Service PJ'!$B150&amp;'Service PJ'!$A150&amp;"*",'EPA_US9RT techs'!$A$2:$I$1722,9,FALSE),"")</f>
        <v>50</v>
      </c>
      <c r="CU152" s="2">
        <f>IFERROR(VLOOKUP($CS$1&amp;'Service PJ'!$D150&amp;'Service PJ'!$B150&amp;'Service PJ'!$A150&amp;"*",'EPA_US9RT techs'!$A$2:$I$1722,9,FALSE),"")</f>
        <v>50</v>
      </c>
      <c r="CV152" s="2">
        <f>IFERROR(VLOOKUP($CS$1&amp;'Service PJ'!$D150&amp;'Service PJ'!$B150&amp;'Service PJ'!$A150&amp;"*",'EPA_US9RT techs'!$A$2:$I$1722,9,FALSE),"")</f>
        <v>50</v>
      </c>
      <c r="CW152" s="2">
        <f>IFERROR(VLOOKUP($CS$1&amp;'Service PJ'!$D150&amp;'Service PJ'!$B150&amp;'Service PJ'!$A150&amp;"*",'EPA_US9RT techs'!$A$2:$I$1722,9,FALSE),"")</f>
        <v>50</v>
      </c>
      <c r="CX152" s="2">
        <f>IFERROR(VLOOKUP($CS$1&amp;'Service PJ'!$D150&amp;'Service PJ'!$B150&amp;'Service PJ'!$A150&amp;"*",'EPA_US9RT techs'!$A$2:$I$1722,9,FALSE),"")</f>
        <v>50</v>
      </c>
      <c r="CY152" s="2">
        <f>IFERROR(VLOOKUP($CS$1&amp;'Service PJ'!$D150&amp;'Service PJ'!$B150&amp;'Service PJ'!$A150&amp;"*",'EPA_US9RT techs'!$A$2:$I$1722,9,FALSE),"")</f>
        <v>50</v>
      </c>
      <c r="CZ152" s="2">
        <f>IFERROR(VLOOKUP($CS$1&amp;'Service PJ'!$D150&amp;'Service PJ'!$B150&amp;'Service PJ'!$A150&amp;"*",'EPA_US9RT techs'!$A$2:$I$1722,9,FALSE),"")</f>
        <v>50</v>
      </c>
      <c r="DA152" s="2">
        <f>IFERROR(VLOOKUP($CS$1&amp;'Service PJ'!$D150&amp;'Service PJ'!$B150&amp;'Service PJ'!$A150&amp;"*",'EPA_US9RT techs'!$A$2:$I$1722,9,FALSE),"")</f>
        <v>50</v>
      </c>
      <c r="DB152" s="2">
        <f>IFERROR(VLOOKUP($CS$1&amp;'Service PJ'!$D150&amp;'Service PJ'!$B150&amp;'Service PJ'!$A150&amp;"*",'EPA_US9RT techs'!$A$2:$I$1722,9,FALSE),"")</f>
        <v>50</v>
      </c>
      <c r="DC152" s="2">
        <f>IFERROR(VLOOKUP($CS$1&amp;'Service PJ'!$D150&amp;'Service PJ'!$B150&amp;'Service PJ'!$A150&amp;"*",'EPA_US9RT techs'!$A$2:$I$1722,9,FALSE),"")</f>
        <v>50</v>
      </c>
      <c r="DD152" s="2">
        <f>IFERROR(VLOOKUP($CS$1&amp;'Service PJ'!$D150&amp;'Service PJ'!$B150&amp;'Service PJ'!$A150&amp;"*",'EPA_US9RT techs'!$A$2:$I$1722,9,FALSE),"")</f>
        <v>50</v>
      </c>
      <c r="DE152" s="2">
        <f>IFERROR(VLOOKUP($CS$1&amp;'Service PJ'!$D150&amp;'Service PJ'!$B150&amp;'Service PJ'!$A150&amp;"*",'EPA_US9RT techs'!$A$2:$I$1722,9,FALSE),"")</f>
        <v>50</v>
      </c>
      <c r="DF152" s="2">
        <f>IFERROR(VLOOKUP($CS$1&amp;'Service PJ'!$D150&amp;'Service PJ'!$B150&amp;'Service PJ'!$A150&amp;"*",'EPA_US9RT techs'!$A$2:$I$1722,9,FALSE),"")</f>
        <v>50</v>
      </c>
      <c r="DG152" s="2">
        <f>IFERROR(VLOOKUP($CS$1&amp;'Service PJ'!$D150&amp;'Service PJ'!$B150&amp;'Service PJ'!$A150&amp;"*",'EPA_US9RT techs'!$A$2:$I$1722,9,FALSE),"")</f>
        <v>50</v>
      </c>
      <c r="DH152" s="2">
        <f>IFERROR(VLOOKUP($CS$1&amp;'Service PJ'!$D150&amp;'Service PJ'!$B150&amp;'Service PJ'!$A150&amp;"*",'EPA_US9RT techs'!$A$2:$I$1722,9,FALSE),"")</f>
        <v>50</v>
      </c>
      <c r="DI152" s="2">
        <f>IFERROR(VLOOKUP($CS$1&amp;'Service PJ'!$D150&amp;'Service PJ'!$B150&amp;'Service PJ'!$A150&amp;"*",'EPA_US9RT techs'!$A$2:$I$1722,9,FALSE),"")</f>
        <v>50</v>
      </c>
      <c r="DJ152" s="2">
        <f>IFERROR(VLOOKUP($CS$1&amp;'Service PJ'!$D150&amp;'Service PJ'!$B150&amp;'Service PJ'!$A150&amp;"*",'EPA_US9RT techs'!$A$2:$I$1722,9,FALSE),"")</f>
        <v>50</v>
      </c>
      <c r="DK152" s="2">
        <f>IFERROR(VLOOKUP($CS$1&amp;'Service PJ'!$D150&amp;'Service PJ'!$B150&amp;'Service PJ'!$A150&amp;"*",'EPA_US9RT techs'!$A$2:$I$1722,9,FALSE),"")</f>
        <v>50</v>
      </c>
      <c r="DL152" s="2">
        <f>IFERROR(VLOOKUP($CS$1&amp;'Service PJ'!$D150&amp;'Service PJ'!$B150&amp;'Service PJ'!$A150&amp;"*",'EPA_US9RT techs'!$A$2:$I$1722,9,FALSE),"")</f>
        <v>50</v>
      </c>
      <c r="DM152" s="2">
        <f>IFERROR(VLOOKUP($CS$1&amp;'Service PJ'!$D150&amp;'Service PJ'!$B150&amp;'Service PJ'!$A150&amp;"*",'EPA_US9RT techs'!$A$2:$I$1722,9,FALSE),"")</f>
        <v>50</v>
      </c>
      <c r="DN152" s="2">
        <f>IFERROR(VLOOKUP($CS$1&amp;'Service PJ'!$D150&amp;'Service PJ'!$B150&amp;'Service PJ'!$A150&amp;"*",'EPA_US9RT techs'!$A$2:$I$1722,9,FALSE),"")</f>
        <v>50</v>
      </c>
      <c r="DO152" s="2">
        <f>IFERROR(VLOOKUP($CS$1&amp;'Service PJ'!$D150&amp;'Service PJ'!$B150&amp;'Service PJ'!$A150&amp;"*",'EPA_US9RT techs'!$A$2:$I$1722,9,FALSE),"")</f>
        <v>50</v>
      </c>
      <c r="DP152" s="2">
        <f>IFERROR(VLOOKUP($CS$1&amp;'Service PJ'!$D150&amp;'Service PJ'!$B150&amp;'Service PJ'!$A150&amp;"*",'EPA_US9RT techs'!$A$2:$I$1722,9,FALSE),"")</f>
        <v>50</v>
      </c>
      <c r="DQ152" s="2">
        <f>IFERROR(VLOOKUP($CS$1&amp;'Service PJ'!$D150&amp;'Service PJ'!$B150&amp;'Service PJ'!$A150&amp;"*",'EPA_US9RT techs'!$A$2:$I$1722,9,FALSE),"")</f>
        <v>50</v>
      </c>
      <c r="DR152" s="2">
        <f>IFERROR(VLOOKUP($CS$1&amp;'Service PJ'!$D150&amp;'Service PJ'!$B150&amp;'Service PJ'!$A150&amp;"*",'EPA_US9RT techs'!$A$2:$I$1722,9,FALSE),"")</f>
        <v>50</v>
      </c>
      <c r="DS152" s="2">
        <f>IFERROR(VLOOKUP($CS$1&amp;'Service PJ'!$D150&amp;'Service PJ'!$B150&amp;'Service PJ'!$A150&amp;"*",'EPA_US9RT techs'!$A$2:$I$1722,9,FALSE),"")</f>
        <v>50</v>
      </c>
      <c r="DT152" s="2">
        <f>IFERROR(VLOOKUP($CS$1&amp;'Service PJ'!$D150&amp;'Service PJ'!$B150&amp;'Service PJ'!$A150&amp;"*",'EPA_US9RT techs'!$A$2:$I$1722,9,FALSE),"")</f>
        <v>50</v>
      </c>
      <c r="DU152" s="2">
        <f>IFERROR(VLOOKUP($CS$1&amp;'Service PJ'!$D150&amp;'Service PJ'!$B150&amp;'Service PJ'!$A150&amp;"*",'EPA_US9RT techs'!$A$2:$I$1722,9,FALSE),"")</f>
        <v>50</v>
      </c>
      <c r="DV152" s="2">
        <f>IFERROR(VLOOKUP($CS$1&amp;'Service PJ'!$D150&amp;'Service PJ'!$B150&amp;'Service PJ'!$A150&amp;"*",'EPA_US9RT techs'!$A$2:$I$1722,9,FALSE),"")</f>
        <v>50</v>
      </c>
      <c r="DW152" s="2">
        <f>IFERROR(VLOOKUP($CS$1&amp;'Service PJ'!$D150&amp;'Service PJ'!$B150&amp;'Service PJ'!$A150&amp;"*",'EPA_US9RT techs'!$A$2:$I$1722,9,FALSE),"")</f>
        <v>50</v>
      </c>
    </row>
    <row r="153" spans="1:127" x14ac:dyDescent="0.45">
      <c r="A153" t="str">
        <f>IF(SUM(B153:R153)=0,"\I:",'Service PJ'!$D151&amp;"_"&amp;'Service PJ'!$E151&amp;"_"&amp;'Service PJ'!$C151)</f>
        <v>\I:</v>
      </c>
      <c r="B153" s="14" t="str">
        <f>IFERROR(VLOOKUP($A$1&amp;'Service PJ'!$D151&amp;'Service PJ'!$B151&amp;'Service PJ'!$A151&amp;"*",'EPA_US9RT techs'!$A$2:$I$1722,9,FALSE),"")</f>
        <v/>
      </c>
      <c r="C153" s="14" t="str">
        <f>IFERROR(VLOOKUP($A$1&amp;'Service PJ'!$D151&amp;'Service PJ'!$B151&amp;'Service PJ'!$A151&amp;"*",'EPA_US9RT techs'!$A$2:$I$1722,9,FALSE),"")</f>
        <v/>
      </c>
      <c r="D153" s="14" t="str">
        <f>IFERROR(VLOOKUP($A$1&amp;'Service PJ'!$D151&amp;'Service PJ'!$B151&amp;'Service PJ'!$A151&amp;"*",'EPA_US9RT techs'!$A$2:$I$1722,9,FALSE),"")</f>
        <v/>
      </c>
      <c r="E153" s="14" t="str">
        <f>IFERROR(VLOOKUP($A$1&amp;'Service PJ'!$D151&amp;'Service PJ'!$B151&amp;'Service PJ'!$A151&amp;"*",'EPA_US9RT techs'!$A$2:$I$1722,9,FALSE),"")</f>
        <v/>
      </c>
      <c r="F153" s="14" t="str">
        <f>IFERROR(VLOOKUP($A$1&amp;'Service PJ'!$D151&amp;'Service PJ'!$B151&amp;'Service PJ'!$A151&amp;"*",'EPA_US9RT techs'!$A$2:$I$1722,9,FALSE),"")</f>
        <v/>
      </c>
      <c r="G153" s="14" t="str">
        <f>IFERROR(VLOOKUP($A$1&amp;'Service PJ'!$D151&amp;'Service PJ'!$B151&amp;'Service PJ'!$A151&amp;"*",'EPA_US9RT techs'!$A$2:$I$1722,9,FALSE),"")</f>
        <v/>
      </c>
      <c r="H153" s="14" t="str">
        <f>IFERROR(VLOOKUP($A$1&amp;'Service PJ'!$D151&amp;'Service PJ'!$B151&amp;'Service PJ'!$A151&amp;"*",'EPA_US9RT techs'!$A$2:$I$1722,9,FALSE),"")</f>
        <v/>
      </c>
      <c r="I153" s="14" t="str">
        <f>IFERROR(VLOOKUP($A$1&amp;'Service PJ'!$D151&amp;'Service PJ'!$B151&amp;'Service PJ'!$A151&amp;"*",'EPA_US9RT techs'!$A$2:$I$1722,9,FALSE),"")</f>
        <v/>
      </c>
      <c r="J153" s="14" t="str">
        <f>IFERROR(VLOOKUP($A$1&amp;'Service PJ'!$D151&amp;'Service PJ'!$B151&amp;'Service PJ'!$A151&amp;"*",'EPA_US9RT techs'!$A$2:$I$1722,9,FALSE),"")</f>
        <v/>
      </c>
      <c r="K153" s="14" t="str">
        <f>IFERROR(VLOOKUP($A$1&amp;'Service PJ'!$D151&amp;'Service PJ'!$B151&amp;'Service PJ'!$A151&amp;"*",'EPA_US9RT techs'!$A$2:$I$1722,9,FALSE),"")</f>
        <v/>
      </c>
      <c r="L153" s="14" t="str">
        <f>IFERROR(VLOOKUP($A$1&amp;'Service PJ'!$D151&amp;'Service PJ'!$B151&amp;'Service PJ'!$A151&amp;"*",'EPA_US9RT techs'!$A$2:$I$1722,9,FALSE),"")</f>
        <v/>
      </c>
      <c r="M153" s="14" t="str">
        <f>IFERROR(VLOOKUP($A$1&amp;'Service PJ'!$D151&amp;'Service PJ'!$B151&amp;'Service PJ'!$A151&amp;"*",'EPA_US9RT techs'!$A$2:$I$1722,9,FALSE),"")</f>
        <v/>
      </c>
      <c r="N153" s="14" t="str">
        <f>IFERROR(VLOOKUP($A$1&amp;'Service PJ'!$D151&amp;'Service PJ'!$B151&amp;'Service PJ'!$A151&amp;"*",'EPA_US9RT techs'!$A$2:$I$1722,9,FALSE),"")</f>
        <v/>
      </c>
      <c r="O153" s="14" t="str">
        <f>IFERROR(VLOOKUP($A$1&amp;'Service PJ'!$D151&amp;'Service PJ'!$B151&amp;'Service PJ'!$A151&amp;"*",'EPA_US9RT techs'!$A$2:$I$1722,9,FALSE),"")</f>
        <v/>
      </c>
      <c r="P153" s="14" t="str">
        <f>IFERROR(VLOOKUP($A$1&amp;'Service PJ'!$D151&amp;'Service PJ'!$B151&amp;'Service PJ'!$A151&amp;"*",'EPA_US9RT techs'!$A$2:$I$1722,9,FALSE),"")</f>
        <v/>
      </c>
      <c r="Q153" s="14" t="str">
        <f>IFERROR(VLOOKUP($A$1&amp;'Service PJ'!$D151&amp;'Service PJ'!$B151&amp;'Service PJ'!$A151&amp;"*",'EPA_US9RT techs'!$A$2:$I$1722,9,FALSE),"")</f>
        <v/>
      </c>
      <c r="R153" s="14" t="str">
        <f>IFERROR(VLOOKUP($A$1&amp;'Service PJ'!$D151&amp;'Service PJ'!$B151&amp;'Service PJ'!$A151&amp;"*",'EPA_US9RT techs'!$A$2:$I$1722,9,FALSE),"")</f>
        <v/>
      </c>
      <c r="S153" s="14" t="str">
        <f>IFERROR(VLOOKUP($A$1&amp;'Service PJ'!$D151&amp;'Service PJ'!$B151&amp;'Service PJ'!$A151&amp;"*",'EPA_US9RT techs'!$A$2:$I$1722,9,FALSE),"")</f>
        <v/>
      </c>
      <c r="T153" s="14" t="str">
        <f>IFERROR(VLOOKUP($A$1&amp;'Service PJ'!$D151&amp;'Service PJ'!$B151&amp;'Service PJ'!$A151&amp;"*",'EPA_US9RT techs'!$A$2:$I$1722,9,FALSE),"")</f>
        <v/>
      </c>
      <c r="U153" s="14" t="str">
        <f>IFERROR(VLOOKUP($A$1&amp;'Service PJ'!$D151&amp;'Service PJ'!$B151&amp;'Service PJ'!$A151&amp;"*",'EPA_US9RT techs'!$A$2:$I$1722,9,FALSE),"")</f>
        <v/>
      </c>
      <c r="V153" s="14" t="str">
        <f>IFERROR(VLOOKUP($A$1&amp;'Service PJ'!$D151&amp;'Service PJ'!$B151&amp;'Service PJ'!$A151&amp;"*",'EPA_US9RT techs'!$A$2:$I$1722,9,FALSE),"")</f>
        <v/>
      </c>
      <c r="W153" s="14" t="str">
        <f>IFERROR(VLOOKUP($A$1&amp;'Service PJ'!$D151&amp;'Service PJ'!$B151&amp;'Service PJ'!$A151&amp;"*",'EPA_US9RT techs'!$A$2:$I$1722,9,FALSE),"")</f>
        <v/>
      </c>
      <c r="X153" s="14" t="str">
        <f>IFERROR(VLOOKUP($A$1&amp;'Service PJ'!$D151&amp;'Service PJ'!$B151&amp;'Service PJ'!$A151&amp;"*",'EPA_US9RT techs'!$A$2:$I$1722,9,FALSE),"")</f>
        <v/>
      </c>
      <c r="Y153" s="14" t="str">
        <f>IFERROR(VLOOKUP($A$1&amp;'Service PJ'!$D151&amp;'Service PJ'!$B151&amp;'Service PJ'!$A151&amp;"*",'EPA_US9RT techs'!$A$2:$I$1722,9,FALSE),"")</f>
        <v/>
      </c>
      <c r="Z153" s="14" t="str">
        <f>IFERROR(VLOOKUP($A$1&amp;'Service PJ'!$D151&amp;'Service PJ'!$B151&amp;'Service PJ'!$A151&amp;"*",'EPA_US9RT techs'!$A$2:$I$1722,9,FALSE),"")</f>
        <v/>
      </c>
      <c r="AA153" s="14" t="str">
        <f>IFERROR(VLOOKUP($A$1&amp;'Service PJ'!$D151&amp;'Service PJ'!$B151&amp;'Service PJ'!$A151&amp;"*",'EPA_US9RT techs'!$A$2:$I$1722,9,FALSE),"")</f>
        <v/>
      </c>
      <c r="AB153" s="14" t="str">
        <f>IFERROR(VLOOKUP($A$1&amp;'Service PJ'!$D151&amp;'Service PJ'!$B151&amp;'Service PJ'!$A151&amp;"*",'EPA_US9RT techs'!$A$2:$I$1722,9,FALSE),"")</f>
        <v/>
      </c>
      <c r="AC153" s="14" t="str">
        <f>IFERROR(VLOOKUP($A$1&amp;'Service PJ'!$D151&amp;'Service PJ'!$B151&amp;'Service PJ'!$A151&amp;"*",'EPA_US9RT techs'!$A$2:$I$1722,9,FALSE),"")</f>
        <v/>
      </c>
      <c r="AD153" s="14" t="str">
        <f>IFERROR(VLOOKUP($A$1&amp;'Service PJ'!$D151&amp;'Service PJ'!$B151&amp;'Service PJ'!$A151&amp;"*",'EPA_US9RT techs'!$A$2:$I$1722,9,FALSE),"")</f>
        <v/>
      </c>
      <c r="AE153" s="14" t="str">
        <f>IFERROR(VLOOKUP($A$1&amp;'Service PJ'!$D151&amp;'Service PJ'!$B151&amp;'Service PJ'!$A151&amp;"*",'EPA_US9RT techs'!$A$2:$I$1722,9,FALSE),"")</f>
        <v/>
      </c>
      <c r="AG153" t="str">
        <f>IF(SUM(AH153:AX153)=0,"\I:",'Service PJ'!$D151&amp;"_"&amp;'Service PJ'!$E151&amp;"_"&amp;'Service PJ'!$C151)</f>
        <v>\I:</v>
      </c>
      <c r="AH153" s="14" t="str">
        <f>IFERROR(VLOOKUP($AG$1&amp;'Service PJ'!$D151&amp;'Service PJ'!$B151&amp;'Service PJ'!$A151&amp;"*",'EPA_US9RT techs'!$A$2:$I$1722,9,FALSE),"")</f>
        <v/>
      </c>
      <c r="AI153" s="14" t="str">
        <f>IFERROR(VLOOKUP($AG$1&amp;'Service PJ'!$D151&amp;'Service PJ'!$B151&amp;'Service PJ'!$A151&amp;"*",'EPA_US9RT techs'!$A$2:$I$1722,9,FALSE),"")</f>
        <v/>
      </c>
      <c r="AJ153" s="14" t="str">
        <f>IFERROR(VLOOKUP($AG$1&amp;'Service PJ'!$D151&amp;'Service PJ'!$B151&amp;'Service PJ'!$A151&amp;"*",'EPA_US9RT techs'!$A$2:$I$1722,9,FALSE),"")</f>
        <v/>
      </c>
      <c r="AK153" s="14" t="str">
        <f>IFERROR(VLOOKUP($AG$1&amp;'Service PJ'!$D151&amp;'Service PJ'!$B151&amp;'Service PJ'!$A151&amp;"*",'EPA_US9RT techs'!$A$2:$I$1722,9,FALSE),"")</f>
        <v/>
      </c>
      <c r="AL153" s="14" t="str">
        <f>IFERROR(VLOOKUP($AG$1&amp;'Service PJ'!$D151&amp;'Service PJ'!$B151&amp;'Service PJ'!$A151&amp;"*",'EPA_US9RT techs'!$A$2:$I$1722,9,FALSE),"")</f>
        <v/>
      </c>
      <c r="AM153" s="14" t="str">
        <f>IFERROR(VLOOKUP($AG$1&amp;'Service PJ'!$D151&amp;'Service PJ'!$B151&amp;'Service PJ'!$A151&amp;"*",'EPA_US9RT techs'!$A$2:$I$1722,9,FALSE),"")</f>
        <v/>
      </c>
      <c r="AN153" s="14" t="str">
        <f>IFERROR(VLOOKUP($AG$1&amp;'Service PJ'!$D151&amp;'Service PJ'!$B151&amp;'Service PJ'!$A151&amp;"*",'EPA_US9RT techs'!$A$2:$I$1722,9,FALSE),"")</f>
        <v/>
      </c>
      <c r="AO153" s="14" t="str">
        <f>IFERROR(VLOOKUP($AG$1&amp;'Service PJ'!$D151&amp;'Service PJ'!$B151&amp;'Service PJ'!$A151&amp;"*",'EPA_US9RT techs'!$A$2:$I$1722,9,FALSE),"")</f>
        <v/>
      </c>
      <c r="AP153" s="14" t="str">
        <f>IFERROR(VLOOKUP($AG$1&amp;'Service PJ'!$D151&amp;'Service PJ'!$B151&amp;'Service PJ'!$A151&amp;"*",'EPA_US9RT techs'!$A$2:$I$1722,9,FALSE),"")</f>
        <v/>
      </c>
      <c r="AQ153" s="14" t="str">
        <f>IFERROR(VLOOKUP($AG$1&amp;'Service PJ'!$D151&amp;'Service PJ'!$B151&amp;'Service PJ'!$A151&amp;"*",'EPA_US9RT techs'!$A$2:$I$1722,9,FALSE),"")</f>
        <v/>
      </c>
      <c r="AR153" s="14" t="str">
        <f>IFERROR(VLOOKUP($AG$1&amp;'Service PJ'!$D151&amp;'Service PJ'!$B151&amp;'Service PJ'!$A151&amp;"*",'EPA_US9RT techs'!$A$2:$I$1722,9,FALSE),"")</f>
        <v/>
      </c>
      <c r="AS153" s="14" t="str">
        <f>IFERROR(VLOOKUP($AG$1&amp;'Service PJ'!$D151&amp;'Service PJ'!$B151&amp;'Service PJ'!$A151&amp;"*",'EPA_US9RT techs'!$A$2:$I$1722,9,FALSE),"")</f>
        <v/>
      </c>
      <c r="AT153" s="14" t="str">
        <f>IFERROR(VLOOKUP($AG$1&amp;'Service PJ'!$D151&amp;'Service PJ'!$B151&amp;'Service PJ'!$A151&amp;"*",'EPA_US9RT techs'!$A$2:$I$1722,9,FALSE),"")</f>
        <v/>
      </c>
      <c r="AU153" s="14" t="str">
        <f>IFERROR(VLOOKUP($AG$1&amp;'Service PJ'!$D151&amp;'Service PJ'!$B151&amp;'Service PJ'!$A151&amp;"*",'EPA_US9RT techs'!$A$2:$I$1722,9,FALSE),"")</f>
        <v/>
      </c>
      <c r="AV153" s="14" t="str">
        <f>IFERROR(VLOOKUP($AG$1&amp;'Service PJ'!$D151&amp;'Service PJ'!$B151&amp;'Service PJ'!$A151&amp;"*",'EPA_US9RT techs'!$A$2:$I$1722,9,FALSE),"")</f>
        <v/>
      </c>
      <c r="AW153" s="14" t="str">
        <f>IFERROR(VLOOKUP($AG$1&amp;'Service PJ'!$D151&amp;'Service PJ'!$B151&amp;'Service PJ'!$A151&amp;"*",'EPA_US9RT techs'!$A$2:$I$1722,9,FALSE),"")</f>
        <v/>
      </c>
      <c r="AX153" s="14" t="str">
        <f>IFERROR(VLOOKUP($AG$1&amp;'Service PJ'!$D151&amp;'Service PJ'!$B151&amp;'Service PJ'!$A151&amp;"*",'EPA_US9RT techs'!$A$2:$I$1722,9,FALSE),"")</f>
        <v/>
      </c>
      <c r="AY153" s="14" t="str">
        <f>IFERROR(VLOOKUP($AG$1&amp;'Service PJ'!$D151&amp;'Service PJ'!$B151&amp;'Service PJ'!$A151&amp;"*",'EPA_US9RT techs'!$A$2:$I$1722,9,FALSE),"")</f>
        <v/>
      </c>
      <c r="AZ153" s="14" t="str">
        <f>IFERROR(VLOOKUP($AG$1&amp;'Service PJ'!$D151&amp;'Service PJ'!$B151&amp;'Service PJ'!$A151&amp;"*",'EPA_US9RT techs'!$A$2:$I$1722,9,FALSE),"")</f>
        <v/>
      </c>
      <c r="BA153" s="14" t="str">
        <f>IFERROR(VLOOKUP($AG$1&amp;'Service PJ'!$D151&amp;'Service PJ'!$B151&amp;'Service PJ'!$A151&amp;"*",'EPA_US9RT techs'!$A$2:$I$1722,9,FALSE),"")</f>
        <v/>
      </c>
      <c r="BB153" s="14" t="str">
        <f>IFERROR(VLOOKUP($AG$1&amp;'Service PJ'!$D151&amp;'Service PJ'!$B151&amp;'Service PJ'!$A151&amp;"*",'EPA_US9RT techs'!$A$2:$I$1722,9,FALSE),"")</f>
        <v/>
      </c>
      <c r="BC153" s="14" t="str">
        <f>IFERROR(VLOOKUP($AG$1&amp;'Service PJ'!$D151&amp;'Service PJ'!$B151&amp;'Service PJ'!$A151&amp;"*",'EPA_US9RT techs'!$A$2:$I$1722,9,FALSE),"")</f>
        <v/>
      </c>
      <c r="BD153" s="14" t="str">
        <f>IFERROR(VLOOKUP($AG$1&amp;'Service PJ'!$D151&amp;'Service PJ'!$B151&amp;'Service PJ'!$A151&amp;"*",'EPA_US9RT techs'!$A$2:$I$1722,9,FALSE),"")</f>
        <v/>
      </c>
      <c r="BE153" s="14" t="str">
        <f>IFERROR(VLOOKUP($AG$1&amp;'Service PJ'!$D151&amp;'Service PJ'!$B151&amp;'Service PJ'!$A151&amp;"*",'EPA_US9RT techs'!$A$2:$I$1722,9,FALSE),"")</f>
        <v/>
      </c>
      <c r="BF153" s="14" t="str">
        <f>IFERROR(VLOOKUP($AG$1&amp;'Service PJ'!$D151&amp;'Service PJ'!$B151&amp;'Service PJ'!$A151&amp;"*",'EPA_US9RT techs'!$A$2:$I$1722,9,FALSE),"")</f>
        <v/>
      </c>
      <c r="BG153" s="14" t="str">
        <f>IFERROR(VLOOKUP($AG$1&amp;'Service PJ'!$D151&amp;'Service PJ'!$B151&amp;'Service PJ'!$A151&amp;"*",'EPA_US9RT techs'!$A$2:$I$1722,9,FALSE),"")</f>
        <v/>
      </c>
      <c r="BH153" s="14" t="str">
        <f>IFERROR(VLOOKUP($AG$1&amp;'Service PJ'!$D151&amp;'Service PJ'!$B151&amp;'Service PJ'!$A151&amp;"*",'EPA_US9RT techs'!$A$2:$I$1722,9,FALSE),"")</f>
        <v/>
      </c>
      <c r="BI153" s="14" t="str">
        <f>IFERROR(VLOOKUP($AG$1&amp;'Service PJ'!$D151&amp;'Service PJ'!$B151&amp;'Service PJ'!$A151&amp;"*",'EPA_US9RT techs'!$A$2:$I$1722,9,FALSE),"")</f>
        <v/>
      </c>
      <c r="BJ153" s="14" t="str">
        <f>IFERROR(VLOOKUP($AG$1&amp;'Service PJ'!$D151&amp;'Service PJ'!$B151&amp;'Service PJ'!$A151&amp;"*",'EPA_US9RT techs'!$A$2:$I$1722,9,FALSE),"")</f>
        <v/>
      </c>
      <c r="BK153" s="14" t="str">
        <f>IFERROR(VLOOKUP($AG$1&amp;'Service PJ'!$D151&amp;'Service PJ'!$B151&amp;'Service PJ'!$A151&amp;"*",'EPA_US9RT techs'!$A$2:$I$1722,9,FALSE),"")</f>
        <v/>
      </c>
      <c r="BM153" t="str">
        <f>IF(SUM(BN153:CD153)=0,"\I:",'Service PJ'!$D151&amp;"_"&amp;'Service PJ'!$E151&amp;"_"&amp;'Service PJ'!$C151)</f>
        <v>\I:</v>
      </c>
      <c r="BN153" s="14" t="str">
        <f>IFERROR(VLOOKUP($BM$1&amp;'Service PJ'!$D151&amp;'Service PJ'!$B151&amp;'Service PJ'!$A151&amp;"*",'EPA_US9RT techs'!$A$2:$I$1722,9,FALSE),"")</f>
        <v/>
      </c>
      <c r="BO153" s="14" t="str">
        <f>IFERROR(VLOOKUP($BM$1&amp;'Service PJ'!$D151&amp;'Service PJ'!$B151&amp;'Service PJ'!$A151&amp;"*",'EPA_US9RT techs'!$A$2:$I$1722,9,FALSE),"")</f>
        <v/>
      </c>
      <c r="BP153" s="14" t="str">
        <f>IFERROR(VLOOKUP($BM$1&amp;'Service PJ'!$D151&amp;'Service PJ'!$B151&amp;'Service PJ'!$A151&amp;"*",'EPA_US9RT techs'!$A$2:$I$1722,9,FALSE),"")</f>
        <v/>
      </c>
      <c r="BQ153" s="14" t="str">
        <f>IFERROR(VLOOKUP($BM$1&amp;'Service PJ'!$D151&amp;'Service PJ'!$B151&amp;'Service PJ'!$A151&amp;"*",'EPA_US9RT techs'!$A$2:$I$1722,9,FALSE),"")</f>
        <v/>
      </c>
      <c r="BR153" s="14" t="str">
        <f>IFERROR(VLOOKUP($BM$1&amp;'Service PJ'!$D151&amp;'Service PJ'!$B151&amp;'Service PJ'!$A151&amp;"*",'EPA_US9RT techs'!$A$2:$I$1722,9,FALSE),"")</f>
        <v/>
      </c>
      <c r="BS153" s="14" t="str">
        <f>IFERROR(VLOOKUP($BM$1&amp;'Service PJ'!$D151&amp;'Service PJ'!$B151&amp;'Service PJ'!$A151&amp;"*",'EPA_US9RT techs'!$A$2:$I$1722,9,FALSE),"")</f>
        <v/>
      </c>
      <c r="BT153" s="14" t="str">
        <f>IFERROR(VLOOKUP($BM$1&amp;'Service PJ'!$D151&amp;'Service PJ'!$B151&amp;'Service PJ'!$A151&amp;"*",'EPA_US9RT techs'!$A$2:$I$1722,9,FALSE),"")</f>
        <v/>
      </c>
      <c r="BU153" s="14" t="str">
        <f>IFERROR(VLOOKUP($BM$1&amp;'Service PJ'!$D151&amp;'Service PJ'!$B151&amp;'Service PJ'!$A151&amp;"*",'EPA_US9RT techs'!$A$2:$I$1722,9,FALSE),"")</f>
        <v/>
      </c>
      <c r="BV153" s="14" t="str">
        <f>IFERROR(VLOOKUP($BM$1&amp;'Service PJ'!$D151&amp;'Service PJ'!$B151&amp;'Service PJ'!$A151&amp;"*",'EPA_US9RT techs'!$A$2:$I$1722,9,FALSE),"")</f>
        <v/>
      </c>
      <c r="BW153" s="14" t="str">
        <f>IFERROR(VLOOKUP($BM$1&amp;'Service PJ'!$D151&amp;'Service PJ'!$B151&amp;'Service PJ'!$A151&amp;"*",'EPA_US9RT techs'!$A$2:$I$1722,9,FALSE),"")</f>
        <v/>
      </c>
      <c r="BX153" s="14" t="str">
        <f>IFERROR(VLOOKUP($BM$1&amp;'Service PJ'!$D151&amp;'Service PJ'!$B151&amp;'Service PJ'!$A151&amp;"*",'EPA_US9RT techs'!$A$2:$I$1722,9,FALSE),"")</f>
        <v/>
      </c>
      <c r="BY153" s="14" t="str">
        <f>IFERROR(VLOOKUP($BM$1&amp;'Service PJ'!$D151&amp;'Service PJ'!$B151&amp;'Service PJ'!$A151&amp;"*",'EPA_US9RT techs'!$A$2:$I$1722,9,FALSE),"")</f>
        <v/>
      </c>
      <c r="BZ153" s="14" t="str">
        <f>IFERROR(VLOOKUP($BM$1&amp;'Service PJ'!$D151&amp;'Service PJ'!$B151&amp;'Service PJ'!$A151&amp;"*",'EPA_US9RT techs'!$A$2:$I$1722,9,FALSE),"")</f>
        <v/>
      </c>
      <c r="CA153" s="14" t="str">
        <f>IFERROR(VLOOKUP($BM$1&amp;'Service PJ'!$D151&amp;'Service PJ'!$B151&amp;'Service PJ'!$A151&amp;"*",'EPA_US9RT techs'!$A$2:$I$1722,9,FALSE),"")</f>
        <v/>
      </c>
      <c r="CB153" s="14" t="str">
        <f>IFERROR(VLOOKUP($BM$1&amp;'Service PJ'!$D151&amp;'Service PJ'!$B151&amp;'Service PJ'!$A151&amp;"*",'EPA_US9RT techs'!$A$2:$I$1722,9,FALSE),"")</f>
        <v/>
      </c>
      <c r="CC153" s="14" t="str">
        <f>IFERROR(VLOOKUP($BM$1&amp;'Service PJ'!$D151&amp;'Service PJ'!$B151&amp;'Service PJ'!$A151&amp;"*",'EPA_US9RT techs'!$A$2:$I$1722,9,FALSE),"")</f>
        <v/>
      </c>
      <c r="CD153" s="14" t="str">
        <f>IFERROR(VLOOKUP($BM$1&amp;'Service PJ'!$D151&amp;'Service PJ'!$B151&amp;'Service PJ'!$A151&amp;"*",'EPA_US9RT techs'!$A$2:$I$1722,9,FALSE),"")</f>
        <v/>
      </c>
      <c r="CE153" s="14" t="str">
        <f>IFERROR(VLOOKUP($BM$1&amp;'Service PJ'!$D151&amp;'Service PJ'!$B151&amp;'Service PJ'!$A151&amp;"*",'EPA_US9RT techs'!$A$2:$I$1722,9,FALSE),"")</f>
        <v/>
      </c>
      <c r="CF153" s="14" t="str">
        <f>IFERROR(VLOOKUP($BM$1&amp;'Service PJ'!$D151&amp;'Service PJ'!$B151&amp;'Service PJ'!$A151&amp;"*",'EPA_US9RT techs'!$A$2:$I$1722,9,FALSE),"")</f>
        <v/>
      </c>
      <c r="CG153" s="14" t="str">
        <f>IFERROR(VLOOKUP($BM$1&amp;'Service PJ'!$D151&amp;'Service PJ'!$B151&amp;'Service PJ'!$A151&amp;"*",'EPA_US9RT techs'!$A$2:$I$1722,9,FALSE),"")</f>
        <v/>
      </c>
      <c r="CH153" s="14" t="str">
        <f>IFERROR(VLOOKUP($BM$1&amp;'Service PJ'!$D151&amp;'Service PJ'!$B151&amp;'Service PJ'!$A151&amp;"*",'EPA_US9RT techs'!$A$2:$I$1722,9,FALSE),"")</f>
        <v/>
      </c>
      <c r="CI153" s="14" t="str">
        <f>IFERROR(VLOOKUP($BM$1&amp;'Service PJ'!$D151&amp;'Service PJ'!$B151&amp;'Service PJ'!$A151&amp;"*",'EPA_US9RT techs'!$A$2:$I$1722,9,FALSE),"")</f>
        <v/>
      </c>
      <c r="CJ153" s="14" t="str">
        <f>IFERROR(VLOOKUP($BM$1&amp;'Service PJ'!$D151&amp;'Service PJ'!$B151&amp;'Service PJ'!$A151&amp;"*",'EPA_US9RT techs'!$A$2:$I$1722,9,FALSE),"")</f>
        <v/>
      </c>
      <c r="CK153" s="14" t="str">
        <f>IFERROR(VLOOKUP($BM$1&amp;'Service PJ'!$D151&amp;'Service PJ'!$B151&amp;'Service PJ'!$A151&amp;"*",'EPA_US9RT techs'!$A$2:$I$1722,9,FALSE),"")</f>
        <v/>
      </c>
      <c r="CL153" s="14" t="str">
        <f>IFERROR(VLOOKUP($BM$1&amp;'Service PJ'!$D151&amp;'Service PJ'!$B151&amp;'Service PJ'!$A151&amp;"*",'EPA_US9RT techs'!$A$2:$I$1722,9,FALSE),"")</f>
        <v/>
      </c>
      <c r="CM153" s="14" t="str">
        <f>IFERROR(VLOOKUP($BM$1&amp;'Service PJ'!$D151&amp;'Service PJ'!$B151&amp;'Service PJ'!$A151&amp;"*",'EPA_US9RT techs'!$A$2:$I$1722,9,FALSE),"")</f>
        <v/>
      </c>
      <c r="CN153" s="14" t="str">
        <f>IFERROR(VLOOKUP($BM$1&amp;'Service PJ'!$D151&amp;'Service PJ'!$B151&amp;'Service PJ'!$A151&amp;"*",'EPA_US9RT techs'!$A$2:$I$1722,9,FALSE),"")</f>
        <v/>
      </c>
      <c r="CO153" s="14" t="str">
        <f>IFERROR(VLOOKUP($BM$1&amp;'Service PJ'!$D151&amp;'Service PJ'!$B151&amp;'Service PJ'!$A151&amp;"*",'EPA_US9RT techs'!$A$2:$I$1722,9,FALSE),"")</f>
        <v/>
      </c>
      <c r="CP153" s="14" t="str">
        <f>IFERROR(VLOOKUP($BM$1&amp;'Service PJ'!$D151&amp;'Service PJ'!$B151&amp;'Service PJ'!$A151&amp;"*",'EPA_US9RT techs'!$A$2:$I$1722,9,FALSE),"")</f>
        <v/>
      </c>
      <c r="CQ153" s="14" t="str">
        <f>IFERROR(VLOOKUP($BM$1&amp;'Service PJ'!$D151&amp;'Service PJ'!$B151&amp;'Service PJ'!$A151&amp;"*",'EPA_US9RT techs'!$A$2:$I$1722,9,FALSE),"")</f>
        <v/>
      </c>
      <c r="CS153" t="str">
        <f>IF(SUM(CT153:DJ153)=0,"\I:",'Service PJ'!$D151&amp;"_"&amp;'Service PJ'!$E151&amp;"_"&amp;'Service PJ'!$C151)</f>
        <v>\I:</v>
      </c>
      <c r="CT153" s="2" t="str">
        <f>IFERROR(VLOOKUP($CS$1&amp;'Service PJ'!$D151&amp;'Service PJ'!$B151&amp;'Service PJ'!$A151&amp;"*",'EPA_US9RT techs'!$A$2:$I$1722,9,FALSE),"")</f>
        <v/>
      </c>
      <c r="CU153" s="2" t="str">
        <f>IFERROR(VLOOKUP($CS$1&amp;'Service PJ'!$D151&amp;'Service PJ'!$B151&amp;'Service PJ'!$A151&amp;"*",'EPA_US9RT techs'!$A$2:$I$1722,9,FALSE),"")</f>
        <v/>
      </c>
      <c r="CV153" s="2" t="str">
        <f>IFERROR(VLOOKUP($CS$1&amp;'Service PJ'!$D151&amp;'Service PJ'!$B151&amp;'Service PJ'!$A151&amp;"*",'EPA_US9RT techs'!$A$2:$I$1722,9,FALSE),"")</f>
        <v/>
      </c>
      <c r="CW153" s="2" t="str">
        <f>IFERROR(VLOOKUP($CS$1&amp;'Service PJ'!$D151&amp;'Service PJ'!$B151&amp;'Service PJ'!$A151&amp;"*",'EPA_US9RT techs'!$A$2:$I$1722,9,FALSE),"")</f>
        <v/>
      </c>
      <c r="CX153" s="2" t="str">
        <f>IFERROR(VLOOKUP($CS$1&amp;'Service PJ'!$D151&amp;'Service PJ'!$B151&amp;'Service PJ'!$A151&amp;"*",'EPA_US9RT techs'!$A$2:$I$1722,9,FALSE),"")</f>
        <v/>
      </c>
      <c r="CY153" s="2" t="str">
        <f>IFERROR(VLOOKUP($CS$1&amp;'Service PJ'!$D151&amp;'Service PJ'!$B151&amp;'Service PJ'!$A151&amp;"*",'EPA_US9RT techs'!$A$2:$I$1722,9,FALSE),"")</f>
        <v/>
      </c>
      <c r="CZ153" s="2" t="str">
        <f>IFERROR(VLOOKUP($CS$1&amp;'Service PJ'!$D151&amp;'Service PJ'!$B151&amp;'Service PJ'!$A151&amp;"*",'EPA_US9RT techs'!$A$2:$I$1722,9,FALSE),"")</f>
        <v/>
      </c>
      <c r="DA153" s="2" t="str">
        <f>IFERROR(VLOOKUP($CS$1&amp;'Service PJ'!$D151&amp;'Service PJ'!$B151&amp;'Service PJ'!$A151&amp;"*",'EPA_US9RT techs'!$A$2:$I$1722,9,FALSE),"")</f>
        <v/>
      </c>
      <c r="DB153" s="2" t="str">
        <f>IFERROR(VLOOKUP($CS$1&amp;'Service PJ'!$D151&amp;'Service PJ'!$B151&amp;'Service PJ'!$A151&amp;"*",'EPA_US9RT techs'!$A$2:$I$1722,9,FALSE),"")</f>
        <v/>
      </c>
      <c r="DC153" s="2" t="str">
        <f>IFERROR(VLOOKUP($CS$1&amp;'Service PJ'!$D151&amp;'Service PJ'!$B151&amp;'Service PJ'!$A151&amp;"*",'EPA_US9RT techs'!$A$2:$I$1722,9,FALSE),"")</f>
        <v/>
      </c>
      <c r="DD153" s="2" t="str">
        <f>IFERROR(VLOOKUP($CS$1&amp;'Service PJ'!$D151&amp;'Service PJ'!$B151&amp;'Service PJ'!$A151&amp;"*",'EPA_US9RT techs'!$A$2:$I$1722,9,FALSE),"")</f>
        <v/>
      </c>
      <c r="DE153" s="2" t="str">
        <f>IFERROR(VLOOKUP($CS$1&amp;'Service PJ'!$D151&amp;'Service PJ'!$B151&amp;'Service PJ'!$A151&amp;"*",'EPA_US9RT techs'!$A$2:$I$1722,9,FALSE),"")</f>
        <v/>
      </c>
      <c r="DF153" s="2" t="str">
        <f>IFERROR(VLOOKUP($CS$1&amp;'Service PJ'!$D151&amp;'Service PJ'!$B151&amp;'Service PJ'!$A151&amp;"*",'EPA_US9RT techs'!$A$2:$I$1722,9,FALSE),"")</f>
        <v/>
      </c>
      <c r="DG153" s="2" t="str">
        <f>IFERROR(VLOOKUP($CS$1&amp;'Service PJ'!$D151&amp;'Service PJ'!$B151&amp;'Service PJ'!$A151&amp;"*",'EPA_US9RT techs'!$A$2:$I$1722,9,FALSE),"")</f>
        <v/>
      </c>
      <c r="DH153" s="2" t="str">
        <f>IFERROR(VLOOKUP($CS$1&amp;'Service PJ'!$D151&amp;'Service PJ'!$B151&amp;'Service PJ'!$A151&amp;"*",'EPA_US9RT techs'!$A$2:$I$1722,9,FALSE),"")</f>
        <v/>
      </c>
      <c r="DI153" s="2" t="str">
        <f>IFERROR(VLOOKUP($CS$1&amp;'Service PJ'!$D151&amp;'Service PJ'!$B151&amp;'Service PJ'!$A151&amp;"*",'EPA_US9RT techs'!$A$2:$I$1722,9,FALSE),"")</f>
        <v/>
      </c>
      <c r="DJ153" s="2" t="str">
        <f>IFERROR(VLOOKUP($CS$1&amp;'Service PJ'!$D151&amp;'Service PJ'!$B151&amp;'Service PJ'!$A151&amp;"*",'EPA_US9RT techs'!$A$2:$I$1722,9,FALSE),"")</f>
        <v/>
      </c>
      <c r="DK153" s="2" t="str">
        <f>IFERROR(VLOOKUP($CS$1&amp;'Service PJ'!$D151&amp;'Service PJ'!$B151&amp;'Service PJ'!$A151&amp;"*",'EPA_US9RT techs'!$A$2:$I$1722,9,FALSE),"")</f>
        <v/>
      </c>
      <c r="DL153" s="2" t="str">
        <f>IFERROR(VLOOKUP($CS$1&amp;'Service PJ'!$D151&amp;'Service PJ'!$B151&amp;'Service PJ'!$A151&amp;"*",'EPA_US9RT techs'!$A$2:$I$1722,9,FALSE),"")</f>
        <v/>
      </c>
      <c r="DM153" s="2" t="str">
        <f>IFERROR(VLOOKUP($CS$1&amp;'Service PJ'!$D151&amp;'Service PJ'!$B151&amp;'Service PJ'!$A151&amp;"*",'EPA_US9RT techs'!$A$2:$I$1722,9,FALSE),"")</f>
        <v/>
      </c>
      <c r="DN153" s="2" t="str">
        <f>IFERROR(VLOOKUP($CS$1&amp;'Service PJ'!$D151&amp;'Service PJ'!$B151&amp;'Service PJ'!$A151&amp;"*",'EPA_US9RT techs'!$A$2:$I$1722,9,FALSE),"")</f>
        <v/>
      </c>
      <c r="DO153" s="2" t="str">
        <f>IFERROR(VLOOKUP($CS$1&amp;'Service PJ'!$D151&amp;'Service PJ'!$B151&amp;'Service PJ'!$A151&amp;"*",'EPA_US9RT techs'!$A$2:$I$1722,9,FALSE),"")</f>
        <v/>
      </c>
      <c r="DP153" s="2" t="str">
        <f>IFERROR(VLOOKUP($CS$1&amp;'Service PJ'!$D151&amp;'Service PJ'!$B151&amp;'Service PJ'!$A151&amp;"*",'EPA_US9RT techs'!$A$2:$I$1722,9,FALSE),"")</f>
        <v/>
      </c>
      <c r="DQ153" s="2" t="str">
        <f>IFERROR(VLOOKUP($CS$1&amp;'Service PJ'!$D151&amp;'Service PJ'!$B151&amp;'Service PJ'!$A151&amp;"*",'EPA_US9RT techs'!$A$2:$I$1722,9,FALSE),"")</f>
        <v/>
      </c>
      <c r="DR153" s="2" t="str">
        <f>IFERROR(VLOOKUP($CS$1&amp;'Service PJ'!$D151&amp;'Service PJ'!$B151&amp;'Service PJ'!$A151&amp;"*",'EPA_US9RT techs'!$A$2:$I$1722,9,FALSE),"")</f>
        <v/>
      </c>
      <c r="DS153" s="2" t="str">
        <f>IFERROR(VLOOKUP($CS$1&amp;'Service PJ'!$D151&amp;'Service PJ'!$B151&amp;'Service PJ'!$A151&amp;"*",'EPA_US9RT techs'!$A$2:$I$1722,9,FALSE),"")</f>
        <v/>
      </c>
      <c r="DT153" s="2" t="str">
        <f>IFERROR(VLOOKUP($CS$1&amp;'Service PJ'!$D151&amp;'Service PJ'!$B151&amp;'Service PJ'!$A151&amp;"*",'EPA_US9RT techs'!$A$2:$I$1722,9,FALSE),"")</f>
        <v/>
      </c>
      <c r="DU153" s="2" t="str">
        <f>IFERROR(VLOOKUP($CS$1&amp;'Service PJ'!$D151&amp;'Service PJ'!$B151&amp;'Service PJ'!$A151&amp;"*",'EPA_US9RT techs'!$A$2:$I$1722,9,FALSE),"")</f>
        <v/>
      </c>
      <c r="DV153" s="2" t="str">
        <f>IFERROR(VLOOKUP($CS$1&amp;'Service PJ'!$D151&amp;'Service PJ'!$B151&amp;'Service PJ'!$A151&amp;"*",'EPA_US9RT techs'!$A$2:$I$1722,9,FALSE),"")</f>
        <v/>
      </c>
      <c r="DW153" s="2" t="str">
        <f>IFERROR(VLOOKUP($CS$1&amp;'Service PJ'!$D151&amp;'Service PJ'!$B151&amp;'Service PJ'!$A151&amp;"*",'EPA_US9RT techs'!$A$2:$I$1722,9,FALSE),"")</f>
        <v/>
      </c>
    </row>
    <row r="154" spans="1:127" x14ac:dyDescent="0.45">
      <c r="A154" t="str">
        <f>IF(SUM(B154:R154)=0,"\I:",'Service PJ'!$D152&amp;"_"&amp;'Service PJ'!$E152&amp;"_"&amp;'Service PJ'!$C152)</f>
        <v>IIS_PRH_COA</v>
      </c>
      <c r="B154" s="14">
        <f>IFERROR(VLOOKUP($A$1&amp;'Service PJ'!$D152&amp;'Service PJ'!$B152&amp;'Service PJ'!$A152&amp;"*",'EPA_US9RT techs'!$A$2:$I$1722,9,FALSE),"")</f>
        <v>25.707174307300001</v>
      </c>
      <c r="C154" s="14">
        <f>IFERROR(VLOOKUP($A$1&amp;'Service PJ'!$D152&amp;'Service PJ'!$B152&amp;'Service PJ'!$A152&amp;"*",'EPA_US9RT techs'!$A$2:$I$1722,9,FALSE),"")</f>
        <v>25.707174307300001</v>
      </c>
      <c r="D154" s="14">
        <f>IFERROR(VLOOKUP($A$1&amp;'Service PJ'!$D152&amp;'Service PJ'!$B152&amp;'Service PJ'!$A152&amp;"*",'EPA_US9RT techs'!$A$2:$I$1722,9,FALSE),"")</f>
        <v>25.707174307300001</v>
      </c>
      <c r="E154" s="14">
        <f>IFERROR(VLOOKUP($A$1&amp;'Service PJ'!$D152&amp;'Service PJ'!$B152&amp;'Service PJ'!$A152&amp;"*",'EPA_US9RT techs'!$A$2:$I$1722,9,FALSE),"")</f>
        <v>25.707174307300001</v>
      </c>
      <c r="F154" s="14">
        <f>IFERROR(VLOOKUP($A$1&amp;'Service PJ'!$D152&amp;'Service PJ'!$B152&amp;'Service PJ'!$A152&amp;"*",'EPA_US9RT techs'!$A$2:$I$1722,9,FALSE),"")</f>
        <v>25.707174307300001</v>
      </c>
      <c r="G154" s="14">
        <f>IFERROR(VLOOKUP($A$1&amp;'Service PJ'!$D152&amp;'Service PJ'!$B152&amp;'Service PJ'!$A152&amp;"*",'EPA_US9RT techs'!$A$2:$I$1722,9,FALSE),"")</f>
        <v>25.707174307300001</v>
      </c>
      <c r="H154" s="14">
        <f>IFERROR(VLOOKUP($A$1&amp;'Service PJ'!$D152&amp;'Service PJ'!$B152&amp;'Service PJ'!$A152&amp;"*",'EPA_US9RT techs'!$A$2:$I$1722,9,FALSE),"")</f>
        <v>25.707174307300001</v>
      </c>
      <c r="I154" s="14">
        <f>IFERROR(VLOOKUP($A$1&amp;'Service PJ'!$D152&amp;'Service PJ'!$B152&amp;'Service PJ'!$A152&amp;"*",'EPA_US9RT techs'!$A$2:$I$1722,9,FALSE),"")</f>
        <v>25.707174307300001</v>
      </c>
      <c r="J154" s="14">
        <f>IFERROR(VLOOKUP($A$1&amp;'Service PJ'!$D152&amp;'Service PJ'!$B152&amp;'Service PJ'!$A152&amp;"*",'EPA_US9RT techs'!$A$2:$I$1722,9,FALSE),"")</f>
        <v>25.707174307300001</v>
      </c>
      <c r="K154" s="14">
        <f>IFERROR(VLOOKUP($A$1&amp;'Service PJ'!$D152&amp;'Service PJ'!$B152&amp;'Service PJ'!$A152&amp;"*",'EPA_US9RT techs'!$A$2:$I$1722,9,FALSE),"")</f>
        <v>25.707174307300001</v>
      </c>
      <c r="L154" s="14">
        <f>IFERROR(VLOOKUP($A$1&amp;'Service PJ'!$D152&amp;'Service PJ'!$B152&amp;'Service PJ'!$A152&amp;"*",'EPA_US9RT techs'!$A$2:$I$1722,9,FALSE),"")</f>
        <v>25.707174307300001</v>
      </c>
      <c r="M154" s="14">
        <f>IFERROR(VLOOKUP($A$1&amp;'Service PJ'!$D152&amp;'Service PJ'!$B152&amp;'Service PJ'!$A152&amp;"*",'EPA_US9RT techs'!$A$2:$I$1722,9,FALSE),"")</f>
        <v>25.707174307300001</v>
      </c>
      <c r="N154" s="14">
        <f>IFERROR(VLOOKUP($A$1&amp;'Service PJ'!$D152&amp;'Service PJ'!$B152&amp;'Service PJ'!$A152&amp;"*",'EPA_US9RT techs'!$A$2:$I$1722,9,FALSE),"")</f>
        <v>25.707174307300001</v>
      </c>
      <c r="O154" s="14">
        <f>IFERROR(VLOOKUP($A$1&amp;'Service PJ'!$D152&amp;'Service PJ'!$B152&amp;'Service PJ'!$A152&amp;"*",'EPA_US9RT techs'!$A$2:$I$1722,9,FALSE),"")</f>
        <v>25.707174307300001</v>
      </c>
      <c r="P154" s="14">
        <f>IFERROR(VLOOKUP($A$1&amp;'Service PJ'!$D152&amp;'Service PJ'!$B152&amp;'Service PJ'!$A152&amp;"*",'EPA_US9RT techs'!$A$2:$I$1722,9,FALSE),"")</f>
        <v>25.707174307300001</v>
      </c>
      <c r="Q154" s="14">
        <f>IFERROR(VLOOKUP($A$1&amp;'Service PJ'!$D152&amp;'Service PJ'!$B152&amp;'Service PJ'!$A152&amp;"*",'EPA_US9RT techs'!$A$2:$I$1722,9,FALSE),"")</f>
        <v>25.707174307300001</v>
      </c>
      <c r="R154" s="14">
        <f>IFERROR(VLOOKUP($A$1&amp;'Service PJ'!$D152&amp;'Service PJ'!$B152&amp;'Service PJ'!$A152&amp;"*",'EPA_US9RT techs'!$A$2:$I$1722,9,FALSE),"")</f>
        <v>25.707174307300001</v>
      </c>
      <c r="S154" s="14">
        <f>IFERROR(VLOOKUP($A$1&amp;'Service PJ'!$D152&amp;'Service PJ'!$B152&amp;'Service PJ'!$A152&amp;"*",'EPA_US9RT techs'!$A$2:$I$1722,9,FALSE),"")</f>
        <v>25.707174307300001</v>
      </c>
      <c r="T154" s="14">
        <f>IFERROR(VLOOKUP($A$1&amp;'Service PJ'!$D152&amp;'Service PJ'!$B152&amp;'Service PJ'!$A152&amp;"*",'EPA_US9RT techs'!$A$2:$I$1722,9,FALSE),"")</f>
        <v>25.707174307300001</v>
      </c>
      <c r="U154" s="14">
        <f>IFERROR(VLOOKUP($A$1&amp;'Service PJ'!$D152&amp;'Service PJ'!$B152&amp;'Service PJ'!$A152&amp;"*",'EPA_US9RT techs'!$A$2:$I$1722,9,FALSE),"")</f>
        <v>25.707174307300001</v>
      </c>
      <c r="V154" s="14">
        <f>IFERROR(VLOOKUP($A$1&amp;'Service PJ'!$D152&amp;'Service PJ'!$B152&amp;'Service PJ'!$A152&amp;"*",'EPA_US9RT techs'!$A$2:$I$1722,9,FALSE),"")</f>
        <v>25.707174307300001</v>
      </c>
      <c r="W154" s="14">
        <f>IFERROR(VLOOKUP($A$1&amp;'Service PJ'!$D152&amp;'Service PJ'!$B152&amp;'Service PJ'!$A152&amp;"*",'EPA_US9RT techs'!$A$2:$I$1722,9,FALSE),"")</f>
        <v>25.707174307300001</v>
      </c>
      <c r="X154" s="14">
        <f>IFERROR(VLOOKUP($A$1&amp;'Service PJ'!$D152&amp;'Service PJ'!$B152&amp;'Service PJ'!$A152&amp;"*",'EPA_US9RT techs'!$A$2:$I$1722,9,FALSE),"")</f>
        <v>25.707174307300001</v>
      </c>
      <c r="Y154" s="14">
        <f>IFERROR(VLOOKUP($A$1&amp;'Service PJ'!$D152&amp;'Service PJ'!$B152&amp;'Service PJ'!$A152&amp;"*",'EPA_US9RT techs'!$A$2:$I$1722,9,FALSE),"")</f>
        <v>25.707174307300001</v>
      </c>
      <c r="Z154" s="14">
        <f>IFERROR(VLOOKUP($A$1&amp;'Service PJ'!$D152&amp;'Service PJ'!$B152&amp;'Service PJ'!$A152&amp;"*",'EPA_US9RT techs'!$A$2:$I$1722,9,FALSE),"")</f>
        <v>25.707174307300001</v>
      </c>
      <c r="AA154" s="14">
        <f>IFERROR(VLOOKUP($A$1&amp;'Service PJ'!$D152&amp;'Service PJ'!$B152&amp;'Service PJ'!$A152&amp;"*",'EPA_US9RT techs'!$A$2:$I$1722,9,FALSE),"")</f>
        <v>25.707174307300001</v>
      </c>
      <c r="AB154" s="14">
        <f>IFERROR(VLOOKUP($A$1&amp;'Service PJ'!$D152&amp;'Service PJ'!$B152&amp;'Service PJ'!$A152&amp;"*",'EPA_US9RT techs'!$A$2:$I$1722,9,FALSE),"")</f>
        <v>25.707174307300001</v>
      </c>
      <c r="AC154" s="14">
        <f>IFERROR(VLOOKUP($A$1&amp;'Service PJ'!$D152&amp;'Service PJ'!$B152&amp;'Service PJ'!$A152&amp;"*",'EPA_US9RT techs'!$A$2:$I$1722,9,FALSE),"")</f>
        <v>25.707174307300001</v>
      </c>
      <c r="AD154" s="14">
        <f>IFERROR(VLOOKUP($A$1&amp;'Service PJ'!$D152&amp;'Service PJ'!$B152&amp;'Service PJ'!$A152&amp;"*",'EPA_US9RT techs'!$A$2:$I$1722,9,FALSE),"")</f>
        <v>25.707174307300001</v>
      </c>
      <c r="AE154" s="14">
        <f>IFERROR(VLOOKUP($A$1&amp;'Service PJ'!$D152&amp;'Service PJ'!$B152&amp;'Service PJ'!$A152&amp;"*",'EPA_US9RT techs'!$A$2:$I$1722,9,FALSE),"")</f>
        <v>25.707174307300001</v>
      </c>
      <c r="AG154" t="str">
        <f>IF(SUM(AH154:AX154)=0,"\I:",'Service PJ'!$D152&amp;"_"&amp;'Service PJ'!$E152&amp;"_"&amp;'Service PJ'!$C152)</f>
        <v>IIS_PRH_COA</v>
      </c>
      <c r="AH154" s="14">
        <f>IFERROR(VLOOKUP($AG$1&amp;'Service PJ'!$D152&amp;'Service PJ'!$B152&amp;'Service PJ'!$A152&amp;"*",'EPA_US9RT techs'!$A$2:$I$1722,9,FALSE),"")</f>
        <v>3.3419326599999999</v>
      </c>
      <c r="AI154" s="14">
        <f>IFERROR(VLOOKUP($AG$1&amp;'Service PJ'!$D152&amp;'Service PJ'!$B152&amp;'Service PJ'!$A152&amp;"*",'EPA_US9RT techs'!$A$2:$I$1722,9,FALSE),"")</f>
        <v>3.3419326599999999</v>
      </c>
      <c r="AJ154" s="14">
        <f>IFERROR(VLOOKUP($AG$1&amp;'Service PJ'!$D152&amp;'Service PJ'!$B152&amp;'Service PJ'!$A152&amp;"*",'EPA_US9RT techs'!$A$2:$I$1722,9,FALSE),"")</f>
        <v>3.3419326599999999</v>
      </c>
      <c r="AK154" s="14">
        <f>IFERROR(VLOOKUP($AG$1&amp;'Service PJ'!$D152&amp;'Service PJ'!$B152&amp;'Service PJ'!$A152&amp;"*",'EPA_US9RT techs'!$A$2:$I$1722,9,FALSE),"")</f>
        <v>3.3419326599999999</v>
      </c>
      <c r="AL154" s="14">
        <f>IFERROR(VLOOKUP($AG$1&amp;'Service PJ'!$D152&amp;'Service PJ'!$B152&amp;'Service PJ'!$A152&amp;"*",'EPA_US9RT techs'!$A$2:$I$1722,9,FALSE),"")</f>
        <v>3.3419326599999999</v>
      </c>
      <c r="AM154" s="14">
        <f>IFERROR(VLOOKUP($AG$1&amp;'Service PJ'!$D152&amp;'Service PJ'!$B152&amp;'Service PJ'!$A152&amp;"*",'EPA_US9RT techs'!$A$2:$I$1722,9,FALSE),"")</f>
        <v>3.3419326599999999</v>
      </c>
      <c r="AN154" s="14">
        <f>IFERROR(VLOOKUP($AG$1&amp;'Service PJ'!$D152&amp;'Service PJ'!$B152&amp;'Service PJ'!$A152&amp;"*",'EPA_US9RT techs'!$A$2:$I$1722,9,FALSE),"")</f>
        <v>3.3419326599999999</v>
      </c>
      <c r="AO154" s="14">
        <f>IFERROR(VLOOKUP($AG$1&amp;'Service PJ'!$D152&amp;'Service PJ'!$B152&amp;'Service PJ'!$A152&amp;"*",'EPA_US9RT techs'!$A$2:$I$1722,9,FALSE),"")</f>
        <v>3.3419326599999999</v>
      </c>
      <c r="AP154" s="14">
        <f>IFERROR(VLOOKUP($AG$1&amp;'Service PJ'!$D152&amp;'Service PJ'!$B152&amp;'Service PJ'!$A152&amp;"*",'EPA_US9RT techs'!$A$2:$I$1722,9,FALSE),"")</f>
        <v>3.3419326599999999</v>
      </c>
      <c r="AQ154" s="14">
        <f>IFERROR(VLOOKUP($AG$1&amp;'Service PJ'!$D152&amp;'Service PJ'!$B152&amp;'Service PJ'!$A152&amp;"*",'EPA_US9RT techs'!$A$2:$I$1722,9,FALSE),"")</f>
        <v>3.3419326599999999</v>
      </c>
      <c r="AR154" s="14">
        <f>IFERROR(VLOOKUP($AG$1&amp;'Service PJ'!$D152&amp;'Service PJ'!$B152&amp;'Service PJ'!$A152&amp;"*",'EPA_US9RT techs'!$A$2:$I$1722,9,FALSE),"")</f>
        <v>3.3419326599999999</v>
      </c>
      <c r="AS154" s="14">
        <f>IFERROR(VLOOKUP($AG$1&amp;'Service PJ'!$D152&amp;'Service PJ'!$B152&amp;'Service PJ'!$A152&amp;"*",'EPA_US9RT techs'!$A$2:$I$1722,9,FALSE),"")</f>
        <v>3.3419326599999999</v>
      </c>
      <c r="AT154" s="14">
        <f>IFERROR(VLOOKUP($AG$1&amp;'Service PJ'!$D152&amp;'Service PJ'!$B152&amp;'Service PJ'!$A152&amp;"*",'EPA_US9RT techs'!$A$2:$I$1722,9,FALSE),"")</f>
        <v>3.3419326599999999</v>
      </c>
      <c r="AU154" s="14">
        <f>IFERROR(VLOOKUP($AG$1&amp;'Service PJ'!$D152&amp;'Service PJ'!$B152&amp;'Service PJ'!$A152&amp;"*",'EPA_US9RT techs'!$A$2:$I$1722,9,FALSE),"")</f>
        <v>3.3419326599999999</v>
      </c>
      <c r="AV154" s="14">
        <f>IFERROR(VLOOKUP($AG$1&amp;'Service PJ'!$D152&amp;'Service PJ'!$B152&amp;'Service PJ'!$A152&amp;"*",'EPA_US9RT techs'!$A$2:$I$1722,9,FALSE),"")</f>
        <v>3.3419326599999999</v>
      </c>
      <c r="AW154" s="14">
        <f>IFERROR(VLOOKUP($AG$1&amp;'Service PJ'!$D152&amp;'Service PJ'!$B152&amp;'Service PJ'!$A152&amp;"*",'EPA_US9RT techs'!$A$2:$I$1722,9,FALSE),"")</f>
        <v>3.3419326599999999</v>
      </c>
      <c r="AX154" s="14">
        <f>IFERROR(VLOOKUP($AG$1&amp;'Service PJ'!$D152&amp;'Service PJ'!$B152&amp;'Service PJ'!$A152&amp;"*",'EPA_US9RT techs'!$A$2:$I$1722,9,FALSE),"")</f>
        <v>3.3419326599999999</v>
      </c>
      <c r="AY154" s="14">
        <f>IFERROR(VLOOKUP($AG$1&amp;'Service PJ'!$D152&amp;'Service PJ'!$B152&amp;'Service PJ'!$A152&amp;"*",'EPA_US9RT techs'!$A$2:$I$1722,9,FALSE),"")</f>
        <v>3.3419326599999999</v>
      </c>
      <c r="AZ154" s="14">
        <f>IFERROR(VLOOKUP($AG$1&amp;'Service PJ'!$D152&amp;'Service PJ'!$B152&amp;'Service PJ'!$A152&amp;"*",'EPA_US9RT techs'!$A$2:$I$1722,9,FALSE),"")</f>
        <v>3.3419326599999999</v>
      </c>
      <c r="BA154" s="14">
        <f>IFERROR(VLOOKUP($AG$1&amp;'Service PJ'!$D152&amp;'Service PJ'!$B152&amp;'Service PJ'!$A152&amp;"*",'EPA_US9RT techs'!$A$2:$I$1722,9,FALSE),"")</f>
        <v>3.3419326599999999</v>
      </c>
      <c r="BB154" s="14">
        <f>IFERROR(VLOOKUP($AG$1&amp;'Service PJ'!$D152&amp;'Service PJ'!$B152&amp;'Service PJ'!$A152&amp;"*",'EPA_US9RT techs'!$A$2:$I$1722,9,FALSE),"")</f>
        <v>3.3419326599999999</v>
      </c>
      <c r="BC154" s="14">
        <f>IFERROR(VLOOKUP($AG$1&amp;'Service PJ'!$D152&amp;'Service PJ'!$B152&amp;'Service PJ'!$A152&amp;"*",'EPA_US9RT techs'!$A$2:$I$1722,9,FALSE),"")</f>
        <v>3.3419326599999999</v>
      </c>
      <c r="BD154" s="14">
        <f>IFERROR(VLOOKUP($AG$1&amp;'Service PJ'!$D152&amp;'Service PJ'!$B152&amp;'Service PJ'!$A152&amp;"*",'EPA_US9RT techs'!$A$2:$I$1722,9,FALSE),"")</f>
        <v>3.3419326599999999</v>
      </c>
      <c r="BE154" s="14">
        <f>IFERROR(VLOOKUP($AG$1&amp;'Service PJ'!$D152&amp;'Service PJ'!$B152&amp;'Service PJ'!$A152&amp;"*",'EPA_US9RT techs'!$A$2:$I$1722,9,FALSE),"")</f>
        <v>3.3419326599999999</v>
      </c>
      <c r="BF154" s="14">
        <f>IFERROR(VLOOKUP($AG$1&amp;'Service PJ'!$D152&amp;'Service PJ'!$B152&amp;'Service PJ'!$A152&amp;"*",'EPA_US9RT techs'!$A$2:$I$1722,9,FALSE),"")</f>
        <v>3.3419326599999999</v>
      </c>
      <c r="BG154" s="14">
        <f>IFERROR(VLOOKUP($AG$1&amp;'Service PJ'!$D152&amp;'Service PJ'!$B152&amp;'Service PJ'!$A152&amp;"*",'EPA_US9RT techs'!$A$2:$I$1722,9,FALSE),"")</f>
        <v>3.3419326599999999</v>
      </c>
      <c r="BH154" s="14">
        <f>IFERROR(VLOOKUP($AG$1&amp;'Service PJ'!$D152&amp;'Service PJ'!$B152&amp;'Service PJ'!$A152&amp;"*",'EPA_US9RT techs'!$A$2:$I$1722,9,FALSE),"")</f>
        <v>3.3419326599999999</v>
      </c>
      <c r="BI154" s="14">
        <f>IFERROR(VLOOKUP($AG$1&amp;'Service PJ'!$D152&amp;'Service PJ'!$B152&amp;'Service PJ'!$A152&amp;"*",'EPA_US9RT techs'!$A$2:$I$1722,9,FALSE),"")</f>
        <v>3.3419326599999999</v>
      </c>
      <c r="BJ154" s="14">
        <f>IFERROR(VLOOKUP($AG$1&amp;'Service PJ'!$D152&amp;'Service PJ'!$B152&amp;'Service PJ'!$A152&amp;"*",'EPA_US9RT techs'!$A$2:$I$1722,9,FALSE),"")</f>
        <v>3.3419326599999999</v>
      </c>
      <c r="BK154" s="14">
        <f>IFERROR(VLOOKUP($AG$1&amp;'Service PJ'!$D152&amp;'Service PJ'!$B152&amp;'Service PJ'!$A152&amp;"*",'EPA_US9RT techs'!$A$2:$I$1722,9,FALSE),"")</f>
        <v>3.3419326599999999</v>
      </c>
      <c r="BM154" t="str">
        <f>IF(SUM(BN154:CD154)=0,"\I:",'Service PJ'!$D152&amp;"_"&amp;'Service PJ'!$E152&amp;"_"&amp;'Service PJ'!$C152)</f>
        <v>\I:</v>
      </c>
      <c r="BN154" s="14" t="str">
        <f>IFERROR(VLOOKUP($BM$1&amp;'Service PJ'!$D152&amp;'Service PJ'!$B152&amp;'Service PJ'!$A152&amp;"*",'EPA_US9RT techs'!$A$2:$I$1722,9,FALSE),"")</f>
        <v/>
      </c>
      <c r="BO154" s="14" t="str">
        <f>IFERROR(VLOOKUP($BM$1&amp;'Service PJ'!$D152&amp;'Service PJ'!$B152&amp;'Service PJ'!$A152&amp;"*",'EPA_US9RT techs'!$A$2:$I$1722,9,FALSE),"")</f>
        <v/>
      </c>
      <c r="BP154" s="14" t="str">
        <f>IFERROR(VLOOKUP($BM$1&amp;'Service PJ'!$D152&amp;'Service PJ'!$B152&amp;'Service PJ'!$A152&amp;"*",'EPA_US9RT techs'!$A$2:$I$1722,9,FALSE),"")</f>
        <v/>
      </c>
      <c r="BQ154" s="14" t="str">
        <f>IFERROR(VLOOKUP($BM$1&amp;'Service PJ'!$D152&amp;'Service PJ'!$B152&amp;'Service PJ'!$A152&amp;"*",'EPA_US9RT techs'!$A$2:$I$1722,9,FALSE),"")</f>
        <v/>
      </c>
      <c r="BR154" s="14" t="str">
        <f>IFERROR(VLOOKUP($BM$1&amp;'Service PJ'!$D152&amp;'Service PJ'!$B152&amp;'Service PJ'!$A152&amp;"*",'EPA_US9RT techs'!$A$2:$I$1722,9,FALSE),"")</f>
        <v/>
      </c>
      <c r="BS154" s="14" t="str">
        <f>IFERROR(VLOOKUP($BM$1&amp;'Service PJ'!$D152&amp;'Service PJ'!$B152&amp;'Service PJ'!$A152&amp;"*",'EPA_US9RT techs'!$A$2:$I$1722,9,FALSE),"")</f>
        <v/>
      </c>
      <c r="BT154" s="14" t="str">
        <f>IFERROR(VLOOKUP($BM$1&amp;'Service PJ'!$D152&amp;'Service PJ'!$B152&amp;'Service PJ'!$A152&amp;"*",'EPA_US9RT techs'!$A$2:$I$1722,9,FALSE),"")</f>
        <v/>
      </c>
      <c r="BU154" s="14" t="str">
        <f>IFERROR(VLOOKUP($BM$1&amp;'Service PJ'!$D152&amp;'Service PJ'!$B152&amp;'Service PJ'!$A152&amp;"*",'EPA_US9RT techs'!$A$2:$I$1722,9,FALSE),"")</f>
        <v/>
      </c>
      <c r="BV154" s="14" t="str">
        <f>IFERROR(VLOOKUP($BM$1&amp;'Service PJ'!$D152&amp;'Service PJ'!$B152&amp;'Service PJ'!$A152&amp;"*",'EPA_US9RT techs'!$A$2:$I$1722,9,FALSE),"")</f>
        <v/>
      </c>
      <c r="BW154" s="14" t="str">
        <f>IFERROR(VLOOKUP($BM$1&amp;'Service PJ'!$D152&amp;'Service PJ'!$B152&amp;'Service PJ'!$A152&amp;"*",'EPA_US9RT techs'!$A$2:$I$1722,9,FALSE),"")</f>
        <v/>
      </c>
      <c r="BX154" s="14" t="str">
        <f>IFERROR(VLOOKUP($BM$1&amp;'Service PJ'!$D152&amp;'Service PJ'!$B152&amp;'Service PJ'!$A152&amp;"*",'EPA_US9RT techs'!$A$2:$I$1722,9,FALSE),"")</f>
        <v/>
      </c>
      <c r="BY154" s="14" t="str">
        <f>IFERROR(VLOOKUP($BM$1&amp;'Service PJ'!$D152&amp;'Service PJ'!$B152&amp;'Service PJ'!$A152&amp;"*",'EPA_US9RT techs'!$A$2:$I$1722,9,FALSE),"")</f>
        <v/>
      </c>
      <c r="BZ154" s="14" t="str">
        <f>IFERROR(VLOOKUP($BM$1&amp;'Service PJ'!$D152&amp;'Service PJ'!$B152&amp;'Service PJ'!$A152&amp;"*",'EPA_US9RT techs'!$A$2:$I$1722,9,FALSE),"")</f>
        <v/>
      </c>
      <c r="CA154" s="14" t="str">
        <f>IFERROR(VLOOKUP($BM$1&amp;'Service PJ'!$D152&amp;'Service PJ'!$B152&amp;'Service PJ'!$A152&amp;"*",'EPA_US9RT techs'!$A$2:$I$1722,9,FALSE),"")</f>
        <v/>
      </c>
      <c r="CB154" s="14" t="str">
        <f>IFERROR(VLOOKUP($BM$1&amp;'Service PJ'!$D152&amp;'Service PJ'!$B152&amp;'Service PJ'!$A152&amp;"*",'EPA_US9RT techs'!$A$2:$I$1722,9,FALSE),"")</f>
        <v/>
      </c>
      <c r="CC154" s="14" t="str">
        <f>IFERROR(VLOOKUP($BM$1&amp;'Service PJ'!$D152&amp;'Service PJ'!$B152&amp;'Service PJ'!$A152&amp;"*",'EPA_US9RT techs'!$A$2:$I$1722,9,FALSE),"")</f>
        <v/>
      </c>
      <c r="CD154" s="14" t="str">
        <f>IFERROR(VLOOKUP($BM$1&amp;'Service PJ'!$D152&amp;'Service PJ'!$B152&amp;'Service PJ'!$A152&amp;"*",'EPA_US9RT techs'!$A$2:$I$1722,9,FALSE),"")</f>
        <v/>
      </c>
      <c r="CE154" s="14" t="str">
        <f>IFERROR(VLOOKUP($BM$1&amp;'Service PJ'!$D152&amp;'Service PJ'!$B152&amp;'Service PJ'!$A152&amp;"*",'EPA_US9RT techs'!$A$2:$I$1722,9,FALSE),"")</f>
        <v/>
      </c>
      <c r="CF154" s="14" t="str">
        <f>IFERROR(VLOOKUP($BM$1&amp;'Service PJ'!$D152&amp;'Service PJ'!$B152&amp;'Service PJ'!$A152&amp;"*",'EPA_US9RT techs'!$A$2:$I$1722,9,FALSE),"")</f>
        <v/>
      </c>
      <c r="CG154" s="14" t="str">
        <f>IFERROR(VLOOKUP($BM$1&amp;'Service PJ'!$D152&amp;'Service PJ'!$B152&amp;'Service PJ'!$A152&amp;"*",'EPA_US9RT techs'!$A$2:$I$1722,9,FALSE),"")</f>
        <v/>
      </c>
      <c r="CH154" s="14" t="str">
        <f>IFERROR(VLOOKUP($BM$1&amp;'Service PJ'!$D152&amp;'Service PJ'!$B152&amp;'Service PJ'!$A152&amp;"*",'EPA_US9RT techs'!$A$2:$I$1722,9,FALSE),"")</f>
        <v/>
      </c>
      <c r="CI154" s="14" t="str">
        <f>IFERROR(VLOOKUP($BM$1&amp;'Service PJ'!$D152&amp;'Service PJ'!$B152&amp;'Service PJ'!$A152&amp;"*",'EPA_US9RT techs'!$A$2:$I$1722,9,FALSE),"")</f>
        <v/>
      </c>
      <c r="CJ154" s="14" t="str">
        <f>IFERROR(VLOOKUP($BM$1&amp;'Service PJ'!$D152&amp;'Service PJ'!$B152&amp;'Service PJ'!$A152&amp;"*",'EPA_US9RT techs'!$A$2:$I$1722,9,FALSE),"")</f>
        <v/>
      </c>
      <c r="CK154" s="14" t="str">
        <f>IFERROR(VLOOKUP($BM$1&amp;'Service PJ'!$D152&amp;'Service PJ'!$B152&amp;'Service PJ'!$A152&amp;"*",'EPA_US9RT techs'!$A$2:$I$1722,9,FALSE),"")</f>
        <v/>
      </c>
      <c r="CL154" s="14" t="str">
        <f>IFERROR(VLOOKUP($BM$1&amp;'Service PJ'!$D152&amp;'Service PJ'!$B152&amp;'Service PJ'!$A152&amp;"*",'EPA_US9RT techs'!$A$2:$I$1722,9,FALSE),"")</f>
        <v/>
      </c>
      <c r="CM154" s="14" t="str">
        <f>IFERROR(VLOOKUP($BM$1&amp;'Service PJ'!$D152&amp;'Service PJ'!$B152&amp;'Service PJ'!$A152&amp;"*",'EPA_US9RT techs'!$A$2:$I$1722,9,FALSE),"")</f>
        <v/>
      </c>
      <c r="CN154" s="14" t="str">
        <f>IFERROR(VLOOKUP($BM$1&amp;'Service PJ'!$D152&amp;'Service PJ'!$B152&amp;'Service PJ'!$A152&amp;"*",'EPA_US9RT techs'!$A$2:$I$1722,9,FALSE),"")</f>
        <v/>
      </c>
      <c r="CO154" s="14" t="str">
        <f>IFERROR(VLOOKUP($BM$1&amp;'Service PJ'!$D152&amp;'Service PJ'!$B152&amp;'Service PJ'!$A152&amp;"*",'EPA_US9RT techs'!$A$2:$I$1722,9,FALSE),"")</f>
        <v/>
      </c>
      <c r="CP154" s="14" t="str">
        <f>IFERROR(VLOOKUP($BM$1&amp;'Service PJ'!$D152&amp;'Service PJ'!$B152&amp;'Service PJ'!$A152&amp;"*",'EPA_US9RT techs'!$A$2:$I$1722,9,FALSE),"")</f>
        <v/>
      </c>
      <c r="CQ154" s="14" t="str">
        <f>IFERROR(VLOOKUP($BM$1&amp;'Service PJ'!$D152&amp;'Service PJ'!$B152&amp;'Service PJ'!$A152&amp;"*",'EPA_US9RT techs'!$A$2:$I$1722,9,FALSE),"")</f>
        <v/>
      </c>
      <c r="CS154" t="str">
        <f>IF(SUM(CT154:DJ154)=0,"\I:",'Service PJ'!$D152&amp;"_"&amp;'Service PJ'!$E152&amp;"_"&amp;'Service PJ'!$C152)</f>
        <v>IIS_PRH_COA</v>
      </c>
      <c r="CT154" s="2">
        <f>IFERROR(VLOOKUP($CS$1&amp;'Service PJ'!$D152&amp;'Service PJ'!$B152&amp;'Service PJ'!$A152&amp;"*",'EPA_US9RT techs'!$A$2:$I$1722,9,FALSE),"")</f>
        <v>30</v>
      </c>
      <c r="CU154" s="2">
        <f>IFERROR(VLOOKUP($CS$1&amp;'Service PJ'!$D152&amp;'Service PJ'!$B152&amp;'Service PJ'!$A152&amp;"*",'EPA_US9RT techs'!$A$2:$I$1722,9,FALSE),"")</f>
        <v>30</v>
      </c>
      <c r="CV154" s="2">
        <f>IFERROR(VLOOKUP($CS$1&amp;'Service PJ'!$D152&amp;'Service PJ'!$B152&amp;'Service PJ'!$A152&amp;"*",'EPA_US9RT techs'!$A$2:$I$1722,9,FALSE),"")</f>
        <v>30</v>
      </c>
      <c r="CW154" s="2">
        <f>IFERROR(VLOOKUP($CS$1&amp;'Service PJ'!$D152&amp;'Service PJ'!$B152&amp;'Service PJ'!$A152&amp;"*",'EPA_US9RT techs'!$A$2:$I$1722,9,FALSE),"")</f>
        <v>30</v>
      </c>
      <c r="CX154" s="2">
        <f>IFERROR(VLOOKUP($CS$1&amp;'Service PJ'!$D152&amp;'Service PJ'!$B152&amp;'Service PJ'!$A152&amp;"*",'EPA_US9RT techs'!$A$2:$I$1722,9,FALSE),"")</f>
        <v>30</v>
      </c>
      <c r="CY154" s="2">
        <f>IFERROR(VLOOKUP($CS$1&amp;'Service PJ'!$D152&amp;'Service PJ'!$B152&amp;'Service PJ'!$A152&amp;"*",'EPA_US9RT techs'!$A$2:$I$1722,9,FALSE),"")</f>
        <v>30</v>
      </c>
      <c r="CZ154" s="2">
        <f>IFERROR(VLOOKUP($CS$1&amp;'Service PJ'!$D152&amp;'Service PJ'!$B152&amp;'Service PJ'!$A152&amp;"*",'EPA_US9RT techs'!$A$2:$I$1722,9,FALSE),"")</f>
        <v>30</v>
      </c>
      <c r="DA154" s="2">
        <f>IFERROR(VLOOKUP($CS$1&amp;'Service PJ'!$D152&amp;'Service PJ'!$B152&amp;'Service PJ'!$A152&amp;"*",'EPA_US9RT techs'!$A$2:$I$1722,9,FALSE),"")</f>
        <v>30</v>
      </c>
      <c r="DB154" s="2">
        <f>IFERROR(VLOOKUP($CS$1&amp;'Service PJ'!$D152&amp;'Service PJ'!$B152&amp;'Service PJ'!$A152&amp;"*",'EPA_US9RT techs'!$A$2:$I$1722,9,FALSE),"")</f>
        <v>30</v>
      </c>
      <c r="DC154" s="2">
        <f>IFERROR(VLOOKUP($CS$1&amp;'Service PJ'!$D152&amp;'Service PJ'!$B152&amp;'Service PJ'!$A152&amp;"*",'EPA_US9RT techs'!$A$2:$I$1722,9,FALSE),"")</f>
        <v>30</v>
      </c>
      <c r="DD154" s="2">
        <f>IFERROR(VLOOKUP($CS$1&amp;'Service PJ'!$D152&amp;'Service PJ'!$B152&amp;'Service PJ'!$A152&amp;"*",'EPA_US9RT techs'!$A$2:$I$1722,9,FALSE),"")</f>
        <v>30</v>
      </c>
      <c r="DE154" s="2">
        <f>IFERROR(VLOOKUP($CS$1&amp;'Service PJ'!$D152&amp;'Service PJ'!$B152&amp;'Service PJ'!$A152&amp;"*",'EPA_US9RT techs'!$A$2:$I$1722,9,FALSE),"")</f>
        <v>30</v>
      </c>
      <c r="DF154" s="2">
        <f>IFERROR(VLOOKUP($CS$1&amp;'Service PJ'!$D152&amp;'Service PJ'!$B152&amp;'Service PJ'!$A152&amp;"*",'EPA_US9RT techs'!$A$2:$I$1722,9,FALSE),"")</f>
        <v>30</v>
      </c>
      <c r="DG154" s="2">
        <f>IFERROR(VLOOKUP($CS$1&amp;'Service PJ'!$D152&amp;'Service PJ'!$B152&amp;'Service PJ'!$A152&amp;"*",'EPA_US9RT techs'!$A$2:$I$1722,9,FALSE),"")</f>
        <v>30</v>
      </c>
      <c r="DH154" s="2">
        <f>IFERROR(VLOOKUP($CS$1&amp;'Service PJ'!$D152&amp;'Service PJ'!$B152&amp;'Service PJ'!$A152&amp;"*",'EPA_US9RT techs'!$A$2:$I$1722,9,FALSE),"")</f>
        <v>30</v>
      </c>
      <c r="DI154" s="2">
        <f>IFERROR(VLOOKUP($CS$1&amp;'Service PJ'!$D152&amp;'Service PJ'!$B152&amp;'Service PJ'!$A152&amp;"*",'EPA_US9RT techs'!$A$2:$I$1722,9,FALSE),"")</f>
        <v>30</v>
      </c>
      <c r="DJ154" s="2">
        <f>IFERROR(VLOOKUP($CS$1&amp;'Service PJ'!$D152&amp;'Service PJ'!$B152&amp;'Service PJ'!$A152&amp;"*",'EPA_US9RT techs'!$A$2:$I$1722,9,FALSE),"")</f>
        <v>30</v>
      </c>
      <c r="DK154" s="2">
        <f>IFERROR(VLOOKUP($CS$1&amp;'Service PJ'!$D152&amp;'Service PJ'!$B152&amp;'Service PJ'!$A152&amp;"*",'EPA_US9RT techs'!$A$2:$I$1722,9,FALSE),"")</f>
        <v>30</v>
      </c>
      <c r="DL154" s="2">
        <f>IFERROR(VLOOKUP($CS$1&amp;'Service PJ'!$D152&amp;'Service PJ'!$B152&amp;'Service PJ'!$A152&amp;"*",'EPA_US9RT techs'!$A$2:$I$1722,9,FALSE),"")</f>
        <v>30</v>
      </c>
      <c r="DM154" s="2">
        <f>IFERROR(VLOOKUP($CS$1&amp;'Service PJ'!$D152&amp;'Service PJ'!$B152&amp;'Service PJ'!$A152&amp;"*",'EPA_US9RT techs'!$A$2:$I$1722,9,FALSE),"")</f>
        <v>30</v>
      </c>
      <c r="DN154" s="2">
        <f>IFERROR(VLOOKUP($CS$1&amp;'Service PJ'!$D152&amp;'Service PJ'!$B152&amp;'Service PJ'!$A152&amp;"*",'EPA_US9RT techs'!$A$2:$I$1722,9,FALSE),"")</f>
        <v>30</v>
      </c>
      <c r="DO154" s="2">
        <f>IFERROR(VLOOKUP($CS$1&amp;'Service PJ'!$D152&amp;'Service PJ'!$B152&amp;'Service PJ'!$A152&amp;"*",'EPA_US9RT techs'!$A$2:$I$1722,9,FALSE),"")</f>
        <v>30</v>
      </c>
      <c r="DP154" s="2">
        <f>IFERROR(VLOOKUP($CS$1&amp;'Service PJ'!$D152&amp;'Service PJ'!$B152&amp;'Service PJ'!$A152&amp;"*",'EPA_US9RT techs'!$A$2:$I$1722,9,FALSE),"")</f>
        <v>30</v>
      </c>
      <c r="DQ154" s="2">
        <f>IFERROR(VLOOKUP($CS$1&amp;'Service PJ'!$D152&amp;'Service PJ'!$B152&amp;'Service PJ'!$A152&amp;"*",'EPA_US9RT techs'!$A$2:$I$1722,9,FALSE),"")</f>
        <v>30</v>
      </c>
      <c r="DR154" s="2">
        <f>IFERROR(VLOOKUP($CS$1&amp;'Service PJ'!$D152&amp;'Service PJ'!$B152&amp;'Service PJ'!$A152&amp;"*",'EPA_US9RT techs'!$A$2:$I$1722,9,FALSE),"")</f>
        <v>30</v>
      </c>
      <c r="DS154" s="2">
        <f>IFERROR(VLOOKUP($CS$1&amp;'Service PJ'!$D152&amp;'Service PJ'!$B152&amp;'Service PJ'!$A152&amp;"*",'EPA_US9RT techs'!$A$2:$I$1722,9,FALSE),"")</f>
        <v>30</v>
      </c>
      <c r="DT154" s="2">
        <f>IFERROR(VLOOKUP($CS$1&amp;'Service PJ'!$D152&amp;'Service PJ'!$B152&amp;'Service PJ'!$A152&amp;"*",'EPA_US9RT techs'!$A$2:$I$1722,9,FALSE),"")</f>
        <v>30</v>
      </c>
      <c r="DU154" s="2">
        <f>IFERROR(VLOOKUP($CS$1&amp;'Service PJ'!$D152&amp;'Service PJ'!$B152&amp;'Service PJ'!$A152&amp;"*",'EPA_US9RT techs'!$A$2:$I$1722,9,FALSE),"")</f>
        <v>30</v>
      </c>
      <c r="DV154" s="2">
        <f>IFERROR(VLOOKUP($CS$1&amp;'Service PJ'!$D152&amp;'Service PJ'!$B152&amp;'Service PJ'!$A152&amp;"*",'EPA_US9RT techs'!$A$2:$I$1722,9,FALSE),"")</f>
        <v>30</v>
      </c>
      <c r="DW154" s="2">
        <f>IFERROR(VLOOKUP($CS$1&amp;'Service PJ'!$D152&amp;'Service PJ'!$B152&amp;'Service PJ'!$A152&amp;"*",'EPA_US9RT techs'!$A$2:$I$1722,9,FALSE),"")</f>
        <v>30</v>
      </c>
    </row>
    <row r="155" spans="1:127" x14ac:dyDescent="0.45">
      <c r="A155" t="str">
        <f>IF(SUM(B155:R155)=0,"\I:",'Service PJ'!$D153&amp;"_"&amp;'Service PJ'!$E153&amp;"_"&amp;'Service PJ'!$C153)</f>
        <v>IIS_OTP_COA</v>
      </c>
      <c r="B155" s="14">
        <f>IFERROR(VLOOKUP($A$1&amp;'Service PJ'!$D153&amp;'Service PJ'!$B153&amp;'Service PJ'!$A153&amp;"*",'EPA_US9RT techs'!$A$2:$I$1722,9,FALSE),"")</f>
        <v>25.707174307300001</v>
      </c>
      <c r="C155" s="14">
        <f>IFERROR(VLOOKUP($A$1&amp;'Service PJ'!$D153&amp;'Service PJ'!$B153&amp;'Service PJ'!$A153&amp;"*",'EPA_US9RT techs'!$A$2:$I$1722,9,FALSE),"")</f>
        <v>25.707174307300001</v>
      </c>
      <c r="D155" s="14">
        <f>IFERROR(VLOOKUP($A$1&amp;'Service PJ'!$D153&amp;'Service PJ'!$B153&amp;'Service PJ'!$A153&amp;"*",'EPA_US9RT techs'!$A$2:$I$1722,9,FALSE),"")</f>
        <v>25.707174307300001</v>
      </c>
      <c r="E155" s="14">
        <f>IFERROR(VLOOKUP($A$1&amp;'Service PJ'!$D153&amp;'Service PJ'!$B153&amp;'Service PJ'!$A153&amp;"*",'EPA_US9RT techs'!$A$2:$I$1722,9,FALSE),"")</f>
        <v>25.707174307300001</v>
      </c>
      <c r="F155" s="14">
        <f>IFERROR(VLOOKUP($A$1&amp;'Service PJ'!$D153&amp;'Service PJ'!$B153&amp;'Service PJ'!$A153&amp;"*",'EPA_US9RT techs'!$A$2:$I$1722,9,FALSE),"")</f>
        <v>25.707174307300001</v>
      </c>
      <c r="G155" s="14">
        <f>IFERROR(VLOOKUP($A$1&amp;'Service PJ'!$D153&amp;'Service PJ'!$B153&amp;'Service PJ'!$A153&amp;"*",'EPA_US9RT techs'!$A$2:$I$1722,9,FALSE),"")</f>
        <v>25.707174307300001</v>
      </c>
      <c r="H155" s="14">
        <f>IFERROR(VLOOKUP($A$1&amp;'Service PJ'!$D153&amp;'Service PJ'!$B153&amp;'Service PJ'!$A153&amp;"*",'EPA_US9RT techs'!$A$2:$I$1722,9,FALSE),"")</f>
        <v>25.707174307300001</v>
      </c>
      <c r="I155" s="14">
        <f>IFERROR(VLOOKUP($A$1&amp;'Service PJ'!$D153&amp;'Service PJ'!$B153&amp;'Service PJ'!$A153&amp;"*",'EPA_US9RT techs'!$A$2:$I$1722,9,FALSE),"")</f>
        <v>25.707174307300001</v>
      </c>
      <c r="J155" s="14">
        <f>IFERROR(VLOOKUP($A$1&amp;'Service PJ'!$D153&amp;'Service PJ'!$B153&amp;'Service PJ'!$A153&amp;"*",'EPA_US9RT techs'!$A$2:$I$1722,9,FALSE),"")</f>
        <v>25.707174307300001</v>
      </c>
      <c r="K155" s="14">
        <f>IFERROR(VLOOKUP($A$1&amp;'Service PJ'!$D153&amp;'Service PJ'!$B153&amp;'Service PJ'!$A153&amp;"*",'EPA_US9RT techs'!$A$2:$I$1722,9,FALSE),"")</f>
        <v>25.707174307300001</v>
      </c>
      <c r="L155" s="14">
        <f>IFERROR(VLOOKUP($A$1&amp;'Service PJ'!$D153&amp;'Service PJ'!$B153&amp;'Service PJ'!$A153&amp;"*",'EPA_US9RT techs'!$A$2:$I$1722,9,FALSE),"")</f>
        <v>25.707174307300001</v>
      </c>
      <c r="M155" s="14">
        <f>IFERROR(VLOOKUP($A$1&amp;'Service PJ'!$D153&amp;'Service PJ'!$B153&amp;'Service PJ'!$A153&amp;"*",'EPA_US9RT techs'!$A$2:$I$1722,9,FALSE),"")</f>
        <v>25.707174307300001</v>
      </c>
      <c r="N155" s="14">
        <f>IFERROR(VLOOKUP($A$1&amp;'Service PJ'!$D153&amp;'Service PJ'!$B153&amp;'Service PJ'!$A153&amp;"*",'EPA_US9RT techs'!$A$2:$I$1722,9,FALSE),"")</f>
        <v>25.707174307300001</v>
      </c>
      <c r="O155" s="14">
        <f>IFERROR(VLOOKUP($A$1&amp;'Service PJ'!$D153&amp;'Service PJ'!$B153&amp;'Service PJ'!$A153&amp;"*",'EPA_US9RT techs'!$A$2:$I$1722,9,FALSE),"")</f>
        <v>25.707174307300001</v>
      </c>
      <c r="P155" s="14">
        <f>IFERROR(VLOOKUP($A$1&amp;'Service PJ'!$D153&amp;'Service PJ'!$B153&amp;'Service PJ'!$A153&amp;"*",'EPA_US9RT techs'!$A$2:$I$1722,9,FALSE),"")</f>
        <v>25.707174307300001</v>
      </c>
      <c r="Q155" s="14">
        <f>IFERROR(VLOOKUP($A$1&amp;'Service PJ'!$D153&amp;'Service PJ'!$B153&amp;'Service PJ'!$A153&amp;"*",'EPA_US9RT techs'!$A$2:$I$1722,9,FALSE),"")</f>
        <v>25.707174307300001</v>
      </c>
      <c r="R155" s="14">
        <f>IFERROR(VLOOKUP($A$1&amp;'Service PJ'!$D153&amp;'Service PJ'!$B153&amp;'Service PJ'!$A153&amp;"*",'EPA_US9RT techs'!$A$2:$I$1722,9,FALSE),"")</f>
        <v>25.707174307300001</v>
      </c>
      <c r="S155" s="14">
        <f>IFERROR(VLOOKUP($A$1&amp;'Service PJ'!$D153&amp;'Service PJ'!$B153&amp;'Service PJ'!$A153&amp;"*",'EPA_US9RT techs'!$A$2:$I$1722,9,FALSE),"")</f>
        <v>25.707174307300001</v>
      </c>
      <c r="T155" s="14">
        <f>IFERROR(VLOOKUP($A$1&amp;'Service PJ'!$D153&amp;'Service PJ'!$B153&amp;'Service PJ'!$A153&amp;"*",'EPA_US9RT techs'!$A$2:$I$1722,9,FALSE),"")</f>
        <v>25.707174307300001</v>
      </c>
      <c r="U155" s="14">
        <f>IFERROR(VLOOKUP($A$1&amp;'Service PJ'!$D153&amp;'Service PJ'!$B153&amp;'Service PJ'!$A153&amp;"*",'EPA_US9RT techs'!$A$2:$I$1722,9,FALSE),"")</f>
        <v>25.707174307300001</v>
      </c>
      <c r="V155" s="14">
        <f>IFERROR(VLOOKUP($A$1&amp;'Service PJ'!$D153&amp;'Service PJ'!$B153&amp;'Service PJ'!$A153&amp;"*",'EPA_US9RT techs'!$A$2:$I$1722,9,FALSE),"")</f>
        <v>25.707174307300001</v>
      </c>
      <c r="W155" s="14">
        <f>IFERROR(VLOOKUP($A$1&amp;'Service PJ'!$D153&amp;'Service PJ'!$B153&amp;'Service PJ'!$A153&amp;"*",'EPA_US9RT techs'!$A$2:$I$1722,9,FALSE),"")</f>
        <v>25.707174307300001</v>
      </c>
      <c r="X155" s="14">
        <f>IFERROR(VLOOKUP($A$1&amp;'Service PJ'!$D153&amp;'Service PJ'!$B153&amp;'Service PJ'!$A153&amp;"*",'EPA_US9RT techs'!$A$2:$I$1722,9,FALSE),"")</f>
        <v>25.707174307300001</v>
      </c>
      <c r="Y155" s="14">
        <f>IFERROR(VLOOKUP($A$1&amp;'Service PJ'!$D153&amp;'Service PJ'!$B153&amp;'Service PJ'!$A153&amp;"*",'EPA_US9RT techs'!$A$2:$I$1722,9,FALSE),"")</f>
        <v>25.707174307300001</v>
      </c>
      <c r="Z155" s="14">
        <f>IFERROR(VLOOKUP($A$1&amp;'Service PJ'!$D153&amp;'Service PJ'!$B153&amp;'Service PJ'!$A153&amp;"*",'EPA_US9RT techs'!$A$2:$I$1722,9,FALSE),"")</f>
        <v>25.707174307300001</v>
      </c>
      <c r="AA155" s="14">
        <f>IFERROR(VLOOKUP($A$1&amp;'Service PJ'!$D153&amp;'Service PJ'!$B153&amp;'Service PJ'!$A153&amp;"*",'EPA_US9RT techs'!$A$2:$I$1722,9,FALSE),"")</f>
        <v>25.707174307300001</v>
      </c>
      <c r="AB155" s="14">
        <f>IFERROR(VLOOKUP($A$1&amp;'Service PJ'!$D153&amp;'Service PJ'!$B153&amp;'Service PJ'!$A153&amp;"*",'EPA_US9RT techs'!$A$2:$I$1722,9,FALSE),"")</f>
        <v>25.707174307300001</v>
      </c>
      <c r="AC155" s="14">
        <f>IFERROR(VLOOKUP($A$1&amp;'Service PJ'!$D153&amp;'Service PJ'!$B153&amp;'Service PJ'!$A153&amp;"*",'EPA_US9RT techs'!$A$2:$I$1722,9,FALSE),"")</f>
        <v>25.707174307300001</v>
      </c>
      <c r="AD155" s="14">
        <f>IFERROR(VLOOKUP($A$1&amp;'Service PJ'!$D153&amp;'Service PJ'!$B153&amp;'Service PJ'!$A153&amp;"*",'EPA_US9RT techs'!$A$2:$I$1722,9,FALSE),"")</f>
        <v>25.707174307300001</v>
      </c>
      <c r="AE155" s="14">
        <f>IFERROR(VLOOKUP($A$1&amp;'Service PJ'!$D153&amp;'Service PJ'!$B153&amp;'Service PJ'!$A153&amp;"*",'EPA_US9RT techs'!$A$2:$I$1722,9,FALSE),"")</f>
        <v>25.707174307300001</v>
      </c>
      <c r="AG155" t="str">
        <f>IF(SUM(AH155:AX155)=0,"\I:",'Service PJ'!$D153&amp;"_"&amp;'Service PJ'!$E153&amp;"_"&amp;'Service PJ'!$C153)</f>
        <v>IIS_OTP_COA</v>
      </c>
      <c r="AH155" s="14">
        <f>IFERROR(VLOOKUP($AG$1&amp;'Service PJ'!$D153&amp;'Service PJ'!$B153&amp;'Service PJ'!$A153&amp;"*",'EPA_US9RT techs'!$A$2:$I$1722,9,FALSE),"")</f>
        <v>3.3419326599999999</v>
      </c>
      <c r="AI155" s="14">
        <f>IFERROR(VLOOKUP($AG$1&amp;'Service PJ'!$D153&amp;'Service PJ'!$B153&amp;'Service PJ'!$A153&amp;"*",'EPA_US9RT techs'!$A$2:$I$1722,9,FALSE),"")</f>
        <v>3.3419326599999999</v>
      </c>
      <c r="AJ155" s="14">
        <f>IFERROR(VLOOKUP($AG$1&amp;'Service PJ'!$D153&amp;'Service PJ'!$B153&amp;'Service PJ'!$A153&amp;"*",'EPA_US9RT techs'!$A$2:$I$1722,9,FALSE),"")</f>
        <v>3.3419326599999999</v>
      </c>
      <c r="AK155" s="14">
        <f>IFERROR(VLOOKUP($AG$1&amp;'Service PJ'!$D153&amp;'Service PJ'!$B153&amp;'Service PJ'!$A153&amp;"*",'EPA_US9RT techs'!$A$2:$I$1722,9,FALSE),"")</f>
        <v>3.3419326599999999</v>
      </c>
      <c r="AL155" s="14">
        <f>IFERROR(VLOOKUP($AG$1&amp;'Service PJ'!$D153&amp;'Service PJ'!$B153&amp;'Service PJ'!$A153&amp;"*",'EPA_US9RT techs'!$A$2:$I$1722,9,FALSE),"")</f>
        <v>3.3419326599999999</v>
      </c>
      <c r="AM155" s="14">
        <f>IFERROR(VLOOKUP($AG$1&amp;'Service PJ'!$D153&amp;'Service PJ'!$B153&amp;'Service PJ'!$A153&amp;"*",'EPA_US9RT techs'!$A$2:$I$1722,9,FALSE),"")</f>
        <v>3.3419326599999999</v>
      </c>
      <c r="AN155" s="14">
        <f>IFERROR(VLOOKUP($AG$1&amp;'Service PJ'!$D153&amp;'Service PJ'!$B153&amp;'Service PJ'!$A153&amp;"*",'EPA_US9RT techs'!$A$2:$I$1722,9,FALSE),"")</f>
        <v>3.3419326599999999</v>
      </c>
      <c r="AO155" s="14">
        <f>IFERROR(VLOOKUP($AG$1&amp;'Service PJ'!$D153&amp;'Service PJ'!$B153&amp;'Service PJ'!$A153&amp;"*",'EPA_US9RT techs'!$A$2:$I$1722,9,FALSE),"")</f>
        <v>3.3419326599999999</v>
      </c>
      <c r="AP155" s="14">
        <f>IFERROR(VLOOKUP($AG$1&amp;'Service PJ'!$D153&amp;'Service PJ'!$B153&amp;'Service PJ'!$A153&amp;"*",'EPA_US9RT techs'!$A$2:$I$1722,9,FALSE),"")</f>
        <v>3.3419326599999999</v>
      </c>
      <c r="AQ155" s="14">
        <f>IFERROR(VLOOKUP($AG$1&amp;'Service PJ'!$D153&amp;'Service PJ'!$B153&amp;'Service PJ'!$A153&amp;"*",'EPA_US9RT techs'!$A$2:$I$1722,9,FALSE),"")</f>
        <v>3.3419326599999999</v>
      </c>
      <c r="AR155" s="14">
        <f>IFERROR(VLOOKUP($AG$1&amp;'Service PJ'!$D153&amp;'Service PJ'!$B153&amp;'Service PJ'!$A153&amp;"*",'EPA_US9RT techs'!$A$2:$I$1722,9,FALSE),"")</f>
        <v>3.3419326599999999</v>
      </c>
      <c r="AS155" s="14">
        <f>IFERROR(VLOOKUP($AG$1&amp;'Service PJ'!$D153&amp;'Service PJ'!$B153&amp;'Service PJ'!$A153&amp;"*",'EPA_US9RT techs'!$A$2:$I$1722,9,FALSE),"")</f>
        <v>3.3419326599999999</v>
      </c>
      <c r="AT155" s="14">
        <f>IFERROR(VLOOKUP($AG$1&amp;'Service PJ'!$D153&amp;'Service PJ'!$B153&amp;'Service PJ'!$A153&amp;"*",'EPA_US9RT techs'!$A$2:$I$1722,9,FALSE),"")</f>
        <v>3.3419326599999999</v>
      </c>
      <c r="AU155" s="14">
        <f>IFERROR(VLOOKUP($AG$1&amp;'Service PJ'!$D153&amp;'Service PJ'!$B153&amp;'Service PJ'!$A153&amp;"*",'EPA_US9RT techs'!$A$2:$I$1722,9,FALSE),"")</f>
        <v>3.3419326599999999</v>
      </c>
      <c r="AV155" s="14">
        <f>IFERROR(VLOOKUP($AG$1&amp;'Service PJ'!$D153&amp;'Service PJ'!$B153&amp;'Service PJ'!$A153&amp;"*",'EPA_US9RT techs'!$A$2:$I$1722,9,FALSE),"")</f>
        <v>3.3419326599999999</v>
      </c>
      <c r="AW155" s="14">
        <f>IFERROR(VLOOKUP($AG$1&amp;'Service PJ'!$D153&amp;'Service PJ'!$B153&amp;'Service PJ'!$A153&amp;"*",'EPA_US9RT techs'!$A$2:$I$1722,9,FALSE),"")</f>
        <v>3.3419326599999999</v>
      </c>
      <c r="AX155" s="14">
        <f>IFERROR(VLOOKUP($AG$1&amp;'Service PJ'!$D153&amp;'Service PJ'!$B153&amp;'Service PJ'!$A153&amp;"*",'EPA_US9RT techs'!$A$2:$I$1722,9,FALSE),"")</f>
        <v>3.3419326599999999</v>
      </c>
      <c r="AY155" s="14">
        <f>IFERROR(VLOOKUP($AG$1&amp;'Service PJ'!$D153&amp;'Service PJ'!$B153&amp;'Service PJ'!$A153&amp;"*",'EPA_US9RT techs'!$A$2:$I$1722,9,FALSE),"")</f>
        <v>3.3419326599999999</v>
      </c>
      <c r="AZ155" s="14">
        <f>IFERROR(VLOOKUP($AG$1&amp;'Service PJ'!$D153&amp;'Service PJ'!$B153&amp;'Service PJ'!$A153&amp;"*",'EPA_US9RT techs'!$A$2:$I$1722,9,FALSE),"")</f>
        <v>3.3419326599999999</v>
      </c>
      <c r="BA155" s="14">
        <f>IFERROR(VLOOKUP($AG$1&amp;'Service PJ'!$D153&amp;'Service PJ'!$B153&amp;'Service PJ'!$A153&amp;"*",'EPA_US9RT techs'!$A$2:$I$1722,9,FALSE),"")</f>
        <v>3.3419326599999999</v>
      </c>
      <c r="BB155" s="14">
        <f>IFERROR(VLOOKUP($AG$1&amp;'Service PJ'!$D153&amp;'Service PJ'!$B153&amp;'Service PJ'!$A153&amp;"*",'EPA_US9RT techs'!$A$2:$I$1722,9,FALSE),"")</f>
        <v>3.3419326599999999</v>
      </c>
      <c r="BC155" s="14">
        <f>IFERROR(VLOOKUP($AG$1&amp;'Service PJ'!$D153&amp;'Service PJ'!$B153&amp;'Service PJ'!$A153&amp;"*",'EPA_US9RT techs'!$A$2:$I$1722,9,FALSE),"")</f>
        <v>3.3419326599999999</v>
      </c>
      <c r="BD155" s="14">
        <f>IFERROR(VLOOKUP($AG$1&amp;'Service PJ'!$D153&amp;'Service PJ'!$B153&amp;'Service PJ'!$A153&amp;"*",'EPA_US9RT techs'!$A$2:$I$1722,9,FALSE),"")</f>
        <v>3.3419326599999999</v>
      </c>
      <c r="BE155" s="14">
        <f>IFERROR(VLOOKUP($AG$1&amp;'Service PJ'!$D153&amp;'Service PJ'!$B153&amp;'Service PJ'!$A153&amp;"*",'EPA_US9RT techs'!$A$2:$I$1722,9,FALSE),"")</f>
        <v>3.3419326599999999</v>
      </c>
      <c r="BF155" s="14">
        <f>IFERROR(VLOOKUP($AG$1&amp;'Service PJ'!$D153&amp;'Service PJ'!$B153&amp;'Service PJ'!$A153&amp;"*",'EPA_US9RT techs'!$A$2:$I$1722,9,FALSE),"")</f>
        <v>3.3419326599999999</v>
      </c>
      <c r="BG155" s="14">
        <f>IFERROR(VLOOKUP($AG$1&amp;'Service PJ'!$D153&amp;'Service PJ'!$B153&amp;'Service PJ'!$A153&amp;"*",'EPA_US9RT techs'!$A$2:$I$1722,9,FALSE),"")</f>
        <v>3.3419326599999999</v>
      </c>
      <c r="BH155" s="14">
        <f>IFERROR(VLOOKUP($AG$1&amp;'Service PJ'!$D153&amp;'Service PJ'!$B153&amp;'Service PJ'!$A153&amp;"*",'EPA_US9RT techs'!$A$2:$I$1722,9,FALSE),"")</f>
        <v>3.3419326599999999</v>
      </c>
      <c r="BI155" s="14">
        <f>IFERROR(VLOOKUP($AG$1&amp;'Service PJ'!$D153&amp;'Service PJ'!$B153&amp;'Service PJ'!$A153&amp;"*",'EPA_US9RT techs'!$A$2:$I$1722,9,FALSE),"")</f>
        <v>3.3419326599999999</v>
      </c>
      <c r="BJ155" s="14">
        <f>IFERROR(VLOOKUP($AG$1&amp;'Service PJ'!$D153&amp;'Service PJ'!$B153&amp;'Service PJ'!$A153&amp;"*",'EPA_US9RT techs'!$A$2:$I$1722,9,FALSE),"")</f>
        <v>3.3419326599999999</v>
      </c>
      <c r="BK155" s="14">
        <f>IFERROR(VLOOKUP($AG$1&amp;'Service PJ'!$D153&amp;'Service PJ'!$B153&amp;'Service PJ'!$A153&amp;"*",'EPA_US9RT techs'!$A$2:$I$1722,9,FALSE),"")</f>
        <v>3.3419326599999999</v>
      </c>
      <c r="BM155" t="str">
        <f>IF(SUM(BN155:CD155)=0,"\I:",'Service PJ'!$D153&amp;"_"&amp;'Service PJ'!$E153&amp;"_"&amp;'Service PJ'!$C153)</f>
        <v>\I:</v>
      </c>
      <c r="BN155" s="14" t="str">
        <f>IFERROR(VLOOKUP($BM$1&amp;'Service PJ'!$D153&amp;'Service PJ'!$B153&amp;'Service PJ'!$A153&amp;"*",'EPA_US9RT techs'!$A$2:$I$1722,9,FALSE),"")</f>
        <v/>
      </c>
      <c r="BO155" s="14" t="str">
        <f>IFERROR(VLOOKUP($BM$1&amp;'Service PJ'!$D153&amp;'Service PJ'!$B153&amp;'Service PJ'!$A153&amp;"*",'EPA_US9RT techs'!$A$2:$I$1722,9,FALSE),"")</f>
        <v/>
      </c>
      <c r="BP155" s="14" t="str">
        <f>IFERROR(VLOOKUP($BM$1&amp;'Service PJ'!$D153&amp;'Service PJ'!$B153&amp;'Service PJ'!$A153&amp;"*",'EPA_US9RT techs'!$A$2:$I$1722,9,FALSE),"")</f>
        <v/>
      </c>
      <c r="BQ155" s="14" t="str">
        <f>IFERROR(VLOOKUP($BM$1&amp;'Service PJ'!$D153&amp;'Service PJ'!$B153&amp;'Service PJ'!$A153&amp;"*",'EPA_US9RT techs'!$A$2:$I$1722,9,FALSE),"")</f>
        <v/>
      </c>
      <c r="BR155" s="14" t="str">
        <f>IFERROR(VLOOKUP($BM$1&amp;'Service PJ'!$D153&amp;'Service PJ'!$B153&amp;'Service PJ'!$A153&amp;"*",'EPA_US9RT techs'!$A$2:$I$1722,9,FALSE),"")</f>
        <v/>
      </c>
      <c r="BS155" s="14" t="str">
        <f>IFERROR(VLOOKUP($BM$1&amp;'Service PJ'!$D153&amp;'Service PJ'!$B153&amp;'Service PJ'!$A153&amp;"*",'EPA_US9RT techs'!$A$2:$I$1722,9,FALSE),"")</f>
        <v/>
      </c>
      <c r="BT155" s="14" t="str">
        <f>IFERROR(VLOOKUP($BM$1&amp;'Service PJ'!$D153&amp;'Service PJ'!$B153&amp;'Service PJ'!$A153&amp;"*",'EPA_US9RT techs'!$A$2:$I$1722,9,FALSE),"")</f>
        <v/>
      </c>
      <c r="BU155" s="14" t="str">
        <f>IFERROR(VLOOKUP($BM$1&amp;'Service PJ'!$D153&amp;'Service PJ'!$B153&amp;'Service PJ'!$A153&amp;"*",'EPA_US9RT techs'!$A$2:$I$1722,9,FALSE),"")</f>
        <v/>
      </c>
      <c r="BV155" s="14" t="str">
        <f>IFERROR(VLOOKUP($BM$1&amp;'Service PJ'!$D153&amp;'Service PJ'!$B153&amp;'Service PJ'!$A153&amp;"*",'EPA_US9RT techs'!$A$2:$I$1722,9,FALSE),"")</f>
        <v/>
      </c>
      <c r="BW155" s="14" t="str">
        <f>IFERROR(VLOOKUP($BM$1&amp;'Service PJ'!$D153&amp;'Service PJ'!$B153&amp;'Service PJ'!$A153&amp;"*",'EPA_US9RT techs'!$A$2:$I$1722,9,FALSE),"")</f>
        <v/>
      </c>
      <c r="BX155" s="14" t="str">
        <f>IFERROR(VLOOKUP($BM$1&amp;'Service PJ'!$D153&amp;'Service PJ'!$B153&amp;'Service PJ'!$A153&amp;"*",'EPA_US9RT techs'!$A$2:$I$1722,9,FALSE),"")</f>
        <v/>
      </c>
      <c r="BY155" s="14" t="str">
        <f>IFERROR(VLOOKUP($BM$1&amp;'Service PJ'!$D153&amp;'Service PJ'!$B153&amp;'Service PJ'!$A153&amp;"*",'EPA_US9RT techs'!$A$2:$I$1722,9,FALSE),"")</f>
        <v/>
      </c>
      <c r="BZ155" s="14" t="str">
        <f>IFERROR(VLOOKUP($BM$1&amp;'Service PJ'!$D153&amp;'Service PJ'!$B153&amp;'Service PJ'!$A153&amp;"*",'EPA_US9RT techs'!$A$2:$I$1722,9,FALSE),"")</f>
        <v/>
      </c>
      <c r="CA155" s="14" t="str">
        <f>IFERROR(VLOOKUP($BM$1&amp;'Service PJ'!$D153&amp;'Service PJ'!$B153&amp;'Service PJ'!$A153&amp;"*",'EPA_US9RT techs'!$A$2:$I$1722,9,FALSE),"")</f>
        <v/>
      </c>
      <c r="CB155" s="14" t="str">
        <f>IFERROR(VLOOKUP($BM$1&amp;'Service PJ'!$D153&amp;'Service PJ'!$B153&amp;'Service PJ'!$A153&amp;"*",'EPA_US9RT techs'!$A$2:$I$1722,9,FALSE),"")</f>
        <v/>
      </c>
      <c r="CC155" s="14" t="str">
        <f>IFERROR(VLOOKUP($BM$1&amp;'Service PJ'!$D153&amp;'Service PJ'!$B153&amp;'Service PJ'!$A153&amp;"*",'EPA_US9RT techs'!$A$2:$I$1722,9,FALSE),"")</f>
        <v/>
      </c>
      <c r="CD155" s="14" t="str">
        <f>IFERROR(VLOOKUP($BM$1&amp;'Service PJ'!$D153&amp;'Service PJ'!$B153&amp;'Service PJ'!$A153&amp;"*",'EPA_US9RT techs'!$A$2:$I$1722,9,FALSE),"")</f>
        <v/>
      </c>
      <c r="CE155" s="14" t="str">
        <f>IFERROR(VLOOKUP($BM$1&amp;'Service PJ'!$D153&amp;'Service PJ'!$B153&amp;'Service PJ'!$A153&amp;"*",'EPA_US9RT techs'!$A$2:$I$1722,9,FALSE),"")</f>
        <v/>
      </c>
      <c r="CF155" s="14" t="str">
        <f>IFERROR(VLOOKUP($BM$1&amp;'Service PJ'!$D153&amp;'Service PJ'!$B153&amp;'Service PJ'!$A153&amp;"*",'EPA_US9RT techs'!$A$2:$I$1722,9,FALSE),"")</f>
        <v/>
      </c>
      <c r="CG155" s="14" t="str">
        <f>IFERROR(VLOOKUP($BM$1&amp;'Service PJ'!$D153&amp;'Service PJ'!$B153&amp;'Service PJ'!$A153&amp;"*",'EPA_US9RT techs'!$A$2:$I$1722,9,FALSE),"")</f>
        <v/>
      </c>
      <c r="CH155" s="14" t="str">
        <f>IFERROR(VLOOKUP($BM$1&amp;'Service PJ'!$D153&amp;'Service PJ'!$B153&amp;'Service PJ'!$A153&amp;"*",'EPA_US9RT techs'!$A$2:$I$1722,9,FALSE),"")</f>
        <v/>
      </c>
      <c r="CI155" s="14" t="str">
        <f>IFERROR(VLOOKUP($BM$1&amp;'Service PJ'!$D153&amp;'Service PJ'!$B153&amp;'Service PJ'!$A153&amp;"*",'EPA_US9RT techs'!$A$2:$I$1722,9,FALSE),"")</f>
        <v/>
      </c>
      <c r="CJ155" s="14" t="str">
        <f>IFERROR(VLOOKUP($BM$1&amp;'Service PJ'!$D153&amp;'Service PJ'!$B153&amp;'Service PJ'!$A153&amp;"*",'EPA_US9RT techs'!$A$2:$I$1722,9,FALSE),"")</f>
        <v/>
      </c>
      <c r="CK155" s="14" t="str">
        <f>IFERROR(VLOOKUP($BM$1&amp;'Service PJ'!$D153&amp;'Service PJ'!$B153&amp;'Service PJ'!$A153&amp;"*",'EPA_US9RT techs'!$A$2:$I$1722,9,FALSE),"")</f>
        <v/>
      </c>
      <c r="CL155" s="14" t="str">
        <f>IFERROR(VLOOKUP($BM$1&amp;'Service PJ'!$D153&amp;'Service PJ'!$B153&amp;'Service PJ'!$A153&amp;"*",'EPA_US9RT techs'!$A$2:$I$1722,9,FALSE),"")</f>
        <v/>
      </c>
      <c r="CM155" s="14" t="str">
        <f>IFERROR(VLOOKUP($BM$1&amp;'Service PJ'!$D153&amp;'Service PJ'!$B153&amp;'Service PJ'!$A153&amp;"*",'EPA_US9RT techs'!$A$2:$I$1722,9,FALSE),"")</f>
        <v/>
      </c>
      <c r="CN155" s="14" t="str">
        <f>IFERROR(VLOOKUP($BM$1&amp;'Service PJ'!$D153&amp;'Service PJ'!$B153&amp;'Service PJ'!$A153&amp;"*",'EPA_US9RT techs'!$A$2:$I$1722,9,FALSE),"")</f>
        <v/>
      </c>
      <c r="CO155" s="14" t="str">
        <f>IFERROR(VLOOKUP($BM$1&amp;'Service PJ'!$D153&amp;'Service PJ'!$B153&amp;'Service PJ'!$A153&amp;"*",'EPA_US9RT techs'!$A$2:$I$1722,9,FALSE),"")</f>
        <v/>
      </c>
      <c r="CP155" s="14" t="str">
        <f>IFERROR(VLOOKUP($BM$1&amp;'Service PJ'!$D153&amp;'Service PJ'!$B153&amp;'Service PJ'!$A153&amp;"*",'EPA_US9RT techs'!$A$2:$I$1722,9,FALSE),"")</f>
        <v/>
      </c>
      <c r="CQ155" s="14" t="str">
        <f>IFERROR(VLOOKUP($BM$1&amp;'Service PJ'!$D153&amp;'Service PJ'!$B153&amp;'Service PJ'!$A153&amp;"*",'EPA_US9RT techs'!$A$2:$I$1722,9,FALSE),"")</f>
        <v/>
      </c>
      <c r="CS155" t="str">
        <f>IF(SUM(CT155:DJ155)=0,"\I:",'Service PJ'!$D153&amp;"_"&amp;'Service PJ'!$E153&amp;"_"&amp;'Service PJ'!$C153)</f>
        <v>IIS_OTP_COA</v>
      </c>
      <c r="CT155" s="2">
        <f>IFERROR(VLOOKUP($CS$1&amp;'Service PJ'!$D153&amp;'Service PJ'!$B153&amp;'Service PJ'!$A153&amp;"*",'EPA_US9RT techs'!$A$2:$I$1722,9,FALSE),"")</f>
        <v>30</v>
      </c>
      <c r="CU155" s="2">
        <f>IFERROR(VLOOKUP($CS$1&amp;'Service PJ'!$D153&amp;'Service PJ'!$B153&amp;'Service PJ'!$A153&amp;"*",'EPA_US9RT techs'!$A$2:$I$1722,9,FALSE),"")</f>
        <v>30</v>
      </c>
      <c r="CV155" s="2">
        <f>IFERROR(VLOOKUP($CS$1&amp;'Service PJ'!$D153&amp;'Service PJ'!$B153&amp;'Service PJ'!$A153&amp;"*",'EPA_US9RT techs'!$A$2:$I$1722,9,FALSE),"")</f>
        <v>30</v>
      </c>
      <c r="CW155" s="2">
        <f>IFERROR(VLOOKUP($CS$1&amp;'Service PJ'!$D153&amp;'Service PJ'!$B153&amp;'Service PJ'!$A153&amp;"*",'EPA_US9RT techs'!$A$2:$I$1722,9,FALSE),"")</f>
        <v>30</v>
      </c>
      <c r="CX155" s="2">
        <f>IFERROR(VLOOKUP($CS$1&amp;'Service PJ'!$D153&amp;'Service PJ'!$B153&amp;'Service PJ'!$A153&amp;"*",'EPA_US9RT techs'!$A$2:$I$1722,9,FALSE),"")</f>
        <v>30</v>
      </c>
      <c r="CY155" s="2">
        <f>IFERROR(VLOOKUP($CS$1&amp;'Service PJ'!$D153&amp;'Service PJ'!$B153&amp;'Service PJ'!$A153&amp;"*",'EPA_US9RT techs'!$A$2:$I$1722,9,FALSE),"")</f>
        <v>30</v>
      </c>
      <c r="CZ155" s="2">
        <f>IFERROR(VLOOKUP($CS$1&amp;'Service PJ'!$D153&amp;'Service PJ'!$B153&amp;'Service PJ'!$A153&amp;"*",'EPA_US9RT techs'!$A$2:$I$1722,9,FALSE),"")</f>
        <v>30</v>
      </c>
      <c r="DA155" s="2">
        <f>IFERROR(VLOOKUP($CS$1&amp;'Service PJ'!$D153&amp;'Service PJ'!$B153&amp;'Service PJ'!$A153&amp;"*",'EPA_US9RT techs'!$A$2:$I$1722,9,FALSE),"")</f>
        <v>30</v>
      </c>
      <c r="DB155" s="2">
        <f>IFERROR(VLOOKUP($CS$1&amp;'Service PJ'!$D153&amp;'Service PJ'!$B153&amp;'Service PJ'!$A153&amp;"*",'EPA_US9RT techs'!$A$2:$I$1722,9,FALSE),"")</f>
        <v>30</v>
      </c>
      <c r="DC155" s="2">
        <f>IFERROR(VLOOKUP($CS$1&amp;'Service PJ'!$D153&amp;'Service PJ'!$B153&amp;'Service PJ'!$A153&amp;"*",'EPA_US9RT techs'!$A$2:$I$1722,9,FALSE),"")</f>
        <v>30</v>
      </c>
      <c r="DD155" s="2">
        <f>IFERROR(VLOOKUP($CS$1&amp;'Service PJ'!$D153&amp;'Service PJ'!$B153&amp;'Service PJ'!$A153&amp;"*",'EPA_US9RT techs'!$A$2:$I$1722,9,FALSE),"")</f>
        <v>30</v>
      </c>
      <c r="DE155" s="2">
        <f>IFERROR(VLOOKUP($CS$1&amp;'Service PJ'!$D153&amp;'Service PJ'!$B153&amp;'Service PJ'!$A153&amp;"*",'EPA_US9RT techs'!$A$2:$I$1722,9,FALSE),"")</f>
        <v>30</v>
      </c>
      <c r="DF155" s="2">
        <f>IFERROR(VLOOKUP($CS$1&amp;'Service PJ'!$D153&amp;'Service PJ'!$B153&amp;'Service PJ'!$A153&amp;"*",'EPA_US9RT techs'!$A$2:$I$1722,9,FALSE),"")</f>
        <v>30</v>
      </c>
      <c r="DG155" s="2">
        <f>IFERROR(VLOOKUP($CS$1&amp;'Service PJ'!$D153&amp;'Service PJ'!$B153&amp;'Service PJ'!$A153&amp;"*",'EPA_US9RT techs'!$A$2:$I$1722,9,FALSE),"")</f>
        <v>30</v>
      </c>
      <c r="DH155" s="2">
        <f>IFERROR(VLOOKUP($CS$1&amp;'Service PJ'!$D153&amp;'Service PJ'!$B153&amp;'Service PJ'!$A153&amp;"*",'EPA_US9RT techs'!$A$2:$I$1722,9,FALSE),"")</f>
        <v>30</v>
      </c>
      <c r="DI155" s="2">
        <f>IFERROR(VLOOKUP($CS$1&amp;'Service PJ'!$D153&amp;'Service PJ'!$B153&amp;'Service PJ'!$A153&amp;"*",'EPA_US9RT techs'!$A$2:$I$1722,9,FALSE),"")</f>
        <v>30</v>
      </c>
      <c r="DJ155" s="2">
        <f>IFERROR(VLOOKUP($CS$1&amp;'Service PJ'!$D153&amp;'Service PJ'!$B153&amp;'Service PJ'!$A153&amp;"*",'EPA_US9RT techs'!$A$2:$I$1722,9,FALSE),"")</f>
        <v>30</v>
      </c>
      <c r="DK155" s="2">
        <f>IFERROR(VLOOKUP($CS$1&amp;'Service PJ'!$D153&amp;'Service PJ'!$B153&amp;'Service PJ'!$A153&amp;"*",'EPA_US9RT techs'!$A$2:$I$1722,9,FALSE),"")</f>
        <v>30</v>
      </c>
      <c r="DL155" s="2">
        <f>IFERROR(VLOOKUP($CS$1&amp;'Service PJ'!$D153&amp;'Service PJ'!$B153&amp;'Service PJ'!$A153&amp;"*",'EPA_US9RT techs'!$A$2:$I$1722,9,FALSE),"")</f>
        <v>30</v>
      </c>
      <c r="DM155" s="2">
        <f>IFERROR(VLOOKUP($CS$1&amp;'Service PJ'!$D153&amp;'Service PJ'!$B153&amp;'Service PJ'!$A153&amp;"*",'EPA_US9RT techs'!$A$2:$I$1722,9,FALSE),"")</f>
        <v>30</v>
      </c>
      <c r="DN155" s="2">
        <f>IFERROR(VLOOKUP($CS$1&amp;'Service PJ'!$D153&amp;'Service PJ'!$B153&amp;'Service PJ'!$A153&amp;"*",'EPA_US9RT techs'!$A$2:$I$1722,9,FALSE),"")</f>
        <v>30</v>
      </c>
      <c r="DO155" s="2">
        <f>IFERROR(VLOOKUP($CS$1&amp;'Service PJ'!$D153&amp;'Service PJ'!$B153&amp;'Service PJ'!$A153&amp;"*",'EPA_US9RT techs'!$A$2:$I$1722,9,FALSE),"")</f>
        <v>30</v>
      </c>
      <c r="DP155" s="2">
        <f>IFERROR(VLOOKUP($CS$1&amp;'Service PJ'!$D153&amp;'Service PJ'!$B153&amp;'Service PJ'!$A153&amp;"*",'EPA_US9RT techs'!$A$2:$I$1722,9,FALSE),"")</f>
        <v>30</v>
      </c>
      <c r="DQ155" s="2">
        <f>IFERROR(VLOOKUP($CS$1&amp;'Service PJ'!$D153&amp;'Service PJ'!$B153&amp;'Service PJ'!$A153&amp;"*",'EPA_US9RT techs'!$A$2:$I$1722,9,FALSE),"")</f>
        <v>30</v>
      </c>
      <c r="DR155" s="2">
        <f>IFERROR(VLOOKUP($CS$1&amp;'Service PJ'!$D153&amp;'Service PJ'!$B153&amp;'Service PJ'!$A153&amp;"*",'EPA_US9RT techs'!$A$2:$I$1722,9,FALSE),"")</f>
        <v>30</v>
      </c>
      <c r="DS155" s="2">
        <f>IFERROR(VLOOKUP($CS$1&amp;'Service PJ'!$D153&amp;'Service PJ'!$B153&amp;'Service PJ'!$A153&amp;"*",'EPA_US9RT techs'!$A$2:$I$1722,9,FALSE),"")</f>
        <v>30</v>
      </c>
      <c r="DT155" s="2">
        <f>IFERROR(VLOOKUP($CS$1&amp;'Service PJ'!$D153&amp;'Service PJ'!$B153&amp;'Service PJ'!$A153&amp;"*",'EPA_US9RT techs'!$A$2:$I$1722,9,FALSE),"")</f>
        <v>30</v>
      </c>
      <c r="DU155" s="2">
        <f>IFERROR(VLOOKUP($CS$1&amp;'Service PJ'!$D153&amp;'Service PJ'!$B153&amp;'Service PJ'!$A153&amp;"*",'EPA_US9RT techs'!$A$2:$I$1722,9,FALSE),"")</f>
        <v>30</v>
      </c>
      <c r="DV155" s="2">
        <f>IFERROR(VLOOKUP($CS$1&amp;'Service PJ'!$D153&amp;'Service PJ'!$B153&amp;'Service PJ'!$A153&amp;"*",'EPA_US9RT techs'!$A$2:$I$1722,9,FALSE),"")</f>
        <v>30</v>
      </c>
      <c r="DW155" s="2">
        <f>IFERROR(VLOOKUP($CS$1&amp;'Service PJ'!$D153&amp;'Service PJ'!$B153&amp;'Service PJ'!$A153&amp;"*",'EPA_US9RT techs'!$A$2:$I$1722,9,FALSE),"")</f>
        <v>30</v>
      </c>
    </row>
    <row r="156" spans="1:127" x14ac:dyDescent="0.45">
      <c r="A156" t="str">
        <f>IF(SUM(B156:R156)=0,"\I:",'Service PJ'!$D154&amp;"_"&amp;'Service PJ'!$E154&amp;"_"&amp;'Service PJ'!$C154)</f>
        <v>\I:</v>
      </c>
      <c r="B156" s="14" t="str">
        <f>IFERROR(VLOOKUP($A$1&amp;'Service PJ'!$D154&amp;'Service PJ'!$B154&amp;'Service PJ'!$A154&amp;"*",'EPA_US9RT techs'!$A$2:$I$1722,9,FALSE),"")</f>
        <v/>
      </c>
      <c r="C156" s="14" t="str">
        <f>IFERROR(VLOOKUP($A$1&amp;'Service PJ'!$D154&amp;'Service PJ'!$B154&amp;'Service PJ'!$A154&amp;"*",'EPA_US9RT techs'!$A$2:$I$1722,9,FALSE),"")</f>
        <v/>
      </c>
      <c r="D156" s="14" t="str">
        <f>IFERROR(VLOOKUP($A$1&amp;'Service PJ'!$D154&amp;'Service PJ'!$B154&amp;'Service PJ'!$A154&amp;"*",'EPA_US9RT techs'!$A$2:$I$1722,9,FALSE),"")</f>
        <v/>
      </c>
      <c r="E156" s="14" t="str">
        <f>IFERROR(VLOOKUP($A$1&amp;'Service PJ'!$D154&amp;'Service PJ'!$B154&amp;'Service PJ'!$A154&amp;"*",'EPA_US9RT techs'!$A$2:$I$1722,9,FALSE),"")</f>
        <v/>
      </c>
      <c r="F156" s="14" t="str">
        <f>IFERROR(VLOOKUP($A$1&amp;'Service PJ'!$D154&amp;'Service PJ'!$B154&amp;'Service PJ'!$A154&amp;"*",'EPA_US9RT techs'!$A$2:$I$1722,9,FALSE),"")</f>
        <v/>
      </c>
      <c r="G156" s="14" t="str">
        <f>IFERROR(VLOOKUP($A$1&amp;'Service PJ'!$D154&amp;'Service PJ'!$B154&amp;'Service PJ'!$A154&amp;"*",'EPA_US9RT techs'!$A$2:$I$1722,9,FALSE),"")</f>
        <v/>
      </c>
      <c r="H156" s="14" t="str">
        <f>IFERROR(VLOOKUP($A$1&amp;'Service PJ'!$D154&amp;'Service PJ'!$B154&amp;'Service PJ'!$A154&amp;"*",'EPA_US9RT techs'!$A$2:$I$1722,9,FALSE),"")</f>
        <v/>
      </c>
      <c r="I156" s="14" t="str">
        <f>IFERROR(VLOOKUP($A$1&amp;'Service PJ'!$D154&amp;'Service PJ'!$B154&amp;'Service PJ'!$A154&amp;"*",'EPA_US9RT techs'!$A$2:$I$1722,9,FALSE),"")</f>
        <v/>
      </c>
      <c r="J156" s="14" t="str">
        <f>IFERROR(VLOOKUP($A$1&amp;'Service PJ'!$D154&amp;'Service PJ'!$B154&amp;'Service PJ'!$A154&amp;"*",'EPA_US9RT techs'!$A$2:$I$1722,9,FALSE),"")</f>
        <v/>
      </c>
      <c r="K156" s="14" t="str">
        <f>IFERROR(VLOOKUP($A$1&amp;'Service PJ'!$D154&amp;'Service PJ'!$B154&amp;'Service PJ'!$A154&amp;"*",'EPA_US9RT techs'!$A$2:$I$1722,9,FALSE),"")</f>
        <v/>
      </c>
      <c r="L156" s="14" t="str">
        <f>IFERROR(VLOOKUP($A$1&amp;'Service PJ'!$D154&amp;'Service PJ'!$B154&amp;'Service PJ'!$A154&amp;"*",'EPA_US9RT techs'!$A$2:$I$1722,9,FALSE),"")</f>
        <v/>
      </c>
      <c r="M156" s="14" t="str">
        <f>IFERROR(VLOOKUP($A$1&amp;'Service PJ'!$D154&amp;'Service PJ'!$B154&amp;'Service PJ'!$A154&amp;"*",'EPA_US9RT techs'!$A$2:$I$1722,9,FALSE),"")</f>
        <v/>
      </c>
      <c r="N156" s="14" t="str">
        <f>IFERROR(VLOOKUP($A$1&amp;'Service PJ'!$D154&amp;'Service PJ'!$B154&amp;'Service PJ'!$A154&amp;"*",'EPA_US9RT techs'!$A$2:$I$1722,9,FALSE),"")</f>
        <v/>
      </c>
      <c r="O156" s="14" t="str">
        <f>IFERROR(VLOOKUP($A$1&amp;'Service PJ'!$D154&amp;'Service PJ'!$B154&amp;'Service PJ'!$A154&amp;"*",'EPA_US9RT techs'!$A$2:$I$1722,9,FALSE),"")</f>
        <v/>
      </c>
      <c r="P156" s="14" t="str">
        <f>IFERROR(VLOOKUP($A$1&amp;'Service PJ'!$D154&amp;'Service PJ'!$B154&amp;'Service PJ'!$A154&amp;"*",'EPA_US9RT techs'!$A$2:$I$1722,9,FALSE),"")</f>
        <v/>
      </c>
      <c r="Q156" s="14" t="str">
        <f>IFERROR(VLOOKUP($A$1&amp;'Service PJ'!$D154&amp;'Service PJ'!$B154&amp;'Service PJ'!$A154&amp;"*",'EPA_US9RT techs'!$A$2:$I$1722,9,FALSE),"")</f>
        <v/>
      </c>
      <c r="R156" s="14" t="str">
        <f>IFERROR(VLOOKUP($A$1&amp;'Service PJ'!$D154&amp;'Service PJ'!$B154&amp;'Service PJ'!$A154&amp;"*",'EPA_US9RT techs'!$A$2:$I$1722,9,FALSE),"")</f>
        <v/>
      </c>
      <c r="S156" s="14" t="str">
        <f>IFERROR(VLOOKUP($A$1&amp;'Service PJ'!$D154&amp;'Service PJ'!$B154&amp;'Service PJ'!$A154&amp;"*",'EPA_US9RT techs'!$A$2:$I$1722,9,FALSE),"")</f>
        <v/>
      </c>
      <c r="T156" s="14" t="str">
        <f>IFERROR(VLOOKUP($A$1&amp;'Service PJ'!$D154&amp;'Service PJ'!$B154&amp;'Service PJ'!$A154&amp;"*",'EPA_US9RT techs'!$A$2:$I$1722,9,FALSE),"")</f>
        <v/>
      </c>
      <c r="U156" s="14" t="str">
        <f>IFERROR(VLOOKUP($A$1&amp;'Service PJ'!$D154&amp;'Service PJ'!$B154&amp;'Service PJ'!$A154&amp;"*",'EPA_US9RT techs'!$A$2:$I$1722,9,FALSE),"")</f>
        <v/>
      </c>
      <c r="V156" s="14" t="str">
        <f>IFERROR(VLOOKUP($A$1&amp;'Service PJ'!$D154&amp;'Service PJ'!$B154&amp;'Service PJ'!$A154&amp;"*",'EPA_US9RT techs'!$A$2:$I$1722,9,FALSE),"")</f>
        <v/>
      </c>
      <c r="W156" s="14" t="str">
        <f>IFERROR(VLOOKUP($A$1&amp;'Service PJ'!$D154&amp;'Service PJ'!$B154&amp;'Service PJ'!$A154&amp;"*",'EPA_US9RT techs'!$A$2:$I$1722,9,FALSE),"")</f>
        <v/>
      </c>
      <c r="X156" s="14" t="str">
        <f>IFERROR(VLOOKUP($A$1&amp;'Service PJ'!$D154&amp;'Service PJ'!$B154&amp;'Service PJ'!$A154&amp;"*",'EPA_US9RT techs'!$A$2:$I$1722,9,FALSE),"")</f>
        <v/>
      </c>
      <c r="Y156" s="14" t="str">
        <f>IFERROR(VLOOKUP($A$1&amp;'Service PJ'!$D154&amp;'Service PJ'!$B154&amp;'Service PJ'!$A154&amp;"*",'EPA_US9RT techs'!$A$2:$I$1722,9,FALSE),"")</f>
        <v/>
      </c>
      <c r="Z156" s="14" t="str">
        <f>IFERROR(VLOOKUP($A$1&amp;'Service PJ'!$D154&amp;'Service PJ'!$B154&amp;'Service PJ'!$A154&amp;"*",'EPA_US9RT techs'!$A$2:$I$1722,9,FALSE),"")</f>
        <v/>
      </c>
      <c r="AA156" s="14" t="str">
        <f>IFERROR(VLOOKUP($A$1&amp;'Service PJ'!$D154&amp;'Service PJ'!$B154&amp;'Service PJ'!$A154&amp;"*",'EPA_US9RT techs'!$A$2:$I$1722,9,FALSE),"")</f>
        <v/>
      </c>
      <c r="AB156" s="14" t="str">
        <f>IFERROR(VLOOKUP($A$1&amp;'Service PJ'!$D154&amp;'Service PJ'!$B154&amp;'Service PJ'!$A154&amp;"*",'EPA_US9RT techs'!$A$2:$I$1722,9,FALSE),"")</f>
        <v/>
      </c>
      <c r="AC156" s="14" t="str">
        <f>IFERROR(VLOOKUP($A$1&amp;'Service PJ'!$D154&amp;'Service PJ'!$B154&amp;'Service PJ'!$A154&amp;"*",'EPA_US9RT techs'!$A$2:$I$1722,9,FALSE),"")</f>
        <v/>
      </c>
      <c r="AD156" s="14" t="str">
        <f>IFERROR(VLOOKUP($A$1&amp;'Service PJ'!$D154&amp;'Service PJ'!$B154&amp;'Service PJ'!$A154&amp;"*",'EPA_US9RT techs'!$A$2:$I$1722,9,FALSE),"")</f>
        <v/>
      </c>
      <c r="AE156" s="14" t="str">
        <f>IFERROR(VLOOKUP($A$1&amp;'Service PJ'!$D154&amp;'Service PJ'!$B154&amp;'Service PJ'!$A154&amp;"*",'EPA_US9RT techs'!$A$2:$I$1722,9,FALSE),"")</f>
        <v/>
      </c>
      <c r="AG156" t="str">
        <f>IF(SUM(AH156:AX156)=0,"\I:",'Service PJ'!$D154&amp;"_"&amp;'Service PJ'!$E154&amp;"_"&amp;'Service PJ'!$C154)</f>
        <v>\I:</v>
      </c>
      <c r="AH156" s="14" t="str">
        <f>IFERROR(VLOOKUP($AG$1&amp;'Service PJ'!$D154&amp;'Service PJ'!$B154&amp;'Service PJ'!$A154&amp;"*",'EPA_US9RT techs'!$A$2:$I$1722,9,FALSE),"")</f>
        <v/>
      </c>
      <c r="AI156" s="14" t="str">
        <f>IFERROR(VLOOKUP($AG$1&amp;'Service PJ'!$D154&amp;'Service PJ'!$B154&amp;'Service PJ'!$A154&amp;"*",'EPA_US9RT techs'!$A$2:$I$1722,9,FALSE),"")</f>
        <v/>
      </c>
      <c r="AJ156" s="14" t="str">
        <f>IFERROR(VLOOKUP($AG$1&amp;'Service PJ'!$D154&amp;'Service PJ'!$B154&amp;'Service PJ'!$A154&amp;"*",'EPA_US9RT techs'!$A$2:$I$1722,9,FALSE),"")</f>
        <v/>
      </c>
      <c r="AK156" s="14" t="str">
        <f>IFERROR(VLOOKUP($AG$1&amp;'Service PJ'!$D154&amp;'Service PJ'!$B154&amp;'Service PJ'!$A154&amp;"*",'EPA_US9RT techs'!$A$2:$I$1722,9,FALSE),"")</f>
        <v/>
      </c>
      <c r="AL156" s="14" t="str">
        <f>IFERROR(VLOOKUP($AG$1&amp;'Service PJ'!$D154&amp;'Service PJ'!$B154&amp;'Service PJ'!$A154&amp;"*",'EPA_US9RT techs'!$A$2:$I$1722,9,FALSE),"")</f>
        <v/>
      </c>
      <c r="AM156" s="14" t="str">
        <f>IFERROR(VLOOKUP($AG$1&amp;'Service PJ'!$D154&amp;'Service PJ'!$B154&amp;'Service PJ'!$A154&amp;"*",'EPA_US9RT techs'!$A$2:$I$1722,9,FALSE),"")</f>
        <v/>
      </c>
      <c r="AN156" s="14" t="str">
        <f>IFERROR(VLOOKUP($AG$1&amp;'Service PJ'!$D154&amp;'Service PJ'!$B154&amp;'Service PJ'!$A154&amp;"*",'EPA_US9RT techs'!$A$2:$I$1722,9,FALSE),"")</f>
        <v/>
      </c>
      <c r="AO156" s="14" t="str">
        <f>IFERROR(VLOOKUP($AG$1&amp;'Service PJ'!$D154&amp;'Service PJ'!$B154&amp;'Service PJ'!$A154&amp;"*",'EPA_US9RT techs'!$A$2:$I$1722,9,FALSE),"")</f>
        <v/>
      </c>
      <c r="AP156" s="14" t="str">
        <f>IFERROR(VLOOKUP($AG$1&amp;'Service PJ'!$D154&amp;'Service PJ'!$B154&amp;'Service PJ'!$A154&amp;"*",'EPA_US9RT techs'!$A$2:$I$1722,9,FALSE),"")</f>
        <v/>
      </c>
      <c r="AQ156" s="14" t="str">
        <f>IFERROR(VLOOKUP($AG$1&amp;'Service PJ'!$D154&amp;'Service PJ'!$B154&amp;'Service PJ'!$A154&amp;"*",'EPA_US9RT techs'!$A$2:$I$1722,9,FALSE),"")</f>
        <v/>
      </c>
      <c r="AR156" s="14" t="str">
        <f>IFERROR(VLOOKUP($AG$1&amp;'Service PJ'!$D154&amp;'Service PJ'!$B154&amp;'Service PJ'!$A154&amp;"*",'EPA_US9RT techs'!$A$2:$I$1722,9,FALSE),"")</f>
        <v/>
      </c>
      <c r="AS156" s="14" t="str">
        <f>IFERROR(VLOOKUP($AG$1&amp;'Service PJ'!$D154&amp;'Service PJ'!$B154&amp;'Service PJ'!$A154&amp;"*",'EPA_US9RT techs'!$A$2:$I$1722,9,FALSE),"")</f>
        <v/>
      </c>
      <c r="AT156" s="14" t="str">
        <f>IFERROR(VLOOKUP($AG$1&amp;'Service PJ'!$D154&amp;'Service PJ'!$B154&amp;'Service PJ'!$A154&amp;"*",'EPA_US9RT techs'!$A$2:$I$1722,9,FALSE),"")</f>
        <v/>
      </c>
      <c r="AU156" s="14" t="str">
        <f>IFERROR(VLOOKUP($AG$1&amp;'Service PJ'!$D154&amp;'Service PJ'!$B154&amp;'Service PJ'!$A154&amp;"*",'EPA_US9RT techs'!$A$2:$I$1722,9,FALSE),"")</f>
        <v/>
      </c>
      <c r="AV156" s="14" t="str">
        <f>IFERROR(VLOOKUP($AG$1&amp;'Service PJ'!$D154&amp;'Service PJ'!$B154&amp;'Service PJ'!$A154&amp;"*",'EPA_US9RT techs'!$A$2:$I$1722,9,FALSE),"")</f>
        <v/>
      </c>
      <c r="AW156" s="14" t="str">
        <f>IFERROR(VLOOKUP($AG$1&amp;'Service PJ'!$D154&amp;'Service PJ'!$B154&amp;'Service PJ'!$A154&amp;"*",'EPA_US9RT techs'!$A$2:$I$1722,9,FALSE),"")</f>
        <v/>
      </c>
      <c r="AX156" s="14" t="str">
        <f>IFERROR(VLOOKUP($AG$1&amp;'Service PJ'!$D154&amp;'Service PJ'!$B154&amp;'Service PJ'!$A154&amp;"*",'EPA_US9RT techs'!$A$2:$I$1722,9,FALSE),"")</f>
        <v/>
      </c>
      <c r="AY156" s="14" t="str">
        <f>IFERROR(VLOOKUP($AG$1&amp;'Service PJ'!$D154&amp;'Service PJ'!$B154&amp;'Service PJ'!$A154&amp;"*",'EPA_US9RT techs'!$A$2:$I$1722,9,FALSE),"")</f>
        <v/>
      </c>
      <c r="AZ156" s="14" t="str">
        <f>IFERROR(VLOOKUP($AG$1&amp;'Service PJ'!$D154&amp;'Service PJ'!$B154&amp;'Service PJ'!$A154&amp;"*",'EPA_US9RT techs'!$A$2:$I$1722,9,FALSE),"")</f>
        <v/>
      </c>
      <c r="BA156" s="14" t="str">
        <f>IFERROR(VLOOKUP($AG$1&amp;'Service PJ'!$D154&amp;'Service PJ'!$B154&amp;'Service PJ'!$A154&amp;"*",'EPA_US9RT techs'!$A$2:$I$1722,9,FALSE),"")</f>
        <v/>
      </c>
      <c r="BB156" s="14" t="str">
        <f>IFERROR(VLOOKUP($AG$1&amp;'Service PJ'!$D154&amp;'Service PJ'!$B154&amp;'Service PJ'!$A154&amp;"*",'EPA_US9RT techs'!$A$2:$I$1722,9,FALSE),"")</f>
        <v/>
      </c>
      <c r="BC156" s="14" t="str">
        <f>IFERROR(VLOOKUP($AG$1&amp;'Service PJ'!$D154&amp;'Service PJ'!$B154&amp;'Service PJ'!$A154&amp;"*",'EPA_US9RT techs'!$A$2:$I$1722,9,FALSE),"")</f>
        <v/>
      </c>
      <c r="BD156" s="14" t="str">
        <f>IFERROR(VLOOKUP($AG$1&amp;'Service PJ'!$D154&amp;'Service PJ'!$B154&amp;'Service PJ'!$A154&amp;"*",'EPA_US9RT techs'!$A$2:$I$1722,9,FALSE),"")</f>
        <v/>
      </c>
      <c r="BE156" s="14" t="str">
        <f>IFERROR(VLOOKUP($AG$1&amp;'Service PJ'!$D154&amp;'Service PJ'!$B154&amp;'Service PJ'!$A154&amp;"*",'EPA_US9RT techs'!$A$2:$I$1722,9,FALSE),"")</f>
        <v/>
      </c>
      <c r="BF156" s="14" t="str">
        <f>IFERROR(VLOOKUP($AG$1&amp;'Service PJ'!$D154&amp;'Service PJ'!$B154&amp;'Service PJ'!$A154&amp;"*",'EPA_US9RT techs'!$A$2:$I$1722,9,FALSE),"")</f>
        <v/>
      </c>
      <c r="BG156" s="14" t="str">
        <f>IFERROR(VLOOKUP($AG$1&amp;'Service PJ'!$D154&amp;'Service PJ'!$B154&amp;'Service PJ'!$A154&amp;"*",'EPA_US9RT techs'!$A$2:$I$1722,9,FALSE),"")</f>
        <v/>
      </c>
      <c r="BH156" s="14" t="str">
        <f>IFERROR(VLOOKUP($AG$1&amp;'Service PJ'!$D154&amp;'Service PJ'!$B154&amp;'Service PJ'!$A154&amp;"*",'EPA_US9RT techs'!$A$2:$I$1722,9,FALSE),"")</f>
        <v/>
      </c>
      <c r="BI156" s="14" t="str">
        <f>IFERROR(VLOOKUP($AG$1&amp;'Service PJ'!$D154&amp;'Service PJ'!$B154&amp;'Service PJ'!$A154&amp;"*",'EPA_US9RT techs'!$A$2:$I$1722,9,FALSE),"")</f>
        <v/>
      </c>
      <c r="BJ156" s="14" t="str">
        <f>IFERROR(VLOOKUP($AG$1&amp;'Service PJ'!$D154&amp;'Service PJ'!$B154&amp;'Service PJ'!$A154&amp;"*",'EPA_US9RT techs'!$A$2:$I$1722,9,FALSE),"")</f>
        <v/>
      </c>
      <c r="BK156" s="14" t="str">
        <f>IFERROR(VLOOKUP($AG$1&amp;'Service PJ'!$D154&amp;'Service PJ'!$B154&amp;'Service PJ'!$A154&amp;"*",'EPA_US9RT techs'!$A$2:$I$1722,9,FALSE),"")</f>
        <v/>
      </c>
      <c r="BM156" t="str">
        <f>IF(SUM(BN156:CD156)=0,"\I:",'Service PJ'!$D154&amp;"_"&amp;'Service PJ'!$E154&amp;"_"&amp;'Service PJ'!$C154)</f>
        <v>\I:</v>
      </c>
      <c r="BN156" s="14" t="str">
        <f>IFERROR(VLOOKUP($BM$1&amp;'Service PJ'!$D154&amp;'Service PJ'!$B154&amp;'Service PJ'!$A154&amp;"*",'EPA_US9RT techs'!$A$2:$I$1722,9,FALSE),"")</f>
        <v/>
      </c>
      <c r="BO156" s="14" t="str">
        <f>IFERROR(VLOOKUP($BM$1&amp;'Service PJ'!$D154&amp;'Service PJ'!$B154&amp;'Service PJ'!$A154&amp;"*",'EPA_US9RT techs'!$A$2:$I$1722,9,FALSE),"")</f>
        <v/>
      </c>
      <c r="BP156" s="14" t="str">
        <f>IFERROR(VLOOKUP($BM$1&amp;'Service PJ'!$D154&amp;'Service PJ'!$B154&amp;'Service PJ'!$A154&amp;"*",'EPA_US9RT techs'!$A$2:$I$1722,9,FALSE),"")</f>
        <v/>
      </c>
      <c r="BQ156" s="14" t="str">
        <f>IFERROR(VLOOKUP($BM$1&amp;'Service PJ'!$D154&amp;'Service PJ'!$B154&amp;'Service PJ'!$A154&amp;"*",'EPA_US9RT techs'!$A$2:$I$1722,9,FALSE),"")</f>
        <v/>
      </c>
      <c r="BR156" s="14" t="str">
        <f>IFERROR(VLOOKUP($BM$1&amp;'Service PJ'!$D154&amp;'Service PJ'!$B154&amp;'Service PJ'!$A154&amp;"*",'EPA_US9RT techs'!$A$2:$I$1722,9,FALSE),"")</f>
        <v/>
      </c>
      <c r="BS156" s="14" t="str">
        <f>IFERROR(VLOOKUP($BM$1&amp;'Service PJ'!$D154&amp;'Service PJ'!$B154&amp;'Service PJ'!$A154&amp;"*",'EPA_US9RT techs'!$A$2:$I$1722,9,FALSE),"")</f>
        <v/>
      </c>
      <c r="BT156" s="14" t="str">
        <f>IFERROR(VLOOKUP($BM$1&amp;'Service PJ'!$D154&amp;'Service PJ'!$B154&amp;'Service PJ'!$A154&amp;"*",'EPA_US9RT techs'!$A$2:$I$1722,9,FALSE),"")</f>
        <v/>
      </c>
      <c r="BU156" s="14" t="str">
        <f>IFERROR(VLOOKUP($BM$1&amp;'Service PJ'!$D154&amp;'Service PJ'!$B154&amp;'Service PJ'!$A154&amp;"*",'EPA_US9RT techs'!$A$2:$I$1722,9,FALSE),"")</f>
        <v/>
      </c>
      <c r="BV156" s="14" t="str">
        <f>IFERROR(VLOOKUP($BM$1&amp;'Service PJ'!$D154&amp;'Service PJ'!$B154&amp;'Service PJ'!$A154&amp;"*",'EPA_US9RT techs'!$A$2:$I$1722,9,FALSE),"")</f>
        <v/>
      </c>
      <c r="BW156" s="14" t="str">
        <f>IFERROR(VLOOKUP($BM$1&amp;'Service PJ'!$D154&amp;'Service PJ'!$B154&amp;'Service PJ'!$A154&amp;"*",'EPA_US9RT techs'!$A$2:$I$1722,9,FALSE),"")</f>
        <v/>
      </c>
      <c r="BX156" s="14" t="str">
        <f>IFERROR(VLOOKUP($BM$1&amp;'Service PJ'!$D154&amp;'Service PJ'!$B154&amp;'Service PJ'!$A154&amp;"*",'EPA_US9RT techs'!$A$2:$I$1722,9,FALSE),"")</f>
        <v/>
      </c>
      <c r="BY156" s="14" t="str">
        <f>IFERROR(VLOOKUP($BM$1&amp;'Service PJ'!$D154&amp;'Service PJ'!$B154&amp;'Service PJ'!$A154&amp;"*",'EPA_US9RT techs'!$A$2:$I$1722,9,FALSE),"")</f>
        <v/>
      </c>
      <c r="BZ156" s="14" t="str">
        <f>IFERROR(VLOOKUP($BM$1&amp;'Service PJ'!$D154&amp;'Service PJ'!$B154&amp;'Service PJ'!$A154&amp;"*",'EPA_US9RT techs'!$A$2:$I$1722,9,FALSE),"")</f>
        <v/>
      </c>
      <c r="CA156" s="14" t="str">
        <f>IFERROR(VLOOKUP($BM$1&amp;'Service PJ'!$D154&amp;'Service PJ'!$B154&amp;'Service PJ'!$A154&amp;"*",'EPA_US9RT techs'!$A$2:$I$1722,9,FALSE),"")</f>
        <v/>
      </c>
      <c r="CB156" s="14" t="str">
        <f>IFERROR(VLOOKUP($BM$1&amp;'Service PJ'!$D154&amp;'Service PJ'!$B154&amp;'Service PJ'!$A154&amp;"*",'EPA_US9RT techs'!$A$2:$I$1722,9,FALSE),"")</f>
        <v/>
      </c>
      <c r="CC156" s="14" t="str">
        <f>IFERROR(VLOOKUP($BM$1&amp;'Service PJ'!$D154&amp;'Service PJ'!$B154&amp;'Service PJ'!$A154&amp;"*",'EPA_US9RT techs'!$A$2:$I$1722,9,FALSE),"")</f>
        <v/>
      </c>
      <c r="CD156" s="14" t="str">
        <f>IFERROR(VLOOKUP($BM$1&amp;'Service PJ'!$D154&amp;'Service PJ'!$B154&amp;'Service PJ'!$A154&amp;"*",'EPA_US9RT techs'!$A$2:$I$1722,9,FALSE),"")</f>
        <v/>
      </c>
      <c r="CE156" s="14" t="str">
        <f>IFERROR(VLOOKUP($BM$1&amp;'Service PJ'!$D154&amp;'Service PJ'!$B154&amp;'Service PJ'!$A154&amp;"*",'EPA_US9RT techs'!$A$2:$I$1722,9,FALSE),"")</f>
        <v/>
      </c>
      <c r="CF156" s="14" t="str">
        <f>IFERROR(VLOOKUP($BM$1&amp;'Service PJ'!$D154&amp;'Service PJ'!$B154&amp;'Service PJ'!$A154&amp;"*",'EPA_US9RT techs'!$A$2:$I$1722,9,FALSE),"")</f>
        <v/>
      </c>
      <c r="CG156" s="14" t="str">
        <f>IFERROR(VLOOKUP($BM$1&amp;'Service PJ'!$D154&amp;'Service PJ'!$B154&amp;'Service PJ'!$A154&amp;"*",'EPA_US9RT techs'!$A$2:$I$1722,9,FALSE),"")</f>
        <v/>
      </c>
      <c r="CH156" s="14" t="str">
        <f>IFERROR(VLOOKUP($BM$1&amp;'Service PJ'!$D154&amp;'Service PJ'!$B154&amp;'Service PJ'!$A154&amp;"*",'EPA_US9RT techs'!$A$2:$I$1722,9,FALSE),"")</f>
        <v/>
      </c>
      <c r="CI156" s="14" t="str">
        <f>IFERROR(VLOOKUP($BM$1&amp;'Service PJ'!$D154&amp;'Service PJ'!$B154&amp;'Service PJ'!$A154&amp;"*",'EPA_US9RT techs'!$A$2:$I$1722,9,FALSE),"")</f>
        <v/>
      </c>
      <c r="CJ156" s="14" t="str">
        <f>IFERROR(VLOOKUP($BM$1&amp;'Service PJ'!$D154&amp;'Service PJ'!$B154&amp;'Service PJ'!$A154&amp;"*",'EPA_US9RT techs'!$A$2:$I$1722,9,FALSE),"")</f>
        <v/>
      </c>
      <c r="CK156" s="14" t="str">
        <f>IFERROR(VLOOKUP($BM$1&amp;'Service PJ'!$D154&amp;'Service PJ'!$B154&amp;'Service PJ'!$A154&amp;"*",'EPA_US9RT techs'!$A$2:$I$1722,9,FALSE),"")</f>
        <v/>
      </c>
      <c r="CL156" s="14" t="str">
        <f>IFERROR(VLOOKUP($BM$1&amp;'Service PJ'!$D154&amp;'Service PJ'!$B154&amp;'Service PJ'!$A154&amp;"*",'EPA_US9RT techs'!$A$2:$I$1722,9,FALSE),"")</f>
        <v/>
      </c>
      <c r="CM156" s="14" t="str">
        <f>IFERROR(VLOOKUP($BM$1&amp;'Service PJ'!$D154&amp;'Service PJ'!$B154&amp;'Service PJ'!$A154&amp;"*",'EPA_US9RT techs'!$A$2:$I$1722,9,FALSE),"")</f>
        <v/>
      </c>
      <c r="CN156" s="14" t="str">
        <f>IFERROR(VLOOKUP($BM$1&amp;'Service PJ'!$D154&amp;'Service PJ'!$B154&amp;'Service PJ'!$A154&amp;"*",'EPA_US9RT techs'!$A$2:$I$1722,9,FALSE),"")</f>
        <v/>
      </c>
      <c r="CO156" s="14" t="str">
        <f>IFERROR(VLOOKUP($BM$1&amp;'Service PJ'!$D154&amp;'Service PJ'!$B154&amp;'Service PJ'!$A154&amp;"*",'EPA_US9RT techs'!$A$2:$I$1722,9,FALSE),"")</f>
        <v/>
      </c>
      <c r="CP156" s="14" t="str">
        <f>IFERROR(VLOOKUP($BM$1&amp;'Service PJ'!$D154&amp;'Service PJ'!$B154&amp;'Service PJ'!$A154&amp;"*",'EPA_US9RT techs'!$A$2:$I$1722,9,FALSE),"")</f>
        <v/>
      </c>
      <c r="CQ156" s="14" t="str">
        <f>IFERROR(VLOOKUP($BM$1&amp;'Service PJ'!$D154&amp;'Service PJ'!$B154&amp;'Service PJ'!$A154&amp;"*",'EPA_US9RT techs'!$A$2:$I$1722,9,FALSE),"")</f>
        <v/>
      </c>
      <c r="CS156" t="str">
        <f>IF(SUM(CT156:DJ156)=0,"\I:",'Service PJ'!$D154&amp;"_"&amp;'Service PJ'!$E154&amp;"_"&amp;'Service PJ'!$C154)</f>
        <v>\I:</v>
      </c>
      <c r="CT156" s="2" t="str">
        <f>IFERROR(VLOOKUP($CS$1&amp;'Service PJ'!$D154&amp;'Service PJ'!$B154&amp;'Service PJ'!$A154&amp;"*",'EPA_US9RT techs'!$A$2:$I$1722,9,FALSE),"")</f>
        <v/>
      </c>
      <c r="CU156" s="2" t="str">
        <f>IFERROR(VLOOKUP($CS$1&amp;'Service PJ'!$D154&amp;'Service PJ'!$B154&amp;'Service PJ'!$A154&amp;"*",'EPA_US9RT techs'!$A$2:$I$1722,9,FALSE),"")</f>
        <v/>
      </c>
      <c r="CV156" s="2" t="str">
        <f>IFERROR(VLOOKUP($CS$1&amp;'Service PJ'!$D154&amp;'Service PJ'!$B154&amp;'Service PJ'!$A154&amp;"*",'EPA_US9RT techs'!$A$2:$I$1722,9,FALSE),"")</f>
        <v/>
      </c>
      <c r="CW156" s="2" t="str">
        <f>IFERROR(VLOOKUP($CS$1&amp;'Service PJ'!$D154&amp;'Service PJ'!$B154&amp;'Service PJ'!$A154&amp;"*",'EPA_US9RT techs'!$A$2:$I$1722,9,FALSE),"")</f>
        <v/>
      </c>
      <c r="CX156" s="2" t="str">
        <f>IFERROR(VLOOKUP($CS$1&amp;'Service PJ'!$D154&amp;'Service PJ'!$B154&amp;'Service PJ'!$A154&amp;"*",'EPA_US9RT techs'!$A$2:$I$1722,9,FALSE),"")</f>
        <v/>
      </c>
      <c r="CY156" s="2" t="str">
        <f>IFERROR(VLOOKUP($CS$1&amp;'Service PJ'!$D154&amp;'Service PJ'!$B154&amp;'Service PJ'!$A154&amp;"*",'EPA_US9RT techs'!$A$2:$I$1722,9,FALSE),"")</f>
        <v/>
      </c>
      <c r="CZ156" s="2" t="str">
        <f>IFERROR(VLOOKUP($CS$1&amp;'Service PJ'!$D154&amp;'Service PJ'!$B154&amp;'Service PJ'!$A154&amp;"*",'EPA_US9RT techs'!$A$2:$I$1722,9,FALSE),"")</f>
        <v/>
      </c>
      <c r="DA156" s="2" t="str">
        <f>IFERROR(VLOOKUP($CS$1&amp;'Service PJ'!$D154&amp;'Service PJ'!$B154&amp;'Service PJ'!$A154&amp;"*",'EPA_US9RT techs'!$A$2:$I$1722,9,FALSE),"")</f>
        <v/>
      </c>
      <c r="DB156" s="2" t="str">
        <f>IFERROR(VLOOKUP($CS$1&amp;'Service PJ'!$D154&amp;'Service PJ'!$B154&amp;'Service PJ'!$A154&amp;"*",'EPA_US9RT techs'!$A$2:$I$1722,9,FALSE),"")</f>
        <v/>
      </c>
      <c r="DC156" s="2" t="str">
        <f>IFERROR(VLOOKUP($CS$1&amp;'Service PJ'!$D154&amp;'Service PJ'!$B154&amp;'Service PJ'!$A154&amp;"*",'EPA_US9RT techs'!$A$2:$I$1722,9,FALSE),"")</f>
        <v/>
      </c>
      <c r="DD156" s="2" t="str">
        <f>IFERROR(VLOOKUP($CS$1&amp;'Service PJ'!$D154&amp;'Service PJ'!$B154&amp;'Service PJ'!$A154&amp;"*",'EPA_US9RT techs'!$A$2:$I$1722,9,FALSE),"")</f>
        <v/>
      </c>
      <c r="DE156" s="2" t="str">
        <f>IFERROR(VLOOKUP($CS$1&amp;'Service PJ'!$D154&amp;'Service PJ'!$B154&amp;'Service PJ'!$A154&amp;"*",'EPA_US9RT techs'!$A$2:$I$1722,9,FALSE),"")</f>
        <v/>
      </c>
      <c r="DF156" s="2" t="str">
        <f>IFERROR(VLOOKUP($CS$1&amp;'Service PJ'!$D154&amp;'Service PJ'!$B154&amp;'Service PJ'!$A154&amp;"*",'EPA_US9RT techs'!$A$2:$I$1722,9,FALSE),"")</f>
        <v/>
      </c>
      <c r="DG156" s="2" t="str">
        <f>IFERROR(VLOOKUP($CS$1&amp;'Service PJ'!$D154&amp;'Service PJ'!$B154&amp;'Service PJ'!$A154&amp;"*",'EPA_US9RT techs'!$A$2:$I$1722,9,FALSE),"")</f>
        <v/>
      </c>
      <c r="DH156" s="2" t="str">
        <f>IFERROR(VLOOKUP($CS$1&amp;'Service PJ'!$D154&amp;'Service PJ'!$B154&amp;'Service PJ'!$A154&amp;"*",'EPA_US9RT techs'!$A$2:$I$1722,9,FALSE),"")</f>
        <v/>
      </c>
      <c r="DI156" s="2" t="str">
        <f>IFERROR(VLOOKUP($CS$1&amp;'Service PJ'!$D154&amp;'Service PJ'!$B154&amp;'Service PJ'!$A154&amp;"*",'EPA_US9RT techs'!$A$2:$I$1722,9,FALSE),"")</f>
        <v/>
      </c>
      <c r="DJ156" s="2" t="str">
        <f>IFERROR(VLOOKUP($CS$1&amp;'Service PJ'!$D154&amp;'Service PJ'!$B154&amp;'Service PJ'!$A154&amp;"*",'EPA_US9RT techs'!$A$2:$I$1722,9,FALSE),"")</f>
        <v/>
      </c>
      <c r="DK156" s="2" t="str">
        <f>IFERROR(VLOOKUP($CS$1&amp;'Service PJ'!$D154&amp;'Service PJ'!$B154&amp;'Service PJ'!$A154&amp;"*",'EPA_US9RT techs'!$A$2:$I$1722,9,FALSE),"")</f>
        <v/>
      </c>
      <c r="DL156" s="2" t="str">
        <f>IFERROR(VLOOKUP($CS$1&amp;'Service PJ'!$D154&amp;'Service PJ'!$B154&amp;'Service PJ'!$A154&amp;"*",'EPA_US9RT techs'!$A$2:$I$1722,9,FALSE),"")</f>
        <v/>
      </c>
      <c r="DM156" s="2" t="str">
        <f>IFERROR(VLOOKUP($CS$1&amp;'Service PJ'!$D154&amp;'Service PJ'!$B154&amp;'Service PJ'!$A154&amp;"*",'EPA_US9RT techs'!$A$2:$I$1722,9,FALSE),"")</f>
        <v/>
      </c>
      <c r="DN156" s="2" t="str">
        <f>IFERROR(VLOOKUP($CS$1&amp;'Service PJ'!$D154&amp;'Service PJ'!$B154&amp;'Service PJ'!$A154&amp;"*",'EPA_US9RT techs'!$A$2:$I$1722,9,FALSE),"")</f>
        <v/>
      </c>
      <c r="DO156" s="2" t="str">
        <f>IFERROR(VLOOKUP($CS$1&amp;'Service PJ'!$D154&amp;'Service PJ'!$B154&amp;'Service PJ'!$A154&amp;"*",'EPA_US9RT techs'!$A$2:$I$1722,9,FALSE),"")</f>
        <v/>
      </c>
      <c r="DP156" s="2" t="str">
        <f>IFERROR(VLOOKUP($CS$1&amp;'Service PJ'!$D154&amp;'Service PJ'!$B154&amp;'Service PJ'!$A154&amp;"*",'EPA_US9RT techs'!$A$2:$I$1722,9,FALSE),"")</f>
        <v/>
      </c>
      <c r="DQ156" s="2" t="str">
        <f>IFERROR(VLOOKUP($CS$1&amp;'Service PJ'!$D154&amp;'Service PJ'!$B154&amp;'Service PJ'!$A154&amp;"*",'EPA_US9RT techs'!$A$2:$I$1722,9,FALSE),"")</f>
        <v/>
      </c>
      <c r="DR156" s="2" t="str">
        <f>IFERROR(VLOOKUP($CS$1&amp;'Service PJ'!$D154&amp;'Service PJ'!$B154&amp;'Service PJ'!$A154&amp;"*",'EPA_US9RT techs'!$A$2:$I$1722,9,FALSE),"")</f>
        <v/>
      </c>
      <c r="DS156" s="2" t="str">
        <f>IFERROR(VLOOKUP($CS$1&amp;'Service PJ'!$D154&amp;'Service PJ'!$B154&amp;'Service PJ'!$A154&amp;"*",'EPA_US9RT techs'!$A$2:$I$1722,9,FALSE),"")</f>
        <v/>
      </c>
      <c r="DT156" s="2" t="str">
        <f>IFERROR(VLOOKUP($CS$1&amp;'Service PJ'!$D154&amp;'Service PJ'!$B154&amp;'Service PJ'!$A154&amp;"*",'EPA_US9RT techs'!$A$2:$I$1722,9,FALSE),"")</f>
        <v/>
      </c>
      <c r="DU156" s="2" t="str">
        <f>IFERROR(VLOOKUP($CS$1&amp;'Service PJ'!$D154&amp;'Service PJ'!$B154&amp;'Service PJ'!$A154&amp;"*",'EPA_US9RT techs'!$A$2:$I$1722,9,FALSE),"")</f>
        <v/>
      </c>
      <c r="DV156" s="2" t="str">
        <f>IFERROR(VLOOKUP($CS$1&amp;'Service PJ'!$D154&amp;'Service PJ'!$B154&amp;'Service PJ'!$A154&amp;"*",'EPA_US9RT techs'!$A$2:$I$1722,9,FALSE),"")</f>
        <v/>
      </c>
      <c r="DW156" s="2" t="str">
        <f>IFERROR(VLOOKUP($CS$1&amp;'Service PJ'!$D154&amp;'Service PJ'!$B154&amp;'Service PJ'!$A154&amp;"*",'EPA_US9RT techs'!$A$2:$I$1722,9,FALSE),"")</f>
        <v/>
      </c>
    </row>
    <row r="157" spans="1:127" x14ac:dyDescent="0.45">
      <c r="A157" t="str">
        <f>IF(SUM(B157:R157)=0,"\I:",'Service PJ'!$D155&amp;"_"&amp;'Service PJ'!$E155&amp;"_"&amp;'Service PJ'!$C155)</f>
        <v>\I:</v>
      </c>
      <c r="B157" s="14" t="str">
        <f>IFERROR(VLOOKUP($A$1&amp;'Service PJ'!$D155&amp;'Service PJ'!$B155&amp;'Service PJ'!$A155&amp;"*",'EPA_US9RT techs'!$A$2:$I$1722,9,FALSE),"")</f>
        <v/>
      </c>
      <c r="C157" s="14" t="str">
        <f>IFERROR(VLOOKUP($A$1&amp;'Service PJ'!$D155&amp;'Service PJ'!$B155&amp;'Service PJ'!$A155&amp;"*",'EPA_US9RT techs'!$A$2:$I$1722,9,FALSE),"")</f>
        <v/>
      </c>
      <c r="D157" s="14" t="str">
        <f>IFERROR(VLOOKUP($A$1&amp;'Service PJ'!$D155&amp;'Service PJ'!$B155&amp;'Service PJ'!$A155&amp;"*",'EPA_US9RT techs'!$A$2:$I$1722,9,FALSE),"")</f>
        <v/>
      </c>
      <c r="E157" s="14" t="str">
        <f>IFERROR(VLOOKUP($A$1&amp;'Service PJ'!$D155&amp;'Service PJ'!$B155&amp;'Service PJ'!$A155&amp;"*",'EPA_US9RT techs'!$A$2:$I$1722,9,FALSE),"")</f>
        <v/>
      </c>
      <c r="F157" s="14" t="str">
        <f>IFERROR(VLOOKUP($A$1&amp;'Service PJ'!$D155&amp;'Service PJ'!$B155&amp;'Service PJ'!$A155&amp;"*",'EPA_US9RT techs'!$A$2:$I$1722,9,FALSE),"")</f>
        <v/>
      </c>
      <c r="G157" s="14" t="str">
        <f>IFERROR(VLOOKUP($A$1&amp;'Service PJ'!$D155&amp;'Service PJ'!$B155&amp;'Service PJ'!$A155&amp;"*",'EPA_US9RT techs'!$A$2:$I$1722,9,FALSE),"")</f>
        <v/>
      </c>
      <c r="H157" s="14" t="str">
        <f>IFERROR(VLOOKUP($A$1&amp;'Service PJ'!$D155&amp;'Service PJ'!$B155&amp;'Service PJ'!$A155&amp;"*",'EPA_US9RT techs'!$A$2:$I$1722,9,FALSE),"")</f>
        <v/>
      </c>
      <c r="I157" s="14" t="str">
        <f>IFERROR(VLOOKUP($A$1&amp;'Service PJ'!$D155&amp;'Service PJ'!$B155&amp;'Service PJ'!$A155&amp;"*",'EPA_US9RT techs'!$A$2:$I$1722,9,FALSE),"")</f>
        <v/>
      </c>
      <c r="J157" s="14" t="str">
        <f>IFERROR(VLOOKUP($A$1&amp;'Service PJ'!$D155&amp;'Service PJ'!$B155&amp;'Service PJ'!$A155&amp;"*",'EPA_US9RT techs'!$A$2:$I$1722,9,FALSE),"")</f>
        <v/>
      </c>
      <c r="K157" s="14" t="str">
        <f>IFERROR(VLOOKUP($A$1&amp;'Service PJ'!$D155&amp;'Service PJ'!$B155&amp;'Service PJ'!$A155&amp;"*",'EPA_US9RT techs'!$A$2:$I$1722,9,FALSE),"")</f>
        <v/>
      </c>
      <c r="L157" s="14" t="str">
        <f>IFERROR(VLOOKUP($A$1&amp;'Service PJ'!$D155&amp;'Service PJ'!$B155&amp;'Service PJ'!$A155&amp;"*",'EPA_US9RT techs'!$A$2:$I$1722,9,FALSE),"")</f>
        <v/>
      </c>
      <c r="M157" s="14" t="str">
        <f>IFERROR(VLOOKUP($A$1&amp;'Service PJ'!$D155&amp;'Service PJ'!$B155&amp;'Service PJ'!$A155&amp;"*",'EPA_US9RT techs'!$A$2:$I$1722,9,FALSE),"")</f>
        <v/>
      </c>
      <c r="N157" s="14" t="str">
        <f>IFERROR(VLOOKUP($A$1&amp;'Service PJ'!$D155&amp;'Service PJ'!$B155&amp;'Service PJ'!$A155&amp;"*",'EPA_US9RT techs'!$A$2:$I$1722,9,FALSE),"")</f>
        <v/>
      </c>
      <c r="O157" s="14" t="str">
        <f>IFERROR(VLOOKUP($A$1&amp;'Service PJ'!$D155&amp;'Service PJ'!$B155&amp;'Service PJ'!$A155&amp;"*",'EPA_US9RT techs'!$A$2:$I$1722,9,FALSE),"")</f>
        <v/>
      </c>
      <c r="P157" s="14" t="str">
        <f>IFERROR(VLOOKUP($A$1&amp;'Service PJ'!$D155&amp;'Service PJ'!$B155&amp;'Service PJ'!$A155&amp;"*",'EPA_US9RT techs'!$A$2:$I$1722,9,FALSE),"")</f>
        <v/>
      </c>
      <c r="Q157" s="14" t="str">
        <f>IFERROR(VLOOKUP($A$1&amp;'Service PJ'!$D155&amp;'Service PJ'!$B155&amp;'Service PJ'!$A155&amp;"*",'EPA_US9RT techs'!$A$2:$I$1722,9,FALSE),"")</f>
        <v/>
      </c>
      <c r="R157" s="14" t="str">
        <f>IFERROR(VLOOKUP($A$1&amp;'Service PJ'!$D155&amp;'Service PJ'!$B155&amp;'Service PJ'!$A155&amp;"*",'EPA_US9RT techs'!$A$2:$I$1722,9,FALSE),"")</f>
        <v/>
      </c>
      <c r="S157" s="14" t="str">
        <f>IFERROR(VLOOKUP($A$1&amp;'Service PJ'!$D155&amp;'Service PJ'!$B155&amp;'Service PJ'!$A155&amp;"*",'EPA_US9RT techs'!$A$2:$I$1722,9,FALSE),"")</f>
        <v/>
      </c>
      <c r="T157" s="14" t="str">
        <f>IFERROR(VLOOKUP($A$1&amp;'Service PJ'!$D155&amp;'Service PJ'!$B155&amp;'Service PJ'!$A155&amp;"*",'EPA_US9RT techs'!$A$2:$I$1722,9,FALSE),"")</f>
        <v/>
      </c>
      <c r="U157" s="14" t="str">
        <f>IFERROR(VLOOKUP($A$1&amp;'Service PJ'!$D155&amp;'Service PJ'!$B155&amp;'Service PJ'!$A155&amp;"*",'EPA_US9RT techs'!$A$2:$I$1722,9,FALSE),"")</f>
        <v/>
      </c>
      <c r="V157" s="14" t="str">
        <f>IFERROR(VLOOKUP($A$1&amp;'Service PJ'!$D155&amp;'Service PJ'!$B155&amp;'Service PJ'!$A155&amp;"*",'EPA_US9RT techs'!$A$2:$I$1722,9,FALSE),"")</f>
        <v/>
      </c>
      <c r="W157" s="14" t="str">
        <f>IFERROR(VLOOKUP($A$1&amp;'Service PJ'!$D155&amp;'Service PJ'!$B155&amp;'Service PJ'!$A155&amp;"*",'EPA_US9RT techs'!$A$2:$I$1722,9,FALSE),"")</f>
        <v/>
      </c>
      <c r="X157" s="14" t="str">
        <f>IFERROR(VLOOKUP($A$1&amp;'Service PJ'!$D155&amp;'Service PJ'!$B155&amp;'Service PJ'!$A155&amp;"*",'EPA_US9RT techs'!$A$2:$I$1722,9,FALSE),"")</f>
        <v/>
      </c>
      <c r="Y157" s="14" t="str">
        <f>IFERROR(VLOOKUP($A$1&amp;'Service PJ'!$D155&amp;'Service PJ'!$B155&amp;'Service PJ'!$A155&amp;"*",'EPA_US9RT techs'!$A$2:$I$1722,9,FALSE),"")</f>
        <v/>
      </c>
      <c r="Z157" s="14" t="str">
        <f>IFERROR(VLOOKUP($A$1&amp;'Service PJ'!$D155&amp;'Service PJ'!$B155&amp;'Service PJ'!$A155&amp;"*",'EPA_US9RT techs'!$A$2:$I$1722,9,FALSE),"")</f>
        <v/>
      </c>
      <c r="AA157" s="14" t="str">
        <f>IFERROR(VLOOKUP($A$1&amp;'Service PJ'!$D155&amp;'Service PJ'!$B155&amp;'Service PJ'!$A155&amp;"*",'EPA_US9RT techs'!$A$2:$I$1722,9,FALSE),"")</f>
        <v/>
      </c>
      <c r="AB157" s="14" t="str">
        <f>IFERROR(VLOOKUP($A$1&amp;'Service PJ'!$D155&amp;'Service PJ'!$B155&amp;'Service PJ'!$A155&amp;"*",'EPA_US9RT techs'!$A$2:$I$1722,9,FALSE),"")</f>
        <v/>
      </c>
      <c r="AC157" s="14" t="str">
        <f>IFERROR(VLOOKUP($A$1&amp;'Service PJ'!$D155&amp;'Service PJ'!$B155&amp;'Service PJ'!$A155&amp;"*",'EPA_US9RT techs'!$A$2:$I$1722,9,FALSE),"")</f>
        <v/>
      </c>
      <c r="AD157" s="14" t="str">
        <f>IFERROR(VLOOKUP($A$1&amp;'Service PJ'!$D155&amp;'Service PJ'!$B155&amp;'Service PJ'!$A155&amp;"*",'EPA_US9RT techs'!$A$2:$I$1722,9,FALSE),"")</f>
        <v/>
      </c>
      <c r="AE157" s="14" t="str">
        <f>IFERROR(VLOOKUP($A$1&amp;'Service PJ'!$D155&amp;'Service PJ'!$B155&amp;'Service PJ'!$A155&amp;"*",'EPA_US9RT techs'!$A$2:$I$1722,9,FALSE),"")</f>
        <v/>
      </c>
      <c r="AG157" t="str">
        <f>IF(SUM(AH157:AX157)=0,"\I:",'Service PJ'!$D155&amp;"_"&amp;'Service PJ'!$E155&amp;"_"&amp;'Service PJ'!$C155)</f>
        <v>\I:</v>
      </c>
      <c r="AH157" s="14" t="str">
        <f>IFERROR(VLOOKUP($AG$1&amp;'Service PJ'!$D155&amp;'Service PJ'!$B155&amp;'Service PJ'!$A155&amp;"*",'EPA_US9RT techs'!$A$2:$I$1722,9,FALSE),"")</f>
        <v/>
      </c>
      <c r="AI157" s="14" t="str">
        <f>IFERROR(VLOOKUP($AG$1&amp;'Service PJ'!$D155&amp;'Service PJ'!$B155&amp;'Service PJ'!$A155&amp;"*",'EPA_US9RT techs'!$A$2:$I$1722,9,FALSE),"")</f>
        <v/>
      </c>
      <c r="AJ157" s="14" t="str">
        <f>IFERROR(VLOOKUP($AG$1&amp;'Service PJ'!$D155&amp;'Service PJ'!$B155&amp;'Service PJ'!$A155&amp;"*",'EPA_US9RT techs'!$A$2:$I$1722,9,FALSE),"")</f>
        <v/>
      </c>
      <c r="AK157" s="14" t="str">
        <f>IFERROR(VLOOKUP($AG$1&amp;'Service PJ'!$D155&amp;'Service PJ'!$B155&amp;'Service PJ'!$A155&amp;"*",'EPA_US9RT techs'!$A$2:$I$1722,9,FALSE),"")</f>
        <v/>
      </c>
      <c r="AL157" s="14" t="str">
        <f>IFERROR(VLOOKUP($AG$1&amp;'Service PJ'!$D155&amp;'Service PJ'!$B155&amp;'Service PJ'!$A155&amp;"*",'EPA_US9RT techs'!$A$2:$I$1722,9,FALSE),"")</f>
        <v/>
      </c>
      <c r="AM157" s="14" t="str">
        <f>IFERROR(VLOOKUP($AG$1&amp;'Service PJ'!$D155&amp;'Service PJ'!$B155&amp;'Service PJ'!$A155&amp;"*",'EPA_US9RT techs'!$A$2:$I$1722,9,FALSE),"")</f>
        <v/>
      </c>
      <c r="AN157" s="14" t="str">
        <f>IFERROR(VLOOKUP($AG$1&amp;'Service PJ'!$D155&amp;'Service PJ'!$B155&amp;'Service PJ'!$A155&amp;"*",'EPA_US9RT techs'!$A$2:$I$1722,9,FALSE),"")</f>
        <v/>
      </c>
      <c r="AO157" s="14" t="str">
        <f>IFERROR(VLOOKUP($AG$1&amp;'Service PJ'!$D155&amp;'Service PJ'!$B155&amp;'Service PJ'!$A155&amp;"*",'EPA_US9RT techs'!$A$2:$I$1722,9,FALSE),"")</f>
        <v/>
      </c>
      <c r="AP157" s="14" t="str">
        <f>IFERROR(VLOOKUP($AG$1&amp;'Service PJ'!$D155&amp;'Service PJ'!$B155&amp;'Service PJ'!$A155&amp;"*",'EPA_US9RT techs'!$A$2:$I$1722,9,FALSE),"")</f>
        <v/>
      </c>
      <c r="AQ157" s="14" t="str">
        <f>IFERROR(VLOOKUP($AG$1&amp;'Service PJ'!$D155&amp;'Service PJ'!$B155&amp;'Service PJ'!$A155&amp;"*",'EPA_US9RT techs'!$A$2:$I$1722,9,FALSE),"")</f>
        <v/>
      </c>
      <c r="AR157" s="14" t="str">
        <f>IFERROR(VLOOKUP($AG$1&amp;'Service PJ'!$D155&amp;'Service PJ'!$B155&amp;'Service PJ'!$A155&amp;"*",'EPA_US9RT techs'!$A$2:$I$1722,9,FALSE),"")</f>
        <v/>
      </c>
      <c r="AS157" s="14" t="str">
        <f>IFERROR(VLOOKUP($AG$1&amp;'Service PJ'!$D155&amp;'Service PJ'!$B155&amp;'Service PJ'!$A155&amp;"*",'EPA_US9RT techs'!$A$2:$I$1722,9,FALSE),"")</f>
        <v/>
      </c>
      <c r="AT157" s="14" t="str">
        <f>IFERROR(VLOOKUP($AG$1&amp;'Service PJ'!$D155&amp;'Service PJ'!$B155&amp;'Service PJ'!$A155&amp;"*",'EPA_US9RT techs'!$A$2:$I$1722,9,FALSE),"")</f>
        <v/>
      </c>
      <c r="AU157" s="14" t="str">
        <f>IFERROR(VLOOKUP($AG$1&amp;'Service PJ'!$D155&amp;'Service PJ'!$B155&amp;'Service PJ'!$A155&amp;"*",'EPA_US9RT techs'!$A$2:$I$1722,9,FALSE),"")</f>
        <v/>
      </c>
      <c r="AV157" s="14" t="str">
        <f>IFERROR(VLOOKUP($AG$1&amp;'Service PJ'!$D155&amp;'Service PJ'!$B155&amp;'Service PJ'!$A155&amp;"*",'EPA_US9RT techs'!$A$2:$I$1722,9,FALSE),"")</f>
        <v/>
      </c>
      <c r="AW157" s="14" t="str">
        <f>IFERROR(VLOOKUP($AG$1&amp;'Service PJ'!$D155&amp;'Service PJ'!$B155&amp;'Service PJ'!$A155&amp;"*",'EPA_US9RT techs'!$A$2:$I$1722,9,FALSE),"")</f>
        <v/>
      </c>
      <c r="AX157" s="14" t="str">
        <f>IFERROR(VLOOKUP($AG$1&amp;'Service PJ'!$D155&amp;'Service PJ'!$B155&amp;'Service PJ'!$A155&amp;"*",'EPA_US9RT techs'!$A$2:$I$1722,9,FALSE),"")</f>
        <v/>
      </c>
      <c r="AY157" s="14" t="str">
        <f>IFERROR(VLOOKUP($AG$1&amp;'Service PJ'!$D155&amp;'Service PJ'!$B155&amp;'Service PJ'!$A155&amp;"*",'EPA_US9RT techs'!$A$2:$I$1722,9,FALSE),"")</f>
        <v/>
      </c>
      <c r="AZ157" s="14" t="str">
        <f>IFERROR(VLOOKUP($AG$1&amp;'Service PJ'!$D155&amp;'Service PJ'!$B155&amp;'Service PJ'!$A155&amp;"*",'EPA_US9RT techs'!$A$2:$I$1722,9,FALSE),"")</f>
        <v/>
      </c>
      <c r="BA157" s="14" t="str">
        <f>IFERROR(VLOOKUP($AG$1&amp;'Service PJ'!$D155&amp;'Service PJ'!$B155&amp;'Service PJ'!$A155&amp;"*",'EPA_US9RT techs'!$A$2:$I$1722,9,FALSE),"")</f>
        <v/>
      </c>
      <c r="BB157" s="14" t="str">
        <f>IFERROR(VLOOKUP($AG$1&amp;'Service PJ'!$D155&amp;'Service PJ'!$B155&amp;'Service PJ'!$A155&amp;"*",'EPA_US9RT techs'!$A$2:$I$1722,9,FALSE),"")</f>
        <v/>
      </c>
      <c r="BC157" s="14" t="str">
        <f>IFERROR(VLOOKUP($AG$1&amp;'Service PJ'!$D155&amp;'Service PJ'!$B155&amp;'Service PJ'!$A155&amp;"*",'EPA_US9RT techs'!$A$2:$I$1722,9,FALSE),"")</f>
        <v/>
      </c>
      <c r="BD157" s="14" t="str">
        <f>IFERROR(VLOOKUP($AG$1&amp;'Service PJ'!$D155&amp;'Service PJ'!$B155&amp;'Service PJ'!$A155&amp;"*",'EPA_US9RT techs'!$A$2:$I$1722,9,FALSE),"")</f>
        <v/>
      </c>
      <c r="BE157" s="14" t="str">
        <f>IFERROR(VLOOKUP($AG$1&amp;'Service PJ'!$D155&amp;'Service PJ'!$B155&amp;'Service PJ'!$A155&amp;"*",'EPA_US9RT techs'!$A$2:$I$1722,9,FALSE),"")</f>
        <v/>
      </c>
      <c r="BF157" s="14" t="str">
        <f>IFERROR(VLOOKUP($AG$1&amp;'Service PJ'!$D155&amp;'Service PJ'!$B155&amp;'Service PJ'!$A155&amp;"*",'EPA_US9RT techs'!$A$2:$I$1722,9,FALSE),"")</f>
        <v/>
      </c>
      <c r="BG157" s="14" t="str">
        <f>IFERROR(VLOOKUP($AG$1&amp;'Service PJ'!$D155&amp;'Service PJ'!$B155&amp;'Service PJ'!$A155&amp;"*",'EPA_US9RT techs'!$A$2:$I$1722,9,FALSE),"")</f>
        <v/>
      </c>
      <c r="BH157" s="14" t="str">
        <f>IFERROR(VLOOKUP($AG$1&amp;'Service PJ'!$D155&amp;'Service PJ'!$B155&amp;'Service PJ'!$A155&amp;"*",'EPA_US9RT techs'!$A$2:$I$1722,9,FALSE),"")</f>
        <v/>
      </c>
      <c r="BI157" s="14" t="str">
        <f>IFERROR(VLOOKUP($AG$1&amp;'Service PJ'!$D155&amp;'Service PJ'!$B155&amp;'Service PJ'!$A155&amp;"*",'EPA_US9RT techs'!$A$2:$I$1722,9,FALSE),"")</f>
        <v/>
      </c>
      <c r="BJ157" s="14" t="str">
        <f>IFERROR(VLOOKUP($AG$1&amp;'Service PJ'!$D155&amp;'Service PJ'!$B155&amp;'Service PJ'!$A155&amp;"*",'EPA_US9RT techs'!$A$2:$I$1722,9,FALSE),"")</f>
        <v/>
      </c>
      <c r="BK157" s="14" t="str">
        <f>IFERROR(VLOOKUP($AG$1&amp;'Service PJ'!$D155&amp;'Service PJ'!$B155&amp;'Service PJ'!$A155&amp;"*",'EPA_US9RT techs'!$A$2:$I$1722,9,FALSE),"")</f>
        <v/>
      </c>
      <c r="BM157" t="str">
        <f>IF(SUM(BN157:CD157)=0,"\I:",'Service PJ'!$D155&amp;"_"&amp;'Service PJ'!$E155&amp;"_"&amp;'Service PJ'!$C155)</f>
        <v>\I:</v>
      </c>
      <c r="BN157" s="14" t="str">
        <f>IFERROR(VLOOKUP($BM$1&amp;'Service PJ'!$D155&amp;'Service PJ'!$B155&amp;'Service PJ'!$A155&amp;"*",'EPA_US9RT techs'!$A$2:$I$1722,9,FALSE),"")</f>
        <v/>
      </c>
      <c r="BO157" s="14" t="str">
        <f>IFERROR(VLOOKUP($BM$1&amp;'Service PJ'!$D155&amp;'Service PJ'!$B155&amp;'Service PJ'!$A155&amp;"*",'EPA_US9RT techs'!$A$2:$I$1722,9,FALSE),"")</f>
        <v/>
      </c>
      <c r="BP157" s="14" t="str">
        <f>IFERROR(VLOOKUP($BM$1&amp;'Service PJ'!$D155&amp;'Service PJ'!$B155&amp;'Service PJ'!$A155&amp;"*",'EPA_US9RT techs'!$A$2:$I$1722,9,FALSE),"")</f>
        <v/>
      </c>
      <c r="BQ157" s="14" t="str">
        <f>IFERROR(VLOOKUP($BM$1&amp;'Service PJ'!$D155&amp;'Service PJ'!$B155&amp;'Service PJ'!$A155&amp;"*",'EPA_US9RT techs'!$A$2:$I$1722,9,FALSE),"")</f>
        <v/>
      </c>
      <c r="BR157" s="14" t="str">
        <f>IFERROR(VLOOKUP($BM$1&amp;'Service PJ'!$D155&amp;'Service PJ'!$B155&amp;'Service PJ'!$A155&amp;"*",'EPA_US9RT techs'!$A$2:$I$1722,9,FALSE),"")</f>
        <v/>
      </c>
      <c r="BS157" s="14" t="str">
        <f>IFERROR(VLOOKUP($BM$1&amp;'Service PJ'!$D155&amp;'Service PJ'!$B155&amp;'Service PJ'!$A155&amp;"*",'EPA_US9RT techs'!$A$2:$I$1722,9,FALSE),"")</f>
        <v/>
      </c>
      <c r="BT157" s="14" t="str">
        <f>IFERROR(VLOOKUP($BM$1&amp;'Service PJ'!$D155&amp;'Service PJ'!$B155&amp;'Service PJ'!$A155&amp;"*",'EPA_US9RT techs'!$A$2:$I$1722,9,FALSE),"")</f>
        <v/>
      </c>
      <c r="BU157" s="14" t="str">
        <f>IFERROR(VLOOKUP($BM$1&amp;'Service PJ'!$D155&amp;'Service PJ'!$B155&amp;'Service PJ'!$A155&amp;"*",'EPA_US9RT techs'!$A$2:$I$1722,9,FALSE),"")</f>
        <v/>
      </c>
      <c r="BV157" s="14" t="str">
        <f>IFERROR(VLOOKUP($BM$1&amp;'Service PJ'!$D155&amp;'Service PJ'!$B155&amp;'Service PJ'!$A155&amp;"*",'EPA_US9RT techs'!$A$2:$I$1722,9,FALSE),"")</f>
        <v/>
      </c>
      <c r="BW157" s="14" t="str">
        <f>IFERROR(VLOOKUP($BM$1&amp;'Service PJ'!$D155&amp;'Service PJ'!$B155&amp;'Service PJ'!$A155&amp;"*",'EPA_US9RT techs'!$A$2:$I$1722,9,FALSE),"")</f>
        <v/>
      </c>
      <c r="BX157" s="14" t="str">
        <f>IFERROR(VLOOKUP($BM$1&amp;'Service PJ'!$D155&amp;'Service PJ'!$B155&amp;'Service PJ'!$A155&amp;"*",'EPA_US9RT techs'!$A$2:$I$1722,9,FALSE),"")</f>
        <v/>
      </c>
      <c r="BY157" s="14" t="str">
        <f>IFERROR(VLOOKUP($BM$1&amp;'Service PJ'!$D155&amp;'Service PJ'!$B155&amp;'Service PJ'!$A155&amp;"*",'EPA_US9RT techs'!$A$2:$I$1722,9,FALSE),"")</f>
        <v/>
      </c>
      <c r="BZ157" s="14" t="str">
        <f>IFERROR(VLOOKUP($BM$1&amp;'Service PJ'!$D155&amp;'Service PJ'!$B155&amp;'Service PJ'!$A155&amp;"*",'EPA_US9RT techs'!$A$2:$I$1722,9,FALSE),"")</f>
        <v/>
      </c>
      <c r="CA157" s="14" t="str">
        <f>IFERROR(VLOOKUP($BM$1&amp;'Service PJ'!$D155&amp;'Service PJ'!$B155&amp;'Service PJ'!$A155&amp;"*",'EPA_US9RT techs'!$A$2:$I$1722,9,FALSE),"")</f>
        <v/>
      </c>
      <c r="CB157" s="14" t="str">
        <f>IFERROR(VLOOKUP($BM$1&amp;'Service PJ'!$D155&amp;'Service PJ'!$B155&amp;'Service PJ'!$A155&amp;"*",'EPA_US9RT techs'!$A$2:$I$1722,9,FALSE),"")</f>
        <v/>
      </c>
      <c r="CC157" s="14" t="str">
        <f>IFERROR(VLOOKUP($BM$1&amp;'Service PJ'!$D155&amp;'Service PJ'!$B155&amp;'Service PJ'!$A155&amp;"*",'EPA_US9RT techs'!$A$2:$I$1722,9,FALSE),"")</f>
        <v/>
      </c>
      <c r="CD157" s="14" t="str">
        <f>IFERROR(VLOOKUP($BM$1&amp;'Service PJ'!$D155&amp;'Service PJ'!$B155&amp;'Service PJ'!$A155&amp;"*",'EPA_US9RT techs'!$A$2:$I$1722,9,FALSE),"")</f>
        <v/>
      </c>
      <c r="CE157" s="14" t="str">
        <f>IFERROR(VLOOKUP($BM$1&amp;'Service PJ'!$D155&amp;'Service PJ'!$B155&amp;'Service PJ'!$A155&amp;"*",'EPA_US9RT techs'!$A$2:$I$1722,9,FALSE),"")</f>
        <v/>
      </c>
      <c r="CF157" s="14" t="str">
        <f>IFERROR(VLOOKUP($BM$1&amp;'Service PJ'!$D155&amp;'Service PJ'!$B155&amp;'Service PJ'!$A155&amp;"*",'EPA_US9RT techs'!$A$2:$I$1722,9,FALSE),"")</f>
        <v/>
      </c>
      <c r="CG157" s="14" t="str">
        <f>IFERROR(VLOOKUP($BM$1&amp;'Service PJ'!$D155&amp;'Service PJ'!$B155&amp;'Service PJ'!$A155&amp;"*",'EPA_US9RT techs'!$A$2:$I$1722,9,FALSE),"")</f>
        <v/>
      </c>
      <c r="CH157" s="14" t="str">
        <f>IFERROR(VLOOKUP($BM$1&amp;'Service PJ'!$D155&amp;'Service PJ'!$B155&amp;'Service PJ'!$A155&amp;"*",'EPA_US9RT techs'!$A$2:$I$1722,9,FALSE),"")</f>
        <v/>
      </c>
      <c r="CI157" s="14" t="str">
        <f>IFERROR(VLOOKUP($BM$1&amp;'Service PJ'!$D155&amp;'Service PJ'!$B155&amp;'Service PJ'!$A155&amp;"*",'EPA_US9RT techs'!$A$2:$I$1722,9,FALSE),"")</f>
        <v/>
      </c>
      <c r="CJ157" s="14" t="str">
        <f>IFERROR(VLOOKUP($BM$1&amp;'Service PJ'!$D155&amp;'Service PJ'!$B155&amp;'Service PJ'!$A155&amp;"*",'EPA_US9RT techs'!$A$2:$I$1722,9,FALSE),"")</f>
        <v/>
      </c>
      <c r="CK157" s="14" t="str">
        <f>IFERROR(VLOOKUP($BM$1&amp;'Service PJ'!$D155&amp;'Service PJ'!$B155&amp;'Service PJ'!$A155&amp;"*",'EPA_US9RT techs'!$A$2:$I$1722,9,FALSE),"")</f>
        <v/>
      </c>
      <c r="CL157" s="14" t="str">
        <f>IFERROR(VLOOKUP($BM$1&amp;'Service PJ'!$D155&amp;'Service PJ'!$B155&amp;'Service PJ'!$A155&amp;"*",'EPA_US9RT techs'!$A$2:$I$1722,9,FALSE),"")</f>
        <v/>
      </c>
      <c r="CM157" s="14" t="str">
        <f>IFERROR(VLOOKUP($BM$1&amp;'Service PJ'!$D155&amp;'Service PJ'!$B155&amp;'Service PJ'!$A155&amp;"*",'EPA_US9RT techs'!$A$2:$I$1722,9,FALSE),"")</f>
        <v/>
      </c>
      <c r="CN157" s="14" t="str">
        <f>IFERROR(VLOOKUP($BM$1&amp;'Service PJ'!$D155&amp;'Service PJ'!$B155&amp;'Service PJ'!$A155&amp;"*",'EPA_US9RT techs'!$A$2:$I$1722,9,FALSE),"")</f>
        <v/>
      </c>
      <c r="CO157" s="14" t="str">
        <f>IFERROR(VLOOKUP($BM$1&amp;'Service PJ'!$D155&amp;'Service PJ'!$B155&amp;'Service PJ'!$A155&amp;"*",'EPA_US9RT techs'!$A$2:$I$1722,9,FALSE),"")</f>
        <v/>
      </c>
      <c r="CP157" s="14" t="str">
        <f>IFERROR(VLOOKUP($BM$1&amp;'Service PJ'!$D155&amp;'Service PJ'!$B155&amp;'Service PJ'!$A155&amp;"*",'EPA_US9RT techs'!$A$2:$I$1722,9,FALSE),"")</f>
        <v/>
      </c>
      <c r="CQ157" s="14" t="str">
        <f>IFERROR(VLOOKUP($BM$1&amp;'Service PJ'!$D155&amp;'Service PJ'!$B155&amp;'Service PJ'!$A155&amp;"*",'EPA_US9RT techs'!$A$2:$I$1722,9,FALSE),"")</f>
        <v/>
      </c>
      <c r="CS157" t="str">
        <f>IF(SUM(CT157:DJ157)=0,"\I:",'Service PJ'!$D155&amp;"_"&amp;'Service PJ'!$E155&amp;"_"&amp;'Service PJ'!$C155)</f>
        <v>\I:</v>
      </c>
      <c r="CT157" s="2" t="str">
        <f>IFERROR(VLOOKUP($CS$1&amp;'Service PJ'!$D155&amp;'Service PJ'!$B155&amp;'Service PJ'!$A155&amp;"*",'EPA_US9RT techs'!$A$2:$I$1722,9,FALSE),"")</f>
        <v/>
      </c>
      <c r="CU157" s="2" t="str">
        <f>IFERROR(VLOOKUP($CS$1&amp;'Service PJ'!$D155&amp;'Service PJ'!$B155&amp;'Service PJ'!$A155&amp;"*",'EPA_US9RT techs'!$A$2:$I$1722,9,FALSE),"")</f>
        <v/>
      </c>
      <c r="CV157" s="2" t="str">
        <f>IFERROR(VLOOKUP($CS$1&amp;'Service PJ'!$D155&amp;'Service PJ'!$B155&amp;'Service PJ'!$A155&amp;"*",'EPA_US9RT techs'!$A$2:$I$1722,9,FALSE),"")</f>
        <v/>
      </c>
      <c r="CW157" s="2" t="str">
        <f>IFERROR(VLOOKUP($CS$1&amp;'Service PJ'!$D155&amp;'Service PJ'!$B155&amp;'Service PJ'!$A155&amp;"*",'EPA_US9RT techs'!$A$2:$I$1722,9,FALSE),"")</f>
        <v/>
      </c>
      <c r="CX157" s="2" t="str">
        <f>IFERROR(VLOOKUP($CS$1&amp;'Service PJ'!$D155&amp;'Service PJ'!$B155&amp;'Service PJ'!$A155&amp;"*",'EPA_US9RT techs'!$A$2:$I$1722,9,FALSE),"")</f>
        <v/>
      </c>
      <c r="CY157" s="2" t="str">
        <f>IFERROR(VLOOKUP($CS$1&amp;'Service PJ'!$D155&amp;'Service PJ'!$B155&amp;'Service PJ'!$A155&amp;"*",'EPA_US9RT techs'!$A$2:$I$1722,9,FALSE),"")</f>
        <v/>
      </c>
      <c r="CZ157" s="2" t="str">
        <f>IFERROR(VLOOKUP($CS$1&amp;'Service PJ'!$D155&amp;'Service PJ'!$B155&amp;'Service PJ'!$A155&amp;"*",'EPA_US9RT techs'!$A$2:$I$1722,9,FALSE),"")</f>
        <v/>
      </c>
      <c r="DA157" s="2" t="str">
        <f>IFERROR(VLOOKUP($CS$1&amp;'Service PJ'!$D155&amp;'Service PJ'!$B155&amp;'Service PJ'!$A155&amp;"*",'EPA_US9RT techs'!$A$2:$I$1722,9,FALSE),"")</f>
        <v/>
      </c>
      <c r="DB157" s="2" t="str">
        <f>IFERROR(VLOOKUP($CS$1&amp;'Service PJ'!$D155&amp;'Service PJ'!$B155&amp;'Service PJ'!$A155&amp;"*",'EPA_US9RT techs'!$A$2:$I$1722,9,FALSE),"")</f>
        <v/>
      </c>
      <c r="DC157" s="2" t="str">
        <f>IFERROR(VLOOKUP($CS$1&amp;'Service PJ'!$D155&amp;'Service PJ'!$B155&amp;'Service PJ'!$A155&amp;"*",'EPA_US9RT techs'!$A$2:$I$1722,9,FALSE),"")</f>
        <v/>
      </c>
      <c r="DD157" s="2" t="str">
        <f>IFERROR(VLOOKUP($CS$1&amp;'Service PJ'!$D155&amp;'Service PJ'!$B155&amp;'Service PJ'!$A155&amp;"*",'EPA_US9RT techs'!$A$2:$I$1722,9,FALSE),"")</f>
        <v/>
      </c>
      <c r="DE157" s="2" t="str">
        <f>IFERROR(VLOOKUP($CS$1&amp;'Service PJ'!$D155&amp;'Service PJ'!$B155&amp;'Service PJ'!$A155&amp;"*",'EPA_US9RT techs'!$A$2:$I$1722,9,FALSE),"")</f>
        <v/>
      </c>
      <c r="DF157" s="2" t="str">
        <f>IFERROR(VLOOKUP($CS$1&amp;'Service PJ'!$D155&amp;'Service PJ'!$B155&amp;'Service PJ'!$A155&amp;"*",'EPA_US9RT techs'!$A$2:$I$1722,9,FALSE),"")</f>
        <v/>
      </c>
      <c r="DG157" s="2" t="str">
        <f>IFERROR(VLOOKUP($CS$1&amp;'Service PJ'!$D155&amp;'Service PJ'!$B155&amp;'Service PJ'!$A155&amp;"*",'EPA_US9RT techs'!$A$2:$I$1722,9,FALSE),"")</f>
        <v/>
      </c>
      <c r="DH157" s="2" t="str">
        <f>IFERROR(VLOOKUP($CS$1&amp;'Service PJ'!$D155&amp;'Service PJ'!$B155&amp;'Service PJ'!$A155&amp;"*",'EPA_US9RT techs'!$A$2:$I$1722,9,FALSE),"")</f>
        <v/>
      </c>
      <c r="DI157" s="2" t="str">
        <f>IFERROR(VLOOKUP($CS$1&amp;'Service PJ'!$D155&amp;'Service PJ'!$B155&amp;'Service PJ'!$A155&amp;"*",'EPA_US9RT techs'!$A$2:$I$1722,9,FALSE),"")</f>
        <v/>
      </c>
      <c r="DJ157" s="2" t="str">
        <f>IFERROR(VLOOKUP($CS$1&amp;'Service PJ'!$D155&amp;'Service PJ'!$B155&amp;'Service PJ'!$A155&amp;"*",'EPA_US9RT techs'!$A$2:$I$1722,9,FALSE),"")</f>
        <v/>
      </c>
      <c r="DK157" s="2" t="str">
        <f>IFERROR(VLOOKUP($CS$1&amp;'Service PJ'!$D155&amp;'Service PJ'!$B155&amp;'Service PJ'!$A155&amp;"*",'EPA_US9RT techs'!$A$2:$I$1722,9,FALSE),"")</f>
        <v/>
      </c>
      <c r="DL157" s="2" t="str">
        <f>IFERROR(VLOOKUP($CS$1&amp;'Service PJ'!$D155&amp;'Service PJ'!$B155&amp;'Service PJ'!$A155&amp;"*",'EPA_US9RT techs'!$A$2:$I$1722,9,FALSE),"")</f>
        <v/>
      </c>
      <c r="DM157" s="2" t="str">
        <f>IFERROR(VLOOKUP($CS$1&amp;'Service PJ'!$D155&amp;'Service PJ'!$B155&amp;'Service PJ'!$A155&amp;"*",'EPA_US9RT techs'!$A$2:$I$1722,9,FALSE),"")</f>
        <v/>
      </c>
      <c r="DN157" s="2" t="str">
        <f>IFERROR(VLOOKUP($CS$1&amp;'Service PJ'!$D155&amp;'Service PJ'!$B155&amp;'Service PJ'!$A155&amp;"*",'EPA_US9RT techs'!$A$2:$I$1722,9,FALSE),"")</f>
        <v/>
      </c>
      <c r="DO157" s="2" t="str">
        <f>IFERROR(VLOOKUP($CS$1&amp;'Service PJ'!$D155&amp;'Service PJ'!$B155&amp;'Service PJ'!$A155&amp;"*",'EPA_US9RT techs'!$A$2:$I$1722,9,FALSE),"")</f>
        <v/>
      </c>
      <c r="DP157" s="2" t="str">
        <f>IFERROR(VLOOKUP($CS$1&amp;'Service PJ'!$D155&amp;'Service PJ'!$B155&amp;'Service PJ'!$A155&amp;"*",'EPA_US9RT techs'!$A$2:$I$1722,9,FALSE),"")</f>
        <v/>
      </c>
      <c r="DQ157" s="2" t="str">
        <f>IFERROR(VLOOKUP($CS$1&amp;'Service PJ'!$D155&amp;'Service PJ'!$B155&amp;'Service PJ'!$A155&amp;"*",'EPA_US9RT techs'!$A$2:$I$1722,9,FALSE),"")</f>
        <v/>
      </c>
      <c r="DR157" s="2" t="str">
        <f>IFERROR(VLOOKUP($CS$1&amp;'Service PJ'!$D155&amp;'Service PJ'!$B155&amp;'Service PJ'!$A155&amp;"*",'EPA_US9RT techs'!$A$2:$I$1722,9,FALSE),"")</f>
        <v/>
      </c>
      <c r="DS157" s="2" t="str">
        <f>IFERROR(VLOOKUP($CS$1&amp;'Service PJ'!$D155&amp;'Service PJ'!$B155&amp;'Service PJ'!$A155&amp;"*",'EPA_US9RT techs'!$A$2:$I$1722,9,FALSE),"")</f>
        <v/>
      </c>
      <c r="DT157" s="2" t="str">
        <f>IFERROR(VLOOKUP($CS$1&amp;'Service PJ'!$D155&amp;'Service PJ'!$B155&amp;'Service PJ'!$A155&amp;"*",'EPA_US9RT techs'!$A$2:$I$1722,9,FALSE),"")</f>
        <v/>
      </c>
      <c r="DU157" s="2" t="str">
        <f>IFERROR(VLOOKUP($CS$1&amp;'Service PJ'!$D155&amp;'Service PJ'!$B155&amp;'Service PJ'!$A155&amp;"*",'EPA_US9RT techs'!$A$2:$I$1722,9,FALSE),"")</f>
        <v/>
      </c>
      <c r="DV157" s="2" t="str">
        <f>IFERROR(VLOOKUP($CS$1&amp;'Service PJ'!$D155&amp;'Service PJ'!$B155&amp;'Service PJ'!$A155&amp;"*",'EPA_US9RT techs'!$A$2:$I$1722,9,FALSE),"")</f>
        <v/>
      </c>
      <c r="DW157" s="2" t="str">
        <f>IFERROR(VLOOKUP($CS$1&amp;'Service PJ'!$D155&amp;'Service PJ'!$B155&amp;'Service PJ'!$A155&amp;"*",'EPA_US9RT techs'!$A$2:$I$1722,9,FALSE),"")</f>
        <v/>
      </c>
    </row>
    <row r="158" spans="1:127" x14ac:dyDescent="0.45">
      <c r="A158" t="str">
        <f>IF(SUM(B158:R158)=0,"\I:",'Service PJ'!$D156&amp;"_"&amp;'Service PJ'!$E156&amp;"_"&amp;'Service PJ'!$C156)</f>
        <v>ITM_PRH_COA</v>
      </c>
      <c r="B158" s="14">
        <f>IFERROR(VLOOKUP($A$1&amp;'Service PJ'!$D156&amp;'Service PJ'!$B156&amp;'Service PJ'!$A156&amp;"*",'EPA_US9RT techs'!$A$2:$I$1722,9,FALSE),"")</f>
        <v>25.707174307300001</v>
      </c>
      <c r="C158" s="14">
        <f>IFERROR(VLOOKUP($A$1&amp;'Service PJ'!$D156&amp;'Service PJ'!$B156&amp;'Service PJ'!$A156&amp;"*",'EPA_US9RT techs'!$A$2:$I$1722,9,FALSE),"")</f>
        <v>25.707174307300001</v>
      </c>
      <c r="D158" s="14">
        <f>IFERROR(VLOOKUP($A$1&amp;'Service PJ'!$D156&amp;'Service PJ'!$B156&amp;'Service PJ'!$A156&amp;"*",'EPA_US9RT techs'!$A$2:$I$1722,9,FALSE),"")</f>
        <v>25.707174307300001</v>
      </c>
      <c r="E158" s="14">
        <f>IFERROR(VLOOKUP($A$1&amp;'Service PJ'!$D156&amp;'Service PJ'!$B156&amp;'Service PJ'!$A156&amp;"*",'EPA_US9RT techs'!$A$2:$I$1722,9,FALSE),"")</f>
        <v>25.707174307300001</v>
      </c>
      <c r="F158" s="14">
        <f>IFERROR(VLOOKUP($A$1&amp;'Service PJ'!$D156&amp;'Service PJ'!$B156&amp;'Service PJ'!$A156&amp;"*",'EPA_US9RT techs'!$A$2:$I$1722,9,FALSE),"")</f>
        <v>25.707174307300001</v>
      </c>
      <c r="G158" s="14">
        <f>IFERROR(VLOOKUP($A$1&amp;'Service PJ'!$D156&amp;'Service PJ'!$B156&amp;'Service PJ'!$A156&amp;"*",'EPA_US9RT techs'!$A$2:$I$1722,9,FALSE),"")</f>
        <v>25.707174307300001</v>
      </c>
      <c r="H158" s="14">
        <f>IFERROR(VLOOKUP($A$1&amp;'Service PJ'!$D156&amp;'Service PJ'!$B156&amp;'Service PJ'!$A156&amp;"*",'EPA_US9RT techs'!$A$2:$I$1722,9,FALSE),"")</f>
        <v>25.707174307300001</v>
      </c>
      <c r="I158" s="14">
        <f>IFERROR(VLOOKUP($A$1&amp;'Service PJ'!$D156&amp;'Service PJ'!$B156&amp;'Service PJ'!$A156&amp;"*",'EPA_US9RT techs'!$A$2:$I$1722,9,FALSE),"")</f>
        <v>25.707174307300001</v>
      </c>
      <c r="J158" s="14">
        <f>IFERROR(VLOOKUP($A$1&amp;'Service PJ'!$D156&amp;'Service PJ'!$B156&amp;'Service PJ'!$A156&amp;"*",'EPA_US9RT techs'!$A$2:$I$1722,9,FALSE),"")</f>
        <v>25.707174307300001</v>
      </c>
      <c r="K158" s="14">
        <f>IFERROR(VLOOKUP($A$1&amp;'Service PJ'!$D156&amp;'Service PJ'!$B156&amp;'Service PJ'!$A156&amp;"*",'EPA_US9RT techs'!$A$2:$I$1722,9,FALSE),"")</f>
        <v>25.707174307300001</v>
      </c>
      <c r="L158" s="14">
        <f>IFERROR(VLOOKUP($A$1&amp;'Service PJ'!$D156&amp;'Service PJ'!$B156&amp;'Service PJ'!$A156&amp;"*",'EPA_US9RT techs'!$A$2:$I$1722,9,FALSE),"")</f>
        <v>25.707174307300001</v>
      </c>
      <c r="M158" s="14">
        <f>IFERROR(VLOOKUP($A$1&amp;'Service PJ'!$D156&amp;'Service PJ'!$B156&amp;'Service PJ'!$A156&amp;"*",'EPA_US9RT techs'!$A$2:$I$1722,9,FALSE),"")</f>
        <v>25.707174307300001</v>
      </c>
      <c r="N158" s="14">
        <f>IFERROR(VLOOKUP($A$1&amp;'Service PJ'!$D156&amp;'Service PJ'!$B156&amp;'Service PJ'!$A156&amp;"*",'EPA_US9RT techs'!$A$2:$I$1722,9,FALSE),"")</f>
        <v>25.707174307300001</v>
      </c>
      <c r="O158" s="14">
        <f>IFERROR(VLOOKUP($A$1&amp;'Service PJ'!$D156&amp;'Service PJ'!$B156&amp;'Service PJ'!$A156&amp;"*",'EPA_US9RT techs'!$A$2:$I$1722,9,FALSE),"")</f>
        <v>25.707174307300001</v>
      </c>
      <c r="P158" s="14">
        <f>IFERROR(VLOOKUP($A$1&amp;'Service PJ'!$D156&amp;'Service PJ'!$B156&amp;'Service PJ'!$A156&amp;"*",'EPA_US9RT techs'!$A$2:$I$1722,9,FALSE),"")</f>
        <v>25.707174307300001</v>
      </c>
      <c r="Q158" s="14">
        <f>IFERROR(VLOOKUP($A$1&amp;'Service PJ'!$D156&amp;'Service PJ'!$B156&amp;'Service PJ'!$A156&amp;"*",'EPA_US9RT techs'!$A$2:$I$1722,9,FALSE),"")</f>
        <v>25.707174307300001</v>
      </c>
      <c r="R158" s="14">
        <f>IFERROR(VLOOKUP($A$1&amp;'Service PJ'!$D156&amp;'Service PJ'!$B156&amp;'Service PJ'!$A156&amp;"*",'EPA_US9RT techs'!$A$2:$I$1722,9,FALSE),"")</f>
        <v>25.707174307300001</v>
      </c>
      <c r="S158" s="14">
        <f>IFERROR(VLOOKUP($A$1&amp;'Service PJ'!$D156&amp;'Service PJ'!$B156&amp;'Service PJ'!$A156&amp;"*",'EPA_US9RT techs'!$A$2:$I$1722,9,FALSE),"")</f>
        <v>25.707174307300001</v>
      </c>
      <c r="T158" s="14">
        <f>IFERROR(VLOOKUP($A$1&amp;'Service PJ'!$D156&amp;'Service PJ'!$B156&amp;'Service PJ'!$A156&amp;"*",'EPA_US9RT techs'!$A$2:$I$1722,9,FALSE),"")</f>
        <v>25.707174307300001</v>
      </c>
      <c r="U158" s="14">
        <f>IFERROR(VLOOKUP($A$1&amp;'Service PJ'!$D156&amp;'Service PJ'!$B156&amp;'Service PJ'!$A156&amp;"*",'EPA_US9RT techs'!$A$2:$I$1722,9,FALSE),"")</f>
        <v>25.707174307300001</v>
      </c>
      <c r="V158" s="14">
        <f>IFERROR(VLOOKUP($A$1&amp;'Service PJ'!$D156&amp;'Service PJ'!$B156&amp;'Service PJ'!$A156&amp;"*",'EPA_US9RT techs'!$A$2:$I$1722,9,FALSE),"")</f>
        <v>25.707174307300001</v>
      </c>
      <c r="W158" s="14">
        <f>IFERROR(VLOOKUP($A$1&amp;'Service PJ'!$D156&amp;'Service PJ'!$B156&amp;'Service PJ'!$A156&amp;"*",'EPA_US9RT techs'!$A$2:$I$1722,9,FALSE),"")</f>
        <v>25.707174307300001</v>
      </c>
      <c r="X158" s="14">
        <f>IFERROR(VLOOKUP($A$1&amp;'Service PJ'!$D156&amp;'Service PJ'!$B156&amp;'Service PJ'!$A156&amp;"*",'EPA_US9RT techs'!$A$2:$I$1722,9,FALSE),"")</f>
        <v>25.707174307300001</v>
      </c>
      <c r="Y158" s="14">
        <f>IFERROR(VLOOKUP($A$1&amp;'Service PJ'!$D156&amp;'Service PJ'!$B156&amp;'Service PJ'!$A156&amp;"*",'EPA_US9RT techs'!$A$2:$I$1722,9,FALSE),"")</f>
        <v>25.707174307300001</v>
      </c>
      <c r="Z158" s="14">
        <f>IFERROR(VLOOKUP($A$1&amp;'Service PJ'!$D156&amp;'Service PJ'!$B156&amp;'Service PJ'!$A156&amp;"*",'EPA_US9RT techs'!$A$2:$I$1722,9,FALSE),"")</f>
        <v>25.707174307300001</v>
      </c>
      <c r="AA158" s="14">
        <f>IFERROR(VLOOKUP($A$1&amp;'Service PJ'!$D156&amp;'Service PJ'!$B156&amp;'Service PJ'!$A156&amp;"*",'EPA_US9RT techs'!$A$2:$I$1722,9,FALSE),"")</f>
        <v>25.707174307300001</v>
      </c>
      <c r="AB158" s="14">
        <f>IFERROR(VLOOKUP($A$1&amp;'Service PJ'!$D156&amp;'Service PJ'!$B156&amp;'Service PJ'!$A156&amp;"*",'EPA_US9RT techs'!$A$2:$I$1722,9,FALSE),"")</f>
        <v>25.707174307300001</v>
      </c>
      <c r="AC158" s="14">
        <f>IFERROR(VLOOKUP($A$1&amp;'Service PJ'!$D156&amp;'Service PJ'!$B156&amp;'Service PJ'!$A156&amp;"*",'EPA_US9RT techs'!$A$2:$I$1722,9,FALSE),"")</f>
        <v>25.707174307300001</v>
      </c>
      <c r="AD158" s="14">
        <f>IFERROR(VLOOKUP($A$1&amp;'Service PJ'!$D156&amp;'Service PJ'!$B156&amp;'Service PJ'!$A156&amp;"*",'EPA_US9RT techs'!$A$2:$I$1722,9,FALSE),"")</f>
        <v>25.707174307300001</v>
      </c>
      <c r="AE158" s="14">
        <f>IFERROR(VLOOKUP($A$1&amp;'Service PJ'!$D156&amp;'Service PJ'!$B156&amp;'Service PJ'!$A156&amp;"*",'EPA_US9RT techs'!$A$2:$I$1722,9,FALSE),"")</f>
        <v>25.707174307300001</v>
      </c>
      <c r="AG158" t="str">
        <f>IF(SUM(AH158:AX158)=0,"\I:",'Service PJ'!$D156&amp;"_"&amp;'Service PJ'!$E156&amp;"_"&amp;'Service PJ'!$C156)</f>
        <v>ITM_PRH_COA</v>
      </c>
      <c r="AH158" s="14">
        <f>IFERROR(VLOOKUP($AG$1&amp;'Service PJ'!$D156&amp;'Service PJ'!$B156&amp;'Service PJ'!$A156&amp;"*",'EPA_US9RT techs'!$A$2:$I$1722,9,FALSE),"")</f>
        <v>3.3419326599999999</v>
      </c>
      <c r="AI158" s="14">
        <f>IFERROR(VLOOKUP($AG$1&amp;'Service PJ'!$D156&amp;'Service PJ'!$B156&amp;'Service PJ'!$A156&amp;"*",'EPA_US9RT techs'!$A$2:$I$1722,9,FALSE),"")</f>
        <v>3.3419326599999999</v>
      </c>
      <c r="AJ158" s="14">
        <f>IFERROR(VLOOKUP($AG$1&amp;'Service PJ'!$D156&amp;'Service PJ'!$B156&amp;'Service PJ'!$A156&amp;"*",'EPA_US9RT techs'!$A$2:$I$1722,9,FALSE),"")</f>
        <v>3.3419326599999999</v>
      </c>
      <c r="AK158" s="14">
        <f>IFERROR(VLOOKUP($AG$1&amp;'Service PJ'!$D156&amp;'Service PJ'!$B156&amp;'Service PJ'!$A156&amp;"*",'EPA_US9RT techs'!$A$2:$I$1722,9,FALSE),"")</f>
        <v>3.3419326599999999</v>
      </c>
      <c r="AL158" s="14">
        <f>IFERROR(VLOOKUP($AG$1&amp;'Service PJ'!$D156&amp;'Service PJ'!$B156&amp;'Service PJ'!$A156&amp;"*",'EPA_US9RT techs'!$A$2:$I$1722,9,FALSE),"")</f>
        <v>3.3419326599999999</v>
      </c>
      <c r="AM158" s="14">
        <f>IFERROR(VLOOKUP($AG$1&amp;'Service PJ'!$D156&amp;'Service PJ'!$B156&amp;'Service PJ'!$A156&amp;"*",'EPA_US9RT techs'!$A$2:$I$1722,9,FALSE),"")</f>
        <v>3.3419326599999999</v>
      </c>
      <c r="AN158" s="14">
        <f>IFERROR(VLOOKUP($AG$1&amp;'Service PJ'!$D156&amp;'Service PJ'!$B156&amp;'Service PJ'!$A156&amp;"*",'EPA_US9RT techs'!$A$2:$I$1722,9,FALSE),"")</f>
        <v>3.3419326599999999</v>
      </c>
      <c r="AO158" s="14">
        <f>IFERROR(VLOOKUP($AG$1&amp;'Service PJ'!$D156&amp;'Service PJ'!$B156&amp;'Service PJ'!$A156&amp;"*",'EPA_US9RT techs'!$A$2:$I$1722,9,FALSE),"")</f>
        <v>3.3419326599999999</v>
      </c>
      <c r="AP158" s="14">
        <f>IFERROR(VLOOKUP($AG$1&amp;'Service PJ'!$D156&amp;'Service PJ'!$B156&amp;'Service PJ'!$A156&amp;"*",'EPA_US9RT techs'!$A$2:$I$1722,9,FALSE),"")</f>
        <v>3.3419326599999999</v>
      </c>
      <c r="AQ158" s="14">
        <f>IFERROR(VLOOKUP($AG$1&amp;'Service PJ'!$D156&amp;'Service PJ'!$B156&amp;'Service PJ'!$A156&amp;"*",'EPA_US9RT techs'!$A$2:$I$1722,9,FALSE),"")</f>
        <v>3.3419326599999999</v>
      </c>
      <c r="AR158" s="14">
        <f>IFERROR(VLOOKUP($AG$1&amp;'Service PJ'!$D156&amp;'Service PJ'!$B156&amp;'Service PJ'!$A156&amp;"*",'EPA_US9RT techs'!$A$2:$I$1722,9,FALSE),"")</f>
        <v>3.3419326599999999</v>
      </c>
      <c r="AS158" s="14">
        <f>IFERROR(VLOOKUP($AG$1&amp;'Service PJ'!$D156&amp;'Service PJ'!$B156&amp;'Service PJ'!$A156&amp;"*",'EPA_US9RT techs'!$A$2:$I$1722,9,FALSE),"")</f>
        <v>3.3419326599999999</v>
      </c>
      <c r="AT158" s="14">
        <f>IFERROR(VLOOKUP($AG$1&amp;'Service PJ'!$D156&amp;'Service PJ'!$B156&amp;'Service PJ'!$A156&amp;"*",'EPA_US9RT techs'!$A$2:$I$1722,9,FALSE),"")</f>
        <v>3.3419326599999999</v>
      </c>
      <c r="AU158" s="14">
        <f>IFERROR(VLOOKUP($AG$1&amp;'Service PJ'!$D156&amp;'Service PJ'!$B156&amp;'Service PJ'!$A156&amp;"*",'EPA_US9RT techs'!$A$2:$I$1722,9,FALSE),"")</f>
        <v>3.3419326599999999</v>
      </c>
      <c r="AV158" s="14">
        <f>IFERROR(VLOOKUP($AG$1&amp;'Service PJ'!$D156&amp;'Service PJ'!$B156&amp;'Service PJ'!$A156&amp;"*",'EPA_US9RT techs'!$A$2:$I$1722,9,FALSE),"")</f>
        <v>3.3419326599999999</v>
      </c>
      <c r="AW158" s="14">
        <f>IFERROR(VLOOKUP($AG$1&amp;'Service PJ'!$D156&amp;'Service PJ'!$B156&amp;'Service PJ'!$A156&amp;"*",'EPA_US9RT techs'!$A$2:$I$1722,9,FALSE),"")</f>
        <v>3.3419326599999999</v>
      </c>
      <c r="AX158" s="14">
        <f>IFERROR(VLOOKUP($AG$1&amp;'Service PJ'!$D156&amp;'Service PJ'!$B156&amp;'Service PJ'!$A156&amp;"*",'EPA_US9RT techs'!$A$2:$I$1722,9,FALSE),"")</f>
        <v>3.3419326599999999</v>
      </c>
      <c r="AY158" s="14">
        <f>IFERROR(VLOOKUP($AG$1&amp;'Service PJ'!$D156&amp;'Service PJ'!$B156&amp;'Service PJ'!$A156&amp;"*",'EPA_US9RT techs'!$A$2:$I$1722,9,FALSE),"")</f>
        <v>3.3419326599999999</v>
      </c>
      <c r="AZ158" s="14">
        <f>IFERROR(VLOOKUP($AG$1&amp;'Service PJ'!$D156&amp;'Service PJ'!$B156&amp;'Service PJ'!$A156&amp;"*",'EPA_US9RT techs'!$A$2:$I$1722,9,FALSE),"")</f>
        <v>3.3419326599999999</v>
      </c>
      <c r="BA158" s="14">
        <f>IFERROR(VLOOKUP($AG$1&amp;'Service PJ'!$D156&amp;'Service PJ'!$B156&amp;'Service PJ'!$A156&amp;"*",'EPA_US9RT techs'!$A$2:$I$1722,9,FALSE),"")</f>
        <v>3.3419326599999999</v>
      </c>
      <c r="BB158" s="14">
        <f>IFERROR(VLOOKUP($AG$1&amp;'Service PJ'!$D156&amp;'Service PJ'!$B156&amp;'Service PJ'!$A156&amp;"*",'EPA_US9RT techs'!$A$2:$I$1722,9,FALSE),"")</f>
        <v>3.3419326599999999</v>
      </c>
      <c r="BC158" s="14">
        <f>IFERROR(VLOOKUP($AG$1&amp;'Service PJ'!$D156&amp;'Service PJ'!$B156&amp;'Service PJ'!$A156&amp;"*",'EPA_US9RT techs'!$A$2:$I$1722,9,FALSE),"")</f>
        <v>3.3419326599999999</v>
      </c>
      <c r="BD158" s="14">
        <f>IFERROR(VLOOKUP($AG$1&amp;'Service PJ'!$D156&amp;'Service PJ'!$B156&amp;'Service PJ'!$A156&amp;"*",'EPA_US9RT techs'!$A$2:$I$1722,9,FALSE),"")</f>
        <v>3.3419326599999999</v>
      </c>
      <c r="BE158" s="14">
        <f>IFERROR(VLOOKUP($AG$1&amp;'Service PJ'!$D156&amp;'Service PJ'!$B156&amp;'Service PJ'!$A156&amp;"*",'EPA_US9RT techs'!$A$2:$I$1722,9,FALSE),"")</f>
        <v>3.3419326599999999</v>
      </c>
      <c r="BF158" s="14">
        <f>IFERROR(VLOOKUP($AG$1&amp;'Service PJ'!$D156&amp;'Service PJ'!$B156&amp;'Service PJ'!$A156&amp;"*",'EPA_US9RT techs'!$A$2:$I$1722,9,FALSE),"")</f>
        <v>3.3419326599999999</v>
      </c>
      <c r="BG158" s="14">
        <f>IFERROR(VLOOKUP($AG$1&amp;'Service PJ'!$D156&amp;'Service PJ'!$B156&amp;'Service PJ'!$A156&amp;"*",'EPA_US9RT techs'!$A$2:$I$1722,9,FALSE),"")</f>
        <v>3.3419326599999999</v>
      </c>
      <c r="BH158" s="14">
        <f>IFERROR(VLOOKUP($AG$1&amp;'Service PJ'!$D156&amp;'Service PJ'!$B156&amp;'Service PJ'!$A156&amp;"*",'EPA_US9RT techs'!$A$2:$I$1722,9,FALSE),"")</f>
        <v>3.3419326599999999</v>
      </c>
      <c r="BI158" s="14">
        <f>IFERROR(VLOOKUP($AG$1&amp;'Service PJ'!$D156&amp;'Service PJ'!$B156&amp;'Service PJ'!$A156&amp;"*",'EPA_US9RT techs'!$A$2:$I$1722,9,FALSE),"")</f>
        <v>3.3419326599999999</v>
      </c>
      <c r="BJ158" s="14">
        <f>IFERROR(VLOOKUP($AG$1&amp;'Service PJ'!$D156&amp;'Service PJ'!$B156&amp;'Service PJ'!$A156&amp;"*",'EPA_US9RT techs'!$A$2:$I$1722,9,FALSE),"")</f>
        <v>3.3419326599999999</v>
      </c>
      <c r="BK158" s="14">
        <f>IFERROR(VLOOKUP($AG$1&amp;'Service PJ'!$D156&amp;'Service PJ'!$B156&amp;'Service PJ'!$A156&amp;"*",'EPA_US9RT techs'!$A$2:$I$1722,9,FALSE),"")</f>
        <v>3.3419326599999999</v>
      </c>
      <c r="BM158" t="str">
        <f>IF(SUM(BN158:CD158)=0,"\I:",'Service PJ'!$D156&amp;"_"&amp;'Service PJ'!$E156&amp;"_"&amp;'Service PJ'!$C156)</f>
        <v>\I:</v>
      </c>
      <c r="BN158" s="14" t="str">
        <f>IFERROR(VLOOKUP($BM$1&amp;'Service PJ'!$D156&amp;'Service PJ'!$B156&amp;'Service PJ'!$A156&amp;"*",'EPA_US9RT techs'!$A$2:$I$1722,9,FALSE),"")</f>
        <v/>
      </c>
      <c r="BO158" s="14" t="str">
        <f>IFERROR(VLOOKUP($BM$1&amp;'Service PJ'!$D156&amp;'Service PJ'!$B156&amp;'Service PJ'!$A156&amp;"*",'EPA_US9RT techs'!$A$2:$I$1722,9,FALSE),"")</f>
        <v/>
      </c>
      <c r="BP158" s="14" t="str">
        <f>IFERROR(VLOOKUP($BM$1&amp;'Service PJ'!$D156&amp;'Service PJ'!$B156&amp;'Service PJ'!$A156&amp;"*",'EPA_US9RT techs'!$A$2:$I$1722,9,FALSE),"")</f>
        <v/>
      </c>
      <c r="BQ158" s="14" t="str">
        <f>IFERROR(VLOOKUP($BM$1&amp;'Service PJ'!$D156&amp;'Service PJ'!$B156&amp;'Service PJ'!$A156&amp;"*",'EPA_US9RT techs'!$A$2:$I$1722,9,FALSE),"")</f>
        <v/>
      </c>
      <c r="BR158" s="14" t="str">
        <f>IFERROR(VLOOKUP($BM$1&amp;'Service PJ'!$D156&amp;'Service PJ'!$B156&amp;'Service PJ'!$A156&amp;"*",'EPA_US9RT techs'!$A$2:$I$1722,9,FALSE),"")</f>
        <v/>
      </c>
      <c r="BS158" s="14" t="str">
        <f>IFERROR(VLOOKUP($BM$1&amp;'Service PJ'!$D156&amp;'Service PJ'!$B156&amp;'Service PJ'!$A156&amp;"*",'EPA_US9RT techs'!$A$2:$I$1722,9,FALSE),"")</f>
        <v/>
      </c>
      <c r="BT158" s="14" t="str">
        <f>IFERROR(VLOOKUP($BM$1&amp;'Service PJ'!$D156&amp;'Service PJ'!$B156&amp;'Service PJ'!$A156&amp;"*",'EPA_US9RT techs'!$A$2:$I$1722,9,FALSE),"")</f>
        <v/>
      </c>
      <c r="BU158" s="14" t="str">
        <f>IFERROR(VLOOKUP($BM$1&amp;'Service PJ'!$D156&amp;'Service PJ'!$B156&amp;'Service PJ'!$A156&amp;"*",'EPA_US9RT techs'!$A$2:$I$1722,9,FALSE),"")</f>
        <v/>
      </c>
      <c r="BV158" s="14" t="str">
        <f>IFERROR(VLOOKUP($BM$1&amp;'Service PJ'!$D156&amp;'Service PJ'!$B156&amp;'Service PJ'!$A156&amp;"*",'EPA_US9RT techs'!$A$2:$I$1722,9,FALSE),"")</f>
        <v/>
      </c>
      <c r="BW158" s="14" t="str">
        <f>IFERROR(VLOOKUP($BM$1&amp;'Service PJ'!$D156&amp;'Service PJ'!$B156&amp;'Service PJ'!$A156&amp;"*",'EPA_US9RT techs'!$A$2:$I$1722,9,FALSE),"")</f>
        <v/>
      </c>
      <c r="BX158" s="14" t="str">
        <f>IFERROR(VLOOKUP($BM$1&amp;'Service PJ'!$D156&amp;'Service PJ'!$B156&amp;'Service PJ'!$A156&amp;"*",'EPA_US9RT techs'!$A$2:$I$1722,9,FALSE),"")</f>
        <v/>
      </c>
      <c r="BY158" s="14" t="str">
        <f>IFERROR(VLOOKUP($BM$1&amp;'Service PJ'!$D156&amp;'Service PJ'!$B156&amp;'Service PJ'!$A156&amp;"*",'EPA_US9RT techs'!$A$2:$I$1722,9,FALSE),"")</f>
        <v/>
      </c>
      <c r="BZ158" s="14" t="str">
        <f>IFERROR(VLOOKUP($BM$1&amp;'Service PJ'!$D156&amp;'Service PJ'!$B156&amp;'Service PJ'!$A156&amp;"*",'EPA_US9RT techs'!$A$2:$I$1722,9,FALSE),"")</f>
        <v/>
      </c>
      <c r="CA158" s="14" t="str">
        <f>IFERROR(VLOOKUP($BM$1&amp;'Service PJ'!$D156&amp;'Service PJ'!$B156&amp;'Service PJ'!$A156&amp;"*",'EPA_US9RT techs'!$A$2:$I$1722,9,FALSE),"")</f>
        <v/>
      </c>
      <c r="CB158" s="14" t="str">
        <f>IFERROR(VLOOKUP($BM$1&amp;'Service PJ'!$D156&amp;'Service PJ'!$B156&amp;'Service PJ'!$A156&amp;"*",'EPA_US9RT techs'!$A$2:$I$1722,9,FALSE),"")</f>
        <v/>
      </c>
      <c r="CC158" s="14" t="str">
        <f>IFERROR(VLOOKUP($BM$1&amp;'Service PJ'!$D156&amp;'Service PJ'!$B156&amp;'Service PJ'!$A156&amp;"*",'EPA_US9RT techs'!$A$2:$I$1722,9,FALSE),"")</f>
        <v/>
      </c>
      <c r="CD158" s="14" t="str">
        <f>IFERROR(VLOOKUP($BM$1&amp;'Service PJ'!$D156&amp;'Service PJ'!$B156&amp;'Service PJ'!$A156&amp;"*",'EPA_US9RT techs'!$A$2:$I$1722,9,FALSE),"")</f>
        <v/>
      </c>
      <c r="CE158" s="14" t="str">
        <f>IFERROR(VLOOKUP($BM$1&amp;'Service PJ'!$D156&amp;'Service PJ'!$B156&amp;'Service PJ'!$A156&amp;"*",'EPA_US9RT techs'!$A$2:$I$1722,9,FALSE),"")</f>
        <v/>
      </c>
      <c r="CF158" s="14" t="str">
        <f>IFERROR(VLOOKUP($BM$1&amp;'Service PJ'!$D156&amp;'Service PJ'!$B156&amp;'Service PJ'!$A156&amp;"*",'EPA_US9RT techs'!$A$2:$I$1722,9,FALSE),"")</f>
        <v/>
      </c>
      <c r="CG158" s="14" t="str">
        <f>IFERROR(VLOOKUP($BM$1&amp;'Service PJ'!$D156&amp;'Service PJ'!$B156&amp;'Service PJ'!$A156&amp;"*",'EPA_US9RT techs'!$A$2:$I$1722,9,FALSE),"")</f>
        <v/>
      </c>
      <c r="CH158" s="14" t="str">
        <f>IFERROR(VLOOKUP($BM$1&amp;'Service PJ'!$D156&amp;'Service PJ'!$B156&amp;'Service PJ'!$A156&amp;"*",'EPA_US9RT techs'!$A$2:$I$1722,9,FALSE),"")</f>
        <v/>
      </c>
      <c r="CI158" s="14" t="str">
        <f>IFERROR(VLOOKUP($BM$1&amp;'Service PJ'!$D156&amp;'Service PJ'!$B156&amp;'Service PJ'!$A156&amp;"*",'EPA_US9RT techs'!$A$2:$I$1722,9,FALSE),"")</f>
        <v/>
      </c>
      <c r="CJ158" s="14" t="str">
        <f>IFERROR(VLOOKUP($BM$1&amp;'Service PJ'!$D156&amp;'Service PJ'!$B156&amp;'Service PJ'!$A156&amp;"*",'EPA_US9RT techs'!$A$2:$I$1722,9,FALSE),"")</f>
        <v/>
      </c>
      <c r="CK158" s="14" t="str">
        <f>IFERROR(VLOOKUP($BM$1&amp;'Service PJ'!$D156&amp;'Service PJ'!$B156&amp;'Service PJ'!$A156&amp;"*",'EPA_US9RT techs'!$A$2:$I$1722,9,FALSE),"")</f>
        <v/>
      </c>
      <c r="CL158" s="14" t="str">
        <f>IFERROR(VLOOKUP($BM$1&amp;'Service PJ'!$D156&amp;'Service PJ'!$B156&amp;'Service PJ'!$A156&amp;"*",'EPA_US9RT techs'!$A$2:$I$1722,9,FALSE),"")</f>
        <v/>
      </c>
      <c r="CM158" s="14" t="str">
        <f>IFERROR(VLOOKUP($BM$1&amp;'Service PJ'!$D156&amp;'Service PJ'!$B156&amp;'Service PJ'!$A156&amp;"*",'EPA_US9RT techs'!$A$2:$I$1722,9,FALSE),"")</f>
        <v/>
      </c>
      <c r="CN158" s="14" t="str">
        <f>IFERROR(VLOOKUP($BM$1&amp;'Service PJ'!$D156&amp;'Service PJ'!$B156&amp;'Service PJ'!$A156&amp;"*",'EPA_US9RT techs'!$A$2:$I$1722,9,FALSE),"")</f>
        <v/>
      </c>
      <c r="CO158" s="14" t="str">
        <f>IFERROR(VLOOKUP($BM$1&amp;'Service PJ'!$D156&amp;'Service PJ'!$B156&amp;'Service PJ'!$A156&amp;"*",'EPA_US9RT techs'!$A$2:$I$1722,9,FALSE),"")</f>
        <v/>
      </c>
      <c r="CP158" s="14" t="str">
        <f>IFERROR(VLOOKUP($BM$1&amp;'Service PJ'!$D156&amp;'Service PJ'!$B156&amp;'Service PJ'!$A156&amp;"*",'EPA_US9RT techs'!$A$2:$I$1722,9,FALSE),"")</f>
        <v/>
      </c>
      <c r="CQ158" s="14" t="str">
        <f>IFERROR(VLOOKUP($BM$1&amp;'Service PJ'!$D156&amp;'Service PJ'!$B156&amp;'Service PJ'!$A156&amp;"*",'EPA_US9RT techs'!$A$2:$I$1722,9,FALSE),"")</f>
        <v/>
      </c>
      <c r="CS158" t="str">
        <f>IF(SUM(CT158:DJ158)=0,"\I:",'Service PJ'!$D156&amp;"_"&amp;'Service PJ'!$E156&amp;"_"&amp;'Service PJ'!$C156)</f>
        <v>ITM_PRH_COA</v>
      </c>
      <c r="CT158" s="2">
        <f>IFERROR(VLOOKUP($CS$1&amp;'Service PJ'!$D156&amp;'Service PJ'!$B156&amp;'Service PJ'!$A156&amp;"*",'EPA_US9RT techs'!$A$2:$I$1722,9,FALSE),"")</f>
        <v>30</v>
      </c>
      <c r="CU158" s="2">
        <f>IFERROR(VLOOKUP($CS$1&amp;'Service PJ'!$D156&amp;'Service PJ'!$B156&amp;'Service PJ'!$A156&amp;"*",'EPA_US9RT techs'!$A$2:$I$1722,9,FALSE),"")</f>
        <v>30</v>
      </c>
      <c r="CV158" s="2">
        <f>IFERROR(VLOOKUP($CS$1&amp;'Service PJ'!$D156&amp;'Service PJ'!$B156&amp;'Service PJ'!$A156&amp;"*",'EPA_US9RT techs'!$A$2:$I$1722,9,FALSE),"")</f>
        <v>30</v>
      </c>
      <c r="CW158" s="2">
        <f>IFERROR(VLOOKUP($CS$1&amp;'Service PJ'!$D156&amp;'Service PJ'!$B156&amp;'Service PJ'!$A156&amp;"*",'EPA_US9RT techs'!$A$2:$I$1722,9,FALSE),"")</f>
        <v>30</v>
      </c>
      <c r="CX158" s="2">
        <f>IFERROR(VLOOKUP($CS$1&amp;'Service PJ'!$D156&amp;'Service PJ'!$B156&amp;'Service PJ'!$A156&amp;"*",'EPA_US9RT techs'!$A$2:$I$1722,9,FALSE),"")</f>
        <v>30</v>
      </c>
      <c r="CY158" s="2">
        <f>IFERROR(VLOOKUP($CS$1&amp;'Service PJ'!$D156&amp;'Service PJ'!$B156&amp;'Service PJ'!$A156&amp;"*",'EPA_US9RT techs'!$A$2:$I$1722,9,FALSE),"")</f>
        <v>30</v>
      </c>
      <c r="CZ158" s="2">
        <f>IFERROR(VLOOKUP($CS$1&amp;'Service PJ'!$D156&amp;'Service PJ'!$B156&amp;'Service PJ'!$A156&amp;"*",'EPA_US9RT techs'!$A$2:$I$1722,9,FALSE),"")</f>
        <v>30</v>
      </c>
      <c r="DA158" s="2">
        <f>IFERROR(VLOOKUP($CS$1&amp;'Service PJ'!$D156&amp;'Service PJ'!$B156&amp;'Service PJ'!$A156&amp;"*",'EPA_US9RT techs'!$A$2:$I$1722,9,FALSE),"")</f>
        <v>30</v>
      </c>
      <c r="DB158" s="2">
        <f>IFERROR(VLOOKUP($CS$1&amp;'Service PJ'!$D156&amp;'Service PJ'!$B156&amp;'Service PJ'!$A156&amp;"*",'EPA_US9RT techs'!$A$2:$I$1722,9,FALSE),"")</f>
        <v>30</v>
      </c>
      <c r="DC158" s="2">
        <f>IFERROR(VLOOKUP($CS$1&amp;'Service PJ'!$D156&amp;'Service PJ'!$B156&amp;'Service PJ'!$A156&amp;"*",'EPA_US9RT techs'!$A$2:$I$1722,9,FALSE),"")</f>
        <v>30</v>
      </c>
      <c r="DD158" s="2">
        <f>IFERROR(VLOOKUP($CS$1&amp;'Service PJ'!$D156&amp;'Service PJ'!$B156&amp;'Service PJ'!$A156&amp;"*",'EPA_US9RT techs'!$A$2:$I$1722,9,FALSE),"")</f>
        <v>30</v>
      </c>
      <c r="DE158" s="2">
        <f>IFERROR(VLOOKUP($CS$1&amp;'Service PJ'!$D156&amp;'Service PJ'!$B156&amp;'Service PJ'!$A156&amp;"*",'EPA_US9RT techs'!$A$2:$I$1722,9,FALSE),"")</f>
        <v>30</v>
      </c>
      <c r="DF158" s="2">
        <f>IFERROR(VLOOKUP($CS$1&amp;'Service PJ'!$D156&amp;'Service PJ'!$B156&amp;'Service PJ'!$A156&amp;"*",'EPA_US9RT techs'!$A$2:$I$1722,9,FALSE),"")</f>
        <v>30</v>
      </c>
      <c r="DG158" s="2">
        <f>IFERROR(VLOOKUP($CS$1&amp;'Service PJ'!$D156&amp;'Service PJ'!$B156&amp;'Service PJ'!$A156&amp;"*",'EPA_US9RT techs'!$A$2:$I$1722,9,FALSE),"")</f>
        <v>30</v>
      </c>
      <c r="DH158" s="2">
        <f>IFERROR(VLOOKUP($CS$1&amp;'Service PJ'!$D156&amp;'Service PJ'!$B156&amp;'Service PJ'!$A156&amp;"*",'EPA_US9RT techs'!$A$2:$I$1722,9,FALSE),"")</f>
        <v>30</v>
      </c>
      <c r="DI158" s="2">
        <f>IFERROR(VLOOKUP($CS$1&amp;'Service PJ'!$D156&amp;'Service PJ'!$B156&amp;'Service PJ'!$A156&amp;"*",'EPA_US9RT techs'!$A$2:$I$1722,9,FALSE),"")</f>
        <v>30</v>
      </c>
      <c r="DJ158" s="2">
        <f>IFERROR(VLOOKUP($CS$1&amp;'Service PJ'!$D156&amp;'Service PJ'!$B156&amp;'Service PJ'!$A156&amp;"*",'EPA_US9RT techs'!$A$2:$I$1722,9,FALSE),"")</f>
        <v>30</v>
      </c>
      <c r="DK158" s="2">
        <f>IFERROR(VLOOKUP($CS$1&amp;'Service PJ'!$D156&amp;'Service PJ'!$B156&amp;'Service PJ'!$A156&amp;"*",'EPA_US9RT techs'!$A$2:$I$1722,9,FALSE),"")</f>
        <v>30</v>
      </c>
      <c r="DL158" s="2">
        <f>IFERROR(VLOOKUP($CS$1&amp;'Service PJ'!$D156&amp;'Service PJ'!$B156&amp;'Service PJ'!$A156&amp;"*",'EPA_US9RT techs'!$A$2:$I$1722,9,FALSE),"")</f>
        <v>30</v>
      </c>
      <c r="DM158" s="2">
        <f>IFERROR(VLOOKUP($CS$1&amp;'Service PJ'!$D156&amp;'Service PJ'!$B156&amp;'Service PJ'!$A156&amp;"*",'EPA_US9RT techs'!$A$2:$I$1722,9,FALSE),"")</f>
        <v>30</v>
      </c>
      <c r="DN158" s="2">
        <f>IFERROR(VLOOKUP($CS$1&amp;'Service PJ'!$D156&amp;'Service PJ'!$B156&amp;'Service PJ'!$A156&amp;"*",'EPA_US9RT techs'!$A$2:$I$1722,9,FALSE),"")</f>
        <v>30</v>
      </c>
      <c r="DO158" s="2">
        <f>IFERROR(VLOOKUP($CS$1&amp;'Service PJ'!$D156&amp;'Service PJ'!$B156&amp;'Service PJ'!$A156&amp;"*",'EPA_US9RT techs'!$A$2:$I$1722,9,FALSE),"")</f>
        <v>30</v>
      </c>
      <c r="DP158" s="2">
        <f>IFERROR(VLOOKUP($CS$1&amp;'Service PJ'!$D156&amp;'Service PJ'!$B156&amp;'Service PJ'!$A156&amp;"*",'EPA_US9RT techs'!$A$2:$I$1722,9,FALSE),"")</f>
        <v>30</v>
      </c>
      <c r="DQ158" s="2">
        <f>IFERROR(VLOOKUP($CS$1&amp;'Service PJ'!$D156&amp;'Service PJ'!$B156&amp;'Service PJ'!$A156&amp;"*",'EPA_US9RT techs'!$A$2:$I$1722,9,FALSE),"")</f>
        <v>30</v>
      </c>
      <c r="DR158" s="2">
        <f>IFERROR(VLOOKUP($CS$1&amp;'Service PJ'!$D156&amp;'Service PJ'!$B156&amp;'Service PJ'!$A156&amp;"*",'EPA_US9RT techs'!$A$2:$I$1722,9,FALSE),"")</f>
        <v>30</v>
      </c>
      <c r="DS158" s="2">
        <f>IFERROR(VLOOKUP($CS$1&amp;'Service PJ'!$D156&amp;'Service PJ'!$B156&amp;'Service PJ'!$A156&amp;"*",'EPA_US9RT techs'!$A$2:$I$1722,9,FALSE),"")</f>
        <v>30</v>
      </c>
      <c r="DT158" s="2">
        <f>IFERROR(VLOOKUP($CS$1&amp;'Service PJ'!$D156&amp;'Service PJ'!$B156&amp;'Service PJ'!$A156&amp;"*",'EPA_US9RT techs'!$A$2:$I$1722,9,FALSE),"")</f>
        <v>30</v>
      </c>
      <c r="DU158" s="2">
        <f>IFERROR(VLOOKUP($CS$1&amp;'Service PJ'!$D156&amp;'Service PJ'!$B156&amp;'Service PJ'!$A156&amp;"*",'EPA_US9RT techs'!$A$2:$I$1722,9,FALSE),"")</f>
        <v>30</v>
      </c>
      <c r="DV158" s="2">
        <f>IFERROR(VLOOKUP($CS$1&amp;'Service PJ'!$D156&amp;'Service PJ'!$B156&amp;'Service PJ'!$A156&amp;"*",'EPA_US9RT techs'!$A$2:$I$1722,9,FALSE),"")</f>
        <v>30</v>
      </c>
      <c r="DW158" s="2">
        <f>IFERROR(VLOOKUP($CS$1&amp;'Service PJ'!$D156&amp;'Service PJ'!$B156&amp;'Service PJ'!$A156&amp;"*",'EPA_US9RT techs'!$A$2:$I$1722,9,FALSE),"")</f>
        <v>30</v>
      </c>
    </row>
    <row r="159" spans="1:127" x14ac:dyDescent="0.45">
      <c r="A159" t="str">
        <f>IF(SUM(B159:R159)=0,"\I:",'Service PJ'!$D157&amp;"_"&amp;'Service PJ'!$E157&amp;"_"&amp;'Service PJ'!$C157)</f>
        <v>IFP_STM_OIL</v>
      </c>
      <c r="B159" s="14">
        <f>IFERROR(VLOOKUP($A$1&amp;'Service PJ'!$D157&amp;'Service PJ'!$B157&amp;'Service PJ'!$A157&amp;"*",'EPA_US9RT techs'!$A$2:$I$1722,9,FALSE),"")</f>
        <v>3.7869352705999999</v>
      </c>
      <c r="C159" s="14">
        <f>IFERROR(VLOOKUP($A$1&amp;'Service PJ'!$D157&amp;'Service PJ'!$B157&amp;'Service PJ'!$A157&amp;"*",'EPA_US9RT techs'!$A$2:$I$1722,9,FALSE),"")</f>
        <v>3.7869352705999999</v>
      </c>
      <c r="D159" s="14">
        <f>IFERROR(VLOOKUP($A$1&amp;'Service PJ'!$D157&amp;'Service PJ'!$B157&amp;'Service PJ'!$A157&amp;"*",'EPA_US9RT techs'!$A$2:$I$1722,9,FALSE),"")</f>
        <v>3.7869352705999999</v>
      </c>
      <c r="E159" s="14">
        <f>IFERROR(VLOOKUP($A$1&amp;'Service PJ'!$D157&amp;'Service PJ'!$B157&amp;'Service PJ'!$A157&amp;"*",'EPA_US9RT techs'!$A$2:$I$1722,9,FALSE),"")</f>
        <v>3.7869352705999999</v>
      </c>
      <c r="F159" s="14">
        <f>IFERROR(VLOOKUP($A$1&amp;'Service PJ'!$D157&amp;'Service PJ'!$B157&amp;'Service PJ'!$A157&amp;"*",'EPA_US9RT techs'!$A$2:$I$1722,9,FALSE),"")</f>
        <v>3.7869352705999999</v>
      </c>
      <c r="G159" s="14">
        <f>IFERROR(VLOOKUP($A$1&amp;'Service PJ'!$D157&amp;'Service PJ'!$B157&amp;'Service PJ'!$A157&amp;"*",'EPA_US9RT techs'!$A$2:$I$1722,9,FALSE),"")</f>
        <v>3.7869352705999999</v>
      </c>
      <c r="H159" s="14">
        <f>IFERROR(VLOOKUP($A$1&amp;'Service PJ'!$D157&amp;'Service PJ'!$B157&amp;'Service PJ'!$A157&amp;"*",'EPA_US9RT techs'!$A$2:$I$1722,9,FALSE),"")</f>
        <v>3.7869352705999999</v>
      </c>
      <c r="I159" s="14">
        <f>IFERROR(VLOOKUP($A$1&amp;'Service PJ'!$D157&amp;'Service PJ'!$B157&amp;'Service PJ'!$A157&amp;"*",'EPA_US9RT techs'!$A$2:$I$1722,9,FALSE),"")</f>
        <v>3.7869352705999999</v>
      </c>
      <c r="J159" s="14">
        <f>IFERROR(VLOOKUP($A$1&amp;'Service PJ'!$D157&amp;'Service PJ'!$B157&amp;'Service PJ'!$A157&amp;"*",'EPA_US9RT techs'!$A$2:$I$1722,9,FALSE),"")</f>
        <v>3.7869352705999999</v>
      </c>
      <c r="K159" s="14">
        <f>IFERROR(VLOOKUP($A$1&amp;'Service PJ'!$D157&amp;'Service PJ'!$B157&amp;'Service PJ'!$A157&amp;"*",'EPA_US9RT techs'!$A$2:$I$1722,9,FALSE),"")</f>
        <v>3.7869352705999999</v>
      </c>
      <c r="L159" s="14">
        <f>IFERROR(VLOOKUP($A$1&amp;'Service PJ'!$D157&amp;'Service PJ'!$B157&amp;'Service PJ'!$A157&amp;"*",'EPA_US9RT techs'!$A$2:$I$1722,9,FALSE),"")</f>
        <v>3.7869352705999999</v>
      </c>
      <c r="M159" s="14">
        <f>IFERROR(VLOOKUP($A$1&amp;'Service PJ'!$D157&amp;'Service PJ'!$B157&amp;'Service PJ'!$A157&amp;"*",'EPA_US9RT techs'!$A$2:$I$1722,9,FALSE),"")</f>
        <v>3.7869352705999999</v>
      </c>
      <c r="N159" s="14">
        <f>IFERROR(VLOOKUP($A$1&amp;'Service PJ'!$D157&amp;'Service PJ'!$B157&amp;'Service PJ'!$A157&amp;"*",'EPA_US9RT techs'!$A$2:$I$1722,9,FALSE),"")</f>
        <v>3.7869352705999999</v>
      </c>
      <c r="O159" s="14">
        <f>IFERROR(VLOOKUP($A$1&amp;'Service PJ'!$D157&amp;'Service PJ'!$B157&amp;'Service PJ'!$A157&amp;"*",'EPA_US9RT techs'!$A$2:$I$1722,9,FALSE),"")</f>
        <v>3.7869352705999999</v>
      </c>
      <c r="P159" s="14">
        <f>IFERROR(VLOOKUP($A$1&amp;'Service PJ'!$D157&amp;'Service PJ'!$B157&amp;'Service PJ'!$A157&amp;"*",'EPA_US9RT techs'!$A$2:$I$1722,9,FALSE),"")</f>
        <v>3.7869352705999999</v>
      </c>
      <c r="Q159" s="14">
        <f>IFERROR(VLOOKUP($A$1&amp;'Service PJ'!$D157&amp;'Service PJ'!$B157&amp;'Service PJ'!$A157&amp;"*",'EPA_US9RT techs'!$A$2:$I$1722,9,FALSE),"")</f>
        <v>3.7869352705999999</v>
      </c>
      <c r="R159" s="14">
        <f>IFERROR(VLOOKUP($A$1&amp;'Service PJ'!$D157&amp;'Service PJ'!$B157&amp;'Service PJ'!$A157&amp;"*",'EPA_US9RT techs'!$A$2:$I$1722,9,FALSE),"")</f>
        <v>3.7869352705999999</v>
      </c>
      <c r="S159" s="14">
        <f>IFERROR(VLOOKUP($A$1&amp;'Service PJ'!$D157&amp;'Service PJ'!$B157&amp;'Service PJ'!$A157&amp;"*",'EPA_US9RT techs'!$A$2:$I$1722,9,FALSE),"")</f>
        <v>3.7869352705999999</v>
      </c>
      <c r="T159" s="14">
        <f>IFERROR(VLOOKUP($A$1&amp;'Service PJ'!$D157&amp;'Service PJ'!$B157&amp;'Service PJ'!$A157&amp;"*",'EPA_US9RT techs'!$A$2:$I$1722,9,FALSE),"")</f>
        <v>3.7869352705999999</v>
      </c>
      <c r="U159" s="14">
        <f>IFERROR(VLOOKUP($A$1&amp;'Service PJ'!$D157&amp;'Service PJ'!$B157&amp;'Service PJ'!$A157&amp;"*",'EPA_US9RT techs'!$A$2:$I$1722,9,FALSE),"")</f>
        <v>3.7869352705999999</v>
      </c>
      <c r="V159" s="14">
        <f>IFERROR(VLOOKUP($A$1&amp;'Service PJ'!$D157&amp;'Service PJ'!$B157&amp;'Service PJ'!$A157&amp;"*",'EPA_US9RT techs'!$A$2:$I$1722,9,FALSE),"")</f>
        <v>3.7869352705999999</v>
      </c>
      <c r="W159" s="14">
        <f>IFERROR(VLOOKUP($A$1&amp;'Service PJ'!$D157&amp;'Service PJ'!$B157&amp;'Service PJ'!$A157&amp;"*",'EPA_US9RT techs'!$A$2:$I$1722,9,FALSE),"")</f>
        <v>3.7869352705999999</v>
      </c>
      <c r="X159" s="14">
        <f>IFERROR(VLOOKUP($A$1&amp;'Service PJ'!$D157&amp;'Service PJ'!$B157&amp;'Service PJ'!$A157&amp;"*",'EPA_US9RT techs'!$A$2:$I$1722,9,FALSE),"")</f>
        <v>3.7869352705999999</v>
      </c>
      <c r="Y159" s="14">
        <f>IFERROR(VLOOKUP($A$1&amp;'Service PJ'!$D157&amp;'Service PJ'!$B157&amp;'Service PJ'!$A157&amp;"*",'EPA_US9RT techs'!$A$2:$I$1722,9,FALSE),"")</f>
        <v>3.7869352705999999</v>
      </c>
      <c r="Z159" s="14">
        <f>IFERROR(VLOOKUP($A$1&amp;'Service PJ'!$D157&amp;'Service PJ'!$B157&amp;'Service PJ'!$A157&amp;"*",'EPA_US9RT techs'!$A$2:$I$1722,9,FALSE),"")</f>
        <v>3.7869352705999999</v>
      </c>
      <c r="AA159" s="14">
        <f>IFERROR(VLOOKUP($A$1&amp;'Service PJ'!$D157&amp;'Service PJ'!$B157&amp;'Service PJ'!$A157&amp;"*",'EPA_US9RT techs'!$A$2:$I$1722,9,FALSE),"")</f>
        <v>3.7869352705999999</v>
      </c>
      <c r="AB159" s="14">
        <f>IFERROR(VLOOKUP($A$1&amp;'Service PJ'!$D157&amp;'Service PJ'!$B157&amp;'Service PJ'!$A157&amp;"*",'EPA_US9RT techs'!$A$2:$I$1722,9,FALSE),"")</f>
        <v>3.7869352705999999</v>
      </c>
      <c r="AC159" s="14">
        <f>IFERROR(VLOOKUP($A$1&amp;'Service PJ'!$D157&amp;'Service PJ'!$B157&amp;'Service PJ'!$A157&amp;"*",'EPA_US9RT techs'!$A$2:$I$1722,9,FALSE),"")</f>
        <v>3.7869352705999999</v>
      </c>
      <c r="AD159" s="14">
        <f>IFERROR(VLOOKUP($A$1&amp;'Service PJ'!$D157&amp;'Service PJ'!$B157&amp;'Service PJ'!$A157&amp;"*",'EPA_US9RT techs'!$A$2:$I$1722,9,FALSE),"")</f>
        <v>3.7869352705999999</v>
      </c>
      <c r="AE159" s="14">
        <f>IFERROR(VLOOKUP($A$1&amp;'Service PJ'!$D157&amp;'Service PJ'!$B157&amp;'Service PJ'!$A157&amp;"*",'EPA_US9RT techs'!$A$2:$I$1722,9,FALSE),"")</f>
        <v>3.7869352705999999</v>
      </c>
      <c r="AG159" t="str">
        <f>IF(SUM(AH159:AX159)=0,"\I:",'Service PJ'!$D157&amp;"_"&amp;'Service PJ'!$E157&amp;"_"&amp;'Service PJ'!$C157)</f>
        <v>IFP_STM_OIL</v>
      </c>
      <c r="AH159" s="14">
        <f>IFERROR(VLOOKUP($AG$1&amp;'Service PJ'!$D157&amp;'Service PJ'!$B157&amp;'Service PJ'!$A157&amp;"*",'EPA_US9RT techs'!$A$2:$I$1722,9,FALSE),"")</f>
        <v>1.01841</v>
      </c>
      <c r="AI159" s="14">
        <f>IFERROR(VLOOKUP($AG$1&amp;'Service PJ'!$D157&amp;'Service PJ'!$B157&amp;'Service PJ'!$A157&amp;"*",'EPA_US9RT techs'!$A$2:$I$1722,9,FALSE),"")</f>
        <v>1.01841</v>
      </c>
      <c r="AJ159" s="14">
        <f>IFERROR(VLOOKUP($AG$1&amp;'Service PJ'!$D157&amp;'Service PJ'!$B157&amp;'Service PJ'!$A157&amp;"*",'EPA_US9RT techs'!$A$2:$I$1722,9,FALSE),"")</f>
        <v>1.01841</v>
      </c>
      <c r="AK159" s="14">
        <f>IFERROR(VLOOKUP($AG$1&amp;'Service PJ'!$D157&amp;'Service PJ'!$B157&amp;'Service PJ'!$A157&amp;"*",'EPA_US9RT techs'!$A$2:$I$1722,9,FALSE),"")</f>
        <v>1.01841</v>
      </c>
      <c r="AL159" s="14">
        <f>IFERROR(VLOOKUP($AG$1&amp;'Service PJ'!$D157&amp;'Service PJ'!$B157&amp;'Service PJ'!$A157&amp;"*",'EPA_US9RT techs'!$A$2:$I$1722,9,FALSE),"")</f>
        <v>1.01841</v>
      </c>
      <c r="AM159" s="14">
        <f>IFERROR(VLOOKUP($AG$1&amp;'Service PJ'!$D157&amp;'Service PJ'!$B157&amp;'Service PJ'!$A157&amp;"*",'EPA_US9RT techs'!$A$2:$I$1722,9,FALSE),"")</f>
        <v>1.01841</v>
      </c>
      <c r="AN159" s="14">
        <f>IFERROR(VLOOKUP($AG$1&amp;'Service PJ'!$D157&amp;'Service PJ'!$B157&amp;'Service PJ'!$A157&amp;"*",'EPA_US9RT techs'!$A$2:$I$1722,9,FALSE),"")</f>
        <v>1.01841</v>
      </c>
      <c r="AO159" s="14">
        <f>IFERROR(VLOOKUP($AG$1&amp;'Service PJ'!$D157&amp;'Service PJ'!$B157&amp;'Service PJ'!$A157&amp;"*",'EPA_US9RT techs'!$A$2:$I$1722,9,FALSE),"")</f>
        <v>1.01841</v>
      </c>
      <c r="AP159" s="14">
        <f>IFERROR(VLOOKUP($AG$1&amp;'Service PJ'!$D157&amp;'Service PJ'!$B157&amp;'Service PJ'!$A157&amp;"*",'EPA_US9RT techs'!$A$2:$I$1722,9,FALSE),"")</f>
        <v>1.01841</v>
      </c>
      <c r="AQ159" s="14">
        <f>IFERROR(VLOOKUP($AG$1&amp;'Service PJ'!$D157&amp;'Service PJ'!$B157&amp;'Service PJ'!$A157&amp;"*",'EPA_US9RT techs'!$A$2:$I$1722,9,FALSE),"")</f>
        <v>1.01841</v>
      </c>
      <c r="AR159" s="14">
        <f>IFERROR(VLOOKUP($AG$1&amp;'Service PJ'!$D157&amp;'Service PJ'!$B157&amp;'Service PJ'!$A157&amp;"*",'EPA_US9RT techs'!$A$2:$I$1722,9,FALSE),"")</f>
        <v>1.01841</v>
      </c>
      <c r="AS159" s="14">
        <f>IFERROR(VLOOKUP($AG$1&amp;'Service PJ'!$D157&amp;'Service PJ'!$B157&amp;'Service PJ'!$A157&amp;"*",'EPA_US9RT techs'!$A$2:$I$1722,9,FALSE),"")</f>
        <v>1.01841</v>
      </c>
      <c r="AT159" s="14">
        <f>IFERROR(VLOOKUP($AG$1&amp;'Service PJ'!$D157&amp;'Service PJ'!$B157&amp;'Service PJ'!$A157&amp;"*",'EPA_US9RT techs'!$A$2:$I$1722,9,FALSE),"")</f>
        <v>1.01841</v>
      </c>
      <c r="AU159" s="14">
        <f>IFERROR(VLOOKUP($AG$1&amp;'Service PJ'!$D157&amp;'Service PJ'!$B157&amp;'Service PJ'!$A157&amp;"*",'EPA_US9RT techs'!$A$2:$I$1722,9,FALSE),"")</f>
        <v>1.01841</v>
      </c>
      <c r="AV159" s="14">
        <f>IFERROR(VLOOKUP($AG$1&amp;'Service PJ'!$D157&amp;'Service PJ'!$B157&amp;'Service PJ'!$A157&amp;"*",'EPA_US9RT techs'!$A$2:$I$1722,9,FALSE),"")</f>
        <v>1.01841</v>
      </c>
      <c r="AW159" s="14">
        <f>IFERROR(VLOOKUP($AG$1&amp;'Service PJ'!$D157&amp;'Service PJ'!$B157&amp;'Service PJ'!$A157&amp;"*",'EPA_US9RT techs'!$A$2:$I$1722,9,FALSE),"")</f>
        <v>1.01841</v>
      </c>
      <c r="AX159" s="14">
        <f>IFERROR(VLOOKUP($AG$1&amp;'Service PJ'!$D157&amp;'Service PJ'!$B157&amp;'Service PJ'!$A157&amp;"*",'EPA_US9RT techs'!$A$2:$I$1722,9,FALSE),"")</f>
        <v>1.01841</v>
      </c>
      <c r="AY159" s="14">
        <f>IFERROR(VLOOKUP($AG$1&amp;'Service PJ'!$D157&amp;'Service PJ'!$B157&amp;'Service PJ'!$A157&amp;"*",'EPA_US9RT techs'!$A$2:$I$1722,9,FALSE),"")</f>
        <v>1.01841</v>
      </c>
      <c r="AZ159" s="14">
        <f>IFERROR(VLOOKUP($AG$1&amp;'Service PJ'!$D157&amp;'Service PJ'!$B157&amp;'Service PJ'!$A157&amp;"*",'EPA_US9RT techs'!$A$2:$I$1722,9,FALSE),"")</f>
        <v>1.01841</v>
      </c>
      <c r="BA159" s="14">
        <f>IFERROR(VLOOKUP($AG$1&amp;'Service PJ'!$D157&amp;'Service PJ'!$B157&amp;'Service PJ'!$A157&amp;"*",'EPA_US9RT techs'!$A$2:$I$1722,9,FALSE),"")</f>
        <v>1.01841</v>
      </c>
      <c r="BB159" s="14">
        <f>IFERROR(VLOOKUP($AG$1&amp;'Service PJ'!$D157&amp;'Service PJ'!$B157&amp;'Service PJ'!$A157&amp;"*",'EPA_US9RT techs'!$A$2:$I$1722,9,FALSE),"")</f>
        <v>1.01841</v>
      </c>
      <c r="BC159" s="14">
        <f>IFERROR(VLOOKUP($AG$1&amp;'Service PJ'!$D157&amp;'Service PJ'!$B157&amp;'Service PJ'!$A157&amp;"*",'EPA_US9RT techs'!$A$2:$I$1722,9,FALSE),"")</f>
        <v>1.01841</v>
      </c>
      <c r="BD159" s="14">
        <f>IFERROR(VLOOKUP($AG$1&amp;'Service PJ'!$D157&amp;'Service PJ'!$B157&amp;'Service PJ'!$A157&amp;"*",'EPA_US9RT techs'!$A$2:$I$1722,9,FALSE),"")</f>
        <v>1.01841</v>
      </c>
      <c r="BE159" s="14">
        <f>IFERROR(VLOOKUP($AG$1&amp;'Service PJ'!$D157&amp;'Service PJ'!$B157&amp;'Service PJ'!$A157&amp;"*",'EPA_US9RT techs'!$A$2:$I$1722,9,FALSE),"")</f>
        <v>1.01841</v>
      </c>
      <c r="BF159" s="14">
        <f>IFERROR(VLOOKUP($AG$1&amp;'Service PJ'!$D157&amp;'Service PJ'!$B157&amp;'Service PJ'!$A157&amp;"*",'EPA_US9RT techs'!$A$2:$I$1722,9,FALSE),"")</f>
        <v>1.01841</v>
      </c>
      <c r="BG159" s="14">
        <f>IFERROR(VLOOKUP($AG$1&amp;'Service PJ'!$D157&amp;'Service PJ'!$B157&amp;'Service PJ'!$A157&amp;"*",'EPA_US9RT techs'!$A$2:$I$1722,9,FALSE),"")</f>
        <v>1.01841</v>
      </c>
      <c r="BH159" s="14">
        <f>IFERROR(VLOOKUP($AG$1&amp;'Service PJ'!$D157&amp;'Service PJ'!$B157&amp;'Service PJ'!$A157&amp;"*",'EPA_US9RT techs'!$A$2:$I$1722,9,FALSE),"")</f>
        <v>1.01841</v>
      </c>
      <c r="BI159" s="14">
        <f>IFERROR(VLOOKUP($AG$1&amp;'Service PJ'!$D157&amp;'Service PJ'!$B157&amp;'Service PJ'!$A157&amp;"*",'EPA_US9RT techs'!$A$2:$I$1722,9,FALSE),"")</f>
        <v>1.01841</v>
      </c>
      <c r="BJ159" s="14">
        <f>IFERROR(VLOOKUP($AG$1&amp;'Service PJ'!$D157&amp;'Service PJ'!$B157&amp;'Service PJ'!$A157&amp;"*",'EPA_US9RT techs'!$A$2:$I$1722,9,FALSE),"")</f>
        <v>1.01841</v>
      </c>
      <c r="BK159" s="14">
        <f>IFERROR(VLOOKUP($AG$1&amp;'Service PJ'!$D157&amp;'Service PJ'!$B157&amp;'Service PJ'!$A157&amp;"*",'EPA_US9RT techs'!$A$2:$I$1722,9,FALSE),"")</f>
        <v>1.01841</v>
      </c>
      <c r="BM159" t="str">
        <f>IF(SUM(BN159:CD159)=0,"\I:",'Service PJ'!$D157&amp;"_"&amp;'Service PJ'!$E157&amp;"_"&amp;'Service PJ'!$C157)</f>
        <v>\I:</v>
      </c>
      <c r="BN159" s="14">
        <f>IFERROR(VLOOKUP($BM$1&amp;'Service PJ'!$D157&amp;'Service PJ'!$B157&amp;'Service PJ'!$A157&amp;"*",'EPA_US9RT techs'!$A$2:$I$1722,9,FALSE),"")</f>
        <v>0</v>
      </c>
      <c r="BO159" s="14">
        <f>IFERROR(VLOOKUP($BM$1&amp;'Service PJ'!$D157&amp;'Service PJ'!$B157&amp;'Service PJ'!$A157&amp;"*",'EPA_US9RT techs'!$A$2:$I$1722,9,FALSE),"")</f>
        <v>0</v>
      </c>
      <c r="BP159" s="14">
        <f>IFERROR(VLOOKUP($BM$1&amp;'Service PJ'!$D157&amp;'Service PJ'!$B157&amp;'Service PJ'!$A157&amp;"*",'EPA_US9RT techs'!$A$2:$I$1722,9,FALSE),"")</f>
        <v>0</v>
      </c>
      <c r="BQ159" s="14">
        <f>IFERROR(VLOOKUP($BM$1&amp;'Service PJ'!$D157&amp;'Service PJ'!$B157&amp;'Service PJ'!$A157&amp;"*",'EPA_US9RT techs'!$A$2:$I$1722,9,FALSE),"")</f>
        <v>0</v>
      </c>
      <c r="BR159" s="14">
        <f>IFERROR(VLOOKUP($BM$1&amp;'Service PJ'!$D157&amp;'Service PJ'!$B157&amp;'Service PJ'!$A157&amp;"*",'EPA_US9RT techs'!$A$2:$I$1722,9,FALSE),"")</f>
        <v>0</v>
      </c>
      <c r="BS159" s="14">
        <f>IFERROR(VLOOKUP($BM$1&amp;'Service PJ'!$D157&amp;'Service PJ'!$B157&amp;'Service PJ'!$A157&amp;"*",'EPA_US9RT techs'!$A$2:$I$1722,9,FALSE),"")</f>
        <v>0</v>
      </c>
      <c r="BT159" s="14">
        <f>IFERROR(VLOOKUP($BM$1&amp;'Service PJ'!$D157&amp;'Service PJ'!$B157&amp;'Service PJ'!$A157&amp;"*",'EPA_US9RT techs'!$A$2:$I$1722,9,FALSE),"")</f>
        <v>0</v>
      </c>
      <c r="BU159" s="14">
        <f>IFERROR(VLOOKUP($BM$1&amp;'Service PJ'!$D157&amp;'Service PJ'!$B157&amp;'Service PJ'!$A157&amp;"*",'EPA_US9RT techs'!$A$2:$I$1722,9,FALSE),"")</f>
        <v>0</v>
      </c>
      <c r="BV159" s="14">
        <f>IFERROR(VLOOKUP($BM$1&amp;'Service PJ'!$D157&amp;'Service PJ'!$B157&amp;'Service PJ'!$A157&amp;"*",'EPA_US9RT techs'!$A$2:$I$1722,9,FALSE),"")</f>
        <v>0</v>
      </c>
      <c r="BW159" s="14">
        <f>IFERROR(VLOOKUP($BM$1&amp;'Service PJ'!$D157&amp;'Service PJ'!$B157&amp;'Service PJ'!$A157&amp;"*",'EPA_US9RT techs'!$A$2:$I$1722,9,FALSE),"")</f>
        <v>0</v>
      </c>
      <c r="BX159" s="14">
        <f>IFERROR(VLOOKUP($BM$1&amp;'Service PJ'!$D157&amp;'Service PJ'!$B157&amp;'Service PJ'!$A157&amp;"*",'EPA_US9RT techs'!$A$2:$I$1722,9,FALSE),"")</f>
        <v>0</v>
      </c>
      <c r="BY159" s="14">
        <f>IFERROR(VLOOKUP($BM$1&amp;'Service PJ'!$D157&amp;'Service PJ'!$B157&amp;'Service PJ'!$A157&amp;"*",'EPA_US9RT techs'!$A$2:$I$1722,9,FALSE),"")</f>
        <v>0</v>
      </c>
      <c r="BZ159" s="14">
        <f>IFERROR(VLOOKUP($BM$1&amp;'Service PJ'!$D157&amp;'Service PJ'!$B157&amp;'Service PJ'!$A157&amp;"*",'EPA_US9RT techs'!$A$2:$I$1722,9,FALSE),"")</f>
        <v>0</v>
      </c>
      <c r="CA159" s="14">
        <f>IFERROR(VLOOKUP($BM$1&amp;'Service PJ'!$D157&amp;'Service PJ'!$B157&amp;'Service PJ'!$A157&amp;"*",'EPA_US9RT techs'!$A$2:$I$1722,9,FALSE),"")</f>
        <v>0</v>
      </c>
      <c r="CB159" s="14">
        <f>IFERROR(VLOOKUP($BM$1&amp;'Service PJ'!$D157&amp;'Service PJ'!$B157&amp;'Service PJ'!$A157&amp;"*",'EPA_US9RT techs'!$A$2:$I$1722,9,FALSE),"")</f>
        <v>0</v>
      </c>
      <c r="CC159" s="14">
        <f>IFERROR(VLOOKUP($BM$1&amp;'Service PJ'!$D157&amp;'Service PJ'!$B157&amp;'Service PJ'!$A157&amp;"*",'EPA_US9RT techs'!$A$2:$I$1722,9,FALSE),"")</f>
        <v>0</v>
      </c>
      <c r="CD159" s="14">
        <f>IFERROR(VLOOKUP($BM$1&amp;'Service PJ'!$D157&amp;'Service PJ'!$B157&amp;'Service PJ'!$A157&amp;"*",'EPA_US9RT techs'!$A$2:$I$1722,9,FALSE),"")</f>
        <v>0</v>
      </c>
      <c r="CE159" s="14">
        <f>IFERROR(VLOOKUP($BM$1&amp;'Service PJ'!$D157&amp;'Service PJ'!$B157&amp;'Service PJ'!$A157&amp;"*",'EPA_US9RT techs'!$A$2:$I$1722,9,FALSE),"")</f>
        <v>0</v>
      </c>
      <c r="CF159" s="14">
        <f>IFERROR(VLOOKUP($BM$1&amp;'Service PJ'!$D157&amp;'Service PJ'!$B157&amp;'Service PJ'!$A157&amp;"*",'EPA_US9RT techs'!$A$2:$I$1722,9,FALSE),"")</f>
        <v>0</v>
      </c>
      <c r="CG159" s="14">
        <f>IFERROR(VLOOKUP($BM$1&amp;'Service PJ'!$D157&amp;'Service PJ'!$B157&amp;'Service PJ'!$A157&amp;"*",'EPA_US9RT techs'!$A$2:$I$1722,9,FALSE),"")</f>
        <v>0</v>
      </c>
      <c r="CH159" s="14">
        <f>IFERROR(VLOOKUP($BM$1&amp;'Service PJ'!$D157&amp;'Service PJ'!$B157&amp;'Service PJ'!$A157&amp;"*",'EPA_US9RT techs'!$A$2:$I$1722,9,FALSE),"")</f>
        <v>0</v>
      </c>
      <c r="CI159" s="14">
        <f>IFERROR(VLOOKUP($BM$1&amp;'Service PJ'!$D157&amp;'Service PJ'!$B157&amp;'Service PJ'!$A157&amp;"*",'EPA_US9RT techs'!$A$2:$I$1722,9,FALSE),"")</f>
        <v>0</v>
      </c>
      <c r="CJ159" s="14">
        <f>IFERROR(VLOOKUP($BM$1&amp;'Service PJ'!$D157&amp;'Service PJ'!$B157&amp;'Service PJ'!$A157&amp;"*",'EPA_US9RT techs'!$A$2:$I$1722,9,FALSE),"")</f>
        <v>0</v>
      </c>
      <c r="CK159" s="14">
        <f>IFERROR(VLOOKUP($BM$1&amp;'Service PJ'!$D157&amp;'Service PJ'!$B157&amp;'Service PJ'!$A157&amp;"*",'EPA_US9RT techs'!$A$2:$I$1722,9,FALSE),"")</f>
        <v>0</v>
      </c>
      <c r="CL159" s="14">
        <f>IFERROR(VLOOKUP($BM$1&amp;'Service PJ'!$D157&amp;'Service PJ'!$B157&amp;'Service PJ'!$A157&amp;"*",'EPA_US9RT techs'!$A$2:$I$1722,9,FALSE),"")</f>
        <v>0</v>
      </c>
      <c r="CM159" s="14">
        <f>IFERROR(VLOOKUP($BM$1&amp;'Service PJ'!$D157&amp;'Service PJ'!$B157&amp;'Service PJ'!$A157&amp;"*",'EPA_US9RT techs'!$A$2:$I$1722,9,FALSE),"")</f>
        <v>0</v>
      </c>
      <c r="CN159" s="14">
        <f>IFERROR(VLOOKUP($BM$1&amp;'Service PJ'!$D157&amp;'Service PJ'!$B157&amp;'Service PJ'!$A157&amp;"*",'EPA_US9RT techs'!$A$2:$I$1722,9,FALSE),"")</f>
        <v>0</v>
      </c>
      <c r="CO159" s="14">
        <f>IFERROR(VLOOKUP($BM$1&amp;'Service PJ'!$D157&amp;'Service PJ'!$B157&amp;'Service PJ'!$A157&amp;"*",'EPA_US9RT techs'!$A$2:$I$1722,9,FALSE),"")</f>
        <v>0</v>
      </c>
      <c r="CP159" s="14">
        <f>IFERROR(VLOOKUP($BM$1&amp;'Service PJ'!$D157&amp;'Service PJ'!$B157&amp;'Service PJ'!$A157&amp;"*",'EPA_US9RT techs'!$A$2:$I$1722,9,FALSE),"")</f>
        <v>0</v>
      </c>
      <c r="CQ159" s="14">
        <f>IFERROR(VLOOKUP($BM$1&amp;'Service PJ'!$D157&amp;'Service PJ'!$B157&amp;'Service PJ'!$A157&amp;"*",'EPA_US9RT techs'!$A$2:$I$1722,9,FALSE),"")</f>
        <v>0</v>
      </c>
      <c r="CS159" t="str">
        <f>IF(SUM(CT159:DJ159)=0,"\I:",'Service PJ'!$D157&amp;"_"&amp;'Service PJ'!$E157&amp;"_"&amp;'Service PJ'!$C157)</f>
        <v>IFP_STM_OIL</v>
      </c>
      <c r="CT159" s="2">
        <f>IFERROR(VLOOKUP($CS$1&amp;'Service PJ'!$D157&amp;'Service PJ'!$B157&amp;'Service PJ'!$A157&amp;"*",'EPA_US9RT techs'!$A$2:$I$1722,9,FALSE),"")</f>
        <v>50</v>
      </c>
      <c r="CU159" s="2">
        <f>IFERROR(VLOOKUP($CS$1&amp;'Service PJ'!$D157&amp;'Service PJ'!$B157&amp;'Service PJ'!$A157&amp;"*",'EPA_US9RT techs'!$A$2:$I$1722,9,FALSE),"")</f>
        <v>50</v>
      </c>
      <c r="CV159" s="2">
        <f>IFERROR(VLOOKUP($CS$1&amp;'Service PJ'!$D157&amp;'Service PJ'!$B157&amp;'Service PJ'!$A157&amp;"*",'EPA_US9RT techs'!$A$2:$I$1722,9,FALSE),"")</f>
        <v>50</v>
      </c>
      <c r="CW159" s="2">
        <f>IFERROR(VLOOKUP($CS$1&amp;'Service PJ'!$D157&amp;'Service PJ'!$B157&amp;'Service PJ'!$A157&amp;"*",'EPA_US9RT techs'!$A$2:$I$1722,9,FALSE),"")</f>
        <v>50</v>
      </c>
      <c r="CX159" s="2">
        <f>IFERROR(VLOOKUP($CS$1&amp;'Service PJ'!$D157&amp;'Service PJ'!$B157&amp;'Service PJ'!$A157&amp;"*",'EPA_US9RT techs'!$A$2:$I$1722,9,FALSE),"")</f>
        <v>50</v>
      </c>
      <c r="CY159" s="2">
        <f>IFERROR(VLOOKUP($CS$1&amp;'Service PJ'!$D157&amp;'Service PJ'!$B157&amp;'Service PJ'!$A157&amp;"*",'EPA_US9RT techs'!$A$2:$I$1722,9,FALSE),"")</f>
        <v>50</v>
      </c>
      <c r="CZ159" s="2">
        <f>IFERROR(VLOOKUP($CS$1&amp;'Service PJ'!$D157&amp;'Service PJ'!$B157&amp;'Service PJ'!$A157&amp;"*",'EPA_US9RT techs'!$A$2:$I$1722,9,FALSE),"")</f>
        <v>50</v>
      </c>
      <c r="DA159" s="2">
        <f>IFERROR(VLOOKUP($CS$1&amp;'Service PJ'!$D157&amp;'Service PJ'!$B157&amp;'Service PJ'!$A157&amp;"*",'EPA_US9RT techs'!$A$2:$I$1722,9,FALSE),"")</f>
        <v>50</v>
      </c>
      <c r="DB159" s="2">
        <f>IFERROR(VLOOKUP($CS$1&amp;'Service PJ'!$D157&amp;'Service PJ'!$B157&amp;'Service PJ'!$A157&amp;"*",'EPA_US9RT techs'!$A$2:$I$1722,9,FALSE),"")</f>
        <v>50</v>
      </c>
      <c r="DC159" s="2">
        <f>IFERROR(VLOOKUP($CS$1&amp;'Service PJ'!$D157&amp;'Service PJ'!$B157&amp;'Service PJ'!$A157&amp;"*",'EPA_US9RT techs'!$A$2:$I$1722,9,FALSE),"")</f>
        <v>50</v>
      </c>
      <c r="DD159" s="2">
        <f>IFERROR(VLOOKUP($CS$1&amp;'Service PJ'!$D157&amp;'Service PJ'!$B157&amp;'Service PJ'!$A157&amp;"*",'EPA_US9RT techs'!$A$2:$I$1722,9,FALSE),"")</f>
        <v>50</v>
      </c>
      <c r="DE159" s="2">
        <f>IFERROR(VLOOKUP($CS$1&amp;'Service PJ'!$D157&amp;'Service PJ'!$B157&amp;'Service PJ'!$A157&amp;"*",'EPA_US9RT techs'!$A$2:$I$1722,9,FALSE),"")</f>
        <v>50</v>
      </c>
      <c r="DF159" s="2">
        <f>IFERROR(VLOOKUP($CS$1&amp;'Service PJ'!$D157&amp;'Service PJ'!$B157&amp;'Service PJ'!$A157&amp;"*",'EPA_US9RT techs'!$A$2:$I$1722,9,FALSE),"")</f>
        <v>50</v>
      </c>
      <c r="DG159" s="2">
        <f>IFERROR(VLOOKUP($CS$1&amp;'Service PJ'!$D157&amp;'Service PJ'!$B157&amp;'Service PJ'!$A157&amp;"*",'EPA_US9RT techs'!$A$2:$I$1722,9,FALSE),"")</f>
        <v>50</v>
      </c>
      <c r="DH159" s="2">
        <f>IFERROR(VLOOKUP($CS$1&amp;'Service PJ'!$D157&amp;'Service PJ'!$B157&amp;'Service PJ'!$A157&amp;"*",'EPA_US9RT techs'!$A$2:$I$1722,9,FALSE),"")</f>
        <v>50</v>
      </c>
      <c r="DI159" s="2">
        <f>IFERROR(VLOOKUP($CS$1&amp;'Service PJ'!$D157&amp;'Service PJ'!$B157&amp;'Service PJ'!$A157&amp;"*",'EPA_US9RT techs'!$A$2:$I$1722,9,FALSE),"")</f>
        <v>50</v>
      </c>
      <c r="DJ159" s="2">
        <f>IFERROR(VLOOKUP($CS$1&amp;'Service PJ'!$D157&amp;'Service PJ'!$B157&amp;'Service PJ'!$A157&amp;"*",'EPA_US9RT techs'!$A$2:$I$1722,9,FALSE),"")</f>
        <v>50</v>
      </c>
      <c r="DK159" s="2">
        <f>IFERROR(VLOOKUP($CS$1&amp;'Service PJ'!$D157&amp;'Service PJ'!$B157&amp;'Service PJ'!$A157&amp;"*",'EPA_US9RT techs'!$A$2:$I$1722,9,FALSE),"")</f>
        <v>50</v>
      </c>
      <c r="DL159" s="2">
        <f>IFERROR(VLOOKUP($CS$1&amp;'Service PJ'!$D157&amp;'Service PJ'!$B157&amp;'Service PJ'!$A157&amp;"*",'EPA_US9RT techs'!$A$2:$I$1722,9,FALSE),"")</f>
        <v>50</v>
      </c>
      <c r="DM159" s="2">
        <f>IFERROR(VLOOKUP($CS$1&amp;'Service PJ'!$D157&amp;'Service PJ'!$B157&amp;'Service PJ'!$A157&amp;"*",'EPA_US9RT techs'!$A$2:$I$1722,9,FALSE),"")</f>
        <v>50</v>
      </c>
      <c r="DN159" s="2">
        <f>IFERROR(VLOOKUP($CS$1&amp;'Service PJ'!$D157&amp;'Service PJ'!$B157&amp;'Service PJ'!$A157&amp;"*",'EPA_US9RT techs'!$A$2:$I$1722,9,FALSE),"")</f>
        <v>50</v>
      </c>
      <c r="DO159" s="2">
        <f>IFERROR(VLOOKUP($CS$1&amp;'Service PJ'!$D157&amp;'Service PJ'!$B157&amp;'Service PJ'!$A157&amp;"*",'EPA_US9RT techs'!$A$2:$I$1722,9,FALSE),"")</f>
        <v>50</v>
      </c>
      <c r="DP159" s="2">
        <f>IFERROR(VLOOKUP($CS$1&amp;'Service PJ'!$D157&amp;'Service PJ'!$B157&amp;'Service PJ'!$A157&amp;"*",'EPA_US9RT techs'!$A$2:$I$1722,9,FALSE),"")</f>
        <v>50</v>
      </c>
      <c r="DQ159" s="2">
        <f>IFERROR(VLOOKUP($CS$1&amp;'Service PJ'!$D157&amp;'Service PJ'!$B157&amp;'Service PJ'!$A157&amp;"*",'EPA_US9RT techs'!$A$2:$I$1722,9,FALSE),"")</f>
        <v>50</v>
      </c>
      <c r="DR159" s="2">
        <f>IFERROR(VLOOKUP($CS$1&amp;'Service PJ'!$D157&amp;'Service PJ'!$B157&amp;'Service PJ'!$A157&amp;"*",'EPA_US9RT techs'!$A$2:$I$1722,9,FALSE),"")</f>
        <v>50</v>
      </c>
      <c r="DS159" s="2">
        <f>IFERROR(VLOOKUP($CS$1&amp;'Service PJ'!$D157&amp;'Service PJ'!$B157&amp;'Service PJ'!$A157&amp;"*",'EPA_US9RT techs'!$A$2:$I$1722,9,FALSE),"")</f>
        <v>50</v>
      </c>
      <c r="DT159" s="2">
        <f>IFERROR(VLOOKUP($CS$1&amp;'Service PJ'!$D157&amp;'Service PJ'!$B157&amp;'Service PJ'!$A157&amp;"*",'EPA_US9RT techs'!$A$2:$I$1722,9,FALSE),"")</f>
        <v>50</v>
      </c>
      <c r="DU159" s="2">
        <f>IFERROR(VLOOKUP($CS$1&amp;'Service PJ'!$D157&amp;'Service PJ'!$B157&amp;'Service PJ'!$A157&amp;"*",'EPA_US9RT techs'!$A$2:$I$1722,9,FALSE),"")</f>
        <v>50</v>
      </c>
      <c r="DV159" s="2">
        <f>IFERROR(VLOOKUP($CS$1&amp;'Service PJ'!$D157&amp;'Service PJ'!$B157&amp;'Service PJ'!$A157&amp;"*",'EPA_US9RT techs'!$A$2:$I$1722,9,FALSE),"")</f>
        <v>50</v>
      </c>
      <c r="DW159" s="2">
        <f>IFERROR(VLOOKUP($CS$1&amp;'Service PJ'!$D157&amp;'Service PJ'!$B157&amp;'Service PJ'!$A157&amp;"*",'EPA_US9RT techs'!$A$2:$I$1722,9,FALSE),"")</f>
        <v>50</v>
      </c>
    </row>
    <row r="160" spans="1:127" x14ac:dyDescent="0.45">
      <c r="A160" t="str">
        <f>IF(SUM(B160:R160)=0,"\I:",'Service PJ'!$D158&amp;"_"&amp;'Service PJ'!$E158&amp;"_"&amp;'Service PJ'!$C158)</f>
        <v>\I:</v>
      </c>
      <c r="B160" s="14" t="str">
        <f>IFERROR(VLOOKUP($A$1&amp;'Service PJ'!$D158&amp;'Service PJ'!$B158&amp;'Service PJ'!$A158&amp;"*",'EPA_US9RT techs'!$A$2:$I$1722,9,FALSE),"")</f>
        <v/>
      </c>
      <c r="C160" s="14" t="str">
        <f>IFERROR(VLOOKUP($A$1&amp;'Service PJ'!$D158&amp;'Service PJ'!$B158&amp;'Service PJ'!$A158&amp;"*",'EPA_US9RT techs'!$A$2:$I$1722,9,FALSE),"")</f>
        <v/>
      </c>
      <c r="D160" s="14" t="str">
        <f>IFERROR(VLOOKUP($A$1&amp;'Service PJ'!$D158&amp;'Service PJ'!$B158&amp;'Service PJ'!$A158&amp;"*",'EPA_US9RT techs'!$A$2:$I$1722,9,FALSE),"")</f>
        <v/>
      </c>
      <c r="E160" s="14" t="str">
        <f>IFERROR(VLOOKUP($A$1&amp;'Service PJ'!$D158&amp;'Service PJ'!$B158&amp;'Service PJ'!$A158&amp;"*",'EPA_US9RT techs'!$A$2:$I$1722,9,FALSE),"")</f>
        <v/>
      </c>
      <c r="F160" s="14" t="str">
        <f>IFERROR(VLOOKUP($A$1&amp;'Service PJ'!$D158&amp;'Service PJ'!$B158&amp;'Service PJ'!$A158&amp;"*",'EPA_US9RT techs'!$A$2:$I$1722,9,FALSE),"")</f>
        <v/>
      </c>
      <c r="G160" s="14" t="str">
        <f>IFERROR(VLOOKUP($A$1&amp;'Service PJ'!$D158&amp;'Service PJ'!$B158&amp;'Service PJ'!$A158&amp;"*",'EPA_US9RT techs'!$A$2:$I$1722,9,FALSE),"")</f>
        <v/>
      </c>
      <c r="H160" s="14" t="str">
        <f>IFERROR(VLOOKUP($A$1&amp;'Service PJ'!$D158&amp;'Service PJ'!$B158&amp;'Service PJ'!$A158&amp;"*",'EPA_US9RT techs'!$A$2:$I$1722,9,FALSE),"")</f>
        <v/>
      </c>
      <c r="I160" s="14" t="str">
        <f>IFERROR(VLOOKUP($A$1&amp;'Service PJ'!$D158&amp;'Service PJ'!$B158&amp;'Service PJ'!$A158&amp;"*",'EPA_US9RT techs'!$A$2:$I$1722,9,FALSE),"")</f>
        <v/>
      </c>
      <c r="J160" s="14" t="str">
        <f>IFERROR(VLOOKUP($A$1&amp;'Service PJ'!$D158&amp;'Service PJ'!$B158&amp;'Service PJ'!$A158&amp;"*",'EPA_US9RT techs'!$A$2:$I$1722,9,FALSE),"")</f>
        <v/>
      </c>
      <c r="K160" s="14" t="str">
        <f>IFERROR(VLOOKUP($A$1&amp;'Service PJ'!$D158&amp;'Service PJ'!$B158&amp;'Service PJ'!$A158&amp;"*",'EPA_US9RT techs'!$A$2:$I$1722,9,FALSE),"")</f>
        <v/>
      </c>
      <c r="L160" s="14" t="str">
        <f>IFERROR(VLOOKUP($A$1&amp;'Service PJ'!$D158&amp;'Service PJ'!$B158&amp;'Service PJ'!$A158&amp;"*",'EPA_US9RT techs'!$A$2:$I$1722,9,FALSE),"")</f>
        <v/>
      </c>
      <c r="M160" s="14" t="str">
        <f>IFERROR(VLOOKUP($A$1&amp;'Service PJ'!$D158&amp;'Service PJ'!$B158&amp;'Service PJ'!$A158&amp;"*",'EPA_US9RT techs'!$A$2:$I$1722,9,FALSE),"")</f>
        <v/>
      </c>
      <c r="N160" s="14" t="str">
        <f>IFERROR(VLOOKUP($A$1&amp;'Service PJ'!$D158&amp;'Service PJ'!$B158&amp;'Service PJ'!$A158&amp;"*",'EPA_US9RT techs'!$A$2:$I$1722,9,FALSE),"")</f>
        <v/>
      </c>
      <c r="O160" s="14" t="str">
        <f>IFERROR(VLOOKUP($A$1&amp;'Service PJ'!$D158&amp;'Service PJ'!$B158&amp;'Service PJ'!$A158&amp;"*",'EPA_US9RT techs'!$A$2:$I$1722,9,FALSE),"")</f>
        <v/>
      </c>
      <c r="P160" s="14" t="str">
        <f>IFERROR(VLOOKUP($A$1&amp;'Service PJ'!$D158&amp;'Service PJ'!$B158&amp;'Service PJ'!$A158&amp;"*",'EPA_US9RT techs'!$A$2:$I$1722,9,FALSE),"")</f>
        <v/>
      </c>
      <c r="Q160" s="14" t="str">
        <f>IFERROR(VLOOKUP($A$1&amp;'Service PJ'!$D158&amp;'Service PJ'!$B158&amp;'Service PJ'!$A158&amp;"*",'EPA_US9RT techs'!$A$2:$I$1722,9,FALSE),"")</f>
        <v/>
      </c>
      <c r="R160" s="14" t="str">
        <f>IFERROR(VLOOKUP($A$1&amp;'Service PJ'!$D158&amp;'Service PJ'!$B158&amp;'Service PJ'!$A158&amp;"*",'EPA_US9RT techs'!$A$2:$I$1722,9,FALSE),"")</f>
        <v/>
      </c>
      <c r="S160" s="14" t="str">
        <f>IFERROR(VLOOKUP($A$1&amp;'Service PJ'!$D158&amp;'Service PJ'!$B158&amp;'Service PJ'!$A158&amp;"*",'EPA_US9RT techs'!$A$2:$I$1722,9,FALSE),"")</f>
        <v/>
      </c>
      <c r="T160" s="14" t="str">
        <f>IFERROR(VLOOKUP($A$1&amp;'Service PJ'!$D158&amp;'Service PJ'!$B158&amp;'Service PJ'!$A158&amp;"*",'EPA_US9RT techs'!$A$2:$I$1722,9,FALSE),"")</f>
        <v/>
      </c>
      <c r="U160" s="14" t="str">
        <f>IFERROR(VLOOKUP($A$1&amp;'Service PJ'!$D158&amp;'Service PJ'!$B158&amp;'Service PJ'!$A158&amp;"*",'EPA_US9RT techs'!$A$2:$I$1722,9,FALSE),"")</f>
        <v/>
      </c>
      <c r="V160" s="14" t="str">
        <f>IFERROR(VLOOKUP($A$1&amp;'Service PJ'!$D158&amp;'Service PJ'!$B158&amp;'Service PJ'!$A158&amp;"*",'EPA_US9RT techs'!$A$2:$I$1722,9,FALSE),"")</f>
        <v/>
      </c>
      <c r="W160" s="14" t="str">
        <f>IFERROR(VLOOKUP($A$1&amp;'Service PJ'!$D158&amp;'Service PJ'!$B158&amp;'Service PJ'!$A158&amp;"*",'EPA_US9RT techs'!$A$2:$I$1722,9,FALSE),"")</f>
        <v/>
      </c>
      <c r="X160" s="14" t="str">
        <f>IFERROR(VLOOKUP($A$1&amp;'Service PJ'!$D158&amp;'Service PJ'!$B158&amp;'Service PJ'!$A158&amp;"*",'EPA_US9RT techs'!$A$2:$I$1722,9,FALSE),"")</f>
        <v/>
      </c>
      <c r="Y160" s="14" t="str">
        <f>IFERROR(VLOOKUP($A$1&amp;'Service PJ'!$D158&amp;'Service PJ'!$B158&amp;'Service PJ'!$A158&amp;"*",'EPA_US9RT techs'!$A$2:$I$1722,9,FALSE),"")</f>
        <v/>
      </c>
      <c r="Z160" s="14" t="str">
        <f>IFERROR(VLOOKUP($A$1&amp;'Service PJ'!$D158&amp;'Service PJ'!$B158&amp;'Service PJ'!$A158&amp;"*",'EPA_US9RT techs'!$A$2:$I$1722,9,FALSE),"")</f>
        <v/>
      </c>
      <c r="AA160" s="14" t="str">
        <f>IFERROR(VLOOKUP($A$1&amp;'Service PJ'!$D158&amp;'Service PJ'!$B158&amp;'Service PJ'!$A158&amp;"*",'EPA_US9RT techs'!$A$2:$I$1722,9,FALSE),"")</f>
        <v/>
      </c>
      <c r="AB160" s="14" t="str">
        <f>IFERROR(VLOOKUP($A$1&amp;'Service PJ'!$D158&amp;'Service PJ'!$B158&amp;'Service PJ'!$A158&amp;"*",'EPA_US9RT techs'!$A$2:$I$1722,9,FALSE),"")</f>
        <v/>
      </c>
      <c r="AC160" s="14" t="str">
        <f>IFERROR(VLOOKUP($A$1&amp;'Service PJ'!$D158&amp;'Service PJ'!$B158&amp;'Service PJ'!$A158&amp;"*",'EPA_US9RT techs'!$A$2:$I$1722,9,FALSE),"")</f>
        <v/>
      </c>
      <c r="AD160" s="14" t="str">
        <f>IFERROR(VLOOKUP($A$1&amp;'Service PJ'!$D158&amp;'Service PJ'!$B158&amp;'Service PJ'!$A158&amp;"*",'EPA_US9RT techs'!$A$2:$I$1722,9,FALSE),"")</f>
        <v/>
      </c>
      <c r="AE160" s="14" t="str">
        <f>IFERROR(VLOOKUP($A$1&amp;'Service PJ'!$D158&amp;'Service PJ'!$B158&amp;'Service PJ'!$A158&amp;"*",'EPA_US9RT techs'!$A$2:$I$1722,9,FALSE),"")</f>
        <v/>
      </c>
      <c r="AG160" t="str">
        <f>IF(SUM(AH160:AX160)=0,"\I:",'Service PJ'!$D158&amp;"_"&amp;'Service PJ'!$E158&amp;"_"&amp;'Service PJ'!$C158)</f>
        <v>\I:</v>
      </c>
      <c r="AH160" s="14" t="str">
        <f>IFERROR(VLOOKUP($AG$1&amp;'Service PJ'!$D158&amp;'Service PJ'!$B158&amp;'Service PJ'!$A158&amp;"*",'EPA_US9RT techs'!$A$2:$I$1722,9,FALSE),"")</f>
        <v/>
      </c>
      <c r="AI160" s="14" t="str">
        <f>IFERROR(VLOOKUP($AG$1&amp;'Service PJ'!$D158&amp;'Service PJ'!$B158&amp;'Service PJ'!$A158&amp;"*",'EPA_US9RT techs'!$A$2:$I$1722,9,FALSE),"")</f>
        <v/>
      </c>
      <c r="AJ160" s="14" t="str">
        <f>IFERROR(VLOOKUP($AG$1&amp;'Service PJ'!$D158&amp;'Service PJ'!$B158&amp;'Service PJ'!$A158&amp;"*",'EPA_US9RT techs'!$A$2:$I$1722,9,FALSE),"")</f>
        <v/>
      </c>
      <c r="AK160" s="14" t="str">
        <f>IFERROR(VLOOKUP($AG$1&amp;'Service PJ'!$D158&amp;'Service PJ'!$B158&amp;'Service PJ'!$A158&amp;"*",'EPA_US9RT techs'!$A$2:$I$1722,9,FALSE),"")</f>
        <v/>
      </c>
      <c r="AL160" s="14" t="str">
        <f>IFERROR(VLOOKUP($AG$1&amp;'Service PJ'!$D158&amp;'Service PJ'!$B158&amp;'Service PJ'!$A158&amp;"*",'EPA_US9RT techs'!$A$2:$I$1722,9,FALSE),"")</f>
        <v/>
      </c>
      <c r="AM160" s="14" t="str">
        <f>IFERROR(VLOOKUP($AG$1&amp;'Service PJ'!$D158&amp;'Service PJ'!$B158&amp;'Service PJ'!$A158&amp;"*",'EPA_US9RT techs'!$A$2:$I$1722,9,FALSE),"")</f>
        <v/>
      </c>
      <c r="AN160" s="14" t="str">
        <f>IFERROR(VLOOKUP($AG$1&amp;'Service PJ'!$D158&amp;'Service PJ'!$B158&amp;'Service PJ'!$A158&amp;"*",'EPA_US9RT techs'!$A$2:$I$1722,9,FALSE),"")</f>
        <v/>
      </c>
      <c r="AO160" s="14" t="str">
        <f>IFERROR(VLOOKUP($AG$1&amp;'Service PJ'!$D158&amp;'Service PJ'!$B158&amp;'Service PJ'!$A158&amp;"*",'EPA_US9RT techs'!$A$2:$I$1722,9,FALSE),"")</f>
        <v/>
      </c>
      <c r="AP160" s="14" t="str">
        <f>IFERROR(VLOOKUP($AG$1&amp;'Service PJ'!$D158&amp;'Service PJ'!$B158&amp;'Service PJ'!$A158&amp;"*",'EPA_US9RT techs'!$A$2:$I$1722,9,FALSE),"")</f>
        <v/>
      </c>
      <c r="AQ160" s="14" t="str">
        <f>IFERROR(VLOOKUP($AG$1&amp;'Service PJ'!$D158&amp;'Service PJ'!$B158&amp;'Service PJ'!$A158&amp;"*",'EPA_US9RT techs'!$A$2:$I$1722,9,FALSE),"")</f>
        <v/>
      </c>
      <c r="AR160" s="14" t="str">
        <f>IFERROR(VLOOKUP($AG$1&amp;'Service PJ'!$D158&amp;'Service PJ'!$B158&amp;'Service PJ'!$A158&amp;"*",'EPA_US9RT techs'!$A$2:$I$1722,9,FALSE),"")</f>
        <v/>
      </c>
      <c r="AS160" s="14" t="str">
        <f>IFERROR(VLOOKUP($AG$1&amp;'Service PJ'!$D158&amp;'Service PJ'!$B158&amp;'Service PJ'!$A158&amp;"*",'EPA_US9RT techs'!$A$2:$I$1722,9,FALSE),"")</f>
        <v/>
      </c>
      <c r="AT160" s="14" t="str">
        <f>IFERROR(VLOOKUP($AG$1&amp;'Service PJ'!$D158&amp;'Service PJ'!$B158&amp;'Service PJ'!$A158&amp;"*",'EPA_US9RT techs'!$A$2:$I$1722,9,FALSE),"")</f>
        <v/>
      </c>
      <c r="AU160" s="14" t="str">
        <f>IFERROR(VLOOKUP($AG$1&amp;'Service PJ'!$D158&amp;'Service PJ'!$B158&amp;'Service PJ'!$A158&amp;"*",'EPA_US9RT techs'!$A$2:$I$1722,9,FALSE),"")</f>
        <v/>
      </c>
      <c r="AV160" s="14" t="str">
        <f>IFERROR(VLOOKUP($AG$1&amp;'Service PJ'!$D158&amp;'Service PJ'!$B158&amp;'Service PJ'!$A158&amp;"*",'EPA_US9RT techs'!$A$2:$I$1722,9,FALSE),"")</f>
        <v/>
      </c>
      <c r="AW160" s="14" t="str">
        <f>IFERROR(VLOOKUP($AG$1&amp;'Service PJ'!$D158&amp;'Service PJ'!$B158&amp;'Service PJ'!$A158&amp;"*",'EPA_US9RT techs'!$A$2:$I$1722,9,FALSE),"")</f>
        <v/>
      </c>
      <c r="AX160" s="14" t="str">
        <f>IFERROR(VLOOKUP($AG$1&amp;'Service PJ'!$D158&amp;'Service PJ'!$B158&amp;'Service PJ'!$A158&amp;"*",'EPA_US9RT techs'!$A$2:$I$1722,9,FALSE),"")</f>
        <v/>
      </c>
      <c r="AY160" s="14" t="str">
        <f>IFERROR(VLOOKUP($AG$1&amp;'Service PJ'!$D158&amp;'Service PJ'!$B158&amp;'Service PJ'!$A158&amp;"*",'EPA_US9RT techs'!$A$2:$I$1722,9,FALSE),"")</f>
        <v/>
      </c>
      <c r="AZ160" s="14" t="str">
        <f>IFERROR(VLOOKUP($AG$1&amp;'Service PJ'!$D158&amp;'Service PJ'!$B158&amp;'Service PJ'!$A158&amp;"*",'EPA_US9RT techs'!$A$2:$I$1722,9,FALSE),"")</f>
        <v/>
      </c>
      <c r="BA160" s="14" t="str">
        <f>IFERROR(VLOOKUP($AG$1&amp;'Service PJ'!$D158&amp;'Service PJ'!$B158&amp;'Service PJ'!$A158&amp;"*",'EPA_US9RT techs'!$A$2:$I$1722,9,FALSE),"")</f>
        <v/>
      </c>
      <c r="BB160" s="14" t="str">
        <f>IFERROR(VLOOKUP($AG$1&amp;'Service PJ'!$D158&amp;'Service PJ'!$B158&amp;'Service PJ'!$A158&amp;"*",'EPA_US9RT techs'!$A$2:$I$1722,9,FALSE),"")</f>
        <v/>
      </c>
      <c r="BC160" s="14" t="str">
        <f>IFERROR(VLOOKUP($AG$1&amp;'Service PJ'!$D158&amp;'Service PJ'!$B158&amp;'Service PJ'!$A158&amp;"*",'EPA_US9RT techs'!$A$2:$I$1722,9,FALSE),"")</f>
        <v/>
      </c>
      <c r="BD160" s="14" t="str">
        <f>IFERROR(VLOOKUP($AG$1&amp;'Service PJ'!$D158&amp;'Service PJ'!$B158&amp;'Service PJ'!$A158&amp;"*",'EPA_US9RT techs'!$A$2:$I$1722,9,FALSE),"")</f>
        <v/>
      </c>
      <c r="BE160" s="14" t="str">
        <f>IFERROR(VLOOKUP($AG$1&amp;'Service PJ'!$D158&amp;'Service PJ'!$B158&amp;'Service PJ'!$A158&amp;"*",'EPA_US9RT techs'!$A$2:$I$1722,9,FALSE),"")</f>
        <v/>
      </c>
      <c r="BF160" s="14" t="str">
        <f>IFERROR(VLOOKUP($AG$1&amp;'Service PJ'!$D158&amp;'Service PJ'!$B158&amp;'Service PJ'!$A158&amp;"*",'EPA_US9RT techs'!$A$2:$I$1722,9,FALSE),"")</f>
        <v/>
      </c>
      <c r="BG160" s="14" t="str">
        <f>IFERROR(VLOOKUP($AG$1&amp;'Service PJ'!$D158&amp;'Service PJ'!$B158&amp;'Service PJ'!$A158&amp;"*",'EPA_US9RT techs'!$A$2:$I$1722,9,FALSE),"")</f>
        <v/>
      </c>
      <c r="BH160" s="14" t="str">
        <f>IFERROR(VLOOKUP($AG$1&amp;'Service PJ'!$D158&amp;'Service PJ'!$B158&amp;'Service PJ'!$A158&amp;"*",'EPA_US9RT techs'!$A$2:$I$1722,9,FALSE),"")</f>
        <v/>
      </c>
      <c r="BI160" s="14" t="str">
        <f>IFERROR(VLOOKUP($AG$1&amp;'Service PJ'!$D158&amp;'Service PJ'!$B158&amp;'Service PJ'!$A158&amp;"*",'EPA_US9RT techs'!$A$2:$I$1722,9,FALSE),"")</f>
        <v/>
      </c>
      <c r="BJ160" s="14" t="str">
        <f>IFERROR(VLOOKUP($AG$1&amp;'Service PJ'!$D158&amp;'Service PJ'!$B158&amp;'Service PJ'!$A158&amp;"*",'EPA_US9RT techs'!$A$2:$I$1722,9,FALSE),"")</f>
        <v/>
      </c>
      <c r="BK160" s="14" t="str">
        <f>IFERROR(VLOOKUP($AG$1&amp;'Service PJ'!$D158&amp;'Service PJ'!$B158&amp;'Service PJ'!$A158&amp;"*",'EPA_US9RT techs'!$A$2:$I$1722,9,FALSE),"")</f>
        <v/>
      </c>
      <c r="BM160" t="str">
        <f>IF(SUM(BN160:CD160)=0,"\I:",'Service PJ'!$D158&amp;"_"&amp;'Service PJ'!$E158&amp;"_"&amp;'Service PJ'!$C158)</f>
        <v>\I:</v>
      </c>
      <c r="BN160" s="14" t="str">
        <f>IFERROR(VLOOKUP($BM$1&amp;'Service PJ'!$D158&amp;'Service PJ'!$B158&amp;'Service PJ'!$A158&amp;"*",'EPA_US9RT techs'!$A$2:$I$1722,9,FALSE),"")</f>
        <v/>
      </c>
      <c r="BO160" s="14" t="str">
        <f>IFERROR(VLOOKUP($BM$1&amp;'Service PJ'!$D158&amp;'Service PJ'!$B158&amp;'Service PJ'!$A158&amp;"*",'EPA_US9RT techs'!$A$2:$I$1722,9,FALSE),"")</f>
        <v/>
      </c>
      <c r="BP160" s="14" t="str">
        <f>IFERROR(VLOOKUP($BM$1&amp;'Service PJ'!$D158&amp;'Service PJ'!$B158&amp;'Service PJ'!$A158&amp;"*",'EPA_US9RT techs'!$A$2:$I$1722,9,FALSE),"")</f>
        <v/>
      </c>
      <c r="BQ160" s="14" t="str">
        <f>IFERROR(VLOOKUP($BM$1&amp;'Service PJ'!$D158&amp;'Service PJ'!$B158&amp;'Service PJ'!$A158&amp;"*",'EPA_US9RT techs'!$A$2:$I$1722,9,FALSE),"")</f>
        <v/>
      </c>
      <c r="BR160" s="14" t="str">
        <f>IFERROR(VLOOKUP($BM$1&amp;'Service PJ'!$D158&amp;'Service PJ'!$B158&amp;'Service PJ'!$A158&amp;"*",'EPA_US9RT techs'!$A$2:$I$1722,9,FALSE),"")</f>
        <v/>
      </c>
      <c r="BS160" s="14" t="str">
        <f>IFERROR(VLOOKUP($BM$1&amp;'Service PJ'!$D158&amp;'Service PJ'!$B158&amp;'Service PJ'!$A158&amp;"*",'EPA_US9RT techs'!$A$2:$I$1722,9,FALSE),"")</f>
        <v/>
      </c>
      <c r="BT160" s="14" t="str">
        <f>IFERROR(VLOOKUP($BM$1&amp;'Service PJ'!$D158&amp;'Service PJ'!$B158&amp;'Service PJ'!$A158&amp;"*",'EPA_US9RT techs'!$A$2:$I$1722,9,FALSE),"")</f>
        <v/>
      </c>
      <c r="BU160" s="14" t="str">
        <f>IFERROR(VLOOKUP($BM$1&amp;'Service PJ'!$D158&amp;'Service PJ'!$B158&amp;'Service PJ'!$A158&amp;"*",'EPA_US9RT techs'!$A$2:$I$1722,9,FALSE),"")</f>
        <v/>
      </c>
      <c r="BV160" s="14" t="str">
        <f>IFERROR(VLOOKUP($BM$1&amp;'Service PJ'!$D158&amp;'Service PJ'!$B158&amp;'Service PJ'!$A158&amp;"*",'EPA_US9RT techs'!$A$2:$I$1722,9,FALSE),"")</f>
        <v/>
      </c>
      <c r="BW160" s="14" t="str">
        <f>IFERROR(VLOOKUP($BM$1&amp;'Service PJ'!$D158&amp;'Service PJ'!$B158&amp;'Service PJ'!$A158&amp;"*",'EPA_US9RT techs'!$A$2:$I$1722,9,FALSE),"")</f>
        <v/>
      </c>
      <c r="BX160" s="14" t="str">
        <f>IFERROR(VLOOKUP($BM$1&amp;'Service PJ'!$D158&amp;'Service PJ'!$B158&amp;'Service PJ'!$A158&amp;"*",'EPA_US9RT techs'!$A$2:$I$1722,9,FALSE),"")</f>
        <v/>
      </c>
      <c r="BY160" s="14" t="str">
        <f>IFERROR(VLOOKUP($BM$1&amp;'Service PJ'!$D158&amp;'Service PJ'!$B158&amp;'Service PJ'!$A158&amp;"*",'EPA_US9RT techs'!$A$2:$I$1722,9,FALSE),"")</f>
        <v/>
      </c>
      <c r="BZ160" s="14" t="str">
        <f>IFERROR(VLOOKUP($BM$1&amp;'Service PJ'!$D158&amp;'Service PJ'!$B158&amp;'Service PJ'!$A158&amp;"*",'EPA_US9RT techs'!$A$2:$I$1722,9,FALSE),"")</f>
        <v/>
      </c>
      <c r="CA160" s="14" t="str">
        <f>IFERROR(VLOOKUP($BM$1&amp;'Service PJ'!$D158&amp;'Service PJ'!$B158&amp;'Service PJ'!$A158&amp;"*",'EPA_US9RT techs'!$A$2:$I$1722,9,FALSE),"")</f>
        <v/>
      </c>
      <c r="CB160" s="14" t="str">
        <f>IFERROR(VLOOKUP($BM$1&amp;'Service PJ'!$D158&amp;'Service PJ'!$B158&amp;'Service PJ'!$A158&amp;"*",'EPA_US9RT techs'!$A$2:$I$1722,9,FALSE),"")</f>
        <v/>
      </c>
      <c r="CC160" s="14" t="str">
        <f>IFERROR(VLOOKUP($BM$1&amp;'Service PJ'!$D158&amp;'Service PJ'!$B158&amp;'Service PJ'!$A158&amp;"*",'EPA_US9RT techs'!$A$2:$I$1722,9,FALSE),"")</f>
        <v/>
      </c>
      <c r="CD160" s="14" t="str">
        <f>IFERROR(VLOOKUP($BM$1&amp;'Service PJ'!$D158&amp;'Service PJ'!$B158&amp;'Service PJ'!$A158&amp;"*",'EPA_US9RT techs'!$A$2:$I$1722,9,FALSE),"")</f>
        <v/>
      </c>
      <c r="CE160" s="14" t="str">
        <f>IFERROR(VLOOKUP($BM$1&amp;'Service PJ'!$D158&amp;'Service PJ'!$B158&amp;'Service PJ'!$A158&amp;"*",'EPA_US9RT techs'!$A$2:$I$1722,9,FALSE),"")</f>
        <v/>
      </c>
      <c r="CF160" s="14" t="str">
        <f>IFERROR(VLOOKUP($BM$1&amp;'Service PJ'!$D158&amp;'Service PJ'!$B158&amp;'Service PJ'!$A158&amp;"*",'EPA_US9RT techs'!$A$2:$I$1722,9,FALSE),"")</f>
        <v/>
      </c>
      <c r="CG160" s="14" t="str">
        <f>IFERROR(VLOOKUP($BM$1&amp;'Service PJ'!$D158&amp;'Service PJ'!$B158&amp;'Service PJ'!$A158&amp;"*",'EPA_US9RT techs'!$A$2:$I$1722,9,FALSE),"")</f>
        <v/>
      </c>
      <c r="CH160" s="14" t="str">
        <f>IFERROR(VLOOKUP($BM$1&amp;'Service PJ'!$D158&amp;'Service PJ'!$B158&amp;'Service PJ'!$A158&amp;"*",'EPA_US9RT techs'!$A$2:$I$1722,9,FALSE),"")</f>
        <v/>
      </c>
      <c r="CI160" s="14" t="str">
        <f>IFERROR(VLOOKUP($BM$1&amp;'Service PJ'!$D158&amp;'Service PJ'!$B158&amp;'Service PJ'!$A158&amp;"*",'EPA_US9RT techs'!$A$2:$I$1722,9,FALSE),"")</f>
        <v/>
      </c>
      <c r="CJ160" s="14" t="str">
        <f>IFERROR(VLOOKUP($BM$1&amp;'Service PJ'!$D158&amp;'Service PJ'!$B158&amp;'Service PJ'!$A158&amp;"*",'EPA_US9RT techs'!$A$2:$I$1722,9,FALSE),"")</f>
        <v/>
      </c>
      <c r="CK160" s="14" t="str">
        <f>IFERROR(VLOOKUP($BM$1&amp;'Service PJ'!$D158&amp;'Service PJ'!$B158&amp;'Service PJ'!$A158&amp;"*",'EPA_US9RT techs'!$A$2:$I$1722,9,FALSE),"")</f>
        <v/>
      </c>
      <c r="CL160" s="14" t="str">
        <f>IFERROR(VLOOKUP($BM$1&amp;'Service PJ'!$D158&amp;'Service PJ'!$B158&amp;'Service PJ'!$A158&amp;"*",'EPA_US9RT techs'!$A$2:$I$1722,9,FALSE),"")</f>
        <v/>
      </c>
      <c r="CM160" s="14" t="str">
        <f>IFERROR(VLOOKUP($BM$1&amp;'Service PJ'!$D158&amp;'Service PJ'!$B158&amp;'Service PJ'!$A158&amp;"*",'EPA_US9RT techs'!$A$2:$I$1722,9,FALSE),"")</f>
        <v/>
      </c>
      <c r="CN160" s="14" t="str">
        <f>IFERROR(VLOOKUP($BM$1&amp;'Service PJ'!$D158&amp;'Service PJ'!$B158&amp;'Service PJ'!$A158&amp;"*",'EPA_US9RT techs'!$A$2:$I$1722,9,FALSE),"")</f>
        <v/>
      </c>
      <c r="CO160" s="14" t="str">
        <f>IFERROR(VLOOKUP($BM$1&amp;'Service PJ'!$D158&amp;'Service PJ'!$B158&amp;'Service PJ'!$A158&amp;"*",'EPA_US9RT techs'!$A$2:$I$1722,9,FALSE),"")</f>
        <v/>
      </c>
      <c r="CP160" s="14" t="str">
        <f>IFERROR(VLOOKUP($BM$1&amp;'Service PJ'!$D158&amp;'Service PJ'!$B158&amp;'Service PJ'!$A158&amp;"*",'EPA_US9RT techs'!$A$2:$I$1722,9,FALSE),"")</f>
        <v/>
      </c>
      <c r="CQ160" s="14" t="str">
        <f>IFERROR(VLOOKUP($BM$1&amp;'Service PJ'!$D158&amp;'Service PJ'!$B158&amp;'Service PJ'!$A158&amp;"*",'EPA_US9RT techs'!$A$2:$I$1722,9,FALSE),"")</f>
        <v/>
      </c>
      <c r="CS160" t="str">
        <f>IF(SUM(CT160:DJ160)=0,"\I:",'Service PJ'!$D158&amp;"_"&amp;'Service PJ'!$E158&amp;"_"&amp;'Service PJ'!$C158)</f>
        <v>IFP_SPC_OIL</v>
      </c>
      <c r="CT160" s="2">
        <f>IFERROR(VLOOKUP($CS$1&amp;'Service PJ'!$D158&amp;'Service PJ'!$B158&amp;'Service PJ'!$A158&amp;"*",'EPA_US9RT techs'!$A$2:$I$1722,9,FALSE),"")</f>
        <v>30</v>
      </c>
      <c r="CU160" s="2">
        <f>IFERROR(VLOOKUP($CS$1&amp;'Service PJ'!$D158&amp;'Service PJ'!$B158&amp;'Service PJ'!$A158&amp;"*",'EPA_US9RT techs'!$A$2:$I$1722,9,FALSE),"")</f>
        <v>30</v>
      </c>
      <c r="CV160" s="2">
        <f>IFERROR(VLOOKUP($CS$1&amp;'Service PJ'!$D158&amp;'Service PJ'!$B158&amp;'Service PJ'!$A158&amp;"*",'EPA_US9RT techs'!$A$2:$I$1722,9,FALSE),"")</f>
        <v>30</v>
      </c>
      <c r="CW160" s="2">
        <f>IFERROR(VLOOKUP($CS$1&amp;'Service PJ'!$D158&amp;'Service PJ'!$B158&amp;'Service PJ'!$A158&amp;"*",'EPA_US9RT techs'!$A$2:$I$1722,9,FALSE),"")</f>
        <v>30</v>
      </c>
      <c r="CX160" s="2">
        <f>IFERROR(VLOOKUP($CS$1&amp;'Service PJ'!$D158&amp;'Service PJ'!$B158&amp;'Service PJ'!$A158&amp;"*",'EPA_US9RT techs'!$A$2:$I$1722,9,FALSE),"")</f>
        <v>30</v>
      </c>
      <c r="CY160" s="2">
        <f>IFERROR(VLOOKUP($CS$1&amp;'Service PJ'!$D158&amp;'Service PJ'!$B158&amp;'Service PJ'!$A158&amp;"*",'EPA_US9RT techs'!$A$2:$I$1722,9,FALSE),"")</f>
        <v>30</v>
      </c>
      <c r="CZ160" s="2">
        <f>IFERROR(VLOOKUP($CS$1&amp;'Service PJ'!$D158&amp;'Service PJ'!$B158&amp;'Service PJ'!$A158&amp;"*",'EPA_US9RT techs'!$A$2:$I$1722,9,FALSE),"")</f>
        <v>30</v>
      </c>
      <c r="DA160" s="2">
        <f>IFERROR(VLOOKUP($CS$1&amp;'Service PJ'!$D158&amp;'Service PJ'!$B158&amp;'Service PJ'!$A158&amp;"*",'EPA_US9RT techs'!$A$2:$I$1722,9,FALSE),"")</f>
        <v>30</v>
      </c>
      <c r="DB160" s="2">
        <f>IFERROR(VLOOKUP($CS$1&amp;'Service PJ'!$D158&amp;'Service PJ'!$B158&amp;'Service PJ'!$A158&amp;"*",'EPA_US9RT techs'!$A$2:$I$1722,9,FALSE),"")</f>
        <v>30</v>
      </c>
      <c r="DC160" s="2">
        <f>IFERROR(VLOOKUP($CS$1&amp;'Service PJ'!$D158&amp;'Service PJ'!$B158&amp;'Service PJ'!$A158&amp;"*",'EPA_US9RT techs'!$A$2:$I$1722,9,FALSE),"")</f>
        <v>30</v>
      </c>
      <c r="DD160" s="2">
        <f>IFERROR(VLOOKUP($CS$1&amp;'Service PJ'!$D158&amp;'Service PJ'!$B158&amp;'Service PJ'!$A158&amp;"*",'EPA_US9RT techs'!$A$2:$I$1722,9,FALSE),"")</f>
        <v>30</v>
      </c>
      <c r="DE160" s="2">
        <f>IFERROR(VLOOKUP($CS$1&amp;'Service PJ'!$D158&amp;'Service PJ'!$B158&amp;'Service PJ'!$A158&amp;"*",'EPA_US9RT techs'!$A$2:$I$1722,9,FALSE),"")</f>
        <v>30</v>
      </c>
      <c r="DF160" s="2">
        <f>IFERROR(VLOOKUP($CS$1&amp;'Service PJ'!$D158&amp;'Service PJ'!$B158&amp;'Service PJ'!$A158&amp;"*",'EPA_US9RT techs'!$A$2:$I$1722,9,FALSE),"")</f>
        <v>30</v>
      </c>
      <c r="DG160" s="2">
        <f>IFERROR(VLOOKUP($CS$1&amp;'Service PJ'!$D158&amp;'Service PJ'!$B158&amp;'Service PJ'!$A158&amp;"*",'EPA_US9RT techs'!$A$2:$I$1722,9,FALSE),"")</f>
        <v>30</v>
      </c>
      <c r="DH160" s="2">
        <f>IFERROR(VLOOKUP($CS$1&amp;'Service PJ'!$D158&amp;'Service PJ'!$B158&amp;'Service PJ'!$A158&amp;"*",'EPA_US9RT techs'!$A$2:$I$1722,9,FALSE),"")</f>
        <v>30</v>
      </c>
      <c r="DI160" s="2">
        <f>IFERROR(VLOOKUP($CS$1&amp;'Service PJ'!$D158&amp;'Service PJ'!$B158&amp;'Service PJ'!$A158&amp;"*",'EPA_US9RT techs'!$A$2:$I$1722,9,FALSE),"")</f>
        <v>30</v>
      </c>
      <c r="DJ160" s="2">
        <f>IFERROR(VLOOKUP($CS$1&amp;'Service PJ'!$D158&amp;'Service PJ'!$B158&amp;'Service PJ'!$A158&amp;"*",'EPA_US9RT techs'!$A$2:$I$1722,9,FALSE),"")</f>
        <v>30</v>
      </c>
      <c r="DK160" s="2">
        <f>IFERROR(VLOOKUP($CS$1&amp;'Service PJ'!$D158&amp;'Service PJ'!$B158&amp;'Service PJ'!$A158&amp;"*",'EPA_US9RT techs'!$A$2:$I$1722,9,FALSE),"")</f>
        <v>30</v>
      </c>
      <c r="DL160" s="2">
        <f>IFERROR(VLOOKUP($CS$1&amp;'Service PJ'!$D158&amp;'Service PJ'!$B158&amp;'Service PJ'!$A158&amp;"*",'EPA_US9RT techs'!$A$2:$I$1722,9,FALSE),"")</f>
        <v>30</v>
      </c>
      <c r="DM160" s="2">
        <f>IFERROR(VLOOKUP($CS$1&amp;'Service PJ'!$D158&amp;'Service PJ'!$B158&amp;'Service PJ'!$A158&amp;"*",'EPA_US9RT techs'!$A$2:$I$1722,9,FALSE),"")</f>
        <v>30</v>
      </c>
      <c r="DN160" s="2">
        <f>IFERROR(VLOOKUP($CS$1&amp;'Service PJ'!$D158&amp;'Service PJ'!$B158&amp;'Service PJ'!$A158&amp;"*",'EPA_US9RT techs'!$A$2:$I$1722,9,FALSE),"")</f>
        <v>30</v>
      </c>
      <c r="DO160" s="2">
        <f>IFERROR(VLOOKUP($CS$1&amp;'Service PJ'!$D158&amp;'Service PJ'!$B158&amp;'Service PJ'!$A158&amp;"*",'EPA_US9RT techs'!$A$2:$I$1722,9,FALSE),"")</f>
        <v>30</v>
      </c>
      <c r="DP160" s="2">
        <f>IFERROR(VLOOKUP($CS$1&amp;'Service PJ'!$D158&amp;'Service PJ'!$B158&amp;'Service PJ'!$A158&amp;"*",'EPA_US9RT techs'!$A$2:$I$1722,9,FALSE),"")</f>
        <v>30</v>
      </c>
      <c r="DQ160" s="2">
        <f>IFERROR(VLOOKUP($CS$1&amp;'Service PJ'!$D158&amp;'Service PJ'!$B158&amp;'Service PJ'!$A158&amp;"*",'EPA_US9RT techs'!$A$2:$I$1722,9,FALSE),"")</f>
        <v>30</v>
      </c>
      <c r="DR160" s="2">
        <f>IFERROR(VLOOKUP($CS$1&amp;'Service PJ'!$D158&amp;'Service PJ'!$B158&amp;'Service PJ'!$A158&amp;"*",'EPA_US9RT techs'!$A$2:$I$1722,9,FALSE),"")</f>
        <v>30</v>
      </c>
      <c r="DS160" s="2">
        <f>IFERROR(VLOOKUP($CS$1&amp;'Service PJ'!$D158&amp;'Service PJ'!$B158&amp;'Service PJ'!$A158&amp;"*",'EPA_US9RT techs'!$A$2:$I$1722,9,FALSE),"")</f>
        <v>30</v>
      </c>
      <c r="DT160" s="2">
        <f>IFERROR(VLOOKUP($CS$1&amp;'Service PJ'!$D158&amp;'Service PJ'!$B158&amp;'Service PJ'!$A158&amp;"*",'EPA_US9RT techs'!$A$2:$I$1722,9,FALSE),"")</f>
        <v>30</v>
      </c>
      <c r="DU160" s="2">
        <f>IFERROR(VLOOKUP($CS$1&amp;'Service PJ'!$D158&amp;'Service PJ'!$B158&amp;'Service PJ'!$A158&amp;"*",'EPA_US9RT techs'!$A$2:$I$1722,9,FALSE),"")</f>
        <v>30</v>
      </c>
      <c r="DV160" s="2">
        <f>IFERROR(VLOOKUP($CS$1&amp;'Service PJ'!$D158&amp;'Service PJ'!$B158&amp;'Service PJ'!$A158&amp;"*",'EPA_US9RT techs'!$A$2:$I$1722,9,FALSE),"")</f>
        <v>30</v>
      </c>
      <c r="DW160" s="2">
        <f>IFERROR(VLOOKUP($CS$1&amp;'Service PJ'!$D158&amp;'Service PJ'!$B158&amp;'Service PJ'!$A158&amp;"*",'EPA_US9RT techs'!$A$2:$I$1722,9,FALSE),"")</f>
        <v>30</v>
      </c>
    </row>
    <row r="161" spans="1:127" x14ac:dyDescent="0.45">
      <c r="A161" t="str">
        <f>IF(SUM(B161:R161)=0,"\I:",'Service PJ'!$D159&amp;"_"&amp;'Service PJ'!$E159&amp;"_"&amp;'Service PJ'!$C159)</f>
        <v>\I:</v>
      </c>
      <c r="B161" s="14" t="str">
        <f>IFERROR(VLOOKUP($A$1&amp;'Service PJ'!$D159&amp;'Service PJ'!$B159&amp;'Service PJ'!$A159&amp;"*",'EPA_US9RT techs'!$A$2:$I$1722,9,FALSE),"")</f>
        <v/>
      </c>
      <c r="C161" s="14" t="str">
        <f>IFERROR(VLOOKUP($A$1&amp;'Service PJ'!$D159&amp;'Service PJ'!$B159&amp;'Service PJ'!$A159&amp;"*",'EPA_US9RT techs'!$A$2:$I$1722,9,FALSE),"")</f>
        <v/>
      </c>
      <c r="D161" s="14" t="str">
        <f>IFERROR(VLOOKUP($A$1&amp;'Service PJ'!$D159&amp;'Service PJ'!$B159&amp;'Service PJ'!$A159&amp;"*",'EPA_US9RT techs'!$A$2:$I$1722,9,FALSE),"")</f>
        <v/>
      </c>
      <c r="E161" s="14" t="str">
        <f>IFERROR(VLOOKUP($A$1&amp;'Service PJ'!$D159&amp;'Service PJ'!$B159&amp;'Service PJ'!$A159&amp;"*",'EPA_US9RT techs'!$A$2:$I$1722,9,FALSE),"")</f>
        <v/>
      </c>
      <c r="F161" s="14" t="str">
        <f>IFERROR(VLOOKUP($A$1&amp;'Service PJ'!$D159&amp;'Service PJ'!$B159&amp;'Service PJ'!$A159&amp;"*",'EPA_US9RT techs'!$A$2:$I$1722,9,FALSE),"")</f>
        <v/>
      </c>
      <c r="G161" s="14" t="str">
        <f>IFERROR(VLOOKUP($A$1&amp;'Service PJ'!$D159&amp;'Service PJ'!$B159&amp;'Service PJ'!$A159&amp;"*",'EPA_US9RT techs'!$A$2:$I$1722,9,FALSE),"")</f>
        <v/>
      </c>
      <c r="H161" s="14" t="str">
        <f>IFERROR(VLOOKUP($A$1&amp;'Service PJ'!$D159&amp;'Service PJ'!$B159&amp;'Service PJ'!$A159&amp;"*",'EPA_US9RT techs'!$A$2:$I$1722,9,FALSE),"")</f>
        <v/>
      </c>
      <c r="I161" s="14" t="str">
        <f>IFERROR(VLOOKUP($A$1&amp;'Service PJ'!$D159&amp;'Service PJ'!$B159&amp;'Service PJ'!$A159&amp;"*",'EPA_US9RT techs'!$A$2:$I$1722,9,FALSE),"")</f>
        <v/>
      </c>
      <c r="J161" s="14" t="str">
        <f>IFERROR(VLOOKUP($A$1&amp;'Service PJ'!$D159&amp;'Service PJ'!$B159&amp;'Service PJ'!$A159&amp;"*",'EPA_US9RT techs'!$A$2:$I$1722,9,FALSE),"")</f>
        <v/>
      </c>
      <c r="K161" s="14" t="str">
        <f>IFERROR(VLOOKUP($A$1&amp;'Service PJ'!$D159&amp;'Service PJ'!$B159&amp;'Service PJ'!$A159&amp;"*",'EPA_US9RT techs'!$A$2:$I$1722,9,FALSE),"")</f>
        <v/>
      </c>
      <c r="L161" s="14" t="str">
        <f>IFERROR(VLOOKUP($A$1&amp;'Service PJ'!$D159&amp;'Service PJ'!$B159&amp;'Service PJ'!$A159&amp;"*",'EPA_US9RT techs'!$A$2:$I$1722,9,FALSE),"")</f>
        <v/>
      </c>
      <c r="M161" s="14" t="str">
        <f>IFERROR(VLOOKUP($A$1&amp;'Service PJ'!$D159&amp;'Service PJ'!$B159&amp;'Service PJ'!$A159&amp;"*",'EPA_US9RT techs'!$A$2:$I$1722,9,FALSE),"")</f>
        <v/>
      </c>
      <c r="N161" s="14" t="str">
        <f>IFERROR(VLOOKUP($A$1&amp;'Service PJ'!$D159&amp;'Service PJ'!$B159&amp;'Service PJ'!$A159&amp;"*",'EPA_US9RT techs'!$A$2:$I$1722,9,FALSE),"")</f>
        <v/>
      </c>
      <c r="O161" s="14" t="str">
        <f>IFERROR(VLOOKUP($A$1&amp;'Service PJ'!$D159&amp;'Service PJ'!$B159&amp;'Service PJ'!$A159&amp;"*",'EPA_US9RT techs'!$A$2:$I$1722,9,FALSE),"")</f>
        <v/>
      </c>
      <c r="P161" s="14" t="str">
        <f>IFERROR(VLOOKUP($A$1&amp;'Service PJ'!$D159&amp;'Service PJ'!$B159&amp;'Service PJ'!$A159&amp;"*",'EPA_US9RT techs'!$A$2:$I$1722,9,FALSE),"")</f>
        <v/>
      </c>
      <c r="Q161" s="14" t="str">
        <f>IFERROR(VLOOKUP($A$1&amp;'Service PJ'!$D159&amp;'Service PJ'!$B159&amp;'Service PJ'!$A159&amp;"*",'EPA_US9RT techs'!$A$2:$I$1722,9,FALSE),"")</f>
        <v/>
      </c>
      <c r="R161" s="14" t="str">
        <f>IFERROR(VLOOKUP($A$1&amp;'Service PJ'!$D159&amp;'Service PJ'!$B159&amp;'Service PJ'!$A159&amp;"*",'EPA_US9RT techs'!$A$2:$I$1722,9,FALSE),"")</f>
        <v/>
      </c>
      <c r="S161" s="14" t="str">
        <f>IFERROR(VLOOKUP($A$1&amp;'Service PJ'!$D159&amp;'Service PJ'!$B159&amp;'Service PJ'!$A159&amp;"*",'EPA_US9RT techs'!$A$2:$I$1722,9,FALSE),"")</f>
        <v/>
      </c>
      <c r="T161" s="14" t="str">
        <f>IFERROR(VLOOKUP($A$1&amp;'Service PJ'!$D159&amp;'Service PJ'!$B159&amp;'Service PJ'!$A159&amp;"*",'EPA_US9RT techs'!$A$2:$I$1722,9,FALSE),"")</f>
        <v/>
      </c>
      <c r="U161" s="14" t="str">
        <f>IFERROR(VLOOKUP($A$1&amp;'Service PJ'!$D159&amp;'Service PJ'!$B159&amp;'Service PJ'!$A159&amp;"*",'EPA_US9RT techs'!$A$2:$I$1722,9,FALSE),"")</f>
        <v/>
      </c>
      <c r="V161" s="14" t="str">
        <f>IFERROR(VLOOKUP($A$1&amp;'Service PJ'!$D159&amp;'Service PJ'!$B159&amp;'Service PJ'!$A159&amp;"*",'EPA_US9RT techs'!$A$2:$I$1722,9,FALSE),"")</f>
        <v/>
      </c>
      <c r="W161" s="14" t="str">
        <f>IFERROR(VLOOKUP($A$1&amp;'Service PJ'!$D159&amp;'Service PJ'!$B159&amp;'Service PJ'!$A159&amp;"*",'EPA_US9RT techs'!$A$2:$I$1722,9,FALSE),"")</f>
        <v/>
      </c>
      <c r="X161" s="14" t="str">
        <f>IFERROR(VLOOKUP($A$1&amp;'Service PJ'!$D159&amp;'Service PJ'!$B159&amp;'Service PJ'!$A159&amp;"*",'EPA_US9RT techs'!$A$2:$I$1722,9,FALSE),"")</f>
        <v/>
      </c>
      <c r="Y161" s="14" t="str">
        <f>IFERROR(VLOOKUP($A$1&amp;'Service PJ'!$D159&amp;'Service PJ'!$B159&amp;'Service PJ'!$A159&amp;"*",'EPA_US9RT techs'!$A$2:$I$1722,9,FALSE),"")</f>
        <v/>
      </c>
      <c r="Z161" s="14" t="str">
        <f>IFERROR(VLOOKUP($A$1&amp;'Service PJ'!$D159&amp;'Service PJ'!$B159&amp;'Service PJ'!$A159&amp;"*",'EPA_US9RT techs'!$A$2:$I$1722,9,FALSE),"")</f>
        <v/>
      </c>
      <c r="AA161" s="14" t="str">
        <f>IFERROR(VLOOKUP($A$1&amp;'Service PJ'!$D159&amp;'Service PJ'!$B159&amp;'Service PJ'!$A159&amp;"*",'EPA_US9RT techs'!$A$2:$I$1722,9,FALSE),"")</f>
        <v/>
      </c>
      <c r="AB161" s="14" t="str">
        <f>IFERROR(VLOOKUP($A$1&amp;'Service PJ'!$D159&amp;'Service PJ'!$B159&amp;'Service PJ'!$A159&amp;"*",'EPA_US9RT techs'!$A$2:$I$1722,9,FALSE),"")</f>
        <v/>
      </c>
      <c r="AC161" s="14" t="str">
        <f>IFERROR(VLOOKUP($A$1&amp;'Service PJ'!$D159&amp;'Service PJ'!$B159&amp;'Service PJ'!$A159&amp;"*",'EPA_US9RT techs'!$A$2:$I$1722,9,FALSE),"")</f>
        <v/>
      </c>
      <c r="AD161" s="14" t="str">
        <f>IFERROR(VLOOKUP($A$1&amp;'Service PJ'!$D159&amp;'Service PJ'!$B159&amp;'Service PJ'!$A159&amp;"*",'EPA_US9RT techs'!$A$2:$I$1722,9,FALSE),"")</f>
        <v/>
      </c>
      <c r="AE161" s="14" t="str">
        <f>IFERROR(VLOOKUP($A$1&amp;'Service PJ'!$D159&amp;'Service PJ'!$B159&amp;'Service PJ'!$A159&amp;"*",'EPA_US9RT techs'!$A$2:$I$1722,9,FALSE),"")</f>
        <v/>
      </c>
      <c r="AG161" t="str">
        <f>IF(SUM(AH161:AX161)=0,"\I:",'Service PJ'!$D159&amp;"_"&amp;'Service PJ'!$E159&amp;"_"&amp;'Service PJ'!$C159)</f>
        <v>\I:</v>
      </c>
      <c r="AH161" s="14" t="str">
        <f>IFERROR(VLOOKUP($AG$1&amp;'Service PJ'!$D159&amp;'Service PJ'!$B159&amp;'Service PJ'!$A159&amp;"*",'EPA_US9RT techs'!$A$2:$I$1722,9,FALSE),"")</f>
        <v/>
      </c>
      <c r="AI161" s="14" t="str">
        <f>IFERROR(VLOOKUP($AG$1&amp;'Service PJ'!$D159&amp;'Service PJ'!$B159&amp;'Service PJ'!$A159&amp;"*",'EPA_US9RT techs'!$A$2:$I$1722,9,FALSE),"")</f>
        <v/>
      </c>
      <c r="AJ161" s="14" t="str">
        <f>IFERROR(VLOOKUP($AG$1&amp;'Service PJ'!$D159&amp;'Service PJ'!$B159&amp;'Service PJ'!$A159&amp;"*",'EPA_US9RT techs'!$A$2:$I$1722,9,FALSE),"")</f>
        <v/>
      </c>
      <c r="AK161" s="14" t="str">
        <f>IFERROR(VLOOKUP($AG$1&amp;'Service PJ'!$D159&amp;'Service PJ'!$B159&amp;'Service PJ'!$A159&amp;"*",'EPA_US9RT techs'!$A$2:$I$1722,9,FALSE),"")</f>
        <v/>
      </c>
      <c r="AL161" s="14" t="str">
        <f>IFERROR(VLOOKUP($AG$1&amp;'Service PJ'!$D159&amp;'Service PJ'!$B159&amp;'Service PJ'!$A159&amp;"*",'EPA_US9RT techs'!$A$2:$I$1722,9,FALSE),"")</f>
        <v/>
      </c>
      <c r="AM161" s="14" t="str">
        <f>IFERROR(VLOOKUP($AG$1&amp;'Service PJ'!$D159&amp;'Service PJ'!$B159&amp;'Service PJ'!$A159&amp;"*",'EPA_US9RT techs'!$A$2:$I$1722,9,FALSE),"")</f>
        <v/>
      </c>
      <c r="AN161" s="14" t="str">
        <f>IFERROR(VLOOKUP($AG$1&amp;'Service PJ'!$D159&amp;'Service PJ'!$B159&amp;'Service PJ'!$A159&amp;"*",'EPA_US9RT techs'!$A$2:$I$1722,9,FALSE),"")</f>
        <v/>
      </c>
      <c r="AO161" s="14" t="str">
        <f>IFERROR(VLOOKUP($AG$1&amp;'Service PJ'!$D159&amp;'Service PJ'!$B159&amp;'Service PJ'!$A159&amp;"*",'EPA_US9RT techs'!$A$2:$I$1722,9,FALSE),"")</f>
        <v/>
      </c>
      <c r="AP161" s="14" t="str">
        <f>IFERROR(VLOOKUP($AG$1&amp;'Service PJ'!$D159&amp;'Service PJ'!$B159&amp;'Service PJ'!$A159&amp;"*",'EPA_US9RT techs'!$A$2:$I$1722,9,FALSE),"")</f>
        <v/>
      </c>
      <c r="AQ161" s="14" t="str">
        <f>IFERROR(VLOOKUP($AG$1&amp;'Service PJ'!$D159&amp;'Service PJ'!$B159&amp;'Service PJ'!$A159&amp;"*",'EPA_US9RT techs'!$A$2:$I$1722,9,FALSE),"")</f>
        <v/>
      </c>
      <c r="AR161" s="14" t="str">
        <f>IFERROR(VLOOKUP($AG$1&amp;'Service PJ'!$D159&amp;'Service PJ'!$B159&amp;'Service PJ'!$A159&amp;"*",'EPA_US9RT techs'!$A$2:$I$1722,9,FALSE),"")</f>
        <v/>
      </c>
      <c r="AS161" s="14" t="str">
        <f>IFERROR(VLOOKUP($AG$1&amp;'Service PJ'!$D159&amp;'Service PJ'!$B159&amp;'Service PJ'!$A159&amp;"*",'EPA_US9RT techs'!$A$2:$I$1722,9,FALSE),"")</f>
        <v/>
      </c>
      <c r="AT161" s="14" t="str">
        <f>IFERROR(VLOOKUP($AG$1&amp;'Service PJ'!$D159&amp;'Service PJ'!$B159&amp;'Service PJ'!$A159&amp;"*",'EPA_US9RT techs'!$A$2:$I$1722,9,FALSE),"")</f>
        <v/>
      </c>
      <c r="AU161" s="14" t="str">
        <f>IFERROR(VLOOKUP($AG$1&amp;'Service PJ'!$D159&amp;'Service PJ'!$B159&amp;'Service PJ'!$A159&amp;"*",'EPA_US9RT techs'!$A$2:$I$1722,9,FALSE),"")</f>
        <v/>
      </c>
      <c r="AV161" s="14" t="str">
        <f>IFERROR(VLOOKUP($AG$1&amp;'Service PJ'!$D159&amp;'Service PJ'!$B159&amp;'Service PJ'!$A159&amp;"*",'EPA_US9RT techs'!$A$2:$I$1722,9,FALSE),"")</f>
        <v/>
      </c>
      <c r="AW161" s="14" t="str">
        <f>IFERROR(VLOOKUP($AG$1&amp;'Service PJ'!$D159&amp;'Service PJ'!$B159&amp;'Service PJ'!$A159&amp;"*",'EPA_US9RT techs'!$A$2:$I$1722,9,FALSE),"")</f>
        <v/>
      </c>
      <c r="AX161" s="14" t="str">
        <f>IFERROR(VLOOKUP($AG$1&amp;'Service PJ'!$D159&amp;'Service PJ'!$B159&amp;'Service PJ'!$A159&amp;"*",'EPA_US9RT techs'!$A$2:$I$1722,9,FALSE),"")</f>
        <v/>
      </c>
      <c r="AY161" s="14" t="str">
        <f>IFERROR(VLOOKUP($AG$1&amp;'Service PJ'!$D159&amp;'Service PJ'!$B159&amp;'Service PJ'!$A159&amp;"*",'EPA_US9RT techs'!$A$2:$I$1722,9,FALSE),"")</f>
        <v/>
      </c>
      <c r="AZ161" s="14" t="str">
        <f>IFERROR(VLOOKUP($AG$1&amp;'Service PJ'!$D159&amp;'Service PJ'!$B159&amp;'Service PJ'!$A159&amp;"*",'EPA_US9RT techs'!$A$2:$I$1722,9,FALSE),"")</f>
        <v/>
      </c>
      <c r="BA161" s="14" t="str">
        <f>IFERROR(VLOOKUP($AG$1&amp;'Service PJ'!$D159&amp;'Service PJ'!$B159&amp;'Service PJ'!$A159&amp;"*",'EPA_US9RT techs'!$A$2:$I$1722,9,FALSE),"")</f>
        <v/>
      </c>
      <c r="BB161" s="14" t="str">
        <f>IFERROR(VLOOKUP($AG$1&amp;'Service PJ'!$D159&amp;'Service PJ'!$B159&amp;'Service PJ'!$A159&amp;"*",'EPA_US9RT techs'!$A$2:$I$1722,9,FALSE),"")</f>
        <v/>
      </c>
      <c r="BC161" s="14" t="str">
        <f>IFERROR(VLOOKUP($AG$1&amp;'Service PJ'!$D159&amp;'Service PJ'!$B159&amp;'Service PJ'!$A159&amp;"*",'EPA_US9RT techs'!$A$2:$I$1722,9,FALSE),"")</f>
        <v/>
      </c>
      <c r="BD161" s="14" t="str">
        <f>IFERROR(VLOOKUP($AG$1&amp;'Service PJ'!$D159&amp;'Service PJ'!$B159&amp;'Service PJ'!$A159&amp;"*",'EPA_US9RT techs'!$A$2:$I$1722,9,FALSE),"")</f>
        <v/>
      </c>
      <c r="BE161" s="14" t="str">
        <f>IFERROR(VLOOKUP($AG$1&amp;'Service PJ'!$D159&amp;'Service PJ'!$B159&amp;'Service PJ'!$A159&amp;"*",'EPA_US9RT techs'!$A$2:$I$1722,9,FALSE),"")</f>
        <v/>
      </c>
      <c r="BF161" s="14" t="str">
        <f>IFERROR(VLOOKUP($AG$1&amp;'Service PJ'!$D159&amp;'Service PJ'!$B159&amp;'Service PJ'!$A159&amp;"*",'EPA_US9RT techs'!$A$2:$I$1722,9,FALSE),"")</f>
        <v/>
      </c>
      <c r="BG161" s="14" t="str">
        <f>IFERROR(VLOOKUP($AG$1&amp;'Service PJ'!$D159&amp;'Service PJ'!$B159&amp;'Service PJ'!$A159&amp;"*",'EPA_US9RT techs'!$A$2:$I$1722,9,FALSE),"")</f>
        <v/>
      </c>
      <c r="BH161" s="14" t="str">
        <f>IFERROR(VLOOKUP($AG$1&amp;'Service PJ'!$D159&amp;'Service PJ'!$B159&amp;'Service PJ'!$A159&amp;"*",'EPA_US9RT techs'!$A$2:$I$1722,9,FALSE),"")</f>
        <v/>
      </c>
      <c r="BI161" s="14" t="str">
        <f>IFERROR(VLOOKUP($AG$1&amp;'Service PJ'!$D159&amp;'Service PJ'!$B159&amp;'Service PJ'!$A159&amp;"*",'EPA_US9RT techs'!$A$2:$I$1722,9,FALSE),"")</f>
        <v/>
      </c>
      <c r="BJ161" s="14" t="str">
        <f>IFERROR(VLOOKUP($AG$1&amp;'Service PJ'!$D159&amp;'Service PJ'!$B159&amp;'Service PJ'!$A159&amp;"*",'EPA_US9RT techs'!$A$2:$I$1722,9,FALSE),"")</f>
        <v/>
      </c>
      <c r="BK161" s="14" t="str">
        <f>IFERROR(VLOOKUP($AG$1&amp;'Service PJ'!$D159&amp;'Service PJ'!$B159&amp;'Service PJ'!$A159&amp;"*",'EPA_US9RT techs'!$A$2:$I$1722,9,FALSE),"")</f>
        <v/>
      </c>
      <c r="BM161" t="str">
        <f>IF(SUM(BN161:CD161)=0,"\I:",'Service PJ'!$D159&amp;"_"&amp;'Service PJ'!$E159&amp;"_"&amp;'Service PJ'!$C159)</f>
        <v>\I:</v>
      </c>
      <c r="BN161" s="14" t="str">
        <f>IFERROR(VLOOKUP($BM$1&amp;'Service PJ'!$D159&amp;'Service PJ'!$B159&amp;'Service PJ'!$A159&amp;"*",'EPA_US9RT techs'!$A$2:$I$1722,9,FALSE),"")</f>
        <v/>
      </c>
      <c r="BO161" s="14" t="str">
        <f>IFERROR(VLOOKUP($BM$1&amp;'Service PJ'!$D159&amp;'Service PJ'!$B159&amp;'Service PJ'!$A159&amp;"*",'EPA_US9RT techs'!$A$2:$I$1722,9,FALSE),"")</f>
        <v/>
      </c>
      <c r="BP161" s="14" t="str">
        <f>IFERROR(VLOOKUP($BM$1&amp;'Service PJ'!$D159&amp;'Service PJ'!$B159&amp;'Service PJ'!$A159&amp;"*",'EPA_US9RT techs'!$A$2:$I$1722,9,FALSE),"")</f>
        <v/>
      </c>
      <c r="BQ161" s="14" t="str">
        <f>IFERROR(VLOOKUP($BM$1&amp;'Service PJ'!$D159&amp;'Service PJ'!$B159&amp;'Service PJ'!$A159&amp;"*",'EPA_US9RT techs'!$A$2:$I$1722,9,FALSE),"")</f>
        <v/>
      </c>
      <c r="BR161" s="14" t="str">
        <f>IFERROR(VLOOKUP($BM$1&amp;'Service PJ'!$D159&amp;'Service PJ'!$B159&amp;'Service PJ'!$A159&amp;"*",'EPA_US9RT techs'!$A$2:$I$1722,9,FALSE),"")</f>
        <v/>
      </c>
      <c r="BS161" s="14" t="str">
        <f>IFERROR(VLOOKUP($BM$1&amp;'Service PJ'!$D159&amp;'Service PJ'!$B159&amp;'Service PJ'!$A159&amp;"*",'EPA_US9RT techs'!$A$2:$I$1722,9,FALSE),"")</f>
        <v/>
      </c>
      <c r="BT161" s="14" t="str">
        <f>IFERROR(VLOOKUP($BM$1&amp;'Service PJ'!$D159&amp;'Service PJ'!$B159&amp;'Service PJ'!$A159&amp;"*",'EPA_US9RT techs'!$A$2:$I$1722,9,FALSE),"")</f>
        <v/>
      </c>
      <c r="BU161" s="14" t="str">
        <f>IFERROR(VLOOKUP($BM$1&amp;'Service PJ'!$D159&amp;'Service PJ'!$B159&amp;'Service PJ'!$A159&amp;"*",'EPA_US9RT techs'!$A$2:$I$1722,9,FALSE),"")</f>
        <v/>
      </c>
      <c r="BV161" s="14" t="str">
        <f>IFERROR(VLOOKUP($BM$1&amp;'Service PJ'!$D159&amp;'Service PJ'!$B159&amp;'Service PJ'!$A159&amp;"*",'EPA_US9RT techs'!$A$2:$I$1722,9,FALSE),"")</f>
        <v/>
      </c>
      <c r="BW161" s="14" t="str">
        <f>IFERROR(VLOOKUP($BM$1&amp;'Service PJ'!$D159&amp;'Service PJ'!$B159&amp;'Service PJ'!$A159&amp;"*",'EPA_US9RT techs'!$A$2:$I$1722,9,FALSE),"")</f>
        <v/>
      </c>
      <c r="BX161" s="14" t="str">
        <f>IFERROR(VLOOKUP($BM$1&amp;'Service PJ'!$D159&amp;'Service PJ'!$B159&amp;'Service PJ'!$A159&amp;"*",'EPA_US9RT techs'!$A$2:$I$1722,9,FALSE),"")</f>
        <v/>
      </c>
      <c r="BY161" s="14" t="str">
        <f>IFERROR(VLOOKUP($BM$1&amp;'Service PJ'!$D159&amp;'Service PJ'!$B159&amp;'Service PJ'!$A159&amp;"*",'EPA_US9RT techs'!$A$2:$I$1722,9,FALSE),"")</f>
        <v/>
      </c>
      <c r="BZ161" s="14" t="str">
        <f>IFERROR(VLOOKUP($BM$1&amp;'Service PJ'!$D159&amp;'Service PJ'!$B159&amp;'Service PJ'!$A159&amp;"*",'EPA_US9RT techs'!$A$2:$I$1722,9,FALSE),"")</f>
        <v/>
      </c>
      <c r="CA161" s="14" t="str">
        <f>IFERROR(VLOOKUP($BM$1&amp;'Service PJ'!$D159&amp;'Service PJ'!$B159&amp;'Service PJ'!$A159&amp;"*",'EPA_US9RT techs'!$A$2:$I$1722,9,FALSE),"")</f>
        <v/>
      </c>
      <c r="CB161" s="14" t="str">
        <f>IFERROR(VLOOKUP($BM$1&amp;'Service PJ'!$D159&amp;'Service PJ'!$B159&amp;'Service PJ'!$A159&amp;"*",'EPA_US9RT techs'!$A$2:$I$1722,9,FALSE),"")</f>
        <v/>
      </c>
      <c r="CC161" s="14" t="str">
        <f>IFERROR(VLOOKUP($BM$1&amp;'Service PJ'!$D159&amp;'Service PJ'!$B159&amp;'Service PJ'!$A159&amp;"*",'EPA_US9RT techs'!$A$2:$I$1722,9,FALSE),"")</f>
        <v/>
      </c>
      <c r="CD161" s="14" t="str">
        <f>IFERROR(VLOOKUP($BM$1&amp;'Service PJ'!$D159&amp;'Service PJ'!$B159&amp;'Service PJ'!$A159&amp;"*",'EPA_US9RT techs'!$A$2:$I$1722,9,FALSE),"")</f>
        <v/>
      </c>
      <c r="CE161" s="14" t="str">
        <f>IFERROR(VLOOKUP($BM$1&amp;'Service PJ'!$D159&amp;'Service PJ'!$B159&amp;'Service PJ'!$A159&amp;"*",'EPA_US9RT techs'!$A$2:$I$1722,9,FALSE),"")</f>
        <v/>
      </c>
      <c r="CF161" s="14" t="str">
        <f>IFERROR(VLOOKUP($BM$1&amp;'Service PJ'!$D159&amp;'Service PJ'!$B159&amp;'Service PJ'!$A159&amp;"*",'EPA_US9RT techs'!$A$2:$I$1722,9,FALSE),"")</f>
        <v/>
      </c>
      <c r="CG161" s="14" t="str">
        <f>IFERROR(VLOOKUP($BM$1&amp;'Service PJ'!$D159&amp;'Service PJ'!$B159&amp;'Service PJ'!$A159&amp;"*",'EPA_US9RT techs'!$A$2:$I$1722,9,FALSE),"")</f>
        <v/>
      </c>
      <c r="CH161" s="14" t="str">
        <f>IFERROR(VLOOKUP($BM$1&amp;'Service PJ'!$D159&amp;'Service PJ'!$B159&amp;'Service PJ'!$A159&amp;"*",'EPA_US9RT techs'!$A$2:$I$1722,9,FALSE),"")</f>
        <v/>
      </c>
      <c r="CI161" s="14" t="str">
        <f>IFERROR(VLOOKUP($BM$1&amp;'Service PJ'!$D159&amp;'Service PJ'!$B159&amp;'Service PJ'!$A159&amp;"*",'EPA_US9RT techs'!$A$2:$I$1722,9,FALSE),"")</f>
        <v/>
      </c>
      <c r="CJ161" s="14" t="str">
        <f>IFERROR(VLOOKUP($BM$1&amp;'Service PJ'!$D159&amp;'Service PJ'!$B159&amp;'Service PJ'!$A159&amp;"*",'EPA_US9RT techs'!$A$2:$I$1722,9,FALSE),"")</f>
        <v/>
      </c>
      <c r="CK161" s="14" t="str">
        <f>IFERROR(VLOOKUP($BM$1&amp;'Service PJ'!$D159&amp;'Service PJ'!$B159&amp;'Service PJ'!$A159&amp;"*",'EPA_US9RT techs'!$A$2:$I$1722,9,FALSE),"")</f>
        <v/>
      </c>
      <c r="CL161" s="14" t="str">
        <f>IFERROR(VLOOKUP($BM$1&amp;'Service PJ'!$D159&amp;'Service PJ'!$B159&amp;'Service PJ'!$A159&amp;"*",'EPA_US9RT techs'!$A$2:$I$1722,9,FALSE),"")</f>
        <v/>
      </c>
      <c r="CM161" s="14" t="str">
        <f>IFERROR(VLOOKUP($BM$1&amp;'Service PJ'!$D159&amp;'Service PJ'!$B159&amp;'Service PJ'!$A159&amp;"*",'EPA_US9RT techs'!$A$2:$I$1722,9,FALSE),"")</f>
        <v/>
      </c>
      <c r="CN161" s="14" t="str">
        <f>IFERROR(VLOOKUP($BM$1&amp;'Service PJ'!$D159&amp;'Service PJ'!$B159&amp;'Service PJ'!$A159&amp;"*",'EPA_US9RT techs'!$A$2:$I$1722,9,FALSE),"")</f>
        <v/>
      </c>
      <c r="CO161" s="14" t="str">
        <f>IFERROR(VLOOKUP($BM$1&amp;'Service PJ'!$D159&amp;'Service PJ'!$B159&amp;'Service PJ'!$A159&amp;"*",'EPA_US9RT techs'!$A$2:$I$1722,9,FALSE),"")</f>
        <v/>
      </c>
      <c r="CP161" s="14" t="str">
        <f>IFERROR(VLOOKUP($BM$1&amp;'Service PJ'!$D159&amp;'Service PJ'!$B159&amp;'Service PJ'!$A159&amp;"*",'EPA_US9RT techs'!$A$2:$I$1722,9,FALSE),"")</f>
        <v/>
      </c>
      <c r="CQ161" s="14" t="str">
        <f>IFERROR(VLOOKUP($BM$1&amp;'Service PJ'!$D159&amp;'Service PJ'!$B159&amp;'Service PJ'!$A159&amp;"*",'EPA_US9RT techs'!$A$2:$I$1722,9,FALSE),"")</f>
        <v/>
      </c>
      <c r="CS161" t="str">
        <f>IF(SUM(CT161:DJ161)=0,"\I:",'Service PJ'!$D159&amp;"_"&amp;'Service PJ'!$E159&amp;"_"&amp;'Service PJ'!$C159)</f>
        <v>IFP_OTH_OIL</v>
      </c>
      <c r="CT161" s="2">
        <f>IFERROR(VLOOKUP($CS$1&amp;'Service PJ'!$D159&amp;'Service PJ'!$B159&amp;'Service PJ'!$A159&amp;"*",'EPA_US9RT techs'!$A$2:$I$1722,9,FALSE),"")</f>
        <v>30</v>
      </c>
      <c r="CU161" s="2">
        <f>IFERROR(VLOOKUP($CS$1&amp;'Service PJ'!$D159&amp;'Service PJ'!$B159&amp;'Service PJ'!$A159&amp;"*",'EPA_US9RT techs'!$A$2:$I$1722,9,FALSE),"")</f>
        <v>30</v>
      </c>
      <c r="CV161" s="2">
        <f>IFERROR(VLOOKUP($CS$1&amp;'Service PJ'!$D159&amp;'Service PJ'!$B159&amp;'Service PJ'!$A159&amp;"*",'EPA_US9RT techs'!$A$2:$I$1722,9,FALSE),"")</f>
        <v>30</v>
      </c>
      <c r="CW161" s="2">
        <f>IFERROR(VLOOKUP($CS$1&amp;'Service PJ'!$D159&amp;'Service PJ'!$B159&amp;'Service PJ'!$A159&amp;"*",'EPA_US9RT techs'!$A$2:$I$1722,9,FALSE),"")</f>
        <v>30</v>
      </c>
      <c r="CX161" s="2">
        <f>IFERROR(VLOOKUP($CS$1&amp;'Service PJ'!$D159&amp;'Service PJ'!$B159&amp;'Service PJ'!$A159&amp;"*",'EPA_US9RT techs'!$A$2:$I$1722,9,FALSE),"")</f>
        <v>30</v>
      </c>
      <c r="CY161" s="2">
        <f>IFERROR(VLOOKUP($CS$1&amp;'Service PJ'!$D159&amp;'Service PJ'!$B159&amp;'Service PJ'!$A159&amp;"*",'EPA_US9RT techs'!$A$2:$I$1722,9,FALSE),"")</f>
        <v>30</v>
      </c>
      <c r="CZ161" s="2">
        <f>IFERROR(VLOOKUP($CS$1&amp;'Service PJ'!$D159&amp;'Service PJ'!$B159&amp;'Service PJ'!$A159&amp;"*",'EPA_US9RT techs'!$A$2:$I$1722,9,FALSE),"")</f>
        <v>30</v>
      </c>
      <c r="DA161" s="2">
        <f>IFERROR(VLOOKUP($CS$1&amp;'Service PJ'!$D159&amp;'Service PJ'!$B159&amp;'Service PJ'!$A159&amp;"*",'EPA_US9RT techs'!$A$2:$I$1722,9,FALSE),"")</f>
        <v>30</v>
      </c>
      <c r="DB161" s="2">
        <f>IFERROR(VLOOKUP($CS$1&amp;'Service PJ'!$D159&amp;'Service PJ'!$B159&amp;'Service PJ'!$A159&amp;"*",'EPA_US9RT techs'!$A$2:$I$1722,9,FALSE),"")</f>
        <v>30</v>
      </c>
      <c r="DC161" s="2">
        <f>IFERROR(VLOOKUP($CS$1&amp;'Service PJ'!$D159&amp;'Service PJ'!$B159&amp;'Service PJ'!$A159&amp;"*",'EPA_US9RT techs'!$A$2:$I$1722,9,FALSE),"")</f>
        <v>30</v>
      </c>
      <c r="DD161" s="2">
        <f>IFERROR(VLOOKUP($CS$1&amp;'Service PJ'!$D159&amp;'Service PJ'!$B159&amp;'Service PJ'!$A159&amp;"*",'EPA_US9RT techs'!$A$2:$I$1722,9,FALSE),"")</f>
        <v>30</v>
      </c>
      <c r="DE161" s="2">
        <f>IFERROR(VLOOKUP($CS$1&amp;'Service PJ'!$D159&amp;'Service PJ'!$B159&amp;'Service PJ'!$A159&amp;"*",'EPA_US9RT techs'!$A$2:$I$1722,9,FALSE),"")</f>
        <v>30</v>
      </c>
      <c r="DF161" s="2">
        <f>IFERROR(VLOOKUP($CS$1&amp;'Service PJ'!$D159&amp;'Service PJ'!$B159&amp;'Service PJ'!$A159&amp;"*",'EPA_US9RT techs'!$A$2:$I$1722,9,FALSE),"")</f>
        <v>30</v>
      </c>
      <c r="DG161" s="2">
        <f>IFERROR(VLOOKUP($CS$1&amp;'Service PJ'!$D159&amp;'Service PJ'!$B159&amp;'Service PJ'!$A159&amp;"*",'EPA_US9RT techs'!$A$2:$I$1722,9,FALSE),"")</f>
        <v>30</v>
      </c>
      <c r="DH161" s="2">
        <f>IFERROR(VLOOKUP($CS$1&amp;'Service PJ'!$D159&amp;'Service PJ'!$B159&amp;'Service PJ'!$A159&amp;"*",'EPA_US9RT techs'!$A$2:$I$1722,9,FALSE),"")</f>
        <v>30</v>
      </c>
      <c r="DI161" s="2">
        <f>IFERROR(VLOOKUP($CS$1&amp;'Service PJ'!$D159&amp;'Service PJ'!$B159&amp;'Service PJ'!$A159&amp;"*",'EPA_US9RT techs'!$A$2:$I$1722,9,FALSE),"")</f>
        <v>30</v>
      </c>
      <c r="DJ161" s="2">
        <f>IFERROR(VLOOKUP($CS$1&amp;'Service PJ'!$D159&amp;'Service PJ'!$B159&amp;'Service PJ'!$A159&amp;"*",'EPA_US9RT techs'!$A$2:$I$1722,9,FALSE),"")</f>
        <v>30</v>
      </c>
      <c r="DK161" s="2">
        <f>IFERROR(VLOOKUP($CS$1&amp;'Service PJ'!$D159&amp;'Service PJ'!$B159&amp;'Service PJ'!$A159&amp;"*",'EPA_US9RT techs'!$A$2:$I$1722,9,FALSE),"")</f>
        <v>30</v>
      </c>
      <c r="DL161" s="2">
        <f>IFERROR(VLOOKUP($CS$1&amp;'Service PJ'!$D159&amp;'Service PJ'!$B159&amp;'Service PJ'!$A159&amp;"*",'EPA_US9RT techs'!$A$2:$I$1722,9,FALSE),"")</f>
        <v>30</v>
      </c>
      <c r="DM161" s="2">
        <f>IFERROR(VLOOKUP($CS$1&amp;'Service PJ'!$D159&amp;'Service PJ'!$B159&amp;'Service PJ'!$A159&amp;"*",'EPA_US9RT techs'!$A$2:$I$1722,9,FALSE),"")</f>
        <v>30</v>
      </c>
      <c r="DN161" s="2">
        <f>IFERROR(VLOOKUP($CS$1&amp;'Service PJ'!$D159&amp;'Service PJ'!$B159&amp;'Service PJ'!$A159&amp;"*",'EPA_US9RT techs'!$A$2:$I$1722,9,FALSE),"")</f>
        <v>30</v>
      </c>
      <c r="DO161" s="2">
        <f>IFERROR(VLOOKUP($CS$1&amp;'Service PJ'!$D159&amp;'Service PJ'!$B159&amp;'Service PJ'!$A159&amp;"*",'EPA_US9RT techs'!$A$2:$I$1722,9,FALSE),"")</f>
        <v>30</v>
      </c>
      <c r="DP161" s="2">
        <f>IFERROR(VLOOKUP($CS$1&amp;'Service PJ'!$D159&amp;'Service PJ'!$B159&amp;'Service PJ'!$A159&amp;"*",'EPA_US9RT techs'!$A$2:$I$1722,9,FALSE),"")</f>
        <v>30</v>
      </c>
      <c r="DQ161" s="2">
        <f>IFERROR(VLOOKUP($CS$1&amp;'Service PJ'!$D159&amp;'Service PJ'!$B159&amp;'Service PJ'!$A159&amp;"*",'EPA_US9RT techs'!$A$2:$I$1722,9,FALSE),"")</f>
        <v>30</v>
      </c>
      <c r="DR161" s="2">
        <f>IFERROR(VLOOKUP($CS$1&amp;'Service PJ'!$D159&amp;'Service PJ'!$B159&amp;'Service PJ'!$A159&amp;"*",'EPA_US9RT techs'!$A$2:$I$1722,9,FALSE),"")</f>
        <v>30</v>
      </c>
      <c r="DS161" s="2">
        <f>IFERROR(VLOOKUP($CS$1&amp;'Service PJ'!$D159&amp;'Service PJ'!$B159&amp;'Service PJ'!$A159&amp;"*",'EPA_US9RT techs'!$A$2:$I$1722,9,FALSE),"")</f>
        <v>30</v>
      </c>
      <c r="DT161" s="2">
        <f>IFERROR(VLOOKUP($CS$1&amp;'Service PJ'!$D159&amp;'Service PJ'!$B159&amp;'Service PJ'!$A159&amp;"*",'EPA_US9RT techs'!$A$2:$I$1722,9,FALSE),"")</f>
        <v>30</v>
      </c>
      <c r="DU161" s="2">
        <f>IFERROR(VLOOKUP($CS$1&amp;'Service PJ'!$D159&amp;'Service PJ'!$B159&amp;'Service PJ'!$A159&amp;"*",'EPA_US9RT techs'!$A$2:$I$1722,9,FALSE),"")</f>
        <v>30</v>
      </c>
      <c r="DV161" s="2">
        <f>IFERROR(VLOOKUP($CS$1&amp;'Service PJ'!$D159&amp;'Service PJ'!$B159&amp;'Service PJ'!$A159&amp;"*",'EPA_US9RT techs'!$A$2:$I$1722,9,FALSE),"")</f>
        <v>30</v>
      </c>
      <c r="DW161" s="2">
        <f>IFERROR(VLOOKUP($CS$1&amp;'Service PJ'!$D159&amp;'Service PJ'!$B159&amp;'Service PJ'!$A159&amp;"*",'EPA_US9RT techs'!$A$2:$I$1722,9,FALSE),"")</f>
        <v>30</v>
      </c>
    </row>
    <row r="162" spans="1:127" x14ac:dyDescent="0.45">
      <c r="A162" t="str">
        <f>IF(SUM(B162:R162)=0,"\I:",'Service PJ'!$D160&amp;"_"&amp;'Service PJ'!$E160&amp;"_"&amp;'Service PJ'!$C160)</f>
        <v>IOI_MDR_OIL</v>
      </c>
      <c r="B162" s="14">
        <f>IFERROR(VLOOKUP($A$1&amp;'Service PJ'!$D160&amp;'Service PJ'!$B160&amp;'Service PJ'!$A160&amp;"*",'EPA_US9RT techs'!$A$2:$I$1722,9,FALSE),"")</f>
        <v>31.461021145499998</v>
      </c>
      <c r="C162" s="14">
        <f>IFERROR(VLOOKUP($A$1&amp;'Service PJ'!$D160&amp;'Service PJ'!$B160&amp;'Service PJ'!$A160&amp;"*",'EPA_US9RT techs'!$A$2:$I$1722,9,FALSE),"")</f>
        <v>31.461021145499998</v>
      </c>
      <c r="D162" s="14">
        <f>IFERROR(VLOOKUP($A$1&amp;'Service PJ'!$D160&amp;'Service PJ'!$B160&amp;'Service PJ'!$A160&amp;"*",'EPA_US9RT techs'!$A$2:$I$1722,9,FALSE),"")</f>
        <v>31.461021145499998</v>
      </c>
      <c r="E162" s="14">
        <f>IFERROR(VLOOKUP($A$1&amp;'Service PJ'!$D160&amp;'Service PJ'!$B160&amp;'Service PJ'!$A160&amp;"*",'EPA_US9RT techs'!$A$2:$I$1722,9,FALSE),"")</f>
        <v>31.461021145499998</v>
      </c>
      <c r="F162" s="14">
        <f>IFERROR(VLOOKUP($A$1&amp;'Service PJ'!$D160&amp;'Service PJ'!$B160&amp;'Service PJ'!$A160&amp;"*",'EPA_US9RT techs'!$A$2:$I$1722,9,FALSE),"")</f>
        <v>31.461021145499998</v>
      </c>
      <c r="G162" s="14">
        <f>IFERROR(VLOOKUP($A$1&amp;'Service PJ'!$D160&amp;'Service PJ'!$B160&amp;'Service PJ'!$A160&amp;"*",'EPA_US9RT techs'!$A$2:$I$1722,9,FALSE),"")</f>
        <v>31.461021145499998</v>
      </c>
      <c r="H162" s="14">
        <f>IFERROR(VLOOKUP($A$1&amp;'Service PJ'!$D160&amp;'Service PJ'!$B160&amp;'Service PJ'!$A160&amp;"*",'EPA_US9RT techs'!$A$2:$I$1722,9,FALSE),"")</f>
        <v>31.461021145499998</v>
      </c>
      <c r="I162" s="14">
        <f>IFERROR(VLOOKUP($A$1&amp;'Service PJ'!$D160&amp;'Service PJ'!$B160&amp;'Service PJ'!$A160&amp;"*",'EPA_US9RT techs'!$A$2:$I$1722,9,FALSE),"")</f>
        <v>31.461021145499998</v>
      </c>
      <c r="J162" s="14">
        <f>IFERROR(VLOOKUP($A$1&amp;'Service PJ'!$D160&amp;'Service PJ'!$B160&amp;'Service PJ'!$A160&amp;"*",'EPA_US9RT techs'!$A$2:$I$1722,9,FALSE),"")</f>
        <v>31.461021145499998</v>
      </c>
      <c r="K162" s="14">
        <f>IFERROR(VLOOKUP($A$1&amp;'Service PJ'!$D160&amp;'Service PJ'!$B160&amp;'Service PJ'!$A160&amp;"*",'EPA_US9RT techs'!$A$2:$I$1722,9,FALSE),"")</f>
        <v>31.461021145499998</v>
      </c>
      <c r="L162" s="14">
        <f>IFERROR(VLOOKUP($A$1&amp;'Service PJ'!$D160&amp;'Service PJ'!$B160&amp;'Service PJ'!$A160&amp;"*",'EPA_US9RT techs'!$A$2:$I$1722,9,FALSE),"")</f>
        <v>31.461021145499998</v>
      </c>
      <c r="M162" s="14">
        <f>IFERROR(VLOOKUP($A$1&amp;'Service PJ'!$D160&amp;'Service PJ'!$B160&amp;'Service PJ'!$A160&amp;"*",'EPA_US9RT techs'!$A$2:$I$1722,9,FALSE),"")</f>
        <v>31.461021145499998</v>
      </c>
      <c r="N162" s="14">
        <f>IFERROR(VLOOKUP($A$1&amp;'Service PJ'!$D160&amp;'Service PJ'!$B160&amp;'Service PJ'!$A160&amp;"*",'EPA_US9RT techs'!$A$2:$I$1722,9,FALSE),"")</f>
        <v>31.461021145499998</v>
      </c>
      <c r="O162" s="14">
        <f>IFERROR(VLOOKUP($A$1&amp;'Service PJ'!$D160&amp;'Service PJ'!$B160&amp;'Service PJ'!$A160&amp;"*",'EPA_US9RT techs'!$A$2:$I$1722,9,FALSE),"")</f>
        <v>31.461021145499998</v>
      </c>
      <c r="P162" s="14">
        <f>IFERROR(VLOOKUP($A$1&amp;'Service PJ'!$D160&amp;'Service PJ'!$B160&amp;'Service PJ'!$A160&amp;"*",'EPA_US9RT techs'!$A$2:$I$1722,9,FALSE),"")</f>
        <v>31.461021145499998</v>
      </c>
      <c r="Q162" s="14">
        <f>IFERROR(VLOOKUP($A$1&amp;'Service PJ'!$D160&amp;'Service PJ'!$B160&amp;'Service PJ'!$A160&amp;"*",'EPA_US9RT techs'!$A$2:$I$1722,9,FALSE),"")</f>
        <v>31.461021145499998</v>
      </c>
      <c r="R162" s="14">
        <f>IFERROR(VLOOKUP($A$1&amp;'Service PJ'!$D160&amp;'Service PJ'!$B160&amp;'Service PJ'!$A160&amp;"*",'EPA_US9RT techs'!$A$2:$I$1722,9,FALSE),"")</f>
        <v>31.461021145499998</v>
      </c>
      <c r="S162" s="14">
        <f>IFERROR(VLOOKUP($A$1&amp;'Service PJ'!$D160&amp;'Service PJ'!$B160&amp;'Service PJ'!$A160&amp;"*",'EPA_US9RT techs'!$A$2:$I$1722,9,FALSE),"")</f>
        <v>31.461021145499998</v>
      </c>
      <c r="T162" s="14">
        <f>IFERROR(VLOOKUP($A$1&amp;'Service PJ'!$D160&amp;'Service PJ'!$B160&amp;'Service PJ'!$A160&amp;"*",'EPA_US9RT techs'!$A$2:$I$1722,9,FALSE),"")</f>
        <v>31.461021145499998</v>
      </c>
      <c r="U162" s="14">
        <f>IFERROR(VLOOKUP($A$1&amp;'Service PJ'!$D160&amp;'Service PJ'!$B160&amp;'Service PJ'!$A160&amp;"*",'EPA_US9RT techs'!$A$2:$I$1722,9,FALSE),"")</f>
        <v>31.461021145499998</v>
      </c>
      <c r="V162" s="14">
        <f>IFERROR(VLOOKUP($A$1&amp;'Service PJ'!$D160&amp;'Service PJ'!$B160&amp;'Service PJ'!$A160&amp;"*",'EPA_US9RT techs'!$A$2:$I$1722,9,FALSE),"")</f>
        <v>31.461021145499998</v>
      </c>
      <c r="W162" s="14">
        <f>IFERROR(VLOOKUP($A$1&amp;'Service PJ'!$D160&amp;'Service PJ'!$B160&amp;'Service PJ'!$A160&amp;"*",'EPA_US9RT techs'!$A$2:$I$1722,9,FALSE),"")</f>
        <v>31.461021145499998</v>
      </c>
      <c r="X162" s="14">
        <f>IFERROR(VLOOKUP($A$1&amp;'Service PJ'!$D160&amp;'Service PJ'!$B160&amp;'Service PJ'!$A160&amp;"*",'EPA_US9RT techs'!$A$2:$I$1722,9,FALSE),"")</f>
        <v>31.461021145499998</v>
      </c>
      <c r="Y162" s="14">
        <f>IFERROR(VLOOKUP($A$1&amp;'Service PJ'!$D160&amp;'Service PJ'!$B160&amp;'Service PJ'!$A160&amp;"*",'EPA_US9RT techs'!$A$2:$I$1722,9,FALSE),"")</f>
        <v>31.461021145499998</v>
      </c>
      <c r="Z162" s="14">
        <f>IFERROR(VLOOKUP($A$1&amp;'Service PJ'!$D160&amp;'Service PJ'!$B160&amp;'Service PJ'!$A160&amp;"*",'EPA_US9RT techs'!$A$2:$I$1722,9,FALSE),"")</f>
        <v>31.461021145499998</v>
      </c>
      <c r="AA162" s="14">
        <f>IFERROR(VLOOKUP($A$1&amp;'Service PJ'!$D160&amp;'Service PJ'!$B160&amp;'Service PJ'!$A160&amp;"*",'EPA_US9RT techs'!$A$2:$I$1722,9,FALSE),"")</f>
        <v>31.461021145499998</v>
      </c>
      <c r="AB162" s="14">
        <f>IFERROR(VLOOKUP($A$1&amp;'Service PJ'!$D160&amp;'Service PJ'!$B160&amp;'Service PJ'!$A160&amp;"*",'EPA_US9RT techs'!$A$2:$I$1722,9,FALSE),"")</f>
        <v>31.461021145499998</v>
      </c>
      <c r="AC162" s="14">
        <f>IFERROR(VLOOKUP($A$1&amp;'Service PJ'!$D160&amp;'Service PJ'!$B160&amp;'Service PJ'!$A160&amp;"*",'EPA_US9RT techs'!$A$2:$I$1722,9,FALSE),"")</f>
        <v>31.461021145499998</v>
      </c>
      <c r="AD162" s="14">
        <f>IFERROR(VLOOKUP($A$1&amp;'Service PJ'!$D160&amp;'Service PJ'!$B160&amp;'Service PJ'!$A160&amp;"*",'EPA_US9RT techs'!$A$2:$I$1722,9,FALSE),"")</f>
        <v>31.461021145499998</v>
      </c>
      <c r="AE162" s="14">
        <f>IFERROR(VLOOKUP($A$1&amp;'Service PJ'!$D160&amp;'Service PJ'!$B160&amp;'Service PJ'!$A160&amp;"*",'EPA_US9RT techs'!$A$2:$I$1722,9,FALSE),"")</f>
        <v>31.461021145499998</v>
      </c>
      <c r="AG162" t="str">
        <f>IF(SUM(AH162:AX162)=0,"\I:",'Service PJ'!$D160&amp;"_"&amp;'Service PJ'!$E160&amp;"_"&amp;'Service PJ'!$C160)</f>
        <v>IOI_MDR_OIL</v>
      </c>
      <c r="AH162" s="14">
        <f>IFERROR(VLOOKUP($AG$1&amp;'Service PJ'!$D160&amp;'Service PJ'!$B160&amp;'Service PJ'!$A160&amp;"*",'EPA_US9RT techs'!$A$2:$I$1722,9,FALSE),"")</f>
        <v>3.1461021146000001</v>
      </c>
      <c r="AI162" s="14">
        <f>IFERROR(VLOOKUP($AG$1&amp;'Service PJ'!$D160&amp;'Service PJ'!$B160&amp;'Service PJ'!$A160&amp;"*",'EPA_US9RT techs'!$A$2:$I$1722,9,FALSE),"")</f>
        <v>3.1461021146000001</v>
      </c>
      <c r="AJ162" s="14">
        <f>IFERROR(VLOOKUP($AG$1&amp;'Service PJ'!$D160&amp;'Service PJ'!$B160&amp;'Service PJ'!$A160&amp;"*",'EPA_US9RT techs'!$A$2:$I$1722,9,FALSE),"")</f>
        <v>3.1461021146000001</v>
      </c>
      <c r="AK162" s="14">
        <f>IFERROR(VLOOKUP($AG$1&amp;'Service PJ'!$D160&amp;'Service PJ'!$B160&amp;'Service PJ'!$A160&amp;"*",'EPA_US9RT techs'!$A$2:$I$1722,9,FALSE),"")</f>
        <v>3.1461021146000001</v>
      </c>
      <c r="AL162" s="14">
        <f>IFERROR(VLOOKUP($AG$1&amp;'Service PJ'!$D160&amp;'Service PJ'!$B160&amp;'Service PJ'!$A160&amp;"*",'EPA_US9RT techs'!$A$2:$I$1722,9,FALSE),"")</f>
        <v>3.1461021146000001</v>
      </c>
      <c r="AM162" s="14">
        <f>IFERROR(VLOOKUP($AG$1&amp;'Service PJ'!$D160&amp;'Service PJ'!$B160&amp;'Service PJ'!$A160&amp;"*",'EPA_US9RT techs'!$A$2:$I$1722,9,FALSE),"")</f>
        <v>3.1461021146000001</v>
      </c>
      <c r="AN162" s="14">
        <f>IFERROR(VLOOKUP($AG$1&amp;'Service PJ'!$D160&amp;'Service PJ'!$B160&amp;'Service PJ'!$A160&amp;"*",'EPA_US9RT techs'!$A$2:$I$1722,9,FALSE),"")</f>
        <v>3.1461021146000001</v>
      </c>
      <c r="AO162" s="14">
        <f>IFERROR(VLOOKUP($AG$1&amp;'Service PJ'!$D160&amp;'Service PJ'!$B160&amp;'Service PJ'!$A160&amp;"*",'EPA_US9RT techs'!$A$2:$I$1722,9,FALSE),"")</f>
        <v>3.1461021146000001</v>
      </c>
      <c r="AP162" s="14">
        <f>IFERROR(VLOOKUP($AG$1&amp;'Service PJ'!$D160&amp;'Service PJ'!$B160&amp;'Service PJ'!$A160&amp;"*",'EPA_US9RT techs'!$A$2:$I$1722,9,FALSE),"")</f>
        <v>3.1461021146000001</v>
      </c>
      <c r="AQ162" s="14">
        <f>IFERROR(VLOOKUP($AG$1&amp;'Service PJ'!$D160&amp;'Service PJ'!$B160&amp;'Service PJ'!$A160&amp;"*",'EPA_US9RT techs'!$A$2:$I$1722,9,FALSE),"")</f>
        <v>3.1461021146000001</v>
      </c>
      <c r="AR162" s="14">
        <f>IFERROR(VLOOKUP($AG$1&amp;'Service PJ'!$D160&amp;'Service PJ'!$B160&amp;'Service PJ'!$A160&amp;"*",'EPA_US9RT techs'!$A$2:$I$1722,9,FALSE),"")</f>
        <v>3.1461021146000001</v>
      </c>
      <c r="AS162" s="14">
        <f>IFERROR(VLOOKUP($AG$1&amp;'Service PJ'!$D160&amp;'Service PJ'!$B160&amp;'Service PJ'!$A160&amp;"*",'EPA_US9RT techs'!$A$2:$I$1722,9,FALSE),"")</f>
        <v>3.1461021146000001</v>
      </c>
      <c r="AT162" s="14">
        <f>IFERROR(VLOOKUP($AG$1&amp;'Service PJ'!$D160&amp;'Service PJ'!$B160&amp;'Service PJ'!$A160&amp;"*",'EPA_US9RT techs'!$A$2:$I$1722,9,FALSE),"")</f>
        <v>3.1461021146000001</v>
      </c>
      <c r="AU162" s="14">
        <f>IFERROR(VLOOKUP($AG$1&amp;'Service PJ'!$D160&amp;'Service PJ'!$B160&amp;'Service PJ'!$A160&amp;"*",'EPA_US9RT techs'!$A$2:$I$1722,9,FALSE),"")</f>
        <v>3.1461021146000001</v>
      </c>
      <c r="AV162" s="14">
        <f>IFERROR(VLOOKUP($AG$1&amp;'Service PJ'!$D160&amp;'Service PJ'!$B160&amp;'Service PJ'!$A160&amp;"*",'EPA_US9RT techs'!$A$2:$I$1722,9,FALSE),"")</f>
        <v>3.1461021146000001</v>
      </c>
      <c r="AW162" s="14">
        <f>IFERROR(VLOOKUP($AG$1&amp;'Service PJ'!$D160&amp;'Service PJ'!$B160&amp;'Service PJ'!$A160&amp;"*",'EPA_US9RT techs'!$A$2:$I$1722,9,FALSE),"")</f>
        <v>3.1461021146000001</v>
      </c>
      <c r="AX162" s="14">
        <f>IFERROR(VLOOKUP($AG$1&amp;'Service PJ'!$D160&amp;'Service PJ'!$B160&amp;'Service PJ'!$A160&amp;"*",'EPA_US9RT techs'!$A$2:$I$1722,9,FALSE),"")</f>
        <v>3.1461021146000001</v>
      </c>
      <c r="AY162" s="14">
        <f>IFERROR(VLOOKUP($AG$1&amp;'Service PJ'!$D160&amp;'Service PJ'!$B160&amp;'Service PJ'!$A160&amp;"*",'EPA_US9RT techs'!$A$2:$I$1722,9,FALSE),"")</f>
        <v>3.1461021146000001</v>
      </c>
      <c r="AZ162" s="14">
        <f>IFERROR(VLOOKUP($AG$1&amp;'Service PJ'!$D160&amp;'Service PJ'!$B160&amp;'Service PJ'!$A160&amp;"*",'EPA_US9RT techs'!$A$2:$I$1722,9,FALSE),"")</f>
        <v>3.1461021146000001</v>
      </c>
      <c r="BA162" s="14">
        <f>IFERROR(VLOOKUP($AG$1&amp;'Service PJ'!$D160&amp;'Service PJ'!$B160&amp;'Service PJ'!$A160&amp;"*",'EPA_US9RT techs'!$A$2:$I$1722,9,FALSE),"")</f>
        <v>3.1461021146000001</v>
      </c>
      <c r="BB162" s="14">
        <f>IFERROR(VLOOKUP($AG$1&amp;'Service PJ'!$D160&amp;'Service PJ'!$B160&amp;'Service PJ'!$A160&amp;"*",'EPA_US9RT techs'!$A$2:$I$1722,9,FALSE),"")</f>
        <v>3.1461021146000001</v>
      </c>
      <c r="BC162" s="14">
        <f>IFERROR(VLOOKUP($AG$1&amp;'Service PJ'!$D160&amp;'Service PJ'!$B160&amp;'Service PJ'!$A160&amp;"*",'EPA_US9RT techs'!$A$2:$I$1722,9,FALSE),"")</f>
        <v>3.1461021146000001</v>
      </c>
      <c r="BD162" s="14">
        <f>IFERROR(VLOOKUP($AG$1&amp;'Service PJ'!$D160&amp;'Service PJ'!$B160&amp;'Service PJ'!$A160&amp;"*",'EPA_US9RT techs'!$A$2:$I$1722,9,FALSE),"")</f>
        <v>3.1461021146000001</v>
      </c>
      <c r="BE162" s="14">
        <f>IFERROR(VLOOKUP($AG$1&amp;'Service PJ'!$D160&amp;'Service PJ'!$B160&amp;'Service PJ'!$A160&amp;"*",'EPA_US9RT techs'!$A$2:$I$1722,9,FALSE),"")</f>
        <v>3.1461021146000001</v>
      </c>
      <c r="BF162" s="14">
        <f>IFERROR(VLOOKUP($AG$1&amp;'Service PJ'!$D160&amp;'Service PJ'!$B160&amp;'Service PJ'!$A160&amp;"*",'EPA_US9RT techs'!$A$2:$I$1722,9,FALSE),"")</f>
        <v>3.1461021146000001</v>
      </c>
      <c r="BG162" s="14">
        <f>IFERROR(VLOOKUP($AG$1&amp;'Service PJ'!$D160&amp;'Service PJ'!$B160&amp;'Service PJ'!$A160&amp;"*",'EPA_US9RT techs'!$A$2:$I$1722,9,FALSE),"")</f>
        <v>3.1461021146000001</v>
      </c>
      <c r="BH162" s="14">
        <f>IFERROR(VLOOKUP($AG$1&amp;'Service PJ'!$D160&amp;'Service PJ'!$B160&amp;'Service PJ'!$A160&amp;"*",'EPA_US9RT techs'!$A$2:$I$1722,9,FALSE),"")</f>
        <v>3.1461021146000001</v>
      </c>
      <c r="BI162" s="14">
        <f>IFERROR(VLOOKUP($AG$1&amp;'Service PJ'!$D160&amp;'Service PJ'!$B160&amp;'Service PJ'!$A160&amp;"*",'EPA_US9RT techs'!$A$2:$I$1722,9,FALSE),"")</f>
        <v>3.1461021146000001</v>
      </c>
      <c r="BJ162" s="14">
        <f>IFERROR(VLOOKUP($AG$1&amp;'Service PJ'!$D160&amp;'Service PJ'!$B160&amp;'Service PJ'!$A160&amp;"*",'EPA_US9RT techs'!$A$2:$I$1722,9,FALSE),"")</f>
        <v>3.1461021146000001</v>
      </c>
      <c r="BK162" s="14">
        <f>IFERROR(VLOOKUP($AG$1&amp;'Service PJ'!$D160&amp;'Service PJ'!$B160&amp;'Service PJ'!$A160&amp;"*",'EPA_US9RT techs'!$A$2:$I$1722,9,FALSE),"")</f>
        <v>3.1461021146000001</v>
      </c>
      <c r="BM162" t="str">
        <f>IF(SUM(BN162:CD162)=0,"\I:",'Service PJ'!$D160&amp;"_"&amp;'Service PJ'!$E160&amp;"_"&amp;'Service PJ'!$C160)</f>
        <v>\I:</v>
      </c>
      <c r="BN162" s="14" t="str">
        <f>IFERROR(VLOOKUP($BM$1&amp;'Service PJ'!$D160&amp;'Service PJ'!$B160&amp;'Service PJ'!$A160&amp;"*",'EPA_US9RT techs'!$A$2:$I$1722,9,FALSE),"")</f>
        <v/>
      </c>
      <c r="BO162" s="14" t="str">
        <f>IFERROR(VLOOKUP($BM$1&amp;'Service PJ'!$D160&amp;'Service PJ'!$B160&amp;'Service PJ'!$A160&amp;"*",'EPA_US9RT techs'!$A$2:$I$1722,9,FALSE),"")</f>
        <v/>
      </c>
      <c r="BP162" s="14" t="str">
        <f>IFERROR(VLOOKUP($BM$1&amp;'Service PJ'!$D160&amp;'Service PJ'!$B160&amp;'Service PJ'!$A160&amp;"*",'EPA_US9RT techs'!$A$2:$I$1722,9,FALSE),"")</f>
        <v/>
      </c>
      <c r="BQ162" s="14" t="str">
        <f>IFERROR(VLOOKUP($BM$1&amp;'Service PJ'!$D160&amp;'Service PJ'!$B160&amp;'Service PJ'!$A160&amp;"*",'EPA_US9RT techs'!$A$2:$I$1722,9,FALSE),"")</f>
        <v/>
      </c>
      <c r="BR162" s="14" t="str">
        <f>IFERROR(VLOOKUP($BM$1&amp;'Service PJ'!$D160&amp;'Service PJ'!$B160&amp;'Service PJ'!$A160&amp;"*",'EPA_US9RT techs'!$A$2:$I$1722,9,FALSE),"")</f>
        <v/>
      </c>
      <c r="BS162" s="14" t="str">
        <f>IFERROR(VLOOKUP($BM$1&amp;'Service PJ'!$D160&amp;'Service PJ'!$B160&amp;'Service PJ'!$A160&amp;"*",'EPA_US9RT techs'!$A$2:$I$1722,9,FALSE),"")</f>
        <v/>
      </c>
      <c r="BT162" s="14" t="str">
        <f>IFERROR(VLOOKUP($BM$1&amp;'Service PJ'!$D160&amp;'Service PJ'!$B160&amp;'Service PJ'!$A160&amp;"*",'EPA_US9RT techs'!$A$2:$I$1722,9,FALSE),"")</f>
        <v/>
      </c>
      <c r="BU162" s="14" t="str">
        <f>IFERROR(VLOOKUP($BM$1&amp;'Service PJ'!$D160&amp;'Service PJ'!$B160&amp;'Service PJ'!$A160&amp;"*",'EPA_US9RT techs'!$A$2:$I$1722,9,FALSE),"")</f>
        <v/>
      </c>
      <c r="BV162" s="14" t="str">
        <f>IFERROR(VLOOKUP($BM$1&amp;'Service PJ'!$D160&amp;'Service PJ'!$B160&amp;'Service PJ'!$A160&amp;"*",'EPA_US9RT techs'!$A$2:$I$1722,9,FALSE),"")</f>
        <v/>
      </c>
      <c r="BW162" s="14" t="str">
        <f>IFERROR(VLOOKUP($BM$1&amp;'Service PJ'!$D160&amp;'Service PJ'!$B160&amp;'Service PJ'!$A160&amp;"*",'EPA_US9RT techs'!$A$2:$I$1722,9,FALSE),"")</f>
        <v/>
      </c>
      <c r="BX162" s="14" t="str">
        <f>IFERROR(VLOOKUP($BM$1&amp;'Service PJ'!$D160&amp;'Service PJ'!$B160&amp;'Service PJ'!$A160&amp;"*",'EPA_US9RT techs'!$A$2:$I$1722,9,FALSE),"")</f>
        <v/>
      </c>
      <c r="BY162" s="14" t="str">
        <f>IFERROR(VLOOKUP($BM$1&amp;'Service PJ'!$D160&amp;'Service PJ'!$B160&amp;'Service PJ'!$A160&amp;"*",'EPA_US9RT techs'!$A$2:$I$1722,9,FALSE),"")</f>
        <v/>
      </c>
      <c r="BZ162" s="14" t="str">
        <f>IFERROR(VLOOKUP($BM$1&amp;'Service PJ'!$D160&amp;'Service PJ'!$B160&amp;'Service PJ'!$A160&amp;"*",'EPA_US9RT techs'!$A$2:$I$1722,9,FALSE),"")</f>
        <v/>
      </c>
      <c r="CA162" s="14" t="str">
        <f>IFERROR(VLOOKUP($BM$1&amp;'Service PJ'!$D160&amp;'Service PJ'!$B160&amp;'Service PJ'!$A160&amp;"*",'EPA_US9RT techs'!$A$2:$I$1722,9,FALSE),"")</f>
        <v/>
      </c>
      <c r="CB162" s="14" t="str">
        <f>IFERROR(VLOOKUP($BM$1&amp;'Service PJ'!$D160&amp;'Service PJ'!$B160&amp;'Service PJ'!$A160&amp;"*",'EPA_US9RT techs'!$A$2:$I$1722,9,FALSE),"")</f>
        <v/>
      </c>
      <c r="CC162" s="14" t="str">
        <f>IFERROR(VLOOKUP($BM$1&amp;'Service PJ'!$D160&amp;'Service PJ'!$B160&amp;'Service PJ'!$A160&amp;"*",'EPA_US9RT techs'!$A$2:$I$1722,9,FALSE),"")</f>
        <v/>
      </c>
      <c r="CD162" s="14" t="str">
        <f>IFERROR(VLOOKUP($BM$1&amp;'Service PJ'!$D160&amp;'Service PJ'!$B160&amp;'Service PJ'!$A160&amp;"*",'EPA_US9RT techs'!$A$2:$I$1722,9,FALSE),"")</f>
        <v/>
      </c>
      <c r="CE162" s="14" t="str">
        <f>IFERROR(VLOOKUP($BM$1&amp;'Service PJ'!$D160&amp;'Service PJ'!$B160&amp;'Service PJ'!$A160&amp;"*",'EPA_US9RT techs'!$A$2:$I$1722,9,FALSE),"")</f>
        <v/>
      </c>
      <c r="CF162" s="14" t="str">
        <f>IFERROR(VLOOKUP($BM$1&amp;'Service PJ'!$D160&amp;'Service PJ'!$B160&amp;'Service PJ'!$A160&amp;"*",'EPA_US9RT techs'!$A$2:$I$1722,9,FALSE),"")</f>
        <v/>
      </c>
      <c r="CG162" s="14" t="str">
        <f>IFERROR(VLOOKUP($BM$1&amp;'Service PJ'!$D160&amp;'Service PJ'!$B160&amp;'Service PJ'!$A160&amp;"*",'EPA_US9RT techs'!$A$2:$I$1722,9,FALSE),"")</f>
        <v/>
      </c>
      <c r="CH162" s="14" t="str">
        <f>IFERROR(VLOOKUP($BM$1&amp;'Service PJ'!$D160&amp;'Service PJ'!$B160&amp;'Service PJ'!$A160&amp;"*",'EPA_US9RT techs'!$A$2:$I$1722,9,FALSE),"")</f>
        <v/>
      </c>
      <c r="CI162" s="14" t="str">
        <f>IFERROR(VLOOKUP($BM$1&amp;'Service PJ'!$D160&amp;'Service PJ'!$B160&amp;'Service PJ'!$A160&amp;"*",'EPA_US9RT techs'!$A$2:$I$1722,9,FALSE),"")</f>
        <v/>
      </c>
      <c r="CJ162" s="14" t="str">
        <f>IFERROR(VLOOKUP($BM$1&amp;'Service PJ'!$D160&amp;'Service PJ'!$B160&amp;'Service PJ'!$A160&amp;"*",'EPA_US9RT techs'!$A$2:$I$1722,9,FALSE),"")</f>
        <v/>
      </c>
      <c r="CK162" s="14" t="str">
        <f>IFERROR(VLOOKUP($BM$1&amp;'Service PJ'!$D160&amp;'Service PJ'!$B160&amp;'Service PJ'!$A160&amp;"*",'EPA_US9RT techs'!$A$2:$I$1722,9,FALSE),"")</f>
        <v/>
      </c>
      <c r="CL162" s="14" t="str">
        <f>IFERROR(VLOOKUP($BM$1&amp;'Service PJ'!$D160&amp;'Service PJ'!$B160&amp;'Service PJ'!$A160&amp;"*",'EPA_US9RT techs'!$A$2:$I$1722,9,FALSE),"")</f>
        <v/>
      </c>
      <c r="CM162" s="14" t="str">
        <f>IFERROR(VLOOKUP($BM$1&amp;'Service PJ'!$D160&amp;'Service PJ'!$B160&amp;'Service PJ'!$A160&amp;"*",'EPA_US9RT techs'!$A$2:$I$1722,9,FALSE),"")</f>
        <v/>
      </c>
      <c r="CN162" s="14" t="str">
        <f>IFERROR(VLOOKUP($BM$1&amp;'Service PJ'!$D160&amp;'Service PJ'!$B160&amp;'Service PJ'!$A160&amp;"*",'EPA_US9RT techs'!$A$2:$I$1722,9,FALSE),"")</f>
        <v/>
      </c>
      <c r="CO162" s="14" t="str">
        <f>IFERROR(VLOOKUP($BM$1&amp;'Service PJ'!$D160&amp;'Service PJ'!$B160&amp;'Service PJ'!$A160&amp;"*",'EPA_US9RT techs'!$A$2:$I$1722,9,FALSE),"")</f>
        <v/>
      </c>
      <c r="CP162" s="14" t="str">
        <f>IFERROR(VLOOKUP($BM$1&amp;'Service PJ'!$D160&amp;'Service PJ'!$B160&amp;'Service PJ'!$A160&amp;"*",'EPA_US9RT techs'!$A$2:$I$1722,9,FALSE),"")</f>
        <v/>
      </c>
      <c r="CQ162" s="14" t="str">
        <f>IFERROR(VLOOKUP($BM$1&amp;'Service PJ'!$D160&amp;'Service PJ'!$B160&amp;'Service PJ'!$A160&amp;"*",'EPA_US9RT techs'!$A$2:$I$1722,9,FALSE),"")</f>
        <v/>
      </c>
      <c r="CS162" t="str">
        <f>IF(SUM(CT162:DJ162)=0,"\I:",'Service PJ'!$D160&amp;"_"&amp;'Service PJ'!$E160&amp;"_"&amp;'Service PJ'!$C160)</f>
        <v>IOI_MDR_OIL</v>
      </c>
      <c r="CT162" s="2">
        <f>IFERROR(VLOOKUP($CS$1&amp;'Service PJ'!$D160&amp;'Service PJ'!$B160&amp;'Service PJ'!$A160&amp;"*",'EPA_US9RT techs'!$A$2:$I$1722,9,FALSE),"")</f>
        <v>30</v>
      </c>
      <c r="CU162" s="2">
        <f>IFERROR(VLOOKUP($CS$1&amp;'Service PJ'!$D160&amp;'Service PJ'!$B160&amp;'Service PJ'!$A160&amp;"*",'EPA_US9RT techs'!$A$2:$I$1722,9,FALSE),"")</f>
        <v>30</v>
      </c>
      <c r="CV162" s="2">
        <f>IFERROR(VLOOKUP($CS$1&amp;'Service PJ'!$D160&amp;'Service PJ'!$B160&amp;'Service PJ'!$A160&amp;"*",'EPA_US9RT techs'!$A$2:$I$1722,9,FALSE),"")</f>
        <v>30</v>
      </c>
      <c r="CW162" s="2">
        <f>IFERROR(VLOOKUP($CS$1&amp;'Service PJ'!$D160&amp;'Service PJ'!$B160&amp;'Service PJ'!$A160&amp;"*",'EPA_US9RT techs'!$A$2:$I$1722,9,FALSE),"")</f>
        <v>30</v>
      </c>
      <c r="CX162" s="2">
        <f>IFERROR(VLOOKUP($CS$1&amp;'Service PJ'!$D160&amp;'Service PJ'!$B160&amp;'Service PJ'!$A160&amp;"*",'EPA_US9RT techs'!$A$2:$I$1722,9,FALSE),"")</f>
        <v>30</v>
      </c>
      <c r="CY162" s="2">
        <f>IFERROR(VLOOKUP($CS$1&amp;'Service PJ'!$D160&amp;'Service PJ'!$B160&amp;'Service PJ'!$A160&amp;"*",'EPA_US9RT techs'!$A$2:$I$1722,9,FALSE),"")</f>
        <v>30</v>
      </c>
      <c r="CZ162" s="2">
        <f>IFERROR(VLOOKUP($CS$1&amp;'Service PJ'!$D160&amp;'Service PJ'!$B160&amp;'Service PJ'!$A160&amp;"*",'EPA_US9RT techs'!$A$2:$I$1722,9,FALSE),"")</f>
        <v>30</v>
      </c>
      <c r="DA162" s="2">
        <f>IFERROR(VLOOKUP($CS$1&amp;'Service PJ'!$D160&amp;'Service PJ'!$B160&amp;'Service PJ'!$A160&amp;"*",'EPA_US9RT techs'!$A$2:$I$1722,9,FALSE),"")</f>
        <v>30</v>
      </c>
      <c r="DB162" s="2">
        <f>IFERROR(VLOOKUP($CS$1&amp;'Service PJ'!$D160&amp;'Service PJ'!$B160&amp;'Service PJ'!$A160&amp;"*",'EPA_US9RT techs'!$A$2:$I$1722,9,FALSE),"")</f>
        <v>30</v>
      </c>
      <c r="DC162" s="2">
        <f>IFERROR(VLOOKUP($CS$1&amp;'Service PJ'!$D160&amp;'Service PJ'!$B160&amp;'Service PJ'!$A160&amp;"*",'EPA_US9RT techs'!$A$2:$I$1722,9,FALSE),"")</f>
        <v>30</v>
      </c>
      <c r="DD162" s="2">
        <f>IFERROR(VLOOKUP($CS$1&amp;'Service PJ'!$D160&amp;'Service PJ'!$B160&amp;'Service PJ'!$A160&amp;"*",'EPA_US9RT techs'!$A$2:$I$1722,9,FALSE),"")</f>
        <v>30</v>
      </c>
      <c r="DE162" s="2">
        <f>IFERROR(VLOOKUP($CS$1&amp;'Service PJ'!$D160&amp;'Service PJ'!$B160&amp;'Service PJ'!$A160&amp;"*",'EPA_US9RT techs'!$A$2:$I$1722,9,FALSE),"")</f>
        <v>30</v>
      </c>
      <c r="DF162" s="2">
        <f>IFERROR(VLOOKUP($CS$1&amp;'Service PJ'!$D160&amp;'Service PJ'!$B160&amp;'Service PJ'!$A160&amp;"*",'EPA_US9RT techs'!$A$2:$I$1722,9,FALSE),"")</f>
        <v>30</v>
      </c>
      <c r="DG162" s="2">
        <f>IFERROR(VLOOKUP($CS$1&amp;'Service PJ'!$D160&amp;'Service PJ'!$B160&amp;'Service PJ'!$A160&amp;"*",'EPA_US9RT techs'!$A$2:$I$1722,9,FALSE),"")</f>
        <v>30</v>
      </c>
      <c r="DH162" s="2">
        <f>IFERROR(VLOOKUP($CS$1&amp;'Service PJ'!$D160&amp;'Service PJ'!$B160&amp;'Service PJ'!$A160&amp;"*",'EPA_US9RT techs'!$A$2:$I$1722,9,FALSE),"")</f>
        <v>30</v>
      </c>
      <c r="DI162" s="2">
        <f>IFERROR(VLOOKUP($CS$1&amp;'Service PJ'!$D160&amp;'Service PJ'!$B160&amp;'Service PJ'!$A160&amp;"*",'EPA_US9RT techs'!$A$2:$I$1722,9,FALSE),"")</f>
        <v>30</v>
      </c>
      <c r="DJ162" s="2">
        <f>IFERROR(VLOOKUP($CS$1&amp;'Service PJ'!$D160&amp;'Service PJ'!$B160&amp;'Service PJ'!$A160&amp;"*",'EPA_US9RT techs'!$A$2:$I$1722,9,FALSE),"")</f>
        <v>30</v>
      </c>
      <c r="DK162" s="2">
        <f>IFERROR(VLOOKUP($CS$1&amp;'Service PJ'!$D160&amp;'Service PJ'!$B160&amp;'Service PJ'!$A160&amp;"*",'EPA_US9RT techs'!$A$2:$I$1722,9,FALSE),"")</f>
        <v>30</v>
      </c>
      <c r="DL162" s="2">
        <f>IFERROR(VLOOKUP($CS$1&amp;'Service PJ'!$D160&amp;'Service PJ'!$B160&amp;'Service PJ'!$A160&amp;"*",'EPA_US9RT techs'!$A$2:$I$1722,9,FALSE),"")</f>
        <v>30</v>
      </c>
      <c r="DM162" s="2">
        <f>IFERROR(VLOOKUP($CS$1&amp;'Service PJ'!$D160&amp;'Service PJ'!$B160&amp;'Service PJ'!$A160&amp;"*",'EPA_US9RT techs'!$A$2:$I$1722,9,FALSE),"")</f>
        <v>30</v>
      </c>
      <c r="DN162" s="2">
        <f>IFERROR(VLOOKUP($CS$1&amp;'Service PJ'!$D160&amp;'Service PJ'!$B160&amp;'Service PJ'!$A160&amp;"*",'EPA_US9RT techs'!$A$2:$I$1722,9,FALSE),"")</f>
        <v>30</v>
      </c>
      <c r="DO162" s="2">
        <f>IFERROR(VLOOKUP($CS$1&amp;'Service PJ'!$D160&amp;'Service PJ'!$B160&amp;'Service PJ'!$A160&amp;"*",'EPA_US9RT techs'!$A$2:$I$1722,9,FALSE),"")</f>
        <v>30</v>
      </c>
      <c r="DP162" s="2">
        <f>IFERROR(VLOOKUP($CS$1&amp;'Service PJ'!$D160&amp;'Service PJ'!$B160&amp;'Service PJ'!$A160&amp;"*",'EPA_US9RT techs'!$A$2:$I$1722,9,FALSE),"")</f>
        <v>30</v>
      </c>
      <c r="DQ162" s="2">
        <f>IFERROR(VLOOKUP($CS$1&amp;'Service PJ'!$D160&amp;'Service PJ'!$B160&amp;'Service PJ'!$A160&amp;"*",'EPA_US9RT techs'!$A$2:$I$1722,9,FALSE),"")</f>
        <v>30</v>
      </c>
      <c r="DR162" s="2">
        <f>IFERROR(VLOOKUP($CS$1&amp;'Service PJ'!$D160&amp;'Service PJ'!$B160&amp;'Service PJ'!$A160&amp;"*",'EPA_US9RT techs'!$A$2:$I$1722,9,FALSE),"")</f>
        <v>30</v>
      </c>
      <c r="DS162" s="2">
        <f>IFERROR(VLOOKUP($CS$1&amp;'Service PJ'!$D160&amp;'Service PJ'!$B160&amp;'Service PJ'!$A160&amp;"*",'EPA_US9RT techs'!$A$2:$I$1722,9,FALSE),"")</f>
        <v>30</v>
      </c>
      <c r="DT162" s="2">
        <f>IFERROR(VLOOKUP($CS$1&amp;'Service PJ'!$D160&amp;'Service PJ'!$B160&amp;'Service PJ'!$A160&amp;"*",'EPA_US9RT techs'!$A$2:$I$1722,9,FALSE),"")</f>
        <v>30</v>
      </c>
      <c r="DU162" s="2">
        <f>IFERROR(VLOOKUP($CS$1&amp;'Service PJ'!$D160&amp;'Service PJ'!$B160&amp;'Service PJ'!$A160&amp;"*",'EPA_US9RT techs'!$A$2:$I$1722,9,FALSE),"")</f>
        <v>30</v>
      </c>
      <c r="DV162" s="2">
        <f>IFERROR(VLOOKUP($CS$1&amp;'Service PJ'!$D160&amp;'Service PJ'!$B160&amp;'Service PJ'!$A160&amp;"*",'EPA_US9RT techs'!$A$2:$I$1722,9,FALSE),"")</f>
        <v>30</v>
      </c>
      <c r="DW162" s="2">
        <f>IFERROR(VLOOKUP($CS$1&amp;'Service PJ'!$D160&amp;'Service PJ'!$B160&amp;'Service PJ'!$A160&amp;"*",'EPA_US9RT techs'!$A$2:$I$1722,9,FALSE),"")</f>
        <v>30</v>
      </c>
    </row>
    <row r="163" spans="1:127" x14ac:dyDescent="0.45">
      <c r="A163" t="str">
        <f>IF(SUM(B163:R163)=0,"\I:",'Service PJ'!$D161&amp;"_"&amp;'Service PJ'!$E161&amp;"_"&amp;'Service PJ'!$C161)</f>
        <v>\I:</v>
      </c>
      <c r="B163" s="14" t="str">
        <f>IFERROR(VLOOKUP($A$1&amp;'Service PJ'!$D161&amp;'Service PJ'!$B161&amp;'Service PJ'!$A161&amp;"*",'EPA_US9RT techs'!$A$2:$I$1722,9,FALSE),"")</f>
        <v/>
      </c>
      <c r="C163" s="14" t="str">
        <f>IFERROR(VLOOKUP($A$1&amp;'Service PJ'!$D161&amp;'Service PJ'!$B161&amp;'Service PJ'!$A161&amp;"*",'EPA_US9RT techs'!$A$2:$I$1722,9,FALSE),"")</f>
        <v/>
      </c>
      <c r="D163" s="14" t="str">
        <f>IFERROR(VLOOKUP($A$1&amp;'Service PJ'!$D161&amp;'Service PJ'!$B161&amp;'Service PJ'!$A161&amp;"*",'EPA_US9RT techs'!$A$2:$I$1722,9,FALSE),"")</f>
        <v/>
      </c>
      <c r="E163" s="14" t="str">
        <f>IFERROR(VLOOKUP($A$1&amp;'Service PJ'!$D161&amp;'Service PJ'!$B161&amp;'Service PJ'!$A161&amp;"*",'EPA_US9RT techs'!$A$2:$I$1722,9,FALSE),"")</f>
        <v/>
      </c>
      <c r="F163" s="14" t="str">
        <f>IFERROR(VLOOKUP($A$1&amp;'Service PJ'!$D161&amp;'Service PJ'!$B161&amp;'Service PJ'!$A161&amp;"*",'EPA_US9RT techs'!$A$2:$I$1722,9,FALSE),"")</f>
        <v/>
      </c>
      <c r="G163" s="14" t="str">
        <f>IFERROR(VLOOKUP($A$1&amp;'Service PJ'!$D161&amp;'Service PJ'!$B161&amp;'Service PJ'!$A161&amp;"*",'EPA_US9RT techs'!$A$2:$I$1722,9,FALSE),"")</f>
        <v/>
      </c>
      <c r="H163" s="14" t="str">
        <f>IFERROR(VLOOKUP($A$1&amp;'Service PJ'!$D161&amp;'Service PJ'!$B161&amp;'Service PJ'!$A161&amp;"*",'EPA_US9RT techs'!$A$2:$I$1722,9,FALSE),"")</f>
        <v/>
      </c>
      <c r="I163" s="14" t="str">
        <f>IFERROR(VLOOKUP($A$1&amp;'Service PJ'!$D161&amp;'Service PJ'!$B161&amp;'Service PJ'!$A161&amp;"*",'EPA_US9RT techs'!$A$2:$I$1722,9,FALSE),"")</f>
        <v/>
      </c>
      <c r="J163" s="14" t="str">
        <f>IFERROR(VLOOKUP($A$1&amp;'Service PJ'!$D161&amp;'Service PJ'!$B161&amp;'Service PJ'!$A161&amp;"*",'EPA_US9RT techs'!$A$2:$I$1722,9,FALSE),"")</f>
        <v/>
      </c>
      <c r="K163" s="14" t="str">
        <f>IFERROR(VLOOKUP($A$1&amp;'Service PJ'!$D161&amp;'Service PJ'!$B161&amp;'Service PJ'!$A161&amp;"*",'EPA_US9RT techs'!$A$2:$I$1722,9,FALSE),"")</f>
        <v/>
      </c>
      <c r="L163" s="14" t="str">
        <f>IFERROR(VLOOKUP($A$1&amp;'Service PJ'!$D161&amp;'Service PJ'!$B161&amp;'Service PJ'!$A161&amp;"*",'EPA_US9RT techs'!$A$2:$I$1722,9,FALSE),"")</f>
        <v/>
      </c>
      <c r="M163" s="14" t="str">
        <f>IFERROR(VLOOKUP($A$1&amp;'Service PJ'!$D161&amp;'Service PJ'!$B161&amp;'Service PJ'!$A161&amp;"*",'EPA_US9RT techs'!$A$2:$I$1722,9,FALSE),"")</f>
        <v/>
      </c>
      <c r="N163" s="14" t="str">
        <f>IFERROR(VLOOKUP($A$1&amp;'Service PJ'!$D161&amp;'Service PJ'!$B161&amp;'Service PJ'!$A161&amp;"*",'EPA_US9RT techs'!$A$2:$I$1722,9,FALSE),"")</f>
        <v/>
      </c>
      <c r="O163" s="14" t="str">
        <f>IFERROR(VLOOKUP($A$1&amp;'Service PJ'!$D161&amp;'Service PJ'!$B161&amp;'Service PJ'!$A161&amp;"*",'EPA_US9RT techs'!$A$2:$I$1722,9,FALSE),"")</f>
        <v/>
      </c>
      <c r="P163" s="14" t="str">
        <f>IFERROR(VLOOKUP($A$1&amp;'Service PJ'!$D161&amp;'Service PJ'!$B161&amp;'Service PJ'!$A161&amp;"*",'EPA_US9RT techs'!$A$2:$I$1722,9,FALSE),"")</f>
        <v/>
      </c>
      <c r="Q163" s="14" t="str">
        <f>IFERROR(VLOOKUP($A$1&amp;'Service PJ'!$D161&amp;'Service PJ'!$B161&amp;'Service PJ'!$A161&amp;"*",'EPA_US9RT techs'!$A$2:$I$1722,9,FALSE),"")</f>
        <v/>
      </c>
      <c r="R163" s="14" t="str">
        <f>IFERROR(VLOOKUP($A$1&amp;'Service PJ'!$D161&amp;'Service PJ'!$B161&amp;'Service PJ'!$A161&amp;"*",'EPA_US9RT techs'!$A$2:$I$1722,9,FALSE),"")</f>
        <v/>
      </c>
      <c r="S163" s="14" t="str">
        <f>IFERROR(VLOOKUP($A$1&amp;'Service PJ'!$D161&amp;'Service PJ'!$B161&amp;'Service PJ'!$A161&amp;"*",'EPA_US9RT techs'!$A$2:$I$1722,9,FALSE),"")</f>
        <v/>
      </c>
      <c r="T163" s="14" t="str">
        <f>IFERROR(VLOOKUP($A$1&amp;'Service PJ'!$D161&amp;'Service PJ'!$B161&amp;'Service PJ'!$A161&amp;"*",'EPA_US9RT techs'!$A$2:$I$1722,9,FALSE),"")</f>
        <v/>
      </c>
      <c r="U163" s="14" t="str">
        <f>IFERROR(VLOOKUP($A$1&amp;'Service PJ'!$D161&amp;'Service PJ'!$B161&amp;'Service PJ'!$A161&amp;"*",'EPA_US9RT techs'!$A$2:$I$1722,9,FALSE),"")</f>
        <v/>
      </c>
      <c r="V163" s="14" t="str">
        <f>IFERROR(VLOOKUP($A$1&amp;'Service PJ'!$D161&amp;'Service PJ'!$B161&amp;'Service PJ'!$A161&amp;"*",'EPA_US9RT techs'!$A$2:$I$1722,9,FALSE),"")</f>
        <v/>
      </c>
      <c r="W163" s="14" t="str">
        <f>IFERROR(VLOOKUP($A$1&amp;'Service PJ'!$D161&amp;'Service PJ'!$B161&amp;'Service PJ'!$A161&amp;"*",'EPA_US9RT techs'!$A$2:$I$1722,9,FALSE),"")</f>
        <v/>
      </c>
      <c r="X163" s="14" t="str">
        <f>IFERROR(VLOOKUP($A$1&amp;'Service PJ'!$D161&amp;'Service PJ'!$B161&amp;'Service PJ'!$A161&amp;"*",'EPA_US9RT techs'!$A$2:$I$1722,9,FALSE),"")</f>
        <v/>
      </c>
      <c r="Y163" s="14" t="str">
        <f>IFERROR(VLOOKUP($A$1&amp;'Service PJ'!$D161&amp;'Service PJ'!$B161&amp;'Service PJ'!$A161&amp;"*",'EPA_US9RT techs'!$A$2:$I$1722,9,FALSE),"")</f>
        <v/>
      </c>
      <c r="Z163" s="14" t="str">
        <f>IFERROR(VLOOKUP($A$1&amp;'Service PJ'!$D161&amp;'Service PJ'!$B161&amp;'Service PJ'!$A161&amp;"*",'EPA_US9RT techs'!$A$2:$I$1722,9,FALSE),"")</f>
        <v/>
      </c>
      <c r="AA163" s="14" t="str">
        <f>IFERROR(VLOOKUP($A$1&amp;'Service PJ'!$D161&amp;'Service PJ'!$B161&amp;'Service PJ'!$A161&amp;"*",'EPA_US9RT techs'!$A$2:$I$1722,9,FALSE),"")</f>
        <v/>
      </c>
      <c r="AB163" s="14" t="str">
        <f>IFERROR(VLOOKUP($A$1&amp;'Service PJ'!$D161&amp;'Service PJ'!$B161&amp;'Service PJ'!$A161&amp;"*",'EPA_US9RT techs'!$A$2:$I$1722,9,FALSE),"")</f>
        <v/>
      </c>
      <c r="AC163" s="14" t="str">
        <f>IFERROR(VLOOKUP($A$1&amp;'Service PJ'!$D161&amp;'Service PJ'!$B161&amp;'Service PJ'!$A161&amp;"*",'EPA_US9RT techs'!$A$2:$I$1722,9,FALSE),"")</f>
        <v/>
      </c>
      <c r="AD163" s="14" t="str">
        <f>IFERROR(VLOOKUP($A$1&amp;'Service PJ'!$D161&amp;'Service PJ'!$B161&amp;'Service PJ'!$A161&amp;"*",'EPA_US9RT techs'!$A$2:$I$1722,9,FALSE),"")</f>
        <v/>
      </c>
      <c r="AE163" s="14" t="str">
        <f>IFERROR(VLOOKUP($A$1&amp;'Service PJ'!$D161&amp;'Service PJ'!$B161&amp;'Service PJ'!$A161&amp;"*",'EPA_US9RT techs'!$A$2:$I$1722,9,FALSE),"")</f>
        <v/>
      </c>
      <c r="AG163" t="str">
        <f>IF(SUM(AH163:AX163)=0,"\I:",'Service PJ'!$D161&amp;"_"&amp;'Service PJ'!$E161&amp;"_"&amp;'Service PJ'!$C161)</f>
        <v>\I:</v>
      </c>
      <c r="AH163" s="14" t="str">
        <f>IFERROR(VLOOKUP($AG$1&amp;'Service PJ'!$D161&amp;'Service PJ'!$B161&amp;'Service PJ'!$A161&amp;"*",'EPA_US9RT techs'!$A$2:$I$1722,9,FALSE),"")</f>
        <v/>
      </c>
      <c r="AI163" s="14" t="str">
        <f>IFERROR(VLOOKUP($AG$1&amp;'Service PJ'!$D161&amp;'Service PJ'!$B161&amp;'Service PJ'!$A161&amp;"*",'EPA_US9RT techs'!$A$2:$I$1722,9,FALSE),"")</f>
        <v/>
      </c>
      <c r="AJ163" s="14" t="str">
        <f>IFERROR(VLOOKUP($AG$1&amp;'Service PJ'!$D161&amp;'Service PJ'!$B161&amp;'Service PJ'!$A161&amp;"*",'EPA_US9RT techs'!$A$2:$I$1722,9,FALSE),"")</f>
        <v/>
      </c>
      <c r="AK163" s="14" t="str">
        <f>IFERROR(VLOOKUP($AG$1&amp;'Service PJ'!$D161&amp;'Service PJ'!$B161&amp;'Service PJ'!$A161&amp;"*",'EPA_US9RT techs'!$A$2:$I$1722,9,FALSE),"")</f>
        <v/>
      </c>
      <c r="AL163" s="14" t="str">
        <f>IFERROR(VLOOKUP($AG$1&amp;'Service PJ'!$D161&amp;'Service PJ'!$B161&amp;'Service PJ'!$A161&amp;"*",'EPA_US9RT techs'!$A$2:$I$1722,9,FALSE),"")</f>
        <v/>
      </c>
      <c r="AM163" s="14" t="str">
        <f>IFERROR(VLOOKUP($AG$1&amp;'Service PJ'!$D161&amp;'Service PJ'!$B161&amp;'Service PJ'!$A161&amp;"*",'EPA_US9RT techs'!$A$2:$I$1722,9,FALSE),"")</f>
        <v/>
      </c>
      <c r="AN163" s="14" t="str">
        <f>IFERROR(VLOOKUP($AG$1&amp;'Service PJ'!$D161&amp;'Service PJ'!$B161&amp;'Service PJ'!$A161&amp;"*",'EPA_US9RT techs'!$A$2:$I$1722,9,FALSE),"")</f>
        <v/>
      </c>
      <c r="AO163" s="14" t="str">
        <f>IFERROR(VLOOKUP($AG$1&amp;'Service PJ'!$D161&amp;'Service PJ'!$B161&amp;'Service PJ'!$A161&amp;"*",'EPA_US9RT techs'!$A$2:$I$1722,9,FALSE),"")</f>
        <v/>
      </c>
      <c r="AP163" s="14" t="str">
        <f>IFERROR(VLOOKUP($AG$1&amp;'Service PJ'!$D161&amp;'Service PJ'!$B161&amp;'Service PJ'!$A161&amp;"*",'EPA_US9RT techs'!$A$2:$I$1722,9,FALSE),"")</f>
        <v/>
      </c>
      <c r="AQ163" s="14" t="str">
        <f>IFERROR(VLOOKUP($AG$1&amp;'Service PJ'!$D161&amp;'Service PJ'!$B161&amp;'Service PJ'!$A161&amp;"*",'EPA_US9RT techs'!$A$2:$I$1722,9,FALSE),"")</f>
        <v/>
      </c>
      <c r="AR163" s="14" t="str">
        <f>IFERROR(VLOOKUP($AG$1&amp;'Service PJ'!$D161&amp;'Service PJ'!$B161&amp;'Service PJ'!$A161&amp;"*",'EPA_US9RT techs'!$A$2:$I$1722,9,FALSE),"")</f>
        <v/>
      </c>
      <c r="AS163" s="14" t="str">
        <f>IFERROR(VLOOKUP($AG$1&amp;'Service PJ'!$D161&amp;'Service PJ'!$B161&amp;'Service PJ'!$A161&amp;"*",'EPA_US9RT techs'!$A$2:$I$1722,9,FALSE),"")</f>
        <v/>
      </c>
      <c r="AT163" s="14" t="str">
        <f>IFERROR(VLOOKUP($AG$1&amp;'Service PJ'!$D161&amp;'Service PJ'!$B161&amp;'Service PJ'!$A161&amp;"*",'EPA_US9RT techs'!$A$2:$I$1722,9,FALSE),"")</f>
        <v/>
      </c>
      <c r="AU163" s="14" t="str">
        <f>IFERROR(VLOOKUP($AG$1&amp;'Service PJ'!$D161&amp;'Service PJ'!$B161&amp;'Service PJ'!$A161&amp;"*",'EPA_US9RT techs'!$A$2:$I$1722,9,FALSE),"")</f>
        <v/>
      </c>
      <c r="AV163" s="14" t="str">
        <f>IFERROR(VLOOKUP($AG$1&amp;'Service PJ'!$D161&amp;'Service PJ'!$B161&amp;'Service PJ'!$A161&amp;"*",'EPA_US9RT techs'!$A$2:$I$1722,9,FALSE),"")</f>
        <v/>
      </c>
      <c r="AW163" s="14" t="str">
        <f>IFERROR(VLOOKUP($AG$1&amp;'Service PJ'!$D161&amp;'Service PJ'!$B161&amp;'Service PJ'!$A161&amp;"*",'EPA_US9RT techs'!$A$2:$I$1722,9,FALSE),"")</f>
        <v/>
      </c>
      <c r="AX163" s="14" t="str">
        <f>IFERROR(VLOOKUP($AG$1&amp;'Service PJ'!$D161&amp;'Service PJ'!$B161&amp;'Service PJ'!$A161&amp;"*",'EPA_US9RT techs'!$A$2:$I$1722,9,FALSE),"")</f>
        <v/>
      </c>
      <c r="AY163" s="14" t="str">
        <f>IFERROR(VLOOKUP($AG$1&amp;'Service PJ'!$D161&amp;'Service PJ'!$B161&amp;'Service PJ'!$A161&amp;"*",'EPA_US9RT techs'!$A$2:$I$1722,9,FALSE),"")</f>
        <v/>
      </c>
      <c r="AZ163" s="14" t="str">
        <f>IFERROR(VLOOKUP($AG$1&amp;'Service PJ'!$D161&amp;'Service PJ'!$B161&amp;'Service PJ'!$A161&amp;"*",'EPA_US9RT techs'!$A$2:$I$1722,9,FALSE),"")</f>
        <v/>
      </c>
      <c r="BA163" s="14" t="str">
        <f>IFERROR(VLOOKUP($AG$1&amp;'Service PJ'!$D161&amp;'Service PJ'!$B161&amp;'Service PJ'!$A161&amp;"*",'EPA_US9RT techs'!$A$2:$I$1722,9,FALSE),"")</f>
        <v/>
      </c>
      <c r="BB163" s="14" t="str">
        <f>IFERROR(VLOOKUP($AG$1&amp;'Service PJ'!$D161&amp;'Service PJ'!$B161&amp;'Service PJ'!$A161&amp;"*",'EPA_US9RT techs'!$A$2:$I$1722,9,FALSE),"")</f>
        <v/>
      </c>
      <c r="BC163" s="14" t="str">
        <f>IFERROR(VLOOKUP($AG$1&amp;'Service PJ'!$D161&amp;'Service PJ'!$B161&amp;'Service PJ'!$A161&amp;"*",'EPA_US9RT techs'!$A$2:$I$1722,9,FALSE),"")</f>
        <v/>
      </c>
      <c r="BD163" s="14" t="str">
        <f>IFERROR(VLOOKUP($AG$1&amp;'Service PJ'!$D161&amp;'Service PJ'!$B161&amp;'Service PJ'!$A161&amp;"*",'EPA_US9RT techs'!$A$2:$I$1722,9,FALSE),"")</f>
        <v/>
      </c>
      <c r="BE163" s="14" t="str">
        <f>IFERROR(VLOOKUP($AG$1&amp;'Service PJ'!$D161&amp;'Service PJ'!$B161&amp;'Service PJ'!$A161&amp;"*",'EPA_US9RT techs'!$A$2:$I$1722,9,FALSE),"")</f>
        <v/>
      </c>
      <c r="BF163" s="14" t="str">
        <f>IFERROR(VLOOKUP($AG$1&amp;'Service PJ'!$D161&amp;'Service PJ'!$B161&amp;'Service PJ'!$A161&amp;"*",'EPA_US9RT techs'!$A$2:$I$1722,9,FALSE),"")</f>
        <v/>
      </c>
      <c r="BG163" s="14" t="str">
        <f>IFERROR(VLOOKUP($AG$1&amp;'Service PJ'!$D161&amp;'Service PJ'!$B161&amp;'Service PJ'!$A161&amp;"*",'EPA_US9RT techs'!$A$2:$I$1722,9,FALSE),"")</f>
        <v/>
      </c>
      <c r="BH163" s="14" t="str">
        <f>IFERROR(VLOOKUP($AG$1&amp;'Service PJ'!$D161&amp;'Service PJ'!$B161&amp;'Service PJ'!$A161&amp;"*",'EPA_US9RT techs'!$A$2:$I$1722,9,FALSE),"")</f>
        <v/>
      </c>
      <c r="BI163" s="14" t="str">
        <f>IFERROR(VLOOKUP($AG$1&amp;'Service PJ'!$D161&amp;'Service PJ'!$B161&amp;'Service PJ'!$A161&amp;"*",'EPA_US9RT techs'!$A$2:$I$1722,9,FALSE),"")</f>
        <v/>
      </c>
      <c r="BJ163" s="14" t="str">
        <f>IFERROR(VLOOKUP($AG$1&amp;'Service PJ'!$D161&amp;'Service PJ'!$B161&amp;'Service PJ'!$A161&amp;"*",'EPA_US9RT techs'!$A$2:$I$1722,9,FALSE),"")</f>
        <v/>
      </c>
      <c r="BK163" s="14" t="str">
        <f>IFERROR(VLOOKUP($AG$1&amp;'Service PJ'!$D161&amp;'Service PJ'!$B161&amp;'Service PJ'!$A161&amp;"*",'EPA_US9RT techs'!$A$2:$I$1722,9,FALSE),"")</f>
        <v/>
      </c>
      <c r="BM163" t="str">
        <f>IF(SUM(BN163:CD163)=0,"\I:",'Service PJ'!$D161&amp;"_"&amp;'Service PJ'!$E161&amp;"_"&amp;'Service PJ'!$C161)</f>
        <v>\I:</v>
      </c>
      <c r="BN163" s="14" t="str">
        <f>IFERROR(VLOOKUP($BM$1&amp;'Service PJ'!$D161&amp;'Service PJ'!$B161&amp;'Service PJ'!$A161&amp;"*",'EPA_US9RT techs'!$A$2:$I$1722,9,FALSE),"")</f>
        <v/>
      </c>
      <c r="BO163" s="14" t="str">
        <f>IFERROR(VLOOKUP($BM$1&amp;'Service PJ'!$D161&amp;'Service PJ'!$B161&amp;'Service PJ'!$A161&amp;"*",'EPA_US9RT techs'!$A$2:$I$1722,9,FALSE),"")</f>
        <v/>
      </c>
      <c r="BP163" s="14" t="str">
        <f>IFERROR(VLOOKUP($BM$1&amp;'Service PJ'!$D161&amp;'Service PJ'!$B161&amp;'Service PJ'!$A161&amp;"*",'EPA_US9RT techs'!$A$2:$I$1722,9,FALSE),"")</f>
        <v/>
      </c>
      <c r="BQ163" s="14" t="str">
        <f>IFERROR(VLOOKUP($BM$1&amp;'Service PJ'!$D161&amp;'Service PJ'!$B161&amp;'Service PJ'!$A161&amp;"*",'EPA_US9RT techs'!$A$2:$I$1722,9,FALSE),"")</f>
        <v/>
      </c>
      <c r="BR163" s="14" t="str">
        <f>IFERROR(VLOOKUP($BM$1&amp;'Service PJ'!$D161&amp;'Service PJ'!$B161&amp;'Service PJ'!$A161&amp;"*",'EPA_US9RT techs'!$A$2:$I$1722,9,FALSE),"")</f>
        <v/>
      </c>
      <c r="BS163" s="14" t="str">
        <f>IFERROR(VLOOKUP($BM$1&amp;'Service PJ'!$D161&amp;'Service PJ'!$B161&amp;'Service PJ'!$A161&amp;"*",'EPA_US9RT techs'!$A$2:$I$1722,9,FALSE),"")</f>
        <v/>
      </c>
      <c r="BT163" s="14" t="str">
        <f>IFERROR(VLOOKUP($BM$1&amp;'Service PJ'!$D161&amp;'Service PJ'!$B161&amp;'Service PJ'!$A161&amp;"*",'EPA_US9RT techs'!$A$2:$I$1722,9,FALSE),"")</f>
        <v/>
      </c>
      <c r="BU163" s="14" t="str">
        <f>IFERROR(VLOOKUP($BM$1&amp;'Service PJ'!$D161&amp;'Service PJ'!$B161&amp;'Service PJ'!$A161&amp;"*",'EPA_US9RT techs'!$A$2:$I$1722,9,FALSE),"")</f>
        <v/>
      </c>
      <c r="BV163" s="14" t="str">
        <f>IFERROR(VLOOKUP($BM$1&amp;'Service PJ'!$D161&amp;'Service PJ'!$B161&amp;'Service PJ'!$A161&amp;"*",'EPA_US9RT techs'!$A$2:$I$1722,9,FALSE),"")</f>
        <v/>
      </c>
      <c r="BW163" s="14" t="str">
        <f>IFERROR(VLOOKUP($BM$1&amp;'Service PJ'!$D161&amp;'Service PJ'!$B161&amp;'Service PJ'!$A161&amp;"*",'EPA_US9RT techs'!$A$2:$I$1722,9,FALSE),"")</f>
        <v/>
      </c>
      <c r="BX163" s="14" t="str">
        <f>IFERROR(VLOOKUP($BM$1&amp;'Service PJ'!$D161&amp;'Service PJ'!$B161&amp;'Service PJ'!$A161&amp;"*",'EPA_US9RT techs'!$A$2:$I$1722,9,FALSE),"")</f>
        <v/>
      </c>
      <c r="BY163" s="14" t="str">
        <f>IFERROR(VLOOKUP($BM$1&amp;'Service PJ'!$D161&amp;'Service PJ'!$B161&amp;'Service PJ'!$A161&amp;"*",'EPA_US9RT techs'!$A$2:$I$1722,9,FALSE),"")</f>
        <v/>
      </c>
      <c r="BZ163" s="14" t="str">
        <f>IFERROR(VLOOKUP($BM$1&amp;'Service PJ'!$D161&amp;'Service PJ'!$B161&amp;'Service PJ'!$A161&amp;"*",'EPA_US9RT techs'!$A$2:$I$1722,9,FALSE),"")</f>
        <v/>
      </c>
      <c r="CA163" s="14" t="str">
        <f>IFERROR(VLOOKUP($BM$1&amp;'Service PJ'!$D161&amp;'Service PJ'!$B161&amp;'Service PJ'!$A161&amp;"*",'EPA_US9RT techs'!$A$2:$I$1722,9,FALSE),"")</f>
        <v/>
      </c>
      <c r="CB163" s="14" t="str">
        <f>IFERROR(VLOOKUP($BM$1&amp;'Service PJ'!$D161&amp;'Service PJ'!$B161&amp;'Service PJ'!$A161&amp;"*",'EPA_US9RT techs'!$A$2:$I$1722,9,FALSE),"")</f>
        <v/>
      </c>
      <c r="CC163" s="14" t="str">
        <f>IFERROR(VLOOKUP($BM$1&amp;'Service PJ'!$D161&amp;'Service PJ'!$B161&amp;'Service PJ'!$A161&amp;"*",'EPA_US9RT techs'!$A$2:$I$1722,9,FALSE),"")</f>
        <v/>
      </c>
      <c r="CD163" s="14" t="str">
        <f>IFERROR(VLOOKUP($BM$1&amp;'Service PJ'!$D161&amp;'Service PJ'!$B161&amp;'Service PJ'!$A161&amp;"*",'EPA_US9RT techs'!$A$2:$I$1722,9,FALSE),"")</f>
        <v/>
      </c>
      <c r="CE163" s="14" t="str">
        <f>IFERROR(VLOOKUP($BM$1&amp;'Service PJ'!$D161&amp;'Service PJ'!$B161&amp;'Service PJ'!$A161&amp;"*",'EPA_US9RT techs'!$A$2:$I$1722,9,FALSE),"")</f>
        <v/>
      </c>
      <c r="CF163" s="14" t="str">
        <f>IFERROR(VLOOKUP($BM$1&amp;'Service PJ'!$D161&amp;'Service PJ'!$B161&amp;'Service PJ'!$A161&amp;"*",'EPA_US9RT techs'!$A$2:$I$1722,9,FALSE),"")</f>
        <v/>
      </c>
      <c r="CG163" s="14" t="str">
        <f>IFERROR(VLOOKUP($BM$1&amp;'Service PJ'!$D161&amp;'Service PJ'!$B161&amp;'Service PJ'!$A161&amp;"*",'EPA_US9RT techs'!$A$2:$I$1722,9,FALSE),"")</f>
        <v/>
      </c>
      <c r="CH163" s="14" t="str">
        <f>IFERROR(VLOOKUP($BM$1&amp;'Service PJ'!$D161&amp;'Service PJ'!$B161&amp;'Service PJ'!$A161&amp;"*",'EPA_US9RT techs'!$A$2:$I$1722,9,FALSE),"")</f>
        <v/>
      </c>
      <c r="CI163" s="14" t="str">
        <f>IFERROR(VLOOKUP($BM$1&amp;'Service PJ'!$D161&amp;'Service PJ'!$B161&amp;'Service PJ'!$A161&amp;"*",'EPA_US9RT techs'!$A$2:$I$1722,9,FALSE),"")</f>
        <v/>
      </c>
      <c r="CJ163" s="14" t="str">
        <f>IFERROR(VLOOKUP($BM$1&amp;'Service PJ'!$D161&amp;'Service PJ'!$B161&amp;'Service PJ'!$A161&amp;"*",'EPA_US9RT techs'!$A$2:$I$1722,9,FALSE),"")</f>
        <v/>
      </c>
      <c r="CK163" s="14" t="str">
        <f>IFERROR(VLOOKUP($BM$1&amp;'Service PJ'!$D161&amp;'Service PJ'!$B161&amp;'Service PJ'!$A161&amp;"*",'EPA_US9RT techs'!$A$2:$I$1722,9,FALSE),"")</f>
        <v/>
      </c>
      <c r="CL163" s="14" t="str">
        <f>IFERROR(VLOOKUP($BM$1&amp;'Service PJ'!$D161&amp;'Service PJ'!$B161&amp;'Service PJ'!$A161&amp;"*",'EPA_US9RT techs'!$A$2:$I$1722,9,FALSE),"")</f>
        <v/>
      </c>
      <c r="CM163" s="14" t="str">
        <f>IFERROR(VLOOKUP($BM$1&amp;'Service PJ'!$D161&amp;'Service PJ'!$B161&amp;'Service PJ'!$A161&amp;"*",'EPA_US9RT techs'!$A$2:$I$1722,9,FALSE),"")</f>
        <v/>
      </c>
      <c r="CN163" s="14" t="str">
        <f>IFERROR(VLOOKUP($BM$1&amp;'Service PJ'!$D161&amp;'Service PJ'!$B161&amp;'Service PJ'!$A161&amp;"*",'EPA_US9RT techs'!$A$2:$I$1722,9,FALSE),"")</f>
        <v/>
      </c>
      <c r="CO163" s="14" t="str">
        <f>IFERROR(VLOOKUP($BM$1&amp;'Service PJ'!$D161&amp;'Service PJ'!$B161&amp;'Service PJ'!$A161&amp;"*",'EPA_US9RT techs'!$A$2:$I$1722,9,FALSE),"")</f>
        <v/>
      </c>
      <c r="CP163" s="14" t="str">
        <f>IFERROR(VLOOKUP($BM$1&amp;'Service PJ'!$D161&amp;'Service PJ'!$B161&amp;'Service PJ'!$A161&amp;"*",'EPA_US9RT techs'!$A$2:$I$1722,9,FALSE),"")</f>
        <v/>
      </c>
      <c r="CQ163" s="14" t="str">
        <f>IFERROR(VLOOKUP($BM$1&amp;'Service PJ'!$D161&amp;'Service PJ'!$B161&amp;'Service PJ'!$A161&amp;"*",'EPA_US9RT techs'!$A$2:$I$1722,9,FALSE),"")</f>
        <v/>
      </c>
      <c r="CS163" t="str">
        <f>IF(SUM(CT163:DJ163)=0,"\I:",'Service PJ'!$D161&amp;"_"&amp;'Service PJ'!$E161&amp;"_"&amp;'Service PJ'!$C161)</f>
        <v>IOI_OTH_OIL</v>
      </c>
      <c r="CT163" s="2">
        <f>IFERROR(VLOOKUP($CS$1&amp;'Service PJ'!$D161&amp;'Service PJ'!$B161&amp;'Service PJ'!$A161&amp;"*",'EPA_US9RT techs'!$A$2:$I$1722,9,FALSE),"")</f>
        <v>30</v>
      </c>
      <c r="CU163" s="2">
        <f>IFERROR(VLOOKUP($CS$1&amp;'Service PJ'!$D161&amp;'Service PJ'!$B161&amp;'Service PJ'!$A161&amp;"*",'EPA_US9RT techs'!$A$2:$I$1722,9,FALSE),"")</f>
        <v>30</v>
      </c>
      <c r="CV163" s="2">
        <f>IFERROR(VLOOKUP($CS$1&amp;'Service PJ'!$D161&amp;'Service PJ'!$B161&amp;'Service PJ'!$A161&amp;"*",'EPA_US9RT techs'!$A$2:$I$1722,9,FALSE),"")</f>
        <v>30</v>
      </c>
      <c r="CW163" s="2">
        <f>IFERROR(VLOOKUP($CS$1&amp;'Service PJ'!$D161&amp;'Service PJ'!$B161&amp;'Service PJ'!$A161&amp;"*",'EPA_US9RT techs'!$A$2:$I$1722,9,FALSE),"")</f>
        <v>30</v>
      </c>
      <c r="CX163" s="2">
        <f>IFERROR(VLOOKUP($CS$1&amp;'Service PJ'!$D161&amp;'Service PJ'!$B161&amp;'Service PJ'!$A161&amp;"*",'EPA_US9RT techs'!$A$2:$I$1722,9,FALSE),"")</f>
        <v>30</v>
      </c>
      <c r="CY163" s="2">
        <f>IFERROR(VLOOKUP($CS$1&amp;'Service PJ'!$D161&amp;'Service PJ'!$B161&amp;'Service PJ'!$A161&amp;"*",'EPA_US9RT techs'!$A$2:$I$1722,9,FALSE),"")</f>
        <v>30</v>
      </c>
      <c r="CZ163" s="2">
        <f>IFERROR(VLOOKUP($CS$1&amp;'Service PJ'!$D161&amp;'Service PJ'!$B161&amp;'Service PJ'!$A161&amp;"*",'EPA_US9RT techs'!$A$2:$I$1722,9,FALSE),"")</f>
        <v>30</v>
      </c>
      <c r="DA163" s="2">
        <f>IFERROR(VLOOKUP($CS$1&amp;'Service PJ'!$D161&amp;'Service PJ'!$B161&amp;'Service PJ'!$A161&amp;"*",'EPA_US9RT techs'!$A$2:$I$1722,9,FALSE),"")</f>
        <v>30</v>
      </c>
      <c r="DB163" s="2">
        <f>IFERROR(VLOOKUP($CS$1&amp;'Service PJ'!$D161&amp;'Service PJ'!$B161&amp;'Service PJ'!$A161&amp;"*",'EPA_US9RT techs'!$A$2:$I$1722,9,FALSE),"")</f>
        <v>30</v>
      </c>
      <c r="DC163" s="2">
        <f>IFERROR(VLOOKUP($CS$1&amp;'Service PJ'!$D161&amp;'Service PJ'!$B161&amp;'Service PJ'!$A161&amp;"*",'EPA_US9RT techs'!$A$2:$I$1722,9,FALSE),"")</f>
        <v>30</v>
      </c>
      <c r="DD163" s="2">
        <f>IFERROR(VLOOKUP($CS$1&amp;'Service PJ'!$D161&amp;'Service PJ'!$B161&amp;'Service PJ'!$A161&amp;"*",'EPA_US9RT techs'!$A$2:$I$1722,9,FALSE),"")</f>
        <v>30</v>
      </c>
      <c r="DE163" s="2">
        <f>IFERROR(VLOOKUP($CS$1&amp;'Service PJ'!$D161&amp;'Service PJ'!$B161&amp;'Service PJ'!$A161&amp;"*",'EPA_US9RT techs'!$A$2:$I$1722,9,FALSE),"")</f>
        <v>30</v>
      </c>
      <c r="DF163" s="2">
        <f>IFERROR(VLOOKUP($CS$1&amp;'Service PJ'!$D161&amp;'Service PJ'!$B161&amp;'Service PJ'!$A161&amp;"*",'EPA_US9RT techs'!$A$2:$I$1722,9,FALSE),"")</f>
        <v>30</v>
      </c>
      <c r="DG163" s="2">
        <f>IFERROR(VLOOKUP($CS$1&amp;'Service PJ'!$D161&amp;'Service PJ'!$B161&amp;'Service PJ'!$A161&amp;"*",'EPA_US9RT techs'!$A$2:$I$1722,9,FALSE),"")</f>
        <v>30</v>
      </c>
      <c r="DH163" s="2">
        <f>IFERROR(VLOOKUP($CS$1&amp;'Service PJ'!$D161&amp;'Service PJ'!$B161&amp;'Service PJ'!$A161&amp;"*",'EPA_US9RT techs'!$A$2:$I$1722,9,FALSE),"")</f>
        <v>30</v>
      </c>
      <c r="DI163" s="2">
        <f>IFERROR(VLOOKUP($CS$1&amp;'Service PJ'!$D161&amp;'Service PJ'!$B161&amp;'Service PJ'!$A161&amp;"*",'EPA_US9RT techs'!$A$2:$I$1722,9,FALSE),"")</f>
        <v>30</v>
      </c>
      <c r="DJ163" s="2">
        <f>IFERROR(VLOOKUP($CS$1&amp;'Service PJ'!$D161&amp;'Service PJ'!$B161&amp;'Service PJ'!$A161&amp;"*",'EPA_US9RT techs'!$A$2:$I$1722,9,FALSE),"")</f>
        <v>30</v>
      </c>
      <c r="DK163" s="2">
        <f>IFERROR(VLOOKUP($CS$1&amp;'Service PJ'!$D161&amp;'Service PJ'!$B161&amp;'Service PJ'!$A161&amp;"*",'EPA_US9RT techs'!$A$2:$I$1722,9,FALSE),"")</f>
        <v>30</v>
      </c>
      <c r="DL163" s="2">
        <f>IFERROR(VLOOKUP($CS$1&amp;'Service PJ'!$D161&amp;'Service PJ'!$B161&amp;'Service PJ'!$A161&amp;"*",'EPA_US9RT techs'!$A$2:$I$1722,9,FALSE),"")</f>
        <v>30</v>
      </c>
      <c r="DM163" s="2">
        <f>IFERROR(VLOOKUP($CS$1&amp;'Service PJ'!$D161&amp;'Service PJ'!$B161&amp;'Service PJ'!$A161&amp;"*",'EPA_US9RT techs'!$A$2:$I$1722,9,FALSE),"")</f>
        <v>30</v>
      </c>
      <c r="DN163" s="2">
        <f>IFERROR(VLOOKUP($CS$1&amp;'Service PJ'!$D161&amp;'Service PJ'!$B161&amp;'Service PJ'!$A161&amp;"*",'EPA_US9RT techs'!$A$2:$I$1722,9,FALSE),"")</f>
        <v>30</v>
      </c>
      <c r="DO163" s="2">
        <f>IFERROR(VLOOKUP($CS$1&amp;'Service PJ'!$D161&amp;'Service PJ'!$B161&amp;'Service PJ'!$A161&amp;"*",'EPA_US9RT techs'!$A$2:$I$1722,9,FALSE),"")</f>
        <v>30</v>
      </c>
      <c r="DP163" s="2">
        <f>IFERROR(VLOOKUP($CS$1&amp;'Service PJ'!$D161&amp;'Service PJ'!$B161&amp;'Service PJ'!$A161&amp;"*",'EPA_US9RT techs'!$A$2:$I$1722,9,FALSE),"")</f>
        <v>30</v>
      </c>
      <c r="DQ163" s="2">
        <f>IFERROR(VLOOKUP($CS$1&amp;'Service PJ'!$D161&amp;'Service PJ'!$B161&amp;'Service PJ'!$A161&amp;"*",'EPA_US9RT techs'!$A$2:$I$1722,9,FALSE),"")</f>
        <v>30</v>
      </c>
      <c r="DR163" s="2">
        <f>IFERROR(VLOOKUP($CS$1&amp;'Service PJ'!$D161&amp;'Service PJ'!$B161&amp;'Service PJ'!$A161&amp;"*",'EPA_US9RT techs'!$A$2:$I$1722,9,FALSE),"")</f>
        <v>30</v>
      </c>
      <c r="DS163" s="2">
        <f>IFERROR(VLOOKUP($CS$1&amp;'Service PJ'!$D161&amp;'Service PJ'!$B161&amp;'Service PJ'!$A161&amp;"*",'EPA_US9RT techs'!$A$2:$I$1722,9,FALSE),"")</f>
        <v>30</v>
      </c>
      <c r="DT163" s="2">
        <f>IFERROR(VLOOKUP($CS$1&amp;'Service PJ'!$D161&amp;'Service PJ'!$B161&amp;'Service PJ'!$A161&amp;"*",'EPA_US9RT techs'!$A$2:$I$1722,9,FALSE),"")</f>
        <v>30</v>
      </c>
      <c r="DU163" s="2">
        <f>IFERROR(VLOOKUP($CS$1&amp;'Service PJ'!$D161&amp;'Service PJ'!$B161&amp;'Service PJ'!$A161&amp;"*",'EPA_US9RT techs'!$A$2:$I$1722,9,FALSE),"")</f>
        <v>30</v>
      </c>
      <c r="DV163" s="2">
        <f>IFERROR(VLOOKUP($CS$1&amp;'Service PJ'!$D161&amp;'Service PJ'!$B161&amp;'Service PJ'!$A161&amp;"*",'EPA_US9RT techs'!$A$2:$I$1722,9,FALSE),"")</f>
        <v>30</v>
      </c>
      <c r="DW163" s="2">
        <f>IFERROR(VLOOKUP($CS$1&amp;'Service PJ'!$D161&amp;'Service PJ'!$B161&amp;'Service PJ'!$A161&amp;"*",'EPA_US9RT techs'!$A$2:$I$1722,9,FALSE),"")</f>
        <v>30</v>
      </c>
    </row>
    <row r="164" spans="1:127" x14ac:dyDescent="0.45">
      <c r="A164" t="str">
        <f>IF(SUM(B164:R164)=0,"\I:",'Service PJ'!$D162&amp;"_"&amp;'Service PJ'!$E162&amp;"_"&amp;'Service PJ'!$C162)</f>
        <v>ICH_STM_OIL</v>
      </c>
      <c r="B164" s="14">
        <f>IFERROR(VLOOKUP($A$1&amp;'Service PJ'!$D162&amp;'Service PJ'!$B162&amp;'Service PJ'!$A162&amp;"*",'EPA_US9RT techs'!$A$2:$I$1722,9,FALSE),"")</f>
        <v>3.6066050195999999</v>
      </c>
      <c r="C164" s="14">
        <f>IFERROR(VLOOKUP($A$1&amp;'Service PJ'!$D162&amp;'Service PJ'!$B162&amp;'Service PJ'!$A162&amp;"*",'EPA_US9RT techs'!$A$2:$I$1722,9,FALSE),"")</f>
        <v>3.6066050195999999</v>
      </c>
      <c r="D164" s="14">
        <f>IFERROR(VLOOKUP($A$1&amp;'Service PJ'!$D162&amp;'Service PJ'!$B162&amp;'Service PJ'!$A162&amp;"*",'EPA_US9RT techs'!$A$2:$I$1722,9,FALSE),"")</f>
        <v>3.6066050195999999</v>
      </c>
      <c r="E164" s="14">
        <f>IFERROR(VLOOKUP($A$1&amp;'Service PJ'!$D162&amp;'Service PJ'!$B162&amp;'Service PJ'!$A162&amp;"*",'EPA_US9RT techs'!$A$2:$I$1722,9,FALSE),"")</f>
        <v>3.6066050195999999</v>
      </c>
      <c r="F164" s="14">
        <f>IFERROR(VLOOKUP($A$1&amp;'Service PJ'!$D162&amp;'Service PJ'!$B162&amp;'Service PJ'!$A162&amp;"*",'EPA_US9RT techs'!$A$2:$I$1722,9,FALSE),"")</f>
        <v>3.6066050195999999</v>
      </c>
      <c r="G164" s="14">
        <f>IFERROR(VLOOKUP($A$1&amp;'Service PJ'!$D162&amp;'Service PJ'!$B162&amp;'Service PJ'!$A162&amp;"*",'EPA_US9RT techs'!$A$2:$I$1722,9,FALSE),"")</f>
        <v>3.6066050195999999</v>
      </c>
      <c r="H164" s="14">
        <f>IFERROR(VLOOKUP($A$1&amp;'Service PJ'!$D162&amp;'Service PJ'!$B162&amp;'Service PJ'!$A162&amp;"*",'EPA_US9RT techs'!$A$2:$I$1722,9,FALSE),"")</f>
        <v>3.6066050195999999</v>
      </c>
      <c r="I164" s="14">
        <f>IFERROR(VLOOKUP($A$1&amp;'Service PJ'!$D162&amp;'Service PJ'!$B162&amp;'Service PJ'!$A162&amp;"*",'EPA_US9RT techs'!$A$2:$I$1722,9,FALSE),"")</f>
        <v>3.6066050195999999</v>
      </c>
      <c r="J164" s="14">
        <f>IFERROR(VLOOKUP($A$1&amp;'Service PJ'!$D162&amp;'Service PJ'!$B162&amp;'Service PJ'!$A162&amp;"*",'EPA_US9RT techs'!$A$2:$I$1722,9,FALSE),"")</f>
        <v>3.6066050195999999</v>
      </c>
      <c r="K164" s="14">
        <f>IFERROR(VLOOKUP($A$1&amp;'Service PJ'!$D162&amp;'Service PJ'!$B162&amp;'Service PJ'!$A162&amp;"*",'EPA_US9RT techs'!$A$2:$I$1722,9,FALSE),"")</f>
        <v>3.6066050195999999</v>
      </c>
      <c r="L164" s="14">
        <f>IFERROR(VLOOKUP($A$1&amp;'Service PJ'!$D162&amp;'Service PJ'!$B162&amp;'Service PJ'!$A162&amp;"*",'EPA_US9RT techs'!$A$2:$I$1722,9,FALSE),"")</f>
        <v>3.6066050195999999</v>
      </c>
      <c r="M164" s="14">
        <f>IFERROR(VLOOKUP($A$1&amp;'Service PJ'!$D162&amp;'Service PJ'!$B162&amp;'Service PJ'!$A162&amp;"*",'EPA_US9RT techs'!$A$2:$I$1722,9,FALSE),"")</f>
        <v>3.6066050195999999</v>
      </c>
      <c r="N164" s="14">
        <f>IFERROR(VLOOKUP($A$1&amp;'Service PJ'!$D162&amp;'Service PJ'!$B162&amp;'Service PJ'!$A162&amp;"*",'EPA_US9RT techs'!$A$2:$I$1722,9,FALSE),"")</f>
        <v>3.6066050195999999</v>
      </c>
      <c r="O164" s="14">
        <f>IFERROR(VLOOKUP($A$1&amp;'Service PJ'!$D162&amp;'Service PJ'!$B162&amp;'Service PJ'!$A162&amp;"*",'EPA_US9RT techs'!$A$2:$I$1722,9,FALSE),"")</f>
        <v>3.6066050195999999</v>
      </c>
      <c r="P164" s="14">
        <f>IFERROR(VLOOKUP($A$1&amp;'Service PJ'!$D162&amp;'Service PJ'!$B162&amp;'Service PJ'!$A162&amp;"*",'EPA_US9RT techs'!$A$2:$I$1722,9,FALSE),"")</f>
        <v>3.6066050195999999</v>
      </c>
      <c r="Q164" s="14">
        <f>IFERROR(VLOOKUP($A$1&amp;'Service PJ'!$D162&amp;'Service PJ'!$B162&amp;'Service PJ'!$A162&amp;"*",'EPA_US9RT techs'!$A$2:$I$1722,9,FALSE),"")</f>
        <v>3.6066050195999999</v>
      </c>
      <c r="R164" s="14">
        <f>IFERROR(VLOOKUP($A$1&amp;'Service PJ'!$D162&amp;'Service PJ'!$B162&amp;'Service PJ'!$A162&amp;"*",'EPA_US9RT techs'!$A$2:$I$1722,9,FALSE),"")</f>
        <v>3.6066050195999999</v>
      </c>
      <c r="S164" s="14">
        <f>IFERROR(VLOOKUP($A$1&amp;'Service PJ'!$D162&amp;'Service PJ'!$B162&amp;'Service PJ'!$A162&amp;"*",'EPA_US9RT techs'!$A$2:$I$1722,9,FALSE),"")</f>
        <v>3.6066050195999999</v>
      </c>
      <c r="T164" s="14">
        <f>IFERROR(VLOOKUP($A$1&amp;'Service PJ'!$D162&amp;'Service PJ'!$B162&amp;'Service PJ'!$A162&amp;"*",'EPA_US9RT techs'!$A$2:$I$1722,9,FALSE),"")</f>
        <v>3.6066050195999999</v>
      </c>
      <c r="U164" s="14">
        <f>IFERROR(VLOOKUP($A$1&amp;'Service PJ'!$D162&amp;'Service PJ'!$B162&amp;'Service PJ'!$A162&amp;"*",'EPA_US9RT techs'!$A$2:$I$1722,9,FALSE),"")</f>
        <v>3.6066050195999999</v>
      </c>
      <c r="V164" s="14">
        <f>IFERROR(VLOOKUP($A$1&amp;'Service PJ'!$D162&amp;'Service PJ'!$B162&amp;'Service PJ'!$A162&amp;"*",'EPA_US9RT techs'!$A$2:$I$1722,9,FALSE),"")</f>
        <v>3.6066050195999999</v>
      </c>
      <c r="W164" s="14">
        <f>IFERROR(VLOOKUP($A$1&amp;'Service PJ'!$D162&amp;'Service PJ'!$B162&amp;'Service PJ'!$A162&amp;"*",'EPA_US9RT techs'!$A$2:$I$1722,9,FALSE),"")</f>
        <v>3.6066050195999999</v>
      </c>
      <c r="X164" s="14">
        <f>IFERROR(VLOOKUP($A$1&amp;'Service PJ'!$D162&amp;'Service PJ'!$B162&amp;'Service PJ'!$A162&amp;"*",'EPA_US9RT techs'!$A$2:$I$1722,9,FALSE),"")</f>
        <v>3.6066050195999999</v>
      </c>
      <c r="Y164" s="14">
        <f>IFERROR(VLOOKUP($A$1&amp;'Service PJ'!$D162&amp;'Service PJ'!$B162&amp;'Service PJ'!$A162&amp;"*",'EPA_US9RT techs'!$A$2:$I$1722,9,FALSE),"")</f>
        <v>3.6066050195999999</v>
      </c>
      <c r="Z164" s="14">
        <f>IFERROR(VLOOKUP($A$1&amp;'Service PJ'!$D162&amp;'Service PJ'!$B162&amp;'Service PJ'!$A162&amp;"*",'EPA_US9RT techs'!$A$2:$I$1722,9,FALSE),"")</f>
        <v>3.6066050195999999</v>
      </c>
      <c r="AA164" s="14">
        <f>IFERROR(VLOOKUP($A$1&amp;'Service PJ'!$D162&amp;'Service PJ'!$B162&amp;'Service PJ'!$A162&amp;"*",'EPA_US9RT techs'!$A$2:$I$1722,9,FALSE),"")</f>
        <v>3.6066050195999999</v>
      </c>
      <c r="AB164" s="14">
        <f>IFERROR(VLOOKUP($A$1&amp;'Service PJ'!$D162&amp;'Service PJ'!$B162&amp;'Service PJ'!$A162&amp;"*",'EPA_US9RT techs'!$A$2:$I$1722,9,FALSE),"")</f>
        <v>3.6066050195999999</v>
      </c>
      <c r="AC164" s="14">
        <f>IFERROR(VLOOKUP($A$1&amp;'Service PJ'!$D162&amp;'Service PJ'!$B162&amp;'Service PJ'!$A162&amp;"*",'EPA_US9RT techs'!$A$2:$I$1722,9,FALSE),"")</f>
        <v>3.6066050195999999</v>
      </c>
      <c r="AD164" s="14">
        <f>IFERROR(VLOOKUP($A$1&amp;'Service PJ'!$D162&amp;'Service PJ'!$B162&amp;'Service PJ'!$A162&amp;"*",'EPA_US9RT techs'!$A$2:$I$1722,9,FALSE),"")</f>
        <v>3.6066050195999999</v>
      </c>
      <c r="AE164" s="14">
        <f>IFERROR(VLOOKUP($A$1&amp;'Service PJ'!$D162&amp;'Service PJ'!$B162&amp;'Service PJ'!$A162&amp;"*",'EPA_US9RT techs'!$A$2:$I$1722,9,FALSE),"")</f>
        <v>3.6066050195999999</v>
      </c>
      <c r="AG164" t="str">
        <f>IF(SUM(AH164:AX164)=0,"\I:",'Service PJ'!$D162&amp;"_"&amp;'Service PJ'!$E162&amp;"_"&amp;'Service PJ'!$C162)</f>
        <v>ICH_STM_OIL</v>
      </c>
      <c r="AH164" s="14">
        <f>IFERROR(VLOOKUP($AG$1&amp;'Service PJ'!$D162&amp;'Service PJ'!$B162&amp;'Service PJ'!$A162&amp;"*",'EPA_US9RT techs'!$A$2:$I$1722,9,FALSE),"")</f>
        <v>0.65031000000000005</v>
      </c>
      <c r="AI164" s="14">
        <f>IFERROR(VLOOKUP($AG$1&amp;'Service PJ'!$D162&amp;'Service PJ'!$B162&amp;'Service PJ'!$A162&amp;"*",'EPA_US9RT techs'!$A$2:$I$1722,9,FALSE),"")</f>
        <v>0.65031000000000005</v>
      </c>
      <c r="AJ164" s="14">
        <f>IFERROR(VLOOKUP($AG$1&amp;'Service PJ'!$D162&amp;'Service PJ'!$B162&amp;'Service PJ'!$A162&amp;"*",'EPA_US9RT techs'!$A$2:$I$1722,9,FALSE),"")</f>
        <v>0.65031000000000005</v>
      </c>
      <c r="AK164" s="14">
        <f>IFERROR(VLOOKUP($AG$1&amp;'Service PJ'!$D162&amp;'Service PJ'!$B162&amp;'Service PJ'!$A162&amp;"*",'EPA_US9RT techs'!$A$2:$I$1722,9,FALSE),"")</f>
        <v>0.65031000000000005</v>
      </c>
      <c r="AL164" s="14">
        <f>IFERROR(VLOOKUP($AG$1&amp;'Service PJ'!$D162&amp;'Service PJ'!$B162&amp;'Service PJ'!$A162&amp;"*",'EPA_US9RT techs'!$A$2:$I$1722,9,FALSE),"")</f>
        <v>0.65031000000000005</v>
      </c>
      <c r="AM164" s="14">
        <f>IFERROR(VLOOKUP($AG$1&amp;'Service PJ'!$D162&amp;'Service PJ'!$B162&amp;'Service PJ'!$A162&amp;"*",'EPA_US9RT techs'!$A$2:$I$1722,9,FALSE),"")</f>
        <v>0.65031000000000005</v>
      </c>
      <c r="AN164" s="14">
        <f>IFERROR(VLOOKUP($AG$1&amp;'Service PJ'!$D162&amp;'Service PJ'!$B162&amp;'Service PJ'!$A162&amp;"*",'EPA_US9RT techs'!$A$2:$I$1722,9,FALSE),"")</f>
        <v>0.65031000000000005</v>
      </c>
      <c r="AO164" s="14">
        <f>IFERROR(VLOOKUP($AG$1&amp;'Service PJ'!$D162&amp;'Service PJ'!$B162&amp;'Service PJ'!$A162&amp;"*",'EPA_US9RT techs'!$A$2:$I$1722,9,FALSE),"")</f>
        <v>0.65031000000000005</v>
      </c>
      <c r="AP164" s="14">
        <f>IFERROR(VLOOKUP($AG$1&amp;'Service PJ'!$D162&amp;'Service PJ'!$B162&amp;'Service PJ'!$A162&amp;"*",'EPA_US9RT techs'!$A$2:$I$1722,9,FALSE),"")</f>
        <v>0.65031000000000005</v>
      </c>
      <c r="AQ164" s="14">
        <f>IFERROR(VLOOKUP($AG$1&amp;'Service PJ'!$D162&amp;'Service PJ'!$B162&amp;'Service PJ'!$A162&amp;"*",'EPA_US9RT techs'!$A$2:$I$1722,9,FALSE),"")</f>
        <v>0.65031000000000005</v>
      </c>
      <c r="AR164" s="14">
        <f>IFERROR(VLOOKUP($AG$1&amp;'Service PJ'!$D162&amp;'Service PJ'!$B162&amp;'Service PJ'!$A162&amp;"*",'EPA_US9RT techs'!$A$2:$I$1722,9,FALSE),"")</f>
        <v>0.65031000000000005</v>
      </c>
      <c r="AS164" s="14">
        <f>IFERROR(VLOOKUP($AG$1&amp;'Service PJ'!$D162&amp;'Service PJ'!$B162&amp;'Service PJ'!$A162&amp;"*",'EPA_US9RT techs'!$A$2:$I$1722,9,FALSE),"")</f>
        <v>0.65031000000000005</v>
      </c>
      <c r="AT164" s="14">
        <f>IFERROR(VLOOKUP($AG$1&amp;'Service PJ'!$D162&amp;'Service PJ'!$B162&amp;'Service PJ'!$A162&amp;"*",'EPA_US9RT techs'!$A$2:$I$1722,9,FALSE),"")</f>
        <v>0.65031000000000005</v>
      </c>
      <c r="AU164" s="14">
        <f>IFERROR(VLOOKUP($AG$1&amp;'Service PJ'!$D162&amp;'Service PJ'!$B162&amp;'Service PJ'!$A162&amp;"*",'EPA_US9RT techs'!$A$2:$I$1722,9,FALSE),"")</f>
        <v>0.65031000000000005</v>
      </c>
      <c r="AV164" s="14">
        <f>IFERROR(VLOOKUP($AG$1&amp;'Service PJ'!$D162&amp;'Service PJ'!$B162&amp;'Service PJ'!$A162&amp;"*",'EPA_US9RT techs'!$A$2:$I$1722,9,FALSE),"")</f>
        <v>0.65031000000000005</v>
      </c>
      <c r="AW164" s="14">
        <f>IFERROR(VLOOKUP($AG$1&amp;'Service PJ'!$D162&amp;'Service PJ'!$B162&amp;'Service PJ'!$A162&amp;"*",'EPA_US9RT techs'!$A$2:$I$1722,9,FALSE),"")</f>
        <v>0.65031000000000005</v>
      </c>
      <c r="AX164" s="14">
        <f>IFERROR(VLOOKUP($AG$1&amp;'Service PJ'!$D162&amp;'Service PJ'!$B162&amp;'Service PJ'!$A162&amp;"*",'EPA_US9RT techs'!$A$2:$I$1722,9,FALSE),"")</f>
        <v>0.65031000000000005</v>
      </c>
      <c r="AY164" s="14">
        <f>IFERROR(VLOOKUP($AG$1&amp;'Service PJ'!$D162&amp;'Service PJ'!$B162&amp;'Service PJ'!$A162&amp;"*",'EPA_US9RT techs'!$A$2:$I$1722,9,FALSE),"")</f>
        <v>0.65031000000000005</v>
      </c>
      <c r="AZ164" s="14">
        <f>IFERROR(VLOOKUP($AG$1&amp;'Service PJ'!$D162&amp;'Service PJ'!$B162&amp;'Service PJ'!$A162&amp;"*",'EPA_US9RT techs'!$A$2:$I$1722,9,FALSE),"")</f>
        <v>0.65031000000000005</v>
      </c>
      <c r="BA164" s="14">
        <f>IFERROR(VLOOKUP($AG$1&amp;'Service PJ'!$D162&amp;'Service PJ'!$B162&amp;'Service PJ'!$A162&amp;"*",'EPA_US9RT techs'!$A$2:$I$1722,9,FALSE),"")</f>
        <v>0.65031000000000005</v>
      </c>
      <c r="BB164" s="14">
        <f>IFERROR(VLOOKUP($AG$1&amp;'Service PJ'!$D162&amp;'Service PJ'!$B162&amp;'Service PJ'!$A162&amp;"*",'EPA_US9RT techs'!$A$2:$I$1722,9,FALSE),"")</f>
        <v>0.65031000000000005</v>
      </c>
      <c r="BC164" s="14">
        <f>IFERROR(VLOOKUP($AG$1&amp;'Service PJ'!$D162&amp;'Service PJ'!$B162&amp;'Service PJ'!$A162&amp;"*",'EPA_US9RT techs'!$A$2:$I$1722,9,FALSE),"")</f>
        <v>0.65031000000000005</v>
      </c>
      <c r="BD164" s="14">
        <f>IFERROR(VLOOKUP($AG$1&amp;'Service PJ'!$D162&amp;'Service PJ'!$B162&amp;'Service PJ'!$A162&amp;"*",'EPA_US9RT techs'!$A$2:$I$1722,9,FALSE),"")</f>
        <v>0.65031000000000005</v>
      </c>
      <c r="BE164" s="14">
        <f>IFERROR(VLOOKUP($AG$1&amp;'Service PJ'!$D162&amp;'Service PJ'!$B162&amp;'Service PJ'!$A162&amp;"*",'EPA_US9RT techs'!$A$2:$I$1722,9,FALSE),"")</f>
        <v>0.65031000000000005</v>
      </c>
      <c r="BF164" s="14">
        <f>IFERROR(VLOOKUP($AG$1&amp;'Service PJ'!$D162&amp;'Service PJ'!$B162&amp;'Service PJ'!$A162&amp;"*",'EPA_US9RT techs'!$A$2:$I$1722,9,FALSE),"")</f>
        <v>0.65031000000000005</v>
      </c>
      <c r="BG164" s="14">
        <f>IFERROR(VLOOKUP($AG$1&amp;'Service PJ'!$D162&amp;'Service PJ'!$B162&amp;'Service PJ'!$A162&amp;"*",'EPA_US9RT techs'!$A$2:$I$1722,9,FALSE),"")</f>
        <v>0.65031000000000005</v>
      </c>
      <c r="BH164" s="14">
        <f>IFERROR(VLOOKUP($AG$1&amp;'Service PJ'!$D162&amp;'Service PJ'!$B162&amp;'Service PJ'!$A162&amp;"*",'EPA_US9RT techs'!$A$2:$I$1722,9,FALSE),"")</f>
        <v>0.65031000000000005</v>
      </c>
      <c r="BI164" s="14">
        <f>IFERROR(VLOOKUP($AG$1&amp;'Service PJ'!$D162&amp;'Service PJ'!$B162&amp;'Service PJ'!$A162&amp;"*",'EPA_US9RT techs'!$A$2:$I$1722,9,FALSE),"")</f>
        <v>0.65031000000000005</v>
      </c>
      <c r="BJ164" s="14">
        <f>IFERROR(VLOOKUP($AG$1&amp;'Service PJ'!$D162&amp;'Service PJ'!$B162&amp;'Service PJ'!$A162&amp;"*",'EPA_US9RT techs'!$A$2:$I$1722,9,FALSE),"")</f>
        <v>0.65031000000000005</v>
      </c>
      <c r="BK164" s="14">
        <f>IFERROR(VLOOKUP($AG$1&amp;'Service PJ'!$D162&amp;'Service PJ'!$B162&amp;'Service PJ'!$A162&amp;"*",'EPA_US9RT techs'!$A$2:$I$1722,9,FALSE),"")</f>
        <v>0.65031000000000005</v>
      </c>
      <c r="BM164" t="str">
        <f>IF(SUM(BN164:CD164)=0,"\I:",'Service PJ'!$D162&amp;"_"&amp;'Service PJ'!$E162&amp;"_"&amp;'Service PJ'!$C162)</f>
        <v>ICH_STM_OIL</v>
      </c>
      <c r="BN164" s="14">
        <f>IFERROR(VLOOKUP($BM$1&amp;'Service PJ'!$D162&amp;'Service PJ'!$B162&amp;'Service PJ'!$A162&amp;"*",'EPA_US9RT techs'!$A$2:$I$1722,9,FALSE),"")</f>
        <v>5.6213170299999997E-2</v>
      </c>
      <c r="BO164" s="14">
        <f>IFERROR(VLOOKUP($BM$1&amp;'Service PJ'!$D162&amp;'Service PJ'!$B162&amp;'Service PJ'!$A162&amp;"*",'EPA_US9RT techs'!$A$2:$I$1722,9,FALSE),"")</f>
        <v>5.6213170299999997E-2</v>
      </c>
      <c r="BP164" s="14">
        <f>IFERROR(VLOOKUP($BM$1&amp;'Service PJ'!$D162&amp;'Service PJ'!$B162&amp;'Service PJ'!$A162&amp;"*",'EPA_US9RT techs'!$A$2:$I$1722,9,FALSE),"")</f>
        <v>5.6213170299999997E-2</v>
      </c>
      <c r="BQ164" s="14">
        <f>IFERROR(VLOOKUP($BM$1&amp;'Service PJ'!$D162&amp;'Service PJ'!$B162&amp;'Service PJ'!$A162&amp;"*",'EPA_US9RT techs'!$A$2:$I$1722,9,FALSE),"")</f>
        <v>5.6213170299999997E-2</v>
      </c>
      <c r="BR164" s="14">
        <f>IFERROR(VLOOKUP($BM$1&amp;'Service PJ'!$D162&amp;'Service PJ'!$B162&amp;'Service PJ'!$A162&amp;"*",'EPA_US9RT techs'!$A$2:$I$1722,9,FALSE),"")</f>
        <v>5.6213170299999997E-2</v>
      </c>
      <c r="BS164" s="14">
        <f>IFERROR(VLOOKUP($BM$1&amp;'Service PJ'!$D162&amp;'Service PJ'!$B162&amp;'Service PJ'!$A162&amp;"*",'EPA_US9RT techs'!$A$2:$I$1722,9,FALSE),"")</f>
        <v>5.6213170299999997E-2</v>
      </c>
      <c r="BT164" s="14">
        <f>IFERROR(VLOOKUP($BM$1&amp;'Service PJ'!$D162&amp;'Service PJ'!$B162&amp;'Service PJ'!$A162&amp;"*",'EPA_US9RT techs'!$A$2:$I$1722,9,FALSE),"")</f>
        <v>5.6213170299999997E-2</v>
      </c>
      <c r="BU164" s="14">
        <f>IFERROR(VLOOKUP($BM$1&amp;'Service PJ'!$D162&amp;'Service PJ'!$B162&amp;'Service PJ'!$A162&amp;"*",'EPA_US9RT techs'!$A$2:$I$1722,9,FALSE),"")</f>
        <v>5.6213170299999997E-2</v>
      </c>
      <c r="BV164" s="14">
        <f>IFERROR(VLOOKUP($BM$1&amp;'Service PJ'!$D162&amp;'Service PJ'!$B162&amp;'Service PJ'!$A162&amp;"*",'EPA_US9RT techs'!$A$2:$I$1722,9,FALSE),"")</f>
        <v>5.6213170299999997E-2</v>
      </c>
      <c r="BW164" s="14">
        <f>IFERROR(VLOOKUP($BM$1&amp;'Service PJ'!$D162&amp;'Service PJ'!$B162&amp;'Service PJ'!$A162&amp;"*",'EPA_US9RT techs'!$A$2:$I$1722,9,FALSE),"")</f>
        <v>5.6213170299999997E-2</v>
      </c>
      <c r="BX164" s="14">
        <f>IFERROR(VLOOKUP($BM$1&amp;'Service PJ'!$D162&amp;'Service PJ'!$B162&amp;'Service PJ'!$A162&amp;"*",'EPA_US9RT techs'!$A$2:$I$1722,9,FALSE),"")</f>
        <v>5.6213170299999997E-2</v>
      </c>
      <c r="BY164" s="14">
        <f>IFERROR(VLOOKUP($BM$1&amp;'Service PJ'!$D162&amp;'Service PJ'!$B162&amp;'Service PJ'!$A162&amp;"*",'EPA_US9RT techs'!$A$2:$I$1722,9,FALSE),"")</f>
        <v>5.6213170299999997E-2</v>
      </c>
      <c r="BZ164" s="14">
        <f>IFERROR(VLOOKUP($BM$1&amp;'Service PJ'!$D162&amp;'Service PJ'!$B162&amp;'Service PJ'!$A162&amp;"*",'EPA_US9RT techs'!$A$2:$I$1722,9,FALSE),"")</f>
        <v>5.6213170299999997E-2</v>
      </c>
      <c r="CA164" s="14">
        <f>IFERROR(VLOOKUP($BM$1&amp;'Service PJ'!$D162&amp;'Service PJ'!$B162&amp;'Service PJ'!$A162&amp;"*",'EPA_US9RT techs'!$A$2:$I$1722,9,FALSE),"")</f>
        <v>5.6213170299999997E-2</v>
      </c>
      <c r="CB164" s="14">
        <f>IFERROR(VLOOKUP($BM$1&amp;'Service PJ'!$D162&amp;'Service PJ'!$B162&amp;'Service PJ'!$A162&amp;"*",'EPA_US9RT techs'!$A$2:$I$1722,9,FALSE),"")</f>
        <v>5.6213170299999997E-2</v>
      </c>
      <c r="CC164" s="14">
        <f>IFERROR(VLOOKUP($BM$1&amp;'Service PJ'!$D162&amp;'Service PJ'!$B162&amp;'Service PJ'!$A162&amp;"*",'EPA_US9RT techs'!$A$2:$I$1722,9,FALSE),"")</f>
        <v>5.6213170299999997E-2</v>
      </c>
      <c r="CD164" s="14">
        <f>IFERROR(VLOOKUP($BM$1&amp;'Service PJ'!$D162&amp;'Service PJ'!$B162&amp;'Service PJ'!$A162&amp;"*",'EPA_US9RT techs'!$A$2:$I$1722,9,FALSE),"")</f>
        <v>5.6213170299999997E-2</v>
      </c>
      <c r="CE164" s="14">
        <f>IFERROR(VLOOKUP($BM$1&amp;'Service PJ'!$D162&amp;'Service PJ'!$B162&amp;'Service PJ'!$A162&amp;"*",'EPA_US9RT techs'!$A$2:$I$1722,9,FALSE),"")</f>
        <v>5.6213170299999997E-2</v>
      </c>
      <c r="CF164" s="14">
        <f>IFERROR(VLOOKUP($BM$1&amp;'Service PJ'!$D162&amp;'Service PJ'!$B162&amp;'Service PJ'!$A162&amp;"*",'EPA_US9RT techs'!$A$2:$I$1722,9,FALSE),"")</f>
        <v>5.6213170299999997E-2</v>
      </c>
      <c r="CG164" s="14">
        <f>IFERROR(VLOOKUP($BM$1&amp;'Service PJ'!$D162&amp;'Service PJ'!$B162&amp;'Service PJ'!$A162&amp;"*",'EPA_US9RT techs'!$A$2:$I$1722,9,FALSE),"")</f>
        <v>5.6213170299999997E-2</v>
      </c>
      <c r="CH164" s="14">
        <f>IFERROR(VLOOKUP($BM$1&amp;'Service PJ'!$D162&amp;'Service PJ'!$B162&amp;'Service PJ'!$A162&amp;"*",'EPA_US9RT techs'!$A$2:$I$1722,9,FALSE),"")</f>
        <v>5.6213170299999997E-2</v>
      </c>
      <c r="CI164" s="14">
        <f>IFERROR(VLOOKUP($BM$1&amp;'Service PJ'!$D162&amp;'Service PJ'!$B162&amp;'Service PJ'!$A162&amp;"*",'EPA_US9RT techs'!$A$2:$I$1722,9,FALSE),"")</f>
        <v>5.6213170299999997E-2</v>
      </c>
      <c r="CJ164" s="14">
        <f>IFERROR(VLOOKUP($BM$1&amp;'Service PJ'!$D162&amp;'Service PJ'!$B162&amp;'Service PJ'!$A162&amp;"*",'EPA_US9RT techs'!$A$2:$I$1722,9,FALSE),"")</f>
        <v>5.6213170299999997E-2</v>
      </c>
      <c r="CK164" s="14">
        <f>IFERROR(VLOOKUP($BM$1&amp;'Service PJ'!$D162&amp;'Service PJ'!$B162&amp;'Service PJ'!$A162&amp;"*",'EPA_US9RT techs'!$A$2:$I$1722,9,FALSE),"")</f>
        <v>5.6213170299999997E-2</v>
      </c>
      <c r="CL164" s="14">
        <f>IFERROR(VLOOKUP($BM$1&amp;'Service PJ'!$D162&amp;'Service PJ'!$B162&amp;'Service PJ'!$A162&amp;"*",'EPA_US9RT techs'!$A$2:$I$1722,9,FALSE),"")</f>
        <v>5.6213170299999997E-2</v>
      </c>
      <c r="CM164" s="14">
        <f>IFERROR(VLOOKUP($BM$1&amp;'Service PJ'!$D162&amp;'Service PJ'!$B162&amp;'Service PJ'!$A162&amp;"*",'EPA_US9RT techs'!$A$2:$I$1722,9,FALSE),"")</f>
        <v>5.6213170299999997E-2</v>
      </c>
      <c r="CN164" s="14">
        <f>IFERROR(VLOOKUP($BM$1&amp;'Service PJ'!$D162&amp;'Service PJ'!$B162&amp;'Service PJ'!$A162&amp;"*",'EPA_US9RT techs'!$A$2:$I$1722,9,FALSE),"")</f>
        <v>5.6213170299999997E-2</v>
      </c>
      <c r="CO164" s="14">
        <f>IFERROR(VLOOKUP($BM$1&amp;'Service PJ'!$D162&amp;'Service PJ'!$B162&amp;'Service PJ'!$A162&amp;"*",'EPA_US9RT techs'!$A$2:$I$1722,9,FALSE),"")</f>
        <v>5.6213170299999997E-2</v>
      </c>
      <c r="CP164" s="14">
        <f>IFERROR(VLOOKUP($BM$1&amp;'Service PJ'!$D162&amp;'Service PJ'!$B162&amp;'Service PJ'!$A162&amp;"*",'EPA_US9RT techs'!$A$2:$I$1722,9,FALSE),"")</f>
        <v>5.6213170299999997E-2</v>
      </c>
      <c r="CQ164" s="14">
        <f>IFERROR(VLOOKUP($BM$1&amp;'Service PJ'!$D162&amp;'Service PJ'!$B162&amp;'Service PJ'!$A162&amp;"*",'EPA_US9RT techs'!$A$2:$I$1722,9,FALSE),"")</f>
        <v>5.6213170299999997E-2</v>
      </c>
      <c r="CS164" t="str">
        <f>IF(SUM(CT164:DJ164)=0,"\I:",'Service PJ'!$D162&amp;"_"&amp;'Service PJ'!$E162&amp;"_"&amp;'Service PJ'!$C162)</f>
        <v>ICH_STM_OIL</v>
      </c>
      <c r="CT164" s="2">
        <f>IFERROR(VLOOKUP($CS$1&amp;'Service PJ'!$D162&amp;'Service PJ'!$B162&amp;'Service PJ'!$A162&amp;"*",'EPA_US9RT techs'!$A$2:$I$1722,9,FALSE),"")</f>
        <v>50</v>
      </c>
      <c r="CU164" s="2">
        <f>IFERROR(VLOOKUP($CS$1&amp;'Service PJ'!$D162&amp;'Service PJ'!$B162&amp;'Service PJ'!$A162&amp;"*",'EPA_US9RT techs'!$A$2:$I$1722,9,FALSE),"")</f>
        <v>50</v>
      </c>
      <c r="CV164" s="2">
        <f>IFERROR(VLOOKUP($CS$1&amp;'Service PJ'!$D162&amp;'Service PJ'!$B162&amp;'Service PJ'!$A162&amp;"*",'EPA_US9RT techs'!$A$2:$I$1722,9,FALSE),"")</f>
        <v>50</v>
      </c>
      <c r="CW164" s="2">
        <f>IFERROR(VLOOKUP($CS$1&amp;'Service PJ'!$D162&amp;'Service PJ'!$B162&amp;'Service PJ'!$A162&amp;"*",'EPA_US9RT techs'!$A$2:$I$1722,9,FALSE),"")</f>
        <v>50</v>
      </c>
      <c r="CX164" s="2">
        <f>IFERROR(VLOOKUP($CS$1&amp;'Service PJ'!$D162&amp;'Service PJ'!$B162&amp;'Service PJ'!$A162&amp;"*",'EPA_US9RT techs'!$A$2:$I$1722,9,FALSE),"")</f>
        <v>50</v>
      </c>
      <c r="CY164" s="2">
        <f>IFERROR(VLOOKUP($CS$1&amp;'Service PJ'!$D162&amp;'Service PJ'!$B162&amp;'Service PJ'!$A162&amp;"*",'EPA_US9RT techs'!$A$2:$I$1722,9,FALSE),"")</f>
        <v>50</v>
      </c>
      <c r="CZ164" s="2">
        <f>IFERROR(VLOOKUP($CS$1&amp;'Service PJ'!$D162&amp;'Service PJ'!$B162&amp;'Service PJ'!$A162&amp;"*",'EPA_US9RT techs'!$A$2:$I$1722,9,FALSE),"")</f>
        <v>50</v>
      </c>
      <c r="DA164" s="2">
        <f>IFERROR(VLOOKUP($CS$1&amp;'Service PJ'!$D162&amp;'Service PJ'!$B162&amp;'Service PJ'!$A162&amp;"*",'EPA_US9RT techs'!$A$2:$I$1722,9,FALSE),"")</f>
        <v>50</v>
      </c>
      <c r="DB164" s="2">
        <f>IFERROR(VLOOKUP($CS$1&amp;'Service PJ'!$D162&amp;'Service PJ'!$B162&amp;'Service PJ'!$A162&amp;"*",'EPA_US9RT techs'!$A$2:$I$1722,9,FALSE),"")</f>
        <v>50</v>
      </c>
      <c r="DC164" s="2">
        <f>IFERROR(VLOOKUP($CS$1&amp;'Service PJ'!$D162&amp;'Service PJ'!$B162&amp;'Service PJ'!$A162&amp;"*",'EPA_US9RT techs'!$A$2:$I$1722,9,FALSE),"")</f>
        <v>50</v>
      </c>
      <c r="DD164" s="2">
        <f>IFERROR(VLOOKUP($CS$1&amp;'Service PJ'!$D162&amp;'Service PJ'!$B162&amp;'Service PJ'!$A162&amp;"*",'EPA_US9RT techs'!$A$2:$I$1722,9,FALSE),"")</f>
        <v>50</v>
      </c>
      <c r="DE164" s="2">
        <f>IFERROR(VLOOKUP($CS$1&amp;'Service PJ'!$D162&amp;'Service PJ'!$B162&amp;'Service PJ'!$A162&amp;"*",'EPA_US9RT techs'!$A$2:$I$1722,9,FALSE),"")</f>
        <v>50</v>
      </c>
      <c r="DF164" s="2">
        <f>IFERROR(VLOOKUP($CS$1&amp;'Service PJ'!$D162&amp;'Service PJ'!$B162&amp;'Service PJ'!$A162&amp;"*",'EPA_US9RT techs'!$A$2:$I$1722,9,FALSE),"")</f>
        <v>50</v>
      </c>
      <c r="DG164" s="2">
        <f>IFERROR(VLOOKUP($CS$1&amp;'Service PJ'!$D162&amp;'Service PJ'!$B162&amp;'Service PJ'!$A162&amp;"*",'EPA_US9RT techs'!$A$2:$I$1722,9,FALSE),"")</f>
        <v>50</v>
      </c>
      <c r="DH164" s="2">
        <f>IFERROR(VLOOKUP($CS$1&amp;'Service PJ'!$D162&amp;'Service PJ'!$B162&amp;'Service PJ'!$A162&amp;"*",'EPA_US9RT techs'!$A$2:$I$1722,9,FALSE),"")</f>
        <v>50</v>
      </c>
      <c r="DI164" s="2">
        <f>IFERROR(VLOOKUP($CS$1&amp;'Service PJ'!$D162&amp;'Service PJ'!$B162&amp;'Service PJ'!$A162&amp;"*",'EPA_US9RT techs'!$A$2:$I$1722,9,FALSE),"")</f>
        <v>50</v>
      </c>
      <c r="DJ164" s="2">
        <f>IFERROR(VLOOKUP($CS$1&amp;'Service PJ'!$D162&amp;'Service PJ'!$B162&amp;'Service PJ'!$A162&amp;"*",'EPA_US9RT techs'!$A$2:$I$1722,9,FALSE),"")</f>
        <v>50</v>
      </c>
      <c r="DK164" s="2">
        <f>IFERROR(VLOOKUP($CS$1&amp;'Service PJ'!$D162&amp;'Service PJ'!$B162&amp;'Service PJ'!$A162&amp;"*",'EPA_US9RT techs'!$A$2:$I$1722,9,FALSE),"")</f>
        <v>50</v>
      </c>
      <c r="DL164" s="2">
        <f>IFERROR(VLOOKUP($CS$1&amp;'Service PJ'!$D162&amp;'Service PJ'!$B162&amp;'Service PJ'!$A162&amp;"*",'EPA_US9RT techs'!$A$2:$I$1722,9,FALSE),"")</f>
        <v>50</v>
      </c>
      <c r="DM164" s="2">
        <f>IFERROR(VLOOKUP($CS$1&amp;'Service PJ'!$D162&amp;'Service PJ'!$B162&amp;'Service PJ'!$A162&amp;"*",'EPA_US9RT techs'!$A$2:$I$1722,9,FALSE),"")</f>
        <v>50</v>
      </c>
      <c r="DN164" s="2">
        <f>IFERROR(VLOOKUP($CS$1&amp;'Service PJ'!$D162&amp;'Service PJ'!$B162&amp;'Service PJ'!$A162&amp;"*",'EPA_US9RT techs'!$A$2:$I$1722,9,FALSE),"")</f>
        <v>50</v>
      </c>
      <c r="DO164" s="2">
        <f>IFERROR(VLOOKUP($CS$1&amp;'Service PJ'!$D162&amp;'Service PJ'!$B162&amp;'Service PJ'!$A162&amp;"*",'EPA_US9RT techs'!$A$2:$I$1722,9,FALSE),"")</f>
        <v>50</v>
      </c>
      <c r="DP164" s="2">
        <f>IFERROR(VLOOKUP($CS$1&amp;'Service PJ'!$D162&amp;'Service PJ'!$B162&amp;'Service PJ'!$A162&amp;"*",'EPA_US9RT techs'!$A$2:$I$1722,9,FALSE),"")</f>
        <v>50</v>
      </c>
      <c r="DQ164" s="2">
        <f>IFERROR(VLOOKUP($CS$1&amp;'Service PJ'!$D162&amp;'Service PJ'!$B162&amp;'Service PJ'!$A162&amp;"*",'EPA_US9RT techs'!$A$2:$I$1722,9,FALSE),"")</f>
        <v>50</v>
      </c>
      <c r="DR164" s="2">
        <f>IFERROR(VLOOKUP($CS$1&amp;'Service PJ'!$D162&amp;'Service PJ'!$B162&amp;'Service PJ'!$A162&amp;"*",'EPA_US9RT techs'!$A$2:$I$1722,9,FALSE),"")</f>
        <v>50</v>
      </c>
      <c r="DS164" s="2">
        <f>IFERROR(VLOOKUP($CS$1&amp;'Service PJ'!$D162&amp;'Service PJ'!$B162&amp;'Service PJ'!$A162&amp;"*",'EPA_US9RT techs'!$A$2:$I$1722,9,FALSE),"")</f>
        <v>50</v>
      </c>
      <c r="DT164" s="2">
        <f>IFERROR(VLOOKUP($CS$1&amp;'Service PJ'!$D162&amp;'Service PJ'!$B162&amp;'Service PJ'!$A162&amp;"*",'EPA_US9RT techs'!$A$2:$I$1722,9,FALSE),"")</f>
        <v>50</v>
      </c>
      <c r="DU164" s="2">
        <f>IFERROR(VLOOKUP($CS$1&amp;'Service PJ'!$D162&amp;'Service PJ'!$B162&amp;'Service PJ'!$A162&amp;"*",'EPA_US9RT techs'!$A$2:$I$1722,9,FALSE),"")</f>
        <v>50</v>
      </c>
      <c r="DV164" s="2">
        <f>IFERROR(VLOOKUP($CS$1&amp;'Service PJ'!$D162&amp;'Service PJ'!$B162&amp;'Service PJ'!$A162&amp;"*",'EPA_US9RT techs'!$A$2:$I$1722,9,FALSE),"")</f>
        <v>50</v>
      </c>
      <c r="DW164" s="2">
        <f>IFERROR(VLOOKUP($CS$1&amp;'Service PJ'!$D162&amp;'Service PJ'!$B162&amp;'Service PJ'!$A162&amp;"*",'EPA_US9RT techs'!$A$2:$I$1722,9,FALSE),"")</f>
        <v>50</v>
      </c>
    </row>
    <row r="165" spans="1:127" x14ac:dyDescent="0.45">
      <c r="A165" t="str">
        <f>IF(SUM(B165:R165)=0,"\I:",'Service PJ'!$D163&amp;"_"&amp;'Service PJ'!$E163&amp;"_"&amp;'Service PJ'!$C163)</f>
        <v>\I:</v>
      </c>
      <c r="B165" s="14" t="str">
        <f>IFERROR(VLOOKUP($A$1&amp;'Service PJ'!$D163&amp;'Service PJ'!$B163&amp;'Service PJ'!$A163&amp;"*",'EPA_US9RT techs'!$A$2:$I$1722,9,FALSE),"")</f>
        <v/>
      </c>
      <c r="C165" s="14" t="str">
        <f>IFERROR(VLOOKUP($A$1&amp;'Service PJ'!$D163&amp;'Service PJ'!$B163&amp;'Service PJ'!$A163&amp;"*",'EPA_US9RT techs'!$A$2:$I$1722,9,FALSE),"")</f>
        <v/>
      </c>
      <c r="D165" s="14" t="str">
        <f>IFERROR(VLOOKUP($A$1&amp;'Service PJ'!$D163&amp;'Service PJ'!$B163&amp;'Service PJ'!$A163&amp;"*",'EPA_US9RT techs'!$A$2:$I$1722,9,FALSE),"")</f>
        <v/>
      </c>
      <c r="E165" s="14" t="str">
        <f>IFERROR(VLOOKUP($A$1&amp;'Service PJ'!$D163&amp;'Service PJ'!$B163&amp;'Service PJ'!$A163&amp;"*",'EPA_US9RT techs'!$A$2:$I$1722,9,FALSE),"")</f>
        <v/>
      </c>
      <c r="F165" s="14" t="str">
        <f>IFERROR(VLOOKUP($A$1&amp;'Service PJ'!$D163&amp;'Service PJ'!$B163&amp;'Service PJ'!$A163&amp;"*",'EPA_US9RT techs'!$A$2:$I$1722,9,FALSE),"")</f>
        <v/>
      </c>
      <c r="G165" s="14" t="str">
        <f>IFERROR(VLOOKUP($A$1&amp;'Service PJ'!$D163&amp;'Service PJ'!$B163&amp;'Service PJ'!$A163&amp;"*",'EPA_US9RT techs'!$A$2:$I$1722,9,FALSE),"")</f>
        <v/>
      </c>
      <c r="H165" s="14" t="str">
        <f>IFERROR(VLOOKUP($A$1&amp;'Service PJ'!$D163&amp;'Service PJ'!$B163&amp;'Service PJ'!$A163&amp;"*",'EPA_US9RT techs'!$A$2:$I$1722,9,FALSE),"")</f>
        <v/>
      </c>
      <c r="I165" s="14" t="str">
        <f>IFERROR(VLOOKUP($A$1&amp;'Service PJ'!$D163&amp;'Service PJ'!$B163&amp;'Service PJ'!$A163&amp;"*",'EPA_US9RT techs'!$A$2:$I$1722,9,FALSE),"")</f>
        <v/>
      </c>
      <c r="J165" s="14" t="str">
        <f>IFERROR(VLOOKUP($A$1&amp;'Service PJ'!$D163&amp;'Service PJ'!$B163&amp;'Service PJ'!$A163&amp;"*",'EPA_US9RT techs'!$A$2:$I$1722,9,FALSE),"")</f>
        <v/>
      </c>
      <c r="K165" s="14" t="str">
        <f>IFERROR(VLOOKUP($A$1&amp;'Service PJ'!$D163&amp;'Service PJ'!$B163&amp;'Service PJ'!$A163&amp;"*",'EPA_US9RT techs'!$A$2:$I$1722,9,FALSE),"")</f>
        <v/>
      </c>
      <c r="L165" s="14" t="str">
        <f>IFERROR(VLOOKUP($A$1&amp;'Service PJ'!$D163&amp;'Service PJ'!$B163&amp;'Service PJ'!$A163&amp;"*",'EPA_US9RT techs'!$A$2:$I$1722,9,FALSE),"")</f>
        <v/>
      </c>
      <c r="M165" s="14" t="str">
        <f>IFERROR(VLOOKUP($A$1&amp;'Service PJ'!$D163&amp;'Service PJ'!$B163&amp;'Service PJ'!$A163&amp;"*",'EPA_US9RT techs'!$A$2:$I$1722,9,FALSE),"")</f>
        <v/>
      </c>
      <c r="N165" s="14" t="str">
        <f>IFERROR(VLOOKUP($A$1&amp;'Service PJ'!$D163&amp;'Service PJ'!$B163&amp;'Service PJ'!$A163&amp;"*",'EPA_US9RT techs'!$A$2:$I$1722,9,FALSE),"")</f>
        <v/>
      </c>
      <c r="O165" s="14" t="str">
        <f>IFERROR(VLOOKUP($A$1&amp;'Service PJ'!$D163&amp;'Service PJ'!$B163&amp;'Service PJ'!$A163&amp;"*",'EPA_US9RT techs'!$A$2:$I$1722,9,FALSE),"")</f>
        <v/>
      </c>
      <c r="P165" s="14" t="str">
        <f>IFERROR(VLOOKUP($A$1&amp;'Service PJ'!$D163&amp;'Service PJ'!$B163&amp;'Service PJ'!$A163&amp;"*",'EPA_US9RT techs'!$A$2:$I$1722,9,FALSE),"")</f>
        <v/>
      </c>
      <c r="Q165" s="14" t="str">
        <f>IFERROR(VLOOKUP($A$1&amp;'Service PJ'!$D163&amp;'Service PJ'!$B163&amp;'Service PJ'!$A163&amp;"*",'EPA_US9RT techs'!$A$2:$I$1722,9,FALSE),"")</f>
        <v/>
      </c>
      <c r="R165" s="14" t="str">
        <f>IFERROR(VLOOKUP($A$1&amp;'Service PJ'!$D163&amp;'Service PJ'!$B163&amp;'Service PJ'!$A163&amp;"*",'EPA_US9RT techs'!$A$2:$I$1722,9,FALSE),"")</f>
        <v/>
      </c>
      <c r="S165" s="14" t="str">
        <f>IFERROR(VLOOKUP($A$1&amp;'Service PJ'!$D163&amp;'Service PJ'!$B163&amp;'Service PJ'!$A163&amp;"*",'EPA_US9RT techs'!$A$2:$I$1722,9,FALSE),"")</f>
        <v/>
      </c>
      <c r="T165" s="14" t="str">
        <f>IFERROR(VLOOKUP($A$1&amp;'Service PJ'!$D163&amp;'Service PJ'!$B163&amp;'Service PJ'!$A163&amp;"*",'EPA_US9RT techs'!$A$2:$I$1722,9,FALSE),"")</f>
        <v/>
      </c>
      <c r="U165" s="14" t="str">
        <f>IFERROR(VLOOKUP($A$1&amp;'Service PJ'!$D163&amp;'Service PJ'!$B163&amp;'Service PJ'!$A163&amp;"*",'EPA_US9RT techs'!$A$2:$I$1722,9,FALSE),"")</f>
        <v/>
      </c>
      <c r="V165" s="14" t="str">
        <f>IFERROR(VLOOKUP($A$1&amp;'Service PJ'!$D163&amp;'Service PJ'!$B163&amp;'Service PJ'!$A163&amp;"*",'EPA_US9RT techs'!$A$2:$I$1722,9,FALSE),"")</f>
        <v/>
      </c>
      <c r="W165" s="14" t="str">
        <f>IFERROR(VLOOKUP($A$1&amp;'Service PJ'!$D163&amp;'Service PJ'!$B163&amp;'Service PJ'!$A163&amp;"*",'EPA_US9RT techs'!$A$2:$I$1722,9,FALSE),"")</f>
        <v/>
      </c>
      <c r="X165" s="14" t="str">
        <f>IFERROR(VLOOKUP($A$1&amp;'Service PJ'!$D163&amp;'Service PJ'!$B163&amp;'Service PJ'!$A163&amp;"*",'EPA_US9RT techs'!$A$2:$I$1722,9,FALSE),"")</f>
        <v/>
      </c>
      <c r="Y165" s="14" t="str">
        <f>IFERROR(VLOOKUP($A$1&amp;'Service PJ'!$D163&amp;'Service PJ'!$B163&amp;'Service PJ'!$A163&amp;"*",'EPA_US9RT techs'!$A$2:$I$1722,9,FALSE),"")</f>
        <v/>
      </c>
      <c r="Z165" s="14" t="str">
        <f>IFERROR(VLOOKUP($A$1&amp;'Service PJ'!$D163&amp;'Service PJ'!$B163&amp;'Service PJ'!$A163&amp;"*",'EPA_US9RT techs'!$A$2:$I$1722,9,FALSE),"")</f>
        <v/>
      </c>
      <c r="AA165" s="14" t="str">
        <f>IFERROR(VLOOKUP($A$1&amp;'Service PJ'!$D163&amp;'Service PJ'!$B163&amp;'Service PJ'!$A163&amp;"*",'EPA_US9RT techs'!$A$2:$I$1722,9,FALSE),"")</f>
        <v/>
      </c>
      <c r="AB165" s="14" t="str">
        <f>IFERROR(VLOOKUP($A$1&amp;'Service PJ'!$D163&amp;'Service PJ'!$B163&amp;'Service PJ'!$A163&amp;"*",'EPA_US9RT techs'!$A$2:$I$1722,9,FALSE),"")</f>
        <v/>
      </c>
      <c r="AC165" s="14" t="str">
        <f>IFERROR(VLOOKUP($A$1&amp;'Service PJ'!$D163&amp;'Service PJ'!$B163&amp;'Service PJ'!$A163&amp;"*",'EPA_US9RT techs'!$A$2:$I$1722,9,FALSE),"")</f>
        <v/>
      </c>
      <c r="AD165" s="14" t="str">
        <f>IFERROR(VLOOKUP($A$1&amp;'Service PJ'!$D163&amp;'Service PJ'!$B163&amp;'Service PJ'!$A163&amp;"*",'EPA_US9RT techs'!$A$2:$I$1722,9,FALSE),"")</f>
        <v/>
      </c>
      <c r="AE165" s="14" t="str">
        <f>IFERROR(VLOOKUP($A$1&amp;'Service PJ'!$D163&amp;'Service PJ'!$B163&amp;'Service PJ'!$A163&amp;"*",'EPA_US9RT techs'!$A$2:$I$1722,9,FALSE),"")</f>
        <v/>
      </c>
      <c r="AG165" t="str">
        <f>IF(SUM(AH165:AX165)=0,"\I:",'Service PJ'!$D163&amp;"_"&amp;'Service PJ'!$E163&amp;"_"&amp;'Service PJ'!$C163)</f>
        <v>\I:</v>
      </c>
      <c r="AH165" s="14" t="str">
        <f>IFERROR(VLOOKUP($AG$1&amp;'Service PJ'!$D163&amp;'Service PJ'!$B163&amp;'Service PJ'!$A163&amp;"*",'EPA_US9RT techs'!$A$2:$I$1722,9,FALSE),"")</f>
        <v/>
      </c>
      <c r="AI165" s="14" t="str">
        <f>IFERROR(VLOOKUP($AG$1&amp;'Service PJ'!$D163&amp;'Service PJ'!$B163&amp;'Service PJ'!$A163&amp;"*",'EPA_US9RT techs'!$A$2:$I$1722,9,FALSE),"")</f>
        <v/>
      </c>
      <c r="AJ165" s="14" t="str">
        <f>IFERROR(VLOOKUP($AG$1&amp;'Service PJ'!$D163&amp;'Service PJ'!$B163&amp;'Service PJ'!$A163&amp;"*",'EPA_US9RT techs'!$A$2:$I$1722,9,FALSE),"")</f>
        <v/>
      </c>
      <c r="AK165" s="14" t="str">
        <f>IFERROR(VLOOKUP($AG$1&amp;'Service PJ'!$D163&amp;'Service PJ'!$B163&amp;'Service PJ'!$A163&amp;"*",'EPA_US9RT techs'!$A$2:$I$1722,9,FALSE),"")</f>
        <v/>
      </c>
      <c r="AL165" s="14" t="str">
        <f>IFERROR(VLOOKUP($AG$1&amp;'Service PJ'!$D163&amp;'Service PJ'!$B163&amp;'Service PJ'!$A163&amp;"*",'EPA_US9RT techs'!$A$2:$I$1722,9,FALSE),"")</f>
        <v/>
      </c>
      <c r="AM165" s="14" t="str">
        <f>IFERROR(VLOOKUP($AG$1&amp;'Service PJ'!$D163&amp;'Service PJ'!$B163&amp;'Service PJ'!$A163&amp;"*",'EPA_US9RT techs'!$A$2:$I$1722,9,FALSE),"")</f>
        <v/>
      </c>
      <c r="AN165" s="14" t="str">
        <f>IFERROR(VLOOKUP($AG$1&amp;'Service PJ'!$D163&amp;'Service PJ'!$B163&amp;'Service PJ'!$A163&amp;"*",'EPA_US9RT techs'!$A$2:$I$1722,9,FALSE),"")</f>
        <v/>
      </c>
      <c r="AO165" s="14" t="str">
        <f>IFERROR(VLOOKUP($AG$1&amp;'Service PJ'!$D163&amp;'Service PJ'!$B163&amp;'Service PJ'!$A163&amp;"*",'EPA_US9RT techs'!$A$2:$I$1722,9,FALSE),"")</f>
        <v/>
      </c>
      <c r="AP165" s="14" t="str">
        <f>IFERROR(VLOOKUP($AG$1&amp;'Service PJ'!$D163&amp;'Service PJ'!$B163&amp;'Service PJ'!$A163&amp;"*",'EPA_US9RT techs'!$A$2:$I$1722,9,FALSE),"")</f>
        <v/>
      </c>
      <c r="AQ165" s="14" t="str">
        <f>IFERROR(VLOOKUP($AG$1&amp;'Service PJ'!$D163&amp;'Service PJ'!$B163&amp;'Service PJ'!$A163&amp;"*",'EPA_US9RT techs'!$A$2:$I$1722,9,FALSE),"")</f>
        <v/>
      </c>
      <c r="AR165" s="14" t="str">
        <f>IFERROR(VLOOKUP($AG$1&amp;'Service PJ'!$D163&amp;'Service PJ'!$B163&amp;'Service PJ'!$A163&amp;"*",'EPA_US9RT techs'!$A$2:$I$1722,9,FALSE),"")</f>
        <v/>
      </c>
      <c r="AS165" s="14" t="str">
        <f>IFERROR(VLOOKUP($AG$1&amp;'Service PJ'!$D163&amp;'Service PJ'!$B163&amp;'Service PJ'!$A163&amp;"*",'EPA_US9RT techs'!$A$2:$I$1722,9,FALSE),"")</f>
        <v/>
      </c>
      <c r="AT165" s="14" t="str">
        <f>IFERROR(VLOOKUP($AG$1&amp;'Service PJ'!$D163&amp;'Service PJ'!$B163&amp;'Service PJ'!$A163&amp;"*",'EPA_US9RT techs'!$A$2:$I$1722,9,FALSE),"")</f>
        <v/>
      </c>
      <c r="AU165" s="14" t="str">
        <f>IFERROR(VLOOKUP($AG$1&amp;'Service PJ'!$D163&amp;'Service PJ'!$B163&amp;'Service PJ'!$A163&amp;"*",'EPA_US9RT techs'!$A$2:$I$1722,9,FALSE),"")</f>
        <v/>
      </c>
      <c r="AV165" s="14" t="str">
        <f>IFERROR(VLOOKUP($AG$1&amp;'Service PJ'!$D163&amp;'Service PJ'!$B163&amp;'Service PJ'!$A163&amp;"*",'EPA_US9RT techs'!$A$2:$I$1722,9,FALSE),"")</f>
        <v/>
      </c>
      <c r="AW165" s="14" t="str">
        <f>IFERROR(VLOOKUP($AG$1&amp;'Service PJ'!$D163&amp;'Service PJ'!$B163&amp;'Service PJ'!$A163&amp;"*",'EPA_US9RT techs'!$A$2:$I$1722,9,FALSE),"")</f>
        <v/>
      </c>
      <c r="AX165" s="14" t="str">
        <f>IFERROR(VLOOKUP($AG$1&amp;'Service PJ'!$D163&amp;'Service PJ'!$B163&amp;'Service PJ'!$A163&amp;"*",'EPA_US9RT techs'!$A$2:$I$1722,9,FALSE),"")</f>
        <v/>
      </c>
      <c r="AY165" s="14" t="str">
        <f>IFERROR(VLOOKUP($AG$1&amp;'Service PJ'!$D163&amp;'Service PJ'!$B163&amp;'Service PJ'!$A163&amp;"*",'EPA_US9RT techs'!$A$2:$I$1722,9,FALSE),"")</f>
        <v/>
      </c>
      <c r="AZ165" s="14" t="str">
        <f>IFERROR(VLOOKUP($AG$1&amp;'Service PJ'!$D163&amp;'Service PJ'!$B163&amp;'Service PJ'!$A163&amp;"*",'EPA_US9RT techs'!$A$2:$I$1722,9,FALSE),"")</f>
        <v/>
      </c>
      <c r="BA165" s="14" t="str">
        <f>IFERROR(VLOOKUP($AG$1&amp;'Service PJ'!$D163&amp;'Service PJ'!$B163&amp;'Service PJ'!$A163&amp;"*",'EPA_US9RT techs'!$A$2:$I$1722,9,FALSE),"")</f>
        <v/>
      </c>
      <c r="BB165" s="14" t="str">
        <f>IFERROR(VLOOKUP($AG$1&amp;'Service PJ'!$D163&amp;'Service PJ'!$B163&amp;'Service PJ'!$A163&amp;"*",'EPA_US9RT techs'!$A$2:$I$1722,9,FALSE),"")</f>
        <v/>
      </c>
      <c r="BC165" s="14" t="str">
        <f>IFERROR(VLOOKUP($AG$1&amp;'Service PJ'!$D163&amp;'Service PJ'!$B163&amp;'Service PJ'!$A163&amp;"*",'EPA_US9RT techs'!$A$2:$I$1722,9,FALSE),"")</f>
        <v/>
      </c>
      <c r="BD165" s="14" t="str">
        <f>IFERROR(VLOOKUP($AG$1&amp;'Service PJ'!$D163&amp;'Service PJ'!$B163&amp;'Service PJ'!$A163&amp;"*",'EPA_US9RT techs'!$A$2:$I$1722,9,FALSE),"")</f>
        <v/>
      </c>
      <c r="BE165" s="14" t="str">
        <f>IFERROR(VLOOKUP($AG$1&amp;'Service PJ'!$D163&amp;'Service PJ'!$B163&amp;'Service PJ'!$A163&amp;"*",'EPA_US9RT techs'!$A$2:$I$1722,9,FALSE),"")</f>
        <v/>
      </c>
      <c r="BF165" s="14" t="str">
        <f>IFERROR(VLOOKUP($AG$1&amp;'Service PJ'!$D163&amp;'Service PJ'!$B163&amp;'Service PJ'!$A163&amp;"*",'EPA_US9RT techs'!$A$2:$I$1722,9,FALSE),"")</f>
        <v/>
      </c>
      <c r="BG165" s="14" t="str">
        <f>IFERROR(VLOOKUP($AG$1&amp;'Service PJ'!$D163&amp;'Service PJ'!$B163&amp;'Service PJ'!$A163&amp;"*",'EPA_US9RT techs'!$A$2:$I$1722,9,FALSE),"")</f>
        <v/>
      </c>
      <c r="BH165" s="14" t="str">
        <f>IFERROR(VLOOKUP($AG$1&amp;'Service PJ'!$D163&amp;'Service PJ'!$B163&amp;'Service PJ'!$A163&amp;"*",'EPA_US9RT techs'!$A$2:$I$1722,9,FALSE),"")</f>
        <v/>
      </c>
      <c r="BI165" s="14" t="str">
        <f>IFERROR(VLOOKUP($AG$1&amp;'Service PJ'!$D163&amp;'Service PJ'!$B163&amp;'Service PJ'!$A163&amp;"*",'EPA_US9RT techs'!$A$2:$I$1722,9,FALSE),"")</f>
        <v/>
      </c>
      <c r="BJ165" s="14" t="str">
        <f>IFERROR(VLOOKUP($AG$1&amp;'Service PJ'!$D163&amp;'Service PJ'!$B163&amp;'Service PJ'!$A163&amp;"*",'EPA_US9RT techs'!$A$2:$I$1722,9,FALSE),"")</f>
        <v/>
      </c>
      <c r="BK165" s="14" t="str">
        <f>IFERROR(VLOOKUP($AG$1&amp;'Service PJ'!$D163&amp;'Service PJ'!$B163&amp;'Service PJ'!$A163&amp;"*",'EPA_US9RT techs'!$A$2:$I$1722,9,FALSE),"")</f>
        <v/>
      </c>
      <c r="BM165" t="str">
        <f>IF(SUM(BN165:CD165)=0,"\I:",'Service PJ'!$D163&amp;"_"&amp;'Service PJ'!$E163&amp;"_"&amp;'Service PJ'!$C163)</f>
        <v>\I:</v>
      </c>
      <c r="BN165" s="14" t="str">
        <f>IFERROR(VLOOKUP($BM$1&amp;'Service PJ'!$D163&amp;'Service PJ'!$B163&amp;'Service PJ'!$A163&amp;"*",'EPA_US9RT techs'!$A$2:$I$1722,9,FALSE),"")</f>
        <v/>
      </c>
      <c r="BO165" s="14" t="str">
        <f>IFERROR(VLOOKUP($BM$1&amp;'Service PJ'!$D163&amp;'Service PJ'!$B163&amp;'Service PJ'!$A163&amp;"*",'EPA_US9RT techs'!$A$2:$I$1722,9,FALSE),"")</f>
        <v/>
      </c>
      <c r="BP165" s="14" t="str">
        <f>IFERROR(VLOOKUP($BM$1&amp;'Service PJ'!$D163&amp;'Service PJ'!$B163&amp;'Service PJ'!$A163&amp;"*",'EPA_US9RT techs'!$A$2:$I$1722,9,FALSE),"")</f>
        <v/>
      </c>
      <c r="BQ165" s="14" t="str">
        <f>IFERROR(VLOOKUP($BM$1&amp;'Service PJ'!$D163&amp;'Service PJ'!$B163&amp;'Service PJ'!$A163&amp;"*",'EPA_US9RT techs'!$A$2:$I$1722,9,FALSE),"")</f>
        <v/>
      </c>
      <c r="BR165" s="14" t="str">
        <f>IFERROR(VLOOKUP($BM$1&amp;'Service PJ'!$D163&amp;'Service PJ'!$B163&amp;'Service PJ'!$A163&amp;"*",'EPA_US9RT techs'!$A$2:$I$1722,9,FALSE),"")</f>
        <v/>
      </c>
      <c r="BS165" s="14" t="str">
        <f>IFERROR(VLOOKUP($BM$1&amp;'Service PJ'!$D163&amp;'Service PJ'!$B163&amp;'Service PJ'!$A163&amp;"*",'EPA_US9RT techs'!$A$2:$I$1722,9,FALSE),"")</f>
        <v/>
      </c>
      <c r="BT165" s="14" t="str">
        <f>IFERROR(VLOOKUP($BM$1&amp;'Service PJ'!$D163&amp;'Service PJ'!$B163&amp;'Service PJ'!$A163&amp;"*",'EPA_US9RT techs'!$A$2:$I$1722,9,FALSE),"")</f>
        <v/>
      </c>
      <c r="BU165" s="14" t="str">
        <f>IFERROR(VLOOKUP($BM$1&amp;'Service PJ'!$D163&amp;'Service PJ'!$B163&amp;'Service PJ'!$A163&amp;"*",'EPA_US9RT techs'!$A$2:$I$1722,9,FALSE),"")</f>
        <v/>
      </c>
      <c r="BV165" s="14" t="str">
        <f>IFERROR(VLOOKUP($BM$1&amp;'Service PJ'!$D163&amp;'Service PJ'!$B163&amp;'Service PJ'!$A163&amp;"*",'EPA_US9RT techs'!$A$2:$I$1722,9,FALSE),"")</f>
        <v/>
      </c>
      <c r="BW165" s="14" t="str">
        <f>IFERROR(VLOOKUP($BM$1&amp;'Service PJ'!$D163&amp;'Service PJ'!$B163&amp;'Service PJ'!$A163&amp;"*",'EPA_US9RT techs'!$A$2:$I$1722,9,FALSE),"")</f>
        <v/>
      </c>
      <c r="BX165" s="14" t="str">
        <f>IFERROR(VLOOKUP($BM$1&amp;'Service PJ'!$D163&amp;'Service PJ'!$B163&amp;'Service PJ'!$A163&amp;"*",'EPA_US9RT techs'!$A$2:$I$1722,9,FALSE),"")</f>
        <v/>
      </c>
      <c r="BY165" s="14" t="str">
        <f>IFERROR(VLOOKUP($BM$1&amp;'Service PJ'!$D163&amp;'Service PJ'!$B163&amp;'Service PJ'!$A163&amp;"*",'EPA_US9RT techs'!$A$2:$I$1722,9,FALSE),"")</f>
        <v/>
      </c>
      <c r="BZ165" s="14" t="str">
        <f>IFERROR(VLOOKUP($BM$1&amp;'Service PJ'!$D163&amp;'Service PJ'!$B163&amp;'Service PJ'!$A163&amp;"*",'EPA_US9RT techs'!$A$2:$I$1722,9,FALSE),"")</f>
        <v/>
      </c>
      <c r="CA165" s="14" t="str">
        <f>IFERROR(VLOOKUP($BM$1&amp;'Service PJ'!$D163&amp;'Service PJ'!$B163&amp;'Service PJ'!$A163&amp;"*",'EPA_US9RT techs'!$A$2:$I$1722,9,FALSE),"")</f>
        <v/>
      </c>
      <c r="CB165" s="14" t="str">
        <f>IFERROR(VLOOKUP($BM$1&amp;'Service PJ'!$D163&amp;'Service PJ'!$B163&amp;'Service PJ'!$A163&amp;"*",'EPA_US9RT techs'!$A$2:$I$1722,9,FALSE),"")</f>
        <v/>
      </c>
      <c r="CC165" s="14" t="str">
        <f>IFERROR(VLOOKUP($BM$1&amp;'Service PJ'!$D163&amp;'Service PJ'!$B163&amp;'Service PJ'!$A163&amp;"*",'EPA_US9RT techs'!$A$2:$I$1722,9,FALSE),"")</f>
        <v/>
      </c>
      <c r="CD165" s="14" t="str">
        <f>IFERROR(VLOOKUP($BM$1&amp;'Service PJ'!$D163&amp;'Service PJ'!$B163&amp;'Service PJ'!$A163&amp;"*",'EPA_US9RT techs'!$A$2:$I$1722,9,FALSE),"")</f>
        <v/>
      </c>
      <c r="CE165" s="14" t="str">
        <f>IFERROR(VLOOKUP($BM$1&amp;'Service PJ'!$D163&amp;'Service PJ'!$B163&amp;'Service PJ'!$A163&amp;"*",'EPA_US9RT techs'!$A$2:$I$1722,9,FALSE),"")</f>
        <v/>
      </c>
      <c r="CF165" s="14" t="str">
        <f>IFERROR(VLOOKUP($BM$1&amp;'Service PJ'!$D163&amp;'Service PJ'!$B163&amp;'Service PJ'!$A163&amp;"*",'EPA_US9RT techs'!$A$2:$I$1722,9,FALSE),"")</f>
        <v/>
      </c>
      <c r="CG165" s="14" t="str">
        <f>IFERROR(VLOOKUP($BM$1&amp;'Service PJ'!$D163&amp;'Service PJ'!$B163&amp;'Service PJ'!$A163&amp;"*",'EPA_US9RT techs'!$A$2:$I$1722,9,FALSE),"")</f>
        <v/>
      </c>
      <c r="CH165" s="14" t="str">
        <f>IFERROR(VLOOKUP($BM$1&amp;'Service PJ'!$D163&amp;'Service PJ'!$B163&amp;'Service PJ'!$A163&amp;"*",'EPA_US9RT techs'!$A$2:$I$1722,9,FALSE),"")</f>
        <v/>
      </c>
      <c r="CI165" s="14" t="str">
        <f>IFERROR(VLOOKUP($BM$1&amp;'Service PJ'!$D163&amp;'Service PJ'!$B163&amp;'Service PJ'!$A163&amp;"*",'EPA_US9RT techs'!$A$2:$I$1722,9,FALSE),"")</f>
        <v/>
      </c>
      <c r="CJ165" s="14" t="str">
        <f>IFERROR(VLOOKUP($BM$1&amp;'Service PJ'!$D163&amp;'Service PJ'!$B163&amp;'Service PJ'!$A163&amp;"*",'EPA_US9RT techs'!$A$2:$I$1722,9,FALSE),"")</f>
        <v/>
      </c>
      <c r="CK165" s="14" t="str">
        <f>IFERROR(VLOOKUP($BM$1&amp;'Service PJ'!$D163&amp;'Service PJ'!$B163&amp;'Service PJ'!$A163&amp;"*",'EPA_US9RT techs'!$A$2:$I$1722,9,FALSE),"")</f>
        <v/>
      </c>
      <c r="CL165" s="14" t="str">
        <f>IFERROR(VLOOKUP($BM$1&amp;'Service PJ'!$D163&amp;'Service PJ'!$B163&amp;'Service PJ'!$A163&amp;"*",'EPA_US9RT techs'!$A$2:$I$1722,9,FALSE),"")</f>
        <v/>
      </c>
      <c r="CM165" s="14" t="str">
        <f>IFERROR(VLOOKUP($BM$1&amp;'Service PJ'!$D163&amp;'Service PJ'!$B163&amp;'Service PJ'!$A163&amp;"*",'EPA_US9RT techs'!$A$2:$I$1722,9,FALSE),"")</f>
        <v/>
      </c>
      <c r="CN165" s="14" t="str">
        <f>IFERROR(VLOOKUP($BM$1&amp;'Service PJ'!$D163&amp;'Service PJ'!$B163&amp;'Service PJ'!$A163&amp;"*",'EPA_US9RT techs'!$A$2:$I$1722,9,FALSE),"")</f>
        <v/>
      </c>
      <c r="CO165" s="14" t="str">
        <f>IFERROR(VLOOKUP($BM$1&amp;'Service PJ'!$D163&amp;'Service PJ'!$B163&amp;'Service PJ'!$A163&amp;"*",'EPA_US9RT techs'!$A$2:$I$1722,9,FALSE),"")</f>
        <v/>
      </c>
      <c r="CP165" s="14" t="str">
        <f>IFERROR(VLOOKUP($BM$1&amp;'Service PJ'!$D163&amp;'Service PJ'!$B163&amp;'Service PJ'!$A163&amp;"*",'EPA_US9RT techs'!$A$2:$I$1722,9,FALSE),"")</f>
        <v/>
      </c>
      <c r="CQ165" s="14" t="str">
        <f>IFERROR(VLOOKUP($BM$1&amp;'Service PJ'!$D163&amp;'Service PJ'!$B163&amp;'Service PJ'!$A163&amp;"*",'EPA_US9RT techs'!$A$2:$I$1722,9,FALSE),"")</f>
        <v/>
      </c>
      <c r="CS165" t="str">
        <f>IF(SUM(CT165:DJ165)=0,"\I:",'Service PJ'!$D163&amp;"_"&amp;'Service PJ'!$E163&amp;"_"&amp;'Service PJ'!$C163)</f>
        <v>\I:</v>
      </c>
      <c r="CT165" s="2" t="str">
        <f>IFERROR(VLOOKUP($CS$1&amp;'Service PJ'!$D163&amp;'Service PJ'!$B163&amp;'Service PJ'!$A163&amp;"*",'EPA_US9RT techs'!$A$2:$I$1722,9,FALSE),"")</f>
        <v/>
      </c>
      <c r="CU165" s="2" t="str">
        <f>IFERROR(VLOOKUP($CS$1&amp;'Service PJ'!$D163&amp;'Service PJ'!$B163&amp;'Service PJ'!$A163&amp;"*",'EPA_US9RT techs'!$A$2:$I$1722,9,FALSE),"")</f>
        <v/>
      </c>
      <c r="CV165" s="2" t="str">
        <f>IFERROR(VLOOKUP($CS$1&amp;'Service PJ'!$D163&amp;'Service PJ'!$B163&amp;'Service PJ'!$A163&amp;"*",'EPA_US9RT techs'!$A$2:$I$1722,9,FALSE),"")</f>
        <v/>
      </c>
      <c r="CW165" s="2" t="str">
        <f>IFERROR(VLOOKUP($CS$1&amp;'Service PJ'!$D163&amp;'Service PJ'!$B163&amp;'Service PJ'!$A163&amp;"*",'EPA_US9RT techs'!$A$2:$I$1722,9,FALSE),"")</f>
        <v/>
      </c>
      <c r="CX165" s="2" t="str">
        <f>IFERROR(VLOOKUP($CS$1&amp;'Service PJ'!$D163&amp;'Service PJ'!$B163&amp;'Service PJ'!$A163&amp;"*",'EPA_US9RT techs'!$A$2:$I$1722,9,FALSE),"")</f>
        <v/>
      </c>
      <c r="CY165" s="2" t="str">
        <f>IFERROR(VLOOKUP($CS$1&amp;'Service PJ'!$D163&amp;'Service PJ'!$B163&amp;'Service PJ'!$A163&amp;"*",'EPA_US9RT techs'!$A$2:$I$1722,9,FALSE),"")</f>
        <v/>
      </c>
      <c r="CZ165" s="2" t="str">
        <f>IFERROR(VLOOKUP($CS$1&amp;'Service PJ'!$D163&amp;'Service PJ'!$B163&amp;'Service PJ'!$A163&amp;"*",'EPA_US9RT techs'!$A$2:$I$1722,9,FALSE),"")</f>
        <v/>
      </c>
      <c r="DA165" s="2" t="str">
        <f>IFERROR(VLOOKUP($CS$1&amp;'Service PJ'!$D163&amp;'Service PJ'!$B163&amp;'Service PJ'!$A163&amp;"*",'EPA_US9RT techs'!$A$2:$I$1722,9,FALSE),"")</f>
        <v/>
      </c>
      <c r="DB165" s="2" t="str">
        <f>IFERROR(VLOOKUP($CS$1&amp;'Service PJ'!$D163&amp;'Service PJ'!$B163&amp;'Service PJ'!$A163&amp;"*",'EPA_US9RT techs'!$A$2:$I$1722,9,FALSE),"")</f>
        <v/>
      </c>
      <c r="DC165" s="2" t="str">
        <f>IFERROR(VLOOKUP($CS$1&amp;'Service PJ'!$D163&amp;'Service PJ'!$B163&amp;'Service PJ'!$A163&amp;"*",'EPA_US9RT techs'!$A$2:$I$1722,9,FALSE),"")</f>
        <v/>
      </c>
      <c r="DD165" s="2" t="str">
        <f>IFERROR(VLOOKUP($CS$1&amp;'Service PJ'!$D163&amp;'Service PJ'!$B163&amp;'Service PJ'!$A163&amp;"*",'EPA_US9RT techs'!$A$2:$I$1722,9,FALSE),"")</f>
        <v/>
      </c>
      <c r="DE165" s="2" t="str">
        <f>IFERROR(VLOOKUP($CS$1&amp;'Service PJ'!$D163&amp;'Service PJ'!$B163&amp;'Service PJ'!$A163&amp;"*",'EPA_US9RT techs'!$A$2:$I$1722,9,FALSE),"")</f>
        <v/>
      </c>
      <c r="DF165" s="2" t="str">
        <f>IFERROR(VLOOKUP($CS$1&amp;'Service PJ'!$D163&amp;'Service PJ'!$B163&amp;'Service PJ'!$A163&amp;"*",'EPA_US9RT techs'!$A$2:$I$1722,9,FALSE),"")</f>
        <v/>
      </c>
      <c r="DG165" s="2" t="str">
        <f>IFERROR(VLOOKUP($CS$1&amp;'Service PJ'!$D163&amp;'Service PJ'!$B163&amp;'Service PJ'!$A163&amp;"*",'EPA_US9RT techs'!$A$2:$I$1722,9,FALSE),"")</f>
        <v/>
      </c>
      <c r="DH165" s="2" t="str">
        <f>IFERROR(VLOOKUP($CS$1&amp;'Service PJ'!$D163&amp;'Service PJ'!$B163&amp;'Service PJ'!$A163&amp;"*",'EPA_US9RT techs'!$A$2:$I$1722,9,FALSE),"")</f>
        <v/>
      </c>
      <c r="DI165" s="2" t="str">
        <f>IFERROR(VLOOKUP($CS$1&amp;'Service PJ'!$D163&amp;'Service PJ'!$B163&amp;'Service PJ'!$A163&amp;"*",'EPA_US9RT techs'!$A$2:$I$1722,9,FALSE),"")</f>
        <v/>
      </c>
      <c r="DJ165" s="2" t="str">
        <f>IFERROR(VLOOKUP($CS$1&amp;'Service PJ'!$D163&amp;'Service PJ'!$B163&amp;'Service PJ'!$A163&amp;"*",'EPA_US9RT techs'!$A$2:$I$1722,9,FALSE),"")</f>
        <v/>
      </c>
      <c r="DK165" s="2" t="str">
        <f>IFERROR(VLOOKUP($CS$1&amp;'Service PJ'!$D163&amp;'Service PJ'!$B163&amp;'Service PJ'!$A163&amp;"*",'EPA_US9RT techs'!$A$2:$I$1722,9,FALSE),"")</f>
        <v/>
      </c>
      <c r="DL165" s="2" t="str">
        <f>IFERROR(VLOOKUP($CS$1&amp;'Service PJ'!$D163&amp;'Service PJ'!$B163&amp;'Service PJ'!$A163&amp;"*",'EPA_US9RT techs'!$A$2:$I$1722,9,FALSE),"")</f>
        <v/>
      </c>
      <c r="DM165" s="2" t="str">
        <f>IFERROR(VLOOKUP($CS$1&amp;'Service PJ'!$D163&amp;'Service PJ'!$B163&amp;'Service PJ'!$A163&amp;"*",'EPA_US9RT techs'!$A$2:$I$1722,9,FALSE),"")</f>
        <v/>
      </c>
      <c r="DN165" s="2" t="str">
        <f>IFERROR(VLOOKUP($CS$1&amp;'Service PJ'!$D163&amp;'Service PJ'!$B163&amp;'Service PJ'!$A163&amp;"*",'EPA_US9RT techs'!$A$2:$I$1722,9,FALSE),"")</f>
        <v/>
      </c>
      <c r="DO165" s="2" t="str">
        <f>IFERROR(VLOOKUP($CS$1&amp;'Service PJ'!$D163&amp;'Service PJ'!$B163&amp;'Service PJ'!$A163&amp;"*",'EPA_US9RT techs'!$A$2:$I$1722,9,FALSE),"")</f>
        <v/>
      </c>
      <c r="DP165" s="2" t="str">
        <f>IFERROR(VLOOKUP($CS$1&amp;'Service PJ'!$D163&amp;'Service PJ'!$B163&amp;'Service PJ'!$A163&amp;"*",'EPA_US9RT techs'!$A$2:$I$1722,9,FALSE),"")</f>
        <v/>
      </c>
      <c r="DQ165" s="2" t="str">
        <f>IFERROR(VLOOKUP($CS$1&amp;'Service PJ'!$D163&amp;'Service PJ'!$B163&amp;'Service PJ'!$A163&amp;"*",'EPA_US9RT techs'!$A$2:$I$1722,9,FALSE),"")</f>
        <v/>
      </c>
      <c r="DR165" s="2" t="str">
        <f>IFERROR(VLOOKUP($CS$1&amp;'Service PJ'!$D163&amp;'Service PJ'!$B163&amp;'Service PJ'!$A163&amp;"*",'EPA_US9RT techs'!$A$2:$I$1722,9,FALSE),"")</f>
        <v/>
      </c>
      <c r="DS165" s="2" t="str">
        <f>IFERROR(VLOOKUP($CS$1&amp;'Service PJ'!$D163&amp;'Service PJ'!$B163&amp;'Service PJ'!$A163&amp;"*",'EPA_US9RT techs'!$A$2:$I$1722,9,FALSE),"")</f>
        <v/>
      </c>
      <c r="DT165" s="2" t="str">
        <f>IFERROR(VLOOKUP($CS$1&amp;'Service PJ'!$D163&amp;'Service PJ'!$B163&amp;'Service PJ'!$A163&amp;"*",'EPA_US9RT techs'!$A$2:$I$1722,9,FALSE),"")</f>
        <v/>
      </c>
      <c r="DU165" s="2" t="str">
        <f>IFERROR(VLOOKUP($CS$1&amp;'Service PJ'!$D163&amp;'Service PJ'!$B163&amp;'Service PJ'!$A163&amp;"*",'EPA_US9RT techs'!$A$2:$I$1722,9,FALSE),"")</f>
        <v/>
      </c>
      <c r="DV165" s="2" t="str">
        <f>IFERROR(VLOOKUP($CS$1&amp;'Service PJ'!$D163&amp;'Service PJ'!$B163&amp;'Service PJ'!$A163&amp;"*",'EPA_US9RT techs'!$A$2:$I$1722,9,FALSE),"")</f>
        <v/>
      </c>
      <c r="DW165" s="2" t="str">
        <f>IFERROR(VLOOKUP($CS$1&amp;'Service PJ'!$D163&amp;'Service PJ'!$B163&amp;'Service PJ'!$A163&amp;"*",'EPA_US9RT techs'!$A$2:$I$1722,9,FALSE),"")</f>
        <v/>
      </c>
    </row>
    <row r="166" spans="1:127" x14ac:dyDescent="0.45">
      <c r="A166" t="str">
        <f>IF(SUM(B166:R166)=0,"\I:",'Service PJ'!$D164&amp;"_"&amp;'Service PJ'!$E164&amp;"_"&amp;'Service PJ'!$C164)</f>
        <v>\I:</v>
      </c>
      <c r="B166" s="14" t="str">
        <f>IFERROR(VLOOKUP($A$1&amp;'Service PJ'!$D164&amp;'Service PJ'!$B164&amp;'Service PJ'!$A164&amp;"*",'EPA_US9RT techs'!$A$2:$I$1722,9,FALSE),"")</f>
        <v/>
      </c>
      <c r="C166" s="14" t="str">
        <f>IFERROR(VLOOKUP($A$1&amp;'Service PJ'!$D164&amp;'Service PJ'!$B164&amp;'Service PJ'!$A164&amp;"*",'EPA_US9RT techs'!$A$2:$I$1722,9,FALSE),"")</f>
        <v/>
      </c>
      <c r="D166" s="14" t="str">
        <f>IFERROR(VLOOKUP($A$1&amp;'Service PJ'!$D164&amp;'Service PJ'!$B164&amp;'Service PJ'!$A164&amp;"*",'EPA_US9RT techs'!$A$2:$I$1722,9,FALSE),"")</f>
        <v/>
      </c>
      <c r="E166" s="14" t="str">
        <f>IFERROR(VLOOKUP($A$1&amp;'Service PJ'!$D164&amp;'Service PJ'!$B164&amp;'Service PJ'!$A164&amp;"*",'EPA_US9RT techs'!$A$2:$I$1722,9,FALSE),"")</f>
        <v/>
      </c>
      <c r="F166" s="14" t="str">
        <f>IFERROR(VLOOKUP($A$1&amp;'Service PJ'!$D164&amp;'Service PJ'!$B164&amp;'Service PJ'!$A164&amp;"*",'EPA_US9RT techs'!$A$2:$I$1722,9,FALSE),"")</f>
        <v/>
      </c>
      <c r="G166" s="14" t="str">
        <f>IFERROR(VLOOKUP($A$1&amp;'Service PJ'!$D164&amp;'Service PJ'!$B164&amp;'Service PJ'!$A164&amp;"*",'EPA_US9RT techs'!$A$2:$I$1722,9,FALSE),"")</f>
        <v/>
      </c>
      <c r="H166" s="14" t="str">
        <f>IFERROR(VLOOKUP($A$1&amp;'Service PJ'!$D164&amp;'Service PJ'!$B164&amp;'Service PJ'!$A164&amp;"*",'EPA_US9RT techs'!$A$2:$I$1722,9,FALSE),"")</f>
        <v/>
      </c>
      <c r="I166" s="14" t="str">
        <f>IFERROR(VLOOKUP($A$1&amp;'Service PJ'!$D164&amp;'Service PJ'!$B164&amp;'Service PJ'!$A164&amp;"*",'EPA_US9RT techs'!$A$2:$I$1722,9,FALSE),"")</f>
        <v/>
      </c>
      <c r="J166" s="14" t="str">
        <f>IFERROR(VLOOKUP($A$1&amp;'Service PJ'!$D164&amp;'Service PJ'!$B164&amp;'Service PJ'!$A164&amp;"*",'EPA_US9RT techs'!$A$2:$I$1722,9,FALSE),"")</f>
        <v/>
      </c>
      <c r="K166" s="14" t="str">
        <f>IFERROR(VLOOKUP($A$1&amp;'Service PJ'!$D164&amp;'Service PJ'!$B164&amp;'Service PJ'!$A164&amp;"*",'EPA_US9RT techs'!$A$2:$I$1722,9,FALSE),"")</f>
        <v/>
      </c>
      <c r="L166" s="14" t="str">
        <f>IFERROR(VLOOKUP($A$1&amp;'Service PJ'!$D164&amp;'Service PJ'!$B164&amp;'Service PJ'!$A164&amp;"*",'EPA_US9RT techs'!$A$2:$I$1722,9,FALSE),"")</f>
        <v/>
      </c>
      <c r="M166" s="14" t="str">
        <f>IFERROR(VLOOKUP($A$1&amp;'Service PJ'!$D164&amp;'Service PJ'!$B164&amp;'Service PJ'!$A164&amp;"*",'EPA_US9RT techs'!$A$2:$I$1722,9,FALSE),"")</f>
        <v/>
      </c>
      <c r="N166" s="14" t="str">
        <f>IFERROR(VLOOKUP($A$1&amp;'Service PJ'!$D164&amp;'Service PJ'!$B164&amp;'Service PJ'!$A164&amp;"*",'EPA_US9RT techs'!$A$2:$I$1722,9,FALSE),"")</f>
        <v/>
      </c>
      <c r="O166" s="14" t="str">
        <f>IFERROR(VLOOKUP($A$1&amp;'Service PJ'!$D164&amp;'Service PJ'!$B164&amp;'Service PJ'!$A164&amp;"*",'EPA_US9RT techs'!$A$2:$I$1722,9,FALSE),"")</f>
        <v/>
      </c>
      <c r="P166" s="14" t="str">
        <f>IFERROR(VLOOKUP($A$1&amp;'Service PJ'!$D164&amp;'Service PJ'!$B164&amp;'Service PJ'!$A164&amp;"*",'EPA_US9RT techs'!$A$2:$I$1722,9,FALSE),"")</f>
        <v/>
      </c>
      <c r="Q166" s="14" t="str">
        <f>IFERROR(VLOOKUP($A$1&amp;'Service PJ'!$D164&amp;'Service PJ'!$B164&amp;'Service PJ'!$A164&amp;"*",'EPA_US9RT techs'!$A$2:$I$1722,9,FALSE),"")</f>
        <v/>
      </c>
      <c r="R166" s="14" t="str">
        <f>IFERROR(VLOOKUP($A$1&amp;'Service PJ'!$D164&amp;'Service PJ'!$B164&amp;'Service PJ'!$A164&amp;"*",'EPA_US9RT techs'!$A$2:$I$1722,9,FALSE),"")</f>
        <v/>
      </c>
      <c r="S166" s="14" t="str">
        <f>IFERROR(VLOOKUP($A$1&amp;'Service PJ'!$D164&amp;'Service PJ'!$B164&amp;'Service PJ'!$A164&amp;"*",'EPA_US9RT techs'!$A$2:$I$1722,9,FALSE),"")</f>
        <v/>
      </c>
      <c r="T166" s="14" t="str">
        <f>IFERROR(VLOOKUP($A$1&amp;'Service PJ'!$D164&amp;'Service PJ'!$B164&amp;'Service PJ'!$A164&amp;"*",'EPA_US9RT techs'!$A$2:$I$1722,9,FALSE),"")</f>
        <v/>
      </c>
      <c r="U166" s="14" t="str">
        <f>IFERROR(VLOOKUP($A$1&amp;'Service PJ'!$D164&amp;'Service PJ'!$B164&amp;'Service PJ'!$A164&amp;"*",'EPA_US9RT techs'!$A$2:$I$1722,9,FALSE),"")</f>
        <v/>
      </c>
      <c r="V166" s="14" t="str">
        <f>IFERROR(VLOOKUP($A$1&amp;'Service PJ'!$D164&amp;'Service PJ'!$B164&amp;'Service PJ'!$A164&amp;"*",'EPA_US9RT techs'!$A$2:$I$1722,9,FALSE),"")</f>
        <v/>
      </c>
      <c r="W166" s="14" t="str">
        <f>IFERROR(VLOOKUP($A$1&amp;'Service PJ'!$D164&amp;'Service PJ'!$B164&amp;'Service PJ'!$A164&amp;"*",'EPA_US9RT techs'!$A$2:$I$1722,9,FALSE),"")</f>
        <v/>
      </c>
      <c r="X166" s="14" t="str">
        <f>IFERROR(VLOOKUP($A$1&amp;'Service PJ'!$D164&amp;'Service PJ'!$B164&amp;'Service PJ'!$A164&amp;"*",'EPA_US9RT techs'!$A$2:$I$1722,9,FALSE),"")</f>
        <v/>
      </c>
      <c r="Y166" s="14" t="str">
        <f>IFERROR(VLOOKUP($A$1&amp;'Service PJ'!$D164&amp;'Service PJ'!$B164&amp;'Service PJ'!$A164&amp;"*",'EPA_US9RT techs'!$A$2:$I$1722,9,FALSE),"")</f>
        <v/>
      </c>
      <c r="Z166" s="14" t="str">
        <f>IFERROR(VLOOKUP($A$1&amp;'Service PJ'!$D164&amp;'Service PJ'!$B164&amp;'Service PJ'!$A164&amp;"*",'EPA_US9RT techs'!$A$2:$I$1722,9,FALSE),"")</f>
        <v/>
      </c>
      <c r="AA166" s="14" t="str">
        <f>IFERROR(VLOOKUP($A$1&amp;'Service PJ'!$D164&amp;'Service PJ'!$B164&amp;'Service PJ'!$A164&amp;"*",'EPA_US9RT techs'!$A$2:$I$1722,9,FALSE),"")</f>
        <v/>
      </c>
      <c r="AB166" s="14" t="str">
        <f>IFERROR(VLOOKUP($A$1&amp;'Service PJ'!$D164&amp;'Service PJ'!$B164&amp;'Service PJ'!$A164&amp;"*",'EPA_US9RT techs'!$A$2:$I$1722,9,FALSE),"")</f>
        <v/>
      </c>
      <c r="AC166" s="14" t="str">
        <f>IFERROR(VLOOKUP($A$1&amp;'Service PJ'!$D164&amp;'Service PJ'!$B164&amp;'Service PJ'!$A164&amp;"*",'EPA_US9RT techs'!$A$2:$I$1722,9,FALSE),"")</f>
        <v/>
      </c>
      <c r="AD166" s="14" t="str">
        <f>IFERROR(VLOOKUP($A$1&amp;'Service PJ'!$D164&amp;'Service PJ'!$B164&amp;'Service PJ'!$A164&amp;"*",'EPA_US9RT techs'!$A$2:$I$1722,9,FALSE),"")</f>
        <v/>
      </c>
      <c r="AE166" s="14" t="str">
        <f>IFERROR(VLOOKUP($A$1&amp;'Service PJ'!$D164&amp;'Service PJ'!$B164&amp;'Service PJ'!$A164&amp;"*",'EPA_US9RT techs'!$A$2:$I$1722,9,FALSE),"")</f>
        <v/>
      </c>
      <c r="AG166" t="str">
        <f>IF(SUM(AH166:AX166)=0,"\I:",'Service PJ'!$D164&amp;"_"&amp;'Service PJ'!$E164&amp;"_"&amp;'Service PJ'!$C164)</f>
        <v>\I:</v>
      </c>
      <c r="AH166" s="14" t="str">
        <f>IFERROR(VLOOKUP($AG$1&amp;'Service PJ'!$D164&amp;'Service PJ'!$B164&amp;'Service PJ'!$A164&amp;"*",'EPA_US9RT techs'!$A$2:$I$1722,9,FALSE),"")</f>
        <v/>
      </c>
      <c r="AI166" s="14" t="str">
        <f>IFERROR(VLOOKUP($AG$1&amp;'Service PJ'!$D164&amp;'Service PJ'!$B164&amp;'Service PJ'!$A164&amp;"*",'EPA_US9RT techs'!$A$2:$I$1722,9,FALSE),"")</f>
        <v/>
      </c>
      <c r="AJ166" s="14" t="str">
        <f>IFERROR(VLOOKUP($AG$1&amp;'Service PJ'!$D164&amp;'Service PJ'!$B164&amp;'Service PJ'!$A164&amp;"*",'EPA_US9RT techs'!$A$2:$I$1722,9,FALSE),"")</f>
        <v/>
      </c>
      <c r="AK166" s="14" t="str">
        <f>IFERROR(VLOOKUP($AG$1&amp;'Service PJ'!$D164&amp;'Service PJ'!$B164&amp;'Service PJ'!$A164&amp;"*",'EPA_US9RT techs'!$A$2:$I$1722,9,FALSE),"")</f>
        <v/>
      </c>
      <c r="AL166" s="14" t="str">
        <f>IFERROR(VLOOKUP($AG$1&amp;'Service PJ'!$D164&amp;'Service PJ'!$B164&amp;'Service PJ'!$A164&amp;"*",'EPA_US9RT techs'!$A$2:$I$1722,9,FALSE),"")</f>
        <v/>
      </c>
      <c r="AM166" s="14" t="str">
        <f>IFERROR(VLOOKUP($AG$1&amp;'Service PJ'!$D164&amp;'Service PJ'!$B164&amp;'Service PJ'!$A164&amp;"*",'EPA_US9RT techs'!$A$2:$I$1722,9,FALSE),"")</f>
        <v/>
      </c>
      <c r="AN166" s="14" t="str">
        <f>IFERROR(VLOOKUP($AG$1&amp;'Service PJ'!$D164&amp;'Service PJ'!$B164&amp;'Service PJ'!$A164&amp;"*",'EPA_US9RT techs'!$A$2:$I$1722,9,FALSE),"")</f>
        <v/>
      </c>
      <c r="AO166" s="14" t="str">
        <f>IFERROR(VLOOKUP($AG$1&amp;'Service PJ'!$D164&amp;'Service PJ'!$B164&amp;'Service PJ'!$A164&amp;"*",'EPA_US9RT techs'!$A$2:$I$1722,9,FALSE),"")</f>
        <v/>
      </c>
      <c r="AP166" s="14" t="str">
        <f>IFERROR(VLOOKUP($AG$1&amp;'Service PJ'!$D164&amp;'Service PJ'!$B164&amp;'Service PJ'!$A164&amp;"*",'EPA_US9RT techs'!$A$2:$I$1722,9,FALSE),"")</f>
        <v/>
      </c>
      <c r="AQ166" s="14" t="str">
        <f>IFERROR(VLOOKUP($AG$1&amp;'Service PJ'!$D164&amp;'Service PJ'!$B164&amp;'Service PJ'!$A164&amp;"*",'EPA_US9RT techs'!$A$2:$I$1722,9,FALSE),"")</f>
        <v/>
      </c>
      <c r="AR166" s="14" t="str">
        <f>IFERROR(VLOOKUP($AG$1&amp;'Service PJ'!$D164&amp;'Service PJ'!$B164&amp;'Service PJ'!$A164&amp;"*",'EPA_US9RT techs'!$A$2:$I$1722,9,FALSE),"")</f>
        <v/>
      </c>
      <c r="AS166" s="14" t="str">
        <f>IFERROR(VLOOKUP($AG$1&amp;'Service PJ'!$D164&amp;'Service PJ'!$B164&amp;'Service PJ'!$A164&amp;"*",'EPA_US9RT techs'!$A$2:$I$1722,9,FALSE),"")</f>
        <v/>
      </c>
      <c r="AT166" s="14" t="str">
        <f>IFERROR(VLOOKUP($AG$1&amp;'Service PJ'!$D164&amp;'Service PJ'!$B164&amp;'Service PJ'!$A164&amp;"*",'EPA_US9RT techs'!$A$2:$I$1722,9,FALSE),"")</f>
        <v/>
      </c>
      <c r="AU166" s="14" t="str">
        <f>IFERROR(VLOOKUP($AG$1&amp;'Service PJ'!$D164&amp;'Service PJ'!$B164&amp;'Service PJ'!$A164&amp;"*",'EPA_US9RT techs'!$A$2:$I$1722,9,FALSE),"")</f>
        <v/>
      </c>
      <c r="AV166" s="14" t="str">
        <f>IFERROR(VLOOKUP($AG$1&amp;'Service PJ'!$D164&amp;'Service PJ'!$B164&amp;'Service PJ'!$A164&amp;"*",'EPA_US9RT techs'!$A$2:$I$1722,9,FALSE),"")</f>
        <v/>
      </c>
      <c r="AW166" s="14" t="str">
        <f>IFERROR(VLOOKUP($AG$1&amp;'Service PJ'!$D164&amp;'Service PJ'!$B164&amp;'Service PJ'!$A164&amp;"*",'EPA_US9RT techs'!$A$2:$I$1722,9,FALSE),"")</f>
        <v/>
      </c>
      <c r="AX166" s="14" t="str">
        <f>IFERROR(VLOOKUP($AG$1&amp;'Service PJ'!$D164&amp;'Service PJ'!$B164&amp;'Service PJ'!$A164&amp;"*",'EPA_US9RT techs'!$A$2:$I$1722,9,FALSE),"")</f>
        <v/>
      </c>
      <c r="AY166" s="14" t="str">
        <f>IFERROR(VLOOKUP($AG$1&amp;'Service PJ'!$D164&amp;'Service PJ'!$B164&amp;'Service PJ'!$A164&amp;"*",'EPA_US9RT techs'!$A$2:$I$1722,9,FALSE),"")</f>
        <v/>
      </c>
      <c r="AZ166" s="14" t="str">
        <f>IFERROR(VLOOKUP($AG$1&amp;'Service PJ'!$D164&amp;'Service PJ'!$B164&amp;'Service PJ'!$A164&amp;"*",'EPA_US9RT techs'!$A$2:$I$1722,9,FALSE),"")</f>
        <v/>
      </c>
      <c r="BA166" s="14" t="str">
        <f>IFERROR(VLOOKUP($AG$1&amp;'Service PJ'!$D164&amp;'Service PJ'!$B164&amp;'Service PJ'!$A164&amp;"*",'EPA_US9RT techs'!$A$2:$I$1722,9,FALSE),"")</f>
        <v/>
      </c>
      <c r="BB166" s="14" t="str">
        <f>IFERROR(VLOOKUP($AG$1&amp;'Service PJ'!$D164&amp;'Service PJ'!$B164&amp;'Service PJ'!$A164&amp;"*",'EPA_US9RT techs'!$A$2:$I$1722,9,FALSE),"")</f>
        <v/>
      </c>
      <c r="BC166" s="14" t="str">
        <f>IFERROR(VLOOKUP($AG$1&amp;'Service PJ'!$D164&amp;'Service PJ'!$B164&amp;'Service PJ'!$A164&amp;"*",'EPA_US9RT techs'!$A$2:$I$1722,9,FALSE),"")</f>
        <v/>
      </c>
      <c r="BD166" s="14" t="str">
        <f>IFERROR(VLOOKUP($AG$1&amp;'Service PJ'!$D164&amp;'Service PJ'!$B164&amp;'Service PJ'!$A164&amp;"*",'EPA_US9RT techs'!$A$2:$I$1722,9,FALSE),"")</f>
        <v/>
      </c>
      <c r="BE166" s="14" t="str">
        <f>IFERROR(VLOOKUP($AG$1&amp;'Service PJ'!$D164&amp;'Service PJ'!$B164&amp;'Service PJ'!$A164&amp;"*",'EPA_US9RT techs'!$A$2:$I$1722,9,FALSE),"")</f>
        <v/>
      </c>
      <c r="BF166" s="14" t="str">
        <f>IFERROR(VLOOKUP($AG$1&amp;'Service PJ'!$D164&amp;'Service PJ'!$B164&amp;'Service PJ'!$A164&amp;"*",'EPA_US9RT techs'!$A$2:$I$1722,9,FALSE),"")</f>
        <v/>
      </c>
      <c r="BG166" s="14" t="str">
        <f>IFERROR(VLOOKUP($AG$1&amp;'Service PJ'!$D164&amp;'Service PJ'!$B164&amp;'Service PJ'!$A164&amp;"*",'EPA_US9RT techs'!$A$2:$I$1722,9,FALSE),"")</f>
        <v/>
      </c>
      <c r="BH166" s="14" t="str">
        <f>IFERROR(VLOOKUP($AG$1&amp;'Service PJ'!$D164&amp;'Service PJ'!$B164&amp;'Service PJ'!$A164&amp;"*",'EPA_US9RT techs'!$A$2:$I$1722,9,FALSE),"")</f>
        <v/>
      </c>
      <c r="BI166" s="14" t="str">
        <f>IFERROR(VLOOKUP($AG$1&amp;'Service PJ'!$D164&amp;'Service PJ'!$B164&amp;'Service PJ'!$A164&amp;"*",'EPA_US9RT techs'!$A$2:$I$1722,9,FALSE),"")</f>
        <v/>
      </c>
      <c r="BJ166" s="14" t="str">
        <f>IFERROR(VLOOKUP($AG$1&amp;'Service PJ'!$D164&amp;'Service PJ'!$B164&amp;'Service PJ'!$A164&amp;"*",'EPA_US9RT techs'!$A$2:$I$1722,9,FALSE),"")</f>
        <v/>
      </c>
      <c r="BK166" s="14" t="str">
        <f>IFERROR(VLOOKUP($AG$1&amp;'Service PJ'!$D164&amp;'Service PJ'!$B164&amp;'Service PJ'!$A164&amp;"*",'EPA_US9RT techs'!$A$2:$I$1722,9,FALSE),"")</f>
        <v/>
      </c>
      <c r="BM166" t="str">
        <f>IF(SUM(BN166:CD166)=0,"\I:",'Service PJ'!$D164&amp;"_"&amp;'Service PJ'!$E164&amp;"_"&amp;'Service PJ'!$C164)</f>
        <v>\I:</v>
      </c>
      <c r="BN166" s="14" t="str">
        <f>IFERROR(VLOOKUP($BM$1&amp;'Service PJ'!$D164&amp;'Service PJ'!$B164&amp;'Service PJ'!$A164&amp;"*",'EPA_US9RT techs'!$A$2:$I$1722,9,FALSE),"")</f>
        <v/>
      </c>
      <c r="BO166" s="14" t="str">
        <f>IFERROR(VLOOKUP($BM$1&amp;'Service PJ'!$D164&amp;'Service PJ'!$B164&amp;'Service PJ'!$A164&amp;"*",'EPA_US9RT techs'!$A$2:$I$1722,9,FALSE),"")</f>
        <v/>
      </c>
      <c r="BP166" s="14" t="str">
        <f>IFERROR(VLOOKUP($BM$1&amp;'Service PJ'!$D164&amp;'Service PJ'!$B164&amp;'Service PJ'!$A164&amp;"*",'EPA_US9RT techs'!$A$2:$I$1722,9,FALSE),"")</f>
        <v/>
      </c>
      <c r="BQ166" s="14" t="str">
        <f>IFERROR(VLOOKUP($BM$1&amp;'Service PJ'!$D164&amp;'Service PJ'!$B164&amp;'Service PJ'!$A164&amp;"*",'EPA_US9RT techs'!$A$2:$I$1722,9,FALSE),"")</f>
        <v/>
      </c>
      <c r="BR166" s="14" t="str">
        <f>IFERROR(VLOOKUP($BM$1&amp;'Service PJ'!$D164&amp;'Service PJ'!$B164&amp;'Service PJ'!$A164&amp;"*",'EPA_US9RT techs'!$A$2:$I$1722,9,FALSE),"")</f>
        <v/>
      </c>
      <c r="BS166" s="14" t="str">
        <f>IFERROR(VLOOKUP($BM$1&amp;'Service PJ'!$D164&amp;'Service PJ'!$B164&amp;'Service PJ'!$A164&amp;"*",'EPA_US9RT techs'!$A$2:$I$1722,9,FALSE),"")</f>
        <v/>
      </c>
      <c r="BT166" s="14" t="str">
        <f>IFERROR(VLOOKUP($BM$1&amp;'Service PJ'!$D164&amp;'Service PJ'!$B164&amp;'Service PJ'!$A164&amp;"*",'EPA_US9RT techs'!$A$2:$I$1722,9,FALSE),"")</f>
        <v/>
      </c>
      <c r="BU166" s="14" t="str">
        <f>IFERROR(VLOOKUP($BM$1&amp;'Service PJ'!$D164&amp;'Service PJ'!$B164&amp;'Service PJ'!$A164&amp;"*",'EPA_US9RT techs'!$A$2:$I$1722,9,FALSE),"")</f>
        <v/>
      </c>
      <c r="BV166" s="14" t="str">
        <f>IFERROR(VLOOKUP($BM$1&amp;'Service PJ'!$D164&amp;'Service PJ'!$B164&amp;'Service PJ'!$A164&amp;"*",'EPA_US9RT techs'!$A$2:$I$1722,9,FALSE),"")</f>
        <v/>
      </c>
      <c r="BW166" s="14" t="str">
        <f>IFERROR(VLOOKUP($BM$1&amp;'Service PJ'!$D164&amp;'Service PJ'!$B164&amp;'Service PJ'!$A164&amp;"*",'EPA_US9RT techs'!$A$2:$I$1722,9,FALSE),"")</f>
        <v/>
      </c>
      <c r="BX166" s="14" t="str">
        <f>IFERROR(VLOOKUP($BM$1&amp;'Service PJ'!$D164&amp;'Service PJ'!$B164&amp;'Service PJ'!$A164&amp;"*",'EPA_US9RT techs'!$A$2:$I$1722,9,FALSE),"")</f>
        <v/>
      </c>
      <c r="BY166" s="14" t="str">
        <f>IFERROR(VLOOKUP($BM$1&amp;'Service PJ'!$D164&amp;'Service PJ'!$B164&amp;'Service PJ'!$A164&amp;"*",'EPA_US9RT techs'!$A$2:$I$1722,9,FALSE),"")</f>
        <v/>
      </c>
      <c r="BZ166" s="14" t="str">
        <f>IFERROR(VLOOKUP($BM$1&amp;'Service PJ'!$D164&amp;'Service PJ'!$B164&amp;'Service PJ'!$A164&amp;"*",'EPA_US9RT techs'!$A$2:$I$1722,9,FALSE),"")</f>
        <v/>
      </c>
      <c r="CA166" s="14" t="str">
        <f>IFERROR(VLOOKUP($BM$1&amp;'Service PJ'!$D164&amp;'Service PJ'!$B164&amp;'Service PJ'!$A164&amp;"*",'EPA_US9RT techs'!$A$2:$I$1722,9,FALSE),"")</f>
        <v/>
      </c>
      <c r="CB166" s="14" t="str">
        <f>IFERROR(VLOOKUP($BM$1&amp;'Service PJ'!$D164&amp;'Service PJ'!$B164&amp;'Service PJ'!$A164&amp;"*",'EPA_US9RT techs'!$A$2:$I$1722,9,FALSE),"")</f>
        <v/>
      </c>
      <c r="CC166" s="14" t="str">
        <f>IFERROR(VLOOKUP($BM$1&amp;'Service PJ'!$D164&amp;'Service PJ'!$B164&amp;'Service PJ'!$A164&amp;"*",'EPA_US9RT techs'!$A$2:$I$1722,9,FALSE),"")</f>
        <v/>
      </c>
      <c r="CD166" s="14" t="str">
        <f>IFERROR(VLOOKUP($BM$1&amp;'Service PJ'!$D164&amp;'Service PJ'!$B164&amp;'Service PJ'!$A164&amp;"*",'EPA_US9RT techs'!$A$2:$I$1722,9,FALSE),"")</f>
        <v/>
      </c>
      <c r="CE166" s="14" t="str">
        <f>IFERROR(VLOOKUP($BM$1&amp;'Service PJ'!$D164&amp;'Service PJ'!$B164&amp;'Service PJ'!$A164&amp;"*",'EPA_US9RT techs'!$A$2:$I$1722,9,FALSE),"")</f>
        <v/>
      </c>
      <c r="CF166" s="14" t="str">
        <f>IFERROR(VLOOKUP($BM$1&amp;'Service PJ'!$D164&amp;'Service PJ'!$B164&amp;'Service PJ'!$A164&amp;"*",'EPA_US9RT techs'!$A$2:$I$1722,9,FALSE),"")</f>
        <v/>
      </c>
      <c r="CG166" s="14" t="str">
        <f>IFERROR(VLOOKUP($BM$1&amp;'Service PJ'!$D164&amp;'Service PJ'!$B164&amp;'Service PJ'!$A164&amp;"*",'EPA_US9RT techs'!$A$2:$I$1722,9,FALSE),"")</f>
        <v/>
      </c>
      <c r="CH166" s="14" t="str">
        <f>IFERROR(VLOOKUP($BM$1&amp;'Service PJ'!$D164&amp;'Service PJ'!$B164&amp;'Service PJ'!$A164&amp;"*",'EPA_US9RT techs'!$A$2:$I$1722,9,FALSE),"")</f>
        <v/>
      </c>
      <c r="CI166" s="14" t="str">
        <f>IFERROR(VLOOKUP($BM$1&amp;'Service PJ'!$D164&amp;'Service PJ'!$B164&amp;'Service PJ'!$A164&amp;"*",'EPA_US9RT techs'!$A$2:$I$1722,9,FALSE),"")</f>
        <v/>
      </c>
      <c r="CJ166" s="14" t="str">
        <f>IFERROR(VLOOKUP($BM$1&amp;'Service PJ'!$D164&amp;'Service PJ'!$B164&amp;'Service PJ'!$A164&amp;"*",'EPA_US9RT techs'!$A$2:$I$1722,9,FALSE),"")</f>
        <v/>
      </c>
      <c r="CK166" s="14" t="str">
        <f>IFERROR(VLOOKUP($BM$1&amp;'Service PJ'!$D164&amp;'Service PJ'!$B164&amp;'Service PJ'!$A164&amp;"*",'EPA_US9RT techs'!$A$2:$I$1722,9,FALSE),"")</f>
        <v/>
      </c>
      <c r="CL166" s="14" t="str">
        <f>IFERROR(VLOOKUP($BM$1&amp;'Service PJ'!$D164&amp;'Service PJ'!$B164&amp;'Service PJ'!$A164&amp;"*",'EPA_US9RT techs'!$A$2:$I$1722,9,FALSE),"")</f>
        <v/>
      </c>
      <c r="CM166" s="14" t="str">
        <f>IFERROR(VLOOKUP($BM$1&amp;'Service PJ'!$D164&amp;'Service PJ'!$B164&amp;'Service PJ'!$A164&amp;"*",'EPA_US9RT techs'!$A$2:$I$1722,9,FALSE),"")</f>
        <v/>
      </c>
      <c r="CN166" s="14" t="str">
        <f>IFERROR(VLOOKUP($BM$1&amp;'Service PJ'!$D164&amp;'Service PJ'!$B164&amp;'Service PJ'!$A164&amp;"*",'EPA_US9RT techs'!$A$2:$I$1722,9,FALSE),"")</f>
        <v/>
      </c>
      <c r="CO166" s="14" t="str">
        <f>IFERROR(VLOOKUP($BM$1&amp;'Service PJ'!$D164&amp;'Service PJ'!$B164&amp;'Service PJ'!$A164&amp;"*",'EPA_US9RT techs'!$A$2:$I$1722,9,FALSE),"")</f>
        <v/>
      </c>
      <c r="CP166" s="14" t="str">
        <f>IFERROR(VLOOKUP($BM$1&amp;'Service PJ'!$D164&amp;'Service PJ'!$B164&amp;'Service PJ'!$A164&amp;"*",'EPA_US9RT techs'!$A$2:$I$1722,9,FALSE),"")</f>
        <v/>
      </c>
      <c r="CQ166" s="14" t="str">
        <f>IFERROR(VLOOKUP($BM$1&amp;'Service PJ'!$D164&amp;'Service PJ'!$B164&amp;'Service PJ'!$A164&amp;"*",'EPA_US9RT techs'!$A$2:$I$1722,9,FALSE),"")</f>
        <v/>
      </c>
      <c r="CS166" t="str">
        <f>IF(SUM(CT166:DJ166)=0,"\I:",'Service PJ'!$D164&amp;"_"&amp;'Service PJ'!$E164&amp;"_"&amp;'Service PJ'!$C164)</f>
        <v>ICH_OTH_OIL</v>
      </c>
      <c r="CT166" s="2">
        <f>IFERROR(VLOOKUP($CS$1&amp;'Service PJ'!$D164&amp;'Service PJ'!$B164&amp;'Service PJ'!$A164&amp;"*",'EPA_US9RT techs'!$A$2:$I$1722,9,FALSE),"")</f>
        <v>30</v>
      </c>
      <c r="CU166" s="2">
        <f>IFERROR(VLOOKUP($CS$1&amp;'Service PJ'!$D164&amp;'Service PJ'!$B164&amp;'Service PJ'!$A164&amp;"*",'EPA_US9RT techs'!$A$2:$I$1722,9,FALSE),"")</f>
        <v>30</v>
      </c>
      <c r="CV166" s="2">
        <f>IFERROR(VLOOKUP($CS$1&amp;'Service PJ'!$D164&amp;'Service PJ'!$B164&amp;'Service PJ'!$A164&amp;"*",'EPA_US9RT techs'!$A$2:$I$1722,9,FALSE),"")</f>
        <v>30</v>
      </c>
      <c r="CW166" s="2">
        <f>IFERROR(VLOOKUP($CS$1&amp;'Service PJ'!$D164&amp;'Service PJ'!$B164&amp;'Service PJ'!$A164&amp;"*",'EPA_US9RT techs'!$A$2:$I$1722,9,FALSE),"")</f>
        <v>30</v>
      </c>
      <c r="CX166" s="2">
        <f>IFERROR(VLOOKUP($CS$1&amp;'Service PJ'!$D164&amp;'Service PJ'!$B164&amp;'Service PJ'!$A164&amp;"*",'EPA_US9RT techs'!$A$2:$I$1722,9,FALSE),"")</f>
        <v>30</v>
      </c>
      <c r="CY166" s="2">
        <f>IFERROR(VLOOKUP($CS$1&amp;'Service PJ'!$D164&amp;'Service PJ'!$B164&amp;'Service PJ'!$A164&amp;"*",'EPA_US9RT techs'!$A$2:$I$1722,9,FALSE),"")</f>
        <v>30</v>
      </c>
      <c r="CZ166" s="2">
        <f>IFERROR(VLOOKUP($CS$1&amp;'Service PJ'!$D164&amp;'Service PJ'!$B164&amp;'Service PJ'!$A164&amp;"*",'EPA_US9RT techs'!$A$2:$I$1722,9,FALSE),"")</f>
        <v>30</v>
      </c>
      <c r="DA166" s="2">
        <f>IFERROR(VLOOKUP($CS$1&amp;'Service PJ'!$D164&amp;'Service PJ'!$B164&amp;'Service PJ'!$A164&amp;"*",'EPA_US9RT techs'!$A$2:$I$1722,9,FALSE),"")</f>
        <v>30</v>
      </c>
      <c r="DB166" s="2">
        <f>IFERROR(VLOOKUP($CS$1&amp;'Service PJ'!$D164&amp;'Service PJ'!$B164&amp;'Service PJ'!$A164&amp;"*",'EPA_US9RT techs'!$A$2:$I$1722,9,FALSE),"")</f>
        <v>30</v>
      </c>
      <c r="DC166" s="2">
        <f>IFERROR(VLOOKUP($CS$1&amp;'Service PJ'!$D164&amp;'Service PJ'!$B164&amp;'Service PJ'!$A164&amp;"*",'EPA_US9RT techs'!$A$2:$I$1722,9,FALSE),"")</f>
        <v>30</v>
      </c>
      <c r="DD166" s="2">
        <f>IFERROR(VLOOKUP($CS$1&amp;'Service PJ'!$D164&amp;'Service PJ'!$B164&amp;'Service PJ'!$A164&amp;"*",'EPA_US9RT techs'!$A$2:$I$1722,9,FALSE),"")</f>
        <v>30</v>
      </c>
      <c r="DE166" s="2">
        <f>IFERROR(VLOOKUP($CS$1&amp;'Service PJ'!$D164&amp;'Service PJ'!$B164&amp;'Service PJ'!$A164&amp;"*",'EPA_US9RT techs'!$A$2:$I$1722,9,FALSE),"")</f>
        <v>30</v>
      </c>
      <c r="DF166" s="2">
        <f>IFERROR(VLOOKUP($CS$1&amp;'Service PJ'!$D164&amp;'Service PJ'!$B164&amp;'Service PJ'!$A164&amp;"*",'EPA_US9RT techs'!$A$2:$I$1722,9,FALSE),"")</f>
        <v>30</v>
      </c>
      <c r="DG166" s="2">
        <f>IFERROR(VLOOKUP($CS$1&amp;'Service PJ'!$D164&amp;'Service PJ'!$B164&amp;'Service PJ'!$A164&amp;"*",'EPA_US9RT techs'!$A$2:$I$1722,9,FALSE),"")</f>
        <v>30</v>
      </c>
      <c r="DH166" s="2">
        <f>IFERROR(VLOOKUP($CS$1&amp;'Service PJ'!$D164&amp;'Service PJ'!$B164&amp;'Service PJ'!$A164&amp;"*",'EPA_US9RT techs'!$A$2:$I$1722,9,FALSE),"")</f>
        <v>30</v>
      </c>
      <c r="DI166" s="2">
        <f>IFERROR(VLOOKUP($CS$1&amp;'Service PJ'!$D164&amp;'Service PJ'!$B164&amp;'Service PJ'!$A164&amp;"*",'EPA_US9RT techs'!$A$2:$I$1722,9,FALSE),"")</f>
        <v>30</v>
      </c>
      <c r="DJ166" s="2">
        <f>IFERROR(VLOOKUP($CS$1&amp;'Service PJ'!$D164&amp;'Service PJ'!$B164&amp;'Service PJ'!$A164&amp;"*",'EPA_US9RT techs'!$A$2:$I$1722,9,FALSE),"")</f>
        <v>30</v>
      </c>
      <c r="DK166" s="2">
        <f>IFERROR(VLOOKUP($CS$1&amp;'Service PJ'!$D164&amp;'Service PJ'!$B164&amp;'Service PJ'!$A164&amp;"*",'EPA_US9RT techs'!$A$2:$I$1722,9,FALSE),"")</f>
        <v>30</v>
      </c>
      <c r="DL166" s="2">
        <f>IFERROR(VLOOKUP($CS$1&amp;'Service PJ'!$D164&amp;'Service PJ'!$B164&amp;'Service PJ'!$A164&amp;"*",'EPA_US9RT techs'!$A$2:$I$1722,9,FALSE),"")</f>
        <v>30</v>
      </c>
      <c r="DM166" s="2">
        <f>IFERROR(VLOOKUP($CS$1&amp;'Service PJ'!$D164&amp;'Service PJ'!$B164&amp;'Service PJ'!$A164&amp;"*",'EPA_US9RT techs'!$A$2:$I$1722,9,FALSE),"")</f>
        <v>30</v>
      </c>
      <c r="DN166" s="2">
        <f>IFERROR(VLOOKUP($CS$1&amp;'Service PJ'!$D164&amp;'Service PJ'!$B164&amp;'Service PJ'!$A164&amp;"*",'EPA_US9RT techs'!$A$2:$I$1722,9,FALSE),"")</f>
        <v>30</v>
      </c>
      <c r="DO166" s="2">
        <f>IFERROR(VLOOKUP($CS$1&amp;'Service PJ'!$D164&amp;'Service PJ'!$B164&amp;'Service PJ'!$A164&amp;"*",'EPA_US9RT techs'!$A$2:$I$1722,9,FALSE),"")</f>
        <v>30</v>
      </c>
      <c r="DP166" s="2">
        <f>IFERROR(VLOOKUP($CS$1&amp;'Service PJ'!$D164&amp;'Service PJ'!$B164&amp;'Service PJ'!$A164&amp;"*",'EPA_US9RT techs'!$A$2:$I$1722,9,FALSE),"")</f>
        <v>30</v>
      </c>
      <c r="DQ166" s="2">
        <f>IFERROR(VLOOKUP($CS$1&amp;'Service PJ'!$D164&amp;'Service PJ'!$B164&amp;'Service PJ'!$A164&amp;"*",'EPA_US9RT techs'!$A$2:$I$1722,9,FALSE),"")</f>
        <v>30</v>
      </c>
      <c r="DR166" s="2">
        <f>IFERROR(VLOOKUP($CS$1&amp;'Service PJ'!$D164&amp;'Service PJ'!$B164&amp;'Service PJ'!$A164&amp;"*",'EPA_US9RT techs'!$A$2:$I$1722,9,FALSE),"")</f>
        <v>30</v>
      </c>
      <c r="DS166" s="2">
        <f>IFERROR(VLOOKUP($CS$1&amp;'Service PJ'!$D164&amp;'Service PJ'!$B164&amp;'Service PJ'!$A164&amp;"*",'EPA_US9RT techs'!$A$2:$I$1722,9,FALSE),"")</f>
        <v>30</v>
      </c>
      <c r="DT166" s="2">
        <f>IFERROR(VLOOKUP($CS$1&amp;'Service PJ'!$D164&amp;'Service PJ'!$B164&amp;'Service PJ'!$A164&amp;"*",'EPA_US9RT techs'!$A$2:$I$1722,9,FALSE),"")</f>
        <v>30</v>
      </c>
      <c r="DU166" s="2">
        <f>IFERROR(VLOOKUP($CS$1&amp;'Service PJ'!$D164&amp;'Service PJ'!$B164&amp;'Service PJ'!$A164&amp;"*",'EPA_US9RT techs'!$A$2:$I$1722,9,FALSE),"")</f>
        <v>30</v>
      </c>
      <c r="DV166" s="2">
        <f>IFERROR(VLOOKUP($CS$1&amp;'Service PJ'!$D164&amp;'Service PJ'!$B164&amp;'Service PJ'!$A164&amp;"*",'EPA_US9RT techs'!$A$2:$I$1722,9,FALSE),"")</f>
        <v>30</v>
      </c>
      <c r="DW166" s="2">
        <f>IFERROR(VLOOKUP($CS$1&amp;'Service PJ'!$D164&amp;'Service PJ'!$B164&amp;'Service PJ'!$A164&amp;"*",'EPA_US9RT techs'!$A$2:$I$1722,9,FALSE),"")</f>
        <v>30</v>
      </c>
    </row>
    <row r="167" spans="1:127" x14ac:dyDescent="0.45">
      <c r="A167" t="str">
        <f>IF(SUM(B167:R167)=0,"\I:",'Service PJ'!$D165&amp;"_"&amp;'Service PJ'!$E165&amp;"_"&amp;'Service PJ'!$C165)</f>
        <v>ITM_STM_OIL</v>
      </c>
      <c r="B167" s="14">
        <f>IFERROR(VLOOKUP($A$1&amp;'Service PJ'!$D165&amp;'Service PJ'!$B165&amp;'Service PJ'!$A165&amp;"*",'EPA_US9RT techs'!$A$2:$I$1722,9,FALSE),"")</f>
        <v>3.7869352705999999</v>
      </c>
      <c r="C167" s="14">
        <f>IFERROR(VLOOKUP($A$1&amp;'Service PJ'!$D165&amp;'Service PJ'!$B165&amp;'Service PJ'!$A165&amp;"*",'EPA_US9RT techs'!$A$2:$I$1722,9,FALSE),"")</f>
        <v>3.7869352705999999</v>
      </c>
      <c r="D167" s="14">
        <f>IFERROR(VLOOKUP($A$1&amp;'Service PJ'!$D165&amp;'Service PJ'!$B165&amp;'Service PJ'!$A165&amp;"*",'EPA_US9RT techs'!$A$2:$I$1722,9,FALSE),"")</f>
        <v>3.7869352705999999</v>
      </c>
      <c r="E167" s="14">
        <f>IFERROR(VLOOKUP($A$1&amp;'Service PJ'!$D165&amp;'Service PJ'!$B165&amp;'Service PJ'!$A165&amp;"*",'EPA_US9RT techs'!$A$2:$I$1722,9,FALSE),"")</f>
        <v>3.7869352705999999</v>
      </c>
      <c r="F167" s="14">
        <f>IFERROR(VLOOKUP($A$1&amp;'Service PJ'!$D165&amp;'Service PJ'!$B165&amp;'Service PJ'!$A165&amp;"*",'EPA_US9RT techs'!$A$2:$I$1722,9,FALSE),"")</f>
        <v>3.7869352705999999</v>
      </c>
      <c r="G167" s="14">
        <f>IFERROR(VLOOKUP($A$1&amp;'Service PJ'!$D165&amp;'Service PJ'!$B165&amp;'Service PJ'!$A165&amp;"*",'EPA_US9RT techs'!$A$2:$I$1722,9,FALSE),"")</f>
        <v>3.7869352705999999</v>
      </c>
      <c r="H167" s="14">
        <f>IFERROR(VLOOKUP($A$1&amp;'Service PJ'!$D165&amp;'Service PJ'!$B165&amp;'Service PJ'!$A165&amp;"*",'EPA_US9RT techs'!$A$2:$I$1722,9,FALSE),"")</f>
        <v>3.7869352705999999</v>
      </c>
      <c r="I167" s="14">
        <f>IFERROR(VLOOKUP($A$1&amp;'Service PJ'!$D165&amp;'Service PJ'!$B165&amp;'Service PJ'!$A165&amp;"*",'EPA_US9RT techs'!$A$2:$I$1722,9,FALSE),"")</f>
        <v>3.7869352705999999</v>
      </c>
      <c r="J167" s="14">
        <f>IFERROR(VLOOKUP($A$1&amp;'Service PJ'!$D165&amp;'Service PJ'!$B165&amp;'Service PJ'!$A165&amp;"*",'EPA_US9RT techs'!$A$2:$I$1722,9,FALSE),"")</f>
        <v>3.7869352705999999</v>
      </c>
      <c r="K167" s="14">
        <f>IFERROR(VLOOKUP($A$1&amp;'Service PJ'!$D165&amp;'Service PJ'!$B165&amp;'Service PJ'!$A165&amp;"*",'EPA_US9RT techs'!$A$2:$I$1722,9,FALSE),"")</f>
        <v>3.7869352705999999</v>
      </c>
      <c r="L167" s="14">
        <f>IFERROR(VLOOKUP($A$1&amp;'Service PJ'!$D165&amp;'Service PJ'!$B165&amp;'Service PJ'!$A165&amp;"*",'EPA_US9RT techs'!$A$2:$I$1722,9,FALSE),"")</f>
        <v>3.7869352705999999</v>
      </c>
      <c r="M167" s="14">
        <f>IFERROR(VLOOKUP($A$1&amp;'Service PJ'!$D165&amp;'Service PJ'!$B165&amp;'Service PJ'!$A165&amp;"*",'EPA_US9RT techs'!$A$2:$I$1722,9,FALSE),"")</f>
        <v>3.7869352705999999</v>
      </c>
      <c r="N167" s="14">
        <f>IFERROR(VLOOKUP($A$1&amp;'Service PJ'!$D165&amp;'Service PJ'!$B165&amp;'Service PJ'!$A165&amp;"*",'EPA_US9RT techs'!$A$2:$I$1722,9,FALSE),"")</f>
        <v>3.7869352705999999</v>
      </c>
      <c r="O167" s="14">
        <f>IFERROR(VLOOKUP($A$1&amp;'Service PJ'!$D165&amp;'Service PJ'!$B165&amp;'Service PJ'!$A165&amp;"*",'EPA_US9RT techs'!$A$2:$I$1722,9,FALSE),"")</f>
        <v>3.7869352705999999</v>
      </c>
      <c r="P167" s="14">
        <f>IFERROR(VLOOKUP($A$1&amp;'Service PJ'!$D165&amp;'Service PJ'!$B165&amp;'Service PJ'!$A165&amp;"*",'EPA_US9RT techs'!$A$2:$I$1722,9,FALSE),"")</f>
        <v>3.7869352705999999</v>
      </c>
      <c r="Q167" s="14">
        <f>IFERROR(VLOOKUP($A$1&amp;'Service PJ'!$D165&amp;'Service PJ'!$B165&amp;'Service PJ'!$A165&amp;"*",'EPA_US9RT techs'!$A$2:$I$1722,9,FALSE),"")</f>
        <v>3.7869352705999999</v>
      </c>
      <c r="R167" s="14">
        <f>IFERROR(VLOOKUP($A$1&amp;'Service PJ'!$D165&amp;'Service PJ'!$B165&amp;'Service PJ'!$A165&amp;"*",'EPA_US9RT techs'!$A$2:$I$1722,9,FALSE),"")</f>
        <v>3.7869352705999999</v>
      </c>
      <c r="S167" s="14">
        <f>IFERROR(VLOOKUP($A$1&amp;'Service PJ'!$D165&amp;'Service PJ'!$B165&amp;'Service PJ'!$A165&amp;"*",'EPA_US9RT techs'!$A$2:$I$1722,9,FALSE),"")</f>
        <v>3.7869352705999999</v>
      </c>
      <c r="T167" s="14">
        <f>IFERROR(VLOOKUP($A$1&amp;'Service PJ'!$D165&amp;'Service PJ'!$B165&amp;'Service PJ'!$A165&amp;"*",'EPA_US9RT techs'!$A$2:$I$1722,9,FALSE),"")</f>
        <v>3.7869352705999999</v>
      </c>
      <c r="U167" s="14">
        <f>IFERROR(VLOOKUP($A$1&amp;'Service PJ'!$D165&amp;'Service PJ'!$B165&amp;'Service PJ'!$A165&amp;"*",'EPA_US9RT techs'!$A$2:$I$1722,9,FALSE),"")</f>
        <v>3.7869352705999999</v>
      </c>
      <c r="V167" s="14">
        <f>IFERROR(VLOOKUP($A$1&amp;'Service PJ'!$D165&amp;'Service PJ'!$B165&amp;'Service PJ'!$A165&amp;"*",'EPA_US9RT techs'!$A$2:$I$1722,9,FALSE),"")</f>
        <v>3.7869352705999999</v>
      </c>
      <c r="W167" s="14">
        <f>IFERROR(VLOOKUP($A$1&amp;'Service PJ'!$D165&amp;'Service PJ'!$B165&amp;'Service PJ'!$A165&amp;"*",'EPA_US9RT techs'!$A$2:$I$1722,9,FALSE),"")</f>
        <v>3.7869352705999999</v>
      </c>
      <c r="X167" s="14">
        <f>IFERROR(VLOOKUP($A$1&amp;'Service PJ'!$D165&amp;'Service PJ'!$B165&amp;'Service PJ'!$A165&amp;"*",'EPA_US9RT techs'!$A$2:$I$1722,9,FALSE),"")</f>
        <v>3.7869352705999999</v>
      </c>
      <c r="Y167" s="14">
        <f>IFERROR(VLOOKUP($A$1&amp;'Service PJ'!$D165&amp;'Service PJ'!$B165&amp;'Service PJ'!$A165&amp;"*",'EPA_US9RT techs'!$A$2:$I$1722,9,FALSE),"")</f>
        <v>3.7869352705999999</v>
      </c>
      <c r="Z167" s="14">
        <f>IFERROR(VLOOKUP($A$1&amp;'Service PJ'!$D165&amp;'Service PJ'!$B165&amp;'Service PJ'!$A165&amp;"*",'EPA_US9RT techs'!$A$2:$I$1722,9,FALSE),"")</f>
        <v>3.7869352705999999</v>
      </c>
      <c r="AA167" s="14">
        <f>IFERROR(VLOOKUP($A$1&amp;'Service PJ'!$D165&amp;'Service PJ'!$B165&amp;'Service PJ'!$A165&amp;"*",'EPA_US9RT techs'!$A$2:$I$1722,9,FALSE),"")</f>
        <v>3.7869352705999999</v>
      </c>
      <c r="AB167" s="14">
        <f>IFERROR(VLOOKUP($A$1&amp;'Service PJ'!$D165&amp;'Service PJ'!$B165&amp;'Service PJ'!$A165&amp;"*",'EPA_US9RT techs'!$A$2:$I$1722,9,FALSE),"")</f>
        <v>3.7869352705999999</v>
      </c>
      <c r="AC167" s="14">
        <f>IFERROR(VLOOKUP($A$1&amp;'Service PJ'!$D165&amp;'Service PJ'!$B165&amp;'Service PJ'!$A165&amp;"*",'EPA_US9RT techs'!$A$2:$I$1722,9,FALSE),"")</f>
        <v>3.7869352705999999</v>
      </c>
      <c r="AD167" s="14">
        <f>IFERROR(VLOOKUP($A$1&amp;'Service PJ'!$D165&amp;'Service PJ'!$B165&amp;'Service PJ'!$A165&amp;"*",'EPA_US9RT techs'!$A$2:$I$1722,9,FALSE),"")</f>
        <v>3.7869352705999999</v>
      </c>
      <c r="AE167" s="14">
        <f>IFERROR(VLOOKUP($A$1&amp;'Service PJ'!$D165&amp;'Service PJ'!$B165&amp;'Service PJ'!$A165&amp;"*",'EPA_US9RT techs'!$A$2:$I$1722,9,FALSE),"")</f>
        <v>3.7869352705999999</v>
      </c>
      <c r="AG167" t="str">
        <f>IF(SUM(AH167:AX167)=0,"\I:",'Service PJ'!$D165&amp;"_"&amp;'Service PJ'!$E165&amp;"_"&amp;'Service PJ'!$C165)</f>
        <v>ITM_STM_OIL</v>
      </c>
      <c r="AH167" s="14">
        <f>IFERROR(VLOOKUP($AG$1&amp;'Service PJ'!$D165&amp;'Service PJ'!$B165&amp;'Service PJ'!$A165&amp;"*",'EPA_US9RT techs'!$A$2:$I$1722,9,FALSE),"")</f>
        <v>1.01841</v>
      </c>
      <c r="AI167" s="14">
        <f>IFERROR(VLOOKUP($AG$1&amp;'Service PJ'!$D165&amp;'Service PJ'!$B165&amp;'Service PJ'!$A165&amp;"*",'EPA_US9RT techs'!$A$2:$I$1722,9,FALSE),"")</f>
        <v>1.01841</v>
      </c>
      <c r="AJ167" s="14">
        <f>IFERROR(VLOOKUP($AG$1&amp;'Service PJ'!$D165&amp;'Service PJ'!$B165&amp;'Service PJ'!$A165&amp;"*",'EPA_US9RT techs'!$A$2:$I$1722,9,FALSE),"")</f>
        <v>1.01841</v>
      </c>
      <c r="AK167" s="14">
        <f>IFERROR(VLOOKUP($AG$1&amp;'Service PJ'!$D165&amp;'Service PJ'!$B165&amp;'Service PJ'!$A165&amp;"*",'EPA_US9RT techs'!$A$2:$I$1722,9,FALSE),"")</f>
        <v>1.01841</v>
      </c>
      <c r="AL167" s="14">
        <f>IFERROR(VLOOKUP($AG$1&amp;'Service PJ'!$D165&amp;'Service PJ'!$B165&amp;'Service PJ'!$A165&amp;"*",'EPA_US9RT techs'!$A$2:$I$1722,9,FALSE),"")</f>
        <v>1.01841</v>
      </c>
      <c r="AM167" s="14">
        <f>IFERROR(VLOOKUP($AG$1&amp;'Service PJ'!$D165&amp;'Service PJ'!$B165&amp;'Service PJ'!$A165&amp;"*",'EPA_US9RT techs'!$A$2:$I$1722,9,FALSE),"")</f>
        <v>1.01841</v>
      </c>
      <c r="AN167" s="14">
        <f>IFERROR(VLOOKUP($AG$1&amp;'Service PJ'!$D165&amp;'Service PJ'!$B165&amp;'Service PJ'!$A165&amp;"*",'EPA_US9RT techs'!$A$2:$I$1722,9,FALSE),"")</f>
        <v>1.01841</v>
      </c>
      <c r="AO167" s="14">
        <f>IFERROR(VLOOKUP($AG$1&amp;'Service PJ'!$D165&amp;'Service PJ'!$B165&amp;'Service PJ'!$A165&amp;"*",'EPA_US9RT techs'!$A$2:$I$1722,9,FALSE),"")</f>
        <v>1.01841</v>
      </c>
      <c r="AP167" s="14">
        <f>IFERROR(VLOOKUP($AG$1&amp;'Service PJ'!$D165&amp;'Service PJ'!$B165&amp;'Service PJ'!$A165&amp;"*",'EPA_US9RT techs'!$A$2:$I$1722,9,FALSE),"")</f>
        <v>1.01841</v>
      </c>
      <c r="AQ167" s="14">
        <f>IFERROR(VLOOKUP($AG$1&amp;'Service PJ'!$D165&amp;'Service PJ'!$B165&amp;'Service PJ'!$A165&amp;"*",'EPA_US9RT techs'!$A$2:$I$1722,9,FALSE),"")</f>
        <v>1.01841</v>
      </c>
      <c r="AR167" s="14">
        <f>IFERROR(VLOOKUP($AG$1&amp;'Service PJ'!$D165&amp;'Service PJ'!$B165&amp;'Service PJ'!$A165&amp;"*",'EPA_US9RT techs'!$A$2:$I$1722,9,FALSE),"")</f>
        <v>1.01841</v>
      </c>
      <c r="AS167" s="14">
        <f>IFERROR(VLOOKUP($AG$1&amp;'Service PJ'!$D165&amp;'Service PJ'!$B165&amp;'Service PJ'!$A165&amp;"*",'EPA_US9RT techs'!$A$2:$I$1722,9,FALSE),"")</f>
        <v>1.01841</v>
      </c>
      <c r="AT167" s="14">
        <f>IFERROR(VLOOKUP($AG$1&amp;'Service PJ'!$D165&amp;'Service PJ'!$B165&amp;'Service PJ'!$A165&amp;"*",'EPA_US9RT techs'!$A$2:$I$1722,9,FALSE),"")</f>
        <v>1.01841</v>
      </c>
      <c r="AU167" s="14">
        <f>IFERROR(VLOOKUP($AG$1&amp;'Service PJ'!$D165&amp;'Service PJ'!$B165&amp;'Service PJ'!$A165&amp;"*",'EPA_US9RT techs'!$A$2:$I$1722,9,FALSE),"")</f>
        <v>1.01841</v>
      </c>
      <c r="AV167" s="14">
        <f>IFERROR(VLOOKUP($AG$1&amp;'Service PJ'!$D165&amp;'Service PJ'!$B165&amp;'Service PJ'!$A165&amp;"*",'EPA_US9RT techs'!$A$2:$I$1722,9,FALSE),"")</f>
        <v>1.01841</v>
      </c>
      <c r="AW167" s="14">
        <f>IFERROR(VLOOKUP($AG$1&amp;'Service PJ'!$D165&amp;'Service PJ'!$B165&amp;'Service PJ'!$A165&amp;"*",'EPA_US9RT techs'!$A$2:$I$1722,9,FALSE),"")</f>
        <v>1.01841</v>
      </c>
      <c r="AX167" s="14">
        <f>IFERROR(VLOOKUP($AG$1&amp;'Service PJ'!$D165&amp;'Service PJ'!$B165&amp;'Service PJ'!$A165&amp;"*",'EPA_US9RT techs'!$A$2:$I$1722,9,FALSE),"")</f>
        <v>1.01841</v>
      </c>
      <c r="AY167" s="14">
        <f>IFERROR(VLOOKUP($AG$1&amp;'Service PJ'!$D165&amp;'Service PJ'!$B165&amp;'Service PJ'!$A165&amp;"*",'EPA_US9RT techs'!$A$2:$I$1722,9,FALSE),"")</f>
        <v>1.01841</v>
      </c>
      <c r="AZ167" s="14">
        <f>IFERROR(VLOOKUP($AG$1&amp;'Service PJ'!$D165&amp;'Service PJ'!$B165&amp;'Service PJ'!$A165&amp;"*",'EPA_US9RT techs'!$A$2:$I$1722,9,FALSE),"")</f>
        <v>1.01841</v>
      </c>
      <c r="BA167" s="14">
        <f>IFERROR(VLOOKUP($AG$1&amp;'Service PJ'!$D165&amp;'Service PJ'!$B165&amp;'Service PJ'!$A165&amp;"*",'EPA_US9RT techs'!$A$2:$I$1722,9,FALSE),"")</f>
        <v>1.01841</v>
      </c>
      <c r="BB167" s="14">
        <f>IFERROR(VLOOKUP($AG$1&amp;'Service PJ'!$D165&amp;'Service PJ'!$B165&amp;'Service PJ'!$A165&amp;"*",'EPA_US9RT techs'!$A$2:$I$1722,9,FALSE),"")</f>
        <v>1.01841</v>
      </c>
      <c r="BC167" s="14">
        <f>IFERROR(VLOOKUP($AG$1&amp;'Service PJ'!$D165&amp;'Service PJ'!$B165&amp;'Service PJ'!$A165&amp;"*",'EPA_US9RT techs'!$A$2:$I$1722,9,FALSE),"")</f>
        <v>1.01841</v>
      </c>
      <c r="BD167" s="14">
        <f>IFERROR(VLOOKUP($AG$1&amp;'Service PJ'!$D165&amp;'Service PJ'!$B165&amp;'Service PJ'!$A165&amp;"*",'EPA_US9RT techs'!$A$2:$I$1722,9,FALSE),"")</f>
        <v>1.01841</v>
      </c>
      <c r="BE167" s="14">
        <f>IFERROR(VLOOKUP($AG$1&amp;'Service PJ'!$D165&amp;'Service PJ'!$B165&amp;'Service PJ'!$A165&amp;"*",'EPA_US9RT techs'!$A$2:$I$1722,9,FALSE),"")</f>
        <v>1.01841</v>
      </c>
      <c r="BF167" s="14">
        <f>IFERROR(VLOOKUP($AG$1&amp;'Service PJ'!$D165&amp;'Service PJ'!$B165&amp;'Service PJ'!$A165&amp;"*",'EPA_US9RT techs'!$A$2:$I$1722,9,FALSE),"")</f>
        <v>1.01841</v>
      </c>
      <c r="BG167" s="14">
        <f>IFERROR(VLOOKUP($AG$1&amp;'Service PJ'!$D165&amp;'Service PJ'!$B165&amp;'Service PJ'!$A165&amp;"*",'EPA_US9RT techs'!$A$2:$I$1722,9,FALSE),"")</f>
        <v>1.01841</v>
      </c>
      <c r="BH167" s="14">
        <f>IFERROR(VLOOKUP($AG$1&amp;'Service PJ'!$D165&amp;'Service PJ'!$B165&amp;'Service PJ'!$A165&amp;"*",'EPA_US9RT techs'!$A$2:$I$1722,9,FALSE),"")</f>
        <v>1.01841</v>
      </c>
      <c r="BI167" s="14">
        <f>IFERROR(VLOOKUP($AG$1&amp;'Service PJ'!$D165&amp;'Service PJ'!$B165&amp;'Service PJ'!$A165&amp;"*",'EPA_US9RT techs'!$A$2:$I$1722,9,FALSE),"")</f>
        <v>1.01841</v>
      </c>
      <c r="BJ167" s="14">
        <f>IFERROR(VLOOKUP($AG$1&amp;'Service PJ'!$D165&amp;'Service PJ'!$B165&amp;'Service PJ'!$A165&amp;"*",'EPA_US9RT techs'!$A$2:$I$1722,9,FALSE),"")</f>
        <v>1.01841</v>
      </c>
      <c r="BK167" s="14">
        <f>IFERROR(VLOOKUP($AG$1&amp;'Service PJ'!$D165&amp;'Service PJ'!$B165&amp;'Service PJ'!$A165&amp;"*",'EPA_US9RT techs'!$A$2:$I$1722,9,FALSE),"")</f>
        <v>1.01841</v>
      </c>
      <c r="BM167" t="str">
        <f>IF(SUM(BN167:CD167)=0,"\I:",'Service PJ'!$D165&amp;"_"&amp;'Service PJ'!$E165&amp;"_"&amp;'Service PJ'!$C165)</f>
        <v>\I:</v>
      </c>
      <c r="BN167" s="14">
        <f>IFERROR(VLOOKUP($BM$1&amp;'Service PJ'!$D165&amp;'Service PJ'!$B165&amp;'Service PJ'!$A165&amp;"*",'EPA_US9RT techs'!$A$2:$I$1722,9,FALSE),"")</f>
        <v>0</v>
      </c>
      <c r="BO167" s="14">
        <f>IFERROR(VLOOKUP($BM$1&amp;'Service PJ'!$D165&amp;'Service PJ'!$B165&amp;'Service PJ'!$A165&amp;"*",'EPA_US9RT techs'!$A$2:$I$1722,9,FALSE),"")</f>
        <v>0</v>
      </c>
      <c r="BP167" s="14">
        <f>IFERROR(VLOOKUP($BM$1&amp;'Service PJ'!$D165&amp;'Service PJ'!$B165&amp;'Service PJ'!$A165&amp;"*",'EPA_US9RT techs'!$A$2:$I$1722,9,FALSE),"")</f>
        <v>0</v>
      </c>
      <c r="BQ167" s="14">
        <f>IFERROR(VLOOKUP($BM$1&amp;'Service PJ'!$D165&amp;'Service PJ'!$B165&amp;'Service PJ'!$A165&amp;"*",'EPA_US9RT techs'!$A$2:$I$1722,9,FALSE),"")</f>
        <v>0</v>
      </c>
      <c r="BR167" s="14">
        <f>IFERROR(VLOOKUP($BM$1&amp;'Service PJ'!$D165&amp;'Service PJ'!$B165&amp;'Service PJ'!$A165&amp;"*",'EPA_US9RT techs'!$A$2:$I$1722,9,FALSE),"")</f>
        <v>0</v>
      </c>
      <c r="BS167" s="14">
        <f>IFERROR(VLOOKUP($BM$1&amp;'Service PJ'!$D165&amp;'Service PJ'!$B165&amp;'Service PJ'!$A165&amp;"*",'EPA_US9RT techs'!$A$2:$I$1722,9,FALSE),"")</f>
        <v>0</v>
      </c>
      <c r="BT167" s="14">
        <f>IFERROR(VLOOKUP($BM$1&amp;'Service PJ'!$D165&amp;'Service PJ'!$B165&amp;'Service PJ'!$A165&amp;"*",'EPA_US9RT techs'!$A$2:$I$1722,9,FALSE),"")</f>
        <v>0</v>
      </c>
      <c r="BU167" s="14">
        <f>IFERROR(VLOOKUP($BM$1&amp;'Service PJ'!$D165&amp;'Service PJ'!$B165&amp;'Service PJ'!$A165&amp;"*",'EPA_US9RT techs'!$A$2:$I$1722,9,FALSE),"")</f>
        <v>0</v>
      </c>
      <c r="BV167" s="14">
        <f>IFERROR(VLOOKUP($BM$1&amp;'Service PJ'!$D165&amp;'Service PJ'!$B165&amp;'Service PJ'!$A165&amp;"*",'EPA_US9RT techs'!$A$2:$I$1722,9,FALSE),"")</f>
        <v>0</v>
      </c>
      <c r="BW167" s="14">
        <f>IFERROR(VLOOKUP($BM$1&amp;'Service PJ'!$D165&amp;'Service PJ'!$B165&amp;'Service PJ'!$A165&amp;"*",'EPA_US9RT techs'!$A$2:$I$1722,9,FALSE),"")</f>
        <v>0</v>
      </c>
      <c r="BX167" s="14">
        <f>IFERROR(VLOOKUP($BM$1&amp;'Service PJ'!$D165&amp;'Service PJ'!$B165&amp;'Service PJ'!$A165&amp;"*",'EPA_US9RT techs'!$A$2:$I$1722,9,FALSE),"")</f>
        <v>0</v>
      </c>
      <c r="BY167" s="14">
        <f>IFERROR(VLOOKUP($BM$1&amp;'Service PJ'!$D165&amp;'Service PJ'!$B165&amp;'Service PJ'!$A165&amp;"*",'EPA_US9RT techs'!$A$2:$I$1722,9,FALSE),"")</f>
        <v>0</v>
      </c>
      <c r="BZ167" s="14">
        <f>IFERROR(VLOOKUP($BM$1&amp;'Service PJ'!$D165&amp;'Service PJ'!$B165&amp;'Service PJ'!$A165&amp;"*",'EPA_US9RT techs'!$A$2:$I$1722,9,FALSE),"")</f>
        <v>0</v>
      </c>
      <c r="CA167" s="14">
        <f>IFERROR(VLOOKUP($BM$1&amp;'Service PJ'!$D165&amp;'Service PJ'!$B165&amp;'Service PJ'!$A165&amp;"*",'EPA_US9RT techs'!$A$2:$I$1722,9,FALSE),"")</f>
        <v>0</v>
      </c>
      <c r="CB167" s="14">
        <f>IFERROR(VLOOKUP($BM$1&amp;'Service PJ'!$D165&amp;'Service PJ'!$B165&amp;'Service PJ'!$A165&amp;"*",'EPA_US9RT techs'!$A$2:$I$1722,9,FALSE),"")</f>
        <v>0</v>
      </c>
      <c r="CC167" s="14">
        <f>IFERROR(VLOOKUP($BM$1&amp;'Service PJ'!$D165&amp;'Service PJ'!$B165&amp;'Service PJ'!$A165&amp;"*",'EPA_US9RT techs'!$A$2:$I$1722,9,FALSE),"")</f>
        <v>0</v>
      </c>
      <c r="CD167" s="14">
        <f>IFERROR(VLOOKUP($BM$1&amp;'Service PJ'!$D165&amp;'Service PJ'!$B165&amp;'Service PJ'!$A165&amp;"*",'EPA_US9RT techs'!$A$2:$I$1722,9,FALSE),"")</f>
        <v>0</v>
      </c>
      <c r="CE167" s="14">
        <f>IFERROR(VLOOKUP($BM$1&amp;'Service PJ'!$D165&amp;'Service PJ'!$B165&amp;'Service PJ'!$A165&amp;"*",'EPA_US9RT techs'!$A$2:$I$1722,9,FALSE),"")</f>
        <v>0</v>
      </c>
      <c r="CF167" s="14">
        <f>IFERROR(VLOOKUP($BM$1&amp;'Service PJ'!$D165&amp;'Service PJ'!$B165&amp;'Service PJ'!$A165&amp;"*",'EPA_US9RT techs'!$A$2:$I$1722,9,FALSE),"")</f>
        <v>0</v>
      </c>
      <c r="CG167" s="14">
        <f>IFERROR(VLOOKUP($BM$1&amp;'Service PJ'!$D165&amp;'Service PJ'!$B165&amp;'Service PJ'!$A165&amp;"*",'EPA_US9RT techs'!$A$2:$I$1722,9,FALSE),"")</f>
        <v>0</v>
      </c>
      <c r="CH167" s="14">
        <f>IFERROR(VLOOKUP($BM$1&amp;'Service PJ'!$D165&amp;'Service PJ'!$B165&amp;'Service PJ'!$A165&amp;"*",'EPA_US9RT techs'!$A$2:$I$1722,9,FALSE),"")</f>
        <v>0</v>
      </c>
      <c r="CI167" s="14">
        <f>IFERROR(VLOOKUP($BM$1&amp;'Service PJ'!$D165&amp;'Service PJ'!$B165&amp;'Service PJ'!$A165&amp;"*",'EPA_US9RT techs'!$A$2:$I$1722,9,FALSE),"")</f>
        <v>0</v>
      </c>
      <c r="CJ167" s="14">
        <f>IFERROR(VLOOKUP($BM$1&amp;'Service PJ'!$D165&amp;'Service PJ'!$B165&amp;'Service PJ'!$A165&amp;"*",'EPA_US9RT techs'!$A$2:$I$1722,9,FALSE),"")</f>
        <v>0</v>
      </c>
      <c r="CK167" s="14">
        <f>IFERROR(VLOOKUP($BM$1&amp;'Service PJ'!$D165&amp;'Service PJ'!$B165&amp;'Service PJ'!$A165&amp;"*",'EPA_US9RT techs'!$A$2:$I$1722,9,FALSE),"")</f>
        <v>0</v>
      </c>
      <c r="CL167" s="14">
        <f>IFERROR(VLOOKUP($BM$1&amp;'Service PJ'!$D165&amp;'Service PJ'!$B165&amp;'Service PJ'!$A165&amp;"*",'EPA_US9RT techs'!$A$2:$I$1722,9,FALSE),"")</f>
        <v>0</v>
      </c>
      <c r="CM167" s="14">
        <f>IFERROR(VLOOKUP($BM$1&amp;'Service PJ'!$D165&amp;'Service PJ'!$B165&amp;'Service PJ'!$A165&amp;"*",'EPA_US9RT techs'!$A$2:$I$1722,9,FALSE),"")</f>
        <v>0</v>
      </c>
      <c r="CN167" s="14">
        <f>IFERROR(VLOOKUP($BM$1&amp;'Service PJ'!$D165&amp;'Service PJ'!$B165&amp;'Service PJ'!$A165&amp;"*",'EPA_US9RT techs'!$A$2:$I$1722,9,FALSE),"")</f>
        <v>0</v>
      </c>
      <c r="CO167" s="14">
        <f>IFERROR(VLOOKUP($BM$1&amp;'Service PJ'!$D165&amp;'Service PJ'!$B165&amp;'Service PJ'!$A165&amp;"*",'EPA_US9RT techs'!$A$2:$I$1722,9,FALSE),"")</f>
        <v>0</v>
      </c>
      <c r="CP167" s="14">
        <f>IFERROR(VLOOKUP($BM$1&amp;'Service PJ'!$D165&amp;'Service PJ'!$B165&amp;'Service PJ'!$A165&amp;"*",'EPA_US9RT techs'!$A$2:$I$1722,9,FALSE),"")</f>
        <v>0</v>
      </c>
      <c r="CQ167" s="14">
        <f>IFERROR(VLOOKUP($BM$1&amp;'Service PJ'!$D165&amp;'Service PJ'!$B165&amp;'Service PJ'!$A165&amp;"*",'EPA_US9RT techs'!$A$2:$I$1722,9,FALSE),"")</f>
        <v>0</v>
      </c>
      <c r="CS167" t="str">
        <f>IF(SUM(CT167:DJ167)=0,"\I:",'Service PJ'!$D165&amp;"_"&amp;'Service PJ'!$E165&amp;"_"&amp;'Service PJ'!$C165)</f>
        <v>ITM_STM_OIL</v>
      </c>
      <c r="CT167" s="2">
        <f>IFERROR(VLOOKUP($CS$1&amp;'Service PJ'!$D165&amp;'Service PJ'!$B165&amp;'Service PJ'!$A165&amp;"*",'EPA_US9RT techs'!$A$2:$I$1722,9,FALSE),"")</f>
        <v>50</v>
      </c>
      <c r="CU167" s="2">
        <f>IFERROR(VLOOKUP($CS$1&amp;'Service PJ'!$D165&amp;'Service PJ'!$B165&amp;'Service PJ'!$A165&amp;"*",'EPA_US9RT techs'!$A$2:$I$1722,9,FALSE),"")</f>
        <v>50</v>
      </c>
      <c r="CV167" s="2">
        <f>IFERROR(VLOOKUP($CS$1&amp;'Service PJ'!$D165&amp;'Service PJ'!$B165&amp;'Service PJ'!$A165&amp;"*",'EPA_US9RT techs'!$A$2:$I$1722,9,FALSE),"")</f>
        <v>50</v>
      </c>
      <c r="CW167" s="2">
        <f>IFERROR(VLOOKUP($CS$1&amp;'Service PJ'!$D165&amp;'Service PJ'!$B165&amp;'Service PJ'!$A165&amp;"*",'EPA_US9RT techs'!$A$2:$I$1722,9,FALSE),"")</f>
        <v>50</v>
      </c>
      <c r="CX167" s="2">
        <f>IFERROR(VLOOKUP($CS$1&amp;'Service PJ'!$D165&amp;'Service PJ'!$B165&amp;'Service PJ'!$A165&amp;"*",'EPA_US9RT techs'!$A$2:$I$1722,9,FALSE),"")</f>
        <v>50</v>
      </c>
      <c r="CY167" s="2">
        <f>IFERROR(VLOOKUP($CS$1&amp;'Service PJ'!$D165&amp;'Service PJ'!$B165&amp;'Service PJ'!$A165&amp;"*",'EPA_US9RT techs'!$A$2:$I$1722,9,FALSE),"")</f>
        <v>50</v>
      </c>
      <c r="CZ167" s="2">
        <f>IFERROR(VLOOKUP($CS$1&amp;'Service PJ'!$D165&amp;'Service PJ'!$B165&amp;'Service PJ'!$A165&amp;"*",'EPA_US9RT techs'!$A$2:$I$1722,9,FALSE),"")</f>
        <v>50</v>
      </c>
      <c r="DA167" s="2">
        <f>IFERROR(VLOOKUP($CS$1&amp;'Service PJ'!$D165&amp;'Service PJ'!$B165&amp;'Service PJ'!$A165&amp;"*",'EPA_US9RT techs'!$A$2:$I$1722,9,FALSE),"")</f>
        <v>50</v>
      </c>
      <c r="DB167" s="2">
        <f>IFERROR(VLOOKUP($CS$1&amp;'Service PJ'!$D165&amp;'Service PJ'!$B165&amp;'Service PJ'!$A165&amp;"*",'EPA_US9RT techs'!$A$2:$I$1722,9,FALSE),"")</f>
        <v>50</v>
      </c>
      <c r="DC167" s="2">
        <f>IFERROR(VLOOKUP($CS$1&amp;'Service PJ'!$D165&amp;'Service PJ'!$B165&amp;'Service PJ'!$A165&amp;"*",'EPA_US9RT techs'!$A$2:$I$1722,9,FALSE),"")</f>
        <v>50</v>
      </c>
      <c r="DD167" s="2">
        <f>IFERROR(VLOOKUP($CS$1&amp;'Service PJ'!$D165&amp;'Service PJ'!$B165&amp;'Service PJ'!$A165&amp;"*",'EPA_US9RT techs'!$A$2:$I$1722,9,FALSE),"")</f>
        <v>50</v>
      </c>
      <c r="DE167" s="2">
        <f>IFERROR(VLOOKUP($CS$1&amp;'Service PJ'!$D165&amp;'Service PJ'!$B165&amp;'Service PJ'!$A165&amp;"*",'EPA_US9RT techs'!$A$2:$I$1722,9,FALSE),"")</f>
        <v>50</v>
      </c>
      <c r="DF167" s="2">
        <f>IFERROR(VLOOKUP($CS$1&amp;'Service PJ'!$D165&amp;'Service PJ'!$B165&amp;'Service PJ'!$A165&amp;"*",'EPA_US9RT techs'!$A$2:$I$1722,9,FALSE),"")</f>
        <v>50</v>
      </c>
      <c r="DG167" s="2">
        <f>IFERROR(VLOOKUP($CS$1&amp;'Service PJ'!$D165&amp;'Service PJ'!$B165&amp;'Service PJ'!$A165&amp;"*",'EPA_US9RT techs'!$A$2:$I$1722,9,FALSE),"")</f>
        <v>50</v>
      </c>
      <c r="DH167" s="2">
        <f>IFERROR(VLOOKUP($CS$1&amp;'Service PJ'!$D165&amp;'Service PJ'!$B165&amp;'Service PJ'!$A165&amp;"*",'EPA_US9RT techs'!$A$2:$I$1722,9,FALSE),"")</f>
        <v>50</v>
      </c>
      <c r="DI167" s="2">
        <f>IFERROR(VLOOKUP($CS$1&amp;'Service PJ'!$D165&amp;'Service PJ'!$B165&amp;'Service PJ'!$A165&amp;"*",'EPA_US9RT techs'!$A$2:$I$1722,9,FALSE),"")</f>
        <v>50</v>
      </c>
      <c r="DJ167" s="2">
        <f>IFERROR(VLOOKUP($CS$1&amp;'Service PJ'!$D165&amp;'Service PJ'!$B165&amp;'Service PJ'!$A165&amp;"*",'EPA_US9RT techs'!$A$2:$I$1722,9,FALSE),"")</f>
        <v>50</v>
      </c>
      <c r="DK167" s="2">
        <f>IFERROR(VLOOKUP($CS$1&amp;'Service PJ'!$D165&amp;'Service PJ'!$B165&amp;'Service PJ'!$A165&amp;"*",'EPA_US9RT techs'!$A$2:$I$1722,9,FALSE),"")</f>
        <v>50</v>
      </c>
      <c r="DL167" s="2">
        <f>IFERROR(VLOOKUP($CS$1&amp;'Service PJ'!$D165&amp;'Service PJ'!$B165&amp;'Service PJ'!$A165&amp;"*",'EPA_US9RT techs'!$A$2:$I$1722,9,FALSE),"")</f>
        <v>50</v>
      </c>
      <c r="DM167" s="2">
        <f>IFERROR(VLOOKUP($CS$1&amp;'Service PJ'!$D165&amp;'Service PJ'!$B165&amp;'Service PJ'!$A165&amp;"*",'EPA_US9RT techs'!$A$2:$I$1722,9,FALSE),"")</f>
        <v>50</v>
      </c>
      <c r="DN167" s="2">
        <f>IFERROR(VLOOKUP($CS$1&amp;'Service PJ'!$D165&amp;'Service PJ'!$B165&amp;'Service PJ'!$A165&amp;"*",'EPA_US9RT techs'!$A$2:$I$1722,9,FALSE),"")</f>
        <v>50</v>
      </c>
      <c r="DO167" s="2">
        <f>IFERROR(VLOOKUP($CS$1&amp;'Service PJ'!$D165&amp;'Service PJ'!$B165&amp;'Service PJ'!$A165&amp;"*",'EPA_US9RT techs'!$A$2:$I$1722,9,FALSE),"")</f>
        <v>50</v>
      </c>
      <c r="DP167" s="2">
        <f>IFERROR(VLOOKUP($CS$1&amp;'Service PJ'!$D165&amp;'Service PJ'!$B165&amp;'Service PJ'!$A165&amp;"*",'EPA_US9RT techs'!$A$2:$I$1722,9,FALSE),"")</f>
        <v>50</v>
      </c>
      <c r="DQ167" s="2">
        <f>IFERROR(VLOOKUP($CS$1&amp;'Service PJ'!$D165&amp;'Service PJ'!$B165&amp;'Service PJ'!$A165&amp;"*",'EPA_US9RT techs'!$A$2:$I$1722,9,FALSE),"")</f>
        <v>50</v>
      </c>
      <c r="DR167" s="2">
        <f>IFERROR(VLOOKUP($CS$1&amp;'Service PJ'!$D165&amp;'Service PJ'!$B165&amp;'Service PJ'!$A165&amp;"*",'EPA_US9RT techs'!$A$2:$I$1722,9,FALSE),"")</f>
        <v>50</v>
      </c>
      <c r="DS167" s="2">
        <f>IFERROR(VLOOKUP($CS$1&amp;'Service PJ'!$D165&amp;'Service PJ'!$B165&amp;'Service PJ'!$A165&amp;"*",'EPA_US9RT techs'!$A$2:$I$1722,9,FALSE),"")</f>
        <v>50</v>
      </c>
      <c r="DT167" s="2">
        <f>IFERROR(VLOOKUP($CS$1&amp;'Service PJ'!$D165&amp;'Service PJ'!$B165&amp;'Service PJ'!$A165&amp;"*",'EPA_US9RT techs'!$A$2:$I$1722,9,FALSE),"")</f>
        <v>50</v>
      </c>
      <c r="DU167" s="2">
        <f>IFERROR(VLOOKUP($CS$1&amp;'Service PJ'!$D165&amp;'Service PJ'!$B165&amp;'Service PJ'!$A165&amp;"*",'EPA_US9RT techs'!$A$2:$I$1722,9,FALSE),"")</f>
        <v>50</v>
      </c>
      <c r="DV167" s="2">
        <f>IFERROR(VLOOKUP($CS$1&amp;'Service PJ'!$D165&amp;'Service PJ'!$B165&amp;'Service PJ'!$A165&amp;"*",'EPA_US9RT techs'!$A$2:$I$1722,9,FALSE),"")</f>
        <v>50</v>
      </c>
      <c r="DW167" s="2">
        <f>IFERROR(VLOOKUP($CS$1&amp;'Service PJ'!$D165&amp;'Service PJ'!$B165&amp;'Service PJ'!$A165&amp;"*",'EPA_US9RT techs'!$A$2:$I$1722,9,FALSE),"")</f>
        <v>50</v>
      </c>
    </row>
    <row r="168" spans="1:127" x14ac:dyDescent="0.45">
      <c r="A168" t="str">
        <f>IF(SUM(B168:R168)=0,"\I:",'Service PJ'!$D166&amp;"_"&amp;'Service PJ'!$E166&amp;"_"&amp;'Service PJ'!$C166)</f>
        <v>\I:</v>
      </c>
      <c r="B168" s="14" t="str">
        <f>IFERROR(VLOOKUP($A$1&amp;'Service PJ'!$D166&amp;'Service PJ'!$B166&amp;'Service PJ'!$A166&amp;"*",'EPA_US9RT techs'!$A$2:$I$1722,9,FALSE),"")</f>
        <v/>
      </c>
      <c r="C168" s="14" t="str">
        <f>IFERROR(VLOOKUP($A$1&amp;'Service PJ'!$D166&amp;'Service PJ'!$B166&amp;'Service PJ'!$A166&amp;"*",'EPA_US9RT techs'!$A$2:$I$1722,9,FALSE),"")</f>
        <v/>
      </c>
      <c r="D168" s="14" t="str">
        <f>IFERROR(VLOOKUP($A$1&amp;'Service PJ'!$D166&amp;'Service PJ'!$B166&amp;'Service PJ'!$A166&amp;"*",'EPA_US9RT techs'!$A$2:$I$1722,9,FALSE),"")</f>
        <v/>
      </c>
      <c r="E168" s="14" t="str">
        <f>IFERROR(VLOOKUP($A$1&amp;'Service PJ'!$D166&amp;'Service PJ'!$B166&amp;'Service PJ'!$A166&amp;"*",'EPA_US9RT techs'!$A$2:$I$1722,9,FALSE),"")</f>
        <v/>
      </c>
      <c r="F168" s="14" t="str">
        <f>IFERROR(VLOOKUP($A$1&amp;'Service PJ'!$D166&amp;'Service PJ'!$B166&amp;'Service PJ'!$A166&amp;"*",'EPA_US9RT techs'!$A$2:$I$1722,9,FALSE),"")</f>
        <v/>
      </c>
      <c r="G168" s="14" t="str">
        <f>IFERROR(VLOOKUP($A$1&amp;'Service PJ'!$D166&amp;'Service PJ'!$B166&amp;'Service PJ'!$A166&amp;"*",'EPA_US9RT techs'!$A$2:$I$1722,9,FALSE),"")</f>
        <v/>
      </c>
      <c r="H168" s="14" t="str">
        <f>IFERROR(VLOOKUP($A$1&amp;'Service PJ'!$D166&amp;'Service PJ'!$B166&amp;'Service PJ'!$A166&amp;"*",'EPA_US9RT techs'!$A$2:$I$1722,9,FALSE),"")</f>
        <v/>
      </c>
      <c r="I168" s="14" t="str">
        <f>IFERROR(VLOOKUP($A$1&amp;'Service PJ'!$D166&amp;'Service PJ'!$B166&amp;'Service PJ'!$A166&amp;"*",'EPA_US9RT techs'!$A$2:$I$1722,9,FALSE),"")</f>
        <v/>
      </c>
      <c r="J168" s="14" t="str">
        <f>IFERROR(VLOOKUP($A$1&amp;'Service PJ'!$D166&amp;'Service PJ'!$B166&amp;'Service PJ'!$A166&amp;"*",'EPA_US9RT techs'!$A$2:$I$1722,9,FALSE),"")</f>
        <v/>
      </c>
      <c r="K168" s="14" t="str">
        <f>IFERROR(VLOOKUP($A$1&amp;'Service PJ'!$D166&amp;'Service PJ'!$B166&amp;'Service PJ'!$A166&amp;"*",'EPA_US9RT techs'!$A$2:$I$1722,9,FALSE),"")</f>
        <v/>
      </c>
      <c r="L168" s="14" t="str">
        <f>IFERROR(VLOOKUP($A$1&amp;'Service PJ'!$D166&amp;'Service PJ'!$B166&amp;'Service PJ'!$A166&amp;"*",'EPA_US9RT techs'!$A$2:$I$1722,9,FALSE),"")</f>
        <v/>
      </c>
      <c r="M168" s="14" t="str">
        <f>IFERROR(VLOOKUP($A$1&amp;'Service PJ'!$D166&amp;'Service PJ'!$B166&amp;'Service PJ'!$A166&amp;"*",'EPA_US9RT techs'!$A$2:$I$1722,9,FALSE),"")</f>
        <v/>
      </c>
      <c r="N168" s="14" t="str">
        <f>IFERROR(VLOOKUP($A$1&amp;'Service PJ'!$D166&amp;'Service PJ'!$B166&amp;'Service PJ'!$A166&amp;"*",'EPA_US9RT techs'!$A$2:$I$1722,9,FALSE),"")</f>
        <v/>
      </c>
      <c r="O168" s="14" t="str">
        <f>IFERROR(VLOOKUP($A$1&amp;'Service PJ'!$D166&amp;'Service PJ'!$B166&amp;'Service PJ'!$A166&amp;"*",'EPA_US9RT techs'!$A$2:$I$1722,9,FALSE),"")</f>
        <v/>
      </c>
      <c r="P168" s="14" t="str">
        <f>IFERROR(VLOOKUP($A$1&amp;'Service PJ'!$D166&amp;'Service PJ'!$B166&amp;'Service PJ'!$A166&amp;"*",'EPA_US9RT techs'!$A$2:$I$1722,9,FALSE),"")</f>
        <v/>
      </c>
      <c r="Q168" s="14" t="str">
        <f>IFERROR(VLOOKUP($A$1&amp;'Service PJ'!$D166&amp;'Service PJ'!$B166&amp;'Service PJ'!$A166&amp;"*",'EPA_US9RT techs'!$A$2:$I$1722,9,FALSE),"")</f>
        <v/>
      </c>
      <c r="R168" s="14" t="str">
        <f>IFERROR(VLOOKUP($A$1&amp;'Service PJ'!$D166&amp;'Service PJ'!$B166&amp;'Service PJ'!$A166&amp;"*",'EPA_US9RT techs'!$A$2:$I$1722,9,FALSE),"")</f>
        <v/>
      </c>
      <c r="S168" s="14" t="str">
        <f>IFERROR(VLOOKUP($A$1&amp;'Service PJ'!$D166&amp;'Service PJ'!$B166&amp;'Service PJ'!$A166&amp;"*",'EPA_US9RT techs'!$A$2:$I$1722,9,FALSE),"")</f>
        <v/>
      </c>
      <c r="T168" s="14" t="str">
        <f>IFERROR(VLOOKUP($A$1&amp;'Service PJ'!$D166&amp;'Service PJ'!$B166&amp;'Service PJ'!$A166&amp;"*",'EPA_US9RT techs'!$A$2:$I$1722,9,FALSE),"")</f>
        <v/>
      </c>
      <c r="U168" s="14" t="str">
        <f>IFERROR(VLOOKUP($A$1&amp;'Service PJ'!$D166&amp;'Service PJ'!$B166&amp;'Service PJ'!$A166&amp;"*",'EPA_US9RT techs'!$A$2:$I$1722,9,FALSE),"")</f>
        <v/>
      </c>
      <c r="V168" s="14" t="str">
        <f>IFERROR(VLOOKUP($A$1&amp;'Service PJ'!$D166&amp;'Service PJ'!$B166&amp;'Service PJ'!$A166&amp;"*",'EPA_US9RT techs'!$A$2:$I$1722,9,FALSE),"")</f>
        <v/>
      </c>
      <c r="W168" s="14" t="str">
        <f>IFERROR(VLOOKUP($A$1&amp;'Service PJ'!$D166&amp;'Service PJ'!$B166&amp;'Service PJ'!$A166&amp;"*",'EPA_US9RT techs'!$A$2:$I$1722,9,FALSE),"")</f>
        <v/>
      </c>
      <c r="X168" s="14" t="str">
        <f>IFERROR(VLOOKUP($A$1&amp;'Service PJ'!$D166&amp;'Service PJ'!$B166&amp;'Service PJ'!$A166&amp;"*",'EPA_US9RT techs'!$A$2:$I$1722,9,FALSE),"")</f>
        <v/>
      </c>
      <c r="Y168" s="14" t="str">
        <f>IFERROR(VLOOKUP($A$1&amp;'Service PJ'!$D166&amp;'Service PJ'!$B166&amp;'Service PJ'!$A166&amp;"*",'EPA_US9RT techs'!$A$2:$I$1722,9,FALSE),"")</f>
        <v/>
      </c>
      <c r="Z168" s="14" t="str">
        <f>IFERROR(VLOOKUP($A$1&amp;'Service PJ'!$D166&amp;'Service PJ'!$B166&amp;'Service PJ'!$A166&amp;"*",'EPA_US9RT techs'!$A$2:$I$1722,9,FALSE),"")</f>
        <v/>
      </c>
      <c r="AA168" s="14" t="str">
        <f>IFERROR(VLOOKUP($A$1&amp;'Service PJ'!$D166&amp;'Service PJ'!$B166&amp;'Service PJ'!$A166&amp;"*",'EPA_US9RT techs'!$A$2:$I$1722,9,FALSE),"")</f>
        <v/>
      </c>
      <c r="AB168" s="14" t="str">
        <f>IFERROR(VLOOKUP($A$1&amp;'Service PJ'!$D166&amp;'Service PJ'!$B166&amp;'Service PJ'!$A166&amp;"*",'EPA_US9RT techs'!$A$2:$I$1722,9,FALSE),"")</f>
        <v/>
      </c>
      <c r="AC168" s="14" t="str">
        <f>IFERROR(VLOOKUP($A$1&amp;'Service PJ'!$D166&amp;'Service PJ'!$B166&amp;'Service PJ'!$A166&amp;"*",'EPA_US9RT techs'!$A$2:$I$1722,9,FALSE),"")</f>
        <v/>
      </c>
      <c r="AD168" s="14" t="str">
        <f>IFERROR(VLOOKUP($A$1&amp;'Service PJ'!$D166&amp;'Service PJ'!$B166&amp;'Service PJ'!$A166&amp;"*",'EPA_US9RT techs'!$A$2:$I$1722,9,FALSE),"")</f>
        <v/>
      </c>
      <c r="AE168" s="14" t="str">
        <f>IFERROR(VLOOKUP($A$1&amp;'Service PJ'!$D166&amp;'Service PJ'!$B166&amp;'Service PJ'!$A166&amp;"*",'EPA_US9RT techs'!$A$2:$I$1722,9,FALSE),"")</f>
        <v/>
      </c>
      <c r="AG168" t="str">
        <f>IF(SUM(AH168:AX168)=0,"\I:",'Service PJ'!$D166&amp;"_"&amp;'Service PJ'!$E166&amp;"_"&amp;'Service PJ'!$C166)</f>
        <v>\I:</v>
      </c>
      <c r="AH168" s="14" t="str">
        <f>IFERROR(VLOOKUP($AG$1&amp;'Service PJ'!$D166&amp;'Service PJ'!$B166&amp;'Service PJ'!$A166&amp;"*",'EPA_US9RT techs'!$A$2:$I$1722,9,FALSE),"")</f>
        <v/>
      </c>
      <c r="AI168" s="14" t="str">
        <f>IFERROR(VLOOKUP($AG$1&amp;'Service PJ'!$D166&amp;'Service PJ'!$B166&amp;'Service PJ'!$A166&amp;"*",'EPA_US9RT techs'!$A$2:$I$1722,9,FALSE),"")</f>
        <v/>
      </c>
      <c r="AJ168" s="14" t="str">
        <f>IFERROR(VLOOKUP($AG$1&amp;'Service PJ'!$D166&amp;'Service PJ'!$B166&amp;'Service PJ'!$A166&amp;"*",'EPA_US9RT techs'!$A$2:$I$1722,9,FALSE),"")</f>
        <v/>
      </c>
      <c r="AK168" s="14" t="str">
        <f>IFERROR(VLOOKUP($AG$1&amp;'Service PJ'!$D166&amp;'Service PJ'!$B166&amp;'Service PJ'!$A166&amp;"*",'EPA_US9RT techs'!$A$2:$I$1722,9,FALSE),"")</f>
        <v/>
      </c>
      <c r="AL168" s="14" t="str">
        <f>IFERROR(VLOOKUP($AG$1&amp;'Service PJ'!$D166&amp;'Service PJ'!$B166&amp;'Service PJ'!$A166&amp;"*",'EPA_US9RT techs'!$A$2:$I$1722,9,FALSE),"")</f>
        <v/>
      </c>
      <c r="AM168" s="14" t="str">
        <f>IFERROR(VLOOKUP($AG$1&amp;'Service PJ'!$D166&amp;'Service PJ'!$B166&amp;'Service PJ'!$A166&amp;"*",'EPA_US9RT techs'!$A$2:$I$1722,9,FALSE),"")</f>
        <v/>
      </c>
      <c r="AN168" s="14" t="str">
        <f>IFERROR(VLOOKUP($AG$1&amp;'Service PJ'!$D166&amp;'Service PJ'!$B166&amp;'Service PJ'!$A166&amp;"*",'EPA_US9RT techs'!$A$2:$I$1722,9,FALSE),"")</f>
        <v/>
      </c>
      <c r="AO168" s="14" t="str">
        <f>IFERROR(VLOOKUP($AG$1&amp;'Service PJ'!$D166&amp;'Service PJ'!$B166&amp;'Service PJ'!$A166&amp;"*",'EPA_US9RT techs'!$A$2:$I$1722,9,FALSE),"")</f>
        <v/>
      </c>
      <c r="AP168" s="14" t="str">
        <f>IFERROR(VLOOKUP($AG$1&amp;'Service PJ'!$D166&amp;'Service PJ'!$B166&amp;'Service PJ'!$A166&amp;"*",'EPA_US9RT techs'!$A$2:$I$1722,9,FALSE),"")</f>
        <v/>
      </c>
      <c r="AQ168" s="14" t="str">
        <f>IFERROR(VLOOKUP($AG$1&amp;'Service PJ'!$D166&amp;'Service PJ'!$B166&amp;'Service PJ'!$A166&amp;"*",'EPA_US9RT techs'!$A$2:$I$1722,9,FALSE),"")</f>
        <v/>
      </c>
      <c r="AR168" s="14" t="str">
        <f>IFERROR(VLOOKUP($AG$1&amp;'Service PJ'!$D166&amp;'Service PJ'!$B166&amp;'Service PJ'!$A166&amp;"*",'EPA_US9RT techs'!$A$2:$I$1722,9,FALSE),"")</f>
        <v/>
      </c>
      <c r="AS168" s="14" t="str">
        <f>IFERROR(VLOOKUP($AG$1&amp;'Service PJ'!$D166&amp;'Service PJ'!$B166&amp;'Service PJ'!$A166&amp;"*",'EPA_US9RT techs'!$A$2:$I$1722,9,FALSE),"")</f>
        <v/>
      </c>
      <c r="AT168" s="14" t="str">
        <f>IFERROR(VLOOKUP($AG$1&amp;'Service PJ'!$D166&amp;'Service PJ'!$B166&amp;'Service PJ'!$A166&amp;"*",'EPA_US9RT techs'!$A$2:$I$1722,9,FALSE),"")</f>
        <v/>
      </c>
      <c r="AU168" s="14" t="str">
        <f>IFERROR(VLOOKUP($AG$1&amp;'Service PJ'!$D166&amp;'Service PJ'!$B166&amp;'Service PJ'!$A166&amp;"*",'EPA_US9RT techs'!$A$2:$I$1722,9,FALSE),"")</f>
        <v/>
      </c>
      <c r="AV168" s="14" t="str">
        <f>IFERROR(VLOOKUP($AG$1&amp;'Service PJ'!$D166&amp;'Service PJ'!$B166&amp;'Service PJ'!$A166&amp;"*",'EPA_US9RT techs'!$A$2:$I$1722,9,FALSE),"")</f>
        <v/>
      </c>
      <c r="AW168" s="14" t="str">
        <f>IFERROR(VLOOKUP($AG$1&amp;'Service PJ'!$D166&amp;'Service PJ'!$B166&amp;'Service PJ'!$A166&amp;"*",'EPA_US9RT techs'!$A$2:$I$1722,9,FALSE),"")</f>
        <v/>
      </c>
      <c r="AX168" s="14" t="str">
        <f>IFERROR(VLOOKUP($AG$1&amp;'Service PJ'!$D166&amp;'Service PJ'!$B166&amp;'Service PJ'!$A166&amp;"*",'EPA_US9RT techs'!$A$2:$I$1722,9,FALSE),"")</f>
        <v/>
      </c>
      <c r="AY168" s="14" t="str">
        <f>IFERROR(VLOOKUP($AG$1&amp;'Service PJ'!$D166&amp;'Service PJ'!$B166&amp;'Service PJ'!$A166&amp;"*",'EPA_US9RT techs'!$A$2:$I$1722,9,FALSE),"")</f>
        <v/>
      </c>
      <c r="AZ168" s="14" t="str">
        <f>IFERROR(VLOOKUP($AG$1&amp;'Service PJ'!$D166&amp;'Service PJ'!$B166&amp;'Service PJ'!$A166&amp;"*",'EPA_US9RT techs'!$A$2:$I$1722,9,FALSE),"")</f>
        <v/>
      </c>
      <c r="BA168" s="14" t="str">
        <f>IFERROR(VLOOKUP($AG$1&amp;'Service PJ'!$D166&amp;'Service PJ'!$B166&amp;'Service PJ'!$A166&amp;"*",'EPA_US9RT techs'!$A$2:$I$1722,9,FALSE),"")</f>
        <v/>
      </c>
      <c r="BB168" s="14" t="str">
        <f>IFERROR(VLOOKUP($AG$1&amp;'Service PJ'!$D166&amp;'Service PJ'!$B166&amp;'Service PJ'!$A166&amp;"*",'EPA_US9RT techs'!$A$2:$I$1722,9,FALSE),"")</f>
        <v/>
      </c>
      <c r="BC168" s="14" t="str">
        <f>IFERROR(VLOOKUP($AG$1&amp;'Service PJ'!$D166&amp;'Service PJ'!$B166&amp;'Service PJ'!$A166&amp;"*",'EPA_US9RT techs'!$A$2:$I$1722,9,FALSE),"")</f>
        <v/>
      </c>
      <c r="BD168" s="14" t="str">
        <f>IFERROR(VLOOKUP($AG$1&amp;'Service PJ'!$D166&amp;'Service PJ'!$B166&amp;'Service PJ'!$A166&amp;"*",'EPA_US9RT techs'!$A$2:$I$1722,9,FALSE),"")</f>
        <v/>
      </c>
      <c r="BE168" s="14" t="str">
        <f>IFERROR(VLOOKUP($AG$1&amp;'Service PJ'!$D166&amp;'Service PJ'!$B166&amp;'Service PJ'!$A166&amp;"*",'EPA_US9RT techs'!$A$2:$I$1722,9,FALSE),"")</f>
        <v/>
      </c>
      <c r="BF168" s="14" t="str">
        <f>IFERROR(VLOOKUP($AG$1&amp;'Service PJ'!$D166&amp;'Service PJ'!$B166&amp;'Service PJ'!$A166&amp;"*",'EPA_US9RT techs'!$A$2:$I$1722,9,FALSE),"")</f>
        <v/>
      </c>
      <c r="BG168" s="14" t="str">
        <f>IFERROR(VLOOKUP($AG$1&amp;'Service PJ'!$D166&amp;'Service PJ'!$B166&amp;'Service PJ'!$A166&amp;"*",'EPA_US9RT techs'!$A$2:$I$1722,9,FALSE),"")</f>
        <v/>
      </c>
      <c r="BH168" s="14" t="str">
        <f>IFERROR(VLOOKUP($AG$1&amp;'Service PJ'!$D166&amp;'Service PJ'!$B166&amp;'Service PJ'!$A166&amp;"*",'EPA_US9RT techs'!$A$2:$I$1722,9,FALSE),"")</f>
        <v/>
      </c>
      <c r="BI168" s="14" t="str">
        <f>IFERROR(VLOOKUP($AG$1&amp;'Service PJ'!$D166&amp;'Service PJ'!$B166&amp;'Service PJ'!$A166&amp;"*",'EPA_US9RT techs'!$A$2:$I$1722,9,FALSE),"")</f>
        <v/>
      </c>
      <c r="BJ168" s="14" t="str">
        <f>IFERROR(VLOOKUP($AG$1&amp;'Service PJ'!$D166&amp;'Service PJ'!$B166&amp;'Service PJ'!$A166&amp;"*",'EPA_US9RT techs'!$A$2:$I$1722,9,FALSE),"")</f>
        <v/>
      </c>
      <c r="BK168" s="14" t="str">
        <f>IFERROR(VLOOKUP($AG$1&amp;'Service PJ'!$D166&amp;'Service PJ'!$B166&amp;'Service PJ'!$A166&amp;"*",'EPA_US9RT techs'!$A$2:$I$1722,9,FALSE),"")</f>
        <v/>
      </c>
      <c r="BM168" t="str">
        <f>IF(SUM(BN168:CD168)=0,"\I:",'Service PJ'!$D166&amp;"_"&amp;'Service PJ'!$E166&amp;"_"&amp;'Service PJ'!$C166)</f>
        <v>\I:</v>
      </c>
      <c r="BN168" s="14" t="str">
        <f>IFERROR(VLOOKUP($BM$1&amp;'Service PJ'!$D166&amp;'Service PJ'!$B166&amp;'Service PJ'!$A166&amp;"*",'EPA_US9RT techs'!$A$2:$I$1722,9,FALSE),"")</f>
        <v/>
      </c>
      <c r="BO168" s="14" t="str">
        <f>IFERROR(VLOOKUP($BM$1&amp;'Service PJ'!$D166&amp;'Service PJ'!$B166&amp;'Service PJ'!$A166&amp;"*",'EPA_US9RT techs'!$A$2:$I$1722,9,FALSE),"")</f>
        <v/>
      </c>
      <c r="BP168" s="14" t="str">
        <f>IFERROR(VLOOKUP($BM$1&amp;'Service PJ'!$D166&amp;'Service PJ'!$B166&amp;'Service PJ'!$A166&amp;"*",'EPA_US9RT techs'!$A$2:$I$1722,9,FALSE),"")</f>
        <v/>
      </c>
      <c r="BQ168" s="14" t="str">
        <f>IFERROR(VLOOKUP($BM$1&amp;'Service PJ'!$D166&amp;'Service PJ'!$B166&amp;'Service PJ'!$A166&amp;"*",'EPA_US9RT techs'!$A$2:$I$1722,9,FALSE),"")</f>
        <v/>
      </c>
      <c r="BR168" s="14" t="str">
        <f>IFERROR(VLOOKUP($BM$1&amp;'Service PJ'!$D166&amp;'Service PJ'!$B166&amp;'Service PJ'!$A166&amp;"*",'EPA_US9RT techs'!$A$2:$I$1722,9,FALSE),"")</f>
        <v/>
      </c>
      <c r="BS168" s="14" t="str">
        <f>IFERROR(VLOOKUP($BM$1&amp;'Service PJ'!$D166&amp;'Service PJ'!$B166&amp;'Service PJ'!$A166&amp;"*",'EPA_US9RT techs'!$A$2:$I$1722,9,FALSE),"")</f>
        <v/>
      </c>
      <c r="BT168" s="14" t="str">
        <f>IFERROR(VLOOKUP($BM$1&amp;'Service PJ'!$D166&amp;'Service PJ'!$B166&amp;'Service PJ'!$A166&amp;"*",'EPA_US9RT techs'!$A$2:$I$1722,9,FALSE),"")</f>
        <v/>
      </c>
      <c r="BU168" s="14" t="str">
        <f>IFERROR(VLOOKUP($BM$1&amp;'Service PJ'!$D166&amp;'Service PJ'!$B166&amp;'Service PJ'!$A166&amp;"*",'EPA_US9RT techs'!$A$2:$I$1722,9,FALSE),"")</f>
        <v/>
      </c>
      <c r="BV168" s="14" t="str">
        <f>IFERROR(VLOOKUP($BM$1&amp;'Service PJ'!$D166&amp;'Service PJ'!$B166&amp;'Service PJ'!$A166&amp;"*",'EPA_US9RT techs'!$A$2:$I$1722,9,FALSE),"")</f>
        <v/>
      </c>
      <c r="BW168" s="14" t="str">
        <f>IFERROR(VLOOKUP($BM$1&amp;'Service PJ'!$D166&amp;'Service PJ'!$B166&amp;'Service PJ'!$A166&amp;"*",'EPA_US9RT techs'!$A$2:$I$1722,9,FALSE),"")</f>
        <v/>
      </c>
      <c r="BX168" s="14" t="str">
        <f>IFERROR(VLOOKUP($BM$1&amp;'Service PJ'!$D166&amp;'Service PJ'!$B166&amp;'Service PJ'!$A166&amp;"*",'EPA_US9RT techs'!$A$2:$I$1722,9,FALSE),"")</f>
        <v/>
      </c>
      <c r="BY168" s="14" t="str">
        <f>IFERROR(VLOOKUP($BM$1&amp;'Service PJ'!$D166&amp;'Service PJ'!$B166&amp;'Service PJ'!$A166&amp;"*",'EPA_US9RT techs'!$A$2:$I$1722,9,FALSE),"")</f>
        <v/>
      </c>
      <c r="BZ168" s="14" t="str">
        <f>IFERROR(VLOOKUP($BM$1&amp;'Service PJ'!$D166&amp;'Service PJ'!$B166&amp;'Service PJ'!$A166&amp;"*",'EPA_US9RT techs'!$A$2:$I$1722,9,FALSE),"")</f>
        <v/>
      </c>
      <c r="CA168" s="14" t="str">
        <f>IFERROR(VLOOKUP($BM$1&amp;'Service PJ'!$D166&amp;'Service PJ'!$B166&amp;'Service PJ'!$A166&amp;"*",'EPA_US9RT techs'!$A$2:$I$1722,9,FALSE),"")</f>
        <v/>
      </c>
      <c r="CB168" s="14" t="str">
        <f>IFERROR(VLOOKUP($BM$1&amp;'Service PJ'!$D166&amp;'Service PJ'!$B166&amp;'Service PJ'!$A166&amp;"*",'EPA_US9RT techs'!$A$2:$I$1722,9,FALSE),"")</f>
        <v/>
      </c>
      <c r="CC168" s="14" t="str">
        <f>IFERROR(VLOOKUP($BM$1&amp;'Service PJ'!$D166&amp;'Service PJ'!$B166&amp;'Service PJ'!$A166&amp;"*",'EPA_US9RT techs'!$A$2:$I$1722,9,FALSE),"")</f>
        <v/>
      </c>
      <c r="CD168" s="14" t="str">
        <f>IFERROR(VLOOKUP($BM$1&amp;'Service PJ'!$D166&amp;'Service PJ'!$B166&amp;'Service PJ'!$A166&amp;"*",'EPA_US9RT techs'!$A$2:$I$1722,9,FALSE),"")</f>
        <v/>
      </c>
      <c r="CE168" s="14" t="str">
        <f>IFERROR(VLOOKUP($BM$1&amp;'Service PJ'!$D166&amp;'Service PJ'!$B166&amp;'Service PJ'!$A166&amp;"*",'EPA_US9RT techs'!$A$2:$I$1722,9,FALSE),"")</f>
        <v/>
      </c>
      <c r="CF168" s="14" t="str">
        <f>IFERROR(VLOOKUP($BM$1&amp;'Service PJ'!$D166&amp;'Service PJ'!$B166&amp;'Service PJ'!$A166&amp;"*",'EPA_US9RT techs'!$A$2:$I$1722,9,FALSE),"")</f>
        <v/>
      </c>
      <c r="CG168" s="14" t="str">
        <f>IFERROR(VLOOKUP($BM$1&amp;'Service PJ'!$D166&amp;'Service PJ'!$B166&amp;'Service PJ'!$A166&amp;"*",'EPA_US9RT techs'!$A$2:$I$1722,9,FALSE),"")</f>
        <v/>
      </c>
      <c r="CH168" s="14" t="str">
        <f>IFERROR(VLOOKUP($BM$1&amp;'Service PJ'!$D166&amp;'Service PJ'!$B166&amp;'Service PJ'!$A166&amp;"*",'EPA_US9RT techs'!$A$2:$I$1722,9,FALSE),"")</f>
        <v/>
      </c>
      <c r="CI168" s="14" t="str">
        <f>IFERROR(VLOOKUP($BM$1&amp;'Service PJ'!$D166&amp;'Service PJ'!$B166&amp;'Service PJ'!$A166&amp;"*",'EPA_US9RT techs'!$A$2:$I$1722,9,FALSE),"")</f>
        <v/>
      </c>
      <c r="CJ168" s="14" t="str">
        <f>IFERROR(VLOOKUP($BM$1&amp;'Service PJ'!$D166&amp;'Service PJ'!$B166&amp;'Service PJ'!$A166&amp;"*",'EPA_US9RT techs'!$A$2:$I$1722,9,FALSE),"")</f>
        <v/>
      </c>
      <c r="CK168" s="14" t="str">
        <f>IFERROR(VLOOKUP($BM$1&amp;'Service PJ'!$D166&amp;'Service PJ'!$B166&amp;'Service PJ'!$A166&amp;"*",'EPA_US9RT techs'!$A$2:$I$1722,9,FALSE),"")</f>
        <v/>
      </c>
      <c r="CL168" s="14" t="str">
        <f>IFERROR(VLOOKUP($BM$1&amp;'Service PJ'!$D166&amp;'Service PJ'!$B166&amp;'Service PJ'!$A166&amp;"*",'EPA_US9RT techs'!$A$2:$I$1722,9,FALSE),"")</f>
        <v/>
      </c>
      <c r="CM168" s="14" t="str">
        <f>IFERROR(VLOOKUP($BM$1&amp;'Service PJ'!$D166&amp;'Service PJ'!$B166&amp;'Service PJ'!$A166&amp;"*",'EPA_US9RT techs'!$A$2:$I$1722,9,FALSE),"")</f>
        <v/>
      </c>
      <c r="CN168" s="14" t="str">
        <f>IFERROR(VLOOKUP($BM$1&amp;'Service PJ'!$D166&amp;'Service PJ'!$B166&amp;'Service PJ'!$A166&amp;"*",'EPA_US9RT techs'!$A$2:$I$1722,9,FALSE),"")</f>
        <v/>
      </c>
      <c r="CO168" s="14" t="str">
        <f>IFERROR(VLOOKUP($BM$1&amp;'Service PJ'!$D166&amp;'Service PJ'!$B166&amp;'Service PJ'!$A166&amp;"*",'EPA_US9RT techs'!$A$2:$I$1722,9,FALSE),"")</f>
        <v/>
      </c>
      <c r="CP168" s="14" t="str">
        <f>IFERROR(VLOOKUP($BM$1&amp;'Service PJ'!$D166&amp;'Service PJ'!$B166&amp;'Service PJ'!$A166&amp;"*",'EPA_US9RT techs'!$A$2:$I$1722,9,FALSE),"")</f>
        <v/>
      </c>
      <c r="CQ168" s="14" t="str">
        <f>IFERROR(VLOOKUP($BM$1&amp;'Service PJ'!$D166&amp;'Service PJ'!$B166&amp;'Service PJ'!$A166&amp;"*",'EPA_US9RT techs'!$A$2:$I$1722,9,FALSE),"")</f>
        <v/>
      </c>
      <c r="CS168" t="str">
        <f>IF(SUM(CT168:DJ168)=0,"\I:",'Service PJ'!$D166&amp;"_"&amp;'Service PJ'!$E166&amp;"_"&amp;'Service PJ'!$C166)</f>
        <v>\I:</v>
      </c>
      <c r="CT168" s="2" t="str">
        <f>IFERROR(VLOOKUP($CS$1&amp;'Service PJ'!$D166&amp;'Service PJ'!$B166&amp;'Service PJ'!$A166&amp;"*",'EPA_US9RT techs'!$A$2:$I$1722,9,FALSE),"")</f>
        <v/>
      </c>
      <c r="CU168" s="2" t="str">
        <f>IFERROR(VLOOKUP($CS$1&amp;'Service PJ'!$D166&amp;'Service PJ'!$B166&amp;'Service PJ'!$A166&amp;"*",'EPA_US9RT techs'!$A$2:$I$1722,9,FALSE),"")</f>
        <v/>
      </c>
      <c r="CV168" s="2" t="str">
        <f>IFERROR(VLOOKUP($CS$1&amp;'Service PJ'!$D166&amp;'Service PJ'!$B166&amp;'Service PJ'!$A166&amp;"*",'EPA_US9RT techs'!$A$2:$I$1722,9,FALSE),"")</f>
        <v/>
      </c>
      <c r="CW168" s="2" t="str">
        <f>IFERROR(VLOOKUP($CS$1&amp;'Service PJ'!$D166&amp;'Service PJ'!$B166&amp;'Service PJ'!$A166&amp;"*",'EPA_US9RT techs'!$A$2:$I$1722,9,FALSE),"")</f>
        <v/>
      </c>
      <c r="CX168" s="2" t="str">
        <f>IFERROR(VLOOKUP($CS$1&amp;'Service PJ'!$D166&amp;'Service PJ'!$B166&amp;'Service PJ'!$A166&amp;"*",'EPA_US9RT techs'!$A$2:$I$1722,9,FALSE),"")</f>
        <v/>
      </c>
      <c r="CY168" s="2" t="str">
        <f>IFERROR(VLOOKUP($CS$1&amp;'Service PJ'!$D166&amp;'Service PJ'!$B166&amp;'Service PJ'!$A166&amp;"*",'EPA_US9RT techs'!$A$2:$I$1722,9,FALSE),"")</f>
        <v/>
      </c>
      <c r="CZ168" s="2" t="str">
        <f>IFERROR(VLOOKUP($CS$1&amp;'Service PJ'!$D166&amp;'Service PJ'!$B166&amp;'Service PJ'!$A166&amp;"*",'EPA_US9RT techs'!$A$2:$I$1722,9,FALSE),"")</f>
        <v/>
      </c>
      <c r="DA168" s="2" t="str">
        <f>IFERROR(VLOOKUP($CS$1&amp;'Service PJ'!$D166&amp;'Service PJ'!$B166&amp;'Service PJ'!$A166&amp;"*",'EPA_US9RT techs'!$A$2:$I$1722,9,FALSE),"")</f>
        <v/>
      </c>
      <c r="DB168" s="2" t="str">
        <f>IFERROR(VLOOKUP($CS$1&amp;'Service PJ'!$D166&amp;'Service PJ'!$B166&amp;'Service PJ'!$A166&amp;"*",'EPA_US9RT techs'!$A$2:$I$1722,9,FALSE),"")</f>
        <v/>
      </c>
      <c r="DC168" s="2" t="str">
        <f>IFERROR(VLOOKUP($CS$1&amp;'Service PJ'!$D166&amp;'Service PJ'!$B166&amp;'Service PJ'!$A166&amp;"*",'EPA_US9RT techs'!$A$2:$I$1722,9,FALSE),"")</f>
        <v/>
      </c>
      <c r="DD168" s="2" t="str">
        <f>IFERROR(VLOOKUP($CS$1&amp;'Service PJ'!$D166&amp;'Service PJ'!$B166&amp;'Service PJ'!$A166&amp;"*",'EPA_US9RT techs'!$A$2:$I$1722,9,FALSE),"")</f>
        <v/>
      </c>
      <c r="DE168" s="2" t="str">
        <f>IFERROR(VLOOKUP($CS$1&amp;'Service PJ'!$D166&amp;'Service PJ'!$B166&amp;'Service PJ'!$A166&amp;"*",'EPA_US9RT techs'!$A$2:$I$1722,9,FALSE),"")</f>
        <v/>
      </c>
      <c r="DF168" s="2" t="str">
        <f>IFERROR(VLOOKUP($CS$1&amp;'Service PJ'!$D166&amp;'Service PJ'!$B166&amp;'Service PJ'!$A166&amp;"*",'EPA_US9RT techs'!$A$2:$I$1722,9,FALSE),"")</f>
        <v/>
      </c>
      <c r="DG168" s="2" t="str">
        <f>IFERROR(VLOOKUP($CS$1&amp;'Service PJ'!$D166&amp;'Service PJ'!$B166&amp;'Service PJ'!$A166&amp;"*",'EPA_US9RT techs'!$A$2:$I$1722,9,FALSE),"")</f>
        <v/>
      </c>
      <c r="DH168" s="2" t="str">
        <f>IFERROR(VLOOKUP($CS$1&amp;'Service PJ'!$D166&amp;'Service PJ'!$B166&amp;'Service PJ'!$A166&amp;"*",'EPA_US9RT techs'!$A$2:$I$1722,9,FALSE),"")</f>
        <v/>
      </c>
      <c r="DI168" s="2" t="str">
        <f>IFERROR(VLOOKUP($CS$1&amp;'Service PJ'!$D166&amp;'Service PJ'!$B166&amp;'Service PJ'!$A166&amp;"*",'EPA_US9RT techs'!$A$2:$I$1722,9,FALSE),"")</f>
        <v/>
      </c>
      <c r="DJ168" s="2" t="str">
        <f>IFERROR(VLOOKUP($CS$1&amp;'Service PJ'!$D166&amp;'Service PJ'!$B166&amp;'Service PJ'!$A166&amp;"*",'EPA_US9RT techs'!$A$2:$I$1722,9,FALSE),"")</f>
        <v/>
      </c>
      <c r="DK168" s="2" t="str">
        <f>IFERROR(VLOOKUP($CS$1&amp;'Service PJ'!$D166&amp;'Service PJ'!$B166&amp;'Service PJ'!$A166&amp;"*",'EPA_US9RT techs'!$A$2:$I$1722,9,FALSE),"")</f>
        <v/>
      </c>
      <c r="DL168" s="2" t="str">
        <f>IFERROR(VLOOKUP($CS$1&amp;'Service PJ'!$D166&amp;'Service PJ'!$B166&amp;'Service PJ'!$A166&amp;"*",'EPA_US9RT techs'!$A$2:$I$1722,9,FALSE),"")</f>
        <v/>
      </c>
      <c r="DM168" s="2" t="str">
        <f>IFERROR(VLOOKUP($CS$1&amp;'Service PJ'!$D166&amp;'Service PJ'!$B166&amp;'Service PJ'!$A166&amp;"*",'EPA_US9RT techs'!$A$2:$I$1722,9,FALSE),"")</f>
        <v/>
      </c>
      <c r="DN168" s="2" t="str">
        <f>IFERROR(VLOOKUP($CS$1&amp;'Service PJ'!$D166&amp;'Service PJ'!$B166&amp;'Service PJ'!$A166&amp;"*",'EPA_US9RT techs'!$A$2:$I$1722,9,FALSE),"")</f>
        <v/>
      </c>
      <c r="DO168" s="2" t="str">
        <f>IFERROR(VLOOKUP($CS$1&amp;'Service PJ'!$D166&amp;'Service PJ'!$B166&amp;'Service PJ'!$A166&amp;"*",'EPA_US9RT techs'!$A$2:$I$1722,9,FALSE),"")</f>
        <v/>
      </c>
      <c r="DP168" s="2" t="str">
        <f>IFERROR(VLOOKUP($CS$1&amp;'Service PJ'!$D166&amp;'Service PJ'!$B166&amp;'Service PJ'!$A166&amp;"*",'EPA_US9RT techs'!$A$2:$I$1722,9,FALSE),"")</f>
        <v/>
      </c>
      <c r="DQ168" s="2" t="str">
        <f>IFERROR(VLOOKUP($CS$1&amp;'Service PJ'!$D166&amp;'Service PJ'!$B166&amp;'Service PJ'!$A166&amp;"*",'EPA_US9RT techs'!$A$2:$I$1722,9,FALSE),"")</f>
        <v/>
      </c>
      <c r="DR168" s="2" t="str">
        <f>IFERROR(VLOOKUP($CS$1&amp;'Service PJ'!$D166&amp;'Service PJ'!$B166&amp;'Service PJ'!$A166&amp;"*",'EPA_US9RT techs'!$A$2:$I$1722,9,FALSE),"")</f>
        <v/>
      </c>
      <c r="DS168" s="2" t="str">
        <f>IFERROR(VLOOKUP($CS$1&amp;'Service PJ'!$D166&amp;'Service PJ'!$B166&amp;'Service PJ'!$A166&amp;"*",'EPA_US9RT techs'!$A$2:$I$1722,9,FALSE),"")</f>
        <v/>
      </c>
      <c r="DT168" s="2" t="str">
        <f>IFERROR(VLOOKUP($CS$1&amp;'Service PJ'!$D166&amp;'Service PJ'!$B166&amp;'Service PJ'!$A166&amp;"*",'EPA_US9RT techs'!$A$2:$I$1722,9,FALSE),"")</f>
        <v/>
      </c>
      <c r="DU168" s="2" t="str">
        <f>IFERROR(VLOOKUP($CS$1&amp;'Service PJ'!$D166&amp;'Service PJ'!$B166&amp;'Service PJ'!$A166&amp;"*",'EPA_US9RT techs'!$A$2:$I$1722,9,FALSE),"")</f>
        <v/>
      </c>
      <c r="DV168" s="2" t="str">
        <f>IFERROR(VLOOKUP($CS$1&amp;'Service PJ'!$D166&amp;'Service PJ'!$B166&amp;'Service PJ'!$A166&amp;"*",'EPA_US9RT techs'!$A$2:$I$1722,9,FALSE),"")</f>
        <v/>
      </c>
      <c r="DW168" s="2" t="str">
        <f>IFERROR(VLOOKUP($CS$1&amp;'Service PJ'!$D166&amp;'Service PJ'!$B166&amp;'Service PJ'!$A166&amp;"*",'EPA_US9RT techs'!$A$2:$I$1722,9,FALSE),"")</f>
        <v/>
      </c>
    </row>
    <row r="169" spans="1:127" x14ac:dyDescent="0.45">
      <c r="A169" t="str">
        <f>IF(SUM(B169:R169)=0,"\I:",'Service PJ'!$D167&amp;"_"&amp;'Service PJ'!$E167&amp;"_"&amp;'Service PJ'!$C167)</f>
        <v>ITM_OTP_OIL</v>
      </c>
      <c r="B169" s="14">
        <f>IFERROR(VLOOKUP($A$1&amp;'Service PJ'!$D167&amp;'Service PJ'!$B167&amp;'Service PJ'!$A167&amp;"*",'EPA_US9RT techs'!$A$2:$I$1722,9,FALSE),"")</f>
        <v>23.317164904599998</v>
      </c>
      <c r="C169" s="14">
        <f>IFERROR(VLOOKUP($A$1&amp;'Service PJ'!$D167&amp;'Service PJ'!$B167&amp;'Service PJ'!$A167&amp;"*",'EPA_US9RT techs'!$A$2:$I$1722,9,FALSE),"")</f>
        <v>23.317164904599998</v>
      </c>
      <c r="D169" s="14">
        <f>IFERROR(VLOOKUP($A$1&amp;'Service PJ'!$D167&amp;'Service PJ'!$B167&amp;'Service PJ'!$A167&amp;"*",'EPA_US9RT techs'!$A$2:$I$1722,9,FALSE),"")</f>
        <v>23.317164904599998</v>
      </c>
      <c r="E169" s="14">
        <f>IFERROR(VLOOKUP($A$1&amp;'Service PJ'!$D167&amp;'Service PJ'!$B167&amp;'Service PJ'!$A167&amp;"*",'EPA_US9RT techs'!$A$2:$I$1722,9,FALSE),"")</f>
        <v>23.317164904599998</v>
      </c>
      <c r="F169" s="14">
        <f>IFERROR(VLOOKUP($A$1&amp;'Service PJ'!$D167&amp;'Service PJ'!$B167&amp;'Service PJ'!$A167&amp;"*",'EPA_US9RT techs'!$A$2:$I$1722,9,FALSE),"")</f>
        <v>23.317164904599998</v>
      </c>
      <c r="G169" s="14">
        <f>IFERROR(VLOOKUP($A$1&amp;'Service PJ'!$D167&amp;'Service PJ'!$B167&amp;'Service PJ'!$A167&amp;"*",'EPA_US9RT techs'!$A$2:$I$1722,9,FALSE),"")</f>
        <v>23.317164904599998</v>
      </c>
      <c r="H169" s="14">
        <f>IFERROR(VLOOKUP($A$1&amp;'Service PJ'!$D167&amp;'Service PJ'!$B167&amp;'Service PJ'!$A167&amp;"*",'EPA_US9RT techs'!$A$2:$I$1722,9,FALSE),"")</f>
        <v>23.317164904599998</v>
      </c>
      <c r="I169" s="14">
        <f>IFERROR(VLOOKUP($A$1&amp;'Service PJ'!$D167&amp;'Service PJ'!$B167&amp;'Service PJ'!$A167&amp;"*",'EPA_US9RT techs'!$A$2:$I$1722,9,FALSE),"")</f>
        <v>23.317164904599998</v>
      </c>
      <c r="J169" s="14">
        <f>IFERROR(VLOOKUP($A$1&amp;'Service PJ'!$D167&amp;'Service PJ'!$B167&amp;'Service PJ'!$A167&amp;"*",'EPA_US9RT techs'!$A$2:$I$1722,9,FALSE),"")</f>
        <v>23.317164904599998</v>
      </c>
      <c r="K169" s="14">
        <f>IFERROR(VLOOKUP($A$1&amp;'Service PJ'!$D167&amp;'Service PJ'!$B167&amp;'Service PJ'!$A167&amp;"*",'EPA_US9RT techs'!$A$2:$I$1722,9,FALSE),"")</f>
        <v>23.317164904599998</v>
      </c>
      <c r="L169" s="14">
        <f>IFERROR(VLOOKUP($A$1&amp;'Service PJ'!$D167&amp;'Service PJ'!$B167&amp;'Service PJ'!$A167&amp;"*",'EPA_US9RT techs'!$A$2:$I$1722,9,FALSE),"")</f>
        <v>23.317164904599998</v>
      </c>
      <c r="M169" s="14">
        <f>IFERROR(VLOOKUP($A$1&amp;'Service PJ'!$D167&amp;'Service PJ'!$B167&amp;'Service PJ'!$A167&amp;"*",'EPA_US9RT techs'!$A$2:$I$1722,9,FALSE),"")</f>
        <v>23.317164904599998</v>
      </c>
      <c r="N169" s="14">
        <f>IFERROR(VLOOKUP($A$1&amp;'Service PJ'!$D167&amp;'Service PJ'!$B167&amp;'Service PJ'!$A167&amp;"*",'EPA_US9RT techs'!$A$2:$I$1722,9,FALSE),"")</f>
        <v>23.317164904599998</v>
      </c>
      <c r="O169" s="14">
        <f>IFERROR(VLOOKUP($A$1&amp;'Service PJ'!$D167&amp;'Service PJ'!$B167&amp;'Service PJ'!$A167&amp;"*",'EPA_US9RT techs'!$A$2:$I$1722,9,FALSE),"")</f>
        <v>23.317164904599998</v>
      </c>
      <c r="P169" s="14">
        <f>IFERROR(VLOOKUP($A$1&amp;'Service PJ'!$D167&amp;'Service PJ'!$B167&amp;'Service PJ'!$A167&amp;"*",'EPA_US9RT techs'!$A$2:$I$1722,9,FALSE),"")</f>
        <v>23.317164904599998</v>
      </c>
      <c r="Q169" s="14">
        <f>IFERROR(VLOOKUP($A$1&amp;'Service PJ'!$D167&amp;'Service PJ'!$B167&amp;'Service PJ'!$A167&amp;"*",'EPA_US9RT techs'!$A$2:$I$1722,9,FALSE),"")</f>
        <v>23.317164904599998</v>
      </c>
      <c r="R169" s="14">
        <f>IFERROR(VLOOKUP($A$1&amp;'Service PJ'!$D167&amp;'Service PJ'!$B167&amp;'Service PJ'!$A167&amp;"*",'EPA_US9RT techs'!$A$2:$I$1722,9,FALSE),"")</f>
        <v>23.317164904599998</v>
      </c>
      <c r="S169" s="14">
        <f>IFERROR(VLOOKUP($A$1&amp;'Service PJ'!$D167&amp;'Service PJ'!$B167&amp;'Service PJ'!$A167&amp;"*",'EPA_US9RT techs'!$A$2:$I$1722,9,FALSE),"")</f>
        <v>23.317164904599998</v>
      </c>
      <c r="T169" s="14">
        <f>IFERROR(VLOOKUP($A$1&amp;'Service PJ'!$D167&amp;'Service PJ'!$B167&amp;'Service PJ'!$A167&amp;"*",'EPA_US9RT techs'!$A$2:$I$1722,9,FALSE),"")</f>
        <v>23.317164904599998</v>
      </c>
      <c r="U169" s="14">
        <f>IFERROR(VLOOKUP($A$1&amp;'Service PJ'!$D167&amp;'Service PJ'!$B167&amp;'Service PJ'!$A167&amp;"*",'EPA_US9RT techs'!$A$2:$I$1722,9,FALSE),"")</f>
        <v>23.317164904599998</v>
      </c>
      <c r="V169" s="14">
        <f>IFERROR(VLOOKUP($A$1&amp;'Service PJ'!$D167&amp;'Service PJ'!$B167&amp;'Service PJ'!$A167&amp;"*",'EPA_US9RT techs'!$A$2:$I$1722,9,FALSE),"")</f>
        <v>23.317164904599998</v>
      </c>
      <c r="W169" s="14">
        <f>IFERROR(VLOOKUP($A$1&amp;'Service PJ'!$D167&amp;'Service PJ'!$B167&amp;'Service PJ'!$A167&amp;"*",'EPA_US9RT techs'!$A$2:$I$1722,9,FALSE),"")</f>
        <v>23.317164904599998</v>
      </c>
      <c r="X169" s="14">
        <f>IFERROR(VLOOKUP($A$1&amp;'Service PJ'!$D167&amp;'Service PJ'!$B167&amp;'Service PJ'!$A167&amp;"*",'EPA_US9RT techs'!$A$2:$I$1722,9,FALSE),"")</f>
        <v>23.317164904599998</v>
      </c>
      <c r="Y169" s="14">
        <f>IFERROR(VLOOKUP($A$1&amp;'Service PJ'!$D167&amp;'Service PJ'!$B167&amp;'Service PJ'!$A167&amp;"*",'EPA_US9RT techs'!$A$2:$I$1722,9,FALSE),"")</f>
        <v>23.317164904599998</v>
      </c>
      <c r="Z169" s="14">
        <f>IFERROR(VLOOKUP($A$1&amp;'Service PJ'!$D167&amp;'Service PJ'!$B167&amp;'Service PJ'!$A167&amp;"*",'EPA_US9RT techs'!$A$2:$I$1722,9,FALSE),"")</f>
        <v>23.317164904599998</v>
      </c>
      <c r="AA169" s="14">
        <f>IFERROR(VLOOKUP($A$1&amp;'Service PJ'!$D167&amp;'Service PJ'!$B167&amp;'Service PJ'!$A167&amp;"*",'EPA_US9RT techs'!$A$2:$I$1722,9,FALSE),"")</f>
        <v>23.317164904599998</v>
      </c>
      <c r="AB169" s="14">
        <f>IFERROR(VLOOKUP($A$1&amp;'Service PJ'!$D167&amp;'Service PJ'!$B167&amp;'Service PJ'!$A167&amp;"*",'EPA_US9RT techs'!$A$2:$I$1722,9,FALSE),"")</f>
        <v>23.317164904599998</v>
      </c>
      <c r="AC169" s="14">
        <f>IFERROR(VLOOKUP($A$1&amp;'Service PJ'!$D167&amp;'Service PJ'!$B167&amp;'Service PJ'!$A167&amp;"*",'EPA_US9RT techs'!$A$2:$I$1722,9,FALSE),"")</f>
        <v>23.317164904599998</v>
      </c>
      <c r="AD169" s="14">
        <f>IFERROR(VLOOKUP($A$1&amp;'Service PJ'!$D167&amp;'Service PJ'!$B167&amp;'Service PJ'!$A167&amp;"*",'EPA_US9RT techs'!$A$2:$I$1722,9,FALSE),"")</f>
        <v>23.317164904599998</v>
      </c>
      <c r="AE169" s="14">
        <f>IFERROR(VLOOKUP($A$1&amp;'Service PJ'!$D167&amp;'Service PJ'!$B167&amp;'Service PJ'!$A167&amp;"*",'EPA_US9RT techs'!$A$2:$I$1722,9,FALSE),"")</f>
        <v>23.317164904599998</v>
      </c>
      <c r="AG169" t="str">
        <f>IF(SUM(AH169:AX169)=0,"\I:",'Service PJ'!$D167&amp;"_"&amp;'Service PJ'!$E167&amp;"_"&amp;'Service PJ'!$C167)</f>
        <v>ITM_OTP_OIL</v>
      </c>
      <c r="AH169" s="14">
        <f>IFERROR(VLOOKUP($AG$1&amp;'Service PJ'!$D167&amp;'Service PJ'!$B167&amp;'Service PJ'!$A167&amp;"*",'EPA_US9RT techs'!$A$2:$I$1722,9,FALSE),"")</f>
        <v>3.0312314375999998</v>
      </c>
      <c r="AI169" s="14">
        <f>IFERROR(VLOOKUP($AG$1&amp;'Service PJ'!$D167&amp;'Service PJ'!$B167&amp;'Service PJ'!$A167&amp;"*",'EPA_US9RT techs'!$A$2:$I$1722,9,FALSE),"")</f>
        <v>3.0312314375999998</v>
      </c>
      <c r="AJ169" s="14">
        <f>IFERROR(VLOOKUP($AG$1&amp;'Service PJ'!$D167&amp;'Service PJ'!$B167&amp;'Service PJ'!$A167&amp;"*",'EPA_US9RT techs'!$A$2:$I$1722,9,FALSE),"")</f>
        <v>3.0312314375999998</v>
      </c>
      <c r="AK169" s="14">
        <f>IFERROR(VLOOKUP($AG$1&amp;'Service PJ'!$D167&amp;'Service PJ'!$B167&amp;'Service PJ'!$A167&amp;"*",'EPA_US9RT techs'!$A$2:$I$1722,9,FALSE),"")</f>
        <v>3.0312314375999998</v>
      </c>
      <c r="AL169" s="14">
        <f>IFERROR(VLOOKUP($AG$1&amp;'Service PJ'!$D167&amp;'Service PJ'!$B167&amp;'Service PJ'!$A167&amp;"*",'EPA_US9RT techs'!$A$2:$I$1722,9,FALSE),"")</f>
        <v>3.0312314375999998</v>
      </c>
      <c r="AM169" s="14">
        <f>IFERROR(VLOOKUP($AG$1&amp;'Service PJ'!$D167&amp;'Service PJ'!$B167&amp;'Service PJ'!$A167&amp;"*",'EPA_US9RT techs'!$A$2:$I$1722,9,FALSE),"")</f>
        <v>3.0312314375999998</v>
      </c>
      <c r="AN169" s="14">
        <f>IFERROR(VLOOKUP($AG$1&amp;'Service PJ'!$D167&amp;'Service PJ'!$B167&amp;'Service PJ'!$A167&amp;"*",'EPA_US9RT techs'!$A$2:$I$1722,9,FALSE),"")</f>
        <v>3.0312314375999998</v>
      </c>
      <c r="AO169" s="14">
        <f>IFERROR(VLOOKUP($AG$1&amp;'Service PJ'!$D167&amp;'Service PJ'!$B167&amp;'Service PJ'!$A167&amp;"*",'EPA_US9RT techs'!$A$2:$I$1722,9,FALSE),"")</f>
        <v>3.0312314375999998</v>
      </c>
      <c r="AP169" s="14">
        <f>IFERROR(VLOOKUP($AG$1&amp;'Service PJ'!$D167&amp;'Service PJ'!$B167&amp;'Service PJ'!$A167&amp;"*",'EPA_US9RT techs'!$A$2:$I$1722,9,FALSE),"")</f>
        <v>3.0312314375999998</v>
      </c>
      <c r="AQ169" s="14">
        <f>IFERROR(VLOOKUP($AG$1&amp;'Service PJ'!$D167&amp;'Service PJ'!$B167&amp;'Service PJ'!$A167&amp;"*",'EPA_US9RT techs'!$A$2:$I$1722,9,FALSE),"")</f>
        <v>3.0312314375999998</v>
      </c>
      <c r="AR169" s="14">
        <f>IFERROR(VLOOKUP($AG$1&amp;'Service PJ'!$D167&amp;'Service PJ'!$B167&amp;'Service PJ'!$A167&amp;"*",'EPA_US9RT techs'!$A$2:$I$1722,9,FALSE),"")</f>
        <v>3.0312314375999998</v>
      </c>
      <c r="AS169" s="14">
        <f>IFERROR(VLOOKUP($AG$1&amp;'Service PJ'!$D167&amp;'Service PJ'!$B167&amp;'Service PJ'!$A167&amp;"*",'EPA_US9RT techs'!$A$2:$I$1722,9,FALSE),"")</f>
        <v>3.0312314375999998</v>
      </c>
      <c r="AT169" s="14">
        <f>IFERROR(VLOOKUP($AG$1&amp;'Service PJ'!$D167&amp;'Service PJ'!$B167&amp;'Service PJ'!$A167&amp;"*",'EPA_US9RT techs'!$A$2:$I$1722,9,FALSE),"")</f>
        <v>3.0312314375999998</v>
      </c>
      <c r="AU169" s="14">
        <f>IFERROR(VLOOKUP($AG$1&amp;'Service PJ'!$D167&amp;'Service PJ'!$B167&amp;'Service PJ'!$A167&amp;"*",'EPA_US9RT techs'!$A$2:$I$1722,9,FALSE),"")</f>
        <v>3.0312314375999998</v>
      </c>
      <c r="AV169" s="14">
        <f>IFERROR(VLOOKUP($AG$1&amp;'Service PJ'!$D167&amp;'Service PJ'!$B167&amp;'Service PJ'!$A167&amp;"*",'EPA_US9RT techs'!$A$2:$I$1722,9,FALSE),"")</f>
        <v>3.0312314375999998</v>
      </c>
      <c r="AW169" s="14">
        <f>IFERROR(VLOOKUP($AG$1&amp;'Service PJ'!$D167&amp;'Service PJ'!$B167&amp;'Service PJ'!$A167&amp;"*",'EPA_US9RT techs'!$A$2:$I$1722,9,FALSE),"")</f>
        <v>3.0312314375999998</v>
      </c>
      <c r="AX169" s="14">
        <f>IFERROR(VLOOKUP($AG$1&amp;'Service PJ'!$D167&amp;'Service PJ'!$B167&amp;'Service PJ'!$A167&amp;"*",'EPA_US9RT techs'!$A$2:$I$1722,9,FALSE),"")</f>
        <v>3.0312314375999998</v>
      </c>
      <c r="AY169" s="14">
        <f>IFERROR(VLOOKUP($AG$1&amp;'Service PJ'!$D167&amp;'Service PJ'!$B167&amp;'Service PJ'!$A167&amp;"*",'EPA_US9RT techs'!$A$2:$I$1722,9,FALSE),"")</f>
        <v>3.0312314375999998</v>
      </c>
      <c r="AZ169" s="14">
        <f>IFERROR(VLOOKUP($AG$1&amp;'Service PJ'!$D167&amp;'Service PJ'!$B167&amp;'Service PJ'!$A167&amp;"*",'EPA_US9RT techs'!$A$2:$I$1722,9,FALSE),"")</f>
        <v>3.0312314375999998</v>
      </c>
      <c r="BA169" s="14">
        <f>IFERROR(VLOOKUP($AG$1&amp;'Service PJ'!$D167&amp;'Service PJ'!$B167&amp;'Service PJ'!$A167&amp;"*",'EPA_US9RT techs'!$A$2:$I$1722,9,FALSE),"")</f>
        <v>3.0312314375999998</v>
      </c>
      <c r="BB169" s="14">
        <f>IFERROR(VLOOKUP($AG$1&amp;'Service PJ'!$D167&amp;'Service PJ'!$B167&amp;'Service PJ'!$A167&amp;"*",'EPA_US9RT techs'!$A$2:$I$1722,9,FALSE),"")</f>
        <v>3.0312314375999998</v>
      </c>
      <c r="BC169" s="14">
        <f>IFERROR(VLOOKUP($AG$1&amp;'Service PJ'!$D167&amp;'Service PJ'!$B167&amp;'Service PJ'!$A167&amp;"*",'EPA_US9RT techs'!$A$2:$I$1722,9,FALSE),"")</f>
        <v>3.0312314375999998</v>
      </c>
      <c r="BD169" s="14">
        <f>IFERROR(VLOOKUP($AG$1&amp;'Service PJ'!$D167&amp;'Service PJ'!$B167&amp;'Service PJ'!$A167&amp;"*",'EPA_US9RT techs'!$A$2:$I$1722,9,FALSE),"")</f>
        <v>3.0312314375999998</v>
      </c>
      <c r="BE169" s="14">
        <f>IFERROR(VLOOKUP($AG$1&amp;'Service PJ'!$D167&amp;'Service PJ'!$B167&amp;'Service PJ'!$A167&amp;"*",'EPA_US9RT techs'!$A$2:$I$1722,9,FALSE),"")</f>
        <v>3.0312314375999998</v>
      </c>
      <c r="BF169" s="14">
        <f>IFERROR(VLOOKUP($AG$1&amp;'Service PJ'!$D167&amp;'Service PJ'!$B167&amp;'Service PJ'!$A167&amp;"*",'EPA_US9RT techs'!$A$2:$I$1722,9,FALSE),"")</f>
        <v>3.0312314375999998</v>
      </c>
      <c r="BG169" s="14">
        <f>IFERROR(VLOOKUP($AG$1&amp;'Service PJ'!$D167&amp;'Service PJ'!$B167&amp;'Service PJ'!$A167&amp;"*",'EPA_US9RT techs'!$A$2:$I$1722,9,FALSE),"")</f>
        <v>3.0312314375999998</v>
      </c>
      <c r="BH169" s="14">
        <f>IFERROR(VLOOKUP($AG$1&amp;'Service PJ'!$D167&amp;'Service PJ'!$B167&amp;'Service PJ'!$A167&amp;"*",'EPA_US9RT techs'!$A$2:$I$1722,9,FALSE),"")</f>
        <v>3.0312314375999998</v>
      </c>
      <c r="BI169" s="14">
        <f>IFERROR(VLOOKUP($AG$1&amp;'Service PJ'!$D167&amp;'Service PJ'!$B167&amp;'Service PJ'!$A167&amp;"*",'EPA_US9RT techs'!$A$2:$I$1722,9,FALSE),"")</f>
        <v>3.0312314375999998</v>
      </c>
      <c r="BJ169" s="14">
        <f>IFERROR(VLOOKUP($AG$1&amp;'Service PJ'!$D167&amp;'Service PJ'!$B167&amp;'Service PJ'!$A167&amp;"*",'EPA_US9RT techs'!$A$2:$I$1722,9,FALSE),"")</f>
        <v>3.0312314375999998</v>
      </c>
      <c r="BK169" s="14">
        <f>IFERROR(VLOOKUP($AG$1&amp;'Service PJ'!$D167&amp;'Service PJ'!$B167&amp;'Service PJ'!$A167&amp;"*",'EPA_US9RT techs'!$A$2:$I$1722,9,FALSE),"")</f>
        <v>3.0312314375999998</v>
      </c>
      <c r="BM169" t="str">
        <f>IF(SUM(BN169:CD169)=0,"\I:",'Service PJ'!$D167&amp;"_"&amp;'Service PJ'!$E167&amp;"_"&amp;'Service PJ'!$C167)</f>
        <v>\I:</v>
      </c>
      <c r="BN169" s="14" t="str">
        <f>IFERROR(VLOOKUP($BM$1&amp;'Service PJ'!$D167&amp;'Service PJ'!$B167&amp;'Service PJ'!$A167&amp;"*",'EPA_US9RT techs'!$A$2:$I$1722,9,FALSE),"")</f>
        <v/>
      </c>
      <c r="BO169" s="14" t="str">
        <f>IFERROR(VLOOKUP($BM$1&amp;'Service PJ'!$D167&amp;'Service PJ'!$B167&amp;'Service PJ'!$A167&amp;"*",'EPA_US9RT techs'!$A$2:$I$1722,9,FALSE),"")</f>
        <v/>
      </c>
      <c r="BP169" s="14" t="str">
        <f>IFERROR(VLOOKUP($BM$1&amp;'Service PJ'!$D167&amp;'Service PJ'!$B167&amp;'Service PJ'!$A167&amp;"*",'EPA_US9RT techs'!$A$2:$I$1722,9,FALSE),"")</f>
        <v/>
      </c>
      <c r="BQ169" s="14" t="str">
        <f>IFERROR(VLOOKUP($BM$1&amp;'Service PJ'!$D167&amp;'Service PJ'!$B167&amp;'Service PJ'!$A167&amp;"*",'EPA_US9RT techs'!$A$2:$I$1722,9,FALSE),"")</f>
        <v/>
      </c>
      <c r="BR169" s="14" t="str">
        <f>IFERROR(VLOOKUP($BM$1&amp;'Service PJ'!$D167&amp;'Service PJ'!$B167&amp;'Service PJ'!$A167&amp;"*",'EPA_US9RT techs'!$A$2:$I$1722,9,FALSE),"")</f>
        <v/>
      </c>
      <c r="BS169" s="14" t="str">
        <f>IFERROR(VLOOKUP($BM$1&amp;'Service PJ'!$D167&amp;'Service PJ'!$B167&amp;'Service PJ'!$A167&amp;"*",'EPA_US9RT techs'!$A$2:$I$1722,9,FALSE),"")</f>
        <v/>
      </c>
      <c r="BT169" s="14" t="str">
        <f>IFERROR(VLOOKUP($BM$1&amp;'Service PJ'!$D167&amp;'Service PJ'!$B167&amp;'Service PJ'!$A167&amp;"*",'EPA_US9RT techs'!$A$2:$I$1722,9,FALSE),"")</f>
        <v/>
      </c>
      <c r="BU169" s="14" t="str">
        <f>IFERROR(VLOOKUP($BM$1&amp;'Service PJ'!$D167&amp;'Service PJ'!$B167&amp;'Service PJ'!$A167&amp;"*",'EPA_US9RT techs'!$A$2:$I$1722,9,FALSE),"")</f>
        <v/>
      </c>
      <c r="BV169" s="14" t="str">
        <f>IFERROR(VLOOKUP($BM$1&amp;'Service PJ'!$D167&amp;'Service PJ'!$B167&amp;'Service PJ'!$A167&amp;"*",'EPA_US9RT techs'!$A$2:$I$1722,9,FALSE),"")</f>
        <v/>
      </c>
      <c r="BW169" s="14" t="str">
        <f>IFERROR(VLOOKUP($BM$1&amp;'Service PJ'!$D167&amp;'Service PJ'!$B167&amp;'Service PJ'!$A167&amp;"*",'EPA_US9RT techs'!$A$2:$I$1722,9,FALSE),"")</f>
        <v/>
      </c>
      <c r="BX169" s="14" t="str">
        <f>IFERROR(VLOOKUP($BM$1&amp;'Service PJ'!$D167&amp;'Service PJ'!$B167&amp;'Service PJ'!$A167&amp;"*",'EPA_US9RT techs'!$A$2:$I$1722,9,FALSE),"")</f>
        <v/>
      </c>
      <c r="BY169" s="14" t="str">
        <f>IFERROR(VLOOKUP($BM$1&amp;'Service PJ'!$D167&amp;'Service PJ'!$B167&amp;'Service PJ'!$A167&amp;"*",'EPA_US9RT techs'!$A$2:$I$1722,9,FALSE),"")</f>
        <v/>
      </c>
      <c r="BZ169" s="14" t="str">
        <f>IFERROR(VLOOKUP($BM$1&amp;'Service PJ'!$D167&amp;'Service PJ'!$B167&amp;'Service PJ'!$A167&amp;"*",'EPA_US9RT techs'!$A$2:$I$1722,9,FALSE),"")</f>
        <v/>
      </c>
      <c r="CA169" s="14" t="str">
        <f>IFERROR(VLOOKUP($BM$1&amp;'Service PJ'!$D167&amp;'Service PJ'!$B167&amp;'Service PJ'!$A167&amp;"*",'EPA_US9RT techs'!$A$2:$I$1722,9,FALSE),"")</f>
        <v/>
      </c>
      <c r="CB169" s="14" t="str">
        <f>IFERROR(VLOOKUP($BM$1&amp;'Service PJ'!$D167&amp;'Service PJ'!$B167&amp;'Service PJ'!$A167&amp;"*",'EPA_US9RT techs'!$A$2:$I$1722,9,FALSE),"")</f>
        <v/>
      </c>
      <c r="CC169" s="14" t="str">
        <f>IFERROR(VLOOKUP($BM$1&amp;'Service PJ'!$D167&amp;'Service PJ'!$B167&amp;'Service PJ'!$A167&amp;"*",'EPA_US9RT techs'!$A$2:$I$1722,9,FALSE),"")</f>
        <v/>
      </c>
      <c r="CD169" s="14" t="str">
        <f>IFERROR(VLOOKUP($BM$1&amp;'Service PJ'!$D167&amp;'Service PJ'!$B167&amp;'Service PJ'!$A167&amp;"*",'EPA_US9RT techs'!$A$2:$I$1722,9,FALSE),"")</f>
        <v/>
      </c>
      <c r="CE169" s="14" t="str">
        <f>IFERROR(VLOOKUP($BM$1&amp;'Service PJ'!$D167&amp;'Service PJ'!$B167&amp;'Service PJ'!$A167&amp;"*",'EPA_US9RT techs'!$A$2:$I$1722,9,FALSE),"")</f>
        <v/>
      </c>
      <c r="CF169" s="14" t="str">
        <f>IFERROR(VLOOKUP($BM$1&amp;'Service PJ'!$D167&amp;'Service PJ'!$B167&amp;'Service PJ'!$A167&amp;"*",'EPA_US9RT techs'!$A$2:$I$1722,9,FALSE),"")</f>
        <v/>
      </c>
      <c r="CG169" s="14" t="str">
        <f>IFERROR(VLOOKUP($BM$1&amp;'Service PJ'!$D167&amp;'Service PJ'!$B167&amp;'Service PJ'!$A167&amp;"*",'EPA_US9RT techs'!$A$2:$I$1722,9,FALSE),"")</f>
        <v/>
      </c>
      <c r="CH169" s="14" t="str">
        <f>IFERROR(VLOOKUP($BM$1&amp;'Service PJ'!$D167&amp;'Service PJ'!$B167&amp;'Service PJ'!$A167&amp;"*",'EPA_US9RT techs'!$A$2:$I$1722,9,FALSE),"")</f>
        <v/>
      </c>
      <c r="CI169" s="14" t="str">
        <f>IFERROR(VLOOKUP($BM$1&amp;'Service PJ'!$D167&amp;'Service PJ'!$B167&amp;'Service PJ'!$A167&amp;"*",'EPA_US9RT techs'!$A$2:$I$1722,9,FALSE),"")</f>
        <v/>
      </c>
      <c r="CJ169" s="14" t="str">
        <f>IFERROR(VLOOKUP($BM$1&amp;'Service PJ'!$D167&amp;'Service PJ'!$B167&amp;'Service PJ'!$A167&amp;"*",'EPA_US9RT techs'!$A$2:$I$1722,9,FALSE),"")</f>
        <v/>
      </c>
      <c r="CK169" s="14" t="str">
        <f>IFERROR(VLOOKUP($BM$1&amp;'Service PJ'!$D167&amp;'Service PJ'!$B167&amp;'Service PJ'!$A167&amp;"*",'EPA_US9RT techs'!$A$2:$I$1722,9,FALSE),"")</f>
        <v/>
      </c>
      <c r="CL169" s="14" t="str">
        <f>IFERROR(VLOOKUP($BM$1&amp;'Service PJ'!$D167&amp;'Service PJ'!$B167&amp;'Service PJ'!$A167&amp;"*",'EPA_US9RT techs'!$A$2:$I$1722,9,FALSE),"")</f>
        <v/>
      </c>
      <c r="CM169" s="14" t="str">
        <f>IFERROR(VLOOKUP($BM$1&amp;'Service PJ'!$D167&amp;'Service PJ'!$B167&amp;'Service PJ'!$A167&amp;"*",'EPA_US9RT techs'!$A$2:$I$1722,9,FALSE),"")</f>
        <v/>
      </c>
      <c r="CN169" s="14" t="str">
        <f>IFERROR(VLOOKUP($BM$1&amp;'Service PJ'!$D167&amp;'Service PJ'!$B167&amp;'Service PJ'!$A167&amp;"*",'EPA_US9RT techs'!$A$2:$I$1722,9,FALSE),"")</f>
        <v/>
      </c>
      <c r="CO169" s="14" t="str">
        <f>IFERROR(VLOOKUP($BM$1&amp;'Service PJ'!$D167&amp;'Service PJ'!$B167&amp;'Service PJ'!$A167&amp;"*",'EPA_US9RT techs'!$A$2:$I$1722,9,FALSE),"")</f>
        <v/>
      </c>
      <c r="CP169" s="14" t="str">
        <f>IFERROR(VLOOKUP($BM$1&amp;'Service PJ'!$D167&amp;'Service PJ'!$B167&amp;'Service PJ'!$A167&amp;"*",'EPA_US9RT techs'!$A$2:$I$1722,9,FALSE),"")</f>
        <v/>
      </c>
      <c r="CQ169" s="14" t="str">
        <f>IFERROR(VLOOKUP($BM$1&amp;'Service PJ'!$D167&amp;'Service PJ'!$B167&amp;'Service PJ'!$A167&amp;"*",'EPA_US9RT techs'!$A$2:$I$1722,9,FALSE),"")</f>
        <v/>
      </c>
      <c r="CS169" t="str">
        <f>IF(SUM(CT169:DJ169)=0,"\I:",'Service PJ'!$D167&amp;"_"&amp;'Service PJ'!$E167&amp;"_"&amp;'Service PJ'!$C167)</f>
        <v>ITM_OTP_OIL</v>
      </c>
      <c r="CT169" s="2">
        <f>IFERROR(VLOOKUP($CS$1&amp;'Service PJ'!$D167&amp;'Service PJ'!$B167&amp;'Service PJ'!$A167&amp;"*",'EPA_US9RT techs'!$A$2:$I$1722,9,FALSE),"")</f>
        <v>30</v>
      </c>
      <c r="CU169" s="2">
        <f>IFERROR(VLOOKUP($CS$1&amp;'Service PJ'!$D167&amp;'Service PJ'!$B167&amp;'Service PJ'!$A167&amp;"*",'EPA_US9RT techs'!$A$2:$I$1722,9,FALSE),"")</f>
        <v>30</v>
      </c>
      <c r="CV169" s="2">
        <f>IFERROR(VLOOKUP($CS$1&amp;'Service PJ'!$D167&amp;'Service PJ'!$B167&amp;'Service PJ'!$A167&amp;"*",'EPA_US9RT techs'!$A$2:$I$1722,9,FALSE),"")</f>
        <v>30</v>
      </c>
      <c r="CW169" s="2">
        <f>IFERROR(VLOOKUP($CS$1&amp;'Service PJ'!$D167&amp;'Service PJ'!$B167&amp;'Service PJ'!$A167&amp;"*",'EPA_US9RT techs'!$A$2:$I$1722,9,FALSE),"")</f>
        <v>30</v>
      </c>
      <c r="CX169" s="2">
        <f>IFERROR(VLOOKUP($CS$1&amp;'Service PJ'!$D167&amp;'Service PJ'!$B167&amp;'Service PJ'!$A167&amp;"*",'EPA_US9RT techs'!$A$2:$I$1722,9,FALSE),"")</f>
        <v>30</v>
      </c>
      <c r="CY169" s="2">
        <f>IFERROR(VLOOKUP($CS$1&amp;'Service PJ'!$D167&amp;'Service PJ'!$B167&amp;'Service PJ'!$A167&amp;"*",'EPA_US9RT techs'!$A$2:$I$1722,9,FALSE),"")</f>
        <v>30</v>
      </c>
      <c r="CZ169" s="2">
        <f>IFERROR(VLOOKUP($CS$1&amp;'Service PJ'!$D167&amp;'Service PJ'!$B167&amp;'Service PJ'!$A167&amp;"*",'EPA_US9RT techs'!$A$2:$I$1722,9,FALSE),"")</f>
        <v>30</v>
      </c>
      <c r="DA169" s="2">
        <f>IFERROR(VLOOKUP($CS$1&amp;'Service PJ'!$D167&amp;'Service PJ'!$B167&amp;'Service PJ'!$A167&amp;"*",'EPA_US9RT techs'!$A$2:$I$1722,9,FALSE),"")</f>
        <v>30</v>
      </c>
      <c r="DB169" s="2">
        <f>IFERROR(VLOOKUP($CS$1&amp;'Service PJ'!$D167&amp;'Service PJ'!$B167&amp;'Service PJ'!$A167&amp;"*",'EPA_US9RT techs'!$A$2:$I$1722,9,FALSE),"")</f>
        <v>30</v>
      </c>
      <c r="DC169" s="2">
        <f>IFERROR(VLOOKUP($CS$1&amp;'Service PJ'!$D167&amp;'Service PJ'!$B167&amp;'Service PJ'!$A167&amp;"*",'EPA_US9RT techs'!$A$2:$I$1722,9,FALSE),"")</f>
        <v>30</v>
      </c>
      <c r="DD169" s="2">
        <f>IFERROR(VLOOKUP($CS$1&amp;'Service PJ'!$D167&amp;'Service PJ'!$B167&amp;'Service PJ'!$A167&amp;"*",'EPA_US9RT techs'!$A$2:$I$1722,9,FALSE),"")</f>
        <v>30</v>
      </c>
      <c r="DE169" s="2">
        <f>IFERROR(VLOOKUP($CS$1&amp;'Service PJ'!$D167&amp;'Service PJ'!$B167&amp;'Service PJ'!$A167&amp;"*",'EPA_US9RT techs'!$A$2:$I$1722,9,FALSE),"")</f>
        <v>30</v>
      </c>
      <c r="DF169" s="2">
        <f>IFERROR(VLOOKUP($CS$1&amp;'Service PJ'!$D167&amp;'Service PJ'!$B167&amp;'Service PJ'!$A167&amp;"*",'EPA_US9RT techs'!$A$2:$I$1722,9,FALSE),"")</f>
        <v>30</v>
      </c>
      <c r="DG169" s="2">
        <f>IFERROR(VLOOKUP($CS$1&amp;'Service PJ'!$D167&amp;'Service PJ'!$B167&amp;'Service PJ'!$A167&amp;"*",'EPA_US9RT techs'!$A$2:$I$1722,9,FALSE),"")</f>
        <v>30</v>
      </c>
      <c r="DH169" s="2">
        <f>IFERROR(VLOOKUP($CS$1&amp;'Service PJ'!$D167&amp;'Service PJ'!$B167&amp;'Service PJ'!$A167&amp;"*",'EPA_US9RT techs'!$A$2:$I$1722,9,FALSE),"")</f>
        <v>30</v>
      </c>
      <c r="DI169" s="2">
        <f>IFERROR(VLOOKUP($CS$1&amp;'Service PJ'!$D167&amp;'Service PJ'!$B167&amp;'Service PJ'!$A167&amp;"*",'EPA_US9RT techs'!$A$2:$I$1722,9,FALSE),"")</f>
        <v>30</v>
      </c>
      <c r="DJ169" s="2">
        <f>IFERROR(VLOOKUP($CS$1&amp;'Service PJ'!$D167&amp;'Service PJ'!$B167&amp;'Service PJ'!$A167&amp;"*",'EPA_US9RT techs'!$A$2:$I$1722,9,FALSE),"")</f>
        <v>30</v>
      </c>
      <c r="DK169" s="2">
        <f>IFERROR(VLOOKUP($CS$1&amp;'Service PJ'!$D167&amp;'Service PJ'!$B167&amp;'Service PJ'!$A167&amp;"*",'EPA_US9RT techs'!$A$2:$I$1722,9,FALSE),"")</f>
        <v>30</v>
      </c>
      <c r="DL169" s="2">
        <f>IFERROR(VLOOKUP($CS$1&amp;'Service PJ'!$D167&amp;'Service PJ'!$B167&amp;'Service PJ'!$A167&amp;"*",'EPA_US9RT techs'!$A$2:$I$1722,9,FALSE),"")</f>
        <v>30</v>
      </c>
      <c r="DM169" s="2">
        <f>IFERROR(VLOOKUP($CS$1&amp;'Service PJ'!$D167&amp;'Service PJ'!$B167&amp;'Service PJ'!$A167&amp;"*",'EPA_US9RT techs'!$A$2:$I$1722,9,FALSE),"")</f>
        <v>30</v>
      </c>
      <c r="DN169" s="2">
        <f>IFERROR(VLOOKUP($CS$1&amp;'Service PJ'!$D167&amp;'Service PJ'!$B167&amp;'Service PJ'!$A167&amp;"*",'EPA_US9RT techs'!$A$2:$I$1722,9,FALSE),"")</f>
        <v>30</v>
      </c>
      <c r="DO169" s="2">
        <f>IFERROR(VLOOKUP($CS$1&amp;'Service PJ'!$D167&amp;'Service PJ'!$B167&amp;'Service PJ'!$A167&amp;"*",'EPA_US9RT techs'!$A$2:$I$1722,9,FALSE),"")</f>
        <v>30</v>
      </c>
      <c r="DP169" s="2">
        <f>IFERROR(VLOOKUP($CS$1&amp;'Service PJ'!$D167&amp;'Service PJ'!$B167&amp;'Service PJ'!$A167&amp;"*",'EPA_US9RT techs'!$A$2:$I$1722,9,FALSE),"")</f>
        <v>30</v>
      </c>
      <c r="DQ169" s="2">
        <f>IFERROR(VLOOKUP($CS$1&amp;'Service PJ'!$D167&amp;'Service PJ'!$B167&amp;'Service PJ'!$A167&amp;"*",'EPA_US9RT techs'!$A$2:$I$1722,9,FALSE),"")</f>
        <v>30</v>
      </c>
      <c r="DR169" s="2">
        <f>IFERROR(VLOOKUP($CS$1&amp;'Service PJ'!$D167&amp;'Service PJ'!$B167&amp;'Service PJ'!$A167&amp;"*",'EPA_US9RT techs'!$A$2:$I$1722,9,FALSE),"")</f>
        <v>30</v>
      </c>
      <c r="DS169" s="2">
        <f>IFERROR(VLOOKUP($CS$1&amp;'Service PJ'!$D167&amp;'Service PJ'!$B167&amp;'Service PJ'!$A167&amp;"*",'EPA_US9RT techs'!$A$2:$I$1722,9,FALSE),"")</f>
        <v>30</v>
      </c>
      <c r="DT169" s="2">
        <f>IFERROR(VLOOKUP($CS$1&amp;'Service PJ'!$D167&amp;'Service PJ'!$B167&amp;'Service PJ'!$A167&amp;"*",'EPA_US9RT techs'!$A$2:$I$1722,9,FALSE),"")</f>
        <v>30</v>
      </c>
      <c r="DU169" s="2">
        <f>IFERROR(VLOOKUP($CS$1&amp;'Service PJ'!$D167&amp;'Service PJ'!$B167&amp;'Service PJ'!$A167&amp;"*",'EPA_US9RT techs'!$A$2:$I$1722,9,FALSE),"")</f>
        <v>30</v>
      </c>
      <c r="DV169" s="2">
        <f>IFERROR(VLOOKUP($CS$1&amp;'Service PJ'!$D167&amp;'Service PJ'!$B167&amp;'Service PJ'!$A167&amp;"*",'EPA_US9RT techs'!$A$2:$I$1722,9,FALSE),"")</f>
        <v>30</v>
      </c>
      <c r="DW169" s="2">
        <f>IFERROR(VLOOKUP($CS$1&amp;'Service PJ'!$D167&amp;'Service PJ'!$B167&amp;'Service PJ'!$A167&amp;"*",'EPA_US9RT techs'!$A$2:$I$1722,9,FALSE),"")</f>
        <v>30</v>
      </c>
    </row>
    <row r="170" spans="1:127" x14ac:dyDescent="0.45">
      <c r="A170" t="str">
        <f>IF(SUM(B170:R170)=0,"\I:",'Service PJ'!$D168&amp;"_"&amp;'Service PJ'!$E168&amp;"_"&amp;'Service PJ'!$C168)</f>
        <v>\I:</v>
      </c>
      <c r="B170" s="14" t="str">
        <f>IFERROR(VLOOKUP($A$1&amp;'Service PJ'!$D168&amp;'Service PJ'!$B168&amp;'Service PJ'!$A168&amp;"*",'EPA_US9RT techs'!$A$2:$I$1722,9,FALSE),"")</f>
        <v/>
      </c>
      <c r="C170" s="14" t="str">
        <f>IFERROR(VLOOKUP($A$1&amp;'Service PJ'!$D168&amp;'Service PJ'!$B168&amp;'Service PJ'!$A168&amp;"*",'EPA_US9RT techs'!$A$2:$I$1722,9,FALSE),"")</f>
        <v/>
      </c>
      <c r="D170" s="14" t="str">
        <f>IFERROR(VLOOKUP($A$1&amp;'Service PJ'!$D168&amp;'Service PJ'!$B168&amp;'Service PJ'!$A168&amp;"*",'EPA_US9RT techs'!$A$2:$I$1722,9,FALSE),"")</f>
        <v/>
      </c>
      <c r="E170" s="14" t="str">
        <f>IFERROR(VLOOKUP($A$1&amp;'Service PJ'!$D168&amp;'Service PJ'!$B168&amp;'Service PJ'!$A168&amp;"*",'EPA_US9RT techs'!$A$2:$I$1722,9,FALSE),"")</f>
        <v/>
      </c>
      <c r="F170" s="14" t="str">
        <f>IFERROR(VLOOKUP($A$1&amp;'Service PJ'!$D168&amp;'Service PJ'!$B168&amp;'Service PJ'!$A168&amp;"*",'EPA_US9RT techs'!$A$2:$I$1722,9,FALSE),"")</f>
        <v/>
      </c>
      <c r="G170" s="14" t="str">
        <f>IFERROR(VLOOKUP($A$1&amp;'Service PJ'!$D168&amp;'Service PJ'!$B168&amp;'Service PJ'!$A168&amp;"*",'EPA_US9RT techs'!$A$2:$I$1722,9,FALSE),"")</f>
        <v/>
      </c>
      <c r="H170" s="14" t="str">
        <f>IFERROR(VLOOKUP($A$1&amp;'Service PJ'!$D168&amp;'Service PJ'!$B168&amp;'Service PJ'!$A168&amp;"*",'EPA_US9RT techs'!$A$2:$I$1722,9,FALSE),"")</f>
        <v/>
      </c>
      <c r="I170" s="14" t="str">
        <f>IFERROR(VLOOKUP($A$1&amp;'Service PJ'!$D168&amp;'Service PJ'!$B168&amp;'Service PJ'!$A168&amp;"*",'EPA_US9RT techs'!$A$2:$I$1722,9,FALSE),"")</f>
        <v/>
      </c>
      <c r="J170" s="14" t="str">
        <f>IFERROR(VLOOKUP($A$1&amp;'Service PJ'!$D168&amp;'Service PJ'!$B168&amp;'Service PJ'!$A168&amp;"*",'EPA_US9RT techs'!$A$2:$I$1722,9,FALSE),"")</f>
        <v/>
      </c>
      <c r="K170" s="14" t="str">
        <f>IFERROR(VLOOKUP($A$1&amp;'Service PJ'!$D168&amp;'Service PJ'!$B168&amp;'Service PJ'!$A168&amp;"*",'EPA_US9RT techs'!$A$2:$I$1722,9,FALSE),"")</f>
        <v/>
      </c>
      <c r="L170" s="14" t="str">
        <f>IFERROR(VLOOKUP($A$1&amp;'Service PJ'!$D168&amp;'Service PJ'!$B168&amp;'Service PJ'!$A168&amp;"*",'EPA_US9RT techs'!$A$2:$I$1722,9,FALSE),"")</f>
        <v/>
      </c>
      <c r="M170" s="14" t="str">
        <f>IFERROR(VLOOKUP($A$1&amp;'Service PJ'!$D168&amp;'Service PJ'!$B168&amp;'Service PJ'!$A168&amp;"*",'EPA_US9RT techs'!$A$2:$I$1722,9,FALSE),"")</f>
        <v/>
      </c>
      <c r="N170" s="14" t="str">
        <f>IFERROR(VLOOKUP($A$1&amp;'Service PJ'!$D168&amp;'Service PJ'!$B168&amp;'Service PJ'!$A168&amp;"*",'EPA_US9RT techs'!$A$2:$I$1722,9,FALSE),"")</f>
        <v/>
      </c>
      <c r="O170" s="14" t="str">
        <f>IFERROR(VLOOKUP($A$1&amp;'Service PJ'!$D168&amp;'Service PJ'!$B168&amp;'Service PJ'!$A168&amp;"*",'EPA_US9RT techs'!$A$2:$I$1722,9,FALSE),"")</f>
        <v/>
      </c>
      <c r="P170" s="14" t="str">
        <f>IFERROR(VLOOKUP($A$1&amp;'Service PJ'!$D168&amp;'Service PJ'!$B168&amp;'Service PJ'!$A168&amp;"*",'EPA_US9RT techs'!$A$2:$I$1722,9,FALSE),"")</f>
        <v/>
      </c>
      <c r="Q170" s="14" t="str">
        <f>IFERROR(VLOOKUP($A$1&amp;'Service PJ'!$D168&amp;'Service PJ'!$B168&amp;'Service PJ'!$A168&amp;"*",'EPA_US9RT techs'!$A$2:$I$1722,9,FALSE),"")</f>
        <v/>
      </c>
      <c r="R170" s="14" t="str">
        <f>IFERROR(VLOOKUP($A$1&amp;'Service PJ'!$D168&amp;'Service PJ'!$B168&amp;'Service PJ'!$A168&amp;"*",'EPA_US9RT techs'!$A$2:$I$1722,9,FALSE),"")</f>
        <v/>
      </c>
      <c r="S170" s="14" t="str">
        <f>IFERROR(VLOOKUP($A$1&amp;'Service PJ'!$D168&amp;'Service PJ'!$B168&amp;'Service PJ'!$A168&amp;"*",'EPA_US9RT techs'!$A$2:$I$1722,9,FALSE),"")</f>
        <v/>
      </c>
      <c r="T170" s="14" t="str">
        <f>IFERROR(VLOOKUP($A$1&amp;'Service PJ'!$D168&amp;'Service PJ'!$B168&amp;'Service PJ'!$A168&amp;"*",'EPA_US9RT techs'!$A$2:$I$1722,9,FALSE),"")</f>
        <v/>
      </c>
      <c r="U170" s="14" t="str">
        <f>IFERROR(VLOOKUP($A$1&amp;'Service PJ'!$D168&amp;'Service PJ'!$B168&amp;'Service PJ'!$A168&amp;"*",'EPA_US9RT techs'!$A$2:$I$1722,9,FALSE),"")</f>
        <v/>
      </c>
      <c r="V170" s="14" t="str">
        <f>IFERROR(VLOOKUP($A$1&amp;'Service PJ'!$D168&amp;'Service PJ'!$B168&amp;'Service PJ'!$A168&amp;"*",'EPA_US9RT techs'!$A$2:$I$1722,9,FALSE),"")</f>
        <v/>
      </c>
      <c r="W170" s="14" t="str">
        <f>IFERROR(VLOOKUP($A$1&amp;'Service PJ'!$D168&amp;'Service PJ'!$B168&amp;'Service PJ'!$A168&amp;"*",'EPA_US9RT techs'!$A$2:$I$1722,9,FALSE),"")</f>
        <v/>
      </c>
      <c r="X170" s="14" t="str">
        <f>IFERROR(VLOOKUP($A$1&amp;'Service PJ'!$D168&amp;'Service PJ'!$B168&amp;'Service PJ'!$A168&amp;"*",'EPA_US9RT techs'!$A$2:$I$1722,9,FALSE),"")</f>
        <v/>
      </c>
      <c r="Y170" s="14" t="str">
        <f>IFERROR(VLOOKUP($A$1&amp;'Service PJ'!$D168&amp;'Service PJ'!$B168&amp;'Service PJ'!$A168&amp;"*",'EPA_US9RT techs'!$A$2:$I$1722,9,FALSE),"")</f>
        <v/>
      </c>
      <c r="Z170" s="14" t="str">
        <f>IFERROR(VLOOKUP($A$1&amp;'Service PJ'!$D168&amp;'Service PJ'!$B168&amp;'Service PJ'!$A168&amp;"*",'EPA_US9RT techs'!$A$2:$I$1722,9,FALSE),"")</f>
        <v/>
      </c>
      <c r="AA170" s="14" t="str">
        <f>IFERROR(VLOOKUP($A$1&amp;'Service PJ'!$D168&amp;'Service PJ'!$B168&amp;'Service PJ'!$A168&amp;"*",'EPA_US9RT techs'!$A$2:$I$1722,9,FALSE),"")</f>
        <v/>
      </c>
      <c r="AB170" s="14" t="str">
        <f>IFERROR(VLOOKUP($A$1&amp;'Service PJ'!$D168&amp;'Service PJ'!$B168&amp;'Service PJ'!$A168&amp;"*",'EPA_US9RT techs'!$A$2:$I$1722,9,FALSE),"")</f>
        <v/>
      </c>
      <c r="AC170" s="14" t="str">
        <f>IFERROR(VLOOKUP($A$1&amp;'Service PJ'!$D168&amp;'Service PJ'!$B168&amp;'Service PJ'!$A168&amp;"*",'EPA_US9RT techs'!$A$2:$I$1722,9,FALSE),"")</f>
        <v/>
      </c>
      <c r="AD170" s="14" t="str">
        <f>IFERROR(VLOOKUP($A$1&amp;'Service PJ'!$D168&amp;'Service PJ'!$B168&amp;'Service PJ'!$A168&amp;"*",'EPA_US9RT techs'!$A$2:$I$1722,9,FALSE),"")</f>
        <v/>
      </c>
      <c r="AE170" s="14" t="str">
        <f>IFERROR(VLOOKUP($A$1&amp;'Service PJ'!$D168&amp;'Service PJ'!$B168&amp;'Service PJ'!$A168&amp;"*",'EPA_US9RT techs'!$A$2:$I$1722,9,FALSE),"")</f>
        <v/>
      </c>
      <c r="AG170" t="str">
        <f>IF(SUM(AH170:AX170)=0,"\I:",'Service PJ'!$D168&amp;"_"&amp;'Service PJ'!$E168&amp;"_"&amp;'Service PJ'!$C168)</f>
        <v>\I:</v>
      </c>
      <c r="AH170" s="14" t="str">
        <f>IFERROR(VLOOKUP($AG$1&amp;'Service PJ'!$D168&amp;'Service PJ'!$B168&amp;'Service PJ'!$A168&amp;"*",'EPA_US9RT techs'!$A$2:$I$1722,9,FALSE),"")</f>
        <v/>
      </c>
      <c r="AI170" s="14" t="str">
        <f>IFERROR(VLOOKUP($AG$1&amp;'Service PJ'!$D168&amp;'Service PJ'!$B168&amp;'Service PJ'!$A168&amp;"*",'EPA_US9RT techs'!$A$2:$I$1722,9,FALSE),"")</f>
        <v/>
      </c>
      <c r="AJ170" s="14" t="str">
        <f>IFERROR(VLOOKUP($AG$1&amp;'Service PJ'!$D168&amp;'Service PJ'!$B168&amp;'Service PJ'!$A168&amp;"*",'EPA_US9RT techs'!$A$2:$I$1722,9,FALSE),"")</f>
        <v/>
      </c>
      <c r="AK170" s="14" t="str">
        <f>IFERROR(VLOOKUP($AG$1&amp;'Service PJ'!$D168&amp;'Service PJ'!$B168&amp;'Service PJ'!$A168&amp;"*",'EPA_US9RT techs'!$A$2:$I$1722,9,FALSE),"")</f>
        <v/>
      </c>
      <c r="AL170" s="14" t="str">
        <f>IFERROR(VLOOKUP($AG$1&amp;'Service PJ'!$D168&amp;'Service PJ'!$B168&amp;'Service PJ'!$A168&amp;"*",'EPA_US9RT techs'!$A$2:$I$1722,9,FALSE),"")</f>
        <v/>
      </c>
      <c r="AM170" s="14" t="str">
        <f>IFERROR(VLOOKUP($AG$1&amp;'Service PJ'!$D168&amp;'Service PJ'!$B168&amp;'Service PJ'!$A168&amp;"*",'EPA_US9RT techs'!$A$2:$I$1722,9,FALSE),"")</f>
        <v/>
      </c>
      <c r="AN170" s="14" t="str">
        <f>IFERROR(VLOOKUP($AG$1&amp;'Service PJ'!$D168&amp;'Service PJ'!$B168&amp;'Service PJ'!$A168&amp;"*",'EPA_US9RT techs'!$A$2:$I$1722,9,FALSE),"")</f>
        <v/>
      </c>
      <c r="AO170" s="14" t="str">
        <f>IFERROR(VLOOKUP($AG$1&amp;'Service PJ'!$D168&amp;'Service PJ'!$B168&amp;'Service PJ'!$A168&amp;"*",'EPA_US9RT techs'!$A$2:$I$1722,9,FALSE),"")</f>
        <v/>
      </c>
      <c r="AP170" s="14" t="str">
        <f>IFERROR(VLOOKUP($AG$1&amp;'Service PJ'!$D168&amp;'Service PJ'!$B168&amp;'Service PJ'!$A168&amp;"*",'EPA_US9RT techs'!$A$2:$I$1722,9,FALSE),"")</f>
        <v/>
      </c>
      <c r="AQ170" s="14" t="str">
        <f>IFERROR(VLOOKUP($AG$1&amp;'Service PJ'!$D168&amp;'Service PJ'!$B168&amp;'Service PJ'!$A168&amp;"*",'EPA_US9RT techs'!$A$2:$I$1722,9,FALSE),"")</f>
        <v/>
      </c>
      <c r="AR170" s="14" t="str">
        <f>IFERROR(VLOOKUP($AG$1&amp;'Service PJ'!$D168&amp;'Service PJ'!$B168&amp;'Service PJ'!$A168&amp;"*",'EPA_US9RT techs'!$A$2:$I$1722,9,FALSE),"")</f>
        <v/>
      </c>
      <c r="AS170" s="14" t="str">
        <f>IFERROR(VLOOKUP($AG$1&amp;'Service PJ'!$D168&amp;'Service PJ'!$B168&amp;'Service PJ'!$A168&amp;"*",'EPA_US9RT techs'!$A$2:$I$1722,9,FALSE),"")</f>
        <v/>
      </c>
      <c r="AT170" s="14" t="str">
        <f>IFERROR(VLOOKUP($AG$1&amp;'Service PJ'!$D168&amp;'Service PJ'!$B168&amp;'Service PJ'!$A168&amp;"*",'EPA_US9RT techs'!$A$2:$I$1722,9,FALSE),"")</f>
        <v/>
      </c>
      <c r="AU170" s="14" t="str">
        <f>IFERROR(VLOOKUP($AG$1&amp;'Service PJ'!$D168&amp;'Service PJ'!$B168&amp;'Service PJ'!$A168&amp;"*",'EPA_US9RT techs'!$A$2:$I$1722,9,FALSE),"")</f>
        <v/>
      </c>
      <c r="AV170" s="14" t="str">
        <f>IFERROR(VLOOKUP($AG$1&amp;'Service PJ'!$D168&amp;'Service PJ'!$B168&amp;'Service PJ'!$A168&amp;"*",'EPA_US9RT techs'!$A$2:$I$1722,9,FALSE),"")</f>
        <v/>
      </c>
      <c r="AW170" s="14" t="str">
        <f>IFERROR(VLOOKUP($AG$1&amp;'Service PJ'!$D168&amp;'Service PJ'!$B168&amp;'Service PJ'!$A168&amp;"*",'EPA_US9RT techs'!$A$2:$I$1722,9,FALSE),"")</f>
        <v/>
      </c>
      <c r="AX170" s="14" t="str">
        <f>IFERROR(VLOOKUP($AG$1&amp;'Service PJ'!$D168&amp;'Service PJ'!$B168&amp;'Service PJ'!$A168&amp;"*",'EPA_US9RT techs'!$A$2:$I$1722,9,FALSE),"")</f>
        <v/>
      </c>
      <c r="AY170" s="14" t="str">
        <f>IFERROR(VLOOKUP($AG$1&amp;'Service PJ'!$D168&amp;'Service PJ'!$B168&amp;'Service PJ'!$A168&amp;"*",'EPA_US9RT techs'!$A$2:$I$1722,9,FALSE),"")</f>
        <v/>
      </c>
      <c r="AZ170" s="14" t="str">
        <f>IFERROR(VLOOKUP($AG$1&amp;'Service PJ'!$D168&amp;'Service PJ'!$B168&amp;'Service PJ'!$A168&amp;"*",'EPA_US9RT techs'!$A$2:$I$1722,9,FALSE),"")</f>
        <v/>
      </c>
      <c r="BA170" s="14" t="str">
        <f>IFERROR(VLOOKUP($AG$1&amp;'Service PJ'!$D168&amp;'Service PJ'!$B168&amp;'Service PJ'!$A168&amp;"*",'EPA_US9RT techs'!$A$2:$I$1722,9,FALSE),"")</f>
        <v/>
      </c>
      <c r="BB170" s="14" t="str">
        <f>IFERROR(VLOOKUP($AG$1&amp;'Service PJ'!$D168&amp;'Service PJ'!$B168&amp;'Service PJ'!$A168&amp;"*",'EPA_US9RT techs'!$A$2:$I$1722,9,FALSE),"")</f>
        <v/>
      </c>
      <c r="BC170" s="14" t="str">
        <f>IFERROR(VLOOKUP($AG$1&amp;'Service PJ'!$D168&amp;'Service PJ'!$B168&amp;'Service PJ'!$A168&amp;"*",'EPA_US9RT techs'!$A$2:$I$1722,9,FALSE),"")</f>
        <v/>
      </c>
      <c r="BD170" s="14" t="str">
        <f>IFERROR(VLOOKUP($AG$1&amp;'Service PJ'!$D168&amp;'Service PJ'!$B168&amp;'Service PJ'!$A168&amp;"*",'EPA_US9RT techs'!$A$2:$I$1722,9,FALSE),"")</f>
        <v/>
      </c>
      <c r="BE170" s="14" t="str">
        <f>IFERROR(VLOOKUP($AG$1&amp;'Service PJ'!$D168&amp;'Service PJ'!$B168&amp;'Service PJ'!$A168&amp;"*",'EPA_US9RT techs'!$A$2:$I$1722,9,FALSE),"")</f>
        <v/>
      </c>
      <c r="BF170" s="14" t="str">
        <f>IFERROR(VLOOKUP($AG$1&amp;'Service PJ'!$D168&amp;'Service PJ'!$B168&amp;'Service PJ'!$A168&amp;"*",'EPA_US9RT techs'!$A$2:$I$1722,9,FALSE),"")</f>
        <v/>
      </c>
      <c r="BG170" s="14" t="str">
        <f>IFERROR(VLOOKUP($AG$1&amp;'Service PJ'!$D168&amp;'Service PJ'!$B168&amp;'Service PJ'!$A168&amp;"*",'EPA_US9RT techs'!$A$2:$I$1722,9,FALSE),"")</f>
        <v/>
      </c>
      <c r="BH170" s="14" t="str">
        <f>IFERROR(VLOOKUP($AG$1&amp;'Service PJ'!$D168&amp;'Service PJ'!$B168&amp;'Service PJ'!$A168&amp;"*",'EPA_US9RT techs'!$A$2:$I$1722,9,FALSE),"")</f>
        <v/>
      </c>
      <c r="BI170" s="14" t="str">
        <f>IFERROR(VLOOKUP($AG$1&amp;'Service PJ'!$D168&amp;'Service PJ'!$B168&amp;'Service PJ'!$A168&amp;"*",'EPA_US9RT techs'!$A$2:$I$1722,9,FALSE),"")</f>
        <v/>
      </c>
      <c r="BJ170" s="14" t="str">
        <f>IFERROR(VLOOKUP($AG$1&amp;'Service PJ'!$D168&amp;'Service PJ'!$B168&amp;'Service PJ'!$A168&amp;"*",'EPA_US9RT techs'!$A$2:$I$1722,9,FALSE),"")</f>
        <v/>
      </c>
      <c r="BK170" s="14" t="str">
        <f>IFERROR(VLOOKUP($AG$1&amp;'Service PJ'!$D168&amp;'Service PJ'!$B168&amp;'Service PJ'!$A168&amp;"*",'EPA_US9RT techs'!$A$2:$I$1722,9,FALSE),"")</f>
        <v/>
      </c>
      <c r="BM170" t="str">
        <f>IF(SUM(BN170:CD170)=0,"\I:",'Service PJ'!$D168&amp;"_"&amp;'Service PJ'!$E168&amp;"_"&amp;'Service PJ'!$C168)</f>
        <v>\I:</v>
      </c>
      <c r="BN170" s="14" t="str">
        <f>IFERROR(VLOOKUP($BM$1&amp;'Service PJ'!$D168&amp;'Service PJ'!$B168&amp;'Service PJ'!$A168&amp;"*",'EPA_US9RT techs'!$A$2:$I$1722,9,FALSE),"")</f>
        <v/>
      </c>
      <c r="BO170" s="14" t="str">
        <f>IFERROR(VLOOKUP($BM$1&amp;'Service PJ'!$D168&amp;'Service PJ'!$B168&amp;'Service PJ'!$A168&amp;"*",'EPA_US9RT techs'!$A$2:$I$1722,9,FALSE),"")</f>
        <v/>
      </c>
      <c r="BP170" s="14" t="str">
        <f>IFERROR(VLOOKUP($BM$1&amp;'Service PJ'!$D168&amp;'Service PJ'!$B168&amp;'Service PJ'!$A168&amp;"*",'EPA_US9RT techs'!$A$2:$I$1722,9,FALSE),"")</f>
        <v/>
      </c>
      <c r="BQ170" s="14" t="str">
        <f>IFERROR(VLOOKUP($BM$1&amp;'Service PJ'!$D168&amp;'Service PJ'!$B168&amp;'Service PJ'!$A168&amp;"*",'EPA_US9RT techs'!$A$2:$I$1722,9,FALSE),"")</f>
        <v/>
      </c>
      <c r="BR170" s="14" t="str">
        <f>IFERROR(VLOOKUP($BM$1&amp;'Service PJ'!$D168&amp;'Service PJ'!$B168&amp;'Service PJ'!$A168&amp;"*",'EPA_US9RT techs'!$A$2:$I$1722,9,FALSE),"")</f>
        <v/>
      </c>
      <c r="BS170" s="14" t="str">
        <f>IFERROR(VLOOKUP($BM$1&amp;'Service PJ'!$D168&amp;'Service PJ'!$B168&amp;'Service PJ'!$A168&amp;"*",'EPA_US9RT techs'!$A$2:$I$1722,9,FALSE),"")</f>
        <v/>
      </c>
      <c r="BT170" s="14" t="str">
        <f>IFERROR(VLOOKUP($BM$1&amp;'Service PJ'!$D168&amp;'Service PJ'!$B168&amp;'Service PJ'!$A168&amp;"*",'EPA_US9RT techs'!$A$2:$I$1722,9,FALSE),"")</f>
        <v/>
      </c>
      <c r="BU170" s="14" t="str">
        <f>IFERROR(VLOOKUP($BM$1&amp;'Service PJ'!$D168&amp;'Service PJ'!$B168&amp;'Service PJ'!$A168&amp;"*",'EPA_US9RT techs'!$A$2:$I$1722,9,FALSE),"")</f>
        <v/>
      </c>
      <c r="BV170" s="14" t="str">
        <f>IFERROR(VLOOKUP($BM$1&amp;'Service PJ'!$D168&amp;'Service PJ'!$B168&amp;'Service PJ'!$A168&amp;"*",'EPA_US9RT techs'!$A$2:$I$1722,9,FALSE),"")</f>
        <v/>
      </c>
      <c r="BW170" s="14" t="str">
        <f>IFERROR(VLOOKUP($BM$1&amp;'Service PJ'!$D168&amp;'Service PJ'!$B168&amp;'Service PJ'!$A168&amp;"*",'EPA_US9RT techs'!$A$2:$I$1722,9,FALSE),"")</f>
        <v/>
      </c>
      <c r="BX170" s="14" t="str">
        <f>IFERROR(VLOOKUP($BM$1&amp;'Service PJ'!$D168&amp;'Service PJ'!$B168&amp;'Service PJ'!$A168&amp;"*",'EPA_US9RT techs'!$A$2:$I$1722,9,FALSE),"")</f>
        <v/>
      </c>
      <c r="BY170" s="14" t="str">
        <f>IFERROR(VLOOKUP($BM$1&amp;'Service PJ'!$D168&amp;'Service PJ'!$B168&amp;'Service PJ'!$A168&amp;"*",'EPA_US9RT techs'!$A$2:$I$1722,9,FALSE),"")</f>
        <v/>
      </c>
      <c r="BZ170" s="14" t="str">
        <f>IFERROR(VLOOKUP($BM$1&amp;'Service PJ'!$D168&amp;'Service PJ'!$B168&amp;'Service PJ'!$A168&amp;"*",'EPA_US9RT techs'!$A$2:$I$1722,9,FALSE),"")</f>
        <v/>
      </c>
      <c r="CA170" s="14" t="str">
        <f>IFERROR(VLOOKUP($BM$1&amp;'Service PJ'!$D168&amp;'Service PJ'!$B168&amp;'Service PJ'!$A168&amp;"*",'EPA_US9RT techs'!$A$2:$I$1722,9,FALSE),"")</f>
        <v/>
      </c>
      <c r="CB170" s="14" t="str">
        <f>IFERROR(VLOOKUP($BM$1&amp;'Service PJ'!$D168&amp;'Service PJ'!$B168&amp;'Service PJ'!$A168&amp;"*",'EPA_US9RT techs'!$A$2:$I$1722,9,FALSE),"")</f>
        <v/>
      </c>
      <c r="CC170" s="14" t="str">
        <f>IFERROR(VLOOKUP($BM$1&amp;'Service PJ'!$D168&amp;'Service PJ'!$B168&amp;'Service PJ'!$A168&amp;"*",'EPA_US9RT techs'!$A$2:$I$1722,9,FALSE),"")</f>
        <v/>
      </c>
      <c r="CD170" s="14" t="str">
        <f>IFERROR(VLOOKUP($BM$1&amp;'Service PJ'!$D168&amp;'Service PJ'!$B168&amp;'Service PJ'!$A168&amp;"*",'EPA_US9RT techs'!$A$2:$I$1722,9,FALSE),"")</f>
        <v/>
      </c>
      <c r="CE170" s="14" t="str">
        <f>IFERROR(VLOOKUP($BM$1&amp;'Service PJ'!$D168&amp;'Service PJ'!$B168&amp;'Service PJ'!$A168&amp;"*",'EPA_US9RT techs'!$A$2:$I$1722,9,FALSE),"")</f>
        <v/>
      </c>
      <c r="CF170" s="14" t="str">
        <f>IFERROR(VLOOKUP($BM$1&amp;'Service PJ'!$D168&amp;'Service PJ'!$B168&amp;'Service PJ'!$A168&amp;"*",'EPA_US9RT techs'!$A$2:$I$1722,9,FALSE),"")</f>
        <v/>
      </c>
      <c r="CG170" s="14" t="str">
        <f>IFERROR(VLOOKUP($BM$1&amp;'Service PJ'!$D168&amp;'Service PJ'!$B168&amp;'Service PJ'!$A168&amp;"*",'EPA_US9RT techs'!$A$2:$I$1722,9,FALSE),"")</f>
        <v/>
      </c>
      <c r="CH170" s="14" t="str">
        <f>IFERROR(VLOOKUP($BM$1&amp;'Service PJ'!$D168&amp;'Service PJ'!$B168&amp;'Service PJ'!$A168&amp;"*",'EPA_US9RT techs'!$A$2:$I$1722,9,FALSE),"")</f>
        <v/>
      </c>
      <c r="CI170" s="14" t="str">
        <f>IFERROR(VLOOKUP($BM$1&amp;'Service PJ'!$D168&amp;'Service PJ'!$B168&amp;'Service PJ'!$A168&amp;"*",'EPA_US9RT techs'!$A$2:$I$1722,9,FALSE),"")</f>
        <v/>
      </c>
      <c r="CJ170" s="14" t="str">
        <f>IFERROR(VLOOKUP($BM$1&amp;'Service PJ'!$D168&amp;'Service PJ'!$B168&amp;'Service PJ'!$A168&amp;"*",'EPA_US9RT techs'!$A$2:$I$1722,9,FALSE),"")</f>
        <v/>
      </c>
      <c r="CK170" s="14" t="str">
        <f>IFERROR(VLOOKUP($BM$1&amp;'Service PJ'!$D168&amp;'Service PJ'!$B168&amp;'Service PJ'!$A168&amp;"*",'EPA_US9RT techs'!$A$2:$I$1722,9,FALSE),"")</f>
        <v/>
      </c>
      <c r="CL170" s="14" t="str">
        <f>IFERROR(VLOOKUP($BM$1&amp;'Service PJ'!$D168&amp;'Service PJ'!$B168&amp;'Service PJ'!$A168&amp;"*",'EPA_US9RT techs'!$A$2:$I$1722,9,FALSE),"")</f>
        <v/>
      </c>
      <c r="CM170" s="14" t="str">
        <f>IFERROR(VLOOKUP($BM$1&amp;'Service PJ'!$D168&amp;'Service PJ'!$B168&amp;'Service PJ'!$A168&amp;"*",'EPA_US9RT techs'!$A$2:$I$1722,9,FALSE),"")</f>
        <v/>
      </c>
      <c r="CN170" s="14" t="str">
        <f>IFERROR(VLOOKUP($BM$1&amp;'Service PJ'!$D168&amp;'Service PJ'!$B168&amp;'Service PJ'!$A168&amp;"*",'EPA_US9RT techs'!$A$2:$I$1722,9,FALSE),"")</f>
        <v/>
      </c>
      <c r="CO170" s="14" t="str">
        <f>IFERROR(VLOOKUP($BM$1&amp;'Service PJ'!$D168&amp;'Service PJ'!$B168&amp;'Service PJ'!$A168&amp;"*",'EPA_US9RT techs'!$A$2:$I$1722,9,FALSE),"")</f>
        <v/>
      </c>
      <c r="CP170" s="14" t="str">
        <f>IFERROR(VLOOKUP($BM$1&amp;'Service PJ'!$D168&amp;'Service PJ'!$B168&amp;'Service PJ'!$A168&amp;"*",'EPA_US9RT techs'!$A$2:$I$1722,9,FALSE),"")</f>
        <v/>
      </c>
      <c r="CQ170" s="14" t="str">
        <f>IFERROR(VLOOKUP($BM$1&amp;'Service PJ'!$D168&amp;'Service PJ'!$B168&amp;'Service PJ'!$A168&amp;"*",'EPA_US9RT techs'!$A$2:$I$1722,9,FALSE),"")</f>
        <v/>
      </c>
      <c r="CS170" t="str">
        <f>IF(SUM(CT170:DJ170)=0,"\I:",'Service PJ'!$D168&amp;"_"&amp;'Service PJ'!$E168&amp;"_"&amp;'Service PJ'!$C168)</f>
        <v>ITM_SPC_OIL</v>
      </c>
      <c r="CT170" s="2">
        <f>IFERROR(VLOOKUP($CS$1&amp;'Service PJ'!$D168&amp;'Service PJ'!$B168&amp;'Service PJ'!$A168&amp;"*",'EPA_US9RT techs'!$A$2:$I$1722,9,FALSE),"")</f>
        <v>30</v>
      </c>
      <c r="CU170" s="2">
        <f>IFERROR(VLOOKUP($CS$1&amp;'Service PJ'!$D168&amp;'Service PJ'!$B168&amp;'Service PJ'!$A168&amp;"*",'EPA_US9RT techs'!$A$2:$I$1722,9,FALSE),"")</f>
        <v>30</v>
      </c>
      <c r="CV170" s="2">
        <f>IFERROR(VLOOKUP($CS$1&amp;'Service PJ'!$D168&amp;'Service PJ'!$B168&amp;'Service PJ'!$A168&amp;"*",'EPA_US9RT techs'!$A$2:$I$1722,9,FALSE),"")</f>
        <v>30</v>
      </c>
      <c r="CW170" s="2">
        <f>IFERROR(VLOOKUP($CS$1&amp;'Service PJ'!$D168&amp;'Service PJ'!$B168&amp;'Service PJ'!$A168&amp;"*",'EPA_US9RT techs'!$A$2:$I$1722,9,FALSE),"")</f>
        <v>30</v>
      </c>
      <c r="CX170" s="2">
        <f>IFERROR(VLOOKUP($CS$1&amp;'Service PJ'!$D168&amp;'Service PJ'!$B168&amp;'Service PJ'!$A168&amp;"*",'EPA_US9RT techs'!$A$2:$I$1722,9,FALSE),"")</f>
        <v>30</v>
      </c>
      <c r="CY170" s="2">
        <f>IFERROR(VLOOKUP($CS$1&amp;'Service PJ'!$D168&amp;'Service PJ'!$B168&amp;'Service PJ'!$A168&amp;"*",'EPA_US9RT techs'!$A$2:$I$1722,9,FALSE),"")</f>
        <v>30</v>
      </c>
      <c r="CZ170" s="2">
        <f>IFERROR(VLOOKUP($CS$1&amp;'Service PJ'!$D168&amp;'Service PJ'!$B168&amp;'Service PJ'!$A168&amp;"*",'EPA_US9RT techs'!$A$2:$I$1722,9,FALSE),"")</f>
        <v>30</v>
      </c>
      <c r="DA170" s="2">
        <f>IFERROR(VLOOKUP($CS$1&amp;'Service PJ'!$D168&amp;'Service PJ'!$B168&amp;'Service PJ'!$A168&amp;"*",'EPA_US9RT techs'!$A$2:$I$1722,9,FALSE),"")</f>
        <v>30</v>
      </c>
      <c r="DB170" s="2">
        <f>IFERROR(VLOOKUP($CS$1&amp;'Service PJ'!$D168&amp;'Service PJ'!$B168&amp;'Service PJ'!$A168&amp;"*",'EPA_US9RT techs'!$A$2:$I$1722,9,FALSE),"")</f>
        <v>30</v>
      </c>
      <c r="DC170" s="2">
        <f>IFERROR(VLOOKUP($CS$1&amp;'Service PJ'!$D168&amp;'Service PJ'!$B168&amp;'Service PJ'!$A168&amp;"*",'EPA_US9RT techs'!$A$2:$I$1722,9,FALSE),"")</f>
        <v>30</v>
      </c>
      <c r="DD170" s="2">
        <f>IFERROR(VLOOKUP($CS$1&amp;'Service PJ'!$D168&amp;'Service PJ'!$B168&amp;'Service PJ'!$A168&amp;"*",'EPA_US9RT techs'!$A$2:$I$1722,9,FALSE),"")</f>
        <v>30</v>
      </c>
      <c r="DE170" s="2">
        <f>IFERROR(VLOOKUP($CS$1&amp;'Service PJ'!$D168&amp;'Service PJ'!$B168&amp;'Service PJ'!$A168&amp;"*",'EPA_US9RT techs'!$A$2:$I$1722,9,FALSE),"")</f>
        <v>30</v>
      </c>
      <c r="DF170" s="2">
        <f>IFERROR(VLOOKUP($CS$1&amp;'Service PJ'!$D168&amp;'Service PJ'!$B168&amp;'Service PJ'!$A168&amp;"*",'EPA_US9RT techs'!$A$2:$I$1722,9,FALSE),"")</f>
        <v>30</v>
      </c>
      <c r="DG170" s="2">
        <f>IFERROR(VLOOKUP($CS$1&amp;'Service PJ'!$D168&amp;'Service PJ'!$B168&amp;'Service PJ'!$A168&amp;"*",'EPA_US9RT techs'!$A$2:$I$1722,9,FALSE),"")</f>
        <v>30</v>
      </c>
      <c r="DH170" s="2">
        <f>IFERROR(VLOOKUP($CS$1&amp;'Service PJ'!$D168&amp;'Service PJ'!$B168&amp;'Service PJ'!$A168&amp;"*",'EPA_US9RT techs'!$A$2:$I$1722,9,FALSE),"")</f>
        <v>30</v>
      </c>
      <c r="DI170" s="2">
        <f>IFERROR(VLOOKUP($CS$1&amp;'Service PJ'!$D168&amp;'Service PJ'!$B168&amp;'Service PJ'!$A168&amp;"*",'EPA_US9RT techs'!$A$2:$I$1722,9,FALSE),"")</f>
        <v>30</v>
      </c>
      <c r="DJ170" s="2">
        <f>IFERROR(VLOOKUP($CS$1&amp;'Service PJ'!$D168&amp;'Service PJ'!$B168&amp;'Service PJ'!$A168&amp;"*",'EPA_US9RT techs'!$A$2:$I$1722,9,FALSE),"")</f>
        <v>30</v>
      </c>
      <c r="DK170" s="2">
        <f>IFERROR(VLOOKUP($CS$1&amp;'Service PJ'!$D168&amp;'Service PJ'!$B168&amp;'Service PJ'!$A168&amp;"*",'EPA_US9RT techs'!$A$2:$I$1722,9,FALSE),"")</f>
        <v>30</v>
      </c>
      <c r="DL170" s="2">
        <f>IFERROR(VLOOKUP($CS$1&amp;'Service PJ'!$D168&amp;'Service PJ'!$B168&amp;'Service PJ'!$A168&amp;"*",'EPA_US9RT techs'!$A$2:$I$1722,9,FALSE),"")</f>
        <v>30</v>
      </c>
      <c r="DM170" s="2">
        <f>IFERROR(VLOOKUP($CS$1&amp;'Service PJ'!$D168&amp;'Service PJ'!$B168&amp;'Service PJ'!$A168&amp;"*",'EPA_US9RT techs'!$A$2:$I$1722,9,FALSE),"")</f>
        <v>30</v>
      </c>
      <c r="DN170" s="2">
        <f>IFERROR(VLOOKUP($CS$1&amp;'Service PJ'!$D168&amp;'Service PJ'!$B168&amp;'Service PJ'!$A168&amp;"*",'EPA_US9RT techs'!$A$2:$I$1722,9,FALSE),"")</f>
        <v>30</v>
      </c>
      <c r="DO170" s="2">
        <f>IFERROR(VLOOKUP($CS$1&amp;'Service PJ'!$D168&amp;'Service PJ'!$B168&amp;'Service PJ'!$A168&amp;"*",'EPA_US9RT techs'!$A$2:$I$1722,9,FALSE),"")</f>
        <v>30</v>
      </c>
      <c r="DP170" s="2">
        <f>IFERROR(VLOOKUP($CS$1&amp;'Service PJ'!$D168&amp;'Service PJ'!$B168&amp;'Service PJ'!$A168&amp;"*",'EPA_US9RT techs'!$A$2:$I$1722,9,FALSE),"")</f>
        <v>30</v>
      </c>
      <c r="DQ170" s="2">
        <f>IFERROR(VLOOKUP($CS$1&amp;'Service PJ'!$D168&amp;'Service PJ'!$B168&amp;'Service PJ'!$A168&amp;"*",'EPA_US9RT techs'!$A$2:$I$1722,9,FALSE),"")</f>
        <v>30</v>
      </c>
      <c r="DR170" s="2">
        <f>IFERROR(VLOOKUP($CS$1&amp;'Service PJ'!$D168&amp;'Service PJ'!$B168&amp;'Service PJ'!$A168&amp;"*",'EPA_US9RT techs'!$A$2:$I$1722,9,FALSE),"")</f>
        <v>30</v>
      </c>
      <c r="DS170" s="2">
        <f>IFERROR(VLOOKUP($CS$1&amp;'Service PJ'!$D168&amp;'Service PJ'!$B168&amp;'Service PJ'!$A168&amp;"*",'EPA_US9RT techs'!$A$2:$I$1722,9,FALSE),"")</f>
        <v>30</v>
      </c>
      <c r="DT170" s="2">
        <f>IFERROR(VLOOKUP($CS$1&amp;'Service PJ'!$D168&amp;'Service PJ'!$B168&amp;'Service PJ'!$A168&amp;"*",'EPA_US9RT techs'!$A$2:$I$1722,9,FALSE),"")</f>
        <v>30</v>
      </c>
      <c r="DU170" s="2">
        <f>IFERROR(VLOOKUP($CS$1&amp;'Service PJ'!$D168&amp;'Service PJ'!$B168&amp;'Service PJ'!$A168&amp;"*",'EPA_US9RT techs'!$A$2:$I$1722,9,FALSE),"")</f>
        <v>30</v>
      </c>
      <c r="DV170" s="2">
        <f>IFERROR(VLOOKUP($CS$1&amp;'Service PJ'!$D168&amp;'Service PJ'!$B168&amp;'Service PJ'!$A168&amp;"*",'EPA_US9RT techs'!$A$2:$I$1722,9,FALSE),"")</f>
        <v>30</v>
      </c>
      <c r="DW170" s="2">
        <f>IFERROR(VLOOKUP($CS$1&amp;'Service PJ'!$D168&amp;'Service PJ'!$B168&amp;'Service PJ'!$A168&amp;"*",'EPA_US9RT techs'!$A$2:$I$1722,9,FALSE),"")</f>
        <v>30</v>
      </c>
    </row>
    <row r="171" spans="1:127" x14ac:dyDescent="0.45">
      <c r="A171" t="str">
        <f>IF(SUM(B171:R171)=0,"\I:",'Service PJ'!$D169&amp;"_"&amp;'Service PJ'!$E169&amp;"_"&amp;'Service PJ'!$C169)</f>
        <v>\I:</v>
      </c>
      <c r="B171" s="14" t="str">
        <f>IFERROR(VLOOKUP($A$1&amp;'Service PJ'!$D169&amp;'Service PJ'!$B169&amp;'Service PJ'!$A169&amp;"*",'EPA_US9RT techs'!$A$2:$I$1722,9,FALSE),"")</f>
        <v/>
      </c>
      <c r="C171" s="14" t="str">
        <f>IFERROR(VLOOKUP($A$1&amp;'Service PJ'!$D169&amp;'Service PJ'!$B169&amp;'Service PJ'!$A169&amp;"*",'EPA_US9RT techs'!$A$2:$I$1722,9,FALSE),"")</f>
        <v/>
      </c>
      <c r="D171" s="14" t="str">
        <f>IFERROR(VLOOKUP($A$1&amp;'Service PJ'!$D169&amp;'Service PJ'!$B169&amp;'Service PJ'!$A169&amp;"*",'EPA_US9RT techs'!$A$2:$I$1722,9,FALSE),"")</f>
        <v/>
      </c>
      <c r="E171" s="14" t="str">
        <f>IFERROR(VLOOKUP($A$1&amp;'Service PJ'!$D169&amp;'Service PJ'!$B169&amp;'Service PJ'!$A169&amp;"*",'EPA_US9RT techs'!$A$2:$I$1722,9,FALSE),"")</f>
        <v/>
      </c>
      <c r="F171" s="14" t="str">
        <f>IFERROR(VLOOKUP($A$1&amp;'Service PJ'!$D169&amp;'Service PJ'!$B169&amp;'Service PJ'!$A169&amp;"*",'EPA_US9RT techs'!$A$2:$I$1722,9,FALSE),"")</f>
        <v/>
      </c>
      <c r="G171" s="14" t="str">
        <f>IFERROR(VLOOKUP($A$1&amp;'Service PJ'!$D169&amp;'Service PJ'!$B169&amp;'Service PJ'!$A169&amp;"*",'EPA_US9RT techs'!$A$2:$I$1722,9,FALSE),"")</f>
        <v/>
      </c>
      <c r="H171" s="14" t="str">
        <f>IFERROR(VLOOKUP($A$1&amp;'Service PJ'!$D169&amp;'Service PJ'!$B169&amp;'Service PJ'!$A169&amp;"*",'EPA_US9RT techs'!$A$2:$I$1722,9,FALSE),"")</f>
        <v/>
      </c>
      <c r="I171" s="14" t="str">
        <f>IFERROR(VLOOKUP($A$1&amp;'Service PJ'!$D169&amp;'Service PJ'!$B169&amp;'Service PJ'!$A169&amp;"*",'EPA_US9RT techs'!$A$2:$I$1722,9,FALSE),"")</f>
        <v/>
      </c>
      <c r="J171" s="14" t="str">
        <f>IFERROR(VLOOKUP($A$1&amp;'Service PJ'!$D169&amp;'Service PJ'!$B169&amp;'Service PJ'!$A169&amp;"*",'EPA_US9RT techs'!$A$2:$I$1722,9,FALSE),"")</f>
        <v/>
      </c>
      <c r="K171" s="14" t="str">
        <f>IFERROR(VLOOKUP($A$1&amp;'Service PJ'!$D169&amp;'Service PJ'!$B169&amp;'Service PJ'!$A169&amp;"*",'EPA_US9RT techs'!$A$2:$I$1722,9,FALSE),"")</f>
        <v/>
      </c>
      <c r="L171" s="14" t="str">
        <f>IFERROR(VLOOKUP($A$1&amp;'Service PJ'!$D169&amp;'Service PJ'!$B169&amp;'Service PJ'!$A169&amp;"*",'EPA_US9RT techs'!$A$2:$I$1722,9,FALSE),"")</f>
        <v/>
      </c>
      <c r="M171" s="14" t="str">
        <f>IFERROR(VLOOKUP($A$1&amp;'Service PJ'!$D169&amp;'Service PJ'!$B169&amp;'Service PJ'!$A169&amp;"*",'EPA_US9RT techs'!$A$2:$I$1722,9,FALSE),"")</f>
        <v/>
      </c>
      <c r="N171" s="14" t="str">
        <f>IFERROR(VLOOKUP($A$1&amp;'Service PJ'!$D169&amp;'Service PJ'!$B169&amp;'Service PJ'!$A169&amp;"*",'EPA_US9RT techs'!$A$2:$I$1722,9,FALSE),"")</f>
        <v/>
      </c>
      <c r="O171" s="14" t="str">
        <f>IFERROR(VLOOKUP($A$1&amp;'Service PJ'!$D169&amp;'Service PJ'!$B169&amp;'Service PJ'!$A169&amp;"*",'EPA_US9RT techs'!$A$2:$I$1722,9,FALSE),"")</f>
        <v/>
      </c>
      <c r="P171" s="14" t="str">
        <f>IFERROR(VLOOKUP($A$1&amp;'Service PJ'!$D169&amp;'Service PJ'!$B169&amp;'Service PJ'!$A169&amp;"*",'EPA_US9RT techs'!$A$2:$I$1722,9,FALSE),"")</f>
        <v/>
      </c>
      <c r="Q171" s="14" t="str">
        <f>IFERROR(VLOOKUP($A$1&amp;'Service PJ'!$D169&amp;'Service PJ'!$B169&amp;'Service PJ'!$A169&amp;"*",'EPA_US9RT techs'!$A$2:$I$1722,9,FALSE),"")</f>
        <v/>
      </c>
      <c r="R171" s="14" t="str">
        <f>IFERROR(VLOOKUP($A$1&amp;'Service PJ'!$D169&amp;'Service PJ'!$B169&amp;'Service PJ'!$A169&amp;"*",'EPA_US9RT techs'!$A$2:$I$1722,9,FALSE),"")</f>
        <v/>
      </c>
      <c r="S171" s="14" t="str">
        <f>IFERROR(VLOOKUP($A$1&amp;'Service PJ'!$D169&amp;'Service PJ'!$B169&amp;'Service PJ'!$A169&amp;"*",'EPA_US9RT techs'!$A$2:$I$1722,9,FALSE),"")</f>
        <v/>
      </c>
      <c r="T171" s="14" t="str">
        <f>IFERROR(VLOOKUP($A$1&amp;'Service PJ'!$D169&amp;'Service PJ'!$B169&amp;'Service PJ'!$A169&amp;"*",'EPA_US9RT techs'!$A$2:$I$1722,9,FALSE),"")</f>
        <v/>
      </c>
      <c r="U171" s="14" t="str">
        <f>IFERROR(VLOOKUP($A$1&amp;'Service PJ'!$D169&amp;'Service PJ'!$B169&amp;'Service PJ'!$A169&amp;"*",'EPA_US9RT techs'!$A$2:$I$1722,9,FALSE),"")</f>
        <v/>
      </c>
      <c r="V171" s="14" t="str">
        <f>IFERROR(VLOOKUP($A$1&amp;'Service PJ'!$D169&amp;'Service PJ'!$B169&amp;'Service PJ'!$A169&amp;"*",'EPA_US9RT techs'!$A$2:$I$1722,9,FALSE),"")</f>
        <v/>
      </c>
      <c r="W171" s="14" t="str">
        <f>IFERROR(VLOOKUP($A$1&amp;'Service PJ'!$D169&amp;'Service PJ'!$B169&amp;'Service PJ'!$A169&amp;"*",'EPA_US9RT techs'!$A$2:$I$1722,9,FALSE),"")</f>
        <v/>
      </c>
      <c r="X171" s="14" t="str">
        <f>IFERROR(VLOOKUP($A$1&amp;'Service PJ'!$D169&amp;'Service PJ'!$B169&amp;'Service PJ'!$A169&amp;"*",'EPA_US9RT techs'!$A$2:$I$1722,9,FALSE),"")</f>
        <v/>
      </c>
      <c r="Y171" s="14" t="str">
        <f>IFERROR(VLOOKUP($A$1&amp;'Service PJ'!$D169&amp;'Service PJ'!$B169&amp;'Service PJ'!$A169&amp;"*",'EPA_US9RT techs'!$A$2:$I$1722,9,FALSE),"")</f>
        <v/>
      </c>
      <c r="Z171" s="14" t="str">
        <f>IFERROR(VLOOKUP($A$1&amp;'Service PJ'!$D169&amp;'Service PJ'!$B169&amp;'Service PJ'!$A169&amp;"*",'EPA_US9RT techs'!$A$2:$I$1722,9,FALSE),"")</f>
        <v/>
      </c>
      <c r="AA171" s="14" t="str">
        <f>IFERROR(VLOOKUP($A$1&amp;'Service PJ'!$D169&amp;'Service PJ'!$B169&amp;'Service PJ'!$A169&amp;"*",'EPA_US9RT techs'!$A$2:$I$1722,9,FALSE),"")</f>
        <v/>
      </c>
      <c r="AB171" s="14" t="str">
        <f>IFERROR(VLOOKUP($A$1&amp;'Service PJ'!$D169&amp;'Service PJ'!$B169&amp;'Service PJ'!$A169&amp;"*",'EPA_US9RT techs'!$A$2:$I$1722,9,FALSE),"")</f>
        <v/>
      </c>
      <c r="AC171" s="14" t="str">
        <f>IFERROR(VLOOKUP($A$1&amp;'Service PJ'!$D169&amp;'Service PJ'!$B169&amp;'Service PJ'!$A169&amp;"*",'EPA_US9RT techs'!$A$2:$I$1722,9,FALSE),"")</f>
        <v/>
      </c>
      <c r="AD171" s="14" t="str">
        <f>IFERROR(VLOOKUP($A$1&amp;'Service PJ'!$D169&amp;'Service PJ'!$B169&amp;'Service PJ'!$A169&amp;"*",'EPA_US9RT techs'!$A$2:$I$1722,9,FALSE),"")</f>
        <v/>
      </c>
      <c r="AE171" s="14" t="str">
        <f>IFERROR(VLOOKUP($A$1&amp;'Service PJ'!$D169&amp;'Service PJ'!$B169&amp;'Service PJ'!$A169&amp;"*",'EPA_US9RT techs'!$A$2:$I$1722,9,FALSE),"")</f>
        <v/>
      </c>
      <c r="AG171" t="str">
        <f>IF(SUM(AH171:AX171)=0,"\I:",'Service PJ'!$D169&amp;"_"&amp;'Service PJ'!$E169&amp;"_"&amp;'Service PJ'!$C169)</f>
        <v>\I:</v>
      </c>
      <c r="AH171" s="14" t="str">
        <f>IFERROR(VLOOKUP($AG$1&amp;'Service PJ'!$D169&amp;'Service PJ'!$B169&amp;'Service PJ'!$A169&amp;"*",'EPA_US9RT techs'!$A$2:$I$1722,9,FALSE),"")</f>
        <v/>
      </c>
      <c r="AI171" s="14" t="str">
        <f>IFERROR(VLOOKUP($AG$1&amp;'Service PJ'!$D169&amp;'Service PJ'!$B169&amp;'Service PJ'!$A169&amp;"*",'EPA_US9RT techs'!$A$2:$I$1722,9,FALSE),"")</f>
        <v/>
      </c>
      <c r="AJ171" s="14" t="str">
        <f>IFERROR(VLOOKUP($AG$1&amp;'Service PJ'!$D169&amp;'Service PJ'!$B169&amp;'Service PJ'!$A169&amp;"*",'EPA_US9RT techs'!$A$2:$I$1722,9,FALSE),"")</f>
        <v/>
      </c>
      <c r="AK171" s="14" t="str">
        <f>IFERROR(VLOOKUP($AG$1&amp;'Service PJ'!$D169&amp;'Service PJ'!$B169&amp;'Service PJ'!$A169&amp;"*",'EPA_US9RT techs'!$A$2:$I$1722,9,FALSE),"")</f>
        <v/>
      </c>
      <c r="AL171" s="14" t="str">
        <f>IFERROR(VLOOKUP($AG$1&amp;'Service PJ'!$D169&amp;'Service PJ'!$B169&amp;'Service PJ'!$A169&amp;"*",'EPA_US9RT techs'!$A$2:$I$1722,9,FALSE),"")</f>
        <v/>
      </c>
      <c r="AM171" s="14" t="str">
        <f>IFERROR(VLOOKUP($AG$1&amp;'Service PJ'!$D169&amp;'Service PJ'!$B169&amp;'Service PJ'!$A169&amp;"*",'EPA_US9RT techs'!$A$2:$I$1722,9,FALSE),"")</f>
        <v/>
      </c>
      <c r="AN171" s="14" t="str">
        <f>IFERROR(VLOOKUP($AG$1&amp;'Service PJ'!$D169&amp;'Service PJ'!$B169&amp;'Service PJ'!$A169&amp;"*",'EPA_US9RT techs'!$A$2:$I$1722,9,FALSE),"")</f>
        <v/>
      </c>
      <c r="AO171" s="14" t="str">
        <f>IFERROR(VLOOKUP($AG$1&amp;'Service PJ'!$D169&amp;'Service PJ'!$B169&amp;'Service PJ'!$A169&amp;"*",'EPA_US9RT techs'!$A$2:$I$1722,9,FALSE),"")</f>
        <v/>
      </c>
      <c r="AP171" s="14" t="str">
        <f>IFERROR(VLOOKUP($AG$1&amp;'Service PJ'!$D169&amp;'Service PJ'!$B169&amp;'Service PJ'!$A169&amp;"*",'EPA_US9RT techs'!$A$2:$I$1722,9,FALSE),"")</f>
        <v/>
      </c>
      <c r="AQ171" s="14" t="str">
        <f>IFERROR(VLOOKUP($AG$1&amp;'Service PJ'!$D169&amp;'Service PJ'!$B169&amp;'Service PJ'!$A169&amp;"*",'EPA_US9RT techs'!$A$2:$I$1722,9,FALSE),"")</f>
        <v/>
      </c>
      <c r="AR171" s="14" t="str">
        <f>IFERROR(VLOOKUP($AG$1&amp;'Service PJ'!$D169&amp;'Service PJ'!$B169&amp;'Service PJ'!$A169&amp;"*",'EPA_US9RT techs'!$A$2:$I$1722,9,FALSE),"")</f>
        <v/>
      </c>
      <c r="AS171" s="14" t="str">
        <f>IFERROR(VLOOKUP($AG$1&amp;'Service PJ'!$D169&amp;'Service PJ'!$B169&amp;'Service PJ'!$A169&amp;"*",'EPA_US9RT techs'!$A$2:$I$1722,9,FALSE),"")</f>
        <v/>
      </c>
      <c r="AT171" s="14" t="str">
        <f>IFERROR(VLOOKUP($AG$1&amp;'Service PJ'!$D169&amp;'Service PJ'!$B169&amp;'Service PJ'!$A169&amp;"*",'EPA_US9RT techs'!$A$2:$I$1722,9,FALSE),"")</f>
        <v/>
      </c>
      <c r="AU171" s="14" t="str">
        <f>IFERROR(VLOOKUP($AG$1&amp;'Service PJ'!$D169&amp;'Service PJ'!$B169&amp;'Service PJ'!$A169&amp;"*",'EPA_US9RT techs'!$A$2:$I$1722,9,FALSE),"")</f>
        <v/>
      </c>
      <c r="AV171" s="14" t="str">
        <f>IFERROR(VLOOKUP($AG$1&amp;'Service PJ'!$D169&amp;'Service PJ'!$B169&amp;'Service PJ'!$A169&amp;"*",'EPA_US9RT techs'!$A$2:$I$1722,9,FALSE),"")</f>
        <v/>
      </c>
      <c r="AW171" s="14" t="str">
        <f>IFERROR(VLOOKUP($AG$1&amp;'Service PJ'!$D169&amp;'Service PJ'!$B169&amp;'Service PJ'!$A169&amp;"*",'EPA_US9RT techs'!$A$2:$I$1722,9,FALSE),"")</f>
        <v/>
      </c>
      <c r="AX171" s="14" t="str">
        <f>IFERROR(VLOOKUP($AG$1&amp;'Service PJ'!$D169&amp;'Service PJ'!$B169&amp;'Service PJ'!$A169&amp;"*",'EPA_US9RT techs'!$A$2:$I$1722,9,FALSE),"")</f>
        <v/>
      </c>
      <c r="AY171" s="14" t="str">
        <f>IFERROR(VLOOKUP($AG$1&amp;'Service PJ'!$D169&amp;'Service PJ'!$B169&amp;'Service PJ'!$A169&amp;"*",'EPA_US9RT techs'!$A$2:$I$1722,9,FALSE),"")</f>
        <v/>
      </c>
      <c r="AZ171" s="14" t="str">
        <f>IFERROR(VLOOKUP($AG$1&amp;'Service PJ'!$D169&amp;'Service PJ'!$B169&amp;'Service PJ'!$A169&amp;"*",'EPA_US9RT techs'!$A$2:$I$1722,9,FALSE),"")</f>
        <v/>
      </c>
      <c r="BA171" s="14" t="str">
        <f>IFERROR(VLOOKUP($AG$1&amp;'Service PJ'!$D169&amp;'Service PJ'!$B169&amp;'Service PJ'!$A169&amp;"*",'EPA_US9RT techs'!$A$2:$I$1722,9,FALSE),"")</f>
        <v/>
      </c>
      <c r="BB171" s="14" t="str">
        <f>IFERROR(VLOOKUP($AG$1&amp;'Service PJ'!$D169&amp;'Service PJ'!$B169&amp;'Service PJ'!$A169&amp;"*",'EPA_US9RT techs'!$A$2:$I$1722,9,FALSE),"")</f>
        <v/>
      </c>
      <c r="BC171" s="14" t="str">
        <f>IFERROR(VLOOKUP($AG$1&amp;'Service PJ'!$D169&amp;'Service PJ'!$B169&amp;'Service PJ'!$A169&amp;"*",'EPA_US9RT techs'!$A$2:$I$1722,9,FALSE),"")</f>
        <v/>
      </c>
      <c r="BD171" s="14" t="str">
        <f>IFERROR(VLOOKUP($AG$1&amp;'Service PJ'!$D169&amp;'Service PJ'!$B169&amp;'Service PJ'!$A169&amp;"*",'EPA_US9RT techs'!$A$2:$I$1722,9,FALSE),"")</f>
        <v/>
      </c>
      <c r="BE171" s="14" t="str">
        <f>IFERROR(VLOOKUP($AG$1&amp;'Service PJ'!$D169&amp;'Service PJ'!$B169&amp;'Service PJ'!$A169&amp;"*",'EPA_US9RT techs'!$A$2:$I$1722,9,FALSE),"")</f>
        <v/>
      </c>
      <c r="BF171" s="14" t="str">
        <f>IFERROR(VLOOKUP($AG$1&amp;'Service PJ'!$D169&amp;'Service PJ'!$B169&amp;'Service PJ'!$A169&amp;"*",'EPA_US9RT techs'!$A$2:$I$1722,9,FALSE),"")</f>
        <v/>
      </c>
      <c r="BG171" s="14" t="str">
        <f>IFERROR(VLOOKUP($AG$1&amp;'Service PJ'!$D169&amp;'Service PJ'!$B169&amp;'Service PJ'!$A169&amp;"*",'EPA_US9RT techs'!$A$2:$I$1722,9,FALSE),"")</f>
        <v/>
      </c>
      <c r="BH171" s="14" t="str">
        <f>IFERROR(VLOOKUP($AG$1&amp;'Service PJ'!$D169&amp;'Service PJ'!$B169&amp;'Service PJ'!$A169&amp;"*",'EPA_US9RT techs'!$A$2:$I$1722,9,FALSE),"")</f>
        <v/>
      </c>
      <c r="BI171" s="14" t="str">
        <f>IFERROR(VLOOKUP($AG$1&amp;'Service PJ'!$D169&amp;'Service PJ'!$B169&amp;'Service PJ'!$A169&amp;"*",'EPA_US9RT techs'!$A$2:$I$1722,9,FALSE),"")</f>
        <v/>
      </c>
      <c r="BJ171" s="14" t="str">
        <f>IFERROR(VLOOKUP($AG$1&amp;'Service PJ'!$D169&amp;'Service PJ'!$B169&amp;'Service PJ'!$A169&amp;"*",'EPA_US9RT techs'!$A$2:$I$1722,9,FALSE),"")</f>
        <v/>
      </c>
      <c r="BK171" s="14" t="str">
        <f>IFERROR(VLOOKUP($AG$1&amp;'Service PJ'!$D169&amp;'Service PJ'!$B169&amp;'Service PJ'!$A169&amp;"*",'EPA_US9RT techs'!$A$2:$I$1722,9,FALSE),"")</f>
        <v/>
      </c>
      <c r="BM171" t="str">
        <f>IF(SUM(BN171:CD171)=0,"\I:",'Service PJ'!$D169&amp;"_"&amp;'Service PJ'!$E169&amp;"_"&amp;'Service PJ'!$C169)</f>
        <v>\I:</v>
      </c>
      <c r="BN171" s="14" t="str">
        <f>IFERROR(VLOOKUP($BM$1&amp;'Service PJ'!$D169&amp;'Service PJ'!$B169&amp;'Service PJ'!$A169&amp;"*",'EPA_US9RT techs'!$A$2:$I$1722,9,FALSE),"")</f>
        <v/>
      </c>
      <c r="BO171" s="14" t="str">
        <f>IFERROR(VLOOKUP($BM$1&amp;'Service PJ'!$D169&amp;'Service PJ'!$B169&amp;'Service PJ'!$A169&amp;"*",'EPA_US9RT techs'!$A$2:$I$1722,9,FALSE),"")</f>
        <v/>
      </c>
      <c r="BP171" s="14" t="str">
        <f>IFERROR(VLOOKUP($BM$1&amp;'Service PJ'!$D169&amp;'Service PJ'!$B169&amp;'Service PJ'!$A169&amp;"*",'EPA_US9RT techs'!$A$2:$I$1722,9,FALSE),"")</f>
        <v/>
      </c>
      <c r="BQ171" s="14" t="str">
        <f>IFERROR(VLOOKUP($BM$1&amp;'Service PJ'!$D169&amp;'Service PJ'!$B169&amp;'Service PJ'!$A169&amp;"*",'EPA_US9RT techs'!$A$2:$I$1722,9,FALSE),"")</f>
        <v/>
      </c>
      <c r="BR171" s="14" t="str">
        <f>IFERROR(VLOOKUP($BM$1&amp;'Service PJ'!$D169&amp;'Service PJ'!$B169&amp;'Service PJ'!$A169&amp;"*",'EPA_US9RT techs'!$A$2:$I$1722,9,FALSE),"")</f>
        <v/>
      </c>
      <c r="BS171" s="14" t="str">
        <f>IFERROR(VLOOKUP($BM$1&amp;'Service PJ'!$D169&amp;'Service PJ'!$B169&amp;'Service PJ'!$A169&amp;"*",'EPA_US9RT techs'!$A$2:$I$1722,9,FALSE),"")</f>
        <v/>
      </c>
      <c r="BT171" s="14" t="str">
        <f>IFERROR(VLOOKUP($BM$1&amp;'Service PJ'!$D169&amp;'Service PJ'!$B169&amp;'Service PJ'!$A169&amp;"*",'EPA_US9RT techs'!$A$2:$I$1722,9,FALSE),"")</f>
        <v/>
      </c>
      <c r="BU171" s="14" t="str">
        <f>IFERROR(VLOOKUP($BM$1&amp;'Service PJ'!$D169&amp;'Service PJ'!$B169&amp;'Service PJ'!$A169&amp;"*",'EPA_US9RT techs'!$A$2:$I$1722,9,FALSE),"")</f>
        <v/>
      </c>
      <c r="BV171" s="14" t="str">
        <f>IFERROR(VLOOKUP($BM$1&amp;'Service PJ'!$D169&amp;'Service PJ'!$B169&amp;'Service PJ'!$A169&amp;"*",'EPA_US9RT techs'!$A$2:$I$1722,9,FALSE),"")</f>
        <v/>
      </c>
      <c r="BW171" s="14" t="str">
        <f>IFERROR(VLOOKUP($BM$1&amp;'Service PJ'!$D169&amp;'Service PJ'!$B169&amp;'Service PJ'!$A169&amp;"*",'EPA_US9RT techs'!$A$2:$I$1722,9,FALSE),"")</f>
        <v/>
      </c>
      <c r="BX171" s="14" t="str">
        <f>IFERROR(VLOOKUP($BM$1&amp;'Service PJ'!$D169&amp;'Service PJ'!$B169&amp;'Service PJ'!$A169&amp;"*",'EPA_US9RT techs'!$A$2:$I$1722,9,FALSE),"")</f>
        <v/>
      </c>
      <c r="BY171" s="14" t="str">
        <f>IFERROR(VLOOKUP($BM$1&amp;'Service PJ'!$D169&amp;'Service PJ'!$B169&amp;'Service PJ'!$A169&amp;"*",'EPA_US9RT techs'!$A$2:$I$1722,9,FALSE),"")</f>
        <v/>
      </c>
      <c r="BZ171" s="14" t="str">
        <f>IFERROR(VLOOKUP($BM$1&amp;'Service PJ'!$D169&amp;'Service PJ'!$B169&amp;'Service PJ'!$A169&amp;"*",'EPA_US9RT techs'!$A$2:$I$1722,9,FALSE),"")</f>
        <v/>
      </c>
      <c r="CA171" s="14" t="str">
        <f>IFERROR(VLOOKUP($BM$1&amp;'Service PJ'!$D169&amp;'Service PJ'!$B169&amp;'Service PJ'!$A169&amp;"*",'EPA_US9RT techs'!$A$2:$I$1722,9,FALSE),"")</f>
        <v/>
      </c>
      <c r="CB171" s="14" t="str">
        <f>IFERROR(VLOOKUP($BM$1&amp;'Service PJ'!$D169&amp;'Service PJ'!$B169&amp;'Service PJ'!$A169&amp;"*",'EPA_US9RT techs'!$A$2:$I$1722,9,FALSE),"")</f>
        <v/>
      </c>
      <c r="CC171" s="14" t="str">
        <f>IFERROR(VLOOKUP($BM$1&amp;'Service PJ'!$D169&amp;'Service PJ'!$B169&amp;'Service PJ'!$A169&amp;"*",'EPA_US9RT techs'!$A$2:$I$1722,9,FALSE),"")</f>
        <v/>
      </c>
      <c r="CD171" s="14" t="str">
        <f>IFERROR(VLOOKUP($BM$1&amp;'Service PJ'!$D169&amp;'Service PJ'!$B169&amp;'Service PJ'!$A169&amp;"*",'EPA_US9RT techs'!$A$2:$I$1722,9,FALSE),"")</f>
        <v/>
      </c>
      <c r="CE171" s="14" t="str">
        <f>IFERROR(VLOOKUP($BM$1&amp;'Service PJ'!$D169&amp;'Service PJ'!$B169&amp;'Service PJ'!$A169&amp;"*",'EPA_US9RT techs'!$A$2:$I$1722,9,FALSE),"")</f>
        <v/>
      </c>
      <c r="CF171" s="14" t="str">
        <f>IFERROR(VLOOKUP($BM$1&amp;'Service PJ'!$D169&amp;'Service PJ'!$B169&amp;'Service PJ'!$A169&amp;"*",'EPA_US9RT techs'!$A$2:$I$1722,9,FALSE),"")</f>
        <v/>
      </c>
      <c r="CG171" s="14" t="str">
        <f>IFERROR(VLOOKUP($BM$1&amp;'Service PJ'!$D169&amp;'Service PJ'!$B169&amp;'Service PJ'!$A169&amp;"*",'EPA_US9RT techs'!$A$2:$I$1722,9,FALSE),"")</f>
        <v/>
      </c>
      <c r="CH171" s="14" t="str">
        <f>IFERROR(VLOOKUP($BM$1&amp;'Service PJ'!$D169&amp;'Service PJ'!$B169&amp;'Service PJ'!$A169&amp;"*",'EPA_US9RT techs'!$A$2:$I$1722,9,FALSE),"")</f>
        <v/>
      </c>
      <c r="CI171" s="14" t="str">
        <f>IFERROR(VLOOKUP($BM$1&amp;'Service PJ'!$D169&amp;'Service PJ'!$B169&amp;'Service PJ'!$A169&amp;"*",'EPA_US9RT techs'!$A$2:$I$1722,9,FALSE),"")</f>
        <v/>
      </c>
      <c r="CJ171" s="14" t="str">
        <f>IFERROR(VLOOKUP($BM$1&amp;'Service PJ'!$D169&amp;'Service PJ'!$B169&amp;'Service PJ'!$A169&amp;"*",'EPA_US9RT techs'!$A$2:$I$1722,9,FALSE),"")</f>
        <v/>
      </c>
      <c r="CK171" s="14" t="str">
        <f>IFERROR(VLOOKUP($BM$1&amp;'Service PJ'!$D169&amp;'Service PJ'!$B169&amp;'Service PJ'!$A169&amp;"*",'EPA_US9RT techs'!$A$2:$I$1722,9,FALSE),"")</f>
        <v/>
      </c>
      <c r="CL171" s="14" t="str">
        <f>IFERROR(VLOOKUP($BM$1&amp;'Service PJ'!$D169&amp;'Service PJ'!$B169&amp;'Service PJ'!$A169&amp;"*",'EPA_US9RT techs'!$A$2:$I$1722,9,FALSE),"")</f>
        <v/>
      </c>
      <c r="CM171" s="14" t="str">
        <f>IFERROR(VLOOKUP($BM$1&amp;'Service PJ'!$D169&amp;'Service PJ'!$B169&amp;'Service PJ'!$A169&amp;"*",'EPA_US9RT techs'!$A$2:$I$1722,9,FALSE),"")</f>
        <v/>
      </c>
      <c r="CN171" s="14" t="str">
        <f>IFERROR(VLOOKUP($BM$1&amp;'Service PJ'!$D169&amp;'Service PJ'!$B169&amp;'Service PJ'!$A169&amp;"*",'EPA_US9RT techs'!$A$2:$I$1722,9,FALSE),"")</f>
        <v/>
      </c>
      <c r="CO171" s="14" t="str">
        <f>IFERROR(VLOOKUP($BM$1&amp;'Service PJ'!$D169&amp;'Service PJ'!$B169&amp;'Service PJ'!$A169&amp;"*",'EPA_US9RT techs'!$A$2:$I$1722,9,FALSE),"")</f>
        <v/>
      </c>
      <c r="CP171" s="14" t="str">
        <f>IFERROR(VLOOKUP($BM$1&amp;'Service PJ'!$D169&amp;'Service PJ'!$B169&amp;'Service PJ'!$A169&amp;"*",'EPA_US9RT techs'!$A$2:$I$1722,9,FALSE),"")</f>
        <v/>
      </c>
      <c r="CQ171" s="14" t="str">
        <f>IFERROR(VLOOKUP($BM$1&amp;'Service PJ'!$D169&amp;'Service PJ'!$B169&amp;'Service PJ'!$A169&amp;"*",'EPA_US9RT techs'!$A$2:$I$1722,9,FALSE),"")</f>
        <v/>
      </c>
      <c r="CS171" t="str">
        <f>IF(SUM(CT171:DJ171)=0,"\I:",'Service PJ'!$D169&amp;"_"&amp;'Service PJ'!$E169&amp;"_"&amp;'Service PJ'!$C169)</f>
        <v>ITM_OTH_OIL</v>
      </c>
      <c r="CT171" s="2">
        <f>IFERROR(VLOOKUP($CS$1&amp;'Service PJ'!$D169&amp;'Service PJ'!$B169&amp;'Service PJ'!$A169&amp;"*",'EPA_US9RT techs'!$A$2:$I$1722,9,FALSE),"")</f>
        <v>30</v>
      </c>
      <c r="CU171" s="2">
        <f>IFERROR(VLOOKUP($CS$1&amp;'Service PJ'!$D169&amp;'Service PJ'!$B169&amp;'Service PJ'!$A169&amp;"*",'EPA_US9RT techs'!$A$2:$I$1722,9,FALSE),"")</f>
        <v>30</v>
      </c>
      <c r="CV171" s="2">
        <f>IFERROR(VLOOKUP($CS$1&amp;'Service PJ'!$D169&amp;'Service PJ'!$B169&amp;'Service PJ'!$A169&amp;"*",'EPA_US9RT techs'!$A$2:$I$1722,9,FALSE),"")</f>
        <v>30</v>
      </c>
      <c r="CW171" s="2">
        <f>IFERROR(VLOOKUP($CS$1&amp;'Service PJ'!$D169&amp;'Service PJ'!$B169&amp;'Service PJ'!$A169&amp;"*",'EPA_US9RT techs'!$A$2:$I$1722,9,FALSE),"")</f>
        <v>30</v>
      </c>
      <c r="CX171" s="2">
        <f>IFERROR(VLOOKUP($CS$1&amp;'Service PJ'!$D169&amp;'Service PJ'!$B169&amp;'Service PJ'!$A169&amp;"*",'EPA_US9RT techs'!$A$2:$I$1722,9,FALSE),"")</f>
        <v>30</v>
      </c>
      <c r="CY171" s="2">
        <f>IFERROR(VLOOKUP($CS$1&amp;'Service PJ'!$D169&amp;'Service PJ'!$B169&amp;'Service PJ'!$A169&amp;"*",'EPA_US9RT techs'!$A$2:$I$1722,9,FALSE),"")</f>
        <v>30</v>
      </c>
      <c r="CZ171" s="2">
        <f>IFERROR(VLOOKUP($CS$1&amp;'Service PJ'!$D169&amp;'Service PJ'!$B169&amp;'Service PJ'!$A169&amp;"*",'EPA_US9RT techs'!$A$2:$I$1722,9,FALSE),"")</f>
        <v>30</v>
      </c>
      <c r="DA171" s="2">
        <f>IFERROR(VLOOKUP($CS$1&amp;'Service PJ'!$D169&amp;'Service PJ'!$B169&amp;'Service PJ'!$A169&amp;"*",'EPA_US9RT techs'!$A$2:$I$1722,9,FALSE),"")</f>
        <v>30</v>
      </c>
      <c r="DB171" s="2">
        <f>IFERROR(VLOOKUP($CS$1&amp;'Service PJ'!$D169&amp;'Service PJ'!$B169&amp;'Service PJ'!$A169&amp;"*",'EPA_US9RT techs'!$A$2:$I$1722,9,FALSE),"")</f>
        <v>30</v>
      </c>
      <c r="DC171" s="2">
        <f>IFERROR(VLOOKUP($CS$1&amp;'Service PJ'!$D169&amp;'Service PJ'!$B169&amp;'Service PJ'!$A169&amp;"*",'EPA_US9RT techs'!$A$2:$I$1722,9,FALSE),"")</f>
        <v>30</v>
      </c>
      <c r="DD171" s="2">
        <f>IFERROR(VLOOKUP($CS$1&amp;'Service PJ'!$D169&amp;'Service PJ'!$B169&amp;'Service PJ'!$A169&amp;"*",'EPA_US9RT techs'!$A$2:$I$1722,9,FALSE),"")</f>
        <v>30</v>
      </c>
      <c r="DE171" s="2">
        <f>IFERROR(VLOOKUP($CS$1&amp;'Service PJ'!$D169&amp;'Service PJ'!$B169&amp;'Service PJ'!$A169&amp;"*",'EPA_US9RT techs'!$A$2:$I$1722,9,FALSE),"")</f>
        <v>30</v>
      </c>
      <c r="DF171" s="2">
        <f>IFERROR(VLOOKUP($CS$1&amp;'Service PJ'!$D169&amp;'Service PJ'!$B169&amp;'Service PJ'!$A169&amp;"*",'EPA_US9RT techs'!$A$2:$I$1722,9,FALSE),"")</f>
        <v>30</v>
      </c>
      <c r="DG171" s="2">
        <f>IFERROR(VLOOKUP($CS$1&amp;'Service PJ'!$D169&amp;'Service PJ'!$B169&amp;'Service PJ'!$A169&amp;"*",'EPA_US9RT techs'!$A$2:$I$1722,9,FALSE),"")</f>
        <v>30</v>
      </c>
      <c r="DH171" s="2">
        <f>IFERROR(VLOOKUP($CS$1&amp;'Service PJ'!$D169&amp;'Service PJ'!$B169&amp;'Service PJ'!$A169&amp;"*",'EPA_US9RT techs'!$A$2:$I$1722,9,FALSE),"")</f>
        <v>30</v>
      </c>
      <c r="DI171" s="2">
        <f>IFERROR(VLOOKUP($CS$1&amp;'Service PJ'!$D169&amp;'Service PJ'!$B169&amp;'Service PJ'!$A169&amp;"*",'EPA_US9RT techs'!$A$2:$I$1722,9,FALSE),"")</f>
        <v>30</v>
      </c>
      <c r="DJ171" s="2">
        <f>IFERROR(VLOOKUP($CS$1&amp;'Service PJ'!$D169&amp;'Service PJ'!$B169&amp;'Service PJ'!$A169&amp;"*",'EPA_US9RT techs'!$A$2:$I$1722,9,FALSE),"")</f>
        <v>30</v>
      </c>
      <c r="DK171" s="2">
        <f>IFERROR(VLOOKUP($CS$1&amp;'Service PJ'!$D169&amp;'Service PJ'!$B169&amp;'Service PJ'!$A169&amp;"*",'EPA_US9RT techs'!$A$2:$I$1722,9,FALSE),"")</f>
        <v>30</v>
      </c>
      <c r="DL171" s="2">
        <f>IFERROR(VLOOKUP($CS$1&amp;'Service PJ'!$D169&amp;'Service PJ'!$B169&amp;'Service PJ'!$A169&amp;"*",'EPA_US9RT techs'!$A$2:$I$1722,9,FALSE),"")</f>
        <v>30</v>
      </c>
      <c r="DM171" s="2">
        <f>IFERROR(VLOOKUP($CS$1&amp;'Service PJ'!$D169&amp;'Service PJ'!$B169&amp;'Service PJ'!$A169&amp;"*",'EPA_US9RT techs'!$A$2:$I$1722,9,FALSE),"")</f>
        <v>30</v>
      </c>
      <c r="DN171" s="2">
        <f>IFERROR(VLOOKUP($CS$1&amp;'Service PJ'!$D169&amp;'Service PJ'!$B169&amp;'Service PJ'!$A169&amp;"*",'EPA_US9RT techs'!$A$2:$I$1722,9,FALSE),"")</f>
        <v>30</v>
      </c>
      <c r="DO171" s="2">
        <f>IFERROR(VLOOKUP($CS$1&amp;'Service PJ'!$D169&amp;'Service PJ'!$B169&amp;'Service PJ'!$A169&amp;"*",'EPA_US9RT techs'!$A$2:$I$1722,9,FALSE),"")</f>
        <v>30</v>
      </c>
      <c r="DP171" s="2">
        <f>IFERROR(VLOOKUP($CS$1&amp;'Service PJ'!$D169&amp;'Service PJ'!$B169&amp;'Service PJ'!$A169&amp;"*",'EPA_US9RT techs'!$A$2:$I$1722,9,FALSE),"")</f>
        <v>30</v>
      </c>
      <c r="DQ171" s="2">
        <f>IFERROR(VLOOKUP($CS$1&amp;'Service PJ'!$D169&amp;'Service PJ'!$B169&amp;'Service PJ'!$A169&amp;"*",'EPA_US9RT techs'!$A$2:$I$1722,9,FALSE),"")</f>
        <v>30</v>
      </c>
      <c r="DR171" s="2">
        <f>IFERROR(VLOOKUP($CS$1&amp;'Service PJ'!$D169&amp;'Service PJ'!$B169&amp;'Service PJ'!$A169&amp;"*",'EPA_US9RT techs'!$A$2:$I$1722,9,FALSE),"")</f>
        <v>30</v>
      </c>
      <c r="DS171" s="2">
        <f>IFERROR(VLOOKUP($CS$1&amp;'Service PJ'!$D169&amp;'Service PJ'!$B169&amp;'Service PJ'!$A169&amp;"*",'EPA_US9RT techs'!$A$2:$I$1722,9,FALSE),"")</f>
        <v>30</v>
      </c>
      <c r="DT171" s="2">
        <f>IFERROR(VLOOKUP($CS$1&amp;'Service PJ'!$D169&amp;'Service PJ'!$B169&amp;'Service PJ'!$A169&amp;"*",'EPA_US9RT techs'!$A$2:$I$1722,9,FALSE),"")</f>
        <v>30</v>
      </c>
      <c r="DU171" s="2">
        <f>IFERROR(VLOOKUP($CS$1&amp;'Service PJ'!$D169&amp;'Service PJ'!$B169&amp;'Service PJ'!$A169&amp;"*",'EPA_US9RT techs'!$A$2:$I$1722,9,FALSE),"")</f>
        <v>30</v>
      </c>
      <c r="DV171" s="2">
        <f>IFERROR(VLOOKUP($CS$1&amp;'Service PJ'!$D169&amp;'Service PJ'!$B169&amp;'Service PJ'!$A169&amp;"*",'EPA_US9RT techs'!$A$2:$I$1722,9,FALSE),"")</f>
        <v>30</v>
      </c>
      <c r="DW171" s="2">
        <f>IFERROR(VLOOKUP($CS$1&amp;'Service PJ'!$D169&amp;'Service PJ'!$B169&amp;'Service PJ'!$A169&amp;"*",'EPA_US9RT techs'!$A$2:$I$1722,9,FALSE),"")</f>
        <v>30</v>
      </c>
    </row>
    <row r="172" spans="1:127" x14ac:dyDescent="0.45">
      <c r="A172" t="str">
        <f>IF(SUM(B172:R172)=0,"\I:",'Service PJ'!$D170&amp;"_"&amp;'Service PJ'!$E170&amp;"_"&amp;'Service PJ'!$C170)</f>
        <v>\I:</v>
      </c>
      <c r="B172" s="14" t="str">
        <f>IFERROR(VLOOKUP($A$1&amp;'Service PJ'!$D170&amp;'Service PJ'!$B170&amp;'Service PJ'!$A170&amp;"*",'EPA_US9RT techs'!$A$2:$I$1722,9,FALSE),"")</f>
        <v/>
      </c>
      <c r="C172" s="14" t="str">
        <f>IFERROR(VLOOKUP($A$1&amp;'Service PJ'!$D170&amp;'Service PJ'!$B170&amp;'Service PJ'!$A170&amp;"*",'EPA_US9RT techs'!$A$2:$I$1722,9,FALSE),"")</f>
        <v/>
      </c>
      <c r="D172" s="14" t="str">
        <f>IFERROR(VLOOKUP($A$1&amp;'Service PJ'!$D170&amp;'Service PJ'!$B170&amp;'Service PJ'!$A170&amp;"*",'EPA_US9RT techs'!$A$2:$I$1722,9,FALSE),"")</f>
        <v/>
      </c>
      <c r="E172" s="14" t="str">
        <f>IFERROR(VLOOKUP($A$1&amp;'Service PJ'!$D170&amp;'Service PJ'!$B170&amp;'Service PJ'!$A170&amp;"*",'EPA_US9RT techs'!$A$2:$I$1722,9,FALSE),"")</f>
        <v/>
      </c>
      <c r="F172" s="14" t="str">
        <f>IFERROR(VLOOKUP($A$1&amp;'Service PJ'!$D170&amp;'Service PJ'!$B170&amp;'Service PJ'!$A170&amp;"*",'EPA_US9RT techs'!$A$2:$I$1722,9,FALSE),"")</f>
        <v/>
      </c>
      <c r="G172" s="14" t="str">
        <f>IFERROR(VLOOKUP($A$1&amp;'Service PJ'!$D170&amp;'Service PJ'!$B170&amp;'Service PJ'!$A170&amp;"*",'EPA_US9RT techs'!$A$2:$I$1722,9,FALSE),"")</f>
        <v/>
      </c>
      <c r="H172" s="14" t="str">
        <f>IFERROR(VLOOKUP($A$1&amp;'Service PJ'!$D170&amp;'Service PJ'!$B170&amp;'Service PJ'!$A170&amp;"*",'EPA_US9RT techs'!$A$2:$I$1722,9,FALSE),"")</f>
        <v/>
      </c>
      <c r="I172" s="14" t="str">
        <f>IFERROR(VLOOKUP($A$1&amp;'Service PJ'!$D170&amp;'Service PJ'!$B170&amp;'Service PJ'!$A170&amp;"*",'EPA_US9RT techs'!$A$2:$I$1722,9,FALSE),"")</f>
        <v/>
      </c>
      <c r="J172" s="14" t="str">
        <f>IFERROR(VLOOKUP($A$1&amp;'Service PJ'!$D170&amp;'Service PJ'!$B170&amp;'Service PJ'!$A170&amp;"*",'EPA_US9RT techs'!$A$2:$I$1722,9,FALSE),"")</f>
        <v/>
      </c>
      <c r="K172" s="14" t="str">
        <f>IFERROR(VLOOKUP($A$1&amp;'Service PJ'!$D170&amp;'Service PJ'!$B170&amp;'Service PJ'!$A170&amp;"*",'EPA_US9RT techs'!$A$2:$I$1722,9,FALSE),"")</f>
        <v/>
      </c>
      <c r="L172" s="14" t="str">
        <f>IFERROR(VLOOKUP($A$1&amp;'Service PJ'!$D170&amp;'Service PJ'!$B170&amp;'Service PJ'!$A170&amp;"*",'EPA_US9RT techs'!$A$2:$I$1722,9,FALSE),"")</f>
        <v/>
      </c>
      <c r="M172" s="14" t="str">
        <f>IFERROR(VLOOKUP($A$1&amp;'Service PJ'!$D170&amp;'Service PJ'!$B170&amp;'Service PJ'!$A170&amp;"*",'EPA_US9RT techs'!$A$2:$I$1722,9,FALSE),"")</f>
        <v/>
      </c>
      <c r="N172" s="14" t="str">
        <f>IFERROR(VLOOKUP($A$1&amp;'Service PJ'!$D170&amp;'Service PJ'!$B170&amp;'Service PJ'!$A170&amp;"*",'EPA_US9RT techs'!$A$2:$I$1722,9,FALSE),"")</f>
        <v/>
      </c>
      <c r="O172" s="14" t="str">
        <f>IFERROR(VLOOKUP($A$1&amp;'Service PJ'!$D170&amp;'Service PJ'!$B170&amp;'Service PJ'!$A170&amp;"*",'EPA_US9RT techs'!$A$2:$I$1722,9,FALSE),"")</f>
        <v/>
      </c>
      <c r="P172" s="14" t="str">
        <f>IFERROR(VLOOKUP($A$1&amp;'Service PJ'!$D170&amp;'Service PJ'!$B170&amp;'Service PJ'!$A170&amp;"*",'EPA_US9RT techs'!$A$2:$I$1722,9,FALSE),"")</f>
        <v/>
      </c>
      <c r="Q172" s="14" t="str">
        <f>IFERROR(VLOOKUP($A$1&amp;'Service PJ'!$D170&amp;'Service PJ'!$B170&amp;'Service PJ'!$A170&amp;"*",'EPA_US9RT techs'!$A$2:$I$1722,9,FALSE),"")</f>
        <v/>
      </c>
      <c r="R172" s="14" t="str">
        <f>IFERROR(VLOOKUP($A$1&amp;'Service PJ'!$D170&amp;'Service PJ'!$B170&amp;'Service PJ'!$A170&amp;"*",'EPA_US9RT techs'!$A$2:$I$1722,9,FALSE),"")</f>
        <v/>
      </c>
      <c r="S172" s="14" t="str">
        <f>IFERROR(VLOOKUP($A$1&amp;'Service PJ'!$D170&amp;'Service PJ'!$B170&amp;'Service PJ'!$A170&amp;"*",'EPA_US9RT techs'!$A$2:$I$1722,9,FALSE),"")</f>
        <v/>
      </c>
      <c r="T172" s="14" t="str">
        <f>IFERROR(VLOOKUP($A$1&amp;'Service PJ'!$D170&amp;'Service PJ'!$B170&amp;'Service PJ'!$A170&amp;"*",'EPA_US9RT techs'!$A$2:$I$1722,9,FALSE),"")</f>
        <v/>
      </c>
      <c r="U172" s="14" t="str">
        <f>IFERROR(VLOOKUP($A$1&amp;'Service PJ'!$D170&amp;'Service PJ'!$B170&amp;'Service PJ'!$A170&amp;"*",'EPA_US9RT techs'!$A$2:$I$1722,9,FALSE),"")</f>
        <v/>
      </c>
      <c r="V172" s="14" t="str">
        <f>IFERROR(VLOOKUP($A$1&amp;'Service PJ'!$D170&amp;'Service PJ'!$B170&amp;'Service PJ'!$A170&amp;"*",'EPA_US9RT techs'!$A$2:$I$1722,9,FALSE),"")</f>
        <v/>
      </c>
      <c r="W172" s="14" t="str">
        <f>IFERROR(VLOOKUP($A$1&amp;'Service PJ'!$D170&amp;'Service PJ'!$B170&amp;'Service PJ'!$A170&amp;"*",'EPA_US9RT techs'!$A$2:$I$1722,9,FALSE),"")</f>
        <v/>
      </c>
      <c r="X172" s="14" t="str">
        <f>IFERROR(VLOOKUP($A$1&amp;'Service PJ'!$D170&amp;'Service PJ'!$B170&amp;'Service PJ'!$A170&amp;"*",'EPA_US9RT techs'!$A$2:$I$1722,9,FALSE),"")</f>
        <v/>
      </c>
      <c r="Y172" s="14" t="str">
        <f>IFERROR(VLOOKUP($A$1&amp;'Service PJ'!$D170&amp;'Service PJ'!$B170&amp;'Service PJ'!$A170&amp;"*",'EPA_US9RT techs'!$A$2:$I$1722,9,FALSE),"")</f>
        <v/>
      </c>
      <c r="Z172" s="14" t="str">
        <f>IFERROR(VLOOKUP($A$1&amp;'Service PJ'!$D170&amp;'Service PJ'!$B170&amp;'Service PJ'!$A170&amp;"*",'EPA_US9RT techs'!$A$2:$I$1722,9,FALSE),"")</f>
        <v/>
      </c>
      <c r="AA172" s="14" t="str">
        <f>IFERROR(VLOOKUP($A$1&amp;'Service PJ'!$D170&amp;'Service PJ'!$B170&amp;'Service PJ'!$A170&amp;"*",'EPA_US9RT techs'!$A$2:$I$1722,9,FALSE),"")</f>
        <v/>
      </c>
      <c r="AB172" s="14" t="str">
        <f>IFERROR(VLOOKUP($A$1&amp;'Service PJ'!$D170&amp;'Service PJ'!$B170&amp;'Service PJ'!$A170&amp;"*",'EPA_US9RT techs'!$A$2:$I$1722,9,FALSE),"")</f>
        <v/>
      </c>
      <c r="AC172" s="14" t="str">
        <f>IFERROR(VLOOKUP($A$1&amp;'Service PJ'!$D170&amp;'Service PJ'!$B170&amp;'Service PJ'!$A170&amp;"*",'EPA_US9RT techs'!$A$2:$I$1722,9,FALSE),"")</f>
        <v/>
      </c>
      <c r="AD172" s="14" t="str">
        <f>IFERROR(VLOOKUP($A$1&amp;'Service PJ'!$D170&amp;'Service PJ'!$B170&amp;'Service PJ'!$A170&amp;"*",'EPA_US9RT techs'!$A$2:$I$1722,9,FALSE),"")</f>
        <v/>
      </c>
      <c r="AE172" s="14" t="str">
        <f>IFERROR(VLOOKUP($A$1&amp;'Service PJ'!$D170&amp;'Service PJ'!$B170&amp;'Service PJ'!$A170&amp;"*",'EPA_US9RT techs'!$A$2:$I$1722,9,FALSE),"")</f>
        <v/>
      </c>
      <c r="AG172" t="str">
        <f>IF(SUM(AH172:AX172)=0,"\I:",'Service PJ'!$D170&amp;"_"&amp;'Service PJ'!$E170&amp;"_"&amp;'Service PJ'!$C170)</f>
        <v>\I:</v>
      </c>
      <c r="AH172" s="14" t="str">
        <f>IFERROR(VLOOKUP($AG$1&amp;'Service PJ'!$D170&amp;'Service PJ'!$B170&amp;'Service PJ'!$A170&amp;"*",'EPA_US9RT techs'!$A$2:$I$1722,9,FALSE),"")</f>
        <v/>
      </c>
      <c r="AI172" s="14" t="str">
        <f>IFERROR(VLOOKUP($AG$1&amp;'Service PJ'!$D170&amp;'Service PJ'!$B170&amp;'Service PJ'!$A170&amp;"*",'EPA_US9RT techs'!$A$2:$I$1722,9,FALSE),"")</f>
        <v/>
      </c>
      <c r="AJ172" s="14" t="str">
        <f>IFERROR(VLOOKUP($AG$1&amp;'Service PJ'!$D170&amp;'Service PJ'!$B170&amp;'Service PJ'!$A170&amp;"*",'EPA_US9RT techs'!$A$2:$I$1722,9,FALSE),"")</f>
        <v/>
      </c>
      <c r="AK172" s="14" t="str">
        <f>IFERROR(VLOOKUP($AG$1&amp;'Service PJ'!$D170&amp;'Service PJ'!$B170&amp;'Service PJ'!$A170&amp;"*",'EPA_US9RT techs'!$A$2:$I$1722,9,FALSE),"")</f>
        <v/>
      </c>
      <c r="AL172" s="14" t="str">
        <f>IFERROR(VLOOKUP($AG$1&amp;'Service PJ'!$D170&amp;'Service PJ'!$B170&amp;'Service PJ'!$A170&amp;"*",'EPA_US9RT techs'!$A$2:$I$1722,9,FALSE),"")</f>
        <v/>
      </c>
      <c r="AM172" s="14" t="str">
        <f>IFERROR(VLOOKUP($AG$1&amp;'Service PJ'!$D170&amp;'Service PJ'!$B170&amp;'Service PJ'!$A170&amp;"*",'EPA_US9RT techs'!$A$2:$I$1722,9,FALSE),"")</f>
        <v/>
      </c>
      <c r="AN172" s="14" t="str">
        <f>IFERROR(VLOOKUP($AG$1&amp;'Service PJ'!$D170&amp;'Service PJ'!$B170&amp;'Service PJ'!$A170&amp;"*",'EPA_US9RT techs'!$A$2:$I$1722,9,FALSE),"")</f>
        <v/>
      </c>
      <c r="AO172" s="14" t="str">
        <f>IFERROR(VLOOKUP($AG$1&amp;'Service PJ'!$D170&amp;'Service PJ'!$B170&amp;'Service PJ'!$A170&amp;"*",'EPA_US9RT techs'!$A$2:$I$1722,9,FALSE),"")</f>
        <v/>
      </c>
      <c r="AP172" s="14" t="str">
        <f>IFERROR(VLOOKUP($AG$1&amp;'Service PJ'!$D170&amp;'Service PJ'!$B170&amp;'Service PJ'!$A170&amp;"*",'EPA_US9RT techs'!$A$2:$I$1722,9,FALSE),"")</f>
        <v/>
      </c>
      <c r="AQ172" s="14" t="str">
        <f>IFERROR(VLOOKUP($AG$1&amp;'Service PJ'!$D170&amp;'Service PJ'!$B170&amp;'Service PJ'!$A170&amp;"*",'EPA_US9RT techs'!$A$2:$I$1722,9,FALSE),"")</f>
        <v/>
      </c>
      <c r="AR172" s="14" t="str">
        <f>IFERROR(VLOOKUP($AG$1&amp;'Service PJ'!$D170&amp;'Service PJ'!$B170&amp;'Service PJ'!$A170&amp;"*",'EPA_US9RT techs'!$A$2:$I$1722,9,FALSE),"")</f>
        <v/>
      </c>
      <c r="AS172" s="14" t="str">
        <f>IFERROR(VLOOKUP($AG$1&amp;'Service PJ'!$D170&amp;'Service PJ'!$B170&amp;'Service PJ'!$A170&amp;"*",'EPA_US9RT techs'!$A$2:$I$1722,9,FALSE),"")</f>
        <v/>
      </c>
      <c r="AT172" s="14" t="str">
        <f>IFERROR(VLOOKUP($AG$1&amp;'Service PJ'!$D170&amp;'Service PJ'!$B170&amp;'Service PJ'!$A170&amp;"*",'EPA_US9RT techs'!$A$2:$I$1722,9,FALSE),"")</f>
        <v/>
      </c>
      <c r="AU172" s="14" t="str">
        <f>IFERROR(VLOOKUP($AG$1&amp;'Service PJ'!$D170&amp;'Service PJ'!$B170&amp;'Service PJ'!$A170&amp;"*",'EPA_US9RT techs'!$A$2:$I$1722,9,FALSE),"")</f>
        <v/>
      </c>
      <c r="AV172" s="14" t="str">
        <f>IFERROR(VLOOKUP($AG$1&amp;'Service PJ'!$D170&amp;'Service PJ'!$B170&amp;'Service PJ'!$A170&amp;"*",'EPA_US9RT techs'!$A$2:$I$1722,9,FALSE),"")</f>
        <v/>
      </c>
      <c r="AW172" s="14" t="str">
        <f>IFERROR(VLOOKUP($AG$1&amp;'Service PJ'!$D170&amp;'Service PJ'!$B170&amp;'Service PJ'!$A170&amp;"*",'EPA_US9RT techs'!$A$2:$I$1722,9,FALSE),"")</f>
        <v/>
      </c>
      <c r="AX172" s="14" t="str">
        <f>IFERROR(VLOOKUP($AG$1&amp;'Service PJ'!$D170&amp;'Service PJ'!$B170&amp;'Service PJ'!$A170&amp;"*",'EPA_US9RT techs'!$A$2:$I$1722,9,FALSE),"")</f>
        <v/>
      </c>
      <c r="AY172" s="14" t="str">
        <f>IFERROR(VLOOKUP($AG$1&amp;'Service PJ'!$D170&amp;'Service PJ'!$B170&amp;'Service PJ'!$A170&amp;"*",'EPA_US9RT techs'!$A$2:$I$1722,9,FALSE),"")</f>
        <v/>
      </c>
      <c r="AZ172" s="14" t="str">
        <f>IFERROR(VLOOKUP($AG$1&amp;'Service PJ'!$D170&amp;'Service PJ'!$B170&amp;'Service PJ'!$A170&amp;"*",'EPA_US9RT techs'!$A$2:$I$1722,9,FALSE),"")</f>
        <v/>
      </c>
      <c r="BA172" s="14" t="str">
        <f>IFERROR(VLOOKUP($AG$1&amp;'Service PJ'!$D170&amp;'Service PJ'!$B170&amp;'Service PJ'!$A170&amp;"*",'EPA_US9RT techs'!$A$2:$I$1722,9,FALSE),"")</f>
        <v/>
      </c>
      <c r="BB172" s="14" t="str">
        <f>IFERROR(VLOOKUP($AG$1&amp;'Service PJ'!$D170&amp;'Service PJ'!$B170&amp;'Service PJ'!$A170&amp;"*",'EPA_US9RT techs'!$A$2:$I$1722,9,FALSE),"")</f>
        <v/>
      </c>
      <c r="BC172" s="14" t="str">
        <f>IFERROR(VLOOKUP($AG$1&amp;'Service PJ'!$D170&amp;'Service PJ'!$B170&amp;'Service PJ'!$A170&amp;"*",'EPA_US9RT techs'!$A$2:$I$1722,9,FALSE),"")</f>
        <v/>
      </c>
      <c r="BD172" s="14" t="str">
        <f>IFERROR(VLOOKUP($AG$1&amp;'Service PJ'!$D170&amp;'Service PJ'!$B170&amp;'Service PJ'!$A170&amp;"*",'EPA_US9RT techs'!$A$2:$I$1722,9,FALSE),"")</f>
        <v/>
      </c>
      <c r="BE172" s="14" t="str">
        <f>IFERROR(VLOOKUP($AG$1&amp;'Service PJ'!$D170&amp;'Service PJ'!$B170&amp;'Service PJ'!$A170&amp;"*",'EPA_US9RT techs'!$A$2:$I$1722,9,FALSE),"")</f>
        <v/>
      </c>
      <c r="BF172" s="14" t="str">
        <f>IFERROR(VLOOKUP($AG$1&amp;'Service PJ'!$D170&amp;'Service PJ'!$B170&amp;'Service PJ'!$A170&amp;"*",'EPA_US9RT techs'!$A$2:$I$1722,9,FALSE),"")</f>
        <v/>
      </c>
      <c r="BG172" s="14" t="str">
        <f>IFERROR(VLOOKUP($AG$1&amp;'Service PJ'!$D170&amp;'Service PJ'!$B170&amp;'Service PJ'!$A170&amp;"*",'EPA_US9RT techs'!$A$2:$I$1722,9,FALSE),"")</f>
        <v/>
      </c>
      <c r="BH172" s="14" t="str">
        <f>IFERROR(VLOOKUP($AG$1&amp;'Service PJ'!$D170&amp;'Service PJ'!$B170&amp;'Service PJ'!$A170&amp;"*",'EPA_US9RT techs'!$A$2:$I$1722,9,FALSE),"")</f>
        <v/>
      </c>
      <c r="BI172" s="14" t="str">
        <f>IFERROR(VLOOKUP($AG$1&amp;'Service PJ'!$D170&amp;'Service PJ'!$B170&amp;'Service PJ'!$A170&amp;"*",'EPA_US9RT techs'!$A$2:$I$1722,9,FALSE),"")</f>
        <v/>
      </c>
      <c r="BJ172" s="14" t="str">
        <f>IFERROR(VLOOKUP($AG$1&amp;'Service PJ'!$D170&amp;'Service PJ'!$B170&amp;'Service PJ'!$A170&amp;"*",'EPA_US9RT techs'!$A$2:$I$1722,9,FALSE),"")</f>
        <v/>
      </c>
      <c r="BK172" s="14" t="str">
        <f>IFERROR(VLOOKUP($AG$1&amp;'Service PJ'!$D170&amp;'Service PJ'!$B170&amp;'Service PJ'!$A170&amp;"*",'EPA_US9RT techs'!$A$2:$I$1722,9,FALSE),"")</f>
        <v/>
      </c>
      <c r="BM172" t="str">
        <f>IF(SUM(BN172:CD172)=0,"\I:",'Service PJ'!$D170&amp;"_"&amp;'Service PJ'!$E170&amp;"_"&amp;'Service PJ'!$C170)</f>
        <v>\I:</v>
      </c>
      <c r="BN172" s="14" t="str">
        <f>IFERROR(VLOOKUP($BM$1&amp;'Service PJ'!$D170&amp;'Service PJ'!$B170&amp;'Service PJ'!$A170&amp;"*",'EPA_US9RT techs'!$A$2:$I$1722,9,FALSE),"")</f>
        <v/>
      </c>
      <c r="BO172" s="14" t="str">
        <f>IFERROR(VLOOKUP($BM$1&amp;'Service PJ'!$D170&amp;'Service PJ'!$B170&amp;'Service PJ'!$A170&amp;"*",'EPA_US9RT techs'!$A$2:$I$1722,9,FALSE),"")</f>
        <v/>
      </c>
      <c r="BP172" s="14" t="str">
        <f>IFERROR(VLOOKUP($BM$1&amp;'Service PJ'!$D170&amp;'Service PJ'!$B170&amp;'Service PJ'!$A170&amp;"*",'EPA_US9RT techs'!$A$2:$I$1722,9,FALSE),"")</f>
        <v/>
      </c>
      <c r="BQ172" s="14" t="str">
        <f>IFERROR(VLOOKUP($BM$1&amp;'Service PJ'!$D170&amp;'Service PJ'!$B170&amp;'Service PJ'!$A170&amp;"*",'EPA_US9RT techs'!$A$2:$I$1722,9,FALSE),"")</f>
        <v/>
      </c>
      <c r="BR172" s="14" t="str">
        <f>IFERROR(VLOOKUP($BM$1&amp;'Service PJ'!$D170&amp;'Service PJ'!$B170&amp;'Service PJ'!$A170&amp;"*",'EPA_US9RT techs'!$A$2:$I$1722,9,FALSE),"")</f>
        <v/>
      </c>
      <c r="BS172" s="14" t="str">
        <f>IFERROR(VLOOKUP($BM$1&amp;'Service PJ'!$D170&amp;'Service PJ'!$B170&amp;'Service PJ'!$A170&amp;"*",'EPA_US9RT techs'!$A$2:$I$1722,9,FALSE),"")</f>
        <v/>
      </c>
      <c r="BT172" s="14" t="str">
        <f>IFERROR(VLOOKUP($BM$1&amp;'Service PJ'!$D170&amp;'Service PJ'!$B170&amp;'Service PJ'!$A170&amp;"*",'EPA_US9RT techs'!$A$2:$I$1722,9,FALSE),"")</f>
        <v/>
      </c>
      <c r="BU172" s="14" t="str">
        <f>IFERROR(VLOOKUP($BM$1&amp;'Service PJ'!$D170&amp;'Service PJ'!$B170&amp;'Service PJ'!$A170&amp;"*",'EPA_US9RT techs'!$A$2:$I$1722,9,FALSE),"")</f>
        <v/>
      </c>
      <c r="BV172" s="14" t="str">
        <f>IFERROR(VLOOKUP($BM$1&amp;'Service PJ'!$D170&amp;'Service PJ'!$B170&amp;'Service PJ'!$A170&amp;"*",'EPA_US9RT techs'!$A$2:$I$1722,9,FALSE),"")</f>
        <v/>
      </c>
      <c r="BW172" s="14" t="str">
        <f>IFERROR(VLOOKUP($BM$1&amp;'Service PJ'!$D170&amp;'Service PJ'!$B170&amp;'Service PJ'!$A170&amp;"*",'EPA_US9RT techs'!$A$2:$I$1722,9,FALSE),"")</f>
        <v/>
      </c>
      <c r="BX172" s="14" t="str">
        <f>IFERROR(VLOOKUP($BM$1&amp;'Service PJ'!$D170&amp;'Service PJ'!$B170&amp;'Service PJ'!$A170&amp;"*",'EPA_US9RT techs'!$A$2:$I$1722,9,FALSE),"")</f>
        <v/>
      </c>
      <c r="BY172" s="14" t="str">
        <f>IFERROR(VLOOKUP($BM$1&amp;'Service PJ'!$D170&amp;'Service PJ'!$B170&amp;'Service PJ'!$A170&amp;"*",'EPA_US9RT techs'!$A$2:$I$1722,9,FALSE),"")</f>
        <v/>
      </c>
      <c r="BZ172" s="14" t="str">
        <f>IFERROR(VLOOKUP($BM$1&amp;'Service PJ'!$D170&amp;'Service PJ'!$B170&amp;'Service PJ'!$A170&amp;"*",'EPA_US9RT techs'!$A$2:$I$1722,9,FALSE),"")</f>
        <v/>
      </c>
      <c r="CA172" s="14" t="str">
        <f>IFERROR(VLOOKUP($BM$1&amp;'Service PJ'!$D170&amp;'Service PJ'!$B170&amp;'Service PJ'!$A170&amp;"*",'EPA_US9RT techs'!$A$2:$I$1722,9,FALSE),"")</f>
        <v/>
      </c>
      <c r="CB172" s="14" t="str">
        <f>IFERROR(VLOOKUP($BM$1&amp;'Service PJ'!$D170&amp;'Service PJ'!$B170&amp;'Service PJ'!$A170&amp;"*",'EPA_US9RT techs'!$A$2:$I$1722,9,FALSE),"")</f>
        <v/>
      </c>
      <c r="CC172" s="14" t="str">
        <f>IFERROR(VLOOKUP($BM$1&amp;'Service PJ'!$D170&amp;'Service PJ'!$B170&amp;'Service PJ'!$A170&amp;"*",'EPA_US9RT techs'!$A$2:$I$1722,9,FALSE),"")</f>
        <v/>
      </c>
      <c r="CD172" s="14" t="str">
        <f>IFERROR(VLOOKUP($BM$1&amp;'Service PJ'!$D170&amp;'Service PJ'!$B170&amp;'Service PJ'!$A170&amp;"*",'EPA_US9RT techs'!$A$2:$I$1722,9,FALSE),"")</f>
        <v/>
      </c>
      <c r="CE172" s="14" t="str">
        <f>IFERROR(VLOOKUP($BM$1&amp;'Service PJ'!$D170&amp;'Service PJ'!$B170&amp;'Service PJ'!$A170&amp;"*",'EPA_US9RT techs'!$A$2:$I$1722,9,FALSE),"")</f>
        <v/>
      </c>
      <c r="CF172" s="14" t="str">
        <f>IFERROR(VLOOKUP($BM$1&amp;'Service PJ'!$D170&amp;'Service PJ'!$B170&amp;'Service PJ'!$A170&amp;"*",'EPA_US9RT techs'!$A$2:$I$1722,9,FALSE),"")</f>
        <v/>
      </c>
      <c r="CG172" s="14" t="str">
        <f>IFERROR(VLOOKUP($BM$1&amp;'Service PJ'!$D170&amp;'Service PJ'!$B170&amp;'Service PJ'!$A170&amp;"*",'EPA_US9RT techs'!$A$2:$I$1722,9,FALSE),"")</f>
        <v/>
      </c>
      <c r="CH172" s="14" t="str">
        <f>IFERROR(VLOOKUP($BM$1&amp;'Service PJ'!$D170&amp;'Service PJ'!$B170&amp;'Service PJ'!$A170&amp;"*",'EPA_US9RT techs'!$A$2:$I$1722,9,FALSE),"")</f>
        <v/>
      </c>
      <c r="CI172" s="14" t="str">
        <f>IFERROR(VLOOKUP($BM$1&amp;'Service PJ'!$D170&amp;'Service PJ'!$B170&amp;'Service PJ'!$A170&amp;"*",'EPA_US9RT techs'!$A$2:$I$1722,9,FALSE),"")</f>
        <v/>
      </c>
      <c r="CJ172" s="14" t="str">
        <f>IFERROR(VLOOKUP($BM$1&amp;'Service PJ'!$D170&amp;'Service PJ'!$B170&amp;'Service PJ'!$A170&amp;"*",'EPA_US9RT techs'!$A$2:$I$1722,9,FALSE),"")</f>
        <v/>
      </c>
      <c r="CK172" s="14" t="str">
        <f>IFERROR(VLOOKUP($BM$1&amp;'Service PJ'!$D170&amp;'Service PJ'!$B170&amp;'Service PJ'!$A170&amp;"*",'EPA_US9RT techs'!$A$2:$I$1722,9,FALSE),"")</f>
        <v/>
      </c>
      <c r="CL172" s="14" t="str">
        <f>IFERROR(VLOOKUP($BM$1&amp;'Service PJ'!$D170&amp;'Service PJ'!$B170&amp;'Service PJ'!$A170&amp;"*",'EPA_US9RT techs'!$A$2:$I$1722,9,FALSE),"")</f>
        <v/>
      </c>
      <c r="CM172" s="14" t="str">
        <f>IFERROR(VLOOKUP($BM$1&amp;'Service PJ'!$D170&amp;'Service PJ'!$B170&amp;'Service PJ'!$A170&amp;"*",'EPA_US9RT techs'!$A$2:$I$1722,9,FALSE),"")</f>
        <v/>
      </c>
      <c r="CN172" s="14" t="str">
        <f>IFERROR(VLOOKUP($BM$1&amp;'Service PJ'!$D170&amp;'Service PJ'!$B170&amp;'Service PJ'!$A170&amp;"*",'EPA_US9RT techs'!$A$2:$I$1722,9,FALSE),"")</f>
        <v/>
      </c>
      <c r="CO172" s="14" t="str">
        <f>IFERROR(VLOOKUP($BM$1&amp;'Service PJ'!$D170&amp;'Service PJ'!$B170&amp;'Service PJ'!$A170&amp;"*",'EPA_US9RT techs'!$A$2:$I$1722,9,FALSE),"")</f>
        <v/>
      </c>
      <c r="CP172" s="14" t="str">
        <f>IFERROR(VLOOKUP($BM$1&amp;'Service PJ'!$D170&amp;'Service PJ'!$B170&amp;'Service PJ'!$A170&amp;"*",'EPA_US9RT techs'!$A$2:$I$1722,9,FALSE),"")</f>
        <v/>
      </c>
      <c r="CQ172" s="14" t="str">
        <f>IFERROR(VLOOKUP($BM$1&amp;'Service PJ'!$D170&amp;'Service PJ'!$B170&amp;'Service PJ'!$A170&amp;"*",'EPA_US9RT techs'!$A$2:$I$1722,9,FALSE),"")</f>
        <v/>
      </c>
      <c r="CS172" t="str">
        <f>IF(SUM(CT172:DJ172)=0,"\I:",'Service PJ'!$D170&amp;"_"&amp;'Service PJ'!$E170&amp;"_"&amp;'Service PJ'!$C170)</f>
        <v>\I:</v>
      </c>
      <c r="CT172" s="2" t="str">
        <f>IFERROR(VLOOKUP($CS$1&amp;'Service PJ'!$D170&amp;'Service PJ'!$B170&amp;'Service PJ'!$A170&amp;"*",'EPA_US9RT techs'!$A$2:$I$1722,9,FALSE),"")</f>
        <v/>
      </c>
      <c r="CU172" s="2" t="str">
        <f>IFERROR(VLOOKUP($CS$1&amp;'Service PJ'!$D170&amp;'Service PJ'!$B170&amp;'Service PJ'!$A170&amp;"*",'EPA_US9RT techs'!$A$2:$I$1722,9,FALSE),"")</f>
        <v/>
      </c>
      <c r="CV172" s="2" t="str">
        <f>IFERROR(VLOOKUP($CS$1&amp;'Service PJ'!$D170&amp;'Service PJ'!$B170&amp;'Service PJ'!$A170&amp;"*",'EPA_US9RT techs'!$A$2:$I$1722,9,FALSE),"")</f>
        <v/>
      </c>
      <c r="CW172" s="2" t="str">
        <f>IFERROR(VLOOKUP($CS$1&amp;'Service PJ'!$D170&amp;'Service PJ'!$B170&amp;'Service PJ'!$A170&amp;"*",'EPA_US9RT techs'!$A$2:$I$1722,9,FALSE),"")</f>
        <v/>
      </c>
      <c r="CX172" s="2" t="str">
        <f>IFERROR(VLOOKUP($CS$1&amp;'Service PJ'!$D170&amp;'Service PJ'!$B170&amp;'Service PJ'!$A170&amp;"*",'EPA_US9RT techs'!$A$2:$I$1722,9,FALSE),"")</f>
        <v/>
      </c>
      <c r="CY172" s="2" t="str">
        <f>IFERROR(VLOOKUP($CS$1&amp;'Service PJ'!$D170&amp;'Service PJ'!$B170&amp;'Service PJ'!$A170&amp;"*",'EPA_US9RT techs'!$A$2:$I$1722,9,FALSE),"")</f>
        <v/>
      </c>
      <c r="CZ172" s="2" t="str">
        <f>IFERROR(VLOOKUP($CS$1&amp;'Service PJ'!$D170&amp;'Service PJ'!$B170&amp;'Service PJ'!$A170&amp;"*",'EPA_US9RT techs'!$A$2:$I$1722,9,FALSE),"")</f>
        <v/>
      </c>
      <c r="DA172" s="2" t="str">
        <f>IFERROR(VLOOKUP($CS$1&amp;'Service PJ'!$D170&amp;'Service PJ'!$B170&amp;'Service PJ'!$A170&amp;"*",'EPA_US9RT techs'!$A$2:$I$1722,9,FALSE),"")</f>
        <v/>
      </c>
      <c r="DB172" s="2" t="str">
        <f>IFERROR(VLOOKUP($CS$1&amp;'Service PJ'!$D170&amp;'Service PJ'!$B170&amp;'Service PJ'!$A170&amp;"*",'EPA_US9RT techs'!$A$2:$I$1722,9,FALSE),"")</f>
        <v/>
      </c>
      <c r="DC172" s="2" t="str">
        <f>IFERROR(VLOOKUP($CS$1&amp;'Service PJ'!$D170&amp;'Service PJ'!$B170&amp;'Service PJ'!$A170&amp;"*",'EPA_US9RT techs'!$A$2:$I$1722,9,FALSE),"")</f>
        <v/>
      </c>
      <c r="DD172" s="2" t="str">
        <f>IFERROR(VLOOKUP($CS$1&amp;'Service PJ'!$D170&amp;'Service PJ'!$B170&amp;'Service PJ'!$A170&amp;"*",'EPA_US9RT techs'!$A$2:$I$1722,9,FALSE),"")</f>
        <v/>
      </c>
      <c r="DE172" s="2" t="str">
        <f>IFERROR(VLOOKUP($CS$1&amp;'Service PJ'!$D170&amp;'Service PJ'!$B170&amp;'Service PJ'!$A170&amp;"*",'EPA_US9RT techs'!$A$2:$I$1722,9,FALSE),"")</f>
        <v/>
      </c>
      <c r="DF172" s="2" t="str">
        <f>IFERROR(VLOOKUP($CS$1&amp;'Service PJ'!$D170&amp;'Service PJ'!$B170&amp;'Service PJ'!$A170&amp;"*",'EPA_US9RT techs'!$A$2:$I$1722,9,FALSE),"")</f>
        <v/>
      </c>
      <c r="DG172" s="2" t="str">
        <f>IFERROR(VLOOKUP($CS$1&amp;'Service PJ'!$D170&amp;'Service PJ'!$B170&amp;'Service PJ'!$A170&amp;"*",'EPA_US9RT techs'!$A$2:$I$1722,9,FALSE),"")</f>
        <v/>
      </c>
      <c r="DH172" s="2" t="str">
        <f>IFERROR(VLOOKUP($CS$1&amp;'Service PJ'!$D170&amp;'Service PJ'!$B170&amp;'Service PJ'!$A170&amp;"*",'EPA_US9RT techs'!$A$2:$I$1722,9,FALSE),"")</f>
        <v/>
      </c>
      <c r="DI172" s="2" t="str">
        <f>IFERROR(VLOOKUP($CS$1&amp;'Service PJ'!$D170&amp;'Service PJ'!$B170&amp;'Service PJ'!$A170&amp;"*",'EPA_US9RT techs'!$A$2:$I$1722,9,FALSE),"")</f>
        <v/>
      </c>
      <c r="DJ172" s="2" t="str">
        <f>IFERROR(VLOOKUP($CS$1&amp;'Service PJ'!$D170&amp;'Service PJ'!$B170&amp;'Service PJ'!$A170&amp;"*",'EPA_US9RT techs'!$A$2:$I$1722,9,FALSE),"")</f>
        <v/>
      </c>
      <c r="DK172" s="2" t="str">
        <f>IFERROR(VLOOKUP($CS$1&amp;'Service PJ'!$D170&amp;'Service PJ'!$B170&amp;'Service PJ'!$A170&amp;"*",'EPA_US9RT techs'!$A$2:$I$1722,9,FALSE),"")</f>
        <v/>
      </c>
      <c r="DL172" s="2" t="str">
        <f>IFERROR(VLOOKUP($CS$1&amp;'Service PJ'!$D170&amp;'Service PJ'!$B170&amp;'Service PJ'!$A170&amp;"*",'EPA_US9RT techs'!$A$2:$I$1722,9,FALSE),"")</f>
        <v/>
      </c>
      <c r="DM172" s="2" t="str">
        <f>IFERROR(VLOOKUP($CS$1&amp;'Service PJ'!$D170&amp;'Service PJ'!$B170&amp;'Service PJ'!$A170&amp;"*",'EPA_US9RT techs'!$A$2:$I$1722,9,FALSE),"")</f>
        <v/>
      </c>
      <c r="DN172" s="2" t="str">
        <f>IFERROR(VLOOKUP($CS$1&amp;'Service PJ'!$D170&amp;'Service PJ'!$B170&amp;'Service PJ'!$A170&amp;"*",'EPA_US9RT techs'!$A$2:$I$1722,9,FALSE),"")</f>
        <v/>
      </c>
      <c r="DO172" s="2" t="str">
        <f>IFERROR(VLOOKUP($CS$1&amp;'Service PJ'!$D170&amp;'Service PJ'!$B170&amp;'Service PJ'!$A170&amp;"*",'EPA_US9RT techs'!$A$2:$I$1722,9,FALSE),"")</f>
        <v/>
      </c>
      <c r="DP172" s="2" t="str">
        <f>IFERROR(VLOOKUP($CS$1&amp;'Service PJ'!$D170&amp;'Service PJ'!$B170&amp;'Service PJ'!$A170&amp;"*",'EPA_US9RT techs'!$A$2:$I$1722,9,FALSE),"")</f>
        <v/>
      </c>
      <c r="DQ172" s="2" t="str">
        <f>IFERROR(VLOOKUP($CS$1&amp;'Service PJ'!$D170&amp;'Service PJ'!$B170&amp;'Service PJ'!$A170&amp;"*",'EPA_US9RT techs'!$A$2:$I$1722,9,FALSE),"")</f>
        <v/>
      </c>
      <c r="DR172" s="2" t="str">
        <f>IFERROR(VLOOKUP($CS$1&amp;'Service PJ'!$D170&amp;'Service PJ'!$B170&amp;'Service PJ'!$A170&amp;"*",'EPA_US9RT techs'!$A$2:$I$1722,9,FALSE),"")</f>
        <v/>
      </c>
      <c r="DS172" s="2" t="str">
        <f>IFERROR(VLOOKUP($CS$1&amp;'Service PJ'!$D170&amp;'Service PJ'!$B170&amp;'Service PJ'!$A170&amp;"*",'EPA_US9RT techs'!$A$2:$I$1722,9,FALSE),"")</f>
        <v/>
      </c>
      <c r="DT172" s="2" t="str">
        <f>IFERROR(VLOOKUP($CS$1&amp;'Service PJ'!$D170&amp;'Service PJ'!$B170&amp;'Service PJ'!$A170&amp;"*",'EPA_US9RT techs'!$A$2:$I$1722,9,FALSE),"")</f>
        <v/>
      </c>
      <c r="DU172" s="2" t="str">
        <f>IFERROR(VLOOKUP($CS$1&amp;'Service PJ'!$D170&amp;'Service PJ'!$B170&amp;'Service PJ'!$A170&amp;"*",'EPA_US9RT techs'!$A$2:$I$1722,9,FALSE),"")</f>
        <v/>
      </c>
      <c r="DV172" s="2" t="str">
        <f>IFERROR(VLOOKUP($CS$1&amp;'Service PJ'!$D170&amp;'Service PJ'!$B170&amp;'Service PJ'!$A170&amp;"*",'EPA_US9RT techs'!$A$2:$I$1722,9,FALSE),"")</f>
        <v/>
      </c>
      <c r="DW172" s="2" t="str">
        <f>IFERROR(VLOOKUP($CS$1&amp;'Service PJ'!$D170&amp;'Service PJ'!$B170&amp;'Service PJ'!$A170&amp;"*",'EPA_US9RT techs'!$A$2:$I$1722,9,FALSE),"")</f>
        <v/>
      </c>
    </row>
    <row r="173" spans="1:127" x14ac:dyDescent="0.45">
      <c r="A173" t="str">
        <f>IF(SUM(B173:R173)=0,"\I:",'Service PJ'!$D171&amp;"_"&amp;'Service PJ'!$E171&amp;"_"&amp;'Service PJ'!$C171)</f>
        <v>\I:</v>
      </c>
      <c r="B173" s="14" t="str">
        <f>IFERROR(VLOOKUP($A$1&amp;'Service PJ'!$D171&amp;'Service PJ'!$B171&amp;'Service PJ'!$A171&amp;"*",'EPA_US9RT techs'!$A$2:$I$1722,9,FALSE),"")</f>
        <v/>
      </c>
      <c r="C173" s="14" t="str">
        <f>IFERROR(VLOOKUP($A$1&amp;'Service PJ'!$D171&amp;'Service PJ'!$B171&amp;'Service PJ'!$A171&amp;"*",'EPA_US9RT techs'!$A$2:$I$1722,9,FALSE),"")</f>
        <v/>
      </c>
      <c r="D173" s="14" t="str">
        <f>IFERROR(VLOOKUP($A$1&amp;'Service PJ'!$D171&amp;'Service PJ'!$B171&amp;'Service PJ'!$A171&amp;"*",'EPA_US9RT techs'!$A$2:$I$1722,9,FALSE),"")</f>
        <v/>
      </c>
      <c r="E173" s="14" t="str">
        <f>IFERROR(VLOOKUP($A$1&amp;'Service PJ'!$D171&amp;'Service PJ'!$B171&amp;'Service PJ'!$A171&amp;"*",'EPA_US9RT techs'!$A$2:$I$1722,9,FALSE),"")</f>
        <v/>
      </c>
      <c r="F173" s="14" t="str">
        <f>IFERROR(VLOOKUP($A$1&amp;'Service PJ'!$D171&amp;'Service PJ'!$B171&amp;'Service PJ'!$A171&amp;"*",'EPA_US9RT techs'!$A$2:$I$1722,9,FALSE),"")</f>
        <v/>
      </c>
      <c r="G173" s="14" t="str">
        <f>IFERROR(VLOOKUP($A$1&amp;'Service PJ'!$D171&amp;'Service PJ'!$B171&amp;'Service PJ'!$A171&amp;"*",'EPA_US9RT techs'!$A$2:$I$1722,9,FALSE),"")</f>
        <v/>
      </c>
      <c r="H173" s="14" t="str">
        <f>IFERROR(VLOOKUP($A$1&amp;'Service PJ'!$D171&amp;'Service PJ'!$B171&amp;'Service PJ'!$A171&amp;"*",'EPA_US9RT techs'!$A$2:$I$1722,9,FALSE),"")</f>
        <v/>
      </c>
      <c r="I173" s="14" t="str">
        <f>IFERROR(VLOOKUP($A$1&amp;'Service PJ'!$D171&amp;'Service PJ'!$B171&amp;'Service PJ'!$A171&amp;"*",'EPA_US9RT techs'!$A$2:$I$1722,9,FALSE),"")</f>
        <v/>
      </c>
      <c r="J173" s="14" t="str">
        <f>IFERROR(VLOOKUP($A$1&amp;'Service PJ'!$D171&amp;'Service PJ'!$B171&amp;'Service PJ'!$A171&amp;"*",'EPA_US9RT techs'!$A$2:$I$1722,9,FALSE),"")</f>
        <v/>
      </c>
      <c r="K173" s="14" t="str">
        <f>IFERROR(VLOOKUP($A$1&amp;'Service PJ'!$D171&amp;'Service PJ'!$B171&amp;'Service PJ'!$A171&amp;"*",'EPA_US9RT techs'!$A$2:$I$1722,9,FALSE),"")</f>
        <v/>
      </c>
      <c r="L173" s="14" t="str">
        <f>IFERROR(VLOOKUP($A$1&amp;'Service PJ'!$D171&amp;'Service PJ'!$B171&amp;'Service PJ'!$A171&amp;"*",'EPA_US9RT techs'!$A$2:$I$1722,9,FALSE),"")</f>
        <v/>
      </c>
      <c r="M173" s="14" t="str">
        <f>IFERROR(VLOOKUP($A$1&amp;'Service PJ'!$D171&amp;'Service PJ'!$B171&amp;'Service PJ'!$A171&amp;"*",'EPA_US9RT techs'!$A$2:$I$1722,9,FALSE),"")</f>
        <v/>
      </c>
      <c r="N173" s="14" t="str">
        <f>IFERROR(VLOOKUP($A$1&amp;'Service PJ'!$D171&amp;'Service PJ'!$B171&amp;'Service PJ'!$A171&amp;"*",'EPA_US9RT techs'!$A$2:$I$1722,9,FALSE),"")</f>
        <v/>
      </c>
      <c r="O173" s="14" t="str">
        <f>IFERROR(VLOOKUP($A$1&amp;'Service PJ'!$D171&amp;'Service PJ'!$B171&amp;'Service PJ'!$A171&amp;"*",'EPA_US9RT techs'!$A$2:$I$1722,9,FALSE),"")</f>
        <v/>
      </c>
      <c r="P173" s="14" t="str">
        <f>IFERROR(VLOOKUP($A$1&amp;'Service PJ'!$D171&amp;'Service PJ'!$B171&amp;'Service PJ'!$A171&amp;"*",'EPA_US9RT techs'!$A$2:$I$1722,9,FALSE),"")</f>
        <v/>
      </c>
      <c r="Q173" s="14" t="str">
        <f>IFERROR(VLOOKUP($A$1&amp;'Service PJ'!$D171&amp;'Service PJ'!$B171&amp;'Service PJ'!$A171&amp;"*",'EPA_US9RT techs'!$A$2:$I$1722,9,FALSE),"")</f>
        <v/>
      </c>
      <c r="R173" s="14" t="str">
        <f>IFERROR(VLOOKUP($A$1&amp;'Service PJ'!$D171&amp;'Service PJ'!$B171&amp;'Service PJ'!$A171&amp;"*",'EPA_US9RT techs'!$A$2:$I$1722,9,FALSE),"")</f>
        <v/>
      </c>
      <c r="S173" s="14" t="str">
        <f>IFERROR(VLOOKUP($A$1&amp;'Service PJ'!$D171&amp;'Service PJ'!$B171&amp;'Service PJ'!$A171&amp;"*",'EPA_US9RT techs'!$A$2:$I$1722,9,FALSE),"")</f>
        <v/>
      </c>
      <c r="T173" s="14" t="str">
        <f>IFERROR(VLOOKUP($A$1&amp;'Service PJ'!$D171&amp;'Service PJ'!$B171&amp;'Service PJ'!$A171&amp;"*",'EPA_US9RT techs'!$A$2:$I$1722,9,FALSE),"")</f>
        <v/>
      </c>
      <c r="U173" s="14" t="str">
        <f>IFERROR(VLOOKUP($A$1&amp;'Service PJ'!$D171&amp;'Service PJ'!$B171&amp;'Service PJ'!$A171&amp;"*",'EPA_US9RT techs'!$A$2:$I$1722,9,FALSE),"")</f>
        <v/>
      </c>
      <c r="V173" s="14" t="str">
        <f>IFERROR(VLOOKUP($A$1&amp;'Service PJ'!$D171&amp;'Service PJ'!$B171&amp;'Service PJ'!$A171&amp;"*",'EPA_US9RT techs'!$A$2:$I$1722,9,FALSE),"")</f>
        <v/>
      </c>
      <c r="W173" s="14" t="str">
        <f>IFERROR(VLOOKUP($A$1&amp;'Service PJ'!$D171&amp;'Service PJ'!$B171&amp;'Service PJ'!$A171&amp;"*",'EPA_US9RT techs'!$A$2:$I$1722,9,FALSE),"")</f>
        <v/>
      </c>
      <c r="X173" s="14" t="str">
        <f>IFERROR(VLOOKUP($A$1&amp;'Service PJ'!$D171&amp;'Service PJ'!$B171&amp;'Service PJ'!$A171&amp;"*",'EPA_US9RT techs'!$A$2:$I$1722,9,FALSE),"")</f>
        <v/>
      </c>
      <c r="Y173" s="14" t="str">
        <f>IFERROR(VLOOKUP($A$1&amp;'Service PJ'!$D171&amp;'Service PJ'!$B171&amp;'Service PJ'!$A171&amp;"*",'EPA_US9RT techs'!$A$2:$I$1722,9,FALSE),"")</f>
        <v/>
      </c>
      <c r="Z173" s="14" t="str">
        <f>IFERROR(VLOOKUP($A$1&amp;'Service PJ'!$D171&amp;'Service PJ'!$B171&amp;'Service PJ'!$A171&amp;"*",'EPA_US9RT techs'!$A$2:$I$1722,9,FALSE),"")</f>
        <v/>
      </c>
      <c r="AA173" s="14" t="str">
        <f>IFERROR(VLOOKUP($A$1&amp;'Service PJ'!$D171&amp;'Service PJ'!$B171&amp;'Service PJ'!$A171&amp;"*",'EPA_US9RT techs'!$A$2:$I$1722,9,FALSE),"")</f>
        <v/>
      </c>
      <c r="AB173" s="14" t="str">
        <f>IFERROR(VLOOKUP($A$1&amp;'Service PJ'!$D171&amp;'Service PJ'!$B171&amp;'Service PJ'!$A171&amp;"*",'EPA_US9RT techs'!$A$2:$I$1722,9,FALSE),"")</f>
        <v/>
      </c>
      <c r="AC173" s="14" t="str">
        <f>IFERROR(VLOOKUP($A$1&amp;'Service PJ'!$D171&amp;'Service PJ'!$B171&amp;'Service PJ'!$A171&amp;"*",'EPA_US9RT techs'!$A$2:$I$1722,9,FALSE),"")</f>
        <v/>
      </c>
      <c r="AD173" s="14" t="str">
        <f>IFERROR(VLOOKUP($A$1&amp;'Service PJ'!$D171&amp;'Service PJ'!$B171&amp;'Service PJ'!$A171&amp;"*",'EPA_US9RT techs'!$A$2:$I$1722,9,FALSE),"")</f>
        <v/>
      </c>
      <c r="AE173" s="14" t="str">
        <f>IFERROR(VLOOKUP($A$1&amp;'Service PJ'!$D171&amp;'Service PJ'!$B171&amp;'Service PJ'!$A171&amp;"*",'EPA_US9RT techs'!$A$2:$I$1722,9,FALSE),"")</f>
        <v/>
      </c>
      <c r="AG173" t="str">
        <f>IF(SUM(AH173:AX173)=0,"\I:",'Service PJ'!$D171&amp;"_"&amp;'Service PJ'!$E171&amp;"_"&amp;'Service PJ'!$C171)</f>
        <v>\I:</v>
      </c>
      <c r="AH173" s="14" t="str">
        <f>IFERROR(VLOOKUP($AG$1&amp;'Service PJ'!$D171&amp;'Service PJ'!$B171&amp;'Service PJ'!$A171&amp;"*",'EPA_US9RT techs'!$A$2:$I$1722,9,FALSE),"")</f>
        <v/>
      </c>
      <c r="AI173" s="14" t="str">
        <f>IFERROR(VLOOKUP($AG$1&amp;'Service PJ'!$D171&amp;'Service PJ'!$B171&amp;'Service PJ'!$A171&amp;"*",'EPA_US9RT techs'!$A$2:$I$1722,9,FALSE),"")</f>
        <v/>
      </c>
      <c r="AJ173" s="14" t="str">
        <f>IFERROR(VLOOKUP($AG$1&amp;'Service PJ'!$D171&amp;'Service PJ'!$B171&amp;'Service PJ'!$A171&amp;"*",'EPA_US9RT techs'!$A$2:$I$1722,9,FALSE),"")</f>
        <v/>
      </c>
      <c r="AK173" s="14" t="str">
        <f>IFERROR(VLOOKUP($AG$1&amp;'Service PJ'!$D171&amp;'Service PJ'!$B171&amp;'Service PJ'!$A171&amp;"*",'EPA_US9RT techs'!$A$2:$I$1722,9,FALSE),"")</f>
        <v/>
      </c>
      <c r="AL173" s="14" t="str">
        <f>IFERROR(VLOOKUP($AG$1&amp;'Service PJ'!$D171&amp;'Service PJ'!$B171&amp;'Service PJ'!$A171&amp;"*",'EPA_US9RT techs'!$A$2:$I$1722,9,FALSE),"")</f>
        <v/>
      </c>
      <c r="AM173" s="14" t="str">
        <f>IFERROR(VLOOKUP($AG$1&amp;'Service PJ'!$D171&amp;'Service PJ'!$B171&amp;'Service PJ'!$A171&amp;"*",'EPA_US9RT techs'!$A$2:$I$1722,9,FALSE),"")</f>
        <v/>
      </c>
      <c r="AN173" s="14" t="str">
        <f>IFERROR(VLOOKUP($AG$1&amp;'Service PJ'!$D171&amp;'Service PJ'!$B171&amp;'Service PJ'!$A171&amp;"*",'EPA_US9RT techs'!$A$2:$I$1722,9,FALSE),"")</f>
        <v/>
      </c>
      <c r="AO173" s="14" t="str">
        <f>IFERROR(VLOOKUP($AG$1&amp;'Service PJ'!$D171&amp;'Service PJ'!$B171&amp;'Service PJ'!$A171&amp;"*",'EPA_US9RT techs'!$A$2:$I$1722,9,FALSE),"")</f>
        <v/>
      </c>
      <c r="AP173" s="14" t="str">
        <f>IFERROR(VLOOKUP($AG$1&amp;'Service PJ'!$D171&amp;'Service PJ'!$B171&amp;'Service PJ'!$A171&amp;"*",'EPA_US9RT techs'!$A$2:$I$1722,9,FALSE),"")</f>
        <v/>
      </c>
      <c r="AQ173" s="14" t="str">
        <f>IFERROR(VLOOKUP($AG$1&amp;'Service PJ'!$D171&amp;'Service PJ'!$B171&amp;'Service PJ'!$A171&amp;"*",'EPA_US9RT techs'!$A$2:$I$1722,9,FALSE),"")</f>
        <v/>
      </c>
      <c r="AR173" s="14" t="str">
        <f>IFERROR(VLOOKUP($AG$1&amp;'Service PJ'!$D171&amp;'Service PJ'!$B171&amp;'Service PJ'!$A171&amp;"*",'EPA_US9RT techs'!$A$2:$I$1722,9,FALSE),"")</f>
        <v/>
      </c>
      <c r="AS173" s="14" t="str">
        <f>IFERROR(VLOOKUP($AG$1&amp;'Service PJ'!$D171&amp;'Service PJ'!$B171&amp;'Service PJ'!$A171&amp;"*",'EPA_US9RT techs'!$A$2:$I$1722,9,FALSE),"")</f>
        <v/>
      </c>
      <c r="AT173" s="14" t="str">
        <f>IFERROR(VLOOKUP($AG$1&amp;'Service PJ'!$D171&amp;'Service PJ'!$B171&amp;'Service PJ'!$A171&amp;"*",'EPA_US9RT techs'!$A$2:$I$1722,9,FALSE),"")</f>
        <v/>
      </c>
      <c r="AU173" s="14" t="str">
        <f>IFERROR(VLOOKUP($AG$1&amp;'Service PJ'!$D171&amp;'Service PJ'!$B171&amp;'Service PJ'!$A171&amp;"*",'EPA_US9RT techs'!$A$2:$I$1722,9,FALSE),"")</f>
        <v/>
      </c>
      <c r="AV173" s="14" t="str">
        <f>IFERROR(VLOOKUP($AG$1&amp;'Service PJ'!$D171&amp;'Service PJ'!$B171&amp;'Service PJ'!$A171&amp;"*",'EPA_US9RT techs'!$A$2:$I$1722,9,FALSE),"")</f>
        <v/>
      </c>
      <c r="AW173" s="14" t="str">
        <f>IFERROR(VLOOKUP($AG$1&amp;'Service PJ'!$D171&amp;'Service PJ'!$B171&amp;'Service PJ'!$A171&amp;"*",'EPA_US9RT techs'!$A$2:$I$1722,9,FALSE),"")</f>
        <v/>
      </c>
      <c r="AX173" s="14" t="str">
        <f>IFERROR(VLOOKUP($AG$1&amp;'Service PJ'!$D171&amp;'Service PJ'!$B171&amp;'Service PJ'!$A171&amp;"*",'EPA_US9RT techs'!$A$2:$I$1722,9,FALSE),"")</f>
        <v/>
      </c>
      <c r="AY173" s="14" t="str">
        <f>IFERROR(VLOOKUP($AG$1&amp;'Service PJ'!$D171&amp;'Service PJ'!$B171&amp;'Service PJ'!$A171&amp;"*",'EPA_US9RT techs'!$A$2:$I$1722,9,FALSE),"")</f>
        <v/>
      </c>
      <c r="AZ173" s="14" t="str">
        <f>IFERROR(VLOOKUP($AG$1&amp;'Service PJ'!$D171&amp;'Service PJ'!$B171&amp;'Service PJ'!$A171&amp;"*",'EPA_US9RT techs'!$A$2:$I$1722,9,FALSE),"")</f>
        <v/>
      </c>
      <c r="BA173" s="14" t="str">
        <f>IFERROR(VLOOKUP($AG$1&amp;'Service PJ'!$D171&amp;'Service PJ'!$B171&amp;'Service PJ'!$A171&amp;"*",'EPA_US9RT techs'!$A$2:$I$1722,9,FALSE),"")</f>
        <v/>
      </c>
      <c r="BB173" s="14" t="str">
        <f>IFERROR(VLOOKUP($AG$1&amp;'Service PJ'!$D171&amp;'Service PJ'!$B171&amp;'Service PJ'!$A171&amp;"*",'EPA_US9RT techs'!$A$2:$I$1722,9,FALSE),"")</f>
        <v/>
      </c>
      <c r="BC173" s="14" t="str">
        <f>IFERROR(VLOOKUP($AG$1&amp;'Service PJ'!$D171&amp;'Service PJ'!$B171&amp;'Service PJ'!$A171&amp;"*",'EPA_US9RT techs'!$A$2:$I$1722,9,FALSE),"")</f>
        <v/>
      </c>
      <c r="BD173" s="14" t="str">
        <f>IFERROR(VLOOKUP($AG$1&amp;'Service PJ'!$D171&amp;'Service PJ'!$B171&amp;'Service PJ'!$A171&amp;"*",'EPA_US9RT techs'!$A$2:$I$1722,9,FALSE),"")</f>
        <v/>
      </c>
      <c r="BE173" s="14" t="str">
        <f>IFERROR(VLOOKUP($AG$1&amp;'Service PJ'!$D171&amp;'Service PJ'!$B171&amp;'Service PJ'!$A171&amp;"*",'EPA_US9RT techs'!$A$2:$I$1722,9,FALSE),"")</f>
        <v/>
      </c>
      <c r="BF173" s="14" t="str">
        <f>IFERROR(VLOOKUP($AG$1&amp;'Service PJ'!$D171&amp;'Service PJ'!$B171&amp;'Service PJ'!$A171&amp;"*",'EPA_US9RT techs'!$A$2:$I$1722,9,FALSE),"")</f>
        <v/>
      </c>
      <c r="BG173" s="14" t="str">
        <f>IFERROR(VLOOKUP($AG$1&amp;'Service PJ'!$D171&amp;'Service PJ'!$B171&amp;'Service PJ'!$A171&amp;"*",'EPA_US9RT techs'!$A$2:$I$1722,9,FALSE),"")</f>
        <v/>
      </c>
      <c r="BH173" s="14" t="str">
        <f>IFERROR(VLOOKUP($AG$1&amp;'Service PJ'!$D171&amp;'Service PJ'!$B171&amp;'Service PJ'!$A171&amp;"*",'EPA_US9RT techs'!$A$2:$I$1722,9,FALSE),"")</f>
        <v/>
      </c>
      <c r="BI173" s="14" t="str">
        <f>IFERROR(VLOOKUP($AG$1&amp;'Service PJ'!$D171&amp;'Service PJ'!$B171&amp;'Service PJ'!$A171&amp;"*",'EPA_US9RT techs'!$A$2:$I$1722,9,FALSE),"")</f>
        <v/>
      </c>
      <c r="BJ173" s="14" t="str">
        <f>IFERROR(VLOOKUP($AG$1&amp;'Service PJ'!$D171&amp;'Service PJ'!$B171&amp;'Service PJ'!$A171&amp;"*",'EPA_US9RT techs'!$A$2:$I$1722,9,FALSE),"")</f>
        <v/>
      </c>
      <c r="BK173" s="14" t="str">
        <f>IFERROR(VLOOKUP($AG$1&amp;'Service PJ'!$D171&amp;'Service PJ'!$B171&amp;'Service PJ'!$A171&amp;"*",'EPA_US9RT techs'!$A$2:$I$1722,9,FALSE),"")</f>
        <v/>
      </c>
      <c r="BM173" t="str">
        <f>IF(SUM(BN173:CD173)=0,"\I:",'Service PJ'!$D171&amp;"_"&amp;'Service PJ'!$E171&amp;"_"&amp;'Service PJ'!$C171)</f>
        <v>\I:</v>
      </c>
      <c r="BN173" s="14" t="str">
        <f>IFERROR(VLOOKUP($BM$1&amp;'Service PJ'!$D171&amp;'Service PJ'!$B171&amp;'Service PJ'!$A171&amp;"*",'EPA_US9RT techs'!$A$2:$I$1722,9,FALSE),"")</f>
        <v/>
      </c>
      <c r="BO173" s="14" t="str">
        <f>IFERROR(VLOOKUP($BM$1&amp;'Service PJ'!$D171&amp;'Service PJ'!$B171&amp;'Service PJ'!$A171&amp;"*",'EPA_US9RT techs'!$A$2:$I$1722,9,FALSE),"")</f>
        <v/>
      </c>
      <c r="BP173" s="14" t="str">
        <f>IFERROR(VLOOKUP($BM$1&amp;'Service PJ'!$D171&amp;'Service PJ'!$B171&amp;'Service PJ'!$A171&amp;"*",'EPA_US9RT techs'!$A$2:$I$1722,9,FALSE),"")</f>
        <v/>
      </c>
      <c r="BQ173" s="14" t="str">
        <f>IFERROR(VLOOKUP($BM$1&amp;'Service PJ'!$D171&amp;'Service PJ'!$B171&amp;'Service PJ'!$A171&amp;"*",'EPA_US9RT techs'!$A$2:$I$1722,9,FALSE),"")</f>
        <v/>
      </c>
      <c r="BR173" s="14" t="str">
        <f>IFERROR(VLOOKUP($BM$1&amp;'Service PJ'!$D171&amp;'Service PJ'!$B171&amp;'Service PJ'!$A171&amp;"*",'EPA_US9RT techs'!$A$2:$I$1722,9,FALSE),"")</f>
        <v/>
      </c>
      <c r="BS173" s="14" t="str">
        <f>IFERROR(VLOOKUP($BM$1&amp;'Service PJ'!$D171&amp;'Service PJ'!$B171&amp;'Service PJ'!$A171&amp;"*",'EPA_US9RT techs'!$A$2:$I$1722,9,FALSE),"")</f>
        <v/>
      </c>
      <c r="BT173" s="14" t="str">
        <f>IFERROR(VLOOKUP($BM$1&amp;'Service PJ'!$D171&amp;'Service PJ'!$B171&amp;'Service PJ'!$A171&amp;"*",'EPA_US9RT techs'!$A$2:$I$1722,9,FALSE),"")</f>
        <v/>
      </c>
      <c r="BU173" s="14" t="str">
        <f>IFERROR(VLOOKUP($BM$1&amp;'Service PJ'!$D171&amp;'Service PJ'!$B171&amp;'Service PJ'!$A171&amp;"*",'EPA_US9RT techs'!$A$2:$I$1722,9,FALSE),"")</f>
        <v/>
      </c>
      <c r="BV173" s="14" t="str">
        <f>IFERROR(VLOOKUP($BM$1&amp;'Service PJ'!$D171&amp;'Service PJ'!$B171&amp;'Service PJ'!$A171&amp;"*",'EPA_US9RT techs'!$A$2:$I$1722,9,FALSE),"")</f>
        <v/>
      </c>
      <c r="BW173" s="14" t="str">
        <f>IFERROR(VLOOKUP($BM$1&amp;'Service PJ'!$D171&amp;'Service PJ'!$B171&amp;'Service PJ'!$A171&amp;"*",'EPA_US9RT techs'!$A$2:$I$1722,9,FALSE),"")</f>
        <v/>
      </c>
      <c r="BX173" s="14" t="str">
        <f>IFERROR(VLOOKUP($BM$1&amp;'Service PJ'!$D171&amp;'Service PJ'!$B171&amp;'Service PJ'!$A171&amp;"*",'EPA_US9RT techs'!$A$2:$I$1722,9,FALSE),"")</f>
        <v/>
      </c>
      <c r="BY173" s="14" t="str">
        <f>IFERROR(VLOOKUP($BM$1&amp;'Service PJ'!$D171&amp;'Service PJ'!$B171&amp;'Service PJ'!$A171&amp;"*",'EPA_US9RT techs'!$A$2:$I$1722,9,FALSE),"")</f>
        <v/>
      </c>
      <c r="BZ173" s="14" t="str">
        <f>IFERROR(VLOOKUP($BM$1&amp;'Service PJ'!$D171&amp;'Service PJ'!$B171&amp;'Service PJ'!$A171&amp;"*",'EPA_US9RT techs'!$A$2:$I$1722,9,FALSE),"")</f>
        <v/>
      </c>
      <c r="CA173" s="14" t="str">
        <f>IFERROR(VLOOKUP($BM$1&amp;'Service PJ'!$D171&amp;'Service PJ'!$B171&amp;'Service PJ'!$A171&amp;"*",'EPA_US9RT techs'!$A$2:$I$1722,9,FALSE),"")</f>
        <v/>
      </c>
      <c r="CB173" s="14" t="str">
        <f>IFERROR(VLOOKUP($BM$1&amp;'Service PJ'!$D171&amp;'Service PJ'!$B171&amp;'Service PJ'!$A171&amp;"*",'EPA_US9RT techs'!$A$2:$I$1722,9,FALSE),"")</f>
        <v/>
      </c>
      <c r="CC173" s="14" t="str">
        <f>IFERROR(VLOOKUP($BM$1&amp;'Service PJ'!$D171&amp;'Service PJ'!$B171&amp;'Service PJ'!$A171&amp;"*",'EPA_US9RT techs'!$A$2:$I$1722,9,FALSE),"")</f>
        <v/>
      </c>
      <c r="CD173" s="14" t="str">
        <f>IFERROR(VLOOKUP($BM$1&amp;'Service PJ'!$D171&amp;'Service PJ'!$B171&amp;'Service PJ'!$A171&amp;"*",'EPA_US9RT techs'!$A$2:$I$1722,9,FALSE),"")</f>
        <v/>
      </c>
      <c r="CE173" s="14" t="str">
        <f>IFERROR(VLOOKUP($BM$1&amp;'Service PJ'!$D171&amp;'Service PJ'!$B171&amp;'Service PJ'!$A171&amp;"*",'EPA_US9RT techs'!$A$2:$I$1722,9,FALSE),"")</f>
        <v/>
      </c>
      <c r="CF173" s="14" t="str">
        <f>IFERROR(VLOOKUP($BM$1&amp;'Service PJ'!$D171&amp;'Service PJ'!$B171&amp;'Service PJ'!$A171&amp;"*",'EPA_US9RT techs'!$A$2:$I$1722,9,FALSE),"")</f>
        <v/>
      </c>
      <c r="CG173" s="14" t="str">
        <f>IFERROR(VLOOKUP($BM$1&amp;'Service PJ'!$D171&amp;'Service PJ'!$B171&amp;'Service PJ'!$A171&amp;"*",'EPA_US9RT techs'!$A$2:$I$1722,9,FALSE),"")</f>
        <v/>
      </c>
      <c r="CH173" s="14" t="str">
        <f>IFERROR(VLOOKUP($BM$1&amp;'Service PJ'!$D171&amp;'Service PJ'!$B171&amp;'Service PJ'!$A171&amp;"*",'EPA_US9RT techs'!$A$2:$I$1722,9,FALSE),"")</f>
        <v/>
      </c>
      <c r="CI173" s="14" t="str">
        <f>IFERROR(VLOOKUP($BM$1&amp;'Service PJ'!$D171&amp;'Service PJ'!$B171&amp;'Service PJ'!$A171&amp;"*",'EPA_US9RT techs'!$A$2:$I$1722,9,FALSE),"")</f>
        <v/>
      </c>
      <c r="CJ173" s="14" t="str">
        <f>IFERROR(VLOOKUP($BM$1&amp;'Service PJ'!$D171&amp;'Service PJ'!$B171&amp;'Service PJ'!$A171&amp;"*",'EPA_US9RT techs'!$A$2:$I$1722,9,FALSE),"")</f>
        <v/>
      </c>
      <c r="CK173" s="14" t="str">
        <f>IFERROR(VLOOKUP($BM$1&amp;'Service PJ'!$D171&amp;'Service PJ'!$B171&amp;'Service PJ'!$A171&amp;"*",'EPA_US9RT techs'!$A$2:$I$1722,9,FALSE),"")</f>
        <v/>
      </c>
      <c r="CL173" s="14" t="str">
        <f>IFERROR(VLOOKUP($BM$1&amp;'Service PJ'!$D171&amp;'Service PJ'!$B171&amp;'Service PJ'!$A171&amp;"*",'EPA_US9RT techs'!$A$2:$I$1722,9,FALSE),"")</f>
        <v/>
      </c>
      <c r="CM173" s="14" t="str">
        <f>IFERROR(VLOOKUP($BM$1&amp;'Service PJ'!$D171&amp;'Service PJ'!$B171&amp;'Service PJ'!$A171&amp;"*",'EPA_US9RT techs'!$A$2:$I$1722,9,FALSE),"")</f>
        <v/>
      </c>
      <c r="CN173" s="14" t="str">
        <f>IFERROR(VLOOKUP($BM$1&amp;'Service PJ'!$D171&amp;'Service PJ'!$B171&amp;'Service PJ'!$A171&amp;"*",'EPA_US9RT techs'!$A$2:$I$1722,9,FALSE),"")</f>
        <v/>
      </c>
      <c r="CO173" s="14" t="str">
        <f>IFERROR(VLOOKUP($BM$1&amp;'Service PJ'!$D171&amp;'Service PJ'!$B171&amp;'Service PJ'!$A171&amp;"*",'EPA_US9RT techs'!$A$2:$I$1722,9,FALSE),"")</f>
        <v/>
      </c>
      <c r="CP173" s="14" t="str">
        <f>IFERROR(VLOOKUP($BM$1&amp;'Service PJ'!$D171&amp;'Service PJ'!$B171&amp;'Service PJ'!$A171&amp;"*",'EPA_US9RT techs'!$A$2:$I$1722,9,FALSE),"")</f>
        <v/>
      </c>
      <c r="CQ173" s="14" t="str">
        <f>IFERROR(VLOOKUP($BM$1&amp;'Service PJ'!$D171&amp;'Service PJ'!$B171&amp;'Service PJ'!$A171&amp;"*",'EPA_US9RT techs'!$A$2:$I$1722,9,FALSE),"")</f>
        <v/>
      </c>
      <c r="CS173" t="str">
        <f>IF(SUM(CT173:DJ173)=0,"\I:",'Service PJ'!$D171&amp;"_"&amp;'Service PJ'!$E171&amp;"_"&amp;'Service PJ'!$C171)</f>
        <v>\I:</v>
      </c>
      <c r="CT173" s="2" t="str">
        <f>IFERROR(VLOOKUP($CS$1&amp;'Service PJ'!$D171&amp;'Service PJ'!$B171&amp;'Service PJ'!$A171&amp;"*",'EPA_US9RT techs'!$A$2:$I$1722,9,FALSE),"")</f>
        <v/>
      </c>
      <c r="CU173" s="2" t="str">
        <f>IFERROR(VLOOKUP($CS$1&amp;'Service PJ'!$D171&amp;'Service PJ'!$B171&amp;'Service PJ'!$A171&amp;"*",'EPA_US9RT techs'!$A$2:$I$1722,9,FALSE),"")</f>
        <v/>
      </c>
      <c r="CV173" s="2" t="str">
        <f>IFERROR(VLOOKUP($CS$1&amp;'Service PJ'!$D171&amp;'Service PJ'!$B171&amp;'Service PJ'!$A171&amp;"*",'EPA_US9RT techs'!$A$2:$I$1722,9,FALSE),"")</f>
        <v/>
      </c>
      <c r="CW173" s="2" t="str">
        <f>IFERROR(VLOOKUP($CS$1&amp;'Service PJ'!$D171&amp;'Service PJ'!$B171&amp;'Service PJ'!$A171&amp;"*",'EPA_US9RT techs'!$A$2:$I$1722,9,FALSE),"")</f>
        <v/>
      </c>
      <c r="CX173" s="2" t="str">
        <f>IFERROR(VLOOKUP($CS$1&amp;'Service PJ'!$D171&amp;'Service PJ'!$B171&amp;'Service PJ'!$A171&amp;"*",'EPA_US9RT techs'!$A$2:$I$1722,9,FALSE),"")</f>
        <v/>
      </c>
      <c r="CY173" s="2" t="str">
        <f>IFERROR(VLOOKUP($CS$1&amp;'Service PJ'!$D171&amp;'Service PJ'!$B171&amp;'Service PJ'!$A171&amp;"*",'EPA_US9RT techs'!$A$2:$I$1722,9,FALSE),"")</f>
        <v/>
      </c>
      <c r="CZ173" s="2" t="str">
        <f>IFERROR(VLOOKUP($CS$1&amp;'Service PJ'!$D171&amp;'Service PJ'!$B171&amp;'Service PJ'!$A171&amp;"*",'EPA_US9RT techs'!$A$2:$I$1722,9,FALSE),"")</f>
        <v/>
      </c>
      <c r="DA173" s="2" t="str">
        <f>IFERROR(VLOOKUP($CS$1&amp;'Service PJ'!$D171&amp;'Service PJ'!$B171&amp;'Service PJ'!$A171&amp;"*",'EPA_US9RT techs'!$A$2:$I$1722,9,FALSE),"")</f>
        <v/>
      </c>
      <c r="DB173" s="2" t="str">
        <f>IFERROR(VLOOKUP($CS$1&amp;'Service PJ'!$D171&amp;'Service PJ'!$B171&amp;'Service PJ'!$A171&amp;"*",'EPA_US9RT techs'!$A$2:$I$1722,9,FALSE),"")</f>
        <v/>
      </c>
      <c r="DC173" s="2" t="str">
        <f>IFERROR(VLOOKUP($CS$1&amp;'Service PJ'!$D171&amp;'Service PJ'!$B171&amp;'Service PJ'!$A171&amp;"*",'EPA_US9RT techs'!$A$2:$I$1722,9,FALSE),"")</f>
        <v/>
      </c>
      <c r="DD173" s="2" t="str">
        <f>IFERROR(VLOOKUP($CS$1&amp;'Service PJ'!$D171&amp;'Service PJ'!$B171&amp;'Service PJ'!$A171&amp;"*",'EPA_US9RT techs'!$A$2:$I$1722,9,FALSE),"")</f>
        <v/>
      </c>
      <c r="DE173" s="2" t="str">
        <f>IFERROR(VLOOKUP($CS$1&amp;'Service PJ'!$D171&amp;'Service PJ'!$B171&amp;'Service PJ'!$A171&amp;"*",'EPA_US9RT techs'!$A$2:$I$1722,9,FALSE),"")</f>
        <v/>
      </c>
      <c r="DF173" s="2" t="str">
        <f>IFERROR(VLOOKUP($CS$1&amp;'Service PJ'!$D171&amp;'Service PJ'!$B171&amp;'Service PJ'!$A171&amp;"*",'EPA_US9RT techs'!$A$2:$I$1722,9,FALSE),"")</f>
        <v/>
      </c>
      <c r="DG173" s="2" t="str">
        <f>IFERROR(VLOOKUP($CS$1&amp;'Service PJ'!$D171&amp;'Service PJ'!$B171&amp;'Service PJ'!$A171&amp;"*",'EPA_US9RT techs'!$A$2:$I$1722,9,FALSE),"")</f>
        <v/>
      </c>
      <c r="DH173" s="2" t="str">
        <f>IFERROR(VLOOKUP($CS$1&amp;'Service PJ'!$D171&amp;'Service PJ'!$B171&amp;'Service PJ'!$A171&amp;"*",'EPA_US9RT techs'!$A$2:$I$1722,9,FALSE),"")</f>
        <v/>
      </c>
      <c r="DI173" s="2" t="str">
        <f>IFERROR(VLOOKUP($CS$1&amp;'Service PJ'!$D171&amp;'Service PJ'!$B171&amp;'Service PJ'!$A171&amp;"*",'EPA_US9RT techs'!$A$2:$I$1722,9,FALSE),"")</f>
        <v/>
      </c>
      <c r="DJ173" s="2" t="str">
        <f>IFERROR(VLOOKUP($CS$1&amp;'Service PJ'!$D171&amp;'Service PJ'!$B171&amp;'Service PJ'!$A171&amp;"*",'EPA_US9RT techs'!$A$2:$I$1722,9,FALSE),"")</f>
        <v/>
      </c>
      <c r="DK173" s="2" t="str">
        <f>IFERROR(VLOOKUP($CS$1&amp;'Service PJ'!$D171&amp;'Service PJ'!$B171&amp;'Service PJ'!$A171&amp;"*",'EPA_US9RT techs'!$A$2:$I$1722,9,FALSE),"")</f>
        <v/>
      </c>
      <c r="DL173" s="2" t="str">
        <f>IFERROR(VLOOKUP($CS$1&amp;'Service PJ'!$D171&amp;'Service PJ'!$B171&amp;'Service PJ'!$A171&amp;"*",'EPA_US9RT techs'!$A$2:$I$1722,9,FALSE),"")</f>
        <v/>
      </c>
      <c r="DM173" s="2" t="str">
        <f>IFERROR(VLOOKUP($CS$1&amp;'Service PJ'!$D171&amp;'Service PJ'!$B171&amp;'Service PJ'!$A171&amp;"*",'EPA_US9RT techs'!$A$2:$I$1722,9,FALSE),"")</f>
        <v/>
      </c>
      <c r="DN173" s="2" t="str">
        <f>IFERROR(VLOOKUP($CS$1&amp;'Service PJ'!$D171&amp;'Service PJ'!$B171&amp;'Service PJ'!$A171&amp;"*",'EPA_US9RT techs'!$A$2:$I$1722,9,FALSE),"")</f>
        <v/>
      </c>
      <c r="DO173" s="2" t="str">
        <f>IFERROR(VLOOKUP($CS$1&amp;'Service PJ'!$D171&amp;'Service PJ'!$B171&amp;'Service PJ'!$A171&amp;"*",'EPA_US9RT techs'!$A$2:$I$1722,9,FALSE),"")</f>
        <v/>
      </c>
      <c r="DP173" s="2" t="str">
        <f>IFERROR(VLOOKUP($CS$1&amp;'Service PJ'!$D171&amp;'Service PJ'!$B171&amp;'Service PJ'!$A171&amp;"*",'EPA_US9RT techs'!$A$2:$I$1722,9,FALSE),"")</f>
        <v/>
      </c>
      <c r="DQ173" s="2" t="str">
        <f>IFERROR(VLOOKUP($CS$1&amp;'Service PJ'!$D171&amp;'Service PJ'!$B171&amp;'Service PJ'!$A171&amp;"*",'EPA_US9RT techs'!$A$2:$I$1722,9,FALSE),"")</f>
        <v/>
      </c>
      <c r="DR173" s="2" t="str">
        <f>IFERROR(VLOOKUP($CS$1&amp;'Service PJ'!$D171&amp;'Service PJ'!$B171&amp;'Service PJ'!$A171&amp;"*",'EPA_US9RT techs'!$A$2:$I$1722,9,FALSE),"")</f>
        <v/>
      </c>
      <c r="DS173" s="2" t="str">
        <f>IFERROR(VLOOKUP($CS$1&amp;'Service PJ'!$D171&amp;'Service PJ'!$B171&amp;'Service PJ'!$A171&amp;"*",'EPA_US9RT techs'!$A$2:$I$1722,9,FALSE),"")</f>
        <v/>
      </c>
      <c r="DT173" s="2" t="str">
        <f>IFERROR(VLOOKUP($CS$1&amp;'Service PJ'!$D171&amp;'Service PJ'!$B171&amp;'Service PJ'!$A171&amp;"*",'EPA_US9RT techs'!$A$2:$I$1722,9,FALSE),"")</f>
        <v/>
      </c>
      <c r="DU173" s="2" t="str">
        <f>IFERROR(VLOOKUP($CS$1&amp;'Service PJ'!$D171&amp;'Service PJ'!$B171&amp;'Service PJ'!$A171&amp;"*",'EPA_US9RT techs'!$A$2:$I$1722,9,FALSE),"")</f>
        <v/>
      </c>
      <c r="DV173" s="2" t="str">
        <f>IFERROR(VLOOKUP($CS$1&amp;'Service PJ'!$D171&amp;'Service PJ'!$B171&amp;'Service PJ'!$A171&amp;"*",'EPA_US9RT techs'!$A$2:$I$1722,9,FALSE),"")</f>
        <v/>
      </c>
      <c r="DW173" s="2" t="str">
        <f>IFERROR(VLOOKUP($CS$1&amp;'Service PJ'!$D171&amp;'Service PJ'!$B171&amp;'Service PJ'!$A171&amp;"*",'EPA_US9RT techs'!$A$2:$I$1722,9,FALSE),"")</f>
        <v/>
      </c>
    </row>
    <row r="174" spans="1:127" x14ac:dyDescent="0.45">
      <c r="A174" t="str">
        <f>IF(SUM(B174:R174)=0,"\I:",'Service PJ'!$D172&amp;"_"&amp;'Service PJ'!$E172&amp;"_"&amp;'Service PJ'!$C172)</f>
        <v>ILP_STM_OIL</v>
      </c>
      <c r="B174" s="14">
        <f>IFERROR(VLOOKUP($A$1&amp;'Service PJ'!$D172&amp;'Service PJ'!$B172&amp;'Service PJ'!$A172&amp;"*",'EPA_US9RT techs'!$A$2:$I$1722,9,FALSE),"")</f>
        <v>3.5964937834000001</v>
      </c>
      <c r="C174" s="14">
        <f>IFERROR(VLOOKUP($A$1&amp;'Service PJ'!$D172&amp;'Service PJ'!$B172&amp;'Service PJ'!$A172&amp;"*",'EPA_US9RT techs'!$A$2:$I$1722,9,FALSE),"")</f>
        <v>3.5964937834000001</v>
      </c>
      <c r="D174" s="14">
        <f>IFERROR(VLOOKUP($A$1&amp;'Service PJ'!$D172&amp;'Service PJ'!$B172&amp;'Service PJ'!$A172&amp;"*",'EPA_US9RT techs'!$A$2:$I$1722,9,FALSE),"")</f>
        <v>3.5964937834000001</v>
      </c>
      <c r="E174" s="14">
        <f>IFERROR(VLOOKUP($A$1&amp;'Service PJ'!$D172&amp;'Service PJ'!$B172&amp;'Service PJ'!$A172&amp;"*",'EPA_US9RT techs'!$A$2:$I$1722,9,FALSE),"")</f>
        <v>3.5964937834000001</v>
      </c>
      <c r="F174" s="14">
        <f>IFERROR(VLOOKUP($A$1&amp;'Service PJ'!$D172&amp;'Service PJ'!$B172&amp;'Service PJ'!$A172&amp;"*",'EPA_US9RT techs'!$A$2:$I$1722,9,FALSE),"")</f>
        <v>3.5964937834000001</v>
      </c>
      <c r="G174" s="14">
        <f>IFERROR(VLOOKUP($A$1&amp;'Service PJ'!$D172&amp;'Service PJ'!$B172&amp;'Service PJ'!$A172&amp;"*",'EPA_US9RT techs'!$A$2:$I$1722,9,FALSE),"")</f>
        <v>3.5964937834000001</v>
      </c>
      <c r="H174" s="14">
        <f>IFERROR(VLOOKUP($A$1&amp;'Service PJ'!$D172&amp;'Service PJ'!$B172&amp;'Service PJ'!$A172&amp;"*",'EPA_US9RT techs'!$A$2:$I$1722,9,FALSE),"")</f>
        <v>3.5964937834000001</v>
      </c>
      <c r="I174" s="14">
        <f>IFERROR(VLOOKUP($A$1&amp;'Service PJ'!$D172&amp;'Service PJ'!$B172&amp;'Service PJ'!$A172&amp;"*",'EPA_US9RT techs'!$A$2:$I$1722,9,FALSE),"")</f>
        <v>3.5964937834000001</v>
      </c>
      <c r="J174" s="14">
        <f>IFERROR(VLOOKUP($A$1&amp;'Service PJ'!$D172&amp;'Service PJ'!$B172&amp;'Service PJ'!$A172&amp;"*",'EPA_US9RT techs'!$A$2:$I$1722,9,FALSE),"")</f>
        <v>3.5964937834000001</v>
      </c>
      <c r="K174" s="14">
        <f>IFERROR(VLOOKUP($A$1&amp;'Service PJ'!$D172&amp;'Service PJ'!$B172&amp;'Service PJ'!$A172&amp;"*",'EPA_US9RT techs'!$A$2:$I$1722,9,FALSE),"")</f>
        <v>3.5964937834000001</v>
      </c>
      <c r="L174" s="14">
        <f>IFERROR(VLOOKUP($A$1&amp;'Service PJ'!$D172&amp;'Service PJ'!$B172&amp;'Service PJ'!$A172&amp;"*",'EPA_US9RT techs'!$A$2:$I$1722,9,FALSE),"")</f>
        <v>3.5964937834000001</v>
      </c>
      <c r="M174" s="14">
        <f>IFERROR(VLOOKUP($A$1&amp;'Service PJ'!$D172&amp;'Service PJ'!$B172&amp;'Service PJ'!$A172&amp;"*",'EPA_US9RT techs'!$A$2:$I$1722,9,FALSE),"")</f>
        <v>3.5964937834000001</v>
      </c>
      <c r="N174" s="14">
        <f>IFERROR(VLOOKUP($A$1&amp;'Service PJ'!$D172&amp;'Service PJ'!$B172&amp;'Service PJ'!$A172&amp;"*",'EPA_US9RT techs'!$A$2:$I$1722,9,FALSE),"")</f>
        <v>3.5964937834000001</v>
      </c>
      <c r="O174" s="14">
        <f>IFERROR(VLOOKUP($A$1&amp;'Service PJ'!$D172&amp;'Service PJ'!$B172&amp;'Service PJ'!$A172&amp;"*",'EPA_US9RT techs'!$A$2:$I$1722,9,FALSE),"")</f>
        <v>3.5964937834000001</v>
      </c>
      <c r="P174" s="14">
        <f>IFERROR(VLOOKUP($A$1&amp;'Service PJ'!$D172&amp;'Service PJ'!$B172&amp;'Service PJ'!$A172&amp;"*",'EPA_US9RT techs'!$A$2:$I$1722,9,FALSE),"")</f>
        <v>3.5964937834000001</v>
      </c>
      <c r="Q174" s="14">
        <f>IFERROR(VLOOKUP($A$1&amp;'Service PJ'!$D172&amp;'Service PJ'!$B172&amp;'Service PJ'!$A172&amp;"*",'EPA_US9RT techs'!$A$2:$I$1722,9,FALSE),"")</f>
        <v>3.5964937834000001</v>
      </c>
      <c r="R174" s="14">
        <f>IFERROR(VLOOKUP($A$1&amp;'Service PJ'!$D172&amp;'Service PJ'!$B172&amp;'Service PJ'!$A172&amp;"*",'EPA_US9RT techs'!$A$2:$I$1722,9,FALSE),"")</f>
        <v>3.5964937834000001</v>
      </c>
      <c r="S174" s="14">
        <f>IFERROR(VLOOKUP($A$1&amp;'Service PJ'!$D172&amp;'Service PJ'!$B172&amp;'Service PJ'!$A172&amp;"*",'EPA_US9RT techs'!$A$2:$I$1722,9,FALSE),"")</f>
        <v>3.5964937834000001</v>
      </c>
      <c r="T174" s="14">
        <f>IFERROR(VLOOKUP($A$1&amp;'Service PJ'!$D172&amp;'Service PJ'!$B172&amp;'Service PJ'!$A172&amp;"*",'EPA_US9RT techs'!$A$2:$I$1722,9,FALSE),"")</f>
        <v>3.5964937834000001</v>
      </c>
      <c r="U174" s="14">
        <f>IFERROR(VLOOKUP($A$1&amp;'Service PJ'!$D172&amp;'Service PJ'!$B172&amp;'Service PJ'!$A172&amp;"*",'EPA_US9RT techs'!$A$2:$I$1722,9,FALSE),"")</f>
        <v>3.5964937834000001</v>
      </c>
      <c r="V174" s="14">
        <f>IFERROR(VLOOKUP($A$1&amp;'Service PJ'!$D172&amp;'Service PJ'!$B172&amp;'Service PJ'!$A172&amp;"*",'EPA_US9RT techs'!$A$2:$I$1722,9,FALSE),"")</f>
        <v>3.5964937834000001</v>
      </c>
      <c r="W174" s="14">
        <f>IFERROR(VLOOKUP($A$1&amp;'Service PJ'!$D172&amp;'Service PJ'!$B172&amp;'Service PJ'!$A172&amp;"*",'EPA_US9RT techs'!$A$2:$I$1722,9,FALSE),"")</f>
        <v>3.5964937834000001</v>
      </c>
      <c r="X174" s="14">
        <f>IFERROR(VLOOKUP($A$1&amp;'Service PJ'!$D172&amp;'Service PJ'!$B172&amp;'Service PJ'!$A172&amp;"*",'EPA_US9RT techs'!$A$2:$I$1722,9,FALSE),"")</f>
        <v>3.5964937834000001</v>
      </c>
      <c r="Y174" s="14">
        <f>IFERROR(VLOOKUP($A$1&amp;'Service PJ'!$D172&amp;'Service PJ'!$B172&amp;'Service PJ'!$A172&amp;"*",'EPA_US9RT techs'!$A$2:$I$1722,9,FALSE),"")</f>
        <v>3.5964937834000001</v>
      </c>
      <c r="Z174" s="14">
        <f>IFERROR(VLOOKUP($A$1&amp;'Service PJ'!$D172&amp;'Service PJ'!$B172&amp;'Service PJ'!$A172&amp;"*",'EPA_US9RT techs'!$A$2:$I$1722,9,FALSE),"")</f>
        <v>3.5964937834000001</v>
      </c>
      <c r="AA174" s="14">
        <f>IFERROR(VLOOKUP($A$1&amp;'Service PJ'!$D172&amp;'Service PJ'!$B172&amp;'Service PJ'!$A172&amp;"*",'EPA_US9RT techs'!$A$2:$I$1722,9,FALSE),"")</f>
        <v>3.5964937834000001</v>
      </c>
      <c r="AB174" s="14">
        <f>IFERROR(VLOOKUP($A$1&amp;'Service PJ'!$D172&amp;'Service PJ'!$B172&amp;'Service PJ'!$A172&amp;"*",'EPA_US9RT techs'!$A$2:$I$1722,9,FALSE),"")</f>
        <v>3.5964937834000001</v>
      </c>
      <c r="AC174" s="14">
        <f>IFERROR(VLOOKUP($A$1&amp;'Service PJ'!$D172&amp;'Service PJ'!$B172&amp;'Service PJ'!$A172&amp;"*",'EPA_US9RT techs'!$A$2:$I$1722,9,FALSE),"")</f>
        <v>3.5964937834000001</v>
      </c>
      <c r="AD174" s="14">
        <f>IFERROR(VLOOKUP($A$1&amp;'Service PJ'!$D172&amp;'Service PJ'!$B172&amp;'Service PJ'!$A172&amp;"*",'EPA_US9RT techs'!$A$2:$I$1722,9,FALSE),"")</f>
        <v>3.5964937834000001</v>
      </c>
      <c r="AE174" s="14">
        <f>IFERROR(VLOOKUP($A$1&amp;'Service PJ'!$D172&amp;'Service PJ'!$B172&amp;'Service PJ'!$A172&amp;"*",'EPA_US9RT techs'!$A$2:$I$1722,9,FALSE),"")</f>
        <v>3.5964937834000001</v>
      </c>
      <c r="AG174" t="str">
        <f>IF(SUM(AH174:AX174)=0,"\I:",'Service PJ'!$D172&amp;"_"&amp;'Service PJ'!$E172&amp;"_"&amp;'Service PJ'!$C172)</f>
        <v>ILP_STM_OIL</v>
      </c>
      <c r="AH174" s="14">
        <f>IFERROR(VLOOKUP($AG$1&amp;'Service PJ'!$D172&amp;'Service PJ'!$B172&amp;'Service PJ'!$A172&amp;"*",'EPA_US9RT techs'!$A$2:$I$1722,9,FALSE),"")</f>
        <v>0.65384858769999998</v>
      </c>
      <c r="AI174" s="14">
        <f>IFERROR(VLOOKUP($AG$1&amp;'Service PJ'!$D172&amp;'Service PJ'!$B172&amp;'Service PJ'!$A172&amp;"*",'EPA_US9RT techs'!$A$2:$I$1722,9,FALSE),"")</f>
        <v>0.65384858769999998</v>
      </c>
      <c r="AJ174" s="14">
        <f>IFERROR(VLOOKUP($AG$1&amp;'Service PJ'!$D172&amp;'Service PJ'!$B172&amp;'Service PJ'!$A172&amp;"*",'EPA_US9RT techs'!$A$2:$I$1722,9,FALSE),"")</f>
        <v>0.65384858769999998</v>
      </c>
      <c r="AK174" s="14">
        <f>IFERROR(VLOOKUP($AG$1&amp;'Service PJ'!$D172&amp;'Service PJ'!$B172&amp;'Service PJ'!$A172&amp;"*",'EPA_US9RT techs'!$A$2:$I$1722,9,FALSE),"")</f>
        <v>0.65384858769999998</v>
      </c>
      <c r="AL174" s="14">
        <f>IFERROR(VLOOKUP($AG$1&amp;'Service PJ'!$D172&amp;'Service PJ'!$B172&amp;'Service PJ'!$A172&amp;"*",'EPA_US9RT techs'!$A$2:$I$1722,9,FALSE),"")</f>
        <v>0.65384858769999998</v>
      </c>
      <c r="AM174" s="14">
        <f>IFERROR(VLOOKUP($AG$1&amp;'Service PJ'!$D172&amp;'Service PJ'!$B172&amp;'Service PJ'!$A172&amp;"*",'EPA_US9RT techs'!$A$2:$I$1722,9,FALSE),"")</f>
        <v>0.65384858769999998</v>
      </c>
      <c r="AN174" s="14">
        <f>IFERROR(VLOOKUP($AG$1&amp;'Service PJ'!$D172&amp;'Service PJ'!$B172&amp;'Service PJ'!$A172&amp;"*",'EPA_US9RT techs'!$A$2:$I$1722,9,FALSE),"")</f>
        <v>0.65384858769999998</v>
      </c>
      <c r="AO174" s="14">
        <f>IFERROR(VLOOKUP($AG$1&amp;'Service PJ'!$D172&amp;'Service PJ'!$B172&amp;'Service PJ'!$A172&amp;"*",'EPA_US9RT techs'!$A$2:$I$1722,9,FALSE),"")</f>
        <v>0.65384858769999998</v>
      </c>
      <c r="AP174" s="14">
        <f>IFERROR(VLOOKUP($AG$1&amp;'Service PJ'!$D172&amp;'Service PJ'!$B172&amp;'Service PJ'!$A172&amp;"*",'EPA_US9RT techs'!$A$2:$I$1722,9,FALSE),"")</f>
        <v>0.65384858769999998</v>
      </c>
      <c r="AQ174" s="14">
        <f>IFERROR(VLOOKUP($AG$1&amp;'Service PJ'!$D172&amp;'Service PJ'!$B172&amp;'Service PJ'!$A172&amp;"*",'EPA_US9RT techs'!$A$2:$I$1722,9,FALSE),"")</f>
        <v>0.65384858769999998</v>
      </c>
      <c r="AR174" s="14">
        <f>IFERROR(VLOOKUP($AG$1&amp;'Service PJ'!$D172&amp;'Service PJ'!$B172&amp;'Service PJ'!$A172&amp;"*",'EPA_US9RT techs'!$A$2:$I$1722,9,FALSE),"")</f>
        <v>0.65384858769999998</v>
      </c>
      <c r="AS174" s="14">
        <f>IFERROR(VLOOKUP($AG$1&amp;'Service PJ'!$D172&amp;'Service PJ'!$B172&amp;'Service PJ'!$A172&amp;"*",'EPA_US9RT techs'!$A$2:$I$1722,9,FALSE),"")</f>
        <v>0.65384858769999998</v>
      </c>
      <c r="AT174" s="14">
        <f>IFERROR(VLOOKUP($AG$1&amp;'Service PJ'!$D172&amp;'Service PJ'!$B172&amp;'Service PJ'!$A172&amp;"*",'EPA_US9RT techs'!$A$2:$I$1722,9,FALSE),"")</f>
        <v>0.65384858769999998</v>
      </c>
      <c r="AU174" s="14">
        <f>IFERROR(VLOOKUP($AG$1&amp;'Service PJ'!$D172&amp;'Service PJ'!$B172&amp;'Service PJ'!$A172&amp;"*",'EPA_US9RT techs'!$A$2:$I$1722,9,FALSE),"")</f>
        <v>0.65384858769999998</v>
      </c>
      <c r="AV174" s="14">
        <f>IFERROR(VLOOKUP($AG$1&amp;'Service PJ'!$D172&amp;'Service PJ'!$B172&amp;'Service PJ'!$A172&amp;"*",'EPA_US9RT techs'!$A$2:$I$1722,9,FALSE),"")</f>
        <v>0.65384858769999998</v>
      </c>
      <c r="AW174" s="14">
        <f>IFERROR(VLOOKUP($AG$1&amp;'Service PJ'!$D172&amp;'Service PJ'!$B172&amp;'Service PJ'!$A172&amp;"*",'EPA_US9RT techs'!$A$2:$I$1722,9,FALSE),"")</f>
        <v>0.65384858769999998</v>
      </c>
      <c r="AX174" s="14">
        <f>IFERROR(VLOOKUP($AG$1&amp;'Service PJ'!$D172&amp;'Service PJ'!$B172&amp;'Service PJ'!$A172&amp;"*",'EPA_US9RT techs'!$A$2:$I$1722,9,FALSE),"")</f>
        <v>0.65384858769999998</v>
      </c>
      <c r="AY174" s="14">
        <f>IFERROR(VLOOKUP($AG$1&amp;'Service PJ'!$D172&amp;'Service PJ'!$B172&amp;'Service PJ'!$A172&amp;"*",'EPA_US9RT techs'!$A$2:$I$1722,9,FALSE),"")</f>
        <v>0.65384858769999998</v>
      </c>
      <c r="AZ174" s="14">
        <f>IFERROR(VLOOKUP($AG$1&amp;'Service PJ'!$D172&amp;'Service PJ'!$B172&amp;'Service PJ'!$A172&amp;"*",'EPA_US9RT techs'!$A$2:$I$1722,9,FALSE),"")</f>
        <v>0.65384858769999998</v>
      </c>
      <c r="BA174" s="14">
        <f>IFERROR(VLOOKUP($AG$1&amp;'Service PJ'!$D172&amp;'Service PJ'!$B172&amp;'Service PJ'!$A172&amp;"*",'EPA_US9RT techs'!$A$2:$I$1722,9,FALSE),"")</f>
        <v>0.65384858769999998</v>
      </c>
      <c r="BB174" s="14">
        <f>IFERROR(VLOOKUP($AG$1&amp;'Service PJ'!$D172&amp;'Service PJ'!$B172&amp;'Service PJ'!$A172&amp;"*",'EPA_US9RT techs'!$A$2:$I$1722,9,FALSE),"")</f>
        <v>0.65384858769999998</v>
      </c>
      <c r="BC174" s="14">
        <f>IFERROR(VLOOKUP($AG$1&amp;'Service PJ'!$D172&amp;'Service PJ'!$B172&amp;'Service PJ'!$A172&amp;"*",'EPA_US9RT techs'!$A$2:$I$1722,9,FALSE),"")</f>
        <v>0.65384858769999998</v>
      </c>
      <c r="BD174" s="14">
        <f>IFERROR(VLOOKUP($AG$1&amp;'Service PJ'!$D172&amp;'Service PJ'!$B172&amp;'Service PJ'!$A172&amp;"*",'EPA_US9RT techs'!$A$2:$I$1722,9,FALSE),"")</f>
        <v>0.65384858769999998</v>
      </c>
      <c r="BE174" s="14">
        <f>IFERROR(VLOOKUP($AG$1&amp;'Service PJ'!$D172&amp;'Service PJ'!$B172&amp;'Service PJ'!$A172&amp;"*",'EPA_US9RT techs'!$A$2:$I$1722,9,FALSE),"")</f>
        <v>0.65384858769999998</v>
      </c>
      <c r="BF174" s="14">
        <f>IFERROR(VLOOKUP($AG$1&amp;'Service PJ'!$D172&amp;'Service PJ'!$B172&amp;'Service PJ'!$A172&amp;"*",'EPA_US9RT techs'!$A$2:$I$1722,9,FALSE),"")</f>
        <v>0.65384858769999998</v>
      </c>
      <c r="BG174" s="14">
        <f>IFERROR(VLOOKUP($AG$1&amp;'Service PJ'!$D172&amp;'Service PJ'!$B172&amp;'Service PJ'!$A172&amp;"*",'EPA_US9RT techs'!$A$2:$I$1722,9,FALSE),"")</f>
        <v>0.65384858769999998</v>
      </c>
      <c r="BH174" s="14">
        <f>IFERROR(VLOOKUP($AG$1&amp;'Service PJ'!$D172&amp;'Service PJ'!$B172&amp;'Service PJ'!$A172&amp;"*",'EPA_US9RT techs'!$A$2:$I$1722,9,FALSE),"")</f>
        <v>0.65384858769999998</v>
      </c>
      <c r="BI174" s="14">
        <f>IFERROR(VLOOKUP($AG$1&amp;'Service PJ'!$D172&amp;'Service PJ'!$B172&amp;'Service PJ'!$A172&amp;"*",'EPA_US9RT techs'!$A$2:$I$1722,9,FALSE),"")</f>
        <v>0.65384858769999998</v>
      </c>
      <c r="BJ174" s="14">
        <f>IFERROR(VLOOKUP($AG$1&amp;'Service PJ'!$D172&amp;'Service PJ'!$B172&amp;'Service PJ'!$A172&amp;"*",'EPA_US9RT techs'!$A$2:$I$1722,9,FALSE),"")</f>
        <v>0.65384858769999998</v>
      </c>
      <c r="BK174" s="14">
        <f>IFERROR(VLOOKUP($AG$1&amp;'Service PJ'!$D172&amp;'Service PJ'!$B172&amp;'Service PJ'!$A172&amp;"*",'EPA_US9RT techs'!$A$2:$I$1722,9,FALSE),"")</f>
        <v>0.65384858769999998</v>
      </c>
      <c r="BM174" t="str">
        <f>IF(SUM(BN174:CD174)=0,"\I:",'Service PJ'!$D172&amp;"_"&amp;'Service PJ'!$E172&amp;"_"&amp;'Service PJ'!$C172)</f>
        <v>ILP_STM_OIL</v>
      </c>
      <c r="BN174" s="14">
        <f>IFERROR(VLOOKUP($BM$1&amp;'Service PJ'!$D172&amp;'Service PJ'!$B172&amp;'Service PJ'!$A172&amp;"*",'EPA_US9RT techs'!$A$2:$I$1722,9,FALSE),"")</f>
        <v>0.20676398309999999</v>
      </c>
      <c r="BO174" s="14">
        <f>IFERROR(VLOOKUP($BM$1&amp;'Service PJ'!$D172&amp;'Service PJ'!$B172&amp;'Service PJ'!$A172&amp;"*",'EPA_US9RT techs'!$A$2:$I$1722,9,FALSE),"")</f>
        <v>0.20676398309999999</v>
      </c>
      <c r="BP174" s="14">
        <f>IFERROR(VLOOKUP($BM$1&amp;'Service PJ'!$D172&amp;'Service PJ'!$B172&amp;'Service PJ'!$A172&amp;"*",'EPA_US9RT techs'!$A$2:$I$1722,9,FALSE),"")</f>
        <v>0.20676398309999999</v>
      </c>
      <c r="BQ174" s="14">
        <f>IFERROR(VLOOKUP($BM$1&amp;'Service PJ'!$D172&amp;'Service PJ'!$B172&amp;'Service PJ'!$A172&amp;"*",'EPA_US9RT techs'!$A$2:$I$1722,9,FALSE),"")</f>
        <v>0.20676398309999999</v>
      </c>
      <c r="BR174" s="14">
        <f>IFERROR(VLOOKUP($BM$1&amp;'Service PJ'!$D172&amp;'Service PJ'!$B172&amp;'Service PJ'!$A172&amp;"*",'EPA_US9RT techs'!$A$2:$I$1722,9,FALSE),"")</f>
        <v>0.20676398309999999</v>
      </c>
      <c r="BS174" s="14">
        <f>IFERROR(VLOOKUP($BM$1&amp;'Service PJ'!$D172&amp;'Service PJ'!$B172&amp;'Service PJ'!$A172&amp;"*",'EPA_US9RT techs'!$A$2:$I$1722,9,FALSE),"")</f>
        <v>0.20676398309999999</v>
      </c>
      <c r="BT174" s="14">
        <f>IFERROR(VLOOKUP($BM$1&amp;'Service PJ'!$D172&amp;'Service PJ'!$B172&amp;'Service PJ'!$A172&amp;"*",'EPA_US9RT techs'!$A$2:$I$1722,9,FALSE),"")</f>
        <v>0.20676398309999999</v>
      </c>
      <c r="BU174" s="14">
        <f>IFERROR(VLOOKUP($BM$1&amp;'Service PJ'!$D172&amp;'Service PJ'!$B172&amp;'Service PJ'!$A172&amp;"*",'EPA_US9RT techs'!$A$2:$I$1722,9,FALSE),"")</f>
        <v>0.20676398309999999</v>
      </c>
      <c r="BV174" s="14">
        <f>IFERROR(VLOOKUP($BM$1&amp;'Service PJ'!$D172&amp;'Service PJ'!$B172&amp;'Service PJ'!$A172&amp;"*",'EPA_US9RT techs'!$A$2:$I$1722,9,FALSE),"")</f>
        <v>0.20676398309999999</v>
      </c>
      <c r="BW174" s="14">
        <f>IFERROR(VLOOKUP($BM$1&amp;'Service PJ'!$D172&amp;'Service PJ'!$B172&amp;'Service PJ'!$A172&amp;"*",'EPA_US9RT techs'!$A$2:$I$1722,9,FALSE),"")</f>
        <v>0.20676398309999999</v>
      </c>
      <c r="BX174" s="14">
        <f>IFERROR(VLOOKUP($BM$1&amp;'Service PJ'!$D172&amp;'Service PJ'!$B172&amp;'Service PJ'!$A172&amp;"*",'EPA_US9RT techs'!$A$2:$I$1722,9,FALSE),"")</f>
        <v>0.20676398309999999</v>
      </c>
      <c r="BY174" s="14">
        <f>IFERROR(VLOOKUP($BM$1&amp;'Service PJ'!$D172&amp;'Service PJ'!$B172&amp;'Service PJ'!$A172&amp;"*",'EPA_US9RT techs'!$A$2:$I$1722,9,FALSE),"")</f>
        <v>0.20676398309999999</v>
      </c>
      <c r="BZ174" s="14">
        <f>IFERROR(VLOOKUP($BM$1&amp;'Service PJ'!$D172&amp;'Service PJ'!$B172&amp;'Service PJ'!$A172&amp;"*",'EPA_US9RT techs'!$A$2:$I$1722,9,FALSE),"")</f>
        <v>0.20676398309999999</v>
      </c>
      <c r="CA174" s="14">
        <f>IFERROR(VLOOKUP($BM$1&amp;'Service PJ'!$D172&amp;'Service PJ'!$B172&amp;'Service PJ'!$A172&amp;"*",'EPA_US9RT techs'!$A$2:$I$1722,9,FALSE),"")</f>
        <v>0.20676398309999999</v>
      </c>
      <c r="CB174" s="14">
        <f>IFERROR(VLOOKUP($BM$1&amp;'Service PJ'!$D172&amp;'Service PJ'!$B172&amp;'Service PJ'!$A172&amp;"*",'EPA_US9RT techs'!$A$2:$I$1722,9,FALSE),"")</f>
        <v>0.20676398309999999</v>
      </c>
      <c r="CC174" s="14">
        <f>IFERROR(VLOOKUP($BM$1&amp;'Service PJ'!$D172&amp;'Service PJ'!$B172&amp;'Service PJ'!$A172&amp;"*",'EPA_US9RT techs'!$A$2:$I$1722,9,FALSE),"")</f>
        <v>0.20676398309999999</v>
      </c>
      <c r="CD174" s="14">
        <f>IFERROR(VLOOKUP($BM$1&amp;'Service PJ'!$D172&amp;'Service PJ'!$B172&amp;'Service PJ'!$A172&amp;"*",'EPA_US9RT techs'!$A$2:$I$1722,9,FALSE),"")</f>
        <v>0.20676398309999999</v>
      </c>
      <c r="CE174" s="14">
        <f>IFERROR(VLOOKUP($BM$1&amp;'Service PJ'!$D172&amp;'Service PJ'!$B172&amp;'Service PJ'!$A172&amp;"*",'EPA_US9RT techs'!$A$2:$I$1722,9,FALSE),"")</f>
        <v>0.20676398309999999</v>
      </c>
      <c r="CF174" s="14">
        <f>IFERROR(VLOOKUP($BM$1&amp;'Service PJ'!$D172&amp;'Service PJ'!$B172&amp;'Service PJ'!$A172&amp;"*",'EPA_US9RT techs'!$A$2:$I$1722,9,FALSE),"")</f>
        <v>0.20676398309999999</v>
      </c>
      <c r="CG174" s="14">
        <f>IFERROR(VLOOKUP($BM$1&amp;'Service PJ'!$D172&amp;'Service PJ'!$B172&amp;'Service PJ'!$A172&amp;"*",'EPA_US9RT techs'!$A$2:$I$1722,9,FALSE),"")</f>
        <v>0.20676398309999999</v>
      </c>
      <c r="CH174" s="14">
        <f>IFERROR(VLOOKUP($BM$1&amp;'Service PJ'!$D172&amp;'Service PJ'!$B172&amp;'Service PJ'!$A172&amp;"*",'EPA_US9RT techs'!$A$2:$I$1722,9,FALSE),"")</f>
        <v>0.20676398309999999</v>
      </c>
      <c r="CI174" s="14">
        <f>IFERROR(VLOOKUP($BM$1&amp;'Service PJ'!$D172&amp;'Service PJ'!$B172&amp;'Service PJ'!$A172&amp;"*",'EPA_US9RT techs'!$A$2:$I$1722,9,FALSE),"")</f>
        <v>0.20676398309999999</v>
      </c>
      <c r="CJ174" s="14">
        <f>IFERROR(VLOOKUP($BM$1&amp;'Service PJ'!$D172&amp;'Service PJ'!$B172&amp;'Service PJ'!$A172&amp;"*",'EPA_US9RT techs'!$A$2:$I$1722,9,FALSE),"")</f>
        <v>0.20676398309999999</v>
      </c>
      <c r="CK174" s="14">
        <f>IFERROR(VLOOKUP($BM$1&amp;'Service PJ'!$D172&amp;'Service PJ'!$B172&amp;'Service PJ'!$A172&amp;"*",'EPA_US9RT techs'!$A$2:$I$1722,9,FALSE),"")</f>
        <v>0.20676398309999999</v>
      </c>
      <c r="CL174" s="14">
        <f>IFERROR(VLOOKUP($BM$1&amp;'Service PJ'!$D172&amp;'Service PJ'!$B172&amp;'Service PJ'!$A172&amp;"*",'EPA_US9RT techs'!$A$2:$I$1722,9,FALSE),"")</f>
        <v>0.20676398309999999</v>
      </c>
      <c r="CM174" s="14">
        <f>IFERROR(VLOOKUP($BM$1&amp;'Service PJ'!$D172&amp;'Service PJ'!$B172&amp;'Service PJ'!$A172&amp;"*",'EPA_US9RT techs'!$A$2:$I$1722,9,FALSE),"")</f>
        <v>0.20676398309999999</v>
      </c>
      <c r="CN174" s="14">
        <f>IFERROR(VLOOKUP($BM$1&amp;'Service PJ'!$D172&amp;'Service PJ'!$B172&amp;'Service PJ'!$A172&amp;"*",'EPA_US9RT techs'!$A$2:$I$1722,9,FALSE),"")</f>
        <v>0.20676398309999999</v>
      </c>
      <c r="CO174" s="14">
        <f>IFERROR(VLOOKUP($BM$1&amp;'Service PJ'!$D172&amp;'Service PJ'!$B172&amp;'Service PJ'!$A172&amp;"*",'EPA_US9RT techs'!$A$2:$I$1722,9,FALSE),"")</f>
        <v>0.20676398309999999</v>
      </c>
      <c r="CP174" s="14">
        <f>IFERROR(VLOOKUP($BM$1&amp;'Service PJ'!$D172&amp;'Service PJ'!$B172&amp;'Service PJ'!$A172&amp;"*",'EPA_US9RT techs'!$A$2:$I$1722,9,FALSE),"")</f>
        <v>0.20676398309999999</v>
      </c>
      <c r="CQ174" s="14">
        <f>IFERROR(VLOOKUP($BM$1&amp;'Service PJ'!$D172&amp;'Service PJ'!$B172&amp;'Service PJ'!$A172&amp;"*",'EPA_US9RT techs'!$A$2:$I$1722,9,FALSE),"")</f>
        <v>0.20676398309999999</v>
      </c>
      <c r="CS174" t="str">
        <f>IF(SUM(CT174:DJ174)=0,"\I:",'Service PJ'!$D172&amp;"_"&amp;'Service PJ'!$E172&amp;"_"&amp;'Service PJ'!$C172)</f>
        <v>ILP_STM_OIL</v>
      </c>
      <c r="CT174" s="2">
        <f>IFERROR(VLOOKUP($CS$1&amp;'Service PJ'!$D172&amp;'Service PJ'!$B172&amp;'Service PJ'!$A172&amp;"*",'EPA_US9RT techs'!$A$2:$I$1722,9,FALSE),"")</f>
        <v>50</v>
      </c>
      <c r="CU174" s="2">
        <f>IFERROR(VLOOKUP($CS$1&amp;'Service PJ'!$D172&amp;'Service PJ'!$B172&amp;'Service PJ'!$A172&amp;"*",'EPA_US9RT techs'!$A$2:$I$1722,9,FALSE),"")</f>
        <v>50</v>
      </c>
      <c r="CV174" s="2">
        <f>IFERROR(VLOOKUP($CS$1&amp;'Service PJ'!$D172&amp;'Service PJ'!$B172&amp;'Service PJ'!$A172&amp;"*",'EPA_US9RT techs'!$A$2:$I$1722,9,FALSE),"")</f>
        <v>50</v>
      </c>
      <c r="CW174" s="2">
        <f>IFERROR(VLOOKUP($CS$1&amp;'Service PJ'!$D172&amp;'Service PJ'!$B172&amp;'Service PJ'!$A172&amp;"*",'EPA_US9RT techs'!$A$2:$I$1722,9,FALSE),"")</f>
        <v>50</v>
      </c>
      <c r="CX174" s="2">
        <f>IFERROR(VLOOKUP($CS$1&amp;'Service PJ'!$D172&amp;'Service PJ'!$B172&amp;'Service PJ'!$A172&amp;"*",'EPA_US9RT techs'!$A$2:$I$1722,9,FALSE),"")</f>
        <v>50</v>
      </c>
      <c r="CY174" s="2">
        <f>IFERROR(VLOOKUP($CS$1&amp;'Service PJ'!$D172&amp;'Service PJ'!$B172&amp;'Service PJ'!$A172&amp;"*",'EPA_US9RT techs'!$A$2:$I$1722,9,FALSE),"")</f>
        <v>50</v>
      </c>
      <c r="CZ174" s="2">
        <f>IFERROR(VLOOKUP($CS$1&amp;'Service PJ'!$D172&amp;'Service PJ'!$B172&amp;'Service PJ'!$A172&amp;"*",'EPA_US9RT techs'!$A$2:$I$1722,9,FALSE),"")</f>
        <v>50</v>
      </c>
      <c r="DA174" s="2">
        <f>IFERROR(VLOOKUP($CS$1&amp;'Service PJ'!$D172&amp;'Service PJ'!$B172&amp;'Service PJ'!$A172&amp;"*",'EPA_US9RT techs'!$A$2:$I$1722,9,FALSE),"")</f>
        <v>50</v>
      </c>
      <c r="DB174" s="2">
        <f>IFERROR(VLOOKUP($CS$1&amp;'Service PJ'!$D172&amp;'Service PJ'!$B172&amp;'Service PJ'!$A172&amp;"*",'EPA_US9RT techs'!$A$2:$I$1722,9,FALSE),"")</f>
        <v>50</v>
      </c>
      <c r="DC174" s="2">
        <f>IFERROR(VLOOKUP($CS$1&amp;'Service PJ'!$D172&amp;'Service PJ'!$B172&amp;'Service PJ'!$A172&amp;"*",'EPA_US9RT techs'!$A$2:$I$1722,9,FALSE),"")</f>
        <v>50</v>
      </c>
      <c r="DD174" s="2">
        <f>IFERROR(VLOOKUP($CS$1&amp;'Service PJ'!$D172&amp;'Service PJ'!$B172&amp;'Service PJ'!$A172&amp;"*",'EPA_US9RT techs'!$A$2:$I$1722,9,FALSE),"")</f>
        <v>50</v>
      </c>
      <c r="DE174" s="2">
        <f>IFERROR(VLOOKUP($CS$1&amp;'Service PJ'!$D172&amp;'Service PJ'!$B172&amp;'Service PJ'!$A172&amp;"*",'EPA_US9RT techs'!$A$2:$I$1722,9,FALSE),"")</f>
        <v>50</v>
      </c>
      <c r="DF174" s="2">
        <f>IFERROR(VLOOKUP($CS$1&amp;'Service PJ'!$D172&amp;'Service PJ'!$B172&amp;'Service PJ'!$A172&amp;"*",'EPA_US9RT techs'!$A$2:$I$1722,9,FALSE),"")</f>
        <v>50</v>
      </c>
      <c r="DG174" s="2">
        <f>IFERROR(VLOOKUP($CS$1&amp;'Service PJ'!$D172&amp;'Service PJ'!$B172&amp;'Service PJ'!$A172&amp;"*",'EPA_US9RT techs'!$A$2:$I$1722,9,FALSE),"")</f>
        <v>50</v>
      </c>
      <c r="DH174" s="2">
        <f>IFERROR(VLOOKUP($CS$1&amp;'Service PJ'!$D172&amp;'Service PJ'!$B172&amp;'Service PJ'!$A172&amp;"*",'EPA_US9RT techs'!$A$2:$I$1722,9,FALSE),"")</f>
        <v>50</v>
      </c>
      <c r="DI174" s="2">
        <f>IFERROR(VLOOKUP($CS$1&amp;'Service PJ'!$D172&amp;'Service PJ'!$B172&amp;'Service PJ'!$A172&amp;"*",'EPA_US9RT techs'!$A$2:$I$1722,9,FALSE),"")</f>
        <v>50</v>
      </c>
      <c r="DJ174" s="2">
        <f>IFERROR(VLOOKUP($CS$1&amp;'Service PJ'!$D172&amp;'Service PJ'!$B172&amp;'Service PJ'!$A172&amp;"*",'EPA_US9RT techs'!$A$2:$I$1722,9,FALSE),"")</f>
        <v>50</v>
      </c>
      <c r="DK174" s="2">
        <f>IFERROR(VLOOKUP($CS$1&amp;'Service PJ'!$D172&amp;'Service PJ'!$B172&amp;'Service PJ'!$A172&amp;"*",'EPA_US9RT techs'!$A$2:$I$1722,9,FALSE),"")</f>
        <v>50</v>
      </c>
      <c r="DL174" s="2">
        <f>IFERROR(VLOOKUP($CS$1&amp;'Service PJ'!$D172&amp;'Service PJ'!$B172&amp;'Service PJ'!$A172&amp;"*",'EPA_US9RT techs'!$A$2:$I$1722,9,FALSE),"")</f>
        <v>50</v>
      </c>
      <c r="DM174" s="2">
        <f>IFERROR(VLOOKUP($CS$1&amp;'Service PJ'!$D172&amp;'Service PJ'!$B172&amp;'Service PJ'!$A172&amp;"*",'EPA_US9RT techs'!$A$2:$I$1722,9,FALSE),"")</f>
        <v>50</v>
      </c>
      <c r="DN174" s="2">
        <f>IFERROR(VLOOKUP($CS$1&amp;'Service PJ'!$D172&amp;'Service PJ'!$B172&amp;'Service PJ'!$A172&amp;"*",'EPA_US9RT techs'!$A$2:$I$1722,9,FALSE),"")</f>
        <v>50</v>
      </c>
      <c r="DO174" s="2">
        <f>IFERROR(VLOOKUP($CS$1&amp;'Service PJ'!$D172&amp;'Service PJ'!$B172&amp;'Service PJ'!$A172&amp;"*",'EPA_US9RT techs'!$A$2:$I$1722,9,FALSE),"")</f>
        <v>50</v>
      </c>
      <c r="DP174" s="2">
        <f>IFERROR(VLOOKUP($CS$1&amp;'Service PJ'!$D172&amp;'Service PJ'!$B172&amp;'Service PJ'!$A172&amp;"*",'EPA_US9RT techs'!$A$2:$I$1722,9,FALSE),"")</f>
        <v>50</v>
      </c>
      <c r="DQ174" s="2">
        <f>IFERROR(VLOOKUP($CS$1&amp;'Service PJ'!$D172&amp;'Service PJ'!$B172&amp;'Service PJ'!$A172&amp;"*",'EPA_US9RT techs'!$A$2:$I$1722,9,FALSE),"")</f>
        <v>50</v>
      </c>
      <c r="DR174" s="2">
        <f>IFERROR(VLOOKUP($CS$1&amp;'Service PJ'!$D172&amp;'Service PJ'!$B172&amp;'Service PJ'!$A172&amp;"*",'EPA_US9RT techs'!$A$2:$I$1722,9,FALSE),"")</f>
        <v>50</v>
      </c>
      <c r="DS174" s="2">
        <f>IFERROR(VLOOKUP($CS$1&amp;'Service PJ'!$D172&amp;'Service PJ'!$B172&amp;'Service PJ'!$A172&amp;"*",'EPA_US9RT techs'!$A$2:$I$1722,9,FALSE),"")</f>
        <v>50</v>
      </c>
      <c r="DT174" s="2">
        <f>IFERROR(VLOOKUP($CS$1&amp;'Service PJ'!$D172&amp;'Service PJ'!$B172&amp;'Service PJ'!$A172&amp;"*",'EPA_US9RT techs'!$A$2:$I$1722,9,FALSE),"")</f>
        <v>50</v>
      </c>
      <c r="DU174" s="2">
        <f>IFERROR(VLOOKUP($CS$1&amp;'Service PJ'!$D172&amp;'Service PJ'!$B172&amp;'Service PJ'!$A172&amp;"*",'EPA_US9RT techs'!$A$2:$I$1722,9,FALSE),"")</f>
        <v>50</v>
      </c>
      <c r="DV174" s="2">
        <f>IFERROR(VLOOKUP($CS$1&amp;'Service PJ'!$D172&amp;'Service PJ'!$B172&amp;'Service PJ'!$A172&amp;"*",'EPA_US9RT techs'!$A$2:$I$1722,9,FALSE),"")</f>
        <v>50</v>
      </c>
      <c r="DW174" s="2">
        <f>IFERROR(VLOOKUP($CS$1&amp;'Service PJ'!$D172&amp;'Service PJ'!$B172&amp;'Service PJ'!$A172&amp;"*",'EPA_US9RT techs'!$A$2:$I$1722,9,FALSE),"")</f>
        <v>50</v>
      </c>
    </row>
    <row r="175" spans="1:127" x14ac:dyDescent="0.45">
      <c r="A175" t="str">
        <f>IF(SUM(B175:R175)=0,"\I:",'Service PJ'!$D173&amp;"_"&amp;'Service PJ'!$E173&amp;"_"&amp;'Service PJ'!$C173)</f>
        <v>ILP_PRH_OIL</v>
      </c>
      <c r="B175" s="14">
        <f>IFERROR(VLOOKUP($A$1&amp;'Service PJ'!$D173&amp;'Service PJ'!$B173&amp;'Service PJ'!$A173&amp;"*",'EPA_US9RT techs'!$A$2:$I$1722,9,FALSE),"")</f>
        <v>143.72235313569999</v>
      </c>
      <c r="C175" s="14">
        <f>IFERROR(VLOOKUP($A$1&amp;'Service PJ'!$D173&amp;'Service PJ'!$B173&amp;'Service PJ'!$A173&amp;"*",'EPA_US9RT techs'!$A$2:$I$1722,9,FALSE),"")</f>
        <v>143.72235313569999</v>
      </c>
      <c r="D175" s="14">
        <f>IFERROR(VLOOKUP($A$1&amp;'Service PJ'!$D173&amp;'Service PJ'!$B173&amp;'Service PJ'!$A173&amp;"*",'EPA_US9RT techs'!$A$2:$I$1722,9,FALSE),"")</f>
        <v>143.72235313569999</v>
      </c>
      <c r="E175" s="14">
        <f>IFERROR(VLOOKUP($A$1&amp;'Service PJ'!$D173&amp;'Service PJ'!$B173&amp;'Service PJ'!$A173&amp;"*",'EPA_US9RT techs'!$A$2:$I$1722,9,FALSE),"")</f>
        <v>143.72235313569999</v>
      </c>
      <c r="F175" s="14">
        <f>IFERROR(VLOOKUP($A$1&amp;'Service PJ'!$D173&amp;'Service PJ'!$B173&amp;'Service PJ'!$A173&amp;"*",'EPA_US9RT techs'!$A$2:$I$1722,9,FALSE),"")</f>
        <v>143.72235313569999</v>
      </c>
      <c r="G175" s="14">
        <f>IFERROR(VLOOKUP($A$1&amp;'Service PJ'!$D173&amp;'Service PJ'!$B173&amp;'Service PJ'!$A173&amp;"*",'EPA_US9RT techs'!$A$2:$I$1722,9,FALSE),"")</f>
        <v>143.72235313569999</v>
      </c>
      <c r="H175" s="14">
        <f>IFERROR(VLOOKUP($A$1&amp;'Service PJ'!$D173&amp;'Service PJ'!$B173&amp;'Service PJ'!$A173&amp;"*",'EPA_US9RT techs'!$A$2:$I$1722,9,FALSE),"")</f>
        <v>143.72235313569999</v>
      </c>
      <c r="I175" s="14">
        <f>IFERROR(VLOOKUP($A$1&amp;'Service PJ'!$D173&amp;'Service PJ'!$B173&amp;'Service PJ'!$A173&amp;"*",'EPA_US9RT techs'!$A$2:$I$1722,9,FALSE),"")</f>
        <v>143.72235313569999</v>
      </c>
      <c r="J175" s="14">
        <f>IFERROR(VLOOKUP($A$1&amp;'Service PJ'!$D173&amp;'Service PJ'!$B173&amp;'Service PJ'!$A173&amp;"*",'EPA_US9RT techs'!$A$2:$I$1722,9,FALSE),"")</f>
        <v>143.72235313569999</v>
      </c>
      <c r="K175" s="14">
        <f>IFERROR(VLOOKUP($A$1&amp;'Service PJ'!$D173&amp;'Service PJ'!$B173&amp;'Service PJ'!$A173&amp;"*",'EPA_US9RT techs'!$A$2:$I$1722,9,FALSE),"")</f>
        <v>143.72235313569999</v>
      </c>
      <c r="L175" s="14">
        <f>IFERROR(VLOOKUP($A$1&amp;'Service PJ'!$D173&amp;'Service PJ'!$B173&amp;'Service PJ'!$A173&amp;"*",'EPA_US9RT techs'!$A$2:$I$1722,9,FALSE),"")</f>
        <v>143.72235313569999</v>
      </c>
      <c r="M175" s="14">
        <f>IFERROR(VLOOKUP($A$1&amp;'Service PJ'!$D173&amp;'Service PJ'!$B173&amp;'Service PJ'!$A173&amp;"*",'EPA_US9RT techs'!$A$2:$I$1722,9,FALSE),"")</f>
        <v>143.72235313569999</v>
      </c>
      <c r="N175" s="14">
        <f>IFERROR(VLOOKUP($A$1&amp;'Service PJ'!$D173&amp;'Service PJ'!$B173&amp;'Service PJ'!$A173&amp;"*",'EPA_US9RT techs'!$A$2:$I$1722,9,FALSE),"")</f>
        <v>143.72235313569999</v>
      </c>
      <c r="O175" s="14">
        <f>IFERROR(VLOOKUP($A$1&amp;'Service PJ'!$D173&amp;'Service PJ'!$B173&amp;'Service PJ'!$A173&amp;"*",'EPA_US9RT techs'!$A$2:$I$1722,9,FALSE),"")</f>
        <v>143.72235313569999</v>
      </c>
      <c r="P175" s="14">
        <f>IFERROR(VLOOKUP($A$1&amp;'Service PJ'!$D173&amp;'Service PJ'!$B173&amp;'Service PJ'!$A173&amp;"*",'EPA_US9RT techs'!$A$2:$I$1722,9,FALSE),"")</f>
        <v>143.72235313569999</v>
      </c>
      <c r="Q175" s="14">
        <f>IFERROR(VLOOKUP($A$1&amp;'Service PJ'!$D173&amp;'Service PJ'!$B173&amp;'Service PJ'!$A173&amp;"*",'EPA_US9RT techs'!$A$2:$I$1722,9,FALSE),"")</f>
        <v>143.72235313569999</v>
      </c>
      <c r="R175" s="14">
        <f>IFERROR(VLOOKUP($A$1&amp;'Service PJ'!$D173&amp;'Service PJ'!$B173&amp;'Service PJ'!$A173&amp;"*",'EPA_US9RT techs'!$A$2:$I$1722,9,FALSE),"")</f>
        <v>143.72235313569999</v>
      </c>
      <c r="S175" s="14">
        <f>IFERROR(VLOOKUP($A$1&amp;'Service PJ'!$D173&amp;'Service PJ'!$B173&amp;'Service PJ'!$A173&amp;"*",'EPA_US9RT techs'!$A$2:$I$1722,9,FALSE),"")</f>
        <v>143.72235313569999</v>
      </c>
      <c r="T175" s="14">
        <f>IFERROR(VLOOKUP($A$1&amp;'Service PJ'!$D173&amp;'Service PJ'!$B173&amp;'Service PJ'!$A173&amp;"*",'EPA_US9RT techs'!$A$2:$I$1722,9,FALSE),"")</f>
        <v>143.72235313569999</v>
      </c>
      <c r="U175" s="14">
        <f>IFERROR(VLOOKUP($A$1&amp;'Service PJ'!$D173&amp;'Service PJ'!$B173&amp;'Service PJ'!$A173&amp;"*",'EPA_US9RT techs'!$A$2:$I$1722,9,FALSE),"")</f>
        <v>143.72235313569999</v>
      </c>
      <c r="V175" s="14">
        <f>IFERROR(VLOOKUP($A$1&amp;'Service PJ'!$D173&amp;'Service PJ'!$B173&amp;'Service PJ'!$A173&amp;"*",'EPA_US9RT techs'!$A$2:$I$1722,9,FALSE),"")</f>
        <v>143.72235313569999</v>
      </c>
      <c r="W175" s="14">
        <f>IFERROR(VLOOKUP($A$1&amp;'Service PJ'!$D173&amp;'Service PJ'!$B173&amp;'Service PJ'!$A173&amp;"*",'EPA_US9RT techs'!$A$2:$I$1722,9,FALSE),"")</f>
        <v>143.72235313569999</v>
      </c>
      <c r="X175" s="14">
        <f>IFERROR(VLOOKUP($A$1&amp;'Service PJ'!$D173&amp;'Service PJ'!$B173&amp;'Service PJ'!$A173&amp;"*",'EPA_US9RT techs'!$A$2:$I$1722,9,FALSE),"")</f>
        <v>143.72235313569999</v>
      </c>
      <c r="Y175" s="14">
        <f>IFERROR(VLOOKUP($A$1&amp;'Service PJ'!$D173&amp;'Service PJ'!$B173&amp;'Service PJ'!$A173&amp;"*",'EPA_US9RT techs'!$A$2:$I$1722,9,FALSE),"")</f>
        <v>143.72235313569999</v>
      </c>
      <c r="Z175" s="14">
        <f>IFERROR(VLOOKUP($A$1&amp;'Service PJ'!$D173&amp;'Service PJ'!$B173&amp;'Service PJ'!$A173&amp;"*",'EPA_US9RT techs'!$A$2:$I$1722,9,FALSE),"")</f>
        <v>143.72235313569999</v>
      </c>
      <c r="AA175" s="14">
        <f>IFERROR(VLOOKUP($A$1&amp;'Service PJ'!$D173&amp;'Service PJ'!$B173&amp;'Service PJ'!$A173&amp;"*",'EPA_US9RT techs'!$A$2:$I$1722,9,FALSE),"")</f>
        <v>143.72235313569999</v>
      </c>
      <c r="AB175" s="14">
        <f>IFERROR(VLOOKUP($A$1&amp;'Service PJ'!$D173&amp;'Service PJ'!$B173&amp;'Service PJ'!$A173&amp;"*",'EPA_US9RT techs'!$A$2:$I$1722,9,FALSE),"")</f>
        <v>143.72235313569999</v>
      </c>
      <c r="AC175" s="14">
        <f>IFERROR(VLOOKUP($A$1&amp;'Service PJ'!$D173&amp;'Service PJ'!$B173&amp;'Service PJ'!$A173&amp;"*",'EPA_US9RT techs'!$A$2:$I$1722,9,FALSE),"")</f>
        <v>143.72235313569999</v>
      </c>
      <c r="AD175" s="14">
        <f>IFERROR(VLOOKUP($A$1&amp;'Service PJ'!$D173&amp;'Service PJ'!$B173&amp;'Service PJ'!$A173&amp;"*",'EPA_US9RT techs'!$A$2:$I$1722,9,FALSE),"")</f>
        <v>143.72235313569999</v>
      </c>
      <c r="AE175" s="14">
        <f>IFERROR(VLOOKUP($A$1&amp;'Service PJ'!$D173&amp;'Service PJ'!$B173&amp;'Service PJ'!$A173&amp;"*",'EPA_US9RT techs'!$A$2:$I$1722,9,FALSE),"")</f>
        <v>143.72235313569999</v>
      </c>
      <c r="AG175" t="str">
        <f>IF(SUM(AH175:AX175)=0,"\I:",'Service PJ'!$D173&amp;"_"&amp;'Service PJ'!$E173&amp;"_"&amp;'Service PJ'!$C173)</f>
        <v>ILP_PRH_OIL</v>
      </c>
      <c r="AH175" s="14">
        <f>IFERROR(VLOOKUP($AG$1&amp;'Service PJ'!$D173&amp;'Service PJ'!$B173&amp;'Service PJ'!$A173&amp;"*",'EPA_US9RT techs'!$A$2:$I$1722,9,FALSE),"")</f>
        <v>5.7488941253999997</v>
      </c>
      <c r="AI175" s="14">
        <f>IFERROR(VLOOKUP($AG$1&amp;'Service PJ'!$D173&amp;'Service PJ'!$B173&amp;'Service PJ'!$A173&amp;"*",'EPA_US9RT techs'!$A$2:$I$1722,9,FALSE),"")</f>
        <v>5.7488941253999997</v>
      </c>
      <c r="AJ175" s="14">
        <f>IFERROR(VLOOKUP($AG$1&amp;'Service PJ'!$D173&amp;'Service PJ'!$B173&amp;'Service PJ'!$A173&amp;"*",'EPA_US9RT techs'!$A$2:$I$1722,9,FALSE),"")</f>
        <v>5.7488941253999997</v>
      </c>
      <c r="AK175" s="14">
        <f>IFERROR(VLOOKUP($AG$1&amp;'Service PJ'!$D173&amp;'Service PJ'!$B173&amp;'Service PJ'!$A173&amp;"*",'EPA_US9RT techs'!$A$2:$I$1722,9,FALSE),"")</f>
        <v>5.7488941253999997</v>
      </c>
      <c r="AL175" s="14">
        <f>IFERROR(VLOOKUP($AG$1&amp;'Service PJ'!$D173&amp;'Service PJ'!$B173&amp;'Service PJ'!$A173&amp;"*",'EPA_US9RT techs'!$A$2:$I$1722,9,FALSE),"")</f>
        <v>5.7488941253999997</v>
      </c>
      <c r="AM175" s="14">
        <f>IFERROR(VLOOKUP($AG$1&amp;'Service PJ'!$D173&amp;'Service PJ'!$B173&amp;'Service PJ'!$A173&amp;"*",'EPA_US9RT techs'!$A$2:$I$1722,9,FALSE),"")</f>
        <v>5.7488941253999997</v>
      </c>
      <c r="AN175" s="14">
        <f>IFERROR(VLOOKUP($AG$1&amp;'Service PJ'!$D173&amp;'Service PJ'!$B173&amp;'Service PJ'!$A173&amp;"*",'EPA_US9RT techs'!$A$2:$I$1722,9,FALSE),"")</f>
        <v>5.7488941253999997</v>
      </c>
      <c r="AO175" s="14">
        <f>IFERROR(VLOOKUP($AG$1&amp;'Service PJ'!$D173&amp;'Service PJ'!$B173&amp;'Service PJ'!$A173&amp;"*",'EPA_US9RT techs'!$A$2:$I$1722,9,FALSE),"")</f>
        <v>5.7488941253999997</v>
      </c>
      <c r="AP175" s="14">
        <f>IFERROR(VLOOKUP($AG$1&amp;'Service PJ'!$D173&amp;'Service PJ'!$B173&amp;'Service PJ'!$A173&amp;"*",'EPA_US9RT techs'!$A$2:$I$1722,9,FALSE),"")</f>
        <v>5.7488941253999997</v>
      </c>
      <c r="AQ175" s="14">
        <f>IFERROR(VLOOKUP($AG$1&amp;'Service PJ'!$D173&amp;'Service PJ'!$B173&amp;'Service PJ'!$A173&amp;"*",'EPA_US9RT techs'!$A$2:$I$1722,9,FALSE),"")</f>
        <v>5.7488941253999997</v>
      </c>
      <c r="AR175" s="14">
        <f>IFERROR(VLOOKUP($AG$1&amp;'Service PJ'!$D173&amp;'Service PJ'!$B173&amp;'Service PJ'!$A173&amp;"*",'EPA_US9RT techs'!$A$2:$I$1722,9,FALSE),"")</f>
        <v>5.7488941253999997</v>
      </c>
      <c r="AS175" s="14">
        <f>IFERROR(VLOOKUP($AG$1&amp;'Service PJ'!$D173&amp;'Service PJ'!$B173&amp;'Service PJ'!$A173&amp;"*",'EPA_US9RT techs'!$A$2:$I$1722,9,FALSE),"")</f>
        <v>5.7488941253999997</v>
      </c>
      <c r="AT175" s="14">
        <f>IFERROR(VLOOKUP($AG$1&amp;'Service PJ'!$D173&amp;'Service PJ'!$B173&amp;'Service PJ'!$A173&amp;"*",'EPA_US9RT techs'!$A$2:$I$1722,9,FALSE),"")</f>
        <v>5.7488941253999997</v>
      </c>
      <c r="AU175" s="14">
        <f>IFERROR(VLOOKUP($AG$1&amp;'Service PJ'!$D173&amp;'Service PJ'!$B173&amp;'Service PJ'!$A173&amp;"*",'EPA_US9RT techs'!$A$2:$I$1722,9,FALSE),"")</f>
        <v>5.7488941253999997</v>
      </c>
      <c r="AV175" s="14">
        <f>IFERROR(VLOOKUP($AG$1&amp;'Service PJ'!$D173&amp;'Service PJ'!$B173&amp;'Service PJ'!$A173&amp;"*",'EPA_US9RT techs'!$A$2:$I$1722,9,FALSE),"")</f>
        <v>5.7488941253999997</v>
      </c>
      <c r="AW175" s="14">
        <f>IFERROR(VLOOKUP($AG$1&amp;'Service PJ'!$D173&amp;'Service PJ'!$B173&amp;'Service PJ'!$A173&amp;"*",'EPA_US9RT techs'!$A$2:$I$1722,9,FALSE),"")</f>
        <v>5.7488941253999997</v>
      </c>
      <c r="AX175" s="14">
        <f>IFERROR(VLOOKUP($AG$1&amp;'Service PJ'!$D173&amp;'Service PJ'!$B173&amp;'Service PJ'!$A173&amp;"*",'EPA_US9RT techs'!$A$2:$I$1722,9,FALSE),"")</f>
        <v>5.7488941253999997</v>
      </c>
      <c r="AY175" s="14">
        <f>IFERROR(VLOOKUP($AG$1&amp;'Service PJ'!$D173&amp;'Service PJ'!$B173&amp;'Service PJ'!$A173&amp;"*",'EPA_US9RT techs'!$A$2:$I$1722,9,FALSE),"")</f>
        <v>5.7488941253999997</v>
      </c>
      <c r="AZ175" s="14">
        <f>IFERROR(VLOOKUP($AG$1&amp;'Service PJ'!$D173&amp;'Service PJ'!$B173&amp;'Service PJ'!$A173&amp;"*",'EPA_US9RT techs'!$A$2:$I$1722,9,FALSE),"")</f>
        <v>5.7488941253999997</v>
      </c>
      <c r="BA175" s="14">
        <f>IFERROR(VLOOKUP($AG$1&amp;'Service PJ'!$D173&amp;'Service PJ'!$B173&amp;'Service PJ'!$A173&amp;"*",'EPA_US9RT techs'!$A$2:$I$1722,9,FALSE),"")</f>
        <v>5.7488941253999997</v>
      </c>
      <c r="BB175" s="14">
        <f>IFERROR(VLOOKUP($AG$1&amp;'Service PJ'!$D173&amp;'Service PJ'!$B173&amp;'Service PJ'!$A173&amp;"*",'EPA_US9RT techs'!$A$2:$I$1722,9,FALSE),"")</f>
        <v>5.7488941253999997</v>
      </c>
      <c r="BC175" s="14">
        <f>IFERROR(VLOOKUP($AG$1&amp;'Service PJ'!$D173&amp;'Service PJ'!$B173&amp;'Service PJ'!$A173&amp;"*",'EPA_US9RT techs'!$A$2:$I$1722,9,FALSE),"")</f>
        <v>5.7488941253999997</v>
      </c>
      <c r="BD175" s="14">
        <f>IFERROR(VLOOKUP($AG$1&amp;'Service PJ'!$D173&amp;'Service PJ'!$B173&amp;'Service PJ'!$A173&amp;"*",'EPA_US9RT techs'!$A$2:$I$1722,9,FALSE),"")</f>
        <v>5.7488941253999997</v>
      </c>
      <c r="BE175" s="14">
        <f>IFERROR(VLOOKUP($AG$1&amp;'Service PJ'!$D173&amp;'Service PJ'!$B173&amp;'Service PJ'!$A173&amp;"*",'EPA_US9RT techs'!$A$2:$I$1722,9,FALSE),"")</f>
        <v>5.7488941253999997</v>
      </c>
      <c r="BF175" s="14">
        <f>IFERROR(VLOOKUP($AG$1&amp;'Service PJ'!$D173&amp;'Service PJ'!$B173&amp;'Service PJ'!$A173&amp;"*",'EPA_US9RT techs'!$A$2:$I$1722,9,FALSE),"")</f>
        <v>5.7488941253999997</v>
      </c>
      <c r="BG175" s="14">
        <f>IFERROR(VLOOKUP($AG$1&amp;'Service PJ'!$D173&amp;'Service PJ'!$B173&amp;'Service PJ'!$A173&amp;"*",'EPA_US9RT techs'!$A$2:$I$1722,9,FALSE),"")</f>
        <v>5.7488941253999997</v>
      </c>
      <c r="BH175" s="14">
        <f>IFERROR(VLOOKUP($AG$1&amp;'Service PJ'!$D173&amp;'Service PJ'!$B173&amp;'Service PJ'!$A173&amp;"*",'EPA_US9RT techs'!$A$2:$I$1722,9,FALSE),"")</f>
        <v>5.7488941253999997</v>
      </c>
      <c r="BI175" s="14">
        <f>IFERROR(VLOOKUP($AG$1&amp;'Service PJ'!$D173&amp;'Service PJ'!$B173&amp;'Service PJ'!$A173&amp;"*",'EPA_US9RT techs'!$A$2:$I$1722,9,FALSE),"")</f>
        <v>5.7488941253999997</v>
      </c>
      <c r="BJ175" s="14">
        <f>IFERROR(VLOOKUP($AG$1&amp;'Service PJ'!$D173&amp;'Service PJ'!$B173&amp;'Service PJ'!$A173&amp;"*",'EPA_US9RT techs'!$A$2:$I$1722,9,FALSE),"")</f>
        <v>5.7488941253999997</v>
      </c>
      <c r="BK175" s="14">
        <f>IFERROR(VLOOKUP($AG$1&amp;'Service PJ'!$D173&amp;'Service PJ'!$B173&amp;'Service PJ'!$A173&amp;"*",'EPA_US9RT techs'!$A$2:$I$1722,9,FALSE),"")</f>
        <v>5.7488941253999997</v>
      </c>
      <c r="BM175" t="str">
        <f>IF(SUM(BN175:CD175)=0,"\I:",'Service PJ'!$D173&amp;"_"&amp;'Service PJ'!$E173&amp;"_"&amp;'Service PJ'!$C173)</f>
        <v>\I:</v>
      </c>
      <c r="BN175" s="14" t="str">
        <f>IFERROR(VLOOKUP($BM$1&amp;'Service PJ'!$D173&amp;'Service PJ'!$B173&amp;'Service PJ'!$A173&amp;"*",'EPA_US9RT techs'!$A$2:$I$1722,9,FALSE),"")</f>
        <v/>
      </c>
      <c r="BO175" s="14" t="str">
        <f>IFERROR(VLOOKUP($BM$1&amp;'Service PJ'!$D173&amp;'Service PJ'!$B173&amp;'Service PJ'!$A173&amp;"*",'EPA_US9RT techs'!$A$2:$I$1722,9,FALSE),"")</f>
        <v/>
      </c>
      <c r="BP175" s="14" t="str">
        <f>IFERROR(VLOOKUP($BM$1&amp;'Service PJ'!$D173&amp;'Service PJ'!$B173&amp;'Service PJ'!$A173&amp;"*",'EPA_US9RT techs'!$A$2:$I$1722,9,FALSE),"")</f>
        <v/>
      </c>
      <c r="BQ175" s="14" t="str">
        <f>IFERROR(VLOOKUP($BM$1&amp;'Service PJ'!$D173&amp;'Service PJ'!$B173&amp;'Service PJ'!$A173&amp;"*",'EPA_US9RT techs'!$A$2:$I$1722,9,FALSE),"")</f>
        <v/>
      </c>
      <c r="BR175" s="14" t="str">
        <f>IFERROR(VLOOKUP($BM$1&amp;'Service PJ'!$D173&amp;'Service PJ'!$B173&amp;'Service PJ'!$A173&amp;"*",'EPA_US9RT techs'!$A$2:$I$1722,9,FALSE),"")</f>
        <v/>
      </c>
      <c r="BS175" s="14" t="str">
        <f>IFERROR(VLOOKUP($BM$1&amp;'Service PJ'!$D173&amp;'Service PJ'!$B173&amp;'Service PJ'!$A173&amp;"*",'EPA_US9RT techs'!$A$2:$I$1722,9,FALSE),"")</f>
        <v/>
      </c>
      <c r="BT175" s="14" t="str">
        <f>IFERROR(VLOOKUP($BM$1&amp;'Service PJ'!$D173&amp;'Service PJ'!$B173&amp;'Service PJ'!$A173&amp;"*",'EPA_US9RT techs'!$A$2:$I$1722,9,FALSE),"")</f>
        <v/>
      </c>
      <c r="BU175" s="14" t="str">
        <f>IFERROR(VLOOKUP($BM$1&amp;'Service PJ'!$D173&amp;'Service PJ'!$B173&amp;'Service PJ'!$A173&amp;"*",'EPA_US9RT techs'!$A$2:$I$1722,9,FALSE),"")</f>
        <v/>
      </c>
      <c r="BV175" s="14" t="str">
        <f>IFERROR(VLOOKUP($BM$1&amp;'Service PJ'!$D173&amp;'Service PJ'!$B173&amp;'Service PJ'!$A173&amp;"*",'EPA_US9RT techs'!$A$2:$I$1722,9,FALSE),"")</f>
        <v/>
      </c>
      <c r="BW175" s="14" t="str">
        <f>IFERROR(VLOOKUP($BM$1&amp;'Service PJ'!$D173&amp;'Service PJ'!$B173&amp;'Service PJ'!$A173&amp;"*",'EPA_US9RT techs'!$A$2:$I$1722,9,FALSE),"")</f>
        <v/>
      </c>
      <c r="BX175" s="14" t="str">
        <f>IFERROR(VLOOKUP($BM$1&amp;'Service PJ'!$D173&amp;'Service PJ'!$B173&amp;'Service PJ'!$A173&amp;"*",'EPA_US9RT techs'!$A$2:$I$1722,9,FALSE),"")</f>
        <v/>
      </c>
      <c r="BY175" s="14" t="str">
        <f>IFERROR(VLOOKUP($BM$1&amp;'Service PJ'!$D173&amp;'Service PJ'!$B173&amp;'Service PJ'!$A173&amp;"*",'EPA_US9RT techs'!$A$2:$I$1722,9,FALSE),"")</f>
        <v/>
      </c>
      <c r="BZ175" s="14" t="str">
        <f>IFERROR(VLOOKUP($BM$1&amp;'Service PJ'!$D173&amp;'Service PJ'!$B173&amp;'Service PJ'!$A173&amp;"*",'EPA_US9RT techs'!$A$2:$I$1722,9,FALSE),"")</f>
        <v/>
      </c>
      <c r="CA175" s="14" t="str">
        <f>IFERROR(VLOOKUP($BM$1&amp;'Service PJ'!$D173&amp;'Service PJ'!$B173&amp;'Service PJ'!$A173&amp;"*",'EPA_US9RT techs'!$A$2:$I$1722,9,FALSE),"")</f>
        <v/>
      </c>
      <c r="CB175" s="14" t="str">
        <f>IFERROR(VLOOKUP($BM$1&amp;'Service PJ'!$D173&amp;'Service PJ'!$B173&amp;'Service PJ'!$A173&amp;"*",'EPA_US9RT techs'!$A$2:$I$1722,9,FALSE),"")</f>
        <v/>
      </c>
      <c r="CC175" s="14" t="str">
        <f>IFERROR(VLOOKUP($BM$1&amp;'Service PJ'!$D173&amp;'Service PJ'!$B173&amp;'Service PJ'!$A173&amp;"*",'EPA_US9RT techs'!$A$2:$I$1722,9,FALSE),"")</f>
        <v/>
      </c>
      <c r="CD175" s="14" t="str">
        <f>IFERROR(VLOOKUP($BM$1&amp;'Service PJ'!$D173&amp;'Service PJ'!$B173&amp;'Service PJ'!$A173&amp;"*",'EPA_US9RT techs'!$A$2:$I$1722,9,FALSE),"")</f>
        <v/>
      </c>
      <c r="CE175" s="14" t="str">
        <f>IFERROR(VLOOKUP($BM$1&amp;'Service PJ'!$D173&amp;'Service PJ'!$B173&amp;'Service PJ'!$A173&amp;"*",'EPA_US9RT techs'!$A$2:$I$1722,9,FALSE),"")</f>
        <v/>
      </c>
      <c r="CF175" s="14" t="str">
        <f>IFERROR(VLOOKUP($BM$1&amp;'Service PJ'!$D173&amp;'Service PJ'!$B173&amp;'Service PJ'!$A173&amp;"*",'EPA_US9RT techs'!$A$2:$I$1722,9,FALSE),"")</f>
        <v/>
      </c>
      <c r="CG175" s="14" t="str">
        <f>IFERROR(VLOOKUP($BM$1&amp;'Service PJ'!$D173&amp;'Service PJ'!$B173&amp;'Service PJ'!$A173&amp;"*",'EPA_US9RT techs'!$A$2:$I$1722,9,FALSE),"")</f>
        <v/>
      </c>
      <c r="CH175" s="14" t="str">
        <f>IFERROR(VLOOKUP($BM$1&amp;'Service PJ'!$D173&amp;'Service PJ'!$B173&amp;'Service PJ'!$A173&amp;"*",'EPA_US9RT techs'!$A$2:$I$1722,9,FALSE),"")</f>
        <v/>
      </c>
      <c r="CI175" s="14" t="str">
        <f>IFERROR(VLOOKUP($BM$1&amp;'Service PJ'!$D173&amp;'Service PJ'!$B173&amp;'Service PJ'!$A173&amp;"*",'EPA_US9RT techs'!$A$2:$I$1722,9,FALSE),"")</f>
        <v/>
      </c>
      <c r="CJ175" s="14" t="str">
        <f>IFERROR(VLOOKUP($BM$1&amp;'Service PJ'!$D173&amp;'Service PJ'!$B173&amp;'Service PJ'!$A173&amp;"*",'EPA_US9RT techs'!$A$2:$I$1722,9,FALSE),"")</f>
        <v/>
      </c>
      <c r="CK175" s="14" t="str">
        <f>IFERROR(VLOOKUP($BM$1&amp;'Service PJ'!$D173&amp;'Service PJ'!$B173&amp;'Service PJ'!$A173&amp;"*",'EPA_US9RT techs'!$A$2:$I$1722,9,FALSE),"")</f>
        <v/>
      </c>
      <c r="CL175" s="14" t="str">
        <f>IFERROR(VLOOKUP($BM$1&amp;'Service PJ'!$D173&amp;'Service PJ'!$B173&amp;'Service PJ'!$A173&amp;"*",'EPA_US9RT techs'!$A$2:$I$1722,9,FALSE),"")</f>
        <v/>
      </c>
      <c r="CM175" s="14" t="str">
        <f>IFERROR(VLOOKUP($BM$1&amp;'Service PJ'!$D173&amp;'Service PJ'!$B173&amp;'Service PJ'!$A173&amp;"*",'EPA_US9RT techs'!$A$2:$I$1722,9,FALSE),"")</f>
        <v/>
      </c>
      <c r="CN175" s="14" t="str">
        <f>IFERROR(VLOOKUP($BM$1&amp;'Service PJ'!$D173&amp;'Service PJ'!$B173&amp;'Service PJ'!$A173&amp;"*",'EPA_US9RT techs'!$A$2:$I$1722,9,FALSE),"")</f>
        <v/>
      </c>
      <c r="CO175" s="14" t="str">
        <f>IFERROR(VLOOKUP($BM$1&amp;'Service PJ'!$D173&amp;'Service PJ'!$B173&amp;'Service PJ'!$A173&amp;"*",'EPA_US9RT techs'!$A$2:$I$1722,9,FALSE),"")</f>
        <v/>
      </c>
      <c r="CP175" s="14" t="str">
        <f>IFERROR(VLOOKUP($BM$1&amp;'Service PJ'!$D173&amp;'Service PJ'!$B173&amp;'Service PJ'!$A173&amp;"*",'EPA_US9RT techs'!$A$2:$I$1722,9,FALSE),"")</f>
        <v/>
      </c>
      <c r="CQ175" s="14" t="str">
        <f>IFERROR(VLOOKUP($BM$1&amp;'Service PJ'!$D173&amp;'Service PJ'!$B173&amp;'Service PJ'!$A173&amp;"*",'EPA_US9RT techs'!$A$2:$I$1722,9,FALSE),"")</f>
        <v/>
      </c>
      <c r="CS175" t="str">
        <f>IF(SUM(CT175:DJ175)=0,"\I:",'Service PJ'!$D173&amp;"_"&amp;'Service PJ'!$E173&amp;"_"&amp;'Service PJ'!$C173)</f>
        <v>ILP_PRH_OIL</v>
      </c>
      <c r="CT175" s="2">
        <f>IFERROR(VLOOKUP($CS$1&amp;'Service PJ'!$D173&amp;'Service PJ'!$B173&amp;'Service PJ'!$A173&amp;"*",'EPA_US9RT techs'!$A$2:$I$1722,9,FALSE),"")</f>
        <v>30</v>
      </c>
      <c r="CU175" s="2">
        <f>IFERROR(VLOOKUP($CS$1&amp;'Service PJ'!$D173&amp;'Service PJ'!$B173&amp;'Service PJ'!$A173&amp;"*",'EPA_US9RT techs'!$A$2:$I$1722,9,FALSE),"")</f>
        <v>30</v>
      </c>
      <c r="CV175" s="2">
        <f>IFERROR(VLOOKUP($CS$1&amp;'Service PJ'!$D173&amp;'Service PJ'!$B173&amp;'Service PJ'!$A173&amp;"*",'EPA_US9RT techs'!$A$2:$I$1722,9,FALSE),"")</f>
        <v>30</v>
      </c>
      <c r="CW175" s="2">
        <f>IFERROR(VLOOKUP($CS$1&amp;'Service PJ'!$D173&amp;'Service PJ'!$B173&amp;'Service PJ'!$A173&amp;"*",'EPA_US9RT techs'!$A$2:$I$1722,9,FALSE),"")</f>
        <v>30</v>
      </c>
      <c r="CX175" s="2">
        <f>IFERROR(VLOOKUP($CS$1&amp;'Service PJ'!$D173&amp;'Service PJ'!$B173&amp;'Service PJ'!$A173&amp;"*",'EPA_US9RT techs'!$A$2:$I$1722,9,FALSE),"")</f>
        <v>30</v>
      </c>
      <c r="CY175" s="2">
        <f>IFERROR(VLOOKUP($CS$1&amp;'Service PJ'!$D173&amp;'Service PJ'!$B173&amp;'Service PJ'!$A173&amp;"*",'EPA_US9RT techs'!$A$2:$I$1722,9,FALSE),"")</f>
        <v>30</v>
      </c>
      <c r="CZ175" s="2">
        <f>IFERROR(VLOOKUP($CS$1&amp;'Service PJ'!$D173&amp;'Service PJ'!$B173&amp;'Service PJ'!$A173&amp;"*",'EPA_US9RT techs'!$A$2:$I$1722,9,FALSE),"")</f>
        <v>30</v>
      </c>
      <c r="DA175" s="2">
        <f>IFERROR(VLOOKUP($CS$1&amp;'Service PJ'!$D173&amp;'Service PJ'!$B173&amp;'Service PJ'!$A173&amp;"*",'EPA_US9RT techs'!$A$2:$I$1722,9,FALSE),"")</f>
        <v>30</v>
      </c>
      <c r="DB175" s="2">
        <f>IFERROR(VLOOKUP($CS$1&amp;'Service PJ'!$D173&amp;'Service PJ'!$B173&amp;'Service PJ'!$A173&amp;"*",'EPA_US9RT techs'!$A$2:$I$1722,9,FALSE),"")</f>
        <v>30</v>
      </c>
      <c r="DC175" s="2">
        <f>IFERROR(VLOOKUP($CS$1&amp;'Service PJ'!$D173&amp;'Service PJ'!$B173&amp;'Service PJ'!$A173&amp;"*",'EPA_US9RT techs'!$A$2:$I$1722,9,FALSE),"")</f>
        <v>30</v>
      </c>
      <c r="DD175" s="2">
        <f>IFERROR(VLOOKUP($CS$1&amp;'Service PJ'!$D173&amp;'Service PJ'!$B173&amp;'Service PJ'!$A173&amp;"*",'EPA_US9RT techs'!$A$2:$I$1722,9,FALSE),"")</f>
        <v>30</v>
      </c>
      <c r="DE175" s="2">
        <f>IFERROR(VLOOKUP($CS$1&amp;'Service PJ'!$D173&amp;'Service PJ'!$B173&amp;'Service PJ'!$A173&amp;"*",'EPA_US9RT techs'!$A$2:$I$1722,9,FALSE),"")</f>
        <v>30</v>
      </c>
      <c r="DF175" s="2">
        <f>IFERROR(VLOOKUP($CS$1&amp;'Service PJ'!$D173&amp;'Service PJ'!$B173&amp;'Service PJ'!$A173&amp;"*",'EPA_US9RT techs'!$A$2:$I$1722,9,FALSE),"")</f>
        <v>30</v>
      </c>
      <c r="DG175" s="2">
        <f>IFERROR(VLOOKUP($CS$1&amp;'Service PJ'!$D173&amp;'Service PJ'!$B173&amp;'Service PJ'!$A173&amp;"*",'EPA_US9RT techs'!$A$2:$I$1722,9,FALSE),"")</f>
        <v>30</v>
      </c>
      <c r="DH175" s="2">
        <f>IFERROR(VLOOKUP($CS$1&amp;'Service PJ'!$D173&amp;'Service PJ'!$B173&amp;'Service PJ'!$A173&amp;"*",'EPA_US9RT techs'!$A$2:$I$1722,9,FALSE),"")</f>
        <v>30</v>
      </c>
      <c r="DI175" s="2">
        <f>IFERROR(VLOOKUP($CS$1&amp;'Service PJ'!$D173&amp;'Service PJ'!$B173&amp;'Service PJ'!$A173&amp;"*",'EPA_US9RT techs'!$A$2:$I$1722,9,FALSE),"")</f>
        <v>30</v>
      </c>
      <c r="DJ175" s="2">
        <f>IFERROR(VLOOKUP($CS$1&amp;'Service PJ'!$D173&amp;'Service PJ'!$B173&amp;'Service PJ'!$A173&amp;"*",'EPA_US9RT techs'!$A$2:$I$1722,9,FALSE),"")</f>
        <v>30</v>
      </c>
      <c r="DK175" s="2">
        <f>IFERROR(VLOOKUP($CS$1&amp;'Service PJ'!$D173&amp;'Service PJ'!$B173&amp;'Service PJ'!$A173&amp;"*",'EPA_US9RT techs'!$A$2:$I$1722,9,FALSE),"")</f>
        <v>30</v>
      </c>
      <c r="DL175" s="2">
        <f>IFERROR(VLOOKUP($CS$1&amp;'Service PJ'!$D173&amp;'Service PJ'!$B173&amp;'Service PJ'!$A173&amp;"*",'EPA_US9RT techs'!$A$2:$I$1722,9,FALSE),"")</f>
        <v>30</v>
      </c>
      <c r="DM175" s="2">
        <f>IFERROR(VLOOKUP($CS$1&amp;'Service PJ'!$D173&amp;'Service PJ'!$B173&amp;'Service PJ'!$A173&amp;"*",'EPA_US9RT techs'!$A$2:$I$1722,9,FALSE),"")</f>
        <v>30</v>
      </c>
      <c r="DN175" s="2">
        <f>IFERROR(VLOOKUP($CS$1&amp;'Service PJ'!$D173&amp;'Service PJ'!$B173&amp;'Service PJ'!$A173&amp;"*",'EPA_US9RT techs'!$A$2:$I$1722,9,FALSE),"")</f>
        <v>30</v>
      </c>
      <c r="DO175" s="2">
        <f>IFERROR(VLOOKUP($CS$1&amp;'Service PJ'!$D173&amp;'Service PJ'!$B173&amp;'Service PJ'!$A173&amp;"*",'EPA_US9RT techs'!$A$2:$I$1722,9,FALSE),"")</f>
        <v>30</v>
      </c>
      <c r="DP175" s="2">
        <f>IFERROR(VLOOKUP($CS$1&amp;'Service PJ'!$D173&amp;'Service PJ'!$B173&amp;'Service PJ'!$A173&amp;"*",'EPA_US9RT techs'!$A$2:$I$1722,9,FALSE),"")</f>
        <v>30</v>
      </c>
      <c r="DQ175" s="2">
        <f>IFERROR(VLOOKUP($CS$1&amp;'Service PJ'!$D173&amp;'Service PJ'!$B173&amp;'Service PJ'!$A173&amp;"*",'EPA_US9RT techs'!$A$2:$I$1722,9,FALSE),"")</f>
        <v>30</v>
      </c>
      <c r="DR175" s="2">
        <f>IFERROR(VLOOKUP($CS$1&amp;'Service PJ'!$D173&amp;'Service PJ'!$B173&amp;'Service PJ'!$A173&amp;"*",'EPA_US9RT techs'!$A$2:$I$1722,9,FALSE),"")</f>
        <v>30</v>
      </c>
      <c r="DS175" s="2">
        <f>IFERROR(VLOOKUP($CS$1&amp;'Service PJ'!$D173&amp;'Service PJ'!$B173&amp;'Service PJ'!$A173&amp;"*",'EPA_US9RT techs'!$A$2:$I$1722,9,FALSE),"")</f>
        <v>30</v>
      </c>
      <c r="DT175" s="2">
        <f>IFERROR(VLOOKUP($CS$1&amp;'Service PJ'!$D173&amp;'Service PJ'!$B173&amp;'Service PJ'!$A173&amp;"*",'EPA_US9RT techs'!$A$2:$I$1722,9,FALSE),"")</f>
        <v>30</v>
      </c>
      <c r="DU175" s="2">
        <f>IFERROR(VLOOKUP($CS$1&amp;'Service PJ'!$D173&amp;'Service PJ'!$B173&amp;'Service PJ'!$A173&amp;"*",'EPA_US9RT techs'!$A$2:$I$1722,9,FALSE),"")</f>
        <v>30</v>
      </c>
      <c r="DV175" s="2">
        <f>IFERROR(VLOOKUP($CS$1&amp;'Service PJ'!$D173&amp;'Service PJ'!$B173&amp;'Service PJ'!$A173&amp;"*",'EPA_US9RT techs'!$A$2:$I$1722,9,FALSE),"")</f>
        <v>30</v>
      </c>
      <c r="DW175" s="2">
        <f>IFERROR(VLOOKUP($CS$1&amp;'Service PJ'!$D173&amp;'Service PJ'!$B173&amp;'Service PJ'!$A173&amp;"*",'EPA_US9RT techs'!$A$2:$I$1722,9,FALSE),"")</f>
        <v>30</v>
      </c>
    </row>
    <row r="176" spans="1:127" x14ac:dyDescent="0.45">
      <c r="A176" t="str">
        <f>IF(SUM(B176:R176)=0,"\I:",'Service PJ'!$D174&amp;"_"&amp;'Service PJ'!$E174&amp;"_"&amp;'Service PJ'!$C174)</f>
        <v>\I:</v>
      </c>
      <c r="B176" s="14" t="str">
        <f>IFERROR(VLOOKUP($A$1&amp;'Service PJ'!$D174&amp;'Service PJ'!$B174&amp;'Service PJ'!$A174&amp;"*",'EPA_US9RT techs'!$A$2:$I$1722,9,FALSE),"")</f>
        <v/>
      </c>
      <c r="C176" s="14" t="str">
        <f>IFERROR(VLOOKUP($A$1&amp;'Service PJ'!$D174&amp;'Service PJ'!$B174&amp;'Service PJ'!$A174&amp;"*",'EPA_US9RT techs'!$A$2:$I$1722,9,FALSE),"")</f>
        <v/>
      </c>
      <c r="D176" s="14" t="str">
        <f>IFERROR(VLOOKUP($A$1&amp;'Service PJ'!$D174&amp;'Service PJ'!$B174&amp;'Service PJ'!$A174&amp;"*",'EPA_US9RT techs'!$A$2:$I$1722,9,FALSE),"")</f>
        <v/>
      </c>
      <c r="E176" s="14" t="str">
        <f>IFERROR(VLOOKUP($A$1&amp;'Service PJ'!$D174&amp;'Service PJ'!$B174&amp;'Service PJ'!$A174&amp;"*",'EPA_US9RT techs'!$A$2:$I$1722,9,FALSE),"")</f>
        <v/>
      </c>
      <c r="F176" s="14" t="str">
        <f>IFERROR(VLOOKUP($A$1&amp;'Service PJ'!$D174&amp;'Service PJ'!$B174&amp;'Service PJ'!$A174&amp;"*",'EPA_US9RT techs'!$A$2:$I$1722,9,FALSE),"")</f>
        <v/>
      </c>
      <c r="G176" s="14" t="str">
        <f>IFERROR(VLOOKUP($A$1&amp;'Service PJ'!$D174&amp;'Service PJ'!$B174&amp;'Service PJ'!$A174&amp;"*",'EPA_US9RT techs'!$A$2:$I$1722,9,FALSE),"")</f>
        <v/>
      </c>
      <c r="H176" s="14" t="str">
        <f>IFERROR(VLOOKUP($A$1&amp;'Service PJ'!$D174&amp;'Service PJ'!$B174&amp;'Service PJ'!$A174&amp;"*",'EPA_US9RT techs'!$A$2:$I$1722,9,FALSE),"")</f>
        <v/>
      </c>
      <c r="I176" s="14" t="str">
        <f>IFERROR(VLOOKUP($A$1&amp;'Service PJ'!$D174&amp;'Service PJ'!$B174&amp;'Service PJ'!$A174&amp;"*",'EPA_US9RT techs'!$A$2:$I$1722,9,FALSE),"")</f>
        <v/>
      </c>
      <c r="J176" s="14" t="str">
        <f>IFERROR(VLOOKUP($A$1&amp;'Service PJ'!$D174&amp;'Service PJ'!$B174&amp;'Service PJ'!$A174&amp;"*",'EPA_US9RT techs'!$A$2:$I$1722,9,FALSE),"")</f>
        <v/>
      </c>
      <c r="K176" s="14" t="str">
        <f>IFERROR(VLOOKUP($A$1&amp;'Service PJ'!$D174&amp;'Service PJ'!$B174&amp;'Service PJ'!$A174&amp;"*",'EPA_US9RT techs'!$A$2:$I$1722,9,FALSE),"")</f>
        <v/>
      </c>
      <c r="L176" s="14" t="str">
        <f>IFERROR(VLOOKUP($A$1&amp;'Service PJ'!$D174&amp;'Service PJ'!$B174&amp;'Service PJ'!$A174&amp;"*",'EPA_US9RT techs'!$A$2:$I$1722,9,FALSE),"")</f>
        <v/>
      </c>
      <c r="M176" s="14" t="str">
        <f>IFERROR(VLOOKUP($A$1&amp;'Service PJ'!$D174&amp;'Service PJ'!$B174&amp;'Service PJ'!$A174&amp;"*",'EPA_US9RT techs'!$A$2:$I$1722,9,FALSE),"")</f>
        <v/>
      </c>
      <c r="N176" s="14" t="str">
        <f>IFERROR(VLOOKUP($A$1&amp;'Service PJ'!$D174&amp;'Service PJ'!$B174&amp;'Service PJ'!$A174&amp;"*",'EPA_US9RT techs'!$A$2:$I$1722,9,FALSE),"")</f>
        <v/>
      </c>
      <c r="O176" s="14" t="str">
        <f>IFERROR(VLOOKUP($A$1&amp;'Service PJ'!$D174&amp;'Service PJ'!$B174&amp;'Service PJ'!$A174&amp;"*",'EPA_US9RT techs'!$A$2:$I$1722,9,FALSE),"")</f>
        <v/>
      </c>
      <c r="P176" s="14" t="str">
        <f>IFERROR(VLOOKUP($A$1&amp;'Service PJ'!$D174&amp;'Service PJ'!$B174&amp;'Service PJ'!$A174&amp;"*",'EPA_US9RT techs'!$A$2:$I$1722,9,FALSE),"")</f>
        <v/>
      </c>
      <c r="Q176" s="14" t="str">
        <f>IFERROR(VLOOKUP($A$1&amp;'Service PJ'!$D174&amp;'Service PJ'!$B174&amp;'Service PJ'!$A174&amp;"*",'EPA_US9RT techs'!$A$2:$I$1722,9,FALSE),"")</f>
        <v/>
      </c>
      <c r="R176" s="14" t="str">
        <f>IFERROR(VLOOKUP($A$1&amp;'Service PJ'!$D174&amp;'Service PJ'!$B174&amp;'Service PJ'!$A174&amp;"*",'EPA_US9RT techs'!$A$2:$I$1722,9,FALSE),"")</f>
        <v/>
      </c>
      <c r="S176" s="14" t="str">
        <f>IFERROR(VLOOKUP($A$1&amp;'Service PJ'!$D174&amp;'Service PJ'!$B174&amp;'Service PJ'!$A174&amp;"*",'EPA_US9RT techs'!$A$2:$I$1722,9,FALSE),"")</f>
        <v/>
      </c>
      <c r="T176" s="14" t="str">
        <f>IFERROR(VLOOKUP($A$1&amp;'Service PJ'!$D174&amp;'Service PJ'!$B174&amp;'Service PJ'!$A174&amp;"*",'EPA_US9RT techs'!$A$2:$I$1722,9,FALSE),"")</f>
        <v/>
      </c>
      <c r="U176" s="14" t="str">
        <f>IFERROR(VLOOKUP($A$1&amp;'Service PJ'!$D174&amp;'Service PJ'!$B174&amp;'Service PJ'!$A174&amp;"*",'EPA_US9RT techs'!$A$2:$I$1722,9,FALSE),"")</f>
        <v/>
      </c>
      <c r="V176" s="14" t="str">
        <f>IFERROR(VLOOKUP($A$1&amp;'Service PJ'!$D174&amp;'Service PJ'!$B174&amp;'Service PJ'!$A174&amp;"*",'EPA_US9RT techs'!$A$2:$I$1722,9,FALSE),"")</f>
        <v/>
      </c>
      <c r="W176" s="14" t="str">
        <f>IFERROR(VLOOKUP($A$1&amp;'Service PJ'!$D174&amp;'Service PJ'!$B174&amp;'Service PJ'!$A174&amp;"*",'EPA_US9RT techs'!$A$2:$I$1722,9,FALSE),"")</f>
        <v/>
      </c>
      <c r="X176" s="14" t="str">
        <f>IFERROR(VLOOKUP($A$1&amp;'Service PJ'!$D174&amp;'Service PJ'!$B174&amp;'Service PJ'!$A174&amp;"*",'EPA_US9RT techs'!$A$2:$I$1722,9,FALSE),"")</f>
        <v/>
      </c>
      <c r="Y176" s="14" t="str">
        <f>IFERROR(VLOOKUP($A$1&amp;'Service PJ'!$D174&amp;'Service PJ'!$B174&amp;'Service PJ'!$A174&amp;"*",'EPA_US9RT techs'!$A$2:$I$1722,9,FALSE),"")</f>
        <v/>
      </c>
      <c r="Z176" s="14" t="str">
        <f>IFERROR(VLOOKUP($A$1&amp;'Service PJ'!$D174&amp;'Service PJ'!$B174&amp;'Service PJ'!$A174&amp;"*",'EPA_US9RT techs'!$A$2:$I$1722,9,FALSE),"")</f>
        <v/>
      </c>
      <c r="AA176" s="14" t="str">
        <f>IFERROR(VLOOKUP($A$1&amp;'Service PJ'!$D174&amp;'Service PJ'!$B174&amp;'Service PJ'!$A174&amp;"*",'EPA_US9RT techs'!$A$2:$I$1722,9,FALSE),"")</f>
        <v/>
      </c>
      <c r="AB176" s="14" t="str">
        <f>IFERROR(VLOOKUP($A$1&amp;'Service PJ'!$D174&amp;'Service PJ'!$B174&amp;'Service PJ'!$A174&amp;"*",'EPA_US9RT techs'!$A$2:$I$1722,9,FALSE),"")</f>
        <v/>
      </c>
      <c r="AC176" s="14" t="str">
        <f>IFERROR(VLOOKUP($A$1&amp;'Service PJ'!$D174&amp;'Service PJ'!$B174&amp;'Service PJ'!$A174&amp;"*",'EPA_US9RT techs'!$A$2:$I$1722,9,FALSE),"")</f>
        <v/>
      </c>
      <c r="AD176" s="14" t="str">
        <f>IFERROR(VLOOKUP($A$1&amp;'Service PJ'!$D174&amp;'Service PJ'!$B174&amp;'Service PJ'!$A174&amp;"*",'EPA_US9RT techs'!$A$2:$I$1722,9,FALSE),"")</f>
        <v/>
      </c>
      <c r="AE176" s="14" t="str">
        <f>IFERROR(VLOOKUP($A$1&amp;'Service PJ'!$D174&amp;'Service PJ'!$B174&amp;'Service PJ'!$A174&amp;"*",'EPA_US9RT techs'!$A$2:$I$1722,9,FALSE),"")</f>
        <v/>
      </c>
      <c r="AG176" t="str">
        <f>IF(SUM(AH176:AX176)=0,"\I:",'Service PJ'!$D174&amp;"_"&amp;'Service PJ'!$E174&amp;"_"&amp;'Service PJ'!$C174)</f>
        <v>\I:</v>
      </c>
      <c r="AH176" s="14" t="str">
        <f>IFERROR(VLOOKUP($AG$1&amp;'Service PJ'!$D174&amp;'Service PJ'!$B174&amp;'Service PJ'!$A174&amp;"*",'EPA_US9RT techs'!$A$2:$I$1722,9,FALSE),"")</f>
        <v/>
      </c>
      <c r="AI176" s="14" t="str">
        <f>IFERROR(VLOOKUP($AG$1&amp;'Service PJ'!$D174&amp;'Service PJ'!$B174&amp;'Service PJ'!$A174&amp;"*",'EPA_US9RT techs'!$A$2:$I$1722,9,FALSE),"")</f>
        <v/>
      </c>
      <c r="AJ176" s="14" t="str">
        <f>IFERROR(VLOOKUP($AG$1&amp;'Service PJ'!$D174&amp;'Service PJ'!$B174&amp;'Service PJ'!$A174&amp;"*",'EPA_US9RT techs'!$A$2:$I$1722,9,FALSE),"")</f>
        <v/>
      </c>
      <c r="AK176" s="14" t="str">
        <f>IFERROR(VLOOKUP($AG$1&amp;'Service PJ'!$D174&amp;'Service PJ'!$B174&amp;'Service PJ'!$A174&amp;"*",'EPA_US9RT techs'!$A$2:$I$1722,9,FALSE),"")</f>
        <v/>
      </c>
      <c r="AL176" s="14" t="str">
        <f>IFERROR(VLOOKUP($AG$1&amp;'Service PJ'!$D174&amp;'Service PJ'!$B174&amp;'Service PJ'!$A174&amp;"*",'EPA_US9RT techs'!$A$2:$I$1722,9,FALSE),"")</f>
        <v/>
      </c>
      <c r="AM176" s="14" t="str">
        <f>IFERROR(VLOOKUP($AG$1&amp;'Service PJ'!$D174&amp;'Service PJ'!$B174&amp;'Service PJ'!$A174&amp;"*",'EPA_US9RT techs'!$A$2:$I$1722,9,FALSE),"")</f>
        <v/>
      </c>
      <c r="AN176" s="14" t="str">
        <f>IFERROR(VLOOKUP($AG$1&amp;'Service PJ'!$D174&amp;'Service PJ'!$B174&amp;'Service PJ'!$A174&amp;"*",'EPA_US9RT techs'!$A$2:$I$1722,9,FALSE),"")</f>
        <v/>
      </c>
      <c r="AO176" s="14" t="str">
        <f>IFERROR(VLOOKUP($AG$1&amp;'Service PJ'!$D174&amp;'Service PJ'!$B174&amp;'Service PJ'!$A174&amp;"*",'EPA_US9RT techs'!$A$2:$I$1722,9,FALSE),"")</f>
        <v/>
      </c>
      <c r="AP176" s="14" t="str">
        <f>IFERROR(VLOOKUP($AG$1&amp;'Service PJ'!$D174&amp;'Service PJ'!$B174&amp;'Service PJ'!$A174&amp;"*",'EPA_US9RT techs'!$A$2:$I$1722,9,FALSE),"")</f>
        <v/>
      </c>
      <c r="AQ176" s="14" t="str">
        <f>IFERROR(VLOOKUP($AG$1&amp;'Service PJ'!$D174&amp;'Service PJ'!$B174&amp;'Service PJ'!$A174&amp;"*",'EPA_US9RT techs'!$A$2:$I$1722,9,FALSE),"")</f>
        <v/>
      </c>
      <c r="AR176" s="14" t="str">
        <f>IFERROR(VLOOKUP($AG$1&amp;'Service PJ'!$D174&amp;'Service PJ'!$B174&amp;'Service PJ'!$A174&amp;"*",'EPA_US9RT techs'!$A$2:$I$1722,9,FALSE),"")</f>
        <v/>
      </c>
      <c r="AS176" s="14" t="str">
        <f>IFERROR(VLOOKUP($AG$1&amp;'Service PJ'!$D174&amp;'Service PJ'!$B174&amp;'Service PJ'!$A174&amp;"*",'EPA_US9RT techs'!$A$2:$I$1722,9,FALSE),"")</f>
        <v/>
      </c>
      <c r="AT176" s="14" t="str">
        <f>IFERROR(VLOOKUP($AG$1&amp;'Service PJ'!$D174&amp;'Service PJ'!$B174&amp;'Service PJ'!$A174&amp;"*",'EPA_US9RT techs'!$A$2:$I$1722,9,FALSE),"")</f>
        <v/>
      </c>
      <c r="AU176" s="14" t="str">
        <f>IFERROR(VLOOKUP($AG$1&amp;'Service PJ'!$D174&amp;'Service PJ'!$B174&amp;'Service PJ'!$A174&amp;"*",'EPA_US9RT techs'!$A$2:$I$1722,9,FALSE),"")</f>
        <v/>
      </c>
      <c r="AV176" s="14" t="str">
        <f>IFERROR(VLOOKUP($AG$1&amp;'Service PJ'!$D174&amp;'Service PJ'!$B174&amp;'Service PJ'!$A174&amp;"*",'EPA_US9RT techs'!$A$2:$I$1722,9,FALSE),"")</f>
        <v/>
      </c>
      <c r="AW176" s="14" t="str">
        <f>IFERROR(VLOOKUP($AG$1&amp;'Service PJ'!$D174&amp;'Service PJ'!$B174&amp;'Service PJ'!$A174&amp;"*",'EPA_US9RT techs'!$A$2:$I$1722,9,FALSE),"")</f>
        <v/>
      </c>
      <c r="AX176" s="14" t="str">
        <f>IFERROR(VLOOKUP($AG$1&amp;'Service PJ'!$D174&amp;'Service PJ'!$B174&amp;'Service PJ'!$A174&amp;"*",'EPA_US9RT techs'!$A$2:$I$1722,9,FALSE),"")</f>
        <v/>
      </c>
      <c r="AY176" s="14" t="str">
        <f>IFERROR(VLOOKUP($AG$1&amp;'Service PJ'!$D174&amp;'Service PJ'!$B174&amp;'Service PJ'!$A174&amp;"*",'EPA_US9RT techs'!$A$2:$I$1722,9,FALSE),"")</f>
        <v/>
      </c>
      <c r="AZ176" s="14" t="str">
        <f>IFERROR(VLOOKUP($AG$1&amp;'Service PJ'!$D174&amp;'Service PJ'!$B174&amp;'Service PJ'!$A174&amp;"*",'EPA_US9RT techs'!$A$2:$I$1722,9,FALSE),"")</f>
        <v/>
      </c>
      <c r="BA176" s="14" t="str">
        <f>IFERROR(VLOOKUP($AG$1&amp;'Service PJ'!$D174&amp;'Service PJ'!$B174&amp;'Service PJ'!$A174&amp;"*",'EPA_US9RT techs'!$A$2:$I$1722,9,FALSE),"")</f>
        <v/>
      </c>
      <c r="BB176" s="14" t="str">
        <f>IFERROR(VLOOKUP($AG$1&amp;'Service PJ'!$D174&amp;'Service PJ'!$B174&amp;'Service PJ'!$A174&amp;"*",'EPA_US9RT techs'!$A$2:$I$1722,9,FALSE),"")</f>
        <v/>
      </c>
      <c r="BC176" s="14" t="str">
        <f>IFERROR(VLOOKUP($AG$1&amp;'Service PJ'!$D174&amp;'Service PJ'!$B174&amp;'Service PJ'!$A174&amp;"*",'EPA_US9RT techs'!$A$2:$I$1722,9,FALSE),"")</f>
        <v/>
      </c>
      <c r="BD176" s="14" t="str">
        <f>IFERROR(VLOOKUP($AG$1&amp;'Service PJ'!$D174&amp;'Service PJ'!$B174&amp;'Service PJ'!$A174&amp;"*",'EPA_US9RT techs'!$A$2:$I$1722,9,FALSE),"")</f>
        <v/>
      </c>
      <c r="BE176" s="14" t="str">
        <f>IFERROR(VLOOKUP($AG$1&amp;'Service PJ'!$D174&amp;'Service PJ'!$B174&amp;'Service PJ'!$A174&amp;"*",'EPA_US9RT techs'!$A$2:$I$1722,9,FALSE),"")</f>
        <v/>
      </c>
      <c r="BF176" s="14" t="str">
        <f>IFERROR(VLOOKUP($AG$1&amp;'Service PJ'!$D174&amp;'Service PJ'!$B174&amp;'Service PJ'!$A174&amp;"*",'EPA_US9RT techs'!$A$2:$I$1722,9,FALSE),"")</f>
        <v/>
      </c>
      <c r="BG176" s="14" t="str">
        <f>IFERROR(VLOOKUP($AG$1&amp;'Service PJ'!$D174&amp;'Service PJ'!$B174&amp;'Service PJ'!$A174&amp;"*",'EPA_US9RT techs'!$A$2:$I$1722,9,FALSE),"")</f>
        <v/>
      </c>
      <c r="BH176" s="14" t="str">
        <f>IFERROR(VLOOKUP($AG$1&amp;'Service PJ'!$D174&amp;'Service PJ'!$B174&amp;'Service PJ'!$A174&amp;"*",'EPA_US9RT techs'!$A$2:$I$1722,9,FALSE),"")</f>
        <v/>
      </c>
      <c r="BI176" s="14" t="str">
        <f>IFERROR(VLOOKUP($AG$1&amp;'Service PJ'!$D174&amp;'Service PJ'!$B174&amp;'Service PJ'!$A174&amp;"*",'EPA_US9RT techs'!$A$2:$I$1722,9,FALSE),"")</f>
        <v/>
      </c>
      <c r="BJ176" s="14" t="str">
        <f>IFERROR(VLOOKUP($AG$1&amp;'Service PJ'!$D174&amp;'Service PJ'!$B174&amp;'Service PJ'!$A174&amp;"*",'EPA_US9RT techs'!$A$2:$I$1722,9,FALSE),"")</f>
        <v/>
      </c>
      <c r="BK176" s="14" t="str">
        <f>IFERROR(VLOOKUP($AG$1&amp;'Service PJ'!$D174&amp;'Service PJ'!$B174&amp;'Service PJ'!$A174&amp;"*",'EPA_US9RT techs'!$A$2:$I$1722,9,FALSE),"")</f>
        <v/>
      </c>
      <c r="BM176" t="str">
        <f>IF(SUM(BN176:CD176)=0,"\I:",'Service PJ'!$D174&amp;"_"&amp;'Service PJ'!$E174&amp;"_"&amp;'Service PJ'!$C174)</f>
        <v>\I:</v>
      </c>
      <c r="BN176" s="14" t="str">
        <f>IFERROR(VLOOKUP($BM$1&amp;'Service PJ'!$D174&amp;'Service PJ'!$B174&amp;'Service PJ'!$A174&amp;"*",'EPA_US9RT techs'!$A$2:$I$1722,9,FALSE),"")</f>
        <v/>
      </c>
      <c r="BO176" s="14" t="str">
        <f>IFERROR(VLOOKUP($BM$1&amp;'Service PJ'!$D174&amp;'Service PJ'!$B174&amp;'Service PJ'!$A174&amp;"*",'EPA_US9RT techs'!$A$2:$I$1722,9,FALSE),"")</f>
        <v/>
      </c>
      <c r="BP176" s="14" t="str">
        <f>IFERROR(VLOOKUP($BM$1&amp;'Service PJ'!$D174&amp;'Service PJ'!$B174&amp;'Service PJ'!$A174&amp;"*",'EPA_US9RT techs'!$A$2:$I$1722,9,FALSE),"")</f>
        <v/>
      </c>
      <c r="BQ176" s="14" t="str">
        <f>IFERROR(VLOOKUP($BM$1&amp;'Service PJ'!$D174&amp;'Service PJ'!$B174&amp;'Service PJ'!$A174&amp;"*",'EPA_US9RT techs'!$A$2:$I$1722,9,FALSE),"")</f>
        <v/>
      </c>
      <c r="BR176" s="14" t="str">
        <f>IFERROR(VLOOKUP($BM$1&amp;'Service PJ'!$D174&amp;'Service PJ'!$B174&amp;'Service PJ'!$A174&amp;"*",'EPA_US9RT techs'!$A$2:$I$1722,9,FALSE),"")</f>
        <v/>
      </c>
      <c r="BS176" s="14" t="str">
        <f>IFERROR(VLOOKUP($BM$1&amp;'Service PJ'!$D174&amp;'Service PJ'!$B174&amp;'Service PJ'!$A174&amp;"*",'EPA_US9RT techs'!$A$2:$I$1722,9,FALSE),"")</f>
        <v/>
      </c>
      <c r="BT176" s="14" t="str">
        <f>IFERROR(VLOOKUP($BM$1&amp;'Service PJ'!$D174&amp;'Service PJ'!$B174&amp;'Service PJ'!$A174&amp;"*",'EPA_US9RT techs'!$A$2:$I$1722,9,FALSE),"")</f>
        <v/>
      </c>
      <c r="BU176" s="14" t="str">
        <f>IFERROR(VLOOKUP($BM$1&amp;'Service PJ'!$D174&amp;'Service PJ'!$B174&amp;'Service PJ'!$A174&amp;"*",'EPA_US9RT techs'!$A$2:$I$1722,9,FALSE),"")</f>
        <v/>
      </c>
      <c r="BV176" s="14" t="str">
        <f>IFERROR(VLOOKUP($BM$1&amp;'Service PJ'!$D174&amp;'Service PJ'!$B174&amp;'Service PJ'!$A174&amp;"*",'EPA_US9RT techs'!$A$2:$I$1722,9,FALSE),"")</f>
        <v/>
      </c>
      <c r="BW176" s="14" t="str">
        <f>IFERROR(VLOOKUP($BM$1&amp;'Service PJ'!$D174&amp;'Service PJ'!$B174&amp;'Service PJ'!$A174&amp;"*",'EPA_US9RT techs'!$A$2:$I$1722,9,FALSE),"")</f>
        <v/>
      </c>
      <c r="BX176" s="14" t="str">
        <f>IFERROR(VLOOKUP($BM$1&amp;'Service PJ'!$D174&amp;'Service PJ'!$B174&amp;'Service PJ'!$A174&amp;"*",'EPA_US9RT techs'!$A$2:$I$1722,9,FALSE),"")</f>
        <v/>
      </c>
      <c r="BY176" s="14" t="str">
        <f>IFERROR(VLOOKUP($BM$1&amp;'Service PJ'!$D174&amp;'Service PJ'!$B174&amp;'Service PJ'!$A174&amp;"*",'EPA_US9RT techs'!$A$2:$I$1722,9,FALSE),"")</f>
        <v/>
      </c>
      <c r="BZ176" s="14" t="str">
        <f>IFERROR(VLOOKUP($BM$1&amp;'Service PJ'!$D174&amp;'Service PJ'!$B174&amp;'Service PJ'!$A174&amp;"*",'EPA_US9RT techs'!$A$2:$I$1722,9,FALSE),"")</f>
        <v/>
      </c>
      <c r="CA176" s="14" t="str">
        <f>IFERROR(VLOOKUP($BM$1&amp;'Service PJ'!$D174&amp;'Service PJ'!$B174&amp;'Service PJ'!$A174&amp;"*",'EPA_US9RT techs'!$A$2:$I$1722,9,FALSE),"")</f>
        <v/>
      </c>
      <c r="CB176" s="14" t="str">
        <f>IFERROR(VLOOKUP($BM$1&amp;'Service PJ'!$D174&amp;'Service PJ'!$B174&amp;'Service PJ'!$A174&amp;"*",'EPA_US9RT techs'!$A$2:$I$1722,9,FALSE),"")</f>
        <v/>
      </c>
      <c r="CC176" s="14" t="str">
        <f>IFERROR(VLOOKUP($BM$1&amp;'Service PJ'!$D174&amp;'Service PJ'!$B174&amp;'Service PJ'!$A174&amp;"*",'EPA_US9RT techs'!$A$2:$I$1722,9,FALSE),"")</f>
        <v/>
      </c>
      <c r="CD176" s="14" t="str">
        <f>IFERROR(VLOOKUP($BM$1&amp;'Service PJ'!$D174&amp;'Service PJ'!$B174&amp;'Service PJ'!$A174&amp;"*",'EPA_US9RT techs'!$A$2:$I$1722,9,FALSE),"")</f>
        <v/>
      </c>
      <c r="CE176" s="14" t="str">
        <f>IFERROR(VLOOKUP($BM$1&amp;'Service PJ'!$D174&amp;'Service PJ'!$B174&amp;'Service PJ'!$A174&amp;"*",'EPA_US9RT techs'!$A$2:$I$1722,9,FALSE),"")</f>
        <v/>
      </c>
      <c r="CF176" s="14" t="str">
        <f>IFERROR(VLOOKUP($BM$1&amp;'Service PJ'!$D174&amp;'Service PJ'!$B174&amp;'Service PJ'!$A174&amp;"*",'EPA_US9RT techs'!$A$2:$I$1722,9,FALSE),"")</f>
        <v/>
      </c>
      <c r="CG176" s="14" t="str">
        <f>IFERROR(VLOOKUP($BM$1&amp;'Service PJ'!$D174&amp;'Service PJ'!$B174&amp;'Service PJ'!$A174&amp;"*",'EPA_US9RT techs'!$A$2:$I$1722,9,FALSE),"")</f>
        <v/>
      </c>
      <c r="CH176" s="14" t="str">
        <f>IFERROR(VLOOKUP($BM$1&amp;'Service PJ'!$D174&amp;'Service PJ'!$B174&amp;'Service PJ'!$A174&amp;"*",'EPA_US9RT techs'!$A$2:$I$1722,9,FALSE),"")</f>
        <v/>
      </c>
      <c r="CI176" s="14" t="str">
        <f>IFERROR(VLOOKUP($BM$1&amp;'Service PJ'!$D174&amp;'Service PJ'!$B174&amp;'Service PJ'!$A174&amp;"*",'EPA_US9RT techs'!$A$2:$I$1722,9,FALSE),"")</f>
        <v/>
      </c>
      <c r="CJ176" s="14" t="str">
        <f>IFERROR(VLOOKUP($BM$1&amp;'Service PJ'!$D174&amp;'Service PJ'!$B174&amp;'Service PJ'!$A174&amp;"*",'EPA_US9RT techs'!$A$2:$I$1722,9,FALSE),"")</f>
        <v/>
      </c>
      <c r="CK176" s="14" t="str">
        <f>IFERROR(VLOOKUP($BM$1&amp;'Service PJ'!$D174&amp;'Service PJ'!$B174&amp;'Service PJ'!$A174&amp;"*",'EPA_US9RT techs'!$A$2:$I$1722,9,FALSE),"")</f>
        <v/>
      </c>
      <c r="CL176" s="14" t="str">
        <f>IFERROR(VLOOKUP($BM$1&amp;'Service PJ'!$D174&amp;'Service PJ'!$B174&amp;'Service PJ'!$A174&amp;"*",'EPA_US9RT techs'!$A$2:$I$1722,9,FALSE),"")</f>
        <v/>
      </c>
      <c r="CM176" s="14" t="str">
        <f>IFERROR(VLOOKUP($BM$1&amp;'Service PJ'!$D174&amp;'Service PJ'!$B174&amp;'Service PJ'!$A174&amp;"*",'EPA_US9RT techs'!$A$2:$I$1722,9,FALSE),"")</f>
        <v/>
      </c>
      <c r="CN176" s="14" t="str">
        <f>IFERROR(VLOOKUP($BM$1&amp;'Service PJ'!$D174&amp;'Service PJ'!$B174&amp;'Service PJ'!$A174&amp;"*",'EPA_US9RT techs'!$A$2:$I$1722,9,FALSE),"")</f>
        <v/>
      </c>
      <c r="CO176" s="14" t="str">
        <f>IFERROR(VLOOKUP($BM$1&amp;'Service PJ'!$D174&amp;'Service PJ'!$B174&amp;'Service PJ'!$A174&amp;"*",'EPA_US9RT techs'!$A$2:$I$1722,9,FALSE),"")</f>
        <v/>
      </c>
      <c r="CP176" s="14" t="str">
        <f>IFERROR(VLOOKUP($BM$1&amp;'Service PJ'!$D174&amp;'Service PJ'!$B174&amp;'Service PJ'!$A174&amp;"*",'EPA_US9RT techs'!$A$2:$I$1722,9,FALSE),"")</f>
        <v/>
      </c>
      <c r="CQ176" s="14" t="str">
        <f>IFERROR(VLOOKUP($BM$1&amp;'Service PJ'!$D174&amp;'Service PJ'!$B174&amp;'Service PJ'!$A174&amp;"*",'EPA_US9RT techs'!$A$2:$I$1722,9,FALSE),"")</f>
        <v/>
      </c>
      <c r="CS176" t="str">
        <f>IF(SUM(CT176:DJ176)=0,"\I:",'Service PJ'!$D174&amp;"_"&amp;'Service PJ'!$E174&amp;"_"&amp;'Service PJ'!$C174)</f>
        <v>\I:</v>
      </c>
      <c r="CT176" s="2" t="str">
        <f>IFERROR(VLOOKUP($CS$1&amp;'Service PJ'!$D174&amp;'Service PJ'!$B174&amp;'Service PJ'!$A174&amp;"*",'EPA_US9RT techs'!$A$2:$I$1722,9,FALSE),"")</f>
        <v/>
      </c>
      <c r="CU176" s="2" t="str">
        <f>IFERROR(VLOOKUP($CS$1&amp;'Service PJ'!$D174&amp;'Service PJ'!$B174&amp;'Service PJ'!$A174&amp;"*",'EPA_US9RT techs'!$A$2:$I$1722,9,FALSE),"")</f>
        <v/>
      </c>
      <c r="CV176" s="2" t="str">
        <f>IFERROR(VLOOKUP($CS$1&amp;'Service PJ'!$D174&amp;'Service PJ'!$B174&amp;'Service PJ'!$A174&amp;"*",'EPA_US9RT techs'!$A$2:$I$1722,9,FALSE),"")</f>
        <v/>
      </c>
      <c r="CW176" s="2" t="str">
        <f>IFERROR(VLOOKUP($CS$1&amp;'Service PJ'!$D174&amp;'Service PJ'!$B174&amp;'Service PJ'!$A174&amp;"*",'EPA_US9RT techs'!$A$2:$I$1722,9,FALSE),"")</f>
        <v/>
      </c>
      <c r="CX176" s="2" t="str">
        <f>IFERROR(VLOOKUP($CS$1&amp;'Service PJ'!$D174&amp;'Service PJ'!$B174&amp;'Service PJ'!$A174&amp;"*",'EPA_US9RT techs'!$A$2:$I$1722,9,FALSE),"")</f>
        <v/>
      </c>
      <c r="CY176" s="2" t="str">
        <f>IFERROR(VLOOKUP($CS$1&amp;'Service PJ'!$D174&amp;'Service PJ'!$B174&amp;'Service PJ'!$A174&amp;"*",'EPA_US9RT techs'!$A$2:$I$1722,9,FALSE),"")</f>
        <v/>
      </c>
      <c r="CZ176" s="2" t="str">
        <f>IFERROR(VLOOKUP($CS$1&amp;'Service PJ'!$D174&amp;'Service PJ'!$B174&amp;'Service PJ'!$A174&amp;"*",'EPA_US9RT techs'!$A$2:$I$1722,9,FALSE),"")</f>
        <v/>
      </c>
      <c r="DA176" s="2" t="str">
        <f>IFERROR(VLOOKUP($CS$1&amp;'Service PJ'!$D174&amp;'Service PJ'!$B174&amp;'Service PJ'!$A174&amp;"*",'EPA_US9RT techs'!$A$2:$I$1722,9,FALSE),"")</f>
        <v/>
      </c>
      <c r="DB176" s="2" t="str">
        <f>IFERROR(VLOOKUP($CS$1&amp;'Service PJ'!$D174&amp;'Service PJ'!$B174&amp;'Service PJ'!$A174&amp;"*",'EPA_US9RT techs'!$A$2:$I$1722,9,FALSE),"")</f>
        <v/>
      </c>
      <c r="DC176" s="2" t="str">
        <f>IFERROR(VLOOKUP($CS$1&amp;'Service PJ'!$D174&amp;'Service PJ'!$B174&amp;'Service PJ'!$A174&amp;"*",'EPA_US9RT techs'!$A$2:$I$1722,9,FALSE),"")</f>
        <v/>
      </c>
      <c r="DD176" s="2" t="str">
        <f>IFERROR(VLOOKUP($CS$1&amp;'Service PJ'!$D174&amp;'Service PJ'!$B174&amp;'Service PJ'!$A174&amp;"*",'EPA_US9RT techs'!$A$2:$I$1722,9,FALSE),"")</f>
        <v/>
      </c>
      <c r="DE176" s="2" t="str">
        <f>IFERROR(VLOOKUP($CS$1&amp;'Service PJ'!$D174&amp;'Service PJ'!$B174&amp;'Service PJ'!$A174&amp;"*",'EPA_US9RT techs'!$A$2:$I$1722,9,FALSE),"")</f>
        <v/>
      </c>
      <c r="DF176" s="2" t="str">
        <f>IFERROR(VLOOKUP($CS$1&amp;'Service PJ'!$D174&amp;'Service PJ'!$B174&amp;'Service PJ'!$A174&amp;"*",'EPA_US9RT techs'!$A$2:$I$1722,9,FALSE),"")</f>
        <v/>
      </c>
      <c r="DG176" s="2" t="str">
        <f>IFERROR(VLOOKUP($CS$1&amp;'Service PJ'!$D174&amp;'Service PJ'!$B174&amp;'Service PJ'!$A174&amp;"*",'EPA_US9RT techs'!$A$2:$I$1722,9,FALSE),"")</f>
        <v/>
      </c>
      <c r="DH176" s="2" t="str">
        <f>IFERROR(VLOOKUP($CS$1&amp;'Service PJ'!$D174&amp;'Service PJ'!$B174&amp;'Service PJ'!$A174&amp;"*",'EPA_US9RT techs'!$A$2:$I$1722,9,FALSE),"")</f>
        <v/>
      </c>
      <c r="DI176" s="2" t="str">
        <f>IFERROR(VLOOKUP($CS$1&amp;'Service PJ'!$D174&amp;'Service PJ'!$B174&amp;'Service PJ'!$A174&amp;"*",'EPA_US9RT techs'!$A$2:$I$1722,9,FALSE),"")</f>
        <v/>
      </c>
      <c r="DJ176" s="2" t="str">
        <f>IFERROR(VLOOKUP($CS$1&amp;'Service PJ'!$D174&amp;'Service PJ'!$B174&amp;'Service PJ'!$A174&amp;"*",'EPA_US9RT techs'!$A$2:$I$1722,9,FALSE),"")</f>
        <v/>
      </c>
      <c r="DK176" s="2" t="str">
        <f>IFERROR(VLOOKUP($CS$1&amp;'Service PJ'!$D174&amp;'Service PJ'!$B174&amp;'Service PJ'!$A174&amp;"*",'EPA_US9RT techs'!$A$2:$I$1722,9,FALSE),"")</f>
        <v/>
      </c>
      <c r="DL176" s="2" t="str">
        <f>IFERROR(VLOOKUP($CS$1&amp;'Service PJ'!$D174&amp;'Service PJ'!$B174&amp;'Service PJ'!$A174&amp;"*",'EPA_US9RT techs'!$A$2:$I$1722,9,FALSE),"")</f>
        <v/>
      </c>
      <c r="DM176" s="2" t="str">
        <f>IFERROR(VLOOKUP($CS$1&amp;'Service PJ'!$D174&amp;'Service PJ'!$B174&amp;'Service PJ'!$A174&amp;"*",'EPA_US9RT techs'!$A$2:$I$1722,9,FALSE),"")</f>
        <v/>
      </c>
      <c r="DN176" s="2" t="str">
        <f>IFERROR(VLOOKUP($CS$1&amp;'Service PJ'!$D174&amp;'Service PJ'!$B174&amp;'Service PJ'!$A174&amp;"*",'EPA_US9RT techs'!$A$2:$I$1722,9,FALSE),"")</f>
        <v/>
      </c>
      <c r="DO176" s="2" t="str">
        <f>IFERROR(VLOOKUP($CS$1&amp;'Service PJ'!$D174&amp;'Service PJ'!$B174&amp;'Service PJ'!$A174&amp;"*",'EPA_US9RT techs'!$A$2:$I$1722,9,FALSE),"")</f>
        <v/>
      </c>
      <c r="DP176" s="2" t="str">
        <f>IFERROR(VLOOKUP($CS$1&amp;'Service PJ'!$D174&amp;'Service PJ'!$B174&amp;'Service PJ'!$A174&amp;"*",'EPA_US9RT techs'!$A$2:$I$1722,9,FALSE),"")</f>
        <v/>
      </c>
      <c r="DQ176" s="2" t="str">
        <f>IFERROR(VLOOKUP($CS$1&amp;'Service PJ'!$D174&amp;'Service PJ'!$B174&amp;'Service PJ'!$A174&amp;"*",'EPA_US9RT techs'!$A$2:$I$1722,9,FALSE),"")</f>
        <v/>
      </c>
      <c r="DR176" s="2" t="str">
        <f>IFERROR(VLOOKUP($CS$1&amp;'Service PJ'!$D174&amp;'Service PJ'!$B174&amp;'Service PJ'!$A174&amp;"*",'EPA_US9RT techs'!$A$2:$I$1722,9,FALSE),"")</f>
        <v/>
      </c>
      <c r="DS176" s="2" t="str">
        <f>IFERROR(VLOOKUP($CS$1&amp;'Service PJ'!$D174&amp;'Service PJ'!$B174&amp;'Service PJ'!$A174&amp;"*",'EPA_US9RT techs'!$A$2:$I$1722,9,FALSE),"")</f>
        <v/>
      </c>
      <c r="DT176" s="2" t="str">
        <f>IFERROR(VLOOKUP($CS$1&amp;'Service PJ'!$D174&amp;'Service PJ'!$B174&amp;'Service PJ'!$A174&amp;"*",'EPA_US9RT techs'!$A$2:$I$1722,9,FALSE),"")</f>
        <v/>
      </c>
      <c r="DU176" s="2" t="str">
        <f>IFERROR(VLOOKUP($CS$1&amp;'Service PJ'!$D174&amp;'Service PJ'!$B174&amp;'Service PJ'!$A174&amp;"*",'EPA_US9RT techs'!$A$2:$I$1722,9,FALSE),"")</f>
        <v/>
      </c>
      <c r="DV176" s="2" t="str">
        <f>IFERROR(VLOOKUP($CS$1&amp;'Service PJ'!$D174&amp;'Service PJ'!$B174&amp;'Service PJ'!$A174&amp;"*",'EPA_US9RT techs'!$A$2:$I$1722,9,FALSE),"")</f>
        <v/>
      </c>
      <c r="DW176" s="2" t="str">
        <f>IFERROR(VLOOKUP($CS$1&amp;'Service PJ'!$D174&amp;'Service PJ'!$B174&amp;'Service PJ'!$A174&amp;"*",'EPA_US9RT techs'!$A$2:$I$1722,9,FALSE),"")</f>
        <v/>
      </c>
    </row>
    <row r="177" spans="1:127" x14ac:dyDescent="0.45">
      <c r="A177" t="str">
        <f>IF(SUM(B177:R177)=0,"\I:",'Service PJ'!$D175&amp;"_"&amp;'Service PJ'!$E175&amp;"_"&amp;'Service PJ'!$C175)</f>
        <v>\I:</v>
      </c>
      <c r="B177" s="14" t="str">
        <f>IFERROR(VLOOKUP($A$1&amp;'Service PJ'!$D175&amp;'Service PJ'!$B175&amp;'Service PJ'!$A175&amp;"*",'EPA_US9RT techs'!$A$2:$I$1722,9,FALSE),"")</f>
        <v/>
      </c>
      <c r="C177" s="14" t="str">
        <f>IFERROR(VLOOKUP($A$1&amp;'Service PJ'!$D175&amp;'Service PJ'!$B175&amp;'Service PJ'!$A175&amp;"*",'EPA_US9RT techs'!$A$2:$I$1722,9,FALSE),"")</f>
        <v/>
      </c>
      <c r="D177" s="14" t="str">
        <f>IFERROR(VLOOKUP($A$1&amp;'Service PJ'!$D175&amp;'Service PJ'!$B175&amp;'Service PJ'!$A175&amp;"*",'EPA_US9RT techs'!$A$2:$I$1722,9,FALSE),"")</f>
        <v/>
      </c>
      <c r="E177" s="14" t="str">
        <f>IFERROR(VLOOKUP($A$1&amp;'Service PJ'!$D175&amp;'Service PJ'!$B175&amp;'Service PJ'!$A175&amp;"*",'EPA_US9RT techs'!$A$2:$I$1722,9,FALSE),"")</f>
        <v/>
      </c>
      <c r="F177" s="14" t="str">
        <f>IFERROR(VLOOKUP($A$1&amp;'Service PJ'!$D175&amp;'Service PJ'!$B175&amp;'Service PJ'!$A175&amp;"*",'EPA_US9RT techs'!$A$2:$I$1722,9,FALSE),"")</f>
        <v/>
      </c>
      <c r="G177" s="14" t="str">
        <f>IFERROR(VLOOKUP($A$1&amp;'Service PJ'!$D175&amp;'Service PJ'!$B175&amp;'Service PJ'!$A175&amp;"*",'EPA_US9RT techs'!$A$2:$I$1722,9,FALSE),"")</f>
        <v/>
      </c>
      <c r="H177" s="14" t="str">
        <f>IFERROR(VLOOKUP($A$1&amp;'Service PJ'!$D175&amp;'Service PJ'!$B175&amp;'Service PJ'!$A175&amp;"*",'EPA_US9RT techs'!$A$2:$I$1722,9,FALSE),"")</f>
        <v/>
      </c>
      <c r="I177" s="14" t="str">
        <f>IFERROR(VLOOKUP($A$1&amp;'Service PJ'!$D175&amp;'Service PJ'!$B175&amp;'Service PJ'!$A175&amp;"*",'EPA_US9RT techs'!$A$2:$I$1722,9,FALSE),"")</f>
        <v/>
      </c>
      <c r="J177" s="14" t="str">
        <f>IFERROR(VLOOKUP($A$1&amp;'Service PJ'!$D175&amp;'Service PJ'!$B175&amp;'Service PJ'!$A175&amp;"*",'EPA_US9RT techs'!$A$2:$I$1722,9,FALSE),"")</f>
        <v/>
      </c>
      <c r="K177" s="14" t="str">
        <f>IFERROR(VLOOKUP($A$1&amp;'Service PJ'!$D175&amp;'Service PJ'!$B175&amp;'Service PJ'!$A175&amp;"*",'EPA_US9RT techs'!$A$2:$I$1722,9,FALSE),"")</f>
        <v/>
      </c>
      <c r="L177" s="14" t="str">
        <f>IFERROR(VLOOKUP($A$1&amp;'Service PJ'!$D175&amp;'Service PJ'!$B175&amp;'Service PJ'!$A175&amp;"*",'EPA_US9RT techs'!$A$2:$I$1722,9,FALSE),"")</f>
        <v/>
      </c>
      <c r="M177" s="14" t="str">
        <f>IFERROR(VLOOKUP($A$1&amp;'Service PJ'!$D175&amp;'Service PJ'!$B175&amp;'Service PJ'!$A175&amp;"*",'EPA_US9RT techs'!$A$2:$I$1722,9,FALSE),"")</f>
        <v/>
      </c>
      <c r="N177" s="14" t="str">
        <f>IFERROR(VLOOKUP($A$1&amp;'Service PJ'!$D175&amp;'Service PJ'!$B175&amp;'Service PJ'!$A175&amp;"*",'EPA_US9RT techs'!$A$2:$I$1722,9,FALSE),"")</f>
        <v/>
      </c>
      <c r="O177" s="14" t="str">
        <f>IFERROR(VLOOKUP($A$1&amp;'Service PJ'!$D175&amp;'Service PJ'!$B175&amp;'Service PJ'!$A175&amp;"*",'EPA_US9RT techs'!$A$2:$I$1722,9,FALSE),"")</f>
        <v/>
      </c>
      <c r="P177" s="14" t="str">
        <f>IFERROR(VLOOKUP($A$1&amp;'Service PJ'!$D175&amp;'Service PJ'!$B175&amp;'Service PJ'!$A175&amp;"*",'EPA_US9RT techs'!$A$2:$I$1722,9,FALSE),"")</f>
        <v/>
      </c>
      <c r="Q177" s="14" t="str">
        <f>IFERROR(VLOOKUP($A$1&amp;'Service PJ'!$D175&amp;'Service PJ'!$B175&amp;'Service PJ'!$A175&amp;"*",'EPA_US9RT techs'!$A$2:$I$1722,9,FALSE),"")</f>
        <v/>
      </c>
      <c r="R177" s="14" t="str">
        <f>IFERROR(VLOOKUP($A$1&amp;'Service PJ'!$D175&amp;'Service PJ'!$B175&amp;'Service PJ'!$A175&amp;"*",'EPA_US9RT techs'!$A$2:$I$1722,9,FALSE),"")</f>
        <v/>
      </c>
      <c r="S177" s="14" t="str">
        <f>IFERROR(VLOOKUP($A$1&amp;'Service PJ'!$D175&amp;'Service PJ'!$B175&amp;'Service PJ'!$A175&amp;"*",'EPA_US9RT techs'!$A$2:$I$1722,9,FALSE),"")</f>
        <v/>
      </c>
      <c r="T177" s="14" t="str">
        <f>IFERROR(VLOOKUP($A$1&amp;'Service PJ'!$D175&amp;'Service PJ'!$B175&amp;'Service PJ'!$A175&amp;"*",'EPA_US9RT techs'!$A$2:$I$1722,9,FALSE),"")</f>
        <v/>
      </c>
      <c r="U177" s="14" t="str">
        <f>IFERROR(VLOOKUP($A$1&amp;'Service PJ'!$D175&amp;'Service PJ'!$B175&amp;'Service PJ'!$A175&amp;"*",'EPA_US9RT techs'!$A$2:$I$1722,9,FALSE),"")</f>
        <v/>
      </c>
      <c r="V177" s="14" t="str">
        <f>IFERROR(VLOOKUP($A$1&amp;'Service PJ'!$D175&amp;'Service PJ'!$B175&amp;'Service PJ'!$A175&amp;"*",'EPA_US9RT techs'!$A$2:$I$1722,9,FALSE),"")</f>
        <v/>
      </c>
      <c r="W177" s="14" t="str">
        <f>IFERROR(VLOOKUP($A$1&amp;'Service PJ'!$D175&amp;'Service PJ'!$B175&amp;'Service PJ'!$A175&amp;"*",'EPA_US9RT techs'!$A$2:$I$1722,9,FALSE),"")</f>
        <v/>
      </c>
      <c r="X177" s="14" t="str">
        <f>IFERROR(VLOOKUP($A$1&amp;'Service PJ'!$D175&amp;'Service PJ'!$B175&amp;'Service PJ'!$A175&amp;"*",'EPA_US9RT techs'!$A$2:$I$1722,9,FALSE),"")</f>
        <v/>
      </c>
      <c r="Y177" s="14" t="str">
        <f>IFERROR(VLOOKUP($A$1&amp;'Service PJ'!$D175&amp;'Service PJ'!$B175&amp;'Service PJ'!$A175&amp;"*",'EPA_US9RT techs'!$A$2:$I$1722,9,FALSE),"")</f>
        <v/>
      </c>
      <c r="Z177" s="14" t="str">
        <f>IFERROR(VLOOKUP($A$1&amp;'Service PJ'!$D175&amp;'Service PJ'!$B175&amp;'Service PJ'!$A175&amp;"*",'EPA_US9RT techs'!$A$2:$I$1722,9,FALSE),"")</f>
        <v/>
      </c>
      <c r="AA177" s="14" t="str">
        <f>IFERROR(VLOOKUP($A$1&amp;'Service PJ'!$D175&amp;'Service PJ'!$B175&amp;'Service PJ'!$A175&amp;"*",'EPA_US9RT techs'!$A$2:$I$1722,9,FALSE),"")</f>
        <v/>
      </c>
      <c r="AB177" s="14" t="str">
        <f>IFERROR(VLOOKUP($A$1&amp;'Service PJ'!$D175&amp;'Service PJ'!$B175&amp;'Service PJ'!$A175&amp;"*",'EPA_US9RT techs'!$A$2:$I$1722,9,FALSE),"")</f>
        <v/>
      </c>
      <c r="AC177" s="14" t="str">
        <f>IFERROR(VLOOKUP($A$1&amp;'Service PJ'!$D175&amp;'Service PJ'!$B175&amp;'Service PJ'!$A175&amp;"*",'EPA_US9RT techs'!$A$2:$I$1722,9,FALSE),"")</f>
        <v/>
      </c>
      <c r="AD177" s="14" t="str">
        <f>IFERROR(VLOOKUP($A$1&amp;'Service PJ'!$D175&amp;'Service PJ'!$B175&amp;'Service PJ'!$A175&amp;"*",'EPA_US9RT techs'!$A$2:$I$1722,9,FALSE),"")</f>
        <v/>
      </c>
      <c r="AE177" s="14" t="str">
        <f>IFERROR(VLOOKUP($A$1&amp;'Service PJ'!$D175&amp;'Service PJ'!$B175&amp;'Service PJ'!$A175&amp;"*",'EPA_US9RT techs'!$A$2:$I$1722,9,FALSE),"")</f>
        <v/>
      </c>
      <c r="AG177" t="str">
        <f>IF(SUM(AH177:AX177)=0,"\I:",'Service PJ'!$D175&amp;"_"&amp;'Service PJ'!$E175&amp;"_"&amp;'Service PJ'!$C175)</f>
        <v>\I:</v>
      </c>
      <c r="AH177" s="14" t="str">
        <f>IFERROR(VLOOKUP($AG$1&amp;'Service PJ'!$D175&amp;'Service PJ'!$B175&amp;'Service PJ'!$A175&amp;"*",'EPA_US9RT techs'!$A$2:$I$1722,9,FALSE),"")</f>
        <v/>
      </c>
      <c r="AI177" s="14" t="str">
        <f>IFERROR(VLOOKUP($AG$1&amp;'Service PJ'!$D175&amp;'Service PJ'!$B175&amp;'Service PJ'!$A175&amp;"*",'EPA_US9RT techs'!$A$2:$I$1722,9,FALSE),"")</f>
        <v/>
      </c>
      <c r="AJ177" s="14" t="str">
        <f>IFERROR(VLOOKUP($AG$1&amp;'Service PJ'!$D175&amp;'Service PJ'!$B175&amp;'Service PJ'!$A175&amp;"*",'EPA_US9RT techs'!$A$2:$I$1722,9,FALSE),"")</f>
        <v/>
      </c>
      <c r="AK177" s="14" t="str">
        <f>IFERROR(VLOOKUP($AG$1&amp;'Service PJ'!$D175&amp;'Service PJ'!$B175&amp;'Service PJ'!$A175&amp;"*",'EPA_US9RT techs'!$A$2:$I$1722,9,FALSE),"")</f>
        <v/>
      </c>
      <c r="AL177" s="14" t="str">
        <f>IFERROR(VLOOKUP($AG$1&amp;'Service PJ'!$D175&amp;'Service PJ'!$B175&amp;'Service PJ'!$A175&amp;"*",'EPA_US9RT techs'!$A$2:$I$1722,9,FALSE),"")</f>
        <v/>
      </c>
      <c r="AM177" s="14" t="str">
        <f>IFERROR(VLOOKUP($AG$1&amp;'Service PJ'!$D175&amp;'Service PJ'!$B175&amp;'Service PJ'!$A175&amp;"*",'EPA_US9RT techs'!$A$2:$I$1722,9,FALSE),"")</f>
        <v/>
      </c>
      <c r="AN177" s="14" t="str">
        <f>IFERROR(VLOOKUP($AG$1&amp;'Service PJ'!$D175&amp;'Service PJ'!$B175&amp;'Service PJ'!$A175&amp;"*",'EPA_US9RT techs'!$A$2:$I$1722,9,FALSE),"")</f>
        <v/>
      </c>
      <c r="AO177" s="14" t="str">
        <f>IFERROR(VLOOKUP($AG$1&amp;'Service PJ'!$D175&amp;'Service PJ'!$B175&amp;'Service PJ'!$A175&amp;"*",'EPA_US9RT techs'!$A$2:$I$1722,9,FALSE),"")</f>
        <v/>
      </c>
      <c r="AP177" s="14" t="str">
        <f>IFERROR(VLOOKUP($AG$1&amp;'Service PJ'!$D175&amp;'Service PJ'!$B175&amp;'Service PJ'!$A175&amp;"*",'EPA_US9RT techs'!$A$2:$I$1722,9,FALSE),"")</f>
        <v/>
      </c>
      <c r="AQ177" s="14" t="str">
        <f>IFERROR(VLOOKUP($AG$1&amp;'Service PJ'!$D175&amp;'Service PJ'!$B175&amp;'Service PJ'!$A175&amp;"*",'EPA_US9RT techs'!$A$2:$I$1722,9,FALSE),"")</f>
        <v/>
      </c>
      <c r="AR177" s="14" t="str">
        <f>IFERROR(VLOOKUP($AG$1&amp;'Service PJ'!$D175&amp;'Service PJ'!$B175&amp;'Service PJ'!$A175&amp;"*",'EPA_US9RT techs'!$A$2:$I$1722,9,FALSE),"")</f>
        <v/>
      </c>
      <c r="AS177" s="14" t="str">
        <f>IFERROR(VLOOKUP($AG$1&amp;'Service PJ'!$D175&amp;'Service PJ'!$B175&amp;'Service PJ'!$A175&amp;"*",'EPA_US9RT techs'!$A$2:$I$1722,9,FALSE),"")</f>
        <v/>
      </c>
      <c r="AT177" s="14" t="str">
        <f>IFERROR(VLOOKUP($AG$1&amp;'Service PJ'!$D175&amp;'Service PJ'!$B175&amp;'Service PJ'!$A175&amp;"*",'EPA_US9RT techs'!$A$2:$I$1722,9,FALSE),"")</f>
        <v/>
      </c>
      <c r="AU177" s="14" t="str">
        <f>IFERROR(VLOOKUP($AG$1&amp;'Service PJ'!$D175&amp;'Service PJ'!$B175&amp;'Service PJ'!$A175&amp;"*",'EPA_US9RT techs'!$A$2:$I$1722,9,FALSE),"")</f>
        <v/>
      </c>
      <c r="AV177" s="14" t="str">
        <f>IFERROR(VLOOKUP($AG$1&amp;'Service PJ'!$D175&amp;'Service PJ'!$B175&amp;'Service PJ'!$A175&amp;"*",'EPA_US9RT techs'!$A$2:$I$1722,9,FALSE),"")</f>
        <v/>
      </c>
      <c r="AW177" s="14" t="str">
        <f>IFERROR(VLOOKUP($AG$1&amp;'Service PJ'!$D175&amp;'Service PJ'!$B175&amp;'Service PJ'!$A175&amp;"*",'EPA_US9RT techs'!$A$2:$I$1722,9,FALSE),"")</f>
        <v/>
      </c>
      <c r="AX177" s="14" t="str">
        <f>IFERROR(VLOOKUP($AG$1&amp;'Service PJ'!$D175&amp;'Service PJ'!$B175&amp;'Service PJ'!$A175&amp;"*",'EPA_US9RT techs'!$A$2:$I$1722,9,FALSE),"")</f>
        <v/>
      </c>
      <c r="AY177" s="14" t="str">
        <f>IFERROR(VLOOKUP($AG$1&amp;'Service PJ'!$D175&amp;'Service PJ'!$B175&amp;'Service PJ'!$A175&amp;"*",'EPA_US9RT techs'!$A$2:$I$1722,9,FALSE),"")</f>
        <v/>
      </c>
      <c r="AZ177" s="14" t="str">
        <f>IFERROR(VLOOKUP($AG$1&amp;'Service PJ'!$D175&amp;'Service PJ'!$B175&amp;'Service PJ'!$A175&amp;"*",'EPA_US9RT techs'!$A$2:$I$1722,9,FALSE),"")</f>
        <v/>
      </c>
      <c r="BA177" s="14" t="str">
        <f>IFERROR(VLOOKUP($AG$1&amp;'Service PJ'!$D175&amp;'Service PJ'!$B175&amp;'Service PJ'!$A175&amp;"*",'EPA_US9RT techs'!$A$2:$I$1722,9,FALSE),"")</f>
        <v/>
      </c>
      <c r="BB177" s="14" t="str">
        <f>IFERROR(VLOOKUP($AG$1&amp;'Service PJ'!$D175&amp;'Service PJ'!$B175&amp;'Service PJ'!$A175&amp;"*",'EPA_US9RT techs'!$A$2:$I$1722,9,FALSE),"")</f>
        <v/>
      </c>
      <c r="BC177" s="14" t="str">
        <f>IFERROR(VLOOKUP($AG$1&amp;'Service PJ'!$D175&amp;'Service PJ'!$B175&amp;'Service PJ'!$A175&amp;"*",'EPA_US9RT techs'!$A$2:$I$1722,9,FALSE),"")</f>
        <v/>
      </c>
      <c r="BD177" s="14" t="str">
        <f>IFERROR(VLOOKUP($AG$1&amp;'Service PJ'!$D175&amp;'Service PJ'!$B175&amp;'Service PJ'!$A175&amp;"*",'EPA_US9RT techs'!$A$2:$I$1722,9,FALSE),"")</f>
        <v/>
      </c>
      <c r="BE177" s="14" t="str">
        <f>IFERROR(VLOOKUP($AG$1&amp;'Service PJ'!$D175&amp;'Service PJ'!$B175&amp;'Service PJ'!$A175&amp;"*",'EPA_US9RT techs'!$A$2:$I$1722,9,FALSE),"")</f>
        <v/>
      </c>
      <c r="BF177" s="14" t="str">
        <f>IFERROR(VLOOKUP($AG$1&amp;'Service PJ'!$D175&amp;'Service PJ'!$B175&amp;'Service PJ'!$A175&amp;"*",'EPA_US9RT techs'!$A$2:$I$1722,9,FALSE),"")</f>
        <v/>
      </c>
      <c r="BG177" s="14" t="str">
        <f>IFERROR(VLOOKUP($AG$1&amp;'Service PJ'!$D175&amp;'Service PJ'!$B175&amp;'Service PJ'!$A175&amp;"*",'EPA_US9RT techs'!$A$2:$I$1722,9,FALSE),"")</f>
        <v/>
      </c>
      <c r="BH177" s="14" t="str">
        <f>IFERROR(VLOOKUP($AG$1&amp;'Service PJ'!$D175&amp;'Service PJ'!$B175&amp;'Service PJ'!$A175&amp;"*",'EPA_US9RT techs'!$A$2:$I$1722,9,FALSE),"")</f>
        <v/>
      </c>
      <c r="BI177" s="14" t="str">
        <f>IFERROR(VLOOKUP($AG$1&amp;'Service PJ'!$D175&amp;'Service PJ'!$B175&amp;'Service PJ'!$A175&amp;"*",'EPA_US9RT techs'!$A$2:$I$1722,9,FALSE),"")</f>
        <v/>
      </c>
      <c r="BJ177" s="14" t="str">
        <f>IFERROR(VLOOKUP($AG$1&amp;'Service PJ'!$D175&amp;'Service PJ'!$B175&amp;'Service PJ'!$A175&amp;"*",'EPA_US9RT techs'!$A$2:$I$1722,9,FALSE),"")</f>
        <v/>
      </c>
      <c r="BK177" s="14" t="str">
        <f>IFERROR(VLOOKUP($AG$1&amp;'Service PJ'!$D175&amp;'Service PJ'!$B175&amp;'Service PJ'!$A175&amp;"*",'EPA_US9RT techs'!$A$2:$I$1722,9,FALSE),"")</f>
        <v/>
      </c>
      <c r="BM177" t="str">
        <f>IF(SUM(BN177:CD177)=0,"\I:",'Service PJ'!$D175&amp;"_"&amp;'Service PJ'!$E175&amp;"_"&amp;'Service PJ'!$C175)</f>
        <v>\I:</v>
      </c>
      <c r="BN177" s="14" t="str">
        <f>IFERROR(VLOOKUP($BM$1&amp;'Service PJ'!$D175&amp;'Service PJ'!$B175&amp;'Service PJ'!$A175&amp;"*",'EPA_US9RT techs'!$A$2:$I$1722,9,FALSE),"")</f>
        <v/>
      </c>
      <c r="BO177" s="14" t="str">
        <f>IFERROR(VLOOKUP($BM$1&amp;'Service PJ'!$D175&amp;'Service PJ'!$B175&amp;'Service PJ'!$A175&amp;"*",'EPA_US9RT techs'!$A$2:$I$1722,9,FALSE),"")</f>
        <v/>
      </c>
      <c r="BP177" s="14" t="str">
        <f>IFERROR(VLOOKUP($BM$1&amp;'Service PJ'!$D175&amp;'Service PJ'!$B175&amp;'Service PJ'!$A175&amp;"*",'EPA_US9RT techs'!$A$2:$I$1722,9,FALSE),"")</f>
        <v/>
      </c>
      <c r="BQ177" s="14" t="str">
        <f>IFERROR(VLOOKUP($BM$1&amp;'Service PJ'!$D175&amp;'Service PJ'!$B175&amp;'Service PJ'!$A175&amp;"*",'EPA_US9RT techs'!$A$2:$I$1722,9,FALSE),"")</f>
        <v/>
      </c>
      <c r="BR177" s="14" t="str">
        <f>IFERROR(VLOOKUP($BM$1&amp;'Service PJ'!$D175&amp;'Service PJ'!$B175&amp;'Service PJ'!$A175&amp;"*",'EPA_US9RT techs'!$A$2:$I$1722,9,FALSE),"")</f>
        <v/>
      </c>
      <c r="BS177" s="14" t="str">
        <f>IFERROR(VLOOKUP($BM$1&amp;'Service PJ'!$D175&amp;'Service PJ'!$B175&amp;'Service PJ'!$A175&amp;"*",'EPA_US9RT techs'!$A$2:$I$1722,9,FALSE),"")</f>
        <v/>
      </c>
      <c r="BT177" s="14" t="str">
        <f>IFERROR(VLOOKUP($BM$1&amp;'Service PJ'!$D175&amp;'Service PJ'!$B175&amp;'Service PJ'!$A175&amp;"*",'EPA_US9RT techs'!$A$2:$I$1722,9,FALSE),"")</f>
        <v/>
      </c>
      <c r="BU177" s="14" t="str">
        <f>IFERROR(VLOOKUP($BM$1&amp;'Service PJ'!$D175&amp;'Service PJ'!$B175&amp;'Service PJ'!$A175&amp;"*",'EPA_US9RT techs'!$A$2:$I$1722,9,FALSE),"")</f>
        <v/>
      </c>
      <c r="BV177" s="14" t="str">
        <f>IFERROR(VLOOKUP($BM$1&amp;'Service PJ'!$D175&amp;'Service PJ'!$B175&amp;'Service PJ'!$A175&amp;"*",'EPA_US9RT techs'!$A$2:$I$1722,9,FALSE),"")</f>
        <v/>
      </c>
      <c r="BW177" s="14" t="str">
        <f>IFERROR(VLOOKUP($BM$1&amp;'Service PJ'!$D175&amp;'Service PJ'!$B175&amp;'Service PJ'!$A175&amp;"*",'EPA_US9RT techs'!$A$2:$I$1722,9,FALSE),"")</f>
        <v/>
      </c>
      <c r="BX177" s="14" t="str">
        <f>IFERROR(VLOOKUP($BM$1&amp;'Service PJ'!$D175&amp;'Service PJ'!$B175&amp;'Service PJ'!$A175&amp;"*",'EPA_US9RT techs'!$A$2:$I$1722,9,FALSE),"")</f>
        <v/>
      </c>
      <c r="BY177" s="14" t="str">
        <f>IFERROR(VLOOKUP($BM$1&amp;'Service PJ'!$D175&amp;'Service PJ'!$B175&amp;'Service PJ'!$A175&amp;"*",'EPA_US9RT techs'!$A$2:$I$1722,9,FALSE),"")</f>
        <v/>
      </c>
      <c r="BZ177" s="14" t="str">
        <f>IFERROR(VLOOKUP($BM$1&amp;'Service PJ'!$D175&amp;'Service PJ'!$B175&amp;'Service PJ'!$A175&amp;"*",'EPA_US9RT techs'!$A$2:$I$1722,9,FALSE),"")</f>
        <v/>
      </c>
      <c r="CA177" s="14" t="str">
        <f>IFERROR(VLOOKUP($BM$1&amp;'Service PJ'!$D175&amp;'Service PJ'!$B175&amp;'Service PJ'!$A175&amp;"*",'EPA_US9RT techs'!$A$2:$I$1722,9,FALSE),"")</f>
        <v/>
      </c>
      <c r="CB177" s="14" t="str">
        <f>IFERROR(VLOOKUP($BM$1&amp;'Service PJ'!$D175&amp;'Service PJ'!$B175&amp;'Service PJ'!$A175&amp;"*",'EPA_US9RT techs'!$A$2:$I$1722,9,FALSE),"")</f>
        <v/>
      </c>
      <c r="CC177" s="14" t="str">
        <f>IFERROR(VLOOKUP($BM$1&amp;'Service PJ'!$D175&amp;'Service PJ'!$B175&amp;'Service PJ'!$A175&amp;"*",'EPA_US9RT techs'!$A$2:$I$1722,9,FALSE),"")</f>
        <v/>
      </c>
      <c r="CD177" s="14" t="str">
        <f>IFERROR(VLOOKUP($BM$1&amp;'Service PJ'!$D175&amp;'Service PJ'!$B175&amp;'Service PJ'!$A175&amp;"*",'EPA_US9RT techs'!$A$2:$I$1722,9,FALSE),"")</f>
        <v/>
      </c>
      <c r="CE177" s="14" t="str">
        <f>IFERROR(VLOOKUP($BM$1&amp;'Service PJ'!$D175&amp;'Service PJ'!$B175&amp;'Service PJ'!$A175&amp;"*",'EPA_US9RT techs'!$A$2:$I$1722,9,FALSE),"")</f>
        <v/>
      </c>
      <c r="CF177" s="14" t="str">
        <f>IFERROR(VLOOKUP($BM$1&amp;'Service PJ'!$D175&amp;'Service PJ'!$B175&amp;'Service PJ'!$A175&amp;"*",'EPA_US9RT techs'!$A$2:$I$1722,9,FALSE),"")</f>
        <v/>
      </c>
      <c r="CG177" s="14" t="str">
        <f>IFERROR(VLOOKUP($BM$1&amp;'Service PJ'!$D175&amp;'Service PJ'!$B175&amp;'Service PJ'!$A175&amp;"*",'EPA_US9RT techs'!$A$2:$I$1722,9,FALSE),"")</f>
        <v/>
      </c>
      <c r="CH177" s="14" t="str">
        <f>IFERROR(VLOOKUP($BM$1&amp;'Service PJ'!$D175&amp;'Service PJ'!$B175&amp;'Service PJ'!$A175&amp;"*",'EPA_US9RT techs'!$A$2:$I$1722,9,FALSE),"")</f>
        <v/>
      </c>
      <c r="CI177" s="14" t="str">
        <f>IFERROR(VLOOKUP($BM$1&amp;'Service PJ'!$D175&amp;'Service PJ'!$B175&amp;'Service PJ'!$A175&amp;"*",'EPA_US9RT techs'!$A$2:$I$1722,9,FALSE),"")</f>
        <v/>
      </c>
      <c r="CJ177" s="14" t="str">
        <f>IFERROR(VLOOKUP($BM$1&amp;'Service PJ'!$D175&amp;'Service PJ'!$B175&amp;'Service PJ'!$A175&amp;"*",'EPA_US9RT techs'!$A$2:$I$1722,9,FALSE),"")</f>
        <v/>
      </c>
      <c r="CK177" s="14" t="str">
        <f>IFERROR(VLOOKUP($BM$1&amp;'Service PJ'!$D175&amp;'Service PJ'!$B175&amp;'Service PJ'!$A175&amp;"*",'EPA_US9RT techs'!$A$2:$I$1722,9,FALSE),"")</f>
        <v/>
      </c>
      <c r="CL177" s="14" t="str">
        <f>IFERROR(VLOOKUP($BM$1&amp;'Service PJ'!$D175&amp;'Service PJ'!$B175&amp;'Service PJ'!$A175&amp;"*",'EPA_US9RT techs'!$A$2:$I$1722,9,FALSE),"")</f>
        <v/>
      </c>
      <c r="CM177" s="14" t="str">
        <f>IFERROR(VLOOKUP($BM$1&amp;'Service PJ'!$D175&amp;'Service PJ'!$B175&amp;'Service PJ'!$A175&amp;"*",'EPA_US9RT techs'!$A$2:$I$1722,9,FALSE),"")</f>
        <v/>
      </c>
      <c r="CN177" s="14" t="str">
        <f>IFERROR(VLOOKUP($BM$1&amp;'Service PJ'!$D175&amp;'Service PJ'!$B175&amp;'Service PJ'!$A175&amp;"*",'EPA_US9RT techs'!$A$2:$I$1722,9,FALSE),"")</f>
        <v/>
      </c>
      <c r="CO177" s="14" t="str">
        <f>IFERROR(VLOOKUP($BM$1&amp;'Service PJ'!$D175&amp;'Service PJ'!$B175&amp;'Service PJ'!$A175&amp;"*",'EPA_US9RT techs'!$A$2:$I$1722,9,FALSE),"")</f>
        <v/>
      </c>
      <c r="CP177" s="14" t="str">
        <f>IFERROR(VLOOKUP($BM$1&amp;'Service PJ'!$D175&amp;'Service PJ'!$B175&amp;'Service PJ'!$A175&amp;"*",'EPA_US9RT techs'!$A$2:$I$1722,9,FALSE),"")</f>
        <v/>
      </c>
      <c r="CQ177" s="14" t="str">
        <f>IFERROR(VLOOKUP($BM$1&amp;'Service PJ'!$D175&amp;'Service PJ'!$B175&amp;'Service PJ'!$A175&amp;"*",'EPA_US9RT techs'!$A$2:$I$1722,9,FALSE),"")</f>
        <v/>
      </c>
      <c r="CS177" t="str">
        <f>IF(SUM(CT177:DJ177)=0,"\I:",'Service PJ'!$D175&amp;"_"&amp;'Service PJ'!$E175&amp;"_"&amp;'Service PJ'!$C175)</f>
        <v>\I:</v>
      </c>
      <c r="CT177" s="2" t="str">
        <f>IFERROR(VLOOKUP($CS$1&amp;'Service PJ'!$D175&amp;'Service PJ'!$B175&amp;'Service PJ'!$A175&amp;"*",'EPA_US9RT techs'!$A$2:$I$1722,9,FALSE),"")</f>
        <v/>
      </c>
      <c r="CU177" s="2" t="str">
        <f>IFERROR(VLOOKUP($CS$1&amp;'Service PJ'!$D175&amp;'Service PJ'!$B175&amp;'Service PJ'!$A175&amp;"*",'EPA_US9RT techs'!$A$2:$I$1722,9,FALSE),"")</f>
        <v/>
      </c>
      <c r="CV177" s="2" t="str">
        <f>IFERROR(VLOOKUP($CS$1&amp;'Service PJ'!$D175&amp;'Service PJ'!$B175&amp;'Service PJ'!$A175&amp;"*",'EPA_US9RT techs'!$A$2:$I$1722,9,FALSE),"")</f>
        <v/>
      </c>
      <c r="CW177" s="2" t="str">
        <f>IFERROR(VLOOKUP($CS$1&amp;'Service PJ'!$D175&amp;'Service PJ'!$B175&amp;'Service PJ'!$A175&amp;"*",'EPA_US9RT techs'!$A$2:$I$1722,9,FALSE),"")</f>
        <v/>
      </c>
      <c r="CX177" s="2" t="str">
        <f>IFERROR(VLOOKUP($CS$1&amp;'Service PJ'!$D175&amp;'Service PJ'!$B175&amp;'Service PJ'!$A175&amp;"*",'EPA_US9RT techs'!$A$2:$I$1722,9,FALSE),"")</f>
        <v/>
      </c>
      <c r="CY177" s="2" t="str">
        <f>IFERROR(VLOOKUP($CS$1&amp;'Service PJ'!$D175&amp;'Service PJ'!$B175&amp;'Service PJ'!$A175&amp;"*",'EPA_US9RT techs'!$A$2:$I$1722,9,FALSE),"")</f>
        <v/>
      </c>
      <c r="CZ177" s="2" t="str">
        <f>IFERROR(VLOOKUP($CS$1&amp;'Service PJ'!$D175&amp;'Service PJ'!$B175&amp;'Service PJ'!$A175&amp;"*",'EPA_US9RT techs'!$A$2:$I$1722,9,FALSE),"")</f>
        <v/>
      </c>
      <c r="DA177" s="2" t="str">
        <f>IFERROR(VLOOKUP($CS$1&amp;'Service PJ'!$D175&amp;'Service PJ'!$B175&amp;'Service PJ'!$A175&amp;"*",'EPA_US9RT techs'!$A$2:$I$1722,9,FALSE),"")</f>
        <v/>
      </c>
      <c r="DB177" s="2" t="str">
        <f>IFERROR(VLOOKUP($CS$1&amp;'Service PJ'!$D175&amp;'Service PJ'!$B175&amp;'Service PJ'!$A175&amp;"*",'EPA_US9RT techs'!$A$2:$I$1722,9,FALSE),"")</f>
        <v/>
      </c>
      <c r="DC177" s="2" t="str">
        <f>IFERROR(VLOOKUP($CS$1&amp;'Service PJ'!$D175&amp;'Service PJ'!$B175&amp;'Service PJ'!$A175&amp;"*",'EPA_US9RT techs'!$A$2:$I$1722,9,FALSE),"")</f>
        <v/>
      </c>
      <c r="DD177" s="2" t="str">
        <f>IFERROR(VLOOKUP($CS$1&amp;'Service PJ'!$D175&amp;'Service PJ'!$B175&amp;'Service PJ'!$A175&amp;"*",'EPA_US9RT techs'!$A$2:$I$1722,9,FALSE),"")</f>
        <v/>
      </c>
      <c r="DE177" s="2" t="str">
        <f>IFERROR(VLOOKUP($CS$1&amp;'Service PJ'!$D175&amp;'Service PJ'!$B175&amp;'Service PJ'!$A175&amp;"*",'EPA_US9RT techs'!$A$2:$I$1722,9,FALSE),"")</f>
        <v/>
      </c>
      <c r="DF177" s="2" t="str">
        <f>IFERROR(VLOOKUP($CS$1&amp;'Service PJ'!$D175&amp;'Service PJ'!$B175&amp;'Service PJ'!$A175&amp;"*",'EPA_US9RT techs'!$A$2:$I$1722,9,FALSE),"")</f>
        <v/>
      </c>
      <c r="DG177" s="2" t="str">
        <f>IFERROR(VLOOKUP($CS$1&amp;'Service PJ'!$D175&amp;'Service PJ'!$B175&amp;'Service PJ'!$A175&amp;"*",'EPA_US9RT techs'!$A$2:$I$1722,9,FALSE),"")</f>
        <v/>
      </c>
      <c r="DH177" s="2" t="str">
        <f>IFERROR(VLOOKUP($CS$1&amp;'Service PJ'!$D175&amp;'Service PJ'!$B175&amp;'Service PJ'!$A175&amp;"*",'EPA_US9RT techs'!$A$2:$I$1722,9,FALSE),"")</f>
        <v/>
      </c>
      <c r="DI177" s="2" t="str">
        <f>IFERROR(VLOOKUP($CS$1&amp;'Service PJ'!$D175&amp;'Service PJ'!$B175&amp;'Service PJ'!$A175&amp;"*",'EPA_US9RT techs'!$A$2:$I$1722,9,FALSE),"")</f>
        <v/>
      </c>
      <c r="DJ177" s="2" t="str">
        <f>IFERROR(VLOOKUP($CS$1&amp;'Service PJ'!$D175&amp;'Service PJ'!$B175&amp;'Service PJ'!$A175&amp;"*",'EPA_US9RT techs'!$A$2:$I$1722,9,FALSE),"")</f>
        <v/>
      </c>
      <c r="DK177" s="2" t="str">
        <f>IFERROR(VLOOKUP($CS$1&amp;'Service PJ'!$D175&amp;'Service PJ'!$B175&amp;'Service PJ'!$A175&amp;"*",'EPA_US9RT techs'!$A$2:$I$1722,9,FALSE),"")</f>
        <v/>
      </c>
      <c r="DL177" s="2" t="str">
        <f>IFERROR(VLOOKUP($CS$1&amp;'Service PJ'!$D175&amp;'Service PJ'!$B175&amp;'Service PJ'!$A175&amp;"*",'EPA_US9RT techs'!$A$2:$I$1722,9,FALSE),"")</f>
        <v/>
      </c>
      <c r="DM177" s="2" t="str">
        <f>IFERROR(VLOOKUP($CS$1&amp;'Service PJ'!$D175&amp;'Service PJ'!$B175&amp;'Service PJ'!$A175&amp;"*",'EPA_US9RT techs'!$A$2:$I$1722,9,FALSE),"")</f>
        <v/>
      </c>
      <c r="DN177" s="2" t="str">
        <f>IFERROR(VLOOKUP($CS$1&amp;'Service PJ'!$D175&amp;'Service PJ'!$B175&amp;'Service PJ'!$A175&amp;"*",'EPA_US9RT techs'!$A$2:$I$1722,9,FALSE),"")</f>
        <v/>
      </c>
      <c r="DO177" s="2" t="str">
        <f>IFERROR(VLOOKUP($CS$1&amp;'Service PJ'!$D175&amp;'Service PJ'!$B175&amp;'Service PJ'!$A175&amp;"*",'EPA_US9RT techs'!$A$2:$I$1722,9,FALSE),"")</f>
        <v/>
      </c>
      <c r="DP177" s="2" t="str">
        <f>IFERROR(VLOOKUP($CS$1&amp;'Service PJ'!$D175&amp;'Service PJ'!$B175&amp;'Service PJ'!$A175&amp;"*",'EPA_US9RT techs'!$A$2:$I$1722,9,FALSE),"")</f>
        <v/>
      </c>
      <c r="DQ177" s="2" t="str">
        <f>IFERROR(VLOOKUP($CS$1&amp;'Service PJ'!$D175&amp;'Service PJ'!$B175&amp;'Service PJ'!$A175&amp;"*",'EPA_US9RT techs'!$A$2:$I$1722,9,FALSE),"")</f>
        <v/>
      </c>
      <c r="DR177" s="2" t="str">
        <f>IFERROR(VLOOKUP($CS$1&amp;'Service PJ'!$D175&amp;'Service PJ'!$B175&amp;'Service PJ'!$A175&amp;"*",'EPA_US9RT techs'!$A$2:$I$1722,9,FALSE),"")</f>
        <v/>
      </c>
      <c r="DS177" s="2" t="str">
        <f>IFERROR(VLOOKUP($CS$1&amp;'Service PJ'!$D175&amp;'Service PJ'!$B175&amp;'Service PJ'!$A175&amp;"*",'EPA_US9RT techs'!$A$2:$I$1722,9,FALSE),"")</f>
        <v/>
      </c>
      <c r="DT177" s="2" t="str">
        <f>IFERROR(VLOOKUP($CS$1&amp;'Service PJ'!$D175&amp;'Service PJ'!$B175&amp;'Service PJ'!$A175&amp;"*",'EPA_US9RT techs'!$A$2:$I$1722,9,FALSE),"")</f>
        <v/>
      </c>
      <c r="DU177" s="2" t="str">
        <f>IFERROR(VLOOKUP($CS$1&amp;'Service PJ'!$D175&amp;'Service PJ'!$B175&amp;'Service PJ'!$A175&amp;"*",'EPA_US9RT techs'!$A$2:$I$1722,9,FALSE),"")</f>
        <v/>
      </c>
      <c r="DV177" s="2" t="str">
        <f>IFERROR(VLOOKUP($CS$1&amp;'Service PJ'!$D175&amp;'Service PJ'!$B175&amp;'Service PJ'!$A175&amp;"*",'EPA_US9RT techs'!$A$2:$I$1722,9,FALSE),"")</f>
        <v/>
      </c>
      <c r="DW177" s="2" t="str">
        <f>IFERROR(VLOOKUP($CS$1&amp;'Service PJ'!$D175&amp;'Service PJ'!$B175&amp;'Service PJ'!$A175&amp;"*",'EPA_US9RT techs'!$A$2:$I$1722,9,FALSE),"")</f>
        <v/>
      </c>
    </row>
    <row r="178" spans="1:127" x14ac:dyDescent="0.45">
      <c r="A178" t="str">
        <f>IF(SUM(B178:R178)=0,"\I:",'Service PJ'!$D176&amp;"_"&amp;'Service PJ'!$E176&amp;"_"&amp;'Service PJ'!$C176)</f>
        <v>\I:</v>
      </c>
      <c r="B178" s="14" t="str">
        <f>IFERROR(VLOOKUP($A$1&amp;'Service PJ'!$D176&amp;'Service PJ'!$B176&amp;'Service PJ'!$A176&amp;"*",'EPA_US9RT techs'!$A$2:$I$1722,9,FALSE),"")</f>
        <v/>
      </c>
      <c r="C178" s="14" t="str">
        <f>IFERROR(VLOOKUP($A$1&amp;'Service PJ'!$D176&amp;'Service PJ'!$B176&amp;'Service PJ'!$A176&amp;"*",'EPA_US9RT techs'!$A$2:$I$1722,9,FALSE),"")</f>
        <v/>
      </c>
      <c r="D178" s="14" t="str">
        <f>IFERROR(VLOOKUP($A$1&amp;'Service PJ'!$D176&amp;'Service PJ'!$B176&amp;'Service PJ'!$A176&amp;"*",'EPA_US9RT techs'!$A$2:$I$1722,9,FALSE),"")</f>
        <v/>
      </c>
      <c r="E178" s="14" t="str">
        <f>IFERROR(VLOOKUP($A$1&amp;'Service PJ'!$D176&amp;'Service PJ'!$B176&amp;'Service PJ'!$A176&amp;"*",'EPA_US9RT techs'!$A$2:$I$1722,9,FALSE),"")</f>
        <v/>
      </c>
      <c r="F178" s="14" t="str">
        <f>IFERROR(VLOOKUP($A$1&amp;'Service PJ'!$D176&amp;'Service PJ'!$B176&amp;'Service PJ'!$A176&amp;"*",'EPA_US9RT techs'!$A$2:$I$1722,9,FALSE),"")</f>
        <v/>
      </c>
      <c r="G178" s="14" t="str">
        <f>IFERROR(VLOOKUP($A$1&amp;'Service PJ'!$D176&amp;'Service PJ'!$B176&amp;'Service PJ'!$A176&amp;"*",'EPA_US9RT techs'!$A$2:$I$1722,9,FALSE),"")</f>
        <v/>
      </c>
      <c r="H178" s="14" t="str">
        <f>IFERROR(VLOOKUP($A$1&amp;'Service PJ'!$D176&amp;'Service PJ'!$B176&amp;'Service PJ'!$A176&amp;"*",'EPA_US9RT techs'!$A$2:$I$1722,9,FALSE),"")</f>
        <v/>
      </c>
      <c r="I178" s="14" t="str">
        <f>IFERROR(VLOOKUP($A$1&amp;'Service PJ'!$D176&amp;'Service PJ'!$B176&amp;'Service PJ'!$A176&amp;"*",'EPA_US9RT techs'!$A$2:$I$1722,9,FALSE),"")</f>
        <v/>
      </c>
      <c r="J178" s="14" t="str">
        <f>IFERROR(VLOOKUP($A$1&amp;'Service PJ'!$D176&amp;'Service PJ'!$B176&amp;'Service PJ'!$A176&amp;"*",'EPA_US9RT techs'!$A$2:$I$1722,9,FALSE),"")</f>
        <v/>
      </c>
      <c r="K178" s="14" t="str">
        <f>IFERROR(VLOOKUP($A$1&amp;'Service PJ'!$D176&amp;'Service PJ'!$B176&amp;'Service PJ'!$A176&amp;"*",'EPA_US9RT techs'!$A$2:$I$1722,9,FALSE),"")</f>
        <v/>
      </c>
      <c r="L178" s="14" t="str">
        <f>IFERROR(VLOOKUP($A$1&amp;'Service PJ'!$D176&amp;'Service PJ'!$B176&amp;'Service PJ'!$A176&amp;"*",'EPA_US9RT techs'!$A$2:$I$1722,9,FALSE),"")</f>
        <v/>
      </c>
      <c r="M178" s="14" t="str">
        <f>IFERROR(VLOOKUP($A$1&amp;'Service PJ'!$D176&amp;'Service PJ'!$B176&amp;'Service PJ'!$A176&amp;"*",'EPA_US9RT techs'!$A$2:$I$1722,9,FALSE),"")</f>
        <v/>
      </c>
      <c r="N178" s="14" t="str">
        <f>IFERROR(VLOOKUP($A$1&amp;'Service PJ'!$D176&amp;'Service PJ'!$B176&amp;'Service PJ'!$A176&amp;"*",'EPA_US9RT techs'!$A$2:$I$1722,9,FALSE),"")</f>
        <v/>
      </c>
      <c r="O178" s="14" t="str">
        <f>IFERROR(VLOOKUP($A$1&amp;'Service PJ'!$D176&amp;'Service PJ'!$B176&amp;'Service PJ'!$A176&amp;"*",'EPA_US9RT techs'!$A$2:$I$1722,9,FALSE),"")</f>
        <v/>
      </c>
      <c r="P178" s="14" t="str">
        <f>IFERROR(VLOOKUP($A$1&amp;'Service PJ'!$D176&amp;'Service PJ'!$B176&amp;'Service PJ'!$A176&amp;"*",'EPA_US9RT techs'!$A$2:$I$1722,9,FALSE),"")</f>
        <v/>
      </c>
      <c r="Q178" s="14" t="str">
        <f>IFERROR(VLOOKUP($A$1&amp;'Service PJ'!$D176&amp;'Service PJ'!$B176&amp;'Service PJ'!$A176&amp;"*",'EPA_US9RT techs'!$A$2:$I$1722,9,FALSE),"")</f>
        <v/>
      </c>
      <c r="R178" s="14" t="str">
        <f>IFERROR(VLOOKUP($A$1&amp;'Service PJ'!$D176&amp;'Service PJ'!$B176&amp;'Service PJ'!$A176&amp;"*",'EPA_US9RT techs'!$A$2:$I$1722,9,FALSE),"")</f>
        <v/>
      </c>
      <c r="S178" s="14" t="str">
        <f>IFERROR(VLOOKUP($A$1&amp;'Service PJ'!$D176&amp;'Service PJ'!$B176&amp;'Service PJ'!$A176&amp;"*",'EPA_US9RT techs'!$A$2:$I$1722,9,FALSE),"")</f>
        <v/>
      </c>
      <c r="T178" s="14" t="str">
        <f>IFERROR(VLOOKUP($A$1&amp;'Service PJ'!$D176&amp;'Service PJ'!$B176&amp;'Service PJ'!$A176&amp;"*",'EPA_US9RT techs'!$A$2:$I$1722,9,FALSE),"")</f>
        <v/>
      </c>
      <c r="U178" s="14" t="str">
        <f>IFERROR(VLOOKUP($A$1&amp;'Service PJ'!$D176&amp;'Service PJ'!$B176&amp;'Service PJ'!$A176&amp;"*",'EPA_US9RT techs'!$A$2:$I$1722,9,FALSE),"")</f>
        <v/>
      </c>
      <c r="V178" s="14" t="str">
        <f>IFERROR(VLOOKUP($A$1&amp;'Service PJ'!$D176&amp;'Service PJ'!$B176&amp;'Service PJ'!$A176&amp;"*",'EPA_US9RT techs'!$A$2:$I$1722,9,FALSE),"")</f>
        <v/>
      </c>
      <c r="W178" s="14" t="str">
        <f>IFERROR(VLOOKUP($A$1&amp;'Service PJ'!$D176&amp;'Service PJ'!$B176&amp;'Service PJ'!$A176&amp;"*",'EPA_US9RT techs'!$A$2:$I$1722,9,FALSE),"")</f>
        <v/>
      </c>
      <c r="X178" s="14" t="str">
        <f>IFERROR(VLOOKUP($A$1&amp;'Service PJ'!$D176&amp;'Service PJ'!$B176&amp;'Service PJ'!$A176&amp;"*",'EPA_US9RT techs'!$A$2:$I$1722,9,FALSE),"")</f>
        <v/>
      </c>
      <c r="Y178" s="14" t="str">
        <f>IFERROR(VLOOKUP($A$1&amp;'Service PJ'!$D176&amp;'Service PJ'!$B176&amp;'Service PJ'!$A176&amp;"*",'EPA_US9RT techs'!$A$2:$I$1722,9,FALSE),"")</f>
        <v/>
      </c>
      <c r="Z178" s="14" t="str">
        <f>IFERROR(VLOOKUP($A$1&amp;'Service PJ'!$D176&amp;'Service PJ'!$B176&amp;'Service PJ'!$A176&amp;"*",'EPA_US9RT techs'!$A$2:$I$1722,9,FALSE),"")</f>
        <v/>
      </c>
      <c r="AA178" s="14" t="str">
        <f>IFERROR(VLOOKUP($A$1&amp;'Service PJ'!$D176&amp;'Service PJ'!$B176&amp;'Service PJ'!$A176&amp;"*",'EPA_US9RT techs'!$A$2:$I$1722,9,FALSE),"")</f>
        <v/>
      </c>
      <c r="AB178" s="14" t="str">
        <f>IFERROR(VLOOKUP($A$1&amp;'Service PJ'!$D176&amp;'Service PJ'!$B176&amp;'Service PJ'!$A176&amp;"*",'EPA_US9RT techs'!$A$2:$I$1722,9,FALSE),"")</f>
        <v/>
      </c>
      <c r="AC178" s="14" t="str">
        <f>IFERROR(VLOOKUP($A$1&amp;'Service PJ'!$D176&amp;'Service PJ'!$B176&amp;'Service PJ'!$A176&amp;"*",'EPA_US9RT techs'!$A$2:$I$1722,9,FALSE),"")</f>
        <v/>
      </c>
      <c r="AD178" s="14" t="str">
        <f>IFERROR(VLOOKUP($A$1&amp;'Service PJ'!$D176&amp;'Service PJ'!$B176&amp;'Service PJ'!$A176&amp;"*",'EPA_US9RT techs'!$A$2:$I$1722,9,FALSE),"")</f>
        <v/>
      </c>
      <c r="AE178" s="14" t="str">
        <f>IFERROR(VLOOKUP($A$1&amp;'Service PJ'!$D176&amp;'Service PJ'!$B176&amp;'Service PJ'!$A176&amp;"*",'EPA_US9RT techs'!$A$2:$I$1722,9,FALSE),"")</f>
        <v/>
      </c>
      <c r="AG178" t="str">
        <f>IF(SUM(AH178:AX178)=0,"\I:",'Service PJ'!$D176&amp;"_"&amp;'Service PJ'!$E176&amp;"_"&amp;'Service PJ'!$C176)</f>
        <v>\I:</v>
      </c>
      <c r="AH178" s="14" t="str">
        <f>IFERROR(VLOOKUP($AG$1&amp;'Service PJ'!$D176&amp;'Service PJ'!$B176&amp;'Service PJ'!$A176&amp;"*",'EPA_US9RT techs'!$A$2:$I$1722,9,FALSE),"")</f>
        <v/>
      </c>
      <c r="AI178" s="14" t="str">
        <f>IFERROR(VLOOKUP($AG$1&amp;'Service PJ'!$D176&amp;'Service PJ'!$B176&amp;'Service PJ'!$A176&amp;"*",'EPA_US9RT techs'!$A$2:$I$1722,9,FALSE),"")</f>
        <v/>
      </c>
      <c r="AJ178" s="14" t="str">
        <f>IFERROR(VLOOKUP($AG$1&amp;'Service PJ'!$D176&amp;'Service PJ'!$B176&amp;'Service PJ'!$A176&amp;"*",'EPA_US9RT techs'!$A$2:$I$1722,9,FALSE),"")</f>
        <v/>
      </c>
      <c r="AK178" s="14" t="str">
        <f>IFERROR(VLOOKUP($AG$1&amp;'Service PJ'!$D176&amp;'Service PJ'!$B176&amp;'Service PJ'!$A176&amp;"*",'EPA_US9RT techs'!$A$2:$I$1722,9,FALSE),"")</f>
        <v/>
      </c>
      <c r="AL178" s="14" t="str">
        <f>IFERROR(VLOOKUP($AG$1&amp;'Service PJ'!$D176&amp;'Service PJ'!$B176&amp;'Service PJ'!$A176&amp;"*",'EPA_US9RT techs'!$A$2:$I$1722,9,FALSE),"")</f>
        <v/>
      </c>
      <c r="AM178" s="14" t="str">
        <f>IFERROR(VLOOKUP($AG$1&amp;'Service PJ'!$D176&amp;'Service PJ'!$B176&amp;'Service PJ'!$A176&amp;"*",'EPA_US9RT techs'!$A$2:$I$1722,9,FALSE),"")</f>
        <v/>
      </c>
      <c r="AN178" s="14" t="str">
        <f>IFERROR(VLOOKUP($AG$1&amp;'Service PJ'!$D176&amp;'Service PJ'!$B176&amp;'Service PJ'!$A176&amp;"*",'EPA_US9RT techs'!$A$2:$I$1722,9,FALSE),"")</f>
        <v/>
      </c>
      <c r="AO178" s="14" t="str">
        <f>IFERROR(VLOOKUP($AG$1&amp;'Service PJ'!$D176&amp;'Service PJ'!$B176&amp;'Service PJ'!$A176&amp;"*",'EPA_US9RT techs'!$A$2:$I$1722,9,FALSE),"")</f>
        <v/>
      </c>
      <c r="AP178" s="14" t="str">
        <f>IFERROR(VLOOKUP($AG$1&amp;'Service PJ'!$D176&amp;'Service PJ'!$B176&amp;'Service PJ'!$A176&amp;"*",'EPA_US9RT techs'!$A$2:$I$1722,9,FALSE),"")</f>
        <v/>
      </c>
      <c r="AQ178" s="14" t="str">
        <f>IFERROR(VLOOKUP($AG$1&amp;'Service PJ'!$D176&amp;'Service PJ'!$B176&amp;'Service PJ'!$A176&amp;"*",'EPA_US9RT techs'!$A$2:$I$1722,9,FALSE),"")</f>
        <v/>
      </c>
      <c r="AR178" s="14" t="str">
        <f>IFERROR(VLOOKUP($AG$1&amp;'Service PJ'!$D176&amp;'Service PJ'!$B176&amp;'Service PJ'!$A176&amp;"*",'EPA_US9RT techs'!$A$2:$I$1722,9,FALSE),"")</f>
        <v/>
      </c>
      <c r="AS178" s="14" t="str">
        <f>IFERROR(VLOOKUP($AG$1&amp;'Service PJ'!$D176&amp;'Service PJ'!$B176&amp;'Service PJ'!$A176&amp;"*",'EPA_US9RT techs'!$A$2:$I$1722,9,FALSE),"")</f>
        <v/>
      </c>
      <c r="AT178" s="14" t="str">
        <f>IFERROR(VLOOKUP($AG$1&amp;'Service PJ'!$D176&amp;'Service PJ'!$B176&amp;'Service PJ'!$A176&amp;"*",'EPA_US9RT techs'!$A$2:$I$1722,9,FALSE),"")</f>
        <v/>
      </c>
      <c r="AU178" s="14" t="str">
        <f>IFERROR(VLOOKUP($AG$1&amp;'Service PJ'!$D176&amp;'Service PJ'!$B176&amp;'Service PJ'!$A176&amp;"*",'EPA_US9RT techs'!$A$2:$I$1722,9,FALSE),"")</f>
        <v/>
      </c>
      <c r="AV178" s="14" t="str">
        <f>IFERROR(VLOOKUP($AG$1&amp;'Service PJ'!$D176&amp;'Service PJ'!$B176&amp;'Service PJ'!$A176&amp;"*",'EPA_US9RT techs'!$A$2:$I$1722,9,FALSE),"")</f>
        <v/>
      </c>
      <c r="AW178" s="14" t="str">
        <f>IFERROR(VLOOKUP($AG$1&amp;'Service PJ'!$D176&amp;'Service PJ'!$B176&amp;'Service PJ'!$A176&amp;"*",'EPA_US9RT techs'!$A$2:$I$1722,9,FALSE),"")</f>
        <v/>
      </c>
      <c r="AX178" s="14" t="str">
        <f>IFERROR(VLOOKUP($AG$1&amp;'Service PJ'!$D176&amp;'Service PJ'!$B176&amp;'Service PJ'!$A176&amp;"*",'EPA_US9RT techs'!$A$2:$I$1722,9,FALSE),"")</f>
        <v/>
      </c>
      <c r="AY178" s="14" t="str">
        <f>IFERROR(VLOOKUP($AG$1&amp;'Service PJ'!$D176&amp;'Service PJ'!$B176&amp;'Service PJ'!$A176&amp;"*",'EPA_US9RT techs'!$A$2:$I$1722,9,FALSE),"")</f>
        <v/>
      </c>
      <c r="AZ178" s="14" t="str">
        <f>IFERROR(VLOOKUP($AG$1&amp;'Service PJ'!$D176&amp;'Service PJ'!$B176&amp;'Service PJ'!$A176&amp;"*",'EPA_US9RT techs'!$A$2:$I$1722,9,FALSE),"")</f>
        <v/>
      </c>
      <c r="BA178" s="14" t="str">
        <f>IFERROR(VLOOKUP($AG$1&amp;'Service PJ'!$D176&amp;'Service PJ'!$B176&amp;'Service PJ'!$A176&amp;"*",'EPA_US9RT techs'!$A$2:$I$1722,9,FALSE),"")</f>
        <v/>
      </c>
      <c r="BB178" s="14" t="str">
        <f>IFERROR(VLOOKUP($AG$1&amp;'Service PJ'!$D176&amp;'Service PJ'!$B176&amp;'Service PJ'!$A176&amp;"*",'EPA_US9RT techs'!$A$2:$I$1722,9,FALSE),"")</f>
        <v/>
      </c>
      <c r="BC178" s="14" t="str">
        <f>IFERROR(VLOOKUP($AG$1&amp;'Service PJ'!$D176&amp;'Service PJ'!$B176&amp;'Service PJ'!$A176&amp;"*",'EPA_US9RT techs'!$A$2:$I$1722,9,FALSE),"")</f>
        <v/>
      </c>
      <c r="BD178" s="14" t="str">
        <f>IFERROR(VLOOKUP($AG$1&amp;'Service PJ'!$D176&amp;'Service PJ'!$B176&amp;'Service PJ'!$A176&amp;"*",'EPA_US9RT techs'!$A$2:$I$1722,9,FALSE),"")</f>
        <v/>
      </c>
      <c r="BE178" s="14" t="str">
        <f>IFERROR(VLOOKUP($AG$1&amp;'Service PJ'!$D176&amp;'Service PJ'!$B176&amp;'Service PJ'!$A176&amp;"*",'EPA_US9RT techs'!$A$2:$I$1722,9,FALSE),"")</f>
        <v/>
      </c>
      <c r="BF178" s="14" t="str">
        <f>IFERROR(VLOOKUP($AG$1&amp;'Service PJ'!$D176&amp;'Service PJ'!$B176&amp;'Service PJ'!$A176&amp;"*",'EPA_US9RT techs'!$A$2:$I$1722,9,FALSE),"")</f>
        <v/>
      </c>
      <c r="BG178" s="14" t="str">
        <f>IFERROR(VLOOKUP($AG$1&amp;'Service PJ'!$D176&amp;'Service PJ'!$B176&amp;'Service PJ'!$A176&amp;"*",'EPA_US9RT techs'!$A$2:$I$1722,9,FALSE),"")</f>
        <v/>
      </c>
      <c r="BH178" s="14" t="str">
        <f>IFERROR(VLOOKUP($AG$1&amp;'Service PJ'!$D176&amp;'Service PJ'!$B176&amp;'Service PJ'!$A176&amp;"*",'EPA_US9RT techs'!$A$2:$I$1722,9,FALSE),"")</f>
        <v/>
      </c>
      <c r="BI178" s="14" t="str">
        <f>IFERROR(VLOOKUP($AG$1&amp;'Service PJ'!$D176&amp;'Service PJ'!$B176&amp;'Service PJ'!$A176&amp;"*",'EPA_US9RT techs'!$A$2:$I$1722,9,FALSE),"")</f>
        <v/>
      </c>
      <c r="BJ178" s="14" t="str">
        <f>IFERROR(VLOOKUP($AG$1&amp;'Service PJ'!$D176&amp;'Service PJ'!$B176&amp;'Service PJ'!$A176&amp;"*",'EPA_US9RT techs'!$A$2:$I$1722,9,FALSE),"")</f>
        <v/>
      </c>
      <c r="BK178" s="14" t="str">
        <f>IFERROR(VLOOKUP($AG$1&amp;'Service PJ'!$D176&amp;'Service PJ'!$B176&amp;'Service PJ'!$A176&amp;"*",'EPA_US9RT techs'!$A$2:$I$1722,9,FALSE),"")</f>
        <v/>
      </c>
      <c r="BM178" t="str">
        <f>IF(SUM(BN178:CD178)=0,"\I:",'Service PJ'!$D176&amp;"_"&amp;'Service PJ'!$E176&amp;"_"&amp;'Service PJ'!$C176)</f>
        <v>\I:</v>
      </c>
      <c r="BN178" s="14" t="str">
        <f>IFERROR(VLOOKUP($BM$1&amp;'Service PJ'!$D176&amp;'Service PJ'!$B176&amp;'Service PJ'!$A176&amp;"*",'EPA_US9RT techs'!$A$2:$I$1722,9,FALSE),"")</f>
        <v/>
      </c>
      <c r="BO178" s="14" t="str">
        <f>IFERROR(VLOOKUP($BM$1&amp;'Service PJ'!$D176&amp;'Service PJ'!$B176&amp;'Service PJ'!$A176&amp;"*",'EPA_US9RT techs'!$A$2:$I$1722,9,FALSE),"")</f>
        <v/>
      </c>
      <c r="BP178" s="14" t="str">
        <f>IFERROR(VLOOKUP($BM$1&amp;'Service PJ'!$D176&amp;'Service PJ'!$B176&amp;'Service PJ'!$A176&amp;"*",'EPA_US9RT techs'!$A$2:$I$1722,9,FALSE),"")</f>
        <v/>
      </c>
      <c r="BQ178" s="14" t="str">
        <f>IFERROR(VLOOKUP($BM$1&amp;'Service PJ'!$D176&amp;'Service PJ'!$B176&amp;'Service PJ'!$A176&amp;"*",'EPA_US9RT techs'!$A$2:$I$1722,9,FALSE),"")</f>
        <v/>
      </c>
      <c r="BR178" s="14" t="str">
        <f>IFERROR(VLOOKUP($BM$1&amp;'Service PJ'!$D176&amp;'Service PJ'!$B176&amp;'Service PJ'!$A176&amp;"*",'EPA_US9RT techs'!$A$2:$I$1722,9,FALSE),"")</f>
        <v/>
      </c>
      <c r="BS178" s="14" t="str">
        <f>IFERROR(VLOOKUP($BM$1&amp;'Service PJ'!$D176&amp;'Service PJ'!$B176&amp;'Service PJ'!$A176&amp;"*",'EPA_US9RT techs'!$A$2:$I$1722,9,FALSE),"")</f>
        <v/>
      </c>
      <c r="BT178" s="14" t="str">
        <f>IFERROR(VLOOKUP($BM$1&amp;'Service PJ'!$D176&amp;'Service PJ'!$B176&amp;'Service PJ'!$A176&amp;"*",'EPA_US9RT techs'!$A$2:$I$1722,9,FALSE),"")</f>
        <v/>
      </c>
      <c r="BU178" s="14" t="str">
        <f>IFERROR(VLOOKUP($BM$1&amp;'Service PJ'!$D176&amp;'Service PJ'!$B176&amp;'Service PJ'!$A176&amp;"*",'EPA_US9RT techs'!$A$2:$I$1722,9,FALSE),"")</f>
        <v/>
      </c>
      <c r="BV178" s="14" t="str">
        <f>IFERROR(VLOOKUP($BM$1&amp;'Service PJ'!$D176&amp;'Service PJ'!$B176&amp;'Service PJ'!$A176&amp;"*",'EPA_US9RT techs'!$A$2:$I$1722,9,FALSE),"")</f>
        <v/>
      </c>
      <c r="BW178" s="14" t="str">
        <f>IFERROR(VLOOKUP($BM$1&amp;'Service PJ'!$D176&amp;'Service PJ'!$B176&amp;'Service PJ'!$A176&amp;"*",'EPA_US9RT techs'!$A$2:$I$1722,9,FALSE),"")</f>
        <v/>
      </c>
      <c r="BX178" s="14" t="str">
        <f>IFERROR(VLOOKUP($BM$1&amp;'Service PJ'!$D176&amp;'Service PJ'!$B176&amp;'Service PJ'!$A176&amp;"*",'EPA_US9RT techs'!$A$2:$I$1722,9,FALSE),"")</f>
        <v/>
      </c>
      <c r="BY178" s="14" t="str">
        <f>IFERROR(VLOOKUP($BM$1&amp;'Service PJ'!$D176&amp;'Service PJ'!$B176&amp;'Service PJ'!$A176&amp;"*",'EPA_US9RT techs'!$A$2:$I$1722,9,FALSE),"")</f>
        <v/>
      </c>
      <c r="BZ178" s="14" t="str">
        <f>IFERROR(VLOOKUP($BM$1&amp;'Service PJ'!$D176&amp;'Service PJ'!$B176&amp;'Service PJ'!$A176&amp;"*",'EPA_US9RT techs'!$A$2:$I$1722,9,FALSE),"")</f>
        <v/>
      </c>
      <c r="CA178" s="14" t="str">
        <f>IFERROR(VLOOKUP($BM$1&amp;'Service PJ'!$D176&amp;'Service PJ'!$B176&amp;'Service PJ'!$A176&amp;"*",'EPA_US9RT techs'!$A$2:$I$1722,9,FALSE),"")</f>
        <v/>
      </c>
      <c r="CB178" s="14" t="str">
        <f>IFERROR(VLOOKUP($BM$1&amp;'Service PJ'!$D176&amp;'Service PJ'!$B176&amp;'Service PJ'!$A176&amp;"*",'EPA_US9RT techs'!$A$2:$I$1722,9,FALSE),"")</f>
        <v/>
      </c>
      <c r="CC178" s="14" t="str">
        <f>IFERROR(VLOOKUP($BM$1&amp;'Service PJ'!$D176&amp;'Service PJ'!$B176&amp;'Service PJ'!$A176&amp;"*",'EPA_US9RT techs'!$A$2:$I$1722,9,FALSE),"")</f>
        <v/>
      </c>
      <c r="CD178" s="14" t="str">
        <f>IFERROR(VLOOKUP($BM$1&amp;'Service PJ'!$D176&amp;'Service PJ'!$B176&amp;'Service PJ'!$A176&amp;"*",'EPA_US9RT techs'!$A$2:$I$1722,9,FALSE),"")</f>
        <v/>
      </c>
      <c r="CE178" s="14" t="str">
        <f>IFERROR(VLOOKUP($BM$1&amp;'Service PJ'!$D176&amp;'Service PJ'!$B176&amp;'Service PJ'!$A176&amp;"*",'EPA_US9RT techs'!$A$2:$I$1722,9,FALSE),"")</f>
        <v/>
      </c>
      <c r="CF178" s="14" t="str">
        <f>IFERROR(VLOOKUP($BM$1&amp;'Service PJ'!$D176&amp;'Service PJ'!$B176&amp;'Service PJ'!$A176&amp;"*",'EPA_US9RT techs'!$A$2:$I$1722,9,FALSE),"")</f>
        <v/>
      </c>
      <c r="CG178" s="14" t="str">
        <f>IFERROR(VLOOKUP($BM$1&amp;'Service PJ'!$D176&amp;'Service PJ'!$B176&amp;'Service PJ'!$A176&amp;"*",'EPA_US9RT techs'!$A$2:$I$1722,9,FALSE),"")</f>
        <v/>
      </c>
      <c r="CH178" s="14" t="str">
        <f>IFERROR(VLOOKUP($BM$1&amp;'Service PJ'!$D176&amp;'Service PJ'!$B176&amp;'Service PJ'!$A176&amp;"*",'EPA_US9RT techs'!$A$2:$I$1722,9,FALSE),"")</f>
        <v/>
      </c>
      <c r="CI178" s="14" t="str">
        <f>IFERROR(VLOOKUP($BM$1&amp;'Service PJ'!$D176&amp;'Service PJ'!$B176&amp;'Service PJ'!$A176&amp;"*",'EPA_US9RT techs'!$A$2:$I$1722,9,FALSE),"")</f>
        <v/>
      </c>
      <c r="CJ178" s="14" t="str">
        <f>IFERROR(VLOOKUP($BM$1&amp;'Service PJ'!$D176&amp;'Service PJ'!$B176&amp;'Service PJ'!$A176&amp;"*",'EPA_US9RT techs'!$A$2:$I$1722,9,FALSE),"")</f>
        <v/>
      </c>
      <c r="CK178" s="14" t="str">
        <f>IFERROR(VLOOKUP($BM$1&amp;'Service PJ'!$D176&amp;'Service PJ'!$B176&amp;'Service PJ'!$A176&amp;"*",'EPA_US9RT techs'!$A$2:$I$1722,9,FALSE),"")</f>
        <v/>
      </c>
      <c r="CL178" s="14" t="str">
        <f>IFERROR(VLOOKUP($BM$1&amp;'Service PJ'!$D176&amp;'Service PJ'!$B176&amp;'Service PJ'!$A176&amp;"*",'EPA_US9RT techs'!$A$2:$I$1722,9,FALSE),"")</f>
        <v/>
      </c>
      <c r="CM178" s="14" t="str">
        <f>IFERROR(VLOOKUP($BM$1&amp;'Service PJ'!$D176&amp;'Service PJ'!$B176&amp;'Service PJ'!$A176&amp;"*",'EPA_US9RT techs'!$A$2:$I$1722,9,FALSE),"")</f>
        <v/>
      </c>
      <c r="CN178" s="14" t="str">
        <f>IFERROR(VLOOKUP($BM$1&amp;'Service PJ'!$D176&amp;'Service PJ'!$B176&amp;'Service PJ'!$A176&amp;"*",'EPA_US9RT techs'!$A$2:$I$1722,9,FALSE),"")</f>
        <v/>
      </c>
      <c r="CO178" s="14" t="str">
        <f>IFERROR(VLOOKUP($BM$1&amp;'Service PJ'!$D176&amp;'Service PJ'!$B176&amp;'Service PJ'!$A176&amp;"*",'EPA_US9RT techs'!$A$2:$I$1722,9,FALSE),"")</f>
        <v/>
      </c>
      <c r="CP178" s="14" t="str">
        <f>IFERROR(VLOOKUP($BM$1&amp;'Service PJ'!$D176&amp;'Service PJ'!$B176&amp;'Service PJ'!$A176&amp;"*",'EPA_US9RT techs'!$A$2:$I$1722,9,FALSE),"")</f>
        <v/>
      </c>
      <c r="CQ178" s="14" t="str">
        <f>IFERROR(VLOOKUP($BM$1&amp;'Service PJ'!$D176&amp;'Service PJ'!$B176&amp;'Service PJ'!$A176&amp;"*",'EPA_US9RT techs'!$A$2:$I$1722,9,FALSE),"")</f>
        <v/>
      </c>
      <c r="CS178" t="str">
        <f>IF(SUM(CT178:DJ178)=0,"\I:",'Service PJ'!$D176&amp;"_"&amp;'Service PJ'!$E176&amp;"_"&amp;'Service PJ'!$C176)</f>
        <v>\I:</v>
      </c>
      <c r="CT178" s="2" t="str">
        <f>IFERROR(VLOOKUP($CS$1&amp;'Service PJ'!$D176&amp;'Service PJ'!$B176&amp;'Service PJ'!$A176&amp;"*",'EPA_US9RT techs'!$A$2:$I$1722,9,FALSE),"")</f>
        <v/>
      </c>
      <c r="CU178" s="2" t="str">
        <f>IFERROR(VLOOKUP($CS$1&amp;'Service PJ'!$D176&amp;'Service PJ'!$B176&amp;'Service PJ'!$A176&amp;"*",'EPA_US9RT techs'!$A$2:$I$1722,9,FALSE),"")</f>
        <v/>
      </c>
      <c r="CV178" s="2" t="str">
        <f>IFERROR(VLOOKUP($CS$1&amp;'Service PJ'!$D176&amp;'Service PJ'!$B176&amp;'Service PJ'!$A176&amp;"*",'EPA_US9RT techs'!$A$2:$I$1722,9,FALSE),"")</f>
        <v/>
      </c>
      <c r="CW178" s="2" t="str">
        <f>IFERROR(VLOOKUP($CS$1&amp;'Service PJ'!$D176&amp;'Service PJ'!$B176&amp;'Service PJ'!$A176&amp;"*",'EPA_US9RT techs'!$A$2:$I$1722,9,FALSE),"")</f>
        <v/>
      </c>
      <c r="CX178" s="2" t="str">
        <f>IFERROR(VLOOKUP($CS$1&amp;'Service PJ'!$D176&amp;'Service PJ'!$B176&amp;'Service PJ'!$A176&amp;"*",'EPA_US9RT techs'!$A$2:$I$1722,9,FALSE),"")</f>
        <v/>
      </c>
      <c r="CY178" s="2" t="str">
        <f>IFERROR(VLOOKUP($CS$1&amp;'Service PJ'!$D176&amp;'Service PJ'!$B176&amp;'Service PJ'!$A176&amp;"*",'EPA_US9RT techs'!$A$2:$I$1722,9,FALSE),"")</f>
        <v/>
      </c>
      <c r="CZ178" s="2" t="str">
        <f>IFERROR(VLOOKUP($CS$1&amp;'Service PJ'!$D176&amp;'Service PJ'!$B176&amp;'Service PJ'!$A176&amp;"*",'EPA_US9RT techs'!$A$2:$I$1722,9,FALSE),"")</f>
        <v/>
      </c>
      <c r="DA178" s="2" t="str">
        <f>IFERROR(VLOOKUP($CS$1&amp;'Service PJ'!$D176&amp;'Service PJ'!$B176&amp;'Service PJ'!$A176&amp;"*",'EPA_US9RT techs'!$A$2:$I$1722,9,FALSE),"")</f>
        <v/>
      </c>
      <c r="DB178" s="2" t="str">
        <f>IFERROR(VLOOKUP($CS$1&amp;'Service PJ'!$D176&amp;'Service PJ'!$B176&amp;'Service PJ'!$A176&amp;"*",'EPA_US9RT techs'!$A$2:$I$1722,9,FALSE),"")</f>
        <v/>
      </c>
      <c r="DC178" s="2" t="str">
        <f>IFERROR(VLOOKUP($CS$1&amp;'Service PJ'!$D176&amp;'Service PJ'!$B176&amp;'Service PJ'!$A176&amp;"*",'EPA_US9RT techs'!$A$2:$I$1722,9,FALSE),"")</f>
        <v/>
      </c>
      <c r="DD178" s="2" t="str">
        <f>IFERROR(VLOOKUP($CS$1&amp;'Service PJ'!$D176&amp;'Service PJ'!$B176&amp;'Service PJ'!$A176&amp;"*",'EPA_US9RT techs'!$A$2:$I$1722,9,FALSE),"")</f>
        <v/>
      </c>
      <c r="DE178" s="2" t="str">
        <f>IFERROR(VLOOKUP($CS$1&amp;'Service PJ'!$D176&amp;'Service PJ'!$B176&amp;'Service PJ'!$A176&amp;"*",'EPA_US9RT techs'!$A$2:$I$1722,9,FALSE),"")</f>
        <v/>
      </c>
      <c r="DF178" s="2" t="str">
        <f>IFERROR(VLOOKUP($CS$1&amp;'Service PJ'!$D176&amp;'Service PJ'!$B176&amp;'Service PJ'!$A176&amp;"*",'EPA_US9RT techs'!$A$2:$I$1722,9,FALSE),"")</f>
        <v/>
      </c>
      <c r="DG178" s="2" t="str">
        <f>IFERROR(VLOOKUP($CS$1&amp;'Service PJ'!$D176&amp;'Service PJ'!$B176&amp;'Service PJ'!$A176&amp;"*",'EPA_US9RT techs'!$A$2:$I$1722,9,FALSE),"")</f>
        <v/>
      </c>
      <c r="DH178" s="2" t="str">
        <f>IFERROR(VLOOKUP($CS$1&amp;'Service PJ'!$D176&amp;'Service PJ'!$B176&amp;'Service PJ'!$A176&amp;"*",'EPA_US9RT techs'!$A$2:$I$1722,9,FALSE),"")</f>
        <v/>
      </c>
      <c r="DI178" s="2" t="str">
        <f>IFERROR(VLOOKUP($CS$1&amp;'Service PJ'!$D176&amp;'Service PJ'!$B176&amp;'Service PJ'!$A176&amp;"*",'EPA_US9RT techs'!$A$2:$I$1722,9,FALSE),"")</f>
        <v/>
      </c>
      <c r="DJ178" s="2" t="str">
        <f>IFERROR(VLOOKUP($CS$1&amp;'Service PJ'!$D176&amp;'Service PJ'!$B176&amp;'Service PJ'!$A176&amp;"*",'EPA_US9RT techs'!$A$2:$I$1722,9,FALSE),"")</f>
        <v/>
      </c>
      <c r="DK178" s="2" t="str">
        <f>IFERROR(VLOOKUP($CS$1&amp;'Service PJ'!$D176&amp;'Service PJ'!$B176&amp;'Service PJ'!$A176&amp;"*",'EPA_US9RT techs'!$A$2:$I$1722,9,FALSE),"")</f>
        <v/>
      </c>
      <c r="DL178" s="2" t="str">
        <f>IFERROR(VLOOKUP($CS$1&amp;'Service PJ'!$D176&amp;'Service PJ'!$B176&amp;'Service PJ'!$A176&amp;"*",'EPA_US9RT techs'!$A$2:$I$1722,9,FALSE),"")</f>
        <v/>
      </c>
      <c r="DM178" s="2" t="str">
        <f>IFERROR(VLOOKUP($CS$1&amp;'Service PJ'!$D176&amp;'Service PJ'!$B176&amp;'Service PJ'!$A176&amp;"*",'EPA_US9RT techs'!$A$2:$I$1722,9,FALSE),"")</f>
        <v/>
      </c>
      <c r="DN178" s="2" t="str">
        <f>IFERROR(VLOOKUP($CS$1&amp;'Service PJ'!$D176&amp;'Service PJ'!$B176&amp;'Service PJ'!$A176&amp;"*",'EPA_US9RT techs'!$A$2:$I$1722,9,FALSE),"")</f>
        <v/>
      </c>
      <c r="DO178" s="2" t="str">
        <f>IFERROR(VLOOKUP($CS$1&amp;'Service PJ'!$D176&amp;'Service PJ'!$B176&amp;'Service PJ'!$A176&amp;"*",'EPA_US9RT techs'!$A$2:$I$1722,9,FALSE),"")</f>
        <v/>
      </c>
      <c r="DP178" s="2" t="str">
        <f>IFERROR(VLOOKUP($CS$1&amp;'Service PJ'!$D176&amp;'Service PJ'!$B176&amp;'Service PJ'!$A176&amp;"*",'EPA_US9RT techs'!$A$2:$I$1722,9,FALSE),"")</f>
        <v/>
      </c>
      <c r="DQ178" s="2" t="str">
        <f>IFERROR(VLOOKUP($CS$1&amp;'Service PJ'!$D176&amp;'Service PJ'!$B176&amp;'Service PJ'!$A176&amp;"*",'EPA_US9RT techs'!$A$2:$I$1722,9,FALSE),"")</f>
        <v/>
      </c>
      <c r="DR178" s="2" t="str">
        <f>IFERROR(VLOOKUP($CS$1&amp;'Service PJ'!$D176&amp;'Service PJ'!$B176&amp;'Service PJ'!$A176&amp;"*",'EPA_US9RT techs'!$A$2:$I$1722,9,FALSE),"")</f>
        <v/>
      </c>
      <c r="DS178" s="2" t="str">
        <f>IFERROR(VLOOKUP($CS$1&amp;'Service PJ'!$D176&amp;'Service PJ'!$B176&amp;'Service PJ'!$A176&amp;"*",'EPA_US9RT techs'!$A$2:$I$1722,9,FALSE),"")</f>
        <v/>
      </c>
      <c r="DT178" s="2" t="str">
        <f>IFERROR(VLOOKUP($CS$1&amp;'Service PJ'!$D176&amp;'Service PJ'!$B176&amp;'Service PJ'!$A176&amp;"*",'EPA_US9RT techs'!$A$2:$I$1722,9,FALSE),"")</f>
        <v/>
      </c>
      <c r="DU178" s="2" t="str">
        <f>IFERROR(VLOOKUP($CS$1&amp;'Service PJ'!$D176&amp;'Service PJ'!$B176&amp;'Service PJ'!$A176&amp;"*",'EPA_US9RT techs'!$A$2:$I$1722,9,FALSE),"")</f>
        <v/>
      </c>
      <c r="DV178" s="2" t="str">
        <f>IFERROR(VLOOKUP($CS$1&amp;'Service PJ'!$D176&amp;'Service PJ'!$B176&amp;'Service PJ'!$A176&amp;"*",'EPA_US9RT techs'!$A$2:$I$1722,9,FALSE),"")</f>
        <v/>
      </c>
      <c r="DW178" s="2" t="str">
        <f>IFERROR(VLOOKUP($CS$1&amp;'Service PJ'!$D176&amp;'Service PJ'!$B176&amp;'Service PJ'!$A176&amp;"*",'EPA_US9RT techs'!$A$2:$I$1722,9,FALSE),"")</f>
        <v/>
      </c>
    </row>
    <row r="179" spans="1:127" x14ac:dyDescent="0.45">
      <c r="A179" t="str">
        <f>IF(SUM(B179:R179)=0,"\I:",'Service PJ'!$D177&amp;"_"&amp;'Service PJ'!$E177&amp;"_"&amp;'Service PJ'!$C177)</f>
        <v>\I:</v>
      </c>
      <c r="B179" s="14" t="str">
        <f>IFERROR(VLOOKUP($A$1&amp;'Service PJ'!$D177&amp;'Service PJ'!$B177&amp;'Service PJ'!$A177&amp;"*",'EPA_US9RT techs'!$A$2:$I$1722,9,FALSE),"")</f>
        <v/>
      </c>
      <c r="C179" s="14" t="str">
        <f>IFERROR(VLOOKUP($A$1&amp;'Service PJ'!$D177&amp;'Service PJ'!$B177&amp;'Service PJ'!$A177&amp;"*",'EPA_US9RT techs'!$A$2:$I$1722,9,FALSE),"")</f>
        <v/>
      </c>
      <c r="D179" s="14" t="str">
        <f>IFERROR(VLOOKUP($A$1&amp;'Service PJ'!$D177&amp;'Service PJ'!$B177&amp;'Service PJ'!$A177&amp;"*",'EPA_US9RT techs'!$A$2:$I$1722,9,FALSE),"")</f>
        <v/>
      </c>
      <c r="E179" s="14" t="str">
        <f>IFERROR(VLOOKUP($A$1&amp;'Service PJ'!$D177&amp;'Service PJ'!$B177&amp;'Service PJ'!$A177&amp;"*",'EPA_US9RT techs'!$A$2:$I$1722,9,FALSE),"")</f>
        <v/>
      </c>
      <c r="F179" s="14" t="str">
        <f>IFERROR(VLOOKUP($A$1&amp;'Service PJ'!$D177&amp;'Service PJ'!$B177&amp;'Service PJ'!$A177&amp;"*",'EPA_US9RT techs'!$A$2:$I$1722,9,FALSE),"")</f>
        <v/>
      </c>
      <c r="G179" s="14" t="str">
        <f>IFERROR(VLOOKUP($A$1&amp;'Service PJ'!$D177&amp;'Service PJ'!$B177&amp;'Service PJ'!$A177&amp;"*",'EPA_US9RT techs'!$A$2:$I$1722,9,FALSE),"")</f>
        <v/>
      </c>
      <c r="H179" s="14" t="str">
        <f>IFERROR(VLOOKUP($A$1&amp;'Service PJ'!$D177&amp;'Service PJ'!$B177&amp;'Service PJ'!$A177&amp;"*",'EPA_US9RT techs'!$A$2:$I$1722,9,FALSE),"")</f>
        <v/>
      </c>
      <c r="I179" s="14" t="str">
        <f>IFERROR(VLOOKUP($A$1&amp;'Service PJ'!$D177&amp;'Service PJ'!$B177&amp;'Service PJ'!$A177&amp;"*",'EPA_US9RT techs'!$A$2:$I$1722,9,FALSE),"")</f>
        <v/>
      </c>
      <c r="J179" s="14" t="str">
        <f>IFERROR(VLOOKUP($A$1&amp;'Service PJ'!$D177&amp;'Service PJ'!$B177&amp;'Service PJ'!$A177&amp;"*",'EPA_US9RT techs'!$A$2:$I$1722,9,FALSE),"")</f>
        <v/>
      </c>
      <c r="K179" s="14" t="str">
        <f>IFERROR(VLOOKUP($A$1&amp;'Service PJ'!$D177&amp;'Service PJ'!$B177&amp;'Service PJ'!$A177&amp;"*",'EPA_US9RT techs'!$A$2:$I$1722,9,FALSE),"")</f>
        <v/>
      </c>
      <c r="L179" s="14" t="str">
        <f>IFERROR(VLOOKUP($A$1&amp;'Service PJ'!$D177&amp;'Service PJ'!$B177&amp;'Service PJ'!$A177&amp;"*",'EPA_US9RT techs'!$A$2:$I$1722,9,FALSE),"")</f>
        <v/>
      </c>
      <c r="M179" s="14" t="str">
        <f>IFERROR(VLOOKUP($A$1&amp;'Service PJ'!$D177&amp;'Service PJ'!$B177&amp;'Service PJ'!$A177&amp;"*",'EPA_US9RT techs'!$A$2:$I$1722,9,FALSE),"")</f>
        <v/>
      </c>
      <c r="N179" s="14" t="str">
        <f>IFERROR(VLOOKUP($A$1&amp;'Service PJ'!$D177&amp;'Service PJ'!$B177&amp;'Service PJ'!$A177&amp;"*",'EPA_US9RT techs'!$A$2:$I$1722,9,FALSE),"")</f>
        <v/>
      </c>
      <c r="O179" s="14" t="str">
        <f>IFERROR(VLOOKUP($A$1&amp;'Service PJ'!$D177&amp;'Service PJ'!$B177&amp;'Service PJ'!$A177&amp;"*",'EPA_US9RT techs'!$A$2:$I$1722,9,FALSE),"")</f>
        <v/>
      </c>
      <c r="P179" s="14" t="str">
        <f>IFERROR(VLOOKUP($A$1&amp;'Service PJ'!$D177&amp;'Service PJ'!$B177&amp;'Service PJ'!$A177&amp;"*",'EPA_US9RT techs'!$A$2:$I$1722,9,FALSE),"")</f>
        <v/>
      </c>
      <c r="Q179" s="14" t="str">
        <f>IFERROR(VLOOKUP($A$1&amp;'Service PJ'!$D177&amp;'Service PJ'!$B177&amp;'Service PJ'!$A177&amp;"*",'EPA_US9RT techs'!$A$2:$I$1722,9,FALSE),"")</f>
        <v/>
      </c>
      <c r="R179" s="14" t="str">
        <f>IFERROR(VLOOKUP($A$1&amp;'Service PJ'!$D177&amp;'Service PJ'!$B177&amp;'Service PJ'!$A177&amp;"*",'EPA_US9RT techs'!$A$2:$I$1722,9,FALSE),"")</f>
        <v/>
      </c>
      <c r="S179" s="14" t="str">
        <f>IFERROR(VLOOKUP($A$1&amp;'Service PJ'!$D177&amp;'Service PJ'!$B177&amp;'Service PJ'!$A177&amp;"*",'EPA_US9RT techs'!$A$2:$I$1722,9,FALSE),"")</f>
        <v/>
      </c>
      <c r="T179" s="14" t="str">
        <f>IFERROR(VLOOKUP($A$1&amp;'Service PJ'!$D177&amp;'Service PJ'!$B177&amp;'Service PJ'!$A177&amp;"*",'EPA_US9RT techs'!$A$2:$I$1722,9,FALSE),"")</f>
        <v/>
      </c>
      <c r="U179" s="14" t="str">
        <f>IFERROR(VLOOKUP($A$1&amp;'Service PJ'!$D177&amp;'Service PJ'!$B177&amp;'Service PJ'!$A177&amp;"*",'EPA_US9RT techs'!$A$2:$I$1722,9,FALSE),"")</f>
        <v/>
      </c>
      <c r="V179" s="14" t="str">
        <f>IFERROR(VLOOKUP($A$1&amp;'Service PJ'!$D177&amp;'Service PJ'!$B177&amp;'Service PJ'!$A177&amp;"*",'EPA_US9RT techs'!$A$2:$I$1722,9,FALSE),"")</f>
        <v/>
      </c>
      <c r="W179" s="14" t="str">
        <f>IFERROR(VLOOKUP($A$1&amp;'Service PJ'!$D177&amp;'Service PJ'!$B177&amp;'Service PJ'!$A177&amp;"*",'EPA_US9RT techs'!$A$2:$I$1722,9,FALSE),"")</f>
        <v/>
      </c>
      <c r="X179" s="14" t="str">
        <f>IFERROR(VLOOKUP($A$1&amp;'Service PJ'!$D177&amp;'Service PJ'!$B177&amp;'Service PJ'!$A177&amp;"*",'EPA_US9RT techs'!$A$2:$I$1722,9,FALSE),"")</f>
        <v/>
      </c>
      <c r="Y179" s="14" t="str">
        <f>IFERROR(VLOOKUP($A$1&amp;'Service PJ'!$D177&amp;'Service PJ'!$B177&amp;'Service PJ'!$A177&amp;"*",'EPA_US9RT techs'!$A$2:$I$1722,9,FALSE),"")</f>
        <v/>
      </c>
      <c r="Z179" s="14" t="str">
        <f>IFERROR(VLOOKUP($A$1&amp;'Service PJ'!$D177&amp;'Service PJ'!$B177&amp;'Service PJ'!$A177&amp;"*",'EPA_US9RT techs'!$A$2:$I$1722,9,FALSE),"")</f>
        <v/>
      </c>
      <c r="AA179" s="14" t="str">
        <f>IFERROR(VLOOKUP($A$1&amp;'Service PJ'!$D177&amp;'Service PJ'!$B177&amp;'Service PJ'!$A177&amp;"*",'EPA_US9RT techs'!$A$2:$I$1722,9,FALSE),"")</f>
        <v/>
      </c>
      <c r="AB179" s="14" t="str">
        <f>IFERROR(VLOOKUP($A$1&amp;'Service PJ'!$D177&amp;'Service PJ'!$B177&amp;'Service PJ'!$A177&amp;"*",'EPA_US9RT techs'!$A$2:$I$1722,9,FALSE),"")</f>
        <v/>
      </c>
      <c r="AC179" s="14" t="str">
        <f>IFERROR(VLOOKUP($A$1&amp;'Service PJ'!$D177&amp;'Service PJ'!$B177&amp;'Service PJ'!$A177&amp;"*",'EPA_US9RT techs'!$A$2:$I$1722,9,FALSE),"")</f>
        <v/>
      </c>
      <c r="AD179" s="14" t="str">
        <f>IFERROR(VLOOKUP($A$1&amp;'Service PJ'!$D177&amp;'Service PJ'!$B177&amp;'Service PJ'!$A177&amp;"*",'EPA_US9RT techs'!$A$2:$I$1722,9,FALSE),"")</f>
        <v/>
      </c>
      <c r="AE179" s="14" t="str">
        <f>IFERROR(VLOOKUP($A$1&amp;'Service PJ'!$D177&amp;'Service PJ'!$B177&amp;'Service PJ'!$A177&amp;"*",'EPA_US9RT techs'!$A$2:$I$1722,9,FALSE),"")</f>
        <v/>
      </c>
      <c r="AG179" t="str">
        <f>IF(SUM(AH179:AX179)=0,"\I:",'Service PJ'!$D177&amp;"_"&amp;'Service PJ'!$E177&amp;"_"&amp;'Service PJ'!$C177)</f>
        <v>\I:</v>
      </c>
      <c r="AH179" s="14" t="str">
        <f>IFERROR(VLOOKUP($AG$1&amp;'Service PJ'!$D177&amp;'Service PJ'!$B177&amp;'Service PJ'!$A177&amp;"*",'EPA_US9RT techs'!$A$2:$I$1722,9,FALSE),"")</f>
        <v/>
      </c>
      <c r="AI179" s="14" t="str">
        <f>IFERROR(VLOOKUP($AG$1&amp;'Service PJ'!$D177&amp;'Service PJ'!$B177&amp;'Service PJ'!$A177&amp;"*",'EPA_US9RT techs'!$A$2:$I$1722,9,FALSE),"")</f>
        <v/>
      </c>
      <c r="AJ179" s="14" t="str">
        <f>IFERROR(VLOOKUP($AG$1&amp;'Service PJ'!$D177&amp;'Service PJ'!$B177&amp;'Service PJ'!$A177&amp;"*",'EPA_US9RT techs'!$A$2:$I$1722,9,FALSE),"")</f>
        <v/>
      </c>
      <c r="AK179" s="14" t="str">
        <f>IFERROR(VLOOKUP($AG$1&amp;'Service PJ'!$D177&amp;'Service PJ'!$B177&amp;'Service PJ'!$A177&amp;"*",'EPA_US9RT techs'!$A$2:$I$1722,9,FALSE),"")</f>
        <v/>
      </c>
      <c r="AL179" s="14" t="str">
        <f>IFERROR(VLOOKUP($AG$1&amp;'Service PJ'!$D177&amp;'Service PJ'!$B177&amp;'Service PJ'!$A177&amp;"*",'EPA_US9RT techs'!$A$2:$I$1722,9,FALSE),"")</f>
        <v/>
      </c>
      <c r="AM179" s="14" t="str">
        <f>IFERROR(VLOOKUP($AG$1&amp;'Service PJ'!$D177&amp;'Service PJ'!$B177&amp;'Service PJ'!$A177&amp;"*",'EPA_US9RT techs'!$A$2:$I$1722,9,FALSE),"")</f>
        <v/>
      </c>
      <c r="AN179" s="14" t="str">
        <f>IFERROR(VLOOKUP($AG$1&amp;'Service PJ'!$D177&amp;'Service PJ'!$B177&amp;'Service PJ'!$A177&amp;"*",'EPA_US9RT techs'!$A$2:$I$1722,9,FALSE),"")</f>
        <v/>
      </c>
      <c r="AO179" s="14" t="str">
        <f>IFERROR(VLOOKUP($AG$1&amp;'Service PJ'!$D177&amp;'Service PJ'!$B177&amp;'Service PJ'!$A177&amp;"*",'EPA_US9RT techs'!$A$2:$I$1722,9,FALSE),"")</f>
        <v/>
      </c>
      <c r="AP179" s="14" t="str">
        <f>IFERROR(VLOOKUP($AG$1&amp;'Service PJ'!$D177&amp;'Service PJ'!$B177&amp;'Service PJ'!$A177&amp;"*",'EPA_US9RT techs'!$A$2:$I$1722,9,FALSE),"")</f>
        <v/>
      </c>
      <c r="AQ179" s="14" t="str">
        <f>IFERROR(VLOOKUP($AG$1&amp;'Service PJ'!$D177&amp;'Service PJ'!$B177&amp;'Service PJ'!$A177&amp;"*",'EPA_US9RT techs'!$A$2:$I$1722,9,FALSE),"")</f>
        <v/>
      </c>
      <c r="AR179" s="14" t="str">
        <f>IFERROR(VLOOKUP($AG$1&amp;'Service PJ'!$D177&amp;'Service PJ'!$B177&amp;'Service PJ'!$A177&amp;"*",'EPA_US9RT techs'!$A$2:$I$1722,9,FALSE),"")</f>
        <v/>
      </c>
      <c r="AS179" s="14" t="str">
        <f>IFERROR(VLOOKUP($AG$1&amp;'Service PJ'!$D177&amp;'Service PJ'!$B177&amp;'Service PJ'!$A177&amp;"*",'EPA_US9RT techs'!$A$2:$I$1722,9,FALSE),"")</f>
        <v/>
      </c>
      <c r="AT179" s="14" t="str">
        <f>IFERROR(VLOOKUP($AG$1&amp;'Service PJ'!$D177&amp;'Service PJ'!$B177&amp;'Service PJ'!$A177&amp;"*",'EPA_US9RT techs'!$A$2:$I$1722,9,FALSE),"")</f>
        <v/>
      </c>
      <c r="AU179" s="14" t="str">
        <f>IFERROR(VLOOKUP($AG$1&amp;'Service PJ'!$D177&amp;'Service PJ'!$B177&amp;'Service PJ'!$A177&amp;"*",'EPA_US9RT techs'!$A$2:$I$1722,9,FALSE),"")</f>
        <v/>
      </c>
      <c r="AV179" s="14" t="str">
        <f>IFERROR(VLOOKUP($AG$1&amp;'Service PJ'!$D177&amp;'Service PJ'!$B177&amp;'Service PJ'!$A177&amp;"*",'EPA_US9RT techs'!$A$2:$I$1722,9,FALSE),"")</f>
        <v/>
      </c>
      <c r="AW179" s="14" t="str">
        <f>IFERROR(VLOOKUP($AG$1&amp;'Service PJ'!$D177&amp;'Service PJ'!$B177&amp;'Service PJ'!$A177&amp;"*",'EPA_US9RT techs'!$A$2:$I$1722,9,FALSE),"")</f>
        <v/>
      </c>
      <c r="AX179" s="14" t="str">
        <f>IFERROR(VLOOKUP($AG$1&amp;'Service PJ'!$D177&amp;'Service PJ'!$B177&amp;'Service PJ'!$A177&amp;"*",'EPA_US9RT techs'!$A$2:$I$1722,9,FALSE),"")</f>
        <v/>
      </c>
      <c r="AY179" s="14" t="str">
        <f>IFERROR(VLOOKUP($AG$1&amp;'Service PJ'!$D177&amp;'Service PJ'!$B177&amp;'Service PJ'!$A177&amp;"*",'EPA_US9RT techs'!$A$2:$I$1722,9,FALSE),"")</f>
        <v/>
      </c>
      <c r="AZ179" s="14" t="str">
        <f>IFERROR(VLOOKUP($AG$1&amp;'Service PJ'!$D177&amp;'Service PJ'!$B177&amp;'Service PJ'!$A177&amp;"*",'EPA_US9RT techs'!$A$2:$I$1722,9,FALSE),"")</f>
        <v/>
      </c>
      <c r="BA179" s="14" t="str">
        <f>IFERROR(VLOOKUP($AG$1&amp;'Service PJ'!$D177&amp;'Service PJ'!$B177&amp;'Service PJ'!$A177&amp;"*",'EPA_US9RT techs'!$A$2:$I$1722,9,FALSE),"")</f>
        <v/>
      </c>
      <c r="BB179" s="14" t="str">
        <f>IFERROR(VLOOKUP($AG$1&amp;'Service PJ'!$D177&amp;'Service PJ'!$B177&amp;'Service PJ'!$A177&amp;"*",'EPA_US9RT techs'!$A$2:$I$1722,9,FALSE),"")</f>
        <v/>
      </c>
      <c r="BC179" s="14" t="str">
        <f>IFERROR(VLOOKUP($AG$1&amp;'Service PJ'!$D177&amp;'Service PJ'!$B177&amp;'Service PJ'!$A177&amp;"*",'EPA_US9RT techs'!$A$2:$I$1722,9,FALSE),"")</f>
        <v/>
      </c>
      <c r="BD179" s="14" t="str">
        <f>IFERROR(VLOOKUP($AG$1&amp;'Service PJ'!$D177&amp;'Service PJ'!$B177&amp;'Service PJ'!$A177&amp;"*",'EPA_US9RT techs'!$A$2:$I$1722,9,FALSE),"")</f>
        <v/>
      </c>
      <c r="BE179" s="14" t="str">
        <f>IFERROR(VLOOKUP($AG$1&amp;'Service PJ'!$D177&amp;'Service PJ'!$B177&amp;'Service PJ'!$A177&amp;"*",'EPA_US9RT techs'!$A$2:$I$1722,9,FALSE),"")</f>
        <v/>
      </c>
      <c r="BF179" s="14" t="str">
        <f>IFERROR(VLOOKUP($AG$1&amp;'Service PJ'!$D177&amp;'Service PJ'!$B177&amp;'Service PJ'!$A177&amp;"*",'EPA_US9RT techs'!$A$2:$I$1722,9,FALSE),"")</f>
        <v/>
      </c>
      <c r="BG179" s="14" t="str">
        <f>IFERROR(VLOOKUP($AG$1&amp;'Service PJ'!$D177&amp;'Service PJ'!$B177&amp;'Service PJ'!$A177&amp;"*",'EPA_US9RT techs'!$A$2:$I$1722,9,FALSE),"")</f>
        <v/>
      </c>
      <c r="BH179" s="14" t="str">
        <f>IFERROR(VLOOKUP($AG$1&amp;'Service PJ'!$D177&amp;'Service PJ'!$B177&amp;'Service PJ'!$A177&amp;"*",'EPA_US9RT techs'!$A$2:$I$1722,9,FALSE),"")</f>
        <v/>
      </c>
      <c r="BI179" s="14" t="str">
        <f>IFERROR(VLOOKUP($AG$1&amp;'Service PJ'!$D177&amp;'Service PJ'!$B177&amp;'Service PJ'!$A177&amp;"*",'EPA_US9RT techs'!$A$2:$I$1722,9,FALSE),"")</f>
        <v/>
      </c>
      <c r="BJ179" s="14" t="str">
        <f>IFERROR(VLOOKUP($AG$1&amp;'Service PJ'!$D177&amp;'Service PJ'!$B177&amp;'Service PJ'!$A177&amp;"*",'EPA_US9RT techs'!$A$2:$I$1722,9,FALSE),"")</f>
        <v/>
      </c>
      <c r="BK179" s="14" t="str">
        <f>IFERROR(VLOOKUP($AG$1&amp;'Service PJ'!$D177&amp;'Service PJ'!$B177&amp;'Service PJ'!$A177&amp;"*",'EPA_US9RT techs'!$A$2:$I$1722,9,FALSE),"")</f>
        <v/>
      </c>
      <c r="BM179" t="str">
        <f>IF(SUM(BN179:CD179)=0,"\I:",'Service PJ'!$D177&amp;"_"&amp;'Service PJ'!$E177&amp;"_"&amp;'Service PJ'!$C177)</f>
        <v>\I:</v>
      </c>
      <c r="BN179" s="14" t="str">
        <f>IFERROR(VLOOKUP($BM$1&amp;'Service PJ'!$D177&amp;'Service PJ'!$B177&amp;'Service PJ'!$A177&amp;"*",'EPA_US9RT techs'!$A$2:$I$1722,9,FALSE),"")</f>
        <v/>
      </c>
      <c r="BO179" s="14" t="str">
        <f>IFERROR(VLOOKUP($BM$1&amp;'Service PJ'!$D177&amp;'Service PJ'!$B177&amp;'Service PJ'!$A177&amp;"*",'EPA_US9RT techs'!$A$2:$I$1722,9,FALSE),"")</f>
        <v/>
      </c>
      <c r="BP179" s="14" t="str">
        <f>IFERROR(VLOOKUP($BM$1&amp;'Service PJ'!$D177&amp;'Service PJ'!$B177&amp;'Service PJ'!$A177&amp;"*",'EPA_US9RT techs'!$A$2:$I$1722,9,FALSE),"")</f>
        <v/>
      </c>
      <c r="BQ179" s="14" t="str">
        <f>IFERROR(VLOOKUP($BM$1&amp;'Service PJ'!$D177&amp;'Service PJ'!$B177&amp;'Service PJ'!$A177&amp;"*",'EPA_US9RT techs'!$A$2:$I$1722,9,FALSE),"")</f>
        <v/>
      </c>
      <c r="BR179" s="14" t="str">
        <f>IFERROR(VLOOKUP($BM$1&amp;'Service PJ'!$D177&amp;'Service PJ'!$B177&amp;'Service PJ'!$A177&amp;"*",'EPA_US9RT techs'!$A$2:$I$1722,9,FALSE),"")</f>
        <v/>
      </c>
      <c r="BS179" s="14" t="str">
        <f>IFERROR(VLOOKUP($BM$1&amp;'Service PJ'!$D177&amp;'Service PJ'!$B177&amp;'Service PJ'!$A177&amp;"*",'EPA_US9RT techs'!$A$2:$I$1722,9,FALSE),"")</f>
        <v/>
      </c>
      <c r="BT179" s="14" t="str">
        <f>IFERROR(VLOOKUP($BM$1&amp;'Service PJ'!$D177&amp;'Service PJ'!$B177&amp;'Service PJ'!$A177&amp;"*",'EPA_US9RT techs'!$A$2:$I$1722,9,FALSE),"")</f>
        <v/>
      </c>
      <c r="BU179" s="14" t="str">
        <f>IFERROR(VLOOKUP($BM$1&amp;'Service PJ'!$D177&amp;'Service PJ'!$B177&amp;'Service PJ'!$A177&amp;"*",'EPA_US9RT techs'!$A$2:$I$1722,9,FALSE),"")</f>
        <v/>
      </c>
      <c r="BV179" s="14" t="str">
        <f>IFERROR(VLOOKUP($BM$1&amp;'Service PJ'!$D177&amp;'Service PJ'!$B177&amp;'Service PJ'!$A177&amp;"*",'EPA_US9RT techs'!$A$2:$I$1722,9,FALSE),"")</f>
        <v/>
      </c>
      <c r="BW179" s="14" t="str">
        <f>IFERROR(VLOOKUP($BM$1&amp;'Service PJ'!$D177&amp;'Service PJ'!$B177&amp;'Service PJ'!$A177&amp;"*",'EPA_US9RT techs'!$A$2:$I$1722,9,FALSE),"")</f>
        <v/>
      </c>
      <c r="BX179" s="14" t="str">
        <f>IFERROR(VLOOKUP($BM$1&amp;'Service PJ'!$D177&amp;'Service PJ'!$B177&amp;'Service PJ'!$A177&amp;"*",'EPA_US9RT techs'!$A$2:$I$1722,9,FALSE),"")</f>
        <v/>
      </c>
      <c r="BY179" s="14" t="str">
        <f>IFERROR(VLOOKUP($BM$1&amp;'Service PJ'!$D177&amp;'Service PJ'!$B177&amp;'Service PJ'!$A177&amp;"*",'EPA_US9RT techs'!$A$2:$I$1722,9,FALSE),"")</f>
        <v/>
      </c>
      <c r="BZ179" s="14" t="str">
        <f>IFERROR(VLOOKUP($BM$1&amp;'Service PJ'!$D177&amp;'Service PJ'!$B177&amp;'Service PJ'!$A177&amp;"*",'EPA_US9RT techs'!$A$2:$I$1722,9,FALSE),"")</f>
        <v/>
      </c>
      <c r="CA179" s="14" t="str">
        <f>IFERROR(VLOOKUP($BM$1&amp;'Service PJ'!$D177&amp;'Service PJ'!$B177&amp;'Service PJ'!$A177&amp;"*",'EPA_US9RT techs'!$A$2:$I$1722,9,FALSE),"")</f>
        <v/>
      </c>
      <c r="CB179" s="14" t="str">
        <f>IFERROR(VLOOKUP($BM$1&amp;'Service PJ'!$D177&amp;'Service PJ'!$B177&amp;'Service PJ'!$A177&amp;"*",'EPA_US9RT techs'!$A$2:$I$1722,9,FALSE),"")</f>
        <v/>
      </c>
      <c r="CC179" s="14" t="str">
        <f>IFERROR(VLOOKUP($BM$1&amp;'Service PJ'!$D177&amp;'Service PJ'!$B177&amp;'Service PJ'!$A177&amp;"*",'EPA_US9RT techs'!$A$2:$I$1722,9,FALSE),"")</f>
        <v/>
      </c>
      <c r="CD179" s="14" t="str">
        <f>IFERROR(VLOOKUP($BM$1&amp;'Service PJ'!$D177&amp;'Service PJ'!$B177&amp;'Service PJ'!$A177&amp;"*",'EPA_US9RT techs'!$A$2:$I$1722,9,FALSE),"")</f>
        <v/>
      </c>
      <c r="CE179" s="14" t="str">
        <f>IFERROR(VLOOKUP($BM$1&amp;'Service PJ'!$D177&amp;'Service PJ'!$B177&amp;'Service PJ'!$A177&amp;"*",'EPA_US9RT techs'!$A$2:$I$1722,9,FALSE),"")</f>
        <v/>
      </c>
      <c r="CF179" s="14" t="str">
        <f>IFERROR(VLOOKUP($BM$1&amp;'Service PJ'!$D177&amp;'Service PJ'!$B177&amp;'Service PJ'!$A177&amp;"*",'EPA_US9RT techs'!$A$2:$I$1722,9,FALSE),"")</f>
        <v/>
      </c>
      <c r="CG179" s="14" t="str">
        <f>IFERROR(VLOOKUP($BM$1&amp;'Service PJ'!$D177&amp;'Service PJ'!$B177&amp;'Service PJ'!$A177&amp;"*",'EPA_US9RT techs'!$A$2:$I$1722,9,FALSE),"")</f>
        <v/>
      </c>
      <c r="CH179" s="14" t="str">
        <f>IFERROR(VLOOKUP($BM$1&amp;'Service PJ'!$D177&amp;'Service PJ'!$B177&amp;'Service PJ'!$A177&amp;"*",'EPA_US9RT techs'!$A$2:$I$1722,9,FALSE),"")</f>
        <v/>
      </c>
      <c r="CI179" s="14" t="str">
        <f>IFERROR(VLOOKUP($BM$1&amp;'Service PJ'!$D177&amp;'Service PJ'!$B177&amp;'Service PJ'!$A177&amp;"*",'EPA_US9RT techs'!$A$2:$I$1722,9,FALSE),"")</f>
        <v/>
      </c>
      <c r="CJ179" s="14" t="str">
        <f>IFERROR(VLOOKUP($BM$1&amp;'Service PJ'!$D177&amp;'Service PJ'!$B177&amp;'Service PJ'!$A177&amp;"*",'EPA_US9RT techs'!$A$2:$I$1722,9,FALSE),"")</f>
        <v/>
      </c>
      <c r="CK179" s="14" t="str">
        <f>IFERROR(VLOOKUP($BM$1&amp;'Service PJ'!$D177&amp;'Service PJ'!$B177&amp;'Service PJ'!$A177&amp;"*",'EPA_US9RT techs'!$A$2:$I$1722,9,FALSE),"")</f>
        <v/>
      </c>
      <c r="CL179" s="14" t="str">
        <f>IFERROR(VLOOKUP($BM$1&amp;'Service PJ'!$D177&amp;'Service PJ'!$B177&amp;'Service PJ'!$A177&amp;"*",'EPA_US9RT techs'!$A$2:$I$1722,9,FALSE),"")</f>
        <v/>
      </c>
      <c r="CM179" s="14" t="str">
        <f>IFERROR(VLOOKUP($BM$1&amp;'Service PJ'!$D177&amp;'Service PJ'!$B177&amp;'Service PJ'!$A177&amp;"*",'EPA_US9RT techs'!$A$2:$I$1722,9,FALSE),"")</f>
        <v/>
      </c>
      <c r="CN179" s="14" t="str">
        <f>IFERROR(VLOOKUP($BM$1&amp;'Service PJ'!$D177&amp;'Service PJ'!$B177&amp;'Service PJ'!$A177&amp;"*",'EPA_US9RT techs'!$A$2:$I$1722,9,FALSE),"")</f>
        <v/>
      </c>
      <c r="CO179" s="14" t="str">
        <f>IFERROR(VLOOKUP($BM$1&amp;'Service PJ'!$D177&amp;'Service PJ'!$B177&amp;'Service PJ'!$A177&amp;"*",'EPA_US9RT techs'!$A$2:$I$1722,9,FALSE),"")</f>
        <v/>
      </c>
      <c r="CP179" s="14" t="str">
        <f>IFERROR(VLOOKUP($BM$1&amp;'Service PJ'!$D177&amp;'Service PJ'!$B177&amp;'Service PJ'!$A177&amp;"*",'EPA_US9RT techs'!$A$2:$I$1722,9,FALSE),"")</f>
        <v/>
      </c>
      <c r="CQ179" s="14" t="str">
        <f>IFERROR(VLOOKUP($BM$1&amp;'Service PJ'!$D177&amp;'Service PJ'!$B177&amp;'Service PJ'!$A177&amp;"*",'EPA_US9RT techs'!$A$2:$I$1722,9,FALSE),"")</f>
        <v/>
      </c>
      <c r="CS179" t="str">
        <f>IF(SUM(CT179:DJ179)=0,"\I:",'Service PJ'!$D177&amp;"_"&amp;'Service PJ'!$E177&amp;"_"&amp;'Service PJ'!$C177)</f>
        <v>\I:</v>
      </c>
      <c r="CT179" s="2" t="str">
        <f>IFERROR(VLOOKUP($CS$1&amp;'Service PJ'!$D177&amp;'Service PJ'!$B177&amp;'Service PJ'!$A177&amp;"*",'EPA_US9RT techs'!$A$2:$I$1722,9,FALSE),"")</f>
        <v/>
      </c>
      <c r="CU179" s="2" t="str">
        <f>IFERROR(VLOOKUP($CS$1&amp;'Service PJ'!$D177&amp;'Service PJ'!$B177&amp;'Service PJ'!$A177&amp;"*",'EPA_US9RT techs'!$A$2:$I$1722,9,FALSE),"")</f>
        <v/>
      </c>
      <c r="CV179" s="2" t="str">
        <f>IFERROR(VLOOKUP($CS$1&amp;'Service PJ'!$D177&amp;'Service PJ'!$B177&amp;'Service PJ'!$A177&amp;"*",'EPA_US9RT techs'!$A$2:$I$1722,9,FALSE),"")</f>
        <v/>
      </c>
      <c r="CW179" s="2" t="str">
        <f>IFERROR(VLOOKUP($CS$1&amp;'Service PJ'!$D177&amp;'Service PJ'!$B177&amp;'Service PJ'!$A177&amp;"*",'EPA_US9RT techs'!$A$2:$I$1722,9,FALSE),"")</f>
        <v/>
      </c>
      <c r="CX179" s="2" t="str">
        <f>IFERROR(VLOOKUP($CS$1&amp;'Service PJ'!$D177&amp;'Service PJ'!$B177&amp;'Service PJ'!$A177&amp;"*",'EPA_US9RT techs'!$A$2:$I$1722,9,FALSE),"")</f>
        <v/>
      </c>
      <c r="CY179" s="2" t="str">
        <f>IFERROR(VLOOKUP($CS$1&amp;'Service PJ'!$D177&amp;'Service PJ'!$B177&amp;'Service PJ'!$A177&amp;"*",'EPA_US9RT techs'!$A$2:$I$1722,9,FALSE),"")</f>
        <v/>
      </c>
      <c r="CZ179" s="2" t="str">
        <f>IFERROR(VLOOKUP($CS$1&amp;'Service PJ'!$D177&amp;'Service PJ'!$B177&amp;'Service PJ'!$A177&amp;"*",'EPA_US9RT techs'!$A$2:$I$1722,9,FALSE),"")</f>
        <v/>
      </c>
      <c r="DA179" s="2" t="str">
        <f>IFERROR(VLOOKUP($CS$1&amp;'Service PJ'!$D177&amp;'Service PJ'!$B177&amp;'Service PJ'!$A177&amp;"*",'EPA_US9RT techs'!$A$2:$I$1722,9,FALSE),"")</f>
        <v/>
      </c>
      <c r="DB179" s="2" t="str">
        <f>IFERROR(VLOOKUP($CS$1&amp;'Service PJ'!$D177&amp;'Service PJ'!$B177&amp;'Service PJ'!$A177&amp;"*",'EPA_US9RT techs'!$A$2:$I$1722,9,FALSE),"")</f>
        <v/>
      </c>
      <c r="DC179" s="2" t="str">
        <f>IFERROR(VLOOKUP($CS$1&amp;'Service PJ'!$D177&amp;'Service PJ'!$B177&amp;'Service PJ'!$A177&amp;"*",'EPA_US9RT techs'!$A$2:$I$1722,9,FALSE),"")</f>
        <v/>
      </c>
      <c r="DD179" s="2" t="str">
        <f>IFERROR(VLOOKUP($CS$1&amp;'Service PJ'!$D177&amp;'Service PJ'!$B177&amp;'Service PJ'!$A177&amp;"*",'EPA_US9RT techs'!$A$2:$I$1722,9,FALSE),"")</f>
        <v/>
      </c>
      <c r="DE179" s="2" t="str">
        <f>IFERROR(VLOOKUP($CS$1&amp;'Service PJ'!$D177&amp;'Service PJ'!$B177&amp;'Service PJ'!$A177&amp;"*",'EPA_US9RT techs'!$A$2:$I$1722,9,FALSE),"")</f>
        <v/>
      </c>
      <c r="DF179" s="2" t="str">
        <f>IFERROR(VLOOKUP($CS$1&amp;'Service PJ'!$D177&amp;'Service PJ'!$B177&amp;'Service PJ'!$A177&amp;"*",'EPA_US9RT techs'!$A$2:$I$1722,9,FALSE),"")</f>
        <v/>
      </c>
      <c r="DG179" s="2" t="str">
        <f>IFERROR(VLOOKUP($CS$1&amp;'Service PJ'!$D177&amp;'Service PJ'!$B177&amp;'Service PJ'!$A177&amp;"*",'EPA_US9RT techs'!$A$2:$I$1722,9,FALSE),"")</f>
        <v/>
      </c>
      <c r="DH179" s="2" t="str">
        <f>IFERROR(VLOOKUP($CS$1&amp;'Service PJ'!$D177&amp;'Service PJ'!$B177&amp;'Service PJ'!$A177&amp;"*",'EPA_US9RT techs'!$A$2:$I$1722,9,FALSE),"")</f>
        <v/>
      </c>
      <c r="DI179" s="2" t="str">
        <f>IFERROR(VLOOKUP($CS$1&amp;'Service PJ'!$D177&amp;'Service PJ'!$B177&amp;'Service PJ'!$A177&amp;"*",'EPA_US9RT techs'!$A$2:$I$1722,9,FALSE),"")</f>
        <v/>
      </c>
      <c r="DJ179" s="2" t="str">
        <f>IFERROR(VLOOKUP($CS$1&amp;'Service PJ'!$D177&amp;'Service PJ'!$B177&amp;'Service PJ'!$A177&amp;"*",'EPA_US9RT techs'!$A$2:$I$1722,9,FALSE),"")</f>
        <v/>
      </c>
      <c r="DK179" s="2" t="str">
        <f>IFERROR(VLOOKUP($CS$1&amp;'Service PJ'!$D177&amp;'Service PJ'!$B177&amp;'Service PJ'!$A177&amp;"*",'EPA_US9RT techs'!$A$2:$I$1722,9,FALSE),"")</f>
        <v/>
      </c>
      <c r="DL179" s="2" t="str">
        <f>IFERROR(VLOOKUP($CS$1&amp;'Service PJ'!$D177&amp;'Service PJ'!$B177&amp;'Service PJ'!$A177&amp;"*",'EPA_US9RT techs'!$A$2:$I$1722,9,FALSE),"")</f>
        <v/>
      </c>
      <c r="DM179" s="2" t="str">
        <f>IFERROR(VLOOKUP($CS$1&amp;'Service PJ'!$D177&amp;'Service PJ'!$B177&amp;'Service PJ'!$A177&amp;"*",'EPA_US9RT techs'!$A$2:$I$1722,9,FALSE),"")</f>
        <v/>
      </c>
      <c r="DN179" s="2" t="str">
        <f>IFERROR(VLOOKUP($CS$1&amp;'Service PJ'!$D177&amp;'Service PJ'!$B177&amp;'Service PJ'!$A177&amp;"*",'EPA_US9RT techs'!$A$2:$I$1722,9,FALSE),"")</f>
        <v/>
      </c>
      <c r="DO179" s="2" t="str">
        <f>IFERROR(VLOOKUP($CS$1&amp;'Service PJ'!$D177&amp;'Service PJ'!$B177&amp;'Service PJ'!$A177&amp;"*",'EPA_US9RT techs'!$A$2:$I$1722,9,FALSE),"")</f>
        <v/>
      </c>
      <c r="DP179" s="2" t="str">
        <f>IFERROR(VLOOKUP($CS$1&amp;'Service PJ'!$D177&amp;'Service PJ'!$B177&amp;'Service PJ'!$A177&amp;"*",'EPA_US9RT techs'!$A$2:$I$1722,9,FALSE),"")</f>
        <v/>
      </c>
      <c r="DQ179" s="2" t="str">
        <f>IFERROR(VLOOKUP($CS$1&amp;'Service PJ'!$D177&amp;'Service PJ'!$B177&amp;'Service PJ'!$A177&amp;"*",'EPA_US9RT techs'!$A$2:$I$1722,9,FALSE),"")</f>
        <v/>
      </c>
      <c r="DR179" s="2" t="str">
        <f>IFERROR(VLOOKUP($CS$1&amp;'Service PJ'!$D177&amp;'Service PJ'!$B177&amp;'Service PJ'!$A177&amp;"*",'EPA_US9RT techs'!$A$2:$I$1722,9,FALSE),"")</f>
        <v/>
      </c>
      <c r="DS179" s="2" t="str">
        <f>IFERROR(VLOOKUP($CS$1&amp;'Service PJ'!$D177&amp;'Service PJ'!$B177&amp;'Service PJ'!$A177&amp;"*",'EPA_US9RT techs'!$A$2:$I$1722,9,FALSE),"")</f>
        <v/>
      </c>
      <c r="DT179" s="2" t="str">
        <f>IFERROR(VLOOKUP($CS$1&amp;'Service PJ'!$D177&amp;'Service PJ'!$B177&amp;'Service PJ'!$A177&amp;"*",'EPA_US9RT techs'!$A$2:$I$1722,9,FALSE),"")</f>
        <v/>
      </c>
      <c r="DU179" s="2" t="str">
        <f>IFERROR(VLOOKUP($CS$1&amp;'Service PJ'!$D177&amp;'Service PJ'!$B177&amp;'Service PJ'!$A177&amp;"*",'EPA_US9RT techs'!$A$2:$I$1722,9,FALSE),"")</f>
        <v/>
      </c>
      <c r="DV179" s="2" t="str">
        <f>IFERROR(VLOOKUP($CS$1&amp;'Service PJ'!$D177&amp;'Service PJ'!$B177&amp;'Service PJ'!$A177&amp;"*",'EPA_US9RT techs'!$A$2:$I$1722,9,FALSE),"")</f>
        <v/>
      </c>
      <c r="DW179" s="2" t="str">
        <f>IFERROR(VLOOKUP($CS$1&amp;'Service PJ'!$D177&amp;'Service PJ'!$B177&amp;'Service PJ'!$A177&amp;"*",'EPA_US9RT techs'!$A$2:$I$1722,9,FALSE),"")</f>
        <v/>
      </c>
    </row>
    <row r="180" spans="1:127" x14ac:dyDescent="0.45">
      <c r="A180" t="str">
        <f>IF(SUM(B180:R180)=0,"\I:",'Service PJ'!$D178&amp;"_"&amp;'Service PJ'!$E178&amp;"_"&amp;'Service PJ'!$C178)</f>
        <v>\I:</v>
      </c>
      <c r="B180" s="14" t="str">
        <f>IFERROR(VLOOKUP($A$1&amp;'Service PJ'!$D178&amp;'Service PJ'!$B178&amp;'Service PJ'!$A178&amp;"*",'EPA_US9RT techs'!$A$2:$I$1722,9,FALSE),"")</f>
        <v/>
      </c>
      <c r="C180" s="14" t="str">
        <f>IFERROR(VLOOKUP($A$1&amp;'Service PJ'!$D178&amp;'Service PJ'!$B178&amp;'Service PJ'!$A178&amp;"*",'EPA_US9RT techs'!$A$2:$I$1722,9,FALSE),"")</f>
        <v/>
      </c>
      <c r="D180" s="14" t="str">
        <f>IFERROR(VLOOKUP($A$1&amp;'Service PJ'!$D178&amp;'Service PJ'!$B178&amp;'Service PJ'!$A178&amp;"*",'EPA_US9RT techs'!$A$2:$I$1722,9,FALSE),"")</f>
        <v/>
      </c>
      <c r="E180" s="14" t="str">
        <f>IFERROR(VLOOKUP($A$1&amp;'Service PJ'!$D178&amp;'Service PJ'!$B178&amp;'Service PJ'!$A178&amp;"*",'EPA_US9RT techs'!$A$2:$I$1722,9,FALSE),"")</f>
        <v/>
      </c>
      <c r="F180" s="14" t="str">
        <f>IFERROR(VLOOKUP($A$1&amp;'Service PJ'!$D178&amp;'Service PJ'!$B178&amp;'Service PJ'!$A178&amp;"*",'EPA_US9RT techs'!$A$2:$I$1722,9,FALSE),"")</f>
        <v/>
      </c>
      <c r="G180" s="14" t="str">
        <f>IFERROR(VLOOKUP($A$1&amp;'Service PJ'!$D178&amp;'Service PJ'!$B178&amp;'Service PJ'!$A178&amp;"*",'EPA_US9RT techs'!$A$2:$I$1722,9,FALSE),"")</f>
        <v/>
      </c>
      <c r="H180" s="14" t="str">
        <f>IFERROR(VLOOKUP($A$1&amp;'Service PJ'!$D178&amp;'Service PJ'!$B178&amp;'Service PJ'!$A178&amp;"*",'EPA_US9RT techs'!$A$2:$I$1722,9,FALSE),"")</f>
        <v/>
      </c>
      <c r="I180" s="14" t="str">
        <f>IFERROR(VLOOKUP($A$1&amp;'Service PJ'!$D178&amp;'Service PJ'!$B178&amp;'Service PJ'!$A178&amp;"*",'EPA_US9RT techs'!$A$2:$I$1722,9,FALSE),"")</f>
        <v/>
      </c>
      <c r="J180" s="14" t="str">
        <f>IFERROR(VLOOKUP($A$1&amp;'Service PJ'!$D178&amp;'Service PJ'!$B178&amp;'Service PJ'!$A178&amp;"*",'EPA_US9RT techs'!$A$2:$I$1722,9,FALSE),"")</f>
        <v/>
      </c>
      <c r="K180" s="14" t="str">
        <f>IFERROR(VLOOKUP($A$1&amp;'Service PJ'!$D178&amp;'Service PJ'!$B178&amp;'Service PJ'!$A178&amp;"*",'EPA_US9RT techs'!$A$2:$I$1722,9,FALSE),"")</f>
        <v/>
      </c>
      <c r="L180" s="14" t="str">
        <f>IFERROR(VLOOKUP($A$1&amp;'Service PJ'!$D178&amp;'Service PJ'!$B178&amp;'Service PJ'!$A178&amp;"*",'EPA_US9RT techs'!$A$2:$I$1722,9,FALSE),"")</f>
        <v/>
      </c>
      <c r="M180" s="14" t="str">
        <f>IFERROR(VLOOKUP($A$1&amp;'Service PJ'!$D178&amp;'Service PJ'!$B178&amp;'Service PJ'!$A178&amp;"*",'EPA_US9RT techs'!$A$2:$I$1722,9,FALSE),"")</f>
        <v/>
      </c>
      <c r="N180" s="14" t="str">
        <f>IFERROR(VLOOKUP($A$1&amp;'Service PJ'!$D178&amp;'Service PJ'!$B178&amp;'Service PJ'!$A178&amp;"*",'EPA_US9RT techs'!$A$2:$I$1722,9,FALSE),"")</f>
        <v/>
      </c>
      <c r="O180" s="14" t="str">
        <f>IFERROR(VLOOKUP($A$1&amp;'Service PJ'!$D178&amp;'Service PJ'!$B178&amp;'Service PJ'!$A178&amp;"*",'EPA_US9RT techs'!$A$2:$I$1722,9,FALSE),"")</f>
        <v/>
      </c>
      <c r="P180" s="14" t="str">
        <f>IFERROR(VLOOKUP($A$1&amp;'Service PJ'!$D178&amp;'Service PJ'!$B178&amp;'Service PJ'!$A178&amp;"*",'EPA_US9RT techs'!$A$2:$I$1722,9,FALSE),"")</f>
        <v/>
      </c>
      <c r="Q180" s="14" t="str">
        <f>IFERROR(VLOOKUP($A$1&amp;'Service PJ'!$D178&amp;'Service PJ'!$B178&amp;'Service PJ'!$A178&amp;"*",'EPA_US9RT techs'!$A$2:$I$1722,9,FALSE),"")</f>
        <v/>
      </c>
      <c r="R180" s="14" t="str">
        <f>IFERROR(VLOOKUP($A$1&amp;'Service PJ'!$D178&amp;'Service PJ'!$B178&amp;'Service PJ'!$A178&amp;"*",'EPA_US9RT techs'!$A$2:$I$1722,9,FALSE),"")</f>
        <v/>
      </c>
      <c r="S180" s="14" t="str">
        <f>IFERROR(VLOOKUP($A$1&amp;'Service PJ'!$D178&amp;'Service PJ'!$B178&amp;'Service PJ'!$A178&amp;"*",'EPA_US9RT techs'!$A$2:$I$1722,9,FALSE),"")</f>
        <v/>
      </c>
      <c r="T180" s="14" t="str">
        <f>IFERROR(VLOOKUP($A$1&amp;'Service PJ'!$D178&amp;'Service PJ'!$B178&amp;'Service PJ'!$A178&amp;"*",'EPA_US9RT techs'!$A$2:$I$1722,9,FALSE),"")</f>
        <v/>
      </c>
      <c r="U180" s="14" t="str">
        <f>IFERROR(VLOOKUP($A$1&amp;'Service PJ'!$D178&amp;'Service PJ'!$B178&amp;'Service PJ'!$A178&amp;"*",'EPA_US9RT techs'!$A$2:$I$1722,9,FALSE),"")</f>
        <v/>
      </c>
      <c r="V180" s="14" t="str">
        <f>IFERROR(VLOOKUP($A$1&amp;'Service PJ'!$D178&amp;'Service PJ'!$B178&amp;'Service PJ'!$A178&amp;"*",'EPA_US9RT techs'!$A$2:$I$1722,9,FALSE),"")</f>
        <v/>
      </c>
      <c r="W180" s="14" t="str">
        <f>IFERROR(VLOOKUP($A$1&amp;'Service PJ'!$D178&amp;'Service PJ'!$B178&amp;'Service PJ'!$A178&amp;"*",'EPA_US9RT techs'!$A$2:$I$1722,9,FALSE),"")</f>
        <v/>
      </c>
      <c r="X180" s="14" t="str">
        <f>IFERROR(VLOOKUP($A$1&amp;'Service PJ'!$D178&amp;'Service PJ'!$B178&amp;'Service PJ'!$A178&amp;"*",'EPA_US9RT techs'!$A$2:$I$1722,9,FALSE),"")</f>
        <v/>
      </c>
      <c r="Y180" s="14" t="str">
        <f>IFERROR(VLOOKUP($A$1&amp;'Service PJ'!$D178&amp;'Service PJ'!$B178&amp;'Service PJ'!$A178&amp;"*",'EPA_US9RT techs'!$A$2:$I$1722,9,FALSE),"")</f>
        <v/>
      </c>
      <c r="Z180" s="14" t="str">
        <f>IFERROR(VLOOKUP($A$1&amp;'Service PJ'!$D178&amp;'Service PJ'!$B178&amp;'Service PJ'!$A178&amp;"*",'EPA_US9RT techs'!$A$2:$I$1722,9,FALSE),"")</f>
        <v/>
      </c>
      <c r="AA180" s="14" t="str">
        <f>IFERROR(VLOOKUP($A$1&amp;'Service PJ'!$D178&amp;'Service PJ'!$B178&amp;'Service PJ'!$A178&amp;"*",'EPA_US9RT techs'!$A$2:$I$1722,9,FALSE),"")</f>
        <v/>
      </c>
      <c r="AB180" s="14" t="str">
        <f>IFERROR(VLOOKUP($A$1&amp;'Service PJ'!$D178&amp;'Service PJ'!$B178&amp;'Service PJ'!$A178&amp;"*",'EPA_US9RT techs'!$A$2:$I$1722,9,FALSE),"")</f>
        <v/>
      </c>
      <c r="AC180" s="14" t="str">
        <f>IFERROR(VLOOKUP($A$1&amp;'Service PJ'!$D178&amp;'Service PJ'!$B178&amp;'Service PJ'!$A178&amp;"*",'EPA_US9RT techs'!$A$2:$I$1722,9,FALSE),"")</f>
        <v/>
      </c>
      <c r="AD180" s="14" t="str">
        <f>IFERROR(VLOOKUP($A$1&amp;'Service PJ'!$D178&amp;'Service PJ'!$B178&amp;'Service PJ'!$A178&amp;"*",'EPA_US9RT techs'!$A$2:$I$1722,9,FALSE),"")</f>
        <v/>
      </c>
      <c r="AE180" s="14" t="str">
        <f>IFERROR(VLOOKUP($A$1&amp;'Service PJ'!$D178&amp;'Service PJ'!$B178&amp;'Service PJ'!$A178&amp;"*",'EPA_US9RT techs'!$A$2:$I$1722,9,FALSE),"")</f>
        <v/>
      </c>
      <c r="AG180" t="str">
        <f>IF(SUM(AH180:AX180)=0,"\I:",'Service PJ'!$D178&amp;"_"&amp;'Service PJ'!$E178&amp;"_"&amp;'Service PJ'!$C178)</f>
        <v>\I:</v>
      </c>
      <c r="AH180" s="14" t="str">
        <f>IFERROR(VLOOKUP($AG$1&amp;'Service PJ'!$D178&amp;'Service PJ'!$B178&amp;'Service PJ'!$A178&amp;"*",'EPA_US9RT techs'!$A$2:$I$1722,9,FALSE),"")</f>
        <v/>
      </c>
      <c r="AI180" s="14" t="str">
        <f>IFERROR(VLOOKUP($AG$1&amp;'Service PJ'!$D178&amp;'Service PJ'!$B178&amp;'Service PJ'!$A178&amp;"*",'EPA_US9RT techs'!$A$2:$I$1722,9,FALSE),"")</f>
        <v/>
      </c>
      <c r="AJ180" s="14" t="str">
        <f>IFERROR(VLOOKUP($AG$1&amp;'Service PJ'!$D178&amp;'Service PJ'!$B178&amp;'Service PJ'!$A178&amp;"*",'EPA_US9RT techs'!$A$2:$I$1722,9,FALSE),"")</f>
        <v/>
      </c>
      <c r="AK180" s="14" t="str">
        <f>IFERROR(VLOOKUP($AG$1&amp;'Service PJ'!$D178&amp;'Service PJ'!$B178&amp;'Service PJ'!$A178&amp;"*",'EPA_US9RT techs'!$A$2:$I$1722,9,FALSE),"")</f>
        <v/>
      </c>
      <c r="AL180" s="14" t="str">
        <f>IFERROR(VLOOKUP($AG$1&amp;'Service PJ'!$D178&amp;'Service PJ'!$B178&amp;'Service PJ'!$A178&amp;"*",'EPA_US9RT techs'!$A$2:$I$1722,9,FALSE),"")</f>
        <v/>
      </c>
      <c r="AM180" s="14" t="str">
        <f>IFERROR(VLOOKUP($AG$1&amp;'Service PJ'!$D178&amp;'Service PJ'!$B178&amp;'Service PJ'!$A178&amp;"*",'EPA_US9RT techs'!$A$2:$I$1722,9,FALSE),"")</f>
        <v/>
      </c>
      <c r="AN180" s="14" t="str">
        <f>IFERROR(VLOOKUP($AG$1&amp;'Service PJ'!$D178&amp;'Service PJ'!$B178&amp;'Service PJ'!$A178&amp;"*",'EPA_US9RT techs'!$A$2:$I$1722,9,FALSE),"")</f>
        <v/>
      </c>
      <c r="AO180" s="14" t="str">
        <f>IFERROR(VLOOKUP($AG$1&amp;'Service PJ'!$D178&amp;'Service PJ'!$B178&amp;'Service PJ'!$A178&amp;"*",'EPA_US9RT techs'!$A$2:$I$1722,9,FALSE),"")</f>
        <v/>
      </c>
      <c r="AP180" s="14" t="str">
        <f>IFERROR(VLOOKUP($AG$1&amp;'Service PJ'!$D178&amp;'Service PJ'!$B178&amp;'Service PJ'!$A178&amp;"*",'EPA_US9RT techs'!$A$2:$I$1722,9,FALSE),"")</f>
        <v/>
      </c>
      <c r="AQ180" s="14" t="str">
        <f>IFERROR(VLOOKUP($AG$1&amp;'Service PJ'!$D178&amp;'Service PJ'!$B178&amp;'Service PJ'!$A178&amp;"*",'EPA_US9RT techs'!$A$2:$I$1722,9,FALSE),"")</f>
        <v/>
      </c>
      <c r="AR180" s="14" t="str">
        <f>IFERROR(VLOOKUP($AG$1&amp;'Service PJ'!$D178&amp;'Service PJ'!$B178&amp;'Service PJ'!$A178&amp;"*",'EPA_US9RT techs'!$A$2:$I$1722,9,FALSE),"")</f>
        <v/>
      </c>
      <c r="AS180" s="14" t="str">
        <f>IFERROR(VLOOKUP($AG$1&amp;'Service PJ'!$D178&amp;'Service PJ'!$B178&amp;'Service PJ'!$A178&amp;"*",'EPA_US9RT techs'!$A$2:$I$1722,9,FALSE),"")</f>
        <v/>
      </c>
      <c r="AT180" s="14" t="str">
        <f>IFERROR(VLOOKUP($AG$1&amp;'Service PJ'!$D178&amp;'Service PJ'!$B178&amp;'Service PJ'!$A178&amp;"*",'EPA_US9RT techs'!$A$2:$I$1722,9,FALSE),"")</f>
        <v/>
      </c>
      <c r="AU180" s="14" t="str">
        <f>IFERROR(VLOOKUP($AG$1&amp;'Service PJ'!$D178&amp;'Service PJ'!$B178&amp;'Service PJ'!$A178&amp;"*",'EPA_US9RT techs'!$A$2:$I$1722,9,FALSE),"")</f>
        <v/>
      </c>
      <c r="AV180" s="14" t="str">
        <f>IFERROR(VLOOKUP($AG$1&amp;'Service PJ'!$D178&amp;'Service PJ'!$B178&amp;'Service PJ'!$A178&amp;"*",'EPA_US9RT techs'!$A$2:$I$1722,9,FALSE),"")</f>
        <v/>
      </c>
      <c r="AW180" s="14" t="str">
        <f>IFERROR(VLOOKUP($AG$1&amp;'Service PJ'!$D178&amp;'Service PJ'!$B178&amp;'Service PJ'!$A178&amp;"*",'EPA_US9RT techs'!$A$2:$I$1722,9,FALSE),"")</f>
        <v/>
      </c>
      <c r="AX180" s="14" t="str">
        <f>IFERROR(VLOOKUP($AG$1&amp;'Service PJ'!$D178&amp;'Service PJ'!$B178&amp;'Service PJ'!$A178&amp;"*",'EPA_US9RT techs'!$A$2:$I$1722,9,FALSE),"")</f>
        <v/>
      </c>
      <c r="AY180" s="14" t="str">
        <f>IFERROR(VLOOKUP($AG$1&amp;'Service PJ'!$D178&amp;'Service PJ'!$B178&amp;'Service PJ'!$A178&amp;"*",'EPA_US9RT techs'!$A$2:$I$1722,9,FALSE),"")</f>
        <v/>
      </c>
      <c r="AZ180" s="14" t="str">
        <f>IFERROR(VLOOKUP($AG$1&amp;'Service PJ'!$D178&amp;'Service PJ'!$B178&amp;'Service PJ'!$A178&amp;"*",'EPA_US9RT techs'!$A$2:$I$1722,9,FALSE),"")</f>
        <v/>
      </c>
      <c r="BA180" s="14" t="str">
        <f>IFERROR(VLOOKUP($AG$1&amp;'Service PJ'!$D178&amp;'Service PJ'!$B178&amp;'Service PJ'!$A178&amp;"*",'EPA_US9RT techs'!$A$2:$I$1722,9,FALSE),"")</f>
        <v/>
      </c>
      <c r="BB180" s="14" t="str">
        <f>IFERROR(VLOOKUP($AG$1&amp;'Service PJ'!$D178&amp;'Service PJ'!$B178&amp;'Service PJ'!$A178&amp;"*",'EPA_US9RT techs'!$A$2:$I$1722,9,FALSE),"")</f>
        <v/>
      </c>
      <c r="BC180" s="14" t="str">
        <f>IFERROR(VLOOKUP($AG$1&amp;'Service PJ'!$D178&amp;'Service PJ'!$B178&amp;'Service PJ'!$A178&amp;"*",'EPA_US9RT techs'!$A$2:$I$1722,9,FALSE),"")</f>
        <v/>
      </c>
      <c r="BD180" s="14" t="str">
        <f>IFERROR(VLOOKUP($AG$1&amp;'Service PJ'!$D178&amp;'Service PJ'!$B178&amp;'Service PJ'!$A178&amp;"*",'EPA_US9RT techs'!$A$2:$I$1722,9,FALSE),"")</f>
        <v/>
      </c>
      <c r="BE180" s="14" t="str">
        <f>IFERROR(VLOOKUP($AG$1&amp;'Service PJ'!$D178&amp;'Service PJ'!$B178&amp;'Service PJ'!$A178&amp;"*",'EPA_US9RT techs'!$A$2:$I$1722,9,FALSE),"")</f>
        <v/>
      </c>
      <c r="BF180" s="14" t="str">
        <f>IFERROR(VLOOKUP($AG$1&amp;'Service PJ'!$D178&amp;'Service PJ'!$B178&amp;'Service PJ'!$A178&amp;"*",'EPA_US9RT techs'!$A$2:$I$1722,9,FALSE),"")</f>
        <v/>
      </c>
      <c r="BG180" s="14" t="str">
        <f>IFERROR(VLOOKUP($AG$1&amp;'Service PJ'!$D178&amp;'Service PJ'!$B178&amp;'Service PJ'!$A178&amp;"*",'EPA_US9RT techs'!$A$2:$I$1722,9,FALSE),"")</f>
        <v/>
      </c>
      <c r="BH180" s="14" t="str">
        <f>IFERROR(VLOOKUP($AG$1&amp;'Service PJ'!$D178&amp;'Service PJ'!$B178&amp;'Service PJ'!$A178&amp;"*",'EPA_US9RT techs'!$A$2:$I$1722,9,FALSE),"")</f>
        <v/>
      </c>
      <c r="BI180" s="14" t="str">
        <f>IFERROR(VLOOKUP($AG$1&amp;'Service PJ'!$D178&amp;'Service PJ'!$B178&amp;'Service PJ'!$A178&amp;"*",'EPA_US9RT techs'!$A$2:$I$1722,9,FALSE),"")</f>
        <v/>
      </c>
      <c r="BJ180" s="14" t="str">
        <f>IFERROR(VLOOKUP($AG$1&amp;'Service PJ'!$D178&amp;'Service PJ'!$B178&amp;'Service PJ'!$A178&amp;"*",'EPA_US9RT techs'!$A$2:$I$1722,9,FALSE),"")</f>
        <v/>
      </c>
      <c r="BK180" s="14" t="str">
        <f>IFERROR(VLOOKUP($AG$1&amp;'Service PJ'!$D178&amp;'Service PJ'!$B178&amp;'Service PJ'!$A178&amp;"*",'EPA_US9RT techs'!$A$2:$I$1722,9,FALSE),"")</f>
        <v/>
      </c>
      <c r="BM180" t="str">
        <f>IF(SUM(BN180:CD180)=0,"\I:",'Service PJ'!$D178&amp;"_"&amp;'Service PJ'!$E178&amp;"_"&amp;'Service PJ'!$C178)</f>
        <v>\I:</v>
      </c>
      <c r="BN180" s="14" t="str">
        <f>IFERROR(VLOOKUP($BM$1&amp;'Service PJ'!$D178&amp;'Service PJ'!$B178&amp;'Service PJ'!$A178&amp;"*",'EPA_US9RT techs'!$A$2:$I$1722,9,FALSE),"")</f>
        <v/>
      </c>
      <c r="BO180" s="14" t="str">
        <f>IFERROR(VLOOKUP($BM$1&amp;'Service PJ'!$D178&amp;'Service PJ'!$B178&amp;'Service PJ'!$A178&amp;"*",'EPA_US9RT techs'!$A$2:$I$1722,9,FALSE),"")</f>
        <v/>
      </c>
      <c r="BP180" s="14" t="str">
        <f>IFERROR(VLOOKUP($BM$1&amp;'Service PJ'!$D178&amp;'Service PJ'!$B178&amp;'Service PJ'!$A178&amp;"*",'EPA_US9RT techs'!$A$2:$I$1722,9,FALSE),"")</f>
        <v/>
      </c>
      <c r="BQ180" s="14" t="str">
        <f>IFERROR(VLOOKUP($BM$1&amp;'Service PJ'!$D178&amp;'Service PJ'!$B178&amp;'Service PJ'!$A178&amp;"*",'EPA_US9RT techs'!$A$2:$I$1722,9,FALSE),"")</f>
        <v/>
      </c>
      <c r="BR180" s="14" t="str">
        <f>IFERROR(VLOOKUP($BM$1&amp;'Service PJ'!$D178&amp;'Service PJ'!$B178&amp;'Service PJ'!$A178&amp;"*",'EPA_US9RT techs'!$A$2:$I$1722,9,FALSE),"")</f>
        <v/>
      </c>
      <c r="BS180" s="14" t="str">
        <f>IFERROR(VLOOKUP($BM$1&amp;'Service PJ'!$D178&amp;'Service PJ'!$B178&amp;'Service PJ'!$A178&amp;"*",'EPA_US9RT techs'!$A$2:$I$1722,9,FALSE),"")</f>
        <v/>
      </c>
      <c r="BT180" s="14" t="str">
        <f>IFERROR(VLOOKUP($BM$1&amp;'Service PJ'!$D178&amp;'Service PJ'!$B178&amp;'Service PJ'!$A178&amp;"*",'EPA_US9RT techs'!$A$2:$I$1722,9,FALSE),"")</f>
        <v/>
      </c>
      <c r="BU180" s="14" t="str">
        <f>IFERROR(VLOOKUP($BM$1&amp;'Service PJ'!$D178&amp;'Service PJ'!$B178&amp;'Service PJ'!$A178&amp;"*",'EPA_US9RT techs'!$A$2:$I$1722,9,FALSE),"")</f>
        <v/>
      </c>
      <c r="BV180" s="14" t="str">
        <f>IFERROR(VLOOKUP($BM$1&amp;'Service PJ'!$D178&amp;'Service PJ'!$B178&amp;'Service PJ'!$A178&amp;"*",'EPA_US9RT techs'!$A$2:$I$1722,9,FALSE),"")</f>
        <v/>
      </c>
      <c r="BW180" s="14" t="str">
        <f>IFERROR(VLOOKUP($BM$1&amp;'Service PJ'!$D178&amp;'Service PJ'!$B178&amp;'Service PJ'!$A178&amp;"*",'EPA_US9RT techs'!$A$2:$I$1722,9,FALSE),"")</f>
        <v/>
      </c>
      <c r="BX180" s="14" t="str">
        <f>IFERROR(VLOOKUP($BM$1&amp;'Service PJ'!$D178&amp;'Service PJ'!$B178&amp;'Service PJ'!$A178&amp;"*",'EPA_US9RT techs'!$A$2:$I$1722,9,FALSE),"")</f>
        <v/>
      </c>
      <c r="BY180" s="14" t="str">
        <f>IFERROR(VLOOKUP($BM$1&amp;'Service PJ'!$D178&amp;'Service PJ'!$B178&amp;'Service PJ'!$A178&amp;"*",'EPA_US9RT techs'!$A$2:$I$1722,9,FALSE),"")</f>
        <v/>
      </c>
      <c r="BZ180" s="14" t="str">
        <f>IFERROR(VLOOKUP($BM$1&amp;'Service PJ'!$D178&amp;'Service PJ'!$B178&amp;'Service PJ'!$A178&amp;"*",'EPA_US9RT techs'!$A$2:$I$1722,9,FALSE),"")</f>
        <v/>
      </c>
      <c r="CA180" s="14" t="str">
        <f>IFERROR(VLOOKUP($BM$1&amp;'Service PJ'!$D178&amp;'Service PJ'!$B178&amp;'Service PJ'!$A178&amp;"*",'EPA_US9RT techs'!$A$2:$I$1722,9,FALSE),"")</f>
        <v/>
      </c>
      <c r="CB180" s="14" t="str">
        <f>IFERROR(VLOOKUP($BM$1&amp;'Service PJ'!$D178&amp;'Service PJ'!$B178&amp;'Service PJ'!$A178&amp;"*",'EPA_US9RT techs'!$A$2:$I$1722,9,FALSE),"")</f>
        <v/>
      </c>
      <c r="CC180" s="14" t="str">
        <f>IFERROR(VLOOKUP($BM$1&amp;'Service PJ'!$D178&amp;'Service PJ'!$B178&amp;'Service PJ'!$A178&amp;"*",'EPA_US9RT techs'!$A$2:$I$1722,9,FALSE),"")</f>
        <v/>
      </c>
      <c r="CD180" s="14" t="str">
        <f>IFERROR(VLOOKUP($BM$1&amp;'Service PJ'!$D178&amp;'Service PJ'!$B178&amp;'Service PJ'!$A178&amp;"*",'EPA_US9RT techs'!$A$2:$I$1722,9,FALSE),"")</f>
        <v/>
      </c>
      <c r="CE180" s="14" t="str">
        <f>IFERROR(VLOOKUP($BM$1&amp;'Service PJ'!$D178&amp;'Service PJ'!$B178&amp;'Service PJ'!$A178&amp;"*",'EPA_US9RT techs'!$A$2:$I$1722,9,FALSE),"")</f>
        <v/>
      </c>
      <c r="CF180" s="14" t="str">
        <f>IFERROR(VLOOKUP($BM$1&amp;'Service PJ'!$D178&amp;'Service PJ'!$B178&amp;'Service PJ'!$A178&amp;"*",'EPA_US9RT techs'!$A$2:$I$1722,9,FALSE),"")</f>
        <v/>
      </c>
      <c r="CG180" s="14" t="str">
        <f>IFERROR(VLOOKUP($BM$1&amp;'Service PJ'!$D178&amp;'Service PJ'!$B178&amp;'Service PJ'!$A178&amp;"*",'EPA_US9RT techs'!$A$2:$I$1722,9,FALSE),"")</f>
        <v/>
      </c>
      <c r="CH180" s="14" t="str">
        <f>IFERROR(VLOOKUP($BM$1&amp;'Service PJ'!$D178&amp;'Service PJ'!$B178&amp;'Service PJ'!$A178&amp;"*",'EPA_US9RT techs'!$A$2:$I$1722,9,FALSE),"")</f>
        <v/>
      </c>
      <c r="CI180" s="14" t="str">
        <f>IFERROR(VLOOKUP($BM$1&amp;'Service PJ'!$D178&amp;'Service PJ'!$B178&amp;'Service PJ'!$A178&amp;"*",'EPA_US9RT techs'!$A$2:$I$1722,9,FALSE),"")</f>
        <v/>
      </c>
      <c r="CJ180" s="14" t="str">
        <f>IFERROR(VLOOKUP($BM$1&amp;'Service PJ'!$D178&amp;'Service PJ'!$B178&amp;'Service PJ'!$A178&amp;"*",'EPA_US9RT techs'!$A$2:$I$1722,9,FALSE),"")</f>
        <v/>
      </c>
      <c r="CK180" s="14" t="str">
        <f>IFERROR(VLOOKUP($BM$1&amp;'Service PJ'!$D178&amp;'Service PJ'!$B178&amp;'Service PJ'!$A178&amp;"*",'EPA_US9RT techs'!$A$2:$I$1722,9,FALSE),"")</f>
        <v/>
      </c>
      <c r="CL180" s="14" t="str">
        <f>IFERROR(VLOOKUP($BM$1&amp;'Service PJ'!$D178&amp;'Service PJ'!$B178&amp;'Service PJ'!$A178&amp;"*",'EPA_US9RT techs'!$A$2:$I$1722,9,FALSE),"")</f>
        <v/>
      </c>
      <c r="CM180" s="14" t="str">
        <f>IFERROR(VLOOKUP($BM$1&amp;'Service PJ'!$D178&amp;'Service PJ'!$B178&amp;'Service PJ'!$A178&amp;"*",'EPA_US9RT techs'!$A$2:$I$1722,9,FALSE),"")</f>
        <v/>
      </c>
      <c r="CN180" s="14" t="str">
        <f>IFERROR(VLOOKUP($BM$1&amp;'Service PJ'!$D178&amp;'Service PJ'!$B178&amp;'Service PJ'!$A178&amp;"*",'EPA_US9RT techs'!$A$2:$I$1722,9,FALSE),"")</f>
        <v/>
      </c>
      <c r="CO180" s="14" t="str">
        <f>IFERROR(VLOOKUP($BM$1&amp;'Service PJ'!$D178&amp;'Service PJ'!$B178&amp;'Service PJ'!$A178&amp;"*",'EPA_US9RT techs'!$A$2:$I$1722,9,FALSE),"")</f>
        <v/>
      </c>
      <c r="CP180" s="14" t="str">
        <f>IFERROR(VLOOKUP($BM$1&amp;'Service PJ'!$D178&amp;'Service PJ'!$B178&amp;'Service PJ'!$A178&amp;"*",'EPA_US9RT techs'!$A$2:$I$1722,9,FALSE),"")</f>
        <v/>
      </c>
      <c r="CQ180" s="14" t="str">
        <f>IFERROR(VLOOKUP($BM$1&amp;'Service PJ'!$D178&amp;'Service PJ'!$B178&amp;'Service PJ'!$A178&amp;"*",'EPA_US9RT techs'!$A$2:$I$1722,9,FALSE),"")</f>
        <v/>
      </c>
      <c r="CS180" t="str">
        <f>IF(SUM(CT180:DJ180)=0,"\I:",'Service PJ'!$D178&amp;"_"&amp;'Service PJ'!$E178&amp;"_"&amp;'Service PJ'!$C178)</f>
        <v>\I:</v>
      </c>
      <c r="CT180" s="2" t="str">
        <f>IFERROR(VLOOKUP($CS$1&amp;'Service PJ'!$D178&amp;'Service PJ'!$B178&amp;'Service PJ'!$A178&amp;"*",'EPA_US9RT techs'!$A$2:$I$1722,9,FALSE),"")</f>
        <v/>
      </c>
      <c r="CU180" s="2" t="str">
        <f>IFERROR(VLOOKUP($CS$1&amp;'Service PJ'!$D178&amp;'Service PJ'!$B178&amp;'Service PJ'!$A178&amp;"*",'EPA_US9RT techs'!$A$2:$I$1722,9,FALSE),"")</f>
        <v/>
      </c>
      <c r="CV180" s="2" t="str">
        <f>IFERROR(VLOOKUP($CS$1&amp;'Service PJ'!$D178&amp;'Service PJ'!$B178&amp;'Service PJ'!$A178&amp;"*",'EPA_US9RT techs'!$A$2:$I$1722,9,FALSE),"")</f>
        <v/>
      </c>
      <c r="CW180" s="2" t="str">
        <f>IFERROR(VLOOKUP($CS$1&amp;'Service PJ'!$D178&amp;'Service PJ'!$B178&amp;'Service PJ'!$A178&amp;"*",'EPA_US9RT techs'!$A$2:$I$1722,9,FALSE),"")</f>
        <v/>
      </c>
      <c r="CX180" s="2" t="str">
        <f>IFERROR(VLOOKUP($CS$1&amp;'Service PJ'!$D178&amp;'Service PJ'!$B178&amp;'Service PJ'!$A178&amp;"*",'EPA_US9RT techs'!$A$2:$I$1722,9,FALSE),"")</f>
        <v/>
      </c>
      <c r="CY180" s="2" t="str">
        <f>IFERROR(VLOOKUP($CS$1&amp;'Service PJ'!$D178&amp;'Service PJ'!$B178&amp;'Service PJ'!$A178&amp;"*",'EPA_US9RT techs'!$A$2:$I$1722,9,FALSE),"")</f>
        <v/>
      </c>
      <c r="CZ180" s="2" t="str">
        <f>IFERROR(VLOOKUP($CS$1&amp;'Service PJ'!$D178&amp;'Service PJ'!$B178&amp;'Service PJ'!$A178&amp;"*",'EPA_US9RT techs'!$A$2:$I$1722,9,FALSE),"")</f>
        <v/>
      </c>
      <c r="DA180" s="2" t="str">
        <f>IFERROR(VLOOKUP($CS$1&amp;'Service PJ'!$D178&amp;'Service PJ'!$B178&amp;'Service PJ'!$A178&amp;"*",'EPA_US9RT techs'!$A$2:$I$1722,9,FALSE),"")</f>
        <v/>
      </c>
      <c r="DB180" s="2" t="str">
        <f>IFERROR(VLOOKUP($CS$1&amp;'Service PJ'!$D178&amp;'Service PJ'!$B178&amp;'Service PJ'!$A178&amp;"*",'EPA_US9RT techs'!$A$2:$I$1722,9,FALSE),"")</f>
        <v/>
      </c>
      <c r="DC180" s="2" t="str">
        <f>IFERROR(VLOOKUP($CS$1&amp;'Service PJ'!$D178&amp;'Service PJ'!$B178&amp;'Service PJ'!$A178&amp;"*",'EPA_US9RT techs'!$A$2:$I$1722,9,FALSE),"")</f>
        <v/>
      </c>
      <c r="DD180" s="2" t="str">
        <f>IFERROR(VLOOKUP($CS$1&amp;'Service PJ'!$D178&amp;'Service PJ'!$B178&amp;'Service PJ'!$A178&amp;"*",'EPA_US9RT techs'!$A$2:$I$1722,9,FALSE),"")</f>
        <v/>
      </c>
      <c r="DE180" s="2" t="str">
        <f>IFERROR(VLOOKUP($CS$1&amp;'Service PJ'!$D178&amp;'Service PJ'!$B178&amp;'Service PJ'!$A178&amp;"*",'EPA_US9RT techs'!$A$2:$I$1722,9,FALSE),"")</f>
        <v/>
      </c>
      <c r="DF180" s="2" t="str">
        <f>IFERROR(VLOOKUP($CS$1&amp;'Service PJ'!$D178&amp;'Service PJ'!$B178&amp;'Service PJ'!$A178&amp;"*",'EPA_US9RT techs'!$A$2:$I$1722,9,FALSE),"")</f>
        <v/>
      </c>
      <c r="DG180" s="2" t="str">
        <f>IFERROR(VLOOKUP($CS$1&amp;'Service PJ'!$D178&amp;'Service PJ'!$B178&amp;'Service PJ'!$A178&amp;"*",'EPA_US9RT techs'!$A$2:$I$1722,9,FALSE),"")</f>
        <v/>
      </c>
      <c r="DH180" s="2" t="str">
        <f>IFERROR(VLOOKUP($CS$1&amp;'Service PJ'!$D178&amp;'Service PJ'!$B178&amp;'Service PJ'!$A178&amp;"*",'EPA_US9RT techs'!$A$2:$I$1722,9,FALSE),"")</f>
        <v/>
      </c>
      <c r="DI180" s="2" t="str">
        <f>IFERROR(VLOOKUP($CS$1&amp;'Service PJ'!$D178&amp;'Service PJ'!$B178&amp;'Service PJ'!$A178&amp;"*",'EPA_US9RT techs'!$A$2:$I$1722,9,FALSE),"")</f>
        <v/>
      </c>
      <c r="DJ180" s="2" t="str">
        <f>IFERROR(VLOOKUP($CS$1&amp;'Service PJ'!$D178&amp;'Service PJ'!$B178&amp;'Service PJ'!$A178&amp;"*",'EPA_US9RT techs'!$A$2:$I$1722,9,FALSE),"")</f>
        <v/>
      </c>
      <c r="DK180" s="2" t="str">
        <f>IFERROR(VLOOKUP($CS$1&amp;'Service PJ'!$D178&amp;'Service PJ'!$B178&amp;'Service PJ'!$A178&amp;"*",'EPA_US9RT techs'!$A$2:$I$1722,9,FALSE),"")</f>
        <v/>
      </c>
      <c r="DL180" s="2" t="str">
        <f>IFERROR(VLOOKUP($CS$1&amp;'Service PJ'!$D178&amp;'Service PJ'!$B178&amp;'Service PJ'!$A178&amp;"*",'EPA_US9RT techs'!$A$2:$I$1722,9,FALSE),"")</f>
        <v/>
      </c>
      <c r="DM180" s="2" t="str">
        <f>IFERROR(VLOOKUP($CS$1&amp;'Service PJ'!$D178&amp;'Service PJ'!$B178&amp;'Service PJ'!$A178&amp;"*",'EPA_US9RT techs'!$A$2:$I$1722,9,FALSE),"")</f>
        <v/>
      </c>
      <c r="DN180" s="2" t="str">
        <f>IFERROR(VLOOKUP($CS$1&amp;'Service PJ'!$D178&amp;'Service PJ'!$B178&amp;'Service PJ'!$A178&amp;"*",'EPA_US9RT techs'!$A$2:$I$1722,9,FALSE),"")</f>
        <v/>
      </c>
      <c r="DO180" s="2" t="str">
        <f>IFERROR(VLOOKUP($CS$1&amp;'Service PJ'!$D178&amp;'Service PJ'!$B178&amp;'Service PJ'!$A178&amp;"*",'EPA_US9RT techs'!$A$2:$I$1722,9,FALSE),"")</f>
        <v/>
      </c>
      <c r="DP180" s="2" t="str">
        <f>IFERROR(VLOOKUP($CS$1&amp;'Service PJ'!$D178&amp;'Service PJ'!$B178&amp;'Service PJ'!$A178&amp;"*",'EPA_US9RT techs'!$A$2:$I$1722,9,FALSE),"")</f>
        <v/>
      </c>
      <c r="DQ180" s="2" t="str">
        <f>IFERROR(VLOOKUP($CS$1&amp;'Service PJ'!$D178&amp;'Service PJ'!$B178&amp;'Service PJ'!$A178&amp;"*",'EPA_US9RT techs'!$A$2:$I$1722,9,FALSE),"")</f>
        <v/>
      </c>
      <c r="DR180" s="2" t="str">
        <f>IFERROR(VLOOKUP($CS$1&amp;'Service PJ'!$D178&amp;'Service PJ'!$B178&amp;'Service PJ'!$A178&amp;"*",'EPA_US9RT techs'!$A$2:$I$1722,9,FALSE),"")</f>
        <v/>
      </c>
      <c r="DS180" s="2" t="str">
        <f>IFERROR(VLOOKUP($CS$1&amp;'Service PJ'!$D178&amp;'Service PJ'!$B178&amp;'Service PJ'!$A178&amp;"*",'EPA_US9RT techs'!$A$2:$I$1722,9,FALSE),"")</f>
        <v/>
      </c>
      <c r="DT180" s="2" t="str">
        <f>IFERROR(VLOOKUP($CS$1&amp;'Service PJ'!$D178&amp;'Service PJ'!$B178&amp;'Service PJ'!$A178&amp;"*",'EPA_US9RT techs'!$A$2:$I$1722,9,FALSE),"")</f>
        <v/>
      </c>
      <c r="DU180" s="2" t="str">
        <f>IFERROR(VLOOKUP($CS$1&amp;'Service PJ'!$D178&amp;'Service PJ'!$B178&amp;'Service PJ'!$A178&amp;"*",'EPA_US9RT techs'!$A$2:$I$1722,9,FALSE),"")</f>
        <v/>
      </c>
      <c r="DV180" s="2" t="str">
        <f>IFERROR(VLOOKUP($CS$1&amp;'Service PJ'!$D178&amp;'Service PJ'!$B178&amp;'Service PJ'!$A178&amp;"*",'EPA_US9RT techs'!$A$2:$I$1722,9,FALSE),"")</f>
        <v/>
      </c>
      <c r="DW180" s="2" t="str">
        <f>IFERROR(VLOOKUP($CS$1&amp;'Service PJ'!$D178&amp;'Service PJ'!$B178&amp;'Service PJ'!$A178&amp;"*",'EPA_US9RT techs'!$A$2:$I$1722,9,FALSE),"")</f>
        <v/>
      </c>
    </row>
    <row r="181" spans="1:127" x14ac:dyDescent="0.45">
      <c r="A181" t="str">
        <f>IF(SUM(B181:R181)=0,"\I:",'Service PJ'!$D179&amp;"_"&amp;'Service PJ'!$E179&amp;"_"&amp;'Service PJ'!$C179)</f>
        <v>\I:</v>
      </c>
      <c r="B181" s="14" t="str">
        <f>IFERROR(VLOOKUP($A$1&amp;'Service PJ'!$D179&amp;'Service PJ'!$B179&amp;'Service PJ'!$A179&amp;"*",'EPA_US9RT techs'!$A$2:$I$1722,9,FALSE),"")</f>
        <v/>
      </c>
      <c r="C181" s="14" t="str">
        <f>IFERROR(VLOOKUP($A$1&amp;'Service PJ'!$D179&amp;'Service PJ'!$B179&amp;'Service PJ'!$A179&amp;"*",'EPA_US9RT techs'!$A$2:$I$1722,9,FALSE),"")</f>
        <v/>
      </c>
      <c r="D181" s="14" t="str">
        <f>IFERROR(VLOOKUP($A$1&amp;'Service PJ'!$D179&amp;'Service PJ'!$B179&amp;'Service PJ'!$A179&amp;"*",'EPA_US9RT techs'!$A$2:$I$1722,9,FALSE),"")</f>
        <v/>
      </c>
      <c r="E181" s="14" t="str">
        <f>IFERROR(VLOOKUP($A$1&amp;'Service PJ'!$D179&amp;'Service PJ'!$B179&amp;'Service PJ'!$A179&amp;"*",'EPA_US9RT techs'!$A$2:$I$1722,9,FALSE),"")</f>
        <v/>
      </c>
      <c r="F181" s="14" t="str">
        <f>IFERROR(VLOOKUP($A$1&amp;'Service PJ'!$D179&amp;'Service PJ'!$B179&amp;'Service PJ'!$A179&amp;"*",'EPA_US9RT techs'!$A$2:$I$1722,9,FALSE),"")</f>
        <v/>
      </c>
      <c r="G181" s="14" t="str">
        <f>IFERROR(VLOOKUP($A$1&amp;'Service PJ'!$D179&amp;'Service PJ'!$B179&amp;'Service PJ'!$A179&amp;"*",'EPA_US9RT techs'!$A$2:$I$1722,9,FALSE),"")</f>
        <v/>
      </c>
      <c r="H181" s="14" t="str">
        <f>IFERROR(VLOOKUP($A$1&amp;'Service PJ'!$D179&amp;'Service PJ'!$B179&amp;'Service PJ'!$A179&amp;"*",'EPA_US9RT techs'!$A$2:$I$1722,9,FALSE),"")</f>
        <v/>
      </c>
      <c r="I181" s="14" t="str">
        <f>IFERROR(VLOOKUP($A$1&amp;'Service PJ'!$D179&amp;'Service PJ'!$B179&amp;'Service PJ'!$A179&amp;"*",'EPA_US9RT techs'!$A$2:$I$1722,9,FALSE),"")</f>
        <v/>
      </c>
      <c r="J181" s="14" t="str">
        <f>IFERROR(VLOOKUP($A$1&amp;'Service PJ'!$D179&amp;'Service PJ'!$B179&amp;'Service PJ'!$A179&amp;"*",'EPA_US9RT techs'!$A$2:$I$1722,9,FALSE),"")</f>
        <v/>
      </c>
      <c r="K181" s="14" t="str">
        <f>IFERROR(VLOOKUP($A$1&amp;'Service PJ'!$D179&amp;'Service PJ'!$B179&amp;'Service PJ'!$A179&amp;"*",'EPA_US9RT techs'!$A$2:$I$1722,9,FALSE),"")</f>
        <v/>
      </c>
      <c r="L181" s="14" t="str">
        <f>IFERROR(VLOOKUP($A$1&amp;'Service PJ'!$D179&amp;'Service PJ'!$B179&amp;'Service PJ'!$A179&amp;"*",'EPA_US9RT techs'!$A$2:$I$1722,9,FALSE),"")</f>
        <v/>
      </c>
      <c r="M181" s="14" t="str">
        <f>IFERROR(VLOOKUP($A$1&amp;'Service PJ'!$D179&amp;'Service PJ'!$B179&amp;'Service PJ'!$A179&amp;"*",'EPA_US9RT techs'!$A$2:$I$1722,9,FALSE),"")</f>
        <v/>
      </c>
      <c r="N181" s="14" t="str">
        <f>IFERROR(VLOOKUP($A$1&amp;'Service PJ'!$D179&amp;'Service PJ'!$B179&amp;'Service PJ'!$A179&amp;"*",'EPA_US9RT techs'!$A$2:$I$1722,9,FALSE),"")</f>
        <v/>
      </c>
      <c r="O181" s="14" t="str">
        <f>IFERROR(VLOOKUP($A$1&amp;'Service PJ'!$D179&amp;'Service PJ'!$B179&amp;'Service PJ'!$A179&amp;"*",'EPA_US9RT techs'!$A$2:$I$1722,9,FALSE),"")</f>
        <v/>
      </c>
      <c r="P181" s="14" t="str">
        <f>IFERROR(VLOOKUP($A$1&amp;'Service PJ'!$D179&amp;'Service PJ'!$B179&amp;'Service PJ'!$A179&amp;"*",'EPA_US9RT techs'!$A$2:$I$1722,9,FALSE),"")</f>
        <v/>
      </c>
      <c r="Q181" s="14" t="str">
        <f>IFERROR(VLOOKUP($A$1&amp;'Service PJ'!$D179&amp;'Service PJ'!$B179&amp;'Service PJ'!$A179&amp;"*",'EPA_US9RT techs'!$A$2:$I$1722,9,FALSE),"")</f>
        <v/>
      </c>
      <c r="R181" s="14" t="str">
        <f>IFERROR(VLOOKUP($A$1&amp;'Service PJ'!$D179&amp;'Service PJ'!$B179&amp;'Service PJ'!$A179&amp;"*",'EPA_US9RT techs'!$A$2:$I$1722,9,FALSE),"")</f>
        <v/>
      </c>
      <c r="S181" s="14" t="str">
        <f>IFERROR(VLOOKUP($A$1&amp;'Service PJ'!$D179&amp;'Service PJ'!$B179&amp;'Service PJ'!$A179&amp;"*",'EPA_US9RT techs'!$A$2:$I$1722,9,FALSE),"")</f>
        <v/>
      </c>
      <c r="T181" s="14" t="str">
        <f>IFERROR(VLOOKUP($A$1&amp;'Service PJ'!$D179&amp;'Service PJ'!$B179&amp;'Service PJ'!$A179&amp;"*",'EPA_US9RT techs'!$A$2:$I$1722,9,FALSE),"")</f>
        <v/>
      </c>
      <c r="U181" s="14" t="str">
        <f>IFERROR(VLOOKUP($A$1&amp;'Service PJ'!$D179&amp;'Service PJ'!$B179&amp;'Service PJ'!$A179&amp;"*",'EPA_US9RT techs'!$A$2:$I$1722,9,FALSE),"")</f>
        <v/>
      </c>
      <c r="V181" s="14" t="str">
        <f>IFERROR(VLOOKUP($A$1&amp;'Service PJ'!$D179&amp;'Service PJ'!$B179&amp;'Service PJ'!$A179&amp;"*",'EPA_US9RT techs'!$A$2:$I$1722,9,FALSE),"")</f>
        <v/>
      </c>
      <c r="W181" s="14" t="str">
        <f>IFERROR(VLOOKUP($A$1&amp;'Service PJ'!$D179&amp;'Service PJ'!$B179&amp;'Service PJ'!$A179&amp;"*",'EPA_US9RT techs'!$A$2:$I$1722,9,FALSE),"")</f>
        <v/>
      </c>
      <c r="X181" s="14" t="str">
        <f>IFERROR(VLOOKUP($A$1&amp;'Service PJ'!$D179&amp;'Service PJ'!$B179&amp;'Service PJ'!$A179&amp;"*",'EPA_US9RT techs'!$A$2:$I$1722,9,FALSE),"")</f>
        <v/>
      </c>
      <c r="Y181" s="14" t="str">
        <f>IFERROR(VLOOKUP($A$1&amp;'Service PJ'!$D179&amp;'Service PJ'!$B179&amp;'Service PJ'!$A179&amp;"*",'EPA_US9RT techs'!$A$2:$I$1722,9,FALSE),"")</f>
        <v/>
      </c>
      <c r="Z181" s="14" t="str">
        <f>IFERROR(VLOOKUP($A$1&amp;'Service PJ'!$D179&amp;'Service PJ'!$B179&amp;'Service PJ'!$A179&amp;"*",'EPA_US9RT techs'!$A$2:$I$1722,9,FALSE),"")</f>
        <v/>
      </c>
      <c r="AA181" s="14" t="str">
        <f>IFERROR(VLOOKUP($A$1&amp;'Service PJ'!$D179&amp;'Service PJ'!$B179&amp;'Service PJ'!$A179&amp;"*",'EPA_US9RT techs'!$A$2:$I$1722,9,FALSE),"")</f>
        <v/>
      </c>
      <c r="AB181" s="14" t="str">
        <f>IFERROR(VLOOKUP($A$1&amp;'Service PJ'!$D179&amp;'Service PJ'!$B179&amp;'Service PJ'!$A179&amp;"*",'EPA_US9RT techs'!$A$2:$I$1722,9,FALSE),"")</f>
        <v/>
      </c>
      <c r="AC181" s="14" t="str">
        <f>IFERROR(VLOOKUP($A$1&amp;'Service PJ'!$D179&amp;'Service PJ'!$B179&amp;'Service PJ'!$A179&amp;"*",'EPA_US9RT techs'!$A$2:$I$1722,9,FALSE),"")</f>
        <v/>
      </c>
      <c r="AD181" s="14" t="str">
        <f>IFERROR(VLOOKUP($A$1&amp;'Service PJ'!$D179&amp;'Service PJ'!$B179&amp;'Service PJ'!$A179&amp;"*",'EPA_US9RT techs'!$A$2:$I$1722,9,FALSE),"")</f>
        <v/>
      </c>
      <c r="AE181" s="14" t="str">
        <f>IFERROR(VLOOKUP($A$1&amp;'Service PJ'!$D179&amp;'Service PJ'!$B179&amp;'Service PJ'!$A179&amp;"*",'EPA_US9RT techs'!$A$2:$I$1722,9,FALSE),"")</f>
        <v/>
      </c>
      <c r="AG181" t="str">
        <f>IF(SUM(AH181:AX181)=0,"\I:",'Service PJ'!$D179&amp;"_"&amp;'Service PJ'!$E179&amp;"_"&amp;'Service PJ'!$C179)</f>
        <v>\I:</v>
      </c>
      <c r="AH181" s="14" t="str">
        <f>IFERROR(VLOOKUP($AG$1&amp;'Service PJ'!$D179&amp;'Service PJ'!$B179&amp;'Service PJ'!$A179&amp;"*",'EPA_US9RT techs'!$A$2:$I$1722,9,FALSE),"")</f>
        <v/>
      </c>
      <c r="AI181" s="14" t="str">
        <f>IFERROR(VLOOKUP($AG$1&amp;'Service PJ'!$D179&amp;'Service PJ'!$B179&amp;'Service PJ'!$A179&amp;"*",'EPA_US9RT techs'!$A$2:$I$1722,9,FALSE),"")</f>
        <v/>
      </c>
      <c r="AJ181" s="14" t="str">
        <f>IFERROR(VLOOKUP($AG$1&amp;'Service PJ'!$D179&amp;'Service PJ'!$B179&amp;'Service PJ'!$A179&amp;"*",'EPA_US9RT techs'!$A$2:$I$1722,9,FALSE),"")</f>
        <v/>
      </c>
      <c r="AK181" s="14" t="str">
        <f>IFERROR(VLOOKUP($AG$1&amp;'Service PJ'!$D179&amp;'Service PJ'!$B179&amp;'Service PJ'!$A179&amp;"*",'EPA_US9RT techs'!$A$2:$I$1722,9,FALSE),"")</f>
        <v/>
      </c>
      <c r="AL181" s="14" t="str">
        <f>IFERROR(VLOOKUP($AG$1&amp;'Service PJ'!$D179&amp;'Service PJ'!$B179&amp;'Service PJ'!$A179&amp;"*",'EPA_US9RT techs'!$A$2:$I$1722,9,FALSE),"")</f>
        <v/>
      </c>
      <c r="AM181" s="14" t="str">
        <f>IFERROR(VLOOKUP($AG$1&amp;'Service PJ'!$D179&amp;'Service PJ'!$B179&amp;'Service PJ'!$A179&amp;"*",'EPA_US9RT techs'!$A$2:$I$1722,9,FALSE),"")</f>
        <v/>
      </c>
      <c r="AN181" s="14" t="str">
        <f>IFERROR(VLOOKUP($AG$1&amp;'Service PJ'!$D179&amp;'Service PJ'!$B179&amp;'Service PJ'!$A179&amp;"*",'EPA_US9RT techs'!$A$2:$I$1722,9,FALSE),"")</f>
        <v/>
      </c>
      <c r="AO181" s="14" t="str">
        <f>IFERROR(VLOOKUP($AG$1&amp;'Service PJ'!$D179&amp;'Service PJ'!$B179&amp;'Service PJ'!$A179&amp;"*",'EPA_US9RT techs'!$A$2:$I$1722,9,FALSE),"")</f>
        <v/>
      </c>
      <c r="AP181" s="14" t="str">
        <f>IFERROR(VLOOKUP($AG$1&amp;'Service PJ'!$D179&amp;'Service PJ'!$B179&amp;'Service PJ'!$A179&amp;"*",'EPA_US9RT techs'!$A$2:$I$1722,9,FALSE),"")</f>
        <v/>
      </c>
      <c r="AQ181" s="14" t="str">
        <f>IFERROR(VLOOKUP($AG$1&amp;'Service PJ'!$D179&amp;'Service PJ'!$B179&amp;'Service PJ'!$A179&amp;"*",'EPA_US9RT techs'!$A$2:$I$1722,9,FALSE),"")</f>
        <v/>
      </c>
      <c r="AR181" s="14" t="str">
        <f>IFERROR(VLOOKUP($AG$1&amp;'Service PJ'!$D179&amp;'Service PJ'!$B179&amp;'Service PJ'!$A179&amp;"*",'EPA_US9RT techs'!$A$2:$I$1722,9,FALSE),"")</f>
        <v/>
      </c>
      <c r="AS181" s="14" t="str">
        <f>IFERROR(VLOOKUP($AG$1&amp;'Service PJ'!$D179&amp;'Service PJ'!$B179&amp;'Service PJ'!$A179&amp;"*",'EPA_US9RT techs'!$A$2:$I$1722,9,FALSE),"")</f>
        <v/>
      </c>
      <c r="AT181" s="14" t="str">
        <f>IFERROR(VLOOKUP($AG$1&amp;'Service PJ'!$D179&amp;'Service PJ'!$B179&amp;'Service PJ'!$A179&amp;"*",'EPA_US9RT techs'!$A$2:$I$1722,9,FALSE),"")</f>
        <v/>
      </c>
      <c r="AU181" s="14" t="str">
        <f>IFERROR(VLOOKUP($AG$1&amp;'Service PJ'!$D179&amp;'Service PJ'!$B179&amp;'Service PJ'!$A179&amp;"*",'EPA_US9RT techs'!$A$2:$I$1722,9,FALSE),"")</f>
        <v/>
      </c>
      <c r="AV181" s="14" t="str">
        <f>IFERROR(VLOOKUP($AG$1&amp;'Service PJ'!$D179&amp;'Service PJ'!$B179&amp;'Service PJ'!$A179&amp;"*",'EPA_US9RT techs'!$A$2:$I$1722,9,FALSE),"")</f>
        <v/>
      </c>
      <c r="AW181" s="14" t="str">
        <f>IFERROR(VLOOKUP($AG$1&amp;'Service PJ'!$D179&amp;'Service PJ'!$B179&amp;'Service PJ'!$A179&amp;"*",'EPA_US9RT techs'!$A$2:$I$1722,9,FALSE),"")</f>
        <v/>
      </c>
      <c r="AX181" s="14" t="str">
        <f>IFERROR(VLOOKUP($AG$1&amp;'Service PJ'!$D179&amp;'Service PJ'!$B179&amp;'Service PJ'!$A179&amp;"*",'EPA_US9RT techs'!$A$2:$I$1722,9,FALSE),"")</f>
        <v/>
      </c>
      <c r="AY181" s="14" t="str">
        <f>IFERROR(VLOOKUP($AG$1&amp;'Service PJ'!$D179&amp;'Service PJ'!$B179&amp;'Service PJ'!$A179&amp;"*",'EPA_US9RT techs'!$A$2:$I$1722,9,FALSE),"")</f>
        <v/>
      </c>
      <c r="AZ181" s="14" t="str">
        <f>IFERROR(VLOOKUP($AG$1&amp;'Service PJ'!$D179&amp;'Service PJ'!$B179&amp;'Service PJ'!$A179&amp;"*",'EPA_US9RT techs'!$A$2:$I$1722,9,FALSE),"")</f>
        <v/>
      </c>
      <c r="BA181" s="14" t="str">
        <f>IFERROR(VLOOKUP($AG$1&amp;'Service PJ'!$D179&amp;'Service PJ'!$B179&amp;'Service PJ'!$A179&amp;"*",'EPA_US9RT techs'!$A$2:$I$1722,9,FALSE),"")</f>
        <v/>
      </c>
      <c r="BB181" s="14" t="str">
        <f>IFERROR(VLOOKUP($AG$1&amp;'Service PJ'!$D179&amp;'Service PJ'!$B179&amp;'Service PJ'!$A179&amp;"*",'EPA_US9RT techs'!$A$2:$I$1722,9,FALSE),"")</f>
        <v/>
      </c>
      <c r="BC181" s="14" t="str">
        <f>IFERROR(VLOOKUP($AG$1&amp;'Service PJ'!$D179&amp;'Service PJ'!$B179&amp;'Service PJ'!$A179&amp;"*",'EPA_US9RT techs'!$A$2:$I$1722,9,FALSE),"")</f>
        <v/>
      </c>
      <c r="BD181" s="14" t="str">
        <f>IFERROR(VLOOKUP($AG$1&amp;'Service PJ'!$D179&amp;'Service PJ'!$B179&amp;'Service PJ'!$A179&amp;"*",'EPA_US9RT techs'!$A$2:$I$1722,9,FALSE),"")</f>
        <v/>
      </c>
      <c r="BE181" s="14" t="str">
        <f>IFERROR(VLOOKUP($AG$1&amp;'Service PJ'!$D179&amp;'Service PJ'!$B179&amp;'Service PJ'!$A179&amp;"*",'EPA_US9RT techs'!$A$2:$I$1722,9,FALSE),"")</f>
        <v/>
      </c>
      <c r="BF181" s="14" t="str">
        <f>IFERROR(VLOOKUP($AG$1&amp;'Service PJ'!$D179&amp;'Service PJ'!$B179&amp;'Service PJ'!$A179&amp;"*",'EPA_US9RT techs'!$A$2:$I$1722,9,FALSE),"")</f>
        <v/>
      </c>
      <c r="BG181" s="14" t="str">
        <f>IFERROR(VLOOKUP($AG$1&amp;'Service PJ'!$D179&amp;'Service PJ'!$B179&amp;'Service PJ'!$A179&amp;"*",'EPA_US9RT techs'!$A$2:$I$1722,9,FALSE),"")</f>
        <v/>
      </c>
      <c r="BH181" s="14" t="str">
        <f>IFERROR(VLOOKUP($AG$1&amp;'Service PJ'!$D179&amp;'Service PJ'!$B179&amp;'Service PJ'!$A179&amp;"*",'EPA_US9RT techs'!$A$2:$I$1722,9,FALSE),"")</f>
        <v/>
      </c>
      <c r="BI181" s="14" t="str">
        <f>IFERROR(VLOOKUP($AG$1&amp;'Service PJ'!$D179&amp;'Service PJ'!$B179&amp;'Service PJ'!$A179&amp;"*",'EPA_US9RT techs'!$A$2:$I$1722,9,FALSE),"")</f>
        <v/>
      </c>
      <c r="BJ181" s="14" t="str">
        <f>IFERROR(VLOOKUP($AG$1&amp;'Service PJ'!$D179&amp;'Service PJ'!$B179&amp;'Service PJ'!$A179&amp;"*",'EPA_US9RT techs'!$A$2:$I$1722,9,FALSE),"")</f>
        <v/>
      </c>
      <c r="BK181" s="14" t="str">
        <f>IFERROR(VLOOKUP($AG$1&amp;'Service PJ'!$D179&amp;'Service PJ'!$B179&amp;'Service PJ'!$A179&amp;"*",'EPA_US9RT techs'!$A$2:$I$1722,9,FALSE),"")</f>
        <v/>
      </c>
      <c r="BM181" t="str">
        <f>IF(SUM(BN181:CD181)=0,"\I:",'Service PJ'!$D179&amp;"_"&amp;'Service PJ'!$E179&amp;"_"&amp;'Service PJ'!$C179)</f>
        <v>\I:</v>
      </c>
      <c r="BN181" s="14" t="str">
        <f>IFERROR(VLOOKUP($BM$1&amp;'Service PJ'!$D179&amp;'Service PJ'!$B179&amp;'Service PJ'!$A179&amp;"*",'EPA_US9RT techs'!$A$2:$I$1722,9,FALSE),"")</f>
        <v/>
      </c>
      <c r="BO181" s="14" t="str">
        <f>IFERROR(VLOOKUP($BM$1&amp;'Service PJ'!$D179&amp;'Service PJ'!$B179&amp;'Service PJ'!$A179&amp;"*",'EPA_US9RT techs'!$A$2:$I$1722,9,FALSE),"")</f>
        <v/>
      </c>
      <c r="BP181" s="14" t="str">
        <f>IFERROR(VLOOKUP($BM$1&amp;'Service PJ'!$D179&amp;'Service PJ'!$B179&amp;'Service PJ'!$A179&amp;"*",'EPA_US9RT techs'!$A$2:$I$1722,9,FALSE),"")</f>
        <v/>
      </c>
      <c r="BQ181" s="14" t="str">
        <f>IFERROR(VLOOKUP($BM$1&amp;'Service PJ'!$D179&amp;'Service PJ'!$B179&amp;'Service PJ'!$A179&amp;"*",'EPA_US9RT techs'!$A$2:$I$1722,9,FALSE),"")</f>
        <v/>
      </c>
      <c r="BR181" s="14" t="str">
        <f>IFERROR(VLOOKUP($BM$1&amp;'Service PJ'!$D179&amp;'Service PJ'!$B179&amp;'Service PJ'!$A179&amp;"*",'EPA_US9RT techs'!$A$2:$I$1722,9,FALSE),"")</f>
        <v/>
      </c>
      <c r="BS181" s="14" t="str">
        <f>IFERROR(VLOOKUP($BM$1&amp;'Service PJ'!$D179&amp;'Service PJ'!$B179&amp;'Service PJ'!$A179&amp;"*",'EPA_US9RT techs'!$A$2:$I$1722,9,FALSE),"")</f>
        <v/>
      </c>
      <c r="BT181" s="14" t="str">
        <f>IFERROR(VLOOKUP($BM$1&amp;'Service PJ'!$D179&amp;'Service PJ'!$B179&amp;'Service PJ'!$A179&amp;"*",'EPA_US9RT techs'!$A$2:$I$1722,9,FALSE),"")</f>
        <v/>
      </c>
      <c r="BU181" s="14" t="str">
        <f>IFERROR(VLOOKUP($BM$1&amp;'Service PJ'!$D179&amp;'Service PJ'!$B179&amp;'Service PJ'!$A179&amp;"*",'EPA_US9RT techs'!$A$2:$I$1722,9,FALSE),"")</f>
        <v/>
      </c>
      <c r="BV181" s="14" t="str">
        <f>IFERROR(VLOOKUP($BM$1&amp;'Service PJ'!$D179&amp;'Service PJ'!$B179&amp;'Service PJ'!$A179&amp;"*",'EPA_US9RT techs'!$A$2:$I$1722,9,FALSE),"")</f>
        <v/>
      </c>
      <c r="BW181" s="14" t="str">
        <f>IFERROR(VLOOKUP($BM$1&amp;'Service PJ'!$D179&amp;'Service PJ'!$B179&amp;'Service PJ'!$A179&amp;"*",'EPA_US9RT techs'!$A$2:$I$1722,9,FALSE),"")</f>
        <v/>
      </c>
      <c r="BX181" s="14" t="str">
        <f>IFERROR(VLOOKUP($BM$1&amp;'Service PJ'!$D179&amp;'Service PJ'!$B179&amp;'Service PJ'!$A179&amp;"*",'EPA_US9RT techs'!$A$2:$I$1722,9,FALSE),"")</f>
        <v/>
      </c>
      <c r="BY181" s="14" t="str">
        <f>IFERROR(VLOOKUP($BM$1&amp;'Service PJ'!$D179&amp;'Service PJ'!$B179&amp;'Service PJ'!$A179&amp;"*",'EPA_US9RT techs'!$A$2:$I$1722,9,FALSE),"")</f>
        <v/>
      </c>
      <c r="BZ181" s="14" t="str">
        <f>IFERROR(VLOOKUP($BM$1&amp;'Service PJ'!$D179&amp;'Service PJ'!$B179&amp;'Service PJ'!$A179&amp;"*",'EPA_US9RT techs'!$A$2:$I$1722,9,FALSE),"")</f>
        <v/>
      </c>
      <c r="CA181" s="14" t="str">
        <f>IFERROR(VLOOKUP($BM$1&amp;'Service PJ'!$D179&amp;'Service PJ'!$B179&amp;'Service PJ'!$A179&amp;"*",'EPA_US9RT techs'!$A$2:$I$1722,9,FALSE),"")</f>
        <v/>
      </c>
      <c r="CB181" s="14" t="str">
        <f>IFERROR(VLOOKUP($BM$1&amp;'Service PJ'!$D179&amp;'Service PJ'!$B179&amp;'Service PJ'!$A179&amp;"*",'EPA_US9RT techs'!$A$2:$I$1722,9,FALSE),"")</f>
        <v/>
      </c>
      <c r="CC181" s="14" t="str">
        <f>IFERROR(VLOOKUP($BM$1&amp;'Service PJ'!$D179&amp;'Service PJ'!$B179&amp;'Service PJ'!$A179&amp;"*",'EPA_US9RT techs'!$A$2:$I$1722,9,FALSE),"")</f>
        <v/>
      </c>
      <c r="CD181" s="14" t="str">
        <f>IFERROR(VLOOKUP($BM$1&amp;'Service PJ'!$D179&amp;'Service PJ'!$B179&amp;'Service PJ'!$A179&amp;"*",'EPA_US9RT techs'!$A$2:$I$1722,9,FALSE),"")</f>
        <v/>
      </c>
      <c r="CE181" s="14" t="str">
        <f>IFERROR(VLOOKUP($BM$1&amp;'Service PJ'!$D179&amp;'Service PJ'!$B179&amp;'Service PJ'!$A179&amp;"*",'EPA_US9RT techs'!$A$2:$I$1722,9,FALSE),"")</f>
        <v/>
      </c>
      <c r="CF181" s="14" t="str">
        <f>IFERROR(VLOOKUP($BM$1&amp;'Service PJ'!$D179&amp;'Service PJ'!$B179&amp;'Service PJ'!$A179&amp;"*",'EPA_US9RT techs'!$A$2:$I$1722,9,FALSE),"")</f>
        <v/>
      </c>
      <c r="CG181" s="14" t="str">
        <f>IFERROR(VLOOKUP($BM$1&amp;'Service PJ'!$D179&amp;'Service PJ'!$B179&amp;'Service PJ'!$A179&amp;"*",'EPA_US9RT techs'!$A$2:$I$1722,9,FALSE),"")</f>
        <v/>
      </c>
      <c r="CH181" s="14" t="str">
        <f>IFERROR(VLOOKUP($BM$1&amp;'Service PJ'!$D179&amp;'Service PJ'!$B179&amp;'Service PJ'!$A179&amp;"*",'EPA_US9RT techs'!$A$2:$I$1722,9,FALSE),"")</f>
        <v/>
      </c>
      <c r="CI181" s="14" t="str">
        <f>IFERROR(VLOOKUP($BM$1&amp;'Service PJ'!$D179&amp;'Service PJ'!$B179&amp;'Service PJ'!$A179&amp;"*",'EPA_US9RT techs'!$A$2:$I$1722,9,FALSE),"")</f>
        <v/>
      </c>
      <c r="CJ181" s="14" t="str">
        <f>IFERROR(VLOOKUP($BM$1&amp;'Service PJ'!$D179&amp;'Service PJ'!$B179&amp;'Service PJ'!$A179&amp;"*",'EPA_US9RT techs'!$A$2:$I$1722,9,FALSE),"")</f>
        <v/>
      </c>
      <c r="CK181" s="14" t="str">
        <f>IFERROR(VLOOKUP($BM$1&amp;'Service PJ'!$D179&amp;'Service PJ'!$B179&amp;'Service PJ'!$A179&amp;"*",'EPA_US9RT techs'!$A$2:$I$1722,9,FALSE),"")</f>
        <v/>
      </c>
      <c r="CL181" s="14" t="str">
        <f>IFERROR(VLOOKUP($BM$1&amp;'Service PJ'!$D179&amp;'Service PJ'!$B179&amp;'Service PJ'!$A179&amp;"*",'EPA_US9RT techs'!$A$2:$I$1722,9,FALSE),"")</f>
        <v/>
      </c>
      <c r="CM181" s="14" t="str">
        <f>IFERROR(VLOOKUP($BM$1&amp;'Service PJ'!$D179&amp;'Service PJ'!$B179&amp;'Service PJ'!$A179&amp;"*",'EPA_US9RT techs'!$A$2:$I$1722,9,FALSE),"")</f>
        <v/>
      </c>
      <c r="CN181" s="14" t="str">
        <f>IFERROR(VLOOKUP($BM$1&amp;'Service PJ'!$D179&amp;'Service PJ'!$B179&amp;'Service PJ'!$A179&amp;"*",'EPA_US9RT techs'!$A$2:$I$1722,9,FALSE),"")</f>
        <v/>
      </c>
      <c r="CO181" s="14" t="str">
        <f>IFERROR(VLOOKUP($BM$1&amp;'Service PJ'!$D179&amp;'Service PJ'!$B179&amp;'Service PJ'!$A179&amp;"*",'EPA_US9RT techs'!$A$2:$I$1722,9,FALSE),"")</f>
        <v/>
      </c>
      <c r="CP181" s="14" t="str">
        <f>IFERROR(VLOOKUP($BM$1&amp;'Service PJ'!$D179&amp;'Service PJ'!$B179&amp;'Service PJ'!$A179&amp;"*",'EPA_US9RT techs'!$A$2:$I$1722,9,FALSE),"")</f>
        <v/>
      </c>
      <c r="CQ181" s="14" t="str">
        <f>IFERROR(VLOOKUP($BM$1&amp;'Service PJ'!$D179&amp;'Service PJ'!$B179&amp;'Service PJ'!$A179&amp;"*",'EPA_US9RT techs'!$A$2:$I$1722,9,FALSE),"")</f>
        <v/>
      </c>
      <c r="CS181" t="str">
        <f>IF(SUM(CT181:DJ181)=0,"\I:",'Service PJ'!$D179&amp;"_"&amp;'Service PJ'!$E179&amp;"_"&amp;'Service PJ'!$C179)</f>
        <v>IIS_OTH_OIL</v>
      </c>
      <c r="CT181" s="2">
        <f>IFERROR(VLOOKUP($CS$1&amp;'Service PJ'!$D179&amp;'Service PJ'!$B179&amp;'Service PJ'!$A179&amp;"*",'EPA_US9RT techs'!$A$2:$I$1722,9,FALSE),"")</f>
        <v>30</v>
      </c>
      <c r="CU181" s="2">
        <f>IFERROR(VLOOKUP($CS$1&amp;'Service PJ'!$D179&amp;'Service PJ'!$B179&amp;'Service PJ'!$A179&amp;"*",'EPA_US9RT techs'!$A$2:$I$1722,9,FALSE),"")</f>
        <v>30</v>
      </c>
      <c r="CV181" s="2">
        <f>IFERROR(VLOOKUP($CS$1&amp;'Service PJ'!$D179&amp;'Service PJ'!$B179&amp;'Service PJ'!$A179&amp;"*",'EPA_US9RT techs'!$A$2:$I$1722,9,FALSE),"")</f>
        <v>30</v>
      </c>
      <c r="CW181" s="2">
        <f>IFERROR(VLOOKUP($CS$1&amp;'Service PJ'!$D179&amp;'Service PJ'!$B179&amp;'Service PJ'!$A179&amp;"*",'EPA_US9RT techs'!$A$2:$I$1722,9,FALSE),"")</f>
        <v>30</v>
      </c>
      <c r="CX181" s="2">
        <f>IFERROR(VLOOKUP($CS$1&amp;'Service PJ'!$D179&amp;'Service PJ'!$B179&amp;'Service PJ'!$A179&amp;"*",'EPA_US9RT techs'!$A$2:$I$1722,9,FALSE),"")</f>
        <v>30</v>
      </c>
      <c r="CY181" s="2">
        <f>IFERROR(VLOOKUP($CS$1&amp;'Service PJ'!$D179&amp;'Service PJ'!$B179&amp;'Service PJ'!$A179&amp;"*",'EPA_US9RT techs'!$A$2:$I$1722,9,FALSE),"")</f>
        <v>30</v>
      </c>
      <c r="CZ181" s="2">
        <f>IFERROR(VLOOKUP($CS$1&amp;'Service PJ'!$D179&amp;'Service PJ'!$B179&amp;'Service PJ'!$A179&amp;"*",'EPA_US9RT techs'!$A$2:$I$1722,9,FALSE),"")</f>
        <v>30</v>
      </c>
      <c r="DA181" s="2">
        <f>IFERROR(VLOOKUP($CS$1&amp;'Service PJ'!$D179&amp;'Service PJ'!$B179&amp;'Service PJ'!$A179&amp;"*",'EPA_US9RT techs'!$A$2:$I$1722,9,FALSE),"")</f>
        <v>30</v>
      </c>
      <c r="DB181" s="2">
        <f>IFERROR(VLOOKUP($CS$1&amp;'Service PJ'!$D179&amp;'Service PJ'!$B179&amp;'Service PJ'!$A179&amp;"*",'EPA_US9RT techs'!$A$2:$I$1722,9,FALSE),"")</f>
        <v>30</v>
      </c>
      <c r="DC181" s="2">
        <f>IFERROR(VLOOKUP($CS$1&amp;'Service PJ'!$D179&amp;'Service PJ'!$B179&amp;'Service PJ'!$A179&amp;"*",'EPA_US9RT techs'!$A$2:$I$1722,9,FALSE),"")</f>
        <v>30</v>
      </c>
      <c r="DD181" s="2">
        <f>IFERROR(VLOOKUP($CS$1&amp;'Service PJ'!$D179&amp;'Service PJ'!$B179&amp;'Service PJ'!$A179&amp;"*",'EPA_US9RT techs'!$A$2:$I$1722,9,FALSE),"")</f>
        <v>30</v>
      </c>
      <c r="DE181" s="2">
        <f>IFERROR(VLOOKUP($CS$1&amp;'Service PJ'!$D179&amp;'Service PJ'!$B179&amp;'Service PJ'!$A179&amp;"*",'EPA_US9RT techs'!$A$2:$I$1722,9,FALSE),"")</f>
        <v>30</v>
      </c>
      <c r="DF181" s="2">
        <f>IFERROR(VLOOKUP($CS$1&amp;'Service PJ'!$D179&amp;'Service PJ'!$B179&amp;'Service PJ'!$A179&amp;"*",'EPA_US9RT techs'!$A$2:$I$1722,9,FALSE),"")</f>
        <v>30</v>
      </c>
      <c r="DG181" s="2">
        <f>IFERROR(VLOOKUP($CS$1&amp;'Service PJ'!$D179&amp;'Service PJ'!$B179&amp;'Service PJ'!$A179&amp;"*",'EPA_US9RT techs'!$A$2:$I$1722,9,FALSE),"")</f>
        <v>30</v>
      </c>
      <c r="DH181" s="2">
        <f>IFERROR(VLOOKUP($CS$1&amp;'Service PJ'!$D179&amp;'Service PJ'!$B179&amp;'Service PJ'!$A179&amp;"*",'EPA_US9RT techs'!$A$2:$I$1722,9,FALSE),"")</f>
        <v>30</v>
      </c>
      <c r="DI181" s="2">
        <f>IFERROR(VLOOKUP($CS$1&amp;'Service PJ'!$D179&amp;'Service PJ'!$B179&amp;'Service PJ'!$A179&amp;"*",'EPA_US9RT techs'!$A$2:$I$1722,9,FALSE),"")</f>
        <v>30</v>
      </c>
      <c r="DJ181" s="2">
        <f>IFERROR(VLOOKUP($CS$1&amp;'Service PJ'!$D179&amp;'Service PJ'!$B179&amp;'Service PJ'!$A179&amp;"*",'EPA_US9RT techs'!$A$2:$I$1722,9,FALSE),"")</f>
        <v>30</v>
      </c>
      <c r="DK181" s="2">
        <f>IFERROR(VLOOKUP($CS$1&amp;'Service PJ'!$D179&amp;'Service PJ'!$B179&amp;'Service PJ'!$A179&amp;"*",'EPA_US9RT techs'!$A$2:$I$1722,9,FALSE),"")</f>
        <v>30</v>
      </c>
      <c r="DL181" s="2">
        <f>IFERROR(VLOOKUP($CS$1&amp;'Service PJ'!$D179&amp;'Service PJ'!$B179&amp;'Service PJ'!$A179&amp;"*",'EPA_US9RT techs'!$A$2:$I$1722,9,FALSE),"")</f>
        <v>30</v>
      </c>
      <c r="DM181" s="2">
        <f>IFERROR(VLOOKUP($CS$1&amp;'Service PJ'!$D179&amp;'Service PJ'!$B179&amp;'Service PJ'!$A179&amp;"*",'EPA_US9RT techs'!$A$2:$I$1722,9,FALSE),"")</f>
        <v>30</v>
      </c>
      <c r="DN181" s="2">
        <f>IFERROR(VLOOKUP($CS$1&amp;'Service PJ'!$D179&amp;'Service PJ'!$B179&amp;'Service PJ'!$A179&amp;"*",'EPA_US9RT techs'!$A$2:$I$1722,9,FALSE),"")</f>
        <v>30</v>
      </c>
      <c r="DO181" s="2">
        <f>IFERROR(VLOOKUP($CS$1&amp;'Service PJ'!$D179&amp;'Service PJ'!$B179&amp;'Service PJ'!$A179&amp;"*",'EPA_US9RT techs'!$A$2:$I$1722,9,FALSE),"")</f>
        <v>30</v>
      </c>
      <c r="DP181" s="2">
        <f>IFERROR(VLOOKUP($CS$1&amp;'Service PJ'!$D179&amp;'Service PJ'!$B179&amp;'Service PJ'!$A179&amp;"*",'EPA_US9RT techs'!$A$2:$I$1722,9,FALSE),"")</f>
        <v>30</v>
      </c>
      <c r="DQ181" s="2">
        <f>IFERROR(VLOOKUP($CS$1&amp;'Service PJ'!$D179&amp;'Service PJ'!$B179&amp;'Service PJ'!$A179&amp;"*",'EPA_US9RT techs'!$A$2:$I$1722,9,FALSE),"")</f>
        <v>30</v>
      </c>
      <c r="DR181" s="2">
        <f>IFERROR(VLOOKUP($CS$1&amp;'Service PJ'!$D179&amp;'Service PJ'!$B179&amp;'Service PJ'!$A179&amp;"*",'EPA_US9RT techs'!$A$2:$I$1722,9,FALSE),"")</f>
        <v>30</v>
      </c>
      <c r="DS181" s="2">
        <f>IFERROR(VLOOKUP($CS$1&amp;'Service PJ'!$D179&amp;'Service PJ'!$B179&amp;'Service PJ'!$A179&amp;"*",'EPA_US9RT techs'!$A$2:$I$1722,9,FALSE),"")</f>
        <v>30</v>
      </c>
      <c r="DT181" s="2">
        <f>IFERROR(VLOOKUP($CS$1&amp;'Service PJ'!$D179&amp;'Service PJ'!$B179&amp;'Service PJ'!$A179&amp;"*",'EPA_US9RT techs'!$A$2:$I$1722,9,FALSE),"")</f>
        <v>30</v>
      </c>
      <c r="DU181" s="2">
        <f>IFERROR(VLOOKUP($CS$1&amp;'Service PJ'!$D179&amp;'Service PJ'!$B179&amp;'Service PJ'!$A179&amp;"*",'EPA_US9RT techs'!$A$2:$I$1722,9,FALSE),"")</f>
        <v>30</v>
      </c>
      <c r="DV181" s="2">
        <f>IFERROR(VLOOKUP($CS$1&amp;'Service PJ'!$D179&amp;'Service PJ'!$B179&amp;'Service PJ'!$A179&amp;"*",'EPA_US9RT techs'!$A$2:$I$1722,9,FALSE),"")</f>
        <v>30</v>
      </c>
      <c r="DW181" s="2">
        <f>IFERROR(VLOOKUP($CS$1&amp;'Service PJ'!$D179&amp;'Service PJ'!$B179&amp;'Service PJ'!$A179&amp;"*",'EPA_US9RT techs'!$A$2:$I$1722,9,FALSE),"")</f>
        <v>30</v>
      </c>
    </row>
    <row r="182" spans="1:127" x14ac:dyDescent="0.45">
      <c r="A182" t="str">
        <f>IF(SUM(B182:R182)=0,"\I:",'Service PJ'!$D180&amp;"_"&amp;'Service PJ'!$E180&amp;"_"&amp;'Service PJ'!$C180)</f>
        <v>\I:</v>
      </c>
      <c r="B182" s="14" t="str">
        <f>IFERROR(VLOOKUP($A$1&amp;'Service PJ'!$D180&amp;'Service PJ'!$B180&amp;'Service PJ'!$A180&amp;"*",'EPA_US9RT techs'!$A$2:$I$1722,9,FALSE),"")</f>
        <v/>
      </c>
      <c r="C182" s="14" t="str">
        <f>IFERROR(VLOOKUP($A$1&amp;'Service PJ'!$D180&amp;'Service PJ'!$B180&amp;'Service PJ'!$A180&amp;"*",'EPA_US9RT techs'!$A$2:$I$1722,9,FALSE),"")</f>
        <v/>
      </c>
      <c r="D182" s="14" t="str">
        <f>IFERROR(VLOOKUP($A$1&amp;'Service PJ'!$D180&amp;'Service PJ'!$B180&amp;'Service PJ'!$A180&amp;"*",'EPA_US9RT techs'!$A$2:$I$1722,9,FALSE),"")</f>
        <v/>
      </c>
      <c r="E182" s="14" t="str">
        <f>IFERROR(VLOOKUP($A$1&amp;'Service PJ'!$D180&amp;'Service PJ'!$B180&amp;'Service PJ'!$A180&amp;"*",'EPA_US9RT techs'!$A$2:$I$1722,9,FALSE),"")</f>
        <v/>
      </c>
      <c r="F182" s="14" t="str">
        <f>IFERROR(VLOOKUP($A$1&amp;'Service PJ'!$D180&amp;'Service PJ'!$B180&amp;'Service PJ'!$A180&amp;"*",'EPA_US9RT techs'!$A$2:$I$1722,9,FALSE),"")</f>
        <v/>
      </c>
      <c r="G182" s="14" t="str">
        <f>IFERROR(VLOOKUP($A$1&amp;'Service PJ'!$D180&amp;'Service PJ'!$B180&amp;'Service PJ'!$A180&amp;"*",'EPA_US9RT techs'!$A$2:$I$1722,9,FALSE),"")</f>
        <v/>
      </c>
      <c r="H182" s="14" t="str">
        <f>IFERROR(VLOOKUP($A$1&amp;'Service PJ'!$D180&amp;'Service PJ'!$B180&amp;'Service PJ'!$A180&amp;"*",'EPA_US9RT techs'!$A$2:$I$1722,9,FALSE),"")</f>
        <v/>
      </c>
      <c r="I182" s="14" t="str">
        <f>IFERROR(VLOOKUP($A$1&amp;'Service PJ'!$D180&amp;'Service PJ'!$B180&amp;'Service PJ'!$A180&amp;"*",'EPA_US9RT techs'!$A$2:$I$1722,9,FALSE),"")</f>
        <v/>
      </c>
      <c r="J182" s="14" t="str">
        <f>IFERROR(VLOOKUP($A$1&amp;'Service PJ'!$D180&amp;'Service PJ'!$B180&amp;'Service PJ'!$A180&amp;"*",'EPA_US9RT techs'!$A$2:$I$1722,9,FALSE),"")</f>
        <v/>
      </c>
      <c r="K182" s="14" t="str">
        <f>IFERROR(VLOOKUP($A$1&amp;'Service PJ'!$D180&amp;'Service PJ'!$B180&amp;'Service PJ'!$A180&amp;"*",'EPA_US9RT techs'!$A$2:$I$1722,9,FALSE),"")</f>
        <v/>
      </c>
      <c r="L182" s="14" t="str">
        <f>IFERROR(VLOOKUP($A$1&amp;'Service PJ'!$D180&amp;'Service PJ'!$B180&amp;'Service PJ'!$A180&amp;"*",'EPA_US9RT techs'!$A$2:$I$1722,9,FALSE),"")</f>
        <v/>
      </c>
      <c r="M182" s="14" t="str">
        <f>IFERROR(VLOOKUP($A$1&amp;'Service PJ'!$D180&amp;'Service PJ'!$B180&amp;'Service PJ'!$A180&amp;"*",'EPA_US9RT techs'!$A$2:$I$1722,9,FALSE),"")</f>
        <v/>
      </c>
      <c r="N182" s="14" t="str">
        <f>IFERROR(VLOOKUP($A$1&amp;'Service PJ'!$D180&amp;'Service PJ'!$B180&amp;'Service PJ'!$A180&amp;"*",'EPA_US9RT techs'!$A$2:$I$1722,9,FALSE),"")</f>
        <v/>
      </c>
      <c r="O182" s="14" t="str">
        <f>IFERROR(VLOOKUP($A$1&amp;'Service PJ'!$D180&amp;'Service PJ'!$B180&amp;'Service PJ'!$A180&amp;"*",'EPA_US9RT techs'!$A$2:$I$1722,9,FALSE),"")</f>
        <v/>
      </c>
      <c r="P182" s="14" t="str">
        <f>IFERROR(VLOOKUP($A$1&amp;'Service PJ'!$D180&amp;'Service PJ'!$B180&amp;'Service PJ'!$A180&amp;"*",'EPA_US9RT techs'!$A$2:$I$1722,9,FALSE),"")</f>
        <v/>
      </c>
      <c r="Q182" s="14" t="str">
        <f>IFERROR(VLOOKUP($A$1&amp;'Service PJ'!$D180&amp;'Service PJ'!$B180&amp;'Service PJ'!$A180&amp;"*",'EPA_US9RT techs'!$A$2:$I$1722,9,FALSE),"")</f>
        <v/>
      </c>
      <c r="R182" s="14" t="str">
        <f>IFERROR(VLOOKUP($A$1&amp;'Service PJ'!$D180&amp;'Service PJ'!$B180&amp;'Service PJ'!$A180&amp;"*",'EPA_US9RT techs'!$A$2:$I$1722,9,FALSE),"")</f>
        <v/>
      </c>
      <c r="S182" s="14" t="str">
        <f>IFERROR(VLOOKUP($A$1&amp;'Service PJ'!$D180&amp;'Service PJ'!$B180&amp;'Service PJ'!$A180&amp;"*",'EPA_US9RT techs'!$A$2:$I$1722,9,FALSE),"")</f>
        <v/>
      </c>
      <c r="T182" s="14" t="str">
        <f>IFERROR(VLOOKUP($A$1&amp;'Service PJ'!$D180&amp;'Service PJ'!$B180&amp;'Service PJ'!$A180&amp;"*",'EPA_US9RT techs'!$A$2:$I$1722,9,FALSE),"")</f>
        <v/>
      </c>
      <c r="U182" s="14" t="str">
        <f>IFERROR(VLOOKUP($A$1&amp;'Service PJ'!$D180&amp;'Service PJ'!$B180&amp;'Service PJ'!$A180&amp;"*",'EPA_US9RT techs'!$A$2:$I$1722,9,FALSE),"")</f>
        <v/>
      </c>
      <c r="V182" s="14" t="str">
        <f>IFERROR(VLOOKUP($A$1&amp;'Service PJ'!$D180&amp;'Service PJ'!$B180&amp;'Service PJ'!$A180&amp;"*",'EPA_US9RT techs'!$A$2:$I$1722,9,FALSE),"")</f>
        <v/>
      </c>
      <c r="W182" s="14" t="str">
        <f>IFERROR(VLOOKUP($A$1&amp;'Service PJ'!$D180&amp;'Service PJ'!$B180&amp;'Service PJ'!$A180&amp;"*",'EPA_US9RT techs'!$A$2:$I$1722,9,FALSE),"")</f>
        <v/>
      </c>
      <c r="X182" s="14" t="str">
        <f>IFERROR(VLOOKUP($A$1&amp;'Service PJ'!$D180&amp;'Service PJ'!$B180&amp;'Service PJ'!$A180&amp;"*",'EPA_US9RT techs'!$A$2:$I$1722,9,FALSE),"")</f>
        <v/>
      </c>
      <c r="Y182" s="14" t="str">
        <f>IFERROR(VLOOKUP($A$1&amp;'Service PJ'!$D180&amp;'Service PJ'!$B180&amp;'Service PJ'!$A180&amp;"*",'EPA_US9RT techs'!$A$2:$I$1722,9,FALSE),"")</f>
        <v/>
      </c>
      <c r="Z182" s="14" t="str">
        <f>IFERROR(VLOOKUP($A$1&amp;'Service PJ'!$D180&amp;'Service PJ'!$B180&amp;'Service PJ'!$A180&amp;"*",'EPA_US9RT techs'!$A$2:$I$1722,9,FALSE),"")</f>
        <v/>
      </c>
      <c r="AA182" s="14" t="str">
        <f>IFERROR(VLOOKUP($A$1&amp;'Service PJ'!$D180&amp;'Service PJ'!$B180&amp;'Service PJ'!$A180&amp;"*",'EPA_US9RT techs'!$A$2:$I$1722,9,FALSE),"")</f>
        <v/>
      </c>
      <c r="AB182" s="14" t="str">
        <f>IFERROR(VLOOKUP($A$1&amp;'Service PJ'!$D180&amp;'Service PJ'!$B180&amp;'Service PJ'!$A180&amp;"*",'EPA_US9RT techs'!$A$2:$I$1722,9,FALSE),"")</f>
        <v/>
      </c>
      <c r="AC182" s="14" t="str">
        <f>IFERROR(VLOOKUP($A$1&amp;'Service PJ'!$D180&amp;'Service PJ'!$B180&amp;'Service PJ'!$A180&amp;"*",'EPA_US9RT techs'!$A$2:$I$1722,9,FALSE),"")</f>
        <v/>
      </c>
      <c r="AD182" s="14" t="str">
        <f>IFERROR(VLOOKUP($A$1&amp;'Service PJ'!$D180&amp;'Service PJ'!$B180&amp;'Service PJ'!$A180&amp;"*",'EPA_US9RT techs'!$A$2:$I$1722,9,FALSE),"")</f>
        <v/>
      </c>
      <c r="AE182" s="14" t="str">
        <f>IFERROR(VLOOKUP($A$1&amp;'Service PJ'!$D180&amp;'Service PJ'!$B180&amp;'Service PJ'!$A180&amp;"*",'EPA_US9RT techs'!$A$2:$I$1722,9,FALSE),"")</f>
        <v/>
      </c>
      <c r="AG182" t="str">
        <f>IF(SUM(AH182:AX182)=0,"\I:",'Service PJ'!$D180&amp;"_"&amp;'Service PJ'!$E180&amp;"_"&amp;'Service PJ'!$C180)</f>
        <v>\I:</v>
      </c>
      <c r="AH182" s="14" t="str">
        <f>IFERROR(VLOOKUP($AG$1&amp;'Service PJ'!$D180&amp;'Service PJ'!$B180&amp;'Service PJ'!$A180&amp;"*",'EPA_US9RT techs'!$A$2:$I$1722,9,FALSE),"")</f>
        <v/>
      </c>
      <c r="AI182" s="14" t="str">
        <f>IFERROR(VLOOKUP($AG$1&amp;'Service PJ'!$D180&amp;'Service PJ'!$B180&amp;'Service PJ'!$A180&amp;"*",'EPA_US9RT techs'!$A$2:$I$1722,9,FALSE),"")</f>
        <v/>
      </c>
      <c r="AJ182" s="14" t="str">
        <f>IFERROR(VLOOKUP($AG$1&amp;'Service PJ'!$D180&amp;'Service PJ'!$B180&amp;'Service PJ'!$A180&amp;"*",'EPA_US9RT techs'!$A$2:$I$1722,9,FALSE),"")</f>
        <v/>
      </c>
      <c r="AK182" s="14" t="str">
        <f>IFERROR(VLOOKUP($AG$1&amp;'Service PJ'!$D180&amp;'Service PJ'!$B180&amp;'Service PJ'!$A180&amp;"*",'EPA_US9RT techs'!$A$2:$I$1722,9,FALSE),"")</f>
        <v/>
      </c>
      <c r="AL182" s="14" t="str">
        <f>IFERROR(VLOOKUP($AG$1&amp;'Service PJ'!$D180&amp;'Service PJ'!$B180&amp;'Service PJ'!$A180&amp;"*",'EPA_US9RT techs'!$A$2:$I$1722,9,FALSE),"")</f>
        <v/>
      </c>
      <c r="AM182" s="14" t="str">
        <f>IFERROR(VLOOKUP($AG$1&amp;'Service PJ'!$D180&amp;'Service PJ'!$B180&amp;'Service PJ'!$A180&amp;"*",'EPA_US9RT techs'!$A$2:$I$1722,9,FALSE),"")</f>
        <v/>
      </c>
      <c r="AN182" s="14" t="str">
        <f>IFERROR(VLOOKUP($AG$1&amp;'Service PJ'!$D180&amp;'Service PJ'!$B180&amp;'Service PJ'!$A180&amp;"*",'EPA_US9RT techs'!$A$2:$I$1722,9,FALSE),"")</f>
        <v/>
      </c>
      <c r="AO182" s="14" t="str">
        <f>IFERROR(VLOOKUP($AG$1&amp;'Service PJ'!$D180&amp;'Service PJ'!$B180&amp;'Service PJ'!$A180&amp;"*",'EPA_US9RT techs'!$A$2:$I$1722,9,FALSE),"")</f>
        <v/>
      </c>
      <c r="AP182" s="14" t="str">
        <f>IFERROR(VLOOKUP($AG$1&amp;'Service PJ'!$D180&amp;'Service PJ'!$B180&amp;'Service PJ'!$A180&amp;"*",'EPA_US9RT techs'!$A$2:$I$1722,9,FALSE),"")</f>
        <v/>
      </c>
      <c r="AQ182" s="14" t="str">
        <f>IFERROR(VLOOKUP($AG$1&amp;'Service PJ'!$D180&amp;'Service PJ'!$B180&amp;'Service PJ'!$A180&amp;"*",'EPA_US9RT techs'!$A$2:$I$1722,9,FALSE),"")</f>
        <v/>
      </c>
      <c r="AR182" s="14" t="str">
        <f>IFERROR(VLOOKUP($AG$1&amp;'Service PJ'!$D180&amp;'Service PJ'!$B180&amp;'Service PJ'!$A180&amp;"*",'EPA_US9RT techs'!$A$2:$I$1722,9,FALSE),"")</f>
        <v/>
      </c>
      <c r="AS182" s="14" t="str">
        <f>IFERROR(VLOOKUP($AG$1&amp;'Service PJ'!$D180&amp;'Service PJ'!$B180&amp;'Service PJ'!$A180&amp;"*",'EPA_US9RT techs'!$A$2:$I$1722,9,FALSE),"")</f>
        <v/>
      </c>
      <c r="AT182" s="14" t="str">
        <f>IFERROR(VLOOKUP($AG$1&amp;'Service PJ'!$D180&amp;'Service PJ'!$B180&amp;'Service PJ'!$A180&amp;"*",'EPA_US9RT techs'!$A$2:$I$1722,9,FALSE),"")</f>
        <v/>
      </c>
      <c r="AU182" s="14" t="str">
        <f>IFERROR(VLOOKUP($AG$1&amp;'Service PJ'!$D180&amp;'Service PJ'!$B180&amp;'Service PJ'!$A180&amp;"*",'EPA_US9RT techs'!$A$2:$I$1722,9,FALSE),"")</f>
        <v/>
      </c>
      <c r="AV182" s="14" t="str">
        <f>IFERROR(VLOOKUP($AG$1&amp;'Service PJ'!$D180&amp;'Service PJ'!$B180&amp;'Service PJ'!$A180&amp;"*",'EPA_US9RT techs'!$A$2:$I$1722,9,FALSE),"")</f>
        <v/>
      </c>
      <c r="AW182" s="14" t="str">
        <f>IFERROR(VLOOKUP($AG$1&amp;'Service PJ'!$D180&amp;'Service PJ'!$B180&amp;'Service PJ'!$A180&amp;"*",'EPA_US9RT techs'!$A$2:$I$1722,9,FALSE),"")</f>
        <v/>
      </c>
      <c r="AX182" s="14" t="str">
        <f>IFERROR(VLOOKUP($AG$1&amp;'Service PJ'!$D180&amp;'Service PJ'!$B180&amp;'Service PJ'!$A180&amp;"*",'EPA_US9RT techs'!$A$2:$I$1722,9,FALSE),"")</f>
        <v/>
      </c>
      <c r="AY182" s="14" t="str">
        <f>IFERROR(VLOOKUP($AG$1&amp;'Service PJ'!$D180&amp;'Service PJ'!$B180&amp;'Service PJ'!$A180&amp;"*",'EPA_US9RT techs'!$A$2:$I$1722,9,FALSE),"")</f>
        <v/>
      </c>
      <c r="AZ182" s="14" t="str">
        <f>IFERROR(VLOOKUP($AG$1&amp;'Service PJ'!$D180&amp;'Service PJ'!$B180&amp;'Service PJ'!$A180&amp;"*",'EPA_US9RT techs'!$A$2:$I$1722,9,FALSE),"")</f>
        <v/>
      </c>
      <c r="BA182" s="14" t="str">
        <f>IFERROR(VLOOKUP($AG$1&amp;'Service PJ'!$D180&amp;'Service PJ'!$B180&amp;'Service PJ'!$A180&amp;"*",'EPA_US9RT techs'!$A$2:$I$1722,9,FALSE),"")</f>
        <v/>
      </c>
      <c r="BB182" s="14" t="str">
        <f>IFERROR(VLOOKUP($AG$1&amp;'Service PJ'!$D180&amp;'Service PJ'!$B180&amp;'Service PJ'!$A180&amp;"*",'EPA_US9RT techs'!$A$2:$I$1722,9,FALSE),"")</f>
        <v/>
      </c>
      <c r="BC182" s="14" t="str">
        <f>IFERROR(VLOOKUP($AG$1&amp;'Service PJ'!$D180&amp;'Service PJ'!$B180&amp;'Service PJ'!$A180&amp;"*",'EPA_US9RT techs'!$A$2:$I$1722,9,FALSE),"")</f>
        <v/>
      </c>
      <c r="BD182" s="14" t="str">
        <f>IFERROR(VLOOKUP($AG$1&amp;'Service PJ'!$D180&amp;'Service PJ'!$B180&amp;'Service PJ'!$A180&amp;"*",'EPA_US9RT techs'!$A$2:$I$1722,9,FALSE),"")</f>
        <v/>
      </c>
      <c r="BE182" s="14" t="str">
        <f>IFERROR(VLOOKUP($AG$1&amp;'Service PJ'!$D180&amp;'Service PJ'!$B180&amp;'Service PJ'!$A180&amp;"*",'EPA_US9RT techs'!$A$2:$I$1722,9,FALSE),"")</f>
        <v/>
      </c>
      <c r="BF182" s="14" t="str">
        <f>IFERROR(VLOOKUP($AG$1&amp;'Service PJ'!$D180&amp;'Service PJ'!$B180&amp;'Service PJ'!$A180&amp;"*",'EPA_US9RT techs'!$A$2:$I$1722,9,FALSE),"")</f>
        <v/>
      </c>
      <c r="BG182" s="14" t="str">
        <f>IFERROR(VLOOKUP($AG$1&amp;'Service PJ'!$D180&amp;'Service PJ'!$B180&amp;'Service PJ'!$A180&amp;"*",'EPA_US9RT techs'!$A$2:$I$1722,9,FALSE),"")</f>
        <v/>
      </c>
      <c r="BH182" s="14" t="str">
        <f>IFERROR(VLOOKUP($AG$1&amp;'Service PJ'!$D180&amp;'Service PJ'!$B180&amp;'Service PJ'!$A180&amp;"*",'EPA_US9RT techs'!$A$2:$I$1722,9,FALSE),"")</f>
        <v/>
      </c>
      <c r="BI182" s="14" t="str">
        <f>IFERROR(VLOOKUP($AG$1&amp;'Service PJ'!$D180&amp;'Service PJ'!$B180&amp;'Service PJ'!$A180&amp;"*",'EPA_US9RT techs'!$A$2:$I$1722,9,FALSE),"")</f>
        <v/>
      </c>
      <c r="BJ182" s="14" t="str">
        <f>IFERROR(VLOOKUP($AG$1&amp;'Service PJ'!$D180&amp;'Service PJ'!$B180&amp;'Service PJ'!$A180&amp;"*",'EPA_US9RT techs'!$A$2:$I$1722,9,FALSE),"")</f>
        <v/>
      </c>
      <c r="BK182" s="14" t="str">
        <f>IFERROR(VLOOKUP($AG$1&amp;'Service PJ'!$D180&amp;'Service PJ'!$B180&amp;'Service PJ'!$A180&amp;"*",'EPA_US9RT techs'!$A$2:$I$1722,9,FALSE),"")</f>
        <v/>
      </c>
      <c r="BM182" t="str">
        <f>IF(SUM(BN182:CD182)=0,"\I:",'Service PJ'!$D180&amp;"_"&amp;'Service PJ'!$E180&amp;"_"&amp;'Service PJ'!$C180)</f>
        <v>\I:</v>
      </c>
      <c r="BN182" s="14" t="str">
        <f>IFERROR(VLOOKUP($BM$1&amp;'Service PJ'!$D180&amp;'Service PJ'!$B180&amp;'Service PJ'!$A180&amp;"*",'EPA_US9RT techs'!$A$2:$I$1722,9,FALSE),"")</f>
        <v/>
      </c>
      <c r="BO182" s="14" t="str">
        <f>IFERROR(VLOOKUP($BM$1&amp;'Service PJ'!$D180&amp;'Service PJ'!$B180&amp;'Service PJ'!$A180&amp;"*",'EPA_US9RT techs'!$A$2:$I$1722,9,FALSE),"")</f>
        <v/>
      </c>
      <c r="BP182" s="14" t="str">
        <f>IFERROR(VLOOKUP($BM$1&amp;'Service PJ'!$D180&amp;'Service PJ'!$B180&amp;'Service PJ'!$A180&amp;"*",'EPA_US9RT techs'!$A$2:$I$1722,9,FALSE),"")</f>
        <v/>
      </c>
      <c r="BQ182" s="14" t="str">
        <f>IFERROR(VLOOKUP($BM$1&amp;'Service PJ'!$D180&amp;'Service PJ'!$B180&amp;'Service PJ'!$A180&amp;"*",'EPA_US9RT techs'!$A$2:$I$1722,9,FALSE),"")</f>
        <v/>
      </c>
      <c r="BR182" s="14" t="str">
        <f>IFERROR(VLOOKUP($BM$1&amp;'Service PJ'!$D180&amp;'Service PJ'!$B180&amp;'Service PJ'!$A180&amp;"*",'EPA_US9RT techs'!$A$2:$I$1722,9,FALSE),"")</f>
        <v/>
      </c>
      <c r="BS182" s="14" t="str">
        <f>IFERROR(VLOOKUP($BM$1&amp;'Service PJ'!$D180&amp;'Service PJ'!$B180&amp;'Service PJ'!$A180&amp;"*",'EPA_US9RT techs'!$A$2:$I$1722,9,FALSE),"")</f>
        <v/>
      </c>
      <c r="BT182" s="14" t="str">
        <f>IFERROR(VLOOKUP($BM$1&amp;'Service PJ'!$D180&amp;'Service PJ'!$B180&amp;'Service PJ'!$A180&amp;"*",'EPA_US9RT techs'!$A$2:$I$1722,9,FALSE),"")</f>
        <v/>
      </c>
      <c r="BU182" s="14" t="str">
        <f>IFERROR(VLOOKUP($BM$1&amp;'Service PJ'!$D180&amp;'Service PJ'!$B180&amp;'Service PJ'!$A180&amp;"*",'EPA_US9RT techs'!$A$2:$I$1722,9,FALSE),"")</f>
        <v/>
      </c>
      <c r="BV182" s="14" t="str">
        <f>IFERROR(VLOOKUP($BM$1&amp;'Service PJ'!$D180&amp;'Service PJ'!$B180&amp;'Service PJ'!$A180&amp;"*",'EPA_US9RT techs'!$A$2:$I$1722,9,FALSE),"")</f>
        <v/>
      </c>
      <c r="BW182" s="14" t="str">
        <f>IFERROR(VLOOKUP($BM$1&amp;'Service PJ'!$D180&amp;'Service PJ'!$B180&amp;'Service PJ'!$A180&amp;"*",'EPA_US9RT techs'!$A$2:$I$1722,9,FALSE),"")</f>
        <v/>
      </c>
      <c r="BX182" s="14" t="str">
        <f>IFERROR(VLOOKUP($BM$1&amp;'Service PJ'!$D180&amp;'Service PJ'!$B180&amp;'Service PJ'!$A180&amp;"*",'EPA_US9RT techs'!$A$2:$I$1722,9,FALSE),"")</f>
        <v/>
      </c>
      <c r="BY182" s="14" t="str">
        <f>IFERROR(VLOOKUP($BM$1&amp;'Service PJ'!$D180&amp;'Service PJ'!$B180&amp;'Service PJ'!$A180&amp;"*",'EPA_US9RT techs'!$A$2:$I$1722,9,FALSE),"")</f>
        <v/>
      </c>
      <c r="BZ182" s="14" t="str">
        <f>IFERROR(VLOOKUP($BM$1&amp;'Service PJ'!$D180&amp;'Service PJ'!$B180&amp;'Service PJ'!$A180&amp;"*",'EPA_US9RT techs'!$A$2:$I$1722,9,FALSE),"")</f>
        <v/>
      </c>
      <c r="CA182" s="14" t="str">
        <f>IFERROR(VLOOKUP($BM$1&amp;'Service PJ'!$D180&amp;'Service PJ'!$B180&amp;'Service PJ'!$A180&amp;"*",'EPA_US9RT techs'!$A$2:$I$1722,9,FALSE),"")</f>
        <v/>
      </c>
      <c r="CB182" s="14" t="str">
        <f>IFERROR(VLOOKUP($BM$1&amp;'Service PJ'!$D180&amp;'Service PJ'!$B180&amp;'Service PJ'!$A180&amp;"*",'EPA_US9RT techs'!$A$2:$I$1722,9,FALSE),"")</f>
        <v/>
      </c>
      <c r="CC182" s="14" t="str">
        <f>IFERROR(VLOOKUP($BM$1&amp;'Service PJ'!$D180&amp;'Service PJ'!$B180&amp;'Service PJ'!$A180&amp;"*",'EPA_US9RT techs'!$A$2:$I$1722,9,FALSE),"")</f>
        <v/>
      </c>
      <c r="CD182" s="14" t="str">
        <f>IFERROR(VLOOKUP($BM$1&amp;'Service PJ'!$D180&amp;'Service PJ'!$B180&amp;'Service PJ'!$A180&amp;"*",'EPA_US9RT techs'!$A$2:$I$1722,9,FALSE),"")</f>
        <v/>
      </c>
      <c r="CE182" s="14" t="str">
        <f>IFERROR(VLOOKUP($BM$1&amp;'Service PJ'!$D180&amp;'Service PJ'!$B180&amp;'Service PJ'!$A180&amp;"*",'EPA_US9RT techs'!$A$2:$I$1722,9,FALSE),"")</f>
        <v/>
      </c>
      <c r="CF182" s="14" t="str">
        <f>IFERROR(VLOOKUP($BM$1&amp;'Service PJ'!$D180&amp;'Service PJ'!$B180&amp;'Service PJ'!$A180&amp;"*",'EPA_US9RT techs'!$A$2:$I$1722,9,FALSE),"")</f>
        <v/>
      </c>
      <c r="CG182" s="14" t="str">
        <f>IFERROR(VLOOKUP($BM$1&amp;'Service PJ'!$D180&amp;'Service PJ'!$B180&amp;'Service PJ'!$A180&amp;"*",'EPA_US9RT techs'!$A$2:$I$1722,9,FALSE),"")</f>
        <v/>
      </c>
      <c r="CH182" s="14" t="str">
        <f>IFERROR(VLOOKUP($BM$1&amp;'Service PJ'!$D180&amp;'Service PJ'!$B180&amp;'Service PJ'!$A180&amp;"*",'EPA_US9RT techs'!$A$2:$I$1722,9,FALSE),"")</f>
        <v/>
      </c>
      <c r="CI182" s="14" t="str">
        <f>IFERROR(VLOOKUP($BM$1&amp;'Service PJ'!$D180&amp;'Service PJ'!$B180&amp;'Service PJ'!$A180&amp;"*",'EPA_US9RT techs'!$A$2:$I$1722,9,FALSE),"")</f>
        <v/>
      </c>
      <c r="CJ182" s="14" t="str">
        <f>IFERROR(VLOOKUP($BM$1&amp;'Service PJ'!$D180&amp;'Service PJ'!$B180&amp;'Service PJ'!$A180&amp;"*",'EPA_US9RT techs'!$A$2:$I$1722,9,FALSE),"")</f>
        <v/>
      </c>
      <c r="CK182" s="14" t="str">
        <f>IFERROR(VLOOKUP($BM$1&amp;'Service PJ'!$D180&amp;'Service PJ'!$B180&amp;'Service PJ'!$A180&amp;"*",'EPA_US9RT techs'!$A$2:$I$1722,9,FALSE),"")</f>
        <v/>
      </c>
      <c r="CL182" s="14" t="str">
        <f>IFERROR(VLOOKUP($BM$1&amp;'Service PJ'!$D180&amp;'Service PJ'!$B180&amp;'Service PJ'!$A180&amp;"*",'EPA_US9RT techs'!$A$2:$I$1722,9,FALSE),"")</f>
        <v/>
      </c>
      <c r="CM182" s="14" t="str">
        <f>IFERROR(VLOOKUP($BM$1&amp;'Service PJ'!$D180&amp;'Service PJ'!$B180&amp;'Service PJ'!$A180&amp;"*",'EPA_US9RT techs'!$A$2:$I$1722,9,FALSE),"")</f>
        <v/>
      </c>
      <c r="CN182" s="14" t="str">
        <f>IFERROR(VLOOKUP($BM$1&amp;'Service PJ'!$D180&amp;'Service PJ'!$B180&amp;'Service PJ'!$A180&amp;"*",'EPA_US9RT techs'!$A$2:$I$1722,9,FALSE),"")</f>
        <v/>
      </c>
      <c r="CO182" s="14" t="str">
        <f>IFERROR(VLOOKUP($BM$1&amp;'Service PJ'!$D180&amp;'Service PJ'!$B180&amp;'Service PJ'!$A180&amp;"*",'EPA_US9RT techs'!$A$2:$I$1722,9,FALSE),"")</f>
        <v/>
      </c>
      <c r="CP182" s="14" t="str">
        <f>IFERROR(VLOOKUP($BM$1&amp;'Service PJ'!$D180&amp;'Service PJ'!$B180&amp;'Service PJ'!$A180&amp;"*",'EPA_US9RT techs'!$A$2:$I$1722,9,FALSE),"")</f>
        <v/>
      </c>
      <c r="CQ182" s="14" t="str">
        <f>IFERROR(VLOOKUP($BM$1&amp;'Service PJ'!$D180&amp;'Service PJ'!$B180&amp;'Service PJ'!$A180&amp;"*",'EPA_US9RT techs'!$A$2:$I$1722,9,FALSE),"")</f>
        <v/>
      </c>
      <c r="CS182" t="str">
        <f>IF(SUM(CT182:DJ182)=0,"\I:",'Service PJ'!$D180&amp;"_"&amp;'Service PJ'!$E180&amp;"_"&amp;'Service PJ'!$C180)</f>
        <v>\I:</v>
      </c>
      <c r="CT182" s="2" t="str">
        <f>IFERROR(VLOOKUP($CS$1&amp;'Service PJ'!$D180&amp;'Service PJ'!$B180&amp;'Service PJ'!$A180&amp;"*",'EPA_US9RT techs'!$A$2:$I$1722,9,FALSE),"")</f>
        <v/>
      </c>
      <c r="CU182" s="2" t="str">
        <f>IFERROR(VLOOKUP($CS$1&amp;'Service PJ'!$D180&amp;'Service PJ'!$B180&amp;'Service PJ'!$A180&amp;"*",'EPA_US9RT techs'!$A$2:$I$1722,9,FALSE),"")</f>
        <v/>
      </c>
      <c r="CV182" s="2" t="str">
        <f>IFERROR(VLOOKUP($CS$1&amp;'Service PJ'!$D180&amp;'Service PJ'!$B180&amp;'Service PJ'!$A180&amp;"*",'EPA_US9RT techs'!$A$2:$I$1722,9,FALSE),"")</f>
        <v/>
      </c>
      <c r="CW182" s="2" t="str">
        <f>IFERROR(VLOOKUP($CS$1&amp;'Service PJ'!$D180&amp;'Service PJ'!$B180&amp;'Service PJ'!$A180&amp;"*",'EPA_US9RT techs'!$A$2:$I$1722,9,FALSE),"")</f>
        <v/>
      </c>
      <c r="CX182" s="2" t="str">
        <f>IFERROR(VLOOKUP($CS$1&amp;'Service PJ'!$D180&amp;'Service PJ'!$B180&amp;'Service PJ'!$A180&amp;"*",'EPA_US9RT techs'!$A$2:$I$1722,9,FALSE),"")</f>
        <v/>
      </c>
      <c r="CY182" s="2" t="str">
        <f>IFERROR(VLOOKUP($CS$1&amp;'Service PJ'!$D180&amp;'Service PJ'!$B180&amp;'Service PJ'!$A180&amp;"*",'EPA_US9RT techs'!$A$2:$I$1722,9,FALSE),"")</f>
        <v/>
      </c>
      <c r="CZ182" s="2" t="str">
        <f>IFERROR(VLOOKUP($CS$1&amp;'Service PJ'!$D180&amp;'Service PJ'!$B180&amp;'Service PJ'!$A180&amp;"*",'EPA_US9RT techs'!$A$2:$I$1722,9,FALSE),"")</f>
        <v/>
      </c>
      <c r="DA182" s="2" t="str">
        <f>IFERROR(VLOOKUP($CS$1&amp;'Service PJ'!$D180&amp;'Service PJ'!$B180&amp;'Service PJ'!$A180&amp;"*",'EPA_US9RT techs'!$A$2:$I$1722,9,FALSE),"")</f>
        <v/>
      </c>
      <c r="DB182" s="2" t="str">
        <f>IFERROR(VLOOKUP($CS$1&amp;'Service PJ'!$D180&amp;'Service PJ'!$B180&amp;'Service PJ'!$A180&amp;"*",'EPA_US9RT techs'!$A$2:$I$1722,9,FALSE),"")</f>
        <v/>
      </c>
      <c r="DC182" s="2" t="str">
        <f>IFERROR(VLOOKUP($CS$1&amp;'Service PJ'!$D180&amp;'Service PJ'!$B180&amp;'Service PJ'!$A180&amp;"*",'EPA_US9RT techs'!$A$2:$I$1722,9,FALSE),"")</f>
        <v/>
      </c>
      <c r="DD182" s="2" t="str">
        <f>IFERROR(VLOOKUP($CS$1&amp;'Service PJ'!$D180&amp;'Service PJ'!$B180&amp;'Service PJ'!$A180&amp;"*",'EPA_US9RT techs'!$A$2:$I$1722,9,FALSE),"")</f>
        <v/>
      </c>
      <c r="DE182" s="2" t="str">
        <f>IFERROR(VLOOKUP($CS$1&amp;'Service PJ'!$D180&amp;'Service PJ'!$B180&amp;'Service PJ'!$A180&amp;"*",'EPA_US9RT techs'!$A$2:$I$1722,9,FALSE),"")</f>
        <v/>
      </c>
      <c r="DF182" s="2" t="str">
        <f>IFERROR(VLOOKUP($CS$1&amp;'Service PJ'!$D180&amp;'Service PJ'!$B180&amp;'Service PJ'!$A180&amp;"*",'EPA_US9RT techs'!$A$2:$I$1722,9,FALSE),"")</f>
        <v/>
      </c>
      <c r="DG182" s="2" t="str">
        <f>IFERROR(VLOOKUP($CS$1&amp;'Service PJ'!$D180&amp;'Service PJ'!$B180&amp;'Service PJ'!$A180&amp;"*",'EPA_US9RT techs'!$A$2:$I$1722,9,FALSE),"")</f>
        <v/>
      </c>
      <c r="DH182" s="2" t="str">
        <f>IFERROR(VLOOKUP($CS$1&amp;'Service PJ'!$D180&amp;'Service PJ'!$B180&amp;'Service PJ'!$A180&amp;"*",'EPA_US9RT techs'!$A$2:$I$1722,9,FALSE),"")</f>
        <v/>
      </c>
      <c r="DI182" s="2" t="str">
        <f>IFERROR(VLOOKUP($CS$1&amp;'Service PJ'!$D180&amp;'Service PJ'!$B180&amp;'Service PJ'!$A180&amp;"*",'EPA_US9RT techs'!$A$2:$I$1722,9,FALSE),"")</f>
        <v/>
      </c>
      <c r="DJ182" s="2" t="str">
        <f>IFERROR(VLOOKUP($CS$1&amp;'Service PJ'!$D180&amp;'Service PJ'!$B180&amp;'Service PJ'!$A180&amp;"*",'EPA_US9RT techs'!$A$2:$I$1722,9,FALSE),"")</f>
        <v/>
      </c>
      <c r="DK182" s="2" t="str">
        <f>IFERROR(VLOOKUP($CS$1&amp;'Service PJ'!$D180&amp;'Service PJ'!$B180&amp;'Service PJ'!$A180&amp;"*",'EPA_US9RT techs'!$A$2:$I$1722,9,FALSE),"")</f>
        <v/>
      </c>
      <c r="DL182" s="2" t="str">
        <f>IFERROR(VLOOKUP($CS$1&amp;'Service PJ'!$D180&amp;'Service PJ'!$B180&amp;'Service PJ'!$A180&amp;"*",'EPA_US9RT techs'!$A$2:$I$1722,9,FALSE),"")</f>
        <v/>
      </c>
      <c r="DM182" s="2" t="str">
        <f>IFERROR(VLOOKUP($CS$1&amp;'Service PJ'!$D180&amp;'Service PJ'!$B180&amp;'Service PJ'!$A180&amp;"*",'EPA_US9RT techs'!$A$2:$I$1722,9,FALSE),"")</f>
        <v/>
      </c>
      <c r="DN182" s="2" t="str">
        <f>IFERROR(VLOOKUP($CS$1&amp;'Service PJ'!$D180&amp;'Service PJ'!$B180&amp;'Service PJ'!$A180&amp;"*",'EPA_US9RT techs'!$A$2:$I$1722,9,FALSE),"")</f>
        <v/>
      </c>
      <c r="DO182" s="2" t="str">
        <f>IFERROR(VLOOKUP($CS$1&amp;'Service PJ'!$D180&amp;'Service PJ'!$B180&amp;'Service PJ'!$A180&amp;"*",'EPA_US9RT techs'!$A$2:$I$1722,9,FALSE),"")</f>
        <v/>
      </c>
      <c r="DP182" s="2" t="str">
        <f>IFERROR(VLOOKUP($CS$1&amp;'Service PJ'!$D180&amp;'Service PJ'!$B180&amp;'Service PJ'!$A180&amp;"*",'EPA_US9RT techs'!$A$2:$I$1722,9,FALSE),"")</f>
        <v/>
      </c>
      <c r="DQ182" s="2" t="str">
        <f>IFERROR(VLOOKUP($CS$1&amp;'Service PJ'!$D180&amp;'Service PJ'!$B180&amp;'Service PJ'!$A180&amp;"*",'EPA_US9RT techs'!$A$2:$I$1722,9,FALSE),"")</f>
        <v/>
      </c>
      <c r="DR182" s="2" t="str">
        <f>IFERROR(VLOOKUP($CS$1&amp;'Service PJ'!$D180&amp;'Service PJ'!$B180&amp;'Service PJ'!$A180&amp;"*",'EPA_US9RT techs'!$A$2:$I$1722,9,FALSE),"")</f>
        <v/>
      </c>
      <c r="DS182" s="2" t="str">
        <f>IFERROR(VLOOKUP($CS$1&amp;'Service PJ'!$D180&amp;'Service PJ'!$B180&amp;'Service PJ'!$A180&amp;"*",'EPA_US9RT techs'!$A$2:$I$1722,9,FALSE),"")</f>
        <v/>
      </c>
      <c r="DT182" s="2" t="str">
        <f>IFERROR(VLOOKUP($CS$1&amp;'Service PJ'!$D180&amp;'Service PJ'!$B180&amp;'Service PJ'!$A180&amp;"*",'EPA_US9RT techs'!$A$2:$I$1722,9,FALSE),"")</f>
        <v/>
      </c>
      <c r="DU182" s="2" t="str">
        <f>IFERROR(VLOOKUP($CS$1&amp;'Service PJ'!$D180&amp;'Service PJ'!$B180&amp;'Service PJ'!$A180&amp;"*",'EPA_US9RT techs'!$A$2:$I$1722,9,FALSE),"")</f>
        <v/>
      </c>
      <c r="DV182" s="2" t="str">
        <f>IFERROR(VLOOKUP($CS$1&amp;'Service PJ'!$D180&amp;'Service PJ'!$B180&amp;'Service PJ'!$A180&amp;"*",'EPA_US9RT techs'!$A$2:$I$1722,9,FALSE),"")</f>
        <v/>
      </c>
      <c r="DW182" s="2" t="str">
        <f>IFERROR(VLOOKUP($CS$1&amp;'Service PJ'!$D180&amp;'Service PJ'!$B180&amp;'Service PJ'!$A180&amp;"*",'EPA_US9RT techs'!$A$2:$I$1722,9,FALSE),"")</f>
        <v/>
      </c>
    </row>
    <row r="183" spans="1:127" x14ac:dyDescent="0.45">
      <c r="A183" t="str">
        <f>IF(SUM(B183:R183)=0,"\I:",'Service PJ'!$D181&amp;"_"&amp;'Service PJ'!$E181&amp;"_"&amp;'Service PJ'!$C181)</f>
        <v>IFP_STM_OVC</v>
      </c>
      <c r="B183" s="14">
        <f>IFERROR(VLOOKUP($A$1&amp;'Service PJ'!$D181&amp;'Service PJ'!$B181&amp;'Service PJ'!$A181&amp;"*",'EPA_US9RT techs'!$A$2:$I$1722,9,FALSE),"")</f>
        <v>4.5443223247000004</v>
      </c>
      <c r="C183" s="14">
        <f>IFERROR(VLOOKUP($A$1&amp;'Service PJ'!$D181&amp;'Service PJ'!$B181&amp;'Service PJ'!$A181&amp;"*",'EPA_US9RT techs'!$A$2:$I$1722,9,FALSE),"")</f>
        <v>4.5443223247000004</v>
      </c>
      <c r="D183" s="14">
        <f>IFERROR(VLOOKUP($A$1&amp;'Service PJ'!$D181&amp;'Service PJ'!$B181&amp;'Service PJ'!$A181&amp;"*",'EPA_US9RT techs'!$A$2:$I$1722,9,FALSE),"")</f>
        <v>4.5443223247000004</v>
      </c>
      <c r="E183" s="14">
        <f>IFERROR(VLOOKUP($A$1&amp;'Service PJ'!$D181&amp;'Service PJ'!$B181&amp;'Service PJ'!$A181&amp;"*",'EPA_US9RT techs'!$A$2:$I$1722,9,FALSE),"")</f>
        <v>4.5443223247000004</v>
      </c>
      <c r="F183" s="14">
        <f>IFERROR(VLOOKUP($A$1&amp;'Service PJ'!$D181&amp;'Service PJ'!$B181&amp;'Service PJ'!$A181&amp;"*",'EPA_US9RT techs'!$A$2:$I$1722,9,FALSE),"")</f>
        <v>4.5443223247000004</v>
      </c>
      <c r="G183" s="14">
        <f>IFERROR(VLOOKUP($A$1&amp;'Service PJ'!$D181&amp;'Service PJ'!$B181&amp;'Service PJ'!$A181&amp;"*",'EPA_US9RT techs'!$A$2:$I$1722,9,FALSE),"")</f>
        <v>4.5443223247000004</v>
      </c>
      <c r="H183" s="14">
        <f>IFERROR(VLOOKUP($A$1&amp;'Service PJ'!$D181&amp;'Service PJ'!$B181&amp;'Service PJ'!$A181&amp;"*",'EPA_US9RT techs'!$A$2:$I$1722,9,FALSE),"")</f>
        <v>4.5443223247000004</v>
      </c>
      <c r="I183" s="14">
        <f>IFERROR(VLOOKUP($A$1&amp;'Service PJ'!$D181&amp;'Service PJ'!$B181&amp;'Service PJ'!$A181&amp;"*",'EPA_US9RT techs'!$A$2:$I$1722,9,FALSE),"")</f>
        <v>4.5443223247000004</v>
      </c>
      <c r="J183" s="14">
        <f>IFERROR(VLOOKUP($A$1&amp;'Service PJ'!$D181&amp;'Service PJ'!$B181&amp;'Service PJ'!$A181&amp;"*",'EPA_US9RT techs'!$A$2:$I$1722,9,FALSE),"")</f>
        <v>4.5443223247000004</v>
      </c>
      <c r="K183" s="14">
        <f>IFERROR(VLOOKUP($A$1&amp;'Service PJ'!$D181&amp;'Service PJ'!$B181&amp;'Service PJ'!$A181&amp;"*",'EPA_US9RT techs'!$A$2:$I$1722,9,FALSE),"")</f>
        <v>4.5443223247000004</v>
      </c>
      <c r="L183" s="14">
        <f>IFERROR(VLOOKUP($A$1&amp;'Service PJ'!$D181&amp;'Service PJ'!$B181&amp;'Service PJ'!$A181&amp;"*",'EPA_US9RT techs'!$A$2:$I$1722,9,FALSE),"")</f>
        <v>4.5443223247000004</v>
      </c>
      <c r="M183" s="14">
        <f>IFERROR(VLOOKUP($A$1&amp;'Service PJ'!$D181&amp;'Service PJ'!$B181&amp;'Service PJ'!$A181&amp;"*",'EPA_US9RT techs'!$A$2:$I$1722,9,FALSE),"")</f>
        <v>4.5443223247000004</v>
      </c>
      <c r="N183" s="14">
        <f>IFERROR(VLOOKUP($A$1&amp;'Service PJ'!$D181&amp;'Service PJ'!$B181&amp;'Service PJ'!$A181&amp;"*",'EPA_US9RT techs'!$A$2:$I$1722,9,FALSE),"")</f>
        <v>4.5443223247000004</v>
      </c>
      <c r="O183" s="14">
        <f>IFERROR(VLOOKUP($A$1&amp;'Service PJ'!$D181&amp;'Service PJ'!$B181&amp;'Service PJ'!$A181&amp;"*",'EPA_US9RT techs'!$A$2:$I$1722,9,FALSE),"")</f>
        <v>4.5443223247000004</v>
      </c>
      <c r="P183" s="14">
        <f>IFERROR(VLOOKUP($A$1&amp;'Service PJ'!$D181&amp;'Service PJ'!$B181&amp;'Service PJ'!$A181&amp;"*",'EPA_US9RT techs'!$A$2:$I$1722,9,FALSE),"")</f>
        <v>4.5443223247000004</v>
      </c>
      <c r="Q183" s="14">
        <f>IFERROR(VLOOKUP($A$1&amp;'Service PJ'!$D181&amp;'Service PJ'!$B181&amp;'Service PJ'!$A181&amp;"*",'EPA_US9RT techs'!$A$2:$I$1722,9,FALSE),"")</f>
        <v>4.5443223247000004</v>
      </c>
      <c r="R183" s="14">
        <f>IFERROR(VLOOKUP($A$1&amp;'Service PJ'!$D181&amp;'Service PJ'!$B181&amp;'Service PJ'!$A181&amp;"*",'EPA_US9RT techs'!$A$2:$I$1722,9,FALSE),"")</f>
        <v>4.5443223247000004</v>
      </c>
      <c r="S183" s="14">
        <f>IFERROR(VLOOKUP($A$1&amp;'Service PJ'!$D181&amp;'Service PJ'!$B181&amp;'Service PJ'!$A181&amp;"*",'EPA_US9RT techs'!$A$2:$I$1722,9,FALSE),"")</f>
        <v>4.5443223247000004</v>
      </c>
      <c r="T183" s="14">
        <f>IFERROR(VLOOKUP($A$1&amp;'Service PJ'!$D181&amp;'Service PJ'!$B181&amp;'Service PJ'!$A181&amp;"*",'EPA_US9RT techs'!$A$2:$I$1722,9,FALSE),"")</f>
        <v>4.5443223247000004</v>
      </c>
      <c r="U183" s="14">
        <f>IFERROR(VLOOKUP($A$1&amp;'Service PJ'!$D181&amp;'Service PJ'!$B181&amp;'Service PJ'!$A181&amp;"*",'EPA_US9RT techs'!$A$2:$I$1722,9,FALSE),"")</f>
        <v>4.5443223247000004</v>
      </c>
      <c r="V183" s="14">
        <f>IFERROR(VLOOKUP($A$1&amp;'Service PJ'!$D181&amp;'Service PJ'!$B181&amp;'Service PJ'!$A181&amp;"*",'EPA_US9RT techs'!$A$2:$I$1722,9,FALSE),"")</f>
        <v>4.5443223247000004</v>
      </c>
      <c r="W183" s="14">
        <f>IFERROR(VLOOKUP($A$1&amp;'Service PJ'!$D181&amp;'Service PJ'!$B181&amp;'Service PJ'!$A181&amp;"*",'EPA_US9RT techs'!$A$2:$I$1722,9,FALSE),"")</f>
        <v>4.5443223247000004</v>
      </c>
      <c r="X183" s="14">
        <f>IFERROR(VLOOKUP($A$1&amp;'Service PJ'!$D181&amp;'Service PJ'!$B181&amp;'Service PJ'!$A181&amp;"*",'EPA_US9RT techs'!$A$2:$I$1722,9,FALSE),"")</f>
        <v>4.5443223247000004</v>
      </c>
      <c r="Y183" s="14">
        <f>IFERROR(VLOOKUP($A$1&amp;'Service PJ'!$D181&amp;'Service PJ'!$B181&amp;'Service PJ'!$A181&amp;"*",'EPA_US9RT techs'!$A$2:$I$1722,9,FALSE),"")</f>
        <v>4.5443223247000004</v>
      </c>
      <c r="Z183" s="14">
        <f>IFERROR(VLOOKUP($A$1&amp;'Service PJ'!$D181&amp;'Service PJ'!$B181&amp;'Service PJ'!$A181&amp;"*",'EPA_US9RT techs'!$A$2:$I$1722,9,FALSE),"")</f>
        <v>4.5443223247000004</v>
      </c>
      <c r="AA183" s="14">
        <f>IFERROR(VLOOKUP($A$1&amp;'Service PJ'!$D181&amp;'Service PJ'!$B181&amp;'Service PJ'!$A181&amp;"*",'EPA_US9RT techs'!$A$2:$I$1722,9,FALSE),"")</f>
        <v>4.5443223247000004</v>
      </c>
      <c r="AB183" s="14">
        <f>IFERROR(VLOOKUP($A$1&amp;'Service PJ'!$D181&amp;'Service PJ'!$B181&amp;'Service PJ'!$A181&amp;"*",'EPA_US9RT techs'!$A$2:$I$1722,9,FALSE),"")</f>
        <v>4.5443223247000004</v>
      </c>
      <c r="AC183" s="14">
        <f>IFERROR(VLOOKUP($A$1&amp;'Service PJ'!$D181&amp;'Service PJ'!$B181&amp;'Service PJ'!$A181&amp;"*",'EPA_US9RT techs'!$A$2:$I$1722,9,FALSE),"")</f>
        <v>4.5443223247000004</v>
      </c>
      <c r="AD183" s="14">
        <f>IFERROR(VLOOKUP($A$1&amp;'Service PJ'!$D181&amp;'Service PJ'!$B181&amp;'Service PJ'!$A181&amp;"*",'EPA_US9RT techs'!$A$2:$I$1722,9,FALSE),"")</f>
        <v>4.5443223247000004</v>
      </c>
      <c r="AE183" s="14">
        <f>IFERROR(VLOOKUP($A$1&amp;'Service PJ'!$D181&amp;'Service PJ'!$B181&amp;'Service PJ'!$A181&amp;"*",'EPA_US9RT techs'!$A$2:$I$1722,9,FALSE),"")</f>
        <v>4.5443223247000004</v>
      </c>
      <c r="AG183" t="str">
        <f>IF(SUM(AH183:AX183)=0,"\I:",'Service PJ'!$D181&amp;"_"&amp;'Service PJ'!$E181&amp;"_"&amp;'Service PJ'!$C181)</f>
        <v>IFP_STM_OVC</v>
      </c>
      <c r="AH183" s="14">
        <f>IFERROR(VLOOKUP($AG$1&amp;'Service PJ'!$D181&amp;'Service PJ'!$B181&amp;'Service PJ'!$A181&amp;"*",'EPA_US9RT techs'!$A$2:$I$1722,9,FALSE),"")</f>
        <v>1.63191</v>
      </c>
      <c r="AI183" s="14">
        <f>IFERROR(VLOOKUP($AG$1&amp;'Service PJ'!$D181&amp;'Service PJ'!$B181&amp;'Service PJ'!$A181&amp;"*",'EPA_US9RT techs'!$A$2:$I$1722,9,FALSE),"")</f>
        <v>1.63191</v>
      </c>
      <c r="AJ183" s="14">
        <f>IFERROR(VLOOKUP($AG$1&amp;'Service PJ'!$D181&amp;'Service PJ'!$B181&amp;'Service PJ'!$A181&amp;"*",'EPA_US9RT techs'!$A$2:$I$1722,9,FALSE),"")</f>
        <v>1.63191</v>
      </c>
      <c r="AK183" s="14">
        <f>IFERROR(VLOOKUP($AG$1&amp;'Service PJ'!$D181&amp;'Service PJ'!$B181&amp;'Service PJ'!$A181&amp;"*",'EPA_US9RT techs'!$A$2:$I$1722,9,FALSE),"")</f>
        <v>1.63191</v>
      </c>
      <c r="AL183" s="14">
        <f>IFERROR(VLOOKUP($AG$1&amp;'Service PJ'!$D181&amp;'Service PJ'!$B181&amp;'Service PJ'!$A181&amp;"*",'EPA_US9RT techs'!$A$2:$I$1722,9,FALSE),"")</f>
        <v>1.63191</v>
      </c>
      <c r="AM183" s="14">
        <f>IFERROR(VLOOKUP($AG$1&amp;'Service PJ'!$D181&amp;'Service PJ'!$B181&amp;'Service PJ'!$A181&amp;"*",'EPA_US9RT techs'!$A$2:$I$1722,9,FALSE),"")</f>
        <v>1.63191</v>
      </c>
      <c r="AN183" s="14">
        <f>IFERROR(VLOOKUP($AG$1&amp;'Service PJ'!$D181&amp;'Service PJ'!$B181&amp;'Service PJ'!$A181&amp;"*",'EPA_US9RT techs'!$A$2:$I$1722,9,FALSE),"")</f>
        <v>1.63191</v>
      </c>
      <c r="AO183" s="14">
        <f>IFERROR(VLOOKUP($AG$1&amp;'Service PJ'!$D181&amp;'Service PJ'!$B181&amp;'Service PJ'!$A181&amp;"*",'EPA_US9RT techs'!$A$2:$I$1722,9,FALSE),"")</f>
        <v>1.63191</v>
      </c>
      <c r="AP183" s="14">
        <f>IFERROR(VLOOKUP($AG$1&amp;'Service PJ'!$D181&amp;'Service PJ'!$B181&amp;'Service PJ'!$A181&amp;"*",'EPA_US9RT techs'!$A$2:$I$1722,9,FALSE),"")</f>
        <v>1.63191</v>
      </c>
      <c r="AQ183" s="14">
        <f>IFERROR(VLOOKUP($AG$1&amp;'Service PJ'!$D181&amp;'Service PJ'!$B181&amp;'Service PJ'!$A181&amp;"*",'EPA_US9RT techs'!$A$2:$I$1722,9,FALSE),"")</f>
        <v>1.63191</v>
      </c>
      <c r="AR183" s="14">
        <f>IFERROR(VLOOKUP($AG$1&amp;'Service PJ'!$D181&amp;'Service PJ'!$B181&amp;'Service PJ'!$A181&amp;"*",'EPA_US9RT techs'!$A$2:$I$1722,9,FALSE),"")</f>
        <v>1.63191</v>
      </c>
      <c r="AS183" s="14">
        <f>IFERROR(VLOOKUP($AG$1&amp;'Service PJ'!$D181&amp;'Service PJ'!$B181&amp;'Service PJ'!$A181&amp;"*",'EPA_US9RT techs'!$A$2:$I$1722,9,FALSE),"")</f>
        <v>1.63191</v>
      </c>
      <c r="AT183" s="14">
        <f>IFERROR(VLOOKUP($AG$1&amp;'Service PJ'!$D181&amp;'Service PJ'!$B181&amp;'Service PJ'!$A181&amp;"*",'EPA_US9RT techs'!$A$2:$I$1722,9,FALSE),"")</f>
        <v>1.63191</v>
      </c>
      <c r="AU183" s="14">
        <f>IFERROR(VLOOKUP($AG$1&amp;'Service PJ'!$D181&amp;'Service PJ'!$B181&amp;'Service PJ'!$A181&amp;"*",'EPA_US9RT techs'!$A$2:$I$1722,9,FALSE),"")</f>
        <v>1.63191</v>
      </c>
      <c r="AV183" s="14">
        <f>IFERROR(VLOOKUP($AG$1&amp;'Service PJ'!$D181&amp;'Service PJ'!$B181&amp;'Service PJ'!$A181&amp;"*",'EPA_US9RT techs'!$A$2:$I$1722,9,FALSE),"")</f>
        <v>1.63191</v>
      </c>
      <c r="AW183" s="14">
        <f>IFERROR(VLOOKUP($AG$1&amp;'Service PJ'!$D181&amp;'Service PJ'!$B181&amp;'Service PJ'!$A181&amp;"*",'EPA_US9RT techs'!$A$2:$I$1722,9,FALSE),"")</f>
        <v>1.63191</v>
      </c>
      <c r="AX183" s="14">
        <f>IFERROR(VLOOKUP($AG$1&amp;'Service PJ'!$D181&amp;'Service PJ'!$B181&amp;'Service PJ'!$A181&amp;"*",'EPA_US9RT techs'!$A$2:$I$1722,9,FALSE),"")</f>
        <v>1.63191</v>
      </c>
      <c r="AY183" s="14">
        <f>IFERROR(VLOOKUP($AG$1&amp;'Service PJ'!$D181&amp;'Service PJ'!$B181&amp;'Service PJ'!$A181&amp;"*",'EPA_US9RT techs'!$A$2:$I$1722,9,FALSE),"")</f>
        <v>1.63191</v>
      </c>
      <c r="AZ183" s="14">
        <f>IFERROR(VLOOKUP($AG$1&amp;'Service PJ'!$D181&amp;'Service PJ'!$B181&amp;'Service PJ'!$A181&amp;"*",'EPA_US9RT techs'!$A$2:$I$1722,9,FALSE),"")</f>
        <v>1.63191</v>
      </c>
      <c r="BA183" s="14">
        <f>IFERROR(VLOOKUP($AG$1&amp;'Service PJ'!$D181&amp;'Service PJ'!$B181&amp;'Service PJ'!$A181&amp;"*",'EPA_US9RT techs'!$A$2:$I$1722,9,FALSE),"")</f>
        <v>1.63191</v>
      </c>
      <c r="BB183" s="14">
        <f>IFERROR(VLOOKUP($AG$1&amp;'Service PJ'!$D181&amp;'Service PJ'!$B181&amp;'Service PJ'!$A181&amp;"*",'EPA_US9RT techs'!$A$2:$I$1722,9,FALSE),"")</f>
        <v>1.63191</v>
      </c>
      <c r="BC183" s="14">
        <f>IFERROR(VLOOKUP($AG$1&amp;'Service PJ'!$D181&amp;'Service PJ'!$B181&amp;'Service PJ'!$A181&amp;"*",'EPA_US9RT techs'!$A$2:$I$1722,9,FALSE),"")</f>
        <v>1.63191</v>
      </c>
      <c r="BD183" s="14">
        <f>IFERROR(VLOOKUP($AG$1&amp;'Service PJ'!$D181&amp;'Service PJ'!$B181&amp;'Service PJ'!$A181&amp;"*",'EPA_US9RT techs'!$A$2:$I$1722,9,FALSE),"")</f>
        <v>1.63191</v>
      </c>
      <c r="BE183" s="14">
        <f>IFERROR(VLOOKUP($AG$1&amp;'Service PJ'!$D181&amp;'Service PJ'!$B181&amp;'Service PJ'!$A181&amp;"*",'EPA_US9RT techs'!$A$2:$I$1722,9,FALSE),"")</f>
        <v>1.63191</v>
      </c>
      <c r="BF183" s="14">
        <f>IFERROR(VLOOKUP($AG$1&amp;'Service PJ'!$D181&amp;'Service PJ'!$B181&amp;'Service PJ'!$A181&amp;"*",'EPA_US9RT techs'!$A$2:$I$1722,9,FALSE),"")</f>
        <v>1.63191</v>
      </c>
      <c r="BG183" s="14">
        <f>IFERROR(VLOOKUP($AG$1&amp;'Service PJ'!$D181&amp;'Service PJ'!$B181&amp;'Service PJ'!$A181&amp;"*",'EPA_US9RT techs'!$A$2:$I$1722,9,FALSE),"")</f>
        <v>1.63191</v>
      </c>
      <c r="BH183" s="14">
        <f>IFERROR(VLOOKUP($AG$1&amp;'Service PJ'!$D181&amp;'Service PJ'!$B181&amp;'Service PJ'!$A181&amp;"*",'EPA_US9RT techs'!$A$2:$I$1722,9,FALSE),"")</f>
        <v>1.63191</v>
      </c>
      <c r="BI183" s="14">
        <f>IFERROR(VLOOKUP($AG$1&amp;'Service PJ'!$D181&amp;'Service PJ'!$B181&amp;'Service PJ'!$A181&amp;"*",'EPA_US9RT techs'!$A$2:$I$1722,9,FALSE),"")</f>
        <v>1.63191</v>
      </c>
      <c r="BJ183" s="14">
        <f>IFERROR(VLOOKUP($AG$1&amp;'Service PJ'!$D181&amp;'Service PJ'!$B181&amp;'Service PJ'!$A181&amp;"*",'EPA_US9RT techs'!$A$2:$I$1722,9,FALSE),"")</f>
        <v>1.63191</v>
      </c>
      <c r="BK183" s="14">
        <f>IFERROR(VLOOKUP($AG$1&amp;'Service PJ'!$D181&amp;'Service PJ'!$B181&amp;'Service PJ'!$A181&amp;"*",'EPA_US9RT techs'!$A$2:$I$1722,9,FALSE),"")</f>
        <v>1.63191</v>
      </c>
      <c r="BM183" t="str">
        <f>IF(SUM(BN183:CD183)=0,"\I:",'Service PJ'!$D181&amp;"_"&amp;'Service PJ'!$E181&amp;"_"&amp;'Service PJ'!$C181)</f>
        <v>IFP_STM_OVC</v>
      </c>
      <c r="BN183" s="14">
        <f>IFERROR(VLOOKUP($BM$1&amp;'Service PJ'!$D181&amp;'Service PJ'!$B181&amp;'Service PJ'!$A181&amp;"*",'EPA_US9RT techs'!$A$2:$I$1722,9,FALSE),"")</f>
        <v>2.1022561485</v>
      </c>
      <c r="BO183" s="14">
        <f>IFERROR(VLOOKUP($BM$1&amp;'Service PJ'!$D181&amp;'Service PJ'!$B181&amp;'Service PJ'!$A181&amp;"*",'EPA_US9RT techs'!$A$2:$I$1722,9,FALSE),"")</f>
        <v>2.1022561485</v>
      </c>
      <c r="BP183" s="14">
        <f>IFERROR(VLOOKUP($BM$1&amp;'Service PJ'!$D181&amp;'Service PJ'!$B181&amp;'Service PJ'!$A181&amp;"*",'EPA_US9RT techs'!$A$2:$I$1722,9,FALSE),"")</f>
        <v>2.1022561485</v>
      </c>
      <c r="BQ183" s="14">
        <f>IFERROR(VLOOKUP($BM$1&amp;'Service PJ'!$D181&amp;'Service PJ'!$B181&amp;'Service PJ'!$A181&amp;"*",'EPA_US9RT techs'!$A$2:$I$1722,9,FALSE),"")</f>
        <v>2.1022561485</v>
      </c>
      <c r="BR183" s="14">
        <f>IFERROR(VLOOKUP($BM$1&amp;'Service PJ'!$D181&amp;'Service PJ'!$B181&amp;'Service PJ'!$A181&amp;"*",'EPA_US9RT techs'!$A$2:$I$1722,9,FALSE),"")</f>
        <v>2.1022561485</v>
      </c>
      <c r="BS183" s="14">
        <f>IFERROR(VLOOKUP($BM$1&amp;'Service PJ'!$D181&amp;'Service PJ'!$B181&amp;'Service PJ'!$A181&amp;"*",'EPA_US9RT techs'!$A$2:$I$1722,9,FALSE),"")</f>
        <v>2.1022561485</v>
      </c>
      <c r="BT183" s="14">
        <f>IFERROR(VLOOKUP($BM$1&amp;'Service PJ'!$D181&amp;'Service PJ'!$B181&amp;'Service PJ'!$A181&amp;"*",'EPA_US9RT techs'!$A$2:$I$1722,9,FALSE),"")</f>
        <v>2.1022561485</v>
      </c>
      <c r="BU183" s="14">
        <f>IFERROR(VLOOKUP($BM$1&amp;'Service PJ'!$D181&amp;'Service PJ'!$B181&amp;'Service PJ'!$A181&amp;"*",'EPA_US9RT techs'!$A$2:$I$1722,9,FALSE),"")</f>
        <v>2.1022561485</v>
      </c>
      <c r="BV183" s="14">
        <f>IFERROR(VLOOKUP($BM$1&amp;'Service PJ'!$D181&amp;'Service PJ'!$B181&amp;'Service PJ'!$A181&amp;"*",'EPA_US9RT techs'!$A$2:$I$1722,9,FALSE),"")</f>
        <v>2.1022561485</v>
      </c>
      <c r="BW183" s="14">
        <f>IFERROR(VLOOKUP($BM$1&amp;'Service PJ'!$D181&amp;'Service PJ'!$B181&amp;'Service PJ'!$A181&amp;"*",'EPA_US9RT techs'!$A$2:$I$1722,9,FALSE),"")</f>
        <v>2.1022561485</v>
      </c>
      <c r="BX183" s="14">
        <f>IFERROR(VLOOKUP($BM$1&amp;'Service PJ'!$D181&amp;'Service PJ'!$B181&amp;'Service PJ'!$A181&amp;"*",'EPA_US9RT techs'!$A$2:$I$1722,9,FALSE),"")</f>
        <v>2.1022561485</v>
      </c>
      <c r="BY183" s="14">
        <f>IFERROR(VLOOKUP($BM$1&amp;'Service PJ'!$D181&amp;'Service PJ'!$B181&amp;'Service PJ'!$A181&amp;"*",'EPA_US9RT techs'!$A$2:$I$1722,9,FALSE),"")</f>
        <v>2.1022561485</v>
      </c>
      <c r="BZ183" s="14">
        <f>IFERROR(VLOOKUP($BM$1&amp;'Service PJ'!$D181&amp;'Service PJ'!$B181&amp;'Service PJ'!$A181&amp;"*",'EPA_US9RT techs'!$A$2:$I$1722,9,FALSE),"")</f>
        <v>2.1022561485</v>
      </c>
      <c r="CA183" s="14">
        <f>IFERROR(VLOOKUP($BM$1&amp;'Service PJ'!$D181&amp;'Service PJ'!$B181&amp;'Service PJ'!$A181&amp;"*",'EPA_US9RT techs'!$A$2:$I$1722,9,FALSE),"")</f>
        <v>2.1022561485</v>
      </c>
      <c r="CB183" s="14">
        <f>IFERROR(VLOOKUP($BM$1&amp;'Service PJ'!$D181&amp;'Service PJ'!$B181&amp;'Service PJ'!$A181&amp;"*",'EPA_US9RT techs'!$A$2:$I$1722,9,FALSE),"")</f>
        <v>2.1022561485</v>
      </c>
      <c r="CC183" s="14">
        <f>IFERROR(VLOOKUP($BM$1&amp;'Service PJ'!$D181&amp;'Service PJ'!$B181&amp;'Service PJ'!$A181&amp;"*",'EPA_US9RT techs'!$A$2:$I$1722,9,FALSE),"")</f>
        <v>2.1022561485</v>
      </c>
      <c r="CD183" s="14">
        <f>IFERROR(VLOOKUP($BM$1&amp;'Service PJ'!$D181&amp;'Service PJ'!$B181&amp;'Service PJ'!$A181&amp;"*",'EPA_US9RT techs'!$A$2:$I$1722,9,FALSE),"")</f>
        <v>2.1022561485</v>
      </c>
      <c r="CE183" s="14">
        <f>IFERROR(VLOOKUP($BM$1&amp;'Service PJ'!$D181&amp;'Service PJ'!$B181&amp;'Service PJ'!$A181&amp;"*",'EPA_US9RT techs'!$A$2:$I$1722,9,FALSE),"")</f>
        <v>2.1022561485</v>
      </c>
      <c r="CF183" s="14">
        <f>IFERROR(VLOOKUP($BM$1&amp;'Service PJ'!$D181&amp;'Service PJ'!$B181&amp;'Service PJ'!$A181&amp;"*",'EPA_US9RT techs'!$A$2:$I$1722,9,FALSE),"")</f>
        <v>2.1022561485</v>
      </c>
      <c r="CG183" s="14">
        <f>IFERROR(VLOOKUP($BM$1&amp;'Service PJ'!$D181&amp;'Service PJ'!$B181&amp;'Service PJ'!$A181&amp;"*",'EPA_US9RT techs'!$A$2:$I$1722,9,FALSE),"")</f>
        <v>2.1022561485</v>
      </c>
      <c r="CH183" s="14">
        <f>IFERROR(VLOOKUP($BM$1&amp;'Service PJ'!$D181&amp;'Service PJ'!$B181&amp;'Service PJ'!$A181&amp;"*",'EPA_US9RT techs'!$A$2:$I$1722,9,FALSE),"")</f>
        <v>2.1022561485</v>
      </c>
      <c r="CI183" s="14">
        <f>IFERROR(VLOOKUP($BM$1&amp;'Service PJ'!$D181&amp;'Service PJ'!$B181&amp;'Service PJ'!$A181&amp;"*",'EPA_US9RT techs'!$A$2:$I$1722,9,FALSE),"")</f>
        <v>2.1022561485</v>
      </c>
      <c r="CJ183" s="14">
        <f>IFERROR(VLOOKUP($BM$1&amp;'Service PJ'!$D181&amp;'Service PJ'!$B181&amp;'Service PJ'!$A181&amp;"*",'EPA_US9RT techs'!$A$2:$I$1722,9,FALSE),"")</f>
        <v>2.1022561485</v>
      </c>
      <c r="CK183" s="14">
        <f>IFERROR(VLOOKUP($BM$1&amp;'Service PJ'!$D181&amp;'Service PJ'!$B181&amp;'Service PJ'!$A181&amp;"*",'EPA_US9RT techs'!$A$2:$I$1722,9,FALSE),"")</f>
        <v>2.1022561485</v>
      </c>
      <c r="CL183" s="14">
        <f>IFERROR(VLOOKUP($BM$1&amp;'Service PJ'!$D181&amp;'Service PJ'!$B181&amp;'Service PJ'!$A181&amp;"*",'EPA_US9RT techs'!$A$2:$I$1722,9,FALSE),"")</f>
        <v>2.1022561485</v>
      </c>
      <c r="CM183" s="14">
        <f>IFERROR(VLOOKUP($BM$1&amp;'Service PJ'!$D181&amp;'Service PJ'!$B181&amp;'Service PJ'!$A181&amp;"*",'EPA_US9RT techs'!$A$2:$I$1722,9,FALSE),"")</f>
        <v>2.1022561485</v>
      </c>
      <c r="CN183" s="14">
        <f>IFERROR(VLOOKUP($BM$1&amp;'Service PJ'!$D181&amp;'Service PJ'!$B181&amp;'Service PJ'!$A181&amp;"*",'EPA_US9RT techs'!$A$2:$I$1722,9,FALSE),"")</f>
        <v>2.1022561485</v>
      </c>
      <c r="CO183" s="14">
        <f>IFERROR(VLOOKUP($BM$1&amp;'Service PJ'!$D181&amp;'Service PJ'!$B181&amp;'Service PJ'!$A181&amp;"*",'EPA_US9RT techs'!$A$2:$I$1722,9,FALSE),"")</f>
        <v>2.1022561485</v>
      </c>
      <c r="CP183" s="14">
        <f>IFERROR(VLOOKUP($BM$1&amp;'Service PJ'!$D181&amp;'Service PJ'!$B181&amp;'Service PJ'!$A181&amp;"*",'EPA_US9RT techs'!$A$2:$I$1722,9,FALSE),"")</f>
        <v>2.1022561485</v>
      </c>
      <c r="CQ183" s="14">
        <f>IFERROR(VLOOKUP($BM$1&amp;'Service PJ'!$D181&amp;'Service PJ'!$B181&amp;'Service PJ'!$A181&amp;"*",'EPA_US9RT techs'!$A$2:$I$1722,9,FALSE),"")</f>
        <v>2.1022561485</v>
      </c>
      <c r="CS183" t="str">
        <f>IF(SUM(CT183:DJ183)=0,"\I:",'Service PJ'!$D181&amp;"_"&amp;'Service PJ'!$E181&amp;"_"&amp;'Service PJ'!$C181)</f>
        <v>IFP_STM_OVC</v>
      </c>
      <c r="CT183" s="2">
        <f>IFERROR(VLOOKUP($CS$1&amp;'Service PJ'!$D181&amp;'Service PJ'!$B181&amp;'Service PJ'!$A181&amp;"*",'EPA_US9RT techs'!$A$2:$I$1722,9,FALSE),"")</f>
        <v>50</v>
      </c>
      <c r="CU183" s="2">
        <f>IFERROR(VLOOKUP($CS$1&amp;'Service PJ'!$D181&amp;'Service PJ'!$B181&amp;'Service PJ'!$A181&amp;"*",'EPA_US9RT techs'!$A$2:$I$1722,9,FALSE),"")</f>
        <v>50</v>
      </c>
      <c r="CV183" s="2">
        <f>IFERROR(VLOOKUP($CS$1&amp;'Service PJ'!$D181&amp;'Service PJ'!$B181&amp;'Service PJ'!$A181&amp;"*",'EPA_US9RT techs'!$A$2:$I$1722,9,FALSE),"")</f>
        <v>50</v>
      </c>
      <c r="CW183" s="2">
        <f>IFERROR(VLOOKUP($CS$1&amp;'Service PJ'!$D181&amp;'Service PJ'!$B181&amp;'Service PJ'!$A181&amp;"*",'EPA_US9RT techs'!$A$2:$I$1722,9,FALSE),"")</f>
        <v>50</v>
      </c>
      <c r="CX183" s="2">
        <f>IFERROR(VLOOKUP($CS$1&amp;'Service PJ'!$D181&amp;'Service PJ'!$B181&amp;'Service PJ'!$A181&amp;"*",'EPA_US9RT techs'!$A$2:$I$1722,9,FALSE),"")</f>
        <v>50</v>
      </c>
      <c r="CY183" s="2">
        <f>IFERROR(VLOOKUP($CS$1&amp;'Service PJ'!$D181&amp;'Service PJ'!$B181&amp;'Service PJ'!$A181&amp;"*",'EPA_US9RT techs'!$A$2:$I$1722,9,FALSE),"")</f>
        <v>50</v>
      </c>
      <c r="CZ183" s="2">
        <f>IFERROR(VLOOKUP($CS$1&amp;'Service PJ'!$D181&amp;'Service PJ'!$B181&amp;'Service PJ'!$A181&amp;"*",'EPA_US9RT techs'!$A$2:$I$1722,9,FALSE),"")</f>
        <v>50</v>
      </c>
      <c r="DA183" s="2">
        <f>IFERROR(VLOOKUP($CS$1&amp;'Service PJ'!$D181&amp;'Service PJ'!$B181&amp;'Service PJ'!$A181&amp;"*",'EPA_US9RT techs'!$A$2:$I$1722,9,FALSE),"")</f>
        <v>50</v>
      </c>
      <c r="DB183" s="2">
        <f>IFERROR(VLOOKUP($CS$1&amp;'Service PJ'!$D181&amp;'Service PJ'!$B181&amp;'Service PJ'!$A181&amp;"*",'EPA_US9RT techs'!$A$2:$I$1722,9,FALSE),"")</f>
        <v>50</v>
      </c>
      <c r="DC183" s="2">
        <f>IFERROR(VLOOKUP($CS$1&amp;'Service PJ'!$D181&amp;'Service PJ'!$B181&amp;'Service PJ'!$A181&amp;"*",'EPA_US9RT techs'!$A$2:$I$1722,9,FALSE),"")</f>
        <v>50</v>
      </c>
      <c r="DD183" s="2">
        <f>IFERROR(VLOOKUP($CS$1&amp;'Service PJ'!$D181&amp;'Service PJ'!$B181&amp;'Service PJ'!$A181&amp;"*",'EPA_US9RT techs'!$A$2:$I$1722,9,FALSE),"")</f>
        <v>50</v>
      </c>
      <c r="DE183" s="2">
        <f>IFERROR(VLOOKUP($CS$1&amp;'Service PJ'!$D181&amp;'Service PJ'!$B181&amp;'Service PJ'!$A181&amp;"*",'EPA_US9RT techs'!$A$2:$I$1722,9,FALSE),"")</f>
        <v>50</v>
      </c>
      <c r="DF183" s="2">
        <f>IFERROR(VLOOKUP($CS$1&amp;'Service PJ'!$D181&amp;'Service PJ'!$B181&amp;'Service PJ'!$A181&amp;"*",'EPA_US9RT techs'!$A$2:$I$1722,9,FALSE),"")</f>
        <v>50</v>
      </c>
      <c r="DG183" s="2">
        <f>IFERROR(VLOOKUP($CS$1&amp;'Service PJ'!$D181&amp;'Service PJ'!$B181&amp;'Service PJ'!$A181&amp;"*",'EPA_US9RT techs'!$A$2:$I$1722,9,FALSE),"")</f>
        <v>50</v>
      </c>
      <c r="DH183" s="2">
        <f>IFERROR(VLOOKUP($CS$1&amp;'Service PJ'!$D181&amp;'Service PJ'!$B181&amp;'Service PJ'!$A181&amp;"*",'EPA_US9RT techs'!$A$2:$I$1722,9,FALSE),"")</f>
        <v>50</v>
      </c>
      <c r="DI183" s="2">
        <f>IFERROR(VLOOKUP($CS$1&amp;'Service PJ'!$D181&amp;'Service PJ'!$B181&amp;'Service PJ'!$A181&amp;"*",'EPA_US9RT techs'!$A$2:$I$1722,9,FALSE),"")</f>
        <v>50</v>
      </c>
      <c r="DJ183" s="2">
        <f>IFERROR(VLOOKUP($CS$1&amp;'Service PJ'!$D181&amp;'Service PJ'!$B181&amp;'Service PJ'!$A181&amp;"*",'EPA_US9RT techs'!$A$2:$I$1722,9,FALSE),"")</f>
        <v>50</v>
      </c>
      <c r="DK183" s="2">
        <f>IFERROR(VLOOKUP($CS$1&amp;'Service PJ'!$D181&amp;'Service PJ'!$B181&amp;'Service PJ'!$A181&amp;"*",'EPA_US9RT techs'!$A$2:$I$1722,9,FALSE),"")</f>
        <v>50</v>
      </c>
      <c r="DL183" s="2">
        <f>IFERROR(VLOOKUP($CS$1&amp;'Service PJ'!$D181&amp;'Service PJ'!$B181&amp;'Service PJ'!$A181&amp;"*",'EPA_US9RT techs'!$A$2:$I$1722,9,FALSE),"")</f>
        <v>50</v>
      </c>
      <c r="DM183" s="2">
        <f>IFERROR(VLOOKUP($CS$1&amp;'Service PJ'!$D181&amp;'Service PJ'!$B181&amp;'Service PJ'!$A181&amp;"*",'EPA_US9RT techs'!$A$2:$I$1722,9,FALSE),"")</f>
        <v>50</v>
      </c>
      <c r="DN183" s="2">
        <f>IFERROR(VLOOKUP($CS$1&amp;'Service PJ'!$D181&amp;'Service PJ'!$B181&amp;'Service PJ'!$A181&amp;"*",'EPA_US9RT techs'!$A$2:$I$1722,9,FALSE),"")</f>
        <v>50</v>
      </c>
      <c r="DO183" s="2">
        <f>IFERROR(VLOOKUP($CS$1&amp;'Service PJ'!$D181&amp;'Service PJ'!$B181&amp;'Service PJ'!$A181&amp;"*",'EPA_US9RT techs'!$A$2:$I$1722,9,FALSE),"")</f>
        <v>50</v>
      </c>
      <c r="DP183" s="2">
        <f>IFERROR(VLOOKUP($CS$1&amp;'Service PJ'!$D181&amp;'Service PJ'!$B181&amp;'Service PJ'!$A181&amp;"*",'EPA_US9RT techs'!$A$2:$I$1722,9,FALSE),"")</f>
        <v>50</v>
      </c>
      <c r="DQ183" s="2">
        <f>IFERROR(VLOOKUP($CS$1&amp;'Service PJ'!$D181&amp;'Service PJ'!$B181&amp;'Service PJ'!$A181&amp;"*",'EPA_US9RT techs'!$A$2:$I$1722,9,FALSE),"")</f>
        <v>50</v>
      </c>
      <c r="DR183" s="2">
        <f>IFERROR(VLOOKUP($CS$1&amp;'Service PJ'!$D181&amp;'Service PJ'!$B181&amp;'Service PJ'!$A181&amp;"*",'EPA_US9RT techs'!$A$2:$I$1722,9,FALSE),"")</f>
        <v>50</v>
      </c>
      <c r="DS183" s="2">
        <f>IFERROR(VLOOKUP($CS$1&amp;'Service PJ'!$D181&amp;'Service PJ'!$B181&amp;'Service PJ'!$A181&amp;"*",'EPA_US9RT techs'!$A$2:$I$1722,9,FALSE),"")</f>
        <v>50</v>
      </c>
      <c r="DT183" s="2">
        <f>IFERROR(VLOOKUP($CS$1&amp;'Service PJ'!$D181&amp;'Service PJ'!$B181&amp;'Service PJ'!$A181&amp;"*",'EPA_US9RT techs'!$A$2:$I$1722,9,FALSE),"")</f>
        <v>50</v>
      </c>
      <c r="DU183" s="2">
        <f>IFERROR(VLOOKUP($CS$1&amp;'Service PJ'!$D181&amp;'Service PJ'!$B181&amp;'Service PJ'!$A181&amp;"*",'EPA_US9RT techs'!$A$2:$I$1722,9,FALSE),"")</f>
        <v>50</v>
      </c>
      <c r="DV183" s="2">
        <f>IFERROR(VLOOKUP($CS$1&amp;'Service PJ'!$D181&amp;'Service PJ'!$B181&amp;'Service PJ'!$A181&amp;"*",'EPA_US9RT techs'!$A$2:$I$1722,9,FALSE),"")</f>
        <v>50</v>
      </c>
      <c r="DW183" s="2">
        <f>IFERROR(VLOOKUP($CS$1&amp;'Service PJ'!$D181&amp;'Service PJ'!$B181&amp;'Service PJ'!$A181&amp;"*",'EPA_US9RT techs'!$A$2:$I$1722,9,FALSE),"")</f>
        <v>50</v>
      </c>
    </row>
    <row r="184" spans="1:127" x14ac:dyDescent="0.45">
      <c r="A184" t="str">
        <f>IF(SUM(B184:R184)=0,"\I:",'Service PJ'!$D182&amp;"_"&amp;'Service PJ'!$E182&amp;"_"&amp;'Service PJ'!$C182)</f>
        <v>IFP_PRH_OVC</v>
      </c>
      <c r="B184" s="14">
        <f>IFERROR(VLOOKUP($A$1&amp;'Service PJ'!$D182&amp;'Service PJ'!$B182&amp;'Service PJ'!$A182&amp;"*",'EPA_US9RT techs'!$A$2:$I$1722,9,FALSE),"")</f>
        <v>27.116535946599999</v>
      </c>
      <c r="C184" s="14">
        <f>IFERROR(VLOOKUP($A$1&amp;'Service PJ'!$D182&amp;'Service PJ'!$B182&amp;'Service PJ'!$A182&amp;"*",'EPA_US9RT techs'!$A$2:$I$1722,9,FALSE),"")</f>
        <v>27.116535946599999</v>
      </c>
      <c r="D184" s="14">
        <f>IFERROR(VLOOKUP($A$1&amp;'Service PJ'!$D182&amp;'Service PJ'!$B182&amp;'Service PJ'!$A182&amp;"*",'EPA_US9RT techs'!$A$2:$I$1722,9,FALSE),"")</f>
        <v>27.116535946599999</v>
      </c>
      <c r="E184" s="14">
        <f>IFERROR(VLOOKUP($A$1&amp;'Service PJ'!$D182&amp;'Service PJ'!$B182&amp;'Service PJ'!$A182&amp;"*",'EPA_US9RT techs'!$A$2:$I$1722,9,FALSE),"")</f>
        <v>27.116535946599999</v>
      </c>
      <c r="F184" s="14">
        <f>IFERROR(VLOOKUP($A$1&amp;'Service PJ'!$D182&amp;'Service PJ'!$B182&amp;'Service PJ'!$A182&amp;"*",'EPA_US9RT techs'!$A$2:$I$1722,9,FALSE),"")</f>
        <v>27.116535946599999</v>
      </c>
      <c r="G184" s="14">
        <f>IFERROR(VLOOKUP($A$1&amp;'Service PJ'!$D182&amp;'Service PJ'!$B182&amp;'Service PJ'!$A182&amp;"*",'EPA_US9RT techs'!$A$2:$I$1722,9,FALSE),"")</f>
        <v>27.116535946599999</v>
      </c>
      <c r="H184" s="14">
        <f>IFERROR(VLOOKUP($A$1&amp;'Service PJ'!$D182&amp;'Service PJ'!$B182&amp;'Service PJ'!$A182&amp;"*",'EPA_US9RT techs'!$A$2:$I$1722,9,FALSE),"")</f>
        <v>27.116535946599999</v>
      </c>
      <c r="I184" s="14">
        <f>IFERROR(VLOOKUP($A$1&amp;'Service PJ'!$D182&amp;'Service PJ'!$B182&amp;'Service PJ'!$A182&amp;"*",'EPA_US9RT techs'!$A$2:$I$1722,9,FALSE),"")</f>
        <v>27.116535946599999</v>
      </c>
      <c r="J184" s="14">
        <f>IFERROR(VLOOKUP($A$1&amp;'Service PJ'!$D182&amp;'Service PJ'!$B182&amp;'Service PJ'!$A182&amp;"*",'EPA_US9RT techs'!$A$2:$I$1722,9,FALSE),"")</f>
        <v>27.116535946599999</v>
      </c>
      <c r="K184" s="14">
        <f>IFERROR(VLOOKUP($A$1&amp;'Service PJ'!$D182&amp;'Service PJ'!$B182&amp;'Service PJ'!$A182&amp;"*",'EPA_US9RT techs'!$A$2:$I$1722,9,FALSE),"")</f>
        <v>27.116535946599999</v>
      </c>
      <c r="L184" s="14">
        <f>IFERROR(VLOOKUP($A$1&amp;'Service PJ'!$D182&amp;'Service PJ'!$B182&amp;'Service PJ'!$A182&amp;"*",'EPA_US9RT techs'!$A$2:$I$1722,9,FALSE),"")</f>
        <v>27.116535946599999</v>
      </c>
      <c r="M184" s="14">
        <f>IFERROR(VLOOKUP($A$1&amp;'Service PJ'!$D182&amp;'Service PJ'!$B182&amp;'Service PJ'!$A182&amp;"*",'EPA_US9RT techs'!$A$2:$I$1722,9,FALSE),"")</f>
        <v>27.116535946599999</v>
      </c>
      <c r="N184" s="14">
        <f>IFERROR(VLOOKUP($A$1&amp;'Service PJ'!$D182&amp;'Service PJ'!$B182&amp;'Service PJ'!$A182&amp;"*",'EPA_US9RT techs'!$A$2:$I$1722,9,FALSE),"")</f>
        <v>27.116535946599999</v>
      </c>
      <c r="O184" s="14">
        <f>IFERROR(VLOOKUP($A$1&amp;'Service PJ'!$D182&amp;'Service PJ'!$B182&amp;'Service PJ'!$A182&amp;"*",'EPA_US9RT techs'!$A$2:$I$1722,9,FALSE),"")</f>
        <v>27.116535946599999</v>
      </c>
      <c r="P184" s="14">
        <f>IFERROR(VLOOKUP($A$1&amp;'Service PJ'!$D182&amp;'Service PJ'!$B182&amp;'Service PJ'!$A182&amp;"*",'EPA_US9RT techs'!$A$2:$I$1722,9,FALSE),"")</f>
        <v>27.116535946599999</v>
      </c>
      <c r="Q184" s="14">
        <f>IFERROR(VLOOKUP($A$1&amp;'Service PJ'!$D182&amp;'Service PJ'!$B182&amp;'Service PJ'!$A182&amp;"*",'EPA_US9RT techs'!$A$2:$I$1722,9,FALSE),"")</f>
        <v>27.116535946599999</v>
      </c>
      <c r="R184" s="14">
        <f>IFERROR(VLOOKUP($A$1&amp;'Service PJ'!$D182&amp;'Service PJ'!$B182&amp;'Service PJ'!$A182&amp;"*",'EPA_US9RT techs'!$A$2:$I$1722,9,FALSE),"")</f>
        <v>27.116535946599999</v>
      </c>
      <c r="S184" s="14">
        <f>IFERROR(VLOOKUP($A$1&amp;'Service PJ'!$D182&amp;'Service PJ'!$B182&amp;'Service PJ'!$A182&amp;"*",'EPA_US9RT techs'!$A$2:$I$1722,9,FALSE),"")</f>
        <v>27.116535946599999</v>
      </c>
      <c r="T184" s="14">
        <f>IFERROR(VLOOKUP($A$1&amp;'Service PJ'!$D182&amp;'Service PJ'!$B182&amp;'Service PJ'!$A182&amp;"*",'EPA_US9RT techs'!$A$2:$I$1722,9,FALSE),"")</f>
        <v>27.116535946599999</v>
      </c>
      <c r="U184" s="14">
        <f>IFERROR(VLOOKUP($A$1&amp;'Service PJ'!$D182&amp;'Service PJ'!$B182&amp;'Service PJ'!$A182&amp;"*",'EPA_US9RT techs'!$A$2:$I$1722,9,FALSE),"")</f>
        <v>27.116535946599999</v>
      </c>
      <c r="V184" s="14">
        <f>IFERROR(VLOOKUP($A$1&amp;'Service PJ'!$D182&amp;'Service PJ'!$B182&amp;'Service PJ'!$A182&amp;"*",'EPA_US9RT techs'!$A$2:$I$1722,9,FALSE),"")</f>
        <v>27.116535946599999</v>
      </c>
      <c r="W184" s="14">
        <f>IFERROR(VLOOKUP($A$1&amp;'Service PJ'!$D182&amp;'Service PJ'!$B182&amp;'Service PJ'!$A182&amp;"*",'EPA_US9RT techs'!$A$2:$I$1722,9,FALSE),"")</f>
        <v>27.116535946599999</v>
      </c>
      <c r="X184" s="14">
        <f>IFERROR(VLOOKUP($A$1&amp;'Service PJ'!$D182&amp;'Service PJ'!$B182&amp;'Service PJ'!$A182&amp;"*",'EPA_US9RT techs'!$A$2:$I$1722,9,FALSE),"")</f>
        <v>27.116535946599999</v>
      </c>
      <c r="Y184" s="14">
        <f>IFERROR(VLOOKUP($A$1&amp;'Service PJ'!$D182&amp;'Service PJ'!$B182&amp;'Service PJ'!$A182&amp;"*",'EPA_US9RT techs'!$A$2:$I$1722,9,FALSE),"")</f>
        <v>27.116535946599999</v>
      </c>
      <c r="Z184" s="14">
        <f>IFERROR(VLOOKUP($A$1&amp;'Service PJ'!$D182&amp;'Service PJ'!$B182&amp;'Service PJ'!$A182&amp;"*",'EPA_US9RT techs'!$A$2:$I$1722,9,FALSE),"")</f>
        <v>27.116535946599999</v>
      </c>
      <c r="AA184" s="14">
        <f>IFERROR(VLOOKUP($A$1&amp;'Service PJ'!$D182&amp;'Service PJ'!$B182&amp;'Service PJ'!$A182&amp;"*",'EPA_US9RT techs'!$A$2:$I$1722,9,FALSE),"")</f>
        <v>27.116535946599999</v>
      </c>
      <c r="AB184" s="14">
        <f>IFERROR(VLOOKUP($A$1&amp;'Service PJ'!$D182&amp;'Service PJ'!$B182&amp;'Service PJ'!$A182&amp;"*",'EPA_US9RT techs'!$A$2:$I$1722,9,FALSE),"")</f>
        <v>27.116535946599999</v>
      </c>
      <c r="AC184" s="14">
        <f>IFERROR(VLOOKUP($A$1&amp;'Service PJ'!$D182&amp;'Service PJ'!$B182&amp;'Service PJ'!$A182&amp;"*",'EPA_US9RT techs'!$A$2:$I$1722,9,FALSE),"")</f>
        <v>27.116535946599999</v>
      </c>
      <c r="AD184" s="14">
        <f>IFERROR(VLOOKUP($A$1&amp;'Service PJ'!$D182&amp;'Service PJ'!$B182&amp;'Service PJ'!$A182&amp;"*",'EPA_US9RT techs'!$A$2:$I$1722,9,FALSE),"")</f>
        <v>27.116535946599999</v>
      </c>
      <c r="AE184" s="14">
        <f>IFERROR(VLOOKUP($A$1&amp;'Service PJ'!$D182&amp;'Service PJ'!$B182&amp;'Service PJ'!$A182&amp;"*",'EPA_US9RT techs'!$A$2:$I$1722,9,FALSE),"")</f>
        <v>27.116535946599999</v>
      </c>
      <c r="AG184" t="str">
        <f>IF(SUM(AH184:AX184)=0,"\I:",'Service PJ'!$D182&amp;"_"&amp;'Service PJ'!$E182&amp;"_"&amp;'Service PJ'!$C182)</f>
        <v>IFP_PRH_OVC</v>
      </c>
      <c r="AH184" s="14">
        <f>IFERROR(VLOOKUP($AG$1&amp;'Service PJ'!$D182&amp;'Service PJ'!$B182&amp;'Service PJ'!$A182&amp;"*",'EPA_US9RT techs'!$A$2:$I$1722,9,FALSE),"")</f>
        <v>2.7116535947</v>
      </c>
      <c r="AI184" s="14">
        <f>IFERROR(VLOOKUP($AG$1&amp;'Service PJ'!$D182&amp;'Service PJ'!$B182&amp;'Service PJ'!$A182&amp;"*",'EPA_US9RT techs'!$A$2:$I$1722,9,FALSE),"")</f>
        <v>2.7116535947</v>
      </c>
      <c r="AJ184" s="14">
        <f>IFERROR(VLOOKUP($AG$1&amp;'Service PJ'!$D182&amp;'Service PJ'!$B182&amp;'Service PJ'!$A182&amp;"*",'EPA_US9RT techs'!$A$2:$I$1722,9,FALSE),"")</f>
        <v>2.7116535947</v>
      </c>
      <c r="AK184" s="14">
        <f>IFERROR(VLOOKUP($AG$1&amp;'Service PJ'!$D182&amp;'Service PJ'!$B182&amp;'Service PJ'!$A182&amp;"*",'EPA_US9RT techs'!$A$2:$I$1722,9,FALSE),"")</f>
        <v>2.7116535947</v>
      </c>
      <c r="AL184" s="14">
        <f>IFERROR(VLOOKUP($AG$1&amp;'Service PJ'!$D182&amp;'Service PJ'!$B182&amp;'Service PJ'!$A182&amp;"*",'EPA_US9RT techs'!$A$2:$I$1722,9,FALSE),"")</f>
        <v>2.7116535947</v>
      </c>
      <c r="AM184" s="14">
        <f>IFERROR(VLOOKUP($AG$1&amp;'Service PJ'!$D182&amp;'Service PJ'!$B182&amp;'Service PJ'!$A182&amp;"*",'EPA_US9RT techs'!$A$2:$I$1722,9,FALSE),"")</f>
        <v>2.7116535947</v>
      </c>
      <c r="AN184" s="14">
        <f>IFERROR(VLOOKUP($AG$1&amp;'Service PJ'!$D182&amp;'Service PJ'!$B182&amp;'Service PJ'!$A182&amp;"*",'EPA_US9RT techs'!$A$2:$I$1722,9,FALSE),"")</f>
        <v>2.7116535947</v>
      </c>
      <c r="AO184" s="14">
        <f>IFERROR(VLOOKUP($AG$1&amp;'Service PJ'!$D182&amp;'Service PJ'!$B182&amp;'Service PJ'!$A182&amp;"*",'EPA_US9RT techs'!$A$2:$I$1722,9,FALSE),"")</f>
        <v>2.7116535947</v>
      </c>
      <c r="AP184" s="14">
        <f>IFERROR(VLOOKUP($AG$1&amp;'Service PJ'!$D182&amp;'Service PJ'!$B182&amp;'Service PJ'!$A182&amp;"*",'EPA_US9RT techs'!$A$2:$I$1722,9,FALSE),"")</f>
        <v>2.7116535947</v>
      </c>
      <c r="AQ184" s="14">
        <f>IFERROR(VLOOKUP($AG$1&amp;'Service PJ'!$D182&amp;'Service PJ'!$B182&amp;'Service PJ'!$A182&amp;"*",'EPA_US9RT techs'!$A$2:$I$1722,9,FALSE),"")</f>
        <v>2.7116535947</v>
      </c>
      <c r="AR184" s="14">
        <f>IFERROR(VLOOKUP($AG$1&amp;'Service PJ'!$D182&amp;'Service PJ'!$B182&amp;'Service PJ'!$A182&amp;"*",'EPA_US9RT techs'!$A$2:$I$1722,9,FALSE),"")</f>
        <v>2.7116535947</v>
      </c>
      <c r="AS184" s="14">
        <f>IFERROR(VLOOKUP($AG$1&amp;'Service PJ'!$D182&amp;'Service PJ'!$B182&amp;'Service PJ'!$A182&amp;"*",'EPA_US9RT techs'!$A$2:$I$1722,9,FALSE),"")</f>
        <v>2.7116535947</v>
      </c>
      <c r="AT184" s="14">
        <f>IFERROR(VLOOKUP($AG$1&amp;'Service PJ'!$D182&amp;'Service PJ'!$B182&amp;'Service PJ'!$A182&amp;"*",'EPA_US9RT techs'!$A$2:$I$1722,9,FALSE),"")</f>
        <v>2.7116535947</v>
      </c>
      <c r="AU184" s="14">
        <f>IFERROR(VLOOKUP($AG$1&amp;'Service PJ'!$D182&amp;'Service PJ'!$B182&amp;'Service PJ'!$A182&amp;"*",'EPA_US9RT techs'!$A$2:$I$1722,9,FALSE),"")</f>
        <v>2.7116535947</v>
      </c>
      <c r="AV184" s="14">
        <f>IFERROR(VLOOKUP($AG$1&amp;'Service PJ'!$D182&amp;'Service PJ'!$B182&amp;'Service PJ'!$A182&amp;"*",'EPA_US9RT techs'!$A$2:$I$1722,9,FALSE),"")</f>
        <v>2.7116535947</v>
      </c>
      <c r="AW184" s="14">
        <f>IFERROR(VLOOKUP($AG$1&amp;'Service PJ'!$D182&amp;'Service PJ'!$B182&amp;'Service PJ'!$A182&amp;"*",'EPA_US9RT techs'!$A$2:$I$1722,9,FALSE),"")</f>
        <v>2.7116535947</v>
      </c>
      <c r="AX184" s="14">
        <f>IFERROR(VLOOKUP($AG$1&amp;'Service PJ'!$D182&amp;'Service PJ'!$B182&amp;'Service PJ'!$A182&amp;"*",'EPA_US9RT techs'!$A$2:$I$1722,9,FALSE),"")</f>
        <v>2.7116535947</v>
      </c>
      <c r="AY184" s="14">
        <f>IFERROR(VLOOKUP($AG$1&amp;'Service PJ'!$D182&amp;'Service PJ'!$B182&amp;'Service PJ'!$A182&amp;"*",'EPA_US9RT techs'!$A$2:$I$1722,9,FALSE),"")</f>
        <v>2.7116535947</v>
      </c>
      <c r="AZ184" s="14">
        <f>IFERROR(VLOOKUP($AG$1&amp;'Service PJ'!$D182&amp;'Service PJ'!$B182&amp;'Service PJ'!$A182&amp;"*",'EPA_US9RT techs'!$A$2:$I$1722,9,FALSE),"")</f>
        <v>2.7116535947</v>
      </c>
      <c r="BA184" s="14">
        <f>IFERROR(VLOOKUP($AG$1&amp;'Service PJ'!$D182&amp;'Service PJ'!$B182&amp;'Service PJ'!$A182&amp;"*",'EPA_US9RT techs'!$A$2:$I$1722,9,FALSE),"")</f>
        <v>2.7116535947</v>
      </c>
      <c r="BB184" s="14">
        <f>IFERROR(VLOOKUP($AG$1&amp;'Service PJ'!$D182&amp;'Service PJ'!$B182&amp;'Service PJ'!$A182&amp;"*",'EPA_US9RT techs'!$A$2:$I$1722,9,FALSE),"")</f>
        <v>2.7116535947</v>
      </c>
      <c r="BC184" s="14">
        <f>IFERROR(VLOOKUP($AG$1&amp;'Service PJ'!$D182&amp;'Service PJ'!$B182&amp;'Service PJ'!$A182&amp;"*",'EPA_US9RT techs'!$A$2:$I$1722,9,FALSE),"")</f>
        <v>2.7116535947</v>
      </c>
      <c r="BD184" s="14">
        <f>IFERROR(VLOOKUP($AG$1&amp;'Service PJ'!$D182&amp;'Service PJ'!$B182&amp;'Service PJ'!$A182&amp;"*",'EPA_US9RT techs'!$A$2:$I$1722,9,FALSE),"")</f>
        <v>2.7116535947</v>
      </c>
      <c r="BE184" s="14">
        <f>IFERROR(VLOOKUP($AG$1&amp;'Service PJ'!$D182&amp;'Service PJ'!$B182&amp;'Service PJ'!$A182&amp;"*",'EPA_US9RT techs'!$A$2:$I$1722,9,FALSE),"")</f>
        <v>2.7116535947</v>
      </c>
      <c r="BF184" s="14">
        <f>IFERROR(VLOOKUP($AG$1&amp;'Service PJ'!$D182&amp;'Service PJ'!$B182&amp;'Service PJ'!$A182&amp;"*",'EPA_US9RT techs'!$A$2:$I$1722,9,FALSE),"")</f>
        <v>2.7116535947</v>
      </c>
      <c r="BG184" s="14">
        <f>IFERROR(VLOOKUP($AG$1&amp;'Service PJ'!$D182&amp;'Service PJ'!$B182&amp;'Service PJ'!$A182&amp;"*",'EPA_US9RT techs'!$A$2:$I$1722,9,FALSE),"")</f>
        <v>2.7116535947</v>
      </c>
      <c r="BH184" s="14">
        <f>IFERROR(VLOOKUP($AG$1&amp;'Service PJ'!$D182&amp;'Service PJ'!$B182&amp;'Service PJ'!$A182&amp;"*",'EPA_US9RT techs'!$A$2:$I$1722,9,FALSE),"")</f>
        <v>2.7116535947</v>
      </c>
      <c r="BI184" s="14">
        <f>IFERROR(VLOOKUP($AG$1&amp;'Service PJ'!$D182&amp;'Service PJ'!$B182&amp;'Service PJ'!$A182&amp;"*",'EPA_US9RT techs'!$A$2:$I$1722,9,FALSE),"")</f>
        <v>2.7116535947</v>
      </c>
      <c r="BJ184" s="14">
        <f>IFERROR(VLOOKUP($AG$1&amp;'Service PJ'!$D182&amp;'Service PJ'!$B182&amp;'Service PJ'!$A182&amp;"*",'EPA_US9RT techs'!$A$2:$I$1722,9,FALSE),"")</f>
        <v>2.7116535947</v>
      </c>
      <c r="BK184" s="14">
        <f>IFERROR(VLOOKUP($AG$1&amp;'Service PJ'!$D182&amp;'Service PJ'!$B182&amp;'Service PJ'!$A182&amp;"*",'EPA_US9RT techs'!$A$2:$I$1722,9,FALSE),"")</f>
        <v>2.7116535947</v>
      </c>
      <c r="BM184" t="str">
        <f>IF(SUM(BN184:CD184)=0,"\I:",'Service PJ'!$D182&amp;"_"&amp;'Service PJ'!$E182&amp;"_"&amp;'Service PJ'!$C182)</f>
        <v>\I:</v>
      </c>
      <c r="BN184" s="14" t="str">
        <f>IFERROR(VLOOKUP($BM$1&amp;'Service PJ'!$D182&amp;'Service PJ'!$B182&amp;'Service PJ'!$A182&amp;"*",'EPA_US9RT techs'!$A$2:$I$1722,9,FALSE),"")</f>
        <v/>
      </c>
      <c r="BO184" s="14" t="str">
        <f>IFERROR(VLOOKUP($BM$1&amp;'Service PJ'!$D182&amp;'Service PJ'!$B182&amp;'Service PJ'!$A182&amp;"*",'EPA_US9RT techs'!$A$2:$I$1722,9,FALSE),"")</f>
        <v/>
      </c>
      <c r="BP184" s="14" t="str">
        <f>IFERROR(VLOOKUP($BM$1&amp;'Service PJ'!$D182&amp;'Service PJ'!$B182&amp;'Service PJ'!$A182&amp;"*",'EPA_US9RT techs'!$A$2:$I$1722,9,FALSE),"")</f>
        <v/>
      </c>
      <c r="BQ184" s="14" t="str">
        <f>IFERROR(VLOOKUP($BM$1&amp;'Service PJ'!$D182&amp;'Service PJ'!$B182&amp;'Service PJ'!$A182&amp;"*",'EPA_US9RT techs'!$A$2:$I$1722,9,FALSE),"")</f>
        <v/>
      </c>
      <c r="BR184" s="14" t="str">
        <f>IFERROR(VLOOKUP($BM$1&amp;'Service PJ'!$D182&amp;'Service PJ'!$B182&amp;'Service PJ'!$A182&amp;"*",'EPA_US9RT techs'!$A$2:$I$1722,9,FALSE),"")</f>
        <v/>
      </c>
      <c r="BS184" s="14" t="str">
        <f>IFERROR(VLOOKUP($BM$1&amp;'Service PJ'!$D182&amp;'Service PJ'!$B182&amp;'Service PJ'!$A182&amp;"*",'EPA_US9RT techs'!$A$2:$I$1722,9,FALSE),"")</f>
        <v/>
      </c>
      <c r="BT184" s="14" t="str">
        <f>IFERROR(VLOOKUP($BM$1&amp;'Service PJ'!$D182&amp;'Service PJ'!$B182&amp;'Service PJ'!$A182&amp;"*",'EPA_US9RT techs'!$A$2:$I$1722,9,FALSE),"")</f>
        <v/>
      </c>
      <c r="BU184" s="14" t="str">
        <f>IFERROR(VLOOKUP($BM$1&amp;'Service PJ'!$D182&amp;'Service PJ'!$B182&amp;'Service PJ'!$A182&amp;"*",'EPA_US9RT techs'!$A$2:$I$1722,9,FALSE),"")</f>
        <v/>
      </c>
      <c r="BV184" s="14" t="str">
        <f>IFERROR(VLOOKUP($BM$1&amp;'Service PJ'!$D182&amp;'Service PJ'!$B182&amp;'Service PJ'!$A182&amp;"*",'EPA_US9RT techs'!$A$2:$I$1722,9,FALSE),"")</f>
        <v/>
      </c>
      <c r="BW184" s="14" t="str">
        <f>IFERROR(VLOOKUP($BM$1&amp;'Service PJ'!$D182&amp;'Service PJ'!$B182&amp;'Service PJ'!$A182&amp;"*",'EPA_US9RT techs'!$A$2:$I$1722,9,FALSE),"")</f>
        <v/>
      </c>
      <c r="BX184" s="14" t="str">
        <f>IFERROR(VLOOKUP($BM$1&amp;'Service PJ'!$D182&amp;'Service PJ'!$B182&amp;'Service PJ'!$A182&amp;"*",'EPA_US9RT techs'!$A$2:$I$1722,9,FALSE),"")</f>
        <v/>
      </c>
      <c r="BY184" s="14" t="str">
        <f>IFERROR(VLOOKUP($BM$1&amp;'Service PJ'!$D182&amp;'Service PJ'!$B182&amp;'Service PJ'!$A182&amp;"*",'EPA_US9RT techs'!$A$2:$I$1722,9,FALSE),"")</f>
        <v/>
      </c>
      <c r="BZ184" s="14" t="str">
        <f>IFERROR(VLOOKUP($BM$1&amp;'Service PJ'!$D182&amp;'Service PJ'!$B182&amp;'Service PJ'!$A182&amp;"*",'EPA_US9RT techs'!$A$2:$I$1722,9,FALSE),"")</f>
        <v/>
      </c>
      <c r="CA184" s="14" t="str">
        <f>IFERROR(VLOOKUP($BM$1&amp;'Service PJ'!$D182&amp;'Service PJ'!$B182&amp;'Service PJ'!$A182&amp;"*",'EPA_US9RT techs'!$A$2:$I$1722,9,FALSE),"")</f>
        <v/>
      </c>
      <c r="CB184" s="14" t="str">
        <f>IFERROR(VLOOKUP($BM$1&amp;'Service PJ'!$D182&amp;'Service PJ'!$B182&amp;'Service PJ'!$A182&amp;"*",'EPA_US9RT techs'!$A$2:$I$1722,9,FALSE),"")</f>
        <v/>
      </c>
      <c r="CC184" s="14" t="str">
        <f>IFERROR(VLOOKUP($BM$1&amp;'Service PJ'!$D182&amp;'Service PJ'!$B182&amp;'Service PJ'!$A182&amp;"*",'EPA_US9RT techs'!$A$2:$I$1722,9,FALSE),"")</f>
        <v/>
      </c>
      <c r="CD184" s="14" t="str">
        <f>IFERROR(VLOOKUP($BM$1&amp;'Service PJ'!$D182&amp;'Service PJ'!$B182&amp;'Service PJ'!$A182&amp;"*",'EPA_US9RT techs'!$A$2:$I$1722,9,FALSE),"")</f>
        <v/>
      </c>
      <c r="CE184" s="14" t="str">
        <f>IFERROR(VLOOKUP($BM$1&amp;'Service PJ'!$D182&amp;'Service PJ'!$B182&amp;'Service PJ'!$A182&amp;"*",'EPA_US9RT techs'!$A$2:$I$1722,9,FALSE),"")</f>
        <v/>
      </c>
      <c r="CF184" s="14" t="str">
        <f>IFERROR(VLOOKUP($BM$1&amp;'Service PJ'!$D182&amp;'Service PJ'!$B182&amp;'Service PJ'!$A182&amp;"*",'EPA_US9RT techs'!$A$2:$I$1722,9,FALSE),"")</f>
        <v/>
      </c>
      <c r="CG184" s="14" t="str">
        <f>IFERROR(VLOOKUP($BM$1&amp;'Service PJ'!$D182&amp;'Service PJ'!$B182&amp;'Service PJ'!$A182&amp;"*",'EPA_US9RT techs'!$A$2:$I$1722,9,FALSE),"")</f>
        <v/>
      </c>
      <c r="CH184" s="14" t="str">
        <f>IFERROR(VLOOKUP($BM$1&amp;'Service PJ'!$D182&amp;'Service PJ'!$B182&amp;'Service PJ'!$A182&amp;"*",'EPA_US9RT techs'!$A$2:$I$1722,9,FALSE),"")</f>
        <v/>
      </c>
      <c r="CI184" s="14" t="str">
        <f>IFERROR(VLOOKUP($BM$1&amp;'Service PJ'!$D182&amp;'Service PJ'!$B182&amp;'Service PJ'!$A182&amp;"*",'EPA_US9RT techs'!$A$2:$I$1722,9,FALSE),"")</f>
        <v/>
      </c>
      <c r="CJ184" s="14" t="str">
        <f>IFERROR(VLOOKUP($BM$1&amp;'Service PJ'!$D182&amp;'Service PJ'!$B182&amp;'Service PJ'!$A182&amp;"*",'EPA_US9RT techs'!$A$2:$I$1722,9,FALSE),"")</f>
        <v/>
      </c>
      <c r="CK184" s="14" t="str">
        <f>IFERROR(VLOOKUP($BM$1&amp;'Service PJ'!$D182&amp;'Service PJ'!$B182&amp;'Service PJ'!$A182&amp;"*",'EPA_US9RT techs'!$A$2:$I$1722,9,FALSE),"")</f>
        <v/>
      </c>
      <c r="CL184" s="14" t="str">
        <f>IFERROR(VLOOKUP($BM$1&amp;'Service PJ'!$D182&amp;'Service PJ'!$B182&amp;'Service PJ'!$A182&amp;"*",'EPA_US9RT techs'!$A$2:$I$1722,9,FALSE),"")</f>
        <v/>
      </c>
      <c r="CM184" s="14" t="str">
        <f>IFERROR(VLOOKUP($BM$1&amp;'Service PJ'!$D182&amp;'Service PJ'!$B182&amp;'Service PJ'!$A182&amp;"*",'EPA_US9RT techs'!$A$2:$I$1722,9,FALSE),"")</f>
        <v/>
      </c>
      <c r="CN184" s="14" t="str">
        <f>IFERROR(VLOOKUP($BM$1&amp;'Service PJ'!$D182&amp;'Service PJ'!$B182&amp;'Service PJ'!$A182&amp;"*",'EPA_US9RT techs'!$A$2:$I$1722,9,FALSE),"")</f>
        <v/>
      </c>
      <c r="CO184" s="14" t="str">
        <f>IFERROR(VLOOKUP($BM$1&amp;'Service PJ'!$D182&amp;'Service PJ'!$B182&amp;'Service PJ'!$A182&amp;"*",'EPA_US9RT techs'!$A$2:$I$1722,9,FALSE),"")</f>
        <v/>
      </c>
      <c r="CP184" s="14" t="str">
        <f>IFERROR(VLOOKUP($BM$1&amp;'Service PJ'!$D182&amp;'Service PJ'!$B182&amp;'Service PJ'!$A182&amp;"*",'EPA_US9RT techs'!$A$2:$I$1722,9,FALSE),"")</f>
        <v/>
      </c>
      <c r="CQ184" s="14" t="str">
        <f>IFERROR(VLOOKUP($BM$1&amp;'Service PJ'!$D182&amp;'Service PJ'!$B182&amp;'Service PJ'!$A182&amp;"*",'EPA_US9RT techs'!$A$2:$I$1722,9,FALSE),"")</f>
        <v/>
      </c>
      <c r="CS184" t="str">
        <f>IF(SUM(CT184:DJ184)=0,"\I:",'Service PJ'!$D182&amp;"_"&amp;'Service PJ'!$E182&amp;"_"&amp;'Service PJ'!$C182)</f>
        <v>IFP_PRH_OVC</v>
      </c>
      <c r="CT184" s="2">
        <f>IFERROR(VLOOKUP($CS$1&amp;'Service PJ'!$D182&amp;'Service PJ'!$B182&amp;'Service PJ'!$A182&amp;"*",'EPA_US9RT techs'!$A$2:$I$1722,9,FALSE),"")</f>
        <v>30</v>
      </c>
      <c r="CU184" s="2">
        <f>IFERROR(VLOOKUP($CS$1&amp;'Service PJ'!$D182&amp;'Service PJ'!$B182&amp;'Service PJ'!$A182&amp;"*",'EPA_US9RT techs'!$A$2:$I$1722,9,FALSE),"")</f>
        <v>30</v>
      </c>
      <c r="CV184" s="2">
        <f>IFERROR(VLOOKUP($CS$1&amp;'Service PJ'!$D182&amp;'Service PJ'!$B182&amp;'Service PJ'!$A182&amp;"*",'EPA_US9RT techs'!$A$2:$I$1722,9,FALSE),"")</f>
        <v>30</v>
      </c>
      <c r="CW184" s="2">
        <f>IFERROR(VLOOKUP($CS$1&amp;'Service PJ'!$D182&amp;'Service PJ'!$B182&amp;'Service PJ'!$A182&amp;"*",'EPA_US9RT techs'!$A$2:$I$1722,9,FALSE),"")</f>
        <v>30</v>
      </c>
      <c r="CX184" s="2">
        <f>IFERROR(VLOOKUP($CS$1&amp;'Service PJ'!$D182&amp;'Service PJ'!$B182&amp;'Service PJ'!$A182&amp;"*",'EPA_US9RT techs'!$A$2:$I$1722,9,FALSE),"")</f>
        <v>30</v>
      </c>
      <c r="CY184" s="2">
        <f>IFERROR(VLOOKUP($CS$1&amp;'Service PJ'!$D182&amp;'Service PJ'!$B182&amp;'Service PJ'!$A182&amp;"*",'EPA_US9RT techs'!$A$2:$I$1722,9,FALSE),"")</f>
        <v>30</v>
      </c>
      <c r="CZ184" s="2">
        <f>IFERROR(VLOOKUP($CS$1&amp;'Service PJ'!$D182&amp;'Service PJ'!$B182&amp;'Service PJ'!$A182&amp;"*",'EPA_US9RT techs'!$A$2:$I$1722,9,FALSE),"")</f>
        <v>30</v>
      </c>
      <c r="DA184" s="2">
        <f>IFERROR(VLOOKUP($CS$1&amp;'Service PJ'!$D182&amp;'Service PJ'!$B182&amp;'Service PJ'!$A182&amp;"*",'EPA_US9RT techs'!$A$2:$I$1722,9,FALSE),"")</f>
        <v>30</v>
      </c>
      <c r="DB184" s="2">
        <f>IFERROR(VLOOKUP($CS$1&amp;'Service PJ'!$D182&amp;'Service PJ'!$B182&amp;'Service PJ'!$A182&amp;"*",'EPA_US9RT techs'!$A$2:$I$1722,9,FALSE),"")</f>
        <v>30</v>
      </c>
      <c r="DC184" s="2">
        <f>IFERROR(VLOOKUP($CS$1&amp;'Service PJ'!$D182&amp;'Service PJ'!$B182&amp;'Service PJ'!$A182&amp;"*",'EPA_US9RT techs'!$A$2:$I$1722,9,FALSE),"")</f>
        <v>30</v>
      </c>
      <c r="DD184" s="2">
        <f>IFERROR(VLOOKUP($CS$1&amp;'Service PJ'!$D182&amp;'Service PJ'!$B182&amp;'Service PJ'!$A182&amp;"*",'EPA_US9RT techs'!$A$2:$I$1722,9,FALSE),"")</f>
        <v>30</v>
      </c>
      <c r="DE184" s="2">
        <f>IFERROR(VLOOKUP($CS$1&amp;'Service PJ'!$D182&amp;'Service PJ'!$B182&amp;'Service PJ'!$A182&amp;"*",'EPA_US9RT techs'!$A$2:$I$1722,9,FALSE),"")</f>
        <v>30</v>
      </c>
      <c r="DF184" s="2">
        <f>IFERROR(VLOOKUP($CS$1&amp;'Service PJ'!$D182&amp;'Service PJ'!$B182&amp;'Service PJ'!$A182&amp;"*",'EPA_US9RT techs'!$A$2:$I$1722,9,FALSE),"")</f>
        <v>30</v>
      </c>
      <c r="DG184" s="2">
        <f>IFERROR(VLOOKUP($CS$1&amp;'Service PJ'!$D182&amp;'Service PJ'!$B182&amp;'Service PJ'!$A182&amp;"*",'EPA_US9RT techs'!$A$2:$I$1722,9,FALSE),"")</f>
        <v>30</v>
      </c>
      <c r="DH184" s="2">
        <f>IFERROR(VLOOKUP($CS$1&amp;'Service PJ'!$D182&amp;'Service PJ'!$B182&amp;'Service PJ'!$A182&amp;"*",'EPA_US9RT techs'!$A$2:$I$1722,9,FALSE),"")</f>
        <v>30</v>
      </c>
      <c r="DI184" s="2">
        <f>IFERROR(VLOOKUP($CS$1&amp;'Service PJ'!$D182&amp;'Service PJ'!$B182&amp;'Service PJ'!$A182&amp;"*",'EPA_US9RT techs'!$A$2:$I$1722,9,FALSE),"")</f>
        <v>30</v>
      </c>
      <c r="DJ184" s="2">
        <f>IFERROR(VLOOKUP($CS$1&amp;'Service PJ'!$D182&amp;'Service PJ'!$B182&amp;'Service PJ'!$A182&amp;"*",'EPA_US9RT techs'!$A$2:$I$1722,9,FALSE),"")</f>
        <v>30</v>
      </c>
      <c r="DK184" s="2">
        <f>IFERROR(VLOOKUP($CS$1&amp;'Service PJ'!$D182&amp;'Service PJ'!$B182&amp;'Service PJ'!$A182&amp;"*",'EPA_US9RT techs'!$A$2:$I$1722,9,FALSE),"")</f>
        <v>30</v>
      </c>
      <c r="DL184" s="2">
        <f>IFERROR(VLOOKUP($CS$1&amp;'Service PJ'!$D182&amp;'Service PJ'!$B182&amp;'Service PJ'!$A182&amp;"*",'EPA_US9RT techs'!$A$2:$I$1722,9,FALSE),"")</f>
        <v>30</v>
      </c>
      <c r="DM184" s="2">
        <f>IFERROR(VLOOKUP($CS$1&amp;'Service PJ'!$D182&amp;'Service PJ'!$B182&amp;'Service PJ'!$A182&amp;"*",'EPA_US9RT techs'!$A$2:$I$1722,9,FALSE),"")</f>
        <v>30</v>
      </c>
      <c r="DN184" s="2">
        <f>IFERROR(VLOOKUP($CS$1&amp;'Service PJ'!$D182&amp;'Service PJ'!$B182&amp;'Service PJ'!$A182&amp;"*",'EPA_US9RT techs'!$A$2:$I$1722,9,FALSE),"")</f>
        <v>30</v>
      </c>
      <c r="DO184" s="2">
        <f>IFERROR(VLOOKUP($CS$1&amp;'Service PJ'!$D182&amp;'Service PJ'!$B182&amp;'Service PJ'!$A182&amp;"*",'EPA_US9RT techs'!$A$2:$I$1722,9,FALSE),"")</f>
        <v>30</v>
      </c>
      <c r="DP184" s="2">
        <f>IFERROR(VLOOKUP($CS$1&amp;'Service PJ'!$D182&amp;'Service PJ'!$B182&amp;'Service PJ'!$A182&amp;"*",'EPA_US9RT techs'!$A$2:$I$1722,9,FALSE),"")</f>
        <v>30</v>
      </c>
      <c r="DQ184" s="2">
        <f>IFERROR(VLOOKUP($CS$1&amp;'Service PJ'!$D182&amp;'Service PJ'!$B182&amp;'Service PJ'!$A182&amp;"*",'EPA_US9RT techs'!$A$2:$I$1722,9,FALSE),"")</f>
        <v>30</v>
      </c>
      <c r="DR184" s="2">
        <f>IFERROR(VLOOKUP($CS$1&amp;'Service PJ'!$D182&amp;'Service PJ'!$B182&amp;'Service PJ'!$A182&amp;"*",'EPA_US9RT techs'!$A$2:$I$1722,9,FALSE),"")</f>
        <v>30</v>
      </c>
      <c r="DS184" s="2">
        <f>IFERROR(VLOOKUP($CS$1&amp;'Service PJ'!$D182&amp;'Service PJ'!$B182&amp;'Service PJ'!$A182&amp;"*",'EPA_US9RT techs'!$A$2:$I$1722,9,FALSE),"")</f>
        <v>30</v>
      </c>
      <c r="DT184" s="2">
        <f>IFERROR(VLOOKUP($CS$1&amp;'Service PJ'!$D182&amp;'Service PJ'!$B182&amp;'Service PJ'!$A182&amp;"*",'EPA_US9RT techs'!$A$2:$I$1722,9,FALSE),"")</f>
        <v>30</v>
      </c>
      <c r="DU184" s="2">
        <f>IFERROR(VLOOKUP($CS$1&amp;'Service PJ'!$D182&amp;'Service PJ'!$B182&amp;'Service PJ'!$A182&amp;"*",'EPA_US9RT techs'!$A$2:$I$1722,9,FALSE),"")</f>
        <v>30</v>
      </c>
      <c r="DV184" s="2">
        <f>IFERROR(VLOOKUP($CS$1&amp;'Service PJ'!$D182&amp;'Service PJ'!$B182&amp;'Service PJ'!$A182&amp;"*",'EPA_US9RT techs'!$A$2:$I$1722,9,FALSE),"")</f>
        <v>30</v>
      </c>
      <c r="DW184" s="2">
        <f>IFERROR(VLOOKUP($CS$1&amp;'Service PJ'!$D182&amp;'Service PJ'!$B182&amp;'Service PJ'!$A182&amp;"*",'EPA_US9RT techs'!$A$2:$I$1722,9,FALSE),"")</f>
        <v>30</v>
      </c>
    </row>
    <row r="185" spans="1:127" x14ac:dyDescent="0.45">
      <c r="A185" t="str">
        <f>IF(SUM(B185:R185)=0,"\I:",'Service PJ'!$D183&amp;"_"&amp;'Service PJ'!$E183&amp;"_"&amp;'Service PJ'!$C183)</f>
        <v>IOI_STM_OVC</v>
      </c>
      <c r="B185" s="14">
        <f>IFERROR(VLOOKUP($A$1&amp;'Service PJ'!$D183&amp;'Service PJ'!$B183&amp;'Service PJ'!$A183&amp;"*",'EPA_US9RT techs'!$A$2:$I$1722,9,FALSE),"")</f>
        <v>4.5443223247000004</v>
      </c>
      <c r="C185" s="14">
        <f>IFERROR(VLOOKUP($A$1&amp;'Service PJ'!$D183&amp;'Service PJ'!$B183&amp;'Service PJ'!$A183&amp;"*",'EPA_US9RT techs'!$A$2:$I$1722,9,FALSE),"")</f>
        <v>4.5443223247000004</v>
      </c>
      <c r="D185" s="14">
        <f>IFERROR(VLOOKUP($A$1&amp;'Service PJ'!$D183&amp;'Service PJ'!$B183&amp;'Service PJ'!$A183&amp;"*",'EPA_US9RT techs'!$A$2:$I$1722,9,FALSE),"")</f>
        <v>4.5443223247000004</v>
      </c>
      <c r="E185" s="14">
        <f>IFERROR(VLOOKUP($A$1&amp;'Service PJ'!$D183&amp;'Service PJ'!$B183&amp;'Service PJ'!$A183&amp;"*",'EPA_US9RT techs'!$A$2:$I$1722,9,FALSE),"")</f>
        <v>4.5443223247000004</v>
      </c>
      <c r="F185" s="14">
        <f>IFERROR(VLOOKUP($A$1&amp;'Service PJ'!$D183&amp;'Service PJ'!$B183&amp;'Service PJ'!$A183&amp;"*",'EPA_US9RT techs'!$A$2:$I$1722,9,FALSE),"")</f>
        <v>4.5443223247000004</v>
      </c>
      <c r="G185" s="14">
        <f>IFERROR(VLOOKUP($A$1&amp;'Service PJ'!$D183&amp;'Service PJ'!$B183&amp;'Service PJ'!$A183&amp;"*",'EPA_US9RT techs'!$A$2:$I$1722,9,FALSE),"")</f>
        <v>4.5443223247000004</v>
      </c>
      <c r="H185" s="14">
        <f>IFERROR(VLOOKUP($A$1&amp;'Service PJ'!$D183&amp;'Service PJ'!$B183&amp;'Service PJ'!$A183&amp;"*",'EPA_US9RT techs'!$A$2:$I$1722,9,FALSE),"")</f>
        <v>4.5443223247000004</v>
      </c>
      <c r="I185" s="14">
        <f>IFERROR(VLOOKUP($A$1&amp;'Service PJ'!$D183&amp;'Service PJ'!$B183&amp;'Service PJ'!$A183&amp;"*",'EPA_US9RT techs'!$A$2:$I$1722,9,FALSE),"")</f>
        <v>4.5443223247000004</v>
      </c>
      <c r="J185" s="14">
        <f>IFERROR(VLOOKUP($A$1&amp;'Service PJ'!$D183&amp;'Service PJ'!$B183&amp;'Service PJ'!$A183&amp;"*",'EPA_US9RT techs'!$A$2:$I$1722,9,FALSE),"")</f>
        <v>4.5443223247000004</v>
      </c>
      <c r="K185" s="14">
        <f>IFERROR(VLOOKUP($A$1&amp;'Service PJ'!$D183&amp;'Service PJ'!$B183&amp;'Service PJ'!$A183&amp;"*",'EPA_US9RT techs'!$A$2:$I$1722,9,FALSE),"")</f>
        <v>4.5443223247000004</v>
      </c>
      <c r="L185" s="14">
        <f>IFERROR(VLOOKUP($A$1&amp;'Service PJ'!$D183&amp;'Service PJ'!$B183&amp;'Service PJ'!$A183&amp;"*",'EPA_US9RT techs'!$A$2:$I$1722,9,FALSE),"")</f>
        <v>4.5443223247000004</v>
      </c>
      <c r="M185" s="14">
        <f>IFERROR(VLOOKUP($A$1&amp;'Service PJ'!$D183&amp;'Service PJ'!$B183&amp;'Service PJ'!$A183&amp;"*",'EPA_US9RT techs'!$A$2:$I$1722,9,FALSE),"")</f>
        <v>4.5443223247000004</v>
      </c>
      <c r="N185" s="14">
        <f>IFERROR(VLOOKUP($A$1&amp;'Service PJ'!$D183&amp;'Service PJ'!$B183&amp;'Service PJ'!$A183&amp;"*",'EPA_US9RT techs'!$A$2:$I$1722,9,FALSE),"")</f>
        <v>4.5443223247000004</v>
      </c>
      <c r="O185" s="14">
        <f>IFERROR(VLOOKUP($A$1&amp;'Service PJ'!$D183&amp;'Service PJ'!$B183&amp;'Service PJ'!$A183&amp;"*",'EPA_US9RT techs'!$A$2:$I$1722,9,FALSE),"")</f>
        <v>4.5443223247000004</v>
      </c>
      <c r="P185" s="14">
        <f>IFERROR(VLOOKUP($A$1&amp;'Service PJ'!$D183&amp;'Service PJ'!$B183&amp;'Service PJ'!$A183&amp;"*",'EPA_US9RT techs'!$A$2:$I$1722,9,FALSE),"")</f>
        <v>4.5443223247000004</v>
      </c>
      <c r="Q185" s="14">
        <f>IFERROR(VLOOKUP($A$1&amp;'Service PJ'!$D183&amp;'Service PJ'!$B183&amp;'Service PJ'!$A183&amp;"*",'EPA_US9RT techs'!$A$2:$I$1722,9,FALSE),"")</f>
        <v>4.5443223247000004</v>
      </c>
      <c r="R185" s="14">
        <f>IFERROR(VLOOKUP($A$1&amp;'Service PJ'!$D183&amp;'Service PJ'!$B183&amp;'Service PJ'!$A183&amp;"*",'EPA_US9RT techs'!$A$2:$I$1722,9,FALSE),"")</f>
        <v>4.5443223247000004</v>
      </c>
      <c r="S185" s="14">
        <f>IFERROR(VLOOKUP($A$1&amp;'Service PJ'!$D183&amp;'Service PJ'!$B183&amp;'Service PJ'!$A183&amp;"*",'EPA_US9RT techs'!$A$2:$I$1722,9,FALSE),"")</f>
        <v>4.5443223247000004</v>
      </c>
      <c r="T185" s="14">
        <f>IFERROR(VLOOKUP($A$1&amp;'Service PJ'!$D183&amp;'Service PJ'!$B183&amp;'Service PJ'!$A183&amp;"*",'EPA_US9RT techs'!$A$2:$I$1722,9,FALSE),"")</f>
        <v>4.5443223247000004</v>
      </c>
      <c r="U185" s="14">
        <f>IFERROR(VLOOKUP($A$1&amp;'Service PJ'!$D183&amp;'Service PJ'!$B183&amp;'Service PJ'!$A183&amp;"*",'EPA_US9RT techs'!$A$2:$I$1722,9,FALSE),"")</f>
        <v>4.5443223247000004</v>
      </c>
      <c r="V185" s="14">
        <f>IFERROR(VLOOKUP($A$1&amp;'Service PJ'!$D183&amp;'Service PJ'!$B183&amp;'Service PJ'!$A183&amp;"*",'EPA_US9RT techs'!$A$2:$I$1722,9,FALSE),"")</f>
        <v>4.5443223247000004</v>
      </c>
      <c r="W185" s="14">
        <f>IFERROR(VLOOKUP($A$1&amp;'Service PJ'!$D183&amp;'Service PJ'!$B183&amp;'Service PJ'!$A183&amp;"*",'EPA_US9RT techs'!$A$2:$I$1722,9,FALSE),"")</f>
        <v>4.5443223247000004</v>
      </c>
      <c r="X185" s="14">
        <f>IFERROR(VLOOKUP($A$1&amp;'Service PJ'!$D183&amp;'Service PJ'!$B183&amp;'Service PJ'!$A183&amp;"*",'EPA_US9RT techs'!$A$2:$I$1722,9,FALSE),"")</f>
        <v>4.5443223247000004</v>
      </c>
      <c r="Y185" s="14">
        <f>IFERROR(VLOOKUP($A$1&amp;'Service PJ'!$D183&amp;'Service PJ'!$B183&amp;'Service PJ'!$A183&amp;"*",'EPA_US9RT techs'!$A$2:$I$1722,9,FALSE),"")</f>
        <v>4.5443223247000004</v>
      </c>
      <c r="Z185" s="14">
        <f>IFERROR(VLOOKUP($A$1&amp;'Service PJ'!$D183&amp;'Service PJ'!$B183&amp;'Service PJ'!$A183&amp;"*",'EPA_US9RT techs'!$A$2:$I$1722,9,FALSE),"")</f>
        <v>4.5443223247000004</v>
      </c>
      <c r="AA185" s="14">
        <f>IFERROR(VLOOKUP($A$1&amp;'Service PJ'!$D183&amp;'Service PJ'!$B183&amp;'Service PJ'!$A183&amp;"*",'EPA_US9RT techs'!$A$2:$I$1722,9,FALSE),"")</f>
        <v>4.5443223247000004</v>
      </c>
      <c r="AB185" s="14">
        <f>IFERROR(VLOOKUP($A$1&amp;'Service PJ'!$D183&amp;'Service PJ'!$B183&amp;'Service PJ'!$A183&amp;"*",'EPA_US9RT techs'!$A$2:$I$1722,9,FALSE),"")</f>
        <v>4.5443223247000004</v>
      </c>
      <c r="AC185" s="14">
        <f>IFERROR(VLOOKUP($A$1&amp;'Service PJ'!$D183&amp;'Service PJ'!$B183&amp;'Service PJ'!$A183&amp;"*",'EPA_US9RT techs'!$A$2:$I$1722,9,FALSE),"")</f>
        <v>4.5443223247000004</v>
      </c>
      <c r="AD185" s="14">
        <f>IFERROR(VLOOKUP($A$1&amp;'Service PJ'!$D183&amp;'Service PJ'!$B183&amp;'Service PJ'!$A183&amp;"*",'EPA_US9RT techs'!$A$2:$I$1722,9,FALSE),"")</f>
        <v>4.5443223247000004</v>
      </c>
      <c r="AE185" s="14">
        <f>IFERROR(VLOOKUP($A$1&amp;'Service PJ'!$D183&amp;'Service PJ'!$B183&amp;'Service PJ'!$A183&amp;"*",'EPA_US9RT techs'!$A$2:$I$1722,9,FALSE),"")</f>
        <v>4.5443223247000004</v>
      </c>
      <c r="AG185" t="str">
        <f>IF(SUM(AH185:AX185)=0,"\I:",'Service PJ'!$D183&amp;"_"&amp;'Service PJ'!$E183&amp;"_"&amp;'Service PJ'!$C183)</f>
        <v>IOI_STM_OVC</v>
      </c>
      <c r="AH185" s="14">
        <f>IFERROR(VLOOKUP($AG$1&amp;'Service PJ'!$D183&amp;'Service PJ'!$B183&amp;'Service PJ'!$A183&amp;"*",'EPA_US9RT techs'!$A$2:$I$1722,9,FALSE),"")</f>
        <v>1.63191</v>
      </c>
      <c r="AI185" s="14">
        <f>IFERROR(VLOOKUP($AG$1&amp;'Service PJ'!$D183&amp;'Service PJ'!$B183&amp;'Service PJ'!$A183&amp;"*",'EPA_US9RT techs'!$A$2:$I$1722,9,FALSE),"")</f>
        <v>1.63191</v>
      </c>
      <c r="AJ185" s="14">
        <f>IFERROR(VLOOKUP($AG$1&amp;'Service PJ'!$D183&amp;'Service PJ'!$B183&amp;'Service PJ'!$A183&amp;"*",'EPA_US9RT techs'!$A$2:$I$1722,9,FALSE),"")</f>
        <v>1.63191</v>
      </c>
      <c r="AK185" s="14">
        <f>IFERROR(VLOOKUP($AG$1&amp;'Service PJ'!$D183&amp;'Service PJ'!$B183&amp;'Service PJ'!$A183&amp;"*",'EPA_US9RT techs'!$A$2:$I$1722,9,FALSE),"")</f>
        <v>1.63191</v>
      </c>
      <c r="AL185" s="14">
        <f>IFERROR(VLOOKUP($AG$1&amp;'Service PJ'!$D183&amp;'Service PJ'!$B183&amp;'Service PJ'!$A183&amp;"*",'EPA_US9RT techs'!$A$2:$I$1722,9,FALSE),"")</f>
        <v>1.63191</v>
      </c>
      <c r="AM185" s="14">
        <f>IFERROR(VLOOKUP($AG$1&amp;'Service PJ'!$D183&amp;'Service PJ'!$B183&amp;'Service PJ'!$A183&amp;"*",'EPA_US9RT techs'!$A$2:$I$1722,9,FALSE),"")</f>
        <v>1.63191</v>
      </c>
      <c r="AN185" s="14">
        <f>IFERROR(VLOOKUP($AG$1&amp;'Service PJ'!$D183&amp;'Service PJ'!$B183&amp;'Service PJ'!$A183&amp;"*",'EPA_US9RT techs'!$A$2:$I$1722,9,FALSE),"")</f>
        <v>1.63191</v>
      </c>
      <c r="AO185" s="14">
        <f>IFERROR(VLOOKUP($AG$1&amp;'Service PJ'!$D183&amp;'Service PJ'!$B183&amp;'Service PJ'!$A183&amp;"*",'EPA_US9RT techs'!$A$2:$I$1722,9,FALSE),"")</f>
        <v>1.63191</v>
      </c>
      <c r="AP185" s="14">
        <f>IFERROR(VLOOKUP($AG$1&amp;'Service PJ'!$D183&amp;'Service PJ'!$B183&amp;'Service PJ'!$A183&amp;"*",'EPA_US9RT techs'!$A$2:$I$1722,9,FALSE),"")</f>
        <v>1.63191</v>
      </c>
      <c r="AQ185" s="14">
        <f>IFERROR(VLOOKUP($AG$1&amp;'Service PJ'!$D183&amp;'Service PJ'!$B183&amp;'Service PJ'!$A183&amp;"*",'EPA_US9RT techs'!$A$2:$I$1722,9,FALSE),"")</f>
        <v>1.63191</v>
      </c>
      <c r="AR185" s="14">
        <f>IFERROR(VLOOKUP($AG$1&amp;'Service PJ'!$D183&amp;'Service PJ'!$B183&amp;'Service PJ'!$A183&amp;"*",'EPA_US9RT techs'!$A$2:$I$1722,9,FALSE),"")</f>
        <v>1.63191</v>
      </c>
      <c r="AS185" s="14">
        <f>IFERROR(VLOOKUP($AG$1&amp;'Service PJ'!$D183&amp;'Service PJ'!$B183&amp;'Service PJ'!$A183&amp;"*",'EPA_US9RT techs'!$A$2:$I$1722,9,FALSE),"")</f>
        <v>1.63191</v>
      </c>
      <c r="AT185" s="14">
        <f>IFERROR(VLOOKUP($AG$1&amp;'Service PJ'!$D183&amp;'Service PJ'!$B183&amp;'Service PJ'!$A183&amp;"*",'EPA_US9RT techs'!$A$2:$I$1722,9,FALSE),"")</f>
        <v>1.63191</v>
      </c>
      <c r="AU185" s="14">
        <f>IFERROR(VLOOKUP($AG$1&amp;'Service PJ'!$D183&amp;'Service PJ'!$B183&amp;'Service PJ'!$A183&amp;"*",'EPA_US9RT techs'!$A$2:$I$1722,9,FALSE),"")</f>
        <v>1.63191</v>
      </c>
      <c r="AV185" s="14">
        <f>IFERROR(VLOOKUP($AG$1&amp;'Service PJ'!$D183&amp;'Service PJ'!$B183&amp;'Service PJ'!$A183&amp;"*",'EPA_US9RT techs'!$A$2:$I$1722,9,FALSE),"")</f>
        <v>1.63191</v>
      </c>
      <c r="AW185" s="14">
        <f>IFERROR(VLOOKUP($AG$1&amp;'Service PJ'!$D183&amp;'Service PJ'!$B183&amp;'Service PJ'!$A183&amp;"*",'EPA_US9RT techs'!$A$2:$I$1722,9,FALSE),"")</f>
        <v>1.63191</v>
      </c>
      <c r="AX185" s="14">
        <f>IFERROR(VLOOKUP($AG$1&amp;'Service PJ'!$D183&amp;'Service PJ'!$B183&amp;'Service PJ'!$A183&amp;"*",'EPA_US9RT techs'!$A$2:$I$1722,9,FALSE),"")</f>
        <v>1.63191</v>
      </c>
      <c r="AY185" s="14">
        <f>IFERROR(VLOOKUP($AG$1&amp;'Service PJ'!$D183&amp;'Service PJ'!$B183&amp;'Service PJ'!$A183&amp;"*",'EPA_US9RT techs'!$A$2:$I$1722,9,FALSE),"")</f>
        <v>1.63191</v>
      </c>
      <c r="AZ185" s="14">
        <f>IFERROR(VLOOKUP($AG$1&amp;'Service PJ'!$D183&amp;'Service PJ'!$B183&amp;'Service PJ'!$A183&amp;"*",'EPA_US9RT techs'!$A$2:$I$1722,9,FALSE),"")</f>
        <v>1.63191</v>
      </c>
      <c r="BA185" s="14">
        <f>IFERROR(VLOOKUP($AG$1&amp;'Service PJ'!$D183&amp;'Service PJ'!$B183&amp;'Service PJ'!$A183&amp;"*",'EPA_US9RT techs'!$A$2:$I$1722,9,FALSE),"")</f>
        <v>1.63191</v>
      </c>
      <c r="BB185" s="14">
        <f>IFERROR(VLOOKUP($AG$1&amp;'Service PJ'!$D183&amp;'Service PJ'!$B183&amp;'Service PJ'!$A183&amp;"*",'EPA_US9RT techs'!$A$2:$I$1722,9,FALSE),"")</f>
        <v>1.63191</v>
      </c>
      <c r="BC185" s="14">
        <f>IFERROR(VLOOKUP($AG$1&amp;'Service PJ'!$D183&amp;'Service PJ'!$B183&amp;'Service PJ'!$A183&amp;"*",'EPA_US9RT techs'!$A$2:$I$1722,9,FALSE),"")</f>
        <v>1.63191</v>
      </c>
      <c r="BD185" s="14">
        <f>IFERROR(VLOOKUP($AG$1&amp;'Service PJ'!$D183&amp;'Service PJ'!$B183&amp;'Service PJ'!$A183&amp;"*",'EPA_US9RT techs'!$A$2:$I$1722,9,FALSE),"")</f>
        <v>1.63191</v>
      </c>
      <c r="BE185" s="14">
        <f>IFERROR(VLOOKUP($AG$1&amp;'Service PJ'!$D183&amp;'Service PJ'!$B183&amp;'Service PJ'!$A183&amp;"*",'EPA_US9RT techs'!$A$2:$I$1722,9,FALSE),"")</f>
        <v>1.63191</v>
      </c>
      <c r="BF185" s="14">
        <f>IFERROR(VLOOKUP($AG$1&amp;'Service PJ'!$D183&amp;'Service PJ'!$B183&amp;'Service PJ'!$A183&amp;"*",'EPA_US9RT techs'!$A$2:$I$1722,9,FALSE),"")</f>
        <v>1.63191</v>
      </c>
      <c r="BG185" s="14">
        <f>IFERROR(VLOOKUP($AG$1&amp;'Service PJ'!$D183&amp;'Service PJ'!$B183&amp;'Service PJ'!$A183&amp;"*",'EPA_US9RT techs'!$A$2:$I$1722,9,FALSE),"")</f>
        <v>1.63191</v>
      </c>
      <c r="BH185" s="14">
        <f>IFERROR(VLOOKUP($AG$1&amp;'Service PJ'!$D183&amp;'Service PJ'!$B183&amp;'Service PJ'!$A183&amp;"*",'EPA_US9RT techs'!$A$2:$I$1722,9,FALSE),"")</f>
        <v>1.63191</v>
      </c>
      <c r="BI185" s="14">
        <f>IFERROR(VLOOKUP($AG$1&amp;'Service PJ'!$D183&amp;'Service PJ'!$B183&amp;'Service PJ'!$A183&amp;"*",'EPA_US9RT techs'!$A$2:$I$1722,9,FALSE),"")</f>
        <v>1.63191</v>
      </c>
      <c r="BJ185" s="14">
        <f>IFERROR(VLOOKUP($AG$1&amp;'Service PJ'!$D183&amp;'Service PJ'!$B183&amp;'Service PJ'!$A183&amp;"*",'EPA_US9RT techs'!$A$2:$I$1722,9,FALSE),"")</f>
        <v>1.63191</v>
      </c>
      <c r="BK185" s="14">
        <f>IFERROR(VLOOKUP($AG$1&amp;'Service PJ'!$D183&amp;'Service PJ'!$B183&amp;'Service PJ'!$A183&amp;"*",'EPA_US9RT techs'!$A$2:$I$1722,9,FALSE),"")</f>
        <v>1.63191</v>
      </c>
      <c r="BM185" t="str">
        <f>IF(SUM(BN185:CD185)=0,"\I:",'Service PJ'!$D183&amp;"_"&amp;'Service PJ'!$E183&amp;"_"&amp;'Service PJ'!$C183)</f>
        <v>IOI_STM_OVC</v>
      </c>
      <c r="BN185" s="14">
        <f>IFERROR(VLOOKUP($BM$1&amp;'Service PJ'!$D183&amp;'Service PJ'!$B183&amp;'Service PJ'!$A183&amp;"*",'EPA_US9RT techs'!$A$2:$I$1722,9,FALSE),"")</f>
        <v>9.4434686200000006E-2</v>
      </c>
      <c r="BO185" s="14">
        <f>IFERROR(VLOOKUP($BM$1&amp;'Service PJ'!$D183&amp;'Service PJ'!$B183&amp;'Service PJ'!$A183&amp;"*",'EPA_US9RT techs'!$A$2:$I$1722,9,FALSE),"")</f>
        <v>9.4434686200000006E-2</v>
      </c>
      <c r="BP185" s="14">
        <f>IFERROR(VLOOKUP($BM$1&amp;'Service PJ'!$D183&amp;'Service PJ'!$B183&amp;'Service PJ'!$A183&amp;"*",'EPA_US9RT techs'!$A$2:$I$1722,9,FALSE),"")</f>
        <v>9.4434686200000006E-2</v>
      </c>
      <c r="BQ185" s="14">
        <f>IFERROR(VLOOKUP($BM$1&amp;'Service PJ'!$D183&amp;'Service PJ'!$B183&amp;'Service PJ'!$A183&amp;"*",'EPA_US9RT techs'!$A$2:$I$1722,9,FALSE),"")</f>
        <v>9.4434686200000006E-2</v>
      </c>
      <c r="BR185" s="14">
        <f>IFERROR(VLOOKUP($BM$1&amp;'Service PJ'!$D183&amp;'Service PJ'!$B183&amp;'Service PJ'!$A183&amp;"*",'EPA_US9RT techs'!$A$2:$I$1722,9,FALSE),"")</f>
        <v>9.4434686200000006E-2</v>
      </c>
      <c r="BS185" s="14">
        <f>IFERROR(VLOOKUP($BM$1&amp;'Service PJ'!$D183&amp;'Service PJ'!$B183&amp;'Service PJ'!$A183&amp;"*",'EPA_US9RT techs'!$A$2:$I$1722,9,FALSE),"")</f>
        <v>9.4434686200000006E-2</v>
      </c>
      <c r="BT185" s="14">
        <f>IFERROR(VLOOKUP($BM$1&amp;'Service PJ'!$D183&amp;'Service PJ'!$B183&amp;'Service PJ'!$A183&amp;"*",'EPA_US9RT techs'!$A$2:$I$1722,9,FALSE),"")</f>
        <v>9.4434686200000006E-2</v>
      </c>
      <c r="BU185" s="14">
        <f>IFERROR(VLOOKUP($BM$1&amp;'Service PJ'!$D183&amp;'Service PJ'!$B183&amp;'Service PJ'!$A183&amp;"*",'EPA_US9RT techs'!$A$2:$I$1722,9,FALSE),"")</f>
        <v>9.4434686200000006E-2</v>
      </c>
      <c r="BV185" s="14">
        <f>IFERROR(VLOOKUP($BM$1&amp;'Service PJ'!$D183&amp;'Service PJ'!$B183&amp;'Service PJ'!$A183&amp;"*",'EPA_US9RT techs'!$A$2:$I$1722,9,FALSE),"")</f>
        <v>9.4434686200000006E-2</v>
      </c>
      <c r="BW185" s="14">
        <f>IFERROR(VLOOKUP($BM$1&amp;'Service PJ'!$D183&amp;'Service PJ'!$B183&amp;'Service PJ'!$A183&amp;"*",'EPA_US9RT techs'!$A$2:$I$1722,9,FALSE),"")</f>
        <v>9.4434686200000006E-2</v>
      </c>
      <c r="BX185" s="14">
        <f>IFERROR(VLOOKUP($BM$1&amp;'Service PJ'!$D183&amp;'Service PJ'!$B183&amp;'Service PJ'!$A183&amp;"*",'EPA_US9RT techs'!$A$2:$I$1722,9,FALSE),"")</f>
        <v>9.4434686200000006E-2</v>
      </c>
      <c r="BY185" s="14">
        <f>IFERROR(VLOOKUP($BM$1&amp;'Service PJ'!$D183&amp;'Service PJ'!$B183&amp;'Service PJ'!$A183&amp;"*",'EPA_US9RT techs'!$A$2:$I$1722,9,FALSE),"")</f>
        <v>9.4434686200000006E-2</v>
      </c>
      <c r="BZ185" s="14">
        <f>IFERROR(VLOOKUP($BM$1&amp;'Service PJ'!$D183&amp;'Service PJ'!$B183&amp;'Service PJ'!$A183&amp;"*",'EPA_US9RT techs'!$A$2:$I$1722,9,FALSE),"")</f>
        <v>9.4434686200000006E-2</v>
      </c>
      <c r="CA185" s="14">
        <f>IFERROR(VLOOKUP($BM$1&amp;'Service PJ'!$D183&amp;'Service PJ'!$B183&amp;'Service PJ'!$A183&amp;"*",'EPA_US9RT techs'!$A$2:$I$1722,9,FALSE),"")</f>
        <v>9.4434686200000006E-2</v>
      </c>
      <c r="CB185" s="14">
        <f>IFERROR(VLOOKUP($BM$1&amp;'Service PJ'!$D183&amp;'Service PJ'!$B183&amp;'Service PJ'!$A183&amp;"*",'EPA_US9RT techs'!$A$2:$I$1722,9,FALSE),"")</f>
        <v>9.4434686200000006E-2</v>
      </c>
      <c r="CC185" s="14">
        <f>IFERROR(VLOOKUP($BM$1&amp;'Service PJ'!$D183&amp;'Service PJ'!$B183&amp;'Service PJ'!$A183&amp;"*",'EPA_US9RT techs'!$A$2:$I$1722,9,FALSE),"")</f>
        <v>9.4434686200000006E-2</v>
      </c>
      <c r="CD185" s="14">
        <f>IFERROR(VLOOKUP($BM$1&amp;'Service PJ'!$D183&amp;'Service PJ'!$B183&amp;'Service PJ'!$A183&amp;"*",'EPA_US9RT techs'!$A$2:$I$1722,9,FALSE),"")</f>
        <v>9.4434686200000006E-2</v>
      </c>
      <c r="CE185" s="14">
        <f>IFERROR(VLOOKUP($BM$1&amp;'Service PJ'!$D183&amp;'Service PJ'!$B183&amp;'Service PJ'!$A183&amp;"*",'EPA_US9RT techs'!$A$2:$I$1722,9,FALSE),"")</f>
        <v>9.4434686200000006E-2</v>
      </c>
      <c r="CF185" s="14">
        <f>IFERROR(VLOOKUP($BM$1&amp;'Service PJ'!$D183&amp;'Service PJ'!$B183&amp;'Service PJ'!$A183&amp;"*",'EPA_US9RT techs'!$A$2:$I$1722,9,FALSE),"")</f>
        <v>9.4434686200000006E-2</v>
      </c>
      <c r="CG185" s="14">
        <f>IFERROR(VLOOKUP($BM$1&amp;'Service PJ'!$D183&amp;'Service PJ'!$B183&amp;'Service PJ'!$A183&amp;"*",'EPA_US9RT techs'!$A$2:$I$1722,9,FALSE),"")</f>
        <v>9.4434686200000006E-2</v>
      </c>
      <c r="CH185" s="14">
        <f>IFERROR(VLOOKUP($BM$1&amp;'Service PJ'!$D183&amp;'Service PJ'!$B183&amp;'Service PJ'!$A183&amp;"*",'EPA_US9RT techs'!$A$2:$I$1722,9,FALSE),"")</f>
        <v>9.4434686200000006E-2</v>
      </c>
      <c r="CI185" s="14">
        <f>IFERROR(VLOOKUP($BM$1&amp;'Service PJ'!$D183&amp;'Service PJ'!$B183&amp;'Service PJ'!$A183&amp;"*",'EPA_US9RT techs'!$A$2:$I$1722,9,FALSE),"")</f>
        <v>9.4434686200000006E-2</v>
      </c>
      <c r="CJ185" s="14">
        <f>IFERROR(VLOOKUP($BM$1&amp;'Service PJ'!$D183&amp;'Service PJ'!$B183&amp;'Service PJ'!$A183&amp;"*",'EPA_US9RT techs'!$A$2:$I$1722,9,FALSE),"")</f>
        <v>9.4434686200000006E-2</v>
      </c>
      <c r="CK185" s="14">
        <f>IFERROR(VLOOKUP($BM$1&amp;'Service PJ'!$D183&amp;'Service PJ'!$B183&amp;'Service PJ'!$A183&amp;"*",'EPA_US9RT techs'!$A$2:$I$1722,9,FALSE),"")</f>
        <v>9.4434686200000006E-2</v>
      </c>
      <c r="CL185" s="14">
        <f>IFERROR(VLOOKUP($BM$1&amp;'Service PJ'!$D183&amp;'Service PJ'!$B183&amp;'Service PJ'!$A183&amp;"*",'EPA_US9RT techs'!$A$2:$I$1722,9,FALSE),"")</f>
        <v>9.4434686200000006E-2</v>
      </c>
      <c r="CM185" s="14">
        <f>IFERROR(VLOOKUP($BM$1&amp;'Service PJ'!$D183&amp;'Service PJ'!$B183&amp;'Service PJ'!$A183&amp;"*",'EPA_US9RT techs'!$A$2:$I$1722,9,FALSE),"")</f>
        <v>9.4434686200000006E-2</v>
      </c>
      <c r="CN185" s="14">
        <f>IFERROR(VLOOKUP($BM$1&amp;'Service PJ'!$D183&amp;'Service PJ'!$B183&amp;'Service PJ'!$A183&amp;"*",'EPA_US9RT techs'!$A$2:$I$1722,9,FALSE),"")</f>
        <v>9.4434686200000006E-2</v>
      </c>
      <c r="CO185" s="14">
        <f>IFERROR(VLOOKUP($BM$1&amp;'Service PJ'!$D183&amp;'Service PJ'!$B183&amp;'Service PJ'!$A183&amp;"*",'EPA_US9RT techs'!$A$2:$I$1722,9,FALSE),"")</f>
        <v>9.4434686200000006E-2</v>
      </c>
      <c r="CP185" s="14">
        <f>IFERROR(VLOOKUP($BM$1&amp;'Service PJ'!$D183&amp;'Service PJ'!$B183&amp;'Service PJ'!$A183&amp;"*",'EPA_US9RT techs'!$A$2:$I$1722,9,FALSE),"")</f>
        <v>9.4434686200000006E-2</v>
      </c>
      <c r="CQ185" s="14">
        <f>IFERROR(VLOOKUP($BM$1&amp;'Service PJ'!$D183&amp;'Service PJ'!$B183&amp;'Service PJ'!$A183&amp;"*",'EPA_US9RT techs'!$A$2:$I$1722,9,FALSE),"")</f>
        <v>9.4434686200000006E-2</v>
      </c>
      <c r="CS185" t="str">
        <f>IF(SUM(CT185:DJ185)=0,"\I:",'Service PJ'!$D183&amp;"_"&amp;'Service PJ'!$E183&amp;"_"&amp;'Service PJ'!$C183)</f>
        <v>IOI_STM_OVC</v>
      </c>
      <c r="CT185" s="2">
        <f>IFERROR(VLOOKUP($CS$1&amp;'Service PJ'!$D183&amp;'Service PJ'!$B183&amp;'Service PJ'!$A183&amp;"*",'EPA_US9RT techs'!$A$2:$I$1722,9,FALSE),"")</f>
        <v>50</v>
      </c>
      <c r="CU185" s="2">
        <f>IFERROR(VLOOKUP($CS$1&amp;'Service PJ'!$D183&amp;'Service PJ'!$B183&amp;'Service PJ'!$A183&amp;"*",'EPA_US9RT techs'!$A$2:$I$1722,9,FALSE),"")</f>
        <v>50</v>
      </c>
      <c r="CV185" s="2">
        <f>IFERROR(VLOOKUP($CS$1&amp;'Service PJ'!$D183&amp;'Service PJ'!$B183&amp;'Service PJ'!$A183&amp;"*",'EPA_US9RT techs'!$A$2:$I$1722,9,FALSE),"")</f>
        <v>50</v>
      </c>
      <c r="CW185" s="2">
        <f>IFERROR(VLOOKUP($CS$1&amp;'Service PJ'!$D183&amp;'Service PJ'!$B183&amp;'Service PJ'!$A183&amp;"*",'EPA_US9RT techs'!$A$2:$I$1722,9,FALSE),"")</f>
        <v>50</v>
      </c>
      <c r="CX185" s="2">
        <f>IFERROR(VLOOKUP($CS$1&amp;'Service PJ'!$D183&amp;'Service PJ'!$B183&amp;'Service PJ'!$A183&amp;"*",'EPA_US9RT techs'!$A$2:$I$1722,9,FALSE),"")</f>
        <v>50</v>
      </c>
      <c r="CY185" s="2">
        <f>IFERROR(VLOOKUP($CS$1&amp;'Service PJ'!$D183&amp;'Service PJ'!$B183&amp;'Service PJ'!$A183&amp;"*",'EPA_US9RT techs'!$A$2:$I$1722,9,FALSE),"")</f>
        <v>50</v>
      </c>
      <c r="CZ185" s="2">
        <f>IFERROR(VLOOKUP($CS$1&amp;'Service PJ'!$D183&amp;'Service PJ'!$B183&amp;'Service PJ'!$A183&amp;"*",'EPA_US9RT techs'!$A$2:$I$1722,9,FALSE),"")</f>
        <v>50</v>
      </c>
      <c r="DA185" s="2">
        <f>IFERROR(VLOOKUP($CS$1&amp;'Service PJ'!$D183&amp;'Service PJ'!$B183&amp;'Service PJ'!$A183&amp;"*",'EPA_US9RT techs'!$A$2:$I$1722,9,FALSE),"")</f>
        <v>50</v>
      </c>
      <c r="DB185" s="2">
        <f>IFERROR(VLOOKUP($CS$1&amp;'Service PJ'!$D183&amp;'Service PJ'!$B183&amp;'Service PJ'!$A183&amp;"*",'EPA_US9RT techs'!$A$2:$I$1722,9,FALSE),"")</f>
        <v>50</v>
      </c>
      <c r="DC185" s="2">
        <f>IFERROR(VLOOKUP($CS$1&amp;'Service PJ'!$D183&amp;'Service PJ'!$B183&amp;'Service PJ'!$A183&amp;"*",'EPA_US9RT techs'!$A$2:$I$1722,9,FALSE),"")</f>
        <v>50</v>
      </c>
      <c r="DD185" s="2">
        <f>IFERROR(VLOOKUP($CS$1&amp;'Service PJ'!$D183&amp;'Service PJ'!$B183&amp;'Service PJ'!$A183&amp;"*",'EPA_US9RT techs'!$A$2:$I$1722,9,FALSE),"")</f>
        <v>50</v>
      </c>
      <c r="DE185" s="2">
        <f>IFERROR(VLOOKUP($CS$1&amp;'Service PJ'!$D183&amp;'Service PJ'!$B183&amp;'Service PJ'!$A183&amp;"*",'EPA_US9RT techs'!$A$2:$I$1722,9,FALSE),"")</f>
        <v>50</v>
      </c>
      <c r="DF185" s="2">
        <f>IFERROR(VLOOKUP($CS$1&amp;'Service PJ'!$D183&amp;'Service PJ'!$B183&amp;'Service PJ'!$A183&amp;"*",'EPA_US9RT techs'!$A$2:$I$1722,9,FALSE),"")</f>
        <v>50</v>
      </c>
      <c r="DG185" s="2">
        <f>IFERROR(VLOOKUP($CS$1&amp;'Service PJ'!$D183&amp;'Service PJ'!$B183&amp;'Service PJ'!$A183&amp;"*",'EPA_US9RT techs'!$A$2:$I$1722,9,FALSE),"")</f>
        <v>50</v>
      </c>
      <c r="DH185" s="2">
        <f>IFERROR(VLOOKUP($CS$1&amp;'Service PJ'!$D183&amp;'Service PJ'!$B183&amp;'Service PJ'!$A183&amp;"*",'EPA_US9RT techs'!$A$2:$I$1722,9,FALSE),"")</f>
        <v>50</v>
      </c>
      <c r="DI185" s="2">
        <f>IFERROR(VLOOKUP($CS$1&amp;'Service PJ'!$D183&amp;'Service PJ'!$B183&amp;'Service PJ'!$A183&amp;"*",'EPA_US9RT techs'!$A$2:$I$1722,9,FALSE),"")</f>
        <v>50</v>
      </c>
      <c r="DJ185" s="2">
        <f>IFERROR(VLOOKUP($CS$1&amp;'Service PJ'!$D183&amp;'Service PJ'!$B183&amp;'Service PJ'!$A183&amp;"*",'EPA_US9RT techs'!$A$2:$I$1722,9,FALSE),"")</f>
        <v>50</v>
      </c>
      <c r="DK185" s="2">
        <f>IFERROR(VLOOKUP($CS$1&amp;'Service PJ'!$D183&amp;'Service PJ'!$B183&amp;'Service PJ'!$A183&amp;"*",'EPA_US9RT techs'!$A$2:$I$1722,9,FALSE),"")</f>
        <v>50</v>
      </c>
      <c r="DL185" s="2">
        <f>IFERROR(VLOOKUP($CS$1&amp;'Service PJ'!$D183&amp;'Service PJ'!$B183&amp;'Service PJ'!$A183&amp;"*",'EPA_US9RT techs'!$A$2:$I$1722,9,FALSE),"")</f>
        <v>50</v>
      </c>
      <c r="DM185" s="2">
        <f>IFERROR(VLOOKUP($CS$1&amp;'Service PJ'!$D183&amp;'Service PJ'!$B183&amp;'Service PJ'!$A183&amp;"*",'EPA_US9RT techs'!$A$2:$I$1722,9,FALSE),"")</f>
        <v>50</v>
      </c>
      <c r="DN185" s="2">
        <f>IFERROR(VLOOKUP($CS$1&amp;'Service PJ'!$D183&amp;'Service PJ'!$B183&amp;'Service PJ'!$A183&amp;"*",'EPA_US9RT techs'!$A$2:$I$1722,9,FALSE),"")</f>
        <v>50</v>
      </c>
      <c r="DO185" s="2">
        <f>IFERROR(VLOOKUP($CS$1&amp;'Service PJ'!$D183&amp;'Service PJ'!$B183&amp;'Service PJ'!$A183&amp;"*",'EPA_US9RT techs'!$A$2:$I$1722,9,FALSE),"")</f>
        <v>50</v>
      </c>
      <c r="DP185" s="2">
        <f>IFERROR(VLOOKUP($CS$1&amp;'Service PJ'!$D183&amp;'Service PJ'!$B183&amp;'Service PJ'!$A183&amp;"*",'EPA_US9RT techs'!$A$2:$I$1722,9,FALSE),"")</f>
        <v>50</v>
      </c>
      <c r="DQ185" s="2">
        <f>IFERROR(VLOOKUP($CS$1&amp;'Service PJ'!$D183&amp;'Service PJ'!$B183&amp;'Service PJ'!$A183&amp;"*",'EPA_US9RT techs'!$A$2:$I$1722,9,FALSE),"")</f>
        <v>50</v>
      </c>
      <c r="DR185" s="2">
        <f>IFERROR(VLOOKUP($CS$1&amp;'Service PJ'!$D183&amp;'Service PJ'!$B183&amp;'Service PJ'!$A183&amp;"*",'EPA_US9RT techs'!$A$2:$I$1722,9,FALSE),"")</f>
        <v>50</v>
      </c>
      <c r="DS185" s="2">
        <f>IFERROR(VLOOKUP($CS$1&amp;'Service PJ'!$D183&amp;'Service PJ'!$B183&amp;'Service PJ'!$A183&amp;"*",'EPA_US9RT techs'!$A$2:$I$1722,9,FALSE),"")</f>
        <v>50</v>
      </c>
      <c r="DT185" s="2">
        <f>IFERROR(VLOOKUP($CS$1&amp;'Service PJ'!$D183&amp;'Service PJ'!$B183&amp;'Service PJ'!$A183&amp;"*",'EPA_US9RT techs'!$A$2:$I$1722,9,FALSE),"")</f>
        <v>50</v>
      </c>
      <c r="DU185" s="2">
        <f>IFERROR(VLOOKUP($CS$1&amp;'Service PJ'!$D183&amp;'Service PJ'!$B183&amp;'Service PJ'!$A183&amp;"*",'EPA_US9RT techs'!$A$2:$I$1722,9,FALSE),"")</f>
        <v>50</v>
      </c>
      <c r="DV185" s="2">
        <f>IFERROR(VLOOKUP($CS$1&amp;'Service PJ'!$D183&amp;'Service PJ'!$B183&amp;'Service PJ'!$A183&amp;"*",'EPA_US9RT techs'!$A$2:$I$1722,9,FALSE),"")</f>
        <v>50</v>
      </c>
      <c r="DW185" s="2">
        <f>IFERROR(VLOOKUP($CS$1&amp;'Service PJ'!$D183&amp;'Service PJ'!$B183&amp;'Service PJ'!$A183&amp;"*",'EPA_US9RT techs'!$A$2:$I$1722,9,FALSE),"")</f>
        <v>50</v>
      </c>
    </row>
    <row r="186" spans="1:127" x14ac:dyDescent="0.45">
      <c r="A186" t="str">
        <f>IF(SUM(B186:R186)=0,"\I:",'Service PJ'!$D184&amp;"_"&amp;'Service PJ'!$E184&amp;"_"&amp;'Service PJ'!$C184)</f>
        <v>ICH_STM_OVC</v>
      </c>
      <c r="B186" s="14">
        <f>IFERROR(VLOOKUP($A$1&amp;'Service PJ'!$D184&amp;'Service PJ'!$B184&amp;'Service PJ'!$A184&amp;"*",'EPA_US9RT techs'!$A$2:$I$1722,9,FALSE),"")</f>
        <v>4.5443223247000004</v>
      </c>
      <c r="C186" s="14">
        <f>IFERROR(VLOOKUP($A$1&amp;'Service PJ'!$D184&amp;'Service PJ'!$B184&amp;'Service PJ'!$A184&amp;"*",'EPA_US9RT techs'!$A$2:$I$1722,9,FALSE),"")</f>
        <v>4.5443223247000004</v>
      </c>
      <c r="D186" s="14">
        <f>IFERROR(VLOOKUP($A$1&amp;'Service PJ'!$D184&amp;'Service PJ'!$B184&amp;'Service PJ'!$A184&amp;"*",'EPA_US9RT techs'!$A$2:$I$1722,9,FALSE),"")</f>
        <v>4.5443223247000004</v>
      </c>
      <c r="E186" s="14">
        <f>IFERROR(VLOOKUP($A$1&amp;'Service PJ'!$D184&amp;'Service PJ'!$B184&amp;'Service PJ'!$A184&amp;"*",'EPA_US9RT techs'!$A$2:$I$1722,9,FALSE),"")</f>
        <v>4.5443223247000004</v>
      </c>
      <c r="F186" s="14">
        <f>IFERROR(VLOOKUP($A$1&amp;'Service PJ'!$D184&amp;'Service PJ'!$B184&amp;'Service PJ'!$A184&amp;"*",'EPA_US9RT techs'!$A$2:$I$1722,9,FALSE),"")</f>
        <v>4.5443223247000004</v>
      </c>
      <c r="G186" s="14">
        <f>IFERROR(VLOOKUP($A$1&amp;'Service PJ'!$D184&amp;'Service PJ'!$B184&amp;'Service PJ'!$A184&amp;"*",'EPA_US9RT techs'!$A$2:$I$1722,9,FALSE),"")</f>
        <v>4.5443223247000004</v>
      </c>
      <c r="H186" s="14">
        <f>IFERROR(VLOOKUP($A$1&amp;'Service PJ'!$D184&amp;'Service PJ'!$B184&amp;'Service PJ'!$A184&amp;"*",'EPA_US9RT techs'!$A$2:$I$1722,9,FALSE),"")</f>
        <v>4.5443223247000004</v>
      </c>
      <c r="I186" s="14">
        <f>IFERROR(VLOOKUP($A$1&amp;'Service PJ'!$D184&amp;'Service PJ'!$B184&amp;'Service PJ'!$A184&amp;"*",'EPA_US9RT techs'!$A$2:$I$1722,9,FALSE),"")</f>
        <v>4.5443223247000004</v>
      </c>
      <c r="J186" s="14">
        <f>IFERROR(VLOOKUP($A$1&amp;'Service PJ'!$D184&amp;'Service PJ'!$B184&amp;'Service PJ'!$A184&amp;"*",'EPA_US9RT techs'!$A$2:$I$1722,9,FALSE),"")</f>
        <v>4.5443223247000004</v>
      </c>
      <c r="K186" s="14">
        <f>IFERROR(VLOOKUP($A$1&amp;'Service PJ'!$D184&amp;'Service PJ'!$B184&amp;'Service PJ'!$A184&amp;"*",'EPA_US9RT techs'!$A$2:$I$1722,9,FALSE),"")</f>
        <v>4.5443223247000004</v>
      </c>
      <c r="L186" s="14">
        <f>IFERROR(VLOOKUP($A$1&amp;'Service PJ'!$D184&amp;'Service PJ'!$B184&amp;'Service PJ'!$A184&amp;"*",'EPA_US9RT techs'!$A$2:$I$1722,9,FALSE),"")</f>
        <v>4.5443223247000004</v>
      </c>
      <c r="M186" s="14">
        <f>IFERROR(VLOOKUP($A$1&amp;'Service PJ'!$D184&amp;'Service PJ'!$B184&amp;'Service PJ'!$A184&amp;"*",'EPA_US9RT techs'!$A$2:$I$1722,9,FALSE),"")</f>
        <v>4.5443223247000004</v>
      </c>
      <c r="N186" s="14">
        <f>IFERROR(VLOOKUP($A$1&amp;'Service PJ'!$D184&amp;'Service PJ'!$B184&amp;'Service PJ'!$A184&amp;"*",'EPA_US9RT techs'!$A$2:$I$1722,9,FALSE),"")</f>
        <v>4.5443223247000004</v>
      </c>
      <c r="O186" s="14">
        <f>IFERROR(VLOOKUP($A$1&amp;'Service PJ'!$D184&amp;'Service PJ'!$B184&amp;'Service PJ'!$A184&amp;"*",'EPA_US9RT techs'!$A$2:$I$1722,9,FALSE),"")</f>
        <v>4.5443223247000004</v>
      </c>
      <c r="P186" s="14">
        <f>IFERROR(VLOOKUP($A$1&amp;'Service PJ'!$D184&amp;'Service PJ'!$B184&amp;'Service PJ'!$A184&amp;"*",'EPA_US9RT techs'!$A$2:$I$1722,9,FALSE),"")</f>
        <v>4.5443223247000004</v>
      </c>
      <c r="Q186" s="14">
        <f>IFERROR(VLOOKUP($A$1&amp;'Service PJ'!$D184&amp;'Service PJ'!$B184&amp;'Service PJ'!$A184&amp;"*",'EPA_US9RT techs'!$A$2:$I$1722,9,FALSE),"")</f>
        <v>4.5443223247000004</v>
      </c>
      <c r="R186" s="14">
        <f>IFERROR(VLOOKUP($A$1&amp;'Service PJ'!$D184&amp;'Service PJ'!$B184&amp;'Service PJ'!$A184&amp;"*",'EPA_US9RT techs'!$A$2:$I$1722,9,FALSE),"")</f>
        <v>4.5443223247000004</v>
      </c>
      <c r="S186" s="14">
        <f>IFERROR(VLOOKUP($A$1&amp;'Service PJ'!$D184&amp;'Service PJ'!$B184&amp;'Service PJ'!$A184&amp;"*",'EPA_US9RT techs'!$A$2:$I$1722,9,FALSE),"")</f>
        <v>4.5443223247000004</v>
      </c>
      <c r="T186" s="14">
        <f>IFERROR(VLOOKUP($A$1&amp;'Service PJ'!$D184&amp;'Service PJ'!$B184&amp;'Service PJ'!$A184&amp;"*",'EPA_US9RT techs'!$A$2:$I$1722,9,FALSE),"")</f>
        <v>4.5443223247000004</v>
      </c>
      <c r="U186" s="14">
        <f>IFERROR(VLOOKUP($A$1&amp;'Service PJ'!$D184&amp;'Service PJ'!$B184&amp;'Service PJ'!$A184&amp;"*",'EPA_US9RT techs'!$A$2:$I$1722,9,FALSE),"")</f>
        <v>4.5443223247000004</v>
      </c>
      <c r="V186" s="14">
        <f>IFERROR(VLOOKUP($A$1&amp;'Service PJ'!$D184&amp;'Service PJ'!$B184&amp;'Service PJ'!$A184&amp;"*",'EPA_US9RT techs'!$A$2:$I$1722,9,FALSE),"")</f>
        <v>4.5443223247000004</v>
      </c>
      <c r="W186" s="14">
        <f>IFERROR(VLOOKUP($A$1&amp;'Service PJ'!$D184&amp;'Service PJ'!$B184&amp;'Service PJ'!$A184&amp;"*",'EPA_US9RT techs'!$A$2:$I$1722,9,FALSE),"")</f>
        <v>4.5443223247000004</v>
      </c>
      <c r="X186" s="14">
        <f>IFERROR(VLOOKUP($A$1&amp;'Service PJ'!$D184&amp;'Service PJ'!$B184&amp;'Service PJ'!$A184&amp;"*",'EPA_US9RT techs'!$A$2:$I$1722,9,FALSE),"")</f>
        <v>4.5443223247000004</v>
      </c>
      <c r="Y186" s="14">
        <f>IFERROR(VLOOKUP($A$1&amp;'Service PJ'!$D184&amp;'Service PJ'!$B184&amp;'Service PJ'!$A184&amp;"*",'EPA_US9RT techs'!$A$2:$I$1722,9,FALSE),"")</f>
        <v>4.5443223247000004</v>
      </c>
      <c r="Z186" s="14">
        <f>IFERROR(VLOOKUP($A$1&amp;'Service PJ'!$D184&amp;'Service PJ'!$B184&amp;'Service PJ'!$A184&amp;"*",'EPA_US9RT techs'!$A$2:$I$1722,9,FALSE),"")</f>
        <v>4.5443223247000004</v>
      </c>
      <c r="AA186" s="14">
        <f>IFERROR(VLOOKUP($A$1&amp;'Service PJ'!$D184&amp;'Service PJ'!$B184&amp;'Service PJ'!$A184&amp;"*",'EPA_US9RT techs'!$A$2:$I$1722,9,FALSE),"")</f>
        <v>4.5443223247000004</v>
      </c>
      <c r="AB186" s="14">
        <f>IFERROR(VLOOKUP($A$1&amp;'Service PJ'!$D184&amp;'Service PJ'!$B184&amp;'Service PJ'!$A184&amp;"*",'EPA_US9RT techs'!$A$2:$I$1722,9,FALSE),"")</f>
        <v>4.5443223247000004</v>
      </c>
      <c r="AC186" s="14">
        <f>IFERROR(VLOOKUP($A$1&amp;'Service PJ'!$D184&amp;'Service PJ'!$B184&amp;'Service PJ'!$A184&amp;"*",'EPA_US9RT techs'!$A$2:$I$1722,9,FALSE),"")</f>
        <v>4.5443223247000004</v>
      </c>
      <c r="AD186" s="14">
        <f>IFERROR(VLOOKUP($A$1&amp;'Service PJ'!$D184&amp;'Service PJ'!$B184&amp;'Service PJ'!$A184&amp;"*",'EPA_US9RT techs'!$A$2:$I$1722,9,FALSE),"")</f>
        <v>4.5443223247000004</v>
      </c>
      <c r="AE186" s="14">
        <f>IFERROR(VLOOKUP($A$1&amp;'Service PJ'!$D184&amp;'Service PJ'!$B184&amp;'Service PJ'!$A184&amp;"*",'EPA_US9RT techs'!$A$2:$I$1722,9,FALSE),"")</f>
        <v>4.5443223247000004</v>
      </c>
      <c r="AG186" t="str">
        <f>IF(SUM(AH186:AX186)=0,"\I:",'Service PJ'!$D184&amp;"_"&amp;'Service PJ'!$E184&amp;"_"&amp;'Service PJ'!$C184)</f>
        <v>ICH_STM_OVC</v>
      </c>
      <c r="AH186" s="14">
        <f>IFERROR(VLOOKUP($AG$1&amp;'Service PJ'!$D184&amp;'Service PJ'!$B184&amp;'Service PJ'!$A184&amp;"*",'EPA_US9RT techs'!$A$2:$I$1722,9,FALSE),"")</f>
        <v>1.63191</v>
      </c>
      <c r="AI186" s="14">
        <f>IFERROR(VLOOKUP($AG$1&amp;'Service PJ'!$D184&amp;'Service PJ'!$B184&amp;'Service PJ'!$A184&amp;"*",'EPA_US9RT techs'!$A$2:$I$1722,9,FALSE),"")</f>
        <v>1.63191</v>
      </c>
      <c r="AJ186" s="14">
        <f>IFERROR(VLOOKUP($AG$1&amp;'Service PJ'!$D184&amp;'Service PJ'!$B184&amp;'Service PJ'!$A184&amp;"*",'EPA_US9RT techs'!$A$2:$I$1722,9,FALSE),"")</f>
        <v>1.63191</v>
      </c>
      <c r="AK186" s="14">
        <f>IFERROR(VLOOKUP($AG$1&amp;'Service PJ'!$D184&amp;'Service PJ'!$B184&amp;'Service PJ'!$A184&amp;"*",'EPA_US9RT techs'!$A$2:$I$1722,9,FALSE),"")</f>
        <v>1.63191</v>
      </c>
      <c r="AL186" s="14">
        <f>IFERROR(VLOOKUP($AG$1&amp;'Service PJ'!$D184&amp;'Service PJ'!$B184&amp;'Service PJ'!$A184&amp;"*",'EPA_US9RT techs'!$A$2:$I$1722,9,FALSE),"")</f>
        <v>1.63191</v>
      </c>
      <c r="AM186" s="14">
        <f>IFERROR(VLOOKUP($AG$1&amp;'Service PJ'!$D184&amp;'Service PJ'!$B184&amp;'Service PJ'!$A184&amp;"*",'EPA_US9RT techs'!$A$2:$I$1722,9,FALSE),"")</f>
        <v>1.63191</v>
      </c>
      <c r="AN186" s="14">
        <f>IFERROR(VLOOKUP($AG$1&amp;'Service PJ'!$D184&amp;'Service PJ'!$B184&amp;'Service PJ'!$A184&amp;"*",'EPA_US9RT techs'!$A$2:$I$1722,9,FALSE),"")</f>
        <v>1.63191</v>
      </c>
      <c r="AO186" s="14">
        <f>IFERROR(VLOOKUP($AG$1&amp;'Service PJ'!$D184&amp;'Service PJ'!$B184&amp;'Service PJ'!$A184&amp;"*",'EPA_US9RT techs'!$A$2:$I$1722,9,FALSE),"")</f>
        <v>1.63191</v>
      </c>
      <c r="AP186" s="14">
        <f>IFERROR(VLOOKUP($AG$1&amp;'Service PJ'!$D184&amp;'Service PJ'!$B184&amp;'Service PJ'!$A184&amp;"*",'EPA_US9RT techs'!$A$2:$I$1722,9,FALSE),"")</f>
        <v>1.63191</v>
      </c>
      <c r="AQ186" s="14">
        <f>IFERROR(VLOOKUP($AG$1&amp;'Service PJ'!$D184&amp;'Service PJ'!$B184&amp;'Service PJ'!$A184&amp;"*",'EPA_US9RT techs'!$A$2:$I$1722,9,FALSE),"")</f>
        <v>1.63191</v>
      </c>
      <c r="AR186" s="14">
        <f>IFERROR(VLOOKUP($AG$1&amp;'Service PJ'!$D184&amp;'Service PJ'!$B184&amp;'Service PJ'!$A184&amp;"*",'EPA_US9RT techs'!$A$2:$I$1722,9,FALSE),"")</f>
        <v>1.63191</v>
      </c>
      <c r="AS186" s="14">
        <f>IFERROR(VLOOKUP($AG$1&amp;'Service PJ'!$D184&amp;'Service PJ'!$B184&amp;'Service PJ'!$A184&amp;"*",'EPA_US9RT techs'!$A$2:$I$1722,9,FALSE),"")</f>
        <v>1.63191</v>
      </c>
      <c r="AT186" s="14">
        <f>IFERROR(VLOOKUP($AG$1&amp;'Service PJ'!$D184&amp;'Service PJ'!$B184&amp;'Service PJ'!$A184&amp;"*",'EPA_US9RT techs'!$A$2:$I$1722,9,FALSE),"")</f>
        <v>1.63191</v>
      </c>
      <c r="AU186" s="14">
        <f>IFERROR(VLOOKUP($AG$1&amp;'Service PJ'!$D184&amp;'Service PJ'!$B184&amp;'Service PJ'!$A184&amp;"*",'EPA_US9RT techs'!$A$2:$I$1722,9,FALSE),"")</f>
        <v>1.63191</v>
      </c>
      <c r="AV186" s="14">
        <f>IFERROR(VLOOKUP($AG$1&amp;'Service PJ'!$D184&amp;'Service PJ'!$B184&amp;'Service PJ'!$A184&amp;"*",'EPA_US9RT techs'!$A$2:$I$1722,9,FALSE),"")</f>
        <v>1.63191</v>
      </c>
      <c r="AW186" s="14">
        <f>IFERROR(VLOOKUP($AG$1&amp;'Service PJ'!$D184&amp;'Service PJ'!$B184&amp;'Service PJ'!$A184&amp;"*",'EPA_US9RT techs'!$A$2:$I$1722,9,FALSE),"")</f>
        <v>1.63191</v>
      </c>
      <c r="AX186" s="14">
        <f>IFERROR(VLOOKUP($AG$1&amp;'Service PJ'!$D184&amp;'Service PJ'!$B184&amp;'Service PJ'!$A184&amp;"*",'EPA_US9RT techs'!$A$2:$I$1722,9,FALSE),"")</f>
        <v>1.63191</v>
      </c>
      <c r="AY186" s="14">
        <f>IFERROR(VLOOKUP($AG$1&amp;'Service PJ'!$D184&amp;'Service PJ'!$B184&amp;'Service PJ'!$A184&amp;"*",'EPA_US9RT techs'!$A$2:$I$1722,9,FALSE),"")</f>
        <v>1.63191</v>
      </c>
      <c r="AZ186" s="14">
        <f>IFERROR(VLOOKUP($AG$1&amp;'Service PJ'!$D184&amp;'Service PJ'!$B184&amp;'Service PJ'!$A184&amp;"*",'EPA_US9RT techs'!$A$2:$I$1722,9,FALSE),"")</f>
        <v>1.63191</v>
      </c>
      <c r="BA186" s="14">
        <f>IFERROR(VLOOKUP($AG$1&amp;'Service PJ'!$D184&amp;'Service PJ'!$B184&amp;'Service PJ'!$A184&amp;"*",'EPA_US9RT techs'!$A$2:$I$1722,9,FALSE),"")</f>
        <v>1.63191</v>
      </c>
      <c r="BB186" s="14">
        <f>IFERROR(VLOOKUP($AG$1&amp;'Service PJ'!$D184&amp;'Service PJ'!$B184&amp;'Service PJ'!$A184&amp;"*",'EPA_US9RT techs'!$A$2:$I$1722,9,FALSE),"")</f>
        <v>1.63191</v>
      </c>
      <c r="BC186" s="14">
        <f>IFERROR(VLOOKUP($AG$1&amp;'Service PJ'!$D184&amp;'Service PJ'!$B184&amp;'Service PJ'!$A184&amp;"*",'EPA_US9RT techs'!$A$2:$I$1722,9,FALSE),"")</f>
        <v>1.63191</v>
      </c>
      <c r="BD186" s="14">
        <f>IFERROR(VLOOKUP($AG$1&amp;'Service PJ'!$D184&amp;'Service PJ'!$B184&amp;'Service PJ'!$A184&amp;"*",'EPA_US9RT techs'!$A$2:$I$1722,9,FALSE),"")</f>
        <v>1.63191</v>
      </c>
      <c r="BE186" s="14">
        <f>IFERROR(VLOOKUP($AG$1&amp;'Service PJ'!$D184&amp;'Service PJ'!$B184&amp;'Service PJ'!$A184&amp;"*",'EPA_US9RT techs'!$A$2:$I$1722,9,FALSE),"")</f>
        <v>1.63191</v>
      </c>
      <c r="BF186" s="14">
        <f>IFERROR(VLOOKUP($AG$1&amp;'Service PJ'!$D184&amp;'Service PJ'!$B184&amp;'Service PJ'!$A184&amp;"*",'EPA_US9RT techs'!$A$2:$I$1722,9,FALSE),"")</f>
        <v>1.63191</v>
      </c>
      <c r="BG186" s="14">
        <f>IFERROR(VLOOKUP($AG$1&amp;'Service PJ'!$D184&amp;'Service PJ'!$B184&amp;'Service PJ'!$A184&amp;"*",'EPA_US9RT techs'!$A$2:$I$1722,9,FALSE),"")</f>
        <v>1.63191</v>
      </c>
      <c r="BH186" s="14">
        <f>IFERROR(VLOOKUP($AG$1&amp;'Service PJ'!$D184&amp;'Service PJ'!$B184&amp;'Service PJ'!$A184&amp;"*",'EPA_US9RT techs'!$A$2:$I$1722,9,FALSE),"")</f>
        <v>1.63191</v>
      </c>
      <c r="BI186" s="14">
        <f>IFERROR(VLOOKUP($AG$1&amp;'Service PJ'!$D184&amp;'Service PJ'!$B184&amp;'Service PJ'!$A184&amp;"*",'EPA_US9RT techs'!$A$2:$I$1722,9,FALSE),"")</f>
        <v>1.63191</v>
      </c>
      <c r="BJ186" s="14">
        <f>IFERROR(VLOOKUP($AG$1&amp;'Service PJ'!$D184&amp;'Service PJ'!$B184&amp;'Service PJ'!$A184&amp;"*",'EPA_US9RT techs'!$A$2:$I$1722,9,FALSE),"")</f>
        <v>1.63191</v>
      </c>
      <c r="BK186" s="14">
        <f>IFERROR(VLOOKUP($AG$1&amp;'Service PJ'!$D184&amp;'Service PJ'!$B184&amp;'Service PJ'!$A184&amp;"*",'EPA_US9RT techs'!$A$2:$I$1722,9,FALSE),"")</f>
        <v>1.63191</v>
      </c>
      <c r="BM186" t="str">
        <f>IF(SUM(BN186:CD186)=0,"\I:",'Service PJ'!$D184&amp;"_"&amp;'Service PJ'!$E184&amp;"_"&amp;'Service PJ'!$C184)</f>
        <v>ICH_STM_OVC</v>
      </c>
      <c r="BN186" s="14">
        <f>IFERROR(VLOOKUP($BM$1&amp;'Service PJ'!$D184&amp;'Service PJ'!$B184&amp;'Service PJ'!$A184&amp;"*",'EPA_US9RT techs'!$A$2:$I$1722,9,FALSE),"")</f>
        <v>3.8919415800000003E-2</v>
      </c>
      <c r="BO186" s="14">
        <f>IFERROR(VLOOKUP($BM$1&amp;'Service PJ'!$D184&amp;'Service PJ'!$B184&amp;'Service PJ'!$A184&amp;"*",'EPA_US9RT techs'!$A$2:$I$1722,9,FALSE),"")</f>
        <v>3.8919415800000003E-2</v>
      </c>
      <c r="BP186" s="14">
        <f>IFERROR(VLOOKUP($BM$1&amp;'Service PJ'!$D184&amp;'Service PJ'!$B184&amp;'Service PJ'!$A184&amp;"*",'EPA_US9RT techs'!$A$2:$I$1722,9,FALSE),"")</f>
        <v>3.8919415800000003E-2</v>
      </c>
      <c r="BQ186" s="14">
        <f>IFERROR(VLOOKUP($BM$1&amp;'Service PJ'!$D184&amp;'Service PJ'!$B184&amp;'Service PJ'!$A184&amp;"*",'EPA_US9RT techs'!$A$2:$I$1722,9,FALSE),"")</f>
        <v>3.8919415800000003E-2</v>
      </c>
      <c r="BR186" s="14">
        <f>IFERROR(VLOOKUP($BM$1&amp;'Service PJ'!$D184&amp;'Service PJ'!$B184&amp;'Service PJ'!$A184&amp;"*",'EPA_US9RT techs'!$A$2:$I$1722,9,FALSE),"")</f>
        <v>3.8919415800000003E-2</v>
      </c>
      <c r="BS186" s="14">
        <f>IFERROR(VLOOKUP($BM$1&amp;'Service PJ'!$D184&amp;'Service PJ'!$B184&amp;'Service PJ'!$A184&amp;"*",'EPA_US9RT techs'!$A$2:$I$1722,9,FALSE),"")</f>
        <v>3.8919415800000003E-2</v>
      </c>
      <c r="BT186" s="14">
        <f>IFERROR(VLOOKUP($BM$1&amp;'Service PJ'!$D184&amp;'Service PJ'!$B184&amp;'Service PJ'!$A184&amp;"*",'EPA_US9RT techs'!$A$2:$I$1722,9,FALSE),"")</f>
        <v>3.8919415800000003E-2</v>
      </c>
      <c r="BU186" s="14">
        <f>IFERROR(VLOOKUP($BM$1&amp;'Service PJ'!$D184&amp;'Service PJ'!$B184&amp;'Service PJ'!$A184&amp;"*",'EPA_US9RT techs'!$A$2:$I$1722,9,FALSE),"")</f>
        <v>3.8919415800000003E-2</v>
      </c>
      <c r="BV186" s="14">
        <f>IFERROR(VLOOKUP($BM$1&amp;'Service PJ'!$D184&amp;'Service PJ'!$B184&amp;'Service PJ'!$A184&amp;"*",'EPA_US9RT techs'!$A$2:$I$1722,9,FALSE),"")</f>
        <v>3.8919415800000003E-2</v>
      </c>
      <c r="BW186" s="14">
        <f>IFERROR(VLOOKUP($BM$1&amp;'Service PJ'!$D184&amp;'Service PJ'!$B184&amp;'Service PJ'!$A184&amp;"*",'EPA_US9RT techs'!$A$2:$I$1722,9,FALSE),"")</f>
        <v>3.8919415800000003E-2</v>
      </c>
      <c r="BX186" s="14">
        <f>IFERROR(VLOOKUP($BM$1&amp;'Service PJ'!$D184&amp;'Service PJ'!$B184&amp;'Service PJ'!$A184&amp;"*",'EPA_US9RT techs'!$A$2:$I$1722,9,FALSE),"")</f>
        <v>3.8919415800000003E-2</v>
      </c>
      <c r="BY186" s="14">
        <f>IFERROR(VLOOKUP($BM$1&amp;'Service PJ'!$D184&amp;'Service PJ'!$B184&amp;'Service PJ'!$A184&amp;"*",'EPA_US9RT techs'!$A$2:$I$1722,9,FALSE),"")</f>
        <v>3.8919415800000003E-2</v>
      </c>
      <c r="BZ186" s="14">
        <f>IFERROR(VLOOKUP($BM$1&amp;'Service PJ'!$D184&amp;'Service PJ'!$B184&amp;'Service PJ'!$A184&amp;"*",'EPA_US9RT techs'!$A$2:$I$1722,9,FALSE),"")</f>
        <v>3.8919415800000003E-2</v>
      </c>
      <c r="CA186" s="14">
        <f>IFERROR(VLOOKUP($BM$1&amp;'Service PJ'!$D184&amp;'Service PJ'!$B184&amp;'Service PJ'!$A184&amp;"*",'EPA_US9RT techs'!$A$2:$I$1722,9,FALSE),"")</f>
        <v>3.8919415800000003E-2</v>
      </c>
      <c r="CB186" s="14">
        <f>IFERROR(VLOOKUP($BM$1&amp;'Service PJ'!$D184&amp;'Service PJ'!$B184&amp;'Service PJ'!$A184&amp;"*",'EPA_US9RT techs'!$A$2:$I$1722,9,FALSE),"")</f>
        <v>3.8919415800000003E-2</v>
      </c>
      <c r="CC186" s="14">
        <f>IFERROR(VLOOKUP($BM$1&amp;'Service PJ'!$D184&amp;'Service PJ'!$B184&amp;'Service PJ'!$A184&amp;"*",'EPA_US9RT techs'!$A$2:$I$1722,9,FALSE),"")</f>
        <v>3.8919415800000003E-2</v>
      </c>
      <c r="CD186" s="14">
        <f>IFERROR(VLOOKUP($BM$1&amp;'Service PJ'!$D184&amp;'Service PJ'!$B184&amp;'Service PJ'!$A184&amp;"*",'EPA_US9RT techs'!$A$2:$I$1722,9,FALSE),"")</f>
        <v>3.8919415800000003E-2</v>
      </c>
      <c r="CE186" s="14">
        <f>IFERROR(VLOOKUP($BM$1&amp;'Service PJ'!$D184&amp;'Service PJ'!$B184&amp;'Service PJ'!$A184&amp;"*",'EPA_US9RT techs'!$A$2:$I$1722,9,FALSE),"")</f>
        <v>3.8919415800000003E-2</v>
      </c>
      <c r="CF186" s="14">
        <f>IFERROR(VLOOKUP($BM$1&amp;'Service PJ'!$D184&amp;'Service PJ'!$B184&amp;'Service PJ'!$A184&amp;"*",'EPA_US9RT techs'!$A$2:$I$1722,9,FALSE),"")</f>
        <v>3.8919415800000003E-2</v>
      </c>
      <c r="CG186" s="14">
        <f>IFERROR(VLOOKUP($BM$1&amp;'Service PJ'!$D184&amp;'Service PJ'!$B184&amp;'Service PJ'!$A184&amp;"*",'EPA_US9RT techs'!$A$2:$I$1722,9,FALSE),"")</f>
        <v>3.8919415800000003E-2</v>
      </c>
      <c r="CH186" s="14">
        <f>IFERROR(VLOOKUP($BM$1&amp;'Service PJ'!$D184&amp;'Service PJ'!$B184&amp;'Service PJ'!$A184&amp;"*",'EPA_US9RT techs'!$A$2:$I$1722,9,FALSE),"")</f>
        <v>3.8919415800000003E-2</v>
      </c>
      <c r="CI186" s="14">
        <f>IFERROR(VLOOKUP($BM$1&amp;'Service PJ'!$D184&amp;'Service PJ'!$B184&amp;'Service PJ'!$A184&amp;"*",'EPA_US9RT techs'!$A$2:$I$1722,9,FALSE),"")</f>
        <v>3.8919415800000003E-2</v>
      </c>
      <c r="CJ186" s="14">
        <f>IFERROR(VLOOKUP($BM$1&amp;'Service PJ'!$D184&amp;'Service PJ'!$B184&amp;'Service PJ'!$A184&amp;"*",'EPA_US9RT techs'!$A$2:$I$1722,9,FALSE),"")</f>
        <v>3.8919415800000003E-2</v>
      </c>
      <c r="CK186" s="14">
        <f>IFERROR(VLOOKUP($BM$1&amp;'Service PJ'!$D184&amp;'Service PJ'!$B184&amp;'Service PJ'!$A184&amp;"*",'EPA_US9RT techs'!$A$2:$I$1722,9,FALSE),"")</f>
        <v>3.8919415800000003E-2</v>
      </c>
      <c r="CL186" s="14">
        <f>IFERROR(VLOOKUP($BM$1&amp;'Service PJ'!$D184&amp;'Service PJ'!$B184&amp;'Service PJ'!$A184&amp;"*",'EPA_US9RT techs'!$A$2:$I$1722,9,FALSE),"")</f>
        <v>3.8919415800000003E-2</v>
      </c>
      <c r="CM186" s="14">
        <f>IFERROR(VLOOKUP($BM$1&amp;'Service PJ'!$D184&amp;'Service PJ'!$B184&amp;'Service PJ'!$A184&amp;"*",'EPA_US9RT techs'!$A$2:$I$1722,9,FALSE),"")</f>
        <v>3.8919415800000003E-2</v>
      </c>
      <c r="CN186" s="14">
        <f>IFERROR(VLOOKUP($BM$1&amp;'Service PJ'!$D184&amp;'Service PJ'!$B184&amp;'Service PJ'!$A184&amp;"*",'EPA_US9RT techs'!$A$2:$I$1722,9,FALSE),"")</f>
        <v>3.8919415800000003E-2</v>
      </c>
      <c r="CO186" s="14">
        <f>IFERROR(VLOOKUP($BM$1&amp;'Service PJ'!$D184&amp;'Service PJ'!$B184&amp;'Service PJ'!$A184&amp;"*",'EPA_US9RT techs'!$A$2:$I$1722,9,FALSE),"")</f>
        <v>3.8919415800000003E-2</v>
      </c>
      <c r="CP186" s="14">
        <f>IFERROR(VLOOKUP($BM$1&amp;'Service PJ'!$D184&amp;'Service PJ'!$B184&amp;'Service PJ'!$A184&amp;"*",'EPA_US9RT techs'!$A$2:$I$1722,9,FALSE),"")</f>
        <v>3.8919415800000003E-2</v>
      </c>
      <c r="CQ186" s="14">
        <f>IFERROR(VLOOKUP($BM$1&amp;'Service PJ'!$D184&amp;'Service PJ'!$B184&amp;'Service PJ'!$A184&amp;"*",'EPA_US9RT techs'!$A$2:$I$1722,9,FALSE),"")</f>
        <v>3.8919415800000003E-2</v>
      </c>
      <c r="CS186" t="str">
        <f>IF(SUM(CT186:DJ186)=0,"\I:",'Service PJ'!$D184&amp;"_"&amp;'Service PJ'!$E184&amp;"_"&amp;'Service PJ'!$C184)</f>
        <v>ICH_STM_OVC</v>
      </c>
      <c r="CT186" s="2">
        <f>IFERROR(VLOOKUP($CS$1&amp;'Service PJ'!$D184&amp;'Service PJ'!$B184&amp;'Service PJ'!$A184&amp;"*",'EPA_US9RT techs'!$A$2:$I$1722,9,FALSE),"")</f>
        <v>50</v>
      </c>
      <c r="CU186" s="2">
        <f>IFERROR(VLOOKUP($CS$1&amp;'Service PJ'!$D184&amp;'Service PJ'!$B184&amp;'Service PJ'!$A184&amp;"*",'EPA_US9RT techs'!$A$2:$I$1722,9,FALSE),"")</f>
        <v>50</v>
      </c>
      <c r="CV186" s="2">
        <f>IFERROR(VLOOKUP($CS$1&amp;'Service PJ'!$D184&amp;'Service PJ'!$B184&amp;'Service PJ'!$A184&amp;"*",'EPA_US9RT techs'!$A$2:$I$1722,9,FALSE),"")</f>
        <v>50</v>
      </c>
      <c r="CW186" s="2">
        <f>IFERROR(VLOOKUP($CS$1&amp;'Service PJ'!$D184&amp;'Service PJ'!$B184&amp;'Service PJ'!$A184&amp;"*",'EPA_US9RT techs'!$A$2:$I$1722,9,FALSE),"")</f>
        <v>50</v>
      </c>
      <c r="CX186" s="2">
        <f>IFERROR(VLOOKUP($CS$1&amp;'Service PJ'!$D184&amp;'Service PJ'!$B184&amp;'Service PJ'!$A184&amp;"*",'EPA_US9RT techs'!$A$2:$I$1722,9,FALSE),"")</f>
        <v>50</v>
      </c>
      <c r="CY186" s="2">
        <f>IFERROR(VLOOKUP($CS$1&amp;'Service PJ'!$D184&amp;'Service PJ'!$B184&amp;'Service PJ'!$A184&amp;"*",'EPA_US9RT techs'!$A$2:$I$1722,9,FALSE),"")</f>
        <v>50</v>
      </c>
      <c r="CZ186" s="2">
        <f>IFERROR(VLOOKUP($CS$1&amp;'Service PJ'!$D184&amp;'Service PJ'!$B184&amp;'Service PJ'!$A184&amp;"*",'EPA_US9RT techs'!$A$2:$I$1722,9,FALSE),"")</f>
        <v>50</v>
      </c>
      <c r="DA186" s="2">
        <f>IFERROR(VLOOKUP($CS$1&amp;'Service PJ'!$D184&amp;'Service PJ'!$B184&amp;'Service PJ'!$A184&amp;"*",'EPA_US9RT techs'!$A$2:$I$1722,9,FALSE),"")</f>
        <v>50</v>
      </c>
      <c r="DB186" s="2">
        <f>IFERROR(VLOOKUP($CS$1&amp;'Service PJ'!$D184&amp;'Service PJ'!$B184&amp;'Service PJ'!$A184&amp;"*",'EPA_US9RT techs'!$A$2:$I$1722,9,FALSE),"")</f>
        <v>50</v>
      </c>
      <c r="DC186" s="2">
        <f>IFERROR(VLOOKUP($CS$1&amp;'Service PJ'!$D184&amp;'Service PJ'!$B184&amp;'Service PJ'!$A184&amp;"*",'EPA_US9RT techs'!$A$2:$I$1722,9,FALSE),"")</f>
        <v>50</v>
      </c>
      <c r="DD186" s="2">
        <f>IFERROR(VLOOKUP($CS$1&amp;'Service PJ'!$D184&amp;'Service PJ'!$B184&amp;'Service PJ'!$A184&amp;"*",'EPA_US9RT techs'!$A$2:$I$1722,9,FALSE),"")</f>
        <v>50</v>
      </c>
      <c r="DE186" s="2">
        <f>IFERROR(VLOOKUP($CS$1&amp;'Service PJ'!$D184&amp;'Service PJ'!$B184&amp;'Service PJ'!$A184&amp;"*",'EPA_US9RT techs'!$A$2:$I$1722,9,FALSE),"")</f>
        <v>50</v>
      </c>
      <c r="DF186" s="2">
        <f>IFERROR(VLOOKUP($CS$1&amp;'Service PJ'!$D184&amp;'Service PJ'!$B184&amp;'Service PJ'!$A184&amp;"*",'EPA_US9RT techs'!$A$2:$I$1722,9,FALSE),"")</f>
        <v>50</v>
      </c>
      <c r="DG186" s="2">
        <f>IFERROR(VLOOKUP($CS$1&amp;'Service PJ'!$D184&amp;'Service PJ'!$B184&amp;'Service PJ'!$A184&amp;"*",'EPA_US9RT techs'!$A$2:$I$1722,9,FALSE),"")</f>
        <v>50</v>
      </c>
      <c r="DH186" s="2">
        <f>IFERROR(VLOOKUP($CS$1&amp;'Service PJ'!$D184&amp;'Service PJ'!$B184&amp;'Service PJ'!$A184&amp;"*",'EPA_US9RT techs'!$A$2:$I$1722,9,FALSE),"")</f>
        <v>50</v>
      </c>
      <c r="DI186" s="2">
        <f>IFERROR(VLOOKUP($CS$1&amp;'Service PJ'!$D184&amp;'Service PJ'!$B184&amp;'Service PJ'!$A184&amp;"*",'EPA_US9RT techs'!$A$2:$I$1722,9,FALSE),"")</f>
        <v>50</v>
      </c>
      <c r="DJ186" s="2">
        <f>IFERROR(VLOOKUP($CS$1&amp;'Service PJ'!$D184&amp;'Service PJ'!$B184&amp;'Service PJ'!$A184&amp;"*",'EPA_US9RT techs'!$A$2:$I$1722,9,FALSE),"")</f>
        <v>50</v>
      </c>
      <c r="DK186" s="2">
        <f>IFERROR(VLOOKUP($CS$1&amp;'Service PJ'!$D184&amp;'Service PJ'!$B184&amp;'Service PJ'!$A184&amp;"*",'EPA_US9RT techs'!$A$2:$I$1722,9,FALSE),"")</f>
        <v>50</v>
      </c>
      <c r="DL186" s="2">
        <f>IFERROR(VLOOKUP($CS$1&amp;'Service PJ'!$D184&amp;'Service PJ'!$B184&amp;'Service PJ'!$A184&amp;"*",'EPA_US9RT techs'!$A$2:$I$1722,9,FALSE),"")</f>
        <v>50</v>
      </c>
      <c r="DM186" s="2">
        <f>IFERROR(VLOOKUP($CS$1&amp;'Service PJ'!$D184&amp;'Service PJ'!$B184&amp;'Service PJ'!$A184&amp;"*",'EPA_US9RT techs'!$A$2:$I$1722,9,FALSE),"")</f>
        <v>50</v>
      </c>
      <c r="DN186" s="2">
        <f>IFERROR(VLOOKUP($CS$1&amp;'Service PJ'!$D184&amp;'Service PJ'!$B184&amp;'Service PJ'!$A184&amp;"*",'EPA_US9RT techs'!$A$2:$I$1722,9,FALSE),"")</f>
        <v>50</v>
      </c>
      <c r="DO186" s="2">
        <f>IFERROR(VLOOKUP($CS$1&amp;'Service PJ'!$D184&amp;'Service PJ'!$B184&amp;'Service PJ'!$A184&amp;"*",'EPA_US9RT techs'!$A$2:$I$1722,9,FALSE),"")</f>
        <v>50</v>
      </c>
      <c r="DP186" s="2">
        <f>IFERROR(VLOOKUP($CS$1&amp;'Service PJ'!$D184&amp;'Service PJ'!$B184&amp;'Service PJ'!$A184&amp;"*",'EPA_US9RT techs'!$A$2:$I$1722,9,FALSE),"")</f>
        <v>50</v>
      </c>
      <c r="DQ186" s="2">
        <f>IFERROR(VLOOKUP($CS$1&amp;'Service PJ'!$D184&amp;'Service PJ'!$B184&amp;'Service PJ'!$A184&amp;"*",'EPA_US9RT techs'!$A$2:$I$1722,9,FALSE),"")</f>
        <v>50</v>
      </c>
      <c r="DR186" s="2">
        <f>IFERROR(VLOOKUP($CS$1&amp;'Service PJ'!$D184&amp;'Service PJ'!$B184&amp;'Service PJ'!$A184&amp;"*",'EPA_US9RT techs'!$A$2:$I$1722,9,FALSE),"")</f>
        <v>50</v>
      </c>
      <c r="DS186" s="2">
        <f>IFERROR(VLOOKUP($CS$1&amp;'Service PJ'!$D184&amp;'Service PJ'!$B184&amp;'Service PJ'!$A184&amp;"*",'EPA_US9RT techs'!$A$2:$I$1722,9,FALSE),"")</f>
        <v>50</v>
      </c>
      <c r="DT186" s="2">
        <f>IFERROR(VLOOKUP($CS$1&amp;'Service PJ'!$D184&amp;'Service PJ'!$B184&amp;'Service PJ'!$A184&amp;"*",'EPA_US9RT techs'!$A$2:$I$1722,9,FALSE),"")</f>
        <v>50</v>
      </c>
      <c r="DU186" s="2">
        <f>IFERROR(VLOOKUP($CS$1&amp;'Service PJ'!$D184&amp;'Service PJ'!$B184&amp;'Service PJ'!$A184&amp;"*",'EPA_US9RT techs'!$A$2:$I$1722,9,FALSE),"")</f>
        <v>50</v>
      </c>
      <c r="DV186" s="2">
        <f>IFERROR(VLOOKUP($CS$1&amp;'Service PJ'!$D184&amp;'Service PJ'!$B184&amp;'Service PJ'!$A184&amp;"*",'EPA_US9RT techs'!$A$2:$I$1722,9,FALSE),"")</f>
        <v>50</v>
      </c>
      <c r="DW186" s="2">
        <f>IFERROR(VLOOKUP($CS$1&amp;'Service PJ'!$D184&amp;'Service PJ'!$B184&amp;'Service PJ'!$A184&amp;"*",'EPA_US9RT techs'!$A$2:$I$1722,9,FALSE),"")</f>
        <v>50</v>
      </c>
    </row>
    <row r="187" spans="1:127" x14ac:dyDescent="0.45">
      <c r="A187" t="str">
        <f>IF(SUM(B187:R187)=0,"\I:",'Service PJ'!$D185&amp;"_"&amp;'Service PJ'!$E185&amp;"_"&amp;'Service PJ'!$C185)</f>
        <v>ICH_PRH_OVC</v>
      </c>
      <c r="B187" s="14">
        <f>IFERROR(VLOOKUP($A$1&amp;'Service PJ'!$D185&amp;'Service PJ'!$B185&amp;'Service PJ'!$A185&amp;"*",'EPA_US9RT techs'!$A$2:$I$1722,9,FALSE),"")</f>
        <v>4.2191896287999997</v>
      </c>
      <c r="C187" s="14">
        <f>IFERROR(VLOOKUP($A$1&amp;'Service PJ'!$D185&amp;'Service PJ'!$B185&amp;'Service PJ'!$A185&amp;"*",'EPA_US9RT techs'!$A$2:$I$1722,9,FALSE),"")</f>
        <v>4.2191896287999997</v>
      </c>
      <c r="D187" s="14">
        <f>IFERROR(VLOOKUP($A$1&amp;'Service PJ'!$D185&amp;'Service PJ'!$B185&amp;'Service PJ'!$A185&amp;"*",'EPA_US9RT techs'!$A$2:$I$1722,9,FALSE),"")</f>
        <v>4.2191896287999997</v>
      </c>
      <c r="E187" s="14">
        <f>IFERROR(VLOOKUP($A$1&amp;'Service PJ'!$D185&amp;'Service PJ'!$B185&amp;'Service PJ'!$A185&amp;"*",'EPA_US9RT techs'!$A$2:$I$1722,9,FALSE),"")</f>
        <v>4.2191896287999997</v>
      </c>
      <c r="F187" s="14">
        <f>IFERROR(VLOOKUP($A$1&amp;'Service PJ'!$D185&amp;'Service PJ'!$B185&amp;'Service PJ'!$A185&amp;"*",'EPA_US9RT techs'!$A$2:$I$1722,9,FALSE),"")</f>
        <v>4.2191896287999997</v>
      </c>
      <c r="G187" s="14">
        <f>IFERROR(VLOOKUP($A$1&amp;'Service PJ'!$D185&amp;'Service PJ'!$B185&amp;'Service PJ'!$A185&amp;"*",'EPA_US9RT techs'!$A$2:$I$1722,9,FALSE),"")</f>
        <v>4.2191896287999997</v>
      </c>
      <c r="H187" s="14">
        <f>IFERROR(VLOOKUP($A$1&amp;'Service PJ'!$D185&amp;'Service PJ'!$B185&amp;'Service PJ'!$A185&amp;"*",'EPA_US9RT techs'!$A$2:$I$1722,9,FALSE),"")</f>
        <v>4.2191896287999997</v>
      </c>
      <c r="I187" s="14">
        <f>IFERROR(VLOOKUP($A$1&amp;'Service PJ'!$D185&amp;'Service PJ'!$B185&amp;'Service PJ'!$A185&amp;"*",'EPA_US9RT techs'!$A$2:$I$1722,9,FALSE),"")</f>
        <v>4.2191896287999997</v>
      </c>
      <c r="J187" s="14">
        <f>IFERROR(VLOOKUP($A$1&amp;'Service PJ'!$D185&amp;'Service PJ'!$B185&amp;'Service PJ'!$A185&amp;"*",'EPA_US9RT techs'!$A$2:$I$1722,9,FALSE),"")</f>
        <v>4.2191896287999997</v>
      </c>
      <c r="K187" s="14">
        <f>IFERROR(VLOOKUP($A$1&amp;'Service PJ'!$D185&amp;'Service PJ'!$B185&amp;'Service PJ'!$A185&amp;"*",'EPA_US9RT techs'!$A$2:$I$1722,9,FALSE),"")</f>
        <v>4.2191896287999997</v>
      </c>
      <c r="L187" s="14">
        <f>IFERROR(VLOOKUP($A$1&amp;'Service PJ'!$D185&amp;'Service PJ'!$B185&amp;'Service PJ'!$A185&amp;"*",'EPA_US9RT techs'!$A$2:$I$1722,9,FALSE),"")</f>
        <v>4.2191896287999997</v>
      </c>
      <c r="M187" s="14">
        <f>IFERROR(VLOOKUP($A$1&amp;'Service PJ'!$D185&amp;'Service PJ'!$B185&amp;'Service PJ'!$A185&amp;"*",'EPA_US9RT techs'!$A$2:$I$1722,9,FALSE),"")</f>
        <v>4.2191896287999997</v>
      </c>
      <c r="N187" s="14">
        <f>IFERROR(VLOOKUP($A$1&amp;'Service PJ'!$D185&amp;'Service PJ'!$B185&amp;'Service PJ'!$A185&amp;"*",'EPA_US9RT techs'!$A$2:$I$1722,9,FALSE),"")</f>
        <v>4.2191896287999997</v>
      </c>
      <c r="O187" s="14">
        <f>IFERROR(VLOOKUP($A$1&amp;'Service PJ'!$D185&amp;'Service PJ'!$B185&amp;'Service PJ'!$A185&amp;"*",'EPA_US9RT techs'!$A$2:$I$1722,9,FALSE),"")</f>
        <v>4.2191896287999997</v>
      </c>
      <c r="P187" s="14">
        <f>IFERROR(VLOOKUP($A$1&amp;'Service PJ'!$D185&amp;'Service PJ'!$B185&amp;'Service PJ'!$A185&amp;"*",'EPA_US9RT techs'!$A$2:$I$1722,9,FALSE),"")</f>
        <v>4.2191896287999997</v>
      </c>
      <c r="Q187" s="14">
        <f>IFERROR(VLOOKUP($A$1&amp;'Service PJ'!$D185&amp;'Service PJ'!$B185&amp;'Service PJ'!$A185&amp;"*",'EPA_US9RT techs'!$A$2:$I$1722,9,FALSE),"")</f>
        <v>4.2191896287999997</v>
      </c>
      <c r="R187" s="14">
        <f>IFERROR(VLOOKUP($A$1&amp;'Service PJ'!$D185&amp;'Service PJ'!$B185&amp;'Service PJ'!$A185&amp;"*",'EPA_US9RT techs'!$A$2:$I$1722,9,FALSE),"")</f>
        <v>4.2191896287999997</v>
      </c>
      <c r="S187" s="14">
        <f>IFERROR(VLOOKUP($A$1&amp;'Service PJ'!$D185&amp;'Service PJ'!$B185&amp;'Service PJ'!$A185&amp;"*",'EPA_US9RT techs'!$A$2:$I$1722,9,FALSE),"")</f>
        <v>4.2191896287999997</v>
      </c>
      <c r="T187" s="14">
        <f>IFERROR(VLOOKUP($A$1&amp;'Service PJ'!$D185&amp;'Service PJ'!$B185&amp;'Service PJ'!$A185&amp;"*",'EPA_US9RT techs'!$A$2:$I$1722,9,FALSE),"")</f>
        <v>4.2191896287999997</v>
      </c>
      <c r="U187" s="14">
        <f>IFERROR(VLOOKUP($A$1&amp;'Service PJ'!$D185&amp;'Service PJ'!$B185&amp;'Service PJ'!$A185&amp;"*",'EPA_US9RT techs'!$A$2:$I$1722,9,FALSE),"")</f>
        <v>4.2191896287999997</v>
      </c>
      <c r="V187" s="14">
        <f>IFERROR(VLOOKUP($A$1&amp;'Service PJ'!$D185&amp;'Service PJ'!$B185&amp;'Service PJ'!$A185&amp;"*",'EPA_US9RT techs'!$A$2:$I$1722,9,FALSE),"")</f>
        <v>4.2191896287999997</v>
      </c>
      <c r="W187" s="14">
        <f>IFERROR(VLOOKUP($A$1&amp;'Service PJ'!$D185&amp;'Service PJ'!$B185&amp;'Service PJ'!$A185&amp;"*",'EPA_US9RT techs'!$A$2:$I$1722,9,FALSE),"")</f>
        <v>4.2191896287999997</v>
      </c>
      <c r="X187" s="14">
        <f>IFERROR(VLOOKUP($A$1&amp;'Service PJ'!$D185&amp;'Service PJ'!$B185&amp;'Service PJ'!$A185&amp;"*",'EPA_US9RT techs'!$A$2:$I$1722,9,FALSE),"")</f>
        <v>4.2191896287999997</v>
      </c>
      <c r="Y187" s="14">
        <f>IFERROR(VLOOKUP($A$1&amp;'Service PJ'!$D185&amp;'Service PJ'!$B185&amp;'Service PJ'!$A185&amp;"*",'EPA_US9RT techs'!$A$2:$I$1722,9,FALSE),"")</f>
        <v>4.2191896287999997</v>
      </c>
      <c r="Z187" s="14">
        <f>IFERROR(VLOOKUP($A$1&amp;'Service PJ'!$D185&amp;'Service PJ'!$B185&amp;'Service PJ'!$A185&amp;"*",'EPA_US9RT techs'!$A$2:$I$1722,9,FALSE),"")</f>
        <v>4.2191896287999997</v>
      </c>
      <c r="AA187" s="14">
        <f>IFERROR(VLOOKUP($A$1&amp;'Service PJ'!$D185&amp;'Service PJ'!$B185&amp;'Service PJ'!$A185&amp;"*",'EPA_US9RT techs'!$A$2:$I$1722,9,FALSE),"")</f>
        <v>4.2191896287999997</v>
      </c>
      <c r="AB187" s="14">
        <f>IFERROR(VLOOKUP($A$1&amp;'Service PJ'!$D185&amp;'Service PJ'!$B185&amp;'Service PJ'!$A185&amp;"*",'EPA_US9RT techs'!$A$2:$I$1722,9,FALSE),"")</f>
        <v>4.2191896287999997</v>
      </c>
      <c r="AC187" s="14">
        <f>IFERROR(VLOOKUP($A$1&amp;'Service PJ'!$D185&amp;'Service PJ'!$B185&amp;'Service PJ'!$A185&amp;"*",'EPA_US9RT techs'!$A$2:$I$1722,9,FALSE),"")</f>
        <v>4.2191896287999997</v>
      </c>
      <c r="AD187" s="14">
        <f>IFERROR(VLOOKUP($A$1&amp;'Service PJ'!$D185&amp;'Service PJ'!$B185&amp;'Service PJ'!$A185&amp;"*",'EPA_US9RT techs'!$A$2:$I$1722,9,FALSE),"")</f>
        <v>4.2191896287999997</v>
      </c>
      <c r="AE187" s="14">
        <f>IFERROR(VLOOKUP($A$1&amp;'Service PJ'!$D185&amp;'Service PJ'!$B185&amp;'Service PJ'!$A185&amp;"*",'EPA_US9RT techs'!$A$2:$I$1722,9,FALSE),"")</f>
        <v>4.2191896287999997</v>
      </c>
      <c r="AG187" t="str">
        <f>IF(SUM(AH187:AX187)=0,"\I:",'Service PJ'!$D185&amp;"_"&amp;'Service PJ'!$E185&amp;"_"&amp;'Service PJ'!$C185)</f>
        <v>ICH_PRH_OVC</v>
      </c>
      <c r="AH187" s="14">
        <f>IFERROR(VLOOKUP($AG$1&amp;'Service PJ'!$D185&amp;'Service PJ'!$B185&amp;'Service PJ'!$A185&amp;"*",'EPA_US9RT techs'!$A$2:$I$1722,9,FALSE),"")</f>
        <v>0.67507034060000004</v>
      </c>
      <c r="AI187" s="14">
        <f>IFERROR(VLOOKUP($AG$1&amp;'Service PJ'!$D185&amp;'Service PJ'!$B185&amp;'Service PJ'!$A185&amp;"*",'EPA_US9RT techs'!$A$2:$I$1722,9,FALSE),"")</f>
        <v>0.67507034060000004</v>
      </c>
      <c r="AJ187" s="14">
        <f>IFERROR(VLOOKUP($AG$1&amp;'Service PJ'!$D185&amp;'Service PJ'!$B185&amp;'Service PJ'!$A185&amp;"*",'EPA_US9RT techs'!$A$2:$I$1722,9,FALSE),"")</f>
        <v>0.67507034060000004</v>
      </c>
      <c r="AK187" s="14">
        <f>IFERROR(VLOOKUP($AG$1&amp;'Service PJ'!$D185&amp;'Service PJ'!$B185&amp;'Service PJ'!$A185&amp;"*",'EPA_US9RT techs'!$A$2:$I$1722,9,FALSE),"")</f>
        <v>0.67507034060000004</v>
      </c>
      <c r="AL187" s="14">
        <f>IFERROR(VLOOKUP($AG$1&amp;'Service PJ'!$D185&amp;'Service PJ'!$B185&amp;'Service PJ'!$A185&amp;"*",'EPA_US9RT techs'!$A$2:$I$1722,9,FALSE),"")</f>
        <v>0.67507034060000004</v>
      </c>
      <c r="AM187" s="14">
        <f>IFERROR(VLOOKUP($AG$1&amp;'Service PJ'!$D185&amp;'Service PJ'!$B185&amp;'Service PJ'!$A185&amp;"*",'EPA_US9RT techs'!$A$2:$I$1722,9,FALSE),"")</f>
        <v>0.67507034060000004</v>
      </c>
      <c r="AN187" s="14">
        <f>IFERROR(VLOOKUP($AG$1&amp;'Service PJ'!$D185&amp;'Service PJ'!$B185&amp;'Service PJ'!$A185&amp;"*",'EPA_US9RT techs'!$A$2:$I$1722,9,FALSE),"")</f>
        <v>0.67507034060000004</v>
      </c>
      <c r="AO187" s="14">
        <f>IFERROR(VLOOKUP($AG$1&amp;'Service PJ'!$D185&amp;'Service PJ'!$B185&amp;'Service PJ'!$A185&amp;"*",'EPA_US9RT techs'!$A$2:$I$1722,9,FALSE),"")</f>
        <v>0.67507034060000004</v>
      </c>
      <c r="AP187" s="14">
        <f>IFERROR(VLOOKUP($AG$1&amp;'Service PJ'!$D185&amp;'Service PJ'!$B185&amp;'Service PJ'!$A185&amp;"*",'EPA_US9RT techs'!$A$2:$I$1722,9,FALSE),"")</f>
        <v>0.67507034060000004</v>
      </c>
      <c r="AQ187" s="14">
        <f>IFERROR(VLOOKUP($AG$1&amp;'Service PJ'!$D185&amp;'Service PJ'!$B185&amp;'Service PJ'!$A185&amp;"*",'EPA_US9RT techs'!$A$2:$I$1722,9,FALSE),"")</f>
        <v>0.67507034060000004</v>
      </c>
      <c r="AR187" s="14">
        <f>IFERROR(VLOOKUP($AG$1&amp;'Service PJ'!$D185&amp;'Service PJ'!$B185&amp;'Service PJ'!$A185&amp;"*",'EPA_US9RT techs'!$A$2:$I$1722,9,FALSE),"")</f>
        <v>0.67507034060000004</v>
      </c>
      <c r="AS187" s="14">
        <f>IFERROR(VLOOKUP($AG$1&amp;'Service PJ'!$D185&amp;'Service PJ'!$B185&amp;'Service PJ'!$A185&amp;"*",'EPA_US9RT techs'!$A$2:$I$1722,9,FALSE),"")</f>
        <v>0.67507034060000004</v>
      </c>
      <c r="AT187" s="14">
        <f>IFERROR(VLOOKUP($AG$1&amp;'Service PJ'!$D185&amp;'Service PJ'!$B185&amp;'Service PJ'!$A185&amp;"*",'EPA_US9RT techs'!$A$2:$I$1722,9,FALSE),"")</f>
        <v>0.67507034060000004</v>
      </c>
      <c r="AU187" s="14">
        <f>IFERROR(VLOOKUP($AG$1&amp;'Service PJ'!$D185&amp;'Service PJ'!$B185&amp;'Service PJ'!$A185&amp;"*",'EPA_US9RT techs'!$A$2:$I$1722,9,FALSE),"")</f>
        <v>0.67507034060000004</v>
      </c>
      <c r="AV187" s="14">
        <f>IFERROR(VLOOKUP($AG$1&amp;'Service PJ'!$D185&amp;'Service PJ'!$B185&amp;'Service PJ'!$A185&amp;"*",'EPA_US9RT techs'!$A$2:$I$1722,9,FALSE),"")</f>
        <v>0.67507034060000004</v>
      </c>
      <c r="AW187" s="14">
        <f>IFERROR(VLOOKUP($AG$1&amp;'Service PJ'!$D185&amp;'Service PJ'!$B185&amp;'Service PJ'!$A185&amp;"*",'EPA_US9RT techs'!$A$2:$I$1722,9,FALSE),"")</f>
        <v>0.67507034060000004</v>
      </c>
      <c r="AX187" s="14">
        <f>IFERROR(VLOOKUP($AG$1&amp;'Service PJ'!$D185&amp;'Service PJ'!$B185&amp;'Service PJ'!$A185&amp;"*",'EPA_US9RT techs'!$A$2:$I$1722,9,FALSE),"")</f>
        <v>0.67507034060000004</v>
      </c>
      <c r="AY187" s="14">
        <f>IFERROR(VLOOKUP($AG$1&amp;'Service PJ'!$D185&amp;'Service PJ'!$B185&amp;'Service PJ'!$A185&amp;"*",'EPA_US9RT techs'!$A$2:$I$1722,9,FALSE),"")</f>
        <v>0.67507034060000004</v>
      </c>
      <c r="AZ187" s="14">
        <f>IFERROR(VLOOKUP($AG$1&amp;'Service PJ'!$D185&amp;'Service PJ'!$B185&amp;'Service PJ'!$A185&amp;"*",'EPA_US9RT techs'!$A$2:$I$1722,9,FALSE),"")</f>
        <v>0.67507034060000004</v>
      </c>
      <c r="BA187" s="14">
        <f>IFERROR(VLOOKUP($AG$1&amp;'Service PJ'!$D185&amp;'Service PJ'!$B185&amp;'Service PJ'!$A185&amp;"*",'EPA_US9RT techs'!$A$2:$I$1722,9,FALSE),"")</f>
        <v>0.67507034060000004</v>
      </c>
      <c r="BB187" s="14">
        <f>IFERROR(VLOOKUP($AG$1&amp;'Service PJ'!$D185&amp;'Service PJ'!$B185&amp;'Service PJ'!$A185&amp;"*",'EPA_US9RT techs'!$A$2:$I$1722,9,FALSE),"")</f>
        <v>0.67507034060000004</v>
      </c>
      <c r="BC187" s="14">
        <f>IFERROR(VLOOKUP($AG$1&amp;'Service PJ'!$D185&amp;'Service PJ'!$B185&amp;'Service PJ'!$A185&amp;"*",'EPA_US9RT techs'!$A$2:$I$1722,9,FALSE),"")</f>
        <v>0.67507034060000004</v>
      </c>
      <c r="BD187" s="14">
        <f>IFERROR(VLOOKUP($AG$1&amp;'Service PJ'!$D185&amp;'Service PJ'!$B185&amp;'Service PJ'!$A185&amp;"*",'EPA_US9RT techs'!$A$2:$I$1722,9,FALSE),"")</f>
        <v>0.67507034060000004</v>
      </c>
      <c r="BE187" s="14">
        <f>IFERROR(VLOOKUP($AG$1&amp;'Service PJ'!$D185&amp;'Service PJ'!$B185&amp;'Service PJ'!$A185&amp;"*",'EPA_US9RT techs'!$A$2:$I$1722,9,FALSE),"")</f>
        <v>0.67507034060000004</v>
      </c>
      <c r="BF187" s="14">
        <f>IFERROR(VLOOKUP($AG$1&amp;'Service PJ'!$D185&amp;'Service PJ'!$B185&amp;'Service PJ'!$A185&amp;"*",'EPA_US9RT techs'!$A$2:$I$1722,9,FALSE),"")</f>
        <v>0.67507034060000004</v>
      </c>
      <c r="BG187" s="14">
        <f>IFERROR(VLOOKUP($AG$1&amp;'Service PJ'!$D185&amp;'Service PJ'!$B185&amp;'Service PJ'!$A185&amp;"*",'EPA_US9RT techs'!$A$2:$I$1722,9,FALSE),"")</f>
        <v>0.67507034060000004</v>
      </c>
      <c r="BH187" s="14">
        <f>IFERROR(VLOOKUP($AG$1&amp;'Service PJ'!$D185&amp;'Service PJ'!$B185&amp;'Service PJ'!$A185&amp;"*",'EPA_US9RT techs'!$A$2:$I$1722,9,FALSE),"")</f>
        <v>0.67507034060000004</v>
      </c>
      <c r="BI187" s="14">
        <f>IFERROR(VLOOKUP($AG$1&amp;'Service PJ'!$D185&amp;'Service PJ'!$B185&amp;'Service PJ'!$A185&amp;"*",'EPA_US9RT techs'!$A$2:$I$1722,9,FALSE),"")</f>
        <v>0.67507034060000004</v>
      </c>
      <c r="BJ187" s="14">
        <f>IFERROR(VLOOKUP($AG$1&amp;'Service PJ'!$D185&amp;'Service PJ'!$B185&amp;'Service PJ'!$A185&amp;"*",'EPA_US9RT techs'!$A$2:$I$1722,9,FALSE),"")</f>
        <v>0.67507034060000004</v>
      </c>
      <c r="BK187" s="14">
        <f>IFERROR(VLOOKUP($AG$1&amp;'Service PJ'!$D185&amp;'Service PJ'!$B185&amp;'Service PJ'!$A185&amp;"*",'EPA_US9RT techs'!$A$2:$I$1722,9,FALSE),"")</f>
        <v>0.67507034060000004</v>
      </c>
      <c r="BM187" t="str">
        <f>IF(SUM(BN187:CD187)=0,"\I:",'Service PJ'!$D185&amp;"_"&amp;'Service PJ'!$E185&amp;"_"&amp;'Service PJ'!$C185)</f>
        <v>\I:</v>
      </c>
      <c r="BN187" s="14" t="str">
        <f>IFERROR(VLOOKUP($BM$1&amp;'Service PJ'!$D185&amp;'Service PJ'!$B185&amp;'Service PJ'!$A185&amp;"*",'EPA_US9RT techs'!$A$2:$I$1722,9,FALSE),"")</f>
        <v/>
      </c>
      <c r="BO187" s="14" t="str">
        <f>IFERROR(VLOOKUP($BM$1&amp;'Service PJ'!$D185&amp;'Service PJ'!$B185&amp;'Service PJ'!$A185&amp;"*",'EPA_US9RT techs'!$A$2:$I$1722,9,FALSE),"")</f>
        <v/>
      </c>
      <c r="BP187" s="14" t="str">
        <f>IFERROR(VLOOKUP($BM$1&amp;'Service PJ'!$D185&amp;'Service PJ'!$B185&amp;'Service PJ'!$A185&amp;"*",'EPA_US9RT techs'!$A$2:$I$1722,9,FALSE),"")</f>
        <v/>
      </c>
      <c r="BQ187" s="14" t="str">
        <f>IFERROR(VLOOKUP($BM$1&amp;'Service PJ'!$D185&amp;'Service PJ'!$B185&amp;'Service PJ'!$A185&amp;"*",'EPA_US9RT techs'!$A$2:$I$1722,9,FALSE),"")</f>
        <v/>
      </c>
      <c r="BR187" s="14" t="str">
        <f>IFERROR(VLOOKUP($BM$1&amp;'Service PJ'!$D185&amp;'Service PJ'!$B185&amp;'Service PJ'!$A185&amp;"*",'EPA_US9RT techs'!$A$2:$I$1722,9,FALSE),"")</f>
        <v/>
      </c>
      <c r="BS187" s="14" t="str">
        <f>IFERROR(VLOOKUP($BM$1&amp;'Service PJ'!$D185&amp;'Service PJ'!$B185&amp;'Service PJ'!$A185&amp;"*",'EPA_US9RT techs'!$A$2:$I$1722,9,FALSE),"")</f>
        <v/>
      </c>
      <c r="BT187" s="14" t="str">
        <f>IFERROR(VLOOKUP($BM$1&amp;'Service PJ'!$D185&amp;'Service PJ'!$B185&amp;'Service PJ'!$A185&amp;"*",'EPA_US9RT techs'!$A$2:$I$1722,9,FALSE),"")</f>
        <v/>
      </c>
      <c r="BU187" s="14" t="str">
        <f>IFERROR(VLOOKUP($BM$1&amp;'Service PJ'!$D185&amp;'Service PJ'!$B185&amp;'Service PJ'!$A185&amp;"*",'EPA_US9RT techs'!$A$2:$I$1722,9,FALSE),"")</f>
        <v/>
      </c>
      <c r="BV187" s="14" t="str">
        <f>IFERROR(VLOOKUP($BM$1&amp;'Service PJ'!$D185&amp;'Service PJ'!$B185&amp;'Service PJ'!$A185&amp;"*",'EPA_US9RT techs'!$A$2:$I$1722,9,FALSE),"")</f>
        <v/>
      </c>
      <c r="BW187" s="14" t="str">
        <f>IFERROR(VLOOKUP($BM$1&amp;'Service PJ'!$D185&amp;'Service PJ'!$B185&amp;'Service PJ'!$A185&amp;"*",'EPA_US9RT techs'!$A$2:$I$1722,9,FALSE),"")</f>
        <v/>
      </c>
      <c r="BX187" s="14" t="str">
        <f>IFERROR(VLOOKUP($BM$1&amp;'Service PJ'!$D185&amp;'Service PJ'!$B185&amp;'Service PJ'!$A185&amp;"*",'EPA_US9RT techs'!$A$2:$I$1722,9,FALSE),"")</f>
        <v/>
      </c>
      <c r="BY187" s="14" t="str">
        <f>IFERROR(VLOOKUP($BM$1&amp;'Service PJ'!$D185&amp;'Service PJ'!$B185&amp;'Service PJ'!$A185&amp;"*",'EPA_US9RT techs'!$A$2:$I$1722,9,FALSE),"")</f>
        <v/>
      </c>
      <c r="BZ187" s="14" t="str">
        <f>IFERROR(VLOOKUP($BM$1&amp;'Service PJ'!$D185&amp;'Service PJ'!$B185&amp;'Service PJ'!$A185&amp;"*",'EPA_US9RT techs'!$A$2:$I$1722,9,FALSE),"")</f>
        <v/>
      </c>
      <c r="CA187" s="14" t="str">
        <f>IFERROR(VLOOKUP($BM$1&amp;'Service PJ'!$D185&amp;'Service PJ'!$B185&amp;'Service PJ'!$A185&amp;"*",'EPA_US9RT techs'!$A$2:$I$1722,9,FALSE),"")</f>
        <v/>
      </c>
      <c r="CB187" s="14" t="str">
        <f>IFERROR(VLOOKUP($BM$1&amp;'Service PJ'!$D185&amp;'Service PJ'!$B185&amp;'Service PJ'!$A185&amp;"*",'EPA_US9RT techs'!$A$2:$I$1722,9,FALSE),"")</f>
        <v/>
      </c>
      <c r="CC187" s="14" t="str">
        <f>IFERROR(VLOOKUP($BM$1&amp;'Service PJ'!$D185&amp;'Service PJ'!$B185&amp;'Service PJ'!$A185&amp;"*",'EPA_US9RT techs'!$A$2:$I$1722,9,FALSE),"")</f>
        <v/>
      </c>
      <c r="CD187" s="14" t="str">
        <f>IFERROR(VLOOKUP($BM$1&amp;'Service PJ'!$D185&amp;'Service PJ'!$B185&amp;'Service PJ'!$A185&amp;"*",'EPA_US9RT techs'!$A$2:$I$1722,9,FALSE),"")</f>
        <v/>
      </c>
      <c r="CE187" s="14" t="str">
        <f>IFERROR(VLOOKUP($BM$1&amp;'Service PJ'!$D185&amp;'Service PJ'!$B185&amp;'Service PJ'!$A185&amp;"*",'EPA_US9RT techs'!$A$2:$I$1722,9,FALSE),"")</f>
        <v/>
      </c>
      <c r="CF187" s="14" t="str">
        <f>IFERROR(VLOOKUP($BM$1&amp;'Service PJ'!$D185&amp;'Service PJ'!$B185&amp;'Service PJ'!$A185&amp;"*",'EPA_US9RT techs'!$A$2:$I$1722,9,FALSE),"")</f>
        <v/>
      </c>
      <c r="CG187" s="14" t="str">
        <f>IFERROR(VLOOKUP($BM$1&amp;'Service PJ'!$D185&amp;'Service PJ'!$B185&amp;'Service PJ'!$A185&amp;"*",'EPA_US9RT techs'!$A$2:$I$1722,9,FALSE),"")</f>
        <v/>
      </c>
      <c r="CH187" s="14" t="str">
        <f>IFERROR(VLOOKUP($BM$1&amp;'Service PJ'!$D185&amp;'Service PJ'!$B185&amp;'Service PJ'!$A185&amp;"*",'EPA_US9RT techs'!$A$2:$I$1722,9,FALSE),"")</f>
        <v/>
      </c>
      <c r="CI187" s="14" t="str">
        <f>IFERROR(VLOOKUP($BM$1&amp;'Service PJ'!$D185&amp;'Service PJ'!$B185&amp;'Service PJ'!$A185&amp;"*",'EPA_US9RT techs'!$A$2:$I$1722,9,FALSE),"")</f>
        <v/>
      </c>
      <c r="CJ187" s="14" t="str">
        <f>IFERROR(VLOOKUP($BM$1&amp;'Service PJ'!$D185&amp;'Service PJ'!$B185&amp;'Service PJ'!$A185&amp;"*",'EPA_US9RT techs'!$A$2:$I$1722,9,FALSE),"")</f>
        <v/>
      </c>
      <c r="CK187" s="14" t="str">
        <f>IFERROR(VLOOKUP($BM$1&amp;'Service PJ'!$D185&amp;'Service PJ'!$B185&amp;'Service PJ'!$A185&amp;"*",'EPA_US9RT techs'!$A$2:$I$1722,9,FALSE),"")</f>
        <v/>
      </c>
      <c r="CL187" s="14" t="str">
        <f>IFERROR(VLOOKUP($BM$1&amp;'Service PJ'!$D185&amp;'Service PJ'!$B185&amp;'Service PJ'!$A185&amp;"*",'EPA_US9RT techs'!$A$2:$I$1722,9,FALSE),"")</f>
        <v/>
      </c>
      <c r="CM187" s="14" t="str">
        <f>IFERROR(VLOOKUP($BM$1&amp;'Service PJ'!$D185&amp;'Service PJ'!$B185&amp;'Service PJ'!$A185&amp;"*",'EPA_US9RT techs'!$A$2:$I$1722,9,FALSE),"")</f>
        <v/>
      </c>
      <c r="CN187" s="14" t="str">
        <f>IFERROR(VLOOKUP($BM$1&amp;'Service PJ'!$D185&amp;'Service PJ'!$B185&amp;'Service PJ'!$A185&amp;"*",'EPA_US9RT techs'!$A$2:$I$1722,9,FALSE),"")</f>
        <v/>
      </c>
      <c r="CO187" s="14" t="str">
        <f>IFERROR(VLOOKUP($BM$1&amp;'Service PJ'!$D185&amp;'Service PJ'!$B185&amp;'Service PJ'!$A185&amp;"*",'EPA_US9RT techs'!$A$2:$I$1722,9,FALSE),"")</f>
        <v/>
      </c>
      <c r="CP187" s="14" t="str">
        <f>IFERROR(VLOOKUP($BM$1&amp;'Service PJ'!$D185&amp;'Service PJ'!$B185&amp;'Service PJ'!$A185&amp;"*",'EPA_US9RT techs'!$A$2:$I$1722,9,FALSE),"")</f>
        <v/>
      </c>
      <c r="CQ187" s="14" t="str">
        <f>IFERROR(VLOOKUP($BM$1&amp;'Service PJ'!$D185&amp;'Service PJ'!$B185&amp;'Service PJ'!$A185&amp;"*",'EPA_US9RT techs'!$A$2:$I$1722,9,FALSE),"")</f>
        <v/>
      </c>
      <c r="CS187" t="str">
        <f>IF(SUM(CT187:DJ187)=0,"\I:",'Service PJ'!$D185&amp;"_"&amp;'Service PJ'!$E185&amp;"_"&amp;'Service PJ'!$C185)</f>
        <v>ICH_PRH_OVC</v>
      </c>
      <c r="CT187" s="2">
        <f>IFERROR(VLOOKUP($CS$1&amp;'Service PJ'!$D185&amp;'Service PJ'!$B185&amp;'Service PJ'!$A185&amp;"*",'EPA_US9RT techs'!$A$2:$I$1722,9,FALSE),"")</f>
        <v>30</v>
      </c>
      <c r="CU187" s="2">
        <f>IFERROR(VLOOKUP($CS$1&amp;'Service PJ'!$D185&amp;'Service PJ'!$B185&amp;'Service PJ'!$A185&amp;"*",'EPA_US9RT techs'!$A$2:$I$1722,9,FALSE),"")</f>
        <v>30</v>
      </c>
      <c r="CV187" s="2">
        <f>IFERROR(VLOOKUP($CS$1&amp;'Service PJ'!$D185&amp;'Service PJ'!$B185&amp;'Service PJ'!$A185&amp;"*",'EPA_US9RT techs'!$A$2:$I$1722,9,FALSE),"")</f>
        <v>30</v>
      </c>
      <c r="CW187" s="2">
        <f>IFERROR(VLOOKUP($CS$1&amp;'Service PJ'!$D185&amp;'Service PJ'!$B185&amp;'Service PJ'!$A185&amp;"*",'EPA_US9RT techs'!$A$2:$I$1722,9,FALSE),"")</f>
        <v>30</v>
      </c>
      <c r="CX187" s="2">
        <f>IFERROR(VLOOKUP($CS$1&amp;'Service PJ'!$D185&amp;'Service PJ'!$B185&amp;'Service PJ'!$A185&amp;"*",'EPA_US9RT techs'!$A$2:$I$1722,9,FALSE),"")</f>
        <v>30</v>
      </c>
      <c r="CY187" s="2">
        <f>IFERROR(VLOOKUP($CS$1&amp;'Service PJ'!$D185&amp;'Service PJ'!$B185&amp;'Service PJ'!$A185&amp;"*",'EPA_US9RT techs'!$A$2:$I$1722,9,FALSE),"")</f>
        <v>30</v>
      </c>
      <c r="CZ187" s="2">
        <f>IFERROR(VLOOKUP($CS$1&amp;'Service PJ'!$D185&amp;'Service PJ'!$B185&amp;'Service PJ'!$A185&amp;"*",'EPA_US9RT techs'!$A$2:$I$1722,9,FALSE),"")</f>
        <v>30</v>
      </c>
      <c r="DA187" s="2">
        <f>IFERROR(VLOOKUP($CS$1&amp;'Service PJ'!$D185&amp;'Service PJ'!$B185&amp;'Service PJ'!$A185&amp;"*",'EPA_US9RT techs'!$A$2:$I$1722,9,FALSE),"")</f>
        <v>30</v>
      </c>
      <c r="DB187" s="2">
        <f>IFERROR(VLOOKUP($CS$1&amp;'Service PJ'!$D185&amp;'Service PJ'!$B185&amp;'Service PJ'!$A185&amp;"*",'EPA_US9RT techs'!$A$2:$I$1722,9,FALSE),"")</f>
        <v>30</v>
      </c>
      <c r="DC187" s="2">
        <f>IFERROR(VLOOKUP($CS$1&amp;'Service PJ'!$D185&amp;'Service PJ'!$B185&amp;'Service PJ'!$A185&amp;"*",'EPA_US9RT techs'!$A$2:$I$1722,9,FALSE),"")</f>
        <v>30</v>
      </c>
      <c r="DD187" s="2">
        <f>IFERROR(VLOOKUP($CS$1&amp;'Service PJ'!$D185&amp;'Service PJ'!$B185&amp;'Service PJ'!$A185&amp;"*",'EPA_US9RT techs'!$A$2:$I$1722,9,FALSE),"")</f>
        <v>30</v>
      </c>
      <c r="DE187" s="2">
        <f>IFERROR(VLOOKUP($CS$1&amp;'Service PJ'!$D185&amp;'Service PJ'!$B185&amp;'Service PJ'!$A185&amp;"*",'EPA_US9RT techs'!$A$2:$I$1722,9,FALSE),"")</f>
        <v>30</v>
      </c>
      <c r="DF187" s="2">
        <f>IFERROR(VLOOKUP($CS$1&amp;'Service PJ'!$D185&amp;'Service PJ'!$B185&amp;'Service PJ'!$A185&amp;"*",'EPA_US9RT techs'!$A$2:$I$1722,9,FALSE),"")</f>
        <v>30</v>
      </c>
      <c r="DG187" s="2">
        <f>IFERROR(VLOOKUP($CS$1&amp;'Service PJ'!$D185&amp;'Service PJ'!$B185&amp;'Service PJ'!$A185&amp;"*",'EPA_US9RT techs'!$A$2:$I$1722,9,FALSE),"")</f>
        <v>30</v>
      </c>
      <c r="DH187" s="2">
        <f>IFERROR(VLOOKUP($CS$1&amp;'Service PJ'!$D185&amp;'Service PJ'!$B185&amp;'Service PJ'!$A185&amp;"*",'EPA_US9RT techs'!$A$2:$I$1722,9,FALSE),"")</f>
        <v>30</v>
      </c>
      <c r="DI187" s="2">
        <f>IFERROR(VLOOKUP($CS$1&amp;'Service PJ'!$D185&amp;'Service PJ'!$B185&amp;'Service PJ'!$A185&amp;"*",'EPA_US9RT techs'!$A$2:$I$1722,9,FALSE),"")</f>
        <v>30</v>
      </c>
      <c r="DJ187" s="2">
        <f>IFERROR(VLOOKUP($CS$1&amp;'Service PJ'!$D185&amp;'Service PJ'!$B185&amp;'Service PJ'!$A185&amp;"*",'EPA_US9RT techs'!$A$2:$I$1722,9,FALSE),"")</f>
        <v>30</v>
      </c>
      <c r="DK187" s="2">
        <f>IFERROR(VLOOKUP($CS$1&amp;'Service PJ'!$D185&amp;'Service PJ'!$B185&amp;'Service PJ'!$A185&amp;"*",'EPA_US9RT techs'!$A$2:$I$1722,9,FALSE),"")</f>
        <v>30</v>
      </c>
      <c r="DL187" s="2">
        <f>IFERROR(VLOOKUP($CS$1&amp;'Service PJ'!$D185&amp;'Service PJ'!$B185&amp;'Service PJ'!$A185&amp;"*",'EPA_US9RT techs'!$A$2:$I$1722,9,FALSE),"")</f>
        <v>30</v>
      </c>
      <c r="DM187" s="2">
        <f>IFERROR(VLOOKUP($CS$1&amp;'Service PJ'!$D185&amp;'Service PJ'!$B185&amp;'Service PJ'!$A185&amp;"*",'EPA_US9RT techs'!$A$2:$I$1722,9,FALSE),"")</f>
        <v>30</v>
      </c>
      <c r="DN187" s="2">
        <f>IFERROR(VLOOKUP($CS$1&amp;'Service PJ'!$D185&amp;'Service PJ'!$B185&amp;'Service PJ'!$A185&amp;"*",'EPA_US9RT techs'!$A$2:$I$1722,9,FALSE),"")</f>
        <v>30</v>
      </c>
      <c r="DO187" s="2">
        <f>IFERROR(VLOOKUP($CS$1&amp;'Service PJ'!$D185&amp;'Service PJ'!$B185&amp;'Service PJ'!$A185&amp;"*",'EPA_US9RT techs'!$A$2:$I$1722,9,FALSE),"")</f>
        <v>30</v>
      </c>
      <c r="DP187" s="2">
        <f>IFERROR(VLOOKUP($CS$1&amp;'Service PJ'!$D185&amp;'Service PJ'!$B185&amp;'Service PJ'!$A185&amp;"*",'EPA_US9RT techs'!$A$2:$I$1722,9,FALSE),"")</f>
        <v>30</v>
      </c>
      <c r="DQ187" s="2">
        <f>IFERROR(VLOOKUP($CS$1&amp;'Service PJ'!$D185&amp;'Service PJ'!$B185&amp;'Service PJ'!$A185&amp;"*",'EPA_US9RT techs'!$A$2:$I$1722,9,FALSE),"")</f>
        <v>30</v>
      </c>
      <c r="DR187" s="2">
        <f>IFERROR(VLOOKUP($CS$1&amp;'Service PJ'!$D185&amp;'Service PJ'!$B185&amp;'Service PJ'!$A185&amp;"*",'EPA_US9RT techs'!$A$2:$I$1722,9,FALSE),"")</f>
        <v>30</v>
      </c>
      <c r="DS187" s="2">
        <f>IFERROR(VLOOKUP($CS$1&amp;'Service PJ'!$D185&amp;'Service PJ'!$B185&amp;'Service PJ'!$A185&amp;"*",'EPA_US9RT techs'!$A$2:$I$1722,9,FALSE),"")</f>
        <v>30</v>
      </c>
      <c r="DT187" s="2">
        <f>IFERROR(VLOOKUP($CS$1&amp;'Service PJ'!$D185&amp;'Service PJ'!$B185&amp;'Service PJ'!$A185&amp;"*",'EPA_US9RT techs'!$A$2:$I$1722,9,FALSE),"")</f>
        <v>30</v>
      </c>
      <c r="DU187" s="2">
        <f>IFERROR(VLOOKUP($CS$1&amp;'Service PJ'!$D185&amp;'Service PJ'!$B185&amp;'Service PJ'!$A185&amp;"*",'EPA_US9RT techs'!$A$2:$I$1722,9,FALSE),"")</f>
        <v>30</v>
      </c>
      <c r="DV187" s="2">
        <f>IFERROR(VLOOKUP($CS$1&amp;'Service PJ'!$D185&amp;'Service PJ'!$B185&amp;'Service PJ'!$A185&amp;"*",'EPA_US9RT techs'!$A$2:$I$1722,9,FALSE),"")</f>
        <v>30</v>
      </c>
      <c r="DW187" s="2">
        <f>IFERROR(VLOOKUP($CS$1&amp;'Service PJ'!$D185&amp;'Service PJ'!$B185&amp;'Service PJ'!$A185&amp;"*",'EPA_US9RT techs'!$A$2:$I$1722,9,FALSE),"")</f>
        <v>30</v>
      </c>
    </row>
    <row r="188" spans="1:127" x14ac:dyDescent="0.45">
      <c r="A188" t="str">
        <f>IF(SUM(B188:R188)=0,"\I:",'Service PJ'!$D186&amp;"_"&amp;'Service PJ'!$E186&amp;"_"&amp;'Service PJ'!$C186)</f>
        <v>ICH_OTP_OVC</v>
      </c>
      <c r="B188" s="14">
        <f>IFERROR(VLOOKUP($A$1&amp;'Service PJ'!$D186&amp;'Service PJ'!$B186&amp;'Service PJ'!$A186&amp;"*",'EPA_US9RT techs'!$A$2:$I$1722,9,FALSE),"")</f>
        <v>4.2191896287999997</v>
      </c>
      <c r="C188" s="14">
        <f>IFERROR(VLOOKUP($A$1&amp;'Service PJ'!$D186&amp;'Service PJ'!$B186&amp;'Service PJ'!$A186&amp;"*",'EPA_US9RT techs'!$A$2:$I$1722,9,FALSE),"")</f>
        <v>4.2191896287999997</v>
      </c>
      <c r="D188" s="14">
        <f>IFERROR(VLOOKUP($A$1&amp;'Service PJ'!$D186&amp;'Service PJ'!$B186&amp;'Service PJ'!$A186&amp;"*",'EPA_US9RT techs'!$A$2:$I$1722,9,FALSE),"")</f>
        <v>4.2191896287999997</v>
      </c>
      <c r="E188" s="14">
        <f>IFERROR(VLOOKUP($A$1&amp;'Service PJ'!$D186&amp;'Service PJ'!$B186&amp;'Service PJ'!$A186&amp;"*",'EPA_US9RT techs'!$A$2:$I$1722,9,FALSE),"")</f>
        <v>4.2191896287999997</v>
      </c>
      <c r="F188" s="14">
        <f>IFERROR(VLOOKUP($A$1&amp;'Service PJ'!$D186&amp;'Service PJ'!$B186&amp;'Service PJ'!$A186&amp;"*",'EPA_US9RT techs'!$A$2:$I$1722,9,FALSE),"")</f>
        <v>4.2191896287999997</v>
      </c>
      <c r="G188" s="14">
        <f>IFERROR(VLOOKUP($A$1&amp;'Service PJ'!$D186&amp;'Service PJ'!$B186&amp;'Service PJ'!$A186&amp;"*",'EPA_US9RT techs'!$A$2:$I$1722,9,FALSE),"")</f>
        <v>4.2191896287999997</v>
      </c>
      <c r="H188" s="14">
        <f>IFERROR(VLOOKUP($A$1&amp;'Service PJ'!$D186&amp;'Service PJ'!$B186&amp;'Service PJ'!$A186&amp;"*",'EPA_US9RT techs'!$A$2:$I$1722,9,FALSE),"")</f>
        <v>4.2191896287999997</v>
      </c>
      <c r="I188" s="14">
        <f>IFERROR(VLOOKUP($A$1&amp;'Service PJ'!$D186&amp;'Service PJ'!$B186&amp;'Service PJ'!$A186&amp;"*",'EPA_US9RT techs'!$A$2:$I$1722,9,FALSE),"")</f>
        <v>4.2191896287999997</v>
      </c>
      <c r="J188" s="14">
        <f>IFERROR(VLOOKUP($A$1&amp;'Service PJ'!$D186&amp;'Service PJ'!$B186&amp;'Service PJ'!$A186&amp;"*",'EPA_US9RT techs'!$A$2:$I$1722,9,FALSE),"")</f>
        <v>4.2191896287999997</v>
      </c>
      <c r="K188" s="14">
        <f>IFERROR(VLOOKUP($A$1&amp;'Service PJ'!$D186&amp;'Service PJ'!$B186&amp;'Service PJ'!$A186&amp;"*",'EPA_US9RT techs'!$A$2:$I$1722,9,FALSE),"")</f>
        <v>4.2191896287999997</v>
      </c>
      <c r="L188" s="14">
        <f>IFERROR(VLOOKUP($A$1&amp;'Service PJ'!$D186&amp;'Service PJ'!$B186&amp;'Service PJ'!$A186&amp;"*",'EPA_US9RT techs'!$A$2:$I$1722,9,FALSE),"")</f>
        <v>4.2191896287999997</v>
      </c>
      <c r="M188" s="14">
        <f>IFERROR(VLOOKUP($A$1&amp;'Service PJ'!$D186&amp;'Service PJ'!$B186&amp;'Service PJ'!$A186&amp;"*",'EPA_US9RT techs'!$A$2:$I$1722,9,FALSE),"")</f>
        <v>4.2191896287999997</v>
      </c>
      <c r="N188" s="14">
        <f>IFERROR(VLOOKUP($A$1&amp;'Service PJ'!$D186&amp;'Service PJ'!$B186&amp;'Service PJ'!$A186&amp;"*",'EPA_US9RT techs'!$A$2:$I$1722,9,FALSE),"")</f>
        <v>4.2191896287999997</v>
      </c>
      <c r="O188" s="14">
        <f>IFERROR(VLOOKUP($A$1&amp;'Service PJ'!$D186&amp;'Service PJ'!$B186&amp;'Service PJ'!$A186&amp;"*",'EPA_US9RT techs'!$A$2:$I$1722,9,FALSE),"")</f>
        <v>4.2191896287999997</v>
      </c>
      <c r="P188" s="14">
        <f>IFERROR(VLOOKUP($A$1&amp;'Service PJ'!$D186&amp;'Service PJ'!$B186&amp;'Service PJ'!$A186&amp;"*",'EPA_US9RT techs'!$A$2:$I$1722,9,FALSE),"")</f>
        <v>4.2191896287999997</v>
      </c>
      <c r="Q188" s="14">
        <f>IFERROR(VLOOKUP($A$1&amp;'Service PJ'!$D186&amp;'Service PJ'!$B186&amp;'Service PJ'!$A186&amp;"*",'EPA_US9RT techs'!$A$2:$I$1722,9,FALSE),"")</f>
        <v>4.2191896287999997</v>
      </c>
      <c r="R188" s="14">
        <f>IFERROR(VLOOKUP($A$1&amp;'Service PJ'!$D186&amp;'Service PJ'!$B186&amp;'Service PJ'!$A186&amp;"*",'EPA_US9RT techs'!$A$2:$I$1722,9,FALSE),"")</f>
        <v>4.2191896287999997</v>
      </c>
      <c r="S188" s="14">
        <f>IFERROR(VLOOKUP($A$1&amp;'Service PJ'!$D186&amp;'Service PJ'!$B186&amp;'Service PJ'!$A186&amp;"*",'EPA_US9RT techs'!$A$2:$I$1722,9,FALSE),"")</f>
        <v>4.2191896287999997</v>
      </c>
      <c r="T188" s="14">
        <f>IFERROR(VLOOKUP($A$1&amp;'Service PJ'!$D186&amp;'Service PJ'!$B186&amp;'Service PJ'!$A186&amp;"*",'EPA_US9RT techs'!$A$2:$I$1722,9,FALSE),"")</f>
        <v>4.2191896287999997</v>
      </c>
      <c r="U188" s="14">
        <f>IFERROR(VLOOKUP($A$1&amp;'Service PJ'!$D186&amp;'Service PJ'!$B186&amp;'Service PJ'!$A186&amp;"*",'EPA_US9RT techs'!$A$2:$I$1722,9,FALSE),"")</f>
        <v>4.2191896287999997</v>
      </c>
      <c r="V188" s="14">
        <f>IFERROR(VLOOKUP($A$1&amp;'Service PJ'!$D186&amp;'Service PJ'!$B186&amp;'Service PJ'!$A186&amp;"*",'EPA_US9RT techs'!$A$2:$I$1722,9,FALSE),"")</f>
        <v>4.2191896287999997</v>
      </c>
      <c r="W188" s="14">
        <f>IFERROR(VLOOKUP($A$1&amp;'Service PJ'!$D186&amp;'Service PJ'!$B186&amp;'Service PJ'!$A186&amp;"*",'EPA_US9RT techs'!$A$2:$I$1722,9,FALSE),"")</f>
        <v>4.2191896287999997</v>
      </c>
      <c r="X188" s="14">
        <f>IFERROR(VLOOKUP($A$1&amp;'Service PJ'!$D186&amp;'Service PJ'!$B186&amp;'Service PJ'!$A186&amp;"*",'EPA_US9RT techs'!$A$2:$I$1722,9,FALSE),"")</f>
        <v>4.2191896287999997</v>
      </c>
      <c r="Y188" s="14">
        <f>IFERROR(VLOOKUP($A$1&amp;'Service PJ'!$D186&amp;'Service PJ'!$B186&amp;'Service PJ'!$A186&amp;"*",'EPA_US9RT techs'!$A$2:$I$1722,9,FALSE),"")</f>
        <v>4.2191896287999997</v>
      </c>
      <c r="Z188" s="14">
        <f>IFERROR(VLOOKUP($A$1&amp;'Service PJ'!$D186&amp;'Service PJ'!$B186&amp;'Service PJ'!$A186&amp;"*",'EPA_US9RT techs'!$A$2:$I$1722,9,FALSE),"")</f>
        <v>4.2191896287999997</v>
      </c>
      <c r="AA188" s="14">
        <f>IFERROR(VLOOKUP($A$1&amp;'Service PJ'!$D186&amp;'Service PJ'!$B186&amp;'Service PJ'!$A186&amp;"*",'EPA_US9RT techs'!$A$2:$I$1722,9,FALSE),"")</f>
        <v>4.2191896287999997</v>
      </c>
      <c r="AB188" s="14">
        <f>IFERROR(VLOOKUP($A$1&amp;'Service PJ'!$D186&amp;'Service PJ'!$B186&amp;'Service PJ'!$A186&amp;"*",'EPA_US9RT techs'!$A$2:$I$1722,9,FALSE),"")</f>
        <v>4.2191896287999997</v>
      </c>
      <c r="AC188" s="14">
        <f>IFERROR(VLOOKUP($A$1&amp;'Service PJ'!$D186&amp;'Service PJ'!$B186&amp;'Service PJ'!$A186&amp;"*",'EPA_US9RT techs'!$A$2:$I$1722,9,FALSE),"")</f>
        <v>4.2191896287999997</v>
      </c>
      <c r="AD188" s="14">
        <f>IFERROR(VLOOKUP($A$1&amp;'Service PJ'!$D186&amp;'Service PJ'!$B186&amp;'Service PJ'!$A186&amp;"*",'EPA_US9RT techs'!$A$2:$I$1722,9,FALSE),"")</f>
        <v>4.2191896287999997</v>
      </c>
      <c r="AE188" s="14">
        <f>IFERROR(VLOOKUP($A$1&amp;'Service PJ'!$D186&amp;'Service PJ'!$B186&amp;'Service PJ'!$A186&amp;"*",'EPA_US9RT techs'!$A$2:$I$1722,9,FALSE),"")</f>
        <v>4.2191896287999997</v>
      </c>
      <c r="AG188" t="str">
        <f>IF(SUM(AH188:AX188)=0,"\I:",'Service PJ'!$D186&amp;"_"&amp;'Service PJ'!$E186&amp;"_"&amp;'Service PJ'!$C186)</f>
        <v>ICH_OTP_OVC</v>
      </c>
      <c r="AH188" s="14">
        <f>IFERROR(VLOOKUP($AG$1&amp;'Service PJ'!$D186&amp;'Service PJ'!$B186&amp;'Service PJ'!$A186&amp;"*",'EPA_US9RT techs'!$A$2:$I$1722,9,FALSE),"")</f>
        <v>0.67507034060000004</v>
      </c>
      <c r="AI188" s="14">
        <f>IFERROR(VLOOKUP($AG$1&amp;'Service PJ'!$D186&amp;'Service PJ'!$B186&amp;'Service PJ'!$A186&amp;"*",'EPA_US9RT techs'!$A$2:$I$1722,9,FALSE),"")</f>
        <v>0.67507034060000004</v>
      </c>
      <c r="AJ188" s="14">
        <f>IFERROR(VLOOKUP($AG$1&amp;'Service PJ'!$D186&amp;'Service PJ'!$B186&amp;'Service PJ'!$A186&amp;"*",'EPA_US9RT techs'!$A$2:$I$1722,9,FALSE),"")</f>
        <v>0.67507034060000004</v>
      </c>
      <c r="AK188" s="14">
        <f>IFERROR(VLOOKUP($AG$1&amp;'Service PJ'!$D186&amp;'Service PJ'!$B186&amp;'Service PJ'!$A186&amp;"*",'EPA_US9RT techs'!$A$2:$I$1722,9,FALSE),"")</f>
        <v>0.67507034060000004</v>
      </c>
      <c r="AL188" s="14">
        <f>IFERROR(VLOOKUP($AG$1&amp;'Service PJ'!$D186&amp;'Service PJ'!$B186&amp;'Service PJ'!$A186&amp;"*",'EPA_US9RT techs'!$A$2:$I$1722,9,FALSE),"")</f>
        <v>0.67507034060000004</v>
      </c>
      <c r="AM188" s="14">
        <f>IFERROR(VLOOKUP($AG$1&amp;'Service PJ'!$D186&amp;'Service PJ'!$B186&amp;'Service PJ'!$A186&amp;"*",'EPA_US9RT techs'!$A$2:$I$1722,9,FALSE),"")</f>
        <v>0.67507034060000004</v>
      </c>
      <c r="AN188" s="14">
        <f>IFERROR(VLOOKUP($AG$1&amp;'Service PJ'!$D186&amp;'Service PJ'!$B186&amp;'Service PJ'!$A186&amp;"*",'EPA_US9RT techs'!$A$2:$I$1722,9,FALSE),"")</f>
        <v>0.67507034060000004</v>
      </c>
      <c r="AO188" s="14">
        <f>IFERROR(VLOOKUP($AG$1&amp;'Service PJ'!$D186&amp;'Service PJ'!$B186&amp;'Service PJ'!$A186&amp;"*",'EPA_US9RT techs'!$A$2:$I$1722,9,FALSE),"")</f>
        <v>0.67507034060000004</v>
      </c>
      <c r="AP188" s="14">
        <f>IFERROR(VLOOKUP($AG$1&amp;'Service PJ'!$D186&amp;'Service PJ'!$B186&amp;'Service PJ'!$A186&amp;"*",'EPA_US9RT techs'!$A$2:$I$1722,9,FALSE),"")</f>
        <v>0.67507034060000004</v>
      </c>
      <c r="AQ188" s="14">
        <f>IFERROR(VLOOKUP($AG$1&amp;'Service PJ'!$D186&amp;'Service PJ'!$B186&amp;'Service PJ'!$A186&amp;"*",'EPA_US9RT techs'!$A$2:$I$1722,9,FALSE),"")</f>
        <v>0.67507034060000004</v>
      </c>
      <c r="AR188" s="14">
        <f>IFERROR(VLOOKUP($AG$1&amp;'Service PJ'!$D186&amp;'Service PJ'!$B186&amp;'Service PJ'!$A186&amp;"*",'EPA_US9RT techs'!$A$2:$I$1722,9,FALSE),"")</f>
        <v>0.67507034060000004</v>
      </c>
      <c r="AS188" s="14">
        <f>IFERROR(VLOOKUP($AG$1&amp;'Service PJ'!$D186&amp;'Service PJ'!$B186&amp;'Service PJ'!$A186&amp;"*",'EPA_US9RT techs'!$A$2:$I$1722,9,FALSE),"")</f>
        <v>0.67507034060000004</v>
      </c>
      <c r="AT188" s="14">
        <f>IFERROR(VLOOKUP($AG$1&amp;'Service PJ'!$D186&amp;'Service PJ'!$B186&amp;'Service PJ'!$A186&amp;"*",'EPA_US9RT techs'!$A$2:$I$1722,9,FALSE),"")</f>
        <v>0.67507034060000004</v>
      </c>
      <c r="AU188" s="14">
        <f>IFERROR(VLOOKUP($AG$1&amp;'Service PJ'!$D186&amp;'Service PJ'!$B186&amp;'Service PJ'!$A186&amp;"*",'EPA_US9RT techs'!$A$2:$I$1722,9,FALSE),"")</f>
        <v>0.67507034060000004</v>
      </c>
      <c r="AV188" s="14">
        <f>IFERROR(VLOOKUP($AG$1&amp;'Service PJ'!$D186&amp;'Service PJ'!$B186&amp;'Service PJ'!$A186&amp;"*",'EPA_US9RT techs'!$A$2:$I$1722,9,FALSE),"")</f>
        <v>0.67507034060000004</v>
      </c>
      <c r="AW188" s="14">
        <f>IFERROR(VLOOKUP($AG$1&amp;'Service PJ'!$D186&amp;'Service PJ'!$B186&amp;'Service PJ'!$A186&amp;"*",'EPA_US9RT techs'!$A$2:$I$1722,9,FALSE),"")</f>
        <v>0.67507034060000004</v>
      </c>
      <c r="AX188" s="14">
        <f>IFERROR(VLOOKUP($AG$1&amp;'Service PJ'!$D186&amp;'Service PJ'!$B186&amp;'Service PJ'!$A186&amp;"*",'EPA_US9RT techs'!$A$2:$I$1722,9,FALSE),"")</f>
        <v>0.67507034060000004</v>
      </c>
      <c r="AY188" s="14">
        <f>IFERROR(VLOOKUP($AG$1&amp;'Service PJ'!$D186&amp;'Service PJ'!$B186&amp;'Service PJ'!$A186&amp;"*",'EPA_US9RT techs'!$A$2:$I$1722,9,FALSE),"")</f>
        <v>0.67507034060000004</v>
      </c>
      <c r="AZ188" s="14">
        <f>IFERROR(VLOOKUP($AG$1&amp;'Service PJ'!$D186&amp;'Service PJ'!$B186&amp;'Service PJ'!$A186&amp;"*",'EPA_US9RT techs'!$A$2:$I$1722,9,FALSE),"")</f>
        <v>0.67507034060000004</v>
      </c>
      <c r="BA188" s="14">
        <f>IFERROR(VLOOKUP($AG$1&amp;'Service PJ'!$D186&amp;'Service PJ'!$B186&amp;'Service PJ'!$A186&amp;"*",'EPA_US9RT techs'!$A$2:$I$1722,9,FALSE),"")</f>
        <v>0.67507034060000004</v>
      </c>
      <c r="BB188" s="14">
        <f>IFERROR(VLOOKUP($AG$1&amp;'Service PJ'!$D186&amp;'Service PJ'!$B186&amp;'Service PJ'!$A186&amp;"*",'EPA_US9RT techs'!$A$2:$I$1722,9,FALSE),"")</f>
        <v>0.67507034060000004</v>
      </c>
      <c r="BC188" s="14">
        <f>IFERROR(VLOOKUP($AG$1&amp;'Service PJ'!$D186&amp;'Service PJ'!$B186&amp;'Service PJ'!$A186&amp;"*",'EPA_US9RT techs'!$A$2:$I$1722,9,FALSE),"")</f>
        <v>0.67507034060000004</v>
      </c>
      <c r="BD188" s="14">
        <f>IFERROR(VLOOKUP($AG$1&amp;'Service PJ'!$D186&amp;'Service PJ'!$B186&amp;'Service PJ'!$A186&amp;"*",'EPA_US9RT techs'!$A$2:$I$1722,9,FALSE),"")</f>
        <v>0.67507034060000004</v>
      </c>
      <c r="BE188" s="14">
        <f>IFERROR(VLOOKUP($AG$1&amp;'Service PJ'!$D186&amp;'Service PJ'!$B186&amp;'Service PJ'!$A186&amp;"*",'EPA_US9RT techs'!$A$2:$I$1722,9,FALSE),"")</f>
        <v>0.67507034060000004</v>
      </c>
      <c r="BF188" s="14">
        <f>IFERROR(VLOOKUP($AG$1&amp;'Service PJ'!$D186&amp;'Service PJ'!$B186&amp;'Service PJ'!$A186&amp;"*",'EPA_US9RT techs'!$A$2:$I$1722,9,FALSE),"")</f>
        <v>0.67507034060000004</v>
      </c>
      <c r="BG188" s="14">
        <f>IFERROR(VLOOKUP($AG$1&amp;'Service PJ'!$D186&amp;'Service PJ'!$B186&amp;'Service PJ'!$A186&amp;"*",'EPA_US9RT techs'!$A$2:$I$1722,9,FALSE),"")</f>
        <v>0.67507034060000004</v>
      </c>
      <c r="BH188" s="14">
        <f>IFERROR(VLOOKUP($AG$1&amp;'Service PJ'!$D186&amp;'Service PJ'!$B186&amp;'Service PJ'!$A186&amp;"*",'EPA_US9RT techs'!$A$2:$I$1722,9,FALSE),"")</f>
        <v>0.67507034060000004</v>
      </c>
      <c r="BI188" s="14">
        <f>IFERROR(VLOOKUP($AG$1&amp;'Service PJ'!$D186&amp;'Service PJ'!$B186&amp;'Service PJ'!$A186&amp;"*",'EPA_US9RT techs'!$A$2:$I$1722,9,FALSE),"")</f>
        <v>0.67507034060000004</v>
      </c>
      <c r="BJ188" s="14">
        <f>IFERROR(VLOOKUP($AG$1&amp;'Service PJ'!$D186&amp;'Service PJ'!$B186&amp;'Service PJ'!$A186&amp;"*",'EPA_US9RT techs'!$A$2:$I$1722,9,FALSE),"")</f>
        <v>0.67507034060000004</v>
      </c>
      <c r="BK188" s="14">
        <f>IFERROR(VLOOKUP($AG$1&amp;'Service PJ'!$D186&amp;'Service PJ'!$B186&amp;'Service PJ'!$A186&amp;"*",'EPA_US9RT techs'!$A$2:$I$1722,9,FALSE),"")</f>
        <v>0.67507034060000004</v>
      </c>
      <c r="BM188" t="str">
        <f>IF(SUM(BN188:CD188)=0,"\I:",'Service PJ'!$D186&amp;"_"&amp;'Service PJ'!$E186&amp;"_"&amp;'Service PJ'!$C186)</f>
        <v>\I:</v>
      </c>
      <c r="BN188" s="14" t="str">
        <f>IFERROR(VLOOKUP($BM$1&amp;'Service PJ'!$D186&amp;'Service PJ'!$B186&amp;'Service PJ'!$A186&amp;"*",'EPA_US9RT techs'!$A$2:$I$1722,9,FALSE),"")</f>
        <v/>
      </c>
      <c r="BO188" s="14" t="str">
        <f>IFERROR(VLOOKUP($BM$1&amp;'Service PJ'!$D186&amp;'Service PJ'!$B186&amp;'Service PJ'!$A186&amp;"*",'EPA_US9RT techs'!$A$2:$I$1722,9,FALSE),"")</f>
        <v/>
      </c>
      <c r="BP188" s="14" t="str">
        <f>IFERROR(VLOOKUP($BM$1&amp;'Service PJ'!$D186&amp;'Service PJ'!$B186&amp;'Service PJ'!$A186&amp;"*",'EPA_US9RT techs'!$A$2:$I$1722,9,FALSE),"")</f>
        <v/>
      </c>
      <c r="BQ188" s="14" t="str">
        <f>IFERROR(VLOOKUP($BM$1&amp;'Service PJ'!$D186&amp;'Service PJ'!$B186&amp;'Service PJ'!$A186&amp;"*",'EPA_US9RT techs'!$A$2:$I$1722,9,FALSE),"")</f>
        <v/>
      </c>
      <c r="BR188" s="14" t="str">
        <f>IFERROR(VLOOKUP($BM$1&amp;'Service PJ'!$D186&amp;'Service PJ'!$B186&amp;'Service PJ'!$A186&amp;"*",'EPA_US9RT techs'!$A$2:$I$1722,9,FALSE),"")</f>
        <v/>
      </c>
      <c r="BS188" s="14" t="str">
        <f>IFERROR(VLOOKUP($BM$1&amp;'Service PJ'!$D186&amp;'Service PJ'!$B186&amp;'Service PJ'!$A186&amp;"*",'EPA_US9RT techs'!$A$2:$I$1722,9,FALSE),"")</f>
        <v/>
      </c>
      <c r="BT188" s="14" t="str">
        <f>IFERROR(VLOOKUP($BM$1&amp;'Service PJ'!$D186&amp;'Service PJ'!$B186&amp;'Service PJ'!$A186&amp;"*",'EPA_US9RT techs'!$A$2:$I$1722,9,FALSE),"")</f>
        <v/>
      </c>
      <c r="BU188" s="14" t="str">
        <f>IFERROR(VLOOKUP($BM$1&amp;'Service PJ'!$D186&amp;'Service PJ'!$B186&amp;'Service PJ'!$A186&amp;"*",'EPA_US9RT techs'!$A$2:$I$1722,9,FALSE),"")</f>
        <v/>
      </c>
      <c r="BV188" s="14" t="str">
        <f>IFERROR(VLOOKUP($BM$1&amp;'Service PJ'!$D186&amp;'Service PJ'!$B186&amp;'Service PJ'!$A186&amp;"*",'EPA_US9RT techs'!$A$2:$I$1722,9,FALSE),"")</f>
        <v/>
      </c>
      <c r="BW188" s="14" t="str">
        <f>IFERROR(VLOOKUP($BM$1&amp;'Service PJ'!$D186&amp;'Service PJ'!$B186&amp;'Service PJ'!$A186&amp;"*",'EPA_US9RT techs'!$A$2:$I$1722,9,FALSE),"")</f>
        <v/>
      </c>
      <c r="BX188" s="14" t="str">
        <f>IFERROR(VLOOKUP($BM$1&amp;'Service PJ'!$D186&amp;'Service PJ'!$B186&amp;'Service PJ'!$A186&amp;"*",'EPA_US9RT techs'!$A$2:$I$1722,9,FALSE),"")</f>
        <v/>
      </c>
      <c r="BY188" s="14" t="str">
        <f>IFERROR(VLOOKUP($BM$1&amp;'Service PJ'!$D186&amp;'Service PJ'!$B186&amp;'Service PJ'!$A186&amp;"*",'EPA_US9RT techs'!$A$2:$I$1722,9,FALSE),"")</f>
        <v/>
      </c>
      <c r="BZ188" s="14" t="str">
        <f>IFERROR(VLOOKUP($BM$1&amp;'Service PJ'!$D186&amp;'Service PJ'!$B186&amp;'Service PJ'!$A186&amp;"*",'EPA_US9RT techs'!$A$2:$I$1722,9,FALSE),"")</f>
        <v/>
      </c>
      <c r="CA188" s="14" t="str">
        <f>IFERROR(VLOOKUP($BM$1&amp;'Service PJ'!$D186&amp;'Service PJ'!$B186&amp;'Service PJ'!$A186&amp;"*",'EPA_US9RT techs'!$A$2:$I$1722,9,FALSE),"")</f>
        <v/>
      </c>
      <c r="CB188" s="14" t="str">
        <f>IFERROR(VLOOKUP($BM$1&amp;'Service PJ'!$D186&amp;'Service PJ'!$B186&amp;'Service PJ'!$A186&amp;"*",'EPA_US9RT techs'!$A$2:$I$1722,9,FALSE),"")</f>
        <v/>
      </c>
      <c r="CC188" s="14" t="str">
        <f>IFERROR(VLOOKUP($BM$1&amp;'Service PJ'!$D186&amp;'Service PJ'!$B186&amp;'Service PJ'!$A186&amp;"*",'EPA_US9RT techs'!$A$2:$I$1722,9,FALSE),"")</f>
        <v/>
      </c>
      <c r="CD188" s="14" t="str">
        <f>IFERROR(VLOOKUP($BM$1&amp;'Service PJ'!$D186&amp;'Service PJ'!$B186&amp;'Service PJ'!$A186&amp;"*",'EPA_US9RT techs'!$A$2:$I$1722,9,FALSE),"")</f>
        <v/>
      </c>
      <c r="CE188" s="14" t="str">
        <f>IFERROR(VLOOKUP($BM$1&amp;'Service PJ'!$D186&amp;'Service PJ'!$B186&amp;'Service PJ'!$A186&amp;"*",'EPA_US9RT techs'!$A$2:$I$1722,9,FALSE),"")</f>
        <v/>
      </c>
      <c r="CF188" s="14" t="str">
        <f>IFERROR(VLOOKUP($BM$1&amp;'Service PJ'!$D186&amp;'Service PJ'!$B186&amp;'Service PJ'!$A186&amp;"*",'EPA_US9RT techs'!$A$2:$I$1722,9,FALSE),"")</f>
        <v/>
      </c>
      <c r="CG188" s="14" t="str">
        <f>IFERROR(VLOOKUP($BM$1&amp;'Service PJ'!$D186&amp;'Service PJ'!$B186&amp;'Service PJ'!$A186&amp;"*",'EPA_US9RT techs'!$A$2:$I$1722,9,FALSE),"")</f>
        <v/>
      </c>
      <c r="CH188" s="14" t="str">
        <f>IFERROR(VLOOKUP($BM$1&amp;'Service PJ'!$D186&amp;'Service PJ'!$B186&amp;'Service PJ'!$A186&amp;"*",'EPA_US9RT techs'!$A$2:$I$1722,9,FALSE),"")</f>
        <v/>
      </c>
      <c r="CI188" s="14" t="str">
        <f>IFERROR(VLOOKUP($BM$1&amp;'Service PJ'!$D186&amp;'Service PJ'!$B186&amp;'Service PJ'!$A186&amp;"*",'EPA_US9RT techs'!$A$2:$I$1722,9,FALSE),"")</f>
        <v/>
      </c>
      <c r="CJ188" s="14" t="str">
        <f>IFERROR(VLOOKUP($BM$1&amp;'Service PJ'!$D186&amp;'Service PJ'!$B186&amp;'Service PJ'!$A186&amp;"*",'EPA_US9RT techs'!$A$2:$I$1722,9,FALSE),"")</f>
        <v/>
      </c>
      <c r="CK188" s="14" t="str">
        <f>IFERROR(VLOOKUP($BM$1&amp;'Service PJ'!$D186&amp;'Service PJ'!$B186&amp;'Service PJ'!$A186&amp;"*",'EPA_US9RT techs'!$A$2:$I$1722,9,FALSE),"")</f>
        <v/>
      </c>
      <c r="CL188" s="14" t="str">
        <f>IFERROR(VLOOKUP($BM$1&amp;'Service PJ'!$D186&amp;'Service PJ'!$B186&amp;'Service PJ'!$A186&amp;"*",'EPA_US9RT techs'!$A$2:$I$1722,9,FALSE),"")</f>
        <v/>
      </c>
      <c r="CM188" s="14" t="str">
        <f>IFERROR(VLOOKUP($BM$1&amp;'Service PJ'!$D186&amp;'Service PJ'!$B186&amp;'Service PJ'!$A186&amp;"*",'EPA_US9RT techs'!$A$2:$I$1722,9,FALSE),"")</f>
        <v/>
      </c>
      <c r="CN188" s="14" t="str">
        <f>IFERROR(VLOOKUP($BM$1&amp;'Service PJ'!$D186&amp;'Service PJ'!$B186&amp;'Service PJ'!$A186&amp;"*",'EPA_US9RT techs'!$A$2:$I$1722,9,FALSE),"")</f>
        <v/>
      </c>
      <c r="CO188" s="14" t="str">
        <f>IFERROR(VLOOKUP($BM$1&amp;'Service PJ'!$D186&amp;'Service PJ'!$B186&amp;'Service PJ'!$A186&amp;"*",'EPA_US9RT techs'!$A$2:$I$1722,9,FALSE),"")</f>
        <v/>
      </c>
      <c r="CP188" s="14" t="str">
        <f>IFERROR(VLOOKUP($BM$1&amp;'Service PJ'!$D186&amp;'Service PJ'!$B186&amp;'Service PJ'!$A186&amp;"*",'EPA_US9RT techs'!$A$2:$I$1722,9,FALSE),"")</f>
        <v/>
      </c>
      <c r="CQ188" s="14" t="str">
        <f>IFERROR(VLOOKUP($BM$1&amp;'Service PJ'!$D186&amp;'Service PJ'!$B186&amp;'Service PJ'!$A186&amp;"*",'EPA_US9RT techs'!$A$2:$I$1722,9,FALSE),"")</f>
        <v/>
      </c>
      <c r="CS188" t="str">
        <f>IF(SUM(CT188:DJ188)=0,"\I:",'Service PJ'!$D186&amp;"_"&amp;'Service PJ'!$E186&amp;"_"&amp;'Service PJ'!$C186)</f>
        <v>ICH_OTP_OVC</v>
      </c>
      <c r="CT188" s="2">
        <f>IFERROR(VLOOKUP($CS$1&amp;'Service PJ'!$D186&amp;'Service PJ'!$B186&amp;'Service PJ'!$A186&amp;"*",'EPA_US9RT techs'!$A$2:$I$1722,9,FALSE),"")</f>
        <v>30</v>
      </c>
      <c r="CU188" s="2">
        <f>IFERROR(VLOOKUP($CS$1&amp;'Service PJ'!$D186&amp;'Service PJ'!$B186&amp;'Service PJ'!$A186&amp;"*",'EPA_US9RT techs'!$A$2:$I$1722,9,FALSE),"")</f>
        <v>30</v>
      </c>
      <c r="CV188" s="2">
        <f>IFERROR(VLOOKUP($CS$1&amp;'Service PJ'!$D186&amp;'Service PJ'!$B186&amp;'Service PJ'!$A186&amp;"*",'EPA_US9RT techs'!$A$2:$I$1722,9,FALSE),"")</f>
        <v>30</v>
      </c>
      <c r="CW188" s="2">
        <f>IFERROR(VLOOKUP($CS$1&amp;'Service PJ'!$D186&amp;'Service PJ'!$B186&amp;'Service PJ'!$A186&amp;"*",'EPA_US9RT techs'!$A$2:$I$1722,9,FALSE),"")</f>
        <v>30</v>
      </c>
      <c r="CX188" s="2">
        <f>IFERROR(VLOOKUP($CS$1&amp;'Service PJ'!$D186&amp;'Service PJ'!$B186&amp;'Service PJ'!$A186&amp;"*",'EPA_US9RT techs'!$A$2:$I$1722,9,FALSE),"")</f>
        <v>30</v>
      </c>
      <c r="CY188" s="2">
        <f>IFERROR(VLOOKUP($CS$1&amp;'Service PJ'!$D186&amp;'Service PJ'!$B186&amp;'Service PJ'!$A186&amp;"*",'EPA_US9RT techs'!$A$2:$I$1722,9,FALSE),"")</f>
        <v>30</v>
      </c>
      <c r="CZ188" s="2">
        <f>IFERROR(VLOOKUP($CS$1&amp;'Service PJ'!$D186&amp;'Service PJ'!$B186&amp;'Service PJ'!$A186&amp;"*",'EPA_US9RT techs'!$A$2:$I$1722,9,FALSE),"")</f>
        <v>30</v>
      </c>
      <c r="DA188" s="2">
        <f>IFERROR(VLOOKUP($CS$1&amp;'Service PJ'!$D186&amp;'Service PJ'!$B186&amp;'Service PJ'!$A186&amp;"*",'EPA_US9RT techs'!$A$2:$I$1722,9,FALSE),"")</f>
        <v>30</v>
      </c>
      <c r="DB188" s="2">
        <f>IFERROR(VLOOKUP($CS$1&amp;'Service PJ'!$D186&amp;'Service PJ'!$B186&amp;'Service PJ'!$A186&amp;"*",'EPA_US9RT techs'!$A$2:$I$1722,9,FALSE),"")</f>
        <v>30</v>
      </c>
      <c r="DC188" s="2">
        <f>IFERROR(VLOOKUP($CS$1&amp;'Service PJ'!$D186&amp;'Service PJ'!$B186&amp;'Service PJ'!$A186&amp;"*",'EPA_US9RT techs'!$A$2:$I$1722,9,FALSE),"")</f>
        <v>30</v>
      </c>
      <c r="DD188" s="2">
        <f>IFERROR(VLOOKUP($CS$1&amp;'Service PJ'!$D186&amp;'Service PJ'!$B186&amp;'Service PJ'!$A186&amp;"*",'EPA_US9RT techs'!$A$2:$I$1722,9,FALSE),"")</f>
        <v>30</v>
      </c>
      <c r="DE188" s="2">
        <f>IFERROR(VLOOKUP($CS$1&amp;'Service PJ'!$D186&amp;'Service PJ'!$B186&amp;'Service PJ'!$A186&amp;"*",'EPA_US9RT techs'!$A$2:$I$1722,9,FALSE),"")</f>
        <v>30</v>
      </c>
      <c r="DF188" s="2">
        <f>IFERROR(VLOOKUP($CS$1&amp;'Service PJ'!$D186&amp;'Service PJ'!$B186&amp;'Service PJ'!$A186&amp;"*",'EPA_US9RT techs'!$A$2:$I$1722,9,FALSE),"")</f>
        <v>30</v>
      </c>
      <c r="DG188" s="2">
        <f>IFERROR(VLOOKUP($CS$1&amp;'Service PJ'!$D186&amp;'Service PJ'!$B186&amp;'Service PJ'!$A186&amp;"*",'EPA_US9RT techs'!$A$2:$I$1722,9,FALSE),"")</f>
        <v>30</v>
      </c>
      <c r="DH188" s="2">
        <f>IFERROR(VLOOKUP($CS$1&amp;'Service PJ'!$D186&amp;'Service PJ'!$B186&amp;'Service PJ'!$A186&amp;"*",'EPA_US9RT techs'!$A$2:$I$1722,9,FALSE),"")</f>
        <v>30</v>
      </c>
      <c r="DI188" s="2">
        <f>IFERROR(VLOOKUP($CS$1&amp;'Service PJ'!$D186&amp;'Service PJ'!$B186&amp;'Service PJ'!$A186&amp;"*",'EPA_US9RT techs'!$A$2:$I$1722,9,FALSE),"")</f>
        <v>30</v>
      </c>
      <c r="DJ188" s="2">
        <f>IFERROR(VLOOKUP($CS$1&amp;'Service PJ'!$D186&amp;'Service PJ'!$B186&amp;'Service PJ'!$A186&amp;"*",'EPA_US9RT techs'!$A$2:$I$1722,9,FALSE),"")</f>
        <v>30</v>
      </c>
      <c r="DK188" s="2">
        <f>IFERROR(VLOOKUP($CS$1&amp;'Service PJ'!$D186&amp;'Service PJ'!$B186&amp;'Service PJ'!$A186&amp;"*",'EPA_US9RT techs'!$A$2:$I$1722,9,FALSE),"")</f>
        <v>30</v>
      </c>
      <c r="DL188" s="2">
        <f>IFERROR(VLOOKUP($CS$1&amp;'Service PJ'!$D186&amp;'Service PJ'!$B186&amp;'Service PJ'!$A186&amp;"*",'EPA_US9RT techs'!$A$2:$I$1722,9,FALSE),"")</f>
        <v>30</v>
      </c>
      <c r="DM188" s="2">
        <f>IFERROR(VLOOKUP($CS$1&amp;'Service PJ'!$D186&amp;'Service PJ'!$B186&amp;'Service PJ'!$A186&amp;"*",'EPA_US9RT techs'!$A$2:$I$1722,9,FALSE),"")</f>
        <v>30</v>
      </c>
      <c r="DN188" s="2">
        <f>IFERROR(VLOOKUP($CS$1&amp;'Service PJ'!$D186&amp;'Service PJ'!$B186&amp;'Service PJ'!$A186&amp;"*",'EPA_US9RT techs'!$A$2:$I$1722,9,FALSE),"")</f>
        <v>30</v>
      </c>
      <c r="DO188" s="2">
        <f>IFERROR(VLOOKUP($CS$1&amp;'Service PJ'!$D186&amp;'Service PJ'!$B186&amp;'Service PJ'!$A186&amp;"*",'EPA_US9RT techs'!$A$2:$I$1722,9,FALSE),"")</f>
        <v>30</v>
      </c>
      <c r="DP188" s="2">
        <f>IFERROR(VLOOKUP($CS$1&amp;'Service PJ'!$D186&amp;'Service PJ'!$B186&amp;'Service PJ'!$A186&amp;"*",'EPA_US9RT techs'!$A$2:$I$1722,9,FALSE),"")</f>
        <v>30</v>
      </c>
      <c r="DQ188" s="2">
        <f>IFERROR(VLOOKUP($CS$1&amp;'Service PJ'!$D186&amp;'Service PJ'!$B186&amp;'Service PJ'!$A186&amp;"*",'EPA_US9RT techs'!$A$2:$I$1722,9,FALSE),"")</f>
        <v>30</v>
      </c>
      <c r="DR188" s="2">
        <f>IFERROR(VLOOKUP($CS$1&amp;'Service PJ'!$D186&amp;'Service PJ'!$B186&amp;'Service PJ'!$A186&amp;"*",'EPA_US9RT techs'!$A$2:$I$1722,9,FALSE),"")</f>
        <v>30</v>
      </c>
      <c r="DS188" s="2">
        <f>IFERROR(VLOOKUP($CS$1&amp;'Service PJ'!$D186&amp;'Service PJ'!$B186&amp;'Service PJ'!$A186&amp;"*",'EPA_US9RT techs'!$A$2:$I$1722,9,FALSE),"")</f>
        <v>30</v>
      </c>
      <c r="DT188" s="2">
        <f>IFERROR(VLOOKUP($CS$1&amp;'Service PJ'!$D186&amp;'Service PJ'!$B186&amp;'Service PJ'!$A186&amp;"*",'EPA_US9RT techs'!$A$2:$I$1722,9,FALSE),"")</f>
        <v>30</v>
      </c>
      <c r="DU188" s="2">
        <f>IFERROR(VLOOKUP($CS$1&amp;'Service PJ'!$D186&amp;'Service PJ'!$B186&amp;'Service PJ'!$A186&amp;"*",'EPA_US9RT techs'!$A$2:$I$1722,9,FALSE),"")</f>
        <v>30</v>
      </c>
      <c r="DV188" s="2">
        <f>IFERROR(VLOOKUP($CS$1&amp;'Service PJ'!$D186&amp;'Service PJ'!$B186&amp;'Service PJ'!$A186&amp;"*",'EPA_US9RT techs'!$A$2:$I$1722,9,FALSE),"")</f>
        <v>30</v>
      </c>
      <c r="DW188" s="2">
        <f>IFERROR(VLOOKUP($CS$1&amp;'Service PJ'!$D186&amp;'Service PJ'!$B186&amp;'Service PJ'!$A186&amp;"*",'EPA_US9RT techs'!$A$2:$I$1722,9,FALSE),"")</f>
        <v>30</v>
      </c>
    </row>
    <row r="189" spans="1:127" x14ac:dyDescent="0.45">
      <c r="A189" t="str">
        <f>IF(SUM(B189:R189)=0,"\I:",'Service PJ'!$D187&amp;"_"&amp;'Service PJ'!$E187&amp;"_"&amp;'Service PJ'!$C187)</f>
        <v>INM_PRH_OVC</v>
      </c>
      <c r="B189" s="14">
        <f>IFERROR(VLOOKUP($A$1&amp;'Service PJ'!$D187&amp;'Service PJ'!$B187&amp;'Service PJ'!$A187&amp;"*",'EPA_US9RT techs'!$A$2:$I$1722,9,FALSE),"")</f>
        <v>45.841269825399998</v>
      </c>
      <c r="C189" s="14">
        <f>IFERROR(VLOOKUP($A$1&amp;'Service PJ'!$D187&amp;'Service PJ'!$B187&amp;'Service PJ'!$A187&amp;"*",'EPA_US9RT techs'!$A$2:$I$1722,9,FALSE),"")</f>
        <v>45.841269825399998</v>
      </c>
      <c r="D189" s="14">
        <f>IFERROR(VLOOKUP($A$1&amp;'Service PJ'!$D187&amp;'Service PJ'!$B187&amp;'Service PJ'!$A187&amp;"*",'EPA_US9RT techs'!$A$2:$I$1722,9,FALSE),"")</f>
        <v>45.841269825399998</v>
      </c>
      <c r="E189" s="14">
        <f>IFERROR(VLOOKUP($A$1&amp;'Service PJ'!$D187&amp;'Service PJ'!$B187&amp;'Service PJ'!$A187&amp;"*",'EPA_US9RT techs'!$A$2:$I$1722,9,FALSE),"")</f>
        <v>45.841269825399998</v>
      </c>
      <c r="F189" s="14">
        <f>IFERROR(VLOOKUP($A$1&amp;'Service PJ'!$D187&amp;'Service PJ'!$B187&amp;'Service PJ'!$A187&amp;"*",'EPA_US9RT techs'!$A$2:$I$1722,9,FALSE),"")</f>
        <v>45.841269825399998</v>
      </c>
      <c r="G189" s="14">
        <f>IFERROR(VLOOKUP($A$1&amp;'Service PJ'!$D187&amp;'Service PJ'!$B187&amp;'Service PJ'!$A187&amp;"*",'EPA_US9RT techs'!$A$2:$I$1722,9,FALSE),"")</f>
        <v>45.841269825399998</v>
      </c>
      <c r="H189" s="14">
        <f>IFERROR(VLOOKUP($A$1&amp;'Service PJ'!$D187&amp;'Service PJ'!$B187&amp;'Service PJ'!$A187&amp;"*",'EPA_US9RT techs'!$A$2:$I$1722,9,FALSE),"")</f>
        <v>45.841269825399998</v>
      </c>
      <c r="I189" s="14">
        <f>IFERROR(VLOOKUP($A$1&amp;'Service PJ'!$D187&amp;'Service PJ'!$B187&amp;'Service PJ'!$A187&amp;"*",'EPA_US9RT techs'!$A$2:$I$1722,9,FALSE),"")</f>
        <v>45.841269825399998</v>
      </c>
      <c r="J189" s="14">
        <f>IFERROR(VLOOKUP($A$1&amp;'Service PJ'!$D187&amp;'Service PJ'!$B187&amp;'Service PJ'!$A187&amp;"*",'EPA_US9RT techs'!$A$2:$I$1722,9,FALSE),"")</f>
        <v>45.841269825399998</v>
      </c>
      <c r="K189" s="14">
        <f>IFERROR(VLOOKUP($A$1&amp;'Service PJ'!$D187&amp;'Service PJ'!$B187&amp;'Service PJ'!$A187&amp;"*",'EPA_US9RT techs'!$A$2:$I$1722,9,FALSE),"")</f>
        <v>45.841269825399998</v>
      </c>
      <c r="L189" s="14">
        <f>IFERROR(VLOOKUP($A$1&amp;'Service PJ'!$D187&amp;'Service PJ'!$B187&amp;'Service PJ'!$A187&amp;"*",'EPA_US9RT techs'!$A$2:$I$1722,9,FALSE),"")</f>
        <v>45.841269825399998</v>
      </c>
      <c r="M189" s="14">
        <f>IFERROR(VLOOKUP($A$1&amp;'Service PJ'!$D187&amp;'Service PJ'!$B187&amp;'Service PJ'!$A187&amp;"*",'EPA_US9RT techs'!$A$2:$I$1722,9,FALSE),"")</f>
        <v>45.841269825399998</v>
      </c>
      <c r="N189" s="14">
        <f>IFERROR(VLOOKUP($A$1&amp;'Service PJ'!$D187&amp;'Service PJ'!$B187&amp;'Service PJ'!$A187&amp;"*",'EPA_US9RT techs'!$A$2:$I$1722,9,FALSE),"")</f>
        <v>45.841269825399998</v>
      </c>
      <c r="O189" s="14">
        <f>IFERROR(VLOOKUP($A$1&amp;'Service PJ'!$D187&amp;'Service PJ'!$B187&amp;'Service PJ'!$A187&amp;"*",'EPA_US9RT techs'!$A$2:$I$1722,9,FALSE),"")</f>
        <v>45.841269825399998</v>
      </c>
      <c r="P189" s="14">
        <f>IFERROR(VLOOKUP($A$1&amp;'Service PJ'!$D187&amp;'Service PJ'!$B187&amp;'Service PJ'!$A187&amp;"*",'EPA_US9RT techs'!$A$2:$I$1722,9,FALSE),"")</f>
        <v>45.841269825399998</v>
      </c>
      <c r="Q189" s="14">
        <f>IFERROR(VLOOKUP($A$1&amp;'Service PJ'!$D187&amp;'Service PJ'!$B187&amp;'Service PJ'!$A187&amp;"*",'EPA_US9RT techs'!$A$2:$I$1722,9,FALSE),"")</f>
        <v>45.841269825399998</v>
      </c>
      <c r="R189" s="14">
        <f>IFERROR(VLOOKUP($A$1&amp;'Service PJ'!$D187&amp;'Service PJ'!$B187&amp;'Service PJ'!$A187&amp;"*",'EPA_US9RT techs'!$A$2:$I$1722,9,FALSE),"")</f>
        <v>45.841269825399998</v>
      </c>
      <c r="S189" s="14">
        <f>IFERROR(VLOOKUP($A$1&amp;'Service PJ'!$D187&amp;'Service PJ'!$B187&amp;'Service PJ'!$A187&amp;"*",'EPA_US9RT techs'!$A$2:$I$1722,9,FALSE),"")</f>
        <v>45.841269825399998</v>
      </c>
      <c r="T189" s="14">
        <f>IFERROR(VLOOKUP($A$1&amp;'Service PJ'!$D187&amp;'Service PJ'!$B187&amp;'Service PJ'!$A187&amp;"*",'EPA_US9RT techs'!$A$2:$I$1722,9,FALSE),"")</f>
        <v>45.841269825399998</v>
      </c>
      <c r="U189" s="14">
        <f>IFERROR(VLOOKUP($A$1&amp;'Service PJ'!$D187&amp;'Service PJ'!$B187&amp;'Service PJ'!$A187&amp;"*",'EPA_US9RT techs'!$A$2:$I$1722,9,FALSE),"")</f>
        <v>45.841269825399998</v>
      </c>
      <c r="V189" s="14">
        <f>IFERROR(VLOOKUP($A$1&amp;'Service PJ'!$D187&amp;'Service PJ'!$B187&amp;'Service PJ'!$A187&amp;"*",'EPA_US9RT techs'!$A$2:$I$1722,9,FALSE),"")</f>
        <v>45.841269825399998</v>
      </c>
      <c r="W189" s="14">
        <f>IFERROR(VLOOKUP($A$1&amp;'Service PJ'!$D187&amp;'Service PJ'!$B187&amp;'Service PJ'!$A187&amp;"*",'EPA_US9RT techs'!$A$2:$I$1722,9,FALSE),"")</f>
        <v>45.841269825399998</v>
      </c>
      <c r="X189" s="14">
        <f>IFERROR(VLOOKUP($A$1&amp;'Service PJ'!$D187&amp;'Service PJ'!$B187&amp;'Service PJ'!$A187&amp;"*",'EPA_US9RT techs'!$A$2:$I$1722,9,FALSE),"")</f>
        <v>45.841269825399998</v>
      </c>
      <c r="Y189" s="14">
        <f>IFERROR(VLOOKUP($A$1&amp;'Service PJ'!$D187&amp;'Service PJ'!$B187&amp;'Service PJ'!$A187&amp;"*",'EPA_US9RT techs'!$A$2:$I$1722,9,FALSE),"")</f>
        <v>45.841269825399998</v>
      </c>
      <c r="Z189" s="14">
        <f>IFERROR(VLOOKUP($A$1&amp;'Service PJ'!$D187&amp;'Service PJ'!$B187&amp;'Service PJ'!$A187&amp;"*",'EPA_US9RT techs'!$A$2:$I$1722,9,FALSE),"")</f>
        <v>45.841269825399998</v>
      </c>
      <c r="AA189" s="14">
        <f>IFERROR(VLOOKUP($A$1&amp;'Service PJ'!$D187&amp;'Service PJ'!$B187&amp;'Service PJ'!$A187&amp;"*",'EPA_US9RT techs'!$A$2:$I$1722,9,FALSE),"")</f>
        <v>45.841269825399998</v>
      </c>
      <c r="AB189" s="14">
        <f>IFERROR(VLOOKUP($A$1&amp;'Service PJ'!$D187&amp;'Service PJ'!$B187&amp;'Service PJ'!$A187&amp;"*",'EPA_US9RT techs'!$A$2:$I$1722,9,FALSE),"")</f>
        <v>45.841269825399998</v>
      </c>
      <c r="AC189" s="14">
        <f>IFERROR(VLOOKUP($A$1&amp;'Service PJ'!$D187&amp;'Service PJ'!$B187&amp;'Service PJ'!$A187&amp;"*",'EPA_US9RT techs'!$A$2:$I$1722,9,FALSE),"")</f>
        <v>45.841269825399998</v>
      </c>
      <c r="AD189" s="14">
        <f>IFERROR(VLOOKUP($A$1&amp;'Service PJ'!$D187&amp;'Service PJ'!$B187&amp;'Service PJ'!$A187&amp;"*",'EPA_US9RT techs'!$A$2:$I$1722,9,FALSE),"")</f>
        <v>45.841269825399998</v>
      </c>
      <c r="AE189" s="14">
        <f>IFERROR(VLOOKUP($A$1&amp;'Service PJ'!$D187&amp;'Service PJ'!$B187&amp;'Service PJ'!$A187&amp;"*",'EPA_US9RT techs'!$A$2:$I$1722,9,FALSE),"")</f>
        <v>45.841269825399998</v>
      </c>
      <c r="AG189" t="str">
        <f>IF(SUM(AH189:AX189)=0,"\I:",'Service PJ'!$D187&amp;"_"&amp;'Service PJ'!$E187&amp;"_"&amp;'Service PJ'!$C187)</f>
        <v>INM_PRH_OVC</v>
      </c>
      <c r="AH189" s="14">
        <f>IFERROR(VLOOKUP($AG$1&amp;'Service PJ'!$D187&amp;'Service PJ'!$B187&amp;'Service PJ'!$A187&amp;"*",'EPA_US9RT techs'!$A$2:$I$1722,9,FALSE),"")</f>
        <v>4.1257142842999999</v>
      </c>
      <c r="AI189" s="14">
        <f>IFERROR(VLOOKUP($AG$1&amp;'Service PJ'!$D187&amp;'Service PJ'!$B187&amp;'Service PJ'!$A187&amp;"*",'EPA_US9RT techs'!$A$2:$I$1722,9,FALSE),"")</f>
        <v>4.1257142842999999</v>
      </c>
      <c r="AJ189" s="14">
        <f>IFERROR(VLOOKUP($AG$1&amp;'Service PJ'!$D187&amp;'Service PJ'!$B187&amp;'Service PJ'!$A187&amp;"*",'EPA_US9RT techs'!$A$2:$I$1722,9,FALSE),"")</f>
        <v>4.1257142842999999</v>
      </c>
      <c r="AK189" s="14">
        <f>IFERROR(VLOOKUP($AG$1&amp;'Service PJ'!$D187&amp;'Service PJ'!$B187&amp;'Service PJ'!$A187&amp;"*",'EPA_US9RT techs'!$A$2:$I$1722,9,FALSE),"")</f>
        <v>4.1257142842999999</v>
      </c>
      <c r="AL189" s="14">
        <f>IFERROR(VLOOKUP($AG$1&amp;'Service PJ'!$D187&amp;'Service PJ'!$B187&amp;'Service PJ'!$A187&amp;"*",'EPA_US9RT techs'!$A$2:$I$1722,9,FALSE),"")</f>
        <v>4.1257142842999999</v>
      </c>
      <c r="AM189" s="14">
        <f>IFERROR(VLOOKUP($AG$1&amp;'Service PJ'!$D187&amp;'Service PJ'!$B187&amp;'Service PJ'!$A187&amp;"*",'EPA_US9RT techs'!$A$2:$I$1722,9,FALSE),"")</f>
        <v>4.1257142842999999</v>
      </c>
      <c r="AN189" s="14">
        <f>IFERROR(VLOOKUP($AG$1&amp;'Service PJ'!$D187&amp;'Service PJ'!$B187&amp;'Service PJ'!$A187&amp;"*",'EPA_US9RT techs'!$A$2:$I$1722,9,FALSE),"")</f>
        <v>4.1257142842999999</v>
      </c>
      <c r="AO189" s="14">
        <f>IFERROR(VLOOKUP($AG$1&amp;'Service PJ'!$D187&amp;'Service PJ'!$B187&amp;'Service PJ'!$A187&amp;"*",'EPA_US9RT techs'!$A$2:$I$1722,9,FALSE),"")</f>
        <v>4.1257142842999999</v>
      </c>
      <c r="AP189" s="14">
        <f>IFERROR(VLOOKUP($AG$1&amp;'Service PJ'!$D187&amp;'Service PJ'!$B187&amp;'Service PJ'!$A187&amp;"*",'EPA_US9RT techs'!$A$2:$I$1722,9,FALSE),"")</f>
        <v>4.1257142842999999</v>
      </c>
      <c r="AQ189" s="14">
        <f>IFERROR(VLOOKUP($AG$1&amp;'Service PJ'!$D187&amp;'Service PJ'!$B187&amp;'Service PJ'!$A187&amp;"*",'EPA_US9RT techs'!$A$2:$I$1722,9,FALSE),"")</f>
        <v>4.1257142842999999</v>
      </c>
      <c r="AR189" s="14">
        <f>IFERROR(VLOOKUP($AG$1&amp;'Service PJ'!$D187&amp;'Service PJ'!$B187&amp;'Service PJ'!$A187&amp;"*",'EPA_US9RT techs'!$A$2:$I$1722,9,FALSE),"")</f>
        <v>4.1257142842999999</v>
      </c>
      <c r="AS189" s="14">
        <f>IFERROR(VLOOKUP($AG$1&amp;'Service PJ'!$D187&amp;'Service PJ'!$B187&amp;'Service PJ'!$A187&amp;"*",'EPA_US9RT techs'!$A$2:$I$1722,9,FALSE),"")</f>
        <v>4.1257142842999999</v>
      </c>
      <c r="AT189" s="14">
        <f>IFERROR(VLOOKUP($AG$1&amp;'Service PJ'!$D187&amp;'Service PJ'!$B187&amp;'Service PJ'!$A187&amp;"*",'EPA_US9RT techs'!$A$2:$I$1722,9,FALSE),"")</f>
        <v>4.1257142842999999</v>
      </c>
      <c r="AU189" s="14">
        <f>IFERROR(VLOOKUP($AG$1&amp;'Service PJ'!$D187&amp;'Service PJ'!$B187&amp;'Service PJ'!$A187&amp;"*",'EPA_US9RT techs'!$A$2:$I$1722,9,FALSE),"")</f>
        <v>4.1257142842999999</v>
      </c>
      <c r="AV189" s="14">
        <f>IFERROR(VLOOKUP($AG$1&amp;'Service PJ'!$D187&amp;'Service PJ'!$B187&amp;'Service PJ'!$A187&amp;"*",'EPA_US9RT techs'!$A$2:$I$1722,9,FALSE),"")</f>
        <v>4.1257142842999999</v>
      </c>
      <c r="AW189" s="14">
        <f>IFERROR(VLOOKUP($AG$1&amp;'Service PJ'!$D187&amp;'Service PJ'!$B187&amp;'Service PJ'!$A187&amp;"*",'EPA_US9RT techs'!$A$2:$I$1722,9,FALSE),"")</f>
        <v>4.1257142842999999</v>
      </c>
      <c r="AX189" s="14">
        <f>IFERROR(VLOOKUP($AG$1&amp;'Service PJ'!$D187&amp;'Service PJ'!$B187&amp;'Service PJ'!$A187&amp;"*",'EPA_US9RT techs'!$A$2:$I$1722,9,FALSE),"")</f>
        <v>4.1257142842999999</v>
      </c>
      <c r="AY189" s="14">
        <f>IFERROR(VLOOKUP($AG$1&amp;'Service PJ'!$D187&amp;'Service PJ'!$B187&amp;'Service PJ'!$A187&amp;"*",'EPA_US9RT techs'!$A$2:$I$1722,9,FALSE),"")</f>
        <v>4.1257142842999999</v>
      </c>
      <c r="AZ189" s="14">
        <f>IFERROR(VLOOKUP($AG$1&amp;'Service PJ'!$D187&amp;'Service PJ'!$B187&amp;'Service PJ'!$A187&amp;"*",'EPA_US9RT techs'!$A$2:$I$1722,9,FALSE),"")</f>
        <v>4.1257142842999999</v>
      </c>
      <c r="BA189" s="14">
        <f>IFERROR(VLOOKUP($AG$1&amp;'Service PJ'!$D187&amp;'Service PJ'!$B187&amp;'Service PJ'!$A187&amp;"*",'EPA_US9RT techs'!$A$2:$I$1722,9,FALSE),"")</f>
        <v>4.1257142842999999</v>
      </c>
      <c r="BB189" s="14">
        <f>IFERROR(VLOOKUP($AG$1&amp;'Service PJ'!$D187&amp;'Service PJ'!$B187&amp;'Service PJ'!$A187&amp;"*",'EPA_US9RT techs'!$A$2:$I$1722,9,FALSE),"")</f>
        <v>4.1257142842999999</v>
      </c>
      <c r="BC189" s="14">
        <f>IFERROR(VLOOKUP($AG$1&amp;'Service PJ'!$D187&amp;'Service PJ'!$B187&amp;'Service PJ'!$A187&amp;"*",'EPA_US9RT techs'!$A$2:$I$1722,9,FALSE),"")</f>
        <v>4.1257142842999999</v>
      </c>
      <c r="BD189" s="14">
        <f>IFERROR(VLOOKUP($AG$1&amp;'Service PJ'!$D187&amp;'Service PJ'!$B187&amp;'Service PJ'!$A187&amp;"*",'EPA_US9RT techs'!$A$2:$I$1722,9,FALSE),"")</f>
        <v>4.1257142842999999</v>
      </c>
      <c r="BE189" s="14">
        <f>IFERROR(VLOOKUP($AG$1&amp;'Service PJ'!$D187&amp;'Service PJ'!$B187&amp;'Service PJ'!$A187&amp;"*",'EPA_US9RT techs'!$A$2:$I$1722,9,FALSE),"")</f>
        <v>4.1257142842999999</v>
      </c>
      <c r="BF189" s="14">
        <f>IFERROR(VLOOKUP($AG$1&amp;'Service PJ'!$D187&amp;'Service PJ'!$B187&amp;'Service PJ'!$A187&amp;"*",'EPA_US9RT techs'!$A$2:$I$1722,9,FALSE),"")</f>
        <v>4.1257142842999999</v>
      </c>
      <c r="BG189" s="14">
        <f>IFERROR(VLOOKUP($AG$1&amp;'Service PJ'!$D187&amp;'Service PJ'!$B187&amp;'Service PJ'!$A187&amp;"*",'EPA_US9RT techs'!$A$2:$I$1722,9,FALSE),"")</f>
        <v>4.1257142842999999</v>
      </c>
      <c r="BH189" s="14">
        <f>IFERROR(VLOOKUP($AG$1&amp;'Service PJ'!$D187&amp;'Service PJ'!$B187&amp;'Service PJ'!$A187&amp;"*",'EPA_US9RT techs'!$A$2:$I$1722,9,FALSE),"")</f>
        <v>4.1257142842999999</v>
      </c>
      <c r="BI189" s="14">
        <f>IFERROR(VLOOKUP($AG$1&amp;'Service PJ'!$D187&amp;'Service PJ'!$B187&amp;'Service PJ'!$A187&amp;"*",'EPA_US9RT techs'!$A$2:$I$1722,9,FALSE),"")</f>
        <v>4.1257142842999999</v>
      </c>
      <c r="BJ189" s="14">
        <f>IFERROR(VLOOKUP($AG$1&amp;'Service PJ'!$D187&amp;'Service PJ'!$B187&amp;'Service PJ'!$A187&amp;"*",'EPA_US9RT techs'!$A$2:$I$1722,9,FALSE),"")</f>
        <v>4.1257142842999999</v>
      </c>
      <c r="BK189" s="14">
        <f>IFERROR(VLOOKUP($AG$1&amp;'Service PJ'!$D187&amp;'Service PJ'!$B187&amp;'Service PJ'!$A187&amp;"*",'EPA_US9RT techs'!$A$2:$I$1722,9,FALSE),"")</f>
        <v>4.1257142842999999</v>
      </c>
      <c r="BM189" t="str">
        <f>IF(SUM(BN189:CD189)=0,"\I:",'Service PJ'!$D187&amp;"_"&amp;'Service PJ'!$E187&amp;"_"&amp;'Service PJ'!$C187)</f>
        <v>\I:</v>
      </c>
      <c r="BN189" s="14" t="str">
        <f>IFERROR(VLOOKUP($BM$1&amp;'Service PJ'!$D187&amp;'Service PJ'!$B187&amp;'Service PJ'!$A187&amp;"*",'EPA_US9RT techs'!$A$2:$I$1722,9,FALSE),"")</f>
        <v/>
      </c>
      <c r="BO189" s="14" t="str">
        <f>IFERROR(VLOOKUP($BM$1&amp;'Service PJ'!$D187&amp;'Service PJ'!$B187&amp;'Service PJ'!$A187&amp;"*",'EPA_US9RT techs'!$A$2:$I$1722,9,FALSE),"")</f>
        <v/>
      </c>
      <c r="BP189" s="14" t="str">
        <f>IFERROR(VLOOKUP($BM$1&amp;'Service PJ'!$D187&amp;'Service PJ'!$B187&amp;'Service PJ'!$A187&amp;"*",'EPA_US9RT techs'!$A$2:$I$1722,9,FALSE),"")</f>
        <v/>
      </c>
      <c r="BQ189" s="14" t="str">
        <f>IFERROR(VLOOKUP($BM$1&amp;'Service PJ'!$D187&amp;'Service PJ'!$B187&amp;'Service PJ'!$A187&amp;"*",'EPA_US9RT techs'!$A$2:$I$1722,9,FALSE),"")</f>
        <v/>
      </c>
      <c r="BR189" s="14" t="str">
        <f>IFERROR(VLOOKUP($BM$1&amp;'Service PJ'!$D187&amp;'Service PJ'!$B187&amp;'Service PJ'!$A187&amp;"*",'EPA_US9RT techs'!$A$2:$I$1722,9,FALSE),"")</f>
        <v/>
      </c>
      <c r="BS189" s="14" t="str">
        <f>IFERROR(VLOOKUP($BM$1&amp;'Service PJ'!$D187&amp;'Service PJ'!$B187&amp;'Service PJ'!$A187&amp;"*",'EPA_US9RT techs'!$A$2:$I$1722,9,FALSE),"")</f>
        <v/>
      </c>
      <c r="BT189" s="14" t="str">
        <f>IFERROR(VLOOKUP($BM$1&amp;'Service PJ'!$D187&amp;'Service PJ'!$B187&amp;'Service PJ'!$A187&amp;"*",'EPA_US9RT techs'!$A$2:$I$1722,9,FALSE),"")</f>
        <v/>
      </c>
      <c r="BU189" s="14" t="str">
        <f>IFERROR(VLOOKUP($BM$1&amp;'Service PJ'!$D187&amp;'Service PJ'!$B187&amp;'Service PJ'!$A187&amp;"*",'EPA_US9RT techs'!$A$2:$I$1722,9,FALSE),"")</f>
        <v/>
      </c>
      <c r="BV189" s="14" t="str">
        <f>IFERROR(VLOOKUP($BM$1&amp;'Service PJ'!$D187&amp;'Service PJ'!$B187&amp;'Service PJ'!$A187&amp;"*",'EPA_US9RT techs'!$A$2:$I$1722,9,FALSE),"")</f>
        <v/>
      </c>
      <c r="BW189" s="14" t="str">
        <f>IFERROR(VLOOKUP($BM$1&amp;'Service PJ'!$D187&amp;'Service PJ'!$B187&amp;'Service PJ'!$A187&amp;"*",'EPA_US9RT techs'!$A$2:$I$1722,9,FALSE),"")</f>
        <v/>
      </c>
      <c r="BX189" s="14" t="str">
        <f>IFERROR(VLOOKUP($BM$1&amp;'Service PJ'!$D187&amp;'Service PJ'!$B187&amp;'Service PJ'!$A187&amp;"*",'EPA_US9RT techs'!$A$2:$I$1722,9,FALSE),"")</f>
        <v/>
      </c>
      <c r="BY189" s="14" t="str">
        <f>IFERROR(VLOOKUP($BM$1&amp;'Service PJ'!$D187&amp;'Service PJ'!$B187&amp;'Service PJ'!$A187&amp;"*",'EPA_US9RT techs'!$A$2:$I$1722,9,FALSE),"")</f>
        <v/>
      </c>
      <c r="BZ189" s="14" t="str">
        <f>IFERROR(VLOOKUP($BM$1&amp;'Service PJ'!$D187&amp;'Service PJ'!$B187&amp;'Service PJ'!$A187&amp;"*",'EPA_US9RT techs'!$A$2:$I$1722,9,FALSE),"")</f>
        <v/>
      </c>
      <c r="CA189" s="14" t="str">
        <f>IFERROR(VLOOKUP($BM$1&amp;'Service PJ'!$D187&amp;'Service PJ'!$B187&amp;'Service PJ'!$A187&amp;"*",'EPA_US9RT techs'!$A$2:$I$1722,9,FALSE),"")</f>
        <v/>
      </c>
      <c r="CB189" s="14" t="str">
        <f>IFERROR(VLOOKUP($BM$1&amp;'Service PJ'!$D187&amp;'Service PJ'!$B187&amp;'Service PJ'!$A187&amp;"*",'EPA_US9RT techs'!$A$2:$I$1722,9,FALSE),"")</f>
        <v/>
      </c>
      <c r="CC189" s="14" t="str">
        <f>IFERROR(VLOOKUP($BM$1&amp;'Service PJ'!$D187&amp;'Service PJ'!$B187&amp;'Service PJ'!$A187&amp;"*",'EPA_US9RT techs'!$A$2:$I$1722,9,FALSE),"")</f>
        <v/>
      </c>
      <c r="CD189" s="14" t="str">
        <f>IFERROR(VLOOKUP($BM$1&amp;'Service PJ'!$D187&amp;'Service PJ'!$B187&amp;'Service PJ'!$A187&amp;"*",'EPA_US9RT techs'!$A$2:$I$1722,9,FALSE),"")</f>
        <v/>
      </c>
      <c r="CE189" s="14" t="str">
        <f>IFERROR(VLOOKUP($BM$1&amp;'Service PJ'!$D187&amp;'Service PJ'!$B187&amp;'Service PJ'!$A187&amp;"*",'EPA_US9RT techs'!$A$2:$I$1722,9,FALSE),"")</f>
        <v/>
      </c>
      <c r="CF189" s="14" t="str">
        <f>IFERROR(VLOOKUP($BM$1&amp;'Service PJ'!$D187&amp;'Service PJ'!$B187&amp;'Service PJ'!$A187&amp;"*",'EPA_US9RT techs'!$A$2:$I$1722,9,FALSE),"")</f>
        <v/>
      </c>
      <c r="CG189" s="14" t="str">
        <f>IFERROR(VLOOKUP($BM$1&amp;'Service PJ'!$D187&amp;'Service PJ'!$B187&amp;'Service PJ'!$A187&amp;"*",'EPA_US9RT techs'!$A$2:$I$1722,9,FALSE),"")</f>
        <v/>
      </c>
      <c r="CH189" s="14" t="str">
        <f>IFERROR(VLOOKUP($BM$1&amp;'Service PJ'!$D187&amp;'Service PJ'!$B187&amp;'Service PJ'!$A187&amp;"*",'EPA_US9RT techs'!$A$2:$I$1722,9,FALSE),"")</f>
        <v/>
      </c>
      <c r="CI189" s="14" t="str">
        <f>IFERROR(VLOOKUP($BM$1&amp;'Service PJ'!$D187&amp;'Service PJ'!$B187&amp;'Service PJ'!$A187&amp;"*",'EPA_US9RT techs'!$A$2:$I$1722,9,FALSE),"")</f>
        <v/>
      </c>
      <c r="CJ189" s="14" t="str">
        <f>IFERROR(VLOOKUP($BM$1&amp;'Service PJ'!$D187&amp;'Service PJ'!$B187&amp;'Service PJ'!$A187&amp;"*",'EPA_US9RT techs'!$A$2:$I$1722,9,FALSE),"")</f>
        <v/>
      </c>
      <c r="CK189" s="14" t="str">
        <f>IFERROR(VLOOKUP($BM$1&amp;'Service PJ'!$D187&amp;'Service PJ'!$B187&amp;'Service PJ'!$A187&amp;"*",'EPA_US9RT techs'!$A$2:$I$1722,9,FALSE),"")</f>
        <v/>
      </c>
      <c r="CL189" s="14" t="str">
        <f>IFERROR(VLOOKUP($BM$1&amp;'Service PJ'!$D187&amp;'Service PJ'!$B187&amp;'Service PJ'!$A187&amp;"*",'EPA_US9RT techs'!$A$2:$I$1722,9,FALSE),"")</f>
        <v/>
      </c>
      <c r="CM189" s="14" t="str">
        <f>IFERROR(VLOOKUP($BM$1&amp;'Service PJ'!$D187&amp;'Service PJ'!$B187&amp;'Service PJ'!$A187&amp;"*",'EPA_US9RT techs'!$A$2:$I$1722,9,FALSE),"")</f>
        <v/>
      </c>
      <c r="CN189" s="14" t="str">
        <f>IFERROR(VLOOKUP($BM$1&amp;'Service PJ'!$D187&amp;'Service PJ'!$B187&amp;'Service PJ'!$A187&amp;"*",'EPA_US9RT techs'!$A$2:$I$1722,9,FALSE),"")</f>
        <v/>
      </c>
      <c r="CO189" s="14" t="str">
        <f>IFERROR(VLOOKUP($BM$1&amp;'Service PJ'!$D187&amp;'Service PJ'!$B187&amp;'Service PJ'!$A187&amp;"*",'EPA_US9RT techs'!$A$2:$I$1722,9,FALSE),"")</f>
        <v/>
      </c>
      <c r="CP189" s="14" t="str">
        <f>IFERROR(VLOOKUP($BM$1&amp;'Service PJ'!$D187&amp;'Service PJ'!$B187&amp;'Service PJ'!$A187&amp;"*",'EPA_US9RT techs'!$A$2:$I$1722,9,FALSE),"")</f>
        <v/>
      </c>
      <c r="CQ189" s="14" t="str">
        <f>IFERROR(VLOOKUP($BM$1&amp;'Service PJ'!$D187&amp;'Service PJ'!$B187&amp;'Service PJ'!$A187&amp;"*",'EPA_US9RT techs'!$A$2:$I$1722,9,FALSE),"")</f>
        <v/>
      </c>
      <c r="CS189" t="str">
        <f>IF(SUM(CT189:DJ189)=0,"\I:",'Service PJ'!$D187&amp;"_"&amp;'Service PJ'!$E187&amp;"_"&amp;'Service PJ'!$C187)</f>
        <v>INM_PRH_OVC</v>
      </c>
      <c r="CT189" s="2">
        <f>IFERROR(VLOOKUP($CS$1&amp;'Service PJ'!$D187&amp;'Service PJ'!$B187&amp;'Service PJ'!$A187&amp;"*",'EPA_US9RT techs'!$A$2:$I$1722,9,FALSE),"")</f>
        <v>30</v>
      </c>
      <c r="CU189" s="2">
        <f>IFERROR(VLOOKUP($CS$1&amp;'Service PJ'!$D187&amp;'Service PJ'!$B187&amp;'Service PJ'!$A187&amp;"*",'EPA_US9RT techs'!$A$2:$I$1722,9,FALSE),"")</f>
        <v>30</v>
      </c>
      <c r="CV189" s="2">
        <f>IFERROR(VLOOKUP($CS$1&amp;'Service PJ'!$D187&amp;'Service PJ'!$B187&amp;'Service PJ'!$A187&amp;"*",'EPA_US9RT techs'!$A$2:$I$1722,9,FALSE),"")</f>
        <v>30</v>
      </c>
      <c r="CW189" s="2">
        <f>IFERROR(VLOOKUP($CS$1&amp;'Service PJ'!$D187&amp;'Service PJ'!$B187&amp;'Service PJ'!$A187&amp;"*",'EPA_US9RT techs'!$A$2:$I$1722,9,FALSE),"")</f>
        <v>30</v>
      </c>
      <c r="CX189" s="2">
        <f>IFERROR(VLOOKUP($CS$1&amp;'Service PJ'!$D187&amp;'Service PJ'!$B187&amp;'Service PJ'!$A187&amp;"*",'EPA_US9RT techs'!$A$2:$I$1722,9,FALSE),"")</f>
        <v>30</v>
      </c>
      <c r="CY189" s="2">
        <f>IFERROR(VLOOKUP($CS$1&amp;'Service PJ'!$D187&amp;'Service PJ'!$B187&amp;'Service PJ'!$A187&amp;"*",'EPA_US9RT techs'!$A$2:$I$1722,9,FALSE),"")</f>
        <v>30</v>
      </c>
      <c r="CZ189" s="2">
        <f>IFERROR(VLOOKUP($CS$1&amp;'Service PJ'!$D187&amp;'Service PJ'!$B187&amp;'Service PJ'!$A187&amp;"*",'EPA_US9RT techs'!$A$2:$I$1722,9,FALSE),"")</f>
        <v>30</v>
      </c>
      <c r="DA189" s="2">
        <f>IFERROR(VLOOKUP($CS$1&amp;'Service PJ'!$D187&amp;'Service PJ'!$B187&amp;'Service PJ'!$A187&amp;"*",'EPA_US9RT techs'!$A$2:$I$1722,9,FALSE),"")</f>
        <v>30</v>
      </c>
      <c r="DB189" s="2">
        <f>IFERROR(VLOOKUP($CS$1&amp;'Service PJ'!$D187&amp;'Service PJ'!$B187&amp;'Service PJ'!$A187&amp;"*",'EPA_US9RT techs'!$A$2:$I$1722,9,FALSE),"")</f>
        <v>30</v>
      </c>
      <c r="DC189" s="2">
        <f>IFERROR(VLOOKUP($CS$1&amp;'Service PJ'!$D187&amp;'Service PJ'!$B187&amp;'Service PJ'!$A187&amp;"*",'EPA_US9RT techs'!$A$2:$I$1722,9,FALSE),"")</f>
        <v>30</v>
      </c>
      <c r="DD189" s="2">
        <f>IFERROR(VLOOKUP($CS$1&amp;'Service PJ'!$D187&amp;'Service PJ'!$B187&amp;'Service PJ'!$A187&amp;"*",'EPA_US9RT techs'!$A$2:$I$1722,9,FALSE),"")</f>
        <v>30</v>
      </c>
      <c r="DE189" s="2">
        <f>IFERROR(VLOOKUP($CS$1&amp;'Service PJ'!$D187&amp;'Service PJ'!$B187&amp;'Service PJ'!$A187&amp;"*",'EPA_US9RT techs'!$A$2:$I$1722,9,FALSE),"")</f>
        <v>30</v>
      </c>
      <c r="DF189" s="2">
        <f>IFERROR(VLOOKUP($CS$1&amp;'Service PJ'!$D187&amp;'Service PJ'!$B187&amp;'Service PJ'!$A187&amp;"*",'EPA_US9RT techs'!$A$2:$I$1722,9,FALSE),"")</f>
        <v>30</v>
      </c>
      <c r="DG189" s="2">
        <f>IFERROR(VLOOKUP($CS$1&amp;'Service PJ'!$D187&amp;'Service PJ'!$B187&amp;'Service PJ'!$A187&amp;"*",'EPA_US9RT techs'!$A$2:$I$1722,9,FALSE),"")</f>
        <v>30</v>
      </c>
      <c r="DH189" s="2">
        <f>IFERROR(VLOOKUP($CS$1&amp;'Service PJ'!$D187&amp;'Service PJ'!$B187&amp;'Service PJ'!$A187&amp;"*",'EPA_US9RT techs'!$A$2:$I$1722,9,FALSE),"")</f>
        <v>30</v>
      </c>
      <c r="DI189" s="2">
        <f>IFERROR(VLOOKUP($CS$1&amp;'Service PJ'!$D187&amp;'Service PJ'!$B187&amp;'Service PJ'!$A187&amp;"*",'EPA_US9RT techs'!$A$2:$I$1722,9,FALSE),"")</f>
        <v>30</v>
      </c>
      <c r="DJ189" s="2">
        <f>IFERROR(VLOOKUP($CS$1&amp;'Service PJ'!$D187&amp;'Service PJ'!$B187&amp;'Service PJ'!$A187&amp;"*",'EPA_US9RT techs'!$A$2:$I$1722,9,FALSE),"")</f>
        <v>30</v>
      </c>
      <c r="DK189" s="2">
        <f>IFERROR(VLOOKUP($CS$1&amp;'Service PJ'!$D187&amp;'Service PJ'!$B187&amp;'Service PJ'!$A187&amp;"*",'EPA_US9RT techs'!$A$2:$I$1722,9,FALSE),"")</f>
        <v>30</v>
      </c>
      <c r="DL189" s="2">
        <f>IFERROR(VLOOKUP($CS$1&amp;'Service PJ'!$D187&amp;'Service PJ'!$B187&amp;'Service PJ'!$A187&amp;"*",'EPA_US9RT techs'!$A$2:$I$1722,9,FALSE),"")</f>
        <v>30</v>
      </c>
      <c r="DM189" s="2">
        <f>IFERROR(VLOOKUP($CS$1&amp;'Service PJ'!$D187&amp;'Service PJ'!$B187&amp;'Service PJ'!$A187&amp;"*",'EPA_US9RT techs'!$A$2:$I$1722,9,FALSE),"")</f>
        <v>30</v>
      </c>
      <c r="DN189" s="2">
        <f>IFERROR(VLOOKUP($CS$1&amp;'Service PJ'!$D187&amp;'Service PJ'!$B187&amp;'Service PJ'!$A187&amp;"*",'EPA_US9RT techs'!$A$2:$I$1722,9,FALSE),"")</f>
        <v>30</v>
      </c>
      <c r="DO189" s="2">
        <f>IFERROR(VLOOKUP($CS$1&amp;'Service PJ'!$D187&amp;'Service PJ'!$B187&amp;'Service PJ'!$A187&amp;"*",'EPA_US9RT techs'!$A$2:$I$1722,9,FALSE),"")</f>
        <v>30</v>
      </c>
      <c r="DP189" s="2">
        <f>IFERROR(VLOOKUP($CS$1&amp;'Service PJ'!$D187&amp;'Service PJ'!$B187&amp;'Service PJ'!$A187&amp;"*",'EPA_US9RT techs'!$A$2:$I$1722,9,FALSE),"")</f>
        <v>30</v>
      </c>
      <c r="DQ189" s="2">
        <f>IFERROR(VLOOKUP($CS$1&amp;'Service PJ'!$D187&amp;'Service PJ'!$B187&amp;'Service PJ'!$A187&amp;"*",'EPA_US9RT techs'!$A$2:$I$1722,9,FALSE),"")</f>
        <v>30</v>
      </c>
      <c r="DR189" s="2">
        <f>IFERROR(VLOOKUP($CS$1&amp;'Service PJ'!$D187&amp;'Service PJ'!$B187&amp;'Service PJ'!$A187&amp;"*",'EPA_US9RT techs'!$A$2:$I$1722,9,FALSE),"")</f>
        <v>30</v>
      </c>
      <c r="DS189" s="2">
        <f>IFERROR(VLOOKUP($CS$1&amp;'Service PJ'!$D187&amp;'Service PJ'!$B187&amp;'Service PJ'!$A187&amp;"*",'EPA_US9RT techs'!$A$2:$I$1722,9,FALSE),"")</f>
        <v>30</v>
      </c>
      <c r="DT189" s="2">
        <f>IFERROR(VLOOKUP($CS$1&amp;'Service PJ'!$D187&amp;'Service PJ'!$B187&amp;'Service PJ'!$A187&amp;"*",'EPA_US9RT techs'!$A$2:$I$1722,9,FALSE),"")</f>
        <v>30</v>
      </c>
      <c r="DU189" s="2">
        <f>IFERROR(VLOOKUP($CS$1&amp;'Service PJ'!$D187&amp;'Service PJ'!$B187&amp;'Service PJ'!$A187&amp;"*",'EPA_US9RT techs'!$A$2:$I$1722,9,FALSE),"")</f>
        <v>30</v>
      </c>
      <c r="DV189" s="2">
        <f>IFERROR(VLOOKUP($CS$1&amp;'Service PJ'!$D187&amp;'Service PJ'!$B187&amp;'Service PJ'!$A187&amp;"*",'EPA_US9RT techs'!$A$2:$I$1722,9,FALSE),"")</f>
        <v>30</v>
      </c>
      <c r="DW189" s="2">
        <f>IFERROR(VLOOKUP($CS$1&amp;'Service PJ'!$D187&amp;'Service PJ'!$B187&amp;'Service PJ'!$A187&amp;"*",'EPA_US9RT techs'!$A$2:$I$1722,9,FALSE),"")</f>
        <v>30</v>
      </c>
    </row>
    <row r="190" spans="1:127" x14ac:dyDescent="0.45">
      <c r="A190" t="str">
        <f>IF(SUM(B190:R190)=0,"\I:",'Service PJ'!$D188&amp;"_"&amp;'Service PJ'!$E188&amp;"_"&amp;'Service PJ'!$C188)</f>
        <v>\I:</v>
      </c>
      <c r="B190" s="14" t="str">
        <f>IFERROR(VLOOKUP($A$1&amp;'Service PJ'!$D188&amp;'Service PJ'!$B188&amp;'Service PJ'!$A188&amp;"*",'EPA_US9RT techs'!$A$2:$I$1722,9,FALSE),"")</f>
        <v/>
      </c>
      <c r="C190" s="14" t="str">
        <f>IFERROR(VLOOKUP($A$1&amp;'Service PJ'!$D188&amp;'Service PJ'!$B188&amp;'Service PJ'!$A188&amp;"*",'EPA_US9RT techs'!$A$2:$I$1722,9,FALSE),"")</f>
        <v/>
      </c>
      <c r="D190" s="14" t="str">
        <f>IFERROR(VLOOKUP($A$1&amp;'Service PJ'!$D188&amp;'Service PJ'!$B188&amp;'Service PJ'!$A188&amp;"*",'EPA_US9RT techs'!$A$2:$I$1722,9,FALSE),"")</f>
        <v/>
      </c>
      <c r="E190" s="14" t="str">
        <f>IFERROR(VLOOKUP($A$1&amp;'Service PJ'!$D188&amp;'Service PJ'!$B188&amp;'Service PJ'!$A188&amp;"*",'EPA_US9RT techs'!$A$2:$I$1722,9,FALSE),"")</f>
        <v/>
      </c>
      <c r="F190" s="14" t="str">
        <f>IFERROR(VLOOKUP($A$1&amp;'Service PJ'!$D188&amp;'Service PJ'!$B188&amp;'Service PJ'!$A188&amp;"*",'EPA_US9RT techs'!$A$2:$I$1722,9,FALSE),"")</f>
        <v/>
      </c>
      <c r="G190" s="14" t="str">
        <f>IFERROR(VLOOKUP($A$1&amp;'Service PJ'!$D188&amp;'Service PJ'!$B188&amp;'Service PJ'!$A188&amp;"*",'EPA_US9RT techs'!$A$2:$I$1722,9,FALSE),"")</f>
        <v/>
      </c>
      <c r="H190" s="14" t="str">
        <f>IFERROR(VLOOKUP($A$1&amp;'Service PJ'!$D188&amp;'Service PJ'!$B188&amp;'Service PJ'!$A188&amp;"*",'EPA_US9RT techs'!$A$2:$I$1722,9,FALSE),"")</f>
        <v/>
      </c>
      <c r="I190" s="14" t="str">
        <f>IFERROR(VLOOKUP($A$1&amp;'Service PJ'!$D188&amp;'Service PJ'!$B188&amp;'Service PJ'!$A188&amp;"*",'EPA_US9RT techs'!$A$2:$I$1722,9,FALSE),"")</f>
        <v/>
      </c>
      <c r="J190" s="14" t="str">
        <f>IFERROR(VLOOKUP($A$1&amp;'Service PJ'!$D188&amp;'Service PJ'!$B188&amp;'Service PJ'!$A188&amp;"*",'EPA_US9RT techs'!$A$2:$I$1722,9,FALSE),"")</f>
        <v/>
      </c>
      <c r="K190" s="14" t="str">
        <f>IFERROR(VLOOKUP($A$1&amp;'Service PJ'!$D188&amp;'Service PJ'!$B188&amp;'Service PJ'!$A188&amp;"*",'EPA_US9RT techs'!$A$2:$I$1722,9,FALSE),"")</f>
        <v/>
      </c>
      <c r="L190" s="14" t="str">
        <f>IFERROR(VLOOKUP($A$1&amp;'Service PJ'!$D188&amp;'Service PJ'!$B188&amp;'Service PJ'!$A188&amp;"*",'EPA_US9RT techs'!$A$2:$I$1722,9,FALSE),"")</f>
        <v/>
      </c>
      <c r="M190" s="14" t="str">
        <f>IFERROR(VLOOKUP($A$1&amp;'Service PJ'!$D188&amp;'Service PJ'!$B188&amp;'Service PJ'!$A188&amp;"*",'EPA_US9RT techs'!$A$2:$I$1722,9,FALSE),"")</f>
        <v/>
      </c>
      <c r="N190" s="14" t="str">
        <f>IFERROR(VLOOKUP($A$1&amp;'Service PJ'!$D188&amp;'Service PJ'!$B188&amp;'Service PJ'!$A188&amp;"*",'EPA_US9RT techs'!$A$2:$I$1722,9,FALSE),"")</f>
        <v/>
      </c>
      <c r="O190" s="14" t="str">
        <f>IFERROR(VLOOKUP($A$1&amp;'Service PJ'!$D188&amp;'Service PJ'!$B188&amp;'Service PJ'!$A188&amp;"*",'EPA_US9RT techs'!$A$2:$I$1722,9,FALSE),"")</f>
        <v/>
      </c>
      <c r="P190" s="14" t="str">
        <f>IFERROR(VLOOKUP($A$1&amp;'Service PJ'!$D188&amp;'Service PJ'!$B188&amp;'Service PJ'!$A188&amp;"*",'EPA_US9RT techs'!$A$2:$I$1722,9,FALSE),"")</f>
        <v/>
      </c>
      <c r="Q190" s="14" t="str">
        <f>IFERROR(VLOOKUP($A$1&amp;'Service PJ'!$D188&amp;'Service PJ'!$B188&amp;'Service PJ'!$A188&amp;"*",'EPA_US9RT techs'!$A$2:$I$1722,9,FALSE),"")</f>
        <v/>
      </c>
      <c r="R190" s="14" t="str">
        <f>IFERROR(VLOOKUP($A$1&amp;'Service PJ'!$D188&amp;'Service PJ'!$B188&amp;'Service PJ'!$A188&amp;"*",'EPA_US9RT techs'!$A$2:$I$1722,9,FALSE),"")</f>
        <v/>
      </c>
      <c r="S190" s="14" t="str">
        <f>IFERROR(VLOOKUP($A$1&amp;'Service PJ'!$D188&amp;'Service PJ'!$B188&amp;'Service PJ'!$A188&amp;"*",'EPA_US9RT techs'!$A$2:$I$1722,9,FALSE),"")</f>
        <v/>
      </c>
      <c r="T190" s="14" t="str">
        <f>IFERROR(VLOOKUP($A$1&amp;'Service PJ'!$D188&amp;'Service PJ'!$B188&amp;'Service PJ'!$A188&amp;"*",'EPA_US9RT techs'!$A$2:$I$1722,9,FALSE),"")</f>
        <v/>
      </c>
      <c r="U190" s="14" t="str">
        <f>IFERROR(VLOOKUP($A$1&amp;'Service PJ'!$D188&amp;'Service PJ'!$B188&amp;'Service PJ'!$A188&amp;"*",'EPA_US9RT techs'!$A$2:$I$1722,9,FALSE),"")</f>
        <v/>
      </c>
      <c r="V190" s="14" t="str">
        <f>IFERROR(VLOOKUP($A$1&amp;'Service PJ'!$D188&amp;'Service PJ'!$B188&amp;'Service PJ'!$A188&amp;"*",'EPA_US9RT techs'!$A$2:$I$1722,9,FALSE),"")</f>
        <v/>
      </c>
      <c r="W190" s="14" t="str">
        <f>IFERROR(VLOOKUP($A$1&amp;'Service PJ'!$D188&amp;'Service PJ'!$B188&amp;'Service PJ'!$A188&amp;"*",'EPA_US9RT techs'!$A$2:$I$1722,9,FALSE),"")</f>
        <v/>
      </c>
      <c r="X190" s="14" t="str">
        <f>IFERROR(VLOOKUP($A$1&amp;'Service PJ'!$D188&amp;'Service PJ'!$B188&amp;'Service PJ'!$A188&amp;"*",'EPA_US9RT techs'!$A$2:$I$1722,9,FALSE),"")</f>
        <v/>
      </c>
      <c r="Y190" s="14" t="str">
        <f>IFERROR(VLOOKUP($A$1&amp;'Service PJ'!$D188&amp;'Service PJ'!$B188&amp;'Service PJ'!$A188&amp;"*",'EPA_US9RT techs'!$A$2:$I$1722,9,FALSE),"")</f>
        <v/>
      </c>
      <c r="Z190" s="14" t="str">
        <f>IFERROR(VLOOKUP($A$1&amp;'Service PJ'!$D188&amp;'Service PJ'!$B188&amp;'Service PJ'!$A188&amp;"*",'EPA_US9RT techs'!$A$2:$I$1722,9,FALSE),"")</f>
        <v/>
      </c>
      <c r="AA190" s="14" t="str">
        <f>IFERROR(VLOOKUP($A$1&amp;'Service PJ'!$D188&amp;'Service PJ'!$B188&amp;'Service PJ'!$A188&amp;"*",'EPA_US9RT techs'!$A$2:$I$1722,9,FALSE),"")</f>
        <v/>
      </c>
      <c r="AB190" s="14" t="str">
        <f>IFERROR(VLOOKUP($A$1&amp;'Service PJ'!$D188&amp;'Service PJ'!$B188&amp;'Service PJ'!$A188&amp;"*",'EPA_US9RT techs'!$A$2:$I$1722,9,FALSE),"")</f>
        <v/>
      </c>
      <c r="AC190" s="14" t="str">
        <f>IFERROR(VLOOKUP($A$1&amp;'Service PJ'!$D188&amp;'Service PJ'!$B188&amp;'Service PJ'!$A188&amp;"*",'EPA_US9RT techs'!$A$2:$I$1722,9,FALSE),"")</f>
        <v/>
      </c>
      <c r="AD190" s="14" t="str">
        <f>IFERROR(VLOOKUP($A$1&amp;'Service PJ'!$D188&amp;'Service PJ'!$B188&amp;'Service PJ'!$A188&amp;"*",'EPA_US9RT techs'!$A$2:$I$1722,9,FALSE),"")</f>
        <v/>
      </c>
      <c r="AE190" s="14" t="str">
        <f>IFERROR(VLOOKUP($A$1&amp;'Service PJ'!$D188&amp;'Service PJ'!$B188&amp;'Service PJ'!$A188&amp;"*",'EPA_US9RT techs'!$A$2:$I$1722,9,FALSE),"")</f>
        <v/>
      </c>
      <c r="AG190" t="str">
        <f>IF(SUM(AH190:AX190)=0,"\I:",'Service PJ'!$D188&amp;"_"&amp;'Service PJ'!$E188&amp;"_"&amp;'Service PJ'!$C188)</f>
        <v>\I:</v>
      </c>
      <c r="AH190" s="14" t="str">
        <f>IFERROR(VLOOKUP($AG$1&amp;'Service PJ'!$D188&amp;'Service PJ'!$B188&amp;'Service PJ'!$A188&amp;"*",'EPA_US9RT techs'!$A$2:$I$1722,9,FALSE),"")</f>
        <v/>
      </c>
      <c r="AI190" s="14" t="str">
        <f>IFERROR(VLOOKUP($AG$1&amp;'Service PJ'!$D188&amp;'Service PJ'!$B188&amp;'Service PJ'!$A188&amp;"*",'EPA_US9RT techs'!$A$2:$I$1722,9,FALSE),"")</f>
        <v/>
      </c>
      <c r="AJ190" s="14" t="str">
        <f>IFERROR(VLOOKUP($AG$1&amp;'Service PJ'!$D188&amp;'Service PJ'!$B188&amp;'Service PJ'!$A188&amp;"*",'EPA_US9RT techs'!$A$2:$I$1722,9,FALSE),"")</f>
        <v/>
      </c>
      <c r="AK190" s="14" t="str">
        <f>IFERROR(VLOOKUP($AG$1&amp;'Service PJ'!$D188&amp;'Service PJ'!$B188&amp;'Service PJ'!$A188&amp;"*",'EPA_US9RT techs'!$A$2:$I$1722,9,FALSE),"")</f>
        <v/>
      </c>
      <c r="AL190" s="14" t="str">
        <f>IFERROR(VLOOKUP($AG$1&amp;'Service PJ'!$D188&amp;'Service PJ'!$B188&amp;'Service PJ'!$A188&amp;"*",'EPA_US9RT techs'!$A$2:$I$1722,9,FALSE),"")</f>
        <v/>
      </c>
      <c r="AM190" s="14" t="str">
        <f>IFERROR(VLOOKUP($AG$1&amp;'Service PJ'!$D188&amp;'Service PJ'!$B188&amp;'Service PJ'!$A188&amp;"*",'EPA_US9RT techs'!$A$2:$I$1722,9,FALSE),"")</f>
        <v/>
      </c>
      <c r="AN190" s="14" t="str">
        <f>IFERROR(VLOOKUP($AG$1&amp;'Service PJ'!$D188&amp;'Service PJ'!$B188&amp;'Service PJ'!$A188&amp;"*",'EPA_US9RT techs'!$A$2:$I$1722,9,FALSE),"")</f>
        <v/>
      </c>
      <c r="AO190" s="14" t="str">
        <f>IFERROR(VLOOKUP($AG$1&amp;'Service PJ'!$D188&amp;'Service PJ'!$B188&amp;'Service PJ'!$A188&amp;"*",'EPA_US9RT techs'!$A$2:$I$1722,9,FALSE),"")</f>
        <v/>
      </c>
      <c r="AP190" s="14" t="str">
        <f>IFERROR(VLOOKUP($AG$1&amp;'Service PJ'!$D188&amp;'Service PJ'!$B188&amp;'Service PJ'!$A188&amp;"*",'EPA_US9RT techs'!$A$2:$I$1722,9,FALSE),"")</f>
        <v/>
      </c>
      <c r="AQ190" s="14" t="str">
        <f>IFERROR(VLOOKUP($AG$1&amp;'Service PJ'!$D188&amp;'Service PJ'!$B188&amp;'Service PJ'!$A188&amp;"*",'EPA_US9RT techs'!$A$2:$I$1722,9,FALSE),"")</f>
        <v/>
      </c>
      <c r="AR190" s="14" t="str">
        <f>IFERROR(VLOOKUP($AG$1&amp;'Service PJ'!$D188&amp;'Service PJ'!$B188&amp;'Service PJ'!$A188&amp;"*",'EPA_US9RT techs'!$A$2:$I$1722,9,FALSE),"")</f>
        <v/>
      </c>
      <c r="AS190" s="14" t="str">
        <f>IFERROR(VLOOKUP($AG$1&amp;'Service PJ'!$D188&amp;'Service PJ'!$B188&amp;'Service PJ'!$A188&amp;"*",'EPA_US9RT techs'!$A$2:$I$1722,9,FALSE),"")</f>
        <v/>
      </c>
      <c r="AT190" s="14" t="str">
        <f>IFERROR(VLOOKUP($AG$1&amp;'Service PJ'!$D188&amp;'Service PJ'!$B188&amp;'Service PJ'!$A188&amp;"*",'EPA_US9RT techs'!$A$2:$I$1722,9,FALSE),"")</f>
        <v/>
      </c>
      <c r="AU190" s="14" t="str">
        <f>IFERROR(VLOOKUP($AG$1&amp;'Service PJ'!$D188&amp;'Service PJ'!$B188&amp;'Service PJ'!$A188&amp;"*",'EPA_US9RT techs'!$A$2:$I$1722,9,FALSE),"")</f>
        <v/>
      </c>
      <c r="AV190" s="14" t="str">
        <f>IFERROR(VLOOKUP($AG$1&amp;'Service PJ'!$D188&amp;'Service PJ'!$B188&amp;'Service PJ'!$A188&amp;"*",'EPA_US9RT techs'!$A$2:$I$1722,9,FALSE),"")</f>
        <v/>
      </c>
      <c r="AW190" s="14" t="str">
        <f>IFERROR(VLOOKUP($AG$1&amp;'Service PJ'!$D188&amp;'Service PJ'!$B188&amp;'Service PJ'!$A188&amp;"*",'EPA_US9RT techs'!$A$2:$I$1722,9,FALSE),"")</f>
        <v/>
      </c>
      <c r="AX190" s="14" t="str">
        <f>IFERROR(VLOOKUP($AG$1&amp;'Service PJ'!$D188&amp;'Service PJ'!$B188&amp;'Service PJ'!$A188&amp;"*",'EPA_US9RT techs'!$A$2:$I$1722,9,FALSE),"")</f>
        <v/>
      </c>
      <c r="AY190" s="14" t="str">
        <f>IFERROR(VLOOKUP($AG$1&amp;'Service PJ'!$D188&amp;'Service PJ'!$B188&amp;'Service PJ'!$A188&amp;"*",'EPA_US9RT techs'!$A$2:$I$1722,9,FALSE),"")</f>
        <v/>
      </c>
      <c r="AZ190" s="14" t="str">
        <f>IFERROR(VLOOKUP($AG$1&amp;'Service PJ'!$D188&amp;'Service PJ'!$B188&amp;'Service PJ'!$A188&amp;"*",'EPA_US9RT techs'!$A$2:$I$1722,9,FALSE),"")</f>
        <v/>
      </c>
      <c r="BA190" s="14" t="str">
        <f>IFERROR(VLOOKUP($AG$1&amp;'Service PJ'!$D188&amp;'Service PJ'!$B188&amp;'Service PJ'!$A188&amp;"*",'EPA_US9RT techs'!$A$2:$I$1722,9,FALSE),"")</f>
        <v/>
      </c>
      <c r="BB190" s="14" t="str">
        <f>IFERROR(VLOOKUP($AG$1&amp;'Service PJ'!$D188&amp;'Service PJ'!$B188&amp;'Service PJ'!$A188&amp;"*",'EPA_US9RT techs'!$A$2:$I$1722,9,FALSE),"")</f>
        <v/>
      </c>
      <c r="BC190" s="14" t="str">
        <f>IFERROR(VLOOKUP($AG$1&amp;'Service PJ'!$D188&amp;'Service PJ'!$B188&amp;'Service PJ'!$A188&amp;"*",'EPA_US9RT techs'!$A$2:$I$1722,9,FALSE),"")</f>
        <v/>
      </c>
      <c r="BD190" s="14" t="str">
        <f>IFERROR(VLOOKUP($AG$1&amp;'Service PJ'!$D188&amp;'Service PJ'!$B188&amp;'Service PJ'!$A188&amp;"*",'EPA_US9RT techs'!$A$2:$I$1722,9,FALSE),"")</f>
        <v/>
      </c>
      <c r="BE190" s="14" t="str">
        <f>IFERROR(VLOOKUP($AG$1&amp;'Service PJ'!$D188&amp;'Service PJ'!$B188&amp;'Service PJ'!$A188&amp;"*",'EPA_US9RT techs'!$A$2:$I$1722,9,FALSE),"")</f>
        <v/>
      </c>
      <c r="BF190" s="14" t="str">
        <f>IFERROR(VLOOKUP($AG$1&amp;'Service PJ'!$D188&amp;'Service PJ'!$B188&amp;'Service PJ'!$A188&amp;"*",'EPA_US9RT techs'!$A$2:$I$1722,9,FALSE),"")</f>
        <v/>
      </c>
      <c r="BG190" s="14" t="str">
        <f>IFERROR(VLOOKUP($AG$1&amp;'Service PJ'!$D188&amp;'Service PJ'!$B188&amp;'Service PJ'!$A188&amp;"*",'EPA_US9RT techs'!$A$2:$I$1722,9,FALSE),"")</f>
        <v/>
      </c>
      <c r="BH190" s="14" t="str">
        <f>IFERROR(VLOOKUP($AG$1&amp;'Service PJ'!$D188&amp;'Service PJ'!$B188&amp;'Service PJ'!$A188&amp;"*",'EPA_US9RT techs'!$A$2:$I$1722,9,FALSE),"")</f>
        <v/>
      </c>
      <c r="BI190" s="14" t="str">
        <f>IFERROR(VLOOKUP($AG$1&amp;'Service PJ'!$D188&amp;'Service PJ'!$B188&amp;'Service PJ'!$A188&amp;"*",'EPA_US9RT techs'!$A$2:$I$1722,9,FALSE),"")</f>
        <v/>
      </c>
      <c r="BJ190" s="14" t="str">
        <f>IFERROR(VLOOKUP($AG$1&amp;'Service PJ'!$D188&amp;'Service PJ'!$B188&amp;'Service PJ'!$A188&amp;"*",'EPA_US9RT techs'!$A$2:$I$1722,9,FALSE),"")</f>
        <v/>
      </c>
      <c r="BK190" s="14" t="str">
        <f>IFERROR(VLOOKUP($AG$1&amp;'Service PJ'!$D188&amp;'Service PJ'!$B188&amp;'Service PJ'!$A188&amp;"*",'EPA_US9RT techs'!$A$2:$I$1722,9,FALSE),"")</f>
        <v/>
      </c>
      <c r="BM190" t="str">
        <f>IF(SUM(BN190:CD190)=0,"\I:",'Service PJ'!$D188&amp;"_"&amp;'Service PJ'!$E188&amp;"_"&amp;'Service PJ'!$C188)</f>
        <v>\I:</v>
      </c>
      <c r="BN190" s="14" t="str">
        <f>IFERROR(VLOOKUP($BM$1&amp;'Service PJ'!$D188&amp;'Service PJ'!$B188&amp;'Service PJ'!$A188&amp;"*",'EPA_US9RT techs'!$A$2:$I$1722,9,FALSE),"")</f>
        <v/>
      </c>
      <c r="BO190" s="14" t="str">
        <f>IFERROR(VLOOKUP($BM$1&amp;'Service PJ'!$D188&amp;'Service PJ'!$B188&amp;'Service PJ'!$A188&amp;"*",'EPA_US9RT techs'!$A$2:$I$1722,9,FALSE),"")</f>
        <v/>
      </c>
      <c r="BP190" s="14" t="str">
        <f>IFERROR(VLOOKUP($BM$1&amp;'Service PJ'!$D188&amp;'Service PJ'!$B188&amp;'Service PJ'!$A188&amp;"*",'EPA_US9RT techs'!$A$2:$I$1722,9,FALSE),"")</f>
        <v/>
      </c>
      <c r="BQ190" s="14" t="str">
        <f>IFERROR(VLOOKUP($BM$1&amp;'Service PJ'!$D188&amp;'Service PJ'!$B188&amp;'Service PJ'!$A188&amp;"*",'EPA_US9RT techs'!$A$2:$I$1722,9,FALSE),"")</f>
        <v/>
      </c>
      <c r="BR190" s="14" t="str">
        <f>IFERROR(VLOOKUP($BM$1&amp;'Service PJ'!$D188&amp;'Service PJ'!$B188&amp;'Service PJ'!$A188&amp;"*",'EPA_US9RT techs'!$A$2:$I$1722,9,FALSE),"")</f>
        <v/>
      </c>
      <c r="BS190" s="14" t="str">
        <f>IFERROR(VLOOKUP($BM$1&amp;'Service PJ'!$D188&amp;'Service PJ'!$B188&amp;'Service PJ'!$A188&amp;"*",'EPA_US9RT techs'!$A$2:$I$1722,9,FALSE),"")</f>
        <v/>
      </c>
      <c r="BT190" s="14" t="str">
        <f>IFERROR(VLOOKUP($BM$1&amp;'Service PJ'!$D188&amp;'Service PJ'!$B188&amp;'Service PJ'!$A188&amp;"*",'EPA_US9RT techs'!$A$2:$I$1722,9,FALSE),"")</f>
        <v/>
      </c>
      <c r="BU190" s="14" t="str">
        <f>IFERROR(VLOOKUP($BM$1&amp;'Service PJ'!$D188&amp;'Service PJ'!$B188&amp;'Service PJ'!$A188&amp;"*",'EPA_US9RT techs'!$A$2:$I$1722,9,FALSE),"")</f>
        <v/>
      </c>
      <c r="BV190" s="14" t="str">
        <f>IFERROR(VLOOKUP($BM$1&amp;'Service PJ'!$D188&amp;'Service PJ'!$B188&amp;'Service PJ'!$A188&amp;"*",'EPA_US9RT techs'!$A$2:$I$1722,9,FALSE),"")</f>
        <v/>
      </c>
      <c r="BW190" s="14" t="str">
        <f>IFERROR(VLOOKUP($BM$1&amp;'Service PJ'!$D188&amp;'Service PJ'!$B188&amp;'Service PJ'!$A188&amp;"*",'EPA_US9RT techs'!$A$2:$I$1722,9,FALSE),"")</f>
        <v/>
      </c>
      <c r="BX190" s="14" t="str">
        <f>IFERROR(VLOOKUP($BM$1&amp;'Service PJ'!$D188&amp;'Service PJ'!$B188&amp;'Service PJ'!$A188&amp;"*",'EPA_US9RT techs'!$A$2:$I$1722,9,FALSE),"")</f>
        <v/>
      </c>
      <c r="BY190" s="14" t="str">
        <f>IFERROR(VLOOKUP($BM$1&amp;'Service PJ'!$D188&amp;'Service PJ'!$B188&amp;'Service PJ'!$A188&amp;"*",'EPA_US9RT techs'!$A$2:$I$1722,9,FALSE),"")</f>
        <v/>
      </c>
      <c r="BZ190" s="14" t="str">
        <f>IFERROR(VLOOKUP($BM$1&amp;'Service PJ'!$D188&amp;'Service PJ'!$B188&amp;'Service PJ'!$A188&amp;"*",'EPA_US9RT techs'!$A$2:$I$1722,9,FALSE),"")</f>
        <v/>
      </c>
      <c r="CA190" s="14" t="str">
        <f>IFERROR(VLOOKUP($BM$1&amp;'Service PJ'!$D188&amp;'Service PJ'!$B188&amp;'Service PJ'!$A188&amp;"*",'EPA_US9RT techs'!$A$2:$I$1722,9,FALSE),"")</f>
        <v/>
      </c>
      <c r="CB190" s="14" t="str">
        <f>IFERROR(VLOOKUP($BM$1&amp;'Service PJ'!$D188&amp;'Service PJ'!$B188&amp;'Service PJ'!$A188&amp;"*",'EPA_US9RT techs'!$A$2:$I$1722,9,FALSE),"")</f>
        <v/>
      </c>
      <c r="CC190" s="14" t="str">
        <f>IFERROR(VLOOKUP($BM$1&amp;'Service PJ'!$D188&amp;'Service PJ'!$B188&amp;'Service PJ'!$A188&amp;"*",'EPA_US9RT techs'!$A$2:$I$1722,9,FALSE),"")</f>
        <v/>
      </c>
      <c r="CD190" s="14" t="str">
        <f>IFERROR(VLOOKUP($BM$1&amp;'Service PJ'!$D188&amp;'Service PJ'!$B188&amp;'Service PJ'!$A188&amp;"*",'EPA_US9RT techs'!$A$2:$I$1722,9,FALSE),"")</f>
        <v/>
      </c>
      <c r="CE190" s="14" t="str">
        <f>IFERROR(VLOOKUP($BM$1&amp;'Service PJ'!$D188&amp;'Service PJ'!$B188&amp;'Service PJ'!$A188&amp;"*",'EPA_US9RT techs'!$A$2:$I$1722,9,FALSE),"")</f>
        <v/>
      </c>
      <c r="CF190" s="14" t="str">
        <f>IFERROR(VLOOKUP($BM$1&amp;'Service PJ'!$D188&amp;'Service PJ'!$B188&amp;'Service PJ'!$A188&amp;"*",'EPA_US9RT techs'!$A$2:$I$1722,9,FALSE),"")</f>
        <v/>
      </c>
      <c r="CG190" s="14" t="str">
        <f>IFERROR(VLOOKUP($BM$1&amp;'Service PJ'!$D188&amp;'Service PJ'!$B188&amp;'Service PJ'!$A188&amp;"*",'EPA_US9RT techs'!$A$2:$I$1722,9,FALSE),"")</f>
        <v/>
      </c>
      <c r="CH190" s="14" t="str">
        <f>IFERROR(VLOOKUP($BM$1&amp;'Service PJ'!$D188&amp;'Service PJ'!$B188&amp;'Service PJ'!$A188&amp;"*",'EPA_US9RT techs'!$A$2:$I$1722,9,FALSE),"")</f>
        <v/>
      </c>
      <c r="CI190" s="14" t="str">
        <f>IFERROR(VLOOKUP($BM$1&amp;'Service PJ'!$D188&amp;'Service PJ'!$B188&amp;'Service PJ'!$A188&amp;"*",'EPA_US9RT techs'!$A$2:$I$1722,9,FALSE),"")</f>
        <v/>
      </c>
      <c r="CJ190" s="14" t="str">
        <f>IFERROR(VLOOKUP($BM$1&amp;'Service PJ'!$D188&amp;'Service PJ'!$B188&amp;'Service PJ'!$A188&amp;"*",'EPA_US9RT techs'!$A$2:$I$1722,9,FALSE),"")</f>
        <v/>
      </c>
      <c r="CK190" s="14" t="str">
        <f>IFERROR(VLOOKUP($BM$1&amp;'Service PJ'!$D188&amp;'Service PJ'!$B188&amp;'Service PJ'!$A188&amp;"*",'EPA_US9RT techs'!$A$2:$I$1722,9,FALSE),"")</f>
        <v/>
      </c>
      <c r="CL190" s="14" t="str">
        <f>IFERROR(VLOOKUP($BM$1&amp;'Service PJ'!$D188&amp;'Service PJ'!$B188&amp;'Service PJ'!$A188&amp;"*",'EPA_US9RT techs'!$A$2:$I$1722,9,FALSE),"")</f>
        <v/>
      </c>
      <c r="CM190" s="14" t="str">
        <f>IFERROR(VLOOKUP($BM$1&amp;'Service PJ'!$D188&amp;'Service PJ'!$B188&amp;'Service PJ'!$A188&amp;"*",'EPA_US9RT techs'!$A$2:$I$1722,9,FALSE),"")</f>
        <v/>
      </c>
      <c r="CN190" s="14" t="str">
        <f>IFERROR(VLOOKUP($BM$1&amp;'Service PJ'!$D188&amp;'Service PJ'!$B188&amp;'Service PJ'!$A188&amp;"*",'EPA_US9RT techs'!$A$2:$I$1722,9,FALSE),"")</f>
        <v/>
      </c>
      <c r="CO190" s="14" t="str">
        <f>IFERROR(VLOOKUP($BM$1&amp;'Service PJ'!$D188&amp;'Service PJ'!$B188&amp;'Service PJ'!$A188&amp;"*",'EPA_US9RT techs'!$A$2:$I$1722,9,FALSE),"")</f>
        <v/>
      </c>
      <c r="CP190" s="14" t="str">
        <f>IFERROR(VLOOKUP($BM$1&amp;'Service PJ'!$D188&amp;'Service PJ'!$B188&amp;'Service PJ'!$A188&amp;"*",'EPA_US9RT techs'!$A$2:$I$1722,9,FALSE),"")</f>
        <v/>
      </c>
      <c r="CQ190" s="14" t="str">
        <f>IFERROR(VLOOKUP($BM$1&amp;'Service PJ'!$D188&amp;'Service PJ'!$B188&amp;'Service PJ'!$A188&amp;"*",'EPA_US9RT techs'!$A$2:$I$1722,9,FALSE),"")</f>
        <v/>
      </c>
      <c r="CS190" t="str">
        <f>IF(SUM(CT190:DJ190)=0,"\I:",'Service PJ'!$D188&amp;"_"&amp;'Service PJ'!$E188&amp;"_"&amp;'Service PJ'!$C188)</f>
        <v>\I:</v>
      </c>
      <c r="CT190" s="2" t="str">
        <f>IFERROR(VLOOKUP($CS$1&amp;'Service PJ'!$D188&amp;'Service PJ'!$B188&amp;'Service PJ'!$A188&amp;"*",'EPA_US9RT techs'!$A$2:$I$1722,9,FALSE),"")</f>
        <v/>
      </c>
      <c r="CU190" s="2" t="str">
        <f>IFERROR(VLOOKUP($CS$1&amp;'Service PJ'!$D188&amp;'Service PJ'!$B188&amp;'Service PJ'!$A188&amp;"*",'EPA_US9RT techs'!$A$2:$I$1722,9,FALSE),"")</f>
        <v/>
      </c>
      <c r="CV190" s="2" t="str">
        <f>IFERROR(VLOOKUP($CS$1&amp;'Service PJ'!$D188&amp;'Service PJ'!$B188&amp;'Service PJ'!$A188&amp;"*",'EPA_US9RT techs'!$A$2:$I$1722,9,FALSE),"")</f>
        <v/>
      </c>
      <c r="CW190" s="2" t="str">
        <f>IFERROR(VLOOKUP($CS$1&amp;'Service PJ'!$D188&amp;'Service PJ'!$B188&amp;'Service PJ'!$A188&amp;"*",'EPA_US9RT techs'!$A$2:$I$1722,9,FALSE),"")</f>
        <v/>
      </c>
      <c r="CX190" s="2" t="str">
        <f>IFERROR(VLOOKUP($CS$1&amp;'Service PJ'!$D188&amp;'Service PJ'!$B188&amp;'Service PJ'!$A188&amp;"*",'EPA_US9RT techs'!$A$2:$I$1722,9,FALSE),"")</f>
        <v/>
      </c>
      <c r="CY190" s="2" t="str">
        <f>IFERROR(VLOOKUP($CS$1&amp;'Service PJ'!$D188&amp;'Service PJ'!$B188&amp;'Service PJ'!$A188&amp;"*",'EPA_US9RT techs'!$A$2:$I$1722,9,FALSE),"")</f>
        <v/>
      </c>
      <c r="CZ190" s="2" t="str">
        <f>IFERROR(VLOOKUP($CS$1&amp;'Service PJ'!$D188&amp;'Service PJ'!$B188&amp;'Service PJ'!$A188&amp;"*",'EPA_US9RT techs'!$A$2:$I$1722,9,FALSE),"")</f>
        <v/>
      </c>
      <c r="DA190" s="2" t="str">
        <f>IFERROR(VLOOKUP($CS$1&amp;'Service PJ'!$D188&amp;'Service PJ'!$B188&amp;'Service PJ'!$A188&amp;"*",'EPA_US9RT techs'!$A$2:$I$1722,9,FALSE),"")</f>
        <v/>
      </c>
      <c r="DB190" s="2" t="str">
        <f>IFERROR(VLOOKUP($CS$1&amp;'Service PJ'!$D188&amp;'Service PJ'!$B188&amp;'Service PJ'!$A188&amp;"*",'EPA_US9RT techs'!$A$2:$I$1722,9,FALSE),"")</f>
        <v/>
      </c>
      <c r="DC190" s="2" t="str">
        <f>IFERROR(VLOOKUP($CS$1&amp;'Service PJ'!$D188&amp;'Service PJ'!$B188&amp;'Service PJ'!$A188&amp;"*",'EPA_US9RT techs'!$A$2:$I$1722,9,FALSE),"")</f>
        <v/>
      </c>
      <c r="DD190" s="2" t="str">
        <f>IFERROR(VLOOKUP($CS$1&amp;'Service PJ'!$D188&amp;'Service PJ'!$B188&amp;'Service PJ'!$A188&amp;"*",'EPA_US9RT techs'!$A$2:$I$1722,9,FALSE),"")</f>
        <v/>
      </c>
      <c r="DE190" s="2" t="str">
        <f>IFERROR(VLOOKUP($CS$1&amp;'Service PJ'!$D188&amp;'Service PJ'!$B188&amp;'Service PJ'!$A188&amp;"*",'EPA_US9RT techs'!$A$2:$I$1722,9,FALSE),"")</f>
        <v/>
      </c>
      <c r="DF190" s="2" t="str">
        <f>IFERROR(VLOOKUP($CS$1&amp;'Service PJ'!$D188&amp;'Service PJ'!$B188&amp;'Service PJ'!$A188&amp;"*",'EPA_US9RT techs'!$A$2:$I$1722,9,FALSE),"")</f>
        <v/>
      </c>
      <c r="DG190" s="2" t="str">
        <f>IFERROR(VLOOKUP($CS$1&amp;'Service PJ'!$D188&amp;'Service PJ'!$B188&amp;'Service PJ'!$A188&amp;"*",'EPA_US9RT techs'!$A$2:$I$1722,9,FALSE),"")</f>
        <v/>
      </c>
      <c r="DH190" s="2" t="str">
        <f>IFERROR(VLOOKUP($CS$1&amp;'Service PJ'!$D188&amp;'Service PJ'!$B188&amp;'Service PJ'!$A188&amp;"*",'EPA_US9RT techs'!$A$2:$I$1722,9,FALSE),"")</f>
        <v/>
      </c>
      <c r="DI190" s="2" t="str">
        <f>IFERROR(VLOOKUP($CS$1&amp;'Service PJ'!$D188&amp;'Service PJ'!$B188&amp;'Service PJ'!$A188&amp;"*",'EPA_US9RT techs'!$A$2:$I$1722,9,FALSE),"")</f>
        <v/>
      </c>
      <c r="DJ190" s="2" t="str">
        <f>IFERROR(VLOOKUP($CS$1&amp;'Service PJ'!$D188&amp;'Service PJ'!$B188&amp;'Service PJ'!$A188&amp;"*",'EPA_US9RT techs'!$A$2:$I$1722,9,FALSE),"")</f>
        <v/>
      </c>
      <c r="DK190" s="2" t="str">
        <f>IFERROR(VLOOKUP($CS$1&amp;'Service PJ'!$D188&amp;'Service PJ'!$B188&amp;'Service PJ'!$A188&amp;"*",'EPA_US9RT techs'!$A$2:$I$1722,9,FALSE),"")</f>
        <v/>
      </c>
      <c r="DL190" s="2" t="str">
        <f>IFERROR(VLOOKUP($CS$1&amp;'Service PJ'!$D188&amp;'Service PJ'!$B188&amp;'Service PJ'!$A188&amp;"*",'EPA_US9RT techs'!$A$2:$I$1722,9,FALSE),"")</f>
        <v/>
      </c>
      <c r="DM190" s="2" t="str">
        <f>IFERROR(VLOOKUP($CS$1&amp;'Service PJ'!$D188&amp;'Service PJ'!$B188&amp;'Service PJ'!$A188&amp;"*",'EPA_US9RT techs'!$A$2:$I$1722,9,FALSE),"")</f>
        <v/>
      </c>
      <c r="DN190" s="2" t="str">
        <f>IFERROR(VLOOKUP($CS$1&amp;'Service PJ'!$D188&amp;'Service PJ'!$B188&amp;'Service PJ'!$A188&amp;"*",'EPA_US9RT techs'!$A$2:$I$1722,9,FALSE),"")</f>
        <v/>
      </c>
      <c r="DO190" s="2" t="str">
        <f>IFERROR(VLOOKUP($CS$1&amp;'Service PJ'!$D188&amp;'Service PJ'!$B188&amp;'Service PJ'!$A188&amp;"*",'EPA_US9RT techs'!$A$2:$I$1722,9,FALSE),"")</f>
        <v/>
      </c>
      <c r="DP190" s="2" t="str">
        <f>IFERROR(VLOOKUP($CS$1&amp;'Service PJ'!$D188&amp;'Service PJ'!$B188&amp;'Service PJ'!$A188&amp;"*",'EPA_US9RT techs'!$A$2:$I$1722,9,FALSE),"")</f>
        <v/>
      </c>
      <c r="DQ190" s="2" t="str">
        <f>IFERROR(VLOOKUP($CS$1&amp;'Service PJ'!$D188&amp;'Service PJ'!$B188&amp;'Service PJ'!$A188&amp;"*",'EPA_US9RT techs'!$A$2:$I$1722,9,FALSE),"")</f>
        <v/>
      </c>
      <c r="DR190" s="2" t="str">
        <f>IFERROR(VLOOKUP($CS$1&amp;'Service PJ'!$D188&amp;'Service PJ'!$B188&amp;'Service PJ'!$A188&amp;"*",'EPA_US9RT techs'!$A$2:$I$1722,9,FALSE),"")</f>
        <v/>
      </c>
      <c r="DS190" s="2" t="str">
        <f>IFERROR(VLOOKUP($CS$1&amp;'Service PJ'!$D188&amp;'Service PJ'!$B188&amp;'Service PJ'!$A188&amp;"*",'EPA_US9RT techs'!$A$2:$I$1722,9,FALSE),"")</f>
        <v/>
      </c>
      <c r="DT190" s="2" t="str">
        <f>IFERROR(VLOOKUP($CS$1&amp;'Service PJ'!$D188&amp;'Service PJ'!$B188&amp;'Service PJ'!$A188&amp;"*",'EPA_US9RT techs'!$A$2:$I$1722,9,FALSE),"")</f>
        <v/>
      </c>
      <c r="DU190" s="2" t="str">
        <f>IFERROR(VLOOKUP($CS$1&amp;'Service PJ'!$D188&amp;'Service PJ'!$B188&amp;'Service PJ'!$A188&amp;"*",'EPA_US9RT techs'!$A$2:$I$1722,9,FALSE),"")</f>
        <v/>
      </c>
      <c r="DV190" s="2" t="str">
        <f>IFERROR(VLOOKUP($CS$1&amp;'Service PJ'!$D188&amp;'Service PJ'!$B188&amp;'Service PJ'!$A188&amp;"*",'EPA_US9RT techs'!$A$2:$I$1722,9,FALSE),"")</f>
        <v/>
      </c>
      <c r="DW190" s="2" t="str">
        <f>IFERROR(VLOOKUP($CS$1&amp;'Service PJ'!$D188&amp;'Service PJ'!$B188&amp;'Service PJ'!$A188&amp;"*",'EPA_US9RT techs'!$A$2:$I$1722,9,FALSE),"")</f>
        <v/>
      </c>
    </row>
    <row r="191" spans="1:127" x14ac:dyDescent="0.45">
      <c r="A191" t="str">
        <f>IF(SUM(B191:R191)=0,"\I:",'Service PJ'!$D189&amp;"_"&amp;'Service PJ'!$E189&amp;"_"&amp;'Service PJ'!$C189)</f>
        <v>\I:</v>
      </c>
      <c r="B191" s="14" t="str">
        <f>IFERROR(VLOOKUP($A$1&amp;'Service PJ'!$D189&amp;'Service PJ'!$B189&amp;'Service PJ'!$A189&amp;"*",'EPA_US9RT techs'!$A$2:$I$1722,9,FALSE),"")</f>
        <v/>
      </c>
      <c r="C191" s="14" t="str">
        <f>IFERROR(VLOOKUP($A$1&amp;'Service PJ'!$D189&amp;'Service PJ'!$B189&amp;'Service PJ'!$A189&amp;"*",'EPA_US9RT techs'!$A$2:$I$1722,9,FALSE),"")</f>
        <v/>
      </c>
      <c r="D191" s="14" t="str">
        <f>IFERROR(VLOOKUP($A$1&amp;'Service PJ'!$D189&amp;'Service PJ'!$B189&amp;'Service PJ'!$A189&amp;"*",'EPA_US9RT techs'!$A$2:$I$1722,9,FALSE),"")</f>
        <v/>
      </c>
      <c r="E191" s="14" t="str">
        <f>IFERROR(VLOOKUP($A$1&amp;'Service PJ'!$D189&amp;'Service PJ'!$B189&amp;'Service PJ'!$A189&amp;"*",'EPA_US9RT techs'!$A$2:$I$1722,9,FALSE),"")</f>
        <v/>
      </c>
      <c r="F191" s="14" t="str">
        <f>IFERROR(VLOOKUP($A$1&amp;'Service PJ'!$D189&amp;'Service PJ'!$B189&amp;'Service PJ'!$A189&amp;"*",'EPA_US9RT techs'!$A$2:$I$1722,9,FALSE),"")</f>
        <v/>
      </c>
      <c r="G191" s="14" t="str">
        <f>IFERROR(VLOOKUP($A$1&amp;'Service PJ'!$D189&amp;'Service PJ'!$B189&amp;'Service PJ'!$A189&amp;"*",'EPA_US9RT techs'!$A$2:$I$1722,9,FALSE),"")</f>
        <v/>
      </c>
      <c r="H191" s="14" t="str">
        <f>IFERROR(VLOOKUP($A$1&amp;'Service PJ'!$D189&amp;'Service PJ'!$B189&amp;'Service PJ'!$A189&amp;"*",'EPA_US9RT techs'!$A$2:$I$1722,9,FALSE),"")</f>
        <v/>
      </c>
      <c r="I191" s="14" t="str">
        <f>IFERROR(VLOOKUP($A$1&amp;'Service PJ'!$D189&amp;'Service PJ'!$B189&amp;'Service PJ'!$A189&amp;"*",'EPA_US9RT techs'!$A$2:$I$1722,9,FALSE),"")</f>
        <v/>
      </c>
      <c r="J191" s="14" t="str">
        <f>IFERROR(VLOOKUP($A$1&amp;'Service PJ'!$D189&amp;'Service PJ'!$B189&amp;'Service PJ'!$A189&amp;"*",'EPA_US9RT techs'!$A$2:$I$1722,9,FALSE),"")</f>
        <v/>
      </c>
      <c r="K191" s="14" t="str">
        <f>IFERROR(VLOOKUP($A$1&amp;'Service PJ'!$D189&amp;'Service PJ'!$B189&amp;'Service PJ'!$A189&amp;"*",'EPA_US9RT techs'!$A$2:$I$1722,9,FALSE),"")</f>
        <v/>
      </c>
      <c r="L191" s="14" t="str">
        <f>IFERROR(VLOOKUP($A$1&amp;'Service PJ'!$D189&amp;'Service PJ'!$B189&amp;'Service PJ'!$A189&amp;"*",'EPA_US9RT techs'!$A$2:$I$1722,9,FALSE),"")</f>
        <v/>
      </c>
      <c r="M191" s="14" t="str">
        <f>IFERROR(VLOOKUP($A$1&amp;'Service PJ'!$D189&amp;'Service PJ'!$B189&amp;'Service PJ'!$A189&amp;"*",'EPA_US9RT techs'!$A$2:$I$1722,9,FALSE),"")</f>
        <v/>
      </c>
      <c r="N191" s="14" t="str">
        <f>IFERROR(VLOOKUP($A$1&amp;'Service PJ'!$D189&amp;'Service PJ'!$B189&amp;'Service PJ'!$A189&amp;"*",'EPA_US9RT techs'!$A$2:$I$1722,9,FALSE),"")</f>
        <v/>
      </c>
      <c r="O191" s="14" t="str">
        <f>IFERROR(VLOOKUP($A$1&amp;'Service PJ'!$D189&amp;'Service PJ'!$B189&amp;'Service PJ'!$A189&amp;"*",'EPA_US9RT techs'!$A$2:$I$1722,9,FALSE),"")</f>
        <v/>
      </c>
      <c r="P191" s="14" t="str">
        <f>IFERROR(VLOOKUP($A$1&amp;'Service PJ'!$D189&amp;'Service PJ'!$B189&amp;'Service PJ'!$A189&amp;"*",'EPA_US9RT techs'!$A$2:$I$1722,9,FALSE),"")</f>
        <v/>
      </c>
      <c r="Q191" s="14" t="str">
        <f>IFERROR(VLOOKUP($A$1&amp;'Service PJ'!$D189&amp;'Service PJ'!$B189&amp;'Service PJ'!$A189&amp;"*",'EPA_US9RT techs'!$A$2:$I$1722,9,FALSE),"")</f>
        <v/>
      </c>
      <c r="R191" s="14" t="str">
        <f>IFERROR(VLOOKUP($A$1&amp;'Service PJ'!$D189&amp;'Service PJ'!$B189&amp;'Service PJ'!$A189&amp;"*",'EPA_US9RT techs'!$A$2:$I$1722,9,FALSE),"")</f>
        <v/>
      </c>
      <c r="S191" s="14" t="str">
        <f>IFERROR(VLOOKUP($A$1&amp;'Service PJ'!$D189&amp;'Service PJ'!$B189&amp;'Service PJ'!$A189&amp;"*",'EPA_US9RT techs'!$A$2:$I$1722,9,FALSE),"")</f>
        <v/>
      </c>
      <c r="T191" s="14" t="str">
        <f>IFERROR(VLOOKUP($A$1&amp;'Service PJ'!$D189&amp;'Service PJ'!$B189&amp;'Service PJ'!$A189&amp;"*",'EPA_US9RT techs'!$A$2:$I$1722,9,FALSE),"")</f>
        <v/>
      </c>
      <c r="U191" s="14" t="str">
        <f>IFERROR(VLOOKUP($A$1&amp;'Service PJ'!$D189&amp;'Service PJ'!$B189&amp;'Service PJ'!$A189&amp;"*",'EPA_US9RT techs'!$A$2:$I$1722,9,FALSE),"")</f>
        <v/>
      </c>
      <c r="V191" s="14" t="str">
        <f>IFERROR(VLOOKUP($A$1&amp;'Service PJ'!$D189&amp;'Service PJ'!$B189&amp;'Service PJ'!$A189&amp;"*",'EPA_US9RT techs'!$A$2:$I$1722,9,FALSE),"")</f>
        <v/>
      </c>
      <c r="W191" s="14" t="str">
        <f>IFERROR(VLOOKUP($A$1&amp;'Service PJ'!$D189&amp;'Service PJ'!$B189&amp;'Service PJ'!$A189&amp;"*",'EPA_US9RT techs'!$A$2:$I$1722,9,FALSE),"")</f>
        <v/>
      </c>
      <c r="X191" s="14" t="str">
        <f>IFERROR(VLOOKUP($A$1&amp;'Service PJ'!$D189&amp;'Service PJ'!$B189&amp;'Service PJ'!$A189&amp;"*",'EPA_US9RT techs'!$A$2:$I$1722,9,FALSE),"")</f>
        <v/>
      </c>
      <c r="Y191" s="14" t="str">
        <f>IFERROR(VLOOKUP($A$1&amp;'Service PJ'!$D189&amp;'Service PJ'!$B189&amp;'Service PJ'!$A189&amp;"*",'EPA_US9RT techs'!$A$2:$I$1722,9,FALSE),"")</f>
        <v/>
      </c>
      <c r="Z191" s="14" t="str">
        <f>IFERROR(VLOOKUP($A$1&amp;'Service PJ'!$D189&amp;'Service PJ'!$B189&amp;'Service PJ'!$A189&amp;"*",'EPA_US9RT techs'!$A$2:$I$1722,9,FALSE),"")</f>
        <v/>
      </c>
      <c r="AA191" s="14" t="str">
        <f>IFERROR(VLOOKUP($A$1&amp;'Service PJ'!$D189&amp;'Service PJ'!$B189&amp;'Service PJ'!$A189&amp;"*",'EPA_US9RT techs'!$A$2:$I$1722,9,FALSE),"")</f>
        <v/>
      </c>
      <c r="AB191" s="14" t="str">
        <f>IFERROR(VLOOKUP($A$1&amp;'Service PJ'!$D189&amp;'Service PJ'!$B189&amp;'Service PJ'!$A189&amp;"*",'EPA_US9RT techs'!$A$2:$I$1722,9,FALSE),"")</f>
        <v/>
      </c>
      <c r="AC191" s="14" t="str">
        <f>IFERROR(VLOOKUP($A$1&amp;'Service PJ'!$D189&amp;'Service PJ'!$B189&amp;'Service PJ'!$A189&amp;"*",'EPA_US9RT techs'!$A$2:$I$1722,9,FALSE),"")</f>
        <v/>
      </c>
      <c r="AD191" s="14" t="str">
        <f>IFERROR(VLOOKUP($A$1&amp;'Service PJ'!$D189&amp;'Service PJ'!$B189&amp;'Service PJ'!$A189&amp;"*",'EPA_US9RT techs'!$A$2:$I$1722,9,FALSE),"")</f>
        <v/>
      </c>
      <c r="AE191" s="14" t="str">
        <f>IFERROR(VLOOKUP($A$1&amp;'Service PJ'!$D189&amp;'Service PJ'!$B189&amp;'Service PJ'!$A189&amp;"*",'EPA_US9RT techs'!$A$2:$I$1722,9,FALSE),"")</f>
        <v/>
      </c>
      <c r="AG191" t="str">
        <f>IF(SUM(AH191:AX191)=0,"\I:",'Service PJ'!$D189&amp;"_"&amp;'Service PJ'!$E189&amp;"_"&amp;'Service PJ'!$C189)</f>
        <v>\I:</v>
      </c>
      <c r="AH191" s="14" t="str">
        <f>IFERROR(VLOOKUP($AG$1&amp;'Service PJ'!$D189&amp;'Service PJ'!$B189&amp;'Service PJ'!$A189&amp;"*",'EPA_US9RT techs'!$A$2:$I$1722,9,FALSE),"")</f>
        <v/>
      </c>
      <c r="AI191" s="14" t="str">
        <f>IFERROR(VLOOKUP($AG$1&amp;'Service PJ'!$D189&amp;'Service PJ'!$B189&amp;'Service PJ'!$A189&amp;"*",'EPA_US9RT techs'!$A$2:$I$1722,9,FALSE),"")</f>
        <v/>
      </c>
      <c r="AJ191" s="14" t="str">
        <f>IFERROR(VLOOKUP($AG$1&amp;'Service PJ'!$D189&amp;'Service PJ'!$B189&amp;'Service PJ'!$A189&amp;"*",'EPA_US9RT techs'!$A$2:$I$1722,9,FALSE),"")</f>
        <v/>
      </c>
      <c r="AK191" s="14" t="str">
        <f>IFERROR(VLOOKUP($AG$1&amp;'Service PJ'!$D189&amp;'Service PJ'!$B189&amp;'Service PJ'!$A189&amp;"*",'EPA_US9RT techs'!$A$2:$I$1722,9,FALSE),"")</f>
        <v/>
      </c>
      <c r="AL191" s="14" t="str">
        <f>IFERROR(VLOOKUP($AG$1&amp;'Service PJ'!$D189&amp;'Service PJ'!$B189&amp;'Service PJ'!$A189&amp;"*",'EPA_US9RT techs'!$A$2:$I$1722,9,FALSE),"")</f>
        <v/>
      </c>
      <c r="AM191" s="14" t="str">
        <f>IFERROR(VLOOKUP($AG$1&amp;'Service PJ'!$D189&amp;'Service PJ'!$B189&amp;'Service PJ'!$A189&amp;"*",'EPA_US9RT techs'!$A$2:$I$1722,9,FALSE),"")</f>
        <v/>
      </c>
      <c r="AN191" s="14" t="str">
        <f>IFERROR(VLOOKUP($AG$1&amp;'Service PJ'!$D189&amp;'Service PJ'!$B189&amp;'Service PJ'!$A189&amp;"*",'EPA_US9RT techs'!$A$2:$I$1722,9,FALSE),"")</f>
        <v/>
      </c>
      <c r="AO191" s="14" t="str">
        <f>IFERROR(VLOOKUP($AG$1&amp;'Service PJ'!$D189&amp;'Service PJ'!$B189&amp;'Service PJ'!$A189&amp;"*",'EPA_US9RT techs'!$A$2:$I$1722,9,FALSE),"")</f>
        <v/>
      </c>
      <c r="AP191" s="14" t="str">
        <f>IFERROR(VLOOKUP($AG$1&amp;'Service PJ'!$D189&amp;'Service PJ'!$B189&amp;'Service PJ'!$A189&amp;"*",'EPA_US9RT techs'!$A$2:$I$1722,9,FALSE),"")</f>
        <v/>
      </c>
      <c r="AQ191" s="14" t="str">
        <f>IFERROR(VLOOKUP($AG$1&amp;'Service PJ'!$D189&amp;'Service PJ'!$B189&amp;'Service PJ'!$A189&amp;"*",'EPA_US9RT techs'!$A$2:$I$1722,9,FALSE),"")</f>
        <v/>
      </c>
      <c r="AR191" s="14" t="str">
        <f>IFERROR(VLOOKUP($AG$1&amp;'Service PJ'!$D189&amp;'Service PJ'!$B189&amp;'Service PJ'!$A189&amp;"*",'EPA_US9RT techs'!$A$2:$I$1722,9,FALSE),"")</f>
        <v/>
      </c>
      <c r="AS191" s="14" t="str">
        <f>IFERROR(VLOOKUP($AG$1&amp;'Service PJ'!$D189&amp;'Service PJ'!$B189&amp;'Service PJ'!$A189&amp;"*",'EPA_US9RT techs'!$A$2:$I$1722,9,FALSE),"")</f>
        <v/>
      </c>
      <c r="AT191" s="14" t="str">
        <f>IFERROR(VLOOKUP($AG$1&amp;'Service PJ'!$D189&amp;'Service PJ'!$B189&amp;'Service PJ'!$A189&amp;"*",'EPA_US9RT techs'!$A$2:$I$1722,9,FALSE),"")</f>
        <v/>
      </c>
      <c r="AU191" s="14" t="str">
        <f>IFERROR(VLOOKUP($AG$1&amp;'Service PJ'!$D189&amp;'Service PJ'!$B189&amp;'Service PJ'!$A189&amp;"*",'EPA_US9RT techs'!$A$2:$I$1722,9,FALSE),"")</f>
        <v/>
      </c>
      <c r="AV191" s="14" t="str">
        <f>IFERROR(VLOOKUP($AG$1&amp;'Service PJ'!$D189&amp;'Service PJ'!$B189&amp;'Service PJ'!$A189&amp;"*",'EPA_US9RT techs'!$A$2:$I$1722,9,FALSE),"")</f>
        <v/>
      </c>
      <c r="AW191" s="14" t="str">
        <f>IFERROR(VLOOKUP($AG$1&amp;'Service PJ'!$D189&amp;'Service PJ'!$B189&amp;'Service PJ'!$A189&amp;"*",'EPA_US9RT techs'!$A$2:$I$1722,9,FALSE),"")</f>
        <v/>
      </c>
      <c r="AX191" s="14" t="str">
        <f>IFERROR(VLOOKUP($AG$1&amp;'Service PJ'!$D189&amp;'Service PJ'!$B189&amp;'Service PJ'!$A189&amp;"*",'EPA_US9RT techs'!$A$2:$I$1722,9,FALSE),"")</f>
        <v/>
      </c>
      <c r="AY191" s="14" t="str">
        <f>IFERROR(VLOOKUP($AG$1&amp;'Service PJ'!$D189&amp;'Service PJ'!$B189&amp;'Service PJ'!$A189&amp;"*",'EPA_US9RT techs'!$A$2:$I$1722,9,FALSE),"")</f>
        <v/>
      </c>
      <c r="AZ191" s="14" t="str">
        <f>IFERROR(VLOOKUP($AG$1&amp;'Service PJ'!$D189&amp;'Service PJ'!$B189&amp;'Service PJ'!$A189&amp;"*",'EPA_US9RT techs'!$A$2:$I$1722,9,FALSE),"")</f>
        <v/>
      </c>
      <c r="BA191" s="14" t="str">
        <f>IFERROR(VLOOKUP($AG$1&amp;'Service PJ'!$D189&amp;'Service PJ'!$B189&amp;'Service PJ'!$A189&amp;"*",'EPA_US9RT techs'!$A$2:$I$1722,9,FALSE),"")</f>
        <v/>
      </c>
      <c r="BB191" s="14" t="str">
        <f>IFERROR(VLOOKUP($AG$1&amp;'Service PJ'!$D189&amp;'Service PJ'!$B189&amp;'Service PJ'!$A189&amp;"*",'EPA_US9RT techs'!$A$2:$I$1722,9,FALSE),"")</f>
        <v/>
      </c>
      <c r="BC191" s="14" t="str">
        <f>IFERROR(VLOOKUP($AG$1&amp;'Service PJ'!$D189&amp;'Service PJ'!$B189&amp;'Service PJ'!$A189&amp;"*",'EPA_US9RT techs'!$A$2:$I$1722,9,FALSE),"")</f>
        <v/>
      </c>
      <c r="BD191" s="14" t="str">
        <f>IFERROR(VLOOKUP($AG$1&amp;'Service PJ'!$D189&amp;'Service PJ'!$B189&amp;'Service PJ'!$A189&amp;"*",'EPA_US9RT techs'!$A$2:$I$1722,9,FALSE),"")</f>
        <v/>
      </c>
      <c r="BE191" s="14" t="str">
        <f>IFERROR(VLOOKUP($AG$1&amp;'Service PJ'!$D189&amp;'Service PJ'!$B189&amp;'Service PJ'!$A189&amp;"*",'EPA_US9RT techs'!$A$2:$I$1722,9,FALSE),"")</f>
        <v/>
      </c>
      <c r="BF191" s="14" t="str">
        <f>IFERROR(VLOOKUP($AG$1&amp;'Service PJ'!$D189&amp;'Service PJ'!$B189&amp;'Service PJ'!$A189&amp;"*",'EPA_US9RT techs'!$A$2:$I$1722,9,FALSE),"")</f>
        <v/>
      </c>
      <c r="BG191" s="14" t="str">
        <f>IFERROR(VLOOKUP($AG$1&amp;'Service PJ'!$D189&amp;'Service PJ'!$B189&amp;'Service PJ'!$A189&amp;"*",'EPA_US9RT techs'!$A$2:$I$1722,9,FALSE),"")</f>
        <v/>
      </c>
      <c r="BH191" s="14" t="str">
        <f>IFERROR(VLOOKUP($AG$1&amp;'Service PJ'!$D189&amp;'Service PJ'!$B189&amp;'Service PJ'!$A189&amp;"*",'EPA_US9RT techs'!$A$2:$I$1722,9,FALSE),"")</f>
        <v/>
      </c>
      <c r="BI191" s="14" t="str">
        <f>IFERROR(VLOOKUP($AG$1&amp;'Service PJ'!$D189&amp;'Service PJ'!$B189&amp;'Service PJ'!$A189&amp;"*",'EPA_US9RT techs'!$A$2:$I$1722,9,FALSE),"")</f>
        <v/>
      </c>
      <c r="BJ191" s="14" t="str">
        <f>IFERROR(VLOOKUP($AG$1&amp;'Service PJ'!$D189&amp;'Service PJ'!$B189&amp;'Service PJ'!$A189&amp;"*",'EPA_US9RT techs'!$A$2:$I$1722,9,FALSE),"")</f>
        <v/>
      </c>
      <c r="BK191" s="14" t="str">
        <f>IFERROR(VLOOKUP($AG$1&amp;'Service PJ'!$D189&amp;'Service PJ'!$B189&amp;'Service PJ'!$A189&amp;"*",'EPA_US9RT techs'!$A$2:$I$1722,9,FALSE),"")</f>
        <v/>
      </c>
      <c r="BM191" t="str">
        <f>IF(SUM(BN191:CD191)=0,"\I:",'Service PJ'!$D189&amp;"_"&amp;'Service PJ'!$E189&amp;"_"&amp;'Service PJ'!$C189)</f>
        <v>\I:</v>
      </c>
      <c r="BN191" s="14" t="str">
        <f>IFERROR(VLOOKUP($BM$1&amp;'Service PJ'!$D189&amp;'Service PJ'!$B189&amp;'Service PJ'!$A189&amp;"*",'EPA_US9RT techs'!$A$2:$I$1722,9,FALSE),"")</f>
        <v/>
      </c>
      <c r="BO191" s="14" t="str">
        <f>IFERROR(VLOOKUP($BM$1&amp;'Service PJ'!$D189&amp;'Service PJ'!$B189&amp;'Service PJ'!$A189&amp;"*",'EPA_US9RT techs'!$A$2:$I$1722,9,FALSE),"")</f>
        <v/>
      </c>
      <c r="BP191" s="14" t="str">
        <f>IFERROR(VLOOKUP($BM$1&amp;'Service PJ'!$D189&amp;'Service PJ'!$B189&amp;'Service PJ'!$A189&amp;"*",'EPA_US9RT techs'!$A$2:$I$1722,9,FALSE),"")</f>
        <v/>
      </c>
      <c r="BQ191" s="14" t="str">
        <f>IFERROR(VLOOKUP($BM$1&amp;'Service PJ'!$D189&amp;'Service PJ'!$B189&amp;'Service PJ'!$A189&amp;"*",'EPA_US9RT techs'!$A$2:$I$1722,9,FALSE),"")</f>
        <v/>
      </c>
      <c r="BR191" s="14" t="str">
        <f>IFERROR(VLOOKUP($BM$1&amp;'Service PJ'!$D189&amp;'Service PJ'!$B189&amp;'Service PJ'!$A189&amp;"*",'EPA_US9RT techs'!$A$2:$I$1722,9,FALSE),"")</f>
        <v/>
      </c>
      <c r="BS191" s="14" t="str">
        <f>IFERROR(VLOOKUP($BM$1&amp;'Service PJ'!$D189&amp;'Service PJ'!$B189&amp;'Service PJ'!$A189&amp;"*",'EPA_US9RT techs'!$A$2:$I$1722,9,FALSE),"")</f>
        <v/>
      </c>
      <c r="BT191" s="14" t="str">
        <f>IFERROR(VLOOKUP($BM$1&amp;'Service PJ'!$D189&amp;'Service PJ'!$B189&amp;'Service PJ'!$A189&amp;"*",'EPA_US9RT techs'!$A$2:$I$1722,9,FALSE),"")</f>
        <v/>
      </c>
      <c r="BU191" s="14" t="str">
        <f>IFERROR(VLOOKUP($BM$1&amp;'Service PJ'!$D189&amp;'Service PJ'!$B189&amp;'Service PJ'!$A189&amp;"*",'EPA_US9RT techs'!$A$2:$I$1722,9,FALSE),"")</f>
        <v/>
      </c>
      <c r="BV191" s="14" t="str">
        <f>IFERROR(VLOOKUP($BM$1&amp;'Service PJ'!$D189&amp;'Service PJ'!$B189&amp;'Service PJ'!$A189&amp;"*",'EPA_US9RT techs'!$A$2:$I$1722,9,FALSE),"")</f>
        <v/>
      </c>
      <c r="BW191" s="14" t="str">
        <f>IFERROR(VLOOKUP($BM$1&amp;'Service PJ'!$D189&amp;'Service PJ'!$B189&amp;'Service PJ'!$A189&amp;"*",'EPA_US9RT techs'!$A$2:$I$1722,9,FALSE),"")</f>
        <v/>
      </c>
      <c r="BX191" s="14" t="str">
        <f>IFERROR(VLOOKUP($BM$1&amp;'Service PJ'!$D189&amp;'Service PJ'!$B189&amp;'Service PJ'!$A189&amp;"*",'EPA_US9RT techs'!$A$2:$I$1722,9,FALSE),"")</f>
        <v/>
      </c>
      <c r="BY191" s="14" t="str">
        <f>IFERROR(VLOOKUP($BM$1&amp;'Service PJ'!$D189&amp;'Service PJ'!$B189&amp;'Service PJ'!$A189&amp;"*",'EPA_US9RT techs'!$A$2:$I$1722,9,FALSE),"")</f>
        <v/>
      </c>
      <c r="BZ191" s="14" t="str">
        <f>IFERROR(VLOOKUP($BM$1&amp;'Service PJ'!$D189&amp;'Service PJ'!$B189&amp;'Service PJ'!$A189&amp;"*",'EPA_US9RT techs'!$A$2:$I$1722,9,FALSE),"")</f>
        <v/>
      </c>
      <c r="CA191" s="14" t="str">
        <f>IFERROR(VLOOKUP($BM$1&amp;'Service PJ'!$D189&amp;'Service PJ'!$B189&amp;'Service PJ'!$A189&amp;"*",'EPA_US9RT techs'!$A$2:$I$1722,9,FALSE),"")</f>
        <v/>
      </c>
      <c r="CB191" s="14" t="str">
        <f>IFERROR(VLOOKUP($BM$1&amp;'Service PJ'!$D189&amp;'Service PJ'!$B189&amp;'Service PJ'!$A189&amp;"*",'EPA_US9RT techs'!$A$2:$I$1722,9,FALSE),"")</f>
        <v/>
      </c>
      <c r="CC191" s="14" t="str">
        <f>IFERROR(VLOOKUP($BM$1&amp;'Service PJ'!$D189&amp;'Service PJ'!$B189&amp;'Service PJ'!$A189&amp;"*",'EPA_US9RT techs'!$A$2:$I$1722,9,FALSE),"")</f>
        <v/>
      </c>
      <c r="CD191" s="14" t="str">
        <f>IFERROR(VLOOKUP($BM$1&amp;'Service PJ'!$D189&amp;'Service PJ'!$B189&amp;'Service PJ'!$A189&amp;"*",'EPA_US9RT techs'!$A$2:$I$1722,9,FALSE),"")</f>
        <v/>
      </c>
      <c r="CE191" s="14" t="str">
        <f>IFERROR(VLOOKUP($BM$1&amp;'Service PJ'!$D189&amp;'Service PJ'!$B189&amp;'Service PJ'!$A189&amp;"*",'EPA_US9RT techs'!$A$2:$I$1722,9,FALSE),"")</f>
        <v/>
      </c>
      <c r="CF191" s="14" t="str">
        <f>IFERROR(VLOOKUP($BM$1&amp;'Service PJ'!$D189&amp;'Service PJ'!$B189&amp;'Service PJ'!$A189&amp;"*",'EPA_US9RT techs'!$A$2:$I$1722,9,FALSE),"")</f>
        <v/>
      </c>
      <c r="CG191" s="14" t="str">
        <f>IFERROR(VLOOKUP($BM$1&amp;'Service PJ'!$D189&amp;'Service PJ'!$B189&amp;'Service PJ'!$A189&amp;"*",'EPA_US9RT techs'!$A$2:$I$1722,9,FALSE),"")</f>
        <v/>
      </c>
      <c r="CH191" s="14" t="str">
        <f>IFERROR(VLOOKUP($BM$1&amp;'Service PJ'!$D189&amp;'Service PJ'!$B189&amp;'Service PJ'!$A189&amp;"*",'EPA_US9RT techs'!$A$2:$I$1722,9,FALSE),"")</f>
        <v/>
      </c>
      <c r="CI191" s="14" t="str">
        <f>IFERROR(VLOOKUP($BM$1&amp;'Service PJ'!$D189&amp;'Service PJ'!$B189&amp;'Service PJ'!$A189&amp;"*",'EPA_US9RT techs'!$A$2:$I$1722,9,FALSE),"")</f>
        <v/>
      </c>
      <c r="CJ191" s="14" t="str">
        <f>IFERROR(VLOOKUP($BM$1&amp;'Service PJ'!$D189&amp;'Service PJ'!$B189&amp;'Service PJ'!$A189&amp;"*",'EPA_US9RT techs'!$A$2:$I$1722,9,FALSE),"")</f>
        <v/>
      </c>
      <c r="CK191" s="14" t="str">
        <f>IFERROR(VLOOKUP($BM$1&amp;'Service PJ'!$D189&amp;'Service PJ'!$B189&amp;'Service PJ'!$A189&amp;"*",'EPA_US9RT techs'!$A$2:$I$1722,9,FALSE),"")</f>
        <v/>
      </c>
      <c r="CL191" s="14" t="str">
        <f>IFERROR(VLOOKUP($BM$1&amp;'Service PJ'!$D189&amp;'Service PJ'!$B189&amp;'Service PJ'!$A189&amp;"*",'EPA_US9RT techs'!$A$2:$I$1722,9,FALSE),"")</f>
        <v/>
      </c>
      <c r="CM191" s="14" t="str">
        <f>IFERROR(VLOOKUP($BM$1&amp;'Service PJ'!$D189&amp;'Service PJ'!$B189&amp;'Service PJ'!$A189&amp;"*",'EPA_US9RT techs'!$A$2:$I$1722,9,FALSE),"")</f>
        <v/>
      </c>
      <c r="CN191" s="14" t="str">
        <f>IFERROR(VLOOKUP($BM$1&amp;'Service PJ'!$D189&amp;'Service PJ'!$B189&amp;'Service PJ'!$A189&amp;"*",'EPA_US9RT techs'!$A$2:$I$1722,9,FALSE),"")</f>
        <v/>
      </c>
      <c r="CO191" s="14" t="str">
        <f>IFERROR(VLOOKUP($BM$1&amp;'Service PJ'!$D189&amp;'Service PJ'!$B189&amp;'Service PJ'!$A189&amp;"*",'EPA_US9RT techs'!$A$2:$I$1722,9,FALSE),"")</f>
        <v/>
      </c>
      <c r="CP191" s="14" t="str">
        <f>IFERROR(VLOOKUP($BM$1&amp;'Service PJ'!$D189&amp;'Service PJ'!$B189&amp;'Service PJ'!$A189&amp;"*",'EPA_US9RT techs'!$A$2:$I$1722,9,FALSE),"")</f>
        <v/>
      </c>
      <c r="CQ191" s="14" t="str">
        <f>IFERROR(VLOOKUP($BM$1&amp;'Service PJ'!$D189&amp;'Service PJ'!$B189&amp;'Service PJ'!$A189&amp;"*",'EPA_US9RT techs'!$A$2:$I$1722,9,FALSE),"")</f>
        <v/>
      </c>
      <c r="CS191" t="str">
        <f>IF(SUM(CT191:DJ191)=0,"\I:",'Service PJ'!$D189&amp;"_"&amp;'Service PJ'!$E189&amp;"_"&amp;'Service PJ'!$C189)</f>
        <v>\I:</v>
      </c>
      <c r="CT191" s="2" t="str">
        <f>IFERROR(VLOOKUP($CS$1&amp;'Service PJ'!$D189&amp;'Service PJ'!$B189&amp;'Service PJ'!$A189&amp;"*",'EPA_US9RT techs'!$A$2:$I$1722,9,FALSE),"")</f>
        <v/>
      </c>
      <c r="CU191" s="2" t="str">
        <f>IFERROR(VLOOKUP($CS$1&amp;'Service PJ'!$D189&amp;'Service PJ'!$B189&amp;'Service PJ'!$A189&amp;"*",'EPA_US9RT techs'!$A$2:$I$1722,9,FALSE),"")</f>
        <v/>
      </c>
      <c r="CV191" s="2" t="str">
        <f>IFERROR(VLOOKUP($CS$1&amp;'Service PJ'!$D189&amp;'Service PJ'!$B189&amp;'Service PJ'!$A189&amp;"*",'EPA_US9RT techs'!$A$2:$I$1722,9,FALSE),"")</f>
        <v/>
      </c>
      <c r="CW191" s="2" t="str">
        <f>IFERROR(VLOOKUP($CS$1&amp;'Service PJ'!$D189&amp;'Service PJ'!$B189&amp;'Service PJ'!$A189&amp;"*",'EPA_US9RT techs'!$A$2:$I$1722,9,FALSE),"")</f>
        <v/>
      </c>
      <c r="CX191" s="2" t="str">
        <f>IFERROR(VLOOKUP($CS$1&amp;'Service PJ'!$D189&amp;'Service PJ'!$B189&amp;'Service PJ'!$A189&amp;"*",'EPA_US9RT techs'!$A$2:$I$1722,9,FALSE),"")</f>
        <v/>
      </c>
      <c r="CY191" s="2" t="str">
        <f>IFERROR(VLOOKUP($CS$1&amp;'Service PJ'!$D189&amp;'Service PJ'!$B189&amp;'Service PJ'!$A189&amp;"*",'EPA_US9RT techs'!$A$2:$I$1722,9,FALSE),"")</f>
        <v/>
      </c>
      <c r="CZ191" s="2" t="str">
        <f>IFERROR(VLOOKUP($CS$1&amp;'Service PJ'!$D189&amp;'Service PJ'!$B189&amp;'Service PJ'!$A189&amp;"*",'EPA_US9RT techs'!$A$2:$I$1722,9,FALSE),"")</f>
        <v/>
      </c>
      <c r="DA191" s="2" t="str">
        <f>IFERROR(VLOOKUP($CS$1&amp;'Service PJ'!$D189&amp;'Service PJ'!$B189&amp;'Service PJ'!$A189&amp;"*",'EPA_US9RT techs'!$A$2:$I$1722,9,FALSE),"")</f>
        <v/>
      </c>
      <c r="DB191" s="2" t="str">
        <f>IFERROR(VLOOKUP($CS$1&amp;'Service PJ'!$D189&amp;'Service PJ'!$B189&amp;'Service PJ'!$A189&amp;"*",'EPA_US9RT techs'!$A$2:$I$1722,9,FALSE),"")</f>
        <v/>
      </c>
      <c r="DC191" s="2" t="str">
        <f>IFERROR(VLOOKUP($CS$1&amp;'Service PJ'!$D189&amp;'Service PJ'!$B189&amp;'Service PJ'!$A189&amp;"*",'EPA_US9RT techs'!$A$2:$I$1722,9,FALSE),"")</f>
        <v/>
      </c>
      <c r="DD191" s="2" t="str">
        <f>IFERROR(VLOOKUP($CS$1&amp;'Service PJ'!$D189&amp;'Service PJ'!$B189&amp;'Service PJ'!$A189&amp;"*",'EPA_US9RT techs'!$A$2:$I$1722,9,FALSE),"")</f>
        <v/>
      </c>
      <c r="DE191" s="2" t="str">
        <f>IFERROR(VLOOKUP($CS$1&amp;'Service PJ'!$D189&amp;'Service PJ'!$B189&amp;'Service PJ'!$A189&amp;"*",'EPA_US9RT techs'!$A$2:$I$1722,9,FALSE),"")</f>
        <v/>
      </c>
      <c r="DF191" s="2" t="str">
        <f>IFERROR(VLOOKUP($CS$1&amp;'Service PJ'!$D189&amp;'Service PJ'!$B189&amp;'Service PJ'!$A189&amp;"*",'EPA_US9RT techs'!$A$2:$I$1722,9,FALSE),"")</f>
        <v/>
      </c>
      <c r="DG191" s="2" t="str">
        <f>IFERROR(VLOOKUP($CS$1&amp;'Service PJ'!$D189&amp;'Service PJ'!$B189&amp;'Service PJ'!$A189&amp;"*",'EPA_US9RT techs'!$A$2:$I$1722,9,FALSE),"")</f>
        <v/>
      </c>
      <c r="DH191" s="2" t="str">
        <f>IFERROR(VLOOKUP($CS$1&amp;'Service PJ'!$D189&amp;'Service PJ'!$B189&amp;'Service PJ'!$A189&amp;"*",'EPA_US9RT techs'!$A$2:$I$1722,9,FALSE),"")</f>
        <v/>
      </c>
      <c r="DI191" s="2" t="str">
        <f>IFERROR(VLOOKUP($CS$1&amp;'Service PJ'!$D189&amp;'Service PJ'!$B189&amp;'Service PJ'!$A189&amp;"*",'EPA_US9RT techs'!$A$2:$I$1722,9,FALSE),"")</f>
        <v/>
      </c>
      <c r="DJ191" s="2" t="str">
        <f>IFERROR(VLOOKUP($CS$1&amp;'Service PJ'!$D189&amp;'Service PJ'!$B189&amp;'Service PJ'!$A189&amp;"*",'EPA_US9RT techs'!$A$2:$I$1722,9,FALSE),"")</f>
        <v/>
      </c>
      <c r="DK191" s="2" t="str">
        <f>IFERROR(VLOOKUP($CS$1&amp;'Service PJ'!$D189&amp;'Service PJ'!$B189&amp;'Service PJ'!$A189&amp;"*",'EPA_US9RT techs'!$A$2:$I$1722,9,FALSE),"")</f>
        <v/>
      </c>
      <c r="DL191" s="2" t="str">
        <f>IFERROR(VLOOKUP($CS$1&amp;'Service PJ'!$D189&amp;'Service PJ'!$B189&amp;'Service PJ'!$A189&amp;"*",'EPA_US9RT techs'!$A$2:$I$1722,9,FALSE),"")</f>
        <v/>
      </c>
      <c r="DM191" s="2" t="str">
        <f>IFERROR(VLOOKUP($CS$1&amp;'Service PJ'!$D189&amp;'Service PJ'!$B189&amp;'Service PJ'!$A189&amp;"*",'EPA_US9RT techs'!$A$2:$I$1722,9,FALSE),"")</f>
        <v/>
      </c>
      <c r="DN191" s="2" t="str">
        <f>IFERROR(VLOOKUP($CS$1&amp;'Service PJ'!$D189&amp;'Service PJ'!$B189&amp;'Service PJ'!$A189&amp;"*",'EPA_US9RT techs'!$A$2:$I$1722,9,FALSE),"")</f>
        <v/>
      </c>
      <c r="DO191" s="2" t="str">
        <f>IFERROR(VLOOKUP($CS$1&amp;'Service PJ'!$D189&amp;'Service PJ'!$B189&amp;'Service PJ'!$A189&amp;"*",'EPA_US9RT techs'!$A$2:$I$1722,9,FALSE),"")</f>
        <v/>
      </c>
      <c r="DP191" s="2" t="str">
        <f>IFERROR(VLOOKUP($CS$1&amp;'Service PJ'!$D189&amp;'Service PJ'!$B189&amp;'Service PJ'!$A189&amp;"*",'EPA_US9RT techs'!$A$2:$I$1722,9,FALSE),"")</f>
        <v/>
      </c>
      <c r="DQ191" s="2" t="str">
        <f>IFERROR(VLOOKUP($CS$1&amp;'Service PJ'!$D189&amp;'Service PJ'!$B189&amp;'Service PJ'!$A189&amp;"*",'EPA_US9RT techs'!$A$2:$I$1722,9,FALSE),"")</f>
        <v/>
      </c>
      <c r="DR191" s="2" t="str">
        <f>IFERROR(VLOOKUP($CS$1&amp;'Service PJ'!$D189&amp;'Service PJ'!$B189&amp;'Service PJ'!$A189&amp;"*",'EPA_US9RT techs'!$A$2:$I$1722,9,FALSE),"")</f>
        <v/>
      </c>
      <c r="DS191" s="2" t="str">
        <f>IFERROR(VLOOKUP($CS$1&amp;'Service PJ'!$D189&amp;'Service PJ'!$B189&amp;'Service PJ'!$A189&amp;"*",'EPA_US9RT techs'!$A$2:$I$1722,9,FALSE),"")</f>
        <v/>
      </c>
      <c r="DT191" s="2" t="str">
        <f>IFERROR(VLOOKUP($CS$1&amp;'Service PJ'!$D189&amp;'Service PJ'!$B189&amp;'Service PJ'!$A189&amp;"*",'EPA_US9RT techs'!$A$2:$I$1722,9,FALSE),"")</f>
        <v/>
      </c>
      <c r="DU191" s="2" t="str">
        <f>IFERROR(VLOOKUP($CS$1&amp;'Service PJ'!$D189&amp;'Service PJ'!$B189&amp;'Service PJ'!$A189&amp;"*",'EPA_US9RT techs'!$A$2:$I$1722,9,FALSE),"")</f>
        <v/>
      </c>
      <c r="DV191" s="2" t="str">
        <f>IFERROR(VLOOKUP($CS$1&amp;'Service PJ'!$D189&amp;'Service PJ'!$B189&amp;'Service PJ'!$A189&amp;"*",'EPA_US9RT techs'!$A$2:$I$1722,9,FALSE),"")</f>
        <v/>
      </c>
      <c r="DW191" s="2" t="str">
        <f>IFERROR(VLOOKUP($CS$1&amp;'Service PJ'!$D189&amp;'Service PJ'!$B189&amp;'Service PJ'!$A189&amp;"*",'EPA_US9RT techs'!$A$2:$I$1722,9,FALSE),"")</f>
        <v/>
      </c>
    </row>
    <row r="192" spans="1:127" x14ac:dyDescent="0.45">
      <c r="A192" t="str">
        <f>IF(SUM(B192:R192)=0,"\I:",'Service PJ'!$D190&amp;"_"&amp;'Service PJ'!$E190&amp;"_"&amp;'Service PJ'!$C190)</f>
        <v>ILP_STM_OVC</v>
      </c>
      <c r="B192" s="14">
        <f>IFERROR(VLOOKUP($A$1&amp;'Service PJ'!$D190&amp;'Service PJ'!$B190&amp;'Service PJ'!$A190&amp;"*",'EPA_US9RT techs'!$A$2:$I$1722,9,FALSE),"")</f>
        <v>4.3157925401000004</v>
      </c>
      <c r="C192" s="14">
        <f>IFERROR(VLOOKUP($A$1&amp;'Service PJ'!$D190&amp;'Service PJ'!$B190&amp;'Service PJ'!$A190&amp;"*",'EPA_US9RT techs'!$A$2:$I$1722,9,FALSE),"")</f>
        <v>4.3157925401000004</v>
      </c>
      <c r="D192" s="14">
        <f>IFERROR(VLOOKUP($A$1&amp;'Service PJ'!$D190&amp;'Service PJ'!$B190&amp;'Service PJ'!$A190&amp;"*",'EPA_US9RT techs'!$A$2:$I$1722,9,FALSE),"")</f>
        <v>4.3157925401000004</v>
      </c>
      <c r="E192" s="14">
        <f>IFERROR(VLOOKUP($A$1&amp;'Service PJ'!$D190&amp;'Service PJ'!$B190&amp;'Service PJ'!$A190&amp;"*",'EPA_US9RT techs'!$A$2:$I$1722,9,FALSE),"")</f>
        <v>4.3157925401000004</v>
      </c>
      <c r="F192" s="14">
        <f>IFERROR(VLOOKUP($A$1&amp;'Service PJ'!$D190&amp;'Service PJ'!$B190&amp;'Service PJ'!$A190&amp;"*",'EPA_US9RT techs'!$A$2:$I$1722,9,FALSE),"")</f>
        <v>4.3157925401000004</v>
      </c>
      <c r="G192" s="14">
        <f>IFERROR(VLOOKUP($A$1&amp;'Service PJ'!$D190&amp;'Service PJ'!$B190&amp;'Service PJ'!$A190&amp;"*",'EPA_US9RT techs'!$A$2:$I$1722,9,FALSE),"")</f>
        <v>4.3157925401000004</v>
      </c>
      <c r="H192" s="14">
        <f>IFERROR(VLOOKUP($A$1&amp;'Service PJ'!$D190&amp;'Service PJ'!$B190&amp;'Service PJ'!$A190&amp;"*",'EPA_US9RT techs'!$A$2:$I$1722,9,FALSE),"")</f>
        <v>4.3157925401000004</v>
      </c>
      <c r="I192" s="14">
        <f>IFERROR(VLOOKUP($A$1&amp;'Service PJ'!$D190&amp;'Service PJ'!$B190&amp;'Service PJ'!$A190&amp;"*",'EPA_US9RT techs'!$A$2:$I$1722,9,FALSE),"")</f>
        <v>4.3157925401000004</v>
      </c>
      <c r="J192" s="14">
        <f>IFERROR(VLOOKUP($A$1&amp;'Service PJ'!$D190&amp;'Service PJ'!$B190&amp;'Service PJ'!$A190&amp;"*",'EPA_US9RT techs'!$A$2:$I$1722,9,FALSE),"")</f>
        <v>4.3157925401000004</v>
      </c>
      <c r="K192" s="14">
        <f>IFERROR(VLOOKUP($A$1&amp;'Service PJ'!$D190&amp;'Service PJ'!$B190&amp;'Service PJ'!$A190&amp;"*",'EPA_US9RT techs'!$A$2:$I$1722,9,FALSE),"")</f>
        <v>4.3157925401000004</v>
      </c>
      <c r="L192" s="14">
        <f>IFERROR(VLOOKUP($A$1&amp;'Service PJ'!$D190&amp;'Service PJ'!$B190&amp;'Service PJ'!$A190&amp;"*",'EPA_US9RT techs'!$A$2:$I$1722,9,FALSE),"")</f>
        <v>4.3157925401000004</v>
      </c>
      <c r="M192" s="14">
        <f>IFERROR(VLOOKUP($A$1&amp;'Service PJ'!$D190&amp;'Service PJ'!$B190&amp;'Service PJ'!$A190&amp;"*",'EPA_US9RT techs'!$A$2:$I$1722,9,FALSE),"")</f>
        <v>4.3157925401000004</v>
      </c>
      <c r="N192" s="14">
        <f>IFERROR(VLOOKUP($A$1&amp;'Service PJ'!$D190&amp;'Service PJ'!$B190&amp;'Service PJ'!$A190&amp;"*",'EPA_US9RT techs'!$A$2:$I$1722,9,FALSE),"")</f>
        <v>4.3157925401000004</v>
      </c>
      <c r="O192" s="14">
        <f>IFERROR(VLOOKUP($A$1&amp;'Service PJ'!$D190&amp;'Service PJ'!$B190&amp;'Service PJ'!$A190&amp;"*",'EPA_US9RT techs'!$A$2:$I$1722,9,FALSE),"")</f>
        <v>4.3157925401000004</v>
      </c>
      <c r="P192" s="14">
        <f>IFERROR(VLOOKUP($A$1&amp;'Service PJ'!$D190&amp;'Service PJ'!$B190&amp;'Service PJ'!$A190&amp;"*",'EPA_US9RT techs'!$A$2:$I$1722,9,FALSE),"")</f>
        <v>4.3157925401000004</v>
      </c>
      <c r="Q192" s="14">
        <f>IFERROR(VLOOKUP($A$1&amp;'Service PJ'!$D190&amp;'Service PJ'!$B190&amp;'Service PJ'!$A190&amp;"*",'EPA_US9RT techs'!$A$2:$I$1722,9,FALSE),"")</f>
        <v>4.3157925401000004</v>
      </c>
      <c r="R192" s="14">
        <f>IFERROR(VLOOKUP($A$1&amp;'Service PJ'!$D190&amp;'Service PJ'!$B190&amp;'Service PJ'!$A190&amp;"*",'EPA_US9RT techs'!$A$2:$I$1722,9,FALSE),"")</f>
        <v>4.3157925401000004</v>
      </c>
      <c r="S192" s="14">
        <f>IFERROR(VLOOKUP($A$1&amp;'Service PJ'!$D190&amp;'Service PJ'!$B190&amp;'Service PJ'!$A190&amp;"*",'EPA_US9RT techs'!$A$2:$I$1722,9,FALSE),"")</f>
        <v>4.3157925401000004</v>
      </c>
      <c r="T192" s="14">
        <f>IFERROR(VLOOKUP($A$1&amp;'Service PJ'!$D190&amp;'Service PJ'!$B190&amp;'Service PJ'!$A190&amp;"*",'EPA_US9RT techs'!$A$2:$I$1722,9,FALSE),"")</f>
        <v>4.3157925401000004</v>
      </c>
      <c r="U192" s="14">
        <f>IFERROR(VLOOKUP($A$1&amp;'Service PJ'!$D190&amp;'Service PJ'!$B190&amp;'Service PJ'!$A190&amp;"*",'EPA_US9RT techs'!$A$2:$I$1722,9,FALSE),"")</f>
        <v>4.3157925401000004</v>
      </c>
      <c r="V192" s="14">
        <f>IFERROR(VLOOKUP($A$1&amp;'Service PJ'!$D190&amp;'Service PJ'!$B190&amp;'Service PJ'!$A190&amp;"*",'EPA_US9RT techs'!$A$2:$I$1722,9,FALSE),"")</f>
        <v>4.3157925401000004</v>
      </c>
      <c r="W192" s="14">
        <f>IFERROR(VLOOKUP($A$1&amp;'Service PJ'!$D190&amp;'Service PJ'!$B190&amp;'Service PJ'!$A190&amp;"*",'EPA_US9RT techs'!$A$2:$I$1722,9,FALSE),"")</f>
        <v>4.3157925401000004</v>
      </c>
      <c r="X192" s="14">
        <f>IFERROR(VLOOKUP($A$1&amp;'Service PJ'!$D190&amp;'Service PJ'!$B190&amp;'Service PJ'!$A190&amp;"*",'EPA_US9RT techs'!$A$2:$I$1722,9,FALSE),"")</f>
        <v>4.3157925401000004</v>
      </c>
      <c r="Y192" s="14">
        <f>IFERROR(VLOOKUP($A$1&amp;'Service PJ'!$D190&amp;'Service PJ'!$B190&amp;'Service PJ'!$A190&amp;"*",'EPA_US9RT techs'!$A$2:$I$1722,9,FALSE),"")</f>
        <v>4.3157925401000004</v>
      </c>
      <c r="Z192" s="14">
        <f>IFERROR(VLOOKUP($A$1&amp;'Service PJ'!$D190&amp;'Service PJ'!$B190&amp;'Service PJ'!$A190&amp;"*",'EPA_US9RT techs'!$A$2:$I$1722,9,FALSE),"")</f>
        <v>4.3157925401000004</v>
      </c>
      <c r="AA192" s="14">
        <f>IFERROR(VLOOKUP($A$1&amp;'Service PJ'!$D190&amp;'Service PJ'!$B190&amp;'Service PJ'!$A190&amp;"*",'EPA_US9RT techs'!$A$2:$I$1722,9,FALSE),"")</f>
        <v>4.3157925401000004</v>
      </c>
      <c r="AB192" s="14">
        <f>IFERROR(VLOOKUP($A$1&amp;'Service PJ'!$D190&amp;'Service PJ'!$B190&amp;'Service PJ'!$A190&amp;"*",'EPA_US9RT techs'!$A$2:$I$1722,9,FALSE),"")</f>
        <v>4.3157925401000004</v>
      </c>
      <c r="AC192" s="14">
        <f>IFERROR(VLOOKUP($A$1&amp;'Service PJ'!$D190&amp;'Service PJ'!$B190&amp;'Service PJ'!$A190&amp;"*",'EPA_US9RT techs'!$A$2:$I$1722,9,FALSE),"")</f>
        <v>4.3157925401000004</v>
      </c>
      <c r="AD192" s="14">
        <f>IFERROR(VLOOKUP($A$1&amp;'Service PJ'!$D190&amp;'Service PJ'!$B190&amp;'Service PJ'!$A190&amp;"*",'EPA_US9RT techs'!$A$2:$I$1722,9,FALSE),"")</f>
        <v>4.3157925401000004</v>
      </c>
      <c r="AE192" s="14">
        <f>IFERROR(VLOOKUP($A$1&amp;'Service PJ'!$D190&amp;'Service PJ'!$B190&amp;'Service PJ'!$A190&amp;"*",'EPA_US9RT techs'!$A$2:$I$1722,9,FALSE),"")</f>
        <v>4.3157925401000004</v>
      </c>
      <c r="AG192" t="str">
        <f>IF(SUM(AH192:AX192)=0,"\I:",'Service PJ'!$D190&amp;"_"&amp;'Service PJ'!$E190&amp;"_"&amp;'Service PJ'!$C190)</f>
        <v>ILP_STM_OVC</v>
      </c>
      <c r="AH192" s="14">
        <f>IFERROR(VLOOKUP($AG$1&amp;'Service PJ'!$D190&amp;'Service PJ'!$B190&amp;'Service PJ'!$A190&amp;"*",'EPA_US9RT techs'!$A$2:$I$1722,9,FALSE),"")</f>
        <v>0.65384858769999998</v>
      </c>
      <c r="AI192" s="14">
        <f>IFERROR(VLOOKUP($AG$1&amp;'Service PJ'!$D190&amp;'Service PJ'!$B190&amp;'Service PJ'!$A190&amp;"*",'EPA_US9RT techs'!$A$2:$I$1722,9,FALSE),"")</f>
        <v>0.65384858769999998</v>
      </c>
      <c r="AJ192" s="14">
        <f>IFERROR(VLOOKUP($AG$1&amp;'Service PJ'!$D190&amp;'Service PJ'!$B190&amp;'Service PJ'!$A190&amp;"*",'EPA_US9RT techs'!$A$2:$I$1722,9,FALSE),"")</f>
        <v>0.65384858769999998</v>
      </c>
      <c r="AK192" s="14">
        <f>IFERROR(VLOOKUP($AG$1&amp;'Service PJ'!$D190&amp;'Service PJ'!$B190&amp;'Service PJ'!$A190&amp;"*",'EPA_US9RT techs'!$A$2:$I$1722,9,FALSE),"")</f>
        <v>0.65384858769999998</v>
      </c>
      <c r="AL192" s="14">
        <f>IFERROR(VLOOKUP($AG$1&amp;'Service PJ'!$D190&amp;'Service PJ'!$B190&amp;'Service PJ'!$A190&amp;"*",'EPA_US9RT techs'!$A$2:$I$1722,9,FALSE),"")</f>
        <v>0.65384858769999998</v>
      </c>
      <c r="AM192" s="14">
        <f>IFERROR(VLOOKUP($AG$1&amp;'Service PJ'!$D190&amp;'Service PJ'!$B190&amp;'Service PJ'!$A190&amp;"*",'EPA_US9RT techs'!$A$2:$I$1722,9,FALSE),"")</f>
        <v>0.65384858769999998</v>
      </c>
      <c r="AN192" s="14">
        <f>IFERROR(VLOOKUP($AG$1&amp;'Service PJ'!$D190&amp;'Service PJ'!$B190&amp;'Service PJ'!$A190&amp;"*",'EPA_US9RT techs'!$A$2:$I$1722,9,FALSE),"")</f>
        <v>0.65384858769999998</v>
      </c>
      <c r="AO192" s="14">
        <f>IFERROR(VLOOKUP($AG$1&amp;'Service PJ'!$D190&amp;'Service PJ'!$B190&amp;'Service PJ'!$A190&amp;"*",'EPA_US9RT techs'!$A$2:$I$1722,9,FALSE),"")</f>
        <v>0.65384858769999998</v>
      </c>
      <c r="AP192" s="14">
        <f>IFERROR(VLOOKUP($AG$1&amp;'Service PJ'!$D190&amp;'Service PJ'!$B190&amp;'Service PJ'!$A190&amp;"*",'EPA_US9RT techs'!$A$2:$I$1722,9,FALSE),"")</f>
        <v>0.65384858769999998</v>
      </c>
      <c r="AQ192" s="14">
        <f>IFERROR(VLOOKUP($AG$1&amp;'Service PJ'!$D190&amp;'Service PJ'!$B190&amp;'Service PJ'!$A190&amp;"*",'EPA_US9RT techs'!$A$2:$I$1722,9,FALSE),"")</f>
        <v>0.65384858769999998</v>
      </c>
      <c r="AR192" s="14">
        <f>IFERROR(VLOOKUP($AG$1&amp;'Service PJ'!$D190&amp;'Service PJ'!$B190&amp;'Service PJ'!$A190&amp;"*",'EPA_US9RT techs'!$A$2:$I$1722,9,FALSE),"")</f>
        <v>0.65384858769999998</v>
      </c>
      <c r="AS192" s="14">
        <f>IFERROR(VLOOKUP($AG$1&amp;'Service PJ'!$D190&amp;'Service PJ'!$B190&amp;'Service PJ'!$A190&amp;"*",'EPA_US9RT techs'!$A$2:$I$1722,9,FALSE),"")</f>
        <v>0.65384858769999998</v>
      </c>
      <c r="AT192" s="14">
        <f>IFERROR(VLOOKUP($AG$1&amp;'Service PJ'!$D190&amp;'Service PJ'!$B190&amp;'Service PJ'!$A190&amp;"*",'EPA_US9RT techs'!$A$2:$I$1722,9,FALSE),"")</f>
        <v>0.65384858769999998</v>
      </c>
      <c r="AU192" s="14">
        <f>IFERROR(VLOOKUP($AG$1&amp;'Service PJ'!$D190&amp;'Service PJ'!$B190&amp;'Service PJ'!$A190&amp;"*",'EPA_US9RT techs'!$A$2:$I$1722,9,FALSE),"")</f>
        <v>0.65384858769999998</v>
      </c>
      <c r="AV192" s="14">
        <f>IFERROR(VLOOKUP($AG$1&amp;'Service PJ'!$D190&amp;'Service PJ'!$B190&amp;'Service PJ'!$A190&amp;"*",'EPA_US9RT techs'!$A$2:$I$1722,9,FALSE),"")</f>
        <v>0.65384858769999998</v>
      </c>
      <c r="AW192" s="14">
        <f>IFERROR(VLOOKUP($AG$1&amp;'Service PJ'!$D190&amp;'Service PJ'!$B190&amp;'Service PJ'!$A190&amp;"*",'EPA_US9RT techs'!$A$2:$I$1722,9,FALSE),"")</f>
        <v>0.65384858769999998</v>
      </c>
      <c r="AX192" s="14">
        <f>IFERROR(VLOOKUP($AG$1&amp;'Service PJ'!$D190&amp;'Service PJ'!$B190&amp;'Service PJ'!$A190&amp;"*",'EPA_US9RT techs'!$A$2:$I$1722,9,FALSE),"")</f>
        <v>0.65384858769999998</v>
      </c>
      <c r="AY192" s="14">
        <f>IFERROR(VLOOKUP($AG$1&amp;'Service PJ'!$D190&amp;'Service PJ'!$B190&amp;'Service PJ'!$A190&amp;"*",'EPA_US9RT techs'!$A$2:$I$1722,9,FALSE),"")</f>
        <v>0.65384858769999998</v>
      </c>
      <c r="AZ192" s="14">
        <f>IFERROR(VLOOKUP($AG$1&amp;'Service PJ'!$D190&amp;'Service PJ'!$B190&amp;'Service PJ'!$A190&amp;"*",'EPA_US9RT techs'!$A$2:$I$1722,9,FALSE),"")</f>
        <v>0.65384858769999998</v>
      </c>
      <c r="BA192" s="14">
        <f>IFERROR(VLOOKUP($AG$1&amp;'Service PJ'!$D190&amp;'Service PJ'!$B190&amp;'Service PJ'!$A190&amp;"*",'EPA_US9RT techs'!$A$2:$I$1722,9,FALSE),"")</f>
        <v>0.65384858769999998</v>
      </c>
      <c r="BB192" s="14">
        <f>IFERROR(VLOOKUP($AG$1&amp;'Service PJ'!$D190&amp;'Service PJ'!$B190&amp;'Service PJ'!$A190&amp;"*",'EPA_US9RT techs'!$A$2:$I$1722,9,FALSE),"")</f>
        <v>0.65384858769999998</v>
      </c>
      <c r="BC192" s="14">
        <f>IFERROR(VLOOKUP($AG$1&amp;'Service PJ'!$D190&amp;'Service PJ'!$B190&amp;'Service PJ'!$A190&amp;"*",'EPA_US9RT techs'!$A$2:$I$1722,9,FALSE),"")</f>
        <v>0.65384858769999998</v>
      </c>
      <c r="BD192" s="14">
        <f>IFERROR(VLOOKUP($AG$1&amp;'Service PJ'!$D190&amp;'Service PJ'!$B190&amp;'Service PJ'!$A190&amp;"*",'EPA_US9RT techs'!$A$2:$I$1722,9,FALSE),"")</f>
        <v>0.65384858769999998</v>
      </c>
      <c r="BE192" s="14">
        <f>IFERROR(VLOOKUP($AG$1&amp;'Service PJ'!$D190&amp;'Service PJ'!$B190&amp;'Service PJ'!$A190&amp;"*",'EPA_US9RT techs'!$A$2:$I$1722,9,FALSE),"")</f>
        <v>0.65384858769999998</v>
      </c>
      <c r="BF192" s="14">
        <f>IFERROR(VLOOKUP($AG$1&amp;'Service PJ'!$D190&amp;'Service PJ'!$B190&amp;'Service PJ'!$A190&amp;"*",'EPA_US9RT techs'!$A$2:$I$1722,9,FALSE),"")</f>
        <v>0.65384858769999998</v>
      </c>
      <c r="BG192" s="14">
        <f>IFERROR(VLOOKUP($AG$1&amp;'Service PJ'!$D190&amp;'Service PJ'!$B190&amp;'Service PJ'!$A190&amp;"*",'EPA_US9RT techs'!$A$2:$I$1722,9,FALSE),"")</f>
        <v>0.65384858769999998</v>
      </c>
      <c r="BH192" s="14">
        <f>IFERROR(VLOOKUP($AG$1&amp;'Service PJ'!$D190&amp;'Service PJ'!$B190&amp;'Service PJ'!$A190&amp;"*",'EPA_US9RT techs'!$A$2:$I$1722,9,FALSE),"")</f>
        <v>0.65384858769999998</v>
      </c>
      <c r="BI192" s="14">
        <f>IFERROR(VLOOKUP($AG$1&amp;'Service PJ'!$D190&amp;'Service PJ'!$B190&amp;'Service PJ'!$A190&amp;"*",'EPA_US9RT techs'!$A$2:$I$1722,9,FALSE),"")</f>
        <v>0.65384858769999998</v>
      </c>
      <c r="BJ192" s="14">
        <f>IFERROR(VLOOKUP($AG$1&amp;'Service PJ'!$D190&amp;'Service PJ'!$B190&amp;'Service PJ'!$A190&amp;"*",'EPA_US9RT techs'!$A$2:$I$1722,9,FALSE),"")</f>
        <v>0.65384858769999998</v>
      </c>
      <c r="BK192" s="14">
        <f>IFERROR(VLOOKUP($AG$1&amp;'Service PJ'!$D190&amp;'Service PJ'!$B190&amp;'Service PJ'!$A190&amp;"*",'EPA_US9RT techs'!$A$2:$I$1722,9,FALSE),"")</f>
        <v>0.65384858769999998</v>
      </c>
      <c r="BM192" t="str">
        <f>IF(SUM(BN192:CD192)=0,"\I:",'Service PJ'!$D190&amp;"_"&amp;'Service PJ'!$E190&amp;"_"&amp;'Service PJ'!$C190)</f>
        <v>ILP_STM_OVC</v>
      </c>
      <c r="BN192" s="14">
        <f>IFERROR(VLOOKUP($BM$1&amp;'Service PJ'!$D190&amp;'Service PJ'!$B190&amp;'Service PJ'!$A190&amp;"*",'EPA_US9RT techs'!$A$2:$I$1722,9,FALSE),"")</f>
        <v>0.71696603810000004</v>
      </c>
      <c r="BO192" s="14">
        <f>IFERROR(VLOOKUP($BM$1&amp;'Service PJ'!$D190&amp;'Service PJ'!$B190&amp;'Service PJ'!$A190&amp;"*",'EPA_US9RT techs'!$A$2:$I$1722,9,FALSE),"")</f>
        <v>0.71696603810000004</v>
      </c>
      <c r="BP192" s="14">
        <f>IFERROR(VLOOKUP($BM$1&amp;'Service PJ'!$D190&amp;'Service PJ'!$B190&amp;'Service PJ'!$A190&amp;"*",'EPA_US9RT techs'!$A$2:$I$1722,9,FALSE),"")</f>
        <v>0.71696603810000004</v>
      </c>
      <c r="BQ192" s="14">
        <f>IFERROR(VLOOKUP($BM$1&amp;'Service PJ'!$D190&amp;'Service PJ'!$B190&amp;'Service PJ'!$A190&amp;"*",'EPA_US9RT techs'!$A$2:$I$1722,9,FALSE),"")</f>
        <v>0.71696603810000004</v>
      </c>
      <c r="BR192" s="14">
        <f>IFERROR(VLOOKUP($BM$1&amp;'Service PJ'!$D190&amp;'Service PJ'!$B190&amp;'Service PJ'!$A190&amp;"*",'EPA_US9RT techs'!$A$2:$I$1722,9,FALSE),"")</f>
        <v>0.71696603810000004</v>
      </c>
      <c r="BS192" s="14">
        <f>IFERROR(VLOOKUP($BM$1&amp;'Service PJ'!$D190&amp;'Service PJ'!$B190&amp;'Service PJ'!$A190&amp;"*",'EPA_US9RT techs'!$A$2:$I$1722,9,FALSE),"")</f>
        <v>0.71696603810000004</v>
      </c>
      <c r="BT192" s="14">
        <f>IFERROR(VLOOKUP($BM$1&amp;'Service PJ'!$D190&amp;'Service PJ'!$B190&amp;'Service PJ'!$A190&amp;"*",'EPA_US9RT techs'!$A$2:$I$1722,9,FALSE),"")</f>
        <v>0.71696603810000004</v>
      </c>
      <c r="BU192" s="14">
        <f>IFERROR(VLOOKUP($BM$1&amp;'Service PJ'!$D190&amp;'Service PJ'!$B190&amp;'Service PJ'!$A190&amp;"*",'EPA_US9RT techs'!$A$2:$I$1722,9,FALSE),"")</f>
        <v>0.71696603810000004</v>
      </c>
      <c r="BV192" s="14">
        <f>IFERROR(VLOOKUP($BM$1&amp;'Service PJ'!$D190&amp;'Service PJ'!$B190&amp;'Service PJ'!$A190&amp;"*",'EPA_US9RT techs'!$A$2:$I$1722,9,FALSE),"")</f>
        <v>0.71696603810000004</v>
      </c>
      <c r="BW192" s="14">
        <f>IFERROR(VLOOKUP($BM$1&amp;'Service PJ'!$D190&amp;'Service PJ'!$B190&amp;'Service PJ'!$A190&amp;"*",'EPA_US9RT techs'!$A$2:$I$1722,9,FALSE),"")</f>
        <v>0.71696603810000004</v>
      </c>
      <c r="BX192" s="14">
        <f>IFERROR(VLOOKUP($BM$1&amp;'Service PJ'!$D190&amp;'Service PJ'!$B190&amp;'Service PJ'!$A190&amp;"*",'EPA_US9RT techs'!$A$2:$I$1722,9,FALSE),"")</f>
        <v>0.71696603810000004</v>
      </c>
      <c r="BY192" s="14">
        <f>IFERROR(VLOOKUP($BM$1&amp;'Service PJ'!$D190&amp;'Service PJ'!$B190&amp;'Service PJ'!$A190&amp;"*",'EPA_US9RT techs'!$A$2:$I$1722,9,FALSE),"")</f>
        <v>0.71696603810000004</v>
      </c>
      <c r="BZ192" s="14">
        <f>IFERROR(VLOOKUP($BM$1&amp;'Service PJ'!$D190&amp;'Service PJ'!$B190&amp;'Service PJ'!$A190&amp;"*",'EPA_US9RT techs'!$A$2:$I$1722,9,FALSE),"")</f>
        <v>0.71696603810000004</v>
      </c>
      <c r="CA192" s="14">
        <f>IFERROR(VLOOKUP($BM$1&amp;'Service PJ'!$D190&amp;'Service PJ'!$B190&amp;'Service PJ'!$A190&amp;"*",'EPA_US9RT techs'!$A$2:$I$1722,9,FALSE),"")</f>
        <v>0.71696603810000004</v>
      </c>
      <c r="CB192" s="14">
        <f>IFERROR(VLOOKUP($BM$1&amp;'Service PJ'!$D190&amp;'Service PJ'!$B190&amp;'Service PJ'!$A190&amp;"*",'EPA_US9RT techs'!$A$2:$I$1722,9,FALSE),"")</f>
        <v>0.71696603810000004</v>
      </c>
      <c r="CC192" s="14">
        <f>IFERROR(VLOOKUP($BM$1&amp;'Service PJ'!$D190&amp;'Service PJ'!$B190&amp;'Service PJ'!$A190&amp;"*",'EPA_US9RT techs'!$A$2:$I$1722,9,FALSE),"")</f>
        <v>0.71696603810000004</v>
      </c>
      <c r="CD192" s="14">
        <f>IFERROR(VLOOKUP($BM$1&amp;'Service PJ'!$D190&amp;'Service PJ'!$B190&amp;'Service PJ'!$A190&amp;"*",'EPA_US9RT techs'!$A$2:$I$1722,9,FALSE),"")</f>
        <v>0.71696603810000004</v>
      </c>
      <c r="CE192" s="14">
        <f>IFERROR(VLOOKUP($BM$1&amp;'Service PJ'!$D190&amp;'Service PJ'!$B190&amp;'Service PJ'!$A190&amp;"*",'EPA_US9RT techs'!$A$2:$I$1722,9,FALSE),"")</f>
        <v>0.71696603810000004</v>
      </c>
      <c r="CF192" s="14">
        <f>IFERROR(VLOOKUP($BM$1&amp;'Service PJ'!$D190&amp;'Service PJ'!$B190&amp;'Service PJ'!$A190&amp;"*",'EPA_US9RT techs'!$A$2:$I$1722,9,FALSE),"")</f>
        <v>0.71696603810000004</v>
      </c>
      <c r="CG192" s="14">
        <f>IFERROR(VLOOKUP($BM$1&amp;'Service PJ'!$D190&amp;'Service PJ'!$B190&amp;'Service PJ'!$A190&amp;"*",'EPA_US9RT techs'!$A$2:$I$1722,9,FALSE),"")</f>
        <v>0.71696603810000004</v>
      </c>
      <c r="CH192" s="14">
        <f>IFERROR(VLOOKUP($BM$1&amp;'Service PJ'!$D190&amp;'Service PJ'!$B190&amp;'Service PJ'!$A190&amp;"*",'EPA_US9RT techs'!$A$2:$I$1722,9,FALSE),"")</f>
        <v>0.71696603810000004</v>
      </c>
      <c r="CI192" s="14">
        <f>IFERROR(VLOOKUP($BM$1&amp;'Service PJ'!$D190&amp;'Service PJ'!$B190&amp;'Service PJ'!$A190&amp;"*",'EPA_US9RT techs'!$A$2:$I$1722,9,FALSE),"")</f>
        <v>0.71696603810000004</v>
      </c>
      <c r="CJ192" s="14">
        <f>IFERROR(VLOOKUP($BM$1&amp;'Service PJ'!$D190&amp;'Service PJ'!$B190&amp;'Service PJ'!$A190&amp;"*",'EPA_US9RT techs'!$A$2:$I$1722,9,FALSE),"")</f>
        <v>0.71696603810000004</v>
      </c>
      <c r="CK192" s="14">
        <f>IFERROR(VLOOKUP($BM$1&amp;'Service PJ'!$D190&amp;'Service PJ'!$B190&amp;'Service PJ'!$A190&amp;"*",'EPA_US9RT techs'!$A$2:$I$1722,9,FALSE),"")</f>
        <v>0.71696603810000004</v>
      </c>
      <c r="CL192" s="14">
        <f>IFERROR(VLOOKUP($BM$1&amp;'Service PJ'!$D190&amp;'Service PJ'!$B190&amp;'Service PJ'!$A190&amp;"*",'EPA_US9RT techs'!$A$2:$I$1722,9,FALSE),"")</f>
        <v>0.71696603810000004</v>
      </c>
      <c r="CM192" s="14">
        <f>IFERROR(VLOOKUP($BM$1&amp;'Service PJ'!$D190&amp;'Service PJ'!$B190&amp;'Service PJ'!$A190&amp;"*",'EPA_US9RT techs'!$A$2:$I$1722,9,FALSE),"")</f>
        <v>0.71696603810000004</v>
      </c>
      <c r="CN192" s="14">
        <f>IFERROR(VLOOKUP($BM$1&amp;'Service PJ'!$D190&amp;'Service PJ'!$B190&amp;'Service PJ'!$A190&amp;"*",'EPA_US9RT techs'!$A$2:$I$1722,9,FALSE),"")</f>
        <v>0.71696603810000004</v>
      </c>
      <c r="CO192" s="14">
        <f>IFERROR(VLOOKUP($BM$1&amp;'Service PJ'!$D190&amp;'Service PJ'!$B190&amp;'Service PJ'!$A190&amp;"*",'EPA_US9RT techs'!$A$2:$I$1722,9,FALSE),"")</f>
        <v>0.71696603810000004</v>
      </c>
      <c r="CP192" s="14">
        <f>IFERROR(VLOOKUP($BM$1&amp;'Service PJ'!$D190&amp;'Service PJ'!$B190&amp;'Service PJ'!$A190&amp;"*",'EPA_US9RT techs'!$A$2:$I$1722,9,FALSE),"")</f>
        <v>0.71696603810000004</v>
      </c>
      <c r="CQ192" s="14">
        <f>IFERROR(VLOOKUP($BM$1&amp;'Service PJ'!$D190&amp;'Service PJ'!$B190&amp;'Service PJ'!$A190&amp;"*",'EPA_US9RT techs'!$A$2:$I$1722,9,FALSE),"")</f>
        <v>0.71696603810000004</v>
      </c>
      <c r="CS192" t="str">
        <f>IF(SUM(CT192:DJ192)=0,"\I:",'Service PJ'!$D190&amp;"_"&amp;'Service PJ'!$E190&amp;"_"&amp;'Service PJ'!$C190)</f>
        <v>ILP_STM_OVC</v>
      </c>
      <c r="CT192" s="2">
        <f>IFERROR(VLOOKUP($CS$1&amp;'Service PJ'!$D190&amp;'Service PJ'!$B190&amp;'Service PJ'!$A190&amp;"*",'EPA_US9RT techs'!$A$2:$I$1722,9,FALSE),"")</f>
        <v>50</v>
      </c>
      <c r="CU192" s="2">
        <f>IFERROR(VLOOKUP($CS$1&amp;'Service PJ'!$D190&amp;'Service PJ'!$B190&amp;'Service PJ'!$A190&amp;"*",'EPA_US9RT techs'!$A$2:$I$1722,9,FALSE),"")</f>
        <v>50</v>
      </c>
      <c r="CV192" s="2">
        <f>IFERROR(VLOOKUP($CS$1&amp;'Service PJ'!$D190&amp;'Service PJ'!$B190&amp;'Service PJ'!$A190&amp;"*",'EPA_US9RT techs'!$A$2:$I$1722,9,FALSE),"")</f>
        <v>50</v>
      </c>
      <c r="CW192" s="2">
        <f>IFERROR(VLOOKUP($CS$1&amp;'Service PJ'!$D190&amp;'Service PJ'!$B190&amp;'Service PJ'!$A190&amp;"*",'EPA_US9RT techs'!$A$2:$I$1722,9,FALSE),"")</f>
        <v>50</v>
      </c>
      <c r="CX192" s="2">
        <f>IFERROR(VLOOKUP($CS$1&amp;'Service PJ'!$D190&amp;'Service PJ'!$B190&amp;'Service PJ'!$A190&amp;"*",'EPA_US9RT techs'!$A$2:$I$1722,9,FALSE),"")</f>
        <v>50</v>
      </c>
      <c r="CY192" s="2">
        <f>IFERROR(VLOOKUP($CS$1&amp;'Service PJ'!$D190&amp;'Service PJ'!$B190&amp;'Service PJ'!$A190&amp;"*",'EPA_US9RT techs'!$A$2:$I$1722,9,FALSE),"")</f>
        <v>50</v>
      </c>
      <c r="CZ192" s="2">
        <f>IFERROR(VLOOKUP($CS$1&amp;'Service PJ'!$D190&amp;'Service PJ'!$B190&amp;'Service PJ'!$A190&amp;"*",'EPA_US9RT techs'!$A$2:$I$1722,9,FALSE),"")</f>
        <v>50</v>
      </c>
      <c r="DA192" s="2">
        <f>IFERROR(VLOOKUP($CS$1&amp;'Service PJ'!$D190&amp;'Service PJ'!$B190&amp;'Service PJ'!$A190&amp;"*",'EPA_US9RT techs'!$A$2:$I$1722,9,FALSE),"")</f>
        <v>50</v>
      </c>
      <c r="DB192" s="2">
        <f>IFERROR(VLOOKUP($CS$1&amp;'Service PJ'!$D190&amp;'Service PJ'!$B190&amp;'Service PJ'!$A190&amp;"*",'EPA_US9RT techs'!$A$2:$I$1722,9,FALSE),"")</f>
        <v>50</v>
      </c>
      <c r="DC192" s="2">
        <f>IFERROR(VLOOKUP($CS$1&amp;'Service PJ'!$D190&amp;'Service PJ'!$B190&amp;'Service PJ'!$A190&amp;"*",'EPA_US9RT techs'!$A$2:$I$1722,9,FALSE),"")</f>
        <v>50</v>
      </c>
      <c r="DD192" s="2">
        <f>IFERROR(VLOOKUP($CS$1&amp;'Service PJ'!$D190&amp;'Service PJ'!$B190&amp;'Service PJ'!$A190&amp;"*",'EPA_US9RT techs'!$A$2:$I$1722,9,FALSE),"")</f>
        <v>50</v>
      </c>
      <c r="DE192" s="2">
        <f>IFERROR(VLOOKUP($CS$1&amp;'Service PJ'!$D190&amp;'Service PJ'!$B190&amp;'Service PJ'!$A190&amp;"*",'EPA_US9RT techs'!$A$2:$I$1722,9,FALSE),"")</f>
        <v>50</v>
      </c>
      <c r="DF192" s="2">
        <f>IFERROR(VLOOKUP($CS$1&amp;'Service PJ'!$D190&amp;'Service PJ'!$B190&amp;'Service PJ'!$A190&amp;"*",'EPA_US9RT techs'!$A$2:$I$1722,9,FALSE),"")</f>
        <v>50</v>
      </c>
      <c r="DG192" s="2">
        <f>IFERROR(VLOOKUP($CS$1&amp;'Service PJ'!$D190&amp;'Service PJ'!$B190&amp;'Service PJ'!$A190&amp;"*",'EPA_US9RT techs'!$A$2:$I$1722,9,FALSE),"")</f>
        <v>50</v>
      </c>
      <c r="DH192" s="2">
        <f>IFERROR(VLOOKUP($CS$1&amp;'Service PJ'!$D190&amp;'Service PJ'!$B190&amp;'Service PJ'!$A190&amp;"*",'EPA_US9RT techs'!$A$2:$I$1722,9,FALSE),"")</f>
        <v>50</v>
      </c>
      <c r="DI192" s="2">
        <f>IFERROR(VLOOKUP($CS$1&amp;'Service PJ'!$D190&amp;'Service PJ'!$B190&amp;'Service PJ'!$A190&amp;"*",'EPA_US9RT techs'!$A$2:$I$1722,9,FALSE),"")</f>
        <v>50</v>
      </c>
      <c r="DJ192" s="2">
        <f>IFERROR(VLOOKUP($CS$1&amp;'Service PJ'!$D190&amp;'Service PJ'!$B190&amp;'Service PJ'!$A190&amp;"*",'EPA_US9RT techs'!$A$2:$I$1722,9,FALSE),"")</f>
        <v>50</v>
      </c>
      <c r="DK192" s="2">
        <f>IFERROR(VLOOKUP($CS$1&amp;'Service PJ'!$D190&amp;'Service PJ'!$B190&amp;'Service PJ'!$A190&amp;"*",'EPA_US9RT techs'!$A$2:$I$1722,9,FALSE),"")</f>
        <v>50</v>
      </c>
      <c r="DL192" s="2">
        <f>IFERROR(VLOOKUP($CS$1&amp;'Service PJ'!$D190&amp;'Service PJ'!$B190&amp;'Service PJ'!$A190&amp;"*",'EPA_US9RT techs'!$A$2:$I$1722,9,FALSE),"")</f>
        <v>50</v>
      </c>
      <c r="DM192" s="2">
        <f>IFERROR(VLOOKUP($CS$1&amp;'Service PJ'!$D190&amp;'Service PJ'!$B190&amp;'Service PJ'!$A190&amp;"*",'EPA_US9RT techs'!$A$2:$I$1722,9,FALSE),"")</f>
        <v>50</v>
      </c>
      <c r="DN192" s="2">
        <f>IFERROR(VLOOKUP($CS$1&amp;'Service PJ'!$D190&amp;'Service PJ'!$B190&amp;'Service PJ'!$A190&amp;"*",'EPA_US9RT techs'!$A$2:$I$1722,9,FALSE),"")</f>
        <v>50</v>
      </c>
      <c r="DO192" s="2">
        <f>IFERROR(VLOOKUP($CS$1&amp;'Service PJ'!$D190&amp;'Service PJ'!$B190&amp;'Service PJ'!$A190&amp;"*",'EPA_US9RT techs'!$A$2:$I$1722,9,FALSE),"")</f>
        <v>50</v>
      </c>
      <c r="DP192" s="2">
        <f>IFERROR(VLOOKUP($CS$1&amp;'Service PJ'!$D190&amp;'Service PJ'!$B190&amp;'Service PJ'!$A190&amp;"*",'EPA_US9RT techs'!$A$2:$I$1722,9,FALSE),"")</f>
        <v>50</v>
      </c>
      <c r="DQ192" s="2">
        <f>IFERROR(VLOOKUP($CS$1&amp;'Service PJ'!$D190&amp;'Service PJ'!$B190&amp;'Service PJ'!$A190&amp;"*",'EPA_US9RT techs'!$A$2:$I$1722,9,FALSE),"")</f>
        <v>50</v>
      </c>
      <c r="DR192" s="2">
        <f>IFERROR(VLOOKUP($CS$1&amp;'Service PJ'!$D190&amp;'Service PJ'!$B190&amp;'Service PJ'!$A190&amp;"*",'EPA_US9RT techs'!$A$2:$I$1722,9,FALSE),"")</f>
        <v>50</v>
      </c>
      <c r="DS192" s="2">
        <f>IFERROR(VLOOKUP($CS$1&amp;'Service PJ'!$D190&amp;'Service PJ'!$B190&amp;'Service PJ'!$A190&amp;"*",'EPA_US9RT techs'!$A$2:$I$1722,9,FALSE),"")</f>
        <v>50</v>
      </c>
      <c r="DT192" s="2">
        <f>IFERROR(VLOOKUP($CS$1&amp;'Service PJ'!$D190&amp;'Service PJ'!$B190&amp;'Service PJ'!$A190&amp;"*",'EPA_US9RT techs'!$A$2:$I$1722,9,FALSE),"")</f>
        <v>50</v>
      </c>
      <c r="DU192" s="2">
        <f>IFERROR(VLOOKUP($CS$1&amp;'Service PJ'!$D190&amp;'Service PJ'!$B190&amp;'Service PJ'!$A190&amp;"*",'EPA_US9RT techs'!$A$2:$I$1722,9,FALSE),"")</f>
        <v>50</v>
      </c>
      <c r="DV192" s="2">
        <f>IFERROR(VLOOKUP($CS$1&amp;'Service PJ'!$D190&amp;'Service PJ'!$B190&amp;'Service PJ'!$A190&amp;"*",'EPA_US9RT techs'!$A$2:$I$1722,9,FALSE),"")</f>
        <v>50</v>
      </c>
      <c r="DW192" s="2">
        <f>IFERROR(VLOOKUP($CS$1&amp;'Service PJ'!$D190&amp;'Service PJ'!$B190&amp;'Service PJ'!$A190&amp;"*",'EPA_US9RT techs'!$A$2:$I$1722,9,FALSE),"")</f>
        <v>50</v>
      </c>
    </row>
    <row r="193" spans="1:127" x14ac:dyDescent="0.45">
      <c r="A193" t="str">
        <f>IF(SUM(B193:R193)=0,"\I:",'Service PJ'!$D191&amp;"_"&amp;'Service PJ'!$E191&amp;"_"&amp;'Service PJ'!$C191)</f>
        <v>\I:</v>
      </c>
      <c r="B193" s="14" t="str">
        <f>IFERROR(VLOOKUP($A$1&amp;'Service PJ'!$D191&amp;'Service PJ'!$B191&amp;'Service PJ'!$A191&amp;"*",'EPA_US9RT techs'!$A$2:$I$1722,9,FALSE),"")</f>
        <v/>
      </c>
      <c r="C193" s="14" t="str">
        <f>IFERROR(VLOOKUP($A$1&amp;'Service PJ'!$D191&amp;'Service PJ'!$B191&amp;'Service PJ'!$A191&amp;"*",'EPA_US9RT techs'!$A$2:$I$1722,9,FALSE),"")</f>
        <v/>
      </c>
      <c r="D193" s="14" t="str">
        <f>IFERROR(VLOOKUP($A$1&amp;'Service PJ'!$D191&amp;'Service PJ'!$B191&amp;'Service PJ'!$A191&amp;"*",'EPA_US9RT techs'!$A$2:$I$1722,9,FALSE),"")</f>
        <v/>
      </c>
      <c r="E193" s="14" t="str">
        <f>IFERROR(VLOOKUP($A$1&amp;'Service PJ'!$D191&amp;'Service PJ'!$B191&amp;'Service PJ'!$A191&amp;"*",'EPA_US9RT techs'!$A$2:$I$1722,9,FALSE),"")</f>
        <v/>
      </c>
      <c r="F193" s="14" t="str">
        <f>IFERROR(VLOOKUP($A$1&amp;'Service PJ'!$D191&amp;'Service PJ'!$B191&amp;'Service PJ'!$A191&amp;"*",'EPA_US9RT techs'!$A$2:$I$1722,9,FALSE),"")</f>
        <v/>
      </c>
      <c r="G193" s="14" t="str">
        <f>IFERROR(VLOOKUP($A$1&amp;'Service PJ'!$D191&amp;'Service PJ'!$B191&amp;'Service PJ'!$A191&amp;"*",'EPA_US9RT techs'!$A$2:$I$1722,9,FALSE),"")</f>
        <v/>
      </c>
      <c r="H193" s="14" t="str">
        <f>IFERROR(VLOOKUP($A$1&amp;'Service PJ'!$D191&amp;'Service PJ'!$B191&amp;'Service PJ'!$A191&amp;"*",'EPA_US9RT techs'!$A$2:$I$1722,9,FALSE),"")</f>
        <v/>
      </c>
      <c r="I193" s="14" t="str">
        <f>IFERROR(VLOOKUP($A$1&amp;'Service PJ'!$D191&amp;'Service PJ'!$B191&amp;'Service PJ'!$A191&amp;"*",'EPA_US9RT techs'!$A$2:$I$1722,9,FALSE),"")</f>
        <v/>
      </c>
      <c r="J193" s="14" t="str">
        <f>IFERROR(VLOOKUP($A$1&amp;'Service PJ'!$D191&amp;'Service PJ'!$B191&amp;'Service PJ'!$A191&amp;"*",'EPA_US9RT techs'!$A$2:$I$1722,9,FALSE),"")</f>
        <v/>
      </c>
      <c r="K193" s="14" t="str">
        <f>IFERROR(VLOOKUP($A$1&amp;'Service PJ'!$D191&amp;'Service PJ'!$B191&amp;'Service PJ'!$A191&amp;"*",'EPA_US9RT techs'!$A$2:$I$1722,9,FALSE),"")</f>
        <v/>
      </c>
      <c r="L193" s="14" t="str">
        <f>IFERROR(VLOOKUP($A$1&amp;'Service PJ'!$D191&amp;'Service PJ'!$B191&amp;'Service PJ'!$A191&amp;"*",'EPA_US9RT techs'!$A$2:$I$1722,9,FALSE),"")</f>
        <v/>
      </c>
      <c r="M193" s="14" t="str">
        <f>IFERROR(VLOOKUP($A$1&amp;'Service PJ'!$D191&amp;'Service PJ'!$B191&amp;'Service PJ'!$A191&amp;"*",'EPA_US9RT techs'!$A$2:$I$1722,9,FALSE),"")</f>
        <v/>
      </c>
      <c r="N193" s="14" t="str">
        <f>IFERROR(VLOOKUP($A$1&amp;'Service PJ'!$D191&amp;'Service PJ'!$B191&amp;'Service PJ'!$A191&amp;"*",'EPA_US9RT techs'!$A$2:$I$1722,9,FALSE),"")</f>
        <v/>
      </c>
      <c r="O193" s="14" t="str">
        <f>IFERROR(VLOOKUP($A$1&amp;'Service PJ'!$D191&amp;'Service PJ'!$B191&amp;'Service PJ'!$A191&amp;"*",'EPA_US9RT techs'!$A$2:$I$1722,9,FALSE),"")</f>
        <v/>
      </c>
      <c r="P193" s="14" t="str">
        <f>IFERROR(VLOOKUP($A$1&amp;'Service PJ'!$D191&amp;'Service PJ'!$B191&amp;'Service PJ'!$A191&amp;"*",'EPA_US9RT techs'!$A$2:$I$1722,9,FALSE),"")</f>
        <v/>
      </c>
      <c r="Q193" s="14" t="str">
        <f>IFERROR(VLOOKUP($A$1&amp;'Service PJ'!$D191&amp;'Service PJ'!$B191&amp;'Service PJ'!$A191&amp;"*",'EPA_US9RT techs'!$A$2:$I$1722,9,FALSE),"")</f>
        <v/>
      </c>
      <c r="R193" s="14" t="str">
        <f>IFERROR(VLOOKUP($A$1&amp;'Service PJ'!$D191&amp;'Service PJ'!$B191&amp;'Service PJ'!$A191&amp;"*",'EPA_US9RT techs'!$A$2:$I$1722,9,FALSE),"")</f>
        <v/>
      </c>
      <c r="S193" s="14" t="str">
        <f>IFERROR(VLOOKUP($A$1&amp;'Service PJ'!$D191&amp;'Service PJ'!$B191&amp;'Service PJ'!$A191&amp;"*",'EPA_US9RT techs'!$A$2:$I$1722,9,FALSE),"")</f>
        <v/>
      </c>
      <c r="T193" s="14" t="str">
        <f>IFERROR(VLOOKUP($A$1&amp;'Service PJ'!$D191&amp;'Service PJ'!$B191&amp;'Service PJ'!$A191&amp;"*",'EPA_US9RT techs'!$A$2:$I$1722,9,FALSE),"")</f>
        <v/>
      </c>
      <c r="U193" s="14" t="str">
        <f>IFERROR(VLOOKUP($A$1&amp;'Service PJ'!$D191&amp;'Service PJ'!$B191&amp;'Service PJ'!$A191&amp;"*",'EPA_US9RT techs'!$A$2:$I$1722,9,FALSE),"")</f>
        <v/>
      </c>
      <c r="V193" s="14" t="str">
        <f>IFERROR(VLOOKUP($A$1&amp;'Service PJ'!$D191&amp;'Service PJ'!$B191&amp;'Service PJ'!$A191&amp;"*",'EPA_US9RT techs'!$A$2:$I$1722,9,FALSE),"")</f>
        <v/>
      </c>
      <c r="W193" s="14" t="str">
        <f>IFERROR(VLOOKUP($A$1&amp;'Service PJ'!$D191&amp;'Service PJ'!$B191&amp;'Service PJ'!$A191&amp;"*",'EPA_US9RT techs'!$A$2:$I$1722,9,FALSE),"")</f>
        <v/>
      </c>
      <c r="X193" s="14" t="str">
        <f>IFERROR(VLOOKUP($A$1&amp;'Service PJ'!$D191&amp;'Service PJ'!$B191&amp;'Service PJ'!$A191&amp;"*",'EPA_US9RT techs'!$A$2:$I$1722,9,FALSE),"")</f>
        <v/>
      </c>
      <c r="Y193" s="14" t="str">
        <f>IFERROR(VLOOKUP($A$1&amp;'Service PJ'!$D191&amp;'Service PJ'!$B191&amp;'Service PJ'!$A191&amp;"*",'EPA_US9RT techs'!$A$2:$I$1722,9,FALSE),"")</f>
        <v/>
      </c>
      <c r="Z193" s="14" t="str">
        <f>IFERROR(VLOOKUP($A$1&amp;'Service PJ'!$D191&amp;'Service PJ'!$B191&amp;'Service PJ'!$A191&amp;"*",'EPA_US9RT techs'!$A$2:$I$1722,9,FALSE),"")</f>
        <v/>
      </c>
      <c r="AA193" s="14" t="str">
        <f>IFERROR(VLOOKUP($A$1&amp;'Service PJ'!$D191&amp;'Service PJ'!$B191&amp;'Service PJ'!$A191&amp;"*",'EPA_US9RT techs'!$A$2:$I$1722,9,FALSE),"")</f>
        <v/>
      </c>
      <c r="AB193" s="14" t="str">
        <f>IFERROR(VLOOKUP($A$1&amp;'Service PJ'!$D191&amp;'Service PJ'!$B191&amp;'Service PJ'!$A191&amp;"*",'EPA_US9RT techs'!$A$2:$I$1722,9,FALSE),"")</f>
        <v/>
      </c>
      <c r="AC193" s="14" t="str">
        <f>IFERROR(VLOOKUP($A$1&amp;'Service PJ'!$D191&amp;'Service PJ'!$B191&amp;'Service PJ'!$A191&amp;"*",'EPA_US9RT techs'!$A$2:$I$1722,9,FALSE),"")</f>
        <v/>
      </c>
      <c r="AD193" s="14" t="str">
        <f>IFERROR(VLOOKUP($A$1&amp;'Service PJ'!$D191&amp;'Service PJ'!$B191&amp;'Service PJ'!$A191&amp;"*",'EPA_US9RT techs'!$A$2:$I$1722,9,FALSE),"")</f>
        <v/>
      </c>
      <c r="AE193" s="14" t="str">
        <f>IFERROR(VLOOKUP($A$1&amp;'Service PJ'!$D191&amp;'Service PJ'!$B191&amp;'Service PJ'!$A191&amp;"*",'EPA_US9RT techs'!$A$2:$I$1722,9,FALSE),"")</f>
        <v/>
      </c>
      <c r="AG193" t="str">
        <f>IF(SUM(AH193:AX193)=0,"\I:",'Service PJ'!$D191&amp;"_"&amp;'Service PJ'!$E191&amp;"_"&amp;'Service PJ'!$C191)</f>
        <v>\I:</v>
      </c>
      <c r="AH193" s="14" t="str">
        <f>IFERROR(VLOOKUP($AG$1&amp;'Service PJ'!$D191&amp;'Service PJ'!$B191&amp;'Service PJ'!$A191&amp;"*",'EPA_US9RT techs'!$A$2:$I$1722,9,FALSE),"")</f>
        <v/>
      </c>
      <c r="AI193" s="14" t="str">
        <f>IFERROR(VLOOKUP($AG$1&amp;'Service PJ'!$D191&amp;'Service PJ'!$B191&amp;'Service PJ'!$A191&amp;"*",'EPA_US9RT techs'!$A$2:$I$1722,9,FALSE),"")</f>
        <v/>
      </c>
      <c r="AJ193" s="14" t="str">
        <f>IFERROR(VLOOKUP($AG$1&amp;'Service PJ'!$D191&amp;'Service PJ'!$B191&amp;'Service PJ'!$A191&amp;"*",'EPA_US9RT techs'!$A$2:$I$1722,9,FALSE),"")</f>
        <v/>
      </c>
      <c r="AK193" s="14" t="str">
        <f>IFERROR(VLOOKUP($AG$1&amp;'Service PJ'!$D191&amp;'Service PJ'!$B191&amp;'Service PJ'!$A191&amp;"*",'EPA_US9RT techs'!$A$2:$I$1722,9,FALSE),"")</f>
        <v/>
      </c>
      <c r="AL193" s="14" t="str">
        <f>IFERROR(VLOOKUP($AG$1&amp;'Service PJ'!$D191&amp;'Service PJ'!$B191&amp;'Service PJ'!$A191&amp;"*",'EPA_US9RT techs'!$A$2:$I$1722,9,FALSE),"")</f>
        <v/>
      </c>
      <c r="AM193" s="14" t="str">
        <f>IFERROR(VLOOKUP($AG$1&amp;'Service PJ'!$D191&amp;'Service PJ'!$B191&amp;'Service PJ'!$A191&amp;"*",'EPA_US9RT techs'!$A$2:$I$1722,9,FALSE),"")</f>
        <v/>
      </c>
      <c r="AN193" s="14" t="str">
        <f>IFERROR(VLOOKUP($AG$1&amp;'Service PJ'!$D191&amp;'Service PJ'!$B191&amp;'Service PJ'!$A191&amp;"*",'EPA_US9RT techs'!$A$2:$I$1722,9,FALSE),"")</f>
        <v/>
      </c>
      <c r="AO193" s="14" t="str">
        <f>IFERROR(VLOOKUP($AG$1&amp;'Service PJ'!$D191&amp;'Service PJ'!$B191&amp;'Service PJ'!$A191&amp;"*",'EPA_US9RT techs'!$A$2:$I$1722,9,FALSE),"")</f>
        <v/>
      </c>
      <c r="AP193" s="14" t="str">
        <f>IFERROR(VLOOKUP($AG$1&amp;'Service PJ'!$D191&amp;'Service PJ'!$B191&amp;'Service PJ'!$A191&amp;"*",'EPA_US9RT techs'!$A$2:$I$1722,9,FALSE),"")</f>
        <v/>
      </c>
      <c r="AQ193" s="14" t="str">
        <f>IFERROR(VLOOKUP($AG$1&amp;'Service PJ'!$D191&amp;'Service PJ'!$B191&amp;'Service PJ'!$A191&amp;"*",'EPA_US9RT techs'!$A$2:$I$1722,9,FALSE),"")</f>
        <v/>
      </c>
      <c r="AR193" s="14" t="str">
        <f>IFERROR(VLOOKUP($AG$1&amp;'Service PJ'!$D191&amp;'Service PJ'!$B191&amp;'Service PJ'!$A191&amp;"*",'EPA_US9RT techs'!$A$2:$I$1722,9,FALSE),"")</f>
        <v/>
      </c>
      <c r="AS193" s="14" t="str">
        <f>IFERROR(VLOOKUP($AG$1&amp;'Service PJ'!$D191&amp;'Service PJ'!$B191&amp;'Service PJ'!$A191&amp;"*",'EPA_US9RT techs'!$A$2:$I$1722,9,FALSE),"")</f>
        <v/>
      </c>
      <c r="AT193" s="14" t="str">
        <f>IFERROR(VLOOKUP($AG$1&amp;'Service PJ'!$D191&amp;'Service PJ'!$B191&amp;'Service PJ'!$A191&amp;"*",'EPA_US9RT techs'!$A$2:$I$1722,9,FALSE),"")</f>
        <v/>
      </c>
      <c r="AU193" s="14" t="str">
        <f>IFERROR(VLOOKUP($AG$1&amp;'Service PJ'!$D191&amp;'Service PJ'!$B191&amp;'Service PJ'!$A191&amp;"*",'EPA_US9RT techs'!$A$2:$I$1722,9,FALSE),"")</f>
        <v/>
      </c>
      <c r="AV193" s="14" t="str">
        <f>IFERROR(VLOOKUP($AG$1&amp;'Service PJ'!$D191&amp;'Service PJ'!$B191&amp;'Service PJ'!$A191&amp;"*",'EPA_US9RT techs'!$A$2:$I$1722,9,FALSE),"")</f>
        <v/>
      </c>
      <c r="AW193" s="14" t="str">
        <f>IFERROR(VLOOKUP($AG$1&amp;'Service PJ'!$D191&amp;'Service PJ'!$B191&amp;'Service PJ'!$A191&amp;"*",'EPA_US9RT techs'!$A$2:$I$1722,9,FALSE),"")</f>
        <v/>
      </c>
      <c r="AX193" s="14" t="str">
        <f>IFERROR(VLOOKUP($AG$1&amp;'Service PJ'!$D191&amp;'Service PJ'!$B191&amp;'Service PJ'!$A191&amp;"*",'EPA_US9RT techs'!$A$2:$I$1722,9,FALSE),"")</f>
        <v/>
      </c>
      <c r="AY193" s="14" t="str">
        <f>IFERROR(VLOOKUP($AG$1&amp;'Service PJ'!$D191&amp;'Service PJ'!$B191&amp;'Service PJ'!$A191&amp;"*",'EPA_US9RT techs'!$A$2:$I$1722,9,FALSE),"")</f>
        <v/>
      </c>
      <c r="AZ193" s="14" t="str">
        <f>IFERROR(VLOOKUP($AG$1&amp;'Service PJ'!$D191&amp;'Service PJ'!$B191&amp;'Service PJ'!$A191&amp;"*",'EPA_US9RT techs'!$A$2:$I$1722,9,FALSE),"")</f>
        <v/>
      </c>
      <c r="BA193" s="14" t="str">
        <f>IFERROR(VLOOKUP($AG$1&amp;'Service PJ'!$D191&amp;'Service PJ'!$B191&amp;'Service PJ'!$A191&amp;"*",'EPA_US9RT techs'!$A$2:$I$1722,9,FALSE),"")</f>
        <v/>
      </c>
      <c r="BB193" s="14" t="str">
        <f>IFERROR(VLOOKUP($AG$1&amp;'Service PJ'!$D191&amp;'Service PJ'!$B191&amp;'Service PJ'!$A191&amp;"*",'EPA_US9RT techs'!$A$2:$I$1722,9,FALSE),"")</f>
        <v/>
      </c>
      <c r="BC193" s="14" t="str">
        <f>IFERROR(VLOOKUP($AG$1&amp;'Service PJ'!$D191&amp;'Service PJ'!$B191&amp;'Service PJ'!$A191&amp;"*",'EPA_US9RT techs'!$A$2:$I$1722,9,FALSE),"")</f>
        <v/>
      </c>
      <c r="BD193" s="14" t="str">
        <f>IFERROR(VLOOKUP($AG$1&amp;'Service PJ'!$D191&amp;'Service PJ'!$B191&amp;'Service PJ'!$A191&amp;"*",'EPA_US9RT techs'!$A$2:$I$1722,9,FALSE),"")</f>
        <v/>
      </c>
      <c r="BE193" s="14" t="str">
        <f>IFERROR(VLOOKUP($AG$1&amp;'Service PJ'!$D191&amp;'Service PJ'!$B191&amp;'Service PJ'!$A191&amp;"*",'EPA_US9RT techs'!$A$2:$I$1722,9,FALSE),"")</f>
        <v/>
      </c>
      <c r="BF193" s="14" t="str">
        <f>IFERROR(VLOOKUP($AG$1&amp;'Service PJ'!$D191&amp;'Service PJ'!$B191&amp;'Service PJ'!$A191&amp;"*",'EPA_US9RT techs'!$A$2:$I$1722,9,FALSE),"")</f>
        <v/>
      </c>
      <c r="BG193" s="14" t="str">
        <f>IFERROR(VLOOKUP($AG$1&amp;'Service PJ'!$D191&amp;'Service PJ'!$B191&amp;'Service PJ'!$A191&amp;"*",'EPA_US9RT techs'!$A$2:$I$1722,9,FALSE),"")</f>
        <v/>
      </c>
      <c r="BH193" s="14" t="str">
        <f>IFERROR(VLOOKUP($AG$1&amp;'Service PJ'!$D191&amp;'Service PJ'!$B191&amp;'Service PJ'!$A191&amp;"*",'EPA_US9RT techs'!$A$2:$I$1722,9,FALSE),"")</f>
        <v/>
      </c>
      <c r="BI193" s="14" t="str">
        <f>IFERROR(VLOOKUP($AG$1&amp;'Service PJ'!$D191&amp;'Service PJ'!$B191&amp;'Service PJ'!$A191&amp;"*",'EPA_US9RT techs'!$A$2:$I$1722,9,FALSE),"")</f>
        <v/>
      </c>
      <c r="BJ193" s="14" t="str">
        <f>IFERROR(VLOOKUP($AG$1&amp;'Service PJ'!$D191&amp;'Service PJ'!$B191&amp;'Service PJ'!$A191&amp;"*",'EPA_US9RT techs'!$A$2:$I$1722,9,FALSE),"")</f>
        <v/>
      </c>
      <c r="BK193" s="14" t="str">
        <f>IFERROR(VLOOKUP($AG$1&amp;'Service PJ'!$D191&amp;'Service PJ'!$B191&amp;'Service PJ'!$A191&amp;"*",'EPA_US9RT techs'!$A$2:$I$1722,9,FALSE),"")</f>
        <v/>
      </c>
      <c r="BM193" t="str">
        <f>IF(SUM(BN193:CD193)=0,"\I:",'Service PJ'!$D191&amp;"_"&amp;'Service PJ'!$E191&amp;"_"&amp;'Service PJ'!$C191)</f>
        <v>\I:</v>
      </c>
      <c r="BN193" s="14" t="str">
        <f>IFERROR(VLOOKUP($BM$1&amp;'Service PJ'!$D191&amp;'Service PJ'!$B191&amp;'Service PJ'!$A191&amp;"*",'EPA_US9RT techs'!$A$2:$I$1722,9,FALSE),"")</f>
        <v/>
      </c>
      <c r="BO193" s="14" t="str">
        <f>IFERROR(VLOOKUP($BM$1&amp;'Service PJ'!$D191&amp;'Service PJ'!$B191&amp;'Service PJ'!$A191&amp;"*",'EPA_US9RT techs'!$A$2:$I$1722,9,FALSE),"")</f>
        <v/>
      </c>
      <c r="BP193" s="14" t="str">
        <f>IFERROR(VLOOKUP($BM$1&amp;'Service PJ'!$D191&amp;'Service PJ'!$B191&amp;'Service PJ'!$A191&amp;"*",'EPA_US9RT techs'!$A$2:$I$1722,9,FALSE),"")</f>
        <v/>
      </c>
      <c r="BQ193" s="14" t="str">
        <f>IFERROR(VLOOKUP($BM$1&amp;'Service PJ'!$D191&amp;'Service PJ'!$B191&amp;'Service PJ'!$A191&amp;"*",'EPA_US9RT techs'!$A$2:$I$1722,9,FALSE),"")</f>
        <v/>
      </c>
      <c r="BR193" s="14" t="str">
        <f>IFERROR(VLOOKUP($BM$1&amp;'Service PJ'!$D191&amp;'Service PJ'!$B191&amp;'Service PJ'!$A191&amp;"*",'EPA_US9RT techs'!$A$2:$I$1722,9,FALSE),"")</f>
        <v/>
      </c>
      <c r="BS193" s="14" t="str">
        <f>IFERROR(VLOOKUP($BM$1&amp;'Service PJ'!$D191&amp;'Service PJ'!$B191&amp;'Service PJ'!$A191&amp;"*",'EPA_US9RT techs'!$A$2:$I$1722,9,FALSE),"")</f>
        <v/>
      </c>
      <c r="BT193" s="14" t="str">
        <f>IFERROR(VLOOKUP($BM$1&amp;'Service PJ'!$D191&amp;'Service PJ'!$B191&amp;'Service PJ'!$A191&amp;"*",'EPA_US9RT techs'!$A$2:$I$1722,9,FALSE),"")</f>
        <v/>
      </c>
      <c r="BU193" s="14" t="str">
        <f>IFERROR(VLOOKUP($BM$1&amp;'Service PJ'!$D191&amp;'Service PJ'!$B191&amp;'Service PJ'!$A191&amp;"*",'EPA_US9RT techs'!$A$2:$I$1722,9,FALSE),"")</f>
        <v/>
      </c>
      <c r="BV193" s="14" t="str">
        <f>IFERROR(VLOOKUP($BM$1&amp;'Service PJ'!$D191&amp;'Service PJ'!$B191&amp;'Service PJ'!$A191&amp;"*",'EPA_US9RT techs'!$A$2:$I$1722,9,FALSE),"")</f>
        <v/>
      </c>
      <c r="BW193" s="14" t="str">
        <f>IFERROR(VLOOKUP($BM$1&amp;'Service PJ'!$D191&amp;'Service PJ'!$B191&amp;'Service PJ'!$A191&amp;"*",'EPA_US9RT techs'!$A$2:$I$1722,9,FALSE),"")</f>
        <v/>
      </c>
      <c r="BX193" s="14" t="str">
        <f>IFERROR(VLOOKUP($BM$1&amp;'Service PJ'!$D191&amp;'Service PJ'!$B191&amp;'Service PJ'!$A191&amp;"*",'EPA_US9RT techs'!$A$2:$I$1722,9,FALSE),"")</f>
        <v/>
      </c>
      <c r="BY193" s="14" t="str">
        <f>IFERROR(VLOOKUP($BM$1&amp;'Service PJ'!$D191&amp;'Service PJ'!$B191&amp;'Service PJ'!$A191&amp;"*",'EPA_US9RT techs'!$A$2:$I$1722,9,FALSE),"")</f>
        <v/>
      </c>
      <c r="BZ193" s="14" t="str">
        <f>IFERROR(VLOOKUP($BM$1&amp;'Service PJ'!$D191&amp;'Service PJ'!$B191&amp;'Service PJ'!$A191&amp;"*",'EPA_US9RT techs'!$A$2:$I$1722,9,FALSE),"")</f>
        <v/>
      </c>
      <c r="CA193" s="14" t="str">
        <f>IFERROR(VLOOKUP($BM$1&amp;'Service PJ'!$D191&amp;'Service PJ'!$B191&amp;'Service PJ'!$A191&amp;"*",'EPA_US9RT techs'!$A$2:$I$1722,9,FALSE),"")</f>
        <v/>
      </c>
      <c r="CB193" s="14" t="str">
        <f>IFERROR(VLOOKUP($BM$1&amp;'Service PJ'!$D191&amp;'Service PJ'!$B191&amp;'Service PJ'!$A191&amp;"*",'EPA_US9RT techs'!$A$2:$I$1722,9,FALSE),"")</f>
        <v/>
      </c>
      <c r="CC193" s="14" t="str">
        <f>IFERROR(VLOOKUP($BM$1&amp;'Service PJ'!$D191&amp;'Service PJ'!$B191&amp;'Service PJ'!$A191&amp;"*",'EPA_US9RT techs'!$A$2:$I$1722,9,FALSE),"")</f>
        <v/>
      </c>
      <c r="CD193" s="14" t="str">
        <f>IFERROR(VLOOKUP($BM$1&amp;'Service PJ'!$D191&amp;'Service PJ'!$B191&amp;'Service PJ'!$A191&amp;"*",'EPA_US9RT techs'!$A$2:$I$1722,9,FALSE),"")</f>
        <v/>
      </c>
      <c r="CE193" s="14" t="str">
        <f>IFERROR(VLOOKUP($BM$1&amp;'Service PJ'!$D191&amp;'Service PJ'!$B191&amp;'Service PJ'!$A191&amp;"*",'EPA_US9RT techs'!$A$2:$I$1722,9,FALSE),"")</f>
        <v/>
      </c>
      <c r="CF193" s="14" t="str">
        <f>IFERROR(VLOOKUP($BM$1&amp;'Service PJ'!$D191&amp;'Service PJ'!$B191&amp;'Service PJ'!$A191&amp;"*",'EPA_US9RT techs'!$A$2:$I$1722,9,FALSE),"")</f>
        <v/>
      </c>
      <c r="CG193" s="14" t="str">
        <f>IFERROR(VLOOKUP($BM$1&amp;'Service PJ'!$D191&amp;'Service PJ'!$B191&amp;'Service PJ'!$A191&amp;"*",'EPA_US9RT techs'!$A$2:$I$1722,9,FALSE),"")</f>
        <v/>
      </c>
      <c r="CH193" s="14" t="str">
        <f>IFERROR(VLOOKUP($BM$1&amp;'Service PJ'!$D191&amp;'Service PJ'!$B191&amp;'Service PJ'!$A191&amp;"*",'EPA_US9RT techs'!$A$2:$I$1722,9,FALSE),"")</f>
        <v/>
      </c>
      <c r="CI193" s="14" t="str">
        <f>IFERROR(VLOOKUP($BM$1&amp;'Service PJ'!$D191&amp;'Service PJ'!$B191&amp;'Service PJ'!$A191&amp;"*",'EPA_US9RT techs'!$A$2:$I$1722,9,FALSE),"")</f>
        <v/>
      </c>
      <c r="CJ193" s="14" t="str">
        <f>IFERROR(VLOOKUP($BM$1&amp;'Service PJ'!$D191&amp;'Service PJ'!$B191&amp;'Service PJ'!$A191&amp;"*",'EPA_US9RT techs'!$A$2:$I$1722,9,FALSE),"")</f>
        <v/>
      </c>
      <c r="CK193" s="14" t="str">
        <f>IFERROR(VLOOKUP($BM$1&amp;'Service PJ'!$D191&amp;'Service PJ'!$B191&amp;'Service PJ'!$A191&amp;"*",'EPA_US9RT techs'!$A$2:$I$1722,9,FALSE),"")</f>
        <v/>
      </c>
      <c r="CL193" s="14" t="str">
        <f>IFERROR(VLOOKUP($BM$1&amp;'Service PJ'!$D191&amp;'Service PJ'!$B191&amp;'Service PJ'!$A191&amp;"*",'EPA_US9RT techs'!$A$2:$I$1722,9,FALSE),"")</f>
        <v/>
      </c>
      <c r="CM193" s="14" t="str">
        <f>IFERROR(VLOOKUP($BM$1&amp;'Service PJ'!$D191&amp;'Service PJ'!$B191&amp;'Service PJ'!$A191&amp;"*",'EPA_US9RT techs'!$A$2:$I$1722,9,FALSE),"")</f>
        <v/>
      </c>
      <c r="CN193" s="14" t="str">
        <f>IFERROR(VLOOKUP($BM$1&amp;'Service PJ'!$D191&amp;'Service PJ'!$B191&amp;'Service PJ'!$A191&amp;"*",'EPA_US9RT techs'!$A$2:$I$1722,9,FALSE),"")</f>
        <v/>
      </c>
      <c r="CO193" s="14" t="str">
        <f>IFERROR(VLOOKUP($BM$1&amp;'Service PJ'!$D191&amp;'Service PJ'!$B191&amp;'Service PJ'!$A191&amp;"*",'EPA_US9RT techs'!$A$2:$I$1722,9,FALSE),"")</f>
        <v/>
      </c>
      <c r="CP193" s="14" t="str">
        <f>IFERROR(VLOOKUP($BM$1&amp;'Service PJ'!$D191&amp;'Service PJ'!$B191&amp;'Service PJ'!$A191&amp;"*",'EPA_US9RT techs'!$A$2:$I$1722,9,FALSE),"")</f>
        <v/>
      </c>
      <c r="CQ193" s="14" t="str">
        <f>IFERROR(VLOOKUP($BM$1&amp;'Service PJ'!$D191&amp;'Service PJ'!$B191&amp;'Service PJ'!$A191&amp;"*",'EPA_US9RT techs'!$A$2:$I$1722,9,FALSE),"")</f>
        <v/>
      </c>
      <c r="CS193" t="str">
        <f>IF(SUM(CT193:DJ193)=0,"\I:",'Service PJ'!$D191&amp;"_"&amp;'Service PJ'!$E191&amp;"_"&amp;'Service PJ'!$C191)</f>
        <v>\I:</v>
      </c>
      <c r="CT193" s="2" t="str">
        <f>IFERROR(VLOOKUP($CS$1&amp;'Service PJ'!$D191&amp;'Service PJ'!$B191&amp;'Service PJ'!$A191&amp;"*",'EPA_US9RT techs'!$A$2:$I$1722,9,FALSE),"")</f>
        <v/>
      </c>
      <c r="CU193" s="2" t="str">
        <f>IFERROR(VLOOKUP($CS$1&amp;'Service PJ'!$D191&amp;'Service PJ'!$B191&amp;'Service PJ'!$A191&amp;"*",'EPA_US9RT techs'!$A$2:$I$1722,9,FALSE),"")</f>
        <v/>
      </c>
      <c r="CV193" s="2" t="str">
        <f>IFERROR(VLOOKUP($CS$1&amp;'Service PJ'!$D191&amp;'Service PJ'!$B191&amp;'Service PJ'!$A191&amp;"*",'EPA_US9RT techs'!$A$2:$I$1722,9,FALSE),"")</f>
        <v/>
      </c>
      <c r="CW193" s="2" t="str">
        <f>IFERROR(VLOOKUP($CS$1&amp;'Service PJ'!$D191&amp;'Service PJ'!$B191&amp;'Service PJ'!$A191&amp;"*",'EPA_US9RT techs'!$A$2:$I$1722,9,FALSE),"")</f>
        <v/>
      </c>
      <c r="CX193" s="2" t="str">
        <f>IFERROR(VLOOKUP($CS$1&amp;'Service PJ'!$D191&amp;'Service PJ'!$B191&amp;'Service PJ'!$A191&amp;"*",'EPA_US9RT techs'!$A$2:$I$1722,9,FALSE),"")</f>
        <v/>
      </c>
      <c r="CY193" s="2" t="str">
        <f>IFERROR(VLOOKUP($CS$1&amp;'Service PJ'!$D191&amp;'Service PJ'!$B191&amp;'Service PJ'!$A191&amp;"*",'EPA_US9RT techs'!$A$2:$I$1722,9,FALSE),"")</f>
        <v/>
      </c>
      <c r="CZ193" s="2" t="str">
        <f>IFERROR(VLOOKUP($CS$1&amp;'Service PJ'!$D191&amp;'Service PJ'!$B191&amp;'Service PJ'!$A191&amp;"*",'EPA_US9RT techs'!$A$2:$I$1722,9,FALSE),"")</f>
        <v/>
      </c>
      <c r="DA193" s="2" t="str">
        <f>IFERROR(VLOOKUP($CS$1&amp;'Service PJ'!$D191&amp;'Service PJ'!$B191&amp;'Service PJ'!$A191&amp;"*",'EPA_US9RT techs'!$A$2:$I$1722,9,FALSE),"")</f>
        <v/>
      </c>
      <c r="DB193" s="2" t="str">
        <f>IFERROR(VLOOKUP($CS$1&amp;'Service PJ'!$D191&amp;'Service PJ'!$B191&amp;'Service PJ'!$A191&amp;"*",'EPA_US9RT techs'!$A$2:$I$1722,9,FALSE),"")</f>
        <v/>
      </c>
      <c r="DC193" s="2" t="str">
        <f>IFERROR(VLOOKUP($CS$1&amp;'Service PJ'!$D191&amp;'Service PJ'!$B191&amp;'Service PJ'!$A191&amp;"*",'EPA_US9RT techs'!$A$2:$I$1722,9,FALSE),"")</f>
        <v/>
      </c>
      <c r="DD193" s="2" t="str">
        <f>IFERROR(VLOOKUP($CS$1&amp;'Service PJ'!$D191&amp;'Service PJ'!$B191&amp;'Service PJ'!$A191&amp;"*",'EPA_US9RT techs'!$A$2:$I$1722,9,FALSE),"")</f>
        <v/>
      </c>
      <c r="DE193" s="2" t="str">
        <f>IFERROR(VLOOKUP($CS$1&amp;'Service PJ'!$D191&amp;'Service PJ'!$B191&amp;'Service PJ'!$A191&amp;"*",'EPA_US9RT techs'!$A$2:$I$1722,9,FALSE),"")</f>
        <v/>
      </c>
      <c r="DF193" s="2" t="str">
        <f>IFERROR(VLOOKUP($CS$1&amp;'Service PJ'!$D191&amp;'Service PJ'!$B191&amp;'Service PJ'!$A191&amp;"*",'EPA_US9RT techs'!$A$2:$I$1722,9,FALSE),"")</f>
        <v/>
      </c>
      <c r="DG193" s="2" t="str">
        <f>IFERROR(VLOOKUP($CS$1&amp;'Service PJ'!$D191&amp;'Service PJ'!$B191&amp;'Service PJ'!$A191&amp;"*",'EPA_US9RT techs'!$A$2:$I$1722,9,FALSE),"")</f>
        <v/>
      </c>
      <c r="DH193" s="2" t="str">
        <f>IFERROR(VLOOKUP($CS$1&amp;'Service PJ'!$D191&amp;'Service PJ'!$B191&amp;'Service PJ'!$A191&amp;"*",'EPA_US9RT techs'!$A$2:$I$1722,9,FALSE),"")</f>
        <v/>
      </c>
      <c r="DI193" s="2" t="str">
        <f>IFERROR(VLOOKUP($CS$1&amp;'Service PJ'!$D191&amp;'Service PJ'!$B191&amp;'Service PJ'!$A191&amp;"*",'EPA_US9RT techs'!$A$2:$I$1722,9,FALSE),"")</f>
        <v/>
      </c>
      <c r="DJ193" s="2" t="str">
        <f>IFERROR(VLOOKUP($CS$1&amp;'Service PJ'!$D191&amp;'Service PJ'!$B191&amp;'Service PJ'!$A191&amp;"*",'EPA_US9RT techs'!$A$2:$I$1722,9,FALSE),"")</f>
        <v/>
      </c>
      <c r="DK193" s="2" t="str">
        <f>IFERROR(VLOOKUP($CS$1&amp;'Service PJ'!$D191&amp;'Service PJ'!$B191&amp;'Service PJ'!$A191&amp;"*",'EPA_US9RT techs'!$A$2:$I$1722,9,FALSE),"")</f>
        <v/>
      </c>
      <c r="DL193" s="2" t="str">
        <f>IFERROR(VLOOKUP($CS$1&amp;'Service PJ'!$D191&amp;'Service PJ'!$B191&amp;'Service PJ'!$A191&amp;"*",'EPA_US9RT techs'!$A$2:$I$1722,9,FALSE),"")</f>
        <v/>
      </c>
      <c r="DM193" s="2" t="str">
        <f>IFERROR(VLOOKUP($CS$1&amp;'Service PJ'!$D191&amp;'Service PJ'!$B191&amp;'Service PJ'!$A191&amp;"*",'EPA_US9RT techs'!$A$2:$I$1722,9,FALSE),"")</f>
        <v/>
      </c>
      <c r="DN193" s="2" t="str">
        <f>IFERROR(VLOOKUP($CS$1&amp;'Service PJ'!$D191&amp;'Service PJ'!$B191&amp;'Service PJ'!$A191&amp;"*",'EPA_US9RT techs'!$A$2:$I$1722,9,FALSE),"")</f>
        <v/>
      </c>
      <c r="DO193" s="2" t="str">
        <f>IFERROR(VLOOKUP($CS$1&amp;'Service PJ'!$D191&amp;'Service PJ'!$B191&amp;'Service PJ'!$A191&amp;"*",'EPA_US9RT techs'!$A$2:$I$1722,9,FALSE),"")</f>
        <v/>
      </c>
      <c r="DP193" s="2" t="str">
        <f>IFERROR(VLOOKUP($CS$1&amp;'Service PJ'!$D191&amp;'Service PJ'!$B191&amp;'Service PJ'!$A191&amp;"*",'EPA_US9RT techs'!$A$2:$I$1722,9,FALSE),"")</f>
        <v/>
      </c>
      <c r="DQ193" s="2" t="str">
        <f>IFERROR(VLOOKUP($CS$1&amp;'Service PJ'!$D191&amp;'Service PJ'!$B191&amp;'Service PJ'!$A191&amp;"*",'EPA_US9RT techs'!$A$2:$I$1722,9,FALSE),"")</f>
        <v/>
      </c>
      <c r="DR193" s="2" t="str">
        <f>IFERROR(VLOOKUP($CS$1&amp;'Service PJ'!$D191&amp;'Service PJ'!$B191&amp;'Service PJ'!$A191&amp;"*",'EPA_US9RT techs'!$A$2:$I$1722,9,FALSE),"")</f>
        <v/>
      </c>
      <c r="DS193" s="2" t="str">
        <f>IFERROR(VLOOKUP($CS$1&amp;'Service PJ'!$D191&amp;'Service PJ'!$B191&amp;'Service PJ'!$A191&amp;"*",'EPA_US9RT techs'!$A$2:$I$1722,9,FALSE),"")</f>
        <v/>
      </c>
      <c r="DT193" s="2" t="str">
        <f>IFERROR(VLOOKUP($CS$1&amp;'Service PJ'!$D191&amp;'Service PJ'!$B191&amp;'Service PJ'!$A191&amp;"*",'EPA_US9RT techs'!$A$2:$I$1722,9,FALSE),"")</f>
        <v/>
      </c>
      <c r="DU193" s="2" t="str">
        <f>IFERROR(VLOOKUP($CS$1&amp;'Service PJ'!$D191&amp;'Service PJ'!$B191&amp;'Service PJ'!$A191&amp;"*",'EPA_US9RT techs'!$A$2:$I$1722,9,FALSE),"")</f>
        <v/>
      </c>
      <c r="DV193" s="2" t="str">
        <f>IFERROR(VLOOKUP($CS$1&amp;'Service PJ'!$D191&amp;'Service PJ'!$B191&amp;'Service PJ'!$A191&amp;"*",'EPA_US9RT techs'!$A$2:$I$1722,9,FALSE),"")</f>
        <v/>
      </c>
      <c r="DW193" s="2" t="str">
        <f>IFERROR(VLOOKUP($CS$1&amp;'Service PJ'!$D191&amp;'Service PJ'!$B191&amp;'Service PJ'!$A191&amp;"*",'EPA_US9RT techs'!$A$2:$I$1722,9,FALSE),"")</f>
        <v/>
      </c>
    </row>
    <row r="194" spans="1:127" x14ac:dyDescent="0.45">
      <c r="A194" t="str">
        <f>IF(SUM(B194:R194)=0,"\I:",'Service PJ'!$D192&amp;"_"&amp;'Service PJ'!$E192&amp;"_"&amp;'Service PJ'!$C192)</f>
        <v>IIS_PRH_OVC</v>
      </c>
      <c r="B194" s="14">
        <f>IFERROR(VLOOKUP($A$1&amp;'Service PJ'!$D192&amp;'Service PJ'!$B192&amp;'Service PJ'!$A192&amp;"*",'EPA_US9RT techs'!$A$2:$I$1722,9,FALSE),"")</f>
        <v>25.707174307300001</v>
      </c>
      <c r="C194" s="14">
        <f>IFERROR(VLOOKUP($A$1&amp;'Service PJ'!$D192&amp;'Service PJ'!$B192&amp;'Service PJ'!$A192&amp;"*",'EPA_US9RT techs'!$A$2:$I$1722,9,FALSE),"")</f>
        <v>25.707174307300001</v>
      </c>
      <c r="D194" s="14">
        <f>IFERROR(VLOOKUP($A$1&amp;'Service PJ'!$D192&amp;'Service PJ'!$B192&amp;'Service PJ'!$A192&amp;"*",'EPA_US9RT techs'!$A$2:$I$1722,9,FALSE),"")</f>
        <v>25.707174307300001</v>
      </c>
      <c r="E194" s="14">
        <f>IFERROR(VLOOKUP($A$1&amp;'Service PJ'!$D192&amp;'Service PJ'!$B192&amp;'Service PJ'!$A192&amp;"*",'EPA_US9RT techs'!$A$2:$I$1722,9,FALSE),"")</f>
        <v>25.707174307300001</v>
      </c>
      <c r="F194" s="14">
        <f>IFERROR(VLOOKUP($A$1&amp;'Service PJ'!$D192&amp;'Service PJ'!$B192&amp;'Service PJ'!$A192&amp;"*",'EPA_US9RT techs'!$A$2:$I$1722,9,FALSE),"")</f>
        <v>25.707174307300001</v>
      </c>
      <c r="G194" s="14">
        <f>IFERROR(VLOOKUP($A$1&amp;'Service PJ'!$D192&amp;'Service PJ'!$B192&amp;'Service PJ'!$A192&amp;"*",'EPA_US9RT techs'!$A$2:$I$1722,9,FALSE),"")</f>
        <v>25.707174307300001</v>
      </c>
      <c r="H194" s="14">
        <f>IFERROR(VLOOKUP($A$1&amp;'Service PJ'!$D192&amp;'Service PJ'!$B192&amp;'Service PJ'!$A192&amp;"*",'EPA_US9RT techs'!$A$2:$I$1722,9,FALSE),"")</f>
        <v>25.707174307300001</v>
      </c>
      <c r="I194" s="14">
        <f>IFERROR(VLOOKUP($A$1&amp;'Service PJ'!$D192&amp;'Service PJ'!$B192&amp;'Service PJ'!$A192&amp;"*",'EPA_US9RT techs'!$A$2:$I$1722,9,FALSE),"")</f>
        <v>25.707174307300001</v>
      </c>
      <c r="J194" s="14">
        <f>IFERROR(VLOOKUP($A$1&amp;'Service PJ'!$D192&amp;'Service PJ'!$B192&amp;'Service PJ'!$A192&amp;"*",'EPA_US9RT techs'!$A$2:$I$1722,9,FALSE),"")</f>
        <v>25.707174307300001</v>
      </c>
      <c r="K194" s="14">
        <f>IFERROR(VLOOKUP($A$1&amp;'Service PJ'!$D192&amp;'Service PJ'!$B192&amp;'Service PJ'!$A192&amp;"*",'EPA_US9RT techs'!$A$2:$I$1722,9,FALSE),"")</f>
        <v>25.707174307300001</v>
      </c>
      <c r="L194" s="14">
        <f>IFERROR(VLOOKUP($A$1&amp;'Service PJ'!$D192&amp;'Service PJ'!$B192&amp;'Service PJ'!$A192&amp;"*",'EPA_US9RT techs'!$A$2:$I$1722,9,FALSE),"")</f>
        <v>25.707174307300001</v>
      </c>
      <c r="M194" s="14">
        <f>IFERROR(VLOOKUP($A$1&amp;'Service PJ'!$D192&amp;'Service PJ'!$B192&amp;'Service PJ'!$A192&amp;"*",'EPA_US9RT techs'!$A$2:$I$1722,9,FALSE),"")</f>
        <v>25.707174307300001</v>
      </c>
      <c r="N194" s="14">
        <f>IFERROR(VLOOKUP($A$1&amp;'Service PJ'!$D192&amp;'Service PJ'!$B192&amp;'Service PJ'!$A192&amp;"*",'EPA_US9RT techs'!$A$2:$I$1722,9,FALSE),"")</f>
        <v>25.707174307300001</v>
      </c>
      <c r="O194" s="14">
        <f>IFERROR(VLOOKUP($A$1&amp;'Service PJ'!$D192&amp;'Service PJ'!$B192&amp;'Service PJ'!$A192&amp;"*",'EPA_US9RT techs'!$A$2:$I$1722,9,FALSE),"")</f>
        <v>25.707174307300001</v>
      </c>
      <c r="P194" s="14">
        <f>IFERROR(VLOOKUP($A$1&amp;'Service PJ'!$D192&amp;'Service PJ'!$B192&amp;'Service PJ'!$A192&amp;"*",'EPA_US9RT techs'!$A$2:$I$1722,9,FALSE),"")</f>
        <v>25.707174307300001</v>
      </c>
      <c r="Q194" s="14">
        <f>IFERROR(VLOOKUP($A$1&amp;'Service PJ'!$D192&amp;'Service PJ'!$B192&amp;'Service PJ'!$A192&amp;"*",'EPA_US9RT techs'!$A$2:$I$1722,9,FALSE),"")</f>
        <v>25.707174307300001</v>
      </c>
      <c r="R194" s="14">
        <f>IFERROR(VLOOKUP($A$1&amp;'Service PJ'!$D192&amp;'Service PJ'!$B192&amp;'Service PJ'!$A192&amp;"*",'EPA_US9RT techs'!$A$2:$I$1722,9,FALSE),"")</f>
        <v>25.707174307300001</v>
      </c>
      <c r="S194" s="14">
        <f>IFERROR(VLOOKUP($A$1&amp;'Service PJ'!$D192&amp;'Service PJ'!$B192&amp;'Service PJ'!$A192&amp;"*",'EPA_US9RT techs'!$A$2:$I$1722,9,FALSE),"")</f>
        <v>25.707174307300001</v>
      </c>
      <c r="T194" s="14">
        <f>IFERROR(VLOOKUP($A$1&amp;'Service PJ'!$D192&amp;'Service PJ'!$B192&amp;'Service PJ'!$A192&amp;"*",'EPA_US9RT techs'!$A$2:$I$1722,9,FALSE),"")</f>
        <v>25.707174307300001</v>
      </c>
      <c r="U194" s="14">
        <f>IFERROR(VLOOKUP($A$1&amp;'Service PJ'!$D192&amp;'Service PJ'!$B192&amp;'Service PJ'!$A192&amp;"*",'EPA_US9RT techs'!$A$2:$I$1722,9,FALSE),"")</f>
        <v>25.707174307300001</v>
      </c>
      <c r="V194" s="14">
        <f>IFERROR(VLOOKUP($A$1&amp;'Service PJ'!$D192&amp;'Service PJ'!$B192&amp;'Service PJ'!$A192&amp;"*",'EPA_US9RT techs'!$A$2:$I$1722,9,FALSE),"")</f>
        <v>25.707174307300001</v>
      </c>
      <c r="W194" s="14">
        <f>IFERROR(VLOOKUP($A$1&amp;'Service PJ'!$D192&amp;'Service PJ'!$B192&amp;'Service PJ'!$A192&amp;"*",'EPA_US9RT techs'!$A$2:$I$1722,9,FALSE),"")</f>
        <v>25.707174307300001</v>
      </c>
      <c r="X194" s="14">
        <f>IFERROR(VLOOKUP($A$1&amp;'Service PJ'!$D192&amp;'Service PJ'!$B192&amp;'Service PJ'!$A192&amp;"*",'EPA_US9RT techs'!$A$2:$I$1722,9,FALSE),"")</f>
        <v>25.707174307300001</v>
      </c>
      <c r="Y194" s="14">
        <f>IFERROR(VLOOKUP($A$1&amp;'Service PJ'!$D192&amp;'Service PJ'!$B192&amp;'Service PJ'!$A192&amp;"*",'EPA_US9RT techs'!$A$2:$I$1722,9,FALSE),"")</f>
        <v>25.707174307300001</v>
      </c>
      <c r="Z194" s="14">
        <f>IFERROR(VLOOKUP($A$1&amp;'Service PJ'!$D192&amp;'Service PJ'!$B192&amp;'Service PJ'!$A192&amp;"*",'EPA_US9RT techs'!$A$2:$I$1722,9,FALSE),"")</f>
        <v>25.707174307300001</v>
      </c>
      <c r="AA194" s="14">
        <f>IFERROR(VLOOKUP($A$1&amp;'Service PJ'!$D192&amp;'Service PJ'!$B192&amp;'Service PJ'!$A192&amp;"*",'EPA_US9RT techs'!$A$2:$I$1722,9,FALSE),"")</f>
        <v>25.707174307300001</v>
      </c>
      <c r="AB194" s="14">
        <f>IFERROR(VLOOKUP($A$1&amp;'Service PJ'!$D192&amp;'Service PJ'!$B192&amp;'Service PJ'!$A192&amp;"*",'EPA_US9RT techs'!$A$2:$I$1722,9,FALSE),"")</f>
        <v>25.707174307300001</v>
      </c>
      <c r="AC194" s="14">
        <f>IFERROR(VLOOKUP($A$1&amp;'Service PJ'!$D192&amp;'Service PJ'!$B192&amp;'Service PJ'!$A192&amp;"*",'EPA_US9RT techs'!$A$2:$I$1722,9,FALSE),"")</f>
        <v>25.707174307300001</v>
      </c>
      <c r="AD194" s="14">
        <f>IFERROR(VLOOKUP($A$1&amp;'Service PJ'!$D192&amp;'Service PJ'!$B192&amp;'Service PJ'!$A192&amp;"*",'EPA_US9RT techs'!$A$2:$I$1722,9,FALSE),"")</f>
        <v>25.707174307300001</v>
      </c>
      <c r="AE194" s="14">
        <f>IFERROR(VLOOKUP($A$1&amp;'Service PJ'!$D192&amp;'Service PJ'!$B192&amp;'Service PJ'!$A192&amp;"*",'EPA_US9RT techs'!$A$2:$I$1722,9,FALSE),"")</f>
        <v>25.707174307300001</v>
      </c>
      <c r="AG194" t="str">
        <f>IF(SUM(AH194:AX194)=0,"\I:",'Service PJ'!$D192&amp;"_"&amp;'Service PJ'!$E192&amp;"_"&amp;'Service PJ'!$C192)</f>
        <v>IIS_PRH_OVC</v>
      </c>
      <c r="AH194" s="14">
        <f>IFERROR(VLOOKUP($AG$1&amp;'Service PJ'!$D192&amp;'Service PJ'!$B192&amp;'Service PJ'!$A192&amp;"*",'EPA_US9RT techs'!$A$2:$I$1722,9,FALSE),"")</f>
        <v>3.3419326599999999</v>
      </c>
      <c r="AI194" s="14">
        <f>IFERROR(VLOOKUP($AG$1&amp;'Service PJ'!$D192&amp;'Service PJ'!$B192&amp;'Service PJ'!$A192&amp;"*",'EPA_US9RT techs'!$A$2:$I$1722,9,FALSE),"")</f>
        <v>3.3419326599999999</v>
      </c>
      <c r="AJ194" s="14">
        <f>IFERROR(VLOOKUP($AG$1&amp;'Service PJ'!$D192&amp;'Service PJ'!$B192&amp;'Service PJ'!$A192&amp;"*",'EPA_US9RT techs'!$A$2:$I$1722,9,FALSE),"")</f>
        <v>3.3419326599999999</v>
      </c>
      <c r="AK194" s="14">
        <f>IFERROR(VLOOKUP($AG$1&amp;'Service PJ'!$D192&amp;'Service PJ'!$B192&amp;'Service PJ'!$A192&amp;"*",'EPA_US9RT techs'!$A$2:$I$1722,9,FALSE),"")</f>
        <v>3.3419326599999999</v>
      </c>
      <c r="AL194" s="14">
        <f>IFERROR(VLOOKUP($AG$1&amp;'Service PJ'!$D192&amp;'Service PJ'!$B192&amp;'Service PJ'!$A192&amp;"*",'EPA_US9RT techs'!$A$2:$I$1722,9,FALSE),"")</f>
        <v>3.3419326599999999</v>
      </c>
      <c r="AM194" s="14">
        <f>IFERROR(VLOOKUP($AG$1&amp;'Service PJ'!$D192&amp;'Service PJ'!$B192&amp;'Service PJ'!$A192&amp;"*",'EPA_US9RT techs'!$A$2:$I$1722,9,FALSE),"")</f>
        <v>3.3419326599999999</v>
      </c>
      <c r="AN194" s="14">
        <f>IFERROR(VLOOKUP($AG$1&amp;'Service PJ'!$D192&amp;'Service PJ'!$B192&amp;'Service PJ'!$A192&amp;"*",'EPA_US9RT techs'!$A$2:$I$1722,9,FALSE),"")</f>
        <v>3.3419326599999999</v>
      </c>
      <c r="AO194" s="14">
        <f>IFERROR(VLOOKUP($AG$1&amp;'Service PJ'!$D192&amp;'Service PJ'!$B192&amp;'Service PJ'!$A192&amp;"*",'EPA_US9RT techs'!$A$2:$I$1722,9,FALSE),"")</f>
        <v>3.3419326599999999</v>
      </c>
      <c r="AP194" s="14">
        <f>IFERROR(VLOOKUP($AG$1&amp;'Service PJ'!$D192&amp;'Service PJ'!$B192&amp;'Service PJ'!$A192&amp;"*",'EPA_US9RT techs'!$A$2:$I$1722,9,FALSE),"")</f>
        <v>3.3419326599999999</v>
      </c>
      <c r="AQ194" s="14">
        <f>IFERROR(VLOOKUP($AG$1&amp;'Service PJ'!$D192&amp;'Service PJ'!$B192&amp;'Service PJ'!$A192&amp;"*",'EPA_US9RT techs'!$A$2:$I$1722,9,FALSE),"")</f>
        <v>3.3419326599999999</v>
      </c>
      <c r="AR194" s="14">
        <f>IFERROR(VLOOKUP($AG$1&amp;'Service PJ'!$D192&amp;'Service PJ'!$B192&amp;'Service PJ'!$A192&amp;"*",'EPA_US9RT techs'!$A$2:$I$1722,9,FALSE),"")</f>
        <v>3.3419326599999999</v>
      </c>
      <c r="AS194" s="14">
        <f>IFERROR(VLOOKUP($AG$1&amp;'Service PJ'!$D192&amp;'Service PJ'!$B192&amp;'Service PJ'!$A192&amp;"*",'EPA_US9RT techs'!$A$2:$I$1722,9,FALSE),"")</f>
        <v>3.3419326599999999</v>
      </c>
      <c r="AT194" s="14">
        <f>IFERROR(VLOOKUP($AG$1&amp;'Service PJ'!$D192&amp;'Service PJ'!$B192&amp;'Service PJ'!$A192&amp;"*",'EPA_US9RT techs'!$A$2:$I$1722,9,FALSE),"")</f>
        <v>3.3419326599999999</v>
      </c>
      <c r="AU194" s="14">
        <f>IFERROR(VLOOKUP($AG$1&amp;'Service PJ'!$D192&amp;'Service PJ'!$B192&amp;'Service PJ'!$A192&amp;"*",'EPA_US9RT techs'!$A$2:$I$1722,9,FALSE),"")</f>
        <v>3.3419326599999999</v>
      </c>
      <c r="AV194" s="14">
        <f>IFERROR(VLOOKUP($AG$1&amp;'Service PJ'!$D192&amp;'Service PJ'!$B192&amp;'Service PJ'!$A192&amp;"*",'EPA_US9RT techs'!$A$2:$I$1722,9,FALSE),"")</f>
        <v>3.3419326599999999</v>
      </c>
      <c r="AW194" s="14">
        <f>IFERROR(VLOOKUP($AG$1&amp;'Service PJ'!$D192&amp;'Service PJ'!$B192&amp;'Service PJ'!$A192&amp;"*",'EPA_US9RT techs'!$A$2:$I$1722,9,FALSE),"")</f>
        <v>3.3419326599999999</v>
      </c>
      <c r="AX194" s="14">
        <f>IFERROR(VLOOKUP($AG$1&amp;'Service PJ'!$D192&amp;'Service PJ'!$B192&amp;'Service PJ'!$A192&amp;"*",'EPA_US9RT techs'!$A$2:$I$1722,9,FALSE),"")</f>
        <v>3.3419326599999999</v>
      </c>
      <c r="AY194" s="14">
        <f>IFERROR(VLOOKUP($AG$1&amp;'Service PJ'!$D192&amp;'Service PJ'!$B192&amp;'Service PJ'!$A192&amp;"*",'EPA_US9RT techs'!$A$2:$I$1722,9,FALSE),"")</f>
        <v>3.3419326599999999</v>
      </c>
      <c r="AZ194" s="14">
        <f>IFERROR(VLOOKUP($AG$1&amp;'Service PJ'!$D192&amp;'Service PJ'!$B192&amp;'Service PJ'!$A192&amp;"*",'EPA_US9RT techs'!$A$2:$I$1722,9,FALSE),"")</f>
        <v>3.3419326599999999</v>
      </c>
      <c r="BA194" s="14">
        <f>IFERROR(VLOOKUP($AG$1&amp;'Service PJ'!$D192&amp;'Service PJ'!$B192&amp;'Service PJ'!$A192&amp;"*",'EPA_US9RT techs'!$A$2:$I$1722,9,FALSE),"")</f>
        <v>3.3419326599999999</v>
      </c>
      <c r="BB194" s="14">
        <f>IFERROR(VLOOKUP($AG$1&amp;'Service PJ'!$D192&amp;'Service PJ'!$B192&amp;'Service PJ'!$A192&amp;"*",'EPA_US9RT techs'!$A$2:$I$1722,9,FALSE),"")</f>
        <v>3.3419326599999999</v>
      </c>
      <c r="BC194" s="14">
        <f>IFERROR(VLOOKUP($AG$1&amp;'Service PJ'!$D192&amp;'Service PJ'!$B192&amp;'Service PJ'!$A192&amp;"*",'EPA_US9RT techs'!$A$2:$I$1722,9,FALSE),"")</f>
        <v>3.3419326599999999</v>
      </c>
      <c r="BD194" s="14">
        <f>IFERROR(VLOOKUP($AG$1&amp;'Service PJ'!$D192&amp;'Service PJ'!$B192&amp;'Service PJ'!$A192&amp;"*",'EPA_US9RT techs'!$A$2:$I$1722,9,FALSE),"")</f>
        <v>3.3419326599999999</v>
      </c>
      <c r="BE194" s="14">
        <f>IFERROR(VLOOKUP($AG$1&amp;'Service PJ'!$D192&amp;'Service PJ'!$B192&amp;'Service PJ'!$A192&amp;"*",'EPA_US9RT techs'!$A$2:$I$1722,9,FALSE),"")</f>
        <v>3.3419326599999999</v>
      </c>
      <c r="BF194" s="14">
        <f>IFERROR(VLOOKUP($AG$1&amp;'Service PJ'!$D192&amp;'Service PJ'!$B192&amp;'Service PJ'!$A192&amp;"*",'EPA_US9RT techs'!$A$2:$I$1722,9,FALSE),"")</f>
        <v>3.3419326599999999</v>
      </c>
      <c r="BG194" s="14">
        <f>IFERROR(VLOOKUP($AG$1&amp;'Service PJ'!$D192&amp;'Service PJ'!$B192&amp;'Service PJ'!$A192&amp;"*",'EPA_US9RT techs'!$A$2:$I$1722,9,FALSE),"")</f>
        <v>3.3419326599999999</v>
      </c>
      <c r="BH194" s="14">
        <f>IFERROR(VLOOKUP($AG$1&amp;'Service PJ'!$D192&amp;'Service PJ'!$B192&amp;'Service PJ'!$A192&amp;"*",'EPA_US9RT techs'!$A$2:$I$1722,9,FALSE),"")</f>
        <v>3.3419326599999999</v>
      </c>
      <c r="BI194" s="14">
        <f>IFERROR(VLOOKUP($AG$1&amp;'Service PJ'!$D192&amp;'Service PJ'!$B192&amp;'Service PJ'!$A192&amp;"*",'EPA_US9RT techs'!$A$2:$I$1722,9,FALSE),"")</f>
        <v>3.3419326599999999</v>
      </c>
      <c r="BJ194" s="14">
        <f>IFERROR(VLOOKUP($AG$1&amp;'Service PJ'!$D192&amp;'Service PJ'!$B192&amp;'Service PJ'!$A192&amp;"*",'EPA_US9RT techs'!$A$2:$I$1722,9,FALSE),"")</f>
        <v>3.3419326599999999</v>
      </c>
      <c r="BK194" s="14">
        <f>IFERROR(VLOOKUP($AG$1&amp;'Service PJ'!$D192&amp;'Service PJ'!$B192&amp;'Service PJ'!$A192&amp;"*",'EPA_US9RT techs'!$A$2:$I$1722,9,FALSE),"")</f>
        <v>3.3419326599999999</v>
      </c>
      <c r="BM194" t="str">
        <f>IF(SUM(BN194:CD194)=0,"\I:",'Service PJ'!$D192&amp;"_"&amp;'Service PJ'!$E192&amp;"_"&amp;'Service PJ'!$C192)</f>
        <v>\I:</v>
      </c>
      <c r="BN194" s="14" t="str">
        <f>IFERROR(VLOOKUP($BM$1&amp;'Service PJ'!$D192&amp;'Service PJ'!$B192&amp;'Service PJ'!$A192&amp;"*",'EPA_US9RT techs'!$A$2:$I$1722,9,FALSE),"")</f>
        <v/>
      </c>
      <c r="BO194" s="14" t="str">
        <f>IFERROR(VLOOKUP($BM$1&amp;'Service PJ'!$D192&amp;'Service PJ'!$B192&amp;'Service PJ'!$A192&amp;"*",'EPA_US9RT techs'!$A$2:$I$1722,9,FALSE),"")</f>
        <v/>
      </c>
      <c r="BP194" s="14" t="str">
        <f>IFERROR(VLOOKUP($BM$1&amp;'Service PJ'!$D192&amp;'Service PJ'!$B192&amp;'Service PJ'!$A192&amp;"*",'EPA_US9RT techs'!$A$2:$I$1722,9,FALSE),"")</f>
        <v/>
      </c>
      <c r="BQ194" s="14" t="str">
        <f>IFERROR(VLOOKUP($BM$1&amp;'Service PJ'!$D192&amp;'Service PJ'!$B192&amp;'Service PJ'!$A192&amp;"*",'EPA_US9RT techs'!$A$2:$I$1722,9,FALSE),"")</f>
        <v/>
      </c>
      <c r="BR194" s="14" t="str">
        <f>IFERROR(VLOOKUP($BM$1&amp;'Service PJ'!$D192&amp;'Service PJ'!$B192&amp;'Service PJ'!$A192&amp;"*",'EPA_US9RT techs'!$A$2:$I$1722,9,FALSE),"")</f>
        <v/>
      </c>
      <c r="BS194" s="14" t="str">
        <f>IFERROR(VLOOKUP($BM$1&amp;'Service PJ'!$D192&amp;'Service PJ'!$B192&amp;'Service PJ'!$A192&amp;"*",'EPA_US9RT techs'!$A$2:$I$1722,9,FALSE),"")</f>
        <v/>
      </c>
      <c r="BT194" s="14" t="str">
        <f>IFERROR(VLOOKUP($BM$1&amp;'Service PJ'!$D192&amp;'Service PJ'!$B192&amp;'Service PJ'!$A192&amp;"*",'EPA_US9RT techs'!$A$2:$I$1722,9,FALSE),"")</f>
        <v/>
      </c>
      <c r="BU194" s="14" t="str">
        <f>IFERROR(VLOOKUP($BM$1&amp;'Service PJ'!$D192&amp;'Service PJ'!$B192&amp;'Service PJ'!$A192&amp;"*",'EPA_US9RT techs'!$A$2:$I$1722,9,FALSE),"")</f>
        <v/>
      </c>
      <c r="BV194" s="14" t="str">
        <f>IFERROR(VLOOKUP($BM$1&amp;'Service PJ'!$D192&amp;'Service PJ'!$B192&amp;'Service PJ'!$A192&amp;"*",'EPA_US9RT techs'!$A$2:$I$1722,9,FALSE),"")</f>
        <v/>
      </c>
      <c r="BW194" s="14" t="str">
        <f>IFERROR(VLOOKUP($BM$1&amp;'Service PJ'!$D192&amp;'Service PJ'!$B192&amp;'Service PJ'!$A192&amp;"*",'EPA_US9RT techs'!$A$2:$I$1722,9,FALSE),"")</f>
        <v/>
      </c>
      <c r="BX194" s="14" t="str">
        <f>IFERROR(VLOOKUP($BM$1&amp;'Service PJ'!$D192&amp;'Service PJ'!$B192&amp;'Service PJ'!$A192&amp;"*",'EPA_US9RT techs'!$A$2:$I$1722,9,FALSE),"")</f>
        <v/>
      </c>
      <c r="BY194" s="14" t="str">
        <f>IFERROR(VLOOKUP($BM$1&amp;'Service PJ'!$D192&amp;'Service PJ'!$B192&amp;'Service PJ'!$A192&amp;"*",'EPA_US9RT techs'!$A$2:$I$1722,9,FALSE),"")</f>
        <v/>
      </c>
      <c r="BZ194" s="14" t="str">
        <f>IFERROR(VLOOKUP($BM$1&amp;'Service PJ'!$D192&amp;'Service PJ'!$B192&amp;'Service PJ'!$A192&amp;"*",'EPA_US9RT techs'!$A$2:$I$1722,9,FALSE),"")</f>
        <v/>
      </c>
      <c r="CA194" s="14" t="str">
        <f>IFERROR(VLOOKUP($BM$1&amp;'Service PJ'!$D192&amp;'Service PJ'!$B192&amp;'Service PJ'!$A192&amp;"*",'EPA_US9RT techs'!$A$2:$I$1722,9,FALSE),"")</f>
        <v/>
      </c>
      <c r="CB194" s="14" t="str">
        <f>IFERROR(VLOOKUP($BM$1&amp;'Service PJ'!$D192&amp;'Service PJ'!$B192&amp;'Service PJ'!$A192&amp;"*",'EPA_US9RT techs'!$A$2:$I$1722,9,FALSE),"")</f>
        <v/>
      </c>
      <c r="CC194" s="14" t="str">
        <f>IFERROR(VLOOKUP($BM$1&amp;'Service PJ'!$D192&amp;'Service PJ'!$B192&amp;'Service PJ'!$A192&amp;"*",'EPA_US9RT techs'!$A$2:$I$1722,9,FALSE),"")</f>
        <v/>
      </c>
      <c r="CD194" s="14" t="str">
        <f>IFERROR(VLOOKUP($BM$1&amp;'Service PJ'!$D192&amp;'Service PJ'!$B192&amp;'Service PJ'!$A192&amp;"*",'EPA_US9RT techs'!$A$2:$I$1722,9,FALSE),"")</f>
        <v/>
      </c>
      <c r="CE194" s="14" t="str">
        <f>IFERROR(VLOOKUP($BM$1&amp;'Service PJ'!$D192&amp;'Service PJ'!$B192&amp;'Service PJ'!$A192&amp;"*",'EPA_US9RT techs'!$A$2:$I$1722,9,FALSE),"")</f>
        <v/>
      </c>
      <c r="CF194" s="14" t="str">
        <f>IFERROR(VLOOKUP($BM$1&amp;'Service PJ'!$D192&amp;'Service PJ'!$B192&amp;'Service PJ'!$A192&amp;"*",'EPA_US9RT techs'!$A$2:$I$1722,9,FALSE),"")</f>
        <v/>
      </c>
      <c r="CG194" s="14" t="str">
        <f>IFERROR(VLOOKUP($BM$1&amp;'Service PJ'!$D192&amp;'Service PJ'!$B192&amp;'Service PJ'!$A192&amp;"*",'EPA_US9RT techs'!$A$2:$I$1722,9,FALSE),"")</f>
        <v/>
      </c>
      <c r="CH194" s="14" t="str">
        <f>IFERROR(VLOOKUP($BM$1&amp;'Service PJ'!$D192&amp;'Service PJ'!$B192&amp;'Service PJ'!$A192&amp;"*",'EPA_US9RT techs'!$A$2:$I$1722,9,FALSE),"")</f>
        <v/>
      </c>
      <c r="CI194" s="14" t="str">
        <f>IFERROR(VLOOKUP($BM$1&amp;'Service PJ'!$D192&amp;'Service PJ'!$B192&amp;'Service PJ'!$A192&amp;"*",'EPA_US9RT techs'!$A$2:$I$1722,9,FALSE),"")</f>
        <v/>
      </c>
      <c r="CJ194" s="14" t="str">
        <f>IFERROR(VLOOKUP($BM$1&amp;'Service PJ'!$D192&amp;'Service PJ'!$B192&amp;'Service PJ'!$A192&amp;"*",'EPA_US9RT techs'!$A$2:$I$1722,9,FALSE),"")</f>
        <v/>
      </c>
      <c r="CK194" s="14" t="str">
        <f>IFERROR(VLOOKUP($BM$1&amp;'Service PJ'!$D192&amp;'Service PJ'!$B192&amp;'Service PJ'!$A192&amp;"*",'EPA_US9RT techs'!$A$2:$I$1722,9,FALSE),"")</f>
        <v/>
      </c>
      <c r="CL194" s="14" t="str">
        <f>IFERROR(VLOOKUP($BM$1&amp;'Service PJ'!$D192&amp;'Service PJ'!$B192&amp;'Service PJ'!$A192&amp;"*",'EPA_US9RT techs'!$A$2:$I$1722,9,FALSE),"")</f>
        <v/>
      </c>
      <c r="CM194" s="14" t="str">
        <f>IFERROR(VLOOKUP($BM$1&amp;'Service PJ'!$D192&amp;'Service PJ'!$B192&amp;'Service PJ'!$A192&amp;"*",'EPA_US9RT techs'!$A$2:$I$1722,9,FALSE),"")</f>
        <v/>
      </c>
      <c r="CN194" s="14" t="str">
        <f>IFERROR(VLOOKUP($BM$1&amp;'Service PJ'!$D192&amp;'Service PJ'!$B192&amp;'Service PJ'!$A192&amp;"*",'EPA_US9RT techs'!$A$2:$I$1722,9,FALSE),"")</f>
        <v/>
      </c>
      <c r="CO194" s="14" t="str">
        <f>IFERROR(VLOOKUP($BM$1&amp;'Service PJ'!$D192&amp;'Service PJ'!$B192&amp;'Service PJ'!$A192&amp;"*",'EPA_US9RT techs'!$A$2:$I$1722,9,FALSE),"")</f>
        <v/>
      </c>
      <c r="CP194" s="14" t="str">
        <f>IFERROR(VLOOKUP($BM$1&amp;'Service PJ'!$D192&amp;'Service PJ'!$B192&amp;'Service PJ'!$A192&amp;"*",'EPA_US9RT techs'!$A$2:$I$1722,9,FALSE),"")</f>
        <v/>
      </c>
      <c r="CQ194" s="14" t="str">
        <f>IFERROR(VLOOKUP($BM$1&amp;'Service PJ'!$D192&amp;'Service PJ'!$B192&amp;'Service PJ'!$A192&amp;"*",'EPA_US9RT techs'!$A$2:$I$1722,9,FALSE),"")</f>
        <v/>
      </c>
      <c r="CS194" t="str">
        <f>IF(SUM(CT194:DJ194)=0,"\I:",'Service PJ'!$D192&amp;"_"&amp;'Service PJ'!$E192&amp;"_"&amp;'Service PJ'!$C192)</f>
        <v>IIS_PRH_OVC</v>
      </c>
      <c r="CT194" s="2">
        <f>IFERROR(VLOOKUP($CS$1&amp;'Service PJ'!$D192&amp;'Service PJ'!$B192&amp;'Service PJ'!$A192&amp;"*",'EPA_US9RT techs'!$A$2:$I$1722,9,FALSE),"")</f>
        <v>30</v>
      </c>
      <c r="CU194" s="2">
        <f>IFERROR(VLOOKUP($CS$1&amp;'Service PJ'!$D192&amp;'Service PJ'!$B192&amp;'Service PJ'!$A192&amp;"*",'EPA_US9RT techs'!$A$2:$I$1722,9,FALSE),"")</f>
        <v>30</v>
      </c>
      <c r="CV194" s="2">
        <f>IFERROR(VLOOKUP($CS$1&amp;'Service PJ'!$D192&amp;'Service PJ'!$B192&amp;'Service PJ'!$A192&amp;"*",'EPA_US9RT techs'!$A$2:$I$1722,9,FALSE),"")</f>
        <v>30</v>
      </c>
      <c r="CW194" s="2">
        <f>IFERROR(VLOOKUP($CS$1&amp;'Service PJ'!$D192&amp;'Service PJ'!$B192&amp;'Service PJ'!$A192&amp;"*",'EPA_US9RT techs'!$A$2:$I$1722,9,FALSE),"")</f>
        <v>30</v>
      </c>
      <c r="CX194" s="2">
        <f>IFERROR(VLOOKUP($CS$1&amp;'Service PJ'!$D192&amp;'Service PJ'!$B192&amp;'Service PJ'!$A192&amp;"*",'EPA_US9RT techs'!$A$2:$I$1722,9,FALSE),"")</f>
        <v>30</v>
      </c>
      <c r="CY194" s="2">
        <f>IFERROR(VLOOKUP($CS$1&amp;'Service PJ'!$D192&amp;'Service PJ'!$B192&amp;'Service PJ'!$A192&amp;"*",'EPA_US9RT techs'!$A$2:$I$1722,9,FALSE),"")</f>
        <v>30</v>
      </c>
      <c r="CZ194" s="2">
        <f>IFERROR(VLOOKUP($CS$1&amp;'Service PJ'!$D192&amp;'Service PJ'!$B192&amp;'Service PJ'!$A192&amp;"*",'EPA_US9RT techs'!$A$2:$I$1722,9,FALSE),"")</f>
        <v>30</v>
      </c>
      <c r="DA194" s="2">
        <f>IFERROR(VLOOKUP($CS$1&amp;'Service PJ'!$D192&amp;'Service PJ'!$B192&amp;'Service PJ'!$A192&amp;"*",'EPA_US9RT techs'!$A$2:$I$1722,9,FALSE),"")</f>
        <v>30</v>
      </c>
      <c r="DB194" s="2">
        <f>IFERROR(VLOOKUP($CS$1&amp;'Service PJ'!$D192&amp;'Service PJ'!$B192&amp;'Service PJ'!$A192&amp;"*",'EPA_US9RT techs'!$A$2:$I$1722,9,FALSE),"")</f>
        <v>30</v>
      </c>
      <c r="DC194" s="2">
        <f>IFERROR(VLOOKUP($CS$1&amp;'Service PJ'!$D192&amp;'Service PJ'!$B192&amp;'Service PJ'!$A192&amp;"*",'EPA_US9RT techs'!$A$2:$I$1722,9,FALSE),"")</f>
        <v>30</v>
      </c>
      <c r="DD194" s="2">
        <f>IFERROR(VLOOKUP($CS$1&amp;'Service PJ'!$D192&amp;'Service PJ'!$B192&amp;'Service PJ'!$A192&amp;"*",'EPA_US9RT techs'!$A$2:$I$1722,9,FALSE),"")</f>
        <v>30</v>
      </c>
      <c r="DE194" s="2">
        <f>IFERROR(VLOOKUP($CS$1&amp;'Service PJ'!$D192&amp;'Service PJ'!$B192&amp;'Service PJ'!$A192&amp;"*",'EPA_US9RT techs'!$A$2:$I$1722,9,FALSE),"")</f>
        <v>30</v>
      </c>
      <c r="DF194" s="2">
        <f>IFERROR(VLOOKUP($CS$1&amp;'Service PJ'!$D192&amp;'Service PJ'!$B192&amp;'Service PJ'!$A192&amp;"*",'EPA_US9RT techs'!$A$2:$I$1722,9,FALSE),"")</f>
        <v>30</v>
      </c>
      <c r="DG194" s="2">
        <f>IFERROR(VLOOKUP($CS$1&amp;'Service PJ'!$D192&amp;'Service PJ'!$B192&amp;'Service PJ'!$A192&amp;"*",'EPA_US9RT techs'!$A$2:$I$1722,9,FALSE),"")</f>
        <v>30</v>
      </c>
      <c r="DH194" s="2">
        <f>IFERROR(VLOOKUP($CS$1&amp;'Service PJ'!$D192&amp;'Service PJ'!$B192&amp;'Service PJ'!$A192&amp;"*",'EPA_US9RT techs'!$A$2:$I$1722,9,FALSE),"")</f>
        <v>30</v>
      </c>
      <c r="DI194" s="2">
        <f>IFERROR(VLOOKUP($CS$1&amp;'Service PJ'!$D192&amp;'Service PJ'!$B192&amp;'Service PJ'!$A192&amp;"*",'EPA_US9RT techs'!$A$2:$I$1722,9,FALSE),"")</f>
        <v>30</v>
      </c>
      <c r="DJ194" s="2">
        <f>IFERROR(VLOOKUP($CS$1&amp;'Service PJ'!$D192&amp;'Service PJ'!$B192&amp;'Service PJ'!$A192&amp;"*",'EPA_US9RT techs'!$A$2:$I$1722,9,FALSE),"")</f>
        <v>30</v>
      </c>
      <c r="DK194" s="2">
        <f>IFERROR(VLOOKUP($CS$1&amp;'Service PJ'!$D192&amp;'Service PJ'!$B192&amp;'Service PJ'!$A192&amp;"*",'EPA_US9RT techs'!$A$2:$I$1722,9,FALSE),"")</f>
        <v>30</v>
      </c>
      <c r="DL194" s="2">
        <f>IFERROR(VLOOKUP($CS$1&amp;'Service PJ'!$D192&amp;'Service PJ'!$B192&amp;'Service PJ'!$A192&amp;"*",'EPA_US9RT techs'!$A$2:$I$1722,9,FALSE),"")</f>
        <v>30</v>
      </c>
      <c r="DM194" s="2">
        <f>IFERROR(VLOOKUP($CS$1&amp;'Service PJ'!$D192&amp;'Service PJ'!$B192&amp;'Service PJ'!$A192&amp;"*",'EPA_US9RT techs'!$A$2:$I$1722,9,FALSE),"")</f>
        <v>30</v>
      </c>
      <c r="DN194" s="2">
        <f>IFERROR(VLOOKUP($CS$1&amp;'Service PJ'!$D192&amp;'Service PJ'!$B192&amp;'Service PJ'!$A192&amp;"*",'EPA_US9RT techs'!$A$2:$I$1722,9,FALSE),"")</f>
        <v>30</v>
      </c>
      <c r="DO194" s="2">
        <f>IFERROR(VLOOKUP($CS$1&amp;'Service PJ'!$D192&amp;'Service PJ'!$B192&amp;'Service PJ'!$A192&amp;"*",'EPA_US9RT techs'!$A$2:$I$1722,9,FALSE),"")</f>
        <v>30</v>
      </c>
      <c r="DP194" s="2">
        <f>IFERROR(VLOOKUP($CS$1&amp;'Service PJ'!$D192&amp;'Service PJ'!$B192&amp;'Service PJ'!$A192&amp;"*",'EPA_US9RT techs'!$A$2:$I$1722,9,FALSE),"")</f>
        <v>30</v>
      </c>
      <c r="DQ194" s="2">
        <f>IFERROR(VLOOKUP($CS$1&amp;'Service PJ'!$D192&amp;'Service PJ'!$B192&amp;'Service PJ'!$A192&amp;"*",'EPA_US9RT techs'!$A$2:$I$1722,9,FALSE),"")</f>
        <v>30</v>
      </c>
      <c r="DR194" s="2">
        <f>IFERROR(VLOOKUP($CS$1&amp;'Service PJ'!$D192&amp;'Service PJ'!$B192&amp;'Service PJ'!$A192&amp;"*",'EPA_US9RT techs'!$A$2:$I$1722,9,FALSE),"")</f>
        <v>30</v>
      </c>
      <c r="DS194" s="2">
        <f>IFERROR(VLOOKUP($CS$1&amp;'Service PJ'!$D192&amp;'Service PJ'!$B192&amp;'Service PJ'!$A192&amp;"*",'EPA_US9RT techs'!$A$2:$I$1722,9,FALSE),"")</f>
        <v>30</v>
      </c>
      <c r="DT194" s="2">
        <f>IFERROR(VLOOKUP($CS$1&amp;'Service PJ'!$D192&amp;'Service PJ'!$B192&amp;'Service PJ'!$A192&amp;"*",'EPA_US9RT techs'!$A$2:$I$1722,9,FALSE),"")</f>
        <v>30</v>
      </c>
      <c r="DU194" s="2">
        <f>IFERROR(VLOOKUP($CS$1&amp;'Service PJ'!$D192&amp;'Service PJ'!$B192&amp;'Service PJ'!$A192&amp;"*",'EPA_US9RT techs'!$A$2:$I$1722,9,FALSE),"")</f>
        <v>30</v>
      </c>
      <c r="DV194" s="2">
        <f>IFERROR(VLOOKUP($CS$1&amp;'Service PJ'!$D192&amp;'Service PJ'!$B192&amp;'Service PJ'!$A192&amp;"*",'EPA_US9RT techs'!$A$2:$I$1722,9,FALSE),"")</f>
        <v>30</v>
      </c>
      <c r="DW194" s="2">
        <f>IFERROR(VLOOKUP($CS$1&amp;'Service PJ'!$D192&amp;'Service PJ'!$B192&amp;'Service PJ'!$A192&amp;"*",'EPA_US9RT techs'!$A$2:$I$1722,9,FALSE),"")</f>
        <v>30</v>
      </c>
    </row>
    <row r="195" spans="1:127" x14ac:dyDescent="0.45">
      <c r="A195" t="str">
        <f>IF(SUM(B195:R195)=0,"\I:",'Service PJ'!$D193&amp;"_"&amp;'Service PJ'!$E193&amp;"_"&amp;'Service PJ'!$C193)</f>
        <v>IIS_OTP_OVC</v>
      </c>
      <c r="B195" s="14">
        <f>IFERROR(VLOOKUP($A$1&amp;'Service PJ'!$D193&amp;'Service PJ'!$B193&amp;'Service PJ'!$A193&amp;"*",'EPA_US9RT techs'!$A$2:$I$1722,9,FALSE),"")</f>
        <v>25.707174307300001</v>
      </c>
      <c r="C195" s="14">
        <f>IFERROR(VLOOKUP($A$1&amp;'Service PJ'!$D193&amp;'Service PJ'!$B193&amp;'Service PJ'!$A193&amp;"*",'EPA_US9RT techs'!$A$2:$I$1722,9,FALSE),"")</f>
        <v>25.707174307300001</v>
      </c>
      <c r="D195" s="14">
        <f>IFERROR(VLOOKUP($A$1&amp;'Service PJ'!$D193&amp;'Service PJ'!$B193&amp;'Service PJ'!$A193&amp;"*",'EPA_US9RT techs'!$A$2:$I$1722,9,FALSE),"")</f>
        <v>25.707174307300001</v>
      </c>
      <c r="E195" s="14">
        <f>IFERROR(VLOOKUP($A$1&amp;'Service PJ'!$D193&amp;'Service PJ'!$B193&amp;'Service PJ'!$A193&amp;"*",'EPA_US9RT techs'!$A$2:$I$1722,9,FALSE),"")</f>
        <v>25.707174307300001</v>
      </c>
      <c r="F195" s="14">
        <f>IFERROR(VLOOKUP($A$1&amp;'Service PJ'!$D193&amp;'Service PJ'!$B193&amp;'Service PJ'!$A193&amp;"*",'EPA_US9RT techs'!$A$2:$I$1722,9,FALSE),"")</f>
        <v>25.707174307300001</v>
      </c>
      <c r="G195" s="14">
        <f>IFERROR(VLOOKUP($A$1&amp;'Service PJ'!$D193&amp;'Service PJ'!$B193&amp;'Service PJ'!$A193&amp;"*",'EPA_US9RT techs'!$A$2:$I$1722,9,FALSE),"")</f>
        <v>25.707174307300001</v>
      </c>
      <c r="H195" s="14">
        <f>IFERROR(VLOOKUP($A$1&amp;'Service PJ'!$D193&amp;'Service PJ'!$B193&amp;'Service PJ'!$A193&amp;"*",'EPA_US9RT techs'!$A$2:$I$1722,9,FALSE),"")</f>
        <v>25.707174307300001</v>
      </c>
      <c r="I195" s="14">
        <f>IFERROR(VLOOKUP($A$1&amp;'Service PJ'!$D193&amp;'Service PJ'!$B193&amp;'Service PJ'!$A193&amp;"*",'EPA_US9RT techs'!$A$2:$I$1722,9,FALSE),"")</f>
        <v>25.707174307300001</v>
      </c>
      <c r="J195" s="14">
        <f>IFERROR(VLOOKUP($A$1&amp;'Service PJ'!$D193&amp;'Service PJ'!$B193&amp;'Service PJ'!$A193&amp;"*",'EPA_US9RT techs'!$A$2:$I$1722,9,FALSE),"")</f>
        <v>25.707174307300001</v>
      </c>
      <c r="K195" s="14">
        <f>IFERROR(VLOOKUP($A$1&amp;'Service PJ'!$D193&amp;'Service PJ'!$B193&amp;'Service PJ'!$A193&amp;"*",'EPA_US9RT techs'!$A$2:$I$1722,9,FALSE),"")</f>
        <v>25.707174307300001</v>
      </c>
      <c r="L195" s="14">
        <f>IFERROR(VLOOKUP($A$1&amp;'Service PJ'!$D193&amp;'Service PJ'!$B193&amp;'Service PJ'!$A193&amp;"*",'EPA_US9RT techs'!$A$2:$I$1722,9,FALSE),"")</f>
        <v>25.707174307300001</v>
      </c>
      <c r="M195" s="14">
        <f>IFERROR(VLOOKUP($A$1&amp;'Service PJ'!$D193&amp;'Service PJ'!$B193&amp;'Service PJ'!$A193&amp;"*",'EPA_US9RT techs'!$A$2:$I$1722,9,FALSE),"")</f>
        <v>25.707174307300001</v>
      </c>
      <c r="N195" s="14">
        <f>IFERROR(VLOOKUP($A$1&amp;'Service PJ'!$D193&amp;'Service PJ'!$B193&amp;'Service PJ'!$A193&amp;"*",'EPA_US9RT techs'!$A$2:$I$1722,9,FALSE),"")</f>
        <v>25.707174307300001</v>
      </c>
      <c r="O195" s="14">
        <f>IFERROR(VLOOKUP($A$1&amp;'Service PJ'!$D193&amp;'Service PJ'!$B193&amp;'Service PJ'!$A193&amp;"*",'EPA_US9RT techs'!$A$2:$I$1722,9,FALSE),"")</f>
        <v>25.707174307300001</v>
      </c>
      <c r="P195" s="14">
        <f>IFERROR(VLOOKUP($A$1&amp;'Service PJ'!$D193&amp;'Service PJ'!$B193&amp;'Service PJ'!$A193&amp;"*",'EPA_US9RT techs'!$A$2:$I$1722,9,FALSE),"")</f>
        <v>25.707174307300001</v>
      </c>
      <c r="Q195" s="14">
        <f>IFERROR(VLOOKUP($A$1&amp;'Service PJ'!$D193&amp;'Service PJ'!$B193&amp;'Service PJ'!$A193&amp;"*",'EPA_US9RT techs'!$A$2:$I$1722,9,FALSE),"")</f>
        <v>25.707174307300001</v>
      </c>
      <c r="R195" s="14">
        <f>IFERROR(VLOOKUP($A$1&amp;'Service PJ'!$D193&amp;'Service PJ'!$B193&amp;'Service PJ'!$A193&amp;"*",'EPA_US9RT techs'!$A$2:$I$1722,9,FALSE),"")</f>
        <v>25.707174307300001</v>
      </c>
      <c r="S195" s="14">
        <f>IFERROR(VLOOKUP($A$1&amp;'Service PJ'!$D193&amp;'Service PJ'!$B193&amp;'Service PJ'!$A193&amp;"*",'EPA_US9RT techs'!$A$2:$I$1722,9,FALSE),"")</f>
        <v>25.707174307300001</v>
      </c>
      <c r="T195" s="14">
        <f>IFERROR(VLOOKUP($A$1&amp;'Service PJ'!$D193&amp;'Service PJ'!$B193&amp;'Service PJ'!$A193&amp;"*",'EPA_US9RT techs'!$A$2:$I$1722,9,FALSE),"")</f>
        <v>25.707174307300001</v>
      </c>
      <c r="U195" s="14">
        <f>IFERROR(VLOOKUP($A$1&amp;'Service PJ'!$D193&amp;'Service PJ'!$B193&amp;'Service PJ'!$A193&amp;"*",'EPA_US9RT techs'!$A$2:$I$1722,9,FALSE),"")</f>
        <v>25.707174307300001</v>
      </c>
      <c r="V195" s="14">
        <f>IFERROR(VLOOKUP($A$1&amp;'Service PJ'!$D193&amp;'Service PJ'!$B193&amp;'Service PJ'!$A193&amp;"*",'EPA_US9RT techs'!$A$2:$I$1722,9,FALSE),"")</f>
        <v>25.707174307300001</v>
      </c>
      <c r="W195" s="14">
        <f>IFERROR(VLOOKUP($A$1&amp;'Service PJ'!$D193&amp;'Service PJ'!$B193&amp;'Service PJ'!$A193&amp;"*",'EPA_US9RT techs'!$A$2:$I$1722,9,FALSE),"")</f>
        <v>25.707174307300001</v>
      </c>
      <c r="X195" s="14">
        <f>IFERROR(VLOOKUP($A$1&amp;'Service PJ'!$D193&amp;'Service PJ'!$B193&amp;'Service PJ'!$A193&amp;"*",'EPA_US9RT techs'!$A$2:$I$1722,9,FALSE),"")</f>
        <v>25.707174307300001</v>
      </c>
      <c r="Y195" s="14">
        <f>IFERROR(VLOOKUP($A$1&amp;'Service PJ'!$D193&amp;'Service PJ'!$B193&amp;'Service PJ'!$A193&amp;"*",'EPA_US9RT techs'!$A$2:$I$1722,9,FALSE),"")</f>
        <v>25.707174307300001</v>
      </c>
      <c r="Z195" s="14">
        <f>IFERROR(VLOOKUP($A$1&amp;'Service PJ'!$D193&amp;'Service PJ'!$B193&amp;'Service PJ'!$A193&amp;"*",'EPA_US9RT techs'!$A$2:$I$1722,9,FALSE),"")</f>
        <v>25.707174307300001</v>
      </c>
      <c r="AA195" s="14">
        <f>IFERROR(VLOOKUP($A$1&amp;'Service PJ'!$D193&amp;'Service PJ'!$B193&amp;'Service PJ'!$A193&amp;"*",'EPA_US9RT techs'!$A$2:$I$1722,9,FALSE),"")</f>
        <v>25.707174307300001</v>
      </c>
      <c r="AB195" s="14">
        <f>IFERROR(VLOOKUP($A$1&amp;'Service PJ'!$D193&amp;'Service PJ'!$B193&amp;'Service PJ'!$A193&amp;"*",'EPA_US9RT techs'!$A$2:$I$1722,9,FALSE),"")</f>
        <v>25.707174307300001</v>
      </c>
      <c r="AC195" s="14">
        <f>IFERROR(VLOOKUP($A$1&amp;'Service PJ'!$D193&amp;'Service PJ'!$B193&amp;'Service PJ'!$A193&amp;"*",'EPA_US9RT techs'!$A$2:$I$1722,9,FALSE),"")</f>
        <v>25.707174307300001</v>
      </c>
      <c r="AD195" s="14">
        <f>IFERROR(VLOOKUP($A$1&amp;'Service PJ'!$D193&amp;'Service PJ'!$B193&amp;'Service PJ'!$A193&amp;"*",'EPA_US9RT techs'!$A$2:$I$1722,9,FALSE),"")</f>
        <v>25.707174307300001</v>
      </c>
      <c r="AE195" s="14">
        <f>IFERROR(VLOOKUP($A$1&amp;'Service PJ'!$D193&amp;'Service PJ'!$B193&amp;'Service PJ'!$A193&amp;"*",'EPA_US9RT techs'!$A$2:$I$1722,9,FALSE),"")</f>
        <v>25.707174307300001</v>
      </c>
      <c r="AG195" t="str">
        <f>IF(SUM(AH195:AX195)=0,"\I:",'Service PJ'!$D193&amp;"_"&amp;'Service PJ'!$E193&amp;"_"&amp;'Service PJ'!$C193)</f>
        <v>IIS_OTP_OVC</v>
      </c>
      <c r="AH195" s="14">
        <f>IFERROR(VLOOKUP($AG$1&amp;'Service PJ'!$D193&amp;'Service PJ'!$B193&amp;'Service PJ'!$A193&amp;"*",'EPA_US9RT techs'!$A$2:$I$1722,9,FALSE),"")</f>
        <v>3.3419326599999999</v>
      </c>
      <c r="AI195" s="14">
        <f>IFERROR(VLOOKUP($AG$1&amp;'Service PJ'!$D193&amp;'Service PJ'!$B193&amp;'Service PJ'!$A193&amp;"*",'EPA_US9RT techs'!$A$2:$I$1722,9,FALSE),"")</f>
        <v>3.3419326599999999</v>
      </c>
      <c r="AJ195" s="14">
        <f>IFERROR(VLOOKUP($AG$1&amp;'Service PJ'!$D193&amp;'Service PJ'!$B193&amp;'Service PJ'!$A193&amp;"*",'EPA_US9RT techs'!$A$2:$I$1722,9,FALSE),"")</f>
        <v>3.3419326599999999</v>
      </c>
      <c r="AK195" s="14">
        <f>IFERROR(VLOOKUP($AG$1&amp;'Service PJ'!$D193&amp;'Service PJ'!$B193&amp;'Service PJ'!$A193&amp;"*",'EPA_US9RT techs'!$A$2:$I$1722,9,FALSE),"")</f>
        <v>3.3419326599999999</v>
      </c>
      <c r="AL195" s="14">
        <f>IFERROR(VLOOKUP($AG$1&amp;'Service PJ'!$D193&amp;'Service PJ'!$B193&amp;'Service PJ'!$A193&amp;"*",'EPA_US9RT techs'!$A$2:$I$1722,9,FALSE),"")</f>
        <v>3.3419326599999999</v>
      </c>
      <c r="AM195" s="14">
        <f>IFERROR(VLOOKUP($AG$1&amp;'Service PJ'!$D193&amp;'Service PJ'!$B193&amp;'Service PJ'!$A193&amp;"*",'EPA_US9RT techs'!$A$2:$I$1722,9,FALSE),"")</f>
        <v>3.3419326599999999</v>
      </c>
      <c r="AN195" s="14">
        <f>IFERROR(VLOOKUP($AG$1&amp;'Service PJ'!$D193&amp;'Service PJ'!$B193&amp;'Service PJ'!$A193&amp;"*",'EPA_US9RT techs'!$A$2:$I$1722,9,FALSE),"")</f>
        <v>3.3419326599999999</v>
      </c>
      <c r="AO195" s="14">
        <f>IFERROR(VLOOKUP($AG$1&amp;'Service PJ'!$D193&amp;'Service PJ'!$B193&amp;'Service PJ'!$A193&amp;"*",'EPA_US9RT techs'!$A$2:$I$1722,9,FALSE),"")</f>
        <v>3.3419326599999999</v>
      </c>
      <c r="AP195" s="14">
        <f>IFERROR(VLOOKUP($AG$1&amp;'Service PJ'!$D193&amp;'Service PJ'!$B193&amp;'Service PJ'!$A193&amp;"*",'EPA_US9RT techs'!$A$2:$I$1722,9,FALSE),"")</f>
        <v>3.3419326599999999</v>
      </c>
      <c r="AQ195" s="14">
        <f>IFERROR(VLOOKUP($AG$1&amp;'Service PJ'!$D193&amp;'Service PJ'!$B193&amp;'Service PJ'!$A193&amp;"*",'EPA_US9RT techs'!$A$2:$I$1722,9,FALSE),"")</f>
        <v>3.3419326599999999</v>
      </c>
      <c r="AR195" s="14">
        <f>IFERROR(VLOOKUP($AG$1&amp;'Service PJ'!$D193&amp;'Service PJ'!$B193&amp;'Service PJ'!$A193&amp;"*",'EPA_US9RT techs'!$A$2:$I$1722,9,FALSE),"")</f>
        <v>3.3419326599999999</v>
      </c>
      <c r="AS195" s="14">
        <f>IFERROR(VLOOKUP($AG$1&amp;'Service PJ'!$D193&amp;'Service PJ'!$B193&amp;'Service PJ'!$A193&amp;"*",'EPA_US9RT techs'!$A$2:$I$1722,9,FALSE),"")</f>
        <v>3.3419326599999999</v>
      </c>
      <c r="AT195" s="14">
        <f>IFERROR(VLOOKUP($AG$1&amp;'Service PJ'!$D193&amp;'Service PJ'!$B193&amp;'Service PJ'!$A193&amp;"*",'EPA_US9RT techs'!$A$2:$I$1722,9,FALSE),"")</f>
        <v>3.3419326599999999</v>
      </c>
      <c r="AU195" s="14">
        <f>IFERROR(VLOOKUP($AG$1&amp;'Service PJ'!$D193&amp;'Service PJ'!$B193&amp;'Service PJ'!$A193&amp;"*",'EPA_US9RT techs'!$A$2:$I$1722,9,FALSE),"")</f>
        <v>3.3419326599999999</v>
      </c>
      <c r="AV195" s="14">
        <f>IFERROR(VLOOKUP($AG$1&amp;'Service PJ'!$D193&amp;'Service PJ'!$B193&amp;'Service PJ'!$A193&amp;"*",'EPA_US9RT techs'!$A$2:$I$1722,9,FALSE),"")</f>
        <v>3.3419326599999999</v>
      </c>
      <c r="AW195" s="14">
        <f>IFERROR(VLOOKUP($AG$1&amp;'Service PJ'!$D193&amp;'Service PJ'!$B193&amp;'Service PJ'!$A193&amp;"*",'EPA_US9RT techs'!$A$2:$I$1722,9,FALSE),"")</f>
        <v>3.3419326599999999</v>
      </c>
      <c r="AX195" s="14">
        <f>IFERROR(VLOOKUP($AG$1&amp;'Service PJ'!$D193&amp;'Service PJ'!$B193&amp;'Service PJ'!$A193&amp;"*",'EPA_US9RT techs'!$A$2:$I$1722,9,FALSE),"")</f>
        <v>3.3419326599999999</v>
      </c>
      <c r="AY195" s="14">
        <f>IFERROR(VLOOKUP($AG$1&amp;'Service PJ'!$D193&amp;'Service PJ'!$B193&amp;'Service PJ'!$A193&amp;"*",'EPA_US9RT techs'!$A$2:$I$1722,9,FALSE),"")</f>
        <v>3.3419326599999999</v>
      </c>
      <c r="AZ195" s="14">
        <f>IFERROR(VLOOKUP($AG$1&amp;'Service PJ'!$D193&amp;'Service PJ'!$B193&amp;'Service PJ'!$A193&amp;"*",'EPA_US9RT techs'!$A$2:$I$1722,9,FALSE),"")</f>
        <v>3.3419326599999999</v>
      </c>
      <c r="BA195" s="14">
        <f>IFERROR(VLOOKUP($AG$1&amp;'Service PJ'!$D193&amp;'Service PJ'!$B193&amp;'Service PJ'!$A193&amp;"*",'EPA_US9RT techs'!$A$2:$I$1722,9,FALSE),"")</f>
        <v>3.3419326599999999</v>
      </c>
      <c r="BB195" s="14">
        <f>IFERROR(VLOOKUP($AG$1&amp;'Service PJ'!$D193&amp;'Service PJ'!$B193&amp;'Service PJ'!$A193&amp;"*",'EPA_US9RT techs'!$A$2:$I$1722,9,FALSE),"")</f>
        <v>3.3419326599999999</v>
      </c>
      <c r="BC195" s="14">
        <f>IFERROR(VLOOKUP($AG$1&amp;'Service PJ'!$D193&amp;'Service PJ'!$B193&amp;'Service PJ'!$A193&amp;"*",'EPA_US9RT techs'!$A$2:$I$1722,9,FALSE),"")</f>
        <v>3.3419326599999999</v>
      </c>
      <c r="BD195" s="14">
        <f>IFERROR(VLOOKUP($AG$1&amp;'Service PJ'!$D193&amp;'Service PJ'!$B193&amp;'Service PJ'!$A193&amp;"*",'EPA_US9RT techs'!$A$2:$I$1722,9,FALSE),"")</f>
        <v>3.3419326599999999</v>
      </c>
      <c r="BE195" s="14">
        <f>IFERROR(VLOOKUP($AG$1&amp;'Service PJ'!$D193&amp;'Service PJ'!$B193&amp;'Service PJ'!$A193&amp;"*",'EPA_US9RT techs'!$A$2:$I$1722,9,FALSE),"")</f>
        <v>3.3419326599999999</v>
      </c>
      <c r="BF195" s="14">
        <f>IFERROR(VLOOKUP($AG$1&amp;'Service PJ'!$D193&amp;'Service PJ'!$B193&amp;'Service PJ'!$A193&amp;"*",'EPA_US9RT techs'!$A$2:$I$1722,9,FALSE),"")</f>
        <v>3.3419326599999999</v>
      </c>
      <c r="BG195" s="14">
        <f>IFERROR(VLOOKUP($AG$1&amp;'Service PJ'!$D193&amp;'Service PJ'!$B193&amp;'Service PJ'!$A193&amp;"*",'EPA_US9RT techs'!$A$2:$I$1722,9,FALSE),"")</f>
        <v>3.3419326599999999</v>
      </c>
      <c r="BH195" s="14">
        <f>IFERROR(VLOOKUP($AG$1&amp;'Service PJ'!$D193&amp;'Service PJ'!$B193&amp;'Service PJ'!$A193&amp;"*",'EPA_US9RT techs'!$A$2:$I$1722,9,FALSE),"")</f>
        <v>3.3419326599999999</v>
      </c>
      <c r="BI195" s="14">
        <f>IFERROR(VLOOKUP($AG$1&amp;'Service PJ'!$D193&amp;'Service PJ'!$B193&amp;'Service PJ'!$A193&amp;"*",'EPA_US9RT techs'!$A$2:$I$1722,9,FALSE),"")</f>
        <v>3.3419326599999999</v>
      </c>
      <c r="BJ195" s="14">
        <f>IFERROR(VLOOKUP($AG$1&amp;'Service PJ'!$D193&amp;'Service PJ'!$B193&amp;'Service PJ'!$A193&amp;"*",'EPA_US9RT techs'!$A$2:$I$1722,9,FALSE),"")</f>
        <v>3.3419326599999999</v>
      </c>
      <c r="BK195" s="14">
        <f>IFERROR(VLOOKUP($AG$1&amp;'Service PJ'!$D193&amp;'Service PJ'!$B193&amp;'Service PJ'!$A193&amp;"*",'EPA_US9RT techs'!$A$2:$I$1722,9,FALSE),"")</f>
        <v>3.3419326599999999</v>
      </c>
      <c r="BM195" t="str">
        <f>IF(SUM(BN195:CD195)=0,"\I:",'Service PJ'!$D193&amp;"_"&amp;'Service PJ'!$E193&amp;"_"&amp;'Service PJ'!$C193)</f>
        <v>\I:</v>
      </c>
      <c r="BN195" s="14" t="str">
        <f>IFERROR(VLOOKUP($BM$1&amp;'Service PJ'!$D193&amp;'Service PJ'!$B193&amp;'Service PJ'!$A193&amp;"*",'EPA_US9RT techs'!$A$2:$I$1722,9,FALSE),"")</f>
        <v/>
      </c>
      <c r="BO195" s="14" t="str">
        <f>IFERROR(VLOOKUP($BM$1&amp;'Service PJ'!$D193&amp;'Service PJ'!$B193&amp;'Service PJ'!$A193&amp;"*",'EPA_US9RT techs'!$A$2:$I$1722,9,FALSE),"")</f>
        <v/>
      </c>
      <c r="BP195" s="14" t="str">
        <f>IFERROR(VLOOKUP($BM$1&amp;'Service PJ'!$D193&amp;'Service PJ'!$B193&amp;'Service PJ'!$A193&amp;"*",'EPA_US9RT techs'!$A$2:$I$1722,9,FALSE),"")</f>
        <v/>
      </c>
      <c r="BQ195" s="14" t="str">
        <f>IFERROR(VLOOKUP($BM$1&amp;'Service PJ'!$D193&amp;'Service PJ'!$B193&amp;'Service PJ'!$A193&amp;"*",'EPA_US9RT techs'!$A$2:$I$1722,9,FALSE),"")</f>
        <v/>
      </c>
      <c r="BR195" s="14" t="str">
        <f>IFERROR(VLOOKUP($BM$1&amp;'Service PJ'!$D193&amp;'Service PJ'!$B193&amp;'Service PJ'!$A193&amp;"*",'EPA_US9RT techs'!$A$2:$I$1722,9,FALSE),"")</f>
        <v/>
      </c>
      <c r="BS195" s="14" t="str">
        <f>IFERROR(VLOOKUP($BM$1&amp;'Service PJ'!$D193&amp;'Service PJ'!$B193&amp;'Service PJ'!$A193&amp;"*",'EPA_US9RT techs'!$A$2:$I$1722,9,FALSE),"")</f>
        <v/>
      </c>
      <c r="BT195" s="14" t="str">
        <f>IFERROR(VLOOKUP($BM$1&amp;'Service PJ'!$D193&amp;'Service PJ'!$B193&amp;'Service PJ'!$A193&amp;"*",'EPA_US9RT techs'!$A$2:$I$1722,9,FALSE),"")</f>
        <v/>
      </c>
      <c r="BU195" s="14" t="str">
        <f>IFERROR(VLOOKUP($BM$1&amp;'Service PJ'!$D193&amp;'Service PJ'!$B193&amp;'Service PJ'!$A193&amp;"*",'EPA_US9RT techs'!$A$2:$I$1722,9,FALSE),"")</f>
        <v/>
      </c>
      <c r="BV195" s="14" t="str">
        <f>IFERROR(VLOOKUP($BM$1&amp;'Service PJ'!$D193&amp;'Service PJ'!$B193&amp;'Service PJ'!$A193&amp;"*",'EPA_US9RT techs'!$A$2:$I$1722,9,FALSE),"")</f>
        <v/>
      </c>
      <c r="BW195" s="14" t="str">
        <f>IFERROR(VLOOKUP($BM$1&amp;'Service PJ'!$D193&amp;'Service PJ'!$B193&amp;'Service PJ'!$A193&amp;"*",'EPA_US9RT techs'!$A$2:$I$1722,9,FALSE),"")</f>
        <v/>
      </c>
      <c r="BX195" s="14" t="str">
        <f>IFERROR(VLOOKUP($BM$1&amp;'Service PJ'!$D193&amp;'Service PJ'!$B193&amp;'Service PJ'!$A193&amp;"*",'EPA_US9RT techs'!$A$2:$I$1722,9,FALSE),"")</f>
        <v/>
      </c>
      <c r="BY195" s="14" t="str">
        <f>IFERROR(VLOOKUP($BM$1&amp;'Service PJ'!$D193&amp;'Service PJ'!$B193&amp;'Service PJ'!$A193&amp;"*",'EPA_US9RT techs'!$A$2:$I$1722,9,FALSE),"")</f>
        <v/>
      </c>
      <c r="BZ195" s="14" t="str">
        <f>IFERROR(VLOOKUP($BM$1&amp;'Service PJ'!$D193&amp;'Service PJ'!$B193&amp;'Service PJ'!$A193&amp;"*",'EPA_US9RT techs'!$A$2:$I$1722,9,FALSE),"")</f>
        <v/>
      </c>
      <c r="CA195" s="14" t="str">
        <f>IFERROR(VLOOKUP($BM$1&amp;'Service PJ'!$D193&amp;'Service PJ'!$B193&amp;'Service PJ'!$A193&amp;"*",'EPA_US9RT techs'!$A$2:$I$1722,9,FALSE),"")</f>
        <v/>
      </c>
      <c r="CB195" s="14" t="str">
        <f>IFERROR(VLOOKUP($BM$1&amp;'Service PJ'!$D193&amp;'Service PJ'!$B193&amp;'Service PJ'!$A193&amp;"*",'EPA_US9RT techs'!$A$2:$I$1722,9,FALSE),"")</f>
        <v/>
      </c>
      <c r="CC195" s="14" t="str">
        <f>IFERROR(VLOOKUP($BM$1&amp;'Service PJ'!$D193&amp;'Service PJ'!$B193&amp;'Service PJ'!$A193&amp;"*",'EPA_US9RT techs'!$A$2:$I$1722,9,FALSE),"")</f>
        <v/>
      </c>
      <c r="CD195" s="14" t="str">
        <f>IFERROR(VLOOKUP($BM$1&amp;'Service PJ'!$D193&amp;'Service PJ'!$B193&amp;'Service PJ'!$A193&amp;"*",'EPA_US9RT techs'!$A$2:$I$1722,9,FALSE),"")</f>
        <v/>
      </c>
      <c r="CE195" s="14" t="str">
        <f>IFERROR(VLOOKUP($BM$1&amp;'Service PJ'!$D193&amp;'Service PJ'!$B193&amp;'Service PJ'!$A193&amp;"*",'EPA_US9RT techs'!$A$2:$I$1722,9,FALSE),"")</f>
        <v/>
      </c>
      <c r="CF195" s="14" t="str">
        <f>IFERROR(VLOOKUP($BM$1&amp;'Service PJ'!$D193&amp;'Service PJ'!$B193&amp;'Service PJ'!$A193&amp;"*",'EPA_US9RT techs'!$A$2:$I$1722,9,FALSE),"")</f>
        <v/>
      </c>
      <c r="CG195" s="14" t="str">
        <f>IFERROR(VLOOKUP($BM$1&amp;'Service PJ'!$D193&amp;'Service PJ'!$B193&amp;'Service PJ'!$A193&amp;"*",'EPA_US9RT techs'!$A$2:$I$1722,9,FALSE),"")</f>
        <v/>
      </c>
      <c r="CH195" s="14" t="str">
        <f>IFERROR(VLOOKUP($BM$1&amp;'Service PJ'!$D193&amp;'Service PJ'!$B193&amp;'Service PJ'!$A193&amp;"*",'EPA_US9RT techs'!$A$2:$I$1722,9,FALSE),"")</f>
        <v/>
      </c>
      <c r="CI195" s="14" t="str">
        <f>IFERROR(VLOOKUP($BM$1&amp;'Service PJ'!$D193&amp;'Service PJ'!$B193&amp;'Service PJ'!$A193&amp;"*",'EPA_US9RT techs'!$A$2:$I$1722,9,FALSE),"")</f>
        <v/>
      </c>
      <c r="CJ195" s="14" t="str">
        <f>IFERROR(VLOOKUP($BM$1&amp;'Service PJ'!$D193&amp;'Service PJ'!$B193&amp;'Service PJ'!$A193&amp;"*",'EPA_US9RT techs'!$A$2:$I$1722,9,FALSE),"")</f>
        <v/>
      </c>
      <c r="CK195" s="14" t="str">
        <f>IFERROR(VLOOKUP($BM$1&amp;'Service PJ'!$D193&amp;'Service PJ'!$B193&amp;'Service PJ'!$A193&amp;"*",'EPA_US9RT techs'!$A$2:$I$1722,9,FALSE),"")</f>
        <v/>
      </c>
      <c r="CL195" s="14" t="str">
        <f>IFERROR(VLOOKUP($BM$1&amp;'Service PJ'!$D193&amp;'Service PJ'!$B193&amp;'Service PJ'!$A193&amp;"*",'EPA_US9RT techs'!$A$2:$I$1722,9,FALSE),"")</f>
        <v/>
      </c>
      <c r="CM195" s="14" t="str">
        <f>IFERROR(VLOOKUP($BM$1&amp;'Service PJ'!$D193&amp;'Service PJ'!$B193&amp;'Service PJ'!$A193&amp;"*",'EPA_US9RT techs'!$A$2:$I$1722,9,FALSE),"")</f>
        <v/>
      </c>
      <c r="CN195" s="14" t="str">
        <f>IFERROR(VLOOKUP($BM$1&amp;'Service PJ'!$D193&amp;'Service PJ'!$B193&amp;'Service PJ'!$A193&amp;"*",'EPA_US9RT techs'!$A$2:$I$1722,9,FALSE),"")</f>
        <v/>
      </c>
      <c r="CO195" s="14" t="str">
        <f>IFERROR(VLOOKUP($BM$1&amp;'Service PJ'!$D193&amp;'Service PJ'!$B193&amp;'Service PJ'!$A193&amp;"*",'EPA_US9RT techs'!$A$2:$I$1722,9,FALSE),"")</f>
        <v/>
      </c>
      <c r="CP195" s="14" t="str">
        <f>IFERROR(VLOOKUP($BM$1&amp;'Service PJ'!$D193&amp;'Service PJ'!$B193&amp;'Service PJ'!$A193&amp;"*",'EPA_US9RT techs'!$A$2:$I$1722,9,FALSE),"")</f>
        <v/>
      </c>
      <c r="CQ195" s="14" t="str">
        <f>IFERROR(VLOOKUP($BM$1&amp;'Service PJ'!$D193&amp;'Service PJ'!$B193&amp;'Service PJ'!$A193&amp;"*",'EPA_US9RT techs'!$A$2:$I$1722,9,FALSE),"")</f>
        <v/>
      </c>
      <c r="CS195" t="str">
        <f>IF(SUM(CT195:DJ195)=0,"\I:",'Service PJ'!$D193&amp;"_"&amp;'Service PJ'!$E193&amp;"_"&amp;'Service PJ'!$C193)</f>
        <v>IIS_OTP_OVC</v>
      </c>
      <c r="CT195" s="2">
        <f>IFERROR(VLOOKUP($CS$1&amp;'Service PJ'!$D193&amp;'Service PJ'!$B193&amp;'Service PJ'!$A193&amp;"*",'EPA_US9RT techs'!$A$2:$I$1722,9,FALSE),"")</f>
        <v>30</v>
      </c>
      <c r="CU195" s="2">
        <f>IFERROR(VLOOKUP($CS$1&amp;'Service PJ'!$D193&amp;'Service PJ'!$B193&amp;'Service PJ'!$A193&amp;"*",'EPA_US9RT techs'!$A$2:$I$1722,9,FALSE),"")</f>
        <v>30</v>
      </c>
      <c r="CV195" s="2">
        <f>IFERROR(VLOOKUP($CS$1&amp;'Service PJ'!$D193&amp;'Service PJ'!$B193&amp;'Service PJ'!$A193&amp;"*",'EPA_US9RT techs'!$A$2:$I$1722,9,FALSE),"")</f>
        <v>30</v>
      </c>
      <c r="CW195" s="2">
        <f>IFERROR(VLOOKUP($CS$1&amp;'Service PJ'!$D193&amp;'Service PJ'!$B193&amp;'Service PJ'!$A193&amp;"*",'EPA_US9RT techs'!$A$2:$I$1722,9,FALSE),"")</f>
        <v>30</v>
      </c>
      <c r="CX195" s="2">
        <f>IFERROR(VLOOKUP($CS$1&amp;'Service PJ'!$D193&amp;'Service PJ'!$B193&amp;'Service PJ'!$A193&amp;"*",'EPA_US9RT techs'!$A$2:$I$1722,9,FALSE),"")</f>
        <v>30</v>
      </c>
      <c r="CY195" s="2">
        <f>IFERROR(VLOOKUP($CS$1&amp;'Service PJ'!$D193&amp;'Service PJ'!$B193&amp;'Service PJ'!$A193&amp;"*",'EPA_US9RT techs'!$A$2:$I$1722,9,FALSE),"")</f>
        <v>30</v>
      </c>
      <c r="CZ195" s="2">
        <f>IFERROR(VLOOKUP($CS$1&amp;'Service PJ'!$D193&amp;'Service PJ'!$B193&amp;'Service PJ'!$A193&amp;"*",'EPA_US9RT techs'!$A$2:$I$1722,9,FALSE),"")</f>
        <v>30</v>
      </c>
      <c r="DA195" s="2">
        <f>IFERROR(VLOOKUP($CS$1&amp;'Service PJ'!$D193&amp;'Service PJ'!$B193&amp;'Service PJ'!$A193&amp;"*",'EPA_US9RT techs'!$A$2:$I$1722,9,FALSE),"")</f>
        <v>30</v>
      </c>
      <c r="DB195" s="2">
        <f>IFERROR(VLOOKUP($CS$1&amp;'Service PJ'!$D193&amp;'Service PJ'!$B193&amp;'Service PJ'!$A193&amp;"*",'EPA_US9RT techs'!$A$2:$I$1722,9,FALSE),"")</f>
        <v>30</v>
      </c>
      <c r="DC195" s="2">
        <f>IFERROR(VLOOKUP($CS$1&amp;'Service PJ'!$D193&amp;'Service PJ'!$B193&amp;'Service PJ'!$A193&amp;"*",'EPA_US9RT techs'!$A$2:$I$1722,9,FALSE),"")</f>
        <v>30</v>
      </c>
      <c r="DD195" s="2">
        <f>IFERROR(VLOOKUP($CS$1&amp;'Service PJ'!$D193&amp;'Service PJ'!$B193&amp;'Service PJ'!$A193&amp;"*",'EPA_US9RT techs'!$A$2:$I$1722,9,FALSE),"")</f>
        <v>30</v>
      </c>
      <c r="DE195" s="2">
        <f>IFERROR(VLOOKUP($CS$1&amp;'Service PJ'!$D193&amp;'Service PJ'!$B193&amp;'Service PJ'!$A193&amp;"*",'EPA_US9RT techs'!$A$2:$I$1722,9,FALSE),"")</f>
        <v>30</v>
      </c>
      <c r="DF195" s="2">
        <f>IFERROR(VLOOKUP($CS$1&amp;'Service PJ'!$D193&amp;'Service PJ'!$B193&amp;'Service PJ'!$A193&amp;"*",'EPA_US9RT techs'!$A$2:$I$1722,9,FALSE),"")</f>
        <v>30</v>
      </c>
      <c r="DG195" s="2">
        <f>IFERROR(VLOOKUP($CS$1&amp;'Service PJ'!$D193&amp;'Service PJ'!$B193&amp;'Service PJ'!$A193&amp;"*",'EPA_US9RT techs'!$A$2:$I$1722,9,FALSE),"")</f>
        <v>30</v>
      </c>
      <c r="DH195" s="2">
        <f>IFERROR(VLOOKUP($CS$1&amp;'Service PJ'!$D193&amp;'Service PJ'!$B193&amp;'Service PJ'!$A193&amp;"*",'EPA_US9RT techs'!$A$2:$I$1722,9,FALSE),"")</f>
        <v>30</v>
      </c>
      <c r="DI195" s="2">
        <f>IFERROR(VLOOKUP($CS$1&amp;'Service PJ'!$D193&amp;'Service PJ'!$B193&amp;'Service PJ'!$A193&amp;"*",'EPA_US9RT techs'!$A$2:$I$1722,9,FALSE),"")</f>
        <v>30</v>
      </c>
      <c r="DJ195" s="2">
        <f>IFERROR(VLOOKUP($CS$1&amp;'Service PJ'!$D193&amp;'Service PJ'!$B193&amp;'Service PJ'!$A193&amp;"*",'EPA_US9RT techs'!$A$2:$I$1722,9,FALSE),"")</f>
        <v>30</v>
      </c>
      <c r="DK195" s="2">
        <f>IFERROR(VLOOKUP($CS$1&amp;'Service PJ'!$D193&amp;'Service PJ'!$B193&amp;'Service PJ'!$A193&amp;"*",'EPA_US9RT techs'!$A$2:$I$1722,9,FALSE),"")</f>
        <v>30</v>
      </c>
      <c r="DL195" s="2">
        <f>IFERROR(VLOOKUP($CS$1&amp;'Service PJ'!$D193&amp;'Service PJ'!$B193&amp;'Service PJ'!$A193&amp;"*",'EPA_US9RT techs'!$A$2:$I$1722,9,FALSE),"")</f>
        <v>30</v>
      </c>
      <c r="DM195" s="2">
        <f>IFERROR(VLOOKUP($CS$1&amp;'Service PJ'!$D193&amp;'Service PJ'!$B193&amp;'Service PJ'!$A193&amp;"*",'EPA_US9RT techs'!$A$2:$I$1722,9,FALSE),"")</f>
        <v>30</v>
      </c>
      <c r="DN195" s="2">
        <f>IFERROR(VLOOKUP($CS$1&amp;'Service PJ'!$D193&amp;'Service PJ'!$B193&amp;'Service PJ'!$A193&amp;"*",'EPA_US9RT techs'!$A$2:$I$1722,9,FALSE),"")</f>
        <v>30</v>
      </c>
      <c r="DO195" s="2">
        <f>IFERROR(VLOOKUP($CS$1&amp;'Service PJ'!$D193&amp;'Service PJ'!$B193&amp;'Service PJ'!$A193&amp;"*",'EPA_US9RT techs'!$A$2:$I$1722,9,FALSE),"")</f>
        <v>30</v>
      </c>
      <c r="DP195" s="2">
        <f>IFERROR(VLOOKUP($CS$1&amp;'Service PJ'!$D193&amp;'Service PJ'!$B193&amp;'Service PJ'!$A193&amp;"*",'EPA_US9RT techs'!$A$2:$I$1722,9,FALSE),"")</f>
        <v>30</v>
      </c>
      <c r="DQ195" s="2">
        <f>IFERROR(VLOOKUP($CS$1&amp;'Service PJ'!$D193&amp;'Service PJ'!$B193&amp;'Service PJ'!$A193&amp;"*",'EPA_US9RT techs'!$A$2:$I$1722,9,FALSE),"")</f>
        <v>30</v>
      </c>
      <c r="DR195" s="2">
        <f>IFERROR(VLOOKUP($CS$1&amp;'Service PJ'!$D193&amp;'Service PJ'!$B193&amp;'Service PJ'!$A193&amp;"*",'EPA_US9RT techs'!$A$2:$I$1722,9,FALSE),"")</f>
        <v>30</v>
      </c>
      <c r="DS195" s="2">
        <f>IFERROR(VLOOKUP($CS$1&amp;'Service PJ'!$D193&amp;'Service PJ'!$B193&amp;'Service PJ'!$A193&amp;"*",'EPA_US9RT techs'!$A$2:$I$1722,9,FALSE),"")</f>
        <v>30</v>
      </c>
      <c r="DT195" s="2">
        <f>IFERROR(VLOOKUP($CS$1&amp;'Service PJ'!$D193&amp;'Service PJ'!$B193&amp;'Service PJ'!$A193&amp;"*",'EPA_US9RT techs'!$A$2:$I$1722,9,FALSE),"")</f>
        <v>30</v>
      </c>
      <c r="DU195" s="2">
        <f>IFERROR(VLOOKUP($CS$1&amp;'Service PJ'!$D193&amp;'Service PJ'!$B193&amp;'Service PJ'!$A193&amp;"*",'EPA_US9RT techs'!$A$2:$I$1722,9,FALSE),"")</f>
        <v>30</v>
      </c>
      <c r="DV195" s="2">
        <f>IFERROR(VLOOKUP($CS$1&amp;'Service PJ'!$D193&amp;'Service PJ'!$B193&amp;'Service PJ'!$A193&amp;"*",'EPA_US9RT techs'!$A$2:$I$1722,9,FALSE),"")</f>
        <v>30</v>
      </c>
      <c r="DW195" s="2">
        <f>IFERROR(VLOOKUP($CS$1&amp;'Service PJ'!$D193&amp;'Service PJ'!$B193&amp;'Service PJ'!$A193&amp;"*",'EPA_US9RT techs'!$A$2:$I$1722,9,FALSE),"")</f>
        <v>30</v>
      </c>
    </row>
    <row r="196" spans="1:127" x14ac:dyDescent="0.45">
      <c r="A196" t="str">
        <f>IF(SUM(B196:R196)=0,"\I:",'Service PJ'!$D194&amp;"_"&amp;'Service PJ'!$E194&amp;"_"&amp;'Service PJ'!$C194)</f>
        <v>\I:</v>
      </c>
      <c r="B196" s="14" t="str">
        <f>IFERROR(VLOOKUP($A$1&amp;'Service PJ'!$D194&amp;'Service PJ'!$B194&amp;'Service PJ'!$A194&amp;"*",'EPA_US9RT techs'!$A$2:$I$1722,9,FALSE),"")</f>
        <v/>
      </c>
      <c r="C196" s="14" t="str">
        <f>IFERROR(VLOOKUP($A$1&amp;'Service PJ'!$D194&amp;'Service PJ'!$B194&amp;'Service PJ'!$A194&amp;"*",'EPA_US9RT techs'!$A$2:$I$1722,9,FALSE),"")</f>
        <v/>
      </c>
      <c r="D196" s="14" t="str">
        <f>IFERROR(VLOOKUP($A$1&amp;'Service PJ'!$D194&amp;'Service PJ'!$B194&amp;'Service PJ'!$A194&amp;"*",'EPA_US9RT techs'!$A$2:$I$1722,9,FALSE),"")</f>
        <v/>
      </c>
      <c r="E196" s="14" t="str">
        <f>IFERROR(VLOOKUP($A$1&amp;'Service PJ'!$D194&amp;'Service PJ'!$B194&amp;'Service PJ'!$A194&amp;"*",'EPA_US9RT techs'!$A$2:$I$1722,9,FALSE),"")</f>
        <v/>
      </c>
      <c r="F196" s="14" t="str">
        <f>IFERROR(VLOOKUP($A$1&amp;'Service PJ'!$D194&amp;'Service PJ'!$B194&amp;'Service PJ'!$A194&amp;"*",'EPA_US9RT techs'!$A$2:$I$1722,9,FALSE),"")</f>
        <v/>
      </c>
      <c r="G196" s="14" t="str">
        <f>IFERROR(VLOOKUP($A$1&amp;'Service PJ'!$D194&amp;'Service PJ'!$B194&amp;'Service PJ'!$A194&amp;"*",'EPA_US9RT techs'!$A$2:$I$1722,9,FALSE),"")</f>
        <v/>
      </c>
      <c r="H196" s="14" t="str">
        <f>IFERROR(VLOOKUP($A$1&amp;'Service PJ'!$D194&amp;'Service PJ'!$B194&amp;'Service PJ'!$A194&amp;"*",'EPA_US9RT techs'!$A$2:$I$1722,9,FALSE),"")</f>
        <v/>
      </c>
      <c r="I196" s="14" t="str">
        <f>IFERROR(VLOOKUP($A$1&amp;'Service PJ'!$D194&amp;'Service PJ'!$B194&amp;'Service PJ'!$A194&amp;"*",'EPA_US9RT techs'!$A$2:$I$1722,9,FALSE),"")</f>
        <v/>
      </c>
      <c r="J196" s="14" t="str">
        <f>IFERROR(VLOOKUP($A$1&amp;'Service PJ'!$D194&amp;'Service PJ'!$B194&amp;'Service PJ'!$A194&amp;"*",'EPA_US9RT techs'!$A$2:$I$1722,9,FALSE),"")</f>
        <v/>
      </c>
      <c r="K196" s="14" t="str">
        <f>IFERROR(VLOOKUP($A$1&amp;'Service PJ'!$D194&amp;'Service PJ'!$B194&amp;'Service PJ'!$A194&amp;"*",'EPA_US9RT techs'!$A$2:$I$1722,9,FALSE),"")</f>
        <v/>
      </c>
      <c r="L196" s="14" t="str">
        <f>IFERROR(VLOOKUP($A$1&amp;'Service PJ'!$D194&amp;'Service PJ'!$B194&amp;'Service PJ'!$A194&amp;"*",'EPA_US9RT techs'!$A$2:$I$1722,9,FALSE),"")</f>
        <v/>
      </c>
      <c r="M196" s="14" t="str">
        <f>IFERROR(VLOOKUP($A$1&amp;'Service PJ'!$D194&amp;'Service PJ'!$B194&amp;'Service PJ'!$A194&amp;"*",'EPA_US9RT techs'!$A$2:$I$1722,9,FALSE),"")</f>
        <v/>
      </c>
      <c r="N196" s="14" t="str">
        <f>IFERROR(VLOOKUP($A$1&amp;'Service PJ'!$D194&amp;'Service PJ'!$B194&amp;'Service PJ'!$A194&amp;"*",'EPA_US9RT techs'!$A$2:$I$1722,9,FALSE),"")</f>
        <v/>
      </c>
      <c r="O196" s="14" t="str">
        <f>IFERROR(VLOOKUP($A$1&amp;'Service PJ'!$D194&amp;'Service PJ'!$B194&amp;'Service PJ'!$A194&amp;"*",'EPA_US9RT techs'!$A$2:$I$1722,9,FALSE),"")</f>
        <v/>
      </c>
      <c r="P196" s="14" t="str">
        <f>IFERROR(VLOOKUP($A$1&amp;'Service PJ'!$D194&amp;'Service PJ'!$B194&amp;'Service PJ'!$A194&amp;"*",'EPA_US9RT techs'!$A$2:$I$1722,9,FALSE),"")</f>
        <v/>
      </c>
      <c r="Q196" s="14" t="str">
        <f>IFERROR(VLOOKUP($A$1&amp;'Service PJ'!$D194&amp;'Service PJ'!$B194&amp;'Service PJ'!$A194&amp;"*",'EPA_US9RT techs'!$A$2:$I$1722,9,FALSE),"")</f>
        <v/>
      </c>
      <c r="R196" s="14" t="str">
        <f>IFERROR(VLOOKUP($A$1&amp;'Service PJ'!$D194&amp;'Service PJ'!$B194&amp;'Service PJ'!$A194&amp;"*",'EPA_US9RT techs'!$A$2:$I$1722,9,FALSE),"")</f>
        <v/>
      </c>
      <c r="S196" s="14" t="str">
        <f>IFERROR(VLOOKUP($A$1&amp;'Service PJ'!$D194&amp;'Service PJ'!$B194&amp;'Service PJ'!$A194&amp;"*",'EPA_US9RT techs'!$A$2:$I$1722,9,FALSE),"")</f>
        <v/>
      </c>
      <c r="T196" s="14" t="str">
        <f>IFERROR(VLOOKUP($A$1&amp;'Service PJ'!$D194&amp;'Service PJ'!$B194&amp;'Service PJ'!$A194&amp;"*",'EPA_US9RT techs'!$A$2:$I$1722,9,FALSE),"")</f>
        <v/>
      </c>
      <c r="U196" s="14" t="str">
        <f>IFERROR(VLOOKUP($A$1&amp;'Service PJ'!$D194&amp;'Service PJ'!$B194&amp;'Service PJ'!$A194&amp;"*",'EPA_US9RT techs'!$A$2:$I$1722,9,FALSE),"")</f>
        <v/>
      </c>
      <c r="V196" s="14" t="str">
        <f>IFERROR(VLOOKUP($A$1&amp;'Service PJ'!$D194&amp;'Service PJ'!$B194&amp;'Service PJ'!$A194&amp;"*",'EPA_US9RT techs'!$A$2:$I$1722,9,FALSE),"")</f>
        <v/>
      </c>
      <c r="W196" s="14" t="str">
        <f>IFERROR(VLOOKUP($A$1&amp;'Service PJ'!$D194&amp;'Service PJ'!$B194&amp;'Service PJ'!$A194&amp;"*",'EPA_US9RT techs'!$A$2:$I$1722,9,FALSE),"")</f>
        <v/>
      </c>
      <c r="X196" s="14" t="str">
        <f>IFERROR(VLOOKUP($A$1&amp;'Service PJ'!$D194&amp;'Service PJ'!$B194&amp;'Service PJ'!$A194&amp;"*",'EPA_US9RT techs'!$A$2:$I$1722,9,FALSE),"")</f>
        <v/>
      </c>
      <c r="Y196" s="14" t="str">
        <f>IFERROR(VLOOKUP($A$1&amp;'Service PJ'!$D194&amp;'Service PJ'!$B194&amp;'Service PJ'!$A194&amp;"*",'EPA_US9RT techs'!$A$2:$I$1722,9,FALSE),"")</f>
        <v/>
      </c>
      <c r="Z196" s="14" t="str">
        <f>IFERROR(VLOOKUP($A$1&amp;'Service PJ'!$D194&amp;'Service PJ'!$B194&amp;'Service PJ'!$A194&amp;"*",'EPA_US9RT techs'!$A$2:$I$1722,9,FALSE),"")</f>
        <v/>
      </c>
      <c r="AA196" s="14" t="str">
        <f>IFERROR(VLOOKUP($A$1&amp;'Service PJ'!$D194&amp;'Service PJ'!$B194&amp;'Service PJ'!$A194&amp;"*",'EPA_US9RT techs'!$A$2:$I$1722,9,FALSE),"")</f>
        <v/>
      </c>
      <c r="AB196" s="14" t="str">
        <f>IFERROR(VLOOKUP($A$1&amp;'Service PJ'!$D194&amp;'Service PJ'!$B194&amp;'Service PJ'!$A194&amp;"*",'EPA_US9RT techs'!$A$2:$I$1722,9,FALSE),"")</f>
        <v/>
      </c>
      <c r="AC196" s="14" t="str">
        <f>IFERROR(VLOOKUP($A$1&amp;'Service PJ'!$D194&amp;'Service PJ'!$B194&amp;'Service PJ'!$A194&amp;"*",'EPA_US9RT techs'!$A$2:$I$1722,9,FALSE),"")</f>
        <v/>
      </c>
      <c r="AD196" s="14" t="str">
        <f>IFERROR(VLOOKUP($A$1&amp;'Service PJ'!$D194&amp;'Service PJ'!$B194&amp;'Service PJ'!$A194&amp;"*",'EPA_US9RT techs'!$A$2:$I$1722,9,FALSE),"")</f>
        <v/>
      </c>
      <c r="AE196" s="14" t="str">
        <f>IFERROR(VLOOKUP($A$1&amp;'Service PJ'!$D194&amp;'Service PJ'!$B194&amp;'Service PJ'!$A194&amp;"*",'EPA_US9RT techs'!$A$2:$I$1722,9,FALSE),"")</f>
        <v/>
      </c>
      <c r="AG196" t="str">
        <f>IF(SUM(AH196:AX196)=0,"\I:",'Service PJ'!$D194&amp;"_"&amp;'Service PJ'!$E194&amp;"_"&amp;'Service PJ'!$C194)</f>
        <v>\I:</v>
      </c>
      <c r="AH196" s="14" t="str">
        <f>IFERROR(VLOOKUP($AG$1&amp;'Service PJ'!$D194&amp;'Service PJ'!$B194&amp;'Service PJ'!$A194&amp;"*",'EPA_US9RT techs'!$A$2:$I$1722,9,FALSE),"")</f>
        <v/>
      </c>
      <c r="AI196" s="14" t="str">
        <f>IFERROR(VLOOKUP($AG$1&amp;'Service PJ'!$D194&amp;'Service PJ'!$B194&amp;'Service PJ'!$A194&amp;"*",'EPA_US9RT techs'!$A$2:$I$1722,9,FALSE),"")</f>
        <v/>
      </c>
      <c r="AJ196" s="14" t="str">
        <f>IFERROR(VLOOKUP($AG$1&amp;'Service PJ'!$D194&amp;'Service PJ'!$B194&amp;'Service PJ'!$A194&amp;"*",'EPA_US9RT techs'!$A$2:$I$1722,9,FALSE),"")</f>
        <v/>
      </c>
      <c r="AK196" s="14" t="str">
        <f>IFERROR(VLOOKUP($AG$1&amp;'Service PJ'!$D194&amp;'Service PJ'!$B194&amp;'Service PJ'!$A194&amp;"*",'EPA_US9RT techs'!$A$2:$I$1722,9,FALSE),"")</f>
        <v/>
      </c>
      <c r="AL196" s="14" t="str">
        <f>IFERROR(VLOOKUP($AG$1&amp;'Service PJ'!$D194&amp;'Service PJ'!$B194&amp;'Service PJ'!$A194&amp;"*",'EPA_US9RT techs'!$A$2:$I$1722,9,FALSE),"")</f>
        <v/>
      </c>
      <c r="AM196" s="14" t="str">
        <f>IFERROR(VLOOKUP($AG$1&amp;'Service PJ'!$D194&amp;'Service PJ'!$B194&amp;'Service PJ'!$A194&amp;"*",'EPA_US9RT techs'!$A$2:$I$1722,9,FALSE),"")</f>
        <v/>
      </c>
      <c r="AN196" s="14" t="str">
        <f>IFERROR(VLOOKUP($AG$1&amp;'Service PJ'!$D194&amp;'Service PJ'!$B194&amp;'Service PJ'!$A194&amp;"*",'EPA_US9RT techs'!$A$2:$I$1722,9,FALSE),"")</f>
        <v/>
      </c>
      <c r="AO196" s="14" t="str">
        <f>IFERROR(VLOOKUP($AG$1&amp;'Service PJ'!$D194&amp;'Service PJ'!$B194&amp;'Service PJ'!$A194&amp;"*",'EPA_US9RT techs'!$A$2:$I$1722,9,FALSE),"")</f>
        <v/>
      </c>
      <c r="AP196" s="14" t="str">
        <f>IFERROR(VLOOKUP($AG$1&amp;'Service PJ'!$D194&amp;'Service PJ'!$B194&amp;'Service PJ'!$A194&amp;"*",'EPA_US9RT techs'!$A$2:$I$1722,9,FALSE),"")</f>
        <v/>
      </c>
      <c r="AQ196" s="14" t="str">
        <f>IFERROR(VLOOKUP($AG$1&amp;'Service PJ'!$D194&amp;'Service PJ'!$B194&amp;'Service PJ'!$A194&amp;"*",'EPA_US9RT techs'!$A$2:$I$1722,9,FALSE),"")</f>
        <v/>
      </c>
      <c r="AR196" s="14" t="str">
        <f>IFERROR(VLOOKUP($AG$1&amp;'Service PJ'!$D194&amp;'Service PJ'!$B194&amp;'Service PJ'!$A194&amp;"*",'EPA_US9RT techs'!$A$2:$I$1722,9,FALSE),"")</f>
        <v/>
      </c>
      <c r="AS196" s="14" t="str">
        <f>IFERROR(VLOOKUP($AG$1&amp;'Service PJ'!$D194&amp;'Service PJ'!$B194&amp;'Service PJ'!$A194&amp;"*",'EPA_US9RT techs'!$A$2:$I$1722,9,FALSE),"")</f>
        <v/>
      </c>
      <c r="AT196" s="14" t="str">
        <f>IFERROR(VLOOKUP($AG$1&amp;'Service PJ'!$D194&amp;'Service PJ'!$B194&amp;'Service PJ'!$A194&amp;"*",'EPA_US9RT techs'!$A$2:$I$1722,9,FALSE),"")</f>
        <v/>
      </c>
      <c r="AU196" s="14" t="str">
        <f>IFERROR(VLOOKUP($AG$1&amp;'Service PJ'!$D194&amp;'Service PJ'!$B194&amp;'Service PJ'!$A194&amp;"*",'EPA_US9RT techs'!$A$2:$I$1722,9,FALSE),"")</f>
        <v/>
      </c>
      <c r="AV196" s="14" t="str">
        <f>IFERROR(VLOOKUP($AG$1&amp;'Service PJ'!$D194&amp;'Service PJ'!$B194&amp;'Service PJ'!$A194&amp;"*",'EPA_US9RT techs'!$A$2:$I$1722,9,FALSE),"")</f>
        <v/>
      </c>
      <c r="AW196" s="14" t="str">
        <f>IFERROR(VLOOKUP($AG$1&amp;'Service PJ'!$D194&amp;'Service PJ'!$B194&amp;'Service PJ'!$A194&amp;"*",'EPA_US9RT techs'!$A$2:$I$1722,9,FALSE),"")</f>
        <v/>
      </c>
      <c r="AX196" s="14" t="str">
        <f>IFERROR(VLOOKUP($AG$1&amp;'Service PJ'!$D194&amp;'Service PJ'!$B194&amp;'Service PJ'!$A194&amp;"*",'EPA_US9RT techs'!$A$2:$I$1722,9,FALSE),"")</f>
        <v/>
      </c>
      <c r="AY196" s="14" t="str">
        <f>IFERROR(VLOOKUP($AG$1&amp;'Service PJ'!$D194&amp;'Service PJ'!$B194&amp;'Service PJ'!$A194&amp;"*",'EPA_US9RT techs'!$A$2:$I$1722,9,FALSE),"")</f>
        <v/>
      </c>
      <c r="AZ196" s="14" t="str">
        <f>IFERROR(VLOOKUP($AG$1&amp;'Service PJ'!$D194&amp;'Service PJ'!$B194&amp;'Service PJ'!$A194&amp;"*",'EPA_US9RT techs'!$A$2:$I$1722,9,FALSE),"")</f>
        <v/>
      </c>
      <c r="BA196" s="14" t="str">
        <f>IFERROR(VLOOKUP($AG$1&amp;'Service PJ'!$D194&amp;'Service PJ'!$B194&amp;'Service PJ'!$A194&amp;"*",'EPA_US9RT techs'!$A$2:$I$1722,9,FALSE),"")</f>
        <v/>
      </c>
      <c r="BB196" s="14" t="str">
        <f>IFERROR(VLOOKUP($AG$1&amp;'Service PJ'!$D194&amp;'Service PJ'!$B194&amp;'Service PJ'!$A194&amp;"*",'EPA_US9RT techs'!$A$2:$I$1722,9,FALSE),"")</f>
        <v/>
      </c>
      <c r="BC196" s="14" t="str">
        <f>IFERROR(VLOOKUP($AG$1&amp;'Service PJ'!$D194&amp;'Service PJ'!$B194&amp;'Service PJ'!$A194&amp;"*",'EPA_US9RT techs'!$A$2:$I$1722,9,FALSE),"")</f>
        <v/>
      </c>
      <c r="BD196" s="14" t="str">
        <f>IFERROR(VLOOKUP($AG$1&amp;'Service PJ'!$D194&amp;'Service PJ'!$B194&amp;'Service PJ'!$A194&amp;"*",'EPA_US9RT techs'!$A$2:$I$1722,9,FALSE),"")</f>
        <v/>
      </c>
      <c r="BE196" s="14" t="str">
        <f>IFERROR(VLOOKUP($AG$1&amp;'Service PJ'!$D194&amp;'Service PJ'!$B194&amp;'Service PJ'!$A194&amp;"*",'EPA_US9RT techs'!$A$2:$I$1722,9,FALSE),"")</f>
        <v/>
      </c>
      <c r="BF196" s="14" t="str">
        <f>IFERROR(VLOOKUP($AG$1&amp;'Service PJ'!$D194&amp;'Service PJ'!$B194&amp;'Service PJ'!$A194&amp;"*",'EPA_US9RT techs'!$A$2:$I$1722,9,FALSE),"")</f>
        <v/>
      </c>
      <c r="BG196" s="14" t="str">
        <f>IFERROR(VLOOKUP($AG$1&amp;'Service PJ'!$D194&amp;'Service PJ'!$B194&amp;'Service PJ'!$A194&amp;"*",'EPA_US9RT techs'!$A$2:$I$1722,9,FALSE),"")</f>
        <v/>
      </c>
      <c r="BH196" s="14" t="str">
        <f>IFERROR(VLOOKUP($AG$1&amp;'Service PJ'!$D194&amp;'Service PJ'!$B194&amp;'Service PJ'!$A194&amp;"*",'EPA_US9RT techs'!$A$2:$I$1722,9,FALSE),"")</f>
        <v/>
      </c>
      <c r="BI196" s="14" t="str">
        <f>IFERROR(VLOOKUP($AG$1&amp;'Service PJ'!$D194&amp;'Service PJ'!$B194&amp;'Service PJ'!$A194&amp;"*",'EPA_US9RT techs'!$A$2:$I$1722,9,FALSE),"")</f>
        <v/>
      </c>
      <c r="BJ196" s="14" t="str">
        <f>IFERROR(VLOOKUP($AG$1&amp;'Service PJ'!$D194&amp;'Service PJ'!$B194&amp;'Service PJ'!$A194&amp;"*",'EPA_US9RT techs'!$A$2:$I$1722,9,FALSE),"")</f>
        <v/>
      </c>
      <c r="BK196" s="14" t="str">
        <f>IFERROR(VLOOKUP($AG$1&amp;'Service PJ'!$D194&amp;'Service PJ'!$B194&amp;'Service PJ'!$A194&amp;"*",'EPA_US9RT techs'!$A$2:$I$1722,9,FALSE),"")</f>
        <v/>
      </c>
      <c r="BM196" t="str">
        <f>IF(SUM(BN196:CD196)=0,"\I:",'Service PJ'!$D194&amp;"_"&amp;'Service PJ'!$E194&amp;"_"&amp;'Service PJ'!$C194)</f>
        <v>\I:</v>
      </c>
      <c r="BN196" s="14" t="str">
        <f>IFERROR(VLOOKUP($BM$1&amp;'Service PJ'!$D194&amp;'Service PJ'!$B194&amp;'Service PJ'!$A194&amp;"*",'EPA_US9RT techs'!$A$2:$I$1722,9,FALSE),"")</f>
        <v/>
      </c>
      <c r="BO196" s="14" t="str">
        <f>IFERROR(VLOOKUP($BM$1&amp;'Service PJ'!$D194&amp;'Service PJ'!$B194&amp;'Service PJ'!$A194&amp;"*",'EPA_US9RT techs'!$A$2:$I$1722,9,FALSE),"")</f>
        <v/>
      </c>
      <c r="BP196" s="14" t="str">
        <f>IFERROR(VLOOKUP($BM$1&amp;'Service PJ'!$D194&amp;'Service PJ'!$B194&amp;'Service PJ'!$A194&amp;"*",'EPA_US9RT techs'!$A$2:$I$1722,9,FALSE),"")</f>
        <v/>
      </c>
      <c r="BQ196" s="14" t="str">
        <f>IFERROR(VLOOKUP($BM$1&amp;'Service PJ'!$D194&amp;'Service PJ'!$B194&amp;'Service PJ'!$A194&amp;"*",'EPA_US9RT techs'!$A$2:$I$1722,9,FALSE),"")</f>
        <v/>
      </c>
      <c r="BR196" s="14" t="str">
        <f>IFERROR(VLOOKUP($BM$1&amp;'Service PJ'!$D194&amp;'Service PJ'!$B194&amp;'Service PJ'!$A194&amp;"*",'EPA_US9RT techs'!$A$2:$I$1722,9,FALSE),"")</f>
        <v/>
      </c>
      <c r="BS196" s="14" t="str">
        <f>IFERROR(VLOOKUP($BM$1&amp;'Service PJ'!$D194&amp;'Service PJ'!$B194&amp;'Service PJ'!$A194&amp;"*",'EPA_US9RT techs'!$A$2:$I$1722,9,FALSE),"")</f>
        <v/>
      </c>
      <c r="BT196" s="14" t="str">
        <f>IFERROR(VLOOKUP($BM$1&amp;'Service PJ'!$D194&amp;'Service PJ'!$B194&amp;'Service PJ'!$A194&amp;"*",'EPA_US9RT techs'!$A$2:$I$1722,9,FALSE),"")</f>
        <v/>
      </c>
      <c r="BU196" s="14" t="str">
        <f>IFERROR(VLOOKUP($BM$1&amp;'Service PJ'!$D194&amp;'Service PJ'!$B194&amp;'Service PJ'!$A194&amp;"*",'EPA_US9RT techs'!$A$2:$I$1722,9,FALSE),"")</f>
        <v/>
      </c>
      <c r="BV196" s="14" t="str">
        <f>IFERROR(VLOOKUP($BM$1&amp;'Service PJ'!$D194&amp;'Service PJ'!$B194&amp;'Service PJ'!$A194&amp;"*",'EPA_US9RT techs'!$A$2:$I$1722,9,FALSE),"")</f>
        <v/>
      </c>
      <c r="BW196" s="14" t="str">
        <f>IFERROR(VLOOKUP($BM$1&amp;'Service PJ'!$D194&amp;'Service PJ'!$B194&amp;'Service PJ'!$A194&amp;"*",'EPA_US9RT techs'!$A$2:$I$1722,9,FALSE),"")</f>
        <v/>
      </c>
      <c r="BX196" s="14" t="str">
        <f>IFERROR(VLOOKUP($BM$1&amp;'Service PJ'!$D194&amp;'Service PJ'!$B194&amp;'Service PJ'!$A194&amp;"*",'EPA_US9RT techs'!$A$2:$I$1722,9,FALSE),"")</f>
        <v/>
      </c>
      <c r="BY196" s="14" t="str">
        <f>IFERROR(VLOOKUP($BM$1&amp;'Service PJ'!$D194&amp;'Service PJ'!$B194&amp;'Service PJ'!$A194&amp;"*",'EPA_US9RT techs'!$A$2:$I$1722,9,FALSE),"")</f>
        <v/>
      </c>
      <c r="BZ196" s="14" t="str">
        <f>IFERROR(VLOOKUP($BM$1&amp;'Service PJ'!$D194&amp;'Service PJ'!$B194&amp;'Service PJ'!$A194&amp;"*",'EPA_US9RT techs'!$A$2:$I$1722,9,FALSE),"")</f>
        <v/>
      </c>
      <c r="CA196" s="14" t="str">
        <f>IFERROR(VLOOKUP($BM$1&amp;'Service PJ'!$D194&amp;'Service PJ'!$B194&amp;'Service PJ'!$A194&amp;"*",'EPA_US9RT techs'!$A$2:$I$1722,9,FALSE),"")</f>
        <v/>
      </c>
      <c r="CB196" s="14" t="str">
        <f>IFERROR(VLOOKUP($BM$1&amp;'Service PJ'!$D194&amp;'Service PJ'!$B194&amp;'Service PJ'!$A194&amp;"*",'EPA_US9RT techs'!$A$2:$I$1722,9,FALSE),"")</f>
        <v/>
      </c>
      <c r="CC196" s="14" t="str">
        <f>IFERROR(VLOOKUP($BM$1&amp;'Service PJ'!$D194&amp;'Service PJ'!$B194&amp;'Service PJ'!$A194&amp;"*",'EPA_US9RT techs'!$A$2:$I$1722,9,FALSE),"")</f>
        <v/>
      </c>
      <c r="CD196" s="14" t="str">
        <f>IFERROR(VLOOKUP($BM$1&amp;'Service PJ'!$D194&amp;'Service PJ'!$B194&amp;'Service PJ'!$A194&amp;"*",'EPA_US9RT techs'!$A$2:$I$1722,9,FALSE),"")</f>
        <v/>
      </c>
      <c r="CE196" s="14" t="str">
        <f>IFERROR(VLOOKUP($BM$1&amp;'Service PJ'!$D194&amp;'Service PJ'!$B194&amp;'Service PJ'!$A194&amp;"*",'EPA_US9RT techs'!$A$2:$I$1722,9,FALSE),"")</f>
        <v/>
      </c>
      <c r="CF196" s="14" t="str">
        <f>IFERROR(VLOOKUP($BM$1&amp;'Service PJ'!$D194&amp;'Service PJ'!$B194&amp;'Service PJ'!$A194&amp;"*",'EPA_US9RT techs'!$A$2:$I$1722,9,FALSE),"")</f>
        <v/>
      </c>
      <c r="CG196" s="14" t="str">
        <f>IFERROR(VLOOKUP($BM$1&amp;'Service PJ'!$D194&amp;'Service PJ'!$B194&amp;'Service PJ'!$A194&amp;"*",'EPA_US9RT techs'!$A$2:$I$1722,9,FALSE),"")</f>
        <v/>
      </c>
      <c r="CH196" s="14" t="str">
        <f>IFERROR(VLOOKUP($BM$1&amp;'Service PJ'!$D194&amp;'Service PJ'!$B194&amp;'Service PJ'!$A194&amp;"*",'EPA_US9RT techs'!$A$2:$I$1722,9,FALSE),"")</f>
        <v/>
      </c>
      <c r="CI196" s="14" t="str">
        <f>IFERROR(VLOOKUP($BM$1&amp;'Service PJ'!$D194&amp;'Service PJ'!$B194&amp;'Service PJ'!$A194&amp;"*",'EPA_US9RT techs'!$A$2:$I$1722,9,FALSE),"")</f>
        <v/>
      </c>
      <c r="CJ196" s="14" t="str">
        <f>IFERROR(VLOOKUP($BM$1&amp;'Service PJ'!$D194&amp;'Service PJ'!$B194&amp;'Service PJ'!$A194&amp;"*",'EPA_US9RT techs'!$A$2:$I$1722,9,FALSE),"")</f>
        <v/>
      </c>
      <c r="CK196" s="14" t="str">
        <f>IFERROR(VLOOKUP($BM$1&amp;'Service PJ'!$D194&amp;'Service PJ'!$B194&amp;'Service PJ'!$A194&amp;"*",'EPA_US9RT techs'!$A$2:$I$1722,9,FALSE),"")</f>
        <v/>
      </c>
      <c r="CL196" s="14" t="str">
        <f>IFERROR(VLOOKUP($BM$1&amp;'Service PJ'!$D194&amp;'Service PJ'!$B194&amp;'Service PJ'!$A194&amp;"*",'EPA_US9RT techs'!$A$2:$I$1722,9,FALSE),"")</f>
        <v/>
      </c>
      <c r="CM196" s="14" t="str">
        <f>IFERROR(VLOOKUP($BM$1&amp;'Service PJ'!$D194&amp;'Service PJ'!$B194&amp;'Service PJ'!$A194&amp;"*",'EPA_US9RT techs'!$A$2:$I$1722,9,FALSE),"")</f>
        <v/>
      </c>
      <c r="CN196" s="14" t="str">
        <f>IFERROR(VLOOKUP($BM$1&amp;'Service PJ'!$D194&amp;'Service PJ'!$B194&amp;'Service PJ'!$A194&amp;"*",'EPA_US9RT techs'!$A$2:$I$1722,9,FALSE),"")</f>
        <v/>
      </c>
      <c r="CO196" s="14" t="str">
        <f>IFERROR(VLOOKUP($BM$1&amp;'Service PJ'!$D194&amp;'Service PJ'!$B194&amp;'Service PJ'!$A194&amp;"*",'EPA_US9RT techs'!$A$2:$I$1722,9,FALSE),"")</f>
        <v/>
      </c>
      <c r="CP196" s="14" t="str">
        <f>IFERROR(VLOOKUP($BM$1&amp;'Service PJ'!$D194&amp;'Service PJ'!$B194&amp;'Service PJ'!$A194&amp;"*",'EPA_US9RT techs'!$A$2:$I$1722,9,FALSE),"")</f>
        <v/>
      </c>
      <c r="CQ196" s="14" t="str">
        <f>IFERROR(VLOOKUP($BM$1&amp;'Service PJ'!$D194&amp;'Service PJ'!$B194&amp;'Service PJ'!$A194&amp;"*",'EPA_US9RT techs'!$A$2:$I$1722,9,FALSE),"")</f>
        <v/>
      </c>
      <c r="CS196" t="str">
        <f>IF(SUM(CT196:DJ196)=0,"\I:",'Service PJ'!$D194&amp;"_"&amp;'Service PJ'!$E194&amp;"_"&amp;'Service PJ'!$C194)</f>
        <v>\I:</v>
      </c>
      <c r="CT196" s="2" t="str">
        <f>IFERROR(VLOOKUP($CS$1&amp;'Service PJ'!$D194&amp;'Service PJ'!$B194&amp;'Service PJ'!$A194&amp;"*",'EPA_US9RT techs'!$A$2:$I$1722,9,FALSE),"")</f>
        <v/>
      </c>
      <c r="CU196" s="2" t="str">
        <f>IFERROR(VLOOKUP($CS$1&amp;'Service PJ'!$D194&amp;'Service PJ'!$B194&amp;'Service PJ'!$A194&amp;"*",'EPA_US9RT techs'!$A$2:$I$1722,9,FALSE),"")</f>
        <v/>
      </c>
      <c r="CV196" s="2" t="str">
        <f>IFERROR(VLOOKUP($CS$1&amp;'Service PJ'!$D194&amp;'Service PJ'!$B194&amp;'Service PJ'!$A194&amp;"*",'EPA_US9RT techs'!$A$2:$I$1722,9,FALSE),"")</f>
        <v/>
      </c>
      <c r="CW196" s="2" t="str">
        <f>IFERROR(VLOOKUP($CS$1&amp;'Service PJ'!$D194&amp;'Service PJ'!$B194&amp;'Service PJ'!$A194&amp;"*",'EPA_US9RT techs'!$A$2:$I$1722,9,FALSE),"")</f>
        <v/>
      </c>
      <c r="CX196" s="2" t="str">
        <f>IFERROR(VLOOKUP($CS$1&amp;'Service PJ'!$D194&amp;'Service PJ'!$B194&amp;'Service PJ'!$A194&amp;"*",'EPA_US9RT techs'!$A$2:$I$1722,9,FALSE),"")</f>
        <v/>
      </c>
      <c r="CY196" s="2" t="str">
        <f>IFERROR(VLOOKUP($CS$1&amp;'Service PJ'!$D194&amp;'Service PJ'!$B194&amp;'Service PJ'!$A194&amp;"*",'EPA_US9RT techs'!$A$2:$I$1722,9,FALSE),"")</f>
        <v/>
      </c>
      <c r="CZ196" s="2" t="str">
        <f>IFERROR(VLOOKUP($CS$1&amp;'Service PJ'!$D194&amp;'Service PJ'!$B194&amp;'Service PJ'!$A194&amp;"*",'EPA_US9RT techs'!$A$2:$I$1722,9,FALSE),"")</f>
        <v/>
      </c>
      <c r="DA196" s="2" t="str">
        <f>IFERROR(VLOOKUP($CS$1&amp;'Service PJ'!$D194&amp;'Service PJ'!$B194&amp;'Service PJ'!$A194&amp;"*",'EPA_US9RT techs'!$A$2:$I$1722,9,FALSE),"")</f>
        <v/>
      </c>
      <c r="DB196" s="2" t="str">
        <f>IFERROR(VLOOKUP($CS$1&amp;'Service PJ'!$D194&amp;'Service PJ'!$B194&amp;'Service PJ'!$A194&amp;"*",'EPA_US9RT techs'!$A$2:$I$1722,9,FALSE),"")</f>
        <v/>
      </c>
      <c r="DC196" s="2" t="str">
        <f>IFERROR(VLOOKUP($CS$1&amp;'Service PJ'!$D194&amp;'Service PJ'!$B194&amp;'Service PJ'!$A194&amp;"*",'EPA_US9RT techs'!$A$2:$I$1722,9,FALSE),"")</f>
        <v/>
      </c>
      <c r="DD196" s="2" t="str">
        <f>IFERROR(VLOOKUP($CS$1&amp;'Service PJ'!$D194&amp;'Service PJ'!$B194&amp;'Service PJ'!$A194&amp;"*",'EPA_US9RT techs'!$A$2:$I$1722,9,FALSE),"")</f>
        <v/>
      </c>
      <c r="DE196" s="2" t="str">
        <f>IFERROR(VLOOKUP($CS$1&amp;'Service PJ'!$D194&amp;'Service PJ'!$B194&amp;'Service PJ'!$A194&amp;"*",'EPA_US9RT techs'!$A$2:$I$1722,9,FALSE),"")</f>
        <v/>
      </c>
      <c r="DF196" s="2" t="str">
        <f>IFERROR(VLOOKUP($CS$1&amp;'Service PJ'!$D194&amp;'Service PJ'!$B194&amp;'Service PJ'!$A194&amp;"*",'EPA_US9RT techs'!$A$2:$I$1722,9,FALSE),"")</f>
        <v/>
      </c>
      <c r="DG196" s="2" t="str">
        <f>IFERROR(VLOOKUP($CS$1&amp;'Service PJ'!$D194&amp;'Service PJ'!$B194&amp;'Service PJ'!$A194&amp;"*",'EPA_US9RT techs'!$A$2:$I$1722,9,FALSE),"")</f>
        <v/>
      </c>
      <c r="DH196" s="2" t="str">
        <f>IFERROR(VLOOKUP($CS$1&amp;'Service PJ'!$D194&amp;'Service PJ'!$B194&amp;'Service PJ'!$A194&amp;"*",'EPA_US9RT techs'!$A$2:$I$1722,9,FALSE),"")</f>
        <v/>
      </c>
      <c r="DI196" s="2" t="str">
        <f>IFERROR(VLOOKUP($CS$1&amp;'Service PJ'!$D194&amp;'Service PJ'!$B194&amp;'Service PJ'!$A194&amp;"*",'EPA_US9RT techs'!$A$2:$I$1722,9,FALSE),"")</f>
        <v/>
      </c>
      <c r="DJ196" s="2" t="str">
        <f>IFERROR(VLOOKUP($CS$1&amp;'Service PJ'!$D194&amp;'Service PJ'!$B194&amp;'Service PJ'!$A194&amp;"*",'EPA_US9RT techs'!$A$2:$I$1722,9,FALSE),"")</f>
        <v/>
      </c>
      <c r="DK196" s="2" t="str">
        <f>IFERROR(VLOOKUP($CS$1&amp;'Service PJ'!$D194&amp;'Service PJ'!$B194&amp;'Service PJ'!$A194&amp;"*",'EPA_US9RT techs'!$A$2:$I$1722,9,FALSE),"")</f>
        <v/>
      </c>
      <c r="DL196" s="2" t="str">
        <f>IFERROR(VLOOKUP($CS$1&amp;'Service PJ'!$D194&amp;'Service PJ'!$B194&amp;'Service PJ'!$A194&amp;"*",'EPA_US9RT techs'!$A$2:$I$1722,9,FALSE),"")</f>
        <v/>
      </c>
      <c r="DM196" s="2" t="str">
        <f>IFERROR(VLOOKUP($CS$1&amp;'Service PJ'!$D194&amp;'Service PJ'!$B194&amp;'Service PJ'!$A194&amp;"*",'EPA_US9RT techs'!$A$2:$I$1722,9,FALSE),"")</f>
        <v/>
      </c>
      <c r="DN196" s="2" t="str">
        <f>IFERROR(VLOOKUP($CS$1&amp;'Service PJ'!$D194&amp;'Service PJ'!$B194&amp;'Service PJ'!$A194&amp;"*",'EPA_US9RT techs'!$A$2:$I$1722,9,FALSE),"")</f>
        <v/>
      </c>
      <c r="DO196" s="2" t="str">
        <f>IFERROR(VLOOKUP($CS$1&amp;'Service PJ'!$D194&amp;'Service PJ'!$B194&amp;'Service PJ'!$A194&amp;"*",'EPA_US9RT techs'!$A$2:$I$1722,9,FALSE),"")</f>
        <v/>
      </c>
      <c r="DP196" s="2" t="str">
        <f>IFERROR(VLOOKUP($CS$1&amp;'Service PJ'!$D194&amp;'Service PJ'!$B194&amp;'Service PJ'!$A194&amp;"*",'EPA_US9RT techs'!$A$2:$I$1722,9,FALSE),"")</f>
        <v/>
      </c>
      <c r="DQ196" s="2" t="str">
        <f>IFERROR(VLOOKUP($CS$1&amp;'Service PJ'!$D194&amp;'Service PJ'!$B194&amp;'Service PJ'!$A194&amp;"*",'EPA_US9RT techs'!$A$2:$I$1722,9,FALSE),"")</f>
        <v/>
      </c>
      <c r="DR196" s="2" t="str">
        <f>IFERROR(VLOOKUP($CS$1&amp;'Service PJ'!$D194&amp;'Service PJ'!$B194&amp;'Service PJ'!$A194&amp;"*",'EPA_US9RT techs'!$A$2:$I$1722,9,FALSE),"")</f>
        <v/>
      </c>
      <c r="DS196" s="2" t="str">
        <f>IFERROR(VLOOKUP($CS$1&amp;'Service PJ'!$D194&amp;'Service PJ'!$B194&amp;'Service PJ'!$A194&amp;"*",'EPA_US9RT techs'!$A$2:$I$1722,9,FALSE),"")</f>
        <v/>
      </c>
      <c r="DT196" s="2" t="str">
        <f>IFERROR(VLOOKUP($CS$1&amp;'Service PJ'!$D194&amp;'Service PJ'!$B194&amp;'Service PJ'!$A194&amp;"*",'EPA_US9RT techs'!$A$2:$I$1722,9,FALSE),"")</f>
        <v/>
      </c>
      <c r="DU196" s="2" t="str">
        <f>IFERROR(VLOOKUP($CS$1&amp;'Service PJ'!$D194&amp;'Service PJ'!$B194&amp;'Service PJ'!$A194&amp;"*",'EPA_US9RT techs'!$A$2:$I$1722,9,FALSE),"")</f>
        <v/>
      </c>
      <c r="DV196" s="2" t="str">
        <f>IFERROR(VLOOKUP($CS$1&amp;'Service PJ'!$D194&amp;'Service PJ'!$B194&amp;'Service PJ'!$A194&amp;"*",'EPA_US9RT techs'!$A$2:$I$1722,9,FALSE),"")</f>
        <v/>
      </c>
      <c r="DW196" s="2" t="str">
        <f>IFERROR(VLOOKUP($CS$1&amp;'Service PJ'!$D194&amp;'Service PJ'!$B194&amp;'Service PJ'!$A194&amp;"*",'EPA_US9RT techs'!$A$2:$I$1722,9,FALSE),"")</f>
        <v/>
      </c>
    </row>
    <row r="197" spans="1:127" x14ac:dyDescent="0.45">
      <c r="A197" t="str">
        <f>IF(SUM(B197:R197)=0,"\I:",'Service PJ'!$D195&amp;"_"&amp;'Service PJ'!$E195&amp;"_"&amp;'Service PJ'!$C195)</f>
        <v>\I:</v>
      </c>
      <c r="B197" s="14" t="str">
        <f>IFERROR(VLOOKUP($A$1&amp;'Service PJ'!$D195&amp;'Service PJ'!$B195&amp;'Service PJ'!$A195&amp;"*",'EPA_US9RT techs'!$A$2:$I$1722,9,FALSE),"")</f>
        <v/>
      </c>
      <c r="C197" s="14" t="str">
        <f>IFERROR(VLOOKUP($A$1&amp;'Service PJ'!$D195&amp;'Service PJ'!$B195&amp;'Service PJ'!$A195&amp;"*",'EPA_US9RT techs'!$A$2:$I$1722,9,FALSE),"")</f>
        <v/>
      </c>
      <c r="D197" s="14" t="str">
        <f>IFERROR(VLOOKUP($A$1&amp;'Service PJ'!$D195&amp;'Service PJ'!$B195&amp;'Service PJ'!$A195&amp;"*",'EPA_US9RT techs'!$A$2:$I$1722,9,FALSE),"")</f>
        <v/>
      </c>
      <c r="E197" s="14" t="str">
        <f>IFERROR(VLOOKUP($A$1&amp;'Service PJ'!$D195&amp;'Service PJ'!$B195&amp;'Service PJ'!$A195&amp;"*",'EPA_US9RT techs'!$A$2:$I$1722,9,FALSE),"")</f>
        <v/>
      </c>
      <c r="F197" s="14" t="str">
        <f>IFERROR(VLOOKUP($A$1&amp;'Service PJ'!$D195&amp;'Service PJ'!$B195&amp;'Service PJ'!$A195&amp;"*",'EPA_US9RT techs'!$A$2:$I$1722,9,FALSE),"")</f>
        <v/>
      </c>
      <c r="G197" s="14" t="str">
        <f>IFERROR(VLOOKUP($A$1&amp;'Service PJ'!$D195&amp;'Service PJ'!$B195&amp;'Service PJ'!$A195&amp;"*",'EPA_US9RT techs'!$A$2:$I$1722,9,FALSE),"")</f>
        <v/>
      </c>
      <c r="H197" s="14" t="str">
        <f>IFERROR(VLOOKUP($A$1&amp;'Service PJ'!$D195&amp;'Service PJ'!$B195&amp;'Service PJ'!$A195&amp;"*",'EPA_US9RT techs'!$A$2:$I$1722,9,FALSE),"")</f>
        <v/>
      </c>
      <c r="I197" s="14" t="str">
        <f>IFERROR(VLOOKUP($A$1&amp;'Service PJ'!$D195&amp;'Service PJ'!$B195&amp;'Service PJ'!$A195&amp;"*",'EPA_US9RT techs'!$A$2:$I$1722,9,FALSE),"")</f>
        <v/>
      </c>
      <c r="J197" s="14" t="str">
        <f>IFERROR(VLOOKUP($A$1&amp;'Service PJ'!$D195&amp;'Service PJ'!$B195&amp;'Service PJ'!$A195&amp;"*",'EPA_US9RT techs'!$A$2:$I$1722,9,FALSE),"")</f>
        <v/>
      </c>
      <c r="K197" s="14" t="str">
        <f>IFERROR(VLOOKUP($A$1&amp;'Service PJ'!$D195&amp;'Service PJ'!$B195&amp;'Service PJ'!$A195&amp;"*",'EPA_US9RT techs'!$A$2:$I$1722,9,FALSE),"")</f>
        <v/>
      </c>
      <c r="L197" s="14" t="str">
        <f>IFERROR(VLOOKUP($A$1&amp;'Service PJ'!$D195&amp;'Service PJ'!$B195&amp;'Service PJ'!$A195&amp;"*",'EPA_US9RT techs'!$A$2:$I$1722,9,FALSE),"")</f>
        <v/>
      </c>
      <c r="M197" s="14" t="str">
        <f>IFERROR(VLOOKUP($A$1&amp;'Service PJ'!$D195&amp;'Service PJ'!$B195&amp;'Service PJ'!$A195&amp;"*",'EPA_US9RT techs'!$A$2:$I$1722,9,FALSE),"")</f>
        <v/>
      </c>
      <c r="N197" s="14" t="str">
        <f>IFERROR(VLOOKUP($A$1&amp;'Service PJ'!$D195&amp;'Service PJ'!$B195&amp;'Service PJ'!$A195&amp;"*",'EPA_US9RT techs'!$A$2:$I$1722,9,FALSE),"")</f>
        <v/>
      </c>
      <c r="O197" s="14" t="str">
        <f>IFERROR(VLOOKUP($A$1&amp;'Service PJ'!$D195&amp;'Service PJ'!$B195&amp;'Service PJ'!$A195&amp;"*",'EPA_US9RT techs'!$A$2:$I$1722,9,FALSE),"")</f>
        <v/>
      </c>
      <c r="P197" s="14" t="str">
        <f>IFERROR(VLOOKUP($A$1&amp;'Service PJ'!$D195&amp;'Service PJ'!$B195&amp;'Service PJ'!$A195&amp;"*",'EPA_US9RT techs'!$A$2:$I$1722,9,FALSE),"")</f>
        <v/>
      </c>
      <c r="Q197" s="14" t="str">
        <f>IFERROR(VLOOKUP($A$1&amp;'Service PJ'!$D195&amp;'Service PJ'!$B195&amp;'Service PJ'!$A195&amp;"*",'EPA_US9RT techs'!$A$2:$I$1722,9,FALSE),"")</f>
        <v/>
      </c>
      <c r="R197" s="14" t="str">
        <f>IFERROR(VLOOKUP($A$1&amp;'Service PJ'!$D195&amp;'Service PJ'!$B195&amp;'Service PJ'!$A195&amp;"*",'EPA_US9RT techs'!$A$2:$I$1722,9,FALSE),"")</f>
        <v/>
      </c>
      <c r="S197" s="14" t="str">
        <f>IFERROR(VLOOKUP($A$1&amp;'Service PJ'!$D195&amp;'Service PJ'!$B195&amp;'Service PJ'!$A195&amp;"*",'EPA_US9RT techs'!$A$2:$I$1722,9,FALSE),"")</f>
        <v/>
      </c>
      <c r="T197" s="14" t="str">
        <f>IFERROR(VLOOKUP($A$1&amp;'Service PJ'!$D195&amp;'Service PJ'!$B195&amp;'Service PJ'!$A195&amp;"*",'EPA_US9RT techs'!$A$2:$I$1722,9,FALSE),"")</f>
        <v/>
      </c>
      <c r="U197" s="14" t="str">
        <f>IFERROR(VLOOKUP($A$1&amp;'Service PJ'!$D195&amp;'Service PJ'!$B195&amp;'Service PJ'!$A195&amp;"*",'EPA_US9RT techs'!$A$2:$I$1722,9,FALSE),"")</f>
        <v/>
      </c>
      <c r="V197" s="14" t="str">
        <f>IFERROR(VLOOKUP($A$1&amp;'Service PJ'!$D195&amp;'Service PJ'!$B195&amp;'Service PJ'!$A195&amp;"*",'EPA_US9RT techs'!$A$2:$I$1722,9,FALSE),"")</f>
        <v/>
      </c>
      <c r="W197" s="14" t="str">
        <f>IFERROR(VLOOKUP($A$1&amp;'Service PJ'!$D195&amp;'Service PJ'!$B195&amp;'Service PJ'!$A195&amp;"*",'EPA_US9RT techs'!$A$2:$I$1722,9,FALSE),"")</f>
        <v/>
      </c>
      <c r="X197" s="14" t="str">
        <f>IFERROR(VLOOKUP($A$1&amp;'Service PJ'!$D195&amp;'Service PJ'!$B195&amp;'Service PJ'!$A195&amp;"*",'EPA_US9RT techs'!$A$2:$I$1722,9,FALSE),"")</f>
        <v/>
      </c>
      <c r="Y197" s="14" t="str">
        <f>IFERROR(VLOOKUP($A$1&amp;'Service PJ'!$D195&amp;'Service PJ'!$B195&amp;'Service PJ'!$A195&amp;"*",'EPA_US9RT techs'!$A$2:$I$1722,9,FALSE),"")</f>
        <v/>
      </c>
      <c r="Z197" s="14" t="str">
        <f>IFERROR(VLOOKUP($A$1&amp;'Service PJ'!$D195&amp;'Service PJ'!$B195&amp;'Service PJ'!$A195&amp;"*",'EPA_US9RT techs'!$A$2:$I$1722,9,FALSE),"")</f>
        <v/>
      </c>
      <c r="AA197" s="14" t="str">
        <f>IFERROR(VLOOKUP($A$1&amp;'Service PJ'!$D195&amp;'Service PJ'!$B195&amp;'Service PJ'!$A195&amp;"*",'EPA_US9RT techs'!$A$2:$I$1722,9,FALSE),"")</f>
        <v/>
      </c>
      <c r="AB197" s="14" t="str">
        <f>IFERROR(VLOOKUP($A$1&amp;'Service PJ'!$D195&amp;'Service PJ'!$B195&amp;'Service PJ'!$A195&amp;"*",'EPA_US9RT techs'!$A$2:$I$1722,9,FALSE),"")</f>
        <v/>
      </c>
      <c r="AC197" s="14" t="str">
        <f>IFERROR(VLOOKUP($A$1&amp;'Service PJ'!$D195&amp;'Service PJ'!$B195&amp;'Service PJ'!$A195&amp;"*",'EPA_US9RT techs'!$A$2:$I$1722,9,FALSE),"")</f>
        <v/>
      </c>
      <c r="AD197" s="14" t="str">
        <f>IFERROR(VLOOKUP($A$1&amp;'Service PJ'!$D195&amp;'Service PJ'!$B195&amp;'Service PJ'!$A195&amp;"*",'EPA_US9RT techs'!$A$2:$I$1722,9,FALSE),"")</f>
        <v/>
      </c>
      <c r="AE197" s="14" t="str">
        <f>IFERROR(VLOOKUP($A$1&amp;'Service PJ'!$D195&amp;'Service PJ'!$B195&amp;'Service PJ'!$A195&amp;"*",'EPA_US9RT techs'!$A$2:$I$1722,9,FALSE),"")</f>
        <v/>
      </c>
      <c r="AG197" t="str">
        <f>IF(SUM(AH197:AX197)=0,"\I:",'Service PJ'!$D195&amp;"_"&amp;'Service PJ'!$E195&amp;"_"&amp;'Service PJ'!$C195)</f>
        <v>\I:</v>
      </c>
      <c r="AH197" s="14" t="str">
        <f>IFERROR(VLOOKUP($AG$1&amp;'Service PJ'!$D195&amp;'Service PJ'!$B195&amp;'Service PJ'!$A195&amp;"*",'EPA_US9RT techs'!$A$2:$I$1722,9,FALSE),"")</f>
        <v/>
      </c>
      <c r="AI197" s="14" t="str">
        <f>IFERROR(VLOOKUP($AG$1&amp;'Service PJ'!$D195&amp;'Service PJ'!$B195&amp;'Service PJ'!$A195&amp;"*",'EPA_US9RT techs'!$A$2:$I$1722,9,FALSE),"")</f>
        <v/>
      </c>
      <c r="AJ197" s="14" t="str">
        <f>IFERROR(VLOOKUP($AG$1&amp;'Service PJ'!$D195&amp;'Service PJ'!$B195&amp;'Service PJ'!$A195&amp;"*",'EPA_US9RT techs'!$A$2:$I$1722,9,FALSE),"")</f>
        <v/>
      </c>
      <c r="AK197" s="14" t="str">
        <f>IFERROR(VLOOKUP($AG$1&amp;'Service PJ'!$D195&amp;'Service PJ'!$B195&amp;'Service PJ'!$A195&amp;"*",'EPA_US9RT techs'!$A$2:$I$1722,9,FALSE),"")</f>
        <v/>
      </c>
      <c r="AL197" s="14" t="str">
        <f>IFERROR(VLOOKUP($AG$1&amp;'Service PJ'!$D195&amp;'Service PJ'!$B195&amp;'Service PJ'!$A195&amp;"*",'EPA_US9RT techs'!$A$2:$I$1722,9,FALSE),"")</f>
        <v/>
      </c>
      <c r="AM197" s="14" t="str">
        <f>IFERROR(VLOOKUP($AG$1&amp;'Service PJ'!$D195&amp;'Service PJ'!$B195&amp;'Service PJ'!$A195&amp;"*",'EPA_US9RT techs'!$A$2:$I$1722,9,FALSE),"")</f>
        <v/>
      </c>
      <c r="AN197" s="14" t="str">
        <f>IFERROR(VLOOKUP($AG$1&amp;'Service PJ'!$D195&amp;'Service PJ'!$B195&amp;'Service PJ'!$A195&amp;"*",'EPA_US9RT techs'!$A$2:$I$1722,9,FALSE),"")</f>
        <v/>
      </c>
      <c r="AO197" s="14" t="str">
        <f>IFERROR(VLOOKUP($AG$1&amp;'Service PJ'!$D195&amp;'Service PJ'!$B195&amp;'Service PJ'!$A195&amp;"*",'EPA_US9RT techs'!$A$2:$I$1722,9,FALSE),"")</f>
        <v/>
      </c>
      <c r="AP197" s="14" t="str">
        <f>IFERROR(VLOOKUP($AG$1&amp;'Service PJ'!$D195&amp;'Service PJ'!$B195&amp;'Service PJ'!$A195&amp;"*",'EPA_US9RT techs'!$A$2:$I$1722,9,FALSE),"")</f>
        <v/>
      </c>
      <c r="AQ197" s="14" t="str">
        <f>IFERROR(VLOOKUP($AG$1&amp;'Service PJ'!$D195&amp;'Service PJ'!$B195&amp;'Service PJ'!$A195&amp;"*",'EPA_US9RT techs'!$A$2:$I$1722,9,FALSE),"")</f>
        <v/>
      </c>
      <c r="AR197" s="14" t="str">
        <f>IFERROR(VLOOKUP($AG$1&amp;'Service PJ'!$D195&amp;'Service PJ'!$B195&amp;'Service PJ'!$A195&amp;"*",'EPA_US9RT techs'!$A$2:$I$1722,9,FALSE),"")</f>
        <v/>
      </c>
      <c r="AS197" s="14" t="str">
        <f>IFERROR(VLOOKUP($AG$1&amp;'Service PJ'!$D195&amp;'Service PJ'!$B195&amp;'Service PJ'!$A195&amp;"*",'EPA_US9RT techs'!$A$2:$I$1722,9,FALSE),"")</f>
        <v/>
      </c>
      <c r="AT197" s="14" t="str">
        <f>IFERROR(VLOOKUP($AG$1&amp;'Service PJ'!$D195&amp;'Service PJ'!$B195&amp;'Service PJ'!$A195&amp;"*",'EPA_US9RT techs'!$A$2:$I$1722,9,FALSE),"")</f>
        <v/>
      </c>
      <c r="AU197" s="14" t="str">
        <f>IFERROR(VLOOKUP($AG$1&amp;'Service PJ'!$D195&amp;'Service PJ'!$B195&amp;'Service PJ'!$A195&amp;"*",'EPA_US9RT techs'!$A$2:$I$1722,9,FALSE),"")</f>
        <v/>
      </c>
      <c r="AV197" s="14" t="str">
        <f>IFERROR(VLOOKUP($AG$1&amp;'Service PJ'!$D195&amp;'Service PJ'!$B195&amp;'Service PJ'!$A195&amp;"*",'EPA_US9RT techs'!$A$2:$I$1722,9,FALSE),"")</f>
        <v/>
      </c>
      <c r="AW197" s="14" t="str">
        <f>IFERROR(VLOOKUP($AG$1&amp;'Service PJ'!$D195&amp;'Service PJ'!$B195&amp;'Service PJ'!$A195&amp;"*",'EPA_US9RT techs'!$A$2:$I$1722,9,FALSE),"")</f>
        <v/>
      </c>
      <c r="AX197" s="14" t="str">
        <f>IFERROR(VLOOKUP($AG$1&amp;'Service PJ'!$D195&amp;'Service PJ'!$B195&amp;'Service PJ'!$A195&amp;"*",'EPA_US9RT techs'!$A$2:$I$1722,9,FALSE),"")</f>
        <v/>
      </c>
      <c r="AY197" s="14" t="str">
        <f>IFERROR(VLOOKUP($AG$1&amp;'Service PJ'!$D195&amp;'Service PJ'!$B195&amp;'Service PJ'!$A195&amp;"*",'EPA_US9RT techs'!$A$2:$I$1722,9,FALSE),"")</f>
        <v/>
      </c>
      <c r="AZ197" s="14" t="str">
        <f>IFERROR(VLOOKUP($AG$1&amp;'Service PJ'!$D195&amp;'Service PJ'!$B195&amp;'Service PJ'!$A195&amp;"*",'EPA_US9RT techs'!$A$2:$I$1722,9,FALSE),"")</f>
        <v/>
      </c>
      <c r="BA197" s="14" t="str">
        <f>IFERROR(VLOOKUP($AG$1&amp;'Service PJ'!$D195&amp;'Service PJ'!$B195&amp;'Service PJ'!$A195&amp;"*",'EPA_US9RT techs'!$A$2:$I$1722,9,FALSE),"")</f>
        <v/>
      </c>
      <c r="BB197" s="14" t="str">
        <f>IFERROR(VLOOKUP($AG$1&amp;'Service PJ'!$D195&amp;'Service PJ'!$B195&amp;'Service PJ'!$A195&amp;"*",'EPA_US9RT techs'!$A$2:$I$1722,9,FALSE),"")</f>
        <v/>
      </c>
      <c r="BC197" s="14" t="str">
        <f>IFERROR(VLOOKUP($AG$1&amp;'Service PJ'!$D195&amp;'Service PJ'!$B195&amp;'Service PJ'!$A195&amp;"*",'EPA_US9RT techs'!$A$2:$I$1722,9,FALSE),"")</f>
        <v/>
      </c>
      <c r="BD197" s="14" t="str">
        <f>IFERROR(VLOOKUP($AG$1&amp;'Service PJ'!$D195&amp;'Service PJ'!$B195&amp;'Service PJ'!$A195&amp;"*",'EPA_US9RT techs'!$A$2:$I$1722,9,FALSE),"")</f>
        <v/>
      </c>
      <c r="BE197" s="14" t="str">
        <f>IFERROR(VLOOKUP($AG$1&amp;'Service PJ'!$D195&amp;'Service PJ'!$B195&amp;'Service PJ'!$A195&amp;"*",'EPA_US9RT techs'!$A$2:$I$1722,9,FALSE),"")</f>
        <v/>
      </c>
      <c r="BF197" s="14" t="str">
        <f>IFERROR(VLOOKUP($AG$1&amp;'Service PJ'!$D195&amp;'Service PJ'!$B195&amp;'Service PJ'!$A195&amp;"*",'EPA_US9RT techs'!$A$2:$I$1722,9,FALSE),"")</f>
        <v/>
      </c>
      <c r="BG197" s="14" t="str">
        <f>IFERROR(VLOOKUP($AG$1&amp;'Service PJ'!$D195&amp;'Service PJ'!$B195&amp;'Service PJ'!$A195&amp;"*",'EPA_US9RT techs'!$A$2:$I$1722,9,FALSE),"")</f>
        <v/>
      </c>
      <c r="BH197" s="14" t="str">
        <f>IFERROR(VLOOKUP($AG$1&amp;'Service PJ'!$D195&amp;'Service PJ'!$B195&amp;'Service PJ'!$A195&amp;"*",'EPA_US9RT techs'!$A$2:$I$1722,9,FALSE),"")</f>
        <v/>
      </c>
      <c r="BI197" s="14" t="str">
        <f>IFERROR(VLOOKUP($AG$1&amp;'Service PJ'!$D195&amp;'Service PJ'!$B195&amp;'Service PJ'!$A195&amp;"*",'EPA_US9RT techs'!$A$2:$I$1722,9,FALSE),"")</f>
        <v/>
      </c>
      <c r="BJ197" s="14" t="str">
        <f>IFERROR(VLOOKUP($AG$1&amp;'Service PJ'!$D195&amp;'Service PJ'!$B195&amp;'Service PJ'!$A195&amp;"*",'EPA_US9RT techs'!$A$2:$I$1722,9,FALSE),"")</f>
        <v/>
      </c>
      <c r="BK197" s="14" t="str">
        <f>IFERROR(VLOOKUP($AG$1&amp;'Service PJ'!$D195&amp;'Service PJ'!$B195&amp;'Service PJ'!$A195&amp;"*",'EPA_US9RT techs'!$A$2:$I$1722,9,FALSE),"")</f>
        <v/>
      </c>
      <c r="BM197" t="str">
        <f>IF(SUM(BN197:CD197)=0,"\I:",'Service PJ'!$D195&amp;"_"&amp;'Service PJ'!$E195&amp;"_"&amp;'Service PJ'!$C195)</f>
        <v>\I:</v>
      </c>
      <c r="BN197" s="14" t="str">
        <f>IFERROR(VLOOKUP($BM$1&amp;'Service PJ'!$D195&amp;'Service PJ'!$B195&amp;'Service PJ'!$A195&amp;"*",'EPA_US9RT techs'!$A$2:$I$1722,9,FALSE),"")</f>
        <v/>
      </c>
      <c r="BO197" s="14" t="str">
        <f>IFERROR(VLOOKUP($BM$1&amp;'Service PJ'!$D195&amp;'Service PJ'!$B195&amp;'Service PJ'!$A195&amp;"*",'EPA_US9RT techs'!$A$2:$I$1722,9,FALSE),"")</f>
        <v/>
      </c>
      <c r="BP197" s="14" t="str">
        <f>IFERROR(VLOOKUP($BM$1&amp;'Service PJ'!$D195&amp;'Service PJ'!$B195&amp;'Service PJ'!$A195&amp;"*",'EPA_US9RT techs'!$A$2:$I$1722,9,FALSE),"")</f>
        <v/>
      </c>
      <c r="BQ197" s="14" t="str">
        <f>IFERROR(VLOOKUP($BM$1&amp;'Service PJ'!$D195&amp;'Service PJ'!$B195&amp;'Service PJ'!$A195&amp;"*",'EPA_US9RT techs'!$A$2:$I$1722,9,FALSE),"")</f>
        <v/>
      </c>
      <c r="BR197" s="14" t="str">
        <f>IFERROR(VLOOKUP($BM$1&amp;'Service PJ'!$D195&amp;'Service PJ'!$B195&amp;'Service PJ'!$A195&amp;"*",'EPA_US9RT techs'!$A$2:$I$1722,9,FALSE),"")</f>
        <v/>
      </c>
      <c r="BS197" s="14" t="str">
        <f>IFERROR(VLOOKUP($BM$1&amp;'Service PJ'!$D195&amp;'Service PJ'!$B195&amp;'Service PJ'!$A195&amp;"*",'EPA_US9RT techs'!$A$2:$I$1722,9,FALSE),"")</f>
        <v/>
      </c>
      <c r="BT197" s="14" t="str">
        <f>IFERROR(VLOOKUP($BM$1&amp;'Service PJ'!$D195&amp;'Service PJ'!$B195&amp;'Service PJ'!$A195&amp;"*",'EPA_US9RT techs'!$A$2:$I$1722,9,FALSE),"")</f>
        <v/>
      </c>
      <c r="BU197" s="14" t="str">
        <f>IFERROR(VLOOKUP($BM$1&amp;'Service PJ'!$D195&amp;'Service PJ'!$B195&amp;'Service PJ'!$A195&amp;"*",'EPA_US9RT techs'!$A$2:$I$1722,9,FALSE),"")</f>
        <v/>
      </c>
      <c r="BV197" s="14" t="str">
        <f>IFERROR(VLOOKUP($BM$1&amp;'Service PJ'!$D195&amp;'Service PJ'!$B195&amp;'Service PJ'!$A195&amp;"*",'EPA_US9RT techs'!$A$2:$I$1722,9,FALSE),"")</f>
        <v/>
      </c>
      <c r="BW197" s="14" t="str">
        <f>IFERROR(VLOOKUP($BM$1&amp;'Service PJ'!$D195&amp;'Service PJ'!$B195&amp;'Service PJ'!$A195&amp;"*",'EPA_US9RT techs'!$A$2:$I$1722,9,FALSE),"")</f>
        <v/>
      </c>
      <c r="BX197" s="14" t="str">
        <f>IFERROR(VLOOKUP($BM$1&amp;'Service PJ'!$D195&amp;'Service PJ'!$B195&amp;'Service PJ'!$A195&amp;"*",'EPA_US9RT techs'!$A$2:$I$1722,9,FALSE),"")</f>
        <v/>
      </c>
      <c r="BY197" s="14" t="str">
        <f>IFERROR(VLOOKUP($BM$1&amp;'Service PJ'!$D195&amp;'Service PJ'!$B195&amp;'Service PJ'!$A195&amp;"*",'EPA_US9RT techs'!$A$2:$I$1722,9,FALSE),"")</f>
        <v/>
      </c>
      <c r="BZ197" s="14" t="str">
        <f>IFERROR(VLOOKUP($BM$1&amp;'Service PJ'!$D195&amp;'Service PJ'!$B195&amp;'Service PJ'!$A195&amp;"*",'EPA_US9RT techs'!$A$2:$I$1722,9,FALSE),"")</f>
        <v/>
      </c>
      <c r="CA197" s="14" t="str">
        <f>IFERROR(VLOOKUP($BM$1&amp;'Service PJ'!$D195&amp;'Service PJ'!$B195&amp;'Service PJ'!$A195&amp;"*",'EPA_US9RT techs'!$A$2:$I$1722,9,FALSE),"")</f>
        <v/>
      </c>
      <c r="CB197" s="14" t="str">
        <f>IFERROR(VLOOKUP($BM$1&amp;'Service PJ'!$D195&amp;'Service PJ'!$B195&amp;'Service PJ'!$A195&amp;"*",'EPA_US9RT techs'!$A$2:$I$1722,9,FALSE),"")</f>
        <v/>
      </c>
      <c r="CC197" s="14" t="str">
        <f>IFERROR(VLOOKUP($BM$1&amp;'Service PJ'!$D195&amp;'Service PJ'!$B195&amp;'Service PJ'!$A195&amp;"*",'EPA_US9RT techs'!$A$2:$I$1722,9,FALSE),"")</f>
        <v/>
      </c>
      <c r="CD197" s="14" t="str">
        <f>IFERROR(VLOOKUP($BM$1&amp;'Service PJ'!$D195&amp;'Service PJ'!$B195&amp;'Service PJ'!$A195&amp;"*",'EPA_US9RT techs'!$A$2:$I$1722,9,FALSE),"")</f>
        <v/>
      </c>
      <c r="CE197" s="14" t="str">
        <f>IFERROR(VLOOKUP($BM$1&amp;'Service PJ'!$D195&amp;'Service PJ'!$B195&amp;'Service PJ'!$A195&amp;"*",'EPA_US9RT techs'!$A$2:$I$1722,9,FALSE),"")</f>
        <v/>
      </c>
      <c r="CF197" s="14" t="str">
        <f>IFERROR(VLOOKUP($BM$1&amp;'Service PJ'!$D195&amp;'Service PJ'!$B195&amp;'Service PJ'!$A195&amp;"*",'EPA_US9RT techs'!$A$2:$I$1722,9,FALSE),"")</f>
        <v/>
      </c>
      <c r="CG197" s="14" t="str">
        <f>IFERROR(VLOOKUP($BM$1&amp;'Service PJ'!$D195&amp;'Service PJ'!$B195&amp;'Service PJ'!$A195&amp;"*",'EPA_US9RT techs'!$A$2:$I$1722,9,FALSE),"")</f>
        <v/>
      </c>
      <c r="CH197" s="14" t="str">
        <f>IFERROR(VLOOKUP($BM$1&amp;'Service PJ'!$D195&amp;'Service PJ'!$B195&amp;'Service PJ'!$A195&amp;"*",'EPA_US9RT techs'!$A$2:$I$1722,9,FALSE),"")</f>
        <v/>
      </c>
      <c r="CI197" s="14" t="str">
        <f>IFERROR(VLOOKUP($BM$1&amp;'Service PJ'!$D195&amp;'Service PJ'!$B195&amp;'Service PJ'!$A195&amp;"*",'EPA_US9RT techs'!$A$2:$I$1722,9,FALSE),"")</f>
        <v/>
      </c>
      <c r="CJ197" s="14" t="str">
        <f>IFERROR(VLOOKUP($BM$1&amp;'Service PJ'!$D195&amp;'Service PJ'!$B195&amp;'Service PJ'!$A195&amp;"*",'EPA_US9RT techs'!$A$2:$I$1722,9,FALSE),"")</f>
        <v/>
      </c>
      <c r="CK197" s="14" t="str">
        <f>IFERROR(VLOOKUP($BM$1&amp;'Service PJ'!$D195&amp;'Service PJ'!$B195&amp;'Service PJ'!$A195&amp;"*",'EPA_US9RT techs'!$A$2:$I$1722,9,FALSE),"")</f>
        <v/>
      </c>
      <c r="CL197" s="14" t="str">
        <f>IFERROR(VLOOKUP($BM$1&amp;'Service PJ'!$D195&amp;'Service PJ'!$B195&amp;'Service PJ'!$A195&amp;"*",'EPA_US9RT techs'!$A$2:$I$1722,9,FALSE),"")</f>
        <v/>
      </c>
      <c r="CM197" s="14" t="str">
        <f>IFERROR(VLOOKUP($BM$1&amp;'Service PJ'!$D195&amp;'Service PJ'!$B195&amp;'Service PJ'!$A195&amp;"*",'EPA_US9RT techs'!$A$2:$I$1722,9,FALSE),"")</f>
        <v/>
      </c>
      <c r="CN197" s="14" t="str">
        <f>IFERROR(VLOOKUP($BM$1&amp;'Service PJ'!$D195&amp;'Service PJ'!$B195&amp;'Service PJ'!$A195&amp;"*",'EPA_US9RT techs'!$A$2:$I$1722,9,FALSE),"")</f>
        <v/>
      </c>
      <c r="CO197" s="14" t="str">
        <f>IFERROR(VLOOKUP($BM$1&amp;'Service PJ'!$D195&amp;'Service PJ'!$B195&amp;'Service PJ'!$A195&amp;"*",'EPA_US9RT techs'!$A$2:$I$1722,9,FALSE),"")</f>
        <v/>
      </c>
      <c r="CP197" s="14" t="str">
        <f>IFERROR(VLOOKUP($BM$1&amp;'Service PJ'!$D195&amp;'Service PJ'!$B195&amp;'Service PJ'!$A195&amp;"*",'EPA_US9RT techs'!$A$2:$I$1722,9,FALSE),"")</f>
        <v/>
      </c>
      <c r="CQ197" s="14" t="str">
        <f>IFERROR(VLOOKUP($BM$1&amp;'Service PJ'!$D195&amp;'Service PJ'!$B195&amp;'Service PJ'!$A195&amp;"*",'EPA_US9RT techs'!$A$2:$I$1722,9,FALSE),"")</f>
        <v/>
      </c>
      <c r="CS197" t="str">
        <f>IF(SUM(CT197:DJ197)=0,"\I:",'Service PJ'!$D195&amp;"_"&amp;'Service PJ'!$E195&amp;"_"&amp;'Service PJ'!$C195)</f>
        <v>\I:</v>
      </c>
      <c r="CT197" s="2" t="str">
        <f>IFERROR(VLOOKUP($CS$1&amp;'Service PJ'!$D195&amp;'Service PJ'!$B195&amp;'Service PJ'!$A195&amp;"*",'EPA_US9RT techs'!$A$2:$I$1722,9,FALSE),"")</f>
        <v/>
      </c>
      <c r="CU197" s="2" t="str">
        <f>IFERROR(VLOOKUP($CS$1&amp;'Service PJ'!$D195&amp;'Service PJ'!$B195&amp;'Service PJ'!$A195&amp;"*",'EPA_US9RT techs'!$A$2:$I$1722,9,FALSE),"")</f>
        <v/>
      </c>
      <c r="CV197" s="2" t="str">
        <f>IFERROR(VLOOKUP($CS$1&amp;'Service PJ'!$D195&amp;'Service PJ'!$B195&amp;'Service PJ'!$A195&amp;"*",'EPA_US9RT techs'!$A$2:$I$1722,9,FALSE),"")</f>
        <v/>
      </c>
      <c r="CW197" s="2" t="str">
        <f>IFERROR(VLOOKUP($CS$1&amp;'Service PJ'!$D195&amp;'Service PJ'!$B195&amp;'Service PJ'!$A195&amp;"*",'EPA_US9RT techs'!$A$2:$I$1722,9,FALSE),"")</f>
        <v/>
      </c>
      <c r="CX197" s="2" t="str">
        <f>IFERROR(VLOOKUP($CS$1&amp;'Service PJ'!$D195&amp;'Service PJ'!$B195&amp;'Service PJ'!$A195&amp;"*",'EPA_US9RT techs'!$A$2:$I$1722,9,FALSE),"")</f>
        <v/>
      </c>
      <c r="CY197" s="2" t="str">
        <f>IFERROR(VLOOKUP($CS$1&amp;'Service PJ'!$D195&amp;'Service PJ'!$B195&amp;'Service PJ'!$A195&amp;"*",'EPA_US9RT techs'!$A$2:$I$1722,9,FALSE),"")</f>
        <v/>
      </c>
      <c r="CZ197" s="2" t="str">
        <f>IFERROR(VLOOKUP($CS$1&amp;'Service PJ'!$D195&amp;'Service PJ'!$B195&amp;'Service PJ'!$A195&amp;"*",'EPA_US9RT techs'!$A$2:$I$1722,9,FALSE),"")</f>
        <v/>
      </c>
      <c r="DA197" s="2" t="str">
        <f>IFERROR(VLOOKUP($CS$1&amp;'Service PJ'!$D195&amp;'Service PJ'!$B195&amp;'Service PJ'!$A195&amp;"*",'EPA_US9RT techs'!$A$2:$I$1722,9,FALSE),"")</f>
        <v/>
      </c>
      <c r="DB197" s="2" t="str">
        <f>IFERROR(VLOOKUP($CS$1&amp;'Service PJ'!$D195&amp;'Service PJ'!$B195&amp;'Service PJ'!$A195&amp;"*",'EPA_US9RT techs'!$A$2:$I$1722,9,FALSE),"")</f>
        <v/>
      </c>
      <c r="DC197" s="2" t="str">
        <f>IFERROR(VLOOKUP($CS$1&amp;'Service PJ'!$D195&amp;'Service PJ'!$B195&amp;'Service PJ'!$A195&amp;"*",'EPA_US9RT techs'!$A$2:$I$1722,9,FALSE),"")</f>
        <v/>
      </c>
      <c r="DD197" s="2" t="str">
        <f>IFERROR(VLOOKUP($CS$1&amp;'Service PJ'!$D195&amp;'Service PJ'!$B195&amp;'Service PJ'!$A195&amp;"*",'EPA_US9RT techs'!$A$2:$I$1722,9,FALSE),"")</f>
        <v/>
      </c>
      <c r="DE197" s="2" t="str">
        <f>IFERROR(VLOOKUP($CS$1&amp;'Service PJ'!$D195&amp;'Service PJ'!$B195&amp;'Service PJ'!$A195&amp;"*",'EPA_US9RT techs'!$A$2:$I$1722,9,FALSE),"")</f>
        <v/>
      </c>
      <c r="DF197" s="2" t="str">
        <f>IFERROR(VLOOKUP($CS$1&amp;'Service PJ'!$D195&amp;'Service PJ'!$B195&amp;'Service PJ'!$A195&amp;"*",'EPA_US9RT techs'!$A$2:$I$1722,9,FALSE),"")</f>
        <v/>
      </c>
      <c r="DG197" s="2" t="str">
        <f>IFERROR(VLOOKUP($CS$1&amp;'Service PJ'!$D195&amp;'Service PJ'!$B195&amp;'Service PJ'!$A195&amp;"*",'EPA_US9RT techs'!$A$2:$I$1722,9,FALSE),"")</f>
        <v/>
      </c>
      <c r="DH197" s="2" t="str">
        <f>IFERROR(VLOOKUP($CS$1&amp;'Service PJ'!$D195&amp;'Service PJ'!$B195&amp;'Service PJ'!$A195&amp;"*",'EPA_US9RT techs'!$A$2:$I$1722,9,FALSE),"")</f>
        <v/>
      </c>
      <c r="DI197" s="2" t="str">
        <f>IFERROR(VLOOKUP($CS$1&amp;'Service PJ'!$D195&amp;'Service PJ'!$B195&amp;'Service PJ'!$A195&amp;"*",'EPA_US9RT techs'!$A$2:$I$1722,9,FALSE),"")</f>
        <v/>
      </c>
      <c r="DJ197" s="2" t="str">
        <f>IFERROR(VLOOKUP($CS$1&amp;'Service PJ'!$D195&amp;'Service PJ'!$B195&amp;'Service PJ'!$A195&amp;"*",'EPA_US9RT techs'!$A$2:$I$1722,9,FALSE),"")</f>
        <v/>
      </c>
      <c r="DK197" s="2" t="str">
        <f>IFERROR(VLOOKUP($CS$1&amp;'Service PJ'!$D195&amp;'Service PJ'!$B195&amp;'Service PJ'!$A195&amp;"*",'EPA_US9RT techs'!$A$2:$I$1722,9,FALSE),"")</f>
        <v/>
      </c>
      <c r="DL197" s="2" t="str">
        <f>IFERROR(VLOOKUP($CS$1&amp;'Service PJ'!$D195&amp;'Service PJ'!$B195&amp;'Service PJ'!$A195&amp;"*",'EPA_US9RT techs'!$A$2:$I$1722,9,FALSE),"")</f>
        <v/>
      </c>
      <c r="DM197" s="2" t="str">
        <f>IFERROR(VLOOKUP($CS$1&amp;'Service PJ'!$D195&amp;'Service PJ'!$B195&amp;'Service PJ'!$A195&amp;"*",'EPA_US9RT techs'!$A$2:$I$1722,9,FALSE),"")</f>
        <v/>
      </c>
      <c r="DN197" s="2" t="str">
        <f>IFERROR(VLOOKUP($CS$1&amp;'Service PJ'!$D195&amp;'Service PJ'!$B195&amp;'Service PJ'!$A195&amp;"*",'EPA_US9RT techs'!$A$2:$I$1722,9,FALSE),"")</f>
        <v/>
      </c>
      <c r="DO197" s="2" t="str">
        <f>IFERROR(VLOOKUP($CS$1&amp;'Service PJ'!$D195&amp;'Service PJ'!$B195&amp;'Service PJ'!$A195&amp;"*",'EPA_US9RT techs'!$A$2:$I$1722,9,FALSE),"")</f>
        <v/>
      </c>
      <c r="DP197" s="2" t="str">
        <f>IFERROR(VLOOKUP($CS$1&amp;'Service PJ'!$D195&amp;'Service PJ'!$B195&amp;'Service PJ'!$A195&amp;"*",'EPA_US9RT techs'!$A$2:$I$1722,9,FALSE),"")</f>
        <v/>
      </c>
      <c r="DQ197" s="2" t="str">
        <f>IFERROR(VLOOKUP($CS$1&amp;'Service PJ'!$D195&amp;'Service PJ'!$B195&amp;'Service PJ'!$A195&amp;"*",'EPA_US9RT techs'!$A$2:$I$1722,9,FALSE),"")</f>
        <v/>
      </c>
      <c r="DR197" s="2" t="str">
        <f>IFERROR(VLOOKUP($CS$1&amp;'Service PJ'!$D195&amp;'Service PJ'!$B195&amp;'Service PJ'!$A195&amp;"*",'EPA_US9RT techs'!$A$2:$I$1722,9,FALSE),"")</f>
        <v/>
      </c>
      <c r="DS197" s="2" t="str">
        <f>IFERROR(VLOOKUP($CS$1&amp;'Service PJ'!$D195&amp;'Service PJ'!$B195&amp;'Service PJ'!$A195&amp;"*",'EPA_US9RT techs'!$A$2:$I$1722,9,FALSE),"")</f>
        <v/>
      </c>
      <c r="DT197" s="2" t="str">
        <f>IFERROR(VLOOKUP($CS$1&amp;'Service PJ'!$D195&amp;'Service PJ'!$B195&amp;'Service PJ'!$A195&amp;"*",'EPA_US9RT techs'!$A$2:$I$1722,9,FALSE),"")</f>
        <v/>
      </c>
      <c r="DU197" s="2" t="str">
        <f>IFERROR(VLOOKUP($CS$1&amp;'Service PJ'!$D195&amp;'Service PJ'!$B195&amp;'Service PJ'!$A195&amp;"*",'EPA_US9RT techs'!$A$2:$I$1722,9,FALSE),"")</f>
        <v/>
      </c>
      <c r="DV197" s="2" t="str">
        <f>IFERROR(VLOOKUP($CS$1&amp;'Service PJ'!$D195&amp;'Service PJ'!$B195&amp;'Service PJ'!$A195&amp;"*",'EPA_US9RT techs'!$A$2:$I$1722,9,FALSE),"")</f>
        <v/>
      </c>
      <c r="DW197" s="2" t="str">
        <f>IFERROR(VLOOKUP($CS$1&amp;'Service PJ'!$D195&amp;'Service PJ'!$B195&amp;'Service PJ'!$A195&amp;"*",'EPA_US9RT techs'!$A$2:$I$1722,9,FALSE),"")</f>
        <v/>
      </c>
    </row>
    <row r="198" spans="1:127" x14ac:dyDescent="0.45">
      <c r="A198" t="str">
        <f>IF(SUM(B198:R198)=0,"\I:",'Service PJ'!$D196&amp;"_"&amp;'Service PJ'!$E196&amp;"_"&amp;'Service PJ'!$C196)</f>
        <v>ITM_PRH_OVC</v>
      </c>
      <c r="B198" s="14">
        <f>IFERROR(VLOOKUP($A$1&amp;'Service PJ'!$D196&amp;'Service PJ'!$B196&amp;'Service PJ'!$A196&amp;"*",'EPA_US9RT techs'!$A$2:$I$1722,9,FALSE),"")</f>
        <v>25.707174307300001</v>
      </c>
      <c r="C198" s="14">
        <f>IFERROR(VLOOKUP($A$1&amp;'Service PJ'!$D196&amp;'Service PJ'!$B196&amp;'Service PJ'!$A196&amp;"*",'EPA_US9RT techs'!$A$2:$I$1722,9,FALSE),"")</f>
        <v>25.707174307300001</v>
      </c>
      <c r="D198" s="14">
        <f>IFERROR(VLOOKUP($A$1&amp;'Service PJ'!$D196&amp;'Service PJ'!$B196&amp;'Service PJ'!$A196&amp;"*",'EPA_US9RT techs'!$A$2:$I$1722,9,FALSE),"")</f>
        <v>25.707174307300001</v>
      </c>
      <c r="E198" s="14">
        <f>IFERROR(VLOOKUP($A$1&amp;'Service PJ'!$D196&amp;'Service PJ'!$B196&amp;'Service PJ'!$A196&amp;"*",'EPA_US9RT techs'!$A$2:$I$1722,9,FALSE),"")</f>
        <v>25.707174307300001</v>
      </c>
      <c r="F198" s="14">
        <f>IFERROR(VLOOKUP($A$1&amp;'Service PJ'!$D196&amp;'Service PJ'!$B196&amp;'Service PJ'!$A196&amp;"*",'EPA_US9RT techs'!$A$2:$I$1722,9,FALSE),"")</f>
        <v>25.707174307300001</v>
      </c>
      <c r="G198" s="14">
        <f>IFERROR(VLOOKUP($A$1&amp;'Service PJ'!$D196&amp;'Service PJ'!$B196&amp;'Service PJ'!$A196&amp;"*",'EPA_US9RT techs'!$A$2:$I$1722,9,FALSE),"")</f>
        <v>25.707174307300001</v>
      </c>
      <c r="H198" s="14">
        <f>IFERROR(VLOOKUP($A$1&amp;'Service PJ'!$D196&amp;'Service PJ'!$B196&amp;'Service PJ'!$A196&amp;"*",'EPA_US9RT techs'!$A$2:$I$1722,9,FALSE),"")</f>
        <v>25.707174307300001</v>
      </c>
      <c r="I198" s="14">
        <f>IFERROR(VLOOKUP($A$1&amp;'Service PJ'!$D196&amp;'Service PJ'!$B196&amp;'Service PJ'!$A196&amp;"*",'EPA_US9RT techs'!$A$2:$I$1722,9,FALSE),"")</f>
        <v>25.707174307300001</v>
      </c>
      <c r="J198" s="14">
        <f>IFERROR(VLOOKUP($A$1&amp;'Service PJ'!$D196&amp;'Service PJ'!$B196&amp;'Service PJ'!$A196&amp;"*",'EPA_US9RT techs'!$A$2:$I$1722,9,FALSE),"")</f>
        <v>25.707174307300001</v>
      </c>
      <c r="K198" s="14">
        <f>IFERROR(VLOOKUP($A$1&amp;'Service PJ'!$D196&amp;'Service PJ'!$B196&amp;'Service PJ'!$A196&amp;"*",'EPA_US9RT techs'!$A$2:$I$1722,9,FALSE),"")</f>
        <v>25.707174307300001</v>
      </c>
      <c r="L198" s="14">
        <f>IFERROR(VLOOKUP($A$1&amp;'Service PJ'!$D196&amp;'Service PJ'!$B196&amp;'Service PJ'!$A196&amp;"*",'EPA_US9RT techs'!$A$2:$I$1722,9,FALSE),"")</f>
        <v>25.707174307300001</v>
      </c>
      <c r="M198" s="14">
        <f>IFERROR(VLOOKUP($A$1&amp;'Service PJ'!$D196&amp;'Service PJ'!$B196&amp;'Service PJ'!$A196&amp;"*",'EPA_US9RT techs'!$A$2:$I$1722,9,FALSE),"")</f>
        <v>25.707174307300001</v>
      </c>
      <c r="N198" s="14">
        <f>IFERROR(VLOOKUP($A$1&amp;'Service PJ'!$D196&amp;'Service PJ'!$B196&amp;'Service PJ'!$A196&amp;"*",'EPA_US9RT techs'!$A$2:$I$1722,9,FALSE),"")</f>
        <v>25.707174307300001</v>
      </c>
      <c r="O198" s="14">
        <f>IFERROR(VLOOKUP($A$1&amp;'Service PJ'!$D196&amp;'Service PJ'!$B196&amp;'Service PJ'!$A196&amp;"*",'EPA_US9RT techs'!$A$2:$I$1722,9,FALSE),"")</f>
        <v>25.707174307300001</v>
      </c>
      <c r="P198" s="14">
        <f>IFERROR(VLOOKUP($A$1&amp;'Service PJ'!$D196&amp;'Service PJ'!$B196&amp;'Service PJ'!$A196&amp;"*",'EPA_US9RT techs'!$A$2:$I$1722,9,FALSE),"")</f>
        <v>25.707174307300001</v>
      </c>
      <c r="Q198" s="14">
        <f>IFERROR(VLOOKUP($A$1&amp;'Service PJ'!$D196&amp;'Service PJ'!$B196&amp;'Service PJ'!$A196&amp;"*",'EPA_US9RT techs'!$A$2:$I$1722,9,FALSE),"")</f>
        <v>25.707174307300001</v>
      </c>
      <c r="R198" s="14">
        <f>IFERROR(VLOOKUP($A$1&amp;'Service PJ'!$D196&amp;'Service PJ'!$B196&amp;'Service PJ'!$A196&amp;"*",'EPA_US9RT techs'!$A$2:$I$1722,9,FALSE),"")</f>
        <v>25.707174307300001</v>
      </c>
      <c r="S198" s="14">
        <f>IFERROR(VLOOKUP($A$1&amp;'Service PJ'!$D196&amp;'Service PJ'!$B196&amp;'Service PJ'!$A196&amp;"*",'EPA_US9RT techs'!$A$2:$I$1722,9,FALSE),"")</f>
        <v>25.707174307300001</v>
      </c>
      <c r="T198" s="14">
        <f>IFERROR(VLOOKUP($A$1&amp;'Service PJ'!$D196&amp;'Service PJ'!$B196&amp;'Service PJ'!$A196&amp;"*",'EPA_US9RT techs'!$A$2:$I$1722,9,FALSE),"")</f>
        <v>25.707174307300001</v>
      </c>
      <c r="U198" s="14">
        <f>IFERROR(VLOOKUP($A$1&amp;'Service PJ'!$D196&amp;'Service PJ'!$B196&amp;'Service PJ'!$A196&amp;"*",'EPA_US9RT techs'!$A$2:$I$1722,9,FALSE),"")</f>
        <v>25.707174307300001</v>
      </c>
      <c r="V198" s="14">
        <f>IFERROR(VLOOKUP($A$1&amp;'Service PJ'!$D196&amp;'Service PJ'!$B196&amp;'Service PJ'!$A196&amp;"*",'EPA_US9RT techs'!$A$2:$I$1722,9,FALSE),"")</f>
        <v>25.707174307300001</v>
      </c>
      <c r="W198" s="14">
        <f>IFERROR(VLOOKUP($A$1&amp;'Service PJ'!$D196&amp;'Service PJ'!$B196&amp;'Service PJ'!$A196&amp;"*",'EPA_US9RT techs'!$A$2:$I$1722,9,FALSE),"")</f>
        <v>25.707174307300001</v>
      </c>
      <c r="X198" s="14">
        <f>IFERROR(VLOOKUP($A$1&amp;'Service PJ'!$D196&amp;'Service PJ'!$B196&amp;'Service PJ'!$A196&amp;"*",'EPA_US9RT techs'!$A$2:$I$1722,9,FALSE),"")</f>
        <v>25.707174307300001</v>
      </c>
      <c r="Y198" s="14">
        <f>IFERROR(VLOOKUP($A$1&amp;'Service PJ'!$D196&amp;'Service PJ'!$B196&amp;'Service PJ'!$A196&amp;"*",'EPA_US9RT techs'!$A$2:$I$1722,9,FALSE),"")</f>
        <v>25.707174307300001</v>
      </c>
      <c r="Z198" s="14">
        <f>IFERROR(VLOOKUP($A$1&amp;'Service PJ'!$D196&amp;'Service PJ'!$B196&amp;'Service PJ'!$A196&amp;"*",'EPA_US9RT techs'!$A$2:$I$1722,9,FALSE),"")</f>
        <v>25.707174307300001</v>
      </c>
      <c r="AA198" s="14">
        <f>IFERROR(VLOOKUP($A$1&amp;'Service PJ'!$D196&amp;'Service PJ'!$B196&amp;'Service PJ'!$A196&amp;"*",'EPA_US9RT techs'!$A$2:$I$1722,9,FALSE),"")</f>
        <v>25.707174307300001</v>
      </c>
      <c r="AB198" s="14">
        <f>IFERROR(VLOOKUP($A$1&amp;'Service PJ'!$D196&amp;'Service PJ'!$B196&amp;'Service PJ'!$A196&amp;"*",'EPA_US9RT techs'!$A$2:$I$1722,9,FALSE),"")</f>
        <v>25.707174307300001</v>
      </c>
      <c r="AC198" s="14">
        <f>IFERROR(VLOOKUP($A$1&amp;'Service PJ'!$D196&amp;'Service PJ'!$B196&amp;'Service PJ'!$A196&amp;"*",'EPA_US9RT techs'!$A$2:$I$1722,9,FALSE),"")</f>
        <v>25.707174307300001</v>
      </c>
      <c r="AD198" s="14">
        <f>IFERROR(VLOOKUP($A$1&amp;'Service PJ'!$D196&amp;'Service PJ'!$B196&amp;'Service PJ'!$A196&amp;"*",'EPA_US9RT techs'!$A$2:$I$1722,9,FALSE),"")</f>
        <v>25.707174307300001</v>
      </c>
      <c r="AE198" s="14">
        <f>IFERROR(VLOOKUP($A$1&amp;'Service PJ'!$D196&amp;'Service PJ'!$B196&amp;'Service PJ'!$A196&amp;"*",'EPA_US9RT techs'!$A$2:$I$1722,9,FALSE),"")</f>
        <v>25.707174307300001</v>
      </c>
      <c r="AG198" t="str">
        <f>IF(SUM(AH198:AX198)=0,"\I:",'Service PJ'!$D196&amp;"_"&amp;'Service PJ'!$E196&amp;"_"&amp;'Service PJ'!$C196)</f>
        <v>ITM_PRH_OVC</v>
      </c>
      <c r="AH198" s="14">
        <f>IFERROR(VLOOKUP($AG$1&amp;'Service PJ'!$D196&amp;'Service PJ'!$B196&amp;'Service PJ'!$A196&amp;"*",'EPA_US9RT techs'!$A$2:$I$1722,9,FALSE),"")</f>
        <v>3.3419326599999999</v>
      </c>
      <c r="AI198" s="14">
        <f>IFERROR(VLOOKUP($AG$1&amp;'Service PJ'!$D196&amp;'Service PJ'!$B196&amp;'Service PJ'!$A196&amp;"*",'EPA_US9RT techs'!$A$2:$I$1722,9,FALSE),"")</f>
        <v>3.3419326599999999</v>
      </c>
      <c r="AJ198" s="14">
        <f>IFERROR(VLOOKUP($AG$1&amp;'Service PJ'!$D196&amp;'Service PJ'!$B196&amp;'Service PJ'!$A196&amp;"*",'EPA_US9RT techs'!$A$2:$I$1722,9,FALSE),"")</f>
        <v>3.3419326599999999</v>
      </c>
      <c r="AK198" s="14">
        <f>IFERROR(VLOOKUP($AG$1&amp;'Service PJ'!$D196&amp;'Service PJ'!$B196&amp;'Service PJ'!$A196&amp;"*",'EPA_US9RT techs'!$A$2:$I$1722,9,FALSE),"")</f>
        <v>3.3419326599999999</v>
      </c>
      <c r="AL198" s="14">
        <f>IFERROR(VLOOKUP($AG$1&amp;'Service PJ'!$D196&amp;'Service PJ'!$B196&amp;'Service PJ'!$A196&amp;"*",'EPA_US9RT techs'!$A$2:$I$1722,9,FALSE),"")</f>
        <v>3.3419326599999999</v>
      </c>
      <c r="AM198" s="14">
        <f>IFERROR(VLOOKUP($AG$1&amp;'Service PJ'!$D196&amp;'Service PJ'!$B196&amp;'Service PJ'!$A196&amp;"*",'EPA_US9RT techs'!$A$2:$I$1722,9,FALSE),"")</f>
        <v>3.3419326599999999</v>
      </c>
      <c r="AN198" s="14">
        <f>IFERROR(VLOOKUP($AG$1&amp;'Service PJ'!$D196&amp;'Service PJ'!$B196&amp;'Service PJ'!$A196&amp;"*",'EPA_US9RT techs'!$A$2:$I$1722,9,FALSE),"")</f>
        <v>3.3419326599999999</v>
      </c>
      <c r="AO198" s="14">
        <f>IFERROR(VLOOKUP($AG$1&amp;'Service PJ'!$D196&amp;'Service PJ'!$B196&amp;'Service PJ'!$A196&amp;"*",'EPA_US9RT techs'!$A$2:$I$1722,9,FALSE),"")</f>
        <v>3.3419326599999999</v>
      </c>
      <c r="AP198" s="14">
        <f>IFERROR(VLOOKUP($AG$1&amp;'Service PJ'!$D196&amp;'Service PJ'!$B196&amp;'Service PJ'!$A196&amp;"*",'EPA_US9RT techs'!$A$2:$I$1722,9,FALSE),"")</f>
        <v>3.3419326599999999</v>
      </c>
      <c r="AQ198" s="14">
        <f>IFERROR(VLOOKUP($AG$1&amp;'Service PJ'!$D196&amp;'Service PJ'!$B196&amp;'Service PJ'!$A196&amp;"*",'EPA_US9RT techs'!$A$2:$I$1722,9,FALSE),"")</f>
        <v>3.3419326599999999</v>
      </c>
      <c r="AR198" s="14">
        <f>IFERROR(VLOOKUP($AG$1&amp;'Service PJ'!$D196&amp;'Service PJ'!$B196&amp;'Service PJ'!$A196&amp;"*",'EPA_US9RT techs'!$A$2:$I$1722,9,FALSE),"")</f>
        <v>3.3419326599999999</v>
      </c>
      <c r="AS198" s="14">
        <f>IFERROR(VLOOKUP($AG$1&amp;'Service PJ'!$D196&amp;'Service PJ'!$B196&amp;'Service PJ'!$A196&amp;"*",'EPA_US9RT techs'!$A$2:$I$1722,9,FALSE),"")</f>
        <v>3.3419326599999999</v>
      </c>
      <c r="AT198" s="14">
        <f>IFERROR(VLOOKUP($AG$1&amp;'Service PJ'!$D196&amp;'Service PJ'!$B196&amp;'Service PJ'!$A196&amp;"*",'EPA_US9RT techs'!$A$2:$I$1722,9,FALSE),"")</f>
        <v>3.3419326599999999</v>
      </c>
      <c r="AU198" s="14">
        <f>IFERROR(VLOOKUP($AG$1&amp;'Service PJ'!$D196&amp;'Service PJ'!$B196&amp;'Service PJ'!$A196&amp;"*",'EPA_US9RT techs'!$A$2:$I$1722,9,FALSE),"")</f>
        <v>3.3419326599999999</v>
      </c>
      <c r="AV198" s="14">
        <f>IFERROR(VLOOKUP($AG$1&amp;'Service PJ'!$D196&amp;'Service PJ'!$B196&amp;'Service PJ'!$A196&amp;"*",'EPA_US9RT techs'!$A$2:$I$1722,9,FALSE),"")</f>
        <v>3.3419326599999999</v>
      </c>
      <c r="AW198" s="14">
        <f>IFERROR(VLOOKUP($AG$1&amp;'Service PJ'!$D196&amp;'Service PJ'!$B196&amp;'Service PJ'!$A196&amp;"*",'EPA_US9RT techs'!$A$2:$I$1722,9,FALSE),"")</f>
        <v>3.3419326599999999</v>
      </c>
      <c r="AX198" s="14">
        <f>IFERROR(VLOOKUP($AG$1&amp;'Service PJ'!$D196&amp;'Service PJ'!$B196&amp;'Service PJ'!$A196&amp;"*",'EPA_US9RT techs'!$A$2:$I$1722,9,FALSE),"")</f>
        <v>3.3419326599999999</v>
      </c>
      <c r="AY198" s="14">
        <f>IFERROR(VLOOKUP($AG$1&amp;'Service PJ'!$D196&amp;'Service PJ'!$B196&amp;'Service PJ'!$A196&amp;"*",'EPA_US9RT techs'!$A$2:$I$1722,9,FALSE),"")</f>
        <v>3.3419326599999999</v>
      </c>
      <c r="AZ198" s="14">
        <f>IFERROR(VLOOKUP($AG$1&amp;'Service PJ'!$D196&amp;'Service PJ'!$B196&amp;'Service PJ'!$A196&amp;"*",'EPA_US9RT techs'!$A$2:$I$1722,9,FALSE),"")</f>
        <v>3.3419326599999999</v>
      </c>
      <c r="BA198" s="14">
        <f>IFERROR(VLOOKUP($AG$1&amp;'Service PJ'!$D196&amp;'Service PJ'!$B196&amp;'Service PJ'!$A196&amp;"*",'EPA_US9RT techs'!$A$2:$I$1722,9,FALSE),"")</f>
        <v>3.3419326599999999</v>
      </c>
      <c r="BB198" s="14">
        <f>IFERROR(VLOOKUP($AG$1&amp;'Service PJ'!$D196&amp;'Service PJ'!$B196&amp;'Service PJ'!$A196&amp;"*",'EPA_US9RT techs'!$A$2:$I$1722,9,FALSE),"")</f>
        <v>3.3419326599999999</v>
      </c>
      <c r="BC198" s="14">
        <f>IFERROR(VLOOKUP($AG$1&amp;'Service PJ'!$D196&amp;'Service PJ'!$B196&amp;'Service PJ'!$A196&amp;"*",'EPA_US9RT techs'!$A$2:$I$1722,9,FALSE),"")</f>
        <v>3.3419326599999999</v>
      </c>
      <c r="BD198" s="14">
        <f>IFERROR(VLOOKUP($AG$1&amp;'Service PJ'!$D196&amp;'Service PJ'!$B196&amp;'Service PJ'!$A196&amp;"*",'EPA_US9RT techs'!$A$2:$I$1722,9,FALSE),"")</f>
        <v>3.3419326599999999</v>
      </c>
      <c r="BE198" s="14">
        <f>IFERROR(VLOOKUP($AG$1&amp;'Service PJ'!$D196&amp;'Service PJ'!$B196&amp;'Service PJ'!$A196&amp;"*",'EPA_US9RT techs'!$A$2:$I$1722,9,FALSE),"")</f>
        <v>3.3419326599999999</v>
      </c>
      <c r="BF198" s="14">
        <f>IFERROR(VLOOKUP($AG$1&amp;'Service PJ'!$D196&amp;'Service PJ'!$B196&amp;'Service PJ'!$A196&amp;"*",'EPA_US9RT techs'!$A$2:$I$1722,9,FALSE),"")</f>
        <v>3.3419326599999999</v>
      </c>
      <c r="BG198" s="14">
        <f>IFERROR(VLOOKUP($AG$1&amp;'Service PJ'!$D196&amp;'Service PJ'!$B196&amp;'Service PJ'!$A196&amp;"*",'EPA_US9RT techs'!$A$2:$I$1722,9,FALSE),"")</f>
        <v>3.3419326599999999</v>
      </c>
      <c r="BH198" s="14">
        <f>IFERROR(VLOOKUP($AG$1&amp;'Service PJ'!$D196&amp;'Service PJ'!$B196&amp;'Service PJ'!$A196&amp;"*",'EPA_US9RT techs'!$A$2:$I$1722,9,FALSE),"")</f>
        <v>3.3419326599999999</v>
      </c>
      <c r="BI198" s="14">
        <f>IFERROR(VLOOKUP($AG$1&amp;'Service PJ'!$D196&amp;'Service PJ'!$B196&amp;'Service PJ'!$A196&amp;"*",'EPA_US9RT techs'!$A$2:$I$1722,9,FALSE),"")</f>
        <v>3.3419326599999999</v>
      </c>
      <c r="BJ198" s="14">
        <f>IFERROR(VLOOKUP($AG$1&amp;'Service PJ'!$D196&amp;'Service PJ'!$B196&amp;'Service PJ'!$A196&amp;"*",'EPA_US9RT techs'!$A$2:$I$1722,9,FALSE),"")</f>
        <v>3.3419326599999999</v>
      </c>
      <c r="BK198" s="14">
        <f>IFERROR(VLOOKUP($AG$1&amp;'Service PJ'!$D196&amp;'Service PJ'!$B196&amp;'Service PJ'!$A196&amp;"*",'EPA_US9RT techs'!$A$2:$I$1722,9,FALSE),"")</f>
        <v>3.3419326599999999</v>
      </c>
      <c r="BM198" t="str">
        <f>IF(SUM(BN198:CD198)=0,"\I:",'Service PJ'!$D196&amp;"_"&amp;'Service PJ'!$E196&amp;"_"&amp;'Service PJ'!$C196)</f>
        <v>\I:</v>
      </c>
      <c r="BN198" s="14" t="str">
        <f>IFERROR(VLOOKUP($BM$1&amp;'Service PJ'!$D196&amp;'Service PJ'!$B196&amp;'Service PJ'!$A196&amp;"*",'EPA_US9RT techs'!$A$2:$I$1722,9,FALSE),"")</f>
        <v/>
      </c>
      <c r="BO198" s="14" t="str">
        <f>IFERROR(VLOOKUP($BM$1&amp;'Service PJ'!$D196&amp;'Service PJ'!$B196&amp;'Service PJ'!$A196&amp;"*",'EPA_US9RT techs'!$A$2:$I$1722,9,FALSE),"")</f>
        <v/>
      </c>
      <c r="BP198" s="14" t="str">
        <f>IFERROR(VLOOKUP($BM$1&amp;'Service PJ'!$D196&amp;'Service PJ'!$B196&amp;'Service PJ'!$A196&amp;"*",'EPA_US9RT techs'!$A$2:$I$1722,9,FALSE),"")</f>
        <v/>
      </c>
      <c r="BQ198" s="14" t="str">
        <f>IFERROR(VLOOKUP($BM$1&amp;'Service PJ'!$D196&amp;'Service PJ'!$B196&amp;'Service PJ'!$A196&amp;"*",'EPA_US9RT techs'!$A$2:$I$1722,9,FALSE),"")</f>
        <v/>
      </c>
      <c r="BR198" s="14" t="str">
        <f>IFERROR(VLOOKUP($BM$1&amp;'Service PJ'!$D196&amp;'Service PJ'!$B196&amp;'Service PJ'!$A196&amp;"*",'EPA_US9RT techs'!$A$2:$I$1722,9,FALSE),"")</f>
        <v/>
      </c>
      <c r="BS198" s="14" t="str">
        <f>IFERROR(VLOOKUP($BM$1&amp;'Service PJ'!$D196&amp;'Service PJ'!$B196&amp;'Service PJ'!$A196&amp;"*",'EPA_US9RT techs'!$A$2:$I$1722,9,FALSE),"")</f>
        <v/>
      </c>
      <c r="BT198" s="14" t="str">
        <f>IFERROR(VLOOKUP($BM$1&amp;'Service PJ'!$D196&amp;'Service PJ'!$B196&amp;'Service PJ'!$A196&amp;"*",'EPA_US9RT techs'!$A$2:$I$1722,9,FALSE),"")</f>
        <v/>
      </c>
      <c r="BU198" s="14" t="str">
        <f>IFERROR(VLOOKUP($BM$1&amp;'Service PJ'!$D196&amp;'Service PJ'!$B196&amp;'Service PJ'!$A196&amp;"*",'EPA_US9RT techs'!$A$2:$I$1722,9,FALSE),"")</f>
        <v/>
      </c>
      <c r="BV198" s="14" t="str">
        <f>IFERROR(VLOOKUP($BM$1&amp;'Service PJ'!$D196&amp;'Service PJ'!$B196&amp;'Service PJ'!$A196&amp;"*",'EPA_US9RT techs'!$A$2:$I$1722,9,FALSE),"")</f>
        <v/>
      </c>
      <c r="BW198" s="14" t="str">
        <f>IFERROR(VLOOKUP($BM$1&amp;'Service PJ'!$D196&amp;'Service PJ'!$B196&amp;'Service PJ'!$A196&amp;"*",'EPA_US9RT techs'!$A$2:$I$1722,9,FALSE),"")</f>
        <v/>
      </c>
      <c r="BX198" s="14" t="str">
        <f>IFERROR(VLOOKUP($BM$1&amp;'Service PJ'!$D196&amp;'Service PJ'!$B196&amp;'Service PJ'!$A196&amp;"*",'EPA_US9RT techs'!$A$2:$I$1722,9,FALSE),"")</f>
        <v/>
      </c>
      <c r="BY198" s="14" t="str">
        <f>IFERROR(VLOOKUP($BM$1&amp;'Service PJ'!$D196&amp;'Service PJ'!$B196&amp;'Service PJ'!$A196&amp;"*",'EPA_US9RT techs'!$A$2:$I$1722,9,FALSE),"")</f>
        <v/>
      </c>
      <c r="BZ198" s="14" t="str">
        <f>IFERROR(VLOOKUP($BM$1&amp;'Service PJ'!$D196&amp;'Service PJ'!$B196&amp;'Service PJ'!$A196&amp;"*",'EPA_US9RT techs'!$A$2:$I$1722,9,FALSE),"")</f>
        <v/>
      </c>
      <c r="CA198" s="14" t="str">
        <f>IFERROR(VLOOKUP($BM$1&amp;'Service PJ'!$D196&amp;'Service PJ'!$B196&amp;'Service PJ'!$A196&amp;"*",'EPA_US9RT techs'!$A$2:$I$1722,9,FALSE),"")</f>
        <v/>
      </c>
      <c r="CB198" s="14" t="str">
        <f>IFERROR(VLOOKUP($BM$1&amp;'Service PJ'!$D196&amp;'Service PJ'!$B196&amp;'Service PJ'!$A196&amp;"*",'EPA_US9RT techs'!$A$2:$I$1722,9,FALSE),"")</f>
        <v/>
      </c>
      <c r="CC198" s="14" t="str">
        <f>IFERROR(VLOOKUP($BM$1&amp;'Service PJ'!$D196&amp;'Service PJ'!$B196&amp;'Service PJ'!$A196&amp;"*",'EPA_US9RT techs'!$A$2:$I$1722,9,FALSE),"")</f>
        <v/>
      </c>
      <c r="CD198" s="14" t="str">
        <f>IFERROR(VLOOKUP($BM$1&amp;'Service PJ'!$D196&amp;'Service PJ'!$B196&amp;'Service PJ'!$A196&amp;"*",'EPA_US9RT techs'!$A$2:$I$1722,9,FALSE),"")</f>
        <v/>
      </c>
      <c r="CE198" s="14" t="str">
        <f>IFERROR(VLOOKUP($BM$1&amp;'Service PJ'!$D196&amp;'Service PJ'!$B196&amp;'Service PJ'!$A196&amp;"*",'EPA_US9RT techs'!$A$2:$I$1722,9,FALSE),"")</f>
        <v/>
      </c>
      <c r="CF198" s="14" t="str">
        <f>IFERROR(VLOOKUP($BM$1&amp;'Service PJ'!$D196&amp;'Service PJ'!$B196&amp;'Service PJ'!$A196&amp;"*",'EPA_US9RT techs'!$A$2:$I$1722,9,FALSE),"")</f>
        <v/>
      </c>
      <c r="CG198" s="14" t="str">
        <f>IFERROR(VLOOKUP($BM$1&amp;'Service PJ'!$D196&amp;'Service PJ'!$B196&amp;'Service PJ'!$A196&amp;"*",'EPA_US9RT techs'!$A$2:$I$1722,9,FALSE),"")</f>
        <v/>
      </c>
      <c r="CH198" s="14" t="str">
        <f>IFERROR(VLOOKUP($BM$1&amp;'Service PJ'!$D196&amp;'Service PJ'!$B196&amp;'Service PJ'!$A196&amp;"*",'EPA_US9RT techs'!$A$2:$I$1722,9,FALSE),"")</f>
        <v/>
      </c>
      <c r="CI198" s="14" t="str">
        <f>IFERROR(VLOOKUP($BM$1&amp;'Service PJ'!$D196&amp;'Service PJ'!$B196&amp;'Service PJ'!$A196&amp;"*",'EPA_US9RT techs'!$A$2:$I$1722,9,FALSE),"")</f>
        <v/>
      </c>
      <c r="CJ198" s="14" t="str">
        <f>IFERROR(VLOOKUP($BM$1&amp;'Service PJ'!$D196&amp;'Service PJ'!$B196&amp;'Service PJ'!$A196&amp;"*",'EPA_US9RT techs'!$A$2:$I$1722,9,FALSE),"")</f>
        <v/>
      </c>
      <c r="CK198" s="14" t="str">
        <f>IFERROR(VLOOKUP($BM$1&amp;'Service PJ'!$D196&amp;'Service PJ'!$B196&amp;'Service PJ'!$A196&amp;"*",'EPA_US9RT techs'!$A$2:$I$1722,9,FALSE),"")</f>
        <v/>
      </c>
      <c r="CL198" s="14" t="str">
        <f>IFERROR(VLOOKUP($BM$1&amp;'Service PJ'!$D196&amp;'Service PJ'!$B196&amp;'Service PJ'!$A196&amp;"*",'EPA_US9RT techs'!$A$2:$I$1722,9,FALSE),"")</f>
        <v/>
      </c>
      <c r="CM198" s="14" t="str">
        <f>IFERROR(VLOOKUP($BM$1&amp;'Service PJ'!$D196&amp;'Service PJ'!$B196&amp;'Service PJ'!$A196&amp;"*",'EPA_US9RT techs'!$A$2:$I$1722,9,FALSE),"")</f>
        <v/>
      </c>
      <c r="CN198" s="14" t="str">
        <f>IFERROR(VLOOKUP($BM$1&amp;'Service PJ'!$D196&amp;'Service PJ'!$B196&amp;'Service PJ'!$A196&amp;"*",'EPA_US9RT techs'!$A$2:$I$1722,9,FALSE),"")</f>
        <v/>
      </c>
      <c r="CO198" s="14" t="str">
        <f>IFERROR(VLOOKUP($BM$1&amp;'Service PJ'!$D196&amp;'Service PJ'!$B196&amp;'Service PJ'!$A196&amp;"*",'EPA_US9RT techs'!$A$2:$I$1722,9,FALSE),"")</f>
        <v/>
      </c>
      <c r="CP198" s="14" t="str">
        <f>IFERROR(VLOOKUP($BM$1&amp;'Service PJ'!$D196&amp;'Service PJ'!$B196&amp;'Service PJ'!$A196&amp;"*",'EPA_US9RT techs'!$A$2:$I$1722,9,FALSE),"")</f>
        <v/>
      </c>
      <c r="CQ198" s="14" t="str">
        <f>IFERROR(VLOOKUP($BM$1&amp;'Service PJ'!$D196&amp;'Service PJ'!$B196&amp;'Service PJ'!$A196&amp;"*",'EPA_US9RT techs'!$A$2:$I$1722,9,FALSE),"")</f>
        <v/>
      </c>
      <c r="CS198" t="str">
        <f>IF(SUM(CT198:DJ198)=0,"\I:",'Service PJ'!$D196&amp;"_"&amp;'Service PJ'!$E196&amp;"_"&amp;'Service PJ'!$C196)</f>
        <v>ITM_PRH_OVC</v>
      </c>
      <c r="CT198" s="2">
        <f>IFERROR(VLOOKUP($CS$1&amp;'Service PJ'!$D196&amp;'Service PJ'!$B196&amp;'Service PJ'!$A196&amp;"*",'EPA_US9RT techs'!$A$2:$I$1722,9,FALSE),"")</f>
        <v>30</v>
      </c>
      <c r="CU198" s="2">
        <f>IFERROR(VLOOKUP($CS$1&amp;'Service PJ'!$D196&amp;'Service PJ'!$B196&amp;'Service PJ'!$A196&amp;"*",'EPA_US9RT techs'!$A$2:$I$1722,9,FALSE),"")</f>
        <v>30</v>
      </c>
      <c r="CV198" s="2">
        <f>IFERROR(VLOOKUP($CS$1&amp;'Service PJ'!$D196&amp;'Service PJ'!$B196&amp;'Service PJ'!$A196&amp;"*",'EPA_US9RT techs'!$A$2:$I$1722,9,FALSE),"")</f>
        <v>30</v>
      </c>
      <c r="CW198" s="2">
        <f>IFERROR(VLOOKUP($CS$1&amp;'Service PJ'!$D196&amp;'Service PJ'!$B196&amp;'Service PJ'!$A196&amp;"*",'EPA_US9RT techs'!$A$2:$I$1722,9,FALSE),"")</f>
        <v>30</v>
      </c>
      <c r="CX198" s="2">
        <f>IFERROR(VLOOKUP($CS$1&amp;'Service PJ'!$D196&amp;'Service PJ'!$B196&amp;'Service PJ'!$A196&amp;"*",'EPA_US9RT techs'!$A$2:$I$1722,9,FALSE),"")</f>
        <v>30</v>
      </c>
      <c r="CY198" s="2">
        <f>IFERROR(VLOOKUP($CS$1&amp;'Service PJ'!$D196&amp;'Service PJ'!$B196&amp;'Service PJ'!$A196&amp;"*",'EPA_US9RT techs'!$A$2:$I$1722,9,FALSE),"")</f>
        <v>30</v>
      </c>
      <c r="CZ198" s="2">
        <f>IFERROR(VLOOKUP($CS$1&amp;'Service PJ'!$D196&amp;'Service PJ'!$B196&amp;'Service PJ'!$A196&amp;"*",'EPA_US9RT techs'!$A$2:$I$1722,9,FALSE),"")</f>
        <v>30</v>
      </c>
      <c r="DA198" s="2">
        <f>IFERROR(VLOOKUP($CS$1&amp;'Service PJ'!$D196&amp;'Service PJ'!$B196&amp;'Service PJ'!$A196&amp;"*",'EPA_US9RT techs'!$A$2:$I$1722,9,FALSE),"")</f>
        <v>30</v>
      </c>
      <c r="DB198" s="2">
        <f>IFERROR(VLOOKUP($CS$1&amp;'Service PJ'!$D196&amp;'Service PJ'!$B196&amp;'Service PJ'!$A196&amp;"*",'EPA_US9RT techs'!$A$2:$I$1722,9,FALSE),"")</f>
        <v>30</v>
      </c>
      <c r="DC198" s="2">
        <f>IFERROR(VLOOKUP($CS$1&amp;'Service PJ'!$D196&amp;'Service PJ'!$B196&amp;'Service PJ'!$A196&amp;"*",'EPA_US9RT techs'!$A$2:$I$1722,9,FALSE),"")</f>
        <v>30</v>
      </c>
      <c r="DD198" s="2">
        <f>IFERROR(VLOOKUP($CS$1&amp;'Service PJ'!$D196&amp;'Service PJ'!$B196&amp;'Service PJ'!$A196&amp;"*",'EPA_US9RT techs'!$A$2:$I$1722,9,FALSE),"")</f>
        <v>30</v>
      </c>
      <c r="DE198" s="2">
        <f>IFERROR(VLOOKUP($CS$1&amp;'Service PJ'!$D196&amp;'Service PJ'!$B196&amp;'Service PJ'!$A196&amp;"*",'EPA_US9RT techs'!$A$2:$I$1722,9,FALSE),"")</f>
        <v>30</v>
      </c>
      <c r="DF198" s="2">
        <f>IFERROR(VLOOKUP($CS$1&amp;'Service PJ'!$D196&amp;'Service PJ'!$B196&amp;'Service PJ'!$A196&amp;"*",'EPA_US9RT techs'!$A$2:$I$1722,9,FALSE),"")</f>
        <v>30</v>
      </c>
      <c r="DG198" s="2">
        <f>IFERROR(VLOOKUP($CS$1&amp;'Service PJ'!$D196&amp;'Service PJ'!$B196&amp;'Service PJ'!$A196&amp;"*",'EPA_US9RT techs'!$A$2:$I$1722,9,FALSE),"")</f>
        <v>30</v>
      </c>
      <c r="DH198" s="2">
        <f>IFERROR(VLOOKUP($CS$1&amp;'Service PJ'!$D196&amp;'Service PJ'!$B196&amp;'Service PJ'!$A196&amp;"*",'EPA_US9RT techs'!$A$2:$I$1722,9,FALSE),"")</f>
        <v>30</v>
      </c>
      <c r="DI198" s="2">
        <f>IFERROR(VLOOKUP($CS$1&amp;'Service PJ'!$D196&amp;'Service PJ'!$B196&amp;'Service PJ'!$A196&amp;"*",'EPA_US9RT techs'!$A$2:$I$1722,9,FALSE),"")</f>
        <v>30</v>
      </c>
      <c r="DJ198" s="2">
        <f>IFERROR(VLOOKUP($CS$1&amp;'Service PJ'!$D196&amp;'Service PJ'!$B196&amp;'Service PJ'!$A196&amp;"*",'EPA_US9RT techs'!$A$2:$I$1722,9,FALSE),"")</f>
        <v>30</v>
      </c>
      <c r="DK198" s="2">
        <f>IFERROR(VLOOKUP($CS$1&amp;'Service PJ'!$D196&amp;'Service PJ'!$B196&amp;'Service PJ'!$A196&amp;"*",'EPA_US9RT techs'!$A$2:$I$1722,9,FALSE),"")</f>
        <v>30</v>
      </c>
      <c r="DL198" s="2">
        <f>IFERROR(VLOOKUP($CS$1&amp;'Service PJ'!$D196&amp;'Service PJ'!$B196&amp;'Service PJ'!$A196&amp;"*",'EPA_US9RT techs'!$A$2:$I$1722,9,FALSE),"")</f>
        <v>30</v>
      </c>
      <c r="DM198" s="2">
        <f>IFERROR(VLOOKUP($CS$1&amp;'Service PJ'!$D196&amp;'Service PJ'!$B196&amp;'Service PJ'!$A196&amp;"*",'EPA_US9RT techs'!$A$2:$I$1722,9,FALSE),"")</f>
        <v>30</v>
      </c>
      <c r="DN198" s="2">
        <f>IFERROR(VLOOKUP($CS$1&amp;'Service PJ'!$D196&amp;'Service PJ'!$B196&amp;'Service PJ'!$A196&amp;"*",'EPA_US9RT techs'!$A$2:$I$1722,9,FALSE),"")</f>
        <v>30</v>
      </c>
      <c r="DO198" s="2">
        <f>IFERROR(VLOOKUP($CS$1&amp;'Service PJ'!$D196&amp;'Service PJ'!$B196&amp;'Service PJ'!$A196&amp;"*",'EPA_US9RT techs'!$A$2:$I$1722,9,FALSE),"")</f>
        <v>30</v>
      </c>
      <c r="DP198" s="2">
        <f>IFERROR(VLOOKUP($CS$1&amp;'Service PJ'!$D196&amp;'Service PJ'!$B196&amp;'Service PJ'!$A196&amp;"*",'EPA_US9RT techs'!$A$2:$I$1722,9,FALSE),"")</f>
        <v>30</v>
      </c>
      <c r="DQ198" s="2">
        <f>IFERROR(VLOOKUP($CS$1&amp;'Service PJ'!$D196&amp;'Service PJ'!$B196&amp;'Service PJ'!$A196&amp;"*",'EPA_US9RT techs'!$A$2:$I$1722,9,FALSE),"")</f>
        <v>30</v>
      </c>
      <c r="DR198" s="2">
        <f>IFERROR(VLOOKUP($CS$1&amp;'Service PJ'!$D196&amp;'Service PJ'!$B196&amp;'Service PJ'!$A196&amp;"*",'EPA_US9RT techs'!$A$2:$I$1722,9,FALSE),"")</f>
        <v>30</v>
      </c>
      <c r="DS198" s="2">
        <f>IFERROR(VLOOKUP($CS$1&amp;'Service PJ'!$D196&amp;'Service PJ'!$B196&amp;'Service PJ'!$A196&amp;"*",'EPA_US9RT techs'!$A$2:$I$1722,9,FALSE),"")</f>
        <v>30</v>
      </c>
      <c r="DT198" s="2">
        <f>IFERROR(VLOOKUP($CS$1&amp;'Service PJ'!$D196&amp;'Service PJ'!$B196&amp;'Service PJ'!$A196&amp;"*",'EPA_US9RT techs'!$A$2:$I$1722,9,FALSE),"")</f>
        <v>30</v>
      </c>
      <c r="DU198" s="2">
        <f>IFERROR(VLOOKUP($CS$1&amp;'Service PJ'!$D196&amp;'Service PJ'!$B196&amp;'Service PJ'!$A196&amp;"*",'EPA_US9RT techs'!$A$2:$I$1722,9,FALSE),"")</f>
        <v>30</v>
      </c>
      <c r="DV198" s="2">
        <f>IFERROR(VLOOKUP($CS$1&amp;'Service PJ'!$D196&amp;'Service PJ'!$B196&amp;'Service PJ'!$A196&amp;"*",'EPA_US9RT techs'!$A$2:$I$1722,9,FALSE),"")</f>
        <v>30</v>
      </c>
      <c r="DW198" s="2">
        <f>IFERROR(VLOOKUP($CS$1&amp;'Service PJ'!$D196&amp;'Service PJ'!$B196&amp;'Service PJ'!$A196&amp;"*",'EPA_US9RT techs'!$A$2:$I$1722,9,FALSE),"")</f>
        <v>30</v>
      </c>
    </row>
    <row r="199" spans="1:127" x14ac:dyDescent="0.45">
      <c r="A199" t="str">
        <f>IF(SUM(B199:R199)=0,"\I:",'Service PJ'!$D197&amp;"_"&amp;'Service PJ'!$E197&amp;"_"&amp;'Service PJ'!$C197)</f>
        <v>IFP_STM_BIO</v>
      </c>
      <c r="B199" s="14">
        <f>IFERROR(VLOOKUP($A$1&amp;'Service PJ'!$D197&amp;'Service PJ'!$B197&amp;'Service PJ'!$A197&amp;"*",'EPA_US9RT techs'!$A$2:$I$1722,9,FALSE),"")</f>
        <v>4.5443223247000004</v>
      </c>
      <c r="C199" s="14">
        <f>IFERROR(VLOOKUP($A$1&amp;'Service PJ'!$D197&amp;'Service PJ'!$B197&amp;'Service PJ'!$A197&amp;"*",'EPA_US9RT techs'!$A$2:$I$1722,9,FALSE),"")</f>
        <v>4.5443223247000004</v>
      </c>
      <c r="D199" s="14">
        <f>IFERROR(VLOOKUP($A$1&amp;'Service PJ'!$D197&amp;'Service PJ'!$B197&amp;'Service PJ'!$A197&amp;"*",'EPA_US9RT techs'!$A$2:$I$1722,9,FALSE),"")</f>
        <v>4.5443223247000004</v>
      </c>
      <c r="E199" s="14">
        <f>IFERROR(VLOOKUP($A$1&amp;'Service PJ'!$D197&amp;'Service PJ'!$B197&amp;'Service PJ'!$A197&amp;"*",'EPA_US9RT techs'!$A$2:$I$1722,9,FALSE),"")</f>
        <v>4.5443223247000004</v>
      </c>
      <c r="F199" s="14">
        <f>IFERROR(VLOOKUP($A$1&amp;'Service PJ'!$D197&amp;'Service PJ'!$B197&amp;'Service PJ'!$A197&amp;"*",'EPA_US9RT techs'!$A$2:$I$1722,9,FALSE),"")</f>
        <v>4.5443223247000004</v>
      </c>
      <c r="G199" s="14">
        <f>IFERROR(VLOOKUP($A$1&amp;'Service PJ'!$D197&amp;'Service PJ'!$B197&amp;'Service PJ'!$A197&amp;"*",'EPA_US9RT techs'!$A$2:$I$1722,9,FALSE),"")</f>
        <v>4.5443223247000004</v>
      </c>
      <c r="H199" s="14">
        <f>IFERROR(VLOOKUP($A$1&amp;'Service PJ'!$D197&amp;'Service PJ'!$B197&amp;'Service PJ'!$A197&amp;"*",'EPA_US9RT techs'!$A$2:$I$1722,9,FALSE),"")</f>
        <v>4.5443223247000004</v>
      </c>
      <c r="I199" s="14">
        <f>IFERROR(VLOOKUP($A$1&amp;'Service PJ'!$D197&amp;'Service PJ'!$B197&amp;'Service PJ'!$A197&amp;"*",'EPA_US9RT techs'!$A$2:$I$1722,9,FALSE),"")</f>
        <v>4.5443223247000004</v>
      </c>
      <c r="J199" s="14">
        <f>IFERROR(VLOOKUP($A$1&amp;'Service PJ'!$D197&amp;'Service PJ'!$B197&amp;'Service PJ'!$A197&amp;"*",'EPA_US9RT techs'!$A$2:$I$1722,9,FALSE),"")</f>
        <v>4.5443223247000004</v>
      </c>
      <c r="K199" s="14">
        <f>IFERROR(VLOOKUP($A$1&amp;'Service PJ'!$D197&amp;'Service PJ'!$B197&amp;'Service PJ'!$A197&amp;"*",'EPA_US9RT techs'!$A$2:$I$1722,9,FALSE),"")</f>
        <v>4.5443223247000004</v>
      </c>
      <c r="L199" s="14">
        <f>IFERROR(VLOOKUP($A$1&amp;'Service PJ'!$D197&amp;'Service PJ'!$B197&amp;'Service PJ'!$A197&amp;"*",'EPA_US9RT techs'!$A$2:$I$1722,9,FALSE),"")</f>
        <v>4.5443223247000004</v>
      </c>
      <c r="M199" s="14">
        <f>IFERROR(VLOOKUP($A$1&amp;'Service PJ'!$D197&amp;'Service PJ'!$B197&amp;'Service PJ'!$A197&amp;"*",'EPA_US9RT techs'!$A$2:$I$1722,9,FALSE),"")</f>
        <v>4.5443223247000004</v>
      </c>
      <c r="N199" s="14">
        <f>IFERROR(VLOOKUP($A$1&amp;'Service PJ'!$D197&amp;'Service PJ'!$B197&amp;'Service PJ'!$A197&amp;"*",'EPA_US9RT techs'!$A$2:$I$1722,9,FALSE),"")</f>
        <v>4.5443223247000004</v>
      </c>
      <c r="O199" s="14">
        <f>IFERROR(VLOOKUP($A$1&amp;'Service PJ'!$D197&amp;'Service PJ'!$B197&amp;'Service PJ'!$A197&amp;"*",'EPA_US9RT techs'!$A$2:$I$1722,9,FALSE),"")</f>
        <v>4.5443223247000004</v>
      </c>
      <c r="P199" s="14">
        <f>IFERROR(VLOOKUP($A$1&amp;'Service PJ'!$D197&amp;'Service PJ'!$B197&amp;'Service PJ'!$A197&amp;"*",'EPA_US9RT techs'!$A$2:$I$1722,9,FALSE),"")</f>
        <v>4.5443223247000004</v>
      </c>
      <c r="Q199" s="14">
        <f>IFERROR(VLOOKUP($A$1&amp;'Service PJ'!$D197&amp;'Service PJ'!$B197&amp;'Service PJ'!$A197&amp;"*",'EPA_US9RT techs'!$A$2:$I$1722,9,FALSE),"")</f>
        <v>4.5443223247000004</v>
      </c>
      <c r="R199" s="14">
        <f>IFERROR(VLOOKUP($A$1&amp;'Service PJ'!$D197&amp;'Service PJ'!$B197&amp;'Service PJ'!$A197&amp;"*",'EPA_US9RT techs'!$A$2:$I$1722,9,FALSE),"")</f>
        <v>4.5443223247000004</v>
      </c>
      <c r="S199" s="14">
        <f>IFERROR(VLOOKUP($A$1&amp;'Service PJ'!$D197&amp;'Service PJ'!$B197&amp;'Service PJ'!$A197&amp;"*",'EPA_US9RT techs'!$A$2:$I$1722,9,FALSE),"")</f>
        <v>4.5443223247000004</v>
      </c>
      <c r="T199" s="14">
        <f>IFERROR(VLOOKUP($A$1&amp;'Service PJ'!$D197&amp;'Service PJ'!$B197&amp;'Service PJ'!$A197&amp;"*",'EPA_US9RT techs'!$A$2:$I$1722,9,FALSE),"")</f>
        <v>4.5443223247000004</v>
      </c>
      <c r="U199" s="14">
        <f>IFERROR(VLOOKUP($A$1&amp;'Service PJ'!$D197&amp;'Service PJ'!$B197&amp;'Service PJ'!$A197&amp;"*",'EPA_US9RT techs'!$A$2:$I$1722,9,FALSE),"")</f>
        <v>4.5443223247000004</v>
      </c>
      <c r="V199" s="14">
        <f>IFERROR(VLOOKUP($A$1&amp;'Service PJ'!$D197&amp;'Service PJ'!$B197&amp;'Service PJ'!$A197&amp;"*",'EPA_US9RT techs'!$A$2:$I$1722,9,FALSE),"")</f>
        <v>4.5443223247000004</v>
      </c>
      <c r="W199" s="14">
        <f>IFERROR(VLOOKUP($A$1&amp;'Service PJ'!$D197&amp;'Service PJ'!$B197&amp;'Service PJ'!$A197&amp;"*",'EPA_US9RT techs'!$A$2:$I$1722,9,FALSE),"")</f>
        <v>4.5443223247000004</v>
      </c>
      <c r="X199" s="14">
        <f>IFERROR(VLOOKUP($A$1&amp;'Service PJ'!$D197&amp;'Service PJ'!$B197&amp;'Service PJ'!$A197&amp;"*",'EPA_US9RT techs'!$A$2:$I$1722,9,FALSE),"")</f>
        <v>4.5443223247000004</v>
      </c>
      <c r="Y199" s="14">
        <f>IFERROR(VLOOKUP($A$1&amp;'Service PJ'!$D197&amp;'Service PJ'!$B197&amp;'Service PJ'!$A197&amp;"*",'EPA_US9RT techs'!$A$2:$I$1722,9,FALSE),"")</f>
        <v>4.5443223247000004</v>
      </c>
      <c r="Z199" s="14">
        <f>IFERROR(VLOOKUP($A$1&amp;'Service PJ'!$D197&amp;'Service PJ'!$B197&amp;'Service PJ'!$A197&amp;"*",'EPA_US9RT techs'!$A$2:$I$1722,9,FALSE),"")</f>
        <v>4.5443223247000004</v>
      </c>
      <c r="AA199" s="14">
        <f>IFERROR(VLOOKUP($A$1&amp;'Service PJ'!$D197&amp;'Service PJ'!$B197&amp;'Service PJ'!$A197&amp;"*",'EPA_US9RT techs'!$A$2:$I$1722,9,FALSE),"")</f>
        <v>4.5443223247000004</v>
      </c>
      <c r="AB199" s="14">
        <f>IFERROR(VLOOKUP($A$1&amp;'Service PJ'!$D197&amp;'Service PJ'!$B197&amp;'Service PJ'!$A197&amp;"*",'EPA_US9RT techs'!$A$2:$I$1722,9,FALSE),"")</f>
        <v>4.5443223247000004</v>
      </c>
      <c r="AC199" s="14">
        <f>IFERROR(VLOOKUP($A$1&amp;'Service PJ'!$D197&amp;'Service PJ'!$B197&amp;'Service PJ'!$A197&amp;"*",'EPA_US9RT techs'!$A$2:$I$1722,9,FALSE),"")</f>
        <v>4.5443223247000004</v>
      </c>
      <c r="AD199" s="14">
        <f>IFERROR(VLOOKUP($A$1&amp;'Service PJ'!$D197&amp;'Service PJ'!$B197&amp;'Service PJ'!$A197&amp;"*",'EPA_US9RT techs'!$A$2:$I$1722,9,FALSE),"")</f>
        <v>4.5443223247000004</v>
      </c>
      <c r="AE199" s="14">
        <f>IFERROR(VLOOKUP($A$1&amp;'Service PJ'!$D197&amp;'Service PJ'!$B197&amp;'Service PJ'!$A197&amp;"*",'EPA_US9RT techs'!$A$2:$I$1722,9,FALSE),"")</f>
        <v>4.5443223247000004</v>
      </c>
      <c r="AG199" t="str">
        <f>IF(SUM(AH199:AX199)=0,"\I:",'Service PJ'!$D197&amp;"_"&amp;'Service PJ'!$E197&amp;"_"&amp;'Service PJ'!$C197)</f>
        <v>IFP_STM_BIO</v>
      </c>
      <c r="AH199" s="14">
        <f>IFERROR(VLOOKUP($AG$1&amp;'Service PJ'!$D197&amp;'Service PJ'!$B197&amp;'Service PJ'!$A197&amp;"*",'EPA_US9RT techs'!$A$2:$I$1722,9,FALSE),"")</f>
        <v>1.63191</v>
      </c>
      <c r="AI199" s="14">
        <f>IFERROR(VLOOKUP($AG$1&amp;'Service PJ'!$D197&amp;'Service PJ'!$B197&amp;'Service PJ'!$A197&amp;"*",'EPA_US9RT techs'!$A$2:$I$1722,9,FALSE),"")</f>
        <v>1.63191</v>
      </c>
      <c r="AJ199" s="14">
        <f>IFERROR(VLOOKUP($AG$1&amp;'Service PJ'!$D197&amp;'Service PJ'!$B197&amp;'Service PJ'!$A197&amp;"*",'EPA_US9RT techs'!$A$2:$I$1722,9,FALSE),"")</f>
        <v>1.63191</v>
      </c>
      <c r="AK199" s="14">
        <f>IFERROR(VLOOKUP($AG$1&amp;'Service PJ'!$D197&amp;'Service PJ'!$B197&amp;'Service PJ'!$A197&amp;"*",'EPA_US9RT techs'!$A$2:$I$1722,9,FALSE),"")</f>
        <v>1.63191</v>
      </c>
      <c r="AL199" s="14">
        <f>IFERROR(VLOOKUP($AG$1&amp;'Service PJ'!$D197&amp;'Service PJ'!$B197&amp;'Service PJ'!$A197&amp;"*",'EPA_US9RT techs'!$A$2:$I$1722,9,FALSE),"")</f>
        <v>1.63191</v>
      </c>
      <c r="AM199" s="14">
        <f>IFERROR(VLOOKUP($AG$1&amp;'Service PJ'!$D197&amp;'Service PJ'!$B197&amp;'Service PJ'!$A197&amp;"*",'EPA_US9RT techs'!$A$2:$I$1722,9,FALSE),"")</f>
        <v>1.63191</v>
      </c>
      <c r="AN199" s="14">
        <f>IFERROR(VLOOKUP($AG$1&amp;'Service PJ'!$D197&amp;'Service PJ'!$B197&amp;'Service PJ'!$A197&amp;"*",'EPA_US9RT techs'!$A$2:$I$1722,9,FALSE),"")</f>
        <v>1.63191</v>
      </c>
      <c r="AO199" s="14">
        <f>IFERROR(VLOOKUP($AG$1&amp;'Service PJ'!$D197&amp;'Service PJ'!$B197&amp;'Service PJ'!$A197&amp;"*",'EPA_US9RT techs'!$A$2:$I$1722,9,FALSE),"")</f>
        <v>1.63191</v>
      </c>
      <c r="AP199" s="14">
        <f>IFERROR(VLOOKUP($AG$1&amp;'Service PJ'!$D197&amp;'Service PJ'!$B197&amp;'Service PJ'!$A197&amp;"*",'EPA_US9RT techs'!$A$2:$I$1722,9,FALSE),"")</f>
        <v>1.63191</v>
      </c>
      <c r="AQ199" s="14">
        <f>IFERROR(VLOOKUP($AG$1&amp;'Service PJ'!$D197&amp;'Service PJ'!$B197&amp;'Service PJ'!$A197&amp;"*",'EPA_US9RT techs'!$A$2:$I$1722,9,FALSE),"")</f>
        <v>1.63191</v>
      </c>
      <c r="AR199" s="14">
        <f>IFERROR(VLOOKUP($AG$1&amp;'Service PJ'!$D197&amp;'Service PJ'!$B197&amp;'Service PJ'!$A197&amp;"*",'EPA_US9RT techs'!$A$2:$I$1722,9,FALSE),"")</f>
        <v>1.63191</v>
      </c>
      <c r="AS199" s="14">
        <f>IFERROR(VLOOKUP($AG$1&amp;'Service PJ'!$D197&amp;'Service PJ'!$B197&amp;'Service PJ'!$A197&amp;"*",'EPA_US9RT techs'!$A$2:$I$1722,9,FALSE),"")</f>
        <v>1.63191</v>
      </c>
      <c r="AT199" s="14">
        <f>IFERROR(VLOOKUP($AG$1&amp;'Service PJ'!$D197&amp;'Service PJ'!$B197&amp;'Service PJ'!$A197&amp;"*",'EPA_US9RT techs'!$A$2:$I$1722,9,FALSE),"")</f>
        <v>1.63191</v>
      </c>
      <c r="AU199" s="14">
        <f>IFERROR(VLOOKUP($AG$1&amp;'Service PJ'!$D197&amp;'Service PJ'!$B197&amp;'Service PJ'!$A197&amp;"*",'EPA_US9RT techs'!$A$2:$I$1722,9,FALSE),"")</f>
        <v>1.63191</v>
      </c>
      <c r="AV199" s="14">
        <f>IFERROR(VLOOKUP($AG$1&amp;'Service PJ'!$D197&amp;'Service PJ'!$B197&amp;'Service PJ'!$A197&amp;"*",'EPA_US9RT techs'!$A$2:$I$1722,9,FALSE),"")</f>
        <v>1.63191</v>
      </c>
      <c r="AW199" s="14">
        <f>IFERROR(VLOOKUP($AG$1&amp;'Service PJ'!$D197&amp;'Service PJ'!$B197&amp;'Service PJ'!$A197&amp;"*",'EPA_US9RT techs'!$A$2:$I$1722,9,FALSE),"")</f>
        <v>1.63191</v>
      </c>
      <c r="AX199" s="14">
        <f>IFERROR(VLOOKUP($AG$1&amp;'Service PJ'!$D197&amp;'Service PJ'!$B197&amp;'Service PJ'!$A197&amp;"*",'EPA_US9RT techs'!$A$2:$I$1722,9,FALSE),"")</f>
        <v>1.63191</v>
      </c>
      <c r="AY199" s="14">
        <f>IFERROR(VLOOKUP($AG$1&amp;'Service PJ'!$D197&amp;'Service PJ'!$B197&amp;'Service PJ'!$A197&amp;"*",'EPA_US9RT techs'!$A$2:$I$1722,9,FALSE),"")</f>
        <v>1.63191</v>
      </c>
      <c r="AZ199" s="14">
        <f>IFERROR(VLOOKUP($AG$1&amp;'Service PJ'!$D197&amp;'Service PJ'!$B197&amp;'Service PJ'!$A197&amp;"*",'EPA_US9RT techs'!$A$2:$I$1722,9,FALSE),"")</f>
        <v>1.63191</v>
      </c>
      <c r="BA199" s="14">
        <f>IFERROR(VLOOKUP($AG$1&amp;'Service PJ'!$D197&amp;'Service PJ'!$B197&amp;'Service PJ'!$A197&amp;"*",'EPA_US9RT techs'!$A$2:$I$1722,9,FALSE),"")</f>
        <v>1.63191</v>
      </c>
      <c r="BB199" s="14">
        <f>IFERROR(VLOOKUP($AG$1&amp;'Service PJ'!$D197&amp;'Service PJ'!$B197&amp;'Service PJ'!$A197&amp;"*",'EPA_US9RT techs'!$A$2:$I$1722,9,FALSE),"")</f>
        <v>1.63191</v>
      </c>
      <c r="BC199" s="14">
        <f>IFERROR(VLOOKUP($AG$1&amp;'Service PJ'!$D197&amp;'Service PJ'!$B197&amp;'Service PJ'!$A197&amp;"*",'EPA_US9RT techs'!$A$2:$I$1722,9,FALSE),"")</f>
        <v>1.63191</v>
      </c>
      <c r="BD199" s="14">
        <f>IFERROR(VLOOKUP($AG$1&amp;'Service PJ'!$D197&amp;'Service PJ'!$B197&amp;'Service PJ'!$A197&amp;"*",'EPA_US9RT techs'!$A$2:$I$1722,9,FALSE),"")</f>
        <v>1.63191</v>
      </c>
      <c r="BE199" s="14">
        <f>IFERROR(VLOOKUP($AG$1&amp;'Service PJ'!$D197&amp;'Service PJ'!$B197&amp;'Service PJ'!$A197&amp;"*",'EPA_US9RT techs'!$A$2:$I$1722,9,FALSE),"")</f>
        <v>1.63191</v>
      </c>
      <c r="BF199" s="14">
        <f>IFERROR(VLOOKUP($AG$1&amp;'Service PJ'!$D197&amp;'Service PJ'!$B197&amp;'Service PJ'!$A197&amp;"*",'EPA_US9RT techs'!$A$2:$I$1722,9,FALSE),"")</f>
        <v>1.63191</v>
      </c>
      <c r="BG199" s="14">
        <f>IFERROR(VLOOKUP($AG$1&amp;'Service PJ'!$D197&amp;'Service PJ'!$B197&amp;'Service PJ'!$A197&amp;"*",'EPA_US9RT techs'!$A$2:$I$1722,9,FALSE),"")</f>
        <v>1.63191</v>
      </c>
      <c r="BH199" s="14">
        <f>IFERROR(VLOOKUP($AG$1&amp;'Service PJ'!$D197&amp;'Service PJ'!$B197&amp;'Service PJ'!$A197&amp;"*",'EPA_US9RT techs'!$A$2:$I$1722,9,FALSE),"")</f>
        <v>1.63191</v>
      </c>
      <c r="BI199" s="14">
        <f>IFERROR(VLOOKUP($AG$1&amp;'Service PJ'!$D197&amp;'Service PJ'!$B197&amp;'Service PJ'!$A197&amp;"*",'EPA_US9RT techs'!$A$2:$I$1722,9,FALSE),"")</f>
        <v>1.63191</v>
      </c>
      <c r="BJ199" s="14">
        <f>IFERROR(VLOOKUP($AG$1&amp;'Service PJ'!$D197&amp;'Service PJ'!$B197&amp;'Service PJ'!$A197&amp;"*",'EPA_US9RT techs'!$A$2:$I$1722,9,FALSE),"")</f>
        <v>1.63191</v>
      </c>
      <c r="BK199" s="14">
        <f>IFERROR(VLOOKUP($AG$1&amp;'Service PJ'!$D197&amp;'Service PJ'!$B197&amp;'Service PJ'!$A197&amp;"*",'EPA_US9RT techs'!$A$2:$I$1722,9,FALSE),"")</f>
        <v>1.63191</v>
      </c>
      <c r="BM199" t="str">
        <f>IF(SUM(BN199:CD199)=0,"\I:",'Service PJ'!$D197&amp;"_"&amp;'Service PJ'!$E197&amp;"_"&amp;'Service PJ'!$C197)</f>
        <v>IFP_STM_BIO</v>
      </c>
      <c r="BN199" s="14">
        <f>IFERROR(VLOOKUP($BM$1&amp;'Service PJ'!$D197&amp;'Service PJ'!$B197&amp;'Service PJ'!$A197&amp;"*",'EPA_US9RT techs'!$A$2:$I$1722,9,FALSE),"")</f>
        <v>2.1022561485</v>
      </c>
      <c r="BO199" s="14">
        <f>IFERROR(VLOOKUP($BM$1&amp;'Service PJ'!$D197&amp;'Service PJ'!$B197&amp;'Service PJ'!$A197&amp;"*",'EPA_US9RT techs'!$A$2:$I$1722,9,FALSE),"")</f>
        <v>2.1022561485</v>
      </c>
      <c r="BP199" s="14">
        <f>IFERROR(VLOOKUP($BM$1&amp;'Service PJ'!$D197&amp;'Service PJ'!$B197&amp;'Service PJ'!$A197&amp;"*",'EPA_US9RT techs'!$A$2:$I$1722,9,FALSE),"")</f>
        <v>2.1022561485</v>
      </c>
      <c r="BQ199" s="14">
        <f>IFERROR(VLOOKUP($BM$1&amp;'Service PJ'!$D197&amp;'Service PJ'!$B197&amp;'Service PJ'!$A197&amp;"*",'EPA_US9RT techs'!$A$2:$I$1722,9,FALSE),"")</f>
        <v>2.1022561485</v>
      </c>
      <c r="BR199" s="14">
        <f>IFERROR(VLOOKUP($BM$1&amp;'Service PJ'!$D197&amp;'Service PJ'!$B197&amp;'Service PJ'!$A197&amp;"*",'EPA_US9RT techs'!$A$2:$I$1722,9,FALSE),"")</f>
        <v>2.1022561485</v>
      </c>
      <c r="BS199" s="14">
        <f>IFERROR(VLOOKUP($BM$1&amp;'Service PJ'!$D197&amp;'Service PJ'!$B197&amp;'Service PJ'!$A197&amp;"*",'EPA_US9RT techs'!$A$2:$I$1722,9,FALSE),"")</f>
        <v>2.1022561485</v>
      </c>
      <c r="BT199" s="14">
        <f>IFERROR(VLOOKUP($BM$1&amp;'Service PJ'!$D197&amp;'Service PJ'!$B197&amp;'Service PJ'!$A197&amp;"*",'EPA_US9RT techs'!$A$2:$I$1722,9,FALSE),"")</f>
        <v>2.1022561485</v>
      </c>
      <c r="BU199" s="14">
        <f>IFERROR(VLOOKUP($BM$1&amp;'Service PJ'!$D197&amp;'Service PJ'!$B197&amp;'Service PJ'!$A197&amp;"*",'EPA_US9RT techs'!$A$2:$I$1722,9,FALSE),"")</f>
        <v>2.1022561485</v>
      </c>
      <c r="BV199" s="14">
        <f>IFERROR(VLOOKUP($BM$1&amp;'Service PJ'!$D197&amp;'Service PJ'!$B197&amp;'Service PJ'!$A197&amp;"*",'EPA_US9RT techs'!$A$2:$I$1722,9,FALSE),"")</f>
        <v>2.1022561485</v>
      </c>
      <c r="BW199" s="14">
        <f>IFERROR(VLOOKUP($BM$1&amp;'Service PJ'!$D197&amp;'Service PJ'!$B197&amp;'Service PJ'!$A197&amp;"*",'EPA_US9RT techs'!$A$2:$I$1722,9,FALSE),"")</f>
        <v>2.1022561485</v>
      </c>
      <c r="BX199" s="14">
        <f>IFERROR(VLOOKUP($BM$1&amp;'Service PJ'!$D197&amp;'Service PJ'!$B197&amp;'Service PJ'!$A197&amp;"*",'EPA_US9RT techs'!$A$2:$I$1722,9,FALSE),"")</f>
        <v>2.1022561485</v>
      </c>
      <c r="BY199" s="14">
        <f>IFERROR(VLOOKUP($BM$1&amp;'Service PJ'!$D197&amp;'Service PJ'!$B197&amp;'Service PJ'!$A197&amp;"*",'EPA_US9RT techs'!$A$2:$I$1722,9,FALSE),"")</f>
        <v>2.1022561485</v>
      </c>
      <c r="BZ199" s="14">
        <f>IFERROR(VLOOKUP($BM$1&amp;'Service PJ'!$D197&amp;'Service PJ'!$B197&amp;'Service PJ'!$A197&amp;"*",'EPA_US9RT techs'!$A$2:$I$1722,9,FALSE),"")</f>
        <v>2.1022561485</v>
      </c>
      <c r="CA199" s="14">
        <f>IFERROR(VLOOKUP($BM$1&amp;'Service PJ'!$D197&amp;'Service PJ'!$B197&amp;'Service PJ'!$A197&amp;"*",'EPA_US9RT techs'!$A$2:$I$1722,9,FALSE),"")</f>
        <v>2.1022561485</v>
      </c>
      <c r="CB199" s="14">
        <f>IFERROR(VLOOKUP($BM$1&amp;'Service PJ'!$D197&amp;'Service PJ'!$B197&amp;'Service PJ'!$A197&amp;"*",'EPA_US9RT techs'!$A$2:$I$1722,9,FALSE),"")</f>
        <v>2.1022561485</v>
      </c>
      <c r="CC199" s="14">
        <f>IFERROR(VLOOKUP($BM$1&amp;'Service PJ'!$D197&amp;'Service PJ'!$B197&amp;'Service PJ'!$A197&amp;"*",'EPA_US9RT techs'!$A$2:$I$1722,9,FALSE),"")</f>
        <v>2.1022561485</v>
      </c>
      <c r="CD199" s="14">
        <f>IFERROR(VLOOKUP($BM$1&amp;'Service PJ'!$D197&amp;'Service PJ'!$B197&amp;'Service PJ'!$A197&amp;"*",'EPA_US9RT techs'!$A$2:$I$1722,9,FALSE),"")</f>
        <v>2.1022561485</v>
      </c>
      <c r="CE199" s="14">
        <f>IFERROR(VLOOKUP($BM$1&amp;'Service PJ'!$D197&amp;'Service PJ'!$B197&amp;'Service PJ'!$A197&amp;"*",'EPA_US9RT techs'!$A$2:$I$1722,9,FALSE),"")</f>
        <v>2.1022561485</v>
      </c>
      <c r="CF199" s="14">
        <f>IFERROR(VLOOKUP($BM$1&amp;'Service PJ'!$D197&amp;'Service PJ'!$B197&amp;'Service PJ'!$A197&amp;"*",'EPA_US9RT techs'!$A$2:$I$1722,9,FALSE),"")</f>
        <v>2.1022561485</v>
      </c>
      <c r="CG199" s="14">
        <f>IFERROR(VLOOKUP($BM$1&amp;'Service PJ'!$D197&amp;'Service PJ'!$B197&amp;'Service PJ'!$A197&amp;"*",'EPA_US9RT techs'!$A$2:$I$1722,9,FALSE),"")</f>
        <v>2.1022561485</v>
      </c>
      <c r="CH199" s="14">
        <f>IFERROR(VLOOKUP($BM$1&amp;'Service PJ'!$D197&amp;'Service PJ'!$B197&amp;'Service PJ'!$A197&amp;"*",'EPA_US9RT techs'!$A$2:$I$1722,9,FALSE),"")</f>
        <v>2.1022561485</v>
      </c>
      <c r="CI199" s="14">
        <f>IFERROR(VLOOKUP($BM$1&amp;'Service PJ'!$D197&amp;'Service PJ'!$B197&amp;'Service PJ'!$A197&amp;"*",'EPA_US9RT techs'!$A$2:$I$1722,9,FALSE),"")</f>
        <v>2.1022561485</v>
      </c>
      <c r="CJ199" s="14">
        <f>IFERROR(VLOOKUP($BM$1&amp;'Service PJ'!$D197&amp;'Service PJ'!$B197&amp;'Service PJ'!$A197&amp;"*",'EPA_US9RT techs'!$A$2:$I$1722,9,FALSE),"")</f>
        <v>2.1022561485</v>
      </c>
      <c r="CK199" s="14">
        <f>IFERROR(VLOOKUP($BM$1&amp;'Service PJ'!$D197&amp;'Service PJ'!$B197&amp;'Service PJ'!$A197&amp;"*",'EPA_US9RT techs'!$A$2:$I$1722,9,FALSE),"")</f>
        <v>2.1022561485</v>
      </c>
      <c r="CL199" s="14">
        <f>IFERROR(VLOOKUP($BM$1&amp;'Service PJ'!$D197&amp;'Service PJ'!$B197&amp;'Service PJ'!$A197&amp;"*",'EPA_US9RT techs'!$A$2:$I$1722,9,FALSE),"")</f>
        <v>2.1022561485</v>
      </c>
      <c r="CM199" s="14">
        <f>IFERROR(VLOOKUP($BM$1&amp;'Service PJ'!$D197&amp;'Service PJ'!$B197&amp;'Service PJ'!$A197&amp;"*",'EPA_US9RT techs'!$A$2:$I$1722,9,FALSE),"")</f>
        <v>2.1022561485</v>
      </c>
      <c r="CN199" s="14">
        <f>IFERROR(VLOOKUP($BM$1&amp;'Service PJ'!$D197&amp;'Service PJ'!$B197&amp;'Service PJ'!$A197&amp;"*",'EPA_US9RT techs'!$A$2:$I$1722,9,FALSE),"")</f>
        <v>2.1022561485</v>
      </c>
      <c r="CO199" s="14">
        <f>IFERROR(VLOOKUP($BM$1&amp;'Service PJ'!$D197&amp;'Service PJ'!$B197&amp;'Service PJ'!$A197&amp;"*",'EPA_US9RT techs'!$A$2:$I$1722,9,FALSE),"")</f>
        <v>2.1022561485</v>
      </c>
      <c r="CP199" s="14">
        <f>IFERROR(VLOOKUP($BM$1&amp;'Service PJ'!$D197&amp;'Service PJ'!$B197&amp;'Service PJ'!$A197&amp;"*",'EPA_US9RT techs'!$A$2:$I$1722,9,FALSE),"")</f>
        <v>2.1022561485</v>
      </c>
      <c r="CQ199" s="14">
        <f>IFERROR(VLOOKUP($BM$1&amp;'Service PJ'!$D197&amp;'Service PJ'!$B197&amp;'Service PJ'!$A197&amp;"*",'EPA_US9RT techs'!$A$2:$I$1722,9,FALSE),"")</f>
        <v>2.1022561485</v>
      </c>
      <c r="CS199" t="str">
        <f>IF(SUM(CT199:DJ199)=0,"\I:",'Service PJ'!$D197&amp;"_"&amp;'Service PJ'!$E197&amp;"_"&amp;'Service PJ'!$C197)</f>
        <v>IFP_STM_BIO</v>
      </c>
      <c r="CT199" s="2">
        <f>IFERROR(VLOOKUP($CS$1&amp;'Service PJ'!$D197&amp;'Service PJ'!$B197&amp;'Service PJ'!$A197&amp;"*",'EPA_US9RT techs'!$A$2:$I$1722,9,FALSE),"")</f>
        <v>50</v>
      </c>
      <c r="CU199" s="2">
        <f>IFERROR(VLOOKUP($CS$1&amp;'Service PJ'!$D197&amp;'Service PJ'!$B197&amp;'Service PJ'!$A197&amp;"*",'EPA_US9RT techs'!$A$2:$I$1722,9,FALSE),"")</f>
        <v>50</v>
      </c>
      <c r="CV199" s="2">
        <f>IFERROR(VLOOKUP($CS$1&amp;'Service PJ'!$D197&amp;'Service PJ'!$B197&amp;'Service PJ'!$A197&amp;"*",'EPA_US9RT techs'!$A$2:$I$1722,9,FALSE),"")</f>
        <v>50</v>
      </c>
      <c r="CW199" s="2">
        <f>IFERROR(VLOOKUP($CS$1&amp;'Service PJ'!$D197&amp;'Service PJ'!$B197&amp;'Service PJ'!$A197&amp;"*",'EPA_US9RT techs'!$A$2:$I$1722,9,FALSE),"")</f>
        <v>50</v>
      </c>
      <c r="CX199" s="2">
        <f>IFERROR(VLOOKUP($CS$1&amp;'Service PJ'!$D197&amp;'Service PJ'!$B197&amp;'Service PJ'!$A197&amp;"*",'EPA_US9RT techs'!$A$2:$I$1722,9,FALSE),"")</f>
        <v>50</v>
      </c>
      <c r="CY199" s="2">
        <f>IFERROR(VLOOKUP($CS$1&amp;'Service PJ'!$D197&amp;'Service PJ'!$B197&amp;'Service PJ'!$A197&amp;"*",'EPA_US9RT techs'!$A$2:$I$1722,9,FALSE),"")</f>
        <v>50</v>
      </c>
      <c r="CZ199" s="2">
        <f>IFERROR(VLOOKUP($CS$1&amp;'Service PJ'!$D197&amp;'Service PJ'!$B197&amp;'Service PJ'!$A197&amp;"*",'EPA_US9RT techs'!$A$2:$I$1722,9,FALSE),"")</f>
        <v>50</v>
      </c>
      <c r="DA199" s="2">
        <f>IFERROR(VLOOKUP($CS$1&amp;'Service PJ'!$D197&amp;'Service PJ'!$B197&amp;'Service PJ'!$A197&amp;"*",'EPA_US9RT techs'!$A$2:$I$1722,9,FALSE),"")</f>
        <v>50</v>
      </c>
      <c r="DB199" s="2">
        <f>IFERROR(VLOOKUP($CS$1&amp;'Service PJ'!$D197&amp;'Service PJ'!$B197&amp;'Service PJ'!$A197&amp;"*",'EPA_US9RT techs'!$A$2:$I$1722,9,FALSE),"")</f>
        <v>50</v>
      </c>
      <c r="DC199" s="2">
        <f>IFERROR(VLOOKUP($CS$1&amp;'Service PJ'!$D197&amp;'Service PJ'!$B197&amp;'Service PJ'!$A197&amp;"*",'EPA_US9RT techs'!$A$2:$I$1722,9,FALSE),"")</f>
        <v>50</v>
      </c>
      <c r="DD199" s="2">
        <f>IFERROR(VLOOKUP($CS$1&amp;'Service PJ'!$D197&amp;'Service PJ'!$B197&amp;'Service PJ'!$A197&amp;"*",'EPA_US9RT techs'!$A$2:$I$1722,9,FALSE),"")</f>
        <v>50</v>
      </c>
      <c r="DE199" s="2">
        <f>IFERROR(VLOOKUP($CS$1&amp;'Service PJ'!$D197&amp;'Service PJ'!$B197&amp;'Service PJ'!$A197&amp;"*",'EPA_US9RT techs'!$A$2:$I$1722,9,FALSE),"")</f>
        <v>50</v>
      </c>
      <c r="DF199" s="2">
        <f>IFERROR(VLOOKUP($CS$1&amp;'Service PJ'!$D197&amp;'Service PJ'!$B197&amp;'Service PJ'!$A197&amp;"*",'EPA_US9RT techs'!$A$2:$I$1722,9,FALSE),"")</f>
        <v>50</v>
      </c>
      <c r="DG199" s="2">
        <f>IFERROR(VLOOKUP($CS$1&amp;'Service PJ'!$D197&amp;'Service PJ'!$B197&amp;'Service PJ'!$A197&amp;"*",'EPA_US9RT techs'!$A$2:$I$1722,9,FALSE),"")</f>
        <v>50</v>
      </c>
      <c r="DH199" s="2">
        <f>IFERROR(VLOOKUP($CS$1&amp;'Service PJ'!$D197&amp;'Service PJ'!$B197&amp;'Service PJ'!$A197&amp;"*",'EPA_US9RT techs'!$A$2:$I$1722,9,FALSE),"")</f>
        <v>50</v>
      </c>
      <c r="DI199" s="2">
        <f>IFERROR(VLOOKUP($CS$1&amp;'Service PJ'!$D197&amp;'Service PJ'!$B197&amp;'Service PJ'!$A197&amp;"*",'EPA_US9RT techs'!$A$2:$I$1722,9,FALSE),"")</f>
        <v>50</v>
      </c>
      <c r="DJ199" s="2">
        <f>IFERROR(VLOOKUP($CS$1&amp;'Service PJ'!$D197&amp;'Service PJ'!$B197&amp;'Service PJ'!$A197&amp;"*",'EPA_US9RT techs'!$A$2:$I$1722,9,FALSE),"")</f>
        <v>50</v>
      </c>
      <c r="DK199" s="2">
        <f>IFERROR(VLOOKUP($CS$1&amp;'Service PJ'!$D197&amp;'Service PJ'!$B197&amp;'Service PJ'!$A197&amp;"*",'EPA_US9RT techs'!$A$2:$I$1722,9,FALSE),"")</f>
        <v>50</v>
      </c>
      <c r="DL199" s="2">
        <f>IFERROR(VLOOKUP($CS$1&amp;'Service PJ'!$D197&amp;'Service PJ'!$B197&amp;'Service PJ'!$A197&amp;"*",'EPA_US9RT techs'!$A$2:$I$1722,9,FALSE),"")</f>
        <v>50</v>
      </c>
      <c r="DM199" s="2">
        <f>IFERROR(VLOOKUP($CS$1&amp;'Service PJ'!$D197&amp;'Service PJ'!$B197&amp;'Service PJ'!$A197&amp;"*",'EPA_US9RT techs'!$A$2:$I$1722,9,FALSE),"")</f>
        <v>50</v>
      </c>
      <c r="DN199" s="2">
        <f>IFERROR(VLOOKUP($CS$1&amp;'Service PJ'!$D197&amp;'Service PJ'!$B197&amp;'Service PJ'!$A197&amp;"*",'EPA_US9RT techs'!$A$2:$I$1722,9,FALSE),"")</f>
        <v>50</v>
      </c>
      <c r="DO199" s="2">
        <f>IFERROR(VLOOKUP($CS$1&amp;'Service PJ'!$D197&amp;'Service PJ'!$B197&amp;'Service PJ'!$A197&amp;"*",'EPA_US9RT techs'!$A$2:$I$1722,9,FALSE),"")</f>
        <v>50</v>
      </c>
      <c r="DP199" s="2">
        <f>IFERROR(VLOOKUP($CS$1&amp;'Service PJ'!$D197&amp;'Service PJ'!$B197&amp;'Service PJ'!$A197&amp;"*",'EPA_US9RT techs'!$A$2:$I$1722,9,FALSE),"")</f>
        <v>50</v>
      </c>
      <c r="DQ199" s="2">
        <f>IFERROR(VLOOKUP($CS$1&amp;'Service PJ'!$D197&amp;'Service PJ'!$B197&amp;'Service PJ'!$A197&amp;"*",'EPA_US9RT techs'!$A$2:$I$1722,9,FALSE),"")</f>
        <v>50</v>
      </c>
      <c r="DR199" s="2">
        <f>IFERROR(VLOOKUP($CS$1&amp;'Service PJ'!$D197&amp;'Service PJ'!$B197&amp;'Service PJ'!$A197&amp;"*",'EPA_US9RT techs'!$A$2:$I$1722,9,FALSE),"")</f>
        <v>50</v>
      </c>
      <c r="DS199" s="2">
        <f>IFERROR(VLOOKUP($CS$1&amp;'Service PJ'!$D197&amp;'Service PJ'!$B197&amp;'Service PJ'!$A197&amp;"*",'EPA_US9RT techs'!$A$2:$I$1722,9,FALSE),"")</f>
        <v>50</v>
      </c>
      <c r="DT199" s="2">
        <f>IFERROR(VLOOKUP($CS$1&amp;'Service PJ'!$D197&amp;'Service PJ'!$B197&amp;'Service PJ'!$A197&amp;"*",'EPA_US9RT techs'!$A$2:$I$1722,9,FALSE),"")</f>
        <v>50</v>
      </c>
      <c r="DU199" s="2">
        <f>IFERROR(VLOOKUP($CS$1&amp;'Service PJ'!$D197&amp;'Service PJ'!$B197&amp;'Service PJ'!$A197&amp;"*",'EPA_US9RT techs'!$A$2:$I$1722,9,FALSE),"")</f>
        <v>50</v>
      </c>
      <c r="DV199" s="2">
        <f>IFERROR(VLOOKUP($CS$1&amp;'Service PJ'!$D197&amp;'Service PJ'!$B197&amp;'Service PJ'!$A197&amp;"*",'EPA_US9RT techs'!$A$2:$I$1722,9,FALSE),"")</f>
        <v>50</v>
      </c>
      <c r="DW199" s="2">
        <f>IFERROR(VLOOKUP($CS$1&amp;'Service PJ'!$D197&amp;'Service PJ'!$B197&amp;'Service PJ'!$A197&amp;"*",'EPA_US9RT techs'!$A$2:$I$1722,9,FALSE),"")</f>
        <v>50</v>
      </c>
    </row>
    <row r="200" spans="1:127" x14ac:dyDescent="0.45">
      <c r="A200" t="str">
        <f>IF(SUM(B200:R200)=0,"\I:",'Service PJ'!$D198&amp;"_"&amp;'Service PJ'!$E198&amp;"_"&amp;'Service PJ'!$C198)</f>
        <v>IFP_PRH_BIO</v>
      </c>
      <c r="B200" s="14">
        <f>IFERROR(VLOOKUP($A$1&amp;'Service PJ'!$D198&amp;'Service PJ'!$B198&amp;'Service PJ'!$A198&amp;"*",'EPA_US9RT techs'!$A$2:$I$1722,9,FALSE),"")</f>
        <v>27.116535946599999</v>
      </c>
      <c r="C200" s="14">
        <f>IFERROR(VLOOKUP($A$1&amp;'Service PJ'!$D198&amp;'Service PJ'!$B198&amp;'Service PJ'!$A198&amp;"*",'EPA_US9RT techs'!$A$2:$I$1722,9,FALSE),"")</f>
        <v>27.116535946599999</v>
      </c>
      <c r="D200" s="14">
        <f>IFERROR(VLOOKUP($A$1&amp;'Service PJ'!$D198&amp;'Service PJ'!$B198&amp;'Service PJ'!$A198&amp;"*",'EPA_US9RT techs'!$A$2:$I$1722,9,FALSE),"")</f>
        <v>27.116535946599999</v>
      </c>
      <c r="E200" s="14">
        <f>IFERROR(VLOOKUP($A$1&amp;'Service PJ'!$D198&amp;'Service PJ'!$B198&amp;'Service PJ'!$A198&amp;"*",'EPA_US9RT techs'!$A$2:$I$1722,9,FALSE),"")</f>
        <v>27.116535946599999</v>
      </c>
      <c r="F200" s="14">
        <f>IFERROR(VLOOKUP($A$1&amp;'Service PJ'!$D198&amp;'Service PJ'!$B198&amp;'Service PJ'!$A198&amp;"*",'EPA_US9RT techs'!$A$2:$I$1722,9,FALSE),"")</f>
        <v>27.116535946599999</v>
      </c>
      <c r="G200" s="14">
        <f>IFERROR(VLOOKUP($A$1&amp;'Service PJ'!$D198&amp;'Service PJ'!$B198&amp;'Service PJ'!$A198&amp;"*",'EPA_US9RT techs'!$A$2:$I$1722,9,FALSE),"")</f>
        <v>27.116535946599999</v>
      </c>
      <c r="H200" s="14">
        <f>IFERROR(VLOOKUP($A$1&amp;'Service PJ'!$D198&amp;'Service PJ'!$B198&amp;'Service PJ'!$A198&amp;"*",'EPA_US9RT techs'!$A$2:$I$1722,9,FALSE),"")</f>
        <v>27.116535946599999</v>
      </c>
      <c r="I200" s="14">
        <f>IFERROR(VLOOKUP($A$1&amp;'Service PJ'!$D198&amp;'Service PJ'!$B198&amp;'Service PJ'!$A198&amp;"*",'EPA_US9RT techs'!$A$2:$I$1722,9,FALSE),"")</f>
        <v>27.116535946599999</v>
      </c>
      <c r="J200" s="14">
        <f>IFERROR(VLOOKUP($A$1&amp;'Service PJ'!$D198&amp;'Service PJ'!$B198&amp;'Service PJ'!$A198&amp;"*",'EPA_US9RT techs'!$A$2:$I$1722,9,FALSE),"")</f>
        <v>27.116535946599999</v>
      </c>
      <c r="K200" s="14">
        <f>IFERROR(VLOOKUP($A$1&amp;'Service PJ'!$D198&amp;'Service PJ'!$B198&amp;'Service PJ'!$A198&amp;"*",'EPA_US9RT techs'!$A$2:$I$1722,9,FALSE),"")</f>
        <v>27.116535946599999</v>
      </c>
      <c r="L200" s="14">
        <f>IFERROR(VLOOKUP($A$1&amp;'Service PJ'!$D198&amp;'Service PJ'!$B198&amp;'Service PJ'!$A198&amp;"*",'EPA_US9RT techs'!$A$2:$I$1722,9,FALSE),"")</f>
        <v>27.116535946599999</v>
      </c>
      <c r="M200" s="14">
        <f>IFERROR(VLOOKUP($A$1&amp;'Service PJ'!$D198&amp;'Service PJ'!$B198&amp;'Service PJ'!$A198&amp;"*",'EPA_US9RT techs'!$A$2:$I$1722,9,FALSE),"")</f>
        <v>27.116535946599999</v>
      </c>
      <c r="N200" s="14">
        <f>IFERROR(VLOOKUP($A$1&amp;'Service PJ'!$D198&amp;'Service PJ'!$B198&amp;'Service PJ'!$A198&amp;"*",'EPA_US9RT techs'!$A$2:$I$1722,9,FALSE),"")</f>
        <v>27.116535946599999</v>
      </c>
      <c r="O200" s="14">
        <f>IFERROR(VLOOKUP($A$1&amp;'Service PJ'!$D198&amp;'Service PJ'!$B198&amp;'Service PJ'!$A198&amp;"*",'EPA_US9RT techs'!$A$2:$I$1722,9,FALSE),"")</f>
        <v>27.116535946599999</v>
      </c>
      <c r="P200" s="14">
        <f>IFERROR(VLOOKUP($A$1&amp;'Service PJ'!$D198&amp;'Service PJ'!$B198&amp;'Service PJ'!$A198&amp;"*",'EPA_US9RT techs'!$A$2:$I$1722,9,FALSE),"")</f>
        <v>27.116535946599999</v>
      </c>
      <c r="Q200" s="14">
        <f>IFERROR(VLOOKUP($A$1&amp;'Service PJ'!$D198&amp;'Service PJ'!$B198&amp;'Service PJ'!$A198&amp;"*",'EPA_US9RT techs'!$A$2:$I$1722,9,FALSE),"")</f>
        <v>27.116535946599999</v>
      </c>
      <c r="R200" s="14">
        <f>IFERROR(VLOOKUP($A$1&amp;'Service PJ'!$D198&amp;'Service PJ'!$B198&amp;'Service PJ'!$A198&amp;"*",'EPA_US9RT techs'!$A$2:$I$1722,9,FALSE),"")</f>
        <v>27.116535946599999</v>
      </c>
      <c r="S200" s="14">
        <f>IFERROR(VLOOKUP($A$1&amp;'Service PJ'!$D198&amp;'Service PJ'!$B198&amp;'Service PJ'!$A198&amp;"*",'EPA_US9RT techs'!$A$2:$I$1722,9,FALSE),"")</f>
        <v>27.116535946599999</v>
      </c>
      <c r="T200" s="14">
        <f>IFERROR(VLOOKUP($A$1&amp;'Service PJ'!$D198&amp;'Service PJ'!$B198&amp;'Service PJ'!$A198&amp;"*",'EPA_US9RT techs'!$A$2:$I$1722,9,FALSE),"")</f>
        <v>27.116535946599999</v>
      </c>
      <c r="U200" s="14">
        <f>IFERROR(VLOOKUP($A$1&amp;'Service PJ'!$D198&amp;'Service PJ'!$B198&amp;'Service PJ'!$A198&amp;"*",'EPA_US9RT techs'!$A$2:$I$1722,9,FALSE),"")</f>
        <v>27.116535946599999</v>
      </c>
      <c r="V200" s="14">
        <f>IFERROR(VLOOKUP($A$1&amp;'Service PJ'!$D198&amp;'Service PJ'!$B198&amp;'Service PJ'!$A198&amp;"*",'EPA_US9RT techs'!$A$2:$I$1722,9,FALSE),"")</f>
        <v>27.116535946599999</v>
      </c>
      <c r="W200" s="14">
        <f>IFERROR(VLOOKUP($A$1&amp;'Service PJ'!$D198&amp;'Service PJ'!$B198&amp;'Service PJ'!$A198&amp;"*",'EPA_US9RT techs'!$A$2:$I$1722,9,FALSE),"")</f>
        <v>27.116535946599999</v>
      </c>
      <c r="X200" s="14">
        <f>IFERROR(VLOOKUP($A$1&amp;'Service PJ'!$D198&amp;'Service PJ'!$B198&amp;'Service PJ'!$A198&amp;"*",'EPA_US9RT techs'!$A$2:$I$1722,9,FALSE),"")</f>
        <v>27.116535946599999</v>
      </c>
      <c r="Y200" s="14">
        <f>IFERROR(VLOOKUP($A$1&amp;'Service PJ'!$D198&amp;'Service PJ'!$B198&amp;'Service PJ'!$A198&amp;"*",'EPA_US9RT techs'!$A$2:$I$1722,9,FALSE),"")</f>
        <v>27.116535946599999</v>
      </c>
      <c r="Z200" s="14">
        <f>IFERROR(VLOOKUP($A$1&amp;'Service PJ'!$D198&amp;'Service PJ'!$B198&amp;'Service PJ'!$A198&amp;"*",'EPA_US9RT techs'!$A$2:$I$1722,9,FALSE),"")</f>
        <v>27.116535946599999</v>
      </c>
      <c r="AA200" s="14">
        <f>IFERROR(VLOOKUP($A$1&amp;'Service PJ'!$D198&amp;'Service PJ'!$B198&amp;'Service PJ'!$A198&amp;"*",'EPA_US9RT techs'!$A$2:$I$1722,9,FALSE),"")</f>
        <v>27.116535946599999</v>
      </c>
      <c r="AB200" s="14">
        <f>IFERROR(VLOOKUP($A$1&amp;'Service PJ'!$D198&amp;'Service PJ'!$B198&amp;'Service PJ'!$A198&amp;"*",'EPA_US9RT techs'!$A$2:$I$1722,9,FALSE),"")</f>
        <v>27.116535946599999</v>
      </c>
      <c r="AC200" s="14">
        <f>IFERROR(VLOOKUP($A$1&amp;'Service PJ'!$D198&amp;'Service PJ'!$B198&amp;'Service PJ'!$A198&amp;"*",'EPA_US9RT techs'!$A$2:$I$1722,9,FALSE),"")</f>
        <v>27.116535946599999</v>
      </c>
      <c r="AD200" s="14">
        <f>IFERROR(VLOOKUP($A$1&amp;'Service PJ'!$D198&amp;'Service PJ'!$B198&amp;'Service PJ'!$A198&amp;"*",'EPA_US9RT techs'!$A$2:$I$1722,9,FALSE),"")</f>
        <v>27.116535946599999</v>
      </c>
      <c r="AE200" s="14">
        <f>IFERROR(VLOOKUP($A$1&amp;'Service PJ'!$D198&amp;'Service PJ'!$B198&amp;'Service PJ'!$A198&amp;"*",'EPA_US9RT techs'!$A$2:$I$1722,9,FALSE),"")</f>
        <v>27.116535946599999</v>
      </c>
      <c r="AG200" t="str">
        <f>IF(SUM(AH200:AX200)=0,"\I:",'Service PJ'!$D198&amp;"_"&amp;'Service PJ'!$E198&amp;"_"&amp;'Service PJ'!$C198)</f>
        <v>IFP_PRH_BIO</v>
      </c>
      <c r="AH200" s="14">
        <f>IFERROR(VLOOKUP($AG$1&amp;'Service PJ'!$D198&amp;'Service PJ'!$B198&amp;'Service PJ'!$A198&amp;"*",'EPA_US9RT techs'!$A$2:$I$1722,9,FALSE),"")</f>
        <v>2.7116535947</v>
      </c>
      <c r="AI200" s="14">
        <f>IFERROR(VLOOKUP($AG$1&amp;'Service PJ'!$D198&amp;'Service PJ'!$B198&amp;'Service PJ'!$A198&amp;"*",'EPA_US9RT techs'!$A$2:$I$1722,9,FALSE),"")</f>
        <v>2.7116535947</v>
      </c>
      <c r="AJ200" s="14">
        <f>IFERROR(VLOOKUP($AG$1&amp;'Service PJ'!$D198&amp;'Service PJ'!$B198&amp;'Service PJ'!$A198&amp;"*",'EPA_US9RT techs'!$A$2:$I$1722,9,FALSE),"")</f>
        <v>2.7116535947</v>
      </c>
      <c r="AK200" s="14">
        <f>IFERROR(VLOOKUP($AG$1&amp;'Service PJ'!$D198&amp;'Service PJ'!$B198&amp;'Service PJ'!$A198&amp;"*",'EPA_US9RT techs'!$A$2:$I$1722,9,FALSE),"")</f>
        <v>2.7116535947</v>
      </c>
      <c r="AL200" s="14">
        <f>IFERROR(VLOOKUP($AG$1&amp;'Service PJ'!$D198&amp;'Service PJ'!$B198&amp;'Service PJ'!$A198&amp;"*",'EPA_US9RT techs'!$A$2:$I$1722,9,FALSE),"")</f>
        <v>2.7116535947</v>
      </c>
      <c r="AM200" s="14">
        <f>IFERROR(VLOOKUP($AG$1&amp;'Service PJ'!$D198&amp;'Service PJ'!$B198&amp;'Service PJ'!$A198&amp;"*",'EPA_US9RT techs'!$A$2:$I$1722,9,FALSE),"")</f>
        <v>2.7116535947</v>
      </c>
      <c r="AN200" s="14">
        <f>IFERROR(VLOOKUP($AG$1&amp;'Service PJ'!$D198&amp;'Service PJ'!$B198&amp;'Service PJ'!$A198&amp;"*",'EPA_US9RT techs'!$A$2:$I$1722,9,FALSE),"")</f>
        <v>2.7116535947</v>
      </c>
      <c r="AO200" s="14">
        <f>IFERROR(VLOOKUP($AG$1&amp;'Service PJ'!$D198&amp;'Service PJ'!$B198&amp;'Service PJ'!$A198&amp;"*",'EPA_US9RT techs'!$A$2:$I$1722,9,FALSE),"")</f>
        <v>2.7116535947</v>
      </c>
      <c r="AP200" s="14">
        <f>IFERROR(VLOOKUP($AG$1&amp;'Service PJ'!$D198&amp;'Service PJ'!$B198&amp;'Service PJ'!$A198&amp;"*",'EPA_US9RT techs'!$A$2:$I$1722,9,FALSE),"")</f>
        <v>2.7116535947</v>
      </c>
      <c r="AQ200" s="14">
        <f>IFERROR(VLOOKUP($AG$1&amp;'Service PJ'!$D198&amp;'Service PJ'!$B198&amp;'Service PJ'!$A198&amp;"*",'EPA_US9RT techs'!$A$2:$I$1722,9,FALSE),"")</f>
        <v>2.7116535947</v>
      </c>
      <c r="AR200" s="14">
        <f>IFERROR(VLOOKUP($AG$1&amp;'Service PJ'!$D198&amp;'Service PJ'!$B198&amp;'Service PJ'!$A198&amp;"*",'EPA_US9RT techs'!$A$2:$I$1722,9,FALSE),"")</f>
        <v>2.7116535947</v>
      </c>
      <c r="AS200" s="14">
        <f>IFERROR(VLOOKUP($AG$1&amp;'Service PJ'!$D198&amp;'Service PJ'!$B198&amp;'Service PJ'!$A198&amp;"*",'EPA_US9RT techs'!$A$2:$I$1722,9,FALSE),"")</f>
        <v>2.7116535947</v>
      </c>
      <c r="AT200" s="14">
        <f>IFERROR(VLOOKUP($AG$1&amp;'Service PJ'!$D198&amp;'Service PJ'!$B198&amp;'Service PJ'!$A198&amp;"*",'EPA_US9RT techs'!$A$2:$I$1722,9,FALSE),"")</f>
        <v>2.7116535947</v>
      </c>
      <c r="AU200" s="14">
        <f>IFERROR(VLOOKUP($AG$1&amp;'Service PJ'!$D198&amp;'Service PJ'!$B198&amp;'Service PJ'!$A198&amp;"*",'EPA_US9RT techs'!$A$2:$I$1722,9,FALSE),"")</f>
        <v>2.7116535947</v>
      </c>
      <c r="AV200" s="14">
        <f>IFERROR(VLOOKUP($AG$1&amp;'Service PJ'!$D198&amp;'Service PJ'!$B198&amp;'Service PJ'!$A198&amp;"*",'EPA_US9RT techs'!$A$2:$I$1722,9,FALSE),"")</f>
        <v>2.7116535947</v>
      </c>
      <c r="AW200" s="14">
        <f>IFERROR(VLOOKUP($AG$1&amp;'Service PJ'!$D198&amp;'Service PJ'!$B198&amp;'Service PJ'!$A198&amp;"*",'EPA_US9RT techs'!$A$2:$I$1722,9,FALSE),"")</f>
        <v>2.7116535947</v>
      </c>
      <c r="AX200" s="14">
        <f>IFERROR(VLOOKUP($AG$1&amp;'Service PJ'!$D198&amp;'Service PJ'!$B198&amp;'Service PJ'!$A198&amp;"*",'EPA_US9RT techs'!$A$2:$I$1722,9,FALSE),"")</f>
        <v>2.7116535947</v>
      </c>
      <c r="AY200" s="14">
        <f>IFERROR(VLOOKUP($AG$1&amp;'Service PJ'!$D198&amp;'Service PJ'!$B198&amp;'Service PJ'!$A198&amp;"*",'EPA_US9RT techs'!$A$2:$I$1722,9,FALSE),"")</f>
        <v>2.7116535947</v>
      </c>
      <c r="AZ200" s="14">
        <f>IFERROR(VLOOKUP($AG$1&amp;'Service PJ'!$D198&amp;'Service PJ'!$B198&amp;'Service PJ'!$A198&amp;"*",'EPA_US9RT techs'!$A$2:$I$1722,9,FALSE),"")</f>
        <v>2.7116535947</v>
      </c>
      <c r="BA200" s="14">
        <f>IFERROR(VLOOKUP($AG$1&amp;'Service PJ'!$D198&amp;'Service PJ'!$B198&amp;'Service PJ'!$A198&amp;"*",'EPA_US9RT techs'!$A$2:$I$1722,9,FALSE),"")</f>
        <v>2.7116535947</v>
      </c>
      <c r="BB200" s="14">
        <f>IFERROR(VLOOKUP($AG$1&amp;'Service PJ'!$D198&amp;'Service PJ'!$B198&amp;'Service PJ'!$A198&amp;"*",'EPA_US9RT techs'!$A$2:$I$1722,9,FALSE),"")</f>
        <v>2.7116535947</v>
      </c>
      <c r="BC200" s="14">
        <f>IFERROR(VLOOKUP($AG$1&amp;'Service PJ'!$D198&amp;'Service PJ'!$B198&amp;'Service PJ'!$A198&amp;"*",'EPA_US9RT techs'!$A$2:$I$1722,9,FALSE),"")</f>
        <v>2.7116535947</v>
      </c>
      <c r="BD200" s="14">
        <f>IFERROR(VLOOKUP($AG$1&amp;'Service PJ'!$D198&amp;'Service PJ'!$B198&amp;'Service PJ'!$A198&amp;"*",'EPA_US9RT techs'!$A$2:$I$1722,9,FALSE),"")</f>
        <v>2.7116535947</v>
      </c>
      <c r="BE200" s="14">
        <f>IFERROR(VLOOKUP($AG$1&amp;'Service PJ'!$D198&amp;'Service PJ'!$B198&amp;'Service PJ'!$A198&amp;"*",'EPA_US9RT techs'!$A$2:$I$1722,9,FALSE),"")</f>
        <v>2.7116535947</v>
      </c>
      <c r="BF200" s="14">
        <f>IFERROR(VLOOKUP($AG$1&amp;'Service PJ'!$D198&amp;'Service PJ'!$B198&amp;'Service PJ'!$A198&amp;"*",'EPA_US9RT techs'!$A$2:$I$1722,9,FALSE),"")</f>
        <v>2.7116535947</v>
      </c>
      <c r="BG200" s="14">
        <f>IFERROR(VLOOKUP($AG$1&amp;'Service PJ'!$D198&amp;'Service PJ'!$B198&amp;'Service PJ'!$A198&amp;"*",'EPA_US9RT techs'!$A$2:$I$1722,9,FALSE),"")</f>
        <v>2.7116535947</v>
      </c>
      <c r="BH200" s="14">
        <f>IFERROR(VLOOKUP($AG$1&amp;'Service PJ'!$D198&amp;'Service PJ'!$B198&amp;'Service PJ'!$A198&amp;"*",'EPA_US9RT techs'!$A$2:$I$1722,9,FALSE),"")</f>
        <v>2.7116535947</v>
      </c>
      <c r="BI200" s="14">
        <f>IFERROR(VLOOKUP($AG$1&amp;'Service PJ'!$D198&amp;'Service PJ'!$B198&amp;'Service PJ'!$A198&amp;"*",'EPA_US9RT techs'!$A$2:$I$1722,9,FALSE),"")</f>
        <v>2.7116535947</v>
      </c>
      <c r="BJ200" s="14">
        <f>IFERROR(VLOOKUP($AG$1&amp;'Service PJ'!$D198&amp;'Service PJ'!$B198&amp;'Service PJ'!$A198&amp;"*",'EPA_US9RT techs'!$A$2:$I$1722,9,FALSE),"")</f>
        <v>2.7116535947</v>
      </c>
      <c r="BK200" s="14">
        <f>IFERROR(VLOOKUP($AG$1&amp;'Service PJ'!$D198&amp;'Service PJ'!$B198&amp;'Service PJ'!$A198&amp;"*",'EPA_US9RT techs'!$A$2:$I$1722,9,FALSE),"")</f>
        <v>2.7116535947</v>
      </c>
      <c r="BM200" t="str">
        <f>IF(SUM(BN200:CD200)=0,"\I:",'Service PJ'!$D198&amp;"_"&amp;'Service PJ'!$E198&amp;"_"&amp;'Service PJ'!$C198)</f>
        <v>\I:</v>
      </c>
      <c r="BN200" s="14" t="str">
        <f>IFERROR(VLOOKUP($BM$1&amp;'Service PJ'!$D198&amp;'Service PJ'!$B198&amp;'Service PJ'!$A198&amp;"*",'EPA_US9RT techs'!$A$2:$I$1722,9,FALSE),"")</f>
        <v/>
      </c>
      <c r="BO200" s="14" t="str">
        <f>IFERROR(VLOOKUP($BM$1&amp;'Service PJ'!$D198&amp;'Service PJ'!$B198&amp;'Service PJ'!$A198&amp;"*",'EPA_US9RT techs'!$A$2:$I$1722,9,FALSE),"")</f>
        <v/>
      </c>
      <c r="BP200" s="14" t="str">
        <f>IFERROR(VLOOKUP($BM$1&amp;'Service PJ'!$D198&amp;'Service PJ'!$B198&amp;'Service PJ'!$A198&amp;"*",'EPA_US9RT techs'!$A$2:$I$1722,9,FALSE),"")</f>
        <v/>
      </c>
      <c r="BQ200" s="14" t="str">
        <f>IFERROR(VLOOKUP($BM$1&amp;'Service PJ'!$D198&amp;'Service PJ'!$B198&amp;'Service PJ'!$A198&amp;"*",'EPA_US9RT techs'!$A$2:$I$1722,9,FALSE),"")</f>
        <v/>
      </c>
      <c r="BR200" s="14" t="str">
        <f>IFERROR(VLOOKUP($BM$1&amp;'Service PJ'!$D198&amp;'Service PJ'!$B198&amp;'Service PJ'!$A198&amp;"*",'EPA_US9RT techs'!$A$2:$I$1722,9,FALSE),"")</f>
        <v/>
      </c>
      <c r="BS200" s="14" t="str">
        <f>IFERROR(VLOOKUP($BM$1&amp;'Service PJ'!$D198&amp;'Service PJ'!$B198&amp;'Service PJ'!$A198&amp;"*",'EPA_US9RT techs'!$A$2:$I$1722,9,FALSE),"")</f>
        <v/>
      </c>
      <c r="BT200" s="14" t="str">
        <f>IFERROR(VLOOKUP($BM$1&amp;'Service PJ'!$D198&amp;'Service PJ'!$B198&amp;'Service PJ'!$A198&amp;"*",'EPA_US9RT techs'!$A$2:$I$1722,9,FALSE),"")</f>
        <v/>
      </c>
      <c r="BU200" s="14" t="str">
        <f>IFERROR(VLOOKUP($BM$1&amp;'Service PJ'!$D198&amp;'Service PJ'!$B198&amp;'Service PJ'!$A198&amp;"*",'EPA_US9RT techs'!$A$2:$I$1722,9,FALSE),"")</f>
        <v/>
      </c>
      <c r="BV200" s="14" t="str">
        <f>IFERROR(VLOOKUP($BM$1&amp;'Service PJ'!$D198&amp;'Service PJ'!$B198&amp;'Service PJ'!$A198&amp;"*",'EPA_US9RT techs'!$A$2:$I$1722,9,FALSE),"")</f>
        <v/>
      </c>
      <c r="BW200" s="14" t="str">
        <f>IFERROR(VLOOKUP($BM$1&amp;'Service PJ'!$D198&amp;'Service PJ'!$B198&amp;'Service PJ'!$A198&amp;"*",'EPA_US9RT techs'!$A$2:$I$1722,9,FALSE),"")</f>
        <v/>
      </c>
      <c r="BX200" s="14" t="str">
        <f>IFERROR(VLOOKUP($BM$1&amp;'Service PJ'!$D198&amp;'Service PJ'!$B198&amp;'Service PJ'!$A198&amp;"*",'EPA_US9RT techs'!$A$2:$I$1722,9,FALSE),"")</f>
        <v/>
      </c>
      <c r="BY200" s="14" t="str">
        <f>IFERROR(VLOOKUP($BM$1&amp;'Service PJ'!$D198&amp;'Service PJ'!$B198&amp;'Service PJ'!$A198&amp;"*",'EPA_US9RT techs'!$A$2:$I$1722,9,FALSE),"")</f>
        <v/>
      </c>
      <c r="BZ200" s="14" t="str">
        <f>IFERROR(VLOOKUP($BM$1&amp;'Service PJ'!$D198&amp;'Service PJ'!$B198&amp;'Service PJ'!$A198&amp;"*",'EPA_US9RT techs'!$A$2:$I$1722,9,FALSE),"")</f>
        <v/>
      </c>
      <c r="CA200" s="14" t="str">
        <f>IFERROR(VLOOKUP($BM$1&amp;'Service PJ'!$D198&amp;'Service PJ'!$B198&amp;'Service PJ'!$A198&amp;"*",'EPA_US9RT techs'!$A$2:$I$1722,9,FALSE),"")</f>
        <v/>
      </c>
      <c r="CB200" s="14" t="str">
        <f>IFERROR(VLOOKUP($BM$1&amp;'Service PJ'!$D198&amp;'Service PJ'!$B198&amp;'Service PJ'!$A198&amp;"*",'EPA_US9RT techs'!$A$2:$I$1722,9,FALSE),"")</f>
        <v/>
      </c>
      <c r="CC200" s="14" t="str">
        <f>IFERROR(VLOOKUP($BM$1&amp;'Service PJ'!$D198&amp;'Service PJ'!$B198&amp;'Service PJ'!$A198&amp;"*",'EPA_US9RT techs'!$A$2:$I$1722,9,FALSE),"")</f>
        <v/>
      </c>
      <c r="CD200" s="14" t="str">
        <f>IFERROR(VLOOKUP($BM$1&amp;'Service PJ'!$D198&amp;'Service PJ'!$B198&amp;'Service PJ'!$A198&amp;"*",'EPA_US9RT techs'!$A$2:$I$1722,9,FALSE),"")</f>
        <v/>
      </c>
      <c r="CE200" s="14" t="str">
        <f>IFERROR(VLOOKUP($BM$1&amp;'Service PJ'!$D198&amp;'Service PJ'!$B198&amp;'Service PJ'!$A198&amp;"*",'EPA_US9RT techs'!$A$2:$I$1722,9,FALSE),"")</f>
        <v/>
      </c>
      <c r="CF200" s="14" t="str">
        <f>IFERROR(VLOOKUP($BM$1&amp;'Service PJ'!$D198&amp;'Service PJ'!$B198&amp;'Service PJ'!$A198&amp;"*",'EPA_US9RT techs'!$A$2:$I$1722,9,FALSE),"")</f>
        <v/>
      </c>
      <c r="CG200" s="14" t="str">
        <f>IFERROR(VLOOKUP($BM$1&amp;'Service PJ'!$D198&amp;'Service PJ'!$B198&amp;'Service PJ'!$A198&amp;"*",'EPA_US9RT techs'!$A$2:$I$1722,9,FALSE),"")</f>
        <v/>
      </c>
      <c r="CH200" s="14" t="str">
        <f>IFERROR(VLOOKUP($BM$1&amp;'Service PJ'!$D198&amp;'Service PJ'!$B198&amp;'Service PJ'!$A198&amp;"*",'EPA_US9RT techs'!$A$2:$I$1722,9,FALSE),"")</f>
        <v/>
      </c>
      <c r="CI200" s="14" t="str">
        <f>IFERROR(VLOOKUP($BM$1&amp;'Service PJ'!$D198&amp;'Service PJ'!$B198&amp;'Service PJ'!$A198&amp;"*",'EPA_US9RT techs'!$A$2:$I$1722,9,FALSE),"")</f>
        <v/>
      </c>
      <c r="CJ200" s="14" t="str">
        <f>IFERROR(VLOOKUP($BM$1&amp;'Service PJ'!$D198&amp;'Service PJ'!$B198&amp;'Service PJ'!$A198&amp;"*",'EPA_US9RT techs'!$A$2:$I$1722,9,FALSE),"")</f>
        <v/>
      </c>
      <c r="CK200" s="14" t="str">
        <f>IFERROR(VLOOKUP($BM$1&amp;'Service PJ'!$D198&amp;'Service PJ'!$B198&amp;'Service PJ'!$A198&amp;"*",'EPA_US9RT techs'!$A$2:$I$1722,9,FALSE),"")</f>
        <v/>
      </c>
      <c r="CL200" s="14" t="str">
        <f>IFERROR(VLOOKUP($BM$1&amp;'Service PJ'!$D198&amp;'Service PJ'!$B198&amp;'Service PJ'!$A198&amp;"*",'EPA_US9RT techs'!$A$2:$I$1722,9,FALSE),"")</f>
        <v/>
      </c>
      <c r="CM200" s="14" t="str">
        <f>IFERROR(VLOOKUP($BM$1&amp;'Service PJ'!$D198&amp;'Service PJ'!$B198&amp;'Service PJ'!$A198&amp;"*",'EPA_US9RT techs'!$A$2:$I$1722,9,FALSE),"")</f>
        <v/>
      </c>
      <c r="CN200" s="14" t="str">
        <f>IFERROR(VLOOKUP($BM$1&amp;'Service PJ'!$D198&amp;'Service PJ'!$B198&amp;'Service PJ'!$A198&amp;"*",'EPA_US9RT techs'!$A$2:$I$1722,9,FALSE),"")</f>
        <v/>
      </c>
      <c r="CO200" s="14" t="str">
        <f>IFERROR(VLOOKUP($BM$1&amp;'Service PJ'!$D198&amp;'Service PJ'!$B198&amp;'Service PJ'!$A198&amp;"*",'EPA_US9RT techs'!$A$2:$I$1722,9,FALSE),"")</f>
        <v/>
      </c>
      <c r="CP200" s="14" t="str">
        <f>IFERROR(VLOOKUP($BM$1&amp;'Service PJ'!$D198&amp;'Service PJ'!$B198&amp;'Service PJ'!$A198&amp;"*",'EPA_US9RT techs'!$A$2:$I$1722,9,FALSE),"")</f>
        <v/>
      </c>
      <c r="CQ200" s="14" t="str">
        <f>IFERROR(VLOOKUP($BM$1&amp;'Service PJ'!$D198&amp;'Service PJ'!$B198&amp;'Service PJ'!$A198&amp;"*",'EPA_US9RT techs'!$A$2:$I$1722,9,FALSE),"")</f>
        <v/>
      </c>
      <c r="CS200" t="str">
        <f>IF(SUM(CT200:DJ200)=0,"\I:",'Service PJ'!$D198&amp;"_"&amp;'Service PJ'!$E198&amp;"_"&amp;'Service PJ'!$C198)</f>
        <v>IFP_PRH_BIO</v>
      </c>
      <c r="CT200" s="2">
        <f>IFERROR(VLOOKUP($CS$1&amp;'Service PJ'!$D198&amp;'Service PJ'!$B198&amp;'Service PJ'!$A198&amp;"*",'EPA_US9RT techs'!$A$2:$I$1722,9,FALSE),"")</f>
        <v>30</v>
      </c>
      <c r="CU200" s="2">
        <f>IFERROR(VLOOKUP($CS$1&amp;'Service PJ'!$D198&amp;'Service PJ'!$B198&amp;'Service PJ'!$A198&amp;"*",'EPA_US9RT techs'!$A$2:$I$1722,9,FALSE),"")</f>
        <v>30</v>
      </c>
      <c r="CV200" s="2">
        <f>IFERROR(VLOOKUP($CS$1&amp;'Service PJ'!$D198&amp;'Service PJ'!$B198&amp;'Service PJ'!$A198&amp;"*",'EPA_US9RT techs'!$A$2:$I$1722,9,FALSE),"")</f>
        <v>30</v>
      </c>
      <c r="CW200" s="2">
        <f>IFERROR(VLOOKUP($CS$1&amp;'Service PJ'!$D198&amp;'Service PJ'!$B198&amp;'Service PJ'!$A198&amp;"*",'EPA_US9RT techs'!$A$2:$I$1722,9,FALSE),"")</f>
        <v>30</v>
      </c>
      <c r="CX200" s="2">
        <f>IFERROR(VLOOKUP($CS$1&amp;'Service PJ'!$D198&amp;'Service PJ'!$B198&amp;'Service PJ'!$A198&amp;"*",'EPA_US9RT techs'!$A$2:$I$1722,9,FALSE),"")</f>
        <v>30</v>
      </c>
      <c r="CY200" s="2">
        <f>IFERROR(VLOOKUP($CS$1&amp;'Service PJ'!$D198&amp;'Service PJ'!$B198&amp;'Service PJ'!$A198&amp;"*",'EPA_US9RT techs'!$A$2:$I$1722,9,FALSE),"")</f>
        <v>30</v>
      </c>
      <c r="CZ200" s="2">
        <f>IFERROR(VLOOKUP($CS$1&amp;'Service PJ'!$D198&amp;'Service PJ'!$B198&amp;'Service PJ'!$A198&amp;"*",'EPA_US9RT techs'!$A$2:$I$1722,9,FALSE),"")</f>
        <v>30</v>
      </c>
      <c r="DA200" s="2">
        <f>IFERROR(VLOOKUP($CS$1&amp;'Service PJ'!$D198&amp;'Service PJ'!$B198&amp;'Service PJ'!$A198&amp;"*",'EPA_US9RT techs'!$A$2:$I$1722,9,FALSE),"")</f>
        <v>30</v>
      </c>
      <c r="DB200" s="2">
        <f>IFERROR(VLOOKUP($CS$1&amp;'Service PJ'!$D198&amp;'Service PJ'!$B198&amp;'Service PJ'!$A198&amp;"*",'EPA_US9RT techs'!$A$2:$I$1722,9,FALSE),"")</f>
        <v>30</v>
      </c>
      <c r="DC200" s="2">
        <f>IFERROR(VLOOKUP($CS$1&amp;'Service PJ'!$D198&amp;'Service PJ'!$B198&amp;'Service PJ'!$A198&amp;"*",'EPA_US9RT techs'!$A$2:$I$1722,9,FALSE),"")</f>
        <v>30</v>
      </c>
      <c r="DD200" s="2">
        <f>IFERROR(VLOOKUP($CS$1&amp;'Service PJ'!$D198&amp;'Service PJ'!$B198&amp;'Service PJ'!$A198&amp;"*",'EPA_US9RT techs'!$A$2:$I$1722,9,FALSE),"")</f>
        <v>30</v>
      </c>
      <c r="DE200" s="2">
        <f>IFERROR(VLOOKUP($CS$1&amp;'Service PJ'!$D198&amp;'Service PJ'!$B198&amp;'Service PJ'!$A198&amp;"*",'EPA_US9RT techs'!$A$2:$I$1722,9,FALSE),"")</f>
        <v>30</v>
      </c>
      <c r="DF200" s="2">
        <f>IFERROR(VLOOKUP($CS$1&amp;'Service PJ'!$D198&amp;'Service PJ'!$B198&amp;'Service PJ'!$A198&amp;"*",'EPA_US9RT techs'!$A$2:$I$1722,9,FALSE),"")</f>
        <v>30</v>
      </c>
      <c r="DG200" s="2">
        <f>IFERROR(VLOOKUP($CS$1&amp;'Service PJ'!$D198&amp;'Service PJ'!$B198&amp;'Service PJ'!$A198&amp;"*",'EPA_US9RT techs'!$A$2:$I$1722,9,FALSE),"")</f>
        <v>30</v>
      </c>
      <c r="DH200" s="2">
        <f>IFERROR(VLOOKUP($CS$1&amp;'Service PJ'!$D198&amp;'Service PJ'!$B198&amp;'Service PJ'!$A198&amp;"*",'EPA_US9RT techs'!$A$2:$I$1722,9,FALSE),"")</f>
        <v>30</v>
      </c>
      <c r="DI200" s="2">
        <f>IFERROR(VLOOKUP($CS$1&amp;'Service PJ'!$D198&amp;'Service PJ'!$B198&amp;'Service PJ'!$A198&amp;"*",'EPA_US9RT techs'!$A$2:$I$1722,9,FALSE),"")</f>
        <v>30</v>
      </c>
      <c r="DJ200" s="2">
        <f>IFERROR(VLOOKUP($CS$1&amp;'Service PJ'!$D198&amp;'Service PJ'!$B198&amp;'Service PJ'!$A198&amp;"*",'EPA_US9RT techs'!$A$2:$I$1722,9,FALSE),"")</f>
        <v>30</v>
      </c>
      <c r="DK200" s="2">
        <f>IFERROR(VLOOKUP($CS$1&amp;'Service PJ'!$D198&amp;'Service PJ'!$B198&amp;'Service PJ'!$A198&amp;"*",'EPA_US9RT techs'!$A$2:$I$1722,9,FALSE),"")</f>
        <v>30</v>
      </c>
      <c r="DL200" s="2">
        <f>IFERROR(VLOOKUP($CS$1&amp;'Service PJ'!$D198&amp;'Service PJ'!$B198&amp;'Service PJ'!$A198&amp;"*",'EPA_US9RT techs'!$A$2:$I$1722,9,FALSE),"")</f>
        <v>30</v>
      </c>
      <c r="DM200" s="2">
        <f>IFERROR(VLOOKUP($CS$1&amp;'Service PJ'!$D198&amp;'Service PJ'!$B198&amp;'Service PJ'!$A198&amp;"*",'EPA_US9RT techs'!$A$2:$I$1722,9,FALSE),"")</f>
        <v>30</v>
      </c>
      <c r="DN200" s="2">
        <f>IFERROR(VLOOKUP($CS$1&amp;'Service PJ'!$D198&amp;'Service PJ'!$B198&amp;'Service PJ'!$A198&amp;"*",'EPA_US9RT techs'!$A$2:$I$1722,9,FALSE),"")</f>
        <v>30</v>
      </c>
      <c r="DO200" s="2">
        <f>IFERROR(VLOOKUP($CS$1&amp;'Service PJ'!$D198&amp;'Service PJ'!$B198&amp;'Service PJ'!$A198&amp;"*",'EPA_US9RT techs'!$A$2:$I$1722,9,FALSE),"")</f>
        <v>30</v>
      </c>
      <c r="DP200" s="2">
        <f>IFERROR(VLOOKUP($CS$1&amp;'Service PJ'!$D198&amp;'Service PJ'!$B198&amp;'Service PJ'!$A198&amp;"*",'EPA_US9RT techs'!$A$2:$I$1722,9,FALSE),"")</f>
        <v>30</v>
      </c>
      <c r="DQ200" s="2">
        <f>IFERROR(VLOOKUP($CS$1&amp;'Service PJ'!$D198&amp;'Service PJ'!$B198&amp;'Service PJ'!$A198&amp;"*",'EPA_US9RT techs'!$A$2:$I$1722,9,FALSE),"")</f>
        <v>30</v>
      </c>
      <c r="DR200" s="2">
        <f>IFERROR(VLOOKUP($CS$1&amp;'Service PJ'!$D198&amp;'Service PJ'!$B198&amp;'Service PJ'!$A198&amp;"*",'EPA_US9RT techs'!$A$2:$I$1722,9,FALSE),"")</f>
        <v>30</v>
      </c>
      <c r="DS200" s="2">
        <f>IFERROR(VLOOKUP($CS$1&amp;'Service PJ'!$D198&amp;'Service PJ'!$B198&amp;'Service PJ'!$A198&amp;"*",'EPA_US9RT techs'!$A$2:$I$1722,9,FALSE),"")</f>
        <v>30</v>
      </c>
      <c r="DT200" s="2">
        <f>IFERROR(VLOOKUP($CS$1&amp;'Service PJ'!$D198&amp;'Service PJ'!$B198&amp;'Service PJ'!$A198&amp;"*",'EPA_US9RT techs'!$A$2:$I$1722,9,FALSE),"")</f>
        <v>30</v>
      </c>
      <c r="DU200" s="2">
        <f>IFERROR(VLOOKUP($CS$1&amp;'Service PJ'!$D198&amp;'Service PJ'!$B198&amp;'Service PJ'!$A198&amp;"*",'EPA_US9RT techs'!$A$2:$I$1722,9,FALSE),"")</f>
        <v>30</v>
      </c>
      <c r="DV200" s="2">
        <f>IFERROR(VLOOKUP($CS$1&amp;'Service PJ'!$D198&amp;'Service PJ'!$B198&amp;'Service PJ'!$A198&amp;"*",'EPA_US9RT techs'!$A$2:$I$1722,9,FALSE),"")</f>
        <v>30</v>
      </c>
      <c r="DW200" s="2">
        <f>IFERROR(VLOOKUP($CS$1&amp;'Service PJ'!$D198&amp;'Service PJ'!$B198&amp;'Service PJ'!$A198&amp;"*",'EPA_US9RT techs'!$A$2:$I$1722,9,FALSE),"")</f>
        <v>30</v>
      </c>
    </row>
    <row r="201" spans="1:127" x14ac:dyDescent="0.45">
      <c r="A201" t="str">
        <f>IF(SUM(B201:R201)=0,"\I:",'Service PJ'!$D199&amp;"_"&amp;'Service PJ'!$E199&amp;"_"&amp;'Service PJ'!$C199)</f>
        <v>IOI_STM_BIO</v>
      </c>
      <c r="B201" s="14">
        <f>IFERROR(VLOOKUP($A$1&amp;'Service PJ'!$D199&amp;'Service PJ'!$B199&amp;'Service PJ'!$A199&amp;"*",'EPA_US9RT techs'!$A$2:$I$1722,9,FALSE),"")</f>
        <v>4.5443223247000004</v>
      </c>
      <c r="C201" s="14">
        <f>IFERROR(VLOOKUP($A$1&amp;'Service PJ'!$D199&amp;'Service PJ'!$B199&amp;'Service PJ'!$A199&amp;"*",'EPA_US9RT techs'!$A$2:$I$1722,9,FALSE),"")</f>
        <v>4.5443223247000004</v>
      </c>
      <c r="D201" s="14">
        <f>IFERROR(VLOOKUP($A$1&amp;'Service PJ'!$D199&amp;'Service PJ'!$B199&amp;'Service PJ'!$A199&amp;"*",'EPA_US9RT techs'!$A$2:$I$1722,9,FALSE),"")</f>
        <v>4.5443223247000004</v>
      </c>
      <c r="E201" s="14">
        <f>IFERROR(VLOOKUP($A$1&amp;'Service PJ'!$D199&amp;'Service PJ'!$B199&amp;'Service PJ'!$A199&amp;"*",'EPA_US9RT techs'!$A$2:$I$1722,9,FALSE),"")</f>
        <v>4.5443223247000004</v>
      </c>
      <c r="F201" s="14">
        <f>IFERROR(VLOOKUP($A$1&amp;'Service PJ'!$D199&amp;'Service PJ'!$B199&amp;'Service PJ'!$A199&amp;"*",'EPA_US9RT techs'!$A$2:$I$1722,9,FALSE),"")</f>
        <v>4.5443223247000004</v>
      </c>
      <c r="G201" s="14">
        <f>IFERROR(VLOOKUP($A$1&amp;'Service PJ'!$D199&amp;'Service PJ'!$B199&amp;'Service PJ'!$A199&amp;"*",'EPA_US9RT techs'!$A$2:$I$1722,9,FALSE),"")</f>
        <v>4.5443223247000004</v>
      </c>
      <c r="H201" s="14">
        <f>IFERROR(VLOOKUP($A$1&amp;'Service PJ'!$D199&amp;'Service PJ'!$B199&amp;'Service PJ'!$A199&amp;"*",'EPA_US9RT techs'!$A$2:$I$1722,9,FALSE),"")</f>
        <v>4.5443223247000004</v>
      </c>
      <c r="I201" s="14">
        <f>IFERROR(VLOOKUP($A$1&amp;'Service PJ'!$D199&amp;'Service PJ'!$B199&amp;'Service PJ'!$A199&amp;"*",'EPA_US9RT techs'!$A$2:$I$1722,9,FALSE),"")</f>
        <v>4.5443223247000004</v>
      </c>
      <c r="J201" s="14">
        <f>IFERROR(VLOOKUP($A$1&amp;'Service PJ'!$D199&amp;'Service PJ'!$B199&amp;'Service PJ'!$A199&amp;"*",'EPA_US9RT techs'!$A$2:$I$1722,9,FALSE),"")</f>
        <v>4.5443223247000004</v>
      </c>
      <c r="K201" s="14">
        <f>IFERROR(VLOOKUP($A$1&amp;'Service PJ'!$D199&amp;'Service PJ'!$B199&amp;'Service PJ'!$A199&amp;"*",'EPA_US9RT techs'!$A$2:$I$1722,9,FALSE),"")</f>
        <v>4.5443223247000004</v>
      </c>
      <c r="L201" s="14">
        <f>IFERROR(VLOOKUP($A$1&amp;'Service PJ'!$D199&amp;'Service PJ'!$B199&amp;'Service PJ'!$A199&amp;"*",'EPA_US9RT techs'!$A$2:$I$1722,9,FALSE),"")</f>
        <v>4.5443223247000004</v>
      </c>
      <c r="M201" s="14">
        <f>IFERROR(VLOOKUP($A$1&amp;'Service PJ'!$D199&amp;'Service PJ'!$B199&amp;'Service PJ'!$A199&amp;"*",'EPA_US9RT techs'!$A$2:$I$1722,9,FALSE),"")</f>
        <v>4.5443223247000004</v>
      </c>
      <c r="N201" s="14">
        <f>IFERROR(VLOOKUP($A$1&amp;'Service PJ'!$D199&amp;'Service PJ'!$B199&amp;'Service PJ'!$A199&amp;"*",'EPA_US9RT techs'!$A$2:$I$1722,9,FALSE),"")</f>
        <v>4.5443223247000004</v>
      </c>
      <c r="O201" s="14">
        <f>IFERROR(VLOOKUP($A$1&amp;'Service PJ'!$D199&amp;'Service PJ'!$B199&amp;'Service PJ'!$A199&amp;"*",'EPA_US9RT techs'!$A$2:$I$1722,9,FALSE),"")</f>
        <v>4.5443223247000004</v>
      </c>
      <c r="P201" s="14">
        <f>IFERROR(VLOOKUP($A$1&amp;'Service PJ'!$D199&amp;'Service PJ'!$B199&amp;'Service PJ'!$A199&amp;"*",'EPA_US9RT techs'!$A$2:$I$1722,9,FALSE),"")</f>
        <v>4.5443223247000004</v>
      </c>
      <c r="Q201" s="14">
        <f>IFERROR(VLOOKUP($A$1&amp;'Service PJ'!$D199&amp;'Service PJ'!$B199&amp;'Service PJ'!$A199&amp;"*",'EPA_US9RT techs'!$A$2:$I$1722,9,FALSE),"")</f>
        <v>4.5443223247000004</v>
      </c>
      <c r="R201" s="14">
        <f>IFERROR(VLOOKUP($A$1&amp;'Service PJ'!$D199&amp;'Service PJ'!$B199&amp;'Service PJ'!$A199&amp;"*",'EPA_US9RT techs'!$A$2:$I$1722,9,FALSE),"")</f>
        <v>4.5443223247000004</v>
      </c>
      <c r="S201" s="14">
        <f>IFERROR(VLOOKUP($A$1&amp;'Service PJ'!$D199&amp;'Service PJ'!$B199&amp;'Service PJ'!$A199&amp;"*",'EPA_US9RT techs'!$A$2:$I$1722,9,FALSE),"")</f>
        <v>4.5443223247000004</v>
      </c>
      <c r="T201" s="14">
        <f>IFERROR(VLOOKUP($A$1&amp;'Service PJ'!$D199&amp;'Service PJ'!$B199&amp;'Service PJ'!$A199&amp;"*",'EPA_US9RT techs'!$A$2:$I$1722,9,FALSE),"")</f>
        <v>4.5443223247000004</v>
      </c>
      <c r="U201" s="14">
        <f>IFERROR(VLOOKUP($A$1&amp;'Service PJ'!$D199&amp;'Service PJ'!$B199&amp;'Service PJ'!$A199&amp;"*",'EPA_US9RT techs'!$A$2:$I$1722,9,FALSE),"")</f>
        <v>4.5443223247000004</v>
      </c>
      <c r="V201" s="14">
        <f>IFERROR(VLOOKUP($A$1&amp;'Service PJ'!$D199&amp;'Service PJ'!$B199&amp;'Service PJ'!$A199&amp;"*",'EPA_US9RT techs'!$A$2:$I$1722,9,FALSE),"")</f>
        <v>4.5443223247000004</v>
      </c>
      <c r="W201" s="14">
        <f>IFERROR(VLOOKUP($A$1&amp;'Service PJ'!$D199&amp;'Service PJ'!$B199&amp;'Service PJ'!$A199&amp;"*",'EPA_US9RT techs'!$A$2:$I$1722,9,FALSE),"")</f>
        <v>4.5443223247000004</v>
      </c>
      <c r="X201" s="14">
        <f>IFERROR(VLOOKUP($A$1&amp;'Service PJ'!$D199&amp;'Service PJ'!$B199&amp;'Service PJ'!$A199&amp;"*",'EPA_US9RT techs'!$A$2:$I$1722,9,FALSE),"")</f>
        <v>4.5443223247000004</v>
      </c>
      <c r="Y201" s="14">
        <f>IFERROR(VLOOKUP($A$1&amp;'Service PJ'!$D199&amp;'Service PJ'!$B199&amp;'Service PJ'!$A199&amp;"*",'EPA_US9RT techs'!$A$2:$I$1722,9,FALSE),"")</f>
        <v>4.5443223247000004</v>
      </c>
      <c r="Z201" s="14">
        <f>IFERROR(VLOOKUP($A$1&amp;'Service PJ'!$D199&amp;'Service PJ'!$B199&amp;'Service PJ'!$A199&amp;"*",'EPA_US9RT techs'!$A$2:$I$1722,9,FALSE),"")</f>
        <v>4.5443223247000004</v>
      </c>
      <c r="AA201" s="14">
        <f>IFERROR(VLOOKUP($A$1&amp;'Service PJ'!$D199&amp;'Service PJ'!$B199&amp;'Service PJ'!$A199&amp;"*",'EPA_US9RT techs'!$A$2:$I$1722,9,FALSE),"")</f>
        <v>4.5443223247000004</v>
      </c>
      <c r="AB201" s="14">
        <f>IFERROR(VLOOKUP($A$1&amp;'Service PJ'!$D199&amp;'Service PJ'!$B199&amp;'Service PJ'!$A199&amp;"*",'EPA_US9RT techs'!$A$2:$I$1722,9,FALSE),"")</f>
        <v>4.5443223247000004</v>
      </c>
      <c r="AC201" s="14">
        <f>IFERROR(VLOOKUP($A$1&amp;'Service PJ'!$D199&amp;'Service PJ'!$B199&amp;'Service PJ'!$A199&amp;"*",'EPA_US9RT techs'!$A$2:$I$1722,9,FALSE),"")</f>
        <v>4.5443223247000004</v>
      </c>
      <c r="AD201" s="14">
        <f>IFERROR(VLOOKUP($A$1&amp;'Service PJ'!$D199&amp;'Service PJ'!$B199&amp;'Service PJ'!$A199&amp;"*",'EPA_US9RT techs'!$A$2:$I$1722,9,FALSE),"")</f>
        <v>4.5443223247000004</v>
      </c>
      <c r="AE201" s="14">
        <f>IFERROR(VLOOKUP($A$1&amp;'Service PJ'!$D199&amp;'Service PJ'!$B199&amp;'Service PJ'!$A199&amp;"*",'EPA_US9RT techs'!$A$2:$I$1722,9,FALSE),"")</f>
        <v>4.5443223247000004</v>
      </c>
      <c r="AG201" t="str">
        <f>IF(SUM(AH201:AX201)=0,"\I:",'Service PJ'!$D199&amp;"_"&amp;'Service PJ'!$E199&amp;"_"&amp;'Service PJ'!$C199)</f>
        <v>IOI_STM_BIO</v>
      </c>
      <c r="AH201" s="14">
        <f>IFERROR(VLOOKUP($AG$1&amp;'Service PJ'!$D199&amp;'Service PJ'!$B199&amp;'Service PJ'!$A199&amp;"*",'EPA_US9RT techs'!$A$2:$I$1722,9,FALSE),"")</f>
        <v>1.63191</v>
      </c>
      <c r="AI201" s="14">
        <f>IFERROR(VLOOKUP($AG$1&amp;'Service PJ'!$D199&amp;'Service PJ'!$B199&amp;'Service PJ'!$A199&amp;"*",'EPA_US9RT techs'!$A$2:$I$1722,9,FALSE),"")</f>
        <v>1.63191</v>
      </c>
      <c r="AJ201" s="14">
        <f>IFERROR(VLOOKUP($AG$1&amp;'Service PJ'!$D199&amp;'Service PJ'!$B199&amp;'Service PJ'!$A199&amp;"*",'EPA_US9RT techs'!$A$2:$I$1722,9,FALSE),"")</f>
        <v>1.63191</v>
      </c>
      <c r="AK201" s="14">
        <f>IFERROR(VLOOKUP($AG$1&amp;'Service PJ'!$D199&amp;'Service PJ'!$B199&amp;'Service PJ'!$A199&amp;"*",'EPA_US9RT techs'!$A$2:$I$1722,9,FALSE),"")</f>
        <v>1.63191</v>
      </c>
      <c r="AL201" s="14">
        <f>IFERROR(VLOOKUP($AG$1&amp;'Service PJ'!$D199&amp;'Service PJ'!$B199&amp;'Service PJ'!$A199&amp;"*",'EPA_US9RT techs'!$A$2:$I$1722,9,FALSE),"")</f>
        <v>1.63191</v>
      </c>
      <c r="AM201" s="14">
        <f>IFERROR(VLOOKUP($AG$1&amp;'Service PJ'!$D199&amp;'Service PJ'!$B199&amp;'Service PJ'!$A199&amp;"*",'EPA_US9RT techs'!$A$2:$I$1722,9,FALSE),"")</f>
        <v>1.63191</v>
      </c>
      <c r="AN201" s="14">
        <f>IFERROR(VLOOKUP($AG$1&amp;'Service PJ'!$D199&amp;'Service PJ'!$B199&amp;'Service PJ'!$A199&amp;"*",'EPA_US9RT techs'!$A$2:$I$1722,9,FALSE),"")</f>
        <v>1.63191</v>
      </c>
      <c r="AO201" s="14">
        <f>IFERROR(VLOOKUP($AG$1&amp;'Service PJ'!$D199&amp;'Service PJ'!$B199&amp;'Service PJ'!$A199&amp;"*",'EPA_US9RT techs'!$A$2:$I$1722,9,FALSE),"")</f>
        <v>1.63191</v>
      </c>
      <c r="AP201" s="14">
        <f>IFERROR(VLOOKUP($AG$1&amp;'Service PJ'!$D199&amp;'Service PJ'!$B199&amp;'Service PJ'!$A199&amp;"*",'EPA_US9RT techs'!$A$2:$I$1722,9,FALSE),"")</f>
        <v>1.63191</v>
      </c>
      <c r="AQ201" s="14">
        <f>IFERROR(VLOOKUP($AG$1&amp;'Service PJ'!$D199&amp;'Service PJ'!$B199&amp;'Service PJ'!$A199&amp;"*",'EPA_US9RT techs'!$A$2:$I$1722,9,FALSE),"")</f>
        <v>1.63191</v>
      </c>
      <c r="AR201" s="14">
        <f>IFERROR(VLOOKUP($AG$1&amp;'Service PJ'!$D199&amp;'Service PJ'!$B199&amp;'Service PJ'!$A199&amp;"*",'EPA_US9RT techs'!$A$2:$I$1722,9,FALSE),"")</f>
        <v>1.63191</v>
      </c>
      <c r="AS201" s="14">
        <f>IFERROR(VLOOKUP($AG$1&amp;'Service PJ'!$D199&amp;'Service PJ'!$B199&amp;'Service PJ'!$A199&amp;"*",'EPA_US9RT techs'!$A$2:$I$1722,9,FALSE),"")</f>
        <v>1.63191</v>
      </c>
      <c r="AT201" s="14">
        <f>IFERROR(VLOOKUP($AG$1&amp;'Service PJ'!$D199&amp;'Service PJ'!$B199&amp;'Service PJ'!$A199&amp;"*",'EPA_US9RT techs'!$A$2:$I$1722,9,FALSE),"")</f>
        <v>1.63191</v>
      </c>
      <c r="AU201" s="14">
        <f>IFERROR(VLOOKUP($AG$1&amp;'Service PJ'!$D199&amp;'Service PJ'!$B199&amp;'Service PJ'!$A199&amp;"*",'EPA_US9RT techs'!$A$2:$I$1722,9,FALSE),"")</f>
        <v>1.63191</v>
      </c>
      <c r="AV201" s="14">
        <f>IFERROR(VLOOKUP($AG$1&amp;'Service PJ'!$D199&amp;'Service PJ'!$B199&amp;'Service PJ'!$A199&amp;"*",'EPA_US9RT techs'!$A$2:$I$1722,9,FALSE),"")</f>
        <v>1.63191</v>
      </c>
      <c r="AW201" s="14">
        <f>IFERROR(VLOOKUP($AG$1&amp;'Service PJ'!$D199&amp;'Service PJ'!$B199&amp;'Service PJ'!$A199&amp;"*",'EPA_US9RT techs'!$A$2:$I$1722,9,FALSE),"")</f>
        <v>1.63191</v>
      </c>
      <c r="AX201" s="14">
        <f>IFERROR(VLOOKUP($AG$1&amp;'Service PJ'!$D199&amp;'Service PJ'!$B199&amp;'Service PJ'!$A199&amp;"*",'EPA_US9RT techs'!$A$2:$I$1722,9,FALSE),"")</f>
        <v>1.63191</v>
      </c>
      <c r="AY201" s="14">
        <f>IFERROR(VLOOKUP($AG$1&amp;'Service PJ'!$D199&amp;'Service PJ'!$B199&amp;'Service PJ'!$A199&amp;"*",'EPA_US9RT techs'!$A$2:$I$1722,9,FALSE),"")</f>
        <v>1.63191</v>
      </c>
      <c r="AZ201" s="14">
        <f>IFERROR(VLOOKUP($AG$1&amp;'Service PJ'!$D199&amp;'Service PJ'!$B199&amp;'Service PJ'!$A199&amp;"*",'EPA_US9RT techs'!$A$2:$I$1722,9,FALSE),"")</f>
        <v>1.63191</v>
      </c>
      <c r="BA201" s="14">
        <f>IFERROR(VLOOKUP($AG$1&amp;'Service PJ'!$D199&amp;'Service PJ'!$B199&amp;'Service PJ'!$A199&amp;"*",'EPA_US9RT techs'!$A$2:$I$1722,9,FALSE),"")</f>
        <v>1.63191</v>
      </c>
      <c r="BB201" s="14">
        <f>IFERROR(VLOOKUP($AG$1&amp;'Service PJ'!$D199&amp;'Service PJ'!$B199&amp;'Service PJ'!$A199&amp;"*",'EPA_US9RT techs'!$A$2:$I$1722,9,FALSE),"")</f>
        <v>1.63191</v>
      </c>
      <c r="BC201" s="14">
        <f>IFERROR(VLOOKUP($AG$1&amp;'Service PJ'!$D199&amp;'Service PJ'!$B199&amp;'Service PJ'!$A199&amp;"*",'EPA_US9RT techs'!$A$2:$I$1722,9,FALSE),"")</f>
        <v>1.63191</v>
      </c>
      <c r="BD201" s="14">
        <f>IFERROR(VLOOKUP($AG$1&amp;'Service PJ'!$D199&amp;'Service PJ'!$B199&amp;'Service PJ'!$A199&amp;"*",'EPA_US9RT techs'!$A$2:$I$1722,9,FALSE),"")</f>
        <v>1.63191</v>
      </c>
      <c r="BE201" s="14">
        <f>IFERROR(VLOOKUP($AG$1&amp;'Service PJ'!$D199&amp;'Service PJ'!$B199&amp;'Service PJ'!$A199&amp;"*",'EPA_US9RT techs'!$A$2:$I$1722,9,FALSE),"")</f>
        <v>1.63191</v>
      </c>
      <c r="BF201" s="14">
        <f>IFERROR(VLOOKUP($AG$1&amp;'Service PJ'!$D199&amp;'Service PJ'!$B199&amp;'Service PJ'!$A199&amp;"*",'EPA_US9RT techs'!$A$2:$I$1722,9,FALSE),"")</f>
        <v>1.63191</v>
      </c>
      <c r="BG201" s="14">
        <f>IFERROR(VLOOKUP($AG$1&amp;'Service PJ'!$D199&amp;'Service PJ'!$B199&amp;'Service PJ'!$A199&amp;"*",'EPA_US9RT techs'!$A$2:$I$1722,9,FALSE),"")</f>
        <v>1.63191</v>
      </c>
      <c r="BH201" s="14">
        <f>IFERROR(VLOOKUP($AG$1&amp;'Service PJ'!$D199&amp;'Service PJ'!$B199&amp;'Service PJ'!$A199&amp;"*",'EPA_US9RT techs'!$A$2:$I$1722,9,FALSE),"")</f>
        <v>1.63191</v>
      </c>
      <c r="BI201" s="14">
        <f>IFERROR(VLOOKUP($AG$1&amp;'Service PJ'!$D199&amp;'Service PJ'!$B199&amp;'Service PJ'!$A199&amp;"*",'EPA_US9RT techs'!$A$2:$I$1722,9,FALSE),"")</f>
        <v>1.63191</v>
      </c>
      <c r="BJ201" s="14">
        <f>IFERROR(VLOOKUP($AG$1&amp;'Service PJ'!$D199&amp;'Service PJ'!$B199&amp;'Service PJ'!$A199&amp;"*",'EPA_US9RT techs'!$A$2:$I$1722,9,FALSE),"")</f>
        <v>1.63191</v>
      </c>
      <c r="BK201" s="14">
        <f>IFERROR(VLOOKUP($AG$1&amp;'Service PJ'!$D199&amp;'Service PJ'!$B199&amp;'Service PJ'!$A199&amp;"*",'EPA_US9RT techs'!$A$2:$I$1722,9,FALSE),"")</f>
        <v>1.63191</v>
      </c>
      <c r="BM201" t="str">
        <f>IF(SUM(BN201:CD201)=0,"\I:",'Service PJ'!$D199&amp;"_"&amp;'Service PJ'!$E199&amp;"_"&amp;'Service PJ'!$C199)</f>
        <v>IOI_STM_BIO</v>
      </c>
      <c r="BN201" s="14">
        <f>IFERROR(VLOOKUP($BM$1&amp;'Service PJ'!$D199&amp;'Service PJ'!$B199&amp;'Service PJ'!$A199&amp;"*",'EPA_US9RT techs'!$A$2:$I$1722,9,FALSE),"")</f>
        <v>9.4434686200000006E-2</v>
      </c>
      <c r="BO201" s="14">
        <f>IFERROR(VLOOKUP($BM$1&amp;'Service PJ'!$D199&amp;'Service PJ'!$B199&amp;'Service PJ'!$A199&amp;"*",'EPA_US9RT techs'!$A$2:$I$1722,9,FALSE),"")</f>
        <v>9.4434686200000006E-2</v>
      </c>
      <c r="BP201" s="14">
        <f>IFERROR(VLOOKUP($BM$1&amp;'Service PJ'!$D199&amp;'Service PJ'!$B199&amp;'Service PJ'!$A199&amp;"*",'EPA_US9RT techs'!$A$2:$I$1722,9,FALSE),"")</f>
        <v>9.4434686200000006E-2</v>
      </c>
      <c r="BQ201" s="14">
        <f>IFERROR(VLOOKUP($BM$1&amp;'Service PJ'!$D199&amp;'Service PJ'!$B199&amp;'Service PJ'!$A199&amp;"*",'EPA_US9RT techs'!$A$2:$I$1722,9,FALSE),"")</f>
        <v>9.4434686200000006E-2</v>
      </c>
      <c r="BR201" s="14">
        <f>IFERROR(VLOOKUP($BM$1&amp;'Service PJ'!$D199&amp;'Service PJ'!$B199&amp;'Service PJ'!$A199&amp;"*",'EPA_US9RT techs'!$A$2:$I$1722,9,FALSE),"")</f>
        <v>9.4434686200000006E-2</v>
      </c>
      <c r="BS201" s="14">
        <f>IFERROR(VLOOKUP($BM$1&amp;'Service PJ'!$D199&amp;'Service PJ'!$B199&amp;'Service PJ'!$A199&amp;"*",'EPA_US9RT techs'!$A$2:$I$1722,9,FALSE),"")</f>
        <v>9.4434686200000006E-2</v>
      </c>
      <c r="BT201" s="14">
        <f>IFERROR(VLOOKUP($BM$1&amp;'Service PJ'!$D199&amp;'Service PJ'!$B199&amp;'Service PJ'!$A199&amp;"*",'EPA_US9RT techs'!$A$2:$I$1722,9,FALSE),"")</f>
        <v>9.4434686200000006E-2</v>
      </c>
      <c r="BU201" s="14">
        <f>IFERROR(VLOOKUP($BM$1&amp;'Service PJ'!$D199&amp;'Service PJ'!$B199&amp;'Service PJ'!$A199&amp;"*",'EPA_US9RT techs'!$A$2:$I$1722,9,FALSE),"")</f>
        <v>9.4434686200000006E-2</v>
      </c>
      <c r="BV201" s="14">
        <f>IFERROR(VLOOKUP($BM$1&amp;'Service PJ'!$D199&amp;'Service PJ'!$B199&amp;'Service PJ'!$A199&amp;"*",'EPA_US9RT techs'!$A$2:$I$1722,9,FALSE),"")</f>
        <v>9.4434686200000006E-2</v>
      </c>
      <c r="BW201" s="14">
        <f>IFERROR(VLOOKUP($BM$1&amp;'Service PJ'!$D199&amp;'Service PJ'!$B199&amp;'Service PJ'!$A199&amp;"*",'EPA_US9RT techs'!$A$2:$I$1722,9,FALSE),"")</f>
        <v>9.4434686200000006E-2</v>
      </c>
      <c r="BX201" s="14">
        <f>IFERROR(VLOOKUP($BM$1&amp;'Service PJ'!$D199&amp;'Service PJ'!$B199&amp;'Service PJ'!$A199&amp;"*",'EPA_US9RT techs'!$A$2:$I$1722,9,FALSE),"")</f>
        <v>9.4434686200000006E-2</v>
      </c>
      <c r="BY201" s="14">
        <f>IFERROR(VLOOKUP($BM$1&amp;'Service PJ'!$D199&amp;'Service PJ'!$B199&amp;'Service PJ'!$A199&amp;"*",'EPA_US9RT techs'!$A$2:$I$1722,9,FALSE),"")</f>
        <v>9.4434686200000006E-2</v>
      </c>
      <c r="BZ201" s="14">
        <f>IFERROR(VLOOKUP($BM$1&amp;'Service PJ'!$D199&amp;'Service PJ'!$B199&amp;'Service PJ'!$A199&amp;"*",'EPA_US9RT techs'!$A$2:$I$1722,9,FALSE),"")</f>
        <v>9.4434686200000006E-2</v>
      </c>
      <c r="CA201" s="14">
        <f>IFERROR(VLOOKUP($BM$1&amp;'Service PJ'!$D199&amp;'Service PJ'!$B199&amp;'Service PJ'!$A199&amp;"*",'EPA_US9RT techs'!$A$2:$I$1722,9,FALSE),"")</f>
        <v>9.4434686200000006E-2</v>
      </c>
      <c r="CB201" s="14">
        <f>IFERROR(VLOOKUP($BM$1&amp;'Service PJ'!$D199&amp;'Service PJ'!$B199&amp;'Service PJ'!$A199&amp;"*",'EPA_US9RT techs'!$A$2:$I$1722,9,FALSE),"")</f>
        <v>9.4434686200000006E-2</v>
      </c>
      <c r="CC201" s="14">
        <f>IFERROR(VLOOKUP($BM$1&amp;'Service PJ'!$D199&amp;'Service PJ'!$B199&amp;'Service PJ'!$A199&amp;"*",'EPA_US9RT techs'!$A$2:$I$1722,9,FALSE),"")</f>
        <v>9.4434686200000006E-2</v>
      </c>
      <c r="CD201" s="14">
        <f>IFERROR(VLOOKUP($BM$1&amp;'Service PJ'!$D199&amp;'Service PJ'!$B199&amp;'Service PJ'!$A199&amp;"*",'EPA_US9RT techs'!$A$2:$I$1722,9,FALSE),"")</f>
        <v>9.4434686200000006E-2</v>
      </c>
      <c r="CE201" s="14">
        <f>IFERROR(VLOOKUP($BM$1&amp;'Service PJ'!$D199&amp;'Service PJ'!$B199&amp;'Service PJ'!$A199&amp;"*",'EPA_US9RT techs'!$A$2:$I$1722,9,FALSE),"")</f>
        <v>9.4434686200000006E-2</v>
      </c>
      <c r="CF201" s="14">
        <f>IFERROR(VLOOKUP($BM$1&amp;'Service PJ'!$D199&amp;'Service PJ'!$B199&amp;'Service PJ'!$A199&amp;"*",'EPA_US9RT techs'!$A$2:$I$1722,9,FALSE),"")</f>
        <v>9.4434686200000006E-2</v>
      </c>
      <c r="CG201" s="14">
        <f>IFERROR(VLOOKUP($BM$1&amp;'Service PJ'!$D199&amp;'Service PJ'!$B199&amp;'Service PJ'!$A199&amp;"*",'EPA_US9RT techs'!$A$2:$I$1722,9,FALSE),"")</f>
        <v>9.4434686200000006E-2</v>
      </c>
      <c r="CH201" s="14">
        <f>IFERROR(VLOOKUP($BM$1&amp;'Service PJ'!$D199&amp;'Service PJ'!$B199&amp;'Service PJ'!$A199&amp;"*",'EPA_US9RT techs'!$A$2:$I$1722,9,FALSE),"")</f>
        <v>9.4434686200000006E-2</v>
      </c>
      <c r="CI201" s="14">
        <f>IFERROR(VLOOKUP($BM$1&amp;'Service PJ'!$D199&amp;'Service PJ'!$B199&amp;'Service PJ'!$A199&amp;"*",'EPA_US9RT techs'!$A$2:$I$1722,9,FALSE),"")</f>
        <v>9.4434686200000006E-2</v>
      </c>
      <c r="CJ201" s="14">
        <f>IFERROR(VLOOKUP($BM$1&amp;'Service PJ'!$D199&amp;'Service PJ'!$B199&amp;'Service PJ'!$A199&amp;"*",'EPA_US9RT techs'!$A$2:$I$1722,9,FALSE),"")</f>
        <v>9.4434686200000006E-2</v>
      </c>
      <c r="CK201" s="14">
        <f>IFERROR(VLOOKUP($BM$1&amp;'Service PJ'!$D199&amp;'Service PJ'!$B199&amp;'Service PJ'!$A199&amp;"*",'EPA_US9RT techs'!$A$2:$I$1722,9,FALSE),"")</f>
        <v>9.4434686200000006E-2</v>
      </c>
      <c r="CL201" s="14">
        <f>IFERROR(VLOOKUP($BM$1&amp;'Service PJ'!$D199&amp;'Service PJ'!$B199&amp;'Service PJ'!$A199&amp;"*",'EPA_US9RT techs'!$A$2:$I$1722,9,FALSE),"")</f>
        <v>9.4434686200000006E-2</v>
      </c>
      <c r="CM201" s="14">
        <f>IFERROR(VLOOKUP($BM$1&amp;'Service PJ'!$D199&amp;'Service PJ'!$B199&amp;'Service PJ'!$A199&amp;"*",'EPA_US9RT techs'!$A$2:$I$1722,9,FALSE),"")</f>
        <v>9.4434686200000006E-2</v>
      </c>
      <c r="CN201" s="14">
        <f>IFERROR(VLOOKUP($BM$1&amp;'Service PJ'!$D199&amp;'Service PJ'!$B199&amp;'Service PJ'!$A199&amp;"*",'EPA_US9RT techs'!$A$2:$I$1722,9,FALSE),"")</f>
        <v>9.4434686200000006E-2</v>
      </c>
      <c r="CO201" s="14">
        <f>IFERROR(VLOOKUP($BM$1&amp;'Service PJ'!$D199&amp;'Service PJ'!$B199&amp;'Service PJ'!$A199&amp;"*",'EPA_US9RT techs'!$A$2:$I$1722,9,FALSE),"")</f>
        <v>9.4434686200000006E-2</v>
      </c>
      <c r="CP201" s="14">
        <f>IFERROR(VLOOKUP($BM$1&amp;'Service PJ'!$D199&amp;'Service PJ'!$B199&amp;'Service PJ'!$A199&amp;"*",'EPA_US9RT techs'!$A$2:$I$1722,9,FALSE),"")</f>
        <v>9.4434686200000006E-2</v>
      </c>
      <c r="CQ201" s="14">
        <f>IFERROR(VLOOKUP($BM$1&amp;'Service PJ'!$D199&amp;'Service PJ'!$B199&amp;'Service PJ'!$A199&amp;"*",'EPA_US9RT techs'!$A$2:$I$1722,9,FALSE),"")</f>
        <v>9.4434686200000006E-2</v>
      </c>
      <c r="CS201" t="str">
        <f>IF(SUM(CT201:DJ201)=0,"\I:",'Service PJ'!$D199&amp;"_"&amp;'Service PJ'!$E199&amp;"_"&amp;'Service PJ'!$C199)</f>
        <v>IOI_STM_BIO</v>
      </c>
      <c r="CT201" s="2">
        <f>IFERROR(VLOOKUP($CS$1&amp;'Service PJ'!$D199&amp;'Service PJ'!$B199&amp;'Service PJ'!$A199&amp;"*",'EPA_US9RT techs'!$A$2:$I$1722,9,FALSE),"")</f>
        <v>50</v>
      </c>
      <c r="CU201" s="2">
        <f>IFERROR(VLOOKUP($CS$1&amp;'Service PJ'!$D199&amp;'Service PJ'!$B199&amp;'Service PJ'!$A199&amp;"*",'EPA_US9RT techs'!$A$2:$I$1722,9,FALSE),"")</f>
        <v>50</v>
      </c>
      <c r="CV201" s="2">
        <f>IFERROR(VLOOKUP($CS$1&amp;'Service PJ'!$D199&amp;'Service PJ'!$B199&amp;'Service PJ'!$A199&amp;"*",'EPA_US9RT techs'!$A$2:$I$1722,9,FALSE),"")</f>
        <v>50</v>
      </c>
      <c r="CW201" s="2">
        <f>IFERROR(VLOOKUP($CS$1&amp;'Service PJ'!$D199&amp;'Service PJ'!$B199&amp;'Service PJ'!$A199&amp;"*",'EPA_US9RT techs'!$A$2:$I$1722,9,FALSE),"")</f>
        <v>50</v>
      </c>
      <c r="CX201" s="2">
        <f>IFERROR(VLOOKUP($CS$1&amp;'Service PJ'!$D199&amp;'Service PJ'!$B199&amp;'Service PJ'!$A199&amp;"*",'EPA_US9RT techs'!$A$2:$I$1722,9,FALSE),"")</f>
        <v>50</v>
      </c>
      <c r="CY201" s="2">
        <f>IFERROR(VLOOKUP($CS$1&amp;'Service PJ'!$D199&amp;'Service PJ'!$B199&amp;'Service PJ'!$A199&amp;"*",'EPA_US9RT techs'!$A$2:$I$1722,9,FALSE),"")</f>
        <v>50</v>
      </c>
      <c r="CZ201" s="2">
        <f>IFERROR(VLOOKUP($CS$1&amp;'Service PJ'!$D199&amp;'Service PJ'!$B199&amp;'Service PJ'!$A199&amp;"*",'EPA_US9RT techs'!$A$2:$I$1722,9,FALSE),"")</f>
        <v>50</v>
      </c>
      <c r="DA201" s="2">
        <f>IFERROR(VLOOKUP($CS$1&amp;'Service PJ'!$D199&amp;'Service PJ'!$B199&amp;'Service PJ'!$A199&amp;"*",'EPA_US9RT techs'!$A$2:$I$1722,9,FALSE),"")</f>
        <v>50</v>
      </c>
      <c r="DB201" s="2">
        <f>IFERROR(VLOOKUP($CS$1&amp;'Service PJ'!$D199&amp;'Service PJ'!$B199&amp;'Service PJ'!$A199&amp;"*",'EPA_US9RT techs'!$A$2:$I$1722,9,FALSE),"")</f>
        <v>50</v>
      </c>
      <c r="DC201" s="2">
        <f>IFERROR(VLOOKUP($CS$1&amp;'Service PJ'!$D199&amp;'Service PJ'!$B199&amp;'Service PJ'!$A199&amp;"*",'EPA_US9RT techs'!$A$2:$I$1722,9,FALSE),"")</f>
        <v>50</v>
      </c>
      <c r="DD201" s="2">
        <f>IFERROR(VLOOKUP($CS$1&amp;'Service PJ'!$D199&amp;'Service PJ'!$B199&amp;'Service PJ'!$A199&amp;"*",'EPA_US9RT techs'!$A$2:$I$1722,9,FALSE),"")</f>
        <v>50</v>
      </c>
      <c r="DE201" s="2">
        <f>IFERROR(VLOOKUP($CS$1&amp;'Service PJ'!$D199&amp;'Service PJ'!$B199&amp;'Service PJ'!$A199&amp;"*",'EPA_US9RT techs'!$A$2:$I$1722,9,FALSE),"")</f>
        <v>50</v>
      </c>
      <c r="DF201" s="2">
        <f>IFERROR(VLOOKUP($CS$1&amp;'Service PJ'!$D199&amp;'Service PJ'!$B199&amp;'Service PJ'!$A199&amp;"*",'EPA_US9RT techs'!$A$2:$I$1722,9,FALSE),"")</f>
        <v>50</v>
      </c>
      <c r="DG201" s="2">
        <f>IFERROR(VLOOKUP($CS$1&amp;'Service PJ'!$D199&amp;'Service PJ'!$B199&amp;'Service PJ'!$A199&amp;"*",'EPA_US9RT techs'!$A$2:$I$1722,9,FALSE),"")</f>
        <v>50</v>
      </c>
      <c r="DH201" s="2">
        <f>IFERROR(VLOOKUP($CS$1&amp;'Service PJ'!$D199&amp;'Service PJ'!$B199&amp;'Service PJ'!$A199&amp;"*",'EPA_US9RT techs'!$A$2:$I$1722,9,FALSE),"")</f>
        <v>50</v>
      </c>
      <c r="DI201" s="2">
        <f>IFERROR(VLOOKUP($CS$1&amp;'Service PJ'!$D199&amp;'Service PJ'!$B199&amp;'Service PJ'!$A199&amp;"*",'EPA_US9RT techs'!$A$2:$I$1722,9,FALSE),"")</f>
        <v>50</v>
      </c>
      <c r="DJ201" s="2">
        <f>IFERROR(VLOOKUP($CS$1&amp;'Service PJ'!$D199&amp;'Service PJ'!$B199&amp;'Service PJ'!$A199&amp;"*",'EPA_US9RT techs'!$A$2:$I$1722,9,FALSE),"")</f>
        <v>50</v>
      </c>
      <c r="DK201" s="2">
        <f>IFERROR(VLOOKUP($CS$1&amp;'Service PJ'!$D199&amp;'Service PJ'!$B199&amp;'Service PJ'!$A199&amp;"*",'EPA_US9RT techs'!$A$2:$I$1722,9,FALSE),"")</f>
        <v>50</v>
      </c>
      <c r="DL201" s="2">
        <f>IFERROR(VLOOKUP($CS$1&amp;'Service PJ'!$D199&amp;'Service PJ'!$B199&amp;'Service PJ'!$A199&amp;"*",'EPA_US9RT techs'!$A$2:$I$1722,9,FALSE),"")</f>
        <v>50</v>
      </c>
      <c r="DM201" s="2">
        <f>IFERROR(VLOOKUP($CS$1&amp;'Service PJ'!$D199&amp;'Service PJ'!$B199&amp;'Service PJ'!$A199&amp;"*",'EPA_US9RT techs'!$A$2:$I$1722,9,FALSE),"")</f>
        <v>50</v>
      </c>
      <c r="DN201" s="2">
        <f>IFERROR(VLOOKUP($CS$1&amp;'Service PJ'!$D199&amp;'Service PJ'!$B199&amp;'Service PJ'!$A199&amp;"*",'EPA_US9RT techs'!$A$2:$I$1722,9,FALSE),"")</f>
        <v>50</v>
      </c>
      <c r="DO201" s="2">
        <f>IFERROR(VLOOKUP($CS$1&amp;'Service PJ'!$D199&amp;'Service PJ'!$B199&amp;'Service PJ'!$A199&amp;"*",'EPA_US9RT techs'!$A$2:$I$1722,9,FALSE),"")</f>
        <v>50</v>
      </c>
      <c r="DP201" s="2">
        <f>IFERROR(VLOOKUP($CS$1&amp;'Service PJ'!$D199&amp;'Service PJ'!$B199&amp;'Service PJ'!$A199&amp;"*",'EPA_US9RT techs'!$A$2:$I$1722,9,FALSE),"")</f>
        <v>50</v>
      </c>
      <c r="DQ201" s="2">
        <f>IFERROR(VLOOKUP($CS$1&amp;'Service PJ'!$D199&amp;'Service PJ'!$B199&amp;'Service PJ'!$A199&amp;"*",'EPA_US9RT techs'!$A$2:$I$1722,9,FALSE),"")</f>
        <v>50</v>
      </c>
      <c r="DR201" s="2">
        <f>IFERROR(VLOOKUP($CS$1&amp;'Service PJ'!$D199&amp;'Service PJ'!$B199&amp;'Service PJ'!$A199&amp;"*",'EPA_US9RT techs'!$A$2:$I$1722,9,FALSE),"")</f>
        <v>50</v>
      </c>
      <c r="DS201" s="2">
        <f>IFERROR(VLOOKUP($CS$1&amp;'Service PJ'!$D199&amp;'Service PJ'!$B199&amp;'Service PJ'!$A199&amp;"*",'EPA_US9RT techs'!$A$2:$I$1722,9,FALSE),"")</f>
        <v>50</v>
      </c>
      <c r="DT201" s="2">
        <f>IFERROR(VLOOKUP($CS$1&amp;'Service PJ'!$D199&amp;'Service PJ'!$B199&amp;'Service PJ'!$A199&amp;"*",'EPA_US9RT techs'!$A$2:$I$1722,9,FALSE),"")</f>
        <v>50</v>
      </c>
      <c r="DU201" s="2">
        <f>IFERROR(VLOOKUP($CS$1&amp;'Service PJ'!$D199&amp;'Service PJ'!$B199&amp;'Service PJ'!$A199&amp;"*",'EPA_US9RT techs'!$A$2:$I$1722,9,FALSE),"")</f>
        <v>50</v>
      </c>
      <c r="DV201" s="2">
        <f>IFERROR(VLOOKUP($CS$1&amp;'Service PJ'!$D199&amp;'Service PJ'!$B199&amp;'Service PJ'!$A199&amp;"*",'EPA_US9RT techs'!$A$2:$I$1722,9,FALSE),"")</f>
        <v>50</v>
      </c>
      <c r="DW201" s="2">
        <f>IFERROR(VLOOKUP($CS$1&amp;'Service PJ'!$D199&amp;'Service PJ'!$B199&amp;'Service PJ'!$A199&amp;"*",'EPA_US9RT techs'!$A$2:$I$1722,9,FALSE),"")</f>
        <v>50</v>
      </c>
    </row>
    <row r="202" spans="1:127" x14ac:dyDescent="0.45">
      <c r="A202" t="str">
        <f>IF(SUM(B202:R202)=0,"\I:",'Service PJ'!$D200&amp;"_"&amp;'Service PJ'!$E200&amp;"_"&amp;'Service PJ'!$C200)</f>
        <v>ICH_STM_BIO</v>
      </c>
      <c r="B202" s="14">
        <f>IFERROR(VLOOKUP($A$1&amp;'Service PJ'!$D200&amp;'Service PJ'!$B200&amp;'Service PJ'!$A200&amp;"*",'EPA_US9RT techs'!$A$2:$I$1722,9,FALSE),"")</f>
        <v>4.5443223247000004</v>
      </c>
      <c r="C202" s="14">
        <f>IFERROR(VLOOKUP($A$1&amp;'Service PJ'!$D200&amp;'Service PJ'!$B200&amp;'Service PJ'!$A200&amp;"*",'EPA_US9RT techs'!$A$2:$I$1722,9,FALSE),"")</f>
        <v>4.5443223247000004</v>
      </c>
      <c r="D202" s="14">
        <f>IFERROR(VLOOKUP($A$1&amp;'Service PJ'!$D200&amp;'Service PJ'!$B200&amp;'Service PJ'!$A200&amp;"*",'EPA_US9RT techs'!$A$2:$I$1722,9,FALSE),"")</f>
        <v>4.5443223247000004</v>
      </c>
      <c r="E202" s="14">
        <f>IFERROR(VLOOKUP($A$1&amp;'Service PJ'!$D200&amp;'Service PJ'!$B200&amp;'Service PJ'!$A200&amp;"*",'EPA_US9RT techs'!$A$2:$I$1722,9,FALSE),"")</f>
        <v>4.5443223247000004</v>
      </c>
      <c r="F202" s="14">
        <f>IFERROR(VLOOKUP($A$1&amp;'Service PJ'!$D200&amp;'Service PJ'!$B200&amp;'Service PJ'!$A200&amp;"*",'EPA_US9RT techs'!$A$2:$I$1722,9,FALSE),"")</f>
        <v>4.5443223247000004</v>
      </c>
      <c r="G202" s="14">
        <f>IFERROR(VLOOKUP($A$1&amp;'Service PJ'!$D200&amp;'Service PJ'!$B200&amp;'Service PJ'!$A200&amp;"*",'EPA_US9RT techs'!$A$2:$I$1722,9,FALSE),"")</f>
        <v>4.5443223247000004</v>
      </c>
      <c r="H202" s="14">
        <f>IFERROR(VLOOKUP($A$1&amp;'Service PJ'!$D200&amp;'Service PJ'!$B200&amp;'Service PJ'!$A200&amp;"*",'EPA_US9RT techs'!$A$2:$I$1722,9,FALSE),"")</f>
        <v>4.5443223247000004</v>
      </c>
      <c r="I202" s="14">
        <f>IFERROR(VLOOKUP($A$1&amp;'Service PJ'!$D200&amp;'Service PJ'!$B200&amp;'Service PJ'!$A200&amp;"*",'EPA_US9RT techs'!$A$2:$I$1722,9,FALSE),"")</f>
        <v>4.5443223247000004</v>
      </c>
      <c r="J202" s="14">
        <f>IFERROR(VLOOKUP($A$1&amp;'Service PJ'!$D200&amp;'Service PJ'!$B200&amp;'Service PJ'!$A200&amp;"*",'EPA_US9RT techs'!$A$2:$I$1722,9,FALSE),"")</f>
        <v>4.5443223247000004</v>
      </c>
      <c r="K202" s="14">
        <f>IFERROR(VLOOKUP($A$1&amp;'Service PJ'!$D200&amp;'Service PJ'!$B200&amp;'Service PJ'!$A200&amp;"*",'EPA_US9RT techs'!$A$2:$I$1722,9,FALSE),"")</f>
        <v>4.5443223247000004</v>
      </c>
      <c r="L202" s="14">
        <f>IFERROR(VLOOKUP($A$1&amp;'Service PJ'!$D200&amp;'Service PJ'!$B200&amp;'Service PJ'!$A200&amp;"*",'EPA_US9RT techs'!$A$2:$I$1722,9,FALSE),"")</f>
        <v>4.5443223247000004</v>
      </c>
      <c r="M202" s="14">
        <f>IFERROR(VLOOKUP($A$1&amp;'Service PJ'!$D200&amp;'Service PJ'!$B200&amp;'Service PJ'!$A200&amp;"*",'EPA_US9RT techs'!$A$2:$I$1722,9,FALSE),"")</f>
        <v>4.5443223247000004</v>
      </c>
      <c r="N202" s="14">
        <f>IFERROR(VLOOKUP($A$1&amp;'Service PJ'!$D200&amp;'Service PJ'!$B200&amp;'Service PJ'!$A200&amp;"*",'EPA_US9RT techs'!$A$2:$I$1722,9,FALSE),"")</f>
        <v>4.5443223247000004</v>
      </c>
      <c r="O202" s="14">
        <f>IFERROR(VLOOKUP($A$1&amp;'Service PJ'!$D200&amp;'Service PJ'!$B200&amp;'Service PJ'!$A200&amp;"*",'EPA_US9RT techs'!$A$2:$I$1722,9,FALSE),"")</f>
        <v>4.5443223247000004</v>
      </c>
      <c r="P202" s="14">
        <f>IFERROR(VLOOKUP($A$1&amp;'Service PJ'!$D200&amp;'Service PJ'!$B200&amp;'Service PJ'!$A200&amp;"*",'EPA_US9RT techs'!$A$2:$I$1722,9,FALSE),"")</f>
        <v>4.5443223247000004</v>
      </c>
      <c r="Q202" s="14">
        <f>IFERROR(VLOOKUP($A$1&amp;'Service PJ'!$D200&amp;'Service PJ'!$B200&amp;'Service PJ'!$A200&amp;"*",'EPA_US9RT techs'!$A$2:$I$1722,9,FALSE),"")</f>
        <v>4.5443223247000004</v>
      </c>
      <c r="R202" s="14">
        <f>IFERROR(VLOOKUP($A$1&amp;'Service PJ'!$D200&amp;'Service PJ'!$B200&amp;'Service PJ'!$A200&amp;"*",'EPA_US9RT techs'!$A$2:$I$1722,9,FALSE),"")</f>
        <v>4.5443223247000004</v>
      </c>
      <c r="S202" s="14">
        <f>IFERROR(VLOOKUP($A$1&amp;'Service PJ'!$D200&amp;'Service PJ'!$B200&amp;'Service PJ'!$A200&amp;"*",'EPA_US9RT techs'!$A$2:$I$1722,9,FALSE),"")</f>
        <v>4.5443223247000004</v>
      </c>
      <c r="T202" s="14">
        <f>IFERROR(VLOOKUP($A$1&amp;'Service PJ'!$D200&amp;'Service PJ'!$B200&amp;'Service PJ'!$A200&amp;"*",'EPA_US9RT techs'!$A$2:$I$1722,9,FALSE),"")</f>
        <v>4.5443223247000004</v>
      </c>
      <c r="U202" s="14">
        <f>IFERROR(VLOOKUP($A$1&amp;'Service PJ'!$D200&amp;'Service PJ'!$B200&amp;'Service PJ'!$A200&amp;"*",'EPA_US9RT techs'!$A$2:$I$1722,9,FALSE),"")</f>
        <v>4.5443223247000004</v>
      </c>
      <c r="V202" s="14">
        <f>IFERROR(VLOOKUP($A$1&amp;'Service PJ'!$D200&amp;'Service PJ'!$B200&amp;'Service PJ'!$A200&amp;"*",'EPA_US9RT techs'!$A$2:$I$1722,9,FALSE),"")</f>
        <v>4.5443223247000004</v>
      </c>
      <c r="W202" s="14">
        <f>IFERROR(VLOOKUP($A$1&amp;'Service PJ'!$D200&amp;'Service PJ'!$B200&amp;'Service PJ'!$A200&amp;"*",'EPA_US9RT techs'!$A$2:$I$1722,9,FALSE),"")</f>
        <v>4.5443223247000004</v>
      </c>
      <c r="X202" s="14">
        <f>IFERROR(VLOOKUP($A$1&amp;'Service PJ'!$D200&amp;'Service PJ'!$B200&amp;'Service PJ'!$A200&amp;"*",'EPA_US9RT techs'!$A$2:$I$1722,9,FALSE),"")</f>
        <v>4.5443223247000004</v>
      </c>
      <c r="Y202" s="14">
        <f>IFERROR(VLOOKUP($A$1&amp;'Service PJ'!$D200&amp;'Service PJ'!$B200&amp;'Service PJ'!$A200&amp;"*",'EPA_US9RT techs'!$A$2:$I$1722,9,FALSE),"")</f>
        <v>4.5443223247000004</v>
      </c>
      <c r="Z202" s="14">
        <f>IFERROR(VLOOKUP($A$1&amp;'Service PJ'!$D200&amp;'Service PJ'!$B200&amp;'Service PJ'!$A200&amp;"*",'EPA_US9RT techs'!$A$2:$I$1722,9,FALSE),"")</f>
        <v>4.5443223247000004</v>
      </c>
      <c r="AA202" s="14">
        <f>IFERROR(VLOOKUP($A$1&amp;'Service PJ'!$D200&amp;'Service PJ'!$B200&amp;'Service PJ'!$A200&amp;"*",'EPA_US9RT techs'!$A$2:$I$1722,9,FALSE),"")</f>
        <v>4.5443223247000004</v>
      </c>
      <c r="AB202" s="14">
        <f>IFERROR(VLOOKUP($A$1&amp;'Service PJ'!$D200&amp;'Service PJ'!$B200&amp;'Service PJ'!$A200&amp;"*",'EPA_US9RT techs'!$A$2:$I$1722,9,FALSE),"")</f>
        <v>4.5443223247000004</v>
      </c>
      <c r="AC202" s="14">
        <f>IFERROR(VLOOKUP($A$1&amp;'Service PJ'!$D200&amp;'Service PJ'!$B200&amp;'Service PJ'!$A200&amp;"*",'EPA_US9RT techs'!$A$2:$I$1722,9,FALSE),"")</f>
        <v>4.5443223247000004</v>
      </c>
      <c r="AD202" s="14">
        <f>IFERROR(VLOOKUP($A$1&amp;'Service PJ'!$D200&amp;'Service PJ'!$B200&amp;'Service PJ'!$A200&amp;"*",'EPA_US9RT techs'!$A$2:$I$1722,9,FALSE),"")</f>
        <v>4.5443223247000004</v>
      </c>
      <c r="AE202" s="14">
        <f>IFERROR(VLOOKUP($A$1&amp;'Service PJ'!$D200&amp;'Service PJ'!$B200&amp;'Service PJ'!$A200&amp;"*",'EPA_US9RT techs'!$A$2:$I$1722,9,FALSE),"")</f>
        <v>4.5443223247000004</v>
      </c>
      <c r="AG202" t="str">
        <f>IF(SUM(AH202:AX202)=0,"\I:",'Service PJ'!$D200&amp;"_"&amp;'Service PJ'!$E200&amp;"_"&amp;'Service PJ'!$C200)</f>
        <v>ICH_STM_BIO</v>
      </c>
      <c r="AH202" s="14">
        <f>IFERROR(VLOOKUP($AG$1&amp;'Service PJ'!$D200&amp;'Service PJ'!$B200&amp;'Service PJ'!$A200&amp;"*",'EPA_US9RT techs'!$A$2:$I$1722,9,FALSE),"")</f>
        <v>1.63191</v>
      </c>
      <c r="AI202" s="14">
        <f>IFERROR(VLOOKUP($AG$1&amp;'Service PJ'!$D200&amp;'Service PJ'!$B200&amp;'Service PJ'!$A200&amp;"*",'EPA_US9RT techs'!$A$2:$I$1722,9,FALSE),"")</f>
        <v>1.63191</v>
      </c>
      <c r="AJ202" s="14">
        <f>IFERROR(VLOOKUP($AG$1&amp;'Service PJ'!$D200&amp;'Service PJ'!$B200&amp;'Service PJ'!$A200&amp;"*",'EPA_US9RT techs'!$A$2:$I$1722,9,FALSE),"")</f>
        <v>1.63191</v>
      </c>
      <c r="AK202" s="14">
        <f>IFERROR(VLOOKUP($AG$1&amp;'Service PJ'!$D200&amp;'Service PJ'!$B200&amp;'Service PJ'!$A200&amp;"*",'EPA_US9RT techs'!$A$2:$I$1722,9,FALSE),"")</f>
        <v>1.63191</v>
      </c>
      <c r="AL202" s="14">
        <f>IFERROR(VLOOKUP($AG$1&amp;'Service PJ'!$D200&amp;'Service PJ'!$B200&amp;'Service PJ'!$A200&amp;"*",'EPA_US9RT techs'!$A$2:$I$1722,9,FALSE),"")</f>
        <v>1.63191</v>
      </c>
      <c r="AM202" s="14">
        <f>IFERROR(VLOOKUP($AG$1&amp;'Service PJ'!$D200&amp;'Service PJ'!$B200&amp;'Service PJ'!$A200&amp;"*",'EPA_US9RT techs'!$A$2:$I$1722,9,FALSE),"")</f>
        <v>1.63191</v>
      </c>
      <c r="AN202" s="14">
        <f>IFERROR(VLOOKUP($AG$1&amp;'Service PJ'!$D200&amp;'Service PJ'!$B200&amp;'Service PJ'!$A200&amp;"*",'EPA_US9RT techs'!$A$2:$I$1722,9,FALSE),"")</f>
        <v>1.63191</v>
      </c>
      <c r="AO202" s="14">
        <f>IFERROR(VLOOKUP($AG$1&amp;'Service PJ'!$D200&amp;'Service PJ'!$B200&amp;'Service PJ'!$A200&amp;"*",'EPA_US9RT techs'!$A$2:$I$1722,9,FALSE),"")</f>
        <v>1.63191</v>
      </c>
      <c r="AP202" s="14">
        <f>IFERROR(VLOOKUP($AG$1&amp;'Service PJ'!$D200&amp;'Service PJ'!$B200&amp;'Service PJ'!$A200&amp;"*",'EPA_US9RT techs'!$A$2:$I$1722,9,FALSE),"")</f>
        <v>1.63191</v>
      </c>
      <c r="AQ202" s="14">
        <f>IFERROR(VLOOKUP($AG$1&amp;'Service PJ'!$D200&amp;'Service PJ'!$B200&amp;'Service PJ'!$A200&amp;"*",'EPA_US9RT techs'!$A$2:$I$1722,9,FALSE),"")</f>
        <v>1.63191</v>
      </c>
      <c r="AR202" s="14">
        <f>IFERROR(VLOOKUP($AG$1&amp;'Service PJ'!$D200&amp;'Service PJ'!$B200&amp;'Service PJ'!$A200&amp;"*",'EPA_US9RT techs'!$A$2:$I$1722,9,FALSE),"")</f>
        <v>1.63191</v>
      </c>
      <c r="AS202" s="14">
        <f>IFERROR(VLOOKUP($AG$1&amp;'Service PJ'!$D200&amp;'Service PJ'!$B200&amp;'Service PJ'!$A200&amp;"*",'EPA_US9RT techs'!$A$2:$I$1722,9,FALSE),"")</f>
        <v>1.63191</v>
      </c>
      <c r="AT202" s="14">
        <f>IFERROR(VLOOKUP($AG$1&amp;'Service PJ'!$D200&amp;'Service PJ'!$B200&amp;'Service PJ'!$A200&amp;"*",'EPA_US9RT techs'!$A$2:$I$1722,9,FALSE),"")</f>
        <v>1.63191</v>
      </c>
      <c r="AU202" s="14">
        <f>IFERROR(VLOOKUP($AG$1&amp;'Service PJ'!$D200&amp;'Service PJ'!$B200&amp;'Service PJ'!$A200&amp;"*",'EPA_US9RT techs'!$A$2:$I$1722,9,FALSE),"")</f>
        <v>1.63191</v>
      </c>
      <c r="AV202" s="14">
        <f>IFERROR(VLOOKUP($AG$1&amp;'Service PJ'!$D200&amp;'Service PJ'!$B200&amp;'Service PJ'!$A200&amp;"*",'EPA_US9RT techs'!$A$2:$I$1722,9,FALSE),"")</f>
        <v>1.63191</v>
      </c>
      <c r="AW202" s="14">
        <f>IFERROR(VLOOKUP($AG$1&amp;'Service PJ'!$D200&amp;'Service PJ'!$B200&amp;'Service PJ'!$A200&amp;"*",'EPA_US9RT techs'!$A$2:$I$1722,9,FALSE),"")</f>
        <v>1.63191</v>
      </c>
      <c r="AX202" s="14">
        <f>IFERROR(VLOOKUP($AG$1&amp;'Service PJ'!$D200&amp;'Service PJ'!$B200&amp;'Service PJ'!$A200&amp;"*",'EPA_US9RT techs'!$A$2:$I$1722,9,FALSE),"")</f>
        <v>1.63191</v>
      </c>
      <c r="AY202" s="14">
        <f>IFERROR(VLOOKUP($AG$1&amp;'Service PJ'!$D200&amp;'Service PJ'!$B200&amp;'Service PJ'!$A200&amp;"*",'EPA_US9RT techs'!$A$2:$I$1722,9,FALSE),"")</f>
        <v>1.63191</v>
      </c>
      <c r="AZ202" s="14">
        <f>IFERROR(VLOOKUP($AG$1&amp;'Service PJ'!$D200&amp;'Service PJ'!$B200&amp;'Service PJ'!$A200&amp;"*",'EPA_US9RT techs'!$A$2:$I$1722,9,FALSE),"")</f>
        <v>1.63191</v>
      </c>
      <c r="BA202" s="14">
        <f>IFERROR(VLOOKUP($AG$1&amp;'Service PJ'!$D200&amp;'Service PJ'!$B200&amp;'Service PJ'!$A200&amp;"*",'EPA_US9RT techs'!$A$2:$I$1722,9,FALSE),"")</f>
        <v>1.63191</v>
      </c>
      <c r="BB202" s="14">
        <f>IFERROR(VLOOKUP($AG$1&amp;'Service PJ'!$D200&amp;'Service PJ'!$B200&amp;'Service PJ'!$A200&amp;"*",'EPA_US9RT techs'!$A$2:$I$1722,9,FALSE),"")</f>
        <v>1.63191</v>
      </c>
      <c r="BC202" s="14">
        <f>IFERROR(VLOOKUP($AG$1&amp;'Service PJ'!$D200&amp;'Service PJ'!$B200&amp;'Service PJ'!$A200&amp;"*",'EPA_US9RT techs'!$A$2:$I$1722,9,FALSE),"")</f>
        <v>1.63191</v>
      </c>
      <c r="BD202" s="14">
        <f>IFERROR(VLOOKUP($AG$1&amp;'Service PJ'!$D200&amp;'Service PJ'!$B200&amp;'Service PJ'!$A200&amp;"*",'EPA_US9RT techs'!$A$2:$I$1722,9,FALSE),"")</f>
        <v>1.63191</v>
      </c>
      <c r="BE202" s="14">
        <f>IFERROR(VLOOKUP($AG$1&amp;'Service PJ'!$D200&amp;'Service PJ'!$B200&amp;'Service PJ'!$A200&amp;"*",'EPA_US9RT techs'!$A$2:$I$1722,9,FALSE),"")</f>
        <v>1.63191</v>
      </c>
      <c r="BF202" s="14">
        <f>IFERROR(VLOOKUP($AG$1&amp;'Service PJ'!$D200&amp;'Service PJ'!$B200&amp;'Service PJ'!$A200&amp;"*",'EPA_US9RT techs'!$A$2:$I$1722,9,FALSE),"")</f>
        <v>1.63191</v>
      </c>
      <c r="BG202" s="14">
        <f>IFERROR(VLOOKUP($AG$1&amp;'Service PJ'!$D200&amp;'Service PJ'!$B200&amp;'Service PJ'!$A200&amp;"*",'EPA_US9RT techs'!$A$2:$I$1722,9,FALSE),"")</f>
        <v>1.63191</v>
      </c>
      <c r="BH202" s="14">
        <f>IFERROR(VLOOKUP($AG$1&amp;'Service PJ'!$D200&amp;'Service PJ'!$B200&amp;'Service PJ'!$A200&amp;"*",'EPA_US9RT techs'!$A$2:$I$1722,9,FALSE),"")</f>
        <v>1.63191</v>
      </c>
      <c r="BI202" s="14">
        <f>IFERROR(VLOOKUP($AG$1&amp;'Service PJ'!$D200&amp;'Service PJ'!$B200&amp;'Service PJ'!$A200&amp;"*",'EPA_US9RT techs'!$A$2:$I$1722,9,FALSE),"")</f>
        <v>1.63191</v>
      </c>
      <c r="BJ202" s="14">
        <f>IFERROR(VLOOKUP($AG$1&amp;'Service PJ'!$D200&amp;'Service PJ'!$B200&amp;'Service PJ'!$A200&amp;"*",'EPA_US9RT techs'!$A$2:$I$1722,9,FALSE),"")</f>
        <v>1.63191</v>
      </c>
      <c r="BK202" s="14">
        <f>IFERROR(VLOOKUP($AG$1&amp;'Service PJ'!$D200&amp;'Service PJ'!$B200&amp;'Service PJ'!$A200&amp;"*",'EPA_US9RT techs'!$A$2:$I$1722,9,FALSE),"")</f>
        <v>1.63191</v>
      </c>
      <c r="BM202" t="str">
        <f>IF(SUM(BN202:CD202)=0,"\I:",'Service PJ'!$D200&amp;"_"&amp;'Service PJ'!$E200&amp;"_"&amp;'Service PJ'!$C200)</f>
        <v>ICH_STM_BIO</v>
      </c>
      <c r="BN202" s="14">
        <f>IFERROR(VLOOKUP($BM$1&amp;'Service PJ'!$D200&amp;'Service PJ'!$B200&amp;'Service PJ'!$A200&amp;"*",'EPA_US9RT techs'!$A$2:$I$1722,9,FALSE),"")</f>
        <v>3.8919415800000003E-2</v>
      </c>
      <c r="BO202" s="14">
        <f>IFERROR(VLOOKUP($BM$1&amp;'Service PJ'!$D200&amp;'Service PJ'!$B200&amp;'Service PJ'!$A200&amp;"*",'EPA_US9RT techs'!$A$2:$I$1722,9,FALSE),"")</f>
        <v>3.8919415800000003E-2</v>
      </c>
      <c r="BP202" s="14">
        <f>IFERROR(VLOOKUP($BM$1&amp;'Service PJ'!$D200&amp;'Service PJ'!$B200&amp;'Service PJ'!$A200&amp;"*",'EPA_US9RT techs'!$A$2:$I$1722,9,FALSE),"")</f>
        <v>3.8919415800000003E-2</v>
      </c>
      <c r="BQ202" s="14">
        <f>IFERROR(VLOOKUP($BM$1&amp;'Service PJ'!$D200&amp;'Service PJ'!$B200&amp;'Service PJ'!$A200&amp;"*",'EPA_US9RT techs'!$A$2:$I$1722,9,FALSE),"")</f>
        <v>3.8919415800000003E-2</v>
      </c>
      <c r="BR202" s="14">
        <f>IFERROR(VLOOKUP($BM$1&amp;'Service PJ'!$D200&amp;'Service PJ'!$B200&amp;'Service PJ'!$A200&amp;"*",'EPA_US9RT techs'!$A$2:$I$1722,9,FALSE),"")</f>
        <v>3.8919415800000003E-2</v>
      </c>
      <c r="BS202" s="14">
        <f>IFERROR(VLOOKUP($BM$1&amp;'Service PJ'!$D200&amp;'Service PJ'!$B200&amp;'Service PJ'!$A200&amp;"*",'EPA_US9RT techs'!$A$2:$I$1722,9,FALSE),"")</f>
        <v>3.8919415800000003E-2</v>
      </c>
      <c r="BT202" s="14">
        <f>IFERROR(VLOOKUP($BM$1&amp;'Service PJ'!$D200&amp;'Service PJ'!$B200&amp;'Service PJ'!$A200&amp;"*",'EPA_US9RT techs'!$A$2:$I$1722,9,FALSE),"")</f>
        <v>3.8919415800000003E-2</v>
      </c>
      <c r="BU202" s="14">
        <f>IFERROR(VLOOKUP($BM$1&amp;'Service PJ'!$D200&amp;'Service PJ'!$B200&amp;'Service PJ'!$A200&amp;"*",'EPA_US9RT techs'!$A$2:$I$1722,9,FALSE),"")</f>
        <v>3.8919415800000003E-2</v>
      </c>
      <c r="BV202" s="14">
        <f>IFERROR(VLOOKUP($BM$1&amp;'Service PJ'!$D200&amp;'Service PJ'!$B200&amp;'Service PJ'!$A200&amp;"*",'EPA_US9RT techs'!$A$2:$I$1722,9,FALSE),"")</f>
        <v>3.8919415800000003E-2</v>
      </c>
      <c r="BW202" s="14">
        <f>IFERROR(VLOOKUP($BM$1&amp;'Service PJ'!$D200&amp;'Service PJ'!$B200&amp;'Service PJ'!$A200&amp;"*",'EPA_US9RT techs'!$A$2:$I$1722,9,FALSE),"")</f>
        <v>3.8919415800000003E-2</v>
      </c>
      <c r="BX202" s="14">
        <f>IFERROR(VLOOKUP($BM$1&amp;'Service PJ'!$D200&amp;'Service PJ'!$B200&amp;'Service PJ'!$A200&amp;"*",'EPA_US9RT techs'!$A$2:$I$1722,9,FALSE),"")</f>
        <v>3.8919415800000003E-2</v>
      </c>
      <c r="BY202" s="14">
        <f>IFERROR(VLOOKUP($BM$1&amp;'Service PJ'!$D200&amp;'Service PJ'!$B200&amp;'Service PJ'!$A200&amp;"*",'EPA_US9RT techs'!$A$2:$I$1722,9,FALSE),"")</f>
        <v>3.8919415800000003E-2</v>
      </c>
      <c r="BZ202" s="14">
        <f>IFERROR(VLOOKUP($BM$1&amp;'Service PJ'!$D200&amp;'Service PJ'!$B200&amp;'Service PJ'!$A200&amp;"*",'EPA_US9RT techs'!$A$2:$I$1722,9,FALSE),"")</f>
        <v>3.8919415800000003E-2</v>
      </c>
      <c r="CA202" s="14">
        <f>IFERROR(VLOOKUP($BM$1&amp;'Service PJ'!$D200&amp;'Service PJ'!$B200&amp;'Service PJ'!$A200&amp;"*",'EPA_US9RT techs'!$A$2:$I$1722,9,FALSE),"")</f>
        <v>3.8919415800000003E-2</v>
      </c>
      <c r="CB202" s="14">
        <f>IFERROR(VLOOKUP($BM$1&amp;'Service PJ'!$D200&amp;'Service PJ'!$B200&amp;'Service PJ'!$A200&amp;"*",'EPA_US9RT techs'!$A$2:$I$1722,9,FALSE),"")</f>
        <v>3.8919415800000003E-2</v>
      </c>
      <c r="CC202" s="14">
        <f>IFERROR(VLOOKUP($BM$1&amp;'Service PJ'!$D200&amp;'Service PJ'!$B200&amp;'Service PJ'!$A200&amp;"*",'EPA_US9RT techs'!$A$2:$I$1722,9,FALSE),"")</f>
        <v>3.8919415800000003E-2</v>
      </c>
      <c r="CD202" s="14">
        <f>IFERROR(VLOOKUP($BM$1&amp;'Service PJ'!$D200&amp;'Service PJ'!$B200&amp;'Service PJ'!$A200&amp;"*",'EPA_US9RT techs'!$A$2:$I$1722,9,FALSE),"")</f>
        <v>3.8919415800000003E-2</v>
      </c>
      <c r="CE202" s="14">
        <f>IFERROR(VLOOKUP($BM$1&amp;'Service PJ'!$D200&amp;'Service PJ'!$B200&amp;'Service PJ'!$A200&amp;"*",'EPA_US9RT techs'!$A$2:$I$1722,9,FALSE),"")</f>
        <v>3.8919415800000003E-2</v>
      </c>
      <c r="CF202" s="14">
        <f>IFERROR(VLOOKUP($BM$1&amp;'Service PJ'!$D200&amp;'Service PJ'!$B200&amp;'Service PJ'!$A200&amp;"*",'EPA_US9RT techs'!$A$2:$I$1722,9,FALSE),"")</f>
        <v>3.8919415800000003E-2</v>
      </c>
      <c r="CG202" s="14">
        <f>IFERROR(VLOOKUP($BM$1&amp;'Service PJ'!$D200&amp;'Service PJ'!$B200&amp;'Service PJ'!$A200&amp;"*",'EPA_US9RT techs'!$A$2:$I$1722,9,FALSE),"")</f>
        <v>3.8919415800000003E-2</v>
      </c>
      <c r="CH202" s="14">
        <f>IFERROR(VLOOKUP($BM$1&amp;'Service PJ'!$D200&amp;'Service PJ'!$B200&amp;'Service PJ'!$A200&amp;"*",'EPA_US9RT techs'!$A$2:$I$1722,9,FALSE),"")</f>
        <v>3.8919415800000003E-2</v>
      </c>
      <c r="CI202" s="14">
        <f>IFERROR(VLOOKUP($BM$1&amp;'Service PJ'!$D200&amp;'Service PJ'!$B200&amp;'Service PJ'!$A200&amp;"*",'EPA_US9RT techs'!$A$2:$I$1722,9,FALSE),"")</f>
        <v>3.8919415800000003E-2</v>
      </c>
      <c r="CJ202" s="14">
        <f>IFERROR(VLOOKUP($BM$1&amp;'Service PJ'!$D200&amp;'Service PJ'!$B200&amp;'Service PJ'!$A200&amp;"*",'EPA_US9RT techs'!$A$2:$I$1722,9,FALSE),"")</f>
        <v>3.8919415800000003E-2</v>
      </c>
      <c r="CK202" s="14">
        <f>IFERROR(VLOOKUP($BM$1&amp;'Service PJ'!$D200&amp;'Service PJ'!$B200&amp;'Service PJ'!$A200&amp;"*",'EPA_US9RT techs'!$A$2:$I$1722,9,FALSE),"")</f>
        <v>3.8919415800000003E-2</v>
      </c>
      <c r="CL202" s="14">
        <f>IFERROR(VLOOKUP($BM$1&amp;'Service PJ'!$D200&amp;'Service PJ'!$B200&amp;'Service PJ'!$A200&amp;"*",'EPA_US9RT techs'!$A$2:$I$1722,9,FALSE),"")</f>
        <v>3.8919415800000003E-2</v>
      </c>
      <c r="CM202" s="14">
        <f>IFERROR(VLOOKUP($BM$1&amp;'Service PJ'!$D200&amp;'Service PJ'!$B200&amp;'Service PJ'!$A200&amp;"*",'EPA_US9RT techs'!$A$2:$I$1722,9,FALSE),"")</f>
        <v>3.8919415800000003E-2</v>
      </c>
      <c r="CN202" s="14">
        <f>IFERROR(VLOOKUP($BM$1&amp;'Service PJ'!$D200&amp;'Service PJ'!$B200&amp;'Service PJ'!$A200&amp;"*",'EPA_US9RT techs'!$A$2:$I$1722,9,FALSE),"")</f>
        <v>3.8919415800000003E-2</v>
      </c>
      <c r="CO202" s="14">
        <f>IFERROR(VLOOKUP($BM$1&amp;'Service PJ'!$D200&amp;'Service PJ'!$B200&amp;'Service PJ'!$A200&amp;"*",'EPA_US9RT techs'!$A$2:$I$1722,9,FALSE),"")</f>
        <v>3.8919415800000003E-2</v>
      </c>
      <c r="CP202" s="14">
        <f>IFERROR(VLOOKUP($BM$1&amp;'Service PJ'!$D200&amp;'Service PJ'!$B200&amp;'Service PJ'!$A200&amp;"*",'EPA_US9RT techs'!$A$2:$I$1722,9,FALSE),"")</f>
        <v>3.8919415800000003E-2</v>
      </c>
      <c r="CQ202" s="14">
        <f>IFERROR(VLOOKUP($BM$1&amp;'Service PJ'!$D200&amp;'Service PJ'!$B200&amp;'Service PJ'!$A200&amp;"*",'EPA_US9RT techs'!$A$2:$I$1722,9,FALSE),"")</f>
        <v>3.8919415800000003E-2</v>
      </c>
      <c r="CS202" t="str">
        <f>IF(SUM(CT202:DJ202)=0,"\I:",'Service PJ'!$D200&amp;"_"&amp;'Service PJ'!$E200&amp;"_"&amp;'Service PJ'!$C200)</f>
        <v>ICH_STM_BIO</v>
      </c>
      <c r="CT202" s="2">
        <f>IFERROR(VLOOKUP($CS$1&amp;'Service PJ'!$D200&amp;'Service PJ'!$B200&amp;'Service PJ'!$A200&amp;"*",'EPA_US9RT techs'!$A$2:$I$1722,9,FALSE),"")</f>
        <v>50</v>
      </c>
      <c r="CU202" s="2">
        <f>IFERROR(VLOOKUP($CS$1&amp;'Service PJ'!$D200&amp;'Service PJ'!$B200&amp;'Service PJ'!$A200&amp;"*",'EPA_US9RT techs'!$A$2:$I$1722,9,FALSE),"")</f>
        <v>50</v>
      </c>
      <c r="CV202" s="2">
        <f>IFERROR(VLOOKUP($CS$1&amp;'Service PJ'!$D200&amp;'Service PJ'!$B200&amp;'Service PJ'!$A200&amp;"*",'EPA_US9RT techs'!$A$2:$I$1722,9,FALSE),"")</f>
        <v>50</v>
      </c>
      <c r="CW202" s="2">
        <f>IFERROR(VLOOKUP($CS$1&amp;'Service PJ'!$D200&amp;'Service PJ'!$B200&amp;'Service PJ'!$A200&amp;"*",'EPA_US9RT techs'!$A$2:$I$1722,9,FALSE),"")</f>
        <v>50</v>
      </c>
      <c r="CX202" s="2">
        <f>IFERROR(VLOOKUP($CS$1&amp;'Service PJ'!$D200&amp;'Service PJ'!$B200&amp;'Service PJ'!$A200&amp;"*",'EPA_US9RT techs'!$A$2:$I$1722,9,FALSE),"")</f>
        <v>50</v>
      </c>
      <c r="CY202" s="2">
        <f>IFERROR(VLOOKUP($CS$1&amp;'Service PJ'!$D200&amp;'Service PJ'!$B200&amp;'Service PJ'!$A200&amp;"*",'EPA_US9RT techs'!$A$2:$I$1722,9,FALSE),"")</f>
        <v>50</v>
      </c>
      <c r="CZ202" s="2">
        <f>IFERROR(VLOOKUP($CS$1&amp;'Service PJ'!$D200&amp;'Service PJ'!$B200&amp;'Service PJ'!$A200&amp;"*",'EPA_US9RT techs'!$A$2:$I$1722,9,FALSE),"")</f>
        <v>50</v>
      </c>
      <c r="DA202" s="2">
        <f>IFERROR(VLOOKUP($CS$1&amp;'Service PJ'!$D200&amp;'Service PJ'!$B200&amp;'Service PJ'!$A200&amp;"*",'EPA_US9RT techs'!$A$2:$I$1722,9,FALSE),"")</f>
        <v>50</v>
      </c>
      <c r="DB202" s="2">
        <f>IFERROR(VLOOKUP($CS$1&amp;'Service PJ'!$D200&amp;'Service PJ'!$B200&amp;'Service PJ'!$A200&amp;"*",'EPA_US9RT techs'!$A$2:$I$1722,9,FALSE),"")</f>
        <v>50</v>
      </c>
      <c r="DC202" s="2">
        <f>IFERROR(VLOOKUP($CS$1&amp;'Service PJ'!$D200&amp;'Service PJ'!$B200&amp;'Service PJ'!$A200&amp;"*",'EPA_US9RT techs'!$A$2:$I$1722,9,FALSE),"")</f>
        <v>50</v>
      </c>
      <c r="DD202" s="2">
        <f>IFERROR(VLOOKUP($CS$1&amp;'Service PJ'!$D200&amp;'Service PJ'!$B200&amp;'Service PJ'!$A200&amp;"*",'EPA_US9RT techs'!$A$2:$I$1722,9,FALSE),"")</f>
        <v>50</v>
      </c>
      <c r="DE202" s="2">
        <f>IFERROR(VLOOKUP($CS$1&amp;'Service PJ'!$D200&amp;'Service PJ'!$B200&amp;'Service PJ'!$A200&amp;"*",'EPA_US9RT techs'!$A$2:$I$1722,9,FALSE),"")</f>
        <v>50</v>
      </c>
      <c r="DF202" s="2">
        <f>IFERROR(VLOOKUP($CS$1&amp;'Service PJ'!$D200&amp;'Service PJ'!$B200&amp;'Service PJ'!$A200&amp;"*",'EPA_US9RT techs'!$A$2:$I$1722,9,FALSE),"")</f>
        <v>50</v>
      </c>
      <c r="DG202" s="2">
        <f>IFERROR(VLOOKUP($CS$1&amp;'Service PJ'!$D200&amp;'Service PJ'!$B200&amp;'Service PJ'!$A200&amp;"*",'EPA_US9RT techs'!$A$2:$I$1722,9,FALSE),"")</f>
        <v>50</v>
      </c>
      <c r="DH202" s="2">
        <f>IFERROR(VLOOKUP($CS$1&amp;'Service PJ'!$D200&amp;'Service PJ'!$B200&amp;'Service PJ'!$A200&amp;"*",'EPA_US9RT techs'!$A$2:$I$1722,9,FALSE),"")</f>
        <v>50</v>
      </c>
      <c r="DI202" s="2">
        <f>IFERROR(VLOOKUP($CS$1&amp;'Service PJ'!$D200&amp;'Service PJ'!$B200&amp;'Service PJ'!$A200&amp;"*",'EPA_US9RT techs'!$A$2:$I$1722,9,FALSE),"")</f>
        <v>50</v>
      </c>
      <c r="DJ202" s="2">
        <f>IFERROR(VLOOKUP($CS$1&amp;'Service PJ'!$D200&amp;'Service PJ'!$B200&amp;'Service PJ'!$A200&amp;"*",'EPA_US9RT techs'!$A$2:$I$1722,9,FALSE),"")</f>
        <v>50</v>
      </c>
      <c r="DK202" s="2">
        <f>IFERROR(VLOOKUP($CS$1&amp;'Service PJ'!$D200&amp;'Service PJ'!$B200&amp;'Service PJ'!$A200&amp;"*",'EPA_US9RT techs'!$A$2:$I$1722,9,FALSE),"")</f>
        <v>50</v>
      </c>
      <c r="DL202" s="2">
        <f>IFERROR(VLOOKUP($CS$1&amp;'Service PJ'!$D200&amp;'Service PJ'!$B200&amp;'Service PJ'!$A200&amp;"*",'EPA_US9RT techs'!$A$2:$I$1722,9,FALSE),"")</f>
        <v>50</v>
      </c>
      <c r="DM202" s="2">
        <f>IFERROR(VLOOKUP($CS$1&amp;'Service PJ'!$D200&amp;'Service PJ'!$B200&amp;'Service PJ'!$A200&amp;"*",'EPA_US9RT techs'!$A$2:$I$1722,9,FALSE),"")</f>
        <v>50</v>
      </c>
      <c r="DN202" s="2">
        <f>IFERROR(VLOOKUP($CS$1&amp;'Service PJ'!$D200&amp;'Service PJ'!$B200&amp;'Service PJ'!$A200&amp;"*",'EPA_US9RT techs'!$A$2:$I$1722,9,FALSE),"")</f>
        <v>50</v>
      </c>
      <c r="DO202" s="2">
        <f>IFERROR(VLOOKUP($CS$1&amp;'Service PJ'!$D200&amp;'Service PJ'!$B200&amp;'Service PJ'!$A200&amp;"*",'EPA_US9RT techs'!$A$2:$I$1722,9,FALSE),"")</f>
        <v>50</v>
      </c>
      <c r="DP202" s="2">
        <f>IFERROR(VLOOKUP($CS$1&amp;'Service PJ'!$D200&amp;'Service PJ'!$B200&amp;'Service PJ'!$A200&amp;"*",'EPA_US9RT techs'!$A$2:$I$1722,9,FALSE),"")</f>
        <v>50</v>
      </c>
      <c r="DQ202" s="2">
        <f>IFERROR(VLOOKUP($CS$1&amp;'Service PJ'!$D200&amp;'Service PJ'!$B200&amp;'Service PJ'!$A200&amp;"*",'EPA_US9RT techs'!$A$2:$I$1722,9,FALSE),"")</f>
        <v>50</v>
      </c>
      <c r="DR202" s="2">
        <f>IFERROR(VLOOKUP($CS$1&amp;'Service PJ'!$D200&amp;'Service PJ'!$B200&amp;'Service PJ'!$A200&amp;"*",'EPA_US9RT techs'!$A$2:$I$1722,9,FALSE),"")</f>
        <v>50</v>
      </c>
      <c r="DS202" s="2">
        <f>IFERROR(VLOOKUP($CS$1&amp;'Service PJ'!$D200&amp;'Service PJ'!$B200&amp;'Service PJ'!$A200&amp;"*",'EPA_US9RT techs'!$A$2:$I$1722,9,FALSE),"")</f>
        <v>50</v>
      </c>
      <c r="DT202" s="2">
        <f>IFERROR(VLOOKUP($CS$1&amp;'Service PJ'!$D200&amp;'Service PJ'!$B200&amp;'Service PJ'!$A200&amp;"*",'EPA_US9RT techs'!$A$2:$I$1722,9,FALSE),"")</f>
        <v>50</v>
      </c>
      <c r="DU202" s="2">
        <f>IFERROR(VLOOKUP($CS$1&amp;'Service PJ'!$D200&amp;'Service PJ'!$B200&amp;'Service PJ'!$A200&amp;"*",'EPA_US9RT techs'!$A$2:$I$1722,9,FALSE),"")</f>
        <v>50</v>
      </c>
      <c r="DV202" s="2">
        <f>IFERROR(VLOOKUP($CS$1&amp;'Service PJ'!$D200&amp;'Service PJ'!$B200&amp;'Service PJ'!$A200&amp;"*",'EPA_US9RT techs'!$A$2:$I$1722,9,FALSE),"")</f>
        <v>50</v>
      </c>
      <c r="DW202" s="2">
        <f>IFERROR(VLOOKUP($CS$1&amp;'Service PJ'!$D200&amp;'Service PJ'!$B200&amp;'Service PJ'!$A200&amp;"*",'EPA_US9RT techs'!$A$2:$I$1722,9,FALSE),"")</f>
        <v>50</v>
      </c>
    </row>
    <row r="203" spans="1:127" x14ac:dyDescent="0.45">
      <c r="A203" t="str">
        <f>IF(SUM(B203:R203)=0,"\I:",'Service PJ'!$D201&amp;"_"&amp;'Service PJ'!$E201&amp;"_"&amp;'Service PJ'!$C201)</f>
        <v>ICH_PRH_BIO</v>
      </c>
      <c r="B203" s="14">
        <f>IFERROR(VLOOKUP($A$1&amp;'Service PJ'!$D201&amp;'Service PJ'!$B201&amp;'Service PJ'!$A201&amp;"*",'EPA_US9RT techs'!$A$2:$I$1722,9,FALSE),"")</f>
        <v>4.2191896287999997</v>
      </c>
      <c r="C203" s="14">
        <f>IFERROR(VLOOKUP($A$1&amp;'Service PJ'!$D201&amp;'Service PJ'!$B201&amp;'Service PJ'!$A201&amp;"*",'EPA_US9RT techs'!$A$2:$I$1722,9,FALSE),"")</f>
        <v>4.2191896287999997</v>
      </c>
      <c r="D203" s="14">
        <f>IFERROR(VLOOKUP($A$1&amp;'Service PJ'!$D201&amp;'Service PJ'!$B201&amp;'Service PJ'!$A201&amp;"*",'EPA_US9RT techs'!$A$2:$I$1722,9,FALSE),"")</f>
        <v>4.2191896287999997</v>
      </c>
      <c r="E203" s="14">
        <f>IFERROR(VLOOKUP($A$1&amp;'Service PJ'!$D201&amp;'Service PJ'!$B201&amp;'Service PJ'!$A201&amp;"*",'EPA_US9RT techs'!$A$2:$I$1722,9,FALSE),"")</f>
        <v>4.2191896287999997</v>
      </c>
      <c r="F203" s="14">
        <f>IFERROR(VLOOKUP($A$1&amp;'Service PJ'!$D201&amp;'Service PJ'!$B201&amp;'Service PJ'!$A201&amp;"*",'EPA_US9RT techs'!$A$2:$I$1722,9,FALSE),"")</f>
        <v>4.2191896287999997</v>
      </c>
      <c r="G203" s="14">
        <f>IFERROR(VLOOKUP($A$1&amp;'Service PJ'!$D201&amp;'Service PJ'!$B201&amp;'Service PJ'!$A201&amp;"*",'EPA_US9RT techs'!$A$2:$I$1722,9,FALSE),"")</f>
        <v>4.2191896287999997</v>
      </c>
      <c r="H203" s="14">
        <f>IFERROR(VLOOKUP($A$1&amp;'Service PJ'!$D201&amp;'Service PJ'!$B201&amp;'Service PJ'!$A201&amp;"*",'EPA_US9RT techs'!$A$2:$I$1722,9,FALSE),"")</f>
        <v>4.2191896287999997</v>
      </c>
      <c r="I203" s="14">
        <f>IFERROR(VLOOKUP($A$1&amp;'Service PJ'!$D201&amp;'Service PJ'!$B201&amp;'Service PJ'!$A201&amp;"*",'EPA_US9RT techs'!$A$2:$I$1722,9,FALSE),"")</f>
        <v>4.2191896287999997</v>
      </c>
      <c r="J203" s="14">
        <f>IFERROR(VLOOKUP($A$1&amp;'Service PJ'!$D201&amp;'Service PJ'!$B201&amp;'Service PJ'!$A201&amp;"*",'EPA_US9RT techs'!$A$2:$I$1722,9,FALSE),"")</f>
        <v>4.2191896287999997</v>
      </c>
      <c r="K203" s="14">
        <f>IFERROR(VLOOKUP($A$1&amp;'Service PJ'!$D201&amp;'Service PJ'!$B201&amp;'Service PJ'!$A201&amp;"*",'EPA_US9RT techs'!$A$2:$I$1722,9,FALSE),"")</f>
        <v>4.2191896287999997</v>
      </c>
      <c r="L203" s="14">
        <f>IFERROR(VLOOKUP($A$1&amp;'Service PJ'!$D201&amp;'Service PJ'!$B201&amp;'Service PJ'!$A201&amp;"*",'EPA_US9RT techs'!$A$2:$I$1722,9,FALSE),"")</f>
        <v>4.2191896287999997</v>
      </c>
      <c r="M203" s="14">
        <f>IFERROR(VLOOKUP($A$1&amp;'Service PJ'!$D201&amp;'Service PJ'!$B201&amp;'Service PJ'!$A201&amp;"*",'EPA_US9RT techs'!$A$2:$I$1722,9,FALSE),"")</f>
        <v>4.2191896287999997</v>
      </c>
      <c r="N203" s="14">
        <f>IFERROR(VLOOKUP($A$1&amp;'Service PJ'!$D201&amp;'Service PJ'!$B201&amp;'Service PJ'!$A201&amp;"*",'EPA_US9RT techs'!$A$2:$I$1722,9,FALSE),"")</f>
        <v>4.2191896287999997</v>
      </c>
      <c r="O203" s="14">
        <f>IFERROR(VLOOKUP($A$1&amp;'Service PJ'!$D201&amp;'Service PJ'!$B201&amp;'Service PJ'!$A201&amp;"*",'EPA_US9RT techs'!$A$2:$I$1722,9,FALSE),"")</f>
        <v>4.2191896287999997</v>
      </c>
      <c r="P203" s="14">
        <f>IFERROR(VLOOKUP($A$1&amp;'Service PJ'!$D201&amp;'Service PJ'!$B201&amp;'Service PJ'!$A201&amp;"*",'EPA_US9RT techs'!$A$2:$I$1722,9,FALSE),"")</f>
        <v>4.2191896287999997</v>
      </c>
      <c r="Q203" s="14">
        <f>IFERROR(VLOOKUP($A$1&amp;'Service PJ'!$D201&amp;'Service PJ'!$B201&amp;'Service PJ'!$A201&amp;"*",'EPA_US9RT techs'!$A$2:$I$1722,9,FALSE),"")</f>
        <v>4.2191896287999997</v>
      </c>
      <c r="R203" s="14">
        <f>IFERROR(VLOOKUP($A$1&amp;'Service PJ'!$D201&amp;'Service PJ'!$B201&amp;'Service PJ'!$A201&amp;"*",'EPA_US9RT techs'!$A$2:$I$1722,9,FALSE),"")</f>
        <v>4.2191896287999997</v>
      </c>
      <c r="S203" s="14">
        <f>IFERROR(VLOOKUP($A$1&amp;'Service PJ'!$D201&amp;'Service PJ'!$B201&amp;'Service PJ'!$A201&amp;"*",'EPA_US9RT techs'!$A$2:$I$1722,9,FALSE),"")</f>
        <v>4.2191896287999997</v>
      </c>
      <c r="T203" s="14">
        <f>IFERROR(VLOOKUP($A$1&amp;'Service PJ'!$D201&amp;'Service PJ'!$B201&amp;'Service PJ'!$A201&amp;"*",'EPA_US9RT techs'!$A$2:$I$1722,9,FALSE),"")</f>
        <v>4.2191896287999997</v>
      </c>
      <c r="U203" s="14">
        <f>IFERROR(VLOOKUP($A$1&amp;'Service PJ'!$D201&amp;'Service PJ'!$B201&amp;'Service PJ'!$A201&amp;"*",'EPA_US9RT techs'!$A$2:$I$1722,9,FALSE),"")</f>
        <v>4.2191896287999997</v>
      </c>
      <c r="V203" s="14">
        <f>IFERROR(VLOOKUP($A$1&amp;'Service PJ'!$D201&amp;'Service PJ'!$B201&amp;'Service PJ'!$A201&amp;"*",'EPA_US9RT techs'!$A$2:$I$1722,9,FALSE),"")</f>
        <v>4.2191896287999997</v>
      </c>
      <c r="W203" s="14">
        <f>IFERROR(VLOOKUP($A$1&amp;'Service PJ'!$D201&amp;'Service PJ'!$B201&amp;'Service PJ'!$A201&amp;"*",'EPA_US9RT techs'!$A$2:$I$1722,9,FALSE),"")</f>
        <v>4.2191896287999997</v>
      </c>
      <c r="X203" s="14">
        <f>IFERROR(VLOOKUP($A$1&amp;'Service PJ'!$D201&amp;'Service PJ'!$B201&amp;'Service PJ'!$A201&amp;"*",'EPA_US9RT techs'!$A$2:$I$1722,9,FALSE),"")</f>
        <v>4.2191896287999997</v>
      </c>
      <c r="Y203" s="14">
        <f>IFERROR(VLOOKUP($A$1&amp;'Service PJ'!$D201&amp;'Service PJ'!$B201&amp;'Service PJ'!$A201&amp;"*",'EPA_US9RT techs'!$A$2:$I$1722,9,FALSE),"")</f>
        <v>4.2191896287999997</v>
      </c>
      <c r="Z203" s="14">
        <f>IFERROR(VLOOKUP($A$1&amp;'Service PJ'!$D201&amp;'Service PJ'!$B201&amp;'Service PJ'!$A201&amp;"*",'EPA_US9RT techs'!$A$2:$I$1722,9,FALSE),"")</f>
        <v>4.2191896287999997</v>
      </c>
      <c r="AA203" s="14">
        <f>IFERROR(VLOOKUP($A$1&amp;'Service PJ'!$D201&amp;'Service PJ'!$B201&amp;'Service PJ'!$A201&amp;"*",'EPA_US9RT techs'!$A$2:$I$1722,9,FALSE),"")</f>
        <v>4.2191896287999997</v>
      </c>
      <c r="AB203" s="14">
        <f>IFERROR(VLOOKUP($A$1&amp;'Service PJ'!$D201&amp;'Service PJ'!$B201&amp;'Service PJ'!$A201&amp;"*",'EPA_US9RT techs'!$A$2:$I$1722,9,FALSE),"")</f>
        <v>4.2191896287999997</v>
      </c>
      <c r="AC203" s="14">
        <f>IFERROR(VLOOKUP($A$1&amp;'Service PJ'!$D201&amp;'Service PJ'!$B201&amp;'Service PJ'!$A201&amp;"*",'EPA_US9RT techs'!$A$2:$I$1722,9,FALSE),"")</f>
        <v>4.2191896287999997</v>
      </c>
      <c r="AD203" s="14">
        <f>IFERROR(VLOOKUP($A$1&amp;'Service PJ'!$D201&amp;'Service PJ'!$B201&amp;'Service PJ'!$A201&amp;"*",'EPA_US9RT techs'!$A$2:$I$1722,9,FALSE),"")</f>
        <v>4.2191896287999997</v>
      </c>
      <c r="AE203" s="14">
        <f>IFERROR(VLOOKUP($A$1&amp;'Service PJ'!$D201&amp;'Service PJ'!$B201&amp;'Service PJ'!$A201&amp;"*",'EPA_US9RT techs'!$A$2:$I$1722,9,FALSE),"")</f>
        <v>4.2191896287999997</v>
      </c>
      <c r="AG203" t="str">
        <f>IF(SUM(AH203:AX203)=0,"\I:",'Service PJ'!$D201&amp;"_"&amp;'Service PJ'!$E201&amp;"_"&amp;'Service PJ'!$C201)</f>
        <v>ICH_PRH_BIO</v>
      </c>
      <c r="AH203" s="14">
        <f>IFERROR(VLOOKUP($AG$1&amp;'Service PJ'!$D201&amp;'Service PJ'!$B201&amp;'Service PJ'!$A201&amp;"*",'EPA_US9RT techs'!$A$2:$I$1722,9,FALSE),"")</f>
        <v>0.67507034060000004</v>
      </c>
      <c r="AI203" s="14">
        <f>IFERROR(VLOOKUP($AG$1&amp;'Service PJ'!$D201&amp;'Service PJ'!$B201&amp;'Service PJ'!$A201&amp;"*",'EPA_US9RT techs'!$A$2:$I$1722,9,FALSE),"")</f>
        <v>0.67507034060000004</v>
      </c>
      <c r="AJ203" s="14">
        <f>IFERROR(VLOOKUP($AG$1&amp;'Service PJ'!$D201&amp;'Service PJ'!$B201&amp;'Service PJ'!$A201&amp;"*",'EPA_US9RT techs'!$A$2:$I$1722,9,FALSE),"")</f>
        <v>0.67507034060000004</v>
      </c>
      <c r="AK203" s="14">
        <f>IFERROR(VLOOKUP($AG$1&amp;'Service PJ'!$D201&amp;'Service PJ'!$B201&amp;'Service PJ'!$A201&amp;"*",'EPA_US9RT techs'!$A$2:$I$1722,9,FALSE),"")</f>
        <v>0.67507034060000004</v>
      </c>
      <c r="AL203" s="14">
        <f>IFERROR(VLOOKUP($AG$1&amp;'Service PJ'!$D201&amp;'Service PJ'!$B201&amp;'Service PJ'!$A201&amp;"*",'EPA_US9RT techs'!$A$2:$I$1722,9,FALSE),"")</f>
        <v>0.67507034060000004</v>
      </c>
      <c r="AM203" s="14">
        <f>IFERROR(VLOOKUP($AG$1&amp;'Service PJ'!$D201&amp;'Service PJ'!$B201&amp;'Service PJ'!$A201&amp;"*",'EPA_US9RT techs'!$A$2:$I$1722,9,FALSE),"")</f>
        <v>0.67507034060000004</v>
      </c>
      <c r="AN203" s="14">
        <f>IFERROR(VLOOKUP($AG$1&amp;'Service PJ'!$D201&amp;'Service PJ'!$B201&amp;'Service PJ'!$A201&amp;"*",'EPA_US9RT techs'!$A$2:$I$1722,9,FALSE),"")</f>
        <v>0.67507034060000004</v>
      </c>
      <c r="AO203" s="14">
        <f>IFERROR(VLOOKUP($AG$1&amp;'Service PJ'!$D201&amp;'Service PJ'!$B201&amp;'Service PJ'!$A201&amp;"*",'EPA_US9RT techs'!$A$2:$I$1722,9,FALSE),"")</f>
        <v>0.67507034060000004</v>
      </c>
      <c r="AP203" s="14">
        <f>IFERROR(VLOOKUP($AG$1&amp;'Service PJ'!$D201&amp;'Service PJ'!$B201&amp;'Service PJ'!$A201&amp;"*",'EPA_US9RT techs'!$A$2:$I$1722,9,FALSE),"")</f>
        <v>0.67507034060000004</v>
      </c>
      <c r="AQ203" s="14">
        <f>IFERROR(VLOOKUP($AG$1&amp;'Service PJ'!$D201&amp;'Service PJ'!$B201&amp;'Service PJ'!$A201&amp;"*",'EPA_US9RT techs'!$A$2:$I$1722,9,FALSE),"")</f>
        <v>0.67507034060000004</v>
      </c>
      <c r="AR203" s="14">
        <f>IFERROR(VLOOKUP($AG$1&amp;'Service PJ'!$D201&amp;'Service PJ'!$B201&amp;'Service PJ'!$A201&amp;"*",'EPA_US9RT techs'!$A$2:$I$1722,9,FALSE),"")</f>
        <v>0.67507034060000004</v>
      </c>
      <c r="AS203" s="14">
        <f>IFERROR(VLOOKUP($AG$1&amp;'Service PJ'!$D201&amp;'Service PJ'!$B201&amp;'Service PJ'!$A201&amp;"*",'EPA_US9RT techs'!$A$2:$I$1722,9,FALSE),"")</f>
        <v>0.67507034060000004</v>
      </c>
      <c r="AT203" s="14">
        <f>IFERROR(VLOOKUP($AG$1&amp;'Service PJ'!$D201&amp;'Service PJ'!$B201&amp;'Service PJ'!$A201&amp;"*",'EPA_US9RT techs'!$A$2:$I$1722,9,FALSE),"")</f>
        <v>0.67507034060000004</v>
      </c>
      <c r="AU203" s="14">
        <f>IFERROR(VLOOKUP($AG$1&amp;'Service PJ'!$D201&amp;'Service PJ'!$B201&amp;'Service PJ'!$A201&amp;"*",'EPA_US9RT techs'!$A$2:$I$1722,9,FALSE),"")</f>
        <v>0.67507034060000004</v>
      </c>
      <c r="AV203" s="14">
        <f>IFERROR(VLOOKUP($AG$1&amp;'Service PJ'!$D201&amp;'Service PJ'!$B201&amp;'Service PJ'!$A201&amp;"*",'EPA_US9RT techs'!$A$2:$I$1722,9,FALSE),"")</f>
        <v>0.67507034060000004</v>
      </c>
      <c r="AW203" s="14">
        <f>IFERROR(VLOOKUP($AG$1&amp;'Service PJ'!$D201&amp;'Service PJ'!$B201&amp;'Service PJ'!$A201&amp;"*",'EPA_US9RT techs'!$A$2:$I$1722,9,FALSE),"")</f>
        <v>0.67507034060000004</v>
      </c>
      <c r="AX203" s="14">
        <f>IFERROR(VLOOKUP($AG$1&amp;'Service PJ'!$D201&amp;'Service PJ'!$B201&amp;'Service PJ'!$A201&amp;"*",'EPA_US9RT techs'!$A$2:$I$1722,9,FALSE),"")</f>
        <v>0.67507034060000004</v>
      </c>
      <c r="AY203" s="14">
        <f>IFERROR(VLOOKUP($AG$1&amp;'Service PJ'!$D201&amp;'Service PJ'!$B201&amp;'Service PJ'!$A201&amp;"*",'EPA_US9RT techs'!$A$2:$I$1722,9,FALSE),"")</f>
        <v>0.67507034060000004</v>
      </c>
      <c r="AZ203" s="14">
        <f>IFERROR(VLOOKUP($AG$1&amp;'Service PJ'!$D201&amp;'Service PJ'!$B201&amp;'Service PJ'!$A201&amp;"*",'EPA_US9RT techs'!$A$2:$I$1722,9,FALSE),"")</f>
        <v>0.67507034060000004</v>
      </c>
      <c r="BA203" s="14">
        <f>IFERROR(VLOOKUP($AG$1&amp;'Service PJ'!$D201&amp;'Service PJ'!$B201&amp;'Service PJ'!$A201&amp;"*",'EPA_US9RT techs'!$A$2:$I$1722,9,FALSE),"")</f>
        <v>0.67507034060000004</v>
      </c>
      <c r="BB203" s="14">
        <f>IFERROR(VLOOKUP($AG$1&amp;'Service PJ'!$D201&amp;'Service PJ'!$B201&amp;'Service PJ'!$A201&amp;"*",'EPA_US9RT techs'!$A$2:$I$1722,9,FALSE),"")</f>
        <v>0.67507034060000004</v>
      </c>
      <c r="BC203" s="14">
        <f>IFERROR(VLOOKUP($AG$1&amp;'Service PJ'!$D201&amp;'Service PJ'!$B201&amp;'Service PJ'!$A201&amp;"*",'EPA_US9RT techs'!$A$2:$I$1722,9,FALSE),"")</f>
        <v>0.67507034060000004</v>
      </c>
      <c r="BD203" s="14">
        <f>IFERROR(VLOOKUP($AG$1&amp;'Service PJ'!$D201&amp;'Service PJ'!$B201&amp;'Service PJ'!$A201&amp;"*",'EPA_US9RT techs'!$A$2:$I$1722,9,FALSE),"")</f>
        <v>0.67507034060000004</v>
      </c>
      <c r="BE203" s="14">
        <f>IFERROR(VLOOKUP($AG$1&amp;'Service PJ'!$D201&amp;'Service PJ'!$B201&amp;'Service PJ'!$A201&amp;"*",'EPA_US9RT techs'!$A$2:$I$1722,9,FALSE),"")</f>
        <v>0.67507034060000004</v>
      </c>
      <c r="BF203" s="14">
        <f>IFERROR(VLOOKUP($AG$1&amp;'Service PJ'!$D201&amp;'Service PJ'!$B201&amp;'Service PJ'!$A201&amp;"*",'EPA_US9RT techs'!$A$2:$I$1722,9,FALSE),"")</f>
        <v>0.67507034060000004</v>
      </c>
      <c r="BG203" s="14">
        <f>IFERROR(VLOOKUP($AG$1&amp;'Service PJ'!$D201&amp;'Service PJ'!$B201&amp;'Service PJ'!$A201&amp;"*",'EPA_US9RT techs'!$A$2:$I$1722,9,FALSE),"")</f>
        <v>0.67507034060000004</v>
      </c>
      <c r="BH203" s="14">
        <f>IFERROR(VLOOKUP($AG$1&amp;'Service PJ'!$D201&amp;'Service PJ'!$B201&amp;'Service PJ'!$A201&amp;"*",'EPA_US9RT techs'!$A$2:$I$1722,9,FALSE),"")</f>
        <v>0.67507034060000004</v>
      </c>
      <c r="BI203" s="14">
        <f>IFERROR(VLOOKUP($AG$1&amp;'Service PJ'!$D201&amp;'Service PJ'!$B201&amp;'Service PJ'!$A201&amp;"*",'EPA_US9RT techs'!$A$2:$I$1722,9,FALSE),"")</f>
        <v>0.67507034060000004</v>
      </c>
      <c r="BJ203" s="14">
        <f>IFERROR(VLOOKUP($AG$1&amp;'Service PJ'!$D201&amp;'Service PJ'!$B201&amp;'Service PJ'!$A201&amp;"*",'EPA_US9RT techs'!$A$2:$I$1722,9,FALSE),"")</f>
        <v>0.67507034060000004</v>
      </c>
      <c r="BK203" s="14">
        <f>IFERROR(VLOOKUP($AG$1&amp;'Service PJ'!$D201&amp;'Service PJ'!$B201&amp;'Service PJ'!$A201&amp;"*",'EPA_US9RT techs'!$A$2:$I$1722,9,FALSE),"")</f>
        <v>0.67507034060000004</v>
      </c>
      <c r="BM203" t="str">
        <f>IF(SUM(BN203:CD203)=0,"\I:",'Service PJ'!$D201&amp;"_"&amp;'Service PJ'!$E201&amp;"_"&amp;'Service PJ'!$C201)</f>
        <v>\I:</v>
      </c>
      <c r="BN203" s="14" t="str">
        <f>IFERROR(VLOOKUP($BM$1&amp;'Service PJ'!$D201&amp;'Service PJ'!$B201&amp;'Service PJ'!$A201&amp;"*",'EPA_US9RT techs'!$A$2:$I$1722,9,FALSE),"")</f>
        <v/>
      </c>
      <c r="BO203" s="14" t="str">
        <f>IFERROR(VLOOKUP($BM$1&amp;'Service PJ'!$D201&amp;'Service PJ'!$B201&amp;'Service PJ'!$A201&amp;"*",'EPA_US9RT techs'!$A$2:$I$1722,9,FALSE),"")</f>
        <v/>
      </c>
      <c r="BP203" s="14" t="str">
        <f>IFERROR(VLOOKUP($BM$1&amp;'Service PJ'!$D201&amp;'Service PJ'!$B201&amp;'Service PJ'!$A201&amp;"*",'EPA_US9RT techs'!$A$2:$I$1722,9,FALSE),"")</f>
        <v/>
      </c>
      <c r="BQ203" s="14" t="str">
        <f>IFERROR(VLOOKUP($BM$1&amp;'Service PJ'!$D201&amp;'Service PJ'!$B201&amp;'Service PJ'!$A201&amp;"*",'EPA_US9RT techs'!$A$2:$I$1722,9,FALSE),"")</f>
        <v/>
      </c>
      <c r="BR203" s="14" t="str">
        <f>IFERROR(VLOOKUP($BM$1&amp;'Service PJ'!$D201&amp;'Service PJ'!$B201&amp;'Service PJ'!$A201&amp;"*",'EPA_US9RT techs'!$A$2:$I$1722,9,FALSE),"")</f>
        <v/>
      </c>
      <c r="BS203" s="14" t="str">
        <f>IFERROR(VLOOKUP($BM$1&amp;'Service PJ'!$D201&amp;'Service PJ'!$B201&amp;'Service PJ'!$A201&amp;"*",'EPA_US9RT techs'!$A$2:$I$1722,9,FALSE),"")</f>
        <v/>
      </c>
      <c r="BT203" s="14" t="str">
        <f>IFERROR(VLOOKUP($BM$1&amp;'Service PJ'!$D201&amp;'Service PJ'!$B201&amp;'Service PJ'!$A201&amp;"*",'EPA_US9RT techs'!$A$2:$I$1722,9,FALSE),"")</f>
        <v/>
      </c>
      <c r="BU203" s="14" t="str">
        <f>IFERROR(VLOOKUP($BM$1&amp;'Service PJ'!$D201&amp;'Service PJ'!$B201&amp;'Service PJ'!$A201&amp;"*",'EPA_US9RT techs'!$A$2:$I$1722,9,FALSE),"")</f>
        <v/>
      </c>
      <c r="BV203" s="14" t="str">
        <f>IFERROR(VLOOKUP($BM$1&amp;'Service PJ'!$D201&amp;'Service PJ'!$B201&amp;'Service PJ'!$A201&amp;"*",'EPA_US9RT techs'!$A$2:$I$1722,9,FALSE),"")</f>
        <v/>
      </c>
      <c r="BW203" s="14" t="str">
        <f>IFERROR(VLOOKUP($BM$1&amp;'Service PJ'!$D201&amp;'Service PJ'!$B201&amp;'Service PJ'!$A201&amp;"*",'EPA_US9RT techs'!$A$2:$I$1722,9,FALSE),"")</f>
        <v/>
      </c>
      <c r="BX203" s="14" t="str">
        <f>IFERROR(VLOOKUP($BM$1&amp;'Service PJ'!$D201&amp;'Service PJ'!$B201&amp;'Service PJ'!$A201&amp;"*",'EPA_US9RT techs'!$A$2:$I$1722,9,FALSE),"")</f>
        <v/>
      </c>
      <c r="BY203" s="14" t="str">
        <f>IFERROR(VLOOKUP($BM$1&amp;'Service PJ'!$D201&amp;'Service PJ'!$B201&amp;'Service PJ'!$A201&amp;"*",'EPA_US9RT techs'!$A$2:$I$1722,9,FALSE),"")</f>
        <v/>
      </c>
      <c r="BZ203" s="14" t="str">
        <f>IFERROR(VLOOKUP($BM$1&amp;'Service PJ'!$D201&amp;'Service PJ'!$B201&amp;'Service PJ'!$A201&amp;"*",'EPA_US9RT techs'!$A$2:$I$1722,9,FALSE),"")</f>
        <v/>
      </c>
      <c r="CA203" s="14" t="str">
        <f>IFERROR(VLOOKUP($BM$1&amp;'Service PJ'!$D201&amp;'Service PJ'!$B201&amp;'Service PJ'!$A201&amp;"*",'EPA_US9RT techs'!$A$2:$I$1722,9,FALSE),"")</f>
        <v/>
      </c>
      <c r="CB203" s="14" t="str">
        <f>IFERROR(VLOOKUP($BM$1&amp;'Service PJ'!$D201&amp;'Service PJ'!$B201&amp;'Service PJ'!$A201&amp;"*",'EPA_US9RT techs'!$A$2:$I$1722,9,FALSE),"")</f>
        <v/>
      </c>
      <c r="CC203" s="14" t="str">
        <f>IFERROR(VLOOKUP($BM$1&amp;'Service PJ'!$D201&amp;'Service PJ'!$B201&amp;'Service PJ'!$A201&amp;"*",'EPA_US9RT techs'!$A$2:$I$1722,9,FALSE),"")</f>
        <v/>
      </c>
      <c r="CD203" s="14" t="str">
        <f>IFERROR(VLOOKUP($BM$1&amp;'Service PJ'!$D201&amp;'Service PJ'!$B201&amp;'Service PJ'!$A201&amp;"*",'EPA_US9RT techs'!$A$2:$I$1722,9,FALSE),"")</f>
        <v/>
      </c>
      <c r="CE203" s="14" t="str">
        <f>IFERROR(VLOOKUP($BM$1&amp;'Service PJ'!$D201&amp;'Service PJ'!$B201&amp;'Service PJ'!$A201&amp;"*",'EPA_US9RT techs'!$A$2:$I$1722,9,FALSE),"")</f>
        <v/>
      </c>
      <c r="CF203" s="14" t="str">
        <f>IFERROR(VLOOKUP($BM$1&amp;'Service PJ'!$D201&amp;'Service PJ'!$B201&amp;'Service PJ'!$A201&amp;"*",'EPA_US9RT techs'!$A$2:$I$1722,9,FALSE),"")</f>
        <v/>
      </c>
      <c r="CG203" s="14" t="str">
        <f>IFERROR(VLOOKUP($BM$1&amp;'Service PJ'!$D201&amp;'Service PJ'!$B201&amp;'Service PJ'!$A201&amp;"*",'EPA_US9RT techs'!$A$2:$I$1722,9,FALSE),"")</f>
        <v/>
      </c>
      <c r="CH203" s="14" t="str">
        <f>IFERROR(VLOOKUP($BM$1&amp;'Service PJ'!$D201&amp;'Service PJ'!$B201&amp;'Service PJ'!$A201&amp;"*",'EPA_US9RT techs'!$A$2:$I$1722,9,FALSE),"")</f>
        <v/>
      </c>
      <c r="CI203" s="14" t="str">
        <f>IFERROR(VLOOKUP($BM$1&amp;'Service PJ'!$D201&amp;'Service PJ'!$B201&amp;'Service PJ'!$A201&amp;"*",'EPA_US9RT techs'!$A$2:$I$1722,9,FALSE),"")</f>
        <v/>
      </c>
      <c r="CJ203" s="14" t="str">
        <f>IFERROR(VLOOKUP($BM$1&amp;'Service PJ'!$D201&amp;'Service PJ'!$B201&amp;'Service PJ'!$A201&amp;"*",'EPA_US9RT techs'!$A$2:$I$1722,9,FALSE),"")</f>
        <v/>
      </c>
      <c r="CK203" s="14" t="str">
        <f>IFERROR(VLOOKUP($BM$1&amp;'Service PJ'!$D201&amp;'Service PJ'!$B201&amp;'Service PJ'!$A201&amp;"*",'EPA_US9RT techs'!$A$2:$I$1722,9,FALSE),"")</f>
        <v/>
      </c>
      <c r="CL203" s="14" t="str">
        <f>IFERROR(VLOOKUP($BM$1&amp;'Service PJ'!$D201&amp;'Service PJ'!$B201&amp;'Service PJ'!$A201&amp;"*",'EPA_US9RT techs'!$A$2:$I$1722,9,FALSE),"")</f>
        <v/>
      </c>
      <c r="CM203" s="14" t="str">
        <f>IFERROR(VLOOKUP($BM$1&amp;'Service PJ'!$D201&amp;'Service PJ'!$B201&amp;'Service PJ'!$A201&amp;"*",'EPA_US9RT techs'!$A$2:$I$1722,9,FALSE),"")</f>
        <v/>
      </c>
      <c r="CN203" s="14" t="str">
        <f>IFERROR(VLOOKUP($BM$1&amp;'Service PJ'!$D201&amp;'Service PJ'!$B201&amp;'Service PJ'!$A201&amp;"*",'EPA_US9RT techs'!$A$2:$I$1722,9,FALSE),"")</f>
        <v/>
      </c>
      <c r="CO203" s="14" t="str">
        <f>IFERROR(VLOOKUP($BM$1&amp;'Service PJ'!$D201&amp;'Service PJ'!$B201&amp;'Service PJ'!$A201&amp;"*",'EPA_US9RT techs'!$A$2:$I$1722,9,FALSE),"")</f>
        <v/>
      </c>
      <c r="CP203" s="14" t="str">
        <f>IFERROR(VLOOKUP($BM$1&amp;'Service PJ'!$D201&amp;'Service PJ'!$B201&amp;'Service PJ'!$A201&amp;"*",'EPA_US9RT techs'!$A$2:$I$1722,9,FALSE),"")</f>
        <v/>
      </c>
      <c r="CQ203" s="14" t="str">
        <f>IFERROR(VLOOKUP($BM$1&amp;'Service PJ'!$D201&amp;'Service PJ'!$B201&amp;'Service PJ'!$A201&amp;"*",'EPA_US9RT techs'!$A$2:$I$1722,9,FALSE),"")</f>
        <v/>
      </c>
      <c r="CS203" t="str">
        <f>IF(SUM(CT203:DJ203)=0,"\I:",'Service PJ'!$D201&amp;"_"&amp;'Service PJ'!$E201&amp;"_"&amp;'Service PJ'!$C201)</f>
        <v>ICH_PRH_BIO</v>
      </c>
      <c r="CT203" s="2">
        <f>IFERROR(VLOOKUP($CS$1&amp;'Service PJ'!$D201&amp;'Service PJ'!$B201&amp;'Service PJ'!$A201&amp;"*",'EPA_US9RT techs'!$A$2:$I$1722,9,FALSE),"")</f>
        <v>30</v>
      </c>
      <c r="CU203" s="2">
        <f>IFERROR(VLOOKUP($CS$1&amp;'Service PJ'!$D201&amp;'Service PJ'!$B201&amp;'Service PJ'!$A201&amp;"*",'EPA_US9RT techs'!$A$2:$I$1722,9,FALSE),"")</f>
        <v>30</v>
      </c>
      <c r="CV203" s="2">
        <f>IFERROR(VLOOKUP($CS$1&amp;'Service PJ'!$D201&amp;'Service PJ'!$B201&amp;'Service PJ'!$A201&amp;"*",'EPA_US9RT techs'!$A$2:$I$1722,9,FALSE),"")</f>
        <v>30</v>
      </c>
      <c r="CW203" s="2">
        <f>IFERROR(VLOOKUP($CS$1&amp;'Service PJ'!$D201&amp;'Service PJ'!$B201&amp;'Service PJ'!$A201&amp;"*",'EPA_US9RT techs'!$A$2:$I$1722,9,FALSE),"")</f>
        <v>30</v>
      </c>
      <c r="CX203" s="2">
        <f>IFERROR(VLOOKUP($CS$1&amp;'Service PJ'!$D201&amp;'Service PJ'!$B201&amp;'Service PJ'!$A201&amp;"*",'EPA_US9RT techs'!$A$2:$I$1722,9,FALSE),"")</f>
        <v>30</v>
      </c>
      <c r="CY203" s="2">
        <f>IFERROR(VLOOKUP($CS$1&amp;'Service PJ'!$D201&amp;'Service PJ'!$B201&amp;'Service PJ'!$A201&amp;"*",'EPA_US9RT techs'!$A$2:$I$1722,9,FALSE),"")</f>
        <v>30</v>
      </c>
      <c r="CZ203" s="2">
        <f>IFERROR(VLOOKUP($CS$1&amp;'Service PJ'!$D201&amp;'Service PJ'!$B201&amp;'Service PJ'!$A201&amp;"*",'EPA_US9RT techs'!$A$2:$I$1722,9,FALSE),"")</f>
        <v>30</v>
      </c>
      <c r="DA203" s="2">
        <f>IFERROR(VLOOKUP($CS$1&amp;'Service PJ'!$D201&amp;'Service PJ'!$B201&amp;'Service PJ'!$A201&amp;"*",'EPA_US9RT techs'!$A$2:$I$1722,9,FALSE),"")</f>
        <v>30</v>
      </c>
      <c r="DB203" s="2">
        <f>IFERROR(VLOOKUP($CS$1&amp;'Service PJ'!$D201&amp;'Service PJ'!$B201&amp;'Service PJ'!$A201&amp;"*",'EPA_US9RT techs'!$A$2:$I$1722,9,FALSE),"")</f>
        <v>30</v>
      </c>
      <c r="DC203" s="2">
        <f>IFERROR(VLOOKUP($CS$1&amp;'Service PJ'!$D201&amp;'Service PJ'!$B201&amp;'Service PJ'!$A201&amp;"*",'EPA_US9RT techs'!$A$2:$I$1722,9,FALSE),"")</f>
        <v>30</v>
      </c>
      <c r="DD203" s="2">
        <f>IFERROR(VLOOKUP($CS$1&amp;'Service PJ'!$D201&amp;'Service PJ'!$B201&amp;'Service PJ'!$A201&amp;"*",'EPA_US9RT techs'!$A$2:$I$1722,9,FALSE),"")</f>
        <v>30</v>
      </c>
      <c r="DE203" s="2">
        <f>IFERROR(VLOOKUP($CS$1&amp;'Service PJ'!$D201&amp;'Service PJ'!$B201&amp;'Service PJ'!$A201&amp;"*",'EPA_US9RT techs'!$A$2:$I$1722,9,FALSE),"")</f>
        <v>30</v>
      </c>
      <c r="DF203" s="2">
        <f>IFERROR(VLOOKUP($CS$1&amp;'Service PJ'!$D201&amp;'Service PJ'!$B201&amp;'Service PJ'!$A201&amp;"*",'EPA_US9RT techs'!$A$2:$I$1722,9,FALSE),"")</f>
        <v>30</v>
      </c>
      <c r="DG203" s="2">
        <f>IFERROR(VLOOKUP($CS$1&amp;'Service PJ'!$D201&amp;'Service PJ'!$B201&amp;'Service PJ'!$A201&amp;"*",'EPA_US9RT techs'!$A$2:$I$1722,9,FALSE),"")</f>
        <v>30</v>
      </c>
      <c r="DH203" s="2">
        <f>IFERROR(VLOOKUP($CS$1&amp;'Service PJ'!$D201&amp;'Service PJ'!$B201&amp;'Service PJ'!$A201&amp;"*",'EPA_US9RT techs'!$A$2:$I$1722,9,FALSE),"")</f>
        <v>30</v>
      </c>
      <c r="DI203" s="2">
        <f>IFERROR(VLOOKUP($CS$1&amp;'Service PJ'!$D201&amp;'Service PJ'!$B201&amp;'Service PJ'!$A201&amp;"*",'EPA_US9RT techs'!$A$2:$I$1722,9,FALSE),"")</f>
        <v>30</v>
      </c>
      <c r="DJ203" s="2">
        <f>IFERROR(VLOOKUP($CS$1&amp;'Service PJ'!$D201&amp;'Service PJ'!$B201&amp;'Service PJ'!$A201&amp;"*",'EPA_US9RT techs'!$A$2:$I$1722,9,FALSE),"")</f>
        <v>30</v>
      </c>
      <c r="DK203" s="2">
        <f>IFERROR(VLOOKUP($CS$1&amp;'Service PJ'!$D201&amp;'Service PJ'!$B201&amp;'Service PJ'!$A201&amp;"*",'EPA_US9RT techs'!$A$2:$I$1722,9,FALSE),"")</f>
        <v>30</v>
      </c>
      <c r="DL203" s="2">
        <f>IFERROR(VLOOKUP($CS$1&amp;'Service PJ'!$D201&amp;'Service PJ'!$B201&amp;'Service PJ'!$A201&amp;"*",'EPA_US9RT techs'!$A$2:$I$1722,9,FALSE),"")</f>
        <v>30</v>
      </c>
      <c r="DM203" s="2">
        <f>IFERROR(VLOOKUP($CS$1&amp;'Service PJ'!$D201&amp;'Service PJ'!$B201&amp;'Service PJ'!$A201&amp;"*",'EPA_US9RT techs'!$A$2:$I$1722,9,FALSE),"")</f>
        <v>30</v>
      </c>
      <c r="DN203" s="2">
        <f>IFERROR(VLOOKUP($CS$1&amp;'Service PJ'!$D201&amp;'Service PJ'!$B201&amp;'Service PJ'!$A201&amp;"*",'EPA_US9RT techs'!$A$2:$I$1722,9,FALSE),"")</f>
        <v>30</v>
      </c>
      <c r="DO203" s="2">
        <f>IFERROR(VLOOKUP($CS$1&amp;'Service PJ'!$D201&amp;'Service PJ'!$B201&amp;'Service PJ'!$A201&amp;"*",'EPA_US9RT techs'!$A$2:$I$1722,9,FALSE),"")</f>
        <v>30</v>
      </c>
      <c r="DP203" s="2">
        <f>IFERROR(VLOOKUP($CS$1&amp;'Service PJ'!$D201&amp;'Service PJ'!$B201&amp;'Service PJ'!$A201&amp;"*",'EPA_US9RT techs'!$A$2:$I$1722,9,FALSE),"")</f>
        <v>30</v>
      </c>
      <c r="DQ203" s="2">
        <f>IFERROR(VLOOKUP($CS$1&amp;'Service PJ'!$D201&amp;'Service PJ'!$B201&amp;'Service PJ'!$A201&amp;"*",'EPA_US9RT techs'!$A$2:$I$1722,9,FALSE),"")</f>
        <v>30</v>
      </c>
      <c r="DR203" s="2">
        <f>IFERROR(VLOOKUP($CS$1&amp;'Service PJ'!$D201&amp;'Service PJ'!$B201&amp;'Service PJ'!$A201&amp;"*",'EPA_US9RT techs'!$A$2:$I$1722,9,FALSE),"")</f>
        <v>30</v>
      </c>
      <c r="DS203" s="2">
        <f>IFERROR(VLOOKUP($CS$1&amp;'Service PJ'!$D201&amp;'Service PJ'!$B201&amp;'Service PJ'!$A201&amp;"*",'EPA_US9RT techs'!$A$2:$I$1722,9,FALSE),"")</f>
        <v>30</v>
      </c>
      <c r="DT203" s="2">
        <f>IFERROR(VLOOKUP($CS$1&amp;'Service PJ'!$D201&amp;'Service PJ'!$B201&amp;'Service PJ'!$A201&amp;"*",'EPA_US9RT techs'!$A$2:$I$1722,9,FALSE),"")</f>
        <v>30</v>
      </c>
      <c r="DU203" s="2">
        <f>IFERROR(VLOOKUP($CS$1&amp;'Service PJ'!$D201&amp;'Service PJ'!$B201&amp;'Service PJ'!$A201&amp;"*",'EPA_US9RT techs'!$A$2:$I$1722,9,FALSE),"")</f>
        <v>30</v>
      </c>
      <c r="DV203" s="2">
        <f>IFERROR(VLOOKUP($CS$1&amp;'Service PJ'!$D201&amp;'Service PJ'!$B201&amp;'Service PJ'!$A201&amp;"*",'EPA_US9RT techs'!$A$2:$I$1722,9,FALSE),"")</f>
        <v>30</v>
      </c>
      <c r="DW203" s="2">
        <f>IFERROR(VLOOKUP($CS$1&amp;'Service PJ'!$D201&amp;'Service PJ'!$B201&amp;'Service PJ'!$A201&amp;"*",'EPA_US9RT techs'!$A$2:$I$1722,9,FALSE),"")</f>
        <v>30</v>
      </c>
    </row>
    <row r="204" spans="1:127" x14ac:dyDescent="0.45">
      <c r="A204" t="str">
        <f>IF(SUM(B204:R204)=0,"\I:",'Service PJ'!$D202&amp;"_"&amp;'Service PJ'!$E202&amp;"_"&amp;'Service PJ'!$C202)</f>
        <v>ICH_OTP_BIO</v>
      </c>
      <c r="B204" s="14">
        <f>IFERROR(VLOOKUP($A$1&amp;'Service PJ'!$D202&amp;'Service PJ'!$B202&amp;'Service PJ'!$A202&amp;"*",'EPA_US9RT techs'!$A$2:$I$1722,9,FALSE),"")</f>
        <v>4.2191896287999997</v>
      </c>
      <c r="C204" s="14">
        <f>IFERROR(VLOOKUP($A$1&amp;'Service PJ'!$D202&amp;'Service PJ'!$B202&amp;'Service PJ'!$A202&amp;"*",'EPA_US9RT techs'!$A$2:$I$1722,9,FALSE),"")</f>
        <v>4.2191896287999997</v>
      </c>
      <c r="D204" s="14">
        <f>IFERROR(VLOOKUP($A$1&amp;'Service PJ'!$D202&amp;'Service PJ'!$B202&amp;'Service PJ'!$A202&amp;"*",'EPA_US9RT techs'!$A$2:$I$1722,9,FALSE),"")</f>
        <v>4.2191896287999997</v>
      </c>
      <c r="E204" s="14">
        <f>IFERROR(VLOOKUP($A$1&amp;'Service PJ'!$D202&amp;'Service PJ'!$B202&amp;'Service PJ'!$A202&amp;"*",'EPA_US9RT techs'!$A$2:$I$1722,9,FALSE),"")</f>
        <v>4.2191896287999997</v>
      </c>
      <c r="F204" s="14">
        <f>IFERROR(VLOOKUP($A$1&amp;'Service PJ'!$D202&amp;'Service PJ'!$B202&amp;'Service PJ'!$A202&amp;"*",'EPA_US9RT techs'!$A$2:$I$1722,9,FALSE),"")</f>
        <v>4.2191896287999997</v>
      </c>
      <c r="G204" s="14">
        <f>IFERROR(VLOOKUP($A$1&amp;'Service PJ'!$D202&amp;'Service PJ'!$B202&amp;'Service PJ'!$A202&amp;"*",'EPA_US9RT techs'!$A$2:$I$1722,9,FALSE),"")</f>
        <v>4.2191896287999997</v>
      </c>
      <c r="H204" s="14">
        <f>IFERROR(VLOOKUP($A$1&amp;'Service PJ'!$D202&amp;'Service PJ'!$B202&amp;'Service PJ'!$A202&amp;"*",'EPA_US9RT techs'!$A$2:$I$1722,9,FALSE),"")</f>
        <v>4.2191896287999997</v>
      </c>
      <c r="I204" s="14">
        <f>IFERROR(VLOOKUP($A$1&amp;'Service PJ'!$D202&amp;'Service PJ'!$B202&amp;'Service PJ'!$A202&amp;"*",'EPA_US9RT techs'!$A$2:$I$1722,9,FALSE),"")</f>
        <v>4.2191896287999997</v>
      </c>
      <c r="J204" s="14">
        <f>IFERROR(VLOOKUP($A$1&amp;'Service PJ'!$D202&amp;'Service PJ'!$B202&amp;'Service PJ'!$A202&amp;"*",'EPA_US9RT techs'!$A$2:$I$1722,9,FALSE),"")</f>
        <v>4.2191896287999997</v>
      </c>
      <c r="K204" s="14">
        <f>IFERROR(VLOOKUP($A$1&amp;'Service PJ'!$D202&amp;'Service PJ'!$B202&amp;'Service PJ'!$A202&amp;"*",'EPA_US9RT techs'!$A$2:$I$1722,9,FALSE),"")</f>
        <v>4.2191896287999997</v>
      </c>
      <c r="L204" s="14">
        <f>IFERROR(VLOOKUP($A$1&amp;'Service PJ'!$D202&amp;'Service PJ'!$B202&amp;'Service PJ'!$A202&amp;"*",'EPA_US9RT techs'!$A$2:$I$1722,9,FALSE),"")</f>
        <v>4.2191896287999997</v>
      </c>
      <c r="M204" s="14">
        <f>IFERROR(VLOOKUP($A$1&amp;'Service PJ'!$D202&amp;'Service PJ'!$B202&amp;'Service PJ'!$A202&amp;"*",'EPA_US9RT techs'!$A$2:$I$1722,9,FALSE),"")</f>
        <v>4.2191896287999997</v>
      </c>
      <c r="N204" s="14">
        <f>IFERROR(VLOOKUP($A$1&amp;'Service PJ'!$D202&amp;'Service PJ'!$B202&amp;'Service PJ'!$A202&amp;"*",'EPA_US9RT techs'!$A$2:$I$1722,9,FALSE),"")</f>
        <v>4.2191896287999997</v>
      </c>
      <c r="O204" s="14">
        <f>IFERROR(VLOOKUP($A$1&amp;'Service PJ'!$D202&amp;'Service PJ'!$B202&amp;'Service PJ'!$A202&amp;"*",'EPA_US9RT techs'!$A$2:$I$1722,9,FALSE),"")</f>
        <v>4.2191896287999997</v>
      </c>
      <c r="P204" s="14">
        <f>IFERROR(VLOOKUP($A$1&amp;'Service PJ'!$D202&amp;'Service PJ'!$B202&amp;'Service PJ'!$A202&amp;"*",'EPA_US9RT techs'!$A$2:$I$1722,9,FALSE),"")</f>
        <v>4.2191896287999997</v>
      </c>
      <c r="Q204" s="14">
        <f>IFERROR(VLOOKUP($A$1&amp;'Service PJ'!$D202&amp;'Service PJ'!$B202&amp;'Service PJ'!$A202&amp;"*",'EPA_US9RT techs'!$A$2:$I$1722,9,FALSE),"")</f>
        <v>4.2191896287999997</v>
      </c>
      <c r="R204" s="14">
        <f>IFERROR(VLOOKUP($A$1&amp;'Service PJ'!$D202&amp;'Service PJ'!$B202&amp;'Service PJ'!$A202&amp;"*",'EPA_US9RT techs'!$A$2:$I$1722,9,FALSE),"")</f>
        <v>4.2191896287999997</v>
      </c>
      <c r="S204" s="14">
        <f>IFERROR(VLOOKUP($A$1&amp;'Service PJ'!$D202&amp;'Service PJ'!$B202&amp;'Service PJ'!$A202&amp;"*",'EPA_US9RT techs'!$A$2:$I$1722,9,FALSE),"")</f>
        <v>4.2191896287999997</v>
      </c>
      <c r="T204" s="14">
        <f>IFERROR(VLOOKUP($A$1&amp;'Service PJ'!$D202&amp;'Service PJ'!$B202&amp;'Service PJ'!$A202&amp;"*",'EPA_US9RT techs'!$A$2:$I$1722,9,FALSE),"")</f>
        <v>4.2191896287999997</v>
      </c>
      <c r="U204" s="14">
        <f>IFERROR(VLOOKUP($A$1&amp;'Service PJ'!$D202&amp;'Service PJ'!$B202&amp;'Service PJ'!$A202&amp;"*",'EPA_US9RT techs'!$A$2:$I$1722,9,FALSE),"")</f>
        <v>4.2191896287999997</v>
      </c>
      <c r="V204" s="14">
        <f>IFERROR(VLOOKUP($A$1&amp;'Service PJ'!$D202&amp;'Service PJ'!$B202&amp;'Service PJ'!$A202&amp;"*",'EPA_US9RT techs'!$A$2:$I$1722,9,FALSE),"")</f>
        <v>4.2191896287999997</v>
      </c>
      <c r="W204" s="14">
        <f>IFERROR(VLOOKUP($A$1&amp;'Service PJ'!$D202&amp;'Service PJ'!$B202&amp;'Service PJ'!$A202&amp;"*",'EPA_US9RT techs'!$A$2:$I$1722,9,FALSE),"")</f>
        <v>4.2191896287999997</v>
      </c>
      <c r="X204" s="14">
        <f>IFERROR(VLOOKUP($A$1&amp;'Service PJ'!$D202&amp;'Service PJ'!$B202&amp;'Service PJ'!$A202&amp;"*",'EPA_US9RT techs'!$A$2:$I$1722,9,FALSE),"")</f>
        <v>4.2191896287999997</v>
      </c>
      <c r="Y204" s="14">
        <f>IFERROR(VLOOKUP($A$1&amp;'Service PJ'!$D202&amp;'Service PJ'!$B202&amp;'Service PJ'!$A202&amp;"*",'EPA_US9RT techs'!$A$2:$I$1722,9,FALSE),"")</f>
        <v>4.2191896287999997</v>
      </c>
      <c r="Z204" s="14">
        <f>IFERROR(VLOOKUP($A$1&amp;'Service PJ'!$D202&amp;'Service PJ'!$B202&amp;'Service PJ'!$A202&amp;"*",'EPA_US9RT techs'!$A$2:$I$1722,9,FALSE),"")</f>
        <v>4.2191896287999997</v>
      </c>
      <c r="AA204" s="14">
        <f>IFERROR(VLOOKUP($A$1&amp;'Service PJ'!$D202&amp;'Service PJ'!$B202&amp;'Service PJ'!$A202&amp;"*",'EPA_US9RT techs'!$A$2:$I$1722,9,FALSE),"")</f>
        <v>4.2191896287999997</v>
      </c>
      <c r="AB204" s="14">
        <f>IFERROR(VLOOKUP($A$1&amp;'Service PJ'!$D202&amp;'Service PJ'!$B202&amp;'Service PJ'!$A202&amp;"*",'EPA_US9RT techs'!$A$2:$I$1722,9,FALSE),"")</f>
        <v>4.2191896287999997</v>
      </c>
      <c r="AC204" s="14">
        <f>IFERROR(VLOOKUP($A$1&amp;'Service PJ'!$D202&amp;'Service PJ'!$B202&amp;'Service PJ'!$A202&amp;"*",'EPA_US9RT techs'!$A$2:$I$1722,9,FALSE),"")</f>
        <v>4.2191896287999997</v>
      </c>
      <c r="AD204" s="14">
        <f>IFERROR(VLOOKUP($A$1&amp;'Service PJ'!$D202&amp;'Service PJ'!$B202&amp;'Service PJ'!$A202&amp;"*",'EPA_US9RT techs'!$A$2:$I$1722,9,FALSE),"")</f>
        <v>4.2191896287999997</v>
      </c>
      <c r="AE204" s="14">
        <f>IFERROR(VLOOKUP($A$1&amp;'Service PJ'!$D202&amp;'Service PJ'!$B202&amp;'Service PJ'!$A202&amp;"*",'EPA_US9RT techs'!$A$2:$I$1722,9,FALSE),"")</f>
        <v>4.2191896287999997</v>
      </c>
      <c r="AG204" t="str">
        <f>IF(SUM(AH204:AX204)=0,"\I:",'Service PJ'!$D202&amp;"_"&amp;'Service PJ'!$E202&amp;"_"&amp;'Service PJ'!$C202)</f>
        <v>ICH_OTP_BIO</v>
      </c>
      <c r="AH204" s="14">
        <f>IFERROR(VLOOKUP($AG$1&amp;'Service PJ'!$D202&amp;'Service PJ'!$B202&amp;'Service PJ'!$A202&amp;"*",'EPA_US9RT techs'!$A$2:$I$1722,9,FALSE),"")</f>
        <v>0.67507034060000004</v>
      </c>
      <c r="AI204" s="14">
        <f>IFERROR(VLOOKUP($AG$1&amp;'Service PJ'!$D202&amp;'Service PJ'!$B202&amp;'Service PJ'!$A202&amp;"*",'EPA_US9RT techs'!$A$2:$I$1722,9,FALSE),"")</f>
        <v>0.67507034060000004</v>
      </c>
      <c r="AJ204" s="14">
        <f>IFERROR(VLOOKUP($AG$1&amp;'Service PJ'!$D202&amp;'Service PJ'!$B202&amp;'Service PJ'!$A202&amp;"*",'EPA_US9RT techs'!$A$2:$I$1722,9,FALSE),"")</f>
        <v>0.67507034060000004</v>
      </c>
      <c r="AK204" s="14">
        <f>IFERROR(VLOOKUP($AG$1&amp;'Service PJ'!$D202&amp;'Service PJ'!$B202&amp;'Service PJ'!$A202&amp;"*",'EPA_US9RT techs'!$A$2:$I$1722,9,FALSE),"")</f>
        <v>0.67507034060000004</v>
      </c>
      <c r="AL204" s="14">
        <f>IFERROR(VLOOKUP($AG$1&amp;'Service PJ'!$D202&amp;'Service PJ'!$B202&amp;'Service PJ'!$A202&amp;"*",'EPA_US9RT techs'!$A$2:$I$1722,9,FALSE),"")</f>
        <v>0.67507034060000004</v>
      </c>
      <c r="AM204" s="14">
        <f>IFERROR(VLOOKUP($AG$1&amp;'Service PJ'!$D202&amp;'Service PJ'!$B202&amp;'Service PJ'!$A202&amp;"*",'EPA_US9RT techs'!$A$2:$I$1722,9,FALSE),"")</f>
        <v>0.67507034060000004</v>
      </c>
      <c r="AN204" s="14">
        <f>IFERROR(VLOOKUP($AG$1&amp;'Service PJ'!$D202&amp;'Service PJ'!$B202&amp;'Service PJ'!$A202&amp;"*",'EPA_US9RT techs'!$A$2:$I$1722,9,FALSE),"")</f>
        <v>0.67507034060000004</v>
      </c>
      <c r="AO204" s="14">
        <f>IFERROR(VLOOKUP($AG$1&amp;'Service PJ'!$D202&amp;'Service PJ'!$B202&amp;'Service PJ'!$A202&amp;"*",'EPA_US9RT techs'!$A$2:$I$1722,9,FALSE),"")</f>
        <v>0.67507034060000004</v>
      </c>
      <c r="AP204" s="14">
        <f>IFERROR(VLOOKUP($AG$1&amp;'Service PJ'!$D202&amp;'Service PJ'!$B202&amp;'Service PJ'!$A202&amp;"*",'EPA_US9RT techs'!$A$2:$I$1722,9,FALSE),"")</f>
        <v>0.67507034060000004</v>
      </c>
      <c r="AQ204" s="14">
        <f>IFERROR(VLOOKUP($AG$1&amp;'Service PJ'!$D202&amp;'Service PJ'!$B202&amp;'Service PJ'!$A202&amp;"*",'EPA_US9RT techs'!$A$2:$I$1722,9,FALSE),"")</f>
        <v>0.67507034060000004</v>
      </c>
      <c r="AR204" s="14">
        <f>IFERROR(VLOOKUP($AG$1&amp;'Service PJ'!$D202&amp;'Service PJ'!$B202&amp;'Service PJ'!$A202&amp;"*",'EPA_US9RT techs'!$A$2:$I$1722,9,FALSE),"")</f>
        <v>0.67507034060000004</v>
      </c>
      <c r="AS204" s="14">
        <f>IFERROR(VLOOKUP($AG$1&amp;'Service PJ'!$D202&amp;'Service PJ'!$B202&amp;'Service PJ'!$A202&amp;"*",'EPA_US9RT techs'!$A$2:$I$1722,9,FALSE),"")</f>
        <v>0.67507034060000004</v>
      </c>
      <c r="AT204" s="14">
        <f>IFERROR(VLOOKUP($AG$1&amp;'Service PJ'!$D202&amp;'Service PJ'!$B202&amp;'Service PJ'!$A202&amp;"*",'EPA_US9RT techs'!$A$2:$I$1722,9,FALSE),"")</f>
        <v>0.67507034060000004</v>
      </c>
      <c r="AU204" s="14">
        <f>IFERROR(VLOOKUP($AG$1&amp;'Service PJ'!$D202&amp;'Service PJ'!$B202&amp;'Service PJ'!$A202&amp;"*",'EPA_US9RT techs'!$A$2:$I$1722,9,FALSE),"")</f>
        <v>0.67507034060000004</v>
      </c>
      <c r="AV204" s="14">
        <f>IFERROR(VLOOKUP($AG$1&amp;'Service PJ'!$D202&amp;'Service PJ'!$B202&amp;'Service PJ'!$A202&amp;"*",'EPA_US9RT techs'!$A$2:$I$1722,9,FALSE),"")</f>
        <v>0.67507034060000004</v>
      </c>
      <c r="AW204" s="14">
        <f>IFERROR(VLOOKUP($AG$1&amp;'Service PJ'!$D202&amp;'Service PJ'!$B202&amp;'Service PJ'!$A202&amp;"*",'EPA_US9RT techs'!$A$2:$I$1722,9,FALSE),"")</f>
        <v>0.67507034060000004</v>
      </c>
      <c r="AX204" s="14">
        <f>IFERROR(VLOOKUP($AG$1&amp;'Service PJ'!$D202&amp;'Service PJ'!$B202&amp;'Service PJ'!$A202&amp;"*",'EPA_US9RT techs'!$A$2:$I$1722,9,FALSE),"")</f>
        <v>0.67507034060000004</v>
      </c>
      <c r="AY204" s="14">
        <f>IFERROR(VLOOKUP($AG$1&amp;'Service PJ'!$D202&amp;'Service PJ'!$B202&amp;'Service PJ'!$A202&amp;"*",'EPA_US9RT techs'!$A$2:$I$1722,9,FALSE),"")</f>
        <v>0.67507034060000004</v>
      </c>
      <c r="AZ204" s="14">
        <f>IFERROR(VLOOKUP($AG$1&amp;'Service PJ'!$D202&amp;'Service PJ'!$B202&amp;'Service PJ'!$A202&amp;"*",'EPA_US9RT techs'!$A$2:$I$1722,9,FALSE),"")</f>
        <v>0.67507034060000004</v>
      </c>
      <c r="BA204" s="14">
        <f>IFERROR(VLOOKUP($AG$1&amp;'Service PJ'!$D202&amp;'Service PJ'!$B202&amp;'Service PJ'!$A202&amp;"*",'EPA_US9RT techs'!$A$2:$I$1722,9,FALSE),"")</f>
        <v>0.67507034060000004</v>
      </c>
      <c r="BB204" s="14">
        <f>IFERROR(VLOOKUP($AG$1&amp;'Service PJ'!$D202&amp;'Service PJ'!$B202&amp;'Service PJ'!$A202&amp;"*",'EPA_US9RT techs'!$A$2:$I$1722,9,FALSE),"")</f>
        <v>0.67507034060000004</v>
      </c>
      <c r="BC204" s="14">
        <f>IFERROR(VLOOKUP($AG$1&amp;'Service PJ'!$D202&amp;'Service PJ'!$B202&amp;'Service PJ'!$A202&amp;"*",'EPA_US9RT techs'!$A$2:$I$1722,9,FALSE),"")</f>
        <v>0.67507034060000004</v>
      </c>
      <c r="BD204" s="14">
        <f>IFERROR(VLOOKUP($AG$1&amp;'Service PJ'!$D202&amp;'Service PJ'!$B202&amp;'Service PJ'!$A202&amp;"*",'EPA_US9RT techs'!$A$2:$I$1722,9,FALSE),"")</f>
        <v>0.67507034060000004</v>
      </c>
      <c r="BE204" s="14">
        <f>IFERROR(VLOOKUP($AG$1&amp;'Service PJ'!$D202&amp;'Service PJ'!$B202&amp;'Service PJ'!$A202&amp;"*",'EPA_US9RT techs'!$A$2:$I$1722,9,FALSE),"")</f>
        <v>0.67507034060000004</v>
      </c>
      <c r="BF204" s="14">
        <f>IFERROR(VLOOKUP($AG$1&amp;'Service PJ'!$D202&amp;'Service PJ'!$B202&amp;'Service PJ'!$A202&amp;"*",'EPA_US9RT techs'!$A$2:$I$1722,9,FALSE),"")</f>
        <v>0.67507034060000004</v>
      </c>
      <c r="BG204" s="14">
        <f>IFERROR(VLOOKUP($AG$1&amp;'Service PJ'!$D202&amp;'Service PJ'!$B202&amp;'Service PJ'!$A202&amp;"*",'EPA_US9RT techs'!$A$2:$I$1722,9,FALSE),"")</f>
        <v>0.67507034060000004</v>
      </c>
      <c r="BH204" s="14">
        <f>IFERROR(VLOOKUP($AG$1&amp;'Service PJ'!$D202&amp;'Service PJ'!$B202&amp;'Service PJ'!$A202&amp;"*",'EPA_US9RT techs'!$A$2:$I$1722,9,FALSE),"")</f>
        <v>0.67507034060000004</v>
      </c>
      <c r="BI204" s="14">
        <f>IFERROR(VLOOKUP($AG$1&amp;'Service PJ'!$D202&amp;'Service PJ'!$B202&amp;'Service PJ'!$A202&amp;"*",'EPA_US9RT techs'!$A$2:$I$1722,9,FALSE),"")</f>
        <v>0.67507034060000004</v>
      </c>
      <c r="BJ204" s="14">
        <f>IFERROR(VLOOKUP($AG$1&amp;'Service PJ'!$D202&amp;'Service PJ'!$B202&amp;'Service PJ'!$A202&amp;"*",'EPA_US9RT techs'!$A$2:$I$1722,9,FALSE),"")</f>
        <v>0.67507034060000004</v>
      </c>
      <c r="BK204" s="14">
        <f>IFERROR(VLOOKUP($AG$1&amp;'Service PJ'!$D202&amp;'Service PJ'!$B202&amp;'Service PJ'!$A202&amp;"*",'EPA_US9RT techs'!$A$2:$I$1722,9,FALSE),"")</f>
        <v>0.67507034060000004</v>
      </c>
      <c r="BM204" t="str">
        <f>IF(SUM(BN204:CD204)=0,"\I:",'Service PJ'!$D202&amp;"_"&amp;'Service PJ'!$E202&amp;"_"&amp;'Service PJ'!$C202)</f>
        <v>\I:</v>
      </c>
      <c r="BN204" s="14" t="str">
        <f>IFERROR(VLOOKUP($BM$1&amp;'Service PJ'!$D202&amp;'Service PJ'!$B202&amp;'Service PJ'!$A202&amp;"*",'EPA_US9RT techs'!$A$2:$I$1722,9,FALSE),"")</f>
        <v/>
      </c>
      <c r="BO204" s="14" t="str">
        <f>IFERROR(VLOOKUP($BM$1&amp;'Service PJ'!$D202&amp;'Service PJ'!$B202&amp;'Service PJ'!$A202&amp;"*",'EPA_US9RT techs'!$A$2:$I$1722,9,FALSE),"")</f>
        <v/>
      </c>
      <c r="BP204" s="14" t="str">
        <f>IFERROR(VLOOKUP($BM$1&amp;'Service PJ'!$D202&amp;'Service PJ'!$B202&amp;'Service PJ'!$A202&amp;"*",'EPA_US9RT techs'!$A$2:$I$1722,9,FALSE),"")</f>
        <v/>
      </c>
      <c r="BQ204" s="14" t="str">
        <f>IFERROR(VLOOKUP($BM$1&amp;'Service PJ'!$D202&amp;'Service PJ'!$B202&amp;'Service PJ'!$A202&amp;"*",'EPA_US9RT techs'!$A$2:$I$1722,9,FALSE),"")</f>
        <v/>
      </c>
      <c r="BR204" s="14" t="str">
        <f>IFERROR(VLOOKUP($BM$1&amp;'Service PJ'!$D202&amp;'Service PJ'!$B202&amp;'Service PJ'!$A202&amp;"*",'EPA_US9RT techs'!$A$2:$I$1722,9,FALSE),"")</f>
        <v/>
      </c>
      <c r="BS204" s="14" t="str">
        <f>IFERROR(VLOOKUP($BM$1&amp;'Service PJ'!$D202&amp;'Service PJ'!$B202&amp;'Service PJ'!$A202&amp;"*",'EPA_US9RT techs'!$A$2:$I$1722,9,FALSE),"")</f>
        <v/>
      </c>
      <c r="BT204" s="14" t="str">
        <f>IFERROR(VLOOKUP($BM$1&amp;'Service PJ'!$D202&amp;'Service PJ'!$B202&amp;'Service PJ'!$A202&amp;"*",'EPA_US9RT techs'!$A$2:$I$1722,9,FALSE),"")</f>
        <v/>
      </c>
      <c r="BU204" s="14" t="str">
        <f>IFERROR(VLOOKUP($BM$1&amp;'Service PJ'!$D202&amp;'Service PJ'!$B202&amp;'Service PJ'!$A202&amp;"*",'EPA_US9RT techs'!$A$2:$I$1722,9,FALSE),"")</f>
        <v/>
      </c>
      <c r="BV204" s="14" t="str">
        <f>IFERROR(VLOOKUP($BM$1&amp;'Service PJ'!$D202&amp;'Service PJ'!$B202&amp;'Service PJ'!$A202&amp;"*",'EPA_US9RT techs'!$A$2:$I$1722,9,FALSE),"")</f>
        <v/>
      </c>
      <c r="BW204" s="14" t="str">
        <f>IFERROR(VLOOKUP($BM$1&amp;'Service PJ'!$D202&amp;'Service PJ'!$B202&amp;'Service PJ'!$A202&amp;"*",'EPA_US9RT techs'!$A$2:$I$1722,9,FALSE),"")</f>
        <v/>
      </c>
      <c r="BX204" s="14" t="str">
        <f>IFERROR(VLOOKUP($BM$1&amp;'Service PJ'!$D202&amp;'Service PJ'!$B202&amp;'Service PJ'!$A202&amp;"*",'EPA_US9RT techs'!$A$2:$I$1722,9,FALSE),"")</f>
        <v/>
      </c>
      <c r="BY204" s="14" t="str">
        <f>IFERROR(VLOOKUP($BM$1&amp;'Service PJ'!$D202&amp;'Service PJ'!$B202&amp;'Service PJ'!$A202&amp;"*",'EPA_US9RT techs'!$A$2:$I$1722,9,FALSE),"")</f>
        <v/>
      </c>
      <c r="BZ204" s="14" t="str">
        <f>IFERROR(VLOOKUP($BM$1&amp;'Service PJ'!$D202&amp;'Service PJ'!$B202&amp;'Service PJ'!$A202&amp;"*",'EPA_US9RT techs'!$A$2:$I$1722,9,FALSE),"")</f>
        <v/>
      </c>
      <c r="CA204" s="14" t="str">
        <f>IFERROR(VLOOKUP($BM$1&amp;'Service PJ'!$D202&amp;'Service PJ'!$B202&amp;'Service PJ'!$A202&amp;"*",'EPA_US9RT techs'!$A$2:$I$1722,9,FALSE),"")</f>
        <v/>
      </c>
      <c r="CB204" s="14" t="str">
        <f>IFERROR(VLOOKUP($BM$1&amp;'Service PJ'!$D202&amp;'Service PJ'!$B202&amp;'Service PJ'!$A202&amp;"*",'EPA_US9RT techs'!$A$2:$I$1722,9,FALSE),"")</f>
        <v/>
      </c>
      <c r="CC204" s="14" t="str">
        <f>IFERROR(VLOOKUP($BM$1&amp;'Service PJ'!$D202&amp;'Service PJ'!$B202&amp;'Service PJ'!$A202&amp;"*",'EPA_US9RT techs'!$A$2:$I$1722,9,FALSE),"")</f>
        <v/>
      </c>
      <c r="CD204" s="14" t="str">
        <f>IFERROR(VLOOKUP($BM$1&amp;'Service PJ'!$D202&amp;'Service PJ'!$B202&amp;'Service PJ'!$A202&amp;"*",'EPA_US9RT techs'!$A$2:$I$1722,9,FALSE),"")</f>
        <v/>
      </c>
      <c r="CE204" s="14" t="str">
        <f>IFERROR(VLOOKUP($BM$1&amp;'Service PJ'!$D202&amp;'Service PJ'!$B202&amp;'Service PJ'!$A202&amp;"*",'EPA_US9RT techs'!$A$2:$I$1722,9,FALSE),"")</f>
        <v/>
      </c>
      <c r="CF204" s="14" t="str">
        <f>IFERROR(VLOOKUP($BM$1&amp;'Service PJ'!$D202&amp;'Service PJ'!$B202&amp;'Service PJ'!$A202&amp;"*",'EPA_US9RT techs'!$A$2:$I$1722,9,FALSE),"")</f>
        <v/>
      </c>
      <c r="CG204" s="14" t="str">
        <f>IFERROR(VLOOKUP($BM$1&amp;'Service PJ'!$D202&amp;'Service PJ'!$B202&amp;'Service PJ'!$A202&amp;"*",'EPA_US9RT techs'!$A$2:$I$1722,9,FALSE),"")</f>
        <v/>
      </c>
      <c r="CH204" s="14" t="str">
        <f>IFERROR(VLOOKUP($BM$1&amp;'Service PJ'!$D202&amp;'Service PJ'!$B202&amp;'Service PJ'!$A202&amp;"*",'EPA_US9RT techs'!$A$2:$I$1722,9,FALSE),"")</f>
        <v/>
      </c>
      <c r="CI204" s="14" t="str">
        <f>IFERROR(VLOOKUP($BM$1&amp;'Service PJ'!$D202&amp;'Service PJ'!$B202&amp;'Service PJ'!$A202&amp;"*",'EPA_US9RT techs'!$A$2:$I$1722,9,FALSE),"")</f>
        <v/>
      </c>
      <c r="CJ204" s="14" t="str">
        <f>IFERROR(VLOOKUP($BM$1&amp;'Service PJ'!$D202&amp;'Service PJ'!$B202&amp;'Service PJ'!$A202&amp;"*",'EPA_US9RT techs'!$A$2:$I$1722,9,FALSE),"")</f>
        <v/>
      </c>
      <c r="CK204" s="14" t="str">
        <f>IFERROR(VLOOKUP($BM$1&amp;'Service PJ'!$D202&amp;'Service PJ'!$B202&amp;'Service PJ'!$A202&amp;"*",'EPA_US9RT techs'!$A$2:$I$1722,9,FALSE),"")</f>
        <v/>
      </c>
      <c r="CL204" s="14" t="str">
        <f>IFERROR(VLOOKUP($BM$1&amp;'Service PJ'!$D202&amp;'Service PJ'!$B202&amp;'Service PJ'!$A202&amp;"*",'EPA_US9RT techs'!$A$2:$I$1722,9,FALSE),"")</f>
        <v/>
      </c>
      <c r="CM204" s="14" t="str">
        <f>IFERROR(VLOOKUP($BM$1&amp;'Service PJ'!$D202&amp;'Service PJ'!$B202&amp;'Service PJ'!$A202&amp;"*",'EPA_US9RT techs'!$A$2:$I$1722,9,FALSE),"")</f>
        <v/>
      </c>
      <c r="CN204" s="14" t="str">
        <f>IFERROR(VLOOKUP($BM$1&amp;'Service PJ'!$D202&amp;'Service PJ'!$B202&amp;'Service PJ'!$A202&amp;"*",'EPA_US9RT techs'!$A$2:$I$1722,9,FALSE),"")</f>
        <v/>
      </c>
      <c r="CO204" s="14" t="str">
        <f>IFERROR(VLOOKUP($BM$1&amp;'Service PJ'!$D202&amp;'Service PJ'!$B202&amp;'Service PJ'!$A202&amp;"*",'EPA_US9RT techs'!$A$2:$I$1722,9,FALSE),"")</f>
        <v/>
      </c>
      <c r="CP204" s="14" t="str">
        <f>IFERROR(VLOOKUP($BM$1&amp;'Service PJ'!$D202&amp;'Service PJ'!$B202&amp;'Service PJ'!$A202&amp;"*",'EPA_US9RT techs'!$A$2:$I$1722,9,FALSE),"")</f>
        <v/>
      </c>
      <c r="CQ204" s="14" t="str">
        <f>IFERROR(VLOOKUP($BM$1&amp;'Service PJ'!$D202&amp;'Service PJ'!$B202&amp;'Service PJ'!$A202&amp;"*",'EPA_US9RT techs'!$A$2:$I$1722,9,FALSE),"")</f>
        <v/>
      </c>
      <c r="CS204" t="str">
        <f>IF(SUM(CT204:DJ204)=0,"\I:",'Service PJ'!$D202&amp;"_"&amp;'Service PJ'!$E202&amp;"_"&amp;'Service PJ'!$C202)</f>
        <v>ICH_OTP_BIO</v>
      </c>
      <c r="CT204" s="2">
        <f>IFERROR(VLOOKUP($CS$1&amp;'Service PJ'!$D202&amp;'Service PJ'!$B202&amp;'Service PJ'!$A202&amp;"*",'EPA_US9RT techs'!$A$2:$I$1722,9,FALSE),"")</f>
        <v>30</v>
      </c>
      <c r="CU204" s="2">
        <f>IFERROR(VLOOKUP($CS$1&amp;'Service PJ'!$D202&amp;'Service PJ'!$B202&amp;'Service PJ'!$A202&amp;"*",'EPA_US9RT techs'!$A$2:$I$1722,9,FALSE),"")</f>
        <v>30</v>
      </c>
      <c r="CV204" s="2">
        <f>IFERROR(VLOOKUP($CS$1&amp;'Service PJ'!$D202&amp;'Service PJ'!$B202&amp;'Service PJ'!$A202&amp;"*",'EPA_US9RT techs'!$A$2:$I$1722,9,FALSE),"")</f>
        <v>30</v>
      </c>
      <c r="CW204" s="2">
        <f>IFERROR(VLOOKUP($CS$1&amp;'Service PJ'!$D202&amp;'Service PJ'!$B202&amp;'Service PJ'!$A202&amp;"*",'EPA_US9RT techs'!$A$2:$I$1722,9,FALSE),"")</f>
        <v>30</v>
      </c>
      <c r="CX204" s="2">
        <f>IFERROR(VLOOKUP($CS$1&amp;'Service PJ'!$D202&amp;'Service PJ'!$B202&amp;'Service PJ'!$A202&amp;"*",'EPA_US9RT techs'!$A$2:$I$1722,9,FALSE),"")</f>
        <v>30</v>
      </c>
      <c r="CY204" s="2">
        <f>IFERROR(VLOOKUP($CS$1&amp;'Service PJ'!$D202&amp;'Service PJ'!$B202&amp;'Service PJ'!$A202&amp;"*",'EPA_US9RT techs'!$A$2:$I$1722,9,FALSE),"")</f>
        <v>30</v>
      </c>
      <c r="CZ204" s="2">
        <f>IFERROR(VLOOKUP($CS$1&amp;'Service PJ'!$D202&amp;'Service PJ'!$B202&amp;'Service PJ'!$A202&amp;"*",'EPA_US9RT techs'!$A$2:$I$1722,9,FALSE),"")</f>
        <v>30</v>
      </c>
      <c r="DA204" s="2">
        <f>IFERROR(VLOOKUP($CS$1&amp;'Service PJ'!$D202&amp;'Service PJ'!$B202&amp;'Service PJ'!$A202&amp;"*",'EPA_US9RT techs'!$A$2:$I$1722,9,FALSE),"")</f>
        <v>30</v>
      </c>
      <c r="DB204" s="2">
        <f>IFERROR(VLOOKUP($CS$1&amp;'Service PJ'!$D202&amp;'Service PJ'!$B202&amp;'Service PJ'!$A202&amp;"*",'EPA_US9RT techs'!$A$2:$I$1722,9,FALSE),"")</f>
        <v>30</v>
      </c>
      <c r="DC204" s="2">
        <f>IFERROR(VLOOKUP($CS$1&amp;'Service PJ'!$D202&amp;'Service PJ'!$B202&amp;'Service PJ'!$A202&amp;"*",'EPA_US9RT techs'!$A$2:$I$1722,9,FALSE),"")</f>
        <v>30</v>
      </c>
      <c r="DD204" s="2">
        <f>IFERROR(VLOOKUP($CS$1&amp;'Service PJ'!$D202&amp;'Service PJ'!$B202&amp;'Service PJ'!$A202&amp;"*",'EPA_US9RT techs'!$A$2:$I$1722,9,FALSE),"")</f>
        <v>30</v>
      </c>
      <c r="DE204" s="2">
        <f>IFERROR(VLOOKUP($CS$1&amp;'Service PJ'!$D202&amp;'Service PJ'!$B202&amp;'Service PJ'!$A202&amp;"*",'EPA_US9RT techs'!$A$2:$I$1722,9,FALSE),"")</f>
        <v>30</v>
      </c>
      <c r="DF204" s="2">
        <f>IFERROR(VLOOKUP($CS$1&amp;'Service PJ'!$D202&amp;'Service PJ'!$B202&amp;'Service PJ'!$A202&amp;"*",'EPA_US9RT techs'!$A$2:$I$1722,9,FALSE),"")</f>
        <v>30</v>
      </c>
      <c r="DG204" s="2">
        <f>IFERROR(VLOOKUP($CS$1&amp;'Service PJ'!$D202&amp;'Service PJ'!$B202&amp;'Service PJ'!$A202&amp;"*",'EPA_US9RT techs'!$A$2:$I$1722,9,FALSE),"")</f>
        <v>30</v>
      </c>
      <c r="DH204" s="2">
        <f>IFERROR(VLOOKUP($CS$1&amp;'Service PJ'!$D202&amp;'Service PJ'!$B202&amp;'Service PJ'!$A202&amp;"*",'EPA_US9RT techs'!$A$2:$I$1722,9,FALSE),"")</f>
        <v>30</v>
      </c>
      <c r="DI204" s="2">
        <f>IFERROR(VLOOKUP($CS$1&amp;'Service PJ'!$D202&amp;'Service PJ'!$B202&amp;'Service PJ'!$A202&amp;"*",'EPA_US9RT techs'!$A$2:$I$1722,9,FALSE),"")</f>
        <v>30</v>
      </c>
      <c r="DJ204" s="2">
        <f>IFERROR(VLOOKUP($CS$1&amp;'Service PJ'!$D202&amp;'Service PJ'!$B202&amp;'Service PJ'!$A202&amp;"*",'EPA_US9RT techs'!$A$2:$I$1722,9,FALSE),"")</f>
        <v>30</v>
      </c>
      <c r="DK204" s="2">
        <f>IFERROR(VLOOKUP($CS$1&amp;'Service PJ'!$D202&amp;'Service PJ'!$B202&amp;'Service PJ'!$A202&amp;"*",'EPA_US9RT techs'!$A$2:$I$1722,9,FALSE),"")</f>
        <v>30</v>
      </c>
      <c r="DL204" s="2">
        <f>IFERROR(VLOOKUP($CS$1&amp;'Service PJ'!$D202&amp;'Service PJ'!$B202&amp;'Service PJ'!$A202&amp;"*",'EPA_US9RT techs'!$A$2:$I$1722,9,FALSE),"")</f>
        <v>30</v>
      </c>
      <c r="DM204" s="2">
        <f>IFERROR(VLOOKUP($CS$1&amp;'Service PJ'!$D202&amp;'Service PJ'!$B202&amp;'Service PJ'!$A202&amp;"*",'EPA_US9RT techs'!$A$2:$I$1722,9,FALSE),"")</f>
        <v>30</v>
      </c>
      <c r="DN204" s="2">
        <f>IFERROR(VLOOKUP($CS$1&amp;'Service PJ'!$D202&amp;'Service PJ'!$B202&amp;'Service PJ'!$A202&amp;"*",'EPA_US9RT techs'!$A$2:$I$1722,9,FALSE),"")</f>
        <v>30</v>
      </c>
      <c r="DO204" s="2">
        <f>IFERROR(VLOOKUP($CS$1&amp;'Service PJ'!$D202&amp;'Service PJ'!$B202&amp;'Service PJ'!$A202&amp;"*",'EPA_US9RT techs'!$A$2:$I$1722,9,FALSE),"")</f>
        <v>30</v>
      </c>
      <c r="DP204" s="2">
        <f>IFERROR(VLOOKUP($CS$1&amp;'Service PJ'!$D202&amp;'Service PJ'!$B202&amp;'Service PJ'!$A202&amp;"*",'EPA_US9RT techs'!$A$2:$I$1722,9,FALSE),"")</f>
        <v>30</v>
      </c>
      <c r="DQ204" s="2">
        <f>IFERROR(VLOOKUP($CS$1&amp;'Service PJ'!$D202&amp;'Service PJ'!$B202&amp;'Service PJ'!$A202&amp;"*",'EPA_US9RT techs'!$A$2:$I$1722,9,FALSE),"")</f>
        <v>30</v>
      </c>
      <c r="DR204" s="2">
        <f>IFERROR(VLOOKUP($CS$1&amp;'Service PJ'!$D202&amp;'Service PJ'!$B202&amp;'Service PJ'!$A202&amp;"*",'EPA_US9RT techs'!$A$2:$I$1722,9,FALSE),"")</f>
        <v>30</v>
      </c>
      <c r="DS204" s="2">
        <f>IFERROR(VLOOKUP($CS$1&amp;'Service PJ'!$D202&amp;'Service PJ'!$B202&amp;'Service PJ'!$A202&amp;"*",'EPA_US9RT techs'!$A$2:$I$1722,9,FALSE),"")</f>
        <v>30</v>
      </c>
      <c r="DT204" s="2">
        <f>IFERROR(VLOOKUP($CS$1&amp;'Service PJ'!$D202&amp;'Service PJ'!$B202&amp;'Service PJ'!$A202&amp;"*",'EPA_US9RT techs'!$A$2:$I$1722,9,FALSE),"")</f>
        <v>30</v>
      </c>
      <c r="DU204" s="2">
        <f>IFERROR(VLOOKUP($CS$1&amp;'Service PJ'!$D202&amp;'Service PJ'!$B202&amp;'Service PJ'!$A202&amp;"*",'EPA_US9RT techs'!$A$2:$I$1722,9,FALSE),"")</f>
        <v>30</v>
      </c>
      <c r="DV204" s="2">
        <f>IFERROR(VLOOKUP($CS$1&amp;'Service PJ'!$D202&amp;'Service PJ'!$B202&amp;'Service PJ'!$A202&amp;"*",'EPA_US9RT techs'!$A$2:$I$1722,9,FALSE),"")</f>
        <v>30</v>
      </c>
      <c r="DW204" s="2">
        <f>IFERROR(VLOOKUP($CS$1&amp;'Service PJ'!$D202&amp;'Service PJ'!$B202&amp;'Service PJ'!$A202&amp;"*",'EPA_US9RT techs'!$A$2:$I$1722,9,FALSE),"")</f>
        <v>30</v>
      </c>
    </row>
    <row r="205" spans="1:127" x14ac:dyDescent="0.45">
      <c r="A205" t="str">
        <f>IF(SUM(B205:R205)=0,"\I:",'Service PJ'!$D203&amp;"_"&amp;'Service PJ'!$E203&amp;"_"&amp;'Service PJ'!$C203)</f>
        <v>INM_PRH_BIO</v>
      </c>
      <c r="B205" s="14">
        <f>IFERROR(VLOOKUP($A$1&amp;'Service PJ'!$D203&amp;'Service PJ'!$B203&amp;'Service PJ'!$A203&amp;"*",'EPA_US9RT techs'!$A$2:$I$1722,9,FALSE),"")</f>
        <v>45.841269825399998</v>
      </c>
      <c r="C205" s="14">
        <f>IFERROR(VLOOKUP($A$1&amp;'Service PJ'!$D203&amp;'Service PJ'!$B203&amp;'Service PJ'!$A203&amp;"*",'EPA_US9RT techs'!$A$2:$I$1722,9,FALSE),"")</f>
        <v>45.841269825399998</v>
      </c>
      <c r="D205" s="14">
        <f>IFERROR(VLOOKUP($A$1&amp;'Service PJ'!$D203&amp;'Service PJ'!$B203&amp;'Service PJ'!$A203&amp;"*",'EPA_US9RT techs'!$A$2:$I$1722,9,FALSE),"")</f>
        <v>45.841269825399998</v>
      </c>
      <c r="E205" s="14">
        <f>IFERROR(VLOOKUP($A$1&amp;'Service PJ'!$D203&amp;'Service PJ'!$B203&amp;'Service PJ'!$A203&amp;"*",'EPA_US9RT techs'!$A$2:$I$1722,9,FALSE),"")</f>
        <v>45.841269825399998</v>
      </c>
      <c r="F205" s="14">
        <f>IFERROR(VLOOKUP($A$1&amp;'Service PJ'!$D203&amp;'Service PJ'!$B203&amp;'Service PJ'!$A203&amp;"*",'EPA_US9RT techs'!$A$2:$I$1722,9,FALSE),"")</f>
        <v>45.841269825399998</v>
      </c>
      <c r="G205" s="14">
        <f>IFERROR(VLOOKUP($A$1&amp;'Service PJ'!$D203&amp;'Service PJ'!$B203&amp;'Service PJ'!$A203&amp;"*",'EPA_US9RT techs'!$A$2:$I$1722,9,FALSE),"")</f>
        <v>45.841269825399998</v>
      </c>
      <c r="H205" s="14">
        <f>IFERROR(VLOOKUP($A$1&amp;'Service PJ'!$D203&amp;'Service PJ'!$B203&amp;'Service PJ'!$A203&amp;"*",'EPA_US9RT techs'!$A$2:$I$1722,9,FALSE),"")</f>
        <v>45.841269825399998</v>
      </c>
      <c r="I205" s="14">
        <f>IFERROR(VLOOKUP($A$1&amp;'Service PJ'!$D203&amp;'Service PJ'!$B203&amp;'Service PJ'!$A203&amp;"*",'EPA_US9RT techs'!$A$2:$I$1722,9,FALSE),"")</f>
        <v>45.841269825399998</v>
      </c>
      <c r="J205" s="14">
        <f>IFERROR(VLOOKUP($A$1&amp;'Service PJ'!$D203&amp;'Service PJ'!$B203&amp;'Service PJ'!$A203&amp;"*",'EPA_US9RT techs'!$A$2:$I$1722,9,FALSE),"")</f>
        <v>45.841269825399998</v>
      </c>
      <c r="K205" s="14">
        <f>IFERROR(VLOOKUP($A$1&amp;'Service PJ'!$D203&amp;'Service PJ'!$B203&amp;'Service PJ'!$A203&amp;"*",'EPA_US9RT techs'!$A$2:$I$1722,9,FALSE),"")</f>
        <v>45.841269825399998</v>
      </c>
      <c r="L205" s="14">
        <f>IFERROR(VLOOKUP($A$1&amp;'Service PJ'!$D203&amp;'Service PJ'!$B203&amp;'Service PJ'!$A203&amp;"*",'EPA_US9RT techs'!$A$2:$I$1722,9,FALSE),"")</f>
        <v>45.841269825399998</v>
      </c>
      <c r="M205" s="14">
        <f>IFERROR(VLOOKUP($A$1&amp;'Service PJ'!$D203&amp;'Service PJ'!$B203&amp;'Service PJ'!$A203&amp;"*",'EPA_US9RT techs'!$A$2:$I$1722,9,FALSE),"")</f>
        <v>45.841269825399998</v>
      </c>
      <c r="N205" s="14">
        <f>IFERROR(VLOOKUP($A$1&amp;'Service PJ'!$D203&amp;'Service PJ'!$B203&amp;'Service PJ'!$A203&amp;"*",'EPA_US9RT techs'!$A$2:$I$1722,9,FALSE),"")</f>
        <v>45.841269825399998</v>
      </c>
      <c r="O205" s="14">
        <f>IFERROR(VLOOKUP($A$1&amp;'Service PJ'!$D203&amp;'Service PJ'!$B203&amp;'Service PJ'!$A203&amp;"*",'EPA_US9RT techs'!$A$2:$I$1722,9,FALSE),"")</f>
        <v>45.841269825399998</v>
      </c>
      <c r="P205" s="14">
        <f>IFERROR(VLOOKUP($A$1&amp;'Service PJ'!$D203&amp;'Service PJ'!$B203&amp;'Service PJ'!$A203&amp;"*",'EPA_US9RT techs'!$A$2:$I$1722,9,FALSE),"")</f>
        <v>45.841269825399998</v>
      </c>
      <c r="Q205" s="14">
        <f>IFERROR(VLOOKUP($A$1&amp;'Service PJ'!$D203&amp;'Service PJ'!$B203&amp;'Service PJ'!$A203&amp;"*",'EPA_US9RT techs'!$A$2:$I$1722,9,FALSE),"")</f>
        <v>45.841269825399998</v>
      </c>
      <c r="R205" s="14">
        <f>IFERROR(VLOOKUP($A$1&amp;'Service PJ'!$D203&amp;'Service PJ'!$B203&amp;'Service PJ'!$A203&amp;"*",'EPA_US9RT techs'!$A$2:$I$1722,9,FALSE),"")</f>
        <v>45.841269825399998</v>
      </c>
      <c r="S205" s="14">
        <f>IFERROR(VLOOKUP($A$1&amp;'Service PJ'!$D203&amp;'Service PJ'!$B203&amp;'Service PJ'!$A203&amp;"*",'EPA_US9RT techs'!$A$2:$I$1722,9,FALSE),"")</f>
        <v>45.841269825399998</v>
      </c>
      <c r="T205" s="14">
        <f>IFERROR(VLOOKUP($A$1&amp;'Service PJ'!$D203&amp;'Service PJ'!$B203&amp;'Service PJ'!$A203&amp;"*",'EPA_US9RT techs'!$A$2:$I$1722,9,FALSE),"")</f>
        <v>45.841269825399998</v>
      </c>
      <c r="U205" s="14">
        <f>IFERROR(VLOOKUP($A$1&amp;'Service PJ'!$D203&amp;'Service PJ'!$B203&amp;'Service PJ'!$A203&amp;"*",'EPA_US9RT techs'!$A$2:$I$1722,9,FALSE),"")</f>
        <v>45.841269825399998</v>
      </c>
      <c r="V205" s="14">
        <f>IFERROR(VLOOKUP($A$1&amp;'Service PJ'!$D203&amp;'Service PJ'!$B203&amp;'Service PJ'!$A203&amp;"*",'EPA_US9RT techs'!$A$2:$I$1722,9,FALSE),"")</f>
        <v>45.841269825399998</v>
      </c>
      <c r="W205" s="14">
        <f>IFERROR(VLOOKUP($A$1&amp;'Service PJ'!$D203&amp;'Service PJ'!$B203&amp;'Service PJ'!$A203&amp;"*",'EPA_US9RT techs'!$A$2:$I$1722,9,FALSE),"")</f>
        <v>45.841269825399998</v>
      </c>
      <c r="X205" s="14">
        <f>IFERROR(VLOOKUP($A$1&amp;'Service PJ'!$D203&amp;'Service PJ'!$B203&amp;'Service PJ'!$A203&amp;"*",'EPA_US9RT techs'!$A$2:$I$1722,9,FALSE),"")</f>
        <v>45.841269825399998</v>
      </c>
      <c r="Y205" s="14">
        <f>IFERROR(VLOOKUP($A$1&amp;'Service PJ'!$D203&amp;'Service PJ'!$B203&amp;'Service PJ'!$A203&amp;"*",'EPA_US9RT techs'!$A$2:$I$1722,9,FALSE),"")</f>
        <v>45.841269825399998</v>
      </c>
      <c r="Z205" s="14">
        <f>IFERROR(VLOOKUP($A$1&amp;'Service PJ'!$D203&amp;'Service PJ'!$B203&amp;'Service PJ'!$A203&amp;"*",'EPA_US9RT techs'!$A$2:$I$1722,9,FALSE),"")</f>
        <v>45.841269825399998</v>
      </c>
      <c r="AA205" s="14">
        <f>IFERROR(VLOOKUP($A$1&amp;'Service PJ'!$D203&amp;'Service PJ'!$B203&amp;'Service PJ'!$A203&amp;"*",'EPA_US9RT techs'!$A$2:$I$1722,9,FALSE),"")</f>
        <v>45.841269825399998</v>
      </c>
      <c r="AB205" s="14">
        <f>IFERROR(VLOOKUP($A$1&amp;'Service PJ'!$D203&amp;'Service PJ'!$B203&amp;'Service PJ'!$A203&amp;"*",'EPA_US9RT techs'!$A$2:$I$1722,9,FALSE),"")</f>
        <v>45.841269825399998</v>
      </c>
      <c r="AC205" s="14">
        <f>IFERROR(VLOOKUP($A$1&amp;'Service PJ'!$D203&amp;'Service PJ'!$B203&amp;'Service PJ'!$A203&amp;"*",'EPA_US9RT techs'!$A$2:$I$1722,9,FALSE),"")</f>
        <v>45.841269825399998</v>
      </c>
      <c r="AD205" s="14">
        <f>IFERROR(VLOOKUP($A$1&amp;'Service PJ'!$D203&amp;'Service PJ'!$B203&amp;'Service PJ'!$A203&amp;"*",'EPA_US9RT techs'!$A$2:$I$1722,9,FALSE),"")</f>
        <v>45.841269825399998</v>
      </c>
      <c r="AE205" s="14">
        <f>IFERROR(VLOOKUP($A$1&amp;'Service PJ'!$D203&amp;'Service PJ'!$B203&amp;'Service PJ'!$A203&amp;"*",'EPA_US9RT techs'!$A$2:$I$1722,9,FALSE),"")</f>
        <v>45.841269825399998</v>
      </c>
      <c r="AG205" t="str">
        <f>IF(SUM(AH205:AX205)=0,"\I:",'Service PJ'!$D203&amp;"_"&amp;'Service PJ'!$E203&amp;"_"&amp;'Service PJ'!$C203)</f>
        <v>INM_PRH_BIO</v>
      </c>
      <c r="AH205" s="14">
        <f>IFERROR(VLOOKUP($AG$1&amp;'Service PJ'!$D203&amp;'Service PJ'!$B203&amp;'Service PJ'!$A203&amp;"*",'EPA_US9RT techs'!$A$2:$I$1722,9,FALSE),"")</f>
        <v>4.1257142842999999</v>
      </c>
      <c r="AI205" s="14">
        <f>IFERROR(VLOOKUP($AG$1&amp;'Service PJ'!$D203&amp;'Service PJ'!$B203&amp;'Service PJ'!$A203&amp;"*",'EPA_US9RT techs'!$A$2:$I$1722,9,FALSE),"")</f>
        <v>4.1257142842999999</v>
      </c>
      <c r="AJ205" s="14">
        <f>IFERROR(VLOOKUP($AG$1&amp;'Service PJ'!$D203&amp;'Service PJ'!$B203&amp;'Service PJ'!$A203&amp;"*",'EPA_US9RT techs'!$A$2:$I$1722,9,FALSE),"")</f>
        <v>4.1257142842999999</v>
      </c>
      <c r="AK205" s="14">
        <f>IFERROR(VLOOKUP($AG$1&amp;'Service PJ'!$D203&amp;'Service PJ'!$B203&amp;'Service PJ'!$A203&amp;"*",'EPA_US9RT techs'!$A$2:$I$1722,9,FALSE),"")</f>
        <v>4.1257142842999999</v>
      </c>
      <c r="AL205" s="14">
        <f>IFERROR(VLOOKUP($AG$1&amp;'Service PJ'!$D203&amp;'Service PJ'!$B203&amp;'Service PJ'!$A203&amp;"*",'EPA_US9RT techs'!$A$2:$I$1722,9,FALSE),"")</f>
        <v>4.1257142842999999</v>
      </c>
      <c r="AM205" s="14">
        <f>IFERROR(VLOOKUP($AG$1&amp;'Service PJ'!$D203&amp;'Service PJ'!$B203&amp;'Service PJ'!$A203&amp;"*",'EPA_US9RT techs'!$A$2:$I$1722,9,FALSE),"")</f>
        <v>4.1257142842999999</v>
      </c>
      <c r="AN205" s="14">
        <f>IFERROR(VLOOKUP($AG$1&amp;'Service PJ'!$D203&amp;'Service PJ'!$B203&amp;'Service PJ'!$A203&amp;"*",'EPA_US9RT techs'!$A$2:$I$1722,9,FALSE),"")</f>
        <v>4.1257142842999999</v>
      </c>
      <c r="AO205" s="14">
        <f>IFERROR(VLOOKUP($AG$1&amp;'Service PJ'!$D203&amp;'Service PJ'!$B203&amp;'Service PJ'!$A203&amp;"*",'EPA_US9RT techs'!$A$2:$I$1722,9,FALSE),"")</f>
        <v>4.1257142842999999</v>
      </c>
      <c r="AP205" s="14">
        <f>IFERROR(VLOOKUP($AG$1&amp;'Service PJ'!$D203&amp;'Service PJ'!$B203&amp;'Service PJ'!$A203&amp;"*",'EPA_US9RT techs'!$A$2:$I$1722,9,FALSE),"")</f>
        <v>4.1257142842999999</v>
      </c>
      <c r="AQ205" s="14">
        <f>IFERROR(VLOOKUP($AG$1&amp;'Service PJ'!$D203&amp;'Service PJ'!$B203&amp;'Service PJ'!$A203&amp;"*",'EPA_US9RT techs'!$A$2:$I$1722,9,FALSE),"")</f>
        <v>4.1257142842999999</v>
      </c>
      <c r="AR205" s="14">
        <f>IFERROR(VLOOKUP($AG$1&amp;'Service PJ'!$D203&amp;'Service PJ'!$B203&amp;'Service PJ'!$A203&amp;"*",'EPA_US9RT techs'!$A$2:$I$1722,9,FALSE),"")</f>
        <v>4.1257142842999999</v>
      </c>
      <c r="AS205" s="14">
        <f>IFERROR(VLOOKUP($AG$1&amp;'Service PJ'!$D203&amp;'Service PJ'!$B203&amp;'Service PJ'!$A203&amp;"*",'EPA_US9RT techs'!$A$2:$I$1722,9,FALSE),"")</f>
        <v>4.1257142842999999</v>
      </c>
      <c r="AT205" s="14">
        <f>IFERROR(VLOOKUP($AG$1&amp;'Service PJ'!$D203&amp;'Service PJ'!$B203&amp;'Service PJ'!$A203&amp;"*",'EPA_US9RT techs'!$A$2:$I$1722,9,FALSE),"")</f>
        <v>4.1257142842999999</v>
      </c>
      <c r="AU205" s="14">
        <f>IFERROR(VLOOKUP($AG$1&amp;'Service PJ'!$D203&amp;'Service PJ'!$B203&amp;'Service PJ'!$A203&amp;"*",'EPA_US9RT techs'!$A$2:$I$1722,9,FALSE),"")</f>
        <v>4.1257142842999999</v>
      </c>
      <c r="AV205" s="14">
        <f>IFERROR(VLOOKUP($AG$1&amp;'Service PJ'!$D203&amp;'Service PJ'!$B203&amp;'Service PJ'!$A203&amp;"*",'EPA_US9RT techs'!$A$2:$I$1722,9,FALSE),"")</f>
        <v>4.1257142842999999</v>
      </c>
      <c r="AW205" s="14">
        <f>IFERROR(VLOOKUP($AG$1&amp;'Service PJ'!$D203&amp;'Service PJ'!$B203&amp;'Service PJ'!$A203&amp;"*",'EPA_US9RT techs'!$A$2:$I$1722,9,FALSE),"")</f>
        <v>4.1257142842999999</v>
      </c>
      <c r="AX205" s="14">
        <f>IFERROR(VLOOKUP($AG$1&amp;'Service PJ'!$D203&amp;'Service PJ'!$B203&amp;'Service PJ'!$A203&amp;"*",'EPA_US9RT techs'!$A$2:$I$1722,9,FALSE),"")</f>
        <v>4.1257142842999999</v>
      </c>
      <c r="AY205" s="14">
        <f>IFERROR(VLOOKUP($AG$1&amp;'Service PJ'!$D203&amp;'Service PJ'!$B203&amp;'Service PJ'!$A203&amp;"*",'EPA_US9RT techs'!$A$2:$I$1722,9,FALSE),"")</f>
        <v>4.1257142842999999</v>
      </c>
      <c r="AZ205" s="14">
        <f>IFERROR(VLOOKUP($AG$1&amp;'Service PJ'!$D203&amp;'Service PJ'!$B203&amp;'Service PJ'!$A203&amp;"*",'EPA_US9RT techs'!$A$2:$I$1722,9,FALSE),"")</f>
        <v>4.1257142842999999</v>
      </c>
      <c r="BA205" s="14">
        <f>IFERROR(VLOOKUP($AG$1&amp;'Service PJ'!$D203&amp;'Service PJ'!$B203&amp;'Service PJ'!$A203&amp;"*",'EPA_US9RT techs'!$A$2:$I$1722,9,FALSE),"")</f>
        <v>4.1257142842999999</v>
      </c>
      <c r="BB205" s="14">
        <f>IFERROR(VLOOKUP($AG$1&amp;'Service PJ'!$D203&amp;'Service PJ'!$B203&amp;'Service PJ'!$A203&amp;"*",'EPA_US9RT techs'!$A$2:$I$1722,9,FALSE),"")</f>
        <v>4.1257142842999999</v>
      </c>
      <c r="BC205" s="14">
        <f>IFERROR(VLOOKUP($AG$1&amp;'Service PJ'!$D203&amp;'Service PJ'!$B203&amp;'Service PJ'!$A203&amp;"*",'EPA_US9RT techs'!$A$2:$I$1722,9,FALSE),"")</f>
        <v>4.1257142842999999</v>
      </c>
      <c r="BD205" s="14">
        <f>IFERROR(VLOOKUP($AG$1&amp;'Service PJ'!$D203&amp;'Service PJ'!$B203&amp;'Service PJ'!$A203&amp;"*",'EPA_US9RT techs'!$A$2:$I$1722,9,FALSE),"")</f>
        <v>4.1257142842999999</v>
      </c>
      <c r="BE205" s="14">
        <f>IFERROR(VLOOKUP($AG$1&amp;'Service PJ'!$D203&amp;'Service PJ'!$B203&amp;'Service PJ'!$A203&amp;"*",'EPA_US9RT techs'!$A$2:$I$1722,9,FALSE),"")</f>
        <v>4.1257142842999999</v>
      </c>
      <c r="BF205" s="14">
        <f>IFERROR(VLOOKUP($AG$1&amp;'Service PJ'!$D203&amp;'Service PJ'!$B203&amp;'Service PJ'!$A203&amp;"*",'EPA_US9RT techs'!$A$2:$I$1722,9,FALSE),"")</f>
        <v>4.1257142842999999</v>
      </c>
      <c r="BG205" s="14">
        <f>IFERROR(VLOOKUP($AG$1&amp;'Service PJ'!$D203&amp;'Service PJ'!$B203&amp;'Service PJ'!$A203&amp;"*",'EPA_US9RT techs'!$A$2:$I$1722,9,FALSE),"")</f>
        <v>4.1257142842999999</v>
      </c>
      <c r="BH205" s="14">
        <f>IFERROR(VLOOKUP($AG$1&amp;'Service PJ'!$D203&amp;'Service PJ'!$B203&amp;'Service PJ'!$A203&amp;"*",'EPA_US9RT techs'!$A$2:$I$1722,9,FALSE),"")</f>
        <v>4.1257142842999999</v>
      </c>
      <c r="BI205" s="14">
        <f>IFERROR(VLOOKUP($AG$1&amp;'Service PJ'!$D203&amp;'Service PJ'!$B203&amp;'Service PJ'!$A203&amp;"*",'EPA_US9RT techs'!$A$2:$I$1722,9,FALSE),"")</f>
        <v>4.1257142842999999</v>
      </c>
      <c r="BJ205" s="14">
        <f>IFERROR(VLOOKUP($AG$1&amp;'Service PJ'!$D203&amp;'Service PJ'!$B203&amp;'Service PJ'!$A203&amp;"*",'EPA_US9RT techs'!$A$2:$I$1722,9,FALSE),"")</f>
        <v>4.1257142842999999</v>
      </c>
      <c r="BK205" s="14">
        <f>IFERROR(VLOOKUP($AG$1&amp;'Service PJ'!$D203&amp;'Service PJ'!$B203&amp;'Service PJ'!$A203&amp;"*",'EPA_US9RT techs'!$A$2:$I$1722,9,FALSE),"")</f>
        <v>4.1257142842999999</v>
      </c>
      <c r="BM205" t="str">
        <f>IF(SUM(BN205:CD205)=0,"\I:",'Service PJ'!$D203&amp;"_"&amp;'Service PJ'!$E203&amp;"_"&amp;'Service PJ'!$C203)</f>
        <v>\I:</v>
      </c>
      <c r="BN205" s="14" t="str">
        <f>IFERROR(VLOOKUP($BM$1&amp;'Service PJ'!$D203&amp;'Service PJ'!$B203&amp;'Service PJ'!$A203&amp;"*",'EPA_US9RT techs'!$A$2:$I$1722,9,FALSE),"")</f>
        <v/>
      </c>
      <c r="BO205" s="14" t="str">
        <f>IFERROR(VLOOKUP($BM$1&amp;'Service PJ'!$D203&amp;'Service PJ'!$B203&amp;'Service PJ'!$A203&amp;"*",'EPA_US9RT techs'!$A$2:$I$1722,9,FALSE),"")</f>
        <v/>
      </c>
      <c r="BP205" s="14" t="str">
        <f>IFERROR(VLOOKUP($BM$1&amp;'Service PJ'!$D203&amp;'Service PJ'!$B203&amp;'Service PJ'!$A203&amp;"*",'EPA_US9RT techs'!$A$2:$I$1722,9,FALSE),"")</f>
        <v/>
      </c>
      <c r="BQ205" s="14" t="str">
        <f>IFERROR(VLOOKUP($BM$1&amp;'Service PJ'!$D203&amp;'Service PJ'!$B203&amp;'Service PJ'!$A203&amp;"*",'EPA_US9RT techs'!$A$2:$I$1722,9,FALSE),"")</f>
        <v/>
      </c>
      <c r="BR205" s="14" t="str">
        <f>IFERROR(VLOOKUP($BM$1&amp;'Service PJ'!$D203&amp;'Service PJ'!$B203&amp;'Service PJ'!$A203&amp;"*",'EPA_US9RT techs'!$A$2:$I$1722,9,FALSE),"")</f>
        <v/>
      </c>
      <c r="BS205" s="14" t="str">
        <f>IFERROR(VLOOKUP($BM$1&amp;'Service PJ'!$D203&amp;'Service PJ'!$B203&amp;'Service PJ'!$A203&amp;"*",'EPA_US9RT techs'!$A$2:$I$1722,9,FALSE),"")</f>
        <v/>
      </c>
      <c r="BT205" s="14" t="str">
        <f>IFERROR(VLOOKUP($BM$1&amp;'Service PJ'!$D203&amp;'Service PJ'!$B203&amp;'Service PJ'!$A203&amp;"*",'EPA_US9RT techs'!$A$2:$I$1722,9,FALSE),"")</f>
        <v/>
      </c>
      <c r="BU205" s="14" t="str">
        <f>IFERROR(VLOOKUP($BM$1&amp;'Service PJ'!$D203&amp;'Service PJ'!$B203&amp;'Service PJ'!$A203&amp;"*",'EPA_US9RT techs'!$A$2:$I$1722,9,FALSE),"")</f>
        <v/>
      </c>
      <c r="BV205" s="14" t="str">
        <f>IFERROR(VLOOKUP($BM$1&amp;'Service PJ'!$D203&amp;'Service PJ'!$B203&amp;'Service PJ'!$A203&amp;"*",'EPA_US9RT techs'!$A$2:$I$1722,9,FALSE),"")</f>
        <v/>
      </c>
      <c r="BW205" s="14" t="str">
        <f>IFERROR(VLOOKUP($BM$1&amp;'Service PJ'!$D203&amp;'Service PJ'!$B203&amp;'Service PJ'!$A203&amp;"*",'EPA_US9RT techs'!$A$2:$I$1722,9,FALSE),"")</f>
        <v/>
      </c>
      <c r="BX205" s="14" t="str">
        <f>IFERROR(VLOOKUP($BM$1&amp;'Service PJ'!$D203&amp;'Service PJ'!$B203&amp;'Service PJ'!$A203&amp;"*",'EPA_US9RT techs'!$A$2:$I$1722,9,FALSE),"")</f>
        <v/>
      </c>
      <c r="BY205" s="14" t="str">
        <f>IFERROR(VLOOKUP($BM$1&amp;'Service PJ'!$D203&amp;'Service PJ'!$B203&amp;'Service PJ'!$A203&amp;"*",'EPA_US9RT techs'!$A$2:$I$1722,9,FALSE),"")</f>
        <v/>
      </c>
      <c r="BZ205" s="14" t="str">
        <f>IFERROR(VLOOKUP($BM$1&amp;'Service PJ'!$D203&amp;'Service PJ'!$B203&amp;'Service PJ'!$A203&amp;"*",'EPA_US9RT techs'!$A$2:$I$1722,9,FALSE),"")</f>
        <v/>
      </c>
      <c r="CA205" s="14" t="str">
        <f>IFERROR(VLOOKUP($BM$1&amp;'Service PJ'!$D203&amp;'Service PJ'!$B203&amp;'Service PJ'!$A203&amp;"*",'EPA_US9RT techs'!$A$2:$I$1722,9,FALSE),"")</f>
        <v/>
      </c>
      <c r="CB205" s="14" t="str">
        <f>IFERROR(VLOOKUP($BM$1&amp;'Service PJ'!$D203&amp;'Service PJ'!$B203&amp;'Service PJ'!$A203&amp;"*",'EPA_US9RT techs'!$A$2:$I$1722,9,FALSE),"")</f>
        <v/>
      </c>
      <c r="CC205" s="14" t="str">
        <f>IFERROR(VLOOKUP($BM$1&amp;'Service PJ'!$D203&amp;'Service PJ'!$B203&amp;'Service PJ'!$A203&amp;"*",'EPA_US9RT techs'!$A$2:$I$1722,9,FALSE),"")</f>
        <v/>
      </c>
      <c r="CD205" s="14" t="str">
        <f>IFERROR(VLOOKUP($BM$1&amp;'Service PJ'!$D203&amp;'Service PJ'!$B203&amp;'Service PJ'!$A203&amp;"*",'EPA_US9RT techs'!$A$2:$I$1722,9,FALSE),"")</f>
        <v/>
      </c>
      <c r="CE205" s="14" t="str">
        <f>IFERROR(VLOOKUP($BM$1&amp;'Service PJ'!$D203&amp;'Service PJ'!$B203&amp;'Service PJ'!$A203&amp;"*",'EPA_US9RT techs'!$A$2:$I$1722,9,FALSE),"")</f>
        <v/>
      </c>
      <c r="CF205" s="14" t="str">
        <f>IFERROR(VLOOKUP($BM$1&amp;'Service PJ'!$D203&amp;'Service PJ'!$B203&amp;'Service PJ'!$A203&amp;"*",'EPA_US9RT techs'!$A$2:$I$1722,9,FALSE),"")</f>
        <v/>
      </c>
      <c r="CG205" s="14" t="str">
        <f>IFERROR(VLOOKUP($BM$1&amp;'Service PJ'!$D203&amp;'Service PJ'!$B203&amp;'Service PJ'!$A203&amp;"*",'EPA_US9RT techs'!$A$2:$I$1722,9,FALSE),"")</f>
        <v/>
      </c>
      <c r="CH205" s="14" t="str">
        <f>IFERROR(VLOOKUP($BM$1&amp;'Service PJ'!$D203&amp;'Service PJ'!$B203&amp;'Service PJ'!$A203&amp;"*",'EPA_US9RT techs'!$A$2:$I$1722,9,FALSE),"")</f>
        <v/>
      </c>
      <c r="CI205" s="14" t="str">
        <f>IFERROR(VLOOKUP($BM$1&amp;'Service PJ'!$D203&amp;'Service PJ'!$B203&amp;'Service PJ'!$A203&amp;"*",'EPA_US9RT techs'!$A$2:$I$1722,9,FALSE),"")</f>
        <v/>
      </c>
      <c r="CJ205" s="14" t="str">
        <f>IFERROR(VLOOKUP($BM$1&amp;'Service PJ'!$D203&amp;'Service PJ'!$B203&amp;'Service PJ'!$A203&amp;"*",'EPA_US9RT techs'!$A$2:$I$1722,9,FALSE),"")</f>
        <v/>
      </c>
      <c r="CK205" s="14" t="str">
        <f>IFERROR(VLOOKUP($BM$1&amp;'Service PJ'!$D203&amp;'Service PJ'!$B203&amp;'Service PJ'!$A203&amp;"*",'EPA_US9RT techs'!$A$2:$I$1722,9,FALSE),"")</f>
        <v/>
      </c>
      <c r="CL205" s="14" t="str">
        <f>IFERROR(VLOOKUP($BM$1&amp;'Service PJ'!$D203&amp;'Service PJ'!$B203&amp;'Service PJ'!$A203&amp;"*",'EPA_US9RT techs'!$A$2:$I$1722,9,FALSE),"")</f>
        <v/>
      </c>
      <c r="CM205" s="14" t="str">
        <f>IFERROR(VLOOKUP($BM$1&amp;'Service PJ'!$D203&amp;'Service PJ'!$B203&amp;'Service PJ'!$A203&amp;"*",'EPA_US9RT techs'!$A$2:$I$1722,9,FALSE),"")</f>
        <v/>
      </c>
      <c r="CN205" s="14" t="str">
        <f>IFERROR(VLOOKUP($BM$1&amp;'Service PJ'!$D203&amp;'Service PJ'!$B203&amp;'Service PJ'!$A203&amp;"*",'EPA_US9RT techs'!$A$2:$I$1722,9,FALSE),"")</f>
        <v/>
      </c>
      <c r="CO205" s="14" t="str">
        <f>IFERROR(VLOOKUP($BM$1&amp;'Service PJ'!$D203&amp;'Service PJ'!$B203&amp;'Service PJ'!$A203&amp;"*",'EPA_US9RT techs'!$A$2:$I$1722,9,FALSE),"")</f>
        <v/>
      </c>
      <c r="CP205" s="14" t="str">
        <f>IFERROR(VLOOKUP($BM$1&amp;'Service PJ'!$D203&amp;'Service PJ'!$B203&amp;'Service PJ'!$A203&amp;"*",'EPA_US9RT techs'!$A$2:$I$1722,9,FALSE),"")</f>
        <v/>
      </c>
      <c r="CQ205" s="14" t="str">
        <f>IFERROR(VLOOKUP($BM$1&amp;'Service PJ'!$D203&amp;'Service PJ'!$B203&amp;'Service PJ'!$A203&amp;"*",'EPA_US9RT techs'!$A$2:$I$1722,9,FALSE),"")</f>
        <v/>
      </c>
      <c r="CS205" t="str">
        <f>IF(SUM(CT205:DJ205)=0,"\I:",'Service PJ'!$D203&amp;"_"&amp;'Service PJ'!$E203&amp;"_"&amp;'Service PJ'!$C203)</f>
        <v>INM_PRH_BIO</v>
      </c>
      <c r="CT205" s="2">
        <f>IFERROR(VLOOKUP($CS$1&amp;'Service PJ'!$D203&amp;'Service PJ'!$B203&amp;'Service PJ'!$A203&amp;"*",'EPA_US9RT techs'!$A$2:$I$1722,9,FALSE),"")</f>
        <v>30</v>
      </c>
      <c r="CU205" s="2">
        <f>IFERROR(VLOOKUP($CS$1&amp;'Service PJ'!$D203&amp;'Service PJ'!$B203&amp;'Service PJ'!$A203&amp;"*",'EPA_US9RT techs'!$A$2:$I$1722,9,FALSE),"")</f>
        <v>30</v>
      </c>
      <c r="CV205" s="2">
        <f>IFERROR(VLOOKUP($CS$1&amp;'Service PJ'!$D203&amp;'Service PJ'!$B203&amp;'Service PJ'!$A203&amp;"*",'EPA_US9RT techs'!$A$2:$I$1722,9,FALSE),"")</f>
        <v>30</v>
      </c>
      <c r="CW205" s="2">
        <f>IFERROR(VLOOKUP($CS$1&amp;'Service PJ'!$D203&amp;'Service PJ'!$B203&amp;'Service PJ'!$A203&amp;"*",'EPA_US9RT techs'!$A$2:$I$1722,9,FALSE),"")</f>
        <v>30</v>
      </c>
      <c r="CX205" s="2">
        <f>IFERROR(VLOOKUP($CS$1&amp;'Service PJ'!$D203&amp;'Service PJ'!$B203&amp;'Service PJ'!$A203&amp;"*",'EPA_US9RT techs'!$A$2:$I$1722,9,FALSE),"")</f>
        <v>30</v>
      </c>
      <c r="CY205" s="2">
        <f>IFERROR(VLOOKUP($CS$1&amp;'Service PJ'!$D203&amp;'Service PJ'!$B203&amp;'Service PJ'!$A203&amp;"*",'EPA_US9RT techs'!$A$2:$I$1722,9,FALSE),"")</f>
        <v>30</v>
      </c>
      <c r="CZ205" s="2">
        <f>IFERROR(VLOOKUP($CS$1&amp;'Service PJ'!$D203&amp;'Service PJ'!$B203&amp;'Service PJ'!$A203&amp;"*",'EPA_US9RT techs'!$A$2:$I$1722,9,FALSE),"")</f>
        <v>30</v>
      </c>
      <c r="DA205" s="2">
        <f>IFERROR(VLOOKUP($CS$1&amp;'Service PJ'!$D203&amp;'Service PJ'!$B203&amp;'Service PJ'!$A203&amp;"*",'EPA_US9RT techs'!$A$2:$I$1722,9,FALSE),"")</f>
        <v>30</v>
      </c>
      <c r="DB205" s="2">
        <f>IFERROR(VLOOKUP($CS$1&amp;'Service PJ'!$D203&amp;'Service PJ'!$B203&amp;'Service PJ'!$A203&amp;"*",'EPA_US9RT techs'!$A$2:$I$1722,9,FALSE),"")</f>
        <v>30</v>
      </c>
      <c r="DC205" s="2">
        <f>IFERROR(VLOOKUP($CS$1&amp;'Service PJ'!$D203&amp;'Service PJ'!$B203&amp;'Service PJ'!$A203&amp;"*",'EPA_US9RT techs'!$A$2:$I$1722,9,FALSE),"")</f>
        <v>30</v>
      </c>
      <c r="DD205" s="2">
        <f>IFERROR(VLOOKUP($CS$1&amp;'Service PJ'!$D203&amp;'Service PJ'!$B203&amp;'Service PJ'!$A203&amp;"*",'EPA_US9RT techs'!$A$2:$I$1722,9,FALSE),"")</f>
        <v>30</v>
      </c>
      <c r="DE205" s="2">
        <f>IFERROR(VLOOKUP($CS$1&amp;'Service PJ'!$D203&amp;'Service PJ'!$B203&amp;'Service PJ'!$A203&amp;"*",'EPA_US9RT techs'!$A$2:$I$1722,9,FALSE),"")</f>
        <v>30</v>
      </c>
      <c r="DF205" s="2">
        <f>IFERROR(VLOOKUP($CS$1&amp;'Service PJ'!$D203&amp;'Service PJ'!$B203&amp;'Service PJ'!$A203&amp;"*",'EPA_US9RT techs'!$A$2:$I$1722,9,FALSE),"")</f>
        <v>30</v>
      </c>
      <c r="DG205" s="2">
        <f>IFERROR(VLOOKUP($CS$1&amp;'Service PJ'!$D203&amp;'Service PJ'!$B203&amp;'Service PJ'!$A203&amp;"*",'EPA_US9RT techs'!$A$2:$I$1722,9,FALSE),"")</f>
        <v>30</v>
      </c>
      <c r="DH205" s="2">
        <f>IFERROR(VLOOKUP($CS$1&amp;'Service PJ'!$D203&amp;'Service PJ'!$B203&amp;'Service PJ'!$A203&amp;"*",'EPA_US9RT techs'!$A$2:$I$1722,9,FALSE),"")</f>
        <v>30</v>
      </c>
      <c r="DI205" s="2">
        <f>IFERROR(VLOOKUP($CS$1&amp;'Service PJ'!$D203&amp;'Service PJ'!$B203&amp;'Service PJ'!$A203&amp;"*",'EPA_US9RT techs'!$A$2:$I$1722,9,FALSE),"")</f>
        <v>30</v>
      </c>
      <c r="DJ205" s="2">
        <f>IFERROR(VLOOKUP($CS$1&amp;'Service PJ'!$D203&amp;'Service PJ'!$B203&amp;'Service PJ'!$A203&amp;"*",'EPA_US9RT techs'!$A$2:$I$1722,9,FALSE),"")</f>
        <v>30</v>
      </c>
      <c r="DK205" s="2">
        <f>IFERROR(VLOOKUP($CS$1&amp;'Service PJ'!$D203&amp;'Service PJ'!$B203&amp;'Service PJ'!$A203&amp;"*",'EPA_US9RT techs'!$A$2:$I$1722,9,FALSE),"")</f>
        <v>30</v>
      </c>
      <c r="DL205" s="2">
        <f>IFERROR(VLOOKUP($CS$1&amp;'Service PJ'!$D203&amp;'Service PJ'!$B203&amp;'Service PJ'!$A203&amp;"*",'EPA_US9RT techs'!$A$2:$I$1722,9,FALSE),"")</f>
        <v>30</v>
      </c>
      <c r="DM205" s="2">
        <f>IFERROR(VLOOKUP($CS$1&amp;'Service PJ'!$D203&amp;'Service PJ'!$B203&amp;'Service PJ'!$A203&amp;"*",'EPA_US9RT techs'!$A$2:$I$1722,9,FALSE),"")</f>
        <v>30</v>
      </c>
      <c r="DN205" s="2">
        <f>IFERROR(VLOOKUP($CS$1&amp;'Service PJ'!$D203&amp;'Service PJ'!$B203&amp;'Service PJ'!$A203&amp;"*",'EPA_US9RT techs'!$A$2:$I$1722,9,FALSE),"")</f>
        <v>30</v>
      </c>
      <c r="DO205" s="2">
        <f>IFERROR(VLOOKUP($CS$1&amp;'Service PJ'!$D203&amp;'Service PJ'!$B203&amp;'Service PJ'!$A203&amp;"*",'EPA_US9RT techs'!$A$2:$I$1722,9,FALSE),"")</f>
        <v>30</v>
      </c>
      <c r="DP205" s="2">
        <f>IFERROR(VLOOKUP($CS$1&amp;'Service PJ'!$D203&amp;'Service PJ'!$B203&amp;'Service PJ'!$A203&amp;"*",'EPA_US9RT techs'!$A$2:$I$1722,9,FALSE),"")</f>
        <v>30</v>
      </c>
      <c r="DQ205" s="2">
        <f>IFERROR(VLOOKUP($CS$1&amp;'Service PJ'!$D203&amp;'Service PJ'!$B203&amp;'Service PJ'!$A203&amp;"*",'EPA_US9RT techs'!$A$2:$I$1722,9,FALSE),"")</f>
        <v>30</v>
      </c>
      <c r="DR205" s="2">
        <f>IFERROR(VLOOKUP($CS$1&amp;'Service PJ'!$D203&amp;'Service PJ'!$B203&amp;'Service PJ'!$A203&amp;"*",'EPA_US9RT techs'!$A$2:$I$1722,9,FALSE),"")</f>
        <v>30</v>
      </c>
      <c r="DS205" s="2">
        <f>IFERROR(VLOOKUP($CS$1&amp;'Service PJ'!$D203&amp;'Service PJ'!$B203&amp;'Service PJ'!$A203&amp;"*",'EPA_US9RT techs'!$A$2:$I$1722,9,FALSE),"")</f>
        <v>30</v>
      </c>
      <c r="DT205" s="2">
        <f>IFERROR(VLOOKUP($CS$1&amp;'Service PJ'!$D203&amp;'Service PJ'!$B203&amp;'Service PJ'!$A203&amp;"*",'EPA_US9RT techs'!$A$2:$I$1722,9,FALSE),"")</f>
        <v>30</v>
      </c>
      <c r="DU205" s="2">
        <f>IFERROR(VLOOKUP($CS$1&amp;'Service PJ'!$D203&amp;'Service PJ'!$B203&amp;'Service PJ'!$A203&amp;"*",'EPA_US9RT techs'!$A$2:$I$1722,9,FALSE),"")</f>
        <v>30</v>
      </c>
      <c r="DV205" s="2">
        <f>IFERROR(VLOOKUP($CS$1&amp;'Service PJ'!$D203&amp;'Service PJ'!$B203&amp;'Service PJ'!$A203&amp;"*",'EPA_US9RT techs'!$A$2:$I$1722,9,FALSE),"")</f>
        <v>30</v>
      </c>
      <c r="DW205" s="2">
        <f>IFERROR(VLOOKUP($CS$1&amp;'Service PJ'!$D203&amp;'Service PJ'!$B203&amp;'Service PJ'!$A203&amp;"*",'EPA_US9RT techs'!$A$2:$I$1722,9,FALSE),"")</f>
        <v>30</v>
      </c>
    </row>
    <row r="206" spans="1:127" x14ac:dyDescent="0.45">
      <c r="A206" t="str">
        <f>IF(SUM(B206:R206)=0,"\I:",'Service PJ'!$D204&amp;"_"&amp;'Service PJ'!$E204&amp;"_"&amp;'Service PJ'!$C204)</f>
        <v>\I:</v>
      </c>
      <c r="B206" s="14" t="str">
        <f>IFERROR(VLOOKUP($A$1&amp;'Service PJ'!$D204&amp;'Service PJ'!$B204&amp;'Service PJ'!$A204&amp;"*",'EPA_US9RT techs'!$A$2:$I$1722,9,FALSE),"")</f>
        <v/>
      </c>
      <c r="C206" s="14" t="str">
        <f>IFERROR(VLOOKUP($A$1&amp;'Service PJ'!$D204&amp;'Service PJ'!$B204&amp;'Service PJ'!$A204&amp;"*",'EPA_US9RT techs'!$A$2:$I$1722,9,FALSE),"")</f>
        <v/>
      </c>
      <c r="D206" s="14" t="str">
        <f>IFERROR(VLOOKUP($A$1&amp;'Service PJ'!$D204&amp;'Service PJ'!$B204&amp;'Service PJ'!$A204&amp;"*",'EPA_US9RT techs'!$A$2:$I$1722,9,FALSE),"")</f>
        <v/>
      </c>
      <c r="E206" s="14" t="str">
        <f>IFERROR(VLOOKUP($A$1&amp;'Service PJ'!$D204&amp;'Service PJ'!$B204&amp;'Service PJ'!$A204&amp;"*",'EPA_US9RT techs'!$A$2:$I$1722,9,FALSE),"")</f>
        <v/>
      </c>
      <c r="F206" s="14" t="str">
        <f>IFERROR(VLOOKUP($A$1&amp;'Service PJ'!$D204&amp;'Service PJ'!$B204&amp;'Service PJ'!$A204&amp;"*",'EPA_US9RT techs'!$A$2:$I$1722,9,FALSE),"")</f>
        <v/>
      </c>
      <c r="G206" s="14" t="str">
        <f>IFERROR(VLOOKUP($A$1&amp;'Service PJ'!$D204&amp;'Service PJ'!$B204&amp;'Service PJ'!$A204&amp;"*",'EPA_US9RT techs'!$A$2:$I$1722,9,FALSE),"")</f>
        <v/>
      </c>
      <c r="H206" s="14" t="str">
        <f>IFERROR(VLOOKUP($A$1&amp;'Service PJ'!$D204&amp;'Service PJ'!$B204&amp;'Service PJ'!$A204&amp;"*",'EPA_US9RT techs'!$A$2:$I$1722,9,FALSE),"")</f>
        <v/>
      </c>
      <c r="I206" s="14" t="str">
        <f>IFERROR(VLOOKUP($A$1&amp;'Service PJ'!$D204&amp;'Service PJ'!$B204&amp;'Service PJ'!$A204&amp;"*",'EPA_US9RT techs'!$A$2:$I$1722,9,FALSE),"")</f>
        <v/>
      </c>
      <c r="J206" s="14" t="str">
        <f>IFERROR(VLOOKUP($A$1&amp;'Service PJ'!$D204&amp;'Service PJ'!$B204&amp;'Service PJ'!$A204&amp;"*",'EPA_US9RT techs'!$A$2:$I$1722,9,FALSE),"")</f>
        <v/>
      </c>
      <c r="K206" s="14" t="str">
        <f>IFERROR(VLOOKUP($A$1&amp;'Service PJ'!$D204&amp;'Service PJ'!$B204&amp;'Service PJ'!$A204&amp;"*",'EPA_US9RT techs'!$A$2:$I$1722,9,FALSE),"")</f>
        <v/>
      </c>
      <c r="L206" s="14" t="str">
        <f>IFERROR(VLOOKUP($A$1&amp;'Service PJ'!$D204&amp;'Service PJ'!$B204&amp;'Service PJ'!$A204&amp;"*",'EPA_US9RT techs'!$A$2:$I$1722,9,FALSE),"")</f>
        <v/>
      </c>
      <c r="M206" s="14" t="str">
        <f>IFERROR(VLOOKUP($A$1&amp;'Service PJ'!$D204&amp;'Service PJ'!$B204&amp;'Service PJ'!$A204&amp;"*",'EPA_US9RT techs'!$A$2:$I$1722,9,FALSE),"")</f>
        <v/>
      </c>
      <c r="N206" s="14" t="str">
        <f>IFERROR(VLOOKUP($A$1&amp;'Service PJ'!$D204&amp;'Service PJ'!$B204&amp;'Service PJ'!$A204&amp;"*",'EPA_US9RT techs'!$A$2:$I$1722,9,FALSE),"")</f>
        <v/>
      </c>
      <c r="O206" s="14" t="str">
        <f>IFERROR(VLOOKUP($A$1&amp;'Service PJ'!$D204&amp;'Service PJ'!$B204&amp;'Service PJ'!$A204&amp;"*",'EPA_US9RT techs'!$A$2:$I$1722,9,FALSE),"")</f>
        <v/>
      </c>
      <c r="P206" s="14" t="str">
        <f>IFERROR(VLOOKUP($A$1&amp;'Service PJ'!$D204&amp;'Service PJ'!$B204&amp;'Service PJ'!$A204&amp;"*",'EPA_US9RT techs'!$A$2:$I$1722,9,FALSE),"")</f>
        <v/>
      </c>
      <c r="Q206" s="14" t="str">
        <f>IFERROR(VLOOKUP($A$1&amp;'Service PJ'!$D204&amp;'Service PJ'!$B204&amp;'Service PJ'!$A204&amp;"*",'EPA_US9RT techs'!$A$2:$I$1722,9,FALSE),"")</f>
        <v/>
      </c>
      <c r="R206" s="14" t="str">
        <f>IFERROR(VLOOKUP($A$1&amp;'Service PJ'!$D204&amp;'Service PJ'!$B204&amp;'Service PJ'!$A204&amp;"*",'EPA_US9RT techs'!$A$2:$I$1722,9,FALSE),"")</f>
        <v/>
      </c>
      <c r="S206" s="14" t="str">
        <f>IFERROR(VLOOKUP($A$1&amp;'Service PJ'!$D204&amp;'Service PJ'!$B204&amp;'Service PJ'!$A204&amp;"*",'EPA_US9RT techs'!$A$2:$I$1722,9,FALSE),"")</f>
        <v/>
      </c>
      <c r="T206" s="14" t="str">
        <f>IFERROR(VLOOKUP($A$1&amp;'Service PJ'!$D204&amp;'Service PJ'!$B204&amp;'Service PJ'!$A204&amp;"*",'EPA_US9RT techs'!$A$2:$I$1722,9,FALSE),"")</f>
        <v/>
      </c>
      <c r="U206" s="14" t="str">
        <f>IFERROR(VLOOKUP($A$1&amp;'Service PJ'!$D204&amp;'Service PJ'!$B204&amp;'Service PJ'!$A204&amp;"*",'EPA_US9RT techs'!$A$2:$I$1722,9,FALSE),"")</f>
        <v/>
      </c>
      <c r="V206" s="14" t="str">
        <f>IFERROR(VLOOKUP($A$1&amp;'Service PJ'!$D204&amp;'Service PJ'!$B204&amp;'Service PJ'!$A204&amp;"*",'EPA_US9RT techs'!$A$2:$I$1722,9,FALSE),"")</f>
        <v/>
      </c>
      <c r="W206" s="14" t="str">
        <f>IFERROR(VLOOKUP($A$1&amp;'Service PJ'!$D204&amp;'Service PJ'!$B204&amp;'Service PJ'!$A204&amp;"*",'EPA_US9RT techs'!$A$2:$I$1722,9,FALSE),"")</f>
        <v/>
      </c>
      <c r="X206" s="14" t="str">
        <f>IFERROR(VLOOKUP($A$1&amp;'Service PJ'!$D204&amp;'Service PJ'!$B204&amp;'Service PJ'!$A204&amp;"*",'EPA_US9RT techs'!$A$2:$I$1722,9,FALSE),"")</f>
        <v/>
      </c>
      <c r="Y206" s="14" t="str">
        <f>IFERROR(VLOOKUP($A$1&amp;'Service PJ'!$D204&amp;'Service PJ'!$B204&amp;'Service PJ'!$A204&amp;"*",'EPA_US9RT techs'!$A$2:$I$1722,9,FALSE),"")</f>
        <v/>
      </c>
      <c r="Z206" s="14" t="str">
        <f>IFERROR(VLOOKUP($A$1&amp;'Service PJ'!$D204&amp;'Service PJ'!$B204&amp;'Service PJ'!$A204&amp;"*",'EPA_US9RT techs'!$A$2:$I$1722,9,FALSE),"")</f>
        <v/>
      </c>
      <c r="AA206" s="14" t="str">
        <f>IFERROR(VLOOKUP($A$1&amp;'Service PJ'!$D204&amp;'Service PJ'!$B204&amp;'Service PJ'!$A204&amp;"*",'EPA_US9RT techs'!$A$2:$I$1722,9,FALSE),"")</f>
        <v/>
      </c>
      <c r="AB206" s="14" t="str">
        <f>IFERROR(VLOOKUP($A$1&amp;'Service PJ'!$D204&amp;'Service PJ'!$B204&amp;'Service PJ'!$A204&amp;"*",'EPA_US9RT techs'!$A$2:$I$1722,9,FALSE),"")</f>
        <v/>
      </c>
      <c r="AC206" s="14" t="str">
        <f>IFERROR(VLOOKUP($A$1&amp;'Service PJ'!$D204&amp;'Service PJ'!$B204&amp;'Service PJ'!$A204&amp;"*",'EPA_US9RT techs'!$A$2:$I$1722,9,FALSE),"")</f>
        <v/>
      </c>
      <c r="AD206" s="14" t="str">
        <f>IFERROR(VLOOKUP($A$1&amp;'Service PJ'!$D204&amp;'Service PJ'!$B204&amp;'Service PJ'!$A204&amp;"*",'EPA_US9RT techs'!$A$2:$I$1722,9,FALSE),"")</f>
        <v/>
      </c>
      <c r="AE206" s="14" t="str">
        <f>IFERROR(VLOOKUP($A$1&amp;'Service PJ'!$D204&amp;'Service PJ'!$B204&amp;'Service PJ'!$A204&amp;"*",'EPA_US9RT techs'!$A$2:$I$1722,9,FALSE),"")</f>
        <v/>
      </c>
      <c r="AG206" t="str">
        <f>IF(SUM(AH206:AX206)=0,"\I:",'Service PJ'!$D204&amp;"_"&amp;'Service PJ'!$E204&amp;"_"&amp;'Service PJ'!$C204)</f>
        <v>\I:</v>
      </c>
      <c r="AH206" s="14" t="str">
        <f>IFERROR(VLOOKUP($AG$1&amp;'Service PJ'!$D204&amp;'Service PJ'!$B204&amp;'Service PJ'!$A204&amp;"*",'EPA_US9RT techs'!$A$2:$I$1722,9,FALSE),"")</f>
        <v/>
      </c>
      <c r="AI206" s="14" t="str">
        <f>IFERROR(VLOOKUP($AG$1&amp;'Service PJ'!$D204&amp;'Service PJ'!$B204&amp;'Service PJ'!$A204&amp;"*",'EPA_US9RT techs'!$A$2:$I$1722,9,FALSE),"")</f>
        <v/>
      </c>
      <c r="AJ206" s="14" t="str">
        <f>IFERROR(VLOOKUP($AG$1&amp;'Service PJ'!$D204&amp;'Service PJ'!$B204&amp;'Service PJ'!$A204&amp;"*",'EPA_US9RT techs'!$A$2:$I$1722,9,FALSE),"")</f>
        <v/>
      </c>
      <c r="AK206" s="14" t="str">
        <f>IFERROR(VLOOKUP($AG$1&amp;'Service PJ'!$D204&amp;'Service PJ'!$B204&amp;'Service PJ'!$A204&amp;"*",'EPA_US9RT techs'!$A$2:$I$1722,9,FALSE),"")</f>
        <v/>
      </c>
      <c r="AL206" s="14" t="str">
        <f>IFERROR(VLOOKUP($AG$1&amp;'Service PJ'!$D204&amp;'Service PJ'!$B204&amp;'Service PJ'!$A204&amp;"*",'EPA_US9RT techs'!$A$2:$I$1722,9,FALSE),"")</f>
        <v/>
      </c>
      <c r="AM206" s="14" t="str">
        <f>IFERROR(VLOOKUP($AG$1&amp;'Service PJ'!$D204&amp;'Service PJ'!$B204&amp;'Service PJ'!$A204&amp;"*",'EPA_US9RT techs'!$A$2:$I$1722,9,FALSE),"")</f>
        <v/>
      </c>
      <c r="AN206" s="14" t="str">
        <f>IFERROR(VLOOKUP($AG$1&amp;'Service PJ'!$D204&amp;'Service PJ'!$B204&amp;'Service PJ'!$A204&amp;"*",'EPA_US9RT techs'!$A$2:$I$1722,9,FALSE),"")</f>
        <v/>
      </c>
      <c r="AO206" s="14" t="str">
        <f>IFERROR(VLOOKUP($AG$1&amp;'Service PJ'!$D204&amp;'Service PJ'!$B204&amp;'Service PJ'!$A204&amp;"*",'EPA_US9RT techs'!$A$2:$I$1722,9,FALSE),"")</f>
        <v/>
      </c>
      <c r="AP206" s="14" t="str">
        <f>IFERROR(VLOOKUP($AG$1&amp;'Service PJ'!$D204&amp;'Service PJ'!$B204&amp;'Service PJ'!$A204&amp;"*",'EPA_US9RT techs'!$A$2:$I$1722,9,FALSE),"")</f>
        <v/>
      </c>
      <c r="AQ206" s="14" t="str">
        <f>IFERROR(VLOOKUP($AG$1&amp;'Service PJ'!$D204&amp;'Service PJ'!$B204&amp;'Service PJ'!$A204&amp;"*",'EPA_US9RT techs'!$A$2:$I$1722,9,FALSE),"")</f>
        <v/>
      </c>
      <c r="AR206" s="14" t="str">
        <f>IFERROR(VLOOKUP($AG$1&amp;'Service PJ'!$D204&amp;'Service PJ'!$B204&amp;'Service PJ'!$A204&amp;"*",'EPA_US9RT techs'!$A$2:$I$1722,9,FALSE),"")</f>
        <v/>
      </c>
      <c r="AS206" s="14" t="str">
        <f>IFERROR(VLOOKUP($AG$1&amp;'Service PJ'!$D204&amp;'Service PJ'!$B204&amp;'Service PJ'!$A204&amp;"*",'EPA_US9RT techs'!$A$2:$I$1722,9,FALSE),"")</f>
        <v/>
      </c>
      <c r="AT206" s="14" t="str">
        <f>IFERROR(VLOOKUP($AG$1&amp;'Service PJ'!$D204&amp;'Service PJ'!$B204&amp;'Service PJ'!$A204&amp;"*",'EPA_US9RT techs'!$A$2:$I$1722,9,FALSE),"")</f>
        <v/>
      </c>
      <c r="AU206" s="14" t="str">
        <f>IFERROR(VLOOKUP($AG$1&amp;'Service PJ'!$D204&amp;'Service PJ'!$B204&amp;'Service PJ'!$A204&amp;"*",'EPA_US9RT techs'!$A$2:$I$1722,9,FALSE),"")</f>
        <v/>
      </c>
      <c r="AV206" s="14" t="str">
        <f>IFERROR(VLOOKUP($AG$1&amp;'Service PJ'!$D204&amp;'Service PJ'!$B204&amp;'Service PJ'!$A204&amp;"*",'EPA_US9RT techs'!$A$2:$I$1722,9,FALSE),"")</f>
        <v/>
      </c>
      <c r="AW206" s="14" t="str">
        <f>IFERROR(VLOOKUP($AG$1&amp;'Service PJ'!$D204&amp;'Service PJ'!$B204&amp;'Service PJ'!$A204&amp;"*",'EPA_US9RT techs'!$A$2:$I$1722,9,FALSE),"")</f>
        <v/>
      </c>
      <c r="AX206" s="14" t="str">
        <f>IFERROR(VLOOKUP($AG$1&amp;'Service PJ'!$D204&amp;'Service PJ'!$B204&amp;'Service PJ'!$A204&amp;"*",'EPA_US9RT techs'!$A$2:$I$1722,9,FALSE),"")</f>
        <v/>
      </c>
      <c r="AY206" s="14" t="str">
        <f>IFERROR(VLOOKUP($AG$1&amp;'Service PJ'!$D204&amp;'Service PJ'!$B204&amp;'Service PJ'!$A204&amp;"*",'EPA_US9RT techs'!$A$2:$I$1722,9,FALSE),"")</f>
        <v/>
      </c>
      <c r="AZ206" s="14" t="str">
        <f>IFERROR(VLOOKUP($AG$1&amp;'Service PJ'!$D204&amp;'Service PJ'!$B204&amp;'Service PJ'!$A204&amp;"*",'EPA_US9RT techs'!$A$2:$I$1722,9,FALSE),"")</f>
        <v/>
      </c>
      <c r="BA206" s="14" t="str">
        <f>IFERROR(VLOOKUP($AG$1&amp;'Service PJ'!$D204&amp;'Service PJ'!$B204&amp;'Service PJ'!$A204&amp;"*",'EPA_US9RT techs'!$A$2:$I$1722,9,FALSE),"")</f>
        <v/>
      </c>
      <c r="BB206" s="14" t="str">
        <f>IFERROR(VLOOKUP($AG$1&amp;'Service PJ'!$D204&amp;'Service PJ'!$B204&amp;'Service PJ'!$A204&amp;"*",'EPA_US9RT techs'!$A$2:$I$1722,9,FALSE),"")</f>
        <v/>
      </c>
      <c r="BC206" s="14" t="str">
        <f>IFERROR(VLOOKUP($AG$1&amp;'Service PJ'!$D204&amp;'Service PJ'!$B204&amp;'Service PJ'!$A204&amp;"*",'EPA_US9RT techs'!$A$2:$I$1722,9,FALSE),"")</f>
        <v/>
      </c>
      <c r="BD206" s="14" t="str">
        <f>IFERROR(VLOOKUP($AG$1&amp;'Service PJ'!$D204&amp;'Service PJ'!$B204&amp;'Service PJ'!$A204&amp;"*",'EPA_US9RT techs'!$A$2:$I$1722,9,FALSE),"")</f>
        <v/>
      </c>
      <c r="BE206" s="14" t="str">
        <f>IFERROR(VLOOKUP($AG$1&amp;'Service PJ'!$D204&amp;'Service PJ'!$B204&amp;'Service PJ'!$A204&amp;"*",'EPA_US9RT techs'!$A$2:$I$1722,9,FALSE),"")</f>
        <v/>
      </c>
      <c r="BF206" s="14" t="str">
        <f>IFERROR(VLOOKUP($AG$1&amp;'Service PJ'!$D204&amp;'Service PJ'!$B204&amp;'Service PJ'!$A204&amp;"*",'EPA_US9RT techs'!$A$2:$I$1722,9,FALSE),"")</f>
        <v/>
      </c>
      <c r="BG206" s="14" t="str">
        <f>IFERROR(VLOOKUP($AG$1&amp;'Service PJ'!$D204&amp;'Service PJ'!$B204&amp;'Service PJ'!$A204&amp;"*",'EPA_US9RT techs'!$A$2:$I$1722,9,FALSE),"")</f>
        <v/>
      </c>
      <c r="BH206" s="14" t="str">
        <f>IFERROR(VLOOKUP($AG$1&amp;'Service PJ'!$D204&amp;'Service PJ'!$B204&amp;'Service PJ'!$A204&amp;"*",'EPA_US9RT techs'!$A$2:$I$1722,9,FALSE),"")</f>
        <v/>
      </c>
      <c r="BI206" s="14" t="str">
        <f>IFERROR(VLOOKUP($AG$1&amp;'Service PJ'!$D204&amp;'Service PJ'!$B204&amp;'Service PJ'!$A204&amp;"*",'EPA_US9RT techs'!$A$2:$I$1722,9,FALSE),"")</f>
        <v/>
      </c>
      <c r="BJ206" s="14" t="str">
        <f>IFERROR(VLOOKUP($AG$1&amp;'Service PJ'!$D204&amp;'Service PJ'!$B204&amp;'Service PJ'!$A204&amp;"*",'EPA_US9RT techs'!$A$2:$I$1722,9,FALSE),"")</f>
        <v/>
      </c>
      <c r="BK206" s="14" t="str">
        <f>IFERROR(VLOOKUP($AG$1&amp;'Service PJ'!$D204&amp;'Service PJ'!$B204&amp;'Service PJ'!$A204&amp;"*",'EPA_US9RT techs'!$A$2:$I$1722,9,FALSE),"")</f>
        <v/>
      </c>
      <c r="BM206" t="str">
        <f>IF(SUM(BN206:CD206)=0,"\I:",'Service PJ'!$D204&amp;"_"&amp;'Service PJ'!$E204&amp;"_"&amp;'Service PJ'!$C204)</f>
        <v>\I:</v>
      </c>
      <c r="BN206" s="14" t="str">
        <f>IFERROR(VLOOKUP($BM$1&amp;'Service PJ'!$D204&amp;'Service PJ'!$B204&amp;'Service PJ'!$A204&amp;"*",'EPA_US9RT techs'!$A$2:$I$1722,9,FALSE),"")</f>
        <v/>
      </c>
      <c r="BO206" s="14" t="str">
        <f>IFERROR(VLOOKUP($BM$1&amp;'Service PJ'!$D204&amp;'Service PJ'!$B204&amp;'Service PJ'!$A204&amp;"*",'EPA_US9RT techs'!$A$2:$I$1722,9,FALSE),"")</f>
        <v/>
      </c>
      <c r="BP206" s="14" t="str">
        <f>IFERROR(VLOOKUP($BM$1&amp;'Service PJ'!$D204&amp;'Service PJ'!$B204&amp;'Service PJ'!$A204&amp;"*",'EPA_US9RT techs'!$A$2:$I$1722,9,FALSE),"")</f>
        <v/>
      </c>
      <c r="BQ206" s="14" t="str">
        <f>IFERROR(VLOOKUP($BM$1&amp;'Service PJ'!$D204&amp;'Service PJ'!$B204&amp;'Service PJ'!$A204&amp;"*",'EPA_US9RT techs'!$A$2:$I$1722,9,FALSE),"")</f>
        <v/>
      </c>
      <c r="BR206" s="14" t="str">
        <f>IFERROR(VLOOKUP($BM$1&amp;'Service PJ'!$D204&amp;'Service PJ'!$B204&amp;'Service PJ'!$A204&amp;"*",'EPA_US9RT techs'!$A$2:$I$1722,9,FALSE),"")</f>
        <v/>
      </c>
      <c r="BS206" s="14" t="str">
        <f>IFERROR(VLOOKUP($BM$1&amp;'Service PJ'!$D204&amp;'Service PJ'!$B204&amp;'Service PJ'!$A204&amp;"*",'EPA_US9RT techs'!$A$2:$I$1722,9,FALSE),"")</f>
        <v/>
      </c>
      <c r="BT206" s="14" t="str">
        <f>IFERROR(VLOOKUP($BM$1&amp;'Service PJ'!$D204&amp;'Service PJ'!$B204&amp;'Service PJ'!$A204&amp;"*",'EPA_US9RT techs'!$A$2:$I$1722,9,FALSE),"")</f>
        <v/>
      </c>
      <c r="BU206" s="14" t="str">
        <f>IFERROR(VLOOKUP($BM$1&amp;'Service PJ'!$D204&amp;'Service PJ'!$B204&amp;'Service PJ'!$A204&amp;"*",'EPA_US9RT techs'!$A$2:$I$1722,9,FALSE),"")</f>
        <v/>
      </c>
      <c r="BV206" s="14" t="str">
        <f>IFERROR(VLOOKUP($BM$1&amp;'Service PJ'!$D204&amp;'Service PJ'!$B204&amp;'Service PJ'!$A204&amp;"*",'EPA_US9RT techs'!$A$2:$I$1722,9,FALSE),"")</f>
        <v/>
      </c>
      <c r="BW206" s="14" t="str">
        <f>IFERROR(VLOOKUP($BM$1&amp;'Service PJ'!$D204&amp;'Service PJ'!$B204&amp;'Service PJ'!$A204&amp;"*",'EPA_US9RT techs'!$A$2:$I$1722,9,FALSE),"")</f>
        <v/>
      </c>
      <c r="BX206" s="14" t="str">
        <f>IFERROR(VLOOKUP($BM$1&amp;'Service PJ'!$D204&amp;'Service PJ'!$B204&amp;'Service PJ'!$A204&amp;"*",'EPA_US9RT techs'!$A$2:$I$1722,9,FALSE),"")</f>
        <v/>
      </c>
      <c r="BY206" s="14" t="str">
        <f>IFERROR(VLOOKUP($BM$1&amp;'Service PJ'!$D204&amp;'Service PJ'!$B204&amp;'Service PJ'!$A204&amp;"*",'EPA_US9RT techs'!$A$2:$I$1722,9,FALSE),"")</f>
        <v/>
      </c>
      <c r="BZ206" s="14" t="str">
        <f>IFERROR(VLOOKUP($BM$1&amp;'Service PJ'!$D204&amp;'Service PJ'!$B204&amp;'Service PJ'!$A204&amp;"*",'EPA_US9RT techs'!$A$2:$I$1722,9,FALSE),"")</f>
        <v/>
      </c>
      <c r="CA206" s="14" t="str">
        <f>IFERROR(VLOOKUP($BM$1&amp;'Service PJ'!$D204&amp;'Service PJ'!$B204&amp;'Service PJ'!$A204&amp;"*",'EPA_US9RT techs'!$A$2:$I$1722,9,FALSE),"")</f>
        <v/>
      </c>
      <c r="CB206" s="14" t="str">
        <f>IFERROR(VLOOKUP($BM$1&amp;'Service PJ'!$D204&amp;'Service PJ'!$B204&amp;'Service PJ'!$A204&amp;"*",'EPA_US9RT techs'!$A$2:$I$1722,9,FALSE),"")</f>
        <v/>
      </c>
      <c r="CC206" s="14" t="str">
        <f>IFERROR(VLOOKUP($BM$1&amp;'Service PJ'!$D204&amp;'Service PJ'!$B204&amp;'Service PJ'!$A204&amp;"*",'EPA_US9RT techs'!$A$2:$I$1722,9,FALSE),"")</f>
        <v/>
      </c>
      <c r="CD206" s="14" t="str">
        <f>IFERROR(VLOOKUP($BM$1&amp;'Service PJ'!$D204&amp;'Service PJ'!$B204&amp;'Service PJ'!$A204&amp;"*",'EPA_US9RT techs'!$A$2:$I$1722,9,FALSE),"")</f>
        <v/>
      </c>
      <c r="CE206" s="14" t="str">
        <f>IFERROR(VLOOKUP($BM$1&amp;'Service PJ'!$D204&amp;'Service PJ'!$B204&amp;'Service PJ'!$A204&amp;"*",'EPA_US9RT techs'!$A$2:$I$1722,9,FALSE),"")</f>
        <v/>
      </c>
      <c r="CF206" s="14" t="str">
        <f>IFERROR(VLOOKUP($BM$1&amp;'Service PJ'!$D204&amp;'Service PJ'!$B204&amp;'Service PJ'!$A204&amp;"*",'EPA_US9RT techs'!$A$2:$I$1722,9,FALSE),"")</f>
        <v/>
      </c>
      <c r="CG206" s="14" t="str">
        <f>IFERROR(VLOOKUP($BM$1&amp;'Service PJ'!$D204&amp;'Service PJ'!$B204&amp;'Service PJ'!$A204&amp;"*",'EPA_US9RT techs'!$A$2:$I$1722,9,FALSE),"")</f>
        <v/>
      </c>
      <c r="CH206" s="14" t="str">
        <f>IFERROR(VLOOKUP($BM$1&amp;'Service PJ'!$D204&amp;'Service PJ'!$B204&amp;'Service PJ'!$A204&amp;"*",'EPA_US9RT techs'!$A$2:$I$1722,9,FALSE),"")</f>
        <v/>
      </c>
      <c r="CI206" s="14" t="str">
        <f>IFERROR(VLOOKUP($BM$1&amp;'Service PJ'!$D204&amp;'Service PJ'!$B204&amp;'Service PJ'!$A204&amp;"*",'EPA_US9RT techs'!$A$2:$I$1722,9,FALSE),"")</f>
        <v/>
      </c>
      <c r="CJ206" s="14" t="str">
        <f>IFERROR(VLOOKUP($BM$1&amp;'Service PJ'!$D204&amp;'Service PJ'!$B204&amp;'Service PJ'!$A204&amp;"*",'EPA_US9RT techs'!$A$2:$I$1722,9,FALSE),"")</f>
        <v/>
      </c>
      <c r="CK206" s="14" t="str">
        <f>IFERROR(VLOOKUP($BM$1&amp;'Service PJ'!$D204&amp;'Service PJ'!$B204&amp;'Service PJ'!$A204&amp;"*",'EPA_US9RT techs'!$A$2:$I$1722,9,FALSE),"")</f>
        <v/>
      </c>
      <c r="CL206" s="14" t="str">
        <f>IFERROR(VLOOKUP($BM$1&amp;'Service PJ'!$D204&amp;'Service PJ'!$B204&amp;'Service PJ'!$A204&amp;"*",'EPA_US9RT techs'!$A$2:$I$1722,9,FALSE),"")</f>
        <v/>
      </c>
      <c r="CM206" s="14" t="str">
        <f>IFERROR(VLOOKUP($BM$1&amp;'Service PJ'!$D204&amp;'Service PJ'!$B204&amp;'Service PJ'!$A204&amp;"*",'EPA_US9RT techs'!$A$2:$I$1722,9,FALSE),"")</f>
        <v/>
      </c>
      <c r="CN206" s="14" t="str">
        <f>IFERROR(VLOOKUP($BM$1&amp;'Service PJ'!$D204&amp;'Service PJ'!$B204&amp;'Service PJ'!$A204&amp;"*",'EPA_US9RT techs'!$A$2:$I$1722,9,FALSE),"")</f>
        <v/>
      </c>
      <c r="CO206" s="14" t="str">
        <f>IFERROR(VLOOKUP($BM$1&amp;'Service PJ'!$D204&amp;'Service PJ'!$B204&amp;'Service PJ'!$A204&amp;"*",'EPA_US9RT techs'!$A$2:$I$1722,9,FALSE),"")</f>
        <v/>
      </c>
      <c r="CP206" s="14" t="str">
        <f>IFERROR(VLOOKUP($BM$1&amp;'Service PJ'!$D204&amp;'Service PJ'!$B204&amp;'Service PJ'!$A204&amp;"*",'EPA_US9RT techs'!$A$2:$I$1722,9,FALSE),"")</f>
        <v/>
      </c>
      <c r="CQ206" s="14" t="str">
        <f>IFERROR(VLOOKUP($BM$1&amp;'Service PJ'!$D204&amp;'Service PJ'!$B204&amp;'Service PJ'!$A204&amp;"*",'EPA_US9RT techs'!$A$2:$I$1722,9,FALSE),"")</f>
        <v/>
      </c>
      <c r="CS206" t="str">
        <f>IF(SUM(CT206:DJ206)=0,"\I:",'Service PJ'!$D204&amp;"_"&amp;'Service PJ'!$E204&amp;"_"&amp;'Service PJ'!$C204)</f>
        <v>\I:</v>
      </c>
      <c r="CT206" s="2" t="str">
        <f>IFERROR(VLOOKUP($CS$1&amp;'Service PJ'!$D204&amp;'Service PJ'!$B204&amp;'Service PJ'!$A204&amp;"*",'EPA_US9RT techs'!$A$2:$I$1722,9,FALSE),"")</f>
        <v/>
      </c>
      <c r="CU206" s="2" t="str">
        <f>IFERROR(VLOOKUP($CS$1&amp;'Service PJ'!$D204&amp;'Service PJ'!$B204&amp;'Service PJ'!$A204&amp;"*",'EPA_US9RT techs'!$A$2:$I$1722,9,FALSE),"")</f>
        <v/>
      </c>
      <c r="CV206" s="2" t="str">
        <f>IFERROR(VLOOKUP($CS$1&amp;'Service PJ'!$D204&amp;'Service PJ'!$B204&amp;'Service PJ'!$A204&amp;"*",'EPA_US9RT techs'!$A$2:$I$1722,9,FALSE),"")</f>
        <v/>
      </c>
      <c r="CW206" s="2" t="str">
        <f>IFERROR(VLOOKUP($CS$1&amp;'Service PJ'!$D204&amp;'Service PJ'!$B204&amp;'Service PJ'!$A204&amp;"*",'EPA_US9RT techs'!$A$2:$I$1722,9,FALSE),"")</f>
        <v/>
      </c>
      <c r="CX206" s="2" t="str">
        <f>IFERROR(VLOOKUP($CS$1&amp;'Service PJ'!$D204&amp;'Service PJ'!$B204&amp;'Service PJ'!$A204&amp;"*",'EPA_US9RT techs'!$A$2:$I$1722,9,FALSE),"")</f>
        <v/>
      </c>
      <c r="CY206" s="2" t="str">
        <f>IFERROR(VLOOKUP($CS$1&amp;'Service PJ'!$D204&amp;'Service PJ'!$B204&amp;'Service PJ'!$A204&amp;"*",'EPA_US9RT techs'!$A$2:$I$1722,9,FALSE),"")</f>
        <v/>
      </c>
      <c r="CZ206" s="2" t="str">
        <f>IFERROR(VLOOKUP($CS$1&amp;'Service PJ'!$D204&amp;'Service PJ'!$B204&amp;'Service PJ'!$A204&amp;"*",'EPA_US9RT techs'!$A$2:$I$1722,9,FALSE),"")</f>
        <v/>
      </c>
      <c r="DA206" s="2" t="str">
        <f>IFERROR(VLOOKUP($CS$1&amp;'Service PJ'!$D204&amp;'Service PJ'!$B204&amp;'Service PJ'!$A204&amp;"*",'EPA_US9RT techs'!$A$2:$I$1722,9,FALSE),"")</f>
        <v/>
      </c>
      <c r="DB206" s="2" t="str">
        <f>IFERROR(VLOOKUP($CS$1&amp;'Service PJ'!$D204&amp;'Service PJ'!$B204&amp;'Service PJ'!$A204&amp;"*",'EPA_US9RT techs'!$A$2:$I$1722,9,FALSE),"")</f>
        <v/>
      </c>
      <c r="DC206" s="2" t="str">
        <f>IFERROR(VLOOKUP($CS$1&amp;'Service PJ'!$D204&amp;'Service PJ'!$B204&amp;'Service PJ'!$A204&amp;"*",'EPA_US9RT techs'!$A$2:$I$1722,9,FALSE),"")</f>
        <v/>
      </c>
      <c r="DD206" s="2" t="str">
        <f>IFERROR(VLOOKUP($CS$1&amp;'Service PJ'!$D204&amp;'Service PJ'!$B204&amp;'Service PJ'!$A204&amp;"*",'EPA_US9RT techs'!$A$2:$I$1722,9,FALSE),"")</f>
        <v/>
      </c>
      <c r="DE206" s="2" t="str">
        <f>IFERROR(VLOOKUP($CS$1&amp;'Service PJ'!$D204&amp;'Service PJ'!$B204&amp;'Service PJ'!$A204&amp;"*",'EPA_US9RT techs'!$A$2:$I$1722,9,FALSE),"")</f>
        <v/>
      </c>
      <c r="DF206" s="2" t="str">
        <f>IFERROR(VLOOKUP($CS$1&amp;'Service PJ'!$D204&amp;'Service PJ'!$B204&amp;'Service PJ'!$A204&amp;"*",'EPA_US9RT techs'!$A$2:$I$1722,9,FALSE),"")</f>
        <v/>
      </c>
      <c r="DG206" s="2" t="str">
        <f>IFERROR(VLOOKUP($CS$1&amp;'Service PJ'!$D204&amp;'Service PJ'!$B204&amp;'Service PJ'!$A204&amp;"*",'EPA_US9RT techs'!$A$2:$I$1722,9,FALSE),"")</f>
        <v/>
      </c>
      <c r="DH206" s="2" t="str">
        <f>IFERROR(VLOOKUP($CS$1&amp;'Service PJ'!$D204&amp;'Service PJ'!$B204&amp;'Service PJ'!$A204&amp;"*",'EPA_US9RT techs'!$A$2:$I$1722,9,FALSE),"")</f>
        <v/>
      </c>
      <c r="DI206" s="2" t="str">
        <f>IFERROR(VLOOKUP($CS$1&amp;'Service PJ'!$D204&amp;'Service PJ'!$B204&amp;'Service PJ'!$A204&amp;"*",'EPA_US9RT techs'!$A$2:$I$1722,9,FALSE),"")</f>
        <v/>
      </c>
      <c r="DJ206" s="2" t="str">
        <f>IFERROR(VLOOKUP($CS$1&amp;'Service PJ'!$D204&amp;'Service PJ'!$B204&amp;'Service PJ'!$A204&amp;"*",'EPA_US9RT techs'!$A$2:$I$1722,9,FALSE),"")</f>
        <v/>
      </c>
      <c r="DK206" s="2" t="str">
        <f>IFERROR(VLOOKUP($CS$1&amp;'Service PJ'!$D204&amp;'Service PJ'!$B204&amp;'Service PJ'!$A204&amp;"*",'EPA_US9RT techs'!$A$2:$I$1722,9,FALSE),"")</f>
        <v/>
      </c>
      <c r="DL206" s="2" t="str">
        <f>IFERROR(VLOOKUP($CS$1&amp;'Service PJ'!$D204&amp;'Service PJ'!$B204&amp;'Service PJ'!$A204&amp;"*",'EPA_US9RT techs'!$A$2:$I$1722,9,FALSE),"")</f>
        <v/>
      </c>
      <c r="DM206" s="2" t="str">
        <f>IFERROR(VLOOKUP($CS$1&amp;'Service PJ'!$D204&amp;'Service PJ'!$B204&amp;'Service PJ'!$A204&amp;"*",'EPA_US9RT techs'!$A$2:$I$1722,9,FALSE),"")</f>
        <v/>
      </c>
      <c r="DN206" s="2" t="str">
        <f>IFERROR(VLOOKUP($CS$1&amp;'Service PJ'!$D204&amp;'Service PJ'!$B204&amp;'Service PJ'!$A204&amp;"*",'EPA_US9RT techs'!$A$2:$I$1722,9,FALSE),"")</f>
        <v/>
      </c>
      <c r="DO206" s="2" t="str">
        <f>IFERROR(VLOOKUP($CS$1&amp;'Service PJ'!$D204&amp;'Service PJ'!$B204&amp;'Service PJ'!$A204&amp;"*",'EPA_US9RT techs'!$A$2:$I$1722,9,FALSE),"")</f>
        <v/>
      </c>
      <c r="DP206" s="2" t="str">
        <f>IFERROR(VLOOKUP($CS$1&amp;'Service PJ'!$D204&amp;'Service PJ'!$B204&amp;'Service PJ'!$A204&amp;"*",'EPA_US9RT techs'!$A$2:$I$1722,9,FALSE),"")</f>
        <v/>
      </c>
      <c r="DQ206" s="2" t="str">
        <f>IFERROR(VLOOKUP($CS$1&amp;'Service PJ'!$D204&amp;'Service PJ'!$B204&amp;'Service PJ'!$A204&amp;"*",'EPA_US9RT techs'!$A$2:$I$1722,9,FALSE),"")</f>
        <v/>
      </c>
      <c r="DR206" s="2" t="str">
        <f>IFERROR(VLOOKUP($CS$1&amp;'Service PJ'!$D204&amp;'Service PJ'!$B204&amp;'Service PJ'!$A204&amp;"*",'EPA_US9RT techs'!$A$2:$I$1722,9,FALSE),"")</f>
        <v/>
      </c>
      <c r="DS206" s="2" t="str">
        <f>IFERROR(VLOOKUP($CS$1&amp;'Service PJ'!$D204&amp;'Service PJ'!$B204&amp;'Service PJ'!$A204&amp;"*",'EPA_US9RT techs'!$A$2:$I$1722,9,FALSE),"")</f>
        <v/>
      </c>
      <c r="DT206" s="2" t="str">
        <f>IFERROR(VLOOKUP($CS$1&amp;'Service PJ'!$D204&amp;'Service PJ'!$B204&amp;'Service PJ'!$A204&amp;"*",'EPA_US9RT techs'!$A$2:$I$1722,9,FALSE),"")</f>
        <v/>
      </c>
      <c r="DU206" s="2" t="str">
        <f>IFERROR(VLOOKUP($CS$1&amp;'Service PJ'!$D204&amp;'Service PJ'!$B204&amp;'Service PJ'!$A204&amp;"*",'EPA_US9RT techs'!$A$2:$I$1722,9,FALSE),"")</f>
        <v/>
      </c>
      <c r="DV206" s="2" t="str">
        <f>IFERROR(VLOOKUP($CS$1&amp;'Service PJ'!$D204&amp;'Service PJ'!$B204&amp;'Service PJ'!$A204&amp;"*",'EPA_US9RT techs'!$A$2:$I$1722,9,FALSE),"")</f>
        <v/>
      </c>
      <c r="DW206" s="2" t="str">
        <f>IFERROR(VLOOKUP($CS$1&amp;'Service PJ'!$D204&amp;'Service PJ'!$B204&amp;'Service PJ'!$A204&amp;"*",'EPA_US9RT techs'!$A$2:$I$1722,9,FALSE),"")</f>
        <v/>
      </c>
    </row>
    <row r="207" spans="1:127" x14ac:dyDescent="0.45">
      <c r="A207" t="str">
        <f>IF(SUM(B207:R207)=0,"\I:",'Service PJ'!$D205&amp;"_"&amp;'Service PJ'!$E205&amp;"_"&amp;'Service PJ'!$C205)</f>
        <v>\I:</v>
      </c>
      <c r="B207" s="14" t="str">
        <f>IFERROR(VLOOKUP($A$1&amp;'Service PJ'!$D205&amp;'Service PJ'!$B205&amp;'Service PJ'!$A205&amp;"*",'EPA_US9RT techs'!$A$2:$I$1722,9,FALSE),"")</f>
        <v/>
      </c>
      <c r="C207" s="14" t="str">
        <f>IFERROR(VLOOKUP($A$1&amp;'Service PJ'!$D205&amp;'Service PJ'!$B205&amp;'Service PJ'!$A205&amp;"*",'EPA_US9RT techs'!$A$2:$I$1722,9,FALSE),"")</f>
        <v/>
      </c>
      <c r="D207" s="14" t="str">
        <f>IFERROR(VLOOKUP($A$1&amp;'Service PJ'!$D205&amp;'Service PJ'!$B205&amp;'Service PJ'!$A205&amp;"*",'EPA_US9RT techs'!$A$2:$I$1722,9,FALSE),"")</f>
        <v/>
      </c>
      <c r="E207" s="14" t="str">
        <f>IFERROR(VLOOKUP($A$1&amp;'Service PJ'!$D205&amp;'Service PJ'!$B205&amp;'Service PJ'!$A205&amp;"*",'EPA_US9RT techs'!$A$2:$I$1722,9,FALSE),"")</f>
        <v/>
      </c>
      <c r="F207" s="14" t="str">
        <f>IFERROR(VLOOKUP($A$1&amp;'Service PJ'!$D205&amp;'Service PJ'!$B205&amp;'Service PJ'!$A205&amp;"*",'EPA_US9RT techs'!$A$2:$I$1722,9,FALSE),"")</f>
        <v/>
      </c>
      <c r="G207" s="14" t="str">
        <f>IFERROR(VLOOKUP($A$1&amp;'Service PJ'!$D205&amp;'Service PJ'!$B205&amp;'Service PJ'!$A205&amp;"*",'EPA_US9RT techs'!$A$2:$I$1722,9,FALSE),"")</f>
        <v/>
      </c>
      <c r="H207" s="14" t="str">
        <f>IFERROR(VLOOKUP($A$1&amp;'Service PJ'!$D205&amp;'Service PJ'!$B205&amp;'Service PJ'!$A205&amp;"*",'EPA_US9RT techs'!$A$2:$I$1722,9,FALSE),"")</f>
        <v/>
      </c>
      <c r="I207" s="14" t="str">
        <f>IFERROR(VLOOKUP($A$1&amp;'Service PJ'!$D205&amp;'Service PJ'!$B205&amp;'Service PJ'!$A205&amp;"*",'EPA_US9RT techs'!$A$2:$I$1722,9,FALSE),"")</f>
        <v/>
      </c>
      <c r="J207" s="14" t="str">
        <f>IFERROR(VLOOKUP($A$1&amp;'Service PJ'!$D205&amp;'Service PJ'!$B205&amp;'Service PJ'!$A205&amp;"*",'EPA_US9RT techs'!$A$2:$I$1722,9,FALSE),"")</f>
        <v/>
      </c>
      <c r="K207" s="14" t="str">
        <f>IFERROR(VLOOKUP($A$1&amp;'Service PJ'!$D205&amp;'Service PJ'!$B205&amp;'Service PJ'!$A205&amp;"*",'EPA_US9RT techs'!$A$2:$I$1722,9,FALSE),"")</f>
        <v/>
      </c>
      <c r="L207" s="14" t="str">
        <f>IFERROR(VLOOKUP($A$1&amp;'Service PJ'!$D205&amp;'Service PJ'!$B205&amp;'Service PJ'!$A205&amp;"*",'EPA_US9RT techs'!$A$2:$I$1722,9,FALSE),"")</f>
        <v/>
      </c>
      <c r="M207" s="14" t="str">
        <f>IFERROR(VLOOKUP($A$1&amp;'Service PJ'!$D205&amp;'Service PJ'!$B205&amp;'Service PJ'!$A205&amp;"*",'EPA_US9RT techs'!$A$2:$I$1722,9,FALSE),"")</f>
        <v/>
      </c>
      <c r="N207" s="14" t="str">
        <f>IFERROR(VLOOKUP($A$1&amp;'Service PJ'!$D205&amp;'Service PJ'!$B205&amp;'Service PJ'!$A205&amp;"*",'EPA_US9RT techs'!$A$2:$I$1722,9,FALSE),"")</f>
        <v/>
      </c>
      <c r="O207" s="14" t="str">
        <f>IFERROR(VLOOKUP($A$1&amp;'Service PJ'!$D205&amp;'Service PJ'!$B205&amp;'Service PJ'!$A205&amp;"*",'EPA_US9RT techs'!$A$2:$I$1722,9,FALSE),"")</f>
        <v/>
      </c>
      <c r="P207" s="14" t="str">
        <f>IFERROR(VLOOKUP($A$1&amp;'Service PJ'!$D205&amp;'Service PJ'!$B205&amp;'Service PJ'!$A205&amp;"*",'EPA_US9RT techs'!$A$2:$I$1722,9,FALSE),"")</f>
        <v/>
      </c>
      <c r="Q207" s="14" t="str">
        <f>IFERROR(VLOOKUP($A$1&amp;'Service PJ'!$D205&amp;'Service PJ'!$B205&amp;'Service PJ'!$A205&amp;"*",'EPA_US9RT techs'!$A$2:$I$1722,9,FALSE),"")</f>
        <v/>
      </c>
      <c r="R207" s="14" t="str">
        <f>IFERROR(VLOOKUP($A$1&amp;'Service PJ'!$D205&amp;'Service PJ'!$B205&amp;'Service PJ'!$A205&amp;"*",'EPA_US9RT techs'!$A$2:$I$1722,9,FALSE),"")</f>
        <v/>
      </c>
      <c r="S207" s="14" t="str">
        <f>IFERROR(VLOOKUP($A$1&amp;'Service PJ'!$D205&amp;'Service PJ'!$B205&amp;'Service PJ'!$A205&amp;"*",'EPA_US9RT techs'!$A$2:$I$1722,9,FALSE),"")</f>
        <v/>
      </c>
      <c r="T207" s="14" t="str">
        <f>IFERROR(VLOOKUP($A$1&amp;'Service PJ'!$D205&amp;'Service PJ'!$B205&amp;'Service PJ'!$A205&amp;"*",'EPA_US9RT techs'!$A$2:$I$1722,9,FALSE),"")</f>
        <v/>
      </c>
      <c r="U207" s="14" t="str">
        <f>IFERROR(VLOOKUP($A$1&amp;'Service PJ'!$D205&amp;'Service PJ'!$B205&amp;'Service PJ'!$A205&amp;"*",'EPA_US9RT techs'!$A$2:$I$1722,9,FALSE),"")</f>
        <v/>
      </c>
      <c r="V207" s="14" t="str">
        <f>IFERROR(VLOOKUP($A$1&amp;'Service PJ'!$D205&amp;'Service PJ'!$B205&amp;'Service PJ'!$A205&amp;"*",'EPA_US9RT techs'!$A$2:$I$1722,9,FALSE),"")</f>
        <v/>
      </c>
      <c r="W207" s="14" t="str">
        <f>IFERROR(VLOOKUP($A$1&amp;'Service PJ'!$D205&amp;'Service PJ'!$B205&amp;'Service PJ'!$A205&amp;"*",'EPA_US9RT techs'!$A$2:$I$1722,9,FALSE),"")</f>
        <v/>
      </c>
      <c r="X207" s="14" t="str">
        <f>IFERROR(VLOOKUP($A$1&amp;'Service PJ'!$D205&amp;'Service PJ'!$B205&amp;'Service PJ'!$A205&amp;"*",'EPA_US9RT techs'!$A$2:$I$1722,9,FALSE),"")</f>
        <v/>
      </c>
      <c r="Y207" s="14" t="str">
        <f>IFERROR(VLOOKUP($A$1&amp;'Service PJ'!$D205&amp;'Service PJ'!$B205&amp;'Service PJ'!$A205&amp;"*",'EPA_US9RT techs'!$A$2:$I$1722,9,FALSE),"")</f>
        <v/>
      </c>
      <c r="Z207" s="14" t="str">
        <f>IFERROR(VLOOKUP($A$1&amp;'Service PJ'!$D205&amp;'Service PJ'!$B205&amp;'Service PJ'!$A205&amp;"*",'EPA_US9RT techs'!$A$2:$I$1722,9,FALSE),"")</f>
        <v/>
      </c>
      <c r="AA207" s="14" t="str">
        <f>IFERROR(VLOOKUP($A$1&amp;'Service PJ'!$D205&amp;'Service PJ'!$B205&amp;'Service PJ'!$A205&amp;"*",'EPA_US9RT techs'!$A$2:$I$1722,9,FALSE),"")</f>
        <v/>
      </c>
      <c r="AB207" s="14" t="str">
        <f>IFERROR(VLOOKUP($A$1&amp;'Service PJ'!$D205&amp;'Service PJ'!$B205&amp;'Service PJ'!$A205&amp;"*",'EPA_US9RT techs'!$A$2:$I$1722,9,FALSE),"")</f>
        <v/>
      </c>
      <c r="AC207" s="14" t="str">
        <f>IFERROR(VLOOKUP($A$1&amp;'Service PJ'!$D205&amp;'Service PJ'!$B205&amp;'Service PJ'!$A205&amp;"*",'EPA_US9RT techs'!$A$2:$I$1722,9,FALSE),"")</f>
        <v/>
      </c>
      <c r="AD207" s="14" t="str">
        <f>IFERROR(VLOOKUP($A$1&amp;'Service PJ'!$D205&amp;'Service PJ'!$B205&amp;'Service PJ'!$A205&amp;"*",'EPA_US9RT techs'!$A$2:$I$1722,9,FALSE),"")</f>
        <v/>
      </c>
      <c r="AE207" s="14" t="str">
        <f>IFERROR(VLOOKUP($A$1&amp;'Service PJ'!$D205&amp;'Service PJ'!$B205&amp;'Service PJ'!$A205&amp;"*",'EPA_US9RT techs'!$A$2:$I$1722,9,FALSE),"")</f>
        <v/>
      </c>
      <c r="AG207" t="str">
        <f>IF(SUM(AH207:AX207)=0,"\I:",'Service PJ'!$D205&amp;"_"&amp;'Service PJ'!$E205&amp;"_"&amp;'Service PJ'!$C205)</f>
        <v>\I:</v>
      </c>
      <c r="AH207" s="14" t="str">
        <f>IFERROR(VLOOKUP($AG$1&amp;'Service PJ'!$D205&amp;'Service PJ'!$B205&amp;'Service PJ'!$A205&amp;"*",'EPA_US9RT techs'!$A$2:$I$1722,9,FALSE),"")</f>
        <v/>
      </c>
      <c r="AI207" s="14" t="str">
        <f>IFERROR(VLOOKUP($AG$1&amp;'Service PJ'!$D205&amp;'Service PJ'!$B205&amp;'Service PJ'!$A205&amp;"*",'EPA_US9RT techs'!$A$2:$I$1722,9,FALSE),"")</f>
        <v/>
      </c>
      <c r="AJ207" s="14" t="str">
        <f>IFERROR(VLOOKUP($AG$1&amp;'Service PJ'!$D205&amp;'Service PJ'!$B205&amp;'Service PJ'!$A205&amp;"*",'EPA_US9RT techs'!$A$2:$I$1722,9,FALSE),"")</f>
        <v/>
      </c>
      <c r="AK207" s="14" t="str">
        <f>IFERROR(VLOOKUP($AG$1&amp;'Service PJ'!$D205&amp;'Service PJ'!$B205&amp;'Service PJ'!$A205&amp;"*",'EPA_US9RT techs'!$A$2:$I$1722,9,FALSE),"")</f>
        <v/>
      </c>
      <c r="AL207" s="14" t="str">
        <f>IFERROR(VLOOKUP($AG$1&amp;'Service PJ'!$D205&amp;'Service PJ'!$B205&amp;'Service PJ'!$A205&amp;"*",'EPA_US9RT techs'!$A$2:$I$1722,9,FALSE),"")</f>
        <v/>
      </c>
      <c r="AM207" s="14" t="str">
        <f>IFERROR(VLOOKUP($AG$1&amp;'Service PJ'!$D205&amp;'Service PJ'!$B205&amp;'Service PJ'!$A205&amp;"*",'EPA_US9RT techs'!$A$2:$I$1722,9,FALSE),"")</f>
        <v/>
      </c>
      <c r="AN207" s="14" t="str">
        <f>IFERROR(VLOOKUP($AG$1&amp;'Service PJ'!$D205&amp;'Service PJ'!$B205&amp;'Service PJ'!$A205&amp;"*",'EPA_US9RT techs'!$A$2:$I$1722,9,FALSE),"")</f>
        <v/>
      </c>
      <c r="AO207" s="14" t="str">
        <f>IFERROR(VLOOKUP($AG$1&amp;'Service PJ'!$D205&amp;'Service PJ'!$B205&amp;'Service PJ'!$A205&amp;"*",'EPA_US9RT techs'!$A$2:$I$1722,9,FALSE),"")</f>
        <v/>
      </c>
      <c r="AP207" s="14" t="str">
        <f>IFERROR(VLOOKUP($AG$1&amp;'Service PJ'!$D205&amp;'Service PJ'!$B205&amp;'Service PJ'!$A205&amp;"*",'EPA_US9RT techs'!$A$2:$I$1722,9,FALSE),"")</f>
        <v/>
      </c>
      <c r="AQ207" s="14" t="str">
        <f>IFERROR(VLOOKUP($AG$1&amp;'Service PJ'!$D205&amp;'Service PJ'!$B205&amp;'Service PJ'!$A205&amp;"*",'EPA_US9RT techs'!$A$2:$I$1722,9,FALSE),"")</f>
        <v/>
      </c>
      <c r="AR207" s="14" t="str">
        <f>IFERROR(VLOOKUP($AG$1&amp;'Service PJ'!$D205&amp;'Service PJ'!$B205&amp;'Service PJ'!$A205&amp;"*",'EPA_US9RT techs'!$A$2:$I$1722,9,FALSE),"")</f>
        <v/>
      </c>
      <c r="AS207" s="14" t="str">
        <f>IFERROR(VLOOKUP($AG$1&amp;'Service PJ'!$D205&amp;'Service PJ'!$B205&amp;'Service PJ'!$A205&amp;"*",'EPA_US9RT techs'!$A$2:$I$1722,9,FALSE),"")</f>
        <v/>
      </c>
      <c r="AT207" s="14" t="str">
        <f>IFERROR(VLOOKUP($AG$1&amp;'Service PJ'!$D205&amp;'Service PJ'!$B205&amp;'Service PJ'!$A205&amp;"*",'EPA_US9RT techs'!$A$2:$I$1722,9,FALSE),"")</f>
        <v/>
      </c>
      <c r="AU207" s="14" t="str">
        <f>IFERROR(VLOOKUP($AG$1&amp;'Service PJ'!$D205&amp;'Service PJ'!$B205&amp;'Service PJ'!$A205&amp;"*",'EPA_US9RT techs'!$A$2:$I$1722,9,FALSE),"")</f>
        <v/>
      </c>
      <c r="AV207" s="14" t="str">
        <f>IFERROR(VLOOKUP($AG$1&amp;'Service PJ'!$D205&amp;'Service PJ'!$B205&amp;'Service PJ'!$A205&amp;"*",'EPA_US9RT techs'!$A$2:$I$1722,9,FALSE),"")</f>
        <v/>
      </c>
      <c r="AW207" s="14" t="str">
        <f>IFERROR(VLOOKUP($AG$1&amp;'Service PJ'!$D205&amp;'Service PJ'!$B205&amp;'Service PJ'!$A205&amp;"*",'EPA_US9RT techs'!$A$2:$I$1722,9,FALSE),"")</f>
        <v/>
      </c>
      <c r="AX207" s="14" t="str">
        <f>IFERROR(VLOOKUP($AG$1&amp;'Service PJ'!$D205&amp;'Service PJ'!$B205&amp;'Service PJ'!$A205&amp;"*",'EPA_US9RT techs'!$A$2:$I$1722,9,FALSE),"")</f>
        <v/>
      </c>
      <c r="AY207" s="14" t="str">
        <f>IFERROR(VLOOKUP($AG$1&amp;'Service PJ'!$D205&amp;'Service PJ'!$B205&amp;'Service PJ'!$A205&amp;"*",'EPA_US9RT techs'!$A$2:$I$1722,9,FALSE),"")</f>
        <v/>
      </c>
      <c r="AZ207" s="14" t="str">
        <f>IFERROR(VLOOKUP($AG$1&amp;'Service PJ'!$D205&amp;'Service PJ'!$B205&amp;'Service PJ'!$A205&amp;"*",'EPA_US9RT techs'!$A$2:$I$1722,9,FALSE),"")</f>
        <v/>
      </c>
      <c r="BA207" s="14" t="str">
        <f>IFERROR(VLOOKUP($AG$1&amp;'Service PJ'!$D205&amp;'Service PJ'!$B205&amp;'Service PJ'!$A205&amp;"*",'EPA_US9RT techs'!$A$2:$I$1722,9,FALSE),"")</f>
        <v/>
      </c>
      <c r="BB207" s="14" t="str">
        <f>IFERROR(VLOOKUP($AG$1&amp;'Service PJ'!$D205&amp;'Service PJ'!$B205&amp;'Service PJ'!$A205&amp;"*",'EPA_US9RT techs'!$A$2:$I$1722,9,FALSE),"")</f>
        <v/>
      </c>
      <c r="BC207" s="14" t="str">
        <f>IFERROR(VLOOKUP($AG$1&amp;'Service PJ'!$D205&amp;'Service PJ'!$B205&amp;'Service PJ'!$A205&amp;"*",'EPA_US9RT techs'!$A$2:$I$1722,9,FALSE),"")</f>
        <v/>
      </c>
      <c r="BD207" s="14" t="str">
        <f>IFERROR(VLOOKUP($AG$1&amp;'Service PJ'!$D205&amp;'Service PJ'!$B205&amp;'Service PJ'!$A205&amp;"*",'EPA_US9RT techs'!$A$2:$I$1722,9,FALSE),"")</f>
        <v/>
      </c>
      <c r="BE207" s="14" t="str">
        <f>IFERROR(VLOOKUP($AG$1&amp;'Service PJ'!$D205&amp;'Service PJ'!$B205&amp;'Service PJ'!$A205&amp;"*",'EPA_US9RT techs'!$A$2:$I$1722,9,FALSE),"")</f>
        <v/>
      </c>
      <c r="BF207" s="14" t="str">
        <f>IFERROR(VLOOKUP($AG$1&amp;'Service PJ'!$D205&amp;'Service PJ'!$B205&amp;'Service PJ'!$A205&amp;"*",'EPA_US9RT techs'!$A$2:$I$1722,9,FALSE),"")</f>
        <v/>
      </c>
      <c r="BG207" s="14" t="str">
        <f>IFERROR(VLOOKUP($AG$1&amp;'Service PJ'!$D205&amp;'Service PJ'!$B205&amp;'Service PJ'!$A205&amp;"*",'EPA_US9RT techs'!$A$2:$I$1722,9,FALSE),"")</f>
        <v/>
      </c>
      <c r="BH207" s="14" t="str">
        <f>IFERROR(VLOOKUP($AG$1&amp;'Service PJ'!$D205&amp;'Service PJ'!$B205&amp;'Service PJ'!$A205&amp;"*",'EPA_US9RT techs'!$A$2:$I$1722,9,FALSE),"")</f>
        <v/>
      </c>
      <c r="BI207" s="14" t="str">
        <f>IFERROR(VLOOKUP($AG$1&amp;'Service PJ'!$D205&amp;'Service PJ'!$B205&amp;'Service PJ'!$A205&amp;"*",'EPA_US9RT techs'!$A$2:$I$1722,9,FALSE),"")</f>
        <v/>
      </c>
      <c r="BJ207" s="14" t="str">
        <f>IFERROR(VLOOKUP($AG$1&amp;'Service PJ'!$D205&amp;'Service PJ'!$B205&amp;'Service PJ'!$A205&amp;"*",'EPA_US9RT techs'!$A$2:$I$1722,9,FALSE),"")</f>
        <v/>
      </c>
      <c r="BK207" s="14" t="str">
        <f>IFERROR(VLOOKUP($AG$1&amp;'Service PJ'!$D205&amp;'Service PJ'!$B205&amp;'Service PJ'!$A205&amp;"*",'EPA_US9RT techs'!$A$2:$I$1722,9,FALSE),"")</f>
        <v/>
      </c>
      <c r="BM207" t="str">
        <f>IF(SUM(BN207:CD207)=0,"\I:",'Service PJ'!$D205&amp;"_"&amp;'Service PJ'!$E205&amp;"_"&amp;'Service PJ'!$C205)</f>
        <v>\I:</v>
      </c>
      <c r="BN207" s="14" t="str">
        <f>IFERROR(VLOOKUP($BM$1&amp;'Service PJ'!$D205&amp;'Service PJ'!$B205&amp;'Service PJ'!$A205&amp;"*",'EPA_US9RT techs'!$A$2:$I$1722,9,FALSE),"")</f>
        <v/>
      </c>
      <c r="BO207" s="14" t="str">
        <f>IFERROR(VLOOKUP($BM$1&amp;'Service PJ'!$D205&amp;'Service PJ'!$B205&amp;'Service PJ'!$A205&amp;"*",'EPA_US9RT techs'!$A$2:$I$1722,9,FALSE),"")</f>
        <v/>
      </c>
      <c r="BP207" s="14" t="str">
        <f>IFERROR(VLOOKUP($BM$1&amp;'Service PJ'!$D205&amp;'Service PJ'!$B205&amp;'Service PJ'!$A205&amp;"*",'EPA_US9RT techs'!$A$2:$I$1722,9,FALSE),"")</f>
        <v/>
      </c>
      <c r="BQ207" s="14" t="str">
        <f>IFERROR(VLOOKUP($BM$1&amp;'Service PJ'!$D205&amp;'Service PJ'!$B205&amp;'Service PJ'!$A205&amp;"*",'EPA_US9RT techs'!$A$2:$I$1722,9,FALSE),"")</f>
        <v/>
      </c>
      <c r="BR207" s="14" t="str">
        <f>IFERROR(VLOOKUP($BM$1&amp;'Service PJ'!$D205&amp;'Service PJ'!$B205&amp;'Service PJ'!$A205&amp;"*",'EPA_US9RT techs'!$A$2:$I$1722,9,FALSE),"")</f>
        <v/>
      </c>
      <c r="BS207" s="14" t="str">
        <f>IFERROR(VLOOKUP($BM$1&amp;'Service PJ'!$D205&amp;'Service PJ'!$B205&amp;'Service PJ'!$A205&amp;"*",'EPA_US9RT techs'!$A$2:$I$1722,9,FALSE),"")</f>
        <v/>
      </c>
      <c r="BT207" s="14" t="str">
        <f>IFERROR(VLOOKUP($BM$1&amp;'Service PJ'!$D205&amp;'Service PJ'!$B205&amp;'Service PJ'!$A205&amp;"*",'EPA_US9RT techs'!$A$2:$I$1722,9,FALSE),"")</f>
        <v/>
      </c>
      <c r="BU207" s="14" t="str">
        <f>IFERROR(VLOOKUP($BM$1&amp;'Service PJ'!$D205&amp;'Service PJ'!$B205&amp;'Service PJ'!$A205&amp;"*",'EPA_US9RT techs'!$A$2:$I$1722,9,FALSE),"")</f>
        <v/>
      </c>
      <c r="BV207" s="14" t="str">
        <f>IFERROR(VLOOKUP($BM$1&amp;'Service PJ'!$D205&amp;'Service PJ'!$B205&amp;'Service PJ'!$A205&amp;"*",'EPA_US9RT techs'!$A$2:$I$1722,9,FALSE),"")</f>
        <v/>
      </c>
      <c r="BW207" s="14" t="str">
        <f>IFERROR(VLOOKUP($BM$1&amp;'Service PJ'!$D205&amp;'Service PJ'!$B205&amp;'Service PJ'!$A205&amp;"*",'EPA_US9RT techs'!$A$2:$I$1722,9,FALSE),"")</f>
        <v/>
      </c>
      <c r="BX207" s="14" t="str">
        <f>IFERROR(VLOOKUP($BM$1&amp;'Service PJ'!$D205&amp;'Service PJ'!$B205&amp;'Service PJ'!$A205&amp;"*",'EPA_US9RT techs'!$A$2:$I$1722,9,FALSE),"")</f>
        <v/>
      </c>
      <c r="BY207" s="14" t="str">
        <f>IFERROR(VLOOKUP($BM$1&amp;'Service PJ'!$D205&amp;'Service PJ'!$B205&amp;'Service PJ'!$A205&amp;"*",'EPA_US9RT techs'!$A$2:$I$1722,9,FALSE),"")</f>
        <v/>
      </c>
      <c r="BZ207" s="14" t="str">
        <f>IFERROR(VLOOKUP($BM$1&amp;'Service PJ'!$D205&amp;'Service PJ'!$B205&amp;'Service PJ'!$A205&amp;"*",'EPA_US9RT techs'!$A$2:$I$1722,9,FALSE),"")</f>
        <v/>
      </c>
      <c r="CA207" s="14" t="str">
        <f>IFERROR(VLOOKUP($BM$1&amp;'Service PJ'!$D205&amp;'Service PJ'!$B205&amp;'Service PJ'!$A205&amp;"*",'EPA_US9RT techs'!$A$2:$I$1722,9,FALSE),"")</f>
        <v/>
      </c>
      <c r="CB207" s="14" t="str">
        <f>IFERROR(VLOOKUP($BM$1&amp;'Service PJ'!$D205&amp;'Service PJ'!$B205&amp;'Service PJ'!$A205&amp;"*",'EPA_US9RT techs'!$A$2:$I$1722,9,FALSE),"")</f>
        <v/>
      </c>
      <c r="CC207" s="14" t="str">
        <f>IFERROR(VLOOKUP($BM$1&amp;'Service PJ'!$D205&amp;'Service PJ'!$B205&amp;'Service PJ'!$A205&amp;"*",'EPA_US9RT techs'!$A$2:$I$1722,9,FALSE),"")</f>
        <v/>
      </c>
      <c r="CD207" s="14" t="str">
        <f>IFERROR(VLOOKUP($BM$1&amp;'Service PJ'!$D205&amp;'Service PJ'!$B205&amp;'Service PJ'!$A205&amp;"*",'EPA_US9RT techs'!$A$2:$I$1722,9,FALSE),"")</f>
        <v/>
      </c>
      <c r="CE207" s="14" t="str">
        <f>IFERROR(VLOOKUP($BM$1&amp;'Service PJ'!$D205&amp;'Service PJ'!$B205&amp;'Service PJ'!$A205&amp;"*",'EPA_US9RT techs'!$A$2:$I$1722,9,FALSE),"")</f>
        <v/>
      </c>
      <c r="CF207" s="14" t="str">
        <f>IFERROR(VLOOKUP($BM$1&amp;'Service PJ'!$D205&amp;'Service PJ'!$B205&amp;'Service PJ'!$A205&amp;"*",'EPA_US9RT techs'!$A$2:$I$1722,9,FALSE),"")</f>
        <v/>
      </c>
      <c r="CG207" s="14" t="str">
        <f>IFERROR(VLOOKUP($BM$1&amp;'Service PJ'!$D205&amp;'Service PJ'!$B205&amp;'Service PJ'!$A205&amp;"*",'EPA_US9RT techs'!$A$2:$I$1722,9,FALSE),"")</f>
        <v/>
      </c>
      <c r="CH207" s="14" t="str">
        <f>IFERROR(VLOOKUP($BM$1&amp;'Service PJ'!$D205&amp;'Service PJ'!$B205&amp;'Service PJ'!$A205&amp;"*",'EPA_US9RT techs'!$A$2:$I$1722,9,FALSE),"")</f>
        <v/>
      </c>
      <c r="CI207" s="14" t="str">
        <f>IFERROR(VLOOKUP($BM$1&amp;'Service PJ'!$D205&amp;'Service PJ'!$B205&amp;'Service PJ'!$A205&amp;"*",'EPA_US9RT techs'!$A$2:$I$1722,9,FALSE),"")</f>
        <v/>
      </c>
      <c r="CJ207" s="14" t="str">
        <f>IFERROR(VLOOKUP($BM$1&amp;'Service PJ'!$D205&amp;'Service PJ'!$B205&amp;'Service PJ'!$A205&amp;"*",'EPA_US9RT techs'!$A$2:$I$1722,9,FALSE),"")</f>
        <v/>
      </c>
      <c r="CK207" s="14" t="str">
        <f>IFERROR(VLOOKUP($BM$1&amp;'Service PJ'!$D205&amp;'Service PJ'!$B205&amp;'Service PJ'!$A205&amp;"*",'EPA_US9RT techs'!$A$2:$I$1722,9,FALSE),"")</f>
        <v/>
      </c>
      <c r="CL207" s="14" t="str">
        <f>IFERROR(VLOOKUP($BM$1&amp;'Service PJ'!$D205&amp;'Service PJ'!$B205&amp;'Service PJ'!$A205&amp;"*",'EPA_US9RT techs'!$A$2:$I$1722,9,FALSE),"")</f>
        <v/>
      </c>
      <c r="CM207" s="14" t="str">
        <f>IFERROR(VLOOKUP($BM$1&amp;'Service PJ'!$D205&amp;'Service PJ'!$B205&amp;'Service PJ'!$A205&amp;"*",'EPA_US9RT techs'!$A$2:$I$1722,9,FALSE),"")</f>
        <v/>
      </c>
      <c r="CN207" s="14" t="str">
        <f>IFERROR(VLOOKUP($BM$1&amp;'Service PJ'!$D205&amp;'Service PJ'!$B205&amp;'Service PJ'!$A205&amp;"*",'EPA_US9RT techs'!$A$2:$I$1722,9,FALSE),"")</f>
        <v/>
      </c>
      <c r="CO207" s="14" t="str">
        <f>IFERROR(VLOOKUP($BM$1&amp;'Service PJ'!$D205&amp;'Service PJ'!$B205&amp;'Service PJ'!$A205&amp;"*",'EPA_US9RT techs'!$A$2:$I$1722,9,FALSE),"")</f>
        <v/>
      </c>
      <c r="CP207" s="14" t="str">
        <f>IFERROR(VLOOKUP($BM$1&amp;'Service PJ'!$D205&amp;'Service PJ'!$B205&amp;'Service PJ'!$A205&amp;"*",'EPA_US9RT techs'!$A$2:$I$1722,9,FALSE),"")</f>
        <v/>
      </c>
      <c r="CQ207" s="14" t="str">
        <f>IFERROR(VLOOKUP($BM$1&amp;'Service PJ'!$D205&amp;'Service PJ'!$B205&amp;'Service PJ'!$A205&amp;"*",'EPA_US9RT techs'!$A$2:$I$1722,9,FALSE),"")</f>
        <v/>
      </c>
      <c r="CS207" t="str">
        <f>IF(SUM(CT207:DJ207)=0,"\I:",'Service PJ'!$D205&amp;"_"&amp;'Service PJ'!$E205&amp;"_"&amp;'Service PJ'!$C205)</f>
        <v>\I:</v>
      </c>
      <c r="CT207" s="2" t="str">
        <f>IFERROR(VLOOKUP($CS$1&amp;'Service PJ'!$D205&amp;'Service PJ'!$B205&amp;'Service PJ'!$A205&amp;"*",'EPA_US9RT techs'!$A$2:$I$1722,9,FALSE),"")</f>
        <v/>
      </c>
      <c r="CU207" s="2" t="str">
        <f>IFERROR(VLOOKUP($CS$1&amp;'Service PJ'!$D205&amp;'Service PJ'!$B205&amp;'Service PJ'!$A205&amp;"*",'EPA_US9RT techs'!$A$2:$I$1722,9,FALSE),"")</f>
        <v/>
      </c>
      <c r="CV207" s="2" t="str">
        <f>IFERROR(VLOOKUP($CS$1&amp;'Service PJ'!$D205&amp;'Service PJ'!$B205&amp;'Service PJ'!$A205&amp;"*",'EPA_US9RT techs'!$A$2:$I$1722,9,FALSE),"")</f>
        <v/>
      </c>
      <c r="CW207" s="2" t="str">
        <f>IFERROR(VLOOKUP($CS$1&amp;'Service PJ'!$D205&amp;'Service PJ'!$B205&amp;'Service PJ'!$A205&amp;"*",'EPA_US9RT techs'!$A$2:$I$1722,9,FALSE),"")</f>
        <v/>
      </c>
      <c r="CX207" s="2" t="str">
        <f>IFERROR(VLOOKUP($CS$1&amp;'Service PJ'!$D205&amp;'Service PJ'!$B205&amp;'Service PJ'!$A205&amp;"*",'EPA_US9RT techs'!$A$2:$I$1722,9,FALSE),"")</f>
        <v/>
      </c>
      <c r="CY207" s="2" t="str">
        <f>IFERROR(VLOOKUP($CS$1&amp;'Service PJ'!$D205&amp;'Service PJ'!$B205&amp;'Service PJ'!$A205&amp;"*",'EPA_US9RT techs'!$A$2:$I$1722,9,FALSE),"")</f>
        <v/>
      </c>
      <c r="CZ207" s="2" t="str">
        <f>IFERROR(VLOOKUP($CS$1&amp;'Service PJ'!$D205&amp;'Service PJ'!$B205&amp;'Service PJ'!$A205&amp;"*",'EPA_US9RT techs'!$A$2:$I$1722,9,FALSE),"")</f>
        <v/>
      </c>
      <c r="DA207" s="2" t="str">
        <f>IFERROR(VLOOKUP($CS$1&amp;'Service PJ'!$D205&amp;'Service PJ'!$B205&amp;'Service PJ'!$A205&amp;"*",'EPA_US9RT techs'!$A$2:$I$1722,9,FALSE),"")</f>
        <v/>
      </c>
      <c r="DB207" s="2" t="str">
        <f>IFERROR(VLOOKUP($CS$1&amp;'Service PJ'!$D205&amp;'Service PJ'!$B205&amp;'Service PJ'!$A205&amp;"*",'EPA_US9RT techs'!$A$2:$I$1722,9,FALSE),"")</f>
        <v/>
      </c>
      <c r="DC207" s="2" t="str">
        <f>IFERROR(VLOOKUP($CS$1&amp;'Service PJ'!$D205&amp;'Service PJ'!$B205&amp;'Service PJ'!$A205&amp;"*",'EPA_US9RT techs'!$A$2:$I$1722,9,FALSE),"")</f>
        <v/>
      </c>
      <c r="DD207" s="2" t="str">
        <f>IFERROR(VLOOKUP($CS$1&amp;'Service PJ'!$D205&amp;'Service PJ'!$B205&amp;'Service PJ'!$A205&amp;"*",'EPA_US9RT techs'!$A$2:$I$1722,9,FALSE),"")</f>
        <v/>
      </c>
      <c r="DE207" s="2" t="str">
        <f>IFERROR(VLOOKUP($CS$1&amp;'Service PJ'!$D205&amp;'Service PJ'!$B205&amp;'Service PJ'!$A205&amp;"*",'EPA_US9RT techs'!$A$2:$I$1722,9,FALSE),"")</f>
        <v/>
      </c>
      <c r="DF207" s="2" t="str">
        <f>IFERROR(VLOOKUP($CS$1&amp;'Service PJ'!$D205&amp;'Service PJ'!$B205&amp;'Service PJ'!$A205&amp;"*",'EPA_US9RT techs'!$A$2:$I$1722,9,FALSE),"")</f>
        <v/>
      </c>
      <c r="DG207" s="2" t="str">
        <f>IFERROR(VLOOKUP($CS$1&amp;'Service PJ'!$D205&amp;'Service PJ'!$B205&amp;'Service PJ'!$A205&amp;"*",'EPA_US9RT techs'!$A$2:$I$1722,9,FALSE),"")</f>
        <v/>
      </c>
      <c r="DH207" s="2" t="str">
        <f>IFERROR(VLOOKUP($CS$1&amp;'Service PJ'!$D205&amp;'Service PJ'!$B205&amp;'Service PJ'!$A205&amp;"*",'EPA_US9RT techs'!$A$2:$I$1722,9,FALSE),"")</f>
        <v/>
      </c>
      <c r="DI207" s="2" t="str">
        <f>IFERROR(VLOOKUP($CS$1&amp;'Service PJ'!$D205&amp;'Service PJ'!$B205&amp;'Service PJ'!$A205&amp;"*",'EPA_US9RT techs'!$A$2:$I$1722,9,FALSE),"")</f>
        <v/>
      </c>
      <c r="DJ207" s="2" t="str">
        <f>IFERROR(VLOOKUP($CS$1&amp;'Service PJ'!$D205&amp;'Service PJ'!$B205&amp;'Service PJ'!$A205&amp;"*",'EPA_US9RT techs'!$A$2:$I$1722,9,FALSE),"")</f>
        <v/>
      </c>
      <c r="DK207" s="2" t="str">
        <f>IFERROR(VLOOKUP($CS$1&amp;'Service PJ'!$D205&amp;'Service PJ'!$B205&amp;'Service PJ'!$A205&amp;"*",'EPA_US9RT techs'!$A$2:$I$1722,9,FALSE),"")</f>
        <v/>
      </c>
      <c r="DL207" s="2" t="str">
        <f>IFERROR(VLOOKUP($CS$1&amp;'Service PJ'!$D205&amp;'Service PJ'!$B205&amp;'Service PJ'!$A205&amp;"*",'EPA_US9RT techs'!$A$2:$I$1722,9,FALSE),"")</f>
        <v/>
      </c>
      <c r="DM207" s="2" t="str">
        <f>IFERROR(VLOOKUP($CS$1&amp;'Service PJ'!$D205&amp;'Service PJ'!$B205&amp;'Service PJ'!$A205&amp;"*",'EPA_US9RT techs'!$A$2:$I$1722,9,FALSE),"")</f>
        <v/>
      </c>
      <c r="DN207" s="2" t="str">
        <f>IFERROR(VLOOKUP($CS$1&amp;'Service PJ'!$D205&amp;'Service PJ'!$B205&amp;'Service PJ'!$A205&amp;"*",'EPA_US9RT techs'!$A$2:$I$1722,9,FALSE),"")</f>
        <v/>
      </c>
      <c r="DO207" s="2" t="str">
        <f>IFERROR(VLOOKUP($CS$1&amp;'Service PJ'!$D205&amp;'Service PJ'!$B205&amp;'Service PJ'!$A205&amp;"*",'EPA_US9RT techs'!$A$2:$I$1722,9,FALSE),"")</f>
        <v/>
      </c>
      <c r="DP207" s="2" t="str">
        <f>IFERROR(VLOOKUP($CS$1&amp;'Service PJ'!$D205&amp;'Service PJ'!$B205&amp;'Service PJ'!$A205&amp;"*",'EPA_US9RT techs'!$A$2:$I$1722,9,FALSE),"")</f>
        <v/>
      </c>
      <c r="DQ207" s="2" t="str">
        <f>IFERROR(VLOOKUP($CS$1&amp;'Service PJ'!$D205&amp;'Service PJ'!$B205&amp;'Service PJ'!$A205&amp;"*",'EPA_US9RT techs'!$A$2:$I$1722,9,FALSE),"")</f>
        <v/>
      </c>
      <c r="DR207" s="2" t="str">
        <f>IFERROR(VLOOKUP($CS$1&amp;'Service PJ'!$D205&amp;'Service PJ'!$B205&amp;'Service PJ'!$A205&amp;"*",'EPA_US9RT techs'!$A$2:$I$1722,9,FALSE),"")</f>
        <v/>
      </c>
      <c r="DS207" s="2" t="str">
        <f>IFERROR(VLOOKUP($CS$1&amp;'Service PJ'!$D205&amp;'Service PJ'!$B205&amp;'Service PJ'!$A205&amp;"*",'EPA_US9RT techs'!$A$2:$I$1722,9,FALSE),"")</f>
        <v/>
      </c>
      <c r="DT207" s="2" t="str">
        <f>IFERROR(VLOOKUP($CS$1&amp;'Service PJ'!$D205&amp;'Service PJ'!$B205&amp;'Service PJ'!$A205&amp;"*",'EPA_US9RT techs'!$A$2:$I$1722,9,FALSE),"")</f>
        <v/>
      </c>
      <c r="DU207" s="2" t="str">
        <f>IFERROR(VLOOKUP($CS$1&amp;'Service PJ'!$D205&amp;'Service PJ'!$B205&amp;'Service PJ'!$A205&amp;"*",'EPA_US9RT techs'!$A$2:$I$1722,9,FALSE),"")</f>
        <v/>
      </c>
      <c r="DV207" s="2" t="str">
        <f>IFERROR(VLOOKUP($CS$1&amp;'Service PJ'!$D205&amp;'Service PJ'!$B205&amp;'Service PJ'!$A205&amp;"*",'EPA_US9RT techs'!$A$2:$I$1722,9,FALSE),"")</f>
        <v/>
      </c>
      <c r="DW207" s="2" t="str">
        <f>IFERROR(VLOOKUP($CS$1&amp;'Service PJ'!$D205&amp;'Service PJ'!$B205&amp;'Service PJ'!$A205&amp;"*",'EPA_US9RT techs'!$A$2:$I$1722,9,FALSE),"")</f>
        <v/>
      </c>
    </row>
    <row r="208" spans="1:127" x14ac:dyDescent="0.45">
      <c r="A208" t="str">
        <f>IF(SUM(B208:R208)=0,"\I:",'Service PJ'!$D206&amp;"_"&amp;'Service PJ'!$E206&amp;"_"&amp;'Service PJ'!$C206)</f>
        <v>ILP_STM_BIO</v>
      </c>
      <c r="B208" s="14">
        <f>IFERROR(VLOOKUP($A$1&amp;'Service PJ'!$D206&amp;'Service PJ'!$B206&amp;'Service PJ'!$A206&amp;"*",'EPA_US9RT techs'!$A$2:$I$1722,9,FALSE),"")</f>
        <v>4.3157925401000004</v>
      </c>
      <c r="C208" s="14">
        <f>IFERROR(VLOOKUP($A$1&amp;'Service PJ'!$D206&amp;'Service PJ'!$B206&amp;'Service PJ'!$A206&amp;"*",'EPA_US9RT techs'!$A$2:$I$1722,9,FALSE),"")</f>
        <v>4.3157925401000004</v>
      </c>
      <c r="D208" s="14">
        <f>IFERROR(VLOOKUP($A$1&amp;'Service PJ'!$D206&amp;'Service PJ'!$B206&amp;'Service PJ'!$A206&amp;"*",'EPA_US9RT techs'!$A$2:$I$1722,9,FALSE),"")</f>
        <v>4.3157925401000004</v>
      </c>
      <c r="E208" s="14">
        <f>IFERROR(VLOOKUP($A$1&amp;'Service PJ'!$D206&amp;'Service PJ'!$B206&amp;'Service PJ'!$A206&amp;"*",'EPA_US9RT techs'!$A$2:$I$1722,9,FALSE),"")</f>
        <v>4.3157925401000004</v>
      </c>
      <c r="F208" s="14">
        <f>IFERROR(VLOOKUP($A$1&amp;'Service PJ'!$D206&amp;'Service PJ'!$B206&amp;'Service PJ'!$A206&amp;"*",'EPA_US9RT techs'!$A$2:$I$1722,9,FALSE),"")</f>
        <v>4.3157925401000004</v>
      </c>
      <c r="G208" s="14">
        <f>IFERROR(VLOOKUP($A$1&amp;'Service PJ'!$D206&amp;'Service PJ'!$B206&amp;'Service PJ'!$A206&amp;"*",'EPA_US9RT techs'!$A$2:$I$1722,9,FALSE),"")</f>
        <v>4.3157925401000004</v>
      </c>
      <c r="H208" s="14">
        <f>IFERROR(VLOOKUP($A$1&amp;'Service PJ'!$D206&amp;'Service PJ'!$B206&amp;'Service PJ'!$A206&amp;"*",'EPA_US9RT techs'!$A$2:$I$1722,9,FALSE),"")</f>
        <v>4.3157925401000004</v>
      </c>
      <c r="I208" s="14">
        <f>IFERROR(VLOOKUP($A$1&amp;'Service PJ'!$D206&amp;'Service PJ'!$B206&amp;'Service PJ'!$A206&amp;"*",'EPA_US9RT techs'!$A$2:$I$1722,9,FALSE),"")</f>
        <v>4.3157925401000004</v>
      </c>
      <c r="J208" s="14">
        <f>IFERROR(VLOOKUP($A$1&amp;'Service PJ'!$D206&amp;'Service PJ'!$B206&amp;'Service PJ'!$A206&amp;"*",'EPA_US9RT techs'!$A$2:$I$1722,9,FALSE),"")</f>
        <v>4.3157925401000004</v>
      </c>
      <c r="K208" s="14">
        <f>IFERROR(VLOOKUP($A$1&amp;'Service PJ'!$D206&amp;'Service PJ'!$B206&amp;'Service PJ'!$A206&amp;"*",'EPA_US9RT techs'!$A$2:$I$1722,9,FALSE),"")</f>
        <v>4.3157925401000004</v>
      </c>
      <c r="L208" s="14">
        <f>IFERROR(VLOOKUP($A$1&amp;'Service PJ'!$D206&amp;'Service PJ'!$B206&amp;'Service PJ'!$A206&amp;"*",'EPA_US9RT techs'!$A$2:$I$1722,9,FALSE),"")</f>
        <v>4.3157925401000004</v>
      </c>
      <c r="M208" s="14">
        <f>IFERROR(VLOOKUP($A$1&amp;'Service PJ'!$D206&amp;'Service PJ'!$B206&amp;'Service PJ'!$A206&amp;"*",'EPA_US9RT techs'!$A$2:$I$1722,9,FALSE),"")</f>
        <v>4.3157925401000004</v>
      </c>
      <c r="N208" s="14">
        <f>IFERROR(VLOOKUP($A$1&amp;'Service PJ'!$D206&amp;'Service PJ'!$B206&amp;'Service PJ'!$A206&amp;"*",'EPA_US9RT techs'!$A$2:$I$1722,9,FALSE),"")</f>
        <v>4.3157925401000004</v>
      </c>
      <c r="O208" s="14">
        <f>IFERROR(VLOOKUP($A$1&amp;'Service PJ'!$D206&amp;'Service PJ'!$B206&amp;'Service PJ'!$A206&amp;"*",'EPA_US9RT techs'!$A$2:$I$1722,9,FALSE),"")</f>
        <v>4.3157925401000004</v>
      </c>
      <c r="P208" s="14">
        <f>IFERROR(VLOOKUP($A$1&amp;'Service PJ'!$D206&amp;'Service PJ'!$B206&amp;'Service PJ'!$A206&amp;"*",'EPA_US9RT techs'!$A$2:$I$1722,9,FALSE),"")</f>
        <v>4.3157925401000004</v>
      </c>
      <c r="Q208" s="14">
        <f>IFERROR(VLOOKUP($A$1&amp;'Service PJ'!$D206&amp;'Service PJ'!$B206&amp;'Service PJ'!$A206&amp;"*",'EPA_US9RT techs'!$A$2:$I$1722,9,FALSE),"")</f>
        <v>4.3157925401000004</v>
      </c>
      <c r="R208" s="14">
        <f>IFERROR(VLOOKUP($A$1&amp;'Service PJ'!$D206&amp;'Service PJ'!$B206&amp;'Service PJ'!$A206&amp;"*",'EPA_US9RT techs'!$A$2:$I$1722,9,FALSE),"")</f>
        <v>4.3157925401000004</v>
      </c>
      <c r="S208" s="14">
        <f>IFERROR(VLOOKUP($A$1&amp;'Service PJ'!$D206&amp;'Service PJ'!$B206&amp;'Service PJ'!$A206&amp;"*",'EPA_US9RT techs'!$A$2:$I$1722,9,FALSE),"")</f>
        <v>4.3157925401000004</v>
      </c>
      <c r="T208" s="14">
        <f>IFERROR(VLOOKUP($A$1&amp;'Service PJ'!$D206&amp;'Service PJ'!$B206&amp;'Service PJ'!$A206&amp;"*",'EPA_US9RT techs'!$A$2:$I$1722,9,FALSE),"")</f>
        <v>4.3157925401000004</v>
      </c>
      <c r="U208" s="14">
        <f>IFERROR(VLOOKUP($A$1&amp;'Service PJ'!$D206&amp;'Service PJ'!$B206&amp;'Service PJ'!$A206&amp;"*",'EPA_US9RT techs'!$A$2:$I$1722,9,FALSE),"")</f>
        <v>4.3157925401000004</v>
      </c>
      <c r="V208" s="14">
        <f>IFERROR(VLOOKUP($A$1&amp;'Service PJ'!$D206&amp;'Service PJ'!$B206&amp;'Service PJ'!$A206&amp;"*",'EPA_US9RT techs'!$A$2:$I$1722,9,FALSE),"")</f>
        <v>4.3157925401000004</v>
      </c>
      <c r="W208" s="14">
        <f>IFERROR(VLOOKUP($A$1&amp;'Service PJ'!$D206&amp;'Service PJ'!$B206&amp;'Service PJ'!$A206&amp;"*",'EPA_US9RT techs'!$A$2:$I$1722,9,FALSE),"")</f>
        <v>4.3157925401000004</v>
      </c>
      <c r="X208" s="14">
        <f>IFERROR(VLOOKUP($A$1&amp;'Service PJ'!$D206&amp;'Service PJ'!$B206&amp;'Service PJ'!$A206&amp;"*",'EPA_US9RT techs'!$A$2:$I$1722,9,FALSE),"")</f>
        <v>4.3157925401000004</v>
      </c>
      <c r="Y208" s="14">
        <f>IFERROR(VLOOKUP($A$1&amp;'Service PJ'!$D206&amp;'Service PJ'!$B206&amp;'Service PJ'!$A206&amp;"*",'EPA_US9RT techs'!$A$2:$I$1722,9,FALSE),"")</f>
        <v>4.3157925401000004</v>
      </c>
      <c r="Z208" s="14">
        <f>IFERROR(VLOOKUP($A$1&amp;'Service PJ'!$D206&amp;'Service PJ'!$B206&amp;'Service PJ'!$A206&amp;"*",'EPA_US9RT techs'!$A$2:$I$1722,9,FALSE),"")</f>
        <v>4.3157925401000004</v>
      </c>
      <c r="AA208" s="14">
        <f>IFERROR(VLOOKUP($A$1&amp;'Service PJ'!$D206&amp;'Service PJ'!$B206&amp;'Service PJ'!$A206&amp;"*",'EPA_US9RT techs'!$A$2:$I$1722,9,FALSE),"")</f>
        <v>4.3157925401000004</v>
      </c>
      <c r="AB208" s="14">
        <f>IFERROR(VLOOKUP($A$1&amp;'Service PJ'!$D206&amp;'Service PJ'!$B206&amp;'Service PJ'!$A206&amp;"*",'EPA_US9RT techs'!$A$2:$I$1722,9,FALSE),"")</f>
        <v>4.3157925401000004</v>
      </c>
      <c r="AC208" s="14">
        <f>IFERROR(VLOOKUP($A$1&amp;'Service PJ'!$D206&amp;'Service PJ'!$B206&amp;'Service PJ'!$A206&amp;"*",'EPA_US9RT techs'!$A$2:$I$1722,9,FALSE),"")</f>
        <v>4.3157925401000004</v>
      </c>
      <c r="AD208" s="14">
        <f>IFERROR(VLOOKUP($A$1&amp;'Service PJ'!$D206&amp;'Service PJ'!$B206&amp;'Service PJ'!$A206&amp;"*",'EPA_US9RT techs'!$A$2:$I$1722,9,FALSE),"")</f>
        <v>4.3157925401000004</v>
      </c>
      <c r="AE208" s="14">
        <f>IFERROR(VLOOKUP($A$1&amp;'Service PJ'!$D206&amp;'Service PJ'!$B206&amp;'Service PJ'!$A206&amp;"*",'EPA_US9RT techs'!$A$2:$I$1722,9,FALSE),"")</f>
        <v>4.3157925401000004</v>
      </c>
      <c r="AG208" t="str">
        <f>IF(SUM(AH208:AX208)=0,"\I:",'Service PJ'!$D206&amp;"_"&amp;'Service PJ'!$E206&amp;"_"&amp;'Service PJ'!$C206)</f>
        <v>ILP_STM_BIO</v>
      </c>
      <c r="AH208" s="14">
        <f>IFERROR(VLOOKUP($AG$1&amp;'Service PJ'!$D206&amp;'Service PJ'!$B206&amp;'Service PJ'!$A206&amp;"*",'EPA_US9RT techs'!$A$2:$I$1722,9,FALSE),"")</f>
        <v>0.65384858769999998</v>
      </c>
      <c r="AI208" s="14">
        <f>IFERROR(VLOOKUP($AG$1&amp;'Service PJ'!$D206&amp;'Service PJ'!$B206&amp;'Service PJ'!$A206&amp;"*",'EPA_US9RT techs'!$A$2:$I$1722,9,FALSE),"")</f>
        <v>0.65384858769999998</v>
      </c>
      <c r="AJ208" s="14">
        <f>IFERROR(VLOOKUP($AG$1&amp;'Service PJ'!$D206&amp;'Service PJ'!$B206&amp;'Service PJ'!$A206&amp;"*",'EPA_US9RT techs'!$A$2:$I$1722,9,FALSE),"")</f>
        <v>0.65384858769999998</v>
      </c>
      <c r="AK208" s="14">
        <f>IFERROR(VLOOKUP($AG$1&amp;'Service PJ'!$D206&amp;'Service PJ'!$B206&amp;'Service PJ'!$A206&amp;"*",'EPA_US9RT techs'!$A$2:$I$1722,9,FALSE),"")</f>
        <v>0.65384858769999998</v>
      </c>
      <c r="AL208" s="14">
        <f>IFERROR(VLOOKUP($AG$1&amp;'Service PJ'!$D206&amp;'Service PJ'!$B206&amp;'Service PJ'!$A206&amp;"*",'EPA_US9RT techs'!$A$2:$I$1722,9,FALSE),"")</f>
        <v>0.65384858769999998</v>
      </c>
      <c r="AM208" s="14">
        <f>IFERROR(VLOOKUP($AG$1&amp;'Service PJ'!$D206&amp;'Service PJ'!$B206&amp;'Service PJ'!$A206&amp;"*",'EPA_US9RT techs'!$A$2:$I$1722,9,FALSE),"")</f>
        <v>0.65384858769999998</v>
      </c>
      <c r="AN208" s="14">
        <f>IFERROR(VLOOKUP($AG$1&amp;'Service PJ'!$D206&amp;'Service PJ'!$B206&amp;'Service PJ'!$A206&amp;"*",'EPA_US9RT techs'!$A$2:$I$1722,9,FALSE),"")</f>
        <v>0.65384858769999998</v>
      </c>
      <c r="AO208" s="14">
        <f>IFERROR(VLOOKUP($AG$1&amp;'Service PJ'!$D206&amp;'Service PJ'!$B206&amp;'Service PJ'!$A206&amp;"*",'EPA_US9RT techs'!$A$2:$I$1722,9,FALSE),"")</f>
        <v>0.65384858769999998</v>
      </c>
      <c r="AP208" s="14">
        <f>IFERROR(VLOOKUP($AG$1&amp;'Service PJ'!$D206&amp;'Service PJ'!$B206&amp;'Service PJ'!$A206&amp;"*",'EPA_US9RT techs'!$A$2:$I$1722,9,FALSE),"")</f>
        <v>0.65384858769999998</v>
      </c>
      <c r="AQ208" s="14">
        <f>IFERROR(VLOOKUP($AG$1&amp;'Service PJ'!$D206&amp;'Service PJ'!$B206&amp;'Service PJ'!$A206&amp;"*",'EPA_US9RT techs'!$A$2:$I$1722,9,FALSE),"")</f>
        <v>0.65384858769999998</v>
      </c>
      <c r="AR208" s="14">
        <f>IFERROR(VLOOKUP($AG$1&amp;'Service PJ'!$D206&amp;'Service PJ'!$B206&amp;'Service PJ'!$A206&amp;"*",'EPA_US9RT techs'!$A$2:$I$1722,9,FALSE),"")</f>
        <v>0.65384858769999998</v>
      </c>
      <c r="AS208" s="14">
        <f>IFERROR(VLOOKUP($AG$1&amp;'Service PJ'!$D206&amp;'Service PJ'!$B206&amp;'Service PJ'!$A206&amp;"*",'EPA_US9RT techs'!$A$2:$I$1722,9,FALSE),"")</f>
        <v>0.65384858769999998</v>
      </c>
      <c r="AT208" s="14">
        <f>IFERROR(VLOOKUP($AG$1&amp;'Service PJ'!$D206&amp;'Service PJ'!$B206&amp;'Service PJ'!$A206&amp;"*",'EPA_US9RT techs'!$A$2:$I$1722,9,FALSE),"")</f>
        <v>0.65384858769999998</v>
      </c>
      <c r="AU208" s="14">
        <f>IFERROR(VLOOKUP($AG$1&amp;'Service PJ'!$D206&amp;'Service PJ'!$B206&amp;'Service PJ'!$A206&amp;"*",'EPA_US9RT techs'!$A$2:$I$1722,9,FALSE),"")</f>
        <v>0.65384858769999998</v>
      </c>
      <c r="AV208" s="14">
        <f>IFERROR(VLOOKUP($AG$1&amp;'Service PJ'!$D206&amp;'Service PJ'!$B206&amp;'Service PJ'!$A206&amp;"*",'EPA_US9RT techs'!$A$2:$I$1722,9,FALSE),"")</f>
        <v>0.65384858769999998</v>
      </c>
      <c r="AW208" s="14">
        <f>IFERROR(VLOOKUP($AG$1&amp;'Service PJ'!$D206&amp;'Service PJ'!$B206&amp;'Service PJ'!$A206&amp;"*",'EPA_US9RT techs'!$A$2:$I$1722,9,FALSE),"")</f>
        <v>0.65384858769999998</v>
      </c>
      <c r="AX208" s="14">
        <f>IFERROR(VLOOKUP($AG$1&amp;'Service PJ'!$D206&amp;'Service PJ'!$B206&amp;'Service PJ'!$A206&amp;"*",'EPA_US9RT techs'!$A$2:$I$1722,9,FALSE),"")</f>
        <v>0.65384858769999998</v>
      </c>
      <c r="AY208" s="14">
        <f>IFERROR(VLOOKUP($AG$1&amp;'Service PJ'!$D206&amp;'Service PJ'!$B206&amp;'Service PJ'!$A206&amp;"*",'EPA_US9RT techs'!$A$2:$I$1722,9,FALSE),"")</f>
        <v>0.65384858769999998</v>
      </c>
      <c r="AZ208" s="14">
        <f>IFERROR(VLOOKUP($AG$1&amp;'Service PJ'!$D206&amp;'Service PJ'!$B206&amp;'Service PJ'!$A206&amp;"*",'EPA_US9RT techs'!$A$2:$I$1722,9,FALSE),"")</f>
        <v>0.65384858769999998</v>
      </c>
      <c r="BA208" s="14">
        <f>IFERROR(VLOOKUP($AG$1&amp;'Service PJ'!$D206&amp;'Service PJ'!$B206&amp;'Service PJ'!$A206&amp;"*",'EPA_US9RT techs'!$A$2:$I$1722,9,FALSE),"")</f>
        <v>0.65384858769999998</v>
      </c>
      <c r="BB208" s="14">
        <f>IFERROR(VLOOKUP($AG$1&amp;'Service PJ'!$D206&amp;'Service PJ'!$B206&amp;'Service PJ'!$A206&amp;"*",'EPA_US9RT techs'!$A$2:$I$1722,9,FALSE),"")</f>
        <v>0.65384858769999998</v>
      </c>
      <c r="BC208" s="14">
        <f>IFERROR(VLOOKUP($AG$1&amp;'Service PJ'!$D206&amp;'Service PJ'!$B206&amp;'Service PJ'!$A206&amp;"*",'EPA_US9RT techs'!$A$2:$I$1722,9,FALSE),"")</f>
        <v>0.65384858769999998</v>
      </c>
      <c r="BD208" s="14">
        <f>IFERROR(VLOOKUP($AG$1&amp;'Service PJ'!$D206&amp;'Service PJ'!$B206&amp;'Service PJ'!$A206&amp;"*",'EPA_US9RT techs'!$A$2:$I$1722,9,FALSE),"")</f>
        <v>0.65384858769999998</v>
      </c>
      <c r="BE208" s="14">
        <f>IFERROR(VLOOKUP($AG$1&amp;'Service PJ'!$D206&amp;'Service PJ'!$B206&amp;'Service PJ'!$A206&amp;"*",'EPA_US9RT techs'!$A$2:$I$1722,9,FALSE),"")</f>
        <v>0.65384858769999998</v>
      </c>
      <c r="BF208" s="14">
        <f>IFERROR(VLOOKUP($AG$1&amp;'Service PJ'!$D206&amp;'Service PJ'!$B206&amp;'Service PJ'!$A206&amp;"*",'EPA_US9RT techs'!$A$2:$I$1722,9,FALSE),"")</f>
        <v>0.65384858769999998</v>
      </c>
      <c r="BG208" s="14">
        <f>IFERROR(VLOOKUP($AG$1&amp;'Service PJ'!$D206&amp;'Service PJ'!$B206&amp;'Service PJ'!$A206&amp;"*",'EPA_US9RT techs'!$A$2:$I$1722,9,FALSE),"")</f>
        <v>0.65384858769999998</v>
      </c>
      <c r="BH208" s="14">
        <f>IFERROR(VLOOKUP($AG$1&amp;'Service PJ'!$D206&amp;'Service PJ'!$B206&amp;'Service PJ'!$A206&amp;"*",'EPA_US9RT techs'!$A$2:$I$1722,9,FALSE),"")</f>
        <v>0.65384858769999998</v>
      </c>
      <c r="BI208" s="14">
        <f>IFERROR(VLOOKUP($AG$1&amp;'Service PJ'!$D206&amp;'Service PJ'!$B206&amp;'Service PJ'!$A206&amp;"*",'EPA_US9RT techs'!$A$2:$I$1722,9,FALSE),"")</f>
        <v>0.65384858769999998</v>
      </c>
      <c r="BJ208" s="14">
        <f>IFERROR(VLOOKUP($AG$1&amp;'Service PJ'!$D206&amp;'Service PJ'!$B206&amp;'Service PJ'!$A206&amp;"*",'EPA_US9RT techs'!$A$2:$I$1722,9,FALSE),"")</f>
        <v>0.65384858769999998</v>
      </c>
      <c r="BK208" s="14">
        <f>IFERROR(VLOOKUP($AG$1&amp;'Service PJ'!$D206&amp;'Service PJ'!$B206&amp;'Service PJ'!$A206&amp;"*",'EPA_US9RT techs'!$A$2:$I$1722,9,FALSE),"")</f>
        <v>0.65384858769999998</v>
      </c>
      <c r="BM208" t="str">
        <f>IF(SUM(BN208:CD208)=0,"\I:",'Service PJ'!$D206&amp;"_"&amp;'Service PJ'!$E206&amp;"_"&amp;'Service PJ'!$C206)</f>
        <v>ILP_STM_BIO</v>
      </c>
      <c r="BN208" s="14">
        <f>IFERROR(VLOOKUP($BM$1&amp;'Service PJ'!$D206&amp;'Service PJ'!$B206&amp;'Service PJ'!$A206&amp;"*",'EPA_US9RT techs'!$A$2:$I$1722,9,FALSE),"")</f>
        <v>0.71696603810000004</v>
      </c>
      <c r="BO208" s="14">
        <f>IFERROR(VLOOKUP($BM$1&amp;'Service PJ'!$D206&amp;'Service PJ'!$B206&amp;'Service PJ'!$A206&amp;"*",'EPA_US9RT techs'!$A$2:$I$1722,9,FALSE),"")</f>
        <v>0.71696603810000004</v>
      </c>
      <c r="BP208" s="14">
        <f>IFERROR(VLOOKUP($BM$1&amp;'Service PJ'!$D206&amp;'Service PJ'!$B206&amp;'Service PJ'!$A206&amp;"*",'EPA_US9RT techs'!$A$2:$I$1722,9,FALSE),"")</f>
        <v>0.71696603810000004</v>
      </c>
      <c r="BQ208" s="14">
        <f>IFERROR(VLOOKUP($BM$1&amp;'Service PJ'!$D206&amp;'Service PJ'!$B206&amp;'Service PJ'!$A206&amp;"*",'EPA_US9RT techs'!$A$2:$I$1722,9,FALSE),"")</f>
        <v>0.71696603810000004</v>
      </c>
      <c r="BR208" s="14">
        <f>IFERROR(VLOOKUP($BM$1&amp;'Service PJ'!$D206&amp;'Service PJ'!$B206&amp;'Service PJ'!$A206&amp;"*",'EPA_US9RT techs'!$A$2:$I$1722,9,FALSE),"")</f>
        <v>0.71696603810000004</v>
      </c>
      <c r="BS208" s="14">
        <f>IFERROR(VLOOKUP($BM$1&amp;'Service PJ'!$D206&amp;'Service PJ'!$B206&amp;'Service PJ'!$A206&amp;"*",'EPA_US9RT techs'!$A$2:$I$1722,9,FALSE),"")</f>
        <v>0.71696603810000004</v>
      </c>
      <c r="BT208" s="14">
        <f>IFERROR(VLOOKUP($BM$1&amp;'Service PJ'!$D206&amp;'Service PJ'!$B206&amp;'Service PJ'!$A206&amp;"*",'EPA_US9RT techs'!$A$2:$I$1722,9,FALSE),"")</f>
        <v>0.71696603810000004</v>
      </c>
      <c r="BU208" s="14">
        <f>IFERROR(VLOOKUP($BM$1&amp;'Service PJ'!$D206&amp;'Service PJ'!$B206&amp;'Service PJ'!$A206&amp;"*",'EPA_US9RT techs'!$A$2:$I$1722,9,FALSE),"")</f>
        <v>0.71696603810000004</v>
      </c>
      <c r="BV208" s="14">
        <f>IFERROR(VLOOKUP($BM$1&amp;'Service PJ'!$D206&amp;'Service PJ'!$B206&amp;'Service PJ'!$A206&amp;"*",'EPA_US9RT techs'!$A$2:$I$1722,9,FALSE),"")</f>
        <v>0.71696603810000004</v>
      </c>
      <c r="BW208" s="14">
        <f>IFERROR(VLOOKUP($BM$1&amp;'Service PJ'!$D206&amp;'Service PJ'!$B206&amp;'Service PJ'!$A206&amp;"*",'EPA_US9RT techs'!$A$2:$I$1722,9,FALSE),"")</f>
        <v>0.71696603810000004</v>
      </c>
      <c r="BX208" s="14">
        <f>IFERROR(VLOOKUP($BM$1&amp;'Service PJ'!$D206&amp;'Service PJ'!$B206&amp;'Service PJ'!$A206&amp;"*",'EPA_US9RT techs'!$A$2:$I$1722,9,FALSE),"")</f>
        <v>0.71696603810000004</v>
      </c>
      <c r="BY208" s="14">
        <f>IFERROR(VLOOKUP($BM$1&amp;'Service PJ'!$D206&amp;'Service PJ'!$B206&amp;'Service PJ'!$A206&amp;"*",'EPA_US9RT techs'!$A$2:$I$1722,9,FALSE),"")</f>
        <v>0.71696603810000004</v>
      </c>
      <c r="BZ208" s="14">
        <f>IFERROR(VLOOKUP($BM$1&amp;'Service PJ'!$D206&amp;'Service PJ'!$B206&amp;'Service PJ'!$A206&amp;"*",'EPA_US9RT techs'!$A$2:$I$1722,9,FALSE),"")</f>
        <v>0.71696603810000004</v>
      </c>
      <c r="CA208" s="14">
        <f>IFERROR(VLOOKUP($BM$1&amp;'Service PJ'!$D206&amp;'Service PJ'!$B206&amp;'Service PJ'!$A206&amp;"*",'EPA_US9RT techs'!$A$2:$I$1722,9,FALSE),"")</f>
        <v>0.71696603810000004</v>
      </c>
      <c r="CB208" s="14">
        <f>IFERROR(VLOOKUP($BM$1&amp;'Service PJ'!$D206&amp;'Service PJ'!$B206&amp;'Service PJ'!$A206&amp;"*",'EPA_US9RT techs'!$A$2:$I$1722,9,FALSE),"")</f>
        <v>0.71696603810000004</v>
      </c>
      <c r="CC208" s="14">
        <f>IFERROR(VLOOKUP($BM$1&amp;'Service PJ'!$D206&amp;'Service PJ'!$B206&amp;'Service PJ'!$A206&amp;"*",'EPA_US9RT techs'!$A$2:$I$1722,9,FALSE),"")</f>
        <v>0.71696603810000004</v>
      </c>
      <c r="CD208" s="14">
        <f>IFERROR(VLOOKUP($BM$1&amp;'Service PJ'!$D206&amp;'Service PJ'!$B206&amp;'Service PJ'!$A206&amp;"*",'EPA_US9RT techs'!$A$2:$I$1722,9,FALSE),"")</f>
        <v>0.71696603810000004</v>
      </c>
      <c r="CE208" s="14">
        <f>IFERROR(VLOOKUP($BM$1&amp;'Service PJ'!$D206&amp;'Service PJ'!$B206&amp;'Service PJ'!$A206&amp;"*",'EPA_US9RT techs'!$A$2:$I$1722,9,FALSE),"")</f>
        <v>0.71696603810000004</v>
      </c>
      <c r="CF208" s="14">
        <f>IFERROR(VLOOKUP($BM$1&amp;'Service PJ'!$D206&amp;'Service PJ'!$B206&amp;'Service PJ'!$A206&amp;"*",'EPA_US9RT techs'!$A$2:$I$1722,9,FALSE),"")</f>
        <v>0.71696603810000004</v>
      </c>
      <c r="CG208" s="14">
        <f>IFERROR(VLOOKUP($BM$1&amp;'Service PJ'!$D206&amp;'Service PJ'!$B206&amp;'Service PJ'!$A206&amp;"*",'EPA_US9RT techs'!$A$2:$I$1722,9,FALSE),"")</f>
        <v>0.71696603810000004</v>
      </c>
      <c r="CH208" s="14">
        <f>IFERROR(VLOOKUP($BM$1&amp;'Service PJ'!$D206&amp;'Service PJ'!$B206&amp;'Service PJ'!$A206&amp;"*",'EPA_US9RT techs'!$A$2:$I$1722,9,FALSE),"")</f>
        <v>0.71696603810000004</v>
      </c>
      <c r="CI208" s="14">
        <f>IFERROR(VLOOKUP($BM$1&amp;'Service PJ'!$D206&amp;'Service PJ'!$B206&amp;'Service PJ'!$A206&amp;"*",'EPA_US9RT techs'!$A$2:$I$1722,9,FALSE),"")</f>
        <v>0.71696603810000004</v>
      </c>
      <c r="CJ208" s="14">
        <f>IFERROR(VLOOKUP($BM$1&amp;'Service PJ'!$D206&amp;'Service PJ'!$B206&amp;'Service PJ'!$A206&amp;"*",'EPA_US9RT techs'!$A$2:$I$1722,9,FALSE),"")</f>
        <v>0.71696603810000004</v>
      </c>
      <c r="CK208" s="14">
        <f>IFERROR(VLOOKUP($BM$1&amp;'Service PJ'!$D206&amp;'Service PJ'!$B206&amp;'Service PJ'!$A206&amp;"*",'EPA_US9RT techs'!$A$2:$I$1722,9,FALSE),"")</f>
        <v>0.71696603810000004</v>
      </c>
      <c r="CL208" s="14">
        <f>IFERROR(VLOOKUP($BM$1&amp;'Service PJ'!$D206&amp;'Service PJ'!$B206&amp;'Service PJ'!$A206&amp;"*",'EPA_US9RT techs'!$A$2:$I$1722,9,FALSE),"")</f>
        <v>0.71696603810000004</v>
      </c>
      <c r="CM208" s="14">
        <f>IFERROR(VLOOKUP($BM$1&amp;'Service PJ'!$D206&amp;'Service PJ'!$B206&amp;'Service PJ'!$A206&amp;"*",'EPA_US9RT techs'!$A$2:$I$1722,9,FALSE),"")</f>
        <v>0.71696603810000004</v>
      </c>
      <c r="CN208" s="14">
        <f>IFERROR(VLOOKUP($BM$1&amp;'Service PJ'!$D206&amp;'Service PJ'!$B206&amp;'Service PJ'!$A206&amp;"*",'EPA_US9RT techs'!$A$2:$I$1722,9,FALSE),"")</f>
        <v>0.71696603810000004</v>
      </c>
      <c r="CO208" s="14">
        <f>IFERROR(VLOOKUP($BM$1&amp;'Service PJ'!$D206&amp;'Service PJ'!$B206&amp;'Service PJ'!$A206&amp;"*",'EPA_US9RT techs'!$A$2:$I$1722,9,FALSE),"")</f>
        <v>0.71696603810000004</v>
      </c>
      <c r="CP208" s="14">
        <f>IFERROR(VLOOKUP($BM$1&amp;'Service PJ'!$D206&amp;'Service PJ'!$B206&amp;'Service PJ'!$A206&amp;"*",'EPA_US9RT techs'!$A$2:$I$1722,9,FALSE),"")</f>
        <v>0.71696603810000004</v>
      </c>
      <c r="CQ208" s="14">
        <f>IFERROR(VLOOKUP($BM$1&amp;'Service PJ'!$D206&amp;'Service PJ'!$B206&amp;'Service PJ'!$A206&amp;"*",'EPA_US9RT techs'!$A$2:$I$1722,9,FALSE),"")</f>
        <v>0.71696603810000004</v>
      </c>
      <c r="CS208" t="str">
        <f>IF(SUM(CT208:DJ208)=0,"\I:",'Service PJ'!$D206&amp;"_"&amp;'Service PJ'!$E206&amp;"_"&amp;'Service PJ'!$C206)</f>
        <v>ILP_STM_BIO</v>
      </c>
      <c r="CT208" s="2">
        <f>IFERROR(VLOOKUP($CS$1&amp;'Service PJ'!$D206&amp;'Service PJ'!$B206&amp;'Service PJ'!$A206&amp;"*",'EPA_US9RT techs'!$A$2:$I$1722,9,FALSE),"")</f>
        <v>50</v>
      </c>
      <c r="CU208" s="2">
        <f>IFERROR(VLOOKUP($CS$1&amp;'Service PJ'!$D206&amp;'Service PJ'!$B206&amp;'Service PJ'!$A206&amp;"*",'EPA_US9RT techs'!$A$2:$I$1722,9,FALSE),"")</f>
        <v>50</v>
      </c>
      <c r="CV208" s="2">
        <f>IFERROR(VLOOKUP($CS$1&amp;'Service PJ'!$D206&amp;'Service PJ'!$B206&amp;'Service PJ'!$A206&amp;"*",'EPA_US9RT techs'!$A$2:$I$1722,9,FALSE),"")</f>
        <v>50</v>
      </c>
      <c r="CW208" s="2">
        <f>IFERROR(VLOOKUP($CS$1&amp;'Service PJ'!$D206&amp;'Service PJ'!$B206&amp;'Service PJ'!$A206&amp;"*",'EPA_US9RT techs'!$A$2:$I$1722,9,FALSE),"")</f>
        <v>50</v>
      </c>
      <c r="CX208" s="2">
        <f>IFERROR(VLOOKUP($CS$1&amp;'Service PJ'!$D206&amp;'Service PJ'!$B206&amp;'Service PJ'!$A206&amp;"*",'EPA_US9RT techs'!$A$2:$I$1722,9,FALSE),"")</f>
        <v>50</v>
      </c>
      <c r="CY208" s="2">
        <f>IFERROR(VLOOKUP($CS$1&amp;'Service PJ'!$D206&amp;'Service PJ'!$B206&amp;'Service PJ'!$A206&amp;"*",'EPA_US9RT techs'!$A$2:$I$1722,9,FALSE),"")</f>
        <v>50</v>
      </c>
      <c r="CZ208" s="2">
        <f>IFERROR(VLOOKUP($CS$1&amp;'Service PJ'!$D206&amp;'Service PJ'!$B206&amp;'Service PJ'!$A206&amp;"*",'EPA_US9RT techs'!$A$2:$I$1722,9,FALSE),"")</f>
        <v>50</v>
      </c>
      <c r="DA208" s="2">
        <f>IFERROR(VLOOKUP($CS$1&amp;'Service PJ'!$D206&amp;'Service PJ'!$B206&amp;'Service PJ'!$A206&amp;"*",'EPA_US9RT techs'!$A$2:$I$1722,9,FALSE),"")</f>
        <v>50</v>
      </c>
      <c r="DB208" s="2">
        <f>IFERROR(VLOOKUP($CS$1&amp;'Service PJ'!$D206&amp;'Service PJ'!$B206&amp;'Service PJ'!$A206&amp;"*",'EPA_US9RT techs'!$A$2:$I$1722,9,FALSE),"")</f>
        <v>50</v>
      </c>
      <c r="DC208" s="2">
        <f>IFERROR(VLOOKUP($CS$1&amp;'Service PJ'!$D206&amp;'Service PJ'!$B206&amp;'Service PJ'!$A206&amp;"*",'EPA_US9RT techs'!$A$2:$I$1722,9,FALSE),"")</f>
        <v>50</v>
      </c>
      <c r="DD208" s="2">
        <f>IFERROR(VLOOKUP($CS$1&amp;'Service PJ'!$D206&amp;'Service PJ'!$B206&amp;'Service PJ'!$A206&amp;"*",'EPA_US9RT techs'!$A$2:$I$1722,9,FALSE),"")</f>
        <v>50</v>
      </c>
      <c r="DE208" s="2">
        <f>IFERROR(VLOOKUP($CS$1&amp;'Service PJ'!$D206&amp;'Service PJ'!$B206&amp;'Service PJ'!$A206&amp;"*",'EPA_US9RT techs'!$A$2:$I$1722,9,FALSE),"")</f>
        <v>50</v>
      </c>
      <c r="DF208" s="2">
        <f>IFERROR(VLOOKUP($CS$1&amp;'Service PJ'!$D206&amp;'Service PJ'!$B206&amp;'Service PJ'!$A206&amp;"*",'EPA_US9RT techs'!$A$2:$I$1722,9,FALSE),"")</f>
        <v>50</v>
      </c>
      <c r="DG208" s="2">
        <f>IFERROR(VLOOKUP($CS$1&amp;'Service PJ'!$D206&amp;'Service PJ'!$B206&amp;'Service PJ'!$A206&amp;"*",'EPA_US9RT techs'!$A$2:$I$1722,9,FALSE),"")</f>
        <v>50</v>
      </c>
      <c r="DH208" s="2">
        <f>IFERROR(VLOOKUP($CS$1&amp;'Service PJ'!$D206&amp;'Service PJ'!$B206&amp;'Service PJ'!$A206&amp;"*",'EPA_US9RT techs'!$A$2:$I$1722,9,FALSE),"")</f>
        <v>50</v>
      </c>
      <c r="DI208" s="2">
        <f>IFERROR(VLOOKUP($CS$1&amp;'Service PJ'!$D206&amp;'Service PJ'!$B206&amp;'Service PJ'!$A206&amp;"*",'EPA_US9RT techs'!$A$2:$I$1722,9,FALSE),"")</f>
        <v>50</v>
      </c>
      <c r="DJ208" s="2">
        <f>IFERROR(VLOOKUP($CS$1&amp;'Service PJ'!$D206&amp;'Service PJ'!$B206&amp;'Service PJ'!$A206&amp;"*",'EPA_US9RT techs'!$A$2:$I$1722,9,FALSE),"")</f>
        <v>50</v>
      </c>
      <c r="DK208" s="2">
        <f>IFERROR(VLOOKUP($CS$1&amp;'Service PJ'!$D206&amp;'Service PJ'!$B206&amp;'Service PJ'!$A206&amp;"*",'EPA_US9RT techs'!$A$2:$I$1722,9,FALSE),"")</f>
        <v>50</v>
      </c>
      <c r="DL208" s="2">
        <f>IFERROR(VLOOKUP($CS$1&amp;'Service PJ'!$D206&amp;'Service PJ'!$B206&amp;'Service PJ'!$A206&amp;"*",'EPA_US9RT techs'!$A$2:$I$1722,9,FALSE),"")</f>
        <v>50</v>
      </c>
      <c r="DM208" s="2">
        <f>IFERROR(VLOOKUP($CS$1&amp;'Service PJ'!$D206&amp;'Service PJ'!$B206&amp;'Service PJ'!$A206&amp;"*",'EPA_US9RT techs'!$A$2:$I$1722,9,FALSE),"")</f>
        <v>50</v>
      </c>
      <c r="DN208" s="2">
        <f>IFERROR(VLOOKUP($CS$1&amp;'Service PJ'!$D206&amp;'Service PJ'!$B206&amp;'Service PJ'!$A206&amp;"*",'EPA_US9RT techs'!$A$2:$I$1722,9,FALSE),"")</f>
        <v>50</v>
      </c>
      <c r="DO208" s="2">
        <f>IFERROR(VLOOKUP($CS$1&amp;'Service PJ'!$D206&amp;'Service PJ'!$B206&amp;'Service PJ'!$A206&amp;"*",'EPA_US9RT techs'!$A$2:$I$1722,9,FALSE),"")</f>
        <v>50</v>
      </c>
      <c r="DP208" s="2">
        <f>IFERROR(VLOOKUP($CS$1&amp;'Service PJ'!$D206&amp;'Service PJ'!$B206&amp;'Service PJ'!$A206&amp;"*",'EPA_US9RT techs'!$A$2:$I$1722,9,FALSE),"")</f>
        <v>50</v>
      </c>
      <c r="DQ208" s="2">
        <f>IFERROR(VLOOKUP($CS$1&amp;'Service PJ'!$D206&amp;'Service PJ'!$B206&amp;'Service PJ'!$A206&amp;"*",'EPA_US9RT techs'!$A$2:$I$1722,9,FALSE),"")</f>
        <v>50</v>
      </c>
      <c r="DR208" s="2">
        <f>IFERROR(VLOOKUP($CS$1&amp;'Service PJ'!$D206&amp;'Service PJ'!$B206&amp;'Service PJ'!$A206&amp;"*",'EPA_US9RT techs'!$A$2:$I$1722,9,FALSE),"")</f>
        <v>50</v>
      </c>
      <c r="DS208" s="2">
        <f>IFERROR(VLOOKUP($CS$1&amp;'Service PJ'!$D206&amp;'Service PJ'!$B206&amp;'Service PJ'!$A206&amp;"*",'EPA_US9RT techs'!$A$2:$I$1722,9,FALSE),"")</f>
        <v>50</v>
      </c>
      <c r="DT208" s="2">
        <f>IFERROR(VLOOKUP($CS$1&amp;'Service PJ'!$D206&amp;'Service PJ'!$B206&amp;'Service PJ'!$A206&amp;"*",'EPA_US9RT techs'!$A$2:$I$1722,9,FALSE),"")</f>
        <v>50</v>
      </c>
      <c r="DU208" s="2">
        <f>IFERROR(VLOOKUP($CS$1&amp;'Service PJ'!$D206&amp;'Service PJ'!$B206&amp;'Service PJ'!$A206&amp;"*",'EPA_US9RT techs'!$A$2:$I$1722,9,FALSE),"")</f>
        <v>50</v>
      </c>
      <c r="DV208" s="2">
        <f>IFERROR(VLOOKUP($CS$1&amp;'Service PJ'!$D206&amp;'Service PJ'!$B206&amp;'Service PJ'!$A206&amp;"*",'EPA_US9RT techs'!$A$2:$I$1722,9,FALSE),"")</f>
        <v>50</v>
      </c>
      <c r="DW208" s="2">
        <f>IFERROR(VLOOKUP($CS$1&amp;'Service PJ'!$D206&amp;'Service PJ'!$B206&amp;'Service PJ'!$A206&amp;"*",'EPA_US9RT techs'!$A$2:$I$1722,9,FALSE),"")</f>
        <v>50</v>
      </c>
    </row>
    <row r="209" spans="1:127" x14ac:dyDescent="0.45">
      <c r="A209" t="str">
        <f>IF(SUM(B209:R209)=0,"\I:",'Service PJ'!$D207&amp;"_"&amp;'Service PJ'!$E207&amp;"_"&amp;'Service PJ'!$C207)</f>
        <v>\I:</v>
      </c>
      <c r="B209" s="14" t="str">
        <f>IFERROR(VLOOKUP($A$1&amp;'Service PJ'!$D207&amp;'Service PJ'!$B207&amp;'Service PJ'!$A207&amp;"*",'EPA_US9RT techs'!$A$2:$I$1722,9,FALSE),"")</f>
        <v/>
      </c>
      <c r="C209" s="14" t="str">
        <f>IFERROR(VLOOKUP($A$1&amp;'Service PJ'!$D207&amp;'Service PJ'!$B207&amp;'Service PJ'!$A207&amp;"*",'EPA_US9RT techs'!$A$2:$I$1722,9,FALSE),"")</f>
        <v/>
      </c>
      <c r="D209" s="14" t="str">
        <f>IFERROR(VLOOKUP($A$1&amp;'Service PJ'!$D207&amp;'Service PJ'!$B207&amp;'Service PJ'!$A207&amp;"*",'EPA_US9RT techs'!$A$2:$I$1722,9,FALSE),"")</f>
        <v/>
      </c>
      <c r="E209" s="14" t="str">
        <f>IFERROR(VLOOKUP($A$1&amp;'Service PJ'!$D207&amp;'Service PJ'!$B207&amp;'Service PJ'!$A207&amp;"*",'EPA_US9RT techs'!$A$2:$I$1722,9,FALSE),"")</f>
        <v/>
      </c>
      <c r="F209" s="14" t="str">
        <f>IFERROR(VLOOKUP($A$1&amp;'Service PJ'!$D207&amp;'Service PJ'!$B207&amp;'Service PJ'!$A207&amp;"*",'EPA_US9RT techs'!$A$2:$I$1722,9,FALSE),"")</f>
        <v/>
      </c>
      <c r="G209" s="14" t="str">
        <f>IFERROR(VLOOKUP($A$1&amp;'Service PJ'!$D207&amp;'Service PJ'!$B207&amp;'Service PJ'!$A207&amp;"*",'EPA_US9RT techs'!$A$2:$I$1722,9,FALSE),"")</f>
        <v/>
      </c>
      <c r="H209" s="14" t="str">
        <f>IFERROR(VLOOKUP($A$1&amp;'Service PJ'!$D207&amp;'Service PJ'!$B207&amp;'Service PJ'!$A207&amp;"*",'EPA_US9RT techs'!$A$2:$I$1722,9,FALSE),"")</f>
        <v/>
      </c>
      <c r="I209" s="14" t="str">
        <f>IFERROR(VLOOKUP($A$1&amp;'Service PJ'!$D207&amp;'Service PJ'!$B207&amp;'Service PJ'!$A207&amp;"*",'EPA_US9RT techs'!$A$2:$I$1722,9,FALSE),"")</f>
        <v/>
      </c>
      <c r="J209" s="14" t="str">
        <f>IFERROR(VLOOKUP($A$1&amp;'Service PJ'!$D207&amp;'Service PJ'!$B207&amp;'Service PJ'!$A207&amp;"*",'EPA_US9RT techs'!$A$2:$I$1722,9,FALSE),"")</f>
        <v/>
      </c>
      <c r="K209" s="14" t="str">
        <f>IFERROR(VLOOKUP($A$1&amp;'Service PJ'!$D207&amp;'Service PJ'!$B207&amp;'Service PJ'!$A207&amp;"*",'EPA_US9RT techs'!$A$2:$I$1722,9,FALSE),"")</f>
        <v/>
      </c>
      <c r="L209" s="14" t="str">
        <f>IFERROR(VLOOKUP($A$1&amp;'Service PJ'!$D207&amp;'Service PJ'!$B207&amp;'Service PJ'!$A207&amp;"*",'EPA_US9RT techs'!$A$2:$I$1722,9,FALSE),"")</f>
        <v/>
      </c>
      <c r="M209" s="14" t="str">
        <f>IFERROR(VLOOKUP($A$1&amp;'Service PJ'!$D207&amp;'Service PJ'!$B207&amp;'Service PJ'!$A207&amp;"*",'EPA_US9RT techs'!$A$2:$I$1722,9,FALSE),"")</f>
        <v/>
      </c>
      <c r="N209" s="14" t="str">
        <f>IFERROR(VLOOKUP($A$1&amp;'Service PJ'!$D207&amp;'Service PJ'!$B207&amp;'Service PJ'!$A207&amp;"*",'EPA_US9RT techs'!$A$2:$I$1722,9,FALSE),"")</f>
        <v/>
      </c>
      <c r="O209" s="14" t="str">
        <f>IFERROR(VLOOKUP($A$1&amp;'Service PJ'!$D207&amp;'Service PJ'!$B207&amp;'Service PJ'!$A207&amp;"*",'EPA_US9RT techs'!$A$2:$I$1722,9,FALSE),"")</f>
        <v/>
      </c>
      <c r="P209" s="14" t="str">
        <f>IFERROR(VLOOKUP($A$1&amp;'Service PJ'!$D207&amp;'Service PJ'!$B207&amp;'Service PJ'!$A207&amp;"*",'EPA_US9RT techs'!$A$2:$I$1722,9,FALSE),"")</f>
        <v/>
      </c>
      <c r="Q209" s="14" t="str">
        <f>IFERROR(VLOOKUP($A$1&amp;'Service PJ'!$D207&amp;'Service PJ'!$B207&amp;'Service PJ'!$A207&amp;"*",'EPA_US9RT techs'!$A$2:$I$1722,9,FALSE),"")</f>
        <v/>
      </c>
      <c r="R209" s="14" t="str">
        <f>IFERROR(VLOOKUP($A$1&amp;'Service PJ'!$D207&amp;'Service PJ'!$B207&amp;'Service PJ'!$A207&amp;"*",'EPA_US9RT techs'!$A$2:$I$1722,9,FALSE),"")</f>
        <v/>
      </c>
      <c r="S209" s="14" t="str">
        <f>IFERROR(VLOOKUP($A$1&amp;'Service PJ'!$D207&amp;'Service PJ'!$B207&amp;'Service PJ'!$A207&amp;"*",'EPA_US9RT techs'!$A$2:$I$1722,9,FALSE),"")</f>
        <v/>
      </c>
      <c r="T209" s="14" t="str">
        <f>IFERROR(VLOOKUP($A$1&amp;'Service PJ'!$D207&amp;'Service PJ'!$B207&amp;'Service PJ'!$A207&amp;"*",'EPA_US9RT techs'!$A$2:$I$1722,9,FALSE),"")</f>
        <v/>
      </c>
      <c r="U209" s="14" t="str">
        <f>IFERROR(VLOOKUP($A$1&amp;'Service PJ'!$D207&amp;'Service PJ'!$B207&amp;'Service PJ'!$A207&amp;"*",'EPA_US9RT techs'!$A$2:$I$1722,9,FALSE),"")</f>
        <v/>
      </c>
      <c r="V209" s="14" t="str">
        <f>IFERROR(VLOOKUP($A$1&amp;'Service PJ'!$D207&amp;'Service PJ'!$B207&amp;'Service PJ'!$A207&amp;"*",'EPA_US9RT techs'!$A$2:$I$1722,9,FALSE),"")</f>
        <v/>
      </c>
      <c r="W209" s="14" t="str">
        <f>IFERROR(VLOOKUP($A$1&amp;'Service PJ'!$D207&amp;'Service PJ'!$B207&amp;'Service PJ'!$A207&amp;"*",'EPA_US9RT techs'!$A$2:$I$1722,9,FALSE),"")</f>
        <v/>
      </c>
      <c r="X209" s="14" t="str">
        <f>IFERROR(VLOOKUP($A$1&amp;'Service PJ'!$D207&amp;'Service PJ'!$B207&amp;'Service PJ'!$A207&amp;"*",'EPA_US9RT techs'!$A$2:$I$1722,9,FALSE),"")</f>
        <v/>
      </c>
      <c r="Y209" s="14" t="str">
        <f>IFERROR(VLOOKUP($A$1&amp;'Service PJ'!$D207&amp;'Service PJ'!$B207&amp;'Service PJ'!$A207&amp;"*",'EPA_US9RT techs'!$A$2:$I$1722,9,FALSE),"")</f>
        <v/>
      </c>
      <c r="Z209" s="14" t="str">
        <f>IFERROR(VLOOKUP($A$1&amp;'Service PJ'!$D207&amp;'Service PJ'!$B207&amp;'Service PJ'!$A207&amp;"*",'EPA_US9RT techs'!$A$2:$I$1722,9,FALSE),"")</f>
        <v/>
      </c>
      <c r="AA209" s="14" t="str">
        <f>IFERROR(VLOOKUP($A$1&amp;'Service PJ'!$D207&amp;'Service PJ'!$B207&amp;'Service PJ'!$A207&amp;"*",'EPA_US9RT techs'!$A$2:$I$1722,9,FALSE),"")</f>
        <v/>
      </c>
      <c r="AB209" s="14" t="str">
        <f>IFERROR(VLOOKUP($A$1&amp;'Service PJ'!$D207&amp;'Service PJ'!$B207&amp;'Service PJ'!$A207&amp;"*",'EPA_US9RT techs'!$A$2:$I$1722,9,FALSE),"")</f>
        <v/>
      </c>
      <c r="AC209" s="14" t="str">
        <f>IFERROR(VLOOKUP($A$1&amp;'Service PJ'!$D207&amp;'Service PJ'!$B207&amp;'Service PJ'!$A207&amp;"*",'EPA_US9RT techs'!$A$2:$I$1722,9,FALSE),"")</f>
        <v/>
      </c>
      <c r="AD209" s="14" t="str">
        <f>IFERROR(VLOOKUP($A$1&amp;'Service PJ'!$D207&amp;'Service PJ'!$B207&amp;'Service PJ'!$A207&amp;"*",'EPA_US9RT techs'!$A$2:$I$1722,9,FALSE),"")</f>
        <v/>
      </c>
      <c r="AE209" s="14" t="str">
        <f>IFERROR(VLOOKUP($A$1&amp;'Service PJ'!$D207&amp;'Service PJ'!$B207&amp;'Service PJ'!$A207&amp;"*",'EPA_US9RT techs'!$A$2:$I$1722,9,FALSE),"")</f>
        <v/>
      </c>
      <c r="AG209" t="str">
        <f>IF(SUM(AH209:AX209)=0,"\I:",'Service PJ'!$D207&amp;"_"&amp;'Service PJ'!$E207&amp;"_"&amp;'Service PJ'!$C207)</f>
        <v>\I:</v>
      </c>
      <c r="AH209" s="14" t="str">
        <f>IFERROR(VLOOKUP($AG$1&amp;'Service PJ'!$D207&amp;'Service PJ'!$B207&amp;'Service PJ'!$A207&amp;"*",'EPA_US9RT techs'!$A$2:$I$1722,9,FALSE),"")</f>
        <v/>
      </c>
      <c r="AI209" s="14" t="str">
        <f>IFERROR(VLOOKUP($AG$1&amp;'Service PJ'!$D207&amp;'Service PJ'!$B207&amp;'Service PJ'!$A207&amp;"*",'EPA_US9RT techs'!$A$2:$I$1722,9,FALSE),"")</f>
        <v/>
      </c>
      <c r="AJ209" s="14" t="str">
        <f>IFERROR(VLOOKUP($AG$1&amp;'Service PJ'!$D207&amp;'Service PJ'!$B207&amp;'Service PJ'!$A207&amp;"*",'EPA_US9RT techs'!$A$2:$I$1722,9,FALSE),"")</f>
        <v/>
      </c>
      <c r="AK209" s="14" t="str">
        <f>IFERROR(VLOOKUP($AG$1&amp;'Service PJ'!$D207&amp;'Service PJ'!$B207&amp;'Service PJ'!$A207&amp;"*",'EPA_US9RT techs'!$A$2:$I$1722,9,FALSE),"")</f>
        <v/>
      </c>
      <c r="AL209" s="14" t="str">
        <f>IFERROR(VLOOKUP($AG$1&amp;'Service PJ'!$D207&amp;'Service PJ'!$B207&amp;'Service PJ'!$A207&amp;"*",'EPA_US9RT techs'!$A$2:$I$1722,9,FALSE),"")</f>
        <v/>
      </c>
      <c r="AM209" s="14" t="str">
        <f>IFERROR(VLOOKUP($AG$1&amp;'Service PJ'!$D207&amp;'Service PJ'!$B207&amp;'Service PJ'!$A207&amp;"*",'EPA_US9RT techs'!$A$2:$I$1722,9,FALSE),"")</f>
        <v/>
      </c>
      <c r="AN209" s="14" t="str">
        <f>IFERROR(VLOOKUP($AG$1&amp;'Service PJ'!$D207&amp;'Service PJ'!$B207&amp;'Service PJ'!$A207&amp;"*",'EPA_US9RT techs'!$A$2:$I$1722,9,FALSE),"")</f>
        <v/>
      </c>
      <c r="AO209" s="14" t="str">
        <f>IFERROR(VLOOKUP($AG$1&amp;'Service PJ'!$D207&amp;'Service PJ'!$B207&amp;'Service PJ'!$A207&amp;"*",'EPA_US9RT techs'!$A$2:$I$1722,9,FALSE),"")</f>
        <v/>
      </c>
      <c r="AP209" s="14" t="str">
        <f>IFERROR(VLOOKUP($AG$1&amp;'Service PJ'!$D207&amp;'Service PJ'!$B207&amp;'Service PJ'!$A207&amp;"*",'EPA_US9RT techs'!$A$2:$I$1722,9,FALSE),"")</f>
        <v/>
      </c>
      <c r="AQ209" s="14" t="str">
        <f>IFERROR(VLOOKUP($AG$1&amp;'Service PJ'!$D207&amp;'Service PJ'!$B207&amp;'Service PJ'!$A207&amp;"*",'EPA_US9RT techs'!$A$2:$I$1722,9,FALSE),"")</f>
        <v/>
      </c>
      <c r="AR209" s="14" t="str">
        <f>IFERROR(VLOOKUP($AG$1&amp;'Service PJ'!$D207&amp;'Service PJ'!$B207&amp;'Service PJ'!$A207&amp;"*",'EPA_US9RT techs'!$A$2:$I$1722,9,FALSE),"")</f>
        <v/>
      </c>
      <c r="AS209" s="14" t="str">
        <f>IFERROR(VLOOKUP($AG$1&amp;'Service PJ'!$D207&amp;'Service PJ'!$B207&amp;'Service PJ'!$A207&amp;"*",'EPA_US9RT techs'!$A$2:$I$1722,9,FALSE),"")</f>
        <v/>
      </c>
      <c r="AT209" s="14" t="str">
        <f>IFERROR(VLOOKUP($AG$1&amp;'Service PJ'!$D207&amp;'Service PJ'!$B207&amp;'Service PJ'!$A207&amp;"*",'EPA_US9RT techs'!$A$2:$I$1722,9,FALSE),"")</f>
        <v/>
      </c>
      <c r="AU209" s="14" t="str">
        <f>IFERROR(VLOOKUP($AG$1&amp;'Service PJ'!$D207&amp;'Service PJ'!$B207&amp;'Service PJ'!$A207&amp;"*",'EPA_US9RT techs'!$A$2:$I$1722,9,FALSE),"")</f>
        <v/>
      </c>
      <c r="AV209" s="14" t="str">
        <f>IFERROR(VLOOKUP($AG$1&amp;'Service PJ'!$D207&amp;'Service PJ'!$B207&amp;'Service PJ'!$A207&amp;"*",'EPA_US9RT techs'!$A$2:$I$1722,9,FALSE),"")</f>
        <v/>
      </c>
      <c r="AW209" s="14" t="str">
        <f>IFERROR(VLOOKUP($AG$1&amp;'Service PJ'!$D207&amp;'Service PJ'!$B207&amp;'Service PJ'!$A207&amp;"*",'EPA_US9RT techs'!$A$2:$I$1722,9,FALSE),"")</f>
        <v/>
      </c>
      <c r="AX209" s="14" t="str">
        <f>IFERROR(VLOOKUP($AG$1&amp;'Service PJ'!$D207&amp;'Service PJ'!$B207&amp;'Service PJ'!$A207&amp;"*",'EPA_US9RT techs'!$A$2:$I$1722,9,FALSE),"")</f>
        <v/>
      </c>
      <c r="AY209" s="14" t="str">
        <f>IFERROR(VLOOKUP($AG$1&amp;'Service PJ'!$D207&amp;'Service PJ'!$B207&amp;'Service PJ'!$A207&amp;"*",'EPA_US9RT techs'!$A$2:$I$1722,9,FALSE),"")</f>
        <v/>
      </c>
      <c r="AZ209" s="14" t="str">
        <f>IFERROR(VLOOKUP($AG$1&amp;'Service PJ'!$D207&amp;'Service PJ'!$B207&amp;'Service PJ'!$A207&amp;"*",'EPA_US9RT techs'!$A$2:$I$1722,9,FALSE),"")</f>
        <v/>
      </c>
      <c r="BA209" s="14" t="str">
        <f>IFERROR(VLOOKUP($AG$1&amp;'Service PJ'!$D207&amp;'Service PJ'!$B207&amp;'Service PJ'!$A207&amp;"*",'EPA_US9RT techs'!$A$2:$I$1722,9,FALSE),"")</f>
        <v/>
      </c>
      <c r="BB209" s="14" t="str">
        <f>IFERROR(VLOOKUP($AG$1&amp;'Service PJ'!$D207&amp;'Service PJ'!$B207&amp;'Service PJ'!$A207&amp;"*",'EPA_US9RT techs'!$A$2:$I$1722,9,FALSE),"")</f>
        <v/>
      </c>
      <c r="BC209" s="14" t="str">
        <f>IFERROR(VLOOKUP($AG$1&amp;'Service PJ'!$D207&amp;'Service PJ'!$B207&amp;'Service PJ'!$A207&amp;"*",'EPA_US9RT techs'!$A$2:$I$1722,9,FALSE),"")</f>
        <v/>
      </c>
      <c r="BD209" s="14" t="str">
        <f>IFERROR(VLOOKUP($AG$1&amp;'Service PJ'!$D207&amp;'Service PJ'!$B207&amp;'Service PJ'!$A207&amp;"*",'EPA_US9RT techs'!$A$2:$I$1722,9,FALSE),"")</f>
        <v/>
      </c>
      <c r="BE209" s="14" t="str">
        <f>IFERROR(VLOOKUP($AG$1&amp;'Service PJ'!$D207&amp;'Service PJ'!$B207&amp;'Service PJ'!$A207&amp;"*",'EPA_US9RT techs'!$A$2:$I$1722,9,FALSE),"")</f>
        <v/>
      </c>
      <c r="BF209" s="14" t="str">
        <f>IFERROR(VLOOKUP($AG$1&amp;'Service PJ'!$D207&amp;'Service PJ'!$B207&amp;'Service PJ'!$A207&amp;"*",'EPA_US9RT techs'!$A$2:$I$1722,9,FALSE),"")</f>
        <v/>
      </c>
      <c r="BG209" s="14" t="str">
        <f>IFERROR(VLOOKUP($AG$1&amp;'Service PJ'!$D207&amp;'Service PJ'!$B207&amp;'Service PJ'!$A207&amp;"*",'EPA_US9RT techs'!$A$2:$I$1722,9,FALSE),"")</f>
        <v/>
      </c>
      <c r="BH209" s="14" t="str">
        <f>IFERROR(VLOOKUP($AG$1&amp;'Service PJ'!$D207&amp;'Service PJ'!$B207&amp;'Service PJ'!$A207&amp;"*",'EPA_US9RT techs'!$A$2:$I$1722,9,FALSE),"")</f>
        <v/>
      </c>
      <c r="BI209" s="14" t="str">
        <f>IFERROR(VLOOKUP($AG$1&amp;'Service PJ'!$D207&amp;'Service PJ'!$B207&amp;'Service PJ'!$A207&amp;"*",'EPA_US9RT techs'!$A$2:$I$1722,9,FALSE),"")</f>
        <v/>
      </c>
      <c r="BJ209" s="14" t="str">
        <f>IFERROR(VLOOKUP($AG$1&amp;'Service PJ'!$D207&amp;'Service PJ'!$B207&amp;'Service PJ'!$A207&amp;"*",'EPA_US9RT techs'!$A$2:$I$1722,9,FALSE),"")</f>
        <v/>
      </c>
      <c r="BK209" s="14" t="str">
        <f>IFERROR(VLOOKUP($AG$1&amp;'Service PJ'!$D207&amp;'Service PJ'!$B207&amp;'Service PJ'!$A207&amp;"*",'EPA_US9RT techs'!$A$2:$I$1722,9,FALSE),"")</f>
        <v/>
      </c>
      <c r="BM209" t="str">
        <f>IF(SUM(BN209:CD209)=0,"\I:",'Service PJ'!$D207&amp;"_"&amp;'Service PJ'!$E207&amp;"_"&amp;'Service PJ'!$C207)</f>
        <v>\I:</v>
      </c>
      <c r="BN209" s="14" t="str">
        <f>IFERROR(VLOOKUP($BM$1&amp;'Service PJ'!$D207&amp;'Service PJ'!$B207&amp;'Service PJ'!$A207&amp;"*",'EPA_US9RT techs'!$A$2:$I$1722,9,FALSE),"")</f>
        <v/>
      </c>
      <c r="BO209" s="14" t="str">
        <f>IFERROR(VLOOKUP($BM$1&amp;'Service PJ'!$D207&amp;'Service PJ'!$B207&amp;'Service PJ'!$A207&amp;"*",'EPA_US9RT techs'!$A$2:$I$1722,9,FALSE),"")</f>
        <v/>
      </c>
      <c r="BP209" s="14" t="str">
        <f>IFERROR(VLOOKUP($BM$1&amp;'Service PJ'!$D207&amp;'Service PJ'!$B207&amp;'Service PJ'!$A207&amp;"*",'EPA_US9RT techs'!$A$2:$I$1722,9,FALSE),"")</f>
        <v/>
      </c>
      <c r="BQ209" s="14" t="str">
        <f>IFERROR(VLOOKUP($BM$1&amp;'Service PJ'!$D207&amp;'Service PJ'!$B207&amp;'Service PJ'!$A207&amp;"*",'EPA_US9RT techs'!$A$2:$I$1722,9,FALSE),"")</f>
        <v/>
      </c>
      <c r="BR209" s="14" t="str">
        <f>IFERROR(VLOOKUP($BM$1&amp;'Service PJ'!$D207&amp;'Service PJ'!$B207&amp;'Service PJ'!$A207&amp;"*",'EPA_US9RT techs'!$A$2:$I$1722,9,FALSE),"")</f>
        <v/>
      </c>
      <c r="BS209" s="14" t="str">
        <f>IFERROR(VLOOKUP($BM$1&amp;'Service PJ'!$D207&amp;'Service PJ'!$B207&amp;'Service PJ'!$A207&amp;"*",'EPA_US9RT techs'!$A$2:$I$1722,9,FALSE),"")</f>
        <v/>
      </c>
      <c r="BT209" s="14" t="str">
        <f>IFERROR(VLOOKUP($BM$1&amp;'Service PJ'!$D207&amp;'Service PJ'!$B207&amp;'Service PJ'!$A207&amp;"*",'EPA_US9RT techs'!$A$2:$I$1722,9,FALSE),"")</f>
        <v/>
      </c>
      <c r="BU209" s="14" t="str">
        <f>IFERROR(VLOOKUP($BM$1&amp;'Service PJ'!$D207&amp;'Service PJ'!$B207&amp;'Service PJ'!$A207&amp;"*",'EPA_US9RT techs'!$A$2:$I$1722,9,FALSE),"")</f>
        <v/>
      </c>
      <c r="BV209" s="14" t="str">
        <f>IFERROR(VLOOKUP($BM$1&amp;'Service PJ'!$D207&amp;'Service PJ'!$B207&amp;'Service PJ'!$A207&amp;"*",'EPA_US9RT techs'!$A$2:$I$1722,9,FALSE),"")</f>
        <v/>
      </c>
      <c r="BW209" s="14" t="str">
        <f>IFERROR(VLOOKUP($BM$1&amp;'Service PJ'!$D207&amp;'Service PJ'!$B207&amp;'Service PJ'!$A207&amp;"*",'EPA_US9RT techs'!$A$2:$I$1722,9,FALSE),"")</f>
        <v/>
      </c>
      <c r="BX209" s="14" t="str">
        <f>IFERROR(VLOOKUP($BM$1&amp;'Service PJ'!$D207&amp;'Service PJ'!$B207&amp;'Service PJ'!$A207&amp;"*",'EPA_US9RT techs'!$A$2:$I$1722,9,FALSE),"")</f>
        <v/>
      </c>
      <c r="BY209" s="14" t="str">
        <f>IFERROR(VLOOKUP($BM$1&amp;'Service PJ'!$D207&amp;'Service PJ'!$B207&amp;'Service PJ'!$A207&amp;"*",'EPA_US9RT techs'!$A$2:$I$1722,9,FALSE),"")</f>
        <v/>
      </c>
      <c r="BZ209" s="14" t="str">
        <f>IFERROR(VLOOKUP($BM$1&amp;'Service PJ'!$D207&amp;'Service PJ'!$B207&amp;'Service PJ'!$A207&amp;"*",'EPA_US9RT techs'!$A$2:$I$1722,9,FALSE),"")</f>
        <v/>
      </c>
      <c r="CA209" s="14" t="str">
        <f>IFERROR(VLOOKUP($BM$1&amp;'Service PJ'!$D207&amp;'Service PJ'!$B207&amp;'Service PJ'!$A207&amp;"*",'EPA_US9RT techs'!$A$2:$I$1722,9,FALSE),"")</f>
        <v/>
      </c>
      <c r="CB209" s="14" t="str">
        <f>IFERROR(VLOOKUP($BM$1&amp;'Service PJ'!$D207&amp;'Service PJ'!$B207&amp;'Service PJ'!$A207&amp;"*",'EPA_US9RT techs'!$A$2:$I$1722,9,FALSE),"")</f>
        <v/>
      </c>
      <c r="CC209" s="14" t="str">
        <f>IFERROR(VLOOKUP($BM$1&amp;'Service PJ'!$D207&amp;'Service PJ'!$B207&amp;'Service PJ'!$A207&amp;"*",'EPA_US9RT techs'!$A$2:$I$1722,9,FALSE),"")</f>
        <v/>
      </c>
      <c r="CD209" s="14" t="str">
        <f>IFERROR(VLOOKUP($BM$1&amp;'Service PJ'!$D207&amp;'Service PJ'!$B207&amp;'Service PJ'!$A207&amp;"*",'EPA_US9RT techs'!$A$2:$I$1722,9,FALSE),"")</f>
        <v/>
      </c>
      <c r="CE209" s="14" t="str">
        <f>IFERROR(VLOOKUP($BM$1&amp;'Service PJ'!$D207&amp;'Service PJ'!$B207&amp;'Service PJ'!$A207&amp;"*",'EPA_US9RT techs'!$A$2:$I$1722,9,FALSE),"")</f>
        <v/>
      </c>
      <c r="CF209" s="14" t="str">
        <f>IFERROR(VLOOKUP($BM$1&amp;'Service PJ'!$D207&amp;'Service PJ'!$B207&amp;'Service PJ'!$A207&amp;"*",'EPA_US9RT techs'!$A$2:$I$1722,9,FALSE),"")</f>
        <v/>
      </c>
      <c r="CG209" s="14" t="str">
        <f>IFERROR(VLOOKUP($BM$1&amp;'Service PJ'!$D207&amp;'Service PJ'!$B207&amp;'Service PJ'!$A207&amp;"*",'EPA_US9RT techs'!$A$2:$I$1722,9,FALSE),"")</f>
        <v/>
      </c>
      <c r="CH209" s="14" t="str">
        <f>IFERROR(VLOOKUP($BM$1&amp;'Service PJ'!$D207&amp;'Service PJ'!$B207&amp;'Service PJ'!$A207&amp;"*",'EPA_US9RT techs'!$A$2:$I$1722,9,FALSE),"")</f>
        <v/>
      </c>
      <c r="CI209" s="14" t="str">
        <f>IFERROR(VLOOKUP($BM$1&amp;'Service PJ'!$D207&amp;'Service PJ'!$B207&amp;'Service PJ'!$A207&amp;"*",'EPA_US9RT techs'!$A$2:$I$1722,9,FALSE),"")</f>
        <v/>
      </c>
      <c r="CJ209" s="14" t="str">
        <f>IFERROR(VLOOKUP($BM$1&amp;'Service PJ'!$D207&amp;'Service PJ'!$B207&amp;'Service PJ'!$A207&amp;"*",'EPA_US9RT techs'!$A$2:$I$1722,9,FALSE),"")</f>
        <v/>
      </c>
      <c r="CK209" s="14" t="str">
        <f>IFERROR(VLOOKUP($BM$1&amp;'Service PJ'!$D207&amp;'Service PJ'!$B207&amp;'Service PJ'!$A207&amp;"*",'EPA_US9RT techs'!$A$2:$I$1722,9,FALSE),"")</f>
        <v/>
      </c>
      <c r="CL209" s="14" t="str">
        <f>IFERROR(VLOOKUP($BM$1&amp;'Service PJ'!$D207&amp;'Service PJ'!$B207&amp;'Service PJ'!$A207&amp;"*",'EPA_US9RT techs'!$A$2:$I$1722,9,FALSE),"")</f>
        <v/>
      </c>
      <c r="CM209" s="14" t="str">
        <f>IFERROR(VLOOKUP($BM$1&amp;'Service PJ'!$D207&amp;'Service PJ'!$B207&amp;'Service PJ'!$A207&amp;"*",'EPA_US9RT techs'!$A$2:$I$1722,9,FALSE),"")</f>
        <v/>
      </c>
      <c r="CN209" s="14" t="str">
        <f>IFERROR(VLOOKUP($BM$1&amp;'Service PJ'!$D207&amp;'Service PJ'!$B207&amp;'Service PJ'!$A207&amp;"*",'EPA_US9RT techs'!$A$2:$I$1722,9,FALSE),"")</f>
        <v/>
      </c>
      <c r="CO209" s="14" t="str">
        <f>IFERROR(VLOOKUP($BM$1&amp;'Service PJ'!$D207&amp;'Service PJ'!$B207&amp;'Service PJ'!$A207&amp;"*",'EPA_US9RT techs'!$A$2:$I$1722,9,FALSE),"")</f>
        <v/>
      </c>
      <c r="CP209" s="14" t="str">
        <f>IFERROR(VLOOKUP($BM$1&amp;'Service PJ'!$D207&amp;'Service PJ'!$B207&amp;'Service PJ'!$A207&amp;"*",'EPA_US9RT techs'!$A$2:$I$1722,9,FALSE),"")</f>
        <v/>
      </c>
      <c r="CQ209" s="14" t="str">
        <f>IFERROR(VLOOKUP($BM$1&amp;'Service PJ'!$D207&amp;'Service PJ'!$B207&amp;'Service PJ'!$A207&amp;"*",'EPA_US9RT techs'!$A$2:$I$1722,9,FALSE),"")</f>
        <v/>
      </c>
      <c r="CS209" t="str">
        <f>IF(SUM(CT209:DJ209)=0,"\I:",'Service PJ'!$D207&amp;"_"&amp;'Service PJ'!$E207&amp;"_"&amp;'Service PJ'!$C207)</f>
        <v>\I:</v>
      </c>
      <c r="CT209" s="2" t="str">
        <f>IFERROR(VLOOKUP($CS$1&amp;'Service PJ'!$D207&amp;'Service PJ'!$B207&amp;'Service PJ'!$A207&amp;"*",'EPA_US9RT techs'!$A$2:$I$1722,9,FALSE),"")</f>
        <v/>
      </c>
      <c r="CU209" s="2" t="str">
        <f>IFERROR(VLOOKUP($CS$1&amp;'Service PJ'!$D207&amp;'Service PJ'!$B207&amp;'Service PJ'!$A207&amp;"*",'EPA_US9RT techs'!$A$2:$I$1722,9,FALSE),"")</f>
        <v/>
      </c>
      <c r="CV209" s="2" t="str">
        <f>IFERROR(VLOOKUP($CS$1&amp;'Service PJ'!$D207&amp;'Service PJ'!$B207&amp;'Service PJ'!$A207&amp;"*",'EPA_US9RT techs'!$A$2:$I$1722,9,FALSE),"")</f>
        <v/>
      </c>
      <c r="CW209" s="2" t="str">
        <f>IFERROR(VLOOKUP($CS$1&amp;'Service PJ'!$D207&amp;'Service PJ'!$B207&amp;'Service PJ'!$A207&amp;"*",'EPA_US9RT techs'!$A$2:$I$1722,9,FALSE),"")</f>
        <v/>
      </c>
      <c r="CX209" s="2" t="str">
        <f>IFERROR(VLOOKUP($CS$1&amp;'Service PJ'!$D207&amp;'Service PJ'!$B207&amp;'Service PJ'!$A207&amp;"*",'EPA_US9RT techs'!$A$2:$I$1722,9,FALSE),"")</f>
        <v/>
      </c>
      <c r="CY209" s="2" t="str">
        <f>IFERROR(VLOOKUP($CS$1&amp;'Service PJ'!$D207&amp;'Service PJ'!$B207&amp;'Service PJ'!$A207&amp;"*",'EPA_US9RT techs'!$A$2:$I$1722,9,FALSE),"")</f>
        <v/>
      </c>
      <c r="CZ209" s="2" t="str">
        <f>IFERROR(VLOOKUP($CS$1&amp;'Service PJ'!$D207&amp;'Service PJ'!$B207&amp;'Service PJ'!$A207&amp;"*",'EPA_US9RT techs'!$A$2:$I$1722,9,FALSE),"")</f>
        <v/>
      </c>
      <c r="DA209" s="2" t="str">
        <f>IFERROR(VLOOKUP($CS$1&amp;'Service PJ'!$D207&amp;'Service PJ'!$B207&amp;'Service PJ'!$A207&amp;"*",'EPA_US9RT techs'!$A$2:$I$1722,9,FALSE),"")</f>
        <v/>
      </c>
      <c r="DB209" s="2" t="str">
        <f>IFERROR(VLOOKUP($CS$1&amp;'Service PJ'!$D207&amp;'Service PJ'!$B207&amp;'Service PJ'!$A207&amp;"*",'EPA_US9RT techs'!$A$2:$I$1722,9,FALSE),"")</f>
        <v/>
      </c>
      <c r="DC209" s="2" t="str">
        <f>IFERROR(VLOOKUP($CS$1&amp;'Service PJ'!$D207&amp;'Service PJ'!$B207&amp;'Service PJ'!$A207&amp;"*",'EPA_US9RT techs'!$A$2:$I$1722,9,FALSE),"")</f>
        <v/>
      </c>
      <c r="DD209" s="2" t="str">
        <f>IFERROR(VLOOKUP($CS$1&amp;'Service PJ'!$D207&amp;'Service PJ'!$B207&amp;'Service PJ'!$A207&amp;"*",'EPA_US9RT techs'!$A$2:$I$1722,9,FALSE),"")</f>
        <v/>
      </c>
      <c r="DE209" s="2" t="str">
        <f>IFERROR(VLOOKUP($CS$1&amp;'Service PJ'!$D207&amp;'Service PJ'!$B207&amp;'Service PJ'!$A207&amp;"*",'EPA_US9RT techs'!$A$2:$I$1722,9,FALSE),"")</f>
        <v/>
      </c>
      <c r="DF209" s="2" t="str">
        <f>IFERROR(VLOOKUP($CS$1&amp;'Service PJ'!$D207&amp;'Service PJ'!$B207&amp;'Service PJ'!$A207&amp;"*",'EPA_US9RT techs'!$A$2:$I$1722,9,FALSE),"")</f>
        <v/>
      </c>
      <c r="DG209" s="2" t="str">
        <f>IFERROR(VLOOKUP($CS$1&amp;'Service PJ'!$D207&amp;'Service PJ'!$B207&amp;'Service PJ'!$A207&amp;"*",'EPA_US9RT techs'!$A$2:$I$1722,9,FALSE),"")</f>
        <v/>
      </c>
      <c r="DH209" s="2" t="str">
        <f>IFERROR(VLOOKUP($CS$1&amp;'Service PJ'!$D207&amp;'Service PJ'!$B207&amp;'Service PJ'!$A207&amp;"*",'EPA_US9RT techs'!$A$2:$I$1722,9,FALSE),"")</f>
        <v/>
      </c>
      <c r="DI209" s="2" t="str">
        <f>IFERROR(VLOOKUP($CS$1&amp;'Service PJ'!$D207&amp;'Service PJ'!$B207&amp;'Service PJ'!$A207&amp;"*",'EPA_US9RT techs'!$A$2:$I$1722,9,FALSE),"")</f>
        <v/>
      </c>
      <c r="DJ209" s="2" t="str">
        <f>IFERROR(VLOOKUP($CS$1&amp;'Service PJ'!$D207&amp;'Service PJ'!$B207&amp;'Service PJ'!$A207&amp;"*",'EPA_US9RT techs'!$A$2:$I$1722,9,FALSE),"")</f>
        <v/>
      </c>
      <c r="DK209" s="2" t="str">
        <f>IFERROR(VLOOKUP($CS$1&amp;'Service PJ'!$D207&amp;'Service PJ'!$B207&amp;'Service PJ'!$A207&amp;"*",'EPA_US9RT techs'!$A$2:$I$1722,9,FALSE),"")</f>
        <v/>
      </c>
      <c r="DL209" s="2" t="str">
        <f>IFERROR(VLOOKUP($CS$1&amp;'Service PJ'!$D207&amp;'Service PJ'!$B207&amp;'Service PJ'!$A207&amp;"*",'EPA_US9RT techs'!$A$2:$I$1722,9,FALSE),"")</f>
        <v/>
      </c>
      <c r="DM209" s="2" t="str">
        <f>IFERROR(VLOOKUP($CS$1&amp;'Service PJ'!$D207&amp;'Service PJ'!$B207&amp;'Service PJ'!$A207&amp;"*",'EPA_US9RT techs'!$A$2:$I$1722,9,FALSE),"")</f>
        <v/>
      </c>
      <c r="DN209" s="2" t="str">
        <f>IFERROR(VLOOKUP($CS$1&amp;'Service PJ'!$D207&amp;'Service PJ'!$B207&amp;'Service PJ'!$A207&amp;"*",'EPA_US9RT techs'!$A$2:$I$1722,9,FALSE),"")</f>
        <v/>
      </c>
      <c r="DO209" s="2" t="str">
        <f>IFERROR(VLOOKUP($CS$1&amp;'Service PJ'!$D207&amp;'Service PJ'!$B207&amp;'Service PJ'!$A207&amp;"*",'EPA_US9RT techs'!$A$2:$I$1722,9,FALSE),"")</f>
        <v/>
      </c>
      <c r="DP209" s="2" t="str">
        <f>IFERROR(VLOOKUP($CS$1&amp;'Service PJ'!$D207&amp;'Service PJ'!$B207&amp;'Service PJ'!$A207&amp;"*",'EPA_US9RT techs'!$A$2:$I$1722,9,FALSE),"")</f>
        <v/>
      </c>
      <c r="DQ209" s="2" t="str">
        <f>IFERROR(VLOOKUP($CS$1&amp;'Service PJ'!$D207&amp;'Service PJ'!$B207&amp;'Service PJ'!$A207&amp;"*",'EPA_US9RT techs'!$A$2:$I$1722,9,FALSE),"")</f>
        <v/>
      </c>
      <c r="DR209" s="2" t="str">
        <f>IFERROR(VLOOKUP($CS$1&amp;'Service PJ'!$D207&amp;'Service PJ'!$B207&amp;'Service PJ'!$A207&amp;"*",'EPA_US9RT techs'!$A$2:$I$1722,9,FALSE),"")</f>
        <v/>
      </c>
      <c r="DS209" s="2" t="str">
        <f>IFERROR(VLOOKUP($CS$1&amp;'Service PJ'!$D207&amp;'Service PJ'!$B207&amp;'Service PJ'!$A207&amp;"*",'EPA_US9RT techs'!$A$2:$I$1722,9,FALSE),"")</f>
        <v/>
      </c>
      <c r="DT209" s="2" t="str">
        <f>IFERROR(VLOOKUP($CS$1&amp;'Service PJ'!$D207&amp;'Service PJ'!$B207&amp;'Service PJ'!$A207&amp;"*",'EPA_US9RT techs'!$A$2:$I$1722,9,FALSE),"")</f>
        <v/>
      </c>
      <c r="DU209" s="2" t="str">
        <f>IFERROR(VLOOKUP($CS$1&amp;'Service PJ'!$D207&amp;'Service PJ'!$B207&amp;'Service PJ'!$A207&amp;"*",'EPA_US9RT techs'!$A$2:$I$1722,9,FALSE),"")</f>
        <v/>
      </c>
      <c r="DV209" s="2" t="str">
        <f>IFERROR(VLOOKUP($CS$1&amp;'Service PJ'!$D207&amp;'Service PJ'!$B207&amp;'Service PJ'!$A207&amp;"*",'EPA_US9RT techs'!$A$2:$I$1722,9,FALSE),"")</f>
        <v/>
      </c>
      <c r="DW209" s="2" t="str">
        <f>IFERROR(VLOOKUP($CS$1&amp;'Service PJ'!$D207&amp;'Service PJ'!$B207&amp;'Service PJ'!$A207&amp;"*",'EPA_US9RT techs'!$A$2:$I$1722,9,FALSE),"")</f>
        <v/>
      </c>
    </row>
    <row r="210" spans="1:127" x14ac:dyDescent="0.45">
      <c r="A210" t="str">
        <f>IF(SUM(B210:R210)=0,"\I:",'Service PJ'!$D208&amp;"_"&amp;'Service PJ'!$E208&amp;"_"&amp;'Service PJ'!$C208)</f>
        <v>IIS_PRH_BIO</v>
      </c>
      <c r="B210" s="14">
        <f>IFERROR(VLOOKUP($A$1&amp;'Service PJ'!$D208&amp;'Service PJ'!$B208&amp;'Service PJ'!$A208&amp;"*",'EPA_US9RT techs'!$A$2:$I$1722,9,FALSE),"")</f>
        <v>25.707174307300001</v>
      </c>
      <c r="C210" s="14">
        <f>IFERROR(VLOOKUP($A$1&amp;'Service PJ'!$D208&amp;'Service PJ'!$B208&amp;'Service PJ'!$A208&amp;"*",'EPA_US9RT techs'!$A$2:$I$1722,9,FALSE),"")</f>
        <v>25.707174307300001</v>
      </c>
      <c r="D210" s="14">
        <f>IFERROR(VLOOKUP($A$1&amp;'Service PJ'!$D208&amp;'Service PJ'!$B208&amp;'Service PJ'!$A208&amp;"*",'EPA_US9RT techs'!$A$2:$I$1722,9,FALSE),"")</f>
        <v>25.707174307300001</v>
      </c>
      <c r="E210" s="14">
        <f>IFERROR(VLOOKUP($A$1&amp;'Service PJ'!$D208&amp;'Service PJ'!$B208&amp;'Service PJ'!$A208&amp;"*",'EPA_US9RT techs'!$A$2:$I$1722,9,FALSE),"")</f>
        <v>25.707174307300001</v>
      </c>
      <c r="F210" s="14">
        <f>IFERROR(VLOOKUP($A$1&amp;'Service PJ'!$D208&amp;'Service PJ'!$B208&amp;'Service PJ'!$A208&amp;"*",'EPA_US9RT techs'!$A$2:$I$1722,9,FALSE),"")</f>
        <v>25.707174307300001</v>
      </c>
      <c r="G210" s="14">
        <f>IFERROR(VLOOKUP($A$1&amp;'Service PJ'!$D208&amp;'Service PJ'!$B208&amp;'Service PJ'!$A208&amp;"*",'EPA_US9RT techs'!$A$2:$I$1722,9,FALSE),"")</f>
        <v>25.707174307300001</v>
      </c>
      <c r="H210" s="14">
        <f>IFERROR(VLOOKUP($A$1&amp;'Service PJ'!$D208&amp;'Service PJ'!$B208&amp;'Service PJ'!$A208&amp;"*",'EPA_US9RT techs'!$A$2:$I$1722,9,FALSE),"")</f>
        <v>25.707174307300001</v>
      </c>
      <c r="I210" s="14">
        <f>IFERROR(VLOOKUP($A$1&amp;'Service PJ'!$D208&amp;'Service PJ'!$B208&amp;'Service PJ'!$A208&amp;"*",'EPA_US9RT techs'!$A$2:$I$1722,9,FALSE),"")</f>
        <v>25.707174307300001</v>
      </c>
      <c r="J210" s="14">
        <f>IFERROR(VLOOKUP($A$1&amp;'Service PJ'!$D208&amp;'Service PJ'!$B208&amp;'Service PJ'!$A208&amp;"*",'EPA_US9RT techs'!$A$2:$I$1722,9,FALSE),"")</f>
        <v>25.707174307300001</v>
      </c>
      <c r="K210" s="14">
        <f>IFERROR(VLOOKUP($A$1&amp;'Service PJ'!$D208&amp;'Service PJ'!$B208&amp;'Service PJ'!$A208&amp;"*",'EPA_US9RT techs'!$A$2:$I$1722,9,FALSE),"")</f>
        <v>25.707174307300001</v>
      </c>
      <c r="L210" s="14">
        <f>IFERROR(VLOOKUP($A$1&amp;'Service PJ'!$D208&amp;'Service PJ'!$B208&amp;'Service PJ'!$A208&amp;"*",'EPA_US9RT techs'!$A$2:$I$1722,9,FALSE),"")</f>
        <v>25.707174307300001</v>
      </c>
      <c r="M210" s="14">
        <f>IFERROR(VLOOKUP($A$1&amp;'Service PJ'!$D208&amp;'Service PJ'!$B208&amp;'Service PJ'!$A208&amp;"*",'EPA_US9RT techs'!$A$2:$I$1722,9,FALSE),"")</f>
        <v>25.707174307300001</v>
      </c>
      <c r="N210" s="14">
        <f>IFERROR(VLOOKUP($A$1&amp;'Service PJ'!$D208&amp;'Service PJ'!$B208&amp;'Service PJ'!$A208&amp;"*",'EPA_US9RT techs'!$A$2:$I$1722,9,FALSE),"")</f>
        <v>25.707174307300001</v>
      </c>
      <c r="O210" s="14">
        <f>IFERROR(VLOOKUP($A$1&amp;'Service PJ'!$D208&amp;'Service PJ'!$B208&amp;'Service PJ'!$A208&amp;"*",'EPA_US9RT techs'!$A$2:$I$1722,9,FALSE),"")</f>
        <v>25.707174307300001</v>
      </c>
      <c r="P210" s="14">
        <f>IFERROR(VLOOKUP($A$1&amp;'Service PJ'!$D208&amp;'Service PJ'!$B208&amp;'Service PJ'!$A208&amp;"*",'EPA_US9RT techs'!$A$2:$I$1722,9,FALSE),"")</f>
        <v>25.707174307300001</v>
      </c>
      <c r="Q210" s="14">
        <f>IFERROR(VLOOKUP($A$1&amp;'Service PJ'!$D208&amp;'Service PJ'!$B208&amp;'Service PJ'!$A208&amp;"*",'EPA_US9RT techs'!$A$2:$I$1722,9,FALSE),"")</f>
        <v>25.707174307300001</v>
      </c>
      <c r="R210" s="14">
        <f>IFERROR(VLOOKUP($A$1&amp;'Service PJ'!$D208&amp;'Service PJ'!$B208&amp;'Service PJ'!$A208&amp;"*",'EPA_US9RT techs'!$A$2:$I$1722,9,FALSE),"")</f>
        <v>25.707174307300001</v>
      </c>
      <c r="S210" s="14">
        <f>IFERROR(VLOOKUP($A$1&amp;'Service PJ'!$D208&amp;'Service PJ'!$B208&amp;'Service PJ'!$A208&amp;"*",'EPA_US9RT techs'!$A$2:$I$1722,9,FALSE),"")</f>
        <v>25.707174307300001</v>
      </c>
      <c r="T210" s="14">
        <f>IFERROR(VLOOKUP($A$1&amp;'Service PJ'!$D208&amp;'Service PJ'!$B208&amp;'Service PJ'!$A208&amp;"*",'EPA_US9RT techs'!$A$2:$I$1722,9,FALSE),"")</f>
        <v>25.707174307300001</v>
      </c>
      <c r="U210" s="14">
        <f>IFERROR(VLOOKUP($A$1&amp;'Service PJ'!$D208&amp;'Service PJ'!$B208&amp;'Service PJ'!$A208&amp;"*",'EPA_US9RT techs'!$A$2:$I$1722,9,FALSE),"")</f>
        <v>25.707174307300001</v>
      </c>
      <c r="V210" s="14">
        <f>IFERROR(VLOOKUP($A$1&amp;'Service PJ'!$D208&amp;'Service PJ'!$B208&amp;'Service PJ'!$A208&amp;"*",'EPA_US9RT techs'!$A$2:$I$1722,9,FALSE),"")</f>
        <v>25.707174307300001</v>
      </c>
      <c r="W210" s="14">
        <f>IFERROR(VLOOKUP($A$1&amp;'Service PJ'!$D208&amp;'Service PJ'!$B208&amp;'Service PJ'!$A208&amp;"*",'EPA_US9RT techs'!$A$2:$I$1722,9,FALSE),"")</f>
        <v>25.707174307300001</v>
      </c>
      <c r="X210" s="14">
        <f>IFERROR(VLOOKUP($A$1&amp;'Service PJ'!$D208&amp;'Service PJ'!$B208&amp;'Service PJ'!$A208&amp;"*",'EPA_US9RT techs'!$A$2:$I$1722,9,FALSE),"")</f>
        <v>25.707174307300001</v>
      </c>
      <c r="Y210" s="14">
        <f>IFERROR(VLOOKUP($A$1&amp;'Service PJ'!$D208&amp;'Service PJ'!$B208&amp;'Service PJ'!$A208&amp;"*",'EPA_US9RT techs'!$A$2:$I$1722,9,FALSE),"")</f>
        <v>25.707174307300001</v>
      </c>
      <c r="Z210" s="14">
        <f>IFERROR(VLOOKUP($A$1&amp;'Service PJ'!$D208&amp;'Service PJ'!$B208&amp;'Service PJ'!$A208&amp;"*",'EPA_US9RT techs'!$A$2:$I$1722,9,FALSE),"")</f>
        <v>25.707174307300001</v>
      </c>
      <c r="AA210" s="14">
        <f>IFERROR(VLOOKUP($A$1&amp;'Service PJ'!$D208&amp;'Service PJ'!$B208&amp;'Service PJ'!$A208&amp;"*",'EPA_US9RT techs'!$A$2:$I$1722,9,FALSE),"")</f>
        <v>25.707174307300001</v>
      </c>
      <c r="AB210" s="14">
        <f>IFERROR(VLOOKUP($A$1&amp;'Service PJ'!$D208&amp;'Service PJ'!$B208&amp;'Service PJ'!$A208&amp;"*",'EPA_US9RT techs'!$A$2:$I$1722,9,FALSE),"")</f>
        <v>25.707174307300001</v>
      </c>
      <c r="AC210" s="14">
        <f>IFERROR(VLOOKUP($A$1&amp;'Service PJ'!$D208&amp;'Service PJ'!$B208&amp;'Service PJ'!$A208&amp;"*",'EPA_US9RT techs'!$A$2:$I$1722,9,FALSE),"")</f>
        <v>25.707174307300001</v>
      </c>
      <c r="AD210" s="14">
        <f>IFERROR(VLOOKUP($A$1&amp;'Service PJ'!$D208&amp;'Service PJ'!$B208&amp;'Service PJ'!$A208&amp;"*",'EPA_US9RT techs'!$A$2:$I$1722,9,FALSE),"")</f>
        <v>25.707174307300001</v>
      </c>
      <c r="AE210" s="14">
        <f>IFERROR(VLOOKUP($A$1&amp;'Service PJ'!$D208&amp;'Service PJ'!$B208&amp;'Service PJ'!$A208&amp;"*",'EPA_US9RT techs'!$A$2:$I$1722,9,FALSE),"")</f>
        <v>25.707174307300001</v>
      </c>
      <c r="AG210" t="str">
        <f>IF(SUM(AH210:AX210)=0,"\I:",'Service PJ'!$D208&amp;"_"&amp;'Service PJ'!$E208&amp;"_"&amp;'Service PJ'!$C208)</f>
        <v>IIS_PRH_BIO</v>
      </c>
      <c r="AH210" s="14">
        <f>IFERROR(VLOOKUP($AG$1&amp;'Service PJ'!$D208&amp;'Service PJ'!$B208&amp;'Service PJ'!$A208&amp;"*",'EPA_US9RT techs'!$A$2:$I$1722,9,FALSE),"")</f>
        <v>3.3419326599999999</v>
      </c>
      <c r="AI210" s="14">
        <f>IFERROR(VLOOKUP($AG$1&amp;'Service PJ'!$D208&amp;'Service PJ'!$B208&amp;'Service PJ'!$A208&amp;"*",'EPA_US9RT techs'!$A$2:$I$1722,9,FALSE),"")</f>
        <v>3.3419326599999999</v>
      </c>
      <c r="AJ210" s="14">
        <f>IFERROR(VLOOKUP($AG$1&amp;'Service PJ'!$D208&amp;'Service PJ'!$B208&amp;'Service PJ'!$A208&amp;"*",'EPA_US9RT techs'!$A$2:$I$1722,9,FALSE),"")</f>
        <v>3.3419326599999999</v>
      </c>
      <c r="AK210" s="14">
        <f>IFERROR(VLOOKUP($AG$1&amp;'Service PJ'!$D208&amp;'Service PJ'!$B208&amp;'Service PJ'!$A208&amp;"*",'EPA_US9RT techs'!$A$2:$I$1722,9,FALSE),"")</f>
        <v>3.3419326599999999</v>
      </c>
      <c r="AL210" s="14">
        <f>IFERROR(VLOOKUP($AG$1&amp;'Service PJ'!$D208&amp;'Service PJ'!$B208&amp;'Service PJ'!$A208&amp;"*",'EPA_US9RT techs'!$A$2:$I$1722,9,FALSE),"")</f>
        <v>3.3419326599999999</v>
      </c>
      <c r="AM210" s="14">
        <f>IFERROR(VLOOKUP($AG$1&amp;'Service PJ'!$D208&amp;'Service PJ'!$B208&amp;'Service PJ'!$A208&amp;"*",'EPA_US9RT techs'!$A$2:$I$1722,9,FALSE),"")</f>
        <v>3.3419326599999999</v>
      </c>
      <c r="AN210" s="14">
        <f>IFERROR(VLOOKUP($AG$1&amp;'Service PJ'!$D208&amp;'Service PJ'!$B208&amp;'Service PJ'!$A208&amp;"*",'EPA_US9RT techs'!$A$2:$I$1722,9,FALSE),"")</f>
        <v>3.3419326599999999</v>
      </c>
      <c r="AO210" s="14">
        <f>IFERROR(VLOOKUP($AG$1&amp;'Service PJ'!$D208&amp;'Service PJ'!$B208&amp;'Service PJ'!$A208&amp;"*",'EPA_US9RT techs'!$A$2:$I$1722,9,FALSE),"")</f>
        <v>3.3419326599999999</v>
      </c>
      <c r="AP210" s="14">
        <f>IFERROR(VLOOKUP($AG$1&amp;'Service PJ'!$D208&amp;'Service PJ'!$B208&amp;'Service PJ'!$A208&amp;"*",'EPA_US9RT techs'!$A$2:$I$1722,9,FALSE),"")</f>
        <v>3.3419326599999999</v>
      </c>
      <c r="AQ210" s="14">
        <f>IFERROR(VLOOKUP($AG$1&amp;'Service PJ'!$D208&amp;'Service PJ'!$B208&amp;'Service PJ'!$A208&amp;"*",'EPA_US9RT techs'!$A$2:$I$1722,9,FALSE),"")</f>
        <v>3.3419326599999999</v>
      </c>
      <c r="AR210" s="14">
        <f>IFERROR(VLOOKUP($AG$1&amp;'Service PJ'!$D208&amp;'Service PJ'!$B208&amp;'Service PJ'!$A208&amp;"*",'EPA_US9RT techs'!$A$2:$I$1722,9,FALSE),"")</f>
        <v>3.3419326599999999</v>
      </c>
      <c r="AS210" s="14">
        <f>IFERROR(VLOOKUP($AG$1&amp;'Service PJ'!$D208&amp;'Service PJ'!$B208&amp;'Service PJ'!$A208&amp;"*",'EPA_US9RT techs'!$A$2:$I$1722,9,FALSE),"")</f>
        <v>3.3419326599999999</v>
      </c>
      <c r="AT210" s="14">
        <f>IFERROR(VLOOKUP($AG$1&amp;'Service PJ'!$D208&amp;'Service PJ'!$B208&amp;'Service PJ'!$A208&amp;"*",'EPA_US9RT techs'!$A$2:$I$1722,9,FALSE),"")</f>
        <v>3.3419326599999999</v>
      </c>
      <c r="AU210" s="14">
        <f>IFERROR(VLOOKUP($AG$1&amp;'Service PJ'!$D208&amp;'Service PJ'!$B208&amp;'Service PJ'!$A208&amp;"*",'EPA_US9RT techs'!$A$2:$I$1722,9,FALSE),"")</f>
        <v>3.3419326599999999</v>
      </c>
      <c r="AV210" s="14">
        <f>IFERROR(VLOOKUP($AG$1&amp;'Service PJ'!$D208&amp;'Service PJ'!$B208&amp;'Service PJ'!$A208&amp;"*",'EPA_US9RT techs'!$A$2:$I$1722,9,FALSE),"")</f>
        <v>3.3419326599999999</v>
      </c>
      <c r="AW210" s="14">
        <f>IFERROR(VLOOKUP($AG$1&amp;'Service PJ'!$D208&amp;'Service PJ'!$B208&amp;'Service PJ'!$A208&amp;"*",'EPA_US9RT techs'!$A$2:$I$1722,9,FALSE),"")</f>
        <v>3.3419326599999999</v>
      </c>
      <c r="AX210" s="14">
        <f>IFERROR(VLOOKUP($AG$1&amp;'Service PJ'!$D208&amp;'Service PJ'!$B208&amp;'Service PJ'!$A208&amp;"*",'EPA_US9RT techs'!$A$2:$I$1722,9,FALSE),"")</f>
        <v>3.3419326599999999</v>
      </c>
      <c r="AY210" s="14">
        <f>IFERROR(VLOOKUP($AG$1&amp;'Service PJ'!$D208&amp;'Service PJ'!$B208&amp;'Service PJ'!$A208&amp;"*",'EPA_US9RT techs'!$A$2:$I$1722,9,FALSE),"")</f>
        <v>3.3419326599999999</v>
      </c>
      <c r="AZ210" s="14">
        <f>IFERROR(VLOOKUP($AG$1&amp;'Service PJ'!$D208&amp;'Service PJ'!$B208&amp;'Service PJ'!$A208&amp;"*",'EPA_US9RT techs'!$A$2:$I$1722,9,FALSE),"")</f>
        <v>3.3419326599999999</v>
      </c>
      <c r="BA210" s="14">
        <f>IFERROR(VLOOKUP($AG$1&amp;'Service PJ'!$D208&amp;'Service PJ'!$B208&amp;'Service PJ'!$A208&amp;"*",'EPA_US9RT techs'!$A$2:$I$1722,9,FALSE),"")</f>
        <v>3.3419326599999999</v>
      </c>
      <c r="BB210" s="14">
        <f>IFERROR(VLOOKUP($AG$1&amp;'Service PJ'!$D208&amp;'Service PJ'!$B208&amp;'Service PJ'!$A208&amp;"*",'EPA_US9RT techs'!$A$2:$I$1722,9,FALSE),"")</f>
        <v>3.3419326599999999</v>
      </c>
      <c r="BC210" s="14">
        <f>IFERROR(VLOOKUP($AG$1&amp;'Service PJ'!$D208&amp;'Service PJ'!$B208&amp;'Service PJ'!$A208&amp;"*",'EPA_US9RT techs'!$A$2:$I$1722,9,FALSE),"")</f>
        <v>3.3419326599999999</v>
      </c>
      <c r="BD210" s="14">
        <f>IFERROR(VLOOKUP($AG$1&amp;'Service PJ'!$D208&amp;'Service PJ'!$B208&amp;'Service PJ'!$A208&amp;"*",'EPA_US9RT techs'!$A$2:$I$1722,9,FALSE),"")</f>
        <v>3.3419326599999999</v>
      </c>
      <c r="BE210" s="14">
        <f>IFERROR(VLOOKUP($AG$1&amp;'Service PJ'!$D208&amp;'Service PJ'!$B208&amp;'Service PJ'!$A208&amp;"*",'EPA_US9RT techs'!$A$2:$I$1722,9,FALSE),"")</f>
        <v>3.3419326599999999</v>
      </c>
      <c r="BF210" s="14">
        <f>IFERROR(VLOOKUP($AG$1&amp;'Service PJ'!$D208&amp;'Service PJ'!$B208&amp;'Service PJ'!$A208&amp;"*",'EPA_US9RT techs'!$A$2:$I$1722,9,FALSE),"")</f>
        <v>3.3419326599999999</v>
      </c>
      <c r="BG210" s="14">
        <f>IFERROR(VLOOKUP($AG$1&amp;'Service PJ'!$D208&amp;'Service PJ'!$B208&amp;'Service PJ'!$A208&amp;"*",'EPA_US9RT techs'!$A$2:$I$1722,9,FALSE),"")</f>
        <v>3.3419326599999999</v>
      </c>
      <c r="BH210" s="14">
        <f>IFERROR(VLOOKUP($AG$1&amp;'Service PJ'!$D208&amp;'Service PJ'!$B208&amp;'Service PJ'!$A208&amp;"*",'EPA_US9RT techs'!$A$2:$I$1722,9,FALSE),"")</f>
        <v>3.3419326599999999</v>
      </c>
      <c r="BI210" s="14">
        <f>IFERROR(VLOOKUP($AG$1&amp;'Service PJ'!$D208&amp;'Service PJ'!$B208&amp;'Service PJ'!$A208&amp;"*",'EPA_US9RT techs'!$A$2:$I$1722,9,FALSE),"")</f>
        <v>3.3419326599999999</v>
      </c>
      <c r="BJ210" s="14">
        <f>IFERROR(VLOOKUP($AG$1&amp;'Service PJ'!$D208&amp;'Service PJ'!$B208&amp;'Service PJ'!$A208&amp;"*",'EPA_US9RT techs'!$A$2:$I$1722,9,FALSE),"")</f>
        <v>3.3419326599999999</v>
      </c>
      <c r="BK210" s="14">
        <f>IFERROR(VLOOKUP($AG$1&amp;'Service PJ'!$D208&amp;'Service PJ'!$B208&amp;'Service PJ'!$A208&amp;"*",'EPA_US9RT techs'!$A$2:$I$1722,9,FALSE),"")</f>
        <v>3.3419326599999999</v>
      </c>
      <c r="BM210" t="str">
        <f>IF(SUM(BN210:CD210)=0,"\I:",'Service PJ'!$D208&amp;"_"&amp;'Service PJ'!$E208&amp;"_"&amp;'Service PJ'!$C208)</f>
        <v>\I:</v>
      </c>
      <c r="BN210" s="14" t="str">
        <f>IFERROR(VLOOKUP($BM$1&amp;'Service PJ'!$D208&amp;'Service PJ'!$B208&amp;'Service PJ'!$A208&amp;"*",'EPA_US9RT techs'!$A$2:$I$1722,9,FALSE),"")</f>
        <v/>
      </c>
      <c r="BO210" s="14" t="str">
        <f>IFERROR(VLOOKUP($BM$1&amp;'Service PJ'!$D208&amp;'Service PJ'!$B208&amp;'Service PJ'!$A208&amp;"*",'EPA_US9RT techs'!$A$2:$I$1722,9,FALSE),"")</f>
        <v/>
      </c>
      <c r="BP210" s="14" t="str">
        <f>IFERROR(VLOOKUP($BM$1&amp;'Service PJ'!$D208&amp;'Service PJ'!$B208&amp;'Service PJ'!$A208&amp;"*",'EPA_US9RT techs'!$A$2:$I$1722,9,FALSE),"")</f>
        <v/>
      </c>
      <c r="BQ210" s="14" t="str">
        <f>IFERROR(VLOOKUP($BM$1&amp;'Service PJ'!$D208&amp;'Service PJ'!$B208&amp;'Service PJ'!$A208&amp;"*",'EPA_US9RT techs'!$A$2:$I$1722,9,FALSE),"")</f>
        <v/>
      </c>
      <c r="BR210" s="14" t="str">
        <f>IFERROR(VLOOKUP($BM$1&amp;'Service PJ'!$D208&amp;'Service PJ'!$B208&amp;'Service PJ'!$A208&amp;"*",'EPA_US9RT techs'!$A$2:$I$1722,9,FALSE),"")</f>
        <v/>
      </c>
      <c r="BS210" s="14" t="str">
        <f>IFERROR(VLOOKUP($BM$1&amp;'Service PJ'!$D208&amp;'Service PJ'!$B208&amp;'Service PJ'!$A208&amp;"*",'EPA_US9RT techs'!$A$2:$I$1722,9,FALSE),"")</f>
        <v/>
      </c>
      <c r="BT210" s="14" t="str">
        <f>IFERROR(VLOOKUP($BM$1&amp;'Service PJ'!$D208&amp;'Service PJ'!$B208&amp;'Service PJ'!$A208&amp;"*",'EPA_US9RT techs'!$A$2:$I$1722,9,FALSE),"")</f>
        <v/>
      </c>
      <c r="BU210" s="14" t="str">
        <f>IFERROR(VLOOKUP($BM$1&amp;'Service PJ'!$D208&amp;'Service PJ'!$B208&amp;'Service PJ'!$A208&amp;"*",'EPA_US9RT techs'!$A$2:$I$1722,9,FALSE),"")</f>
        <v/>
      </c>
      <c r="BV210" s="14" t="str">
        <f>IFERROR(VLOOKUP($BM$1&amp;'Service PJ'!$D208&amp;'Service PJ'!$B208&amp;'Service PJ'!$A208&amp;"*",'EPA_US9RT techs'!$A$2:$I$1722,9,FALSE),"")</f>
        <v/>
      </c>
      <c r="BW210" s="14" t="str">
        <f>IFERROR(VLOOKUP($BM$1&amp;'Service PJ'!$D208&amp;'Service PJ'!$B208&amp;'Service PJ'!$A208&amp;"*",'EPA_US9RT techs'!$A$2:$I$1722,9,FALSE),"")</f>
        <v/>
      </c>
      <c r="BX210" s="14" t="str">
        <f>IFERROR(VLOOKUP($BM$1&amp;'Service PJ'!$D208&amp;'Service PJ'!$B208&amp;'Service PJ'!$A208&amp;"*",'EPA_US9RT techs'!$A$2:$I$1722,9,FALSE),"")</f>
        <v/>
      </c>
      <c r="BY210" s="14" t="str">
        <f>IFERROR(VLOOKUP($BM$1&amp;'Service PJ'!$D208&amp;'Service PJ'!$B208&amp;'Service PJ'!$A208&amp;"*",'EPA_US9RT techs'!$A$2:$I$1722,9,FALSE),"")</f>
        <v/>
      </c>
      <c r="BZ210" s="14" t="str">
        <f>IFERROR(VLOOKUP($BM$1&amp;'Service PJ'!$D208&amp;'Service PJ'!$B208&amp;'Service PJ'!$A208&amp;"*",'EPA_US9RT techs'!$A$2:$I$1722,9,FALSE),"")</f>
        <v/>
      </c>
      <c r="CA210" s="14" t="str">
        <f>IFERROR(VLOOKUP($BM$1&amp;'Service PJ'!$D208&amp;'Service PJ'!$B208&amp;'Service PJ'!$A208&amp;"*",'EPA_US9RT techs'!$A$2:$I$1722,9,FALSE),"")</f>
        <v/>
      </c>
      <c r="CB210" s="14" t="str">
        <f>IFERROR(VLOOKUP($BM$1&amp;'Service PJ'!$D208&amp;'Service PJ'!$B208&amp;'Service PJ'!$A208&amp;"*",'EPA_US9RT techs'!$A$2:$I$1722,9,FALSE),"")</f>
        <v/>
      </c>
      <c r="CC210" s="14" t="str">
        <f>IFERROR(VLOOKUP($BM$1&amp;'Service PJ'!$D208&amp;'Service PJ'!$B208&amp;'Service PJ'!$A208&amp;"*",'EPA_US9RT techs'!$A$2:$I$1722,9,FALSE),"")</f>
        <v/>
      </c>
      <c r="CD210" s="14" t="str">
        <f>IFERROR(VLOOKUP($BM$1&amp;'Service PJ'!$D208&amp;'Service PJ'!$B208&amp;'Service PJ'!$A208&amp;"*",'EPA_US9RT techs'!$A$2:$I$1722,9,FALSE),"")</f>
        <v/>
      </c>
      <c r="CE210" s="14" t="str">
        <f>IFERROR(VLOOKUP($BM$1&amp;'Service PJ'!$D208&amp;'Service PJ'!$B208&amp;'Service PJ'!$A208&amp;"*",'EPA_US9RT techs'!$A$2:$I$1722,9,FALSE),"")</f>
        <v/>
      </c>
      <c r="CF210" s="14" t="str">
        <f>IFERROR(VLOOKUP($BM$1&amp;'Service PJ'!$D208&amp;'Service PJ'!$B208&amp;'Service PJ'!$A208&amp;"*",'EPA_US9RT techs'!$A$2:$I$1722,9,FALSE),"")</f>
        <v/>
      </c>
      <c r="CG210" s="14" t="str">
        <f>IFERROR(VLOOKUP($BM$1&amp;'Service PJ'!$D208&amp;'Service PJ'!$B208&amp;'Service PJ'!$A208&amp;"*",'EPA_US9RT techs'!$A$2:$I$1722,9,FALSE),"")</f>
        <v/>
      </c>
      <c r="CH210" s="14" t="str">
        <f>IFERROR(VLOOKUP($BM$1&amp;'Service PJ'!$D208&amp;'Service PJ'!$B208&amp;'Service PJ'!$A208&amp;"*",'EPA_US9RT techs'!$A$2:$I$1722,9,FALSE),"")</f>
        <v/>
      </c>
      <c r="CI210" s="14" t="str">
        <f>IFERROR(VLOOKUP($BM$1&amp;'Service PJ'!$D208&amp;'Service PJ'!$B208&amp;'Service PJ'!$A208&amp;"*",'EPA_US9RT techs'!$A$2:$I$1722,9,FALSE),"")</f>
        <v/>
      </c>
      <c r="CJ210" s="14" t="str">
        <f>IFERROR(VLOOKUP($BM$1&amp;'Service PJ'!$D208&amp;'Service PJ'!$B208&amp;'Service PJ'!$A208&amp;"*",'EPA_US9RT techs'!$A$2:$I$1722,9,FALSE),"")</f>
        <v/>
      </c>
      <c r="CK210" s="14" t="str">
        <f>IFERROR(VLOOKUP($BM$1&amp;'Service PJ'!$D208&amp;'Service PJ'!$B208&amp;'Service PJ'!$A208&amp;"*",'EPA_US9RT techs'!$A$2:$I$1722,9,FALSE),"")</f>
        <v/>
      </c>
      <c r="CL210" s="14" t="str">
        <f>IFERROR(VLOOKUP($BM$1&amp;'Service PJ'!$D208&amp;'Service PJ'!$B208&amp;'Service PJ'!$A208&amp;"*",'EPA_US9RT techs'!$A$2:$I$1722,9,FALSE),"")</f>
        <v/>
      </c>
      <c r="CM210" s="14" t="str">
        <f>IFERROR(VLOOKUP($BM$1&amp;'Service PJ'!$D208&amp;'Service PJ'!$B208&amp;'Service PJ'!$A208&amp;"*",'EPA_US9RT techs'!$A$2:$I$1722,9,FALSE),"")</f>
        <v/>
      </c>
      <c r="CN210" s="14" t="str">
        <f>IFERROR(VLOOKUP($BM$1&amp;'Service PJ'!$D208&amp;'Service PJ'!$B208&amp;'Service PJ'!$A208&amp;"*",'EPA_US9RT techs'!$A$2:$I$1722,9,FALSE),"")</f>
        <v/>
      </c>
      <c r="CO210" s="14" t="str">
        <f>IFERROR(VLOOKUP($BM$1&amp;'Service PJ'!$D208&amp;'Service PJ'!$B208&amp;'Service PJ'!$A208&amp;"*",'EPA_US9RT techs'!$A$2:$I$1722,9,FALSE),"")</f>
        <v/>
      </c>
      <c r="CP210" s="14" t="str">
        <f>IFERROR(VLOOKUP($BM$1&amp;'Service PJ'!$D208&amp;'Service PJ'!$B208&amp;'Service PJ'!$A208&amp;"*",'EPA_US9RT techs'!$A$2:$I$1722,9,FALSE),"")</f>
        <v/>
      </c>
      <c r="CQ210" s="14" t="str">
        <f>IFERROR(VLOOKUP($BM$1&amp;'Service PJ'!$D208&amp;'Service PJ'!$B208&amp;'Service PJ'!$A208&amp;"*",'EPA_US9RT techs'!$A$2:$I$1722,9,FALSE),"")</f>
        <v/>
      </c>
      <c r="CS210" t="str">
        <f>IF(SUM(CT210:DJ210)=0,"\I:",'Service PJ'!$D208&amp;"_"&amp;'Service PJ'!$E208&amp;"_"&amp;'Service PJ'!$C208)</f>
        <v>IIS_PRH_BIO</v>
      </c>
      <c r="CT210" s="2">
        <f>IFERROR(VLOOKUP($CS$1&amp;'Service PJ'!$D208&amp;'Service PJ'!$B208&amp;'Service PJ'!$A208&amp;"*",'EPA_US9RT techs'!$A$2:$I$1722,9,FALSE),"")</f>
        <v>30</v>
      </c>
      <c r="CU210" s="2">
        <f>IFERROR(VLOOKUP($CS$1&amp;'Service PJ'!$D208&amp;'Service PJ'!$B208&amp;'Service PJ'!$A208&amp;"*",'EPA_US9RT techs'!$A$2:$I$1722,9,FALSE),"")</f>
        <v>30</v>
      </c>
      <c r="CV210" s="2">
        <f>IFERROR(VLOOKUP($CS$1&amp;'Service PJ'!$D208&amp;'Service PJ'!$B208&amp;'Service PJ'!$A208&amp;"*",'EPA_US9RT techs'!$A$2:$I$1722,9,FALSE),"")</f>
        <v>30</v>
      </c>
      <c r="CW210" s="2">
        <f>IFERROR(VLOOKUP($CS$1&amp;'Service PJ'!$D208&amp;'Service PJ'!$B208&amp;'Service PJ'!$A208&amp;"*",'EPA_US9RT techs'!$A$2:$I$1722,9,FALSE),"")</f>
        <v>30</v>
      </c>
      <c r="CX210" s="2">
        <f>IFERROR(VLOOKUP($CS$1&amp;'Service PJ'!$D208&amp;'Service PJ'!$B208&amp;'Service PJ'!$A208&amp;"*",'EPA_US9RT techs'!$A$2:$I$1722,9,FALSE),"")</f>
        <v>30</v>
      </c>
      <c r="CY210" s="2">
        <f>IFERROR(VLOOKUP($CS$1&amp;'Service PJ'!$D208&amp;'Service PJ'!$B208&amp;'Service PJ'!$A208&amp;"*",'EPA_US9RT techs'!$A$2:$I$1722,9,FALSE),"")</f>
        <v>30</v>
      </c>
      <c r="CZ210" s="2">
        <f>IFERROR(VLOOKUP($CS$1&amp;'Service PJ'!$D208&amp;'Service PJ'!$B208&amp;'Service PJ'!$A208&amp;"*",'EPA_US9RT techs'!$A$2:$I$1722,9,FALSE),"")</f>
        <v>30</v>
      </c>
      <c r="DA210" s="2">
        <f>IFERROR(VLOOKUP($CS$1&amp;'Service PJ'!$D208&amp;'Service PJ'!$B208&amp;'Service PJ'!$A208&amp;"*",'EPA_US9RT techs'!$A$2:$I$1722,9,FALSE),"")</f>
        <v>30</v>
      </c>
      <c r="DB210" s="2">
        <f>IFERROR(VLOOKUP($CS$1&amp;'Service PJ'!$D208&amp;'Service PJ'!$B208&amp;'Service PJ'!$A208&amp;"*",'EPA_US9RT techs'!$A$2:$I$1722,9,FALSE),"")</f>
        <v>30</v>
      </c>
      <c r="DC210" s="2">
        <f>IFERROR(VLOOKUP($CS$1&amp;'Service PJ'!$D208&amp;'Service PJ'!$B208&amp;'Service PJ'!$A208&amp;"*",'EPA_US9RT techs'!$A$2:$I$1722,9,FALSE),"")</f>
        <v>30</v>
      </c>
      <c r="DD210" s="2">
        <f>IFERROR(VLOOKUP($CS$1&amp;'Service PJ'!$D208&amp;'Service PJ'!$B208&amp;'Service PJ'!$A208&amp;"*",'EPA_US9RT techs'!$A$2:$I$1722,9,FALSE),"")</f>
        <v>30</v>
      </c>
      <c r="DE210" s="2">
        <f>IFERROR(VLOOKUP($CS$1&amp;'Service PJ'!$D208&amp;'Service PJ'!$B208&amp;'Service PJ'!$A208&amp;"*",'EPA_US9RT techs'!$A$2:$I$1722,9,FALSE),"")</f>
        <v>30</v>
      </c>
      <c r="DF210" s="2">
        <f>IFERROR(VLOOKUP($CS$1&amp;'Service PJ'!$D208&amp;'Service PJ'!$B208&amp;'Service PJ'!$A208&amp;"*",'EPA_US9RT techs'!$A$2:$I$1722,9,FALSE),"")</f>
        <v>30</v>
      </c>
      <c r="DG210" s="2">
        <f>IFERROR(VLOOKUP($CS$1&amp;'Service PJ'!$D208&amp;'Service PJ'!$B208&amp;'Service PJ'!$A208&amp;"*",'EPA_US9RT techs'!$A$2:$I$1722,9,FALSE),"")</f>
        <v>30</v>
      </c>
      <c r="DH210" s="2">
        <f>IFERROR(VLOOKUP($CS$1&amp;'Service PJ'!$D208&amp;'Service PJ'!$B208&amp;'Service PJ'!$A208&amp;"*",'EPA_US9RT techs'!$A$2:$I$1722,9,FALSE),"")</f>
        <v>30</v>
      </c>
      <c r="DI210" s="2">
        <f>IFERROR(VLOOKUP($CS$1&amp;'Service PJ'!$D208&amp;'Service PJ'!$B208&amp;'Service PJ'!$A208&amp;"*",'EPA_US9RT techs'!$A$2:$I$1722,9,FALSE),"")</f>
        <v>30</v>
      </c>
      <c r="DJ210" s="2">
        <f>IFERROR(VLOOKUP($CS$1&amp;'Service PJ'!$D208&amp;'Service PJ'!$B208&amp;'Service PJ'!$A208&amp;"*",'EPA_US9RT techs'!$A$2:$I$1722,9,FALSE),"")</f>
        <v>30</v>
      </c>
      <c r="DK210" s="2">
        <f>IFERROR(VLOOKUP($CS$1&amp;'Service PJ'!$D208&amp;'Service PJ'!$B208&amp;'Service PJ'!$A208&amp;"*",'EPA_US9RT techs'!$A$2:$I$1722,9,FALSE),"")</f>
        <v>30</v>
      </c>
      <c r="DL210" s="2">
        <f>IFERROR(VLOOKUP($CS$1&amp;'Service PJ'!$D208&amp;'Service PJ'!$B208&amp;'Service PJ'!$A208&amp;"*",'EPA_US9RT techs'!$A$2:$I$1722,9,FALSE),"")</f>
        <v>30</v>
      </c>
      <c r="DM210" s="2">
        <f>IFERROR(VLOOKUP($CS$1&amp;'Service PJ'!$D208&amp;'Service PJ'!$B208&amp;'Service PJ'!$A208&amp;"*",'EPA_US9RT techs'!$A$2:$I$1722,9,FALSE),"")</f>
        <v>30</v>
      </c>
      <c r="DN210" s="2">
        <f>IFERROR(VLOOKUP($CS$1&amp;'Service PJ'!$D208&amp;'Service PJ'!$B208&amp;'Service PJ'!$A208&amp;"*",'EPA_US9RT techs'!$A$2:$I$1722,9,FALSE),"")</f>
        <v>30</v>
      </c>
      <c r="DO210" s="2">
        <f>IFERROR(VLOOKUP($CS$1&amp;'Service PJ'!$D208&amp;'Service PJ'!$B208&amp;'Service PJ'!$A208&amp;"*",'EPA_US9RT techs'!$A$2:$I$1722,9,FALSE),"")</f>
        <v>30</v>
      </c>
      <c r="DP210" s="2">
        <f>IFERROR(VLOOKUP($CS$1&amp;'Service PJ'!$D208&amp;'Service PJ'!$B208&amp;'Service PJ'!$A208&amp;"*",'EPA_US9RT techs'!$A$2:$I$1722,9,FALSE),"")</f>
        <v>30</v>
      </c>
      <c r="DQ210" s="2">
        <f>IFERROR(VLOOKUP($CS$1&amp;'Service PJ'!$D208&amp;'Service PJ'!$B208&amp;'Service PJ'!$A208&amp;"*",'EPA_US9RT techs'!$A$2:$I$1722,9,FALSE),"")</f>
        <v>30</v>
      </c>
      <c r="DR210" s="2">
        <f>IFERROR(VLOOKUP($CS$1&amp;'Service PJ'!$D208&amp;'Service PJ'!$B208&amp;'Service PJ'!$A208&amp;"*",'EPA_US9RT techs'!$A$2:$I$1722,9,FALSE),"")</f>
        <v>30</v>
      </c>
      <c r="DS210" s="2">
        <f>IFERROR(VLOOKUP($CS$1&amp;'Service PJ'!$D208&amp;'Service PJ'!$B208&amp;'Service PJ'!$A208&amp;"*",'EPA_US9RT techs'!$A$2:$I$1722,9,FALSE),"")</f>
        <v>30</v>
      </c>
      <c r="DT210" s="2">
        <f>IFERROR(VLOOKUP($CS$1&amp;'Service PJ'!$D208&amp;'Service PJ'!$B208&amp;'Service PJ'!$A208&amp;"*",'EPA_US9RT techs'!$A$2:$I$1722,9,FALSE),"")</f>
        <v>30</v>
      </c>
      <c r="DU210" s="2">
        <f>IFERROR(VLOOKUP($CS$1&amp;'Service PJ'!$D208&amp;'Service PJ'!$B208&amp;'Service PJ'!$A208&amp;"*",'EPA_US9RT techs'!$A$2:$I$1722,9,FALSE),"")</f>
        <v>30</v>
      </c>
      <c r="DV210" s="2">
        <f>IFERROR(VLOOKUP($CS$1&amp;'Service PJ'!$D208&amp;'Service PJ'!$B208&amp;'Service PJ'!$A208&amp;"*",'EPA_US9RT techs'!$A$2:$I$1722,9,FALSE),"")</f>
        <v>30</v>
      </c>
      <c r="DW210" s="2">
        <f>IFERROR(VLOOKUP($CS$1&amp;'Service PJ'!$D208&amp;'Service PJ'!$B208&amp;'Service PJ'!$A208&amp;"*",'EPA_US9RT techs'!$A$2:$I$1722,9,FALSE),"")</f>
        <v>30</v>
      </c>
    </row>
    <row r="211" spans="1:127" x14ac:dyDescent="0.45">
      <c r="A211" t="str">
        <f>IF(SUM(B211:R211)=0,"\I:",'Service PJ'!$D209&amp;"_"&amp;'Service PJ'!$E209&amp;"_"&amp;'Service PJ'!$C209)</f>
        <v>IIS_OTP_BIO</v>
      </c>
      <c r="B211" s="14">
        <f>IFERROR(VLOOKUP($A$1&amp;'Service PJ'!$D209&amp;'Service PJ'!$B209&amp;'Service PJ'!$A209&amp;"*",'EPA_US9RT techs'!$A$2:$I$1722,9,FALSE),"")</f>
        <v>25.707174307300001</v>
      </c>
      <c r="C211" s="14">
        <f>IFERROR(VLOOKUP($A$1&amp;'Service PJ'!$D209&amp;'Service PJ'!$B209&amp;'Service PJ'!$A209&amp;"*",'EPA_US9RT techs'!$A$2:$I$1722,9,FALSE),"")</f>
        <v>25.707174307300001</v>
      </c>
      <c r="D211" s="14">
        <f>IFERROR(VLOOKUP($A$1&amp;'Service PJ'!$D209&amp;'Service PJ'!$B209&amp;'Service PJ'!$A209&amp;"*",'EPA_US9RT techs'!$A$2:$I$1722,9,FALSE),"")</f>
        <v>25.707174307300001</v>
      </c>
      <c r="E211" s="14">
        <f>IFERROR(VLOOKUP($A$1&amp;'Service PJ'!$D209&amp;'Service PJ'!$B209&amp;'Service PJ'!$A209&amp;"*",'EPA_US9RT techs'!$A$2:$I$1722,9,FALSE),"")</f>
        <v>25.707174307300001</v>
      </c>
      <c r="F211" s="14">
        <f>IFERROR(VLOOKUP($A$1&amp;'Service PJ'!$D209&amp;'Service PJ'!$B209&amp;'Service PJ'!$A209&amp;"*",'EPA_US9RT techs'!$A$2:$I$1722,9,FALSE),"")</f>
        <v>25.707174307300001</v>
      </c>
      <c r="G211" s="14">
        <f>IFERROR(VLOOKUP($A$1&amp;'Service PJ'!$D209&amp;'Service PJ'!$B209&amp;'Service PJ'!$A209&amp;"*",'EPA_US9RT techs'!$A$2:$I$1722,9,FALSE),"")</f>
        <v>25.707174307300001</v>
      </c>
      <c r="H211" s="14">
        <f>IFERROR(VLOOKUP($A$1&amp;'Service PJ'!$D209&amp;'Service PJ'!$B209&amp;'Service PJ'!$A209&amp;"*",'EPA_US9RT techs'!$A$2:$I$1722,9,FALSE),"")</f>
        <v>25.707174307300001</v>
      </c>
      <c r="I211" s="14">
        <f>IFERROR(VLOOKUP($A$1&amp;'Service PJ'!$D209&amp;'Service PJ'!$B209&amp;'Service PJ'!$A209&amp;"*",'EPA_US9RT techs'!$A$2:$I$1722,9,FALSE),"")</f>
        <v>25.707174307300001</v>
      </c>
      <c r="J211" s="14">
        <f>IFERROR(VLOOKUP($A$1&amp;'Service PJ'!$D209&amp;'Service PJ'!$B209&amp;'Service PJ'!$A209&amp;"*",'EPA_US9RT techs'!$A$2:$I$1722,9,FALSE),"")</f>
        <v>25.707174307300001</v>
      </c>
      <c r="K211" s="14">
        <f>IFERROR(VLOOKUP($A$1&amp;'Service PJ'!$D209&amp;'Service PJ'!$B209&amp;'Service PJ'!$A209&amp;"*",'EPA_US9RT techs'!$A$2:$I$1722,9,FALSE),"")</f>
        <v>25.707174307300001</v>
      </c>
      <c r="L211" s="14">
        <f>IFERROR(VLOOKUP($A$1&amp;'Service PJ'!$D209&amp;'Service PJ'!$B209&amp;'Service PJ'!$A209&amp;"*",'EPA_US9RT techs'!$A$2:$I$1722,9,FALSE),"")</f>
        <v>25.707174307300001</v>
      </c>
      <c r="M211" s="14">
        <f>IFERROR(VLOOKUP($A$1&amp;'Service PJ'!$D209&amp;'Service PJ'!$B209&amp;'Service PJ'!$A209&amp;"*",'EPA_US9RT techs'!$A$2:$I$1722,9,FALSE),"")</f>
        <v>25.707174307300001</v>
      </c>
      <c r="N211" s="14">
        <f>IFERROR(VLOOKUP($A$1&amp;'Service PJ'!$D209&amp;'Service PJ'!$B209&amp;'Service PJ'!$A209&amp;"*",'EPA_US9RT techs'!$A$2:$I$1722,9,FALSE),"")</f>
        <v>25.707174307300001</v>
      </c>
      <c r="O211" s="14">
        <f>IFERROR(VLOOKUP($A$1&amp;'Service PJ'!$D209&amp;'Service PJ'!$B209&amp;'Service PJ'!$A209&amp;"*",'EPA_US9RT techs'!$A$2:$I$1722,9,FALSE),"")</f>
        <v>25.707174307300001</v>
      </c>
      <c r="P211" s="14">
        <f>IFERROR(VLOOKUP($A$1&amp;'Service PJ'!$D209&amp;'Service PJ'!$B209&amp;'Service PJ'!$A209&amp;"*",'EPA_US9RT techs'!$A$2:$I$1722,9,FALSE),"")</f>
        <v>25.707174307300001</v>
      </c>
      <c r="Q211" s="14">
        <f>IFERROR(VLOOKUP($A$1&amp;'Service PJ'!$D209&amp;'Service PJ'!$B209&amp;'Service PJ'!$A209&amp;"*",'EPA_US9RT techs'!$A$2:$I$1722,9,FALSE),"")</f>
        <v>25.707174307300001</v>
      </c>
      <c r="R211" s="14">
        <f>IFERROR(VLOOKUP($A$1&amp;'Service PJ'!$D209&amp;'Service PJ'!$B209&amp;'Service PJ'!$A209&amp;"*",'EPA_US9RT techs'!$A$2:$I$1722,9,FALSE),"")</f>
        <v>25.707174307300001</v>
      </c>
      <c r="S211" s="14">
        <f>IFERROR(VLOOKUP($A$1&amp;'Service PJ'!$D209&amp;'Service PJ'!$B209&amp;'Service PJ'!$A209&amp;"*",'EPA_US9RT techs'!$A$2:$I$1722,9,FALSE),"")</f>
        <v>25.707174307300001</v>
      </c>
      <c r="T211" s="14">
        <f>IFERROR(VLOOKUP($A$1&amp;'Service PJ'!$D209&amp;'Service PJ'!$B209&amp;'Service PJ'!$A209&amp;"*",'EPA_US9RT techs'!$A$2:$I$1722,9,FALSE),"")</f>
        <v>25.707174307300001</v>
      </c>
      <c r="U211" s="14">
        <f>IFERROR(VLOOKUP($A$1&amp;'Service PJ'!$D209&amp;'Service PJ'!$B209&amp;'Service PJ'!$A209&amp;"*",'EPA_US9RT techs'!$A$2:$I$1722,9,FALSE),"")</f>
        <v>25.707174307300001</v>
      </c>
      <c r="V211" s="14">
        <f>IFERROR(VLOOKUP($A$1&amp;'Service PJ'!$D209&amp;'Service PJ'!$B209&amp;'Service PJ'!$A209&amp;"*",'EPA_US9RT techs'!$A$2:$I$1722,9,FALSE),"")</f>
        <v>25.707174307300001</v>
      </c>
      <c r="W211" s="14">
        <f>IFERROR(VLOOKUP($A$1&amp;'Service PJ'!$D209&amp;'Service PJ'!$B209&amp;'Service PJ'!$A209&amp;"*",'EPA_US9RT techs'!$A$2:$I$1722,9,FALSE),"")</f>
        <v>25.707174307300001</v>
      </c>
      <c r="X211" s="14">
        <f>IFERROR(VLOOKUP($A$1&amp;'Service PJ'!$D209&amp;'Service PJ'!$B209&amp;'Service PJ'!$A209&amp;"*",'EPA_US9RT techs'!$A$2:$I$1722,9,FALSE),"")</f>
        <v>25.707174307300001</v>
      </c>
      <c r="Y211" s="14">
        <f>IFERROR(VLOOKUP($A$1&amp;'Service PJ'!$D209&amp;'Service PJ'!$B209&amp;'Service PJ'!$A209&amp;"*",'EPA_US9RT techs'!$A$2:$I$1722,9,FALSE),"")</f>
        <v>25.707174307300001</v>
      </c>
      <c r="Z211" s="14">
        <f>IFERROR(VLOOKUP($A$1&amp;'Service PJ'!$D209&amp;'Service PJ'!$B209&amp;'Service PJ'!$A209&amp;"*",'EPA_US9RT techs'!$A$2:$I$1722,9,FALSE),"")</f>
        <v>25.707174307300001</v>
      </c>
      <c r="AA211" s="14">
        <f>IFERROR(VLOOKUP($A$1&amp;'Service PJ'!$D209&amp;'Service PJ'!$B209&amp;'Service PJ'!$A209&amp;"*",'EPA_US9RT techs'!$A$2:$I$1722,9,FALSE),"")</f>
        <v>25.707174307300001</v>
      </c>
      <c r="AB211" s="14">
        <f>IFERROR(VLOOKUP($A$1&amp;'Service PJ'!$D209&amp;'Service PJ'!$B209&amp;'Service PJ'!$A209&amp;"*",'EPA_US9RT techs'!$A$2:$I$1722,9,FALSE),"")</f>
        <v>25.707174307300001</v>
      </c>
      <c r="AC211" s="14">
        <f>IFERROR(VLOOKUP($A$1&amp;'Service PJ'!$D209&amp;'Service PJ'!$B209&amp;'Service PJ'!$A209&amp;"*",'EPA_US9RT techs'!$A$2:$I$1722,9,FALSE),"")</f>
        <v>25.707174307300001</v>
      </c>
      <c r="AD211" s="14">
        <f>IFERROR(VLOOKUP($A$1&amp;'Service PJ'!$D209&amp;'Service PJ'!$B209&amp;'Service PJ'!$A209&amp;"*",'EPA_US9RT techs'!$A$2:$I$1722,9,FALSE),"")</f>
        <v>25.707174307300001</v>
      </c>
      <c r="AE211" s="14">
        <f>IFERROR(VLOOKUP($A$1&amp;'Service PJ'!$D209&amp;'Service PJ'!$B209&amp;'Service PJ'!$A209&amp;"*",'EPA_US9RT techs'!$A$2:$I$1722,9,FALSE),"")</f>
        <v>25.707174307300001</v>
      </c>
      <c r="AG211" t="str">
        <f>IF(SUM(AH211:AX211)=0,"\I:",'Service PJ'!$D209&amp;"_"&amp;'Service PJ'!$E209&amp;"_"&amp;'Service PJ'!$C209)</f>
        <v>IIS_OTP_BIO</v>
      </c>
      <c r="AH211" s="14">
        <f>IFERROR(VLOOKUP($AG$1&amp;'Service PJ'!$D209&amp;'Service PJ'!$B209&amp;'Service PJ'!$A209&amp;"*",'EPA_US9RT techs'!$A$2:$I$1722,9,FALSE),"")</f>
        <v>3.3419326599999999</v>
      </c>
      <c r="AI211" s="14">
        <f>IFERROR(VLOOKUP($AG$1&amp;'Service PJ'!$D209&amp;'Service PJ'!$B209&amp;'Service PJ'!$A209&amp;"*",'EPA_US9RT techs'!$A$2:$I$1722,9,FALSE),"")</f>
        <v>3.3419326599999999</v>
      </c>
      <c r="AJ211" s="14">
        <f>IFERROR(VLOOKUP($AG$1&amp;'Service PJ'!$D209&amp;'Service PJ'!$B209&amp;'Service PJ'!$A209&amp;"*",'EPA_US9RT techs'!$A$2:$I$1722,9,FALSE),"")</f>
        <v>3.3419326599999999</v>
      </c>
      <c r="AK211" s="14">
        <f>IFERROR(VLOOKUP($AG$1&amp;'Service PJ'!$D209&amp;'Service PJ'!$B209&amp;'Service PJ'!$A209&amp;"*",'EPA_US9RT techs'!$A$2:$I$1722,9,FALSE),"")</f>
        <v>3.3419326599999999</v>
      </c>
      <c r="AL211" s="14">
        <f>IFERROR(VLOOKUP($AG$1&amp;'Service PJ'!$D209&amp;'Service PJ'!$B209&amp;'Service PJ'!$A209&amp;"*",'EPA_US9RT techs'!$A$2:$I$1722,9,FALSE),"")</f>
        <v>3.3419326599999999</v>
      </c>
      <c r="AM211" s="14">
        <f>IFERROR(VLOOKUP($AG$1&amp;'Service PJ'!$D209&amp;'Service PJ'!$B209&amp;'Service PJ'!$A209&amp;"*",'EPA_US9RT techs'!$A$2:$I$1722,9,FALSE),"")</f>
        <v>3.3419326599999999</v>
      </c>
      <c r="AN211" s="14">
        <f>IFERROR(VLOOKUP($AG$1&amp;'Service PJ'!$D209&amp;'Service PJ'!$B209&amp;'Service PJ'!$A209&amp;"*",'EPA_US9RT techs'!$A$2:$I$1722,9,FALSE),"")</f>
        <v>3.3419326599999999</v>
      </c>
      <c r="AO211" s="14">
        <f>IFERROR(VLOOKUP($AG$1&amp;'Service PJ'!$D209&amp;'Service PJ'!$B209&amp;'Service PJ'!$A209&amp;"*",'EPA_US9RT techs'!$A$2:$I$1722,9,FALSE),"")</f>
        <v>3.3419326599999999</v>
      </c>
      <c r="AP211" s="14">
        <f>IFERROR(VLOOKUP($AG$1&amp;'Service PJ'!$D209&amp;'Service PJ'!$B209&amp;'Service PJ'!$A209&amp;"*",'EPA_US9RT techs'!$A$2:$I$1722,9,FALSE),"")</f>
        <v>3.3419326599999999</v>
      </c>
      <c r="AQ211" s="14">
        <f>IFERROR(VLOOKUP($AG$1&amp;'Service PJ'!$D209&amp;'Service PJ'!$B209&amp;'Service PJ'!$A209&amp;"*",'EPA_US9RT techs'!$A$2:$I$1722,9,FALSE),"")</f>
        <v>3.3419326599999999</v>
      </c>
      <c r="AR211" s="14">
        <f>IFERROR(VLOOKUP($AG$1&amp;'Service PJ'!$D209&amp;'Service PJ'!$B209&amp;'Service PJ'!$A209&amp;"*",'EPA_US9RT techs'!$A$2:$I$1722,9,FALSE),"")</f>
        <v>3.3419326599999999</v>
      </c>
      <c r="AS211" s="14">
        <f>IFERROR(VLOOKUP($AG$1&amp;'Service PJ'!$D209&amp;'Service PJ'!$B209&amp;'Service PJ'!$A209&amp;"*",'EPA_US9RT techs'!$A$2:$I$1722,9,FALSE),"")</f>
        <v>3.3419326599999999</v>
      </c>
      <c r="AT211" s="14">
        <f>IFERROR(VLOOKUP($AG$1&amp;'Service PJ'!$D209&amp;'Service PJ'!$B209&amp;'Service PJ'!$A209&amp;"*",'EPA_US9RT techs'!$A$2:$I$1722,9,FALSE),"")</f>
        <v>3.3419326599999999</v>
      </c>
      <c r="AU211" s="14">
        <f>IFERROR(VLOOKUP($AG$1&amp;'Service PJ'!$D209&amp;'Service PJ'!$B209&amp;'Service PJ'!$A209&amp;"*",'EPA_US9RT techs'!$A$2:$I$1722,9,FALSE),"")</f>
        <v>3.3419326599999999</v>
      </c>
      <c r="AV211" s="14">
        <f>IFERROR(VLOOKUP($AG$1&amp;'Service PJ'!$D209&amp;'Service PJ'!$B209&amp;'Service PJ'!$A209&amp;"*",'EPA_US9RT techs'!$A$2:$I$1722,9,FALSE),"")</f>
        <v>3.3419326599999999</v>
      </c>
      <c r="AW211" s="14">
        <f>IFERROR(VLOOKUP($AG$1&amp;'Service PJ'!$D209&amp;'Service PJ'!$B209&amp;'Service PJ'!$A209&amp;"*",'EPA_US9RT techs'!$A$2:$I$1722,9,FALSE),"")</f>
        <v>3.3419326599999999</v>
      </c>
      <c r="AX211" s="14">
        <f>IFERROR(VLOOKUP($AG$1&amp;'Service PJ'!$D209&amp;'Service PJ'!$B209&amp;'Service PJ'!$A209&amp;"*",'EPA_US9RT techs'!$A$2:$I$1722,9,FALSE),"")</f>
        <v>3.3419326599999999</v>
      </c>
      <c r="AY211" s="14">
        <f>IFERROR(VLOOKUP($AG$1&amp;'Service PJ'!$D209&amp;'Service PJ'!$B209&amp;'Service PJ'!$A209&amp;"*",'EPA_US9RT techs'!$A$2:$I$1722,9,FALSE),"")</f>
        <v>3.3419326599999999</v>
      </c>
      <c r="AZ211" s="14">
        <f>IFERROR(VLOOKUP($AG$1&amp;'Service PJ'!$D209&amp;'Service PJ'!$B209&amp;'Service PJ'!$A209&amp;"*",'EPA_US9RT techs'!$A$2:$I$1722,9,FALSE),"")</f>
        <v>3.3419326599999999</v>
      </c>
      <c r="BA211" s="14">
        <f>IFERROR(VLOOKUP($AG$1&amp;'Service PJ'!$D209&amp;'Service PJ'!$B209&amp;'Service PJ'!$A209&amp;"*",'EPA_US9RT techs'!$A$2:$I$1722,9,FALSE),"")</f>
        <v>3.3419326599999999</v>
      </c>
      <c r="BB211" s="14">
        <f>IFERROR(VLOOKUP($AG$1&amp;'Service PJ'!$D209&amp;'Service PJ'!$B209&amp;'Service PJ'!$A209&amp;"*",'EPA_US9RT techs'!$A$2:$I$1722,9,FALSE),"")</f>
        <v>3.3419326599999999</v>
      </c>
      <c r="BC211" s="14">
        <f>IFERROR(VLOOKUP($AG$1&amp;'Service PJ'!$D209&amp;'Service PJ'!$B209&amp;'Service PJ'!$A209&amp;"*",'EPA_US9RT techs'!$A$2:$I$1722,9,FALSE),"")</f>
        <v>3.3419326599999999</v>
      </c>
      <c r="BD211" s="14">
        <f>IFERROR(VLOOKUP($AG$1&amp;'Service PJ'!$D209&amp;'Service PJ'!$B209&amp;'Service PJ'!$A209&amp;"*",'EPA_US9RT techs'!$A$2:$I$1722,9,FALSE),"")</f>
        <v>3.3419326599999999</v>
      </c>
      <c r="BE211" s="14">
        <f>IFERROR(VLOOKUP($AG$1&amp;'Service PJ'!$D209&amp;'Service PJ'!$B209&amp;'Service PJ'!$A209&amp;"*",'EPA_US9RT techs'!$A$2:$I$1722,9,FALSE),"")</f>
        <v>3.3419326599999999</v>
      </c>
      <c r="BF211" s="14">
        <f>IFERROR(VLOOKUP($AG$1&amp;'Service PJ'!$D209&amp;'Service PJ'!$B209&amp;'Service PJ'!$A209&amp;"*",'EPA_US9RT techs'!$A$2:$I$1722,9,FALSE),"")</f>
        <v>3.3419326599999999</v>
      </c>
      <c r="BG211" s="14">
        <f>IFERROR(VLOOKUP($AG$1&amp;'Service PJ'!$D209&amp;'Service PJ'!$B209&amp;'Service PJ'!$A209&amp;"*",'EPA_US9RT techs'!$A$2:$I$1722,9,FALSE),"")</f>
        <v>3.3419326599999999</v>
      </c>
      <c r="BH211" s="14">
        <f>IFERROR(VLOOKUP($AG$1&amp;'Service PJ'!$D209&amp;'Service PJ'!$B209&amp;'Service PJ'!$A209&amp;"*",'EPA_US9RT techs'!$A$2:$I$1722,9,FALSE),"")</f>
        <v>3.3419326599999999</v>
      </c>
      <c r="BI211" s="14">
        <f>IFERROR(VLOOKUP($AG$1&amp;'Service PJ'!$D209&amp;'Service PJ'!$B209&amp;'Service PJ'!$A209&amp;"*",'EPA_US9RT techs'!$A$2:$I$1722,9,FALSE),"")</f>
        <v>3.3419326599999999</v>
      </c>
      <c r="BJ211" s="14">
        <f>IFERROR(VLOOKUP($AG$1&amp;'Service PJ'!$D209&amp;'Service PJ'!$B209&amp;'Service PJ'!$A209&amp;"*",'EPA_US9RT techs'!$A$2:$I$1722,9,FALSE),"")</f>
        <v>3.3419326599999999</v>
      </c>
      <c r="BK211" s="14">
        <f>IFERROR(VLOOKUP($AG$1&amp;'Service PJ'!$D209&amp;'Service PJ'!$B209&amp;'Service PJ'!$A209&amp;"*",'EPA_US9RT techs'!$A$2:$I$1722,9,FALSE),"")</f>
        <v>3.3419326599999999</v>
      </c>
      <c r="BM211" t="str">
        <f>IF(SUM(BN211:CD211)=0,"\I:",'Service PJ'!$D209&amp;"_"&amp;'Service PJ'!$E209&amp;"_"&amp;'Service PJ'!$C209)</f>
        <v>\I:</v>
      </c>
      <c r="BN211" s="14" t="str">
        <f>IFERROR(VLOOKUP($BM$1&amp;'Service PJ'!$D209&amp;'Service PJ'!$B209&amp;'Service PJ'!$A209&amp;"*",'EPA_US9RT techs'!$A$2:$I$1722,9,FALSE),"")</f>
        <v/>
      </c>
      <c r="BO211" s="14" t="str">
        <f>IFERROR(VLOOKUP($BM$1&amp;'Service PJ'!$D209&amp;'Service PJ'!$B209&amp;'Service PJ'!$A209&amp;"*",'EPA_US9RT techs'!$A$2:$I$1722,9,FALSE),"")</f>
        <v/>
      </c>
      <c r="BP211" s="14" t="str">
        <f>IFERROR(VLOOKUP($BM$1&amp;'Service PJ'!$D209&amp;'Service PJ'!$B209&amp;'Service PJ'!$A209&amp;"*",'EPA_US9RT techs'!$A$2:$I$1722,9,FALSE),"")</f>
        <v/>
      </c>
      <c r="BQ211" s="14" t="str">
        <f>IFERROR(VLOOKUP($BM$1&amp;'Service PJ'!$D209&amp;'Service PJ'!$B209&amp;'Service PJ'!$A209&amp;"*",'EPA_US9RT techs'!$A$2:$I$1722,9,FALSE),"")</f>
        <v/>
      </c>
      <c r="BR211" s="14" t="str">
        <f>IFERROR(VLOOKUP($BM$1&amp;'Service PJ'!$D209&amp;'Service PJ'!$B209&amp;'Service PJ'!$A209&amp;"*",'EPA_US9RT techs'!$A$2:$I$1722,9,FALSE),"")</f>
        <v/>
      </c>
      <c r="BS211" s="14" t="str">
        <f>IFERROR(VLOOKUP($BM$1&amp;'Service PJ'!$D209&amp;'Service PJ'!$B209&amp;'Service PJ'!$A209&amp;"*",'EPA_US9RT techs'!$A$2:$I$1722,9,FALSE),"")</f>
        <v/>
      </c>
      <c r="BT211" s="14" t="str">
        <f>IFERROR(VLOOKUP($BM$1&amp;'Service PJ'!$D209&amp;'Service PJ'!$B209&amp;'Service PJ'!$A209&amp;"*",'EPA_US9RT techs'!$A$2:$I$1722,9,FALSE),"")</f>
        <v/>
      </c>
      <c r="BU211" s="14" t="str">
        <f>IFERROR(VLOOKUP($BM$1&amp;'Service PJ'!$D209&amp;'Service PJ'!$B209&amp;'Service PJ'!$A209&amp;"*",'EPA_US9RT techs'!$A$2:$I$1722,9,FALSE),"")</f>
        <v/>
      </c>
      <c r="BV211" s="14" t="str">
        <f>IFERROR(VLOOKUP($BM$1&amp;'Service PJ'!$D209&amp;'Service PJ'!$B209&amp;'Service PJ'!$A209&amp;"*",'EPA_US9RT techs'!$A$2:$I$1722,9,FALSE),"")</f>
        <v/>
      </c>
      <c r="BW211" s="14" t="str">
        <f>IFERROR(VLOOKUP($BM$1&amp;'Service PJ'!$D209&amp;'Service PJ'!$B209&amp;'Service PJ'!$A209&amp;"*",'EPA_US9RT techs'!$A$2:$I$1722,9,FALSE),"")</f>
        <v/>
      </c>
      <c r="BX211" s="14" t="str">
        <f>IFERROR(VLOOKUP($BM$1&amp;'Service PJ'!$D209&amp;'Service PJ'!$B209&amp;'Service PJ'!$A209&amp;"*",'EPA_US9RT techs'!$A$2:$I$1722,9,FALSE),"")</f>
        <v/>
      </c>
      <c r="BY211" s="14" t="str">
        <f>IFERROR(VLOOKUP($BM$1&amp;'Service PJ'!$D209&amp;'Service PJ'!$B209&amp;'Service PJ'!$A209&amp;"*",'EPA_US9RT techs'!$A$2:$I$1722,9,FALSE),"")</f>
        <v/>
      </c>
      <c r="BZ211" s="14" t="str">
        <f>IFERROR(VLOOKUP($BM$1&amp;'Service PJ'!$D209&amp;'Service PJ'!$B209&amp;'Service PJ'!$A209&amp;"*",'EPA_US9RT techs'!$A$2:$I$1722,9,FALSE),"")</f>
        <v/>
      </c>
      <c r="CA211" s="14" t="str">
        <f>IFERROR(VLOOKUP($BM$1&amp;'Service PJ'!$D209&amp;'Service PJ'!$B209&amp;'Service PJ'!$A209&amp;"*",'EPA_US9RT techs'!$A$2:$I$1722,9,FALSE),"")</f>
        <v/>
      </c>
      <c r="CB211" s="14" t="str">
        <f>IFERROR(VLOOKUP($BM$1&amp;'Service PJ'!$D209&amp;'Service PJ'!$B209&amp;'Service PJ'!$A209&amp;"*",'EPA_US9RT techs'!$A$2:$I$1722,9,FALSE),"")</f>
        <v/>
      </c>
      <c r="CC211" s="14" t="str">
        <f>IFERROR(VLOOKUP($BM$1&amp;'Service PJ'!$D209&amp;'Service PJ'!$B209&amp;'Service PJ'!$A209&amp;"*",'EPA_US9RT techs'!$A$2:$I$1722,9,FALSE),"")</f>
        <v/>
      </c>
      <c r="CD211" s="14" t="str">
        <f>IFERROR(VLOOKUP($BM$1&amp;'Service PJ'!$D209&amp;'Service PJ'!$B209&amp;'Service PJ'!$A209&amp;"*",'EPA_US9RT techs'!$A$2:$I$1722,9,FALSE),"")</f>
        <v/>
      </c>
      <c r="CE211" s="14" t="str">
        <f>IFERROR(VLOOKUP($BM$1&amp;'Service PJ'!$D209&amp;'Service PJ'!$B209&amp;'Service PJ'!$A209&amp;"*",'EPA_US9RT techs'!$A$2:$I$1722,9,FALSE),"")</f>
        <v/>
      </c>
      <c r="CF211" s="14" t="str">
        <f>IFERROR(VLOOKUP($BM$1&amp;'Service PJ'!$D209&amp;'Service PJ'!$B209&amp;'Service PJ'!$A209&amp;"*",'EPA_US9RT techs'!$A$2:$I$1722,9,FALSE),"")</f>
        <v/>
      </c>
      <c r="CG211" s="14" t="str">
        <f>IFERROR(VLOOKUP($BM$1&amp;'Service PJ'!$D209&amp;'Service PJ'!$B209&amp;'Service PJ'!$A209&amp;"*",'EPA_US9RT techs'!$A$2:$I$1722,9,FALSE),"")</f>
        <v/>
      </c>
      <c r="CH211" s="14" t="str">
        <f>IFERROR(VLOOKUP($BM$1&amp;'Service PJ'!$D209&amp;'Service PJ'!$B209&amp;'Service PJ'!$A209&amp;"*",'EPA_US9RT techs'!$A$2:$I$1722,9,FALSE),"")</f>
        <v/>
      </c>
      <c r="CI211" s="14" t="str">
        <f>IFERROR(VLOOKUP($BM$1&amp;'Service PJ'!$D209&amp;'Service PJ'!$B209&amp;'Service PJ'!$A209&amp;"*",'EPA_US9RT techs'!$A$2:$I$1722,9,FALSE),"")</f>
        <v/>
      </c>
      <c r="CJ211" s="14" t="str">
        <f>IFERROR(VLOOKUP($BM$1&amp;'Service PJ'!$D209&amp;'Service PJ'!$B209&amp;'Service PJ'!$A209&amp;"*",'EPA_US9RT techs'!$A$2:$I$1722,9,FALSE),"")</f>
        <v/>
      </c>
      <c r="CK211" s="14" t="str">
        <f>IFERROR(VLOOKUP($BM$1&amp;'Service PJ'!$D209&amp;'Service PJ'!$B209&amp;'Service PJ'!$A209&amp;"*",'EPA_US9RT techs'!$A$2:$I$1722,9,FALSE),"")</f>
        <v/>
      </c>
      <c r="CL211" s="14" t="str">
        <f>IFERROR(VLOOKUP($BM$1&amp;'Service PJ'!$D209&amp;'Service PJ'!$B209&amp;'Service PJ'!$A209&amp;"*",'EPA_US9RT techs'!$A$2:$I$1722,9,FALSE),"")</f>
        <v/>
      </c>
      <c r="CM211" s="14" t="str">
        <f>IFERROR(VLOOKUP($BM$1&amp;'Service PJ'!$D209&amp;'Service PJ'!$B209&amp;'Service PJ'!$A209&amp;"*",'EPA_US9RT techs'!$A$2:$I$1722,9,FALSE),"")</f>
        <v/>
      </c>
      <c r="CN211" s="14" t="str">
        <f>IFERROR(VLOOKUP($BM$1&amp;'Service PJ'!$D209&amp;'Service PJ'!$B209&amp;'Service PJ'!$A209&amp;"*",'EPA_US9RT techs'!$A$2:$I$1722,9,FALSE),"")</f>
        <v/>
      </c>
      <c r="CO211" s="14" t="str">
        <f>IFERROR(VLOOKUP($BM$1&amp;'Service PJ'!$D209&amp;'Service PJ'!$B209&amp;'Service PJ'!$A209&amp;"*",'EPA_US9RT techs'!$A$2:$I$1722,9,FALSE),"")</f>
        <v/>
      </c>
      <c r="CP211" s="14" t="str">
        <f>IFERROR(VLOOKUP($BM$1&amp;'Service PJ'!$D209&amp;'Service PJ'!$B209&amp;'Service PJ'!$A209&amp;"*",'EPA_US9RT techs'!$A$2:$I$1722,9,FALSE),"")</f>
        <v/>
      </c>
      <c r="CQ211" s="14" t="str">
        <f>IFERROR(VLOOKUP($BM$1&amp;'Service PJ'!$D209&amp;'Service PJ'!$B209&amp;'Service PJ'!$A209&amp;"*",'EPA_US9RT techs'!$A$2:$I$1722,9,FALSE),"")</f>
        <v/>
      </c>
      <c r="CS211" t="str">
        <f>IF(SUM(CT211:DJ211)=0,"\I:",'Service PJ'!$D209&amp;"_"&amp;'Service PJ'!$E209&amp;"_"&amp;'Service PJ'!$C209)</f>
        <v>IIS_OTP_BIO</v>
      </c>
      <c r="CT211" s="2">
        <f>IFERROR(VLOOKUP($CS$1&amp;'Service PJ'!$D209&amp;'Service PJ'!$B209&amp;'Service PJ'!$A209&amp;"*",'EPA_US9RT techs'!$A$2:$I$1722,9,FALSE),"")</f>
        <v>30</v>
      </c>
      <c r="CU211" s="2">
        <f>IFERROR(VLOOKUP($CS$1&amp;'Service PJ'!$D209&amp;'Service PJ'!$B209&amp;'Service PJ'!$A209&amp;"*",'EPA_US9RT techs'!$A$2:$I$1722,9,FALSE),"")</f>
        <v>30</v>
      </c>
      <c r="CV211" s="2">
        <f>IFERROR(VLOOKUP($CS$1&amp;'Service PJ'!$D209&amp;'Service PJ'!$B209&amp;'Service PJ'!$A209&amp;"*",'EPA_US9RT techs'!$A$2:$I$1722,9,FALSE),"")</f>
        <v>30</v>
      </c>
      <c r="CW211" s="2">
        <f>IFERROR(VLOOKUP($CS$1&amp;'Service PJ'!$D209&amp;'Service PJ'!$B209&amp;'Service PJ'!$A209&amp;"*",'EPA_US9RT techs'!$A$2:$I$1722,9,FALSE),"")</f>
        <v>30</v>
      </c>
      <c r="CX211" s="2">
        <f>IFERROR(VLOOKUP($CS$1&amp;'Service PJ'!$D209&amp;'Service PJ'!$B209&amp;'Service PJ'!$A209&amp;"*",'EPA_US9RT techs'!$A$2:$I$1722,9,FALSE),"")</f>
        <v>30</v>
      </c>
      <c r="CY211" s="2">
        <f>IFERROR(VLOOKUP($CS$1&amp;'Service PJ'!$D209&amp;'Service PJ'!$B209&amp;'Service PJ'!$A209&amp;"*",'EPA_US9RT techs'!$A$2:$I$1722,9,FALSE),"")</f>
        <v>30</v>
      </c>
      <c r="CZ211" s="2">
        <f>IFERROR(VLOOKUP($CS$1&amp;'Service PJ'!$D209&amp;'Service PJ'!$B209&amp;'Service PJ'!$A209&amp;"*",'EPA_US9RT techs'!$A$2:$I$1722,9,FALSE),"")</f>
        <v>30</v>
      </c>
      <c r="DA211" s="2">
        <f>IFERROR(VLOOKUP($CS$1&amp;'Service PJ'!$D209&amp;'Service PJ'!$B209&amp;'Service PJ'!$A209&amp;"*",'EPA_US9RT techs'!$A$2:$I$1722,9,FALSE),"")</f>
        <v>30</v>
      </c>
      <c r="DB211" s="2">
        <f>IFERROR(VLOOKUP($CS$1&amp;'Service PJ'!$D209&amp;'Service PJ'!$B209&amp;'Service PJ'!$A209&amp;"*",'EPA_US9RT techs'!$A$2:$I$1722,9,FALSE),"")</f>
        <v>30</v>
      </c>
      <c r="DC211" s="2">
        <f>IFERROR(VLOOKUP($CS$1&amp;'Service PJ'!$D209&amp;'Service PJ'!$B209&amp;'Service PJ'!$A209&amp;"*",'EPA_US9RT techs'!$A$2:$I$1722,9,FALSE),"")</f>
        <v>30</v>
      </c>
      <c r="DD211" s="2">
        <f>IFERROR(VLOOKUP($CS$1&amp;'Service PJ'!$D209&amp;'Service PJ'!$B209&amp;'Service PJ'!$A209&amp;"*",'EPA_US9RT techs'!$A$2:$I$1722,9,FALSE),"")</f>
        <v>30</v>
      </c>
      <c r="DE211" s="2">
        <f>IFERROR(VLOOKUP($CS$1&amp;'Service PJ'!$D209&amp;'Service PJ'!$B209&amp;'Service PJ'!$A209&amp;"*",'EPA_US9RT techs'!$A$2:$I$1722,9,FALSE),"")</f>
        <v>30</v>
      </c>
      <c r="DF211" s="2">
        <f>IFERROR(VLOOKUP($CS$1&amp;'Service PJ'!$D209&amp;'Service PJ'!$B209&amp;'Service PJ'!$A209&amp;"*",'EPA_US9RT techs'!$A$2:$I$1722,9,FALSE),"")</f>
        <v>30</v>
      </c>
      <c r="DG211" s="2">
        <f>IFERROR(VLOOKUP($CS$1&amp;'Service PJ'!$D209&amp;'Service PJ'!$B209&amp;'Service PJ'!$A209&amp;"*",'EPA_US9RT techs'!$A$2:$I$1722,9,FALSE),"")</f>
        <v>30</v>
      </c>
      <c r="DH211" s="2">
        <f>IFERROR(VLOOKUP($CS$1&amp;'Service PJ'!$D209&amp;'Service PJ'!$B209&amp;'Service PJ'!$A209&amp;"*",'EPA_US9RT techs'!$A$2:$I$1722,9,FALSE),"")</f>
        <v>30</v>
      </c>
      <c r="DI211" s="2">
        <f>IFERROR(VLOOKUP($CS$1&amp;'Service PJ'!$D209&amp;'Service PJ'!$B209&amp;'Service PJ'!$A209&amp;"*",'EPA_US9RT techs'!$A$2:$I$1722,9,FALSE),"")</f>
        <v>30</v>
      </c>
      <c r="DJ211" s="2">
        <f>IFERROR(VLOOKUP($CS$1&amp;'Service PJ'!$D209&amp;'Service PJ'!$B209&amp;'Service PJ'!$A209&amp;"*",'EPA_US9RT techs'!$A$2:$I$1722,9,FALSE),"")</f>
        <v>30</v>
      </c>
      <c r="DK211" s="2">
        <f>IFERROR(VLOOKUP($CS$1&amp;'Service PJ'!$D209&amp;'Service PJ'!$B209&amp;'Service PJ'!$A209&amp;"*",'EPA_US9RT techs'!$A$2:$I$1722,9,FALSE),"")</f>
        <v>30</v>
      </c>
      <c r="DL211" s="2">
        <f>IFERROR(VLOOKUP($CS$1&amp;'Service PJ'!$D209&amp;'Service PJ'!$B209&amp;'Service PJ'!$A209&amp;"*",'EPA_US9RT techs'!$A$2:$I$1722,9,FALSE),"")</f>
        <v>30</v>
      </c>
      <c r="DM211" s="2">
        <f>IFERROR(VLOOKUP($CS$1&amp;'Service PJ'!$D209&amp;'Service PJ'!$B209&amp;'Service PJ'!$A209&amp;"*",'EPA_US9RT techs'!$A$2:$I$1722,9,FALSE),"")</f>
        <v>30</v>
      </c>
      <c r="DN211" s="2">
        <f>IFERROR(VLOOKUP($CS$1&amp;'Service PJ'!$D209&amp;'Service PJ'!$B209&amp;'Service PJ'!$A209&amp;"*",'EPA_US9RT techs'!$A$2:$I$1722,9,FALSE),"")</f>
        <v>30</v>
      </c>
      <c r="DO211" s="2">
        <f>IFERROR(VLOOKUP($CS$1&amp;'Service PJ'!$D209&amp;'Service PJ'!$B209&amp;'Service PJ'!$A209&amp;"*",'EPA_US9RT techs'!$A$2:$I$1722,9,FALSE),"")</f>
        <v>30</v>
      </c>
      <c r="DP211" s="2">
        <f>IFERROR(VLOOKUP($CS$1&amp;'Service PJ'!$D209&amp;'Service PJ'!$B209&amp;'Service PJ'!$A209&amp;"*",'EPA_US9RT techs'!$A$2:$I$1722,9,FALSE),"")</f>
        <v>30</v>
      </c>
      <c r="DQ211" s="2">
        <f>IFERROR(VLOOKUP($CS$1&amp;'Service PJ'!$D209&amp;'Service PJ'!$B209&amp;'Service PJ'!$A209&amp;"*",'EPA_US9RT techs'!$A$2:$I$1722,9,FALSE),"")</f>
        <v>30</v>
      </c>
      <c r="DR211" s="2">
        <f>IFERROR(VLOOKUP($CS$1&amp;'Service PJ'!$D209&amp;'Service PJ'!$B209&amp;'Service PJ'!$A209&amp;"*",'EPA_US9RT techs'!$A$2:$I$1722,9,FALSE),"")</f>
        <v>30</v>
      </c>
      <c r="DS211" s="2">
        <f>IFERROR(VLOOKUP($CS$1&amp;'Service PJ'!$D209&amp;'Service PJ'!$B209&amp;'Service PJ'!$A209&amp;"*",'EPA_US9RT techs'!$A$2:$I$1722,9,FALSE),"")</f>
        <v>30</v>
      </c>
      <c r="DT211" s="2">
        <f>IFERROR(VLOOKUP($CS$1&amp;'Service PJ'!$D209&amp;'Service PJ'!$B209&amp;'Service PJ'!$A209&amp;"*",'EPA_US9RT techs'!$A$2:$I$1722,9,FALSE),"")</f>
        <v>30</v>
      </c>
      <c r="DU211" s="2">
        <f>IFERROR(VLOOKUP($CS$1&amp;'Service PJ'!$D209&amp;'Service PJ'!$B209&amp;'Service PJ'!$A209&amp;"*",'EPA_US9RT techs'!$A$2:$I$1722,9,FALSE),"")</f>
        <v>30</v>
      </c>
      <c r="DV211" s="2">
        <f>IFERROR(VLOOKUP($CS$1&amp;'Service PJ'!$D209&amp;'Service PJ'!$B209&amp;'Service PJ'!$A209&amp;"*",'EPA_US9RT techs'!$A$2:$I$1722,9,FALSE),"")</f>
        <v>30</v>
      </c>
      <c r="DW211" s="2">
        <f>IFERROR(VLOOKUP($CS$1&amp;'Service PJ'!$D209&amp;'Service PJ'!$B209&amp;'Service PJ'!$A209&amp;"*",'EPA_US9RT techs'!$A$2:$I$1722,9,FALSE),"")</f>
        <v>30</v>
      </c>
    </row>
    <row r="212" spans="1:127" x14ac:dyDescent="0.45">
      <c r="A212" t="str">
        <f>IF(SUM(B212:R212)=0,"\I:",'Service PJ'!$D210&amp;"_"&amp;'Service PJ'!$E210&amp;"_"&amp;'Service PJ'!$C210)</f>
        <v>\I:</v>
      </c>
      <c r="B212" s="14" t="str">
        <f>IFERROR(VLOOKUP($A$1&amp;'Service PJ'!$D210&amp;'Service PJ'!$B210&amp;'Service PJ'!$A210&amp;"*",'EPA_US9RT techs'!$A$2:$I$1722,9,FALSE),"")</f>
        <v/>
      </c>
      <c r="C212" s="14" t="str">
        <f>IFERROR(VLOOKUP($A$1&amp;'Service PJ'!$D210&amp;'Service PJ'!$B210&amp;'Service PJ'!$A210&amp;"*",'EPA_US9RT techs'!$A$2:$I$1722,9,FALSE),"")</f>
        <v/>
      </c>
      <c r="D212" s="14" t="str">
        <f>IFERROR(VLOOKUP($A$1&amp;'Service PJ'!$D210&amp;'Service PJ'!$B210&amp;'Service PJ'!$A210&amp;"*",'EPA_US9RT techs'!$A$2:$I$1722,9,FALSE),"")</f>
        <v/>
      </c>
      <c r="E212" s="14" t="str">
        <f>IFERROR(VLOOKUP($A$1&amp;'Service PJ'!$D210&amp;'Service PJ'!$B210&amp;'Service PJ'!$A210&amp;"*",'EPA_US9RT techs'!$A$2:$I$1722,9,FALSE),"")</f>
        <v/>
      </c>
      <c r="F212" s="14" t="str">
        <f>IFERROR(VLOOKUP($A$1&amp;'Service PJ'!$D210&amp;'Service PJ'!$B210&amp;'Service PJ'!$A210&amp;"*",'EPA_US9RT techs'!$A$2:$I$1722,9,FALSE),"")</f>
        <v/>
      </c>
      <c r="G212" s="14" t="str">
        <f>IFERROR(VLOOKUP($A$1&amp;'Service PJ'!$D210&amp;'Service PJ'!$B210&amp;'Service PJ'!$A210&amp;"*",'EPA_US9RT techs'!$A$2:$I$1722,9,FALSE),"")</f>
        <v/>
      </c>
      <c r="H212" s="14" t="str">
        <f>IFERROR(VLOOKUP($A$1&amp;'Service PJ'!$D210&amp;'Service PJ'!$B210&amp;'Service PJ'!$A210&amp;"*",'EPA_US9RT techs'!$A$2:$I$1722,9,FALSE),"")</f>
        <v/>
      </c>
      <c r="I212" s="14" t="str">
        <f>IFERROR(VLOOKUP($A$1&amp;'Service PJ'!$D210&amp;'Service PJ'!$B210&amp;'Service PJ'!$A210&amp;"*",'EPA_US9RT techs'!$A$2:$I$1722,9,FALSE),"")</f>
        <v/>
      </c>
      <c r="J212" s="14" t="str">
        <f>IFERROR(VLOOKUP($A$1&amp;'Service PJ'!$D210&amp;'Service PJ'!$B210&amp;'Service PJ'!$A210&amp;"*",'EPA_US9RT techs'!$A$2:$I$1722,9,FALSE),"")</f>
        <v/>
      </c>
      <c r="K212" s="14" t="str">
        <f>IFERROR(VLOOKUP($A$1&amp;'Service PJ'!$D210&amp;'Service PJ'!$B210&amp;'Service PJ'!$A210&amp;"*",'EPA_US9RT techs'!$A$2:$I$1722,9,FALSE),"")</f>
        <v/>
      </c>
      <c r="L212" s="14" t="str">
        <f>IFERROR(VLOOKUP($A$1&amp;'Service PJ'!$D210&amp;'Service PJ'!$B210&amp;'Service PJ'!$A210&amp;"*",'EPA_US9RT techs'!$A$2:$I$1722,9,FALSE),"")</f>
        <v/>
      </c>
      <c r="M212" s="14" t="str">
        <f>IFERROR(VLOOKUP($A$1&amp;'Service PJ'!$D210&amp;'Service PJ'!$B210&amp;'Service PJ'!$A210&amp;"*",'EPA_US9RT techs'!$A$2:$I$1722,9,FALSE),"")</f>
        <v/>
      </c>
      <c r="N212" s="14" t="str">
        <f>IFERROR(VLOOKUP($A$1&amp;'Service PJ'!$D210&amp;'Service PJ'!$B210&amp;'Service PJ'!$A210&amp;"*",'EPA_US9RT techs'!$A$2:$I$1722,9,FALSE),"")</f>
        <v/>
      </c>
      <c r="O212" s="14" t="str">
        <f>IFERROR(VLOOKUP($A$1&amp;'Service PJ'!$D210&amp;'Service PJ'!$B210&amp;'Service PJ'!$A210&amp;"*",'EPA_US9RT techs'!$A$2:$I$1722,9,FALSE),"")</f>
        <v/>
      </c>
      <c r="P212" s="14" t="str">
        <f>IFERROR(VLOOKUP($A$1&amp;'Service PJ'!$D210&amp;'Service PJ'!$B210&amp;'Service PJ'!$A210&amp;"*",'EPA_US9RT techs'!$A$2:$I$1722,9,FALSE),"")</f>
        <v/>
      </c>
      <c r="Q212" s="14" t="str">
        <f>IFERROR(VLOOKUP($A$1&amp;'Service PJ'!$D210&amp;'Service PJ'!$B210&amp;'Service PJ'!$A210&amp;"*",'EPA_US9RT techs'!$A$2:$I$1722,9,FALSE),"")</f>
        <v/>
      </c>
      <c r="R212" s="14" t="str">
        <f>IFERROR(VLOOKUP($A$1&amp;'Service PJ'!$D210&amp;'Service PJ'!$B210&amp;'Service PJ'!$A210&amp;"*",'EPA_US9RT techs'!$A$2:$I$1722,9,FALSE),"")</f>
        <v/>
      </c>
      <c r="S212" s="14" t="str">
        <f>IFERROR(VLOOKUP($A$1&amp;'Service PJ'!$D210&amp;'Service PJ'!$B210&amp;'Service PJ'!$A210&amp;"*",'EPA_US9RT techs'!$A$2:$I$1722,9,FALSE),"")</f>
        <v/>
      </c>
      <c r="T212" s="14" t="str">
        <f>IFERROR(VLOOKUP($A$1&amp;'Service PJ'!$D210&amp;'Service PJ'!$B210&amp;'Service PJ'!$A210&amp;"*",'EPA_US9RT techs'!$A$2:$I$1722,9,FALSE),"")</f>
        <v/>
      </c>
      <c r="U212" s="14" t="str">
        <f>IFERROR(VLOOKUP($A$1&amp;'Service PJ'!$D210&amp;'Service PJ'!$B210&amp;'Service PJ'!$A210&amp;"*",'EPA_US9RT techs'!$A$2:$I$1722,9,FALSE),"")</f>
        <v/>
      </c>
      <c r="V212" s="14" t="str">
        <f>IFERROR(VLOOKUP($A$1&amp;'Service PJ'!$D210&amp;'Service PJ'!$B210&amp;'Service PJ'!$A210&amp;"*",'EPA_US9RT techs'!$A$2:$I$1722,9,FALSE),"")</f>
        <v/>
      </c>
      <c r="W212" s="14" t="str">
        <f>IFERROR(VLOOKUP($A$1&amp;'Service PJ'!$D210&amp;'Service PJ'!$B210&amp;'Service PJ'!$A210&amp;"*",'EPA_US9RT techs'!$A$2:$I$1722,9,FALSE),"")</f>
        <v/>
      </c>
      <c r="X212" s="14" t="str">
        <f>IFERROR(VLOOKUP($A$1&amp;'Service PJ'!$D210&amp;'Service PJ'!$B210&amp;'Service PJ'!$A210&amp;"*",'EPA_US9RT techs'!$A$2:$I$1722,9,FALSE),"")</f>
        <v/>
      </c>
      <c r="Y212" s="14" t="str">
        <f>IFERROR(VLOOKUP($A$1&amp;'Service PJ'!$D210&amp;'Service PJ'!$B210&amp;'Service PJ'!$A210&amp;"*",'EPA_US9RT techs'!$A$2:$I$1722,9,FALSE),"")</f>
        <v/>
      </c>
      <c r="Z212" s="14" t="str">
        <f>IFERROR(VLOOKUP($A$1&amp;'Service PJ'!$D210&amp;'Service PJ'!$B210&amp;'Service PJ'!$A210&amp;"*",'EPA_US9RT techs'!$A$2:$I$1722,9,FALSE),"")</f>
        <v/>
      </c>
      <c r="AA212" s="14" t="str">
        <f>IFERROR(VLOOKUP($A$1&amp;'Service PJ'!$D210&amp;'Service PJ'!$B210&amp;'Service PJ'!$A210&amp;"*",'EPA_US9RT techs'!$A$2:$I$1722,9,FALSE),"")</f>
        <v/>
      </c>
      <c r="AB212" s="14" t="str">
        <f>IFERROR(VLOOKUP($A$1&amp;'Service PJ'!$D210&amp;'Service PJ'!$B210&amp;'Service PJ'!$A210&amp;"*",'EPA_US9RT techs'!$A$2:$I$1722,9,FALSE),"")</f>
        <v/>
      </c>
      <c r="AC212" s="14" t="str">
        <f>IFERROR(VLOOKUP($A$1&amp;'Service PJ'!$D210&amp;'Service PJ'!$B210&amp;'Service PJ'!$A210&amp;"*",'EPA_US9RT techs'!$A$2:$I$1722,9,FALSE),"")</f>
        <v/>
      </c>
      <c r="AD212" s="14" t="str">
        <f>IFERROR(VLOOKUP($A$1&amp;'Service PJ'!$D210&amp;'Service PJ'!$B210&amp;'Service PJ'!$A210&amp;"*",'EPA_US9RT techs'!$A$2:$I$1722,9,FALSE),"")</f>
        <v/>
      </c>
      <c r="AE212" s="14" t="str">
        <f>IFERROR(VLOOKUP($A$1&amp;'Service PJ'!$D210&amp;'Service PJ'!$B210&amp;'Service PJ'!$A210&amp;"*",'EPA_US9RT techs'!$A$2:$I$1722,9,FALSE),"")</f>
        <v/>
      </c>
      <c r="AG212" t="str">
        <f>IF(SUM(AH212:AX212)=0,"\I:",'Service PJ'!$D210&amp;"_"&amp;'Service PJ'!$E210&amp;"_"&amp;'Service PJ'!$C210)</f>
        <v>\I:</v>
      </c>
      <c r="AH212" s="14" t="str">
        <f>IFERROR(VLOOKUP($AG$1&amp;'Service PJ'!$D210&amp;'Service PJ'!$B210&amp;'Service PJ'!$A210&amp;"*",'EPA_US9RT techs'!$A$2:$I$1722,9,FALSE),"")</f>
        <v/>
      </c>
      <c r="AI212" s="14" t="str">
        <f>IFERROR(VLOOKUP($AG$1&amp;'Service PJ'!$D210&amp;'Service PJ'!$B210&amp;'Service PJ'!$A210&amp;"*",'EPA_US9RT techs'!$A$2:$I$1722,9,FALSE),"")</f>
        <v/>
      </c>
      <c r="AJ212" s="14" t="str">
        <f>IFERROR(VLOOKUP($AG$1&amp;'Service PJ'!$D210&amp;'Service PJ'!$B210&amp;'Service PJ'!$A210&amp;"*",'EPA_US9RT techs'!$A$2:$I$1722,9,FALSE),"")</f>
        <v/>
      </c>
      <c r="AK212" s="14" t="str">
        <f>IFERROR(VLOOKUP($AG$1&amp;'Service PJ'!$D210&amp;'Service PJ'!$B210&amp;'Service PJ'!$A210&amp;"*",'EPA_US9RT techs'!$A$2:$I$1722,9,FALSE),"")</f>
        <v/>
      </c>
      <c r="AL212" s="14" t="str">
        <f>IFERROR(VLOOKUP($AG$1&amp;'Service PJ'!$D210&amp;'Service PJ'!$B210&amp;'Service PJ'!$A210&amp;"*",'EPA_US9RT techs'!$A$2:$I$1722,9,FALSE),"")</f>
        <v/>
      </c>
      <c r="AM212" s="14" t="str">
        <f>IFERROR(VLOOKUP($AG$1&amp;'Service PJ'!$D210&amp;'Service PJ'!$B210&amp;'Service PJ'!$A210&amp;"*",'EPA_US9RT techs'!$A$2:$I$1722,9,FALSE),"")</f>
        <v/>
      </c>
      <c r="AN212" s="14" t="str">
        <f>IFERROR(VLOOKUP($AG$1&amp;'Service PJ'!$D210&amp;'Service PJ'!$B210&amp;'Service PJ'!$A210&amp;"*",'EPA_US9RT techs'!$A$2:$I$1722,9,FALSE),"")</f>
        <v/>
      </c>
      <c r="AO212" s="14" t="str">
        <f>IFERROR(VLOOKUP($AG$1&amp;'Service PJ'!$D210&amp;'Service PJ'!$B210&amp;'Service PJ'!$A210&amp;"*",'EPA_US9RT techs'!$A$2:$I$1722,9,FALSE),"")</f>
        <v/>
      </c>
      <c r="AP212" s="14" t="str">
        <f>IFERROR(VLOOKUP($AG$1&amp;'Service PJ'!$D210&amp;'Service PJ'!$B210&amp;'Service PJ'!$A210&amp;"*",'EPA_US9RT techs'!$A$2:$I$1722,9,FALSE),"")</f>
        <v/>
      </c>
      <c r="AQ212" s="14" t="str">
        <f>IFERROR(VLOOKUP($AG$1&amp;'Service PJ'!$D210&amp;'Service PJ'!$B210&amp;'Service PJ'!$A210&amp;"*",'EPA_US9RT techs'!$A$2:$I$1722,9,FALSE),"")</f>
        <v/>
      </c>
      <c r="AR212" s="14" t="str">
        <f>IFERROR(VLOOKUP($AG$1&amp;'Service PJ'!$D210&amp;'Service PJ'!$B210&amp;'Service PJ'!$A210&amp;"*",'EPA_US9RT techs'!$A$2:$I$1722,9,FALSE),"")</f>
        <v/>
      </c>
      <c r="AS212" s="14" t="str">
        <f>IFERROR(VLOOKUP($AG$1&amp;'Service PJ'!$D210&amp;'Service PJ'!$B210&amp;'Service PJ'!$A210&amp;"*",'EPA_US9RT techs'!$A$2:$I$1722,9,FALSE),"")</f>
        <v/>
      </c>
      <c r="AT212" s="14" t="str">
        <f>IFERROR(VLOOKUP($AG$1&amp;'Service PJ'!$D210&amp;'Service PJ'!$B210&amp;'Service PJ'!$A210&amp;"*",'EPA_US9RT techs'!$A$2:$I$1722,9,FALSE),"")</f>
        <v/>
      </c>
      <c r="AU212" s="14" t="str">
        <f>IFERROR(VLOOKUP($AG$1&amp;'Service PJ'!$D210&amp;'Service PJ'!$B210&amp;'Service PJ'!$A210&amp;"*",'EPA_US9RT techs'!$A$2:$I$1722,9,FALSE),"")</f>
        <v/>
      </c>
      <c r="AV212" s="14" t="str">
        <f>IFERROR(VLOOKUP($AG$1&amp;'Service PJ'!$D210&amp;'Service PJ'!$B210&amp;'Service PJ'!$A210&amp;"*",'EPA_US9RT techs'!$A$2:$I$1722,9,FALSE),"")</f>
        <v/>
      </c>
      <c r="AW212" s="14" t="str">
        <f>IFERROR(VLOOKUP($AG$1&amp;'Service PJ'!$D210&amp;'Service PJ'!$B210&amp;'Service PJ'!$A210&amp;"*",'EPA_US9RT techs'!$A$2:$I$1722,9,FALSE),"")</f>
        <v/>
      </c>
      <c r="AX212" s="14" t="str">
        <f>IFERROR(VLOOKUP($AG$1&amp;'Service PJ'!$D210&amp;'Service PJ'!$B210&amp;'Service PJ'!$A210&amp;"*",'EPA_US9RT techs'!$A$2:$I$1722,9,FALSE),"")</f>
        <v/>
      </c>
      <c r="AY212" s="14" t="str">
        <f>IFERROR(VLOOKUP($AG$1&amp;'Service PJ'!$D210&amp;'Service PJ'!$B210&amp;'Service PJ'!$A210&amp;"*",'EPA_US9RT techs'!$A$2:$I$1722,9,FALSE),"")</f>
        <v/>
      </c>
      <c r="AZ212" s="14" t="str">
        <f>IFERROR(VLOOKUP($AG$1&amp;'Service PJ'!$D210&amp;'Service PJ'!$B210&amp;'Service PJ'!$A210&amp;"*",'EPA_US9RT techs'!$A$2:$I$1722,9,FALSE),"")</f>
        <v/>
      </c>
      <c r="BA212" s="14" t="str">
        <f>IFERROR(VLOOKUP($AG$1&amp;'Service PJ'!$D210&amp;'Service PJ'!$B210&amp;'Service PJ'!$A210&amp;"*",'EPA_US9RT techs'!$A$2:$I$1722,9,FALSE),"")</f>
        <v/>
      </c>
      <c r="BB212" s="14" t="str">
        <f>IFERROR(VLOOKUP($AG$1&amp;'Service PJ'!$D210&amp;'Service PJ'!$B210&amp;'Service PJ'!$A210&amp;"*",'EPA_US9RT techs'!$A$2:$I$1722,9,FALSE),"")</f>
        <v/>
      </c>
      <c r="BC212" s="14" t="str">
        <f>IFERROR(VLOOKUP($AG$1&amp;'Service PJ'!$D210&amp;'Service PJ'!$B210&amp;'Service PJ'!$A210&amp;"*",'EPA_US9RT techs'!$A$2:$I$1722,9,FALSE),"")</f>
        <v/>
      </c>
      <c r="BD212" s="14" t="str">
        <f>IFERROR(VLOOKUP($AG$1&amp;'Service PJ'!$D210&amp;'Service PJ'!$B210&amp;'Service PJ'!$A210&amp;"*",'EPA_US9RT techs'!$A$2:$I$1722,9,FALSE),"")</f>
        <v/>
      </c>
      <c r="BE212" s="14" t="str">
        <f>IFERROR(VLOOKUP($AG$1&amp;'Service PJ'!$D210&amp;'Service PJ'!$B210&amp;'Service PJ'!$A210&amp;"*",'EPA_US9RT techs'!$A$2:$I$1722,9,FALSE),"")</f>
        <v/>
      </c>
      <c r="BF212" s="14" t="str">
        <f>IFERROR(VLOOKUP($AG$1&amp;'Service PJ'!$D210&amp;'Service PJ'!$B210&amp;'Service PJ'!$A210&amp;"*",'EPA_US9RT techs'!$A$2:$I$1722,9,FALSE),"")</f>
        <v/>
      </c>
      <c r="BG212" s="14" t="str">
        <f>IFERROR(VLOOKUP($AG$1&amp;'Service PJ'!$D210&amp;'Service PJ'!$B210&amp;'Service PJ'!$A210&amp;"*",'EPA_US9RT techs'!$A$2:$I$1722,9,FALSE),"")</f>
        <v/>
      </c>
      <c r="BH212" s="14" t="str">
        <f>IFERROR(VLOOKUP($AG$1&amp;'Service PJ'!$D210&amp;'Service PJ'!$B210&amp;'Service PJ'!$A210&amp;"*",'EPA_US9RT techs'!$A$2:$I$1722,9,FALSE),"")</f>
        <v/>
      </c>
      <c r="BI212" s="14" t="str">
        <f>IFERROR(VLOOKUP($AG$1&amp;'Service PJ'!$D210&amp;'Service PJ'!$B210&amp;'Service PJ'!$A210&amp;"*",'EPA_US9RT techs'!$A$2:$I$1722,9,FALSE),"")</f>
        <v/>
      </c>
      <c r="BJ212" s="14" t="str">
        <f>IFERROR(VLOOKUP($AG$1&amp;'Service PJ'!$D210&amp;'Service PJ'!$B210&amp;'Service PJ'!$A210&amp;"*",'EPA_US9RT techs'!$A$2:$I$1722,9,FALSE),"")</f>
        <v/>
      </c>
      <c r="BK212" s="14" t="str">
        <f>IFERROR(VLOOKUP($AG$1&amp;'Service PJ'!$D210&amp;'Service PJ'!$B210&amp;'Service PJ'!$A210&amp;"*",'EPA_US9RT techs'!$A$2:$I$1722,9,FALSE),"")</f>
        <v/>
      </c>
      <c r="BM212" t="str">
        <f>IF(SUM(BN212:CD212)=0,"\I:",'Service PJ'!$D210&amp;"_"&amp;'Service PJ'!$E210&amp;"_"&amp;'Service PJ'!$C210)</f>
        <v>\I:</v>
      </c>
      <c r="BN212" s="14" t="str">
        <f>IFERROR(VLOOKUP($BM$1&amp;'Service PJ'!$D210&amp;'Service PJ'!$B210&amp;'Service PJ'!$A210&amp;"*",'EPA_US9RT techs'!$A$2:$I$1722,9,FALSE),"")</f>
        <v/>
      </c>
      <c r="BO212" s="14" t="str">
        <f>IFERROR(VLOOKUP($BM$1&amp;'Service PJ'!$D210&amp;'Service PJ'!$B210&amp;'Service PJ'!$A210&amp;"*",'EPA_US9RT techs'!$A$2:$I$1722,9,FALSE),"")</f>
        <v/>
      </c>
      <c r="BP212" s="14" t="str">
        <f>IFERROR(VLOOKUP($BM$1&amp;'Service PJ'!$D210&amp;'Service PJ'!$B210&amp;'Service PJ'!$A210&amp;"*",'EPA_US9RT techs'!$A$2:$I$1722,9,FALSE),"")</f>
        <v/>
      </c>
      <c r="BQ212" s="14" t="str">
        <f>IFERROR(VLOOKUP($BM$1&amp;'Service PJ'!$D210&amp;'Service PJ'!$B210&amp;'Service PJ'!$A210&amp;"*",'EPA_US9RT techs'!$A$2:$I$1722,9,FALSE),"")</f>
        <v/>
      </c>
      <c r="BR212" s="14" t="str">
        <f>IFERROR(VLOOKUP($BM$1&amp;'Service PJ'!$D210&amp;'Service PJ'!$B210&amp;'Service PJ'!$A210&amp;"*",'EPA_US9RT techs'!$A$2:$I$1722,9,FALSE),"")</f>
        <v/>
      </c>
      <c r="BS212" s="14" t="str">
        <f>IFERROR(VLOOKUP($BM$1&amp;'Service PJ'!$D210&amp;'Service PJ'!$B210&amp;'Service PJ'!$A210&amp;"*",'EPA_US9RT techs'!$A$2:$I$1722,9,FALSE),"")</f>
        <v/>
      </c>
      <c r="BT212" s="14" t="str">
        <f>IFERROR(VLOOKUP($BM$1&amp;'Service PJ'!$D210&amp;'Service PJ'!$B210&amp;'Service PJ'!$A210&amp;"*",'EPA_US9RT techs'!$A$2:$I$1722,9,FALSE),"")</f>
        <v/>
      </c>
      <c r="BU212" s="14" t="str">
        <f>IFERROR(VLOOKUP($BM$1&amp;'Service PJ'!$D210&amp;'Service PJ'!$B210&amp;'Service PJ'!$A210&amp;"*",'EPA_US9RT techs'!$A$2:$I$1722,9,FALSE),"")</f>
        <v/>
      </c>
      <c r="BV212" s="14" t="str">
        <f>IFERROR(VLOOKUP($BM$1&amp;'Service PJ'!$D210&amp;'Service PJ'!$B210&amp;'Service PJ'!$A210&amp;"*",'EPA_US9RT techs'!$A$2:$I$1722,9,FALSE),"")</f>
        <v/>
      </c>
      <c r="BW212" s="14" t="str">
        <f>IFERROR(VLOOKUP($BM$1&amp;'Service PJ'!$D210&amp;'Service PJ'!$B210&amp;'Service PJ'!$A210&amp;"*",'EPA_US9RT techs'!$A$2:$I$1722,9,FALSE),"")</f>
        <v/>
      </c>
      <c r="BX212" s="14" t="str">
        <f>IFERROR(VLOOKUP($BM$1&amp;'Service PJ'!$D210&amp;'Service PJ'!$B210&amp;'Service PJ'!$A210&amp;"*",'EPA_US9RT techs'!$A$2:$I$1722,9,FALSE),"")</f>
        <v/>
      </c>
      <c r="BY212" s="14" t="str">
        <f>IFERROR(VLOOKUP($BM$1&amp;'Service PJ'!$D210&amp;'Service PJ'!$B210&amp;'Service PJ'!$A210&amp;"*",'EPA_US9RT techs'!$A$2:$I$1722,9,FALSE),"")</f>
        <v/>
      </c>
      <c r="BZ212" s="14" t="str">
        <f>IFERROR(VLOOKUP($BM$1&amp;'Service PJ'!$D210&amp;'Service PJ'!$B210&amp;'Service PJ'!$A210&amp;"*",'EPA_US9RT techs'!$A$2:$I$1722,9,FALSE),"")</f>
        <v/>
      </c>
      <c r="CA212" s="14" t="str">
        <f>IFERROR(VLOOKUP($BM$1&amp;'Service PJ'!$D210&amp;'Service PJ'!$B210&amp;'Service PJ'!$A210&amp;"*",'EPA_US9RT techs'!$A$2:$I$1722,9,FALSE),"")</f>
        <v/>
      </c>
      <c r="CB212" s="14" t="str">
        <f>IFERROR(VLOOKUP($BM$1&amp;'Service PJ'!$D210&amp;'Service PJ'!$B210&amp;'Service PJ'!$A210&amp;"*",'EPA_US9RT techs'!$A$2:$I$1722,9,FALSE),"")</f>
        <v/>
      </c>
      <c r="CC212" s="14" t="str">
        <f>IFERROR(VLOOKUP($BM$1&amp;'Service PJ'!$D210&amp;'Service PJ'!$B210&amp;'Service PJ'!$A210&amp;"*",'EPA_US9RT techs'!$A$2:$I$1722,9,FALSE),"")</f>
        <v/>
      </c>
      <c r="CD212" s="14" t="str">
        <f>IFERROR(VLOOKUP($BM$1&amp;'Service PJ'!$D210&amp;'Service PJ'!$B210&amp;'Service PJ'!$A210&amp;"*",'EPA_US9RT techs'!$A$2:$I$1722,9,FALSE),"")</f>
        <v/>
      </c>
      <c r="CE212" s="14" t="str">
        <f>IFERROR(VLOOKUP($BM$1&amp;'Service PJ'!$D210&amp;'Service PJ'!$B210&amp;'Service PJ'!$A210&amp;"*",'EPA_US9RT techs'!$A$2:$I$1722,9,FALSE),"")</f>
        <v/>
      </c>
      <c r="CF212" s="14" t="str">
        <f>IFERROR(VLOOKUP($BM$1&amp;'Service PJ'!$D210&amp;'Service PJ'!$B210&amp;'Service PJ'!$A210&amp;"*",'EPA_US9RT techs'!$A$2:$I$1722,9,FALSE),"")</f>
        <v/>
      </c>
      <c r="CG212" s="14" t="str">
        <f>IFERROR(VLOOKUP($BM$1&amp;'Service PJ'!$D210&amp;'Service PJ'!$B210&amp;'Service PJ'!$A210&amp;"*",'EPA_US9RT techs'!$A$2:$I$1722,9,FALSE),"")</f>
        <v/>
      </c>
      <c r="CH212" s="14" t="str">
        <f>IFERROR(VLOOKUP($BM$1&amp;'Service PJ'!$D210&amp;'Service PJ'!$B210&amp;'Service PJ'!$A210&amp;"*",'EPA_US9RT techs'!$A$2:$I$1722,9,FALSE),"")</f>
        <v/>
      </c>
      <c r="CI212" s="14" t="str">
        <f>IFERROR(VLOOKUP($BM$1&amp;'Service PJ'!$D210&amp;'Service PJ'!$B210&amp;'Service PJ'!$A210&amp;"*",'EPA_US9RT techs'!$A$2:$I$1722,9,FALSE),"")</f>
        <v/>
      </c>
      <c r="CJ212" s="14" t="str">
        <f>IFERROR(VLOOKUP($BM$1&amp;'Service PJ'!$D210&amp;'Service PJ'!$B210&amp;'Service PJ'!$A210&amp;"*",'EPA_US9RT techs'!$A$2:$I$1722,9,FALSE),"")</f>
        <v/>
      </c>
      <c r="CK212" s="14" t="str">
        <f>IFERROR(VLOOKUP($BM$1&amp;'Service PJ'!$D210&amp;'Service PJ'!$B210&amp;'Service PJ'!$A210&amp;"*",'EPA_US9RT techs'!$A$2:$I$1722,9,FALSE),"")</f>
        <v/>
      </c>
      <c r="CL212" s="14" t="str">
        <f>IFERROR(VLOOKUP($BM$1&amp;'Service PJ'!$D210&amp;'Service PJ'!$B210&amp;'Service PJ'!$A210&amp;"*",'EPA_US9RT techs'!$A$2:$I$1722,9,FALSE),"")</f>
        <v/>
      </c>
      <c r="CM212" s="14" t="str">
        <f>IFERROR(VLOOKUP($BM$1&amp;'Service PJ'!$D210&amp;'Service PJ'!$B210&amp;'Service PJ'!$A210&amp;"*",'EPA_US9RT techs'!$A$2:$I$1722,9,FALSE),"")</f>
        <v/>
      </c>
      <c r="CN212" s="14" t="str">
        <f>IFERROR(VLOOKUP($BM$1&amp;'Service PJ'!$D210&amp;'Service PJ'!$B210&amp;'Service PJ'!$A210&amp;"*",'EPA_US9RT techs'!$A$2:$I$1722,9,FALSE),"")</f>
        <v/>
      </c>
      <c r="CO212" s="14" t="str">
        <f>IFERROR(VLOOKUP($BM$1&amp;'Service PJ'!$D210&amp;'Service PJ'!$B210&amp;'Service PJ'!$A210&amp;"*",'EPA_US9RT techs'!$A$2:$I$1722,9,FALSE),"")</f>
        <v/>
      </c>
      <c r="CP212" s="14" t="str">
        <f>IFERROR(VLOOKUP($BM$1&amp;'Service PJ'!$D210&amp;'Service PJ'!$B210&amp;'Service PJ'!$A210&amp;"*",'EPA_US9RT techs'!$A$2:$I$1722,9,FALSE),"")</f>
        <v/>
      </c>
      <c r="CQ212" s="14" t="str">
        <f>IFERROR(VLOOKUP($BM$1&amp;'Service PJ'!$D210&amp;'Service PJ'!$B210&amp;'Service PJ'!$A210&amp;"*",'EPA_US9RT techs'!$A$2:$I$1722,9,FALSE),"")</f>
        <v/>
      </c>
      <c r="CS212" t="str">
        <f>IF(SUM(CT212:DJ212)=0,"\I:",'Service PJ'!$D210&amp;"_"&amp;'Service PJ'!$E210&amp;"_"&amp;'Service PJ'!$C210)</f>
        <v>\I:</v>
      </c>
      <c r="CT212" s="2" t="str">
        <f>IFERROR(VLOOKUP($CS$1&amp;'Service PJ'!$D210&amp;'Service PJ'!$B210&amp;'Service PJ'!$A210&amp;"*",'EPA_US9RT techs'!$A$2:$I$1722,9,FALSE),"")</f>
        <v/>
      </c>
      <c r="CU212" s="2" t="str">
        <f>IFERROR(VLOOKUP($CS$1&amp;'Service PJ'!$D210&amp;'Service PJ'!$B210&amp;'Service PJ'!$A210&amp;"*",'EPA_US9RT techs'!$A$2:$I$1722,9,FALSE),"")</f>
        <v/>
      </c>
      <c r="CV212" s="2" t="str">
        <f>IFERROR(VLOOKUP($CS$1&amp;'Service PJ'!$D210&amp;'Service PJ'!$B210&amp;'Service PJ'!$A210&amp;"*",'EPA_US9RT techs'!$A$2:$I$1722,9,FALSE),"")</f>
        <v/>
      </c>
      <c r="CW212" s="2" t="str">
        <f>IFERROR(VLOOKUP($CS$1&amp;'Service PJ'!$D210&amp;'Service PJ'!$B210&amp;'Service PJ'!$A210&amp;"*",'EPA_US9RT techs'!$A$2:$I$1722,9,FALSE),"")</f>
        <v/>
      </c>
      <c r="CX212" s="2" t="str">
        <f>IFERROR(VLOOKUP($CS$1&amp;'Service PJ'!$D210&amp;'Service PJ'!$B210&amp;'Service PJ'!$A210&amp;"*",'EPA_US9RT techs'!$A$2:$I$1722,9,FALSE),"")</f>
        <v/>
      </c>
      <c r="CY212" s="2" t="str">
        <f>IFERROR(VLOOKUP($CS$1&amp;'Service PJ'!$D210&amp;'Service PJ'!$B210&amp;'Service PJ'!$A210&amp;"*",'EPA_US9RT techs'!$A$2:$I$1722,9,FALSE),"")</f>
        <v/>
      </c>
      <c r="CZ212" s="2" t="str">
        <f>IFERROR(VLOOKUP($CS$1&amp;'Service PJ'!$D210&amp;'Service PJ'!$B210&amp;'Service PJ'!$A210&amp;"*",'EPA_US9RT techs'!$A$2:$I$1722,9,FALSE),"")</f>
        <v/>
      </c>
      <c r="DA212" s="2" t="str">
        <f>IFERROR(VLOOKUP($CS$1&amp;'Service PJ'!$D210&amp;'Service PJ'!$B210&amp;'Service PJ'!$A210&amp;"*",'EPA_US9RT techs'!$A$2:$I$1722,9,FALSE),"")</f>
        <v/>
      </c>
      <c r="DB212" s="2" t="str">
        <f>IFERROR(VLOOKUP($CS$1&amp;'Service PJ'!$D210&amp;'Service PJ'!$B210&amp;'Service PJ'!$A210&amp;"*",'EPA_US9RT techs'!$A$2:$I$1722,9,FALSE),"")</f>
        <v/>
      </c>
      <c r="DC212" s="2" t="str">
        <f>IFERROR(VLOOKUP($CS$1&amp;'Service PJ'!$D210&amp;'Service PJ'!$B210&amp;'Service PJ'!$A210&amp;"*",'EPA_US9RT techs'!$A$2:$I$1722,9,FALSE),"")</f>
        <v/>
      </c>
      <c r="DD212" s="2" t="str">
        <f>IFERROR(VLOOKUP($CS$1&amp;'Service PJ'!$D210&amp;'Service PJ'!$B210&amp;'Service PJ'!$A210&amp;"*",'EPA_US9RT techs'!$A$2:$I$1722,9,FALSE),"")</f>
        <v/>
      </c>
      <c r="DE212" s="2" t="str">
        <f>IFERROR(VLOOKUP($CS$1&amp;'Service PJ'!$D210&amp;'Service PJ'!$B210&amp;'Service PJ'!$A210&amp;"*",'EPA_US9RT techs'!$A$2:$I$1722,9,FALSE),"")</f>
        <v/>
      </c>
      <c r="DF212" s="2" t="str">
        <f>IFERROR(VLOOKUP($CS$1&amp;'Service PJ'!$D210&amp;'Service PJ'!$B210&amp;'Service PJ'!$A210&amp;"*",'EPA_US9RT techs'!$A$2:$I$1722,9,FALSE),"")</f>
        <v/>
      </c>
      <c r="DG212" s="2" t="str">
        <f>IFERROR(VLOOKUP($CS$1&amp;'Service PJ'!$D210&amp;'Service PJ'!$B210&amp;'Service PJ'!$A210&amp;"*",'EPA_US9RT techs'!$A$2:$I$1722,9,FALSE),"")</f>
        <v/>
      </c>
      <c r="DH212" s="2" t="str">
        <f>IFERROR(VLOOKUP($CS$1&amp;'Service PJ'!$D210&amp;'Service PJ'!$B210&amp;'Service PJ'!$A210&amp;"*",'EPA_US9RT techs'!$A$2:$I$1722,9,FALSE),"")</f>
        <v/>
      </c>
      <c r="DI212" s="2" t="str">
        <f>IFERROR(VLOOKUP($CS$1&amp;'Service PJ'!$D210&amp;'Service PJ'!$B210&amp;'Service PJ'!$A210&amp;"*",'EPA_US9RT techs'!$A$2:$I$1722,9,FALSE),"")</f>
        <v/>
      </c>
      <c r="DJ212" s="2" t="str">
        <f>IFERROR(VLOOKUP($CS$1&amp;'Service PJ'!$D210&amp;'Service PJ'!$B210&amp;'Service PJ'!$A210&amp;"*",'EPA_US9RT techs'!$A$2:$I$1722,9,FALSE),"")</f>
        <v/>
      </c>
      <c r="DK212" s="2" t="str">
        <f>IFERROR(VLOOKUP($CS$1&amp;'Service PJ'!$D210&amp;'Service PJ'!$B210&amp;'Service PJ'!$A210&amp;"*",'EPA_US9RT techs'!$A$2:$I$1722,9,FALSE),"")</f>
        <v/>
      </c>
      <c r="DL212" s="2" t="str">
        <f>IFERROR(VLOOKUP($CS$1&amp;'Service PJ'!$D210&amp;'Service PJ'!$B210&amp;'Service PJ'!$A210&amp;"*",'EPA_US9RT techs'!$A$2:$I$1722,9,FALSE),"")</f>
        <v/>
      </c>
      <c r="DM212" s="2" t="str">
        <f>IFERROR(VLOOKUP($CS$1&amp;'Service PJ'!$D210&amp;'Service PJ'!$B210&amp;'Service PJ'!$A210&amp;"*",'EPA_US9RT techs'!$A$2:$I$1722,9,FALSE),"")</f>
        <v/>
      </c>
      <c r="DN212" s="2" t="str">
        <f>IFERROR(VLOOKUP($CS$1&amp;'Service PJ'!$D210&amp;'Service PJ'!$B210&amp;'Service PJ'!$A210&amp;"*",'EPA_US9RT techs'!$A$2:$I$1722,9,FALSE),"")</f>
        <v/>
      </c>
      <c r="DO212" s="2" t="str">
        <f>IFERROR(VLOOKUP($CS$1&amp;'Service PJ'!$D210&amp;'Service PJ'!$B210&amp;'Service PJ'!$A210&amp;"*",'EPA_US9RT techs'!$A$2:$I$1722,9,FALSE),"")</f>
        <v/>
      </c>
      <c r="DP212" s="2" t="str">
        <f>IFERROR(VLOOKUP($CS$1&amp;'Service PJ'!$D210&amp;'Service PJ'!$B210&amp;'Service PJ'!$A210&amp;"*",'EPA_US9RT techs'!$A$2:$I$1722,9,FALSE),"")</f>
        <v/>
      </c>
      <c r="DQ212" s="2" t="str">
        <f>IFERROR(VLOOKUP($CS$1&amp;'Service PJ'!$D210&amp;'Service PJ'!$B210&amp;'Service PJ'!$A210&amp;"*",'EPA_US9RT techs'!$A$2:$I$1722,9,FALSE),"")</f>
        <v/>
      </c>
      <c r="DR212" s="2" t="str">
        <f>IFERROR(VLOOKUP($CS$1&amp;'Service PJ'!$D210&amp;'Service PJ'!$B210&amp;'Service PJ'!$A210&amp;"*",'EPA_US9RT techs'!$A$2:$I$1722,9,FALSE),"")</f>
        <v/>
      </c>
      <c r="DS212" s="2" t="str">
        <f>IFERROR(VLOOKUP($CS$1&amp;'Service PJ'!$D210&amp;'Service PJ'!$B210&amp;'Service PJ'!$A210&amp;"*",'EPA_US9RT techs'!$A$2:$I$1722,9,FALSE),"")</f>
        <v/>
      </c>
      <c r="DT212" s="2" t="str">
        <f>IFERROR(VLOOKUP($CS$1&amp;'Service PJ'!$D210&amp;'Service PJ'!$B210&amp;'Service PJ'!$A210&amp;"*",'EPA_US9RT techs'!$A$2:$I$1722,9,FALSE),"")</f>
        <v/>
      </c>
      <c r="DU212" s="2" t="str">
        <f>IFERROR(VLOOKUP($CS$1&amp;'Service PJ'!$D210&amp;'Service PJ'!$B210&amp;'Service PJ'!$A210&amp;"*",'EPA_US9RT techs'!$A$2:$I$1722,9,FALSE),"")</f>
        <v/>
      </c>
      <c r="DV212" s="2" t="str">
        <f>IFERROR(VLOOKUP($CS$1&amp;'Service PJ'!$D210&amp;'Service PJ'!$B210&amp;'Service PJ'!$A210&amp;"*",'EPA_US9RT techs'!$A$2:$I$1722,9,FALSE),"")</f>
        <v/>
      </c>
      <c r="DW212" s="2" t="str">
        <f>IFERROR(VLOOKUP($CS$1&amp;'Service PJ'!$D210&amp;'Service PJ'!$B210&amp;'Service PJ'!$A210&amp;"*",'EPA_US9RT techs'!$A$2:$I$1722,9,FALSE),"")</f>
        <v/>
      </c>
    </row>
    <row r="213" spans="1:127" x14ac:dyDescent="0.45">
      <c r="A213" t="str">
        <f>IF(SUM(B213:R213)=0,"\I:",'Service PJ'!$D211&amp;"_"&amp;'Service PJ'!$E211&amp;"_"&amp;'Service PJ'!$C211)</f>
        <v>\I:</v>
      </c>
      <c r="B213" s="14" t="str">
        <f>IFERROR(VLOOKUP($A$1&amp;'Service PJ'!$D211&amp;'Service PJ'!$B211&amp;'Service PJ'!$A211&amp;"*",'EPA_US9RT techs'!$A$2:$I$1722,9,FALSE),"")</f>
        <v/>
      </c>
      <c r="C213" s="14" t="str">
        <f>IFERROR(VLOOKUP($A$1&amp;'Service PJ'!$D211&amp;'Service PJ'!$B211&amp;'Service PJ'!$A211&amp;"*",'EPA_US9RT techs'!$A$2:$I$1722,9,FALSE),"")</f>
        <v/>
      </c>
      <c r="D213" s="14" t="str">
        <f>IFERROR(VLOOKUP($A$1&amp;'Service PJ'!$D211&amp;'Service PJ'!$B211&amp;'Service PJ'!$A211&amp;"*",'EPA_US9RT techs'!$A$2:$I$1722,9,FALSE),"")</f>
        <v/>
      </c>
      <c r="E213" s="14" t="str">
        <f>IFERROR(VLOOKUP($A$1&amp;'Service PJ'!$D211&amp;'Service PJ'!$B211&amp;'Service PJ'!$A211&amp;"*",'EPA_US9RT techs'!$A$2:$I$1722,9,FALSE),"")</f>
        <v/>
      </c>
      <c r="F213" s="14" t="str">
        <f>IFERROR(VLOOKUP($A$1&amp;'Service PJ'!$D211&amp;'Service PJ'!$B211&amp;'Service PJ'!$A211&amp;"*",'EPA_US9RT techs'!$A$2:$I$1722,9,FALSE),"")</f>
        <v/>
      </c>
      <c r="G213" s="14" t="str">
        <f>IFERROR(VLOOKUP($A$1&amp;'Service PJ'!$D211&amp;'Service PJ'!$B211&amp;'Service PJ'!$A211&amp;"*",'EPA_US9RT techs'!$A$2:$I$1722,9,FALSE),"")</f>
        <v/>
      </c>
      <c r="H213" s="14" t="str">
        <f>IFERROR(VLOOKUP($A$1&amp;'Service PJ'!$D211&amp;'Service PJ'!$B211&amp;'Service PJ'!$A211&amp;"*",'EPA_US9RT techs'!$A$2:$I$1722,9,FALSE),"")</f>
        <v/>
      </c>
      <c r="I213" s="14" t="str">
        <f>IFERROR(VLOOKUP($A$1&amp;'Service PJ'!$D211&amp;'Service PJ'!$B211&amp;'Service PJ'!$A211&amp;"*",'EPA_US9RT techs'!$A$2:$I$1722,9,FALSE),"")</f>
        <v/>
      </c>
      <c r="J213" s="14" t="str">
        <f>IFERROR(VLOOKUP($A$1&amp;'Service PJ'!$D211&amp;'Service PJ'!$B211&amp;'Service PJ'!$A211&amp;"*",'EPA_US9RT techs'!$A$2:$I$1722,9,FALSE),"")</f>
        <v/>
      </c>
      <c r="K213" s="14" t="str">
        <f>IFERROR(VLOOKUP($A$1&amp;'Service PJ'!$D211&amp;'Service PJ'!$B211&amp;'Service PJ'!$A211&amp;"*",'EPA_US9RT techs'!$A$2:$I$1722,9,FALSE),"")</f>
        <v/>
      </c>
      <c r="L213" s="14" t="str">
        <f>IFERROR(VLOOKUP($A$1&amp;'Service PJ'!$D211&amp;'Service PJ'!$B211&amp;'Service PJ'!$A211&amp;"*",'EPA_US9RT techs'!$A$2:$I$1722,9,FALSE),"")</f>
        <v/>
      </c>
      <c r="M213" s="14" t="str">
        <f>IFERROR(VLOOKUP($A$1&amp;'Service PJ'!$D211&amp;'Service PJ'!$B211&amp;'Service PJ'!$A211&amp;"*",'EPA_US9RT techs'!$A$2:$I$1722,9,FALSE),"")</f>
        <v/>
      </c>
      <c r="N213" s="14" t="str">
        <f>IFERROR(VLOOKUP($A$1&amp;'Service PJ'!$D211&amp;'Service PJ'!$B211&amp;'Service PJ'!$A211&amp;"*",'EPA_US9RT techs'!$A$2:$I$1722,9,FALSE),"")</f>
        <v/>
      </c>
      <c r="O213" s="14" t="str">
        <f>IFERROR(VLOOKUP($A$1&amp;'Service PJ'!$D211&amp;'Service PJ'!$B211&amp;'Service PJ'!$A211&amp;"*",'EPA_US9RT techs'!$A$2:$I$1722,9,FALSE),"")</f>
        <v/>
      </c>
      <c r="P213" s="14" t="str">
        <f>IFERROR(VLOOKUP($A$1&amp;'Service PJ'!$D211&amp;'Service PJ'!$B211&amp;'Service PJ'!$A211&amp;"*",'EPA_US9RT techs'!$A$2:$I$1722,9,FALSE),"")</f>
        <v/>
      </c>
      <c r="Q213" s="14" t="str">
        <f>IFERROR(VLOOKUP($A$1&amp;'Service PJ'!$D211&amp;'Service PJ'!$B211&amp;'Service PJ'!$A211&amp;"*",'EPA_US9RT techs'!$A$2:$I$1722,9,FALSE),"")</f>
        <v/>
      </c>
      <c r="R213" s="14" t="str">
        <f>IFERROR(VLOOKUP($A$1&amp;'Service PJ'!$D211&amp;'Service PJ'!$B211&amp;'Service PJ'!$A211&amp;"*",'EPA_US9RT techs'!$A$2:$I$1722,9,FALSE),"")</f>
        <v/>
      </c>
      <c r="S213" s="14" t="str">
        <f>IFERROR(VLOOKUP($A$1&amp;'Service PJ'!$D211&amp;'Service PJ'!$B211&amp;'Service PJ'!$A211&amp;"*",'EPA_US9RT techs'!$A$2:$I$1722,9,FALSE),"")</f>
        <v/>
      </c>
      <c r="T213" s="14" t="str">
        <f>IFERROR(VLOOKUP($A$1&amp;'Service PJ'!$D211&amp;'Service PJ'!$B211&amp;'Service PJ'!$A211&amp;"*",'EPA_US9RT techs'!$A$2:$I$1722,9,FALSE),"")</f>
        <v/>
      </c>
      <c r="U213" s="14" t="str">
        <f>IFERROR(VLOOKUP($A$1&amp;'Service PJ'!$D211&amp;'Service PJ'!$B211&amp;'Service PJ'!$A211&amp;"*",'EPA_US9RT techs'!$A$2:$I$1722,9,FALSE),"")</f>
        <v/>
      </c>
      <c r="V213" s="14" t="str">
        <f>IFERROR(VLOOKUP($A$1&amp;'Service PJ'!$D211&amp;'Service PJ'!$B211&amp;'Service PJ'!$A211&amp;"*",'EPA_US9RT techs'!$A$2:$I$1722,9,FALSE),"")</f>
        <v/>
      </c>
      <c r="W213" s="14" t="str">
        <f>IFERROR(VLOOKUP($A$1&amp;'Service PJ'!$D211&amp;'Service PJ'!$B211&amp;'Service PJ'!$A211&amp;"*",'EPA_US9RT techs'!$A$2:$I$1722,9,FALSE),"")</f>
        <v/>
      </c>
      <c r="X213" s="14" t="str">
        <f>IFERROR(VLOOKUP($A$1&amp;'Service PJ'!$D211&amp;'Service PJ'!$B211&amp;'Service PJ'!$A211&amp;"*",'EPA_US9RT techs'!$A$2:$I$1722,9,FALSE),"")</f>
        <v/>
      </c>
      <c r="Y213" s="14" t="str">
        <f>IFERROR(VLOOKUP($A$1&amp;'Service PJ'!$D211&amp;'Service PJ'!$B211&amp;'Service PJ'!$A211&amp;"*",'EPA_US9RT techs'!$A$2:$I$1722,9,FALSE),"")</f>
        <v/>
      </c>
      <c r="Z213" s="14" t="str">
        <f>IFERROR(VLOOKUP($A$1&amp;'Service PJ'!$D211&amp;'Service PJ'!$B211&amp;'Service PJ'!$A211&amp;"*",'EPA_US9RT techs'!$A$2:$I$1722,9,FALSE),"")</f>
        <v/>
      </c>
      <c r="AA213" s="14" t="str">
        <f>IFERROR(VLOOKUP($A$1&amp;'Service PJ'!$D211&amp;'Service PJ'!$B211&amp;'Service PJ'!$A211&amp;"*",'EPA_US9RT techs'!$A$2:$I$1722,9,FALSE),"")</f>
        <v/>
      </c>
      <c r="AB213" s="14" t="str">
        <f>IFERROR(VLOOKUP($A$1&amp;'Service PJ'!$D211&amp;'Service PJ'!$B211&amp;'Service PJ'!$A211&amp;"*",'EPA_US9RT techs'!$A$2:$I$1722,9,FALSE),"")</f>
        <v/>
      </c>
      <c r="AC213" s="14" t="str">
        <f>IFERROR(VLOOKUP($A$1&amp;'Service PJ'!$D211&amp;'Service PJ'!$B211&amp;'Service PJ'!$A211&amp;"*",'EPA_US9RT techs'!$A$2:$I$1722,9,FALSE),"")</f>
        <v/>
      </c>
      <c r="AD213" s="14" t="str">
        <f>IFERROR(VLOOKUP($A$1&amp;'Service PJ'!$D211&amp;'Service PJ'!$B211&amp;'Service PJ'!$A211&amp;"*",'EPA_US9RT techs'!$A$2:$I$1722,9,FALSE),"")</f>
        <v/>
      </c>
      <c r="AE213" s="14" t="str">
        <f>IFERROR(VLOOKUP($A$1&amp;'Service PJ'!$D211&amp;'Service PJ'!$B211&amp;'Service PJ'!$A211&amp;"*",'EPA_US9RT techs'!$A$2:$I$1722,9,FALSE),"")</f>
        <v/>
      </c>
      <c r="AG213" t="str">
        <f>IF(SUM(AH213:AX213)=0,"\I:",'Service PJ'!$D211&amp;"_"&amp;'Service PJ'!$E211&amp;"_"&amp;'Service PJ'!$C211)</f>
        <v>\I:</v>
      </c>
      <c r="AH213" s="14" t="str">
        <f>IFERROR(VLOOKUP($AG$1&amp;'Service PJ'!$D211&amp;'Service PJ'!$B211&amp;'Service PJ'!$A211&amp;"*",'EPA_US9RT techs'!$A$2:$I$1722,9,FALSE),"")</f>
        <v/>
      </c>
      <c r="AI213" s="14" t="str">
        <f>IFERROR(VLOOKUP($AG$1&amp;'Service PJ'!$D211&amp;'Service PJ'!$B211&amp;'Service PJ'!$A211&amp;"*",'EPA_US9RT techs'!$A$2:$I$1722,9,FALSE),"")</f>
        <v/>
      </c>
      <c r="AJ213" s="14" t="str">
        <f>IFERROR(VLOOKUP($AG$1&amp;'Service PJ'!$D211&amp;'Service PJ'!$B211&amp;'Service PJ'!$A211&amp;"*",'EPA_US9RT techs'!$A$2:$I$1722,9,FALSE),"")</f>
        <v/>
      </c>
      <c r="AK213" s="14" t="str">
        <f>IFERROR(VLOOKUP($AG$1&amp;'Service PJ'!$D211&amp;'Service PJ'!$B211&amp;'Service PJ'!$A211&amp;"*",'EPA_US9RT techs'!$A$2:$I$1722,9,FALSE),"")</f>
        <v/>
      </c>
      <c r="AL213" s="14" t="str">
        <f>IFERROR(VLOOKUP($AG$1&amp;'Service PJ'!$D211&amp;'Service PJ'!$B211&amp;'Service PJ'!$A211&amp;"*",'EPA_US9RT techs'!$A$2:$I$1722,9,FALSE),"")</f>
        <v/>
      </c>
      <c r="AM213" s="14" t="str">
        <f>IFERROR(VLOOKUP($AG$1&amp;'Service PJ'!$D211&amp;'Service PJ'!$B211&amp;'Service PJ'!$A211&amp;"*",'EPA_US9RT techs'!$A$2:$I$1722,9,FALSE),"")</f>
        <v/>
      </c>
      <c r="AN213" s="14" t="str">
        <f>IFERROR(VLOOKUP($AG$1&amp;'Service PJ'!$D211&amp;'Service PJ'!$B211&amp;'Service PJ'!$A211&amp;"*",'EPA_US9RT techs'!$A$2:$I$1722,9,FALSE),"")</f>
        <v/>
      </c>
      <c r="AO213" s="14" t="str">
        <f>IFERROR(VLOOKUP($AG$1&amp;'Service PJ'!$D211&amp;'Service PJ'!$B211&amp;'Service PJ'!$A211&amp;"*",'EPA_US9RT techs'!$A$2:$I$1722,9,FALSE),"")</f>
        <v/>
      </c>
      <c r="AP213" s="14" t="str">
        <f>IFERROR(VLOOKUP($AG$1&amp;'Service PJ'!$D211&amp;'Service PJ'!$B211&amp;'Service PJ'!$A211&amp;"*",'EPA_US9RT techs'!$A$2:$I$1722,9,FALSE),"")</f>
        <v/>
      </c>
      <c r="AQ213" s="14" t="str">
        <f>IFERROR(VLOOKUP($AG$1&amp;'Service PJ'!$D211&amp;'Service PJ'!$B211&amp;'Service PJ'!$A211&amp;"*",'EPA_US9RT techs'!$A$2:$I$1722,9,FALSE),"")</f>
        <v/>
      </c>
      <c r="AR213" s="14" t="str">
        <f>IFERROR(VLOOKUP($AG$1&amp;'Service PJ'!$D211&amp;'Service PJ'!$B211&amp;'Service PJ'!$A211&amp;"*",'EPA_US9RT techs'!$A$2:$I$1722,9,FALSE),"")</f>
        <v/>
      </c>
      <c r="AS213" s="14" t="str">
        <f>IFERROR(VLOOKUP($AG$1&amp;'Service PJ'!$D211&amp;'Service PJ'!$B211&amp;'Service PJ'!$A211&amp;"*",'EPA_US9RT techs'!$A$2:$I$1722,9,FALSE),"")</f>
        <v/>
      </c>
      <c r="AT213" s="14" t="str">
        <f>IFERROR(VLOOKUP($AG$1&amp;'Service PJ'!$D211&amp;'Service PJ'!$B211&amp;'Service PJ'!$A211&amp;"*",'EPA_US9RT techs'!$A$2:$I$1722,9,FALSE),"")</f>
        <v/>
      </c>
      <c r="AU213" s="14" t="str">
        <f>IFERROR(VLOOKUP($AG$1&amp;'Service PJ'!$D211&amp;'Service PJ'!$B211&amp;'Service PJ'!$A211&amp;"*",'EPA_US9RT techs'!$A$2:$I$1722,9,FALSE),"")</f>
        <v/>
      </c>
      <c r="AV213" s="14" t="str">
        <f>IFERROR(VLOOKUP($AG$1&amp;'Service PJ'!$D211&amp;'Service PJ'!$B211&amp;'Service PJ'!$A211&amp;"*",'EPA_US9RT techs'!$A$2:$I$1722,9,FALSE),"")</f>
        <v/>
      </c>
      <c r="AW213" s="14" t="str">
        <f>IFERROR(VLOOKUP($AG$1&amp;'Service PJ'!$D211&amp;'Service PJ'!$B211&amp;'Service PJ'!$A211&amp;"*",'EPA_US9RT techs'!$A$2:$I$1722,9,FALSE),"")</f>
        <v/>
      </c>
      <c r="AX213" s="14" t="str">
        <f>IFERROR(VLOOKUP($AG$1&amp;'Service PJ'!$D211&amp;'Service PJ'!$B211&amp;'Service PJ'!$A211&amp;"*",'EPA_US9RT techs'!$A$2:$I$1722,9,FALSE),"")</f>
        <v/>
      </c>
      <c r="AY213" s="14" t="str">
        <f>IFERROR(VLOOKUP($AG$1&amp;'Service PJ'!$D211&amp;'Service PJ'!$B211&amp;'Service PJ'!$A211&amp;"*",'EPA_US9RT techs'!$A$2:$I$1722,9,FALSE),"")</f>
        <v/>
      </c>
      <c r="AZ213" s="14" t="str">
        <f>IFERROR(VLOOKUP($AG$1&amp;'Service PJ'!$D211&amp;'Service PJ'!$B211&amp;'Service PJ'!$A211&amp;"*",'EPA_US9RT techs'!$A$2:$I$1722,9,FALSE),"")</f>
        <v/>
      </c>
      <c r="BA213" s="14" t="str">
        <f>IFERROR(VLOOKUP($AG$1&amp;'Service PJ'!$D211&amp;'Service PJ'!$B211&amp;'Service PJ'!$A211&amp;"*",'EPA_US9RT techs'!$A$2:$I$1722,9,FALSE),"")</f>
        <v/>
      </c>
      <c r="BB213" s="14" t="str">
        <f>IFERROR(VLOOKUP($AG$1&amp;'Service PJ'!$D211&amp;'Service PJ'!$B211&amp;'Service PJ'!$A211&amp;"*",'EPA_US9RT techs'!$A$2:$I$1722,9,FALSE),"")</f>
        <v/>
      </c>
      <c r="BC213" s="14" t="str">
        <f>IFERROR(VLOOKUP($AG$1&amp;'Service PJ'!$D211&amp;'Service PJ'!$B211&amp;'Service PJ'!$A211&amp;"*",'EPA_US9RT techs'!$A$2:$I$1722,9,FALSE),"")</f>
        <v/>
      </c>
      <c r="BD213" s="14" t="str">
        <f>IFERROR(VLOOKUP($AG$1&amp;'Service PJ'!$D211&amp;'Service PJ'!$B211&amp;'Service PJ'!$A211&amp;"*",'EPA_US9RT techs'!$A$2:$I$1722,9,FALSE),"")</f>
        <v/>
      </c>
      <c r="BE213" s="14" t="str">
        <f>IFERROR(VLOOKUP($AG$1&amp;'Service PJ'!$D211&amp;'Service PJ'!$B211&amp;'Service PJ'!$A211&amp;"*",'EPA_US9RT techs'!$A$2:$I$1722,9,FALSE),"")</f>
        <v/>
      </c>
      <c r="BF213" s="14" t="str">
        <f>IFERROR(VLOOKUP($AG$1&amp;'Service PJ'!$D211&amp;'Service PJ'!$B211&amp;'Service PJ'!$A211&amp;"*",'EPA_US9RT techs'!$A$2:$I$1722,9,FALSE),"")</f>
        <v/>
      </c>
      <c r="BG213" s="14" t="str">
        <f>IFERROR(VLOOKUP($AG$1&amp;'Service PJ'!$D211&amp;'Service PJ'!$B211&amp;'Service PJ'!$A211&amp;"*",'EPA_US9RT techs'!$A$2:$I$1722,9,FALSE),"")</f>
        <v/>
      </c>
      <c r="BH213" s="14" t="str">
        <f>IFERROR(VLOOKUP($AG$1&amp;'Service PJ'!$D211&amp;'Service PJ'!$B211&amp;'Service PJ'!$A211&amp;"*",'EPA_US9RT techs'!$A$2:$I$1722,9,FALSE),"")</f>
        <v/>
      </c>
      <c r="BI213" s="14" t="str">
        <f>IFERROR(VLOOKUP($AG$1&amp;'Service PJ'!$D211&amp;'Service PJ'!$B211&amp;'Service PJ'!$A211&amp;"*",'EPA_US9RT techs'!$A$2:$I$1722,9,FALSE),"")</f>
        <v/>
      </c>
      <c r="BJ213" s="14" t="str">
        <f>IFERROR(VLOOKUP($AG$1&amp;'Service PJ'!$D211&amp;'Service PJ'!$B211&amp;'Service PJ'!$A211&amp;"*",'EPA_US9RT techs'!$A$2:$I$1722,9,FALSE),"")</f>
        <v/>
      </c>
      <c r="BK213" s="14" t="str">
        <f>IFERROR(VLOOKUP($AG$1&amp;'Service PJ'!$D211&amp;'Service PJ'!$B211&amp;'Service PJ'!$A211&amp;"*",'EPA_US9RT techs'!$A$2:$I$1722,9,FALSE),"")</f>
        <v/>
      </c>
      <c r="BM213" t="str">
        <f>IF(SUM(BN213:CD213)=0,"\I:",'Service PJ'!$D211&amp;"_"&amp;'Service PJ'!$E211&amp;"_"&amp;'Service PJ'!$C211)</f>
        <v>\I:</v>
      </c>
      <c r="BN213" s="14" t="str">
        <f>IFERROR(VLOOKUP($BM$1&amp;'Service PJ'!$D211&amp;'Service PJ'!$B211&amp;'Service PJ'!$A211&amp;"*",'EPA_US9RT techs'!$A$2:$I$1722,9,FALSE),"")</f>
        <v/>
      </c>
      <c r="BO213" s="14" t="str">
        <f>IFERROR(VLOOKUP($BM$1&amp;'Service PJ'!$D211&amp;'Service PJ'!$B211&amp;'Service PJ'!$A211&amp;"*",'EPA_US9RT techs'!$A$2:$I$1722,9,FALSE),"")</f>
        <v/>
      </c>
      <c r="BP213" s="14" t="str">
        <f>IFERROR(VLOOKUP($BM$1&amp;'Service PJ'!$D211&amp;'Service PJ'!$B211&amp;'Service PJ'!$A211&amp;"*",'EPA_US9RT techs'!$A$2:$I$1722,9,FALSE),"")</f>
        <v/>
      </c>
      <c r="BQ213" s="14" t="str">
        <f>IFERROR(VLOOKUP($BM$1&amp;'Service PJ'!$D211&amp;'Service PJ'!$B211&amp;'Service PJ'!$A211&amp;"*",'EPA_US9RT techs'!$A$2:$I$1722,9,FALSE),"")</f>
        <v/>
      </c>
      <c r="BR213" s="14" t="str">
        <f>IFERROR(VLOOKUP($BM$1&amp;'Service PJ'!$D211&amp;'Service PJ'!$B211&amp;'Service PJ'!$A211&amp;"*",'EPA_US9RT techs'!$A$2:$I$1722,9,FALSE),"")</f>
        <v/>
      </c>
      <c r="BS213" s="14" t="str">
        <f>IFERROR(VLOOKUP($BM$1&amp;'Service PJ'!$D211&amp;'Service PJ'!$B211&amp;'Service PJ'!$A211&amp;"*",'EPA_US9RT techs'!$A$2:$I$1722,9,FALSE),"")</f>
        <v/>
      </c>
      <c r="BT213" s="14" t="str">
        <f>IFERROR(VLOOKUP($BM$1&amp;'Service PJ'!$D211&amp;'Service PJ'!$B211&amp;'Service PJ'!$A211&amp;"*",'EPA_US9RT techs'!$A$2:$I$1722,9,FALSE),"")</f>
        <v/>
      </c>
      <c r="BU213" s="14" t="str">
        <f>IFERROR(VLOOKUP($BM$1&amp;'Service PJ'!$D211&amp;'Service PJ'!$B211&amp;'Service PJ'!$A211&amp;"*",'EPA_US9RT techs'!$A$2:$I$1722,9,FALSE),"")</f>
        <v/>
      </c>
      <c r="BV213" s="14" t="str">
        <f>IFERROR(VLOOKUP($BM$1&amp;'Service PJ'!$D211&amp;'Service PJ'!$B211&amp;'Service PJ'!$A211&amp;"*",'EPA_US9RT techs'!$A$2:$I$1722,9,FALSE),"")</f>
        <v/>
      </c>
      <c r="BW213" s="14" t="str">
        <f>IFERROR(VLOOKUP($BM$1&amp;'Service PJ'!$D211&amp;'Service PJ'!$B211&amp;'Service PJ'!$A211&amp;"*",'EPA_US9RT techs'!$A$2:$I$1722,9,FALSE),"")</f>
        <v/>
      </c>
      <c r="BX213" s="14" t="str">
        <f>IFERROR(VLOOKUP($BM$1&amp;'Service PJ'!$D211&amp;'Service PJ'!$B211&amp;'Service PJ'!$A211&amp;"*",'EPA_US9RT techs'!$A$2:$I$1722,9,FALSE),"")</f>
        <v/>
      </c>
      <c r="BY213" s="14" t="str">
        <f>IFERROR(VLOOKUP($BM$1&amp;'Service PJ'!$D211&amp;'Service PJ'!$B211&amp;'Service PJ'!$A211&amp;"*",'EPA_US9RT techs'!$A$2:$I$1722,9,FALSE),"")</f>
        <v/>
      </c>
      <c r="BZ213" s="14" t="str">
        <f>IFERROR(VLOOKUP($BM$1&amp;'Service PJ'!$D211&amp;'Service PJ'!$B211&amp;'Service PJ'!$A211&amp;"*",'EPA_US9RT techs'!$A$2:$I$1722,9,FALSE),"")</f>
        <v/>
      </c>
      <c r="CA213" s="14" t="str">
        <f>IFERROR(VLOOKUP($BM$1&amp;'Service PJ'!$D211&amp;'Service PJ'!$B211&amp;'Service PJ'!$A211&amp;"*",'EPA_US9RT techs'!$A$2:$I$1722,9,FALSE),"")</f>
        <v/>
      </c>
      <c r="CB213" s="14" t="str">
        <f>IFERROR(VLOOKUP($BM$1&amp;'Service PJ'!$D211&amp;'Service PJ'!$B211&amp;'Service PJ'!$A211&amp;"*",'EPA_US9RT techs'!$A$2:$I$1722,9,FALSE),"")</f>
        <v/>
      </c>
      <c r="CC213" s="14" t="str">
        <f>IFERROR(VLOOKUP($BM$1&amp;'Service PJ'!$D211&amp;'Service PJ'!$B211&amp;'Service PJ'!$A211&amp;"*",'EPA_US9RT techs'!$A$2:$I$1722,9,FALSE),"")</f>
        <v/>
      </c>
      <c r="CD213" s="14" t="str">
        <f>IFERROR(VLOOKUP($BM$1&amp;'Service PJ'!$D211&amp;'Service PJ'!$B211&amp;'Service PJ'!$A211&amp;"*",'EPA_US9RT techs'!$A$2:$I$1722,9,FALSE),"")</f>
        <v/>
      </c>
      <c r="CE213" s="14" t="str">
        <f>IFERROR(VLOOKUP($BM$1&amp;'Service PJ'!$D211&amp;'Service PJ'!$B211&amp;'Service PJ'!$A211&amp;"*",'EPA_US9RT techs'!$A$2:$I$1722,9,FALSE),"")</f>
        <v/>
      </c>
      <c r="CF213" s="14" t="str">
        <f>IFERROR(VLOOKUP($BM$1&amp;'Service PJ'!$D211&amp;'Service PJ'!$B211&amp;'Service PJ'!$A211&amp;"*",'EPA_US9RT techs'!$A$2:$I$1722,9,FALSE),"")</f>
        <v/>
      </c>
      <c r="CG213" s="14" t="str">
        <f>IFERROR(VLOOKUP($BM$1&amp;'Service PJ'!$D211&amp;'Service PJ'!$B211&amp;'Service PJ'!$A211&amp;"*",'EPA_US9RT techs'!$A$2:$I$1722,9,FALSE),"")</f>
        <v/>
      </c>
      <c r="CH213" s="14" t="str">
        <f>IFERROR(VLOOKUP($BM$1&amp;'Service PJ'!$D211&amp;'Service PJ'!$B211&amp;'Service PJ'!$A211&amp;"*",'EPA_US9RT techs'!$A$2:$I$1722,9,FALSE),"")</f>
        <v/>
      </c>
      <c r="CI213" s="14" t="str">
        <f>IFERROR(VLOOKUP($BM$1&amp;'Service PJ'!$D211&amp;'Service PJ'!$B211&amp;'Service PJ'!$A211&amp;"*",'EPA_US9RT techs'!$A$2:$I$1722,9,FALSE),"")</f>
        <v/>
      </c>
      <c r="CJ213" s="14" t="str">
        <f>IFERROR(VLOOKUP($BM$1&amp;'Service PJ'!$D211&amp;'Service PJ'!$B211&amp;'Service PJ'!$A211&amp;"*",'EPA_US9RT techs'!$A$2:$I$1722,9,FALSE),"")</f>
        <v/>
      </c>
      <c r="CK213" s="14" t="str">
        <f>IFERROR(VLOOKUP($BM$1&amp;'Service PJ'!$D211&amp;'Service PJ'!$B211&amp;'Service PJ'!$A211&amp;"*",'EPA_US9RT techs'!$A$2:$I$1722,9,FALSE),"")</f>
        <v/>
      </c>
      <c r="CL213" s="14" t="str">
        <f>IFERROR(VLOOKUP($BM$1&amp;'Service PJ'!$D211&amp;'Service PJ'!$B211&amp;'Service PJ'!$A211&amp;"*",'EPA_US9RT techs'!$A$2:$I$1722,9,FALSE),"")</f>
        <v/>
      </c>
      <c r="CM213" s="14" t="str">
        <f>IFERROR(VLOOKUP($BM$1&amp;'Service PJ'!$D211&amp;'Service PJ'!$B211&amp;'Service PJ'!$A211&amp;"*",'EPA_US9RT techs'!$A$2:$I$1722,9,FALSE),"")</f>
        <v/>
      </c>
      <c r="CN213" s="14" t="str">
        <f>IFERROR(VLOOKUP($BM$1&amp;'Service PJ'!$D211&amp;'Service PJ'!$B211&amp;'Service PJ'!$A211&amp;"*",'EPA_US9RT techs'!$A$2:$I$1722,9,FALSE),"")</f>
        <v/>
      </c>
      <c r="CO213" s="14" t="str">
        <f>IFERROR(VLOOKUP($BM$1&amp;'Service PJ'!$D211&amp;'Service PJ'!$B211&amp;'Service PJ'!$A211&amp;"*",'EPA_US9RT techs'!$A$2:$I$1722,9,FALSE),"")</f>
        <v/>
      </c>
      <c r="CP213" s="14" t="str">
        <f>IFERROR(VLOOKUP($BM$1&amp;'Service PJ'!$D211&amp;'Service PJ'!$B211&amp;'Service PJ'!$A211&amp;"*",'EPA_US9RT techs'!$A$2:$I$1722,9,FALSE),"")</f>
        <v/>
      </c>
      <c r="CQ213" s="14" t="str">
        <f>IFERROR(VLOOKUP($BM$1&amp;'Service PJ'!$D211&amp;'Service PJ'!$B211&amp;'Service PJ'!$A211&amp;"*",'EPA_US9RT techs'!$A$2:$I$1722,9,FALSE),"")</f>
        <v/>
      </c>
      <c r="CS213" t="str">
        <f>IF(SUM(CT213:DJ213)=0,"\I:",'Service PJ'!$D211&amp;"_"&amp;'Service PJ'!$E211&amp;"_"&amp;'Service PJ'!$C211)</f>
        <v>\I:</v>
      </c>
      <c r="CT213" s="2" t="str">
        <f>IFERROR(VLOOKUP($CS$1&amp;'Service PJ'!$D211&amp;'Service PJ'!$B211&amp;'Service PJ'!$A211&amp;"*",'EPA_US9RT techs'!$A$2:$I$1722,9,FALSE),"")</f>
        <v/>
      </c>
      <c r="CU213" s="2" t="str">
        <f>IFERROR(VLOOKUP($CS$1&amp;'Service PJ'!$D211&amp;'Service PJ'!$B211&amp;'Service PJ'!$A211&amp;"*",'EPA_US9RT techs'!$A$2:$I$1722,9,FALSE),"")</f>
        <v/>
      </c>
      <c r="CV213" s="2" t="str">
        <f>IFERROR(VLOOKUP($CS$1&amp;'Service PJ'!$D211&amp;'Service PJ'!$B211&amp;'Service PJ'!$A211&amp;"*",'EPA_US9RT techs'!$A$2:$I$1722,9,FALSE),"")</f>
        <v/>
      </c>
      <c r="CW213" s="2" t="str">
        <f>IFERROR(VLOOKUP($CS$1&amp;'Service PJ'!$D211&amp;'Service PJ'!$B211&amp;'Service PJ'!$A211&amp;"*",'EPA_US9RT techs'!$A$2:$I$1722,9,FALSE),"")</f>
        <v/>
      </c>
      <c r="CX213" s="2" t="str">
        <f>IFERROR(VLOOKUP($CS$1&amp;'Service PJ'!$D211&amp;'Service PJ'!$B211&amp;'Service PJ'!$A211&amp;"*",'EPA_US9RT techs'!$A$2:$I$1722,9,FALSE),"")</f>
        <v/>
      </c>
      <c r="CY213" s="2" t="str">
        <f>IFERROR(VLOOKUP($CS$1&amp;'Service PJ'!$D211&amp;'Service PJ'!$B211&amp;'Service PJ'!$A211&amp;"*",'EPA_US9RT techs'!$A$2:$I$1722,9,FALSE),"")</f>
        <v/>
      </c>
      <c r="CZ213" s="2" t="str">
        <f>IFERROR(VLOOKUP($CS$1&amp;'Service PJ'!$D211&amp;'Service PJ'!$B211&amp;'Service PJ'!$A211&amp;"*",'EPA_US9RT techs'!$A$2:$I$1722,9,FALSE),"")</f>
        <v/>
      </c>
      <c r="DA213" s="2" t="str">
        <f>IFERROR(VLOOKUP($CS$1&amp;'Service PJ'!$D211&amp;'Service PJ'!$B211&amp;'Service PJ'!$A211&amp;"*",'EPA_US9RT techs'!$A$2:$I$1722,9,FALSE),"")</f>
        <v/>
      </c>
      <c r="DB213" s="2" t="str">
        <f>IFERROR(VLOOKUP($CS$1&amp;'Service PJ'!$D211&amp;'Service PJ'!$B211&amp;'Service PJ'!$A211&amp;"*",'EPA_US9RT techs'!$A$2:$I$1722,9,FALSE),"")</f>
        <v/>
      </c>
      <c r="DC213" s="2" t="str">
        <f>IFERROR(VLOOKUP($CS$1&amp;'Service PJ'!$D211&amp;'Service PJ'!$B211&amp;'Service PJ'!$A211&amp;"*",'EPA_US9RT techs'!$A$2:$I$1722,9,FALSE),"")</f>
        <v/>
      </c>
      <c r="DD213" s="2" t="str">
        <f>IFERROR(VLOOKUP($CS$1&amp;'Service PJ'!$D211&amp;'Service PJ'!$B211&amp;'Service PJ'!$A211&amp;"*",'EPA_US9RT techs'!$A$2:$I$1722,9,FALSE),"")</f>
        <v/>
      </c>
      <c r="DE213" s="2" t="str">
        <f>IFERROR(VLOOKUP($CS$1&amp;'Service PJ'!$D211&amp;'Service PJ'!$B211&amp;'Service PJ'!$A211&amp;"*",'EPA_US9RT techs'!$A$2:$I$1722,9,FALSE),"")</f>
        <v/>
      </c>
      <c r="DF213" s="2" t="str">
        <f>IFERROR(VLOOKUP($CS$1&amp;'Service PJ'!$D211&amp;'Service PJ'!$B211&amp;'Service PJ'!$A211&amp;"*",'EPA_US9RT techs'!$A$2:$I$1722,9,FALSE),"")</f>
        <v/>
      </c>
      <c r="DG213" s="2" t="str">
        <f>IFERROR(VLOOKUP($CS$1&amp;'Service PJ'!$D211&amp;'Service PJ'!$B211&amp;'Service PJ'!$A211&amp;"*",'EPA_US9RT techs'!$A$2:$I$1722,9,FALSE),"")</f>
        <v/>
      </c>
      <c r="DH213" s="2" t="str">
        <f>IFERROR(VLOOKUP($CS$1&amp;'Service PJ'!$D211&amp;'Service PJ'!$B211&amp;'Service PJ'!$A211&amp;"*",'EPA_US9RT techs'!$A$2:$I$1722,9,FALSE),"")</f>
        <v/>
      </c>
      <c r="DI213" s="2" t="str">
        <f>IFERROR(VLOOKUP($CS$1&amp;'Service PJ'!$D211&amp;'Service PJ'!$B211&amp;'Service PJ'!$A211&amp;"*",'EPA_US9RT techs'!$A$2:$I$1722,9,FALSE),"")</f>
        <v/>
      </c>
      <c r="DJ213" s="2" t="str">
        <f>IFERROR(VLOOKUP($CS$1&amp;'Service PJ'!$D211&amp;'Service PJ'!$B211&amp;'Service PJ'!$A211&amp;"*",'EPA_US9RT techs'!$A$2:$I$1722,9,FALSE),"")</f>
        <v/>
      </c>
      <c r="DK213" s="2" t="str">
        <f>IFERROR(VLOOKUP($CS$1&amp;'Service PJ'!$D211&amp;'Service PJ'!$B211&amp;'Service PJ'!$A211&amp;"*",'EPA_US9RT techs'!$A$2:$I$1722,9,FALSE),"")</f>
        <v/>
      </c>
      <c r="DL213" s="2" t="str">
        <f>IFERROR(VLOOKUP($CS$1&amp;'Service PJ'!$D211&amp;'Service PJ'!$B211&amp;'Service PJ'!$A211&amp;"*",'EPA_US9RT techs'!$A$2:$I$1722,9,FALSE),"")</f>
        <v/>
      </c>
      <c r="DM213" s="2" t="str">
        <f>IFERROR(VLOOKUP($CS$1&amp;'Service PJ'!$D211&amp;'Service PJ'!$B211&amp;'Service PJ'!$A211&amp;"*",'EPA_US9RT techs'!$A$2:$I$1722,9,FALSE),"")</f>
        <v/>
      </c>
      <c r="DN213" s="2" t="str">
        <f>IFERROR(VLOOKUP($CS$1&amp;'Service PJ'!$D211&amp;'Service PJ'!$B211&amp;'Service PJ'!$A211&amp;"*",'EPA_US9RT techs'!$A$2:$I$1722,9,FALSE),"")</f>
        <v/>
      </c>
      <c r="DO213" s="2" t="str">
        <f>IFERROR(VLOOKUP($CS$1&amp;'Service PJ'!$D211&amp;'Service PJ'!$B211&amp;'Service PJ'!$A211&amp;"*",'EPA_US9RT techs'!$A$2:$I$1722,9,FALSE),"")</f>
        <v/>
      </c>
      <c r="DP213" s="2" t="str">
        <f>IFERROR(VLOOKUP($CS$1&amp;'Service PJ'!$D211&amp;'Service PJ'!$B211&amp;'Service PJ'!$A211&amp;"*",'EPA_US9RT techs'!$A$2:$I$1722,9,FALSE),"")</f>
        <v/>
      </c>
      <c r="DQ213" s="2" t="str">
        <f>IFERROR(VLOOKUP($CS$1&amp;'Service PJ'!$D211&amp;'Service PJ'!$B211&amp;'Service PJ'!$A211&amp;"*",'EPA_US9RT techs'!$A$2:$I$1722,9,FALSE),"")</f>
        <v/>
      </c>
      <c r="DR213" s="2" t="str">
        <f>IFERROR(VLOOKUP($CS$1&amp;'Service PJ'!$D211&amp;'Service PJ'!$B211&amp;'Service PJ'!$A211&amp;"*",'EPA_US9RT techs'!$A$2:$I$1722,9,FALSE),"")</f>
        <v/>
      </c>
      <c r="DS213" s="2" t="str">
        <f>IFERROR(VLOOKUP($CS$1&amp;'Service PJ'!$D211&amp;'Service PJ'!$B211&amp;'Service PJ'!$A211&amp;"*",'EPA_US9RT techs'!$A$2:$I$1722,9,FALSE),"")</f>
        <v/>
      </c>
      <c r="DT213" s="2" t="str">
        <f>IFERROR(VLOOKUP($CS$1&amp;'Service PJ'!$D211&amp;'Service PJ'!$B211&amp;'Service PJ'!$A211&amp;"*",'EPA_US9RT techs'!$A$2:$I$1722,9,FALSE),"")</f>
        <v/>
      </c>
      <c r="DU213" s="2" t="str">
        <f>IFERROR(VLOOKUP($CS$1&amp;'Service PJ'!$D211&amp;'Service PJ'!$B211&amp;'Service PJ'!$A211&amp;"*",'EPA_US9RT techs'!$A$2:$I$1722,9,FALSE),"")</f>
        <v/>
      </c>
      <c r="DV213" s="2" t="str">
        <f>IFERROR(VLOOKUP($CS$1&amp;'Service PJ'!$D211&amp;'Service PJ'!$B211&amp;'Service PJ'!$A211&amp;"*",'EPA_US9RT techs'!$A$2:$I$1722,9,FALSE),"")</f>
        <v/>
      </c>
      <c r="DW213" s="2" t="str">
        <f>IFERROR(VLOOKUP($CS$1&amp;'Service PJ'!$D211&amp;'Service PJ'!$B211&amp;'Service PJ'!$A211&amp;"*",'EPA_US9RT techs'!$A$2:$I$1722,9,FALSE),"")</f>
        <v/>
      </c>
    </row>
    <row r="214" spans="1:127" x14ac:dyDescent="0.45">
      <c r="A214" t="str">
        <f>IF(SUM(B214:R214)=0,"\I:",'Service PJ'!$D212&amp;"_"&amp;'Service PJ'!$E212&amp;"_"&amp;'Service PJ'!$C212)</f>
        <v>ITM_PRH_BIO</v>
      </c>
      <c r="B214" s="14">
        <f>IFERROR(VLOOKUP($A$1&amp;'Service PJ'!$D212&amp;'Service PJ'!$B212&amp;'Service PJ'!$A212&amp;"*",'EPA_US9RT techs'!$A$2:$I$1722,9,FALSE),"")</f>
        <v>25.707174307300001</v>
      </c>
      <c r="C214" s="14">
        <f>IFERROR(VLOOKUP($A$1&amp;'Service PJ'!$D212&amp;'Service PJ'!$B212&amp;'Service PJ'!$A212&amp;"*",'EPA_US9RT techs'!$A$2:$I$1722,9,FALSE),"")</f>
        <v>25.707174307300001</v>
      </c>
      <c r="D214" s="14">
        <f>IFERROR(VLOOKUP($A$1&amp;'Service PJ'!$D212&amp;'Service PJ'!$B212&amp;'Service PJ'!$A212&amp;"*",'EPA_US9RT techs'!$A$2:$I$1722,9,FALSE),"")</f>
        <v>25.707174307300001</v>
      </c>
      <c r="E214" s="14">
        <f>IFERROR(VLOOKUP($A$1&amp;'Service PJ'!$D212&amp;'Service PJ'!$B212&amp;'Service PJ'!$A212&amp;"*",'EPA_US9RT techs'!$A$2:$I$1722,9,FALSE),"")</f>
        <v>25.707174307300001</v>
      </c>
      <c r="F214" s="14">
        <f>IFERROR(VLOOKUP($A$1&amp;'Service PJ'!$D212&amp;'Service PJ'!$B212&amp;'Service PJ'!$A212&amp;"*",'EPA_US9RT techs'!$A$2:$I$1722,9,FALSE),"")</f>
        <v>25.707174307300001</v>
      </c>
      <c r="G214" s="14">
        <f>IFERROR(VLOOKUP($A$1&amp;'Service PJ'!$D212&amp;'Service PJ'!$B212&amp;'Service PJ'!$A212&amp;"*",'EPA_US9RT techs'!$A$2:$I$1722,9,FALSE),"")</f>
        <v>25.707174307300001</v>
      </c>
      <c r="H214" s="14">
        <f>IFERROR(VLOOKUP($A$1&amp;'Service PJ'!$D212&amp;'Service PJ'!$B212&amp;'Service PJ'!$A212&amp;"*",'EPA_US9RT techs'!$A$2:$I$1722,9,FALSE),"")</f>
        <v>25.707174307300001</v>
      </c>
      <c r="I214" s="14">
        <f>IFERROR(VLOOKUP($A$1&amp;'Service PJ'!$D212&amp;'Service PJ'!$B212&amp;'Service PJ'!$A212&amp;"*",'EPA_US9RT techs'!$A$2:$I$1722,9,FALSE),"")</f>
        <v>25.707174307300001</v>
      </c>
      <c r="J214" s="14">
        <f>IFERROR(VLOOKUP($A$1&amp;'Service PJ'!$D212&amp;'Service PJ'!$B212&amp;'Service PJ'!$A212&amp;"*",'EPA_US9RT techs'!$A$2:$I$1722,9,FALSE),"")</f>
        <v>25.707174307300001</v>
      </c>
      <c r="K214" s="14">
        <f>IFERROR(VLOOKUP($A$1&amp;'Service PJ'!$D212&amp;'Service PJ'!$B212&amp;'Service PJ'!$A212&amp;"*",'EPA_US9RT techs'!$A$2:$I$1722,9,FALSE),"")</f>
        <v>25.707174307300001</v>
      </c>
      <c r="L214" s="14">
        <f>IFERROR(VLOOKUP($A$1&amp;'Service PJ'!$D212&amp;'Service PJ'!$B212&amp;'Service PJ'!$A212&amp;"*",'EPA_US9RT techs'!$A$2:$I$1722,9,FALSE),"")</f>
        <v>25.707174307300001</v>
      </c>
      <c r="M214" s="14">
        <f>IFERROR(VLOOKUP($A$1&amp;'Service PJ'!$D212&amp;'Service PJ'!$B212&amp;'Service PJ'!$A212&amp;"*",'EPA_US9RT techs'!$A$2:$I$1722,9,FALSE),"")</f>
        <v>25.707174307300001</v>
      </c>
      <c r="N214" s="14">
        <f>IFERROR(VLOOKUP($A$1&amp;'Service PJ'!$D212&amp;'Service PJ'!$B212&amp;'Service PJ'!$A212&amp;"*",'EPA_US9RT techs'!$A$2:$I$1722,9,FALSE),"")</f>
        <v>25.707174307300001</v>
      </c>
      <c r="O214" s="14">
        <f>IFERROR(VLOOKUP($A$1&amp;'Service PJ'!$D212&amp;'Service PJ'!$B212&amp;'Service PJ'!$A212&amp;"*",'EPA_US9RT techs'!$A$2:$I$1722,9,FALSE),"")</f>
        <v>25.707174307300001</v>
      </c>
      <c r="P214" s="14">
        <f>IFERROR(VLOOKUP($A$1&amp;'Service PJ'!$D212&amp;'Service PJ'!$B212&amp;'Service PJ'!$A212&amp;"*",'EPA_US9RT techs'!$A$2:$I$1722,9,FALSE),"")</f>
        <v>25.707174307300001</v>
      </c>
      <c r="Q214" s="14">
        <f>IFERROR(VLOOKUP($A$1&amp;'Service PJ'!$D212&amp;'Service PJ'!$B212&amp;'Service PJ'!$A212&amp;"*",'EPA_US9RT techs'!$A$2:$I$1722,9,FALSE),"")</f>
        <v>25.707174307300001</v>
      </c>
      <c r="R214" s="14">
        <f>IFERROR(VLOOKUP($A$1&amp;'Service PJ'!$D212&amp;'Service PJ'!$B212&amp;'Service PJ'!$A212&amp;"*",'EPA_US9RT techs'!$A$2:$I$1722,9,FALSE),"")</f>
        <v>25.707174307300001</v>
      </c>
      <c r="S214" s="14">
        <f>IFERROR(VLOOKUP($A$1&amp;'Service PJ'!$D212&amp;'Service PJ'!$B212&amp;'Service PJ'!$A212&amp;"*",'EPA_US9RT techs'!$A$2:$I$1722,9,FALSE),"")</f>
        <v>25.707174307300001</v>
      </c>
      <c r="T214" s="14">
        <f>IFERROR(VLOOKUP($A$1&amp;'Service PJ'!$D212&amp;'Service PJ'!$B212&amp;'Service PJ'!$A212&amp;"*",'EPA_US9RT techs'!$A$2:$I$1722,9,FALSE),"")</f>
        <v>25.707174307300001</v>
      </c>
      <c r="U214" s="14">
        <f>IFERROR(VLOOKUP($A$1&amp;'Service PJ'!$D212&amp;'Service PJ'!$B212&amp;'Service PJ'!$A212&amp;"*",'EPA_US9RT techs'!$A$2:$I$1722,9,FALSE),"")</f>
        <v>25.707174307300001</v>
      </c>
      <c r="V214" s="14">
        <f>IFERROR(VLOOKUP($A$1&amp;'Service PJ'!$D212&amp;'Service PJ'!$B212&amp;'Service PJ'!$A212&amp;"*",'EPA_US9RT techs'!$A$2:$I$1722,9,FALSE),"")</f>
        <v>25.707174307300001</v>
      </c>
      <c r="W214" s="14">
        <f>IFERROR(VLOOKUP($A$1&amp;'Service PJ'!$D212&amp;'Service PJ'!$B212&amp;'Service PJ'!$A212&amp;"*",'EPA_US9RT techs'!$A$2:$I$1722,9,FALSE),"")</f>
        <v>25.707174307300001</v>
      </c>
      <c r="X214" s="14">
        <f>IFERROR(VLOOKUP($A$1&amp;'Service PJ'!$D212&amp;'Service PJ'!$B212&amp;'Service PJ'!$A212&amp;"*",'EPA_US9RT techs'!$A$2:$I$1722,9,FALSE),"")</f>
        <v>25.707174307300001</v>
      </c>
      <c r="Y214" s="14">
        <f>IFERROR(VLOOKUP($A$1&amp;'Service PJ'!$D212&amp;'Service PJ'!$B212&amp;'Service PJ'!$A212&amp;"*",'EPA_US9RT techs'!$A$2:$I$1722,9,FALSE),"")</f>
        <v>25.707174307300001</v>
      </c>
      <c r="Z214" s="14">
        <f>IFERROR(VLOOKUP($A$1&amp;'Service PJ'!$D212&amp;'Service PJ'!$B212&amp;'Service PJ'!$A212&amp;"*",'EPA_US9RT techs'!$A$2:$I$1722,9,FALSE),"")</f>
        <v>25.707174307300001</v>
      </c>
      <c r="AA214" s="14">
        <f>IFERROR(VLOOKUP($A$1&amp;'Service PJ'!$D212&amp;'Service PJ'!$B212&amp;'Service PJ'!$A212&amp;"*",'EPA_US9RT techs'!$A$2:$I$1722,9,FALSE),"")</f>
        <v>25.707174307300001</v>
      </c>
      <c r="AB214" s="14">
        <f>IFERROR(VLOOKUP($A$1&amp;'Service PJ'!$D212&amp;'Service PJ'!$B212&amp;'Service PJ'!$A212&amp;"*",'EPA_US9RT techs'!$A$2:$I$1722,9,FALSE),"")</f>
        <v>25.707174307300001</v>
      </c>
      <c r="AC214" s="14">
        <f>IFERROR(VLOOKUP($A$1&amp;'Service PJ'!$D212&amp;'Service PJ'!$B212&amp;'Service PJ'!$A212&amp;"*",'EPA_US9RT techs'!$A$2:$I$1722,9,FALSE),"")</f>
        <v>25.707174307300001</v>
      </c>
      <c r="AD214" s="14">
        <f>IFERROR(VLOOKUP($A$1&amp;'Service PJ'!$D212&amp;'Service PJ'!$B212&amp;'Service PJ'!$A212&amp;"*",'EPA_US9RT techs'!$A$2:$I$1722,9,FALSE),"")</f>
        <v>25.707174307300001</v>
      </c>
      <c r="AE214" s="14">
        <f>IFERROR(VLOOKUP($A$1&amp;'Service PJ'!$D212&amp;'Service PJ'!$B212&amp;'Service PJ'!$A212&amp;"*",'EPA_US9RT techs'!$A$2:$I$1722,9,FALSE),"")</f>
        <v>25.707174307300001</v>
      </c>
      <c r="AG214" t="str">
        <f>IF(SUM(AH214:AX214)=0,"\I:",'Service PJ'!$D212&amp;"_"&amp;'Service PJ'!$E212&amp;"_"&amp;'Service PJ'!$C212)</f>
        <v>ITM_PRH_BIO</v>
      </c>
      <c r="AH214" s="14">
        <f>IFERROR(VLOOKUP($AG$1&amp;'Service PJ'!$D212&amp;'Service PJ'!$B212&amp;'Service PJ'!$A212&amp;"*",'EPA_US9RT techs'!$A$2:$I$1722,9,FALSE),"")</f>
        <v>3.3419326599999999</v>
      </c>
      <c r="AI214" s="14">
        <f>IFERROR(VLOOKUP($AG$1&amp;'Service PJ'!$D212&amp;'Service PJ'!$B212&amp;'Service PJ'!$A212&amp;"*",'EPA_US9RT techs'!$A$2:$I$1722,9,FALSE),"")</f>
        <v>3.3419326599999999</v>
      </c>
      <c r="AJ214" s="14">
        <f>IFERROR(VLOOKUP($AG$1&amp;'Service PJ'!$D212&amp;'Service PJ'!$B212&amp;'Service PJ'!$A212&amp;"*",'EPA_US9RT techs'!$A$2:$I$1722,9,FALSE),"")</f>
        <v>3.3419326599999999</v>
      </c>
      <c r="AK214" s="14">
        <f>IFERROR(VLOOKUP($AG$1&amp;'Service PJ'!$D212&amp;'Service PJ'!$B212&amp;'Service PJ'!$A212&amp;"*",'EPA_US9RT techs'!$A$2:$I$1722,9,FALSE),"")</f>
        <v>3.3419326599999999</v>
      </c>
      <c r="AL214" s="14">
        <f>IFERROR(VLOOKUP($AG$1&amp;'Service PJ'!$D212&amp;'Service PJ'!$B212&amp;'Service PJ'!$A212&amp;"*",'EPA_US9RT techs'!$A$2:$I$1722,9,FALSE),"")</f>
        <v>3.3419326599999999</v>
      </c>
      <c r="AM214" s="14">
        <f>IFERROR(VLOOKUP($AG$1&amp;'Service PJ'!$D212&amp;'Service PJ'!$B212&amp;'Service PJ'!$A212&amp;"*",'EPA_US9RT techs'!$A$2:$I$1722,9,FALSE),"")</f>
        <v>3.3419326599999999</v>
      </c>
      <c r="AN214" s="14">
        <f>IFERROR(VLOOKUP($AG$1&amp;'Service PJ'!$D212&amp;'Service PJ'!$B212&amp;'Service PJ'!$A212&amp;"*",'EPA_US9RT techs'!$A$2:$I$1722,9,FALSE),"")</f>
        <v>3.3419326599999999</v>
      </c>
      <c r="AO214" s="14">
        <f>IFERROR(VLOOKUP($AG$1&amp;'Service PJ'!$D212&amp;'Service PJ'!$B212&amp;'Service PJ'!$A212&amp;"*",'EPA_US9RT techs'!$A$2:$I$1722,9,FALSE),"")</f>
        <v>3.3419326599999999</v>
      </c>
      <c r="AP214" s="14">
        <f>IFERROR(VLOOKUP($AG$1&amp;'Service PJ'!$D212&amp;'Service PJ'!$B212&amp;'Service PJ'!$A212&amp;"*",'EPA_US9RT techs'!$A$2:$I$1722,9,FALSE),"")</f>
        <v>3.3419326599999999</v>
      </c>
      <c r="AQ214" s="14">
        <f>IFERROR(VLOOKUP($AG$1&amp;'Service PJ'!$D212&amp;'Service PJ'!$B212&amp;'Service PJ'!$A212&amp;"*",'EPA_US9RT techs'!$A$2:$I$1722,9,FALSE),"")</f>
        <v>3.3419326599999999</v>
      </c>
      <c r="AR214" s="14">
        <f>IFERROR(VLOOKUP($AG$1&amp;'Service PJ'!$D212&amp;'Service PJ'!$B212&amp;'Service PJ'!$A212&amp;"*",'EPA_US9RT techs'!$A$2:$I$1722,9,FALSE),"")</f>
        <v>3.3419326599999999</v>
      </c>
      <c r="AS214" s="14">
        <f>IFERROR(VLOOKUP($AG$1&amp;'Service PJ'!$D212&amp;'Service PJ'!$B212&amp;'Service PJ'!$A212&amp;"*",'EPA_US9RT techs'!$A$2:$I$1722,9,FALSE),"")</f>
        <v>3.3419326599999999</v>
      </c>
      <c r="AT214" s="14">
        <f>IFERROR(VLOOKUP($AG$1&amp;'Service PJ'!$D212&amp;'Service PJ'!$B212&amp;'Service PJ'!$A212&amp;"*",'EPA_US9RT techs'!$A$2:$I$1722,9,FALSE),"")</f>
        <v>3.3419326599999999</v>
      </c>
      <c r="AU214" s="14">
        <f>IFERROR(VLOOKUP($AG$1&amp;'Service PJ'!$D212&amp;'Service PJ'!$B212&amp;'Service PJ'!$A212&amp;"*",'EPA_US9RT techs'!$A$2:$I$1722,9,FALSE),"")</f>
        <v>3.3419326599999999</v>
      </c>
      <c r="AV214" s="14">
        <f>IFERROR(VLOOKUP($AG$1&amp;'Service PJ'!$D212&amp;'Service PJ'!$B212&amp;'Service PJ'!$A212&amp;"*",'EPA_US9RT techs'!$A$2:$I$1722,9,FALSE),"")</f>
        <v>3.3419326599999999</v>
      </c>
      <c r="AW214" s="14">
        <f>IFERROR(VLOOKUP($AG$1&amp;'Service PJ'!$D212&amp;'Service PJ'!$B212&amp;'Service PJ'!$A212&amp;"*",'EPA_US9RT techs'!$A$2:$I$1722,9,FALSE),"")</f>
        <v>3.3419326599999999</v>
      </c>
      <c r="AX214" s="14">
        <f>IFERROR(VLOOKUP($AG$1&amp;'Service PJ'!$D212&amp;'Service PJ'!$B212&amp;'Service PJ'!$A212&amp;"*",'EPA_US9RT techs'!$A$2:$I$1722,9,FALSE),"")</f>
        <v>3.3419326599999999</v>
      </c>
      <c r="AY214" s="14">
        <f>IFERROR(VLOOKUP($AG$1&amp;'Service PJ'!$D212&amp;'Service PJ'!$B212&amp;'Service PJ'!$A212&amp;"*",'EPA_US9RT techs'!$A$2:$I$1722,9,FALSE),"")</f>
        <v>3.3419326599999999</v>
      </c>
      <c r="AZ214" s="14">
        <f>IFERROR(VLOOKUP($AG$1&amp;'Service PJ'!$D212&amp;'Service PJ'!$B212&amp;'Service PJ'!$A212&amp;"*",'EPA_US9RT techs'!$A$2:$I$1722,9,FALSE),"")</f>
        <v>3.3419326599999999</v>
      </c>
      <c r="BA214" s="14">
        <f>IFERROR(VLOOKUP($AG$1&amp;'Service PJ'!$D212&amp;'Service PJ'!$B212&amp;'Service PJ'!$A212&amp;"*",'EPA_US9RT techs'!$A$2:$I$1722,9,FALSE),"")</f>
        <v>3.3419326599999999</v>
      </c>
      <c r="BB214" s="14">
        <f>IFERROR(VLOOKUP($AG$1&amp;'Service PJ'!$D212&amp;'Service PJ'!$B212&amp;'Service PJ'!$A212&amp;"*",'EPA_US9RT techs'!$A$2:$I$1722,9,FALSE),"")</f>
        <v>3.3419326599999999</v>
      </c>
      <c r="BC214" s="14">
        <f>IFERROR(VLOOKUP($AG$1&amp;'Service PJ'!$D212&amp;'Service PJ'!$B212&amp;'Service PJ'!$A212&amp;"*",'EPA_US9RT techs'!$A$2:$I$1722,9,FALSE),"")</f>
        <v>3.3419326599999999</v>
      </c>
      <c r="BD214" s="14">
        <f>IFERROR(VLOOKUP($AG$1&amp;'Service PJ'!$D212&amp;'Service PJ'!$B212&amp;'Service PJ'!$A212&amp;"*",'EPA_US9RT techs'!$A$2:$I$1722,9,FALSE),"")</f>
        <v>3.3419326599999999</v>
      </c>
      <c r="BE214" s="14">
        <f>IFERROR(VLOOKUP($AG$1&amp;'Service PJ'!$D212&amp;'Service PJ'!$B212&amp;'Service PJ'!$A212&amp;"*",'EPA_US9RT techs'!$A$2:$I$1722,9,FALSE),"")</f>
        <v>3.3419326599999999</v>
      </c>
      <c r="BF214" s="14">
        <f>IFERROR(VLOOKUP($AG$1&amp;'Service PJ'!$D212&amp;'Service PJ'!$B212&amp;'Service PJ'!$A212&amp;"*",'EPA_US9RT techs'!$A$2:$I$1722,9,FALSE),"")</f>
        <v>3.3419326599999999</v>
      </c>
      <c r="BG214" s="14">
        <f>IFERROR(VLOOKUP($AG$1&amp;'Service PJ'!$D212&amp;'Service PJ'!$B212&amp;'Service PJ'!$A212&amp;"*",'EPA_US9RT techs'!$A$2:$I$1722,9,FALSE),"")</f>
        <v>3.3419326599999999</v>
      </c>
      <c r="BH214" s="14">
        <f>IFERROR(VLOOKUP($AG$1&amp;'Service PJ'!$D212&amp;'Service PJ'!$B212&amp;'Service PJ'!$A212&amp;"*",'EPA_US9RT techs'!$A$2:$I$1722,9,FALSE),"")</f>
        <v>3.3419326599999999</v>
      </c>
      <c r="BI214" s="14">
        <f>IFERROR(VLOOKUP($AG$1&amp;'Service PJ'!$D212&amp;'Service PJ'!$B212&amp;'Service PJ'!$A212&amp;"*",'EPA_US9RT techs'!$A$2:$I$1722,9,FALSE),"")</f>
        <v>3.3419326599999999</v>
      </c>
      <c r="BJ214" s="14">
        <f>IFERROR(VLOOKUP($AG$1&amp;'Service PJ'!$D212&amp;'Service PJ'!$B212&amp;'Service PJ'!$A212&amp;"*",'EPA_US9RT techs'!$A$2:$I$1722,9,FALSE),"")</f>
        <v>3.3419326599999999</v>
      </c>
      <c r="BK214" s="14">
        <f>IFERROR(VLOOKUP($AG$1&amp;'Service PJ'!$D212&amp;'Service PJ'!$B212&amp;'Service PJ'!$A212&amp;"*",'EPA_US9RT techs'!$A$2:$I$1722,9,FALSE),"")</f>
        <v>3.3419326599999999</v>
      </c>
      <c r="BM214" t="str">
        <f>IF(SUM(BN214:CD214)=0,"\I:",'Service PJ'!$D212&amp;"_"&amp;'Service PJ'!$E212&amp;"_"&amp;'Service PJ'!$C212)</f>
        <v>\I:</v>
      </c>
      <c r="BN214" s="14" t="str">
        <f>IFERROR(VLOOKUP($BM$1&amp;'Service PJ'!$D212&amp;'Service PJ'!$B212&amp;'Service PJ'!$A212&amp;"*",'EPA_US9RT techs'!$A$2:$I$1722,9,FALSE),"")</f>
        <v/>
      </c>
      <c r="BO214" s="14" t="str">
        <f>IFERROR(VLOOKUP($BM$1&amp;'Service PJ'!$D212&amp;'Service PJ'!$B212&amp;'Service PJ'!$A212&amp;"*",'EPA_US9RT techs'!$A$2:$I$1722,9,FALSE),"")</f>
        <v/>
      </c>
      <c r="BP214" s="14" t="str">
        <f>IFERROR(VLOOKUP($BM$1&amp;'Service PJ'!$D212&amp;'Service PJ'!$B212&amp;'Service PJ'!$A212&amp;"*",'EPA_US9RT techs'!$A$2:$I$1722,9,FALSE),"")</f>
        <v/>
      </c>
      <c r="BQ214" s="14" t="str">
        <f>IFERROR(VLOOKUP($BM$1&amp;'Service PJ'!$D212&amp;'Service PJ'!$B212&amp;'Service PJ'!$A212&amp;"*",'EPA_US9RT techs'!$A$2:$I$1722,9,FALSE),"")</f>
        <v/>
      </c>
      <c r="BR214" s="14" t="str">
        <f>IFERROR(VLOOKUP($BM$1&amp;'Service PJ'!$D212&amp;'Service PJ'!$B212&amp;'Service PJ'!$A212&amp;"*",'EPA_US9RT techs'!$A$2:$I$1722,9,FALSE),"")</f>
        <v/>
      </c>
      <c r="BS214" s="14" t="str">
        <f>IFERROR(VLOOKUP($BM$1&amp;'Service PJ'!$D212&amp;'Service PJ'!$B212&amp;'Service PJ'!$A212&amp;"*",'EPA_US9RT techs'!$A$2:$I$1722,9,FALSE),"")</f>
        <v/>
      </c>
      <c r="BT214" s="14" t="str">
        <f>IFERROR(VLOOKUP($BM$1&amp;'Service PJ'!$D212&amp;'Service PJ'!$B212&amp;'Service PJ'!$A212&amp;"*",'EPA_US9RT techs'!$A$2:$I$1722,9,FALSE),"")</f>
        <v/>
      </c>
      <c r="BU214" s="14" t="str">
        <f>IFERROR(VLOOKUP($BM$1&amp;'Service PJ'!$D212&amp;'Service PJ'!$B212&amp;'Service PJ'!$A212&amp;"*",'EPA_US9RT techs'!$A$2:$I$1722,9,FALSE),"")</f>
        <v/>
      </c>
      <c r="BV214" s="14" t="str">
        <f>IFERROR(VLOOKUP($BM$1&amp;'Service PJ'!$D212&amp;'Service PJ'!$B212&amp;'Service PJ'!$A212&amp;"*",'EPA_US9RT techs'!$A$2:$I$1722,9,FALSE),"")</f>
        <v/>
      </c>
      <c r="BW214" s="14" t="str">
        <f>IFERROR(VLOOKUP($BM$1&amp;'Service PJ'!$D212&amp;'Service PJ'!$B212&amp;'Service PJ'!$A212&amp;"*",'EPA_US9RT techs'!$A$2:$I$1722,9,FALSE),"")</f>
        <v/>
      </c>
      <c r="BX214" s="14" t="str">
        <f>IFERROR(VLOOKUP($BM$1&amp;'Service PJ'!$D212&amp;'Service PJ'!$B212&amp;'Service PJ'!$A212&amp;"*",'EPA_US9RT techs'!$A$2:$I$1722,9,FALSE),"")</f>
        <v/>
      </c>
      <c r="BY214" s="14" t="str">
        <f>IFERROR(VLOOKUP($BM$1&amp;'Service PJ'!$D212&amp;'Service PJ'!$B212&amp;'Service PJ'!$A212&amp;"*",'EPA_US9RT techs'!$A$2:$I$1722,9,FALSE),"")</f>
        <v/>
      </c>
      <c r="BZ214" s="14" t="str">
        <f>IFERROR(VLOOKUP($BM$1&amp;'Service PJ'!$D212&amp;'Service PJ'!$B212&amp;'Service PJ'!$A212&amp;"*",'EPA_US9RT techs'!$A$2:$I$1722,9,FALSE),"")</f>
        <v/>
      </c>
      <c r="CA214" s="14" t="str">
        <f>IFERROR(VLOOKUP($BM$1&amp;'Service PJ'!$D212&amp;'Service PJ'!$B212&amp;'Service PJ'!$A212&amp;"*",'EPA_US9RT techs'!$A$2:$I$1722,9,FALSE),"")</f>
        <v/>
      </c>
      <c r="CB214" s="14" t="str">
        <f>IFERROR(VLOOKUP($BM$1&amp;'Service PJ'!$D212&amp;'Service PJ'!$B212&amp;'Service PJ'!$A212&amp;"*",'EPA_US9RT techs'!$A$2:$I$1722,9,FALSE),"")</f>
        <v/>
      </c>
      <c r="CC214" s="14" t="str">
        <f>IFERROR(VLOOKUP($BM$1&amp;'Service PJ'!$D212&amp;'Service PJ'!$B212&amp;'Service PJ'!$A212&amp;"*",'EPA_US9RT techs'!$A$2:$I$1722,9,FALSE),"")</f>
        <v/>
      </c>
      <c r="CD214" s="14" t="str">
        <f>IFERROR(VLOOKUP($BM$1&amp;'Service PJ'!$D212&amp;'Service PJ'!$B212&amp;'Service PJ'!$A212&amp;"*",'EPA_US9RT techs'!$A$2:$I$1722,9,FALSE),"")</f>
        <v/>
      </c>
      <c r="CE214" s="14" t="str">
        <f>IFERROR(VLOOKUP($BM$1&amp;'Service PJ'!$D212&amp;'Service PJ'!$B212&amp;'Service PJ'!$A212&amp;"*",'EPA_US9RT techs'!$A$2:$I$1722,9,FALSE),"")</f>
        <v/>
      </c>
      <c r="CF214" s="14" t="str">
        <f>IFERROR(VLOOKUP($BM$1&amp;'Service PJ'!$D212&amp;'Service PJ'!$B212&amp;'Service PJ'!$A212&amp;"*",'EPA_US9RT techs'!$A$2:$I$1722,9,FALSE),"")</f>
        <v/>
      </c>
      <c r="CG214" s="14" t="str">
        <f>IFERROR(VLOOKUP($BM$1&amp;'Service PJ'!$D212&amp;'Service PJ'!$B212&amp;'Service PJ'!$A212&amp;"*",'EPA_US9RT techs'!$A$2:$I$1722,9,FALSE),"")</f>
        <v/>
      </c>
      <c r="CH214" s="14" t="str">
        <f>IFERROR(VLOOKUP($BM$1&amp;'Service PJ'!$D212&amp;'Service PJ'!$B212&amp;'Service PJ'!$A212&amp;"*",'EPA_US9RT techs'!$A$2:$I$1722,9,FALSE),"")</f>
        <v/>
      </c>
      <c r="CI214" s="14" t="str">
        <f>IFERROR(VLOOKUP($BM$1&amp;'Service PJ'!$D212&amp;'Service PJ'!$B212&amp;'Service PJ'!$A212&amp;"*",'EPA_US9RT techs'!$A$2:$I$1722,9,FALSE),"")</f>
        <v/>
      </c>
      <c r="CJ214" s="14" t="str">
        <f>IFERROR(VLOOKUP($BM$1&amp;'Service PJ'!$D212&amp;'Service PJ'!$B212&amp;'Service PJ'!$A212&amp;"*",'EPA_US9RT techs'!$A$2:$I$1722,9,FALSE),"")</f>
        <v/>
      </c>
      <c r="CK214" s="14" t="str">
        <f>IFERROR(VLOOKUP($BM$1&amp;'Service PJ'!$D212&amp;'Service PJ'!$B212&amp;'Service PJ'!$A212&amp;"*",'EPA_US9RT techs'!$A$2:$I$1722,9,FALSE),"")</f>
        <v/>
      </c>
      <c r="CL214" s="14" t="str">
        <f>IFERROR(VLOOKUP($BM$1&amp;'Service PJ'!$D212&amp;'Service PJ'!$B212&amp;'Service PJ'!$A212&amp;"*",'EPA_US9RT techs'!$A$2:$I$1722,9,FALSE),"")</f>
        <v/>
      </c>
      <c r="CM214" s="14" t="str">
        <f>IFERROR(VLOOKUP($BM$1&amp;'Service PJ'!$D212&amp;'Service PJ'!$B212&amp;'Service PJ'!$A212&amp;"*",'EPA_US9RT techs'!$A$2:$I$1722,9,FALSE),"")</f>
        <v/>
      </c>
      <c r="CN214" s="14" t="str">
        <f>IFERROR(VLOOKUP($BM$1&amp;'Service PJ'!$D212&amp;'Service PJ'!$B212&amp;'Service PJ'!$A212&amp;"*",'EPA_US9RT techs'!$A$2:$I$1722,9,FALSE),"")</f>
        <v/>
      </c>
      <c r="CO214" s="14" t="str">
        <f>IFERROR(VLOOKUP($BM$1&amp;'Service PJ'!$D212&amp;'Service PJ'!$B212&amp;'Service PJ'!$A212&amp;"*",'EPA_US9RT techs'!$A$2:$I$1722,9,FALSE),"")</f>
        <v/>
      </c>
      <c r="CP214" s="14" t="str">
        <f>IFERROR(VLOOKUP($BM$1&amp;'Service PJ'!$D212&amp;'Service PJ'!$B212&amp;'Service PJ'!$A212&amp;"*",'EPA_US9RT techs'!$A$2:$I$1722,9,FALSE),"")</f>
        <v/>
      </c>
      <c r="CQ214" s="14" t="str">
        <f>IFERROR(VLOOKUP($BM$1&amp;'Service PJ'!$D212&amp;'Service PJ'!$B212&amp;'Service PJ'!$A212&amp;"*",'EPA_US9RT techs'!$A$2:$I$1722,9,FALSE),"")</f>
        <v/>
      </c>
      <c r="CS214" t="str">
        <f>IF(SUM(CT214:DJ214)=0,"\I:",'Service PJ'!$D212&amp;"_"&amp;'Service PJ'!$E212&amp;"_"&amp;'Service PJ'!$C212)</f>
        <v>ITM_PRH_BIO</v>
      </c>
      <c r="CT214" s="2">
        <f>IFERROR(VLOOKUP($CS$1&amp;'Service PJ'!$D212&amp;'Service PJ'!$B212&amp;'Service PJ'!$A212&amp;"*",'EPA_US9RT techs'!$A$2:$I$1722,9,FALSE),"")</f>
        <v>30</v>
      </c>
      <c r="CU214" s="2">
        <f>IFERROR(VLOOKUP($CS$1&amp;'Service PJ'!$D212&amp;'Service PJ'!$B212&amp;'Service PJ'!$A212&amp;"*",'EPA_US9RT techs'!$A$2:$I$1722,9,FALSE),"")</f>
        <v>30</v>
      </c>
      <c r="CV214" s="2">
        <f>IFERROR(VLOOKUP($CS$1&amp;'Service PJ'!$D212&amp;'Service PJ'!$B212&amp;'Service PJ'!$A212&amp;"*",'EPA_US9RT techs'!$A$2:$I$1722,9,FALSE),"")</f>
        <v>30</v>
      </c>
      <c r="CW214" s="2">
        <f>IFERROR(VLOOKUP($CS$1&amp;'Service PJ'!$D212&amp;'Service PJ'!$B212&amp;'Service PJ'!$A212&amp;"*",'EPA_US9RT techs'!$A$2:$I$1722,9,FALSE),"")</f>
        <v>30</v>
      </c>
      <c r="CX214" s="2">
        <f>IFERROR(VLOOKUP($CS$1&amp;'Service PJ'!$D212&amp;'Service PJ'!$B212&amp;'Service PJ'!$A212&amp;"*",'EPA_US9RT techs'!$A$2:$I$1722,9,FALSE),"")</f>
        <v>30</v>
      </c>
      <c r="CY214" s="2">
        <f>IFERROR(VLOOKUP($CS$1&amp;'Service PJ'!$D212&amp;'Service PJ'!$B212&amp;'Service PJ'!$A212&amp;"*",'EPA_US9RT techs'!$A$2:$I$1722,9,FALSE),"")</f>
        <v>30</v>
      </c>
      <c r="CZ214" s="2">
        <f>IFERROR(VLOOKUP($CS$1&amp;'Service PJ'!$D212&amp;'Service PJ'!$B212&amp;'Service PJ'!$A212&amp;"*",'EPA_US9RT techs'!$A$2:$I$1722,9,FALSE),"")</f>
        <v>30</v>
      </c>
      <c r="DA214" s="2">
        <f>IFERROR(VLOOKUP($CS$1&amp;'Service PJ'!$D212&amp;'Service PJ'!$B212&amp;'Service PJ'!$A212&amp;"*",'EPA_US9RT techs'!$A$2:$I$1722,9,FALSE),"")</f>
        <v>30</v>
      </c>
      <c r="DB214" s="2">
        <f>IFERROR(VLOOKUP($CS$1&amp;'Service PJ'!$D212&amp;'Service PJ'!$B212&amp;'Service PJ'!$A212&amp;"*",'EPA_US9RT techs'!$A$2:$I$1722,9,FALSE),"")</f>
        <v>30</v>
      </c>
      <c r="DC214" s="2">
        <f>IFERROR(VLOOKUP($CS$1&amp;'Service PJ'!$D212&amp;'Service PJ'!$B212&amp;'Service PJ'!$A212&amp;"*",'EPA_US9RT techs'!$A$2:$I$1722,9,FALSE),"")</f>
        <v>30</v>
      </c>
      <c r="DD214" s="2">
        <f>IFERROR(VLOOKUP($CS$1&amp;'Service PJ'!$D212&amp;'Service PJ'!$B212&amp;'Service PJ'!$A212&amp;"*",'EPA_US9RT techs'!$A$2:$I$1722,9,FALSE),"")</f>
        <v>30</v>
      </c>
      <c r="DE214" s="2">
        <f>IFERROR(VLOOKUP($CS$1&amp;'Service PJ'!$D212&amp;'Service PJ'!$B212&amp;'Service PJ'!$A212&amp;"*",'EPA_US9RT techs'!$A$2:$I$1722,9,FALSE),"")</f>
        <v>30</v>
      </c>
      <c r="DF214" s="2">
        <f>IFERROR(VLOOKUP($CS$1&amp;'Service PJ'!$D212&amp;'Service PJ'!$B212&amp;'Service PJ'!$A212&amp;"*",'EPA_US9RT techs'!$A$2:$I$1722,9,FALSE),"")</f>
        <v>30</v>
      </c>
      <c r="DG214" s="2">
        <f>IFERROR(VLOOKUP($CS$1&amp;'Service PJ'!$D212&amp;'Service PJ'!$B212&amp;'Service PJ'!$A212&amp;"*",'EPA_US9RT techs'!$A$2:$I$1722,9,FALSE),"")</f>
        <v>30</v>
      </c>
      <c r="DH214" s="2">
        <f>IFERROR(VLOOKUP($CS$1&amp;'Service PJ'!$D212&amp;'Service PJ'!$B212&amp;'Service PJ'!$A212&amp;"*",'EPA_US9RT techs'!$A$2:$I$1722,9,FALSE),"")</f>
        <v>30</v>
      </c>
      <c r="DI214" s="2">
        <f>IFERROR(VLOOKUP($CS$1&amp;'Service PJ'!$D212&amp;'Service PJ'!$B212&amp;'Service PJ'!$A212&amp;"*",'EPA_US9RT techs'!$A$2:$I$1722,9,FALSE),"")</f>
        <v>30</v>
      </c>
      <c r="DJ214" s="2">
        <f>IFERROR(VLOOKUP($CS$1&amp;'Service PJ'!$D212&amp;'Service PJ'!$B212&amp;'Service PJ'!$A212&amp;"*",'EPA_US9RT techs'!$A$2:$I$1722,9,FALSE),"")</f>
        <v>30</v>
      </c>
      <c r="DK214" s="2">
        <f>IFERROR(VLOOKUP($CS$1&amp;'Service PJ'!$D212&amp;'Service PJ'!$B212&amp;'Service PJ'!$A212&amp;"*",'EPA_US9RT techs'!$A$2:$I$1722,9,FALSE),"")</f>
        <v>30</v>
      </c>
      <c r="DL214" s="2">
        <f>IFERROR(VLOOKUP($CS$1&amp;'Service PJ'!$D212&amp;'Service PJ'!$B212&amp;'Service PJ'!$A212&amp;"*",'EPA_US9RT techs'!$A$2:$I$1722,9,FALSE),"")</f>
        <v>30</v>
      </c>
      <c r="DM214" s="2">
        <f>IFERROR(VLOOKUP($CS$1&amp;'Service PJ'!$D212&amp;'Service PJ'!$B212&amp;'Service PJ'!$A212&amp;"*",'EPA_US9RT techs'!$A$2:$I$1722,9,FALSE),"")</f>
        <v>30</v>
      </c>
      <c r="DN214" s="2">
        <f>IFERROR(VLOOKUP($CS$1&amp;'Service PJ'!$D212&amp;'Service PJ'!$B212&amp;'Service PJ'!$A212&amp;"*",'EPA_US9RT techs'!$A$2:$I$1722,9,FALSE),"")</f>
        <v>30</v>
      </c>
      <c r="DO214" s="2">
        <f>IFERROR(VLOOKUP($CS$1&amp;'Service PJ'!$D212&amp;'Service PJ'!$B212&amp;'Service PJ'!$A212&amp;"*",'EPA_US9RT techs'!$A$2:$I$1722,9,FALSE),"")</f>
        <v>30</v>
      </c>
      <c r="DP214" s="2">
        <f>IFERROR(VLOOKUP($CS$1&amp;'Service PJ'!$D212&amp;'Service PJ'!$B212&amp;'Service PJ'!$A212&amp;"*",'EPA_US9RT techs'!$A$2:$I$1722,9,FALSE),"")</f>
        <v>30</v>
      </c>
      <c r="DQ214" s="2">
        <f>IFERROR(VLOOKUP($CS$1&amp;'Service PJ'!$D212&amp;'Service PJ'!$B212&amp;'Service PJ'!$A212&amp;"*",'EPA_US9RT techs'!$A$2:$I$1722,9,FALSE),"")</f>
        <v>30</v>
      </c>
      <c r="DR214" s="2">
        <f>IFERROR(VLOOKUP($CS$1&amp;'Service PJ'!$D212&amp;'Service PJ'!$B212&amp;'Service PJ'!$A212&amp;"*",'EPA_US9RT techs'!$A$2:$I$1722,9,FALSE),"")</f>
        <v>30</v>
      </c>
      <c r="DS214" s="2">
        <f>IFERROR(VLOOKUP($CS$1&amp;'Service PJ'!$D212&amp;'Service PJ'!$B212&amp;'Service PJ'!$A212&amp;"*",'EPA_US9RT techs'!$A$2:$I$1722,9,FALSE),"")</f>
        <v>30</v>
      </c>
      <c r="DT214" s="2">
        <f>IFERROR(VLOOKUP($CS$1&amp;'Service PJ'!$D212&amp;'Service PJ'!$B212&amp;'Service PJ'!$A212&amp;"*",'EPA_US9RT techs'!$A$2:$I$1722,9,FALSE),"")</f>
        <v>30</v>
      </c>
      <c r="DU214" s="2">
        <f>IFERROR(VLOOKUP($CS$1&amp;'Service PJ'!$D212&amp;'Service PJ'!$B212&amp;'Service PJ'!$A212&amp;"*",'EPA_US9RT techs'!$A$2:$I$1722,9,FALSE),"")</f>
        <v>30</v>
      </c>
      <c r="DV214" s="2">
        <f>IFERROR(VLOOKUP($CS$1&amp;'Service PJ'!$D212&amp;'Service PJ'!$B212&amp;'Service PJ'!$A212&amp;"*",'EPA_US9RT techs'!$A$2:$I$1722,9,FALSE),"")</f>
        <v>30</v>
      </c>
      <c r="DW214" s="2">
        <f>IFERROR(VLOOKUP($CS$1&amp;'Service PJ'!$D212&amp;'Service PJ'!$B212&amp;'Service PJ'!$A212&amp;"*",'EPA_US9RT techs'!$A$2:$I$1722,9,FALSE),"")</f>
        <v>30</v>
      </c>
    </row>
    <row r="215" spans="1:127" x14ac:dyDescent="0.45">
      <c r="A215" t="str">
        <f>IF(SUM(B215:R215)=0,"\I:",'Service PJ'!$D213&amp;"_"&amp;'Service PJ'!$E213&amp;"_"&amp;'Service PJ'!$C213)</f>
        <v>IFP_STM_BFG</v>
      </c>
      <c r="B215" s="14">
        <f>IFERROR(VLOOKUP($A$1&amp;'Service PJ'!$D213&amp;'Service PJ'!$B213&amp;'Service PJ'!$A213&amp;"*",'EPA_US9RT techs'!$A$2:$I$1722,9,FALSE),"")</f>
        <v>3.2623387153999999</v>
      </c>
      <c r="C215" s="14">
        <f>IFERROR(VLOOKUP($A$1&amp;'Service PJ'!$D213&amp;'Service PJ'!$B213&amp;'Service PJ'!$A213&amp;"*",'EPA_US9RT techs'!$A$2:$I$1722,9,FALSE),"")</f>
        <v>3.2623387153999999</v>
      </c>
      <c r="D215" s="14">
        <f>IFERROR(VLOOKUP($A$1&amp;'Service PJ'!$D213&amp;'Service PJ'!$B213&amp;'Service PJ'!$A213&amp;"*",'EPA_US9RT techs'!$A$2:$I$1722,9,FALSE),"")</f>
        <v>3.2623387153999999</v>
      </c>
      <c r="E215" s="14">
        <f>IFERROR(VLOOKUP($A$1&amp;'Service PJ'!$D213&amp;'Service PJ'!$B213&amp;'Service PJ'!$A213&amp;"*",'EPA_US9RT techs'!$A$2:$I$1722,9,FALSE),"")</f>
        <v>3.2623387153999999</v>
      </c>
      <c r="F215" s="14">
        <f>IFERROR(VLOOKUP($A$1&amp;'Service PJ'!$D213&amp;'Service PJ'!$B213&amp;'Service PJ'!$A213&amp;"*",'EPA_US9RT techs'!$A$2:$I$1722,9,FALSE),"")</f>
        <v>3.2623387153999999</v>
      </c>
      <c r="G215" s="14">
        <f>IFERROR(VLOOKUP($A$1&amp;'Service PJ'!$D213&amp;'Service PJ'!$B213&amp;'Service PJ'!$A213&amp;"*",'EPA_US9RT techs'!$A$2:$I$1722,9,FALSE),"")</f>
        <v>3.2623387153999999</v>
      </c>
      <c r="H215" s="14">
        <f>IFERROR(VLOOKUP($A$1&amp;'Service PJ'!$D213&amp;'Service PJ'!$B213&amp;'Service PJ'!$A213&amp;"*",'EPA_US9RT techs'!$A$2:$I$1722,9,FALSE),"")</f>
        <v>3.2623387153999999</v>
      </c>
      <c r="I215" s="14">
        <f>IFERROR(VLOOKUP($A$1&amp;'Service PJ'!$D213&amp;'Service PJ'!$B213&amp;'Service PJ'!$A213&amp;"*",'EPA_US9RT techs'!$A$2:$I$1722,9,FALSE),"")</f>
        <v>3.2623387153999999</v>
      </c>
      <c r="J215" s="14">
        <f>IFERROR(VLOOKUP($A$1&amp;'Service PJ'!$D213&amp;'Service PJ'!$B213&amp;'Service PJ'!$A213&amp;"*",'EPA_US9RT techs'!$A$2:$I$1722,9,FALSE),"")</f>
        <v>3.2623387153999999</v>
      </c>
      <c r="K215" s="14">
        <f>IFERROR(VLOOKUP($A$1&amp;'Service PJ'!$D213&amp;'Service PJ'!$B213&amp;'Service PJ'!$A213&amp;"*",'EPA_US9RT techs'!$A$2:$I$1722,9,FALSE),"")</f>
        <v>3.2623387153999999</v>
      </c>
      <c r="L215" s="14">
        <f>IFERROR(VLOOKUP($A$1&amp;'Service PJ'!$D213&amp;'Service PJ'!$B213&amp;'Service PJ'!$A213&amp;"*",'EPA_US9RT techs'!$A$2:$I$1722,9,FALSE),"")</f>
        <v>3.2623387153999999</v>
      </c>
      <c r="M215" s="14">
        <f>IFERROR(VLOOKUP($A$1&amp;'Service PJ'!$D213&amp;'Service PJ'!$B213&amp;'Service PJ'!$A213&amp;"*",'EPA_US9RT techs'!$A$2:$I$1722,9,FALSE),"")</f>
        <v>3.2623387153999999</v>
      </c>
      <c r="N215" s="14">
        <f>IFERROR(VLOOKUP($A$1&amp;'Service PJ'!$D213&amp;'Service PJ'!$B213&amp;'Service PJ'!$A213&amp;"*",'EPA_US9RT techs'!$A$2:$I$1722,9,FALSE),"")</f>
        <v>3.2623387153999999</v>
      </c>
      <c r="O215" s="14">
        <f>IFERROR(VLOOKUP($A$1&amp;'Service PJ'!$D213&amp;'Service PJ'!$B213&amp;'Service PJ'!$A213&amp;"*",'EPA_US9RT techs'!$A$2:$I$1722,9,FALSE),"")</f>
        <v>3.2623387153999999</v>
      </c>
      <c r="P215" s="14">
        <f>IFERROR(VLOOKUP($A$1&amp;'Service PJ'!$D213&amp;'Service PJ'!$B213&amp;'Service PJ'!$A213&amp;"*",'EPA_US9RT techs'!$A$2:$I$1722,9,FALSE),"")</f>
        <v>3.2623387153999999</v>
      </c>
      <c r="Q215" s="14">
        <f>IFERROR(VLOOKUP($A$1&amp;'Service PJ'!$D213&amp;'Service PJ'!$B213&amp;'Service PJ'!$A213&amp;"*",'EPA_US9RT techs'!$A$2:$I$1722,9,FALSE),"")</f>
        <v>3.2623387153999999</v>
      </c>
      <c r="R215" s="14">
        <f>IFERROR(VLOOKUP($A$1&amp;'Service PJ'!$D213&amp;'Service PJ'!$B213&amp;'Service PJ'!$A213&amp;"*",'EPA_US9RT techs'!$A$2:$I$1722,9,FALSE),"")</f>
        <v>3.2623387153999999</v>
      </c>
      <c r="S215" s="14">
        <f>IFERROR(VLOOKUP($A$1&amp;'Service PJ'!$D213&amp;'Service PJ'!$B213&amp;'Service PJ'!$A213&amp;"*",'EPA_US9RT techs'!$A$2:$I$1722,9,FALSE),"")</f>
        <v>3.2623387153999999</v>
      </c>
      <c r="T215" s="14">
        <f>IFERROR(VLOOKUP($A$1&amp;'Service PJ'!$D213&amp;'Service PJ'!$B213&amp;'Service PJ'!$A213&amp;"*",'EPA_US9RT techs'!$A$2:$I$1722,9,FALSE),"")</f>
        <v>3.2623387153999999</v>
      </c>
      <c r="U215" s="14">
        <f>IFERROR(VLOOKUP($A$1&amp;'Service PJ'!$D213&amp;'Service PJ'!$B213&amp;'Service PJ'!$A213&amp;"*",'EPA_US9RT techs'!$A$2:$I$1722,9,FALSE),"")</f>
        <v>3.2623387153999999</v>
      </c>
      <c r="V215" s="14">
        <f>IFERROR(VLOOKUP($A$1&amp;'Service PJ'!$D213&amp;'Service PJ'!$B213&amp;'Service PJ'!$A213&amp;"*",'EPA_US9RT techs'!$A$2:$I$1722,9,FALSE),"")</f>
        <v>3.2623387153999999</v>
      </c>
      <c r="W215" s="14">
        <f>IFERROR(VLOOKUP($A$1&amp;'Service PJ'!$D213&amp;'Service PJ'!$B213&amp;'Service PJ'!$A213&amp;"*",'EPA_US9RT techs'!$A$2:$I$1722,9,FALSE),"")</f>
        <v>3.2623387153999999</v>
      </c>
      <c r="X215" s="14">
        <f>IFERROR(VLOOKUP($A$1&amp;'Service PJ'!$D213&amp;'Service PJ'!$B213&amp;'Service PJ'!$A213&amp;"*",'EPA_US9RT techs'!$A$2:$I$1722,9,FALSE),"")</f>
        <v>3.2623387153999999</v>
      </c>
      <c r="Y215" s="14">
        <f>IFERROR(VLOOKUP($A$1&amp;'Service PJ'!$D213&amp;'Service PJ'!$B213&amp;'Service PJ'!$A213&amp;"*",'EPA_US9RT techs'!$A$2:$I$1722,9,FALSE),"")</f>
        <v>3.2623387153999999</v>
      </c>
      <c r="Z215" s="14">
        <f>IFERROR(VLOOKUP($A$1&amp;'Service PJ'!$D213&amp;'Service PJ'!$B213&amp;'Service PJ'!$A213&amp;"*",'EPA_US9RT techs'!$A$2:$I$1722,9,FALSE),"")</f>
        <v>3.2623387153999999</v>
      </c>
      <c r="AA215" s="14">
        <f>IFERROR(VLOOKUP($A$1&amp;'Service PJ'!$D213&amp;'Service PJ'!$B213&amp;'Service PJ'!$A213&amp;"*",'EPA_US9RT techs'!$A$2:$I$1722,9,FALSE),"")</f>
        <v>3.2623387153999999</v>
      </c>
      <c r="AB215" s="14">
        <f>IFERROR(VLOOKUP($A$1&amp;'Service PJ'!$D213&amp;'Service PJ'!$B213&amp;'Service PJ'!$A213&amp;"*",'EPA_US9RT techs'!$A$2:$I$1722,9,FALSE),"")</f>
        <v>3.2623387153999999</v>
      </c>
      <c r="AC215" s="14">
        <f>IFERROR(VLOOKUP($A$1&amp;'Service PJ'!$D213&amp;'Service PJ'!$B213&amp;'Service PJ'!$A213&amp;"*",'EPA_US9RT techs'!$A$2:$I$1722,9,FALSE),"")</f>
        <v>3.2623387153999999</v>
      </c>
      <c r="AD215" s="14">
        <f>IFERROR(VLOOKUP($A$1&amp;'Service PJ'!$D213&amp;'Service PJ'!$B213&amp;'Service PJ'!$A213&amp;"*",'EPA_US9RT techs'!$A$2:$I$1722,9,FALSE),"")</f>
        <v>3.2623387153999999</v>
      </c>
      <c r="AE215" s="14">
        <f>IFERROR(VLOOKUP($A$1&amp;'Service PJ'!$D213&amp;'Service PJ'!$B213&amp;'Service PJ'!$A213&amp;"*",'EPA_US9RT techs'!$A$2:$I$1722,9,FALSE),"")</f>
        <v>3.2623387153999999</v>
      </c>
      <c r="AG215" t="str">
        <f>IF(SUM(AH215:AX215)=0,"\I:",'Service PJ'!$D213&amp;"_"&amp;'Service PJ'!$E213&amp;"_"&amp;'Service PJ'!$C213)</f>
        <v>IFP_STM_BFG</v>
      </c>
      <c r="AH215" s="14">
        <f>IFERROR(VLOOKUP($AG$1&amp;'Service PJ'!$D213&amp;'Service PJ'!$B213&amp;'Service PJ'!$A213&amp;"*",'EPA_US9RT techs'!$A$2:$I$1722,9,FALSE),"")</f>
        <v>0.58896000000000004</v>
      </c>
      <c r="AI215" s="14">
        <f>IFERROR(VLOOKUP($AG$1&amp;'Service PJ'!$D213&amp;'Service PJ'!$B213&amp;'Service PJ'!$A213&amp;"*",'EPA_US9RT techs'!$A$2:$I$1722,9,FALSE),"")</f>
        <v>0.58896000000000004</v>
      </c>
      <c r="AJ215" s="14">
        <f>IFERROR(VLOOKUP($AG$1&amp;'Service PJ'!$D213&amp;'Service PJ'!$B213&amp;'Service PJ'!$A213&amp;"*",'EPA_US9RT techs'!$A$2:$I$1722,9,FALSE),"")</f>
        <v>0.58896000000000004</v>
      </c>
      <c r="AK215" s="14">
        <f>IFERROR(VLOOKUP($AG$1&amp;'Service PJ'!$D213&amp;'Service PJ'!$B213&amp;'Service PJ'!$A213&amp;"*",'EPA_US9RT techs'!$A$2:$I$1722,9,FALSE),"")</f>
        <v>0.58896000000000004</v>
      </c>
      <c r="AL215" s="14">
        <f>IFERROR(VLOOKUP($AG$1&amp;'Service PJ'!$D213&amp;'Service PJ'!$B213&amp;'Service PJ'!$A213&amp;"*",'EPA_US9RT techs'!$A$2:$I$1722,9,FALSE),"")</f>
        <v>0.58896000000000004</v>
      </c>
      <c r="AM215" s="14">
        <f>IFERROR(VLOOKUP($AG$1&amp;'Service PJ'!$D213&amp;'Service PJ'!$B213&amp;'Service PJ'!$A213&amp;"*",'EPA_US9RT techs'!$A$2:$I$1722,9,FALSE),"")</f>
        <v>0.58896000000000004</v>
      </c>
      <c r="AN215" s="14">
        <f>IFERROR(VLOOKUP($AG$1&amp;'Service PJ'!$D213&amp;'Service PJ'!$B213&amp;'Service PJ'!$A213&amp;"*",'EPA_US9RT techs'!$A$2:$I$1722,9,FALSE),"")</f>
        <v>0.58896000000000004</v>
      </c>
      <c r="AO215" s="14">
        <f>IFERROR(VLOOKUP($AG$1&amp;'Service PJ'!$D213&amp;'Service PJ'!$B213&amp;'Service PJ'!$A213&amp;"*",'EPA_US9RT techs'!$A$2:$I$1722,9,FALSE),"")</f>
        <v>0.58896000000000004</v>
      </c>
      <c r="AP215" s="14">
        <f>IFERROR(VLOOKUP($AG$1&amp;'Service PJ'!$D213&amp;'Service PJ'!$B213&amp;'Service PJ'!$A213&amp;"*",'EPA_US9RT techs'!$A$2:$I$1722,9,FALSE),"")</f>
        <v>0.58896000000000004</v>
      </c>
      <c r="AQ215" s="14">
        <f>IFERROR(VLOOKUP($AG$1&amp;'Service PJ'!$D213&amp;'Service PJ'!$B213&amp;'Service PJ'!$A213&amp;"*",'EPA_US9RT techs'!$A$2:$I$1722,9,FALSE),"")</f>
        <v>0.58896000000000004</v>
      </c>
      <c r="AR215" s="14">
        <f>IFERROR(VLOOKUP($AG$1&amp;'Service PJ'!$D213&amp;'Service PJ'!$B213&amp;'Service PJ'!$A213&amp;"*",'EPA_US9RT techs'!$A$2:$I$1722,9,FALSE),"")</f>
        <v>0.58896000000000004</v>
      </c>
      <c r="AS215" s="14">
        <f>IFERROR(VLOOKUP($AG$1&amp;'Service PJ'!$D213&amp;'Service PJ'!$B213&amp;'Service PJ'!$A213&amp;"*",'EPA_US9RT techs'!$A$2:$I$1722,9,FALSE),"")</f>
        <v>0.58896000000000004</v>
      </c>
      <c r="AT215" s="14">
        <f>IFERROR(VLOOKUP($AG$1&amp;'Service PJ'!$D213&amp;'Service PJ'!$B213&amp;'Service PJ'!$A213&amp;"*",'EPA_US9RT techs'!$A$2:$I$1722,9,FALSE),"")</f>
        <v>0.58896000000000004</v>
      </c>
      <c r="AU215" s="14">
        <f>IFERROR(VLOOKUP($AG$1&amp;'Service PJ'!$D213&amp;'Service PJ'!$B213&amp;'Service PJ'!$A213&amp;"*",'EPA_US9RT techs'!$A$2:$I$1722,9,FALSE),"")</f>
        <v>0.58896000000000004</v>
      </c>
      <c r="AV215" s="14">
        <f>IFERROR(VLOOKUP($AG$1&amp;'Service PJ'!$D213&amp;'Service PJ'!$B213&amp;'Service PJ'!$A213&amp;"*",'EPA_US9RT techs'!$A$2:$I$1722,9,FALSE),"")</f>
        <v>0.58896000000000004</v>
      </c>
      <c r="AW215" s="14">
        <f>IFERROR(VLOOKUP($AG$1&amp;'Service PJ'!$D213&amp;'Service PJ'!$B213&amp;'Service PJ'!$A213&amp;"*",'EPA_US9RT techs'!$A$2:$I$1722,9,FALSE),"")</f>
        <v>0.58896000000000004</v>
      </c>
      <c r="AX215" s="14">
        <f>IFERROR(VLOOKUP($AG$1&amp;'Service PJ'!$D213&amp;'Service PJ'!$B213&amp;'Service PJ'!$A213&amp;"*",'EPA_US9RT techs'!$A$2:$I$1722,9,FALSE),"")</f>
        <v>0.58896000000000004</v>
      </c>
      <c r="AY215" s="14">
        <f>IFERROR(VLOOKUP($AG$1&amp;'Service PJ'!$D213&amp;'Service PJ'!$B213&amp;'Service PJ'!$A213&amp;"*",'EPA_US9RT techs'!$A$2:$I$1722,9,FALSE),"")</f>
        <v>0.58896000000000004</v>
      </c>
      <c r="AZ215" s="14">
        <f>IFERROR(VLOOKUP($AG$1&amp;'Service PJ'!$D213&amp;'Service PJ'!$B213&amp;'Service PJ'!$A213&amp;"*",'EPA_US9RT techs'!$A$2:$I$1722,9,FALSE),"")</f>
        <v>0.58896000000000004</v>
      </c>
      <c r="BA215" s="14">
        <f>IFERROR(VLOOKUP($AG$1&amp;'Service PJ'!$D213&amp;'Service PJ'!$B213&amp;'Service PJ'!$A213&amp;"*",'EPA_US9RT techs'!$A$2:$I$1722,9,FALSE),"")</f>
        <v>0.58896000000000004</v>
      </c>
      <c r="BB215" s="14">
        <f>IFERROR(VLOOKUP($AG$1&amp;'Service PJ'!$D213&amp;'Service PJ'!$B213&amp;'Service PJ'!$A213&amp;"*",'EPA_US9RT techs'!$A$2:$I$1722,9,FALSE),"")</f>
        <v>0.58896000000000004</v>
      </c>
      <c r="BC215" s="14">
        <f>IFERROR(VLOOKUP($AG$1&amp;'Service PJ'!$D213&amp;'Service PJ'!$B213&amp;'Service PJ'!$A213&amp;"*",'EPA_US9RT techs'!$A$2:$I$1722,9,FALSE),"")</f>
        <v>0.58896000000000004</v>
      </c>
      <c r="BD215" s="14">
        <f>IFERROR(VLOOKUP($AG$1&amp;'Service PJ'!$D213&amp;'Service PJ'!$B213&amp;'Service PJ'!$A213&amp;"*",'EPA_US9RT techs'!$A$2:$I$1722,9,FALSE),"")</f>
        <v>0.58896000000000004</v>
      </c>
      <c r="BE215" s="14">
        <f>IFERROR(VLOOKUP($AG$1&amp;'Service PJ'!$D213&amp;'Service PJ'!$B213&amp;'Service PJ'!$A213&amp;"*",'EPA_US9RT techs'!$A$2:$I$1722,9,FALSE),"")</f>
        <v>0.58896000000000004</v>
      </c>
      <c r="BF215" s="14">
        <f>IFERROR(VLOOKUP($AG$1&amp;'Service PJ'!$D213&amp;'Service PJ'!$B213&amp;'Service PJ'!$A213&amp;"*",'EPA_US9RT techs'!$A$2:$I$1722,9,FALSE),"")</f>
        <v>0.58896000000000004</v>
      </c>
      <c r="BG215" s="14">
        <f>IFERROR(VLOOKUP($AG$1&amp;'Service PJ'!$D213&amp;'Service PJ'!$B213&amp;'Service PJ'!$A213&amp;"*",'EPA_US9RT techs'!$A$2:$I$1722,9,FALSE),"")</f>
        <v>0.58896000000000004</v>
      </c>
      <c r="BH215" s="14">
        <f>IFERROR(VLOOKUP($AG$1&amp;'Service PJ'!$D213&amp;'Service PJ'!$B213&amp;'Service PJ'!$A213&amp;"*",'EPA_US9RT techs'!$A$2:$I$1722,9,FALSE),"")</f>
        <v>0.58896000000000004</v>
      </c>
      <c r="BI215" s="14">
        <f>IFERROR(VLOOKUP($AG$1&amp;'Service PJ'!$D213&amp;'Service PJ'!$B213&amp;'Service PJ'!$A213&amp;"*",'EPA_US9RT techs'!$A$2:$I$1722,9,FALSE),"")</f>
        <v>0.58896000000000004</v>
      </c>
      <c r="BJ215" s="14">
        <f>IFERROR(VLOOKUP($AG$1&amp;'Service PJ'!$D213&amp;'Service PJ'!$B213&amp;'Service PJ'!$A213&amp;"*",'EPA_US9RT techs'!$A$2:$I$1722,9,FALSE),"")</f>
        <v>0.58896000000000004</v>
      </c>
      <c r="BK215" s="14">
        <f>IFERROR(VLOOKUP($AG$1&amp;'Service PJ'!$D213&amp;'Service PJ'!$B213&amp;'Service PJ'!$A213&amp;"*",'EPA_US9RT techs'!$A$2:$I$1722,9,FALSE),"")</f>
        <v>0.58896000000000004</v>
      </c>
      <c r="BM215" t="str">
        <f>IF(SUM(BN215:CD215)=0,"\I:",'Service PJ'!$D213&amp;"_"&amp;'Service PJ'!$E213&amp;"_"&amp;'Service PJ'!$C213)</f>
        <v>IFP_STM_BFG</v>
      </c>
      <c r="BN215" s="14">
        <f>IFERROR(VLOOKUP($BM$1&amp;'Service PJ'!$D213&amp;'Service PJ'!$B213&amp;'Service PJ'!$A213&amp;"*",'EPA_US9RT techs'!$A$2:$I$1722,9,FALSE),"")</f>
        <v>5.3286093100000001E-2</v>
      </c>
      <c r="BO215" s="14">
        <f>IFERROR(VLOOKUP($BM$1&amp;'Service PJ'!$D213&amp;'Service PJ'!$B213&amp;'Service PJ'!$A213&amp;"*",'EPA_US9RT techs'!$A$2:$I$1722,9,FALSE),"")</f>
        <v>5.3286093100000001E-2</v>
      </c>
      <c r="BP215" s="14">
        <f>IFERROR(VLOOKUP($BM$1&amp;'Service PJ'!$D213&amp;'Service PJ'!$B213&amp;'Service PJ'!$A213&amp;"*",'EPA_US9RT techs'!$A$2:$I$1722,9,FALSE),"")</f>
        <v>5.3286093100000001E-2</v>
      </c>
      <c r="BQ215" s="14">
        <f>IFERROR(VLOOKUP($BM$1&amp;'Service PJ'!$D213&amp;'Service PJ'!$B213&amp;'Service PJ'!$A213&amp;"*",'EPA_US9RT techs'!$A$2:$I$1722,9,FALSE),"")</f>
        <v>5.3286093100000001E-2</v>
      </c>
      <c r="BR215" s="14">
        <f>IFERROR(VLOOKUP($BM$1&amp;'Service PJ'!$D213&amp;'Service PJ'!$B213&amp;'Service PJ'!$A213&amp;"*",'EPA_US9RT techs'!$A$2:$I$1722,9,FALSE),"")</f>
        <v>5.3286093100000001E-2</v>
      </c>
      <c r="BS215" s="14">
        <f>IFERROR(VLOOKUP($BM$1&amp;'Service PJ'!$D213&amp;'Service PJ'!$B213&amp;'Service PJ'!$A213&amp;"*",'EPA_US9RT techs'!$A$2:$I$1722,9,FALSE),"")</f>
        <v>5.3286093100000001E-2</v>
      </c>
      <c r="BT215" s="14">
        <f>IFERROR(VLOOKUP($BM$1&amp;'Service PJ'!$D213&amp;'Service PJ'!$B213&amp;'Service PJ'!$A213&amp;"*",'EPA_US9RT techs'!$A$2:$I$1722,9,FALSE),"")</f>
        <v>5.3286093100000001E-2</v>
      </c>
      <c r="BU215" s="14">
        <f>IFERROR(VLOOKUP($BM$1&amp;'Service PJ'!$D213&amp;'Service PJ'!$B213&amp;'Service PJ'!$A213&amp;"*",'EPA_US9RT techs'!$A$2:$I$1722,9,FALSE),"")</f>
        <v>5.3286093100000001E-2</v>
      </c>
      <c r="BV215" s="14">
        <f>IFERROR(VLOOKUP($BM$1&amp;'Service PJ'!$D213&amp;'Service PJ'!$B213&amp;'Service PJ'!$A213&amp;"*",'EPA_US9RT techs'!$A$2:$I$1722,9,FALSE),"")</f>
        <v>5.3286093100000001E-2</v>
      </c>
      <c r="BW215" s="14">
        <f>IFERROR(VLOOKUP($BM$1&amp;'Service PJ'!$D213&amp;'Service PJ'!$B213&amp;'Service PJ'!$A213&amp;"*",'EPA_US9RT techs'!$A$2:$I$1722,9,FALSE),"")</f>
        <v>5.3286093100000001E-2</v>
      </c>
      <c r="BX215" s="14">
        <f>IFERROR(VLOOKUP($BM$1&amp;'Service PJ'!$D213&amp;'Service PJ'!$B213&amp;'Service PJ'!$A213&amp;"*",'EPA_US9RT techs'!$A$2:$I$1722,9,FALSE),"")</f>
        <v>5.3286093100000001E-2</v>
      </c>
      <c r="BY215" s="14">
        <f>IFERROR(VLOOKUP($BM$1&amp;'Service PJ'!$D213&amp;'Service PJ'!$B213&amp;'Service PJ'!$A213&amp;"*",'EPA_US9RT techs'!$A$2:$I$1722,9,FALSE),"")</f>
        <v>5.3286093100000001E-2</v>
      </c>
      <c r="BZ215" s="14">
        <f>IFERROR(VLOOKUP($BM$1&amp;'Service PJ'!$D213&amp;'Service PJ'!$B213&amp;'Service PJ'!$A213&amp;"*",'EPA_US9RT techs'!$A$2:$I$1722,9,FALSE),"")</f>
        <v>5.3286093100000001E-2</v>
      </c>
      <c r="CA215" s="14">
        <f>IFERROR(VLOOKUP($BM$1&amp;'Service PJ'!$D213&amp;'Service PJ'!$B213&amp;'Service PJ'!$A213&amp;"*",'EPA_US9RT techs'!$A$2:$I$1722,9,FALSE),"")</f>
        <v>5.3286093100000001E-2</v>
      </c>
      <c r="CB215" s="14">
        <f>IFERROR(VLOOKUP($BM$1&amp;'Service PJ'!$D213&amp;'Service PJ'!$B213&amp;'Service PJ'!$A213&amp;"*",'EPA_US9RT techs'!$A$2:$I$1722,9,FALSE),"")</f>
        <v>5.3286093100000001E-2</v>
      </c>
      <c r="CC215" s="14">
        <f>IFERROR(VLOOKUP($BM$1&amp;'Service PJ'!$D213&amp;'Service PJ'!$B213&amp;'Service PJ'!$A213&amp;"*",'EPA_US9RT techs'!$A$2:$I$1722,9,FALSE),"")</f>
        <v>5.3286093100000001E-2</v>
      </c>
      <c r="CD215" s="14">
        <f>IFERROR(VLOOKUP($BM$1&amp;'Service PJ'!$D213&amp;'Service PJ'!$B213&amp;'Service PJ'!$A213&amp;"*",'EPA_US9RT techs'!$A$2:$I$1722,9,FALSE),"")</f>
        <v>5.3286093100000001E-2</v>
      </c>
      <c r="CE215" s="14">
        <f>IFERROR(VLOOKUP($BM$1&amp;'Service PJ'!$D213&amp;'Service PJ'!$B213&amp;'Service PJ'!$A213&amp;"*",'EPA_US9RT techs'!$A$2:$I$1722,9,FALSE),"")</f>
        <v>5.3286093100000001E-2</v>
      </c>
      <c r="CF215" s="14">
        <f>IFERROR(VLOOKUP($BM$1&amp;'Service PJ'!$D213&amp;'Service PJ'!$B213&amp;'Service PJ'!$A213&amp;"*",'EPA_US9RT techs'!$A$2:$I$1722,9,FALSE),"")</f>
        <v>5.3286093100000001E-2</v>
      </c>
      <c r="CG215" s="14">
        <f>IFERROR(VLOOKUP($BM$1&amp;'Service PJ'!$D213&amp;'Service PJ'!$B213&amp;'Service PJ'!$A213&amp;"*",'EPA_US9RT techs'!$A$2:$I$1722,9,FALSE),"")</f>
        <v>5.3286093100000001E-2</v>
      </c>
      <c r="CH215" s="14">
        <f>IFERROR(VLOOKUP($BM$1&amp;'Service PJ'!$D213&amp;'Service PJ'!$B213&amp;'Service PJ'!$A213&amp;"*",'EPA_US9RT techs'!$A$2:$I$1722,9,FALSE),"")</f>
        <v>5.3286093100000001E-2</v>
      </c>
      <c r="CI215" s="14">
        <f>IFERROR(VLOOKUP($BM$1&amp;'Service PJ'!$D213&amp;'Service PJ'!$B213&amp;'Service PJ'!$A213&amp;"*",'EPA_US9RT techs'!$A$2:$I$1722,9,FALSE),"")</f>
        <v>5.3286093100000001E-2</v>
      </c>
      <c r="CJ215" s="14">
        <f>IFERROR(VLOOKUP($BM$1&amp;'Service PJ'!$D213&amp;'Service PJ'!$B213&amp;'Service PJ'!$A213&amp;"*",'EPA_US9RT techs'!$A$2:$I$1722,9,FALSE),"")</f>
        <v>5.3286093100000001E-2</v>
      </c>
      <c r="CK215" s="14">
        <f>IFERROR(VLOOKUP($BM$1&amp;'Service PJ'!$D213&amp;'Service PJ'!$B213&amp;'Service PJ'!$A213&amp;"*",'EPA_US9RT techs'!$A$2:$I$1722,9,FALSE),"")</f>
        <v>5.3286093100000001E-2</v>
      </c>
      <c r="CL215" s="14">
        <f>IFERROR(VLOOKUP($BM$1&amp;'Service PJ'!$D213&amp;'Service PJ'!$B213&amp;'Service PJ'!$A213&amp;"*",'EPA_US9RT techs'!$A$2:$I$1722,9,FALSE),"")</f>
        <v>5.3286093100000001E-2</v>
      </c>
      <c r="CM215" s="14">
        <f>IFERROR(VLOOKUP($BM$1&amp;'Service PJ'!$D213&amp;'Service PJ'!$B213&amp;'Service PJ'!$A213&amp;"*",'EPA_US9RT techs'!$A$2:$I$1722,9,FALSE),"")</f>
        <v>5.3286093100000001E-2</v>
      </c>
      <c r="CN215" s="14">
        <f>IFERROR(VLOOKUP($BM$1&amp;'Service PJ'!$D213&amp;'Service PJ'!$B213&amp;'Service PJ'!$A213&amp;"*",'EPA_US9RT techs'!$A$2:$I$1722,9,FALSE),"")</f>
        <v>5.3286093100000001E-2</v>
      </c>
      <c r="CO215" s="14">
        <f>IFERROR(VLOOKUP($BM$1&amp;'Service PJ'!$D213&amp;'Service PJ'!$B213&amp;'Service PJ'!$A213&amp;"*",'EPA_US9RT techs'!$A$2:$I$1722,9,FALSE),"")</f>
        <v>5.3286093100000001E-2</v>
      </c>
      <c r="CP215" s="14">
        <f>IFERROR(VLOOKUP($BM$1&amp;'Service PJ'!$D213&amp;'Service PJ'!$B213&amp;'Service PJ'!$A213&amp;"*",'EPA_US9RT techs'!$A$2:$I$1722,9,FALSE),"")</f>
        <v>5.3286093100000001E-2</v>
      </c>
      <c r="CQ215" s="14">
        <f>IFERROR(VLOOKUP($BM$1&amp;'Service PJ'!$D213&amp;'Service PJ'!$B213&amp;'Service PJ'!$A213&amp;"*",'EPA_US9RT techs'!$A$2:$I$1722,9,FALSE),"")</f>
        <v>5.3286093100000001E-2</v>
      </c>
      <c r="CS215" t="str">
        <f>IF(SUM(CT215:DJ215)=0,"\I:",'Service PJ'!$D213&amp;"_"&amp;'Service PJ'!$E213&amp;"_"&amp;'Service PJ'!$C213)</f>
        <v>IFP_STM_BFG</v>
      </c>
      <c r="CT215" s="2">
        <f>IFERROR(VLOOKUP($CS$1&amp;'Service PJ'!$D213&amp;'Service PJ'!$B213&amp;'Service PJ'!$A213&amp;"*",'EPA_US9RT techs'!$A$2:$I$1722,9,FALSE),"")</f>
        <v>50</v>
      </c>
      <c r="CU215" s="2">
        <f>IFERROR(VLOOKUP($CS$1&amp;'Service PJ'!$D213&amp;'Service PJ'!$B213&amp;'Service PJ'!$A213&amp;"*",'EPA_US9RT techs'!$A$2:$I$1722,9,FALSE),"")</f>
        <v>50</v>
      </c>
      <c r="CV215" s="2">
        <f>IFERROR(VLOOKUP($CS$1&amp;'Service PJ'!$D213&amp;'Service PJ'!$B213&amp;'Service PJ'!$A213&amp;"*",'EPA_US9RT techs'!$A$2:$I$1722,9,FALSE),"")</f>
        <v>50</v>
      </c>
      <c r="CW215" s="2">
        <f>IFERROR(VLOOKUP($CS$1&amp;'Service PJ'!$D213&amp;'Service PJ'!$B213&amp;'Service PJ'!$A213&amp;"*",'EPA_US9RT techs'!$A$2:$I$1722,9,FALSE),"")</f>
        <v>50</v>
      </c>
      <c r="CX215" s="2">
        <f>IFERROR(VLOOKUP($CS$1&amp;'Service PJ'!$D213&amp;'Service PJ'!$B213&amp;'Service PJ'!$A213&amp;"*",'EPA_US9RT techs'!$A$2:$I$1722,9,FALSE),"")</f>
        <v>50</v>
      </c>
      <c r="CY215" s="2">
        <f>IFERROR(VLOOKUP($CS$1&amp;'Service PJ'!$D213&amp;'Service PJ'!$B213&amp;'Service PJ'!$A213&amp;"*",'EPA_US9RT techs'!$A$2:$I$1722,9,FALSE),"")</f>
        <v>50</v>
      </c>
      <c r="CZ215" s="2">
        <f>IFERROR(VLOOKUP($CS$1&amp;'Service PJ'!$D213&amp;'Service PJ'!$B213&amp;'Service PJ'!$A213&amp;"*",'EPA_US9RT techs'!$A$2:$I$1722,9,FALSE),"")</f>
        <v>50</v>
      </c>
      <c r="DA215" s="2">
        <f>IFERROR(VLOOKUP($CS$1&amp;'Service PJ'!$D213&amp;'Service PJ'!$B213&amp;'Service PJ'!$A213&amp;"*",'EPA_US9RT techs'!$A$2:$I$1722,9,FALSE),"")</f>
        <v>50</v>
      </c>
      <c r="DB215" s="2">
        <f>IFERROR(VLOOKUP($CS$1&amp;'Service PJ'!$D213&amp;'Service PJ'!$B213&amp;'Service PJ'!$A213&amp;"*",'EPA_US9RT techs'!$A$2:$I$1722,9,FALSE),"")</f>
        <v>50</v>
      </c>
      <c r="DC215" s="2">
        <f>IFERROR(VLOOKUP($CS$1&amp;'Service PJ'!$D213&amp;'Service PJ'!$B213&amp;'Service PJ'!$A213&amp;"*",'EPA_US9RT techs'!$A$2:$I$1722,9,FALSE),"")</f>
        <v>50</v>
      </c>
      <c r="DD215" s="2">
        <f>IFERROR(VLOOKUP($CS$1&amp;'Service PJ'!$D213&amp;'Service PJ'!$B213&amp;'Service PJ'!$A213&amp;"*",'EPA_US9RT techs'!$A$2:$I$1722,9,FALSE),"")</f>
        <v>50</v>
      </c>
      <c r="DE215" s="2">
        <f>IFERROR(VLOOKUP($CS$1&amp;'Service PJ'!$D213&amp;'Service PJ'!$B213&amp;'Service PJ'!$A213&amp;"*",'EPA_US9RT techs'!$A$2:$I$1722,9,FALSE),"")</f>
        <v>50</v>
      </c>
      <c r="DF215" s="2">
        <f>IFERROR(VLOOKUP($CS$1&amp;'Service PJ'!$D213&amp;'Service PJ'!$B213&amp;'Service PJ'!$A213&amp;"*",'EPA_US9RT techs'!$A$2:$I$1722,9,FALSE),"")</f>
        <v>50</v>
      </c>
      <c r="DG215" s="2">
        <f>IFERROR(VLOOKUP($CS$1&amp;'Service PJ'!$D213&amp;'Service PJ'!$B213&amp;'Service PJ'!$A213&amp;"*",'EPA_US9RT techs'!$A$2:$I$1722,9,FALSE),"")</f>
        <v>50</v>
      </c>
      <c r="DH215" s="2">
        <f>IFERROR(VLOOKUP($CS$1&amp;'Service PJ'!$D213&amp;'Service PJ'!$B213&amp;'Service PJ'!$A213&amp;"*",'EPA_US9RT techs'!$A$2:$I$1722,9,FALSE),"")</f>
        <v>50</v>
      </c>
      <c r="DI215" s="2">
        <f>IFERROR(VLOOKUP($CS$1&amp;'Service PJ'!$D213&amp;'Service PJ'!$B213&amp;'Service PJ'!$A213&amp;"*",'EPA_US9RT techs'!$A$2:$I$1722,9,FALSE),"")</f>
        <v>50</v>
      </c>
      <c r="DJ215" s="2">
        <f>IFERROR(VLOOKUP($CS$1&amp;'Service PJ'!$D213&amp;'Service PJ'!$B213&amp;'Service PJ'!$A213&amp;"*",'EPA_US9RT techs'!$A$2:$I$1722,9,FALSE),"")</f>
        <v>50</v>
      </c>
      <c r="DK215" s="2">
        <f>IFERROR(VLOOKUP($CS$1&amp;'Service PJ'!$D213&amp;'Service PJ'!$B213&amp;'Service PJ'!$A213&amp;"*",'EPA_US9RT techs'!$A$2:$I$1722,9,FALSE),"")</f>
        <v>50</v>
      </c>
      <c r="DL215" s="2">
        <f>IFERROR(VLOOKUP($CS$1&amp;'Service PJ'!$D213&amp;'Service PJ'!$B213&amp;'Service PJ'!$A213&amp;"*",'EPA_US9RT techs'!$A$2:$I$1722,9,FALSE),"")</f>
        <v>50</v>
      </c>
      <c r="DM215" s="2">
        <f>IFERROR(VLOOKUP($CS$1&amp;'Service PJ'!$D213&amp;'Service PJ'!$B213&amp;'Service PJ'!$A213&amp;"*",'EPA_US9RT techs'!$A$2:$I$1722,9,FALSE),"")</f>
        <v>50</v>
      </c>
      <c r="DN215" s="2">
        <f>IFERROR(VLOOKUP($CS$1&amp;'Service PJ'!$D213&amp;'Service PJ'!$B213&amp;'Service PJ'!$A213&amp;"*",'EPA_US9RT techs'!$A$2:$I$1722,9,FALSE),"")</f>
        <v>50</v>
      </c>
      <c r="DO215" s="2">
        <f>IFERROR(VLOOKUP($CS$1&amp;'Service PJ'!$D213&amp;'Service PJ'!$B213&amp;'Service PJ'!$A213&amp;"*",'EPA_US9RT techs'!$A$2:$I$1722,9,FALSE),"")</f>
        <v>50</v>
      </c>
      <c r="DP215" s="2">
        <f>IFERROR(VLOOKUP($CS$1&amp;'Service PJ'!$D213&amp;'Service PJ'!$B213&amp;'Service PJ'!$A213&amp;"*",'EPA_US9RT techs'!$A$2:$I$1722,9,FALSE),"")</f>
        <v>50</v>
      </c>
      <c r="DQ215" s="2">
        <f>IFERROR(VLOOKUP($CS$1&amp;'Service PJ'!$D213&amp;'Service PJ'!$B213&amp;'Service PJ'!$A213&amp;"*",'EPA_US9RT techs'!$A$2:$I$1722,9,FALSE),"")</f>
        <v>50</v>
      </c>
      <c r="DR215" s="2">
        <f>IFERROR(VLOOKUP($CS$1&amp;'Service PJ'!$D213&amp;'Service PJ'!$B213&amp;'Service PJ'!$A213&amp;"*",'EPA_US9RT techs'!$A$2:$I$1722,9,FALSE),"")</f>
        <v>50</v>
      </c>
      <c r="DS215" s="2">
        <f>IFERROR(VLOOKUP($CS$1&amp;'Service PJ'!$D213&amp;'Service PJ'!$B213&amp;'Service PJ'!$A213&amp;"*",'EPA_US9RT techs'!$A$2:$I$1722,9,FALSE),"")</f>
        <v>50</v>
      </c>
      <c r="DT215" s="2">
        <f>IFERROR(VLOOKUP($CS$1&amp;'Service PJ'!$D213&amp;'Service PJ'!$B213&amp;'Service PJ'!$A213&amp;"*",'EPA_US9RT techs'!$A$2:$I$1722,9,FALSE),"")</f>
        <v>50</v>
      </c>
      <c r="DU215" s="2">
        <f>IFERROR(VLOOKUP($CS$1&amp;'Service PJ'!$D213&amp;'Service PJ'!$B213&amp;'Service PJ'!$A213&amp;"*",'EPA_US9RT techs'!$A$2:$I$1722,9,FALSE),"")</f>
        <v>50</v>
      </c>
      <c r="DV215" s="2">
        <f>IFERROR(VLOOKUP($CS$1&amp;'Service PJ'!$D213&amp;'Service PJ'!$B213&amp;'Service PJ'!$A213&amp;"*",'EPA_US9RT techs'!$A$2:$I$1722,9,FALSE),"")</f>
        <v>50</v>
      </c>
      <c r="DW215" s="2">
        <f>IFERROR(VLOOKUP($CS$1&amp;'Service PJ'!$D213&amp;'Service PJ'!$B213&amp;'Service PJ'!$A213&amp;"*",'EPA_US9RT techs'!$A$2:$I$1722,9,FALSE),"")</f>
        <v>50</v>
      </c>
    </row>
    <row r="216" spans="1:127" x14ac:dyDescent="0.45">
      <c r="A216" t="str">
        <f>IF(SUM(B216:R216)=0,"\I:",'Service PJ'!$D214&amp;"_"&amp;'Service PJ'!$E214&amp;"_"&amp;'Service PJ'!$C214)</f>
        <v>IFP_PRH_BFG</v>
      </c>
      <c r="B216" s="14">
        <f>IFERROR(VLOOKUP($A$1&amp;'Service PJ'!$D214&amp;'Service PJ'!$B214&amp;'Service PJ'!$A214&amp;"*",'EPA_US9RT techs'!$A$2:$I$1722,9,FALSE),"")</f>
        <v>23.242745097099998</v>
      </c>
      <c r="C216" s="14">
        <f>IFERROR(VLOOKUP($A$1&amp;'Service PJ'!$D214&amp;'Service PJ'!$B214&amp;'Service PJ'!$A214&amp;"*",'EPA_US9RT techs'!$A$2:$I$1722,9,FALSE),"")</f>
        <v>23.242745097099998</v>
      </c>
      <c r="D216" s="14">
        <f>IFERROR(VLOOKUP($A$1&amp;'Service PJ'!$D214&amp;'Service PJ'!$B214&amp;'Service PJ'!$A214&amp;"*",'EPA_US9RT techs'!$A$2:$I$1722,9,FALSE),"")</f>
        <v>23.242745097099998</v>
      </c>
      <c r="E216" s="14">
        <f>IFERROR(VLOOKUP($A$1&amp;'Service PJ'!$D214&amp;'Service PJ'!$B214&amp;'Service PJ'!$A214&amp;"*",'EPA_US9RT techs'!$A$2:$I$1722,9,FALSE),"")</f>
        <v>23.242745097099998</v>
      </c>
      <c r="F216" s="14">
        <f>IFERROR(VLOOKUP($A$1&amp;'Service PJ'!$D214&amp;'Service PJ'!$B214&amp;'Service PJ'!$A214&amp;"*",'EPA_US9RT techs'!$A$2:$I$1722,9,FALSE),"")</f>
        <v>23.242745097099998</v>
      </c>
      <c r="G216" s="14">
        <f>IFERROR(VLOOKUP($A$1&amp;'Service PJ'!$D214&amp;'Service PJ'!$B214&amp;'Service PJ'!$A214&amp;"*",'EPA_US9RT techs'!$A$2:$I$1722,9,FALSE),"")</f>
        <v>23.242745097099998</v>
      </c>
      <c r="H216" s="14">
        <f>IFERROR(VLOOKUP($A$1&amp;'Service PJ'!$D214&amp;'Service PJ'!$B214&amp;'Service PJ'!$A214&amp;"*",'EPA_US9RT techs'!$A$2:$I$1722,9,FALSE),"")</f>
        <v>23.242745097099998</v>
      </c>
      <c r="I216" s="14">
        <f>IFERROR(VLOOKUP($A$1&amp;'Service PJ'!$D214&amp;'Service PJ'!$B214&amp;'Service PJ'!$A214&amp;"*",'EPA_US9RT techs'!$A$2:$I$1722,9,FALSE),"")</f>
        <v>23.242745097099998</v>
      </c>
      <c r="J216" s="14">
        <f>IFERROR(VLOOKUP($A$1&amp;'Service PJ'!$D214&amp;'Service PJ'!$B214&amp;'Service PJ'!$A214&amp;"*",'EPA_US9RT techs'!$A$2:$I$1722,9,FALSE),"")</f>
        <v>23.242745097099998</v>
      </c>
      <c r="K216" s="14">
        <f>IFERROR(VLOOKUP($A$1&amp;'Service PJ'!$D214&amp;'Service PJ'!$B214&amp;'Service PJ'!$A214&amp;"*",'EPA_US9RT techs'!$A$2:$I$1722,9,FALSE),"")</f>
        <v>23.242745097099998</v>
      </c>
      <c r="L216" s="14">
        <f>IFERROR(VLOOKUP($A$1&amp;'Service PJ'!$D214&amp;'Service PJ'!$B214&amp;'Service PJ'!$A214&amp;"*",'EPA_US9RT techs'!$A$2:$I$1722,9,FALSE),"")</f>
        <v>23.242745097099998</v>
      </c>
      <c r="M216" s="14">
        <f>IFERROR(VLOOKUP($A$1&amp;'Service PJ'!$D214&amp;'Service PJ'!$B214&amp;'Service PJ'!$A214&amp;"*",'EPA_US9RT techs'!$A$2:$I$1722,9,FALSE),"")</f>
        <v>23.242745097099998</v>
      </c>
      <c r="N216" s="14">
        <f>IFERROR(VLOOKUP($A$1&amp;'Service PJ'!$D214&amp;'Service PJ'!$B214&amp;'Service PJ'!$A214&amp;"*",'EPA_US9RT techs'!$A$2:$I$1722,9,FALSE),"")</f>
        <v>23.242745097099998</v>
      </c>
      <c r="O216" s="14">
        <f>IFERROR(VLOOKUP($A$1&amp;'Service PJ'!$D214&amp;'Service PJ'!$B214&amp;'Service PJ'!$A214&amp;"*",'EPA_US9RT techs'!$A$2:$I$1722,9,FALSE),"")</f>
        <v>23.242745097099998</v>
      </c>
      <c r="P216" s="14">
        <f>IFERROR(VLOOKUP($A$1&amp;'Service PJ'!$D214&amp;'Service PJ'!$B214&amp;'Service PJ'!$A214&amp;"*",'EPA_US9RT techs'!$A$2:$I$1722,9,FALSE),"")</f>
        <v>23.242745097099998</v>
      </c>
      <c r="Q216" s="14">
        <f>IFERROR(VLOOKUP($A$1&amp;'Service PJ'!$D214&amp;'Service PJ'!$B214&amp;'Service PJ'!$A214&amp;"*",'EPA_US9RT techs'!$A$2:$I$1722,9,FALSE),"")</f>
        <v>23.242745097099998</v>
      </c>
      <c r="R216" s="14">
        <f>IFERROR(VLOOKUP($A$1&amp;'Service PJ'!$D214&amp;'Service PJ'!$B214&amp;'Service PJ'!$A214&amp;"*",'EPA_US9RT techs'!$A$2:$I$1722,9,FALSE),"")</f>
        <v>23.242745097099998</v>
      </c>
      <c r="S216" s="14">
        <f>IFERROR(VLOOKUP($A$1&amp;'Service PJ'!$D214&amp;'Service PJ'!$B214&amp;'Service PJ'!$A214&amp;"*",'EPA_US9RT techs'!$A$2:$I$1722,9,FALSE),"")</f>
        <v>23.242745097099998</v>
      </c>
      <c r="T216" s="14">
        <f>IFERROR(VLOOKUP($A$1&amp;'Service PJ'!$D214&amp;'Service PJ'!$B214&amp;'Service PJ'!$A214&amp;"*",'EPA_US9RT techs'!$A$2:$I$1722,9,FALSE),"")</f>
        <v>23.242745097099998</v>
      </c>
      <c r="U216" s="14">
        <f>IFERROR(VLOOKUP($A$1&amp;'Service PJ'!$D214&amp;'Service PJ'!$B214&amp;'Service PJ'!$A214&amp;"*",'EPA_US9RT techs'!$A$2:$I$1722,9,FALSE),"")</f>
        <v>23.242745097099998</v>
      </c>
      <c r="V216" s="14">
        <f>IFERROR(VLOOKUP($A$1&amp;'Service PJ'!$D214&amp;'Service PJ'!$B214&amp;'Service PJ'!$A214&amp;"*",'EPA_US9RT techs'!$A$2:$I$1722,9,FALSE),"")</f>
        <v>23.242745097099998</v>
      </c>
      <c r="W216" s="14">
        <f>IFERROR(VLOOKUP($A$1&amp;'Service PJ'!$D214&amp;'Service PJ'!$B214&amp;'Service PJ'!$A214&amp;"*",'EPA_US9RT techs'!$A$2:$I$1722,9,FALSE),"")</f>
        <v>23.242745097099998</v>
      </c>
      <c r="X216" s="14">
        <f>IFERROR(VLOOKUP($A$1&amp;'Service PJ'!$D214&amp;'Service PJ'!$B214&amp;'Service PJ'!$A214&amp;"*",'EPA_US9RT techs'!$A$2:$I$1722,9,FALSE),"")</f>
        <v>23.242745097099998</v>
      </c>
      <c r="Y216" s="14">
        <f>IFERROR(VLOOKUP($A$1&amp;'Service PJ'!$D214&amp;'Service PJ'!$B214&amp;'Service PJ'!$A214&amp;"*",'EPA_US9RT techs'!$A$2:$I$1722,9,FALSE),"")</f>
        <v>23.242745097099998</v>
      </c>
      <c r="Z216" s="14">
        <f>IFERROR(VLOOKUP($A$1&amp;'Service PJ'!$D214&amp;'Service PJ'!$B214&amp;'Service PJ'!$A214&amp;"*",'EPA_US9RT techs'!$A$2:$I$1722,9,FALSE),"")</f>
        <v>23.242745097099998</v>
      </c>
      <c r="AA216" s="14">
        <f>IFERROR(VLOOKUP($A$1&amp;'Service PJ'!$D214&amp;'Service PJ'!$B214&amp;'Service PJ'!$A214&amp;"*",'EPA_US9RT techs'!$A$2:$I$1722,9,FALSE),"")</f>
        <v>23.242745097099998</v>
      </c>
      <c r="AB216" s="14">
        <f>IFERROR(VLOOKUP($A$1&amp;'Service PJ'!$D214&amp;'Service PJ'!$B214&amp;'Service PJ'!$A214&amp;"*",'EPA_US9RT techs'!$A$2:$I$1722,9,FALSE),"")</f>
        <v>23.242745097099998</v>
      </c>
      <c r="AC216" s="14">
        <f>IFERROR(VLOOKUP($A$1&amp;'Service PJ'!$D214&amp;'Service PJ'!$B214&amp;'Service PJ'!$A214&amp;"*",'EPA_US9RT techs'!$A$2:$I$1722,9,FALSE),"")</f>
        <v>23.242745097099998</v>
      </c>
      <c r="AD216" s="14">
        <f>IFERROR(VLOOKUP($A$1&amp;'Service PJ'!$D214&amp;'Service PJ'!$B214&amp;'Service PJ'!$A214&amp;"*",'EPA_US9RT techs'!$A$2:$I$1722,9,FALSE),"")</f>
        <v>23.242745097099998</v>
      </c>
      <c r="AE216" s="14">
        <f>IFERROR(VLOOKUP($A$1&amp;'Service PJ'!$D214&amp;'Service PJ'!$B214&amp;'Service PJ'!$A214&amp;"*",'EPA_US9RT techs'!$A$2:$I$1722,9,FALSE),"")</f>
        <v>23.242745097099998</v>
      </c>
      <c r="AG216" t="str">
        <f>IF(SUM(AH216:AX216)=0,"\I:",'Service PJ'!$D214&amp;"_"&amp;'Service PJ'!$E214&amp;"_"&amp;'Service PJ'!$C214)</f>
        <v>IFP_PRH_BFG</v>
      </c>
      <c r="AH216" s="14">
        <f>IFERROR(VLOOKUP($AG$1&amp;'Service PJ'!$D214&amp;'Service PJ'!$B214&amp;'Service PJ'!$A214&amp;"*",'EPA_US9RT techs'!$A$2:$I$1722,9,FALSE),"")</f>
        <v>2.3242745096999999</v>
      </c>
      <c r="AI216" s="14">
        <f>IFERROR(VLOOKUP($AG$1&amp;'Service PJ'!$D214&amp;'Service PJ'!$B214&amp;'Service PJ'!$A214&amp;"*",'EPA_US9RT techs'!$A$2:$I$1722,9,FALSE),"")</f>
        <v>2.3242745096999999</v>
      </c>
      <c r="AJ216" s="14">
        <f>IFERROR(VLOOKUP($AG$1&amp;'Service PJ'!$D214&amp;'Service PJ'!$B214&amp;'Service PJ'!$A214&amp;"*",'EPA_US9RT techs'!$A$2:$I$1722,9,FALSE),"")</f>
        <v>2.3242745096999999</v>
      </c>
      <c r="AK216" s="14">
        <f>IFERROR(VLOOKUP($AG$1&amp;'Service PJ'!$D214&amp;'Service PJ'!$B214&amp;'Service PJ'!$A214&amp;"*",'EPA_US9RT techs'!$A$2:$I$1722,9,FALSE),"")</f>
        <v>2.3242745096999999</v>
      </c>
      <c r="AL216" s="14">
        <f>IFERROR(VLOOKUP($AG$1&amp;'Service PJ'!$D214&amp;'Service PJ'!$B214&amp;'Service PJ'!$A214&amp;"*",'EPA_US9RT techs'!$A$2:$I$1722,9,FALSE),"")</f>
        <v>2.3242745096999999</v>
      </c>
      <c r="AM216" s="14">
        <f>IFERROR(VLOOKUP($AG$1&amp;'Service PJ'!$D214&amp;'Service PJ'!$B214&amp;'Service PJ'!$A214&amp;"*",'EPA_US9RT techs'!$A$2:$I$1722,9,FALSE),"")</f>
        <v>2.3242745096999999</v>
      </c>
      <c r="AN216" s="14">
        <f>IFERROR(VLOOKUP($AG$1&amp;'Service PJ'!$D214&amp;'Service PJ'!$B214&amp;'Service PJ'!$A214&amp;"*",'EPA_US9RT techs'!$A$2:$I$1722,9,FALSE),"")</f>
        <v>2.3242745096999999</v>
      </c>
      <c r="AO216" s="14">
        <f>IFERROR(VLOOKUP($AG$1&amp;'Service PJ'!$D214&amp;'Service PJ'!$B214&amp;'Service PJ'!$A214&amp;"*",'EPA_US9RT techs'!$A$2:$I$1722,9,FALSE),"")</f>
        <v>2.3242745096999999</v>
      </c>
      <c r="AP216" s="14">
        <f>IFERROR(VLOOKUP($AG$1&amp;'Service PJ'!$D214&amp;'Service PJ'!$B214&amp;'Service PJ'!$A214&amp;"*",'EPA_US9RT techs'!$A$2:$I$1722,9,FALSE),"")</f>
        <v>2.3242745096999999</v>
      </c>
      <c r="AQ216" s="14">
        <f>IFERROR(VLOOKUP($AG$1&amp;'Service PJ'!$D214&amp;'Service PJ'!$B214&amp;'Service PJ'!$A214&amp;"*",'EPA_US9RT techs'!$A$2:$I$1722,9,FALSE),"")</f>
        <v>2.3242745096999999</v>
      </c>
      <c r="AR216" s="14">
        <f>IFERROR(VLOOKUP($AG$1&amp;'Service PJ'!$D214&amp;'Service PJ'!$B214&amp;'Service PJ'!$A214&amp;"*",'EPA_US9RT techs'!$A$2:$I$1722,9,FALSE),"")</f>
        <v>2.3242745096999999</v>
      </c>
      <c r="AS216" s="14">
        <f>IFERROR(VLOOKUP($AG$1&amp;'Service PJ'!$D214&amp;'Service PJ'!$B214&amp;'Service PJ'!$A214&amp;"*",'EPA_US9RT techs'!$A$2:$I$1722,9,FALSE),"")</f>
        <v>2.3242745096999999</v>
      </c>
      <c r="AT216" s="14">
        <f>IFERROR(VLOOKUP($AG$1&amp;'Service PJ'!$D214&amp;'Service PJ'!$B214&amp;'Service PJ'!$A214&amp;"*",'EPA_US9RT techs'!$A$2:$I$1722,9,FALSE),"")</f>
        <v>2.3242745096999999</v>
      </c>
      <c r="AU216" s="14">
        <f>IFERROR(VLOOKUP($AG$1&amp;'Service PJ'!$D214&amp;'Service PJ'!$B214&amp;'Service PJ'!$A214&amp;"*",'EPA_US9RT techs'!$A$2:$I$1722,9,FALSE),"")</f>
        <v>2.3242745096999999</v>
      </c>
      <c r="AV216" s="14">
        <f>IFERROR(VLOOKUP($AG$1&amp;'Service PJ'!$D214&amp;'Service PJ'!$B214&amp;'Service PJ'!$A214&amp;"*",'EPA_US9RT techs'!$A$2:$I$1722,9,FALSE),"")</f>
        <v>2.3242745096999999</v>
      </c>
      <c r="AW216" s="14">
        <f>IFERROR(VLOOKUP($AG$1&amp;'Service PJ'!$D214&amp;'Service PJ'!$B214&amp;'Service PJ'!$A214&amp;"*",'EPA_US9RT techs'!$A$2:$I$1722,9,FALSE),"")</f>
        <v>2.3242745096999999</v>
      </c>
      <c r="AX216" s="14">
        <f>IFERROR(VLOOKUP($AG$1&amp;'Service PJ'!$D214&amp;'Service PJ'!$B214&amp;'Service PJ'!$A214&amp;"*",'EPA_US9RT techs'!$A$2:$I$1722,9,FALSE),"")</f>
        <v>2.3242745096999999</v>
      </c>
      <c r="AY216" s="14">
        <f>IFERROR(VLOOKUP($AG$1&amp;'Service PJ'!$D214&amp;'Service PJ'!$B214&amp;'Service PJ'!$A214&amp;"*",'EPA_US9RT techs'!$A$2:$I$1722,9,FALSE),"")</f>
        <v>2.3242745096999999</v>
      </c>
      <c r="AZ216" s="14">
        <f>IFERROR(VLOOKUP($AG$1&amp;'Service PJ'!$D214&amp;'Service PJ'!$B214&amp;'Service PJ'!$A214&amp;"*",'EPA_US9RT techs'!$A$2:$I$1722,9,FALSE),"")</f>
        <v>2.3242745096999999</v>
      </c>
      <c r="BA216" s="14">
        <f>IFERROR(VLOOKUP($AG$1&amp;'Service PJ'!$D214&amp;'Service PJ'!$B214&amp;'Service PJ'!$A214&amp;"*",'EPA_US9RT techs'!$A$2:$I$1722,9,FALSE),"")</f>
        <v>2.3242745096999999</v>
      </c>
      <c r="BB216" s="14">
        <f>IFERROR(VLOOKUP($AG$1&amp;'Service PJ'!$D214&amp;'Service PJ'!$B214&amp;'Service PJ'!$A214&amp;"*",'EPA_US9RT techs'!$A$2:$I$1722,9,FALSE),"")</f>
        <v>2.3242745096999999</v>
      </c>
      <c r="BC216" s="14">
        <f>IFERROR(VLOOKUP($AG$1&amp;'Service PJ'!$D214&amp;'Service PJ'!$B214&amp;'Service PJ'!$A214&amp;"*",'EPA_US9RT techs'!$A$2:$I$1722,9,FALSE),"")</f>
        <v>2.3242745096999999</v>
      </c>
      <c r="BD216" s="14">
        <f>IFERROR(VLOOKUP($AG$1&amp;'Service PJ'!$D214&amp;'Service PJ'!$B214&amp;'Service PJ'!$A214&amp;"*",'EPA_US9RT techs'!$A$2:$I$1722,9,FALSE),"")</f>
        <v>2.3242745096999999</v>
      </c>
      <c r="BE216" s="14">
        <f>IFERROR(VLOOKUP($AG$1&amp;'Service PJ'!$D214&amp;'Service PJ'!$B214&amp;'Service PJ'!$A214&amp;"*",'EPA_US9RT techs'!$A$2:$I$1722,9,FALSE),"")</f>
        <v>2.3242745096999999</v>
      </c>
      <c r="BF216" s="14">
        <f>IFERROR(VLOOKUP($AG$1&amp;'Service PJ'!$D214&amp;'Service PJ'!$B214&amp;'Service PJ'!$A214&amp;"*",'EPA_US9RT techs'!$A$2:$I$1722,9,FALSE),"")</f>
        <v>2.3242745096999999</v>
      </c>
      <c r="BG216" s="14">
        <f>IFERROR(VLOOKUP($AG$1&amp;'Service PJ'!$D214&amp;'Service PJ'!$B214&amp;'Service PJ'!$A214&amp;"*",'EPA_US9RT techs'!$A$2:$I$1722,9,FALSE),"")</f>
        <v>2.3242745096999999</v>
      </c>
      <c r="BH216" s="14">
        <f>IFERROR(VLOOKUP($AG$1&amp;'Service PJ'!$D214&amp;'Service PJ'!$B214&amp;'Service PJ'!$A214&amp;"*",'EPA_US9RT techs'!$A$2:$I$1722,9,FALSE),"")</f>
        <v>2.3242745096999999</v>
      </c>
      <c r="BI216" s="14">
        <f>IFERROR(VLOOKUP($AG$1&amp;'Service PJ'!$D214&amp;'Service PJ'!$B214&amp;'Service PJ'!$A214&amp;"*",'EPA_US9RT techs'!$A$2:$I$1722,9,FALSE),"")</f>
        <v>2.3242745096999999</v>
      </c>
      <c r="BJ216" s="14">
        <f>IFERROR(VLOOKUP($AG$1&amp;'Service PJ'!$D214&amp;'Service PJ'!$B214&amp;'Service PJ'!$A214&amp;"*",'EPA_US9RT techs'!$A$2:$I$1722,9,FALSE),"")</f>
        <v>2.3242745096999999</v>
      </c>
      <c r="BK216" s="14">
        <f>IFERROR(VLOOKUP($AG$1&amp;'Service PJ'!$D214&amp;'Service PJ'!$B214&amp;'Service PJ'!$A214&amp;"*",'EPA_US9RT techs'!$A$2:$I$1722,9,FALSE),"")</f>
        <v>2.3242745096999999</v>
      </c>
      <c r="BM216" t="str">
        <f>IF(SUM(BN216:CD216)=0,"\I:",'Service PJ'!$D214&amp;"_"&amp;'Service PJ'!$E214&amp;"_"&amp;'Service PJ'!$C214)</f>
        <v>\I:</v>
      </c>
      <c r="BN216" s="14" t="str">
        <f>IFERROR(VLOOKUP($BM$1&amp;'Service PJ'!$D214&amp;'Service PJ'!$B214&amp;'Service PJ'!$A214&amp;"*",'EPA_US9RT techs'!$A$2:$I$1722,9,FALSE),"")</f>
        <v/>
      </c>
      <c r="BO216" s="14" t="str">
        <f>IFERROR(VLOOKUP($BM$1&amp;'Service PJ'!$D214&amp;'Service PJ'!$B214&amp;'Service PJ'!$A214&amp;"*",'EPA_US9RT techs'!$A$2:$I$1722,9,FALSE),"")</f>
        <v/>
      </c>
      <c r="BP216" s="14" t="str">
        <f>IFERROR(VLOOKUP($BM$1&amp;'Service PJ'!$D214&amp;'Service PJ'!$B214&amp;'Service PJ'!$A214&amp;"*",'EPA_US9RT techs'!$A$2:$I$1722,9,FALSE),"")</f>
        <v/>
      </c>
      <c r="BQ216" s="14" t="str">
        <f>IFERROR(VLOOKUP($BM$1&amp;'Service PJ'!$D214&amp;'Service PJ'!$B214&amp;'Service PJ'!$A214&amp;"*",'EPA_US9RT techs'!$A$2:$I$1722,9,FALSE),"")</f>
        <v/>
      </c>
      <c r="BR216" s="14" t="str">
        <f>IFERROR(VLOOKUP($BM$1&amp;'Service PJ'!$D214&amp;'Service PJ'!$B214&amp;'Service PJ'!$A214&amp;"*",'EPA_US9RT techs'!$A$2:$I$1722,9,FALSE),"")</f>
        <v/>
      </c>
      <c r="BS216" s="14" t="str">
        <f>IFERROR(VLOOKUP($BM$1&amp;'Service PJ'!$D214&amp;'Service PJ'!$B214&amp;'Service PJ'!$A214&amp;"*",'EPA_US9RT techs'!$A$2:$I$1722,9,FALSE),"")</f>
        <v/>
      </c>
      <c r="BT216" s="14" t="str">
        <f>IFERROR(VLOOKUP($BM$1&amp;'Service PJ'!$D214&amp;'Service PJ'!$B214&amp;'Service PJ'!$A214&amp;"*",'EPA_US9RT techs'!$A$2:$I$1722,9,FALSE),"")</f>
        <v/>
      </c>
      <c r="BU216" s="14" t="str">
        <f>IFERROR(VLOOKUP($BM$1&amp;'Service PJ'!$D214&amp;'Service PJ'!$B214&amp;'Service PJ'!$A214&amp;"*",'EPA_US9RT techs'!$A$2:$I$1722,9,FALSE),"")</f>
        <v/>
      </c>
      <c r="BV216" s="14" t="str">
        <f>IFERROR(VLOOKUP($BM$1&amp;'Service PJ'!$D214&amp;'Service PJ'!$B214&amp;'Service PJ'!$A214&amp;"*",'EPA_US9RT techs'!$A$2:$I$1722,9,FALSE),"")</f>
        <v/>
      </c>
      <c r="BW216" s="14" t="str">
        <f>IFERROR(VLOOKUP($BM$1&amp;'Service PJ'!$D214&amp;'Service PJ'!$B214&amp;'Service PJ'!$A214&amp;"*",'EPA_US9RT techs'!$A$2:$I$1722,9,FALSE),"")</f>
        <v/>
      </c>
      <c r="BX216" s="14" t="str">
        <f>IFERROR(VLOOKUP($BM$1&amp;'Service PJ'!$D214&amp;'Service PJ'!$B214&amp;'Service PJ'!$A214&amp;"*",'EPA_US9RT techs'!$A$2:$I$1722,9,FALSE),"")</f>
        <v/>
      </c>
      <c r="BY216" s="14" t="str">
        <f>IFERROR(VLOOKUP($BM$1&amp;'Service PJ'!$D214&amp;'Service PJ'!$B214&amp;'Service PJ'!$A214&amp;"*",'EPA_US9RT techs'!$A$2:$I$1722,9,FALSE),"")</f>
        <v/>
      </c>
      <c r="BZ216" s="14" t="str">
        <f>IFERROR(VLOOKUP($BM$1&amp;'Service PJ'!$D214&amp;'Service PJ'!$B214&amp;'Service PJ'!$A214&amp;"*",'EPA_US9RT techs'!$A$2:$I$1722,9,FALSE),"")</f>
        <v/>
      </c>
      <c r="CA216" s="14" t="str">
        <f>IFERROR(VLOOKUP($BM$1&amp;'Service PJ'!$D214&amp;'Service PJ'!$B214&amp;'Service PJ'!$A214&amp;"*",'EPA_US9RT techs'!$A$2:$I$1722,9,FALSE),"")</f>
        <v/>
      </c>
      <c r="CB216" s="14" t="str">
        <f>IFERROR(VLOOKUP($BM$1&amp;'Service PJ'!$D214&amp;'Service PJ'!$B214&amp;'Service PJ'!$A214&amp;"*",'EPA_US9RT techs'!$A$2:$I$1722,9,FALSE),"")</f>
        <v/>
      </c>
      <c r="CC216" s="14" t="str">
        <f>IFERROR(VLOOKUP($BM$1&amp;'Service PJ'!$D214&amp;'Service PJ'!$B214&amp;'Service PJ'!$A214&amp;"*",'EPA_US9RT techs'!$A$2:$I$1722,9,FALSE),"")</f>
        <v/>
      </c>
      <c r="CD216" s="14" t="str">
        <f>IFERROR(VLOOKUP($BM$1&amp;'Service PJ'!$D214&amp;'Service PJ'!$B214&amp;'Service PJ'!$A214&amp;"*",'EPA_US9RT techs'!$A$2:$I$1722,9,FALSE),"")</f>
        <v/>
      </c>
      <c r="CE216" s="14" t="str">
        <f>IFERROR(VLOOKUP($BM$1&amp;'Service PJ'!$D214&amp;'Service PJ'!$B214&amp;'Service PJ'!$A214&amp;"*",'EPA_US9RT techs'!$A$2:$I$1722,9,FALSE),"")</f>
        <v/>
      </c>
      <c r="CF216" s="14" t="str">
        <f>IFERROR(VLOOKUP($BM$1&amp;'Service PJ'!$D214&amp;'Service PJ'!$B214&amp;'Service PJ'!$A214&amp;"*",'EPA_US9RT techs'!$A$2:$I$1722,9,FALSE),"")</f>
        <v/>
      </c>
      <c r="CG216" s="14" t="str">
        <f>IFERROR(VLOOKUP($BM$1&amp;'Service PJ'!$D214&amp;'Service PJ'!$B214&amp;'Service PJ'!$A214&amp;"*",'EPA_US9RT techs'!$A$2:$I$1722,9,FALSE),"")</f>
        <v/>
      </c>
      <c r="CH216" s="14" t="str">
        <f>IFERROR(VLOOKUP($BM$1&amp;'Service PJ'!$D214&amp;'Service PJ'!$B214&amp;'Service PJ'!$A214&amp;"*",'EPA_US9RT techs'!$A$2:$I$1722,9,FALSE),"")</f>
        <v/>
      </c>
      <c r="CI216" s="14" t="str">
        <f>IFERROR(VLOOKUP($BM$1&amp;'Service PJ'!$D214&amp;'Service PJ'!$B214&amp;'Service PJ'!$A214&amp;"*",'EPA_US9RT techs'!$A$2:$I$1722,9,FALSE),"")</f>
        <v/>
      </c>
      <c r="CJ216" s="14" t="str">
        <f>IFERROR(VLOOKUP($BM$1&amp;'Service PJ'!$D214&amp;'Service PJ'!$B214&amp;'Service PJ'!$A214&amp;"*",'EPA_US9RT techs'!$A$2:$I$1722,9,FALSE),"")</f>
        <v/>
      </c>
      <c r="CK216" s="14" t="str">
        <f>IFERROR(VLOOKUP($BM$1&amp;'Service PJ'!$D214&amp;'Service PJ'!$B214&amp;'Service PJ'!$A214&amp;"*",'EPA_US9RT techs'!$A$2:$I$1722,9,FALSE),"")</f>
        <v/>
      </c>
      <c r="CL216" s="14" t="str">
        <f>IFERROR(VLOOKUP($BM$1&amp;'Service PJ'!$D214&amp;'Service PJ'!$B214&amp;'Service PJ'!$A214&amp;"*",'EPA_US9RT techs'!$A$2:$I$1722,9,FALSE),"")</f>
        <v/>
      </c>
      <c r="CM216" s="14" t="str">
        <f>IFERROR(VLOOKUP($BM$1&amp;'Service PJ'!$D214&amp;'Service PJ'!$B214&amp;'Service PJ'!$A214&amp;"*",'EPA_US9RT techs'!$A$2:$I$1722,9,FALSE),"")</f>
        <v/>
      </c>
      <c r="CN216" s="14" t="str">
        <f>IFERROR(VLOOKUP($BM$1&amp;'Service PJ'!$D214&amp;'Service PJ'!$B214&amp;'Service PJ'!$A214&amp;"*",'EPA_US9RT techs'!$A$2:$I$1722,9,FALSE),"")</f>
        <v/>
      </c>
      <c r="CO216" s="14" t="str">
        <f>IFERROR(VLOOKUP($BM$1&amp;'Service PJ'!$D214&amp;'Service PJ'!$B214&amp;'Service PJ'!$A214&amp;"*",'EPA_US9RT techs'!$A$2:$I$1722,9,FALSE),"")</f>
        <v/>
      </c>
      <c r="CP216" s="14" t="str">
        <f>IFERROR(VLOOKUP($BM$1&amp;'Service PJ'!$D214&amp;'Service PJ'!$B214&amp;'Service PJ'!$A214&amp;"*",'EPA_US9RT techs'!$A$2:$I$1722,9,FALSE),"")</f>
        <v/>
      </c>
      <c r="CQ216" s="14" t="str">
        <f>IFERROR(VLOOKUP($BM$1&amp;'Service PJ'!$D214&amp;'Service PJ'!$B214&amp;'Service PJ'!$A214&amp;"*",'EPA_US9RT techs'!$A$2:$I$1722,9,FALSE),"")</f>
        <v/>
      </c>
      <c r="CS216" t="str">
        <f>IF(SUM(CT216:DJ216)=0,"\I:",'Service PJ'!$D214&amp;"_"&amp;'Service PJ'!$E214&amp;"_"&amp;'Service PJ'!$C214)</f>
        <v>IFP_PRH_BFG</v>
      </c>
      <c r="CT216" s="2">
        <f>IFERROR(VLOOKUP($CS$1&amp;'Service PJ'!$D214&amp;'Service PJ'!$B214&amp;'Service PJ'!$A214&amp;"*",'EPA_US9RT techs'!$A$2:$I$1722,9,FALSE),"")</f>
        <v>30</v>
      </c>
      <c r="CU216" s="2">
        <f>IFERROR(VLOOKUP($CS$1&amp;'Service PJ'!$D214&amp;'Service PJ'!$B214&amp;'Service PJ'!$A214&amp;"*",'EPA_US9RT techs'!$A$2:$I$1722,9,FALSE),"")</f>
        <v>30</v>
      </c>
      <c r="CV216" s="2">
        <f>IFERROR(VLOOKUP($CS$1&amp;'Service PJ'!$D214&amp;'Service PJ'!$B214&amp;'Service PJ'!$A214&amp;"*",'EPA_US9RT techs'!$A$2:$I$1722,9,FALSE),"")</f>
        <v>30</v>
      </c>
      <c r="CW216" s="2">
        <f>IFERROR(VLOOKUP($CS$1&amp;'Service PJ'!$D214&amp;'Service PJ'!$B214&amp;'Service PJ'!$A214&amp;"*",'EPA_US9RT techs'!$A$2:$I$1722,9,FALSE),"")</f>
        <v>30</v>
      </c>
      <c r="CX216" s="2">
        <f>IFERROR(VLOOKUP($CS$1&amp;'Service PJ'!$D214&amp;'Service PJ'!$B214&amp;'Service PJ'!$A214&amp;"*",'EPA_US9RT techs'!$A$2:$I$1722,9,FALSE),"")</f>
        <v>30</v>
      </c>
      <c r="CY216" s="2">
        <f>IFERROR(VLOOKUP($CS$1&amp;'Service PJ'!$D214&amp;'Service PJ'!$B214&amp;'Service PJ'!$A214&amp;"*",'EPA_US9RT techs'!$A$2:$I$1722,9,FALSE),"")</f>
        <v>30</v>
      </c>
      <c r="CZ216" s="2">
        <f>IFERROR(VLOOKUP($CS$1&amp;'Service PJ'!$D214&amp;'Service PJ'!$B214&amp;'Service PJ'!$A214&amp;"*",'EPA_US9RT techs'!$A$2:$I$1722,9,FALSE),"")</f>
        <v>30</v>
      </c>
      <c r="DA216" s="2">
        <f>IFERROR(VLOOKUP($CS$1&amp;'Service PJ'!$D214&amp;'Service PJ'!$B214&amp;'Service PJ'!$A214&amp;"*",'EPA_US9RT techs'!$A$2:$I$1722,9,FALSE),"")</f>
        <v>30</v>
      </c>
      <c r="DB216" s="2">
        <f>IFERROR(VLOOKUP($CS$1&amp;'Service PJ'!$D214&amp;'Service PJ'!$B214&amp;'Service PJ'!$A214&amp;"*",'EPA_US9RT techs'!$A$2:$I$1722,9,FALSE),"")</f>
        <v>30</v>
      </c>
      <c r="DC216" s="2">
        <f>IFERROR(VLOOKUP($CS$1&amp;'Service PJ'!$D214&amp;'Service PJ'!$B214&amp;'Service PJ'!$A214&amp;"*",'EPA_US9RT techs'!$A$2:$I$1722,9,FALSE),"")</f>
        <v>30</v>
      </c>
      <c r="DD216" s="2">
        <f>IFERROR(VLOOKUP($CS$1&amp;'Service PJ'!$D214&amp;'Service PJ'!$B214&amp;'Service PJ'!$A214&amp;"*",'EPA_US9RT techs'!$A$2:$I$1722,9,FALSE),"")</f>
        <v>30</v>
      </c>
      <c r="DE216" s="2">
        <f>IFERROR(VLOOKUP($CS$1&amp;'Service PJ'!$D214&amp;'Service PJ'!$B214&amp;'Service PJ'!$A214&amp;"*",'EPA_US9RT techs'!$A$2:$I$1722,9,FALSE),"")</f>
        <v>30</v>
      </c>
      <c r="DF216" s="2">
        <f>IFERROR(VLOOKUP($CS$1&amp;'Service PJ'!$D214&amp;'Service PJ'!$B214&amp;'Service PJ'!$A214&amp;"*",'EPA_US9RT techs'!$A$2:$I$1722,9,FALSE),"")</f>
        <v>30</v>
      </c>
      <c r="DG216" s="2">
        <f>IFERROR(VLOOKUP($CS$1&amp;'Service PJ'!$D214&amp;'Service PJ'!$B214&amp;'Service PJ'!$A214&amp;"*",'EPA_US9RT techs'!$A$2:$I$1722,9,FALSE),"")</f>
        <v>30</v>
      </c>
      <c r="DH216" s="2">
        <f>IFERROR(VLOOKUP($CS$1&amp;'Service PJ'!$D214&amp;'Service PJ'!$B214&amp;'Service PJ'!$A214&amp;"*",'EPA_US9RT techs'!$A$2:$I$1722,9,FALSE),"")</f>
        <v>30</v>
      </c>
      <c r="DI216" s="2">
        <f>IFERROR(VLOOKUP($CS$1&amp;'Service PJ'!$D214&amp;'Service PJ'!$B214&amp;'Service PJ'!$A214&amp;"*",'EPA_US9RT techs'!$A$2:$I$1722,9,FALSE),"")</f>
        <v>30</v>
      </c>
      <c r="DJ216" s="2">
        <f>IFERROR(VLOOKUP($CS$1&amp;'Service PJ'!$D214&amp;'Service PJ'!$B214&amp;'Service PJ'!$A214&amp;"*",'EPA_US9RT techs'!$A$2:$I$1722,9,FALSE),"")</f>
        <v>30</v>
      </c>
      <c r="DK216" s="2">
        <f>IFERROR(VLOOKUP($CS$1&amp;'Service PJ'!$D214&amp;'Service PJ'!$B214&amp;'Service PJ'!$A214&amp;"*",'EPA_US9RT techs'!$A$2:$I$1722,9,FALSE),"")</f>
        <v>30</v>
      </c>
      <c r="DL216" s="2">
        <f>IFERROR(VLOOKUP($CS$1&amp;'Service PJ'!$D214&amp;'Service PJ'!$B214&amp;'Service PJ'!$A214&amp;"*",'EPA_US9RT techs'!$A$2:$I$1722,9,FALSE),"")</f>
        <v>30</v>
      </c>
      <c r="DM216" s="2">
        <f>IFERROR(VLOOKUP($CS$1&amp;'Service PJ'!$D214&amp;'Service PJ'!$B214&amp;'Service PJ'!$A214&amp;"*",'EPA_US9RT techs'!$A$2:$I$1722,9,FALSE),"")</f>
        <v>30</v>
      </c>
      <c r="DN216" s="2">
        <f>IFERROR(VLOOKUP($CS$1&amp;'Service PJ'!$D214&amp;'Service PJ'!$B214&amp;'Service PJ'!$A214&amp;"*",'EPA_US9RT techs'!$A$2:$I$1722,9,FALSE),"")</f>
        <v>30</v>
      </c>
      <c r="DO216" s="2">
        <f>IFERROR(VLOOKUP($CS$1&amp;'Service PJ'!$D214&amp;'Service PJ'!$B214&amp;'Service PJ'!$A214&amp;"*",'EPA_US9RT techs'!$A$2:$I$1722,9,FALSE),"")</f>
        <v>30</v>
      </c>
      <c r="DP216" s="2">
        <f>IFERROR(VLOOKUP($CS$1&amp;'Service PJ'!$D214&amp;'Service PJ'!$B214&amp;'Service PJ'!$A214&amp;"*",'EPA_US9RT techs'!$A$2:$I$1722,9,FALSE),"")</f>
        <v>30</v>
      </c>
      <c r="DQ216" s="2">
        <f>IFERROR(VLOOKUP($CS$1&amp;'Service PJ'!$D214&amp;'Service PJ'!$B214&amp;'Service PJ'!$A214&amp;"*",'EPA_US9RT techs'!$A$2:$I$1722,9,FALSE),"")</f>
        <v>30</v>
      </c>
      <c r="DR216" s="2">
        <f>IFERROR(VLOOKUP($CS$1&amp;'Service PJ'!$D214&amp;'Service PJ'!$B214&amp;'Service PJ'!$A214&amp;"*",'EPA_US9RT techs'!$A$2:$I$1722,9,FALSE),"")</f>
        <v>30</v>
      </c>
      <c r="DS216" s="2">
        <f>IFERROR(VLOOKUP($CS$1&amp;'Service PJ'!$D214&amp;'Service PJ'!$B214&amp;'Service PJ'!$A214&amp;"*",'EPA_US9RT techs'!$A$2:$I$1722,9,FALSE),"")</f>
        <v>30</v>
      </c>
      <c r="DT216" s="2">
        <f>IFERROR(VLOOKUP($CS$1&amp;'Service PJ'!$D214&amp;'Service PJ'!$B214&amp;'Service PJ'!$A214&amp;"*",'EPA_US9RT techs'!$A$2:$I$1722,9,FALSE),"")</f>
        <v>30</v>
      </c>
      <c r="DU216" s="2">
        <f>IFERROR(VLOOKUP($CS$1&amp;'Service PJ'!$D214&amp;'Service PJ'!$B214&amp;'Service PJ'!$A214&amp;"*",'EPA_US9RT techs'!$A$2:$I$1722,9,FALSE),"")</f>
        <v>30</v>
      </c>
      <c r="DV216" s="2">
        <f>IFERROR(VLOOKUP($CS$1&amp;'Service PJ'!$D214&amp;'Service PJ'!$B214&amp;'Service PJ'!$A214&amp;"*",'EPA_US9RT techs'!$A$2:$I$1722,9,FALSE),"")</f>
        <v>30</v>
      </c>
      <c r="DW216" s="2">
        <f>IFERROR(VLOOKUP($CS$1&amp;'Service PJ'!$D214&amp;'Service PJ'!$B214&amp;'Service PJ'!$A214&amp;"*",'EPA_US9RT techs'!$A$2:$I$1722,9,FALSE),"")</f>
        <v>30</v>
      </c>
    </row>
    <row r="217" spans="1:127" x14ac:dyDescent="0.45">
      <c r="A217" t="str">
        <f>IF(SUM(B217:R217)=0,"\I:",'Service PJ'!$D215&amp;"_"&amp;'Service PJ'!$E215&amp;"_"&amp;'Service PJ'!$C215)</f>
        <v>\I:</v>
      </c>
      <c r="B217" s="14" t="str">
        <f>IFERROR(VLOOKUP($A$1&amp;'Service PJ'!$D215&amp;'Service PJ'!$B215&amp;'Service PJ'!$A215&amp;"*",'EPA_US9RT techs'!$A$2:$I$1722,9,FALSE),"")</f>
        <v/>
      </c>
      <c r="C217" s="14" t="str">
        <f>IFERROR(VLOOKUP($A$1&amp;'Service PJ'!$D215&amp;'Service PJ'!$B215&amp;'Service PJ'!$A215&amp;"*",'EPA_US9RT techs'!$A$2:$I$1722,9,FALSE),"")</f>
        <v/>
      </c>
      <c r="D217" s="14" t="str">
        <f>IFERROR(VLOOKUP($A$1&amp;'Service PJ'!$D215&amp;'Service PJ'!$B215&amp;'Service PJ'!$A215&amp;"*",'EPA_US9RT techs'!$A$2:$I$1722,9,FALSE),"")</f>
        <v/>
      </c>
      <c r="E217" s="14" t="str">
        <f>IFERROR(VLOOKUP($A$1&amp;'Service PJ'!$D215&amp;'Service PJ'!$B215&amp;'Service PJ'!$A215&amp;"*",'EPA_US9RT techs'!$A$2:$I$1722,9,FALSE),"")</f>
        <v/>
      </c>
      <c r="F217" s="14" t="str">
        <f>IFERROR(VLOOKUP($A$1&amp;'Service PJ'!$D215&amp;'Service PJ'!$B215&amp;'Service PJ'!$A215&amp;"*",'EPA_US9RT techs'!$A$2:$I$1722,9,FALSE),"")</f>
        <v/>
      </c>
      <c r="G217" s="14" t="str">
        <f>IFERROR(VLOOKUP($A$1&amp;'Service PJ'!$D215&amp;'Service PJ'!$B215&amp;'Service PJ'!$A215&amp;"*",'EPA_US9RT techs'!$A$2:$I$1722,9,FALSE),"")</f>
        <v/>
      </c>
      <c r="H217" s="14" t="str">
        <f>IFERROR(VLOOKUP($A$1&amp;'Service PJ'!$D215&amp;'Service PJ'!$B215&amp;'Service PJ'!$A215&amp;"*",'EPA_US9RT techs'!$A$2:$I$1722,9,FALSE),"")</f>
        <v/>
      </c>
      <c r="I217" s="14" t="str">
        <f>IFERROR(VLOOKUP($A$1&amp;'Service PJ'!$D215&amp;'Service PJ'!$B215&amp;'Service PJ'!$A215&amp;"*",'EPA_US9RT techs'!$A$2:$I$1722,9,FALSE),"")</f>
        <v/>
      </c>
      <c r="J217" s="14" t="str">
        <f>IFERROR(VLOOKUP($A$1&amp;'Service PJ'!$D215&amp;'Service PJ'!$B215&amp;'Service PJ'!$A215&amp;"*",'EPA_US9RT techs'!$A$2:$I$1722,9,FALSE),"")</f>
        <v/>
      </c>
      <c r="K217" s="14" t="str">
        <f>IFERROR(VLOOKUP($A$1&amp;'Service PJ'!$D215&amp;'Service PJ'!$B215&amp;'Service PJ'!$A215&amp;"*",'EPA_US9RT techs'!$A$2:$I$1722,9,FALSE),"")</f>
        <v/>
      </c>
      <c r="L217" s="14" t="str">
        <f>IFERROR(VLOOKUP($A$1&amp;'Service PJ'!$D215&amp;'Service PJ'!$B215&amp;'Service PJ'!$A215&amp;"*",'EPA_US9RT techs'!$A$2:$I$1722,9,FALSE),"")</f>
        <v/>
      </c>
      <c r="M217" s="14" t="str">
        <f>IFERROR(VLOOKUP($A$1&amp;'Service PJ'!$D215&amp;'Service PJ'!$B215&amp;'Service PJ'!$A215&amp;"*",'EPA_US9RT techs'!$A$2:$I$1722,9,FALSE),"")</f>
        <v/>
      </c>
      <c r="N217" s="14" t="str">
        <f>IFERROR(VLOOKUP($A$1&amp;'Service PJ'!$D215&amp;'Service PJ'!$B215&amp;'Service PJ'!$A215&amp;"*",'EPA_US9RT techs'!$A$2:$I$1722,9,FALSE),"")</f>
        <v/>
      </c>
      <c r="O217" s="14" t="str">
        <f>IFERROR(VLOOKUP($A$1&amp;'Service PJ'!$D215&amp;'Service PJ'!$B215&amp;'Service PJ'!$A215&amp;"*",'EPA_US9RT techs'!$A$2:$I$1722,9,FALSE),"")</f>
        <v/>
      </c>
      <c r="P217" s="14" t="str">
        <f>IFERROR(VLOOKUP($A$1&amp;'Service PJ'!$D215&amp;'Service PJ'!$B215&amp;'Service PJ'!$A215&amp;"*",'EPA_US9RT techs'!$A$2:$I$1722,9,FALSE),"")</f>
        <v/>
      </c>
      <c r="Q217" s="14" t="str">
        <f>IFERROR(VLOOKUP($A$1&amp;'Service PJ'!$D215&amp;'Service PJ'!$B215&amp;'Service PJ'!$A215&amp;"*",'EPA_US9RT techs'!$A$2:$I$1722,9,FALSE),"")</f>
        <v/>
      </c>
      <c r="R217" s="14" t="str">
        <f>IFERROR(VLOOKUP($A$1&amp;'Service PJ'!$D215&amp;'Service PJ'!$B215&amp;'Service PJ'!$A215&amp;"*",'EPA_US9RT techs'!$A$2:$I$1722,9,FALSE),"")</f>
        <v/>
      </c>
      <c r="S217" s="14" t="str">
        <f>IFERROR(VLOOKUP($A$1&amp;'Service PJ'!$D215&amp;'Service PJ'!$B215&amp;'Service PJ'!$A215&amp;"*",'EPA_US9RT techs'!$A$2:$I$1722,9,FALSE),"")</f>
        <v/>
      </c>
      <c r="T217" s="14" t="str">
        <f>IFERROR(VLOOKUP($A$1&amp;'Service PJ'!$D215&amp;'Service PJ'!$B215&amp;'Service PJ'!$A215&amp;"*",'EPA_US9RT techs'!$A$2:$I$1722,9,FALSE),"")</f>
        <v/>
      </c>
      <c r="U217" s="14" t="str">
        <f>IFERROR(VLOOKUP($A$1&amp;'Service PJ'!$D215&amp;'Service PJ'!$B215&amp;'Service PJ'!$A215&amp;"*",'EPA_US9RT techs'!$A$2:$I$1722,9,FALSE),"")</f>
        <v/>
      </c>
      <c r="V217" s="14" t="str">
        <f>IFERROR(VLOOKUP($A$1&amp;'Service PJ'!$D215&amp;'Service PJ'!$B215&amp;'Service PJ'!$A215&amp;"*",'EPA_US9RT techs'!$A$2:$I$1722,9,FALSE),"")</f>
        <v/>
      </c>
      <c r="W217" s="14" t="str">
        <f>IFERROR(VLOOKUP($A$1&amp;'Service PJ'!$D215&amp;'Service PJ'!$B215&amp;'Service PJ'!$A215&amp;"*",'EPA_US9RT techs'!$A$2:$I$1722,9,FALSE),"")</f>
        <v/>
      </c>
      <c r="X217" s="14" t="str">
        <f>IFERROR(VLOOKUP($A$1&amp;'Service PJ'!$D215&amp;'Service PJ'!$B215&amp;'Service PJ'!$A215&amp;"*",'EPA_US9RT techs'!$A$2:$I$1722,9,FALSE),"")</f>
        <v/>
      </c>
      <c r="Y217" s="14" t="str">
        <f>IFERROR(VLOOKUP($A$1&amp;'Service PJ'!$D215&amp;'Service PJ'!$B215&amp;'Service PJ'!$A215&amp;"*",'EPA_US9RT techs'!$A$2:$I$1722,9,FALSE),"")</f>
        <v/>
      </c>
      <c r="Z217" s="14" t="str">
        <f>IFERROR(VLOOKUP($A$1&amp;'Service PJ'!$D215&amp;'Service PJ'!$B215&amp;'Service PJ'!$A215&amp;"*",'EPA_US9RT techs'!$A$2:$I$1722,9,FALSE),"")</f>
        <v/>
      </c>
      <c r="AA217" s="14" t="str">
        <f>IFERROR(VLOOKUP($A$1&amp;'Service PJ'!$D215&amp;'Service PJ'!$B215&amp;'Service PJ'!$A215&amp;"*",'EPA_US9RT techs'!$A$2:$I$1722,9,FALSE),"")</f>
        <v/>
      </c>
      <c r="AB217" s="14" t="str">
        <f>IFERROR(VLOOKUP($A$1&amp;'Service PJ'!$D215&amp;'Service PJ'!$B215&amp;'Service PJ'!$A215&amp;"*",'EPA_US9RT techs'!$A$2:$I$1722,9,FALSE),"")</f>
        <v/>
      </c>
      <c r="AC217" s="14" t="str">
        <f>IFERROR(VLOOKUP($A$1&amp;'Service PJ'!$D215&amp;'Service PJ'!$B215&amp;'Service PJ'!$A215&amp;"*",'EPA_US9RT techs'!$A$2:$I$1722,9,FALSE),"")</f>
        <v/>
      </c>
      <c r="AD217" s="14" t="str">
        <f>IFERROR(VLOOKUP($A$1&amp;'Service PJ'!$D215&amp;'Service PJ'!$B215&amp;'Service PJ'!$A215&amp;"*",'EPA_US9RT techs'!$A$2:$I$1722,9,FALSE),"")</f>
        <v/>
      </c>
      <c r="AE217" s="14" t="str">
        <f>IFERROR(VLOOKUP($A$1&amp;'Service PJ'!$D215&amp;'Service PJ'!$B215&amp;'Service PJ'!$A215&amp;"*",'EPA_US9RT techs'!$A$2:$I$1722,9,FALSE),"")</f>
        <v/>
      </c>
      <c r="AG217" t="str">
        <f>IF(SUM(AH217:AX217)=0,"\I:",'Service PJ'!$D215&amp;"_"&amp;'Service PJ'!$E215&amp;"_"&amp;'Service PJ'!$C215)</f>
        <v>\I:</v>
      </c>
      <c r="AH217" s="14" t="str">
        <f>IFERROR(VLOOKUP($AG$1&amp;'Service PJ'!$D215&amp;'Service PJ'!$B215&amp;'Service PJ'!$A215&amp;"*",'EPA_US9RT techs'!$A$2:$I$1722,9,FALSE),"")</f>
        <v/>
      </c>
      <c r="AI217" s="14" t="str">
        <f>IFERROR(VLOOKUP($AG$1&amp;'Service PJ'!$D215&amp;'Service PJ'!$B215&amp;'Service PJ'!$A215&amp;"*",'EPA_US9RT techs'!$A$2:$I$1722,9,FALSE),"")</f>
        <v/>
      </c>
      <c r="AJ217" s="14" t="str">
        <f>IFERROR(VLOOKUP($AG$1&amp;'Service PJ'!$D215&amp;'Service PJ'!$B215&amp;'Service PJ'!$A215&amp;"*",'EPA_US9RT techs'!$A$2:$I$1722,9,FALSE),"")</f>
        <v/>
      </c>
      <c r="AK217" s="14" t="str">
        <f>IFERROR(VLOOKUP($AG$1&amp;'Service PJ'!$D215&amp;'Service PJ'!$B215&amp;'Service PJ'!$A215&amp;"*",'EPA_US9RT techs'!$A$2:$I$1722,9,FALSE),"")</f>
        <v/>
      </c>
      <c r="AL217" s="14" t="str">
        <f>IFERROR(VLOOKUP($AG$1&amp;'Service PJ'!$D215&amp;'Service PJ'!$B215&amp;'Service PJ'!$A215&amp;"*",'EPA_US9RT techs'!$A$2:$I$1722,9,FALSE),"")</f>
        <v/>
      </c>
      <c r="AM217" s="14" t="str">
        <f>IFERROR(VLOOKUP($AG$1&amp;'Service PJ'!$D215&amp;'Service PJ'!$B215&amp;'Service PJ'!$A215&amp;"*",'EPA_US9RT techs'!$A$2:$I$1722,9,FALSE),"")</f>
        <v/>
      </c>
      <c r="AN217" s="14" t="str">
        <f>IFERROR(VLOOKUP($AG$1&amp;'Service PJ'!$D215&amp;'Service PJ'!$B215&amp;'Service PJ'!$A215&amp;"*",'EPA_US9RT techs'!$A$2:$I$1722,9,FALSE),"")</f>
        <v/>
      </c>
      <c r="AO217" s="14" t="str">
        <f>IFERROR(VLOOKUP($AG$1&amp;'Service PJ'!$D215&amp;'Service PJ'!$B215&amp;'Service PJ'!$A215&amp;"*",'EPA_US9RT techs'!$A$2:$I$1722,9,FALSE),"")</f>
        <v/>
      </c>
      <c r="AP217" s="14" t="str">
        <f>IFERROR(VLOOKUP($AG$1&amp;'Service PJ'!$D215&amp;'Service PJ'!$B215&amp;'Service PJ'!$A215&amp;"*",'EPA_US9RT techs'!$A$2:$I$1722,9,FALSE),"")</f>
        <v/>
      </c>
      <c r="AQ217" s="14" t="str">
        <f>IFERROR(VLOOKUP($AG$1&amp;'Service PJ'!$D215&amp;'Service PJ'!$B215&amp;'Service PJ'!$A215&amp;"*",'EPA_US9RT techs'!$A$2:$I$1722,9,FALSE),"")</f>
        <v/>
      </c>
      <c r="AR217" s="14" t="str">
        <f>IFERROR(VLOOKUP($AG$1&amp;'Service PJ'!$D215&amp;'Service PJ'!$B215&amp;'Service PJ'!$A215&amp;"*",'EPA_US9RT techs'!$A$2:$I$1722,9,FALSE),"")</f>
        <v/>
      </c>
      <c r="AS217" s="14" t="str">
        <f>IFERROR(VLOOKUP($AG$1&amp;'Service PJ'!$D215&amp;'Service PJ'!$B215&amp;'Service PJ'!$A215&amp;"*",'EPA_US9RT techs'!$A$2:$I$1722,9,FALSE),"")</f>
        <v/>
      </c>
      <c r="AT217" s="14" t="str">
        <f>IFERROR(VLOOKUP($AG$1&amp;'Service PJ'!$D215&amp;'Service PJ'!$B215&amp;'Service PJ'!$A215&amp;"*",'EPA_US9RT techs'!$A$2:$I$1722,9,FALSE),"")</f>
        <v/>
      </c>
      <c r="AU217" s="14" t="str">
        <f>IFERROR(VLOOKUP($AG$1&amp;'Service PJ'!$D215&amp;'Service PJ'!$B215&amp;'Service PJ'!$A215&amp;"*",'EPA_US9RT techs'!$A$2:$I$1722,9,FALSE),"")</f>
        <v/>
      </c>
      <c r="AV217" s="14" t="str">
        <f>IFERROR(VLOOKUP($AG$1&amp;'Service PJ'!$D215&amp;'Service PJ'!$B215&amp;'Service PJ'!$A215&amp;"*",'EPA_US9RT techs'!$A$2:$I$1722,9,FALSE),"")</f>
        <v/>
      </c>
      <c r="AW217" s="14" t="str">
        <f>IFERROR(VLOOKUP($AG$1&amp;'Service PJ'!$D215&amp;'Service PJ'!$B215&amp;'Service PJ'!$A215&amp;"*",'EPA_US9RT techs'!$A$2:$I$1722,9,FALSE),"")</f>
        <v/>
      </c>
      <c r="AX217" s="14" t="str">
        <f>IFERROR(VLOOKUP($AG$1&amp;'Service PJ'!$D215&amp;'Service PJ'!$B215&amp;'Service PJ'!$A215&amp;"*",'EPA_US9RT techs'!$A$2:$I$1722,9,FALSE),"")</f>
        <v/>
      </c>
      <c r="AY217" s="14" t="str">
        <f>IFERROR(VLOOKUP($AG$1&amp;'Service PJ'!$D215&amp;'Service PJ'!$B215&amp;'Service PJ'!$A215&amp;"*",'EPA_US9RT techs'!$A$2:$I$1722,9,FALSE),"")</f>
        <v/>
      </c>
      <c r="AZ217" s="14" t="str">
        <f>IFERROR(VLOOKUP($AG$1&amp;'Service PJ'!$D215&amp;'Service PJ'!$B215&amp;'Service PJ'!$A215&amp;"*",'EPA_US9RT techs'!$A$2:$I$1722,9,FALSE),"")</f>
        <v/>
      </c>
      <c r="BA217" s="14" t="str">
        <f>IFERROR(VLOOKUP($AG$1&amp;'Service PJ'!$D215&amp;'Service PJ'!$B215&amp;'Service PJ'!$A215&amp;"*",'EPA_US9RT techs'!$A$2:$I$1722,9,FALSE),"")</f>
        <v/>
      </c>
      <c r="BB217" s="14" t="str">
        <f>IFERROR(VLOOKUP($AG$1&amp;'Service PJ'!$D215&amp;'Service PJ'!$B215&amp;'Service PJ'!$A215&amp;"*",'EPA_US9RT techs'!$A$2:$I$1722,9,FALSE),"")</f>
        <v/>
      </c>
      <c r="BC217" s="14" t="str">
        <f>IFERROR(VLOOKUP($AG$1&amp;'Service PJ'!$D215&amp;'Service PJ'!$B215&amp;'Service PJ'!$A215&amp;"*",'EPA_US9RT techs'!$A$2:$I$1722,9,FALSE),"")</f>
        <v/>
      </c>
      <c r="BD217" s="14" t="str">
        <f>IFERROR(VLOOKUP($AG$1&amp;'Service PJ'!$D215&amp;'Service PJ'!$B215&amp;'Service PJ'!$A215&amp;"*",'EPA_US9RT techs'!$A$2:$I$1722,9,FALSE),"")</f>
        <v/>
      </c>
      <c r="BE217" s="14" t="str">
        <f>IFERROR(VLOOKUP($AG$1&amp;'Service PJ'!$D215&amp;'Service PJ'!$B215&amp;'Service PJ'!$A215&amp;"*",'EPA_US9RT techs'!$A$2:$I$1722,9,FALSE),"")</f>
        <v/>
      </c>
      <c r="BF217" s="14" t="str">
        <f>IFERROR(VLOOKUP($AG$1&amp;'Service PJ'!$D215&amp;'Service PJ'!$B215&amp;'Service PJ'!$A215&amp;"*",'EPA_US9RT techs'!$A$2:$I$1722,9,FALSE),"")</f>
        <v/>
      </c>
      <c r="BG217" s="14" t="str">
        <f>IFERROR(VLOOKUP($AG$1&amp;'Service PJ'!$D215&amp;'Service PJ'!$B215&amp;'Service PJ'!$A215&amp;"*",'EPA_US9RT techs'!$A$2:$I$1722,9,FALSE),"")</f>
        <v/>
      </c>
      <c r="BH217" s="14" t="str">
        <f>IFERROR(VLOOKUP($AG$1&amp;'Service PJ'!$D215&amp;'Service PJ'!$B215&amp;'Service PJ'!$A215&amp;"*",'EPA_US9RT techs'!$A$2:$I$1722,9,FALSE),"")</f>
        <v/>
      </c>
      <c r="BI217" s="14" t="str">
        <f>IFERROR(VLOOKUP($AG$1&amp;'Service PJ'!$D215&amp;'Service PJ'!$B215&amp;'Service PJ'!$A215&amp;"*",'EPA_US9RT techs'!$A$2:$I$1722,9,FALSE),"")</f>
        <v/>
      </c>
      <c r="BJ217" s="14" t="str">
        <f>IFERROR(VLOOKUP($AG$1&amp;'Service PJ'!$D215&amp;'Service PJ'!$B215&amp;'Service PJ'!$A215&amp;"*",'EPA_US9RT techs'!$A$2:$I$1722,9,FALSE),"")</f>
        <v/>
      </c>
      <c r="BK217" s="14" t="str">
        <f>IFERROR(VLOOKUP($AG$1&amp;'Service PJ'!$D215&amp;'Service PJ'!$B215&amp;'Service PJ'!$A215&amp;"*",'EPA_US9RT techs'!$A$2:$I$1722,9,FALSE),"")</f>
        <v/>
      </c>
      <c r="BM217" t="str">
        <f>IF(SUM(BN217:CD217)=0,"\I:",'Service PJ'!$D215&amp;"_"&amp;'Service PJ'!$E215&amp;"_"&amp;'Service PJ'!$C215)</f>
        <v>\I:</v>
      </c>
      <c r="BN217" s="14" t="str">
        <f>IFERROR(VLOOKUP($BM$1&amp;'Service PJ'!$D215&amp;'Service PJ'!$B215&amp;'Service PJ'!$A215&amp;"*",'EPA_US9RT techs'!$A$2:$I$1722,9,FALSE),"")</f>
        <v/>
      </c>
      <c r="BO217" s="14" t="str">
        <f>IFERROR(VLOOKUP($BM$1&amp;'Service PJ'!$D215&amp;'Service PJ'!$B215&amp;'Service PJ'!$A215&amp;"*",'EPA_US9RT techs'!$A$2:$I$1722,9,FALSE),"")</f>
        <v/>
      </c>
      <c r="BP217" s="14" t="str">
        <f>IFERROR(VLOOKUP($BM$1&amp;'Service PJ'!$D215&amp;'Service PJ'!$B215&amp;'Service PJ'!$A215&amp;"*",'EPA_US9RT techs'!$A$2:$I$1722,9,FALSE),"")</f>
        <v/>
      </c>
      <c r="BQ217" s="14" t="str">
        <f>IFERROR(VLOOKUP($BM$1&amp;'Service PJ'!$D215&amp;'Service PJ'!$B215&amp;'Service PJ'!$A215&amp;"*",'EPA_US9RT techs'!$A$2:$I$1722,9,FALSE),"")</f>
        <v/>
      </c>
      <c r="BR217" s="14" t="str">
        <f>IFERROR(VLOOKUP($BM$1&amp;'Service PJ'!$D215&amp;'Service PJ'!$B215&amp;'Service PJ'!$A215&amp;"*",'EPA_US9RT techs'!$A$2:$I$1722,9,FALSE),"")</f>
        <v/>
      </c>
      <c r="BS217" s="14" t="str">
        <f>IFERROR(VLOOKUP($BM$1&amp;'Service PJ'!$D215&amp;'Service PJ'!$B215&amp;'Service PJ'!$A215&amp;"*",'EPA_US9RT techs'!$A$2:$I$1722,9,FALSE),"")</f>
        <v/>
      </c>
      <c r="BT217" s="14" t="str">
        <f>IFERROR(VLOOKUP($BM$1&amp;'Service PJ'!$D215&amp;'Service PJ'!$B215&amp;'Service PJ'!$A215&amp;"*",'EPA_US9RT techs'!$A$2:$I$1722,9,FALSE),"")</f>
        <v/>
      </c>
      <c r="BU217" s="14" t="str">
        <f>IFERROR(VLOOKUP($BM$1&amp;'Service PJ'!$D215&amp;'Service PJ'!$B215&amp;'Service PJ'!$A215&amp;"*",'EPA_US9RT techs'!$A$2:$I$1722,9,FALSE),"")</f>
        <v/>
      </c>
      <c r="BV217" s="14" t="str">
        <f>IFERROR(VLOOKUP($BM$1&amp;'Service PJ'!$D215&amp;'Service PJ'!$B215&amp;'Service PJ'!$A215&amp;"*",'EPA_US9RT techs'!$A$2:$I$1722,9,FALSE),"")</f>
        <v/>
      </c>
      <c r="BW217" s="14" t="str">
        <f>IFERROR(VLOOKUP($BM$1&amp;'Service PJ'!$D215&amp;'Service PJ'!$B215&amp;'Service PJ'!$A215&amp;"*",'EPA_US9RT techs'!$A$2:$I$1722,9,FALSE),"")</f>
        <v/>
      </c>
      <c r="BX217" s="14" t="str">
        <f>IFERROR(VLOOKUP($BM$1&amp;'Service PJ'!$D215&amp;'Service PJ'!$B215&amp;'Service PJ'!$A215&amp;"*",'EPA_US9RT techs'!$A$2:$I$1722,9,FALSE),"")</f>
        <v/>
      </c>
      <c r="BY217" s="14" t="str">
        <f>IFERROR(VLOOKUP($BM$1&amp;'Service PJ'!$D215&amp;'Service PJ'!$B215&amp;'Service PJ'!$A215&amp;"*",'EPA_US9RT techs'!$A$2:$I$1722,9,FALSE),"")</f>
        <v/>
      </c>
      <c r="BZ217" s="14" t="str">
        <f>IFERROR(VLOOKUP($BM$1&amp;'Service PJ'!$D215&amp;'Service PJ'!$B215&amp;'Service PJ'!$A215&amp;"*",'EPA_US9RT techs'!$A$2:$I$1722,9,FALSE),"")</f>
        <v/>
      </c>
      <c r="CA217" s="14" t="str">
        <f>IFERROR(VLOOKUP($BM$1&amp;'Service PJ'!$D215&amp;'Service PJ'!$B215&amp;'Service PJ'!$A215&amp;"*",'EPA_US9RT techs'!$A$2:$I$1722,9,FALSE),"")</f>
        <v/>
      </c>
      <c r="CB217" s="14" t="str">
        <f>IFERROR(VLOOKUP($BM$1&amp;'Service PJ'!$D215&amp;'Service PJ'!$B215&amp;'Service PJ'!$A215&amp;"*",'EPA_US9RT techs'!$A$2:$I$1722,9,FALSE),"")</f>
        <v/>
      </c>
      <c r="CC217" s="14" t="str">
        <f>IFERROR(VLOOKUP($BM$1&amp;'Service PJ'!$D215&amp;'Service PJ'!$B215&amp;'Service PJ'!$A215&amp;"*",'EPA_US9RT techs'!$A$2:$I$1722,9,FALSE),"")</f>
        <v/>
      </c>
      <c r="CD217" s="14" t="str">
        <f>IFERROR(VLOOKUP($BM$1&amp;'Service PJ'!$D215&amp;'Service PJ'!$B215&amp;'Service PJ'!$A215&amp;"*",'EPA_US9RT techs'!$A$2:$I$1722,9,FALSE),"")</f>
        <v/>
      </c>
      <c r="CE217" s="14" t="str">
        <f>IFERROR(VLOOKUP($BM$1&amp;'Service PJ'!$D215&amp;'Service PJ'!$B215&amp;'Service PJ'!$A215&amp;"*",'EPA_US9RT techs'!$A$2:$I$1722,9,FALSE),"")</f>
        <v/>
      </c>
      <c r="CF217" s="14" t="str">
        <f>IFERROR(VLOOKUP($BM$1&amp;'Service PJ'!$D215&amp;'Service PJ'!$B215&amp;'Service PJ'!$A215&amp;"*",'EPA_US9RT techs'!$A$2:$I$1722,9,FALSE),"")</f>
        <v/>
      </c>
      <c r="CG217" s="14" t="str">
        <f>IFERROR(VLOOKUP($BM$1&amp;'Service PJ'!$D215&amp;'Service PJ'!$B215&amp;'Service PJ'!$A215&amp;"*",'EPA_US9RT techs'!$A$2:$I$1722,9,FALSE),"")</f>
        <v/>
      </c>
      <c r="CH217" s="14" t="str">
        <f>IFERROR(VLOOKUP($BM$1&amp;'Service PJ'!$D215&amp;'Service PJ'!$B215&amp;'Service PJ'!$A215&amp;"*",'EPA_US9RT techs'!$A$2:$I$1722,9,FALSE),"")</f>
        <v/>
      </c>
      <c r="CI217" s="14" t="str">
        <f>IFERROR(VLOOKUP($BM$1&amp;'Service PJ'!$D215&amp;'Service PJ'!$B215&amp;'Service PJ'!$A215&amp;"*",'EPA_US9RT techs'!$A$2:$I$1722,9,FALSE),"")</f>
        <v/>
      </c>
      <c r="CJ217" s="14" t="str">
        <f>IFERROR(VLOOKUP($BM$1&amp;'Service PJ'!$D215&amp;'Service PJ'!$B215&amp;'Service PJ'!$A215&amp;"*",'EPA_US9RT techs'!$A$2:$I$1722,9,FALSE),"")</f>
        <v/>
      </c>
      <c r="CK217" s="14" t="str">
        <f>IFERROR(VLOOKUP($BM$1&amp;'Service PJ'!$D215&amp;'Service PJ'!$B215&amp;'Service PJ'!$A215&amp;"*",'EPA_US9RT techs'!$A$2:$I$1722,9,FALSE),"")</f>
        <v/>
      </c>
      <c r="CL217" s="14" t="str">
        <f>IFERROR(VLOOKUP($BM$1&amp;'Service PJ'!$D215&amp;'Service PJ'!$B215&amp;'Service PJ'!$A215&amp;"*",'EPA_US9RT techs'!$A$2:$I$1722,9,FALSE),"")</f>
        <v/>
      </c>
      <c r="CM217" s="14" t="str">
        <f>IFERROR(VLOOKUP($BM$1&amp;'Service PJ'!$D215&amp;'Service PJ'!$B215&amp;'Service PJ'!$A215&amp;"*",'EPA_US9RT techs'!$A$2:$I$1722,9,FALSE),"")</f>
        <v/>
      </c>
      <c r="CN217" s="14" t="str">
        <f>IFERROR(VLOOKUP($BM$1&amp;'Service PJ'!$D215&amp;'Service PJ'!$B215&amp;'Service PJ'!$A215&amp;"*",'EPA_US9RT techs'!$A$2:$I$1722,9,FALSE),"")</f>
        <v/>
      </c>
      <c r="CO217" s="14" t="str">
        <f>IFERROR(VLOOKUP($BM$1&amp;'Service PJ'!$D215&amp;'Service PJ'!$B215&amp;'Service PJ'!$A215&amp;"*",'EPA_US9RT techs'!$A$2:$I$1722,9,FALSE),"")</f>
        <v/>
      </c>
      <c r="CP217" s="14" t="str">
        <f>IFERROR(VLOOKUP($BM$1&amp;'Service PJ'!$D215&amp;'Service PJ'!$B215&amp;'Service PJ'!$A215&amp;"*",'EPA_US9RT techs'!$A$2:$I$1722,9,FALSE),"")</f>
        <v/>
      </c>
      <c r="CQ217" s="14" t="str">
        <f>IFERROR(VLOOKUP($BM$1&amp;'Service PJ'!$D215&amp;'Service PJ'!$B215&amp;'Service PJ'!$A215&amp;"*",'EPA_US9RT techs'!$A$2:$I$1722,9,FALSE),"")</f>
        <v/>
      </c>
      <c r="CS217" t="str">
        <f>IF(SUM(CT217:DJ217)=0,"\I:",'Service PJ'!$D215&amp;"_"&amp;'Service PJ'!$E215&amp;"_"&amp;'Service PJ'!$C215)</f>
        <v>IFP_PRC_BFG</v>
      </c>
      <c r="CT217" s="2">
        <f>IFERROR(VLOOKUP($CS$1&amp;'Service PJ'!$D215&amp;'Service PJ'!$B215&amp;'Service PJ'!$A215&amp;"*",'EPA_US9RT techs'!$A$2:$I$1722,9,FALSE),"")</f>
        <v>30</v>
      </c>
      <c r="CU217" s="2">
        <f>IFERROR(VLOOKUP($CS$1&amp;'Service PJ'!$D215&amp;'Service PJ'!$B215&amp;'Service PJ'!$A215&amp;"*",'EPA_US9RT techs'!$A$2:$I$1722,9,FALSE),"")</f>
        <v>30</v>
      </c>
      <c r="CV217" s="2">
        <f>IFERROR(VLOOKUP($CS$1&amp;'Service PJ'!$D215&amp;'Service PJ'!$B215&amp;'Service PJ'!$A215&amp;"*",'EPA_US9RT techs'!$A$2:$I$1722,9,FALSE),"")</f>
        <v>30</v>
      </c>
      <c r="CW217" s="2">
        <f>IFERROR(VLOOKUP($CS$1&amp;'Service PJ'!$D215&amp;'Service PJ'!$B215&amp;'Service PJ'!$A215&amp;"*",'EPA_US9RT techs'!$A$2:$I$1722,9,FALSE),"")</f>
        <v>30</v>
      </c>
      <c r="CX217" s="2">
        <f>IFERROR(VLOOKUP($CS$1&amp;'Service PJ'!$D215&amp;'Service PJ'!$B215&amp;'Service PJ'!$A215&amp;"*",'EPA_US9RT techs'!$A$2:$I$1722,9,FALSE),"")</f>
        <v>30</v>
      </c>
      <c r="CY217" s="2">
        <f>IFERROR(VLOOKUP($CS$1&amp;'Service PJ'!$D215&amp;'Service PJ'!$B215&amp;'Service PJ'!$A215&amp;"*",'EPA_US9RT techs'!$A$2:$I$1722,9,FALSE),"")</f>
        <v>30</v>
      </c>
      <c r="CZ217" s="2">
        <f>IFERROR(VLOOKUP($CS$1&amp;'Service PJ'!$D215&amp;'Service PJ'!$B215&amp;'Service PJ'!$A215&amp;"*",'EPA_US9RT techs'!$A$2:$I$1722,9,FALSE),"")</f>
        <v>30</v>
      </c>
      <c r="DA217" s="2">
        <f>IFERROR(VLOOKUP($CS$1&amp;'Service PJ'!$D215&amp;'Service PJ'!$B215&amp;'Service PJ'!$A215&amp;"*",'EPA_US9RT techs'!$A$2:$I$1722,9,FALSE),"")</f>
        <v>30</v>
      </c>
      <c r="DB217" s="2">
        <f>IFERROR(VLOOKUP($CS$1&amp;'Service PJ'!$D215&amp;'Service PJ'!$B215&amp;'Service PJ'!$A215&amp;"*",'EPA_US9RT techs'!$A$2:$I$1722,9,FALSE),"")</f>
        <v>30</v>
      </c>
      <c r="DC217" s="2">
        <f>IFERROR(VLOOKUP($CS$1&amp;'Service PJ'!$D215&amp;'Service PJ'!$B215&amp;'Service PJ'!$A215&amp;"*",'EPA_US9RT techs'!$A$2:$I$1722,9,FALSE),"")</f>
        <v>30</v>
      </c>
      <c r="DD217" s="2">
        <f>IFERROR(VLOOKUP($CS$1&amp;'Service PJ'!$D215&amp;'Service PJ'!$B215&amp;'Service PJ'!$A215&amp;"*",'EPA_US9RT techs'!$A$2:$I$1722,9,FALSE),"")</f>
        <v>30</v>
      </c>
      <c r="DE217" s="2">
        <f>IFERROR(VLOOKUP($CS$1&amp;'Service PJ'!$D215&amp;'Service PJ'!$B215&amp;'Service PJ'!$A215&amp;"*",'EPA_US9RT techs'!$A$2:$I$1722,9,FALSE),"")</f>
        <v>30</v>
      </c>
      <c r="DF217" s="2">
        <f>IFERROR(VLOOKUP($CS$1&amp;'Service PJ'!$D215&amp;'Service PJ'!$B215&amp;'Service PJ'!$A215&amp;"*",'EPA_US9RT techs'!$A$2:$I$1722,9,FALSE),"")</f>
        <v>30</v>
      </c>
      <c r="DG217" s="2">
        <f>IFERROR(VLOOKUP($CS$1&amp;'Service PJ'!$D215&amp;'Service PJ'!$B215&amp;'Service PJ'!$A215&amp;"*",'EPA_US9RT techs'!$A$2:$I$1722,9,FALSE),"")</f>
        <v>30</v>
      </c>
      <c r="DH217" s="2">
        <f>IFERROR(VLOOKUP($CS$1&amp;'Service PJ'!$D215&amp;'Service PJ'!$B215&amp;'Service PJ'!$A215&amp;"*",'EPA_US9RT techs'!$A$2:$I$1722,9,FALSE),"")</f>
        <v>30</v>
      </c>
      <c r="DI217" s="2">
        <f>IFERROR(VLOOKUP($CS$1&amp;'Service PJ'!$D215&amp;'Service PJ'!$B215&amp;'Service PJ'!$A215&amp;"*",'EPA_US9RT techs'!$A$2:$I$1722,9,FALSE),"")</f>
        <v>30</v>
      </c>
      <c r="DJ217" s="2">
        <f>IFERROR(VLOOKUP($CS$1&amp;'Service PJ'!$D215&amp;'Service PJ'!$B215&amp;'Service PJ'!$A215&amp;"*",'EPA_US9RT techs'!$A$2:$I$1722,9,FALSE),"")</f>
        <v>30</v>
      </c>
      <c r="DK217" s="2">
        <f>IFERROR(VLOOKUP($CS$1&amp;'Service PJ'!$D215&amp;'Service PJ'!$B215&amp;'Service PJ'!$A215&amp;"*",'EPA_US9RT techs'!$A$2:$I$1722,9,FALSE),"")</f>
        <v>30</v>
      </c>
      <c r="DL217" s="2">
        <f>IFERROR(VLOOKUP($CS$1&amp;'Service PJ'!$D215&amp;'Service PJ'!$B215&amp;'Service PJ'!$A215&amp;"*",'EPA_US9RT techs'!$A$2:$I$1722,9,FALSE),"")</f>
        <v>30</v>
      </c>
      <c r="DM217" s="2">
        <f>IFERROR(VLOOKUP($CS$1&amp;'Service PJ'!$D215&amp;'Service PJ'!$B215&amp;'Service PJ'!$A215&amp;"*",'EPA_US9RT techs'!$A$2:$I$1722,9,FALSE),"")</f>
        <v>30</v>
      </c>
      <c r="DN217" s="2">
        <f>IFERROR(VLOOKUP($CS$1&amp;'Service PJ'!$D215&amp;'Service PJ'!$B215&amp;'Service PJ'!$A215&amp;"*",'EPA_US9RT techs'!$A$2:$I$1722,9,FALSE),"")</f>
        <v>30</v>
      </c>
      <c r="DO217" s="2">
        <f>IFERROR(VLOOKUP($CS$1&amp;'Service PJ'!$D215&amp;'Service PJ'!$B215&amp;'Service PJ'!$A215&amp;"*",'EPA_US9RT techs'!$A$2:$I$1722,9,FALSE),"")</f>
        <v>30</v>
      </c>
      <c r="DP217" s="2">
        <f>IFERROR(VLOOKUP($CS$1&amp;'Service PJ'!$D215&amp;'Service PJ'!$B215&amp;'Service PJ'!$A215&amp;"*",'EPA_US9RT techs'!$A$2:$I$1722,9,FALSE),"")</f>
        <v>30</v>
      </c>
      <c r="DQ217" s="2">
        <f>IFERROR(VLOOKUP($CS$1&amp;'Service PJ'!$D215&amp;'Service PJ'!$B215&amp;'Service PJ'!$A215&amp;"*",'EPA_US9RT techs'!$A$2:$I$1722,9,FALSE),"")</f>
        <v>30</v>
      </c>
      <c r="DR217" s="2">
        <f>IFERROR(VLOOKUP($CS$1&amp;'Service PJ'!$D215&amp;'Service PJ'!$B215&amp;'Service PJ'!$A215&amp;"*",'EPA_US9RT techs'!$A$2:$I$1722,9,FALSE),"")</f>
        <v>30</v>
      </c>
      <c r="DS217" s="2">
        <f>IFERROR(VLOOKUP($CS$1&amp;'Service PJ'!$D215&amp;'Service PJ'!$B215&amp;'Service PJ'!$A215&amp;"*",'EPA_US9RT techs'!$A$2:$I$1722,9,FALSE),"")</f>
        <v>30</v>
      </c>
      <c r="DT217" s="2">
        <f>IFERROR(VLOOKUP($CS$1&amp;'Service PJ'!$D215&amp;'Service PJ'!$B215&amp;'Service PJ'!$A215&amp;"*",'EPA_US9RT techs'!$A$2:$I$1722,9,FALSE),"")</f>
        <v>30</v>
      </c>
      <c r="DU217" s="2">
        <f>IFERROR(VLOOKUP($CS$1&amp;'Service PJ'!$D215&amp;'Service PJ'!$B215&amp;'Service PJ'!$A215&amp;"*",'EPA_US9RT techs'!$A$2:$I$1722,9,FALSE),"")</f>
        <v>30</v>
      </c>
      <c r="DV217" s="2">
        <f>IFERROR(VLOOKUP($CS$1&amp;'Service PJ'!$D215&amp;'Service PJ'!$B215&amp;'Service PJ'!$A215&amp;"*",'EPA_US9RT techs'!$A$2:$I$1722,9,FALSE),"")</f>
        <v>30</v>
      </c>
      <c r="DW217" s="2">
        <f>IFERROR(VLOOKUP($CS$1&amp;'Service PJ'!$D215&amp;'Service PJ'!$B215&amp;'Service PJ'!$A215&amp;"*",'EPA_US9RT techs'!$A$2:$I$1722,9,FALSE),"")</f>
        <v>30</v>
      </c>
    </row>
    <row r="218" spans="1:127" x14ac:dyDescent="0.45">
      <c r="A218" t="str">
        <f>IF(SUM(B218:R218)=0,"\I:",'Service PJ'!$D216&amp;"_"&amp;'Service PJ'!$E216&amp;"_"&amp;'Service PJ'!$C216)</f>
        <v>IFP_MDR_BFG</v>
      </c>
      <c r="B218" s="14">
        <f>IFERROR(VLOOKUP($A$1&amp;'Service PJ'!$D216&amp;'Service PJ'!$B216&amp;'Service PJ'!$A216&amp;"*",'EPA_US9RT techs'!$A$2:$I$1722,9,FALSE),"")</f>
        <v>34.956690161700003</v>
      </c>
      <c r="C218" s="14">
        <f>IFERROR(VLOOKUP($A$1&amp;'Service PJ'!$D216&amp;'Service PJ'!$B216&amp;'Service PJ'!$A216&amp;"*",'EPA_US9RT techs'!$A$2:$I$1722,9,FALSE),"")</f>
        <v>34.956690161700003</v>
      </c>
      <c r="D218" s="14">
        <f>IFERROR(VLOOKUP($A$1&amp;'Service PJ'!$D216&amp;'Service PJ'!$B216&amp;'Service PJ'!$A216&amp;"*",'EPA_US9RT techs'!$A$2:$I$1722,9,FALSE),"")</f>
        <v>34.956690161700003</v>
      </c>
      <c r="E218" s="14">
        <f>IFERROR(VLOOKUP($A$1&amp;'Service PJ'!$D216&amp;'Service PJ'!$B216&amp;'Service PJ'!$A216&amp;"*",'EPA_US9RT techs'!$A$2:$I$1722,9,FALSE),"")</f>
        <v>34.956690161700003</v>
      </c>
      <c r="F218" s="14">
        <f>IFERROR(VLOOKUP($A$1&amp;'Service PJ'!$D216&amp;'Service PJ'!$B216&amp;'Service PJ'!$A216&amp;"*",'EPA_US9RT techs'!$A$2:$I$1722,9,FALSE),"")</f>
        <v>34.956690161700003</v>
      </c>
      <c r="G218" s="14">
        <f>IFERROR(VLOOKUP($A$1&amp;'Service PJ'!$D216&amp;'Service PJ'!$B216&amp;'Service PJ'!$A216&amp;"*",'EPA_US9RT techs'!$A$2:$I$1722,9,FALSE),"")</f>
        <v>34.956690161700003</v>
      </c>
      <c r="H218" s="14">
        <f>IFERROR(VLOOKUP($A$1&amp;'Service PJ'!$D216&amp;'Service PJ'!$B216&amp;'Service PJ'!$A216&amp;"*",'EPA_US9RT techs'!$A$2:$I$1722,9,FALSE),"")</f>
        <v>34.956690161700003</v>
      </c>
      <c r="I218" s="14">
        <f>IFERROR(VLOOKUP($A$1&amp;'Service PJ'!$D216&amp;'Service PJ'!$B216&amp;'Service PJ'!$A216&amp;"*",'EPA_US9RT techs'!$A$2:$I$1722,9,FALSE),"")</f>
        <v>34.956690161700003</v>
      </c>
      <c r="J218" s="14">
        <f>IFERROR(VLOOKUP($A$1&amp;'Service PJ'!$D216&amp;'Service PJ'!$B216&amp;'Service PJ'!$A216&amp;"*",'EPA_US9RT techs'!$A$2:$I$1722,9,FALSE),"")</f>
        <v>34.956690161700003</v>
      </c>
      <c r="K218" s="14">
        <f>IFERROR(VLOOKUP($A$1&amp;'Service PJ'!$D216&amp;'Service PJ'!$B216&amp;'Service PJ'!$A216&amp;"*",'EPA_US9RT techs'!$A$2:$I$1722,9,FALSE),"")</f>
        <v>34.956690161700003</v>
      </c>
      <c r="L218" s="14">
        <f>IFERROR(VLOOKUP($A$1&amp;'Service PJ'!$D216&amp;'Service PJ'!$B216&amp;'Service PJ'!$A216&amp;"*",'EPA_US9RT techs'!$A$2:$I$1722,9,FALSE),"")</f>
        <v>34.956690161700003</v>
      </c>
      <c r="M218" s="14">
        <f>IFERROR(VLOOKUP($A$1&amp;'Service PJ'!$D216&amp;'Service PJ'!$B216&amp;'Service PJ'!$A216&amp;"*",'EPA_US9RT techs'!$A$2:$I$1722,9,FALSE),"")</f>
        <v>34.956690161700003</v>
      </c>
      <c r="N218" s="14">
        <f>IFERROR(VLOOKUP($A$1&amp;'Service PJ'!$D216&amp;'Service PJ'!$B216&amp;'Service PJ'!$A216&amp;"*",'EPA_US9RT techs'!$A$2:$I$1722,9,FALSE),"")</f>
        <v>34.956690161700003</v>
      </c>
      <c r="O218" s="14">
        <f>IFERROR(VLOOKUP($A$1&amp;'Service PJ'!$D216&amp;'Service PJ'!$B216&amp;'Service PJ'!$A216&amp;"*",'EPA_US9RT techs'!$A$2:$I$1722,9,FALSE),"")</f>
        <v>34.956690161700003</v>
      </c>
      <c r="P218" s="14">
        <f>IFERROR(VLOOKUP($A$1&amp;'Service PJ'!$D216&amp;'Service PJ'!$B216&amp;'Service PJ'!$A216&amp;"*",'EPA_US9RT techs'!$A$2:$I$1722,9,FALSE),"")</f>
        <v>34.956690161700003</v>
      </c>
      <c r="Q218" s="14">
        <f>IFERROR(VLOOKUP($A$1&amp;'Service PJ'!$D216&amp;'Service PJ'!$B216&amp;'Service PJ'!$A216&amp;"*",'EPA_US9RT techs'!$A$2:$I$1722,9,FALSE),"")</f>
        <v>34.956690161700003</v>
      </c>
      <c r="R218" s="14">
        <f>IFERROR(VLOOKUP($A$1&amp;'Service PJ'!$D216&amp;'Service PJ'!$B216&amp;'Service PJ'!$A216&amp;"*",'EPA_US9RT techs'!$A$2:$I$1722,9,FALSE),"")</f>
        <v>34.956690161700003</v>
      </c>
      <c r="S218" s="14">
        <f>IFERROR(VLOOKUP($A$1&amp;'Service PJ'!$D216&amp;'Service PJ'!$B216&amp;'Service PJ'!$A216&amp;"*",'EPA_US9RT techs'!$A$2:$I$1722,9,FALSE),"")</f>
        <v>34.956690161700003</v>
      </c>
      <c r="T218" s="14">
        <f>IFERROR(VLOOKUP($A$1&amp;'Service PJ'!$D216&amp;'Service PJ'!$B216&amp;'Service PJ'!$A216&amp;"*",'EPA_US9RT techs'!$A$2:$I$1722,9,FALSE),"")</f>
        <v>34.956690161700003</v>
      </c>
      <c r="U218" s="14">
        <f>IFERROR(VLOOKUP($A$1&amp;'Service PJ'!$D216&amp;'Service PJ'!$B216&amp;'Service PJ'!$A216&amp;"*",'EPA_US9RT techs'!$A$2:$I$1722,9,FALSE),"")</f>
        <v>34.956690161700003</v>
      </c>
      <c r="V218" s="14">
        <f>IFERROR(VLOOKUP($A$1&amp;'Service PJ'!$D216&amp;'Service PJ'!$B216&amp;'Service PJ'!$A216&amp;"*",'EPA_US9RT techs'!$A$2:$I$1722,9,FALSE),"")</f>
        <v>34.956690161700003</v>
      </c>
      <c r="W218" s="14">
        <f>IFERROR(VLOOKUP($A$1&amp;'Service PJ'!$D216&amp;'Service PJ'!$B216&amp;'Service PJ'!$A216&amp;"*",'EPA_US9RT techs'!$A$2:$I$1722,9,FALSE),"")</f>
        <v>34.956690161700003</v>
      </c>
      <c r="X218" s="14">
        <f>IFERROR(VLOOKUP($A$1&amp;'Service PJ'!$D216&amp;'Service PJ'!$B216&amp;'Service PJ'!$A216&amp;"*",'EPA_US9RT techs'!$A$2:$I$1722,9,FALSE),"")</f>
        <v>34.956690161700003</v>
      </c>
      <c r="Y218" s="14">
        <f>IFERROR(VLOOKUP($A$1&amp;'Service PJ'!$D216&amp;'Service PJ'!$B216&amp;'Service PJ'!$A216&amp;"*",'EPA_US9RT techs'!$A$2:$I$1722,9,FALSE),"")</f>
        <v>34.956690161700003</v>
      </c>
      <c r="Z218" s="14">
        <f>IFERROR(VLOOKUP($A$1&amp;'Service PJ'!$D216&amp;'Service PJ'!$B216&amp;'Service PJ'!$A216&amp;"*",'EPA_US9RT techs'!$A$2:$I$1722,9,FALSE),"")</f>
        <v>34.956690161700003</v>
      </c>
      <c r="AA218" s="14">
        <f>IFERROR(VLOOKUP($A$1&amp;'Service PJ'!$D216&amp;'Service PJ'!$B216&amp;'Service PJ'!$A216&amp;"*",'EPA_US9RT techs'!$A$2:$I$1722,9,FALSE),"")</f>
        <v>34.956690161700003</v>
      </c>
      <c r="AB218" s="14">
        <f>IFERROR(VLOOKUP($A$1&amp;'Service PJ'!$D216&amp;'Service PJ'!$B216&amp;'Service PJ'!$A216&amp;"*",'EPA_US9RT techs'!$A$2:$I$1722,9,FALSE),"")</f>
        <v>34.956690161700003</v>
      </c>
      <c r="AC218" s="14">
        <f>IFERROR(VLOOKUP($A$1&amp;'Service PJ'!$D216&amp;'Service PJ'!$B216&amp;'Service PJ'!$A216&amp;"*",'EPA_US9RT techs'!$A$2:$I$1722,9,FALSE),"")</f>
        <v>34.956690161700003</v>
      </c>
      <c r="AD218" s="14">
        <f>IFERROR(VLOOKUP($A$1&amp;'Service PJ'!$D216&amp;'Service PJ'!$B216&amp;'Service PJ'!$A216&amp;"*",'EPA_US9RT techs'!$A$2:$I$1722,9,FALSE),"")</f>
        <v>34.956690161700003</v>
      </c>
      <c r="AE218" s="14">
        <f>IFERROR(VLOOKUP($A$1&amp;'Service PJ'!$D216&amp;'Service PJ'!$B216&amp;'Service PJ'!$A216&amp;"*",'EPA_US9RT techs'!$A$2:$I$1722,9,FALSE),"")</f>
        <v>34.956690161700003</v>
      </c>
      <c r="AG218" t="str">
        <f>IF(SUM(AH218:AX218)=0,"\I:",'Service PJ'!$D216&amp;"_"&amp;'Service PJ'!$E216&amp;"_"&amp;'Service PJ'!$C216)</f>
        <v>IFP_MDR_BFG</v>
      </c>
      <c r="AH218" s="14">
        <f>IFERROR(VLOOKUP($AG$1&amp;'Service PJ'!$D216&amp;'Service PJ'!$B216&amp;'Service PJ'!$A216&amp;"*",'EPA_US9RT techs'!$A$2:$I$1722,9,FALSE),"")</f>
        <v>3.4956690161999999</v>
      </c>
      <c r="AI218" s="14">
        <f>IFERROR(VLOOKUP($AG$1&amp;'Service PJ'!$D216&amp;'Service PJ'!$B216&amp;'Service PJ'!$A216&amp;"*",'EPA_US9RT techs'!$A$2:$I$1722,9,FALSE),"")</f>
        <v>3.4956690161999999</v>
      </c>
      <c r="AJ218" s="14">
        <f>IFERROR(VLOOKUP($AG$1&amp;'Service PJ'!$D216&amp;'Service PJ'!$B216&amp;'Service PJ'!$A216&amp;"*",'EPA_US9RT techs'!$A$2:$I$1722,9,FALSE),"")</f>
        <v>3.4956690161999999</v>
      </c>
      <c r="AK218" s="14">
        <f>IFERROR(VLOOKUP($AG$1&amp;'Service PJ'!$D216&amp;'Service PJ'!$B216&amp;'Service PJ'!$A216&amp;"*",'EPA_US9RT techs'!$A$2:$I$1722,9,FALSE),"")</f>
        <v>3.4956690161999999</v>
      </c>
      <c r="AL218" s="14">
        <f>IFERROR(VLOOKUP($AG$1&amp;'Service PJ'!$D216&amp;'Service PJ'!$B216&amp;'Service PJ'!$A216&amp;"*",'EPA_US9RT techs'!$A$2:$I$1722,9,FALSE),"")</f>
        <v>3.4956690161999999</v>
      </c>
      <c r="AM218" s="14">
        <f>IFERROR(VLOOKUP($AG$1&amp;'Service PJ'!$D216&amp;'Service PJ'!$B216&amp;'Service PJ'!$A216&amp;"*",'EPA_US9RT techs'!$A$2:$I$1722,9,FALSE),"")</f>
        <v>3.4956690161999999</v>
      </c>
      <c r="AN218" s="14">
        <f>IFERROR(VLOOKUP($AG$1&amp;'Service PJ'!$D216&amp;'Service PJ'!$B216&amp;'Service PJ'!$A216&amp;"*",'EPA_US9RT techs'!$A$2:$I$1722,9,FALSE),"")</f>
        <v>3.4956690161999999</v>
      </c>
      <c r="AO218" s="14">
        <f>IFERROR(VLOOKUP($AG$1&amp;'Service PJ'!$D216&amp;'Service PJ'!$B216&amp;'Service PJ'!$A216&amp;"*",'EPA_US9RT techs'!$A$2:$I$1722,9,FALSE),"")</f>
        <v>3.4956690161999999</v>
      </c>
      <c r="AP218" s="14">
        <f>IFERROR(VLOOKUP($AG$1&amp;'Service PJ'!$D216&amp;'Service PJ'!$B216&amp;'Service PJ'!$A216&amp;"*",'EPA_US9RT techs'!$A$2:$I$1722,9,FALSE),"")</f>
        <v>3.4956690161999999</v>
      </c>
      <c r="AQ218" s="14">
        <f>IFERROR(VLOOKUP($AG$1&amp;'Service PJ'!$D216&amp;'Service PJ'!$B216&amp;'Service PJ'!$A216&amp;"*",'EPA_US9RT techs'!$A$2:$I$1722,9,FALSE),"")</f>
        <v>3.4956690161999999</v>
      </c>
      <c r="AR218" s="14">
        <f>IFERROR(VLOOKUP($AG$1&amp;'Service PJ'!$D216&amp;'Service PJ'!$B216&amp;'Service PJ'!$A216&amp;"*",'EPA_US9RT techs'!$A$2:$I$1722,9,FALSE),"")</f>
        <v>3.4956690161999999</v>
      </c>
      <c r="AS218" s="14">
        <f>IFERROR(VLOOKUP($AG$1&amp;'Service PJ'!$D216&amp;'Service PJ'!$B216&amp;'Service PJ'!$A216&amp;"*",'EPA_US9RT techs'!$A$2:$I$1722,9,FALSE),"")</f>
        <v>3.4956690161999999</v>
      </c>
      <c r="AT218" s="14">
        <f>IFERROR(VLOOKUP($AG$1&amp;'Service PJ'!$D216&amp;'Service PJ'!$B216&amp;'Service PJ'!$A216&amp;"*",'EPA_US9RT techs'!$A$2:$I$1722,9,FALSE),"")</f>
        <v>3.4956690161999999</v>
      </c>
      <c r="AU218" s="14">
        <f>IFERROR(VLOOKUP($AG$1&amp;'Service PJ'!$D216&amp;'Service PJ'!$B216&amp;'Service PJ'!$A216&amp;"*",'EPA_US9RT techs'!$A$2:$I$1722,9,FALSE),"")</f>
        <v>3.4956690161999999</v>
      </c>
      <c r="AV218" s="14">
        <f>IFERROR(VLOOKUP($AG$1&amp;'Service PJ'!$D216&amp;'Service PJ'!$B216&amp;'Service PJ'!$A216&amp;"*",'EPA_US9RT techs'!$A$2:$I$1722,9,FALSE),"")</f>
        <v>3.4956690161999999</v>
      </c>
      <c r="AW218" s="14">
        <f>IFERROR(VLOOKUP($AG$1&amp;'Service PJ'!$D216&amp;'Service PJ'!$B216&amp;'Service PJ'!$A216&amp;"*",'EPA_US9RT techs'!$A$2:$I$1722,9,FALSE),"")</f>
        <v>3.4956690161999999</v>
      </c>
      <c r="AX218" s="14">
        <f>IFERROR(VLOOKUP($AG$1&amp;'Service PJ'!$D216&amp;'Service PJ'!$B216&amp;'Service PJ'!$A216&amp;"*",'EPA_US9RT techs'!$A$2:$I$1722,9,FALSE),"")</f>
        <v>3.4956690161999999</v>
      </c>
      <c r="AY218" s="14">
        <f>IFERROR(VLOOKUP($AG$1&amp;'Service PJ'!$D216&amp;'Service PJ'!$B216&amp;'Service PJ'!$A216&amp;"*",'EPA_US9RT techs'!$A$2:$I$1722,9,FALSE),"")</f>
        <v>3.4956690161999999</v>
      </c>
      <c r="AZ218" s="14">
        <f>IFERROR(VLOOKUP($AG$1&amp;'Service PJ'!$D216&amp;'Service PJ'!$B216&amp;'Service PJ'!$A216&amp;"*",'EPA_US9RT techs'!$A$2:$I$1722,9,FALSE),"")</f>
        <v>3.4956690161999999</v>
      </c>
      <c r="BA218" s="14">
        <f>IFERROR(VLOOKUP($AG$1&amp;'Service PJ'!$D216&amp;'Service PJ'!$B216&amp;'Service PJ'!$A216&amp;"*",'EPA_US9RT techs'!$A$2:$I$1722,9,FALSE),"")</f>
        <v>3.4956690161999999</v>
      </c>
      <c r="BB218" s="14">
        <f>IFERROR(VLOOKUP($AG$1&amp;'Service PJ'!$D216&amp;'Service PJ'!$B216&amp;'Service PJ'!$A216&amp;"*",'EPA_US9RT techs'!$A$2:$I$1722,9,FALSE),"")</f>
        <v>3.4956690161999999</v>
      </c>
      <c r="BC218" s="14">
        <f>IFERROR(VLOOKUP($AG$1&amp;'Service PJ'!$D216&amp;'Service PJ'!$B216&amp;'Service PJ'!$A216&amp;"*",'EPA_US9RT techs'!$A$2:$I$1722,9,FALSE),"")</f>
        <v>3.4956690161999999</v>
      </c>
      <c r="BD218" s="14">
        <f>IFERROR(VLOOKUP($AG$1&amp;'Service PJ'!$D216&amp;'Service PJ'!$B216&amp;'Service PJ'!$A216&amp;"*",'EPA_US9RT techs'!$A$2:$I$1722,9,FALSE),"")</f>
        <v>3.4956690161999999</v>
      </c>
      <c r="BE218" s="14">
        <f>IFERROR(VLOOKUP($AG$1&amp;'Service PJ'!$D216&amp;'Service PJ'!$B216&amp;'Service PJ'!$A216&amp;"*",'EPA_US9RT techs'!$A$2:$I$1722,9,FALSE),"")</f>
        <v>3.4956690161999999</v>
      </c>
      <c r="BF218" s="14">
        <f>IFERROR(VLOOKUP($AG$1&amp;'Service PJ'!$D216&amp;'Service PJ'!$B216&amp;'Service PJ'!$A216&amp;"*",'EPA_US9RT techs'!$A$2:$I$1722,9,FALSE),"")</f>
        <v>3.4956690161999999</v>
      </c>
      <c r="BG218" s="14">
        <f>IFERROR(VLOOKUP($AG$1&amp;'Service PJ'!$D216&amp;'Service PJ'!$B216&amp;'Service PJ'!$A216&amp;"*",'EPA_US9RT techs'!$A$2:$I$1722,9,FALSE),"")</f>
        <v>3.4956690161999999</v>
      </c>
      <c r="BH218" s="14">
        <f>IFERROR(VLOOKUP($AG$1&amp;'Service PJ'!$D216&amp;'Service PJ'!$B216&amp;'Service PJ'!$A216&amp;"*",'EPA_US9RT techs'!$A$2:$I$1722,9,FALSE),"")</f>
        <v>3.4956690161999999</v>
      </c>
      <c r="BI218" s="14">
        <f>IFERROR(VLOOKUP($AG$1&amp;'Service PJ'!$D216&amp;'Service PJ'!$B216&amp;'Service PJ'!$A216&amp;"*",'EPA_US9RT techs'!$A$2:$I$1722,9,FALSE),"")</f>
        <v>3.4956690161999999</v>
      </c>
      <c r="BJ218" s="14">
        <f>IFERROR(VLOOKUP($AG$1&amp;'Service PJ'!$D216&amp;'Service PJ'!$B216&amp;'Service PJ'!$A216&amp;"*",'EPA_US9RT techs'!$A$2:$I$1722,9,FALSE),"")</f>
        <v>3.4956690161999999</v>
      </c>
      <c r="BK218" s="14">
        <f>IFERROR(VLOOKUP($AG$1&amp;'Service PJ'!$D216&amp;'Service PJ'!$B216&amp;'Service PJ'!$A216&amp;"*",'EPA_US9RT techs'!$A$2:$I$1722,9,FALSE),"")</f>
        <v>3.4956690161999999</v>
      </c>
      <c r="BM218" t="str">
        <f>IF(SUM(BN218:CD218)=0,"\I:",'Service PJ'!$D216&amp;"_"&amp;'Service PJ'!$E216&amp;"_"&amp;'Service PJ'!$C216)</f>
        <v>\I:</v>
      </c>
      <c r="BN218" s="14" t="str">
        <f>IFERROR(VLOOKUP($BM$1&amp;'Service PJ'!$D216&amp;'Service PJ'!$B216&amp;'Service PJ'!$A216&amp;"*",'EPA_US9RT techs'!$A$2:$I$1722,9,FALSE),"")</f>
        <v/>
      </c>
      <c r="BO218" s="14" t="str">
        <f>IFERROR(VLOOKUP($BM$1&amp;'Service PJ'!$D216&amp;'Service PJ'!$B216&amp;'Service PJ'!$A216&amp;"*",'EPA_US9RT techs'!$A$2:$I$1722,9,FALSE),"")</f>
        <v/>
      </c>
      <c r="BP218" s="14" t="str">
        <f>IFERROR(VLOOKUP($BM$1&amp;'Service PJ'!$D216&amp;'Service PJ'!$B216&amp;'Service PJ'!$A216&amp;"*",'EPA_US9RT techs'!$A$2:$I$1722,9,FALSE),"")</f>
        <v/>
      </c>
      <c r="BQ218" s="14" t="str">
        <f>IFERROR(VLOOKUP($BM$1&amp;'Service PJ'!$D216&amp;'Service PJ'!$B216&amp;'Service PJ'!$A216&amp;"*",'EPA_US9RT techs'!$A$2:$I$1722,9,FALSE),"")</f>
        <v/>
      </c>
      <c r="BR218" s="14" t="str">
        <f>IFERROR(VLOOKUP($BM$1&amp;'Service PJ'!$D216&amp;'Service PJ'!$B216&amp;'Service PJ'!$A216&amp;"*",'EPA_US9RT techs'!$A$2:$I$1722,9,FALSE),"")</f>
        <v/>
      </c>
      <c r="BS218" s="14" t="str">
        <f>IFERROR(VLOOKUP($BM$1&amp;'Service PJ'!$D216&amp;'Service PJ'!$B216&amp;'Service PJ'!$A216&amp;"*",'EPA_US9RT techs'!$A$2:$I$1722,9,FALSE),"")</f>
        <v/>
      </c>
      <c r="BT218" s="14" t="str">
        <f>IFERROR(VLOOKUP($BM$1&amp;'Service PJ'!$D216&amp;'Service PJ'!$B216&amp;'Service PJ'!$A216&amp;"*",'EPA_US9RT techs'!$A$2:$I$1722,9,FALSE),"")</f>
        <v/>
      </c>
      <c r="BU218" s="14" t="str">
        <f>IFERROR(VLOOKUP($BM$1&amp;'Service PJ'!$D216&amp;'Service PJ'!$B216&amp;'Service PJ'!$A216&amp;"*",'EPA_US9RT techs'!$A$2:$I$1722,9,FALSE),"")</f>
        <v/>
      </c>
      <c r="BV218" s="14" t="str">
        <f>IFERROR(VLOOKUP($BM$1&amp;'Service PJ'!$D216&amp;'Service PJ'!$B216&amp;'Service PJ'!$A216&amp;"*",'EPA_US9RT techs'!$A$2:$I$1722,9,FALSE),"")</f>
        <v/>
      </c>
      <c r="BW218" s="14" t="str">
        <f>IFERROR(VLOOKUP($BM$1&amp;'Service PJ'!$D216&amp;'Service PJ'!$B216&amp;'Service PJ'!$A216&amp;"*",'EPA_US9RT techs'!$A$2:$I$1722,9,FALSE),"")</f>
        <v/>
      </c>
      <c r="BX218" s="14" t="str">
        <f>IFERROR(VLOOKUP($BM$1&amp;'Service PJ'!$D216&amp;'Service PJ'!$B216&amp;'Service PJ'!$A216&amp;"*",'EPA_US9RT techs'!$A$2:$I$1722,9,FALSE),"")</f>
        <v/>
      </c>
      <c r="BY218" s="14" t="str">
        <f>IFERROR(VLOOKUP($BM$1&amp;'Service PJ'!$D216&amp;'Service PJ'!$B216&amp;'Service PJ'!$A216&amp;"*",'EPA_US9RT techs'!$A$2:$I$1722,9,FALSE),"")</f>
        <v/>
      </c>
      <c r="BZ218" s="14" t="str">
        <f>IFERROR(VLOOKUP($BM$1&amp;'Service PJ'!$D216&amp;'Service PJ'!$B216&amp;'Service PJ'!$A216&amp;"*",'EPA_US9RT techs'!$A$2:$I$1722,9,FALSE),"")</f>
        <v/>
      </c>
      <c r="CA218" s="14" t="str">
        <f>IFERROR(VLOOKUP($BM$1&amp;'Service PJ'!$D216&amp;'Service PJ'!$B216&amp;'Service PJ'!$A216&amp;"*",'EPA_US9RT techs'!$A$2:$I$1722,9,FALSE),"")</f>
        <v/>
      </c>
      <c r="CB218" s="14" t="str">
        <f>IFERROR(VLOOKUP($BM$1&amp;'Service PJ'!$D216&amp;'Service PJ'!$B216&amp;'Service PJ'!$A216&amp;"*",'EPA_US9RT techs'!$A$2:$I$1722,9,FALSE),"")</f>
        <v/>
      </c>
      <c r="CC218" s="14" t="str">
        <f>IFERROR(VLOOKUP($BM$1&amp;'Service PJ'!$D216&amp;'Service PJ'!$B216&amp;'Service PJ'!$A216&amp;"*",'EPA_US9RT techs'!$A$2:$I$1722,9,FALSE),"")</f>
        <v/>
      </c>
      <c r="CD218" s="14" t="str">
        <f>IFERROR(VLOOKUP($BM$1&amp;'Service PJ'!$D216&amp;'Service PJ'!$B216&amp;'Service PJ'!$A216&amp;"*",'EPA_US9RT techs'!$A$2:$I$1722,9,FALSE),"")</f>
        <v/>
      </c>
      <c r="CE218" s="14" t="str">
        <f>IFERROR(VLOOKUP($BM$1&amp;'Service PJ'!$D216&amp;'Service PJ'!$B216&amp;'Service PJ'!$A216&amp;"*",'EPA_US9RT techs'!$A$2:$I$1722,9,FALSE),"")</f>
        <v/>
      </c>
      <c r="CF218" s="14" t="str">
        <f>IFERROR(VLOOKUP($BM$1&amp;'Service PJ'!$D216&amp;'Service PJ'!$B216&amp;'Service PJ'!$A216&amp;"*",'EPA_US9RT techs'!$A$2:$I$1722,9,FALSE),"")</f>
        <v/>
      </c>
      <c r="CG218" s="14" t="str">
        <f>IFERROR(VLOOKUP($BM$1&amp;'Service PJ'!$D216&amp;'Service PJ'!$B216&amp;'Service PJ'!$A216&amp;"*",'EPA_US9RT techs'!$A$2:$I$1722,9,FALSE),"")</f>
        <v/>
      </c>
      <c r="CH218" s="14" t="str">
        <f>IFERROR(VLOOKUP($BM$1&amp;'Service PJ'!$D216&amp;'Service PJ'!$B216&amp;'Service PJ'!$A216&amp;"*",'EPA_US9RT techs'!$A$2:$I$1722,9,FALSE),"")</f>
        <v/>
      </c>
      <c r="CI218" s="14" t="str">
        <f>IFERROR(VLOOKUP($BM$1&amp;'Service PJ'!$D216&amp;'Service PJ'!$B216&amp;'Service PJ'!$A216&amp;"*",'EPA_US9RT techs'!$A$2:$I$1722,9,FALSE),"")</f>
        <v/>
      </c>
      <c r="CJ218" s="14" t="str">
        <f>IFERROR(VLOOKUP($BM$1&amp;'Service PJ'!$D216&amp;'Service PJ'!$B216&amp;'Service PJ'!$A216&amp;"*",'EPA_US9RT techs'!$A$2:$I$1722,9,FALSE),"")</f>
        <v/>
      </c>
      <c r="CK218" s="14" t="str">
        <f>IFERROR(VLOOKUP($BM$1&amp;'Service PJ'!$D216&amp;'Service PJ'!$B216&amp;'Service PJ'!$A216&amp;"*",'EPA_US9RT techs'!$A$2:$I$1722,9,FALSE),"")</f>
        <v/>
      </c>
      <c r="CL218" s="14" t="str">
        <f>IFERROR(VLOOKUP($BM$1&amp;'Service PJ'!$D216&amp;'Service PJ'!$B216&amp;'Service PJ'!$A216&amp;"*",'EPA_US9RT techs'!$A$2:$I$1722,9,FALSE),"")</f>
        <v/>
      </c>
      <c r="CM218" s="14" t="str">
        <f>IFERROR(VLOOKUP($BM$1&amp;'Service PJ'!$D216&amp;'Service PJ'!$B216&amp;'Service PJ'!$A216&amp;"*",'EPA_US9RT techs'!$A$2:$I$1722,9,FALSE),"")</f>
        <v/>
      </c>
      <c r="CN218" s="14" t="str">
        <f>IFERROR(VLOOKUP($BM$1&amp;'Service PJ'!$D216&amp;'Service PJ'!$B216&amp;'Service PJ'!$A216&amp;"*",'EPA_US9RT techs'!$A$2:$I$1722,9,FALSE),"")</f>
        <v/>
      </c>
      <c r="CO218" s="14" t="str">
        <f>IFERROR(VLOOKUP($BM$1&amp;'Service PJ'!$D216&amp;'Service PJ'!$B216&amp;'Service PJ'!$A216&amp;"*",'EPA_US9RT techs'!$A$2:$I$1722,9,FALSE),"")</f>
        <v/>
      </c>
      <c r="CP218" s="14" t="str">
        <f>IFERROR(VLOOKUP($BM$1&amp;'Service PJ'!$D216&amp;'Service PJ'!$B216&amp;'Service PJ'!$A216&amp;"*",'EPA_US9RT techs'!$A$2:$I$1722,9,FALSE),"")</f>
        <v/>
      </c>
      <c r="CQ218" s="14" t="str">
        <f>IFERROR(VLOOKUP($BM$1&amp;'Service PJ'!$D216&amp;'Service PJ'!$B216&amp;'Service PJ'!$A216&amp;"*",'EPA_US9RT techs'!$A$2:$I$1722,9,FALSE),"")</f>
        <v/>
      </c>
      <c r="CS218" t="str">
        <f>IF(SUM(CT218:DJ218)=0,"\I:",'Service PJ'!$D216&amp;"_"&amp;'Service PJ'!$E216&amp;"_"&amp;'Service PJ'!$C216)</f>
        <v>IFP_MDR_BFG</v>
      </c>
      <c r="CT218" s="2">
        <f>IFERROR(VLOOKUP($CS$1&amp;'Service PJ'!$D216&amp;'Service PJ'!$B216&amp;'Service PJ'!$A216&amp;"*",'EPA_US9RT techs'!$A$2:$I$1722,9,FALSE),"")</f>
        <v>30</v>
      </c>
      <c r="CU218" s="2">
        <f>IFERROR(VLOOKUP($CS$1&amp;'Service PJ'!$D216&amp;'Service PJ'!$B216&amp;'Service PJ'!$A216&amp;"*",'EPA_US9RT techs'!$A$2:$I$1722,9,FALSE),"")</f>
        <v>30</v>
      </c>
      <c r="CV218" s="2">
        <f>IFERROR(VLOOKUP($CS$1&amp;'Service PJ'!$D216&amp;'Service PJ'!$B216&amp;'Service PJ'!$A216&amp;"*",'EPA_US9RT techs'!$A$2:$I$1722,9,FALSE),"")</f>
        <v>30</v>
      </c>
      <c r="CW218" s="2">
        <f>IFERROR(VLOOKUP($CS$1&amp;'Service PJ'!$D216&amp;'Service PJ'!$B216&amp;'Service PJ'!$A216&amp;"*",'EPA_US9RT techs'!$A$2:$I$1722,9,FALSE),"")</f>
        <v>30</v>
      </c>
      <c r="CX218" s="2">
        <f>IFERROR(VLOOKUP($CS$1&amp;'Service PJ'!$D216&amp;'Service PJ'!$B216&amp;'Service PJ'!$A216&amp;"*",'EPA_US9RT techs'!$A$2:$I$1722,9,FALSE),"")</f>
        <v>30</v>
      </c>
      <c r="CY218" s="2">
        <f>IFERROR(VLOOKUP($CS$1&amp;'Service PJ'!$D216&amp;'Service PJ'!$B216&amp;'Service PJ'!$A216&amp;"*",'EPA_US9RT techs'!$A$2:$I$1722,9,FALSE),"")</f>
        <v>30</v>
      </c>
      <c r="CZ218" s="2">
        <f>IFERROR(VLOOKUP($CS$1&amp;'Service PJ'!$D216&amp;'Service PJ'!$B216&amp;'Service PJ'!$A216&amp;"*",'EPA_US9RT techs'!$A$2:$I$1722,9,FALSE),"")</f>
        <v>30</v>
      </c>
      <c r="DA218" s="2">
        <f>IFERROR(VLOOKUP($CS$1&amp;'Service PJ'!$D216&amp;'Service PJ'!$B216&amp;'Service PJ'!$A216&amp;"*",'EPA_US9RT techs'!$A$2:$I$1722,9,FALSE),"")</f>
        <v>30</v>
      </c>
      <c r="DB218" s="2">
        <f>IFERROR(VLOOKUP($CS$1&amp;'Service PJ'!$D216&amp;'Service PJ'!$B216&amp;'Service PJ'!$A216&amp;"*",'EPA_US9RT techs'!$A$2:$I$1722,9,FALSE),"")</f>
        <v>30</v>
      </c>
      <c r="DC218" s="2">
        <f>IFERROR(VLOOKUP($CS$1&amp;'Service PJ'!$D216&amp;'Service PJ'!$B216&amp;'Service PJ'!$A216&amp;"*",'EPA_US9RT techs'!$A$2:$I$1722,9,FALSE),"")</f>
        <v>30</v>
      </c>
      <c r="DD218" s="2">
        <f>IFERROR(VLOOKUP($CS$1&amp;'Service PJ'!$D216&amp;'Service PJ'!$B216&amp;'Service PJ'!$A216&amp;"*",'EPA_US9RT techs'!$A$2:$I$1722,9,FALSE),"")</f>
        <v>30</v>
      </c>
      <c r="DE218" s="2">
        <f>IFERROR(VLOOKUP($CS$1&amp;'Service PJ'!$D216&amp;'Service PJ'!$B216&amp;'Service PJ'!$A216&amp;"*",'EPA_US9RT techs'!$A$2:$I$1722,9,FALSE),"")</f>
        <v>30</v>
      </c>
      <c r="DF218" s="2">
        <f>IFERROR(VLOOKUP($CS$1&amp;'Service PJ'!$D216&amp;'Service PJ'!$B216&amp;'Service PJ'!$A216&amp;"*",'EPA_US9RT techs'!$A$2:$I$1722,9,FALSE),"")</f>
        <v>30</v>
      </c>
      <c r="DG218" s="2">
        <f>IFERROR(VLOOKUP($CS$1&amp;'Service PJ'!$D216&amp;'Service PJ'!$B216&amp;'Service PJ'!$A216&amp;"*",'EPA_US9RT techs'!$A$2:$I$1722,9,FALSE),"")</f>
        <v>30</v>
      </c>
      <c r="DH218" s="2">
        <f>IFERROR(VLOOKUP($CS$1&amp;'Service PJ'!$D216&amp;'Service PJ'!$B216&amp;'Service PJ'!$A216&amp;"*",'EPA_US9RT techs'!$A$2:$I$1722,9,FALSE),"")</f>
        <v>30</v>
      </c>
      <c r="DI218" s="2">
        <f>IFERROR(VLOOKUP($CS$1&amp;'Service PJ'!$D216&amp;'Service PJ'!$B216&amp;'Service PJ'!$A216&amp;"*",'EPA_US9RT techs'!$A$2:$I$1722,9,FALSE),"")</f>
        <v>30</v>
      </c>
      <c r="DJ218" s="2">
        <f>IFERROR(VLOOKUP($CS$1&amp;'Service PJ'!$D216&amp;'Service PJ'!$B216&amp;'Service PJ'!$A216&amp;"*",'EPA_US9RT techs'!$A$2:$I$1722,9,FALSE),"")</f>
        <v>30</v>
      </c>
      <c r="DK218" s="2">
        <f>IFERROR(VLOOKUP($CS$1&amp;'Service PJ'!$D216&amp;'Service PJ'!$B216&amp;'Service PJ'!$A216&amp;"*",'EPA_US9RT techs'!$A$2:$I$1722,9,FALSE),"")</f>
        <v>30</v>
      </c>
      <c r="DL218" s="2">
        <f>IFERROR(VLOOKUP($CS$1&amp;'Service PJ'!$D216&amp;'Service PJ'!$B216&amp;'Service PJ'!$A216&amp;"*",'EPA_US9RT techs'!$A$2:$I$1722,9,FALSE),"")</f>
        <v>30</v>
      </c>
      <c r="DM218" s="2">
        <f>IFERROR(VLOOKUP($CS$1&amp;'Service PJ'!$D216&amp;'Service PJ'!$B216&amp;'Service PJ'!$A216&amp;"*",'EPA_US9RT techs'!$A$2:$I$1722,9,FALSE),"")</f>
        <v>30</v>
      </c>
      <c r="DN218" s="2">
        <f>IFERROR(VLOOKUP($CS$1&amp;'Service PJ'!$D216&amp;'Service PJ'!$B216&amp;'Service PJ'!$A216&amp;"*",'EPA_US9RT techs'!$A$2:$I$1722,9,FALSE),"")</f>
        <v>30</v>
      </c>
      <c r="DO218" s="2">
        <f>IFERROR(VLOOKUP($CS$1&amp;'Service PJ'!$D216&amp;'Service PJ'!$B216&amp;'Service PJ'!$A216&amp;"*",'EPA_US9RT techs'!$A$2:$I$1722,9,FALSE),"")</f>
        <v>30</v>
      </c>
      <c r="DP218" s="2">
        <f>IFERROR(VLOOKUP($CS$1&amp;'Service PJ'!$D216&amp;'Service PJ'!$B216&amp;'Service PJ'!$A216&amp;"*",'EPA_US9RT techs'!$A$2:$I$1722,9,FALSE),"")</f>
        <v>30</v>
      </c>
      <c r="DQ218" s="2">
        <f>IFERROR(VLOOKUP($CS$1&amp;'Service PJ'!$D216&amp;'Service PJ'!$B216&amp;'Service PJ'!$A216&amp;"*",'EPA_US9RT techs'!$A$2:$I$1722,9,FALSE),"")</f>
        <v>30</v>
      </c>
      <c r="DR218" s="2">
        <f>IFERROR(VLOOKUP($CS$1&amp;'Service PJ'!$D216&amp;'Service PJ'!$B216&amp;'Service PJ'!$A216&amp;"*",'EPA_US9RT techs'!$A$2:$I$1722,9,FALSE),"")</f>
        <v>30</v>
      </c>
      <c r="DS218" s="2">
        <f>IFERROR(VLOOKUP($CS$1&amp;'Service PJ'!$D216&amp;'Service PJ'!$B216&amp;'Service PJ'!$A216&amp;"*",'EPA_US9RT techs'!$A$2:$I$1722,9,FALSE),"")</f>
        <v>30</v>
      </c>
      <c r="DT218" s="2">
        <f>IFERROR(VLOOKUP($CS$1&amp;'Service PJ'!$D216&amp;'Service PJ'!$B216&amp;'Service PJ'!$A216&amp;"*",'EPA_US9RT techs'!$A$2:$I$1722,9,FALSE),"")</f>
        <v>30</v>
      </c>
      <c r="DU218" s="2">
        <f>IFERROR(VLOOKUP($CS$1&amp;'Service PJ'!$D216&amp;'Service PJ'!$B216&amp;'Service PJ'!$A216&amp;"*",'EPA_US9RT techs'!$A$2:$I$1722,9,FALSE),"")</f>
        <v>30</v>
      </c>
      <c r="DV218" s="2">
        <f>IFERROR(VLOOKUP($CS$1&amp;'Service PJ'!$D216&amp;'Service PJ'!$B216&amp;'Service PJ'!$A216&amp;"*",'EPA_US9RT techs'!$A$2:$I$1722,9,FALSE),"")</f>
        <v>30</v>
      </c>
      <c r="DW218" s="2">
        <f>IFERROR(VLOOKUP($CS$1&amp;'Service PJ'!$D216&amp;'Service PJ'!$B216&amp;'Service PJ'!$A216&amp;"*",'EPA_US9RT techs'!$A$2:$I$1722,9,FALSE),"")</f>
        <v>30</v>
      </c>
    </row>
    <row r="219" spans="1:127" x14ac:dyDescent="0.45">
      <c r="A219" t="str">
        <f>IF(SUM(B219:R219)=0,"\I:",'Service PJ'!$D217&amp;"_"&amp;'Service PJ'!$E217&amp;"_"&amp;'Service PJ'!$C217)</f>
        <v>IFP_OTP_BFG</v>
      </c>
      <c r="B219" s="14">
        <f>IFERROR(VLOOKUP($A$1&amp;'Service PJ'!$D217&amp;'Service PJ'!$B217&amp;'Service PJ'!$A217&amp;"*",'EPA_US9RT techs'!$A$2:$I$1722,9,FALSE),"")</f>
        <v>23.242745097099998</v>
      </c>
      <c r="C219" s="14">
        <f>IFERROR(VLOOKUP($A$1&amp;'Service PJ'!$D217&amp;'Service PJ'!$B217&amp;'Service PJ'!$A217&amp;"*",'EPA_US9RT techs'!$A$2:$I$1722,9,FALSE),"")</f>
        <v>23.242745097099998</v>
      </c>
      <c r="D219" s="14">
        <f>IFERROR(VLOOKUP($A$1&amp;'Service PJ'!$D217&amp;'Service PJ'!$B217&amp;'Service PJ'!$A217&amp;"*",'EPA_US9RT techs'!$A$2:$I$1722,9,FALSE),"")</f>
        <v>23.242745097099998</v>
      </c>
      <c r="E219" s="14">
        <f>IFERROR(VLOOKUP($A$1&amp;'Service PJ'!$D217&amp;'Service PJ'!$B217&amp;'Service PJ'!$A217&amp;"*",'EPA_US9RT techs'!$A$2:$I$1722,9,FALSE),"")</f>
        <v>23.242745097099998</v>
      </c>
      <c r="F219" s="14">
        <f>IFERROR(VLOOKUP($A$1&amp;'Service PJ'!$D217&amp;'Service PJ'!$B217&amp;'Service PJ'!$A217&amp;"*",'EPA_US9RT techs'!$A$2:$I$1722,9,FALSE),"")</f>
        <v>23.242745097099998</v>
      </c>
      <c r="G219" s="14">
        <f>IFERROR(VLOOKUP($A$1&amp;'Service PJ'!$D217&amp;'Service PJ'!$B217&amp;'Service PJ'!$A217&amp;"*",'EPA_US9RT techs'!$A$2:$I$1722,9,FALSE),"")</f>
        <v>23.242745097099998</v>
      </c>
      <c r="H219" s="14">
        <f>IFERROR(VLOOKUP($A$1&amp;'Service PJ'!$D217&amp;'Service PJ'!$B217&amp;'Service PJ'!$A217&amp;"*",'EPA_US9RT techs'!$A$2:$I$1722,9,FALSE),"")</f>
        <v>23.242745097099998</v>
      </c>
      <c r="I219" s="14">
        <f>IFERROR(VLOOKUP($A$1&amp;'Service PJ'!$D217&amp;'Service PJ'!$B217&amp;'Service PJ'!$A217&amp;"*",'EPA_US9RT techs'!$A$2:$I$1722,9,FALSE),"")</f>
        <v>23.242745097099998</v>
      </c>
      <c r="J219" s="14">
        <f>IFERROR(VLOOKUP($A$1&amp;'Service PJ'!$D217&amp;'Service PJ'!$B217&amp;'Service PJ'!$A217&amp;"*",'EPA_US9RT techs'!$A$2:$I$1722,9,FALSE),"")</f>
        <v>23.242745097099998</v>
      </c>
      <c r="K219" s="14">
        <f>IFERROR(VLOOKUP($A$1&amp;'Service PJ'!$D217&amp;'Service PJ'!$B217&amp;'Service PJ'!$A217&amp;"*",'EPA_US9RT techs'!$A$2:$I$1722,9,FALSE),"")</f>
        <v>23.242745097099998</v>
      </c>
      <c r="L219" s="14">
        <f>IFERROR(VLOOKUP($A$1&amp;'Service PJ'!$D217&amp;'Service PJ'!$B217&amp;'Service PJ'!$A217&amp;"*",'EPA_US9RT techs'!$A$2:$I$1722,9,FALSE),"")</f>
        <v>23.242745097099998</v>
      </c>
      <c r="M219" s="14">
        <f>IFERROR(VLOOKUP($A$1&amp;'Service PJ'!$D217&amp;'Service PJ'!$B217&amp;'Service PJ'!$A217&amp;"*",'EPA_US9RT techs'!$A$2:$I$1722,9,FALSE),"")</f>
        <v>23.242745097099998</v>
      </c>
      <c r="N219" s="14">
        <f>IFERROR(VLOOKUP($A$1&amp;'Service PJ'!$D217&amp;'Service PJ'!$B217&amp;'Service PJ'!$A217&amp;"*",'EPA_US9RT techs'!$A$2:$I$1722,9,FALSE),"")</f>
        <v>23.242745097099998</v>
      </c>
      <c r="O219" s="14">
        <f>IFERROR(VLOOKUP($A$1&amp;'Service PJ'!$D217&amp;'Service PJ'!$B217&amp;'Service PJ'!$A217&amp;"*",'EPA_US9RT techs'!$A$2:$I$1722,9,FALSE),"")</f>
        <v>23.242745097099998</v>
      </c>
      <c r="P219" s="14">
        <f>IFERROR(VLOOKUP($A$1&amp;'Service PJ'!$D217&amp;'Service PJ'!$B217&amp;'Service PJ'!$A217&amp;"*",'EPA_US9RT techs'!$A$2:$I$1722,9,FALSE),"")</f>
        <v>23.242745097099998</v>
      </c>
      <c r="Q219" s="14">
        <f>IFERROR(VLOOKUP($A$1&amp;'Service PJ'!$D217&amp;'Service PJ'!$B217&amp;'Service PJ'!$A217&amp;"*",'EPA_US9RT techs'!$A$2:$I$1722,9,FALSE),"")</f>
        <v>23.242745097099998</v>
      </c>
      <c r="R219" s="14">
        <f>IFERROR(VLOOKUP($A$1&amp;'Service PJ'!$D217&amp;'Service PJ'!$B217&amp;'Service PJ'!$A217&amp;"*",'EPA_US9RT techs'!$A$2:$I$1722,9,FALSE),"")</f>
        <v>23.242745097099998</v>
      </c>
      <c r="S219" s="14">
        <f>IFERROR(VLOOKUP($A$1&amp;'Service PJ'!$D217&amp;'Service PJ'!$B217&amp;'Service PJ'!$A217&amp;"*",'EPA_US9RT techs'!$A$2:$I$1722,9,FALSE),"")</f>
        <v>23.242745097099998</v>
      </c>
      <c r="T219" s="14">
        <f>IFERROR(VLOOKUP($A$1&amp;'Service PJ'!$D217&amp;'Service PJ'!$B217&amp;'Service PJ'!$A217&amp;"*",'EPA_US9RT techs'!$A$2:$I$1722,9,FALSE),"")</f>
        <v>23.242745097099998</v>
      </c>
      <c r="U219" s="14">
        <f>IFERROR(VLOOKUP($A$1&amp;'Service PJ'!$D217&amp;'Service PJ'!$B217&amp;'Service PJ'!$A217&amp;"*",'EPA_US9RT techs'!$A$2:$I$1722,9,FALSE),"")</f>
        <v>23.242745097099998</v>
      </c>
      <c r="V219" s="14">
        <f>IFERROR(VLOOKUP($A$1&amp;'Service PJ'!$D217&amp;'Service PJ'!$B217&amp;'Service PJ'!$A217&amp;"*",'EPA_US9RT techs'!$A$2:$I$1722,9,FALSE),"")</f>
        <v>23.242745097099998</v>
      </c>
      <c r="W219" s="14">
        <f>IFERROR(VLOOKUP($A$1&amp;'Service PJ'!$D217&amp;'Service PJ'!$B217&amp;'Service PJ'!$A217&amp;"*",'EPA_US9RT techs'!$A$2:$I$1722,9,FALSE),"")</f>
        <v>23.242745097099998</v>
      </c>
      <c r="X219" s="14">
        <f>IFERROR(VLOOKUP($A$1&amp;'Service PJ'!$D217&amp;'Service PJ'!$B217&amp;'Service PJ'!$A217&amp;"*",'EPA_US9RT techs'!$A$2:$I$1722,9,FALSE),"")</f>
        <v>23.242745097099998</v>
      </c>
      <c r="Y219" s="14">
        <f>IFERROR(VLOOKUP($A$1&amp;'Service PJ'!$D217&amp;'Service PJ'!$B217&amp;'Service PJ'!$A217&amp;"*",'EPA_US9RT techs'!$A$2:$I$1722,9,FALSE),"")</f>
        <v>23.242745097099998</v>
      </c>
      <c r="Z219" s="14">
        <f>IFERROR(VLOOKUP($A$1&amp;'Service PJ'!$D217&amp;'Service PJ'!$B217&amp;'Service PJ'!$A217&amp;"*",'EPA_US9RT techs'!$A$2:$I$1722,9,FALSE),"")</f>
        <v>23.242745097099998</v>
      </c>
      <c r="AA219" s="14">
        <f>IFERROR(VLOOKUP($A$1&amp;'Service PJ'!$D217&amp;'Service PJ'!$B217&amp;'Service PJ'!$A217&amp;"*",'EPA_US9RT techs'!$A$2:$I$1722,9,FALSE),"")</f>
        <v>23.242745097099998</v>
      </c>
      <c r="AB219" s="14">
        <f>IFERROR(VLOOKUP($A$1&amp;'Service PJ'!$D217&amp;'Service PJ'!$B217&amp;'Service PJ'!$A217&amp;"*",'EPA_US9RT techs'!$A$2:$I$1722,9,FALSE),"")</f>
        <v>23.242745097099998</v>
      </c>
      <c r="AC219" s="14">
        <f>IFERROR(VLOOKUP($A$1&amp;'Service PJ'!$D217&amp;'Service PJ'!$B217&amp;'Service PJ'!$A217&amp;"*",'EPA_US9RT techs'!$A$2:$I$1722,9,FALSE),"")</f>
        <v>23.242745097099998</v>
      </c>
      <c r="AD219" s="14">
        <f>IFERROR(VLOOKUP($A$1&amp;'Service PJ'!$D217&amp;'Service PJ'!$B217&amp;'Service PJ'!$A217&amp;"*",'EPA_US9RT techs'!$A$2:$I$1722,9,FALSE),"")</f>
        <v>23.242745097099998</v>
      </c>
      <c r="AE219" s="14">
        <f>IFERROR(VLOOKUP($A$1&amp;'Service PJ'!$D217&amp;'Service PJ'!$B217&amp;'Service PJ'!$A217&amp;"*",'EPA_US9RT techs'!$A$2:$I$1722,9,FALSE),"")</f>
        <v>23.242745097099998</v>
      </c>
      <c r="AG219" t="str">
        <f>IF(SUM(AH219:AX219)=0,"\I:",'Service PJ'!$D217&amp;"_"&amp;'Service PJ'!$E217&amp;"_"&amp;'Service PJ'!$C217)</f>
        <v>IFP_OTP_BFG</v>
      </c>
      <c r="AH219" s="14">
        <f>IFERROR(VLOOKUP($AG$1&amp;'Service PJ'!$D217&amp;'Service PJ'!$B217&amp;'Service PJ'!$A217&amp;"*",'EPA_US9RT techs'!$A$2:$I$1722,9,FALSE),"")</f>
        <v>2.3242745096999999</v>
      </c>
      <c r="AI219" s="14">
        <f>IFERROR(VLOOKUP($AG$1&amp;'Service PJ'!$D217&amp;'Service PJ'!$B217&amp;'Service PJ'!$A217&amp;"*",'EPA_US9RT techs'!$A$2:$I$1722,9,FALSE),"")</f>
        <v>2.3242745096999999</v>
      </c>
      <c r="AJ219" s="14">
        <f>IFERROR(VLOOKUP($AG$1&amp;'Service PJ'!$D217&amp;'Service PJ'!$B217&amp;'Service PJ'!$A217&amp;"*",'EPA_US9RT techs'!$A$2:$I$1722,9,FALSE),"")</f>
        <v>2.3242745096999999</v>
      </c>
      <c r="AK219" s="14">
        <f>IFERROR(VLOOKUP($AG$1&amp;'Service PJ'!$D217&amp;'Service PJ'!$B217&amp;'Service PJ'!$A217&amp;"*",'EPA_US9RT techs'!$A$2:$I$1722,9,FALSE),"")</f>
        <v>2.3242745096999999</v>
      </c>
      <c r="AL219" s="14">
        <f>IFERROR(VLOOKUP($AG$1&amp;'Service PJ'!$D217&amp;'Service PJ'!$B217&amp;'Service PJ'!$A217&amp;"*",'EPA_US9RT techs'!$A$2:$I$1722,9,FALSE),"")</f>
        <v>2.3242745096999999</v>
      </c>
      <c r="AM219" s="14">
        <f>IFERROR(VLOOKUP($AG$1&amp;'Service PJ'!$D217&amp;'Service PJ'!$B217&amp;'Service PJ'!$A217&amp;"*",'EPA_US9RT techs'!$A$2:$I$1722,9,FALSE),"")</f>
        <v>2.3242745096999999</v>
      </c>
      <c r="AN219" s="14">
        <f>IFERROR(VLOOKUP($AG$1&amp;'Service PJ'!$D217&amp;'Service PJ'!$B217&amp;'Service PJ'!$A217&amp;"*",'EPA_US9RT techs'!$A$2:$I$1722,9,FALSE),"")</f>
        <v>2.3242745096999999</v>
      </c>
      <c r="AO219" s="14">
        <f>IFERROR(VLOOKUP($AG$1&amp;'Service PJ'!$D217&amp;'Service PJ'!$B217&amp;'Service PJ'!$A217&amp;"*",'EPA_US9RT techs'!$A$2:$I$1722,9,FALSE),"")</f>
        <v>2.3242745096999999</v>
      </c>
      <c r="AP219" s="14">
        <f>IFERROR(VLOOKUP($AG$1&amp;'Service PJ'!$D217&amp;'Service PJ'!$B217&amp;'Service PJ'!$A217&amp;"*",'EPA_US9RT techs'!$A$2:$I$1722,9,FALSE),"")</f>
        <v>2.3242745096999999</v>
      </c>
      <c r="AQ219" s="14">
        <f>IFERROR(VLOOKUP($AG$1&amp;'Service PJ'!$D217&amp;'Service PJ'!$B217&amp;'Service PJ'!$A217&amp;"*",'EPA_US9RT techs'!$A$2:$I$1722,9,FALSE),"")</f>
        <v>2.3242745096999999</v>
      </c>
      <c r="AR219" s="14">
        <f>IFERROR(VLOOKUP($AG$1&amp;'Service PJ'!$D217&amp;'Service PJ'!$B217&amp;'Service PJ'!$A217&amp;"*",'EPA_US9RT techs'!$A$2:$I$1722,9,FALSE),"")</f>
        <v>2.3242745096999999</v>
      </c>
      <c r="AS219" s="14">
        <f>IFERROR(VLOOKUP($AG$1&amp;'Service PJ'!$D217&amp;'Service PJ'!$B217&amp;'Service PJ'!$A217&amp;"*",'EPA_US9RT techs'!$A$2:$I$1722,9,FALSE),"")</f>
        <v>2.3242745096999999</v>
      </c>
      <c r="AT219" s="14">
        <f>IFERROR(VLOOKUP($AG$1&amp;'Service PJ'!$D217&amp;'Service PJ'!$B217&amp;'Service PJ'!$A217&amp;"*",'EPA_US9RT techs'!$A$2:$I$1722,9,FALSE),"")</f>
        <v>2.3242745096999999</v>
      </c>
      <c r="AU219" s="14">
        <f>IFERROR(VLOOKUP($AG$1&amp;'Service PJ'!$D217&amp;'Service PJ'!$B217&amp;'Service PJ'!$A217&amp;"*",'EPA_US9RT techs'!$A$2:$I$1722,9,FALSE),"")</f>
        <v>2.3242745096999999</v>
      </c>
      <c r="AV219" s="14">
        <f>IFERROR(VLOOKUP($AG$1&amp;'Service PJ'!$D217&amp;'Service PJ'!$B217&amp;'Service PJ'!$A217&amp;"*",'EPA_US9RT techs'!$A$2:$I$1722,9,FALSE),"")</f>
        <v>2.3242745096999999</v>
      </c>
      <c r="AW219" s="14">
        <f>IFERROR(VLOOKUP($AG$1&amp;'Service PJ'!$D217&amp;'Service PJ'!$B217&amp;'Service PJ'!$A217&amp;"*",'EPA_US9RT techs'!$A$2:$I$1722,9,FALSE),"")</f>
        <v>2.3242745096999999</v>
      </c>
      <c r="AX219" s="14">
        <f>IFERROR(VLOOKUP($AG$1&amp;'Service PJ'!$D217&amp;'Service PJ'!$B217&amp;'Service PJ'!$A217&amp;"*",'EPA_US9RT techs'!$A$2:$I$1722,9,FALSE),"")</f>
        <v>2.3242745096999999</v>
      </c>
      <c r="AY219" s="14">
        <f>IFERROR(VLOOKUP($AG$1&amp;'Service PJ'!$D217&amp;'Service PJ'!$B217&amp;'Service PJ'!$A217&amp;"*",'EPA_US9RT techs'!$A$2:$I$1722,9,FALSE),"")</f>
        <v>2.3242745096999999</v>
      </c>
      <c r="AZ219" s="14">
        <f>IFERROR(VLOOKUP($AG$1&amp;'Service PJ'!$D217&amp;'Service PJ'!$B217&amp;'Service PJ'!$A217&amp;"*",'EPA_US9RT techs'!$A$2:$I$1722,9,FALSE),"")</f>
        <v>2.3242745096999999</v>
      </c>
      <c r="BA219" s="14">
        <f>IFERROR(VLOOKUP($AG$1&amp;'Service PJ'!$D217&amp;'Service PJ'!$B217&amp;'Service PJ'!$A217&amp;"*",'EPA_US9RT techs'!$A$2:$I$1722,9,FALSE),"")</f>
        <v>2.3242745096999999</v>
      </c>
      <c r="BB219" s="14">
        <f>IFERROR(VLOOKUP($AG$1&amp;'Service PJ'!$D217&amp;'Service PJ'!$B217&amp;'Service PJ'!$A217&amp;"*",'EPA_US9RT techs'!$A$2:$I$1722,9,FALSE),"")</f>
        <v>2.3242745096999999</v>
      </c>
      <c r="BC219" s="14">
        <f>IFERROR(VLOOKUP($AG$1&amp;'Service PJ'!$D217&amp;'Service PJ'!$B217&amp;'Service PJ'!$A217&amp;"*",'EPA_US9RT techs'!$A$2:$I$1722,9,FALSE),"")</f>
        <v>2.3242745096999999</v>
      </c>
      <c r="BD219" s="14">
        <f>IFERROR(VLOOKUP($AG$1&amp;'Service PJ'!$D217&amp;'Service PJ'!$B217&amp;'Service PJ'!$A217&amp;"*",'EPA_US9RT techs'!$A$2:$I$1722,9,FALSE),"")</f>
        <v>2.3242745096999999</v>
      </c>
      <c r="BE219" s="14">
        <f>IFERROR(VLOOKUP($AG$1&amp;'Service PJ'!$D217&amp;'Service PJ'!$B217&amp;'Service PJ'!$A217&amp;"*",'EPA_US9RT techs'!$A$2:$I$1722,9,FALSE),"")</f>
        <v>2.3242745096999999</v>
      </c>
      <c r="BF219" s="14">
        <f>IFERROR(VLOOKUP($AG$1&amp;'Service PJ'!$D217&amp;'Service PJ'!$B217&amp;'Service PJ'!$A217&amp;"*",'EPA_US9RT techs'!$A$2:$I$1722,9,FALSE),"")</f>
        <v>2.3242745096999999</v>
      </c>
      <c r="BG219" s="14">
        <f>IFERROR(VLOOKUP($AG$1&amp;'Service PJ'!$D217&amp;'Service PJ'!$B217&amp;'Service PJ'!$A217&amp;"*",'EPA_US9RT techs'!$A$2:$I$1722,9,FALSE),"")</f>
        <v>2.3242745096999999</v>
      </c>
      <c r="BH219" s="14">
        <f>IFERROR(VLOOKUP($AG$1&amp;'Service PJ'!$D217&amp;'Service PJ'!$B217&amp;'Service PJ'!$A217&amp;"*",'EPA_US9RT techs'!$A$2:$I$1722,9,FALSE),"")</f>
        <v>2.3242745096999999</v>
      </c>
      <c r="BI219" s="14">
        <f>IFERROR(VLOOKUP($AG$1&amp;'Service PJ'!$D217&amp;'Service PJ'!$B217&amp;'Service PJ'!$A217&amp;"*",'EPA_US9RT techs'!$A$2:$I$1722,9,FALSE),"")</f>
        <v>2.3242745096999999</v>
      </c>
      <c r="BJ219" s="14">
        <f>IFERROR(VLOOKUP($AG$1&amp;'Service PJ'!$D217&amp;'Service PJ'!$B217&amp;'Service PJ'!$A217&amp;"*",'EPA_US9RT techs'!$A$2:$I$1722,9,FALSE),"")</f>
        <v>2.3242745096999999</v>
      </c>
      <c r="BK219" s="14">
        <f>IFERROR(VLOOKUP($AG$1&amp;'Service PJ'!$D217&amp;'Service PJ'!$B217&amp;'Service PJ'!$A217&amp;"*",'EPA_US9RT techs'!$A$2:$I$1722,9,FALSE),"")</f>
        <v>2.3242745096999999</v>
      </c>
      <c r="BM219" t="str">
        <f>IF(SUM(BN219:CD219)=0,"\I:",'Service PJ'!$D217&amp;"_"&amp;'Service PJ'!$E217&amp;"_"&amp;'Service PJ'!$C217)</f>
        <v>\I:</v>
      </c>
      <c r="BN219" s="14" t="str">
        <f>IFERROR(VLOOKUP($BM$1&amp;'Service PJ'!$D217&amp;'Service PJ'!$B217&amp;'Service PJ'!$A217&amp;"*",'EPA_US9RT techs'!$A$2:$I$1722,9,FALSE),"")</f>
        <v/>
      </c>
      <c r="BO219" s="14" t="str">
        <f>IFERROR(VLOOKUP($BM$1&amp;'Service PJ'!$D217&amp;'Service PJ'!$B217&amp;'Service PJ'!$A217&amp;"*",'EPA_US9RT techs'!$A$2:$I$1722,9,FALSE),"")</f>
        <v/>
      </c>
      <c r="BP219" s="14" t="str">
        <f>IFERROR(VLOOKUP($BM$1&amp;'Service PJ'!$D217&amp;'Service PJ'!$B217&amp;'Service PJ'!$A217&amp;"*",'EPA_US9RT techs'!$A$2:$I$1722,9,FALSE),"")</f>
        <v/>
      </c>
      <c r="BQ219" s="14" t="str">
        <f>IFERROR(VLOOKUP($BM$1&amp;'Service PJ'!$D217&amp;'Service PJ'!$B217&amp;'Service PJ'!$A217&amp;"*",'EPA_US9RT techs'!$A$2:$I$1722,9,FALSE),"")</f>
        <v/>
      </c>
      <c r="BR219" s="14" t="str">
        <f>IFERROR(VLOOKUP($BM$1&amp;'Service PJ'!$D217&amp;'Service PJ'!$B217&amp;'Service PJ'!$A217&amp;"*",'EPA_US9RT techs'!$A$2:$I$1722,9,FALSE),"")</f>
        <v/>
      </c>
      <c r="BS219" s="14" t="str">
        <f>IFERROR(VLOOKUP($BM$1&amp;'Service PJ'!$D217&amp;'Service PJ'!$B217&amp;'Service PJ'!$A217&amp;"*",'EPA_US9RT techs'!$A$2:$I$1722,9,FALSE),"")</f>
        <v/>
      </c>
      <c r="BT219" s="14" t="str">
        <f>IFERROR(VLOOKUP($BM$1&amp;'Service PJ'!$D217&amp;'Service PJ'!$B217&amp;'Service PJ'!$A217&amp;"*",'EPA_US9RT techs'!$A$2:$I$1722,9,FALSE),"")</f>
        <v/>
      </c>
      <c r="BU219" s="14" t="str">
        <f>IFERROR(VLOOKUP($BM$1&amp;'Service PJ'!$D217&amp;'Service PJ'!$B217&amp;'Service PJ'!$A217&amp;"*",'EPA_US9RT techs'!$A$2:$I$1722,9,FALSE),"")</f>
        <v/>
      </c>
      <c r="BV219" s="14" t="str">
        <f>IFERROR(VLOOKUP($BM$1&amp;'Service PJ'!$D217&amp;'Service PJ'!$B217&amp;'Service PJ'!$A217&amp;"*",'EPA_US9RT techs'!$A$2:$I$1722,9,FALSE),"")</f>
        <v/>
      </c>
      <c r="BW219" s="14" t="str">
        <f>IFERROR(VLOOKUP($BM$1&amp;'Service PJ'!$D217&amp;'Service PJ'!$B217&amp;'Service PJ'!$A217&amp;"*",'EPA_US9RT techs'!$A$2:$I$1722,9,FALSE),"")</f>
        <v/>
      </c>
      <c r="BX219" s="14" t="str">
        <f>IFERROR(VLOOKUP($BM$1&amp;'Service PJ'!$D217&amp;'Service PJ'!$B217&amp;'Service PJ'!$A217&amp;"*",'EPA_US9RT techs'!$A$2:$I$1722,9,FALSE),"")</f>
        <v/>
      </c>
      <c r="BY219" s="14" t="str">
        <f>IFERROR(VLOOKUP($BM$1&amp;'Service PJ'!$D217&amp;'Service PJ'!$B217&amp;'Service PJ'!$A217&amp;"*",'EPA_US9RT techs'!$A$2:$I$1722,9,FALSE),"")</f>
        <v/>
      </c>
      <c r="BZ219" s="14" t="str">
        <f>IFERROR(VLOOKUP($BM$1&amp;'Service PJ'!$D217&amp;'Service PJ'!$B217&amp;'Service PJ'!$A217&amp;"*",'EPA_US9RT techs'!$A$2:$I$1722,9,FALSE),"")</f>
        <v/>
      </c>
      <c r="CA219" s="14" t="str">
        <f>IFERROR(VLOOKUP($BM$1&amp;'Service PJ'!$D217&amp;'Service PJ'!$B217&amp;'Service PJ'!$A217&amp;"*",'EPA_US9RT techs'!$A$2:$I$1722,9,FALSE),"")</f>
        <v/>
      </c>
      <c r="CB219" s="14" t="str">
        <f>IFERROR(VLOOKUP($BM$1&amp;'Service PJ'!$D217&amp;'Service PJ'!$B217&amp;'Service PJ'!$A217&amp;"*",'EPA_US9RT techs'!$A$2:$I$1722,9,FALSE),"")</f>
        <v/>
      </c>
      <c r="CC219" s="14" t="str">
        <f>IFERROR(VLOOKUP($BM$1&amp;'Service PJ'!$D217&amp;'Service PJ'!$B217&amp;'Service PJ'!$A217&amp;"*",'EPA_US9RT techs'!$A$2:$I$1722,9,FALSE),"")</f>
        <v/>
      </c>
      <c r="CD219" s="14" t="str">
        <f>IFERROR(VLOOKUP($BM$1&amp;'Service PJ'!$D217&amp;'Service PJ'!$B217&amp;'Service PJ'!$A217&amp;"*",'EPA_US9RT techs'!$A$2:$I$1722,9,FALSE),"")</f>
        <v/>
      </c>
      <c r="CE219" s="14" t="str">
        <f>IFERROR(VLOOKUP($BM$1&amp;'Service PJ'!$D217&amp;'Service PJ'!$B217&amp;'Service PJ'!$A217&amp;"*",'EPA_US9RT techs'!$A$2:$I$1722,9,FALSE),"")</f>
        <v/>
      </c>
      <c r="CF219" s="14" t="str">
        <f>IFERROR(VLOOKUP($BM$1&amp;'Service PJ'!$D217&amp;'Service PJ'!$B217&amp;'Service PJ'!$A217&amp;"*",'EPA_US9RT techs'!$A$2:$I$1722,9,FALSE),"")</f>
        <v/>
      </c>
      <c r="CG219" s="14" t="str">
        <f>IFERROR(VLOOKUP($BM$1&amp;'Service PJ'!$D217&amp;'Service PJ'!$B217&amp;'Service PJ'!$A217&amp;"*",'EPA_US9RT techs'!$A$2:$I$1722,9,FALSE),"")</f>
        <v/>
      </c>
      <c r="CH219" s="14" t="str">
        <f>IFERROR(VLOOKUP($BM$1&amp;'Service PJ'!$D217&amp;'Service PJ'!$B217&amp;'Service PJ'!$A217&amp;"*",'EPA_US9RT techs'!$A$2:$I$1722,9,FALSE),"")</f>
        <v/>
      </c>
      <c r="CI219" s="14" t="str">
        <f>IFERROR(VLOOKUP($BM$1&amp;'Service PJ'!$D217&amp;'Service PJ'!$B217&amp;'Service PJ'!$A217&amp;"*",'EPA_US9RT techs'!$A$2:$I$1722,9,FALSE),"")</f>
        <v/>
      </c>
      <c r="CJ219" s="14" t="str">
        <f>IFERROR(VLOOKUP($BM$1&amp;'Service PJ'!$D217&amp;'Service PJ'!$B217&amp;'Service PJ'!$A217&amp;"*",'EPA_US9RT techs'!$A$2:$I$1722,9,FALSE),"")</f>
        <v/>
      </c>
      <c r="CK219" s="14" t="str">
        <f>IFERROR(VLOOKUP($BM$1&amp;'Service PJ'!$D217&amp;'Service PJ'!$B217&amp;'Service PJ'!$A217&amp;"*",'EPA_US9RT techs'!$A$2:$I$1722,9,FALSE),"")</f>
        <v/>
      </c>
      <c r="CL219" s="14" t="str">
        <f>IFERROR(VLOOKUP($BM$1&amp;'Service PJ'!$D217&amp;'Service PJ'!$B217&amp;'Service PJ'!$A217&amp;"*",'EPA_US9RT techs'!$A$2:$I$1722,9,FALSE),"")</f>
        <v/>
      </c>
      <c r="CM219" s="14" t="str">
        <f>IFERROR(VLOOKUP($BM$1&amp;'Service PJ'!$D217&amp;'Service PJ'!$B217&amp;'Service PJ'!$A217&amp;"*",'EPA_US9RT techs'!$A$2:$I$1722,9,FALSE),"")</f>
        <v/>
      </c>
      <c r="CN219" s="14" t="str">
        <f>IFERROR(VLOOKUP($BM$1&amp;'Service PJ'!$D217&amp;'Service PJ'!$B217&amp;'Service PJ'!$A217&amp;"*",'EPA_US9RT techs'!$A$2:$I$1722,9,FALSE),"")</f>
        <v/>
      </c>
      <c r="CO219" s="14" t="str">
        <f>IFERROR(VLOOKUP($BM$1&amp;'Service PJ'!$D217&amp;'Service PJ'!$B217&amp;'Service PJ'!$A217&amp;"*",'EPA_US9RT techs'!$A$2:$I$1722,9,FALSE),"")</f>
        <v/>
      </c>
      <c r="CP219" s="14" t="str">
        <f>IFERROR(VLOOKUP($BM$1&amp;'Service PJ'!$D217&amp;'Service PJ'!$B217&amp;'Service PJ'!$A217&amp;"*",'EPA_US9RT techs'!$A$2:$I$1722,9,FALSE),"")</f>
        <v/>
      </c>
      <c r="CQ219" s="14" t="str">
        <f>IFERROR(VLOOKUP($BM$1&amp;'Service PJ'!$D217&amp;'Service PJ'!$B217&amp;'Service PJ'!$A217&amp;"*",'EPA_US9RT techs'!$A$2:$I$1722,9,FALSE),"")</f>
        <v/>
      </c>
      <c r="CS219" t="str">
        <f>IF(SUM(CT219:DJ219)=0,"\I:",'Service PJ'!$D217&amp;"_"&amp;'Service PJ'!$E217&amp;"_"&amp;'Service PJ'!$C217)</f>
        <v>IFP_OTP_BFG</v>
      </c>
      <c r="CT219" s="2">
        <f>IFERROR(VLOOKUP($CS$1&amp;'Service PJ'!$D217&amp;'Service PJ'!$B217&amp;'Service PJ'!$A217&amp;"*",'EPA_US9RT techs'!$A$2:$I$1722,9,FALSE),"")</f>
        <v>30</v>
      </c>
      <c r="CU219" s="2">
        <f>IFERROR(VLOOKUP($CS$1&amp;'Service PJ'!$D217&amp;'Service PJ'!$B217&amp;'Service PJ'!$A217&amp;"*",'EPA_US9RT techs'!$A$2:$I$1722,9,FALSE),"")</f>
        <v>30</v>
      </c>
      <c r="CV219" s="2">
        <f>IFERROR(VLOOKUP($CS$1&amp;'Service PJ'!$D217&amp;'Service PJ'!$B217&amp;'Service PJ'!$A217&amp;"*",'EPA_US9RT techs'!$A$2:$I$1722,9,FALSE),"")</f>
        <v>30</v>
      </c>
      <c r="CW219" s="2">
        <f>IFERROR(VLOOKUP($CS$1&amp;'Service PJ'!$D217&amp;'Service PJ'!$B217&amp;'Service PJ'!$A217&amp;"*",'EPA_US9RT techs'!$A$2:$I$1722,9,FALSE),"")</f>
        <v>30</v>
      </c>
      <c r="CX219" s="2">
        <f>IFERROR(VLOOKUP($CS$1&amp;'Service PJ'!$D217&amp;'Service PJ'!$B217&amp;'Service PJ'!$A217&amp;"*",'EPA_US9RT techs'!$A$2:$I$1722,9,FALSE),"")</f>
        <v>30</v>
      </c>
      <c r="CY219" s="2">
        <f>IFERROR(VLOOKUP($CS$1&amp;'Service PJ'!$D217&amp;'Service PJ'!$B217&amp;'Service PJ'!$A217&amp;"*",'EPA_US9RT techs'!$A$2:$I$1722,9,FALSE),"")</f>
        <v>30</v>
      </c>
      <c r="CZ219" s="2">
        <f>IFERROR(VLOOKUP($CS$1&amp;'Service PJ'!$D217&amp;'Service PJ'!$B217&amp;'Service PJ'!$A217&amp;"*",'EPA_US9RT techs'!$A$2:$I$1722,9,FALSE),"")</f>
        <v>30</v>
      </c>
      <c r="DA219" s="2">
        <f>IFERROR(VLOOKUP($CS$1&amp;'Service PJ'!$D217&amp;'Service PJ'!$B217&amp;'Service PJ'!$A217&amp;"*",'EPA_US9RT techs'!$A$2:$I$1722,9,FALSE),"")</f>
        <v>30</v>
      </c>
      <c r="DB219" s="2">
        <f>IFERROR(VLOOKUP($CS$1&amp;'Service PJ'!$D217&amp;'Service PJ'!$B217&amp;'Service PJ'!$A217&amp;"*",'EPA_US9RT techs'!$A$2:$I$1722,9,FALSE),"")</f>
        <v>30</v>
      </c>
      <c r="DC219" s="2">
        <f>IFERROR(VLOOKUP($CS$1&amp;'Service PJ'!$D217&amp;'Service PJ'!$B217&amp;'Service PJ'!$A217&amp;"*",'EPA_US9RT techs'!$A$2:$I$1722,9,FALSE),"")</f>
        <v>30</v>
      </c>
      <c r="DD219" s="2">
        <f>IFERROR(VLOOKUP($CS$1&amp;'Service PJ'!$D217&amp;'Service PJ'!$B217&amp;'Service PJ'!$A217&amp;"*",'EPA_US9RT techs'!$A$2:$I$1722,9,FALSE),"")</f>
        <v>30</v>
      </c>
      <c r="DE219" s="2">
        <f>IFERROR(VLOOKUP($CS$1&amp;'Service PJ'!$D217&amp;'Service PJ'!$B217&amp;'Service PJ'!$A217&amp;"*",'EPA_US9RT techs'!$A$2:$I$1722,9,FALSE),"")</f>
        <v>30</v>
      </c>
      <c r="DF219" s="2">
        <f>IFERROR(VLOOKUP($CS$1&amp;'Service PJ'!$D217&amp;'Service PJ'!$B217&amp;'Service PJ'!$A217&amp;"*",'EPA_US9RT techs'!$A$2:$I$1722,9,FALSE),"")</f>
        <v>30</v>
      </c>
      <c r="DG219" s="2">
        <f>IFERROR(VLOOKUP($CS$1&amp;'Service PJ'!$D217&amp;'Service PJ'!$B217&amp;'Service PJ'!$A217&amp;"*",'EPA_US9RT techs'!$A$2:$I$1722,9,FALSE),"")</f>
        <v>30</v>
      </c>
      <c r="DH219" s="2">
        <f>IFERROR(VLOOKUP($CS$1&amp;'Service PJ'!$D217&amp;'Service PJ'!$B217&amp;'Service PJ'!$A217&amp;"*",'EPA_US9RT techs'!$A$2:$I$1722,9,FALSE),"")</f>
        <v>30</v>
      </c>
      <c r="DI219" s="2">
        <f>IFERROR(VLOOKUP($CS$1&amp;'Service PJ'!$D217&amp;'Service PJ'!$B217&amp;'Service PJ'!$A217&amp;"*",'EPA_US9RT techs'!$A$2:$I$1722,9,FALSE),"")</f>
        <v>30</v>
      </c>
      <c r="DJ219" s="2">
        <f>IFERROR(VLOOKUP($CS$1&amp;'Service PJ'!$D217&amp;'Service PJ'!$B217&amp;'Service PJ'!$A217&amp;"*",'EPA_US9RT techs'!$A$2:$I$1722,9,FALSE),"")</f>
        <v>30</v>
      </c>
      <c r="DK219" s="2">
        <f>IFERROR(VLOOKUP($CS$1&amp;'Service PJ'!$D217&amp;'Service PJ'!$B217&amp;'Service PJ'!$A217&amp;"*",'EPA_US9RT techs'!$A$2:$I$1722,9,FALSE),"")</f>
        <v>30</v>
      </c>
      <c r="DL219" s="2">
        <f>IFERROR(VLOOKUP($CS$1&amp;'Service PJ'!$D217&amp;'Service PJ'!$B217&amp;'Service PJ'!$A217&amp;"*",'EPA_US9RT techs'!$A$2:$I$1722,9,FALSE),"")</f>
        <v>30</v>
      </c>
      <c r="DM219" s="2">
        <f>IFERROR(VLOOKUP($CS$1&amp;'Service PJ'!$D217&amp;'Service PJ'!$B217&amp;'Service PJ'!$A217&amp;"*",'EPA_US9RT techs'!$A$2:$I$1722,9,FALSE),"")</f>
        <v>30</v>
      </c>
      <c r="DN219" s="2">
        <f>IFERROR(VLOOKUP($CS$1&amp;'Service PJ'!$D217&amp;'Service PJ'!$B217&amp;'Service PJ'!$A217&amp;"*",'EPA_US9RT techs'!$A$2:$I$1722,9,FALSE),"")</f>
        <v>30</v>
      </c>
      <c r="DO219" s="2">
        <f>IFERROR(VLOOKUP($CS$1&amp;'Service PJ'!$D217&amp;'Service PJ'!$B217&amp;'Service PJ'!$A217&amp;"*",'EPA_US9RT techs'!$A$2:$I$1722,9,FALSE),"")</f>
        <v>30</v>
      </c>
      <c r="DP219" s="2">
        <f>IFERROR(VLOOKUP($CS$1&amp;'Service PJ'!$D217&amp;'Service PJ'!$B217&amp;'Service PJ'!$A217&amp;"*",'EPA_US9RT techs'!$A$2:$I$1722,9,FALSE),"")</f>
        <v>30</v>
      </c>
      <c r="DQ219" s="2">
        <f>IFERROR(VLOOKUP($CS$1&amp;'Service PJ'!$D217&amp;'Service PJ'!$B217&amp;'Service PJ'!$A217&amp;"*",'EPA_US9RT techs'!$A$2:$I$1722,9,FALSE),"")</f>
        <v>30</v>
      </c>
      <c r="DR219" s="2">
        <f>IFERROR(VLOOKUP($CS$1&amp;'Service PJ'!$D217&amp;'Service PJ'!$B217&amp;'Service PJ'!$A217&amp;"*",'EPA_US9RT techs'!$A$2:$I$1722,9,FALSE),"")</f>
        <v>30</v>
      </c>
      <c r="DS219" s="2">
        <f>IFERROR(VLOOKUP($CS$1&amp;'Service PJ'!$D217&amp;'Service PJ'!$B217&amp;'Service PJ'!$A217&amp;"*",'EPA_US9RT techs'!$A$2:$I$1722,9,FALSE),"")</f>
        <v>30</v>
      </c>
      <c r="DT219" s="2">
        <f>IFERROR(VLOOKUP($CS$1&amp;'Service PJ'!$D217&amp;'Service PJ'!$B217&amp;'Service PJ'!$A217&amp;"*",'EPA_US9RT techs'!$A$2:$I$1722,9,FALSE),"")</f>
        <v>30</v>
      </c>
      <c r="DU219" s="2">
        <f>IFERROR(VLOOKUP($CS$1&amp;'Service PJ'!$D217&amp;'Service PJ'!$B217&amp;'Service PJ'!$A217&amp;"*",'EPA_US9RT techs'!$A$2:$I$1722,9,FALSE),"")</f>
        <v>30</v>
      </c>
      <c r="DV219" s="2">
        <f>IFERROR(VLOOKUP($CS$1&amp;'Service PJ'!$D217&amp;'Service PJ'!$B217&amp;'Service PJ'!$A217&amp;"*",'EPA_US9RT techs'!$A$2:$I$1722,9,FALSE),"")</f>
        <v>30</v>
      </c>
      <c r="DW219" s="2">
        <f>IFERROR(VLOOKUP($CS$1&amp;'Service PJ'!$D217&amp;'Service PJ'!$B217&amp;'Service PJ'!$A217&amp;"*",'EPA_US9RT techs'!$A$2:$I$1722,9,FALSE),"")</f>
        <v>30</v>
      </c>
    </row>
    <row r="220" spans="1:127" x14ac:dyDescent="0.45">
      <c r="A220" t="str">
        <f>IF(SUM(B220:R220)=0,"\I:",'Service PJ'!$D218&amp;"_"&amp;'Service PJ'!$E218&amp;"_"&amp;'Service PJ'!$C218)</f>
        <v>\I:</v>
      </c>
      <c r="B220" s="14" t="str">
        <f>IFERROR(VLOOKUP($A$1&amp;'Service PJ'!$D218&amp;'Service PJ'!$B218&amp;'Service PJ'!$A218&amp;"*",'EPA_US9RT techs'!$A$2:$I$1722,9,FALSE),"")</f>
        <v/>
      </c>
      <c r="C220" s="14" t="str">
        <f>IFERROR(VLOOKUP($A$1&amp;'Service PJ'!$D218&amp;'Service PJ'!$B218&amp;'Service PJ'!$A218&amp;"*",'EPA_US9RT techs'!$A$2:$I$1722,9,FALSE),"")</f>
        <v/>
      </c>
      <c r="D220" s="14" t="str">
        <f>IFERROR(VLOOKUP($A$1&amp;'Service PJ'!$D218&amp;'Service PJ'!$B218&amp;'Service PJ'!$A218&amp;"*",'EPA_US9RT techs'!$A$2:$I$1722,9,FALSE),"")</f>
        <v/>
      </c>
      <c r="E220" s="14" t="str">
        <f>IFERROR(VLOOKUP($A$1&amp;'Service PJ'!$D218&amp;'Service PJ'!$B218&amp;'Service PJ'!$A218&amp;"*",'EPA_US9RT techs'!$A$2:$I$1722,9,FALSE),"")</f>
        <v/>
      </c>
      <c r="F220" s="14" t="str">
        <f>IFERROR(VLOOKUP($A$1&amp;'Service PJ'!$D218&amp;'Service PJ'!$B218&amp;'Service PJ'!$A218&amp;"*",'EPA_US9RT techs'!$A$2:$I$1722,9,FALSE),"")</f>
        <v/>
      </c>
      <c r="G220" s="14" t="str">
        <f>IFERROR(VLOOKUP($A$1&amp;'Service PJ'!$D218&amp;'Service PJ'!$B218&amp;'Service PJ'!$A218&amp;"*",'EPA_US9RT techs'!$A$2:$I$1722,9,FALSE),"")</f>
        <v/>
      </c>
      <c r="H220" s="14" t="str">
        <f>IFERROR(VLOOKUP($A$1&amp;'Service PJ'!$D218&amp;'Service PJ'!$B218&amp;'Service PJ'!$A218&amp;"*",'EPA_US9RT techs'!$A$2:$I$1722,9,FALSE),"")</f>
        <v/>
      </c>
      <c r="I220" s="14" t="str">
        <f>IFERROR(VLOOKUP($A$1&amp;'Service PJ'!$D218&amp;'Service PJ'!$B218&amp;'Service PJ'!$A218&amp;"*",'EPA_US9RT techs'!$A$2:$I$1722,9,FALSE),"")</f>
        <v/>
      </c>
      <c r="J220" s="14" t="str">
        <f>IFERROR(VLOOKUP($A$1&amp;'Service PJ'!$D218&amp;'Service PJ'!$B218&amp;'Service PJ'!$A218&amp;"*",'EPA_US9RT techs'!$A$2:$I$1722,9,FALSE),"")</f>
        <v/>
      </c>
      <c r="K220" s="14" t="str">
        <f>IFERROR(VLOOKUP($A$1&amp;'Service PJ'!$D218&amp;'Service PJ'!$B218&amp;'Service PJ'!$A218&amp;"*",'EPA_US9RT techs'!$A$2:$I$1722,9,FALSE),"")</f>
        <v/>
      </c>
      <c r="L220" s="14" t="str">
        <f>IFERROR(VLOOKUP($A$1&amp;'Service PJ'!$D218&amp;'Service PJ'!$B218&amp;'Service PJ'!$A218&amp;"*",'EPA_US9RT techs'!$A$2:$I$1722,9,FALSE),"")</f>
        <v/>
      </c>
      <c r="M220" s="14" t="str">
        <f>IFERROR(VLOOKUP($A$1&amp;'Service PJ'!$D218&amp;'Service PJ'!$B218&amp;'Service PJ'!$A218&amp;"*",'EPA_US9RT techs'!$A$2:$I$1722,9,FALSE),"")</f>
        <v/>
      </c>
      <c r="N220" s="14" t="str">
        <f>IFERROR(VLOOKUP($A$1&amp;'Service PJ'!$D218&amp;'Service PJ'!$B218&amp;'Service PJ'!$A218&amp;"*",'EPA_US9RT techs'!$A$2:$I$1722,9,FALSE),"")</f>
        <v/>
      </c>
      <c r="O220" s="14" t="str">
        <f>IFERROR(VLOOKUP($A$1&amp;'Service PJ'!$D218&amp;'Service PJ'!$B218&amp;'Service PJ'!$A218&amp;"*",'EPA_US9RT techs'!$A$2:$I$1722,9,FALSE),"")</f>
        <v/>
      </c>
      <c r="P220" s="14" t="str">
        <f>IFERROR(VLOOKUP($A$1&amp;'Service PJ'!$D218&amp;'Service PJ'!$B218&amp;'Service PJ'!$A218&amp;"*",'EPA_US9RT techs'!$A$2:$I$1722,9,FALSE),"")</f>
        <v/>
      </c>
      <c r="Q220" s="14" t="str">
        <f>IFERROR(VLOOKUP($A$1&amp;'Service PJ'!$D218&amp;'Service PJ'!$B218&amp;'Service PJ'!$A218&amp;"*",'EPA_US9RT techs'!$A$2:$I$1722,9,FALSE),"")</f>
        <v/>
      </c>
      <c r="R220" s="14" t="str">
        <f>IFERROR(VLOOKUP($A$1&amp;'Service PJ'!$D218&amp;'Service PJ'!$B218&amp;'Service PJ'!$A218&amp;"*",'EPA_US9RT techs'!$A$2:$I$1722,9,FALSE),"")</f>
        <v/>
      </c>
      <c r="S220" s="14" t="str">
        <f>IFERROR(VLOOKUP($A$1&amp;'Service PJ'!$D218&amp;'Service PJ'!$B218&amp;'Service PJ'!$A218&amp;"*",'EPA_US9RT techs'!$A$2:$I$1722,9,FALSE),"")</f>
        <v/>
      </c>
      <c r="T220" s="14" t="str">
        <f>IFERROR(VLOOKUP($A$1&amp;'Service PJ'!$D218&amp;'Service PJ'!$B218&amp;'Service PJ'!$A218&amp;"*",'EPA_US9RT techs'!$A$2:$I$1722,9,FALSE),"")</f>
        <v/>
      </c>
      <c r="U220" s="14" t="str">
        <f>IFERROR(VLOOKUP($A$1&amp;'Service PJ'!$D218&amp;'Service PJ'!$B218&amp;'Service PJ'!$A218&amp;"*",'EPA_US9RT techs'!$A$2:$I$1722,9,FALSE),"")</f>
        <v/>
      </c>
      <c r="V220" s="14" t="str">
        <f>IFERROR(VLOOKUP($A$1&amp;'Service PJ'!$D218&amp;'Service PJ'!$B218&amp;'Service PJ'!$A218&amp;"*",'EPA_US9RT techs'!$A$2:$I$1722,9,FALSE),"")</f>
        <v/>
      </c>
      <c r="W220" s="14" t="str">
        <f>IFERROR(VLOOKUP($A$1&amp;'Service PJ'!$D218&amp;'Service PJ'!$B218&amp;'Service PJ'!$A218&amp;"*",'EPA_US9RT techs'!$A$2:$I$1722,9,FALSE),"")</f>
        <v/>
      </c>
      <c r="X220" s="14" t="str">
        <f>IFERROR(VLOOKUP($A$1&amp;'Service PJ'!$D218&amp;'Service PJ'!$B218&amp;'Service PJ'!$A218&amp;"*",'EPA_US9RT techs'!$A$2:$I$1722,9,FALSE),"")</f>
        <v/>
      </c>
      <c r="Y220" s="14" t="str">
        <f>IFERROR(VLOOKUP($A$1&amp;'Service PJ'!$D218&amp;'Service PJ'!$B218&amp;'Service PJ'!$A218&amp;"*",'EPA_US9RT techs'!$A$2:$I$1722,9,FALSE),"")</f>
        <v/>
      </c>
      <c r="Z220" s="14" t="str">
        <f>IFERROR(VLOOKUP($A$1&amp;'Service PJ'!$D218&amp;'Service PJ'!$B218&amp;'Service PJ'!$A218&amp;"*",'EPA_US9RT techs'!$A$2:$I$1722,9,FALSE),"")</f>
        <v/>
      </c>
      <c r="AA220" s="14" t="str">
        <f>IFERROR(VLOOKUP($A$1&amp;'Service PJ'!$D218&amp;'Service PJ'!$B218&amp;'Service PJ'!$A218&amp;"*",'EPA_US9RT techs'!$A$2:$I$1722,9,FALSE),"")</f>
        <v/>
      </c>
      <c r="AB220" s="14" t="str">
        <f>IFERROR(VLOOKUP($A$1&amp;'Service PJ'!$D218&amp;'Service PJ'!$B218&amp;'Service PJ'!$A218&amp;"*",'EPA_US9RT techs'!$A$2:$I$1722,9,FALSE),"")</f>
        <v/>
      </c>
      <c r="AC220" s="14" t="str">
        <f>IFERROR(VLOOKUP($A$1&amp;'Service PJ'!$D218&amp;'Service PJ'!$B218&amp;'Service PJ'!$A218&amp;"*",'EPA_US9RT techs'!$A$2:$I$1722,9,FALSE),"")</f>
        <v/>
      </c>
      <c r="AD220" s="14" t="str">
        <f>IFERROR(VLOOKUP($A$1&amp;'Service PJ'!$D218&amp;'Service PJ'!$B218&amp;'Service PJ'!$A218&amp;"*",'EPA_US9RT techs'!$A$2:$I$1722,9,FALSE),"")</f>
        <v/>
      </c>
      <c r="AE220" s="14" t="str">
        <f>IFERROR(VLOOKUP($A$1&amp;'Service PJ'!$D218&amp;'Service PJ'!$B218&amp;'Service PJ'!$A218&amp;"*",'EPA_US9RT techs'!$A$2:$I$1722,9,FALSE),"")</f>
        <v/>
      </c>
      <c r="AG220" t="str">
        <f>IF(SUM(AH220:AX220)=0,"\I:",'Service PJ'!$D218&amp;"_"&amp;'Service PJ'!$E218&amp;"_"&amp;'Service PJ'!$C218)</f>
        <v>\I:</v>
      </c>
      <c r="AH220" s="14" t="str">
        <f>IFERROR(VLOOKUP($AG$1&amp;'Service PJ'!$D218&amp;'Service PJ'!$B218&amp;'Service PJ'!$A218&amp;"*",'EPA_US9RT techs'!$A$2:$I$1722,9,FALSE),"")</f>
        <v/>
      </c>
      <c r="AI220" s="14" t="str">
        <f>IFERROR(VLOOKUP($AG$1&amp;'Service PJ'!$D218&amp;'Service PJ'!$B218&amp;'Service PJ'!$A218&amp;"*",'EPA_US9RT techs'!$A$2:$I$1722,9,FALSE),"")</f>
        <v/>
      </c>
      <c r="AJ220" s="14" t="str">
        <f>IFERROR(VLOOKUP($AG$1&amp;'Service PJ'!$D218&amp;'Service PJ'!$B218&amp;'Service PJ'!$A218&amp;"*",'EPA_US9RT techs'!$A$2:$I$1722,9,FALSE),"")</f>
        <v/>
      </c>
      <c r="AK220" s="14" t="str">
        <f>IFERROR(VLOOKUP($AG$1&amp;'Service PJ'!$D218&amp;'Service PJ'!$B218&amp;'Service PJ'!$A218&amp;"*",'EPA_US9RT techs'!$A$2:$I$1722,9,FALSE),"")</f>
        <v/>
      </c>
      <c r="AL220" s="14" t="str">
        <f>IFERROR(VLOOKUP($AG$1&amp;'Service PJ'!$D218&amp;'Service PJ'!$B218&amp;'Service PJ'!$A218&amp;"*",'EPA_US9RT techs'!$A$2:$I$1722,9,FALSE),"")</f>
        <v/>
      </c>
      <c r="AM220" s="14" t="str">
        <f>IFERROR(VLOOKUP($AG$1&amp;'Service PJ'!$D218&amp;'Service PJ'!$B218&amp;'Service PJ'!$A218&amp;"*",'EPA_US9RT techs'!$A$2:$I$1722,9,FALSE),"")</f>
        <v/>
      </c>
      <c r="AN220" s="14" t="str">
        <f>IFERROR(VLOOKUP($AG$1&amp;'Service PJ'!$D218&amp;'Service PJ'!$B218&amp;'Service PJ'!$A218&amp;"*",'EPA_US9RT techs'!$A$2:$I$1722,9,FALSE),"")</f>
        <v/>
      </c>
      <c r="AO220" s="14" t="str">
        <f>IFERROR(VLOOKUP($AG$1&amp;'Service PJ'!$D218&amp;'Service PJ'!$B218&amp;'Service PJ'!$A218&amp;"*",'EPA_US9RT techs'!$A$2:$I$1722,9,FALSE),"")</f>
        <v/>
      </c>
      <c r="AP220" s="14" t="str">
        <f>IFERROR(VLOOKUP($AG$1&amp;'Service PJ'!$D218&amp;'Service PJ'!$B218&amp;'Service PJ'!$A218&amp;"*",'EPA_US9RT techs'!$A$2:$I$1722,9,FALSE),"")</f>
        <v/>
      </c>
      <c r="AQ220" s="14" t="str">
        <f>IFERROR(VLOOKUP($AG$1&amp;'Service PJ'!$D218&amp;'Service PJ'!$B218&amp;'Service PJ'!$A218&amp;"*",'EPA_US9RT techs'!$A$2:$I$1722,9,FALSE),"")</f>
        <v/>
      </c>
      <c r="AR220" s="14" t="str">
        <f>IFERROR(VLOOKUP($AG$1&amp;'Service PJ'!$D218&amp;'Service PJ'!$B218&amp;'Service PJ'!$A218&amp;"*",'EPA_US9RT techs'!$A$2:$I$1722,9,FALSE),"")</f>
        <v/>
      </c>
      <c r="AS220" s="14" t="str">
        <f>IFERROR(VLOOKUP($AG$1&amp;'Service PJ'!$D218&amp;'Service PJ'!$B218&amp;'Service PJ'!$A218&amp;"*",'EPA_US9RT techs'!$A$2:$I$1722,9,FALSE),"")</f>
        <v/>
      </c>
      <c r="AT220" s="14" t="str">
        <f>IFERROR(VLOOKUP($AG$1&amp;'Service PJ'!$D218&amp;'Service PJ'!$B218&amp;'Service PJ'!$A218&amp;"*",'EPA_US9RT techs'!$A$2:$I$1722,9,FALSE),"")</f>
        <v/>
      </c>
      <c r="AU220" s="14" t="str">
        <f>IFERROR(VLOOKUP($AG$1&amp;'Service PJ'!$D218&amp;'Service PJ'!$B218&amp;'Service PJ'!$A218&amp;"*",'EPA_US9RT techs'!$A$2:$I$1722,9,FALSE),"")</f>
        <v/>
      </c>
      <c r="AV220" s="14" t="str">
        <f>IFERROR(VLOOKUP($AG$1&amp;'Service PJ'!$D218&amp;'Service PJ'!$B218&amp;'Service PJ'!$A218&amp;"*",'EPA_US9RT techs'!$A$2:$I$1722,9,FALSE),"")</f>
        <v/>
      </c>
      <c r="AW220" s="14" t="str">
        <f>IFERROR(VLOOKUP($AG$1&amp;'Service PJ'!$D218&amp;'Service PJ'!$B218&amp;'Service PJ'!$A218&amp;"*",'EPA_US9RT techs'!$A$2:$I$1722,9,FALSE),"")</f>
        <v/>
      </c>
      <c r="AX220" s="14" t="str">
        <f>IFERROR(VLOOKUP($AG$1&amp;'Service PJ'!$D218&amp;'Service PJ'!$B218&amp;'Service PJ'!$A218&amp;"*",'EPA_US9RT techs'!$A$2:$I$1722,9,FALSE),"")</f>
        <v/>
      </c>
      <c r="AY220" s="14" t="str">
        <f>IFERROR(VLOOKUP($AG$1&amp;'Service PJ'!$D218&amp;'Service PJ'!$B218&amp;'Service PJ'!$A218&amp;"*",'EPA_US9RT techs'!$A$2:$I$1722,9,FALSE),"")</f>
        <v/>
      </c>
      <c r="AZ220" s="14" t="str">
        <f>IFERROR(VLOOKUP($AG$1&amp;'Service PJ'!$D218&amp;'Service PJ'!$B218&amp;'Service PJ'!$A218&amp;"*",'EPA_US9RT techs'!$A$2:$I$1722,9,FALSE),"")</f>
        <v/>
      </c>
      <c r="BA220" s="14" t="str">
        <f>IFERROR(VLOOKUP($AG$1&amp;'Service PJ'!$D218&amp;'Service PJ'!$B218&amp;'Service PJ'!$A218&amp;"*",'EPA_US9RT techs'!$A$2:$I$1722,9,FALSE),"")</f>
        <v/>
      </c>
      <c r="BB220" s="14" t="str">
        <f>IFERROR(VLOOKUP($AG$1&amp;'Service PJ'!$D218&amp;'Service PJ'!$B218&amp;'Service PJ'!$A218&amp;"*",'EPA_US9RT techs'!$A$2:$I$1722,9,FALSE),"")</f>
        <v/>
      </c>
      <c r="BC220" s="14" t="str">
        <f>IFERROR(VLOOKUP($AG$1&amp;'Service PJ'!$D218&amp;'Service PJ'!$B218&amp;'Service PJ'!$A218&amp;"*",'EPA_US9RT techs'!$A$2:$I$1722,9,FALSE),"")</f>
        <v/>
      </c>
      <c r="BD220" s="14" t="str">
        <f>IFERROR(VLOOKUP($AG$1&amp;'Service PJ'!$D218&amp;'Service PJ'!$B218&amp;'Service PJ'!$A218&amp;"*",'EPA_US9RT techs'!$A$2:$I$1722,9,FALSE),"")</f>
        <v/>
      </c>
      <c r="BE220" s="14" t="str">
        <f>IFERROR(VLOOKUP($AG$1&amp;'Service PJ'!$D218&amp;'Service PJ'!$B218&amp;'Service PJ'!$A218&amp;"*",'EPA_US9RT techs'!$A$2:$I$1722,9,FALSE),"")</f>
        <v/>
      </c>
      <c r="BF220" s="14" t="str">
        <f>IFERROR(VLOOKUP($AG$1&amp;'Service PJ'!$D218&amp;'Service PJ'!$B218&amp;'Service PJ'!$A218&amp;"*",'EPA_US9RT techs'!$A$2:$I$1722,9,FALSE),"")</f>
        <v/>
      </c>
      <c r="BG220" s="14" t="str">
        <f>IFERROR(VLOOKUP($AG$1&amp;'Service PJ'!$D218&amp;'Service PJ'!$B218&amp;'Service PJ'!$A218&amp;"*",'EPA_US9RT techs'!$A$2:$I$1722,9,FALSE),"")</f>
        <v/>
      </c>
      <c r="BH220" s="14" t="str">
        <f>IFERROR(VLOOKUP($AG$1&amp;'Service PJ'!$D218&amp;'Service PJ'!$B218&amp;'Service PJ'!$A218&amp;"*",'EPA_US9RT techs'!$A$2:$I$1722,9,FALSE),"")</f>
        <v/>
      </c>
      <c r="BI220" s="14" t="str">
        <f>IFERROR(VLOOKUP($AG$1&amp;'Service PJ'!$D218&amp;'Service PJ'!$B218&amp;'Service PJ'!$A218&amp;"*",'EPA_US9RT techs'!$A$2:$I$1722,9,FALSE),"")</f>
        <v/>
      </c>
      <c r="BJ220" s="14" t="str">
        <f>IFERROR(VLOOKUP($AG$1&amp;'Service PJ'!$D218&amp;'Service PJ'!$B218&amp;'Service PJ'!$A218&amp;"*",'EPA_US9RT techs'!$A$2:$I$1722,9,FALSE),"")</f>
        <v/>
      </c>
      <c r="BK220" s="14" t="str">
        <f>IFERROR(VLOOKUP($AG$1&amp;'Service PJ'!$D218&amp;'Service PJ'!$B218&amp;'Service PJ'!$A218&amp;"*",'EPA_US9RT techs'!$A$2:$I$1722,9,FALSE),"")</f>
        <v/>
      </c>
      <c r="BM220" t="str">
        <f>IF(SUM(BN220:CD220)=0,"\I:",'Service PJ'!$D218&amp;"_"&amp;'Service PJ'!$E218&amp;"_"&amp;'Service PJ'!$C218)</f>
        <v>\I:</v>
      </c>
      <c r="BN220" s="14" t="str">
        <f>IFERROR(VLOOKUP($BM$1&amp;'Service PJ'!$D218&amp;'Service PJ'!$B218&amp;'Service PJ'!$A218&amp;"*",'EPA_US9RT techs'!$A$2:$I$1722,9,FALSE),"")</f>
        <v/>
      </c>
      <c r="BO220" s="14" t="str">
        <f>IFERROR(VLOOKUP($BM$1&amp;'Service PJ'!$D218&amp;'Service PJ'!$B218&amp;'Service PJ'!$A218&amp;"*",'EPA_US9RT techs'!$A$2:$I$1722,9,FALSE),"")</f>
        <v/>
      </c>
      <c r="BP220" s="14" t="str">
        <f>IFERROR(VLOOKUP($BM$1&amp;'Service PJ'!$D218&amp;'Service PJ'!$B218&amp;'Service PJ'!$A218&amp;"*",'EPA_US9RT techs'!$A$2:$I$1722,9,FALSE),"")</f>
        <v/>
      </c>
      <c r="BQ220" s="14" t="str">
        <f>IFERROR(VLOOKUP($BM$1&amp;'Service PJ'!$D218&amp;'Service PJ'!$B218&amp;'Service PJ'!$A218&amp;"*",'EPA_US9RT techs'!$A$2:$I$1722,9,FALSE),"")</f>
        <v/>
      </c>
      <c r="BR220" s="14" t="str">
        <f>IFERROR(VLOOKUP($BM$1&amp;'Service PJ'!$D218&amp;'Service PJ'!$B218&amp;'Service PJ'!$A218&amp;"*",'EPA_US9RT techs'!$A$2:$I$1722,9,FALSE),"")</f>
        <v/>
      </c>
      <c r="BS220" s="14" t="str">
        <f>IFERROR(VLOOKUP($BM$1&amp;'Service PJ'!$D218&amp;'Service PJ'!$B218&amp;'Service PJ'!$A218&amp;"*",'EPA_US9RT techs'!$A$2:$I$1722,9,FALSE),"")</f>
        <v/>
      </c>
      <c r="BT220" s="14" t="str">
        <f>IFERROR(VLOOKUP($BM$1&amp;'Service PJ'!$D218&amp;'Service PJ'!$B218&amp;'Service PJ'!$A218&amp;"*",'EPA_US9RT techs'!$A$2:$I$1722,9,FALSE),"")</f>
        <v/>
      </c>
      <c r="BU220" s="14" t="str">
        <f>IFERROR(VLOOKUP($BM$1&amp;'Service PJ'!$D218&amp;'Service PJ'!$B218&amp;'Service PJ'!$A218&amp;"*",'EPA_US9RT techs'!$A$2:$I$1722,9,FALSE),"")</f>
        <v/>
      </c>
      <c r="BV220" s="14" t="str">
        <f>IFERROR(VLOOKUP($BM$1&amp;'Service PJ'!$D218&amp;'Service PJ'!$B218&amp;'Service PJ'!$A218&amp;"*",'EPA_US9RT techs'!$A$2:$I$1722,9,FALSE),"")</f>
        <v/>
      </c>
      <c r="BW220" s="14" t="str">
        <f>IFERROR(VLOOKUP($BM$1&amp;'Service PJ'!$D218&amp;'Service PJ'!$B218&amp;'Service PJ'!$A218&amp;"*",'EPA_US9RT techs'!$A$2:$I$1722,9,FALSE),"")</f>
        <v/>
      </c>
      <c r="BX220" s="14" t="str">
        <f>IFERROR(VLOOKUP($BM$1&amp;'Service PJ'!$D218&amp;'Service PJ'!$B218&amp;'Service PJ'!$A218&amp;"*",'EPA_US9RT techs'!$A$2:$I$1722,9,FALSE),"")</f>
        <v/>
      </c>
      <c r="BY220" s="14" t="str">
        <f>IFERROR(VLOOKUP($BM$1&amp;'Service PJ'!$D218&amp;'Service PJ'!$B218&amp;'Service PJ'!$A218&amp;"*",'EPA_US9RT techs'!$A$2:$I$1722,9,FALSE),"")</f>
        <v/>
      </c>
      <c r="BZ220" s="14" t="str">
        <f>IFERROR(VLOOKUP($BM$1&amp;'Service PJ'!$D218&amp;'Service PJ'!$B218&amp;'Service PJ'!$A218&amp;"*",'EPA_US9RT techs'!$A$2:$I$1722,9,FALSE),"")</f>
        <v/>
      </c>
      <c r="CA220" s="14" t="str">
        <f>IFERROR(VLOOKUP($BM$1&amp;'Service PJ'!$D218&amp;'Service PJ'!$B218&amp;'Service PJ'!$A218&amp;"*",'EPA_US9RT techs'!$A$2:$I$1722,9,FALSE),"")</f>
        <v/>
      </c>
      <c r="CB220" s="14" t="str">
        <f>IFERROR(VLOOKUP($BM$1&amp;'Service PJ'!$D218&amp;'Service PJ'!$B218&amp;'Service PJ'!$A218&amp;"*",'EPA_US9RT techs'!$A$2:$I$1722,9,FALSE),"")</f>
        <v/>
      </c>
      <c r="CC220" s="14" t="str">
        <f>IFERROR(VLOOKUP($BM$1&amp;'Service PJ'!$D218&amp;'Service PJ'!$B218&amp;'Service PJ'!$A218&amp;"*",'EPA_US9RT techs'!$A$2:$I$1722,9,FALSE),"")</f>
        <v/>
      </c>
      <c r="CD220" s="14" t="str">
        <f>IFERROR(VLOOKUP($BM$1&amp;'Service PJ'!$D218&amp;'Service PJ'!$B218&amp;'Service PJ'!$A218&amp;"*",'EPA_US9RT techs'!$A$2:$I$1722,9,FALSE),"")</f>
        <v/>
      </c>
      <c r="CE220" s="14" t="str">
        <f>IFERROR(VLOOKUP($BM$1&amp;'Service PJ'!$D218&amp;'Service PJ'!$B218&amp;'Service PJ'!$A218&amp;"*",'EPA_US9RT techs'!$A$2:$I$1722,9,FALSE),"")</f>
        <v/>
      </c>
      <c r="CF220" s="14" t="str">
        <f>IFERROR(VLOOKUP($BM$1&amp;'Service PJ'!$D218&amp;'Service PJ'!$B218&amp;'Service PJ'!$A218&amp;"*",'EPA_US9RT techs'!$A$2:$I$1722,9,FALSE),"")</f>
        <v/>
      </c>
      <c r="CG220" s="14" t="str">
        <f>IFERROR(VLOOKUP($BM$1&amp;'Service PJ'!$D218&amp;'Service PJ'!$B218&amp;'Service PJ'!$A218&amp;"*",'EPA_US9RT techs'!$A$2:$I$1722,9,FALSE),"")</f>
        <v/>
      </c>
      <c r="CH220" s="14" t="str">
        <f>IFERROR(VLOOKUP($BM$1&amp;'Service PJ'!$D218&amp;'Service PJ'!$B218&amp;'Service PJ'!$A218&amp;"*",'EPA_US9RT techs'!$A$2:$I$1722,9,FALSE),"")</f>
        <v/>
      </c>
      <c r="CI220" s="14" t="str">
        <f>IFERROR(VLOOKUP($BM$1&amp;'Service PJ'!$D218&amp;'Service PJ'!$B218&amp;'Service PJ'!$A218&amp;"*",'EPA_US9RT techs'!$A$2:$I$1722,9,FALSE),"")</f>
        <v/>
      </c>
      <c r="CJ220" s="14" t="str">
        <f>IFERROR(VLOOKUP($BM$1&amp;'Service PJ'!$D218&amp;'Service PJ'!$B218&amp;'Service PJ'!$A218&amp;"*",'EPA_US9RT techs'!$A$2:$I$1722,9,FALSE),"")</f>
        <v/>
      </c>
      <c r="CK220" s="14" t="str">
        <f>IFERROR(VLOOKUP($BM$1&amp;'Service PJ'!$D218&amp;'Service PJ'!$B218&amp;'Service PJ'!$A218&amp;"*",'EPA_US9RT techs'!$A$2:$I$1722,9,FALSE),"")</f>
        <v/>
      </c>
      <c r="CL220" s="14" t="str">
        <f>IFERROR(VLOOKUP($BM$1&amp;'Service PJ'!$D218&amp;'Service PJ'!$B218&amp;'Service PJ'!$A218&amp;"*",'EPA_US9RT techs'!$A$2:$I$1722,9,FALSE),"")</f>
        <v/>
      </c>
      <c r="CM220" s="14" t="str">
        <f>IFERROR(VLOOKUP($BM$1&amp;'Service PJ'!$D218&amp;'Service PJ'!$B218&amp;'Service PJ'!$A218&amp;"*",'EPA_US9RT techs'!$A$2:$I$1722,9,FALSE),"")</f>
        <v/>
      </c>
      <c r="CN220" s="14" t="str">
        <f>IFERROR(VLOOKUP($BM$1&amp;'Service PJ'!$D218&amp;'Service PJ'!$B218&amp;'Service PJ'!$A218&amp;"*",'EPA_US9RT techs'!$A$2:$I$1722,9,FALSE),"")</f>
        <v/>
      </c>
      <c r="CO220" s="14" t="str">
        <f>IFERROR(VLOOKUP($BM$1&amp;'Service PJ'!$D218&amp;'Service PJ'!$B218&amp;'Service PJ'!$A218&amp;"*",'EPA_US9RT techs'!$A$2:$I$1722,9,FALSE),"")</f>
        <v/>
      </c>
      <c r="CP220" s="14" t="str">
        <f>IFERROR(VLOOKUP($BM$1&amp;'Service PJ'!$D218&amp;'Service PJ'!$B218&amp;'Service PJ'!$A218&amp;"*",'EPA_US9RT techs'!$A$2:$I$1722,9,FALSE),"")</f>
        <v/>
      </c>
      <c r="CQ220" s="14" t="str">
        <f>IFERROR(VLOOKUP($BM$1&amp;'Service PJ'!$D218&amp;'Service PJ'!$B218&amp;'Service PJ'!$A218&amp;"*",'EPA_US9RT techs'!$A$2:$I$1722,9,FALSE),"")</f>
        <v/>
      </c>
      <c r="CS220" t="str">
        <f>IF(SUM(CT220:DJ220)=0,"\I:",'Service PJ'!$D218&amp;"_"&amp;'Service PJ'!$E218&amp;"_"&amp;'Service PJ'!$C218)</f>
        <v>IFP_SPC_BFG</v>
      </c>
      <c r="CT220" s="2">
        <f>IFERROR(VLOOKUP($CS$1&amp;'Service PJ'!$D218&amp;'Service PJ'!$B218&amp;'Service PJ'!$A218&amp;"*",'EPA_US9RT techs'!$A$2:$I$1722,9,FALSE),"")</f>
        <v>30</v>
      </c>
      <c r="CU220" s="2">
        <f>IFERROR(VLOOKUP($CS$1&amp;'Service PJ'!$D218&amp;'Service PJ'!$B218&amp;'Service PJ'!$A218&amp;"*",'EPA_US9RT techs'!$A$2:$I$1722,9,FALSE),"")</f>
        <v>30</v>
      </c>
      <c r="CV220" s="2">
        <f>IFERROR(VLOOKUP($CS$1&amp;'Service PJ'!$D218&amp;'Service PJ'!$B218&amp;'Service PJ'!$A218&amp;"*",'EPA_US9RT techs'!$A$2:$I$1722,9,FALSE),"")</f>
        <v>30</v>
      </c>
      <c r="CW220" s="2">
        <f>IFERROR(VLOOKUP($CS$1&amp;'Service PJ'!$D218&amp;'Service PJ'!$B218&amp;'Service PJ'!$A218&amp;"*",'EPA_US9RT techs'!$A$2:$I$1722,9,FALSE),"")</f>
        <v>30</v>
      </c>
      <c r="CX220" s="2">
        <f>IFERROR(VLOOKUP($CS$1&amp;'Service PJ'!$D218&amp;'Service PJ'!$B218&amp;'Service PJ'!$A218&amp;"*",'EPA_US9RT techs'!$A$2:$I$1722,9,FALSE),"")</f>
        <v>30</v>
      </c>
      <c r="CY220" s="2">
        <f>IFERROR(VLOOKUP($CS$1&amp;'Service PJ'!$D218&amp;'Service PJ'!$B218&amp;'Service PJ'!$A218&amp;"*",'EPA_US9RT techs'!$A$2:$I$1722,9,FALSE),"")</f>
        <v>30</v>
      </c>
      <c r="CZ220" s="2">
        <f>IFERROR(VLOOKUP($CS$1&amp;'Service PJ'!$D218&amp;'Service PJ'!$B218&amp;'Service PJ'!$A218&amp;"*",'EPA_US9RT techs'!$A$2:$I$1722,9,FALSE),"")</f>
        <v>30</v>
      </c>
      <c r="DA220" s="2">
        <f>IFERROR(VLOOKUP($CS$1&amp;'Service PJ'!$D218&amp;'Service PJ'!$B218&amp;'Service PJ'!$A218&amp;"*",'EPA_US9RT techs'!$A$2:$I$1722,9,FALSE),"")</f>
        <v>30</v>
      </c>
      <c r="DB220" s="2">
        <f>IFERROR(VLOOKUP($CS$1&amp;'Service PJ'!$D218&amp;'Service PJ'!$B218&amp;'Service PJ'!$A218&amp;"*",'EPA_US9RT techs'!$A$2:$I$1722,9,FALSE),"")</f>
        <v>30</v>
      </c>
      <c r="DC220" s="2">
        <f>IFERROR(VLOOKUP($CS$1&amp;'Service PJ'!$D218&amp;'Service PJ'!$B218&amp;'Service PJ'!$A218&amp;"*",'EPA_US9RT techs'!$A$2:$I$1722,9,FALSE),"")</f>
        <v>30</v>
      </c>
      <c r="DD220" s="2">
        <f>IFERROR(VLOOKUP($CS$1&amp;'Service PJ'!$D218&amp;'Service PJ'!$B218&amp;'Service PJ'!$A218&amp;"*",'EPA_US9RT techs'!$A$2:$I$1722,9,FALSE),"")</f>
        <v>30</v>
      </c>
      <c r="DE220" s="2">
        <f>IFERROR(VLOOKUP($CS$1&amp;'Service PJ'!$D218&amp;'Service PJ'!$B218&amp;'Service PJ'!$A218&amp;"*",'EPA_US9RT techs'!$A$2:$I$1722,9,FALSE),"")</f>
        <v>30</v>
      </c>
      <c r="DF220" s="2">
        <f>IFERROR(VLOOKUP($CS$1&amp;'Service PJ'!$D218&amp;'Service PJ'!$B218&amp;'Service PJ'!$A218&amp;"*",'EPA_US9RT techs'!$A$2:$I$1722,9,FALSE),"")</f>
        <v>30</v>
      </c>
      <c r="DG220" s="2">
        <f>IFERROR(VLOOKUP($CS$1&amp;'Service PJ'!$D218&amp;'Service PJ'!$B218&amp;'Service PJ'!$A218&amp;"*",'EPA_US9RT techs'!$A$2:$I$1722,9,FALSE),"")</f>
        <v>30</v>
      </c>
      <c r="DH220" s="2">
        <f>IFERROR(VLOOKUP($CS$1&amp;'Service PJ'!$D218&amp;'Service PJ'!$B218&amp;'Service PJ'!$A218&amp;"*",'EPA_US9RT techs'!$A$2:$I$1722,9,FALSE),"")</f>
        <v>30</v>
      </c>
      <c r="DI220" s="2">
        <f>IFERROR(VLOOKUP($CS$1&amp;'Service PJ'!$D218&amp;'Service PJ'!$B218&amp;'Service PJ'!$A218&amp;"*",'EPA_US9RT techs'!$A$2:$I$1722,9,FALSE),"")</f>
        <v>30</v>
      </c>
      <c r="DJ220" s="2">
        <f>IFERROR(VLOOKUP($CS$1&amp;'Service PJ'!$D218&amp;'Service PJ'!$B218&amp;'Service PJ'!$A218&amp;"*",'EPA_US9RT techs'!$A$2:$I$1722,9,FALSE),"")</f>
        <v>30</v>
      </c>
      <c r="DK220" s="2">
        <f>IFERROR(VLOOKUP($CS$1&amp;'Service PJ'!$D218&amp;'Service PJ'!$B218&amp;'Service PJ'!$A218&amp;"*",'EPA_US9RT techs'!$A$2:$I$1722,9,FALSE),"")</f>
        <v>30</v>
      </c>
      <c r="DL220" s="2">
        <f>IFERROR(VLOOKUP($CS$1&amp;'Service PJ'!$D218&amp;'Service PJ'!$B218&amp;'Service PJ'!$A218&amp;"*",'EPA_US9RT techs'!$A$2:$I$1722,9,FALSE),"")</f>
        <v>30</v>
      </c>
      <c r="DM220" s="2">
        <f>IFERROR(VLOOKUP($CS$1&amp;'Service PJ'!$D218&amp;'Service PJ'!$B218&amp;'Service PJ'!$A218&amp;"*",'EPA_US9RT techs'!$A$2:$I$1722,9,FALSE),"")</f>
        <v>30</v>
      </c>
      <c r="DN220" s="2">
        <f>IFERROR(VLOOKUP($CS$1&amp;'Service PJ'!$D218&amp;'Service PJ'!$B218&amp;'Service PJ'!$A218&amp;"*",'EPA_US9RT techs'!$A$2:$I$1722,9,FALSE),"")</f>
        <v>30</v>
      </c>
      <c r="DO220" s="2">
        <f>IFERROR(VLOOKUP($CS$1&amp;'Service PJ'!$D218&amp;'Service PJ'!$B218&amp;'Service PJ'!$A218&amp;"*",'EPA_US9RT techs'!$A$2:$I$1722,9,FALSE),"")</f>
        <v>30</v>
      </c>
      <c r="DP220" s="2">
        <f>IFERROR(VLOOKUP($CS$1&amp;'Service PJ'!$D218&amp;'Service PJ'!$B218&amp;'Service PJ'!$A218&amp;"*",'EPA_US9RT techs'!$A$2:$I$1722,9,FALSE),"")</f>
        <v>30</v>
      </c>
      <c r="DQ220" s="2">
        <f>IFERROR(VLOOKUP($CS$1&amp;'Service PJ'!$D218&amp;'Service PJ'!$B218&amp;'Service PJ'!$A218&amp;"*",'EPA_US9RT techs'!$A$2:$I$1722,9,FALSE),"")</f>
        <v>30</v>
      </c>
      <c r="DR220" s="2">
        <f>IFERROR(VLOOKUP($CS$1&amp;'Service PJ'!$D218&amp;'Service PJ'!$B218&amp;'Service PJ'!$A218&amp;"*",'EPA_US9RT techs'!$A$2:$I$1722,9,FALSE),"")</f>
        <v>30</v>
      </c>
      <c r="DS220" s="2">
        <f>IFERROR(VLOOKUP($CS$1&amp;'Service PJ'!$D218&amp;'Service PJ'!$B218&amp;'Service PJ'!$A218&amp;"*",'EPA_US9RT techs'!$A$2:$I$1722,9,FALSE),"")</f>
        <v>30</v>
      </c>
      <c r="DT220" s="2">
        <f>IFERROR(VLOOKUP($CS$1&amp;'Service PJ'!$D218&amp;'Service PJ'!$B218&amp;'Service PJ'!$A218&amp;"*",'EPA_US9RT techs'!$A$2:$I$1722,9,FALSE),"")</f>
        <v>30</v>
      </c>
      <c r="DU220" s="2">
        <f>IFERROR(VLOOKUP($CS$1&amp;'Service PJ'!$D218&amp;'Service PJ'!$B218&amp;'Service PJ'!$A218&amp;"*",'EPA_US9RT techs'!$A$2:$I$1722,9,FALSE),"")</f>
        <v>30</v>
      </c>
      <c r="DV220" s="2">
        <f>IFERROR(VLOOKUP($CS$1&amp;'Service PJ'!$D218&amp;'Service PJ'!$B218&amp;'Service PJ'!$A218&amp;"*",'EPA_US9RT techs'!$A$2:$I$1722,9,FALSE),"")</f>
        <v>30</v>
      </c>
      <c r="DW220" s="2">
        <f>IFERROR(VLOOKUP($CS$1&amp;'Service PJ'!$D218&amp;'Service PJ'!$B218&amp;'Service PJ'!$A218&amp;"*",'EPA_US9RT techs'!$A$2:$I$1722,9,FALSE),"")</f>
        <v>30</v>
      </c>
    </row>
    <row r="221" spans="1:127" x14ac:dyDescent="0.45">
      <c r="A221" t="str">
        <f>IF(SUM(B221:R221)=0,"\I:",'Service PJ'!$D219&amp;"_"&amp;'Service PJ'!$E219&amp;"_"&amp;'Service PJ'!$C219)</f>
        <v>\I:</v>
      </c>
      <c r="B221" s="14" t="str">
        <f>IFERROR(VLOOKUP($A$1&amp;'Service PJ'!$D219&amp;'Service PJ'!$B219&amp;'Service PJ'!$A219&amp;"*",'EPA_US9RT techs'!$A$2:$I$1722,9,FALSE),"")</f>
        <v/>
      </c>
      <c r="C221" s="14" t="str">
        <f>IFERROR(VLOOKUP($A$1&amp;'Service PJ'!$D219&amp;'Service PJ'!$B219&amp;'Service PJ'!$A219&amp;"*",'EPA_US9RT techs'!$A$2:$I$1722,9,FALSE),"")</f>
        <v/>
      </c>
      <c r="D221" s="14" t="str">
        <f>IFERROR(VLOOKUP($A$1&amp;'Service PJ'!$D219&amp;'Service PJ'!$B219&amp;'Service PJ'!$A219&amp;"*",'EPA_US9RT techs'!$A$2:$I$1722,9,FALSE),"")</f>
        <v/>
      </c>
      <c r="E221" s="14" t="str">
        <f>IFERROR(VLOOKUP($A$1&amp;'Service PJ'!$D219&amp;'Service PJ'!$B219&amp;'Service PJ'!$A219&amp;"*",'EPA_US9RT techs'!$A$2:$I$1722,9,FALSE),"")</f>
        <v/>
      </c>
      <c r="F221" s="14" t="str">
        <f>IFERROR(VLOOKUP($A$1&amp;'Service PJ'!$D219&amp;'Service PJ'!$B219&amp;'Service PJ'!$A219&amp;"*",'EPA_US9RT techs'!$A$2:$I$1722,9,FALSE),"")</f>
        <v/>
      </c>
      <c r="G221" s="14" t="str">
        <f>IFERROR(VLOOKUP($A$1&amp;'Service PJ'!$D219&amp;'Service PJ'!$B219&amp;'Service PJ'!$A219&amp;"*",'EPA_US9RT techs'!$A$2:$I$1722,9,FALSE),"")</f>
        <v/>
      </c>
      <c r="H221" s="14" t="str">
        <f>IFERROR(VLOOKUP($A$1&amp;'Service PJ'!$D219&amp;'Service PJ'!$B219&amp;'Service PJ'!$A219&amp;"*",'EPA_US9RT techs'!$A$2:$I$1722,9,FALSE),"")</f>
        <v/>
      </c>
      <c r="I221" s="14" t="str">
        <f>IFERROR(VLOOKUP($A$1&amp;'Service PJ'!$D219&amp;'Service PJ'!$B219&amp;'Service PJ'!$A219&amp;"*",'EPA_US9RT techs'!$A$2:$I$1722,9,FALSE),"")</f>
        <v/>
      </c>
      <c r="J221" s="14" t="str">
        <f>IFERROR(VLOOKUP($A$1&amp;'Service PJ'!$D219&amp;'Service PJ'!$B219&amp;'Service PJ'!$A219&amp;"*",'EPA_US9RT techs'!$A$2:$I$1722,9,FALSE),"")</f>
        <v/>
      </c>
      <c r="K221" s="14" t="str">
        <f>IFERROR(VLOOKUP($A$1&amp;'Service PJ'!$D219&amp;'Service PJ'!$B219&amp;'Service PJ'!$A219&amp;"*",'EPA_US9RT techs'!$A$2:$I$1722,9,FALSE),"")</f>
        <v/>
      </c>
      <c r="L221" s="14" t="str">
        <f>IFERROR(VLOOKUP($A$1&amp;'Service PJ'!$D219&amp;'Service PJ'!$B219&amp;'Service PJ'!$A219&amp;"*",'EPA_US9RT techs'!$A$2:$I$1722,9,FALSE),"")</f>
        <v/>
      </c>
      <c r="M221" s="14" t="str">
        <f>IFERROR(VLOOKUP($A$1&amp;'Service PJ'!$D219&amp;'Service PJ'!$B219&amp;'Service PJ'!$A219&amp;"*",'EPA_US9RT techs'!$A$2:$I$1722,9,FALSE),"")</f>
        <v/>
      </c>
      <c r="N221" s="14" t="str">
        <f>IFERROR(VLOOKUP($A$1&amp;'Service PJ'!$D219&amp;'Service PJ'!$B219&amp;'Service PJ'!$A219&amp;"*",'EPA_US9RT techs'!$A$2:$I$1722,9,FALSE),"")</f>
        <v/>
      </c>
      <c r="O221" s="14" t="str">
        <f>IFERROR(VLOOKUP($A$1&amp;'Service PJ'!$D219&amp;'Service PJ'!$B219&amp;'Service PJ'!$A219&amp;"*",'EPA_US9RT techs'!$A$2:$I$1722,9,FALSE),"")</f>
        <v/>
      </c>
      <c r="P221" s="14" t="str">
        <f>IFERROR(VLOOKUP($A$1&amp;'Service PJ'!$D219&amp;'Service PJ'!$B219&amp;'Service PJ'!$A219&amp;"*",'EPA_US9RT techs'!$A$2:$I$1722,9,FALSE),"")</f>
        <v/>
      </c>
      <c r="Q221" s="14" t="str">
        <f>IFERROR(VLOOKUP($A$1&amp;'Service PJ'!$D219&amp;'Service PJ'!$B219&amp;'Service PJ'!$A219&amp;"*",'EPA_US9RT techs'!$A$2:$I$1722,9,FALSE),"")</f>
        <v/>
      </c>
      <c r="R221" s="14" t="str">
        <f>IFERROR(VLOOKUP($A$1&amp;'Service PJ'!$D219&amp;'Service PJ'!$B219&amp;'Service PJ'!$A219&amp;"*",'EPA_US9RT techs'!$A$2:$I$1722,9,FALSE),"")</f>
        <v/>
      </c>
      <c r="S221" s="14" t="str">
        <f>IFERROR(VLOOKUP($A$1&amp;'Service PJ'!$D219&amp;'Service PJ'!$B219&amp;'Service PJ'!$A219&amp;"*",'EPA_US9RT techs'!$A$2:$I$1722,9,FALSE),"")</f>
        <v/>
      </c>
      <c r="T221" s="14" t="str">
        <f>IFERROR(VLOOKUP($A$1&amp;'Service PJ'!$D219&amp;'Service PJ'!$B219&amp;'Service PJ'!$A219&amp;"*",'EPA_US9RT techs'!$A$2:$I$1722,9,FALSE),"")</f>
        <v/>
      </c>
      <c r="U221" s="14" t="str">
        <f>IFERROR(VLOOKUP($A$1&amp;'Service PJ'!$D219&amp;'Service PJ'!$B219&amp;'Service PJ'!$A219&amp;"*",'EPA_US9RT techs'!$A$2:$I$1722,9,FALSE),"")</f>
        <v/>
      </c>
      <c r="V221" s="14" t="str">
        <f>IFERROR(VLOOKUP($A$1&amp;'Service PJ'!$D219&amp;'Service PJ'!$B219&amp;'Service PJ'!$A219&amp;"*",'EPA_US9RT techs'!$A$2:$I$1722,9,FALSE),"")</f>
        <v/>
      </c>
      <c r="W221" s="14" t="str">
        <f>IFERROR(VLOOKUP($A$1&amp;'Service PJ'!$D219&amp;'Service PJ'!$B219&amp;'Service PJ'!$A219&amp;"*",'EPA_US9RT techs'!$A$2:$I$1722,9,FALSE),"")</f>
        <v/>
      </c>
      <c r="X221" s="14" t="str">
        <f>IFERROR(VLOOKUP($A$1&amp;'Service PJ'!$D219&amp;'Service PJ'!$B219&amp;'Service PJ'!$A219&amp;"*",'EPA_US9RT techs'!$A$2:$I$1722,9,FALSE),"")</f>
        <v/>
      </c>
      <c r="Y221" s="14" t="str">
        <f>IFERROR(VLOOKUP($A$1&amp;'Service PJ'!$D219&amp;'Service PJ'!$B219&amp;'Service PJ'!$A219&amp;"*",'EPA_US9RT techs'!$A$2:$I$1722,9,FALSE),"")</f>
        <v/>
      </c>
      <c r="Z221" s="14" t="str">
        <f>IFERROR(VLOOKUP($A$1&amp;'Service PJ'!$D219&amp;'Service PJ'!$B219&amp;'Service PJ'!$A219&amp;"*",'EPA_US9RT techs'!$A$2:$I$1722,9,FALSE),"")</f>
        <v/>
      </c>
      <c r="AA221" s="14" t="str">
        <f>IFERROR(VLOOKUP($A$1&amp;'Service PJ'!$D219&amp;'Service PJ'!$B219&amp;'Service PJ'!$A219&amp;"*",'EPA_US9RT techs'!$A$2:$I$1722,9,FALSE),"")</f>
        <v/>
      </c>
      <c r="AB221" s="14" t="str">
        <f>IFERROR(VLOOKUP($A$1&amp;'Service PJ'!$D219&amp;'Service PJ'!$B219&amp;'Service PJ'!$A219&amp;"*",'EPA_US9RT techs'!$A$2:$I$1722,9,FALSE),"")</f>
        <v/>
      </c>
      <c r="AC221" s="14" t="str">
        <f>IFERROR(VLOOKUP($A$1&amp;'Service PJ'!$D219&amp;'Service PJ'!$B219&amp;'Service PJ'!$A219&amp;"*",'EPA_US9RT techs'!$A$2:$I$1722,9,FALSE),"")</f>
        <v/>
      </c>
      <c r="AD221" s="14" t="str">
        <f>IFERROR(VLOOKUP($A$1&amp;'Service PJ'!$D219&amp;'Service PJ'!$B219&amp;'Service PJ'!$A219&amp;"*",'EPA_US9RT techs'!$A$2:$I$1722,9,FALSE),"")</f>
        <v/>
      </c>
      <c r="AE221" s="14" t="str">
        <f>IFERROR(VLOOKUP($A$1&amp;'Service PJ'!$D219&amp;'Service PJ'!$B219&amp;'Service PJ'!$A219&amp;"*",'EPA_US9RT techs'!$A$2:$I$1722,9,FALSE),"")</f>
        <v/>
      </c>
      <c r="AG221" t="str">
        <f>IF(SUM(AH221:AX221)=0,"\I:",'Service PJ'!$D219&amp;"_"&amp;'Service PJ'!$E219&amp;"_"&amp;'Service PJ'!$C219)</f>
        <v>\I:</v>
      </c>
      <c r="AH221" s="14" t="str">
        <f>IFERROR(VLOOKUP($AG$1&amp;'Service PJ'!$D219&amp;'Service PJ'!$B219&amp;'Service PJ'!$A219&amp;"*",'EPA_US9RT techs'!$A$2:$I$1722,9,FALSE),"")</f>
        <v/>
      </c>
      <c r="AI221" s="14" t="str">
        <f>IFERROR(VLOOKUP($AG$1&amp;'Service PJ'!$D219&amp;'Service PJ'!$B219&amp;'Service PJ'!$A219&amp;"*",'EPA_US9RT techs'!$A$2:$I$1722,9,FALSE),"")</f>
        <v/>
      </c>
      <c r="AJ221" s="14" t="str">
        <f>IFERROR(VLOOKUP($AG$1&amp;'Service PJ'!$D219&amp;'Service PJ'!$B219&amp;'Service PJ'!$A219&amp;"*",'EPA_US9RT techs'!$A$2:$I$1722,9,FALSE),"")</f>
        <v/>
      </c>
      <c r="AK221" s="14" t="str">
        <f>IFERROR(VLOOKUP($AG$1&amp;'Service PJ'!$D219&amp;'Service PJ'!$B219&amp;'Service PJ'!$A219&amp;"*",'EPA_US9RT techs'!$A$2:$I$1722,9,FALSE),"")</f>
        <v/>
      </c>
      <c r="AL221" s="14" t="str">
        <f>IFERROR(VLOOKUP($AG$1&amp;'Service PJ'!$D219&amp;'Service PJ'!$B219&amp;'Service PJ'!$A219&amp;"*",'EPA_US9RT techs'!$A$2:$I$1722,9,FALSE),"")</f>
        <v/>
      </c>
      <c r="AM221" s="14" t="str">
        <f>IFERROR(VLOOKUP($AG$1&amp;'Service PJ'!$D219&amp;'Service PJ'!$B219&amp;'Service PJ'!$A219&amp;"*",'EPA_US9RT techs'!$A$2:$I$1722,9,FALSE),"")</f>
        <v/>
      </c>
      <c r="AN221" s="14" t="str">
        <f>IFERROR(VLOOKUP($AG$1&amp;'Service PJ'!$D219&amp;'Service PJ'!$B219&amp;'Service PJ'!$A219&amp;"*",'EPA_US9RT techs'!$A$2:$I$1722,9,FALSE),"")</f>
        <v/>
      </c>
      <c r="AO221" s="14" t="str">
        <f>IFERROR(VLOOKUP($AG$1&amp;'Service PJ'!$D219&amp;'Service PJ'!$B219&amp;'Service PJ'!$A219&amp;"*",'EPA_US9RT techs'!$A$2:$I$1722,9,FALSE),"")</f>
        <v/>
      </c>
      <c r="AP221" s="14" t="str">
        <f>IFERROR(VLOOKUP($AG$1&amp;'Service PJ'!$D219&amp;'Service PJ'!$B219&amp;'Service PJ'!$A219&amp;"*",'EPA_US9RT techs'!$A$2:$I$1722,9,FALSE),"")</f>
        <v/>
      </c>
      <c r="AQ221" s="14" t="str">
        <f>IFERROR(VLOOKUP($AG$1&amp;'Service PJ'!$D219&amp;'Service PJ'!$B219&amp;'Service PJ'!$A219&amp;"*",'EPA_US9RT techs'!$A$2:$I$1722,9,FALSE),"")</f>
        <v/>
      </c>
      <c r="AR221" s="14" t="str">
        <f>IFERROR(VLOOKUP($AG$1&amp;'Service PJ'!$D219&amp;'Service PJ'!$B219&amp;'Service PJ'!$A219&amp;"*",'EPA_US9RT techs'!$A$2:$I$1722,9,FALSE),"")</f>
        <v/>
      </c>
      <c r="AS221" s="14" t="str">
        <f>IFERROR(VLOOKUP($AG$1&amp;'Service PJ'!$D219&amp;'Service PJ'!$B219&amp;'Service PJ'!$A219&amp;"*",'EPA_US9RT techs'!$A$2:$I$1722,9,FALSE),"")</f>
        <v/>
      </c>
      <c r="AT221" s="14" t="str">
        <f>IFERROR(VLOOKUP($AG$1&amp;'Service PJ'!$D219&amp;'Service PJ'!$B219&amp;'Service PJ'!$A219&amp;"*",'EPA_US9RT techs'!$A$2:$I$1722,9,FALSE),"")</f>
        <v/>
      </c>
      <c r="AU221" s="14" t="str">
        <f>IFERROR(VLOOKUP($AG$1&amp;'Service PJ'!$D219&amp;'Service PJ'!$B219&amp;'Service PJ'!$A219&amp;"*",'EPA_US9RT techs'!$A$2:$I$1722,9,FALSE),"")</f>
        <v/>
      </c>
      <c r="AV221" s="14" t="str">
        <f>IFERROR(VLOOKUP($AG$1&amp;'Service PJ'!$D219&amp;'Service PJ'!$B219&amp;'Service PJ'!$A219&amp;"*",'EPA_US9RT techs'!$A$2:$I$1722,9,FALSE),"")</f>
        <v/>
      </c>
      <c r="AW221" s="14" t="str">
        <f>IFERROR(VLOOKUP($AG$1&amp;'Service PJ'!$D219&amp;'Service PJ'!$B219&amp;'Service PJ'!$A219&amp;"*",'EPA_US9RT techs'!$A$2:$I$1722,9,FALSE),"")</f>
        <v/>
      </c>
      <c r="AX221" s="14" t="str">
        <f>IFERROR(VLOOKUP($AG$1&amp;'Service PJ'!$D219&amp;'Service PJ'!$B219&amp;'Service PJ'!$A219&amp;"*",'EPA_US9RT techs'!$A$2:$I$1722,9,FALSE),"")</f>
        <v/>
      </c>
      <c r="AY221" s="14" t="str">
        <f>IFERROR(VLOOKUP($AG$1&amp;'Service PJ'!$D219&amp;'Service PJ'!$B219&amp;'Service PJ'!$A219&amp;"*",'EPA_US9RT techs'!$A$2:$I$1722,9,FALSE),"")</f>
        <v/>
      </c>
      <c r="AZ221" s="14" t="str">
        <f>IFERROR(VLOOKUP($AG$1&amp;'Service PJ'!$D219&amp;'Service PJ'!$B219&amp;'Service PJ'!$A219&amp;"*",'EPA_US9RT techs'!$A$2:$I$1722,9,FALSE),"")</f>
        <v/>
      </c>
      <c r="BA221" s="14" t="str">
        <f>IFERROR(VLOOKUP($AG$1&amp;'Service PJ'!$D219&amp;'Service PJ'!$B219&amp;'Service PJ'!$A219&amp;"*",'EPA_US9RT techs'!$A$2:$I$1722,9,FALSE),"")</f>
        <v/>
      </c>
      <c r="BB221" s="14" t="str">
        <f>IFERROR(VLOOKUP($AG$1&amp;'Service PJ'!$D219&amp;'Service PJ'!$B219&amp;'Service PJ'!$A219&amp;"*",'EPA_US9RT techs'!$A$2:$I$1722,9,FALSE),"")</f>
        <v/>
      </c>
      <c r="BC221" s="14" t="str">
        <f>IFERROR(VLOOKUP($AG$1&amp;'Service PJ'!$D219&amp;'Service PJ'!$B219&amp;'Service PJ'!$A219&amp;"*",'EPA_US9RT techs'!$A$2:$I$1722,9,FALSE),"")</f>
        <v/>
      </c>
      <c r="BD221" s="14" t="str">
        <f>IFERROR(VLOOKUP($AG$1&amp;'Service PJ'!$D219&amp;'Service PJ'!$B219&amp;'Service PJ'!$A219&amp;"*",'EPA_US9RT techs'!$A$2:$I$1722,9,FALSE),"")</f>
        <v/>
      </c>
      <c r="BE221" s="14" t="str">
        <f>IFERROR(VLOOKUP($AG$1&amp;'Service PJ'!$D219&amp;'Service PJ'!$B219&amp;'Service PJ'!$A219&amp;"*",'EPA_US9RT techs'!$A$2:$I$1722,9,FALSE),"")</f>
        <v/>
      </c>
      <c r="BF221" s="14" t="str">
        <f>IFERROR(VLOOKUP($AG$1&amp;'Service PJ'!$D219&amp;'Service PJ'!$B219&amp;'Service PJ'!$A219&amp;"*",'EPA_US9RT techs'!$A$2:$I$1722,9,FALSE),"")</f>
        <v/>
      </c>
      <c r="BG221" s="14" t="str">
        <f>IFERROR(VLOOKUP($AG$1&amp;'Service PJ'!$D219&amp;'Service PJ'!$B219&amp;'Service PJ'!$A219&amp;"*",'EPA_US9RT techs'!$A$2:$I$1722,9,FALSE),"")</f>
        <v/>
      </c>
      <c r="BH221" s="14" t="str">
        <f>IFERROR(VLOOKUP($AG$1&amp;'Service PJ'!$D219&amp;'Service PJ'!$B219&amp;'Service PJ'!$A219&amp;"*",'EPA_US9RT techs'!$A$2:$I$1722,9,FALSE),"")</f>
        <v/>
      </c>
      <c r="BI221" s="14" t="str">
        <f>IFERROR(VLOOKUP($AG$1&amp;'Service PJ'!$D219&amp;'Service PJ'!$B219&amp;'Service PJ'!$A219&amp;"*",'EPA_US9RT techs'!$A$2:$I$1722,9,FALSE),"")</f>
        <v/>
      </c>
      <c r="BJ221" s="14" t="str">
        <f>IFERROR(VLOOKUP($AG$1&amp;'Service PJ'!$D219&amp;'Service PJ'!$B219&amp;'Service PJ'!$A219&amp;"*",'EPA_US9RT techs'!$A$2:$I$1722,9,FALSE),"")</f>
        <v/>
      </c>
      <c r="BK221" s="14" t="str">
        <f>IFERROR(VLOOKUP($AG$1&amp;'Service PJ'!$D219&amp;'Service PJ'!$B219&amp;'Service PJ'!$A219&amp;"*",'EPA_US9RT techs'!$A$2:$I$1722,9,FALSE),"")</f>
        <v/>
      </c>
      <c r="BM221" t="str">
        <f>IF(SUM(BN221:CD221)=0,"\I:",'Service PJ'!$D219&amp;"_"&amp;'Service PJ'!$E219&amp;"_"&amp;'Service PJ'!$C219)</f>
        <v>\I:</v>
      </c>
      <c r="BN221" s="14" t="str">
        <f>IFERROR(VLOOKUP($BM$1&amp;'Service PJ'!$D219&amp;'Service PJ'!$B219&amp;'Service PJ'!$A219&amp;"*",'EPA_US9RT techs'!$A$2:$I$1722,9,FALSE),"")</f>
        <v/>
      </c>
      <c r="BO221" s="14" t="str">
        <f>IFERROR(VLOOKUP($BM$1&amp;'Service PJ'!$D219&amp;'Service PJ'!$B219&amp;'Service PJ'!$A219&amp;"*",'EPA_US9RT techs'!$A$2:$I$1722,9,FALSE),"")</f>
        <v/>
      </c>
      <c r="BP221" s="14" t="str">
        <f>IFERROR(VLOOKUP($BM$1&amp;'Service PJ'!$D219&amp;'Service PJ'!$B219&amp;'Service PJ'!$A219&amp;"*",'EPA_US9RT techs'!$A$2:$I$1722,9,FALSE),"")</f>
        <v/>
      </c>
      <c r="BQ221" s="14" t="str">
        <f>IFERROR(VLOOKUP($BM$1&amp;'Service PJ'!$D219&amp;'Service PJ'!$B219&amp;'Service PJ'!$A219&amp;"*",'EPA_US9RT techs'!$A$2:$I$1722,9,FALSE),"")</f>
        <v/>
      </c>
      <c r="BR221" s="14" t="str">
        <f>IFERROR(VLOOKUP($BM$1&amp;'Service PJ'!$D219&amp;'Service PJ'!$B219&amp;'Service PJ'!$A219&amp;"*",'EPA_US9RT techs'!$A$2:$I$1722,9,FALSE),"")</f>
        <v/>
      </c>
      <c r="BS221" s="14" t="str">
        <f>IFERROR(VLOOKUP($BM$1&amp;'Service PJ'!$D219&amp;'Service PJ'!$B219&amp;'Service PJ'!$A219&amp;"*",'EPA_US9RT techs'!$A$2:$I$1722,9,FALSE),"")</f>
        <v/>
      </c>
      <c r="BT221" s="14" t="str">
        <f>IFERROR(VLOOKUP($BM$1&amp;'Service PJ'!$D219&amp;'Service PJ'!$B219&amp;'Service PJ'!$A219&amp;"*",'EPA_US9RT techs'!$A$2:$I$1722,9,FALSE),"")</f>
        <v/>
      </c>
      <c r="BU221" s="14" t="str">
        <f>IFERROR(VLOOKUP($BM$1&amp;'Service PJ'!$D219&amp;'Service PJ'!$B219&amp;'Service PJ'!$A219&amp;"*",'EPA_US9RT techs'!$A$2:$I$1722,9,FALSE),"")</f>
        <v/>
      </c>
      <c r="BV221" s="14" t="str">
        <f>IFERROR(VLOOKUP($BM$1&amp;'Service PJ'!$D219&amp;'Service PJ'!$B219&amp;'Service PJ'!$A219&amp;"*",'EPA_US9RT techs'!$A$2:$I$1722,9,FALSE),"")</f>
        <v/>
      </c>
      <c r="BW221" s="14" t="str">
        <f>IFERROR(VLOOKUP($BM$1&amp;'Service PJ'!$D219&amp;'Service PJ'!$B219&amp;'Service PJ'!$A219&amp;"*",'EPA_US9RT techs'!$A$2:$I$1722,9,FALSE),"")</f>
        <v/>
      </c>
      <c r="BX221" s="14" t="str">
        <f>IFERROR(VLOOKUP($BM$1&amp;'Service PJ'!$D219&amp;'Service PJ'!$B219&amp;'Service PJ'!$A219&amp;"*",'EPA_US9RT techs'!$A$2:$I$1722,9,FALSE),"")</f>
        <v/>
      </c>
      <c r="BY221" s="14" t="str">
        <f>IFERROR(VLOOKUP($BM$1&amp;'Service PJ'!$D219&amp;'Service PJ'!$B219&amp;'Service PJ'!$A219&amp;"*",'EPA_US9RT techs'!$A$2:$I$1722,9,FALSE),"")</f>
        <v/>
      </c>
      <c r="BZ221" s="14" t="str">
        <f>IFERROR(VLOOKUP($BM$1&amp;'Service PJ'!$D219&amp;'Service PJ'!$B219&amp;'Service PJ'!$A219&amp;"*",'EPA_US9RT techs'!$A$2:$I$1722,9,FALSE),"")</f>
        <v/>
      </c>
      <c r="CA221" s="14" t="str">
        <f>IFERROR(VLOOKUP($BM$1&amp;'Service PJ'!$D219&amp;'Service PJ'!$B219&amp;'Service PJ'!$A219&amp;"*",'EPA_US9RT techs'!$A$2:$I$1722,9,FALSE),"")</f>
        <v/>
      </c>
      <c r="CB221" s="14" t="str">
        <f>IFERROR(VLOOKUP($BM$1&amp;'Service PJ'!$D219&amp;'Service PJ'!$B219&amp;'Service PJ'!$A219&amp;"*",'EPA_US9RT techs'!$A$2:$I$1722,9,FALSE),"")</f>
        <v/>
      </c>
      <c r="CC221" s="14" t="str">
        <f>IFERROR(VLOOKUP($BM$1&amp;'Service PJ'!$D219&amp;'Service PJ'!$B219&amp;'Service PJ'!$A219&amp;"*",'EPA_US9RT techs'!$A$2:$I$1722,9,FALSE),"")</f>
        <v/>
      </c>
      <c r="CD221" s="14" t="str">
        <f>IFERROR(VLOOKUP($BM$1&amp;'Service PJ'!$D219&amp;'Service PJ'!$B219&amp;'Service PJ'!$A219&amp;"*",'EPA_US9RT techs'!$A$2:$I$1722,9,FALSE),"")</f>
        <v/>
      </c>
      <c r="CE221" s="14" t="str">
        <f>IFERROR(VLOOKUP($BM$1&amp;'Service PJ'!$D219&amp;'Service PJ'!$B219&amp;'Service PJ'!$A219&amp;"*",'EPA_US9RT techs'!$A$2:$I$1722,9,FALSE),"")</f>
        <v/>
      </c>
      <c r="CF221" s="14" t="str">
        <f>IFERROR(VLOOKUP($BM$1&amp;'Service PJ'!$D219&amp;'Service PJ'!$B219&amp;'Service PJ'!$A219&amp;"*",'EPA_US9RT techs'!$A$2:$I$1722,9,FALSE),"")</f>
        <v/>
      </c>
      <c r="CG221" s="14" t="str">
        <f>IFERROR(VLOOKUP($BM$1&amp;'Service PJ'!$D219&amp;'Service PJ'!$B219&amp;'Service PJ'!$A219&amp;"*",'EPA_US9RT techs'!$A$2:$I$1722,9,FALSE),"")</f>
        <v/>
      </c>
      <c r="CH221" s="14" t="str">
        <f>IFERROR(VLOOKUP($BM$1&amp;'Service PJ'!$D219&amp;'Service PJ'!$B219&amp;'Service PJ'!$A219&amp;"*",'EPA_US9RT techs'!$A$2:$I$1722,9,FALSE),"")</f>
        <v/>
      </c>
      <c r="CI221" s="14" t="str">
        <f>IFERROR(VLOOKUP($BM$1&amp;'Service PJ'!$D219&amp;'Service PJ'!$B219&amp;'Service PJ'!$A219&amp;"*",'EPA_US9RT techs'!$A$2:$I$1722,9,FALSE),"")</f>
        <v/>
      </c>
      <c r="CJ221" s="14" t="str">
        <f>IFERROR(VLOOKUP($BM$1&amp;'Service PJ'!$D219&amp;'Service PJ'!$B219&amp;'Service PJ'!$A219&amp;"*",'EPA_US9RT techs'!$A$2:$I$1722,9,FALSE),"")</f>
        <v/>
      </c>
      <c r="CK221" s="14" t="str">
        <f>IFERROR(VLOOKUP($BM$1&amp;'Service PJ'!$D219&amp;'Service PJ'!$B219&amp;'Service PJ'!$A219&amp;"*",'EPA_US9RT techs'!$A$2:$I$1722,9,FALSE),"")</f>
        <v/>
      </c>
      <c r="CL221" s="14" t="str">
        <f>IFERROR(VLOOKUP($BM$1&amp;'Service PJ'!$D219&amp;'Service PJ'!$B219&amp;'Service PJ'!$A219&amp;"*",'EPA_US9RT techs'!$A$2:$I$1722,9,FALSE),"")</f>
        <v/>
      </c>
      <c r="CM221" s="14" t="str">
        <f>IFERROR(VLOOKUP($BM$1&amp;'Service PJ'!$D219&amp;'Service PJ'!$B219&amp;'Service PJ'!$A219&amp;"*",'EPA_US9RT techs'!$A$2:$I$1722,9,FALSE),"")</f>
        <v/>
      </c>
      <c r="CN221" s="14" t="str">
        <f>IFERROR(VLOOKUP($BM$1&amp;'Service PJ'!$D219&amp;'Service PJ'!$B219&amp;'Service PJ'!$A219&amp;"*",'EPA_US9RT techs'!$A$2:$I$1722,9,FALSE),"")</f>
        <v/>
      </c>
      <c r="CO221" s="14" t="str">
        <f>IFERROR(VLOOKUP($BM$1&amp;'Service PJ'!$D219&amp;'Service PJ'!$B219&amp;'Service PJ'!$A219&amp;"*",'EPA_US9RT techs'!$A$2:$I$1722,9,FALSE),"")</f>
        <v/>
      </c>
      <c r="CP221" s="14" t="str">
        <f>IFERROR(VLOOKUP($BM$1&amp;'Service PJ'!$D219&amp;'Service PJ'!$B219&amp;'Service PJ'!$A219&amp;"*",'EPA_US9RT techs'!$A$2:$I$1722,9,FALSE),"")</f>
        <v/>
      </c>
      <c r="CQ221" s="14" t="str">
        <f>IFERROR(VLOOKUP($BM$1&amp;'Service PJ'!$D219&amp;'Service PJ'!$B219&amp;'Service PJ'!$A219&amp;"*",'EPA_US9RT techs'!$A$2:$I$1722,9,FALSE),"")</f>
        <v/>
      </c>
      <c r="CS221" t="str">
        <f>IF(SUM(CT221:DJ221)=0,"\I:",'Service PJ'!$D219&amp;"_"&amp;'Service PJ'!$E219&amp;"_"&amp;'Service PJ'!$C219)</f>
        <v>IFP_OTH_BFG</v>
      </c>
      <c r="CT221" s="2">
        <f>IFERROR(VLOOKUP($CS$1&amp;'Service PJ'!$D219&amp;'Service PJ'!$B219&amp;'Service PJ'!$A219&amp;"*",'EPA_US9RT techs'!$A$2:$I$1722,9,FALSE),"")</f>
        <v>30</v>
      </c>
      <c r="CU221" s="2">
        <f>IFERROR(VLOOKUP($CS$1&amp;'Service PJ'!$D219&amp;'Service PJ'!$B219&amp;'Service PJ'!$A219&amp;"*",'EPA_US9RT techs'!$A$2:$I$1722,9,FALSE),"")</f>
        <v>30</v>
      </c>
      <c r="CV221" s="2">
        <f>IFERROR(VLOOKUP($CS$1&amp;'Service PJ'!$D219&amp;'Service PJ'!$B219&amp;'Service PJ'!$A219&amp;"*",'EPA_US9RT techs'!$A$2:$I$1722,9,FALSE),"")</f>
        <v>30</v>
      </c>
      <c r="CW221" s="2">
        <f>IFERROR(VLOOKUP($CS$1&amp;'Service PJ'!$D219&amp;'Service PJ'!$B219&amp;'Service PJ'!$A219&amp;"*",'EPA_US9RT techs'!$A$2:$I$1722,9,FALSE),"")</f>
        <v>30</v>
      </c>
      <c r="CX221" s="2">
        <f>IFERROR(VLOOKUP($CS$1&amp;'Service PJ'!$D219&amp;'Service PJ'!$B219&amp;'Service PJ'!$A219&amp;"*",'EPA_US9RT techs'!$A$2:$I$1722,9,FALSE),"")</f>
        <v>30</v>
      </c>
      <c r="CY221" s="2">
        <f>IFERROR(VLOOKUP($CS$1&amp;'Service PJ'!$D219&amp;'Service PJ'!$B219&amp;'Service PJ'!$A219&amp;"*",'EPA_US9RT techs'!$A$2:$I$1722,9,FALSE),"")</f>
        <v>30</v>
      </c>
      <c r="CZ221" s="2">
        <f>IFERROR(VLOOKUP($CS$1&amp;'Service PJ'!$D219&amp;'Service PJ'!$B219&amp;'Service PJ'!$A219&amp;"*",'EPA_US9RT techs'!$A$2:$I$1722,9,FALSE),"")</f>
        <v>30</v>
      </c>
      <c r="DA221" s="2">
        <f>IFERROR(VLOOKUP($CS$1&amp;'Service PJ'!$D219&amp;'Service PJ'!$B219&amp;'Service PJ'!$A219&amp;"*",'EPA_US9RT techs'!$A$2:$I$1722,9,FALSE),"")</f>
        <v>30</v>
      </c>
      <c r="DB221" s="2">
        <f>IFERROR(VLOOKUP($CS$1&amp;'Service PJ'!$D219&amp;'Service PJ'!$B219&amp;'Service PJ'!$A219&amp;"*",'EPA_US9RT techs'!$A$2:$I$1722,9,FALSE),"")</f>
        <v>30</v>
      </c>
      <c r="DC221" s="2">
        <f>IFERROR(VLOOKUP($CS$1&amp;'Service PJ'!$D219&amp;'Service PJ'!$B219&amp;'Service PJ'!$A219&amp;"*",'EPA_US9RT techs'!$A$2:$I$1722,9,FALSE),"")</f>
        <v>30</v>
      </c>
      <c r="DD221" s="2">
        <f>IFERROR(VLOOKUP($CS$1&amp;'Service PJ'!$D219&amp;'Service PJ'!$B219&amp;'Service PJ'!$A219&amp;"*",'EPA_US9RT techs'!$A$2:$I$1722,9,FALSE),"")</f>
        <v>30</v>
      </c>
      <c r="DE221" s="2">
        <f>IFERROR(VLOOKUP($CS$1&amp;'Service PJ'!$D219&amp;'Service PJ'!$B219&amp;'Service PJ'!$A219&amp;"*",'EPA_US9RT techs'!$A$2:$I$1722,9,FALSE),"")</f>
        <v>30</v>
      </c>
      <c r="DF221" s="2">
        <f>IFERROR(VLOOKUP($CS$1&amp;'Service PJ'!$D219&amp;'Service PJ'!$B219&amp;'Service PJ'!$A219&amp;"*",'EPA_US9RT techs'!$A$2:$I$1722,9,FALSE),"")</f>
        <v>30</v>
      </c>
      <c r="DG221" s="2">
        <f>IFERROR(VLOOKUP($CS$1&amp;'Service PJ'!$D219&amp;'Service PJ'!$B219&amp;'Service PJ'!$A219&amp;"*",'EPA_US9RT techs'!$A$2:$I$1722,9,FALSE),"")</f>
        <v>30</v>
      </c>
      <c r="DH221" s="2">
        <f>IFERROR(VLOOKUP($CS$1&amp;'Service PJ'!$D219&amp;'Service PJ'!$B219&amp;'Service PJ'!$A219&amp;"*",'EPA_US9RT techs'!$A$2:$I$1722,9,FALSE),"")</f>
        <v>30</v>
      </c>
      <c r="DI221" s="2">
        <f>IFERROR(VLOOKUP($CS$1&amp;'Service PJ'!$D219&amp;'Service PJ'!$B219&amp;'Service PJ'!$A219&amp;"*",'EPA_US9RT techs'!$A$2:$I$1722,9,FALSE),"")</f>
        <v>30</v>
      </c>
      <c r="DJ221" s="2">
        <f>IFERROR(VLOOKUP($CS$1&amp;'Service PJ'!$D219&amp;'Service PJ'!$B219&amp;'Service PJ'!$A219&amp;"*",'EPA_US9RT techs'!$A$2:$I$1722,9,FALSE),"")</f>
        <v>30</v>
      </c>
      <c r="DK221" s="2">
        <f>IFERROR(VLOOKUP($CS$1&amp;'Service PJ'!$D219&amp;'Service PJ'!$B219&amp;'Service PJ'!$A219&amp;"*",'EPA_US9RT techs'!$A$2:$I$1722,9,FALSE),"")</f>
        <v>30</v>
      </c>
      <c r="DL221" s="2">
        <f>IFERROR(VLOOKUP($CS$1&amp;'Service PJ'!$D219&amp;'Service PJ'!$B219&amp;'Service PJ'!$A219&amp;"*",'EPA_US9RT techs'!$A$2:$I$1722,9,FALSE),"")</f>
        <v>30</v>
      </c>
      <c r="DM221" s="2">
        <f>IFERROR(VLOOKUP($CS$1&amp;'Service PJ'!$D219&amp;'Service PJ'!$B219&amp;'Service PJ'!$A219&amp;"*",'EPA_US9RT techs'!$A$2:$I$1722,9,FALSE),"")</f>
        <v>30</v>
      </c>
      <c r="DN221" s="2">
        <f>IFERROR(VLOOKUP($CS$1&amp;'Service PJ'!$D219&amp;'Service PJ'!$B219&amp;'Service PJ'!$A219&amp;"*",'EPA_US9RT techs'!$A$2:$I$1722,9,FALSE),"")</f>
        <v>30</v>
      </c>
      <c r="DO221" s="2">
        <f>IFERROR(VLOOKUP($CS$1&amp;'Service PJ'!$D219&amp;'Service PJ'!$B219&amp;'Service PJ'!$A219&amp;"*",'EPA_US9RT techs'!$A$2:$I$1722,9,FALSE),"")</f>
        <v>30</v>
      </c>
      <c r="DP221" s="2">
        <f>IFERROR(VLOOKUP($CS$1&amp;'Service PJ'!$D219&amp;'Service PJ'!$B219&amp;'Service PJ'!$A219&amp;"*",'EPA_US9RT techs'!$A$2:$I$1722,9,FALSE),"")</f>
        <v>30</v>
      </c>
      <c r="DQ221" s="2">
        <f>IFERROR(VLOOKUP($CS$1&amp;'Service PJ'!$D219&amp;'Service PJ'!$B219&amp;'Service PJ'!$A219&amp;"*",'EPA_US9RT techs'!$A$2:$I$1722,9,FALSE),"")</f>
        <v>30</v>
      </c>
      <c r="DR221" s="2">
        <f>IFERROR(VLOOKUP($CS$1&amp;'Service PJ'!$D219&amp;'Service PJ'!$B219&amp;'Service PJ'!$A219&amp;"*",'EPA_US9RT techs'!$A$2:$I$1722,9,FALSE),"")</f>
        <v>30</v>
      </c>
      <c r="DS221" s="2">
        <f>IFERROR(VLOOKUP($CS$1&amp;'Service PJ'!$D219&amp;'Service PJ'!$B219&amp;'Service PJ'!$A219&amp;"*",'EPA_US9RT techs'!$A$2:$I$1722,9,FALSE),"")</f>
        <v>30</v>
      </c>
      <c r="DT221" s="2">
        <f>IFERROR(VLOOKUP($CS$1&amp;'Service PJ'!$D219&amp;'Service PJ'!$B219&amp;'Service PJ'!$A219&amp;"*",'EPA_US9RT techs'!$A$2:$I$1722,9,FALSE),"")</f>
        <v>30</v>
      </c>
      <c r="DU221" s="2">
        <f>IFERROR(VLOOKUP($CS$1&amp;'Service PJ'!$D219&amp;'Service PJ'!$B219&amp;'Service PJ'!$A219&amp;"*",'EPA_US9RT techs'!$A$2:$I$1722,9,FALSE),"")</f>
        <v>30</v>
      </c>
      <c r="DV221" s="2">
        <f>IFERROR(VLOOKUP($CS$1&amp;'Service PJ'!$D219&amp;'Service PJ'!$B219&amp;'Service PJ'!$A219&amp;"*",'EPA_US9RT techs'!$A$2:$I$1722,9,FALSE),"")</f>
        <v>30</v>
      </c>
      <c r="DW221" s="2">
        <f>IFERROR(VLOOKUP($CS$1&amp;'Service PJ'!$D219&amp;'Service PJ'!$B219&amp;'Service PJ'!$A219&amp;"*",'EPA_US9RT techs'!$A$2:$I$1722,9,FALSE),"")</f>
        <v>30</v>
      </c>
    </row>
    <row r="222" spans="1:127" x14ac:dyDescent="0.45">
      <c r="A222" t="str">
        <f>IF(SUM(B222:R222)=0,"\I:",'Service PJ'!$D220&amp;"_"&amp;'Service PJ'!$E220&amp;"_"&amp;'Service PJ'!$C220)</f>
        <v>IOI_STM_BFG</v>
      </c>
      <c r="B222" s="14">
        <f>IFERROR(VLOOKUP($A$1&amp;'Service PJ'!$D220&amp;'Service PJ'!$B220&amp;'Service PJ'!$A220&amp;"*",'EPA_US9RT techs'!$A$2:$I$1722,9,FALSE),"")</f>
        <v>3.5885725868999998</v>
      </c>
      <c r="C222" s="14">
        <f>IFERROR(VLOOKUP($A$1&amp;'Service PJ'!$D220&amp;'Service PJ'!$B220&amp;'Service PJ'!$A220&amp;"*",'EPA_US9RT techs'!$A$2:$I$1722,9,FALSE),"")</f>
        <v>3.5885725868999998</v>
      </c>
      <c r="D222" s="14">
        <f>IFERROR(VLOOKUP($A$1&amp;'Service PJ'!$D220&amp;'Service PJ'!$B220&amp;'Service PJ'!$A220&amp;"*",'EPA_US9RT techs'!$A$2:$I$1722,9,FALSE),"")</f>
        <v>3.5885725868999998</v>
      </c>
      <c r="E222" s="14">
        <f>IFERROR(VLOOKUP($A$1&amp;'Service PJ'!$D220&amp;'Service PJ'!$B220&amp;'Service PJ'!$A220&amp;"*",'EPA_US9RT techs'!$A$2:$I$1722,9,FALSE),"")</f>
        <v>3.5885725868999998</v>
      </c>
      <c r="F222" s="14">
        <f>IFERROR(VLOOKUP($A$1&amp;'Service PJ'!$D220&amp;'Service PJ'!$B220&amp;'Service PJ'!$A220&amp;"*",'EPA_US9RT techs'!$A$2:$I$1722,9,FALSE),"")</f>
        <v>3.5885725868999998</v>
      </c>
      <c r="G222" s="14">
        <f>IFERROR(VLOOKUP($A$1&amp;'Service PJ'!$D220&amp;'Service PJ'!$B220&amp;'Service PJ'!$A220&amp;"*",'EPA_US9RT techs'!$A$2:$I$1722,9,FALSE),"")</f>
        <v>3.5885725868999998</v>
      </c>
      <c r="H222" s="14">
        <f>IFERROR(VLOOKUP($A$1&amp;'Service PJ'!$D220&amp;'Service PJ'!$B220&amp;'Service PJ'!$A220&amp;"*",'EPA_US9RT techs'!$A$2:$I$1722,9,FALSE),"")</f>
        <v>3.5885725868999998</v>
      </c>
      <c r="I222" s="14">
        <f>IFERROR(VLOOKUP($A$1&amp;'Service PJ'!$D220&amp;'Service PJ'!$B220&amp;'Service PJ'!$A220&amp;"*",'EPA_US9RT techs'!$A$2:$I$1722,9,FALSE),"")</f>
        <v>3.5885725868999998</v>
      </c>
      <c r="J222" s="14">
        <f>IFERROR(VLOOKUP($A$1&amp;'Service PJ'!$D220&amp;'Service PJ'!$B220&amp;'Service PJ'!$A220&amp;"*",'EPA_US9RT techs'!$A$2:$I$1722,9,FALSE),"")</f>
        <v>3.5885725868999998</v>
      </c>
      <c r="K222" s="14">
        <f>IFERROR(VLOOKUP($A$1&amp;'Service PJ'!$D220&amp;'Service PJ'!$B220&amp;'Service PJ'!$A220&amp;"*",'EPA_US9RT techs'!$A$2:$I$1722,9,FALSE),"")</f>
        <v>3.5885725868999998</v>
      </c>
      <c r="L222" s="14">
        <f>IFERROR(VLOOKUP($A$1&amp;'Service PJ'!$D220&amp;'Service PJ'!$B220&amp;'Service PJ'!$A220&amp;"*",'EPA_US9RT techs'!$A$2:$I$1722,9,FALSE),"")</f>
        <v>3.5885725868999998</v>
      </c>
      <c r="M222" s="14">
        <f>IFERROR(VLOOKUP($A$1&amp;'Service PJ'!$D220&amp;'Service PJ'!$B220&amp;'Service PJ'!$A220&amp;"*",'EPA_US9RT techs'!$A$2:$I$1722,9,FALSE),"")</f>
        <v>3.5885725868999998</v>
      </c>
      <c r="N222" s="14">
        <f>IFERROR(VLOOKUP($A$1&amp;'Service PJ'!$D220&amp;'Service PJ'!$B220&amp;'Service PJ'!$A220&amp;"*",'EPA_US9RT techs'!$A$2:$I$1722,9,FALSE),"")</f>
        <v>3.5885725868999998</v>
      </c>
      <c r="O222" s="14">
        <f>IFERROR(VLOOKUP($A$1&amp;'Service PJ'!$D220&amp;'Service PJ'!$B220&amp;'Service PJ'!$A220&amp;"*",'EPA_US9RT techs'!$A$2:$I$1722,9,FALSE),"")</f>
        <v>3.5885725868999998</v>
      </c>
      <c r="P222" s="14">
        <f>IFERROR(VLOOKUP($A$1&amp;'Service PJ'!$D220&amp;'Service PJ'!$B220&amp;'Service PJ'!$A220&amp;"*",'EPA_US9RT techs'!$A$2:$I$1722,9,FALSE),"")</f>
        <v>3.5885725868999998</v>
      </c>
      <c r="Q222" s="14">
        <f>IFERROR(VLOOKUP($A$1&amp;'Service PJ'!$D220&amp;'Service PJ'!$B220&amp;'Service PJ'!$A220&amp;"*",'EPA_US9RT techs'!$A$2:$I$1722,9,FALSE),"")</f>
        <v>3.5885725868999998</v>
      </c>
      <c r="R222" s="14">
        <f>IFERROR(VLOOKUP($A$1&amp;'Service PJ'!$D220&amp;'Service PJ'!$B220&amp;'Service PJ'!$A220&amp;"*",'EPA_US9RT techs'!$A$2:$I$1722,9,FALSE),"")</f>
        <v>3.5885725868999998</v>
      </c>
      <c r="S222" s="14">
        <f>IFERROR(VLOOKUP($A$1&amp;'Service PJ'!$D220&amp;'Service PJ'!$B220&amp;'Service PJ'!$A220&amp;"*",'EPA_US9RT techs'!$A$2:$I$1722,9,FALSE),"")</f>
        <v>3.5885725868999998</v>
      </c>
      <c r="T222" s="14">
        <f>IFERROR(VLOOKUP($A$1&amp;'Service PJ'!$D220&amp;'Service PJ'!$B220&amp;'Service PJ'!$A220&amp;"*",'EPA_US9RT techs'!$A$2:$I$1722,9,FALSE),"")</f>
        <v>3.5885725868999998</v>
      </c>
      <c r="U222" s="14">
        <f>IFERROR(VLOOKUP($A$1&amp;'Service PJ'!$D220&amp;'Service PJ'!$B220&amp;'Service PJ'!$A220&amp;"*",'EPA_US9RT techs'!$A$2:$I$1722,9,FALSE),"")</f>
        <v>3.5885725868999998</v>
      </c>
      <c r="V222" s="14">
        <f>IFERROR(VLOOKUP($A$1&amp;'Service PJ'!$D220&amp;'Service PJ'!$B220&amp;'Service PJ'!$A220&amp;"*",'EPA_US9RT techs'!$A$2:$I$1722,9,FALSE),"")</f>
        <v>3.5885725868999998</v>
      </c>
      <c r="W222" s="14">
        <f>IFERROR(VLOOKUP($A$1&amp;'Service PJ'!$D220&amp;'Service PJ'!$B220&amp;'Service PJ'!$A220&amp;"*",'EPA_US9RT techs'!$A$2:$I$1722,9,FALSE),"")</f>
        <v>3.5885725868999998</v>
      </c>
      <c r="X222" s="14">
        <f>IFERROR(VLOOKUP($A$1&amp;'Service PJ'!$D220&amp;'Service PJ'!$B220&amp;'Service PJ'!$A220&amp;"*",'EPA_US9RT techs'!$A$2:$I$1722,9,FALSE),"")</f>
        <v>3.5885725868999998</v>
      </c>
      <c r="Y222" s="14">
        <f>IFERROR(VLOOKUP($A$1&amp;'Service PJ'!$D220&amp;'Service PJ'!$B220&amp;'Service PJ'!$A220&amp;"*",'EPA_US9RT techs'!$A$2:$I$1722,9,FALSE),"")</f>
        <v>3.5885725868999998</v>
      </c>
      <c r="Z222" s="14">
        <f>IFERROR(VLOOKUP($A$1&amp;'Service PJ'!$D220&amp;'Service PJ'!$B220&amp;'Service PJ'!$A220&amp;"*",'EPA_US9RT techs'!$A$2:$I$1722,9,FALSE),"")</f>
        <v>3.5885725868999998</v>
      </c>
      <c r="AA222" s="14">
        <f>IFERROR(VLOOKUP($A$1&amp;'Service PJ'!$D220&amp;'Service PJ'!$B220&amp;'Service PJ'!$A220&amp;"*",'EPA_US9RT techs'!$A$2:$I$1722,9,FALSE),"")</f>
        <v>3.5885725868999998</v>
      </c>
      <c r="AB222" s="14">
        <f>IFERROR(VLOOKUP($A$1&amp;'Service PJ'!$D220&amp;'Service PJ'!$B220&amp;'Service PJ'!$A220&amp;"*",'EPA_US9RT techs'!$A$2:$I$1722,9,FALSE),"")</f>
        <v>3.5885725868999998</v>
      </c>
      <c r="AC222" s="14">
        <f>IFERROR(VLOOKUP($A$1&amp;'Service PJ'!$D220&amp;'Service PJ'!$B220&amp;'Service PJ'!$A220&amp;"*",'EPA_US9RT techs'!$A$2:$I$1722,9,FALSE),"")</f>
        <v>3.5885725868999998</v>
      </c>
      <c r="AD222" s="14">
        <f>IFERROR(VLOOKUP($A$1&amp;'Service PJ'!$D220&amp;'Service PJ'!$B220&amp;'Service PJ'!$A220&amp;"*",'EPA_US9RT techs'!$A$2:$I$1722,9,FALSE),"")</f>
        <v>3.5885725868999998</v>
      </c>
      <c r="AE222" s="14">
        <f>IFERROR(VLOOKUP($A$1&amp;'Service PJ'!$D220&amp;'Service PJ'!$B220&amp;'Service PJ'!$A220&amp;"*",'EPA_US9RT techs'!$A$2:$I$1722,9,FALSE),"")</f>
        <v>3.5885725868999998</v>
      </c>
      <c r="AG222" t="str">
        <f>IF(SUM(AH222:AX222)=0,"\I:",'Service PJ'!$D220&amp;"_"&amp;'Service PJ'!$E220&amp;"_"&amp;'Service PJ'!$C220)</f>
        <v>IOI_STM_BFG</v>
      </c>
      <c r="AH222" s="14">
        <f>IFERROR(VLOOKUP($AG$1&amp;'Service PJ'!$D220&amp;'Service PJ'!$B220&amp;'Service PJ'!$A220&amp;"*",'EPA_US9RT techs'!$A$2:$I$1722,9,FALSE),"")</f>
        <v>0.61788691539999996</v>
      </c>
      <c r="AI222" s="14">
        <f>IFERROR(VLOOKUP($AG$1&amp;'Service PJ'!$D220&amp;'Service PJ'!$B220&amp;'Service PJ'!$A220&amp;"*",'EPA_US9RT techs'!$A$2:$I$1722,9,FALSE),"")</f>
        <v>0.61788691539999996</v>
      </c>
      <c r="AJ222" s="14">
        <f>IFERROR(VLOOKUP($AG$1&amp;'Service PJ'!$D220&amp;'Service PJ'!$B220&amp;'Service PJ'!$A220&amp;"*",'EPA_US9RT techs'!$A$2:$I$1722,9,FALSE),"")</f>
        <v>0.61788691539999996</v>
      </c>
      <c r="AK222" s="14">
        <f>IFERROR(VLOOKUP($AG$1&amp;'Service PJ'!$D220&amp;'Service PJ'!$B220&amp;'Service PJ'!$A220&amp;"*",'EPA_US9RT techs'!$A$2:$I$1722,9,FALSE),"")</f>
        <v>0.61788691539999996</v>
      </c>
      <c r="AL222" s="14">
        <f>IFERROR(VLOOKUP($AG$1&amp;'Service PJ'!$D220&amp;'Service PJ'!$B220&amp;'Service PJ'!$A220&amp;"*",'EPA_US9RT techs'!$A$2:$I$1722,9,FALSE),"")</f>
        <v>0.61788691539999996</v>
      </c>
      <c r="AM222" s="14">
        <f>IFERROR(VLOOKUP($AG$1&amp;'Service PJ'!$D220&amp;'Service PJ'!$B220&amp;'Service PJ'!$A220&amp;"*",'EPA_US9RT techs'!$A$2:$I$1722,9,FALSE),"")</f>
        <v>0.61788691539999996</v>
      </c>
      <c r="AN222" s="14">
        <f>IFERROR(VLOOKUP($AG$1&amp;'Service PJ'!$D220&amp;'Service PJ'!$B220&amp;'Service PJ'!$A220&amp;"*",'EPA_US9RT techs'!$A$2:$I$1722,9,FALSE),"")</f>
        <v>0.61788691539999996</v>
      </c>
      <c r="AO222" s="14">
        <f>IFERROR(VLOOKUP($AG$1&amp;'Service PJ'!$D220&amp;'Service PJ'!$B220&amp;'Service PJ'!$A220&amp;"*",'EPA_US9RT techs'!$A$2:$I$1722,9,FALSE),"")</f>
        <v>0.61788691539999996</v>
      </c>
      <c r="AP222" s="14">
        <f>IFERROR(VLOOKUP($AG$1&amp;'Service PJ'!$D220&amp;'Service PJ'!$B220&amp;'Service PJ'!$A220&amp;"*",'EPA_US9RT techs'!$A$2:$I$1722,9,FALSE),"")</f>
        <v>0.61788691539999996</v>
      </c>
      <c r="AQ222" s="14">
        <f>IFERROR(VLOOKUP($AG$1&amp;'Service PJ'!$D220&amp;'Service PJ'!$B220&amp;'Service PJ'!$A220&amp;"*",'EPA_US9RT techs'!$A$2:$I$1722,9,FALSE),"")</f>
        <v>0.61788691539999996</v>
      </c>
      <c r="AR222" s="14">
        <f>IFERROR(VLOOKUP($AG$1&amp;'Service PJ'!$D220&amp;'Service PJ'!$B220&amp;'Service PJ'!$A220&amp;"*",'EPA_US9RT techs'!$A$2:$I$1722,9,FALSE),"")</f>
        <v>0.61788691539999996</v>
      </c>
      <c r="AS222" s="14">
        <f>IFERROR(VLOOKUP($AG$1&amp;'Service PJ'!$D220&amp;'Service PJ'!$B220&amp;'Service PJ'!$A220&amp;"*",'EPA_US9RT techs'!$A$2:$I$1722,9,FALSE),"")</f>
        <v>0.61788691539999996</v>
      </c>
      <c r="AT222" s="14">
        <f>IFERROR(VLOOKUP($AG$1&amp;'Service PJ'!$D220&amp;'Service PJ'!$B220&amp;'Service PJ'!$A220&amp;"*",'EPA_US9RT techs'!$A$2:$I$1722,9,FALSE),"")</f>
        <v>0.61788691539999996</v>
      </c>
      <c r="AU222" s="14">
        <f>IFERROR(VLOOKUP($AG$1&amp;'Service PJ'!$D220&amp;'Service PJ'!$B220&amp;'Service PJ'!$A220&amp;"*",'EPA_US9RT techs'!$A$2:$I$1722,9,FALSE),"")</f>
        <v>0.61788691539999996</v>
      </c>
      <c r="AV222" s="14">
        <f>IFERROR(VLOOKUP($AG$1&amp;'Service PJ'!$D220&amp;'Service PJ'!$B220&amp;'Service PJ'!$A220&amp;"*",'EPA_US9RT techs'!$A$2:$I$1722,9,FALSE),"")</f>
        <v>0.61788691539999996</v>
      </c>
      <c r="AW222" s="14">
        <f>IFERROR(VLOOKUP($AG$1&amp;'Service PJ'!$D220&amp;'Service PJ'!$B220&amp;'Service PJ'!$A220&amp;"*",'EPA_US9RT techs'!$A$2:$I$1722,9,FALSE),"")</f>
        <v>0.61788691539999996</v>
      </c>
      <c r="AX222" s="14">
        <f>IFERROR(VLOOKUP($AG$1&amp;'Service PJ'!$D220&amp;'Service PJ'!$B220&amp;'Service PJ'!$A220&amp;"*",'EPA_US9RT techs'!$A$2:$I$1722,9,FALSE),"")</f>
        <v>0.61788691539999996</v>
      </c>
      <c r="AY222" s="14">
        <f>IFERROR(VLOOKUP($AG$1&amp;'Service PJ'!$D220&amp;'Service PJ'!$B220&amp;'Service PJ'!$A220&amp;"*",'EPA_US9RT techs'!$A$2:$I$1722,9,FALSE),"")</f>
        <v>0.61788691539999996</v>
      </c>
      <c r="AZ222" s="14">
        <f>IFERROR(VLOOKUP($AG$1&amp;'Service PJ'!$D220&amp;'Service PJ'!$B220&amp;'Service PJ'!$A220&amp;"*",'EPA_US9RT techs'!$A$2:$I$1722,9,FALSE),"")</f>
        <v>0.61788691539999996</v>
      </c>
      <c r="BA222" s="14">
        <f>IFERROR(VLOOKUP($AG$1&amp;'Service PJ'!$D220&amp;'Service PJ'!$B220&amp;'Service PJ'!$A220&amp;"*",'EPA_US9RT techs'!$A$2:$I$1722,9,FALSE),"")</f>
        <v>0.61788691539999996</v>
      </c>
      <c r="BB222" s="14">
        <f>IFERROR(VLOOKUP($AG$1&amp;'Service PJ'!$D220&amp;'Service PJ'!$B220&amp;'Service PJ'!$A220&amp;"*",'EPA_US9RT techs'!$A$2:$I$1722,9,FALSE),"")</f>
        <v>0.61788691539999996</v>
      </c>
      <c r="BC222" s="14">
        <f>IFERROR(VLOOKUP($AG$1&amp;'Service PJ'!$D220&amp;'Service PJ'!$B220&amp;'Service PJ'!$A220&amp;"*",'EPA_US9RT techs'!$A$2:$I$1722,9,FALSE),"")</f>
        <v>0.61788691539999996</v>
      </c>
      <c r="BD222" s="14">
        <f>IFERROR(VLOOKUP($AG$1&amp;'Service PJ'!$D220&amp;'Service PJ'!$B220&amp;'Service PJ'!$A220&amp;"*",'EPA_US9RT techs'!$A$2:$I$1722,9,FALSE),"")</f>
        <v>0.61788691539999996</v>
      </c>
      <c r="BE222" s="14">
        <f>IFERROR(VLOOKUP($AG$1&amp;'Service PJ'!$D220&amp;'Service PJ'!$B220&amp;'Service PJ'!$A220&amp;"*",'EPA_US9RT techs'!$A$2:$I$1722,9,FALSE),"")</f>
        <v>0.61788691539999996</v>
      </c>
      <c r="BF222" s="14">
        <f>IFERROR(VLOOKUP($AG$1&amp;'Service PJ'!$D220&amp;'Service PJ'!$B220&amp;'Service PJ'!$A220&amp;"*",'EPA_US9RT techs'!$A$2:$I$1722,9,FALSE),"")</f>
        <v>0.61788691539999996</v>
      </c>
      <c r="BG222" s="14">
        <f>IFERROR(VLOOKUP($AG$1&amp;'Service PJ'!$D220&amp;'Service PJ'!$B220&amp;'Service PJ'!$A220&amp;"*",'EPA_US9RT techs'!$A$2:$I$1722,9,FALSE),"")</f>
        <v>0.61788691539999996</v>
      </c>
      <c r="BH222" s="14">
        <f>IFERROR(VLOOKUP($AG$1&amp;'Service PJ'!$D220&amp;'Service PJ'!$B220&amp;'Service PJ'!$A220&amp;"*",'EPA_US9RT techs'!$A$2:$I$1722,9,FALSE),"")</f>
        <v>0.61788691539999996</v>
      </c>
      <c r="BI222" s="14">
        <f>IFERROR(VLOOKUP($AG$1&amp;'Service PJ'!$D220&amp;'Service PJ'!$B220&amp;'Service PJ'!$A220&amp;"*",'EPA_US9RT techs'!$A$2:$I$1722,9,FALSE),"")</f>
        <v>0.61788691539999996</v>
      </c>
      <c r="BJ222" s="14">
        <f>IFERROR(VLOOKUP($AG$1&amp;'Service PJ'!$D220&amp;'Service PJ'!$B220&amp;'Service PJ'!$A220&amp;"*",'EPA_US9RT techs'!$A$2:$I$1722,9,FALSE),"")</f>
        <v>0.61788691539999996</v>
      </c>
      <c r="BK222" s="14">
        <f>IFERROR(VLOOKUP($AG$1&amp;'Service PJ'!$D220&amp;'Service PJ'!$B220&amp;'Service PJ'!$A220&amp;"*",'EPA_US9RT techs'!$A$2:$I$1722,9,FALSE),"")</f>
        <v>0.61788691539999996</v>
      </c>
      <c r="BM222" t="str">
        <f>IF(SUM(BN222:CD222)=0,"\I:",'Service PJ'!$D220&amp;"_"&amp;'Service PJ'!$E220&amp;"_"&amp;'Service PJ'!$C220)</f>
        <v>IOI_STM_BFG</v>
      </c>
      <c r="BN222" s="14">
        <f>IFERROR(VLOOKUP($BM$1&amp;'Service PJ'!$D220&amp;'Service PJ'!$B220&amp;'Service PJ'!$A220&amp;"*",'EPA_US9RT techs'!$A$2:$I$1722,9,FALSE),"")</f>
        <v>0.17414847289999999</v>
      </c>
      <c r="BO222" s="14">
        <f>IFERROR(VLOOKUP($BM$1&amp;'Service PJ'!$D220&amp;'Service PJ'!$B220&amp;'Service PJ'!$A220&amp;"*",'EPA_US9RT techs'!$A$2:$I$1722,9,FALSE),"")</f>
        <v>0.17414847289999999</v>
      </c>
      <c r="BP222" s="14">
        <f>IFERROR(VLOOKUP($BM$1&amp;'Service PJ'!$D220&amp;'Service PJ'!$B220&amp;'Service PJ'!$A220&amp;"*",'EPA_US9RT techs'!$A$2:$I$1722,9,FALSE),"")</f>
        <v>0.17414847289999999</v>
      </c>
      <c r="BQ222" s="14">
        <f>IFERROR(VLOOKUP($BM$1&amp;'Service PJ'!$D220&amp;'Service PJ'!$B220&amp;'Service PJ'!$A220&amp;"*",'EPA_US9RT techs'!$A$2:$I$1722,9,FALSE),"")</f>
        <v>0.17414847289999999</v>
      </c>
      <c r="BR222" s="14">
        <f>IFERROR(VLOOKUP($BM$1&amp;'Service PJ'!$D220&amp;'Service PJ'!$B220&amp;'Service PJ'!$A220&amp;"*",'EPA_US9RT techs'!$A$2:$I$1722,9,FALSE),"")</f>
        <v>0.17414847289999999</v>
      </c>
      <c r="BS222" s="14">
        <f>IFERROR(VLOOKUP($BM$1&amp;'Service PJ'!$D220&amp;'Service PJ'!$B220&amp;'Service PJ'!$A220&amp;"*",'EPA_US9RT techs'!$A$2:$I$1722,9,FALSE),"")</f>
        <v>0.17414847289999999</v>
      </c>
      <c r="BT222" s="14">
        <f>IFERROR(VLOOKUP($BM$1&amp;'Service PJ'!$D220&amp;'Service PJ'!$B220&amp;'Service PJ'!$A220&amp;"*",'EPA_US9RT techs'!$A$2:$I$1722,9,FALSE),"")</f>
        <v>0.17414847289999999</v>
      </c>
      <c r="BU222" s="14">
        <f>IFERROR(VLOOKUP($BM$1&amp;'Service PJ'!$D220&amp;'Service PJ'!$B220&amp;'Service PJ'!$A220&amp;"*",'EPA_US9RT techs'!$A$2:$I$1722,9,FALSE),"")</f>
        <v>0.17414847289999999</v>
      </c>
      <c r="BV222" s="14">
        <f>IFERROR(VLOOKUP($BM$1&amp;'Service PJ'!$D220&amp;'Service PJ'!$B220&amp;'Service PJ'!$A220&amp;"*",'EPA_US9RT techs'!$A$2:$I$1722,9,FALSE),"")</f>
        <v>0.17414847289999999</v>
      </c>
      <c r="BW222" s="14">
        <f>IFERROR(VLOOKUP($BM$1&amp;'Service PJ'!$D220&amp;'Service PJ'!$B220&amp;'Service PJ'!$A220&amp;"*",'EPA_US9RT techs'!$A$2:$I$1722,9,FALSE),"")</f>
        <v>0.17414847289999999</v>
      </c>
      <c r="BX222" s="14">
        <f>IFERROR(VLOOKUP($BM$1&amp;'Service PJ'!$D220&amp;'Service PJ'!$B220&amp;'Service PJ'!$A220&amp;"*",'EPA_US9RT techs'!$A$2:$I$1722,9,FALSE),"")</f>
        <v>0.17414847289999999</v>
      </c>
      <c r="BY222" s="14">
        <f>IFERROR(VLOOKUP($BM$1&amp;'Service PJ'!$D220&amp;'Service PJ'!$B220&amp;'Service PJ'!$A220&amp;"*",'EPA_US9RT techs'!$A$2:$I$1722,9,FALSE),"")</f>
        <v>0.17414847289999999</v>
      </c>
      <c r="BZ222" s="14">
        <f>IFERROR(VLOOKUP($BM$1&amp;'Service PJ'!$D220&amp;'Service PJ'!$B220&amp;'Service PJ'!$A220&amp;"*",'EPA_US9RT techs'!$A$2:$I$1722,9,FALSE),"")</f>
        <v>0.17414847289999999</v>
      </c>
      <c r="CA222" s="14">
        <f>IFERROR(VLOOKUP($BM$1&amp;'Service PJ'!$D220&amp;'Service PJ'!$B220&amp;'Service PJ'!$A220&amp;"*",'EPA_US9RT techs'!$A$2:$I$1722,9,FALSE),"")</f>
        <v>0.17414847289999999</v>
      </c>
      <c r="CB222" s="14">
        <f>IFERROR(VLOOKUP($BM$1&amp;'Service PJ'!$D220&amp;'Service PJ'!$B220&amp;'Service PJ'!$A220&amp;"*",'EPA_US9RT techs'!$A$2:$I$1722,9,FALSE),"")</f>
        <v>0.17414847289999999</v>
      </c>
      <c r="CC222" s="14">
        <f>IFERROR(VLOOKUP($BM$1&amp;'Service PJ'!$D220&amp;'Service PJ'!$B220&amp;'Service PJ'!$A220&amp;"*",'EPA_US9RT techs'!$A$2:$I$1722,9,FALSE),"")</f>
        <v>0.17414847289999999</v>
      </c>
      <c r="CD222" s="14">
        <f>IFERROR(VLOOKUP($BM$1&amp;'Service PJ'!$D220&amp;'Service PJ'!$B220&amp;'Service PJ'!$A220&amp;"*",'EPA_US9RT techs'!$A$2:$I$1722,9,FALSE),"")</f>
        <v>0.17414847289999999</v>
      </c>
      <c r="CE222" s="14">
        <f>IFERROR(VLOOKUP($BM$1&amp;'Service PJ'!$D220&amp;'Service PJ'!$B220&amp;'Service PJ'!$A220&amp;"*",'EPA_US9RT techs'!$A$2:$I$1722,9,FALSE),"")</f>
        <v>0.17414847289999999</v>
      </c>
      <c r="CF222" s="14">
        <f>IFERROR(VLOOKUP($BM$1&amp;'Service PJ'!$D220&amp;'Service PJ'!$B220&amp;'Service PJ'!$A220&amp;"*",'EPA_US9RT techs'!$A$2:$I$1722,9,FALSE),"")</f>
        <v>0.17414847289999999</v>
      </c>
      <c r="CG222" s="14">
        <f>IFERROR(VLOOKUP($BM$1&amp;'Service PJ'!$D220&amp;'Service PJ'!$B220&amp;'Service PJ'!$A220&amp;"*",'EPA_US9RT techs'!$A$2:$I$1722,9,FALSE),"")</f>
        <v>0.17414847289999999</v>
      </c>
      <c r="CH222" s="14">
        <f>IFERROR(VLOOKUP($BM$1&amp;'Service PJ'!$D220&amp;'Service PJ'!$B220&amp;'Service PJ'!$A220&amp;"*",'EPA_US9RT techs'!$A$2:$I$1722,9,FALSE),"")</f>
        <v>0.17414847289999999</v>
      </c>
      <c r="CI222" s="14">
        <f>IFERROR(VLOOKUP($BM$1&amp;'Service PJ'!$D220&amp;'Service PJ'!$B220&amp;'Service PJ'!$A220&amp;"*",'EPA_US9RT techs'!$A$2:$I$1722,9,FALSE),"")</f>
        <v>0.17414847289999999</v>
      </c>
      <c r="CJ222" s="14">
        <f>IFERROR(VLOOKUP($BM$1&amp;'Service PJ'!$D220&amp;'Service PJ'!$B220&amp;'Service PJ'!$A220&amp;"*",'EPA_US9RT techs'!$A$2:$I$1722,9,FALSE),"")</f>
        <v>0.17414847289999999</v>
      </c>
      <c r="CK222" s="14">
        <f>IFERROR(VLOOKUP($BM$1&amp;'Service PJ'!$D220&amp;'Service PJ'!$B220&amp;'Service PJ'!$A220&amp;"*",'EPA_US9RT techs'!$A$2:$I$1722,9,FALSE),"")</f>
        <v>0.17414847289999999</v>
      </c>
      <c r="CL222" s="14">
        <f>IFERROR(VLOOKUP($BM$1&amp;'Service PJ'!$D220&amp;'Service PJ'!$B220&amp;'Service PJ'!$A220&amp;"*",'EPA_US9RT techs'!$A$2:$I$1722,9,FALSE),"")</f>
        <v>0.17414847289999999</v>
      </c>
      <c r="CM222" s="14">
        <f>IFERROR(VLOOKUP($BM$1&amp;'Service PJ'!$D220&amp;'Service PJ'!$B220&amp;'Service PJ'!$A220&amp;"*",'EPA_US9RT techs'!$A$2:$I$1722,9,FALSE),"")</f>
        <v>0.17414847289999999</v>
      </c>
      <c r="CN222" s="14">
        <f>IFERROR(VLOOKUP($BM$1&amp;'Service PJ'!$D220&amp;'Service PJ'!$B220&amp;'Service PJ'!$A220&amp;"*",'EPA_US9RT techs'!$A$2:$I$1722,9,FALSE),"")</f>
        <v>0.17414847289999999</v>
      </c>
      <c r="CO222" s="14">
        <f>IFERROR(VLOOKUP($BM$1&amp;'Service PJ'!$D220&amp;'Service PJ'!$B220&amp;'Service PJ'!$A220&amp;"*",'EPA_US9RT techs'!$A$2:$I$1722,9,FALSE),"")</f>
        <v>0.17414847289999999</v>
      </c>
      <c r="CP222" s="14">
        <f>IFERROR(VLOOKUP($BM$1&amp;'Service PJ'!$D220&amp;'Service PJ'!$B220&amp;'Service PJ'!$A220&amp;"*",'EPA_US9RT techs'!$A$2:$I$1722,9,FALSE),"")</f>
        <v>0.17414847289999999</v>
      </c>
      <c r="CQ222" s="14">
        <f>IFERROR(VLOOKUP($BM$1&amp;'Service PJ'!$D220&amp;'Service PJ'!$B220&amp;'Service PJ'!$A220&amp;"*",'EPA_US9RT techs'!$A$2:$I$1722,9,FALSE),"")</f>
        <v>0.17414847289999999</v>
      </c>
      <c r="CS222" t="str">
        <f>IF(SUM(CT222:DJ222)=0,"\I:",'Service PJ'!$D220&amp;"_"&amp;'Service PJ'!$E220&amp;"_"&amp;'Service PJ'!$C220)</f>
        <v>IOI_STM_BFG</v>
      </c>
      <c r="CT222" s="2">
        <f>IFERROR(VLOOKUP($CS$1&amp;'Service PJ'!$D220&amp;'Service PJ'!$B220&amp;'Service PJ'!$A220&amp;"*",'EPA_US9RT techs'!$A$2:$I$1722,9,FALSE),"")</f>
        <v>50</v>
      </c>
      <c r="CU222" s="2">
        <f>IFERROR(VLOOKUP($CS$1&amp;'Service PJ'!$D220&amp;'Service PJ'!$B220&amp;'Service PJ'!$A220&amp;"*",'EPA_US9RT techs'!$A$2:$I$1722,9,FALSE),"")</f>
        <v>50</v>
      </c>
      <c r="CV222" s="2">
        <f>IFERROR(VLOOKUP($CS$1&amp;'Service PJ'!$D220&amp;'Service PJ'!$B220&amp;'Service PJ'!$A220&amp;"*",'EPA_US9RT techs'!$A$2:$I$1722,9,FALSE),"")</f>
        <v>50</v>
      </c>
      <c r="CW222" s="2">
        <f>IFERROR(VLOOKUP($CS$1&amp;'Service PJ'!$D220&amp;'Service PJ'!$B220&amp;'Service PJ'!$A220&amp;"*",'EPA_US9RT techs'!$A$2:$I$1722,9,FALSE),"")</f>
        <v>50</v>
      </c>
      <c r="CX222" s="2">
        <f>IFERROR(VLOOKUP($CS$1&amp;'Service PJ'!$D220&amp;'Service PJ'!$B220&amp;'Service PJ'!$A220&amp;"*",'EPA_US9RT techs'!$A$2:$I$1722,9,FALSE),"")</f>
        <v>50</v>
      </c>
      <c r="CY222" s="2">
        <f>IFERROR(VLOOKUP($CS$1&amp;'Service PJ'!$D220&amp;'Service PJ'!$B220&amp;'Service PJ'!$A220&amp;"*",'EPA_US9RT techs'!$A$2:$I$1722,9,FALSE),"")</f>
        <v>50</v>
      </c>
      <c r="CZ222" s="2">
        <f>IFERROR(VLOOKUP($CS$1&amp;'Service PJ'!$D220&amp;'Service PJ'!$B220&amp;'Service PJ'!$A220&amp;"*",'EPA_US9RT techs'!$A$2:$I$1722,9,FALSE),"")</f>
        <v>50</v>
      </c>
      <c r="DA222" s="2">
        <f>IFERROR(VLOOKUP($CS$1&amp;'Service PJ'!$D220&amp;'Service PJ'!$B220&amp;'Service PJ'!$A220&amp;"*",'EPA_US9RT techs'!$A$2:$I$1722,9,FALSE),"")</f>
        <v>50</v>
      </c>
      <c r="DB222" s="2">
        <f>IFERROR(VLOOKUP($CS$1&amp;'Service PJ'!$D220&amp;'Service PJ'!$B220&amp;'Service PJ'!$A220&amp;"*",'EPA_US9RT techs'!$A$2:$I$1722,9,FALSE),"")</f>
        <v>50</v>
      </c>
      <c r="DC222" s="2">
        <f>IFERROR(VLOOKUP($CS$1&amp;'Service PJ'!$D220&amp;'Service PJ'!$B220&amp;'Service PJ'!$A220&amp;"*",'EPA_US9RT techs'!$A$2:$I$1722,9,FALSE),"")</f>
        <v>50</v>
      </c>
      <c r="DD222" s="2">
        <f>IFERROR(VLOOKUP($CS$1&amp;'Service PJ'!$D220&amp;'Service PJ'!$B220&amp;'Service PJ'!$A220&amp;"*",'EPA_US9RT techs'!$A$2:$I$1722,9,FALSE),"")</f>
        <v>50</v>
      </c>
      <c r="DE222" s="2">
        <f>IFERROR(VLOOKUP($CS$1&amp;'Service PJ'!$D220&amp;'Service PJ'!$B220&amp;'Service PJ'!$A220&amp;"*",'EPA_US9RT techs'!$A$2:$I$1722,9,FALSE),"")</f>
        <v>50</v>
      </c>
      <c r="DF222" s="2">
        <f>IFERROR(VLOOKUP($CS$1&amp;'Service PJ'!$D220&amp;'Service PJ'!$B220&amp;'Service PJ'!$A220&amp;"*",'EPA_US9RT techs'!$A$2:$I$1722,9,FALSE),"")</f>
        <v>50</v>
      </c>
      <c r="DG222" s="2">
        <f>IFERROR(VLOOKUP($CS$1&amp;'Service PJ'!$D220&amp;'Service PJ'!$B220&amp;'Service PJ'!$A220&amp;"*",'EPA_US9RT techs'!$A$2:$I$1722,9,FALSE),"")</f>
        <v>50</v>
      </c>
      <c r="DH222" s="2">
        <f>IFERROR(VLOOKUP($CS$1&amp;'Service PJ'!$D220&amp;'Service PJ'!$B220&amp;'Service PJ'!$A220&amp;"*",'EPA_US9RT techs'!$A$2:$I$1722,9,FALSE),"")</f>
        <v>50</v>
      </c>
      <c r="DI222" s="2">
        <f>IFERROR(VLOOKUP($CS$1&amp;'Service PJ'!$D220&amp;'Service PJ'!$B220&amp;'Service PJ'!$A220&amp;"*",'EPA_US9RT techs'!$A$2:$I$1722,9,FALSE),"")</f>
        <v>50</v>
      </c>
      <c r="DJ222" s="2">
        <f>IFERROR(VLOOKUP($CS$1&amp;'Service PJ'!$D220&amp;'Service PJ'!$B220&amp;'Service PJ'!$A220&amp;"*",'EPA_US9RT techs'!$A$2:$I$1722,9,FALSE),"")</f>
        <v>50</v>
      </c>
      <c r="DK222" s="2">
        <f>IFERROR(VLOOKUP($CS$1&amp;'Service PJ'!$D220&amp;'Service PJ'!$B220&amp;'Service PJ'!$A220&amp;"*",'EPA_US9RT techs'!$A$2:$I$1722,9,FALSE),"")</f>
        <v>50</v>
      </c>
      <c r="DL222" s="2">
        <f>IFERROR(VLOOKUP($CS$1&amp;'Service PJ'!$D220&amp;'Service PJ'!$B220&amp;'Service PJ'!$A220&amp;"*",'EPA_US9RT techs'!$A$2:$I$1722,9,FALSE),"")</f>
        <v>50</v>
      </c>
      <c r="DM222" s="2">
        <f>IFERROR(VLOOKUP($CS$1&amp;'Service PJ'!$D220&amp;'Service PJ'!$B220&amp;'Service PJ'!$A220&amp;"*",'EPA_US9RT techs'!$A$2:$I$1722,9,FALSE),"")</f>
        <v>50</v>
      </c>
      <c r="DN222" s="2">
        <f>IFERROR(VLOOKUP($CS$1&amp;'Service PJ'!$D220&amp;'Service PJ'!$B220&amp;'Service PJ'!$A220&amp;"*",'EPA_US9RT techs'!$A$2:$I$1722,9,FALSE),"")</f>
        <v>50</v>
      </c>
      <c r="DO222" s="2">
        <f>IFERROR(VLOOKUP($CS$1&amp;'Service PJ'!$D220&amp;'Service PJ'!$B220&amp;'Service PJ'!$A220&amp;"*",'EPA_US9RT techs'!$A$2:$I$1722,9,FALSE),"")</f>
        <v>50</v>
      </c>
      <c r="DP222" s="2">
        <f>IFERROR(VLOOKUP($CS$1&amp;'Service PJ'!$D220&amp;'Service PJ'!$B220&amp;'Service PJ'!$A220&amp;"*",'EPA_US9RT techs'!$A$2:$I$1722,9,FALSE),"")</f>
        <v>50</v>
      </c>
      <c r="DQ222" s="2">
        <f>IFERROR(VLOOKUP($CS$1&amp;'Service PJ'!$D220&amp;'Service PJ'!$B220&amp;'Service PJ'!$A220&amp;"*",'EPA_US9RT techs'!$A$2:$I$1722,9,FALSE),"")</f>
        <v>50</v>
      </c>
      <c r="DR222" s="2">
        <f>IFERROR(VLOOKUP($CS$1&amp;'Service PJ'!$D220&amp;'Service PJ'!$B220&amp;'Service PJ'!$A220&amp;"*",'EPA_US9RT techs'!$A$2:$I$1722,9,FALSE),"")</f>
        <v>50</v>
      </c>
      <c r="DS222" s="2">
        <f>IFERROR(VLOOKUP($CS$1&amp;'Service PJ'!$D220&amp;'Service PJ'!$B220&amp;'Service PJ'!$A220&amp;"*",'EPA_US9RT techs'!$A$2:$I$1722,9,FALSE),"")</f>
        <v>50</v>
      </c>
      <c r="DT222" s="2">
        <f>IFERROR(VLOOKUP($CS$1&amp;'Service PJ'!$D220&amp;'Service PJ'!$B220&amp;'Service PJ'!$A220&amp;"*",'EPA_US9RT techs'!$A$2:$I$1722,9,FALSE),"")</f>
        <v>50</v>
      </c>
      <c r="DU222" s="2">
        <f>IFERROR(VLOOKUP($CS$1&amp;'Service PJ'!$D220&amp;'Service PJ'!$B220&amp;'Service PJ'!$A220&amp;"*",'EPA_US9RT techs'!$A$2:$I$1722,9,FALSE),"")</f>
        <v>50</v>
      </c>
      <c r="DV222" s="2">
        <f>IFERROR(VLOOKUP($CS$1&amp;'Service PJ'!$D220&amp;'Service PJ'!$B220&amp;'Service PJ'!$A220&amp;"*",'EPA_US9RT techs'!$A$2:$I$1722,9,FALSE),"")</f>
        <v>50</v>
      </c>
      <c r="DW222" s="2">
        <f>IFERROR(VLOOKUP($CS$1&amp;'Service PJ'!$D220&amp;'Service PJ'!$B220&amp;'Service PJ'!$A220&amp;"*",'EPA_US9RT techs'!$A$2:$I$1722,9,FALSE),"")</f>
        <v>50</v>
      </c>
    </row>
    <row r="223" spans="1:127" x14ac:dyDescent="0.45">
      <c r="A223" t="str">
        <f>IF(SUM(B223:R223)=0,"\I:",'Service PJ'!$D221&amp;"_"&amp;'Service PJ'!$E221&amp;"_"&amp;'Service PJ'!$C221)</f>
        <v>IOI_PRH_BFG</v>
      </c>
      <c r="B223" s="14">
        <f>IFERROR(VLOOKUP($A$1&amp;'Service PJ'!$D221&amp;'Service PJ'!$B221&amp;'Service PJ'!$A221&amp;"*",'EPA_US9RT techs'!$A$2:$I$1722,9,FALSE),"")</f>
        <v>18.591504</v>
      </c>
      <c r="C223" s="14">
        <f>IFERROR(VLOOKUP($A$1&amp;'Service PJ'!$D221&amp;'Service PJ'!$B221&amp;'Service PJ'!$A221&amp;"*",'EPA_US9RT techs'!$A$2:$I$1722,9,FALSE),"")</f>
        <v>18.591504</v>
      </c>
      <c r="D223" s="14">
        <f>IFERROR(VLOOKUP($A$1&amp;'Service PJ'!$D221&amp;'Service PJ'!$B221&amp;'Service PJ'!$A221&amp;"*",'EPA_US9RT techs'!$A$2:$I$1722,9,FALSE),"")</f>
        <v>18.591504</v>
      </c>
      <c r="E223" s="14">
        <f>IFERROR(VLOOKUP($A$1&amp;'Service PJ'!$D221&amp;'Service PJ'!$B221&amp;'Service PJ'!$A221&amp;"*",'EPA_US9RT techs'!$A$2:$I$1722,9,FALSE),"")</f>
        <v>18.591504</v>
      </c>
      <c r="F223" s="14">
        <f>IFERROR(VLOOKUP($A$1&amp;'Service PJ'!$D221&amp;'Service PJ'!$B221&amp;'Service PJ'!$A221&amp;"*",'EPA_US9RT techs'!$A$2:$I$1722,9,FALSE),"")</f>
        <v>18.591504</v>
      </c>
      <c r="G223" s="14">
        <f>IFERROR(VLOOKUP($A$1&amp;'Service PJ'!$D221&amp;'Service PJ'!$B221&amp;'Service PJ'!$A221&amp;"*",'EPA_US9RT techs'!$A$2:$I$1722,9,FALSE),"")</f>
        <v>18.591504</v>
      </c>
      <c r="H223" s="14">
        <f>IFERROR(VLOOKUP($A$1&amp;'Service PJ'!$D221&amp;'Service PJ'!$B221&amp;'Service PJ'!$A221&amp;"*",'EPA_US9RT techs'!$A$2:$I$1722,9,FALSE),"")</f>
        <v>18.591504</v>
      </c>
      <c r="I223" s="14">
        <f>IFERROR(VLOOKUP($A$1&amp;'Service PJ'!$D221&amp;'Service PJ'!$B221&amp;'Service PJ'!$A221&amp;"*",'EPA_US9RT techs'!$A$2:$I$1722,9,FALSE),"")</f>
        <v>18.591504</v>
      </c>
      <c r="J223" s="14">
        <f>IFERROR(VLOOKUP($A$1&amp;'Service PJ'!$D221&amp;'Service PJ'!$B221&amp;'Service PJ'!$A221&amp;"*",'EPA_US9RT techs'!$A$2:$I$1722,9,FALSE),"")</f>
        <v>18.591504</v>
      </c>
      <c r="K223" s="14">
        <f>IFERROR(VLOOKUP($A$1&amp;'Service PJ'!$D221&amp;'Service PJ'!$B221&amp;'Service PJ'!$A221&amp;"*",'EPA_US9RT techs'!$A$2:$I$1722,9,FALSE),"")</f>
        <v>18.591504</v>
      </c>
      <c r="L223" s="14">
        <f>IFERROR(VLOOKUP($A$1&amp;'Service PJ'!$D221&amp;'Service PJ'!$B221&amp;'Service PJ'!$A221&amp;"*",'EPA_US9RT techs'!$A$2:$I$1722,9,FALSE),"")</f>
        <v>18.591504</v>
      </c>
      <c r="M223" s="14">
        <f>IFERROR(VLOOKUP($A$1&amp;'Service PJ'!$D221&amp;'Service PJ'!$B221&amp;'Service PJ'!$A221&amp;"*",'EPA_US9RT techs'!$A$2:$I$1722,9,FALSE),"")</f>
        <v>18.591504</v>
      </c>
      <c r="N223" s="14">
        <f>IFERROR(VLOOKUP($A$1&amp;'Service PJ'!$D221&amp;'Service PJ'!$B221&amp;'Service PJ'!$A221&amp;"*",'EPA_US9RT techs'!$A$2:$I$1722,9,FALSE),"")</f>
        <v>18.591504</v>
      </c>
      <c r="O223" s="14">
        <f>IFERROR(VLOOKUP($A$1&amp;'Service PJ'!$D221&amp;'Service PJ'!$B221&amp;'Service PJ'!$A221&amp;"*",'EPA_US9RT techs'!$A$2:$I$1722,9,FALSE),"")</f>
        <v>18.591504</v>
      </c>
      <c r="P223" s="14">
        <f>IFERROR(VLOOKUP($A$1&amp;'Service PJ'!$D221&amp;'Service PJ'!$B221&amp;'Service PJ'!$A221&amp;"*",'EPA_US9RT techs'!$A$2:$I$1722,9,FALSE),"")</f>
        <v>18.591504</v>
      </c>
      <c r="Q223" s="14">
        <f>IFERROR(VLOOKUP($A$1&amp;'Service PJ'!$D221&amp;'Service PJ'!$B221&amp;'Service PJ'!$A221&amp;"*",'EPA_US9RT techs'!$A$2:$I$1722,9,FALSE),"")</f>
        <v>18.591504</v>
      </c>
      <c r="R223" s="14">
        <f>IFERROR(VLOOKUP($A$1&amp;'Service PJ'!$D221&amp;'Service PJ'!$B221&amp;'Service PJ'!$A221&amp;"*",'EPA_US9RT techs'!$A$2:$I$1722,9,FALSE),"")</f>
        <v>18.591504</v>
      </c>
      <c r="S223" s="14">
        <f>IFERROR(VLOOKUP($A$1&amp;'Service PJ'!$D221&amp;'Service PJ'!$B221&amp;'Service PJ'!$A221&amp;"*",'EPA_US9RT techs'!$A$2:$I$1722,9,FALSE),"")</f>
        <v>18.591504</v>
      </c>
      <c r="T223" s="14">
        <f>IFERROR(VLOOKUP($A$1&amp;'Service PJ'!$D221&amp;'Service PJ'!$B221&amp;'Service PJ'!$A221&amp;"*",'EPA_US9RT techs'!$A$2:$I$1722,9,FALSE),"")</f>
        <v>18.591504</v>
      </c>
      <c r="U223" s="14">
        <f>IFERROR(VLOOKUP($A$1&amp;'Service PJ'!$D221&amp;'Service PJ'!$B221&amp;'Service PJ'!$A221&amp;"*",'EPA_US9RT techs'!$A$2:$I$1722,9,FALSE),"")</f>
        <v>18.591504</v>
      </c>
      <c r="V223" s="14">
        <f>IFERROR(VLOOKUP($A$1&amp;'Service PJ'!$D221&amp;'Service PJ'!$B221&amp;'Service PJ'!$A221&amp;"*",'EPA_US9RT techs'!$A$2:$I$1722,9,FALSE),"")</f>
        <v>18.591504</v>
      </c>
      <c r="W223" s="14">
        <f>IFERROR(VLOOKUP($A$1&amp;'Service PJ'!$D221&amp;'Service PJ'!$B221&amp;'Service PJ'!$A221&amp;"*",'EPA_US9RT techs'!$A$2:$I$1722,9,FALSE),"")</f>
        <v>18.591504</v>
      </c>
      <c r="X223" s="14">
        <f>IFERROR(VLOOKUP($A$1&amp;'Service PJ'!$D221&amp;'Service PJ'!$B221&amp;'Service PJ'!$A221&amp;"*",'EPA_US9RT techs'!$A$2:$I$1722,9,FALSE),"")</f>
        <v>18.591504</v>
      </c>
      <c r="Y223" s="14">
        <f>IFERROR(VLOOKUP($A$1&amp;'Service PJ'!$D221&amp;'Service PJ'!$B221&amp;'Service PJ'!$A221&amp;"*",'EPA_US9RT techs'!$A$2:$I$1722,9,FALSE),"")</f>
        <v>18.591504</v>
      </c>
      <c r="Z223" s="14">
        <f>IFERROR(VLOOKUP($A$1&amp;'Service PJ'!$D221&amp;'Service PJ'!$B221&amp;'Service PJ'!$A221&amp;"*",'EPA_US9RT techs'!$A$2:$I$1722,9,FALSE),"")</f>
        <v>18.591504</v>
      </c>
      <c r="AA223" s="14">
        <f>IFERROR(VLOOKUP($A$1&amp;'Service PJ'!$D221&amp;'Service PJ'!$B221&amp;'Service PJ'!$A221&amp;"*",'EPA_US9RT techs'!$A$2:$I$1722,9,FALSE),"")</f>
        <v>18.591504</v>
      </c>
      <c r="AB223" s="14">
        <f>IFERROR(VLOOKUP($A$1&amp;'Service PJ'!$D221&amp;'Service PJ'!$B221&amp;'Service PJ'!$A221&amp;"*",'EPA_US9RT techs'!$A$2:$I$1722,9,FALSE),"")</f>
        <v>18.591504</v>
      </c>
      <c r="AC223" s="14">
        <f>IFERROR(VLOOKUP($A$1&amp;'Service PJ'!$D221&amp;'Service PJ'!$B221&amp;'Service PJ'!$A221&amp;"*",'EPA_US9RT techs'!$A$2:$I$1722,9,FALSE),"")</f>
        <v>18.591504</v>
      </c>
      <c r="AD223" s="14">
        <f>IFERROR(VLOOKUP($A$1&amp;'Service PJ'!$D221&amp;'Service PJ'!$B221&amp;'Service PJ'!$A221&amp;"*",'EPA_US9RT techs'!$A$2:$I$1722,9,FALSE),"")</f>
        <v>18.591504</v>
      </c>
      <c r="AE223" s="14">
        <f>IFERROR(VLOOKUP($A$1&amp;'Service PJ'!$D221&amp;'Service PJ'!$B221&amp;'Service PJ'!$A221&amp;"*",'EPA_US9RT techs'!$A$2:$I$1722,9,FALSE),"")</f>
        <v>18.591504</v>
      </c>
      <c r="AG223" t="str">
        <f>IF(SUM(AH223:AX223)=0,"\I:",'Service PJ'!$D221&amp;"_"&amp;'Service PJ'!$E221&amp;"_"&amp;'Service PJ'!$C221)</f>
        <v>IOI_PRH_BFG</v>
      </c>
      <c r="AH223" s="14">
        <f>IFERROR(VLOOKUP($AG$1&amp;'Service PJ'!$D221&amp;'Service PJ'!$B221&amp;'Service PJ'!$A221&amp;"*",'EPA_US9RT techs'!$A$2:$I$1722,9,FALSE),"")</f>
        <v>1.8591504000000001</v>
      </c>
      <c r="AI223" s="14">
        <f>IFERROR(VLOOKUP($AG$1&amp;'Service PJ'!$D221&amp;'Service PJ'!$B221&amp;'Service PJ'!$A221&amp;"*",'EPA_US9RT techs'!$A$2:$I$1722,9,FALSE),"")</f>
        <v>1.8591504000000001</v>
      </c>
      <c r="AJ223" s="14">
        <f>IFERROR(VLOOKUP($AG$1&amp;'Service PJ'!$D221&amp;'Service PJ'!$B221&amp;'Service PJ'!$A221&amp;"*",'EPA_US9RT techs'!$A$2:$I$1722,9,FALSE),"")</f>
        <v>1.8591504000000001</v>
      </c>
      <c r="AK223" s="14">
        <f>IFERROR(VLOOKUP($AG$1&amp;'Service PJ'!$D221&amp;'Service PJ'!$B221&amp;'Service PJ'!$A221&amp;"*",'EPA_US9RT techs'!$A$2:$I$1722,9,FALSE),"")</f>
        <v>1.8591504000000001</v>
      </c>
      <c r="AL223" s="14">
        <f>IFERROR(VLOOKUP($AG$1&amp;'Service PJ'!$D221&amp;'Service PJ'!$B221&amp;'Service PJ'!$A221&amp;"*",'EPA_US9RT techs'!$A$2:$I$1722,9,FALSE),"")</f>
        <v>1.8591504000000001</v>
      </c>
      <c r="AM223" s="14">
        <f>IFERROR(VLOOKUP($AG$1&amp;'Service PJ'!$D221&amp;'Service PJ'!$B221&amp;'Service PJ'!$A221&amp;"*",'EPA_US9RT techs'!$A$2:$I$1722,9,FALSE),"")</f>
        <v>1.8591504000000001</v>
      </c>
      <c r="AN223" s="14">
        <f>IFERROR(VLOOKUP($AG$1&amp;'Service PJ'!$D221&amp;'Service PJ'!$B221&amp;'Service PJ'!$A221&amp;"*",'EPA_US9RT techs'!$A$2:$I$1722,9,FALSE),"")</f>
        <v>1.8591504000000001</v>
      </c>
      <c r="AO223" s="14">
        <f>IFERROR(VLOOKUP($AG$1&amp;'Service PJ'!$D221&amp;'Service PJ'!$B221&amp;'Service PJ'!$A221&amp;"*",'EPA_US9RT techs'!$A$2:$I$1722,9,FALSE),"")</f>
        <v>1.8591504000000001</v>
      </c>
      <c r="AP223" s="14">
        <f>IFERROR(VLOOKUP($AG$1&amp;'Service PJ'!$D221&amp;'Service PJ'!$B221&amp;'Service PJ'!$A221&amp;"*",'EPA_US9RT techs'!$A$2:$I$1722,9,FALSE),"")</f>
        <v>1.8591504000000001</v>
      </c>
      <c r="AQ223" s="14">
        <f>IFERROR(VLOOKUP($AG$1&amp;'Service PJ'!$D221&amp;'Service PJ'!$B221&amp;'Service PJ'!$A221&amp;"*",'EPA_US9RT techs'!$A$2:$I$1722,9,FALSE),"")</f>
        <v>1.8591504000000001</v>
      </c>
      <c r="AR223" s="14">
        <f>IFERROR(VLOOKUP($AG$1&amp;'Service PJ'!$D221&amp;'Service PJ'!$B221&amp;'Service PJ'!$A221&amp;"*",'EPA_US9RT techs'!$A$2:$I$1722,9,FALSE),"")</f>
        <v>1.8591504000000001</v>
      </c>
      <c r="AS223" s="14">
        <f>IFERROR(VLOOKUP($AG$1&amp;'Service PJ'!$D221&amp;'Service PJ'!$B221&amp;'Service PJ'!$A221&amp;"*",'EPA_US9RT techs'!$A$2:$I$1722,9,FALSE),"")</f>
        <v>1.8591504000000001</v>
      </c>
      <c r="AT223" s="14">
        <f>IFERROR(VLOOKUP($AG$1&amp;'Service PJ'!$D221&amp;'Service PJ'!$B221&amp;'Service PJ'!$A221&amp;"*",'EPA_US9RT techs'!$A$2:$I$1722,9,FALSE),"")</f>
        <v>1.8591504000000001</v>
      </c>
      <c r="AU223" s="14">
        <f>IFERROR(VLOOKUP($AG$1&amp;'Service PJ'!$D221&amp;'Service PJ'!$B221&amp;'Service PJ'!$A221&amp;"*",'EPA_US9RT techs'!$A$2:$I$1722,9,FALSE),"")</f>
        <v>1.8591504000000001</v>
      </c>
      <c r="AV223" s="14">
        <f>IFERROR(VLOOKUP($AG$1&amp;'Service PJ'!$D221&amp;'Service PJ'!$B221&amp;'Service PJ'!$A221&amp;"*",'EPA_US9RT techs'!$A$2:$I$1722,9,FALSE),"")</f>
        <v>1.8591504000000001</v>
      </c>
      <c r="AW223" s="14">
        <f>IFERROR(VLOOKUP($AG$1&amp;'Service PJ'!$D221&amp;'Service PJ'!$B221&amp;'Service PJ'!$A221&amp;"*",'EPA_US9RT techs'!$A$2:$I$1722,9,FALSE),"")</f>
        <v>1.8591504000000001</v>
      </c>
      <c r="AX223" s="14">
        <f>IFERROR(VLOOKUP($AG$1&amp;'Service PJ'!$D221&amp;'Service PJ'!$B221&amp;'Service PJ'!$A221&amp;"*",'EPA_US9RT techs'!$A$2:$I$1722,9,FALSE),"")</f>
        <v>1.8591504000000001</v>
      </c>
      <c r="AY223" s="14">
        <f>IFERROR(VLOOKUP($AG$1&amp;'Service PJ'!$D221&amp;'Service PJ'!$B221&amp;'Service PJ'!$A221&amp;"*",'EPA_US9RT techs'!$A$2:$I$1722,9,FALSE),"")</f>
        <v>1.8591504000000001</v>
      </c>
      <c r="AZ223" s="14">
        <f>IFERROR(VLOOKUP($AG$1&amp;'Service PJ'!$D221&amp;'Service PJ'!$B221&amp;'Service PJ'!$A221&amp;"*",'EPA_US9RT techs'!$A$2:$I$1722,9,FALSE),"")</f>
        <v>1.8591504000000001</v>
      </c>
      <c r="BA223" s="14">
        <f>IFERROR(VLOOKUP($AG$1&amp;'Service PJ'!$D221&amp;'Service PJ'!$B221&amp;'Service PJ'!$A221&amp;"*",'EPA_US9RT techs'!$A$2:$I$1722,9,FALSE),"")</f>
        <v>1.8591504000000001</v>
      </c>
      <c r="BB223" s="14">
        <f>IFERROR(VLOOKUP($AG$1&amp;'Service PJ'!$D221&amp;'Service PJ'!$B221&amp;'Service PJ'!$A221&amp;"*",'EPA_US9RT techs'!$A$2:$I$1722,9,FALSE),"")</f>
        <v>1.8591504000000001</v>
      </c>
      <c r="BC223" s="14">
        <f>IFERROR(VLOOKUP($AG$1&amp;'Service PJ'!$D221&amp;'Service PJ'!$B221&amp;'Service PJ'!$A221&amp;"*",'EPA_US9RT techs'!$A$2:$I$1722,9,FALSE),"")</f>
        <v>1.8591504000000001</v>
      </c>
      <c r="BD223" s="14">
        <f>IFERROR(VLOOKUP($AG$1&amp;'Service PJ'!$D221&amp;'Service PJ'!$B221&amp;'Service PJ'!$A221&amp;"*",'EPA_US9RT techs'!$A$2:$I$1722,9,FALSE),"")</f>
        <v>1.8591504000000001</v>
      </c>
      <c r="BE223" s="14">
        <f>IFERROR(VLOOKUP($AG$1&amp;'Service PJ'!$D221&amp;'Service PJ'!$B221&amp;'Service PJ'!$A221&amp;"*",'EPA_US9RT techs'!$A$2:$I$1722,9,FALSE),"")</f>
        <v>1.8591504000000001</v>
      </c>
      <c r="BF223" s="14">
        <f>IFERROR(VLOOKUP($AG$1&amp;'Service PJ'!$D221&amp;'Service PJ'!$B221&amp;'Service PJ'!$A221&amp;"*",'EPA_US9RT techs'!$A$2:$I$1722,9,FALSE),"")</f>
        <v>1.8591504000000001</v>
      </c>
      <c r="BG223" s="14">
        <f>IFERROR(VLOOKUP($AG$1&amp;'Service PJ'!$D221&amp;'Service PJ'!$B221&amp;'Service PJ'!$A221&amp;"*",'EPA_US9RT techs'!$A$2:$I$1722,9,FALSE),"")</f>
        <v>1.8591504000000001</v>
      </c>
      <c r="BH223" s="14">
        <f>IFERROR(VLOOKUP($AG$1&amp;'Service PJ'!$D221&amp;'Service PJ'!$B221&amp;'Service PJ'!$A221&amp;"*",'EPA_US9RT techs'!$A$2:$I$1722,9,FALSE),"")</f>
        <v>1.8591504000000001</v>
      </c>
      <c r="BI223" s="14">
        <f>IFERROR(VLOOKUP($AG$1&amp;'Service PJ'!$D221&amp;'Service PJ'!$B221&amp;'Service PJ'!$A221&amp;"*",'EPA_US9RT techs'!$A$2:$I$1722,9,FALSE),"")</f>
        <v>1.8591504000000001</v>
      </c>
      <c r="BJ223" s="14">
        <f>IFERROR(VLOOKUP($AG$1&amp;'Service PJ'!$D221&amp;'Service PJ'!$B221&amp;'Service PJ'!$A221&amp;"*",'EPA_US9RT techs'!$A$2:$I$1722,9,FALSE),"")</f>
        <v>1.8591504000000001</v>
      </c>
      <c r="BK223" s="14">
        <f>IFERROR(VLOOKUP($AG$1&amp;'Service PJ'!$D221&amp;'Service PJ'!$B221&amp;'Service PJ'!$A221&amp;"*",'EPA_US9RT techs'!$A$2:$I$1722,9,FALSE),"")</f>
        <v>1.8591504000000001</v>
      </c>
      <c r="BM223" t="str">
        <f>IF(SUM(BN223:CD223)=0,"\I:",'Service PJ'!$D221&amp;"_"&amp;'Service PJ'!$E221&amp;"_"&amp;'Service PJ'!$C221)</f>
        <v>\I:</v>
      </c>
      <c r="BN223" s="14" t="str">
        <f>IFERROR(VLOOKUP($BM$1&amp;'Service PJ'!$D221&amp;'Service PJ'!$B221&amp;'Service PJ'!$A221&amp;"*",'EPA_US9RT techs'!$A$2:$I$1722,9,FALSE),"")</f>
        <v/>
      </c>
      <c r="BO223" s="14" t="str">
        <f>IFERROR(VLOOKUP($BM$1&amp;'Service PJ'!$D221&amp;'Service PJ'!$B221&amp;'Service PJ'!$A221&amp;"*",'EPA_US9RT techs'!$A$2:$I$1722,9,FALSE),"")</f>
        <v/>
      </c>
      <c r="BP223" s="14" t="str">
        <f>IFERROR(VLOOKUP($BM$1&amp;'Service PJ'!$D221&amp;'Service PJ'!$B221&amp;'Service PJ'!$A221&amp;"*",'EPA_US9RT techs'!$A$2:$I$1722,9,FALSE),"")</f>
        <v/>
      </c>
      <c r="BQ223" s="14" t="str">
        <f>IFERROR(VLOOKUP($BM$1&amp;'Service PJ'!$D221&amp;'Service PJ'!$B221&amp;'Service PJ'!$A221&amp;"*",'EPA_US9RT techs'!$A$2:$I$1722,9,FALSE),"")</f>
        <v/>
      </c>
      <c r="BR223" s="14" t="str">
        <f>IFERROR(VLOOKUP($BM$1&amp;'Service PJ'!$D221&amp;'Service PJ'!$B221&amp;'Service PJ'!$A221&amp;"*",'EPA_US9RT techs'!$A$2:$I$1722,9,FALSE),"")</f>
        <v/>
      </c>
      <c r="BS223" s="14" t="str">
        <f>IFERROR(VLOOKUP($BM$1&amp;'Service PJ'!$D221&amp;'Service PJ'!$B221&amp;'Service PJ'!$A221&amp;"*",'EPA_US9RT techs'!$A$2:$I$1722,9,FALSE),"")</f>
        <v/>
      </c>
      <c r="BT223" s="14" t="str">
        <f>IFERROR(VLOOKUP($BM$1&amp;'Service PJ'!$D221&amp;'Service PJ'!$B221&amp;'Service PJ'!$A221&amp;"*",'EPA_US9RT techs'!$A$2:$I$1722,9,FALSE),"")</f>
        <v/>
      </c>
      <c r="BU223" s="14" t="str">
        <f>IFERROR(VLOOKUP($BM$1&amp;'Service PJ'!$D221&amp;'Service PJ'!$B221&amp;'Service PJ'!$A221&amp;"*",'EPA_US9RT techs'!$A$2:$I$1722,9,FALSE),"")</f>
        <v/>
      </c>
      <c r="BV223" s="14" t="str">
        <f>IFERROR(VLOOKUP($BM$1&amp;'Service PJ'!$D221&amp;'Service PJ'!$B221&amp;'Service PJ'!$A221&amp;"*",'EPA_US9RT techs'!$A$2:$I$1722,9,FALSE),"")</f>
        <v/>
      </c>
      <c r="BW223" s="14" t="str">
        <f>IFERROR(VLOOKUP($BM$1&amp;'Service PJ'!$D221&amp;'Service PJ'!$B221&amp;'Service PJ'!$A221&amp;"*",'EPA_US9RT techs'!$A$2:$I$1722,9,FALSE),"")</f>
        <v/>
      </c>
      <c r="BX223" s="14" t="str">
        <f>IFERROR(VLOOKUP($BM$1&amp;'Service PJ'!$D221&amp;'Service PJ'!$B221&amp;'Service PJ'!$A221&amp;"*",'EPA_US9RT techs'!$A$2:$I$1722,9,FALSE),"")</f>
        <v/>
      </c>
      <c r="BY223" s="14" t="str">
        <f>IFERROR(VLOOKUP($BM$1&amp;'Service PJ'!$D221&amp;'Service PJ'!$B221&amp;'Service PJ'!$A221&amp;"*",'EPA_US9RT techs'!$A$2:$I$1722,9,FALSE),"")</f>
        <v/>
      </c>
      <c r="BZ223" s="14" t="str">
        <f>IFERROR(VLOOKUP($BM$1&amp;'Service PJ'!$D221&amp;'Service PJ'!$B221&amp;'Service PJ'!$A221&amp;"*",'EPA_US9RT techs'!$A$2:$I$1722,9,FALSE),"")</f>
        <v/>
      </c>
      <c r="CA223" s="14" t="str">
        <f>IFERROR(VLOOKUP($BM$1&amp;'Service PJ'!$D221&amp;'Service PJ'!$B221&amp;'Service PJ'!$A221&amp;"*",'EPA_US9RT techs'!$A$2:$I$1722,9,FALSE),"")</f>
        <v/>
      </c>
      <c r="CB223" s="14" t="str">
        <f>IFERROR(VLOOKUP($BM$1&amp;'Service PJ'!$D221&amp;'Service PJ'!$B221&amp;'Service PJ'!$A221&amp;"*",'EPA_US9RT techs'!$A$2:$I$1722,9,FALSE),"")</f>
        <v/>
      </c>
      <c r="CC223" s="14" t="str">
        <f>IFERROR(VLOOKUP($BM$1&amp;'Service PJ'!$D221&amp;'Service PJ'!$B221&amp;'Service PJ'!$A221&amp;"*",'EPA_US9RT techs'!$A$2:$I$1722,9,FALSE),"")</f>
        <v/>
      </c>
      <c r="CD223" s="14" t="str">
        <f>IFERROR(VLOOKUP($BM$1&amp;'Service PJ'!$D221&amp;'Service PJ'!$B221&amp;'Service PJ'!$A221&amp;"*",'EPA_US9RT techs'!$A$2:$I$1722,9,FALSE),"")</f>
        <v/>
      </c>
      <c r="CE223" s="14" t="str">
        <f>IFERROR(VLOOKUP($BM$1&amp;'Service PJ'!$D221&amp;'Service PJ'!$B221&amp;'Service PJ'!$A221&amp;"*",'EPA_US9RT techs'!$A$2:$I$1722,9,FALSE),"")</f>
        <v/>
      </c>
      <c r="CF223" s="14" t="str">
        <f>IFERROR(VLOOKUP($BM$1&amp;'Service PJ'!$D221&amp;'Service PJ'!$B221&amp;'Service PJ'!$A221&amp;"*",'EPA_US9RT techs'!$A$2:$I$1722,9,FALSE),"")</f>
        <v/>
      </c>
      <c r="CG223" s="14" t="str">
        <f>IFERROR(VLOOKUP($BM$1&amp;'Service PJ'!$D221&amp;'Service PJ'!$B221&amp;'Service PJ'!$A221&amp;"*",'EPA_US9RT techs'!$A$2:$I$1722,9,FALSE),"")</f>
        <v/>
      </c>
      <c r="CH223" s="14" t="str">
        <f>IFERROR(VLOOKUP($BM$1&amp;'Service PJ'!$D221&amp;'Service PJ'!$B221&amp;'Service PJ'!$A221&amp;"*",'EPA_US9RT techs'!$A$2:$I$1722,9,FALSE),"")</f>
        <v/>
      </c>
      <c r="CI223" s="14" t="str">
        <f>IFERROR(VLOOKUP($BM$1&amp;'Service PJ'!$D221&amp;'Service PJ'!$B221&amp;'Service PJ'!$A221&amp;"*",'EPA_US9RT techs'!$A$2:$I$1722,9,FALSE),"")</f>
        <v/>
      </c>
      <c r="CJ223" s="14" t="str">
        <f>IFERROR(VLOOKUP($BM$1&amp;'Service PJ'!$D221&amp;'Service PJ'!$B221&amp;'Service PJ'!$A221&amp;"*",'EPA_US9RT techs'!$A$2:$I$1722,9,FALSE),"")</f>
        <v/>
      </c>
      <c r="CK223" s="14" t="str">
        <f>IFERROR(VLOOKUP($BM$1&amp;'Service PJ'!$D221&amp;'Service PJ'!$B221&amp;'Service PJ'!$A221&amp;"*",'EPA_US9RT techs'!$A$2:$I$1722,9,FALSE),"")</f>
        <v/>
      </c>
      <c r="CL223" s="14" t="str">
        <f>IFERROR(VLOOKUP($BM$1&amp;'Service PJ'!$D221&amp;'Service PJ'!$B221&amp;'Service PJ'!$A221&amp;"*",'EPA_US9RT techs'!$A$2:$I$1722,9,FALSE),"")</f>
        <v/>
      </c>
      <c r="CM223" s="14" t="str">
        <f>IFERROR(VLOOKUP($BM$1&amp;'Service PJ'!$D221&amp;'Service PJ'!$B221&amp;'Service PJ'!$A221&amp;"*",'EPA_US9RT techs'!$A$2:$I$1722,9,FALSE),"")</f>
        <v/>
      </c>
      <c r="CN223" s="14" t="str">
        <f>IFERROR(VLOOKUP($BM$1&amp;'Service PJ'!$D221&amp;'Service PJ'!$B221&amp;'Service PJ'!$A221&amp;"*",'EPA_US9RT techs'!$A$2:$I$1722,9,FALSE),"")</f>
        <v/>
      </c>
      <c r="CO223" s="14" t="str">
        <f>IFERROR(VLOOKUP($BM$1&amp;'Service PJ'!$D221&amp;'Service PJ'!$B221&amp;'Service PJ'!$A221&amp;"*",'EPA_US9RT techs'!$A$2:$I$1722,9,FALSE),"")</f>
        <v/>
      </c>
      <c r="CP223" s="14" t="str">
        <f>IFERROR(VLOOKUP($BM$1&amp;'Service PJ'!$D221&amp;'Service PJ'!$B221&amp;'Service PJ'!$A221&amp;"*",'EPA_US9RT techs'!$A$2:$I$1722,9,FALSE),"")</f>
        <v/>
      </c>
      <c r="CQ223" s="14" t="str">
        <f>IFERROR(VLOOKUP($BM$1&amp;'Service PJ'!$D221&amp;'Service PJ'!$B221&amp;'Service PJ'!$A221&amp;"*",'EPA_US9RT techs'!$A$2:$I$1722,9,FALSE),"")</f>
        <v/>
      </c>
      <c r="CS223" t="str">
        <f>IF(SUM(CT223:DJ223)=0,"\I:",'Service PJ'!$D221&amp;"_"&amp;'Service PJ'!$E221&amp;"_"&amp;'Service PJ'!$C221)</f>
        <v>IOI_PRH_BFG</v>
      </c>
      <c r="CT223" s="2">
        <f>IFERROR(VLOOKUP($CS$1&amp;'Service PJ'!$D221&amp;'Service PJ'!$B221&amp;'Service PJ'!$A221&amp;"*",'EPA_US9RT techs'!$A$2:$I$1722,9,FALSE),"")</f>
        <v>30</v>
      </c>
      <c r="CU223" s="2">
        <f>IFERROR(VLOOKUP($CS$1&amp;'Service PJ'!$D221&amp;'Service PJ'!$B221&amp;'Service PJ'!$A221&amp;"*",'EPA_US9RT techs'!$A$2:$I$1722,9,FALSE),"")</f>
        <v>30</v>
      </c>
      <c r="CV223" s="2">
        <f>IFERROR(VLOOKUP($CS$1&amp;'Service PJ'!$D221&amp;'Service PJ'!$B221&amp;'Service PJ'!$A221&amp;"*",'EPA_US9RT techs'!$A$2:$I$1722,9,FALSE),"")</f>
        <v>30</v>
      </c>
      <c r="CW223" s="2">
        <f>IFERROR(VLOOKUP($CS$1&amp;'Service PJ'!$D221&amp;'Service PJ'!$B221&amp;'Service PJ'!$A221&amp;"*",'EPA_US9RT techs'!$A$2:$I$1722,9,FALSE),"")</f>
        <v>30</v>
      </c>
      <c r="CX223" s="2">
        <f>IFERROR(VLOOKUP($CS$1&amp;'Service PJ'!$D221&amp;'Service PJ'!$B221&amp;'Service PJ'!$A221&amp;"*",'EPA_US9RT techs'!$A$2:$I$1722,9,FALSE),"")</f>
        <v>30</v>
      </c>
      <c r="CY223" s="2">
        <f>IFERROR(VLOOKUP($CS$1&amp;'Service PJ'!$D221&amp;'Service PJ'!$B221&amp;'Service PJ'!$A221&amp;"*",'EPA_US9RT techs'!$A$2:$I$1722,9,FALSE),"")</f>
        <v>30</v>
      </c>
      <c r="CZ223" s="2">
        <f>IFERROR(VLOOKUP($CS$1&amp;'Service PJ'!$D221&amp;'Service PJ'!$B221&amp;'Service PJ'!$A221&amp;"*",'EPA_US9RT techs'!$A$2:$I$1722,9,FALSE),"")</f>
        <v>30</v>
      </c>
      <c r="DA223" s="2">
        <f>IFERROR(VLOOKUP($CS$1&amp;'Service PJ'!$D221&amp;'Service PJ'!$B221&amp;'Service PJ'!$A221&amp;"*",'EPA_US9RT techs'!$A$2:$I$1722,9,FALSE),"")</f>
        <v>30</v>
      </c>
      <c r="DB223" s="2">
        <f>IFERROR(VLOOKUP($CS$1&amp;'Service PJ'!$D221&amp;'Service PJ'!$B221&amp;'Service PJ'!$A221&amp;"*",'EPA_US9RT techs'!$A$2:$I$1722,9,FALSE),"")</f>
        <v>30</v>
      </c>
      <c r="DC223" s="2">
        <f>IFERROR(VLOOKUP($CS$1&amp;'Service PJ'!$D221&amp;'Service PJ'!$B221&amp;'Service PJ'!$A221&amp;"*",'EPA_US9RT techs'!$A$2:$I$1722,9,FALSE),"")</f>
        <v>30</v>
      </c>
      <c r="DD223" s="2">
        <f>IFERROR(VLOOKUP($CS$1&amp;'Service PJ'!$D221&amp;'Service PJ'!$B221&amp;'Service PJ'!$A221&amp;"*",'EPA_US9RT techs'!$A$2:$I$1722,9,FALSE),"")</f>
        <v>30</v>
      </c>
      <c r="DE223" s="2">
        <f>IFERROR(VLOOKUP($CS$1&amp;'Service PJ'!$D221&amp;'Service PJ'!$B221&amp;'Service PJ'!$A221&amp;"*",'EPA_US9RT techs'!$A$2:$I$1722,9,FALSE),"")</f>
        <v>30</v>
      </c>
      <c r="DF223" s="2">
        <f>IFERROR(VLOOKUP($CS$1&amp;'Service PJ'!$D221&amp;'Service PJ'!$B221&amp;'Service PJ'!$A221&amp;"*",'EPA_US9RT techs'!$A$2:$I$1722,9,FALSE),"")</f>
        <v>30</v>
      </c>
      <c r="DG223" s="2">
        <f>IFERROR(VLOOKUP($CS$1&amp;'Service PJ'!$D221&amp;'Service PJ'!$B221&amp;'Service PJ'!$A221&amp;"*",'EPA_US9RT techs'!$A$2:$I$1722,9,FALSE),"")</f>
        <v>30</v>
      </c>
      <c r="DH223" s="2">
        <f>IFERROR(VLOOKUP($CS$1&amp;'Service PJ'!$D221&amp;'Service PJ'!$B221&amp;'Service PJ'!$A221&amp;"*",'EPA_US9RT techs'!$A$2:$I$1722,9,FALSE),"")</f>
        <v>30</v>
      </c>
      <c r="DI223" s="2">
        <f>IFERROR(VLOOKUP($CS$1&amp;'Service PJ'!$D221&amp;'Service PJ'!$B221&amp;'Service PJ'!$A221&amp;"*",'EPA_US9RT techs'!$A$2:$I$1722,9,FALSE),"")</f>
        <v>30</v>
      </c>
      <c r="DJ223" s="2">
        <f>IFERROR(VLOOKUP($CS$1&amp;'Service PJ'!$D221&amp;'Service PJ'!$B221&amp;'Service PJ'!$A221&amp;"*",'EPA_US9RT techs'!$A$2:$I$1722,9,FALSE),"")</f>
        <v>30</v>
      </c>
      <c r="DK223" s="2">
        <f>IFERROR(VLOOKUP($CS$1&amp;'Service PJ'!$D221&amp;'Service PJ'!$B221&amp;'Service PJ'!$A221&amp;"*",'EPA_US9RT techs'!$A$2:$I$1722,9,FALSE),"")</f>
        <v>30</v>
      </c>
      <c r="DL223" s="2">
        <f>IFERROR(VLOOKUP($CS$1&amp;'Service PJ'!$D221&amp;'Service PJ'!$B221&amp;'Service PJ'!$A221&amp;"*",'EPA_US9RT techs'!$A$2:$I$1722,9,FALSE),"")</f>
        <v>30</v>
      </c>
      <c r="DM223" s="2">
        <f>IFERROR(VLOOKUP($CS$1&amp;'Service PJ'!$D221&amp;'Service PJ'!$B221&amp;'Service PJ'!$A221&amp;"*",'EPA_US9RT techs'!$A$2:$I$1722,9,FALSE),"")</f>
        <v>30</v>
      </c>
      <c r="DN223" s="2">
        <f>IFERROR(VLOOKUP($CS$1&amp;'Service PJ'!$D221&amp;'Service PJ'!$B221&amp;'Service PJ'!$A221&amp;"*",'EPA_US9RT techs'!$A$2:$I$1722,9,FALSE),"")</f>
        <v>30</v>
      </c>
      <c r="DO223" s="2">
        <f>IFERROR(VLOOKUP($CS$1&amp;'Service PJ'!$D221&amp;'Service PJ'!$B221&amp;'Service PJ'!$A221&amp;"*",'EPA_US9RT techs'!$A$2:$I$1722,9,FALSE),"")</f>
        <v>30</v>
      </c>
      <c r="DP223" s="2">
        <f>IFERROR(VLOOKUP($CS$1&amp;'Service PJ'!$D221&amp;'Service PJ'!$B221&amp;'Service PJ'!$A221&amp;"*",'EPA_US9RT techs'!$A$2:$I$1722,9,FALSE),"")</f>
        <v>30</v>
      </c>
      <c r="DQ223" s="2">
        <f>IFERROR(VLOOKUP($CS$1&amp;'Service PJ'!$D221&amp;'Service PJ'!$B221&amp;'Service PJ'!$A221&amp;"*",'EPA_US9RT techs'!$A$2:$I$1722,9,FALSE),"")</f>
        <v>30</v>
      </c>
      <c r="DR223" s="2">
        <f>IFERROR(VLOOKUP($CS$1&amp;'Service PJ'!$D221&amp;'Service PJ'!$B221&amp;'Service PJ'!$A221&amp;"*",'EPA_US9RT techs'!$A$2:$I$1722,9,FALSE),"")</f>
        <v>30</v>
      </c>
      <c r="DS223" s="2">
        <f>IFERROR(VLOOKUP($CS$1&amp;'Service PJ'!$D221&amp;'Service PJ'!$B221&amp;'Service PJ'!$A221&amp;"*",'EPA_US9RT techs'!$A$2:$I$1722,9,FALSE),"")</f>
        <v>30</v>
      </c>
      <c r="DT223" s="2">
        <f>IFERROR(VLOOKUP($CS$1&amp;'Service PJ'!$D221&amp;'Service PJ'!$B221&amp;'Service PJ'!$A221&amp;"*",'EPA_US9RT techs'!$A$2:$I$1722,9,FALSE),"")</f>
        <v>30</v>
      </c>
      <c r="DU223" s="2">
        <f>IFERROR(VLOOKUP($CS$1&amp;'Service PJ'!$D221&amp;'Service PJ'!$B221&amp;'Service PJ'!$A221&amp;"*",'EPA_US9RT techs'!$A$2:$I$1722,9,FALSE),"")</f>
        <v>30</v>
      </c>
      <c r="DV223" s="2">
        <f>IFERROR(VLOOKUP($CS$1&amp;'Service PJ'!$D221&amp;'Service PJ'!$B221&amp;'Service PJ'!$A221&amp;"*",'EPA_US9RT techs'!$A$2:$I$1722,9,FALSE),"")</f>
        <v>30</v>
      </c>
      <c r="DW223" s="2">
        <f>IFERROR(VLOOKUP($CS$1&amp;'Service PJ'!$D221&amp;'Service PJ'!$B221&amp;'Service PJ'!$A221&amp;"*",'EPA_US9RT techs'!$A$2:$I$1722,9,FALSE),"")</f>
        <v>30</v>
      </c>
    </row>
    <row r="224" spans="1:127" x14ac:dyDescent="0.45">
      <c r="A224" t="str">
        <f>IF(SUM(B224:R224)=0,"\I:",'Service PJ'!$D222&amp;"_"&amp;'Service PJ'!$E222&amp;"_"&amp;'Service PJ'!$C222)</f>
        <v>IOI_MDR_BFG</v>
      </c>
      <c r="B224" s="14">
        <f>IFERROR(VLOOKUP($A$1&amp;'Service PJ'!$D222&amp;'Service PJ'!$B222&amp;'Service PJ'!$A222&amp;"*",'EPA_US9RT techs'!$A$2:$I$1722,9,FALSE),"")</f>
        <v>34.956690161700003</v>
      </c>
      <c r="C224" s="14">
        <f>IFERROR(VLOOKUP($A$1&amp;'Service PJ'!$D222&amp;'Service PJ'!$B222&amp;'Service PJ'!$A222&amp;"*",'EPA_US9RT techs'!$A$2:$I$1722,9,FALSE),"")</f>
        <v>34.956690161700003</v>
      </c>
      <c r="D224" s="14">
        <f>IFERROR(VLOOKUP($A$1&amp;'Service PJ'!$D222&amp;'Service PJ'!$B222&amp;'Service PJ'!$A222&amp;"*",'EPA_US9RT techs'!$A$2:$I$1722,9,FALSE),"")</f>
        <v>34.956690161700003</v>
      </c>
      <c r="E224" s="14">
        <f>IFERROR(VLOOKUP($A$1&amp;'Service PJ'!$D222&amp;'Service PJ'!$B222&amp;'Service PJ'!$A222&amp;"*",'EPA_US9RT techs'!$A$2:$I$1722,9,FALSE),"")</f>
        <v>34.956690161700003</v>
      </c>
      <c r="F224" s="14">
        <f>IFERROR(VLOOKUP($A$1&amp;'Service PJ'!$D222&amp;'Service PJ'!$B222&amp;'Service PJ'!$A222&amp;"*",'EPA_US9RT techs'!$A$2:$I$1722,9,FALSE),"")</f>
        <v>34.956690161700003</v>
      </c>
      <c r="G224" s="14">
        <f>IFERROR(VLOOKUP($A$1&amp;'Service PJ'!$D222&amp;'Service PJ'!$B222&amp;'Service PJ'!$A222&amp;"*",'EPA_US9RT techs'!$A$2:$I$1722,9,FALSE),"")</f>
        <v>34.956690161700003</v>
      </c>
      <c r="H224" s="14">
        <f>IFERROR(VLOOKUP($A$1&amp;'Service PJ'!$D222&amp;'Service PJ'!$B222&amp;'Service PJ'!$A222&amp;"*",'EPA_US9RT techs'!$A$2:$I$1722,9,FALSE),"")</f>
        <v>34.956690161700003</v>
      </c>
      <c r="I224" s="14">
        <f>IFERROR(VLOOKUP($A$1&amp;'Service PJ'!$D222&amp;'Service PJ'!$B222&amp;'Service PJ'!$A222&amp;"*",'EPA_US9RT techs'!$A$2:$I$1722,9,FALSE),"")</f>
        <v>34.956690161700003</v>
      </c>
      <c r="J224" s="14">
        <f>IFERROR(VLOOKUP($A$1&amp;'Service PJ'!$D222&amp;'Service PJ'!$B222&amp;'Service PJ'!$A222&amp;"*",'EPA_US9RT techs'!$A$2:$I$1722,9,FALSE),"")</f>
        <v>34.956690161700003</v>
      </c>
      <c r="K224" s="14">
        <f>IFERROR(VLOOKUP($A$1&amp;'Service PJ'!$D222&amp;'Service PJ'!$B222&amp;'Service PJ'!$A222&amp;"*",'EPA_US9RT techs'!$A$2:$I$1722,9,FALSE),"")</f>
        <v>34.956690161700003</v>
      </c>
      <c r="L224" s="14">
        <f>IFERROR(VLOOKUP($A$1&amp;'Service PJ'!$D222&amp;'Service PJ'!$B222&amp;'Service PJ'!$A222&amp;"*",'EPA_US9RT techs'!$A$2:$I$1722,9,FALSE),"")</f>
        <v>34.956690161700003</v>
      </c>
      <c r="M224" s="14">
        <f>IFERROR(VLOOKUP($A$1&amp;'Service PJ'!$D222&amp;'Service PJ'!$B222&amp;'Service PJ'!$A222&amp;"*",'EPA_US9RT techs'!$A$2:$I$1722,9,FALSE),"")</f>
        <v>34.956690161700003</v>
      </c>
      <c r="N224" s="14">
        <f>IFERROR(VLOOKUP($A$1&amp;'Service PJ'!$D222&amp;'Service PJ'!$B222&amp;'Service PJ'!$A222&amp;"*",'EPA_US9RT techs'!$A$2:$I$1722,9,FALSE),"")</f>
        <v>34.956690161700003</v>
      </c>
      <c r="O224" s="14">
        <f>IFERROR(VLOOKUP($A$1&amp;'Service PJ'!$D222&amp;'Service PJ'!$B222&amp;'Service PJ'!$A222&amp;"*",'EPA_US9RT techs'!$A$2:$I$1722,9,FALSE),"")</f>
        <v>34.956690161700003</v>
      </c>
      <c r="P224" s="14">
        <f>IFERROR(VLOOKUP($A$1&amp;'Service PJ'!$D222&amp;'Service PJ'!$B222&amp;'Service PJ'!$A222&amp;"*",'EPA_US9RT techs'!$A$2:$I$1722,9,FALSE),"")</f>
        <v>34.956690161700003</v>
      </c>
      <c r="Q224" s="14">
        <f>IFERROR(VLOOKUP($A$1&amp;'Service PJ'!$D222&amp;'Service PJ'!$B222&amp;'Service PJ'!$A222&amp;"*",'EPA_US9RT techs'!$A$2:$I$1722,9,FALSE),"")</f>
        <v>34.956690161700003</v>
      </c>
      <c r="R224" s="14">
        <f>IFERROR(VLOOKUP($A$1&amp;'Service PJ'!$D222&amp;'Service PJ'!$B222&amp;'Service PJ'!$A222&amp;"*",'EPA_US9RT techs'!$A$2:$I$1722,9,FALSE),"")</f>
        <v>34.956690161700003</v>
      </c>
      <c r="S224" s="14">
        <f>IFERROR(VLOOKUP($A$1&amp;'Service PJ'!$D222&amp;'Service PJ'!$B222&amp;'Service PJ'!$A222&amp;"*",'EPA_US9RT techs'!$A$2:$I$1722,9,FALSE),"")</f>
        <v>34.956690161700003</v>
      </c>
      <c r="T224" s="14">
        <f>IFERROR(VLOOKUP($A$1&amp;'Service PJ'!$D222&amp;'Service PJ'!$B222&amp;'Service PJ'!$A222&amp;"*",'EPA_US9RT techs'!$A$2:$I$1722,9,FALSE),"")</f>
        <v>34.956690161700003</v>
      </c>
      <c r="U224" s="14">
        <f>IFERROR(VLOOKUP($A$1&amp;'Service PJ'!$D222&amp;'Service PJ'!$B222&amp;'Service PJ'!$A222&amp;"*",'EPA_US9RT techs'!$A$2:$I$1722,9,FALSE),"")</f>
        <v>34.956690161700003</v>
      </c>
      <c r="V224" s="14">
        <f>IFERROR(VLOOKUP($A$1&amp;'Service PJ'!$D222&amp;'Service PJ'!$B222&amp;'Service PJ'!$A222&amp;"*",'EPA_US9RT techs'!$A$2:$I$1722,9,FALSE),"")</f>
        <v>34.956690161700003</v>
      </c>
      <c r="W224" s="14">
        <f>IFERROR(VLOOKUP($A$1&amp;'Service PJ'!$D222&amp;'Service PJ'!$B222&amp;'Service PJ'!$A222&amp;"*",'EPA_US9RT techs'!$A$2:$I$1722,9,FALSE),"")</f>
        <v>34.956690161700003</v>
      </c>
      <c r="X224" s="14">
        <f>IFERROR(VLOOKUP($A$1&amp;'Service PJ'!$D222&amp;'Service PJ'!$B222&amp;'Service PJ'!$A222&amp;"*",'EPA_US9RT techs'!$A$2:$I$1722,9,FALSE),"")</f>
        <v>34.956690161700003</v>
      </c>
      <c r="Y224" s="14">
        <f>IFERROR(VLOOKUP($A$1&amp;'Service PJ'!$D222&amp;'Service PJ'!$B222&amp;'Service PJ'!$A222&amp;"*",'EPA_US9RT techs'!$A$2:$I$1722,9,FALSE),"")</f>
        <v>34.956690161700003</v>
      </c>
      <c r="Z224" s="14">
        <f>IFERROR(VLOOKUP($A$1&amp;'Service PJ'!$D222&amp;'Service PJ'!$B222&amp;'Service PJ'!$A222&amp;"*",'EPA_US9RT techs'!$A$2:$I$1722,9,FALSE),"")</f>
        <v>34.956690161700003</v>
      </c>
      <c r="AA224" s="14">
        <f>IFERROR(VLOOKUP($A$1&amp;'Service PJ'!$D222&amp;'Service PJ'!$B222&amp;'Service PJ'!$A222&amp;"*",'EPA_US9RT techs'!$A$2:$I$1722,9,FALSE),"")</f>
        <v>34.956690161700003</v>
      </c>
      <c r="AB224" s="14">
        <f>IFERROR(VLOOKUP($A$1&amp;'Service PJ'!$D222&amp;'Service PJ'!$B222&amp;'Service PJ'!$A222&amp;"*",'EPA_US9RT techs'!$A$2:$I$1722,9,FALSE),"")</f>
        <v>34.956690161700003</v>
      </c>
      <c r="AC224" s="14">
        <f>IFERROR(VLOOKUP($A$1&amp;'Service PJ'!$D222&amp;'Service PJ'!$B222&amp;'Service PJ'!$A222&amp;"*",'EPA_US9RT techs'!$A$2:$I$1722,9,FALSE),"")</f>
        <v>34.956690161700003</v>
      </c>
      <c r="AD224" s="14">
        <f>IFERROR(VLOOKUP($A$1&amp;'Service PJ'!$D222&amp;'Service PJ'!$B222&amp;'Service PJ'!$A222&amp;"*",'EPA_US9RT techs'!$A$2:$I$1722,9,FALSE),"")</f>
        <v>34.956690161700003</v>
      </c>
      <c r="AE224" s="14">
        <f>IFERROR(VLOOKUP($A$1&amp;'Service PJ'!$D222&amp;'Service PJ'!$B222&amp;'Service PJ'!$A222&amp;"*",'EPA_US9RT techs'!$A$2:$I$1722,9,FALSE),"")</f>
        <v>34.956690161700003</v>
      </c>
      <c r="AG224" t="str">
        <f>IF(SUM(AH224:AX224)=0,"\I:",'Service PJ'!$D222&amp;"_"&amp;'Service PJ'!$E222&amp;"_"&amp;'Service PJ'!$C222)</f>
        <v>IOI_MDR_BFG</v>
      </c>
      <c r="AH224" s="14">
        <f>IFERROR(VLOOKUP($AG$1&amp;'Service PJ'!$D222&amp;'Service PJ'!$B222&amp;'Service PJ'!$A222&amp;"*",'EPA_US9RT techs'!$A$2:$I$1722,9,FALSE),"")</f>
        <v>3.4956690161999999</v>
      </c>
      <c r="AI224" s="14">
        <f>IFERROR(VLOOKUP($AG$1&amp;'Service PJ'!$D222&amp;'Service PJ'!$B222&amp;'Service PJ'!$A222&amp;"*",'EPA_US9RT techs'!$A$2:$I$1722,9,FALSE),"")</f>
        <v>3.4956690161999999</v>
      </c>
      <c r="AJ224" s="14">
        <f>IFERROR(VLOOKUP($AG$1&amp;'Service PJ'!$D222&amp;'Service PJ'!$B222&amp;'Service PJ'!$A222&amp;"*",'EPA_US9RT techs'!$A$2:$I$1722,9,FALSE),"")</f>
        <v>3.4956690161999999</v>
      </c>
      <c r="AK224" s="14">
        <f>IFERROR(VLOOKUP($AG$1&amp;'Service PJ'!$D222&amp;'Service PJ'!$B222&amp;'Service PJ'!$A222&amp;"*",'EPA_US9RT techs'!$A$2:$I$1722,9,FALSE),"")</f>
        <v>3.4956690161999999</v>
      </c>
      <c r="AL224" s="14">
        <f>IFERROR(VLOOKUP($AG$1&amp;'Service PJ'!$D222&amp;'Service PJ'!$B222&amp;'Service PJ'!$A222&amp;"*",'EPA_US9RT techs'!$A$2:$I$1722,9,FALSE),"")</f>
        <v>3.4956690161999999</v>
      </c>
      <c r="AM224" s="14">
        <f>IFERROR(VLOOKUP($AG$1&amp;'Service PJ'!$D222&amp;'Service PJ'!$B222&amp;'Service PJ'!$A222&amp;"*",'EPA_US9RT techs'!$A$2:$I$1722,9,FALSE),"")</f>
        <v>3.4956690161999999</v>
      </c>
      <c r="AN224" s="14">
        <f>IFERROR(VLOOKUP($AG$1&amp;'Service PJ'!$D222&amp;'Service PJ'!$B222&amp;'Service PJ'!$A222&amp;"*",'EPA_US9RT techs'!$A$2:$I$1722,9,FALSE),"")</f>
        <v>3.4956690161999999</v>
      </c>
      <c r="AO224" s="14">
        <f>IFERROR(VLOOKUP($AG$1&amp;'Service PJ'!$D222&amp;'Service PJ'!$B222&amp;'Service PJ'!$A222&amp;"*",'EPA_US9RT techs'!$A$2:$I$1722,9,FALSE),"")</f>
        <v>3.4956690161999999</v>
      </c>
      <c r="AP224" s="14">
        <f>IFERROR(VLOOKUP($AG$1&amp;'Service PJ'!$D222&amp;'Service PJ'!$B222&amp;'Service PJ'!$A222&amp;"*",'EPA_US9RT techs'!$A$2:$I$1722,9,FALSE),"")</f>
        <v>3.4956690161999999</v>
      </c>
      <c r="AQ224" s="14">
        <f>IFERROR(VLOOKUP($AG$1&amp;'Service PJ'!$D222&amp;'Service PJ'!$B222&amp;'Service PJ'!$A222&amp;"*",'EPA_US9RT techs'!$A$2:$I$1722,9,FALSE),"")</f>
        <v>3.4956690161999999</v>
      </c>
      <c r="AR224" s="14">
        <f>IFERROR(VLOOKUP($AG$1&amp;'Service PJ'!$D222&amp;'Service PJ'!$B222&amp;'Service PJ'!$A222&amp;"*",'EPA_US9RT techs'!$A$2:$I$1722,9,FALSE),"")</f>
        <v>3.4956690161999999</v>
      </c>
      <c r="AS224" s="14">
        <f>IFERROR(VLOOKUP($AG$1&amp;'Service PJ'!$D222&amp;'Service PJ'!$B222&amp;'Service PJ'!$A222&amp;"*",'EPA_US9RT techs'!$A$2:$I$1722,9,FALSE),"")</f>
        <v>3.4956690161999999</v>
      </c>
      <c r="AT224" s="14">
        <f>IFERROR(VLOOKUP($AG$1&amp;'Service PJ'!$D222&amp;'Service PJ'!$B222&amp;'Service PJ'!$A222&amp;"*",'EPA_US9RT techs'!$A$2:$I$1722,9,FALSE),"")</f>
        <v>3.4956690161999999</v>
      </c>
      <c r="AU224" s="14">
        <f>IFERROR(VLOOKUP($AG$1&amp;'Service PJ'!$D222&amp;'Service PJ'!$B222&amp;'Service PJ'!$A222&amp;"*",'EPA_US9RT techs'!$A$2:$I$1722,9,FALSE),"")</f>
        <v>3.4956690161999999</v>
      </c>
      <c r="AV224" s="14">
        <f>IFERROR(VLOOKUP($AG$1&amp;'Service PJ'!$D222&amp;'Service PJ'!$B222&amp;'Service PJ'!$A222&amp;"*",'EPA_US9RT techs'!$A$2:$I$1722,9,FALSE),"")</f>
        <v>3.4956690161999999</v>
      </c>
      <c r="AW224" s="14">
        <f>IFERROR(VLOOKUP($AG$1&amp;'Service PJ'!$D222&amp;'Service PJ'!$B222&amp;'Service PJ'!$A222&amp;"*",'EPA_US9RT techs'!$A$2:$I$1722,9,FALSE),"")</f>
        <v>3.4956690161999999</v>
      </c>
      <c r="AX224" s="14">
        <f>IFERROR(VLOOKUP($AG$1&amp;'Service PJ'!$D222&amp;'Service PJ'!$B222&amp;'Service PJ'!$A222&amp;"*",'EPA_US9RT techs'!$A$2:$I$1722,9,FALSE),"")</f>
        <v>3.4956690161999999</v>
      </c>
      <c r="AY224" s="14">
        <f>IFERROR(VLOOKUP($AG$1&amp;'Service PJ'!$D222&amp;'Service PJ'!$B222&amp;'Service PJ'!$A222&amp;"*",'EPA_US9RT techs'!$A$2:$I$1722,9,FALSE),"")</f>
        <v>3.4956690161999999</v>
      </c>
      <c r="AZ224" s="14">
        <f>IFERROR(VLOOKUP($AG$1&amp;'Service PJ'!$D222&amp;'Service PJ'!$B222&amp;'Service PJ'!$A222&amp;"*",'EPA_US9RT techs'!$A$2:$I$1722,9,FALSE),"")</f>
        <v>3.4956690161999999</v>
      </c>
      <c r="BA224" s="14">
        <f>IFERROR(VLOOKUP($AG$1&amp;'Service PJ'!$D222&amp;'Service PJ'!$B222&amp;'Service PJ'!$A222&amp;"*",'EPA_US9RT techs'!$A$2:$I$1722,9,FALSE),"")</f>
        <v>3.4956690161999999</v>
      </c>
      <c r="BB224" s="14">
        <f>IFERROR(VLOOKUP($AG$1&amp;'Service PJ'!$D222&amp;'Service PJ'!$B222&amp;'Service PJ'!$A222&amp;"*",'EPA_US9RT techs'!$A$2:$I$1722,9,FALSE),"")</f>
        <v>3.4956690161999999</v>
      </c>
      <c r="BC224" s="14">
        <f>IFERROR(VLOOKUP($AG$1&amp;'Service PJ'!$D222&amp;'Service PJ'!$B222&amp;'Service PJ'!$A222&amp;"*",'EPA_US9RT techs'!$A$2:$I$1722,9,FALSE),"")</f>
        <v>3.4956690161999999</v>
      </c>
      <c r="BD224" s="14">
        <f>IFERROR(VLOOKUP($AG$1&amp;'Service PJ'!$D222&amp;'Service PJ'!$B222&amp;'Service PJ'!$A222&amp;"*",'EPA_US9RT techs'!$A$2:$I$1722,9,FALSE),"")</f>
        <v>3.4956690161999999</v>
      </c>
      <c r="BE224" s="14">
        <f>IFERROR(VLOOKUP($AG$1&amp;'Service PJ'!$D222&amp;'Service PJ'!$B222&amp;'Service PJ'!$A222&amp;"*",'EPA_US9RT techs'!$A$2:$I$1722,9,FALSE),"")</f>
        <v>3.4956690161999999</v>
      </c>
      <c r="BF224" s="14">
        <f>IFERROR(VLOOKUP($AG$1&amp;'Service PJ'!$D222&amp;'Service PJ'!$B222&amp;'Service PJ'!$A222&amp;"*",'EPA_US9RT techs'!$A$2:$I$1722,9,FALSE),"")</f>
        <v>3.4956690161999999</v>
      </c>
      <c r="BG224" s="14">
        <f>IFERROR(VLOOKUP($AG$1&amp;'Service PJ'!$D222&amp;'Service PJ'!$B222&amp;'Service PJ'!$A222&amp;"*",'EPA_US9RT techs'!$A$2:$I$1722,9,FALSE),"")</f>
        <v>3.4956690161999999</v>
      </c>
      <c r="BH224" s="14">
        <f>IFERROR(VLOOKUP($AG$1&amp;'Service PJ'!$D222&amp;'Service PJ'!$B222&amp;'Service PJ'!$A222&amp;"*",'EPA_US9RT techs'!$A$2:$I$1722,9,FALSE),"")</f>
        <v>3.4956690161999999</v>
      </c>
      <c r="BI224" s="14">
        <f>IFERROR(VLOOKUP($AG$1&amp;'Service PJ'!$D222&amp;'Service PJ'!$B222&amp;'Service PJ'!$A222&amp;"*",'EPA_US9RT techs'!$A$2:$I$1722,9,FALSE),"")</f>
        <v>3.4956690161999999</v>
      </c>
      <c r="BJ224" s="14">
        <f>IFERROR(VLOOKUP($AG$1&amp;'Service PJ'!$D222&amp;'Service PJ'!$B222&amp;'Service PJ'!$A222&amp;"*",'EPA_US9RT techs'!$A$2:$I$1722,9,FALSE),"")</f>
        <v>3.4956690161999999</v>
      </c>
      <c r="BK224" s="14">
        <f>IFERROR(VLOOKUP($AG$1&amp;'Service PJ'!$D222&amp;'Service PJ'!$B222&amp;'Service PJ'!$A222&amp;"*",'EPA_US9RT techs'!$A$2:$I$1722,9,FALSE),"")</f>
        <v>3.4956690161999999</v>
      </c>
      <c r="BM224" t="str">
        <f>IF(SUM(BN224:CD224)=0,"\I:",'Service PJ'!$D222&amp;"_"&amp;'Service PJ'!$E222&amp;"_"&amp;'Service PJ'!$C222)</f>
        <v>\I:</v>
      </c>
      <c r="BN224" s="14" t="str">
        <f>IFERROR(VLOOKUP($BM$1&amp;'Service PJ'!$D222&amp;'Service PJ'!$B222&amp;'Service PJ'!$A222&amp;"*",'EPA_US9RT techs'!$A$2:$I$1722,9,FALSE),"")</f>
        <v/>
      </c>
      <c r="BO224" s="14" t="str">
        <f>IFERROR(VLOOKUP($BM$1&amp;'Service PJ'!$D222&amp;'Service PJ'!$B222&amp;'Service PJ'!$A222&amp;"*",'EPA_US9RT techs'!$A$2:$I$1722,9,FALSE),"")</f>
        <v/>
      </c>
      <c r="BP224" s="14" t="str">
        <f>IFERROR(VLOOKUP($BM$1&amp;'Service PJ'!$D222&amp;'Service PJ'!$B222&amp;'Service PJ'!$A222&amp;"*",'EPA_US9RT techs'!$A$2:$I$1722,9,FALSE),"")</f>
        <v/>
      </c>
      <c r="BQ224" s="14" t="str">
        <f>IFERROR(VLOOKUP($BM$1&amp;'Service PJ'!$D222&amp;'Service PJ'!$B222&amp;'Service PJ'!$A222&amp;"*",'EPA_US9RT techs'!$A$2:$I$1722,9,FALSE),"")</f>
        <v/>
      </c>
      <c r="BR224" s="14" t="str">
        <f>IFERROR(VLOOKUP($BM$1&amp;'Service PJ'!$D222&amp;'Service PJ'!$B222&amp;'Service PJ'!$A222&amp;"*",'EPA_US9RT techs'!$A$2:$I$1722,9,FALSE),"")</f>
        <v/>
      </c>
      <c r="BS224" s="14" t="str">
        <f>IFERROR(VLOOKUP($BM$1&amp;'Service PJ'!$D222&amp;'Service PJ'!$B222&amp;'Service PJ'!$A222&amp;"*",'EPA_US9RT techs'!$A$2:$I$1722,9,FALSE),"")</f>
        <v/>
      </c>
      <c r="BT224" s="14" t="str">
        <f>IFERROR(VLOOKUP($BM$1&amp;'Service PJ'!$D222&amp;'Service PJ'!$B222&amp;'Service PJ'!$A222&amp;"*",'EPA_US9RT techs'!$A$2:$I$1722,9,FALSE),"")</f>
        <v/>
      </c>
      <c r="BU224" s="14" t="str">
        <f>IFERROR(VLOOKUP($BM$1&amp;'Service PJ'!$D222&amp;'Service PJ'!$B222&amp;'Service PJ'!$A222&amp;"*",'EPA_US9RT techs'!$A$2:$I$1722,9,FALSE),"")</f>
        <v/>
      </c>
      <c r="BV224" s="14" t="str">
        <f>IFERROR(VLOOKUP($BM$1&amp;'Service PJ'!$D222&amp;'Service PJ'!$B222&amp;'Service PJ'!$A222&amp;"*",'EPA_US9RT techs'!$A$2:$I$1722,9,FALSE),"")</f>
        <v/>
      </c>
      <c r="BW224" s="14" t="str">
        <f>IFERROR(VLOOKUP($BM$1&amp;'Service PJ'!$D222&amp;'Service PJ'!$B222&amp;'Service PJ'!$A222&amp;"*",'EPA_US9RT techs'!$A$2:$I$1722,9,FALSE),"")</f>
        <v/>
      </c>
      <c r="BX224" s="14" t="str">
        <f>IFERROR(VLOOKUP($BM$1&amp;'Service PJ'!$D222&amp;'Service PJ'!$B222&amp;'Service PJ'!$A222&amp;"*",'EPA_US9RT techs'!$A$2:$I$1722,9,FALSE),"")</f>
        <v/>
      </c>
      <c r="BY224" s="14" t="str">
        <f>IFERROR(VLOOKUP($BM$1&amp;'Service PJ'!$D222&amp;'Service PJ'!$B222&amp;'Service PJ'!$A222&amp;"*",'EPA_US9RT techs'!$A$2:$I$1722,9,FALSE),"")</f>
        <v/>
      </c>
      <c r="BZ224" s="14" t="str">
        <f>IFERROR(VLOOKUP($BM$1&amp;'Service PJ'!$D222&amp;'Service PJ'!$B222&amp;'Service PJ'!$A222&amp;"*",'EPA_US9RT techs'!$A$2:$I$1722,9,FALSE),"")</f>
        <v/>
      </c>
      <c r="CA224" s="14" t="str">
        <f>IFERROR(VLOOKUP($BM$1&amp;'Service PJ'!$D222&amp;'Service PJ'!$B222&amp;'Service PJ'!$A222&amp;"*",'EPA_US9RT techs'!$A$2:$I$1722,9,FALSE),"")</f>
        <v/>
      </c>
      <c r="CB224" s="14" t="str">
        <f>IFERROR(VLOOKUP($BM$1&amp;'Service PJ'!$D222&amp;'Service PJ'!$B222&amp;'Service PJ'!$A222&amp;"*",'EPA_US9RT techs'!$A$2:$I$1722,9,FALSE),"")</f>
        <v/>
      </c>
      <c r="CC224" s="14" t="str">
        <f>IFERROR(VLOOKUP($BM$1&amp;'Service PJ'!$D222&amp;'Service PJ'!$B222&amp;'Service PJ'!$A222&amp;"*",'EPA_US9RT techs'!$A$2:$I$1722,9,FALSE),"")</f>
        <v/>
      </c>
      <c r="CD224" s="14" t="str">
        <f>IFERROR(VLOOKUP($BM$1&amp;'Service PJ'!$D222&amp;'Service PJ'!$B222&amp;'Service PJ'!$A222&amp;"*",'EPA_US9RT techs'!$A$2:$I$1722,9,FALSE),"")</f>
        <v/>
      </c>
      <c r="CE224" s="14" t="str">
        <f>IFERROR(VLOOKUP($BM$1&amp;'Service PJ'!$D222&amp;'Service PJ'!$B222&amp;'Service PJ'!$A222&amp;"*",'EPA_US9RT techs'!$A$2:$I$1722,9,FALSE),"")</f>
        <v/>
      </c>
      <c r="CF224" s="14" t="str">
        <f>IFERROR(VLOOKUP($BM$1&amp;'Service PJ'!$D222&amp;'Service PJ'!$B222&amp;'Service PJ'!$A222&amp;"*",'EPA_US9RT techs'!$A$2:$I$1722,9,FALSE),"")</f>
        <v/>
      </c>
      <c r="CG224" s="14" t="str">
        <f>IFERROR(VLOOKUP($BM$1&amp;'Service PJ'!$D222&amp;'Service PJ'!$B222&amp;'Service PJ'!$A222&amp;"*",'EPA_US9RT techs'!$A$2:$I$1722,9,FALSE),"")</f>
        <v/>
      </c>
      <c r="CH224" s="14" t="str">
        <f>IFERROR(VLOOKUP($BM$1&amp;'Service PJ'!$D222&amp;'Service PJ'!$B222&amp;'Service PJ'!$A222&amp;"*",'EPA_US9RT techs'!$A$2:$I$1722,9,FALSE),"")</f>
        <v/>
      </c>
      <c r="CI224" s="14" t="str">
        <f>IFERROR(VLOOKUP($BM$1&amp;'Service PJ'!$D222&amp;'Service PJ'!$B222&amp;'Service PJ'!$A222&amp;"*",'EPA_US9RT techs'!$A$2:$I$1722,9,FALSE),"")</f>
        <v/>
      </c>
      <c r="CJ224" s="14" t="str">
        <f>IFERROR(VLOOKUP($BM$1&amp;'Service PJ'!$D222&amp;'Service PJ'!$B222&amp;'Service PJ'!$A222&amp;"*",'EPA_US9RT techs'!$A$2:$I$1722,9,FALSE),"")</f>
        <v/>
      </c>
      <c r="CK224" s="14" t="str">
        <f>IFERROR(VLOOKUP($BM$1&amp;'Service PJ'!$D222&amp;'Service PJ'!$B222&amp;'Service PJ'!$A222&amp;"*",'EPA_US9RT techs'!$A$2:$I$1722,9,FALSE),"")</f>
        <v/>
      </c>
      <c r="CL224" s="14" t="str">
        <f>IFERROR(VLOOKUP($BM$1&amp;'Service PJ'!$D222&amp;'Service PJ'!$B222&amp;'Service PJ'!$A222&amp;"*",'EPA_US9RT techs'!$A$2:$I$1722,9,FALSE),"")</f>
        <v/>
      </c>
      <c r="CM224" s="14" t="str">
        <f>IFERROR(VLOOKUP($BM$1&amp;'Service PJ'!$D222&amp;'Service PJ'!$B222&amp;'Service PJ'!$A222&amp;"*",'EPA_US9RT techs'!$A$2:$I$1722,9,FALSE),"")</f>
        <v/>
      </c>
      <c r="CN224" s="14" t="str">
        <f>IFERROR(VLOOKUP($BM$1&amp;'Service PJ'!$D222&amp;'Service PJ'!$B222&amp;'Service PJ'!$A222&amp;"*",'EPA_US9RT techs'!$A$2:$I$1722,9,FALSE),"")</f>
        <v/>
      </c>
      <c r="CO224" s="14" t="str">
        <f>IFERROR(VLOOKUP($BM$1&amp;'Service PJ'!$D222&amp;'Service PJ'!$B222&amp;'Service PJ'!$A222&amp;"*",'EPA_US9RT techs'!$A$2:$I$1722,9,FALSE),"")</f>
        <v/>
      </c>
      <c r="CP224" s="14" t="str">
        <f>IFERROR(VLOOKUP($BM$1&amp;'Service PJ'!$D222&amp;'Service PJ'!$B222&amp;'Service PJ'!$A222&amp;"*",'EPA_US9RT techs'!$A$2:$I$1722,9,FALSE),"")</f>
        <v/>
      </c>
      <c r="CQ224" s="14" t="str">
        <f>IFERROR(VLOOKUP($BM$1&amp;'Service PJ'!$D222&amp;'Service PJ'!$B222&amp;'Service PJ'!$A222&amp;"*",'EPA_US9RT techs'!$A$2:$I$1722,9,FALSE),"")</f>
        <v/>
      </c>
      <c r="CS224" t="str">
        <f>IF(SUM(CT224:DJ224)=0,"\I:",'Service PJ'!$D222&amp;"_"&amp;'Service PJ'!$E222&amp;"_"&amp;'Service PJ'!$C222)</f>
        <v>IOI_MDR_BFG</v>
      </c>
      <c r="CT224" s="2">
        <f>IFERROR(VLOOKUP($CS$1&amp;'Service PJ'!$D222&amp;'Service PJ'!$B222&amp;'Service PJ'!$A222&amp;"*",'EPA_US9RT techs'!$A$2:$I$1722,9,FALSE),"")</f>
        <v>30</v>
      </c>
      <c r="CU224" s="2">
        <f>IFERROR(VLOOKUP($CS$1&amp;'Service PJ'!$D222&amp;'Service PJ'!$B222&amp;'Service PJ'!$A222&amp;"*",'EPA_US9RT techs'!$A$2:$I$1722,9,FALSE),"")</f>
        <v>30</v>
      </c>
      <c r="CV224" s="2">
        <f>IFERROR(VLOOKUP($CS$1&amp;'Service PJ'!$D222&amp;'Service PJ'!$B222&amp;'Service PJ'!$A222&amp;"*",'EPA_US9RT techs'!$A$2:$I$1722,9,FALSE),"")</f>
        <v>30</v>
      </c>
      <c r="CW224" s="2">
        <f>IFERROR(VLOOKUP($CS$1&amp;'Service PJ'!$D222&amp;'Service PJ'!$B222&amp;'Service PJ'!$A222&amp;"*",'EPA_US9RT techs'!$A$2:$I$1722,9,FALSE),"")</f>
        <v>30</v>
      </c>
      <c r="CX224" s="2">
        <f>IFERROR(VLOOKUP($CS$1&amp;'Service PJ'!$D222&amp;'Service PJ'!$B222&amp;'Service PJ'!$A222&amp;"*",'EPA_US9RT techs'!$A$2:$I$1722,9,FALSE),"")</f>
        <v>30</v>
      </c>
      <c r="CY224" s="2">
        <f>IFERROR(VLOOKUP($CS$1&amp;'Service PJ'!$D222&amp;'Service PJ'!$B222&amp;'Service PJ'!$A222&amp;"*",'EPA_US9RT techs'!$A$2:$I$1722,9,FALSE),"")</f>
        <v>30</v>
      </c>
      <c r="CZ224" s="2">
        <f>IFERROR(VLOOKUP($CS$1&amp;'Service PJ'!$D222&amp;'Service PJ'!$B222&amp;'Service PJ'!$A222&amp;"*",'EPA_US9RT techs'!$A$2:$I$1722,9,FALSE),"")</f>
        <v>30</v>
      </c>
      <c r="DA224" s="2">
        <f>IFERROR(VLOOKUP($CS$1&amp;'Service PJ'!$D222&amp;'Service PJ'!$B222&amp;'Service PJ'!$A222&amp;"*",'EPA_US9RT techs'!$A$2:$I$1722,9,FALSE),"")</f>
        <v>30</v>
      </c>
      <c r="DB224" s="2">
        <f>IFERROR(VLOOKUP($CS$1&amp;'Service PJ'!$D222&amp;'Service PJ'!$B222&amp;'Service PJ'!$A222&amp;"*",'EPA_US9RT techs'!$A$2:$I$1722,9,FALSE),"")</f>
        <v>30</v>
      </c>
      <c r="DC224" s="2">
        <f>IFERROR(VLOOKUP($CS$1&amp;'Service PJ'!$D222&amp;'Service PJ'!$B222&amp;'Service PJ'!$A222&amp;"*",'EPA_US9RT techs'!$A$2:$I$1722,9,FALSE),"")</f>
        <v>30</v>
      </c>
      <c r="DD224" s="2">
        <f>IFERROR(VLOOKUP($CS$1&amp;'Service PJ'!$D222&amp;'Service PJ'!$B222&amp;'Service PJ'!$A222&amp;"*",'EPA_US9RT techs'!$A$2:$I$1722,9,FALSE),"")</f>
        <v>30</v>
      </c>
      <c r="DE224" s="2">
        <f>IFERROR(VLOOKUP($CS$1&amp;'Service PJ'!$D222&amp;'Service PJ'!$B222&amp;'Service PJ'!$A222&amp;"*",'EPA_US9RT techs'!$A$2:$I$1722,9,FALSE),"")</f>
        <v>30</v>
      </c>
      <c r="DF224" s="2">
        <f>IFERROR(VLOOKUP($CS$1&amp;'Service PJ'!$D222&amp;'Service PJ'!$B222&amp;'Service PJ'!$A222&amp;"*",'EPA_US9RT techs'!$A$2:$I$1722,9,FALSE),"")</f>
        <v>30</v>
      </c>
      <c r="DG224" s="2">
        <f>IFERROR(VLOOKUP($CS$1&amp;'Service PJ'!$D222&amp;'Service PJ'!$B222&amp;'Service PJ'!$A222&amp;"*",'EPA_US9RT techs'!$A$2:$I$1722,9,FALSE),"")</f>
        <v>30</v>
      </c>
      <c r="DH224" s="2">
        <f>IFERROR(VLOOKUP($CS$1&amp;'Service PJ'!$D222&amp;'Service PJ'!$B222&amp;'Service PJ'!$A222&amp;"*",'EPA_US9RT techs'!$A$2:$I$1722,9,FALSE),"")</f>
        <v>30</v>
      </c>
      <c r="DI224" s="2">
        <f>IFERROR(VLOOKUP($CS$1&amp;'Service PJ'!$D222&amp;'Service PJ'!$B222&amp;'Service PJ'!$A222&amp;"*",'EPA_US9RT techs'!$A$2:$I$1722,9,FALSE),"")</f>
        <v>30</v>
      </c>
      <c r="DJ224" s="2">
        <f>IFERROR(VLOOKUP($CS$1&amp;'Service PJ'!$D222&amp;'Service PJ'!$B222&amp;'Service PJ'!$A222&amp;"*",'EPA_US9RT techs'!$A$2:$I$1722,9,FALSE),"")</f>
        <v>30</v>
      </c>
      <c r="DK224" s="2">
        <f>IFERROR(VLOOKUP($CS$1&amp;'Service PJ'!$D222&amp;'Service PJ'!$B222&amp;'Service PJ'!$A222&amp;"*",'EPA_US9RT techs'!$A$2:$I$1722,9,FALSE),"")</f>
        <v>30</v>
      </c>
      <c r="DL224" s="2">
        <f>IFERROR(VLOOKUP($CS$1&amp;'Service PJ'!$D222&amp;'Service PJ'!$B222&amp;'Service PJ'!$A222&amp;"*",'EPA_US9RT techs'!$A$2:$I$1722,9,FALSE),"")</f>
        <v>30</v>
      </c>
      <c r="DM224" s="2">
        <f>IFERROR(VLOOKUP($CS$1&amp;'Service PJ'!$D222&amp;'Service PJ'!$B222&amp;'Service PJ'!$A222&amp;"*",'EPA_US9RT techs'!$A$2:$I$1722,9,FALSE),"")</f>
        <v>30</v>
      </c>
      <c r="DN224" s="2">
        <f>IFERROR(VLOOKUP($CS$1&amp;'Service PJ'!$D222&amp;'Service PJ'!$B222&amp;'Service PJ'!$A222&amp;"*",'EPA_US9RT techs'!$A$2:$I$1722,9,FALSE),"")</f>
        <v>30</v>
      </c>
      <c r="DO224" s="2">
        <f>IFERROR(VLOOKUP($CS$1&amp;'Service PJ'!$D222&amp;'Service PJ'!$B222&amp;'Service PJ'!$A222&amp;"*",'EPA_US9RT techs'!$A$2:$I$1722,9,FALSE),"")</f>
        <v>30</v>
      </c>
      <c r="DP224" s="2">
        <f>IFERROR(VLOOKUP($CS$1&amp;'Service PJ'!$D222&amp;'Service PJ'!$B222&amp;'Service PJ'!$A222&amp;"*",'EPA_US9RT techs'!$A$2:$I$1722,9,FALSE),"")</f>
        <v>30</v>
      </c>
      <c r="DQ224" s="2">
        <f>IFERROR(VLOOKUP($CS$1&amp;'Service PJ'!$D222&amp;'Service PJ'!$B222&amp;'Service PJ'!$A222&amp;"*",'EPA_US9RT techs'!$A$2:$I$1722,9,FALSE),"")</f>
        <v>30</v>
      </c>
      <c r="DR224" s="2">
        <f>IFERROR(VLOOKUP($CS$1&amp;'Service PJ'!$D222&amp;'Service PJ'!$B222&amp;'Service PJ'!$A222&amp;"*",'EPA_US9RT techs'!$A$2:$I$1722,9,FALSE),"")</f>
        <v>30</v>
      </c>
      <c r="DS224" s="2">
        <f>IFERROR(VLOOKUP($CS$1&amp;'Service PJ'!$D222&amp;'Service PJ'!$B222&amp;'Service PJ'!$A222&amp;"*",'EPA_US9RT techs'!$A$2:$I$1722,9,FALSE),"")</f>
        <v>30</v>
      </c>
      <c r="DT224" s="2">
        <f>IFERROR(VLOOKUP($CS$1&amp;'Service PJ'!$D222&amp;'Service PJ'!$B222&amp;'Service PJ'!$A222&amp;"*",'EPA_US9RT techs'!$A$2:$I$1722,9,FALSE),"")</f>
        <v>30</v>
      </c>
      <c r="DU224" s="2">
        <f>IFERROR(VLOOKUP($CS$1&amp;'Service PJ'!$D222&amp;'Service PJ'!$B222&amp;'Service PJ'!$A222&amp;"*",'EPA_US9RT techs'!$A$2:$I$1722,9,FALSE),"")</f>
        <v>30</v>
      </c>
      <c r="DV224" s="2">
        <f>IFERROR(VLOOKUP($CS$1&amp;'Service PJ'!$D222&amp;'Service PJ'!$B222&amp;'Service PJ'!$A222&amp;"*",'EPA_US9RT techs'!$A$2:$I$1722,9,FALSE),"")</f>
        <v>30</v>
      </c>
      <c r="DW224" s="2">
        <f>IFERROR(VLOOKUP($CS$1&amp;'Service PJ'!$D222&amp;'Service PJ'!$B222&amp;'Service PJ'!$A222&amp;"*",'EPA_US9RT techs'!$A$2:$I$1722,9,FALSE),"")</f>
        <v>30</v>
      </c>
    </row>
    <row r="225" spans="1:127" x14ac:dyDescent="0.45">
      <c r="A225" t="str">
        <f>IF(SUM(B225:R225)=0,"\I:",'Service PJ'!$D223&amp;"_"&amp;'Service PJ'!$E223&amp;"_"&amp;'Service PJ'!$C223)</f>
        <v>IOI_OTP_BFG</v>
      </c>
      <c r="B225" s="14">
        <f>IFERROR(VLOOKUP($A$1&amp;'Service PJ'!$D223&amp;'Service PJ'!$B223&amp;'Service PJ'!$A223&amp;"*",'EPA_US9RT techs'!$A$2:$I$1722,9,FALSE),"")</f>
        <v>18.591504</v>
      </c>
      <c r="C225" s="14">
        <f>IFERROR(VLOOKUP($A$1&amp;'Service PJ'!$D223&amp;'Service PJ'!$B223&amp;'Service PJ'!$A223&amp;"*",'EPA_US9RT techs'!$A$2:$I$1722,9,FALSE),"")</f>
        <v>18.591504</v>
      </c>
      <c r="D225" s="14">
        <f>IFERROR(VLOOKUP($A$1&amp;'Service PJ'!$D223&amp;'Service PJ'!$B223&amp;'Service PJ'!$A223&amp;"*",'EPA_US9RT techs'!$A$2:$I$1722,9,FALSE),"")</f>
        <v>18.591504</v>
      </c>
      <c r="E225" s="14">
        <f>IFERROR(VLOOKUP($A$1&amp;'Service PJ'!$D223&amp;'Service PJ'!$B223&amp;'Service PJ'!$A223&amp;"*",'EPA_US9RT techs'!$A$2:$I$1722,9,FALSE),"")</f>
        <v>18.591504</v>
      </c>
      <c r="F225" s="14">
        <f>IFERROR(VLOOKUP($A$1&amp;'Service PJ'!$D223&amp;'Service PJ'!$B223&amp;'Service PJ'!$A223&amp;"*",'EPA_US9RT techs'!$A$2:$I$1722,9,FALSE),"")</f>
        <v>18.591504</v>
      </c>
      <c r="G225" s="14">
        <f>IFERROR(VLOOKUP($A$1&amp;'Service PJ'!$D223&amp;'Service PJ'!$B223&amp;'Service PJ'!$A223&amp;"*",'EPA_US9RT techs'!$A$2:$I$1722,9,FALSE),"")</f>
        <v>18.591504</v>
      </c>
      <c r="H225" s="14">
        <f>IFERROR(VLOOKUP($A$1&amp;'Service PJ'!$D223&amp;'Service PJ'!$B223&amp;'Service PJ'!$A223&amp;"*",'EPA_US9RT techs'!$A$2:$I$1722,9,FALSE),"")</f>
        <v>18.591504</v>
      </c>
      <c r="I225" s="14">
        <f>IFERROR(VLOOKUP($A$1&amp;'Service PJ'!$D223&amp;'Service PJ'!$B223&amp;'Service PJ'!$A223&amp;"*",'EPA_US9RT techs'!$A$2:$I$1722,9,FALSE),"")</f>
        <v>18.591504</v>
      </c>
      <c r="J225" s="14">
        <f>IFERROR(VLOOKUP($A$1&amp;'Service PJ'!$D223&amp;'Service PJ'!$B223&amp;'Service PJ'!$A223&amp;"*",'EPA_US9RT techs'!$A$2:$I$1722,9,FALSE),"")</f>
        <v>18.591504</v>
      </c>
      <c r="K225" s="14">
        <f>IFERROR(VLOOKUP($A$1&amp;'Service PJ'!$D223&amp;'Service PJ'!$B223&amp;'Service PJ'!$A223&amp;"*",'EPA_US9RT techs'!$A$2:$I$1722,9,FALSE),"")</f>
        <v>18.591504</v>
      </c>
      <c r="L225" s="14">
        <f>IFERROR(VLOOKUP($A$1&amp;'Service PJ'!$D223&amp;'Service PJ'!$B223&amp;'Service PJ'!$A223&amp;"*",'EPA_US9RT techs'!$A$2:$I$1722,9,FALSE),"")</f>
        <v>18.591504</v>
      </c>
      <c r="M225" s="14">
        <f>IFERROR(VLOOKUP($A$1&amp;'Service PJ'!$D223&amp;'Service PJ'!$B223&amp;'Service PJ'!$A223&amp;"*",'EPA_US9RT techs'!$A$2:$I$1722,9,FALSE),"")</f>
        <v>18.591504</v>
      </c>
      <c r="N225" s="14">
        <f>IFERROR(VLOOKUP($A$1&amp;'Service PJ'!$D223&amp;'Service PJ'!$B223&amp;'Service PJ'!$A223&amp;"*",'EPA_US9RT techs'!$A$2:$I$1722,9,FALSE),"")</f>
        <v>18.591504</v>
      </c>
      <c r="O225" s="14">
        <f>IFERROR(VLOOKUP($A$1&amp;'Service PJ'!$D223&amp;'Service PJ'!$B223&amp;'Service PJ'!$A223&amp;"*",'EPA_US9RT techs'!$A$2:$I$1722,9,FALSE),"")</f>
        <v>18.591504</v>
      </c>
      <c r="P225" s="14">
        <f>IFERROR(VLOOKUP($A$1&amp;'Service PJ'!$D223&amp;'Service PJ'!$B223&amp;'Service PJ'!$A223&amp;"*",'EPA_US9RT techs'!$A$2:$I$1722,9,FALSE),"")</f>
        <v>18.591504</v>
      </c>
      <c r="Q225" s="14">
        <f>IFERROR(VLOOKUP($A$1&amp;'Service PJ'!$D223&amp;'Service PJ'!$B223&amp;'Service PJ'!$A223&amp;"*",'EPA_US9RT techs'!$A$2:$I$1722,9,FALSE),"")</f>
        <v>18.591504</v>
      </c>
      <c r="R225" s="14">
        <f>IFERROR(VLOOKUP($A$1&amp;'Service PJ'!$D223&amp;'Service PJ'!$B223&amp;'Service PJ'!$A223&amp;"*",'EPA_US9RT techs'!$A$2:$I$1722,9,FALSE),"")</f>
        <v>18.591504</v>
      </c>
      <c r="S225" s="14">
        <f>IFERROR(VLOOKUP($A$1&amp;'Service PJ'!$D223&amp;'Service PJ'!$B223&amp;'Service PJ'!$A223&amp;"*",'EPA_US9RT techs'!$A$2:$I$1722,9,FALSE),"")</f>
        <v>18.591504</v>
      </c>
      <c r="T225" s="14">
        <f>IFERROR(VLOOKUP($A$1&amp;'Service PJ'!$D223&amp;'Service PJ'!$B223&amp;'Service PJ'!$A223&amp;"*",'EPA_US9RT techs'!$A$2:$I$1722,9,FALSE),"")</f>
        <v>18.591504</v>
      </c>
      <c r="U225" s="14">
        <f>IFERROR(VLOOKUP($A$1&amp;'Service PJ'!$D223&amp;'Service PJ'!$B223&amp;'Service PJ'!$A223&amp;"*",'EPA_US9RT techs'!$A$2:$I$1722,9,FALSE),"")</f>
        <v>18.591504</v>
      </c>
      <c r="V225" s="14">
        <f>IFERROR(VLOOKUP($A$1&amp;'Service PJ'!$D223&amp;'Service PJ'!$B223&amp;'Service PJ'!$A223&amp;"*",'EPA_US9RT techs'!$A$2:$I$1722,9,FALSE),"")</f>
        <v>18.591504</v>
      </c>
      <c r="W225" s="14">
        <f>IFERROR(VLOOKUP($A$1&amp;'Service PJ'!$D223&amp;'Service PJ'!$B223&amp;'Service PJ'!$A223&amp;"*",'EPA_US9RT techs'!$A$2:$I$1722,9,FALSE),"")</f>
        <v>18.591504</v>
      </c>
      <c r="X225" s="14">
        <f>IFERROR(VLOOKUP($A$1&amp;'Service PJ'!$D223&amp;'Service PJ'!$B223&amp;'Service PJ'!$A223&amp;"*",'EPA_US9RT techs'!$A$2:$I$1722,9,FALSE),"")</f>
        <v>18.591504</v>
      </c>
      <c r="Y225" s="14">
        <f>IFERROR(VLOOKUP($A$1&amp;'Service PJ'!$D223&amp;'Service PJ'!$B223&amp;'Service PJ'!$A223&amp;"*",'EPA_US9RT techs'!$A$2:$I$1722,9,FALSE),"")</f>
        <v>18.591504</v>
      </c>
      <c r="Z225" s="14">
        <f>IFERROR(VLOOKUP($A$1&amp;'Service PJ'!$D223&amp;'Service PJ'!$B223&amp;'Service PJ'!$A223&amp;"*",'EPA_US9RT techs'!$A$2:$I$1722,9,FALSE),"")</f>
        <v>18.591504</v>
      </c>
      <c r="AA225" s="14">
        <f>IFERROR(VLOOKUP($A$1&amp;'Service PJ'!$D223&amp;'Service PJ'!$B223&amp;'Service PJ'!$A223&amp;"*",'EPA_US9RT techs'!$A$2:$I$1722,9,FALSE),"")</f>
        <v>18.591504</v>
      </c>
      <c r="AB225" s="14">
        <f>IFERROR(VLOOKUP($A$1&amp;'Service PJ'!$D223&amp;'Service PJ'!$B223&amp;'Service PJ'!$A223&amp;"*",'EPA_US9RT techs'!$A$2:$I$1722,9,FALSE),"")</f>
        <v>18.591504</v>
      </c>
      <c r="AC225" s="14">
        <f>IFERROR(VLOOKUP($A$1&amp;'Service PJ'!$D223&amp;'Service PJ'!$B223&amp;'Service PJ'!$A223&amp;"*",'EPA_US9RT techs'!$A$2:$I$1722,9,FALSE),"")</f>
        <v>18.591504</v>
      </c>
      <c r="AD225" s="14">
        <f>IFERROR(VLOOKUP($A$1&amp;'Service PJ'!$D223&amp;'Service PJ'!$B223&amp;'Service PJ'!$A223&amp;"*",'EPA_US9RT techs'!$A$2:$I$1722,9,FALSE),"")</f>
        <v>18.591504</v>
      </c>
      <c r="AE225" s="14">
        <f>IFERROR(VLOOKUP($A$1&amp;'Service PJ'!$D223&amp;'Service PJ'!$B223&amp;'Service PJ'!$A223&amp;"*",'EPA_US9RT techs'!$A$2:$I$1722,9,FALSE),"")</f>
        <v>18.591504</v>
      </c>
      <c r="AG225" t="str">
        <f>IF(SUM(AH225:AX225)=0,"\I:",'Service PJ'!$D223&amp;"_"&amp;'Service PJ'!$E223&amp;"_"&amp;'Service PJ'!$C223)</f>
        <v>IOI_OTP_BFG</v>
      </c>
      <c r="AH225" s="14">
        <f>IFERROR(VLOOKUP($AG$1&amp;'Service PJ'!$D223&amp;'Service PJ'!$B223&amp;'Service PJ'!$A223&amp;"*",'EPA_US9RT techs'!$A$2:$I$1722,9,FALSE),"")</f>
        <v>1.8591504000000001</v>
      </c>
      <c r="AI225" s="14">
        <f>IFERROR(VLOOKUP($AG$1&amp;'Service PJ'!$D223&amp;'Service PJ'!$B223&amp;'Service PJ'!$A223&amp;"*",'EPA_US9RT techs'!$A$2:$I$1722,9,FALSE),"")</f>
        <v>1.8591504000000001</v>
      </c>
      <c r="AJ225" s="14">
        <f>IFERROR(VLOOKUP($AG$1&amp;'Service PJ'!$D223&amp;'Service PJ'!$B223&amp;'Service PJ'!$A223&amp;"*",'EPA_US9RT techs'!$A$2:$I$1722,9,FALSE),"")</f>
        <v>1.8591504000000001</v>
      </c>
      <c r="AK225" s="14">
        <f>IFERROR(VLOOKUP($AG$1&amp;'Service PJ'!$D223&amp;'Service PJ'!$B223&amp;'Service PJ'!$A223&amp;"*",'EPA_US9RT techs'!$A$2:$I$1722,9,FALSE),"")</f>
        <v>1.8591504000000001</v>
      </c>
      <c r="AL225" s="14">
        <f>IFERROR(VLOOKUP($AG$1&amp;'Service PJ'!$D223&amp;'Service PJ'!$B223&amp;'Service PJ'!$A223&amp;"*",'EPA_US9RT techs'!$A$2:$I$1722,9,FALSE),"")</f>
        <v>1.8591504000000001</v>
      </c>
      <c r="AM225" s="14">
        <f>IFERROR(VLOOKUP($AG$1&amp;'Service PJ'!$D223&amp;'Service PJ'!$B223&amp;'Service PJ'!$A223&amp;"*",'EPA_US9RT techs'!$A$2:$I$1722,9,FALSE),"")</f>
        <v>1.8591504000000001</v>
      </c>
      <c r="AN225" s="14">
        <f>IFERROR(VLOOKUP($AG$1&amp;'Service PJ'!$D223&amp;'Service PJ'!$B223&amp;'Service PJ'!$A223&amp;"*",'EPA_US9RT techs'!$A$2:$I$1722,9,FALSE),"")</f>
        <v>1.8591504000000001</v>
      </c>
      <c r="AO225" s="14">
        <f>IFERROR(VLOOKUP($AG$1&amp;'Service PJ'!$D223&amp;'Service PJ'!$B223&amp;'Service PJ'!$A223&amp;"*",'EPA_US9RT techs'!$A$2:$I$1722,9,FALSE),"")</f>
        <v>1.8591504000000001</v>
      </c>
      <c r="AP225" s="14">
        <f>IFERROR(VLOOKUP($AG$1&amp;'Service PJ'!$D223&amp;'Service PJ'!$B223&amp;'Service PJ'!$A223&amp;"*",'EPA_US9RT techs'!$A$2:$I$1722,9,FALSE),"")</f>
        <v>1.8591504000000001</v>
      </c>
      <c r="AQ225" s="14">
        <f>IFERROR(VLOOKUP($AG$1&amp;'Service PJ'!$D223&amp;'Service PJ'!$B223&amp;'Service PJ'!$A223&amp;"*",'EPA_US9RT techs'!$A$2:$I$1722,9,FALSE),"")</f>
        <v>1.8591504000000001</v>
      </c>
      <c r="AR225" s="14">
        <f>IFERROR(VLOOKUP($AG$1&amp;'Service PJ'!$D223&amp;'Service PJ'!$B223&amp;'Service PJ'!$A223&amp;"*",'EPA_US9RT techs'!$A$2:$I$1722,9,FALSE),"")</f>
        <v>1.8591504000000001</v>
      </c>
      <c r="AS225" s="14">
        <f>IFERROR(VLOOKUP($AG$1&amp;'Service PJ'!$D223&amp;'Service PJ'!$B223&amp;'Service PJ'!$A223&amp;"*",'EPA_US9RT techs'!$A$2:$I$1722,9,FALSE),"")</f>
        <v>1.8591504000000001</v>
      </c>
      <c r="AT225" s="14">
        <f>IFERROR(VLOOKUP($AG$1&amp;'Service PJ'!$D223&amp;'Service PJ'!$B223&amp;'Service PJ'!$A223&amp;"*",'EPA_US9RT techs'!$A$2:$I$1722,9,FALSE),"")</f>
        <v>1.8591504000000001</v>
      </c>
      <c r="AU225" s="14">
        <f>IFERROR(VLOOKUP($AG$1&amp;'Service PJ'!$D223&amp;'Service PJ'!$B223&amp;'Service PJ'!$A223&amp;"*",'EPA_US9RT techs'!$A$2:$I$1722,9,FALSE),"")</f>
        <v>1.8591504000000001</v>
      </c>
      <c r="AV225" s="14">
        <f>IFERROR(VLOOKUP($AG$1&amp;'Service PJ'!$D223&amp;'Service PJ'!$B223&amp;'Service PJ'!$A223&amp;"*",'EPA_US9RT techs'!$A$2:$I$1722,9,FALSE),"")</f>
        <v>1.8591504000000001</v>
      </c>
      <c r="AW225" s="14">
        <f>IFERROR(VLOOKUP($AG$1&amp;'Service PJ'!$D223&amp;'Service PJ'!$B223&amp;'Service PJ'!$A223&amp;"*",'EPA_US9RT techs'!$A$2:$I$1722,9,FALSE),"")</f>
        <v>1.8591504000000001</v>
      </c>
      <c r="AX225" s="14">
        <f>IFERROR(VLOOKUP($AG$1&amp;'Service PJ'!$D223&amp;'Service PJ'!$B223&amp;'Service PJ'!$A223&amp;"*",'EPA_US9RT techs'!$A$2:$I$1722,9,FALSE),"")</f>
        <v>1.8591504000000001</v>
      </c>
      <c r="AY225" s="14">
        <f>IFERROR(VLOOKUP($AG$1&amp;'Service PJ'!$D223&amp;'Service PJ'!$B223&amp;'Service PJ'!$A223&amp;"*",'EPA_US9RT techs'!$A$2:$I$1722,9,FALSE),"")</f>
        <v>1.8591504000000001</v>
      </c>
      <c r="AZ225" s="14">
        <f>IFERROR(VLOOKUP($AG$1&amp;'Service PJ'!$D223&amp;'Service PJ'!$B223&amp;'Service PJ'!$A223&amp;"*",'EPA_US9RT techs'!$A$2:$I$1722,9,FALSE),"")</f>
        <v>1.8591504000000001</v>
      </c>
      <c r="BA225" s="14">
        <f>IFERROR(VLOOKUP($AG$1&amp;'Service PJ'!$D223&amp;'Service PJ'!$B223&amp;'Service PJ'!$A223&amp;"*",'EPA_US9RT techs'!$A$2:$I$1722,9,FALSE),"")</f>
        <v>1.8591504000000001</v>
      </c>
      <c r="BB225" s="14">
        <f>IFERROR(VLOOKUP($AG$1&amp;'Service PJ'!$D223&amp;'Service PJ'!$B223&amp;'Service PJ'!$A223&amp;"*",'EPA_US9RT techs'!$A$2:$I$1722,9,FALSE),"")</f>
        <v>1.8591504000000001</v>
      </c>
      <c r="BC225" s="14">
        <f>IFERROR(VLOOKUP($AG$1&amp;'Service PJ'!$D223&amp;'Service PJ'!$B223&amp;'Service PJ'!$A223&amp;"*",'EPA_US9RT techs'!$A$2:$I$1722,9,FALSE),"")</f>
        <v>1.8591504000000001</v>
      </c>
      <c r="BD225" s="14">
        <f>IFERROR(VLOOKUP($AG$1&amp;'Service PJ'!$D223&amp;'Service PJ'!$B223&amp;'Service PJ'!$A223&amp;"*",'EPA_US9RT techs'!$A$2:$I$1722,9,FALSE),"")</f>
        <v>1.8591504000000001</v>
      </c>
      <c r="BE225" s="14">
        <f>IFERROR(VLOOKUP($AG$1&amp;'Service PJ'!$D223&amp;'Service PJ'!$B223&amp;'Service PJ'!$A223&amp;"*",'EPA_US9RT techs'!$A$2:$I$1722,9,FALSE),"")</f>
        <v>1.8591504000000001</v>
      </c>
      <c r="BF225" s="14">
        <f>IFERROR(VLOOKUP($AG$1&amp;'Service PJ'!$D223&amp;'Service PJ'!$B223&amp;'Service PJ'!$A223&amp;"*",'EPA_US9RT techs'!$A$2:$I$1722,9,FALSE),"")</f>
        <v>1.8591504000000001</v>
      </c>
      <c r="BG225" s="14">
        <f>IFERROR(VLOOKUP($AG$1&amp;'Service PJ'!$D223&amp;'Service PJ'!$B223&amp;'Service PJ'!$A223&amp;"*",'EPA_US9RT techs'!$A$2:$I$1722,9,FALSE),"")</f>
        <v>1.8591504000000001</v>
      </c>
      <c r="BH225" s="14">
        <f>IFERROR(VLOOKUP($AG$1&amp;'Service PJ'!$D223&amp;'Service PJ'!$B223&amp;'Service PJ'!$A223&amp;"*",'EPA_US9RT techs'!$A$2:$I$1722,9,FALSE),"")</f>
        <v>1.8591504000000001</v>
      </c>
      <c r="BI225" s="14">
        <f>IFERROR(VLOOKUP($AG$1&amp;'Service PJ'!$D223&amp;'Service PJ'!$B223&amp;'Service PJ'!$A223&amp;"*",'EPA_US9RT techs'!$A$2:$I$1722,9,FALSE),"")</f>
        <v>1.8591504000000001</v>
      </c>
      <c r="BJ225" s="14">
        <f>IFERROR(VLOOKUP($AG$1&amp;'Service PJ'!$D223&amp;'Service PJ'!$B223&amp;'Service PJ'!$A223&amp;"*",'EPA_US9RT techs'!$A$2:$I$1722,9,FALSE),"")</f>
        <v>1.8591504000000001</v>
      </c>
      <c r="BK225" s="14">
        <f>IFERROR(VLOOKUP($AG$1&amp;'Service PJ'!$D223&amp;'Service PJ'!$B223&amp;'Service PJ'!$A223&amp;"*",'EPA_US9RT techs'!$A$2:$I$1722,9,FALSE),"")</f>
        <v>1.8591504000000001</v>
      </c>
      <c r="BM225" t="str">
        <f>IF(SUM(BN225:CD225)=0,"\I:",'Service PJ'!$D223&amp;"_"&amp;'Service PJ'!$E223&amp;"_"&amp;'Service PJ'!$C223)</f>
        <v>\I:</v>
      </c>
      <c r="BN225" s="14" t="str">
        <f>IFERROR(VLOOKUP($BM$1&amp;'Service PJ'!$D223&amp;'Service PJ'!$B223&amp;'Service PJ'!$A223&amp;"*",'EPA_US9RT techs'!$A$2:$I$1722,9,FALSE),"")</f>
        <v/>
      </c>
      <c r="BO225" s="14" t="str">
        <f>IFERROR(VLOOKUP($BM$1&amp;'Service PJ'!$D223&amp;'Service PJ'!$B223&amp;'Service PJ'!$A223&amp;"*",'EPA_US9RT techs'!$A$2:$I$1722,9,FALSE),"")</f>
        <v/>
      </c>
      <c r="BP225" s="14" t="str">
        <f>IFERROR(VLOOKUP($BM$1&amp;'Service PJ'!$D223&amp;'Service PJ'!$B223&amp;'Service PJ'!$A223&amp;"*",'EPA_US9RT techs'!$A$2:$I$1722,9,FALSE),"")</f>
        <v/>
      </c>
      <c r="BQ225" s="14" t="str">
        <f>IFERROR(VLOOKUP($BM$1&amp;'Service PJ'!$D223&amp;'Service PJ'!$B223&amp;'Service PJ'!$A223&amp;"*",'EPA_US9RT techs'!$A$2:$I$1722,9,FALSE),"")</f>
        <v/>
      </c>
      <c r="BR225" s="14" t="str">
        <f>IFERROR(VLOOKUP($BM$1&amp;'Service PJ'!$D223&amp;'Service PJ'!$B223&amp;'Service PJ'!$A223&amp;"*",'EPA_US9RT techs'!$A$2:$I$1722,9,FALSE),"")</f>
        <v/>
      </c>
      <c r="BS225" s="14" t="str">
        <f>IFERROR(VLOOKUP($BM$1&amp;'Service PJ'!$D223&amp;'Service PJ'!$B223&amp;'Service PJ'!$A223&amp;"*",'EPA_US9RT techs'!$A$2:$I$1722,9,FALSE),"")</f>
        <v/>
      </c>
      <c r="BT225" s="14" t="str">
        <f>IFERROR(VLOOKUP($BM$1&amp;'Service PJ'!$D223&amp;'Service PJ'!$B223&amp;'Service PJ'!$A223&amp;"*",'EPA_US9RT techs'!$A$2:$I$1722,9,FALSE),"")</f>
        <v/>
      </c>
      <c r="BU225" s="14" t="str">
        <f>IFERROR(VLOOKUP($BM$1&amp;'Service PJ'!$D223&amp;'Service PJ'!$B223&amp;'Service PJ'!$A223&amp;"*",'EPA_US9RT techs'!$A$2:$I$1722,9,FALSE),"")</f>
        <v/>
      </c>
      <c r="BV225" s="14" t="str">
        <f>IFERROR(VLOOKUP($BM$1&amp;'Service PJ'!$D223&amp;'Service PJ'!$B223&amp;'Service PJ'!$A223&amp;"*",'EPA_US9RT techs'!$A$2:$I$1722,9,FALSE),"")</f>
        <v/>
      </c>
      <c r="BW225" s="14" t="str">
        <f>IFERROR(VLOOKUP($BM$1&amp;'Service PJ'!$D223&amp;'Service PJ'!$B223&amp;'Service PJ'!$A223&amp;"*",'EPA_US9RT techs'!$A$2:$I$1722,9,FALSE),"")</f>
        <v/>
      </c>
      <c r="BX225" s="14" t="str">
        <f>IFERROR(VLOOKUP($BM$1&amp;'Service PJ'!$D223&amp;'Service PJ'!$B223&amp;'Service PJ'!$A223&amp;"*",'EPA_US9RT techs'!$A$2:$I$1722,9,FALSE),"")</f>
        <v/>
      </c>
      <c r="BY225" s="14" t="str">
        <f>IFERROR(VLOOKUP($BM$1&amp;'Service PJ'!$D223&amp;'Service PJ'!$B223&amp;'Service PJ'!$A223&amp;"*",'EPA_US9RT techs'!$A$2:$I$1722,9,FALSE),"")</f>
        <v/>
      </c>
      <c r="BZ225" s="14" t="str">
        <f>IFERROR(VLOOKUP($BM$1&amp;'Service PJ'!$D223&amp;'Service PJ'!$B223&amp;'Service PJ'!$A223&amp;"*",'EPA_US9RT techs'!$A$2:$I$1722,9,FALSE),"")</f>
        <v/>
      </c>
      <c r="CA225" s="14" t="str">
        <f>IFERROR(VLOOKUP($BM$1&amp;'Service PJ'!$D223&amp;'Service PJ'!$B223&amp;'Service PJ'!$A223&amp;"*",'EPA_US9RT techs'!$A$2:$I$1722,9,FALSE),"")</f>
        <v/>
      </c>
      <c r="CB225" s="14" t="str">
        <f>IFERROR(VLOOKUP($BM$1&amp;'Service PJ'!$D223&amp;'Service PJ'!$B223&amp;'Service PJ'!$A223&amp;"*",'EPA_US9RT techs'!$A$2:$I$1722,9,FALSE),"")</f>
        <v/>
      </c>
      <c r="CC225" s="14" t="str">
        <f>IFERROR(VLOOKUP($BM$1&amp;'Service PJ'!$D223&amp;'Service PJ'!$B223&amp;'Service PJ'!$A223&amp;"*",'EPA_US9RT techs'!$A$2:$I$1722,9,FALSE),"")</f>
        <v/>
      </c>
      <c r="CD225" s="14" t="str">
        <f>IFERROR(VLOOKUP($BM$1&amp;'Service PJ'!$D223&amp;'Service PJ'!$B223&amp;'Service PJ'!$A223&amp;"*",'EPA_US9RT techs'!$A$2:$I$1722,9,FALSE),"")</f>
        <v/>
      </c>
      <c r="CE225" s="14" t="str">
        <f>IFERROR(VLOOKUP($BM$1&amp;'Service PJ'!$D223&amp;'Service PJ'!$B223&amp;'Service PJ'!$A223&amp;"*",'EPA_US9RT techs'!$A$2:$I$1722,9,FALSE),"")</f>
        <v/>
      </c>
      <c r="CF225" s="14" t="str">
        <f>IFERROR(VLOOKUP($BM$1&amp;'Service PJ'!$D223&amp;'Service PJ'!$B223&amp;'Service PJ'!$A223&amp;"*",'EPA_US9RT techs'!$A$2:$I$1722,9,FALSE),"")</f>
        <v/>
      </c>
      <c r="CG225" s="14" t="str">
        <f>IFERROR(VLOOKUP($BM$1&amp;'Service PJ'!$D223&amp;'Service PJ'!$B223&amp;'Service PJ'!$A223&amp;"*",'EPA_US9RT techs'!$A$2:$I$1722,9,FALSE),"")</f>
        <v/>
      </c>
      <c r="CH225" s="14" t="str">
        <f>IFERROR(VLOOKUP($BM$1&amp;'Service PJ'!$D223&amp;'Service PJ'!$B223&amp;'Service PJ'!$A223&amp;"*",'EPA_US9RT techs'!$A$2:$I$1722,9,FALSE),"")</f>
        <v/>
      </c>
      <c r="CI225" s="14" t="str">
        <f>IFERROR(VLOOKUP($BM$1&amp;'Service PJ'!$D223&amp;'Service PJ'!$B223&amp;'Service PJ'!$A223&amp;"*",'EPA_US9RT techs'!$A$2:$I$1722,9,FALSE),"")</f>
        <v/>
      </c>
      <c r="CJ225" s="14" t="str">
        <f>IFERROR(VLOOKUP($BM$1&amp;'Service PJ'!$D223&amp;'Service PJ'!$B223&amp;'Service PJ'!$A223&amp;"*",'EPA_US9RT techs'!$A$2:$I$1722,9,FALSE),"")</f>
        <v/>
      </c>
      <c r="CK225" s="14" t="str">
        <f>IFERROR(VLOOKUP($BM$1&amp;'Service PJ'!$D223&amp;'Service PJ'!$B223&amp;'Service PJ'!$A223&amp;"*",'EPA_US9RT techs'!$A$2:$I$1722,9,FALSE),"")</f>
        <v/>
      </c>
      <c r="CL225" s="14" t="str">
        <f>IFERROR(VLOOKUP($BM$1&amp;'Service PJ'!$D223&amp;'Service PJ'!$B223&amp;'Service PJ'!$A223&amp;"*",'EPA_US9RT techs'!$A$2:$I$1722,9,FALSE),"")</f>
        <v/>
      </c>
      <c r="CM225" s="14" t="str">
        <f>IFERROR(VLOOKUP($BM$1&amp;'Service PJ'!$D223&amp;'Service PJ'!$B223&amp;'Service PJ'!$A223&amp;"*",'EPA_US9RT techs'!$A$2:$I$1722,9,FALSE),"")</f>
        <v/>
      </c>
      <c r="CN225" s="14" t="str">
        <f>IFERROR(VLOOKUP($BM$1&amp;'Service PJ'!$D223&amp;'Service PJ'!$B223&amp;'Service PJ'!$A223&amp;"*",'EPA_US9RT techs'!$A$2:$I$1722,9,FALSE),"")</f>
        <v/>
      </c>
      <c r="CO225" s="14" t="str">
        <f>IFERROR(VLOOKUP($BM$1&amp;'Service PJ'!$D223&amp;'Service PJ'!$B223&amp;'Service PJ'!$A223&amp;"*",'EPA_US9RT techs'!$A$2:$I$1722,9,FALSE),"")</f>
        <v/>
      </c>
      <c r="CP225" s="14" t="str">
        <f>IFERROR(VLOOKUP($BM$1&amp;'Service PJ'!$D223&amp;'Service PJ'!$B223&amp;'Service PJ'!$A223&amp;"*",'EPA_US9RT techs'!$A$2:$I$1722,9,FALSE),"")</f>
        <v/>
      </c>
      <c r="CQ225" s="14" t="str">
        <f>IFERROR(VLOOKUP($BM$1&amp;'Service PJ'!$D223&amp;'Service PJ'!$B223&amp;'Service PJ'!$A223&amp;"*",'EPA_US9RT techs'!$A$2:$I$1722,9,FALSE),"")</f>
        <v/>
      </c>
      <c r="CS225" t="str">
        <f>IF(SUM(CT225:DJ225)=0,"\I:",'Service PJ'!$D223&amp;"_"&amp;'Service PJ'!$E223&amp;"_"&amp;'Service PJ'!$C223)</f>
        <v>IOI_OTP_BFG</v>
      </c>
      <c r="CT225" s="2">
        <f>IFERROR(VLOOKUP($CS$1&amp;'Service PJ'!$D223&amp;'Service PJ'!$B223&amp;'Service PJ'!$A223&amp;"*",'EPA_US9RT techs'!$A$2:$I$1722,9,FALSE),"")</f>
        <v>30</v>
      </c>
      <c r="CU225" s="2">
        <f>IFERROR(VLOOKUP($CS$1&amp;'Service PJ'!$D223&amp;'Service PJ'!$B223&amp;'Service PJ'!$A223&amp;"*",'EPA_US9RT techs'!$A$2:$I$1722,9,FALSE),"")</f>
        <v>30</v>
      </c>
      <c r="CV225" s="2">
        <f>IFERROR(VLOOKUP($CS$1&amp;'Service PJ'!$D223&amp;'Service PJ'!$B223&amp;'Service PJ'!$A223&amp;"*",'EPA_US9RT techs'!$A$2:$I$1722,9,FALSE),"")</f>
        <v>30</v>
      </c>
      <c r="CW225" s="2">
        <f>IFERROR(VLOOKUP($CS$1&amp;'Service PJ'!$D223&amp;'Service PJ'!$B223&amp;'Service PJ'!$A223&amp;"*",'EPA_US9RT techs'!$A$2:$I$1722,9,FALSE),"")</f>
        <v>30</v>
      </c>
      <c r="CX225" s="2">
        <f>IFERROR(VLOOKUP($CS$1&amp;'Service PJ'!$D223&amp;'Service PJ'!$B223&amp;'Service PJ'!$A223&amp;"*",'EPA_US9RT techs'!$A$2:$I$1722,9,FALSE),"")</f>
        <v>30</v>
      </c>
      <c r="CY225" s="2">
        <f>IFERROR(VLOOKUP($CS$1&amp;'Service PJ'!$D223&amp;'Service PJ'!$B223&amp;'Service PJ'!$A223&amp;"*",'EPA_US9RT techs'!$A$2:$I$1722,9,FALSE),"")</f>
        <v>30</v>
      </c>
      <c r="CZ225" s="2">
        <f>IFERROR(VLOOKUP($CS$1&amp;'Service PJ'!$D223&amp;'Service PJ'!$B223&amp;'Service PJ'!$A223&amp;"*",'EPA_US9RT techs'!$A$2:$I$1722,9,FALSE),"")</f>
        <v>30</v>
      </c>
      <c r="DA225" s="2">
        <f>IFERROR(VLOOKUP($CS$1&amp;'Service PJ'!$D223&amp;'Service PJ'!$B223&amp;'Service PJ'!$A223&amp;"*",'EPA_US9RT techs'!$A$2:$I$1722,9,FALSE),"")</f>
        <v>30</v>
      </c>
      <c r="DB225" s="2">
        <f>IFERROR(VLOOKUP($CS$1&amp;'Service PJ'!$D223&amp;'Service PJ'!$B223&amp;'Service PJ'!$A223&amp;"*",'EPA_US9RT techs'!$A$2:$I$1722,9,FALSE),"")</f>
        <v>30</v>
      </c>
      <c r="DC225" s="2">
        <f>IFERROR(VLOOKUP($CS$1&amp;'Service PJ'!$D223&amp;'Service PJ'!$B223&amp;'Service PJ'!$A223&amp;"*",'EPA_US9RT techs'!$A$2:$I$1722,9,FALSE),"")</f>
        <v>30</v>
      </c>
      <c r="DD225" s="2">
        <f>IFERROR(VLOOKUP($CS$1&amp;'Service PJ'!$D223&amp;'Service PJ'!$B223&amp;'Service PJ'!$A223&amp;"*",'EPA_US9RT techs'!$A$2:$I$1722,9,FALSE),"")</f>
        <v>30</v>
      </c>
      <c r="DE225" s="2">
        <f>IFERROR(VLOOKUP($CS$1&amp;'Service PJ'!$D223&amp;'Service PJ'!$B223&amp;'Service PJ'!$A223&amp;"*",'EPA_US9RT techs'!$A$2:$I$1722,9,FALSE),"")</f>
        <v>30</v>
      </c>
      <c r="DF225" s="2">
        <f>IFERROR(VLOOKUP($CS$1&amp;'Service PJ'!$D223&amp;'Service PJ'!$B223&amp;'Service PJ'!$A223&amp;"*",'EPA_US9RT techs'!$A$2:$I$1722,9,FALSE),"")</f>
        <v>30</v>
      </c>
      <c r="DG225" s="2">
        <f>IFERROR(VLOOKUP($CS$1&amp;'Service PJ'!$D223&amp;'Service PJ'!$B223&amp;'Service PJ'!$A223&amp;"*",'EPA_US9RT techs'!$A$2:$I$1722,9,FALSE),"")</f>
        <v>30</v>
      </c>
      <c r="DH225" s="2">
        <f>IFERROR(VLOOKUP($CS$1&amp;'Service PJ'!$D223&amp;'Service PJ'!$B223&amp;'Service PJ'!$A223&amp;"*",'EPA_US9RT techs'!$A$2:$I$1722,9,FALSE),"")</f>
        <v>30</v>
      </c>
      <c r="DI225" s="2">
        <f>IFERROR(VLOOKUP($CS$1&amp;'Service PJ'!$D223&amp;'Service PJ'!$B223&amp;'Service PJ'!$A223&amp;"*",'EPA_US9RT techs'!$A$2:$I$1722,9,FALSE),"")</f>
        <v>30</v>
      </c>
      <c r="DJ225" s="2">
        <f>IFERROR(VLOOKUP($CS$1&amp;'Service PJ'!$D223&amp;'Service PJ'!$B223&amp;'Service PJ'!$A223&amp;"*",'EPA_US9RT techs'!$A$2:$I$1722,9,FALSE),"")</f>
        <v>30</v>
      </c>
      <c r="DK225" s="2">
        <f>IFERROR(VLOOKUP($CS$1&amp;'Service PJ'!$D223&amp;'Service PJ'!$B223&amp;'Service PJ'!$A223&amp;"*",'EPA_US9RT techs'!$A$2:$I$1722,9,FALSE),"")</f>
        <v>30</v>
      </c>
      <c r="DL225" s="2">
        <f>IFERROR(VLOOKUP($CS$1&amp;'Service PJ'!$D223&amp;'Service PJ'!$B223&amp;'Service PJ'!$A223&amp;"*",'EPA_US9RT techs'!$A$2:$I$1722,9,FALSE),"")</f>
        <v>30</v>
      </c>
      <c r="DM225" s="2">
        <f>IFERROR(VLOOKUP($CS$1&amp;'Service PJ'!$D223&amp;'Service PJ'!$B223&amp;'Service PJ'!$A223&amp;"*",'EPA_US9RT techs'!$A$2:$I$1722,9,FALSE),"")</f>
        <v>30</v>
      </c>
      <c r="DN225" s="2">
        <f>IFERROR(VLOOKUP($CS$1&amp;'Service PJ'!$D223&amp;'Service PJ'!$B223&amp;'Service PJ'!$A223&amp;"*",'EPA_US9RT techs'!$A$2:$I$1722,9,FALSE),"")</f>
        <v>30</v>
      </c>
      <c r="DO225" s="2">
        <f>IFERROR(VLOOKUP($CS$1&amp;'Service PJ'!$D223&amp;'Service PJ'!$B223&amp;'Service PJ'!$A223&amp;"*",'EPA_US9RT techs'!$A$2:$I$1722,9,FALSE),"")</f>
        <v>30</v>
      </c>
      <c r="DP225" s="2">
        <f>IFERROR(VLOOKUP($CS$1&amp;'Service PJ'!$D223&amp;'Service PJ'!$B223&amp;'Service PJ'!$A223&amp;"*",'EPA_US9RT techs'!$A$2:$I$1722,9,FALSE),"")</f>
        <v>30</v>
      </c>
      <c r="DQ225" s="2">
        <f>IFERROR(VLOOKUP($CS$1&amp;'Service PJ'!$D223&amp;'Service PJ'!$B223&amp;'Service PJ'!$A223&amp;"*",'EPA_US9RT techs'!$A$2:$I$1722,9,FALSE),"")</f>
        <v>30</v>
      </c>
      <c r="DR225" s="2">
        <f>IFERROR(VLOOKUP($CS$1&amp;'Service PJ'!$D223&amp;'Service PJ'!$B223&amp;'Service PJ'!$A223&amp;"*",'EPA_US9RT techs'!$A$2:$I$1722,9,FALSE),"")</f>
        <v>30</v>
      </c>
      <c r="DS225" s="2">
        <f>IFERROR(VLOOKUP($CS$1&amp;'Service PJ'!$D223&amp;'Service PJ'!$B223&amp;'Service PJ'!$A223&amp;"*",'EPA_US9RT techs'!$A$2:$I$1722,9,FALSE),"")</f>
        <v>30</v>
      </c>
      <c r="DT225" s="2">
        <f>IFERROR(VLOOKUP($CS$1&amp;'Service PJ'!$D223&amp;'Service PJ'!$B223&amp;'Service PJ'!$A223&amp;"*",'EPA_US9RT techs'!$A$2:$I$1722,9,FALSE),"")</f>
        <v>30</v>
      </c>
      <c r="DU225" s="2">
        <f>IFERROR(VLOOKUP($CS$1&amp;'Service PJ'!$D223&amp;'Service PJ'!$B223&amp;'Service PJ'!$A223&amp;"*",'EPA_US9RT techs'!$A$2:$I$1722,9,FALSE),"")</f>
        <v>30</v>
      </c>
      <c r="DV225" s="2">
        <f>IFERROR(VLOOKUP($CS$1&amp;'Service PJ'!$D223&amp;'Service PJ'!$B223&amp;'Service PJ'!$A223&amp;"*",'EPA_US9RT techs'!$A$2:$I$1722,9,FALSE),"")</f>
        <v>30</v>
      </c>
      <c r="DW225" s="2">
        <f>IFERROR(VLOOKUP($CS$1&amp;'Service PJ'!$D223&amp;'Service PJ'!$B223&amp;'Service PJ'!$A223&amp;"*",'EPA_US9RT techs'!$A$2:$I$1722,9,FALSE),"")</f>
        <v>30</v>
      </c>
    </row>
    <row r="226" spans="1:127" x14ac:dyDescent="0.45">
      <c r="A226" t="str">
        <f>IF(SUM(B226:R226)=0,"\I:",'Service PJ'!$D224&amp;"_"&amp;'Service PJ'!$E224&amp;"_"&amp;'Service PJ'!$C224)</f>
        <v>\I:</v>
      </c>
      <c r="B226" s="14" t="str">
        <f>IFERROR(VLOOKUP($A$1&amp;'Service PJ'!$D224&amp;'Service PJ'!$B224&amp;'Service PJ'!$A224&amp;"*",'EPA_US9RT techs'!$A$2:$I$1722,9,FALSE),"")</f>
        <v/>
      </c>
      <c r="C226" s="14" t="str">
        <f>IFERROR(VLOOKUP($A$1&amp;'Service PJ'!$D224&amp;'Service PJ'!$B224&amp;'Service PJ'!$A224&amp;"*",'EPA_US9RT techs'!$A$2:$I$1722,9,FALSE),"")</f>
        <v/>
      </c>
      <c r="D226" s="14" t="str">
        <f>IFERROR(VLOOKUP($A$1&amp;'Service PJ'!$D224&amp;'Service PJ'!$B224&amp;'Service PJ'!$A224&amp;"*",'EPA_US9RT techs'!$A$2:$I$1722,9,FALSE),"")</f>
        <v/>
      </c>
      <c r="E226" s="14" t="str">
        <f>IFERROR(VLOOKUP($A$1&amp;'Service PJ'!$D224&amp;'Service PJ'!$B224&amp;'Service PJ'!$A224&amp;"*",'EPA_US9RT techs'!$A$2:$I$1722,9,FALSE),"")</f>
        <v/>
      </c>
      <c r="F226" s="14" t="str">
        <f>IFERROR(VLOOKUP($A$1&amp;'Service PJ'!$D224&amp;'Service PJ'!$B224&amp;'Service PJ'!$A224&amp;"*",'EPA_US9RT techs'!$A$2:$I$1722,9,FALSE),"")</f>
        <v/>
      </c>
      <c r="G226" s="14" t="str">
        <f>IFERROR(VLOOKUP($A$1&amp;'Service PJ'!$D224&amp;'Service PJ'!$B224&amp;'Service PJ'!$A224&amp;"*",'EPA_US9RT techs'!$A$2:$I$1722,9,FALSE),"")</f>
        <v/>
      </c>
      <c r="H226" s="14" t="str">
        <f>IFERROR(VLOOKUP($A$1&amp;'Service PJ'!$D224&amp;'Service PJ'!$B224&amp;'Service PJ'!$A224&amp;"*",'EPA_US9RT techs'!$A$2:$I$1722,9,FALSE),"")</f>
        <v/>
      </c>
      <c r="I226" s="14" t="str">
        <f>IFERROR(VLOOKUP($A$1&amp;'Service PJ'!$D224&amp;'Service PJ'!$B224&amp;'Service PJ'!$A224&amp;"*",'EPA_US9RT techs'!$A$2:$I$1722,9,FALSE),"")</f>
        <v/>
      </c>
      <c r="J226" s="14" t="str">
        <f>IFERROR(VLOOKUP($A$1&amp;'Service PJ'!$D224&amp;'Service PJ'!$B224&amp;'Service PJ'!$A224&amp;"*",'EPA_US9RT techs'!$A$2:$I$1722,9,FALSE),"")</f>
        <v/>
      </c>
      <c r="K226" s="14" t="str">
        <f>IFERROR(VLOOKUP($A$1&amp;'Service PJ'!$D224&amp;'Service PJ'!$B224&amp;'Service PJ'!$A224&amp;"*",'EPA_US9RT techs'!$A$2:$I$1722,9,FALSE),"")</f>
        <v/>
      </c>
      <c r="L226" s="14" t="str">
        <f>IFERROR(VLOOKUP($A$1&amp;'Service PJ'!$D224&amp;'Service PJ'!$B224&amp;'Service PJ'!$A224&amp;"*",'EPA_US9RT techs'!$A$2:$I$1722,9,FALSE),"")</f>
        <v/>
      </c>
      <c r="M226" s="14" t="str">
        <f>IFERROR(VLOOKUP($A$1&amp;'Service PJ'!$D224&amp;'Service PJ'!$B224&amp;'Service PJ'!$A224&amp;"*",'EPA_US9RT techs'!$A$2:$I$1722,9,FALSE),"")</f>
        <v/>
      </c>
      <c r="N226" s="14" t="str">
        <f>IFERROR(VLOOKUP($A$1&amp;'Service PJ'!$D224&amp;'Service PJ'!$B224&amp;'Service PJ'!$A224&amp;"*",'EPA_US9RT techs'!$A$2:$I$1722,9,FALSE),"")</f>
        <v/>
      </c>
      <c r="O226" s="14" t="str">
        <f>IFERROR(VLOOKUP($A$1&amp;'Service PJ'!$D224&amp;'Service PJ'!$B224&amp;'Service PJ'!$A224&amp;"*",'EPA_US9RT techs'!$A$2:$I$1722,9,FALSE),"")</f>
        <v/>
      </c>
      <c r="P226" s="14" t="str">
        <f>IFERROR(VLOOKUP($A$1&amp;'Service PJ'!$D224&amp;'Service PJ'!$B224&amp;'Service PJ'!$A224&amp;"*",'EPA_US9RT techs'!$A$2:$I$1722,9,FALSE),"")</f>
        <v/>
      </c>
      <c r="Q226" s="14" t="str">
        <f>IFERROR(VLOOKUP($A$1&amp;'Service PJ'!$D224&amp;'Service PJ'!$B224&amp;'Service PJ'!$A224&amp;"*",'EPA_US9RT techs'!$A$2:$I$1722,9,FALSE),"")</f>
        <v/>
      </c>
      <c r="R226" s="14" t="str">
        <f>IFERROR(VLOOKUP($A$1&amp;'Service PJ'!$D224&amp;'Service PJ'!$B224&amp;'Service PJ'!$A224&amp;"*",'EPA_US9RT techs'!$A$2:$I$1722,9,FALSE),"")</f>
        <v/>
      </c>
      <c r="S226" s="14" t="str">
        <f>IFERROR(VLOOKUP($A$1&amp;'Service PJ'!$D224&amp;'Service PJ'!$B224&amp;'Service PJ'!$A224&amp;"*",'EPA_US9RT techs'!$A$2:$I$1722,9,FALSE),"")</f>
        <v/>
      </c>
      <c r="T226" s="14" t="str">
        <f>IFERROR(VLOOKUP($A$1&amp;'Service PJ'!$D224&amp;'Service PJ'!$B224&amp;'Service PJ'!$A224&amp;"*",'EPA_US9RT techs'!$A$2:$I$1722,9,FALSE),"")</f>
        <v/>
      </c>
      <c r="U226" s="14" t="str">
        <f>IFERROR(VLOOKUP($A$1&amp;'Service PJ'!$D224&amp;'Service PJ'!$B224&amp;'Service PJ'!$A224&amp;"*",'EPA_US9RT techs'!$A$2:$I$1722,9,FALSE),"")</f>
        <v/>
      </c>
      <c r="V226" s="14" t="str">
        <f>IFERROR(VLOOKUP($A$1&amp;'Service PJ'!$D224&amp;'Service PJ'!$B224&amp;'Service PJ'!$A224&amp;"*",'EPA_US9RT techs'!$A$2:$I$1722,9,FALSE),"")</f>
        <v/>
      </c>
      <c r="W226" s="14" t="str">
        <f>IFERROR(VLOOKUP($A$1&amp;'Service PJ'!$D224&amp;'Service PJ'!$B224&amp;'Service PJ'!$A224&amp;"*",'EPA_US9RT techs'!$A$2:$I$1722,9,FALSE),"")</f>
        <v/>
      </c>
      <c r="X226" s="14" t="str">
        <f>IFERROR(VLOOKUP($A$1&amp;'Service PJ'!$D224&amp;'Service PJ'!$B224&amp;'Service PJ'!$A224&amp;"*",'EPA_US9RT techs'!$A$2:$I$1722,9,FALSE),"")</f>
        <v/>
      </c>
      <c r="Y226" s="14" t="str">
        <f>IFERROR(VLOOKUP($A$1&amp;'Service PJ'!$D224&amp;'Service PJ'!$B224&amp;'Service PJ'!$A224&amp;"*",'EPA_US9RT techs'!$A$2:$I$1722,9,FALSE),"")</f>
        <v/>
      </c>
      <c r="Z226" s="14" t="str">
        <f>IFERROR(VLOOKUP($A$1&amp;'Service PJ'!$D224&amp;'Service PJ'!$B224&amp;'Service PJ'!$A224&amp;"*",'EPA_US9RT techs'!$A$2:$I$1722,9,FALSE),"")</f>
        <v/>
      </c>
      <c r="AA226" s="14" t="str">
        <f>IFERROR(VLOOKUP($A$1&amp;'Service PJ'!$D224&amp;'Service PJ'!$B224&amp;'Service PJ'!$A224&amp;"*",'EPA_US9RT techs'!$A$2:$I$1722,9,FALSE),"")</f>
        <v/>
      </c>
      <c r="AB226" s="14" t="str">
        <f>IFERROR(VLOOKUP($A$1&amp;'Service PJ'!$D224&amp;'Service PJ'!$B224&amp;'Service PJ'!$A224&amp;"*",'EPA_US9RT techs'!$A$2:$I$1722,9,FALSE),"")</f>
        <v/>
      </c>
      <c r="AC226" s="14" t="str">
        <f>IFERROR(VLOOKUP($A$1&amp;'Service PJ'!$D224&amp;'Service PJ'!$B224&amp;'Service PJ'!$A224&amp;"*",'EPA_US9RT techs'!$A$2:$I$1722,9,FALSE),"")</f>
        <v/>
      </c>
      <c r="AD226" s="14" t="str">
        <f>IFERROR(VLOOKUP($A$1&amp;'Service PJ'!$D224&amp;'Service PJ'!$B224&amp;'Service PJ'!$A224&amp;"*",'EPA_US9RT techs'!$A$2:$I$1722,9,FALSE),"")</f>
        <v/>
      </c>
      <c r="AE226" s="14" t="str">
        <f>IFERROR(VLOOKUP($A$1&amp;'Service PJ'!$D224&amp;'Service PJ'!$B224&amp;'Service PJ'!$A224&amp;"*",'EPA_US9RT techs'!$A$2:$I$1722,9,FALSE),"")</f>
        <v/>
      </c>
      <c r="AG226" t="str">
        <f>IF(SUM(AH226:AX226)=0,"\I:",'Service PJ'!$D224&amp;"_"&amp;'Service PJ'!$E224&amp;"_"&amp;'Service PJ'!$C224)</f>
        <v>\I:</v>
      </c>
      <c r="AH226" s="14" t="str">
        <f>IFERROR(VLOOKUP($AG$1&amp;'Service PJ'!$D224&amp;'Service PJ'!$B224&amp;'Service PJ'!$A224&amp;"*",'EPA_US9RT techs'!$A$2:$I$1722,9,FALSE),"")</f>
        <v/>
      </c>
      <c r="AI226" s="14" t="str">
        <f>IFERROR(VLOOKUP($AG$1&amp;'Service PJ'!$D224&amp;'Service PJ'!$B224&amp;'Service PJ'!$A224&amp;"*",'EPA_US9RT techs'!$A$2:$I$1722,9,FALSE),"")</f>
        <v/>
      </c>
      <c r="AJ226" s="14" t="str">
        <f>IFERROR(VLOOKUP($AG$1&amp;'Service PJ'!$D224&amp;'Service PJ'!$B224&amp;'Service PJ'!$A224&amp;"*",'EPA_US9RT techs'!$A$2:$I$1722,9,FALSE),"")</f>
        <v/>
      </c>
      <c r="AK226" s="14" t="str">
        <f>IFERROR(VLOOKUP($AG$1&amp;'Service PJ'!$D224&amp;'Service PJ'!$B224&amp;'Service PJ'!$A224&amp;"*",'EPA_US9RT techs'!$A$2:$I$1722,9,FALSE),"")</f>
        <v/>
      </c>
      <c r="AL226" s="14" t="str">
        <f>IFERROR(VLOOKUP($AG$1&amp;'Service PJ'!$D224&amp;'Service PJ'!$B224&amp;'Service PJ'!$A224&amp;"*",'EPA_US9RT techs'!$A$2:$I$1722,9,FALSE),"")</f>
        <v/>
      </c>
      <c r="AM226" s="14" t="str">
        <f>IFERROR(VLOOKUP($AG$1&amp;'Service PJ'!$D224&amp;'Service PJ'!$B224&amp;'Service PJ'!$A224&amp;"*",'EPA_US9RT techs'!$A$2:$I$1722,9,FALSE),"")</f>
        <v/>
      </c>
      <c r="AN226" s="14" t="str">
        <f>IFERROR(VLOOKUP($AG$1&amp;'Service PJ'!$D224&amp;'Service PJ'!$B224&amp;'Service PJ'!$A224&amp;"*",'EPA_US9RT techs'!$A$2:$I$1722,9,FALSE),"")</f>
        <v/>
      </c>
      <c r="AO226" s="14" t="str">
        <f>IFERROR(VLOOKUP($AG$1&amp;'Service PJ'!$D224&amp;'Service PJ'!$B224&amp;'Service PJ'!$A224&amp;"*",'EPA_US9RT techs'!$A$2:$I$1722,9,FALSE),"")</f>
        <v/>
      </c>
      <c r="AP226" s="14" t="str">
        <f>IFERROR(VLOOKUP($AG$1&amp;'Service PJ'!$D224&amp;'Service PJ'!$B224&amp;'Service PJ'!$A224&amp;"*",'EPA_US9RT techs'!$A$2:$I$1722,9,FALSE),"")</f>
        <v/>
      </c>
      <c r="AQ226" s="14" t="str">
        <f>IFERROR(VLOOKUP($AG$1&amp;'Service PJ'!$D224&amp;'Service PJ'!$B224&amp;'Service PJ'!$A224&amp;"*",'EPA_US9RT techs'!$A$2:$I$1722,9,FALSE),"")</f>
        <v/>
      </c>
      <c r="AR226" s="14" t="str">
        <f>IFERROR(VLOOKUP($AG$1&amp;'Service PJ'!$D224&amp;'Service PJ'!$B224&amp;'Service PJ'!$A224&amp;"*",'EPA_US9RT techs'!$A$2:$I$1722,9,FALSE),"")</f>
        <v/>
      </c>
      <c r="AS226" s="14" t="str">
        <f>IFERROR(VLOOKUP($AG$1&amp;'Service PJ'!$D224&amp;'Service PJ'!$B224&amp;'Service PJ'!$A224&amp;"*",'EPA_US9RT techs'!$A$2:$I$1722,9,FALSE),"")</f>
        <v/>
      </c>
      <c r="AT226" s="14" t="str">
        <f>IFERROR(VLOOKUP($AG$1&amp;'Service PJ'!$D224&amp;'Service PJ'!$B224&amp;'Service PJ'!$A224&amp;"*",'EPA_US9RT techs'!$A$2:$I$1722,9,FALSE),"")</f>
        <v/>
      </c>
      <c r="AU226" s="14" t="str">
        <f>IFERROR(VLOOKUP($AG$1&amp;'Service PJ'!$D224&amp;'Service PJ'!$B224&amp;'Service PJ'!$A224&amp;"*",'EPA_US9RT techs'!$A$2:$I$1722,9,FALSE),"")</f>
        <v/>
      </c>
      <c r="AV226" s="14" t="str">
        <f>IFERROR(VLOOKUP($AG$1&amp;'Service PJ'!$D224&amp;'Service PJ'!$B224&amp;'Service PJ'!$A224&amp;"*",'EPA_US9RT techs'!$A$2:$I$1722,9,FALSE),"")</f>
        <v/>
      </c>
      <c r="AW226" s="14" t="str">
        <f>IFERROR(VLOOKUP($AG$1&amp;'Service PJ'!$D224&amp;'Service PJ'!$B224&amp;'Service PJ'!$A224&amp;"*",'EPA_US9RT techs'!$A$2:$I$1722,9,FALSE),"")</f>
        <v/>
      </c>
      <c r="AX226" s="14" t="str">
        <f>IFERROR(VLOOKUP($AG$1&amp;'Service PJ'!$D224&amp;'Service PJ'!$B224&amp;'Service PJ'!$A224&amp;"*",'EPA_US9RT techs'!$A$2:$I$1722,9,FALSE),"")</f>
        <v/>
      </c>
      <c r="AY226" s="14" t="str">
        <f>IFERROR(VLOOKUP($AG$1&amp;'Service PJ'!$D224&amp;'Service PJ'!$B224&amp;'Service PJ'!$A224&amp;"*",'EPA_US9RT techs'!$A$2:$I$1722,9,FALSE),"")</f>
        <v/>
      </c>
      <c r="AZ226" s="14" t="str">
        <f>IFERROR(VLOOKUP($AG$1&amp;'Service PJ'!$D224&amp;'Service PJ'!$B224&amp;'Service PJ'!$A224&amp;"*",'EPA_US9RT techs'!$A$2:$I$1722,9,FALSE),"")</f>
        <v/>
      </c>
      <c r="BA226" s="14" t="str">
        <f>IFERROR(VLOOKUP($AG$1&amp;'Service PJ'!$D224&amp;'Service PJ'!$B224&amp;'Service PJ'!$A224&amp;"*",'EPA_US9RT techs'!$A$2:$I$1722,9,FALSE),"")</f>
        <v/>
      </c>
      <c r="BB226" s="14" t="str">
        <f>IFERROR(VLOOKUP($AG$1&amp;'Service PJ'!$D224&amp;'Service PJ'!$B224&amp;'Service PJ'!$A224&amp;"*",'EPA_US9RT techs'!$A$2:$I$1722,9,FALSE),"")</f>
        <v/>
      </c>
      <c r="BC226" s="14" t="str">
        <f>IFERROR(VLOOKUP($AG$1&amp;'Service PJ'!$D224&amp;'Service PJ'!$B224&amp;'Service PJ'!$A224&amp;"*",'EPA_US9RT techs'!$A$2:$I$1722,9,FALSE),"")</f>
        <v/>
      </c>
      <c r="BD226" s="14" t="str">
        <f>IFERROR(VLOOKUP($AG$1&amp;'Service PJ'!$D224&amp;'Service PJ'!$B224&amp;'Service PJ'!$A224&amp;"*",'EPA_US9RT techs'!$A$2:$I$1722,9,FALSE),"")</f>
        <v/>
      </c>
      <c r="BE226" s="14" t="str">
        <f>IFERROR(VLOOKUP($AG$1&amp;'Service PJ'!$D224&amp;'Service PJ'!$B224&amp;'Service PJ'!$A224&amp;"*",'EPA_US9RT techs'!$A$2:$I$1722,9,FALSE),"")</f>
        <v/>
      </c>
      <c r="BF226" s="14" t="str">
        <f>IFERROR(VLOOKUP($AG$1&amp;'Service PJ'!$D224&amp;'Service PJ'!$B224&amp;'Service PJ'!$A224&amp;"*",'EPA_US9RT techs'!$A$2:$I$1722,9,FALSE),"")</f>
        <v/>
      </c>
      <c r="BG226" s="14" t="str">
        <f>IFERROR(VLOOKUP($AG$1&amp;'Service PJ'!$D224&amp;'Service PJ'!$B224&amp;'Service PJ'!$A224&amp;"*",'EPA_US9RT techs'!$A$2:$I$1722,9,FALSE),"")</f>
        <v/>
      </c>
      <c r="BH226" s="14" t="str">
        <f>IFERROR(VLOOKUP($AG$1&amp;'Service PJ'!$D224&amp;'Service PJ'!$B224&amp;'Service PJ'!$A224&amp;"*",'EPA_US9RT techs'!$A$2:$I$1722,9,FALSE),"")</f>
        <v/>
      </c>
      <c r="BI226" s="14" t="str">
        <f>IFERROR(VLOOKUP($AG$1&amp;'Service PJ'!$D224&amp;'Service PJ'!$B224&amp;'Service PJ'!$A224&amp;"*",'EPA_US9RT techs'!$A$2:$I$1722,9,FALSE),"")</f>
        <v/>
      </c>
      <c r="BJ226" s="14" t="str">
        <f>IFERROR(VLOOKUP($AG$1&amp;'Service PJ'!$D224&amp;'Service PJ'!$B224&amp;'Service PJ'!$A224&amp;"*",'EPA_US9RT techs'!$A$2:$I$1722,9,FALSE),"")</f>
        <v/>
      </c>
      <c r="BK226" s="14" t="str">
        <f>IFERROR(VLOOKUP($AG$1&amp;'Service PJ'!$D224&amp;'Service PJ'!$B224&amp;'Service PJ'!$A224&amp;"*",'EPA_US9RT techs'!$A$2:$I$1722,9,FALSE),"")</f>
        <v/>
      </c>
      <c r="BM226" t="str">
        <f>IF(SUM(BN226:CD226)=0,"\I:",'Service PJ'!$D224&amp;"_"&amp;'Service PJ'!$E224&amp;"_"&amp;'Service PJ'!$C224)</f>
        <v>\I:</v>
      </c>
      <c r="BN226" s="14" t="str">
        <f>IFERROR(VLOOKUP($BM$1&amp;'Service PJ'!$D224&amp;'Service PJ'!$B224&amp;'Service PJ'!$A224&amp;"*",'EPA_US9RT techs'!$A$2:$I$1722,9,FALSE),"")</f>
        <v/>
      </c>
      <c r="BO226" s="14" t="str">
        <f>IFERROR(VLOOKUP($BM$1&amp;'Service PJ'!$D224&amp;'Service PJ'!$B224&amp;'Service PJ'!$A224&amp;"*",'EPA_US9RT techs'!$A$2:$I$1722,9,FALSE),"")</f>
        <v/>
      </c>
      <c r="BP226" s="14" t="str">
        <f>IFERROR(VLOOKUP($BM$1&amp;'Service PJ'!$D224&amp;'Service PJ'!$B224&amp;'Service PJ'!$A224&amp;"*",'EPA_US9RT techs'!$A$2:$I$1722,9,FALSE),"")</f>
        <v/>
      </c>
      <c r="BQ226" s="14" t="str">
        <f>IFERROR(VLOOKUP($BM$1&amp;'Service PJ'!$D224&amp;'Service PJ'!$B224&amp;'Service PJ'!$A224&amp;"*",'EPA_US9RT techs'!$A$2:$I$1722,9,FALSE),"")</f>
        <v/>
      </c>
      <c r="BR226" s="14" t="str">
        <f>IFERROR(VLOOKUP($BM$1&amp;'Service PJ'!$D224&amp;'Service PJ'!$B224&amp;'Service PJ'!$A224&amp;"*",'EPA_US9RT techs'!$A$2:$I$1722,9,FALSE),"")</f>
        <v/>
      </c>
      <c r="BS226" s="14" t="str">
        <f>IFERROR(VLOOKUP($BM$1&amp;'Service PJ'!$D224&amp;'Service PJ'!$B224&amp;'Service PJ'!$A224&amp;"*",'EPA_US9RT techs'!$A$2:$I$1722,9,FALSE),"")</f>
        <v/>
      </c>
      <c r="BT226" s="14" t="str">
        <f>IFERROR(VLOOKUP($BM$1&amp;'Service PJ'!$D224&amp;'Service PJ'!$B224&amp;'Service PJ'!$A224&amp;"*",'EPA_US9RT techs'!$A$2:$I$1722,9,FALSE),"")</f>
        <v/>
      </c>
      <c r="BU226" s="14" t="str">
        <f>IFERROR(VLOOKUP($BM$1&amp;'Service PJ'!$D224&amp;'Service PJ'!$B224&amp;'Service PJ'!$A224&amp;"*",'EPA_US9RT techs'!$A$2:$I$1722,9,FALSE),"")</f>
        <v/>
      </c>
      <c r="BV226" s="14" t="str">
        <f>IFERROR(VLOOKUP($BM$1&amp;'Service PJ'!$D224&amp;'Service PJ'!$B224&amp;'Service PJ'!$A224&amp;"*",'EPA_US9RT techs'!$A$2:$I$1722,9,FALSE),"")</f>
        <v/>
      </c>
      <c r="BW226" s="14" t="str">
        <f>IFERROR(VLOOKUP($BM$1&amp;'Service PJ'!$D224&amp;'Service PJ'!$B224&amp;'Service PJ'!$A224&amp;"*",'EPA_US9RT techs'!$A$2:$I$1722,9,FALSE),"")</f>
        <v/>
      </c>
      <c r="BX226" s="14" t="str">
        <f>IFERROR(VLOOKUP($BM$1&amp;'Service PJ'!$D224&amp;'Service PJ'!$B224&amp;'Service PJ'!$A224&amp;"*",'EPA_US9RT techs'!$A$2:$I$1722,9,FALSE),"")</f>
        <v/>
      </c>
      <c r="BY226" s="14" t="str">
        <f>IFERROR(VLOOKUP($BM$1&amp;'Service PJ'!$D224&amp;'Service PJ'!$B224&amp;'Service PJ'!$A224&amp;"*",'EPA_US9RT techs'!$A$2:$I$1722,9,FALSE),"")</f>
        <v/>
      </c>
      <c r="BZ226" s="14" t="str">
        <f>IFERROR(VLOOKUP($BM$1&amp;'Service PJ'!$D224&amp;'Service PJ'!$B224&amp;'Service PJ'!$A224&amp;"*",'EPA_US9RT techs'!$A$2:$I$1722,9,FALSE),"")</f>
        <v/>
      </c>
      <c r="CA226" s="14" t="str">
        <f>IFERROR(VLOOKUP($BM$1&amp;'Service PJ'!$D224&amp;'Service PJ'!$B224&amp;'Service PJ'!$A224&amp;"*",'EPA_US9RT techs'!$A$2:$I$1722,9,FALSE),"")</f>
        <v/>
      </c>
      <c r="CB226" s="14" t="str">
        <f>IFERROR(VLOOKUP($BM$1&amp;'Service PJ'!$D224&amp;'Service PJ'!$B224&amp;'Service PJ'!$A224&amp;"*",'EPA_US9RT techs'!$A$2:$I$1722,9,FALSE),"")</f>
        <v/>
      </c>
      <c r="CC226" s="14" t="str">
        <f>IFERROR(VLOOKUP($BM$1&amp;'Service PJ'!$D224&amp;'Service PJ'!$B224&amp;'Service PJ'!$A224&amp;"*",'EPA_US9RT techs'!$A$2:$I$1722,9,FALSE),"")</f>
        <v/>
      </c>
      <c r="CD226" s="14" t="str">
        <f>IFERROR(VLOOKUP($BM$1&amp;'Service PJ'!$D224&amp;'Service PJ'!$B224&amp;'Service PJ'!$A224&amp;"*",'EPA_US9RT techs'!$A$2:$I$1722,9,FALSE),"")</f>
        <v/>
      </c>
      <c r="CE226" s="14" t="str">
        <f>IFERROR(VLOOKUP($BM$1&amp;'Service PJ'!$D224&amp;'Service PJ'!$B224&amp;'Service PJ'!$A224&amp;"*",'EPA_US9RT techs'!$A$2:$I$1722,9,FALSE),"")</f>
        <v/>
      </c>
      <c r="CF226" s="14" t="str">
        <f>IFERROR(VLOOKUP($BM$1&amp;'Service PJ'!$D224&amp;'Service PJ'!$B224&amp;'Service PJ'!$A224&amp;"*",'EPA_US9RT techs'!$A$2:$I$1722,9,FALSE),"")</f>
        <v/>
      </c>
      <c r="CG226" s="14" t="str">
        <f>IFERROR(VLOOKUP($BM$1&amp;'Service PJ'!$D224&amp;'Service PJ'!$B224&amp;'Service PJ'!$A224&amp;"*",'EPA_US9RT techs'!$A$2:$I$1722,9,FALSE),"")</f>
        <v/>
      </c>
      <c r="CH226" s="14" t="str">
        <f>IFERROR(VLOOKUP($BM$1&amp;'Service PJ'!$D224&amp;'Service PJ'!$B224&amp;'Service PJ'!$A224&amp;"*",'EPA_US9RT techs'!$A$2:$I$1722,9,FALSE),"")</f>
        <v/>
      </c>
      <c r="CI226" s="14" t="str">
        <f>IFERROR(VLOOKUP($BM$1&amp;'Service PJ'!$D224&amp;'Service PJ'!$B224&amp;'Service PJ'!$A224&amp;"*",'EPA_US9RT techs'!$A$2:$I$1722,9,FALSE),"")</f>
        <v/>
      </c>
      <c r="CJ226" s="14" t="str">
        <f>IFERROR(VLOOKUP($BM$1&amp;'Service PJ'!$D224&amp;'Service PJ'!$B224&amp;'Service PJ'!$A224&amp;"*",'EPA_US9RT techs'!$A$2:$I$1722,9,FALSE),"")</f>
        <v/>
      </c>
      <c r="CK226" s="14" t="str">
        <f>IFERROR(VLOOKUP($BM$1&amp;'Service PJ'!$D224&amp;'Service PJ'!$B224&amp;'Service PJ'!$A224&amp;"*",'EPA_US9RT techs'!$A$2:$I$1722,9,FALSE),"")</f>
        <v/>
      </c>
      <c r="CL226" s="14" t="str">
        <f>IFERROR(VLOOKUP($BM$1&amp;'Service PJ'!$D224&amp;'Service PJ'!$B224&amp;'Service PJ'!$A224&amp;"*",'EPA_US9RT techs'!$A$2:$I$1722,9,FALSE),"")</f>
        <v/>
      </c>
      <c r="CM226" s="14" t="str">
        <f>IFERROR(VLOOKUP($BM$1&amp;'Service PJ'!$D224&amp;'Service PJ'!$B224&amp;'Service PJ'!$A224&amp;"*",'EPA_US9RT techs'!$A$2:$I$1722,9,FALSE),"")</f>
        <v/>
      </c>
      <c r="CN226" s="14" t="str">
        <f>IFERROR(VLOOKUP($BM$1&amp;'Service PJ'!$D224&amp;'Service PJ'!$B224&amp;'Service PJ'!$A224&amp;"*",'EPA_US9RT techs'!$A$2:$I$1722,9,FALSE),"")</f>
        <v/>
      </c>
      <c r="CO226" s="14" t="str">
        <f>IFERROR(VLOOKUP($BM$1&amp;'Service PJ'!$D224&amp;'Service PJ'!$B224&amp;'Service PJ'!$A224&amp;"*",'EPA_US9RT techs'!$A$2:$I$1722,9,FALSE),"")</f>
        <v/>
      </c>
      <c r="CP226" s="14" t="str">
        <f>IFERROR(VLOOKUP($BM$1&amp;'Service PJ'!$D224&amp;'Service PJ'!$B224&amp;'Service PJ'!$A224&amp;"*",'EPA_US9RT techs'!$A$2:$I$1722,9,FALSE),"")</f>
        <v/>
      </c>
      <c r="CQ226" s="14" t="str">
        <f>IFERROR(VLOOKUP($BM$1&amp;'Service PJ'!$D224&amp;'Service PJ'!$B224&amp;'Service PJ'!$A224&amp;"*",'EPA_US9RT techs'!$A$2:$I$1722,9,FALSE),"")</f>
        <v/>
      </c>
      <c r="CS226" t="str">
        <f>IF(SUM(CT226:DJ226)=0,"\I:",'Service PJ'!$D224&amp;"_"&amp;'Service PJ'!$E224&amp;"_"&amp;'Service PJ'!$C224)</f>
        <v>IOI_SPC_BFG</v>
      </c>
      <c r="CT226" s="2">
        <f>IFERROR(VLOOKUP($CS$1&amp;'Service PJ'!$D224&amp;'Service PJ'!$B224&amp;'Service PJ'!$A224&amp;"*",'EPA_US9RT techs'!$A$2:$I$1722,9,FALSE),"")</f>
        <v>30</v>
      </c>
      <c r="CU226" s="2">
        <f>IFERROR(VLOOKUP($CS$1&amp;'Service PJ'!$D224&amp;'Service PJ'!$B224&amp;'Service PJ'!$A224&amp;"*",'EPA_US9RT techs'!$A$2:$I$1722,9,FALSE),"")</f>
        <v>30</v>
      </c>
      <c r="CV226" s="2">
        <f>IFERROR(VLOOKUP($CS$1&amp;'Service PJ'!$D224&amp;'Service PJ'!$B224&amp;'Service PJ'!$A224&amp;"*",'EPA_US9RT techs'!$A$2:$I$1722,9,FALSE),"")</f>
        <v>30</v>
      </c>
      <c r="CW226" s="2">
        <f>IFERROR(VLOOKUP($CS$1&amp;'Service PJ'!$D224&amp;'Service PJ'!$B224&amp;'Service PJ'!$A224&amp;"*",'EPA_US9RT techs'!$A$2:$I$1722,9,FALSE),"")</f>
        <v>30</v>
      </c>
      <c r="CX226" s="2">
        <f>IFERROR(VLOOKUP($CS$1&amp;'Service PJ'!$D224&amp;'Service PJ'!$B224&amp;'Service PJ'!$A224&amp;"*",'EPA_US9RT techs'!$A$2:$I$1722,9,FALSE),"")</f>
        <v>30</v>
      </c>
      <c r="CY226" s="2">
        <f>IFERROR(VLOOKUP($CS$1&amp;'Service PJ'!$D224&amp;'Service PJ'!$B224&amp;'Service PJ'!$A224&amp;"*",'EPA_US9RT techs'!$A$2:$I$1722,9,FALSE),"")</f>
        <v>30</v>
      </c>
      <c r="CZ226" s="2">
        <f>IFERROR(VLOOKUP($CS$1&amp;'Service PJ'!$D224&amp;'Service PJ'!$B224&amp;'Service PJ'!$A224&amp;"*",'EPA_US9RT techs'!$A$2:$I$1722,9,FALSE),"")</f>
        <v>30</v>
      </c>
      <c r="DA226" s="2">
        <f>IFERROR(VLOOKUP($CS$1&amp;'Service PJ'!$D224&amp;'Service PJ'!$B224&amp;'Service PJ'!$A224&amp;"*",'EPA_US9RT techs'!$A$2:$I$1722,9,FALSE),"")</f>
        <v>30</v>
      </c>
      <c r="DB226" s="2">
        <f>IFERROR(VLOOKUP($CS$1&amp;'Service PJ'!$D224&amp;'Service PJ'!$B224&amp;'Service PJ'!$A224&amp;"*",'EPA_US9RT techs'!$A$2:$I$1722,9,FALSE),"")</f>
        <v>30</v>
      </c>
      <c r="DC226" s="2">
        <f>IFERROR(VLOOKUP($CS$1&amp;'Service PJ'!$D224&amp;'Service PJ'!$B224&amp;'Service PJ'!$A224&amp;"*",'EPA_US9RT techs'!$A$2:$I$1722,9,FALSE),"")</f>
        <v>30</v>
      </c>
      <c r="DD226" s="2">
        <f>IFERROR(VLOOKUP($CS$1&amp;'Service PJ'!$D224&amp;'Service PJ'!$B224&amp;'Service PJ'!$A224&amp;"*",'EPA_US9RT techs'!$A$2:$I$1722,9,FALSE),"")</f>
        <v>30</v>
      </c>
      <c r="DE226" s="2">
        <f>IFERROR(VLOOKUP($CS$1&amp;'Service PJ'!$D224&amp;'Service PJ'!$B224&amp;'Service PJ'!$A224&amp;"*",'EPA_US9RT techs'!$A$2:$I$1722,9,FALSE),"")</f>
        <v>30</v>
      </c>
      <c r="DF226" s="2">
        <f>IFERROR(VLOOKUP($CS$1&amp;'Service PJ'!$D224&amp;'Service PJ'!$B224&amp;'Service PJ'!$A224&amp;"*",'EPA_US9RT techs'!$A$2:$I$1722,9,FALSE),"")</f>
        <v>30</v>
      </c>
      <c r="DG226" s="2">
        <f>IFERROR(VLOOKUP($CS$1&amp;'Service PJ'!$D224&amp;'Service PJ'!$B224&amp;'Service PJ'!$A224&amp;"*",'EPA_US9RT techs'!$A$2:$I$1722,9,FALSE),"")</f>
        <v>30</v>
      </c>
      <c r="DH226" s="2">
        <f>IFERROR(VLOOKUP($CS$1&amp;'Service PJ'!$D224&amp;'Service PJ'!$B224&amp;'Service PJ'!$A224&amp;"*",'EPA_US9RT techs'!$A$2:$I$1722,9,FALSE),"")</f>
        <v>30</v>
      </c>
      <c r="DI226" s="2">
        <f>IFERROR(VLOOKUP($CS$1&amp;'Service PJ'!$D224&amp;'Service PJ'!$B224&amp;'Service PJ'!$A224&amp;"*",'EPA_US9RT techs'!$A$2:$I$1722,9,FALSE),"")</f>
        <v>30</v>
      </c>
      <c r="DJ226" s="2">
        <f>IFERROR(VLOOKUP($CS$1&amp;'Service PJ'!$D224&amp;'Service PJ'!$B224&amp;'Service PJ'!$A224&amp;"*",'EPA_US9RT techs'!$A$2:$I$1722,9,FALSE),"")</f>
        <v>30</v>
      </c>
      <c r="DK226" s="2">
        <f>IFERROR(VLOOKUP($CS$1&amp;'Service PJ'!$D224&amp;'Service PJ'!$B224&amp;'Service PJ'!$A224&amp;"*",'EPA_US9RT techs'!$A$2:$I$1722,9,FALSE),"")</f>
        <v>30</v>
      </c>
      <c r="DL226" s="2">
        <f>IFERROR(VLOOKUP($CS$1&amp;'Service PJ'!$D224&amp;'Service PJ'!$B224&amp;'Service PJ'!$A224&amp;"*",'EPA_US9RT techs'!$A$2:$I$1722,9,FALSE),"")</f>
        <v>30</v>
      </c>
      <c r="DM226" s="2">
        <f>IFERROR(VLOOKUP($CS$1&amp;'Service PJ'!$D224&amp;'Service PJ'!$B224&amp;'Service PJ'!$A224&amp;"*",'EPA_US9RT techs'!$A$2:$I$1722,9,FALSE),"")</f>
        <v>30</v>
      </c>
      <c r="DN226" s="2">
        <f>IFERROR(VLOOKUP($CS$1&amp;'Service PJ'!$D224&amp;'Service PJ'!$B224&amp;'Service PJ'!$A224&amp;"*",'EPA_US9RT techs'!$A$2:$I$1722,9,FALSE),"")</f>
        <v>30</v>
      </c>
      <c r="DO226" s="2">
        <f>IFERROR(VLOOKUP($CS$1&amp;'Service PJ'!$D224&amp;'Service PJ'!$B224&amp;'Service PJ'!$A224&amp;"*",'EPA_US9RT techs'!$A$2:$I$1722,9,FALSE),"")</f>
        <v>30</v>
      </c>
      <c r="DP226" s="2">
        <f>IFERROR(VLOOKUP($CS$1&amp;'Service PJ'!$D224&amp;'Service PJ'!$B224&amp;'Service PJ'!$A224&amp;"*",'EPA_US9RT techs'!$A$2:$I$1722,9,FALSE),"")</f>
        <v>30</v>
      </c>
      <c r="DQ226" s="2">
        <f>IFERROR(VLOOKUP($CS$1&amp;'Service PJ'!$D224&amp;'Service PJ'!$B224&amp;'Service PJ'!$A224&amp;"*",'EPA_US9RT techs'!$A$2:$I$1722,9,FALSE),"")</f>
        <v>30</v>
      </c>
      <c r="DR226" s="2">
        <f>IFERROR(VLOOKUP($CS$1&amp;'Service PJ'!$D224&amp;'Service PJ'!$B224&amp;'Service PJ'!$A224&amp;"*",'EPA_US9RT techs'!$A$2:$I$1722,9,FALSE),"")</f>
        <v>30</v>
      </c>
      <c r="DS226" s="2">
        <f>IFERROR(VLOOKUP($CS$1&amp;'Service PJ'!$D224&amp;'Service PJ'!$B224&amp;'Service PJ'!$A224&amp;"*",'EPA_US9RT techs'!$A$2:$I$1722,9,FALSE),"")</f>
        <v>30</v>
      </c>
      <c r="DT226" s="2">
        <f>IFERROR(VLOOKUP($CS$1&amp;'Service PJ'!$D224&amp;'Service PJ'!$B224&amp;'Service PJ'!$A224&amp;"*",'EPA_US9RT techs'!$A$2:$I$1722,9,FALSE),"")</f>
        <v>30</v>
      </c>
      <c r="DU226" s="2">
        <f>IFERROR(VLOOKUP($CS$1&amp;'Service PJ'!$D224&amp;'Service PJ'!$B224&amp;'Service PJ'!$A224&amp;"*",'EPA_US9RT techs'!$A$2:$I$1722,9,FALSE),"")</f>
        <v>30</v>
      </c>
      <c r="DV226" s="2">
        <f>IFERROR(VLOOKUP($CS$1&amp;'Service PJ'!$D224&amp;'Service PJ'!$B224&amp;'Service PJ'!$A224&amp;"*",'EPA_US9RT techs'!$A$2:$I$1722,9,FALSE),"")</f>
        <v>30</v>
      </c>
      <c r="DW226" s="2">
        <f>IFERROR(VLOOKUP($CS$1&amp;'Service PJ'!$D224&amp;'Service PJ'!$B224&amp;'Service PJ'!$A224&amp;"*",'EPA_US9RT techs'!$A$2:$I$1722,9,FALSE),"")</f>
        <v>30</v>
      </c>
    </row>
    <row r="227" spans="1:127" x14ac:dyDescent="0.45">
      <c r="A227" t="str">
        <f>IF(SUM(B227:R227)=0,"\I:",'Service PJ'!$D225&amp;"_"&amp;'Service PJ'!$E225&amp;"_"&amp;'Service PJ'!$C225)</f>
        <v>\I:</v>
      </c>
      <c r="B227" s="14" t="str">
        <f>IFERROR(VLOOKUP($A$1&amp;'Service PJ'!$D225&amp;'Service PJ'!$B225&amp;'Service PJ'!$A225&amp;"*",'EPA_US9RT techs'!$A$2:$I$1722,9,FALSE),"")</f>
        <v/>
      </c>
      <c r="C227" s="14" t="str">
        <f>IFERROR(VLOOKUP($A$1&amp;'Service PJ'!$D225&amp;'Service PJ'!$B225&amp;'Service PJ'!$A225&amp;"*",'EPA_US9RT techs'!$A$2:$I$1722,9,FALSE),"")</f>
        <v/>
      </c>
      <c r="D227" s="14" t="str">
        <f>IFERROR(VLOOKUP($A$1&amp;'Service PJ'!$D225&amp;'Service PJ'!$B225&amp;'Service PJ'!$A225&amp;"*",'EPA_US9RT techs'!$A$2:$I$1722,9,FALSE),"")</f>
        <v/>
      </c>
      <c r="E227" s="14" t="str">
        <f>IFERROR(VLOOKUP($A$1&amp;'Service PJ'!$D225&amp;'Service PJ'!$B225&amp;'Service PJ'!$A225&amp;"*",'EPA_US9RT techs'!$A$2:$I$1722,9,FALSE),"")</f>
        <v/>
      </c>
      <c r="F227" s="14" t="str">
        <f>IFERROR(VLOOKUP($A$1&amp;'Service PJ'!$D225&amp;'Service PJ'!$B225&amp;'Service PJ'!$A225&amp;"*",'EPA_US9RT techs'!$A$2:$I$1722,9,FALSE),"")</f>
        <v/>
      </c>
      <c r="G227" s="14" t="str">
        <f>IFERROR(VLOOKUP($A$1&amp;'Service PJ'!$D225&amp;'Service PJ'!$B225&amp;'Service PJ'!$A225&amp;"*",'EPA_US9RT techs'!$A$2:$I$1722,9,FALSE),"")</f>
        <v/>
      </c>
      <c r="H227" s="14" t="str">
        <f>IFERROR(VLOOKUP($A$1&amp;'Service PJ'!$D225&amp;'Service PJ'!$B225&amp;'Service PJ'!$A225&amp;"*",'EPA_US9RT techs'!$A$2:$I$1722,9,FALSE),"")</f>
        <v/>
      </c>
      <c r="I227" s="14" t="str">
        <f>IFERROR(VLOOKUP($A$1&amp;'Service PJ'!$D225&amp;'Service PJ'!$B225&amp;'Service PJ'!$A225&amp;"*",'EPA_US9RT techs'!$A$2:$I$1722,9,FALSE),"")</f>
        <v/>
      </c>
      <c r="J227" s="14" t="str">
        <f>IFERROR(VLOOKUP($A$1&amp;'Service PJ'!$D225&amp;'Service PJ'!$B225&amp;'Service PJ'!$A225&amp;"*",'EPA_US9RT techs'!$A$2:$I$1722,9,FALSE),"")</f>
        <v/>
      </c>
      <c r="K227" s="14" t="str">
        <f>IFERROR(VLOOKUP($A$1&amp;'Service PJ'!$D225&amp;'Service PJ'!$B225&amp;'Service PJ'!$A225&amp;"*",'EPA_US9RT techs'!$A$2:$I$1722,9,FALSE),"")</f>
        <v/>
      </c>
      <c r="L227" s="14" t="str">
        <f>IFERROR(VLOOKUP($A$1&amp;'Service PJ'!$D225&amp;'Service PJ'!$B225&amp;'Service PJ'!$A225&amp;"*",'EPA_US9RT techs'!$A$2:$I$1722,9,FALSE),"")</f>
        <v/>
      </c>
      <c r="M227" s="14" t="str">
        <f>IFERROR(VLOOKUP($A$1&amp;'Service PJ'!$D225&amp;'Service PJ'!$B225&amp;'Service PJ'!$A225&amp;"*",'EPA_US9RT techs'!$A$2:$I$1722,9,FALSE),"")</f>
        <v/>
      </c>
      <c r="N227" s="14" t="str">
        <f>IFERROR(VLOOKUP($A$1&amp;'Service PJ'!$D225&amp;'Service PJ'!$B225&amp;'Service PJ'!$A225&amp;"*",'EPA_US9RT techs'!$A$2:$I$1722,9,FALSE),"")</f>
        <v/>
      </c>
      <c r="O227" s="14" t="str">
        <f>IFERROR(VLOOKUP($A$1&amp;'Service PJ'!$D225&amp;'Service PJ'!$B225&amp;'Service PJ'!$A225&amp;"*",'EPA_US9RT techs'!$A$2:$I$1722,9,FALSE),"")</f>
        <v/>
      </c>
      <c r="P227" s="14" t="str">
        <f>IFERROR(VLOOKUP($A$1&amp;'Service PJ'!$D225&amp;'Service PJ'!$B225&amp;'Service PJ'!$A225&amp;"*",'EPA_US9RT techs'!$A$2:$I$1722,9,FALSE),"")</f>
        <v/>
      </c>
      <c r="Q227" s="14" t="str">
        <f>IFERROR(VLOOKUP($A$1&amp;'Service PJ'!$D225&amp;'Service PJ'!$B225&amp;'Service PJ'!$A225&amp;"*",'EPA_US9RT techs'!$A$2:$I$1722,9,FALSE),"")</f>
        <v/>
      </c>
      <c r="R227" s="14" t="str">
        <f>IFERROR(VLOOKUP($A$1&amp;'Service PJ'!$D225&amp;'Service PJ'!$B225&amp;'Service PJ'!$A225&amp;"*",'EPA_US9RT techs'!$A$2:$I$1722,9,FALSE),"")</f>
        <v/>
      </c>
      <c r="S227" s="14" t="str">
        <f>IFERROR(VLOOKUP($A$1&amp;'Service PJ'!$D225&amp;'Service PJ'!$B225&amp;'Service PJ'!$A225&amp;"*",'EPA_US9RT techs'!$A$2:$I$1722,9,FALSE),"")</f>
        <v/>
      </c>
      <c r="T227" s="14" t="str">
        <f>IFERROR(VLOOKUP($A$1&amp;'Service PJ'!$D225&amp;'Service PJ'!$B225&amp;'Service PJ'!$A225&amp;"*",'EPA_US9RT techs'!$A$2:$I$1722,9,FALSE),"")</f>
        <v/>
      </c>
      <c r="U227" s="14" t="str">
        <f>IFERROR(VLOOKUP($A$1&amp;'Service PJ'!$D225&amp;'Service PJ'!$B225&amp;'Service PJ'!$A225&amp;"*",'EPA_US9RT techs'!$A$2:$I$1722,9,FALSE),"")</f>
        <v/>
      </c>
      <c r="V227" s="14" t="str">
        <f>IFERROR(VLOOKUP($A$1&amp;'Service PJ'!$D225&amp;'Service PJ'!$B225&amp;'Service PJ'!$A225&amp;"*",'EPA_US9RT techs'!$A$2:$I$1722,9,FALSE),"")</f>
        <v/>
      </c>
      <c r="W227" s="14" t="str">
        <f>IFERROR(VLOOKUP($A$1&amp;'Service PJ'!$D225&amp;'Service PJ'!$B225&amp;'Service PJ'!$A225&amp;"*",'EPA_US9RT techs'!$A$2:$I$1722,9,FALSE),"")</f>
        <v/>
      </c>
      <c r="X227" s="14" t="str">
        <f>IFERROR(VLOOKUP($A$1&amp;'Service PJ'!$D225&amp;'Service PJ'!$B225&amp;'Service PJ'!$A225&amp;"*",'EPA_US9RT techs'!$A$2:$I$1722,9,FALSE),"")</f>
        <v/>
      </c>
      <c r="Y227" s="14" t="str">
        <f>IFERROR(VLOOKUP($A$1&amp;'Service PJ'!$D225&amp;'Service PJ'!$B225&amp;'Service PJ'!$A225&amp;"*",'EPA_US9RT techs'!$A$2:$I$1722,9,FALSE),"")</f>
        <v/>
      </c>
      <c r="Z227" s="14" t="str">
        <f>IFERROR(VLOOKUP($A$1&amp;'Service PJ'!$D225&amp;'Service PJ'!$B225&amp;'Service PJ'!$A225&amp;"*",'EPA_US9RT techs'!$A$2:$I$1722,9,FALSE),"")</f>
        <v/>
      </c>
      <c r="AA227" s="14" t="str">
        <f>IFERROR(VLOOKUP($A$1&amp;'Service PJ'!$D225&amp;'Service PJ'!$B225&amp;'Service PJ'!$A225&amp;"*",'EPA_US9RT techs'!$A$2:$I$1722,9,FALSE),"")</f>
        <v/>
      </c>
      <c r="AB227" s="14" t="str">
        <f>IFERROR(VLOOKUP($A$1&amp;'Service PJ'!$D225&amp;'Service PJ'!$B225&amp;'Service PJ'!$A225&amp;"*",'EPA_US9RT techs'!$A$2:$I$1722,9,FALSE),"")</f>
        <v/>
      </c>
      <c r="AC227" s="14" t="str">
        <f>IFERROR(VLOOKUP($A$1&amp;'Service PJ'!$D225&amp;'Service PJ'!$B225&amp;'Service PJ'!$A225&amp;"*",'EPA_US9RT techs'!$A$2:$I$1722,9,FALSE),"")</f>
        <v/>
      </c>
      <c r="AD227" s="14" t="str">
        <f>IFERROR(VLOOKUP($A$1&amp;'Service PJ'!$D225&amp;'Service PJ'!$B225&amp;'Service PJ'!$A225&amp;"*",'EPA_US9RT techs'!$A$2:$I$1722,9,FALSE),"")</f>
        <v/>
      </c>
      <c r="AE227" s="14" t="str">
        <f>IFERROR(VLOOKUP($A$1&amp;'Service PJ'!$D225&amp;'Service PJ'!$B225&amp;'Service PJ'!$A225&amp;"*",'EPA_US9RT techs'!$A$2:$I$1722,9,FALSE),"")</f>
        <v/>
      </c>
      <c r="AG227" t="str">
        <f>IF(SUM(AH227:AX227)=0,"\I:",'Service PJ'!$D225&amp;"_"&amp;'Service PJ'!$E225&amp;"_"&amp;'Service PJ'!$C225)</f>
        <v>\I:</v>
      </c>
      <c r="AH227" s="14" t="str">
        <f>IFERROR(VLOOKUP($AG$1&amp;'Service PJ'!$D225&amp;'Service PJ'!$B225&amp;'Service PJ'!$A225&amp;"*",'EPA_US9RT techs'!$A$2:$I$1722,9,FALSE),"")</f>
        <v/>
      </c>
      <c r="AI227" s="14" t="str">
        <f>IFERROR(VLOOKUP($AG$1&amp;'Service PJ'!$D225&amp;'Service PJ'!$B225&amp;'Service PJ'!$A225&amp;"*",'EPA_US9RT techs'!$A$2:$I$1722,9,FALSE),"")</f>
        <v/>
      </c>
      <c r="AJ227" s="14" t="str">
        <f>IFERROR(VLOOKUP($AG$1&amp;'Service PJ'!$D225&amp;'Service PJ'!$B225&amp;'Service PJ'!$A225&amp;"*",'EPA_US9RT techs'!$A$2:$I$1722,9,FALSE),"")</f>
        <v/>
      </c>
      <c r="AK227" s="14" t="str">
        <f>IFERROR(VLOOKUP($AG$1&amp;'Service PJ'!$D225&amp;'Service PJ'!$B225&amp;'Service PJ'!$A225&amp;"*",'EPA_US9RT techs'!$A$2:$I$1722,9,FALSE),"")</f>
        <v/>
      </c>
      <c r="AL227" s="14" t="str">
        <f>IFERROR(VLOOKUP($AG$1&amp;'Service PJ'!$D225&amp;'Service PJ'!$B225&amp;'Service PJ'!$A225&amp;"*",'EPA_US9RT techs'!$A$2:$I$1722,9,FALSE),"")</f>
        <v/>
      </c>
      <c r="AM227" s="14" t="str">
        <f>IFERROR(VLOOKUP($AG$1&amp;'Service PJ'!$D225&amp;'Service PJ'!$B225&amp;'Service PJ'!$A225&amp;"*",'EPA_US9RT techs'!$A$2:$I$1722,9,FALSE),"")</f>
        <v/>
      </c>
      <c r="AN227" s="14" t="str">
        <f>IFERROR(VLOOKUP($AG$1&amp;'Service PJ'!$D225&amp;'Service PJ'!$B225&amp;'Service PJ'!$A225&amp;"*",'EPA_US9RT techs'!$A$2:$I$1722,9,FALSE),"")</f>
        <v/>
      </c>
      <c r="AO227" s="14" t="str">
        <f>IFERROR(VLOOKUP($AG$1&amp;'Service PJ'!$D225&amp;'Service PJ'!$B225&amp;'Service PJ'!$A225&amp;"*",'EPA_US9RT techs'!$A$2:$I$1722,9,FALSE),"")</f>
        <v/>
      </c>
      <c r="AP227" s="14" t="str">
        <f>IFERROR(VLOOKUP($AG$1&amp;'Service PJ'!$D225&amp;'Service PJ'!$B225&amp;'Service PJ'!$A225&amp;"*",'EPA_US9RT techs'!$A$2:$I$1722,9,FALSE),"")</f>
        <v/>
      </c>
      <c r="AQ227" s="14" t="str">
        <f>IFERROR(VLOOKUP($AG$1&amp;'Service PJ'!$D225&amp;'Service PJ'!$B225&amp;'Service PJ'!$A225&amp;"*",'EPA_US9RT techs'!$A$2:$I$1722,9,FALSE),"")</f>
        <v/>
      </c>
      <c r="AR227" s="14" t="str">
        <f>IFERROR(VLOOKUP($AG$1&amp;'Service PJ'!$D225&amp;'Service PJ'!$B225&amp;'Service PJ'!$A225&amp;"*",'EPA_US9RT techs'!$A$2:$I$1722,9,FALSE),"")</f>
        <v/>
      </c>
      <c r="AS227" s="14" t="str">
        <f>IFERROR(VLOOKUP($AG$1&amp;'Service PJ'!$D225&amp;'Service PJ'!$B225&amp;'Service PJ'!$A225&amp;"*",'EPA_US9RT techs'!$A$2:$I$1722,9,FALSE),"")</f>
        <v/>
      </c>
      <c r="AT227" s="14" t="str">
        <f>IFERROR(VLOOKUP($AG$1&amp;'Service PJ'!$D225&amp;'Service PJ'!$B225&amp;'Service PJ'!$A225&amp;"*",'EPA_US9RT techs'!$A$2:$I$1722,9,FALSE),"")</f>
        <v/>
      </c>
      <c r="AU227" s="14" t="str">
        <f>IFERROR(VLOOKUP($AG$1&amp;'Service PJ'!$D225&amp;'Service PJ'!$B225&amp;'Service PJ'!$A225&amp;"*",'EPA_US9RT techs'!$A$2:$I$1722,9,FALSE),"")</f>
        <v/>
      </c>
      <c r="AV227" s="14" t="str">
        <f>IFERROR(VLOOKUP($AG$1&amp;'Service PJ'!$D225&amp;'Service PJ'!$B225&amp;'Service PJ'!$A225&amp;"*",'EPA_US9RT techs'!$A$2:$I$1722,9,FALSE),"")</f>
        <v/>
      </c>
      <c r="AW227" s="14" t="str">
        <f>IFERROR(VLOOKUP($AG$1&amp;'Service PJ'!$D225&amp;'Service PJ'!$B225&amp;'Service PJ'!$A225&amp;"*",'EPA_US9RT techs'!$A$2:$I$1722,9,FALSE),"")</f>
        <v/>
      </c>
      <c r="AX227" s="14" t="str">
        <f>IFERROR(VLOOKUP($AG$1&amp;'Service PJ'!$D225&amp;'Service PJ'!$B225&amp;'Service PJ'!$A225&amp;"*",'EPA_US9RT techs'!$A$2:$I$1722,9,FALSE),"")</f>
        <v/>
      </c>
      <c r="AY227" s="14" t="str">
        <f>IFERROR(VLOOKUP($AG$1&amp;'Service PJ'!$D225&amp;'Service PJ'!$B225&amp;'Service PJ'!$A225&amp;"*",'EPA_US9RT techs'!$A$2:$I$1722,9,FALSE),"")</f>
        <v/>
      </c>
      <c r="AZ227" s="14" t="str">
        <f>IFERROR(VLOOKUP($AG$1&amp;'Service PJ'!$D225&amp;'Service PJ'!$B225&amp;'Service PJ'!$A225&amp;"*",'EPA_US9RT techs'!$A$2:$I$1722,9,FALSE),"")</f>
        <v/>
      </c>
      <c r="BA227" s="14" t="str">
        <f>IFERROR(VLOOKUP($AG$1&amp;'Service PJ'!$D225&amp;'Service PJ'!$B225&amp;'Service PJ'!$A225&amp;"*",'EPA_US9RT techs'!$A$2:$I$1722,9,FALSE),"")</f>
        <v/>
      </c>
      <c r="BB227" s="14" t="str">
        <f>IFERROR(VLOOKUP($AG$1&amp;'Service PJ'!$D225&amp;'Service PJ'!$B225&amp;'Service PJ'!$A225&amp;"*",'EPA_US9RT techs'!$A$2:$I$1722,9,FALSE),"")</f>
        <v/>
      </c>
      <c r="BC227" s="14" t="str">
        <f>IFERROR(VLOOKUP($AG$1&amp;'Service PJ'!$D225&amp;'Service PJ'!$B225&amp;'Service PJ'!$A225&amp;"*",'EPA_US9RT techs'!$A$2:$I$1722,9,FALSE),"")</f>
        <v/>
      </c>
      <c r="BD227" s="14" t="str">
        <f>IFERROR(VLOOKUP($AG$1&amp;'Service PJ'!$D225&amp;'Service PJ'!$B225&amp;'Service PJ'!$A225&amp;"*",'EPA_US9RT techs'!$A$2:$I$1722,9,FALSE),"")</f>
        <v/>
      </c>
      <c r="BE227" s="14" t="str">
        <f>IFERROR(VLOOKUP($AG$1&amp;'Service PJ'!$D225&amp;'Service PJ'!$B225&amp;'Service PJ'!$A225&amp;"*",'EPA_US9RT techs'!$A$2:$I$1722,9,FALSE),"")</f>
        <v/>
      </c>
      <c r="BF227" s="14" t="str">
        <f>IFERROR(VLOOKUP($AG$1&amp;'Service PJ'!$D225&amp;'Service PJ'!$B225&amp;'Service PJ'!$A225&amp;"*",'EPA_US9RT techs'!$A$2:$I$1722,9,FALSE),"")</f>
        <v/>
      </c>
      <c r="BG227" s="14" t="str">
        <f>IFERROR(VLOOKUP($AG$1&amp;'Service PJ'!$D225&amp;'Service PJ'!$B225&amp;'Service PJ'!$A225&amp;"*",'EPA_US9RT techs'!$A$2:$I$1722,9,FALSE),"")</f>
        <v/>
      </c>
      <c r="BH227" s="14" t="str">
        <f>IFERROR(VLOOKUP($AG$1&amp;'Service PJ'!$D225&amp;'Service PJ'!$B225&amp;'Service PJ'!$A225&amp;"*",'EPA_US9RT techs'!$A$2:$I$1722,9,FALSE),"")</f>
        <v/>
      </c>
      <c r="BI227" s="14" t="str">
        <f>IFERROR(VLOOKUP($AG$1&amp;'Service PJ'!$D225&amp;'Service PJ'!$B225&amp;'Service PJ'!$A225&amp;"*",'EPA_US9RT techs'!$A$2:$I$1722,9,FALSE),"")</f>
        <v/>
      </c>
      <c r="BJ227" s="14" t="str">
        <f>IFERROR(VLOOKUP($AG$1&amp;'Service PJ'!$D225&amp;'Service PJ'!$B225&amp;'Service PJ'!$A225&amp;"*",'EPA_US9RT techs'!$A$2:$I$1722,9,FALSE),"")</f>
        <v/>
      </c>
      <c r="BK227" s="14" t="str">
        <f>IFERROR(VLOOKUP($AG$1&amp;'Service PJ'!$D225&amp;'Service PJ'!$B225&amp;'Service PJ'!$A225&amp;"*",'EPA_US9RT techs'!$A$2:$I$1722,9,FALSE),"")</f>
        <v/>
      </c>
      <c r="BM227" t="str">
        <f>IF(SUM(BN227:CD227)=0,"\I:",'Service PJ'!$D225&amp;"_"&amp;'Service PJ'!$E225&amp;"_"&amp;'Service PJ'!$C225)</f>
        <v>\I:</v>
      </c>
      <c r="BN227" s="14" t="str">
        <f>IFERROR(VLOOKUP($BM$1&amp;'Service PJ'!$D225&amp;'Service PJ'!$B225&amp;'Service PJ'!$A225&amp;"*",'EPA_US9RT techs'!$A$2:$I$1722,9,FALSE),"")</f>
        <v/>
      </c>
      <c r="BO227" s="14" t="str">
        <f>IFERROR(VLOOKUP($BM$1&amp;'Service PJ'!$D225&amp;'Service PJ'!$B225&amp;'Service PJ'!$A225&amp;"*",'EPA_US9RT techs'!$A$2:$I$1722,9,FALSE),"")</f>
        <v/>
      </c>
      <c r="BP227" s="14" t="str">
        <f>IFERROR(VLOOKUP($BM$1&amp;'Service PJ'!$D225&amp;'Service PJ'!$B225&amp;'Service PJ'!$A225&amp;"*",'EPA_US9RT techs'!$A$2:$I$1722,9,FALSE),"")</f>
        <v/>
      </c>
      <c r="BQ227" s="14" t="str">
        <f>IFERROR(VLOOKUP($BM$1&amp;'Service PJ'!$D225&amp;'Service PJ'!$B225&amp;'Service PJ'!$A225&amp;"*",'EPA_US9RT techs'!$A$2:$I$1722,9,FALSE),"")</f>
        <v/>
      </c>
      <c r="BR227" s="14" t="str">
        <f>IFERROR(VLOOKUP($BM$1&amp;'Service PJ'!$D225&amp;'Service PJ'!$B225&amp;'Service PJ'!$A225&amp;"*",'EPA_US9RT techs'!$A$2:$I$1722,9,FALSE),"")</f>
        <v/>
      </c>
      <c r="BS227" s="14" t="str">
        <f>IFERROR(VLOOKUP($BM$1&amp;'Service PJ'!$D225&amp;'Service PJ'!$B225&amp;'Service PJ'!$A225&amp;"*",'EPA_US9RT techs'!$A$2:$I$1722,9,FALSE),"")</f>
        <v/>
      </c>
      <c r="BT227" s="14" t="str">
        <f>IFERROR(VLOOKUP($BM$1&amp;'Service PJ'!$D225&amp;'Service PJ'!$B225&amp;'Service PJ'!$A225&amp;"*",'EPA_US9RT techs'!$A$2:$I$1722,9,FALSE),"")</f>
        <v/>
      </c>
      <c r="BU227" s="14" t="str">
        <f>IFERROR(VLOOKUP($BM$1&amp;'Service PJ'!$D225&amp;'Service PJ'!$B225&amp;'Service PJ'!$A225&amp;"*",'EPA_US9RT techs'!$A$2:$I$1722,9,FALSE),"")</f>
        <v/>
      </c>
      <c r="BV227" s="14" t="str">
        <f>IFERROR(VLOOKUP($BM$1&amp;'Service PJ'!$D225&amp;'Service PJ'!$B225&amp;'Service PJ'!$A225&amp;"*",'EPA_US9RT techs'!$A$2:$I$1722,9,FALSE),"")</f>
        <v/>
      </c>
      <c r="BW227" s="14" t="str">
        <f>IFERROR(VLOOKUP($BM$1&amp;'Service PJ'!$D225&amp;'Service PJ'!$B225&amp;'Service PJ'!$A225&amp;"*",'EPA_US9RT techs'!$A$2:$I$1722,9,FALSE),"")</f>
        <v/>
      </c>
      <c r="BX227" s="14" t="str">
        <f>IFERROR(VLOOKUP($BM$1&amp;'Service PJ'!$D225&amp;'Service PJ'!$B225&amp;'Service PJ'!$A225&amp;"*",'EPA_US9RT techs'!$A$2:$I$1722,9,FALSE),"")</f>
        <v/>
      </c>
      <c r="BY227" s="14" t="str">
        <f>IFERROR(VLOOKUP($BM$1&amp;'Service PJ'!$D225&amp;'Service PJ'!$B225&amp;'Service PJ'!$A225&amp;"*",'EPA_US9RT techs'!$A$2:$I$1722,9,FALSE),"")</f>
        <v/>
      </c>
      <c r="BZ227" s="14" t="str">
        <f>IFERROR(VLOOKUP($BM$1&amp;'Service PJ'!$D225&amp;'Service PJ'!$B225&amp;'Service PJ'!$A225&amp;"*",'EPA_US9RT techs'!$A$2:$I$1722,9,FALSE),"")</f>
        <v/>
      </c>
      <c r="CA227" s="14" t="str">
        <f>IFERROR(VLOOKUP($BM$1&amp;'Service PJ'!$D225&amp;'Service PJ'!$B225&amp;'Service PJ'!$A225&amp;"*",'EPA_US9RT techs'!$A$2:$I$1722,9,FALSE),"")</f>
        <v/>
      </c>
      <c r="CB227" s="14" t="str">
        <f>IFERROR(VLOOKUP($BM$1&amp;'Service PJ'!$D225&amp;'Service PJ'!$B225&amp;'Service PJ'!$A225&amp;"*",'EPA_US9RT techs'!$A$2:$I$1722,9,FALSE),"")</f>
        <v/>
      </c>
      <c r="CC227" s="14" t="str">
        <f>IFERROR(VLOOKUP($BM$1&amp;'Service PJ'!$D225&amp;'Service PJ'!$B225&amp;'Service PJ'!$A225&amp;"*",'EPA_US9RT techs'!$A$2:$I$1722,9,FALSE),"")</f>
        <v/>
      </c>
      <c r="CD227" s="14" t="str">
        <f>IFERROR(VLOOKUP($BM$1&amp;'Service PJ'!$D225&amp;'Service PJ'!$B225&amp;'Service PJ'!$A225&amp;"*",'EPA_US9RT techs'!$A$2:$I$1722,9,FALSE),"")</f>
        <v/>
      </c>
      <c r="CE227" s="14" t="str">
        <f>IFERROR(VLOOKUP($BM$1&amp;'Service PJ'!$D225&amp;'Service PJ'!$B225&amp;'Service PJ'!$A225&amp;"*",'EPA_US9RT techs'!$A$2:$I$1722,9,FALSE),"")</f>
        <v/>
      </c>
      <c r="CF227" s="14" t="str">
        <f>IFERROR(VLOOKUP($BM$1&amp;'Service PJ'!$D225&amp;'Service PJ'!$B225&amp;'Service PJ'!$A225&amp;"*",'EPA_US9RT techs'!$A$2:$I$1722,9,FALSE),"")</f>
        <v/>
      </c>
      <c r="CG227" s="14" t="str">
        <f>IFERROR(VLOOKUP($BM$1&amp;'Service PJ'!$D225&amp;'Service PJ'!$B225&amp;'Service PJ'!$A225&amp;"*",'EPA_US9RT techs'!$A$2:$I$1722,9,FALSE),"")</f>
        <v/>
      </c>
      <c r="CH227" s="14" t="str">
        <f>IFERROR(VLOOKUP($BM$1&amp;'Service PJ'!$D225&amp;'Service PJ'!$B225&amp;'Service PJ'!$A225&amp;"*",'EPA_US9RT techs'!$A$2:$I$1722,9,FALSE),"")</f>
        <v/>
      </c>
      <c r="CI227" s="14" t="str">
        <f>IFERROR(VLOOKUP($BM$1&amp;'Service PJ'!$D225&amp;'Service PJ'!$B225&amp;'Service PJ'!$A225&amp;"*",'EPA_US9RT techs'!$A$2:$I$1722,9,FALSE),"")</f>
        <v/>
      </c>
      <c r="CJ227" s="14" t="str">
        <f>IFERROR(VLOOKUP($BM$1&amp;'Service PJ'!$D225&amp;'Service PJ'!$B225&amp;'Service PJ'!$A225&amp;"*",'EPA_US9RT techs'!$A$2:$I$1722,9,FALSE),"")</f>
        <v/>
      </c>
      <c r="CK227" s="14" t="str">
        <f>IFERROR(VLOOKUP($BM$1&amp;'Service PJ'!$D225&amp;'Service PJ'!$B225&amp;'Service PJ'!$A225&amp;"*",'EPA_US9RT techs'!$A$2:$I$1722,9,FALSE),"")</f>
        <v/>
      </c>
      <c r="CL227" s="14" t="str">
        <f>IFERROR(VLOOKUP($BM$1&amp;'Service PJ'!$D225&amp;'Service PJ'!$B225&amp;'Service PJ'!$A225&amp;"*",'EPA_US9RT techs'!$A$2:$I$1722,9,FALSE),"")</f>
        <v/>
      </c>
      <c r="CM227" s="14" t="str">
        <f>IFERROR(VLOOKUP($BM$1&amp;'Service PJ'!$D225&amp;'Service PJ'!$B225&amp;'Service PJ'!$A225&amp;"*",'EPA_US9RT techs'!$A$2:$I$1722,9,FALSE),"")</f>
        <v/>
      </c>
      <c r="CN227" s="14" t="str">
        <f>IFERROR(VLOOKUP($BM$1&amp;'Service PJ'!$D225&amp;'Service PJ'!$B225&amp;'Service PJ'!$A225&amp;"*",'EPA_US9RT techs'!$A$2:$I$1722,9,FALSE),"")</f>
        <v/>
      </c>
      <c r="CO227" s="14" t="str">
        <f>IFERROR(VLOOKUP($BM$1&amp;'Service PJ'!$D225&amp;'Service PJ'!$B225&amp;'Service PJ'!$A225&amp;"*",'EPA_US9RT techs'!$A$2:$I$1722,9,FALSE),"")</f>
        <v/>
      </c>
      <c r="CP227" s="14" t="str">
        <f>IFERROR(VLOOKUP($BM$1&amp;'Service PJ'!$D225&amp;'Service PJ'!$B225&amp;'Service PJ'!$A225&amp;"*",'EPA_US9RT techs'!$A$2:$I$1722,9,FALSE),"")</f>
        <v/>
      </c>
      <c r="CQ227" s="14" t="str">
        <f>IFERROR(VLOOKUP($BM$1&amp;'Service PJ'!$D225&amp;'Service PJ'!$B225&amp;'Service PJ'!$A225&amp;"*",'EPA_US9RT techs'!$A$2:$I$1722,9,FALSE),"")</f>
        <v/>
      </c>
      <c r="CS227" t="str">
        <f>IF(SUM(CT227:DJ227)=0,"\I:",'Service PJ'!$D225&amp;"_"&amp;'Service PJ'!$E225&amp;"_"&amp;'Service PJ'!$C225)</f>
        <v>IOI_OTH_BFG</v>
      </c>
      <c r="CT227" s="2">
        <f>IFERROR(VLOOKUP($CS$1&amp;'Service PJ'!$D225&amp;'Service PJ'!$B225&amp;'Service PJ'!$A225&amp;"*",'EPA_US9RT techs'!$A$2:$I$1722,9,FALSE),"")</f>
        <v>30</v>
      </c>
      <c r="CU227" s="2">
        <f>IFERROR(VLOOKUP($CS$1&amp;'Service PJ'!$D225&amp;'Service PJ'!$B225&amp;'Service PJ'!$A225&amp;"*",'EPA_US9RT techs'!$A$2:$I$1722,9,FALSE),"")</f>
        <v>30</v>
      </c>
      <c r="CV227" s="2">
        <f>IFERROR(VLOOKUP($CS$1&amp;'Service PJ'!$D225&amp;'Service PJ'!$B225&amp;'Service PJ'!$A225&amp;"*",'EPA_US9RT techs'!$A$2:$I$1722,9,FALSE),"")</f>
        <v>30</v>
      </c>
      <c r="CW227" s="2">
        <f>IFERROR(VLOOKUP($CS$1&amp;'Service PJ'!$D225&amp;'Service PJ'!$B225&amp;'Service PJ'!$A225&amp;"*",'EPA_US9RT techs'!$A$2:$I$1722,9,FALSE),"")</f>
        <v>30</v>
      </c>
      <c r="CX227" s="2">
        <f>IFERROR(VLOOKUP($CS$1&amp;'Service PJ'!$D225&amp;'Service PJ'!$B225&amp;'Service PJ'!$A225&amp;"*",'EPA_US9RT techs'!$A$2:$I$1722,9,FALSE),"")</f>
        <v>30</v>
      </c>
      <c r="CY227" s="2">
        <f>IFERROR(VLOOKUP($CS$1&amp;'Service PJ'!$D225&amp;'Service PJ'!$B225&amp;'Service PJ'!$A225&amp;"*",'EPA_US9RT techs'!$A$2:$I$1722,9,FALSE),"")</f>
        <v>30</v>
      </c>
      <c r="CZ227" s="2">
        <f>IFERROR(VLOOKUP($CS$1&amp;'Service PJ'!$D225&amp;'Service PJ'!$B225&amp;'Service PJ'!$A225&amp;"*",'EPA_US9RT techs'!$A$2:$I$1722,9,FALSE),"")</f>
        <v>30</v>
      </c>
      <c r="DA227" s="2">
        <f>IFERROR(VLOOKUP($CS$1&amp;'Service PJ'!$D225&amp;'Service PJ'!$B225&amp;'Service PJ'!$A225&amp;"*",'EPA_US9RT techs'!$A$2:$I$1722,9,FALSE),"")</f>
        <v>30</v>
      </c>
      <c r="DB227" s="2">
        <f>IFERROR(VLOOKUP($CS$1&amp;'Service PJ'!$D225&amp;'Service PJ'!$B225&amp;'Service PJ'!$A225&amp;"*",'EPA_US9RT techs'!$A$2:$I$1722,9,FALSE),"")</f>
        <v>30</v>
      </c>
      <c r="DC227" s="2">
        <f>IFERROR(VLOOKUP($CS$1&amp;'Service PJ'!$D225&amp;'Service PJ'!$B225&amp;'Service PJ'!$A225&amp;"*",'EPA_US9RT techs'!$A$2:$I$1722,9,FALSE),"")</f>
        <v>30</v>
      </c>
      <c r="DD227" s="2">
        <f>IFERROR(VLOOKUP($CS$1&amp;'Service PJ'!$D225&amp;'Service PJ'!$B225&amp;'Service PJ'!$A225&amp;"*",'EPA_US9RT techs'!$A$2:$I$1722,9,FALSE),"")</f>
        <v>30</v>
      </c>
      <c r="DE227" s="2">
        <f>IFERROR(VLOOKUP($CS$1&amp;'Service PJ'!$D225&amp;'Service PJ'!$B225&amp;'Service PJ'!$A225&amp;"*",'EPA_US9RT techs'!$A$2:$I$1722,9,FALSE),"")</f>
        <v>30</v>
      </c>
      <c r="DF227" s="2">
        <f>IFERROR(VLOOKUP($CS$1&amp;'Service PJ'!$D225&amp;'Service PJ'!$B225&amp;'Service PJ'!$A225&amp;"*",'EPA_US9RT techs'!$A$2:$I$1722,9,FALSE),"")</f>
        <v>30</v>
      </c>
      <c r="DG227" s="2">
        <f>IFERROR(VLOOKUP($CS$1&amp;'Service PJ'!$D225&amp;'Service PJ'!$B225&amp;'Service PJ'!$A225&amp;"*",'EPA_US9RT techs'!$A$2:$I$1722,9,FALSE),"")</f>
        <v>30</v>
      </c>
      <c r="DH227" s="2">
        <f>IFERROR(VLOOKUP($CS$1&amp;'Service PJ'!$D225&amp;'Service PJ'!$B225&amp;'Service PJ'!$A225&amp;"*",'EPA_US9RT techs'!$A$2:$I$1722,9,FALSE),"")</f>
        <v>30</v>
      </c>
      <c r="DI227" s="2">
        <f>IFERROR(VLOOKUP($CS$1&amp;'Service PJ'!$D225&amp;'Service PJ'!$B225&amp;'Service PJ'!$A225&amp;"*",'EPA_US9RT techs'!$A$2:$I$1722,9,FALSE),"")</f>
        <v>30</v>
      </c>
      <c r="DJ227" s="2">
        <f>IFERROR(VLOOKUP($CS$1&amp;'Service PJ'!$D225&amp;'Service PJ'!$B225&amp;'Service PJ'!$A225&amp;"*",'EPA_US9RT techs'!$A$2:$I$1722,9,FALSE),"")</f>
        <v>30</v>
      </c>
      <c r="DK227" s="2">
        <f>IFERROR(VLOOKUP($CS$1&amp;'Service PJ'!$D225&amp;'Service PJ'!$B225&amp;'Service PJ'!$A225&amp;"*",'EPA_US9RT techs'!$A$2:$I$1722,9,FALSE),"")</f>
        <v>30</v>
      </c>
      <c r="DL227" s="2">
        <f>IFERROR(VLOOKUP($CS$1&amp;'Service PJ'!$D225&amp;'Service PJ'!$B225&amp;'Service PJ'!$A225&amp;"*",'EPA_US9RT techs'!$A$2:$I$1722,9,FALSE),"")</f>
        <v>30</v>
      </c>
      <c r="DM227" s="2">
        <f>IFERROR(VLOOKUP($CS$1&amp;'Service PJ'!$D225&amp;'Service PJ'!$B225&amp;'Service PJ'!$A225&amp;"*",'EPA_US9RT techs'!$A$2:$I$1722,9,FALSE),"")</f>
        <v>30</v>
      </c>
      <c r="DN227" s="2">
        <f>IFERROR(VLOOKUP($CS$1&amp;'Service PJ'!$D225&amp;'Service PJ'!$B225&amp;'Service PJ'!$A225&amp;"*",'EPA_US9RT techs'!$A$2:$I$1722,9,FALSE),"")</f>
        <v>30</v>
      </c>
      <c r="DO227" s="2">
        <f>IFERROR(VLOOKUP($CS$1&amp;'Service PJ'!$D225&amp;'Service PJ'!$B225&amp;'Service PJ'!$A225&amp;"*",'EPA_US9RT techs'!$A$2:$I$1722,9,FALSE),"")</f>
        <v>30</v>
      </c>
      <c r="DP227" s="2">
        <f>IFERROR(VLOOKUP($CS$1&amp;'Service PJ'!$D225&amp;'Service PJ'!$B225&amp;'Service PJ'!$A225&amp;"*",'EPA_US9RT techs'!$A$2:$I$1722,9,FALSE),"")</f>
        <v>30</v>
      </c>
      <c r="DQ227" s="2">
        <f>IFERROR(VLOOKUP($CS$1&amp;'Service PJ'!$D225&amp;'Service PJ'!$B225&amp;'Service PJ'!$A225&amp;"*",'EPA_US9RT techs'!$A$2:$I$1722,9,FALSE),"")</f>
        <v>30</v>
      </c>
      <c r="DR227" s="2">
        <f>IFERROR(VLOOKUP($CS$1&amp;'Service PJ'!$D225&amp;'Service PJ'!$B225&amp;'Service PJ'!$A225&amp;"*",'EPA_US9RT techs'!$A$2:$I$1722,9,FALSE),"")</f>
        <v>30</v>
      </c>
      <c r="DS227" s="2">
        <f>IFERROR(VLOOKUP($CS$1&amp;'Service PJ'!$D225&amp;'Service PJ'!$B225&amp;'Service PJ'!$A225&amp;"*",'EPA_US9RT techs'!$A$2:$I$1722,9,FALSE),"")</f>
        <v>30</v>
      </c>
      <c r="DT227" s="2">
        <f>IFERROR(VLOOKUP($CS$1&amp;'Service PJ'!$D225&amp;'Service PJ'!$B225&amp;'Service PJ'!$A225&amp;"*",'EPA_US9RT techs'!$A$2:$I$1722,9,FALSE),"")</f>
        <v>30</v>
      </c>
      <c r="DU227" s="2">
        <f>IFERROR(VLOOKUP($CS$1&amp;'Service PJ'!$D225&amp;'Service PJ'!$B225&amp;'Service PJ'!$A225&amp;"*",'EPA_US9RT techs'!$A$2:$I$1722,9,FALSE),"")</f>
        <v>30</v>
      </c>
      <c r="DV227" s="2">
        <f>IFERROR(VLOOKUP($CS$1&amp;'Service PJ'!$D225&amp;'Service PJ'!$B225&amp;'Service PJ'!$A225&amp;"*",'EPA_US9RT techs'!$A$2:$I$1722,9,FALSE),"")</f>
        <v>30</v>
      </c>
      <c r="DW227" s="2">
        <f>IFERROR(VLOOKUP($CS$1&amp;'Service PJ'!$D225&amp;'Service PJ'!$B225&amp;'Service PJ'!$A225&amp;"*",'EPA_US9RT techs'!$A$2:$I$1722,9,FALSE),"")</f>
        <v>30</v>
      </c>
    </row>
    <row r="228" spans="1:127" x14ac:dyDescent="0.45">
      <c r="A228" t="str">
        <f>IF(SUM(B228:R228)=0,"\I:",'Service PJ'!$D226&amp;"_"&amp;'Service PJ'!$E226&amp;"_"&amp;'Service PJ'!$C226)</f>
        <v>ICH_STM_BFG</v>
      </c>
      <c r="B228" s="14">
        <f>IFERROR(VLOOKUP($A$1&amp;'Service PJ'!$D226&amp;'Service PJ'!$B226&amp;'Service PJ'!$A226&amp;"*",'EPA_US9RT techs'!$A$2:$I$1722,9,FALSE),"")</f>
        <v>3.2623387153999999</v>
      </c>
      <c r="C228" s="14">
        <f>IFERROR(VLOOKUP($A$1&amp;'Service PJ'!$D226&amp;'Service PJ'!$B226&amp;'Service PJ'!$A226&amp;"*",'EPA_US9RT techs'!$A$2:$I$1722,9,FALSE),"")</f>
        <v>3.2623387153999999</v>
      </c>
      <c r="D228" s="14">
        <f>IFERROR(VLOOKUP($A$1&amp;'Service PJ'!$D226&amp;'Service PJ'!$B226&amp;'Service PJ'!$A226&amp;"*",'EPA_US9RT techs'!$A$2:$I$1722,9,FALSE),"")</f>
        <v>3.2623387153999999</v>
      </c>
      <c r="E228" s="14">
        <f>IFERROR(VLOOKUP($A$1&amp;'Service PJ'!$D226&amp;'Service PJ'!$B226&amp;'Service PJ'!$A226&amp;"*",'EPA_US9RT techs'!$A$2:$I$1722,9,FALSE),"")</f>
        <v>3.2623387153999999</v>
      </c>
      <c r="F228" s="14">
        <f>IFERROR(VLOOKUP($A$1&amp;'Service PJ'!$D226&amp;'Service PJ'!$B226&amp;'Service PJ'!$A226&amp;"*",'EPA_US9RT techs'!$A$2:$I$1722,9,FALSE),"")</f>
        <v>3.2623387153999999</v>
      </c>
      <c r="G228" s="14">
        <f>IFERROR(VLOOKUP($A$1&amp;'Service PJ'!$D226&amp;'Service PJ'!$B226&amp;'Service PJ'!$A226&amp;"*",'EPA_US9RT techs'!$A$2:$I$1722,9,FALSE),"")</f>
        <v>3.2623387153999999</v>
      </c>
      <c r="H228" s="14">
        <f>IFERROR(VLOOKUP($A$1&amp;'Service PJ'!$D226&amp;'Service PJ'!$B226&amp;'Service PJ'!$A226&amp;"*",'EPA_US9RT techs'!$A$2:$I$1722,9,FALSE),"")</f>
        <v>3.2623387153999999</v>
      </c>
      <c r="I228" s="14">
        <f>IFERROR(VLOOKUP($A$1&amp;'Service PJ'!$D226&amp;'Service PJ'!$B226&amp;'Service PJ'!$A226&amp;"*",'EPA_US9RT techs'!$A$2:$I$1722,9,FALSE),"")</f>
        <v>3.2623387153999999</v>
      </c>
      <c r="J228" s="14">
        <f>IFERROR(VLOOKUP($A$1&amp;'Service PJ'!$D226&amp;'Service PJ'!$B226&amp;'Service PJ'!$A226&amp;"*",'EPA_US9RT techs'!$A$2:$I$1722,9,FALSE),"")</f>
        <v>3.2623387153999999</v>
      </c>
      <c r="K228" s="14">
        <f>IFERROR(VLOOKUP($A$1&amp;'Service PJ'!$D226&amp;'Service PJ'!$B226&amp;'Service PJ'!$A226&amp;"*",'EPA_US9RT techs'!$A$2:$I$1722,9,FALSE),"")</f>
        <v>3.2623387153999999</v>
      </c>
      <c r="L228" s="14">
        <f>IFERROR(VLOOKUP($A$1&amp;'Service PJ'!$D226&amp;'Service PJ'!$B226&amp;'Service PJ'!$A226&amp;"*",'EPA_US9RT techs'!$A$2:$I$1722,9,FALSE),"")</f>
        <v>3.2623387153999999</v>
      </c>
      <c r="M228" s="14">
        <f>IFERROR(VLOOKUP($A$1&amp;'Service PJ'!$D226&amp;'Service PJ'!$B226&amp;'Service PJ'!$A226&amp;"*",'EPA_US9RT techs'!$A$2:$I$1722,9,FALSE),"")</f>
        <v>3.2623387153999999</v>
      </c>
      <c r="N228" s="14">
        <f>IFERROR(VLOOKUP($A$1&amp;'Service PJ'!$D226&amp;'Service PJ'!$B226&amp;'Service PJ'!$A226&amp;"*",'EPA_US9RT techs'!$A$2:$I$1722,9,FALSE),"")</f>
        <v>3.2623387153999999</v>
      </c>
      <c r="O228" s="14">
        <f>IFERROR(VLOOKUP($A$1&amp;'Service PJ'!$D226&amp;'Service PJ'!$B226&amp;'Service PJ'!$A226&amp;"*",'EPA_US9RT techs'!$A$2:$I$1722,9,FALSE),"")</f>
        <v>3.2623387153999999</v>
      </c>
      <c r="P228" s="14">
        <f>IFERROR(VLOOKUP($A$1&amp;'Service PJ'!$D226&amp;'Service PJ'!$B226&amp;'Service PJ'!$A226&amp;"*",'EPA_US9RT techs'!$A$2:$I$1722,9,FALSE),"")</f>
        <v>3.2623387153999999</v>
      </c>
      <c r="Q228" s="14">
        <f>IFERROR(VLOOKUP($A$1&amp;'Service PJ'!$D226&amp;'Service PJ'!$B226&amp;'Service PJ'!$A226&amp;"*",'EPA_US9RT techs'!$A$2:$I$1722,9,FALSE),"")</f>
        <v>3.2623387153999999</v>
      </c>
      <c r="R228" s="14">
        <f>IFERROR(VLOOKUP($A$1&amp;'Service PJ'!$D226&amp;'Service PJ'!$B226&amp;'Service PJ'!$A226&amp;"*",'EPA_US9RT techs'!$A$2:$I$1722,9,FALSE),"")</f>
        <v>3.2623387153999999</v>
      </c>
      <c r="S228" s="14">
        <f>IFERROR(VLOOKUP($A$1&amp;'Service PJ'!$D226&amp;'Service PJ'!$B226&amp;'Service PJ'!$A226&amp;"*",'EPA_US9RT techs'!$A$2:$I$1722,9,FALSE),"")</f>
        <v>3.2623387153999999</v>
      </c>
      <c r="T228" s="14">
        <f>IFERROR(VLOOKUP($A$1&amp;'Service PJ'!$D226&amp;'Service PJ'!$B226&amp;'Service PJ'!$A226&amp;"*",'EPA_US9RT techs'!$A$2:$I$1722,9,FALSE),"")</f>
        <v>3.2623387153999999</v>
      </c>
      <c r="U228" s="14">
        <f>IFERROR(VLOOKUP($A$1&amp;'Service PJ'!$D226&amp;'Service PJ'!$B226&amp;'Service PJ'!$A226&amp;"*",'EPA_US9RT techs'!$A$2:$I$1722,9,FALSE),"")</f>
        <v>3.2623387153999999</v>
      </c>
      <c r="V228" s="14">
        <f>IFERROR(VLOOKUP($A$1&amp;'Service PJ'!$D226&amp;'Service PJ'!$B226&amp;'Service PJ'!$A226&amp;"*",'EPA_US9RT techs'!$A$2:$I$1722,9,FALSE),"")</f>
        <v>3.2623387153999999</v>
      </c>
      <c r="W228" s="14">
        <f>IFERROR(VLOOKUP($A$1&amp;'Service PJ'!$D226&amp;'Service PJ'!$B226&amp;'Service PJ'!$A226&amp;"*",'EPA_US9RT techs'!$A$2:$I$1722,9,FALSE),"")</f>
        <v>3.2623387153999999</v>
      </c>
      <c r="X228" s="14">
        <f>IFERROR(VLOOKUP($A$1&amp;'Service PJ'!$D226&amp;'Service PJ'!$B226&amp;'Service PJ'!$A226&amp;"*",'EPA_US9RT techs'!$A$2:$I$1722,9,FALSE),"")</f>
        <v>3.2623387153999999</v>
      </c>
      <c r="Y228" s="14">
        <f>IFERROR(VLOOKUP($A$1&amp;'Service PJ'!$D226&amp;'Service PJ'!$B226&amp;'Service PJ'!$A226&amp;"*",'EPA_US9RT techs'!$A$2:$I$1722,9,FALSE),"")</f>
        <v>3.2623387153999999</v>
      </c>
      <c r="Z228" s="14">
        <f>IFERROR(VLOOKUP($A$1&amp;'Service PJ'!$D226&amp;'Service PJ'!$B226&amp;'Service PJ'!$A226&amp;"*",'EPA_US9RT techs'!$A$2:$I$1722,9,FALSE),"")</f>
        <v>3.2623387153999999</v>
      </c>
      <c r="AA228" s="14">
        <f>IFERROR(VLOOKUP($A$1&amp;'Service PJ'!$D226&amp;'Service PJ'!$B226&amp;'Service PJ'!$A226&amp;"*",'EPA_US9RT techs'!$A$2:$I$1722,9,FALSE),"")</f>
        <v>3.2623387153999999</v>
      </c>
      <c r="AB228" s="14">
        <f>IFERROR(VLOOKUP($A$1&amp;'Service PJ'!$D226&amp;'Service PJ'!$B226&amp;'Service PJ'!$A226&amp;"*",'EPA_US9RT techs'!$A$2:$I$1722,9,FALSE),"")</f>
        <v>3.2623387153999999</v>
      </c>
      <c r="AC228" s="14">
        <f>IFERROR(VLOOKUP($A$1&amp;'Service PJ'!$D226&amp;'Service PJ'!$B226&amp;'Service PJ'!$A226&amp;"*",'EPA_US9RT techs'!$A$2:$I$1722,9,FALSE),"")</f>
        <v>3.2623387153999999</v>
      </c>
      <c r="AD228" s="14">
        <f>IFERROR(VLOOKUP($A$1&amp;'Service PJ'!$D226&amp;'Service PJ'!$B226&amp;'Service PJ'!$A226&amp;"*",'EPA_US9RT techs'!$A$2:$I$1722,9,FALSE),"")</f>
        <v>3.2623387153999999</v>
      </c>
      <c r="AE228" s="14">
        <f>IFERROR(VLOOKUP($A$1&amp;'Service PJ'!$D226&amp;'Service PJ'!$B226&amp;'Service PJ'!$A226&amp;"*",'EPA_US9RT techs'!$A$2:$I$1722,9,FALSE),"")</f>
        <v>3.2623387153999999</v>
      </c>
      <c r="AG228" t="str">
        <f>IF(SUM(AH228:AX228)=0,"\I:",'Service PJ'!$D226&amp;"_"&amp;'Service PJ'!$E226&amp;"_"&amp;'Service PJ'!$C226)</f>
        <v>ICH_STM_BFG</v>
      </c>
      <c r="AH228" s="14">
        <f>IFERROR(VLOOKUP($AG$1&amp;'Service PJ'!$D226&amp;'Service PJ'!$B226&amp;'Service PJ'!$A226&amp;"*",'EPA_US9RT techs'!$A$2:$I$1722,9,FALSE),"")</f>
        <v>0.58896000000000004</v>
      </c>
      <c r="AI228" s="14">
        <f>IFERROR(VLOOKUP($AG$1&amp;'Service PJ'!$D226&amp;'Service PJ'!$B226&amp;'Service PJ'!$A226&amp;"*",'EPA_US9RT techs'!$A$2:$I$1722,9,FALSE),"")</f>
        <v>0.58896000000000004</v>
      </c>
      <c r="AJ228" s="14">
        <f>IFERROR(VLOOKUP($AG$1&amp;'Service PJ'!$D226&amp;'Service PJ'!$B226&amp;'Service PJ'!$A226&amp;"*",'EPA_US9RT techs'!$A$2:$I$1722,9,FALSE),"")</f>
        <v>0.58896000000000004</v>
      </c>
      <c r="AK228" s="14">
        <f>IFERROR(VLOOKUP($AG$1&amp;'Service PJ'!$D226&amp;'Service PJ'!$B226&amp;'Service PJ'!$A226&amp;"*",'EPA_US9RT techs'!$A$2:$I$1722,9,FALSE),"")</f>
        <v>0.58896000000000004</v>
      </c>
      <c r="AL228" s="14">
        <f>IFERROR(VLOOKUP($AG$1&amp;'Service PJ'!$D226&amp;'Service PJ'!$B226&amp;'Service PJ'!$A226&amp;"*",'EPA_US9RT techs'!$A$2:$I$1722,9,FALSE),"")</f>
        <v>0.58896000000000004</v>
      </c>
      <c r="AM228" s="14">
        <f>IFERROR(VLOOKUP($AG$1&amp;'Service PJ'!$D226&amp;'Service PJ'!$B226&amp;'Service PJ'!$A226&amp;"*",'EPA_US9RT techs'!$A$2:$I$1722,9,FALSE),"")</f>
        <v>0.58896000000000004</v>
      </c>
      <c r="AN228" s="14">
        <f>IFERROR(VLOOKUP($AG$1&amp;'Service PJ'!$D226&amp;'Service PJ'!$B226&amp;'Service PJ'!$A226&amp;"*",'EPA_US9RT techs'!$A$2:$I$1722,9,FALSE),"")</f>
        <v>0.58896000000000004</v>
      </c>
      <c r="AO228" s="14">
        <f>IFERROR(VLOOKUP($AG$1&amp;'Service PJ'!$D226&amp;'Service PJ'!$B226&amp;'Service PJ'!$A226&amp;"*",'EPA_US9RT techs'!$A$2:$I$1722,9,FALSE),"")</f>
        <v>0.58896000000000004</v>
      </c>
      <c r="AP228" s="14">
        <f>IFERROR(VLOOKUP($AG$1&amp;'Service PJ'!$D226&amp;'Service PJ'!$B226&amp;'Service PJ'!$A226&amp;"*",'EPA_US9RT techs'!$A$2:$I$1722,9,FALSE),"")</f>
        <v>0.58896000000000004</v>
      </c>
      <c r="AQ228" s="14">
        <f>IFERROR(VLOOKUP($AG$1&amp;'Service PJ'!$D226&amp;'Service PJ'!$B226&amp;'Service PJ'!$A226&amp;"*",'EPA_US9RT techs'!$A$2:$I$1722,9,FALSE),"")</f>
        <v>0.58896000000000004</v>
      </c>
      <c r="AR228" s="14">
        <f>IFERROR(VLOOKUP($AG$1&amp;'Service PJ'!$D226&amp;'Service PJ'!$B226&amp;'Service PJ'!$A226&amp;"*",'EPA_US9RT techs'!$A$2:$I$1722,9,FALSE),"")</f>
        <v>0.58896000000000004</v>
      </c>
      <c r="AS228" s="14">
        <f>IFERROR(VLOOKUP($AG$1&amp;'Service PJ'!$D226&amp;'Service PJ'!$B226&amp;'Service PJ'!$A226&amp;"*",'EPA_US9RT techs'!$A$2:$I$1722,9,FALSE),"")</f>
        <v>0.58896000000000004</v>
      </c>
      <c r="AT228" s="14">
        <f>IFERROR(VLOOKUP($AG$1&amp;'Service PJ'!$D226&amp;'Service PJ'!$B226&amp;'Service PJ'!$A226&amp;"*",'EPA_US9RT techs'!$A$2:$I$1722,9,FALSE),"")</f>
        <v>0.58896000000000004</v>
      </c>
      <c r="AU228" s="14">
        <f>IFERROR(VLOOKUP($AG$1&amp;'Service PJ'!$D226&amp;'Service PJ'!$B226&amp;'Service PJ'!$A226&amp;"*",'EPA_US9RT techs'!$A$2:$I$1722,9,FALSE),"")</f>
        <v>0.58896000000000004</v>
      </c>
      <c r="AV228" s="14">
        <f>IFERROR(VLOOKUP($AG$1&amp;'Service PJ'!$D226&amp;'Service PJ'!$B226&amp;'Service PJ'!$A226&amp;"*",'EPA_US9RT techs'!$A$2:$I$1722,9,FALSE),"")</f>
        <v>0.58896000000000004</v>
      </c>
      <c r="AW228" s="14">
        <f>IFERROR(VLOOKUP($AG$1&amp;'Service PJ'!$D226&amp;'Service PJ'!$B226&amp;'Service PJ'!$A226&amp;"*",'EPA_US9RT techs'!$A$2:$I$1722,9,FALSE),"")</f>
        <v>0.58896000000000004</v>
      </c>
      <c r="AX228" s="14">
        <f>IFERROR(VLOOKUP($AG$1&amp;'Service PJ'!$D226&amp;'Service PJ'!$B226&amp;'Service PJ'!$A226&amp;"*",'EPA_US9RT techs'!$A$2:$I$1722,9,FALSE),"")</f>
        <v>0.58896000000000004</v>
      </c>
      <c r="AY228" s="14">
        <f>IFERROR(VLOOKUP($AG$1&amp;'Service PJ'!$D226&amp;'Service PJ'!$B226&amp;'Service PJ'!$A226&amp;"*",'EPA_US9RT techs'!$A$2:$I$1722,9,FALSE),"")</f>
        <v>0.58896000000000004</v>
      </c>
      <c r="AZ228" s="14">
        <f>IFERROR(VLOOKUP($AG$1&amp;'Service PJ'!$D226&amp;'Service PJ'!$B226&amp;'Service PJ'!$A226&amp;"*",'EPA_US9RT techs'!$A$2:$I$1722,9,FALSE),"")</f>
        <v>0.58896000000000004</v>
      </c>
      <c r="BA228" s="14">
        <f>IFERROR(VLOOKUP($AG$1&amp;'Service PJ'!$D226&amp;'Service PJ'!$B226&amp;'Service PJ'!$A226&amp;"*",'EPA_US9RT techs'!$A$2:$I$1722,9,FALSE),"")</f>
        <v>0.58896000000000004</v>
      </c>
      <c r="BB228" s="14">
        <f>IFERROR(VLOOKUP($AG$1&amp;'Service PJ'!$D226&amp;'Service PJ'!$B226&amp;'Service PJ'!$A226&amp;"*",'EPA_US9RT techs'!$A$2:$I$1722,9,FALSE),"")</f>
        <v>0.58896000000000004</v>
      </c>
      <c r="BC228" s="14">
        <f>IFERROR(VLOOKUP($AG$1&amp;'Service PJ'!$D226&amp;'Service PJ'!$B226&amp;'Service PJ'!$A226&amp;"*",'EPA_US9RT techs'!$A$2:$I$1722,9,FALSE),"")</f>
        <v>0.58896000000000004</v>
      </c>
      <c r="BD228" s="14">
        <f>IFERROR(VLOOKUP($AG$1&amp;'Service PJ'!$D226&amp;'Service PJ'!$B226&amp;'Service PJ'!$A226&amp;"*",'EPA_US9RT techs'!$A$2:$I$1722,9,FALSE),"")</f>
        <v>0.58896000000000004</v>
      </c>
      <c r="BE228" s="14">
        <f>IFERROR(VLOOKUP($AG$1&amp;'Service PJ'!$D226&amp;'Service PJ'!$B226&amp;'Service PJ'!$A226&amp;"*",'EPA_US9RT techs'!$A$2:$I$1722,9,FALSE),"")</f>
        <v>0.58896000000000004</v>
      </c>
      <c r="BF228" s="14">
        <f>IFERROR(VLOOKUP($AG$1&amp;'Service PJ'!$D226&amp;'Service PJ'!$B226&amp;'Service PJ'!$A226&amp;"*",'EPA_US9RT techs'!$A$2:$I$1722,9,FALSE),"")</f>
        <v>0.58896000000000004</v>
      </c>
      <c r="BG228" s="14">
        <f>IFERROR(VLOOKUP($AG$1&amp;'Service PJ'!$D226&amp;'Service PJ'!$B226&amp;'Service PJ'!$A226&amp;"*",'EPA_US9RT techs'!$A$2:$I$1722,9,FALSE),"")</f>
        <v>0.58896000000000004</v>
      </c>
      <c r="BH228" s="14">
        <f>IFERROR(VLOOKUP($AG$1&amp;'Service PJ'!$D226&amp;'Service PJ'!$B226&amp;'Service PJ'!$A226&amp;"*",'EPA_US9RT techs'!$A$2:$I$1722,9,FALSE),"")</f>
        <v>0.58896000000000004</v>
      </c>
      <c r="BI228" s="14">
        <f>IFERROR(VLOOKUP($AG$1&amp;'Service PJ'!$D226&amp;'Service PJ'!$B226&amp;'Service PJ'!$A226&amp;"*",'EPA_US9RT techs'!$A$2:$I$1722,9,FALSE),"")</f>
        <v>0.58896000000000004</v>
      </c>
      <c r="BJ228" s="14">
        <f>IFERROR(VLOOKUP($AG$1&amp;'Service PJ'!$D226&amp;'Service PJ'!$B226&amp;'Service PJ'!$A226&amp;"*",'EPA_US9RT techs'!$A$2:$I$1722,9,FALSE),"")</f>
        <v>0.58896000000000004</v>
      </c>
      <c r="BK228" s="14">
        <f>IFERROR(VLOOKUP($AG$1&amp;'Service PJ'!$D226&amp;'Service PJ'!$B226&amp;'Service PJ'!$A226&amp;"*",'EPA_US9RT techs'!$A$2:$I$1722,9,FALSE),"")</f>
        <v>0.58896000000000004</v>
      </c>
      <c r="BM228" t="str">
        <f>IF(SUM(BN228:CD228)=0,"\I:",'Service PJ'!$D226&amp;"_"&amp;'Service PJ'!$E226&amp;"_"&amp;'Service PJ'!$C226)</f>
        <v>ICH_STM_BFG</v>
      </c>
      <c r="BN228" s="14">
        <f>IFERROR(VLOOKUP($BM$1&amp;'Service PJ'!$D226&amp;'Service PJ'!$B226&amp;'Service PJ'!$A226&amp;"*",'EPA_US9RT techs'!$A$2:$I$1722,9,FALSE),"")</f>
        <v>0.17414847289999999</v>
      </c>
      <c r="BO228" s="14">
        <f>IFERROR(VLOOKUP($BM$1&amp;'Service PJ'!$D226&amp;'Service PJ'!$B226&amp;'Service PJ'!$A226&amp;"*",'EPA_US9RT techs'!$A$2:$I$1722,9,FALSE),"")</f>
        <v>0.17414847289999999</v>
      </c>
      <c r="BP228" s="14">
        <f>IFERROR(VLOOKUP($BM$1&amp;'Service PJ'!$D226&amp;'Service PJ'!$B226&amp;'Service PJ'!$A226&amp;"*",'EPA_US9RT techs'!$A$2:$I$1722,9,FALSE),"")</f>
        <v>0.17414847289999999</v>
      </c>
      <c r="BQ228" s="14">
        <f>IFERROR(VLOOKUP($BM$1&amp;'Service PJ'!$D226&amp;'Service PJ'!$B226&amp;'Service PJ'!$A226&amp;"*",'EPA_US9RT techs'!$A$2:$I$1722,9,FALSE),"")</f>
        <v>0.17414847289999999</v>
      </c>
      <c r="BR228" s="14">
        <f>IFERROR(VLOOKUP($BM$1&amp;'Service PJ'!$D226&amp;'Service PJ'!$B226&amp;'Service PJ'!$A226&amp;"*",'EPA_US9RT techs'!$A$2:$I$1722,9,FALSE),"")</f>
        <v>0.17414847289999999</v>
      </c>
      <c r="BS228" s="14">
        <f>IFERROR(VLOOKUP($BM$1&amp;'Service PJ'!$D226&amp;'Service PJ'!$B226&amp;'Service PJ'!$A226&amp;"*",'EPA_US9RT techs'!$A$2:$I$1722,9,FALSE),"")</f>
        <v>0.17414847289999999</v>
      </c>
      <c r="BT228" s="14">
        <f>IFERROR(VLOOKUP($BM$1&amp;'Service PJ'!$D226&amp;'Service PJ'!$B226&amp;'Service PJ'!$A226&amp;"*",'EPA_US9RT techs'!$A$2:$I$1722,9,FALSE),"")</f>
        <v>0.17414847289999999</v>
      </c>
      <c r="BU228" s="14">
        <f>IFERROR(VLOOKUP($BM$1&amp;'Service PJ'!$D226&amp;'Service PJ'!$B226&amp;'Service PJ'!$A226&amp;"*",'EPA_US9RT techs'!$A$2:$I$1722,9,FALSE),"")</f>
        <v>0.17414847289999999</v>
      </c>
      <c r="BV228" s="14">
        <f>IFERROR(VLOOKUP($BM$1&amp;'Service PJ'!$D226&amp;'Service PJ'!$B226&amp;'Service PJ'!$A226&amp;"*",'EPA_US9RT techs'!$A$2:$I$1722,9,FALSE),"")</f>
        <v>0.17414847289999999</v>
      </c>
      <c r="BW228" s="14">
        <f>IFERROR(VLOOKUP($BM$1&amp;'Service PJ'!$D226&amp;'Service PJ'!$B226&amp;'Service PJ'!$A226&amp;"*",'EPA_US9RT techs'!$A$2:$I$1722,9,FALSE),"")</f>
        <v>0.17414847289999999</v>
      </c>
      <c r="BX228" s="14">
        <f>IFERROR(VLOOKUP($BM$1&amp;'Service PJ'!$D226&amp;'Service PJ'!$B226&amp;'Service PJ'!$A226&amp;"*",'EPA_US9RT techs'!$A$2:$I$1722,9,FALSE),"")</f>
        <v>0.17414847289999999</v>
      </c>
      <c r="BY228" s="14">
        <f>IFERROR(VLOOKUP($BM$1&amp;'Service PJ'!$D226&amp;'Service PJ'!$B226&amp;'Service PJ'!$A226&amp;"*",'EPA_US9RT techs'!$A$2:$I$1722,9,FALSE),"")</f>
        <v>0.17414847289999999</v>
      </c>
      <c r="BZ228" s="14">
        <f>IFERROR(VLOOKUP($BM$1&amp;'Service PJ'!$D226&amp;'Service PJ'!$B226&amp;'Service PJ'!$A226&amp;"*",'EPA_US9RT techs'!$A$2:$I$1722,9,FALSE),"")</f>
        <v>0.17414847289999999</v>
      </c>
      <c r="CA228" s="14">
        <f>IFERROR(VLOOKUP($BM$1&amp;'Service PJ'!$D226&amp;'Service PJ'!$B226&amp;'Service PJ'!$A226&amp;"*",'EPA_US9RT techs'!$A$2:$I$1722,9,FALSE),"")</f>
        <v>0.17414847289999999</v>
      </c>
      <c r="CB228" s="14">
        <f>IFERROR(VLOOKUP($BM$1&amp;'Service PJ'!$D226&amp;'Service PJ'!$B226&amp;'Service PJ'!$A226&amp;"*",'EPA_US9RT techs'!$A$2:$I$1722,9,FALSE),"")</f>
        <v>0.17414847289999999</v>
      </c>
      <c r="CC228" s="14">
        <f>IFERROR(VLOOKUP($BM$1&amp;'Service PJ'!$D226&amp;'Service PJ'!$B226&amp;'Service PJ'!$A226&amp;"*",'EPA_US9RT techs'!$A$2:$I$1722,9,FALSE),"")</f>
        <v>0.17414847289999999</v>
      </c>
      <c r="CD228" s="14">
        <f>IFERROR(VLOOKUP($BM$1&amp;'Service PJ'!$D226&amp;'Service PJ'!$B226&amp;'Service PJ'!$A226&amp;"*",'EPA_US9RT techs'!$A$2:$I$1722,9,FALSE),"")</f>
        <v>0.17414847289999999</v>
      </c>
      <c r="CE228" s="14">
        <f>IFERROR(VLOOKUP($BM$1&amp;'Service PJ'!$D226&amp;'Service PJ'!$B226&amp;'Service PJ'!$A226&amp;"*",'EPA_US9RT techs'!$A$2:$I$1722,9,FALSE),"")</f>
        <v>0.17414847289999999</v>
      </c>
      <c r="CF228" s="14">
        <f>IFERROR(VLOOKUP($BM$1&amp;'Service PJ'!$D226&amp;'Service PJ'!$B226&amp;'Service PJ'!$A226&amp;"*",'EPA_US9RT techs'!$A$2:$I$1722,9,FALSE),"")</f>
        <v>0.17414847289999999</v>
      </c>
      <c r="CG228" s="14">
        <f>IFERROR(VLOOKUP($BM$1&amp;'Service PJ'!$D226&amp;'Service PJ'!$B226&amp;'Service PJ'!$A226&amp;"*",'EPA_US9RT techs'!$A$2:$I$1722,9,FALSE),"")</f>
        <v>0.17414847289999999</v>
      </c>
      <c r="CH228" s="14">
        <f>IFERROR(VLOOKUP($BM$1&amp;'Service PJ'!$D226&amp;'Service PJ'!$B226&amp;'Service PJ'!$A226&amp;"*",'EPA_US9RT techs'!$A$2:$I$1722,9,FALSE),"")</f>
        <v>0.17414847289999999</v>
      </c>
      <c r="CI228" s="14">
        <f>IFERROR(VLOOKUP($BM$1&amp;'Service PJ'!$D226&amp;'Service PJ'!$B226&amp;'Service PJ'!$A226&amp;"*",'EPA_US9RT techs'!$A$2:$I$1722,9,FALSE),"")</f>
        <v>0.17414847289999999</v>
      </c>
      <c r="CJ228" s="14">
        <f>IFERROR(VLOOKUP($BM$1&amp;'Service PJ'!$D226&amp;'Service PJ'!$B226&amp;'Service PJ'!$A226&amp;"*",'EPA_US9RT techs'!$A$2:$I$1722,9,FALSE),"")</f>
        <v>0.17414847289999999</v>
      </c>
      <c r="CK228" s="14">
        <f>IFERROR(VLOOKUP($BM$1&amp;'Service PJ'!$D226&amp;'Service PJ'!$B226&amp;'Service PJ'!$A226&amp;"*",'EPA_US9RT techs'!$A$2:$I$1722,9,FALSE),"")</f>
        <v>0.17414847289999999</v>
      </c>
      <c r="CL228" s="14">
        <f>IFERROR(VLOOKUP($BM$1&amp;'Service PJ'!$D226&amp;'Service PJ'!$B226&amp;'Service PJ'!$A226&amp;"*",'EPA_US9RT techs'!$A$2:$I$1722,9,FALSE),"")</f>
        <v>0.17414847289999999</v>
      </c>
      <c r="CM228" s="14">
        <f>IFERROR(VLOOKUP($BM$1&amp;'Service PJ'!$D226&amp;'Service PJ'!$B226&amp;'Service PJ'!$A226&amp;"*",'EPA_US9RT techs'!$A$2:$I$1722,9,FALSE),"")</f>
        <v>0.17414847289999999</v>
      </c>
      <c r="CN228" s="14">
        <f>IFERROR(VLOOKUP($BM$1&amp;'Service PJ'!$D226&amp;'Service PJ'!$B226&amp;'Service PJ'!$A226&amp;"*",'EPA_US9RT techs'!$A$2:$I$1722,9,FALSE),"")</f>
        <v>0.17414847289999999</v>
      </c>
      <c r="CO228" s="14">
        <f>IFERROR(VLOOKUP($BM$1&amp;'Service PJ'!$D226&amp;'Service PJ'!$B226&amp;'Service PJ'!$A226&amp;"*",'EPA_US9RT techs'!$A$2:$I$1722,9,FALSE),"")</f>
        <v>0.17414847289999999</v>
      </c>
      <c r="CP228" s="14">
        <f>IFERROR(VLOOKUP($BM$1&amp;'Service PJ'!$D226&amp;'Service PJ'!$B226&amp;'Service PJ'!$A226&amp;"*",'EPA_US9RT techs'!$A$2:$I$1722,9,FALSE),"")</f>
        <v>0.17414847289999999</v>
      </c>
      <c r="CQ228" s="14">
        <f>IFERROR(VLOOKUP($BM$1&amp;'Service PJ'!$D226&amp;'Service PJ'!$B226&amp;'Service PJ'!$A226&amp;"*",'EPA_US9RT techs'!$A$2:$I$1722,9,FALSE),"")</f>
        <v>0.17414847289999999</v>
      </c>
      <c r="CS228" t="str">
        <f>IF(SUM(CT228:DJ228)=0,"\I:",'Service PJ'!$D226&amp;"_"&amp;'Service PJ'!$E226&amp;"_"&amp;'Service PJ'!$C226)</f>
        <v>ICH_STM_BFG</v>
      </c>
      <c r="CT228" s="2">
        <f>IFERROR(VLOOKUP($CS$1&amp;'Service PJ'!$D226&amp;'Service PJ'!$B226&amp;'Service PJ'!$A226&amp;"*",'EPA_US9RT techs'!$A$2:$I$1722,9,FALSE),"")</f>
        <v>50</v>
      </c>
      <c r="CU228" s="2">
        <f>IFERROR(VLOOKUP($CS$1&amp;'Service PJ'!$D226&amp;'Service PJ'!$B226&amp;'Service PJ'!$A226&amp;"*",'EPA_US9RT techs'!$A$2:$I$1722,9,FALSE),"")</f>
        <v>50</v>
      </c>
      <c r="CV228" s="2">
        <f>IFERROR(VLOOKUP($CS$1&amp;'Service PJ'!$D226&amp;'Service PJ'!$B226&amp;'Service PJ'!$A226&amp;"*",'EPA_US9RT techs'!$A$2:$I$1722,9,FALSE),"")</f>
        <v>50</v>
      </c>
      <c r="CW228" s="2">
        <f>IFERROR(VLOOKUP($CS$1&amp;'Service PJ'!$D226&amp;'Service PJ'!$B226&amp;'Service PJ'!$A226&amp;"*",'EPA_US9RT techs'!$A$2:$I$1722,9,FALSE),"")</f>
        <v>50</v>
      </c>
      <c r="CX228" s="2">
        <f>IFERROR(VLOOKUP($CS$1&amp;'Service PJ'!$D226&amp;'Service PJ'!$B226&amp;'Service PJ'!$A226&amp;"*",'EPA_US9RT techs'!$A$2:$I$1722,9,FALSE),"")</f>
        <v>50</v>
      </c>
      <c r="CY228" s="2">
        <f>IFERROR(VLOOKUP($CS$1&amp;'Service PJ'!$D226&amp;'Service PJ'!$B226&amp;'Service PJ'!$A226&amp;"*",'EPA_US9RT techs'!$A$2:$I$1722,9,FALSE),"")</f>
        <v>50</v>
      </c>
      <c r="CZ228" s="2">
        <f>IFERROR(VLOOKUP($CS$1&amp;'Service PJ'!$D226&amp;'Service PJ'!$B226&amp;'Service PJ'!$A226&amp;"*",'EPA_US9RT techs'!$A$2:$I$1722,9,FALSE),"")</f>
        <v>50</v>
      </c>
      <c r="DA228" s="2">
        <f>IFERROR(VLOOKUP($CS$1&amp;'Service PJ'!$D226&amp;'Service PJ'!$B226&amp;'Service PJ'!$A226&amp;"*",'EPA_US9RT techs'!$A$2:$I$1722,9,FALSE),"")</f>
        <v>50</v>
      </c>
      <c r="DB228" s="2">
        <f>IFERROR(VLOOKUP($CS$1&amp;'Service PJ'!$D226&amp;'Service PJ'!$B226&amp;'Service PJ'!$A226&amp;"*",'EPA_US9RT techs'!$A$2:$I$1722,9,FALSE),"")</f>
        <v>50</v>
      </c>
      <c r="DC228" s="2">
        <f>IFERROR(VLOOKUP($CS$1&amp;'Service PJ'!$D226&amp;'Service PJ'!$B226&amp;'Service PJ'!$A226&amp;"*",'EPA_US9RT techs'!$A$2:$I$1722,9,FALSE),"")</f>
        <v>50</v>
      </c>
      <c r="DD228" s="2">
        <f>IFERROR(VLOOKUP($CS$1&amp;'Service PJ'!$D226&amp;'Service PJ'!$B226&amp;'Service PJ'!$A226&amp;"*",'EPA_US9RT techs'!$A$2:$I$1722,9,FALSE),"")</f>
        <v>50</v>
      </c>
      <c r="DE228" s="2">
        <f>IFERROR(VLOOKUP($CS$1&amp;'Service PJ'!$D226&amp;'Service PJ'!$B226&amp;'Service PJ'!$A226&amp;"*",'EPA_US9RT techs'!$A$2:$I$1722,9,FALSE),"")</f>
        <v>50</v>
      </c>
      <c r="DF228" s="2">
        <f>IFERROR(VLOOKUP($CS$1&amp;'Service PJ'!$D226&amp;'Service PJ'!$B226&amp;'Service PJ'!$A226&amp;"*",'EPA_US9RT techs'!$A$2:$I$1722,9,FALSE),"")</f>
        <v>50</v>
      </c>
      <c r="DG228" s="2">
        <f>IFERROR(VLOOKUP($CS$1&amp;'Service PJ'!$D226&amp;'Service PJ'!$B226&amp;'Service PJ'!$A226&amp;"*",'EPA_US9RT techs'!$A$2:$I$1722,9,FALSE),"")</f>
        <v>50</v>
      </c>
      <c r="DH228" s="2">
        <f>IFERROR(VLOOKUP($CS$1&amp;'Service PJ'!$D226&amp;'Service PJ'!$B226&amp;'Service PJ'!$A226&amp;"*",'EPA_US9RT techs'!$A$2:$I$1722,9,FALSE),"")</f>
        <v>50</v>
      </c>
      <c r="DI228" s="2">
        <f>IFERROR(VLOOKUP($CS$1&amp;'Service PJ'!$D226&amp;'Service PJ'!$B226&amp;'Service PJ'!$A226&amp;"*",'EPA_US9RT techs'!$A$2:$I$1722,9,FALSE),"")</f>
        <v>50</v>
      </c>
      <c r="DJ228" s="2">
        <f>IFERROR(VLOOKUP($CS$1&amp;'Service PJ'!$D226&amp;'Service PJ'!$B226&amp;'Service PJ'!$A226&amp;"*",'EPA_US9RT techs'!$A$2:$I$1722,9,FALSE),"")</f>
        <v>50</v>
      </c>
      <c r="DK228" s="2">
        <f>IFERROR(VLOOKUP($CS$1&amp;'Service PJ'!$D226&amp;'Service PJ'!$B226&amp;'Service PJ'!$A226&amp;"*",'EPA_US9RT techs'!$A$2:$I$1722,9,FALSE),"")</f>
        <v>50</v>
      </c>
      <c r="DL228" s="2">
        <f>IFERROR(VLOOKUP($CS$1&amp;'Service PJ'!$D226&amp;'Service PJ'!$B226&amp;'Service PJ'!$A226&amp;"*",'EPA_US9RT techs'!$A$2:$I$1722,9,FALSE),"")</f>
        <v>50</v>
      </c>
      <c r="DM228" s="2">
        <f>IFERROR(VLOOKUP($CS$1&amp;'Service PJ'!$D226&amp;'Service PJ'!$B226&amp;'Service PJ'!$A226&amp;"*",'EPA_US9RT techs'!$A$2:$I$1722,9,FALSE),"")</f>
        <v>50</v>
      </c>
      <c r="DN228" s="2">
        <f>IFERROR(VLOOKUP($CS$1&amp;'Service PJ'!$D226&amp;'Service PJ'!$B226&amp;'Service PJ'!$A226&amp;"*",'EPA_US9RT techs'!$A$2:$I$1722,9,FALSE),"")</f>
        <v>50</v>
      </c>
      <c r="DO228" s="2">
        <f>IFERROR(VLOOKUP($CS$1&amp;'Service PJ'!$D226&amp;'Service PJ'!$B226&amp;'Service PJ'!$A226&amp;"*",'EPA_US9RT techs'!$A$2:$I$1722,9,FALSE),"")</f>
        <v>50</v>
      </c>
      <c r="DP228" s="2">
        <f>IFERROR(VLOOKUP($CS$1&amp;'Service PJ'!$D226&amp;'Service PJ'!$B226&amp;'Service PJ'!$A226&amp;"*",'EPA_US9RT techs'!$A$2:$I$1722,9,FALSE),"")</f>
        <v>50</v>
      </c>
      <c r="DQ228" s="2">
        <f>IFERROR(VLOOKUP($CS$1&amp;'Service PJ'!$D226&amp;'Service PJ'!$B226&amp;'Service PJ'!$A226&amp;"*",'EPA_US9RT techs'!$A$2:$I$1722,9,FALSE),"")</f>
        <v>50</v>
      </c>
      <c r="DR228" s="2">
        <f>IFERROR(VLOOKUP($CS$1&amp;'Service PJ'!$D226&amp;'Service PJ'!$B226&amp;'Service PJ'!$A226&amp;"*",'EPA_US9RT techs'!$A$2:$I$1722,9,FALSE),"")</f>
        <v>50</v>
      </c>
      <c r="DS228" s="2">
        <f>IFERROR(VLOOKUP($CS$1&amp;'Service PJ'!$D226&amp;'Service PJ'!$B226&amp;'Service PJ'!$A226&amp;"*",'EPA_US9RT techs'!$A$2:$I$1722,9,FALSE),"")</f>
        <v>50</v>
      </c>
      <c r="DT228" s="2">
        <f>IFERROR(VLOOKUP($CS$1&amp;'Service PJ'!$D226&amp;'Service PJ'!$B226&amp;'Service PJ'!$A226&amp;"*",'EPA_US9RT techs'!$A$2:$I$1722,9,FALSE),"")</f>
        <v>50</v>
      </c>
      <c r="DU228" s="2">
        <f>IFERROR(VLOOKUP($CS$1&amp;'Service PJ'!$D226&amp;'Service PJ'!$B226&amp;'Service PJ'!$A226&amp;"*",'EPA_US9RT techs'!$A$2:$I$1722,9,FALSE),"")</f>
        <v>50</v>
      </c>
      <c r="DV228" s="2">
        <f>IFERROR(VLOOKUP($CS$1&amp;'Service PJ'!$D226&amp;'Service PJ'!$B226&amp;'Service PJ'!$A226&amp;"*",'EPA_US9RT techs'!$A$2:$I$1722,9,FALSE),"")</f>
        <v>50</v>
      </c>
      <c r="DW228" s="2">
        <f>IFERROR(VLOOKUP($CS$1&amp;'Service PJ'!$D226&amp;'Service PJ'!$B226&amp;'Service PJ'!$A226&amp;"*",'EPA_US9RT techs'!$A$2:$I$1722,9,FALSE),"")</f>
        <v>50</v>
      </c>
    </row>
    <row r="229" spans="1:127" x14ac:dyDescent="0.45">
      <c r="A229" t="str">
        <f>IF(SUM(B229:R229)=0,"\I:",'Service PJ'!$D227&amp;"_"&amp;'Service PJ'!$E227&amp;"_"&amp;'Service PJ'!$C227)</f>
        <v>ICH_PRH_BFG</v>
      </c>
      <c r="B229" s="14">
        <f>IFERROR(VLOOKUP($A$1&amp;'Service PJ'!$D227&amp;'Service PJ'!$B227&amp;'Service PJ'!$A227&amp;"*",'EPA_US9RT techs'!$A$2:$I$1722,9,FALSE),"")</f>
        <v>3.61965</v>
      </c>
      <c r="C229" s="14">
        <f>IFERROR(VLOOKUP($A$1&amp;'Service PJ'!$D227&amp;'Service PJ'!$B227&amp;'Service PJ'!$A227&amp;"*",'EPA_US9RT techs'!$A$2:$I$1722,9,FALSE),"")</f>
        <v>3.61965</v>
      </c>
      <c r="D229" s="14">
        <f>IFERROR(VLOOKUP($A$1&amp;'Service PJ'!$D227&amp;'Service PJ'!$B227&amp;'Service PJ'!$A227&amp;"*",'EPA_US9RT techs'!$A$2:$I$1722,9,FALSE),"")</f>
        <v>3.61965</v>
      </c>
      <c r="E229" s="14">
        <f>IFERROR(VLOOKUP($A$1&amp;'Service PJ'!$D227&amp;'Service PJ'!$B227&amp;'Service PJ'!$A227&amp;"*",'EPA_US9RT techs'!$A$2:$I$1722,9,FALSE),"")</f>
        <v>3.61965</v>
      </c>
      <c r="F229" s="14">
        <f>IFERROR(VLOOKUP($A$1&amp;'Service PJ'!$D227&amp;'Service PJ'!$B227&amp;'Service PJ'!$A227&amp;"*",'EPA_US9RT techs'!$A$2:$I$1722,9,FALSE),"")</f>
        <v>3.61965</v>
      </c>
      <c r="G229" s="14">
        <f>IFERROR(VLOOKUP($A$1&amp;'Service PJ'!$D227&amp;'Service PJ'!$B227&amp;'Service PJ'!$A227&amp;"*",'EPA_US9RT techs'!$A$2:$I$1722,9,FALSE),"")</f>
        <v>3.61965</v>
      </c>
      <c r="H229" s="14">
        <f>IFERROR(VLOOKUP($A$1&amp;'Service PJ'!$D227&amp;'Service PJ'!$B227&amp;'Service PJ'!$A227&amp;"*",'EPA_US9RT techs'!$A$2:$I$1722,9,FALSE),"")</f>
        <v>3.61965</v>
      </c>
      <c r="I229" s="14">
        <f>IFERROR(VLOOKUP($A$1&amp;'Service PJ'!$D227&amp;'Service PJ'!$B227&amp;'Service PJ'!$A227&amp;"*",'EPA_US9RT techs'!$A$2:$I$1722,9,FALSE),"")</f>
        <v>3.61965</v>
      </c>
      <c r="J229" s="14">
        <f>IFERROR(VLOOKUP($A$1&amp;'Service PJ'!$D227&amp;'Service PJ'!$B227&amp;'Service PJ'!$A227&amp;"*",'EPA_US9RT techs'!$A$2:$I$1722,9,FALSE),"")</f>
        <v>3.61965</v>
      </c>
      <c r="K229" s="14">
        <f>IFERROR(VLOOKUP($A$1&amp;'Service PJ'!$D227&amp;'Service PJ'!$B227&amp;'Service PJ'!$A227&amp;"*",'EPA_US9RT techs'!$A$2:$I$1722,9,FALSE),"")</f>
        <v>3.61965</v>
      </c>
      <c r="L229" s="14">
        <f>IFERROR(VLOOKUP($A$1&amp;'Service PJ'!$D227&amp;'Service PJ'!$B227&amp;'Service PJ'!$A227&amp;"*",'EPA_US9RT techs'!$A$2:$I$1722,9,FALSE),"")</f>
        <v>3.61965</v>
      </c>
      <c r="M229" s="14">
        <f>IFERROR(VLOOKUP($A$1&amp;'Service PJ'!$D227&amp;'Service PJ'!$B227&amp;'Service PJ'!$A227&amp;"*",'EPA_US9RT techs'!$A$2:$I$1722,9,FALSE),"")</f>
        <v>3.61965</v>
      </c>
      <c r="N229" s="14">
        <f>IFERROR(VLOOKUP($A$1&amp;'Service PJ'!$D227&amp;'Service PJ'!$B227&amp;'Service PJ'!$A227&amp;"*",'EPA_US9RT techs'!$A$2:$I$1722,9,FALSE),"")</f>
        <v>3.61965</v>
      </c>
      <c r="O229" s="14">
        <f>IFERROR(VLOOKUP($A$1&amp;'Service PJ'!$D227&amp;'Service PJ'!$B227&amp;'Service PJ'!$A227&amp;"*",'EPA_US9RT techs'!$A$2:$I$1722,9,FALSE),"")</f>
        <v>3.61965</v>
      </c>
      <c r="P229" s="14">
        <f>IFERROR(VLOOKUP($A$1&amp;'Service PJ'!$D227&amp;'Service PJ'!$B227&amp;'Service PJ'!$A227&amp;"*",'EPA_US9RT techs'!$A$2:$I$1722,9,FALSE),"")</f>
        <v>3.61965</v>
      </c>
      <c r="Q229" s="14">
        <f>IFERROR(VLOOKUP($A$1&amp;'Service PJ'!$D227&amp;'Service PJ'!$B227&amp;'Service PJ'!$A227&amp;"*",'EPA_US9RT techs'!$A$2:$I$1722,9,FALSE),"")</f>
        <v>3.61965</v>
      </c>
      <c r="R229" s="14">
        <f>IFERROR(VLOOKUP($A$1&amp;'Service PJ'!$D227&amp;'Service PJ'!$B227&amp;'Service PJ'!$A227&amp;"*",'EPA_US9RT techs'!$A$2:$I$1722,9,FALSE),"")</f>
        <v>3.61965</v>
      </c>
      <c r="S229" s="14">
        <f>IFERROR(VLOOKUP($A$1&amp;'Service PJ'!$D227&amp;'Service PJ'!$B227&amp;'Service PJ'!$A227&amp;"*",'EPA_US9RT techs'!$A$2:$I$1722,9,FALSE),"")</f>
        <v>3.61965</v>
      </c>
      <c r="T229" s="14">
        <f>IFERROR(VLOOKUP($A$1&amp;'Service PJ'!$D227&amp;'Service PJ'!$B227&amp;'Service PJ'!$A227&amp;"*",'EPA_US9RT techs'!$A$2:$I$1722,9,FALSE),"")</f>
        <v>3.61965</v>
      </c>
      <c r="U229" s="14">
        <f>IFERROR(VLOOKUP($A$1&amp;'Service PJ'!$D227&amp;'Service PJ'!$B227&amp;'Service PJ'!$A227&amp;"*",'EPA_US9RT techs'!$A$2:$I$1722,9,FALSE),"")</f>
        <v>3.61965</v>
      </c>
      <c r="V229" s="14">
        <f>IFERROR(VLOOKUP($A$1&amp;'Service PJ'!$D227&amp;'Service PJ'!$B227&amp;'Service PJ'!$A227&amp;"*",'EPA_US9RT techs'!$A$2:$I$1722,9,FALSE),"")</f>
        <v>3.61965</v>
      </c>
      <c r="W229" s="14">
        <f>IFERROR(VLOOKUP($A$1&amp;'Service PJ'!$D227&amp;'Service PJ'!$B227&amp;'Service PJ'!$A227&amp;"*",'EPA_US9RT techs'!$A$2:$I$1722,9,FALSE),"")</f>
        <v>3.61965</v>
      </c>
      <c r="X229" s="14">
        <f>IFERROR(VLOOKUP($A$1&amp;'Service PJ'!$D227&amp;'Service PJ'!$B227&amp;'Service PJ'!$A227&amp;"*",'EPA_US9RT techs'!$A$2:$I$1722,9,FALSE),"")</f>
        <v>3.61965</v>
      </c>
      <c r="Y229" s="14">
        <f>IFERROR(VLOOKUP($A$1&amp;'Service PJ'!$D227&amp;'Service PJ'!$B227&amp;'Service PJ'!$A227&amp;"*",'EPA_US9RT techs'!$A$2:$I$1722,9,FALSE),"")</f>
        <v>3.61965</v>
      </c>
      <c r="Z229" s="14">
        <f>IFERROR(VLOOKUP($A$1&amp;'Service PJ'!$D227&amp;'Service PJ'!$B227&amp;'Service PJ'!$A227&amp;"*",'EPA_US9RT techs'!$A$2:$I$1722,9,FALSE),"")</f>
        <v>3.61965</v>
      </c>
      <c r="AA229" s="14">
        <f>IFERROR(VLOOKUP($A$1&amp;'Service PJ'!$D227&amp;'Service PJ'!$B227&amp;'Service PJ'!$A227&amp;"*",'EPA_US9RT techs'!$A$2:$I$1722,9,FALSE),"")</f>
        <v>3.61965</v>
      </c>
      <c r="AB229" s="14">
        <f>IFERROR(VLOOKUP($A$1&amp;'Service PJ'!$D227&amp;'Service PJ'!$B227&amp;'Service PJ'!$A227&amp;"*",'EPA_US9RT techs'!$A$2:$I$1722,9,FALSE),"")</f>
        <v>3.61965</v>
      </c>
      <c r="AC229" s="14">
        <f>IFERROR(VLOOKUP($A$1&amp;'Service PJ'!$D227&amp;'Service PJ'!$B227&amp;'Service PJ'!$A227&amp;"*",'EPA_US9RT techs'!$A$2:$I$1722,9,FALSE),"")</f>
        <v>3.61965</v>
      </c>
      <c r="AD229" s="14">
        <f>IFERROR(VLOOKUP($A$1&amp;'Service PJ'!$D227&amp;'Service PJ'!$B227&amp;'Service PJ'!$A227&amp;"*",'EPA_US9RT techs'!$A$2:$I$1722,9,FALSE),"")</f>
        <v>3.61965</v>
      </c>
      <c r="AE229" s="14">
        <f>IFERROR(VLOOKUP($A$1&amp;'Service PJ'!$D227&amp;'Service PJ'!$B227&amp;'Service PJ'!$A227&amp;"*",'EPA_US9RT techs'!$A$2:$I$1722,9,FALSE),"")</f>
        <v>3.61965</v>
      </c>
      <c r="AG229" t="str">
        <f>IF(SUM(AH229:AX229)=0,"\I:",'Service PJ'!$D227&amp;"_"&amp;'Service PJ'!$E227&amp;"_"&amp;'Service PJ'!$C227)</f>
        <v>ICH_PRH_BFG</v>
      </c>
      <c r="AH229" s="14">
        <f>IFERROR(VLOOKUP($AG$1&amp;'Service PJ'!$D227&amp;'Service PJ'!$B227&amp;'Service PJ'!$A227&amp;"*",'EPA_US9RT techs'!$A$2:$I$1722,9,FALSE),"")</f>
        <v>0.57914399999999999</v>
      </c>
      <c r="AI229" s="14">
        <f>IFERROR(VLOOKUP($AG$1&amp;'Service PJ'!$D227&amp;'Service PJ'!$B227&amp;'Service PJ'!$A227&amp;"*",'EPA_US9RT techs'!$A$2:$I$1722,9,FALSE),"")</f>
        <v>0.57914399999999999</v>
      </c>
      <c r="AJ229" s="14">
        <f>IFERROR(VLOOKUP($AG$1&amp;'Service PJ'!$D227&amp;'Service PJ'!$B227&amp;'Service PJ'!$A227&amp;"*",'EPA_US9RT techs'!$A$2:$I$1722,9,FALSE),"")</f>
        <v>0.57914399999999999</v>
      </c>
      <c r="AK229" s="14">
        <f>IFERROR(VLOOKUP($AG$1&amp;'Service PJ'!$D227&amp;'Service PJ'!$B227&amp;'Service PJ'!$A227&amp;"*",'EPA_US9RT techs'!$A$2:$I$1722,9,FALSE),"")</f>
        <v>0.57914399999999999</v>
      </c>
      <c r="AL229" s="14">
        <f>IFERROR(VLOOKUP($AG$1&amp;'Service PJ'!$D227&amp;'Service PJ'!$B227&amp;'Service PJ'!$A227&amp;"*",'EPA_US9RT techs'!$A$2:$I$1722,9,FALSE),"")</f>
        <v>0.57914399999999999</v>
      </c>
      <c r="AM229" s="14">
        <f>IFERROR(VLOOKUP($AG$1&amp;'Service PJ'!$D227&amp;'Service PJ'!$B227&amp;'Service PJ'!$A227&amp;"*",'EPA_US9RT techs'!$A$2:$I$1722,9,FALSE),"")</f>
        <v>0.57914399999999999</v>
      </c>
      <c r="AN229" s="14">
        <f>IFERROR(VLOOKUP($AG$1&amp;'Service PJ'!$D227&amp;'Service PJ'!$B227&amp;'Service PJ'!$A227&amp;"*",'EPA_US9RT techs'!$A$2:$I$1722,9,FALSE),"")</f>
        <v>0.57914399999999999</v>
      </c>
      <c r="AO229" s="14">
        <f>IFERROR(VLOOKUP($AG$1&amp;'Service PJ'!$D227&amp;'Service PJ'!$B227&amp;'Service PJ'!$A227&amp;"*",'EPA_US9RT techs'!$A$2:$I$1722,9,FALSE),"")</f>
        <v>0.57914399999999999</v>
      </c>
      <c r="AP229" s="14">
        <f>IFERROR(VLOOKUP($AG$1&amp;'Service PJ'!$D227&amp;'Service PJ'!$B227&amp;'Service PJ'!$A227&amp;"*",'EPA_US9RT techs'!$A$2:$I$1722,9,FALSE),"")</f>
        <v>0.57914399999999999</v>
      </c>
      <c r="AQ229" s="14">
        <f>IFERROR(VLOOKUP($AG$1&amp;'Service PJ'!$D227&amp;'Service PJ'!$B227&amp;'Service PJ'!$A227&amp;"*",'EPA_US9RT techs'!$A$2:$I$1722,9,FALSE),"")</f>
        <v>0.57914399999999999</v>
      </c>
      <c r="AR229" s="14">
        <f>IFERROR(VLOOKUP($AG$1&amp;'Service PJ'!$D227&amp;'Service PJ'!$B227&amp;'Service PJ'!$A227&amp;"*",'EPA_US9RT techs'!$A$2:$I$1722,9,FALSE),"")</f>
        <v>0.57914399999999999</v>
      </c>
      <c r="AS229" s="14">
        <f>IFERROR(VLOOKUP($AG$1&amp;'Service PJ'!$D227&amp;'Service PJ'!$B227&amp;'Service PJ'!$A227&amp;"*",'EPA_US9RT techs'!$A$2:$I$1722,9,FALSE),"")</f>
        <v>0.57914399999999999</v>
      </c>
      <c r="AT229" s="14">
        <f>IFERROR(VLOOKUP($AG$1&amp;'Service PJ'!$D227&amp;'Service PJ'!$B227&amp;'Service PJ'!$A227&amp;"*",'EPA_US9RT techs'!$A$2:$I$1722,9,FALSE),"")</f>
        <v>0.57914399999999999</v>
      </c>
      <c r="AU229" s="14">
        <f>IFERROR(VLOOKUP($AG$1&amp;'Service PJ'!$D227&amp;'Service PJ'!$B227&amp;'Service PJ'!$A227&amp;"*",'EPA_US9RT techs'!$A$2:$I$1722,9,FALSE),"")</f>
        <v>0.57914399999999999</v>
      </c>
      <c r="AV229" s="14">
        <f>IFERROR(VLOOKUP($AG$1&amp;'Service PJ'!$D227&amp;'Service PJ'!$B227&amp;'Service PJ'!$A227&amp;"*",'EPA_US9RT techs'!$A$2:$I$1722,9,FALSE),"")</f>
        <v>0.57914399999999999</v>
      </c>
      <c r="AW229" s="14">
        <f>IFERROR(VLOOKUP($AG$1&amp;'Service PJ'!$D227&amp;'Service PJ'!$B227&amp;'Service PJ'!$A227&amp;"*",'EPA_US9RT techs'!$A$2:$I$1722,9,FALSE),"")</f>
        <v>0.57914399999999999</v>
      </c>
      <c r="AX229" s="14">
        <f>IFERROR(VLOOKUP($AG$1&amp;'Service PJ'!$D227&amp;'Service PJ'!$B227&amp;'Service PJ'!$A227&amp;"*",'EPA_US9RT techs'!$A$2:$I$1722,9,FALSE),"")</f>
        <v>0.57914399999999999</v>
      </c>
      <c r="AY229" s="14">
        <f>IFERROR(VLOOKUP($AG$1&amp;'Service PJ'!$D227&amp;'Service PJ'!$B227&amp;'Service PJ'!$A227&amp;"*",'EPA_US9RT techs'!$A$2:$I$1722,9,FALSE),"")</f>
        <v>0.57914399999999999</v>
      </c>
      <c r="AZ229" s="14">
        <f>IFERROR(VLOOKUP($AG$1&amp;'Service PJ'!$D227&amp;'Service PJ'!$B227&amp;'Service PJ'!$A227&amp;"*",'EPA_US9RT techs'!$A$2:$I$1722,9,FALSE),"")</f>
        <v>0.57914399999999999</v>
      </c>
      <c r="BA229" s="14">
        <f>IFERROR(VLOOKUP($AG$1&amp;'Service PJ'!$D227&amp;'Service PJ'!$B227&amp;'Service PJ'!$A227&amp;"*",'EPA_US9RT techs'!$A$2:$I$1722,9,FALSE),"")</f>
        <v>0.57914399999999999</v>
      </c>
      <c r="BB229" s="14">
        <f>IFERROR(VLOOKUP($AG$1&amp;'Service PJ'!$D227&amp;'Service PJ'!$B227&amp;'Service PJ'!$A227&amp;"*",'EPA_US9RT techs'!$A$2:$I$1722,9,FALSE),"")</f>
        <v>0.57914399999999999</v>
      </c>
      <c r="BC229" s="14">
        <f>IFERROR(VLOOKUP($AG$1&amp;'Service PJ'!$D227&amp;'Service PJ'!$B227&amp;'Service PJ'!$A227&amp;"*",'EPA_US9RT techs'!$A$2:$I$1722,9,FALSE),"")</f>
        <v>0.57914399999999999</v>
      </c>
      <c r="BD229" s="14">
        <f>IFERROR(VLOOKUP($AG$1&amp;'Service PJ'!$D227&amp;'Service PJ'!$B227&amp;'Service PJ'!$A227&amp;"*",'EPA_US9RT techs'!$A$2:$I$1722,9,FALSE),"")</f>
        <v>0.57914399999999999</v>
      </c>
      <c r="BE229" s="14">
        <f>IFERROR(VLOOKUP($AG$1&amp;'Service PJ'!$D227&amp;'Service PJ'!$B227&amp;'Service PJ'!$A227&amp;"*",'EPA_US9RT techs'!$A$2:$I$1722,9,FALSE),"")</f>
        <v>0.57914399999999999</v>
      </c>
      <c r="BF229" s="14">
        <f>IFERROR(VLOOKUP($AG$1&amp;'Service PJ'!$D227&amp;'Service PJ'!$B227&amp;'Service PJ'!$A227&amp;"*",'EPA_US9RT techs'!$A$2:$I$1722,9,FALSE),"")</f>
        <v>0.57914399999999999</v>
      </c>
      <c r="BG229" s="14">
        <f>IFERROR(VLOOKUP($AG$1&amp;'Service PJ'!$D227&amp;'Service PJ'!$B227&amp;'Service PJ'!$A227&amp;"*",'EPA_US9RT techs'!$A$2:$I$1722,9,FALSE),"")</f>
        <v>0.57914399999999999</v>
      </c>
      <c r="BH229" s="14">
        <f>IFERROR(VLOOKUP($AG$1&amp;'Service PJ'!$D227&amp;'Service PJ'!$B227&amp;'Service PJ'!$A227&amp;"*",'EPA_US9RT techs'!$A$2:$I$1722,9,FALSE),"")</f>
        <v>0.57914399999999999</v>
      </c>
      <c r="BI229" s="14">
        <f>IFERROR(VLOOKUP($AG$1&amp;'Service PJ'!$D227&amp;'Service PJ'!$B227&amp;'Service PJ'!$A227&amp;"*",'EPA_US9RT techs'!$A$2:$I$1722,9,FALSE),"")</f>
        <v>0.57914399999999999</v>
      </c>
      <c r="BJ229" s="14">
        <f>IFERROR(VLOOKUP($AG$1&amp;'Service PJ'!$D227&amp;'Service PJ'!$B227&amp;'Service PJ'!$A227&amp;"*",'EPA_US9RT techs'!$A$2:$I$1722,9,FALSE),"")</f>
        <v>0.57914399999999999</v>
      </c>
      <c r="BK229" s="14">
        <f>IFERROR(VLOOKUP($AG$1&amp;'Service PJ'!$D227&amp;'Service PJ'!$B227&amp;'Service PJ'!$A227&amp;"*",'EPA_US9RT techs'!$A$2:$I$1722,9,FALSE),"")</f>
        <v>0.57914399999999999</v>
      </c>
      <c r="BM229" t="str">
        <f>IF(SUM(BN229:CD229)=0,"\I:",'Service PJ'!$D227&amp;"_"&amp;'Service PJ'!$E227&amp;"_"&amp;'Service PJ'!$C227)</f>
        <v>\I:</v>
      </c>
      <c r="BN229" s="14" t="str">
        <f>IFERROR(VLOOKUP($BM$1&amp;'Service PJ'!$D227&amp;'Service PJ'!$B227&amp;'Service PJ'!$A227&amp;"*",'EPA_US9RT techs'!$A$2:$I$1722,9,FALSE),"")</f>
        <v/>
      </c>
      <c r="BO229" s="14" t="str">
        <f>IFERROR(VLOOKUP($BM$1&amp;'Service PJ'!$D227&amp;'Service PJ'!$B227&amp;'Service PJ'!$A227&amp;"*",'EPA_US9RT techs'!$A$2:$I$1722,9,FALSE),"")</f>
        <v/>
      </c>
      <c r="BP229" s="14" t="str">
        <f>IFERROR(VLOOKUP($BM$1&amp;'Service PJ'!$D227&amp;'Service PJ'!$B227&amp;'Service PJ'!$A227&amp;"*",'EPA_US9RT techs'!$A$2:$I$1722,9,FALSE),"")</f>
        <v/>
      </c>
      <c r="BQ229" s="14" t="str">
        <f>IFERROR(VLOOKUP($BM$1&amp;'Service PJ'!$D227&amp;'Service PJ'!$B227&amp;'Service PJ'!$A227&amp;"*",'EPA_US9RT techs'!$A$2:$I$1722,9,FALSE),"")</f>
        <v/>
      </c>
      <c r="BR229" s="14" t="str">
        <f>IFERROR(VLOOKUP($BM$1&amp;'Service PJ'!$D227&amp;'Service PJ'!$B227&amp;'Service PJ'!$A227&amp;"*",'EPA_US9RT techs'!$A$2:$I$1722,9,FALSE),"")</f>
        <v/>
      </c>
      <c r="BS229" s="14" t="str">
        <f>IFERROR(VLOOKUP($BM$1&amp;'Service PJ'!$D227&amp;'Service PJ'!$B227&amp;'Service PJ'!$A227&amp;"*",'EPA_US9RT techs'!$A$2:$I$1722,9,FALSE),"")</f>
        <v/>
      </c>
      <c r="BT229" s="14" t="str">
        <f>IFERROR(VLOOKUP($BM$1&amp;'Service PJ'!$D227&amp;'Service PJ'!$B227&amp;'Service PJ'!$A227&amp;"*",'EPA_US9RT techs'!$A$2:$I$1722,9,FALSE),"")</f>
        <v/>
      </c>
      <c r="BU229" s="14" t="str">
        <f>IFERROR(VLOOKUP($BM$1&amp;'Service PJ'!$D227&amp;'Service PJ'!$B227&amp;'Service PJ'!$A227&amp;"*",'EPA_US9RT techs'!$A$2:$I$1722,9,FALSE),"")</f>
        <v/>
      </c>
      <c r="BV229" s="14" t="str">
        <f>IFERROR(VLOOKUP($BM$1&amp;'Service PJ'!$D227&amp;'Service PJ'!$B227&amp;'Service PJ'!$A227&amp;"*",'EPA_US9RT techs'!$A$2:$I$1722,9,FALSE),"")</f>
        <v/>
      </c>
      <c r="BW229" s="14" t="str">
        <f>IFERROR(VLOOKUP($BM$1&amp;'Service PJ'!$D227&amp;'Service PJ'!$B227&amp;'Service PJ'!$A227&amp;"*",'EPA_US9RT techs'!$A$2:$I$1722,9,FALSE),"")</f>
        <v/>
      </c>
      <c r="BX229" s="14" t="str">
        <f>IFERROR(VLOOKUP($BM$1&amp;'Service PJ'!$D227&amp;'Service PJ'!$B227&amp;'Service PJ'!$A227&amp;"*",'EPA_US9RT techs'!$A$2:$I$1722,9,FALSE),"")</f>
        <v/>
      </c>
      <c r="BY229" s="14" t="str">
        <f>IFERROR(VLOOKUP($BM$1&amp;'Service PJ'!$D227&amp;'Service PJ'!$B227&amp;'Service PJ'!$A227&amp;"*",'EPA_US9RT techs'!$A$2:$I$1722,9,FALSE),"")</f>
        <v/>
      </c>
      <c r="BZ229" s="14" t="str">
        <f>IFERROR(VLOOKUP($BM$1&amp;'Service PJ'!$D227&amp;'Service PJ'!$B227&amp;'Service PJ'!$A227&amp;"*",'EPA_US9RT techs'!$A$2:$I$1722,9,FALSE),"")</f>
        <v/>
      </c>
      <c r="CA229" s="14" t="str">
        <f>IFERROR(VLOOKUP($BM$1&amp;'Service PJ'!$D227&amp;'Service PJ'!$B227&amp;'Service PJ'!$A227&amp;"*",'EPA_US9RT techs'!$A$2:$I$1722,9,FALSE),"")</f>
        <v/>
      </c>
      <c r="CB229" s="14" t="str">
        <f>IFERROR(VLOOKUP($BM$1&amp;'Service PJ'!$D227&amp;'Service PJ'!$B227&amp;'Service PJ'!$A227&amp;"*",'EPA_US9RT techs'!$A$2:$I$1722,9,FALSE),"")</f>
        <v/>
      </c>
      <c r="CC229" s="14" t="str">
        <f>IFERROR(VLOOKUP($BM$1&amp;'Service PJ'!$D227&amp;'Service PJ'!$B227&amp;'Service PJ'!$A227&amp;"*",'EPA_US9RT techs'!$A$2:$I$1722,9,FALSE),"")</f>
        <v/>
      </c>
      <c r="CD229" s="14" t="str">
        <f>IFERROR(VLOOKUP($BM$1&amp;'Service PJ'!$D227&amp;'Service PJ'!$B227&amp;'Service PJ'!$A227&amp;"*",'EPA_US9RT techs'!$A$2:$I$1722,9,FALSE),"")</f>
        <v/>
      </c>
      <c r="CE229" s="14" t="str">
        <f>IFERROR(VLOOKUP($BM$1&amp;'Service PJ'!$D227&amp;'Service PJ'!$B227&amp;'Service PJ'!$A227&amp;"*",'EPA_US9RT techs'!$A$2:$I$1722,9,FALSE),"")</f>
        <v/>
      </c>
      <c r="CF229" s="14" t="str">
        <f>IFERROR(VLOOKUP($BM$1&amp;'Service PJ'!$D227&amp;'Service PJ'!$B227&amp;'Service PJ'!$A227&amp;"*",'EPA_US9RT techs'!$A$2:$I$1722,9,FALSE),"")</f>
        <v/>
      </c>
      <c r="CG229" s="14" t="str">
        <f>IFERROR(VLOOKUP($BM$1&amp;'Service PJ'!$D227&amp;'Service PJ'!$B227&amp;'Service PJ'!$A227&amp;"*",'EPA_US9RT techs'!$A$2:$I$1722,9,FALSE),"")</f>
        <v/>
      </c>
      <c r="CH229" s="14" t="str">
        <f>IFERROR(VLOOKUP($BM$1&amp;'Service PJ'!$D227&amp;'Service PJ'!$B227&amp;'Service PJ'!$A227&amp;"*",'EPA_US9RT techs'!$A$2:$I$1722,9,FALSE),"")</f>
        <v/>
      </c>
      <c r="CI229" s="14" t="str">
        <f>IFERROR(VLOOKUP($BM$1&amp;'Service PJ'!$D227&amp;'Service PJ'!$B227&amp;'Service PJ'!$A227&amp;"*",'EPA_US9RT techs'!$A$2:$I$1722,9,FALSE),"")</f>
        <v/>
      </c>
      <c r="CJ229" s="14" t="str">
        <f>IFERROR(VLOOKUP($BM$1&amp;'Service PJ'!$D227&amp;'Service PJ'!$B227&amp;'Service PJ'!$A227&amp;"*",'EPA_US9RT techs'!$A$2:$I$1722,9,FALSE),"")</f>
        <v/>
      </c>
      <c r="CK229" s="14" t="str">
        <f>IFERROR(VLOOKUP($BM$1&amp;'Service PJ'!$D227&amp;'Service PJ'!$B227&amp;'Service PJ'!$A227&amp;"*",'EPA_US9RT techs'!$A$2:$I$1722,9,FALSE),"")</f>
        <v/>
      </c>
      <c r="CL229" s="14" t="str">
        <f>IFERROR(VLOOKUP($BM$1&amp;'Service PJ'!$D227&amp;'Service PJ'!$B227&amp;'Service PJ'!$A227&amp;"*",'EPA_US9RT techs'!$A$2:$I$1722,9,FALSE),"")</f>
        <v/>
      </c>
      <c r="CM229" s="14" t="str">
        <f>IFERROR(VLOOKUP($BM$1&amp;'Service PJ'!$D227&amp;'Service PJ'!$B227&amp;'Service PJ'!$A227&amp;"*",'EPA_US9RT techs'!$A$2:$I$1722,9,FALSE),"")</f>
        <v/>
      </c>
      <c r="CN229" s="14" t="str">
        <f>IFERROR(VLOOKUP($BM$1&amp;'Service PJ'!$D227&amp;'Service PJ'!$B227&amp;'Service PJ'!$A227&amp;"*",'EPA_US9RT techs'!$A$2:$I$1722,9,FALSE),"")</f>
        <v/>
      </c>
      <c r="CO229" s="14" t="str">
        <f>IFERROR(VLOOKUP($BM$1&amp;'Service PJ'!$D227&amp;'Service PJ'!$B227&amp;'Service PJ'!$A227&amp;"*",'EPA_US9RT techs'!$A$2:$I$1722,9,FALSE),"")</f>
        <v/>
      </c>
      <c r="CP229" s="14" t="str">
        <f>IFERROR(VLOOKUP($BM$1&amp;'Service PJ'!$D227&amp;'Service PJ'!$B227&amp;'Service PJ'!$A227&amp;"*",'EPA_US9RT techs'!$A$2:$I$1722,9,FALSE),"")</f>
        <v/>
      </c>
      <c r="CQ229" s="14" t="str">
        <f>IFERROR(VLOOKUP($BM$1&amp;'Service PJ'!$D227&amp;'Service PJ'!$B227&amp;'Service PJ'!$A227&amp;"*",'EPA_US9RT techs'!$A$2:$I$1722,9,FALSE),"")</f>
        <v/>
      </c>
      <c r="CS229" t="str">
        <f>IF(SUM(CT229:DJ229)=0,"\I:",'Service PJ'!$D227&amp;"_"&amp;'Service PJ'!$E227&amp;"_"&amp;'Service PJ'!$C227)</f>
        <v>ICH_PRH_BFG</v>
      </c>
      <c r="CT229" s="2">
        <f>IFERROR(VLOOKUP($CS$1&amp;'Service PJ'!$D227&amp;'Service PJ'!$B227&amp;'Service PJ'!$A227&amp;"*",'EPA_US9RT techs'!$A$2:$I$1722,9,FALSE),"")</f>
        <v>30</v>
      </c>
      <c r="CU229" s="2">
        <f>IFERROR(VLOOKUP($CS$1&amp;'Service PJ'!$D227&amp;'Service PJ'!$B227&amp;'Service PJ'!$A227&amp;"*",'EPA_US9RT techs'!$A$2:$I$1722,9,FALSE),"")</f>
        <v>30</v>
      </c>
      <c r="CV229" s="2">
        <f>IFERROR(VLOOKUP($CS$1&amp;'Service PJ'!$D227&amp;'Service PJ'!$B227&amp;'Service PJ'!$A227&amp;"*",'EPA_US9RT techs'!$A$2:$I$1722,9,FALSE),"")</f>
        <v>30</v>
      </c>
      <c r="CW229" s="2">
        <f>IFERROR(VLOOKUP($CS$1&amp;'Service PJ'!$D227&amp;'Service PJ'!$B227&amp;'Service PJ'!$A227&amp;"*",'EPA_US9RT techs'!$A$2:$I$1722,9,FALSE),"")</f>
        <v>30</v>
      </c>
      <c r="CX229" s="2">
        <f>IFERROR(VLOOKUP($CS$1&amp;'Service PJ'!$D227&amp;'Service PJ'!$B227&amp;'Service PJ'!$A227&amp;"*",'EPA_US9RT techs'!$A$2:$I$1722,9,FALSE),"")</f>
        <v>30</v>
      </c>
      <c r="CY229" s="2">
        <f>IFERROR(VLOOKUP($CS$1&amp;'Service PJ'!$D227&amp;'Service PJ'!$B227&amp;'Service PJ'!$A227&amp;"*",'EPA_US9RT techs'!$A$2:$I$1722,9,FALSE),"")</f>
        <v>30</v>
      </c>
      <c r="CZ229" s="2">
        <f>IFERROR(VLOOKUP($CS$1&amp;'Service PJ'!$D227&amp;'Service PJ'!$B227&amp;'Service PJ'!$A227&amp;"*",'EPA_US9RT techs'!$A$2:$I$1722,9,FALSE),"")</f>
        <v>30</v>
      </c>
      <c r="DA229" s="2">
        <f>IFERROR(VLOOKUP($CS$1&amp;'Service PJ'!$D227&amp;'Service PJ'!$B227&amp;'Service PJ'!$A227&amp;"*",'EPA_US9RT techs'!$A$2:$I$1722,9,FALSE),"")</f>
        <v>30</v>
      </c>
      <c r="DB229" s="2">
        <f>IFERROR(VLOOKUP($CS$1&amp;'Service PJ'!$D227&amp;'Service PJ'!$B227&amp;'Service PJ'!$A227&amp;"*",'EPA_US9RT techs'!$A$2:$I$1722,9,FALSE),"")</f>
        <v>30</v>
      </c>
      <c r="DC229" s="2">
        <f>IFERROR(VLOOKUP($CS$1&amp;'Service PJ'!$D227&amp;'Service PJ'!$B227&amp;'Service PJ'!$A227&amp;"*",'EPA_US9RT techs'!$A$2:$I$1722,9,FALSE),"")</f>
        <v>30</v>
      </c>
      <c r="DD229" s="2">
        <f>IFERROR(VLOOKUP($CS$1&amp;'Service PJ'!$D227&amp;'Service PJ'!$B227&amp;'Service PJ'!$A227&amp;"*",'EPA_US9RT techs'!$A$2:$I$1722,9,FALSE),"")</f>
        <v>30</v>
      </c>
      <c r="DE229" s="2">
        <f>IFERROR(VLOOKUP($CS$1&amp;'Service PJ'!$D227&amp;'Service PJ'!$B227&amp;'Service PJ'!$A227&amp;"*",'EPA_US9RT techs'!$A$2:$I$1722,9,FALSE),"")</f>
        <v>30</v>
      </c>
      <c r="DF229" s="2">
        <f>IFERROR(VLOOKUP($CS$1&amp;'Service PJ'!$D227&amp;'Service PJ'!$B227&amp;'Service PJ'!$A227&amp;"*",'EPA_US9RT techs'!$A$2:$I$1722,9,FALSE),"")</f>
        <v>30</v>
      </c>
      <c r="DG229" s="2">
        <f>IFERROR(VLOOKUP($CS$1&amp;'Service PJ'!$D227&amp;'Service PJ'!$B227&amp;'Service PJ'!$A227&amp;"*",'EPA_US9RT techs'!$A$2:$I$1722,9,FALSE),"")</f>
        <v>30</v>
      </c>
      <c r="DH229" s="2">
        <f>IFERROR(VLOOKUP($CS$1&amp;'Service PJ'!$D227&amp;'Service PJ'!$B227&amp;'Service PJ'!$A227&amp;"*",'EPA_US9RT techs'!$A$2:$I$1722,9,FALSE),"")</f>
        <v>30</v>
      </c>
      <c r="DI229" s="2">
        <f>IFERROR(VLOOKUP($CS$1&amp;'Service PJ'!$D227&amp;'Service PJ'!$B227&amp;'Service PJ'!$A227&amp;"*",'EPA_US9RT techs'!$A$2:$I$1722,9,FALSE),"")</f>
        <v>30</v>
      </c>
      <c r="DJ229" s="2">
        <f>IFERROR(VLOOKUP($CS$1&amp;'Service PJ'!$D227&amp;'Service PJ'!$B227&amp;'Service PJ'!$A227&amp;"*",'EPA_US9RT techs'!$A$2:$I$1722,9,FALSE),"")</f>
        <v>30</v>
      </c>
      <c r="DK229" s="2">
        <f>IFERROR(VLOOKUP($CS$1&amp;'Service PJ'!$D227&amp;'Service PJ'!$B227&amp;'Service PJ'!$A227&amp;"*",'EPA_US9RT techs'!$A$2:$I$1722,9,FALSE),"")</f>
        <v>30</v>
      </c>
      <c r="DL229" s="2">
        <f>IFERROR(VLOOKUP($CS$1&amp;'Service PJ'!$D227&amp;'Service PJ'!$B227&amp;'Service PJ'!$A227&amp;"*",'EPA_US9RT techs'!$A$2:$I$1722,9,FALSE),"")</f>
        <v>30</v>
      </c>
      <c r="DM229" s="2">
        <f>IFERROR(VLOOKUP($CS$1&amp;'Service PJ'!$D227&amp;'Service PJ'!$B227&amp;'Service PJ'!$A227&amp;"*",'EPA_US9RT techs'!$A$2:$I$1722,9,FALSE),"")</f>
        <v>30</v>
      </c>
      <c r="DN229" s="2">
        <f>IFERROR(VLOOKUP($CS$1&amp;'Service PJ'!$D227&amp;'Service PJ'!$B227&amp;'Service PJ'!$A227&amp;"*",'EPA_US9RT techs'!$A$2:$I$1722,9,FALSE),"")</f>
        <v>30</v>
      </c>
      <c r="DO229" s="2">
        <f>IFERROR(VLOOKUP($CS$1&amp;'Service PJ'!$D227&amp;'Service PJ'!$B227&amp;'Service PJ'!$A227&amp;"*",'EPA_US9RT techs'!$A$2:$I$1722,9,FALSE),"")</f>
        <v>30</v>
      </c>
      <c r="DP229" s="2">
        <f>IFERROR(VLOOKUP($CS$1&amp;'Service PJ'!$D227&amp;'Service PJ'!$B227&amp;'Service PJ'!$A227&amp;"*",'EPA_US9RT techs'!$A$2:$I$1722,9,FALSE),"")</f>
        <v>30</v>
      </c>
      <c r="DQ229" s="2">
        <f>IFERROR(VLOOKUP($CS$1&amp;'Service PJ'!$D227&amp;'Service PJ'!$B227&amp;'Service PJ'!$A227&amp;"*",'EPA_US9RT techs'!$A$2:$I$1722,9,FALSE),"")</f>
        <v>30</v>
      </c>
      <c r="DR229" s="2">
        <f>IFERROR(VLOOKUP($CS$1&amp;'Service PJ'!$D227&amp;'Service PJ'!$B227&amp;'Service PJ'!$A227&amp;"*",'EPA_US9RT techs'!$A$2:$I$1722,9,FALSE),"")</f>
        <v>30</v>
      </c>
      <c r="DS229" s="2">
        <f>IFERROR(VLOOKUP($CS$1&amp;'Service PJ'!$D227&amp;'Service PJ'!$B227&amp;'Service PJ'!$A227&amp;"*",'EPA_US9RT techs'!$A$2:$I$1722,9,FALSE),"")</f>
        <v>30</v>
      </c>
      <c r="DT229" s="2">
        <f>IFERROR(VLOOKUP($CS$1&amp;'Service PJ'!$D227&amp;'Service PJ'!$B227&amp;'Service PJ'!$A227&amp;"*",'EPA_US9RT techs'!$A$2:$I$1722,9,FALSE),"")</f>
        <v>30</v>
      </c>
      <c r="DU229" s="2">
        <f>IFERROR(VLOOKUP($CS$1&amp;'Service PJ'!$D227&amp;'Service PJ'!$B227&amp;'Service PJ'!$A227&amp;"*",'EPA_US9RT techs'!$A$2:$I$1722,9,FALSE),"")</f>
        <v>30</v>
      </c>
      <c r="DV229" s="2">
        <f>IFERROR(VLOOKUP($CS$1&amp;'Service PJ'!$D227&amp;'Service PJ'!$B227&amp;'Service PJ'!$A227&amp;"*",'EPA_US9RT techs'!$A$2:$I$1722,9,FALSE),"")</f>
        <v>30</v>
      </c>
      <c r="DW229" s="2">
        <f>IFERROR(VLOOKUP($CS$1&amp;'Service PJ'!$D227&amp;'Service PJ'!$B227&amp;'Service PJ'!$A227&amp;"*",'EPA_US9RT techs'!$A$2:$I$1722,9,FALSE),"")</f>
        <v>30</v>
      </c>
    </row>
    <row r="230" spans="1:127" x14ac:dyDescent="0.45">
      <c r="A230" t="str">
        <f>IF(SUM(B230:R230)=0,"\I:",'Service PJ'!$D228&amp;"_"&amp;'Service PJ'!$E228&amp;"_"&amp;'Service PJ'!$C228)</f>
        <v>\I:</v>
      </c>
      <c r="B230" s="14" t="str">
        <f>IFERROR(VLOOKUP($A$1&amp;'Service PJ'!$D228&amp;'Service PJ'!$B228&amp;'Service PJ'!$A228&amp;"*",'EPA_US9RT techs'!$A$2:$I$1722,9,FALSE),"")</f>
        <v/>
      </c>
      <c r="C230" s="14" t="str">
        <f>IFERROR(VLOOKUP($A$1&amp;'Service PJ'!$D228&amp;'Service PJ'!$B228&amp;'Service PJ'!$A228&amp;"*",'EPA_US9RT techs'!$A$2:$I$1722,9,FALSE),"")</f>
        <v/>
      </c>
      <c r="D230" s="14" t="str">
        <f>IFERROR(VLOOKUP($A$1&amp;'Service PJ'!$D228&amp;'Service PJ'!$B228&amp;'Service PJ'!$A228&amp;"*",'EPA_US9RT techs'!$A$2:$I$1722,9,FALSE),"")</f>
        <v/>
      </c>
      <c r="E230" s="14" t="str">
        <f>IFERROR(VLOOKUP($A$1&amp;'Service PJ'!$D228&amp;'Service PJ'!$B228&amp;'Service PJ'!$A228&amp;"*",'EPA_US9RT techs'!$A$2:$I$1722,9,FALSE),"")</f>
        <v/>
      </c>
      <c r="F230" s="14" t="str">
        <f>IFERROR(VLOOKUP($A$1&amp;'Service PJ'!$D228&amp;'Service PJ'!$B228&amp;'Service PJ'!$A228&amp;"*",'EPA_US9RT techs'!$A$2:$I$1722,9,FALSE),"")</f>
        <v/>
      </c>
      <c r="G230" s="14" t="str">
        <f>IFERROR(VLOOKUP($A$1&amp;'Service PJ'!$D228&amp;'Service PJ'!$B228&amp;'Service PJ'!$A228&amp;"*",'EPA_US9RT techs'!$A$2:$I$1722,9,FALSE),"")</f>
        <v/>
      </c>
      <c r="H230" s="14" t="str">
        <f>IFERROR(VLOOKUP($A$1&amp;'Service PJ'!$D228&amp;'Service PJ'!$B228&amp;'Service PJ'!$A228&amp;"*",'EPA_US9RT techs'!$A$2:$I$1722,9,FALSE),"")</f>
        <v/>
      </c>
      <c r="I230" s="14" t="str">
        <f>IFERROR(VLOOKUP($A$1&amp;'Service PJ'!$D228&amp;'Service PJ'!$B228&amp;'Service PJ'!$A228&amp;"*",'EPA_US9RT techs'!$A$2:$I$1722,9,FALSE),"")</f>
        <v/>
      </c>
      <c r="J230" s="14" t="str">
        <f>IFERROR(VLOOKUP($A$1&amp;'Service PJ'!$D228&amp;'Service PJ'!$B228&amp;'Service PJ'!$A228&amp;"*",'EPA_US9RT techs'!$A$2:$I$1722,9,FALSE),"")</f>
        <v/>
      </c>
      <c r="K230" s="14" t="str">
        <f>IFERROR(VLOOKUP($A$1&amp;'Service PJ'!$D228&amp;'Service PJ'!$B228&amp;'Service PJ'!$A228&amp;"*",'EPA_US9RT techs'!$A$2:$I$1722,9,FALSE),"")</f>
        <v/>
      </c>
      <c r="L230" s="14" t="str">
        <f>IFERROR(VLOOKUP($A$1&amp;'Service PJ'!$D228&amp;'Service PJ'!$B228&amp;'Service PJ'!$A228&amp;"*",'EPA_US9RT techs'!$A$2:$I$1722,9,FALSE),"")</f>
        <v/>
      </c>
      <c r="M230" s="14" t="str">
        <f>IFERROR(VLOOKUP($A$1&amp;'Service PJ'!$D228&amp;'Service PJ'!$B228&amp;'Service PJ'!$A228&amp;"*",'EPA_US9RT techs'!$A$2:$I$1722,9,FALSE),"")</f>
        <v/>
      </c>
      <c r="N230" s="14" t="str">
        <f>IFERROR(VLOOKUP($A$1&amp;'Service PJ'!$D228&amp;'Service PJ'!$B228&amp;'Service PJ'!$A228&amp;"*",'EPA_US9RT techs'!$A$2:$I$1722,9,FALSE),"")</f>
        <v/>
      </c>
      <c r="O230" s="14" t="str">
        <f>IFERROR(VLOOKUP($A$1&amp;'Service PJ'!$D228&amp;'Service PJ'!$B228&amp;'Service PJ'!$A228&amp;"*",'EPA_US9RT techs'!$A$2:$I$1722,9,FALSE),"")</f>
        <v/>
      </c>
      <c r="P230" s="14" t="str">
        <f>IFERROR(VLOOKUP($A$1&amp;'Service PJ'!$D228&amp;'Service PJ'!$B228&amp;'Service PJ'!$A228&amp;"*",'EPA_US9RT techs'!$A$2:$I$1722,9,FALSE),"")</f>
        <v/>
      </c>
      <c r="Q230" s="14" t="str">
        <f>IFERROR(VLOOKUP($A$1&amp;'Service PJ'!$D228&amp;'Service PJ'!$B228&amp;'Service PJ'!$A228&amp;"*",'EPA_US9RT techs'!$A$2:$I$1722,9,FALSE),"")</f>
        <v/>
      </c>
      <c r="R230" s="14" t="str">
        <f>IFERROR(VLOOKUP($A$1&amp;'Service PJ'!$D228&amp;'Service PJ'!$B228&amp;'Service PJ'!$A228&amp;"*",'EPA_US9RT techs'!$A$2:$I$1722,9,FALSE),"")</f>
        <v/>
      </c>
      <c r="S230" s="14" t="str">
        <f>IFERROR(VLOOKUP($A$1&amp;'Service PJ'!$D228&amp;'Service PJ'!$B228&amp;'Service PJ'!$A228&amp;"*",'EPA_US9RT techs'!$A$2:$I$1722,9,FALSE),"")</f>
        <v/>
      </c>
      <c r="T230" s="14" t="str">
        <f>IFERROR(VLOOKUP($A$1&amp;'Service PJ'!$D228&amp;'Service PJ'!$B228&amp;'Service PJ'!$A228&amp;"*",'EPA_US9RT techs'!$A$2:$I$1722,9,FALSE),"")</f>
        <v/>
      </c>
      <c r="U230" s="14" t="str">
        <f>IFERROR(VLOOKUP($A$1&amp;'Service PJ'!$D228&amp;'Service PJ'!$B228&amp;'Service PJ'!$A228&amp;"*",'EPA_US9RT techs'!$A$2:$I$1722,9,FALSE),"")</f>
        <v/>
      </c>
      <c r="V230" s="14" t="str">
        <f>IFERROR(VLOOKUP($A$1&amp;'Service PJ'!$D228&amp;'Service PJ'!$B228&amp;'Service PJ'!$A228&amp;"*",'EPA_US9RT techs'!$A$2:$I$1722,9,FALSE),"")</f>
        <v/>
      </c>
      <c r="W230" s="14" t="str">
        <f>IFERROR(VLOOKUP($A$1&amp;'Service PJ'!$D228&amp;'Service PJ'!$B228&amp;'Service PJ'!$A228&amp;"*",'EPA_US9RT techs'!$A$2:$I$1722,9,FALSE),"")</f>
        <v/>
      </c>
      <c r="X230" s="14" t="str">
        <f>IFERROR(VLOOKUP($A$1&amp;'Service PJ'!$D228&amp;'Service PJ'!$B228&amp;'Service PJ'!$A228&amp;"*",'EPA_US9RT techs'!$A$2:$I$1722,9,FALSE),"")</f>
        <v/>
      </c>
      <c r="Y230" s="14" t="str">
        <f>IFERROR(VLOOKUP($A$1&amp;'Service PJ'!$D228&amp;'Service PJ'!$B228&amp;'Service PJ'!$A228&amp;"*",'EPA_US9RT techs'!$A$2:$I$1722,9,FALSE),"")</f>
        <v/>
      </c>
      <c r="Z230" s="14" t="str">
        <f>IFERROR(VLOOKUP($A$1&amp;'Service PJ'!$D228&amp;'Service PJ'!$B228&amp;'Service PJ'!$A228&amp;"*",'EPA_US9RT techs'!$A$2:$I$1722,9,FALSE),"")</f>
        <v/>
      </c>
      <c r="AA230" s="14" t="str">
        <f>IFERROR(VLOOKUP($A$1&amp;'Service PJ'!$D228&amp;'Service PJ'!$B228&amp;'Service PJ'!$A228&amp;"*",'EPA_US9RT techs'!$A$2:$I$1722,9,FALSE),"")</f>
        <v/>
      </c>
      <c r="AB230" s="14" t="str">
        <f>IFERROR(VLOOKUP($A$1&amp;'Service PJ'!$D228&amp;'Service PJ'!$B228&amp;'Service PJ'!$A228&amp;"*",'EPA_US9RT techs'!$A$2:$I$1722,9,FALSE),"")</f>
        <v/>
      </c>
      <c r="AC230" s="14" t="str">
        <f>IFERROR(VLOOKUP($A$1&amp;'Service PJ'!$D228&amp;'Service PJ'!$B228&amp;'Service PJ'!$A228&amp;"*",'EPA_US9RT techs'!$A$2:$I$1722,9,FALSE),"")</f>
        <v/>
      </c>
      <c r="AD230" s="14" t="str">
        <f>IFERROR(VLOOKUP($A$1&amp;'Service PJ'!$D228&amp;'Service PJ'!$B228&amp;'Service PJ'!$A228&amp;"*",'EPA_US9RT techs'!$A$2:$I$1722,9,FALSE),"")</f>
        <v/>
      </c>
      <c r="AE230" s="14" t="str">
        <f>IFERROR(VLOOKUP($A$1&amp;'Service PJ'!$D228&amp;'Service PJ'!$B228&amp;'Service PJ'!$A228&amp;"*",'EPA_US9RT techs'!$A$2:$I$1722,9,FALSE),"")</f>
        <v/>
      </c>
      <c r="AG230" t="str">
        <f>IF(SUM(AH230:AX230)=0,"\I:",'Service PJ'!$D228&amp;"_"&amp;'Service PJ'!$E228&amp;"_"&amp;'Service PJ'!$C228)</f>
        <v>\I:</v>
      </c>
      <c r="AH230" s="14" t="str">
        <f>IFERROR(VLOOKUP($AG$1&amp;'Service PJ'!$D228&amp;'Service PJ'!$B228&amp;'Service PJ'!$A228&amp;"*",'EPA_US9RT techs'!$A$2:$I$1722,9,FALSE),"")</f>
        <v/>
      </c>
      <c r="AI230" s="14" t="str">
        <f>IFERROR(VLOOKUP($AG$1&amp;'Service PJ'!$D228&amp;'Service PJ'!$B228&amp;'Service PJ'!$A228&amp;"*",'EPA_US9RT techs'!$A$2:$I$1722,9,FALSE),"")</f>
        <v/>
      </c>
      <c r="AJ230" s="14" t="str">
        <f>IFERROR(VLOOKUP($AG$1&amp;'Service PJ'!$D228&amp;'Service PJ'!$B228&amp;'Service PJ'!$A228&amp;"*",'EPA_US9RT techs'!$A$2:$I$1722,9,FALSE),"")</f>
        <v/>
      </c>
      <c r="AK230" s="14" t="str">
        <f>IFERROR(VLOOKUP($AG$1&amp;'Service PJ'!$D228&amp;'Service PJ'!$B228&amp;'Service PJ'!$A228&amp;"*",'EPA_US9RT techs'!$A$2:$I$1722,9,FALSE),"")</f>
        <v/>
      </c>
      <c r="AL230" s="14" t="str">
        <f>IFERROR(VLOOKUP($AG$1&amp;'Service PJ'!$D228&amp;'Service PJ'!$B228&amp;'Service PJ'!$A228&amp;"*",'EPA_US9RT techs'!$A$2:$I$1722,9,FALSE),"")</f>
        <v/>
      </c>
      <c r="AM230" s="14" t="str">
        <f>IFERROR(VLOOKUP($AG$1&amp;'Service PJ'!$D228&amp;'Service PJ'!$B228&amp;'Service PJ'!$A228&amp;"*",'EPA_US9RT techs'!$A$2:$I$1722,9,FALSE),"")</f>
        <v/>
      </c>
      <c r="AN230" s="14" t="str">
        <f>IFERROR(VLOOKUP($AG$1&amp;'Service PJ'!$D228&amp;'Service PJ'!$B228&amp;'Service PJ'!$A228&amp;"*",'EPA_US9RT techs'!$A$2:$I$1722,9,FALSE),"")</f>
        <v/>
      </c>
      <c r="AO230" s="14" t="str">
        <f>IFERROR(VLOOKUP($AG$1&amp;'Service PJ'!$D228&amp;'Service PJ'!$B228&amp;'Service PJ'!$A228&amp;"*",'EPA_US9RT techs'!$A$2:$I$1722,9,FALSE),"")</f>
        <v/>
      </c>
      <c r="AP230" s="14" t="str">
        <f>IFERROR(VLOOKUP($AG$1&amp;'Service PJ'!$D228&amp;'Service PJ'!$B228&amp;'Service PJ'!$A228&amp;"*",'EPA_US9RT techs'!$A$2:$I$1722,9,FALSE),"")</f>
        <v/>
      </c>
      <c r="AQ230" s="14" t="str">
        <f>IFERROR(VLOOKUP($AG$1&amp;'Service PJ'!$D228&amp;'Service PJ'!$B228&amp;'Service PJ'!$A228&amp;"*",'EPA_US9RT techs'!$A$2:$I$1722,9,FALSE),"")</f>
        <v/>
      </c>
      <c r="AR230" s="14" t="str">
        <f>IFERROR(VLOOKUP($AG$1&amp;'Service PJ'!$D228&amp;'Service PJ'!$B228&amp;'Service PJ'!$A228&amp;"*",'EPA_US9RT techs'!$A$2:$I$1722,9,FALSE),"")</f>
        <v/>
      </c>
      <c r="AS230" s="14" t="str">
        <f>IFERROR(VLOOKUP($AG$1&amp;'Service PJ'!$D228&amp;'Service PJ'!$B228&amp;'Service PJ'!$A228&amp;"*",'EPA_US9RT techs'!$A$2:$I$1722,9,FALSE),"")</f>
        <v/>
      </c>
      <c r="AT230" s="14" t="str">
        <f>IFERROR(VLOOKUP($AG$1&amp;'Service PJ'!$D228&amp;'Service PJ'!$B228&amp;'Service PJ'!$A228&amp;"*",'EPA_US9RT techs'!$A$2:$I$1722,9,FALSE),"")</f>
        <v/>
      </c>
      <c r="AU230" s="14" t="str">
        <f>IFERROR(VLOOKUP($AG$1&amp;'Service PJ'!$D228&amp;'Service PJ'!$B228&amp;'Service PJ'!$A228&amp;"*",'EPA_US9RT techs'!$A$2:$I$1722,9,FALSE),"")</f>
        <v/>
      </c>
      <c r="AV230" s="14" t="str">
        <f>IFERROR(VLOOKUP($AG$1&amp;'Service PJ'!$D228&amp;'Service PJ'!$B228&amp;'Service PJ'!$A228&amp;"*",'EPA_US9RT techs'!$A$2:$I$1722,9,FALSE),"")</f>
        <v/>
      </c>
      <c r="AW230" s="14" t="str">
        <f>IFERROR(VLOOKUP($AG$1&amp;'Service PJ'!$D228&amp;'Service PJ'!$B228&amp;'Service PJ'!$A228&amp;"*",'EPA_US9RT techs'!$A$2:$I$1722,9,FALSE),"")</f>
        <v/>
      </c>
      <c r="AX230" s="14" t="str">
        <f>IFERROR(VLOOKUP($AG$1&amp;'Service PJ'!$D228&amp;'Service PJ'!$B228&amp;'Service PJ'!$A228&amp;"*",'EPA_US9RT techs'!$A$2:$I$1722,9,FALSE),"")</f>
        <v/>
      </c>
      <c r="AY230" s="14" t="str">
        <f>IFERROR(VLOOKUP($AG$1&amp;'Service PJ'!$D228&amp;'Service PJ'!$B228&amp;'Service PJ'!$A228&amp;"*",'EPA_US9RT techs'!$A$2:$I$1722,9,FALSE),"")</f>
        <v/>
      </c>
      <c r="AZ230" s="14" t="str">
        <f>IFERROR(VLOOKUP($AG$1&amp;'Service PJ'!$D228&amp;'Service PJ'!$B228&amp;'Service PJ'!$A228&amp;"*",'EPA_US9RT techs'!$A$2:$I$1722,9,FALSE),"")</f>
        <v/>
      </c>
      <c r="BA230" s="14" t="str">
        <f>IFERROR(VLOOKUP($AG$1&amp;'Service PJ'!$D228&amp;'Service PJ'!$B228&amp;'Service PJ'!$A228&amp;"*",'EPA_US9RT techs'!$A$2:$I$1722,9,FALSE),"")</f>
        <v/>
      </c>
      <c r="BB230" s="14" t="str">
        <f>IFERROR(VLOOKUP($AG$1&amp;'Service PJ'!$D228&amp;'Service PJ'!$B228&amp;'Service PJ'!$A228&amp;"*",'EPA_US9RT techs'!$A$2:$I$1722,9,FALSE),"")</f>
        <v/>
      </c>
      <c r="BC230" s="14" t="str">
        <f>IFERROR(VLOOKUP($AG$1&amp;'Service PJ'!$D228&amp;'Service PJ'!$B228&amp;'Service PJ'!$A228&amp;"*",'EPA_US9RT techs'!$A$2:$I$1722,9,FALSE),"")</f>
        <v/>
      </c>
      <c r="BD230" s="14" t="str">
        <f>IFERROR(VLOOKUP($AG$1&amp;'Service PJ'!$D228&amp;'Service PJ'!$B228&amp;'Service PJ'!$A228&amp;"*",'EPA_US9RT techs'!$A$2:$I$1722,9,FALSE),"")</f>
        <v/>
      </c>
      <c r="BE230" s="14" t="str">
        <f>IFERROR(VLOOKUP($AG$1&amp;'Service PJ'!$D228&amp;'Service PJ'!$B228&amp;'Service PJ'!$A228&amp;"*",'EPA_US9RT techs'!$A$2:$I$1722,9,FALSE),"")</f>
        <v/>
      </c>
      <c r="BF230" s="14" t="str">
        <f>IFERROR(VLOOKUP($AG$1&amp;'Service PJ'!$D228&amp;'Service PJ'!$B228&amp;'Service PJ'!$A228&amp;"*",'EPA_US9RT techs'!$A$2:$I$1722,9,FALSE),"")</f>
        <v/>
      </c>
      <c r="BG230" s="14" t="str">
        <f>IFERROR(VLOOKUP($AG$1&amp;'Service PJ'!$D228&amp;'Service PJ'!$B228&amp;'Service PJ'!$A228&amp;"*",'EPA_US9RT techs'!$A$2:$I$1722,9,FALSE),"")</f>
        <v/>
      </c>
      <c r="BH230" s="14" t="str">
        <f>IFERROR(VLOOKUP($AG$1&amp;'Service PJ'!$D228&amp;'Service PJ'!$B228&amp;'Service PJ'!$A228&amp;"*",'EPA_US9RT techs'!$A$2:$I$1722,9,FALSE),"")</f>
        <v/>
      </c>
      <c r="BI230" s="14" t="str">
        <f>IFERROR(VLOOKUP($AG$1&amp;'Service PJ'!$D228&amp;'Service PJ'!$B228&amp;'Service PJ'!$A228&amp;"*",'EPA_US9RT techs'!$A$2:$I$1722,9,FALSE),"")</f>
        <v/>
      </c>
      <c r="BJ230" s="14" t="str">
        <f>IFERROR(VLOOKUP($AG$1&amp;'Service PJ'!$D228&amp;'Service PJ'!$B228&amp;'Service PJ'!$A228&amp;"*",'EPA_US9RT techs'!$A$2:$I$1722,9,FALSE),"")</f>
        <v/>
      </c>
      <c r="BK230" s="14" t="str">
        <f>IFERROR(VLOOKUP($AG$1&amp;'Service PJ'!$D228&amp;'Service PJ'!$B228&amp;'Service PJ'!$A228&amp;"*",'EPA_US9RT techs'!$A$2:$I$1722,9,FALSE),"")</f>
        <v/>
      </c>
      <c r="BM230" t="str">
        <f>IF(SUM(BN230:CD230)=0,"\I:",'Service PJ'!$D228&amp;"_"&amp;'Service PJ'!$E228&amp;"_"&amp;'Service PJ'!$C228)</f>
        <v>\I:</v>
      </c>
      <c r="BN230" s="14" t="str">
        <f>IFERROR(VLOOKUP($BM$1&amp;'Service PJ'!$D228&amp;'Service PJ'!$B228&amp;'Service PJ'!$A228&amp;"*",'EPA_US9RT techs'!$A$2:$I$1722,9,FALSE),"")</f>
        <v/>
      </c>
      <c r="BO230" s="14" t="str">
        <f>IFERROR(VLOOKUP($BM$1&amp;'Service PJ'!$D228&amp;'Service PJ'!$B228&amp;'Service PJ'!$A228&amp;"*",'EPA_US9RT techs'!$A$2:$I$1722,9,FALSE),"")</f>
        <v/>
      </c>
      <c r="BP230" s="14" t="str">
        <f>IFERROR(VLOOKUP($BM$1&amp;'Service PJ'!$D228&amp;'Service PJ'!$B228&amp;'Service PJ'!$A228&amp;"*",'EPA_US9RT techs'!$A$2:$I$1722,9,FALSE),"")</f>
        <v/>
      </c>
      <c r="BQ230" s="14" t="str">
        <f>IFERROR(VLOOKUP($BM$1&amp;'Service PJ'!$D228&amp;'Service PJ'!$B228&amp;'Service PJ'!$A228&amp;"*",'EPA_US9RT techs'!$A$2:$I$1722,9,FALSE),"")</f>
        <v/>
      </c>
      <c r="BR230" s="14" t="str">
        <f>IFERROR(VLOOKUP($BM$1&amp;'Service PJ'!$D228&amp;'Service PJ'!$B228&amp;'Service PJ'!$A228&amp;"*",'EPA_US9RT techs'!$A$2:$I$1722,9,FALSE),"")</f>
        <v/>
      </c>
      <c r="BS230" s="14" t="str">
        <f>IFERROR(VLOOKUP($BM$1&amp;'Service PJ'!$D228&amp;'Service PJ'!$B228&amp;'Service PJ'!$A228&amp;"*",'EPA_US9RT techs'!$A$2:$I$1722,9,FALSE),"")</f>
        <v/>
      </c>
      <c r="BT230" s="14" t="str">
        <f>IFERROR(VLOOKUP($BM$1&amp;'Service PJ'!$D228&amp;'Service PJ'!$B228&amp;'Service PJ'!$A228&amp;"*",'EPA_US9RT techs'!$A$2:$I$1722,9,FALSE),"")</f>
        <v/>
      </c>
      <c r="BU230" s="14" t="str">
        <f>IFERROR(VLOOKUP($BM$1&amp;'Service PJ'!$D228&amp;'Service PJ'!$B228&amp;'Service PJ'!$A228&amp;"*",'EPA_US9RT techs'!$A$2:$I$1722,9,FALSE),"")</f>
        <v/>
      </c>
      <c r="BV230" s="14" t="str">
        <f>IFERROR(VLOOKUP($BM$1&amp;'Service PJ'!$D228&amp;'Service PJ'!$B228&amp;'Service PJ'!$A228&amp;"*",'EPA_US9RT techs'!$A$2:$I$1722,9,FALSE),"")</f>
        <v/>
      </c>
      <c r="BW230" s="14" t="str">
        <f>IFERROR(VLOOKUP($BM$1&amp;'Service PJ'!$D228&amp;'Service PJ'!$B228&amp;'Service PJ'!$A228&amp;"*",'EPA_US9RT techs'!$A$2:$I$1722,9,FALSE),"")</f>
        <v/>
      </c>
      <c r="BX230" s="14" t="str">
        <f>IFERROR(VLOOKUP($BM$1&amp;'Service PJ'!$D228&amp;'Service PJ'!$B228&amp;'Service PJ'!$A228&amp;"*",'EPA_US9RT techs'!$A$2:$I$1722,9,FALSE),"")</f>
        <v/>
      </c>
      <c r="BY230" s="14" t="str">
        <f>IFERROR(VLOOKUP($BM$1&amp;'Service PJ'!$D228&amp;'Service PJ'!$B228&amp;'Service PJ'!$A228&amp;"*",'EPA_US9RT techs'!$A$2:$I$1722,9,FALSE),"")</f>
        <v/>
      </c>
      <c r="BZ230" s="14" t="str">
        <f>IFERROR(VLOOKUP($BM$1&amp;'Service PJ'!$D228&amp;'Service PJ'!$B228&amp;'Service PJ'!$A228&amp;"*",'EPA_US9RT techs'!$A$2:$I$1722,9,FALSE),"")</f>
        <v/>
      </c>
      <c r="CA230" s="14" t="str">
        <f>IFERROR(VLOOKUP($BM$1&amp;'Service PJ'!$D228&amp;'Service PJ'!$B228&amp;'Service PJ'!$A228&amp;"*",'EPA_US9RT techs'!$A$2:$I$1722,9,FALSE),"")</f>
        <v/>
      </c>
      <c r="CB230" s="14" t="str">
        <f>IFERROR(VLOOKUP($BM$1&amp;'Service PJ'!$D228&amp;'Service PJ'!$B228&amp;'Service PJ'!$A228&amp;"*",'EPA_US9RT techs'!$A$2:$I$1722,9,FALSE),"")</f>
        <v/>
      </c>
      <c r="CC230" s="14" t="str">
        <f>IFERROR(VLOOKUP($BM$1&amp;'Service PJ'!$D228&amp;'Service PJ'!$B228&amp;'Service PJ'!$A228&amp;"*",'EPA_US9RT techs'!$A$2:$I$1722,9,FALSE),"")</f>
        <v/>
      </c>
      <c r="CD230" s="14" t="str">
        <f>IFERROR(VLOOKUP($BM$1&amp;'Service PJ'!$D228&amp;'Service PJ'!$B228&amp;'Service PJ'!$A228&amp;"*",'EPA_US9RT techs'!$A$2:$I$1722,9,FALSE),"")</f>
        <v/>
      </c>
      <c r="CE230" s="14" t="str">
        <f>IFERROR(VLOOKUP($BM$1&amp;'Service PJ'!$D228&amp;'Service PJ'!$B228&amp;'Service PJ'!$A228&amp;"*",'EPA_US9RT techs'!$A$2:$I$1722,9,FALSE),"")</f>
        <v/>
      </c>
      <c r="CF230" s="14" t="str">
        <f>IFERROR(VLOOKUP($BM$1&amp;'Service PJ'!$D228&amp;'Service PJ'!$B228&amp;'Service PJ'!$A228&amp;"*",'EPA_US9RT techs'!$A$2:$I$1722,9,FALSE),"")</f>
        <v/>
      </c>
      <c r="CG230" s="14" t="str">
        <f>IFERROR(VLOOKUP($BM$1&amp;'Service PJ'!$D228&amp;'Service PJ'!$B228&amp;'Service PJ'!$A228&amp;"*",'EPA_US9RT techs'!$A$2:$I$1722,9,FALSE),"")</f>
        <v/>
      </c>
      <c r="CH230" s="14" t="str">
        <f>IFERROR(VLOOKUP($BM$1&amp;'Service PJ'!$D228&amp;'Service PJ'!$B228&amp;'Service PJ'!$A228&amp;"*",'EPA_US9RT techs'!$A$2:$I$1722,9,FALSE),"")</f>
        <v/>
      </c>
      <c r="CI230" s="14" t="str">
        <f>IFERROR(VLOOKUP($BM$1&amp;'Service PJ'!$D228&amp;'Service PJ'!$B228&amp;'Service PJ'!$A228&amp;"*",'EPA_US9RT techs'!$A$2:$I$1722,9,FALSE),"")</f>
        <v/>
      </c>
      <c r="CJ230" s="14" t="str">
        <f>IFERROR(VLOOKUP($BM$1&amp;'Service PJ'!$D228&amp;'Service PJ'!$B228&amp;'Service PJ'!$A228&amp;"*",'EPA_US9RT techs'!$A$2:$I$1722,9,FALSE),"")</f>
        <v/>
      </c>
      <c r="CK230" s="14" t="str">
        <f>IFERROR(VLOOKUP($BM$1&amp;'Service PJ'!$D228&amp;'Service PJ'!$B228&amp;'Service PJ'!$A228&amp;"*",'EPA_US9RT techs'!$A$2:$I$1722,9,FALSE),"")</f>
        <v/>
      </c>
      <c r="CL230" s="14" t="str">
        <f>IFERROR(VLOOKUP($BM$1&amp;'Service PJ'!$D228&amp;'Service PJ'!$B228&amp;'Service PJ'!$A228&amp;"*",'EPA_US9RT techs'!$A$2:$I$1722,9,FALSE),"")</f>
        <v/>
      </c>
      <c r="CM230" s="14" t="str">
        <f>IFERROR(VLOOKUP($BM$1&amp;'Service PJ'!$D228&amp;'Service PJ'!$B228&amp;'Service PJ'!$A228&amp;"*",'EPA_US9RT techs'!$A$2:$I$1722,9,FALSE),"")</f>
        <v/>
      </c>
      <c r="CN230" s="14" t="str">
        <f>IFERROR(VLOOKUP($BM$1&amp;'Service PJ'!$D228&amp;'Service PJ'!$B228&amp;'Service PJ'!$A228&amp;"*",'EPA_US9RT techs'!$A$2:$I$1722,9,FALSE),"")</f>
        <v/>
      </c>
      <c r="CO230" s="14" t="str">
        <f>IFERROR(VLOOKUP($BM$1&amp;'Service PJ'!$D228&amp;'Service PJ'!$B228&amp;'Service PJ'!$A228&amp;"*",'EPA_US9RT techs'!$A$2:$I$1722,9,FALSE),"")</f>
        <v/>
      </c>
      <c r="CP230" s="14" t="str">
        <f>IFERROR(VLOOKUP($BM$1&amp;'Service PJ'!$D228&amp;'Service PJ'!$B228&amp;'Service PJ'!$A228&amp;"*",'EPA_US9RT techs'!$A$2:$I$1722,9,FALSE),"")</f>
        <v/>
      </c>
      <c r="CQ230" s="14" t="str">
        <f>IFERROR(VLOOKUP($BM$1&amp;'Service PJ'!$D228&amp;'Service PJ'!$B228&amp;'Service PJ'!$A228&amp;"*",'EPA_US9RT techs'!$A$2:$I$1722,9,FALSE),"")</f>
        <v/>
      </c>
      <c r="CS230" t="str">
        <f>IF(SUM(CT230:DJ230)=0,"\I:",'Service PJ'!$D228&amp;"_"&amp;'Service PJ'!$E228&amp;"_"&amp;'Service PJ'!$C228)</f>
        <v>ICH_PRC_BFG</v>
      </c>
      <c r="CT230" s="2">
        <f>IFERROR(VLOOKUP($CS$1&amp;'Service PJ'!$D228&amp;'Service PJ'!$B228&amp;'Service PJ'!$A228&amp;"*",'EPA_US9RT techs'!$A$2:$I$1722,9,FALSE),"")</f>
        <v>30</v>
      </c>
      <c r="CU230" s="2">
        <f>IFERROR(VLOOKUP($CS$1&amp;'Service PJ'!$D228&amp;'Service PJ'!$B228&amp;'Service PJ'!$A228&amp;"*",'EPA_US9RT techs'!$A$2:$I$1722,9,FALSE),"")</f>
        <v>30</v>
      </c>
      <c r="CV230" s="2">
        <f>IFERROR(VLOOKUP($CS$1&amp;'Service PJ'!$D228&amp;'Service PJ'!$B228&amp;'Service PJ'!$A228&amp;"*",'EPA_US9RT techs'!$A$2:$I$1722,9,FALSE),"")</f>
        <v>30</v>
      </c>
      <c r="CW230" s="2">
        <f>IFERROR(VLOOKUP($CS$1&amp;'Service PJ'!$D228&amp;'Service PJ'!$B228&amp;'Service PJ'!$A228&amp;"*",'EPA_US9RT techs'!$A$2:$I$1722,9,FALSE),"")</f>
        <v>30</v>
      </c>
      <c r="CX230" s="2">
        <f>IFERROR(VLOOKUP($CS$1&amp;'Service PJ'!$D228&amp;'Service PJ'!$B228&amp;'Service PJ'!$A228&amp;"*",'EPA_US9RT techs'!$A$2:$I$1722,9,FALSE),"")</f>
        <v>30</v>
      </c>
      <c r="CY230" s="2">
        <f>IFERROR(VLOOKUP($CS$1&amp;'Service PJ'!$D228&amp;'Service PJ'!$B228&amp;'Service PJ'!$A228&amp;"*",'EPA_US9RT techs'!$A$2:$I$1722,9,FALSE),"")</f>
        <v>30</v>
      </c>
      <c r="CZ230" s="2">
        <f>IFERROR(VLOOKUP($CS$1&amp;'Service PJ'!$D228&amp;'Service PJ'!$B228&amp;'Service PJ'!$A228&amp;"*",'EPA_US9RT techs'!$A$2:$I$1722,9,FALSE),"")</f>
        <v>30</v>
      </c>
      <c r="DA230" s="2">
        <f>IFERROR(VLOOKUP($CS$1&amp;'Service PJ'!$D228&amp;'Service PJ'!$B228&amp;'Service PJ'!$A228&amp;"*",'EPA_US9RT techs'!$A$2:$I$1722,9,FALSE),"")</f>
        <v>30</v>
      </c>
      <c r="DB230" s="2">
        <f>IFERROR(VLOOKUP($CS$1&amp;'Service PJ'!$D228&amp;'Service PJ'!$B228&amp;'Service PJ'!$A228&amp;"*",'EPA_US9RT techs'!$A$2:$I$1722,9,FALSE),"")</f>
        <v>30</v>
      </c>
      <c r="DC230" s="2">
        <f>IFERROR(VLOOKUP($CS$1&amp;'Service PJ'!$D228&amp;'Service PJ'!$B228&amp;'Service PJ'!$A228&amp;"*",'EPA_US9RT techs'!$A$2:$I$1722,9,FALSE),"")</f>
        <v>30</v>
      </c>
      <c r="DD230" s="2">
        <f>IFERROR(VLOOKUP($CS$1&amp;'Service PJ'!$D228&amp;'Service PJ'!$B228&amp;'Service PJ'!$A228&amp;"*",'EPA_US9RT techs'!$A$2:$I$1722,9,FALSE),"")</f>
        <v>30</v>
      </c>
      <c r="DE230" s="2">
        <f>IFERROR(VLOOKUP($CS$1&amp;'Service PJ'!$D228&amp;'Service PJ'!$B228&amp;'Service PJ'!$A228&amp;"*",'EPA_US9RT techs'!$A$2:$I$1722,9,FALSE),"")</f>
        <v>30</v>
      </c>
      <c r="DF230" s="2">
        <f>IFERROR(VLOOKUP($CS$1&amp;'Service PJ'!$D228&amp;'Service PJ'!$B228&amp;'Service PJ'!$A228&amp;"*",'EPA_US9RT techs'!$A$2:$I$1722,9,FALSE),"")</f>
        <v>30</v>
      </c>
      <c r="DG230" s="2">
        <f>IFERROR(VLOOKUP($CS$1&amp;'Service PJ'!$D228&amp;'Service PJ'!$B228&amp;'Service PJ'!$A228&amp;"*",'EPA_US9RT techs'!$A$2:$I$1722,9,FALSE),"")</f>
        <v>30</v>
      </c>
      <c r="DH230" s="2">
        <f>IFERROR(VLOOKUP($CS$1&amp;'Service PJ'!$D228&amp;'Service PJ'!$B228&amp;'Service PJ'!$A228&amp;"*",'EPA_US9RT techs'!$A$2:$I$1722,9,FALSE),"")</f>
        <v>30</v>
      </c>
      <c r="DI230" s="2">
        <f>IFERROR(VLOOKUP($CS$1&amp;'Service PJ'!$D228&amp;'Service PJ'!$B228&amp;'Service PJ'!$A228&amp;"*",'EPA_US9RT techs'!$A$2:$I$1722,9,FALSE),"")</f>
        <v>30</v>
      </c>
      <c r="DJ230" s="2">
        <f>IFERROR(VLOOKUP($CS$1&amp;'Service PJ'!$D228&amp;'Service PJ'!$B228&amp;'Service PJ'!$A228&amp;"*",'EPA_US9RT techs'!$A$2:$I$1722,9,FALSE),"")</f>
        <v>30</v>
      </c>
      <c r="DK230" s="2">
        <f>IFERROR(VLOOKUP($CS$1&amp;'Service PJ'!$D228&amp;'Service PJ'!$B228&amp;'Service PJ'!$A228&amp;"*",'EPA_US9RT techs'!$A$2:$I$1722,9,FALSE),"")</f>
        <v>30</v>
      </c>
      <c r="DL230" s="2">
        <f>IFERROR(VLOOKUP($CS$1&amp;'Service PJ'!$D228&amp;'Service PJ'!$B228&amp;'Service PJ'!$A228&amp;"*",'EPA_US9RT techs'!$A$2:$I$1722,9,FALSE),"")</f>
        <v>30</v>
      </c>
      <c r="DM230" s="2">
        <f>IFERROR(VLOOKUP($CS$1&amp;'Service PJ'!$D228&amp;'Service PJ'!$B228&amp;'Service PJ'!$A228&amp;"*",'EPA_US9RT techs'!$A$2:$I$1722,9,FALSE),"")</f>
        <v>30</v>
      </c>
      <c r="DN230" s="2">
        <f>IFERROR(VLOOKUP($CS$1&amp;'Service PJ'!$D228&amp;'Service PJ'!$B228&amp;'Service PJ'!$A228&amp;"*",'EPA_US9RT techs'!$A$2:$I$1722,9,FALSE),"")</f>
        <v>30</v>
      </c>
      <c r="DO230" s="2">
        <f>IFERROR(VLOOKUP($CS$1&amp;'Service PJ'!$D228&amp;'Service PJ'!$B228&amp;'Service PJ'!$A228&amp;"*",'EPA_US9RT techs'!$A$2:$I$1722,9,FALSE),"")</f>
        <v>30</v>
      </c>
      <c r="DP230" s="2">
        <f>IFERROR(VLOOKUP($CS$1&amp;'Service PJ'!$D228&amp;'Service PJ'!$B228&amp;'Service PJ'!$A228&amp;"*",'EPA_US9RT techs'!$A$2:$I$1722,9,FALSE),"")</f>
        <v>30</v>
      </c>
      <c r="DQ230" s="2">
        <f>IFERROR(VLOOKUP($CS$1&amp;'Service PJ'!$D228&amp;'Service PJ'!$B228&amp;'Service PJ'!$A228&amp;"*",'EPA_US9RT techs'!$A$2:$I$1722,9,FALSE),"")</f>
        <v>30</v>
      </c>
      <c r="DR230" s="2">
        <f>IFERROR(VLOOKUP($CS$1&amp;'Service PJ'!$D228&amp;'Service PJ'!$B228&amp;'Service PJ'!$A228&amp;"*",'EPA_US9RT techs'!$A$2:$I$1722,9,FALSE),"")</f>
        <v>30</v>
      </c>
      <c r="DS230" s="2">
        <f>IFERROR(VLOOKUP($CS$1&amp;'Service PJ'!$D228&amp;'Service PJ'!$B228&amp;'Service PJ'!$A228&amp;"*",'EPA_US9RT techs'!$A$2:$I$1722,9,FALSE),"")</f>
        <v>30</v>
      </c>
      <c r="DT230" s="2">
        <f>IFERROR(VLOOKUP($CS$1&amp;'Service PJ'!$D228&amp;'Service PJ'!$B228&amp;'Service PJ'!$A228&amp;"*",'EPA_US9RT techs'!$A$2:$I$1722,9,FALSE),"")</f>
        <v>30</v>
      </c>
      <c r="DU230" s="2">
        <f>IFERROR(VLOOKUP($CS$1&amp;'Service PJ'!$D228&amp;'Service PJ'!$B228&amp;'Service PJ'!$A228&amp;"*",'EPA_US9RT techs'!$A$2:$I$1722,9,FALSE),"")</f>
        <v>30</v>
      </c>
      <c r="DV230" s="2">
        <f>IFERROR(VLOOKUP($CS$1&amp;'Service PJ'!$D228&amp;'Service PJ'!$B228&amp;'Service PJ'!$A228&amp;"*",'EPA_US9RT techs'!$A$2:$I$1722,9,FALSE),"")</f>
        <v>30</v>
      </c>
      <c r="DW230" s="2">
        <f>IFERROR(VLOOKUP($CS$1&amp;'Service PJ'!$D228&amp;'Service PJ'!$B228&amp;'Service PJ'!$A228&amp;"*",'EPA_US9RT techs'!$A$2:$I$1722,9,FALSE),"")</f>
        <v>30</v>
      </c>
    </row>
    <row r="231" spans="1:127" x14ac:dyDescent="0.45">
      <c r="A231" t="str">
        <f>IF(SUM(B231:R231)=0,"\I:",'Service PJ'!$D229&amp;"_"&amp;'Service PJ'!$E229&amp;"_"&amp;'Service PJ'!$C229)</f>
        <v>ICH_MDR_BFG</v>
      </c>
      <c r="B231" s="14">
        <f>IFERROR(VLOOKUP($A$1&amp;'Service PJ'!$D229&amp;'Service PJ'!$B229&amp;'Service PJ'!$A229&amp;"*",'EPA_US9RT techs'!$A$2:$I$1722,9,FALSE),"")</f>
        <v>34.956690161700003</v>
      </c>
      <c r="C231" s="14">
        <f>IFERROR(VLOOKUP($A$1&amp;'Service PJ'!$D229&amp;'Service PJ'!$B229&amp;'Service PJ'!$A229&amp;"*",'EPA_US9RT techs'!$A$2:$I$1722,9,FALSE),"")</f>
        <v>34.956690161700003</v>
      </c>
      <c r="D231" s="14">
        <f>IFERROR(VLOOKUP($A$1&amp;'Service PJ'!$D229&amp;'Service PJ'!$B229&amp;'Service PJ'!$A229&amp;"*",'EPA_US9RT techs'!$A$2:$I$1722,9,FALSE),"")</f>
        <v>34.956690161700003</v>
      </c>
      <c r="E231" s="14">
        <f>IFERROR(VLOOKUP($A$1&amp;'Service PJ'!$D229&amp;'Service PJ'!$B229&amp;'Service PJ'!$A229&amp;"*",'EPA_US9RT techs'!$A$2:$I$1722,9,FALSE),"")</f>
        <v>34.956690161700003</v>
      </c>
      <c r="F231" s="14">
        <f>IFERROR(VLOOKUP($A$1&amp;'Service PJ'!$D229&amp;'Service PJ'!$B229&amp;'Service PJ'!$A229&amp;"*",'EPA_US9RT techs'!$A$2:$I$1722,9,FALSE),"")</f>
        <v>34.956690161700003</v>
      </c>
      <c r="G231" s="14">
        <f>IFERROR(VLOOKUP($A$1&amp;'Service PJ'!$D229&amp;'Service PJ'!$B229&amp;'Service PJ'!$A229&amp;"*",'EPA_US9RT techs'!$A$2:$I$1722,9,FALSE),"")</f>
        <v>34.956690161700003</v>
      </c>
      <c r="H231" s="14">
        <f>IFERROR(VLOOKUP($A$1&amp;'Service PJ'!$D229&amp;'Service PJ'!$B229&amp;'Service PJ'!$A229&amp;"*",'EPA_US9RT techs'!$A$2:$I$1722,9,FALSE),"")</f>
        <v>34.956690161700003</v>
      </c>
      <c r="I231" s="14">
        <f>IFERROR(VLOOKUP($A$1&amp;'Service PJ'!$D229&amp;'Service PJ'!$B229&amp;'Service PJ'!$A229&amp;"*",'EPA_US9RT techs'!$A$2:$I$1722,9,FALSE),"")</f>
        <v>34.956690161700003</v>
      </c>
      <c r="J231" s="14">
        <f>IFERROR(VLOOKUP($A$1&amp;'Service PJ'!$D229&amp;'Service PJ'!$B229&amp;'Service PJ'!$A229&amp;"*",'EPA_US9RT techs'!$A$2:$I$1722,9,FALSE),"")</f>
        <v>34.956690161700003</v>
      </c>
      <c r="K231" s="14">
        <f>IFERROR(VLOOKUP($A$1&amp;'Service PJ'!$D229&amp;'Service PJ'!$B229&amp;'Service PJ'!$A229&amp;"*",'EPA_US9RT techs'!$A$2:$I$1722,9,FALSE),"")</f>
        <v>34.956690161700003</v>
      </c>
      <c r="L231" s="14">
        <f>IFERROR(VLOOKUP($A$1&amp;'Service PJ'!$D229&amp;'Service PJ'!$B229&amp;'Service PJ'!$A229&amp;"*",'EPA_US9RT techs'!$A$2:$I$1722,9,FALSE),"")</f>
        <v>34.956690161700003</v>
      </c>
      <c r="M231" s="14">
        <f>IFERROR(VLOOKUP($A$1&amp;'Service PJ'!$D229&amp;'Service PJ'!$B229&amp;'Service PJ'!$A229&amp;"*",'EPA_US9RT techs'!$A$2:$I$1722,9,FALSE),"")</f>
        <v>34.956690161700003</v>
      </c>
      <c r="N231" s="14">
        <f>IFERROR(VLOOKUP($A$1&amp;'Service PJ'!$D229&amp;'Service PJ'!$B229&amp;'Service PJ'!$A229&amp;"*",'EPA_US9RT techs'!$A$2:$I$1722,9,FALSE),"")</f>
        <v>34.956690161700003</v>
      </c>
      <c r="O231" s="14">
        <f>IFERROR(VLOOKUP($A$1&amp;'Service PJ'!$D229&amp;'Service PJ'!$B229&amp;'Service PJ'!$A229&amp;"*",'EPA_US9RT techs'!$A$2:$I$1722,9,FALSE),"")</f>
        <v>34.956690161700003</v>
      </c>
      <c r="P231" s="14">
        <f>IFERROR(VLOOKUP($A$1&amp;'Service PJ'!$D229&amp;'Service PJ'!$B229&amp;'Service PJ'!$A229&amp;"*",'EPA_US9RT techs'!$A$2:$I$1722,9,FALSE),"")</f>
        <v>34.956690161700003</v>
      </c>
      <c r="Q231" s="14">
        <f>IFERROR(VLOOKUP($A$1&amp;'Service PJ'!$D229&amp;'Service PJ'!$B229&amp;'Service PJ'!$A229&amp;"*",'EPA_US9RT techs'!$A$2:$I$1722,9,FALSE),"")</f>
        <v>34.956690161700003</v>
      </c>
      <c r="R231" s="14">
        <f>IFERROR(VLOOKUP($A$1&amp;'Service PJ'!$D229&amp;'Service PJ'!$B229&amp;'Service PJ'!$A229&amp;"*",'EPA_US9RT techs'!$A$2:$I$1722,9,FALSE),"")</f>
        <v>34.956690161700003</v>
      </c>
      <c r="S231" s="14">
        <f>IFERROR(VLOOKUP($A$1&amp;'Service PJ'!$D229&amp;'Service PJ'!$B229&amp;'Service PJ'!$A229&amp;"*",'EPA_US9RT techs'!$A$2:$I$1722,9,FALSE),"")</f>
        <v>34.956690161700003</v>
      </c>
      <c r="T231" s="14">
        <f>IFERROR(VLOOKUP($A$1&amp;'Service PJ'!$D229&amp;'Service PJ'!$B229&amp;'Service PJ'!$A229&amp;"*",'EPA_US9RT techs'!$A$2:$I$1722,9,FALSE),"")</f>
        <v>34.956690161700003</v>
      </c>
      <c r="U231" s="14">
        <f>IFERROR(VLOOKUP($A$1&amp;'Service PJ'!$D229&amp;'Service PJ'!$B229&amp;'Service PJ'!$A229&amp;"*",'EPA_US9RT techs'!$A$2:$I$1722,9,FALSE),"")</f>
        <v>34.956690161700003</v>
      </c>
      <c r="V231" s="14">
        <f>IFERROR(VLOOKUP($A$1&amp;'Service PJ'!$D229&amp;'Service PJ'!$B229&amp;'Service PJ'!$A229&amp;"*",'EPA_US9RT techs'!$A$2:$I$1722,9,FALSE),"")</f>
        <v>34.956690161700003</v>
      </c>
      <c r="W231" s="14">
        <f>IFERROR(VLOOKUP($A$1&amp;'Service PJ'!$D229&amp;'Service PJ'!$B229&amp;'Service PJ'!$A229&amp;"*",'EPA_US9RT techs'!$A$2:$I$1722,9,FALSE),"")</f>
        <v>34.956690161700003</v>
      </c>
      <c r="X231" s="14">
        <f>IFERROR(VLOOKUP($A$1&amp;'Service PJ'!$D229&amp;'Service PJ'!$B229&amp;'Service PJ'!$A229&amp;"*",'EPA_US9RT techs'!$A$2:$I$1722,9,FALSE),"")</f>
        <v>34.956690161700003</v>
      </c>
      <c r="Y231" s="14">
        <f>IFERROR(VLOOKUP($A$1&amp;'Service PJ'!$D229&amp;'Service PJ'!$B229&amp;'Service PJ'!$A229&amp;"*",'EPA_US9RT techs'!$A$2:$I$1722,9,FALSE),"")</f>
        <v>34.956690161700003</v>
      </c>
      <c r="Z231" s="14">
        <f>IFERROR(VLOOKUP($A$1&amp;'Service PJ'!$D229&amp;'Service PJ'!$B229&amp;'Service PJ'!$A229&amp;"*",'EPA_US9RT techs'!$A$2:$I$1722,9,FALSE),"")</f>
        <v>34.956690161700003</v>
      </c>
      <c r="AA231" s="14">
        <f>IFERROR(VLOOKUP($A$1&amp;'Service PJ'!$D229&amp;'Service PJ'!$B229&amp;'Service PJ'!$A229&amp;"*",'EPA_US9RT techs'!$A$2:$I$1722,9,FALSE),"")</f>
        <v>34.956690161700003</v>
      </c>
      <c r="AB231" s="14">
        <f>IFERROR(VLOOKUP($A$1&amp;'Service PJ'!$D229&amp;'Service PJ'!$B229&amp;'Service PJ'!$A229&amp;"*",'EPA_US9RT techs'!$A$2:$I$1722,9,FALSE),"")</f>
        <v>34.956690161700003</v>
      </c>
      <c r="AC231" s="14">
        <f>IFERROR(VLOOKUP($A$1&amp;'Service PJ'!$D229&amp;'Service PJ'!$B229&amp;'Service PJ'!$A229&amp;"*",'EPA_US9RT techs'!$A$2:$I$1722,9,FALSE),"")</f>
        <v>34.956690161700003</v>
      </c>
      <c r="AD231" s="14">
        <f>IFERROR(VLOOKUP($A$1&amp;'Service PJ'!$D229&amp;'Service PJ'!$B229&amp;'Service PJ'!$A229&amp;"*",'EPA_US9RT techs'!$A$2:$I$1722,9,FALSE),"")</f>
        <v>34.956690161700003</v>
      </c>
      <c r="AE231" s="14">
        <f>IFERROR(VLOOKUP($A$1&amp;'Service PJ'!$D229&amp;'Service PJ'!$B229&amp;'Service PJ'!$A229&amp;"*",'EPA_US9RT techs'!$A$2:$I$1722,9,FALSE),"")</f>
        <v>34.956690161700003</v>
      </c>
      <c r="AG231" t="str">
        <f>IF(SUM(AH231:AX231)=0,"\I:",'Service PJ'!$D229&amp;"_"&amp;'Service PJ'!$E229&amp;"_"&amp;'Service PJ'!$C229)</f>
        <v>ICH_MDR_BFG</v>
      </c>
      <c r="AH231" s="14">
        <f>IFERROR(VLOOKUP($AG$1&amp;'Service PJ'!$D229&amp;'Service PJ'!$B229&amp;'Service PJ'!$A229&amp;"*",'EPA_US9RT techs'!$A$2:$I$1722,9,FALSE),"")</f>
        <v>3.4956690161999999</v>
      </c>
      <c r="AI231" s="14">
        <f>IFERROR(VLOOKUP($AG$1&amp;'Service PJ'!$D229&amp;'Service PJ'!$B229&amp;'Service PJ'!$A229&amp;"*",'EPA_US9RT techs'!$A$2:$I$1722,9,FALSE),"")</f>
        <v>3.4956690161999999</v>
      </c>
      <c r="AJ231" s="14">
        <f>IFERROR(VLOOKUP($AG$1&amp;'Service PJ'!$D229&amp;'Service PJ'!$B229&amp;'Service PJ'!$A229&amp;"*",'EPA_US9RT techs'!$A$2:$I$1722,9,FALSE),"")</f>
        <v>3.4956690161999999</v>
      </c>
      <c r="AK231" s="14">
        <f>IFERROR(VLOOKUP($AG$1&amp;'Service PJ'!$D229&amp;'Service PJ'!$B229&amp;'Service PJ'!$A229&amp;"*",'EPA_US9RT techs'!$A$2:$I$1722,9,FALSE),"")</f>
        <v>3.4956690161999999</v>
      </c>
      <c r="AL231" s="14">
        <f>IFERROR(VLOOKUP($AG$1&amp;'Service PJ'!$D229&amp;'Service PJ'!$B229&amp;'Service PJ'!$A229&amp;"*",'EPA_US9RT techs'!$A$2:$I$1722,9,FALSE),"")</f>
        <v>3.4956690161999999</v>
      </c>
      <c r="AM231" s="14">
        <f>IFERROR(VLOOKUP($AG$1&amp;'Service PJ'!$D229&amp;'Service PJ'!$B229&amp;'Service PJ'!$A229&amp;"*",'EPA_US9RT techs'!$A$2:$I$1722,9,FALSE),"")</f>
        <v>3.4956690161999999</v>
      </c>
      <c r="AN231" s="14">
        <f>IFERROR(VLOOKUP($AG$1&amp;'Service PJ'!$D229&amp;'Service PJ'!$B229&amp;'Service PJ'!$A229&amp;"*",'EPA_US9RT techs'!$A$2:$I$1722,9,FALSE),"")</f>
        <v>3.4956690161999999</v>
      </c>
      <c r="AO231" s="14">
        <f>IFERROR(VLOOKUP($AG$1&amp;'Service PJ'!$D229&amp;'Service PJ'!$B229&amp;'Service PJ'!$A229&amp;"*",'EPA_US9RT techs'!$A$2:$I$1722,9,FALSE),"")</f>
        <v>3.4956690161999999</v>
      </c>
      <c r="AP231" s="14">
        <f>IFERROR(VLOOKUP($AG$1&amp;'Service PJ'!$D229&amp;'Service PJ'!$B229&amp;'Service PJ'!$A229&amp;"*",'EPA_US9RT techs'!$A$2:$I$1722,9,FALSE),"")</f>
        <v>3.4956690161999999</v>
      </c>
      <c r="AQ231" s="14">
        <f>IFERROR(VLOOKUP($AG$1&amp;'Service PJ'!$D229&amp;'Service PJ'!$B229&amp;'Service PJ'!$A229&amp;"*",'EPA_US9RT techs'!$A$2:$I$1722,9,FALSE),"")</f>
        <v>3.4956690161999999</v>
      </c>
      <c r="AR231" s="14">
        <f>IFERROR(VLOOKUP($AG$1&amp;'Service PJ'!$D229&amp;'Service PJ'!$B229&amp;'Service PJ'!$A229&amp;"*",'EPA_US9RT techs'!$A$2:$I$1722,9,FALSE),"")</f>
        <v>3.4956690161999999</v>
      </c>
      <c r="AS231" s="14">
        <f>IFERROR(VLOOKUP($AG$1&amp;'Service PJ'!$D229&amp;'Service PJ'!$B229&amp;'Service PJ'!$A229&amp;"*",'EPA_US9RT techs'!$A$2:$I$1722,9,FALSE),"")</f>
        <v>3.4956690161999999</v>
      </c>
      <c r="AT231" s="14">
        <f>IFERROR(VLOOKUP($AG$1&amp;'Service PJ'!$D229&amp;'Service PJ'!$B229&amp;'Service PJ'!$A229&amp;"*",'EPA_US9RT techs'!$A$2:$I$1722,9,FALSE),"")</f>
        <v>3.4956690161999999</v>
      </c>
      <c r="AU231" s="14">
        <f>IFERROR(VLOOKUP($AG$1&amp;'Service PJ'!$D229&amp;'Service PJ'!$B229&amp;'Service PJ'!$A229&amp;"*",'EPA_US9RT techs'!$A$2:$I$1722,9,FALSE),"")</f>
        <v>3.4956690161999999</v>
      </c>
      <c r="AV231" s="14">
        <f>IFERROR(VLOOKUP($AG$1&amp;'Service PJ'!$D229&amp;'Service PJ'!$B229&amp;'Service PJ'!$A229&amp;"*",'EPA_US9RT techs'!$A$2:$I$1722,9,FALSE),"")</f>
        <v>3.4956690161999999</v>
      </c>
      <c r="AW231" s="14">
        <f>IFERROR(VLOOKUP($AG$1&amp;'Service PJ'!$D229&amp;'Service PJ'!$B229&amp;'Service PJ'!$A229&amp;"*",'EPA_US9RT techs'!$A$2:$I$1722,9,FALSE),"")</f>
        <v>3.4956690161999999</v>
      </c>
      <c r="AX231" s="14">
        <f>IFERROR(VLOOKUP($AG$1&amp;'Service PJ'!$D229&amp;'Service PJ'!$B229&amp;'Service PJ'!$A229&amp;"*",'EPA_US9RT techs'!$A$2:$I$1722,9,FALSE),"")</f>
        <v>3.4956690161999999</v>
      </c>
      <c r="AY231" s="14">
        <f>IFERROR(VLOOKUP($AG$1&amp;'Service PJ'!$D229&amp;'Service PJ'!$B229&amp;'Service PJ'!$A229&amp;"*",'EPA_US9RT techs'!$A$2:$I$1722,9,FALSE),"")</f>
        <v>3.4956690161999999</v>
      </c>
      <c r="AZ231" s="14">
        <f>IFERROR(VLOOKUP($AG$1&amp;'Service PJ'!$D229&amp;'Service PJ'!$B229&amp;'Service PJ'!$A229&amp;"*",'EPA_US9RT techs'!$A$2:$I$1722,9,FALSE),"")</f>
        <v>3.4956690161999999</v>
      </c>
      <c r="BA231" s="14">
        <f>IFERROR(VLOOKUP($AG$1&amp;'Service PJ'!$D229&amp;'Service PJ'!$B229&amp;'Service PJ'!$A229&amp;"*",'EPA_US9RT techs'!$A$2:$I$1722,9,FALSE),"")</f>
        <v>3.4956690161999999</v>
      </c>
      <c r="BB231" s="14">
        <f>IFERROR(VLOOKUP($AG$1&amp;'Service PJ'!$D229&amp;'Service PJ'!$B229&amp;'Service PJ'!$A229&amp;"*",'EPA_US9RT techs'!$A$2:$I$1722,9,FALSE),"")</f>
        <v>3.4956690161999999</v>
      </c>
      <c r="BC231" s="14">
        <f>IFERROR(VLOOKUP($AG$1&amp;'Service PJ'!$D229&amp;'Service PJ'!$B229&amp;'Service PJ'!$A229&amp;"*",'EPA_US9RT techs'!$A$2:$I$1722,9,FALSE),"")</f>
        <v>3.4956690161999999</v>
      </c>
      <c r="BD231" s="14">
        <f>IFERROR(VLOOKUP($AG$1&amp;'Service PJ'!$D229&amp;'Service PJ'!$B229&amp;'Service PJ'!$A229&amp;"*",'EPA_US9RT techs'!$A$2:$I$1722,9,FALSE),"")</f>
        <v>3.4956690161999999</v>
      </c>
      <c r="BE231" s="14">
        <f>IFERROR(VLOOKUP($AG$1&amp;'Service PJ'!$D229&amp;'Service PJ'!$B229&amp;'Service PJ'!$A229&amp;"*",'EPA_US9RT techs'!$A$2:$I$1722,9,FALSE),"")</f>
        <v>3.4956690161999999</v>
      </c>
      <c r="BF231" s="14">
        <f>IFERROR(VLOOKUP($AG$1&amp;'Service PJ'!$D229&amp;'Service PJ'!$B229&amp;'Service PJ'!$A229&amp;"*",'EPA_US9RT techs'!$A$2:$I$1722,9,FALSE),"")</f>
        <v>3.4956690161999999</v>
      </c>
      <c r="BG231" s="14">
        <f>IFERROR(VLOOKUP($AG$1&amp;'Service PJ'!$D229&amp;'Service PJ'!$B229&amp;'Service PJ'!$A229&amp;"*",'EPA_US9RT techs'!$A$2:$I$1722,9,FALSE),"")</f>
        <v>3.4956690161999999</v>
      </c>
      <c r="BH231" s="14">
        <f>IFERROR(VLOOKUP($AG$1&amp;'Service PJ'!$D229&amp;'Service PJ'!$B229&amp;'Service PJ'!$A229&amp;"*",'EPA_US9RT techs'!$A$2:$I$1722,9,FALSE),"")</f>
        <v>3.4956690161999999</v>
      </c>
      <c r="BI231" s="14">
        <f>IFERROR(VLOOKUP($AG$1&amp;'Service PJ'!$D229&amp;'Service PJ'!$B229&amp;'Service PJ'!$A229&amp;"*",'EPA_US9RT techs'!$A$2:$I$1722,9,FALSE),"")</f>
        <v>3.4956690161999999</v>
      </c>
      <c r="BJ231" s="14">
        <f>IFERROR(VLOOKUP($AG$1&amp;'Service PJ'!$D229&amp;'Service PJ'!$B229&amp;'Service PJ'!$A229&amp;"*",'EPA_US9RT techs'!$A$2:$I$1722,9,FALSE),"")</f>
        <v>3.4956690161999999</v>
      </c>
      <c r="BK231" s="14">
        <f>IFERROR(VLOOKUP($AG$1&amp;'Service PJ'!$D229&amp;'Service PJ'!$B229&amp;'Service PJ'!$A229&amp;"*",'EPA_US9RT techs'!$A$2:$I$1722,9,FALSE),"")</f>
        <v>3.4956690161999999</v>
      </c>
      <c r="BM231" t="str">
        <f>IF(SUM(BN231:CD231)=0,"\I:",'Service PJ'!$D229&amp;"_"&amp;'Service PJ'!$E229&amp;"_"&amp;'Service PJ'!$C229)</f>
        <v>\I:</v>
      </c>
      <c r="BN231" s="14" t="str">
        <f>IFERROR(VLOOKUP($BM$1&amp;'Service PJ'!$D229&amp;'Service PJ'!$B229&amp;'Service PJ'!$A229&amp;"*",'EPA_US9RT techs'!$A$2:$I$1722,9,FALSE),"")</f>
        <v/>
      </c>
      <c r="BO231" s="14" t="str">
        <f>IFERROR(VLOOKUP($BM$1&amp;'Service PJ'!$D229&amp;'Service PJ'!$B229&amp;'Service PJ'!$A229&amp;"*",'EPA_US9RT techs'!$A$2:$I$1722,9,FALSE),"")</f>
        <v/>
      </c>
      <c r="BP231" s="14" t="str">
        <f>IFERROR(VLOOKUP($BM$1&amp;'Service PJ'!$D229&amp;'Service PJ'!$B229&amp;'Service PJ'!$A229&amp;"*",'EPA_US9RT techs'!$A$2:$I$1722,9,FALSE),"")</f>
        <v/>
      </c>
      <c r="BQ231" s="14" t="str">
        <f>IFERROR(VLOOKUP($BM$1&amp;'Service PJ'!$D229&amp;'Service PJ'!$B229&amp;'Service PJ'!$A229&amp;"*",'EPA_US9RT techs'!$A$2:$I$1722,9,FALSE),"")</f>
        <v/>
      </c>
      <c r="BR231" s="14" t="str">
        <f>IFERROR(VLOOKUP($BM$1&amp;'Service PJ'!$D229&amp;'Service PJ'!$B229&amp;'Service PJ'!$A229&amp;"*",'EPA_US9RT techs'!$A$2:$I$1722,9,FALSE),"")</f>
        <v/>
      </c>
      <c r="BS231" s="14" t="str">
        <f>IFERROR(VLOOKUP($BM$1&amp;'Service PJ'!$D229&amp;'Service PJ'!$B229&amp;'Service PJ'!$A229&amp;"*",'EPA_US9RT techs'!$A$2:$I$1722,9,FALSE),"")</f>
        <v/>
      </c>
      <c r="BT231" s="14" t="str">
        <f>IFERROR(VLOOKUP($BM$1&amp;'Service PJ'!$D229&amp;'Service PJ'!$B229&amp;'Service PJ'!$A229&amp;"*",'EPA_US9RT techs'!$A$2:$I$1722,9,FALSE),"")</f>
        <v/>
      </c>
      <c r="BU231" s="14" t="str">
        <f>IFERROR(VLOOKUP($BM$1&amp;'Service PJ'!$D229&amp;'Service PJ'!$B229&amp;'Service PJ'!$A229&amp;"*",'EPA_US9RT techs'!$A$2:$I$1722,9,FALSE),"")</f>
        <v/>
      </c>
      <c r="BV231" s="14" t="str">
        <f>IFERROR(VLOOKUP($BM$1&amp;'Service PJ'!$D229&amp;'Service PJ'!$B229&amp;'Service PJ'!$A229&amp;"*",'EPA_US9RT techs'!$A$2:$I$1722,9,FALSE),"")</f>
        <v/>
      </c>
      <c r="BW231" s="14" t="str">
        <f>IFERROR(VLOOKUP($BM$1&amp;'Service PJ'!$D229&amp;'Service PJ'!$B229&amp;'Service PJ'!$A229&amp;"*",'EPA_US9RT techs'!$A$2:$I$1722,9,FALSE),"")</f>
        <v/>
      </c>
      <c r="BX231" s="14" t="str">
        <f>IFERROR(VLOOKUP($BM$1&amp;'Service PJ'!$D229&amp;'Service PJ'!$B229&amp;'Service PJ'!$A229&amp;"*",'EPA_US9RT techs'!$A$2:$I$1722,9,FALSE),"")</f>
        <v/>
      </c>
      <c r="BY231" s="14" t="str">
        <f>IFERROR(VLOOKUP($BM$1&amp;'Service PJ'!$D229&amp;'Service PJ'!$B229&amp;'Service PJ'!$A229&amp;"*",'EPA_US9RT techs'!$A$2:$I$1722,9,FALSE),"")</f>
        <v/>
      </c>
      <c r="BZ231" s="14" t="str">
        <f>IFERROR(VLOOKUP($BM$1&amp;'Service PJ'!$D229&amp;'Service PJ'!$B229&amp;'Service PJ'!$A229&amp;"*",'EPA_US9RT techs'!$A$2:$I$1722,9,FALSE),"")</f>
        <v/>
      </c>
      <c r="CA231" s="14" t="str">
        <f>IFERROR(VLOOKUP($BM$1&amp;'Service PJ'!$D229&amp;'Service PJ'!$B229&amp;'Service PJ'!$A229&amp;"*",'EPA_US9RT techs'!$A$2:$I$1722,9,FALSE),"")</f>
        <v/>
      </c>
      <c r="CB231" s="14" t="str">
        <f>IFERROR(VLOOKUP($BM$1&amp;'Service PJ'!$D229&amp;'Service PJ'!$B229&amp;'Service PJ'!$A229&amp;"*",'EPA_US9RT techs'!$A$2:$I$1722,9,FALSE),"")</f>
        <v/>
      </c>
      <c r="CC231" s="14" t="str">
        <f>IFERROR(VLOOKUP($BM$1&amp;'Service PJ'!$D229&amp;'Service PJ'!$B229&amp;'Service PJ'!$A229&amp;"*",'EPA_US9RT techs'!$A$2:$I$1722,9,FALSE),"")</f>
        <v/>
      </c>
      <c r="CD231" s="14" t="str">
        <f>IFERROR(VLOOKUP($BM$1&amp;'Service PJ'!$D229&amp;'Service PJ'!$B229&amp;'Service PJ'!$A229&amp;"*",'EPA_US9RT techs'!$A$2:$I$1722,9,FALSE),"")</f>
        <v/>
      </c>
      <c r="CE231" s="14" t="str">
        <f>IFERROR(VLOOKUP($BM$1&amp;'Service PJ'!$D229&amp;'Service PJ'!$B229&amp;'Service PJ'!$A229&amp;"*",'EPA_US9RT techs'!$A$2:$I$1722,9,FALSE),"")</f>
        <v/>
      </c>
      <c r="CF231" s="14" t="str">
        <f>IFERROR(VLOOKUP($BM$1&amp;'Service PJ'!$D229&amp;'Service PJ'!$B229&amp;'Service PJ'!$A229&amp;"*",'EPA_US9RT techs'!$A$2:$I$1722,9,FALSE),"")</f>
        <v/>
      </c>
      <c r="CG231" s="14" t="str">
        <f>IFERROR(VLOOKUP($BM$1&amp;'Service PJ'!$D229&amp;'Service PJ'!$B229&amp;'Service PJ'!$A229&amp;"*",'EPA_US9RT techs'!$A$2:$I$1722,9,FALSE),"")</f>
        <v/>
      </c>
      <c r="CH231" s="14" t="str">
        <f>IFERROR(VLOOKUP($BM$1&amp;'Service PJ'!$D229&amp;'Service PJ'!$B229&amp;'Service PJ'!$A229&amp;"*",'EPA_US9RT techs'!$A$2:$I$1722,9,FALSE),"")</f>
        <v/>
      </c>
      <c r="CI231" s="14" t="str">
        <f>IFERROR(VLOOKUP($BM$1&amp;'Service PJ'!$D229&amp;'Service PJ'!$B229&amp;'Service PJ'!$A229&amp;"*",'EPA_US9RT techs'!$A$2:$I$1722,9,FALSE),"")</f>
        <v/>
      </c>
      <c r="CJ231" s="14" t="str">
        <f>IFERROR(VLOOKUP($BM$1&amp;'Service PJ'!$D229&amp;'Service PJ'!$B229&amp;'Service PJ'!$A229&amp;"*",'EPA_US9RT techs'!$A$2:$I$1722,9,FALSE),"")</f>
        <v/>
      </c>
      <c r="CK231" s="14" t="str">
        <f>IFERROR(VLOOKUP($BM$1&amp;'Service PJ'!$D229&amp;'Service PJ'!$B229&amp;'Service PJ'!$A229&amp;"*",'EPA_US9RT techs'!$A$2:$I$1722,9,FALSE),"")</f>
        <v/>
      </c>
      <c r="CL231" s="14" t="str">
        <f>IFERROR(VLOOKUP($BM$1&amp;'Service PJ'!$D229&amp;'Service PJ'!$B229&amp;'Service PJ'!$A229&amp;"*",'EPA_US9RT techs'!$A$2:$I$1722,9,FALSE),"")</f>
        <v/>
      </c>
      <c r="CM231" s="14" t="str">
        <f>IFERROR(VLOOKUP($BM$1&amp;'Service PJ'!$D229&amp;'Service PJ'!$B229&amp;'Service PJ'!$A229&amp;"*",'EPA_US9RT techs'!$A$2:$I$1722,9,FALSE),"")</f>
        <v/>
      </c>
      <c r="CN231" s="14" t="str">
        <f>IFERROR(VLOOKUP($BM$1&amp;'Service PJ'!$D229&amp;'Service PJ'!$B229&amp;'Service PJ'!$A229&amp;"*",'EPA_US9RT techs'!$A$2:$I$1722,9,FALSE),"")</f>
        <v/>
      </c>
      <c r="CO231" s="14" t="str">
        <f>IFERROR(VLOOKUP($BM$1&amp;'Service PJ'!$D229&amp;'Service PJ'!$B229&amp;'Service PJ'!$A229&amp;"*",'EPA_US9RT techs'!$A$2:$I$1722,9,FALSE),"")</f>
        <v/>
      </c>
      <c r="CP231" s="14" t="str">
        <f>IFERROR(VLOOKUP($BM$1&amp;'Service PJ'!$D229&amp;'Service PJ'!$B229&amp;'Service PJ'!$A229&amp;"*",'EPA_US9RT techs'!$A$2:$I$1722,9,FALSE),"")</f>
        <v/>
      </c>
      <c r="CQ231" s="14" t="str">
        <f>IFERROR(VLOOKUP($BM$1&amp;'Service PJ'!$D229&amp;'Service PJ'!$B229&amp;'Service PJ'!$A229&amp;"*",'EPA_US9RT techs'!$A$2:$I$1722,9,FALSE),"")</f>
        <v/>
      </c>
      <c r="CS231" t="str">
        <f>IF(SUM(CT231:DJ231)=0,"\I:",'Service PJ'!$D229&amp;"_"&amp;'Service PJ'!$E229&amp;"_"&amp;'Service PJ'!$C229)</f>
        <v>ICH_MDR_BFG</v>
      </c>
      <c r="CT231" s="2">
        <f>IFERROR(VLOOKUP($CS$1&amp;'Service PJ'!$D229&amp;'Service PJ'!$B229&amp;'Service PJ'!$A229&amp;"*",'EPA_US9RT techs'!$A$2:$I$1722,9,FALSE),"")</f>
        <v>30</v>
      </c>
      <c r="CU231" s="2">
        <f>IFERROR(VLOOKUP($CS$1&amp;'Service PJ'!$D229&amp;'Service PJ'!$B229&amp;'Service PJ'!$A229&amp;"*",'EPA_US9RT techs'!$A$2:$I$1722,9,FALSE),"")</f>
        <v>30</v>
      </c>
      <c r="CV231" s="2">
        <f>IFERROR(VLOOKUP($CS$1&amp;'Service PJ'!$D229&amp;'Service PJ'!$B229&amp;'Service PJ'!$A229&amp;"*",'EPA_US9RT techs'!$A$2:$I$1722,9,FALSE),"")</f>
        <v>30</v>
      </c>
      <c r="CW231" s="2">
        <f>IFERROR(VLOOKUP($CS$1&amp;'Service PJ'!$D229&amp;'Service PJ'!$B229&amp;'Service PJ'!$A229&amp;"*",'EPA_US9RT techs'!$A$2:$I$1722,9,FALSE),"")</f>
        <v>30</v>
      </c>
      <c r="CX231" s="2">
        <f>IFERROR(VLOOKUP($CS$1&amp;'Service PJ'!$D229&amp;'Service PJ'!$B229&amp;'Service PJ'!$A229&amp;"*",'EPA_US9RT techs'!$A$2:$I$1722,9,FALSE),"")</f>
        <v>30</v>
      </c>
      <c r="CY231" s="2">
        <f>IFERROR(VLOOKUP($CS$1&amp;'Service PJ'!$D229&amp;'Service PJ'!$B229&amp;'Service PJ'!$A229&amp;"*",'EPA_US9RT techs'!$A$2:$I$1722,9,FALSE),"")</f>
        <v>30</v>
      </c>
      <c r="CZ231" s="2">
        <f>IFERROR(VLOOKUP($CS$1&amp;'Service PJ'!$D229&amp;'Service PJ'!$B229&amp;'Service PJ'!$A229&amp;"*",'EPA_US9RT techs'!$A$2:$I$1722,9,FALSE),"")</f>
        <v>30</v>
      </c>
      <c r="DA231" s="2">
        <f>IFERROR(VLOOKUP($CS$1&amp;'Service PJ'!$D229&amp;'Service PJ'!$B229&amp;'Service PJ'!$A229&amp;"*",'EPA_US9RT techs'!$A$2:$I$1722,9,FALSE),"")</f>
        <v>30</v>
      </c>
      <c r="DB231" s="2">
        <f>IFERROR(VLOOKUP($CS$1&amp;'Service PJ'!$D229&amp;'Service PJ'!$B229&amp;'Service PJ'!$A229&amp;"*",'EPA_US9RT techs'!$A$2:$I$1722,9,FALSE),"")</f>
        <v>30</v>
      </c>
      <c r="DC231" s="2">
        <f>IFERROR(VLOOKUP($CS$1&amp;'Service PJ'!$D229&amp;'Service PJ'!$B229&amp;'Service PJ'!$A229&amp;"*",'EPA_US9RT techs'!$A$2:$I$1722,9,FALSE),"")</f>
        <v>30</v>
      </c>
      <c r="DD231" s="2">
        <f>IFERROR(VLOOKUP($CS$1&amp;'Service PJ'!$D229&amp;'Service PJ'!$B229&amp;'Service PJ'!$A229&amp;"*",'EPA_US9RT techs'!$A$2:$I$1722,9,FALSE),"")</f>
        <v>30</v>
      </c>
      <c r="DE231" s="2">
        <f>IFERROR(VLOOKUP($CS$1&amp;'Service PJ'!$D229&amp;'Service PJ'!$B229&amp;'Service PJ'!$A229&amp;"*",'EPA_US9RT techs'!$A$2:$I$1722,9,FALSE),"")</f>
        <v>30</v>
      </c>
      <c r="DF231" s="2">
        <f>IFERROR(VLOOKUP($CS$1&amp;'Service PJ'!$D229&amp;'Service PJ'!$B229&amp;'Service PJ'!$A229&amp;"*",'EPA_US9RT techs'!$A$2:$I$1722,9,FALSE),"")</f>
        <v>30</v>
      </c>
      <c r="DG231" s="2">
        <f>IFERROR(VLOOKUP($CS$1&amp;'Service PJ'!$D229&amp;'Service PJ'!$B229&amp;'Service PJ'!$A229&amp;"*",'EPA_US9RT techs'!$A$2:$I$1722,9,FALSE),"")</f>
        <v>30</v>
      </c>
      <c r="DH231" s="2">
        <f>IFERROR(VLOOKUP($CS$1&amp;'Service PJ'!$D229&amp;'Service PJ'!$B229&amp;'Service PJ'!$A229&amp;"*",'EPA_US9RT techs'!$A$2:$I$1722,9,FALSE),"")</f>
        <v>30</v>
      </c>
      <c r="DI231" s="2">
        <f>IFERROR(VLOOKUP($CS$1&amp;'Service PJ'!$D229&amp;'Service PJ'!$B229&amp;'Service PJ'!$A229&amp;"*",'EPA_US9RT techs'!$A$2:$I$1722,9,FALSE),"")</f>
        <v>30</v>
      </c>
      <c r="DJ231" s="2">
        <f>IFERROR(VLOOKUP($CS$1&amp;'Service PJ'!$D229&amp;'Service PJ'!$B229&amp;'Service PJ'!$A229&amp;"*",'EPA_US9RT techs'!$A$2:$I$1722,9,FALSE),"")</f>
        <v>30</v>
      </c>
      <c r="DK231" s="2">
        <f>IFERROR(VLOOKUP($CS$1&amp;'Service PJ'!$D229&amp;'Service PJ'!$B229&amp;'Service PJ'!$A229&amp;"*",'EPA_US9RT techs'!$A$2:$I$1722,9,FALSE),"")</f>
        <v>30</v>
      </c>
      <c r="DL231" s="2">
        <f>IFERROR(VLOOKUP($CS$1&amp;'Service PJ'!$D229&amp;'Service PJ'!$B229&amp;'Service PJ'!$A229&amp;"*",'EPA_US9RT techs'!$A$2:$I$1722,9,FALSE),"")</f>
        <v>30</v>
      </c>
      <c r="DM231" s="2">
        <f>IFERROR(VLOOKUP($CS$1&amp;'Service PJ'!$D229&amp;'Service PJ'!$B229&amp;'Service PJ'!$A229&amp;"*",'EPA_US9RT techs'!$A$2:$I$1722,9,FALSE),"")</f>
        <v>30</v>
      </c>
      <c r="DN231" s="2">
        <f>IFERROR(VLOOKUP($CS$1&amp;'Service PJ'!$D229&amp;'Service PJ'!$B229&amp;'Service PJ'!$A229&amp;"*",'EPA_US9RT techs'!$A$2:$I$1722,9,FALSE),"")</f>
        <v>30</v>
      </c>
      <c r="DO231" s="2">
        <f>IFERROR(VLOOKUP($CS$1&amp;'Service PJ'!$D229&amp;'Service PJ'!$B229&amp;'Service PJ'!$A229&amp;"*",'EPA_US9RT techs'!$A$2:$I$1722,9,FALSE),"")</f>
        <v>30</v>
      </c>
      <c r="DP231" s="2">
        <f>IFERROR(VLOOKUP($CS$1&amp;'Service PJ'!$D229&amp;'Service PJ'!$B229&amp;'Service PJ'!$A229&amp;"*",'EPA_US9RT techs'!$A$2:$I$1722,9,FALSE),"")</f>
        <v>30</v>
      </c>
      <c r="DQ231" s="2">
        <f>IFERROR(VLOOKUP($CS$1&amp;'Service PJ'!$D229&amp;'Service PJ'!$B229&amp;'Service PJ'!$A229&amp;"*",'EPA_US9RT techs'!$A$2:$I$1722,9,FALSE),"")</f>
        <v>30</v>
      </c>
      <c r="DR231" s="2">
        <f>IFERROR(VLOOKUP($CS$1&amp;'Service PJ'!$D229&amp;'Service PJ'!$B229&amp;'Service PJ'!$A229&amp;"*",'EPA_US9RT techs'!$A$2:$I$1722,9,FALSE),"")</f>
        <v>30</v>
      </c>
      <c r="DS231" s="2">
        <f>IFERROR(VLOOKUP($CS$1&amp;'Service PJ'!$D229&amp;'Service PJ'!$B229&amp;'Service PJ'!$A229&amp;"*",'EPA_US9RT techs'!$A$2:$I$1722,9,FALSE),"")</f>
        <v>30</v>
      </c>
      <c r="DT231" s="2">
        <f>IFERROR(VLOOKUP($CS$1&amp;'Service PJ'!$D229&amp;'Service PJ'!$B229&amp;'Service PJ'!$A229&amp;"*",'EPA_US9RT techs'!$A$2:$I$1722,9,FALSE),"")</f>
        <v>30</v>
      </c>
      <c r="DU231" s="2">
        <f>IFERROR(VLOOKUP($CS$1&amp;'Service PJ'!$D229&amp;'Service PJ'!$B229&amp;'Service PJ'!$A229&amp;"*",'EPA_US9RT techs'!$A$2:$I$1722,9,FALSE),"")</f>
        <v>30</v>
      </c>
      <c r="DV231" s="2">
        <f>IFERROR(VLOOKUP($CS$1&amp;'Service PJ'!$D229&amp;'Service PJ'!$B229&amp;'Service PJ'!$A229&amp;"*",'EPA_US9RT techs'!$A$2:$I$1722,9,FALSE),"")</f>
        <v>30</v>
      </c>
      <c r="DW231" s="2">
        <f>IFERROR(VLOOKUP($CS$1&amp;'Service PJ'!$D229&amp;'Service PJ'!$B229&amp;'Service PJ'!$A229&amp;"*",'EPA_US9RT techs'!$A$2:$I$1722,9,FALSE),"")</f>
        <v>30</v>
      </c>
    </row>
    <row r="232" spans="1:127" x14ac:dyDescent="0.45">
      <c r="A232" t="str">
        <f>IF(SUM(B232:R232)=0,"\I:",'Service PJ'!$D230&amp;"_"&amp;'Service PJ'!$E230&amp;"_"&amp;'Service PJ'!$C230)</f>
        <v>ICH_OTP_BFG</v>
      </c>
      <c r="B232" s="14">
        <f>IFERROR(VLOOKUP($A$1&amp;'Service PJ'!$D230&amp;'Service PJ'!$B230&amp;'Service PJ'!$A230&amp;"*",'EPA_US9RT techs'!$A$2:$I$1722,9,FALSE),"")</f>
        <v>3.61965</v>
      </c>
      <c r="C232" s="14">
        <f>IFERROR(VLOOKUP($A$1&amp;'Service PJ'!$D230&amp;'Service PJ'!$B230&amp;'Service PJ'!$A230&amp;"*",'EPA_US9RT techs'!$A$2:$I$1722,9,FALSE),"")</f>
        <v>3.61965</v>
      </c>
      <c r="D232" s="14">
        <f>IFERROR(VLOOKUP($A$1&amp;'Service PJ'!$D230&amp;'Service PJ'!$B230&amp;'Service PJ'!$A230&amp;"*",'EPA_US9RT techs'!$A$2:$I$1722,9,FALSE),"")</f>
        <v>3.61965</v>
      </c>
      <c r="E232" s="14">
        <f>IFERROR(VLOOKUP($A$1&amp;'Service PJ'!$D230&amp;'Service PJ'!$B230&amp;'Service PJ'!$A230&amp;"*",'EPA_US9RT techs'!$A$2:$I$1722,9,FALSE),"")</f>
        <v>3.61965</v>
      </c>
      <c r="F232" s="14">
        <f>IFERROR(VLOOKUP($A$1&amp;'Service PJ'!$D230&amp;'Service PJ'!$B230&amp;'Service PJ'!$A230&amp;"*",'EPA_US9RT techs'!$A$2:$I$1722,9,FALSE),"")</f>
        <v>3.61965</v>
      </c>
      <c r="G232" s="14">
        <f>IFERROR(VLOOKUP($A$1&amp;'Service PJ'!$D230&amp;'Service PJ'!$B230&amp;'Service PJ'!$A230&amp;"*",'EPA_US9RT techs'!$A$2:$I$1722,9,FALSE),"")</f>
        <v>3.61965</v>
      </c>
      <c r="H232" s="14">
        <f>IFERROR(VLOOKUP($A$1&amp;'Service PJ'!$D230&amp;'Service PJ'!$B230&amp;'Service PJ'!$A230&amp;"*",'EPA_US9RT techs'!$A$2:$I$1722,9,FALSE),"")</f>
        <v>3.61965</v>
      </c>
      <c r="I232" s="14">
        <f>IFERROR(VLOOKUP($A$1&amp;'Service PJ'!$D230&amp;'Service PJ'!$B230&amp;'Service PJ'!$A230&amp;"*",'EPA_US9RT techs'!$A$2:$I$1722,9,FALSE),"")</f>
        <v>3.61965</v>
      </c>
      <c r="J232" s="14">
        <f>IFERROR(VLOOKUP($A$1&amp;'Service PJ'!$D230&amp;'Service PJ'!$B230&amp;'Service PJ'!$A230&amp;"*",'EPA_US9RT techs'!$A$2:$I$1722,9,FALSE),"")</f>
        <v>3.61965</v>
      </c>
      <c r="K232" s="14">
        <f>IFERROR(VLOOKUP($A$1&amp;'Service PJ'!$D230&amp;'Service PJ'!$B230&amp;'Service PJ'!$A230&amp;"*",'EPA_US9RT techs'!$A$2:$I$1722,9,FALSE),"")</f>
        <v>3.61965</v>
      </c>
      <c r="L232" s="14">
        <f>IFERROR(VLOOKUP($A$1&amp;'Service PJ'!$D230&amp;'Service PJ'!$B230&amp;'Service PJ'!$A230&amp;"*",'EPA_US9RT techs'!$A$2:$I$1722,9,FALSE),"")</f>
        <v>3.61965</v>
      </c>
      <c r="M232" s="14">
        <f>IFERROR(VLOOKUP($A$1&amp;'Service PJ'!$D230&amp;'Service PJ'!$B230&amp;'Service PJ'!$A230&amp;"*",'EPA_US9RT techs'!$A$2:$I$1722,9,FALSE),"")</f>
        <v>3.61965</v>
      </c>
      <c r="N232" s="14">
        <f>IFERROR(VLOOKUP($A$1&amp;'Service PJ'!$D230&amp;'Service PJ'!$B230&amp;'Service PJ'!$A230&amp;"*",'EPA_US9RT techs'!$A$2:$I$1722,9,FALSE),"")</f>
        <v>3.61965</v>
      </c>
      <c r="O232" s="14">
        <f>IFERROR(VLOOKUP($A$1&amp;'Service PJ'!$D230&amp;'Service PJ'!$B230&amp;'Service PJ'!$A230&amp;"*",'EPA_US9RT techs'!$A$2:$I$1722,9,FALSE),"")</f>
        <v>3.61965</v>
      </c>
      <c r="P232" s="14">
        <f>IFERROR(VLOOKUP($A$1&amp;'Service PJ'!$D230&amp;'Service PJ'!$B230&amp;'Service PJ'!$A230&amp;"*",'EPA_US9RT techs'!$A$2:$I$1722,9,FALSE),"")</f>
        <v>3.61965</v>
      </c>
      <c r="Q232" s="14">
        <f>IFERROR(VLOOKUP($A$1&amp;'Service PJ'!$D230&amp;'Service PJ'!$B230&amp;'Service PJ'!$A230&amp;"*",'EPA_US9RT techs'!$A$2:$I$1722,9,FALSE),"")</f>
        <v>3.61965</v>
      </c>
      <c r="R232" s="14">
        <f>IFERROR(VLOOKUP($A$1&amp;'Service PJ'!$D230&amp;'Service PJ'!$B230&amp;'Service PJ'!$A230&amp;"*",'EPA_US9RT techs'!$A$2:$I$1722,9,FALSE),"")</f>
        <v>3.61965</v>
      </c>
      <c r="S232" s="14">
        <f>IFERROR(VLOOKUP($A$1&amp;'Service PJ'!$D230&amp;'Service PJ'!$B230&amp;'Service PJ'!$A230&amp;"*",'EPA_US9RT techs'!$A$2:$I$1722,9,FALSE),"")</f>
        <v>3.61965</v>
      </c>
      <c r="T232" s="14">
        <f>IFERROR(VLOOKUP($A$1&amp;'Service PJ'!$D230&amp;'Service PJ'!$B230&amp;'Service PJ'!$A230&amp;"*",'EPA_US9RT techs'!$A$2:$I$1722,9,FALSE),"")</f>
        <v>3.61965</v>
      </c>
      <c r="U232" s="14">
        <f>IFERROR(VLOOKUP($A$1&amp;'Service PJ'!$D230&amp;'Service PJ'!$B230&amp;'Service PJ'!$A230&amp;"*",'EPA_US9RT techs'!$A$2:$I$1722,9,FALSE),"")</f>
        <v>3.61965</v>
      </c>
      <c r="V232" s="14">
        <f>IFERROR(VLOOKUP($A$1&amp;'Service PJ'!$D230&amp;'Service PJ'!$B230&amp;'Service PJ'!$A230&amp;"*",'EPA_US9RT techs'!$A$2:$I$1722,9,FALSE),"")</f>
        <v>3.61965</v>
      </c>
      <c r="W232" s="14">
        <f>IFERROR(VLOOKUP($A$1&amp;'Service PJ'!$D230&amp;'Service PJ'!$B230&amp;'Service PJ'!$A230&amp;"*",'EPA_US9RT techs'!$A$2:$I$1722,9,FALSE),"")</f>
        <v>3.61965</v>
      </c>
      <c r="X232" s="14">
        <f>IFERROR(VLOOKUP($A$1&amp;'Service PJ'!$D230&amp;'Service PJ'!$B230&amp;'Service PJ'!$A230&amp;"*",'EPA_US9RT techs'!$A$2:$I$1722,9,FALSE),"")</f>
        <v>3.61965</v>
      </c>
      <c r="Y232" s="14">
        <f>IFERROR(VLOOKUP($A$1&amp;'Service PJ'!$D230&amp;'Service PJ'!$B230&amp;'Service PJ'!$A230&amp;"*",'EPA_US9RT techs'!$A$2:$I$1722,9,FALSE),"")</f>
        <v>3.61965</v>
      </c>
      <c r="Z232" s="14">
        <f>IFERROR(VLOOKUP($A$1&amp;'Service PJ'!$D230&amp;'Service PJ'!$B230&amp;'Service PJ'!$A230&amp;"*",'EPA_US9RT techs'!$A$2:$I$1722,9,FALSE),"")</f>
        <v>3.61965</v>
      </c>
      <c r="AA232" s="14">
        <f>IFERROR(VLOOKUP($A$1&amp;'Service PJ'!$D230&amp;'Service PJ'!$B230&amp;'Service PJ'!$A230&amp;"*",'EPA_US9RT techs'!$A$2:$I$1722,9,FALSE),"")</f>
        <v>3.61965</v>
      </c>
      <c r="AB232" s="14">
        <f>IFERROR(VLOOKUP($A$1&amp;'Service PJ'!$D230&amp;'Service PJ'!$B230&amp;'Service PJ'!$A230&amp;"*",'EPA_US9RT techs'!$A$2:$I$1722,9,FALSE),"")</f>
        <v>3.61965</v>
      </c>
      <c r="AC232" s="14">
        <f>IFERROR(VLOOKUP($A$1&amp;'Service PJ'!$D230&amp;'Service PJ'!$B230&amp;'Service PJ'!$A230&amp;"*",'EPA_US9RT techs'!$A$2:$I$1722,9,FALSE),"")</f>
        <v>3.61965</v>
      </c>
      <c r="AD232" s="14">
        <f>IFERROR(VLOOKUP($A$1&amp;'Service PJ'!$D230&amp;'Service PJ'!$B230&amp;'Service PJ'!$A230&amp;"*",'EPA_US9RT techs'!$A$2:$I$1722,9,FALSE),"")</f>
        <v>3.61965</v>
      </c>
      <c r="AE232" s="14">
        <f>IFERROR(VLOOKUP($A$1&amp;'Service PJ'!$D230&amp;'Service PJ'!$B230&amp;'Service PJ'!$A230&amp;"*",'EPA_US9RT techs'!$A$2:$I$1722,9,FALSE),"")</f>
        <v>3.61965</v>
      </c>
      <c r="AG232" t="str">
        <f>IF(SUM(AH232:AX232)=0,"\I:",'Service PJ'!$D230&amp;"_"&amp;'Service PJ'!$E230&amp;"_"&amp;'Service PJ'!$C230)</f>
        <v>ICH_OTP_BFG</v>
      </c>
      <c r="AH232" s="14">
        <f>IFERROR(VLOOKUP($AG$1&amp;'Service PJ'!$D230&amp;'Service PJ'!$B230&amp;'Service PJ'!$A230&amp;"*",'EPA_US9RT techs'!$A$2:$I$1722,9,FALSE),"")</f>
        <v>0.57914399999999999</v>
      </c>
      <c r="AI232" s="14">
        <f>IFERROR(VLOOKUP($AG$1&amp;'Service PJ'!$D230&amp;'Service PJ'!$B230&amp;'Service PJ'!$A230&amp;"*",'EPA_US9RT techs'!$A$2:$I$1722,9,FALSE),"")</f>
        <v>0.57914399999999999</v>
      </c>
      <c r="AJ232" s="14">
        <f>IFERROR(VLOOKUP($AG$1&amp;'Service PJ'!$D230&amp;'Service PJ'!$B230&amp;'Service PJ'!$A230&amp;"*",'EPA_US9RT techs'!$A$2:$I$1722,9,FALSE),"")</f>
        <v>0.57914399999999999</v>
      </c>
      <c r="AK232" s="14">
        <f>IFERROR(VLOOKUP($AG$1&amp;'Service PJ'!$D230&amp;'Service PJ'!$B230&amp;'Service PJ'!$A230&amp;"*",'EPA_US9RT techs'!$A$2:$I$1722,9,FALSE),"")</f>
        <v>0.57914399999999999</v>
      </c>
      <c r="AL232" s="14">
        <f>IFERROR(VLOOKUP($AG$1&amp;'Service PJ'!$D230&amp;'Service PJ'!$B230&amp;'Service PJ'!$A230&amp;"*",'EPA_US9RT techs'!$A$2:$I$1722,9,FALSE),"")</f>
        <v>0.57914399999999999</v>
      </c>
      <c r="AM232" s="14">
        <f>IFERROR(VLOOKUP($AG$1&amp;'Service PJ'!$D230&amp;'Service PJ'!$B230&amp;'Service PJ'!$A230&amp;"*",'EPA_US9RT techs'!$A$2:$I$1722,9,FALSE),"")</f>
        <v>0.57914399999999999</v>
      </c>
      <c r="AN232" s="14">
        <f>IFERROR(VLOOKUP($AG$1&amp;'Service PJ'!$D230&amp;'Service PJ'!$B230&amp;'Service PJ'!$A230&amp;"*",'EPA_US9RT techs'!$A$2:$I$1722,9,FALSE),"")</f>
        <v>0.57914399999999999</v>
      </c>
      <c r="AO232" s="14">
        <f>IFERROR(VLOOKUP($AG$1&amp;'Service PJ'!$D230&amp;'Service PJ'!$B230&amp;'Service PJ'!$A230&amp;"*",'EPA_US9RT techs'!$A$2:$I$1722,9,FALSE),"")</f>
        <v>0.57914399999999999</v>
      </c>
      <c r="AP232" s="14">
        <f>IFERROR(VLOOKUP($AG$1&amp;'Service PJ'!$D230&amp;'Service PJ'!$B230&amp;'Service PJ'!$A230&amp;"*",'EPA_US9RT techs'!$A$2:$I$1722,9,FALSE),"")</f>
        <v>0.57914399999999999</v>
      </c>
      <c r="AQ232" s="14">
        <f>IFERROR(VLOOKUP($AG$1&amp;'Service PJ'!$D230&amp;'Service PJ'!$B230&amp;'Service PJ'!$A230&amp;"*",'EPA_US9RT techs'!$A$2:$I$1722,9,FALSE),"")</f>
        <v>0.57914399999999999</v>
      </c>
      <c r="AR232" s="14">
        <f>IFERROR(VLOOKUP($AG$1&amp;'Service PJ'!$D230&amp;'Service PJ'!$B230&amp;'Service PJ'!$A230&amp;"*",'EPA_US9RT techs'!$A$2:$I$1722,9,FALSE),"")</f>
        <v>0.57914399999999999</v>
      </c>
      <c r="AS232" s="14">
        <f>IFERROR(VLOOKUP($AG$1&amp;'Service PJ'!$D230&amp;'Service PJ'!$B230&amp;'Service PJ'!$A230&amp;"*",'EPA_US9RT techs'!$A$2:$I$1722,9,FALSE),"")</f>
        <v>0.57914399999999999</v>
      </c>
      <c r="AT232" s="14">
        <f>IFERROR(VLOOKUP($AG$1&amp;'Service PJ'!$D230&amp;'Service PJ'!$B230&amp;'Service PJ'!$A230&amp;"*",'EPA_US9RT techs'!$A$2:$I$1722,9,FALSE),"")</f>
        <v>0.57914399999999999</v>
      </c>
      <c r="AU232" s="14">
        <f>IFERROR(VLOOKUP($AG$1&amp;'Service PJ'!$D230&amp;'Service PJ'!$B230&amp;'Service PJ'!$A230&amp;"*",'EPA_US9RT techs'!$A$2:$I$1722,9,FALSE),"")</f>
        <v>0.57914399999999999</v>
      </c>
      <c r="AV232" s="14">
        <f>IFERROR(VLOOKUP($AG$1&amp;'Service PJ'!$D230&amp;'Service PJ'!$B230&amp;'Service PJ'!$A230&amp;"*",'EPA_US9RT techs'!$A$2:$I$1722,9,FALSE),"")</f>
        <v>0.57914399999999999</v>
      </c>
      <c r="AW232" s="14">
        <f>IFERROR(VLOOKUP($AG$1&amp;'Service PJ'!$D230&amp;'Service PJ'!$B230&amp;'Service PJ'!$A230&amp;"*",'EPA_US9RT techs'!$A$2:$I$1722,9,FALSE),"")</f>
        <v>0.57914399999999999</v>
      </c>
      <c r="AX232" s="14">
        <f>IFERROR(VLOOKUP($AG$1&amp;'Service PJ'!$D230&amp;'Service PJ'!$B230&amp;'Service PJ'!$A230&amp;"*",'EPA_US9RT techs'!$A$2:$I$1722,9,FALSE),"")</f>
        <v>0.57914399999999999</v>
      </c>
      <c r="AY232" s="14">
        <f>IFERROR(VLOOKUP($AG$1&amp;'Service PJ'!$D230&amp;'Service PJ'!$B230&amp;'Service PJ'!$A230&amp;"*",'EPA_US9RT techs'!$A$2:$I$1722,9,FALSE),"")</f>
        <v>0.57914399999999999</v>
      </c>
      <c r="AZ232" s="14">
        <f>IFERROR(VLOOKUP($AG$1&amp;'Service PJ'!$D230&amp;'Service PJ'!$B230&amp;'Service PJ'!$A230&amp;"*",'EPA_US9RT techs'!$A$2:$I$1722,9,FALSE),"")</f>
        <v>0.57914399999999999</v>
      </c>
      <c r="BA232" s="14">
        <f>IFERROR(VLOOKUP($AG$1&amp;'Service PJ'!$D230&amp;'Service PJ'!$B230&amp;'Service PJ'!$A230&amp;"*",'EPA_US9RT techs'!$A$2:$I$1722,9,FALSE),"")</f>
        <v>0.57914399999999999</v>
      </c>
      <c r="BB232" s="14">
        <f>IFERROR(VLOOKUP($AG$1&amp;'Service PJ'!$D230&amp;'Service PJ'!$B230&amp;'Service PJ'!$A230&amp;"*",'EPA_US9RT techs'!$A$2:$I$1722,9,FALSE),"")</f>
        <v>0.57914399999999999</v>
      </c>
      <c r="BC232" s="14">
        <f>IFERROR(VLOOKUP($AG$1&amp;'Service PJ'!$D230&amp;'Service PJ'!$B230&amp;'Service PJ'!$A230&amp;"*",'EPA_US9RT techs'!$A$2:$I$1722,9,FALSE),"")</f>
        <v>0.57914399999999999</v>
      </c>
      <c r="BD232" s="14">
        <f>IFERROR(VLOOKUP($AG$1&amp;'Service PJ'!$D230&amp;'Service PJ'!$B230&amp;'Service PJ'!$A230&amp;"*",'EPA_US9RT techs'!$A$2:$I$1722,9,FALSE),"")</f>
        <v>0.57914399999999999</v>
      </c>
      <c r="BE232" s="14">
        <f>IFERROR(VLOOKUP($AG$1&amp;'Service PJ'!$D230&amp;'Service PJ'!$B230&amp;'Service PJ'!$A230&amp;"*",'EPA_US9RT techs'!$A$2:$I$1722,9,FALSE),"")</f>
        <v>0.57914399999999999</v>
      </c>
      <c r="BF232" s="14">
        <f>IFERROR(VLOOKUP($AG$1&amp;'Service PJ'!$D230&amp;'Service PJ'!$B230&amp;'Service PJ'!$A230&amp;"*",'EPA_US9RT techs'!$A$2:$I$1722,9,FALSE),"")</f>
        <v>0.57914399999999999</v>
      </c>
      <c r="BG232" s="14">
        <f>IFERROR(VLOOKUP($AG$1&amp;'Service PJ'!$D230&amp;'Service PJ'!$B230&amp;'Service PJ'!$A230&amp;"*",'EPA_US9RT techs'!$A$2:$I$1722,9,FALSE),"")</f>
        <v>0.57914399999999999</v>
      </c>
      <c r="BH232" s="14">
        <f>IFERROR(VLOOKUP($AG$1&amp;'Service PJ'!$D230&amp;'Service PJ'!$B230&amp;'Service PJ'!$A230&amp;"*",'EPA_US9RT techs'!$A$2:$I$1722,9,FALSE),"")</f>
        <v>0.57914399999999999</v>
      </c>
      <c r="BI232" s="14">
        <f>IFERROR(VLOOKUP($AG$1&amp;'Service PJ'!$D230&amp;'Service PJ'!$B230&amp;'Service PJ'!$A230&amp;"*",'EPA_US9RT techs'!$A$2:$I$1722,9,FALSE),"")</f>
        <v>0.57914399999999999</v>
      </c>
      <c r="BJ232" s="14">
        <f>IFERROR(VLOOKUP($AG$1&amp;'Service PJ'!$D230&amp;'Service PJ'!$B230&amp;'Service PJ'!$A230&amp;"*",'EPA_US9RT techs'!$A$2:$I$1722,9,FALSE),"")</f>
        <v>0.57914399999999999</v>
      </c>
      <c r="BK232" s="14">
        <f>IFERROR(VLOOKUP($AG$1&amp;'Service PJ'!$D230&amp;'Service PJ'!$B230&amp;'Service PJ'!$A230&amp;"*",'EPA_US9RT techs'!$A$2:$I$1722,9,FALSE),"")</f>
        <v>0.57914399999999999</v>
      </c>
      <c r="BM232" t="str">
        <f>IF(SUM(BN232:CD232)=0,"\I:",'Service PJ'!$D230&amp;"_"&amp;'Service PJ'!$E230&amp;"_"&amp;'Service PJ'!$C230)</f>
        <v>\I:</v>
      </c>
      <c r="BN232" s="14" t="str">
        <f>IFERROR(VLOOKUP($BM$1&amp;'Service PJ'!$D230&amp;'Service PJ'!$B230&amp;'Service PJ'!$A230&amp;"*",'EPA_US9RT techs'!$A$2:$I$1722,9,FALSE),"")</f>
        <v/>
      </c>
      <c r="BO232" s="14" t="str">
        <f>IFERROR(VLOOKUP($BM$1&amp;'Service PJ'!$D230&amp;'Service PJ'!$B230&amp;'Service PJ'!$A230&amp;"*",'EPA_US9RT techs'!$A$2:$I$1722,9,FALSE),"")</f>
        <v/>
      </c>
      <c r="BP232" s="14" t="str">
        <f>IFERROR(VLOOKUP($BM$1&amp;'Service PJ'!$D230&amp;'Service PJ'!$B230&amp;'Service PJ'!$A230&amp;"*",'EPA_US9RT techs'!$A$2:$I$1722,9,FALSE),"")</f>
        <v/>
      </c>
      <c r="BQ232" s="14" t="str">
        <f>IFERROR(VLOOKUP($BM$1&amp;'Service PJ'!$D230&amp;'Service PJ'!$B230&amp;'Service PJ'!$A230&amp;"*",'EPA_US9RT techs'!$A$2:$I$1722,9,FALSE),"")</f>
        <v/>
      </c>
      <c r="BR232" s="14" t="str">
        <f>IFERROR(VLOOKUP($BM$1&amp;'Service PJ'!$D230&amp;'Service PJ'!$B230&amp;'Service PJ'!$A230&amp;"*",'EPA_US9RT techs'!$A$2:$I$1722,9,FALSE),"")</f>
        <v/>
      </c>
      <c r="BS232" s="14" t="str">
        <f>IFERROR(VLOOKUP($BM$1&amp;'Service PJ'!$D230&amp;'Service PJ'!$B230&amp;'Service PJ'!$A230&amp;"*",'EPA_US9RT techs'!$A$2:$I$1722,9,FALSE),"")</f>
        <v/>
      </c>
      <c r="BT232" s="14" t="str">
        <f>IFERROR(VLOOKUP($BM$1&amp;'Service PJ'!$D230&amp;'Service PJ'!$B230&amp;'Service PJ'!$A230&amp;"*",'EPA_US9RT techs'!$A$2:$I$1722,9,FALSE),"")</f>
        <v/>
      </c>
      <c r="BU232" s="14" t="str">
        <f>IFERROR(VLOOKUP($BM$1&amp;'Service PJ'!$D230&amp;'Service PJ'!$B230&amp;'Service PJ'!$A230&amp;"*",'EPA_US9RT techs'!$A$2:$I$1722,9,FALSE),"")</f>
        <v/>
      </c>
      <c r="BV232" s="14" t="str">
        <f>IFERROR(VLOOKUP($BM$1&amp;'Service PJ'!$D230&amp;'Service PJ'!$B230&amp;'Service PJ'!$A230&amp;"*",'EPA_US9RT techs'!$A$2:$I$1722,9,FALSE),"")</f>
        <v/>
      </c>
      <c r="BW232" s="14" t="str">
        <f>IFERROR(VLOOKUP($BM$1&amp;'Service PJ'!$D230&amp;'Service PJ'!$B230&amp;'Service PJ'!$A230&amp;"*",'EPA_US9RT techs'!$A$2:$I$1722,9,FALSE),"")</f>
        <v/>
      </c>
      <c r="BX232" s="14" t="str">
        <f>IFERROR(VLOOKUP($BM$1&amp;'Service PJ'!$D230&amp;'Service PJ'!$B230&amp;'Service PJ'!$A230&amp;"*",'EPA_US9RT techs'!$A$2:$I$1722,9,FALSE),"")</f>
        <v/>
      </c>
      <c r="BY232" s="14" t="str">
        <f>IFERROR(VLOOKUP($BM$1&amp;'Service PJ'!$D230&amp;'Service PJ'!$B230&amp;'Service PJ'!$A230&amp;"*",'EPA_US9RT techs'!$A$2:$I$1722,9,FALSE),"")</f>
        <v/>
      </c>
      <c r="BZ232" s="14" t="str">
        <f>IFERROR(VLOOKUP($BM$1&amp;'Service PJ'!$D230&amp;'Service PJ'!$B230&amp;'Service PJ'!$A230&amp;"*",'EPA_US9RT techs'!$A$2:$I$1722,9,FALSE),"")</f>
        <v/>
      </c>
      <c r="CA232" s="14" t="str">
        <f>IFERROR(VLOOKUP($BM$1&amp;'Service PJ'!$D230&amp;'Service PJ'!$B230&amp;'Service PJ'!$A230&amp;"*",'EPA_US9RT techs'!$A$2:$I$1722,9,FALSE),"")</f>
        <v/>
      </c>
      <c r="CB232" s="14" t="str">
        <f>IFERROR(VLOOKUP($BM$1&amp;'Service PJ'!$D230&amp;'Service PJ'!$B230&amp;'Service PJ'!$A230&amp;"*",'EPA_US9RT techs'!$A$2:$I$1722,9,FALSE),"")</f>
        <v/>
      </c>
      <c r="CC232" s="14" t="str">
        <f>IFERROR(VLOOKUP($BM$1&amp;'Service PJ'!$D230&amp;'Service PJ'!$B230&amp;'Service PJ'!$A230&amp;"*",'EPA_US9RT techs'!$A$2:$I$1722,9,FALSE),"")</f>
        <v/>
      </c>
      <c r="CD232" s="14" t="str">
        <f>IFERROR(VLOOKUP($BM$1&amp;'Service PJ'!$D230&amp;'Service PJ'!$B230&amp;'Service PJ'!$A230&amp;"*",'EPA_US9RT techs'!$A$2:$I$1722,9,FALSE),"")</f>
        <v/>
      </c>
      <c r="CE232" s="14" t="str">
        <f>IFERROR(VLOOKUP($BM$1&amp;'Service PJ'!$D230&amp;'Service PJ'!$B230&amp;'Service PJ'!$A230&amp;"*",'EPA_US9RT techs'!$A$2:$I$1722,9,FALSE),"")</f>
        <v/>
      </c>
      <c r="CF232" s="14" t="str">
        <f>IFERROR(VLOOKUP($BM$1&amp;'Service PJ'!$D230&amp;'Service PJ'!$B230&amp;'Service PJ'!$A230&amp;"*",'EPA_US9RT techs'!$A$2:$I$1722,9,FALSE),"")</f>
        <v/>
      </c>
      <c r="CG232" s="14" t="str">
        <f>IFERROR(VLOOKUP($BM$1&amp;'Service PJ'!$D230&amp;'Service PJ'!$B230&amp;'Service PJ'!$A230&amp;"*",'EPA_US9RT techs'!$A$2:$I$1722,9,FALSE),"")</f>
        <v/>
      </c>
      <c r="CH232" s="14" t="str">
        <f>IFERROR(VLOOKUP($BM$1&amp;'Service PJ'!$D230&amp;'Service PJ'!$B230&amp;'Service PJ'!$A230&amp;"*",'EPA_US9RT techs'!$A$2:$I$1722,9,FALSE),"")</f>
        <v/>
      </c>
      <c r="CI232" s="14" t="str">
        <f>IFERROR(VLOOKUP($BM$1&amp;'Service PJ'!$D230&amp;'Service PJ'!$B230&amp;'Service PJ'!$A230&amp;"*",'EPA_US9RT techs'!$A$2:$I$1722,9,FALSE),"")</f>
        <v/>
      </c>
      <c r="CJ232" s="14" t="str">
        <f>IFERROR(VLOOKUP($BM$1&amp;'Service PJ'!$D230&amp;'Service PJ'!$B230&amp;'Service PJ'!$A230&amp;"*",'EPA_US9RT techs'!$A$2:$I$1722,9,FALSE),"")</f>
        <v/>
      </c>
      <c r="CK232" s="14" t="str">
        <f>IFERROR(VLOOKUP($BM$1&amp;'Service PJ'!$D230&amp;'Service PJ'!$B230&amp;'Service PJ'!$A230&amp;"*",'EPA_US9RT techs'!$A$2:$I$1722,9,FALSE),"")</f>
        <v/>
      </c>
      <c r="CL232" s="14" t="str">
        <f>IFERROR(VLOOKUP($BM$1&amp;'Service PJ'!$D230&amp;'Service PJ'!$B230&amp;'Service PJ'!$A230&amp;"*",'EPA_US9RT techs'!$A$2:$I$1722,9,FALSE),"")</f>
        <v/>
      </c>
      <c r="CM232" s="14" t="str">
        <f>IFERROR(VLOOKUP($BM$1&amp;'Service PJ'!$D230&amp;'Service PJ'!$B230&amp;'Service PJ'!$A230&amp;"*",'EPA_US9RT techs'!$A$2:$I$1722,9,FALSE),"")</f>
        <v/>
      </c>
      <c r="CN232" s="14" t="str">
        <f>IFERROR(VLOOKUP($BM$1&amp;'Service PJ'!$D230&amp;'Service PJ'!$B230&amp;'Service PJ'!$A230&amp;"*",'EPA_US9RT techs'!$A$2:$I$1722,9,FALSE),"")</f>
        <v/>
      </c>
      <c r="CO232" s="14" t="str">
        <f>IFERROR(VLOOKUP($BM$1&amp;'Service PJ'!$D230&amp;'Service PJ'!$B230&amp;'Service PJ'!$A230&amp;"*",'EPA_US9RT techs'!$A$2:$I$1722,9,FALSE),"")</f>
        <v/>
      </c>
      <c r="CP232" s="14" t="str">
        <f>IFERROR(VLOOKUP($BM$1&amp;'Service PJ'!$D230&amp;'Service PJ'!$B230&amp;'Service PJ'!$A230&amp;"*",'EPA_US9RT techs'!$A$2:$I$1722,9,FALSE),"")</f>
        <v/>
      </c>
      <c r="CQ232" s="14" t="str">
        <f>IFERROR(VLOOKUP($BM$1&amp;'Service PJ'!$D230&amp;'Service PJ'!$B230&amp;'Service PJ'!$A230&amp;"*",'EPA_US9RT techs'!$A$2:$I$1722,9,FALSE),"")</f>
        <v/>
      </c>
      <c r="CS232" t="str">
        <f>IF(SUM(CT232:DJ232)=0,"\I:",'Service PJ'!$D230&amp;"_"&amp;'Service PJ'!$E230&amp;"_"&amp;'Service PJ'!$C230)</f>
        <v>ICH_OTP_BFG</v>
      </c>
      <c r="CT232" s="2">
        <f>IFERROR(VLOOKUP($CS$1&amp;'Service PJ'!$D230&amp;'Service PJ'!$B230&amp;'Service PJ'!$A230&amp;"*",'EPA_US9RT techs'!$A$2:$I$1722,9,FALSE),"")</f>
        <v>30</v>
      </c>
      <c r="CU232" s="2">
        <f>IFERROR(VLOOKUP($CS$1&amp;'Service PJ'!$D230&amp;'Service PJ'!$B230&amp;'Service PJ'!$A230&amp;"*",'EPA_US9RT techs'!$A$2:$I$1722,9,FALSE),"")</f>
        <v>30</v>
      </c>
      <c r="CV232" s="2">
        <f>IFERROR(VLOOKUP($CS$1&amp;'Service PJ'!$D230&amp;'Service PJ'!$B230&amp;'Service PJ'!$A230&amp;"*",'EPA_US9RT techs'!$A$2:$I$1722,9,FALSE),"")</f>
        <v>30</v>
      </c>
      <c r="CW232" s="2">
        <f>IFERROR(VLOOKUP($CS$1&amp;'Service PJ'!$D230&amp;'Service PJ'!$B230&amp;'Service PJ'!$A230&amp;"*",'EPA_US9RT techs'!$A$2:$I$1722,9,FALSE),"")</f>
        <v>30</v>
      </c>
      <c r="CX232" s="2">
        <f>IFERROR(VLOOKUP($CS$1&amp;'Service PJ'!$D230&amp;'Service PJ'!$B230&amp;'Service PJ'!$A230&amp;"*",'EPA_US9RT techs'!$A$2:$I$1722,9,FALSE),"")</f>
        <v>30</v>
      </c>
      <c r="CY232" s="2">
        <f>IFERROR(VLOOKUP($CS$1&amp;'Service PJ'!$D230&amp;'Service PJ'!$B230&amp;'Service PJ'!$A230&amp;"*",'EPA_US9RT techs'!$A$2:$I$1722,9,FALSE),"")</f>
        <v>30</v>
      </c>
      <c r="CZ232" s="2">
        <f>IFERROR(VLOOKUP($CS$1&amp;'Service PJ'!$D230&amp;'Service PJ'!$B230&amp;'Service PJ'!$A230&amp;"*",'EPA_US9RT techs'!$A$2:$I$1722,9,FALSE),"")</f>
        <v>30</v>
      </c>
      <c r="DA232" s="2">
        <f>IFERROR(VLOOKUP($CS$1&amp;'Service PJ'!$D230&amp;'Service PJ'!$B230&amp;'Service PJ'!$A230&amp;"*",'EPA_US9RT techs'!$A$2:$I$1722,9,FALSE),"")</f>
        <v>30</v>
      </c>
      <c r="DB232" s="2">
        <f>IFERROR(VLOOKUP($CS$1&amp;'Service PJ'!$D230&amp;'Service PJ'!$B230&amp;'Service PJ'!$A230&amp;"*",'EPA_US9RT techs'!$A$2:$I$1722,9,FALSE),"")</f>
        <v>30</v>
      </c>
      <c r="DC232" s="2">
        <f>IFERROR(VLOOKUP($CS$1&amp;'Service PJ'!$D230&amp;'Service PJ'!$B230&amp;'Service PJ'!$A230&amp;"*",'EPA_US9RT techs'!$A$2:$I$1722,9,FALSE),"")</f>
        <v>30</v>
      </c>
      <c r="DD232" s="2">
        <f>IFERROR(VLOOKUP($CS$1&amp;'Service PJ'!$D230&amp;'Service PJ'!$B230&amp;'Service PJ'!$A230&amp;"*",'EPA_US9RT techs'!$A$2:$I$1722,9,FALSE),"")</f>
        <v>30</v>
      </c>
      <c r="DE232" s="2">
        <f>IFERROR(VLOOKUP($CS$1&amp;'Service PJ'!$D230&amp;'Service PJ'!$B230&amp;'Service PJ'!$A230&amp;"*",'EPA_US9RT techs'!$A$2:$I$1722,9,FALSE),"")</f>
        <v>30</v>
      </c>
      <c r="DF232" s="2">
        <f>IFERROR(VLOOKUP($CS$1&amp;'Service PJ'!$D230&amp;'Service PJ'!$B230&amp;'Service PJ'!$A230&amp;"*",'EPA_US9RT techs'!$A$2:$I$1722,9,FALSE),"")</f>
        <v>30</v>
      </c>
      <c r="DG232" s="2">
        <f>IFERROR(VLOOKUP($CS$1&amp;'Service PJ'!$D230&amp;'Service PJ'!$B230&amp;'Service PJ'!$A230&amp;"*",'EPA_US9RT techs'!$A$2:$I$1722,9,FALSE),"")</f>
        <v>30</v>
      </c>
      <c r="DH232" s="2">
        <f>IFERROR(VLOOKUP($CS$1&amp;'Service PJ'!$D230&amp;'Service PJ'!$B230&amp;'Service PJ'!$A230&amp;"*",'EPA_US9RT techs'!$A$2:$I$1722,9,FALSE),"")</f>
        <v>30</v>
      </c>
      <c r="DI232" s="2">
        <f>IFERROR(VLOOKUP($CS$1&amp;'Service PJ'!$D230&amp;'Service PJ'!$B230&amp;'Service PJ'!$A230&amp;"*",'EPA_US9RT techs'!$A$2:$I$1722,9,FALSE),"")</f>
        <v>30</v>
      </c>
      <c r="DJ232" s="2">
        <f>IFERROR(VLOOKUP($CS$1&amp;'Service PJ'!$D230&amp;'Service PJ'!$B230&amp;'Service PJ'!$A230&amp;"*",'EPA_US9RT techs'!$A$2:$I$1722,9,FALSE),"")</f>
        <v>30</v>
      </c>
      <c r="DK232" s="2">
        <f>IFERROR(VLOOKUP($CS$1&amp;'Service PJ'!$D230&amp;'Service PJ'!$B230&amp;'Service PJ'!$A230&amp;"*",'EPA_US9RT techs'!$A$2:$I$1722,9,FALSE),"")</f>
        <v>30</v>
      </c>
      <c r="DL232" s="2">
        <f>IFERROR(VLOOKUP($CS$1&amp;'Service PJ'!$D230&amp;'Service PJ'!$B230&amp;'Service PJ'!$A230&amp;"*",'EPA_US9RT techs'!$A$2:$I$1722,9,FALSE),"")</f>
        <v>30</v>
      </c>
      <c r="DM232" s="2">
        <f>IFERROR(VLOOKUP($CS$1&amp;'Service PJ'!$D230&amp;'Service PJ'!$B230&amp;'Service PJ'!$A230&amp;"*",'EPA_US9RT techs'!$A$2:$I$1722,9,FALSE),"")</f>
        <v>30</v>
      </c>
      <c r="DN232" s="2">
        <f>IFERROR(VLOOKUP($CS$1&amp;'Service PJ'!$D230&amp;'Service PJ'!$B230&amp;'Service PJ'!$A230&amp;"*",'EPA_US9RT techs'!$A$2:$I$1722,9,FALSE),"")</f>
        <v>30</v>
      </c>
      <c r="DO232" s="2">
        <f>IFERROR(VLOOKUP($CS$1&amp;'Service PJ'!$D230&amp;'Service PJ'!$B230&amp;'Service PJ'!$A230&amp;"*",'EPA_US9RT techs'!$A$2:$I$1722,9,FALSE),"")</f>
        <v>30</v>
      </c>
      <c r="DP232" s="2">
        <f>IFERROR(VLOOKUP($CS$1&amp;'Service PJ'!$D230&amp;'Service PJ'!$B230&amp;'Service PJ'!$A230&amp;"*",'EPA_US9RT techs'!$A$2:$I$1722,9,FALSE),"")</f>
        <v>30</v>
      </c>
      <c r="DQ232" s="2">
        <f>IFERROR(VLOOKUP($CS$1&amp;'Service PJ'!$D230&amp;'Service PJ'!$B230&amp;'Service PJ'!$A230&amp;"*",'EPA_US9RT techs'!$A$2:$I$1722,9,FALSE),"")</f>
        <v>30</v>
      </c>
      <c r="DR232" s="2">
        <f>IFERROR(VLOOKUP($CS$1&amp;'Service PJ'!$D230&amp;'Service PJ'!$B230&amp;'Service PJ'!$A230&amp;"*",'EPA_US9RT techs'!$A$2:$I$1722,9,FALSE),"")</f>
        <v>30</v>
      </c>
      <c r="DS232" s="2">
        <f>IFERROR(VLOOKUP($CS$1&amp;'Service PJ'!$D230&amp;'Service PJ'!$B230&amp;'Service PJ'!$A230&amp;"*",'EPA_US9RT techs'!$A$2:$I$1722,9,FALSE),"")</f>
        <v>30</v>
      </c>
      <c r="DT232" s="2">
        <f>IFERROR(VLOOKUP($CS$1&amp;'Service PJ'!$D230&amp;'Service PJ'!$B230&amp;'Service PJ'!$A230&amp;"*",'EPA_US9RT techs'!$A$2:$I$1722,9,FALSE),"")</f>
        <v>30</v>
      </c>
      <c r="DU232" s="2">
        <f>IFERROR(VLOOKUP($CS$1&amp;'Service PJ'!$D230&amp;'Service PJ'!$B230&amp;'Service PJ'!$A230&amp;"*",'EPA_US9RT techs'!$A$2:$I$1722,9,FALSE),"")</f>
        <v>30</v>
      </c>
      <c r="DV232" s="2">
        <f>IFERROR(VLOOKUP($CS$1&amp;'Service PJ'!$D230&amp;'Service PJ'!$B230&amp;'Service PJ'!$A230&amp;"*",'EPA_US9RT techs'!$A$2:$I$1722,9,FALSE),"")</f>
        <v>30</v>
      </c>
      <c r="DW232" s="2">
        <f>IFERROR(VLOOKUP($CS$1&amp;'Service PJ'!$D230&amp;'Service PJ'!$B230&amp;'Service PJ'!$A230&amp;"*",'EPA_US9RT techs'!$A$2:$I$1722,9,FALSE),"")</f>
        <v>30</v>
      </c>
    </row>
    <row r="233" spans="1:127" x14ac:dyDescent="0.45">
      <c r="A233" t="str">
        <f>IF(SUM(B233:R233)=0,"\I:",'Service PJ'!$D231&amp;"_"&amp;'Service PJ'!$E231&amp;"_"&amp;'Service PJ'!$C231)</f>
        <v>\I:</v>
      </c>
      <c r="B233" s="14" t="str">
        <f>IFERROR(VLOOKUP($A$1&amp;'Service PJ'!$D231&amp;'Service PJ'!$B231&amp;'Service PJ'!$A231&amp;"*",'EPA_US9RT techs'!$A$2:$I$1722,9,FALSE),"")</f>
        <v/>
      </c>
      <c r="C233" s="14" t="str">
        <f>IFERROR(VLOOKUP($A$1&amp;'Service PJ'!$D231&amp;'Service PJ'!$B231&amp;'Service PJ'!$A231&amp;"*",'EPA_US9RT techs'!$A$2:$I$1722,9,FALSE),"")</f>
        <v/>
      </c>
      <c r="D233" s="14" t="str">
        <f>IFERROR(VLOOKUP($A$1&amp;'Service PJ'!$D231&amp;'Service PJ'!$B231&amp;'Service PJ'!$A231&amp;"*",'EPA_US9RT techs'!$A$2:$I$1722,9,FALSE),"")</f>
        <v/>
      </c>
      <c r="E233" s="14" t="str">
        <f>IFERROR(VLOOKUP($A$1&amp;'Service PJ'!$D231&amp;'Service PJ'!$B231&amp;'Service PJ'!$A231&amp;"*",'EPA_US9RT techs'!$A$2:$I$1722,9,FALSE),"")</f>
        <v/>
      </c>
      <c r="F233" s="14" t="str">
        <f>IFERROR(VLOOKUP($A$1&amp;'Service PJ'!$D231&amp;'Service PJ'!$B231&amp;'Service PJ'!$A231&amp;"*",'EPA_US9RT techs'!$A$2:$I$1722,9,FALSE),"")</f>
        <v/>
      </c>
      <c r="G233" s="14" t="str">
        <f>IFERROR(VLOOKUP($A$1&amp;'Service PJ'!$D231&amp;'Service PJ'!$B231&amp;'Service PJ'!$A231&amp;"*",'EPA_US9RT techs'!$A$2:$I$1722,9,FALSE),"")</f>
        <v/>
      </c>
      <c r="H233" s="14" t="str">
        <f>IFERROR(VLOOKUP($A$1&amp;'Service PJ'!$D231&amp;'Service PJ'!$B231&amp;'Service PJ'!$A231&amp;"*",'EPA_US9RT techs'!$A$2:$I$1722,9,FALSE),"")</f>
        <v/>
      </c>
      <c r="I233" s="14" t="str">
        <f>IFERROR(VLOOKUP($A$1&amp;'Service PJ'!$D231&amp;'Service PJ'!$B231&amp;'Service PJ'!$A231&amp;"*",'EPA_US9RT techs'!$A$2:$I$1722,9,FALSE),"")</f>
        <v/>
      </c>
      <c r="J233" s="14" t="str">
        <f>IFERROR(VLOOKUP($A$1&amp;'Service PJ'!$D231&amp;'Service PJ'!$B231&amp;'Service PJ'!$A231&amp;"*",'EPA_US9RT techs'!$A$2:$I$1722,9,FALSE),"")</f>
        <v/>
      </c>
      <c r="K233" s="14" t="str">
        <f>IFERROR(VLOOKUP($A$1&amp;'Service PJ'!$D231&amp;'Service PJ'!$B231&amp;'Service PJ'!$A231&amp;"*",'EPA_US9RT techs'!$A$2:$I$1722,9,FALSE),"")</f>
        <v/>
      </c>
      <c r="L233" s="14" t="str">
        <f>IFERROR(VLOOKUP($A$1&amp;'Service PJ'!$D231&amp;'Service PJ'!$B231&amp;'Service PJ'!$A231&amp;"*",'EPA_US9RT techs'!$A$2:$I$1722,9,FALSE),"")</f>
        <v/>
      </c>
      <c r="M233" s="14" t="str">
        <f>IFERROR(VLOOKUP($A$1&amp;'Service PJ'!$D231&amp;'Service PJ'!$B231&amp;'Service PJ'!$A231&amp;"*",'EPA_US9RT techs'!$A$2:$I$1722,9,FALSE),"")</f>
        <v/>
      </c>
      <c r="N233" s="14" t="str">
        <f>IFERROR(VLOOKUP($A$1&amp;'Service PJ'!$D231&amp;'Service PJ'!$B231&amp;'Service PJ'!$A231&amp;"*",'EPA_US9RT techs'!$A$2:$I$1722,9,FALSE),"")</f>
        <v/>
      </c>
      <c r="O233" s="14" t="str">
        <f>IFERROR(VLOOKUP($A$1&amp;'Service PJ'!$D231&amp;'Service PJ'!$B231&amp;'Service PJ'!$A231&amp;"*",'EPA_US9RT techs'!$A$2:$I$1722,9,FALSE),"")</f>
        <v/>
      </c>
      <c r="P233" s="14" t="str">
        <f>IFERROR(VLOOKUP($A$1&amp;'Service PJ'!$D231&amp;'Service PJ'!$B231&amp;'Service PJ'!$A231&amp;"*",'EPA_US9RT techs'!$A$2:$I$1722,9,FALSE),"")</f>
        <v/>
      </c>
      <c r="Q233" s="14" t="str">
        <f>IFERROR(VLOOKUP($A$1&amp;'Service PJ'!$D231&amp;'Service PJ'!$B231&amp;'Service PJ'!$A231&amp;"*",'EPA_US9RT techs'!$A$2:$I$1722,9,FALSE),"")</f>
        <v/>
      </c>
      <c r="R233" s="14" t="str">
        <f>IFERROR(VLOOKUP($A$1&amp;'Service PJ'!$D231&amp;'Service PJ'!$B231&amp;'Service PJ'!$A231&amp;"*",'EPA_US9RT techs'!$A$2:$I$1722,9,FALSE),"")</f>
        <v/>
      </c>
      <c r="S233" s="14" t="str">
        <f>IFERROR(VLOOKUP($A$1&amp;'Service PJ'!$D231&amp;'Service PJ'!$B231&amp;'Service PJ'!$A231&amp;"*",'EPA_US9RT techs'!$A$2:$I$1722,9,FALSE),"")</f>
        <v/>
      </c>
      <c r="T233" s="14" t="str">
        <f>IFERROR(VLOOKUP($A$1&amp;'Service PJ'!$D231&amp;'Service PJ'!$B231&amp;'Service PJ'!$A231&amp;"*",'EPA_US9RT techs'!$A$2:$I$1722,9,FALSE),"")</f>
        <v/>
      </c>
      <c r="U233" s="14" t="str">
        <f>IFERROR(VLOOKUP($A$1&amp;'Service PJ'!$D231&amp;'Service PJ'!$B231&amp;'Service PJ'!$A231&amp;"*",'EPA_US9RT techs'!$A$2:$I$1722,9,FALSE),"")</f>
        <v/>
      </c>
      <c r="V233" s="14" t="str">
        <f>IFERROR(VLOOKUP($A$1&amp;'Service PJ'!$D231&amp;'Service PJ'!$B231&amp;'Service PJ'!$A231&amp;"*",'EPA_US9RT techs'!$A$2:$I$1722,9,FALSE),"")</f>
        <v/>
      </c>
      <c r="W233" s="14" t="str">
        <f>IFERROR(VLOOKUP($A$1&amp;'Service PJ'!$D231&amp;'Service PJ'!$B231&amp;'Service PJ'!$A231&amp;"*",'EPA_US9RT techs'!$A$2:$I$1722,9,FALSE),"")</f>
        <v/>
      </c>
      <c r="X233" s="14" t="str">
        <f>IFERROR(VLOOKUP($A$1&amp;'Service PJ'!$D231&amp;'Service PJ'!$B231&amp;'Service PJ'!$A231&amp;"*",'EPA_US9RT techs'!$A$2:$I$1722,9,FALSE),"")</f>
        <v/>
      </c>
      <c r="Y233" s="14" t="str">
        <f>IFERROR(VLOOKUP($A$1&amp;'Service PJ'!$D231&amp;'Service PJ'!$B231&amp;'Service PJ'!$A231&amp;"*",'EPA_US9RT techs'!$A$2:$I$1722,9,FALSE),"")</f>
        <v/>
      </c>
      <c r="Z233" s="14" t="str">
        <f>IFERROR(VLOOKUP($A$1&amp;'Service PJ'!$D231&amp;'Service PJ'!$B231&amp;'Service PJ'!$A231&amp;"*",'EPA_US9RT techs'!$A$2:$I$1722,9,FALSE),"")</f>
        <v/>
      </c>
      <c r="AA233" s="14" t="str">
        <f>IFERROR(VLOOKUP($A$1&amp;'Service PJ'!$D231&amp;'Service PJ'!$B231&amp;'Service PJ'!$A231&amp;"*",'EPA_US9RT techs'!$A$2:$I$1722,9,FALSE),"")</f>
        <v/>
      </c>
      <c r="AB233" s="14" t="str">
        <f>IFERROR(VLOOKUP($A$1&amp;'Service PJ'!$D231&amp;'Service PJ'!$B231&amp;'Service PJ'!$A231&amp;"*",'EPA_US9RT techs'!$A$2:$I$1722,9,FALSE),"")</f>
        <v/>
      </c>
      <c r="AC233" s="14" t="str">
        <f>IFERROR(VLOOKUP($A$1&amp;'Service PJ'!$D231&amp;'Service PJ'!$B231&amp;'Service PJ'!$A231&amp;"*",'EPA_US9RT techs'!$A$2:$I$1722,9,FALSE),"")</f>
        <v/>
      </c>
      <c r="AD233" s="14" t="str">
        <f>IFERROR(VLOOKUP($A$1&amp;'Service PJ'!$D231&amp;'Service PJ'!$B231&amp;'Service PJ'!$A231&amp;"*",'EPA_US9RT techs'!$A$2:$I$1722,9,FALSE),"")</f>
        <v/>
      </c>
      <c r="AE233" s="14" t="str">
        <f>IFERROR(VLOOKUP($A$1&amp;'Service PJ'!$D231&amp;'Service PJ'!$B231&amp;'Service PJ'!$A231&amp;"*",'EPA_US9RT techs'!$A$2:$I$1722,9,FALSE),"")</f>
        <v/>
      </c>
      <c r="AG233" t="str">
        <f>IF(SUM(AH233:AX233)=0,"\I:",'Service PJ'!$D231&amp;"_"&amp;'Service PJ'!$E231&amp;"_"&amp;'Service PJ'!$C231)</f>
        <v>\I:</v>
      </c>
      <c r="AH233" s="14" t="str">
        <f>IFERROR(VLOOKUP($AG$1&amp;'Service PJ'!$D231&amp;'Service PJ'!$B231&amp;'Service PJ'!$A231&amp;"*",'EPA_US9RT techs'!$A$2:$I$1722,9,FALSE),"")</f>
        <v/>
      </c>
      <c r="AI233" s="14" t="str">
        <f>IFERROR(VLOOKUP($AG$1&amp;'Service PJ'!$D231&amp;'Service PJ'!$B231&amp;'Service PJ'!$A231&amp;"*",'EPA_US9RT techs'!$A$2:$I$1722,9,FALSE),"")</f>
        <v/>
      </c>
      <c r="AJ233" s="14" t="str">
        <f>IFERROR(VLOOKUP($AG$1&amp;'Service PJ'!$D231&amp;'Service PJ'!$B231&amp;'Service PJ'!$A231&amp;"*",'EPA_US9RT techs'!$A$2:$I$1722,9,FALSE),"")</f>
        <v/>
      </c>
      <c r="AK233" s="14" t="str">
        <f>IFERROR(VLOOKUP($AG$1&amp;'Service PJ'!$D231&amp;'Service PJ'!$B231&amp;'Service PJ'!$A231&amp;"*",'EPA_US9RT techs'!$A$2:$I$1722,9,FALSE),"")</f>
        <v/>
      </c>
      <c r="AL233" s="14" t="str">
        <f>IFERROR(VLOOKUP($AG$1&amp;'Service PJ'!$D231&amp;'Service PJ'!$B231&amp;'Service PJ'!$A231&amp;"*",'EPA_US9RT techs'!$A$2:$I$1722,9,FALSE),"")</f>
        <v/>
      </c>
      <c r="AM233" s="14" t="str">
        <f>IFERROR(VLOOKUP($AG$1&amp;'Service PJ'!$D231&amp;'Service PJ'!$B231&amp;'Service PJ'!$A231&amp;"*",'EPA_US9RT techs'!$A$2:$I$1722,9,FALSE),"")</f>
        <v/>
      </c>
      <c r="AN233" s="14" t="str">
        <f>IFERROR(VLOOKUP($AG$1&amp;'Service PJ'!$D231&amp;'Service PJ'!$B231&amp;'Service PJ'!$A231&amp;"*",'EPA_US9RT techs'!$A$2:$I$1722,9,FALSE),"")</f>
        <v/>
      </c>
      <c r="AO233" s="14" t="str">
        <f>IFERROR(VLOOKUP($AG$1&amp;'Service PJ'!$D231&amp;'Service PJ'!$B231&amp;'Service PJ'!$A231&amp;"*",'EPA_US9RT techs'!$A$2:$I$1722,9,FALSE),"")</f>
        <v/>
      </c>
      <c r="AP233" s="14" t="str">
        <f>IFERROR(VLOOKUP($AG$1&amp;'Service PJ'!$D231&amp;'Service PJ'!$B231&amp;'Service PJ'!$A231&amp;"*",'EPA_US9RT techs'!$A$2:$I$1722,9,FALSE),"")</f>
        <v/>
      </c>
      <c r="AQ233" s="14" t="str">
        <f>IFERROR(VLOOKUP($AG$1&amp;'Service PJ'!$D231&amp;'Service PJ'!$B231&amp;'Service PJ'!$A231&amp;"*",'EPA_US9RT techs'!$A$2:$I$1722,9,FALSE),"")</f>
        <v/>
      </c>
      <c r="AR233" s="14" t="str">
        <f>IFERROR(VLOOKUP($AG$1&amp;'Service PJ'!$D231&amp;'Service PJ'!$B231&amp;'Service PJ'!$A231&amp;"*",'EPA_US9RT techs'!$A$2:$I$1722,9,FALSE),"")</f>
        <v/>
      </c>
      <c r="AS233" s="14" t="str">
        <f>IFERROR(VLOOKUP($AG$1&amp;'Service PJ'!$D231&amp;'Service PJ'!$B231&amp;'Service PJ'!$A231&amp;"*",'EPA_US9RT techs'!$A$2:$I$1722,9,FALSE),"")</f>
        <v/>
      </c>
      <c r="AT233" s="14" t="str">
        <f>IFERROR(VLOOKUP($AG$1&amp;'Service PJ'!$D231&amp;'Service PJ'!$B231&amp;'Service PJ'!$A231&amp;"*",'EPA_US9RT techs'!$A$2:$I$1722,9,FALSE),"")</f>
        <v/>
      </c>
      <c r="AU233" s="14" t="str">
        <f>IFERROR(VLOOKUP($AG$1&amp;'Service PJ'!$D231&amp;'Service PJ'!$B231&amp;'Service PJ'!$A231&amp;"*",'EPA_US9RT techs'!$A$2:$I$1722,9,FALSE),"")</f>
        <v/>
      </c>
      <c r="AV233" s="14" t="str">
        <f>IFERROR(VLOOKUP($AG$1&amp;'Service PJ'!$D231&amp;'Service PJ'!$B231&amp;'Service PJ'!$A231&amp;"*",'EPA_US9RT techs'!$A$2:$I$1722,9,FALSE),"")</f>
        <v/>
      </c>
      <c r="AW233" s="14" t="str">
        <f>IFERROR(VLOOKUP($AG$1&amp;'Service PJ'!$D231&amp;'Service PJ'!$B231&amp;'Service PJ'!$A231&amp;"*",'EPA_US9RT techs'!$A$2:$I$1722,9,FALSE),"")</f>
        <v/>
      </c>
      <c r="AX233" s="14" t="str">
        <f>IFERROR(VLOOKUP($AG$1&amp;'Service PJ'!$D231&amp;'Service PJ'!$B231&amp;'Service PJ'!$A231&amp;"*",'EPA_US9RT techs'!$A$2:$I$1722,9,FALSE),"")</f>
        <v/>
      </c>
      <c r="AY233" s="14" t="str">
        <f>IFERROR(VLOOKUP($AG$1&amp;'Service PJ'!$D231&amp;'Service PJ'!$B231&amp;'Service PJ'!$A231&amp;"*",'EPA_US9RT techs'!$A$2:$I$1722,9,FALSE),"")</f>
        <v/>
      </c>
      <c r="AZ233" s="14" t="str">
        <f>IFERROR(VLOOKUP($AG$1&amp;'Service PJ'!$D231&amp;'Service PJ'!$B231&amp;'Service PJ'!$A231&amp;"*",'EPA_US9RT techs'!$A$2:$I$1722,9,FALSE),"")</f>
        <v/>
      </c>
      <c r="BA233" s="14" t="str">
        <f>IFERROR(VLOOKUP($AG$1&amp;'Service PJ'!$D231&amp;'Service PJ'!$B231&amp;'Service PJ'!$A231&amp;"*",'EPA_US9RT techs'!$A$2:$I$1722,9,FALSE),"")</f>
        <v/>
      </c>
      <c r="BB233" s="14" t="str">
        <f>IFERROR(VLOOKUP($AG$1&amp;'Service PJ'!$D231&amp;'Service PJ'!$B231&amp;'Service PJ'!$A231&amp;"*",'EPA_US9RT techs'!$A$2:$I$1722,9,FALSE),"")</f>
        <v/>
      </c>
      <c r="BC233" s="14" t="str">
        <f>IFERROR(VLOOKUP($AG$1&amp;'Service PJ'!$D231&amp;'Service PJ'!$B231&amp;'Service PJ'!$A231&amp;"*",'EPA_US9RT techs'!$A$2:$I$1722,9,FALSE),"")</f>
        <v/>
      </c>
      <c r="BD233" s="14" t="str">
        <f>IFERROR(VLOOKUP($AG$1&amp;'Service PJ'!$D231&amp;'Service PJ'!$B231&amp;'Service PJ'!$A231&amp;"*",'EPA_US9RT techs'!$A$2:$I$1722,9,FALSE),"")</f>
        <v/>
      </c>
      <c r="BE233" s="14" t="str">
        <f>IFERROR(VLOOKUP($AG$1&amp;'Service PJ'!$D231&amp;'Service PJ'!$B231&amp;'Service PJ'!$A231&amp;"*",'EPA_US9RT techs'!$A$2:$I$1722,9,FALSE),"")</f>
        <v/>
      </c>
      <c r="BF233" s="14" t="str">
        <f>IFERROR(VLOOKUP($AG$1&amp;'Service PJ'!$D231&amp;'Service PJ'!$B231&amp;'Service PJ'!$A231&amp;"*",'EPA_US9RT techs'!$A$2:$I$1722,9,FALSE),"")</f>
        <v/>
      </c>
      <c r="BG233" s="14" t="str">
        <f>IFERROR(VLOOKUP($AG$1&amp;'Service PJ'!$D231&amp;'Service PJ'!$B231&amp;'Service PJ'!$A231&amp;"*",'EPA_US9RT techs'!$A$2:$I$1722,9,FALSE),"")</f>
        <v/>
      </c>
      <c r="BH233" s="14" t="str">
        <f>IFERROR(VLOOKUP($AG$1&amp;'Service PJ'!$D231&amp;'Service PJ'!$B231&amp;'Service PJ'!$A231&amp;"*",'EPA_US9RT techs'!$A$2:$I$1722,9,FALSE),"")</f>
        <v/>
      </c>
      <c r="BI233" s="14" t="str">
        <f>IFERROR(VLOOKUP($AG$1&amp;'Service PJ'!$D231&amp;'Service PJ'!$B231&amp;'Service PJ'!$A231&amp;"*",'EPA_US9RT techs'!$A$2:$I$1722,9,FALSE),"")</f>
        <v/>
      </c>
      <c r="BJ233" s="14" t="str">
        <f>IFERROR(VLOOKUP($AG$1&amp;'Service PJ'!$D231&amp;'Service PJ'!$B231&amp;'Service PJ'!$A231&amp;"*",'EPA_US9RT techs'!$A$2:$I$1722,9,FALSE),"")</f>
        <v/>
      </c>
      <c r="BK233" s="14" t="str">
        <f>IFERROR(VLOOKUP($AG$1&amp;'Service PJ'!$D231&amp;'Service PJ'!$B231&amp;'Service PJ'!$A231&amp;"*",'EPA_US9RT techs'!$A$2:$I$1722,9,FALSE),"")</f>
        <v/>
      </c>
      <c r="BM233" t="str">
        <f>IF(SUM(BN233:CD233)=0,"\I:",'Service PJ'!$D231&amp;"_"&amp;'Service PJ'!$E231&amp;"_"&amp;'Service PJ'!$C231)</f>
        <v>\I:</v>
      </c>
      <c r="BN233" s="14" t="str">
        <f>IFERROR(VLOOKUP($BM$1&amp;'Service PJ'!$D231&amp;'Service PJ'!$B231&amp;'Service PJ'!$A231&amp;"*",'EPA_US9RT techs'!$A$2:$I$1722,9,FALSE),"")</f>
        <v/>
      </c>
      <c r="BO233" s="14" t="str">
        <f>IFERROR(VLOOKUP($BM$1&amp;'Service PJ'!$D231&amp;'Service PJ'!$B231&amp;'Service PJ'!$A231&amp;"*",'EPA_US9RT techs'!$A$2:$I$1722,9,FALSE),"")</f>
        <v/>
      </c>
      <c r="BP233" s="14" t="str">
        <f>IFERROR(VLOOKUP($BM$1&amp;'Service PJ'!$D231&amp;'Service PJ'!$B231&amp;'Service PJ'!$A231&amp;"*",'EPA_US9RT techs'!$A$2:$I$1722,9,FALSE),"")</f>
        <v/>
      </c>
      <c r="BQ233" s="14" t="str">
        <f>IFERROR(VLOOKUP($BM$1&amp;'Service PJ'!$D231&amp;'Service PJ'!$B231&amp;'Service PJ'!$A231&amp;"*",'EPA_US9RT techs'!$A$2:$I$1722,9,FALSE),"")</f>
        <v/>
      </c>
      <c r="BR233" s="14" t="str">
        <f>IFERROR(VLOOKUP($BM$1&amp;'Service PJ'!$D231&amp;'Service PJ'!$B231&amp;'Service PJ'!$A231&amp;"*",'EPA_US9RT techs'!$A$2:$I$1722,9,FALSE),"")</f>
        <v/>
      </c>
      <c r="BS233" s="14" t="str">
        <f>IFERROR(VLOOKUP($BM$1&amp;'Service PJ'!$D231&amp;'Service PJ'!$B231&amp;'Service PJ'!$A231&amp;"*",'EPA_US9RT techs'!$A$2:$I$1722,9,FALSE),"")</f>
        <v/>
      </c>
      <c r="BT233" s="14" t="str">
        <f>IFERROR(VLOOKUP($BM$1&amp;'Service PJ'!$D231&amp;'Service PJ'!$B231&amp;'Service PJ'!$A231&amp;"*",'EPA_US9RT techs'!$A$2:$I$1722,9,FALSE),"")</f>
        <v/>
      </c>
      <c r="BU233" s="14" t="str">
        <f>IFERROR(VLOOKUP($BM$1&amp;'Service PJ'!$D231&amp;'Service PJ'!$B231&amp;'Service PJ'!$A231&amp;"*",'EPA_US9RT techs'!$A$2:$I$1722,9,FALSE),"")</f>
        <v/>
      </c>
      <c r="BV233" s="14" t="str">
        <f>IFERROR(VLOOKUP($BM$1&amp;'Service PJ'!$D231&amp;'Service PJ'!$B231&amp;'Service PJ'!$A231&amp;"*",'EPA_US9RT techs'!$A$2:$I$1722,9,FALSE),"")</f>
        <v/>
      </c>
      <c r="BW233" s="14" t="str">
        <f>IFERROR(VLOOKUP($BM$1&amp;'Service PJ'!$D231&amp;'Service PJ'!$B231&amp;'Service PJ'!$A231&amp;"*",'EPA_US9RT techs'!$A$2:$I$1722,9,FALSE),"")</f>
        <v/>
      </c>
      <c r="BX233" s="14" t="str">
        <f>IFERROR(VLOOKUP($BM$1&amp;'Service PJ'!$D231&amp;'Service PJ'!$B231&amp;'Service PJ'!$A231&amp;"*",'EPA_US9RT techs'!$A$2:$I$1722,9,FALSE),"")</f>
        <v/>
      </c>
      <c r="BY233" s="14" t="str">
        <f>IFERROR(VLOOKUP($BM$1&amp;'Service PJ'!$D231&amp;'Service PJ'!$B231&amp;'Service PJ'!$A231&amp;"*",'EPA_US9RT techs'!$A$2:$I$1722,9,FALSE),"")</f>
        <v/>
      </c>
      <c r="BZ233" s="14" t="str">
        <f>IFERROR(VLOOKUP($BM$1&amp;'Service PJ'!$D231&amp;'Service PJ'!$B231&amp;'Service PJ'!$A231&amp;"*",'EPA_US9RT techs'!$A$2:$I$1722,9,FALSE),"")</f>
        <v/>
      </c>
      <c r="CA233" s="14" t="str">
        <f>IFERROR(VLOOKUP($BM$1&amp;'Service PJ'!$D231&amp;'Service PJ'!$B231&amp;'Service PJ'!$A231&amp;"*",'EPA_US9RT techs'!$A$2:$I$1722,9,FALSE),"")</f>
        <v/>
      </c>
      <c r="CB233" s="14" t="str">
        <f>IFERROR(VLOOKUP($BM$1&amp;'Service PJ'!$D231&amp;'Service PJ'!$B231&amp;'Service PJ'!$A231&amp;"*",'EPA_US9RT techs'!$A$2:$I$1722,9,FALSE),"")</f>
        <v/>
      </c>
      <c r="CC233" s="14" t="str">
        <f>IFERROR(VLOOKUP($BM$1&amp;'Service PJ'!$D231&amp;'Service PJ'!$B231&amp;'Service PJ'!$A231&amp;"*",'EPA_US9RT techs'!$A$2:$I$1722,9,FALSE),"")</f>
        <v/>
      </c>
      <c r="CD233" s="14" t="str">
        <f>IFERROR(VLOOKUP($BM$1&amp;'Service PJ'!$D231&amp;'Service PJ'!$B231&amp;'Service PJ'!$A231&amp;"*",'EPA_US9RT techs'!$A$2:$I$1722,9,FALSE),"")</f>
        <v/>
      </c>
      <c r="CE233" s="14" t="str">
        <f>IFERROR(VLOOKUP($BM$1&amp;'Service PJ'!$D231&amp;'Service PJ'!$B231&amp;'Service PJ'!$A231&amp;"*",'EPA_US9RT techs'!$A$2:$I$1722,9,FALSE),"")</f>
        <v/>
      </c>
      <c r="CF233" s="14" t="str">
        <f>IFERROR(VLOOKUP($BM$1&amp;'Service PJ'!$D231&amp;'Service PJ'!$B231&amp;'Service PJ'!$A231&amp;"*",'EPA_US9RT techs'!$A$2:$I$1722,9,FALSE),"")</f>
        <v/>
      </c>
      <c r="CG233" s="14" t="str">
        <f>IFERROR(VLOOKUP($BM$1&amp;'Service PJ'!$D231&amp;'Service PJ'!$B231&amp;'Service PJ'!$A231&amp;"*",'EPA_US9RT techs'!$A$2:$I$1722,9,FALSE),"")</f>
        <v/>
      </c>
      <c r="CH233" s="14" t="str">
        <f>IFERROR(VLOOKUP($BM$1&amp;'Service PJ'!$D231&amp;'Service PJ'!$B231&amp;'Service PJ'!$A231&amp;"*",'EPA_US9RT techs'!$A$2:$I$1722,9,FALSE),"")</f>
        <v/>
      </c>
      <c r="CI233" s="14" t="str">
        <f>IFERROR(VLOOKUP($BM$1&amp;'Service PJ'!$D231&amp;'Service PJ'!$B231&amp;'Service PJ'!$A231&amp;"*",'EPA_US9RT techs'!$A$2:$I$1722,9,FALSE),"")</f>
        <v/>
      </c>
      <c r="CJ233" s="14" t="str">
        <f>IFERROR(VLOOKUP($BM$1&amp;'Service PJ'!$D231&amp;'Service PJ'!$B231&amp;'Service PJ'!$A231&amp;"*",'EPA_US9RT techs'!$A$2:$I$1722,9,FALSE),"")</f>
        <v/>
      </c>
      <c r="CK233" s="14" t="str">
        <f>IFERROR(VLOOKUP($BM$1&amp;'Service PJ'!$D231&amp;'Service PJ'!$B231&amp;'Service PJ'!$A231&amp;"*",'EPA_US9RT techs'!$A$2:$I$1722,9,FALSE),"")</f>
        <v/>
      </c>
      <c r="CL233" s="14" t="str">
        <f>IFERROR(VLOOKUP($BM$1&amp;'Service PJ'!$D231&amp;'Service PJ'!$B231&amp;'Service PJ'!$A231&amp;"*",'EPA_US9RT techs'!$A$2:$I$1722,9,FALSE),"")</f>
        <v/>
      </c>
      <c r="CM233" s="14" t="str">
        <f>IFERROR(VLOOKUP($BM$1&amp;'Service PJ'!$D231&amp;'Service PJ'!$B231&amp;'Service PJ'!$A231&amp;"*",'EPA_US9RT techs'!$A$2:$I$1722,9,FALSE),"")</f>
        <v/>
      </c>
      <c r="CN233" s="14" t="str">
        <f>IFERROR(VLOOKUP($BM$1&amp;'Service PJ'!$D231&amp;'Service PJ'!$B231&amp;'Service PJ'!$A231&amp;"*",'EPA_US9RT techs'!$A$2:$I$1722,9,FALSE),"")</f>
        <v/>
      </c>
      <c r="CO233" s="14" t="str">
        <f>IFERROR(VLOOKUP($BM$1&amp;'Service PJ'!$D231&amp;'Service PJ'!$B231&amp;'Service PJ'!$A231&amp;"*",'EPA_US9RT techs'!$A$2:$I$1722,9,FALSE),"")</f>
        <v/>
      </c>
      <c r="CP233" s="14" t="str">
        <f>IFERROR(VLOOKUP($BM$1&amp;'Service PJ'!$D231&amp;'Service PJ'!$B231&amp;'Service PJ'!$A231&amp;"*",'EPA_US9RT techs'!$A$2:$I$1722,9,FALSE),"")</f>
        <v/>
      </c>
      <c r="CQ233" s="14" t="str">
        <f>IFERROR(VLOOKUP($BM$1&amp;'Service PJ'!$D231&amp;'Service PJ'!$B231&amp;'Service PJ'!$A231&amp;"*",'EPA_US9RT techs'!$A$2:$I$1722,9,FALSE),"")</f>
        <v/>
      </c>
      <c r="CS233" t="str">
        <f>IF(SUM(CT233:DJ233)=0,"\I:",'Service PJ'!$D231&amp;"_"&amp;'Service PJ'!$E231&amp;"_"&amp;'Service PJ'!$C231)</f>
        <v>ICH_SPC_BFG</v>
      </c>
      <c r="CT233" s="2">
        <f>IFERROR(VLOOKUP($CS$1&amp;'Service PJ'!$D231&amp;'Service PJ'!$B231&amp;'Service PJ'!$A231&amp;"*",'EPA_US9RT techs'!$A$2:$I$1722,9,FALSE),"")</f>
        <v>30</v>
      </c>
      <c r="CU233" s="2">
        <f>IFERROR(VLOOKUP($CS$1&amp;'Service PJ'!$D231&amp;'Service PJ'!$B231&amp;'Service PJ'!$A231&amp;"*",'EPA_US9RT techs'!$A$2:$I$1722,9,FALSE),"")</f>
        <v>30</v>
      </c>
      <c r="CV233" s="2">
        <f>IFERROR(VLOOKUP($CS$1&amp;'Service PJ'!$D231&amp;'Service PJ'!$B231&amp;'Service PJ'!$A231&amp;"*",'EPA_US9RT techs'!$A$2:$I$1722,9,FALSE),"")</f>
        <v>30</v>
      </c>
      <c r="CW233" s="2">
        <f>IFERROR(VLOOKUP($CS$1&amp;'Service PJ'!$D231&amp;'Service PJ'!$B231&amp;'Service PJ'!$A231&amp;"*",'EPA_US9RT techs'!$A$2:$I$1722,9,FALSE),"")</f>
        <v>30</v>
      </c>
      <c r="CX233" s="2">
        <f>IFERROR(VLOOKUP($CS$1&amp;'Service PJ'!$D231&amp;'Service PJ'!$B231&amp;'Service PJ'!$A231&amp;"*",'EPA_US9RT techs'!$A$2:$I$1722,9,FALSE),"")</f>
        <v>30</v>
      </c>
      <c r="CY233" s="2">
        <f>IFERROR(VLOOKUP($CS$1&amp;'Service PJ'!$D231&amp;'Service PJ'!$B231&amp;'Service PJ'!$A231&amp;"*",'EPA_US9RT techs'!$A$2:$I$1722,9,FALSE),"")</f>
        <v>30</v>
      </c>
      <c r="CZ233" s="2">
        <f>IFERROR(VLOOKUP($CS$1&amp;'Service PJ'!$D231&amp;'Service PJ'!$B231&amp;'Service PJ'!$A231&amp;"*",'EPA_US9RT techs'!$A$2:$I$1722,9,FALSE),"")</f>
        <v>30</v>
      </c>
      <c r="DA233" s="2">
        <f>IFERROR(VLOOKUP($CS$1&amp;'Service PJ'!$D231&amp;'Service PJ'!$B231&amp;'Service PJ'!$A231&amp;"*",'EPA_US9RT techs'!$A$2:$I$1722,9,FALSE),"")</f>
        <v>30</v>
      </c>
      <c r="DB233" s="2">
        <f>IFERROR(VLOOKUP($CS$1&amp;'Service PJ'!$D231&amp;'Service PJ'!$B231&amp;'Service PJ'!$A231&amp;"*",'EPA_US9RT techs'!$A$2:$I$1722,9,FALSE),"")</f>
        <v>30</v>
      </c>
      <c r="DC233" s="2">
        <f>IFERROR(VLOOKUP($CS$1&amp;'Service PJ'!$D231&amp;'Service PJ'!$B231&amp;'Service PJ'!$A231&amp;"*",'EPA_US9RT techs'!$A$2:$I$1722,9,FALSE),"")</f>
        <v>30</v>
      </c>
      <c r="DD233" s="2">
        <f>IFERROR(VLOOKUP($CS$1&amp;'Service PJ'!$D231&amp;'Service PJ'!$B231&amp;'Service PJ'!$A231&amp;"*",'EPA_US9RT techs'!$A$2:$I$1722,9,FALSE),"")</f>
        <v>30</v>
      </c>
      <c r="DE233" s="2">
        <f>IFERROR(VLOOKUP($CS$1&amp;'Service PJ'!$D231&amp;'Service PJ'!$B231&amp;'Service PJ'!$A231&amp;"*",'EPA_US9RT techs'!$A$2:$I$1722,9,FALSE),"")</f>
        <v>30</v>
      </c>
      <c r="DF233" s="2">
        <f>IFERROR(VLOOKUP($CS$1&amp;'Service PJ'!$D231&amp;'Service PJ'!$B231&amp;'Service PJ'!$A231&amp;"*",'EPA_US9RT techs'!$A$2:$I$1722,9,FALSE),"")</f>
        <v>30</v>
      </c>
      <c r="DG233" s="2">
        <f>IFERROR(VLOOKUP($CS$1&amp;'Service PJ'!$D231&amp;'Service PJ'!$B231&amp;'Service PJ'!$A231&amp;"*",'EPA_US9RT techs'!$A$2:$I$1722,9,FALSE),"")</f>
        <v>30</v>
      </c>
      <c r="DH233" s="2">
        <f>IFERROR(VLOOKUP($CS$1&amp;'Service PJ'!$D231&amp;'Service PJ'!$B231&amp;'Service PJ'!$A231&amp;"*",'EPA_US9RT techs'!$A$2:$I$1722,9,FALSE),"")</f>
        <v>30</v>
      </c>
      <c r="DI233" s="2">
        <f>IFERROR(VLOOKUP($CS$1&amp;'Service PJ'!$D231&amp;'Service PJ'!$B231&amp;'Service PJ'!$A231&amp;"*",'EPA_US9RT techs'!$A$2:$I$1722,9,FALSE),"")</f>
        <v>30</v>
      </c>
      <c r="DJ233" s="2">
        <f>IFERROR(VLOOKUP($CS$1&amp;'Service PJ'!$D231&amp;'Service PJ'!$B231&amp;'Service PJ'!$A231&amp;"*",'EPA_US9RT techs'!$A$2:$I$1722,9,FALSE),"")</f>
        <v>30</v>
      </c>
      <c r="DK233" s="2">
        <f>IFERROR(VLOOKUP($CS$1&amp;'Service PJ'!$D231&amp;'Service PJ'!$B231&amp;'Service PJ'!$A231&amp;"*",'EPA_US9RT techs'!$A$2:$I$1722,9,FALSE),"")</f>
        <v>30</v>
      </c>
      <c r="DL233" s="2">
        <f>IFERROR(VLOOKUP($CS$1&amp;'Service PJ'!$D231&amp;'Service PJ'!$B231&amp;'Service PJ'!$A231&amp;"*",'EPA_US9RT techs'!$A$2:$I$1722,9,FALSE),"")</f>
        <v>30</v>
      </c>
      <c r="DM233" s="2">
        <f>IFERROR(VLOOKUP($CS$1&amp;'Service PJ'!$D231&amp;'Service PJ'!$B231&amp;'Service PJ'!$A231&amp;"*",'EPA_US9RT techs'!$A$2:$I$1722,9,FALSE),"")</f>
        <v>30</v>
      </c>
      <c r="DN233" s="2">
        <f>IFERROR(VLOOKUP($CS$1&amp;'Service PJ'!$D231&amp;'Service PJ'!$B231&amp;'Service PJ'!$A231&amp;"*",'EPA_US9RT techs'!$A$2:$I$1722,9,FALSE),"")</f>
        <v>30</v>
      </c>
      <c r="DO233" s="2">
        <f>IFERROR(VLOOKUP($CS$1&amp;'Service PJ'!$D231&amp;'Service PJ'!$B231&amp;'Service PJ'!$A231&amp;"*",'EPA_US9RT techs'!$A$2:$I$1722,9,FALSE),"")</f>
        <v>30</v>
      </c>
      <c r="DP233" s="2">
        <f>IFERROR(VLOOKUP($CS$1&amp;'Service PJ'!$D231&amp;'Service PJ'!$B231&amp;'Service PJ'!$A231&amp;"*",'EPA_US9RT techs'!$A$2:$I$1722,9,FALSE),"")</f>
        <v>30</v>
      </c>
      <c r="DQ233" s="2">
        <f>IFERROR(VLOOKUP($CS$1&amp;'Service PJ'!$D231&amp;'Service PJ'!$B231&amp;'Service PJ'!$A231&amp;"*",'EPA_US9RT techs'!$A$2:$I$1722,9,FALSE),"")</f>
        <v>30</v>
      </c>
      <c r="DR233" s="2">
        <f>IFERROR(VLOOKUP($CS$1&amp;'Service PJ'!$D231&amp;'Service PJ'!$B231&amp;'Service PJ'!$A231&amp;"*",'EPA_US9RT techs'!$A$2:$I$1722,9,FALSE),"")</f>
        <v>30</v>
      </c>
      <c r="DS233" s="2">
        <f>IFERROR(VLOOKUP($CS$1&amp;'Service PJ'!$D231&amp;'Service PJ'!$B231&amp;'Service PJ'!$A231&amp;"*",'EPA_US9RT techs'!$A$2:$I$1722,9,FALSE),"")</f>
        <v>30</v>
      </c>
      <c r="DT233" s="2">
        <f>IFERROR(VLOOKUP($CS$1&amp;'Service PJ'!$D231&amp;'Service PJ'!$B231&amp;'Service PJ'!$A231&amp;"*",'EPA_US9RT techs'!$A$2:$I$1722,9,FALSE),"")</f>
        <v>30</v>
      </c>
      <c r="DU233" s="2">
        <f>IFERROR(VLOOKUP($CS$1&amp;'Service PJ'!$D231&amp;'Service PJ'!$B231&amp;'Service PJ'!$A231&amp;"*",'EPA_US9RT techs'!$A$2:$I$1722,9,FALSE),"")</f>
        <v>30</v>
      </c>
      <c r="DV233" s="2">
        <f>IFERROR(VLOOKUP($CS$1&amp;'Service PJ'!$D231&amp;'Service PJ'!$B231&amp;'Service PJ'!$A231&amp;"*",'EPA_US9RT techs'!$A$2:$I$1722,9,FALSE),"")</f>
        <v>30</v>
      </c>
      <c r="DW233" s="2">
        <f>IFERROR(VLOOKUP($CS$1&amp;'Service PJ'!$D231&amp;'Service PJ'!$B231&amp;'Service PJ'!$A231&amp;"*",'EPA_US9RT techs'!$A$2:$I$1722,9,FALSE),"")</f>
        <v>30</v>
      </c>
    </row>
    <row r="234" spans="1:127" x14ac:dyDescent="0.45">
      <c r="A234" t="str">
        <f>IF(SUM(B234:R234)=0,"\I:",'Service PJ'!$D232&amp;"_"&amp;'Service PJ'!$E232&amp;"_"&amp;'Service PJ'!$C232)</f>
        <v>\I:</v>
      </c>
      <c r="B234" s="14" t="str">
        <f>IFERROR(VLOOKUP($A$1&amp;'Service PJ'!$D232&amp;'Service PJ'!$B232&amp;'Service PJ'!$A232&amp;"*",'EPA_US9RT techs'!$A$2:$I$1722,9,FALSE),"")</f>
        <v/>
      </c>
      <c r="C234" s="14" t="str">
        <f>IFERROR(VLOOKUP($A$1&amp;'Service PJ'!$D232&amp;'Service PJ'!$B232&amp;'Service PJ'!$A232&amp;"*",'EPA_US9RT techs'!$A$2:$I$1722,9,FALSE),"")</f>
        <v/>
      </c>
      <c r="D234" s="14" t="str">
        <f>IFERROR(VLOOKUP($A$1&amp;'Service PJ'!$D232&amp;'Service PJ'!$B232&amp;'Service PJ'!$A232&amp;"*",'EPA_US9RT techs'!$A$2:$I$1722,9,FALSE),"")</f>
        <v/>
      </c>
      <c r="E234" s="14" t="str">
        <f>IFERROR(VLOOKUP($A$1&amp;'Service PJ'!$D232&amp;'Service PJ'!$B232&amp;'Service PJ'!$A232&amp;"*",'EPA_US9RT techs'!$A$2:$I$1722,9,FALSE),"")</f>
        <v/>
      </c>
      <c r="F234" s="14" t="str">
        <f>IFERROR(VLOOKUP($A$1&amp;'Service PJ'!$D232&amp;'Service PJ'!$B232&amp;'Service PJ'!$A232&amp;"*",'EPA_US9RT techs'!$A$2:$I$1722,9,FALSE),"")</f>
        <v/>
      </c>
      <c r="G234" s="14" t="str">
        <f>IFERROR(VLOOKUP($A$1&amp;'Service PJ'!$D232&amp;'Service PJ'!$B232&amp;'Service PJ'!$A232&amp;"*",'EPA_US9RT techs'!$A$2:$I$1722,9,FALSE),"")</f>
        <v/>
      </c>
      <c r="H234" s="14" t="str">
        <f>IFERROR(VLOOKUP($A$1&amp;'Service PJ'!$D232&amp;'Service PJ'!$B232&amp;'Service PJ'!$A232&amp;"*",'EPA_US9RT techs'!$A$2:$I$1722,9,FALSE),"")</f>
        <v/>
      </c>
      <c r="I234" s="14" t="str">
        <f>IFERROR(VLOOKUP($A$1&amp;'Service PJ'!$D232&amp;'Service PJ'!$B232&amp;'Service PJ'!$A232&amp;"*",'EPA_US9RT techs'!$A$2:$I$1722,9,FALSE),"")</f>
        <v/>
      </c>
      <c r="J234" s="14" t="str">
        <f>IFERROR(VLOOKUP($A$1&amp;'Service PJ'!$D232&amp;'Service PJ'!$B232&amp;'Service PJ'!$A232&amp;"*",'EPA_US9RT techs'!$A$2:$I$1722,9,FALSE),"")</f>
        <v/>
      </c>
      <c r="K234" s="14" t="str">
        <f>IFERROR(VLOOKUP($A$1&amp;'Service PJ'!$D232&amp;'Service PJ'!$B232&amp;'Service PJ'!$A232&amp;"*",'EPA_US9RT techs'!$A$2:$I$1722,9,FALSE),"")</f>
        <v/>
      </c>
      <c r="L234" s="14" t="str">
        <f>IFERROR(VLOOKUP($A$1&amp;'Service PJ'!$D232&amp;'Service PJ'!$B232&amp;'Service PJ'!$A232&amp;"*",'EPA_US9RT techs'!$A$2:$I$1722,9,FALSE),"")</f>
        <v/>
      </c>
      <c r="M234" s="14" t="str">
        <f>IFERROR(VLOOKUP($A$1&amp;'Service PJ'!$D232&amp;'Service PJ'!$B232&amp;'Service PJ'!$A232&amp;"*",'EPA_US9RT techs'!$A$2:$I$1722,9,FALSE),"")</f>
        <v/>
      </c>
      <c r="N234" s="14" t="str">
        <f>IFERROR(VLOOKUP($A$1&amp;'Service PJ'!$D232&amp;'Service PJ'!$B232&amp;'Service PJ'!$A232&amp;"*",'EPA_US9RT techs'!$A$2:$I$1722,9,FALSE),"")</f>
        <v/>
      </c>
      <c r="O234" s="14" t="str">
        <f>IFERROR(VLOOKUP($A$1&amp;'Service PJ'!$D232&amp;'Service PJ'!$B232&amp;'Service PJ'!$A232&amp;"*",'EPA_US9RT techs'!$A$2:$I$1722,9,FALSE),"")</f>
        <v/>
      </c>
      <c r="P234" s="14" t="str">
        <f>IFERROR(VLOOKUP($A$1&amp;'Service PJ'!$D232&amp;'Service PJ'!$B232&amp;'Service PJ'!$A232&amp;"*",'EPA_US9RT techs'!$A$2:$I$1722,9,FALSE),"")</f>
        <v/>
      </c>
      <c r="Q234" s="14" t="str">
        <f>IFERROR(VLOOKUP($A$1&amp;'Service PJ'!$D232&amp;'Service PJ'!$B232&amp;'Service PJ'!$A232&amp;"*",'EPA_US9RT techs'!$A$2:$I$1722,9,FALSE),"")</f>
        <v/>
      </c>
      <c r="R234" s="14" t="str">
        <f>IFERROR(VLOOKUP($A$1&amp;'Service PJ'!$D232&amp;'Service PJ'!$B232&amp;'Service PJ'!$A232&amp;"*",'EPA_US9RT techs'!$A$2:$I$1722,9,FALSE),"")</f>
        <v/>
      </c>
      <c r="S234" s="14" t="str">
        <f>IFERROR(VLOOKUP($A$1&amp;'Service PJ'!$D232&amp;'Service PJ'!$B232&amp;'Service PJ'!$A232&amp;"*",'EPA_US9RT techs'!$A$2:$I$1722,9,FALSE),"")</f>
        <v/>
      </c>
      <c r="T234" s="14" t="str">
        <f>IFERROR(VLOOKUP($A$1&amp;'Service PJ'!$D232&amp;'Service PJ'!$B232&amp;'Service PJ'!$A232&amp;"*",'EPA_US9RT techs'!$A$2:$I$1722,9,FALSE),"")</f>
        <v/>
      </c>
      <c r="U234" s="14" t="str">
        <f>IFERROR(VLOOKUP($A$1&amp;'Service PJ'!$D232&amp;'Service PJ'!$B232&amp;'Service PJ'!$A232&amp;"*",'EPA_US9RT techs'!$A$2:$I$1722,9,FALSE),"")</f>
        <v/>
      </c>
      <c r="V234" s="14" t="str">
        <f>IFERROR(VLOOKUP($A$1&amp;'Service PJ'!$D232&amp;'Service PJ'!$B232&amp;'Service PJ'!$A232&amp;"*",'EPA_US9RT techs'!$A$2:$I$1722,9,FALSE),"")</f>
        <v/>
      </c>
      <c r="W234" s="14" t="str">
        <f>IFERROR(VLOOKUP($A$1&amp;'Service PJ'!$D232&amp;'Service PJ'!$B232&amp;'Service PJ'!$A232&amp;"*",'EPA_US9RT techs'!$A$2:$I$1722,9,FALSE),"")</f>
        <v/>
      </c>
      <c r="X234" s="14" t="str">
        <f>IFERROR(VLOOKUP($A$1&amp;'Service PJ'!$D232&amp;'Service PJ'!$B232&amp;'Service PJ'!$A232&amp;"*",'EPA_US9RT techs'!$A$2:$I$1722,9,FALSE),"")</f>
        <v/>
      </c>
      <c r="Y234" s="14" t="str">
        <f>IFERROR(VLOOKUP($A$1&amp;'Service PJ'!$D232&amp;'Service PJ'!$B232&amp;'Service PJ'!$A232&amp;"*",'EPA_US9RT techs'!$A$2:$I$1722,9,FALSE),"")</f>
        <v/>
      </c>
      <c r="Z234" s="14" t="str">
        <f>IFERROR(VLOOKUP($A$1&amp;'Service PJ'!$D232&amp;'Service PJ'!$B232&amp;'Service PJ'!$A232&amp;"*",'EPA_US9RT techs'!$A$2:$I$1722,9,FALSE),"")</f>
        <v/>
      </c>
      <c r="AA234" s="14" t="str">
        <f>IFERROR(VLOOKUP($A$1&amp;'Service PJ'!$D232&amp;'Service PJ'!$B232&amp;'Service PJ'!$A232&amp;"*",'EPA_US9RT techs'!$A$2:$I$1722,9,FALSE),"")</f>
        <v/>
      </c>
      <c r="AB234" s="14" t="str">
        <f>IFERROR(VLOOKUP($A$1&amp;'Service PJ'!$D232&amp;'Service PJ'!$B232&amp;'Service PJ'!$A232&amp;"*",'EPA_US9RT techs'!$A$2:$I$1722,9,FALSE),"")</f>
        <v/>
      </c>
      <c r="AC234" s="14" t="str">
        <f>IFERROR(VLOOKUP($A$1&amp;'Service PJ'!$D232&amp;'Service PJ'!$B232&amp;'Service PJ'!$A232&amp;"*",'EPA_US9RT techs'!$A$2:$I$1722,9,FALSE),"")</f>
        <v/>
      </c>
      <c r="AD234" s="14" t="str">
        <f>IFERROR(VLOOKUP($A$1&amp;'Service PJ'!$D232&amp;'Service PJ'!$B232&amp;'Service PJ'!$A232&amp;"*",'EPA_US9RT techs'!$A$2:$I$1722,9,FALSE),"")</f>
        <v/>
      </c>
      <c r="AE234" s="14" t="str">
        <f>IFERROR(VLOOKUP($A$1&amp;'Service PJ'!$D232&amp;'Service PJ'!$B232&amp;'Service PJ'!$A232&amp;"*",'EPA_US9RT techs'!$A$2:$I$1722,9,FALSE),"")</f>
        <v/>
      </c>
      <c r="AG234" t="str">
        <f>IF(SUM(AH234:AX234)=0,"\I:",'Service PJ'!$D232&amp;"_"&amp;'Service PJ'!$E232&amp;"_"&amp;'Service PJ'!$C232)</f>
        <v>\I:</v>
      </c>
      <c r="AH234" s="14" t="str">
        <f>IFERROR(VLOOKUP($AG$1&amp;'Service PJ'!$D232&amp;'Service PJ'!$B232&amp;'Service PJ'!$A232&amp;"*",'EPA_US9RT techs'!$A$2:$I$1722,9,FALSE),"")</f>
        <v/>
      </c>
      <c r="AI234" s="14" t="str">
        <f>IFERROR(VLOOKUP($AG$1&amp;'Service PJ'!$D232&amp;'Service PJ'!$B232&amp;'Service PJ'!$A232&amp;"*",'EPA_US9RT techs'!$A$2:$I$1722,9,FALSE),"")</f>
        <v/>
      </c>
      <c r="AJ234" s="14" t="str">
        <f>IFERROR(VLOOKUP($AG$1&amp;'Service PJ'!$D232&amp;'Service PJ'!$B232&amp;'Service PJ'!$A232&amp;"*",'EPA_US9RT techs'!$A$2:$I$1722,9,FALSE),"")</f>
        <v/>
      </c>
      <c r="AK234" s="14" t="str">
        <f>IFERROR(VLOOKUP($AG$1&amp;'Service PJ'!$D232&amp;'Service PJ'!$B232&amp;'Service PJ'!$A232&amp;"*",'EPA_US9RT techs'!$A$2:$I$1722,9,FALSE),"")</f>
        <v/>
      </c>
      <c r="AL234" s="14" t="str">
        <f>IFERROR(VLOOKUP($AG$1&amp;'Service PJ'!$D232&amp;'Service PJ'!$B232&amp;'Service PJ'!$A232&amp;"*",'EPA_US9RT techs'!$A$2:$I$1722,9,FALSE),"")</f>
        <v/>
      </c>
      <c r="AM234" s="14" t="str">
        <f>IFERROR(VLOOKUP($AG$1&amp;'Service PJ'!$D232&amp;'Service PJ'!$B232&amp;'Service PJ'!$A232&amp;"*",'EPA_US9RT techs'!$A$2:$I$1722,9,FALSE),"")</f>
        <v/>
      </c>
      <c r="AN234" s="14" t="str">
        <f>IFERROR(VLOOKUP($AG$1&amp;'Service PJ'!$D232&amp;'Service PJ'!$B232&amp;'Service PJ'!$A232&amp;"*",'EPA_US9RT techs'!$A$2:$I$1722,9,FALSE),"")</f>
        <v/>
      </c>
      <c r="AO234" s="14" t="str">
        <f>IFERROR(VLOOKUP($AG$1&amp;'Service PJ'!$D232&amp;'Service PJ'!$B232&amp;'Service PJ'!$A232&amp;"*",'EPA_US9RT techs'!$A$2:$I$1722,9,FALSE),"")</f>
        <v/>
      </c>
      <c r="AP234" s="14" t="str">
        <f>IFERROR(VLOOKUP($AG$1&amp;'Service PJ'!$D232&amp;'Service PJ'!$B232&amp;'Service PJ'!$A232&amp;"*",'EPA_US9RT techs'!$A$2:$I$1722,9,FALSE),"")</f>
        <v/>
      </c>
      <c r="AQ234" s="14" t="str">
        <f>IFERROR(VLOOKUP($AG$1&amp;'Service PJ'!$D232&amp;'Service PJ'!$B232&amp;'Service PJ'!$A232&amp;"*",'EPA_US9RT techs'!$A$2:$I$1722,9,FALSE),"")</f>
        <v/>
      </c>
      <c r="AR234" s="14" t="str">
        <f>IFERROR(VLOOKUP($AG$1&amp;'Service PJ'!$D232&amp;'Service PJ'!$B232&amp;'Service PJ'!$A232&amp;"*",'EPA_US9RT techs'!$A$2:$I$1722,9,FALSE),"")</f>
        <v/>
      </c>
      <c r="AS234" s="14" t="str">
        <f>IFERROR(VLOOKUP($AG$1&amp;'Service PJ'!$D232&amp;'Service PJ'!$B232&amp;'Service PJ'!$A232&amp;"*",'EPA_US9RT techs'!$A$2:$I$1722,9,FALSE),"")</f>
        <v/>
      </c>
      <c r="AT234" s="14" t="str">
        <f>IFERROR(VLOOKUP($AG$1&amp;'Service PJ'!$D232&amp;'Service PJ'!$B232&amp;'Service PJ'!$A232&amp;"*",'EPA_US9RT techs'!$A$2:$I$1722,9,FALSE),"")</f>
        <v/>
      </c>
      <c r="AU234" s="14" t="str">
        <f>IFERROR(VLOOKUP($AG$1&amp;'Service PJ'!$D232&amp;'Service PJ'!$B232&amp;'Service PJ'!$A232&amp;"*",'EPA_US9RT techs'!$A$2:$I$1722,9,FALSE),"")</f>
        <v/>
      </c>
      <c r="AV234" s="14" t="str">
        <f>IFERROR(VLOOKUP($AG$1&amp;'Service PJ'!$D232&amp;'Service PJ'!$B232&amp;'Service PJ'!$A232&amp;"*",'EPA_US9RT techs'!$A$2:$I$1722,9,FALSE),"")</f>
        <v/>
      </c>
      <c r="AW234" s="14" t="str">
        <f>IFERROR(VLOOKUP($AG$1&amp;'Service PJ'!$D232&amp;'Service PJ'!$B232&amp;'Service PJ'!$A232&amp;"*",'EPA_US9RT techs'!$A$2:$I$1722,9,FALSE),"")</f>
        <v/>
      </c>
      <c r="AX234" s="14" t="str">
        <f>IFERROR(VLOOKUP($AG$1&amp;'Service PJ'!$D232&amp;'Service PJ'!$B232&amp;'Service PJ'!$A232&amp;"*",'EPA_US9RT techs'!$A$2:$I$1722,9,FALSE),"")</f>
        <v/>
      </c>
      <c r="AY234" s="14" t="str">
        <f>IFERROR(VLOOKUP($AG$1&amp;'Service PJ'!$D232&amp;'Service PJ'!$B232&amp;'Service PJ'!$A232&amp;"*",'EPA_US9RT techs'!$A$2:$I$1722,9,FALSE),"")</f>
        <v/>
      </c>
      <c r="AZ234" s="14" t="str">
        <f>IFERROR(VLOOKUP($AG$1&amp;'Service PJ'!$D232&amp;'Service PJ'!$B232&amp;'Service PJ'!$A232&amp;"*",'EPA_US9RT techs'!$A$2:$I$1722,9,FALSE),"")</f>
        <v/>
      </c>
      <c r="BA234" s="14" t="str">
        <f>IFERROR(VLOOKUP($AG$1&amp;'Service PJ'!$D232&amp;'Service PJ'!$B232&amp;'Service PJ'!$A232&amp;"*",'EPA_US9RT techs'!$A$2:$I$1722,9,FALSE),"")</f>
        <v/>
      </c>
      <c r="BB234" s="14" t="str">
        <f>IFERROR(VLOOKUP($AG$1&amp;'Service PJ'!$D232&amp;'Service PJ'!$B232&amp;'Service PJ'!$A232&amp;"*",'EPA_US9RT techs'!$A$2:$I$1722,9,FALSE),"")</f>
        <v/>
      </c>
      <c r="BC234" s="14" t="str">
        <f>IFERROR(VLOOKUP($AG$1&amp;'Service PJ'!$D232&amp;'Service PJ'!$B232&amp;'Service PJ'!$A232&amp;"*",'EPA_US9RT techs'!$A$2:$I$1722,9,FALSE),"")</f>
        <v/>
      </c>
      <c r="BD234" s="14" t="str">
        <f>IFERROR(VLOOKUP($AG$1&amp;'Service PJ'!$D232&amp;'Service PJ'!$B232&amp;'Service PJ'!$A232&amp;"*",'EPA_US9RT techs'!$A$2:$I$1722,9,FALSE),"")</f>
        <v/>
      </c>
      <c r="BE234" s="14" t="str">
        <f>IFERROR(VLOOKUP($AG$1&amp;'Service PJ'!$D232&amp;'Service PJ'!$B232&amp;'Service PJ'!$A232&amp;"*",'EPA_US9RT techs'!$A$2:$I$1722,9,FALSE),"")</f>
        <v/>
      </c>
      <c r="BF234" s="14" t="str">
        <f>IFERROR(VLOOKUP($AG$1&amp;'Service PJ'!$D232&amp;'Service PJ'!$B232&amp;'Service PJ'!$A232&amp;"*",'EPA_US9RT techs'!$A$2:$I$1722,9,FALSE),"")</f>
        <v/>
      </c>
      <c r="BG234" s="14" t="str">
        <f>IFERROR(VLOOKUP($AG$1&amp;'Service PJ'!$D232&amp;'Service PJ'!$B232&amp;'Service PJ'!$A232&amp;"*",'EPA_US9RT techs'!$A$2:$I$1722,9,FALSE),"")</f>
        <v/>
      </c>
      <c r="BH234" s="14" t="str">
        <f>IFERROR(VLOOKUP($AG$1&amp;'Service PJ'!$D232&amp;'Service PJ'!$B232&amp;'Service PJ'!$A232&amp;"*",'EPA_US9RT techs'!$A$2:$I$1722,9,FALSE),"")</f>
        <v/>
      </c>
      <c r="BI234" s="14" t="str">
        <f>IFERROR(VLOOKUP($AG$1&amp;'Service PJ'!$D232&amp;'Service PJ'!$B232&amp;'Service PJ'!$A232&amp;"*",'EPA_US9RT techs'!$A$2:$I$1722,9,FALSE),"")</f>
        <v/>
      </c>
      <c r="BJ234" s="14" t="str">
        <f>IFERROR(VLOOKUP($AG$1&amp;'Service PJ'!$D232&amp;'Service PJ'!$B232&amp;'Service PJ'!$A232&amp;"*",'EPA_US9RT techs'!$A$2:$I$1722,9,FALSE),"")</f>
        <v/>
      </c>
      <c r="BK234" s="14" t="str">
        <f>IFERROR(VLOOKUP($AG$1&amp;'Service PJ'!$D232&amp;'Service PJ'!$B232&amp;'Service PJ'!$A232&amp;"*",'EPA_US9RT techs'!$A$2:$I$1722,9,FALSE),"")</f>
        <v/>
      </c>
      <c r="BM234" t="str">
        <f>IF(SUM(BN234:CD234)=0,"\I:",'Service PJ'!$D232&amp;"_"&amp;'Service PJ'!$E232&amp;"_"&amp;'Service PJ'!$C232)</f>
        <v>\I:</v>
      </c>
      <c r="BN234" s="14" t="str">
        <f>IFERROR(VLOOKUP($BM$1&amp;'Service PJ'!$D232&amp;'Service PJ'!$B232&amp;'Service PJ'!$A232&amp;"*",'EPA_US9RT techs'!$A$2:$I$1722,9,FALSE),"")</f>
        <v/>
      </c>
      <c r="BO234" s="14" t="str">
        <f>IFERROR(VLOOKUP($BM$1&amp;'Service PJ'!$D232&amp;'Service PJ'!$B232&amp;'Service PJ'!$A232&amp;"*",'EPA_US9RT techs'!$A$2:$I$1722,9,FALSE),"")</f>
        <v/>
      </c>
      <c r="BP234" s="14" t="str">
        <f>IFERROR(VLOOKUP($BM$1&amp;'Service PJ'!$D232&amp;'Service PJ'!$B232&amp;'Service PJ'!$A232&amp;"*",'EPA_US9RT techs'!$A$2:$I$1722,9,FALSE),"")</f>
        <v/>
      </c>
      <c r="BQ234" s="14" t="str">
        <f>IFERROR(VLOOKUP($BM$1&amp;'Service PJ'!$D232&amp;'Service PJ'!$B232&amp;'Service PJ'!$A232&amp;"*",'EPA_US9RT techs'!$A$2:$I$1722,9,FALSE),"")</f>
        <v/>
      </c>
      <c r="BR234" s="14" t="str">
        <f>IFERROR(VLOOKUP($BM$1&amp;'Service PJ'!$D232&amp;'Service PJ'!$B232&amp;'Service PJ'!$A232&amp;"*",'EPA_US9RT techs'!$A$2:$I$1722,9,FALSE),"")</f>
        <v/>
      </c>
      <c r="BS234" s="14" t="str">
        <f>IFERROR(VLOOKUP($BM$1&amp;'Service PJ'!$D232&amp;'Service PJ'!$B232&amp;'Service PJ'!$A232&amp;"*",'EPA_US9RT techs'!$A$2:$I$1722,9,FALSE),"")</f>
        <v/>
      </c>
      <c r="BT234" s="14" t="str">
        <f>IFERROR(VLOOKUP($BM$1&amp;'Service PJ'!$D232&amp;'Service PJ'!$B232&amp;'Service PJ'!$A232&amp;"*",'EPA_US9RT techs'!$A$2:$I$1722,9,FALSE),"")</f>
        <v/>
      </c>
      <c r="BU234" s="14" t="str">
        <f>IFERROR(VLOOKUP($BM$1&amp;'Service PJ'!$D232&amp;'Service PJ'!$B232&amp;'Service PJ'!$A232&amp;"*",'EPA_US9RT techs'!$A$2:$I$1722,9,FALSE),"")</f>
        <v/>
      </c>
      <c r="BV234" s="14" t="str">
        <f>IFERROR(VLOOKUP($BM$1&amp;'Service PJ'!$D232&amp;'Service PJ'!$B232&amp;'Service PJ'!$A232&amp;"*",'EPA_US9RT techs'!$A$2:$I$1722,9,FALSE),"")</f>
        <v/>
      </c>
      <c r="BW234" s="14" t="str">
        <f>IFERROR(VLOOKUP($BM$1&amp;'Service PJ'!$D232&amp;'Service PJ'!$B232&amp;'Service PJ'!$A232&amp;"*",'EPA_US9RT techs'!$A$2:$I$1722,9,FALSE),"")</f>
        <v/>
      </c>
      <c r="BX234" s="14" t="str">
        <f>IFERROR(VLOOKUP($BM$1&amp;'Service PJ'!$D232&amp;'Service PJ'!$B232&amp;'Service PJ'!$A232&amp;"*",'EPA_US9RT techs'!$A$2:$I$1722,9,FALSE),"")</f>
        <v/>
      </c>
      <c r="BY234" s="14" t="str">
        <f>IFERROR(VLOOKUP($BM$1&amp;'Service PJ'!$D232&amp;'Service PJ'!$B232&amp;'Service PJ'!$A232&amp;"*",'EPA_US9RT techs'!$A$2:$I$1722,9,FALSE),"")</f>
        <v/>
      </c>
      <c r="BZ234" s="14" t="str">
        <f>IFERROR(VLOOKUP($BM$1&amp;'Service PJ'!$D232&amp;'Service PJ'!$B232&amp;'Service PJ'!$A232&amp;"*",'EPA_US9RT techs'!$A$2:$I$1722,9,FALSE),"")</f>
        <v/>
      </c>
      <c r="CA234" s="14" t="str">
        <f>IFERROR(VLOOKUP($BM$1&amp;'Service PJ'!$D232&amp;'Service PJ'!$B232&amp;'Service PJ'!$A232&amp;"*",'EPA_US9RT techs'!$A$2:$I$1722,9,FALSE),"")</f>
        <v/>
      </c>
      <c r="CB234" s="14" t="str">
        <f>IFERROR(VLOOKUP($BM$1&amp;'Service PJ'!$D232&amp;'Service PJ'!$B232&amp;'Service PJ'!$A232&amp;"*",'EPA_US9RT techs'!$A$2:$I$1722,9,FALSE),"")</f>
        <v/>
      </c>
      <c r="CC234" s="14" t="str">
        <f>IFERROR(VLOOKUP($BM$1&amp;'Service PJ'!$D232&amp;'Service PJ'!$B232&amp;'Service PJ'!$A232&amp;"*",'EPA_US9RT techs'!$A$2:$I$1722,9,FALSE),"")</f>
        <v/>
      </c>
      <c r="CD234" s="14" t="str">
        <f>IFERROR(VLOOKUP($BM$1&amp;'Service PJ'!$D232&amp;'Service PJ'!$B232&amp;'Service PJ'!$A232&amp;"*",'EPA_US9RT techs'!$A$2:$I$1722,9,FALSE),"")</f>
        <v/>
      </c>
      <c r="CE234" s="14" t="str">
        <f>IFERROR(VLOOKUP($BM$1&amp;'Service PJ'!$D232&amp;'Service PJ'!$B232&amp;'Service PJ'!$A232&amp;"*",'EPA_US9RT techs'!$A$2:$I$1722,9,FALSE),"")</f>
        <v/>
      </c>
      <c r="CF234" s="14" t="str">
        <f>IFERROR(VLOOKUP($BM$1&amp;'Service PJ'!$D232&amp;'Service PJ'!$B232&amp;'Service PJ'!$A232&amp;"*",'EPA_US9RT techs'!$A$2:$I$1722,9,FALSE),"")</f>
        <v/>
      </c>
      <c r="CG234" s="14" t="str">
        <f>IFERROR(VLOOKUP($BM$1&amp;'Service PJ'!$D232&amp;'Service PJ'!$B232&amp;'Service PJ'!$A232&amp;"*",'EPA_US9RT techs'!$A$2:$I$1722,9,FALSE),"")</f>
        <v/>
      </c>
      <c r="CH234" s="14" t="str">
        <f>IFERROR(VLOOKUP($BM$1&amp;'Service PJ'!$D232&amp;'Service PJ'!$B232&amp;'Service PJ'!$A232&amp;"*",'EPA_US9RT techs'!$A$2:$I$1722,9,FALSE),"")</f>
        <v/>
      </c>
      <c r="CI234" s="14" t="str">
        <f>IFERROR(VLOOKUP($BM$1&amp;'Service PJ'!$D232&amp;'Service PJ'!$B232&amp;'Service PJ'!$A232&amp;"*",'EPA_US9RT techs'!$A$2:$I$1722,9,FALSE),"")</f>
        <v/>
      </c>
      <c r="CJ234" s="14" t="str">
        <f>IFERROR(VLOOKUP($BM$1&amp;'Service PJ'!$D232&amp;'Service PJ'!$B232&amp;'Service PJ'!$A232&amp;"*",'EPA_US9RT techs'!$A$2:$I$1722,9,FALSE),"")</f>
        <v/>
      </c>
      <c r="CK234" s="14" t="str">
        <f>IFERROR(VLOOKUP($BM$1&amp;'Service PJ'!$D232&amp;'Service PJ'!$B232&amp;'Service PJ'!$A232&amp;"*",'EPA_US9RT techs'!$A$2:$I$1722,9,FALSE),"")</f>
        <v/>
      </c>
      <c r="CL234" s="14" t="str">
        <f>IFERROR(VLOOKUP($BM$1&amp;'Service PJ'!$D232&amp;'Service PJ'!$B232&amp;'Service PJ'!$A232&amp;"*",'EPA_US9RT techs'!$A$2:$I$1722,9,FALSE),"")</f>
        <v/>
      </c>
      <c r="CM234" s="14" t="str">
        <f>IFERROR(VLOOKUP($BM$1&amp;'Service PJ'!$D232&amp;'Service PJ'!$B232&amp;'Service PJ'!$A232&amp;"*",'EPA_US9RT techs'!$A$2:$I$1722,9,FALSE),"")</f>
        <v/>
      </c>
      <c r="CN234" s="14" t="str">
        <f>IFERROR(VLOOKUP($BM$1&amp;'Service PJ'!$D232&amp;'Service PJ'!$B232&amp;'Service PJ'!$A232&amp;"*",'EPA_US9RT techs'!$A$2:$I$1722,9,FALSE),"")</f>
        <v/>
      </c>
      <c r="CO234" s="14" t="str">
        <f>IFERROR(VLOOKUP($BM$1&amp;'Service PJ'!$D232&amp;'Service PJ'!$B232&amp;'Service PJ'!$A232&amp;"*",'EPA_US9RT techs'!$A$2:$I$1722,9,FALSE),"")</f>
        <v/>
      </c>
      <c r="CP234" s="14" t="str">
        <f>IFERROR(VLOOKUP($BM$1&amp;'Service PJ'!$D232&amp;'Service PJ'!$B232&amp;'Service PJ'!$A232&amp;"*",'EPA_US9RT techs'!$A$2:$I$1722,9,FALSE),"")</f>
        <v/>
      </c>
      <c r="CQ234" s="14" t="str">
        <f>IFERROR(VLOOKUP($BM$1&amp;'Service PJ'!$D232&amp;'Service PJ'!$B232&amp;'Service PJ'!$A232&amp;"*",'EPA_US9RT techs'!$A$2:$I$1722,9,FALSE),"")</f>
        <v/>
      </c>
      <c r="CS234" t="str">
        <f>IF(SUM(CT234:DJ234)=0,"\I:",'Service PJ'!$D232&amp;"_"&amp;'Service PJ'!$E232&amp;"_"&amp;'Service PJ'!$C232)</f>
        <v>ICH_OTH_BFG</v>
      </c>
      <c r="CT234" s="2">
        <f>IFERROR(VLOOKUP($CS$1&amp;'Service PJ'!$D232&amp;'Service PJ'!$B232&amp;'Service PJ'!$A232&amp;"*",'EPA_US9RT techs'!$A$2:$I$1722,9,FALSE),"")</f>
        <v>30</v>
      </c>
      <c r="CU234" s="2">
        <f>IFERROR(VLOOKUP($CS$1&amp;'Service PJ'!$D232&amp;'Service PJ'!$B232&amp;'Service PJ'!$A232&amp;"*",'EPA_US9RT techs'!$A$2:$I$1722,9,FALSE),"")</f>
        <v>30</v>
      </c>
      <c r="CV234" s="2">
        <f>IFERROR(VLOOKUP($CS$1&amp;'Service PJ'!$D232&amp;'Service PJ'!$B232&amp;'Service PJ'!$A232&amp;"*",'EPA_US9RT techs'!$A$2:$I$1722,9,FALSE),"")</f>
        <v>30</v>
      </c>
      <c r="CW234" s="2">
        <f>IFERROR(VLOOKUP($CS$1&amp;'Service PJ'!$D232&amp;'Service PJ'!$B232&amp;'Service PJ'!$A232&amp;"*",'EPA_US9RT techs'!$A$2:$I$1722,9,FALSE),"")</f>
        <v>30</v>
      </c>
      <c r="CX234" s="2">
        <f>IFERROR(VLOOKUP($CS$1&amp;'Service PJ'!$D232&amp;'Service PJ'!$B232&amp;'Service PJ'!$A232&amp;"*",'EPA_US9RT techs'!$A$2:$I$1722,9,FALSE),"")</f>
        <v>30</v>
      </c>
      <c r="CY234" s="2">
        <f>IFERROR(VLOOKUP($CS$1&amp;'Service PJ'!$D232&amp;'Service PJ'!$B232&amp;'Service PJ'!$A232&amp;"*",'EPA_US9RT techs'!$A$2:$I$1722,9,FALSE),"")</f>
        <v>30</v>
      </c>
      <c r="CZ234" s="2">
        <f>IFERROR(VLOOKUP($CS$1&amp;'Service PJ'!$D232&amp;'Service PJ'!$B232&amp;'Service PJ'!$A232&amp;"*",'EPA_US9RT techs'!$A$2:$I$1722,9,FALSE),"")</f>
        <v>30</v>
      </c>
      <c r="DA234" s="2">
        <f>IFERROR(VLOOKUP($CS$1&amp;'Service PJ'!$D232&amp;'Service PJ'!$B232&amp;'Service PJ'!$A232&amp;"*",'EPA_US9RT techs'!$A$2:$I$1722,9,FALSE),"")</f>
        <v>30</v>
      </c>
      <c r="DB234" s="2">
        <f>IFERROR(VLOOKUP($CS$1&amp;'Service PJ'!$D232&amp;'Service PJ'!$B232&amp;'Service PJ'!$A232&amp;"*",'EPA_US9RT techs'!$A$2:$I$1722,9,FALSE),"")</f>
        <v>30</v>
      </c>
      <c r="DC234" s="2">
        <f>IFERROR(VLOOKUP($CS$1&amp;'Service PJ'!$D232&amp;'Service PJ'!$B232&amp;'Service PJ'!$A232&amp;"*",'EPA_US9RT techs'!$A$2:$I$1722,9,FALSE),"")</f>
        <v>30</v>
      </c>
      <c r="DD234" s="2">
        <f>IFERROR(VLOOKUP($CS$1&amp;'Service PJ'!$D232&amp;'Service PJ'!$B232&amp;'Service PJ'!$A232&amp;"*",'EPA_US9RT techs'!$A$2:$I$1722,9,FALSE),"")</f>
        <v>30</v>
      </c>
      <c r="DE234" s="2">
        <f>IFERROR(VLOOKUP($CS$1&amp;'Service PJ'!$D232&amp;'Service PJ'!$B232&amp;'Service PJ'!$A232&amp;"*",'EPA_US9RT techs'!$A$2:$I$1722,9,FALSE),"")</f>
        <v>30</v>
      </c>
      <c r="DF234" s="2">
        <f>IFERROR(VLOOKUP($CS$1&amp;'Service PJ'!$D232&amp;'Service PJ'!$B232&amp;'Service PJ'!$A232&amp;"*",'EPA_US9RT techs'!$A$2:$I$1722,9,FALSE),"")</f>
        <v>30</v>
      </c>
      <c r="DG234" s="2">
        <f>IFERROR(VLOOKUP($CS$1&amp;'Service PJ'!$D232&amp;'Service PJ'!$B232&amp;'Service PJ'!$A232&amp;"*",'EPA_US9RT techs'!$A$2:$I$1722,9,FALSE),"")</f>
        <v>30</v>
      </c>
      <c r="DH234" s="2">
        <f>IFERROR(VLOOKUP($CS$1&amp;'Service PJ'!$D232&amp;'Service PJ'!$B232&amp;'Service PJ'!$A232&amp;"*",'EPA_US9RT techs'!$A$2:$I$1722,9,FALSE),"")</f>
        <v>30</v>
      </c>
      <c r="DI234" s="2">
        <f>IFERROR(VLOOKUP($CS$1&amp;'Service PJ'!$D232&amp;'Service PJ'!$B232&amp;'Service PJ'!$A232&amp;"*",'EPA_US9RT techs'!$A$2:$I$1722,9,FALSE),"")</f>
        <v>30</v>
      </c>
      <c r="DJ234" s="2">
        <f>IFERROR(VLOOKUP($CS$1&amp;'Service PJ'!$D232&amp;'Service PJ'!$B232&amp;'Service PJ'!$A232&amp;"*",'EPA_US9RT techs'!$A$2:$I$1722,9,FALSE),"")</f>
        <v>30</v>
      </c>
      <c r="DK234" s="2">
        <f>IFERROR(VLOOKUP($CS$1&amp;'Service PJ'!$D232&amp;'Service PJ'!$B232&amp;'Service PJ'!$A232&amp;"*",'EPA_US9RT techs'!$A$2:$I$1722,9,FALSE),"")</f>
        <v>30</v>
      </c>
      <c r="DL234" s="2">
        <f>IFERROR(VLOOKUP($CS$1&amp;'Service PJ'!$D232&amp;'Service PJ'!$B232&amp;'Service PJ'!$A232&amp;"*",'EPA_US9RT techs'!$A$2:$I$1722,9,FALSE),"")</f>
        <v>30</v>
      </c>
      <c r="DM234" s="2">
        <f>IFERROR(VLOOKUP($CS$1&amp;'Service PJ'!$D232&amp;'Service PJ'!$B232&amp;'Service PJ'!$A232&amp;"*",'EPA_US9RT techs'!$A$2:$I$1722,9,FALSE),"")</f>
        <v>30</v>
      </c>
      <c r="DN234" s="2">
        <f>IFERROR(VLOOKUP($CS$1&amp;'Service PJ'!$D232&amp;'Service PJ'!$B232&amp;'Service PJ'!$A232&amp;"*",'EPA_US9RT techs'!$A$2:$I$1722,9,FALSE),"")</f>
        <v>30</v>
      </c>
      <c r="DO234" s="2">
        <f>IFERROR(VLOOKUP($CS$1&amp;'Service PJ'!$D232&amp;'Service PJ'!$B232&amp;'Service PJ'!$A232&amp;"*",'EPA_US9RT techs'!$A$2:$I$1722,9,FALSE),"")</f>
        <v>30</v>
      </c>
      <c r="DP234" s="2">
        <f>IFERROR(VLOOKUP($CS$1&amp;'Service PJ'!$D232&amp;'Service PJ'!$B232&amp;'Service PJ'!$A232&amp;"*",'EPA_US9RT techs'!$A$2:$I$1722,9,FALSE),"")</f>
        <v>30</v>
      </c>
      <c r="DQ234" s="2">
        <f>IFERROR(VLOOKUP($CS$1&amp;'Service PJ'!$D232&amp;'Service PJ'!$B232&amp;'Service PJ'!$A232&amp;"*",'EPA_US9RT techs'!$A$2:$I$1722,9,FALSE),"")</f>
        <v>30</v>
      </c>
      <c r="DR234" s="2">
        <f>IFERROR(VLOOKUP($CS$1&amp;'Service PJ'!$D232&amp;'Service PJ'!$B232&amp;'Service PJ'!$A232&amp;"*",'EPA_US9RT techs'!$A$2:$I$1722,9,FALSE),"")</f>
        <v>30</v>
      </c>
      <c r="DS234" s="2">
        <f>IFERROR(VLOOKUP($CS$1&amp;'Service PJ'!$D232&amp;'Service PJ'!$B232&amp;'Service PJ'!$A232&amp;"*",'EPA_US9RT techs'!$A$2:$I$1722,9,FALSE),"")</f>
        <v>30</v>
      </c>
      <c r="DT234" s="2">
        <f>IFERROR(VLOOKUP($CS$1&amp;'Service PJ'!$D232&amp;'Service PJ'!$B232&amp;'Service PJ'!$A232&amp;"*",'EPA_US9RT techs'!$A$2:$I$1722,9,FALSE),"")</f>
        <v>30</v>
      </c>
      <c r="DU234" s="2">
        <f>IFERROR(VLOOKUP($CS$1&amp;'Service PJ'!$D232&amp;'Service PJ'!$B232&amp;'Service PJ'!$A232&amp;"*",'EPA_US9RT techs'!$A$2:$I$1722,9,FALSE),"")</f>
        <v>30</v>
      </c>
      <c r="DV234" s="2">
        <f>IFERROR(VLOOKUP($CS$1&amp;'Service PJ'!$D232&amp;'Service PJ'!$B232&amp;'Service PJ'!$A232&amp;"*",'EPA_US9RT techs'!$A$2:$I$1722,9,FALSE),"")</f>
        <v>30</v>
      </c>
      <c r="DW234" s="2">
        <f>IFERROR(VLOOKUP($CS$1&amp;'Service PJ'!$D232&amp;'Service PJ'!$B232&amp;'Service PJ'!$A232&amp;"*",'EPA_US9RT techs'!$A$2:$I$1722,9,FALSE),"")</f>
        <v>30</v>
      </c>
    </row>
    <row r="235" spans="1:127" x14ac:dyDescent="0.45">
      <c r="A235" t="str">
        <f>IF(SUM(B235:R235)=0,"\I:",'Service PJ'!$D233&amp;"_"&amp;'Service PJ'!$E233&amp;"_"&amp;'Service PJ'!$C233)</f>
        <v>ITM_STM_BFG</v>
      </c>
      <c r="B235" s="14">
        <f>IFERROR(VLOOKUP($A$1&amp;'Service PJ'!$D233&amp;'Service PJ'!$B233&amp;'Service PJ'!$A233&amp;"*",'EPA_US9RT techs'!$A$2:$I$1722,9,FALSE),"")</f>
        <v>3.7859440792000001</v>
      </c>
      <c r="C235" s="14">
        <f>IFERROR(VLOOKUP($A$1&amp;'Service PJ'!$D233&amp;'Service PJ'!$B233&amp;'Service PJ'!$A233&amp;"*",'EPA_US9RT techs'!$A$2:$I$1722,9,FALSE),"")</f>
        <v>3.7859440792000001</v>
      </c>
      <c r="D235" s="14">
        <f>IFERROR(VLOOKUP($A$1&amp;'Service PJ'!$D233&amp;'Service PJ'!$B233&amp;'Service PJ'!$A233&amp;"*",'EPA_US9RT techs'!$A$2:$I$1722,9,FALSE),"")</f>
        <v>3.7859440792000001</v>
      </c>
      <c r="E235" s="14">
        <f>IFERROR(VLOOKUP($A$1&amp;'Service PJ'!$D233&amp;'Service PJ'!$B233&amp;'Service PJ'!$A233&amp;"*",'EPA_US9RT techs'!$A$2:$I$1722,9,FALSE),"")</f>
        <v>3.7859440792000001</v>
      </c>
      <c r="F235" s="14">
        <f>IFERROR(VLOOKUP($A$1&amp;'Service PJ'!$D233&amp;'Service PJ'!$B233&amp;'Service PJ'!$A233&amp;"*",'EPA_US9RT techs'!$A$2:$I$1722,9,FALSE),"")</f>
        <v>3.7859440792000001</v>
      </c>
      <c r="G235" s="14">
        <f>IFERROR(VLOOKUP($A$1&amp;'Service PJ'!$D233&amp;'Service PJ'!$B233&amp;'Service PJ'!$A233&amp;"*",'EPA_US9RT techs'!$A$2:$I$1722,9,FALSE),"")</f>
        <v>3.7859440792000001</v>
      </c>
      <c r="H235" s="14">
        <f>IFERROR(VLOOKUP($A$1&amp;'Service PJ'!$D233&amp;'Service PJ'!$B233&amp;'Service PJ'!$A233&amp;"*",'EPA_US9RT techs'!$A$2:$I$1722,9,FALSE),"")</f>
        <v>3.7859440792000001</v>
      </c>
      <c r="I235" s="14">
        <f>IFERROR(VLOOKUP($A$1&amp;'Service PJ'!$D233&amp;'Service PJ'!$B233&amp;'Service PJ'!$A233&amp;"*",'EPA_US9RT techs'!$A$2:$I$1722,9,FALSE),"")</f>
        <v>3.7859440792000001</v>
      </c>
      <c r="J235" s="14">
        <f>IFERROR(VLOOKUP($A$1&amp;'Service PJ'!$D233&amp;'Service PJ'!$B233&amp;'Service PJ'!$A233&amp;"*",'EPA_US9RT techs'!$A$2:$I$1722,9,FALSE),"")</f>
        <v>3.7859440792000001</v>
      </c>
      <c r="K235" s="14">
        <f>IFERROR(VLOOKUP($A$1&amp;'Service PJ'!$D233&amp;'Service PJ'!$B233&amp;'Service PJ'!$A233&amp;"*",'EPA_US9RT techs'!$A$2:$I$1722,9,FALSE),"")</f>
        <v>3.7859440792000001</v>
      </c>
      <c r="L235" s="14">
        <f>IFERROR(VLOOKUP($A$1&amp;'Service PJ'!$D233&amp;'Service PJ'!$B233&amp;'Service PJ'!$A233&amp;"*",'EPA_US9RT techs'!$A$2:$I$1722,9,FALSE),"")</f>
        <v>3.7859440792000001</v>
      </c>
      <c r="M235" s="14">
        <f>IFERROR(VLOOKUP($A$1&amp;'Service PJ'!$D233&amp;'Service PJ'!$B233&amp;'Service PJ'!$A233&amp;"*",'EPA_US9RT techs'!$A$2:$I$1722,9,FALSE),"")</f>
        <v>3.7859440792000001</v>
      </c>
      <c r="N235" s="14">
        <f>IFERROR(VLOOKUP($A$1&amp;'Service PJ'!$D233&amp;'Service PJ'!$B233&amp;'Service PJ'!$A233&amp;"*",'EPA_US9RT techs'!$A$2:$I$1722,9,FALSE),"")</f>
        <v>3.7859440792000001</v>
      </c>
      <c r="O235" s="14">
        <f>IFERROR(VLOOKUP($A$1&amp;'Service PJ'!$D233&amp;'Service PJ'!$B233&amp;'Service PJ'!$A233&amp;"*",'EPA_US9RT techs'!$A$2:$I$1722,9,FALSE),"")</f>
        <v>3.7859440792000001</v>
      </c>
      <c r="P235" s="14">
        <f>IFERROR(VLOOKUP($A$1&amp;'Service PJ'!$D233&amp;'Service PJ'!$B233&amp;'Service PJ'!$A233&amp;"*",'EPA_US9RT techs'!$A$2:$I$1722,9,FALSE),"")</f>
        <v>3.7859440792000001</v>
      </c>
      <c r="Q235" s="14">
        <f>IFERROR(VLOOKUP($A$1&amp;'Service PJ'!$D233&amp;'Service PJ'!$B233&amp;'Service PJ'!$A233&amp;"*",'EPA_US9RT techs'!$A$2:$I$1722,9,FALSE),"")</f>
        <v>3.7859440792000001</v>
      </c>
      <c r="R235" s="14">
        <f>IFERROR(VLOOKUP($A$1&amp;'Service PJ'!$D233&amp;'Service PJ'!$B233&amp;'Service PJ'!$A233&amp;"*",'EPA_US9RT techs'!$A$2:$I$1722,9,FALSE),"")</f>
        <v>3.7859440792000001</v>
      </c>
      <c r="S235" s="14">
        <f>IFERROR(VLOOKUP($A$1&amp;'Service PJ'!$D233&amp;'Service PJ'!$B233&amp;'Service PJ'!$A233&amp;"*",'EPA_US9RT techs'!$A$2:$I$1722,9,FALSE),"")</f>
        <v>3.7859440792000001</v>
      </c>
      <c r="T235" s="14">
        <f>IFERROR(VLOOKUP($A$1&amp;'Service PJ'!$D233&amp;'Service PJ'!$B233&amp;'Service PJ'!$A233&amp;"*",'EPA_US9RT techs'!$A$2:$I$1722,9,FALSE),"")</f>
        <v>3.7859440792000001</v>
      </c>
      <c r="U235" s="14">
        <f>IFERROR(VLOOKUP($A$1&amp;'Service PJ'!$D233&amp;'Service PJ'!$B233&amp;'Service PJ'!$A233&amp;"*",'EPA_US9RT techs'!$A$2:$I$1722,9,FALSE),"")</f>
        <v>3.7859440792000001</v>
      </c>
      <c r="V235" s="14">
        <f>IFERROR(VLOOKUP($A$1&amp;'Service PJ'!$D233&amp;'Service PJ'!$B233&amp;'Service PJ'!$A233&amp;"*",'EPA_US9RT techs'!$A$2:$I$1722,9,FALSE),"")</f>
        <v>3.7859440792000001</v>
      </c>
      <c r="W235" s="14">
        <f>IFERROR(VLOOKUP($A$1&amp;'Service PJ'!$D233&amp;'Service PJ'!$B233&amp;'Service PJ'!$A233&amp;"*",'EPA_US9RT techs'!$A$2:$I$1722,9,FALSE),"")</f>
        <v>3.7859440792000001</v>
      </c>
      <c r="X235" s="14">
        <f>IFERROR(VLOOKUP($A$1&amp;'Service PJ'!$D233&amp;'Service PJ'!$B233&amp;'Service PJ'!$A233&amp;"*",'EPA_US9RT techs'!$A$2:$I$1722,9,FALSE),"")</f>
        <v>3.7859440792000001</v>
      </c>
      <c r="Y235" s="14">
        <f>IFERROR(VLOOKUP($A$1&amp;'Service PJ'!$D233&amp;'Service PJ'!$B233&amp;'Service PJ'!$A233&amp;"*",'EPA_US9RT techs'!$A$2:$I$1722,9,FALSE),"")</f>
        <v>3.7859440792000001</v>
      </c>
      <c r="Z235" s="14">
        <f>IFERROR(VLOOKUP($A$1&amp;'Service PJ'!$D233&amp;'Service PJ'!$B233&amp;'Service PJ'!$A233&amp;"*",'EPA_US9RT techs'!$A$2:$I$1722,9,FALSE),"")</f>
        <v>3.7859440792000001</v>
      </c>
      <c r="AA235" s="14">
        <f>IFERROR(VLOOKUP($A$1&amp;'Service PJ'!$D233&amp;'Service PJ'!$B233&amp;'Service PJ'!$A233&amp;"*",'EPA_US9RT techs'!$A$2:$I$1722,9,FALSE),"")</f>
        <v>3.7859440792000001</v>
      </c>
      <c r="AB235" s="14">
        <f>IFERROR(VLOOKUP($A$1&amp;'Service PJ'!$D233&amp;'Service PJ'!$B233&amp;'Service PJ'!$A233&amp;"*",'EPA_US9RT techs'!$A$2:$I$1722,9,FALSE),"")</f>
        <v>3.7859440792000001</v>
      </c>
      <c r="AC235" s="14">
        <f>IFERROR(VLOOKUP($A$1&amp;'Service PJ'!$D233&amp;'Service PJ'!$B233&amp;'Service PJ'!$A233&amp;"*",'EPA_US9RT techs'!$A$2:$I$1722,9,FALSE),"")</f>
        <v>3.7859440792000001</v>
      </c>
      <c r="AD235" s="14">
        <f>IFERROR(VLOOKUP($A$1&amp;'Service PJ'!$D233&amp;'Service PJ'!$B233&amp;'Service PJ'!$A233&amp;"*",'EPA_US9RT techs'!$A$2:$I$1722,9,FALSE),"")</f>
        <v>3.7859440792000001</v>
      </c>
      <c r="AE235" s="14">
        <f>IFERROR(VLOOKUP($A$1&amp;'Service PJ'!$D233&amp;'Service PJ'!$B233&amp;'Service PJ'!$A233&amp;"*",'EPA_US9RT techs'!$A$2:$I$1722,9,FALSE),"")</f>
        <v>3.7859440792000001</v>
      </c>
      <c r="AG235" t="str">
        <f>IF(SUM(AH235:AX235)=0,"\I:",'Service PJ'!$D233&amp;"_"&amp;'Service PJ'!$E233&amp;"_"&amp;'Service PJ'!$C233)</f>
        <v>ITM_STM_BFG</v>
      </c>
      <c r="AH235" s="14">
        <f>IFERROR(VLOOKUP($AG$1&amp;'Service PJ'!$D233&amp;'Service PJ'!$B233&amp;'Service PJ'!$A233&amp;"*",'EPA_US9RT techs'!$A$2:$I$1722,9,FALSE),"")</f>
        <v>0.61788691539999996</v>
      </c>
      <c r="AI235" s="14">
        <f>IFERROR(VLOOKUP($AG$1&amp;'Service PJ'!$D233&amp;'Service PJ'!$B233&amp;'Service PJ'!$A233&amp;"*",'EPA_US9RT techs'!$A$2:$I$1722,9,FALSE),"")</f>
        <v>0.61788691539999996</v>
      </c>
      <c r="AJ235" s="14">
        <f>IFERROR(VLOOKUP($AG$1&amp;'Service PJ'!$D233&amp;'Service PJ'!$B233&amp;'Service PJ'!$A233&amp;"*",'EPA_US9RT techs'!$A$2:$I$1722,9,FALSE),"")</f>
        <v>0.61788691539999996</v>
      </c>
      <c r="AK235" s="14">
        <f>IFERROR(VLOOKUP($AG$1&amp;'Service PJ'!$D233&amp;'Service PJ'!$B233&amp;'Service PJ'!$A233&amp;"*",'EPA_US9RT techs'!$A$2:$I$1722,9,FALSE),"")</f>
        <v>0.61788691539999996</v>
      </c>
      <c r="AL235" s="14">
        <f>IFERROR(VLOOKUP($AG$1&amp;'Service PJ'!$D233&amp;'Service PJ'!$B233&amp;'Service PJ'!$A233&amp;"*",'EPA_US9RT techs'!$A$2:$I$1722,9,FALSE),"")</f>
        <v>0.61788691539999996</v>
      </c>
      <c r="AM235" s="14">
        <f>IFERROR(VLOOKUP($AG$1&amp;'Service PJ'!$D233&amp;'Service PJ'!$B233&amp;'Service PJ'!$A233&amp;"*",'EPA_US9RT techs'!$A$2:$I$1722,9,FALSE),"")</f>
        <v>0.61788691539999996</v>
      </c>
      <c r="AN235" s="14">
        <f>IFERROR(VLOOKUP($AG$1&amp;'Service PJ'!$D233&amp;'Service PJ'!$B233&amp;'Service PJ'!$A233&amp;"*",'EPA_US9RT techs'!$A$2:$I$1722,9,FALSE),"")</f>
        <v>0.61788691539999996</v>
      </c>
      <c r="AO235" s="14">
        <f>IFERROR(VLOOKUP($AG$1&amp;'Service PJ'!$D233&amp;'Service PJ'!$B233&amp;'Service PJ'!$A233&amp;"*",'EPA_US9RT techs'!$A$2:$I$1722,9,FALSE),"")</f>
        <v>0.61788691539999996</v>
      </c>
      <c r="AP235" s="14">
        <f>IFERROR(VLOOKUP($AG$1&amp;'Service PJ'!$D233&amp;'Service PJ'!$B233&amp;'Service PJ'!$A233&amp;"*",'EPA_US9RT techs'!$A$2:$I$1722,9,FALSE),"")</f>
        <v>0.61788691539999996</v>
      </c>
      <c r="AQ235" s="14">
        <f>IFERROR(VLOOKUP($AG$1&amp;'Service PJ'!$D233&amp;'Service PJ'!$B233&amp;'Service PJ'!$A233&amp;"*",'EPA_US9RT techs'!$A$2:$I$1722,9,FALSE),"")</f>
        <v>0.61788691539999996</v>
      </c>
      <c r="AR235" s="14">
        <f>IFERROR(VLOOKUP($AG$1&amp;'Service PJ'!$D233&amp;'Service PJ'!$B233&amp;'Service PJ'!$A233&amp;"*",'EPA_US9RT techs'!$A$2:$I$1722,9,FALSE),"")</f>
        <v>0.61788691539999996</v>
      </c>
      <c r="AS235" s="14">
        <f>IFERROR(VLOOKUP($AG$1&amp;'Service PJ'!$D233&amp;'Service PJ'!$B233&amp;'Service PJ'!$A233&amp;"*",'EPA_US9RT techs'!$A$2:$I$1722,9,FALSE),"")</f>
        <v>0.61788691539999996</v>
      </c>
      <c r="AT235" s="14">
        <f>IFERROR(VLOOKUP($AG$1&amp;'Service PJ'!$D233&amp;'Service PJ'!$B233&amp;'Service PJ'!$A233&amp;"*",'EPA_US9RT techs'!$A$2:$I$1722,9,FALSE),"")</f>
        <v>0.61788691539999996</v>
      </c>
      <c r="AU235" s="14">
        <f>IFERROR(VLOOKUP($AG$1&amp;'Service PJ'!$D233&amp;'Service PJ'!$B233&amp;'Service PJ'!$A233&amp;"*",'EPA_US9RT techs'!$A$2:$I$1722,9,FALSE),"")</f>
        <v>0.61788691539999996</v>
      </c>
      <c r="AV235" s="14">
        <f>IFERROR(VLOOKUP($AG$1&amp;'Service PJ'!$D233&amp;'Service PJ'!$B233&amp;'Service PJ'!$A233&amp;"*",'EPA_US9RT techs'!$A$2:$I$1722,9,FALSE),"")</f>
        <v>0.61788691539999996</v>
      </c>
      <c r="AW235" s="14">
        <f>IFERROR(VLOOKUP($AG$1&amp;'Service PJ'!$D233&amp;'Service PJ'!$B233&amp;'Service PJ'!$A233&amp;"*",'EPA_US9RT techs'!$A$2:$I$1722,9,FALSE),"")</f>
        <v>0.61788691539999996</v>
      </c>
      <c r="AX235" s="14">
        <f>IFERROR(VLOOKUP($AG$1&amp;'Service PJ'!$D233&amp;'Service PJ'!$B233&amp;'Service PJ'!$A233&amp;"*",'EPA_US9RT techs'!$A$2:$I$1722,9,FALSE),"")</f>
        <v>0.61788691539999996</v>
      </c>
      <c r="AY235" s="14">
        <f>IFERROR(VLOOKUP($AG$1&amp;'Service PJ'!$D233&amp;'Service PJ'!$B233&amp;'Service PJ'!$A233&amp;"*",'EPA_US9RT techs'!$A$2:$I$1722,9,FALSE),"")</f>
        <v>0.61788691539999996</v>
      </c>
      <c r="AZ235" s="14">
        <f>IFERROR(VLOOKUP($AG$1&amp;'Service PJ'!$D233&amp;'Service PJ'!$B233&amp;'Service PJ'!$A233&amp;"*",'EPA_US9RT techs'!$A$2:$I$1722,9,FALSE),"")</f>
        <v>0.61788691539999996</v>
      </c>
      <c r="BA235" s="14">
        <f>IFERROR(VLOOKUP($AG$1&amp;'Service PJ'!$D233&amp;'Service PJ'!$B233&amp;'Service PJ'!$A233&amp;"*",'EPA_US9RT techs'!$A$2:$I$1722,9,FALSE),"")</f>
        <v>0.61788691539999996</v>
      </c>
      <c r="BB235" s="14">
        <f>IFERROR(VLOOKUP($AG$1&amp;'Service PJ'!$D233&amp;'Service PJ'!$B233&amp;'Service PJ'!$A233&amp;"*",'EPA_US9RT techs'!$A$2:$I$1722,9,FALSE),"")</f>
        <v>0.61788691539999996</v>
      </c>
      <c r="BC235" s="14">
        <f>IFERROR(VLOOKUP($AG$1&amp;'Service PJ'!$D233&amp;'Service PJ'!$B233&amp;'Service PJ'!$A233&amp;"*",'EPA_US9RT techs'!$A$2:$I$1722,9,FALSE),"")</f>
        <v>0.61788691539999996</v>
      </c>
      <c r="BD235" s="14">
        <f>IFERROR(VLOOKUP($AG$1&amp;'Service PJ'!$D233&amp;'Service PJ'!$B233&amp;'Service PJ'!$A233&amp;"*",'EPA_US9RT techs'!$A$2:$I$1722,9,FALSE),"")</f>
        <v>0.61788691539999996</v>
      </c>
      <c r="BE235" s="14">
        <f>IFERROR(VLOOKUP($AG$1&amp;'Service PJ'!$D233&amp;'Service PJ'!$B233&amp;'Service PJ'!$A233&amp;"*",'EPA_US9RT techs'!$A$2:$I$1722,9,FALSE),"")</f>
        <v>0.61788691539999996</v>
      </c>
      <c r="BF235" s="14">
        <f>IFERROR(VLOOKUP($AG$1&amp;'Service PJ'!$D233&amp;'Service PJ'!$B233&amp;'Service PJ'!$A233&amp;"*",'EPA_US9RT techs'!$A$2:$I$1722,9,FALSE),"")</f>
        <v>0.61788691539999996</v>
      </c>
      <c r="BG235" s="14">
        <f>IFERROR(VLOOKUP($AG$1&amp;'Service PJ'!$D233&amp;'Service PJ'!$B233&amp;'Service PJ'!$A233&amp;"*",'EPA_US9RT techs'!$A$2:$I$1722,9,FALSE),"")</f>
        <v>0.61788691539999996</v>
      </c>
      <c r="BH235" s="14">
        <f>IFERROR(VLOOKUP($AG$1&amp;'Service PJ'!$D233&amp;'Service PJ'!$B233&amp;'Service PJ'!$A233&amp;"*",'EPA_US9RT techs'!$A$2:$I$1722,9,FALSE),"")</f>
        <v>0.61788691539999996</v>
      </c>
      <c r="BI235" s="14">
        <f>IFERROR(VLOOKUP($AG$1&amp;'Service PJ'!$D233&amp;'Service PJ'!$B233&amp;'Service PJ'!$A233&amp;"*",'EPA_US9RT techs'!$A$2:$I$1722,9,FALSE),"")</f>
        <v>0.61788691539999996</v>
      </c>
      <c r="BJ235" s="14">
        <f>IFERROR(VLOOKUP($AG$1&amp;'Service PJ'!$D233&amp;'Service PJ'!$B233&amp;'Service PJ'!$A233&amp;"*",'EPA_US9RT techs'!$A$2:$I$1722,9,FALSE),"")</f>
        <v>0.61788691539999996</v>
      </c>
      <c r="BK235" s="14">
        <f>IFERROR(VLOOKUP($AG$1&amp;'Service PJ'!$D233&amp;'Service PJ'!$B233&amp;'Service PJ'!$A233&amp;"*",'EPA_US9RT techs'!$A$2:$I$1722,9,FALSE),"")</f>
        <v>0.61788691539999996</v>
      </c>
      <c r="BM235" t="str">
        <f>IF(SUM(BN235:CD235)=0,"\I:",'Service PJ'!$D233&amp;"_"&amp;'Service PJ'!$E233&amp;"_"&amp;'Service PJ'!$C233)</f>
        <v>ITM_STM_BFG</v>
      </c>
      <c r="BN235" s="14">
        <f>IFERROR(VLOOKUP($BM$1&amp;'Service PJ'!$D233&amp;'Service PJ'!$B233&amp;'Service PJ'!$A233&amp;"*",'EPA_US9RT techs'!$A$2:$I$1722,9,FALSE),"")</f>
        <v>0.17414847289999999</v>
      </c>
      <c r="BO235" s="14">
        <f>IFERROR(VLOOKUP($BM$1&amp;'Service PJ'!$D233&amp;'Service PJ'!$B233&amp;'Service PJ'!$A233&amp;"*",'EPA_US9RT techs'!$A$2:$I$1722,9,FALSE),"")</f>
        <v>0.17414847289999999</v>
      </c>
      <c r="BP235" s="14">
        <f>IFERROR(VLOOKUP($BM$1&amp;'Service PJ'!$D233&amp;'Service PJ'!$B233&amp;'Service PJ'!$A233&amp;"*",'EPA_US9RT techs'!$A$2:$I$1722,9,FALSE),"")</f>
        <v>0.17414847289999999</v>
      </c>
      <c r="BQ235" s="14">
        <f>IFERROR(VLOOKUP($BM$1&amp;'Service PJ'!$D233&amp;'Service PJ'!$B233&amp;'Service PJ'!$A233&amp;"*",'EPA_US9RT techs'!$A$2:$I$1722,9,FALSE),"")</f>
        <v>0.17414847289999999</v>
      </c>
      <c r="BR235" s="14">
        <f>IFERROR(VLOOKUP($BM$1&amp;'Service PJ'!$D233&amp;'Service PJ'!$B233&amp;'Service PJ'!$A233&amp;"*",'EPA_US9RT techs'!$A$2:$I$1722,9,FALSE),"")</f>
        <v>0.17414847289999999</v>
      </c>
      <c r="BS235" s="14">
        <f>IFERROR(VLOOKUP($BM$1&amp;'Service PJ'!$D233&amp;'Service PJ'!$B233&amp;'Service PJ'!$A233&amp;"*",'EPA_US9RT techs'!$A$2:$I$1722,9,FALSE),"")</f>
        <v>0.17414847289999999</v>
      </c>
      <c r="BT235" s="14">
        <f>IFERROR(VLOOKUP($BM$1&amp;'Service PJ'!$D233&amp;'Service PJ'!$B233&amp;'Service PJ'!$A233&amp;"*",'EPA_US9RT techs'!$A$2:$I$1722,9,FALSE),"")</f>
        <v>0.17414847289999999</v>
      </c>
      <c r="BU235" s="14">
        <f>IFERROR(VLOOKUP($BM$1&amp;'Service PJ'!$D233&amp;'Service PJ'!$B233&amp;'Service PJ'!$A233&amp;"*",'EPA_US9RT techs'!$A$2:$I$1722,9,FALSE),"")</f>
        <v>0.17414847289999999</v>
      </c>
      <c r="BV235" s="14">
        <f>IFERROR(VLOOKUP($BM$1&amp;'Service PJ'!$D233&amp;'Service PJ'!$B233&amp;'Service PJ'!$A233&amp;"*",'EPA_US9RT techs'!$A$2:$I$1722,9,FALSE),"")</f>
        <v>0.17414847289999999</v>
      </c>
      <c r="BW235" s="14">
        <f>IFERROR(VLOOKUP($BM$1&amp;'Service PJ'!$D233&amp;'Service PJ'!$B233&amp;'Service PJ'!$A233&amp;"*",'EPA_US9RT techs'!$A$2:$I$1722,9,FALSE),"")</f>
        <v>0.17414847289999999</v>
      </c>
      <c r="BX235" s="14">
        <f>IFERROR(VLOOKUP($BM$1&amp;'Service PJ'!$D233&amp;'Service PJ'!$B233&amp;'Service PJ'!$A233&amp;"*",'EPA_US9RT techs'!$A$2:$I$1722,9,FALSE),"")</f>
        <v>0.17414847289999999</v>
      </c>
      <c r="BY235" s="14">
        <f>IFERROR(VLOOKUP($BM$1&amp;'Service PJ'!$D233&amp;'Service PJ'!$B233&amp;'Service PJ'!$A233&amp;"*",'EPA_US9RT techs'!$A$2:$I$1722,9,FALSE),"")</f>
        <v>0.17414847289999999</v>
      </c>
      <c r="BZ235" s="14">
        <f>IFERROR(VLOOKUP($BM$1&amp;'Service PJ'!$D233&amp;'Service PJ'!$B233&amp;'Service PJ'!$A233&amp;"*",'EPA_US9RT techs'!$A$2:$I$1722,9,FALSE),"")</f>
        <v>0.17414847289999999</v>
      </c>
      <c r="CA235" s="14">
        <f>IFERROR(VLOOKUP($BM$1&amp;'Service PJ'!$D233&amp;'Service PJ'!$B233&amp;'Service PJ'!$A233&amp;"*",'EPA_US9RT techs'!$A$2:$I$1722,9,FALSE),"")</f>
        <v>0.17414847289999999</v>
      </c>
      <c r="CB235" s="14">
        <f>IFERROR(VLOOKUP($BM$1&amp;'Service PJ'!$D233&amp;'Service PJ'!$B233&amp;'Service PJ'!$A233&amp;"*",'EPA_US9RT techs'!$A$2:$I$1722,9,FALSE),"")</f>
        <v>0.17414847289999999</v>
      </c>
      <c r="CC235" s="14">
        <f>IFERROR(VLOOKUP($BM$1&amp;'Service PJ'!$D233&amp;'Service PJ'!$B233&amp;'Service PJ'!$A233&amp;"*",'EPA_US9RT techs'!$A$2:$I$1722,9,FALSE),"")</f>
        <v>0.17414847289999999</v>
      </c>
      <c r="CD235" s="14">
        <f>IFERROR(VLOOKUP($BM$1&amp;'Service PJ'!$D233&amp;'Service PJ'!$B233&amp;'Service PJ'!$A233&amp;"*",'EPA_US9RT techs'!$A$2:$I$1722,9,FALSE),"")</f>
        <v>0.17414847289999999</v>
      </c>
      <c r="CE235" s="14">
        <f>IFERROR(VLOOKUP($BM$1&amp;'Service PJ'!$D233&amp;'Service PJ'!$B233&amp;'Service PJ'!$A233&amp;"*",'EPA_US9RT techs'!$A$2:$I$1722,9,FALSE),"")</f>
        <v>0.17414847289999999</v>
      </c>
      <c r="CF235" s="14">
        <f>IFERROR(VLOOKUP($BM$1&amp;'Service PJ'!$D233&amp;'Service PJ'!$B233&amp;'Service PJ'!$A233&amp;"*",'EPA_US9RT techs'!$A$2:$I$1722,9,FALSE),"")</f>
        <v>0.17414847289999999</v>
      </c>
      <c r="CG235" s="14">
        <f>IFERROR(VLOOKUP($BM$1&amp;'Service PJ'!$D233&amp;'Service PJ'!$B233&amp;'Service PJ'!$A233&amp;"*",'EPA_US9RT techs'!$A$2:$I$1722,9,FALSE),"")</f>
        <v>0.17414847289999999</v>
      </c>
      <c r="CH235" s="14">
        <f>IFERROR(VLOOKUP($BM$1&amp;'Service PJ'!$D233&amp;'Service PJ'!$B233&amp;'Service PJ'!$A233&amp;"*",'EPA_US9RT techs'!$A$2:$I$1722,9,FALSE),"")</f>
        <v>0.17414847289999999</v>
      </c>
      <c r="CI235" s="14">
        <f>IFERROR(VLOOKUP($BM$1&amp;'Service PJ'!$D233&amp;'Service PJ'!$B233&amp;'Service PJ'!$A233&amp;"*",'EPA_US9RT techs'!$A$2:$I$1722,9,FALSE),"")</f>
        <v>0.17414847289999999</v>
      </c>
      <c r="CJ235" s="14">
        <f>IFERROR(VLOOKUP($BM$1&amp;'Service PJ'!$D233&amp;'Service PJ'!$B233&amp;'Service PJ'!$A233&amp;"*",'EPA_US9RT techs'!$A$2:$I$1722,9,FALSE),"")</f>
        <v>0.17414847289999999</v>
      </c>
      <c r="CK235" s="14">
        <f>IFERROR(VLOOKUP($BM$1&amp;'Service PJ'!$D233&amp;'Service PJ'!$B233&amp;'Service PJ'!$A233&amp;"*",'EPA_US9RT techs'!$A$2:$I$1722,9,FALSE),"")</f>
        <v>0.17414847289999999</v>
      </c>
      <c r="CL235" s="14">
        <f>IFERROR(VLOOKUP($BM$1&amp;'Service PJ'!$D233&amp;'Service PJ'!$B233&amp;'Service PJ'!$A233&amp;"*",'EPA_US9RT techs'!$A$2:$I$1722,9,FALSE),"")</f>
        <v>0.17414847289999999</v>
      </c>
      <c r="CM235" s="14">
        <f>IFERROR(VLOOKUP($BM$1&amp;'Service PJ'!$D233&amp;'Service PJ'!$B233&amp;'Service PJ'!$A233&amp;"*",'EPA_US9RT techs'!$A$2:$I$1722,9,FALSE),"")</f>
        <v>0.17414847289999999</v>
      </c>
      <c r="CN235" s="14">
        <f>IFERROR(VLOOKUP($BM$1&amp;'Service PJ'!$D233&amp;'Service PJ'!$B233&amp;'Service PJ'!$A233&amp;"*",'EPA_US9RT techs'!$A$2:$I$1722,9,FALSE),"")</f>
        <v>0.17414847289999999</v>
      </c>
      <c r="CO235" s="14">
        <f>IFERROR(VLOOKUP($BM$1&amp;'Service PJ'!$D233&amp;'Service PJ'!$B233&amp;'Service PJ'!$A233&amp;"*",'EPA_US9RT techs'!$A$2:$I$1722,9,FALSE),"")</f>
        <v>0.17414847289999999</v>
      </c>
      <c r="CP235" s="14">
        <f>IFERROR(VLOOKUP($BM$1&amp;'Service PJ'!$D233&amp;'Service PJ'!$B233&amp;'Service PJ'!$A233&amp;"*",'EPA_US9RT techs'!$A$2:$I$1722,9,FALSE),"")</f>
        <v>0.17414847289999999</v>
      </c>
      <c r="CQ235" s="14">
        <f>IFERROR(VLOOKUP($BM$1&amp;'Service PJ'!$D233&amp;'Service PJ'!$B233&amp;'Service PJ'!$A233&amp;"*",'EPA_US9RT techs'!$A$2:$I$1722,9,FALSE),"")</f>
        <v>0.17414847289999999</v>
      </c>
      <c r="CS235" t="str">
        <f>IF(SUM(CT235:DJ235)=0,"\I:",'Service PJ'!$D233&amp;"_"&amp;'Service PJ'!$E233&amp;"_"&amp;'Service PJ'!$C233)</f>
        <v>ITM_STM_BFG</v>
      </c>
      <c r="CT235" s="2">
        <f>IFERROR(VLOOKUP($CS$1&amp;'Service PJ'!$D233&amp;'Service PJ'!$B233&amp;'Service PJ'!$A233&amp;"*",'EPA_US9RT techs'!$A$2:$I$1722,9,FALSE),"")</f>
        <v>50</v>
      </c>
      <c r="CU235" s="2">
        <f>IFERROR(VLOOKUP($CS$1&amp;'Service PJ'!$D233&amp;'Service PJ'!$B233&amp;'Service PJ'!$A233&amp;"*",'EPA_US9RT techs'!$A$2:$I$1722,9,FALSE),"")</f>
        <v>50</v>
      </c>
      <c r="CV235" s="2">
        <f>IFERROR(VLOOKUP($CS$1&amp;'Service PJ'!$D233&amp;'Service PJ'!$B233&amp;'Service PJ'!$A233&amp;"*",'EPA_US9RT techs'!$A$2:$I$1722,9,FALSE),"")</f>
        <v>50</v>
      </c>
      <c r="CW235" s="2">
        <f>IFERROR(VLOOKUP($CS$1&amp;'Service PJ'!$D233&amp;'Service PJ'!$B233&amp;'Service PJ'!$A233&amp;"*",'EPA_US9RT techs'!$A$2:$I$1722,9,FALSE),"")</f>
        <v>50</v>
      </c>
      <c r="CX235" s="2">
        <f>IFERROR(VLOOKUP($CS$1&amp;'Service PJ'!$D233&amp;'Service PJ'!$B233&amp;'Service PJ'!$A233&amp;"*",'EPA_US9RT techs'!$A$2:$I$1722,9,FALSE),"")</f>
        <v>50</v>
      </c>
      <c r="CY235" s="2">
        <f>IFERROR(VLOOKUP($CS$1&amp;'Service PJ'!$D233&amp;'Service PJ'!$B233&amp;'Service PJ'!$A233&amp;"*",'EPA_US9RT techs'!$A$2:$I$1722,9,FALSE),"")</f>
        <v>50</v>
      </c>
      <c r="CZ235" s="2">
        <f>IFERROR(VLOOKUP($CS$1&amp;'Service PJ'!$D233&amp;'Service PJ'!$B233&amp;'Service PJ'!$A233&amp;"*",'EPA_US9RT techs'!$A$2:$I$1722,9,FALSE),"")</f>
        <v>50</v>
      </c>
      <c r="DA235" s="2">
        <f>IFERROR(VLOOKUP($CS$1&amp;'Service PJ'!$D233&amp;'Service PJ'!$B233&amp;'Service PJ'!$A233&amp;"*",'EPA_US9RT techs'!$A$2:$I$1722,9,FALSE),"")</f>
        <v>50</v>
      </c>
      <c r="DB235" s="2">
        <f>IFERROR(VLOOKUP($CS$1&amp;'Service PJ'!$D233&amp;'Service PJ'!$B233&amp;'Service PJ'!$A233&amp;"*",'EPA_US9RT techs'!$A$2:$I$1722,9,FALSE),"")</f>
        <v>50</v>
      </c>
      <c r="DC235" s="2">
        <f>IFERROR(VLOOKUP($CS$1&amp;'Service PJ'!$D233&amp;'Service PJ'!$B233&amp;'Service PJ'!$A233&amp;"*",'EPA_US9RT techs'!$A$2:$I$1722,9,FALSE),"")</f>
        <v>50</v>
      </c>
      <c r="DD235" s="2">
        <f>IFERROR(VLOOKUP($CS$1&amp;'Service PJ'!$D233&amp;'Service PJ'!$B233&amp;'Service PJ'!$A233&amp;"*",'EPA_US9RT techs'!$A$2:$I$1722,9,FALSE),"")</f>
        <v>50</v>
      </c>
      <c r="DE235" s="2">
        <f>IFERROR(VLOOKUP($CS$1&amp;'Service PJ'!$D233&amp;'Service PJ'!$B233&amp;'Service PJ'!$A233&amp;"*",'EPA_US9RT techs'!$A$2:$I$1722,9,FALSE),"")</f>
        <v>50</v>
      </c>
      <c r="DF235" s="2">
        <f>IFERROR(VLOOKUP($CS$1&amp;'Service PJ'!$D233&amp;'Service PJ'!$B233&amp;'Service PJ'!$A233&amp;"*",'EPA_US9RT techs'!$A$2:$I$1722,9,FALSE),"")</f>
        <v>50</v>
      </c>
      <c r="DG235" s="2">
        <f>IFERROR(VLOOKUP($CS$1&amp;'Service PJ'!$D233&amp;'Service PJ'!$B233&amp;'Service PJ'!$A233&amp;"*",'EPA_US9RT techs'!$A$2:$I$1722,9,FALSE),"")</f>
        <v>50</v>
      </c>
      <c r="DH235" s="2">
        <f>IFERROR(VLOOKUP($CS$1&amp;'Service PJ'!$D233&amp;'Service PJ'!$B233&amp;'Service PJ'!$A233&amp;"*",'EPA_US9RT techs'!$A$2:$I$1722,9,FALSE),"")</f>
        <v>50</v>
      </c>
      <c r="DI235" s="2">
        <f>IFERROR(VLOOKUP($CS$1&amp;'Service PJ'!$D233&amp;'Service PJ'!$B233&amp;'Service PJ'!$A233&amp;"*",'EPA_US9RT techs'!$A$2:$I$1722,9,FALSE),"")</f>
        <v>50</v>
      </c>
      <c r="DJ235" s="2">
        <f>IFERROR(VLOOKUP($CS$1&amp;'Service PJ'!$D233&amp;'Service PJ'!$B233&amp;'Service PJ'!$A233&amp;"*",'EPA_US9RT techs'!$A$2:$I$1722,9,FALSE),"")</f>
        <v>50</v>
      </c>
      <c r="DK235" s="2">
        <f>IFERROR(VLOOKUP($CS$1&amp;'Service PJ'!$D233&amp;'Service PJ'!$B233&amp;'Service PJ'!$A233&amp;"*",'EPA_US9RT techs'!$A$2:$I$1722,9,FALSE),"")</f>
        <v>50</v>
      </c>
      <c r="DL235" s="2">
        <f>IFERROR(VLOOKUP($CS$1&amp;'Service PJ'!$D233&amp;'Service PJ'!$B233&amp;'Service PJ'!$A233&amp;"*",'EPA_US9RT techs'!$A$2:$I$1722,9,FALSE),"")</f>
        <v>50</v>
      </c>
      <c r="DM235" s="2">
        <f>IFERROR(VLOOKUP($CS$1&amp;'Service PJ'!$D233&amp;'Service PJ'!$B233&amp;'Service PJ'!$A233&amp;"*",'EPA_US9RT techs'!$A$2:$I$1722,9,FALSE),"")</f>
        <v>50</v>
      </c>
      <c r="DN235" s="2">
        <f>IFERROR(VLOOKUP($CS$1&amp;'Service PJ'!$D233&amp;'Service PJ'!$B233&amp;'Service PJ'!$A233&amp;"*",'EPA_US9RT techs'!$A$2:$I$1722,9,FALSE),"")</f>
        <v>50</v>
      </c>
      <c r="DO235" s="2">
        <f>IFERROR(VLOOKUP($CS$1&amp;'Service PJ'!$D233&amp;'Service PJ'!$B233&amp;'Service PJ'!$A233&amp;"*",'EPA_US9RT techs'!$A$2:$I$1722,9,FALSE),"")</f>
        <v>50</v>
      </c>
      <c r="DP235" s="2">
        <f>IFERROR(VLOOKUP($CS$1&amp;'Service PJ'!$D233&amp;'Service PJ'!$B233&amp;'Service PJ'!$A233&amp;"*",'EPA_US9RT techs'!$A$2:$I$1722,9,FALSE),"")</f>
        <v>50</v>
      </c>
      <c r="DQ235" s="2">
        <f>IFERROR(VLOOKUP($CS$1&amp;'Service PJ'!$D233&amp;'Service PJ'!$B233&amp;'Service PJ'!$A233&amp;"*",'EPA_US9RT techs'!$A$2:$I$1722,9,FALSE),"")</f>
        <v>50</v>
      </c>
      <c r="DR235" s="2">
        <f>IFERROR(VLOOKUP($CS$1&amp;'Service PJ'!$D233&amp;'Service PJ'!$B233&amp;'Service PJ'!$A233&amp;"*",'EPA_US9RT techs'!$A$2:$I$1722,9,FALSE),"")</f>
        <v>50</v>
      </c>
      <c r="DS235" s="2">
        <f>IFERROR(VLOOKUP($CS$1&amp;'Service PJ'!$D233&amp;'Service PJ'!$B233&amp;'Service PJ'!$A233&amp;"*",'EPA_US9RT techs'!$A$2:$I$1722,9,FALSE),"")</f>
        <v>50</v>
      </c>
      <c r="DT235" s="2">
        <f>IFERROR(VLOOKUP($CS$1&amp;'Service PJ'!$D233&amp;'Service PJ'!$B233&amp;'Service PJ'!$A233&amp;"*",'EPA_US9RT techs'!$A$2:$I$1722,9,FALSE),"")</f>
        <v>50</v>
      </c>
      <c r="DU235" s="2">
        <f>IFERROR(VLOOKUP($CS$1&amp;'Service PJ'!$D233&amp;'Service PJ'!$B233&amp;'Service PJ'!$A233&amp;"*",'EPA_US9RT techs'!$A$2:$I$1722,9,FALSE),"")</f>
        <v>50</v>
      </c>
      <c r="DV235" s="2">
        <f>IFERROR(VLOOKUP($CS$1&amp;'Service PJ'!$D233&amp;'Service PJ'!$B233&amp;'Service PJ'!$A233&amp;"*",'EPA_US9RT techs'!$A$2:$I$1722,9,FALSE),"")</f>
        <v>50</v>
      </c>
      <c r="DW235" s="2">
        <f>IFERROR(VLOOKUP($CS$1&amp;'Service PJ'!$D233&amp;'Service PJ'!$B233&amp;'Service PJ'!$A233&amp;"*",'EPA_US9RT techs'!$A$2:$I$1722,9,FALSE),"")</f>
        <v>50</v>
      </c>
    </row>
    <row r="236" spans="1:127" x14ac:dyDescent="0.45">
      <c r="A236" t="str">
        <f>IF(SUM(B236:R236)=0,"\I:",'Service PJ'!$D234&amp;"_"&amp;'Service PJ'!$E234&amp;"_"&amp;'Service PJ'!$C234)</f>
        <v>ITM_PRH_BFG</v>
      </c>
      <c r="B236" s="14">
        <f>IFERROR(VLOOKUP($A$1&amp;'Service PJ'!$D234&amp;'Service PJ'!$B234&amp;'Service PJ'!$A234&amp;"*",'EPA_US9RT techs'!$A$2:$I$1722,9,FALSE),"")</f>
        <v>22.034720834800002</v>
      </c>
      <c r="C236" s="14">
        <f>IFERROR(VLOOKUP($A$1&amp;'Service PJ'!$D234&amp;'Service PJ'!$B234&amp;'Service PJ'!$A234&amp;"*",'EPA_US9RT techs'!$A$2:$I$1722,9,FALSE),"")</f>
        <v>22.034720834800002</v>
      </c>
      <c r="D236" s="14">
        <f>IFERROR(VLOOKUP($A$1&amp;'Service PJ'!$D234&amp;'Service PJ'!$B234&amp;'Service PJ'!$A234&amp;"*",'EPA_US9RT techs'!$A$2:$I$1722,9,FALSE),"")</f>
        <v>22.034720834800002</v>
      </c>
      <c r="E236" s="14">
        <f>IFERROR(VLOOKUP($A$1&amp;'Service PJ'!$D234&amp;'Service PJ'!$B234&amp;'Service PJ'!$A234&amp;"*",'EPA_US9RT techs'!$A$2:$I$1722,9,FALSE),"")</f>
        <v>22.034720834800002</v>
      </c>
      <c r="F236" s="14">
        <f>IFERROR(VLOOKUP($A$1&amp;'Service PJ'!$D234&amp;'Service PJ'!$B234&amp;'Service PJ'!$A234&amp;"*",'EPA_US9RT techs'!$A$2:$I$1722,9,FALSE),"")</f>
        <v>22.034720834800002</v>
      </c>
      <c r="G236" s="14">
        <f>IFERROR(VLOOKUP($A$1&amp;'Service PJ'!$D234&amp;'Service PJ'!$B234&amp;'Service PJ'!$A234&amp;"*",'EPA_US9RT techs'!$A$2:$I$1722,9,FALSE),"")</f>
        <v>22.034720834800002</v>
      </c>
      <c r="H236" s="14">
        <f>IFERROR(VLOOKUP($A$1&amp;'Service PJ'!$D234&amp;'Service PJ'!$B234&amp;'Service PJ'!$A234&amp;"*",'EPA_US9RT techs'!$A$2:$I$1722,9,FALSE),"")</f>
        <v>22.034720834800002</v>
      </c>
      <c r="I236" s="14">
        <f>IFERROR(VLOOKUP($A$1&amp;'Service PJ'!$D234&amp;'Service PJ'!$B234&amp;'Service PJ'!$A234&amp;"*",'EPA_US9RT techs'!$A$2:$I$1722,9,FALSE),"")</f>
        <v>22.034720834800002</v>
      </c>
      <c r="J236" s="14">
        <f>IFERROR(VLOOKUP($A$1&amp;'Service PJ'!$D234&amp;'Service PJ'!$B234&amp;'Service PJ'!$A234&amp;"*",'EPA_US9RT techs'!$A$2:$I$1722,9,FALSE),"")</f>
        <v>22.034720834800002</v>
      </c>
      <c r="K236" s="14">
        <f>IFERROR(VLOOKUP($A$1&amp;'Service PJ'!$D234&amp;'Service PJ'!$B234&amp;'Service PJ'!$A234&amp;"*",'EPA_US9RT techs'!$A$2:$I$1722,9,FALSE),"")</f>
        <v>22.034720834800002</v>
      </c>
      <c r="L236" s="14">
        <f>IFERROR(VLOOKUP($A$1&amp;'Service PJ'!$D234&amp;'Service PJ'!$B234&amp;'Service PJ'!$A234&amp;"*",'EPA_US9RT techs'!$A$2:$I$1722,9,FALSE),"")</f>
        <v>22.034720834800002</v>
      </c>
      <c r="M236" s="14">
        <f>IFERROR(VLOOKUP($A$1&amp;'Service PJ'!$D234&amp;'Service PJ'!$B234&amp;'Service PJ'!$A234&amp;"*",'EPA_US9RT techs'!$A$2:$I$1722,9,FALSE),"")</f>
        <v>22.034720834800002</v>
      </c>
      <c r="N236" s="14">
        <f>IFERROR(VLOOKUP($A$1&amp;'Service PJ'!$D234&amp;'Service PJ'!$B234&amp;'Service PJ'!$A234&amp;"*",'EPA_US9RT techs'!$A$2:$I$1722,9,FALSE),"")</f>
        <v>22.034720834800002</v>
      </c>
      <c r="O236" s="14">
        <f>IFERROR(VLOOKUP($A$1&amp;'Service PJ'!$D234&amp;'Service PJ'!$B234&amp;'Service PJ'!$A234&amp;"*",'EPA_US9RT techs'!$A$2:$I$1722,9,FALSE),"")</f>
        <v>22.034720834800002</v>
      </c>
      <c r="P236" s="14">
        <f>IFERROR(VLOOKUP($A$1&amp;'Service PJ'!$D234&amp;'Service PJ'!$B234&amp;'Service PJ'!$A234&amp;"*",'EPA_US9RT techs'!$A$2:$I$1722,9,FALSE),"")</f>
        <v>22.034720834800002</v>
      </c>
      <c r="Q236" s="14">
        <f>IFERROR(VLOOKUP($A$1&amp;'Service PJ'!$D234&amp;'Service PJ'!$B234&amp;'Service PJ'!$A234&amp;"*",'EPA_US9RT techs'!$A$2:$I$1722,9,FALSE),"")</f>
        <v>22.034720834800002</v>
      </c>
      <c r="R236" s="14">
        <f>IFERROR(VLOOKUP($A$1&amp;'Service PJ'!$D234&amp;'Service PJ'!$B234&amp;'Service PJ'!$A234&amp;"*",'EPA_US9RT techs'!$A$2:$I$1722,9,FALSE),"")</f>
        <v>22.034720834800002</v>
      </c>
      <c r="S236" s="14">
        <f>IFERROR(VLOOKUP($A$1&amp;'Service PJ'!$D234&amp;'Service PJ'!$B234&amp;'Service PJ'!$A234&amp;"*",'EPA_US9RT techs'!$A$2:$I$1722,9,FALSE),"")</f>
        <v>22.034720834800002</v>
      </c>
      <c r="T236" s="14">
        <f>IFERROR(VLOOKUP($A$1&amp;'Service PJ'!$D234&amp;'Service PJ'!$B234&amp;'Service PJ'!$A234&amp;"*",'EPA_US9RT techs'!$A$2:$I$1722,9,FALSE),"")</f>
        <v>22.034720834800002</v>
      </c>
      <c r="U236" s="14">
        <f>IFERROR(VLOOKUP($A$1&amp;'Service PJ'!$D234&amp;'Service PJ'!$B234&amp;'Service PJ'!$A234&amp;"*",'EPA_US9RT techs'!$A$2:$I$1722,9,FALSE),"")</f>
        <v>22.034720834800002</v>
      </c>
      <c r="V236" s="14">
        <f>IFERROR(VLOOKUP($A$1&amp;'Service PJ'!$D234&amp;'Service PJ'!$B234&amp;'Service PJ'!$A234&amp;"*",'EPA_US9RT techs'!$A$2:$I$1722,9,FALSE),"")</f>
        <v>22.034720834800002</v>
      </c>
      <c r="W236" s="14">
        <f>IFERROR(VLOOKUP($A$1&amp;'Service PJ'!$D234&amp;'Service PJ'!$B234&amp;'Service PJ'!$A234&amp;"*",'EPA_US9RT techs'!$A$2:$I$1722,9,FALSE),"")</f>
        <v>22.034720834800002</v>
      </c>
      <c r="X236" s="14">
        <f>IFERROR(VLOOKUP($A$1&amp;'Service PJ'!$D234&amp;'Service PJ'!$B234&amp;'Service PJ'!$A234&amp;"*",'EPA_US9RT techs'!$A$2:$I$1722,9,FALSE),"")</f>
        <v>22.034720834800002</v>
      </c>
      <c r="Y236" s="14">
        <f>IFERROR(VLOOKUP($A$1&amp;'Service PJ'!$D234&amp;'Service PJ'!$B234&amp;'Service PJ'!$A234&amp;"*",'EPA_US9RT techs'!$A$2:$I$1722,9,FALSE),"")</f>
        <v>22.034720834800002</v>
      </c>
      <c r="Z236" s="14">
        <f>IFERROR(VLOOKUP($A$1&amp;'Service PJ'!$D234&amp;'Service PJ'!$B234&amp;'Service PJ'!$A234&amp;"*",'EPA_US9RT techs'!$A$2:$I$1722,9,FALSE),"")</f>
        <v>22.034720834800002</v>
      </c>
      <c r="AA236" s="14">
        <f>IFERROR(VLOOKUP($A$1&amp;'Service PJ'!$D234&amp;'Service PJ'!$B234&amp;'Service PJ'!$A234&amp;"*",'EPA_US9RT techs'!$A$2:$I$1722,9,FALSE),"")</f>
        <v>22.034720834800002</v>
      </c>
      <c r="AB236" s="14">
        <f>IFERROR(VLOOKUP($A$1&amp;'Service PJ'!$D234&amp;'Service PJ'!$B234&amp;'Service PJ'!$A234&amp;"*",'EPA_US9RT techs'!$A$2:$I$1722,9,FALSE),"")</f>
        <v>22.034720834800002</v>
      </c>
      <c r="AC236" s="14">
        <f>IFERROR(VLOOKUP($A$1&amp;'Service PJ'!$D234&amp;'Service PJ'!$B234&amp;'Service PJ'!$A234&amp;"*",'EPA_US9RT techs'!$A$2:$I$1722,9,FALSE),"")</f>
        <v>22.034720834800002</v>
      </c>
      <c r="AD236" s="14">
        <f>IFERROR(VLOOKUP($A$1&amp;'Service PJ'!$D234&amp;'Service PJ'!$B234&amp;'Service PJ'!$A234&amp;"*",'EPA_US9RT techs'!$A$2:$I$1722,9,FALSE),"")</f>
        <v>22.034720834800002</v>
      </c>
      <c r="AE236" s="14">
        <f>IFERROR(VLOOKUP($A$1&amp;'Service PJ'!$D234&amp;'Service PJ'!$B234&amp;'Service PJ'!$A234&amp;"*",'EPA_US9RT techs'!$A$2:$I$1722,9,FALSE),"")</f>
        <v>22.034720834800002</v>
      </c>
      <c r="AG236" t="str">
        <f>IF(SUM(AH236:AX236)=0,"\I:",'Service PJ'!$D234&amp;"_"&amp;'Service PJ'!$E234&amp;"_"&amp;'Service PJ'!$C234)</f>
        <v>ITM_PRH_BFG</v>
      </c>
      <c r="AH236" s="14">
        <f>IFERROR(VLOOKUP($AG$1&amp;'Service PJ'!$D234&amp;'Service PJ'!$B234&amp;'Service PJ'!$A234&amp;"*",'EPA_US9RT techs'!$A$2:$I$1722,9,FALSE),"")</f>
        <v>2.8645137085000001</v>
      </c>
      <c r="AI236" s="14">
        <f>IFERROR(VLOOKUP($AG$1&amp;'Service PJ'!$D234&amp;'Service PJ'!$B234&amp;'Service PJ'!$A234&amp;"*",'EPA_US9RT techs'!$A$2:$I$1722,9,FALSE),"")</f>
        <v>2.8645137085000001</v>
      </c>
      <c r="AJ236" s="14">
        <f>IFERROR(VLOOKUP($AG$1&amp;'Service PJ'!$D234&amp;'Service PJ'!$B234&amp;'Service PJ'!$A234&amp;"*",'EPA_US9RT techs'!$A$2:$I$1722,9,FALSE),"")</f>
        <v>2.8645137085000001</v>
      </c>
      <c r="AK236" s="14">
        <f>IFERROR(VLOOKUP($AG$1&amp;'Service PJ'!$D234&amp;'Service PJ'!$B234&amp;'Service PJ'!$A234&amp;"*",'EPA_US9RT techs'!$A$2:$I$1722,9,FALSE),"")</f>
        <v>2.8645137085000001</v>
      </c>
      <c r="AL236" s="14">
        <f>IFERROR(VLOOKUP($AG$1&amp;'Service PJ'!$D234&amp;'Service PJ'!$B234&amp;'Service PJ'!$A234&amp;"*",'EPA_US9RT techs'!$A$2:$I$1722,9,FALSE),"")</f>
        <v>2.8645137085000001</v>
      </c>
      <c r="AM236" s="14">
        <f>IFERROR(VLOOKUP($AG$1&amp;'Service PJ'!$D234&amp;'Service PJ'!$B234&amp;'Service PJ'!$A234&amp;"*",'EPA_US9RT techs'!$A$2:$I$1722,9,FALSE),"")</f>
        <v>2.8645137085000001</v>
      </c>
      <c r="AN236" s="14">
        <f>IFERROR(VLOOKUP($AG$1&amp;'Service PJ'!$D234&amp;'Service PJ'!$B234&amp;'Service PJ'!$A234&amp;"*",'EPA_US9RT techs'!$A$2:$I$1722,9,FALSE),"")</f>
        <v>2.8645137085000001</v>
      </c>
      <c r="AO236" s="14">
        <f>IFERROR(VLOOKUP($AG$1&amp;'Service PJ'!$D234&amp;'Service PJ'!$B234&amp;'Service PJ'!$A234&amp;"*",'EPA_US9RT techs'!$A$2:$I$1722,9,FALSE),"")</f>
        <v>2.8645137085000001</v>
      </c>
      <c r="AP236" s="14">
        <f>IFERROR(VLOOKUP($AG$1&amp;'Service PJ'!$D234&amp;'Service PJ'!$B234&amp;'Service PJ'!$A234&amp;"*",'EPA_US9RT techs'!$A$2:$I$1722,9,FALSE),"")</f>
        <v>2.8645137085000001</v>
      </c>
      <c r="AQ236" s="14">
        <f>IFERROR(VLOOKUP($AG$1&amp;'Service PJ'!$D234&amp;'Service PJ'!$B234&amp;'Service PJ'!$A234&amp;"*",'EPA_US9RT techs'!$A$2:$I$1722,9,FALSE),"")</f>
        <v>2.8645137085000001</v>
      </c>
      <c r="AR236" s="14">
        <f>IFERROR(VLOOKUP($AG$1&amp;'Service PJ'!$D234&amp;'Service PJ'!$B234&amp;'Service PJ'!$A234&amp;"*",'EPA_US9RT techs'!$A$2:$I$1722,9,FALSE),"")</f>
        <v>2.8645137085000001</v>
      </c>
      <c r="AS236" s="14">
        <f>IFERROR(VLOOKUP($AG$1&amp;'Service PJ'!$D234&amp;'Service PJ'!$B234&amp;'Service PJ'!$A234&amp;"*",'EPA_US9RT techs'!$A$2:$I$1722,9,FALSE),"")</f>
        <v>2.8645137085000001</v>
      </c>
      <c r="AT236" s="14">
        <f>IFERROR(VLOOKUP($AG$1&amp;'Service PJ'!$D234&amp;'Service PJ'!$B234&amp;'Service PJ'!$A234&amp;"*",'EPA_US9RT techs'!$A$2:$I$1722,9,FALSE),"")</f>
        <v>2.8645137085000001</v>
      </c>
      <c r="AU236" s="14">
        <f>IFERROR(VLOOKUP($AG$1&amp;'Service PJ'!$D234&amp;'Service PJ'!$B234&amp;'Service PJ'!$A234&amp;"*",'EPA_US9RT techs'!$A$2:$I$1722,9,FALSE),"")</f>
        <v>2.8645137085000001</v>
      </c>
      <c r="AV236" s="14">
        <f>IFERROR(VLOOKUP($AG$1&amp;'Service PJ'!$D234&amp;'Service PJ'!$B234&amp;'Service PJ'!$A234&amp;"*",'EPA_US9RT techs'!$A$2:$I$1722,9,FALSE),"")</f>
        <v>2.8645137085000001</v>
      </c>
      <c r="AW236" s="14">
        <f>IFERROR(VLOOKUP($AG$1&amp;'Service PJ'!$D234&amp;'Service PJ'!$B234&amp;'Service PJ'!$A234&amp;"*",'EPA_US9RT techs'!$A$2:$I$1722,9,FALSE),"")</f>
        <v>2.8645137085000001</v>
      </c>
      <c r="AX236" s="14">
        <f>IFERROR(VLOOKUP($AG$1&amp;'Service PJ'!$D234&amp;'Service PJ'!$B234&amp;'Service PJ'!$A234&amp;"*",'EPA_US9RT techs'!$A$2:$I$1722,9,FALSE),"")</f>
        <v>2.8645137085000001</v>
      </c>
      <c r="AY236" s="14">
        <f>IFERROR(VLOOKUP($AG$1&amp;'Service PJ'!$D234&amp;'Service PJ'!$B234&amp;'Service PJ'!$A234&amp;"*",'EPA_US9RT techs'!$A$2:$I$1722,9,FALSE),"")</f>
        <v>2.8645137085000001</v>
      </c>
      <c r="AZ236" s="14">
        <f>IFERROR(VLOOKUP($AG$1&amp;'Service PJ'!$D234&amp;'Service PJ'!$B234&amp;'Service PJ'!$A234&amp;"*",'EPA_US9RT techs'!$A$2:$I$1722,9,FALSE),"")</f>
        <v>2.8645137085000001</v>
      </c>
      <c r="BA236" s="14">
        <f>IFERROR(VLOOKUP($AG$1&amp;'Service PJ'!$D234&amp;'Service PJ'!$B234&amp;'Service PJ'!$A234&amp;"*",'EPA_US9RT techs'!$A$2:$I$1722,9,FALSE),"")</f>
        <v>2.8645137085000001</v>
      </c>
      <c r="BB236" s="14">
        <f>IFERROR(VLOOKUP($AG$1&amp;'Service PJ'!$D234&amp;'Service PJ'!$B234&amp;'Service PJ'!$A234&amp;"*",'EPA_US9RT techs'!$A$2:$I$1722,9,FALSE),"")</f>
        <v>2.8645137085000001</v>
      </c>
      <c r="BC236" s="14">
        <f>IFERROR(VLOOKUP($AG$1&amp;'Service PJ'!$D234&amp;'Service PJ'!$B234&amp;'Service PJ'!$A234&amp;"*",'EPA_US9RT techs'!$A$2:$I$1722,9,FALSE),"")</f>
        <v>2.8645137085000001</v>
      </c>
      <c r="BD236" s="14">
        <f>IFERROR(VLOOKUP($AG$1&amp;'Service PJ'!$D234&amp;'Service PJ'!$B234&amp;'Service PJ'!$A234&amp;"*",'EPA_US9RT techs'!$A$2:$I$1722,9,FALSE),"")</f>
        <v>2.8645137085000001</v>
      </c>
      <c r="BE236" s="14">
        <f>IFERROR(VLOOKUP($AG$1&amp;'Service PJ'!$D234&amp;'Service PJ'!$B234&amp;'Service PJ'!$A234&amp;"*",'EPA_US9RT techs'!$A$2:$I$1722,9,FALSE),"")</f>
        <v>2.8645137085000001</v>
      </c>
      <c r="BF236" s="14">
        <f>IFERROR(VLOOKUP($AG$1&amp;'Service PJ'!$D234&amp;'Service PJ'!$B234&amp;'Service PJ'!$A234&amp;"*",'EPA_US9RT techs'!$A$2:$I$1722,9,FALSE),"")</f>
        <v>2.8645137085000001</v>
      </c>
      <c r="BG236" s="14">
        <f>IFERROR(VLOOKUP($AG$1&amp;'Service PJ'!$D234&amp;'Service PJ'!$B234&amp;'Service PJ'!$A234&amp;"*",'EPA_US9RT techs'!$A$2:$I$1722,9,FALSE),"")</f>
        <v>2.8645137085000001</v>
      </c>
      <c r="BH236" s="14">
        <f>IFERROR(VLOOKUP($AG$1&amp;'Service PJ'!$D234&amp;'Service PJ'!$B234&amp;'Service PJ'!$A234&amp;"*",'EPA_US9RT techs'!$A$2:$I$1722,9,FALSE),"")</f>
        <v>2.8645137085000001</v>
      </c>
      <c r="BI236" s="14">
        <f>IFERROR(VLOOKUP($AG$1&amp;'Service PJ'!$D234&amp;'Service PJ'!$B234&amp;'Service PJ'!$A234&amp;"*",'EPA_US9RT techs'!$A$2:$I$1722,9,FALSE),"")</f>
        <v>2.8645137085000001</v>
      </c>
      <c r="BJ236" s="14">
        <f>IFERROR(VLOOKUP($AG$1&amp;'Service PJ'!$D234&amp;'Service PJ'!$B234&amp;'Service PJ'!$A234&amp;"*",'EPA_US9RT techs'!$A$2:$I$1722,9,FALSE),"")</f>
        <v>2.8645137085000001</v>
      </c>
      <c r="BK236" s="14">
        <f>IFERROR(VLOOKUP($AG$1&amp;'Service PJ'!$D234&amp;'Service PJ'!$B234&amp;'Service PJ'!$A234&amp;"*",'EPA_US9RT techs'!$A$2:$I$1722,9,FALSE),"")</f>
        <v>2.8645137085000001</v>
      </c>
      <c r="BM236" t="str">
        <f>IF(SUM(BN236:CD236)=0,"\I:",'Service PJ'!$D234&amp;"_"&amp;'Service PJ'!$E234&amp;"_"&amp;'Service PJ'!$C234)</f>
        <v>\I:</v>
      </c>
      <c r="BN236" s="14" t="str">
        <f>IFERROR(VLOOKUP($BM$1&amp;'Service PJ'!$D234&amp;'Service PJ'!$B234&amp;'Service PJ'!$A234&amp;"*",'EPA_US9RT techs'!$A$2:$I$1722,9,FALSE),"")</f>
        <v/>
      </c>
      <c r="BO236" s="14" t="str">
        <f>IFERROR(VLOOKUP($BM$1&amp;'Service PJ'!$D234&amp;'Service PJ'!$B234&amp;'Service PJ'!$A234&amp;"*",'EPA_US9RT techs'!$A$2:$I$1722,9,FALSE),"")</f>
        <v/>
      </c>
      <c r="BP236" s="14" t="str">
        <f>IFERROR(VLOOKUP($BM$1&amp;'Service PJ'!$D234&amp;'Service PJ'!$B234&amp;'Service PJ'!$A234&amp;"*",'EPA_US9RT techs'!$A$2:$I$1722,9,FALSE),"")</f>
        <v/>
      </c>
      <c r="BQ236" s="14" t="str">
        <f>IFERROR(VLOOKUP($BM$1&amp;'Service PJ'!$D234&amp;'Service PJ'!$B234&amp;'Service PJ'!$A234&amp;"*",'EPA_US9RT techs'!$A$2:$I$1722,9,FALSE),"")</f>
        <v/>
      </c>
      <c r="BR236" s="14" t="str">
        <f>IFERROR(VLOOKUP($BM$1&amp;'Service PJ'!$D234&amp;'Service PJ'!$B234&amp;'Service PJ'!$A234&amp;"*",'EPA_US9RT techs'!$A$2:$I$1722,9,FALSE),"")</f>
        <v/>
      </c>
      <c r="BS236" s="14" t="str">
        <f>IFERROR(VLOOKUP($BM$1&amp;'Service PJ'!$D234&amp;'Service PJ'!$B234&amp;'Service PJ'!$A234&amp;"*",'EPA_US9RT techs'!$A$2:$I$1722,9,FALSE),"")</f>
        <v/>
      </c>
      <c r="BT236" s="14" t="str">
        <f>IFERROR(VLOOKUP($BM$1&amp;'Service PJ'!$D234&amp;'Service PJ'!$B234&amp;'Service PJ'!$A234&amp;"*",'EPA_US9RT techs'!$A$2:$I$1722,9,FALSE),"")</f>
        <v/>
      </c>
      <c r="BU236" s="14" t="str">
        <f>IFERROR(VLOOKUP($BM$1&amp;'Service PJ'!$D234&amp;'Service PJ'!$B234&amp;'Service PJ'!$A234&amp;"*",'EPA_US9RT techs'!$A$2:$I$1722,9,FALSE),"")</f>
        <v/>
      </c>
      <c r="BV236" s="14" t="str">
        <f>IFERROR(VLOOKUP($BM$1&amp;'Service PJ'!$D234&amp;'Service PJ'!$B234&amp;'Service PJ'!$A234&amp;"*",'EPA_US9RT techs'!$A$2:$I$1722,9,FALSE),"")</f>
        <v/>
      </c>
      <c r="BW236" s="14" t="str">
        <f>IFERROR(VLOOKUP($BM$1&amp;'Service PJ'!$D234&amp;'Service PJ'!$B234&amp;'Service PJ'!$A234&amp;"*",'EPA_US9RT techs'!$A$2:$I$1722,9,FALSE),"")</f>
        <v/>
      </c>
      <c r="BX236" s="14" t="str">
        <f>IFERROR(VLOOKUP($BM$1&amp;'Service PJ'!$D234&amp;'Service PJ'!$B234&amp;'Service PJ'!$A234&amp;"*",'EPA_US9RT techs'!$A$2:$I$1722,9,FALSE),"")</f>
        <v/>
      </c>
      <c r="BY236" s="14" t="str">
        <f>IFERROR(VLOOKUP($BM$1&amp;'Service PJ'!$D234&amp;'Service PJ'!$B234&amp;'Service PJ'!$A234&amp;"*",'EPA_US9RT techs'!$A$2:$I$1722,9,FALSE),"")</f>
        <v/>
      </c>
      <c r="BZ236" s="14" t="str">
        <f>IFERROR(VLOOKUP($BM$1&amp;'Service PJ'!$D234&amp;'Service PJ'!$B234&amp;'Service PJ'!$A234&amp;"*",'EPA_US9RT techs'!$A$2:$I$1722,9,FALSE),"")</f>
        <v/>
      </c>
      <c r="CA236" s="14" t="str">
        <f>IFERROR(VLOOKUP($BM$1&amp;'Service PJ'!$D234&amp;'Service PJ'!$B234&amp;'Service PJ'!$A234&amp;"*",'EPA_US9RT techs'!$A$2:$I$1722,9,FALSE),"")</f>
        <v/>
      </c>
      <c r="CB236" s="14" t="str">
        <f>IFERROR(VLOOKUP($BM$1&amp;'Service PJ'!$D234&amp;'Service PJ'!$B234&amp;'Service PJ'!$A234&amp;"*",'EPA_US9RT techs'!$A$2:$I$1722,9,FALSE),"")</f>
        <v/>
      </c>
      <c r="CC236" s="14" t="str">
        <f>IFERROR(VLOOKUP($BM$1&amp;'Service PJ'!$D234&amp;'Service PJ'!$B234&amp;'Service PJ'!$A234&amp;"*",'EPA_US9RT techs'!$A$2:$I$1722,9,FALSE),"")</f>
        <v/>
      </c>
      <c r="CD236" s="14" t="str">
        <f>IFERROR(VLOOKUP($BM$1&amp;'Service PJ'!$D234&amp;'Service PJ'!$B234&amp;'Service PJ'!$A234&amp;"*",'EPA_US9RT techs'!$A$2:$I$1722,9,FALSE),"")</f>
        <v/>
      </c>
      <c r="CE236" s="14" t="str">
        <f>IFERROR(VLOOKUP($BM$1&amp;'Service PJ'!$D234&amp;'Service PJ'!$B234&amp;'Service PJ'!$A234&amp;"*",'EPA_US9RT techs'!$A$2:$I$1722,9,FALSE),"")</f>
        <v/>
      </c>
      <c r="CF236" s="14" t="str">
        <f>IFERROR(VLOOKUP($BM$1&amp;'Service PJ'!$D234&amp;'Service PJ'!$B234&amp;'Service PJ'!$A234&amp;"*",'EPA_US9RT techs'!$A$2:$I$1722,9,FALSE),"")</f>
        <v/>
      </c>
      <c r="CG236" s="14" t="str">
        <f>IFERROR(VLOOKUP($BM$1&amp;'Service PJ'!$D234&amp;'Service PJ'!$B234&amp;'Service PJ'!$A234&amp;"*",'EPA_US9RT techs'!$A$2:$I$1722,9,FALSE),"")</f>
        <v/>
      </c>
      <c r="CH236" s="14" t="str">
        <f>IFERROR(VLOOKUP($BM$1&amp;'Service PJ'!$D234&amp;'Service PJ'!$B234&amp;'Service PJ'!$A234&amp;"*",'EPA_US9RT techs'!$A$2:$I$1722,9,FALSE),"")</f>
        <v/>
      </c>
      <c r="CI236" s="14" t="str">
        <f>IFERROR(VLOOKUP($BM$1&amp;'Service PJ'!$D234&amp;'Service PJ'!$B234&amp;'Service PJ'!$A234&amp;"*",'EPA_US9RT techs'!$A$2:$I$1722,9,FALSE),"")</f>
        <v/>
      </c>
      <c r="CJ236" s="14" t="str">
        <f>IFERROR(VLOOKUP($BM$1&amp;'Service PJ'!$D234&amp;'Service PJ'!$B234&amp;'Service PJ'!$A234&amp;"*",'EPA_US9RT techs'!$A$2:$I$1722,9,FALSE),"")</f>
        <v/>
      </c>
      <c r="CK236" s="14" t="str">
        <f>IFERROR(VLOOKUP($BM$1&amp;'Service PJ'!$D234&amp;'Service PJ'!$B234&amp;'Service PJ'!$A234&amp;"*",'EPA_US9RT techs'!$A$2:$I$1722,9,FALSE),"")</f>
        <v/>
      </c>
      <c r="CL236" s="14" t="str">
        <f>IFERROR(VLOOKUP($BM$1&amp;'Service PJ'!$D234&amp;'Service PJ'!$B234&amp;'Service PJ'!$A234&amp;"*",'EPA_US9RT techs'!$A$2:$I$1722,9,FALSE),"")</f>
        <v/>
      </c>
      <c r="CM236" s="14" t="str">
        <f>IFERROR(VLOOKUP($BM$1&amp;'Service PJ'!$D234&amp;'Service PJ'!$B234&amp;'Service PJ'!$A234&amp;"*",'EPA_US9RT techs'!$A$2:$I$1722,9,FALSE),"")</f>
        <v/>
      </c>
      <c r="CN236" s="14" t="str">
        <f>IFERROR(VLOOKUP($BM$1&amp;'Service PJ'!$D234&amp;'Service PJ'!$B234&amp;'Service PJ'!$A234&amp;"*",'EPA_US9RT techs'!$A$2:$I$1722,9,FALSE),"")</f>
        <v/>
      </c>
      <c r="CO236" s="14" t="str">
        <f>IFERROR(VLOOKUP($BM$1&amp;'Service PJ'!$D234&amp;'Service PJ'!$B234&amp;'Service PJ'!$A234&amp;"*",'EPA_US9RT techs'!$A$2:$I$1722,9,FALSE),"")</f>
        <v/>
      </c>
      <c r="CP236" s="14" t="str">
        <f>IFERROR(VLOOKUP($BM$1&amp;'Service PJ'!$D234&amp;'Service PJ'!$B234&amp;'Service PJ'!$A234&amp;"*",'EPA_US9RT techs'!$A$2:$I$1722,9,FALSE),"")</f>
        <v/>
      </c>
      <c r="CQ236" s="14" t="str">
        <f>IFERROR(VLOOKUP($BM$1&amp;'Service PJ'!$D234&amp;'Service PJ'!$B234&amp;'Service PJ'!$A234&amp;"*",'EPA_US9RT techs'!$A$2:$I$1722,9,FALSE),"")</f>
        <v/>
      </c>
      <c r="CS236" t="str">
        <f>IF(SUM(CT236:DJ236)=0,"\I:",'Service PJ'!$D234&amp;"_"&amp;'Service PJ'!$E234&amp;"_"&amp;'Service PJ'!$C234)</f>
        <v>ITM_PRH_BFG</v>
      </c>
      <c r="CT236" s="2">
        <f>IFERROR(VLOOKUP($CS$1&amp;'Service PJ'!$D234&amp;'Service PJ'!$B234&amp;'Service PJ'!$A234&amp;"*",'EPA_US9RT techs'!$A$2:$I$1722,9,FALSE),"")</f>
        <v>30</v>
      </c>
      <c r="CU236" s="2">
        <f>IFERROR(VLOOKUP($CS$1&amp;'Service PJ'!$D234&amp;'Service PJ'!$B234&amp;'Service PJ'!$A234&amp;"*",'EPA_US9RT techs'!$A$2:$I$1722,9,FALSE),"")</f>
        <v>30</v>
      </c>
      <c r="CV236" s="2">
        <f>IFERROR(VLOOKUP($CS$1&amp;'Service PJ'!$D234&amp;'Service PJ'!$B234&amp;'Service PJ'!$A234&amp;"*",'EPA_US9RT techs'!$A$2:$I$1722,9,FALSE),"")</f>
        <v>30</v>
      </c>
      <c r="CW236" s="2">
        <f>IFERROR(VLOOKUP($CS$1&amp;'Service PJ'!$D234&amp;'Service PJ'!$B234&amp;'Service PJ'!$A234&amp;"*",'EPA_US9RT techs'!$A$2:$I$1722,9,FALSE),"")</f>
        <v>30</v>
      </c>
      <c r="CX236" s="2">
        <f>IFERROR(VLOOKUP($CS$1&amp;'Service PJ'!$D234&amp;'Service PJ'!$B234&amp;'Service PJ'!$A234&amp;"*",'EPA_US9RT techs'!$A$2:$I$1722,9,FALSE),"")</f>
        <v>30</v>
      </c>
      <c r="CY236" s="2">
        <f>IFERROR(VLOOKUP($CS$1&amp;'Service PJ'!$D234&amp;'Service PJ'!$B234&amp;'Service PJ'!$A234&amp;"*",'EPA_US9RT techs'!$A$2:$I$1722,9,FALSE),"")</f>
        <v>30</v>
      </c>
      <c r="CZ236" s="2">
        <f>IFERROR(VLOOKUP($CS$1&amp;'Service PJ'!$D234&amp;'Service PJ'!$B234&amp;'Service PJ'!$A234&amp;"*",'EPA_US9RT techs'!$A$2:$I$1722,9,FALSE),"")</f>
        <v>30</v>
      </c>
      <c r="DA236" s="2">
        <f>IFERROR(VLOOKUP($CS$1&amp;'Service PJ'!$D234&amp;'Service PJ'!$B234&amp;'Service PJ'!$A234&amp;"*",'EPA_US9RT techs'!$A$2:$I$1722,9,FALSE),"")</f>
        <v>30</v>
      </c>
      <c r="DB236" s="2">
        <f>IFERROR(VLOOKUP($CS$1&amp;'Service PJ'!$D234&amp;'Service PJ'!$B234&amp;'Service PJ'!$A234&amp;"*",'EPA_US9RT techs'!$A$2:$I$1722,9,FALSE),"")</f>
        <v>30</v>
      </c>
      <c r="DC236" s="2">
        <f>IFERROR(VLOOKUP($CS$1&amp;'Service PJ'!$D234&amp;'Service PJ'!$B234&amp;'Service PJ'!$A234&amp;"*",'EPA_US9RT techs'!$A$2:$I$1722,9,FALSE),"")</f>
        <v>30</v>
      </c>
      <c r="DD236" s="2">
        <f>IFERROR(VLOOKUP($CS$1&amp;'Service PJ'!$D234&amp;'Service PJ'!$B234&amp;'Service PJ'!$A234&amp;"*",'EPA_US9RT techs'!$A$2:$I$1722,9,FALSE),"")</f>
        <v>30</v>
      </c>
      <c r="DE236" s="2">
        <f>IFERROR(VLOOKUP($CS$1&amp;'Service PJ'!$D234&amp;'Service PJ'!$B234&amp;'Service PJ'!$A234&amp;"*",'EPA_US9RT techs'!$A$2:$I$1722,9,FALSE),"")</f>
        <v>30</v>
      </c>
      <c r="DF236" s="2">
        <f>IFERROR(VLOOKUP($CS$1&amp;'Service PJ'!$D234&amp;'Service PJ'!$B234&amp;'Service PJ'!$A234&amp;"*",'EPA_US9RT techs'!$A$2:$I$1722,9,FALSE),"")</f>
        <v>30</v>
      </c>
      <c r="DG236" s="2">
        <f>IFERROR(VLOOKUP($CS$1&amp;'Service PJ'!$D234&amp;'Service PJ'!$B234&amp;'Service PJ'!$A234&amp;"*",'EPA_US9RT techs'!$A$2:$I$1722,9,FALSE),"")</f>
        <v>30</v>
      </c>
      <c r="DH236" s="2">
        <f>IFERROR(VLOOKUP($CS$1&amp;'Service PJ'!$D234&amp;'Service PJ'!$B234&amp;'Service PJ'!$A234&amp;"*",'EPA_US9RT techs'!$A$2:$I$1722,9,FALSE),"")</f>
        <v>30</v>
      </c>
      <c r="DI236" s="2">
        <f>IFERROR(VLOOKUP($CS$1&amp;'Service PJ'!$D234&amp;'Service PJ'!$B234&amp;'Service PJ'!$A234&amp;"*",'EPA_US9RT techs'!$A$2:$I$1722,9,FALSE),"")</f>
        <v>30</v>
      </c>
      <c r="DJ236" s="2">
        <f>IFERROR(VLOOKUP($CS$1&amp;'Service PJ'!$D234&amp;'Service PJ'!$B234&amp;'Service PJ'!$A234&amp;"*",'EPA_US9RT techs'!$A$2:$I$1722,9,FALSE),"")</f>
        <v>30</v>
      </c>
      <c r="DK236" s="2">
        <f>IFERROR(VLOOKUP($CS$1&amp;'Service PJ'!$D234&amp;'Service PJ'!$B234&amp;'Service PJ'!$A234&amp;"*",'EPA_US9RT techs'!$A$2:$I$1722,9,FALSE),"")</f>
        <v>30</v>
      </c>
      <c r="DL236" s="2">
        <f>IFERROR(VLOOKUP($CS$1&amp;'Service PJ'!$D234&amp;'Service PJ'!$B234&amp;'Service PJ'!$A234&amp;"*",'EPA_US9RT techs'!$A$2:$I$1722,9,FALSE),"")</f>
        <v>30</v>
      </c>
      <c r="DM236" s="2">
        <f>IFERROR(VLOOKUP($CS$1&amp;'Service PJ'!$D234&amp;'Service PJ'!$B234&amp;'Service PJ'!$A234&amp;"*",'EPA_US9RT techs'!$A$2:$I$1722,9,FALSE),"")</f>
        <v>30</v>
      </c>
      <c r="DN236" s="2">
        <f>IFERROR(VLOOKUP($CS$1&amp;'Service PJ'!$D234&amp;'Service PJ'!$B234&amp;'Service PJ'!$A234&amp;"*",'EPA_US9RT techs'!$A$2:$I$1722,9,FALSE),"")</f>
        <v>30</v>
      </c>
      <c r="DO236" s="2">
        <f>IFERROR(VLOOKUP($CS$1&amp;'Service PJ'!$D234&amp;'Service PJ'!$B234&amp;'Service PJ'!$A234&amp;"*",'EPA_US9RT techs'!$A$2:$I$1722,9,FALSE),"")</f>
        <v>30</v>
      </c>
      <c r="DP236" s="2">
        <f>IFERROR(VLOOKUP($CS$1&amp;'Service PJ'!$D234&amp;'Service PJ'!$B234&amp;'Service PJ'!$A234&amp;"*",'EPA_US9RT techs'!$A$2:$I$1722,9,FALSE),"")</f>
        <v>30</v>
      </c>
      <c r="DQ236" s="2">
        <f>IFERROR(VLOOKUP($CS$1&amp;'Service PJ'!$D234&amp;'Service PJ'!$B234&amp;'Service PJ'!$A234&amp;"*",'EPA_US9RT techs'!$A$2:$I$1722,9,FALSE),"")</f>
        <v>30</v>
      </c>
      <c r="DR236" s="2">
        <f>IFERROR(VLOOKUP($CS$1&amp;'Service PJ'!$D234&amp;'Service PJ'!$B234&amp;'Service PJ'!$A234&amp;"*",'EPA_US9RT techs'!$A$2:$I$1722,9,FALSE),"")</f>
        <v>30</v>
      </c>
      <c r="DS236" s="2">
        <f>IFERROR(VLOOKUP($CS$1&amp;'Service PJ'!$D234&amp;'Service PJ'!$B234&amp;'Service PJ'!$A234&amp;"*",'EPA_US9RT techs'!$A$2:$I$1722,9,FALSE),"")</f>
        <v>30</v>
      </c>
      <c r="DT236" s="2">
        <f>IFERROR(VLOOKUP($CS$1&amp;'Service PJ'!$D234&amp;'Service PJ'!$B234&amp;'Service PJ'!$A234&amp;"*",'EPA_US9RT techs'!$A$2:$I$1722,9,FALSE),"")</f>
        <v>30</v>
      </c>
      <c r="DU236" s="2">
        <f>IFERROR(VLOOKUP($CS$1&amp;'Service PJ'!$D234&amp;'Service PJ'!$B234&amp;'Service PJ'!$A234&amp;"*",'EPA_US9RT techs'!$A$2:$I$1722,9,FALSE),"")</f>
        <v>30</v>
      </c>
      <c r="DV236" s="2">
        <f>IFERROR(VLOOKUP($CS$1&amp;'Service PJ'!$D234&amp;'Service PJ'!$B234&amp;'Service PJ'!$A234&amp;"*",'EPA_US9RT techs'!$A$2:$I$1722,9,FALSE),"")</f>
        <v>30</v>
      </c>
      <c r="DW236" s="2">
        <f>IFERROR(VLOOKUP($CS$1&amp;'Service PJ'!$D234&amp;'Service PJ'!$B234&amp;'Service PJ'!$A234&amp;"*",'EPA_US9RT techs'!$A$2:$I$1722,9,FALSE),"")</f>
        <v>30</v>
      </c>
    </row>
    <row r="237" spans="1:127" x14ac:dyDescent="0.45">
      <c r="A237" t="str">
        <f>IF(SUM(B237:R237)=0,"\I:",'Service PJ'!$D235&amp;"_"&amp;'Service PJ'!$E235&amp;"_"&amp;'Service PJ'!$C235)</f>
        <v>\I:</v>
      </c>
      <c r="B237" s="14" t="str">
        <f>IFERROR(VLOOKUP($A$1&amp;'Service PJ'!$D235&amp;'Service PJ'!$B235&amp;'Service PJ'!$A235&amp;"*",'EPA_US9RT techs'!$A$2:$I$1722,9,FALSE),"")</f>
        <v/>
      </c>
      <c r="C237" s="14" t="str">
        <f>IFERROR(VLOOKUP($A$1&amp;'Service PJ'!$D235&amp;'Service PJ'!$B235&amp;'Service PJ'!$A235&amp;"*",'EPA_US9RT techs'!$A$2:$I$1722,9,FALSE),"")</f>
        <v/>
      </c>
      <c r="D237" s="14" t="str">
        <f>IFERROR(VLOOKUP($A$1&amp;'Service PJ'!$D235&amp;'Service PJ'!$B235&amp;'Service PJ'!$A235&amp;"*",'EPA_US9RT techs'!$A$2:$I$1722,9,FALSE),"")</f>
        <v/>
      </c>
      <c r="E237" s="14" t="str">
        <f>IFERROR(VLOOKUP($A$1&amp;'Service PJ'!$D235&amp;'Service PJ'!$B235&amp;'Service PJ'!$A235&amp;"*",'EPA_US9RT techs'!$A$2:$I$1722,9,FALSE),"")</f>
        <v/>
      </c>
      <c r="F237" s="14" t="str">
        <f>IFERROR(VLOOKUP($A$1&amp;'Service PJ'!$D235&amp;'Service PJ'!$B235&amp;'Service PJ'!$A235&amp;"*",'EPA_US9RT techs'!$A$2:$I$1722,9,FALSE),"")</f>
        <v/>
      </c>
      <c r="G237" s="14" t="str">
        <f>IFERROR(VLOOKUP($A$1&amp;'Service PJ'!$D235&amp;'Service PJ'!$B235&amp;'Service PJ'!$A235&amp;"*",'EPA_US9RT techs'!$A$2:$I$1722,9,FALSE),"")</f>
        <v/>
      </c>
      <c r="H237" s="14" t="str">
        <f>IFERROR(VLOOKUP($A$1&amp;'Service PJ'!$D235&amp;'Service PJ'!$B235&amp;'Service PJ'!$A235&amp;"*",'EPA_US9RT techs'!$A$2:$I$1722,9,FALSE),"")</f>
        <v/>
      </c>
      <c r="I237" s="14" t="str">
        <f>IFERROR(VLOOKUP($A$1&amp;'Service PJ'!$D235&amp;'Service PJ'!$B235&amp;'Service PJ'!$A235&amp;"*",'EPA_US9RT techs'!$A$2:$I$1722,9,FALSE),"")</f>
        <v/>
      </c>
      <c r="J237" s="14" t="str">
        <f>IFERROR(VLOOKUP($A$1&amp;'Service PJ'!$D235&amp;'Service PJ'!$B235&amp;'Service PJ'!$A235&amp;"*",'EPA_US9RT techs'!$A$2:$I$1722,9,FALSE),"")</f>
        <v/>
      </c>
      <c r="K237" s="14" t="str">
        <f>IFERROR(VLOOKUP($A$1&amp;'Service PJ'!$D235&amp;'Service PJ'!$B235&amp;'Service PJ'!$A235&amp;"*",'EPA_US9RT techs'!$A$2:$I$1722,9,FALSE),"")</f>
        <v/>
      </c>
      <c r="L237" s="14" t="str">
        <f>IFERROR(VLOOKUP($A$1&amp;'Service PJ'!$D235&amp;'Service PJ'!$B235&amp;'Service PJ'!$A235&amp;"*",'EPA_US9RT techs'!$A$2:$I$1722,9,FALSE),"")</f>
        <v/>
      </c>
      <c r="M237" s="14" t="str">
        <f>IFERROR(VLOOKUP($A$1&amp;'Service PJ'!$D235&amp;'Service PJ'!$B235&amp;'Service PJ'!$A235&amp;"*",'EPA_US9RT techs'!$A$2:$I$1722,9,FALSE),"")</f>
        <v/>
      </c>
      <c r="N237" s="14" t="str">
        <f>IFERROR(VLOOKUP($A$1&amp;'Service PJ'!$D235&amp;'Service PJ'!$B235&amp;'Service PJ'!$A235&amp;"*",'EPA_US9RT techs'!$A$2:$I$1722,9,FALSE),"")</f>
        <v/>
      </c>
      <c r="O237" s="14" t="str">
        <f>IFERROR(VLOOKUP($A$1&amp;'Service PJ'!$D235&amp;'Service PJ'!$B235&amp;'Service PJ'!$A235&amp;"*",'EPA_US9RT techs'!$A$2:$I$1722,9,FALSE),"")</f>
        <v/>
      </c>
      <c r="P237" s="14" t="str">
        <f>IFERROR(VLOOKUP($A$1&amp;'Service PJ'!$D235&amp;'Service PJ'!$B235&amp;'Service PJ'!$A235&amp;"*",'EPA_US9RT techs'!$A$2:$I$1722,9,FALSE),"")</f>
        <v/>
      </c>
      <c r="Q237" s="14" t="str">
        <f>IFERROR(VLOOKUP($A$1&amp;'Service PJ'!$D235&amp;'Service PJ'!$B235&amp;'Service PJ'!$A235&amp;"*",'EPA_US9RT techs'!$A$2:$I$1722,9,FALSE),"")</f>
        <v/>
      </c>
      <c r="R237" s="14" t="str">
        <f>IFERROR(VLOOKUP($A$1&amp;'Service PJ'!$D235&amp;'Service PJ'!$B235&amp;'Service PJ'!$A235&amp;"*",'EPA_US9RT techs'!$A$2:$I$1722,9,FALSE),"")</f>
        <v/>
      </c>
      <c r="S237" s="14" t="str">
        <f>IFERROR(VLOOKUP($A$1&amp;'Service PJ'!$D235&amp;'Service PJ'!$B235&amp;'Service PJ'!$A235&amp;"*",'EPA_US9RT techs'!$A$2:$I$1722,9,FALSE),"")</f>
        <v/>
      </c>
      <c r="T237" s="14" t="str">
        <f>IFERROR(VLOOKUP($A$1&amp;'Service PJ'!$D235&amp;'Service PJ'!$B235&amp;'Service PJ'!$A235&amp;"*",'EPA_US9RT techs'!$A$2:$I$1722,9,FALSE),"")</f>
        <v/>
      </c>
      <c r="U237" s="14" t="str">
        <f>IFERROR(VLOOKUP($A$1&amp;'Service PJ'!$D235&amp;'Service PJ'!$B235&amp;'Service PJ'!$A235&amp;"*",'EPA_US9RT techs'!$A$2:$I$1722,9,FALSE),"")</f>
        <v/>
      </c>
      <c r="V237" s="14" t="str">
        <f>IFERROR(VLOOKUP($A$1&amp;'Service PJ'!$D235&amp;'Service PJ'!$B235&amp;'Service PJ'!$A235&amp;"*",'EPA_US9RT techs'!$A$2:$I$1722,9,FALSE),"")</f>
        <v/>
      </c>
      <c r="W237" s="14" t="str">
        <f>IFERROR(VLOOKUP($A$1&amp;'Service PJ'!$D235&amp;'Service PJ'!$B235&amp;'Service PJ'!$A235&amp;"*",'EPA_US9RT techs'!$A$2:$I$1722,9,FALSE),"")</f>
        <v/>
      </c>
      <c r="X237" s="14" t="str">
        <f>IFERROR(VLOOKUP($A$1&amp;'Service PJ'!$D235&amp;'Service PJ'!$B235&amp;'Service PJ'!$A235&amp;"*",'EPA_US9RT techs'!$A$2:$I$1722,9,FALSE),"")</f>
        <v/>
      </c>
      <c r="Y237" s="14" t="str">
        <f>IFERROR(VLOOKUP($A$1&amp;'Service PJ'!$D235&amp;'Service PJ'!$B235&amp;'Service PJ'!$A235&amp;"*",'EPA_US9RT techs'!$A$2:$I$1722,9,FALSE),"")</f>
        <v/>
      </c>
      <c r="Z237" s="14" t="str">
        <f>IFERROR(VLOOKUP($A$1&amp;'Service PJ'!$D235&amp;'Service PJ'!$B235&amp;'Service PJ'!$A235&amp;"*",'EPA_US9RT techs'!$A$2:$I$1722,9,FALSE),"")</f>
        <v/>
      </c>
      <c r="AA237" s="14" t="str">
        <f>IFERROR(VLOOKUP($A$1&amp;'Service PJ'!$D235&amp;'Service PJ'!$B235&amp;'Service PJ'!$A235&amp;"*",'EPA_US9RT techs'!$A$2:$I$1722,9,FALSE),"")</f>
        <v/>
      </c>
      <c r="AB237" s="14" t="str">
        <f>IFERROR(VLOOKUP($A$1&amp;'Service PJ'!$D235&amp;'Service PJ'!$B235&amp;'Service PJ'!$A235&amp;"*",'EPA_US9RT techs'!$A$2:$I$1722,9,FALSE),"")</f>
        <v/>
      </c>
      <c r="AC237" s="14" t="str">
        <f>IFERROR(VLOOKUP($A$1&amp;'Service PJ'!$D235&amp;'Service PJ'!$B235&amp;'Service PJ'!$A235&amp;"*",'EPA_US9RT techs'!$A$2:$I$1722,9,FALSE),"")</f>
        <v/>
      </c>
      <c r="AD237" s="14" t="str">
        <f>IFERROR(VLOOKUP($A$1&amp;'Service PJ'!$D235&amp;'Service PJ'!$B235&amp;'Service PJ'!$A235&amp;"*",'EPA_US9RT techs'!$A$2:$I$1722,9,FALSE),"")</f>
        <v/>
      </c>
      <c r="AE237" s="14" t="str">
        <f>IFERROR(VLOOKUP($A$1&amp;'Service PJ'!$D235&amp;'Service PJ'!$B235&amp;'Service PJ'!$A235&amp;"*",'EPA_US9RT techs'!$A$2:$I$1722,9,FALSE),"")</f>
        <v/>
      </c>
      <c r="AG237" t="str">
        <f>IF(SUM(AH237:AX237)=0,"\I:",'Service PJ'!$D235&amp;"_"&amp;'Service PJ'!$E235&amp;"_"&amp;'Service PJ'!$C235)</f>
        <v>\I:</v>
      </c>
      <c r="AH237" s="14" t="str">
        <f>IFERROR(VLOOKUP($AG$1&amp;'Service PJ'!$D235&amp;'Service PJ'!$B235&amp;'Service PJ'!$A235&amp;"*",'EPA_US9RT techs'!$A$2:$I$1722,9,FALSE),"")</f>
        <v/>
      </c>
      <c r="AI237" s="14" t="str">
        <f>IFERROR(VLOOKUP($AG$1&amp;'Service PJ'!$D235&amp;'Service PJ'!$B235&amp;'Service PJ'!$A235&amp;"*",'EPA_US9RT techs'!$A$2:$I$1722,9,FALSE),"")</f>
        <v/>
      </c>
      <c r="AJ237" s="14" t="str">
        <f>IFERROR(VLOOKUP($AG$1&amp;'Service PJ'!$D235&amp;'Service PJ'!$B235&amp;'Service PJ'!$A235&amp;"*",'EPA_US9RT techs'!$A$2:$I$1722,9,FALSE),"")</f>
        <v/>
      </c>
      <c r="AK237" s="14" t="str">
        <f>IFERROR(VLOOKUP($AG$1&amp;'Service PJ'!$D235&amp;'Service PJ'!$B235&amp;'Service PJ'!$A235&amp;"*",'EPA_US9RT techs'!$A$2:$I$1722,9,FALSE),"")</f>
        <v/>
      </c>
      <c r="AL237" s="14" t="str">
        <f>IFERROR(VLOOKUP($AG$1&amp;'Service PJ'!$D235&amp;'Service PJ'!$B235&amp;'Service PJ'!$A235&amp;"*",'EPA_US9RT techs'!$A$2:$I$1722,9,FALSE),"")</f>
        <v/>
      </c>
      <c r="AM237" s="14" t="str">
        <f>IFERROR(VLOOKUP($AG$1&amp;'Service PJ'!$D235&amp;'Service PJ'!$B235&amp;'Service PJ'!$A235&amp;"*",'EPA_US9RT techs'!$A$2:$I$1722,9,FALSE),"")</f>
        <v/>
      </c>
      <c r="AN237" s="14" t="str">
        <f>IFERROR(VLOOKUP($AG$1&amp;'Service PJ'!$D235&amp;'Service PJ'!$B235&amp;'Service PJ'!$A235&amp;"*",'EPA_US9RT techs'!$A$2:$I$1722,9,FALSE),"")</f>
        <v/>
      </c>
      <c r="AO237" s="14" t="str">
        <f>IFERROR(VLOOKUP($AG$1&amp;'Service PJ'!$D235&amp;'Service PJ'!$B235&amp;'Service PJ'!$A235&amp;"*",'EPA_US9RT techs'!$A$2:$I$1722,9,FALSE),"")</f>
        <v/>
      </c>
      <c r="AP237" s="14" t="str">
        <f>IFERROR(VLOOKUP($AG$1&amp;'Service PJ'!$D235&amp;'Service PJ'!$B235&amp;'Service PJ'!$A235&amp;"*",'EPA_US9RT techs'!$A$2:$I$1722,9,FALSE),"")</f>
        <v/>
      </c>
      <c r="AQ237" s="14" t="str">
        <f>IFERROR(VLOOKUP($AG$1&amp;'Service PJ'!$D235&amp;'Service PJ'!$B235&amp;'Service PJ'!$A235&amp;"*",'EPA_US9RT techs'!$A$2:$I$1722,9,FALSE),"")</f>
        <v/>
      </c>
      <c r="AR237" s="14" t="str">
        <f>IFERROR(VLOOKUP($AG$1&amp;'Service PJ'!$D235&amp;'Service PJ'!$B235&amp;'Service PJ'!$A235&amp;"*",'EPA_US9RT techs'!$A$2:$I$1722,9,FALSE),"")</f>
        <v/>
      </c>
      <c r="AS237" s="14" t="str">
        <f>IFERROR(VLOOKUP($AG$1&amp;'Service PJ'!$D235&amp;'Service PJ'!$B235&amp;'Service PJ'!$A235&amp;"*",'EPA_US9RT techs'!$A$2:$I$1722,9,FALSE),"")</f>
        <v/>
      </c>
      <c r="AT237" s="14" t="str">
        <f>IFERROR(VLOOKUP($AG$1&amp;'Service PJ'!$D235&amp;'Service PJ'!$B235&amp;'Service PJ'!$A235&amp;"*",'EPA_US9RT techs'!$A$2:$I$1722,9,FALSE),"")</f>
        <v/>
      </c>
      <c r="AU237" s="14" t="str">
        <f>IFERROR(VLOOKUP($AG$1&amp;'Service PJ'!$D235&amp;'Service PJ'!$B235&amp;'Service PJ'!$A235&amp;"*",'EPA_US9RT techs'!$A$2:$I$1722,9,FALSE),"")</f>
        <v/>
      </c>
      <c r="AV237" s="14" t="str">
        <f>IFERROR(VLOOKUP($AG$1&amp;'Service PJ'!$D235&amp;'Service PJ'!$B235&amp;'Service PJ'!$A235&amp;"*",'EPA_US9RT techs'!$A$2:$I$1722,9,FALSE),"")</f>
        <v/>
      </c>
      <c r="AW237" s="14" t="str">
        <f>IFERROR(VLOOKUP($AG$1&amp;'Service PJ'!$D235&amp;'Service PJ'!$B235&amp;'Service PJ'!$A235&amp;"*",'EPA_US9RT techs'!$A$2:$I$1722,9,FALSE),"")</f>
        <v/>
      </c>
      <c r="AX237" s="14" t="str">
        <f>IFERROR(VLOOKUP($AG$1&amp;'Service PJ'!$D235&amp;'Service PJ'!$B235&amp;'Service PJ'!$A235&amp;"*",'EPA_US9RT techs'!$A$2:$I$1722,9,FALSE),"")</f>
        <v/>
      </c>
      <c r="AY237" s="14" t="str">
        <f>IFERROR(VLOOKUP($AG$1&amp;'Service PJ'!$D235&amp;'Service PJ'!$B235&amp;'Service PJ'!$A235&amp;"*",'EPA_US9RT techs'!$A$2:$I$1722,9,FALSE),"")</f>
        <v/>
      </c>
      <c r="AZ237" s="14" t="str">
        <f>IFERROR(VLOOKUP($AG$1&amp;'Service PJ'!$D235&amp;'Service PJ'!$B235&amp;'Service PJ'!$A235&amp;"*",'EPA_US9RT techs'!$A$2:$I$1722,9,FALSE),"")</f>
        <v/>
      </c>
      <c r="BA237" s="14" t="str">
        <f>IFERROR(VLOOKUP($AG$1&amp;'Service PJ'!$D235&amp;'Service PJ'!$B235&amp;'Service PJ'!$A235&amp;"*",'EPA_US9RT techs'!$A$2:$I$1722,9,FALSE),"")</f>
        <v/>
      </c>
      <c r="BB237" s="14" t="str">
        <f>IFERROR(VLOOKUP($AG$1&amp;'Service PJ'!$D235&amp;'Service PJ'!$B235&amp;'Service PJ'!$A235&amp;"*",'EPA_US9RT techs'!$A$2:$I$1722,9,FALSE),"")</f>
        <v/>
      </c>
      <c r="BC237" s="14" t="str">
        <f>IFERROR(VLOOKUP($AG$1&amp;'Service PJ'!$D235&amp;'Service PJ'!$B235&amp;'Service PJ'!$A235&amp;"*",'EPA_US9RT techs'!$A$2:$I$1722,9,FALSE),"")</f>
        <v/>
      </c>
      <c r="BD237" s="14" t="str">
        <f>IFERROR(VLOOKUP($AG$1&amp;'Service PJ'!$D235&amp;'Service PJ'!$B235&amp;'Service PJ'!$A235&amp;"*",'EPA_US9RT techs'!$A$2:$I$1722,9,FALSE),"")</f>
        <v/>
      </c>
      <c r="BE237" s="14" t="str">
        <f>IFERROR(VLOOKUP($AG$1&amp;'Service PJ'!$D235&amp;'Service PJ'!$B235&amp;'Service PJ'!$A235&amp;"*",'EPA_US9RT techs'!$A$2:$I$1722,9,FALSE),"")</f>
        <v/>
      </c>
      <c r="BF237" s="14" t="str">
        <f>IFERROR(VLOOKUP($AG$1&amp;'Service PJ'!$D235&amp;'Service PJ'!$B235&amp;'Service PJ'!$A235&amp;"*",'EPA_US9RT techs'!$A$2:$I$1722,9,FALSE),"")</f>
        <v/>
      </c>
      <c r="BG237" s="14" t="str">
        <f>IFERROR(VLOOKUP($AG$1&amp;'Service PJ'!$D235&amp;'Service PJ'!$B235&amp;'Service PJ'!$A235&amp;"*",'EPA_US9RT techs'!$A$2:$I$1722,9,FALSE),"")</f>
        <v/>
      </c>
      <c r="BH237" s="14" t="str">
        <f>IFERROR(VLOOKUP($AG$1&amp;'Service PJ'!$D235&amp;'Service PJ'!$B235&amp;'Service PJ'!$A235&amp;"*",'EPA_US9RT techs'!$A$2:$I$1722,9,FALSE),"")</f>
        <v/>
      </c>
      <c r="BI237" s="14" t="str">
        <f>IFERROR(VLOOKUP($AG$1&amp;'Service PJ'!$D235&amp;'Service PJ'!$B235&amp;'Service PJ'!$A235&amp;"*",'EPA_US9RT techs'!$A$2:$I$1722,9,FALSE),"")</f>
        <v/>
      </c>
      <c r="BJ237" s="14" t="str">
        <f>IFERROR(VLOOKUP($AG$1&amp;'Service PJ'!$D235&amp;'Service PJ'!$B235&amp;'Service PJ'!$A235&amp;"*",'EPA_US9RT techs'!$A$2:$I$1722,9,FALSE),"")</f>
        <v/>
      </c>
      <c r="BK237" s="14" t="str">
        <f>IFERROR(VLOOKUP($AG$1&amp;'Service PJ'!$D235&amp;'Service PJ'!$B235&amp;'Service PJ'!$A235&amp;"*",'EPA_US9RT techs'!$A$2:$I$1722,9,FALSE),"")</f>
        <v/>
      </c>
      <c r="BM237" t="str">
        <f>IF(SUM(BN237:CD237)=0,"\I:",'Service PJ'!$D235&amp;"_"&amp;'Service PJ'!$E235&amp;"_"&amp;'Service PJ'!$C235)</f>
        <v>\I:</v>
      </c>
      <c r="BN237" s="14" t="str">
        <f>IFERROR(VLOOKUP($BM$1&amp;'Service PJ'!$D235&amp;'Service PJ'!$B235&amp;'Service PJ'!$A235&amp;"*",'EPA_US9RT techs'!$A$2:$I$1722,9,FALSE),"")</f>
        <v/>
      </c>
      <c r="BO237" s="14" t="str">
        <f>IFERROR(VLOOKUP($BM$1&amp;'Service PJ'!$D235&amp;'Service PJ'!$B235&amp;'Service PJ'!$A235&amp;"*",'EPA_US9RT techs'!$A$2:$I$1722,9,FALSE),"")</f>
        <v/>
      </c>
      <c r="BP237" s="14" t="str">
        <f>IFERROR(VLOOKUP($BM$1&amp;'Service PJ'!$D235&amp;'Service PJ'!$B235&amp;'Service PJ'!$A235&amp;"*",'EPA_US9RT techs'!$A$2:$I$1722,9,FALSE),"")</f>
        <v/>
      </c>
      <c r="BQ237" s="14" t="str">
        <f>IFERROR(VLOOKUP($BM$1&amp;'Service PJ'!$D235&amp;'Service PJ'!$B235&amp;'Service PJ'!$A235&amp;"*",'EPA_US9RT techs'!$A$2:$I$1722,9,FALSE),"")</f>
        <v/>
      </c>
      <c r="BR237" s="14" t="str">
        <f>IFERROR(VLOOKUP($BM$1&amp;'Service PJ'!$D235&amp;'Service PJ'!$B235&amp;'Service PJ'!$A235&amp;"*",'EPA_US9RT techs'!$A$2:$I$1722,9,FALSE),"")</f>
        <v/>
      </c>
      <c r="BS237" s="14" t="str">
        <f>IFERROR(VLOOKUP($BM$1&amp;'Service PJ'!$D235&amp;'Service PJ'!$B235&amp;'Service PJ'!$A235&amp;"*",'EPA_US9RT techs'!$A$2:$I$1722,9,FALSE),"")</f>
        <v/>
      </c>
      <c r="BT237" s="14" t="str">
        <f>IFERROR(VLOOKUP($BM$1&amp;'Service PJ'!$D235&amp;'Service PJ'!$B235&amp;'Service PJ'!$A235&amp;"*",'EPA_US9RT techs'!$A$2:$I$1722,9,FALSE),"")</f>
        <v/>
      </c>
      <c r="BU237" s="14" t="str">
        <f>IFERROR(VLOOKUP($BM$1&amp;'Service PJ'!$D235&amp;'Service PJ'!$B235&amp;'Service PJ'!$A235&amp;"*",'EPA_US9RT techs'!$A$2:$I$1722,9,FALSE),"")</f>
        <v/>
      </c>
      <c r="BV237" s="14" t="str">
        <f>IFERROR(VLOOKUP($BM$1&amp;'Service PJ'!$D235&amp;'Service PJ'!$B235&amp;'Service PJ'!$A235&amp;"*",'EPA_US9RT techs'!$A$2:$I$1722,9,FALSE),"")</f>
        <v/>
      </c>
      <c r="BW237" s="14" t="str">
        <f>IFERROR(VLOOKUP($BM$1&amp;'Service PJ'!$D235&amp;'Service PJ'!$B235&amp;'Service PJ'!$A235&amp;"*",'EPA_US9RT techs'!$A$2:$I$1722,9,FALSE),"")</f>
        <v/>
      </c>
      <c r="BX237" s="14" t="str">
        <f>IFERROR(VLOOKUP($BM$1&amp;'Service PJ'!$D235&amp;'Service PJ'!$B235&amp;'Service PJ'!$A235&amp;"*",'EPA_US9RT techs'!$A$2:$I$1722,9,FALSE),"")</f>
        <v/>
      </c>
      <c r="BY237" s="14" t="str">
        <f>IFERROR(VLOOKUP($BM$1&amp;'Service PJ'!$D235&amp;'Service PJ'!$B235&amp;'Service PJ'!$A235&amp;"*",'EPA_US9RT techs'!$A$2:$I$1722,9,FALSE),"")</f>
        <v/>
      </c>
      <c r="BZ237" s="14" t="str">
        <f>IFERROR(VLOOKUP($BM$1&amp;'Service PJ'!$D235&amp;'Service PJ'!$B235&amp;'Service PJ'!$A235&amp;"*",'EPA_US9RT techs'!$A$2:$I$1722,9,FALSE),"")</f>
        <v/>
      </c>
      <c r="CA237" s="14" t="str">
        <f>IFERROR(VLOOKUP($BM$1&amp;'Service PJ'!$D235&amp;'Service PJ'!$B235&amp;'Service PJ'!$A235&amp;"*",'EPA_US9RT techs'!$A$2:$I$1722,9,FALSE),"")</f>
        <v/>
      </c>
      <c r="CB237" s="14" t="str">
        <f>IFERROR(VLOOKUP($BM$1&amp;'Service PJ'!$D235&amp;'Service PJ'!$B235&amp;'Service PJ'!$A235&amp;"*",'EPA_US9RT techs'!$A$2:$I$1722,9,FALSE),"")</f>
        <v/>
      </c>
      <c r="CC237" s="14" t="str">
        <f>IFERROR(VLOOKUP($BM$1&amp;'Service PJ'!$D235&amp;'Service PJ'!$B235&amp;'Service PJ'!$A235&amp;"*",'EPA_US9RT techs'!$A$2:$I$1722,9,FALSE),"")</f>
        <v/>
      </c>
      <c r="CD237" s="14" t="str">
        <f>IFERROR(VLOOKUP($BM$1&amp;'Service PJ'!$D235&amp;'Service PJ'!$B235&amp;'Service PJ'!$A235&amp;"*",'EPA_US9RT techs'!$A$2:$I$1722,9,FALSE),"")</f>
        <v/>
      </c>
      <c r="CE237" s="14" t="str">
        <f>IFERROR(VLOOKUP($BM$1&amp;'Service PJ'!$D235&amp;'Service PJ'!$B235&amp;'Service PJ'!$A235&amp;"*",'EPA_US9RT techs'!$A$2:$I$1722,9,FALSE),"")</f>
        <v/>
      </c>
      <c r="CF237" s="14" t="str">
        <f>IFERROR(VLOOKUP($BM$1&amp;'Service PJ'!$D235&amp;'Service PJ'!$B235&amp;'Service PJ'!$A235&amp;"*",'EPA_US9RT techs'!$A$2:$I$1722,9,FALSE),"")</f>
        <v/>
      </c>
      <c r="CG237" s="14" t="str">
        <f>IFERROR(VLOOKUP($BM$1&amp;'Service PJ'!$D235&amp;'Service PJ'!$B235&amp;'Service PJ'!$A235&amp;"*",'EPA_US9RT techs'!$A$2:$I$1722,9,FALSE),"")</f>
        <v/>
      </c>
      <c r="CH237" s="14" t="str">
        <f>IFERROR(VLOOKUP($BM$1&amp;'Service PJ'!$D235&amp;'Service PJ'!$B235&amp;'Service PJ'!$A235&amp;"*",'EPA_US9RT techs'!$A$2:$I$1722,9,FALSE),"")</f>
        <v/>
      </c>
      <c r="CI237" s="14" t="str">
        <f>IFERROR(VLOOKUP($BM$1&amp;'Service PJ'!$D235&amp;'Service PJ'!$B235&amp;'Service PJ'!$A235&amp;"*",'EPA_US9RT techs'!$A$2:$I$1722,9,FALSE),"")</f>
        <v/>
      </c>
      <c r="CJ237" s="14" t="str">
        <f>IFERROR(VLOOKUP($BM$1&amp;'Service PJ'!$D235&amp;'Service PJ'!$B235&amp;'Service PJ'!$A235&amp;"*",'EPA_US9RT techs'!$A$2:$I$1722,9,FALSE),"")</f>
        <v/>
      </c>
      <c r="CK237" s="14" t="str">
        <f>IFERROR(VLOOKUP($BM$1&amp;'Service PJ'!$D235&amp;'Service PJ'!$B235&amp;'Service PJ'!$A235&amp;"*",'EPA_US9RT techs'!$A$2:$I$1722,9,FALSE),"")</f>
        <v/>
      </c>
      <c r="CL237" s="14" t="str">
        <f>IFERROR(VLOOKUP($BM$1&amp;'Service PJ'!$D235&amp;'Service PJ'!$B235&amp;'Service PJ'!$A235&amp;"*",'EPA_US9RT techs'!$A$2:$I$1722,9,FALSE),"")</f>
        <v/>
      </c>
      <c r="CM237" s="14" t="str">
        <f>IFERROR(VLOOKUP($BM$1&amp;'Service PJ'!$D235&amp;'Service PJ'!$B235&amp;'Service PJ'!$A235&amp;"*",'EPA_US9RT techs'!$A$2:$I$1722,9,FALSE),"")</f>
        <v/>
      </c>
      <c r="CN237" s="14" t="str">
        <f>IFERROR(VLOOKUP($BM$1&amp;'Service PJ'!$D235&amp;'Service PJ'!$B235&amp;'Service PJ'!$A235&amp;"*",'EPA_US9RT techs'!$A$2:$I$1722,9,FALSE),"")</f>
        <v/>
      </c>
      <c r="CO237" s="14" t="str">
        <f>IFERROR(VLOOKUP($BM$1&amp;'Service PJ'!$D235&amp;'Service PJ'!$B235&amp;'Service PJ'!$A235&amp;"*",'EPA_US9RT techs'!$A$2:$I$1722,9,FALSE),"")</f>
        <v/>
      </c>
      <c r="CP237" s="14" t="str">
        <f>IFERROR(VLOOKUP($BM$1&amp;'Service PJ'!$D235&amp;'Service PJ'!$B235&amp;'Service PJ'!$A235&amp;"*",'EPA_US9RT techs'!$A$2:$I$1722,9,FALSE),"")</f>
        <v/>
      </c>
      <c r="CQ237" s="14" t="str">
        <f>IFERROR(VLOOKUP($BM$1&amp;'Service PJ'!$D235&amp;'Service PJ'!$B235&amp;'Service PJ'!$A235&amp;"*",'EPA_US9RT techs'!$A$2:$I$1722,9,FALSE),"")</f>
        <v/>
      </c>
      <c r="CS237" t="str">
        <f>IF(SUM(CT237:DJ237)=0,"\I:",'Service PJ'!$D235&amp;"_"&amp;'Service PJ'!$E235&amp;"_"&amp;'Service PJ'!$C235)</f>
        <v>\I:</v>
      </c>
      <c r="CT237" s="2" t="str">
        <f>IFERROR(VLOOKUP($CS$1&amp;'Service PJ'!$D235&amp;'Service PJ'!$B235&amp;'Service PJ'!$A235&amp;"*",'EPA_US9RT techs'!$A$2:$I$1722,9,FALSE),"")</f>
        <v/>
      </c>
      <c r="CU237" s="2" t="str">
        <f>IFERROR(VLOOKUP($CS$1&amp;'Service PJ'!$D235&amp;'Service PJ'!$B235&amp;'Service PJ'!$A235&amp;"*",'EPA_US9RT techs'!$A$2:$I$1722,9,FALSE),"")</f>
        <v/>
      </c>
      <c r="CV237" s="2" t="str">
        <f>IFERROR(VLOOKUP($CS$1&amp;'Service PJ'!$D235&amp;'Service PJ'!$B235&amp;'Service PJ'!$A235&amp;"*",'EPA_US9RT techs'!$A$2:$I$1722,9,FALSE),"")</f>
        <v/>
      </c>
      <c r="CW237" s="2" t="str">
        <f>IFERROR(VLOOKUP($CS$1&amp;'Service PJ'!$D235&amp;'Service PJ'!$B235&amp;'Service PJ'!$A235&amp;"*",'EPA_US9RT techs'!$A$2:$I$1722,9,FALSE),"")</f>
        <v/>
      </c>
      <c r="CX237" s="2" t="str">
        <f>IFERROR(VLOOKUP($CS$1&amp;'Service PJ'!$D235&amp;'Service PJ'!$B235&amp;'Service PJ'!$A235&amp;"*",'EPA_US9RT techs'!$A$2:$I$1722,9,FALSE),"")</f>
        <v/>
      </c>
      <c r="CY237" s="2" t="str">
        <f>IFERROR(VLOOKUP($CS$1&amp;'Service PJ'!$D235&amp;'Service PJ'!$B235&amp;'Service PJ'!$A235&amp;"*",'EPA_US9RT techs'!$A$2:$I$1722,9,FALSE),"")</f>
        <v/>
      </c>
      <c r="CZ237" s="2" t="str">
        <f>IFERROR(VLOOKUP($CS$1&amp;'Service PJ'!$D235&amp;'Service PJ'!$B235&amp;'Service PJ'!$A235&amp;"*",'EPA_US9RT techs'!$A$2:$I$1722,9,FALSE),"")</f>
        <v/>
      </c>
      <c r="DA237" s="2" t="str">
        <f>IFERROR(VLOOKUP($CS$1&amp;'Service PJ'!$D235&amp;'Service PJ'!$B235&amp;'Service PJ'!$A235&amp;"*",'EPA_US9RT techs'!$A$2:$I$1722,9,FALSE),"")</f>
        <v/>
      </c>
      <c r="DB237" s="2" t="str">
        <f>IFERROR(VLOOKUP($CS$1&amp;'Service PJ'!$D235&amp;'Service PJ'!$B235&amp;'Service PJ'!$A235&amp;"*",'EPA_US9RT techs'!$A$2:$I$1722,9,FALSE),"")</f>
        <v/>
      </c>
      <c r="DC237" s="2" t="str">
        <f>IFERROR(VLOOKUP($CS$1&amp;'Service PJ'!$D235&amp;'Service PJ'!$B235&amp;'Service PJ'!$A235&amp;"*",'EPA_US9RT techs'!$A$2:$I$1722,9,FALSE),"")</f>
        <v/>
      </c>
      <c r="DD237" s="2" t="str">
        <f>IFERROR(VLOOKUP($CS$1&amp;'Service PJ'!$D235&amp;'Service PJ'!$B235&amp;'Service PJ'!$A235&amp;"*",'EPA_US9RT techs'!$A$2:$I$1722,9,FALSE),"")</f>
        <v/>
      </c>
      <c r="DE237" s="2" t="str">
        <f>IFERROR(VLOOKUP($CS$1&amp;'Service PJ'!$D235&amp;'Service PJ'!$B235&amp;'Service PJ'!$A235&amp;"*",'EPA_US9RT techs'!$A$2:$I$1722,9,FALSE),"")</f>
        <v/>
      </c>
      <c r="DF237" s="2" t="str">
        <f>IFERROR(VLOOKUP($CS$1&amp;'Service PJ'!$D235&amp;'Service PJ'!$B235&amp;'Service PJ'!$A235&amp;"*",'EPA_US9RT techs'!$A$2:$I$1722,9,FALSE),"")</f>
        <v/>
      </c>
      <c r="DG237" s="2" t="str">
        <f>IFERROR(VLOOKUP($CS$1&amp;'Service PJ'!$D235&amp;'Service PJ'!$B235&amp;'Service PJ'!$A235&amp;"*",'EPA_US9RT techs'!$A$2:$I$1722,9,FALSE),"")</f>
        <v/>
      </c>
      <c r="DH237" s="2" t="str">
        <f>IFERROR(VLOOKUP($CS$1&amp;'Service PJ'!$D235&amp;'Service PJ'!$B235&amp;'Service PJ'!$A235&amp;"*",'EPA_US9RT techs'!$A$2:$I$1722,9,FALSE),"")</f>
        <v/>
      </c>
      <c r="DI237" s="2" t="str">
        <f>IFERROR(VLOOKUP($CS$1&amp;'Service PJ'!$D235&amp;'Service PJ'!$B235&amp;'Service PJ'!$A235&amp;"*",'EPA_US9RT techs'!$A$2:$I$1722,9,FALSE),"")</f>
        <v/>
      </c>
      <c r="DJ237" s="2" t="str">
        <f>IFERROR(VLOOKUP($CS$1&amp;'Service PJ'!$D235&amp;'Service PJ'!$B235&amp;'Service PJ'!$A235&amp;"*",'EPA_US9RT techs'!$A$2:$I$1722,9,FALSE),"")</f>
        <v/>
      </c>
      <c r="DK237" s="2" t="str">
        <f>IFERROR(VLOOKUP($CS$1&amp;'Service PJ'!$D235&amp;'Service PJ'!$B235&amp;'Service PJ'!$A235&amp;"*",'EPA_US9RT techs'!$A$2:$I$1722,9,FALSE),"")</f>
        <v/>
      </c>
      <c r="DL237" s="2" t="str">
        <f>IFERROR(VLOOKUP($CS$1&amp;'Service PJ'!$D235&amp;'Service PJ'!$B235&amp;'Service PJ'!$A235&amp;"*",'EPA_US9RT techs'!$A$2:$I$1722,9,FALSE),"")</f>
        <v/>
      </c>
      <c r="DM237" s="2" t="str">
        <f>IFERROR(VLOOKUP($CS$1&amp;'Service PJ'!$D235&amp;'Service PJ'!$B235&amp;'Service PJ'!$A235&amp;"*",'EPA_US9RT techs'!$A$2:$I$1722,9,FALSE),"")</f>
        <v/>
      </c>
      <c r="DN237" s="2" t="str">
        <f>IFERROR(VLOOKUP($CS$1&amp;'Service PJ'!$D235&amp;'Service PJ'!$B235&amp;'Service PJ'!$A235&amp;"*",'EPA_US9RT techs'!$A$2:$I$1722,9,FALSE),"")</f>
        <v/>
      </c>
      <c r="DO237" s="2" t="str">
        <f>IFERROR(VLOOKUP($CS$1&amp;'Service PJ'!$D235&amp;'Service PJ'!$B235&amp;'Service PJ'!$A235&amp;"*",'EPA_US9RT techs'!$A$2:$I$1722,9,FALSE),"")</f>
        <v/>
      </c>
      <c r="DP237" s="2" t="str">
        <f>IFERROR(VLOOKUP($CS$1&amp;'Service PJ'!$D235&amp;'Service PJ'!$B235&amp;'Service PJ'!$A235&amp;"*",'EPA_US9RT techs'!$A$2:$I$1722,9,FALSE),"")</f>
        <v/>
      </c>
      <c r="DQ237" s="2" t="str">
        <f>IFERROR(VLOOKUP($CS$1&amp;'Service PJ'!$D235&amp;'Service PJ'!$B235&amp;'Service PJ'!$A235&amp;"*",'EPA_US9RT techs'!$A$2:$I$1722,9,FALSE),"")</f>
        <v/>
      </c>
      <c r="DR237" s="2" t="str">
        <f>IFERROR(VLOOKUP($CS$1&amp;'Service PJ'!$D235&amp;'Service PJ'!$B235&amp;'Service PJ'!$A235&amp;"*",'EPA_US9RT techs'!$A$2:$I$1722,9,FALSE),"")</f>
        <v/>
      </c>
      <c r="DS237" s="2" t="str">
        <f>IFERROR(VLOOKUP($CS$1&amp;'Service PJ'!$D235&amp;'Service PJ'!$B235&amp;'Service PJ'!$A235&amp;"*",'EPA_US9RT techs'!$A$2:$I$1722,9,FALSE),"")</f>
        <v/>
      </c>
      <c r="DT237" s="2" t="str">
        <f>IFERROR(VLOOKUP($CS$1&amp;'Service PJ'!$D235&amp;'Service PJ'!$B235&amp;'Service PJ'!$A235&amp;"*",'EPA_US9RT techs'!$A$2:$I$1722,9,FALSE),"")</f>
        <v/>
      </c>
      <c r="DU237" s="2" t="str">
        <f>IFERROR(VLOOKUP($CS$1&amp;'Service PJ'!$D235&amp;'Service PJ'!$B235&amp;'Service PJ'!$A235&amp;"*",'EPA_US9RT techs'!$A$2:$I$1722,9,FALSE),"")</f>
        <v/>
      </c>
      <c r="DV237" s="2" t="str">
        <f>IFERROR(VLOOKUP($CS$1&amp;'Service PJ'!$D235&amp;'Service PJ'!$B235&amp;'Service PJ'!$A235&amp;"*",'EPA_US9RT techs'!$A$2:$I$1722,9,FALSE),"")</f>
        <v/>
      </c>
      <c r="DW237" s="2" t="str">
        <f>IFERROR(VLOOKUP($CS$1&amp;'Service PJ'!$D235&amp;'Service PJ'!$B235&amp;'Service PJ'!$A235&amp;"*",'EPA_US9RT techs'!$A$2:$I$1722,9,FALSE),"")</f>
        <v/>
      </c>
    </row>
    <row r="238" spans="1:127" x14ac:dyDescent="0.45">
      <c r="A238" t="str">
        <f>IF(SUM(B238:R238)=0,"\I:",'Service PJ'!$D236&amp;"_"&amp;'Service PJ'!$E236&amp;"_"&amp;'Service PJ'!$C236)</f>
        <v>ITM_MDR_BFG</v>
      </c>
      <c r="B238" s="14">
        <f>IFERROR(VLOOKUP($A$1&amp;'Service PJ'!$D236&amp;'Service PJ'!$B236&amp;'Service PJ'!$A236&amp;"*",'EPA_US9RT techs'!$A$2:$I$1722,9,FALSE),"")</f>
        <v>34.956690161700003</v>
      </c>
      <c r="C238" s="14">
        <f>IFERROR(VLOOKUP($A$1&amp;'Service PJ'!$D236&amp;'Service PJ'!$B236&amp;'Service PJ'!$A236&amp;"*",'EPA_US9RT techs'!$A$2:$I$1722,9,FALSE),"")</f>
        <v>34.956690161700003</v>
      </c>
      <c r="D238" s="14">
        <f>IFERROR(VLOOKUP($A$1&amp;'Service PJ'!$D236&amp;'Service PJ'!$B236&amp;'Service PJ'!$A236&amp;"*",'EPA_US9RT techs'!$A$2:$I$1722,9,FALSE),"")</f>
        <v>34.956690161700003</v>
      </c>
      <c r="E238" s="14">
        <f>IFERROR(VLOOKUP($A$1&amp;'Service PJ'!$D236&amp;'Service PJ'!$B236&amp;'Service PJ'!$A236&amp;"*",'EPA_US9RT techs'!$A$2:$I$1722,9,FALSE),"")</f>
        <v>34.956690161700003</v>
      </c>
      <c r="F238" s="14">
        <f>IFERROR(VLOOKUP($A$1&amp;'Service PJ'!$D236&amp;'Service PJ'!$B236&amp;'Service PJ'!$A236&amp;"*",'EPA_US9RT techs'!$A$2:$I$1722,9,FALSE),"")</f>
        <v>34.956690161700003</v>
      </c>
      <c r="G238" s="14">
        <f>IFERROR(VLOOKUP($A$1&amp;'Service PJ'!$D236&amp;'Service PJ'!$B236&amp;'Service PJ'!$A236&amp;"*",'EPA_US9RT techs'!$A$2:$I$1722,9,FALSE),"")</f>
        <v>34.956690161700003</v>
      </c>
      <c r="H238" s="14">
        <f>IFERROR(VLOOKUP($A$1&amp;'Service PJ'!$D236&amp;'Service PJ'!$B236&amp;'Service PJ'!$A236&amp;"*",'EPA_US9RT techs'!$A$2:$I$1722,9,FALSE),"")</f>
        <v>34.956690161700003</v>
      </c>
      <c r="I238" s="14">
        <f>IFERROR(VLOOKUP($A$1&amp;'Service PJ'!$D236&amp;'Service PJ'!$B236&amp;'Service PJ'!$A236&amp;"*",'EPA_US9RT techs'!$A$2:$I$1722,9,FALSE),"")</f>
        <v>34.956690161700003</v>
      </c>
      <c r="J238" s="14">
        <f>IFERROR(VLOOKUP($A$1&amp;'Service PJ'!$D236&amp;'Service PJ'!$B236&amp;'Service PJ'!$A236&amp;"*",'EPA_US9RT techs'!$A$2:$I$1722,9,FALSE),"")</f>
        <v>34.956690161700003</v>
      </c>
      <c r="K238" s="14">
        <f>IFERROR(VLOOKUP($A$1&amp;'Service PJ'!$D236&amp;'Service PJ'!$B236&amp;'Service PJ'!$A236&amp;"*",'EPA_US9RT techs'!$A$2:$I$1722,9,FALSE),"")</f>
        <v>34.956690161700003</v>
      </c>
      <c r="L238" s="14">
        <f>IFERROR(VLOOKUP($A$1&amp;'Service PJ'!$D236&amp;'Service PJ'!$B236&amp;'Service PJ'!$A236&amp;"*",'EPA_US9RT techs'!$A$2:$I$1722,9,FALSE),"")</f>
        <v>34.956690161700003</v>
      </c>
      <c r="M238" s="14">
        <f>IFERROR(VLOOKUP($A$1&amp;'Service PJ'!$D236&amp;'Service PJ'!$B236&amp;'Service PJ'!$A236&amp;"*",'EPA_US9RT techs'!$A$2:$I$1722,9,FALSE),"")</f>
        <v>34.956690161700003</v>
      </c>
      <c r="N238" s="14">
        <f>IFERROR(VLOOKUP($A$1&amp;'Service PJ'!$D236&amp;'Service PJ'!$B236&amp;'Service PJ'!$A236&amp;"*",'EPA_US9RT techs'!$A$2:$I$1722,9,FALSE),"")</f>
        <v>34.956690161700003</v>
      </c>
      <c r="O238" s="14">
        <f>IFERROR(VLOOKUP($A$1&amp;'Service PJ'!$D236&amp;'Service PJ'!$B236&amp;'Service PJ'!$A236&amp;"*",'EPA_US9RT techs'!$A$2:$I$1722,9,FALSE),"")</f>
        <v>34.956690161700003</v>
      </c>
      <c r="P238" s="14">
        <f>IFERROR(VLOOKUP($A$1&amp;'Service PJ'!$D236&amp;'Service PJ'!$B236&amp;'Service PJ'!$A236&amp;"*",'EPA_US9RT techs'!$A$2:$I$1722,9,FALSE),"")</f>
        <v>34.956690161700003</v>
      </c>
      <c r="Q238" s="14">
        <f>IFERROR(VLOOKUP($A$1&amp;'Service PJ'!$D236&amp;'Service PJ'!$B236&amp;'Service PJ'!$A236&amp;"*",'EPA_US9RT techs'!$A$2:$I$1722,9,FALSE),"")</f>
        <v>34.956690161700003</v>
      </c>
      <c r="R238" s="14">
        <f>IFERROR(VLOOKUP($A$1&amp;'Service PJ'!$D236&amp;'Service PJ'!$B236&amp;'Service PJ'!$A236&amp;"*",'EPA_US9RT techs'!$A$2:$I$1722,9,FALSE),"")</f>
        <v>34.956690161700003</v>
      </c>
      <c r="S238" s="14">
        <f>IFERROR(VLOOKUP($A$1&amp;'Service PJ'!$D236&amp;'Service PJ'!$B236&amp;'Service PJ'!$A236&amp;"*",'EPA_US9RT techs'!$A$2:$I$1722,9,FALSE),"")</f>
        <v>34.956690161700003</v>
      </c>
      <c r="T238" s="14">
        <f>IFERROR(VLOOKUP($A$1&amp;'Service PJ'!$D236&amp;'Service PJ'!$B236&amp;'Service PJ'!$A236&amp;"*",'EPA_US9RT techs'!$A$2:$I$1722,9,FALSE),"")</f>
        <v>34.956690161700003</v>
      </c>
      <c r="U238" s="14">
        <f>IFERROR(VLOOKUP($A$1&amp;'Service PJ'!$D236&amp;'Service PJ'!$B236&amp;'Service PJ'!$A236&amp;"*",'EPA_US9RT techs'!$A$2:$I$1722,9,FALSE),"")</f>
        <v>34.956690161700003</v>
      </c>
      <c r="V238" s="14">
        <f>IFERROR(VLOOKUP($A$1&amp;'Service PJ'!$D236&amp;'Service PJ'!$B236&amp;'Service PJ'!$A236&amp;"*",'EPA_US9RT techs'!$A$2:$I$1722,9,FALSE),"")</f>
        <v>34.956690161700003</v>
      </c>
      <c r="W238" s="14">
        <f>IFERROR(VLOOKUP($A$1&amp;'Service PJ'!$D236&amp;'Service PJ'!$B236&amp;'Service PJ'!$A236&amp;"*",'EPA_US9RT techs'!$A$2:$I$1722,9,FALSE),"")</f>
        <v>34.956690161700003</v>
      </c>
      <c r="X238" s="14">
        <f>IFERROR(VLOOKUP($A$1&amp;'Service PJ'!$D236&amp;'Service PJ'!$B236&amp;'Service PJ'!$A236&amp;"*",'EPA_US9RT techs'!$A$2:$I$1722,9,FALSE),"")</f>
        <v>34.956690161700003</v>
      </c>
      <c r="Y238" s="14">
        <f>IFERROR(VLOOKUP($A$1&amp;'Service PJ'!$D236&amp;'Service PJ'!$B236&amp;'Service PJ'!$A236&amp;"*",'EPA_US9RT techs'!$A$2:$I$1722,9,FALSE),"")</f>
        <v>34.956690161700003</v>
      </c>
      <c r="Z238" s="14">
        <f>IFERROR(VLOOKUP($A$1&amp;'Service PJ'!$D236&amp;'Service PJ'!$B236&amp;'Service PJ'!$A236&amp;"*",'EPA_US9RT techs'!$A$2:$I$1722,9,FALSE),"")</f>
        <v>34.956690161700003</v>
      </c>
      <c r="AA238" s="14">
        <f>IFERROR(VLOOKUP($A$1&amp;'Service PJ'!$D236&amp;'Service PJ'!$B236&amp;'Service PJ'!$A236&amp;"*",'EPA_US9RT techs'!$A$2:$I$1722,9,FALSE),"")</f>
        <v>34.956690161700003</v>
      </c>
      <c r="AB238" s="14">
        <f>IFERROR(VLOOKUP($A$1&amp;'Service PJ'!$D236&amp;'Service PJ'!$B236&amp;'Service PJ'!$A236&amp;"*",'EPA_US9RT techs'!$A$2:$I$1722,9,FALSE),"")</f>
        <v>34.956690161700003</v>
      </c>
      <c r="AC238" s="14">
        <f>IFERROR(VLOOKUP($A$1&amp;'Service PJ'!$D236&amp;'Service PJ'!$B236&amp;'Service PJ'!$A236&amp;"*",'EPA_US9RT techs'!$A$2:$I$1722,9,FALSE),"")</f>
        <v>34.956690161700003</v>
      </c>
      <c r="AD238" s="14">
        <f>IFERROR(VLOOKUP($A$1&amp;'Service PJ'!$D236&amp;'Service PJ'!$B236&amp;'Service PJ'!$A236&amp;"*",'EPA_US9RT techs'!$A$2:$I$1722,9,FALSE),"")</f>
        <v>34.956690161700003</v>
      </c>
      <c r="AE238" s="14">
        <f>IFERROR(VLOOKUP($A$1&amp;'Service PJ'!$D236&amp;'Service PJ'!$B236&amp;'Service PJ'!$A236&amp;"*",'EPA_US9RT techs'!$A$2:$I$1722,9,FALSE),"")</f>
        <v>34.956690161700003</v>
      </c>
      <c r="AG238" t="str">
        <f>IF(SUM(AH238:AX238)=0,"\I:",'Service PJ'!$D236&amp;"_"&amp;'Service PJ'!$E236&amp;"_"&amp;'Service PJ'!$C236)</f>
        <v>ITM_MDR_BFG</v>
      </c>
      <c r="AH238" s="14">
        <f>IFERROR(VLOOKUP($AG$1&amp;'Service PJ'!$D236&amp;'Service PJ'!$B236&amp;'Service PJ'!$A236&amp;"*",'EPA_US9RT techs'!$A$2:$I$1722,9,FALSE),"")</f>
        <v>3.4956690161999999</v>
      </c>
      <c r="AI238" s="14">
        <f>IFERROR(VLOOKUP($AG$1&amp;'Service PJ'!$D236&amp;'Service PJ'!$B236&amp;'Service PJ'!$A236&amp;"*",'EPA_US9RT techs'!$A$2:$I$1722,9,FALSE),"")</f>
        <v>3.4956690161999999</v>
      </c>
      <c r="AJ238" s="14">
        <f>IFERROR(VLOOKUP($AG$1&amp;'Service PJ'!$D236&amp;'Service PJ'!$B236&amp;'Service PJ'!$A236&amp;"*",'EPA_US9RT techs'!$A$2:$I$1722,9,FALSE),"")</f>
        <v>3.4956690161999999</v>
      </c>
      <c r="AK238" s="14">
        <f>IFERROR(VLOOKUP($AG$1&amp;'Service PJ'!$D236&amp;'Service PJ'!$B236&amp;'Service PJ'!$A236&amp;"*",'EPA_US9RT techs'!$A$2:$I$1722,9,FALSE),"")</f>
        <v>3.4956690161999999</v>
      </c>
      <c r="AL238" s="14">
        <f>IFERROR(VLOOKUP($AG$1&amp;'Service PJ'!$D236&amp;'Service PJ'!$B236&amp;'Service PJ'!$A236&amp;"*",'EPA_US9RT techs'!$A$2:$I$1722,9,FALSE),"")</f>
        <v>3.4956690161999999</v>
      </c>
      <c r="AM238" s="14">
        <f>IFERROR(VLOOKUP($AG$1&amp;'Service PJ'!$D236&amp;'Service PJ'!$B236&amp;'Service PJ'!$A236&amp;"*",'EPA_US9RT techs'!$A$2:$I$1722,9,FALSE),"")</f>
        <v>3.4956690161999999</v>
      </c>
      <c r="AN238" s="14">
        <f>IFERROR(VLOOKUP($AG$1&amp;'Service PJ'!$D236&amp;'Service PJ'!$B236&amp;'Service PJ'!$A236&amp;"*",'EPA_US9RT techs'!$A$2:$I$1722,9,FALSE),"")</f>
        <v>3.4956690161999999</v>
      </c>
      <c r="AO238" s="14">
        <f>IFERROR(VLOOKUP($AG$1&amp;'Service PJ'!$D236&amp;'Service PJ'!$B236&amp;'Service PJ'!$A236&amp;"*",'EPA_US9RT techs'!$A$2:$I$1722,9,FALSE),"")</f>
        <v>3.4956690161999999</v>
      </c>
      <c r="AP238" s="14">
        <f>IFERROR(VLOOKUP($AG$1&amp;'Service PJ'!$D236&amp;'Service PJ'!$B236&amp;'Service PJ'!$A236&amp;"*",'EPA_US9RT techs'!$A$2:$I$1722,9,FALSE),"")</f>
        <v>3.4956690161999999</v>
      </c>
      <c r="AQ238" s="14">
        <f>IFERROR(VLOOKUP($AG$1&amp;'Service PJ'!$D236&amp;'Service PJ'!$B236&amp;'Service PJ'!$A236&amp;"*",'EPA_US9RT techs'!$A$2:$I$1722,9,FALSE),"")</f>
        <v>3.4956690161999999</v>
      </c>
      <c r="AR238" s="14">
        <f>IFERROR(VLOOKUP($AG$1&amp;'Service PJ'!$D236&amp;'Service PJ'!$B236&amp;'Service PJ'!$A236&amp;"*",'EPA_US9RT techs'!$A$2:$I$1722,9,FALSE),"")</f>
        <v>3.4956690161999999</v>
      </c>
      <c r="AS238" s="14">
        <f>IFERROR(VLOOKUP($AG$1&amp;'Service PJ'!$D236&amp;'Service PJ'!$B236&amp;'Service PJ'!$A236&amp;"*",'EPA_US9RT techs'!$A$2:$I$1722,9,FALSE),"")</f>
        <v>3.4956690161999999</v>
      </c>
      <c r="AT238" s="14">
        <f>IFERROR(VLOOKUP($AG$1&amp;'Service PJ'!$D236&amp;'Service PJ'!$B236&amp;'Service PJ'!$A236&amp;"*",'EPA_US9RT techs'!$A$2:$I$1722,9,FALSE),"")</f>
        <v>3.4956690161999999</v>
      </c>
      <c r="AU238" s="14">
        <f>IFERROR(VLOOKUP($AG$1&amp;'Service PJ'!$D236&amp;'Service PJ'!$B236&amp;'Service PJ'!$A236&amp;"*",'EPA_US9RT techs'!$A$2:$I$1722,9,FALSE),"")</f>
        <v>3.4956690161999999</v>
      </c>
      <c r="AV238" s="14">
        <f>IFERROR(VLOOKUP($AG$1&amp;'Service PJ'!$D236&amp;'Service PJ'!$B236&amp;'Service PJ'!$A236&amp;"*",'EPA_US9RT techs'!$A$2:$I$1722,9,FALSE),"")</f>
        <v>3.4956690161999999</v>
      </c>
      <c r="AW238" s="14">
        <f>IFERROR(VLOOKUP($AG$1&amp;'Service PJ'!$D236&amp;'Service PJ'!$B236&amp;'Service PJ'!$A236&amp;"*",'EPA_US9RT techs'!$A$2:$I$1722,9,FALSE),"")</f>
        <v>3.4956690161999999</v>
      </c>
      <c r="AX238" s="14">
        <f>IFERROR(VLOOKUP($AG$1&amp;'Service PJ'!$D236&amp;'Service PJ'!$B236&amp;'Service PJ'!$A236&amp;"*",'EPA_US9RT techs'!$A$2:$I$1722,9,FALSE),"")</f>
        <v>3.4956690161999999</v>
      </c>
      <c r="AY238" s="14">
        <f>IFERROR(VLOOKUP($AG$1&amp;'Service PJ'!$D236&amp;'Service PJ'!$B236&amp;'Service PJ'!$A236&amp;"*",'EPA_US9RT techs'!$A$2:$I$1722,9,FALSE),"")</f>
        <v>3.4956690161999999</v>
      </c>
      <c r="AZ238" s="14">
        <f>IFERROR(VLOOKUP($AG$1&amp;'Service PJ'!$D236&amp;'Service PJ'!$B236&amp;'Service PJ'!$A236&amp;"*",'EPA_US9RT techs'!$A$2:$I$1722,9,FALSE),"")</f>
        <v>3.4956690161999999</v>
      </c>
      <c r="BA238" s="14">
        <f>IFERROR(VLOOKUP($AG$1&amp;'Service PJ'!$D236&amp;'Service PJ'!$B236&amp;'Service PJ'!$A236&amp;"*",'EPA_US9RT techs'!$A$2:$I$1722,9,FALSE),"")</f>
        <v>3.4956690161999999</v>
      </c>
      <c r="BB238" s="14">
        <f>IFERROR(VLOOKUP($AG$1&amp;'Service PJ'!$D236&amp;'Service PJ'!$B236&amp;'Service PJ'!$A236&amp;"*",'EPA_US9RT techs'!$A$2:$I$1722,9,FALSE),"")</f>
        <v>3.4956690161999999</v>
      </c>
      <c r="BC238" s="14">
        <f>IFERROR(VLOOKUP($AG$1&amp;'Service PJ'!$D236&amp;'Service PJ'!$B236&amp;'Service PJ'!$A236&amp;"*",'EPA_US9RT techs'!$A$2:$I$1722,9,FALSE),"")</f>
        <v>3.4956690161999999</v>
      </c>
      <c r="BD238" s="14">
        <f>IFERROR(VLOOKUP($AG$1&amp;'Service PJ'!$D236&amp;'Service PJ'!$B236&amp;'Service PJ'!$A236&amp;"*",'EPA_US9RT techs'!$A$2:$I$1722,9,FALSE),"")</f>
        <v>3.4956690161999999</v>
      </c>
      <c r="BE238" s="14">
        <f>IFERROR(VLOOKUP($AG$1&amp;'Service PJ'!$D236&amp;'Service PJ'!$B236&amp;'Service PJ'!$A236&amp;"*",'EPA_US9RT techs'!$A$2:$I$1722,9,FALSE),"")</f>
        <v>3.4956690161999999</v>
      </c>
      <c r="BF238" s="14">
        <f>IFERROR(VLOOKUP($AG$1&amp;'Service PJ'!$D236&amp;'Service PJ'!$B236&amp;'Service PJ'!$A236&amp;"*",'EPA_US9RT techs'!$A$2:$I$1722,9,FALSE),"")</f>
        <v>3.4956690161999999</v>
      </c>
      <c r="BG238" s="14">
        <f>IFERROR(VLOOKUP($AG$1&amp;'Service PJ'!$D236&amp;'Service PJ'!$B236&amp;'Service PJ'!$A236&amp;"*",'EPA_US9RT techs'!$A$2:$I$1722,9,FALSE),"")</f>
        <v>3.4956690161999999</v>
      </c>
      <c r="BH238" s="14">
        <f>IFERROR(VLOOKUP($AG$1&amp;'Service PJ'!$D236&amp;'Service PJ'!$B236&amp;'Service PJ'!$A236&amp;"*",'EPA_US9RT techs'!$A$2:$I$1722,9,FALSE),"")</f>
        <v>3.4956690161999999</v>
      </c>
      <c r="BI238" s="14">
        <f>IFERROR(VLOOKUP($AG$1&amp;'Service PJ'!$D236&amp;'Service PJ'!$B236&amp;'Service PJ'!$A236&amp;"*",'EPA_US9RT techs'!$A$2:$I$1722,9,FALSE),"")</f>
        <v>3.4956690161999999</v>
      </c>
      <c r="BJ238" s="14">
        <f>IFERROR(VLOOKUP($AG$1&amp;'Service PJ'!$D236&amp;'Service PJ'!$B236&amp;'Service PJ'!$A236&amp;"*",'EPA_US9RT techs'!$A$2:$I$1722,9,FALSE),"")</f>
        <v>3.4956690161999999</v>
      </c>
      <c r="BK238" s="14">
        <f>IFERROR(VLOOKUP($AG$1&amp;'Service PJ'!$D236&amp;'Service PJ'!$B236&amp;'Service PJ'!$A236&amp;"*",'EPA_US9RT techs'!$A$2:$I$1722,9,FALSE),"")</f>
        <v>3.4956690161999999</v>
      </c>
      <c r="BM238" t="str">
        <f>IF(SUM(BN238:CD238)=0,"\I:",'Service PJ'!$D236&amp;"_"&amp;'Service PJ'!$E236&amp;"_"&amp;'Service PJ'!$C236)</f>
        <v>\I:</v>
      </c>
      <c r="BN238" s="14" t="str">
        <f>IFERROR(VLOOKUP($BM$1&amp;'Service PJ'!$D236&amp;'Service PJ'!$B236&amp;'Service PJ'!$A236&amp;"*",'EPA_US9RT techs'!$A$2:$I$1722,9,FALSE),"")</f>
        <v/>
      </c>
      <c r="BO238" s="14" t="str">
        <f>IFERROR(VLOOKUP($BM$1&amp;'Service PJ'!$D236&amp;'Service PJ'!$B236&amp;'Service PJ'!$A236&amp;"*",'EPA_US9RT techs'!$A$2:$I$1722,9,FALSE),"")</f>
        <v/>
      </c>
      <c r="BP238" s="14" t="str">
        <f>IFERROR(VLOOKUP($BM$1&amp;'Service PJ'!$D236&amp;'Service PJ'!$B236&amp;'Service PJ'!$A236&amp;"*",'EPA_US9RT techs'!$A$2:$I$1722,9,FALSE),"")</f>
        <v/>
      </c>
      <c r="BQ238" s="14" t="str">
        <f>IFERROR(VLOOKUP($BM$1&amp;'Service PJ'!$D236&amp;'Service PJ'!$B236&amp;'Service PJ'!$A236&amp;"*",'EPA_US9RT techs'!$A$2:$I$1722,9,FALSE),"")</f>
        <v/>
      </c>
      <c r="BR238" s="14" t="str">
        <f>IFERROR(VLOOKUP($BM$1&amp;'Service PJ'!$D236&amp;'Service PJ'!$B236&amp;'Service PJ'!$A236&amp;"*",'EPA_US9RT techs'!$A$2:$I$1722,9,FALSE),"")</f>
        <v/>
      </c>
      <c r="BS238" s="14" t="str">
        <f>IFERROR(VLOOKUP($BM$1&amp;'Service PJ'!$D236&amp;'Service PJ'!$B236&amp;'Service PJ'!$A236&amp;"*",'EPA_US9RT techs'!$A$2:$I$1722,9,FALSE),"")</f>
        <v/>
      </c>
      <c r="BT238" s="14" t="str">
        <f>IFERROR(VLOOKUP($BM$1&amp;'Service PJ'!$D236&amp;'Service PJ'!$B236&amp;'Service PJ'!$A236&amp;"*",'EPA_US9RT techs'!$A$2:$I$1722,9,FALSE),"")</f>
        <v/>
      </c>
      <c r="BU238" s="14" t="str">
        <f>IFERROR(VLOOKUP($BM$1&amp;'Service PJ'!$D236&amp;'Service PJ'!$B236&amp;'Service PJ'!$A236&amp;"*",'EPA_US9RT techs'!$A$2:$I$1722,9,FALSE),"")</f>
        <v/>
      </c>
      <c r="BV238" s="14" t="str">
        <f>IFERROR(VLOOKUP($BM$1&amp;'Service PJ'!$D236&amp;'Service PJ'!$B236&amp;'Service PJ'!$A236&amp;"*",'EPA_US9RT techs'!$A$2:$I$1722,9,FALSE),"")</f>
        <v/>
      </c>
      <c r="BW238" s="14" t="str">
        <f>IFERROR(VLOOKUP($BM$1&amp;'Service PJ'!$D236&amp;'Service PJ'!$B236&amp;'Service PJ'!$A236&amp;"*",'EPA_US9RT techs'!$A$2:$I$1722,9,FALSE),"")</f>
        <v/>
      </c>
      <c r="BX238" s="14" t="str">
        <f>IFERROR(VLOOKUP($BM$1&amp;'Service PJ'!$D236&amp;'Service PJ'!$B236&amp;'Service PJ'!$A236&amp;"*",'EPA_US9RT techs'!$A$2:$I$1722,9,FALSE),"")</f>
        <v/>
      </c>
      <c r="BY238" s="14" t="str">
        <f>IFERROR(VLOOKUP($BM$1&amp;'Service PJ'!$D236&amp;'Service PJ'!$B236&amp;'Service PJ'!$A236&amp;"*",'EPA_US9RT techs'!$A$2:$I$1722,9,FALSE),"")</f>
        <v/>
      </c>
      <c r="BZ238" s="14" t="str">
        <f>IFERROR(VLOOKUP($BM$1&amp;'Service PJ'!$D236&amp;'Service PJ'!$B236&amp;'Service PJ'!$A236&amp;"*",'EPA_US9RT techs'!$A$2:$I$1722,9,FALSE),"")</f>
        <v/>
      </c>
      <c r="CA238" s="14" t="str">
        <f>IFERROR(VLOOKUP($BM$1&amp;'Service PJ'!$D236&amp;'Service PJ'!$B236&amp;'Service PJ'!$A236&amp;"*",'EPA_US9RT techs'!$A$2:$I$1722,9,FALSE),"")</f>
        <v/>
      </c>
      <c r="CB238" s="14" t="str">
        <f>IFERROR(VLOOKUP($BM$1&amp;'Service PJ'!$D236&amp;'Service PJ'!$B236&amp;'Service PJ'!$A236&amp;"*",'EPA_US9RT techs'!$A$2:$I$1722,9,FALSE),"")</f>
        <v/>
      </c>
      <c r="CC238" s="14" t="str">
        <f>IFERROR(VLOOKUP($BM$1&amp;'Service PJ'!$D236&amp;'Service PJ'!$B236&amp;'Service PJ'!$A236&amp;"*",'EPA_US9RT techs'!$A$2:$I$1722,9,FALSE),"")</f>
        <v/>
      </c>
      <c r="CD238" s="14" t="str">
        <f>IFERROR(VLOOKUP($BM$1&amp;'Service PJ'!$D236&amp;'Service PJ'!$B236&amp;'Service PJ'!$A236&amp;"*",'EPA_US9RT techs'!$A$2:$I$1722,9,FALSE),"")</f>
        <v/>
      </c>
      <c r="CE238" s="14" t="str">
        <f>IFERROR(VLOOKUP($BM$1&amp;'Service PJ'!$D236&amp;'Service PJ'!$B236&amp;'Service PJ'!$A236&amp;"*",'EPA_US9RT techs'!$A$2:$I$1722,9,FALSE),"")</f>
        <v/>
      </c>
      <c r="CF238" s="14" t="str">
        <f>IFERROR(VLOOKUP($BM$1&amp;'Service PJ'!$D236&amp;'Service PJ'!$B236&amp;'Service PJ'!$A236&amp;"*",'EPA_US9RT techs'!$A$2:$I$1722,9,FALSE),"")</f>
        <v/>
      </c>
      <c r="CG238" s="14" t="str">
        <f>IFERROR(VLOOKUP($BM$1&amp;'Service PJ'!$D236&amp;'Service PJ'!$B236&amp;'Service PJ'!$A236&amp;"*",'EPA_US9RT techs'!$A$2:$I$1722,9,FALSE),"")</f>
        <v/>
      </c>
      <c r="CH238" s="14" t="str">
        <f>IFERROR(VLOOKUP($BM$1&amp;'Service PJ'!$D236&amp;'Service PJ'!$B236&amp;'Service PJ'!$A236&amp;"*",'EPA_US9RT techs'!$A$2:$I$1722,9,FALSE),"")</f>
        <v/>
      </c>
      <c r="CI238" s="14" t="str">
        <f>IFERROR(VLOOKUP($BM$1&amp;'Service PJ'!$D236&amp;'Service PJ'!$B236&amp;'Service PJ'!$A236&amp;"*",'EPA_US9RT techs'!$A$2:$I$1722,9,FALSE),"")</f>
        <v/>
      </c>
      <c r="CJ238" s="14" t="str">
        <f>IFERROR(VLOOKUP($BM$1&amp;'Service PJ'!$D236&amp;'Service PJ'!$B236&amp;'Service PJ'!$A236&amp;"*",'EPA_US9RT techs'!$A$2:$I$1722,9,FALSE),"")</f>
        <v/>
      </c>
      <c r="CK238" s="14" t="str">
        <f>IFERROR(VLOOKUP($BM$1&amp;'Service PJ'!$D236&amp;'Service PJ'!$B236&amp;'Service PJ'!$A236&amp;"*",'EPA_US9RT techs'!$A$2:$I$1722,9,FALSE),"")</f>
        <v/>
      </c>
      <c r="CL238" s="14" t="str">
        <f>IFERROR(VLOOKUP($BM$1&amp;'Service PJ'!$D236&amp;'Service PJ'!$B236&amp;'Service PJ'!$A236&amp;"*",'EPA_US9RT techs'!$A$2:$I$1722,9,FALSE),"")</f>
        <v/>
      </c>
      <c r="CM238" s="14" t="str">
        <f>IFERROR(VLOOKUP($BM$1&amp;'Service PJ'!$D236&amp;'Service PJ'!$B236&amp;'Service PJ'!$A236&amp;"*",'EPA_US9RT techs'!$A$2:$I$1722,9,FALSE),"")</f>
        <v/>
      </c>
      <c r="CN238" s="14" t="str">
        <f>IFERROR(VLOOKUP($BM$1&amp;'Service PJ'!$D236&amp;'Service PJ'!$B236&amp;'Service PJ'!$A236&amp;"*",'EPA_US9RT techs'!$A$2:$I$1722,9,FALSE),"")</f>
        <v/>
      </c>
      <c r="CO238" s="14" t="str">
        <f>IFERROR(VLOOKUP($BM$1&amp;'Service PJ'!$D236&amp;'Service PJ'!$B236&amp;'Service PJ'!$A236&amp;"*",'EPA_US9RT techs'!$A$2:$I$1722,9,FALSE),"")</f>
        <v/>
      </c>
      <c r="CP238" s="14" t="str">
        <f>IFERROR(VLOOKUP($BM$1&amp;'Service PJ'!$D236&amp;'Service PJ'!$B236&amp;'Service PJ'!$A236&amp;"*",'EPA_US9RT techs'!$A$2:$I$1722,9,FALSE),"")</f>
        <v/>
      </c>
      <c r="CQ238" s="14" t="str">
        <f>IFERROR(VLOOKUP($BM$1&amp;'Service PJ'!$D236&amp;'Service PJ'!$B236&amp;'Service PJ'!$A236&amp;"*",'EPA_US9RT techs'!$A$2:$I$1722,9,FALSE),"")</f>
        <v/>
      </c>
      <c r="CS238" t="str">
        <f>IF(SUM(CT238:DJ238)=0,"\I:",'Service PJ'!$D236&amp;"_"&amp;'Service PJ'!$E236&amp;"_"&amp;'Service PJ'!$C236)</f>
        <v>ITM_MDR_BFG</v>
      </c>
      <c r="CT238" s="2">
        <f>IFERROR(VLOOKUP($CS$1&amp;'Service PJ'!$D236&amp;'Service PJ'!$B236&amp;'Service PJ'!$A236&amp;"*",'EPA_US9RT techs'!$A$2:$I$1722,9,FALSE),"")</f>
        <v>30</v>
      </c>
      <c r="CU238" s="2">
        <f>IFERROR(VLOOKUP($CS$1&amp;'Service PJ'!$D236&amp;'Service PJ'!$B236&amp;'Service PJ'!$A236&amp;"*",'EPA_US9RT techs'!$A$2:$I$1722,9,FALSE),"")</f>
        <v>30</v>
      </c>
      <c r="CV238" s="2">
        <f>IFERROR(VLOOKUP($CS$1&amp;'Service PJ'!$D236&amp;'Service PJ'!$B236&amp;'Service PJ'!$A236&amp;"*",'EPA_US9RT techs'!$A$2:$I$1722,9,FALSE),"")</f>
        <v>30</v>
      </c>
      <c r="CW238" s="2">
        <f>IFERROR(VLOOKUP($CS$1&amp;'Service PJ'!$D236&amp;'Service PJ'!$B236&amp;'Service PJ'!$A236&amp;"*",'EPA_US9RT techs'!$A$2:$I$1722,9,FALSE),"")</f>
        <v>30</v>
      </c>
      <c r="CX238" s="2">
        <f>IFERROR(VLOOKUP($CS$1&amp;'Service PJ'!$D236&amp;'Service PJ'!$B236&amp;'Service PJ'!$A236&amp;"*",'EPA_US9RT techs'!$A$2:$I$1722,9,FALSE),"")</f>
        <v>30</v>
      </c>
      <c r="CY238" s="2">
        <f>IFERROR(VLOOKUP($CS$1&amp;'Service PJ'!$D236&amp;'Service PJ'!$B236&amp;'Service PJ'!$A236&amp;"*",'EPA_US9RT techs'!$A$2:$I$1722,9,FALSE),"")</f>
        <v>30</v>
      </c>
      <c r="CZ238" s="2">
        <f>IFERROR(VLOOKUP($CS$1&amp;'Service PJ'!$D236&amp;'Service PJ'!$B236&amp;'Service PJ'!$A236&amp;"*",'EPA_US9RT techs'!$A$2:$I$1722,9,FALSE),"")</f>
        <v>30</v>
      </c>
      <c r="DA238" s="2">
        <f>IFERROR(VLOOKUP($CS$1&amp;'Service PJ'!$D236&amp;'Service PJ'!$B236&amp;'Service PJ'!$A236&amp;"*",'EPA_US9RT techs'!$A$2:$I$1722,9,FALSE),"")</f>
        <v>30</v>
      </c>
      <c r="DB238" s="2">
        <f>IFERROR(VLOOKUP($CS$1&amp;'Service PJ'!$D236&amp;'Service PJ'!$B236&amp;'Service PJ'!$A236&amp;"*",'EPA_US9RT techs'!$A$2:$I$1722,9,FALSE),"")</f>
        <v>30</v>
      </c>
      <c r="DC238" s="2">
        <f>IFERROR(VLOOKUP($CS$1&amp;'Service PJ'!$D236&amp;'Service PJ'!$B236&amp;'Service PJ'!$A236&amp;"*",'EPA_US9RT techs'!$A$2:$I$1722,9,FALSE),"")</f>
        <v>30</v>
      </c>
      <c r="DD238" s="2">
        <f>IFERROR(VLOOKUP($CS$1&amp;'Service PJ'!$D236&amp;'Service PJ'!$B236&amp;'Service PJ'!$A236&amp;"*",'EPA_US9RT techs'!$A$2:$I$1722,9,FALSE),"")</f>
        <v>30</v>
      </c>
      <c r="DE238" s="2">
        <f>IFERROR(VLOOKUP($CS$1&amp;'Service PJ'!$D236&amp;'Service PJ'!$B236&amp;'Service PJ'!$A236&amp;"*",'EPA_US9RT techs'!$A$2:$I$1722,9,FALSE),"")</f>
        <v>30</v>
      </c>
      <c r="DF238" s="2">
        <f>IFERROR(VLOOKUP($CS$1&amp;'Service PJ'!$D236&amp;'Service PJ'!$B236&amp;'Service PJ'!$A236&amp;"*",'EPA_US9RT techs'!$A$2:$I$1722,9,FALSE),"")</f>
        <v>30</v>
      </c>
      <c r="DG238" s="2">
        <f>IFERROR(VLOOKUP($CS$1&amp;'Service PJ'!$D236&amp;'Service PJ'!$B236&amp;'Service PJ'!$A236&amp;"*",'EPA_US9RT techs'!$A$2:$I$1722,9,FALSE),"")</f>
        <v>30</v>
      </c>
      <c r="DH238" s="2">
        <f>IFERROR(VLOOKUP($CS$1&amp;'Service PJ'!$D236&amp;'Service PJ'!$B236&amp;'Service PJ'!$A236&amp;"*",'EPA_US9RT techs'!$A$2:$I$1722,9,FALSE),"")</f>
        <v>30</v>
      </c>
      <c r="DI238" s="2">
        <f>IFERROR(VLOOKUP($CS$1&amp;'Service PJ'!$D236&amp;'Service PJ'!$B236&amp;'Service PJ'!$A236&amp;"*",'EPA_US9RT techs'!$A$2:$I$1722,9,FALSE),"")</f>
        <v>30</v>
      </c>
      <c r="DJ238" s="2">
        <f>IFERROR(VLOOKUP($CS$1&amp;'Service PJ'!$D236&amp;'Service PJ'!$B236&amp;'Service PJ'!$A236&amp;"*",'EPA_US9RT techs'!$A$2:$I$1722,9,FALSE),"")</f>
        <v>30</v>
      </c>
      <c r="DK238" s="2">
        <f>IFERROR(VLOOKUP($CS$1&amp;'Service PJ'!$D236&amp;'Service PJ'!$B236&amp;'Service PJ'!$A236&amp;"*",'EPA_US9RT techs'!$A$2:$I$1722,9,FALSE),"")</f>
        <v>30</v>
      </c>
      <c r="DL238" s="2">
        <f>IFERROR(VLOOKUP($CS$1&amp;'Service PJ'!$D236&amp;'Service PJ'!$B236&amp;'Service PJ'!$A236&amp;"*",'EPA_US9RT techs'!$A$2:$I$1722,9,FALSE),"")</f>
        <v>30</v>
      </c>
      <c r="DM238" s="2">
        <f>IFERROR(VLOOKUP($CS$1&amp;'Service PJ'!$D236&amp;'Service PJ'!$B236&amp;'Service PJ'!$A236&amp;"*",'EPA_US9RT techs'!$A$2:$I$1722,9,FALSE),"")</f>
        <v>30</v>
      </c>
      <c r="DN238" s="2">
        <f>IFERROR(VLOOKUP($CS$1&amp;'Service PJ'!$D236&amp;'Service PJ'!$B236&amp;'Service PJ'!$A236&amp;"*",'EPA_US9RT techs'!$A$2:$I$1722,9,FALSE),"")</f>
        <v>30</v>
      </c>
      <c r="DO238" s="2">
        <f>IFERROR(VLOOKUP($CS$1&amp;'Service PJ'!$D236&amp;'Service PJ'!$B236&amp;'Service PJ'!$A236&amp;"*",'EPA_US9RT techs'!$A$2:$I$1722,9,FALSE),"")</f>
        <v>30</v>
      </c>
      <c r="DP238" s="2">
        <f>IFERROR(VLOOKUP($CS$1&amp;'Service PJ'!$D236&amp;'Service PJ'!$B236&amp;'Service PJ'!$A236&amp;"*",'EPA_US9RT techs'!$A$2:$I$1722,9,FALSE),"")</f>
        <v>30</v>
      </c>
      <c r="DQ238" s="2">
        <f>IFERROR(VLOOKUP($CS$1&amp;'Service PJ'!$D236&amp;'Service PJ'!$B236&amp;'Service PJ'!$A236&amp;"*",'EPA_US9RT techs'!$A$2:$I$1722,9,FALSE),"")</f>
        <v>30</v>
      </c>
      <c r="DR238" s="2">
        <f>IFERROR(VLOOKUP($CS$1&amp;'Service PJ'!$D236&amp;'Service PJ'!$B236&amp;'Service PJ'!$A236&amp;"*",'EPA_US9RT techs'!$A$2:$I$1722,9,FALSE),"")</f>
        <v>30</v>
      </c>
      <c r="DS238" s="2">
        <f>IFERROR(VLOOKUP($CS$1&amp;'Service PJ'!$D236&amp;'Service PJ'!$B236&amp;'Service PJ'!$A236&amp;"*",'EPA_US9RT techs'!$A$2:$I$1722,9,FALSE),"")</f>
        <v>30</v>
      </c>
      <c r="DT238" s="2">
        <f>IFERROR(VLOOKUP($CS$1&amp;'Service PJ'!$D236&amp;'Service PJ'!$B236&amp;'Service PJ'!$A236&amp;"*",'EPA_US9RT techs'!$A$2:$I$1722,9,FALSE),"")</f>
        <v>30</v>
      </c>
      <c r="DU238" s="2">
        <f>IFERROR(VLOOKUP($CS$1&amp;'Service PJ'!$D236&amp;'Service PJ'!$B236&amp;'Service PJ'!$A236&amp;"*",'EPA_US9RT techs'!$A$2:$I$1722,9,FALSE),"")</f>
        <v>30</v>
      </c>
      <c r="DV238" s="2">
        <f>IFERROR(VLOOKUP($CS$1&amp;'Service PJ'!$D236&amp;'Service PJ'!$B236&amp;'Service PJ'!$A236&amp;"*",'EPA_US9RT techs'!$A$2:$I$1722,9,FALSE),"")</f>
        <v>30</v>
      </c>
      <c r="DW238" s="2">
        <f>IFERROR(VLOOKUP($CS$1&amp;'Service PJ'!$D236&amp;'Service PJ'!$B236&amp;'Service PJ'!$A236&amp;"*",'EPA_US9RT techs'!$A$2:$I$1722,9,FALSE),"")</f>
        <v>30</v>
      </c>
    </row>
    <row r="239" spans="1:127" x14ac:dyDescent="0.45">
      <c r="A239" t="str">
        <f>IF(SUM(B239:R239)=0,"\I:",'Service PJ'!$D237&amp;"_"&amp;'Service PJ'!$E237&amp;"_"&amp;'Service PJ'!$C237)</f>
        <v>ITM_OTP_BFG</v>
      </c>
      <c r="B239" s="14">
        <f>IFERROR(VLOOKUP($A$1&amp;'Service PJ'!$D237&amp;'Service PJ'!$B237&amp;'Service PJ'!$A237&amp;"*",'EPA_US9RT techs'!$A$2:$I$1722,9,FALSE),"")</f>
        <v>22.034720834800002</v>
      </c>
      <c r="C239" s="14">
        <f>IFERROR(VLOOKUP($A$1&amp;'Service PJ'!$D237&amp;'Service PJ'!$B237&amp;'Service PJ'!$A237&amp;"*",'EPA_US9RT techs'!$A$2:$I$1722,9,FALSE),"")</f>
        <v>22.034720834800002</v>
      </c>
      <c r="D239" s="14">
        <f>IFERROR(VLOOKUP($A$1&amp;'Service PJ'!$D237&amp;'Service PJ'!$B237&amp;'Service PJ'!$A237&amp;"*",'EPA_US9RT techs'!$A$2:$I$1722,9,FALSE),"")</f>
        <v>22.034720834800002</v>
      </c>
      <c r="E239" s="14">
        <f>IFERROR(VLOOKUP($A$1&amp;'Service PJ'!$D237&amp;'Service PJ'!$B237&amp;'Service PJ'!$A237&amp;"*",'EPA_US9RT techs'!$A$2:$I$1722,9,FALSE),"")</f>
        <v>22.034720834800002</v>
      </c>
      <c r="F239" s="14">
        <f>IFERROR(VLOOKUP($A$1&amp;'Service PJ'!$D237&amp;'Service PJ'!$B237&amp;'Service PJ'!$A237&amp;"*",'EPA_US9RT techs'!$A$2:$I$1722,9,FALSE),"")</f>
        <v>22.034720834800002</v>
      </c>
      <c r="G239" s="14">
        <f>IFERROR(VLOOKUP($A$1&amp;'Service PJ'!$D237&amp;'Service PJ'!$B237&amp;'Service PJ'!$A237&amp;"*",'EPA_US9RT techs'!$A$2:$I$1722,9,FALSE),"")</f>
        <v>22.034720834800002</v>
      </c>
      <c r="H239" s="14">
        <f>IFERROR(VLOOKUP($A$1&amp;'Service PJ'!$D237&amp;'Service PJ'!$B237&amp;'Service PJ'!$A237&amp;"*",'EPA_US9RT techs'!$A$2:$I$1722,9,FALSE),"")</f>
        <v>22.034720834800002</v>
      </c>
      <c r="I239" s="14">
        <f>IFERROR(VLOOKUP($A$1&amp;'Service PJ'!$D237&amp;'Service PJ'!$B237&amp;'Service PJ'!$A237&amp;"*",'EPA_US9RT techs'!$A$2:$I$1722,9,FALSE),"")</f>
        <v>22.034720834800002</v>
      </c>
      <c r="J239" s="14">
        <f>IFERROR(VLOOKUP($A$1&amp;'Service PJ'!$D237&amp;'Service PJ'!$B237&amp;'Service PJ'!$A237&amp;"*",'EPA_US9RT techs'!$A$2:$I$1722,9,FALSE),"")</f>
        <v>22.034720834800002</v>
      </c>
      <c r="K239" s="14">
        <f>IFERROR(VLOOKUP($A$1&amp;'Service PJ'!$D237&amp;'Service PJ'!$B237&amp;'Service PJ'!$A237&amp;"*",'EPA_US9RT techs'!$A$2:$I$1722,9,FALSE),"")</f>
        <v>22.034720834800002</v>
      </c>
      <c r="L239" s="14">
        <f>IFERROR(VLOOKUP($A$1&amp;'Service PJ'!$D237&amp;'Service PJ'!$B237&amp;'Service PJ'!$A237&amp;"*",'EPA_US9RT techs'!$A$2:$I$1722,9,FALSE),"")</f>
        <v>22.034720834800002</v>
      </c>
      <c r="M239" s="14">
        <f>IFERROR(VLOOKUP($A$1&amp;'Service PJ'!$D237&amp;'Service PJ'!$B237&amp;'Service PJ'!$A237&amp;"*",'EPA_US9RT techs'!$A$2:$I$1722,9,FALSE),"")</f>
        <v>22.034720834800002</v>
      </c>
      <c r="N239" s="14">
        <f>IFERROR(VLOOKUP($A$1&amp;'Service PJ'!$D237&amp;'Service PJ'!$B237&amp;'Service PJ'!$A237&amp;"*",'EPA_US9RT techs'!$A$2:$I$1722,9,FALSE),"")</f>
        <v>22.034720834800002</v>
      </c>
      <c r="O239" s="14">
        <f>IFERROR(VLOOKUP($A$1&amp;'Service PJ'!$D237&amp;'Service PJ'!$B237&amp;'Service PJ'!$A237&amp;"*",'EPA_US9RT techs'!$A$2:$I$1722,9,FALSE),"")</f>
        <v>22.034720834800002</v>
      </c>
      <c r="P239" s="14">
        <f>IFERROR(VLOOKUP($A$1&amp;'Service PJ'!$D237&amp;'Service PJ'!$B237&amp;'Service PJ'!$A237&amp;"*",'EPA_US9RT techs'!$A$2:$I$1722,9,FALSE),"")</f>
        <v>22.034720834800002</v>
      </c>
      <c r="Q239" s="14">
        <f>IFERROR(VLOOKUP($A$1&amp;'Service PJ'!$D237&amp;'Service PJ'!$B237&amp;'Service PJ'!$A237&amp;"*",'EPA_US9RT techs'!$A$2:$I$1722,9,FALSE),"")</f>
        <v>22.034720834800002</v>
      </c>
      <c r="R239" s="14">
        <f>IFERROR(VLOOKUP($A$1&amp;'Service PJ'!$D237&amp;'Service PJ'!$B237&amp;'Service PJ'!$A237&amp;"*",'EPA_US9RT techs'!$A$2:$I$1722,9,FALSE),"")</f>
        <v>22.034720834800002</v>
      </c>
      <c r="S239" s="14">
        <f>IFERROR(VLOOKUP($A$1&amp;'Service PJ'!$D237&amp;'Service PJ'!$B237&amp;'Service PJ'!$A237&amp;"*",'EPA_US9RT techs'!$A$2:$I$1722,9,FALSE),"")</f>
        <v>22.034720834800002</v>
      </c>
      <c r="T239" s="14">
        <f>IFERROR(VLOOKUP($A$1&amp;'Service PJ'!$D237&amp;'Service PJ'!$B237&amp;'Service PJ'!$A237&amp;"*",'EPA_US9RT techs'!$A$2:$I$1722,9,FALSE),"")</f>
        <v>22.034720834800002</v>
      </c>
      <c r="U239" s="14">
        <f>IFERROR(VLOOKUP($A$1&amp;'Service PJ'!$D237&amp;'Service PJ'!$B237&amp;'Service PJ'!$A237&amp;"*",'EPA_US9RT techs'!$A$2:$I$1722,9,FALSE),"")</f>
        <v>22.034720834800002</v>
      </c>
      <c r="V239" s="14">
        <f>IFERROR(VLOOKUP($A$1&amp;'Service PJ'!$D237&amp;'Service PJ'!$B237&amp;'Service PJ'!$A237&amp;"*",'EPA_US9RT techs'!$A$2:$I$1722,9,FALSE),"")</f>
        <v>22.034720834800002</v>
      </c>
      <c r="W239" s="14">
        <f>IFERROR(VLOOKUP($A$1&amp;'Service PJ'!$D237&amp;'Service PJ'!$B237&amp;'Service PJ'!$A237&amp;"*",'EPA_US9RT techs'!$A$2:$I$1722,9,FALSE),"")</f>
        <v>22.034720834800002</v>
      </c>
      <c r="X239" s="14">
        <f>IFERROR(VLOOKUP($A$1&amp;'Service PJ'!$D237&amp;'Service PJ'!$B237&amp;'Service PJ'!$A237&amp;"*",'EPA_US9RT techs'!$A$2:$I$1722,9,FALSE),"")</f>
        <v>22.034720834800002</v>
      </c>
      <c r="Y239" s="14">
        <f>IFERROR(VLOOKUP($A$1&amp;'Service PJ'!$D237&amp;'Service PJ'!$B237&amp;'Service PJ'!$A237&amp;"*",'EPA_US9RT techs'!$A$2:$I$1722,9,FALSE),"")</f>
        <v>22.034720834800002</v>
      </c>
      <c r="Z239" s="14">
        <f>IFERROR(VLOOKUP($A$1&amp;'Service PJ'!$D237&amp;'Service PJ'!$B237&amp;'Service PJ'!$A237&amp;"*",'EPA_US9RT techs'!$A$2:$I$1722,9,FALSE),"")</f>
        <v>22.034720834800002</v>
      </c>
      <c r="AA239" s="14">
        <f>IFERROR(VLOOKUP($A$1&amp;'Service PJ'!$D237&amp;'Service PJ'!$B237&amp;'Service PJ'!$A237&amp;"*",'EPA_US9RT techs'!$A$2:$I$1722,9,FALSE),"")</f>
        <v>22.034720834800002</v>
      </c>
      <c r="AB239" s="14">
        <f>IFERROR(VLOOKUP($A$1&amp;'Service PJ'!$D237&amp;'Service PJ'!$B237&amp;'Service PJ'!$A237&amp;"*",'EPA_US9RT techs'!$A$2:$I$1722,9,FALSE),"")</f>
        <v>22.034720834800002</v>
      </c>
      <c r="AC239" s="14">
        <f>IFERROR(VLOOKUP($A$1&amp;'Service PJ'!$D237&amp;'Service PJ'!$B237&amp;'Service PJ'!$A237&amp;"*",'EPA_US9RT techs'!$A$2:$I$1722,9,FALSE),"")</f>
        <v>22.034720834800002</v>
      </c>
      <c r="AD239" s="14">
        <f>IFERROR(VLOOKUP($A$1&amp;'Service PJ'!$D237&amp;'Service PJ'!$B237&amp;'Service PJ'!$A237&amp;"*",'EPA_US9RT techs'!$A$2:$I$1722,9,FALSE),"")</f>
        <v>22.034720834800002</v>
      </c>
      <c r="AE239" s="14">
        <f>IFERROR(VLOOKUP($A$1&amp;'Service PJ'!$D237&amp;'Service PJ'!$B237&amp;'Service PJ'!$A237&amp;"*",'EPA_US9RT techs'!$A$2:$I$1722,9,FALSE),"")</f>
        <v>22.034720834800002</v>
      </c>
      <c r="AG239" t="str">
        <f>IF(SUM(AH239:AX239)=0,"\I:",'Service PJ'!$D237&amp;"_"&amp;'Service PJ'!$E237&amp;"_"&amp;'Service PJ'!$C237)</f>
        <v>ITM_OTP_BFG</v>
      </c>
      <c r="AH239" s="14">
        <f>IFERROR(VLOOKUP($AG$1&amp;'Service PJ'!$D237&amp;'Service PJ'!$B237&amp;'Service PJ'!$A237&amp;"*",'EPA_US9RT techs'!$A$2:$I$1722,9,FALSE),"")</f>
        <v>2.8645137085000001</v>
      </c>
      <c r="AI239" s="14">
        <f>IFERROR(VLOOKUP($AG$1&amp;'Service PJ'!$D237&amp;'Service PJ'!$B237&amp;'Service PJ'!$A237&amp;"*",'EPA_US9RT techs'!$A$2:$I$1722,9,FALSE),"")</f>
        <v>2.8645137085000001</v>
      </c>
      <c r="AJ239" s="14">
        <f>IFERROR(VLOOKUP($AG$1&amp;'Service PJ'!$D237&amp;'Service PJ'!$B237&amp;'Service PJ'!$A237&amp;"*",'EPA_US9RT techs'!$A$2:$I$1722,9,FALSE),"")</f>
        <v>2.8645137085000001</v>
      </c>
      <c r="AK239" s="14">
        <f>IFERROR(VLOOKUP($AG$1&amp;'Service PJ'!$D237&amp;'Service PJ'!$B237&amp;'Service PJ'!$A237&amp;"*",'EPA_US9RT techs'!$A$2:$I$1722,9,FALSE),"")</f>
        <v>2.8645137085000001</v>
      </c>
      <c r="AL239" s="14">
        <f>IFERROR(VLOOKUP($AG$1&amp;'Service PJ'!$D237&amp;'Service PJ'!$B237&amp;'Service PJ'!$A237&amp;"*",'EPA_US9RT techs'!$A$2:$I$1722,9,FALSE),"")</f>
        <v>2.8645137085000001</v>
      </c>
      <c r="AM239" s="14">
        <f>IFERROR(VLOOKUP($AG$1&amp;'Service PJ'!$D237&amp;'Service PJ'!$B237&amp;'Service PJ'!$A237&amp;"*",'EPA_US9RT techs'!$A$2:$I$1722,9,FALSE),"")</f>
        <v>2.8645137085000001</v>
      </c>
      <c r="AN239" s="14">
        <f>IFERROR(VLOOKUP($AG$1&amp;'Service PJ'!$D237&amp;'Service PJ'!$B237&amp;'Service PJ'!$A237&amp;"*",'EPA_US9RT techs'!$A$2:$I$1722,9,FALSE),"")</f>
        <v>2.8645137085000001</v>
      </c>
      <c r="AO239" s="14">
        <f>IFERROR(VLOOKUP($AG$1&amp;'Service PJ'!$D237&amp;'Service PJ'!$B237&amp;'Service PJ'!$A237&amp;"*",'EPA_US9RT techs'!$A$2:$I$1722,9,FALSE),"")</f>
        <v>2.8645137085000001</v>
      </c>
      <c r="AP239" s="14">
        <f>IFERROR(VLOOKUP($AG$1&amp;'Service PJ'!$D237&amp;'Service PJ'!$B237&amp;'Service PJ'!$A237&amp;"*",'EPA_US9RT techs'!$A$2:$I$1722,9,FALSE),"")</f>
        <v>2.8645137085000001</v>
      </c>
      <c r="AQ239" s="14">
        <f>IFERROR(VLOOKUP($AG$1&amp;'Service PJ'!$D237&amp;'Service PJ'!$B237&amp;'Service PJ'!$A237&amp;"*",'EPA_US9RT techs'!$A$2:$I$1722,9,FALSE),"")</f>
        <v>2.8645137085000001</v>
      </c>
      <c r="AR239" s="14">
        <f>IFERROR(VLOOKUP($AG$1&amp;'Service PJ'!$D237&amp;'Service PJ'!$B237&amp;'Service PJ'!$A237&amp;"*",'EPA_US9RT techs'!$A$2:$I$1722,9,FALSE),"")</f>
        <v>2.8645137085000001</v>
      </c>
      <c r="AS239" s="14">
        <f>IFERROR(VLOOKUP($AG$1&amp;'Service PJ'!$D237&amp;'Service PJ'!$B237&amp;'Service PJ'!$A237&amp;"*",'EPA_US9RT techs'!$A$2:$I$1722,9,FALSE),"")</f>
        <v>2.8645137085000001</v>
      </c>
      <c r="AT239" s="14">
        <f>IFERROR(VLOOKUP($AG$1&amp;'Service PJ'!$D237&amp;'Service PJ'!$B237&amp;'Service PJ'!$A237&amp;"*",'EPA_US9RT techs'!$A$2:$I$1722,9,FALSE),"")</f>
        <v>2.8645137085000001</v>
      </c>
      <c r="AU239" s="14">
        <f>IFERROR(VLOOKUP($AG$1&amp;'Service PJ'!$D237&amp;'Service PJ'!$B237&amp;'Service PJ'!$A237&amp;"*",'EPA_US9RT techs'!$A$2:$I$1722,9,FALSE),"")</f>
        <v>2.8645137085000001</v>
      </c>
      <c r="AV239" s="14">
        <f>IFERROR(VLOOKUP($AG$1&amp;'Service PJ'!$D237&amp;'Service PJ'!$B237&amp;'Service PJ'!$A237&amp;"*",'EPA_US9RT techs'!$A$2:$I$1722,9,FALSE),"")</f>
        <v>2.8645137085000001</v>
      </c>
      <c r="AW239" s="14">
        <f>IFERROR(VLOOKUP($AG$1&amp;'Service PJ'!$D237&amp;'Service PJ'!$B237&amp;'Service PJ'!$A237&amp;"*",'EPA_US9RT techs'!$A$2:$I$1722,9,FALSE),"")</f>
        <v>2.8645137085000001</v>
      </c>
      <c r="AX239" s="14">
        <f>IFERROR(VLOOKUP($AG$1&amp;'Service PJ'!$D237&amp;'Service PJ'!$B237&amp;'Service PJ'!$A237&amp;"*",'EPA_US9RT techs'!$A$2:$I$1722,9,FALSE),"")</f>
        <v>2.8645137085000001</v>
      </c>
      <c r="AY239" s="14">
        <f>IFERROR(VLOOKUP($AG$1&amp;'Service PJ'!$D237&amp;'Service PJ'!$B237&amp;'Service PJ'!$A237&amp;"*",'EPA_US9RT techs'!$A$2:$I$1722,9,FALSE),"")</f>
        <v>2.8645137085000001</v>
      </c>
      <c r="AZ239" s="14">
        <f>IFERROR(VLOOKUP($AG$1&amp;'Service PJ'!$D237&amp;'Service PJ'!$B237&amp;'Service PJ'!$A237&amp;"*",'EPA_US9RT techs'!$A$2:$I$1722,9,FALSE),"")</f>
        <v>2.8645137085000001</v>
      </c>
      <c r="BA239" s="14">
        <f>IFERROR(VLOOKUP($AG$1&amp;'Service PJ'!$D237&amp;'Service PJ'!$B237&amp;'Service PJ'!$A237&amp;"*",'EPA_US9RT techs'!$A$2:$I$1722,9,FALSE),"")</f>
        <v>2.8645137085000001</v>
      </c>
      <c r="BB239" s="14">
        <f>IFERROR(VLOOKUP($AG$1&amp;'Service PJ'!$D237&amp;'Service PJ'!$B237&amp;'Service PJ'!$A237&amp;"*",'EPA_US9RT techs'!$A$2:$I$1722,9,FALSE),"")</f>
        <v>2.8645137085000001</v>
      </c>
      <c r="BC239" s="14">
        <f>IFERROR(VLOOKUP($AG$1&amp;'Service PJ'!$D237&amp;'Service PJ'!$B237&amp;'Service PJ'!$A237&amp;"*",'EPA_US9RT techs'!$A$2:$I$1722,9,FALSE),"")</f>
        <v>2.8645137085000001</v>
      </c>
      <c r="BD239" s="14">
        <f>IFERROR(VLOOKUP($AG$1&amp;'Service PJ'!$D237&amp;'Service PJ'!$B237&amp;'Service PJ'!$A237&amp;"*",'EPA_US9RT techs'!$A$2:$I$1722,9,FALSE),"")</f>
        <v>2.8645137085000001</v>
      </c>
      <c r="BE239" s="14">
        <f>IFERROR(VLOOKUP($AG$1&amp;'Service PJ'!$D237&amp;'Service PJ'!$B237&amp;'Service PJ'!$A237&amp;"*",'EPA_US9RT techs'!$A$2:$I$1722,9,FALSE),"")</f>
        <v>2.8645137085000001</v>
      </c>
      <c r="BF239" s="14">
        <f>IFERROR(VLOOKUP($AG$1&amp;'Service PJ'!$D237&amp;'Service PJ'!$B237&amp;'Service PJ'!$A237&amp;"*",'EPA_US9RT techs'!$A$2:$I$1722,9,FALSE),"")</f>
        <v>2.8645137085000001</v>
      </c>
      <c r="BG239" s="14">
        <f>IFERROR(VLOOKUP($AG$1&amp;'Service PJ'!$D237&amp;'Service PJ'!$B237&amp;'Service PJ'!$A237&amp;"*",'EPA_US9RT techs'!$A$2:$I$1722,9,FALSE),"")</f>
        <v>2.8645137085000001</v>
      </c>
      <c r="BH239" s="14">
        <f>IFERROR(VLOOKUP($AG$1&amp;'Service PJ'!$D237&amp;'Service PJ'!$B237&amp;'Service PJ'!$A237&amp;"*",'EPA_US9RT techs'!$A$2:$I$1722,9,FALSE),"")</f>
        <v>2.8645137085000001</v>
      </c>
      <c r="BI239" s="14">
        <f>IFERROR(VLOOKUP($AG$1&amp;'Service PJ'!$D237&amp;'Service PJ'!$B237&amp;'Service PJ'!$A237&amp;"*",'EPA_US9RT techs'!$A$2:$I$1722,9,FALSE),"")</f>
        <v>2.8645137085000001</v>
      </c>
      <c r="BJ239" s="14">
        <f>IFERROR(VLOOKUP($AG$1&amp;'Service PJ'!$D237&amp;'Service PJ'!$B237&amp;'Service PJ'!$A237&amp;"*",'EPA_US9RT techs'!$A$2:$I$1722,9,FALSE),"")</f>
        <v>2.8645137085000001</v>
      </c>
      <c r="BK239" s="14">
        <f>IFERROR(VLOOKUP($AG$1&amp;'Service PJ'!$D237&amp;'Service PJ'!$B237&amp;'Service PJ'!$A237&amp;"*",'EPA_US9RT techs'!$A$2:$I$1722,9,FALSE),"")</f>
        <v>2.8645137085000001</v>
      </c>
      <c r="BM239" t="str">
        <f>IF(SUM(BN239:CD239)=0,"\I:",'Service PJ'!$D237&amp;"_"&amp;'Service PJ'!$E237&amp;"_"&amp;'Service PJ'!$C237)</f>
        <v>\I:</v>
      </c>
      <c r="BN239" s="14" t="str">
        <f>IFERROR(VLOOKUP($BM$1&amp;'Service PJ'!$D237&amp;'Service PJ'!$B237&amp;'Service PJ'!$A237&amp;"*",'EPA_US9RT techs'!$A$2:$I$1722,9,FALSE),"")</f>
        <v/>
      </c>
      <c r="BO239" s="14" t="str">
        <f>IFERROR(VLOOKUP($BM$1&amp;'Service PJ'!$D237&amp;'Service PJ'!$B237&amp;'Service PJ'!$A237&amp;"*",'EPA_US9RT techs'!$A$2:$I$1722,9,FALSE),"")</f>
        <v/>
      </c>
      <c r="BP239" s="14" t="str">
        <f>IFERROR(VLOOKUP($BM$1&amp;'Service PJ'!$D237&amp;'Service PJ'!$B237&amp;'Service PJ'!$A237&amp;"*",'EPA_US9RT techs'!$A$2:$I$1722,9,FALSE),"")</f>
        <v/>
      </c>
      <c r="BQ239" s="14" t="str">
        <f>IFERROR(VLOOKUP($BM$1&amp;'Service PJ'!$D237&amp;'Service PJ'!$B237&amp;'Service PJ'!$A237&amp;"*",'EPA_US9RT techs'!$A$2:$I$1722,9,FALSE),"")</f>
        <v/>
      </c>
      <c r="BR239" s="14" t="str">
        <f>IFERROR(VLOOKUP($BM$1&amp;'Service PJ'!$D237&amp;'Service PJ'!$B237&amp;'Service PJ'!$A237&amp;"*",'EPA_US9RT techs'!$A$2:$I$1722,9,FALSE),"")</f>
        <v/>
      </c>
      <c r="BS239" s="14" t="str">
        <f>IFERROR(VLOOKUP($BM$1&amp;'Service PJ'!$D237&amp;'Service PJ'!$B237&amp;'Service PJ'!$A237&amp;"*",'EPA_US9RT techs'!$A$2:$I$1722,9,FALSE),"")</f>
        <v/>
      </c>
      <c r="BT239" s="14" t="str">
        <f>IFERROR(VLOOKUP($BM$1&amp;'Service PJ'!$D237&amp;'Service PJ'!$B237&amp;'Service PJ'!$A237&amp;"*",'EPA_US9RT techs'!$A$2:$I$1722,9,FALSE),"")</f>
        <v/>
      </c>
      <c r="BU239" s="14" t="str">
        <f>IFERROR(VLOOKUP($BM$1&amp;'Service PJ'!$D237&amp;'Service PJ'!$B237&amp;'Service PJ'!$A237&amp;"*",'EPA_US9RT techs'!$A$2:$I$1722,9,FALSE),"")</f>
        <v/>
      </c>
      <c r="BV239" s="14" t="str">
        <f>IFERROR(VLOOKUP($BM$1&amp;'Service PJ'!$D237&amp;'Service PJ'!$B237&amp;'Service PJ'!$A237&amp;"*",'EPA_US9RT techs'!$A$2:$I$1722,9,FALSE),"")</f>
        <v/>
      </c>
      <c r="BW239" s="14" t="str">
        <f>IFERROR(VLOOKUP($BM$1&amp;'Service PJ'!$D237&amp;'Service PJ'!$B237&amp;'Service PJ'!$A237&amp;"*",'EPA_US9RT techs'!$A$2:$I$1722,9,FALSE),"")</f>
        <v/>
      </c>
      <c r="BX239" s="14" t="str">
        <f>IFERROR(VLOOKUP($BM$1&amp;'Service PJ'!$D237&amp;'Service PJ'!$B237&amp;'Service PJ'!$A237&amp;"*",'EPA_US9RT techs'!$A$2:$I$1722,9,FALSE),"")</f>
        <v/>
      </c>
      <c r="BY239" s="14" t="str">
        <f>IFERROR(VLOOKUP($BM$1&amp;'Service PJ'!$D237&amp;'Service PJ'!$B237&amp;'Service PJ'!$A237&amp;"*",'EPA_US9RT techs'!$A$2:$I$1722,9,FALSE),"")</f>
        <v/>
      </c>
      <c r="BZ239" s="14" t="str">
        <f>IFERROR(VLOOKUP($BM$1&amp;'Service PJ'!$D237&amp;'Service PJ'!$B237&amp;'Service PJ'!$A237&amp;"*",'EPA_US9RT techs'!$A$2:$I$1722,9,FALSE),"")</f>
        <v/>
      </c>
      <c r="CA239" s="14" t="str">
        <f>IFERROR(VLOOKUP($BM$1&amp;'Service PJ'!$D237&amp;'Service PJ'!$B237&amp;'Service PJ'!$A237&amp;"*",'EPA_US9RT techs'!$A$2:$I$1722,9,FALSE),"")</f>
        <v/>
      </c>
      <c r="CB239" s="14" t="str">
        <f>IFERROR(VLOOKUP($BM$1&amp;'Service PJ'!$D237&amp;'Service PJ'!$B237&amp;'Service PJ'!$A237&amp;"*",'EPA_US9RT techs'!$A$2:$I$1722,9,FALSE),"")</f>
        <v/>
      </c>
      <c r="CC239" s="14" t="str">
        <f>IFERROR(VLOOKUP($BM$1&amp;'Service PJ'!$D237&amp;'Service PJ'!$B237&amp;'Service PJ'!$A237&amp;"*",'EPA_US9RT techs'!$A$2:$I$1722,9,FALSE),"")</f>
        <v/>
      </c>
      <c r="CD239" s="14" t="str">
        <f>IFERROR(VLOOKUP($BM$1&amp;'Service PJ'!$D237&amp;'Service PJ'!$B237&amp;'Service PJ'!$A237&amp;"*",'EPA_US9RT techs'!$A$2:$I$1722,9,FALSE),"")</f>
        <v/>
      </c>
      <c r="CE239" s="14" t="str">
        <f>IFERROR(VLOOKUP($BM$1&amp;'Service PJ'!$D237&amp;'Service PJ'!$B237&amp;'Service PJ'!$A237&amp;"*",'EPA_US9RT techs'!$A$2:$I$1722,9,FALSE),"")</f>
        <v/>
      </c>
      <c r="CF239" s="14" t="str">
        <f>IFERROR(VLOOKUP($BM$1&amp;'Service PJ'!$D237&amp;'Service PJ'!$B237&amp;'Service PJ'!$A237&amp;"*",'EPA_US9RT techs'!$A$2:$I$1722,9,FALSE),"")</f>
        <v/>
      </c>
      <c r="CG239" s="14" t="str">
        <f>IFERROR(VLOOKUP($BM$1&amp;'Service PJ'!$D237&amp;'Service PJ'!$B237&amp;'Service PJ'!$A237&amp;"*",'EPA_US9RT techs'!$A$2:$I$1722,9,FALSE),"")</f>
        <v/>
      </c>
      <c r="CH239" s="14" t="str">
        <f>IFERROR(VLOOKUP($BM$1&amp;'Service PJ'!$D237&amp;'Service PJ'!$B237&amp;'Service PJ'!$A237&amp;"*",'EPA_US9RT techs'!$A$2:$I$1722,9,FALSE),"")</f>
        <v/>
      </c>
      <c r="CI239" s="14" t="str">
        <f>IFERROR(VLOOKUP($BM$1&amp;'Service PJ'!$D237&amp;'Service PJ'!$B237&amp;'Service PJ'!$A237&amp;"*",'EPA_US9RT techs'!$A$2:$I$1722,9,FALSE),"")</f>
        <v/>
      </c>
      <c r="CJ239" s="14" t="str">
        <f>IFERROR(VLOOKUP($BM$1&amp;'Service PJ'!$D237&amp;'Service PJ'!$B237&amp;'Service PJ'!$A237&amp;"*",'EPA_US9RT techs'!$A$2:$I$1722,9,FALSE),"")</f>
        <v/>
      </c>
      <c r="CK239" s="14" t="str">
        <f>IFERROR(VLOOKUP($BM$1&amp;'Service PJ'!$D237&amp;'Service PJ'!$B237&amp;'Service PJ'!$A237&amp;"*",'EPA_US9RT techs'!$A$2:$I$1722,9,FALSE),"")</f>
        <v/>
      </c>
      <c r="CL239" s="14" t="str">
        <f>IFERROR(VLOOKUP($BM$1&amp;'Service PJ'!$D237&amp;'Service PJ'!$B237&amp;'Service PJ'!$A237&amp;"*",'EPA_US9RT techs'!$A$2:$I$1722,9,FALSE),"")</f>
        <v/>
      </c>
      <c r="CM239" s="14" t="str">
        <f>IFERROR(VLOOKUP($BM$1&amp;'Service PJ'!$D237&amp;'Service PJ'!$B237&amp;'Service PJ'!$A237&amp;"*",'EPA_US9RT techs'!$A$2:$I$1722,9,FALSE),"")</f>
        <v/>
      </c>
      <c r="CN239" s="14" t="str">
        <f>IFERROR(VLOOKUP($BM$1&amp;'Service PJ'!$D237&amp;'Service PJ'!$B237&amp;'Service PJ'!$A237&amp;"*",'EPA_US9RT techs'!$A$2:$I$1722,9,FALSE),"")</f>
        <v/>
      </c>
      <c r="CO239" s="14" t="str">
        <f>IFERROR(VLOOKUP($BM$1&amp;'Service PJ'!$D237&amp;'Service PJ'!$B237&amp;'Service PJ'!$A237&amp;"*",'EPA_US9RT techs'!$A$2:$I$1722,9,FALSE),"")</f>
        <v/>
      </c>
      <c r="CP239" s="14" t="str">
        <f>IFERROR(VLOOKUP($BM$1&amp;'Service PJ'!$D237&amp;'Service PJ'!$B237&amp;'Service PJ'!$A237&amp;"*",'EPA_US9RT techs'!$A$2:$I$1722,9,FALSE),"")</f>
        <v/>
      </c>
      <c r="CQ239" s="14" t="str">
        <f>IFERROR(VLOOKUP($BM$1&amp;'Service PJ'!$D237&amp;'Service PJ'!$B237&amp;'Service PJ'!$A237&amp;"*",'EPA_US9RT techs'!$A$2:$I$1722,9,FALSE),"")</f>
        <v/>
      </c>
      <c r="CS239" t="str">
        <f>IF(SUM(CT239:DJ239)=0,"\I:",'Service PJ'!$D237&amp;"_"&amp;'Service PJ'!$E237&amp;"_"&amp;'Service PJ'!$C237)</f>
        <v>ITM_OTP_BFG</v>
      </c>
      <c r="CT239" s="2">
        <f>IFERROR(VLOOKUP($CS$1&amp;'Service PJ'!$D237&amp;'Service PJ'!$B237&amp;'Service PJ'!$A237&amp;"*",'EPA_US9RT techs'!$A$2:$I$1722,9,FALSE),"")</f>
        <v>30</v>
      </c>
      <c r="CU239" s="2">
        <f>IFERROR(VLOOKUP($CS$1&amp;'Service PJ'!$D237&amp;'Service PJ'!$B237&amp;'Service PJ'!$A237&amp;"*",'EPA_US9RT techs'!$A$2:$I$1722,9,FALSE),"")</f>
        <v>30</v>
      </c>
      <c r="CV239" s="2">
        <f>IFERROR(VLOOKUP($CS$1&amp;'Service PJ'!$D237&amp;'Service PJ'!$B237&amp;'Service PJ'!$A237&amp;"*",'EPA_US9RT techs'!$A$2:$I$1722,9,FALSE),"")</f>
        <v>30</v>
      </c>
      <c r="CW239" s="2">
        <f>IFERROR(VLOOKUP($CS$1&amp;'Service PJ'!$D237&amp;'Service PJ'!$B237&amp;'Service PJ'!$A237&amp;"*",'EPA_US9RT techs'!$A$2:$I$1722,9,FALSE),"")</f>
        <v>30</v>
      </c>
      <c r="CX239" s="2">
        <f>IFERROR(VLOOKUP($CS$1&amp;'Service PJ'!$D237&amp;'Service PJ'!$B237&amp;'Service PJ'!$A237&amp;"*",'EPA_US9RT techs'!$A$2:$I$1722,9,FALSE),"")</f>
        <v>30</v>
      </c>
      <c r="CY239" s="2">
        <f>IFERROR(VLOOKUP($CS$1&amp;'Service PJ'!$D237&amp;'Service PJ'!$B237&amp;'Service PJ'!$A237&amp;"*",'EPA_US9RT techs'!$A$2:$I$1722,9,FALSE),"")</f>
        <v>30</v>
      </c>
      <c r="CZ239" s="2">
        <f>IFERROR(VLOOKUP($CS$1&amp;'Service PJ'!$D237&amp;'Service PJ'!$B237&amp;'Service PJ'!$A237&amp;"*",'EPA_US9RT techs'!$A$2:$I$1722,9,FALSE),"")</f>
        <v>30</v>
      </c>
      <c r="DA239" s="2">
        <f>IFERROR(VLOOKUP($CS$1&amp;'Service PJ'!$D237&amp;'Service PJ'!$B237&amp;'Service PJ'!$A237&amp;"*",'EPA_US9RT techs'!$A$2:$I$1722,9,FALSE),"")</f>
        <v>30</v>
      </c>
      <c r="DB239" s="2">
        <f>IFERROR(VLOOKUP($CS$1&amp;'Service PJ'!$D237&amp;'Service PJ'!$B237&amp;'Service PJ'!$A237&amp;"*",'EPA_US9RT techs'!$A$2:$I$1722,9,FALSE),"")</f>
        <v>30</v>
      </c>
      <c r="DC239" s="2">
        <f>IFERROR(VLOOKUP($CS$1&amp;'Service PJ'!$D237&amp;'Service PJ'!$B237&amp;'Service PJ'!$A237&amp;"*",'EPA_US9RT techs'!$A$2:$I$1722,9,FALSE),"")</f>
        <v>30</v>
      </c>
      <c r="DD239" s="2">
        <f>IFERROR(VLOOKUP($CS$1&amp;'Service PJ'!$D237&amp;'Service PJ'!$B237&amp;'Service PJ'!$A237&amp;"*",'EPA_US9RT techs'!$A$2:$I$1722,9,FALSE),"")</f>
        <v>30</v>
      </c>
      <c r="DE239" s="2">
        <f>IFERROR(VLOOKUP($CS$1&amp;'Service PJ'!$D237&amp;'Service PJ'!$B237&amp;'Service PJ'!$A237&amp;"*",'EPA_US9RT techs'!$A$2:$I$1722,9,FALSE),"")</f>
        <v>30</v>
      </c>
      <c r="DF239" s="2">
        <f>IFERROR(VLOOKUP($CS$1&amp;'Service PJ'!$D237&amp;'Service PJ'!$B237&amp;'Service PJ'!$A237&amp;"*",'EPA_US9RT techs'!$A$2:$I$1722,9,FALSE),"")</f>
        <v>30</v>
      </c>
      <c r="DG239" s="2">
        <f>IFERROR(VLOOKUP($CS$1&amp;'Service PJ'!$D237&amp;'Service PJ'!$B237&amp;'Service PJ'!$A237&amp;"*",'EPA_US9RT techs'!$A$2:$I$1722,9,FALSE),"")</f>
        <v>30</v>
      </c>
      <c r="DH239" s="2">
        <f>IFERROR(VLOOKUP($CS$1&amp;'Service PJ'!$D237&amp;'Service PJ'!$B237&amp;'Service PJ'!$A237&amp;"*",'EPA_US9RT techs'!$A$2:$I$1722,9,FALSE),"")</f>
        <v>30</v>
      </c>
      <c r="DI239" s="2">
        <f>IFERROR(VLOOKUP($CS$1&amp;'Service PJ'!$D237&amp;'Service PJ'!$B237&amp;'Service PJ'!$A237&amp;"*",'EPA_US9RT techs'!$A$2:$I$1722,9,FALSE),"")</f>
        <v>30</v>
      </c>
      <c r="DJ239" s="2">
        <f>IFERROR(VLOOKUP($CS$1&amp;'Service PJ'!$D237&amp;'Service PJ'!$B237&amp;'Service PJ'!$A237&amp;"*",'EPA_US9RT techs'!$A$2:$I$1722,9,FALSE),"")</f>
        <v>30</v>
      </c>
      <c r="DK239" s="2">
        <f>IFERROR(VLOOKUP($CS$1&amp;'Service PJ'!$D237&amp;'Service PJ'!$B237&amp;'Service PJ'!$A237&amp;"*",'EPA_US9RT techs'!$A$2:$I$1722,9,FALSE),"")</f>
        <v>30</v>
      </c>
      <c r="DL239" s="2">
        <f>IFERROR(VLOOKUP($CS$1&amp;'Service PJ'!$D237&amp;'Service PJ'!$B237&amp;'Service PJ'!$A237&amp;"*",'EPA_US9RT techs'!$A$2:$I$1722,9,FALSE),"")</f>
        <v>30</v>
      </c>
      <c r="DM239" s="2">
        <f>IFERROR(VLOOKUP($CS$1&amp;'Service PJ'!$D237&amp;'Service PJ'!$B237&amp;'Service PJ'!$A237&amp;"*",'EPA_US9RT techs'!$A$2:$I$1722,9,FALSE),"")</f>
        <v>30</v>
      </c>
      <c r="DN239" s="2">
        <f>IFERROR(VLOOKUP($CS$1&amp;'Service PJ'!$D237&amp;'Service PJ'!$B237&amp;'Service PJ'!$A237&amp;"*",'EPA_US9RT techs'!$A$2:$I$1722,9,FALSE),"")</f>
        <v>30</v>
      </c>
      <c r="DO239" s="2">
        <f>IFERROR(VLOOKUP($CS$1&amp;'Service PJ'!$D237&amp;'Service PJ'!$B237&amp;'Service PJ'!$A237&amp;"*",'EPA_US9RT techs'!$A$2:$I$1722,9,FALSE),"")</f>
        <v>30</v>
      </c>
      <c r="DP239" s="2">
        <f>IFERROR(VLOOKUP($CS$1&amp;'Service PJ'!$D237&amp;'Service PJ'!$B237&amp;'Service PJ'!$A237&amp;"*",'EPA_US9RT techs'!$A$2:$I$1722,9,FALSE),"")</f>
        <v>30</v>
      </c>
      <c r="DQ239" s="2">
        <f>IFERROR(VLOOKUP($CS$1&amp;'Service PJ'!$D237&amp;'Service PJ'!$B237&amp;'Service PJ'!$A237&amp;"*",'EPA_US9RT techs'!$A$2:$I$1722,9,FALSE),"")</f>
        <v>30</v>
      </c>
      <c r="DR239" s="2">
        <f>IFERROR(VLOOKUP($CS$1&amp;'Service PJ'!$D237&amp;'Service PJ'!$B237&amp;'Service PJ'!$A237&amp;"*",'EPA_US9RT techs'!$A$2:$I$1722,9,FALSE),"")</f>
        <v>30</v>
      </c>
      <c r="DS239" s="2">
        <f>IFERROR(VLOOKUP($CS$1&amp;'Service PJ'!$D237&amp;'Service PJ'!$B237&amp;'Service PJ'!$A237&amp;"*",'EPA_US9RT techs'!$A$2:$I$1722,9,FALSE),"")</f>
        <v>30</v>
      </c>
      <c r="DT239" s="2">
        <f>IFERROR(VLOOKUP($CS$1&amp;'Service PJ'!$D237&amp;'Service PJ'!$B237&amp;'Service PJ'!$A237&amp;"*",'EPA_US9RT techs'!$A$2:$I$1722,9,FALSE),"")</f>
        <v>30</v>
      </c>
      <c r="DU239" s="2">
        <f>IFERROR(VLOOKUP($CS$1&amp;'Service PJ'!$D237&amp;'Service PJ'!$B237&amp;'Service PJ'!$A237&amp;"*",'EPA_US9RT techs'!$A$2:$I$1722,9,FALSE),"")</f>
        <v>30</v>
      </c>
      <c r="DV239" s="2">
        <f>IFERROR(VLOOKUP($CS$1&amp;'Service PJ'!$D237&amp;'Service PJ'!$B237&amp;'Service PJ'!$A237&amp;"*",'EPA_US9RT techs'!$A$2:$I$1722,9,FALSE),"")</f>
        <v>30</v>
      </c>
      <c r="DW239" s="2">
        <f>IFERROR(VLOOKUP($CS$1&amp;'Service PJ'!$D237&amp;'Service PJ'!$B237&amp;'Service PJ'!$A237&amp;"*",'EPA_US9RT techs'!$A$2:$I$1722,9,FALSE),"")</f>
        <v>30</v>
      </c>
    </row>
    <row r="240" spans="1:127" x14ac:dyDescent="0.45">
      <c r="A240" t="str">
        <f>IF(SUM(B240:R240)=0,"\I:",'Service PJ'!$D238&amp;"_"&amp;'Service PJ'!$E238&amp;"_"&amp;'Service PJ'!$C238)</f>
        <v>\I:</v>
      </c>
      <c r="B240" s="14" t="str">
        <f>IFERROR(VLOOKUP($A$1&amp;'Service PJ'!$D238&amp;'Service PJ'!$B238&amp;'Service PJ'!$A238&amp;"*",'EPA_US9RT techs'!$A$2:$I$1722,9,FALSE),"")</f>
        <v/>
      </c>
      <c r="C240" s="14" t="str">
        <f>IFERROR(VLOOKUP($A$1&amp;'Service PJ'!$D238&amp;'Service PJ'!$B238&amp;'Service PJ'!$A238&amp;"*",'EPA_US9RT techs'!$A$2:$I$1722,9,FALSE),"")</f>
        <v/>
      </c>
      <c r="D240" s="14" t="str">
        <f>IFERROR(VLOOKUP($A$1&amp;'Service PJ'!$D238&amp;'Service PJ'!$B238&amp;'Service PJ'!$A238&amp;"*",'EPA_US9RT techs'!$A$2:$I$1722,9,FALSE),"")</f>
        <v/>
      </c>
      <c r="E240" s="14" t="str">
        <f>IFERROR(VLOOKUP($A$1&amp;'Service PJ'!$D238&amp;'Service PJ'!$B238&amp;'Service PJ'!$A238&amp;"*",'EPA_US9RT techs'!$A$2:$I$1722,9,FALSE),"")</f>
        <v/>
      </c>
      <c r="F240" s="14" t="str">
        <f>IFERROR(VLOOKUP($A$1&amp;'Service PJ'!$D238&amp;'Service PJ'!$B238&amp;'Service PJ'!$A238&amp;"*",'EPA_US9RT techs'!$A$2:$I$1722,9,FALSE),"")</f>
        <v/>
      </c>
      <c r="G240" s="14" t="str">
        <f>IFERROR(VLOOKUP($A$1&amp;'Service PJ'!$D238&amp;'Service PJ'!$B238&amp;'Service PJ'!$A238&amp;"*",'EPA_US9RT techs'!$A$2:$I$1722,9,FALSE),"")</f>
        <v/>
      </c>
      <c r="H240" s="14" t="str">
        <f>IFERROR(VLOOKUP($A$1&amp;'Service PJ'!$D238&amp;'Service PJ'!$B238&amp;'Service PJ'!$A238&amp;"*",'EPA_US9RT techs'!$A$2:$I$1722,9,FALSE),"")</f>
        <v/>
      </c>
      <c r="I240" s="14" t="str">
        <f>IFERROR(VLOOKUP($A$1&amp;'Service PJ'!$D238&amp;'Service PJ'!$B238&amp;'Service PJ'!$A238&amp;"*",'EPA_US9RT techs'!$A$2:$I$1722,9,FALSE),"")</f>
        <v/>
      </c>
      <c r="J240" s="14" t="str">
        <f>IFERROR(VLOOKUP($A$1&amp;'Service PJ'!$D238&amp;'Service PJ'!$B238&amp;'Service PJ'!$A238&amp;"*",'EPA_US9RT techs'!$A$2:$I$1722,9,FALSE),"")</f>
        <v/>
      </c>
      <c r="K240" s="14" t="str">
        <f>IFERROR(VLOOKUP($A$1&amp;'Service PJ'!$D238&amp;'Service PJ'!$B238&amp;'Service PJ'!$A238&amp;"*",'EPA_US9RT techs'!$A$2:$I$1722,9,FALSE),"")</f>
        <v/>
      </c>
      <c r="L240" s="14" t="str">
        <f>IFERROR(VLOOKUP($A$1&amp;'Service PJ'!$D238&amp;'Service PJ'!$B238&amp;'Service PJ'!$A238&amp;"*",'EPA_US9RT techs'!$A$2:$I$1722,9,FALSE),"")</f>
        <v/>
      </c>
      <c r="M240" s="14" t="str">
        <f>IFERROR(VLOOKUP($A$1&amp;'Service PJ'!$D238&amp;'Service PJ'!$B238&amp;'Service PJ'!$A238&amp;"*",'EPA_US9RT techs'!$A$2:$I$1722,9,FALSE),"")</f>
        <v/>
      </c>
      <c r="N240" s="14" t="str">
        <f>IFERROR(VLOOKUP($A$1&amp;'Service PJ'!$D238&amp;'Service PJ'!$B238&amp;'Service PJ'!$A238&amp;"*",'EPA_US9RT techs'!$A$2:$I$1722,9,FALSE),"")</f>
        <v/>
      </c>
      <c r="O240" s="14" t="str">
        <f>IFERROR(VLOOKUP($A$1&amp;'Service PJ'!$D238&amp;'Service PJ'!$B238&amp;'Service PJ'!$A238&amp;"*",'EPA_US9RT techs'!$A$2:$I$1722,9,FALSE),"")</f>
        <v/>
      </c>
      <c r="P240" s="14" t="str">
        <f>IFERROR(VLOOKUP($A$1&amp;'Service PJ'!$D238&amp;'Service PJ'!$B238&amp;'Service PJ'!$A238&amp;"*",'EPA_US9RT techs'!$A$2:$I$1722,9,FALSE),"")</f>
        <v/>
      </c>
      <c r="Q240" s="14" t="str">
        <f>IFERROR(VLOOKUP($A$1&amp;'Service PJ'!$D238&amp;'Service PJ'!$B238&amp;'Service PJ'!$A238&amp;"*",'EPA_US9RT techs'!$A$2:$I$1722,9,FALSE),"")</f>
        <v/>
      </c>
      <c r="R240" s="14" t="str">
        <f>IFERROR(VLOOKUP($A$1&amp;'Service PJ'!$D238&amp;'Service PJ'!$B238&amp;'Service PJ'!$A238&amp;"*",'EPA_US9RT techs'!$A$2:$I$1722,9,FALSE),"")</f>
        <v/>
      </c>
      <c r="S240" s="14" t="str">
        <f>IFERROR(VLOOKUP($A$1&amp;'Service PJ'!$D238&amp;'Service PJ'!$B238&amp;'Service PJ'!$A238&amp;"*",'EPA_US9RT techs'!$A$2:$I$1722,9,FALSE),"")</f>
        <v/>
      </c>
      <c r="T240" s="14" t="str">
        <f>IFERROR(VLOOKUP($A$1&amp;'Service PJ'!$D238&amp;'Service PJ'!$B238&amp;'Service PJ'!$A238&amp;"*",'EPA_US9RT techs'!$A$2:$I$1722,9,FALSE),"")</f>
        <v/>
      </c>
      <c r="U240" s="14" t="str">
        <f>IFERROR(VLOOKUP($A$1&amp;'Service PJ'!$D238&amp;'Service PJ'!$B238&amp;'Service PJ'!$A238&amp;"*",'EPA_US9RT techs'!$A$2:$I$1722,9,FALSE),"")</f>
        <v/>
      </c>
      <c r="V240" s="14" t="str">
        <f>IFERROR(VLOOKUP($A$1&amp;'Service PJ'!$D238&amp;'Service PJ'!$B238&amp;'Service PJ'!$A238&amp;"*",'EPA_US9RT techs'!$A$2:$I$1722,9,FALSE),"")</f>
        <v/>
      </c>
      <c r="W240" s="14" t="str">
        <f>IFERROR(VLOOKUP($A$1&amp;'Service PJ'!$D238&amp;'Service PJ'!$B238&amp;'Service PJ'!$A238&amp;"*",'EPA_US9RT techs'!$A$2:$I$1722,9,FALSE),"")</f>
        <v/>
      </c>
      <c r="X240" s="14" t="str">
        <f>IFERROR(VLOOKUP($A$1&amp;'Service PJ'!$D238&amp;'Service PJ'!$B238&amp;'Service PJ'!$A238&amp;"*",'EPA_US9RT techs'!$A$2:$I$1722,9,FALSE),"")</f>
        <v/>
      </c>
      <c r="Y240" s="14" t="str">
        <f>IFERROR(VLOOKUP($A$1&amp;'Service PJ'!$D238&amp;'Service PJ'!$B238&amp;'Service PJ'!$A238&amp;"*",'EPA_US9RT techs'!$A$2:$I$1722,9,FALSE),"")</f>
        <v/>
      </c>
      <c r="Z240" s="14" t="str">
        <f>IFERROR(VLOOKUP($A$1&amp;'Service PJ'!$D238&amp;'Service PJ'!$B238&amp;'Service PJ'!$A238&amp;"*",'EPA_US9RT techs'!$A$2:$I$1722,9,FALSE),"")</f>
        <v/>
      </c>
      <c r="AA240" s="14" t="str">
        <f>IFERROR(VLOOKUP($A$1&amp;'Service PJ'!$D238&amp;'Service PJ'!$B238&amp;'Service PJ'!$A238&amp;"*",'EPA_US9RT techs'!$A$2:$I$1722,9,FALSE),"")</f>
        <v/>
      </c>
      <c r="AB240" s="14" t="str">
        <f>IFERROR(VLOOKUP($A$1&amp;'Service PJ'!$D238&amp;'Service PJ'!$B238&amp;'Service PJ'!$A238&amp;"*",'EPA_US9RT techs'!$A$2:$I$1722,9,FALSE),"")</f>
        <v/>
      </c>
      <c r="AC240" s="14" t="str">
        <f>IFERROR(VLOOKUP($A$1&amp;'Service PJ'!$D238&amp;'Service PJ'!$B238&amp;'Service PJ'!$A238&amp;"*",'EPA_US9RT techs'!$A$2:$I$1722,9,FALSE),"")</f>
        <v/>
      </c>
      <c r="AD240" s="14" t="str">
        <f>IFERROR(VLOOKUP($A$1&amp;'Service PJ'!$D238&amp;'Service PJ'!$B238&amp;'Service PJ'!$A238&amp;"*",'EPA_US9RT techs'!$A$2:$I$1722,9,FALSE),"")</f>
        <v/>
      </c>
      <c r="AE240" s="14" t="str">
        <f>IFERROR(VLOOKUP($A$1&amp;'Service PJ'!$D238&amp;'Service PJ'!$B238&amp;'Service PJ'!$A238&amp;"*",'EPA_US9RT techs'!$A$2:$I$1722,9,FALSE),"")</f>
        <v/>
      </c>
      <c r="AG240" t="str">
        <f>IF(SUM(AH240:AX240)=0,"\I:",'Service PJ'!$D238&amp;"_"&amp;'Service PJ'!$E238&amp;"_"&amp;'Service PJ'!$C238)</f>
        <v>\I:</v>
      </c>
      <c r="AH240" s="14" t="str">
        <f>IFERROR(VLOOKUP($AG$1&amp;'Service PJ'!$D238&amp;'Service PJ'!$B238&amp;'Service PJ'!$A238&amp;"*",'EPA_US9RT techs'!$A$2:$I$1722,9,FALSE),"")</f>
        <v/>
      </c>
      <c r="AI240" s="14" t="str">
        <f>IFERROR(VLOOKUP($AG$1&amp;'Service PJ'!$D238&amp;'Service PJ'!$B238&amp;'Service PJ'!$A238&amp;"*",'EPA_US9RT techs'!$A$2:$I$1722,9,FALSE),"")</f>
        <v/>
      </c>
      <c r="AJ240" s="14" t="str">
        <f>IFERROR(VLOOKUP($AG$1&amp;'Service PJ'!$D238&amp;'Service PJ'!$B238&amp;'Service PJ'!$A238&amp;"*",'EPA_US9RT techs'!$A$2:$I$1722,9,FALSE),"")</f>
        <v/>
      </c>
      <c r="AK240" s="14" t="str">
        <f>IFERROR(VLOOKUP($AG$1&amp;'Service PJ'!$D238&amp;'Service PJ'!$B238&amp;'Service PJ'!$A238&amp;"*",'EPA_US9RT techs'!$A$2:$I$1722,9,FALSE),"")</f>
        <v/>
      </c>
      <c r="AL240" s="14" t="str">
        <f>IFERROR(VLOOKUP($AG$1&amp;'Service PJ'!$D238&amp;'Service PJ'!$B238&amp;'Service PJ'!$A238&amp;"*",'EPA_US9RT techs'!$A$2:$I$1722,9,FALSE),"")</f>
        <v/>
      </c>
      <c r="AM240" s="14" t="str">
        <f>IFERROR(VLOOKUP($AG$1&amp;'Service PJ'!$D238&amp;'Service PJ'!$B238&amp;'Service PJ'!$A238&amp;"*",'EPA_US9RT techs'!$A$2:$I$1722,9,FALSE),"")</f>
        <v/>
      </c>
      <c r="AN240" s="14" t="str">
        <f>IFERROR(VLOOKUP($AG$1&amp;'Service PJ'!$D238&amp;'Service PJ'!$B238&amp;'Service PJ'!$A238&amp;"*",'EPA_US9RT techs'!$A$2:$I$1722,9,FALSE),"")</f>
        <v/>
      </c>
      <c r="AO240" s="14" t="str">
        <f>IFERROR(VLOOKUP($AG$1&amp;'Service PJ'!$D238&amp;'Service PJ'!$B238&amp;'Service PJ'!$A238&amp;"*",'EPA_US9RT techs'!$A$2:$I$1722,9,FALSE),"")</f>
        <v/>
      </c>
      <c r="AP240" s="14" t="str">
        <f>IFERROR(VLOOKUP($AG$1&amp;'Service PJ'!$D238&amp;'Service PJ'!$B238&amp;'Service PJ'!$A238&amp;"*",'EPA_US9RT techs'!$A$2:$I$1722,9,FALSE),"")</f>
        <v/>
      </c>
      <c r="AQ240" s="14" t="str">
        <f>IFERROR(VLOOKUP($AG$1&amp;'Service PJ'!$D238&amp;'Service PJ'!$B238&amp;'Service PJ'!$A238&amp;"*",'EPA_US9RT techs'!$A$2:$I$1722,9,FALSE),"")</f>
        <v/>
      </c>
      <c r="AR240" s="14" t="str">
        <f>IFERROR(VLOOKUP($AG$1&amp;'Service PJ'!$D238&amp;'Service PJ'!$B238&amp;'Service PJ'!$A238&amp;"*",'EPA_US9RT techs'!$A$2:$I$1722,9,FALSE),"")</f>
        <v/>
      </c>
      <c r="AS240" s="14" t="str">
        <f>IFERROR(VLOOKUP($AG$1&amp;'Service PJ'!$D238&amp;'Service PJ'!$B238&amp;'Service PJ'!$A238&amp;"*",'EPA_US9RT techs'!$A$2:$I$1722,9,FALSE),"")</f>
        <v/>
      </c>
      <c r="AT240" s="14" t="str">
        <f>IFERROR(VLOOKUP($AG$1&amp;'Service PJ'!$D238&amp;'Service PJ'!$B238&amp;'Service PJ'!$A238&amp;"*",'EPA_US9RT techs'!$A$2:$I$1722,9,FALSE),"")</f>
        <v/>
      </c>
      <c r="AU240" s="14" t="str">
        <f>IFERROR(VLOOKUP($AG$1&amp;'Service PJ'!$D238&amp;'Service PJ'!$B238&amp;'Service PJ'!$A238&amp;"*",'EPA_US9RT techs'!$A$2:$I$1722,9,FALSE),"")</f>
        <v/>
      </c>
      <c r="AV240" s="14" t="str">
        <f>IFERROR(VLOOKUP($AG$1&amp;'Service PJ'!$D238&amp;'Service PJ'!$B238&amp;'Service PJ'!$A238&amp;"*",'EPA_US9RT techs'!$A$2:$I$1722,9,FALSE),"")</f>
        <v/>
      </c>
      <c r="AW240" s="14" t="str">
        <f>IFERROR(VLOOKUP($AG$1&amp;'Service PJ'!$D238&amp;'Service PJ'!$B238&amp;'Service PJ'!$A238&amp;"*",'EPA_US9RT techs'!$A$2:$I$1722,9,FALSE),"")</f>
        <v/>
      </c>
      <c r="AX240" s="14" t="str">
        <f>IFERROR(VLOOKUP($AG$1&amp;'Service PJ'!$D238&amp;'Service PJ'!$B238&amp;'Service PJ'!$A238&amp;"*",'EPA_US9RT techs'!$A$2:$I$1722,9,FALSE),"")</f>
        <v/>
      </c>
      <c r="AY240" s="14" t="str">
        <f>IFERROR(VLOOKUP($AG$1&amp;'Service PJ'!$D238&amp;'Service PJ'!$B238&amp;'Service PJ'!$A238&amp;"*",'EPA_US9RT techs'!$A$2:$I$1722,9,FALSE),"")</f>
        <v/>
      </c>
      <c r="AZ240" s="14" t="str">
        <f>IFERROR(VLOOKUP($AG$1&amp;'Service PJ'!$D238&amp;'Service PJ'!$B238&amp;'Service PJ'!$A238&amp;"*",'EPA_US9RT techs'!$A$2:$I$1722,9,FALSE),"")</f>
        <v/>
      </c>
      <c r="BA240" s="14" t="str">
        <f>IFERROR(VLOOKUP($AG$1&amp;'Service PJ'!$D238&amp;'Service PJ'!$B238&amp;'Service PJ'!$A238&amp;"*",'EPA_US9RT techs'!$A$2:$I$1722,9,FALSE),"")</f>
        <v/>
      </c>
      <c r="BB240" s="14" t="str">
        <f>IFERROR(VLOOKUP($AG$1&amp;'Service PJ'!$D238&amp;'Service PJ'!$B238&amp;'Service PJ'!$A238&amp;"*",'EPA_US9RT techs'!$A$2:$I$1722,9,FALSE),"")</f>
        <v/>
      </c>
      <c r="BC240" s="14" t="str">
        <f>IFERROR(VLOOKUP($AG$1&amp;'Service PJ'!$D238&amp;'Service PJ'!$B238&amp;'Service PJ'!$A238&amp;"*",'EPA_US9RT techs'!$A$2:$I$1722,9,FALSE),"")</f>
        <v/>
      </c>
      <c r="BD240" s="14" t="str">
        <f>IFERROR(VLOOKUP($AG$1&amp;'Service PJ'!$D238&amp;'Service PJ'!$B238&amp;'Service PJ'!$A238&amp;"*",'EPA_US9RT techs'!$A$2:$I$1722,9,FALSE),"")</f>
        <v/>
      </c>
      <c r="BE240" s="14" t="str">
        <f>IFERROR(VLOOKUP($AG$1&amp;'Service PJ'!$D238&amp;'Service PJ'!$B238&amp;'Service PJ'!$A238&amp;"*",'EPA_US9RT techs'!$A$2:$I$1722,9,FALSE),"")</f>
        <v/>
      </c>
      <c r="BF240" s="14" t="str">
        <f>IFERROR(VLOOKUP($AG$1&amp;'Service PJ'!$D238&amp;'Service PJ'!$B238&amp;'Service PJ'!$A238&amp;"*",'EPA_US9RT techs'!$A$2:$I$1722,9,FALSE),"")</f>
        <v/>
      </c>
      <c r="BG240" s="14" t="str">
        <f>IFERROR(VLOOKUP($AG$1&amp;'Service PJ'!$D238&amp;'Service PJ'!$B238&amp;'Service PJ'!$A238&amp;"*",'EPA_US9RT techs'!$A$2:$I$1722,9,FALSE),"")</f>
        <v/>
      </c>
      <c r="BH240" s="14" t="str">
        <f>IFERROR(VLOOKUP($AG$1&amp;'Service PJ'!$D238&amp;'Service PJ'!$B238&amp;'Service PJ'!$A238&amp;"*",'EPA_US9RT techs'!$A$2:$I$1722,9,FALSE),"")</f>
        <v/>
      </c>
      <c r="BI240" s="14" t="str">
        <f>IFERROR(VLOOKUP($AG$1&amp;'Service PJ'!$D238&amp;'Service PJ'!$B238&amp;'Service PJ'!$A238&amp;"*",'EPA_US9RT techs'!$A$2:$I$1722,9,FALSE),"")</f>
        <v/>
      </c>
      <c r="BJ240" s="14" t="str">
        <f>IFERROR(VLOOKUP($AG$1&amp;'Service PJ'!$D238&amp;'Service PJ'!$B238&amp;'Service PJ'!$A238&amp;"*",'EPA_US9RT techs'!$A$2:$I$1722,9,FALSE),"")</f>
        <v/>
      </c>
      <c r="BK240" s="14" t="str">
        <f>IFERROR(VLOOKUP($AG$1&amp;'Service PJ'!$D238&amp;'Service PJ'!$B238&amp;'Service PJ'!$A238&amp;"*",'EPA_US9RT techs'!$A$2:$I$1722,9,FALSE),"")</f>
        <v/>
      </c>
      <c r="BM240" t="str">
        <f>IF(SUM(BN240:CD240)=0,"\I:",'Service PJ'!$D238&amp;"_"&amp;'Service PJ'!$E238&amp;"_"&amp;'Service PJ'!$C238)</f>
        <v>\I:</v>
      </c>
      <c r="BN240" s="14" t="str">
        <f>IFERROR(VLOOKUP($BM$1&amp;'Service PJ'!$D238&amp;'Service PJ'!$B238&amp;'Service PJ'!$A238&amp;"*",'EPA_US9RT techs'!$A$2:$I$1722,9,FALSE),"")</f>
        <v/>
      </c>
      <c r="BO240" s="14" t="str">
        <f>IFERROR(VLOOKUP($BM$1&amp;'Service PJ'!$D238&amp;'Service PJ'!$B238&amp;'Service PJ'!$A238&amp;"*",'EPA_US9RT techs'!$A$2:$I$1722,9,FALSE),"")</f>
        <v/>
      </c>
      <c r="BP240" s="14" t="str">
        <f>IFERROR(VLOOKUP($BM$1&amp;'Service PJ'!$D238&amp;'Service PJ'!$B238&amp;'Service PJ'!$A238&amp;"*",'EPA_US9RT techs'!$A$2:$I$1722,9,FALSE),"")</f>
        <v/>
      </c>
      <c r="BQ240" s="14" t="str">
        <f>IFERROR(VLOOKUP($BM$1&amp;'Service PJ'!$D238&amp;'Service PJ'!$B238&amp;'Service PJ'!$A238&amp;"*",'EPA_US9RT techs'!$A$2:$I$1722,9,FALSE),"")</f>
        <v/>
      </c>
      <c r="BR240" s="14" t="str">
        <f>IFERROR(VLOOKUP($BM$1&amp;'Service PJ'!$D238&amp;'Service PJ'!$B238&amp;'Service PJ'!$A238&amp;"*",'EPA_US9RT techs'!$A$2:$I$1722,9,FALSE),"")</f>
        <v/>
      </c>
      <c r="BS240" s="14" t="str">
        <f>IFERROR(VLOOKUP($BM$1&amp;'Service PJ'!$D238&amp;'Service PJ'!$B238&amp;'Service PJ'!$A238&amp;"*",'EPA_US9RT techs'!$A$2:$I$1722,9,FALSE),"")</f>
        <v/>
      </c>
      <c r="BT240" s="14" t="str">
        <f>IFERROR(VLOOKUP($BM$1&amp;'Service PJ'!$D238&amp;'Service PJ'!$B238&amp;'Service PJ'!$A238&amp;"*",'EPA_US9RT techs'!$A$2:$I$1722,9,FALSE),"")</f>
        <v/>
      </c>
      <c r="BU240" s="14" t="str">
        <f>IFERROR(VLOOKUP($BM$1&amp;'Service PJ'!$D238&amp;'Service PJ'!$B238&amp;'Service PJ'!$A238&amp;"*",'EPA_US9RT techs'!$A$2:$I$1722,9,FALSE),"")</f>
        <v/>
      </c>
      <c r="BV240" s="14" t="str">
        <f>IFERROR(VLOOKUP($BM$1&amp;'Service PJ'!$D238&amp;'Service PJ'!$B238&amp;'Service PJ'!$A238&amp;"*",'EPA_US9RT techs'!$A$2:$I$1722,9,FALSE),"")</f>
        <v/>
      </c>
      <c r="BW240" s="14" t="str">
        <f>IFERROR(VLOOKUP($BM$1&amp;'Service PJ'!$D238&amp;'Service PJ'!$B238&amp;'Service PJ'!$A238&amp;"*",'EPA_US9RT techs'!$A$2:$I$1722,9,FALSE),"")</f>
        <v/>
      </c>
      <c r="BX240" s="14" t="str">
        <f>IFERROR(VLOOKUP($BM$1&amp;'Service PJ'!$D238&amp;'Service PJ'!$B238&amp;'Service PJ'!$A238&amp;"*",'EPA_US9RT techs'!$A$2:$I$1722,9,FALSE),"")</f>
        <v/>
      </c>
      <c r="BY240" s="14" t="str">
        <f>IFERROR(VLOOKUP($BM$1&amp;'Service PJ'!$D238&amp;'Service PJ'!$B238&amp;'Service PJ'!$A238&amp;"*",'EPA_US9RT techs'!$A$2:$I$1722,9,FALSE),"")</f>
        <v/>
      </c>
      <c r="BZ240" s="14" t="str">
        <f>IFERROR(VLOOKUP($BM$1&amp;'Service PJ'!$D238&amp;'Service PJ'!$B238&amp;'Service PJ'!$A238&amp;"*",'EPA_US9RT techs'!$A$2:$I$1722,9,FALSE),"")</f>
        <v/>
      </c>
      <c r="CA240" s="14" t="str">
        <f>IFERROR(VLOOKUP($BM$1&amp;'Service PJ'!$D238&amp;'Service PJ'!$B238&amp;'Service PJ'!$A238&amp;"*",'EPA_US9RT techs'!$A$2:$I$1722,9,FALSE),"")</f>
        <v/>
      </c>
      <c r="CB240" s="14" t="str">
        <f>IFERROR(VLOOKUP($BM$1&amp;'Service PJ'!$D238&amp;'Service PJ'!$B238&amp;'Service PJ'!$A238&amp;"*",'EPA_US9RT techs'!$A$2:$I$1722,9,FALSE),"")</f>
        <v/>
      </c>
      <c r="CC240" s="14" t="str">
        <f>IFERROR(VLOOKUP($BM$1&amp;'Service PJ'!$D238&amp;'Service PJ'!$B238&amp;'Service PJ'!$A238&amp;"*",'EPA_US9RT techs'!$A$2:$I$1722,9,FALSE),"")</f>
        <v/>
      </c>
      <c r="CD240" s="14" t="str">
        <f>IFERROR(VLOOKUP($BM$1&amp;'Service PJ'!$D238&amp;'Service PJ'!$B238&amp;'Service PJ'!$A238&amp;"*",'EPA_US9RT techs'!$A$2:$I$1722,9,FALSE),"")</f>
        <v/>
      </c>
      <c r="CE240" s="14" t="str">
        <f>IFERROR(VLOOKUP($BM$1&amp;'Service PJ'!$D238&amp;'Service PJ'!$B238&amp;'Service PJ'!$A238&amp;"*",'EPA_US9RT techs'!$A$2:$I$1722,9,FALSE),"")</f>
        <v/>
      </c>
      <c r="CF240" s="14" t="str">
        <f>IFERROR(VLOOKUP($BM$1&amp;'Service PJ'!$D238&amp;'Service PJ'!$B238&amp;'Service PJ'!$A238&amp;"*",'EPA_US9RT techs'!$A$2:$I$1722,9,FALSE),"")</f>
        <v/>
      </c>
      <c r="CG240" s="14" t="str">
        <f>IFERROR(VLOOKUP($BM$1&amp;'Service PJ'!$D238&amp;'Service PJ'!$B238&amp;'Service PJ'!$A238&amp;"*",'EPA_US9RT techs'!$A$2:$I$1722,9,FALSE),"")</f>
        <v/>
      </c>
      <c r="CH240" s="14" t="str">
        <f>IFERROR(VLOOKUP($BM$1&amp;'Service PJ'!$D238&amp;'Service PJ'!$B238&amp;'Service PJ'!$A238&amp;"*",'EPA_US9RT techs'!$A$2:$I$1722,9,FALSE),"")</f>
        <v/>
      </c>
      <c r="CI240" s="14" t="str">
        <f>IFERROR(VLOOKUP($BM$1&amp;'Service PJ'!$D238&amp;'Service PJ'!$B238&amp;'Service PJ'!$A238&amp;"*",'EPA_US9RT techs'!$A$2:$I$1722,9,FALSE),"")</f>
        <v/>
      </c>
      <c r="CJ240" s="14" t="str">
        <f>IFERROR(VLOOKUP($BM$1&amp;'Service PJ'!$D238&amp;'Service PJ'!$B238&amp;'Service PJ'!$A238&amp;"*",'EPA_US9RT techs'!$A$2:$I$1722,9,FALSE),"")</f>
        <v/>
      </c>
      <c r="CK240" s="14" t="str">
        <f>IFERROR(VLOOKUP($BM$1&amp;'Service PJ'!$D238&amp;'Service PJ'!$B238&amp;'Service PJ'!$A238&amp;"*",'EPA_US9RT techs'!$A$2:$I$1722,9,FALSE),"")</f>
        <v/>
      </c>
      <c r="CL240" s="14" t="str">
        <f>IFERROR(VLOOKUP($BM$1&amp;'Service PJ'!$D238&amp;'Service PJ'!$B238&amp;'Service PJ'!$A238&amp;"*",'EPA_US9RT techs'!$A$2:$I$1722,9,FALSE),"")</f>
        <v/>
      </c>
      <c r="CM240" s="14" t="str">
        <f>IFERROR(VLOOKUP($BM$1&amp;'Service PJ'!$D238&amp;'Service PJ'!$B238&amp;'Service PJ'!$A238&amp;"*",'EPA_US9RT techs'!$A$2:$I$1722,9,FALSE),"")</f>
        <v/>
      </c>
      <c r="CN240" s="14" t="str">
        <f>IFERROR(VLOOKUP($BM$1&amp;'Service PJ'!$D238&amp;'Service PJ'!$B238&amp;'Service PJ'!$A238&amp;"*",'EPA_US9RT techs'!$A$2:$I$1722,9,FALSE),"")</f>
        <v/>
      </c>
      <c r="CO240" s="14" t="str">
        <f>IFERROR(VLOOKUP($BM$1&amp;'Service PJ'!$D238&amp;'Service PJ'!$B238&amp;'Service PJ'!$A238&amp;"*",'EPA_US9RT techs'!$A$2:$I$1722,9,FALSE),"")</f>
        <v/>
      </c>
      <c r="CP240" s="14" t="str">
        <f>IFERROR(VLOOKUP($BM$1&amp;'Service PJ'!$D238&amp;'Service PJ'!$B238&amp;'Service PJ'!$A238&amp;"*",'EPA_US9RT techs'!$A$2:$I$1722,9,FALSE),"")</f>
        <v/>
      </c>
      <c r="CQ240" s="14" t="str">
        <f>IFERROR(VLOOKUP($BM$1&amp;'Service PJ'!$D238&amp;'Service PJ'!$B238&amp;'Service PJ'!$A238&amp;"*",'EPA_US9RT techs'!$A$2:$I$1722,9,FALSE),"")</f>
        <v/>
      </c>
      <c r="CS240" t="str">
        <f>IF(SUM(CT240:DJ240)=0,"\I:",'Service PJ'!$D238&amp;"_"&amp;'Service PJ'!$E238&amp;"_"&amp;'Service PJ'!$C238)</f>
        <v>\I:</v>
      </c>
      <c r="CT240" s="2" t="str">
        <f>IFERROR(VLOOKUP($CS$1&amp;'Service PJ'!$D238&amp;'Service PJ'!$B238&amp;'Service PJ'!$A238&amp;"*",'EPA_US9RT techs'!$A$2:$I$1722,9,FALSE),"")</f>
        <v/>
      </c>
      <c r="CU240" s="2" t="str">
        <f>IFERROR(VLOOKUP($CS$1&amp;'Service PJ'!$D238&amp;'Service PJ'!$B238&amp;'Service PJ'!$A238&amp;"*",'EPA_US9RT techs'!$A$2:$I$1722,9,FALSE),"")</f>
        <v/>
      </c>
      <c r="CV240" s="2" t="str">
        <f>IFERROR(VLOOKUP($CS$1&amp;'Service PJ'!$D238&amp;'Service PJ'!$B238&amp;'Service PJ'!$A238&amp;"*",'EPA_US9RT techs'!$A$2:$I$1722,9,FALSE),"")</f>
        <v/>
      </c>
      <c r="CW240" s="2" t="str">
        <f>IFERROR(VLOOKUP($CS$1&amp;'Service PJ'!$D238&amp;'Service PJ'!$B238&amp;'Service PJ'!$A238&amp;"*",'EPA_US9RT techs'!$A$2:$I$1722,9,FALSE),"")</f>
        <v/>
      </c>
      <c r="CX240" s="2" t="str">
        <f>IFERROR(VLOOKUP($CS$1&amp;'Service PJ'!$D238&amp;'Service PJ'!$B238&amp;'Service PJ'!$A238&amp;"*",'EPA_US9RT techs'!$A$2:$I$1722,9,FALSE),"")</f>
        <v/>
      </c>
      <c r="CY240" s="2" t="str">
        <f>IFERROR(VLOOKUP($CS$1&amp;'Service PJ'!$D238&amp;'Service PJ'!$B238&amp;'Service PJ'!$A238&amp;"*",'EPA_US9RT techs'!$A$2:$I$1722,9,FALSE),"")</f>
        <v/>
      </c>
      <c r="CZ240" s="2" t="str">
        <f>IFERROR(VLOOKUP($CS$1&amp;'Service PJ'!$D238&amp;'Service PJ'!$B238&amp;'Service PJ'!$A238&amp;"*",'EPA_US9RT techs'!$A$2:$I$1722,9,FALSE),"")</f>
        <v/>
      </c>
      <c r="DA240" s="2" t="str">
        <f>IFERROR(VLOOKUP($CS$1&amp;'Service PJ'!$D238&amp;'Service PJ'!$B238&amp;'Service PJ'!$A238&amp;"*",'EPA_US9RT techs'!$A$2:$I$1722,9,FALSE),"")</f>
        <v/>
      </c>
      <c r="DB240" s="2" t="str">
        <f>IFERROR(VLOOKUP($CS$1&amp;'Service PJ'!$D238&amp;'Service PJ'!$B238&amp;'Service PJ'!$A238&amp;"*",'EPA_US9RT techs'!$A$2:$I$1722,9,FALSE),"")</f>
        <v/>
      </c>
      <c r="DC240" s="2" t="str">
        <f>IFERROR(VLOOKUP($CS$1&amp;'Service PJ'!$D238&amp;'Service PJ'!$B238&amp;'Service PJ'!$A238&amp;"*",'EPA_US9RT techs'!$A$2:$I$1722,9,FALSE),"")</f>
        <v/>
      </c>
      <c r="DD240" s="2" t="str">
        <f>IFERROR(VLOOKUP($CS$1&amp;'Service PJ'!$D238&amp;'Service PJ'!$B238&amp;'Service PJ'!$A238&amp;"*",'EPA_US9RT techs'!$A$2:$I$1722,9,FALSE),"")</f>
        <v/>
      </c>
      <c r="DE240" s="2" t="str">
        <f>IFERROR(VLOOKUP($CS$1&amp;'Service PJ'!$D238&amp;'Service PJ'!$B238&amp;'Service PJ'!$A238&amp;"*",'EPA_US9RT techs'!$A$2:$I$1722,9,FALSE),"")</f>
        <v/>
      </c>
      <c r="DF240" s="2" t="str">
        <f>IFERROR(VLOOKUP($CS$1&amp;'Service PJ'!$D238&amp;'Service PJ'!$B238&amp;'Service PJ'!$A238&amp;"*",'EPA_US9RT techs'!$A$2:$I$1722,9,FALSE),"")</f>
        <v/>
      </c>
      <c r="DG240" s="2" t="str">
        <f>IFERROR(VLOOKUP($CS$1&amp;'Service PJ'!$D238&amp;'Service PJ'!$B238&amp;'Service PJ'!$A238&amp;"*",'EPA_US9RT techs'!$A$2:$I$1722,9,FALSE),"")</f>
        <v/>
      </c>
      <c r="DH240" s="2" t="str">
        <f>IFERROR(VLOOKUP($CS$1&amp;'Service PJ'!$D238&amp;'Service PJ'!$B238&amp;'Service PJ'!$A238&amp;"*",'EPA_US9RT techs'!$A$2:$I$1722,9,FALSE),"")</f>
        <v/>
      </c>
      <c r="DI240" s="2" t="str">
        <f>IFERROR(VLOOKUP($CS$1&amp;'Service PJ'!$D238&amp;'Service PJ'!$B238&amp;'Service PJ'!$A238&amp;"*",'EPA_US9RT techs'!$A$2:$I$1722,9,FALSE),"")</f>
        <v/>
      </c>
      <c r="DJ240" s="2" t="str">
        <f>IFERROR(VLOOKUP($CS$1&amp;'Service PJ'!$D238&amp;'Service PJ'!$B238&amp;'Service PJ'!$A238&amp;"*",'EPA_US9RT techs'!$A$2:$I$1722,9,FALSE),"")</f>
        <v/>
      </c>
      <c r="DK240" s="2" t="str">
        <f>IFERROR(VLOOKUP($CS$1&amp;'Service PJ'!$D238&amp;'Service PJ'!$B238&amp;'Service PJ'!$A238&amp;"*",'EPA_US9RT techs'!$A$2:$I$1722,9,FALSE),"")</f>
        <v/>
      </c>
      <c r="DL240" s="2" t="str">
        <f>IFERROR(VLOOKUP($CS$1&amp;'Service PJ'!$D238&amp;'Service PJ'!$B238&amp;'Service PJ'!$A238&amp;"*",'EPA_US9RT techs'!$A$2:$I$1722,9,FALSE),"")</f>
        <v/>
      </c>
      <c r="DM240" s="2" t="str">
        <f>IFERROR(VLOOKUP($CS$1&amp;'Service PJ'!$D238&amp;'Service PJ'!$B238&amp;'Service PJ'!$A238&amp;"*",'EPA_US9RT techs'!$A$2:$I$1722,9,FALSE),"")</f>
        <v/>
      </c>
      <c r="DN240" s="2" t="str">
        <f>IFERROR(VLOOKUP($CS$1&amp;'Service PJ'!$D238&amp;'Service PJ'!$B238&amp;'Service PJ'!$A238&amp;"*",'EPA_US9RT techs'!$A$2:$I$1722,9,FALSE),"")</f>
        <v/>
      </c>
      <c r="DO240" s="2" t="str">
        <f>IFERROR(VLOOKUP($CS$1&amp;'Service PJ'!$D238&amp;'Service PJ'!$B238&amp;'Service PJ'!$A238&amp;"*",'EPA_US9RT techs'!$A$2:$I$1722,9,FALSE),"")</f>
        <v/>
      </c>
      <c r="DP240" s="2" t="str">
        <f>IFERROR(VLOOKUP($CS$1&amp;'Service PJ'!$D238&amp;'Service PJ'!$B238&amp;'Service PJ'!$A238&amp;"*",'EPA_US9RT techs'!$A$2:$I$1722,9,FALSE),"")</f>
        <v/>
      </c>
      <c r="DQ240" s="2" t="str">
        <f>IFERROR(VLOOKUP($CS$1&amp;'Service PJ'!$D238&amp;'Service PJ'!$B238&amp;'Service PJ'!$A238&amp;"*",'EPA_US9RT techs'!$A$2:$I$1722,9,FALSE),"")</f>
        <v/>
      </c>
      <c r="DR240" s="2" t="str">
        <f>IFERROR(VLOOKUP($CS$1&amp;'Service PJ'!$D238&amp;'Service PJ'!$B238&amp;'Service PJ'!$A238&amp;"*",'EPA_US9RT techs'!$A$2:$I$1722,9,FALSE),"")</f>
        <v/>
      </c>
      <c r="DS240" s="2" t="str">
        <f>IFERROR(VLOOKUP($CS$1&amp;'Service PJ'!$D238&amp;'Service PJ'!$B238&amp;'Service PJ'!$A238&amp;"*",'EPA_US9RT techs'!$A$2:$I$1722,9,FALSE),"")</f>
        <v/>
      </c>
      <c r="DT240" s="2" t="str">
        <f>IFERROR(VLOOKUP($CS$1&amp;'Service PJ'!$D238&amp;'Service PJ'!$B238&amp;'Service PJ'!$A238&amp;"*",'EPA_US9RT techs'!$A$2:$I$1722,9,FALSE),"")</f>
        <v/>
      </c>
      <c r="DU240" s="2" t="str">
        <f>IFERROR(VLOOKUP($CS$1&amp;'Service PJ'!$D238&amp;'Service PJ'!$B238&amp;'Service PJ'!$A238&amp;"*",'EPA_US9RT techs'!$A$2:$I$1722,9,FALSE),"")</f>
        <v/>
      </c>
      <c r="DV240" s="2" t="str">
        <f>IFERROR(VLOOKUP($CS$1&amp;'Service PJ'!$D238&amp;'Service PJ'!$B238&amp;'Service PJ'!$A238&amp;"*",'EPA_US9RT techs'!$A$2:$I$1722,9,FALSE),"")</f>
        <v/>
      </c>
      <c r="DW240" s="2" t="str">
        <f>IFERROR(VLOOKUP($CS$1&amp;'Service PJ'!$D238&amp;'Service PJ'!$B238&amp;'Service PJ'!$A238&amp;"*",'EPA_US9RT techs'!$A$2:$I$1722,9,FALSE),"")</f>
        <v/>
      </c>
    </row>
    <row r="241" spans="1:127" x14ac:dyDescent="0.45">
      <c r="A241" t="str">
        <f>IF(SUM(B241:R241)=0,"\I:",'Service PJ'!$D239&amp;"_"&amp;'Service PJ'!$E239&amp;"_"&amp;'Service PJ'!$C239)</f>
        <v>\I:</v>
      </c>
      <c r="B241" s="14" t="str">
        <f>IFERROR(VLOOKUP($A$1&amp;'Service PJ'!$D239&amp;'Service PJ'!$B239&amp;'Service PJ'!$A239&amp;"*",'EPA_US9RT techs'!$A$2:$I$1722,9,FALSE),"")</f>
        <v/>
      </c>
      <c r="C241" s="14" t="str">
        <f>IFERROR(VLOOKUP($A$1&amp;'Service PJ'!$D239&amp;'Service PJ'!$B239&amp;'Service PJ'!$A239&amp;"*",'EPA_US9RT techs'!$A$2:$I$1722,9,FALSE),"")</f>
        <v/>
      </c>
      <c r="D241" s="14" t="str">
        <f>IFERROR(VLOOKUP($A$1&amp;'Service PJ'!$D239&amp;'Service PJ'!$B239&amp;'Service PJ'!$A239&amp;"*",'EPA_US9RT techs'!$A$2:$I$1722,9,FALSE),"")</f>
        <v/>
      </c>
      <c r="E241" s="14" t="str">
        <f>IFERROR(VLOOKUP($A$1&amp;'Service PJ'!$D239&amp;'Service PJ'!$B239&amp;'Service PJ'!$A239&amp;"*",'EPA_US9RT techs'!$A$2:$I$1722,9,FALSE),"")</f>
        <v/>
      </c>
      <c r="F241" s="14" t="str">
        <f>IFERROR(VLOOKUP($A$1&amp;'Service PJ'!$D239&amp;'Service PJ'!$B239&amp;'Service PJ'!$A239&amp;"*",'EPA_US9RT techs'!$A$2:$I$1722,9,FALSE),"")</f>
        <v/>
      </c>
      <c r="G241" s="14" t="str">
        <f>IFERROR(VLOOKUP($A$1&amp;'Service PJ'!$D239&amp;'Service PJ'!$B239&amp;'Service PJ'!$A239&amp;"*",'EPA_US9RT techs'!$A$2:$I$1722,9,FALSE),"")</f>
        <v/>
      </c>
      <c r="H241" s="14" t="str">
        <f>IFERROR(VLOOKUP($A$1&amp;'Service PJ'!$D239&amp;'Service PJ'!$B239&amp;'Service PJ'!$A239&amp;"*",'EPA_US9RT techs'!$A$2:$I$1722,9,FALSE),"")</f>
        <v/>
      </c>
      <c r="I241" s="14" t="str">
        <f>IFERROR(VLOOKUP($A$1&amp;'Service PJ'!$D239&amp;'Service PJ'!$B239&amp;'Service PJ'!$A239&amp;"*",'EPA_US9RT techs'!$A$2:$I$1722,9,FALSE),"")</f>
        <v/>
      </c>
      <c r="J241" s="14" t="str">
        <f>IFERROR(VLOOKUP($A$1&amp;'Service PJ'!$D239&amp;'Service PJ'!$B239&amp;'Service PJ'!$A239&amp;"*",'EPA_US9RT techs'!$A$2:$I$1722,9,FALSE),"")</f>
        <v/>
      </c>
      <c r="K241" s="14" t="str">
        <f>IFERROR(VLOOKUP($A$1&amp;'Service PJ'!$D239&amp;'Service PJ'!$B239&amp;'Service PJ'!$A239&amp;"*",'EPA_US9RT techs'!$A$2:$I$1722,9,FALSE),"")</f>
        <v/>
      </c>
      <c r="L241" s="14" t="str">
        <f>IFERROR(VLOOKUP($A$1&amp;'Service PJ'!$D239&amp;'Service PJ'!$B239&amp;'Service PJ'!$A239&amp;"*",'EPA_US9RT techs'!$A$2:$I$1722,9,FALSE),"")</f>
        <v/>
      </c>
      <c r="M241" s="14" t="str">
        <f>IFERROR(VLOOKUP($A$1&amp;'Service PJ'!$D239&amp;'Service PJ'!$B239&amp;'Service PJ'!$A239&amp;"*",'EPA_US9RT techs'!$A$2:$I$1722,9,FALSE),"")</f>
        <v/>
      </c>
      <c r="N241" s="14" t="str">
        <f>IFERROR(VLOOKUP($A$1&amp;'Service PJ'!$D239&amp;'Service PJ'!$B239&amp;'Service PJ'!$A239&amp;"*",'EPA_US9RT techs'!$A$2:$I$1722,9,FALSE),"")</f>
        <v/>
      </c>
      <c r="O241" s="14" t="str">
        <f>IFERROR(VLOOKUP($A$1&amp;'Service PJ'!$D239&amp;'Service PJ'!$B239&amp;'Service PJ'!$A239&amp;"*",'EPA_US9RT techs'!$A$2:$I$1722,9,FALSE),"")</f>
        <v/>
      </c>
      <c r="P241" s="14" t="str">
        <f>IFERROR(VLOOKUP($A$1&amp;'Service PJ'!$D239&amp;'Service PJ'!$B239&amp;'Service PJ'!$A239&amp;"*",'EPA_US9RT techs'!$A$2:$I$1722,9,FALSE),"")</f>
        <v/>
      </c>
      <c r="Q241" s="14" t="str">
        <f>IFERROR(VLOOKUP($A$1&amp;'Service PJ'!$D239&amp;'Service PJ'!$B239&amp;'Service PJ'!$A239&amp;"*",'EPA_US9RT techs'!$A$2:$I$1722,9,FALSE),"")</f>
        <v/>
      </c>
      <c r="R241" s="14" t="str">
        <f>IFERROR(VLOOKUP($A$1&amp;'Service PJ'!$D239&amp;'Service PJ'!$B239&amp;'Service PJ'!$A239&amp;"*",'EPA_US9RT techs'!$A$2:$I$1722,9,FALSE),"")</f>
        <v/>
      </c>
      <c r="S241" s="14" t="str">
        <f>IFERROR(VLOOKUP($A$1&amp;'Service PJ'!$D239&amp;'Service PJ'!$B239&amp;'Service PJ'!$A239&amp;"*",'EPA_US9RT techs'!$A$2:$I$1722,9,FALSE),"")</f>
        <v/>
      </c>
      <c r="T241" s="14" t="str">
        <f>IFERROR(VLOOKUP($A$1&amp;'Service PJ'!$D239&amp;'Service PJ'!$B239&amp;'Service PJ'!$A239&amp;"*",'EPA_US9RT techs'!$A$2:$I$1722,9,FALSE),"")</f>
        <v/>
      </c>
      <c r="U241" s="14" t="str">
        <f>IFERROR(VLOOKUP($A$1&amp;'Service PJ'!$D239&amp;'Service PJ'!$B239&amp;'Service PJ'!$A239&amp;"*",'EPA_US9RT techs'!$A$2:$I$1722,9,FALSE),"")</f>
        <v/>
      </c>
      <c r="V241" s="14" t="str">
        <f>IFERROR(VLOOKUP($A$1&amp;'Service PJ'!$D239&amp;'Service PJ'!$B239&amp;'Service PJ'!$A239&amp;"*",'EPA_US9RT techs'!$A$2:$I$1722,9,FALSE),"")</f>
        <v/>
      </c>
      <c r="W241" s="14" t="str">
        <f>IFERROR(VLOOKUP($A$1&amp;'Service PJ'!$D239&amp;'Service PJ'!$B239&amp;'Service PJ'!$A239&amp;"*",'EPA_US9RT techs'!$A$2:$I$1722,9,FALSE),"")</f>
        <v/>
      </c>
      <c r="X241" s="14" t="str">
        <f>IFERROR(VLOOKUP($A$1&amp;'Service PJ'!$D239&amp;'Service PJ'!$B239&amp;'Service PJ'!$A239&amp;"*",'EPA_US9RT techs'!$A$2:$I$1722,9,FALSE),"")</f>
        <v/>
      </c>
      <c r="Y241" s="14" t="str">
        <f>IFERROR(VLOOKUP($A$1&amp;'Service PJ'!$D239&amp;'Service PJ'!$B239&amp;'Service PJ'!$A239&amp;"*",'EPA_US9RT techs'!$A$2:$I$1722,9,FALSE),"")</f>
        <v/>
      </c>
      <c r="Z241" s="14" t="str">
        <f>IFERROR(VLOOKUP($A$1&amp;'Service PJ'!$D239&amp;'Service PJ'!$B239&amp;'Service PJ'!$A239&amp;"*",'EPA_US9RT techs'!$A$2:$I$1722,9,FALSE),"")</f>
        <v/>
      </c>
      <c r="AA241" s="14" t="str">
        <f>IFERROR(VLOOKUP($A$1&amp;'Service PJ'!$D239&amp;'Service PJ'!$B239&amp;'Service PJ'!$A239&amp;"*",'EPA_US9RT techs'!$A$2:$I$1722,9,FALSE),"")</f>
        <v/>
      </c>
      <c r="AB241" s="14" t="str">
        <f>IFERROR(VLOOKUP($A$1&amp;'Service PJ'!$D239&amp;'Service PJ'!$B239&amp;'Service PJ'!$A239&amp;"*",'EPA_US9RT techs'!$A$2:$I$1722,9,FALSE),"")</f>
        <v/>
      </c>
      <c r="AC241" s="14" t="str">
        <f>IFERROR(VLOOKUP($A$1&amp;'Service PJ'!$D239&amp;'Service PJ'!$B239&amp;'Service PJ'!$A239&amp;"*",'EPA_US9RT techs'!$A$2:$I$1722,9,FALSE),"")</f>
        <v/>
      </c>
      <c r="AD241" s="14" t="str">
        <f>IFERROR(VLOOKUP($A$1&amp;'Service PJ'!$D239&amp;'Service PJ'!$B239&amp;'Service PJ'!$A239&amp;"*",'EPA_US9RT techs'!$A$2:$I$1722,9,FALSE),"")</f>
        <v/>
      </c>
      <c r="AE241" s="14" t="str">
        <f>IFERROR(VLOOKUP($A$1&amp;'Service PJ'!$D239&amp;'Service PJ'!$B239&amp;'Service PJ'!$A239&amp;"*",'EPA_US9RT techs'!$A$2:$I$1722,9,FALSE),"")</f>
        <v/>
      </c>
      <c r="AG241" t="str">
        <f>IF(SUM(AH241:AX241)=0,"\I:",'Service PJ'!$D239&amp;"_"&amp;'Service PJ'!$E239&amp;"_"&amp;'Service PJ'!$C239)</f>
        <v>\I:</v>
      </c>
      <c r="AH241" s="14" t="str">
        <f>IFERROR(VLOOKUP($AG$1&amp;'Service PJ'!$D239&amp;'Service PJ'!$B239&amp;'Service PJ'!$A239&amp;"*",'EPA_US9RT techs'!$A$2:$I$1722,9,FALSE),"")</f>
        <v/>
      </c>
      <c r="AI241" s="14" t="str">
        <f>IFERROR(VLOOKUP($AG$1&amp;'Service PJ'!$D239&amp;'Service PJ'!$B239&amp;'Service PJ'!$A239&amp;"*",'EPA_US9RT techs'!$A$2:$I$1722,9,FALSE),"")</f>
        <v/>
      </c>
      <c r="AJ241" s="14" t="str">
        <f>IFERROR(VLOOKUP($AG$1&amp;'Service PJ'!$D239&amp;'Service PJ'!$B239&amp;'Service PJ'!$A239&amp;"*",'EPA_US9RT techs'!$A$2:$I$1722,9,FALSE),"")</f>
        <v/>
      </c>
      <c r="AK241" s="14" t="str">
        <f>IFERROR(VLOOKUP($AG$1&amp;'Service PJ'!$D239&amp;'Service PJ'!$B239&amp;'Service PJ'!$A239&amp;"*",'EPA_US9RT techs'!$A$2:$I$1722,9,FALSE),"")</f>
        <v/>
      </c>
      <c r="AL241" s="14" t="str">
        <f>IFERROR(VLOOKUP($AG$1&amp;'Service PJ'!$D239&amp;'Service PJ'!$B239&amp;'Service PJ'!$A239&amp;"*",'EPA_US9RT techs'!$A$2:$I$1722,9,FALSE),"")</f>
        <v/>
      </c>
      <c r="AM241" s="14" t="str">
        <f>IFERROR(VLOOKUP($AG$1&amp;'Service PJ'!$D239&amp;'Service PJ'!$B239&amp;'Service PJ'!$A239&amp;"*",'EPA_US9RT techs'!$A$2:$I$1722,9,FALSE),"")</f>
        <v/>
      </c>
      <c r="AN241" s="14" t="str">
        <f>IFERROR(VLOOKUP($AG$1&amp;'Service PJ'!$D239&amp;'Service PJ'!$B239&amp;'Service PJ'!$A239&amp;"*",'EPA_US9RT techs'!$A$2:$I$1722,9,FALSE),"")</f>
        <v/>
      </c>
      <c r="AO241" s="14" t="str">
        <f>IFERROR(VLOOKUP($AG$1&amp;'Service PJ'!$D239&amp;'Service PJ'!$B239&amp;'Service PJ'!$A239&amp;"*",'EPA_US9RT techs'!$A$2:$I$1722,9,FALSE),"")</f>
        <v/>
      </c>
      <c r="AP241" s="14" t="str">
        <f>IFERROR(VLOOKUP($AG$1&amp;'Service PJ'!$D239&amp;'Service PJ'!$B239&amp;'Service PJ'!$A239&amp;"*",'EPA_US9RT techs'!$A$2:$I$1722,9,FALSE),"")</f>
        <v/>
      </c>
      <c r="AQ241" s="14" t="str">
        <f>IFERROR(VLOOKUP($AG$1&amp;'Service PJ'!$D239&amp;'Service PJ'!$B239&amp;'Service PJ'!$A239&amp;"*",'EPA_US9RT techs'!$A$2:$I$1722,9,FALSE),"")</f>
        <v/>
      </c>
      <c r="AR241" s="14" t="str">
        <f>IFERROR(VLOOKUP($AG$1&amp;'Service PJ'!$D239&amp;'Service PJ'!$B239&amp;'Service PJ'!$A239&amp;"*",'EPA_US9RT techs'!$A$2:$I$1722,9,FALSE),"")</f>
        <v/>
      </c>
      <c r="AS241" s="14" t="str">
        <f>IFERROR(VLOOKUP($AG$1&amp;'Service PJ'!$D239&amp;'Service PJ'!$B239&amp;'Service PJ'!$A239&amp;"*",'EPA_US9RT techs'!$A$2:$I$1722,9,FALSE),"")</f>
        <v/>
      </c>
      <c r="AT241" s="14" t="str">
        <f>IFERROR(VLOOKUP($AG$1&amp;'Service PJ'!$D239&amp;'Service PJ'!$B239&amp;'Service PJ'!$A239&amp;"*",'EPA_US9RT techs'!$A$2:$I$1722,9,FALSE),"")</f>
        <v/>
      </c>
      <c r="AU241" s="14" t="str">
        <f>IFERROR(VLOOKUP($AG$1&amp;'Service PJ'!$D239&amp;'Service PJ'!$B239&amp;'Service PJ'!$A239&amp;"*",'EPA_US9RT techs'!$A$2:$I$1722,9,FALSE),"")</f>
        <v/>
      </c>
      <c r="AV241" s="14" t="str">
        <f>IFERROR(VLOOKUP($AG$1&amp;'Service PJ'!$D239&amp;'Service PJ'!$B239&amp;'Service PJ'!$A239&amp;"*",'EPA_US9RT techs'!$A$2:$I$1722,9,FALSE),"")</f>
        <v/>
      </c>
      <c r="AW241" s="14" t="str">
        <f>IFERROR(VLOOKUP($AG$1&amp;'Service PJ'!$D239&amp;'Service PJ'!$B239&amp;'Service PJ'!$A239&amp;"*",'EPA_US9RT techs'!$A$2:$I$1722,9,FALSE),"")</f>
        <v/>
      </c>
      <c r="AX241" s="14" t="str">
        <f>IFERROR(VLOOKUP($AG$1&amp;'Service PJ'!$D239&amp;'Service PJ'!$B239&amp;'Service PJ'!$A239&amp;"*",'EPA_US9RT techs'!$A$2:$I$1722,9,FALSE),"")</f>
        <v/>
      </c>
      <c r="AY241" s="14" t="str">
        <f>IFERROR(VLOOKUP($AG$1&amp;'Service PJ'!$D239&amp;'Service PJ'!$B239&amp;'Service PJ'!$A239&amp;"*",'EPA_US9RT techs'!$A$2:$I$1722,9,FALSE),"")</f>
        <v/>
      </c>
      <c r="AZ241" s="14" t="str">
        <f>IFERROR(VLOOKUP($AG$1&amp;'Service PJ'!$D239&amp;'Service PJ'!$B239&amp;'Service PJ'!$A239&amp;"*",'EPA_US9RT techs'!$A$2:$I$1722,9,FALSE),"")</f>
        <v/>
      </c>
      <c r="BA241" s="14" t="str">
        <f>IFERROR(VLOOKUP($AG$1&amp;'Service PJ'!$D239&amp;'Service PJ'!$B239&amp;'Service PJ'!$A239&amp;"*",'EPA_US9RT techs'!$A$2:$I$1722,9,FALSE),"")</f>
        <v/>
      </c>
      <c r="BB241" s="14" t="str">
        <f>IFERROR(VLOOKUP($AG$1&amp;'Service PJ'!$D239&amp;'Service PJ'!$B239&amp;'Service PJ'!$A239&amp;"*",'EPA_US9RT techs'!$A$2:$I$1722,9,FALSE),"")</f>
        <v/>
      </c>
      <c r="BC241" s="14" t="str">
        <f>IFERROR(VLOOKUP($AG$1&amp;'Service PJ'!$D239&amp;'Service PJ'!$B239&amp;'Service PJ'!$A239&amp;"*",'EPA_US9RT techs'!$A$2:$I$1722,9,FALSE),"")</f>
        <v/>
      </c>
      <c r="BD241" s="14" t="str">
        <f>IFERROR(VLOOKUP($AG$1&amp;'Service PJ'!$D239&amp;'Service PJ'!$B239&amp;'Service PJ'!$A239&amp;"*",'EPA_US9RT techs'!$A$2:$I$1722,9,FALSE),"")</f>
        <v/>
      </c>
      <c r="BE241" s="14" t="str">
        <f>IFERROR(VLOOKUP($AG$1&amp;'Service PJ'!$D239&amp;'Service PJ'!$B239&amp;'Service PJ'!$A239&amp;"*",'EPA_US9RT techs'!$A$2:$I$1722,9,FALSE),"")</f>
        <v/>
      </c>
      <c r="BF241" s="14" t="str">
        <f>IFERROR(VLOOKUP($AG$1&amp;'Service PJ'!$D239&amp;'Service PJ'!$B239&amp;'Service PJ'!$A239&amp;"*",'EPA_US9RT techs'!$A$2:$I$1722,9,FALSE),"")</f>
        <v/>
      </c>
      <c r="BG241" s="14" t="str">
        <f>IFERROR(VLOOKUP($AG$1&amp;'Service PJ'!$D239&amp;'Service PJ'!$B239&amp;'Service PJ'!$A239&amp;"*",'EPA_US9RT techs'!$A$2:$I$1722,9,FALSE),"")</f>
        <v/>
      </c>
      <c r="BH241" s="14" t="str">
        <f>IFERROR(VLOOKUP($AG$1&amp;'Service PJ'!$D239&amp;'Service PJ'!$B239&amp;'Service PJ'!$A239&amp;"*",'EPA_US9RT techs'!$A$2:$I$1722,9,FALSE),"")</f>
        <v/>
      </c>
      <c r="BI241" s="14" t="str">
        <f>IFERROR(VLOOKUP($AG$1&amp;'Service PJ'!$D239&amp;'Service PJ'!$B239&amp;'Service PJ'!$A239&amp;"*",'EPA_US9RT techs'!$A$2:$I$1722,9,FALSE),"")</f>
        <v/>
      </c>
      <c r="BJ241" s="14" t="str">
        <f>IFERROR(VLOOKUP($AG$1&amp;'Service PJ'!$D239&amp;'Service PJ'!$B239&amp;'Service PJ'!$A239&amp;"*",'EPA_US9RT techs'!$A$2:$I$1722,9,FALSE),"")</f>
        <v/>
      </c>
      <c r="BK241" s="14" t="str">
        <f>IFERROR(VLOOKUP($AG$1&amp;'Service PJ'!$D239&amp;'Service PJ'!$B239&amp;'Service PJ'!$A239&amp;"*",'EPA_US9RT techs'!$A$2:$I$1722,9,FALSE),"")</f>
        <v/>
      </c>
      <c r="BM241" t="str">
        <f>IF(SUM(BN241:CD241)=0,"\I:",'Service PJ'!$D239&amp;"_"&amp;'Service PJ'!$E239&amp;"_"&amp;'Service PJ'!$C239)</f>
        <v>\I:</v>
      </c>
      <c r="BN241" s="14" t="str">
        <f>IFERROR(VLOOKUP($BM$1&amp;'Service PJ'!$D239&amp;'Service PJ'!$B239&amp;'Service PJ'!$A239&amp;"*",'EPA_US9RT techs'!$A$2:$I$1722,9,FALSE),"")</f>
        <v/>
      </c>
      <c r="BO241" s="14" t="str">
        <f>IFERROR(VLOOKUP($BM$1&amp;'Service PJ'!$D239&amp;'Service PJ'!$B239&amp;'Service PJ'!$A239&amp;"*",'EPA_US9RT techs'!$A$2:$I$1722,9,FALSE),"")</f>
        <v/>
      </c>
      <c r="BP241" s="14" t="str">
        <f>IFERROR(VLOOKUP($BM$1&amp;'Service PJ'!$D239&amp;'Service PJ'!$B239&amp;'Service PJ'!$A239&amp;"*",'EPA_US9RT techs'!$A$2:$I$1722,9,FALSE),"")</f>
        <v/>
      </c>
      <c r="BQ241" s="14" t="str">
        <f>IFERROR(VLOOKUP($BM$1&amp;'Service PJ'!$D239&amp;'Service PJ'!$B239&amp;'Service PJ'!$A239&amp;"*",'EPA_US9RT techs'!$A$2:$I$1722,9,FALSE),"")</f>
        <v/>
      </c>
      <c r="BR241" s="14" t="str">
        <f>IFERROR(VLOOKUP($BM$1&amp;'Service PJ'!$D239&amp;'Service PJ'!$B239&amp;'Service PJ'!$A239&amp;"*",'EPA_US9RT techs'!$A$2:$I$1722,9,FALSE),"")</f>
        <v/>
      </c>
      <c r="BS241" s="14" t="str">
        <f>IFERROR(VLOOKUP($BM$1&amp;'Service PJ'!$D239&amp;'Service PJ'!$B239&amp;'Service PJ'!$A239&amp;"*",'EPA_US9RT techs'!$A$2:$I$1722,9,FALSE),"")</f>
        <v/>
      </c>
      <c r="BT241" s="14" t="str">
        <f>IFERROR(VLOOKUP($BM$1&amp;'Service PJ'!$D239&amp;'Service PJ'!$B239&amp;'Service PJ'!$A239&amp;"*",'EPA_US9RT techs'!$A$2:$I$1722,9,FALSE),"")</f>
        <v/>
      </c>
      <c r="BU241" s="14" t="str">
        <f>IFERROR(VLOOKUP($BM$1&amp;'Service PJ'!$D239&amp;'Service PJ'!$B239&amp;'Service PJ'!$A239&amp;"*",'EPA_US9RT techs'!$A$2:$I$1722,9,FALSE),"")</f>
        <v/>
      </c>
      <c r="BV241" s="14" t="str">
        <f>IFERROR(VLOOKUP($BM$1&amp;'Service PJ'!$D239&amp;'Service PJ'!$B239&amp;'Service PJ'!$A239&amp;"*",'EPA_US9RT techs'!$A$2:$I$1722,9,FALSE),"")</f>
        <v/>
      </c>
      <c r="BW241" s="14" t="str">
        <f>IFERROR(VLOOKUP($BM$1&amp;'Service PJ'!$D239&amp;'Service PJ'!$B239&amp;'Service PJ'!$A239&amp;"*",'EPA_US9RT techs'!$A$2:$I$1722,9,FALSE),"")</f>
        <v/>
      </c>
      <c r="BX241" s="14" t="str">
        <f>IFERROR(VLOOKUP($BM$1&amp;'Service PJ'!$D239&amp;'Service PJ'!$B239&amp;'Service PJ'!$A239&amp;"*",'EPA_US9RT techs'!$A$2:$I$1722,9,FALSE),"")</f>
        <v/>
      </c>
      <c r="BY241" s="14" t="str">
        <f>IFERROR(VLOOKUP($BM$1&amp;'Service PJ'!$D239&amp;'Service PJ'!$B239&amp;'Service PJ'!$A239&amp;"*",'EPA_US9RT techs'!$A$2:$I$1722,9,FALSE),"")</f>
        <v/>
      </c>
      <c r="BZ241" s="14" t="str">
        <f>IFERROR(VLOOKUP($BM$1&amp;'Service PJ'!$D239&amp;'Service PJ'!$B239&amp;'Service PJ'!$A239&amp;"*",'EPA_US9RT techs'!$A$2:$I$1722,9,FALSE),"")</f>
        <v/>
      </c>
      <c r="CA241" s="14" t="str">
        <f>IFERROR(VLOOKUP($BM$1&amp;'Service PJ'!$D239&amp;'Service PJ'!$B239&amp;'Service PJ'!$A239&amp;"*",'EPA_US9RT techs'!$A$2:$I$1722,9,FALSE),"")</f>
        <v/>
      </c>
      <c r="CB241" s="14" t="str">
        <f>IFERROR(VLOOKUP($BM$1&amp;'Service PJ'!$D239&amp;'Service PJ'!$B239&amp;'Service PJ'!$A239&amp;"*",'EPA_US9RT techs'!$A$2:$I$1722,9,FALSE),"")</f>
        <v/>
      </c>
      <c r="CC241" s="14" t="str">
        <f>IFERROR(VLOOKUP($BM$1&amp;'Service PJ'!$D239&amp;'Service PJ'!$B239&amp;'Service PJ'!$A239&amp;"*",'EPA_US9RT techs'!$A$2:$I$1722,9,FALSE),"")</f>
        <v/>
      </c>
      <c r="CD241" s="14" t="str">
        <f>IFERROR(VLOOKUP($BM$1&amp;'Service PJ'!$D239&amp;'Service PJ'!$B239&amp;'Service PJ'!$A239&amp;"*",'EPA_US9RT techs'!$A$2:$I$1722,9,FALSE),"")</f>
        <v/>
      </c>
      <c r="CE241" s="14" t="str">
        <f>IFERROR(VLOOKUP($BM$1&amp;'Service PJ'!$D239&amp;'Service PJ'!$B239&amp;'Service PJ'!$A239&amp;"*",'EPA_US9RT techs'!$A$2:$I$1722,9,FALSE),"")</f>
        <v/>
      </c>
      <c r="CF241" s="14" t="str">
        <f>IFERROR(VLOOKUP($BM$1&amp;'Service PJ'!$D239&amp;'Service PJ'!$B239&amp;'Service PJ'!$A239&amp;"*",'EPA_US9RT techs'!$A$2:$I$1722,9,FALSE),"")</f>
        <v/>
      </c>
      <c r="CG241" s="14" t="str">
        <f>IFERROR(VLOOKUP($BM$1&amp;'Service PJ'!$D239&amp;'Service PJ'!$B239&amp;'Service PJ'!$A239&amp;"*",'EPA_US9RT techs'!$A$2:$I$1722,9,FALSE),"")</f>
        <v/>
      </c>
      <c r="CH241" s="14" t="str">
        <f>IFERROR(VLOOKUP($BM$1&amp;'Service PJ'!$D239&amp;'Service PJ'!$B239&amp;'Service PJ'!$A239&amp;"*",'EPA_US9RT techs'!$A$2:$I$1722,9,FALSE),"")</f>
        <v/>
      </c>
      <c r="CI241" s="14" t="str">
        <f>IFERROR(VLOOKUP($BM$1&amp;'Service PJ'!$D239&amp;'Service PJ'!$B239&amp;'Service PJ'!$A239&amp;"*",'EPA_US9RT techs'!$A$2:$I$1722,9,FALSE),"")</f>
        <v/>
      </c>
      <c r="CJ241" s="14" t="str">
        <f>IFERROR(VLOOKUP($BM$1&amp;'Service PJ'!$D239&amp;'Service PJ'!$B239&amp;'Service PJ'!$A239&amp;"*",'EPA_US9RT techs'!$A$2:$I$1722,9,FALSE),"")</f>
        <v/>
      </c>
      <c r="CK241" s="14" t="str">
        <f>IFERROR(VLOOKUP($BM$1&amp;'Service PJ'!$D239&amp;'Service PJ'!$B239&amp;'Service PJ'!$A239&amp;"*",'EPA_US9RT techs'!$A$2:$I$1722,9,FALSE),"")</f>
        <v/>
      </c>
      <c r="CL241" s="14" t="str">
        <f>IFERROR(VLOOKUP($BM$1&amp;'Service PJ'!$D239&amp;'Service PJ'!$B239&amp;'Service PJ'!$A239&amp;"*",'EPA_US9RT techs'!$A$2:$I$1722,9,FALSE),"")</f>
        <v/>
      </c>
      <c r="CM241" s="14" t="str">
        <f>IFERROR(VLOOKUP($BM$1&amp;'Service PJ'!$D239&amp;'Service PJ'!$B239&amp;'Service PJ'!$A239&amp;"*",'EPA_US9RT techs'!$A$2:$I$1722,9,FALSE),"")</f>
        <v/>
      </c>
      <c r="CN241" s="14" t="str">
        <f>IFERROR(VLOOKUP($BM$1&amp;'Service PJ'!$D239&amp;'Service PJ'!$B239&amp;'Service PJ'!$A239&amp;"*",'EPA_US9RT techs'!$A$2:$I$1722,9,FALSE),"")</f>
        <v/>
      </c>
      <c r="CO241" s="14" t="str">
        <f>IFERROR(VLOOKUP($BM$1&amp;'Service PJ'!$D239&amp;'Service PJ'!$B239&amp;'Service PJ'!$A239&amp;"*",'EPA_US9RT techs'!$A$2:$I$1722,9,FALSE),"")</f>
        <v/>
      </c>
      <c r="CP241" s="14" t="str">
        <f>IFERROR(VLOOKUP($BM$1&amp;'Service PJ'!$D239&amp;'Service PJ'!$B239&amp;'Service PJ'!$A239&amp;"*",'EPA_US9RT techs'!$A$2:$I$1722,9,FALSE),"")</f>
        <v/>
      </c>
      <c r="CQ241" s="14" t="str">
        <f>IFERROR(VLOOKUP($BM$1&amp;'Service PJ'!$D239&amp;'Service PJ'!$B239&amp;'Service PJ'!$A239&amp;"*",'EPA_US9RT techs'!$A$2:$I$1722,9,FALSE),"")</f>
        <v/>
      </c>
      <c r="CS241" t="str">
        <f>IF(SUM(CT241:DJ241)=0,"\I:",'Service PJ'!$D239&amp;"_"&amp;'Service PJ'!$E239&amp;"_"&amp;'Service PJ'!$C239)</f>
        <v>\I:</v>
      </c>
      <c r="CT241" s="2" t="str">
        <f>IFERROR(VLOOKUP($CS$1&amp;'Service PJ'!$D239&amp;'Service PJ'!$B239&amp;'Service PJ'!$A239&amp;"*",'EPA_US9RT techs'!$A$2:$I$1722,9,FALSE),"")</f>
        <v/>
      </c>
      <c r="CU241" s="2" t="str">
        <f>IFERROR(VLOOKUP($CS$1&amp;'Service PJ'!$D239&amp;'Service PJ'!$B239&amp;'Service PJ'!$A239&amp;"*",'EPA_US9RT techs'!$A$2:$I$1722,9,FALSE),"")</f>
        <v/>
      </c>
      <c r="CV241" s="2" t="str">
        <f>IFERROR(VLOOKUP($CS$1&amp;'Service PJ'!$D239&amp;'Service PJ'!$B239&amp;'Service PJ'!$A239&amp;"*",'EPA_US9RT techs'!$A$2:$I$1722,9,FALSE),"")</f>
        <v/>
      </c>
      <c r="CW241" s="2" t="str">
        <f>IFERROR(VLOOKUP($CS$1&amp;'Service PJ'!$D239&amp;'Service PJ'!$B239&amp;'Service PJ'!$A239&amp;"*",'EPA_US9RT techs'!$A$2:$I$1722,9,FALSE),"")</f>
        <v/>
      </c>
      <c r="CX241" s="2" t="str">
        <f>IFERROR(VLOOKUP($CS$1&amp;'Service PJ'!$D239&amp;'Service PJ'!$B239&amp;'Service PJ'!$A239&amp;"*",'EPA_US9RT techs'!$A$2:$I$1722,9,FALSE),"")</f>
        <v/>
      </c>
      <c r="CY241" s="2" t="str">
        <f>IFERROR(VLOOKUP($CS$1&amp;'Service PJ'!$D239&amp;'Service PJ'!$B239&amp;'Service PJ'!$A239&amp;"*",'EPA_US9RT techs'!$A$2:$I$1722,9,FALSE),"")</f>
        <v/>
      </c>
      <c r="CZ241" s="2" t="str">
        <f>IFERROR(VLOOKUP($CS$1&amp;'Service PJ'!$D239&amp;'Service PJ'!$B239&amp;'Service PJ'!$A239&amp;"*",'EPA_US9RT techs'!$A$2:$I$1722,9,FALSE),"")</f>
        <v/>
      </c>
      <c r="DA241" s="2" t="str">
        <f>IFERROR(VLOOKUP($CS$1&amp;'Service PJ'!$D239&amp;'Service PJ'!$B239&amp;'Service PJ'!$A239&amp;"*",'EPA_US9RT techs'!$A$2:$I$1722,9,FALSE),"")</f>
        <v/>
      </c>
      <c r="DB241" s="2" t="str">
        <f>IFERROR(VLOOKUP($CS$1&amp;'Service PJ'!$D239&amp;'Service PJ'!$B239&amp;'Service PJ'!$A239&amp;"*",'EPA_US9RT techs'!$A$2:$I$1722,9,FALSE),"")</f>
        <v/>
      </c>
      <c r="DC241" s="2" t="str">
        <f>IFERROR(VLOOKUP($CS$1&amp;'Service PJ'!$D239&amp;'Service PJ'!$B239&amp;'Service PJ'!$A239&amp;"*",'EPA_US9RT techs'!$A$2:$I$1722,9,FALSE),"")</f>
        <v/>
      </c>
      <c r="DD241" s="2" t="str">
        <f>IFERROR(VLOOKUP($CS$1&amp;'Service PJ'!$D239&amp;'Service PJ'!$B239&amp;'Service PJ'!$A239&amp;"*",'EPA_US9RT techs'!$A$2:$I$1722,9,FALSE),"")</f>
        <v/>
      </c>
      <c r="DE241" s="2" t="str">
        <f>IFERROR(VLOOKUP($CS$1&amp;'Service PJ'!$D239&amp;'Service PJ'!$B239&amp;'Service PJ'!$A239&amp;"*",'EPA_US9RT techs'!$A$2:$I$1722,9,FALSE),"")</f>
        <v/>
      </c>
      <c r="DF241" s="2" t="str">
        <f>IFERROR(VLOOKUP($CS$1&amp;'Service PJ'!$D239&amp;'Service PJ'!$B239&amp;'Service PJ'!$A239&amp;"*",'EPA_US9RT techs'!$A$2:$I$1722,9,FALSE),"")</f>
        <v/>
      </c>
      <c r="DG241" s="2" t="str">
        <f>IFERROR(VLOOKUP($CS$1&amp;'Service PJ'!$D239&amp;'Service PJ'!$B239&amp;'Service PJ'!$A239&amp;"*",'EPA_US9RT techs'!$A$2:$I$1722,9,FALSE),"")</f>
        <v/>
      </c>
      <c r="DH241" s="2" t="str">
        <f>IFERROR(VLOOKUP($CS$1&amp;'Service PJ'!$D239&amp;'Service PJ'!$B239&amp;'Service PJ'!$A239&amp;"*",'EPA_US9RT techs'!$A$2:$I$1722,9,FALSE),"")</f>
        <v/>
      </c>
      <c r="DI241" s="2" t="str">
        <f>IFERROR(VLOOKUP($CS$1&amp;'Service PJ'!$D239&amp;'Service PJ'!$B239&amp;'Service PJ'!$A239&amp;"*",'EPA_US9RT techs'!$A$2:$I$1722,9,FALSE),"")</f>
        <v/>
      </c>
      <c r="DJ241" s="2" t="str">
        <f>IFERROR(VLOOKUP($CS$1&amp;'Service PJ'!$D239&amp;'Service PJ'!$B239&amp;'Service PJ'!$A239&amp;"*",'EPA_US9RT techs'!$A$2:$I$1722,9,FALSE),"")</f>
        <v/>
      </c>
      <c r="DK241" s="2" t="str">
        <f>IFERROR(VLOOKUP($CS$1&amp;'Service PJ'!$D239&amp;'Service PJ'!$B239&amp;'Service PJ'!$A239&amp;"*",'EPA_US9RT techs'!$A$2:$I$1722,9,FALSE),"")</f>
        <v/>
      </c>
      <c r="DL241" s="2" t="str">
        <f>IFERROR(VLOOKUP($CS$1&amp;'Service PJ'!$D239&amp;'Service PJ'!$B239&amp;'Service PJ'!$A239&amp;"*",'EPA_US9RT techs'!$A$2:$I$1722,9,FALSE),"")</f>
        <v/>
      </c>
      <c r="DM241" s="2" t="str">
        <f>IFERROR(VLOOKUP($CS$1&amp;'Service PJ'!$D239&amp;'Service PJ'!$B239&amp;'Service PJ'!$A239&amp;"*",'EPA_US9RT techs'!$A$2:$I$1722,9,FALSE),"")</f>
        <v/>
      </c>
      <c r="DN241" s="2" t="str">
        <f>IFERROR(VLOOKUP($CS$1&amp;'Service PJ'!$D239&amp;'Service PJ'!$B239&amp;'Service PJ'!$A239&amp;"*",'EPA_US9RT techs'!$A$2:$I$1722,9,FALSE),"")</f>
        <v/>
      </c>
      <c r="DO241" s="2" t="str">
        <f>IFERROR(VLOOKUP($CS$1&amp;'Service PJ'!$D239&amp;'Service PJ'!$B239&amp;'Service PJ'!$A239&amp;"*",'EPA_US9RT techs'!$A$2:$I$1722,9,FALSE),"")</f>
        <v/>
      </c>
      <c r="DP241" s="2" t="str">
        <f>IFERROR(VLOOKUP($CS$1&amp;'Service PJ'!$D239&amp;'Service PJ'!$B239&amp;'Service PJ'!$A239&amp;"*",'EPA_US9RT techs'!$A$2:$I$1722,9,FALSE),"")</f>
        <v/>
      </c>
      <c r="DQ241" s="2" t="str">
        <f>IFERROR(VLOOKUP($CS$1&amp;'Service PJ'!$D239&amp;'Service PJ'!$B239&amp;'Service PJ'!$A239&amp;"*",'EPA_US9RT techs'!$A$2:$I$1722,9,FALSE),"")</f>
        <v/>
      </c>
      <c r="DR241" s="2" t="str">
        <f>IFERROR(VLOOKUP($CS$1&amp;'Service PJ'!$D239&amp;'Service PJ'!$B239&amp;'Service PJ'!$A239&amp;"*",'EPA_US9RT techs'!$A$2:$I$1722,9,FALSE),"")</f>
        <v/>
      </c>
      <c r="DS241" s="2" t="str">
        <f>IFERROR(VLOOKUP($CS$1&amp;'Service PJ'!$D239&amp;'Service PJ'!$B239&amp;'Service PJ'!$A239&amp;"*",'EPA_US9RT techs'!$A$2:$I$1722,9,FALSE),"")</f>
        <v/>
      </c>
      <c r="DT241" s="2" t="str">
        <f>IFERROR(VLOOKUP($CS$1&amp;'Service PJ'!$D239&amp;'Service PJ'!$B239&amp;'Service PJ'!$A239&amp;"*",'EPA_US9RT techs'!$A$2:$I$1722,9,FALSE),"")</f>
        <v/>
      </c>
      <c r="DU241" s="2" t="str">
        <f>IFERROR(VLOOKUP($CS$1&amp;'Service PJ'!$D239&amp;'Service PJ'!$B239&amp;'Service PJ'!$A239&amp;"*",'EPA_US9RT techs'!$A$2:$I$1722,9,FALSE),"")</f>
        <v/>
      </c>
      <c r="DV241" s="2" t="str">
        <f>IFERROR(VLOOKUP($CS$1&amp;'Service PJ'!$D239&amp;'Service PJ'!$B239&amp;'Service PJ'!$A239&amp;"*",'EPA_US9RT techs'!$A$2:$I$1722,9,FALSE),"")</f>
        <v/>
      </c>
      <c r="DW241" s="2" t="str">
        <f>IFERROR(VLOOKUP($CS$1&amp;'Service PJ'!$D239&amp;'Service PJ'!$B239&amp;'Service PJ'!$A239&amp;"*",'EPA_US9RT techs'!$A$2:$I$1722,9,FALSE),"")</f>
        <v/>
      </c>
    </row>
    <row r="242" spans="1:127" x14ac:dyDescent="0.45">
      <c r="A242" t="str">
        <f>IF(SUM(B242:R242)=0,"\I:",'Service PJ'!$D240&amp;"_"&amp;'Service PJ'!$E240&amp;"_"&amp;'Service PJ'!$C240)</f>
        <v>\I:</v>
      </c>
      <c r="B242" s="14" t="str">
        <f>IFERROR(VLOOKUP($A$1&amp;'Service PJ'!$D240&amp;'Service PJ'!$B240&amp;'Service PJ'!$A240&amp;"*",'EPA_US9RT techs'!$A$2:$I$1722,9,FALSE),"")</f>
        <v/>
      </c>
      <c r="C242" s="14" t="str">
        <f>IFERROR(VLOOKUP($A$1&amp;'Service PJ'!$D240&amp;'Service PJ'!$B240&amp;'Service PJ'!$A240&amp;"*",'EPA_US9RT techs'!$A$2:$I$1722,9,FALSE),"")</f>
        <v/>
      </c>
      <c r="D242" s="14" t="str">
        <f>IFERROR(VLOOKUP($A$1&amp;'Service PJ'!$D240&amp;'Service PJ'!$B240&amp;'Service PJ'!$A240&amp;"*",'EPA_US9RT techs'!$A$2:$I$1722,9,FALSE),"")</f>
        <v/>
      </c>
      <c r="E242" s="14" t="str">
        <f>IFERROR(VLOOKUP($A$1&amp;'Service PJ'!$D240&amp;'Service PJ'!$B240&amp;'Service PJ'!$A240&amp;"*",'EPA_US9RT techs'!$A$2:$I$1722,9,FALSE),"")</f>
        <v/>
      </c>
      <c r="F242" s="14" t="str">
        <f>IFERROR(VLOOKUP($A$1&amp;'Service PJ'!$D240&amp;'Service PJ'!$B240&amp;'Service PJ'!$A240&amp;"*",'EPA_US9RT techs'!$A$2:$I$1722,9,FALSE),"")</f>
        <v/>
      </c>
      <c r="G242" s="14" t="str">
        <f>IFERROR(VLOOKUP($A$1&amp;'Service PJ'!$D240&amp;'Service PJ'!$B240&amp;'Service PJ'!$A240&amp;"*",'EPA_US9RT techs'!$A$2:$I$1722,9,FALSE),"")</f>
        <v/>
      </c>
      <c r="H242" s="14" t="str">
        <f>IFERROR(VLOOKUP($A$1&amp;'Service PJ'!$D240&amp;'Service PJ'!$B240&amp;'Service PJ'!$A240&amp;"*",'EPA_US9RT techs'!$A$2:$I$1722,9,FALSE),"")</f>
        <v/>
      </c>
      <c r="I242" s="14" t="str">
        <f>IFERROR(VLOOKUP($A$1&amp;'Service PJ'!$D240&amp;'Service PJ'!$B240&amp;'Service PJ'!$A240&amp;"*",'EPA_US9RT techs'!$A$2:$I$1722,9,FALSE),"")</f>
        <v/>
      </c>
      <c r="J242" s="14" t="str">
        <f>IFERROR(VLOOKUP($A$1&amp;'Service PJ'!$D240&amp;'Service PJ'!$B240&amp;'Service PJ'!$A240&amp;"*",'EPA_US9RT techs'!$A$2:$I$1722,9,FALSE),"")</f>
        <v/>
      </c>
      <c r="K242" s="14" t="str">
        <f>IFERROR(VLOOKUP($A$1&amp;'Service PJ'!$D240&amp;'Service PJ'!$B240&amp;'Service PJ'!$A240&amp;"*",'EPA_US9RT techs'!$A$2:$I$1722,9,FALSE),"")</f>
        <v/>
      </c>
      <c r="L242" s="14" t="str">
        <f>IFERROR(VLOOKUP($A$1&amp;'Service PJ'!$D240&amp;'Service PJ'!$B240&amp;'Service PJ'!$A240&amp;"*",'EPA_US9RT techs'!$A$2:$I$1722,9,FALSE),"")</f>
        <v/>
      </c>
      <c r="M242" s="14" t="str">
        <f>IFERROR(VLOOKUP($A$1&amp;'Service PJ'!$D240&amp;'Service PJ'!$B240&amp;'Service PJ'!$A240&amp;"*",'EPA_US9RT techs'!$A$2:$I$1722,9,FALSE),"")</f>
        <v/>
      </c>
      <c r="N242" s="14" t="str">
        <f>IFERROR(VLOOKUP($A$1&amp;'Service PJ'!$D240&amp;'Service PJ'!$B240&amp;'Service PJ'!$A240&amp;"*",'EPA_US9RT techs'!$A$2:$I$1722,9,FALSE),"")</f>
        <v/>
      </c>
      <c r="O242" s="14" t="str">
        <f>IFERROR(VLOOKUP($A$1&amp;'Service PJ'!$D240&amp;'Service PJ'!$B240&amp;'Service PJ'!$A240&amp;"*",'EPA_US9RT techs'!$A$2:$I$1722,9,FALSE),"")</f>
        <v/>
      </c>
      <c r="P242" s="14" t="str">
        <f>IFERROR(VLOOKUP($A$1&amp;'Service PJ'!$D240&amp;'Service PJ'!$B240&amp;'Service PJ'!$A240&amp;"*",'EPA_US9RT techs'!$A$2:$I$1722,9,FALSE),"")</f>
        <v/>
      </c>
      <c r="Q242" s="14" t="str">
        <f>IFERROR(VLOOKUP($A$1&amp;'Service PJ'!$D240&amp;'Service PJ'!$B240&amp;'Service PJ'!$A240&amp;"*",'EPA_US9RT techs'!$A$2:$I$1722,9,FALSE),"")</f>
        <v/>
      </c>
      <c r="R242" s="14" t="str">
        <f>IFERROR(VLOOKUP($A$1&amp;'Service PJ'!$D240&amp;'Service PJ'!$B240&amp;'Service PJ'!$A240&amp;"*",'EPA_US9RT techs'!$A$2:$I$1722,9,FALSE),"")</f>
        <v/>
      </c>
      <c r="S242" s="14" t="str">
        <f>IFERROR(VLOOKUP($A$1&amp;'Service PJ'!$D240&amp;'Service PJ'!$B240&amp;'Service PJ'!$A240&amp;"*",'EPA_US9RT techs'!$A$2:$I$1722,9,FALSE),"")</f>
        <v/>
      </c>
      <c r="T242" s="14" t="str">
        <f>IFERROR(VLOOKUP($A$1&amp;'Service PJ'!$D240&amp;'Service PJ'!$B240&amp;'Service PJ'!$A240&amp;"*",'EPA_US9RT techs'!$A$2:$I$1722,9,FALSE),"")</f>
        <v/>
      </c>
      <c r="U242" s="14" t="str">
        <f>IFERROR(VLOOKUP($A$1&amp;'Service PJ'!$D240&amp;'Service PJ'!$B240&amp;'Service PJ'!$A240&amp;"*",'EPA_US9RT techs'!$A$2:$I$1722,9,FALSE),"")</f>
        <v/>
      </c>
      <c r="V242" s="14" t="str">
        <f>IFERROR(VLOOKUP($A$1&amp;'Service PJ'!$D240&amp;'Service PJ'!$B240&amp;'Service PJ'!$A240&amp;"*",'EPA_US9RT techs'!$A$2:$I$1722,9,FALSE),"")</f>
        <v/>
      </c>
      <c r="W242" s="14" t="str">
        <f>IFERROR(VLOOKUP($A$1&amp;'Service PJ'!$D240&amp;'Service PJ'!$B240&amp;'Service PJ'!$A240&amp;"*",'EPA_US9RT techs'!$A$2:$I$1722,9,FALSE),"")</f>
        <v/>
      </c>
      <c r="X242" s="14" t="str">
        <f>IFERROR(VLOOKUP($A$1&amp;'Service PJ'!$D240&amp;'Service PJ'!$B240&amp;'Service PJ'!$A240&amp;"*",'EPA_US9RT techs'!$A$2:$I$1722,9,FALSE),"")</f>
        <v/>
      </c>
      <c r="Y242" s="14" t="str">
        <f>IFERROR(VLOOKUP($A$1&amp;'Service PJ'!$D240&amp;'Service PJ'!$B240&amp;'Service PJ'!$A240&amp;"*",'EPA_US9RT techs'!$A$2:$I$1722,9,FALSE),"")</f>
        <v/>
      </c>
      <c r="Z242" s="14" t="str">
        <f>IFERROR(VLOOKUP($A$1&amp;'Service PJ'!$D240&amp;'Service PJ'!$B240&amp;'Service PJ'!$A240&amp;"*",'EPA_US9RT techs'!$A$2:$I$1722,9,FALSE),"")</f>
        <v/>
      </c>
      <c r="AA242" s="14" t="str">
        <f>IFERROR(VLOOKUP($A$1&amp;'Service PJ'!$D240&amp;'Service PJ'!$B240&amp;'Service PJ'!$A240&amp;"*",'EPA_US9RT techs'!$A$2:$I$1722,9,FALSE),"")</f>
        <v/>
      </c>
      <c r="AB242" s="14" t="str">
        <f>IFERROR(VLOOKUP($A$1&amp;'Service PJ'!$D240&amp;'Service PJ'!$B240&amp;'Service PJ'!$A240&amp;"*",'EPA_US9RT techs'!$A$2:$I$1722,9,FALSE),"")</f>
        <v/>
      </c>
      <c r="AC242" s="14" t="str">
        <f>IFERROR(VLOOKUP($A$1&amp;'Service PJ'!$D240&amp;'Service PJ'!$B240&amp;'Service PJ'!$A240&amp;"*",'EPA_US9RT techs'!$A$2:$I$1722,9,FALSE),"")</f>
        <v/>
      </c>
      <c r="AD242" s="14" t="str">
        <f>IFERROR(VLOOKUP($A$1&amp;'Service PJ'!$D240&amp;'Service PJ'!$B240&amp;'Service PJ'!$A240&amp;"*",'EPA_US9RT techs'!$A$2:$I$1722,9,FALSE),"")</f>
        <v/>
      </c>
      <c r="AE242" s="14" t="str">
        <f>IFERROR(VLOOKUP($A$1&amp;'Service PJ'!$D240&amp;'Service PJ'!$B240&amp;'Service PJ'!$A240&amp;"*",'EPA_US9RT techs'!$A$2:$I$1722,9,FALSE),"")</f>
        <v/>
      </c>
      <c r="AG242" t="str">
        <f>IF(SUM(AH242:AX242)=0,"\I:",'Service PJ'!$D240&amp;"_"&amp;'Service PJ'!$E240&amp;"_"&amp;'Service PJ'!$C240)</f>
        <v>\I:</v>
      </c>
      <c r="AH242" s="14" t="str">
        <f>IFERROR(VLOOKUP($AG$1&amp;'Service PJ'!$D240&amp;'Service PJ'!$B240&amp;'Service PJ'!$A240&amp;"*",'EPA_US9RT techs'!$A$2:$I$1722,9,FALSE),"")</f>
        <v/>
      </c>
      <c r="AI242" s="14" t="str">
        <f>IFERROR(VLOOKUP($AG$1&amp;'Service PJ'!$D240&amp;'Service PJ'!$B240&amp;'Service PJ'!$A240&amp;"*",'EPA_US9RT techs'!$A$2:$I$1722,9,FALSE),"")</f>
        <v/>
      </c>
      <c r="AJ242" s="14" t="str">
        <f>IFERROR(VLOOKUP($AG$1&amp;'Service PJ'!$D240&amp;'Service PJ'!$B240&amp;'Service PJ'!$A240&amp;"*",'EPA_US9RT techs'!$A$2:$I$1722,9,FALSE),"")</f>
        <v/>
      </c>
      <c r="AK242" s="14" t="str">
        <f>IFERROR(VLOOKUP($AG$1&amp;'Service PJ'!$D240&amp;'Service PJ'!$B240&amp;'Service PJ'!$A240&amp;"*",'EPA_US9RT techs'!$A$2:$I$1722,9,FALSE),"")</f>
        <v/>
      </c>
      <c r="AL242" s="14" t="str">
        <f>IFERROR(VLOOKUP($AG$1&amp;'Service PJ'!$D240&amp;'Service PJ'!$B240&amp;'Service PJ'!$A240&amp;"*",'EPA_US9RT techs'!$A$2:$I$1722,9,FALSE),"")</f>
        <v/>
      </c>
      <c r="AM242" s="14" t="str">
        <f>IFERROR(VLOOKUP($AG$1&amp;'Service PJ'!$D240&amp;'Service PJ'!$B240&amp;'Service PJ'!$A240&amp;"*",'EPA_US9RT techs'!$A$2:$I$1722,9,FALSE),"")</f>
        <v/>
      </c>
      <c r="AN242" s="14" t="str">
        <f>IFERROR(VLOOKUP($AG$1&amp;'Service PJ'!$D240&amp;'Service PJ'!$B240&amp;'Service PJ'!$A240&amp;"*",'EPA_US9RT techs'!$A$2:$I$1722,9,FALSE),"")</f>
        <v/>
      </c>
      <c r="AO242" s="14" t="str">
        <f>IFERROR(VLOOKUP($AG$1&amp;'Service PJ'!$D240&amp;'Service PJ'!$B240&amp;'Service PJ'!$A240&amp;"*",'EPA_US9RT techs'!$A$2:$I$1722,9,FALSE),"")</f>
        <v/>
      </c>
      <c r="AP242" s="14" t="str">
        <f>IFERROR(VLOOKUP($AG$1&amp;'Service PJ'!$D240&amp;'Service PJ'!$B240&amp;'Service PJ'!$A240&amp;"*",'EPA_US9RT techs'!$A$2:$I$1722,9,FALSE),"")</f>
        <v/>
      </c>
      <c r="AQ242" s="14" t="str">
        <f>IFERROR(VLOOKUP($AG$1&amp;'Service PJ'!$D240&amp;'Service PJ'!$B240&amp;'Service PJ'!$A240&amp;"*",'EPA_US9RT techs'!$A$2:$I$1722,9,FALSE),"")</f>
        <v/>
      </c>
      <c r="AR242" s="14" t="str">
        <f>IFERROR(VLOOKUP($AG$1&amp;'Service PJ'!$D240&amp;'Service PJ'!$B240&amp;'Service PJ'!$A240&amp;"*",'EPA_US9RT techs'!$A$2:$I$1722,9,FALSE),"")</f>
        <v/>
      </c>
      <c r="AS242" s="14" t="str">
        <f>IFERROR(VLOOKUP($AG$1&amp;'Service PJ'!$D240&amp;'Service PJ'!$B240&amp;'Service PJ'!$A240&amp;"*",'EPA_US9RT techs'!$A$2:$I$1722,9,FALSE),"")</f>
        <v/>
      </c>
      <c r="AT242" s="14" t="str">
        <f>IFERROR(VLOOKUP($AG$1&amp;'Service PJ'!$D240&amp;'Service PJ'!$B240&amp;'Service PJ'!$A240&amp;"*",'EPA_US9RT techs'!$A$2:$I$1722,9,FALSE),"")</f>
        <v/>
      </c>
      <c r="AU242" s="14" t="str">
        <f>IFERROR(VLOOKUP($AG$1&amp;'Service PJ'!$D240&amp;'Service PJ'!$B240&amp;'Service PJ'!$A240&amp;"*",'EPA_US9RT techs'!$A$2:$I$1722,9,FALSE),"")</f>
        <v/>
      </c>
      <c r="AV242" s="14" t="str">
        <f>IFERROR(VLOOKUP($AG$1&amp;'Service PJ'!$D240&amp;'Service PJ'!$B240&amp;'Service PJ'!$A240&amp;"*",'EPA_US9RT techs'!$A$2:$I$1722,9,FALSE),"")</f>
        <v/>
      </c>
      <c r="AW242" s="14" t="str">
        <f>IFERROR(VLOOKUP($AG$1&amp;'Service PJ'!$D240&amp;'Service PJ'!$B240&amp;'Service PJ'!$A240&amp;"*",'EPA_US9RT techs'!$A$2:$I$1722,9,FALSE),"")</f>
        <v/>
      </c>
      <c r="AX242" s="14" t="str">
        <f>IFERROR(VLOOKUP($AG$1&amp;'Service PJ'!$D240&amp;'Service PJ'!$B240&amp;'Service PJ'!$A240&amp;"*",'EPA_US9RT techs'!$A$2:$I$1722,9,FALSE),"")</f>
        <v/>
      </c>
      <c r="AY242" s="14" t="str">
        <f>IFERROR(VLOOKUP($AG$1&amp;'Service PJ'!$D240&amp;'Service PJ'!$B240&amp;'Service PJ'!$A240&amp;"*",'EPA_US9RT techs'!$A$2:$I$1722,9,FALSE),"")</f>
        <v/>
      </c>
      <c r="AZ242" s="14" t="str">
        <f>IFERROR(VLOOKUP($AG$1&amp;'Service PJ'!$D240&amp;'Service PJ'!$B240&amp;'Service PJ'!$A240&amp;"*",'EPA_US9RT techs'!$A$2:$I$1722,9,FALSE),"")</f>
        <v/>
      </c>
      <c r="BA242" s="14" t="str">
        <f>IFERROR(VLOOKUP($AG$1&amp;'Service PJ'!$D240&amp;'Service PJ'!$B240&amp;'Service PJ'!$A240&amp;"*",'EPA_US9RT techs'!$A$2:$I$1722,9,FALSE),"")</f>
        <v/>
      </c>
      <c r="BB242" s="14" t="str">
        <f>IFERROR(VLOOKUP($AG$1&amp;'Service PJ'!$D240&amp;'Service PJ'!$B240&amp;'Service PJ'!$A240&amp;"*",'EPA_US9RT techs'!$A$2:$I$1722,9,FALSE),"")</f>
        <v/>
      </c>
      <c r="BC242" s="14" t="str">
        <f>IFERROR(VLOOKUP($AG$1&amp;'Service PJ'!$D240&amp;'Service PJ'!$B240&amp;'Service PJ'!$A240&amp;"*",'EPA_US9RT techs'!$A$2:$I$1722,9,FALSE),"")</f>
        <v/>
      </c>
      <c r="BD242" s="14" t="str">
        <f>IFERROR(VLOOKUP($AG$1&amp;'Service PJ'!$D240&amp;'Service PJ'!$B240&amp;'Service PJ'!$A240&amp;"*",'EPA_US9RT techs'!$A$2:$I$1722,9,FALSE),"")</f>
        <v/>
      </c>
      <c r="BE242" s="14" t="str">
        <f>IFERROR(VLOOKUP($AG$1&amp;'Service PJ'!$D240&amp;'Service PJ'!$B240&amp;'Service PJ'!$A240&amp;"*",'EPA_US9RT techs'!$A$2:$I$1722,9,FALSE),"")</f>
        <v/>
      </c>
      <c r="BF242" s="14" t="str">
        <f>IFERROR(VLOOKUP($AG$1&amp;'Service PJ'!$D240&amp;'Service PJ'!$B240&amp;'Service PJ'!$A240&amp;"*",'EPA_US9RT techs'!$A$2:$I$1722,9,FALSE),"")</f>
        <v/>
      </c>
      <c r="BG242" s="14" t="str">
        <f>IFERROR(VLOOKUP($AG$1&amp;'Service PJ'!$D240&amp;'Service PJ'!$B240&amp;'Service PJ'!$A240&amp;"*",'EPA_US9RT techs'!$A$2:$I$1722,9,FALSE),"")</f>
        <v/>
      </c>
      <c r="BH242" s="14" t="str">
        <f>IFERROR(VLOOKUP($AG$1&amp;'Service PJ'!$D240&amp;'Service PJ'!$B240&amp;'Service PJ'!$A240&amp;"*",'EPA_US9RT techs'!$A$2:$I$1722,9,FALSE),"")</f>
        <v/>
      </c>
      <c r="BI242" s="14" t="str">
        <f>IFERROR(VLOOKUP($AG$1&amp;'Service PJ'!$D240&amp;'Service PJ'!$B240&amp;'Service PJ'!$A240&amp;"*",'EPA_US9RT techs'!$A$2:$I$1722,9,FALSE),"")</f>
        <v/>
      </c>
      <c r="BJ242" s="14" t="str">
        <f>IFERROR(VLOOKUP($AG$1&amp;'Service PJ'!$D240&amp;'Service PJ'!$B240&amp;'Service PJ'!$A240&amp;"*",'EPA_US9RT techs'!$A$2:$I$1722,9,FALSE),"")</f>
        <v/>
      </c>
      <c r="BK242" s="14" t="str">
        <f>IFERROR(VLOOKUP($AG$1&amp;'Service PJ'!$D240&amp;'Service PJ'!$B240&amp;'Service PJ'!$A240&amp;"*",'EPA_US9RT techs'!$A$2:$I$1722,9,FALSE),"")</f>
        <v/>
      </c>
      <c r="BM242" t="str">
        <f>IF(SUM(BN242:CD242)=0,"\I:",'Service PJ'!$D240&amp;"_"&amp;'Service PJ'!$E240&amp;"_"&amp;'Service PJ'!$C240)</f>
        <v>\I:</v>
      </c>
      <c r="BN242" s="14" t="str">
        <f>IFERROR(VLOOKUP($BM$1&amp;'Service PJ'!$D240&amp;'Service PJ'!$B240&amp;'Service PJ'!$A240&amp;"*",'EPA_US9RT techs'!$A$2:$I$1722,9,FALSE),"")</f>
        <v/>
      </c>
      <c r="BO242" s="14" t="str">
        <f>IFERROR(VLOOKUP($BM$1&amp;'Service PJ'!$D240&amp;'Service PJ'!$B240&amp;'Service PJ'!$A240&amp;"*",'EPA_US9RT techs'!$A$2:$I$1722,9,FALSE),"")</f>
        <v/>
      </c>
      <c r="BP242" s="14" t="str">
        <f>IFERROR(VLOOKUP($BM$1&amp;'Service PJ'!$D240&amp;'Service PJ'!$B240&amp;'Service PJ'!$A240&amp;"*",'EPA_US9RT techs'!$A$2:$I$1722,9,FALSE),"")</f>
        <v/>
      </c>
      <c r="BQ242" s="14" t="str">
        <f>IFERROR(VLOOKUP($BM$1&amp;'Service PJ'!$D240&amp;'Service PJ'!$B240&amp;'Service PJ'!$A240&amp;"*",'EPA_US9RT techs'!$A$2:$I$1722,9,FALSE),"")</f>
        <v/>
      </c>
      <c r="BR242" s="14" t="str">
        <f>IFERROR(VLOOKUP($BM$1&amp;'Service PJ'!$D240&amp;'Service PJ'!$B240&amp;'Service PJ'!$A240&amp;"*",'EPA_US9RT techs'!$A$2:$I$1722,9,FALSE),"")</f>
        <v/>
      </c>
      <c r="BS242" s="14" t="str">
        <f>IFERROR(VLOOKUP($BM$1&amp;'Service PJ'!$D240&amp;'Service PJ'!$B240&amp;'Service PJ'!$A240&amp;"*",'EPA_US9RT techs'!$A$2:$I$1722,9,FALSE),"")</f>
        <v/>
      </c>
      <c r="BT242" s="14" t="str">
        <f>IFERROR(VLOOKUP($BM$1&amp;'Service PJ'!$D240&amp;'Service PJ'!$B240&amp;'Service PJ'!$A240&amp;"*",'EPA_US9RT techs'!$A$2:$I$1722,9,FALSE),"")</f>
        <v/>
      </c>
      <c r="BU242" s="14" t="str">
        <f>IFERROR(VLOOKUP($BM$1&amp;'Service PJ'!$D240&amp;'Service PJ'!$B240&amp;'Service PJ'!$A240&amp;"*",'EPA_US9RT techs'!$A$2:$I$1722,9,FALSE),"")</f>
        <v/>
      </c>
      <c r="BV242" s="14" t="str">
        <f>IFERROR(VLOOKUP($BM$1&amp;'Service PJ'!$D240&amp;'Service PJ'!$B240&amp;'Service PJ'!$A240&amp;"*",'EPA_US9RT techs'!$A$2:$I$1722,9,FALSE),"")</f>
        <v/>
      </c>
      <c r="BW242" s="14" t="str">
        <f>IFERROR(VLOOKUP($BM$1&amp;'Service PJ'!$D240&amp;'Service PJ'!$B240&amp;'Service PJ'!$A240&amp;"*",'EPA_US9RT techs'!$A$2:$I$1722,9,FALSE),"")</f>
        <v/>
      </c>
      <c r="BX242" s="14" t="str">
        <f>IFERROR(VLOOKUP($BM$1&amp;'Service PJ'!$D240&amp;'Service PJ'!$B240&amp;'Service PJ'!$A240&amp;"*",'EPA_US9RT techs'!$A$2:$I$1722,9,FALSE),"")</f>
        <v/>
      </c>
      <c r="BY242" s="14" t="str">
        <f>IFERROR(VLOOKUP($BM$1&amp;'Service PJ'!$D240&amp;'Service PJ'!$B240&amp;'Service PJ'!$A240&amp;"*",'EPA_US9RT techs'!$A$2:$I$1722,9,FALSE),"")</f>
        <v/>
      </c>
      <c r="BZ242" s="14" t="str">
        <f>IFERROR(VLOOKUP($BM$1&amp;'Service PJ'!$D240&amp;'Service PJ'!$B240&amp;'Service PJ'!$A240&amp;"*",'EPA_US9RT techs'!$A$2:$I$1722,9,FALSE),"")</f>
        <v/>
      </c>
      <c r="CA242" s="14" t="str">
        <f>IFERROR(VLOOKUP($BM$1&amp;'Service PJ'!$D240&amp;'Service PJ'!$B240&amp;'Service PJ'!$A240&amp;"*",'EPA_US9RT techs'!$A$2:$I$1722,9,FALSE),"")</f>
        <v/>
      </c>
      <c r="CB242" s="14" t="str">
        <f>IFERROR(VLOOKUP($BM$1&amp;'Service PJ'!$D240&amp;'Service PJ'!$B240&amp;'Service PJ'!$A240&amp;"*",'EPA_US9RT techs'!$A$2:$I$1722,9,FALSE),"")</f>
        <v/>
      </c>
      <c r="CC242" s="14" t="str">
        <f>IFERROR(VLOOKUP($BM$1&amp;'Service PJ'!$D240&amp;'Service PJ'!$B240&amp;'Service PJ'!$A240&amp;"*",'EPA_US9RT techs'!$A$2:$I$1722,9,FALSE),"")</f>
        <v/>
      </c>
      <c r="CD242" s="14" t="str">
        <f>IFERROR(VLOOKUP($BM$1&amp;'Service PJ'!$D240&amp;'Service PJ'!$B240&amp;'Service PJ'!$A240&amp;"*",'EPA_US9RT techs'!$A$2:$I$1722,9,FALSE),"")</f>
        <v/>
      </c>
      <c r="CE242" s="14" t="str">
        <f>IFERROR(VLOOKUP($BM$1&amp;'Service PJ'!$D240&amp;'Service PJ'!$B240&amp;'Service PJ'!$A240&amp;"*",'EPA_US9RT techs'!$A$2:$I$1722,9,FALSE),"")</f>
        <v/>
      </c>
      <c r="CF242" s="14" t="str">
        <f>IFERROR(VLOOKUP($BM$1&amp;'Service PJ'!$D240&amp;'Service PJ'!$B240&amp;'Service PJ'!$A240&amp;"*",'EPA_US9RT techs'!$A$2:$I$1722,9,FALSE),"")</f>
        <v/>
      </c>
      <c r="CG242" s="14" t="str">
        <f>IFERROR(VLOOKUP($BM$1&amp;'Service PJ'!$D240&amp;'Service PJ'!$B240&amp;'Service PJ'!$A240&amp;"*",'EPA_US9RT techs'!$A$2:$I$1722,9,FALSE),"")</f>
        <v/>
      </c>
      <c r="CH242" s="14" t="str">
        <f>IFERROR(VLOOKUP($BM$1&amp;'Service PJ'!$D240&amp;'Service PJ'!$B240&amp;'Service PJ'!$A240&amp;"*",'EPA_US9RT techs'!$A$2:$I$1722,9,FALSE),"")</f>
        <v/>
      </c>
      <c r="CI242" s="14" t="str">
        <f>IFERROR(VLOOKUP($BM$1&amp;'Service PJ'!$D240&amp;'Service PJ'!$B240&amp;'Service PJ'!$A240&amp;"*",'EPA_US9RT techs'!$A$2:$I$1722,9,FALSE),"")</f>
        <v/>
      </c>
      <c r="CJ242" s="14" t="str">
        <f>IFERROR(VLOOKUP($BM$1&amp;'Service PJ'!$D240&amp;'Service PJ'!$B240&amp;'Service PJ'!$A240&amp;"*",'EPA_US9RT techs'!$A$2:$I$1722,9,FALSE),"")</f>
        <v/>
      </c>
      <c r="CK242" s="14" t="str">
        <f>IFERROR(VLOOKUP($BM$1&amp;'Service PJ'!$D240&amp;'Service PJ'!$B240&amp;'Service PJ'!$A240&amp;"*",'EPA_US9RT techs'!$A$2:$I$1722,9,FALSE),"")</f>
        <v/>
      </c>
      <c r="CL242" s="14" t="str">
        <f>IFERROR(VLOOKUP($BM$1&amp;'Service PJ'!$D240&amp;'Service PJ'!$B240&amp;'Service PJ'!$A240&amp;"*",'EPA_US9RT techs'!$A$2:$I$1722,9,FALSE),"")</f>
        <v/>
      </c>
      <c r="CM242" s="14" t="str">
        <f>IFERROR(VLOOKUP($BM$1&amp;'Service PJ'!$D240&amp;'Service PJ'!$B240&amp;'Service PJ'!$A240&amp;"*",'EPA_US9RT techs'!$A$2:$I$1722,9,FALSE),"")</f>
        <v/>
      </c>
      <c r="CN242" s="14" t="str">
        <f>IFERROR(VLOOKUP($BM$1&amp;'Service PJ'!$D240&amp;'Service PJ'!$B240&amp;'Service PJ'!$A240&amp;"*",'EPA_US9RT techs'!$A$2:$I$1722,9,FALSE),"")</f>
        <v/>
      </c>
      <c r="CO242" s="14" t="str">
        <f>IFERROR(VLOOKUP($BM$1&amp;'Service PJ'!$D240&amp;'Service PJ'!$B240&amp;'Service PJ'!$A240&amp;"*",'EPA_US9RT techs'!$A$2:$I$1722,9,FALSE),"")</f>
        <v/>
      </c>
      <c r="CP242" s="14" t="str">
        <f>IFERROR(VLOOKUP($BM$1&amp;'Service PJ'!$D240&amp;'Service PJ'!$B240&amp;'Service PJ'!$A240&amp;"*",'EPA_US9RT techs'!$A$2:$I$1722,9,FALSE),"")</f>
        <v/>
      </c>
      <c r="CQ242" s="14" t="str">
        <f>IFERROR(VLOOKUP($BM$1&amp;'Service PJ'!$D240&amp;'Service PJ'!$B240&amp;'Service PJ'!$A240&amp;"*",'EPA_US9RT techs'!$A$2:$I$1722,9,FALSE),"")</f>
        <v/>
      </c>
      <c r="CS242" t="str">
        <f>IF(SUM(CT242:DJ242)=0,"\I:",'Service PJ'!$D240&amp;"_"&amp;'Service PJ'!$E240&amp;"_"&amp;'Service PJ'!$C240)</f>
        <v>\I:</v>
      </c>
      <c r="CT242" s="2" t="str">
        <f>IFERROR(VLOOKUP($CS$1&amp;'Service PJ'!$D240&amp;'Service PJ'!$B240&amp;'Service PJ'!$A240&amp;"*",'EPA_US9RT techs'!$A$2:$I$1722,9,FALSE),"")</f>
        <v/>
      </c>
      <c r="CU242" s="2" t="str">
        <f>IFERROR(VLOOKUP($CS$1&amp;'Service PJ'!$D240&amp;'Service PJ'!$B240&amp;'Service PJ'!$A240&amp;"*",'EPA_US9RT techs'!$A$2:$I$1722,9,FALSE),"")</f>
        <v/>
      </c>
      <c r="CV242" s="2" t="str">
        <f>IFERROR(VLOOKUP($CS$1&amp;'Service PJ'!$D240&amp;'Service PJ'!$B240&amp;'Service PJ'!$A240&amp;"*",'EPA_US9RT techs'!$A$2:$I$1722,9,FALSE),"")</f>
        <v/>
      </c>
      <c r="CW242" s="2" t="str">
        <f>IFERROR(VLOOKUP($CS$1&amp;'Service PJ'!$D240&amp;'Service PJ'!$B240&amp;'Service PJ'!$A240&amp;"*",'EPA_US9RT techs'!$A$2:$I$1722,9,FALSE),"")</f>
        <v/>
      </c>
      <c r="CX242" s="2" t="str">
        <f>IFERROR(VLOOKUP($CS$1&amp;'Service PJ'!$D240&amp;'Service PJ'!$B240&amp;'Service PJ'!$A240&amp;"*",'EPA_US9RT techs'!$A$2:$I$1722,9,FALSE),"")</f>
        <v/>
      </c>
      <c r="CY242" s="2" t="str">
        <f>IFERROR(VLOOKUP($CS$1&amp;'Service PJ'!$D240&amp;'Service PJ'!$B240&amp;'Service PJ'!$A240&amp;"*",'EPA_US9RT techs'!$A$2:$I$1722,9,FALSE),"")</f>
        <v/>
      </c>
      <c r="CZ242" s="2" t="str">
        <f>IFERROR(VLOOKUP($CS$1&amp;'Service PJ'!$D240&amp;'Service PJ'!$B240&amp;'Service PJ'!$A240&amp;"*",'EPA_US9RT techs'!$A$2:$I$1722,9,FALSE),"")</f>
        <v/>
      </c>
      <c r="DA242" s="2" t="str">
        <f>IFERROR(VLOOKUP($CS$1&amp;'Service PJ'!$D240&amp;'Service PJ'!$B240&amp;'Service PJ'!$A240&amp;"*",'EPA_US9RT techs'!$A$2:$I$1722,9,FALSE),"")</f>
        <v/>
      </c>
      <c r="DB242" s="2" t="str">
        <f>IFERROR(VLOOKUP($CS$1&amp;'Service PJ'!$D240&amp;'Service PJ'!$B240&amp;'Service PJ'!$A240&amp;"*",'EPA_US9RT techs'!$A$2:$I$1722,9,FALSE),"")</f>
        <v/>
      </c>
      <c r="DC242" s="2" t="str">
        <f>IFERROR(VLOOKUP($CS$1&amp;'Service PJ'!$D240&amp;'Service PJ'!$B240&amp;'Service PJ'!$A240&amp;"*",'EPA_US9RT techs'!$A$2:$I$1722,9,FALSE),"")</f>
        <v/>
      </c>
      <c r="DD242" s="2" t="str">
        <f>IFERROR(VLOOKUP($CS$1&amp;'Service PJ'!$D240&amp;'Service PJ'!$B240&amp;'Service PJ'!$A240&amp;"*",'EPA_US9RT techs'!$A$2:$I$1722,9,FALSE),"")</f>
        <v/>
      </c>
      <c r="DE242" s="2" t="str">
        <f>IFERROR(VLOOKUP($CS$1&amp;'Service PJ'!$D240&amp;'Service PJ'!$B240&amp;'Service PJ'!$A240&amp;"*",'EPA_US9RT techs'!$A$2:$I$1722,9,FALSE),"")</f>
        <v/>
      </c>
      <c r="DF242" s="2" t="str">
        <f>IFERROR(VLOOKUP($CS$1&amp;'Service PJ'!$D240&amp;'Service PJ'!$B240&amp;'Service PJ'!$A240&amp;"*",'EPA_US9RT techs'!$A$2:$I$1722,9,FALSE),"")</f>
        <v/>
      </c>
      <c r="DG242" s="2" t="str">
        <f>IFERROR(VLOOKUP($CS$1&amp;'Service PJ'!$D240&amp;'Service PJ'!$B240&amp;'Service PJ'!$A240&amp;"*",'EPA_US9RT techs'!$A$2:$I$1722,9,FALSE),"")</f>
        <v/>
      </c>
      <c r="DH242" s="2" t="str">
        <f>IFERROR(VLOOKUP($CS$1&amp;'Service PJ'!$D240&amp;'Service PJ'!$B240&amp;'Service PJ'!$A240&amp;"*",'EPA_US9RT techs'!$A$2:$I$1722,9,FALSE),"")</f>
        <v/>
      </c>
      <c r="DI242" s="2" t="str">
        <f>IFERROR(VLOOKUP($CS$1&amp;'Service PJ'!$D240&amp;'Service PJ'!$B240&amp;'Service PJ'!$A240&amp;"*",'EPA_US9RT techs'!$A$2:$I$1722,9,FALSE),"")</f>
        <v/>
      </c>
      <c r="DJ242" s="2" t="str">
        <f>IFERROR(VLOOKUP($CS$1&amp;'Service PJ'!$D240&amp;'Service PJ'!$B240&amp;'Service PJ'!$A240&amp;"*",'EPA_US9RT techs'!$A$2:$I$1722,9,FALSE),"")</f>
        <v/>
      </c>
      <c r="DK242" s="2" t="str">
        <f>IFERROR(VLOOKUP($CS$1&amp;'Service PJ'!$D240&amp;'Service PJ'!$B240&amp;'Service PJ'!$A240&amp;"*",'EPA_US9RT techs'!$A$2:$I$1722,9,FALSE),"")</f>
        <v/>
      </c>
      <c r="DL242" s="2" t="str">
        <f>IFERROR(VLOOKUP($CS$1&amp;'Service PJ'!$D240&amp;'Service PJ'!$B240&amp;'Service PJ'!$A240&amp;"*",'EPA_US9RT techs'!$A$2:$I$1722,9,FALSE),"")</f>
        <v/>
      </c>
      <c r="DM242" s="2" t="str">
        <f>IFERROR(VLOOKUP($CS$1&amp;'Service PJ'!$D240&amp;'Service PJ'!$B240&amp;'Service PJ'!$A240&amp;"*",'EPA_US9RT techs'!$A$2:$I$1722,9,FALSE),"")</f>
        <v/>
      </c>
      <c r="DN242" s="2" t="str">
        <f>IFERROR(VLOOKUP($CS$1&amp;'Service PJ'!$D240&amp;'Service PJ'!$B240&amp;'Service PJ'!$A240&amp;"*",'EPA_US9RT techs'!$A$2:$I$1722,9,FALSE),"")</f>
        <v/>
      </c>
      <c r="DO242" s="2" t="str">
        <f>IFERROR(VLOOKUP($CS$1&amp;'Service PJ'!$D240&amp;'Service PJ'!$B240&amp;'Service PJ'!$A240&amp;"*",'EPA_US9RT techs'!$A$2:$I$1722,9,FALSE),"")</f>
        <v/>
      </c>
      <c r="DP242" s="2" t="str">
        <f>IFERROR(VLOOKUP($CS$1&amp;'Service PJ'!$D240&amp;'Service PJ'!$B240&amp;'Service PJ'!$A240&amp;"*",'EPA_US9RT techs'!$A$2:$I$1722,9,FALSE),"")</f>
        <v/>
      </c>
      <c r="DQ242" s="2" t="str">
        <f>IFERROR(VLOOKUP($CS$1&amp;'Service PJ'!$D240&amp;'Service PJ'!$B240&amp;'Service PJ'!$A240&amp;"*",'EPA_US9RT techs'!$A$2:$I$1722,9,FALSE),"")</f>
        <v/>
      </c>
      <c r="DR242" s="2" t="str">
        <f>IFERROR(VLOOKUP($CS$1&amp;'Service PJ'!$D240&amp;'Service PJ'!$B240&amp;'Service PJ'!$A240&amp;"*",'EPA_US9RT techs'!$A$2:$I$1722,9,FALSE),"")</f>
        <v/>
      </c>
      <c r="DS242" s="2" t="str">
        <f>IFERROR(VLOOKUP($CS$1&amp;'Service PJ'!$D240&amp;'Service PJ'!$B240&amp;'Service PJ'!$A240&amp;"*",'EPA_US9RT techs'!$A$2:$I$1722,9,FALSE),"")</f>
        <v/>
      </c>
      <c r="DT242" s="2" t="str">
        <f>IFERROR(VLOOKUP($CS$1&amp;'Service PJ'!$D240&amp;'Service PJ'!$B240&amp;'Service PJ'!$A240&amp;"*",'EPA_US9RT techs'!$A$2:$I$1722,9,FALSE),"")</f>
        <v/>
      </c>
      <c r="DU242" s="2" t="str">
        <f>IFERROR(VLOOKUP($CS$1&amp;'Service PJ'!$D240&amp;'Service PJ'!$B240&amp;'Service PJ'!$A240&amp;"*",'EPA_US9RT techs'!$A$2:$I$1722,9,FALSE),"")</f>
        <v/>
      </c>
      <c r="DV242" s="2" t="str">
        <f>IFERROR(VLOOKUP($CS$1&amp;'Service PJ'!$D240&amp;'Service PJ'!$B240&amp;'Service PJ'!$A240&amp;"*",'EPA_US9RT techs'!$A$2:$I$1722,9,FALSE),"")</f>
        <v/>
      </c>
      <c r="DW242" s="2" t="str">
        <f>IFERROR(VLOOKUP($CS$1&amp;'Service PJ'!$D240&amp;'Service PJ'!$B240&amp;'Service PJ'!$A240&amp;"*",'EPA_US9RT techs'!$A$2:$I$1722,9,FALSE),"")</f>
        <v/>
      </c>
    </row>
    <row r="243" spans="1:127" x14ac:dyDescent="0.45">
      <c r="A243" t="str">
        <f>IF(SUM(B243:R243)=0,"\I:",'Service PJ'!$D241&amp;"_"&amp;'Service PJ'!$E241&amp;"_"&amp;'Service PJ'!$C241)</f>
        <v>INM_PRH_BFG</v>
      </c>
      <c r="B243" s="14">
        <f>IFERROR(VLOOKUP($A$1&amp;'Service PJ'!$D241&amp;'Service PJ'!$B241&amp;'Service PJ'!$A241&amp;"*",'EPA_US9RT techs'!$A$2:$I$1722,9,FALSE),"")</f>
        <v>39.292516993200003</v>
      </c>
      <c r="C243" s="14">
        <f>IFERROR(VLOOKUP($A$1&amp;'Service PJ'!$D241&amp;'Service PJ'!$B241&amp;'Service PJ'!$A241&amp;"*",'EPA_US9RT techs'!$A$2:$I$1722,9,FALSE),"")</f>
        <v>39.292516993200003</v>
      </c>
      <c r="D243" s="14">
        <f>IFERROR(VLOOKUP($A$1&amp;'Service PJ'!$D241&amp;'Service PJ'!$B241&amp;'Service PJ'!$A241&amp;"*",'EPA_US9RT techs'!$A$2:$I$1722,9,FALSE),"")</f>
        <v>39.292516993200003</v>
      </c>
      <c r="E243" s="14">
        <f>IFERROR(VLOOKUP($A$1&amp;'Service PJ'!$D241&amp;'Service PJ'!$B241&amp;'Service PJ'!$A241&amp;"*",'EPA_US9RT techs'!$A$2:$I$1722,9,FALSE),"")</f>
        <v>39.292516993200003</v>
      </c>
      <c r="F243" s="14">
        <f>IFERROR(VLOOKUP($A$1&amp;'Service PJ'!$D241&amp;'Service PJ'!$B241&amp;'Service PJ'!$A241&amp;"*",'EPA_US9RT techs'!$A$2:$I$1722,9,FALSE),"")</f>
        <v>39.292516993200003</v>
      </c>
      <c r="G243" s="14">
        <f>IFERROR(VLOOKUP($A$1&amp;'Service PJ'!$D241&amp;'Service PJ'!$B241&amp;'Service PJ'!$A241&amp;"*",'EPA_US9RT techs'!$A$2:$I$1722,9,FALSE),"")</f>
        <v>39.292516993200003</v>
      </c>
      <c r="H243" s="14">
        <f>IFERROR(VLOOKUP($A$1&amp;'Service PJ'!$D241&amp;'Service PJ'!$B241&amp;'Service PJ'!$A241&amp;"*",'EPA_US9RT techs'!$A$2:$I$1722,9,FALSE),"")</f>
        <v>39.292516993200003</v>
      </c>
      <c r="I243" s="14">
        <f>IFERROR(VLOOKUP($A$1&amp;'Service PJ'!$D241&amp;'Service PJ'!$B241&amp;'Service PJ'!$A241&amp;"*",'EPA_US9RT techs'!$A$2:$I$1722,9,FALSE),"")</f>
        <v>39.292516993200003</v>
      </c>
      <c r="J243" s="14">
        <f>IFERROR(VLOOKUP($A$1&amp;'Service PJ'!$D241&amp;'Service PJ'!$B241&amp;'Service PJ'!$A241&amp;"*",'EPA_US9RT techs'!$A$2:$I$1722,9,FALSE),"")</f>
        <v>39.292516993200003</v>
      </c>
      <c r="K243" s="14">
        <f>IFERROR(VLOOKUP($A$1&amp;'Service PJ'!$D241&amp;'Service PJ'!$B241&amp;'Service PJ'!$A241&amp;"*",'EPA_US9RT techs'!$A$2:$I$1722,9,FALSE),"")</f>
        <v>39.292516993200003</v>
      </c>
      <c r="L243" s="14">
        <f>IFERROR(VLOOKUP($A$1&amp;'Service PJ'!$D241&amp;'Service PJ'!$B241&amp;'Service PJ'!$A241&amp;"*",'EPA_US9RT techs'!$A$2:$I$1722,9,FALSE),"")</f>
        <v>39.292516993200003</v>
      </c>
      <c r="M243" s="14">
        <f>IFERROR(VLOOKUP($A$1&amp;'Service PJ'!$D241&amp;'Service PJ'!$B241&amp;'Service PJ'!$A241&amp;"*",'EPA_US9RT techs'!$A$2:$I$1722,9,FALSE),"")</f>
        <v>39.292516993200003</v>
      </c>
      <c r="N243" s="14">
        <f>IFERROR(VLOOKUP($A$1&amp;'Service PJ'!$D241&amp;'Service PJ'!$B241&amp;'Service PJ'!$A241&amp;"*",'EPA_US9RT techs'!$A$2:$I$1722,9,FALSE),"")</f>
        <v>39.292516993200003</v>
      </c>
      <c r="O243" s="14">
        <f>IFERROR(VLOOKUP($A$1&amp;'Service PJ'!$D241&amp;'Service PJ'!$B241&amp;'Service PJ'!$A241&amp;"*",'EPA_US9RT techs'!$A$2:$I$1722,9,FALSE),"")</f>
        <v>39.292516993200003</v>
      </c>
      <c r="P243" s="14">
        <f>IFERROR(VLOOKUP($A$1&amp;'Service PJ'!$D241&amp;'Service PJ'!$B241&amp;'Service PJ'!$A241&amp;"*",'EPA_US9RT techs'!$A$2:$I$1722,9,FALSE),"")</f>
        <v>39.292516993200003</v>
      </c>
      <c r="Q243" s="14">
        <f>IFERROR(VLOOKUP($A$1&amp;'Service PJ'!$D241&amp;'Service PJ'!$B241&amp;'Service PJ'!$A241&amp;"*",'EPA_US9RT techs'!$A$2:$I$1722,9,FALSE),"")</f>
        <v>39.292516993200003</v>
      </c>
      <c r="R243" s="14">
        <f>IFERROR(VLOOKUP($A$1&amp;'Service PJ'!$D241&amp;'Service PJ'!$B241&amp;'Service PJ'!$A241&amp;"*",'EPA_US9RT techs'!$A$2:$I$1722,9,FALSE),"")</f>
        <v>39.292516993200003</v>
      </c>
      <c r="S243" s="14">
        <f>IFERROR(VLOOKUP($A$1&amp;'Service PJ'!$D241&amp;'Service PJ'!$B241&amp;'Service PJ'!$A241&amp;"*",'EPA_US9RT techs'!$A$2:$I$1722,9,FALSE),"")</f>
        <v>39.292516993200003</v>
      </c>
      <c r="T243" s="14">
        <f>IFERROR(VLOOKUP($A$1&amp;'Service PJ'!$D241&amp;'Service PJ'!$B241&amp;'Service PJ'!$A241&amp;"*",'EPA_US9RT techs'!$A$2:$I$1722,9,FALSE),"")</f>
        <v>39.292516993200003</v>
      </c>
      <c r="U243" s="14">
        <f>IFERROR(VLOOKUP($A$1&amp;'Service PJ'!$D241&amp;'Service PJ'!$B241&amp;'Service PJ'!$A241&amp;"*",'EPA_US9RT techs'!$A$2:$I$1722,9,FALSE),"")</f>
        <v>39.292516993200003</v>
      </c>
      <c r="V243" s="14">
        <f>IFERROR(VLOOKUP($A$1&amp;'Service PJ'!$D241&amp;'Service PJ'!$B241&amp;'Service PJ'!$A241&amp;"*",'EPA_US9RT techs'!$A$2:$I$1722,9,FALSE),"")</f>
        <v>39.292516993200003</v>
      </c>
      <c r="W243" s="14">
        <f>IFERROR(VLOOKUP($A$1&amp;'Service PJ'!$D241&amp;'Service PJ'!$B241&amp;'Service PJ'!$A241&amp;"*",'EPA_US9RT techs'!$A$2:$I$1722,9,FALSE),"")</f>
        <v>39.292516993200003</v>
      </c>
      <c r="X243" s="14">
        <f>IFERROR(VLOOKUP($A$1&amp;'Service PJ'!$D241&amp;'Service PJ'!$B241&amp;'Service PJ'!$A241&amp;"*",'EPA_US9RT techs'!$A$2:$I$1722,9,FALSE),"")</f>
        <v>39.292516993200003</v>
      </c>
      <c r="Y243" s="14">
        <f>IFERROR(VLOOKUP($A$1&amp;'Service PJ'!$D241&amp;'Service PJ'!$B241&amp;'Service PJ'!$A241&amp;"*",'EPA_US9RT techs'!$A$2:$I$1722,9,FALSE),"")</f>
        <v>39.292516993200003</v>
      </c>
      <c r="Z243" s="14">
        <f>IFERROR(VLOOKUP($A$1&amp;'Service PJ'!$D241&amp;'Service PJ'!$B241&amp;'Service PJ'!$A241&amp;"*",'EPA_US9RT techs'!$A$2:$I$1722,9,FALSE),"")</f>
        <v>39.292516993200003</v>
      </c>
      <c r="AA243" s="14">
        <f>IFERROR(VLOOKUP($A$1&amp;'Service PJ'!$D241&amp;'Service PJ'!$B241&amp;'Service PJ'!$A241&amp;"*",'EPA_US9RT techs'!$A$2:$I$1722,9,FALSE),"")</f>
        <v>39.292516993200003</v>
      </c>
      <c r="AB243" s="14">
        <f>IFERROR(VLOOKUP($A$1&amp;'Service PJ'!$D241&amp;'Service PJ'!$B241&amp;'Service PJ'!$A241&amp;"*",'EPA_US9RT techs'!$A$2:$I$1722,9,FALSE),"")</f>
        <v>39.292516993200003</v>
      </c>
      <c r="AC243" s="14">
        <f>IFERROR(VLOOKUP($A$1&amp;'Service PJ'!$D241&amp;'Service PJ'!$B241&amp;'Service PJ'!$A241&amp;"*",'EPA_US9RT techs'!$A$2:$I$1722,9,FALSE),"")</f>
        <v>39.292516993200003</v>
      </c>
      <c r="AD243" s="14">
        <f>IFERROR(VLOOKUP($A$1&amp;'Service PJ'!$D241&amp;'Service PJ'!$B241&amp;'Service PJ'!$A241&amp;"*",'EPA_US9RT techs'!$A$2:$I$1722,9,FALSE),"")</f>
        <v>39.292516993200003</v>
      </c>
      <c r="AE243" s="14">
        <f>IFERROR(VLOOKUP($A$1&amp;'Service PJ'!$D241&amp;'Service PJ'!$B241&amp;'Service PJ'!$A241&amp;"*",'EPA_US9RT techs'!$A$2:$I$1722,9,FALSE),"")</f>
        <v>39.292516993200003</v>
      </c>
      <c r="AG243" t="str">
        <f>IF(SUM(AH243:AX243)=0,"\I:",'Service PJ'!$D241&amp;"_"&amp;'Service PJ'!$E241&amp;"_"&amp;'Service PJ'!$C241)</f>
        <v>INM_PRH_BFG</v>
      </c>
      <c r="AH243" s="14">
        <f>IFERROR(VLOOKUP($AG$1&amp;'Service PJ'!$D241&amp;'Service PJ'!$B241&amp;'Service PJ'!$A241&amp;"*",'EPA_US9RT techs'!$A$2:$I$1722,9,FALSE),"")</f>
        <v>3.5363265294000001</v>
      </c>
      <c r="AI243" s="14">
        <f>IFERROR(VLOOKUP($AG$1&amp;'Service PJ'!$D241&amp;'Service PJ'!$B241&amp;'Service PJ'!$A241&amp;"*",'EPA_US9RT techs'!$A$2:$I$1722,9,FALSE),"")</f>
        <v>3.5363265294000001</v>
      </c>
      <c r="AJ243" s="14">
        <f>IFERROR(VLOOKUP($AG$1&amp;'Service PJ'!$D241&amp;'Service PJ'!$B241&amp;'Service PJ'!$A241&amp;"*",'EPA_US9RT techs'!$A$2:$I$1722,9,FALSE),"")</f>
        <v>3.5363265294000001</v>
      </c>
      <c r="AK243" s="14">
        <f>IFERROR(VLOOKUP($AG$1&amp;'Service PJ'!$D241&amp;'Service PJ'!$B241&amp;'Service PJ'!$A241&amp;"*",'EPA_US9RT techs'!$A$2:$I$1722,9,FALSE),"")</f>
        <v>3.5363265294000001</v>
      </c>
      <c r="AL243" s="14">
        <f>IFERROR(VLOOKUP($AG$1&amp;'Service PJ'!$D241&amp;'Service PJ'!$B241&amp;'Service PJ'!$A241&amp;"*",'EPA_US9RT techs'!$A$2:$I$1722,9,FALSE),"")</f>
        <v>3.5363265294000001</v>
      </c>
      <c r="AM243" s="14">
        <f>IFERROR(VLOOKUP($AG$1&amp;'Service PJ'!$D241&amp;'Service PJ'!$B241&amp;'Service PJ'!$A241&amp;"*",'EPA_US9RT techs'!$A$2:$I$1722,9,FALSE),"")</f>
        <v>3.5363265294000001</v>
      </c>
      <c r="AN243" s="14">
        <f>IFERROR(VLOOKUP($AG$1&amp;'Service PJ'!$D241&amp;'Service PJ'!$B241&amp;'Service PJ'!$A241&amp;"*",'EPA_US9RT techs'!$A$2:$I$1722,9,FALSE),"")</f>
        <v>3.5363265294000001</v>
      </c>
      <c r="AO243" s="14">
        <f>IFERROR(VLOOKUP($AG$1&amp;'Service PJ'!$D241&amp;'Service PJ'!$B241&amp;'Service PJ'!$A241&amp;"*",'EPA_US9RT techs'!$A$2:$I$1722,9,FALSE),"")</f>
        <v>3.5363265294000001</v>
      </c>
      <c r="AP243" s="14">
        <f>IFERROR(VLOOKUP($AG$1&amp;'Service PJ'!$D241&amp;'Service PJ'!$B241&amp;'Service PJ'!$A241&amp;"*",'EPA_US9RT techs'!$A$2:$I$1722,9,FALSE),"")</f>
        <v>3.5363265294000001</v>
      </c>
      <c r="AQ243" s="14">
        <f>IFERROR(VLOOKUP($AG$1&amp;'Service PJ'!$D241&amp;'Service PJ'!$B241&amp;'Service PJ'!$A241&amp;"*",'EPA_US9RT techs'!$A$2:$I$1722,9,FALSE),"")</f>
        <v>3.5363265294000001</v>
      </c>
      <c r="AR243" s="14">
        <f>IFERROR(VLOOKUP($AG$1&amp;'Service PJ'!$D241&amp;'Service PJ'!$B241&amp;'Service PJ'!$A241&amp;"*",'EPA_US9RT techs'!$A$2:$I$1722,9,FALSE),"")</f>
        <v>3.5363265294000001</v>
      </c>
      <c r="AS243" s="14">
        <f>IFERROR(VLOOKUP($AG$1&amp;'Service PJ'!$D241&amp;'Service PJ'!$B241&amp;'Service PJ'!$A241&amp;"*",'EPA_US9RT techs'!$A$2:$I$1722,9,FALSE),"")</f>
        <v>3.5363265294000001</v>
      </c>
      <c r="AT243" s="14">
        <f>IFERROR(VLOOKUP($AG$1&amp;'Service PJ'!$D241&amp;'Service PJ'!$B241&amp;'Service PJ'!$A241&amp;"*",'EPA_US9RT techs'!$A$2:$I$1722,9,FALSE),"")</f>
        <v>3.5363265294000001</v>
      </c>
      <c r="AU243" s="14">
        <f>IFERROR(VLOOKUP($AG$1&amp;'Service PJ'!$D241&amp;'Service PJ'!$B241&amp;'Service PJ'!$A241&amp;"*",'EPA_US9RT techs'!$A$2:$I$1722,9,FALSE),"")</f>
        <v>3.5363265294000001</v>
      </c>
      <c r="AV243" s="14">
        <f>IFERROR(VLOOKUP($AG$1&amp;'Service PJ'!$D241&amp;'Service PJ'!$B241&amp;'Service PJ'!$A241&amp;"*",'EPA_US9RT techs'!$A$2:$I$1722,9,FALSE),"")</f>
        <v>3.5363265294000001</v>
      </c>
      <c r="AW243" s="14">
        <f>IFERROR(VLOOKUP($AG$1&amp;'Service PJ'!$D241&amp;'Service PJ'!$B241&amp;'Service PJ'!$A241&amp;"*",'EPA_US9RT techs'!$A$2:$I$1722,9,FALSE),"")</f>
        <v>3.5363265294000001</v>
      </c>
      <c r="AX243" s="14">
        <f>IFERROR(VLOOKUP($AG$1&amp;'Service PJ'!$D241&amp;'Service PJ'!$B241&amp;'Service PJ'!$A241&amp;"*",'EPA_US9RT techs'!$A$2:$I$1722,9,FALSE),"")</f>
        <v>3.5363265294000001</v>
      </c>
      <c r="AY243" s="14">
        <f>IFERROR(VLOOKUP($AG$1&amp;'Service PJ'!$D241&amp;'Service PJ'!$B241&amp;'Service PJ'!$A241&amp;"*",'EPA_US9RT techs'!$A$2:$I$1722,9,FALSE),"")</f>
        <v>3.5363265294000001</v>
      </c>
      <c r="AZ243" s="14">
        <f>IFERROR(VLOOKUP($AG$1&amp;'Service PJ'!$D241&amp;'Service PJ'!$B241&amp;'Service PJ'!$A241&amp;"*",'EPA_US9RT techs'!$A$2:$I$1722,9,FALSE),"")</f>
        <v>3.5363265294000001</v>
      </c>
      <c r="BA243" s="14">
        <f>IFERROR(VLOOKUP($AG$1&amp;'Service PJ'!$D241&amp;'Service PJ'!$B241&amp;'Service PJ'!$A241&amp;"*",'EPA_US9RT techs'!$A$2:$I$1722,9,FALSE),"")</f>
        <v>3.5363265294000001</v>
      </c>
      <c r="BB243" s="14">
        <f>IFERROR(VLOOKUP($AG$1&amp;'Service PJ'!$D241&amp;'Service PJ'!$B241&amp;'Service PJ'!$A241&amp;"*",'EPA_US9RT techs'!$A$2:$I$1722,9,FALSE),"")</f>
        <v>3.5363265294000001</v>
      </c>
      <c r="BC243" s="14">
        <f>IFERROR(VLOOKUP($AG$1&amp;'Service PJ'!$D241&amp;'Service PJ'!$B241&amp;'Service PJ'!$A241&amp;"*",'EPA_US9RT techs'!$A$2:$I$1722,9,FALSE),"")</f>
        <v>3.5363265294000001</v>
      </c>
      <c r="BD243" s="14">
        <f>IFERROR(VLOOKUP($AG$1&amp;'Service PJ'!$D241&amp;'Service PJ'!$B241&amp;'Service PJ'!$A241&amp;"*",'EPA_US9RT techs'!$A$2:$I$1722,9,FALSE),"")</f>
        <v>3.5363265294000001</v>
      </c>
      <c r="BE243" s="14">
        <f>IFERROR(VLOOKUP($AG$1&amp;'Service PJ'!$D241&amp;'Service PJ'!$B241&amp;'Service PJ'!$A241&amp;"*",'EPA_US9RT techs'!$A$2:$I$1722,9,FALSE),"")</f>
        <v>3.5363265294000001</v>
      </c>
      <c r="BF243" s="14">
        <f>IFERROR(VLOOKUP($AG$1&amp;'Service PJ'!$D241&amp;'Service PJ'!$B241&amp;'Service PJ'!$A241&amp;"*",'EPA_US9RT techs'!$A$2:$I$1722,9,FALSE),"")</f>
        <v>3.5363265294000001</v>
      </c>
      <c r="BG243" s="14">
        <f>IFERROR(VLOOKUP($AG$1&amp;'Service PJ'!$D241&amp;'Service PJ'!$B241&amp;'Service PJ'!$A241&amp;"*",'EPA_US9RT techs'!$A$2:$I$1722,9,FALSE),"")</f>
        <v>3.5363265294000001</v>
      </c>
      <c r="BH243" s="14">
        <f>IFERROR(VLOOKUP($AG$1&amp;'Service PJ'!$D241&amp;'Service PJ'!$B241&amp;'Service PJ'!$A241&amp;"*",'EPA_US9RT techs'!$A$2:$I$1722,9,FALSE),"")</f>
        <v>3.5363265294000001</v>
      </c>
      <c r="BI243" s="14">
        <f>IFERROR(VLOOKUP($AG$1&amp;'Service PJ'!$D241&amp;'Service PJ'!$B241&amp;'Service PJ'!$A241&amp;"*",'EPA_US9RT techs'!$A$2:$I$1722,9,FALSE),"")</f>
        <v>3.5363265294000001</v>
      </c>
      <c r="BJ243" s="14">
        <f>IFERROR(VLOOKUP($AG$1&amp;'Service PJ'!$D241&amp;'Service PJ'!$B241&amp;'Service PJ'!$A241&amp;"*",'EPA_US9RT techs'!$A$2:$I$1722,9,FALSE),"")</f>
        <v>3.5363265294000001</v>
      </c>
      <c r="BK243" s="14">
        <f>IFERROR(VLOOKUP($AG$1&amp;'Service PJ'!$D241&amp;'Service PJ'!$B241&amp;'Service PJ'!$A241&amp;"*",'EPA_US9RT techs'!$A$2:$I$1722,9,FALSE),"")</f>
        <v>3.5363265294000001</v>
      </c>
      <c r="BM243" t="str">
        <f>IF(SUM(BN243:CD243)=0,"\I:",'Service PJ'!$D241&amp;"_"&amp;'Service PJ'!$E241&amp;"_"&amp;'Service PJ'!$C241)</f>
        <v>\I:</v>
      </c>
      <c r="BN243" s="14" t="str">
        <f>IFERROR(VLOOKUP($BM$1&amp;'Service PJ'!$D241&amp;'Service PJ'!$B241&amp;'Service PJ'!$A241&amp;"*",'EPA_US9RT techs'!$A$2:$I$1722,9,FALSE),"")</f>
        <v/>
      </c>
      <c r="BO243" s="14" t="str">
        <f>IFERROR(VLOOKUP($BM$1&amp;'Service PJ'!$D241&amp;'Service PJ'!$B241&amp;'Service PJ'!$A241&amp;"*",'EPA_US9RT techs'!$A$2:$I$1722,9,FALSE),"")</f>
        <v/>
      </c>
      <c r="BP243" s="14" t="str">
        <f>IFERROR(VLOOKUP($BM$1&amp;'Service PJ'!$D241&amp;'Service PJ'!$B241&amp;'Service PJ'!$A241&amp;"*",'EPA_US9RT techs'!$A$2:$I$1722,9,FALSE),"")</f>
        <v/>
      </c>
      <c r="BQ243" s="14" t="str">
        <f>IFERROR(VLOOKUP($BM$1&amp;'Service PJ'!$D241&amp;'Service PJ'!$B241&amp;'Service PJ'!$A241&amp;"*",'EPA_US9RT techs'!$A$2:$I$1722,9,FALSE),"")</f>
        <v/>
      </c>
      <c r="BR243" s="14" t="str">
        <f>IFERROR(VLOOKUP($BM$1&amp;'Service PJ'!$D241&amp;'Service PJ'!$B241&amp;'Service PJ'!$A241&amp;"*",'EPA_US9RT techs'!$A$2:$I$1722,9,FALSE),"")</f>
        <v/>
      </c>
      <c r="BS243" s="14" t="str">
        <f>IFERROR(VLOOKUP($BM$1&amp;'Service PJ'!$D241&amp;'Service PJ'!$B241&amp;'Service PJ'!$A241&amp;"*",'EPA_US9RT techs'!$A$2:$I$1722,9,FALSE),"")</f>
        <v/>
      </c>
      <c r="BT243" s="14" t="str">
        <f>IFERROR(VLOOKUP($BM$1&amp;'Service PJ'!$D241&amp;'Service PJ'!$B241&amp;'Service PJ'!$A241&amp;"*",'EPA_US9RT techs'!$A$2:$I$1722,9,FALSE),"")</f>
        <v/>
      </c>
      <c r="BU243" s="14" t="str">
        <f>IFERROR(VLOOKUP($BM$1&amp;'Service PJ'!$D241&amp;'Service PJ'!$B241&amp;'Service PJ'!$A241&amp;"*",'EPA_US9RT techs'!$A$2:$I$1722,9,FALSE),"")</f>
        <v/>
      </c>
      <c r="BV243" s="14" t="str">
        <f>IFERROR(VLOOKUP($BM$1&amp;'Service PJ'!$D241&amp;'Service PJ'!$B241&amp;'Service PJ'!$A241&amp;"*",'EPA_US9RT techs'!$A$2:$I$1722,9,FALSE),"")</f>
        <v/>
      </c>
      <c r="BW243" s="14" t="str">
        <f>IFERROR(VLOOKUP($BM$1&amp;'Service PJ'!$D241&amp;'Service PJ'!$B241&amp;'Service PJ'!$A241&amp;"*",'EPA_US9RT techs'!$A$2:$I$1722,9,FALSE),"")</f>
        <v/>
      </c>
      <c r="BX243" s="14" t="str">
        <f>IFERROR(VLOOKUP($BM$1&amp;'Service PJ'!$D241&amp;'Service PJ'!$B241&amp;'Service PJ'!$A241&amp;"*",'EPA_US9RT techs'!$A$2:$I$1722,9,FALSE),"")</f>
        <v/>
      </c>
      <c r="BY243" s="14" t="str">
        <f>IFERROR(VLOOKUP($BM$1&amp;'Service PJ'!$D241&amp;'Service PJ'!$B241&amp;'Service PJ'!$A241&amp;"*",'EPA_US9RT techs'!$A$2:$I$1722,9,FALSE),"")</f>
        <v/>
      </c>
      <c r="BZ243" s="14" t="str">
        <f>IFERROR(VLOOKUP($BM$1&amp;'Service PJ'!$D241&amp;'Service PJ'!$B241&amp;'Service PJ'!$A241&amp;"*",'EPA_US9RT techs'!$A$2:$I$1722,9,FALSE),"")</f>
        <v/>
      </c>
      <c r="CA243" s="14" t="str">
        <f>IFERROR(VLOOKUP($BM$1&amp;'Service PJ'!$D241&amp;'Service PJ'!$B241&amp;'Service PJ'!$A241&amp;"*",'EPA_US9RT techs'!$A$2:$I$1722,9,FALSE),"")</f>
        <v/>
      </c>
      <c r="CB243" s="14" t="str">
        <f>IFERROR(VLOOKUP($BM$1&amp;'Service PJ'!$D241&amp;'Service PJ'!$B241&amp;'Service PJ'!$A241&amp;"*",'EPA_US9RT techs'!$A$2:$I$1722,9,FALSE),"")</f>
        <v/>
      </c>
      <c r="CC243" s="14" t="str">
        <f>IFERROR(VLOOKUP($BM$1&amp;'Service PJ'!$D241&amp;'Service PJ'!$B241&amp;'Service PJ'!$A241&amp;"*",'EPA_US9RT techs'!$A$2:$I$1722,9,FALSE),"")</f>
        <v/>
      </c>
      <c r="CD243" s="14" t="str">
        <f>IFERROR(VLOOKUP($BM$1&amp;'Service PJ'!$D241&amp;'Service PJ'!$B241&amp;'Service PJ'!$A241&amp;"*",'EPA_US9RT techs'!$A$2:$I$1722,9,FALSE),"")</f>
        <v/>
      </c>
      <c r="CE243" s="14" t="str">
        <f>IFERROR(VLOOKUP($BM$1&amp;'Service PJ'!$D241&amp;'Service PJ'!$B241&amp;'Service PJ'!$A241&amp;"*",'EPA_US9RT techs'!$A$2:$I$1722,9,FALSE),"")</f>
        <v/>
      </c>
      <c r="CF243" s="14" t="str">
        <f>IFERROR(VLOOKUP($BM$1&amp;'Service PJ'!$D241&amp;'Service PJ'!$B241&amp;'Service PJ'!$A241&amp;"*",'EPA_US9RT techs'!$A$2:$I$1722,9,FALSE),"")</f>
        <v/>
      </c>
      <c r="CG243" s="14" t="str">
        <f>IFERROR(VLOOKUP($BM$1&amp;'Service PJ'!$D241&amp;'Service PJ'!$B241&amp;'Service PJ'!$A241&amp;"*",'EPA_US9RT techs'!$A$2:$I$1722,9,FALSE),"")</f>
        <v/>
      </c>
      <c r="CH243" s="14" t="str">
        <f>IFERROR(VLOOKUP($BM$1&amp;'Service PJ'!$D241&amp;'Service PJ'!$B241&amp;'Service PJ'!$A241&amp;"*",'EPA_US9RT techs'!$A$2:$I$1722,9,FALSE),"")</f>
        <v/>
      </c>
      <c r="CI243" s="14" t="str">
        <f>IFERROR(VLOOKUP($BM$1&amp;'Service PJ'!$D241&amp;'Service PJ'!$B241&amp;'Service PJ'!$A241&amp;"*",'EPA_US9RT techs'!$A$2:$I$1722,9,FALSE),"")</f>
        <v/>
      </c>
      <c r="CJ243" s="14" t="str">
        <f>IFERROR(VLOOKUP($BM$1&amp;'Service PJ'!$D241&amp;'Service PJ'!$B241&amp;'Service PJ'!$A241&amp;"*",'EPA_US9RT techs'!$A$2:$I$1722,9,FALSE),"")</f>
        <v/>
      </c>
      <c r="CK243" s="14" t="str">
        <f>IFERROR(VLOOKUP($BM$1&amp;'Service PJ'!$D241&amp;'Service PJ'!$B241&amp;'Service PJ'!$A241&amp;"*",'EPA_US9RT techs'!$A$2:$I$1722,9,FALSE),"")</f>
        <v/>
      </c>
      <c r="CL243" s="14" t="str">
        <f>IFERROR(VLOOKUP($BM$1&amp;'Service PJ'!$D241&amp;'Service PJ'!$B241&amp;'Service PJ'!$A241&amp;"*",'EPA_US9RT techs'!$A$2:$I$1722,9,FALSE),"")</f>
        <v/>
      </c>
      <c r="CM243" s="14" t="str">
        <f>IFERROR(VLOOKUP($BM$1&amp;'Service PJ'!$D241&amp;'Service PJ'!$B241&amp;'Service PJ'!$A241&amp;"*",'EPA_US9RT techs'!$A$2:$I$1722,9,FALSE),"")</f>
        <v/>
      </c>
      <c r="CN243" s="14" t="str">
        <f>IFERROR(VLOOKUP($BM$1&amp;'Service PJ'!$D241&amp;'Service PJ'!$B241&amp;'Service PJ'!$A241&amp;"*",'EPA_US9RT techs'!$A$2:$I$1722,9,FALSE),"")</f>
        <v/>
      </c>
      <c r="CO243" s="14" t="str">
        <f>IFERROR(VLOOKUP($BM$1&amp;'Service PJ'!$D241&amp;'Service PJ'!$B241&amp;'Service PJ'!$A241&amp;"*",'EPA_US9RT techs'!$A$2:$I$1722,9,FALSE),"")</f>
        <v/>
      </c>
      <c r="CP243" s="14" t="str">
        <f>IFERROR(VLOOKUP($BM$1&amp;'Service PJ'!$D241&amp;'Service PJ'!$B241&amp;'Service PJ'!$A241&amp;"*",'EPA_US9RT techs'!$A$2:$I$1722,9,FALSE),"")</f>
        <v/>
      </c>
      <c r="CQ243" s="14" t="str">
        <f>IFERROR(VLOOKUP($BM$1&amp;'Service PJ'!$D241&amp;'Service PJ'!$B241&amp;'Service PJ'!$A241&amp;"*",'EPA_US9RT techs'!$A$2:$I$1722,9,FALSE),"")</f>
        <v/>
      </c>
      <c r="CS243" t="str">
        <f>IF(SUM(CT243:DJ243)=0,"\I:",'Service PJ'!$D241&amp;"_"&amp;'Service PJ'!$E241&amp;"_"&amp;'Service PJ'!$C241)</f>
        <v>INM_PRH_BFG</v>
      </c>
      <c r="CT243" s="2">
        <f>IFERROR(VLOOKUP($CS$1&amp;'Service PJ'!$D241&amp;'Service PJ'!$B241&amp;'Service PJ'!$A241&amp;"*",'EPA_US9RT techs'!$A$2:$I$1722,9,FALSE),"")</f>
        <v>30</v>
      </c>
      <c r="CU243" s="2">
        <f>IFERROR(VLOOKUP($CS$1&amp;'Service PJ'!$D241&amp;'Service PJ'!$B241&amp;'Service PJ'!$A241&amp;"*",'EPA_US9RT techs'!$A$2:$I$1722,9,FALSE),"")</f>
        <v>30</v>
      </c>
      <c r="CV243" s="2">
        <f>IFERROR(VLOOKUP($CS$1&amp;'Service PJ'!$D241&amp;'Service PJ'!$B241&amp;'Service PJ'!$A241&amp;"*",'EPA_US9RT techs'!$A$2:$I$1722,9,FALSE),"")</f>
        <v>30</v>
      </c>
      <c r="CW243" s="2">
        <f>IFERROR(VLOOKUP($CS$1&amp;'Service PJ'!$D241&amp;'Service PJ'!$B241&amp;'Service PJ'!$A241&amp;"*",'EPA_US9RT techs'!$A$2:$I$1722,9,FALSE),"")</f>
        <v>30</v>
      </c>
      <c r="CX243" s="2">
        <f>IFERROR(VLOOKUP($CS$1&amp;'Service PJ'!$D241&amp;'Service PJ'!$B241&amp;'Service PJ'!$A241&amp;"*",'EPA_US9RT techs'!$A$2:$I$1722,9,FALSE),"")</f>
        <v>30</v>
      </c>
      <c r="CY243" s="2">
        <f>IFERROR(VLOOKUP($CS$1&amp;'Service PJ'!$D241&amp;'Service PJ'!$B241&amp;'Service PJ'!$A241&amp;"*",'EPA_US9RT techs'!$A$2:$I$1722,9,FALSE),"")</f>
        <v>30</v>
      </c>
      <c r="CZ243" s="2">
        <f>IFERROR(VLOOKUP($CS$1&amp;'Service PJ'!$D241&amp;'Service PJ'!$B241&amp;'Service PJ'!$A241&amp;"*",'EPA_US9RT techs'!$A$2:$I$1722,9,FALSE),"")</f>
        <v>30</v>
      </c>
      <c r="DA243" s="2">
        <f>IFERROR(VLOOKUP($CS$1&amp;'Service PJ'!$D241&amp;'Service PJ'!$B241&amp;'Service PJ'!$A241&amp;"*",'EPA_US9RT techs'!$A$2:$I$1722,9,FALSE),"")</f>
        <v>30</v>
      </c>
      <c r="DB243" s="2">
        <f>IFERROR(VLOOKUP($CS$1&amp;'Service PJ'!$D241&amp;'Service PJ'!$B241&amp;'Service PJ'!$A241&amp;"*",'EPA_US9RT techs'!$A$2:$I$1722,9,FALSE),"")</f>
        <v>30</v>
      </c>
      <c r="DC243" s="2">
        <f>IFERROR(VLOOKUP($CS$1&amp;'Service PJ'!$D241&amp;'Service PJ'!$B241&amp;'Service PJ'!$A241&amp;"*",'EPA_US9RT techs'!$A$2:$I$1722,9,FALSE),"")</f>
        <v>30</v>
      </c>
      <c r="DD243" s="2">
        <f>IFERROR(VLOOKUP($CS$1&amp;'Service PJ'!$D241&amp;'Service PJ'!$B241&amp;'Service PJ'!$A241&amp;"*",'EPA_US9RT techs'!$A$2:$I$1722,9,FALSE),"")</f>
        <v>30</v>
      </c>
      <c r="DE243" s="2">
        <f>IFERROR(VLOOKUP($CS$1&amp;'Service PJ'!$D241&amp;'Service PJ'!$B241&amp;'Service PJ'!$A241&amp;"*",'EPA_US9RT techs'!$A$2:$I$1722,9,FALSE),"")</f>
        <v>30</v>
      </c>
      <c r="DF243" s="2">
        <f>IFERROR(VLOOKUP($CS$1&amp;'Service PJ'!$D241&amp;'Service PJ'!$B241&amp;'Service PJ'!$A241&amp;"*",'EPA_US9RT techs'!$A$2:$I$1722,9,FALSE),"")</f>
        <v>30</v>
      </c>
      <c r="DG243" s="2">
        <f>IFERROR(VLOOKUP($CS$1&amp;'Service PJ'!$D241&amp;'Service PJ'!$B241&amp;'Service PJ'!$A241&amp;"*",'EPA_US9RT techs'!$A$2:$I$1722,9,FALSE),"")</f>
        <v>30</v>
      </c>
      <c r="DH243" s="2">
        <f>IFERROR(VLOOKUP($CS$1&amp;'Service PJ'!$D241&amp;'Service PJ'!$B241&amp;'Service PJ'!$A241&amp;"*",'EPA_US9RT techs'!$A$2:$I$1722,9,FALSE),"")</f>
        <v>30</v>
      </c>
      <c r="DI243" s="2">
        <f>IFERROR(VLOOKUP($CS$1&amp;'Service PJ'!$D241&amp;'Service PJ'!$B241&amp;'Service PJ'!$A241&amp;"*",'EPA_US9RT techs'!$A$2:$I$1722,9,FALSE),"")</f>
        <v>30</v>
      </c>
      <c r="DJ243" s="2">
        <f>IFERROR(VLOOKUP($CS$1&amp;'Service PJ'!$D241&amp;'Service PJ'!$B241&amp;'Service PJ'!$A241&amp;"*",'EPA_US9RT techs'!$A$2:$I$1722,9,FALSE),"")</f>
        <v>30</v>
      </c>
      <c r="DK243" s="2">
        <f>IFERROR(VLOOKUP($CS$1&amp;'Service PJ'!$D241&amp;'Service PJ'!$B241&amp;'Service PJ'!$A241&amp;"*",'EPA_US9RT techs'!$A$2:$I$1722,9,FALSE),"")</f>
        <v>30</v>
      </c>
      <c r="DL243" s="2">
        <f>IFERROR(VLOOKUP($CS$1&amp;'Service PJ'!$D241&amp;'Service PJ'!$B241&amp;'Service PJ'!$A241&amp;"*",'EPA_US9RT techs'!$A$2:$I$1722,9,FALSE),"")</f>
        <v>30</v>
      </c>
      <c r="DM243" s="2">
        <f>IFERROR(VLOOKUP($CS$1&amp;'Service PJ'!$D241&amp;'Service PJ'!$B241&amp;'Service PJ'!$A241&amp;"*",'EPA_US9RT techs'!$A$2:$I$1722,9,FALSE),"")</f>
        <v>30</v>
      </c>
      <c r="DN243" s="2">
        <f>IFERROR(VLOOKUP($CS$1&amp;'Service PJ'!$D241&amp;'Service PJ'!$B241&amp;'Service PJ'!$A241&amp;"*",'EPA_US9RT techs'!$A$2:$I$1722,9,FALSE),"")</f>
        <v>30</v>
      </c>
      <c r="DO243" s="2">
        <f>IFERROR(VLOOKUP($CS$1&amp;'Service PJ'!$D241&amp;'Service PJ'!$B241&amp;'Service PJ'!$A241&amp;"*",'EPA_US9RT techs'!$A$2:$I$1722,9,FALSE),"")</f>
        <v>30</v>
      </c>
      <c r="DP243" s="2">
        <f>IFERROR(VLOOKUP($CS$1&amp;'Service PJ'!$D241&amp;'Service PJ'!$B241&amp;'Service PJ'!$A241&amp;"*",'EPA_US9RT techs'!$A$2:$I$1722,9,FALSE),"")</f>
        <v>30</v>
      </c>
      <c r="DQ243" s="2">
        <f>IFERROR(VLOOKUP($CS$1&amp;'Service PJ'!$D241&amp;'Service PJ'!$B241&amp;'Service PJ'!$A241&amp;"*",'EPA_US9RT techs'!$A$2:$I$1722,9,FALSE),"")</f>
        <v>30</v>
      </c>
      <c r="DR243" s="2">
        <f>IFERROR(VLOOKUP($CS$1&amp;'Service PJ'!$D241&amp;'Service PJ'!$B241&amp;'Service PJ'!$A241&amp;"*",'EPA_US9RT techs'!$A$2:$I$1722,9,FALSE),"")</f>
        <v>30</v>
      </c>
      <c r="DS243" s="2">
        <f>IFERROR(VLOOKUP($CS$1&amp;'Service PJ'!$D241&amp;'Service PJ'!$B241&amp;'Service PJ'!$A241&amp;"*",'EPA_US9RT techs'!$A$2:$I$1722,9,FALSE),"")</f>
        <v>30</v>
      </c>
      <c r="DT243" s="2">
        <f>IFERROR(VLOOKUP($CS$1&amp;'Service PJ'!$D241&amp;'Service PJ'!$B241&amp;'Service PJ'!$A241&amp;"*",'EPA_US9RT techs'!$A$2:$I$1722,9,FALSE),"")</f>
        <v>30</v>
      </c>
      <c r="DU243" s="2">
        <f>IFERROR(VLOOKUP($CS$1&amp;'Service PJ'!$D241&amp;'Service PJ'!$B241&amp;'Service PJ'!$A241&amp;"*",'EPA_US9RT techs'!$A$2:$I$1722,9,FALSE),"")</f>
        <v>30</v>
      </c>
      <c r="DV243" s="2">
        <f>IFERROR(VLOOKUP($CS$1&amp;'Service PJ'!$D241&amp;'Service PJ'!$B241&amp;'Service PJ'!$A241&amp;"*",'EPA_US9RT techs'!$A$2:$I$1722,9,FALSE),"")</f>
        <v>30</v>
      </c>
      <c r="DW243" s="2">
        <f>IFERROR(VLOOKUP($CS$1&amp;'Service PJ'!$D241&amp;'Service PJ'!$B241&amp;'Service PJ'!$A241&amp;"*",'EPA_US9RT techs'!$A$2:$I$1722,9,FALSE),"")</f>
        <v>30</v>
      </c>
    </row>
    <row r="244" spans="1:127" x14ac:dyDescent="0.45">
      <c r="A244" t="str">
        <f>IF(SUM(B244:R244)=0,"\I:",'Service PJ'!$D242&amp;"_"&amp;'Service PJ'!$E242&amp;"_"&amp;'Service PJ'!$C242)</f>
        <v>\I:</v>
      </c>
      <c r="B244" s="14" t="str">
        <f>IFERROR(VLOOKUP($A$1&amp;'Service PJ'!$D242&amp;'Service PJ'!$B242&amp;'Service PJ'!$A242&amp;"*",'EPA_US9RT techs'!$A$2:$I$1722,9,FALSE),"")</f>
        <v/>
      </c>
      <c r="C244" s="14" t="str">
        <f>IFERROR(VLOOKUP($A$1&amp;'Service PJ'!$D242&amp;'Service PJ'!$B242&amp;'Service PJ'!$A242&amp;"*",'EPA_US9RT techs'!$A$2:$I$1722,9,FALSE),"")</f>
        <v/>
      </c>
      <c r="D244" s="14" t="str">
        <f>IFERROR(VLOOKUP($A$1&amp;'Service PJ'!$D242&amp;'Service PJ'!$B242&amp;'Service PJ'!$A242&amp;"*",'EPA_US9RT techs'!$A$2:$I$1722,9,FALSE),"")</f>
        <v/>
      </c>
      <c r="E244" s="14" t="str">
        <f>IFERROR(VLOOKUP($A$1&amp;'Service PJ'!$D242&amp;'Service PJ'!$B242&amp;'Service PJ'!$A242&amp;"*",'EPA_US9RT techs'!$A$2:$I$1722,9,FALSE),"")</f>
        <v/>
      </c>
      <c r="F244" s="14" t="str">
        <f>IFERROR(VLOOKUP($A$1&amp;'Service PJ'!$D242&amp;'Service PJ'!$B242&amp;'Service PJ'!$A242&amp;"*",'EPA_US9RT techs'!$A$2:$I$1722,9,FALSE),"")</f>
        <v/>
      </c>
      <c r="G244" s="14" t="str">
        <f>IFERROR(VLOOKUP($A$1&amp;'Service PJ'!$D242&amp;'Service PJ'!$B242&amp;'Service PJ'!$A242&amp;"*",'EPA_US9RT techs'!$A$2:$I$1722,9,FALSE),"")</f>
        <v/>
      </c>
      <c r="H244" s="14" t="str">
        <f>IFERROR(VLOOKUP($A$1&amp;'Service PJ'!$D242&amp;'Service PJ'!$B242&amp;'Service PJ'!$A242&amp;"*",'EPA_US9RT techs'!$A$2:$I$1722,9,FALSE),"")</f>
        <v/>
      </c>
      <c r="I244" s="14" t="str">
        <f>IFERROR(VLOOKUP($A$1&amp;'Service PJ'!$D242&amp;'Service PJ'!$B242&amp;'Service PJ'!$A242&amp;"*",'EPA_US9RT techs'!$A$2:$I$1722,9,FALSE),"")</f>
        <v/>
      </c>
      <c r="J244" s="14" t="str">
        <f>IFERROR(VLOOKUP($A$1&amp;'Service PJ'!$D242&amp;'Service PJ'!$B242&amp;'Service PJ'!$A242&amp;"*",'EPA_US9RT techs'!$A$2:$I$1722,9,FALSE),"")</f>
        <v/>
      </c>
      <c r="K244" s="14" t="str">
        <f>IFERROR(VLOOKUP($A$1&amp;'Service PJ'!$D242&amp;'Service PJ'!$B242&amp;'Service PJ'!$A242&amp;"*",'EPA_US9RT techs'!$A$2:$I$1722,9,FALSE),"")</f>
        <v/>
      </c>
      <c r="L244" s="14" t="str">
        <f>IFERROR(VLOOKUP($A$1&amp;'Service PJ'!$D242&amp;'Service PJ'!$B242&amp;'Service PJ'!$A242&amp;"*",'EPA_US9RT techs'!$A$2:$I$1722,9,FALSE),"")</f>
        <v/>
      </c>
      <c r="M244" s="14" t="str">
        <f>IFERROR(VLOOKUP($A$1&amp;'Service PJ'!$D242&amp;'Service PJ'!$B242&amp;'Service PJ'!$A242&amp;"*",'EPA_US9RT techs'!$A$2:$I$1722,9,FALSE),"")</f>
        <v/>
      </c>
      <c r="N244" s="14" t="str">
        <f>IFERROR(VLOOKUP($A$1&amp;'Service PJ'!$D242&amp;'Service PJ'!$B242&amp;'Service PJ'!$A242&amp;"*",'EPA_US9RT techs'!$A$2:$I$1722,9,FALSE),"")</f>
        <v/>
      </c>
      <c r="O244" s="14" t="str">
        <f>IFERROR(VLOOKUP($A$1&amp;'Service PJ'!$D242&amp;'Service PJ'!$B242&amp;'Service PJ'!$A242&amp;"*",'EPA_US9RT techs'!$A$2:$I$1722,9,FALSE),"")</f>
        <v/>
      </c>
      <c r="P244" s="14" t="str">
        <f>IFERROR(VLOOKUP($A$1&amp;'Service PJ'!$D242&amp;'Service PJ'!$B242&amp;'Service PJ'!$A242&amp;"*",'EPA_US9RT techs'!$A$2:$I$1722,9,FALSE),"")</f>
        <v/>
      </c>
      <c r="Q244" s="14" t="str">
        <f>IFERROR(VLOOKUP($A$1&amp;'Service PJ'!$D242&amp;'Service PJ'!$B242&amp;'Service PJ'!$A242&amp;"*",'EPA_US9RT techs'!$A$2:$I$1722,9,FALSE),"")</f>
        <v/>
      </c>
      <c r="R244" s="14" t="str">
        <f>IFERROR(VLOOKUP($A$1&amp;'Service PJ'!$D242&amp;'Service PJ'!$B242&amp;'Service PJ'!$A242&amp;"*",'EPA_US9RT techs'!$A$2:$I$1722,9,FALSE),"")</f>
        <v/>
      </c>
      <c r="S244" s="14" t="str">
        <f>IFERROR(VLOOKUP($A$1&amp;'Service PJ'!$D242&amp;'Service PJ'!$B242&amp;'Service PJ'!$A242&amp;"*",'EPA_US9RT techs'!$A$2:$I$1722,9,FALSE),"")</f>
        <v/>
      </c>
      <c r="T244" s="14" t="str">
        <f>IFERROR(VLOOKUP($A$1&amp;'Service PJ'!$D242&amp;'Service PJ'!$B242&amp;'Service PJ'!$A242&amp;"*",'EPA_US9RT techs'!$A$2:$I$1722,9,FALSE),"")</f>
        <v/>
      </c>
      <c r="U244" s="14" t="str">
        <f>IFERROR(VLOOKUP($A$1&amp;'Service PJ'!$D242&amp;'Service PJ'!$B242&amp;'Service PJ'!$A242&amp;"*",'EPA_US9RT techs'!$A$2:$I$1722,9,FALSE),"")</f>
        <v/>
      </c>
      <c r="V244" s="14" t="str">
        <f>IFERROR(VLOOKUP($A$1&amp;'Service PJ'!$D242&amp;'Service PJ'!$B242&amp;'Service PJ'!$A242&amp;"*",'EPA_US9RT techs'!$A$2:$I$1722,9,FALSE),"")</f>
        <v/>
      </c>
      <c r="W244" s="14" t="str">
        <f>IFERROR(VLOOKUP($A$1&amp;'Service PJ'!$D242&amp;'Service PJ'!$B242&amp;'Service PJ'!$A242&amp;"*",'EPA_US9RT techs'!$A$2:$I$1722,9,FALSE),"")</f>
        <v/>
      </c>
      <c r="X244" s="14" t="str">
        <f>IFERROR(VLOOKUP($A$1&amp;'Service PJ'!$D242&amp;'Service PJ'!$B242&amp;'Service PJ'!$A242&amp;"*",'EPA_US9RT techs'!$A$2:$I$1722,9,FALSE),"")</f>
        <v/>
      </c>
      <c r="Y244" s="14" t="str">
        <f>IFERROR(VLOOKUP($A$1&amp;'Service PJ'!$D242&amp;'Service PJ'!$B242&amp;'Service PJ'!$A242&amp;"*",'EPA_US9RT techs'!$A$2:$I$1722,9,FALSE),"")</f>
        <v/>
      </c>
      <c r="Z244" s="14" t="str">
        <f>IFERROR(VLOOKUP($A$1&amp;'Service PJ'!$D242&amp;'Service PJ'!$B242&amp;'Service PJ'!$A242&amp;"*",'EPA_US9RT techs'!$A$2:$I$1722,9,FALSE),"")</f>
        <v/>
      </c>
      <c r="AA244" s="14" t="str">
        <f>IFERROR(VLOOKUP($A$1&amp;'Service PJ'!$D242&amp;'Service PJ'!$B242&amp;'Service PJ'!$A242&amp;"*",'EPA_US9RT techs'!$A$2:$I$1722,9,FALSE),"")</f>
        <v/>
      </c>
      <c r="AB244" s="14" t="str">
        <f>IFERROR(VLOOKUP($A$1&amp;'Service PJ'!$D242&amp;'Service PJ'!$B242&amp;'Service PJ'!$A242&amp;"*",'EPA_US9RT techs'!$A$2:$I$1722,9,FALSE),"")</f>
        <v/>
      </c>
      <c r="AC244" s="14" t="str">
        <f>IFERROR(VLOOKUP($A$1&amp;'Service PJ'!$D242&amp;'Service PJ'!$B242&amp;'Service PJ'!$A242&amp;"*",'EPA_US9RT techs'!$A$2:$I$1722,9,FALSE),"")</f>
        <v/>
      </c>
      <c r="AD244" s="14" t="str">
        <f>IFERROR(VLOOKUP($A$1&amp;'Service PJ'!$D242&amp;'Service PJ'!$B242&amp;'Service PJ'!$A242&amp;"*",'EPA_US9RT techs'!$A$2:$I$1722,9,FALSE),"")</f>
        <v/>
      </c>
      <c r="AE244" s="14" t="str">
        <f>IFERROR(VLOOKUP($A$1&amp;'Service PJ'!$D242&amp;'Service PJ'!$B242&amp;'Service PJ'!$A242&amp;"*",'EPA_US9RT techs'!$A$2:$I$1722,9,FALSE),"")</f>
        <v/>
      </c>
      <c r="AG244" t="str">
        <f>IF(SUM(AH244:AX244)=0,"\I:",'Service PJ'!$D242&amp;"_"&amp;'Service PJ'!$E242&amp;"_"&amp;'Service PJ'!$C242)</f>
        <v>\I:</v>
      </c>
      <c r="AH244" s="14" t="str">
        <f>IFERROR(VLOOKUP($AG$1&amp;'Service PJ'!$D242&amp;'Service PJ'!$B242&amp;'Service PJ'!$A242&amp;"*",'EPA_US9RT techs'!$A$2:$I$1722,9,FALSE),"")</f>
        <v/>
      </c>
      <c r="AI244" s="14" t="str">
        <f>IFERROR(VLOOKUP($AG$1&amp;'Service PJ'!$D242&amp;'Service PJ'!$B242&amp;'Service PJ'!$A242&amp;"*",'EPA_US9RT techs'!$A$2:$I$1722,9,FALSE),"")</f>
        <v/>
      </c>
      <c r="AJ244" s="14" t="str">
        <f>IFERROR(VLOOKUP($AG$1&amp;'Service PJ'!$D242&amp;'Service PJ'!$B242&amp;'Service PJ'!$A242&amp;"*",'EPA_US9RT techs'!$A$2:$I$1722,9,FALSE),"")</f>
        <v/>
      </c>
      <c r="AK244" s="14" t="str">
        <f>IFERROR(VLOOKUP($AG$1&amp;'Service PJ'!$D242&amp;'Service PJ'!$B242&amp;'Service PJ'!$A242&amp;"*",'EPA_US9RT techs'!$A$2:$I$1722,9,FALSE),"")</f>
        <v/>
      </c>
      <c r="AL244" s="14" t="str">
        <f>IFERROR(VLOOKUP($AG$1&amp;'Service PJ'!$D242&amp;'Service PJ'!$B242&amp;'Service PJ'!$A242&amp;"*",'EPA_US9RT techs'!$A$2:$I$1722,9,FALSE),"")</f>
        <v/>
      </c>
      <c r="AM244" s="14" t="str">
        <f>IFERROR(VLOOKUP($AG$1&amp;'Service PJ'!$D242&amp;'Service PJ'!$B242&amp;'Service PJ'!$A242&amp;"*",'EPA_US9RT techs'!$A$2:$I$1722,9,FALSE),"")</f>
        <v/>
      </c>
      <c r="AN244" s="14" t="str">
        <f>IFERROR(VLOOKUP($AG$1&amp;'Service PJ'!$D242&amp;'Service PJ'!$B242&amp;'Service PJ'!$A242&amp;"*",'EPA_US9RT techs'!$A$2:$I$1722,9,FALSE),"")</f>
        <v/>
      </c>
      <c r="AO244" s="14" t="str">
        <f>IFERROR(VLOOKUP($AG$1&amp;'Service PJ'!$D242&amp;'Service PJ'!$B242&amp;'Service PJ'!$A242&amp;"*",'EPA_US9RT techs'!$A$2:$I$1722,9,FALSE),"")</f>
        <v/>
      </c>
      <c r="AP244" s="14" t="str">
        <f>IFERROR(VLOOKUP($AG$1&amp;'Service PJ'!$D242&amp;'Service PJ'!$B242&amp;'Service PJ'!$A242&amp;"*",'EPA_US9RT techs'!$A$2:$I$1722,9,FALSE),"")</f>
        <v/>
      </c>
      <c r="AQ244" s="14" t="str">
        <f>IFERROR(VLOOKUP($AG$1&amp;'Service PJ'!$D242&amp;'Service PJ'!$B242&amp;'Service PJ'!$A242&amp;"*",'EPA_US9RT techs'!$A$2:$I$1722,9,FALSE),"")</f>
        <v/>
      </c>
      <c r="AR244" s="14" t="str">
        <f>IFERROR(VLOOKUP($AG$1&amp;'Service PJ'!$D242&amp;'Service PJ'!$B242&amp;'Service PJ'!$A242&amp;"*",'EPA_US9RT techs'!$A$2:$I$1722,9,FALSE),"")</f>
        <v/>
      </c>
      <c r="AS244" s="14" t="str">
        <f>IFERROR(VLOOKUP($AG$1&amp;'Service PJ'!$D242&amp;'Service PJ'!$B242&amp;'Service PJ'!$A242&amp;"*",'EPA_US9RT techs'!$A$2:$I$1722,9,FALSE),"")</f>
        <v/>
      </c>
      <c r="AT244" s="14" t="str">
        <f>IFERROR(VLOOKUP($AG$1&amp;'Service PJ'!$D242&amp;'Service PJ'!$B242&amp;'Service PJ'!$A242&amp;"*",'EPA_US9RT techs'!$A$2:$I$1722,9,FALSE),"")</f>
        <v/>
      </c>
      <c r="AU244" s="14" t="str">
        <f>IFERROR(VLOOKUP($AG$1&amp;'Service PJ'!$D242&amp;'Service PJ'!$B242&amp;'Service PJ'!$A242&amp;"*",'EPA_US9RT techs'!$A$2:$I$1722,9,FALSE),"")</f>
        <v/>
      </c>
      <c r="AV244" s="14" t="str">
        <f>IFERROR(VLOOKUP($AG$1&amp;'Service PJ'!$D242&amp;'Service PJ'!$B242&amp;'Service PJ'!$A242&amp;"*",'EPA_US9RT techs'!$A$2:$I$1722,9,FALSE),"")</f>
        <v/>
      </c>
      <c r="AW244" s="14" t="str">
        <f>IFERROR(VLOOKUP($AG$1&amp;'Service PJ'!$D242&amp;'Service PJ'!$B242&amp;'Service PJ'!$A242&amp;"*",'EPA_US9RT techs'!$A$2:$I$1722,9,FALSE),"")</f>
        <v/>
      </c>
      <c r="AX244" s="14" t="str">
        <f>IFERROR(VLOOKUP($AG$1&amp;'Service PJ'!$D242&amp;'Service PJ'!$B242&amp;'Service PJ'!$A242&amp;"*",'EPA_US9RT techs'!$A$2:$I$1722,9,FALSE),"")</f>
        <v/>
      </c>
      <c r="AY244" s="14" t="str">
        <f>IFERROR(VLOOKUP($AG$1&amp;'Service PJ'!$D242&amp;'Service PJ'!$B242&amp;'Service PJ'!$A242&amp;"*",'EPA_US9RT techs'!$A$2:$I$1722,9,FALSE),"")</f>
        <v/>
      </c>
      <c r="AZ244" s="14" t="str">
        <f>IFERROR(VLOOKUP($AG$1&amp;'Service PJ'!$D242&amp;'Service PJ'!$B242&amp;'Service PJ'!$A242&amp;"*",'EPA_US9RT techs'!$A$2:$I$1722,9,FALSE),"")</f>
        <v/>
      </c>
      <c r="BA244" s="14" t="str">
        <f>IFERROR(VLOOKUP($AG$1&amp;'Service PJ'!$D242&amp;'Service PJ'!$B242&amp;'Service PJ'!$A242&amp;"*",'EPA_US9RT techs'!$A$2:$I$1722,9,FALSE),"")</f>
        <v/>
      </c>
      <c r="BB244" s="14" t="str">
        <f>IFERROR(VLOOKUP($AG$1&amp;'Service PJ'!$D242&amp;'Service PJ'!$B242&amp;'Service PJ'!$A242&amp;"*",'EPA_US9RT techs'!$A$2:$I$1722,9,FALSE),"")</f>
        <v/>
      </c>
      <c r="BC244" s="14" t="str">
        <f>IFERROR(VLOOKUP($AG$1&amp;'Service PJ'!$D242&amp;'Service PJ'!$B242&amp;'Service PJ'!$A242&amp;"*",'EPA_US9RT techs'!$A$2:$I$1722,9,FALSE),"")</f>
        <v/>
      </c>
      <c r="BD244" s="14" t="str">
        <f>IFERROR(VLOOKUP($AG$1&amp;'Service PJ'!$D242&amp;'Service PJ'!$B242&amp;'Service PJ'!$A242&amp;"*",'EPA_US9RT techs'!$A$2:$I$1722,9,FALSE),"")</f>
        <v/>
      </c>
      <c r="BE244" s="14" t="str">
        <f>IFERROR(VLOOKUP($AG$1&amp;'Service PJ'!$D242&amp;'Service PJ'!$B242&amp;'Service PJ'!$A242&amp;"*",'EPA_US9RT techs'!$A$2:$I$1722,9,FALSE),"")</f>
        <v/>
      </c>
      <c r="BF244" s="14" t="str">
        <f>IFERROR(VLOOKUP($AG$1&amp;'Service PJ'!$D242&amp;'Service PJ'!$B242&amp;'Service PJ'!$A242&amp;"*",'EPA_US9RT techs'!$A$2:$I$1722,9,FALSE),"")</f>
        <v/>
      </c>
      <c r="BG244" s="14" t="str">
        <f>IFERROR(VLOOKUP($AG$1&amp;'Service PJ'!$D242&amp;'Service PJ'!$B242&amp;'Service PJ'!$A242&amp;"*",'EPA_US9RT techs'!$A$2:$I$1722,9,FALSE),"")</f>
        <v/>
      </c>
      <c r="BH244" s="14" t="str">
        <f>IFERROR(VLOOKUP($AG$1&amp;'Service PJ'!$D242&amp;'Service PJ'!$B242&amp;'Service PJ'!$A242&amp;"*",'EPA_US9RT techs'!$A$2:$I$1722,9,FALSE),"")</f>
        <v/>
      </c>
      <c r="BI244" s="14" t="str">
        <f>IFERROR(VLOOKUP($AG$1&amp;'Service PJ'!$D242&amp;'Service PJ'!$B242&amp;'Service PJ'!$A242&amp;"*",'EPA_US9RT techs'!$A$2:$I$1722,9,FALSE),"")</f>
        <v/>
      </c>
      <c r="BJ244" s="14" t="str">
        <f>IFERROR(VLOOKUP($AG$1&amp;'Service PJ'!$D242&amp;'Service PJ'!$B242&amp;'Service PJ'!$A242&amp;"*",'EPA_US9RT techs'!$A$2:$I$1722,9,FALSE),"")</f>
        <v/>
      </c>
      <c r="BK244" s="14" t="str">
        <f>IFERROR(VLOOKUP($AG$1&amp;'Service PJ'!$D242&amp;'Service PJ'!$B242&amp;'Service PJ'!$A242&amp;"*",'EPA_US9RT techs'!$A$2:$I$1722,9,FALSE),"")</f>
        <v/>
      </c>
      <c r="BM244" t="str">
        <f>IF(SUM(BN244:CD244)=0,"\I:",'Service PJ'!$D242&amp;"_"&amp;'Service PJ'!$E242&amp;"_"&amp;'Service PJ'!$C242)</f>
        <v>\I:</v>
      </c>
      <c r="BN244" s="14" t="str">
        <f>IFERROR(VLOOKUP($BM$1&amp;'Service PJ'!$D242&amp;'Service PJ'!$B242&amp;'Service PJ'!$A242&amp;"*",'EPA_US9RT techs'!$A$2:$I$1722,9,FALSE),"")</f>
        <v/>
      </c>
      <c r="BO244" s="14" t="str">
        <f>IFERROR(VLOOKUP($BM$1&amp;'Service PJ'!$D242&amp;'Service PJ'!$B242&amp;'Service PJ'!$A242&amp;"*",'EPA_US9RT techs'!$A$2:$I$1722,9,FALSE),"")</f>
        <v/>
      </c>
      <c r="BP244" s="14" t="str">
        <f>IFERROR(VLOOKUP($BM$1&amp;'Service PJ'!$D242&amp;'Service PJ'!$B242&amp;'Service PJ'!$A242&amp;"*",'EPA_US9RT techs'!$A$2:$I$1722,9,FALSE),"")</f>
        <v/>
      </c>
      <c r="BQ244" s="14" t="str">
        <f>IFERROR(VLOOKUP($BM$1&amp;'Service PJ'!$D242&amp;'Service PJ'!$B242&amp;'Service PJ'!$A242&amp;"*",'EPA_US9RT techs'!$A$2:$I$1722,9,FALSE),"")</f>
        <v/>
      </c>
      <c r="BR244" s="14" t="str">
        <f>IFERROR(VLOOKUP($BM$1&amp;'Service PJ'!$D242&amp;'Service PJ'!$B242&amp;'Service PJ'!$A242&amp;"*",'EPA_US9RT techs'!$A$2:$I$1722,9,FALSE),"")</f>
        <v/>
      </c>
      <c r="BS244" s="14" t="str">
        <f>IFERROR(VLOOKUP($BM$1&amp;'Service PJ'!$D242&amp;'Service PJ'!$B242&amp;'Service PJ'!$A242&amp;"*",'EPA_US9RT techs'!$A$2:$I$1722,9,FALSE),"")</f>
        <v/>
      </c>
      <c r="BT244" s="14" t="str">
        <f>IFERROR(VLOOKUP($BM$1&amp;'Service PJ'!$D242&amp;'Service PJ'!$B242&amp;'Service PJ'!$A242&amp;"*",'EPA_US9RT techs'!$A$2:$I$1722,9,FALSE),"")</f>
        <v/>
      </c>
      <c r="BU244" s="14" t="str">
        <f>IFERROR(VLOOKUP($BM$1&amp;'Service PJ'!$D242&amp;'Service PJ'!$B242&amp;'Service PJ'!$A242&amp;"*",'EPA_US9RT techs'!$A$2:$I$1722,9,FALSE),"")</f>
        <v/>
      </c>
      <c r="BV244" s="14" t="str">
        <f>IFERROR(VLOOKUP($BM$1&amp;'Service PJ'!$D242&amp;'Service PJ'!$B242&amp;'Service PJ'!$A242&amp;"*",'EPA_US9RT techs'!$A$2:$I$1722,9,FALSE),"")</f>
        <v/>
      </c>
      <c r="BW244" s="14" t="str">
        <f>IFERROR(VLOOKUP($BM$1&amp;'Service PJ'!$D242&amp;'Service PJ'!$B242&amp;'Service PJ'!$A242&amp;"*",'EPA_US9RT techs'!$A$2:$I$1722,9,FALSE),"")</f>
        <v/>
      </c>
      <c r="BX244" s="14" t="str">
        <f>IFERROR(VLOOKUP($BM$1&amp;'Service PJ'!$D242&amp;'Service PJ'!$B242&amp;'Service PJ'!$A242&amp;"*",'EPA_US9RT techs'!$A$2:$I$1722,9,FALSE),"")</f>
        <v/>
      </c>
      <c r="BY244" s="14" t="str">
        <f>IFERROR(VLOOKUP($BM$1&amp;'Service PJ'!$D242&amp;'Service PJ'!$B242&amp;'Service PJ'!$A242&amp;"*",'EPA_US9RT techs'!$A$2:$I$1722,9,FALSE),"")</f>
        <v/>
      </c>
      <c r="BZ244" s="14" t="str">
        <f>IFERROR(VLOOKUP($BM$1&amp;'Service PJ'!$D242&amp;'Service PJ'!$B242&amp;'Service PJ'!$A242&amp;"*",'EPA_US9RT techs'!$A$2:$I$1722,9,FALSE),"")</f>
        <v/>
      </c>
      <c r="CA244" s="14" t="str">
        <f>IFERROR(VLOOKUP($BM$1&amp;'Service PJ'!$D242&amp;'Service PJ'!$B242&amp;'Service PJ'!$A242&amp;"*",'EPA_US9RT techs'!$A$2:$I$1722,9,FALSE),"")</f>
        <v/>
      </c>
      <c r="CB244" s="14" t="str">
        <f>IFERROR(VLOOKUP($BM$1&amp;'Service PJ'!$D242&amp;'Service PJ'!$B242&amp;'Service PJ'!$A242&amp;"*",'EPA_US9RT techs'!$A$2:$I$1722,9,FALSE),"")</f>
        <v/>
      </c>
      <c r="CC244" s="14" t="str">
        <f>IFERROR(VLOOKUP($BM$1&amp;'Service PJ'!$D242&amp;'Service PJ'!$B242&amp;'Service PJ'!$A242&amp;"*",'EPA_US9RT techs'!$A$2:$I$1722,9,FALSE),"")</f>
        <v/>
      </c>
      <c r="CD244" s="14" t="str">
        <f>IFERROR(VLOOKUP($BM$1&amp;'Service PJ'!$D242&amp;'Service PJ'!$B242&amp;'Service PJ'!$A242&amp;"*",'EPA_US9RT techs'!$A$2:$I$1722,9,FALSE),"")</f>
        <v/>
      </c>
      <c r="CE244" s="14" t="str">
        <f>IFERROR(VLOOKUP($BM$1&amp;'Service PJ'!$D242&amp;'Service PJ'!$B242&amp;'Service PJ'!$A242&amp;"*",'EPA_US9RT techs'!$A$2:$I$1722,9,FALSE),"")</f>
        <v/>
      </c>
      <c r="CF244" s="14" t="str">
        <f>IFERROR(VLOOKUP($BM$1&amp;'Service PJ'!$D242&amp;'Service PJ'!$B242&amp;'Service PJ'!$A242&amp;"*",'EPA_US9RT techs'!$A$2:$I$1722,9,FALSE),"")</f>
        <v/>
      </c>
      <c r="CG244" s="14" t="str">
        <f>IFERROR(VLOOKUP($BM$1&amp;'Service PJ'!$D242&amp;'Service PJ'!$B242&amp;'Service PJ'!$A242&amp;"*",'EPA_US9RT techs'!$A$2:$I$1722,9,FALSE),"")</f>
        <v/>
      </c>
      <c r="CH244" s="14" t="str">
        <f>IFERROR(VLOOKUP($BM$1&amp;'Service PJ'!$D242&amp;'Service PJ'!$B242&amp;'Service PJ'!$A242&amp;"*",'EPA_US9RT techs'!$A$2:$I$1722,9,FALSE),"")</f>
        <v/>
      </c>
      <c r="CI244" s="14" t="str">
        <f>IFERROR(VLOOKUP($BM$1&amp;'Service PJ'!$D242&amp;'Service PJ'!$B242&amp;'Service PJ'!$A242&amp;"*",'EPA_US9RT techs'!$A$2:$I$1722,9,FALSE),"")</f>
        <v/>
      </c>
      <c r="CJ244" s="14" t="str">
        <f>IFERROR(VLOOKUP($BM$1&amp;'Service PJ'!$D242&amp;'Service PJ'!$B242&amp;'Service PJ'!$A242&amp;"*",'EPA_US9RT techs'!$A$2:$I$1722,9,FALSE),"")</f>
        <v/>
      </c>
      <c r="CK244" s="14" t="str">
        <f>IFERROR(VLOOKUP($BM$1&amp;'Service PJ'!$D242&amp;'Service PJ'!$B242&amp;'Service PJ'!$A242&amp;"*",'EPA_US9RT techs'!$A$2:$I$1722,9,FALSE),"")</f>
        <v/>
      </c>
      <c r="CL244" s="14" t="str">
        <f>IFERROR(VLOOKUP($BM$1&amp;'Service PJ'!$D242&amp;'Service PJ'!$B242&amp;'Service PJ'!$A242&amp;"*",'EPA_US9RT techs'!$A$2:$I$1722,9,FALSE),"")</f>
        <v/>
      </c>
      <c r="CM244" s="14" t="str">
        <f>IFERROR(VLOOKUP($BM$1&amp;'Service PJ'!$D242&amp;'Service PJ'!$B242&amp;'Service PJ'!$A242&amp;"*",'EPA_US9RT techs'!$A$2:$I$1722,9,FALSE),"")</f>
        <v/>
      </c>
      <c r="CN244" s="14" t="str">
        <f>IFERROR(VLOOKUP($BM$1&amp;'Service PJ'!$D242&amp;'Service PJ'!$B242&amp;'Service PJ'!$A242&amp;"*",'EPA_US9RT techs'!$A$2:$I$1722,9,FALSE),"")</f>
        <v/>
      </c>
      <c r="CO244" s="14" t="str">
        <f>IFERROR(VLOOKUP($BM$1&amp;'Service PJ'!$D242&amp;'Service PJ'!$B242&amp;'Service PJ'!$A242&amp;"*",'EPA_US9RT techs'!$A$2:$I$1722,9,FALSE),"")</f>
        <v/>
      </c>
      <c r="CP244" s="14" t="str">
        <f>IFERROR(VLOOKUP($BM$1&amp;'Service PJ'!$D242&amp;'Service PJ'!$B242&amp;'Service PJ'!$A242&amp;"*",'EPA_US9RT techs'!$A$2:$I$1722,9,FALSE),"")</f>
        <v/>
      </c>
      <c r="CQ244" s="14" t="str">
        <f>IFERROR(VLOOKUP($BM$1&amp;'Service PJ'!$D242&amp;'Service PJ'!$B242&amp;'Service PJ'!$A242&amp;"*",'EPA_US9RT techs'!$A$2:$I$1722,9,FALSE),"")</f>
        <v/>
      </c>
      <c r="CS244" t="str">
        <f>IF(SUM(CT244:DJ244)=0,"\I:",'Service PJ'!$D242&amp;"_"&amp;'Service PJ'!$E242&amp;"_"&amp;'Service PJ'!$C242)</f>
        <v>\I:</v>
      </c>
      <c r="CT244" s="2" t="str">
        <f>IFERROR(VLOOKUP($CS$1&amp;'Service PJ'!$D242&amp;'Service PJ'!$B242&amp;'Service PJ'!$A242&amp;"*",'EPA_US9RT techs'!$A$2:$I$1722,9,FALSE),"")</f>
        <v/>
      </c>
      <c r="CU244" s="2" t="str">
        <f>IFERROR(VLOOKUP($CS$1&amp;'Service PJ'!$D242&amp;'Service PJ'!$B242&amp;'Service PJ'!$A242&amp;"*",'EPA_US9RT techs'!$A$2:$I$1722,9,FALSE),"")</f>
        <v/>
      </c>
      <c r="CV244" s="2" t="str">
        <f>IFERROR(VLOOKUP($CS$1&amp;'Service PJ'!$D242&amp;'Service PJ'!$B242&amp;'Service PJ'!$A242&amp;"*",'EPA_US9RT techs'!$A$2:$I$1722,9,FALSE),"")</f>
        <v/>
      </c>
      <c r="CW244" s="2" t="str">
        <f>IFERROR(VLOOKUP($CS$1&amp;'Service PJ'!$D242&amp;'Service PJ'!$B242&amp;'Service PJ'!$A242&amp;"*",'EPA_US9RT techs'!$A$2:$I$1722,9,FALSE),"")</f>
        <v/>
      </c>
      <c r="CX244" s="2" t="str">
        <f>IFERROR(VLOOKUP($CS$1&amp;'Service PJ'!$D242&amp;'Service PJ'!$B242&amp;'Service PJ'!$A242&amp;"*",'EPA_US9RT techs'!$A$2:$I$1722,9,FALSE),"")</f>
        <v/>
      </c>
      <c r="CY244" s="2" t="str">
        <f>IFERROR(VLOOKUP($CS$1&amp;'Service PJ'!$D242&amp;'Service PJ'!$B242&amp;'Service PJ'!$A242&amp;"*",'EPA_US9RT techs'!$A$2:$I$1722,9,FALSE),"")</f>
        <v/>
      </c>
      <c r="CZ244" s="2" t="str">
        <f>IFERROR(VLOOKUP($CS$1&amp;'Service PJ'!$D242&amp;'Service PJ'!$B242&amp;'Service PJ'!$A242&amp;"*",'EPA_US9RT techs'!$A$2:$I$1722,9,FALSE),"")</f>
        <v/>
      </c>
      <c r="DA244" s="2" t="str">
        <f>IFERROR(VLOOKUP($CS$1&amp;'Service PJ'!$D242&amp;'Service PJ'!$B242&amp;'Service PJ'!$A242&amp;"*",'EPA_US9RT techs'!$A$2:$I$1722,9,FALSE),"")</f>
        <v/>
      </c>
      <c r="DB244" s="2" t="str">
        <f>IFERROR(VLOOKUP($CS$1&amp;'Service PJ'!$D242&amp;'Service PJ'!$B242&amp;'Service PJ'!$A242&amp;"*",'EPA_US9RT techs'!$A$2:$I$1722,9,FALSE),"")</f>
        <v/>
      </c>
      <c r="DC244" s="2" t="str">
        <f>IFERROR(VLOOKUP($CS$1&amp;'Service PJ'!$D242&amp;'Service PJ'!$B242&amp;'Service PJ'!$A242&amp;"*",'EPA_US9RT techs'!$A$2:$I$1722,9,FALSE),"")</f>
        <v/>
      </c>
      <c r="DD244" s="2" t="str">
        <f>IFERROR(VLOOKUP($CS$1&amp;'Service PJ'!$D242&amp;'Service PJ'!$B242&amp;'Service PJ'!$A242&amp;"*",'EPA_US9RT techs'!$A$2:$I$1722,9,FALSE),"")</f>
        <v/>
      </c>
      <c r="DE244" s="2" t="str">
        <f>IFERROR(VLOOKUP($CS$1&amp;'Service PJ'!$D242&amp;'Service PJ'!$B242&amp;'Service PJ'!$A242&amp;"*",'EPA_US9RT techs'!$A$2:$I$1722,9,FALSE),"")</f>
        <v/>
      </c>
      <c r="DF244" s="2" t="str">
        <f>IFERROR(VLOOKUP($CS$1&amp;'Service PJ'!$D242&amp;'Service PJ'!$B242&amp;'Service PJ'!$A242&amp;"*",'EPA_US9RT techs'!$A$2:$I$1722,9,FALSE),"")</f>
        <v/>
      </c>
      <c r="DG244" s="2" t="str">
        <f>IFERROR(VLOOKUP($CS$1&amp;'Service PJ'!$D242&amp;'Service PJ'!$B242&amp;'Service PJ'!$A242&amp;"*",'EPA_US9RT techs'!$A$2:$I$1722,9,FALSE),"")</f>
        <v/>
      </c>
      <c r="DH244" s="2" t="str">
        <f>IFERROR(VLOOKUP($CS$1&amp;'Service PJ'!$D242&amp;'Service PJ'!$B242&amp;'Service PJ'!$A242&amp;"*",'EPA_US9RT techs'!$A$2:$I$1722,9,FALSE),"")</f>
        <v/>
      </c>
      <c r="DI244" s="2" t="str">
        <f>IFERROR(VLOOKUP($CS$1&amp;'Service PJ'!$D242&amp;'Service PJ'!$B242&amp;'Service PJ'!$A242&amp;"*",'EPA_US9RT techs'!$A$2:$I$1722,9,FALSE),"")</f>
        <v/>
      </c>
      <c r="DJ244" s="2" t="str">
        <f>IFERROR(VLOOKUP($CS$1&amp;'Service PJ'!$D242&amp;'Service PJ'!$B242&amp;'Service PJ'!$A242&amp;"*",'EPA_US9RT techs'!$A$2:$I$1722,9,FALSE),"")</f>
        <v/>
      </c>
      <c r="DK244" s="2" t="str">
        <f>IFERROR(VLOOKUP($CS$1&amp;'Service PJ'!$D242&amp;'Service PJ'!$B242&amp;'Service PJ'!$A242&amp;"*",'EPA_US9RT techs'!$A$2:$I$1722,9,FALSE),"")</f>
        <v/>
      </c>
      <c r="DL244" s="2" t="str">
        <f>IFERROR(VLOOKUP($CS$1&amp;'Service PJ'!$D242&amp;'Service PJ'!$B242&amp;'Service PJ'!$A242&amp;"*",'EPA_US9RT techs'!$A$2:$I$1722,9,FALSE),"")</f>
        <v/>
      </c>
      <c r="DM244" s="2" t="str">
        <f>IFERROR(VLOOKUP($CS$1&amp;'Service PJ'!$D242&amp;'Service PJ'!$B242&amp;'Service PJ'!$A242&amp;"*",'EPA_US9RT techs'!$A$2:$I$1722,9,FALSE),"")</f>
        <v/>
      </c>
      <c r="DN244" s="2" t="str">
        <f>IFERROR(VLOOKUP($CS$1&amp;'Service PJ'!$D242&amp;'Service PJ'!$B242&amp;'Service PJ'!$A242&amp;"*",'EPA_US9RT techs'!$A$2:$I$1722,9,FALSE),"")</f>
        <v/>
      </c>
      <c r="DO244" s="2" t="str">
        <f>IFERROR(VLOOKUP($CS$1&amp;'Service PJ'!$D242&amp;'Service PJ'!$B242&amp;'Service PJ'!$A242&amp;"*",'EPA_US9RT techs'!$A$2:$I$1722,9,FALSE),"")</f>
        <v/>
      </c>
      <c r="DP244" s="2" t="str">
        <f>IFERROR(VLOOKUP($CS$1&amp;'Service PJ'!$D242&amp;'Service PJ'!$B242&amp;'Service PJ'!$A242&amp;"*",'EPA_US9RT techs'!$A$2:$I$1722,9,FALSE),"")</f>
        <v/>
      </c>
      <c r="DQ244" s="2" t="str">
        <f>IFERROR(VLOOKUP($CS$1&amp;'Service PJ'!$D242&amp;'Service PJ'!$B242&amp;'Service PJ'!$A242&amp;"*",'EPA_US9RT techs'!$A$2:$I$1722,9,FALSE),"")</f>
        <v/>
      </c>
      <c r="DR244" s="2" t="str">
        <f>IFERROR(VLOOKUP($CS$1&amp;'Service PJ'!$D242&amp;'Service PJ'!$B242&amp;'Service PJ'!$A242&amp;"*",'EPA_US9RT techs'!$A$2:$I$1722,9,FALSE),"")</f>
        <v/>
      </c>
      <c r="DS244" s="2" t="str">
        <f>IFERROR(VLOOKUP($CS$1&amp;'Service PJ'!$D242&amp;'Service PJ'!$B242&amp;'Service PJ'!$A242&amp;"*",'EPA_US9RT techs'!$A$2:$I$1722,9,FALSE),"")</f>
        <v/>
      </c>
      <c r="DT244" s="2" t="str">
        <f>IFERROR(VLOOKUP($CS$1&amp;'Service PJ'!$D242&amp;'Service PJ'!$B242&amp;'Service PJ'!$A242&amp;"*",'EPA_US9RT techs'!$A$2:$I$1722,9,FALSE),"")</f>
        <v/>
      </c>
      <c r="DU244" s="2" t="str">
        <f>IFERROR(VLOOKUP($CS$1&amp;'Service PJ'!$D242&amp;'Service PJ'!$B242&amp;'Service PJ'!$A242&amp;"*",'EPA_US9RT techs'!$A$2:$I$1722,9,FALSE),"")</f>
        <v/>
      </c>
      <c r="DV244" s="2" t="str">
        <f>IFERROR(VLOOKUP($CS$1&amp;'Service PJ'!$D242&amp;'Service PJ'!$B242&amp;'Service PJ'!$A242&amp;"*",'EPA_US9RT techs'!$A$2:$I$1722,9,FALSE),"")</f>
        <v/>
      </c>
      <c r="DW244" s="2" t="str">
        <f>IFERROR(VLOOKUP($CS$1&amp;'Service PJ'!$D242&amp;'Service PJ'!$B242&amp;'Service PJ'!$A242&amp;"*",'EPA_US9RT techs'!$A$2:$I$1722,9,FALSE),"")</f>
        <v/>
      </c>
    </row>
    <row r="245" spans="1:127" x14ac:dyDescent="0.45">
      <c r="A245" t="str">
        <f>IF(SUM(B245:R245)=0,"\I:",'Service PJ'!$D243&amp;"_"&amp;'Service PJ'!$E243&amp;"_"&amp;'Service PJ'!$C243)</f>
        <v>\I:</v>
      </c>
      <c r="B245" s="14" t="str">
        <f>IFERROR(VLOOKUP($A$1&amp;'Service PJ'!$D243&amp;'Service PJ'!$B243&amp;'Service PJ'!$A243&amp;"*",'EPA_US9RT techs'!$A$2:$I$1722,9,FALSE),"")</f>
        <v/>
      </c>
      <c r="C245" s="14" t="str">
        <f>IFERROR(VLOOKUP($A$1&amp;'Service PJ'!$D243&amp;'Service PJ'!$B243&amp;'Service PJ'!$A243&amp;"*",'EPA_US9RT techs'!$A$2:$I$1722,9,FALSE),"")</f>
        <v/>
      </c>
      <c r="D245" s="14" t="str">
        <f>IFERROR(VLOOKUP($A$1&amp;'Service PJ'!$D243&amp;'Service PJ'!$B243&amp;'Service PJ'!$A243&amp;"*",'EPA_US9RT techs'!$A$2:$I$1722,9,FALSE),"")</f>
        <v/>
      </c>
      <c r="E245" s="14" t="str">
        <f>IFERROR(VLOOKUP($A$1&amp;'Service PJ'!$D243&amp;'Service PJ'!$B243&amp;'Service PJ'!$A243&amp;"*",'EPA_US9RT techs'!$A$2:$I$1722,9,FALSE),"")</f>
        <v/>
      </c>
      <c r="F245" s="14" t="str">
        <f>IFERROR(VLOOKUP($A$1&amp;'Service PJ'!$D243&amp;'Service PJ'!$B243&amp;'Service PJ'!$A243&amp;"*",'EPA_US9RT techs'!$A$2:$I$1722,9,FALSE),"")</f>
        <v/>
      </c>
      <c r="G245" s="14" t="str">
        <f>IFERROR(VLOOKUP($A$1&amp;'Service PJ'!$D243&amp;'Service PJ'!$B243&amp;'Service PJ'!$A243&amp;"*",'EPA_US9RT techs'!$A$2:$I$1722,9,FALSE),"")</f>
        <v/>
      </c>
      <c r="H245" s="14" t="str">
        <f>IFERROR(VLOOKUP($A$1&amp;'Service PJ'!$D243&amp;'Service PJ'!$B243&amp;'Service PJ'!$A243&amp;"*",'EPA_US9RT techs'!$A$2:$I$1722,9,FALSE),"")</f>
        <v/>
      </c>
      <c r="I245" s="14" t="str">
        <f>IFERROR(VLOOKUP($A$1&amp;'Service PJ'!$D243&amp;'Service PJ'!$B243&amp;'Service PJ'!$A243&amp;"*",'EPA_US9RT techs'!$A$2:$I$1722,9,FALSE),"")</f>
        <v/>
      </c>
      <c r="J245" s="14" t="str">
        <f>IFERROR(VLOOKUP($A$1&amp;'Service PJ'!$D243&amp;'Service PJ'!$B243&amp;'Service PJ'!$A243&amp;"*",'EPA_US9RT techs'!$A$2:$I$1722,9,FALSE),"")</f>
        <v/>
      </c>
      <c r="K245" s="14" t="str">
        <f>IFERROR(VLOOKUP($A$1&amp;'Service PJ'!$D243&amp;'Service PJ'!$B243&amp;'Service PJ'!$A243&amp;"*",'EPA_US9RT techs'!$A$2:$I$1722,9,FALSE),"")</f>
        <v/>
      </c>
      <c r="L245" s="14" t="str">
        <f>IFERROR(VLOOKUP($A$1&amp;'Service PJ'!$D243&amp;'Service PJ'!$B243&amp;'Service PJ'!$A243&amp;"*",'EPA_US9RT techs'!$A$2:$I$1722,9,FALSE),"")</f>
        <v/>
      </c>
      <c r="M245" s="14" t="str">
        <f>IFERROR(VLOOKUP($A$1&amp;'Service PJ'!$D243&amp;'Service PJ'!$B243&amp;'Service PJ'!$A243&amp;"*",'EPA_US9RT techs'!$A$2:$I$1722,9,FALSE),"")</f>
        <v/>
      </c>
      <c r="N245" s="14" t="str">
        <f>IFERROR(VLOOKUP($A$1&amp;'Service PJ'!$D243&amp;'Service PJ'!$B243&amp;'Service PJ'!$A243&amp;"*",'EPA_US9RT techs'!$A$2:$I$1722,9,FALSE),"")</f>
        <v/>
      </c>
      <c r="O245" s="14" t="str">
        <f>IFERROR(VLOOKUP($A$1&amp;'Service PJ'!$D243&amp;'Service PJ'!$B243&amp;'Service PJ'!$A243&amp;"*",'EPA_US9RT techs'!$A$2:$I$1722,9,FALSE),"")</f>
        <v/>
      </c>
      <c r="P245" s="14" t="str">
        <f>IFERROR(VLOOKUP($A$1&amp;'Service PJ'!$D243&amp;'Service PJ'!$B243&amp;'Service PJ'!$A243&amp;"*",'EPA_US9RT techs'!$A$2:$I$1722,9,FALSE),"")</f>
        <v/>
      </c>
      <c r="Q245" s="14" t="str">
        <f>IFERROR(VLOOKUP($A$1&amp;'Service PJ'!$D243&amp;'Service PJ'!$B243&amp;'Service PJ'!$A243&amp;"*",'EPA_US9RT techs'!$A$2:$I$1722,9,FALSE),"")</f>
        <v/>
      </c>
      <c r="R245" s="14" t="str">
        <f>IFERROR(VLOOKUP($A$1&amp;'Service PJ'!$D243&amp;'Service PJ'!$B243&amp;'Service PJ'!$A243&amp;"*",'EPA_US9RT techs'!$A$2:$I$1722,9,FALSE),"")</f>
        <v/>
      </c>
      <c r="S245" s="14" t="str">
        <f>IFERROR(VLOOKUP($A$1&amp;'Service PJ'!$D243&amp;'Service PJ'!$B243&amp;'Service PJ'!$A243&amp;"*",'EPA_US9RT techs'!$A$2:$I$1722,9,FALSE),"")</f>
        <v/>
      </c>
      <c r="T245" s="14" t="str">
        <f>IFERROR(VLOOKUP($A$1&amp;'Service PJ'!$D243&amp;'Service PJ'!$B243&amp;'Service PJ'!$A243&amp;"*",'EPA_US9RT techs'!$A$2:$I$1722,9,FALSE),"")</f>
        <v/>
      </c>
      <c r="U245" s="14" t="str">
        <f>IFERROR(VLOOKUP($A$1&amp;'Service PJ'!$D243&amp;'Service PJ'!$B243&amp;'Service PJ'!$A243&amp;"*",'EPA_US9RT techs'!$A$2:$I$1722,9,FALSE),"")</f>
        <v/>
      </c>
      <c r="V245" s="14" t="str">
        <f>IFERROR(VLOOKUP($A$1&amp;'Service PJ'!$D243&amp;'Service PJ'!$B243&amp;'Service PJ'!$A243&amp;"*",'EPA_US9RT techs'!$A$2:$I$1722,9,FALSE),"")</f>
        <v/>
      </c>
      <c r="W245" s="14" t="str">
        <f>IFERROR(VLOOKUP($A$1&amp;'Service PJ'!$D243&amp;'Service PJ'!$B243&amp;'Service PJ'!$A243&amp;"*",'EPA_US9RT techs'!$A$2:$I$1722,9,FALSE),"")</f>
        <v/>
      </c>
      <c r="X245" s="14" t="str">
        <f>IFERROR(VLOOKUP($A$1&amp;'Service PJ'!$D243&amp;'Service PJ'!$B243&amp;'Service PJ'!$A243&amp;"*",'EPA_US9RT techs'!$A$2:$I$1722,9,FALSE),"")</f>
        <v/>
      </c>
      <c r="Y245" s="14" t="str">
        <f>IFERROR(VLOOKUP($A$1&amp;'Service PJ'!$D243&amp;'Service PJ'!$B243&amp;'Service PJ'!$A243&amp;"*",'EPA_US9RT techs'!$A$2:$I$1722,9,FALSE),"")</f>
        <v/>
      </c>
      <c r="Z245" s="14" t="str">
        <f>IFERROR(VLOOKUP($A$1&amp;'Service PJ'!$D243&amp;'Service PJ'!$B243&amp;'Service PJ'!$A243&amp;"*",'EPA_US9RT techs'!$A$2:$I$1722,9,FALSE),"")</f>
        <v/>
      </c>
      <c r="AA245" s="14" t="str">
        <f>IFERROR(VLOOKUP($A$1&amp;'Service PJ'!$D243&amp;'Service PJ'!$B243&amp;'Service PJ'!$A243&amp;"*",'EPA_US9RT techs'!$A$2:$I$1722,9,FALSE),"")</f>
        <v/>
      </c>
      <c r="AB245" s="14" t="str">
        <f>IFERROR(VLOOKUP($A$1&amp;'Service PJ'!$D243&amp;'Service PJ'!$B243&amp;'Service PJ'!$A243&amp;"*",'EPA_US9RT techs'!$A$2:$I$1722,9,FALSE),"")</f>
        <v/>
      </c>
      <c r="AC245" s="14" t="str">
        <f>IFERROR(VLOOKUP($A$1&amp;'Service PJ'!$D243&amp;'Service PJ'!$B243&amp;'Service PJ'!$A243&amp;"*",'EPA_US9RT techs'!$A$2:$I$1722,9,FALSE),"")</f>
        <v/>
      </c>
      <c r="AD245" s="14" t="str">
        <f>IFERROR(VLOOKUP($A$1&amp;'Service PJ'!$D243&amp;'Service PJ'!$B243&amp;'Service PJ'!$A243&amp;"*",'EPA_US9RT techs'!$A$2:$I$1722,9,FALSE),"")</f>
        <v/>
      </c>
      <c r="AE245" s="14" t="str">
        <f>IFERROR(VLOOKUP($A$1&amp;'Service PJ'!$D243&amp;'Service PJ'!$B243&amp;'Service PJ'!$A243&amp;"*",'EPA_US9RT techs'!$A$2:$I$1722,9,FALSE),"")</f>
        <v/>
      </c>
      <c r="AG245" t="str">
        <f>IF(SUM(AH245:AX245)=0,"\I:",'Service PJ'!$D243&amp;"_"&amp;'Service PJ'!$E243&amp;"_"&amp;'Service PJ'!$C243)</f>
        <v>\I:</v>
      </c>
      <c r="AH245" s="14" t="str">
        <f>IFERROR(VLOOKUP($AG$1&amp;'Service PJ'!$D243&amp;'Service PJ'!$B243&amp;'Service PJ'!$A243&amp;"*",'EPA_US9RT techs'!$A$2:$I$1722,9,FALSE),"")</f>
        <v/>
      </c>
      <c r="AI245" s="14" t="str">
        <f>IFERROR(VLOOKUP($AG$1&amp;'Service PJ'!$D243&amp;'Service PJ'!$B243&amp;'Service PJ'!$A243&amp;"*",'EPA_US9RT techs'!$A$2:$I$1722,9,FALSE),"")</f>
        <v/>
      </c>
      <c r="AJ245" s="14" t="str">
        <f>IFERROR(VLOOKUP($AG$1&amp;'Service PJ'!$D243&amp;'Service PJ'!$B243&amp;'Service PJ'!$A243&amp;"*",'EPA_US9RT techs'!$A$2:$I$1722,9,FALSE),"")</f>
        <v/>
      </c>
      <c r="AK245" s="14" t="str">
        <f>IFERROR(VLOOKUP($AG$1&amp;'Service PJ'!$D243&amp;'Service PJ'!$B243&amp;'Service PJ'!$A243&amp;"*",'EPA_US9RT techs'!$A$2:$I$1722,9,FALSE),"")</f>
        <v/>
      </c>
      <c r="AL245" s="14" t="str">
        <f>IFERROR(VLOOKUP($AG$1&amp;'Service PJ'!$D243&amp;'Service PJ'!$B243&amp;'Service PJ'!$A243&amp;"*",'EPA_US9RT techs'!$A$2:$I$1722,9,FALSE),"")</f>
        <v/>
      </c>
      <c r="AM245" s="14" t="str">
        <f>IFERROR(VLOOKUP($AG$1&amp;'Service PJ'!$D243&amp;'Service PJ'!$B243&amp;'Service PJ'!$A243&amp;"*",'EPA_US9RT techs'!$A$2:$I$1722,9,FALSE),"")</f>
        <v/>
      </c>
      <c r="AN245" s="14" t="str">
        <f>IFERROR(VLOOKUP($AG$1&amp;'Service PJ'!$D243&amp;'Service PJ'!$B243&amp;'Service PJ'!$A243&amp;"*",'EPA_US9RT techs'!$A$2:$I$1722,9,FALSE),"")</f>
        <v/>
      </c>
      <c r="AO245" s="14" t="str">
        <f>IFERROR(VLOOKUP($AG$1&amp;'Service PJ'!$D243&amp;'Service PJ'!$B243&amp;'Service PJ'!$A243&amp;"*",'EPA_US9RT techs'!$A$2:$I$1722,9,FALSE),"")</f>
        <v/>
      </c>
      <c r="AP245" s="14" t="str">
        <f>IFERROR(VLOOKUP($AG$1&amp;'Service PJ'!$D243&amp;'Service PJ'!$B243&amp;'Service PJ'!$A243&amp;"*",'EPA_US9RT techs'!$A$2:$I$1722,9,FALSE),"")</f>
        <v/>
      </c>
      <c r="AQ245" s="14" t="str">
        <f>IFERROR(VLOOKUP($AG$1&amp;'Service PJ'!$D243&amp;'Service PJ'!$B243&amp;'Service PJ'!$A243&amp;"*",'EPA_US9RT techs'!$A$2:$I$1722,9,FALSE),"")</f>
        <v/>
      </c>
      <c r="AR245" s="14" t="str">
        <f>IFERROR(VLOOKUP($AG$1&amp;'Service PJ'!$D243&amp;'Service PJ'!$B243&amp;'Service PJ'!$A243&amp;"*",'EPA_US9RT techs'!$A$2:$I$1722,9,FALSE),"")</f>
        <v/>
      </c>
      <c r="AS245" s="14" t="str">
        <f>IFERROR(VLOOKUP($AG$1&amp;'Service PJ'!$D243&amp;'Service PJ'!$B243&amp;'Service PJ'!$A243&amp;"*",'EPA_US9RT techs'!$A$2:$I$1722,9,FALSE),"")</f>
        <v/>
      </c>
      <c r="AT245" s="14" t="str">
        <f>IFERROR(VLOOKUP($AG$1&amp;'Service PJ'!$D243&amp;'Service PJ'!$B243&amp;'Service PJ'!$A243&amp;"*",'EPA_US9RT techs'!$A$2:$I$1722,9,FALSE),"")</f>
        <v/>
      </c>
      <c r="AU245" s="14" t="str">
        <f>IFERROR(VLOOKUP($AG$1&amp;'Service PJ'!$D243&amp;'Service PJ'!$B243&amp;'Service PJ'!$A243&amp;"*",'EPA_US9RT techs'!$A$2:$I$1722,9,FALSE),"")</f>
        <v/>
      </c>
      <c r="AV245" s="14" t="str">
        <f>IFERROR(VLOOKUP($AG$1&amp;'Service PJ'!$D243&amp;'Service PJ'!$B243&amp;'Service PJ'!$A243&amp;"*",'EPA_US9RT techs'!$A$2:$I$1722,9,FALSE),"")</f>
        <v/>
      </c>
      <c r="AW245" s="14" t="str">
        <f>IFERROR(VLOOKUP($AG$1&amp;'Service PJ'!$D243&amp;'Service PJ'!$B243&amp;'Service PJ'!$A243&amp;"*",'EPA_US9RT techs'!$A$2:$I$1722,9,FALSE),"")</f>
        <v/>
      </c>
      <c r="AX245" s="14" t="str">
        <f>IFERROR(VLOOKUP($AG$1&amp;'Service PJ'!$D243&amp;'Service PJ'!$B243&amp;'Service PJ'!$A243&amp;"*",'EPA_US9RT techs'!$A$2:$I$1722,9,FALSE),"")</f>
        <v/>
      </c>
      <c r="AY245" s="14" t="str">
        <f>IFERROR(VLOOKUP($AG$1&amp;'Service PJ'!$D243&amp;'Service PJ'!$B243&amp;'Service PJ'!$A243&amp;"*",'EPA_US9RT techs'!$A$2:$I$1722,9,FALSE),"")</f>
        <v/>
      </c>
      <c r="AZ245" s="14" t="str">
        <f>IFERROR(VLOOKUP($AG$1&amp;'Service PJ'!$D243&amp;'Service PJ'!$B243&amp;'Service PJ'!$A243&amp;"*",'EPA_US9RT techs'!$A$2:$I$1722,9,FALSE),"")</f>
        <v/>
      </c>
      <c r="BA245" s="14" t="str">
        <f>IFERROR(VLOOKUP($AG$1&amp;'Service PJ'!$D243&amp;'Service PJ'!$B243&amp;'Service PJ'!$A243&amp;"*",'EPA_US9RT techs'!$A$2:$I$1722,9,FALSE),"")</f>
        <v/>
      </c>
      <c r="BB245" s="14" t="str">
        <f>IFERROR(VLOOKUP($AG$1&amp;'Service PJ'!$D243&amp;'Service PJ'!$B243&amp;'Service PJ'!$A243&amp;"*",'EPA_US9RT techs'!$A$2:$I$1722,9,FALSE),"")</f>
        <v/>
      </c>
      <c r="BC245" s="14" t="str">
        <f>IFERROR(VLOOKUP($AG$1&amp;'Service PJ'!$D243&amp;'Service PJ'!$B243&amp;'Service PJ'!$A243&amp;"*",'EPA_US9RT techs'!$A$2:$I$1722,9,FALSE),"")</f>
        <v/>
      </c>
      <c r="BD245" s="14" t="str">
        <f>IFERROR(VLOOKUP($AG$1&amp;'Service PJ'!$D243&amp;'Service PJ'!$B243&amp;'Service PJ'!$A243&amp;"*",'EPA_US9RT techs'!$A$2:$I$1722,9,FALSE),"")</f>
        <v/>
      </c>
      <c r="BE245" s="14" t="str">
        <f>IFERROR(VLOOKUP($AG$1&amp;'Service PJ'!$D243&amp;'Service PJ'!$B243&amp;'Service PJ'!$A243&amp;"*",'EPA_US9RT techs'!$A$2:$I$1722,9,FALSE),"")</f>
        <v/>
      </c>
      <c r="BF245" s="14" t="str">
        <f>IFERROR(VLOOKUP($AG$1&amp;'Service PJ'!$D243&amp;'Service PJ'!$B243&amp;'Service PJ'!$A243&amp;"*",'EPA_US9RT techs'!$A$2:$I$1722,9,FALSE),"")</f>
        <v/>
      </c>
      <c r="BG245" s="14" t="str">
        <f>IFERROR(VLOOKUP($AG$1&amp;'Service PJ'!$D243&amp;'Service PJ'!$B243&amp;'Service PJ'!$A243&amp;"*",'EPA_US9RT techs'!$A$2:$I$1722,9,FALSE),"")</f>
        <v/>
      </c>
      <c r="BH245" s="14" t="str">
        <f>IFERROR(VLOOKUP($AG$1&amp;'Service PJ'!$D243&amp;'Service PJ'!$B243&amp;'Service PJ'!$A243&amp;"*",'EPA_US9RT techs'!$A$2:$I$1722,9,FALSE),"")</f>
        <v/>
      </c>
      <c r="BI245" s="14" t="str">
        <f>IFERROR(VLOOKUP($AG$1&amp;'Service PJ'!$D243&amp;'Service PJ'!$B243&amp;'Service PJ'!$A243&amp;"*",'EPA_US9RT techs'!$A$2:$I$1722,9,FALSE),"")</f>
        <v/>
      </c>
      <c r="BJ245" s="14" t="str">
        <f>IFERROR(VLOOKUP($AG$1&amp;'Service PJ'!$D243&amp;'Service PJ'!$B243&amp;'Service PJ'!$A243&amp;"*",'EPA_US9RT techs'!$A$2:$I$1722,9,FALSE),"")</f>
        <v/>
      </c>
      <c r="BK245" s="14" t="str">
        <f>IFERROR(VLOOKUP($AG$1&amp;'Service PJ'!$D243&amp;'Service PJ'!$B243&amp;'Service PJ'!$A243&amp;"*",'EPA_US9RT techs'!$A$2:$I$1722,9,FALSE),"")</f>
        <v/>
      </c>
      <c r="BM245" t="str">
        <f>IF(SUM(BN245:CD245)=0,"\I:",'Service PJ'!$D243&amp;"_"&amp;'Service PJ'!$E243&amp;"_"&amp;'Service PJ'!$C243)</f>
        <v>\I:</v>
      </c>
      <c r="BN245" s="14" t="str">
        <f>IFERROR(VLOOKUP($BM$1&amp;'Service PJ'!$D243&amp;'Service PJ'!$B243&amp;'Service PJ'!$A243&amp;"*",'EPA_US9RT techs'!$A$2:$I$1722,9,FALSE),"")</f>
        <v/>
      </c>
      <c r="BO245" s="14" t="str">
        <f>IFERROR(VLOOKUP($BM$1&amp;'Service PJ'!$D243&amp;'Service PJ'!$B243&amp;'Service PJ'!$A243&amp;"*",'EPA_US9RT techs'!$A$2:$I$1722,9,FALSE),"")</f>
        <v/>
      </c>
      <c r="BP245" s="14" t="str">
        <f>IFERROR(VLOOKUP($BM$1&amp;'Service PJ'!$D243&amp;'Service PJ'!$B243&amp;'Service PJ'!$A243&amp;"*",'EPA_US9RT techs'!$A$2:$I$1722,9,FALSE),"")</f>
        <v/>
      </c>
      <c r="BQ245" s="14" t="str">
        <f>IFERROR(VLOOKUP($BM$1&amp;'Service PJ'!$D243&amp;'Service PJ'!$B243&amp;'Service PJ'!$A243&amp;"*",'EPA_US9RT techs'!$A$2:$I$1722,9,FALSE),"")</f>
        <v/>
      </c>
      <c r="BR245" s="14" t="str">
        <f>IFERROR(VLOOKUP($BM$1&amp;'Service PJ'!$D243&amp;'Service PJ'!$B243&amp;'Service PJ'!$A243&amp;"*",'EPA_US9RT techs'!$A$2:$I$1722,9,FALSE),"")</f>
        <v/>
      </c>
      <c r="BS245" s="14" t="str">
        <f>IFERROR(VLOOKUP($BM$1&amp;'Service PJ'!$D243&amp;'Service PJ'!$B243&amp;'Service PJ'!$A243&amp;"*",'EPA_US9RT techs'!$A$2:$I$1722,9,FALSE),"")</f>
        <v/>
      </c>
      <c r="BT245" s="14" t="str">
        <f>IFERROR(VLOOKUP($BM$1&amp;'Service PJ'!$D243&amp;'Service PJ'!$B243&amp;'Service PJ'!$A243&amp;"*",'EPA_US9RT techs'!$A$2:$I$1722,9,FALSE),"")</f>
        <v/>
      </c>
      <c r="BU245" s="14" t="str">
        <f>IFERROR(VLOOKUP($BM$1&amp;'Service PJ'!$D243&amp;'Service PJ'!$B243&amp;'Service PJ'!$A243&amp;"*",'EPA_US9RT techs'!$A$2:$I$1722,9,FALSE),"")</f>
        <v/>
      </c>
      <c r="BV245" s="14" t="str">
        <f>IFERROR(VLOOKUP($BM$1&amp;'Service PJ'!$D243&amp;'Service PJ'!$B243&amp;'Service PJ'!$A243&amp;"*",'EPA_US9RT techs'!$A$2:$I$1722,9,FALSE),"")</f>
        <v/>
      </c>
      <c r="BW245" s="14" t="str">
        <f>IFERROR(VLOOKUP($BM$1&amp;'Service PJ'!$D243&amp;'Service PJ'!$B243&amp;'Service PJ'!$A243&amp;"*",'EPA_US9RT techs'!$A$2:$I$1722,9,FALSE),"")</f>
        <v/>
      </c>
      <c r="BX245" s="14" t="str">
        <f>IFERROR(VLOOKUP($BM$1&amp;'Service PJ'!$D243&amp;'Service PJ'!$B243&amp;'Service PJ'!$A243&amp;"*",'EPA_US9RT techs'!$A$2:$I$1722,9,FALSE),"")</f>
        <v/>
      </c>
      <c r="BY245" s="14" t="str">
        <f>IFERROR(VLOOKUP($BM$1&amp;'Service PJ'!$D243&amp;'Service PJ'!$B243&amp;'Service PJ'!$A243&amp;"*",'EPA_US9RT techs'!$A$2:$I$1722,9,FALSE),"")</f>
        <v/>
      </c>
      <c r="BZ245" s="14" t="str">
        <f>IFERROR(VLOOKUP($BM$1&amp;'Service PJ'!$D243&amp;'Service PJ'!$B243&amp;'Service PJ'!$A243&amp;"*",'EPA_US9RT techs'!$A$2:$I$1722,9,FALSE),"")</f>
        <v/>
      </c>
      <c r="CA245" s="14" t="str">
        <f>IFERROR(VLOOKUP($BM$1&amp;'Service PJ'!$D243&amp;'Service PJ'!$B243&amp;'Service PJ'!$A243&amp;"*",'EPA_US9RT techs'!$A$2:$I$1722,9,FALSE),"")</f>
        <v/>
      </c>
      <c r="CB245" s="14" t="str">
        <f>IFERROR(VLOOKUP($BM$1&amp;'Service PJ'!$D243&amp;'Service PJ'!$B243&amp;'Service PJ'!$A243&amp;"*",'EPA_US9RT techs'!$A$2:$I$1722,9,FALSE),"")</f>
        <v/>
      </c>
      <c r="CC245" s="14" t="str">
        <f>IFERROR(VLOOKUP($BM$1&amp;'Service PJ'!$D243&amp;'Service PJ'!$B243&amp;'Service PJ'!$A243&amp;"*",'EPA_US9RT techs'!$A$2:$I$1722,9,FALSE),"")</f>
        <v/>
      </c>
      <c r="CD245" s="14" t="str">
        <f>IFERROR(VLOOKUP($BM$1&amp;'Service PJ'!$D243&amp;'Service PJ'!$B243&amp;'Service PJ'!$A243&amp;"*",'EPA_US9RT techs'!$A$2:$I$1722,9,FALSE),"")</f>
        <v/>
      </c>
      <c r="CE245" s="14" t="str">
        <f>IFERROR(VLOOKUP($BM$1&amp;'Service PJ'!$D243&amp;'Service PJ'!$B243&amp;'Service PJ'!$A243&amp;"*",'EPA_US9RT techs'!$A$2:$I$1722,9,FALSE),"")</f>
        <v/>
      </c>
      <c r="CF245" s="14" t="str">
        <f>IFERROR(VLOOKUP($BM$1&amp;'Service PJ'!$D243&amp;'Service PJ'!$B243&amp;'Service PJ'!$A243&amp;"*",'EPA_US9RT techs'!$A$2:$I$1722,9,FALSE),"")</f>
        <v/>
      </c>
      <c r="CG245" s="14" t="str">
        <f>IFERROR(VLOOKUP($BM$1&amp;'Service PJ'!$D243&amp;'Service PJ'!$B243&amp;'Service PJ'!$A243&amp;"*",'EPA_US9RT techs'!$A$2:$I$1722,9,FALSE),"")</f>
        <v/>
      </c>
      <c r="CH245" s="14" t="str">
        <f>IFERROR(VLOOKUP($BM$1&amp;'Service PJ'!$D243&amp;'Service PJ'!$B243&amp;'Service PJ'!$A243&amp;"*",'EPA_US9RT techs'!$A$2:$I$1722,9,FALSE),"")</f>
        <v/>
      </c>
      <c r="CI245" s="14" t="str">
        <f>IFERROR(VLOOKUP($BM$1&amp;'Service PJ'!$D243&amp;'Service PJ'!$B243&amp;'Service PJ'!$A243&amp;"*",'EPA_US9RT techs'!$A$2:$I$1722,9,FALSE),"")</f>
        <v/>
      </c>
      <c r="CJ245" s="14" t="str">
        <f>IFERROR(VLOOKUP($BM$1&amp;'Service PJ'!$D243&amp;'Service PJ'!$B243&amp;'Service PJ'!$A243&amp;"*",'EPA_US9RT techs'!$A$2:$I$1722,9,FALSE),"")</f>
        <v/>
      </c>
      <c r="CK245" s="14" t="str">
        <f>IFERROR(VLOOKUP($BM$1&amp;'Service PJ'!$D243&amp;'Service PJ'!$B243&amp;'Service PJ'!$A243&amp;"*",'EPA_US9RT techs'!$A$2:$I$1722,9,FALSE),"")</f>
        <v/>
      </c>
      <c r="CL245" s="14" t="str">
        <f>IFERROR(VLOOKUP($BM$1&amp;'Service PJ'!$D243&amp;'Service PJ'!$B243&amp;'Service PJ'!$A243&amp;"*",'EPA_US9RT techs'!$A$2:$I$1722,9,FALSE),"")</f>
        <v/>
      </c>
      <c r="CM245" s="14" t="str">
        <f>IFERROR(VLOOKUP($BM$1&amp;'Service PJ'!$D243&amp;'Service PJ'!$B243&amp;'Service PJ'!$A243&amp;"*",'EPA_US9RT techs'!$A$2:$I$1722,9,FALSE),"")</f>
        <v/>
      </c>
      <c r="CN245" s="14" t="str">
        <f>IFERROR(VLOOKUP($BM$1&amp;'Service PJ'!$D243&amp;'Service PJ'!$B243&amp;'Service PJ'!$A243&amp;"*",'EPA_US9RT techs'!$A$2:$I$1722,9,FALSE),"")</f>
        <v/>
      </c>
      <c r="CO245" s="14" t="str">
        <f>IFERROR(VLOOKUP($BM$1&amp;'Service PJ'!$D243&amp;'Service PJ'!$B243&amp;'Service PJ'!$A243&amp;"*",'EPA_US9RT techs'!$A$2:$I$1722,9,FALSE),"")</f>
        <v/>
      </c>
      <c r="CP245" s="14" t="str">
        <f>IFERROR(VLOOKUP($BM$1&amp;'Service PJ'!$D243&amp;'Service PJ'!$B243&amp;'Service PJ'!$A243&amp;"*",'EPA_US9RT techs'!$A$2:$I$1722,9,FALSE),"")</f>
        <v/>
      </c>
      <c r="CQ245" s="14" t="str">
        <f>IFERROR(VLOOKUP($BM$1&amp;'Service PJ'!$D243&amp;'Service PJ'!$B243&amp;'Service PJ'!$A243&amp;"*",'EPA_US9RT techs'!$A$2:$I$1722,9,FALSE),"")</f>
        <v/>
      </c>
      <c r="CS245" t="str">
        <f>IF(SUM(CT245:DJ245)=0,"\I:",'Service PJ'!$D243&amp;"_"&amp;'Service PJ'!$E243&amp;"_"&amp;'Service PJ'!$C243)</f>
        <v>\I:</v>
      </c>
      <c r="CT245" s="2" t="str">
        <f>IFERROR(VLOOKUP($CS$1&amp;'Service PJ'!$D243&amp;'Service PJ'!$B243&amp;'Service PJ'!$A243&amp;"*",'EPA_US9RT techs'!$A$2:$I$1722,9,FALSE),"")</f>
        <v/>
      </c>
      <c r="CU245" s="2" t="str">
        <f>IFERROR(VLOOKUP($CS$1&amp;'Service PJ'!$D243&amp;'Service PJ'!$B243&amp;'Service PJ'!$A243&amp;"*",'EPA_US9RT techs'!$A$2:$I$1722,9,FALSE),"")</f>
        <v/>
      </c>
      <c r="CV245" s="2" t="str">
        <f>IFERROR(VLOOKUP($CS$1&amp;'Service PJ'!$D243&amp;'Service PJ'!$B243&amp;'Service PJ'!$A243&amp;"*",'EPA_US9RT techs'!$A$2:$I$1722,9,FALSE),"")</f>
        <v/>
      </c>
      <c r="CW245" s="2" t="str">
        <f>IFERROR(VLOOKUP($CS$1&amp;'Service PJ'!$D243&amp;'Service PJ'!$B243&amp;'Service PJ'!$A243&amp;"*",'EPA_US9RT techs'!$A$2:$I$1722,9,FALSE),"")</f>
        <v/>
      </c>
      <c r="CX245" s="2" t="str">
        <f>IFERROR(VLOOKUP($CS$1&amp;'Service PJ'!$D243&amp;'Service PJ'!$B243&amp;'Service PJ'!$A243&amp;"*",'EPA_US9RT techs'!$A$2:$I$1722,9,FALSE),"")</f>
        <v/>
      </c>
      <c r="CY245" s="2" t="str">
        <f>IFERROR(VLOOKUP($CS$1&amp;'Service PJ'!$D243&amp;'Service PJ'!$B243&amp;'Service PJ'!$A243&amp;"*",'EPA_US9RT techs'!$A$2:$I$1722,9,FALSE),"")</f>
        <v/>
      </c>
      <c r="CZ245" s="2" t="str">
        <f>IFERROR(VLOOKUP($CS$1&amp;'Service PJ'!$D243&amp;'Service PJ'!$B243&amp;'Service PJ'!$A243&amp;"*",'EPA_US9RT techs'!$A$2:$I$1722,9,FALSE),"")</f>
        <v/>
      </c>
      <c r="DA245" s="2" t="str">
        <f>IFERROR(VLOOKUP($CS$1&amp;'Service PJ'!$D243&amp;'Service PJ'!$B243&amp;'Service PJ'!$A243&amp;"*",'EPA_US9RT techs'!$A$2:$I$1722,9,FALSE),"")</f>
        <v/>
      </c>
      <c r="DB245" s="2" t="str">
        <f>IFERROR(VLOOKUP($CS$1&amp;'Service PJ'!$D243&amp;'Service PJ'!$B243&amp;'Service PJ'!$A243&amp;"*",'EPA_US9RT techs'!$A$2:$I$1722,9,FALSE),"")</f>
        <v/>
      </c>
      <c r="DC245" s="2" t="str">
        <f>IFERROR(VLOOKUP($CS$1&amp;'Service PJ'!$D243&amp;'Service PJ'!$B243&amp;'Service PJ'!$A243&amp;"*",'EPA_US9RT techs'!$A$2:$I$1722,9,FALSE),"")</f>
        <v/>
      </c>
      <c r="DD245" s="2" t="str">
        <f>IFERROR(VLOOKUP($CS$1&amp;'Service PJ'!$D243&amp;'Service PJ'!$B243&amp;'Service PJ'!$A243&amp;"*",'EPA_US9RT techs'!$A$2:$I$1722,9,FALSE),"")</f>
        <v/>
      </c>
      <c r="DE245" s="2" t="str">
        <f>IFERROR(VLOOKUP($CS$1&amp;'Service PJ'!$D243&amp;'Service PJ'!$B243&amp;'Service PJ'!$A243&amp;"*",'EPA_US9RT techs'!$A$2:$I$1722,9,FALSE),"")</f>
        <v/>
      </c>
      <c r="DF245" s="2" t="str">
        <f>IFERROR(VLOOKUP($CS$1&amp;'Service PJ'!$D243&amp;'Service PJ'!$B243&amp;'Service PJ'!$A243&amp;"*",'EPA_US9RT techs'!$A$2:$I$1722,9,FALSE),"")</f>
        <v/>
      </c>
      <c r="DG245" s="2" t="str">
        <f>IFERROR(VLOOKUP($CS$1&amp;'Service PJ'!$D243&amp;'Service PJ'!$B243&amp;'Service PJ'!$A243&amp;"*",'EPA_US9RT techs'!$A$2:$I$1722,9,FALSE),"")</f>
        <v/>
      </c>
      <c r="DH245" s="2" t="str">
        <f>IFERROR(VLOOKUP($CS$1&amp;'Service PJ'!$D243&amp;'Service PJ'!$B243&amp;'Service PJ'!$A243&amp;"*",'EPA_US9RT techs'!$A$2:$I$1722,9,FALSE),"")</f>
        <v/>
      </c>
      <c r="DI245" s="2" t="str">
        <f>IFERROR(VLOOKUP($CS$1&amp;'Service PJ'!$D243&amp;'Service PJ'!$B243&amp;'Service PJ'!$A243&amp;"*",'EPA_US9RT techs'!$A$2:$I$1722,9,FALSE),"")</f>
        <v/>
      </c>
      <c r="DJ245" s="2" t="str">
        <f>IFERROR(VLOOKUP($CS$1&amp;'Service PJ'!$D243&amp;'Service PJ'!$B243&amp;'Service PJ'!$A243&amp;"*",'EPA_US9RT techs'!$A$2:$I$1722,9,FALSE),"")</f>
        <v/>
      </c>
      <c r="DK245" s="2" t="str">
        <f>IFERROR(VLOOKUP($CS$1&amp;'Service PJ'!$D243&amp;'Service PJ'!$B243&amp;'Service PJ'!$A243&amp;"*",'EPA_US9RT techs'!$A$2:$I$1722,9,FALSE),"")</f>
        <v/>
      </c>
      <c r="DL245" s="2" t="str">
        <f>IFERROR(VLOOKUP($CS$1&amp;'Service PJ'!$D243&amp;'Service PJ'!$B243&amp;'Service PJ'!$A243&amp;"*",'EPA_US9RT techs'!$A$2:$I$1722,9,FALSE),"")</f>
        <v/>
      </c>
      <c r="DM245" s="2" t="str">
        <f>IFERROR(VLOOKUP($CS$1&amp;'Service PJ'!$D243&amp;'Service PJ'!$B243&amp;'Service PJ'!$A243&amp;"*",'EPA_US9RT techs'!$A$2:$I$1722,9,FALSE),"")</f>
        <v/>
      </c>
      <c r="DN245" s="2" t="str">
        <f>IFERROR(VLOOKUP($CS$1&amp;'Service PJ'!$D243&amp;'Service PJ'!$B243&amp;'Service PJ'!$A243&amp;"*",'EPA_US9RT techs'!$A$2:$I$1722,9,FALSE),"")</f>
        <v/>
      </c>
      <c r="DO245" s="2" t="str">
        <f>IFERROR(VLOOKUP($CS$1&amp;'Service PJ'!$D243&amp;'Service PJ'!$B243&amp;'Service PJ'!$A243&amp;"*",'EPA_US9RT techs'!$A$2:$I$1722,9,FALSE),"")</f>
        <v/>
      </c>
      <c r="DP245" s="2" t="str">
        <f>IFERROR(VLOOKUP($CS$1&amp;'Service PJ'!$D243&amp;'Service PJ'!$B243&amp;'Service PJ'!$A243&amp;"*",'EPA_US9RT techs'!$A$2:$I$1722,9,FALSE),"")</f>
        <v/>
      </c>
      <c r="DQ245" s="2" t="str">
        <f>IFERROR(VLOOKUP($CS$1&amp;'Service PJ'!$D243&amp;'Service PJ'!$B243&amp;'Service PJ'!$A243&amp;"*",'EPA_US9RT techs'!$A$2:$I$1722,9,FALSE),"")</f>
        <v/>
      </c>
      <c r="DR245" s="2" t="str">
        <f>IFERROR(VLOOKUP($CS$1&amp;'Service PJ'!$D243&amp;'Service PJ'!$B243&amp;'Service PJ'!$A243&amp;"*",'EPA_US9RT techs'!$A$2:$I$1722,9,FALSE),"")</f>
        <v/>
      </c>
      <c r="DS245" s="2" t="str">
        <f>IFERROR(VLOOKUP($CS$1&amp;'Service PJ'!$D243&amp;'Service PJ'!$B243&amp;'Service PJ'!$A243&amp;"*",'EPA_US9RT techs'!$A$2:$I$1722,9,FALSE),"")</f>
        <v/>
      </c>
      <c r="DT245" s="2" t="str">
        <f>IFERROR(VLOOKUP($CS$1&amp;'Service PJ'!$D243&amp;'Service PJ'!$B243&amp;'Service PJ'!$A243&amp;"*",'EPA_US9RT techs'!$A$2:$I$1722,9,FALSE),"")</f>
        <v/>
      </c>
      <c r="DU245" s="2" t="str">
        <f>IFERROR(VLOOKUP($CS$1&amp;'Service PJ'!$D243&amp;'Service PJ'!$B243&amp;'Service PJ'!$A243&amp;"*",'EPA_US9RT techs'!$A$2:$I$1722,9,FALSE),"")</f>
        <v/>
      </c>
      <c r="DV245" s="2" t="str">
        <f>IFERROR(VLOOKUP($CS$1&amp;'Service PJ'!$D243&amp;'Service PJ'!$B243&amp;'Service PJ'!$A243&amp;"*",'EPA_US9RT techs'!$A$2:$I$1722,9,FALSE),"")</f>
        <v/>
      </c>
      <c r="DW245" s="2" t="str">
        <f>IFERROR(VLOOKUP($CS$1&amp;'Service PJ'!$D243&amp;'Service PJ'!$B243&amp;'Service PJ'!$A243&amp;"*",'EPA_US9RT techs'!$A$2:$I$1722,9,FALSE),"")</f>
        <v/>
      </c>
    </row>
    <row r="246" spans="1:127" x14ac:dyDescent="0.45">
      <c r="A246" t="str">
        <f>IF(SUM(B246:R246)=0,"\I:",'Service PJ'!$D244&amp;"_"&amp;'Service PJ'!$E244&amp;"_"&amp;'Service PJ'!$C244)</f>
        <v>\I:</v>
      </c>
      <c r="B246" s="14" t="str">
        <f>IFERROR(VLOOKUP($A$1&amp;'Service PJ'!$D244&amp;'Service PJ'!$B244&amp;'Service PJ'!$A244&amp;"*",'EPA_US9RT techs'!$A$2:$I$1722,9,FALSE),"")</f>
        <v/>
      </c>
      <c r="C246" s="14" t="str">
        <f>IFERROR(VLOOKUP($A$1&amp;'Service PJ'!$D244&amp;'Service PJ'!$B244&amp;'Service PJ'!$A244&amp;"*",'EPA_US9RT techs'!$A$2:$I$1722,9,FALSE),"")</f>
        <v/>
      </c>
      <c r="D246" s="14" t="str">
        <f>IFERROR(VLOOKUP($A$1&amp;'Service PJ'!$D244&amp;'Service PJ'!$B244&amp;'Service PJ'!$A244&amp;"*",'EPA_US9RT techs'!$A$2:$I$1722,9,FALSE),"")</f>
        <v/>
      </c>
      <c r="E246" s="14" t="str">
        <f>IFERROR(VLOOKUP($A$1&amp;'Service PJ'!$D244&amp;'Service PJ'!$B244&amp;'Service PJ'!$A244&amp;"*",'EPA_US9RT techs'!$A$2:$I$1722,9,FALSE),"")</f>
        <v/>
      </c>
      <c r="F246" s="14" t="str">
        <f>IFERROR(VLOOKUP($A$1&amp;'Service PJ'!$D244&amp;'Service PJ'!$B244&amp;'Service PJ'!$A244&amp;"*",'EPA_US9RT techs'!$A$2:$I$1722,9,FALSE),"")</f>
        <v/>
      </c>
      <c r="G246" s="14" t="str">
        <f>IFERROR(VLOOKUP($A$1&amp;'Service PJ'!$D244&amp;'Service PJ'!$B244&amp;'Service PJ'!$A244&amp;"*",'EPA_US9RT techs'!$A$2:$I$1722,9,FALSE),"")</f>
        <v/>
      </c>
      <c r="H246" s="14" t="str">
        <f>IFERROR(VLOOKUP($A$1&amp;'Service PJ'!$D244&amp;'Service PJ'!$B244&amp;'Service PJ'!$A244&amp;"*",'EPA_US9RT techs'!$A$2:$I$1722,9,FALSE),"")</f>
        <v/>
      </c>
      <c r="I246" s="14" t="str">
        <f>IFERROR(VLOOKUP($A$1&amp;'Service PJ'!$D244&amp;'Service PJ'!$B244&amp;'Service PJ'!$A244&amp;"*",'EPA_US9RT techs'!$A$2:$I$1722,9,FALSE),"")</f>
        <v/>
      </c>
      <c r="J246" s="14" t="str">
        <f>IFERROR(VLOOKUP($A$1&amp;'Service PJ'!$D244&amp;'Service PJ'!$B244&amp;'Service PJ'!$A244&amp;"*",'EPA_US9RT techs'!$A$2:$I$1722,9,FALSE),"")</f>
        <v/>
      </c>
      <c r="K246" s="14" t="str">
        <f>IFERROR(VLOOKUP($A$1&amp;'Service PJ'!$D244&amp;'Service PJ'!$B244&amp;'Service PJ'!$A244&amp;"*",'EPA_US9RT techs'!$A$2:$I$1722,9,FALSE),"")</f>
        <v/>
      </c>
      <c r="L246" s="14" t="str">
        <f>IFERROR(VLOOKUP($A$1&amp;'Service PJ'!$D244&amp;'Service PJ'!$B244&amp;'Service PJ'!$A244&amp;"*",'EPA_US9RT techs'!$A$2:$I$1722,9,FALSE),"")</f>
        <v/>
      </c>
      <c r="M246" s="14" t="str">
        <f>IFERROR(VLOOKUP($A$1&amp;'Service PJ'!$D244&amp;'Service PJ'!$B244&amp;'Service PJ'!$A244&amp;"*",'EPA_US9RT techs'!$A$2:$I$1722,9,FALSE),"")</f>
        <v/>
      </c>
      <c r="N246" s="14" t="str">
        <f>IFERROR(VLOOKUP($A$1&amp;'Service PJ'!$D244&amp;'Service PJ'!$B244&amp;'Service PJ'!$A244&amp;"*",'EPA_US9RT techs'!$A$2:$I$1722,9,FALSE),"")</f>
        <v/>
      </c>
      <c r="O246" s="14" t="str">
        <f>IFERROR(VLOOKUP($A$1&amp;'Service PJ'!$D244&amp;'Service PJ'!$B244&amp;'Service PJ'!$A244&amp;"*",'EPA_US9RT techs'!$A$2:$I$1722,9,FALSE),"")</f>
        <v/>
      </c>
      <c r="P246" s="14" t="str">
        <f>IFERROR(VLOOKUP($A$1&amp;'Service PJ'!$D244&amp;'Service PJ'!$B244&amp;'Service PJ'!$A244&amp;"*",'EPA_US9RT techs'!$A$2:$I$1722,9,FALSE),"")</f>
        <v/>
      </c>
      <c r="Q246" s="14" t="str">
        <f>IFERROR(VLOOKUP($A$1&amp;'Service PJ'!$D244&amp;'Service PJ'!$B244&amp;'Service PJ'!$A244&amp;"*",'EPA_US9RT techs'!$A$2:$I$1722,9,FALSE),"")</f>
        <v/>
      </c>
      <c r="R246" s="14" t="str">
        <f>IFERROR(VLOOKUP($A$1&amp;'Service PJ'!$D244&amp;'Service PJ'!$B244&amp;'Service PJ'!$A244&amp;"*",'EPA_US9RT techs'!$A$2:$I$1722,9,FALSE),"")</f>
        <v/>
      </c>
      <c r="S246" s="14" t="str">
        <f>IFERROR(VLOOKUP($A$1&amp;'Service PJ'!$D244&amp;'Service PJ'!$B244&amp;'Service PJ'!$A244&amp;"*",'EPA_US9RT techs'!$A$2:$I$1722,9,FALSE),"")</f>
        <v/>
      </c>
      <c r="T246" s="14" t="str">
        <f>IFERROR(VLOOKUP($A$1&amp;'Service PJ'!$D244&amp;'Service PJ'!$B244&amp;'Service PJ'!$A244&amp;"*",'EPA_US9RT techs'!$A$2:$I$1722,9,FALSE),"")</f>
        <v/>
      </c>
      <c r="U246" s="14" t="str">
        <f>IFERROR(VLOOKUP($A$1&amp;'Service PJ'!$D244&amp;'Service PJ'!$B244&amp;'Service PJ'!$A244&amp;"*",'EPA_US9RT techs'!$A$2:$I$1722,9,FALSE),"")</f>
        <v/>
      </c>
      <c r="V246" s="14" t="str">
        <f>IFERROR(VLOOKUP($A$1&amp;'Service PJ'!$D244&amp;'Service PJ'!$B244&amp;'Service PJ'!$A244&amp;"*",'EPA_US9RT techs'!$A$2:$I$1722,9,FALSE),"")</f>
        <v/>
      </c>
      <c r="W246" s="14" t="str">
        <f>IFERROR(VLOOKUP($A$1&amp;'Service PJ'!$D244&amp;'Service PJ'!$B244&amp;'Service PJ'!$A244&amp;"*",'EPA_US9RT techs'!$A$2:$I$1722,9,FALSE),"")</f>
        <v/>
      </c>
      <c r="X246" s="14" t="str">
        <f>IFERROR(VLOOKUP($A$1&amp;'Service PJ'!$D244&amp;'Service PJ'!$B244&amp;'Service PJ'!$A244&amp;"*",'EPA_US9RT techs'!$A$2:$I$1722,9,FALSE),"")</f>
        <v/>
      </c>
      <c r="Y246" s="14" t="str">
        <f>IFERROR(VLOOKUP($A$1&amp;'Service PJ'!$D244&amp;'Service PJ'!$B244&amp;'Service PJ'!$A244&amp;"*",'EPA_US9RT techs'!$A$2:$I$1722,9,FALSE),"")</f>
        <v/>
      </c>
      <c r="Z246" s="14" t="str">
        <f>IFERROR(VLOOKUP($A$1&amp;'Service PJ'!$D244&amp;'Service PJ'!$B244&amp;'Service PJ'!$A244&amp;"*",'EPA_US9RT techs'!$A$2:$I$1722,9,FALSE),"")</f>
        <v/>
      </c>
      <c r="AA246" s="14" t="str">
        <f>IFERROR(VLOOKUP($A$1&amp;'Service PJ'!$D244&amp;'Service PJ'!$B244&amp;'Service PJ'!$A244&amp;"*",'EPA_US9RT techs'!$A$2:$I$1722,9,FALSE),"")</f>
        <v/>
      </c>
      <c r="AB246" s="14" t="str">
        <f>IFERROR(VLOOKUP($A$1&amp;'Service PJ'!$D244&amp;'Service PJ'!$B244&amp;'Service PJ'!$A244&amp;"*",'EPA_US9RT techs'!$A$2:$I$1722,9,FALSE),"")</f>
        <v/>
      </c>
      <c r="AC246" s="14" t="str">
        <f>IFERROR(VLOOKUP($A$1&amp;'Service PJ'!$D244&amp;'Service PJ'!$B244&amp;'Service PJ'!$A244&amp;"*",'EPA_US9RT techs'!$A$2:$I$1722,9,FALSE),"")</f>
        <v/>
      </c>
      <c r="AD246" s="14" t="str">
        <f>IFERROR(VLOOKUP($A$1&amp;'Service PJ'!$D244&amp;'Service PJ'!$B244&amp;'Service PJ'!$A244&amp;"*",'EPA_US9RT techs'!$A$2:$I$1722,9,FALSE),"")</f>
        <v/>
      </c>
      <c r="AE246" s="14" t="str">
        <f>IFERROR(VLOOKUP($A$1&amp;'Service PJ'!$D244&amp;'Service PJ'!$B244&amp;'Service PJ'!$A244&amp;"*",'EPA_US9RT techs'!$A$2:$I$1722,9,FALSE),"")</f>
        <v/>
      </c>
      <c r="AG246" t="str">
        <f>IF(SUM(AH246:AX246)=0,"\I:",'Service PJ'!$D244&amp;"_"&amp;'Service PJ'!$E244&amp;"_"&amp;'Service PJ'!$C244)</f>
        <v>\I:</v>
      </c>
      <c r="AH246" s="14" t="str">
        <f>IFERROR(VLOOKUP($AG$1&amp;'Service PJ'!$D244&amp;'Service PJ'!$B244&amp;'Service PJ'!$A244&amp;"*",'EPA_US9RT techs'!$A$2:$I$1722,9,FALSE),"")</f>
        <v/>
      </c>
      <c r="AI246" s="14" t="str">
        <f>IFERROR(VLOOKUP($AG$1&amp;'Service PJ'!$D244&amp;'Service PJ'!$B244&amp;'Service PJ'!$A244&amp;"*",'EPA_US9RT techs'!$A$2:$I$1722,9,FALSE),"")</f>
        <v/>
      </c>
      <c r="AJ246" s="14" t="str">
        <f>IFERROR(VLOOKUP($AG$1&amp;'Service PJ'!$D244&amp;'Service PJ'!$B244&amp;'Service PJ'!$A244&amp;"*",'EPA_US9RT techs'!$A$2:$I$1722,9,FALSE),"")</f>
        <v/>
      </c>
      <c r="AK246" s="14" t="str">
        <f>IFERROR(VLOOKUP($AG$1&amp;'Service PJ'!$D244&amp;'Service PJ'!$B244&amp;'Service PJ'!$A244&amp;"*",'EPA_US9RT techs'!$A$2:$I$1722,9,FALSE),"")</f>
        <v/>
      </c>
      <c r="AL246" s="14" t="str">
        <f>IFERROR(VLOOKUP($AG$1&amp;'Service PJ'!$D244&amp;'Service PJ'!$B244&amp;'Service PJ'!$A244&amp;"*",'EPA_US9RT techs'!$A$2:$I$1722,9,FALSE),"")</f>
        <v/>
      </c>
      <c r="AM246" s="14" t="str">
        <f>IFERROR(VLOOKUP($AG$1&amp;'Service PJ'!$D244&amp;'Service PJ'!$B244&amp;'Service PJ'!$A244&amp;"*",'EPA_US9RT techs'!$A$2:$I$1722,9,FALSE),"")</f>
        <v/>
      </c>
      <c r="AN246" s="14" t="str">
        <f>IFERROR(VLOOKUP($AG$1&amp;'Service PJ'!$D244&amp;'Service PJ'!$B244&amp;'Service PJ'!$A244&amp;"*",'EPA_US9RT techs'!$A$2:$I$1722,9,FALSE),"")</f>
        <v/>
      </c>
      <c r="AO246" s="14" t="str">
        <f>IFERROR(VLOOKUP($AG$1&amp;'Service PJ'!$D244&amp;'Service PJ'!$B244&amp;'Service PJ'!$A244&amp;"*",'EPA_US9RT techs'!$A$2:$I$1722,9,FALSE),"")</f>
        <v/>
      </c>
      <c r="AP246" s="14" t="str">
        <f>IFERROR(VLOOKUP($AG$1&amp;'Service PJ'!$D244&amp;'Service PJ'!$B244&amp;'Service PJ'!$A244&amp;"*",'EPA_US9RT techs'!$A$2:$I$1722,9,FALSE),"")</f>
        <v/>
      </c>
      <c r="AQ246" s="14" t="str">
        <f>IFERROR(VLOOKUP($AG$1&amp;'Service PJ'!$D244&amp;'Service PJ'!$B244&amp;'Service PJ'!$A244&amp;"*",'EPA_US9RT techs'!$A$2:$I$1722,9,FALSE),"")</f>
        <v/>
      </c>
      <c r="AR246" s="14" t="str">
        <f>IFERROR(VLOOKUP($AG$1&amp;'Service PJ'!$D244&amp;'Service PJ'!$B244&amp;'Service PJ'!$A244&amp;"*",'EPA_US9RT techs'!$A$2:$I$1722,9,FALSE),"")</f>
        <v/>
      </c>
      <c r="AS246" s="14" t="str">
        <f>IFERROR(VLOOKUP($AG$1&amp;'Service PJ'!$D244&amp;'Service PJ'!$B244&amp;'Service PJ'!$A244&amp;"*",'EPA_US9RT techs'!$A$2:$I$1722,9,FALSE),"")</f>
        <v/>
      </c>
      <c r="AT246" s="14" t="str">
        <f>IFERROR(VLOOKUP($AG$1&amp;'Service PJ'!$D244&amp;'Service PJ'!$B244&amp;'Service PJ'!$A244&amp;"*",'EPA_US9RT techs'!$A$2:$I$1722,9,FALSE),"")</f>
        <v/>
      </c>
      <c r="AU246" s="14" t="str">
        <f>IFERROR(VLOOKUP($AG$1&amp;'Service PJ'!$D244&amp;'Service PJ'!$B244&amp;'Service PJ'!$A244&amp;"*",'EPA_US9RT techs'!$A$2:$I$1722,9,FALSE),"")</f>
        <v/>
      </c>
      <c r="AV246" s="14" t="str">
        <f>IFERROR(VLOOKUP($AG$1&amp;'Service PJ'!$D244&amp;'Service PJ'!$B244&amp;'Service PJ'!$A244&amp;"*",'EPA_US9RT techs'!$A$2:$I$1722,9,FALSE),"")</f>
        <v/>
      </c>
      <c r="AW246" s="14" t="str">
        <f>IFERROR(VLOOKUP($AG$1&amp;'Service PJ'!$D244&amp;'Service PJ'!$B244&amp;'Service PJ'!$A244&amp;"*",'EPA_US9RT techs'!$A$2:$I$1722,9,FALSE),"")</f>
        <v/>
      </c>
      <c r="AX246" s="14" t="str">
        <f>IFERROR(VLOOKUP($AG$1&amp;'Service PJ'!$D244&amp;'Service PJ'!$B244&amp;'Service PJ'!$A244&amp;"*",'EPA_US9RT techs'!$A$2:$I$1722,9,FALSE),"")</f>
        <v/>
      </c>
      <c r="AY246" s="14" t="str">
        <f>IFERROR(VLOOKUP($AG$1&amp;'Service PJ'!$D244&amp;'Service PJ'!$B244&amp;'Service PJ'!$A244&amp;"*",'EPA_US9RT techs'!$A$2:$I$1722,9,FALSE),"")</f>
        <v/>
      </c>
      <c r="AZ246" s="14" t="str">
        <f>IFERROR(VLOOKUP($AG$1&amp;'Service PJ'!$D244&amp;'Service PJ'!$B244&amp;'Service PJ'!$A244&amp;"*",'EPA_US9RT techs'!$A$2:$I$1722,9,FALSE),"")</f>
        <v/>
      </c>
      <c r="BA246" s="14" t="str">
        <f>IFERROR(VLOOKUP($AG$1&amp;'Service PJ'!$D244&amp;'Service PJ'!$B244&amp;'Service PJ'!$A244&amp;"*",'EPA_US9RT techs'!$A$2:$I$1722,9,FALSE),"")</f>
        <v/>
      </c>
      <c r="BB246" s="14" t="str">
        <f>IFERROR(VLOOKUP($AG$1&amp;'Service PJ'!$D244&amp;'Service PJ'!$B244&amp;'Service PJ'!$A244&amp;"*",'EPA_US9RT techs'!$A$2:$I$1722,9,FALSE),"")</f>
        <v/>
      </c>
      <c r="BC246" s="14" t="str">
        <f>IFERROR(VLOOKUP($AG$1&amp;'Service PJ'!$D244&amp;'Service PJ'!$B244&amp;'Service PJ'!$A244&amp;"*",'EPA_US9RT techs'!$A$2:$I$1722,9,FALSE),"")</f>
        <v/>
      </c>
      <c r="BD246" s="14" t="str">
        <f>IFERROR(VLOOKUP($AG$1&amp;'Service PJ'!$D244&amp;'Service PJ'!$B244&amp;'Service PJ'!$A244&amp;"*",'EPA_US9RT techs'!$A$2:$I$1722,9,FALSE),"")</f>
        <v/>
      </c>
      <c r="BE246" s="14" t="str">
        <f>IFERROR(VLOOKUP($AG$1&amp;'Service PJ'!$D244&amp;'Service PJ'!$B244&amp;'Service PJ'!$A244&amp;"*",'EPA_US9RT techs'!$A$2:$I$1722,9,FALSE),"")</f>
        <v/>
      </c>
      <c r="BF246" s="14" t="str">
        <f>IFERROR(VLOOKUP($AG$1&amp;'Service PJ'!$D244&amp;'Service PJ'!$B244&amp;'Service PJ'!$A244&amp;"*",'EPA_US9RT techs'!$A$2:$I$1722,9,FALSE),"")</f>
        <v/>
      </c>
      <c r="BG246" s="14" t="str">
        <f>IFERROR(VLOOKUP($AG$1&amp;'Service PJ'!$D244&amp;'Service PJ'!$B244&amp;'Service PJ'!$A244&amp;"*",'EPA_US9RT techs'!$A$2:$I$1722,9,FALSE),"")</f>
        <v/>
      </c>
      <c r="BH246" s="14" t="str">
        <f>IFERROR(VLOOKUP($AG$1&amp;'Service PJ'!$D244&amp;'Service PJ'!$B244&amp;'Service PJ'!$A244&amp;"*",'EPA_US9RT techs'!$A$2:$I$1722,9,FALSE),"")</f>
        <v/>
      </c>
      <c r="BI246" s="14" t="str">
        <f>IFERROR(VLOOKUP($AG$1&amp;'Service PJ'!$D244&amp;'Service PJ'!$B244&amp;'Service PJ'!$A244&amp;"*",'EPA_US9RT techs'!$A$2:$I$1722,9,FALSE),"")</f>
        <v/>
      </c>
      <c r="BJ246" s="14" t="str">
        <f>IFERROR(VLOOKUP($AG$1&amp;'Service PJ'!$D244&amp;'Service PJ'!$B244&amp;'Service PJ'!$A244&amp;"*",'EPA_US9RT techs'!$A$2:$I$1722,9,FALSE),"")</f>
        <v/>
      </c>
      <c r="BK246" s="14" t="str">
        <f>IFERROR(VLOOKUP($AG$1&amp;'Service PJ'!$D244&amp;'Service PJ'!$B244&amp;'Service PJ'!$A244&amp;"*",'EPA_US9RT techs'!$A$2:$I$1722,9,FALSE),"")</f>
        <v/>
      </c>
      <c r="BM246" t="str">
        <f>IF(SUM(BN246:CD246)=0,"\I:",'Service PJ'!$D244&amp;"_"&amp;'Service PJ'!$E244&amp;"_"&amp;'Service PJ'!$C244)</f>
        <v>\I:</v>
      </c>
      <c r="BN246" s="14" t="str">
        <f>IFERROR(VLOOKUP($BM$1&amp;'Service PJ'!$D244&amp;'Service PJ'!$B244&amp;'Service PJ'!$A244&amp;"*",'EPA_US9RT techs'!$A$2:$I$1722,9,FALSE),"")</f>
        <v/>
      </c>
      <c r="BO246" s="14" t="str">
        <f>IFERROR(VLOOKUP($BM$1&amp;'Service PJ'!$D244&amp;'Service PJ'!$B244&amp;'Service PJ'!$A244&amp;"*",'EPA_US9RT techs'!$A$2:$I$1722,9,FALSE),"")</f>
        <v/>
      </c>
      <c r="BP246" s="14" t="str">
        <f>IFERROR(VLOOKUP($BM$1&amp;'Service PJ'!$D244&amp;'Service PJ'!$B244&amp;'Service PJ'!$A244&amp;"*",'EPA_US9RT techs'!$A$2:$I$1722,9,FALSE),"")</f>
        <v/>
      </c>
      <c r="BQ246" s="14" t="str">
        <f>IFERROR(VLOOKUP($BM$1&amp;'Service PJ'!$D244&amp;'Service PJ'!$B244&amp;'Service PJ'!$A244&amp;"*",'EPA_US9RT techs'!$A$2:$I$1722,9,FALSE),"")</f>
        <v/>
      </c>
      <c r="BR246" s="14" t="str">
        <f>IFERROR(VLOOKUP($BM$1&amp;'Service PJ'!$D244&amp;'Service PJ'!$B244&amp;'Service PJ'!$A244&amp;"*",'EPA_US9RT techs'!$A$2:$I$1722,9,FALSE),"")</f>
        <v/>
      </c>
      <c r="BS246" s="14" t="str">
        <f>IFERROR(VLOOKUP($BM$1&amp;'Service PJ'!$D244&amp;'Service PJ'!$B244&amp;'Service PJ'!$A244&amp;"*",'EPA_US9RT techs'!$A$2:$I$1722,9,FALSE),"")</f>
        <v/>
      </c>
      <c r="BT246" s="14" t="str">
        <f>IFERROR(VLOOKUP($BM$1&amp;'Service PJ'!$D244&amp;'Service PJ'!$B244&amp;'Service PJ'!$A244&amp;"*",'EPA_US9RT techs'!$A$2:$I$1722,9,FALSE),"")</f>
        <v/>
      </c>
      <c r="BU246" s="14" t="str">
        <f>IFERROR(VLOOKUP($BM$1&amp;'Service PJ'!$D244&amp;'Service PJ'!$B244&amp;'Service PJ'!$A244&amp;"*",'EPA_US9RT techs'!$A$2:$I$1722,9,FALSE),"")</f>
        <v/>
      </c>
      <c r="BV246" s="14" t="str">
        <f>IFERROR(VLOOKUP($BM$1&amp;'Service PJ'!$D244&amp;'Service PJ'!$B244&amp;'Service PJ'!$A244&amp;"*",'EPA_US9RT techs'!$A$2:$I$1722,9,FALSE),"")</f>
        <v/>
      </c>
      <c r="BW246" s="14" t="str">
        <f>IFERROR(VLOOKUP($BM$1&amp;'Service PJ'!$D244&amp;'Service PJ'!$B244&amp;'Service PJ'!$A244&amp;"*",'EPA_US9RT techs'!$A$2:$I$1722,9,FALSE),"")</f>
        <v/>
      </c>
      <c r="BX246" s="14" t="str">
        <f>IFERROR(VLOOKUP($BM$1&amp;'Service PJ'!$D244&amp;'Service PJ'!$B244&amp;'Service PJ'!$A244&amp;"*",'EPA_US9RT techs'!$A$2:$I$1722,9,FALSE),"")</f>
        <v/>
      </c>
      <c r="BY246" s="14" t="str">
        <f>IFERROR(VLOOKUP($BM$1&amp;'Service PJ'!$D244&amp;'Service PJ'!$B244&amp;'Service PJ'!$A244&amp;"*",'EPA_US9RT techs'!$A$2:$I$1722,9,FALSE),"")</f>
        <v/>
      </c>
      <c r="BZ246" s="14" t="str">
        <f>IFERROR(VLOOKUP($BM$1&amp;'Service PJ'!$D244&amp;'Service PJ'!$B244&amp;'Service PJ'!$A244&amp;"*",'EPA_US9RT techs'!$A$2:$I$1722,9,FALSE),"")</f>
        <v/>
      </c>
      <c r="CA246" s="14" t="str">
        <f>IFERROR(VLOOKUP($BM$1&amp;'Service PJ'!$D244&amp;'Service PJ'!$B244&amp;'Service PJ'!$A244&amp;"*",'EPA_US9RT techs'!$A$2:$I$1722,9,FALSE),"")</f>
        <v/>
      </c>
      <c r="CB246" s="14" t="str">
        <f>IFERROR(VLOOKUP($BM$1&amp;'Service PJ'!$D244&amp;'Service PJ'!$B244&amp;'Service PJ'!$A244&amp;"*",'EPA_US9RT techs'!$A$2:$I$1722,9,FALSE),"")</f>
        <v/>
      </c>
      <c r="CC246" s="14" t="str">
        <f>IFERROR(VLOOKUP($BM$1&amp;'Service PJ'!$D244&amp;'Service PJ'!$B244&amp;'Service PJ'!$A244&amp;"*",'EPA_US9RT techs'!$A$2:$I$1722,9,FALSE),"")</f>
        <v/>
      </c>
      <c r="CD246" s="14" t="str">
        <f>IFERROR(VLOOKUP($BM$1&amp;'Service PJ'!$D244&amp;'Service PJ'!$B244&amp;'Service PJ'!$A244&amp;"*",'EPA_US9RT techs'!$A$2:$I$1722,9,FALSE),"")</f>
        <v/>
      </c>
      <c r="CE246" s="14" t="str">
        <f>IFERROR(VLOOKUP($BM$1&amp;'Service PJ'!$D244&amp;'Service PJ'!$B244&amp;'Service PJ'!$A244&amp;"*",'EPA_US9RT techs'!$A$2:$I$1722,9,FALSE),"")</f>
        <v/>
      </c>
      <c r="CF246" s="14" t="str">
        <f>IFERROR(VLOOKUP($BM$1&amp;'Service PJ'!$D244&amp;'Service PJ'!$B244&amp;'Service PJ'!$A244&amp;"*",'EPA_US9RT techs'!$A$2:$I$1722,9,FALSE),"")</f>
        <v/>
      </c>
      <c r="CG246" s="14" t="str">
        <f>IFERROR(VLOOKUP($BM$1&amp;'Service PJ'!$D244&amp;'Service PJ'!$B244&amp;'Service PJ'!$A244&amp;"*",'EPA_US9RT techs'!$A$2:$I$1722,9,FALSE),"")</f>
        <v/>
      </c>
      <c r="CH246" s="14" t="str">
        <f>IFERROR(VLOOKUP($BM$1&amp;'Service PJ'!$D244&amp;'Service PJ'!$B244&amp;'Service PJ'!$A244&amp;"*",'EPA_US9RT techs'!$A$2:$I$1722,9,FALSE),"")</f>
        <v/>
      </c>
      <c r="CI246" s="14" t="str">
        <f>IFERROR(VLOOKUP($BM$1&amp;'Service PJ'!$D244&amp;'Service PJ'!$B244&amp;'Service PJ'!$A244&amp;"*",'EPA_US9RT techs'!$A$2:$I$1722,9,FALSE),"")</f>
        <v/>
      </c>
      <c r="CJ246" s="14" t="str">
        <f>IFERROR(VLOOKUP($BM$1&amp;'Service PJ'!$D244&amp;'Service PJ'!$B244&amp;'Service PJ'!$A244&amp;"*",'EPA_US9RT techs'!$A$2:$I$1722,9,FALSE),"")</f>
        <v/>
      </c>
      <c r="CK246" s="14" t="str">
        <f>IFERROR(VLOOKUP($BM$1&amp;'Service PJ'!$D244&amp;'Service PJ'!$B244&amp;'Service PJ'!$A244&amp;"*",'EPA_US9RT techs'!$A$2:$I$1722,9,FALSE),"")</f>
        <v/>
      </c>
      <c r="CL246" s="14" t="str">
        <f>IFERROR(VLOOKUP($BM$1&amp;'Service PJ'!$D244&amp;'Service PJ'!$B244&amp;'Service PJ'!$A244&amp;"*",'EPA_US9RT techs'!$A$2:$I$1722,9,FALSE),"")</f>
        <v/>
      </c>
      <c r="CM246" s="14" t="str">
        <f>IFERROR(VLOOKUP($BM$1&amp;'Service PJ'!$D244&amp;'Service PJ'!$B244&amp;'Service PJ'!$A244&amp;"*",'EPA_US9RT techs'!$A$2:$I$1722,9,FALSE),"")</f>
        <v/>
      </c>
      <c r="CN246" s="14" t="str">
        <f>IFERROR(VLOOKUP($BM$1&amp;'Service PJ'!$D244&amp;'Service PJ'!$B244&amp;'Service PJ'!$A244&amp;"*",'EPA_US9RT techs'!$A$2:$I$1722,9,FALSE),"")</f>
        <v/>
      </c>
      <c r="CO246" s="14" t="str">
        <f>IFERROR(VLOOKUP($BM$1&amp;'Service PJ'!$D244&amp;'Service PJ'!$B244&amp;'Service PJ'!$A244&amp;"*",'EPA_US9RT techs'!$A$2:$I$1722,9,FALSE),"")</f>
        <v/>
      </c>
      <c r="CP246" s="14" t="str">
        <f>IFERROR(VLOOKUP($BM$1&amp;'Service PJ'!$D244&amp;'Service PJ'!$B244&amp;'Service PJ'!$A244&amp;"*",'EPA_US9RT techs'!$A$2:$I$1722,9,FALSE),"")</f>
        <v/>
      </c>
      <c r="CQ246" s="14" t="str">
        <f>IFERROR(VLOOKUP($BM$1&amp;'Service PJ'!$D244&amp;'Service PJ'!$B244&amp;'Service PJ'!$A244&amp;"*",'EPA_US9RT techs'!$A$2:$I$1722,9,FALSE),"")</f>
        <v/>
      </c>
      <c r="CS246" t="str">
        <f>IF(SUM(CT246:DJ246)=0,"\I:",'Service PJ'!$D244&amp;"_"&amp;'Service PJ'!$E244&amp;"_"&amp;'Service PJ'!$C244)</f>
        <v>\I:</v>
      </c>
      <c r="CT246" s="2" t="str">
        <f>IFERROR(VLOOKUP($CS$1&amp;'Service PJ'!$D244&amp;'Service PJ'!$B244&amp;'Service PJ'!$A244&amp;"*",'EPA_US9RT techs'!$A$2:$I$1722,9,FALSE),"")</f>
        <v/>
      </c>
      <c r="CU246" s="2" t="str">
        <f>IFERROR(VLOOKUP($CS$1&amp;'Service PJ'!$D244&amp;'Service PJ'!$B244&amp;'Service PJ'!$A244&amp;"*",'EPA_US9RT techs'!$A$2:$I$1722,9,FALSE),"")</f>
        <v/>
      </c>
      <c r="CV246" s="2" t="str">
        <f>IFERROR(VLOOKUP($CS$1&amp;'Service PJ'!$D244&amp;'Service PJ'!$B244&amp;'Service PJ'!$A244&amp;"*",'EPA_US9RT techs'!$A$2:$I$1722,9,FALSE),"")</f>
        <v/>
      </c>
      <c r="CW246" s="2" t="str">
        <f>IFERROR(VLOOKUP($CS$1&amp;'Service PJ'!$D244&amp;'Service PJ'!$B244&amp;'Service PJ'!$A244&amp;"*",'EPA_US9RT techs'!$A$2:$I$1722,9,FALSE),"")</f>
        <v/>
      </c>
      <c r="CX246" s="2" t="str">
        <f>IFERROR(VLOOKUP($CS$1&amp;'Service PJ'!$D244&amp;'Service PJ'!$B244&amp;'Service PJ'!$A244&amp;"*",'EPA_US9RT techs'!$A$2:$I$1722,9,FALSE),"")</f>
        <v/>
      </c>
      <c r="CY246" s="2" t="str">
        <f>IFERROR(VLOOKUP($CS$1&amp;'Service PJ'!$D244&amp;'Service PJ'!$B244&amp;'Service PJ'!$A244&amp;"*",'EPA_US9RT techs'!$A$2:$I$1722,9,FALSE),"")</f>
        <v/>
      </c>
      <c r="CZ246" s="2" t="str">
        <f>IFERROR(VLOOKUP($CS$1&amp;'Service PJ'!$D244&amp;'Service PJ'!$B244&amp;'Service PJ'!$A244&amp;"*",'EPA_US9RT techs'!$A$2:$I$1722,9,FALSE),"")</f>
        <v/>
      </c>
      <c r="DA246" s="2" t="str">
        <f>IFERROR(VLOOKUP($CS$1&amp;'Service PJ'!$D244&amp;'Service PJ'!$B244&amp;'Service PJ'!$A244&amp;"*",'EPA_US9RT techs'!$A$2:$I$1722,9,FALSE),"")</f>
        <v/>
      </c>
      <c r="DB246" s="2" t="str">
        <f>IFERROR(VLOOKUP($CS$1&amp;'Service PJ'!$D244&amp;'Service PJ'!$B244&amp;'Service PJ'!$A244&amp;"*",'EPA_US9RT techs'!$A$2:$I$1722,9,FALSE),"")</f>
        <v/>
      </c>
      <c r="DC246" s="2" t="str">
        <f>IFERROR(VLOOKUP($CS$1&amp;'Service PJ'!$D244&amp;'Service PJ'!$B244&amp;'Service PJ'!$A244&amp;"*",'EPA_US9RT techs'!$A$2:$I$1722,9,FALSE),"")</f>
        <v/>
      </c>
      <c r="DD246" s="2" t="str">
        <f>IFERROR(VLOOKUP($CS$1&amp;'Service PJ'!$D244&amp;'Service PJ'!$B244&amp;'Service PJ'!$A244&amp;"*",'EPA_US9RT techs'!$A$2:$I$1722,9,FALSE),"")</f>
        <v/>
      </c>
      <c r="DE246" s="2" t="str">
        <f>IFERROR(VLOOKUP($CS$1&amp;'Service PJ'!$D244&amp;'Service PJ'!$B244&amp;'Service PJ'!$A244&amp;"*",'EPA_US9RT techs'!$A$2:$I$1722,9,FALSE),"")</f>
        <v/>
      </c>
      <c r="DF246" s="2" t="str">
        <f>IFERROR(VLOOKUP($CS$1&amp;'Service PJ'!$D244&amp;'Service PJ'!$B244&amp;'Service PJ'!$A244&amp;"*",'EPA_US9RT techs'!$A$2:$I$1722,9,FALSE),"")</f>
        <v/>
      </c>
      <c r="DG246" s="2" t="str">
        <f>IFERROR(VLOOKUP($CS$1&amp;'Service PJ'!$D244&amp;'Service PJ'!$B244&amp;'Service PJ'!$A244&amp;"*",'EPA_US9RT techs'!$A$2:$I$1722,9,FALSE),"")</f>
        <v/>
      </c>
      <c r="DH246" s="2" t="str">
        <f>IFERROR(VLOOKUP($CS$1&amp;'Service PJ'!$D244&amp;'Service PJ'!$B244&amp;'Service PJ'!$A244&amp;"*",'EPA_US9RT techs'!$A$2:$I$1722,9,FALSE),"")</f>
        <v/>
      </c>
      <c r="DI246" s="2" t="str">
        <f>IFERROR(VLOOKUP($CS$1&amp;'Service PJ'!$D244&amp;'Service PJ'!$B244&amp;'Service PJ'!$A244&amp;"*",'EPA_US9RT techs'!$A$2:$I$1722,9,FALSE),"")</f>
        <v/>
      </c>
      <c r="DJ246" s="2" t="str">
        <f>IFERROR(VLOOKUP($CS$1&amp;'Service PJ'!$D244&amp;'Service PJ'!$B244&amp;'Service PJ'!$A244&amp;"*",'EPA_US9RT techs'!$A$2:$I$1722,9,FALSE),"")</f>
        <v/>
      </c>
      <c r="DK246" s="2" t="str">
        <f>IFERROR(VLOOKUP($CS$1&amp;'Service PJ'!$D244&amp;'Service PJ'!$B244&amp;'Service PJ'!$A244&amp;"*",'EPA_US9RT techs'!$A$2:$I$1722,9,FALSE),"")</f>
        <v/>
      </c>
      <c r="DL246" s="2" t="str">
        <f>IFERROR(VLOOKUP($CS$1&amp;'Service PJ'!$D244&amp;'Service PJ'!$B244&amp;'Service PJ'!$A244&amp;"*",'EPA_US9RT techs'!$A$2:$I$1722,9,FALSE),"")</f>
        <v/>
      </c>
      <c r="DM246" s="2" t="str">
        <f>IFERROR(VLOOKUP($CS$1&amp;'Service PJ'!$D244&amp;'Service PJ'!$B244&amp;'Service PJ'!$A244&amp;"*",'EPA_US9RT techs'!$A$2:$I$1722,9,FALSE),"")</f>
        <v/>
      </c>
      <c r="DN246" s="2" t="str">
        <f>IFERROR(VLOOKUP($CS$1&amp;'Service PJ'!$D244&amp;'Service PJ'!$B244&amp;'Service PJ'!$A244&amp;"*",'EPA_US9RT techs'!$A$2:$I$1722,9,FALSE),"")</f>
        <v/>
      </c>
      <c r="DO246" s="2" t="str">
        <f>IFERROR(VLOOKUP($CS$1&amp;'Service PJ'!$D244&amp;'Service PJ'!$B244&amp;'Service PJ'!$A244&amp;"*",'EPA_US9RT techs'!$A$2:$I$1722,9,FALSE),"")</f>
        <v/>
      </c>
      <c r="DP246" s="2" t="str">
        <f>IFERROR(VLOOKUP($CS$1&amp;'Service PJ'!$D244&amp;'Service PJ'!$B244&amp;'Service PJ'!$A244&amp;"*",'EPA_US9RT techs'!$A$2:$I$1722,9,FALSE),"")</f>
        <v/>
      </c>
      <c r="DQ246" s="2" t="str">
        <f>IFERROR(VLOOKUP($CS$1&amp;'Service PJ'!$D244&amp;'Service PJ'!$B244&amp;'Service PJ'!$A244&amp;"*",'EPA_US9RT techs'!$A$2:$I$1722,9,FALSE),"")</f>
        <v/>
      </c>
      <c r="DR246" s="2" t="str">
        <f>IFERROR(VLOOKUP($CS$1&amp;'Service PJ'!$D244&amp;'Service PJ'!$B244&amp;'Service PJ'!$A244&amp;"*",'EPA_US9RT techs'!$A$2:$I$1722,9,FALSE),"")</f>
        <v/>
      </c>
      <c r="DS246" s="2" t="str">
        <f>IFERROR(VLOOKUP($CS$1&amp;'Service PJ'!$D244&amp;'Service PJ'!$B244&amp;'Service PJ'!$A244&amp;"*",'EPA_US9RT techs'!$A$2:$I$1722,9,FALSE),"")</f>
        <v/>
      </c>
      <c r="DT246" s="2" t="str">
        <f>IFERROR(VLOOKUP($CS$1&amp;'Service PJ'!$D244&amp;'Service PJ'!$B244&amp;'Service PJ'!$A244&amp;"*",'EPA_US9RT techs'!$A$2:$I$1722,9,FALSE),"")</f>
        <v/>
      </c>
      <c r="DU246" s="2" t="str">
        <f>IFERROR(VLOOKUP($CS$1&amp;'Service PJ'!$D244&amp;'Service PJ'!$B244&amp;'Service PJ'!$A244&amp;"*",'EPA_US9RT techs'!$A$2:$I$1722,9,FALSE),"")</f>
        <v/>
      </c>
      <c r="DV246" s="2" t="str">
        <f>IFERROR(VLOOKUP($CS$1&amp;'Service PJ'!$D244&amp;'Service PJ'!$B244&amp;'Service PJ'!$A244&amp;"*",'EPA_US9RT techs'!$A$2:$I$1722,9,FALSE),"")</f>
        <v/>
      </c>
      <c r="DW246" s="2" t="str">
        <f>IFERROR(VLOOKUP($CS$1&amp;'Service PJ'!$D244&amp;'Service PJ'!$B244&amp;'Service PJ'!$A244&amp;"*",'EPA_US9RT techs'!$A$2:$I$1722,9,FALSE),"")</f>
        <v/>
      </c>
    </row>
    <row r="247" spans="1:127" x14ac:dyDescent="0.45">
      <c r="A247" t="str">
        <f>IF(SUM(B247:R247)=0,"\I:",'Service PJ'!$D245&amp;"_"&amp;'Service PJ'!$E245&amp;"_"&amp;'Service PJ'!$C245)</f>
        <v>\I:</v>
      </c>
      <c r="B247" s="14" t="str">
        <f>IFERROR(VLOOKUP($A$1&amp;'Service PJ'!$D245&amp;'Service PJ'!$B245&amp;'Service PJ'!$A245&amp;"*",'EPA_US9RT techs'!$A$2:$I$1722,9,FALSE),"")</f>
        <v/>
      </c>
      <c r="C247" s="14" t="str">
        <f>IFERROR(VLOOKUP($A$1&amp;'Service PJ'!$D245&amp;'Service PJ'!$B245&amp;'Service PJ'!$A245&amp;"*",'EPA_US9RT techs'!$A$2:$I$1722,9,FALSE),"")</f>
        <v/>
      </c>
      <c r="D247" s="14" t="str">
        <f>IFERROR(VLOOKUP($A$1&amp;'Service PJ'!$D245&amp;'Service PJ'!$B245&amp;'Service PJ'!$A245&amp;"*",'EPA_US9RT techs'!$A$2:$I$1722,9,FALSE),"")</f>
        <v/>
      </c>
      <c r="E247" s="14" t="str">
        <f>IFERROR(VLOOKUP($A$1&amp;'Service PJ'!$D245&amp;'Service PJ'!$B245&amp;'Service PJ'!$A245&amp;"*",'EPA_US9RT techs'!$A$2:$I$1722,9,FALSE),"")</f>
        <v/>
      </c>
      <c r="F247" s="14" t="str">
        <f>IFERROR(VLOOKUP($A$1&amp;'Service PJ'!$D245&amp;'Service PJ'!$B245&amp;'Service PJ'!$A245&amp;"*",'EPA_US9RT techs'!$A$2:$I$1722,9,FALSE),"")</f>
        <v/>
      </c>
      <c r="G247" s="14" t="str">
        <f>IFERROR(VLOOKUP($A$1&amp;'Service PJ'!$D245&amp;'Service PJ'!$B245&amp;'Service PJ'!$A245&amp;"*",'EPA_US9RT techs'!$A$2:$I$1722,9,FALSE),"")</f>
        <v/>
      </c>
      <c r="H247" s="14" t="str">
        <f>IFERROR(VLOOKUP($A$1&amp;'Service PJ'!$D245&amp;'Service PJ'!$B245&amp;'Service PJ'!$A245&amp;"*",'EPA_US9RT techs'!$A$2:$I$1722,9,FALSE),"")</f>
        <v/>
      </c>
      <c r="I247" s="14" t="str">
        <f>IFERROR(VLOOKUP($A$1&amp;'Service PJ'!$D245&amp;'Service PJ'!$B245&amp;'Service PJ'!$A245&amp;"*",'EPA_US9RT techs'!$A$2:$I$1722,9,FALSE),"")</f>
        <v/>
      </c>
      <c r="J247" s="14" t="str">
        <f>IFERROR(VLOOKUP($A$1&amp;'Service PJ'!$D245&amp;'Service PJ'!$B245&amp;'Service PJ'!$A245&amp;"*",'EPA_US9RT techs'!$A$2:$I$1722,9,FALSE),"")</f>
        <v/>
      </c>
      <c r="K247" s="14" t="str">
        <f>IFERROR(VLOOKUP($A$1&amp;'Service PJ'!$D245&amp;'Service PJ'!$B245&amp;'Service PJ'!$A245&amp;"*",'EPA_US9RT techs'!$A$2:$I$1722,9,FALSE),"")</f>
        <v/>
      </c>
      <c r="L247" s="14" t="str">
        <f>IFERROR(VLOOKUP($A$1&amp;'Service PJ'!$D245&amp;'Service PJ'!$B245&amp;'Service PJ'!$A245&amp;"*",'EPA_US9RT techs'!$A$2:$I$1722,9,FALSE),"")</f>
        <v/>
      </c>
      <c r="M247" s="14" t="str">
        <f>IFERROR(VLOOKUP($A$1&amp;'Service PJ'!$D245&amp;'Service PJ'!$B245&amp;'Service PJ'!$A245&amp;"*",'EPA_US9RT techs'!$A$2:$I$1722,9,FALSE),"")</f>
        <v/>
      </c>
      <c r="N247" s="14" t="str">
        <f>IFERROR(VLOOKUP($A$1&amp;'Service PJ'!$D245&amp;'Service PJ'!$B245&amp;'Service PJ'!$A245&amp;"*",'EPA_US9RT techs'!$A$2:$I$1722,9,FALSE),"")</f>
        <v/>
      </c>
      <c r="O247" s="14" t="str">
        <f>IFERROR(VLOOKUP($A$1&amp;'Service PJ'!$D245&amp;'Service PJ'!$B245&amp;'Service PJ'!$A245&amp;"*",'EPA_US9RT techs'!$A$2:$I$1722,9,FALSE),"")</f>
        <v/>
      </c>
      <c r="P247" s="14" t="str">
        <f>IFERROR(VLOOKUP($A$1&amp;'Service PJ'!$D245&amp;'Service PJ'!$B245&amp;'Service PJ'!$A245&amp;"*",'EPA_US9RT techs'!$A$2:$I$1722,9,FALSE),"")</f>
        <v/>
      </c>
      <c r="Q247" s="14" t="str">
        <f>IFERROR(VLOOKUP($A$1&amp;'Service PJ'!$D245&amp;'Service PJ'!$B245&amp;'Service PJ'!$A245&amp;"*",'EPA_US9RT techs'!$A$2:$I$1722,9,FALSE),"")</f>
        <v/>
      </c>
      <c r="R247" s="14" t="str">
        <f>IFERROR(VLOOKUP($A$1&amp;'Service PJ'!$D245&amp;'Service PJ'!$B245&amp;'Service PJ'!$A245&amp;"*",'EPA_US9RT techs'!$A$2:$I$1722,9,FALSE),"")</f>
        <v/>
      </c>
      <c r="S247" s="14" t="str">
        <f>IFERROR(VLOOKUP($A$1&amp;'Service PJ'!$D245&amp;'Service PJ'!$B245&amp;'Service PJ'!$A245&amp;"*",'EPA_US9RT techs'!$A$2:$I$1722,9,FALSE),"")</f>
        <v/>
      </c>
      <c r="T247" s="14" t="str">
        <f>IFERROR(VLOOKUP($A$1&amp;'Service PJ'!$D245&amp;'Service PJ'!$B245&amp;'Service PJ'!$A245&amp;"*",'EPA_US9RT techs'!$A$2:$I$1722,9,FALSE),"")</f>
        <v/>
      </c>
      <c r="U247" s="14" t="str">
        <f>IFERROR(VLOOKUP($A$1&amp;'Service PJ'!$D245&amp;'Service PJ'!$B245&amp;'Service PJ'!$A245&amp;"*",'EPA_US9RT techs'!$A$2:$I$1722,9,FALSE),"")</f>
        <v/>
      </c>
      <c r="V247" s="14" t="str">
        <f>IFERROR(VLOOKUP($A$1&amp;'Service PJ'!$D245&amp;'Service PJ'!$B245&amp;'Service PJ'!$A245&amp;"*",'EPA_US9RT techs'!$A$2:$I$1722,9,FALSE),"")</f>
        <v/>
      </c>
      <c r="W247" s="14" t="str">
        <f>IFERROR(VLOOKUP($A$1&amp;'Service PJ'!$D245&amp;'Service PJ'!$B245&amp;'Service PJ'!$A245&amp;"*",'EPA_US9RT techs'!$A$2:$I$1722,9,FALSE),"")</f>
        <v/>
      </c>
      <c r="X247" s="14" t="str">
        <f>IFERROR(VLOOKUP($A$1&amp;'Service PJ'!$D245&amp;'Service PJ'!$B245&amp;'Service PJ'!$A245&amp;"*",'EPA_US9RT techs'!$A$2:$I$1722,9,FALSE),"")</f>
        <v/>
      </c>
      <c r="Y247" s="14" t="str">
        <f>IFERROR(VLOOKUP($A$1&amp;'Service PJ'!$D245&amp;'Service PJ'!$B245&amp;'Service PJ'!$A245&amp;"*",'EPA_US9RT techs'!$A$2:$I$1722,9,FALSE),"")</f>
        <v/>
      </c>
      <c r="Z247" s="14" t="str">
        <f>IFERROR(VLOOKUP($A$1&amp;'Service PJ'!$D245&amp;'Service PJ'!$B245&amp;'Service PJ'!$A245&amp;"*",'EPA_US9RT techs'!$A$2:$I$1722,9,FALSE),"")</f>
        <v/>
      </c>
      <c r="AA247" s="14" t="str">
        <f>IFERROR(VLOOKUP($A$1&amp;'Service PJ'!$D245&amp;'Service PJ'!$B245&amp;'Service PJ'!$A245&amp;"*",'EPA_US9RT techs'!$A$2:$I$1722,9,FALSE),"")</f>
        <v/>
      </c>
      <c r="AB247" s="14" t="str">
        <f>IFERROR(VLOOKUP($A$1&amp;'Service PJ'!$D245&amp;'Service PJ'!$B245&amp;'Service PJ'!$A245&amp;"*",'EPA_US9RT techs'!$A$2:$I$1722,9,FALSE),"")</f>
        <v/>
      </c>
      <c r="AC247" s="14" t="str">
        <f>IFERROR(VLOOKUP($A$1&amp;'Service PJ'!$D245&amp;'Service PJ'!$B245&amp;'Service PJ'!$A245&amp;"*",'EPA_US9RT techs'!$A$2:$I$1722,9,FALSE),"")</f>
        <v/>
      </c>
      <c r="AD247" s="14" t="str">
        <f>IFERROR(VLOOKUP($A$1&amp;'Service PJ'!$D245&amp;'Service PJ'!$B245&amp;'Service PJ'!$A245&amp;"*",'EPA_US9RT techs'!$A$2:$I$1722,9,FALSE),"")</f>
        <v/>
      </c>
      <c r="AE247" s="14" t="str">
        <f>IFERROR(VLOOKUP($A$1&amp;'Service PJ'!$D245&amp;'Service PJ'!$B245&amp;'Service PJ'!$A245&amp;"*",'EPA_US9RT techs'!$A$2:$I$1722,9,FALSE),"")</f>
        <v/>
      </c>
      <c r="AG247" t="str">
        <f>IF(SUM(AH247:AX247)=0,"\I:",'Service PJ'!$D245&amp;"_"&amp;'Service PJ'!$E245&amp;"_"&amp;'Service PJ'!$C245)</f>
        <v>\I:</v>
      </c>
      <c r="AH247" s="14" t="str">
        <f>IFERROR(VLOOKUP($AG$1&amp;'Service PJ'!$D245&amp;'Service PJ'!$B245&amp;'Service PJ'!$A245&amp;"*",'EPA_US9RT techs'!$A$2:$I$1722,9,FALSE),"")</f>
        <v/>
      </c>
      <c r="AI247" s="14" t="str">
        <f>IFERROR(VLOOKUP($AG$1&amp;'Service PJ'!$D245&amp;'Service PJ'!$B245&amp;'Service PJ'!$A245&amp;"*",'EPA_US9RT techs'!$A$2:$I$1722,9,FALSE),"")</f>
        <v/>
      </c>
      <c r="AJ247" s="14" t="str">
        <f>IFERROR(VLOOKUP($AG$1&amp;'Service PJ'!$D245&amp;'Service PJ'!$B245&amp;'Service PJ'!$A245&amp;"*",'EPA_US9RT techs'!$A$2:$I$1722,9,FALSE),"")</f>
        <v/>
      </c>
      <c r="AK247" s="14" t="str">
        <f>IFERROR(VLOOKUP($AG$1&amp;'Service PJ'!$D245&amp;'Service PJ'!$B245&amp;'Service PJ'!$A245&amp;"*",'EPA_US9RT techs'!$A$2:$I$1722,9,FALSE),"")</f>
        <v/>
      </c>
      <c r="AL247" s="14" t="str">
        <f>IFERROR(VLOOKUP($AG$1&amp;'Service PJ'!$D245&amp;'Service PJ'!$B245&amp;'Service PJ'!$A245&amp;"*",'EPA_US9RT techs'!$A$2:$I$1722,9,FALSE),"")</f>
        <v/>
      </c>
      <c r="AM247" s="14" t="str">
        <f>IFERROR(VLOOKUP($AG$1&amp;'Service PJ'!$D245&amp;'Service PJ'!$B245&amp;'Service PJ'!$A245&amp;"*",'EPA_US9RT techs'!$A$2:$I$1722,9,FALSE),"")</f>
        <v/>
      </c>
      <c r="AN247" s="14" t="str">
        <f>IFERROR(VLOOKUP($AG$1&amp;'Service PJ'!$D245&amp;'Service PJ'!$B245&amp;'Service PJ'!$A245&amp;"*",'EPA_US9RT techs'!$A$2:$I$1722,9,FALSE),"")</f>
        <v/>
      </c>
      <c r="AO247" s="14" t="str">
        <f>IFERROR(VLOOKUP($AG$1&amp;'Service PJ'!$D245&amp;'Service PJ'!$B245&amp;'Service PJ'!$A245&amp;"*",'EPA_US9RT techs'!$A$2:$I$1722,9,FALSE),"")</f>
        <v/>
      </c>
      <c r="AP247" s="14" t="str">
        <f>IFERROR(VLOOKUP($AG$1&amp;'Service PJ'!$D245&amp;'Service PJ'!$B245&amp;'Service PJ'!$A245&amp;"*",'EPA_US9RT techs'!$A$2:$I$1722,9,FALSE),"")</f>
        <v/>
      </c>
      <c r="AQ247" s="14" t="str">
        <f>IFERROR(VLOOKUP($AG$1&amp;'Service PJ'!$D245&amp;'Service PJ'!$B245&amp;'Service PJ'!$A245&amp;"*",'EPA_US9RT techs'!$A$2:$I$1722,9,FALSE),"")</f>
        <v/>
      </c>
      <c r="AR247" s="14" t="str">
        <f>IFERROR(VLOOKUP($AG$1&amp;'Service PJ'!$D245&amp;'Service PJ'!$B245&amp;'Service PJ'!$A245&amp;"*",'EPA_US9RT techs'!$A$2:$I$1722,9,FALSE),"")</f>
        <v/>
      </c>
      <c r="AS247" s="14" t="str">
        <f>IFERROR(VLOOKUP($AG$1&amp;'Service PJ'!$D245&amp;'Service PJ'!$B245&amp;'Service PJ'!$A245&amp;"*",'EPA_US9RT techs'!$A$2:$I$1722,9,FALSE),"")</f>
        <v/>
      </c>
      <c r="AT247" s="14" t="str">
        <f>IFERROR(VLOOKUP($AG$1&amp;'Service PJ'!$D245&amp;'Service PJ'!$B245&amp;'Service PJ'!$A245&amp;"*",'EPA_US9RT techs'!$A$2:$I$1722,9,FALSE),"")</f>
        <v/>
      </c>
      <c r="AU247" s="14" t="str">
        <f>IFERROR(VLOOKUP($AG$1&amp;'Service PJ'!$D245&amp;'Service PJ'!$B245&amp;'Service PJ'!$A245&amp;"*",'EPA_US9RT techs'!$A$2:$I$1722,9,FALSE),"")</f>
        <v/>
      </c>
      <c r="AV247" s="14" t="str">
        <f>IFERROR(VLOOKUP($AG$1&amp;'Service PJ'!$D245&amp;'Service PJ'!$B245&amp;'Service PJ'!$A245&amp;"*",'EPA_US9RT techs'!$A$2:$I$1722,9,FALSE),"")</f>
        <v/>
      </c>
      <c r="AW247" s="14" t="str">
        <f>IFERROR(VLOOKUP($AG$1&amp;'Service PJ'!$D245&amp;'Service PJ'!$B245&amp;'Service PJ'!$A245&amp;"*",'EPA_US9RT techs'!$A$2:$I$1722,9,FALSE),"")</f>
        <v/>
      </c>
      <c r="AX247" s="14" t="str">
        <f>IFERROR(VLOOKUP($AG$1&amp;'Service PJ'!$D245&amp;'Service PJ'!$B245&amp;'Service PJ'!$A245&amp;"*",'EPA_US9RT techs'!$A$2:$I$1722,9,FALSE),"")</f>
        <v/>
      </c>
      <c r="AY247" s="14" t="str">
        <f>IFERROR(VLOOKUP($AG$1&amp;'Service PJ'!$D245&amp;'Service PJ'!$B245&amp;'Service PJ'!$A245&amp;"*",'EPA_US9RT techs'!$A$2:$I$1722,9,FALSE),"")</f>
        <v/>
      </c>
      <c r="AZ247" s="14" t="str">
        <f>IFERROR(VLOOKUP($AG$1&amp;'Service PJ'!$D245&amp;'Service PJ'!$B245&amp;'Service PJ'!$A245&amp;"*",'EPA_US9RT techs'!$A$2:$I$1722,9,FALSE),"")</f>
        <v/>
      </c>
      <c r="BA247" s="14" t="str">
        <f>IFERROR(VLOOKUP($AG$1&amp;'Service PJ'!$D245&amp;'Service PJ'!$B245&amp;'Service PJ'!$A245&amp;"*",'EPA_US9RT techs'!$A$2:$I$1722,9,FALSE),"")</f>
        <v/>
      </c>
      <c r="BB247" s="14" t="str">
        <f>IFERROR(VLOOKUP($AG$1&amp;'Service PJ'!$D245&amp;'Service PJ'!$B245&amp;'Service PJ'!$A245&amp;"*",'EPA_US9RT techs'!$A$2:$I$1722,9,FALSE),"")</f>
        <v/>
      </c>
      <c r="BC247" s="14" t="str">
        <f>IFERROR(VLOOKUP($AG$1&amp;'Service PJ'!$D245&amp;'Service PJ'!$B245&amp;'Service PJ'!$A245&amp;"*",'EPA_US9RT techs'!$A$2:$I$1722,9,FALSE),"")</f>
        <v/>
      </c>
      <c r="BD247" s="14" t="str">
        <f>IFERROR(VLOOKUP($AG$1&amp;'Service PJ'!$D245&amp;'Service PJ'!$B245&amp;'Service PJ'!$A245&amp;"*",'EPA_US9RT techs'!$A$2:$I$1722,9,FALSE),"")</f>
        <v/>
      </c>
      <c r="BE247" s="14" t="str">
        <f>IFERROR(VLOOKUP($AG$1&amp;'Service PJ'!$D245&amp;'Service PJ'!$B245&amp;'Service PJ'!$A245&amp;"*",'EPA_US9RT techs'!$A$2:$I$1722,9,FALSE),"")</f>
        <v/>
      </c>
      <c r="BF247" s="14" t="str">
        <f>IFERROR(VLOOKUP($AG$1&amp;'Service PJ'!$D245&amp;'Service PJ'!$B245&amp;'Service PJ'!$A245&amp;"*",'EPA_US9RT techs'!$A$2:$I$1722,9,FALSE),"")</f>
        <v/>
      </c>
      <c r="BG247" s="14" t="str">
        <f>IFERROR(VLOOKUP($AG$1&amp;'Service PJ'!$D245&amp;'Service PJ'!$B245&amp;'Service PJ'!$A245&amp;"*",'EPA_US9RT techs'!$A$2:$I$1722,9,FALSE),"")</f>
        <v/>
      </c>
      <c r="BH247" s="14" t="str">
        <f>IFERROR(VLOOKUP($AG$1&amp;'Service PJ'!$D245&amp;'Service PJ'!$B245&amp;'Service PJ'!$A245&amp;"*",'EPA_US9RT techs'!$A$2:$I$1722,9,FALSE),"")</f>
        <v/>
      </c>
      <c r="BI247" s="14" t="str">
        <f>IFERROR(VLOOKUP($AG$1&amp;'Service PJ'!$D245&amp;'Service PJ'!$B245&amp;'Service PJ'!$A245&amp;"*",'EPA_US9RT techs'!$A$2:$I$1722,9,FALSE),"")</f>
        <v/>
      </c>
      <c r="BJ247" s="14" t="str">
        <f>IFERROR(VLOOKUP($AG$1&amp;'Service PJ'!$D245&amp;'Service PJ'!$B245&amp;'Service PJ'!$A245&amp;"*",'EPA_US9RT techs'!$A$2:$I$1722,9,FALSE),"")</f>
        <v/>
      </c>
      <c r="BK247" s="14" t="str">
        <f>IFERROR(VLOOKUP($AG$1&amp;'Service PJ'!$D245&amp;'Service PJ'!$B245&amp;'Service PJ'!$A245&amp;"*",'EPA_US9RT techs'!$A$2:$I$1722,9,FALSE),"")</f>
        <v/>
      </c>
      <c r="BM247" t="str">
        <f>IF(SUM(BN247:CD247)=0,"\I:",'Service PJ'!$D245&amp;"_"&amp;'Service PJ'!$E245&amp;"_"&amp;'Service PJ'!$C245)</f>
        <v>\I:</v>
      </c>
      <c r="BN247" s="14" t="str">
        <f>IFERROR(VLOOKUP($BM$1&amp;'Service PJ'!$D245&amp;'Service PJ'!$B245&amp;'Service PJ'!$A245&amp;"*",'EPA_US9RT techs'!$A$2:$I$1722,9,FALSE),"")</f>
        <v/>
      </c>
      <c r="BO247" s="14" t="str">
        <f>IFERROR(VLOOKUP($BM$1&amp;'Service PJ'!$D245&amp;'Service PJ'!$B245&amp;'Service PJ'!$A245&amp;"*",'EPA_US9RT techs'!$A$2:$I$1722,9,FALSE),"")</f>
        <v/>
      </c>
      <c r="BP247" s="14" t="str">
        <f>IFERROR(VLOOKUP($BM$1&amp;'Service PJ'!$D245&amp;'Service PJ'!$B245&amp;'Service PJ'!$A245&amp;"*",'EPA_US9RT techs'!$A$2:$I$1722,9,FALSE),"")</f>
        <v/>
      </c>
      <c r="BQ247" s="14" t="str">
        <f>IFERROR(VLOOKUP($BM$1&amp;'Service PJ'!$D245&amp;'Service PJ'!$B245&amp;'Service PJ'!$A245&amp;"*",'EPA_US9RT techs'!$A$2:$I$1722,9,FALSE),"")</f>
        <v/>
      </c>
      <c r="BR247" s="14" t="str">
        <f>IFERROR(VLOOKUP($BM$1&amp;'Service PJ'!$D245&amp;'Service PJ'!$B245&amp;'Service PJ'!$A245&amp;"*",'EPA_US9RT techs'!$A$2:$I$1722,9,FALSE),"")</f>
        <v/>
      </c>
      <c r="BS247" s="14" t="str">
        <f>IFERROR(VLOOKUP($BM$1&amp;'Service PJ'!$D245&amp;'Service PJ'!$B245&amp;'Service PJ'!$A245&amp;"*",'EPA_US9RT techs'!$A$2:$I$1722,9,FALSE),"")</f>
        <v/>
      </c>
      <c r="BT247" s="14" t="str">
        <f>IFERROR(VLOOKUP($BM$1&amp;'Service PJ'!$D245&amp;'Service PJ'!$B245&amp;'Service PJ'!$A245&amp;"*",'EPA_US9RT techs'!$A$2:$I$1722,9,FALSE),"")</f>
        <v/>
      </c>
      <c r="BU247" s="14" t="str">
        <f>IFERROR(VLOOKUP($BM$1&amp;'Service PJ'!$D245&amp;'Service PJ'!$B245&amp;'Service PJ'!$A245&amp;"*",'EPA_US9RT techs'!$A$2:$I$1722,9,FALSE),"")</f>
        <v/>
      </c>
      <c r="BV247" s="14" t="str">
        <f>IFERROR(VLOOKUP($BM$1&amp;'Service PJ'!$D245&amp;'Service PJ'!$B245&amp;'Service PJ'!$A245&amp;"*",'EPA_US9RT techs'!$A$2:$I$1722,9,FALSE),"")</f>
        <v/>
      </c>
      <c r="BW247" s="14" t="str">
        <f>IFERROR(VLOOKUP($BM$1&amp;'Service PJ'!$D245&amp;'Service PJ'!$B245&amp;'Service PJ'!$A245&amp;"*",'EPA_US9RT techs'!$A$2:$I$1722,9,FALSE),"")</f>
        <v/>
      </c>
      <c r="BX247" s="14" t="str">
        <f>IFERROR(VLOOKUP($BM$1&amp;'Service PJ'!$D245&amp;'Service PJ'!$B245&amp;'Service PJ'!$A245&amp;"*",'EPA_US9RT techs'!$A$2:$I$1722,9,FALSE),"")</f>
        <v/>
      </c>
      <c r="BY247" s="14" t="str">
        <f>IFERROR(VLOOKUP($BM$1&amp;'Service PJ'!$D245&amp;'Service PJ'!$B245&amp;'Service PJ'!$A245&amp;"*",'EPA_US9RT techs'!$A$2:$I$1722,9,FALSE),"")</f>
        <v/>
      </c>
      <c r="BZ247" s="14" t="str">
        <f>IFERROR(VLOOKUP($BM$1&amp;'Service PJ'!$D245&amp;'Service PJ'!$B245&amp;'Service PJ'!$A245&amp;"*",'EPA_US9RT techs'!$A$2:$I$1722,9,FALSE),"")</f>
        <v/>
      </c>
      <c r="CA247" s="14" t="str">
        <f>IFERROR(VLOOKUP($BM$1&amp;'Service PJ'!$D245&amp;'Service PJ'!$B245&amp;'Service PJ'!$A245&amp;"*",'EPA_US9RT techs'!$A$2:$I$1722,9,FALSE),"")</f>
        <v/>
      </c>
      <c r="CB247" s="14" t="str">
        <f>IFERROR(VLOOKUP($BM$1&amp;'Service PJ'!$D245&amp;'Service PJ'!$B245&amp;'Service PJ'!$A245&amp;"*",'EPA_US9RT techs'!$A$2:$I$1722,9,FALSE),"")</f>
        <v/>
      </c>
      <c r="CC247" s="14" t="str">
        <f>IFERROR(VLOOKUP($BM$1&amp;'Service PJ'!$D245&amp;'Service PJ'!$B245&amp;'Service PJ'!$A245&amp;"*",'EPA_US9RT techs'!$A$2:$I$1722,9,FALSE),"")</f>
        <v/>
      </c>
      <c r="CD247" s="14" t="str">
        <f>IFERROR(VLOOKUP($BM$1&amp;'Service PJ'!$D245&amp;'Service PJ'!$B245&amp;'Service PJ'!$A245&amp;"*",'EPA_US9RT techs'!$A$2:$I$1722,9,FALSE),"")</f>
        <v/>
      </c>
      <c r="CE247" s="14" t="str">
        <f>IFERROR(VLOOKUP($BM$1&amp;'Service PJ'!$D245&amp;'Service PJ'!$B245&amp;'Service PJ'!$A245&amp;"*",'EPA_US9RT techs'!$A$2:$I$1722,9,FALSE),"")</f>
        <v/>
      </c>
      <c r="CF247" s="14" t="str">
        <f>IFERROR(VLOOKUP($BM$1&amp;'Service PJ'!$D245&amp;'Service PJ'!$B245&amp;'Service PJ'!$A245&amp;"*",'EPA_US9RT techs'!$A$2:$I$1722,9,FALSE),"")</f>
        <v/>
      </c>
      <c r="CG247" s="14" t="str">
        <f>IFERROR(VLOOKUP($BM$1&amp;'Service PJ'!$D245&amp;'Service PJ'!$B245&amp;'Service PJ'!$A245&amp;"*",'EPA_US9RT techs'!$A$2:$I$1722,9,FALSE),"")</f>
        <v/>
      </c>
      <c r="CH247" s="14" t="str">
        <f>IFERROR(VLOOKUP($BM$1&amp;'Service PJ'!$D245&amp;'Service PJ'!$B245&amp;'Service PJ'!$A245&amp;"*",'EPA_US9RT techs'!$A$2:$I$1722,9,FALSE),"")</f>
        <v/>
      </c>
      <c r="CI247" s="14" t="str">
        <f>IFERROR(VLOOKUP($BM$1&amp;'Service PJ'!$D245&amp;'Service PJ'!$B245&amp;'Service PJ'!$A245&amp;"*",'EPA_US9RT techs'!$A$2:$I$1722,9,FALSE),"")</f>
        <v/>
      </c>
      <c r="CJ247" s="14" t="str">
        <f>IFERROR(VLOOKUP($BM$1&amp;'Service PJ'!$D245&amp;'Service PJ'!$B245&amp;'Service PJ'!$A245&amp;"*",'EPA_US9RT techs'!$A$2:$I$1722,9,FALSE),"")</f>
        <v/>
      </c>
      <c r="CK247" s="14" t="str">
        <f>IFERROR(VLOOKUP($BM$1&amp;'Service PJ'!$D245&amp;'Service PJ'!$B245&amp;'Service PJ'!$A245&amp;"*",'EPA_US9RT techs'!$A$2:$I$1722,9,FALSE),"")</f>
        <v/>
      </c>
      <c r="CL247" s="14" t="str">
        <f>IFERROR(VLOOKUP($BM$1&amp;'Service PJ'!$D245&amp;'Service PJ'!$B245&amp;'Service PJ'!$A245&amp;"*",'EPA_US9RT techs'!$A$2:$I$1722,9,FALSE),"")</f>
        <v/>
      </c>
      <c r="CM247" s="14" t="str">
        <f>IFERROR(VLOOKUP($BM$1&amp;'Service PJ'!$D245&amp;'Service PJ'!$B245&amp;'Service PJ'!$A245&amp;"*",'EPA_US9RT techs'!$A$2:$I$1722,9,FALSE),"")</f>
        <v/>
      </c>
      <c r="CN247" s="14" t="str">
        <f>IFERROR(VLOOKUP($BM$1&amp;'Service PJ'!$D245&amp;'Service PJ'!$B245&amp;'Service PJ'!$A245&amp;"*",'EPA_US9RT techs'!$A$2:$I$1722,9,FALSE),"")</f>
        <v/>
      </c>
      <c r="CO247" s="14" t="str">
        <f>IFERROR(VLOOKUP($BM$1&amp;'Service PJ'!$D245&amp;'Service PJ'!$B245&amp;'Service PJ'!$A245&amp;"*",'EPA_US9RT techs'!$A$2:$I$1722,9,FALSE),"")</f>
        <v/>
      </c>
      <c r="CP247" s="14" t="str">
        <f>IFERROR(VLOOKUP($BM$1&amp;'Service PJ'!$D245&amp;'Service PJ'!$B245&amp;'Service PJ'!$A245&amp;"*",'EPA_US9RT techs'!$A$2:$I$1722,9,FALSE),"")</f>
        <v/>
      </c>
      <c r="CQ247" s="14" t="str">
        <f>IFERROR(VLOOKUP($BM$1&amp;'Service PJ'!$D245&amp;'Service PJ'!$B245&amp;'Service PJ'!$A245&amp;"*",'EPA_US9RT techs'!$A$2:$I$1722,9,FALSE),"")</f>
        <v/>
      </c>
      <c r="CS247" t="str">
        <f>IF(SUM(CT247:DJ247)=0,"\I:",'Service PJ'!$D245&amp;"_"&amp;'Service PJ'!$E245&amp;"_"&amp;'Service PJ'!$C245)</f>
        <v>\I:</v>
      </c>
      <c r="CT247" s="2" t="str">
        <f>IFERROR(VLOOKUP($CS$1&amp;'Service PJ'!$D245&amp;'Service PJ'!$B245&amp;'Service PJ'!$A245&amp;"*",'EPA_US9RT techs'!$A$2:$I$1722,9,FALSE),"")</f>
        <v/>
      </c>
      <c r="CU247" s="2" t="str">
        <f>IFERROR(VLOOKUP($CS$1&amp;'Service PJ'!$D245&amp;'Service PJ'!$B245&amp;'Service PJ'!$A245&amp;"*",'EPA_US9RT techs'!$A$2:$I$1722,9,FALSE),"")</f>
        <v/>
      </c>
      <c r="CV247" s="2" t="str">
        <f>IFERROR(VLOOKUP($CS$1&amp;'Service PJ'!$D245&amp;'Service PJ'!$B245&amp;'Service PJ'!$A245&amp;"*",'EPA_US9RT techs'!$A$2:$I$1722,9,FALSE),"")</f>
        <v/>
      </c>
      <c r="CW247" s="2" t="str">
        <f>IFERROR(VLOOKUP($CS$1&amp;'Service PJ'!$D245&amp;'Service PJ'!$B245&amp;'Service PJ'!$A245&amp;"*",'EPA_US9RT techs'!$A$2:$I$1722,9,FALSE),"")</f>
        <v/>
      </c>
      <c r="CX247" s="2" t="str">
        <f>IFERROR(VLOOKUP($CS$1&amp;'Service PJ'!$D245&amp;'Service PJ'!$B245&amp;'Service PJ'!$A245&amp;"*",'EPA_US9RT techs'!$A$2:$I$1722,9,FALSE),"")</f>
        <v/>
      </c>
      <c r="CY247" s="2" t="str">
        <f>IFERROR(VLOOKUP($CS$1&amp;'Service PJ'!$D245&amp;'Service PJ'!$B245&amp;'Service PJ'!$A245&amp;"*",'EPA_US9RT techs'!$A$2:$I$1722,9,FALSE),"")</f>
        <v/>
      </c>
      <c r="CZ247" s="2" t="str">
        <f>IFERROR(VLOOKUP($CS$1&amp;'Service PJ'!$D245&amp;'Service PJ'!$B245&amp;'Service PJ'!$A245&amp;"*",'EPA_US9RT techs'!$A$2:$I$1722,9,FALSE),"")</f>
        <v/>
      </c>
      <c r="DA247" s="2" t="str">
        <f>IFERROR(VLOOKUP($CS$1&amp;'Service PJ'!$D245&amp;'Service PJ'!$B245&amp;'Service PJ'!$A245&amp;"*",'EPA_US9RT techs'!$A$2:$I$1722,9,FALSE),"")</f>
        <v/>
      </c>
      <c r="DB247" s="2" t="str">
        <f>IFERROR(VLOOKUP($CS$1&amp;'Service PJ'!$D245&amp;'Service PJ'!$B245&amp;'Service PJ'!$A245&amp;"*",'EPA_US9RT techs'!$A$2:$I$1722,9,FALSE),"")</f>
        <v/>
      </c>
      <c r="DC247" s="2" t="str">
        <f>IFERROR(VLOOKUP($CS$1&amp;'Service PJ'!$D245&amp;'Service PJ'!$B245&amp;'Service PJ'!$A245&amp;"*",'EPA_US9RT techs'!$A$2:$I$1722,9,FALSE),"")</f>
        <v/>
      </c>
      <c r="DD247" s="2" t="str">
        <f>IFERROR(VLOOKUP($CS$1&amp;'Service PJ'!$D245&amp;'Service PJ'!$B245&amp;'Service PJ'!$A245&amp;"*",'EPA_US9RT techs'!$A$2:$I$1722,9,FALSE),"")</f>
        <v/>
      </c>
      <c r="DE247" s="2" t="str">
        <f>IFERROR(VLOOKUP($CS$1&amp;'Service PJ'!$D245&amp;'Service PJ'!$B245&amp;'Service PJ'!$A245&amp;"*",'EPA_US9RT techs'!$A$2:$I$1722,9,FALSE),"")</f>
        <v/>
      </c>
      <c r="DF247" s="2" t="str">
        <f>IFERROR(VLOOKUP($CS$1&amp;'Service PJ'!$D245&amp;'Service PJ'!$B245&amp;'Service PJ'!$A245&amp;"*",'EPA_US9RT techs'!$A$2:$I$1722,9,FALSE),"")</f>
        <v/>
      </c>
      <c r="DG247" s="2" t="str">
        <f>IFERROR(VLOOKUP($CS$1&amp;'Service PJ'!$D245&amp;'Service PJ'!$B245&amp;'Service PJ'!$A245&amp;"*",'EPA_US9RT techs'!$A$2:$I$1722,9,FALSE),"")</f>
        <v/>
      </c>
      <c r="DH247" s="2" t="str">
        <f>IFERROR(VLOOKUP($CS$1&amp;'Service PJ'!$D245&amp;'Service PJ'!$B245&amp;'Service PJ'!$A245&amp;"*",'EPA_US9RT techs'!$A$2:$I$1722,9,FALSE),"")</f>
        <v/>
      </c>
      <c r="DI247" s="2" t="str">
        <f>IFERROR(VLOOKUP($CS$1&amp;'Service PJ'!$D245&amp;'Service PJ'!$B245&amp;'Service PJ'!$A245&amp;"*",'EPA_US9RT techs'!$A$2:$I$1722,9,FALSE),"")</f>
        <v/>
      </c>
      <c r="DJ247" s="2" t="str">
        <f>IFERROR(VLOOKUP($CS$1&amp;'Service PJ'!$D245&amp;'Service PJ'!$B245&amp;'Service PJ'!$A245&amp;"*",'EPA_US9RT techs'!$A$2:$I$1722,9,FALSE),"")</f>
        <v/>
      </c>
      <c r="DK247" s="2" t="str">
        <f>IFERROR(VLOOKUP($CS$1&amp;'Service PJ'!$D245&amp;'Service PJ'!$B245&amp;'Service PJ'!$A245&amp;"*",'EPA_US9RT techs'!$A$2:$I$1722,9,FALSE),"")</f>
        <v/>
      </c>
      <c r="DL247" s="2" t="str">
        <f>IFERROR(VLOOKUP($CS$1&amp;'Service PJ'!$D245&amp;'Service PJ'!$B245&amp;'Service PJ'!$A245&amp;"*",'EPA_US9RT techs'!$A$2:$I$1722,9,FALSE),"")</f>
        <v/>
      </c>
      <c r="DM247" s="2" t="str">
        <f>IFERROR(VLOOKUP($CS$1&amp;'Service PJ'!$D245&amp;'Service PJ'!$B245&amp;'Service PJ'!$A245&amp;"*",'EPA_US9RT techs'!$A$2:$I$1722,9,FALSE),"")</f>
        <v/>
      </c>
      <c r="DN247" s="2" t="str">
        <f>IFERROR(VLOOKUP($CS$1&amp;'Service PJ'!$D245&amp;'Service PJ'!$B245&amp;'Service PJ'!$A245&amp;"*",'EPA_US9RT techs'!$A$2:$I$1722,9,FALSE),"")</f>
        <v/>
      </c>
      <c r="DO247" s="2" t="str">
        <f>IFERROR(VLOOKUP($CS$1&amp;'Service PJ'!$D245&amp;'Service PJ'!$B245&amp;'Service PJ'!$A245&amp;"*",'EPA_US9RT techs'!$A$2:$I$1722,9,FALSE),"")</f>
        <v/>
      </c>
      <c r="DP247" s="2" t="str">
        <f>IFERROR(VLOOKUP($CS$1&amp;'Service PJ'!$D245&amp;'Service PJ'!$B245&amp;'Service PJ'!$A245&amp;"*",'EPA_US9RT techs'!$A$2:$I$1722,9,FALSE),"")</f>
        <v/>
      </c>
      <c r="DQ247" s="2" t="str">
        <f>IFERROR(VLOOKUP($CS$1&amp;'Service PJ'!$D245&amp;'Service PJ'!$B245&amp;'Service PJ'!$A245&amp;"*",'EPA_US9RT techs'!$A$2:$I$1722,9,FALSE),"")</f>
        <v/>
      </c>
      <c r="DR247" s="2" t="str">
        <f>IFERROR(VLOOKUP($CS$1&amp;'Service PJ'!$D245&amp;'Service PJ'!$B245&amp;'Service PJ'!$A245&amp;"*",'EPA_US9RT techs'!$A$2:$I$1722,9,FALSE),"")</f>
        <v/>
      </c>
      <c r="DS247" s="2" t="str">
        <f>IFERROR(VLOOKUP($CS$1&amp;'Service PJ'!$D245&amp;'Service PJ'!$B245&amp;'Service PJ'!$A245&amp;"*",'EPA_US9RT techs'!$A$2:$I$1722,9,FALSE),"")</f>
        <v/>
      </c>
      <c r="DT247" s="2" t="str">
        <f>IFERROR(VLOOKUP($CS$1&amp;'Service PJ'!$D245&amp;'Service PJ'!$B245&amp;'Service PJ'!$A245&amp;"*",'EPA_US9RT techs'!$A$2:$I$1722,9,FALSE),"")</f>
        <v/>
      </c>
      <c r="DU247" s="2" t="str">
        <f>IFERROR(VLOOKUP($CS$1&amp;'Service PJ'!$D245&amp;'Service PJ'!$B245&amp;'Service PJ'!$A245&amp;"*",'EPA_US9RT techs'!$A$2:$I$1722,9,FALSE),"")</f>
        <v/>
      </c>
      <c r="DV247" s="2" t="str">
        <f>IFERROR(VLOOKUP($CS$1&amp;'Service PJ'!$D245&amp;'Service PJ'!$B245&amp;'Service PJ'!$A245&amp;"*",'EPA_US9RT techs'!$A$2:$I$1722,9,FALSE),"")</f>
        <v/>
      </c>
      <c r="DW247" s="2" t="str">
        <f>IFERROR(VLOOKUP($CS$1&amp;'Service PJ'!$D245&amp;'Service PJ'!$B245&amp;'Service PJ'!$A245&amp;"*",'EPA_US9RT techs'!$A$2:$I$1722,9,FALSE),"")</f>
        <v/>
      </c>
    </row>
    <row r="248" spans="1:127" x14ac:dyDescent="0.45">
      <c r="A248" t="str">
        <f>IF(SUM(B248:R248)=0,"\I:",'Service PJ'!$D246&amp;"_"&amp;'Service PJ'!$E246&amp;"_"&amp;'Service PJ'!$C246)</f>
        <v>ILP_STM_BFG</v>
      </c>
      <c r="B248" s="14">
        <f>IFERROR(VLOOKUP($A$1&amp;'Service PJ'!$D246&amp;'Service PJ'!$B246&amp;'Service PJ'!$A246&amp;"*",'EPA_US9RT techs'!$A$2:$I$1722,9,FALSE),"")</f>
        <v>3.0949579553</v>
      </c>
      <c r="C248" s="14">
        <f>IFERROR(VLOOKUP($A$1&amp;'Service PJ'!$D246&amp;'Service PJ'!$B246&amp;'Service PJ'!$A246&amp;"*",'EPA_US9RT techs'!$A$2:$I$1722,9,FALSE),"")</f>
        <v>3.0949579553</v>
      </c>
      <c r="D248" s="14">
        <f>IFERROR(VLOOKUP($A$1&amp;'Service PJ'!$D246&amp;'Service PJ'!$B246&amp;'Service PJ'!$A246&amp;"*",'EPA_US9RT techs'!$A$2:$I$1722,9,FALSE),"")</f>
        <v>3.0949579553</v>
      </c>
      <c r="E248" s="14">
        <f>IFERROR(VLOOKUP($A$1&amp;'Service PJ'!$D246&amp;'Service PJ'!$B246&amp;'Service PJ'!$A246&amp;"*",'EPA_US9RT techs'!$A$2:$I$1722,9,FALSE),"")</f>
        <v>3.0949579553</v>
      </c>
      <c r="F248" s="14">
        <f>IFERROR(VLOOKUP($A$1&amp;'Service PJ'!$D246&amp;'Service PJ'!$B246&amp;'Service PJ'!$A246&amp;"*",'EPA_US9RT techs'!$A$2:$I$1722,9,FALSE),"")</f>
        <v>3.0949579553</v>
      </c>
      <c r="G248" s="14">
        <f>IFERROR(VLOOKUP($A$1&amp;'Service PJ'!$D246&amp;'Service PJ'!$B246&amp;'Service PJ'!$A246&amp;"*",'EPA_US9RT techs'!$A$2:$I$1722,9,FALSE),"")</f>
        <v>3.0949579553</v>
      </c>
      <c r="H248" s="14">
        <f>IFERROR(VLOOKUP($A$1&amp;'Service PJ'!$D246&amp;'Service PJ'!$B246&amp;'Service PJ'!$A246&amp;"*",'EPA_US9RT techs'!$A$2:$I$1722,9,FALSE),"")</f>
        <v>3.0949579553</v>
      </c>
      <c r="I248" s="14">
        <f>IFERROR(VLOOKUP($A$1&amp;'Service PJ'!$D246&amp;'Service PJ'!$B246&amp;'Service PJ'!$A246&amp;"*",'EPA_US9RT techs'!$A$2:$I$1722,9,FALSE),"")</f>
        <v>3.0949579553</v>
      </c>
      <c r="J248" s="14">
        <f>IFERROR(VLOOKUP($A$1&amp;'Service PJ'!$D246&amp;'Service PJ'!$B246&amp;'Service PJ'!$A246&amp;"*",'EPA_US9RT techs'!$A$2:$I$1722,9,FALSE),"")</f>
        <v>3.0949579553</v>
      </c>
      <c r="K248" s="14">
        <f>IFERROR(VLOOKUP($A$1&amp;'Service PJ'!$D246&amp;'Service PJ'!$B246&amp;'Service PJ'!$A246&amp;"*",'EPA_US9RT techs'!$A$2:$I$1722,9,FALSE),"")</f>
        <v>3.0949579553</v>
      </c>
      <c r="L248" s="14">
        <f>IFERROR(VLOOKUP($A$1&amp;'Service PJ'!$D246&amp;'Service PJ'!$B246&amp;'Service PJ'!$A246&amp;"*",'EPA_US9RT techs'!$A$2:$I$1722,9,FALSE),"")</f>
        <v>3.0949579553</v>
      </c>
      <c r="M248" s="14">
        <f>IFERROR(VLOOKUP($A$1&amp;'Service PJ'!$D246&amp;'Service PJ'!$B246&amp;'Service PJ'!$A246&amp;"*",'EPA_US9RT techs'!$A$2:$I$1722,9,FALSE),"")</f>
        <v>3.0949579553</v>
      </c>
      <c r="N248" s="14">
        <f>IFERROR(VLOOKUP($A$1&amp;'Service PJ'!$D246&amp;'Service PJ'!$B246&amp;'Service PJ'!$A246&amp;"*",'EPA_US9RT techs'!$A$2:$I$1722,9,FALSE),"")</f>
        <v>3.0949579553</v>
      </c>
      <c r="O248" s="14">
        <f>IFERROR(VLOOKUP($A$1&amp;'Service PJ'!$D246&amp;'Service PJ'!$B246&amp;'Service PJ'!$A246&amp;"*",'EPA_US9RT techs'!$A$2:$I$1722,9,FALSE),"")</f>
        <v>3.0949579553</v>
      </c>
      <c r="P248" s="14">
        <f>IFERROR(VLOOKUP($A$1&amp;'Service PJ'!$D246&amp;'Service PJ'!$B246&amp;'Service PJ'!$A246&amp;"*",'EPA_US9RT techs'!$A$2:$I$1722,9,FALSE),"")</f>
        <v>3.0949579553</v>
      </c>
      <c r="Q248" s="14">
        <f>IFERROR(VLOOKUP($A$1&amp;'Service PJ'!$D246&amp;'Service PJ'!$B246&amp;'Service PJ'!$A246&amp;"*",'EPA_US9RT techs'!$A$2:$I$1722,9,FALSE),"")</f>
        <v>3.0949579553</v>
      </c>
      <c r="R248" s="14">
        <f>IFERROR(VLOOKUP($A$1&amp;'Service PJ'!$D246&amp;'Service PJ'!$B246&amp;'Service PJ'!$A246&amp;"*",'EPA_US9RT techs'!$A$2:$I$1722,9,FALSE),"")</f>
        <v>3.0949579553</v>
      </c>
      <c r="S248" s="14">
        <f>IFERROR(VLOOKUP($A$1&amp;'Service PJ'!$D246&amp;'Service PJ'!$B246&amp;'Service PJ'!$A246&amp;"*",'EPA_US9RT techs'!$A$2:$I$1722,9,FALSE),"")</f>
        <v>3.0949579553</v>
      </c>
      <c r="T248" s="14">
        <f>IFERROR(VLOOKUP($A$1&amp;'Service PJ'!$D246&amp;'Service PJ'!$B246&amp;'Service PJ'!$A246&amp;"*",'EPA_US9RT techs'!$A$2:$I$1722,9,FALSE),"")</f>
        <v>3.0949579553</v>
      </c>
      <c r="U248" s="14">
        <f>IFERROR(VLOOKUP($A$1&amp;'Service PJ'!$D246&amp;'Service PJ'!$B246&amp;'Service PJ'!$A246&amp;"*",'EPA_US9RT techs'!$A$2:$I$1722,9,FALSE),"")</f>
        <v>3.0949579553</v>
      </c>
      <c r="V248" s="14">
        <f>IFERROR(VLOOKUP($A$1&amp;'Service PJ'!$D246&amp;'Service PJ'!$B246&amp;'Service PJ'!$A246&amp;"*",'EPA_US9RT techs'!$A$2:$I$1722,9,FALSE),"")</f>
        <v>3.0949579553</v>
      </c>
      <c r="W248" s="14">
        <f>IFERROR(VLOOKUP($A$1&amp;'Service PJ'!$D246&amp;'Service PJ'!$B246&amp;'Service PJ'!$A246&amp;"*",'EPA_US9RT techs'!$A$2:$I$1722,9,FALSE),"")</f>
        <v>3.0949579553</v>
      </c>
      <c r="X248" s="14">
        <f>IFERROR(VLOOKUP($A$1&amp;'Service PJ'!$D246&amp;'Service PJ'!$B246&amp;'Service PJ'!$A246&amp;"*",'EPA_US9RT techs'!$A$2:$I$1722,9,FALSE),"")</f>
        <v>3.0949579553</v>
      </c>
      <c r="Y248" s="14">
        <f>IFERROR(VLOOKUP($A$1&amp;'Service PJ'!$D246&amp;'Service PJ'!$B246&amp;'Service PJ'!$A246&amp;"*",'EPA_US9RT techs'!$A$2:$I$1722,9,FALSE),"")</f>
        <v>3.0949579553</v>
      </c>
      <c r="Z248" s="14">
        <f>IFERROR(VLOOKUP($A$1&amp;'Service PJ'!$D246&amp;'Service PJ'!$B246&amp;'Service PJ'!$A246&amp;"*",'EPA_US9RT techs'!$A$2:$I$1722,9,FALSE),"")</f>
        <v>3.0949579553</v>
      </c>
      <c r="AA248" s="14">
        <f>IFERROR(VLOOKUP($A$1&amp;'Service PJ'!$D246&amp;'Service PJ'!$B246&amp;'Service PJ'!$A246&amp;"*",'EPA_US9RT techs'!$A$2:$I$1722,9,FALSE),"")</f>
        <v>3.0949579553</v>
      </c>
      <c r="AB248" s="14">
        <f>IFERROR(VLOOKUP($A$1&amp;'Service PJ'!$D246&amp;'Service PJ'!$B246&amp;'Service PJ'!$A246&amp;"*",'EPA_US9RT techs'!$A$2:$I$1722,9,FALSE),"")</f>
        <v>3.0949579553</v>
      </c>
      <c r="AC248" s="14">
        <f>IFERROR(VLOOKUP($A$1&amp;'Service PJ'!$D246&amp;'Service PJ'!$B246&amp;'Service PJ'!$A246&amp;"*",'EPA_US9RT techs'!$A$2:$I$1722,9,FALSE),"")</f>
        <v>3.0949579553</v>
      </c>
      <c r="AD248" s="14">
        <f>IFERROR(VLOOKUP($A$1&amp;'Service PJ'!$D246&amp;'Service PJ'!$B246&amp;'Service PJ'!$A246&amp;"*",'EPA_US9RT techs'!$A$2:$I$1722,9,FALSE),"")</f>
        <v>3.0949579553</v>
      </c>
      <c r="AE248" s="14">
        <f>IFERROR(VLOOKUP($A$1&amp;'Service PJ'!$D246&amp;'Service PJ'!$B246&amp;'Service PJ'!$A246&amp;"*",'EPA_US9RT techs'!$A$2:$I$1722,9,FALSE),"")</f>
        <v>3.0949579553</v>
      </c>
      <c r="AG248" t="str">
        <f>IF(SUM(AH248:AX248)=0,"\I:",'Service PJ'!$D246&amp;"_"&amp;'Service PJ'!$E246&amp;"_"&amp;'Service PJ'!$C246)</f>
        <v>ILP_STM_BFG</v>
      </c>
      <c r="AH248" s="14">
        <f>IFERROR(VLOOKUP($AG$1&amp;'Service PJ'!$D246&amp;'Service PJ'!$B246&amp;'Service PJ'!$A246&amp;"*",'EPA_US9RT techs'!$A$2:$I$1722,9,FALSE),"")</f>
        <v>0.58846372889999998</v>
      </c>
      <c r="AI248" s="14">
        <f>IFERROR(VLOOKUP($AG$1&amp;'Service PJ'!$D246&amp;'Service PJ'!$B246&amp;'Service PJ'!$A246&amp;"*",'EPA_US9RT techs'!$A$2:$I$1722,9,FALSE),"")</f>
        <v>0.58846372889999998</v>
      </c>
      <c r="AJ248" s="14">
        <f>IFERROR(VLOOKUP($AG$1&amp;'Service PJ'!$D246&amp;'Service PJ'!$B246&amp;'Service PJ'!$A246&amp;"*",'EPA_US9RT techs'!$A$2:$I$1722,9,FALSE),"")</f>
        <v>0.58846372889999998</v>
      </c>
      <c r="AK248" s="14">
        <f>IFERROR(VLOOKUP($AG$1&amp;'Service PJ'!$D246&amp;'Service PJ'!$B246&amp;'Service PJ'!$A246&amp;"*",'EPA_US9RT techs'!$A$2:$I$1722,9,FALSE),"")</f>
        <v>0.58846372889999998</v>
      </c>
      <c r="AL248" s="14">
        <f>IFERROR(VLOOKUP($AG$1&amp;'Service PJ'!$D246&amp;'Service PJ'!$B246&amp;'Service PJ'!$A246&amp;"*",'EPA_US9RT techs'!$A$2:$I$1722,9,FALSE),"")</f>
        <v>0.58846372889999998</v>
      </c>
      <c r="AM248" s="14">
        <f>IFERROR(VLOOKUP($AG$1&amp;'Service PJ'!$D246&amp;'Service PJ'!$B246&amp;'Service PJ'!$A246&amp;"*",'EPA_US9RT techs'!$A$2:$I$1722,9,FALSE),"")</f>
        <v>0.58846372889999998</v>
      </c>
      <c r="AN248" s="14">
        <f>IFERROR(VLOOKUP($AG$1&amp;'Service PJ'!$D246&amp;'Service PJ'!$B246&amp;'Service PJ'!$A246&amp;"*",'EPA_US9RT techs'!$A$2:$I$1722,9,FALSE),"")</f>
        <v>0.58846372889999998</v>
      </c>
      <c r="AO248" s="14">
        <f>IFERROR(VLOOKUP($AG$1&amp;'Service PJ'!$D246&amp;'Service PJ'!$B246&amp;'Service PJ'!$A246&amp;"*",'EPA_US9RT techs'!$A$2:$I$1722,9,FALSE),"")</f>
        <v>0.58846372889999998</v>
      </c>
      <c r="AP248" s="14">
        <f>IFERROR(VLOOKUP($AG$1&amp;'Service PJ'!$D246&amp;'Service PJ'!$B246&amp;'Service PJ'!$A246&amp;"*",'EPA_US9RT techs'!$A$2:$I$1722,9,FALSE),"")</f>
        <v>0.58846372889999998</v>
      </c>
      <c r="AQ248" s="14">
        <f>IFERROR(VLOOKUP($AG$1&amp;'Service PJ'!$D246&amp;'Service PJ'!$B246&amp;'Service PJ'!$A246&amp;"*",'EPA_US9RT techs'!$A$2:$I$1722,9,FALSE),"")</f>
        <v>0.58846372889999998</v>
      </c>
      <c r="AR248" s="14">
        <f>IFERROR(VLOOKUP($AG$1&amp;'Service PJ'!$D246&amp;'Service PJ'!$B246&amp;'Service PJ'!$A246&amp;"*",'EPA_US9RT techs'!$A$2:$I$1722,9,FALSE),"")</f>
        <v>0.58846372889999998</v>
      </c>
      <c r="AS248" s="14">
        <f>IFERROR(VLOOKUP($AG$1&amp;'Service PJ'!$D246&amp;'Service PJ'!$B246&amp;'Service PJ'!$A246&amp;"*",'EPA_US9RT techs'!$A$2:$I$1722,9,FALSE),"")</f>
        <v>0.58846372889999998</v>
      </c>
      <c r="AT248" s="14">
        <f>IFERROR(VLOOKUP($AG$1&amp;'Service PJ'!$D246&amp;'Service PJ'!$B246&amp;'Service PJ'!$A246&amp;"*",'EPA_US9RT techs'!$A$2:$I$1722,9,FALSE),"")</f>
        <v>0.58846372889999998</v>
      </c>
      <c r="AU248" s="14">
        <f>IFERROR(VLOOKUP($AG$1&amp;'Service PJ'!$D246&amp;'Service PJ'!$B246&amp;'Service PJ'!$A246&amp;"*",'EPA_US9RT techs'!$A$2:$I$1722,9,FALSE),"")</f>
        <v>0.58846372889999998</v>
      </c>
      <c r="AV248" s="14">
        <f>IFERROR(VLOOKUP($AG$1&amp;'Service PJ'!$D246&amp;'Service PJ'!$B246&amp;'Service PJ'!$A246&amp;"*",'EPA_US9RT techs'!$A$2:$I$1722,9,FALSE),"")</f>
        <v>0.58846372889999998</v>
      </c>
      <c r="AW248" s="14">
        <f>IFERROR(VLOOKUP($AG$1&amp;'Service PJ'!$D246&amp;'Service PJ'!$B246&amp;'Service PJ'!$A246&amp;"*",'EPA_US9RT techs'!$A$2:$I$1722,9,FALSE),"")</f>
        <v>0.58846372889999998</v>
      </c>
      <c r="AX248" s="14">
        <f>IFERROR(VLOOKUP($AG$1&amp;'Service PJ'!$D246&amp;'Service PJ'!$B246&amp;'Service PJ'!$A246&amp;"*",'EPA_US9RT techs'!$A$2:$I$1722,9,FALSE),"")</f>
        <v>0.58846372889999998</v>
      </c>
      <c r="AY248" s="14">
        <f>IFERROR(VLOOKUP($AG$1&amp;'Service PJ'!$D246&amp;'Service PJ'!$B246&amp;'Service PJ'!$A246&amp;"*",'EPA_US9RT techs'!$A$2:$I$1722,9,FALSE),"")</f>
        <v>0.58846372889999998</v>
      </c>
      <c r="AZ248" s="14">
        <f>IFERROR(VLOOKUP($AG$1&amp;'Service PJ'!$D246&amp;'Service PJ'!$B246&amp;'Service PJ'!$A246&amp;"*",'EPA_US9RT techs'!$A$2:$I$1722,9,FALSE),"")</f>
        <v>0.58846372889999998</v>
      </c>
      <c r="BA248" s="14">
        <f>IFERROR(VLOOKUP($AG$1&amp;'Service PJ'!$D246&amp;'Service PJ'!$B246&amp;'Service PJ'!$A246&amp;"*",'EPA_US9RT techs'!$A$2:$I$1722,9,FALSE),"")</f>
        <v>0.58846372889999998</v>
      </c>
      <c r="BB248" s="14">
        <f>IFERROR(VLOOKUP($AG$1&amp;'Service PJ'!$D246&amp;'Service PJ'!$B246&amp;'Service PJ'!$A246&amp;"*",'EPA_US9RT techs'!$A$2:$I$1722,9,FALSE),"")</f>
        <v>0.58846372889999998</v>
      </c>
      <c r="BC248" s="14">
        <f>IFERROR(VLOOKUP($AG$1&amp;'Service PJ'!$D246&amp;'Service PJ'!$B246&amp;'Service PJ'!$A246&amp;"*",'EPA_US9RT techs'!$A$2:$I$1722,9,FALSE),"")</f>
        <v>0.58846372889999998</v>
      </c>
      <c r="BD248" s="14">
        <f>IFERROR(VLOOKUP($AG$1&amp;'Service PJ'!$D246&amp;'Service PJ'!$B246&amp;'Service PJ'!$A246&amp;"*",'EPA_US9RT techs'!$A$2:$I$1722,9,FALSE),"")</f>
        <v>0.58846372889999998</v>
      </c>
      <c r="BE248" s="14">
        <f>IFERROR(VLOOKUP($AG$1&amp;'Service PJ'!$D246&amp;'Service PJ'!$B246&amp;'Service PJ'!$A246&amp;"*",'EPA_US9RT techs'!$A$2:$I$1722,9,FALSE),"")</f>
        <v>0.58846372889999998</v>
      </c>
      <c r="BF248" s="14">
        <f>IFERROR(VLOOKUP($AG$1&amp;'Service PJ'!$D246&amp;'Service PJ'!$B246&amp;'Service PJ'!$A246&amp;"*",'EPA_US9RT techs'!$A$2:$I$1722,9,FALSE),"")</f>
        <v>0.58846372889999998</v>
      </c>
      <c r="BG248" s="14">
        <f>IFERROR(VLOOKUP($AG$1&amp;'Service PJ'!$D246&amp;'Service PJ'!$B246&amp;'Service PJ'!$A246&amp;"*",'EPA_US9RT techs'!$A$2:$I$1722,9,FALSE),"")</f>
        <v>0.58846372889999998</v>
      </c>
      <c r="BH248" s="14">
        <f>IFERROR(VLOOKUP($AG$1&amp;'Service PJ'!$D246&amp;'Service PJ'!$B246&amp;'Service PJ'!$A246&amp;"*",'EPA_US9RT techs'!$A$2:$I$1722,9,FALSE),"")</f>
        <v>0.58846372889999998</v>
      </c>
      <c r="BI248" s="14">
        <f>IFERROR(VLOOKUP($AG$1&amp;'Service PJ'!$D246&amp;'Service PJ'!$B246&amp;'Service PJ'!$A246&amp;"*",'EPA_US9RT techs'!$A$2:$I$1722,9,FALSE),"")</f>
        <v>0.58846372889999998</v>
      </c>
      <c r="BJ248" s="14">
        <f>IFERROR(VLOOKUP($AG$1&amp;'Service PJ'!$D246&amp;'Service PJ'!$B246&amp;'Service PJ'!$A246&amp;"*",'EPA_US9RT techs'!$A$2:$I$1722,9,FALSE),"")</f>
        <v>0.58846372889999998</v>
      </c>
      <c r="BK248" s="14">
        <f>IFERROR(VLOOKUP($AG$1&amp;'Service PJ'!$D246&amp;'Service PJ'!$B246&amp;'Service PJ'!$A246&amp;"*",'EPA_US9RT techs'!$A$2:$I$1722,9,FALSE),"")</f>
        <v>0.58846372889999998</v>
      </c>
      <c r="BM248" t="str">
        <f>IF(SUM(BN248:CD248)=0,"\I:",'Service PJ'!$D246&amp;"_"&amp;'Service PJ'!$E246&amp;"_"&amp;'Service PJ'!$C246)</f>
        <v>ILP_STM_BFG</v>
      </c>
      <c r="BN248" s="14">
        <f>IFERROR(VLOOKUP($BM$1&amp;'Service PJ'!$D246&amp;'Service PJ'!$B246&amp;'Service PJ'!$A246&amp;"*",'EPA_US9RT techs'!$A$2:$I$1722,9,FALSE),"")</f>
        <v>0.17414847289999999</v>
      </c>
      <c r="BO248" s="14">
        <f>IFERROR(VLOOKUP($BM$1&amp;'Service PJ'!$D246&amp;'Service PJ'!$B246&amp;'Service PJ'!$A246&amp;"*",'EPA_US9RT techs'!$A$2:$I$1722,9,FALSE),"")</f>
        <v>0.17414847289999999</v>
      </c>
      <c r="BP248" s="14">
        <f>IFERROR(VLOOKUP($BM$1&amp;'Service PJ'!$D246&amp;'Service PJ'!$B246&amp;'Service PJ'!$A246&amp;"*",'EPA_US9RT techs'!$A$2:$I$1722,9,FALSE),"")</f>
        <v>0.17414847289999999</v>
      </c>
      <c r="BQ248" s="14">
        <f>IFERROR(VLOOKUP($BM$1&amp;'Service PJ'!$D246&amp;'Service PJ'!$B246&amp;'Service PJ'!$A246&amp;"*",'EPA_US9RT techs'!$A$2:$I$1722,9,FALSE),"")</f>
        <v>0.17414847289999999</v>
      </c>
      <c r="BR248" s="14">
        <f>IFERROR(VLOOKUP($BM$1&amp;'Service PJ'!$D246&amp;'Service PJ'!$B246&amp;'Service PJ'!$A246&amp;"*",'EPA_US9RT techs'!$A$2:$I$1722,9,FALSE),"")</f>
        <v>0.17414847289999999</v>
      </c>
      <c r="BS248" s="14">
        <f>IFERROR(VLOOKUP($BM$1&amp;'Service PJ'!$D246&amp;'Service PJ'!$B246&amp;'Service PJ'!$A246&amp;"*",'EPA_US9RT techs'!$A$2:$I$1722,9,FALSE),"")</f>
        <v>0.17414847289999999</v>
      </c>
      <c r="BT248" s="14">
        <f>IFERROR(VLOOKUP($BM$1&amp;'Service PJ'!$D246&amp;'Service PJ'!$B246&amp;'Service PJ'!$A246&amp;"*",'EPA_US9RT techs'!$A$2:$I$1722,9,FALSE),"")</f>
        <v>0.17414847289999999</v>
      </c>
      <c r="BU248" s="14">
        <f>IFERROR(VLOOKUP($BM$1&amp;'Service PJ'!$D246&amp;'Service PJ'!$B246&amp;'Service PJ'!$A246&amp;"*",'EPA_US9RT techs'!$A$2:$I$1722,9,FALSE),"")</f>
        <v>0.17414847289999999</v>
      </c>
      <c r="BV248" s="14">
        <f>IFERROR(VLOOKUP($BM$1&amp;'Service PJ'!$D246&amp;'Service PJ'!$B246&amp;'Service PJ'!$A246&amp;"*",'EPA_US9RT techs'!$A$2:$I$1722,9,FALSE),"")</f>
        <v>0.17414847289999999</v>
      </c>
      <c r="BW248" s="14">
        <f>IFERROR(VLOOKUP($BM$1&amp;'Service PJ'!$D246&amp;'Service PJ'!$B246&amp;'Service PJ'!$A246&amp;"*",'EPA_US9RT techs'!$A$2:$I$1722,9,FALSE),"")</f>
        <v>0.17414847289999999</v>
      </c>
      <c r="BX248" s="14">
        <f>IFERROR(VLOOKUP($BM$1&amp;'Service PJ'!$D246&amp;'Service PJ'!$B246&amp;'Service PJ'!$A246&amp;"*",'EPA_US9RT techs'!$A$2:$I$1722,9,FALSE),"")</f>
        <v>0.17414847289999999</v>
      </c>
      <c r="BY248" s="14">
        <f>IFERROR(VLOOKUP($BM$1&amp;'Service PJ'!$D246&amp;'Service PJ'!$B246&amp;'Service PJ'!$A246&amp;"*",'EPA_US9RT techs'!$A$2:$I$1722,9,FALSE),"")</f>
        <v>0.17414847289999999</v>
      </c>
      <c r="BZ248" s="14">
        <f>IFERROR(VLOOKUP($BM$1&amp;'Service PJ'!$D246&amp;'Service PJ'!$B246&amp;'Service PJ'!$A246&amp;"*",'EPA_US9RT techs'!$A$2:$I$1722,9,FALSE),"")</f>
        <v>0.17414847289999999</v>
      </c>
      <c r="CA248" s="14">
        <f>IFERROR(VLOOKUP($BM$1&amp;'Service PJ'!$D246&amp;'Service PJ'!$B246&amp;'Service PJ'!$A246&amp;"*",'EPA_US9RT techs'!$A$2:$I$1722,9,FALSE),"")</f>
        <v>0.17414847289999999</v>
      </c>
      <c r="CB248" s="14">
        <f>IFERROR(VLOOKUP($BM$1&amp;'Service PJ'!$D246&amp;'Service PJ'!$B246&amp;'Service PJ'!$A246&amp;"*",'EPA_US9RT techs'!$A$2:$I$1722,9,FALSE),"")</f>
        <v>0.17414847289999999</v>
      </c>
      <c r="CC248" s="14">
        <f>IFERROR(VLOOKUP($BM$1&amp;'Service PJ'!$D246&amp;'Service PJ'!$B246&amp;'Service PJ'!$A246&amp;"*",'EPA_US9RT techs'!$A$2:$I$1722,9,FALSE),"")</f>
        <v>0.17414847289999999</v>
      </c>
      <c r="CD248" s="14">
        <f>IFERROR(VLOOKUP($BM$1&amp;'Service PJ'!$D246&amp;'Service PJ'!$B246&amp;'Service PJ'!$A246&amp;"*",'EPA_US9RT techs'!$A$2:$I$1722,9,FALSE),"")</f>
        <v>0.17414847289999999</v>
      </c>
      <c r="CE248" s="14">
        <f>IFERROR(VLOOKUP($BM$1&amp;'Service PJ'!$D246&amp;'Service PJ'!$B246&amp;'Service PJ'!$A246&amp;"*",'EPA_US9RT techs'!$A$2:$I$1722,9,FALSE),"")</f>
        <v>0.17414847289999999</v>
      </c>
      <c r="CF248" s="14">
        <f>IFERROR(VLOOKUP($BM$1&amp;'Service PJ'!$D246&amp;'Service PJ'!$B246&amp;'Service PJ'!$A246&amp;"*",'EPA_US9RT techs'!$A$2:$I$1722,9,FALSE),"")</f>
        <v>0.17414847289999999</v>
      </c>
      <c r="CG248" s="14">
        <f>IFERROR(VLOOKUP($BM$1&amp;'Service PJ'!$D246&amp;'Service PJ'!$B246&amp;'Service PJ'!$A246&amp;"*",'EPA_US9RT techs'!$A$2:$I$1722,9,FALSE),"")</f>
        <v>0.17414847289999999</v>
      </c>
      <c r="CH248" s="14">
        <f>IFERROR(VLOOKUP($BM$1&amp;'Service PJ'!$D246&amp;'Service PJ'!$B246&amp;'Service PJ'!$A246&amp;"*",'EPA_US9RT techs'!$A$2:$I$1722,9,FALSE),"")</f>
        <v>0.17414847289999999</v>
      </c>
      <c r="CI248" s="14">
        <f>IFERROR(VLOOKUP($BM$1&amp;'Service PJ'!$D246&amp;'Service PJ'!$B246&amp;'Service PJ'!$A246&amp;"*",'EPA_US9RT techs'!$A$2:$I$1722,9,FALSE),"")</f>
        <v>0.17414847289999999</v>
      </c>
      <c r="CJ248" s="14">
        <f>IFERROR(VLOOKUP($BM$1&amp;'Service PJ'!$D246&amp;'Service PJ'!$B246&amp;'Service PJ'!$A246&amp;"*",'EPA_US9RT techs'!$A$2:$I$1722,9,FALSE),"")</f>
        <v>0.17414847289999999</v>
      </c>
      <c r="CK248" s="14">
        <f>IFERROR(VLOOKUP($BM$1&amp;'Service PJ'!$D246&amp;'Service PJ'!$B246&amp;'Service PJ'!$A246&amp;"*",'EPA_US9RT techs'!$A$2:$I$1722,9,FALSE),"")</f>
        <v>0.17414847289999999</v>
      </c>
      <c r="CL248" s="14">
        <f>IFERROR(VLOOKUP($BM$1&amp;'Service PJ'!$D246&amp;'Service PJ'!$B246&amp;'Service PJ'!$A246&amp;"*",'EPA_US9RT techs'!$A$2:$I$1722,9,FALSE),"")</f>
        <v>0.17414847289999999</v>
      </c>
      <c r="CM248" s="14">
        <f>IFERROR(VLOOKUP($BM$1&amp;'Service PJ'!$D246&amp;'Service PJ'!$B246&amp;'Service PJ'!$A246&amp;"*",'EPA_US9RT techs'!$A$2:$I$1722,9,FALSE),"")</f>
        <v>0.17414847289999999</v>
      </c>
      <c r="CN248" s="14">
        <f>IFERROR(VLOOKUP($BM$1&amp;'Service PJ'!$D246&amp;'Service PJ'!$B246&amp;'Service PJ'!$A246&amp;"*",'EPA_US9RT techs'!$A$2:$I$1722,9,FALSE),"")</f>
        <v>0.17414847289999999</v>
      </c>
      <c r="CO248" s="14">
        <f>IFERROR(VLOOKUP($BM$1&amp;'Service PJ'!$D246&amp;'Service PJ'!$B246&amp;'Service PJ'!$A246&amp;"*",'EPA_US9RT techs'!$A$2:$I$1722,9,FALSE),"")</f>
        <v>0.17414847289999999</v>
      </c>
      <c r="CP248" s="14">
        <f>IFERROR(VLOOKUP($BM$1&amp;'Service PJ'!$D246&amp;'Service PJ'!$B246&amp;'Service PJ'!$A246&amp;"*",'EPA_US9RT techs'!$A$2:$I$1722,9,FALSE),"")</f>
        <v>0.17414847289999999</v>
      </c>
      <c r="CQ248" s="14">
        <f>IFERROR(VLOOKUP($BM$1&amp;'Service PJ'!$D246&amp;'Service PJ'!$B246&amp;'Service PJ'!$A246&amp;"*",'EPA_US9RT techs'!$A$2:$I$1722,9,FALSE),"")</f>
        <v>0.17414847289999999</v>
      </c>
      <c r="CS248" t="str">
        <f>IF(SUM(CT248:DJ248)=0,"\I:",'Service PJ'!$D246&amp;"_"&amp;'Service PJ'!$E246&amp;"_"&amp;'Service PJ'!$C246)</f>
        <v>ILP_STM_BFG</v>
      </c>
      <c r="CT248" s="2">
        <f>IFERROR(VLOOKUP($CS$1&amp;'Service PJ'!$D246&amp;'Service PJ'!$B246&amp;'Service PJ'!$A246&amp;"*",'EPA_US9RT techs'!$A$2:$I$1722,9,FALSE),"")</f>
        <v>50</v>
      </c>
      <c r="CU248" s="2">
        <f>IFERROR(VLOOKUP($CS$1&amp;'Service PJ'!$D246&amp;'Service PJ'!$B246&amp;'Service PJ'!$A246&amp;"*",'EPA_US9RT techs'!$A$2:$I$1722,9,FALSE),"")</f>
        <v>50</v>
      </c>
      <c r="CV248" s="2">
        <f>IFERROR(VLOOKUP($CS$1&amp;'Service PJ'!$D246&amp;'Service PJ'!$B246&amp;'Service PJ'!$A246&amp;"*",'EPA_US9RT techs'!$A$2:$I$1722,9,FALSE),"")</f>
        <v>50</v>
      </c>
      <c r="CW248" s="2">
        <f>IFERROR(VLOOKUP($CS$1&amp;'Service PJ'!$D246&amp;'Service PJ'!$B246&amp;'Service PJ'!$A246&amp;"*",'EPA_US9RT techs'!$A$2:$I$1722,9,FALSE),"")</f>
        <v>50</v>
      </c>
      <c r="CX248" s="2">
        <f>IFERROR(VLOOKUP($CS$1&amp;'Service PJ'!$D246&amp;'Service PJ'!$B246&amp;'Service PJ'!$A246&amp;"*",'EPA_US9RT techs'!$A$2:$I$1722,9,FALSE),"")</f>
        <v>50</v>
      </c>
      <c r="CY248" s="2">
        <f>IFERROR(VLOOKUP($CS$1&amp;'Service PJ'!$D246&amp;'Service PJ'!$B246&amp;'Service PJ'!$A246&amp;"*",'EPA_US9RT techs'!$A$2:$I$1722,9,FALSE),"")</f>
        <v>50</v>
      </c>
      <c r="CZ248" s="2">
        <f>IFERROR(VLOOKUP($CS$1&amp;'Service PJ'!$D246&amp;'Service PJ'!$B246&amp;'Service PJ'!$A246&amp;"*",'EPA_US9RT techs'!$A$2:$I$1722,9,FALSE),"")</f>
        <v>50</v>
      </c>
      <c r="DA248" s="2">
        <f>IFERROR(VLOOKUP($CS$1&amp;'Service PJ'!$D246&amp;'Service PJ'!$B246&amp;'Service PJ'!$A246&amp;"*",'EPA_US9RT techs'!$A$2:$I$1722,9,FALSE),"")</f>
        <v>50</v>
      </c>
      <c r="DB248" s="2">
        <f>IFERROR(VLOOKUP($CS$1&amp;'Service PJ'!$D246&amp;'Service PJ'!$B246&amp;'Service PJ'!$A246&amp;"*",'EPA_US9RT techs'!$A$2:$I$1722,9,FALSE),"")</f>
        <v>50</v>
      </c>
      <c r="DC248" s="2">
        <f>IFERROR(VLOOKUP($CS$1&amp;'Service PJ'!$D246&amp;'Service PJ'!$B246&amp;'Service PJ'!$A246&amp;"*",'EPA_US9RT techs'!$A$2:$I$1722,9,FALSE),"")</f>
        <v>50</v>
      </c>
      <c r="DD248" s="2">
        <f>IFERROR(VLOOKUP($CS$1&amp;'Service PJ'!$D246&amp;'Service PJ'!$B246&amp;'Service PJ'!$A246&amp;"*",'EPA_US9RT techs'!$A$2:$I$1722,9,FALSE),"")</f>
        <v>50</v>
      </c>
      <c r="DE248" s="2">
        <f>IFERROR(VLOOKUP($CS$1&amp;'Service PJ'!$D246&amp;'Service PJ'!$B246&amp;'Service PJ'!$A246&amp;"*",'EPA_US9RT techs'!$A$2:$I$1722,9,FALSE),"")</f>
        <v>50</v>
      </c>
      <c r="DF248" s="2">
        <f>IFERROR(VLOOKUP($CS$1&amp;'Service PJ'!$D246&amp;'Service PJ'!$B246&amp;'Service PJ'!$A246&amp;"*",'EPA_US9RT techs'!$A$2:$I$1722,9,FALSE),"")</f>
        <v>50</v>
      </c>
      <c r="DG248" s="2">
        <f>IFERROR(VLOOKUP($CS$1&amp;'Service PJ'!$D246&amp;'Service PJ'!$B246&amp;'Service PJ'!$A246&amp;"*",'EPA_US9RT techs'!$A$2:$I$1722,9,FALSE),"")</f>
        <v>50</v>
      </c>
      <c r="DH248" s="2">
        <f>IFERROR(VLOOKUP($CS$1&amp;'Service PJ'!$D246&amp;'Service PJ'!$B246&amp;'Service PJ'!$A246&amp;"*",'EPA_US9RT techs'!$A$2:$I$1722,9,FALSE),"")</f>
        <v>50</v>
      </c>
      <c r="DI248" s="2">
        <f>IFERROR(VLOOKUP($CS$1&amp;'Service PJ'!$D246&amp;'Service PJ'!$B246&amp;'Service PJ'!$A246&amp;"*",'EPA_US9RT techs'!$A$2:$I$1722,9,FALSE),"")</f>
        <v>50</v>
      </c>
      <c r="DJ248" s="2">
        <f>IFERROR(VLOOKUP($CS$1&amp;'Service PJ'!$D246&amp;'Service PJ'!$B246&amp;'Service PJ'!$A246&amp;"*",'EPA_US9RT techs'!$A$2:$I$1722,9,FALSE),"")</f>
        <v>50</v>
      </c>
      <c r="DK248" s="2">
        <f>IFERROR(VLOOKUP($CS$1&amp;'Service PJ'!$D246&amp;'Service PJ'!$B246&amp;'Service PJ'!$A246&amp;"*",'EPA_US9RT techs'!$A$2:$I$1722,9,FALSE),"")</f>
        <v>50</v>
      </c>
      <c r="DL248" s="2">
        <f>IFERROR(VLOOKUP($CS$1&amp;'Service PJ'!$D246&amp;'Service PJ'!$B246&amp;'Service PJ'!$A246&amp;"*",'EPA_US9RT techs'!$A$2:$I$1722,9,FALSE),"")</f>
        <v>50</v>
      </c>
      <c r="DM248" s="2">
        <f>IFERROR(VLOOKUP($CS$1&amp;'Service PJ'!$D246&amp;'Service PJ'!$B246&amp;'Service PJ'!$A246&amp;"*",'EPA_US9RT techs'!$A$2:$I$1722,9,FALSE),"")</f>
        <v>50</v>
      </c>
      <c r="DN248" s="2">
        <f>IFERROR(VLOOKUP($CS$1&amp;'Service PJ'!$D246&amp;'Service PJ'!$B246&amp;'Service PJ'!$A246&amp;"*",'EPA_US9RT techs'!$A$2:$I$1722,9,FALSE),"")</f>
        <v>50</v>
      </c>
      <c r="DO248" s="2">
        <f>IFERROR(VLOOKUP($CS$1&amp;'Service PJ'!$D246&amp;'Service PJ'!$B246&amp;'Service PJ'!$A246&amp;"*",'EPA_US9RT techs'!$A$2:$I$1722,9,FALSE),"")</f>
        <v>50</v>
      </c>
      <c r="DP248" s="2">
        <f>IFERROR(VLOOKUP($CS$1&amp;'Service PJ'!$D246&amp;'Service PJ'!$B246&amp;'Service PJ'!$A246&amp;"*",'EPA_US9RT techs'!$A$2:$I$1722,9,FALSE),"")</f>
        <v>50</v>
      </c>
      <c r="DQ248" s="2">
        <f>IFERROR(VLOOKUP($CS$1&amp;'Service PJ'!$D246&amp;'Service PJ'!$B246&amp;'Service PJ'!$A246&amp;"*",'EPA_US9RT techs'!$A$2:$I$1722,9,FALSE),"")</f>
        <v>50</v>
      </c>
      <c r="DR248" s="2">
        <f>IFERROR(VLOOKUP($CS$1&amp;'Service PJ'!$D246&amp;'Service PJ'!$B246&amp;'Service PJ'!$A246&amp;"*",'EPA_US9RT techs'!$A$2:$I$1722,9,FALSE),"")</f>
        <v>50</v>
      </c>
      <c r="DS248" s="2">
        <f>IFERROR(VLOOKUP($CS$1&amp;'Service PJ'!$D246&amp;'Service PJ'!$B246&amp;'Service PJ'!$A246&amp;"*",'EPA_US9RT techs'!$A$2:$I$1722,9,FALSE),"")</f>
        <v>50</v>
      </c>
      <c r="DT248" s="2">
        <f>IFERROR(VLOOKUP($CS$1&amp;'Service PJ'!$D246&amp;'Service PJ'!$B246&amp;'Service PJ'!$A246&amp;"*",'EPA_US9RT techs'!$A$2:$I$1722,9,FALSE),"")</f>
        <v>50</v>
      </c>
      <c r="DU248" s="2">
        <f>IFERROR(VLOOKUP($CS$1&amp;'Service PJ'!$D246&amp;'Service PJ'!$B246&amp;'Service PJ'!$A246&amp;"*",'EPA_US9RT techs'!$A$2:$I$1722,9,FALSE),"")</f>
        <v>50</v>
      </c>
      <c r="DV248" s="2">
        <f>IFERROR(VLOOKUP($CS$1&amp;'Service PJ'!$D246&amp;'Service PJ'!$B246&amp;'Service PJ'!$A246&amp;"*",'EPA_US9RT techs'!$A$2:$I$1722,9,FALSE),"")</f>
        <v>50</v>
      </c>
      <c r="DW248" s="2">
        <f>IFERROR(VLOOKUP($CS$1&amp;'Service PJ'!$D246&amp;'Service PJ'!$B246&amp;'Service PJ'!$A246&amp;"*",'EPA_US9RT techs'!$A$2:$I$1722,9,FALSE),"")</f>
        <v>50</v>
      </c>
    </row>
    <row r="249" spans="1:127" x14ac:dyDescent="0.45">
      <c r="A249" t="str">
        <f>IF(SUM(B249:R249)=0,"\I:",'Service PJ'!$D247&amp;"_"&amp;'Service PJ'!$E247&amp;"_"&amp;'Service PJ'!$C247)</f>
        <v>ILP_PRH_BFG</v>
      </c>
      <c r="B249" s="14">
        <f>IFERROR(VLOOKUP($A$1&amp;'Service PJ'!$D247&amp;'Service PJ'!$B247&amp;'Service PJ'!$A247&amp;"*",'EPA_US9RT techs'!$A$2:$I$1722,9,FALSE),"")</f>
        <v>129.3501178221</v>
      </c>
      <c r="C249" s="14">
        <f>IFERROR(VLOOKUP($A$1&amp;'Service PJ'!$D247&amp;'Service PJ'!$B247&amp;'Service PJ'!$A247&amp;"*",'EPA_US9RT techs'!$A$2:$I$1722,9,FALSE),"")</f>
        <v>129.3501178221</v>
      </c>
      <c r="D249" s="14">
        <f>IFERROR(VLOOKUP($A$1&amp;'Service PJ'!$D247&amp;'Service PJ'!$B247&amp;'Service PJ'!$A247&amp;"*",'EPA_US9RT techs'!$A$2:$I$1722,9,FALSE),"")</f>
        <v>129.3501178221</v>
      </c>
      <c r="E249" s="14">
        <f>IFERROR(VLOOKUP($A$1&amp;'Service PJ'!$D247&amp;'Service PJ'!$B247&amp;'Service PJ'!$A247&amp;"*",'EPA_US9RT techs'!$A$2:$I$1722,9,FALSE),"")</f>
        <v>129.3501178221</v>
      </c>
      <c r="F249" s="14">
        <f>IFERROR(VLOOKUP($A$1&amp;'Service PJ'!$D247&amp;'Service PJ'!$B247&amp;'Service PJ'!$A247&amp;"*",'EPA_US9RT techs'!$A$2:$I$1722,9,FALSE),"")</f>
        <v>129.3501178221</v>
      </c>
      <c r="G249" s="14">
        <f>IFERROR(VLOOKUP($A$1&amp;'Service PJ'!$D247&amp;'Service PJ'!$B247&amp;'Service PJ'!$A247&amp;"*",'EPA_US9RT techs'!$A$2:$I$1722,9,FALSE),"")</f>
        <v>129.3501178221</v>
      </c>
      <c r="H249" s="14">
        <f>IFERROR(VLOOKUP($A$1&amp;'Service PJ'!$D247&amp;'Service PJ'!$B247&amp;'Service PJ'!$A247&amp;"*",'EPA_US9RT techs'!$A$2:$I$1722,9,FALSE),"")</f>
        <v>129.3501178221</v>
      </c>
      <c r="I249" s="14">
        <f>IFERROR(VLOOKUP($A$1&amp;'Service PJ'!$D247&amp;'Service PJ'!$B247&amp;'Service PJ'!$A247&amp;"*",'EPA_US9RT techs'!$A$2:$I$1722,9,FALSE),"")</f>
        <v>129.3501178221</v>
      </c>
      <c r="J249" s="14">
        <f>IFERROR(VLOOKUP($A$1&amp;'Service PJ'!$D247&amp;'Service PJ'!$B247&amp;'Service PJ'!$A247&amp;"*",'EPA_US9RT techs'!$A$2:$I$1722,9,FALSE),"")</f>
        <v>129.3501178221</v>
      </c>
      <c r="K249" s="14">
        <f>IFERROR(VLOOKUP($A$1&amp;'Service PJ'!$D247&amp;'Service PJ'!$B247&amp;'Service PJ'!$A247&amp;"*",'EPA_US9RT techs'!$A$2:$I$1722,9,FALSE),"")</f>
        <v>129.3501178221</v>
      </c>
      <c r="L249" s="14">
        <f>IFERROR(VLOOKUP($A$1&amp;'Service PJ'!$D247&amp;'Service PJ'!$B247&amp;'Service PJ'!$A247&amp;"*",'EPA_US9RT techs'!$A$2:$I$1722,9,FALSE),"")</f>
        <v>129.3501178221</v>
      </c>
      <c r="M249" s="14">
        <f>IFERROR(VLOOKUP($A$1&amp;'Service PJ'!$D247&amp;'Service PJ'!$B247&amp;'Service PJ'!$A247&amp;"*",'EPA_US9RT techs'!$A$2:$I$1722,9,FALSE),"")</f>
        <v>129.3501178221</v>
      </c>
      <c r="N249" s="14">
        <f>IFERROR(VLOOKUP($A$1&amp;'Service PJ'!$D247&amp;'Service PJ'!$B247&amp;'Service PJ'!$A247&amp;"*",'EPA_US9RT techs'!$A$2:$I$1722,9,FALSE),"")</f>
        <v>129.3501178221</v>
      </c>
      <c r="O249" s="14">
        <f>IFERROR(VLOOKUP($A$1&amp;'Service PJ'!$D247&amp;'Service PJ'!$B247&amp;'Service PJ'!$A247&amp;"*",'EPA_US9RT techs'!$A$2:$I$1722,9,FALSE),"")</f>
        <v>129.3501178221</v>
      </c>
      <c r="P249" s="14">
        <f>IFERROR(VLOOKUP($A$1&amp;'Service PJ'!$D247&amp;'Service PJ'!$B247&amp;'Service PJ'!$A247&amp;"*",'EPA_US9RT techs'!$A$2:$I$1722,9,FALSE),"")</f>
        <v>129.3501178221</v>
      </c>
      <c r="Q249" s="14">
        <f>IFERROR(VLOOKUP($A$1&amp;'Service PJ'!$D247&amp;'Service PJ'!$B247&amp;'Service PJ'!$A247&amp;"*",'EPA_US9RT techs'!$A$2:$I$1722,9,FALSE),"")</f>
        <v>129.3501178221</v>
      </c>
      <c r="R249" s="14">
        <f>IFERROR(VLOOKUP($A$1&amp;'Service PJ'!$D247&amp;'Service PJ'!$B247&amp;'Service PJ'!$A247&amp;"*",'EPA_US9RT techs'!$A$2:$I$1722,9,FALSE),"")</f>
        <v>129.3501178221</v>
      </c>
      <c r="S249" s="14">
        <f>IFERROR(VLOOKUP($A$1&amp;'Service PJ'!$D247&amp;'Service PJ'!$B247&amp;'Service PJ'!$A247&amp;"*",'EPA_US9RT techs'!$A$2:$I$1722,9,FALSE),"")</f>
        <v>129.3501178221</v>
      </c>
      <c r="T249" s="14">
        <f>IFERROR(VLOOKUP($A$1&amp;'Service PJ'!$D247&amp;'Service PJ'!$B247&amp;'Service PJ'!$A247&amp;"*",'EPA_US9RT techs'!$A$2:$I$1722,9,FALSE),"")</f>
        <v>129.3501178221</v>
      </c>
      <c r="U249" s="14">
        <f>IFERROR(VLOOKUP($A$1&amp;'Service PJ'!$D247&amp;'Service PJ'!$B247&amp;'Service PJ'!$A247&amp;"*",'EPA_US9RT techs'!$A$2:$I$1722,9,FALSE),"")</f>
        <v>129.3501178221</v>
      </c>
      <c r="V249" s="14">
        <f>IFERROR(VLOOKUP($A$1&amp;'Service PJ'!$D247&amp;'Service PJ'!$B247&amp;'Service PJ'!$A247&amp;"*",'EPA_US9RT techs'!$A$2:$I$1722,9,FALSE),"")</f>
        <v>129.3501178221</v>
      </c>
      <c r="W249" s="14">
        <f>IFERROR(VLOOKUP($A$1&amp;'Service PJ'!$D247&amp;'Service PJ'!$B247&amp;'Service PJ'!$A247&amp;"*",'EPA_US9RT techs'!$A$2:$I$1722,9,FALSE),"")</f>
        <v>129.3501178221</v>
      </c>
      <c r="X249" s="14">
        <f>IFERROR(VLOOKUP($A$1&amp;'Service PJ'!$D247&amp;'Service PJ'!$B247&amp;'Service PJ'!$A247&amp;"*",'EPA_US9RT techs'!$A$2:$I$1722,9,FALSE),"")</f>
        <v>129.3501178221</v>
      </c>
      <c r="Y249" s="14">
        <f>IFERROR(VLOOKUP($A$1&amp;'Service PJ'!$D247&amp;'Service PJ'!$B247&amp;'Service PJ'!$A247&amp;"*",'EPA_US9RT techs'!$A$2:$I$1722,9,FALSE),"")</f>
        <v>129.3501178221</v>
      </c>
      <c r="Z249" s="14">
        <f>IFERROR(VLOOKUP($A$1&amp;'Service PJ'!$D247&amp;'Service PJ'!$B247&amp;'Service PJ'!$A247&amp;"*",'EPA_US9RT techs'!$A$2:$I$1722,9,FALSE),"")</f>
        <v>129.3501178221</v>
      </c>
      <c r="AA249" s="14">
        <f>IFERROR(VLOOKUP($A$1&amp;'Service PJ'!$D247&amp;'Service PJ'!$B247&amp;'Service PJ'!$A247&amp;"*",'EPA_US9RT techs'!$A$2:$I$1722,9,FALSE),"")</f>
        <v>129.3501178221</v>
      </c>
      <c r="AB249" s="14">
        <f>IFERROR(VLOOKUP($A$1&amp;'Service PJ'!$D247&amp;'Service PJ'!$B247&amp;'Service PJ'!$A247&amp;"*",'EPA_US9RT techs'!$A$2:$I$1722,9,FALSE),"")</f>
        <v>129.3501178221</v>
      </c>
      <c r="AC249" s="14">
        <f>IFERROR(VLOOKUP($A$1&amp;'Service PJ'!$D247&amp;'Service PJ'!$B247&amp;'Service PJ'!$A247&amp;"*",'EPA_US9RT techs'!$A$2:$I$1722,9,FALSE),"")</f>
        <v>129.3501178221</v>
      </c>
      <c r="AD249" s="14">
        <f>IFERROR(VLOOKUP($A$1&amp;'Service PJ'!$D247&amp;'Service PJ'!$B247&amp;'Service PJ'!$A247&amp;"*",'EPA_US9RT techs'!$A$2:$I$1722,9,FALSE),"")</f>
        <v>129.3501178221</v>
      </c>
      <c r="AE249" s="14">
        <f>IFERROR(VLOOKUP($A$1&amp;'Service PJ'!$D247&amp;'Service PJ'!$B247&amp;'Service PJ'!$A247&amp;"*",'EPA_US9RT techs'!$A$2:$I$1722,9,FALSE),"")</f>
        <v>129.3501178221</v>
      </c>
      <c r="AG249" t="str">
        <f>IF(SUM(AH249:AX249)=0,"\I:",'Service PJ'!$D247&amp;"_"&amp;'Service PJ'!$E247&amp;"_"&amp;'Service PJ'!$C247)</f>
        <v>ILP_PRH_BFG</v>
      </c>
      <c r="AH249" s="14">
        <f>IFERROR(VLOOKUP($AG$1&amp;'Service PJ'!$D247&amp;'Service PJ'!$B247&amp;'Service PJ'!$A247&amp;"*",'EPA_US9RT techs'!$A$2:$I$1722,9,FALSE),"")</f>
        <v>5.1740047129000004</v>
      </c>
      <c r="AI249" s="14">
        <f>IFERROR(VLOOKUP($AG$1&amp;'Service PJ'!$D247&amp;'Service PJ'!$B247&amp;'Service PJ'!$A247&amp;"*",'EPA_US9RT techs'!$A$2:$I$1722,9,FALSE),"")</f>
        <v>5.1740047129000004</v>
      </c>
      <c r="AJ249" s="14">
        <f>IFERROR(VLOOKUP($AG$1&amp;'Service PJ'!$D247&amp;'Service PJ'!$B247&amp;'Service PJ'!$A247&amp;"*",'EPA_US9RT techs'!$A$2:$I$1722,9,FALSE),"")</f>
        <v>5.1740047129000004</v>
      </c>
      <c r="AK249" s="14">
        <f>IFERROR(VLOOKUP($AG$1&amp;'Service PJ'!$D247&amp;'Service PJ'!$B247&amp;'Service PJ'!$A247&amp;"*",'EPA_US9RT techs'!$A$2:$I$1722,9,FALSE),"")</f>
        <v>5.1740047129000004</v>
      </c>
      <c r="AL249" s="14">
        <f>IFERROR(VLOOKUP($AG$1&amp;'Service PJ'!$D247&amp;'Service PJ'!$B247&amp;'Service PJ'!$A247&amp;"*",'EPA_US9RT techs'!$A$2:$I$1722,9,FALSE),"")</f>
        <v>5.1740047129000004</v>
      </c>
      <c r="AM249" s="14">
        <f>IFERROR(VLOOKUP($AG$1&amp;'Service PJ'!$D247&amp;'Service PJ'!$B247&amp;'Service PJ'!$A247&amp;"*",'EPA_US9RT techs'!$A$2:$I$1722,9,FALSE),"")</f>
        <v>5.1740047129000004</v>
      </c>
      <c r="AN249" s="14">
        <f>IFERROR(VLOOKUP($AG$1&amp;'Service PJ'!$D247&amp;'Service PJ'!$B247&amp;'Service PJ'!$A247&amp;"*",'EPA_US9RT techs'!$A$2:$I$1722,9,FALSE),"")</f>
        <v>5.1740047129000004</v>
      </c>
      <c r="AO249" s="14">
        <f>IFERROR(VLOOKUP($AG$1&amp;'Service PJ'!$D247&amp;'Service PJ'!$B247&amp;'Service PJ'!$A247&amp;"*",'EPA_US9RT techs'!$A$2:$I$1722,9,FALSE),"")</f>
        <v>5.1740047129000004</v>
      </c>
      <c r="AP249" s="14">
        <f>IFERROR(VLOOKUP($AG$1&amp;'Service PJ'!$D247&amp;'Service PJ'!$B247&amp;'Service PJ'!$A247&amp;"*",'EPA_US9RT techs'!$A$2:$I$1722,9,FALSE),"")</f>
        <v>5.1740047129000004</v>
      </c>
      <c r="AQ249" s="14">
        <f>IFERROR(VLOOKUP($AG$1&amp;'Service PJ'!$D247&amp;'Service PJ'!$B247&amp;'Service PJ'!$A247&amp;"*",'EPA_US9RT techs'!$A$2:$I$1722,9,FALSE),"")</f>
        <v>5.1740047129000004</v>
      </c>
      <c r="AR249" s="14">
        <f>IFERROR(VLOOKUP($AG$1&amp;'Service PJ'!$D247&amp;'Service PJ'!$B247&amp;'Service PJ'!$A247&amp;"*",'EPA_US9RT techs'!$A$2:$I$1722,9,FALSE),"")</f>
        <v>5.1740047129000004</v>
      </c>
      <c r="AS249" s="14">
        <f>IFERROR(VLOOKUP($AG$1&amp;'Service PJ'!$D247&amp;'Service PJ'!$B247&amp;'Service PJ'!$A247&amp;"*",'EPA_US9RT techs'!$A$2:$I$1722,9,FALSE),"")</f>
        <v>5.1740047129000004</v>
      </c>
      <c r="AT249" s="14">
        <f>IFERROR(VLOOKUP($AG$1&amp;'Service PJ'!$D247&amp;'Service PJ'!$B247&amp;'Service PJ'!$A247&amp;"*",'EPA_US9RT techs'!$A$2:$I$1722,9,FALSE),"")</f>
        <v>5.1740047129000004</v>
      </c>
      <c r="AU249" s="14">
        <f>IFERROR(VLOOKUP($AG$1&amp;'Service PJ'!$D247&amp;'Service PJ'!$B247&amp;'Service PJ'!$A247&amp;"*",'EPA_US9RT techs'!$A$2:$I$1722,9,FALSE),"")</f>
        <v>5.1740047129000004</v>
      </c>
      <c r="AV249" s="14">
        <f>IFERROR(VLOOKUP($AG$1&amp;'Service PJ'!$D247&amp;'Service PJ'!$B247&amp;'Service PJ'!$A247&amp;"*",'EPA_US9RT techs'!$A$2:$I$1722,9,FALSE),"")</f>
        <v>5.1740047129000004</v>
      </c>
      <c r="AW249" s="14">
        <f>IFERROR(VLOOKUP($AG$1&amp;'Service PJ'!$D247&amp;'Service PJ'!$B247&amp;'Service PJ'!$A247&amp;"*",'EPA_US9RT techs'!$A$2:$I$1722,9,FALSE),"")</f>
        <v>5.1740047129000004</v>
      </c>
      <c r="AX249" s="14">
        <f>IFERROR(VLOOKUP($AG$1&amp;'Service PJ'!$D247&amp;'Service PJ'!$B247&amp;'Service PJ'!$A247&amp;"*",'EPA_US9RT techs'!$A$2:$I$1722,9,FALSE),"")</f>
        <v>5.1740047129000004</v>
      </c>
      <c r="AY249" s="14">
        <f>IFERROR(VLOOKUP($AG$1&amp;'Service PJ'!$D247&amp;'Service PJ'!$B247&amp;'Service PJ'!$A247&amp;"*",'EPA_US9RT techs'!$A$2:$I$1722,9,FALSE),"")</f>
        <v>5.1740047129000004</v>
      </c>
      <c r="AZ249" s="14">
        <f>IFERROR(VLOOKUP($AG$1&amp;'Service PJ'!$D247&amp;'Service PJ'!$B247&amp;'Service PJ'!$A247&amp;"*",'EPA_US9RT techs'!$A$2:$I$1722,9,FALSE),"")</f>
        <v>5.1740047129000004</v>
      </c>
      <c r="BA249" s="14">
        <f>IFERROR(VLOOKUP($AG$1&amp;'Service PJ'!$D247&amp;'Service PJ'!$B247&amp;'Service PJ'!$A247&amp;"*",'EPA_US9RT techs'!$A$2:$I$1722,9,FALSE),"")</f>
        <v>5.1740047129000004</v>
      </c>
      <c r="BB249" s="14">
        <f>IFERROR(VLOOKUP($AG$1&amp;'Service PJ'!$D247&amp;'Service PJ'!$B247&amp;'Service PJ'!$A247&amp;"*",'EPA_US9RT techs'!$A$2:$I$1722,9,FALSE),"")</f>
        <v>5.1740047129000004</v>
      </c>
      <c r="BC249" s="14">
        <f>IFERROR(VLOOKUP($AG$1&amp;'Service PJ'!$D247&amp;'Service PJ'!$B247&amp;'Service PJ'!$A247&amp;"*",'EPA_US9RT techs'!$A$2:$I$1722,9,FALSE),"")</f>
        <v>5.1740047129000004</v>
      </c>
      <c r="BD249" s="14">
        <f>IFERROR(VLOOKUP($AG$1&amp;'Service PJ'!$D247&amp;'Service PJ'!$B247&amp;'Service PJ'!$A247&amp;"*",'EPA_US9RT techs'!$A$2:$I$1722,9,FALSE),"")</f>
        <v>5.1740047129000004</v>
      </c>
      <c r="BE249" s="14">
        <f>IFERROR(VLOOKUP($AG$1&amp;'Service PJ'!$D247&amp;'Service PJ'!$B247&amp;'Service PJ'!$A247&amp;"*",'EPA_US9RT techs'!$A$2:$I$1722,9,FALSE),"")</f>
        <v>5.1740047129000004</v>
      </c>
      <c r="BF249" s="14">
        <f>IFERROR(VLOOKUP($AG$1&amp;'Service PJ'!$D247&amp;'Service PJ'!$B247&amp;'Service PJ'!$A247&amp;"*",'EPA_US9RT techs'!$A$2:$I$1722,9,FALSE),"")</f>
        <v>5.1740047129000004</v>
      </c>
      <c r="BG249" s="14">
        <f>IFERROR(VLOOKUP($AG$1&amp;'Service PJ'!$D247&amp;'Service PJ'!$B247&amp;'Service PJ'!$A247&amp;"*",'EPA_US9RT techs'!$A$2:$I$1722,9,FALSE),"")</f>
        <v>5.1740047129000004</v>
      </c>
      <c r="BH249" s="14">
        <f>IFERROR(VLOOKUP($AG$1&amp;'Service PJ'!$D247&amp;'Service PJ'!$B247&amp;'Service PJ'!$A247&amp;"*",'EPA_US9RT techs'!$A$2:$I$1722,9,FALSE),"")</f>
        <v>5.1740047129000004</v>
      </c>
      <c r="BI249" s="14">
        <f>IFERROR(VLOOKUP($AG$1&amp;'Service PJ'!$D247&amp;'Service PJ'!$B247&amp;'Service PJ'!$A247&amp;"*",'EPA_US9RT techs'!$A$2:$I$1722,9,FALSE),"")</f>
        <v>5.1740047129000004</v>
      </c>
      <c r="BJ249" s="14">
        <f>IFERROR(VLOOKUP($AG$1&amp;'Service PJ'!$D247&amp;'Service PJ'!$B247&amp;'Service PJ'!$A247&amp;"*",'EPA_US9RT techs'!$A$2:$I$1722,9,FALSE),"")</f>
        <v>5.1740047129000004</v>
      </c>
      <c r="BK249" s="14">
        <f>IFERROR(VLOOKUP($AG$1&amp;'Service PJ'!$D247&amp;'Service PJ'!$B247&amp;'Service PJ'!$A247&amp;"*",'EPA_US9RT techs'!$A$2:$I$1722,9,FALSE),"")</f>
        <v>5.1740047129000004</v>
      </c>
      <c r="BM249" t="str">
        <f>IF(SUM(BN249:CD249)=0,"\I:",'Service PJ'!$D247&amp;"_"&amp;'Service PJ'!$E247&amp;"_"&amp;'Service PJ'!$C247)</f>
        <v>\I:</v>
      </c>
      <c r="BN249" s="14" t="str">
        <f>IFERROR(VLOOKUP($BM$1&amp;'Service PJ'!$D247&amp;'Service PJ'!$B247&amp;'Service PJ'!$A247&amp;"*",'EPA_US9RT techs'!$A$2:$I$1722,9,FALSE),"")</f>
        <v/>
      </c>
      <c r="BO249" s="14" t="str">
        <f>IFERROR(VLOOKUP($BM$1&amp;'Service PJ'!$D247&amp;'Service PJ'!$B247&amp;'Service PJ'!$A247&amp;"*",'EPA_US9RT techs'!$A$2:$I$1722,9,FALSE),"")</f>
        <v/>
      </c>
      <c r="BP249" s="14" t="str">
        <f>IFERROR(VLOOKUP($BM$1&amp;'Service PJ'!$D247&amp;'Service PJ'!$B247&amp;'Service PJ'!$A247&amp;"*",'EPA_US9RT techs'!$A$2:$I$1722,9,FALSE),"")</f>
        <v/>
      </c>
      <c r="BQ249" s="14" t="str">
        <f>IFERROR(VLOOKUP($BM$1&amp;'Service PJ'!$D247&amp;'Service PJ'!$B247&amp;'Service PJ'!$A247&amp;"*",'EPA_US9RT techs'!$A$2:$I$1722,9,FALSE),"")</f>
        <v/>
      </c>
      <c r="BR249" s="14" t="str">
        <f>IFERROR(VLOOKUP($BM$1&amp;'Service PJ'!$D247&amp;'Service PJ'!$B247&amp;'Service PJ'!$A247&amp;"*",'EPA_US9RT techs'!$A$2:$I$1722,9,FALSE),"")</f>
        <v/>
      </c>
      <c r="BS249" s="14" t="str">
        <f>IFERROR(VLOOKUP($BM$1&amp;'Service PJ'!$D247&amp;'Service PJ'!$B247&amp;'Service PJ'!$A247&amp;"*",'EPA_US9RT techs'!$A$2:$I$1722,9,FALSE),"")</f>
        <v/>
      </c>
      <c r="BT249" s="14" t="str">
        <f>IFERROR(VLOOKUP($BM$1&amp;'Service PJ'!$D247&amp;'Service PJ'!$B247&amp;'Service PJ'!$A247&amp;"*",'EPA_US9RT techs'!$A$2:$I$1722,9,FALSE),"")</f>
        <v/>
      </c>
      <c r="BU249" s="14" t="str">
        <f>IFERROR(VLOOKUP($BM$1&amp;'Service PJ'!$D247&amp;'Service PJ'!$B247&amp;'Service PJ'!$A247&amp;"*",'EPA_US9RT techs'!$A$2:$I$1722,9,FALSE),"")</f>
        <v/>
      </c>
      <c r="BV249" s="14" t="str">
        <f>IFERROR(VLOOKUP($BM$1&amp;'Service PJ'!$D247&amp;'Service PJ'!$B247&amp;'Service PJ'!$A247&amp;"*",'EPA_US9RT techs'!$A$2:$I$1722,9,FALSE),"")</f>
        <v/>
      </c>
      <c r="BW249" s="14" t="str">
        <f>IFERROR(VLOOKUP($BM$1&amp;'Service PJ'!$D247&amp;'Service PJ'!$B247&amp;'Service PJ'!$A247&amp;"*",'EPA_US9RT techs'!$A$2:$I$1722,9,FALSE),"")</f>
        <v/>
      </c>
      <c r="BX249" s="14" t="str">
        <f>IFERROR(VLOOKUP($BM$1&amp;'Service PJ'!$D247&amp;'Service PJ'!$B247&amp;'Service PJ'!$A247&amp;"*",'EPA_US9RT techs'!$A$2:$I$1722,9,FALSE),"")</f>
        <v/>
      </c>
      <c r="BY249" s="14" t="str">
        <f>IFERROR(VLOOKUP($BM$1&amp;'Service PJ'!$D247&amp;'Service PJ'!$B247&amp;'Service PJ'!$A247&amp;"*",'EPA_US9RT techs'!$A$2:$I$1722,9,FALSE),"")</f>
        <v/>
      </c>
      <c r="BZ249" s="14" t="str">
        <f>IFERROR(VLOOKUP($BM$1&amp;'Service PJ'!$D247&amp;'Service PJ'!$B247&amp;'Service PJ'!$A247&amp;"*",'EPA_US9RT techs'!$A$2:$I$1722,9,FALSE),"")</f>
        <v/>
      </c>
      <c r="CA249" s="14" t="str">
        <f>IFERROR(VLOOKUP($BM$1&amp;'Service PJ'!$D247&amp;'Service PJ'!$B247&amp;'Service PJ'!$A247&amp;"*",'EPA_US9RT techs'!$A$2:$I$1722,9,FALSE),"")</f>
        <v/>
      </c>
      <c r="CB249" s="14" t="str">
        <f>IFERROR(VLOOKUP($BM$1&amp;'Service PJ'!$D247&amp;'Service PJ'!$B247&amp;'Service PJ'!$A247&amp;"*",'EPA_US9RT techs'!$A$2:$I$1722,9,FALSE),"")</f>
        <v/>
      </c>
      <c r="CC249" s="14" t="str">
        <f>IFERROR(VLOOKUP($BM$1&amp;'Service PJ'!$D247&amp;'Service PJ'!$B247&amp;'Service PJ'!$A247&amp;"*",'EPA_US9RT techs'!$A$2:$I$1722,9,FALSE),"")</f>
        <v/>
      </c>
      <c r="CD249" s="14" t="str">
        <f>IFERROR(VLOOKUP($BM$1&amp;'Service PJ'!$D247&amp;'Service PJ'!$B247&amp;'Service PJ'!$A247&amp;"*",'EPA_US9RT techs'!$A$2:$I$1722,9,FALSE),"")</f>
        <v/>
      </c>
      <c r="CE249" s="14" t="str">
        <f>IFERROR(VLOOKUP($BM$1&amp;'Service PJ'!$D247&amp;'Service PJ'!$B247&amp;'Service PJ'!$A247&amp;"*",'EPA_US9RT techs'!$A$2:$I$1722,9,FALSE),"")</f>
        <v/>
      </c>
      <c r="CF249" s="14" t="str">
        <f>IFERROR(VLOOKUP($BM$1&amp;'Service PJ'!$D247&amp;'Service PJ'!$B247&amp;'Service PJ'!$A247&amp;"*",'EPA_US9RT techs'!$A$2:$I$1722,9,FALSE),"")</f>
        <v/>
      </c>
      <c r="CG249" s="14" t="str">
        <f>IFERROR(VLOOKUP($BM$1&amp;'Service PJ'!$D247&amp;'Service PJ'!$B247&amp;'Service PJ'!$A247&amp;"*",'EPA_US9RT techs'!$A$2:$I$1722,9,FALSE),"")</f>
        <v/>
      </c>
      <c r="CH249" s="14" t="str">
        <f>IFERROR(VLOOKUP($BM$1&amp;'Service PJ'!$D247&amp;'Service PJ'!$B247&amp;'Service PJ'!$A247&amp;"*",'EPA_US9RT techs'!$A$2:$I$1722,9,FALSE),"")</f>
        <v/>
      </c>
      <c r="CI249" s="14" t="str">
        <f>IFERROR(VLOOKUP($BM$1&amp;'Service PJ'!$D247&amp;'Service PJ'!$B247&amp;'Service PJ'!$A247&amp;"*",'EPA_US9RT techs'!$A$2:$I$1722,9,FALSE),"")</f>
        <v/>
      </c>
      <c r="CJ249" s="14" t="str">
        <f>IFERROR(VLOOKUP($BM$1&amp;'Service PJ'!$D247&amp;'Service PJ'!$B247&amp;'Service PJ'!$A247&amp;"*",'EPA_US9RT techs'!$A$2:$I$1722,9,FALSE),"")</f>
        <v/>
      </c>
      <c r="CK249" s="14" t="str">
        <f>IFERROR(VLOOKUP($BM$1&amp;'Service PJ'!$D247&amp;'Service PJ'!$B247&amp;'Service PJ'!$A247&amp;"*",'EPA_US9RT techs'!$A$2:$I$1722,9,FALSE),"")</f>
        <v/>
      </c>
      <c r="CL249" s="14" t="str">
        <f>IFERROR(VLOOKUP($BM$1&amp;'Service PJ'!$D247&amp;'Service PJ'!$B247&amp;'Service PJ'!$A247&amp;"*",'EPA_US9RT techs'!$A$2:$I$1722,9,FALSE),"")</f>
        <v/>
      </c>
      <c r="CM249" s="14" t="str">
        <f>IFERROR(VLOOKUP($BM$1&amp;'Service PJ'!$D247&amp;'Service PJ'!$B247&amp;'Service PJ'!$A247&amp;"*",'EPA_US9RT techs'!$A$2:$I$1722,9,FALSE),"")</f>
        <v/>
      </c>
      <c r="CN249" s="14" t="str">
        <f>IFERROR(VLOOKUP($BM$1&amp;'Service PJ'!$D247&amp;'Service PJ'!$B247&amp;'Service PJ'!$A247&amp;"*",'EPA_US9RT techs'!$A$2:$I$1722,9,FALSE),"")</f>
        <v/>
      </c>
      <c r="CO249" s="14" t="str">
        <f>IFERROR(VLOOKUP($BM$1&amp;'Service PJ'!$D247&amp;'Service PJ'!$B247&amp;'Service PJ'!$A247&amp;"*",'EPA_US9RT techs'!$A$2:$I$1722,9,FALSE),"")</f>
        <v/>
      </c>
      <c r="CP249" s="14" t="str">
        <f>IFERROR(VLOOKUP($BM$1&amp;'Service PJ'!$D247&amp;'Service PJ'!$B247&amp;'Service PJ'!$A247&amp;"*",'EPA_US9RT techs'!$A$2:$I$1722,9,FALSE),"")</f>
        <v/>
      </c>
      <c r="CQ249" s="14" t="str">
        <f>IFERROR(VLOOKUP($BM$1&amp;'Service PJ'!$D247&amp;'Service PJ'!$B247&amp;'Service PJ'!$A247&amp;"*",'EPA_US9RT techs'!$A$2:$I$1722,9,FALSE),"")</f>
        <v/>
      </c>
      <c r="CS249" t="str">
        <f>IF(SUM(CT249:DJ249)=0,"\I:",'Service PJ'!$D247&amp;"_"&amp;'Service PJ'!$E247&amp;"_"&amp;'Service PJ'!$C247)</f>
        <v>ILP_PRH_BFG</v>
      </c>
      <c r="CT249" s="2">
        <f>IFERROR(VLOOKUP($CS$1&amp;'Service PJ'!$D247&amp;'Service PJ'!$B247&amp;'Service PJ'!$A247&amp;"*",'EPA_US9RT techs'!$A$2:$I$1722,9,FALSE),"")</f>
        <v>30</v>
      </c>
      <c r="CU249" s="2">
        <f>IFERROR(VLOOKUP($CS$1&amp;'Service PJ'!$D247&amp;'Service PJ'!$B247&amp;'Service PJ'!$A247&amp;"*",'EPA_US9RT techs'!$A$2:$I$1722,9,FALSE),"")</f>
        <v>30</v>
      </c>
      <c r="CV249" s="2">
        <f>IFERROR(VLOOKUP($CS$1&amp;'Service PJ'!$D247&amp;'Service PJ'!$B247&amp;'Service PJ'!$A247&amp;"*",'EPA_US9RT techs'!$A$2:$I$1722,9,FALSE),"")</f>
        <v>30</v>
      </c>
      <c r="CW249" s="2">
        <f>IFERROR(VLOOKUP($CS$1&amp;'Service PJ'!$D247&amp;'Service PJ'!$B247&amp;'Service PJ'!$A247&amp;"*",'EPA_US9RT techs'!$A$2:$I$1722,9,FALSE),"")</f>
        <v>30</v>
      </c>
      <c r="CX249" s="2">
        <f>IFERROR(VLOOKUP($CS$1&amp;'Service PJ'!$D247&amp;'Service PJ'!$B247&amp;'Service PJ'!$A247&amp;"*",'EPA_US9RT techs'!$A$2:$I$1722,9,FALSE),"")</f>
        <v>30</v>
      </c>
      <c r="CY249" s="2">
        <f>IFERROR(VLOOKUP($CS$1&amp;'Service PJ'!$D247&amp;'Service PJ'!$B247&amp;'Service PJ'!$A247&amp;"*",'EPA_US9RT techs'!$A$2:$I$1722,9,FALSE),"")</f>
        <v>30</v>
      </c>
      <c r="CZ249" s="2">
        <f>IFERROR(VLOOKUP($CS$1&amp;'Service PJ'!$D247&amp;'Service PJ'!$B247&amp;'Service PJ'!$A247&amp;"*",'EPA_US9RT techs'!$A$2:$I$1722,9,FALSE),"")</f>
        <v>30</v>
      </c>
      <c r="DA249" s="2">
        <f>IFERROR(VLOOKUP($CS$1&amp;'Service PJ'!$D247&amp;'Service PJ'!$B247&amp;'Service PJ'!$A247&amp;"*",'EPA_US9RT techs'!$A$2:$I$1722,9,FALSE),"")</f>
        <v>30</v>
      </c>
      <c r="DB249" s="2">
        <f>IFERROR(VLOOKUP($CS$1&amp;'Service PJ'!$D247&amp;'Service PJ'!$B247&amp;'Service PJ'!$A247&amp;"*",'EPA_US9RT techs'!$A$2:$I$1722,9,FALSE),"")</f>
        <v>30</v>
      </c>
      <c r="DC249" s="2">
        <f>IFERROR(VLOOKUP($CS$1&amp;'Service PJ'!$D247&amp;'Service PJ'!$B247&amp;'Service PJ'!$A247&amp;"*",'EPA_US9RT techs'!$A$2:$I$1722,9,FALSE),"")</f>
        <v>30</v>
      </c>
      <c r="DD249" s="2">
        <f>IFERROR(VLOOKUP($CS$1&amp;'Service PJ'!$D247&amp;'Service PJ'!$B247&amp;'Service PJ'!$A247&amp;"*",'EPA_US9RT techs'!$A$2:$I$1722,9,FALSE),"")</f>
        <v>30</v>
      </c>
      <c r="DE249" s="2">
        <f>IFERROR(VLOOKUP($CS$1&amp;'Service PJ'!$D247&amp;'Service PJ'!$B247&amp;'Service PJ'!$A247&amp;"*",'EPA_US9RT techs'!$A$2:$I$1722,9,FALSE),"")</f>
        <v>30</v>
      </c>
      <c r="DF249" s="2">
        <f>IFERROR(VLOOKUP($CS$1&amp;'Service PJ'!$D247&amp;'Service PJ'!$B247&amp;'Service PJ'!$A247&amp;"*",'EPA_US9RT techs'!$A$2:$I$1722,9,FALSE),"")</f>
        <v>30</v>
      </c>
      <c r="DG249" s="2">
        <f>IFERROR(VLOOKUP($CS$1&amp;'Service PJ'!$D247&amp;'Service PJ'!$B247&amp;'Service PJ'!$A247&amp;"*",'EPA_US9RT techs'!$A$2:$I$1722,9,FALSE),"")</f>
        <v>30</v>
      </c>
      <c r="DH249" s="2">
        <f>IFERROR(VLOOKUP($CS$1&amp;'Service PJ'!$D247&amp;'Service PJ'!$B247&amp;'Service PJ'!$A247&amp;"*",'EPA_US9RT techs'!$A$2:$I$1722,9,FALSE),"")</f>
        <v>30</v>
      </c>
      <c r="DI249" s="2">
        <f>IFERROR(VLOOKUP($CS$1&amp;'Service PJ'!$D247&amp;'Service PJ'!$B247&amp;'Service PJ'!$A247&amp;"*",'EPA_US9RT techs'!$A$2:$I$1722,9,FALSE),"")</f>
        <v>30</v>
      </c>
      <c r="DJ249" s="2">
        <f>IFERROR(VLOOKUP($CS$1&amp;'Service PJ'!$D247&amp;'Service PJ'!$B247&amp;'Service PJ'!$A247&amp;"*",'EPA_US9RT techs'!$A$2:$I$1722,9,FALSE),"")</f>
        <v>30</v>
      </c>
      <c r="DK249" s="2">
        <f>IFERROR(VLOOKUP($CS$1&amp;'Service PJ'!$D247&amp;'Service PJ'!$B247&amp;'Service PJ'!$A247&amp;"*",'EPA_US9RT techs'!$A$2:$I$1722,9,FALSE),"")</f>
        <v>30</v>
      </c>
      <c r="DL249" s="2">
        <f>IFERROR(VLOOKUP($CS$1&amp;'Service PJ'!$D247&amp;'Service PJ'!$B247&amp;'Service PJ'!$A247&amp;"*",'EPA_US9RT techs'!$A$2:$I$1722,9,FALSE),"")</f>
        <v>30</v>
      </c>
      <c r="DM249" s="2">
        <f>IFERROR(VLOOKUP($CS$1&amp;'Service PJ'!$D247&amp;'Service PJ'!$B247&amp;'Service PJ'!$A247&amp;"*",'EPA_US9RT techs'!$A$2:$I$1722,9,FALSE),"")</f>
        <v>30</v>
      </c>
      <c r="DN249" s="2">
        <f>IFERROR(VLOOKUP($CS$1&amp;'Service PJ'!$D247&amp;'Service PJ'!$B247&amp;'Service PJ'!$A247&amp;"*",'EPA_US9RT techs'!$A$2:$I$1722,9,FALSE),"")</f>
        <v>30</v>
      </c>
      <c r="DO249" s="2">
        <f>IFERROR(VLOOKUP($CS$1&amp;'Service PJ'!$D247&amp;'Service PJ'!$B247&amp;'Service PJ'!$A247&amp;"*",'EPA_US9RT techs'!$A$2:$I$1722,9,FALSE),"")</f>
        <v>30</v>
      </c>
      <c r="DP249" s="2">
        <f>IFERROR(VLOOKUP($CS$1&amp;'Service PJ'!$D247&amp;'Service PJ'!$B247&amp;'Service PJ'!$A247&amp;"*",'EPA_US9RT techs'!$A$2:$I$1722,9,FALSE),"")</f>
        <v>30</v>
      </c>
      <c r="DQ249" s="2">
        <f>IFERROR(VLOOKUP($CS$1&amp;'Service PJ'!$D247&amp;'Service PJ'!$B247&amp;'Service PJ'!$A247&amp;"*",'EPA_US9RT techs'!$A$2:$I$1722,9,FALSE),"")</f>
        <v>30</v>
      </c>
      <c r="DR249" s="2">
        <f>IFERROR(VLOOKUP($CS$1&amp;'Service PJ'!$D247&amp;'Service PJ'!$B247&amp;'Service PJ'!$A247&amp;"*",'EPA_US9RT techs'!$A$2:$I$1722,9,FALSE),"")</f>
        <v>30</v>
      </c>
      <c r="DS249" s="2">
        <f>IFERROR(VLOOKUP($CS$1&amp;'Service PJ'!$D247&amp;'Service PJ'!$B247&amp;'Service PJ'!$A247&amp;"*",'EPA_US9RT techs'!$A$2:$I$1722,9,FALSE),"")</f>
        <v>30</v>
      </c>
      <c r="DT249" s="2">
        <f>IFERROR(VLOOKUP($CS$1&amp;'Service PJ'!$D247&amp;'Service PJ'!$B247&amp;'Service PJ'!$A247&amp;"*",'EPA_US9RT techs'!$A$2:$I$1722,9,FALSE),"")</f>
        <v>30</v>
      </c>
      <c r="DU249" s="2">
        <f>IFERROR(VLOOKUP($CS$1&amp;'Service PJ'!$D247&amp;'Service PJ'!$B247&amp;'Service PJ'!$A247&amp;"*",'EPA_US9RT techs'!$A$2:$I$1722,9,FALSE),"")</f>
        <v>30</v>
      </c>
      <c r="DV249" s="2">
        <f>IFERROR(VLOOKUP($CS$1&amp;'Service PJ'!$D247&amp;'Service PJ'!$B247&amp;'Service PJ'!$A247&amp;"*",'EPA_US9RT techs'!$A$2:$I$1722,9,FALSE),"")</f>
        <v>30</v>
      </c>
      <c r="DW249" s="2">
        <f>IFERROR(VLOOKUP($CS$1&amp;'Service PJ'!$D247&amp;'Service PJ'!$B247&amp;'Service PJ'!$A247&amp;"*",'EPA_US9RT techs'!$A$2:$I$1722,9,FALSE),"")</f>
        <v>30</v>
      </c>
    </row>
    <row r="250" spans="1:127" x14ac:dyDescent="0.45">
      <c r="A250" t="str">
        <f>IF(SUM(B250:R250)=0,"\I:",'Service PJ'!$D248&amp;"_"&amp;'Service PJ'!$E248&amp;"_"&amp;'Service PJ'!$C248)</f>
        <v>ILP_MDR_BFG</v>
      </c>
      <c r="B250" s="14">
        <f>IFERROR(VLOOKUP($A$1&amp;'Service PJ'!$D248&amp;'Service PJ'!$B248&amp;'Service PJ'!$A248&amp;"*",'EPA_US9RT techs'!$A$2:$I$1722,9,FALSE),"")</f>
        <v>34.956690161700003</v>
      </c>
      <c r="C250" s="14">
        <f>IFERROR(VLOOKUP($A$1&amp;'Service PJ'!$D248&amp;'Service PJ'!$B248&amp;'Service PJ'!$A248&amp;"*",'EPA_US9RT techs'!$A$2:$I$1722,9,FALSE),"")</f>
        <v>34.956690161700003</v>
      </c>
      <c r="D250" s="14">
        <f>IFERROR(VLOOKUP($A$1&amp;'Service PJ'!$D248&amp;'Service PJ'!$B248&amp;'Service PJ'!$A248&amp;"*",'EPA_US9RT techs'!$A$2:$I$1722,9,FALSE),"")</f>
        <v>34.956690161700003</v>
      </c>
      <c r="E250" s="14">
        <f>IFERROR(VLOOKUP($A$1&amp;'Service PJ'!$D248&amp;'Service PJ'!$B248&amp;'Service PJ'!$A248&amp;"*",'EPA_US9RT techs'!$A$2:$I$1722,9,FALSE),"")</f>
        <v>34.956690161700003</v>
      </c>
      <c r="F250" s="14">
        <f>IFERROR(VLOOKUP($A$1&amp;'Service PJ'!$D248&amp;'Service PJ'!$B248&amp;'Service PJ'!$A248&amp;"*",'EPA_US9RT techs'!$A$2:$I$1722,9,FALSE),"")</f>
        <v>34.956690161700003</v>
      </c>
      <c r="G250" s="14">
        <f>IFERROR(VLOOKUP($A$1&amp;'Service PJ'!$D248&amp;'Service PJ'!$B248&amp;'Service PJ'!$A248&amp;"*",'EPA_US9RT techs'!$A$2:$I$1722,9,FALSE),"")</f>
        <v>34.956690161700003</v>
      </c>
      <c r="H250" s="14">
        <f>IFERROR(VLOOKUP($A$1&amp;'Service PJ'!$D248&amp;'Service PJ'!$B248&amp;'Service PJ'!$A248&amp;"*",'EPA_US9RT techs'!$A$2:$I$1722,9,FALSE),"")</f>
        <v>34.956690161700003</v>
      </c>
      <c r="I250" s="14">
        <f>IFERROR(VLOOKUP($A$1&amp;'Service PJ'!$D248&amp;'Service PJ'!$B248&amp;'Service PJ'!$A248&amp;"*",'EPA_US9RT techs'!$A$2:$I$1722,9,FALSE),"")</f>
        <v>34.956690161700003</v>
      </c>
      <c r="J250" s="14">
        <f>IFERROR(VLOOKUP($A$1&amp;'Service PJ'!$D248&amp;'Service PJ'!$B248&amp;'Service PJ'!$A248&amp;"*",'EPA_US9RT techs'!$A$2:$I$1722,9,FALSE),"")</f>
        <v>34.956690161700003</v>
      </c>
      <c r="K250" s="14">
        <f>IFERROR(VLOOKUP($A$1&amp;'Service PJ'!$D248&amp;'Service PJ'!$B248&amp;'Service PJ'!$A248&amp;"*",'EPA_US9RT techs'!$A$2:$I$1722,9,FALSE),"")</f>
        <v>34.956690161700003</v>
      </c>
      <c r="L250" s="14">
        <f>IFERROR(VLOOKUP($A$1&amp;'Service PJ'!$D248&amp;'Service PJ'!$B248&amp;'Service PJ'!$A248&amp;"*",'EPA_US9RT techs'!$A$2:$I$1722,9,FALSE),"")</f>
        <v>34.956690161700003</v>
      </c>
      <c r="M250" s="14">
        <f>IFERROR(VLOOKUP($A$1&amp;'Service PJ'!$D248&amp;'Service PJ'!$B248&amp;'Service PJ'!$A248&amp;"*",'EPA_US9RT techs'!$A$2:$I$1722,9,FALSE),"")</f>
        <v>34.956690161700003</v>
      </c>
      <c r="N250" s="14">
        <f>IFERROR(VLOOKUP($A$1&amp;'Service PJ'!$D248&amp;'Service PJ'!$B248&amp;'Service PJ'!$A248&amp;"*",'EPA_US9RT techs'!$A$2:$I$1722,9,FALSE),"")</f>
        <v>34.956690161700003</v>
      </c>
      <c r="O250" s="14">
        <f>IFERROR(VLOOKUP($A$1&amp;'Service PJ'!$D248&amp;'Service PJ'!$B248&amp;'Service PJ'!$A248&amp;"*",'EPA_US9RT techs'!$A$2:$I$1722,9,FALSE),"")</f>
        <v>34.956690161700003</v>
      </c>
      <c r="P250" s="14">
        <f>IFERROR(VLOOKUP($A$1&amp;'Service PJ'!$D248&amp;'Service PJ'!$B248&amp;'Service PJ'!$A248&amp;"*",'EPA_US9RT techs'!$A$2:$I$1722,9,FALSE),"")</f>
        <v>34.956690161700003</v>
      </c>
      <c r="Q250" s="14">
        <f>IFERROR(VLOOKUP($A$1&amp;'Service PJ'!$D248&amp;'Service PJ'!$B248&amp;'Service PJ'!$A248&amp;"*",'EPA_US9RT techs'!$A$2:$I$1722,9,FALSE),"")</f>
        <v>34.956690161700003</v>
      </c>
      <c r="R250" s="14">
        <f>IFERROR(VLOOKUP($A$1&amp;'Service PJ'!$D248&amp;'Service PJ'!$B248&amp;'Service PJ'!$A248&amp;"*",'EPA_US9RT techs'!$A$2:$I$1722,9,FALSE),"")</f>
        <v>34.956690161700003</v>
      </c>
      <c r="S250" s="14">
        <f>IFERROR(VLOOKUP($A$1&amp;'Service PJ'!$D248&amp;'Service PJ'!$B248&amp;'Service PJ'!$A248&amp;"*",'EPA_US9RT techs'!$A$2:$I$1722,9,FALSE),"")</f>
        <v>34.956690161700003</v>
      </c>
      <c r="T250" s="14">
        <f>IFERROR(VLOOKUP($A$1&amp;'Service PJ'!$D248&amp;'Service PJ'!$B248&amp;'Service PJ'!$A248&amp;"*",'EPA_US9RT techs'!$A$2:$I$1722,9,FALSE),"")</f>
        <v>34.956690161700003</v>
      </c>
      <c r="U250" s="14">
        <f>IFERROR(VLOOKUP($A$1&amp;'Service PJ'!$D248&amp;'Service PJ'!$B248&amp;'Service PJ'!$A248&amp;"*",'EPA_US9RT techs'!$A$2:$I$1722,9,FALSE),"")</f>
        <v>34.956690161700003</v>
      </c>
      <c r="V250" s="14">
        <f>IFERROR(VLOOKUP($A$1&amp;'Service PJ'!$D248&amp;'Service PJ'!$B248&amp;'Service PJ'!$A248&amp;"*",'EPA_US9RT techs'!$A$2:$I$1722,9,FALSE),"")</f>
        <v>34.956690161700003</v>
      </c>
      <c r="W250" s="14">
        <f>IFERROR(VLOOKUP($A$1&amp;'Service PJ'!$D248&amp;'Service PJ'!$B248&amp;'Service PJ'!$A248&amp;"*",'EPA_US9RT techs'!$A$2:$I$1722,9,FALSE),"")</f>
        <v>34.956690161700003</v>
      </c>
      <c r="X250" s="14">
        <f>IFERROR(VLOOKUP($A$1&amp;'Service PJ'!$D248&amp;'Service PJ'!$B248&amp;'Service PJ'!$A248&amp;"*",'EPA_US9RT techs'!$A$2:$I$1722,9,FALSE),"")</f>
        <v>34.956690161700003</v>
      </c>
      <c r="Y250" s="14">
        <f>IFERROR(VLOOKUP($A$1&amp;'Service PJ'!$D248&amp;'Service PJ'!$B248&amp;'Service PJ'!$A248&amp;"*",'EPA_US9RT techs'!$A$2:$I$1722,9,FALSE),"")</f>
        <v>34.956690161700003</v>
      </c>
      <c r="Z250" s="14">
        <f>IFERROR(VLOOKUP($A$1&amp;'Service PJ'!$D248&amp;'Service PJ'!$B248&amp;'Service PJ'!$A248&amp;"*",'EPA_US9RT techs'!$A$2:$I$1722,9,FALSE),"")</f>
        <v>34.956690161700003</v>
      </c>
      <c r="AA250" s="14">
        <f>IFERROR(VLOOKUP($A$1&amp;'Service PJ'!$D248&amp;'Service PJ'!$B248&amp;'Service PJ'!$A248&amp;"*",'EPA_US9RT techs'!$A$2:$I$1722,9,FALSE),"")</f>
        <v>34.956690161700003</v>
      </c>
      <c r="AB250" s="14">
        <f>IFERROR(VLOOKUP($A$1&amp;'Service PJ'!$D248&amp;'Service PJ'!$B248&amp;'Service PJ'!$A248&amp;"*",'EPA_US9RT techs'!$A$2:$I$1722,9,FALSE),"")</f>
        <v>34.956690161700003</v>
      </c>
      <c r="AC250" s="14">
        <f>IFERROR(VLOOKUP($A$1&amp;'Service PJ'!$D248&amp;'Service PJ'!$B248&amp;'Service PJ'!$A248&amp;"*",'EPA_US9RT techs'!$A$2:$I$1722,9,FALSE),"")</f>
        <v>34.956690161700003</v>
      </c>
      <c r="AD250" s="14">
        <f>IFERROR(VLOOKUP($A$1&amp;'Service PJ'!$D248&amp;'Service PJ'!$B248&amp;'Service PJ'!$A248&amp;"*",'EPA_US9RT techs'!$A$2:$I$1722,9,FALSE),"")</f>
        <v>34.956690161700003</v>
      </c>
      <c r="AE250" s="14">
        <f>IFERROR(VLOOKUP($A$1&amp;'Service PJ'!$D248&amp;'Service PJ'!$B248&amp;'Service PJ'!$A248&amp;"*",'EPA_US9RT techs'!$A$2:$I$1722,9,FALSE),"")</f>
        <v>34.956690161700003</v>
      </c>
      <c r="AG250" t="str">
        <f>IF(SUM(AH250:AX250)=0,"\I:",'Service PJ'!$D248&amp;"_"&amp;'Service PJ'!$E248&amp;"_"&amp;'Service PJ'!$C248)</f>
        <v>ILP_MDR_BFG</v>
      </c>
      <c r="AH250" s="14">
        <f>IFERROR(VLOOKUP($AG$1&amp;'Service PJ'!$D248&amp;'Service PJ'!$B248&amp;'Service PJ'!$A248&amp;"*",'EPA_US9RT techs'!$A$2:$I$1722,9,FALSE),"")</f>
        <v>3.4956690161999999</v>
      </c>
      <c r="AI250" s="14">
        <f>IFERROR(VLOOKUP($AG$1&amp;'Service PJ'!$D248&amp;'Service PJ'!$B248&amp;'Service PJ'!$A248&amp;"*",'EPA_US9RT techs'!$A$2:$I$1722,9,FALSE),"")</f>
        <v>3.4956690161999999</v>
      </c>
      <c r="AJ250" s="14">
        <f>IFERROR(VLOOKUP($AG$1&amp;'Service PJ'!$D248&amp;'Service PJ'!$B248&amp;'Service PJ'!$A248&amp;"*",'EPA_US9RT techs'!$A$2:$I$1722,9,FALSE),"")</f>
        <v>3.4956690161999999</v>
      </c>
      <c r="AK250" s="14">
        <f>IFERROR(VLOOKUP($AG$1&amp;'Service PJ'!$D248&amp;'Service PJ'!$B248&amp;'Service PJ'!$A248&amp;"*",'EPA_US9RT techs'!$A$2:$I$1722,9,FALSE),"")</f>
        <v>3.4956690161999999</v>
      </c>
      <c r="AL250" s="14">
        <f>IFERROR(VLOOKUP($AG$1&amp;'Service PJ'!$D248&amp;'Service PJ'!$B248&amp;'Service PJ'!$A248&amp;"*",'EPA_US9RT techs'!$A$2:$I$1722,9,FALSE),"")</f>
        <v>3.4956690161999999</v>
      </c>
      <c r="AM250" s="14">
        <f>IFERROR(VLOOKUP($AG$1&amp;'Service PJ'!$D248&amp;'Service PJ'!$B248&amp;'Service PJ'!$A248&amp;"*",'EPA_US9RT techs'!$A$2:$I$1722,9,FALSE),"")</f>
        <v>3.4956690161999999</v>
      </c>
      <c r="AN250" s="14">
        <f>IFERROR(VLOOKUP($AG$1&amp;'Service PJ'!$D248&amp;'Service PJ'!$B248&amp;'Service PJ'!$A248&amp;"*",'EPA_US9RT techs'!$A$2:$I$1722,9,FALSE),"")</f>
        <v>3.4956690161999999</v>
      </c>
      <c r="AO250" s="14">
        <f>IFERROR(VLOOKUP($AG$1&amp;'Service PJ'!$D248&amp;'Service PJ'!$B248&amp;'Service PJ'!$A248&amp;"*",'EPA_US9RT techs'!$A$2:$I$1722,9,FALSE),"")</f>
        <v>3.4956690161999999</v>
      </c>
      <c r="AP250" s="14">
        <f>IFERROR(VLOOKUP($AG$1&amp;'Service PJ'!$D248&amp;'Service PJ'!$B248&amp;'Service PJ'!$A248&amp;"*",'EPA_US9RT techs'!$A$2:$I$1722,9,FALSE),"")</f>
        <v>3.4956690161999999</v>
      </c>
      <c r="AQ250" s="14">
        <f>IFERROR(VLOOKUP($AG$1&amp;'Service PJ'!$D248&amp;'Service PJ'!$B248&amp;'Service PJ'!$A248&amp;"*",'EPA_US9RT techs'!$A$2:$I$1722,9,FALSE),"")</f>
        <v>3.4956690161999999</v>
      </c>
      <c r="AR250" s="14">
        <f>IFERROR(VLOOKUP($AG$1&amp;'Service PJ'!$D248&amp;'Service PJ'!$B248&amp;'Service PJ'!$A248&amp;"*",'EPA_US9RT techs'!$A$2:$I$1722,9,FALSE),"")</f>
        <v>3.4956690161999999</v>
      </c>
      <c r="AS250" s="14">
        <f>IFERROR(VLOOKUP($AG$1&amp;'Service PJ'!$D248&amp;'Service PJ'!$B248&amp;'Service PJ'!$A248&amp;"*",'EPA_US9RT techs'!$A$2:$I$1722,9,FALSE),"")</f>
        <v>3.4956690161999999</v>
      </c>
      <c r="AT250" s="14">
        <f>IFERROR(VLOOKUP($AG$1&amp;'Service PJ'!$D248&amp;'Service PJ'!$B248&amp;'Service PJ'!$A248&amp;"*",'EPA_US9RT techs'!$A$2:$I$1722,9,FALSE),"")</f>
        <v>3.4956690161999999</v>
      </c>
      <c r="AU250" s="14">
        <f>IFERROR(VLOOKUP($AG$1&amp;'Service PJ'!$D248&amp;'Service PJ'!$B248&amp;'Service PJ'!$A248&amp;"*",'EPA_US9RT techs'!$A$2:$I$1722,9,FALSE),"")</f>
        <v>3.4956690161999999</v>
      </c>
      <c r="AV250" s="14">
        <f>IFERROR(VLOOKUP($AG$1&amp;'Service PJ'!$D248&amp;'Service PJ'!$B248&amp;'Service PJ'!$A248&amp;"*",'EPA_US9RT techs'!$A$2:$I$1722,9,FALSE),"")</f>
        <v>3.4956690161999999</v>
      </c>
      <c r="AW250" s="14">
        <f>IFERROR(VLOOKUP($AG$1&amp;'Service PJ'!$D248&amp;'Service PJ'!$B248&amp;'Service PJ'!$A248&amp;"*",'EPA_US9RT techs'!$A$2:$I$1722,9,FALSE),"")</f>
        <v>3.4956690161999999</v>
      </c>
      <c r="AX250" s="14">
        <f>IFERROR(VLOOKUP($AG$1&amp;'Service PJ'!$D248&amp;'Service PJ'!$B248&amp;'Service PJ'!$A248&amp;"*",'EPA_US9RT techs'!$A$2:$I$1722,9,FALSE),"")</f>
        <v>3.4956690161999999</v>
      </c>
      <c r="AY250" s="14">
        <f>IFERROR(VLOOKUP($AG$1&amp;'Service PJ'!$D248&amp;'Service PJ'!$B248&amp;'Service PJ'!$A248&amp;"*",'EPA_US9RT techs'!$A$2:$I$1722,9,FALSE),"")</f>
        <v>3.4956690161999999</v>
      </c>
      <c r="AZ250" s="14">
        <f>IFERROR(VLOOKUP($AG$1&amp;'Service PJ'!$D248&amp;'Service PJ'!$B248&amp;'Service PJ'!$A248&amp;"*",'EPA_US9RT techs'!$A$2:$I$1722,9,FALSE),"")</f>
        <v>3.4956690161999999</v>
      </c>
      <c r="BA250" s="14">
        <f>IFERROR(VLOOKUP($AG$1&amp;'Service PJ'!$D248&amp;'Service PJ'!$B248&amp;'Service PJ'!$A248&amp;"*",'EPA_US9RT techs'!$A$2:$I$1722,9,FALSE),"")</f>
        <v>3.4956690161999999</v>
      </c>
      <c r="BB250" s="14">
        <f>IFERROR(VLOOKUP($AG$1&amp;'Service PJ'!$D248&amp;'Service PJ'!$B248&amp;'Service PJ'!$A248&amp;"*",'EPA_US9RT techs'!$A$2:$I$1722,9,FALSE),"")</f>
        <v>3.4956690161999999</v>
      </c>
      <c r="BC250" s="14">
        <f>IFERROR(VLOOKUP($AG$1&amp;'Service PJ'!$D248&amp;'Service PJ'!$B248&amp;'Service PJ'!$A248&amp;"*",'EPA_US9RT techs'!$A$2:$I$1722,9,FALSE),"")</f>
        <v>3.4956690161999999</v>
      </c>
      <c r="BD250" s="14">
        <f>IFERROR(VLOOKUP($AG$1&amp;'Service PJ'!$D248&amp;'Service PJ'!$B248&amp;'Service PJ'!$A248&amp;"*",'EPA_US9RT techs'!$A$2:$I$1722,9,FALSE),"")</f>
        <v>3.4956690161999999</v>
      </c>
      <c r="BE250" s="14">
        <f>IFERROR(VLOOKUP($AG$1&amp;'Service PJ'!$D248&amp;'Service PJ'!$B248&amp;'Service PJ'!$A248&amp;"*",'EPA_US9RT techs'!$A$2:$I$1722,9,FALSE),"")</f>
        <v>3.4956690161999999</v>
      </c>
      <c r="BF250" s="14">
        <f>IFERROR(VLOOKUP($AG$1&amp;'Service PJ'!$D248&amp;'Service PJ'!$B248&amp;'Service PJ'!$A248&amp;"*",'EPA_US9RT techs'!$A$2:$I$1722,9,FALSE),"")</f>
        <v>3.4956690161999999</v>
      </c>
      <c r="BG250" s="14">
        <f>IFERROR(VLOOKUP($AG$1&amp;'Service PJ'!$D248&amp;'Service PJ'!$B248&amp;'Service PJ'!$A248&amp;"*",'EPA_US9RT techs'!$A$2:$I$1722,9,FALSE),"")</f>
        <v>3.4956690161999999</v>
      </c>
      <c r="BH250" s="14">
        <f>IFERROR(VLOOKUP($AG$1&amp;'Service PJ'!$D248&amp;'Service PJ'!$B248&amp;'Service PJ'!$A248&amp;"*",'EPA_US9RT techs'!$A$2:$I$1722,9,FALSE),"")</f>
        <v>3.4956690161999999</v>
      </c>
      <c r="BI250" s="14">
        <f>IFERROR(VLOOKUP($AG$1&amp;'Service PJ'!$D248&amp;'Service PJ'!$B248&amp;'Service PJ'!$A248&amp;"*",'EPA_US9RT techs'!$A$2:$I$1722,9,FALSE),"")</f>
        <v>3.4956690161999999</v>
      </c>
      <c r="BJ250" s="14">
        <f>IFERROR(VLOOKUP($AG$1&amp;'Service PJ'!$D248&amp;'Service PJ'!$B248&amp;'Service PJ'!$A248&amp;"*",'EPA_US9RT techs'!$A$2:$I$1722,9,FALSE),"")</f>
        <v>3.4956690161999999</v>
      </c>
      <c r="BK250" s="14">
        <f>IFERROR(VLOOKUP($AG$1&amp;'Service PJ'!$D248&amp;'Service PJ'!$B248&amp;'Service PJ'!$A248&amp;"*",'EPA_US9RT techs'!$A$2:$I$1722,9,FALSE),"")</f>
        <v>3.4956690161999999</v>
      </c>
      <c r="BM250" t="str">
        <f>IF(SUM(BN250:CD250)=0,"\I:",'Service PJ'!$D248&amp;"_"&amp;'Service PJ'!$E248&amp;"_"&amp;'Service PJ'!$C248)</f>
        <v>\I:</v>
      </c>
      <c r="BN250" s="14" t="str">
        <f>IFERROR(VLOOKUP($BM$1&amp;'Service PJ'!$D248&amp;'Service PJ'!$B248&amp;'Service PJ'!$A248&amp;"*",'EPA_US9RT techs'!$A$2:$I$1722,9,FALSE),"")</f>
        <v/>
      </c>
      <c r="BO250" s="14" t="str">
        <f>IFERROR(VLOOKUP($BM$1&amp;'Service PJ'!$D248&amp;'Service PJ'!$B248&amp;'Service PJ'!$A248&amp;"*",'EPA_US9RT techs'!$A$2:$I$1722,9,FALSE),"")</f>
        <v/>
      </c>
      <c r="BP250" s="14" t="str">
        <f>IFERROR(VLOOKUP($BM$1&amp;'Service PJ'!$D248&amp;'Service PJ'!$B248&amp;'Service PJ'!$A248&amp;"*",'EPA_US9RT techs'!$A$2:$I$1722,9,FALSE),"")</f>
        <v/>
      </c>
      <c r="BQ250" s="14" t="str">
        <f>IFERROR(VLOOKUP($BM$1&amp;'Service PJ'!$D248&amp;'Service PJ'!$B248&amp;'Service PJ'!$A248&amp;"*",'EPA_US9RT techs'!$A$2:$I$1722,9,FALSE),"")</f>
        <v/>
      </c>
      <c r="BR250" s="14" t="str">
        <f>IFERROR(VLOOKUP($BM$1&amp;'Service PJ'!$D248&amp;'Service PJ'!$B248&amp;'Service PJ'!$A248&amp;"*",'EPA_US9RT techs'!$A$2:$I$1722,9,FALSE),"")</f>
        <v/>
      </c>
      <c r="BS250" s="14" t="str">
        <f>IFERROR(VLOOKUP($BM$1&amp;'Service PJ'!$D248&amp;'Service PJ'!$B248&amp;'Service PJ'!$A248&amp;"*",'EPA_US9RT techs'!$A$2:$I$1722,9,FALSE),"")</f>
        <v/>
      </c>
      <c r="BT250" s="14" t="str">
        <f>IFERROR(VLOOKUP($BM$1&amp;'Service PJ'!$D248&amp;'Service PJ'!$B248&amp;'Service PJ'!$A248&amp;"*",'EPA_US9RT techs'!$A$2:$I$1722,9,FALSE),"")</f>
        <v/>
      </c>
      <c r="BU250" s="14" t="str">
        <f>IFERROR(VLOOKUP($BM$1&amp;'Service PJ'!$D248&amp;'Service PJ'!$B248&amp;'Service PJ'!$A248&amp;"*",'EPA_US9RT techs'!$A$2:$I$1722,9,FALSE),"")</f>
        <v/>
      </c>
      <c r="BV250" s="14" t="str">
        <f>IFERROR(VLOOKUP($BM$1&amp;'Service PJ'!$D248&amp;'Service PJ'!$B248&amp;'Service PJ'!$A248&amp;"*",'EPA_US9RT techs'!$A$2:$I$1722,9,FALSE),"")</f>
        <v/>
      </c>
      <c r="BW250" s="14" t="str">
        <f>IFERROR(VLOOKUP($BM$1&amp;'Service PJ'!$D248&amp;'Service PJ'!$B248&amp;'Service PJ'!$A248&amp;"*",'EPA_US9RT techs'!$A$2:$I$1722,9,FALSE),"")</f>
        <v/>
      </c>
      <c r="BX250" s="14" t="str">
        <f>IFERROR(VLOOKUP($BM$1&amp;'Service PJ'!$D248&amp;'Service PJ'!$B248&amp;'Service PJ'!$A248&amp;"*",'EPA_US9RT techs'!$A$2:$I$1722,9,FALSE),"")</f>
        <v/>
      </c>
      <c r="BY250" s="14" t="str">
        <f>IFERROR(VLOOKUP($BM$1&amp;'Service PJ'!$D248&amp;'Service PJ'!$B248&amp;'Service PJ'!$A248&amp;"*",'EPA_US9RT techs'!$A$2:$I$1722,9,FALSE),"")</f>
        <v/>
      </c>
      <c r="BZ250" s="14" t="str">
        <f>IFERROR(VLOOKUP($BM$1&amp;'Service PJ'!$D248&amp;'Service PJ'!$B248&amp;'Service PJ'!$A248&amp;"*",'EPA_US9RT techs'!$A$2:$I$1722,9,FALSE),"")</f>
        <v/>
      </c>
      <c r="CA250" s="14" t="str">
        <f>IFERROR(VLOOKUP($BM$1&amp;'Service PJ'!$D248&amp;'Service PJ'!$B248&amp;'Service PJ'!$A248&amp;"*",'EPA_US9RT techs'!$A$2:$I$1722,9,FALSE),"")</f>
        <v/>
      </c>
      <c r="CB250" s="14" t="str">
        <f>IFERROR(VLOOKUP($BM$1&amp;'Service PJ'!$D248&amp;'Service PJ'!$B248&amp;'Service PJ'!$A248&amp;"*",'EPA_US9RT techs'!$A$2:$I$1722,9,FALSE),"")</f>
        <v/>
      </c>
      <c r="CC250" s="14" t="str">
        <f>IFERROR(VLOOKUP($BM$1&amp;'Service PJ'!$D248&amp;'Service PJ'!$B248&amp;'Service PJ'!$A248&amp;"*",'EPA_US9RT techs'!$A$2:$I$1722,9,FALSE),"")</f>
        <v/>
      </c>
      <c r="CD250" s="14" t="str">
        <f>IFERROR(VLOOKUP($BM$1&amp;'Service PJ'!$D248&amp;'Service PJ'!$B248&amp;'Service PJ'!$A248&amp;"*",'EPA_US9RT techs'!$A$2:$I$1722,9,FALSE),"")</f>
        <v/>
      </c>
      <c r="CE250" s="14" t="str">
        <f>IFERROR(VLOOKUP($BM$1&amp;'Service PJ'!$D248&amp;'Service PJ'!$B248&amp;'Service PJ'!$A248&amp;"*",'EPA_US9RT techs'!$A$2:$I$1722,9,FALSE),"")</f>
        <v/>
      </c>
      <c r="CF250" s="14" t="str">
        <f>IFERROR(VLOOKUP($BM$1&amp;'Service PJ'!$D248&amp;'Service PJ'!$B248&amp;'Service PJ'!$A248&amp;"*",'EPA_US9RT techs'!$A$2:$I$1722,9,FALSE),"")</f>
        <v/>
      </c>
      <c r="CG250" s="14" t="str">
        <f>IFERROR(VLOOKUP($BM$1&amp;'Service PJ'!$D248&amp;'Service PJ'!$B248&amp;'Service PJ'!$A248&amp;"*",'EPA_US9RT techs'!$A$2:$I$1722,9,FALSE),"")</f>
        <v/>
      </c>
      <c r="CH250" s="14" t="str">
        <f>IFERROR(VLOOKUP($BM$1&amp;'Service PJ'!$D248&amp;'Service PJ'!$B248&amp;'Service PJ'!$A248&amp;"*",'EPA_US9RT techs'!$A$2:$I$1722,9,FALSE),"")</f>
        <v/>
      </c>
      <c r="CI250" s="14" t="str">
        <f>IFERROR(VLOOKUP($BM$1&amp;'Service PJ'!$D248&amp;'Service PJ'!$B248&amp;'Service PJ'!$A248&amp;"*",'EPA_US9RT techs'!$A$2:$I$1722,9,FALSE),"")</f>
        <v/>
      </c>
      <c r="CJ250" s="14" t="str">
        <f>IFERROR(VLOOKUP($BM$1&amp;'Service PJ'!$D248&amp;'Service PJ'!$B248&amp;'Service PJ'!$A248&amp;"*",'EPA_US9RT techs'!$A$2:$I$1722,9,FALSE),"")</f>
        <v/>
      </c>
      <c r="CK250" s="14" t="str">
        <f>IFERROR(VLOOKUP($BM$1&amp;'Service PJ'!$D248&amp;'Service PJ'!$B248&amp;'Service PJ'!$A248&amp;"*",'EPA_US9RT techs'!$A$2:$I$1722,9,FALSE),"")</f>
        <v/>
      </c>
      <c r="CL250" s="14" t="str">
        <f>IFERROR(VLOOKUP($BM$1&amp;'Service PJ'!$D248&amp;'Service PJ'!$B248&amp;'Service PJ'!$A248&amp;"*",'EPA_US9RT techs'!$A$2:$I$1722,9,FALSE),"")</f>
        <v/>
      </c>
      <c r="CM250" s="14" t="str">
        <f>IFERROR(VLOOKUP($BM$1&amp;'Service PJ'!$D248&amp;'Service PJ'!$B248&amp;'Service PJ'!$A248&amp;"*",'EPA_US9RT techs'!$A$2:$I$1722,9,FALSE),"")</f>
        <v/>
      </c>
      <c r="CN250" s="14" t="str">
        <f>IFERROR(VLOOKUP($BM$1&amp;'Service PJ'!$D248&amp;'Service PJ'!$B248&amp;'Service PJ'!$A248&amp;"*",'EPA_US9RT techs'!$A$2:$I$1722,9,FALSE),"")</f>
        <v/>
      </c>
      <c r="CO250" s="14" t="str">
        <f>IFERROR(VLOOKUP($BM$1&amp;'Service PJ'!$D248&amp;'Service PJ'!$B248&amp;'Service PJ'!$A248&amp;"*",'EPA_US9RT techs'!$A$2:$I$1722,9,FALSE),"")</f>
        <v/>
      </c>
      <c r="CP250" s="14" t="str">
        <f>IFERROR(VLOOKUP($BM$1&amp;'Service PJ'!$D248&amp;'Service PJ'!$B248&amp;'Service PJ'!$A248&amp;"*",'EPA_US9RT techs'!$A$2:$I$1722,9,FALSE),"")</f>
        <v/>
      </c>
      <c r="CQ250" s="14" t="str">
        <f>IFERROR(VLOOKUP($BM$1&amp;'Service PJ'!$D248&amp;'Service PJ'!$B248&amp;'Service PJ'!$A248&amp;"*",'EPA_US9RT techs'!$A$2:$I$1722,9,FALSE),"")</f>
        <v/>
      </c>
      <c r="CS250" t="str">
        <f>IF(SUM(CT250:DJ250)=0,"\I:",'Service PJ'!$D248&amp;"_"&amp;'Service PJ'!$E248&amp;"_"&amp;'Service PJ'!$C248)</f>
        <v>ILP_MDR_BFG</v>
      </c>
      <c r="CT250" s="2">
        <f>IFERROR(VLOOKUP($CS$1&amp;'Service PJ'!$D248&amp;'Service PJ'!$B248&amp;'Service PJ'!$A248&amp;"*",'EPA_US9RT techs'!$A$2:$I$1722,9,FALSE),"")</f>
        <v>30</v>
      </c>
      <c r="CU250" s="2">
        <f>IFERROR(VLOOKUP($CS$1&amp;'Service PJ'!$D248&amp;'Service PJ'!$B248&amp;'Service PJ'!$A248&amp;"*",'EPA_US9RT techs'!$A$2:$I$1722,9,FALSE),"")</f>
        <v>30</v>
      </c>
      <c r="CV250" s="2">
        <f>IFERROR(VLOOKUP($CS$1&amp;'Service PJ'!$D248&amp;'Service PJ'!$B248&amp;'Service PJ'!$A248&amp;"*",'EPA_US9RT techs'!$A$2:$I$1722,9,FALSE),"")</f>
        <v>30</v>
      </c>
      <c r="CW250" s="2">
        <f>IFERROR(VLOOKUP($CS$1&amp;'Service PJ'!$D248&amp;'Service PJ'!$B248&amp;'Service PJ'!$A248&amp;"*",'EPA_US9RT techs'!$A$2:$I$1722,9,FALSE),"")</f>
        <v>30</v>
      </c>
      <c r="CX250" s="2">
        <f>IFERROR(VLOOKUP($CS$1&amp;'Service PJ'!$D248&amp;'Service PJ'!$B248&amp;'Service PJ'!$A248&amp;"*",'EPA_US9RT techs'!$A$2:$I$1722,9,FALSE),"")</f>
        <v>30</v>
      </c>
      <c r="CY250" s="2">
        <f>IFERROR(VLOOKUP($CS$1&amp;'Service PJ'!$D248&amp;'Service PJ'!$B248&amp;'Service PJ'!$A248&amp;"*",'EPA_US9RT techs'!$A$2:$I$1722,9,FALSE),"")</f>
        <v>30</v>
      </c>
      <c r="CZ250" s="2">
        <f>IFERROR(VLOOKUP($CS$1&amp;'Service PJ'!$D248&amp;'Service PJ'!$B248&amp;'Service PJ'!$A248&amp;"*",'EPA_US9RT techs'!$A$2:$I$1722,9,FALSE),"")</f>
        <v>30</v>
      </c>
      <c r="DA250" s="2">
        <f>IFERROR(VLOOKUP($CS$1&amp;'Service PJ'!$D248&amp;'Service PJ'!$B248&amp;'Service PJ'!$A248&amp;"*",'EPA_US9RT techs'!$A$2:$I$1722,9,FALSE),"")</f>
        <v>30</v>
      </c>
      <c r="DB250" s="2">
        <f>IFERROR(VLOOKUP($CS$1&amp;'Service PJ'!$D248&amp;'Service PJ'!$B248&amp;'Service PJ'!$A248&amp;"*",'EPA_US9RT techs'!$A$2:$I$1722,9,FALSE),"")</f>
        <v>30</v>
      </c>
      <c r="DC250" s="2">
        <f>IFERROR(VLOOKUP($CS$1&amp;'Service PJ'!$D248&amp;'Service PJ'!$B248&amp;'Service PJ'!$A248&amp;"*",'EPA_US9RT techs'!$A$2:$I$1722,9,FALSE),"")</f>
        <v>30</v>
      </c>
      <c r="DD250" s="2">
        <f>IFERROR(VLOOKUP($CS$1&amp;'Service PJ'!$D248&amp;'Service PJ'!$B248&amp;'Service PJ'!$A248&amp;"*",'EPA_US9RT techs'!$A$2:$I$1722,9,FALSE),"")</f>
        <v>30</v>
      </c>
      <c r="DE250" s="2">
        <f>IFERROR(VLOOKUP($CS$1&amp;'Service PJ'!$D248&amp;'Service PJ'!$B248&amp;'Service PJ'!$A248&amp;"*",'EPA_US9RT techs'!$A$2:$I$1722,9,FALSE),"")</f>
        <v>30</v>
      </c>
      <c r="DF250" s="2">
        <f>IFERROR(VLOOKUP($CS$1&amp;'Service PJ'!$D248&amp;'Service PJ'!$B248&amp;'Service PJ'!$A248&amp;"*",'EPA_US9RT techs'!$A$2:$I$1722,9,FALSE),"")</f>
        <v>30</v>
      </c>
      <c r="DG250" s="2">
        <f>IFERROR(VLOOKUP($CS$1&amp;'Service PJ'!$D248&amp;'Service PJ'!$B248&amp;'Service PJ'!$A248&amp;"*",'EPA_US9RT techs'!$A$2:$I$1722,9,FALSE),"")</f>
        <v>30</v>
      </c>
      <c r="DH250" s="2">
        <f>IFERROR(VLOOKUP($CS$1&amp;'Service PJ'!$D248&amp;'Service PJ'!$B248&amp;'Service PJ'!$A248&amp;"*",'EPA_US9RT techs'!$A$2:$I$1722,9,FALSE),"")</f>
        <v>30</v>
      </c>
      <c r="DI250" s="2">
        <f>IFERROR(VLOOKUP($CS$1&amp;'Service PJ'!$D248&amp;'Service PJ'!$B248&amp;'Service PJ'!$A248&amp;"*",'EPA_US9RT techs'!$A$2:$I$1722,9,FALSE),"")</f>
        <v>30</v>
      </c>
      <c r="DJ250" s="2">
        <f>IFERROR(VLOOKUP($CS$1&amp;'Service PJ'!$D248&amp;'Service PJ'!$B248&amp;'Service PJ'!$A248&amp;"*",'EPA_US9RT techs'!$A$2:$I$1722,9,FALSE),"")</f>
        <v>30</v>
      </c>
      <c r="DK250" s="2">
        <f>IFERROR(VLOOKUP($CS$1&amp;'Service PJ'!$D248&amp;'Service PJ'!$B248&amp;'Service PJ'!$A248&amp;"*",'EPA_US9RT techs'!$A$2:$I$1722,9,FALSE),"")</f>
        <v>30</v>
      </c>
      <c r="DL250" s="2">
        <f>IFERROR(VLOOKUP($CS$1&amp;'Service PJ'!$D248&amp;'Service PJ'!$B248&amp;'Service PJ'!$A248&amp;"*",'EPA_US9RT techs'!$A$2:$I$1722,9,FALSE),"")</f>
        <v>30</v>
      </c>
      <c r="DM250" s="2">
        <f>IFERROR(VLOOKUP($CS$1&amp;'Service PJ'!$D248&amp;'Service PJ'!$B248&amp;'Service PJ'!$A248&amp;"*",'EPA_US9RT techs'!$A$2:$I$1722,9,FALSE),"")</f>
        <v>30</v>
      </c>
      <c r="DN250" s="2">
        <f>IFERROR(VLOOKUP($CS$1&amp;'Service PJ'!$D248&amp;'Service PJ'!$B248&amp;'Service PJ'!$A248&amp;"*",'EPA_US9RT techs'!$A$2:$I$1722,9,FALSE),"")</f>
        <v>30</v>
      </c>
      <c r="DO250" s="2">
        <f>IFERROR(VLOOKUP($CS$1&amp;'Service PJ'!$D248&amp;'Service PJ'!$B248&amp;'Service PJ'!$A248&amp;"*",'EPA_US9RT techs'!$A$2:$I$1722,9,FALSE),"")</f>
        <v>30</v>
      </c>
      <c r="DP250" s="2">
        <f>IFERROR(VLOOKUP($CS$1&amp;'Service PJ'!$D248&amp;'Service PJ'!$B248&amp;'Service PJ'!$A248&amp;"*",'EPA_US9RT techs'!$A$2:$I$1722,9,FALSE),"")</f>
        <v>30</v>
      </c>
      <c r="DQ250" s="2">
        <f>IFERROR(VLOOKUP($CS$1&amp;'Service PJ'!$D248&amp;'Service PJ'!$B248&amp;'Service PJ'!$A248&amp;"*",'EPA_US9RT techs'!$A$2:$I$1722,9,FALSE),"")</f>
        <v>30</v>
      </c>
      <c r="DR250" s="2">
        <f>IFERROR(VLOOKUP($CS$1&amp;'Service PJ'!$D248&amp;'Service PJ'!$B248&amp;'Service PJ'!$A248&amp;"*",'EPA_US9RT techs'!$A$2:$I$1722,9,FALSE),"")</f>
        <v>30</v>
      </c>
      <c r="DS250" s="2">
        <f>IFERROR(VLOOKUP($CS$1&amp;'Service PJ'!$D248&amp;'Service PJ'!$B248&amp;'Service PJ'!$A248&amp;"*",'EPA_US9RT techs'!$A$2:$I$1722,9,FALSE),"")</f>
        <v>30</v>
      </c>
      <c r="DT250" s="2">
        <f>IFERROR(VLOOKUP($CS$1&amp;'Service PJ'!$D248&amp;'Service PJ'!$B248&amp;'Service PJ'!$A248&amp;"*",'EPA_US9RT techs'!$A$2:$I$1722,9,FALSE),"")</f>
        <v>30</v>
      </c>
      <c r="DU250" s="2">
        <f>IFERROR(VLOOKUP($CS$1&amp;'Service PJ'!$D248&amp;'Service PJ'!$B248&amp;'Service PJ'!$A248&amp;"*",'EPA_US9RT techs'!$A$2:$I$1722,9,FALSE),"")</f>
        <v>30</v>
      </c>
      <c r="DV250" s="2">
        <f>IFERROR(VLOOKUP($CS$1&amp;'Service PJ'!$D248&amp;'Service PJ'!$B248&amp;'Service PJ'!$A248&amp;"*",'EPA_US9RT techs'!$A$2:$I$1722,9,FALSE),"")</f>
        <v>30</v>
      </c>
      <c r="DW250" s="2">
        <f>IFERROR(VLOOKUP($CS$1&amp;'Service PJ'!$D248&amp;'Service PJ'!$B248&amp;'Service PJ'!$A248&amp;"*",'EPA_US9RT techs'!$A$2:$I$1722,9,FALSE),"")</f>
        <v>30</v>
      </c>
    </row>
    <row r="251" spans="1:127" x14ac:dyDescent="0.45">
      <c r="A251" t="str">
        <f>IF(SUM(B251:R251)=0,"\I:",'Service PJ'!$D249&amp;"_"&amp;'Service PJ'!$E249&amp;"_"&amp;'Service PJ'!$C249)</f>
        <v>ILP_OTP_BFG</v>
      </c>
      <c r="B251" s="14">
        <f>IFERROR(VLOOKUP($A$1&amp;'Service PJ'!$D249&amp;'Service PJ'!$B249&amp;'Service PJ'!$A249&amp;"*",'EPA_US9RT techs'!$A$2:$I$1722,9,FALSE),"")</f>
        <v>129.3501178221</v>
      </c>
      <c r="C251" s="14">
        <f>IFERROR(VLOOKUP($A$1&amp;'Service PJ'!$D249&amp;'Service PJ'!$B249&amp;'Service PJ'!$A249&amp;"*",'EPA_US9RT techs'!$A$2:$I$1722,9,FALSE),"")</f>
        <v>129.3501178221</v>
      </c>
      <c r="D251" s="14">
        <f>IFERROR(VLOOKUP($A$1&amp;'Service PJ'!$D249&amp;'Service PJ'!$B249&amp;'Service PJ'!$A249&amp;"*",'EPA_US9RT techs'!$A$2:$I$1722,9,FALSE),"")</f>
        <v>129.3501178221</v>
      </c>
      <c r="E251" s="14">
        <f>IFERROR(VLOOKUP($A$1&amp;'Service PJ'!$D249&amp;'Service PJ'!$B249&amp;'Service PJ'!$A249&amp;"*",'EPA_US9RT techs'!$A$2:$I$1722,9,FALSE),"")</f>
        <v>129.3501178221</v>
      </c>
      <c r="F251" s="14">
        <f>IFERROR(VLOOKUP($A$1&amp;'Service PJ'!$D249&amp;'Service PJ'!$B249&amp;'Service PJ'!$A249&amp;"*",'EPA_US9RT techs'!$A$2:$I$1722,9,FALSE),"")</f>
        <v>129.3501178221</v>
      </c>
      <c r="G251" s="14">
        <f>IFERROR(VLOOKUP($A$1&amp;'Service PJ'!$D249&amp;'Service PJ'!$B249&amp;'Service PJ'!$A249&amp;"*",'EPA_US9RT techs'!$A$2:$I$1722,9,FALSE),"")</f>
        <v>129.3501178221</v>
      </c>
      <c r="H251" s="14">
        <f>IFERROR(VLOOKUP($A$1&amp;'Service PJ'!$D249&amp;'Service PJ'!$B249&amp;'Service PJ'!$A249&amp;"*",'EPA_US9RT techs'!$A$2:$I$1722,9,FALSE),"")</f>
        <v>129.3501178221</v>
      </c>
      <c r="I251" s="14">
        <f>IFERROR(VLOOKUP($A$1&amp;'Service PJ'!$D249&amp;'Service PJ'!$B249&amp;'Service PJ'!$A249&amp;"*",'EPA_US9RT techs'!$A$2:$I$1722,9,FALSE),"")</f>
        <v>129.3501178221</v>
      </c>
      <c r="J251" s="14">
        <f>IFERROR(VLOOKUP($A$1&amp;'Service PJ'!$D249&amp;'Service PJ'!$B249&amp;'Service PJ'!$A249&amp;"*",'EPA_US9RT techs'!$A$2:$I$1722,9,FALSE),"")</f>
        <v>129.3501178221</v>
      </c>
      <c r="K251" s="14">
        <f>IFERROR(VLOOKUP($A$1&amp;'Service PJ'!$D249&amp;'Service PJ'!$B249&amp;'Service PJ'!$A249&amp;"*",'EPA_US9RT techs'!$A$2:$I$1722,9,FALSE),"")</f>
        <v>129.3501178221</v>
      </c>
      <c r="L251" s="14">
        <f>IFERROR(VLOOKUP($A$1&amp;'Service PJ'!$D249&amp;'Service PJ'!$B249&amp;'Service PJ'!$A249&amp;"*",'EPA_US9RT techs'!$A$2:$I$1722,9,FALSE),"")</f>
        <v>129.3501178221</v>
      </c>
      <c r="M251" s="14">
        <f>IFERROR(VLOOKUP($A$1&amp;'Service PJ'!$D249&amp;'Service PJ'!$B249&amp;'Service PJ'!$A249&amp;"*",'EPA_US9RT techs'!$A$2:$I$1722,9,FALSE),"")</f>
        <v>129.3501178221</v>
      </c>
      <c r="N251" s="14">
        <f>IFERROR(VLOOKUP($A$1&amp;'Service PJ'!$D249&amp;'Service PJ'!$B249&amp;'Service PJ'!$A249&amp;"*",'EPA_US9RT techs'!$A$2:$I$1722,9,FALSE),"")</f>
        <v>129.3501178221</v>
      </c>
      <c r="O251" s="14">
        <f>IFERROR(VLOOKUP($A$1&amp;'Service PJ'!$D249&amp;'Service PJ'!$B249&amp;'Service PJ'!$A249&amp;"*",'EPA_US9RT techs'!$A$2:$I$1722,9,FALSE),"")</f>
        <v>129.3501178221</v>
      </c>
      <c r="P251" s="14">
        <f>IFERROR(VLOOKUP($A$1&amp;'Service PJ'!$D249&amp;'Service PJ'!$B249&amp;'Service PJ'!$A249&amp;"*",'EPA_US9RT techs'!$A$2:$I$1722,9,FALSE),"")</f>
        <v>129.3501178221</v>
      </c>
      <c r="Q251" s="14">
        <f>IFERROR(VLOOKUP($A$1&amp;'Service PJ'!$D249&amp;'Service PJ'!$B249&amp;'Service PJ'!$A249&amp;"*",'EPA_US9RT techs'!$A$2:$I$1722,9,FALSE),"")</f>
        <v>129.3501178221</v>
      </c>
      <c r="R251" s="14">
        <f>IFERROR(VLOOKUP($A$1&amp;'Service PJ'!$D249&amp;'Service PJ'!$B249&amp;'Service PJ'!$A249&amp;"*",'EPA_US9RT techs'!$A$2:$I$1722,9,FALSE),"")</f>
        <v>129.3501178221</v>
      </c>
      <c r="S251" s="14">
        <f>IFERROR(VLOOKUP($A$1&amp;'Service PJ'!$D249&amp;'Service PJ'!$B249&amp;'Service PJ'!$A249&amp;"*",'EPA_US9RT techs'!$A$2:$I$1722,9,FALSE),"")</f>
        <v>129.3501178221</v>
      </c>
      <c r="T251" s="14">
        <f>IFERROR(VLOOKUP($A$1&amp;'Service PJ'!$D249&amp;'Service PJ'!$B249&amp;'Service PJ'!$A249&amp;"*",'EPA_US9RT techs'!$A$2:$I$1722,9,FALSE),"")</f>
        <v>129.3501178221</v>
      </c>
      <c r="U251" s="14">
        <f>IFERROR(VLOOKUP($A$1&amp;'Service PJ'!$D249&amp;'Service PJ'!$B249&amp;'Service PJ'!$A249&amp;"*",'EPA_US9RT techs'!$A$2:$I$1722,9,FALSE),"")</f>
        <v>129.3501178221</v>
      </c>
      <c r="V251" s="14">
        <f>IFERROR(VLOOKUP($A$1&amp;'Service PJ'!$D249&amp;'Service PJ'!$B249&amp;'Service PJ'!$A249&amp;"*",'EPA_US9RT techs'!$A$2:$I$1722,9,FALSE),"")</f>
        <v>129.3501178221</v>
      </c>
      <c r="W251" s="14">
        <f>IFERROR(VLOOKUP($A$1&amp;'Service PJ'!$D249&amp;'Service PJ'!$B249&amp;'Service PJ'!$A249&amp;"*",'EPA_US9RT techs'!$A$2:$I$1722,9,FALSE),"")</f>
        <v>129.3501178221</v>
      </c>
      <c r="X251" s="14">
        <f>IFERROR(VLOOKUP($A$1&amp;'Service PJ'!$D249&amp;'Service PJ'!$B249&amp;'Service PJ'!$A249&amp;"*",'EPA_US9RT techs'!$A$2:$I$1722,9,FALSE),"")</f>
        <v>129.3501178221</v>
      </c>
      <c r="Y251" s="14">
        <f>IFERROR(VLOOKUP($A$1&amp;'Service PJ'!$D249&amp;'Service PJ'!$B249&amp;'Service PJ'!$A249&amp;"*",'EPA_US9RT techs'!$A$2:$I$1722,9,FALSE),"")</f>
        <v>129.3501178221</v>
      </c>
      <c r="Z251" s="14">
        <f>IFERROR(VLOOKUP($A$1&amp;'Service PJ'!$D249&amp;'Service PJ'!$B249&amp;'Service PJ'!$A249&amp;"*",'EPA_US9RT techs'!$A$2:$I$1722,9,FALSE),"")</f>
        <v>129.3501178221</v>
      </c>
      <c r="AA251" s="14">
        <f>IFERROR(VLOOKUP($A$1&amp;'Service PJ'!$D249&amp;'Service PJ'!$B249&amp;'Service PJ'!$A249&amp;"*",'EPA_US9RT techs'!$A$2:$I$1722,9,FALSE),"")</f>
        <v>129.3501178221</v>
      </c>
      <c r="AB251" s="14">
        <f>IFERROR(VLOOKUP($A$1&amp;'Service PJ'!$D249&amp;'Service PJ'!$B249&amp;'Service PJ'!$A249&amp;"*",'EPA_US9RT techs'!$A$2:$I$1722,9,FALSE),"")</f>
        <v>129.3501178221</v>
      </c>
      <c r="AC251" s="14">
        <f>IFERROR(VLOOKUP($A$1&amp;'Service PJ'!$D249&amp;'Service PJ'!$B249&amp;'Service PJ'!$A249&amp;"*",'EPA_US9RT techs'!$A$2:$I$1722,9,FALSE),"")</f>
        <v>129.3501178221</v>
      </c>
      <c r="AD251" s="14">
        <f>IFERROR(VLOOKUP($A$1&amp;'Service PJ'!$D249&amp;'Service PJ'!$B249&amp;'Service PJ'!$A249&amp;"*",'EPA_US9RT techs'!$A$2:$I$1722,9,FALSE),"")</f>
        <v>129.3501178221</v>
      </c>
      <c r="AE251" s="14">
        <f>IFERROR(VLOOKUP($A$1&amp;'Service PJ'!$D249&amp;'Service PJ'!$B249&amp;'Service PJ'!$A249&amp;"*",'EPA_US9RT techs'!$A$2:$I$1722,9,FALSE),"")</f>
        <v>129.3501178221</v>
      </c>
      <c r="AG251" t="str">
        <f>IF(SUM(AH251:AX251)=0,"\I:",'Service PJ'!$D249&amp;"_"&amp;'Service PJ'!$E249&amp;"_"&amp;'Service PJ'!$C249)</f>
        <v>ILP_OTP_BFG</v>
      </c>
      <c r="AH251" s="14">
        <f>IFERROR(VLOOKUP($AG$1&amp;'Service PJ'!$D249&amp;'Service PJ'!$B249&amp;'Service PJ'!$A249&amp;"*",'EPA_US9RT techs'!$A$2:$I$1722,9,FALSE),"")</f>
        <v>5.1740047129000004</v>
      </c>
      <c r="AI251" s="14">
        <f>IFERROR(VLOOKUP($AG$1&amp;'Service PJ'!$D249&amp;'Service PJ'!$B249&amp;'Service PJ'!$A249&amp;"*",'EPA_US9RT techs'!$A$2:$I$1722,9,FALSE),"")</f>
        <v>5.1740047129000004</v>
      </c>
      <c r="AJ251" s="14">
        <f>IFERROR(VLOOKUP($AG$1&amp;'Service PJ'!$D249&amp;'Service PJ'!$B249&amp;'Service PJ'!$A249&amp;"*",'EPA_US9RT techs'!$A$2:$I$1722,9,FALSE),"")</f>
        <v>5.1740047129000004</v>
      </c>
      <c r="AK251" s="14">
        <f>IFERROR(VLOOKUP($AG$1&amp;'Service PJ'!$D249&amp;'Service PJ'!$B249&amp;'Service PJ'!$A249&amp;"*",'EPA_US9RT techs'!$A$2:$I$1722,9,FALSE),"")</f>
        <v>5.1740047129000004</v>
      </c>
      <c r="AL251" s="14">
        <f>IFERROR(VLOOKUP($AG$1&amp;'Service PJ'!$D249&amp;'Service PJ'!$B249&amp;'Service PJ'!$A249&amp;"*",'EPA_US9RT techs'!$A$2:$I$1722,9,FALSE),"")</f>
        <v>5.1740047129000004</v>
      </c>
      <c r="AM251" s="14">
        <f>IFERROR(VLOOKUP($AG$1&amp;'Service PJ'!$D249&amp;'Service PJ'!$B249&amp;'Service PJ'!$A249&amp;"*",'EPA_US9RT techs'!$A$2:$I$1722,9,FALSE),"")</f>
        <v>5.1740047129000004</v>
      </c>
      <c r="AN251" s="14">
        <f>IFERROR(VLOOKUP($AG$1&amp;'Service PJ'!$D249&amp;'Service PJ'!$B249&amp;'Service PJ'!$A249&amp;"*",'EPA_US9RT techs'!$A$2:$I$1722,9,FALSE),"")</f>
        <v>5.1740047129000004</v>
      </c>
      <c r="AO251" s="14">
        <f>IFERROR(VLOOKUP($AG$1&amp;'Service PJ'!$D249&amp;'Service PJ'!$B249&amp;'Service PJ'!$A249&amp;"*",'EPA_US9RT techs'!$A$2:$I$1722,9,FALSE),"")</f>
        <v>5.1740047129000004</v>
      </c>
      <c r="AP251" s="14">
        <f>IFERROR(VLOOKUP($AG$1&amp;'Service PJ'!$D249&amp;'Service PJ'!$B249&amp;'Service PJ'!$A249&amp;"*",'EPA_US9RT techs'!$A$2:$I$1722,9,FALSE),"")</f>
        <v>5.1740047129000004</v>
      </c>
      <c r="AQ251" s="14">
        <f>IFERROR(VLOOKUP($AG$1&amp;'Service PJ'!$D249&amp;'Service PJ'!$B249&amp;'Service PJ'!$A249&amp;"*",'EPA_US9RT techs'!$A$2:$I$1722,9,FALSE),"")</f>
        <v>5.1740047129000004</v>
      </c>
      <c r="AR251" s="14">
        <f>IFERROR(VLOOKUP($AG$1&amp;'Service PJ'!$D249&amp;'Service PJ'!$B249&amp;'Service PJ'!$A249&amp;"*",'EPA_US9RT techs'!$A$2:$I$1722,9,FALSE),"")</f>
        <v>5.1740047129000004</v>
      </c>
      <c r="AS251" s="14">
        <f>IFERROR(VLOOKUP($AG$1&amp;'Service PJ'!$D249&amp;'Service PJ'!$B249&amp;'Service PJ'!$A249&amp;"*",'EPA_US9RT techs'!$A$2:$I$1722,9,FALSE),"")</f>
        <v>5.1740047129000004</v>
      </c>
      <c r="AT251" s="14">
        <f>IFERROR(VLOOKUP($AG$1&amp;'Service PJ'!$D249&amp;'Service PJ'!$B249&amp;'Service PJ'!$A249&amp;"*",'EPA_US9RT techs'!$A$2:$I$1722,9,FALSE),"")</f>
        <v>5.1740047129000004</v>
      </c>
      <c r="AU251" s="14">
        <f>IFERROR(VLOOKUP($AG$1&amp;'Service PJ'!$D249&amp;'Service PJ'!$B249&amp;'Service PJ'!$A249&amp;"*",'EPA_US9RT techs'!$A$2:$I$1722,9,FALSE),"")</f>
        <v>5.1740047129000004</v>
      </c>
      <c r="AV251" s="14">
        <f>IFERROR(VLOOKUP($AG$1&amp;'Service PJ'!$D249&amp;'Service PJ'!$B249&amp;'Service PJ'!$A249&amp;"*",'EPA_US9RT techs'!$A$2:$I$1722,9,FALSE),"")</f>
        <v>5.1740047129000004</v>
      </c>
      <c r="AW251" s="14">
        <f>IFERROR(VLOOKUP($AG$1&amp;'Service PJ'!$D249&amp;'Service PJ'!$B249&amp;'Service PJ'!$A249&amp;"*",'EPA_US9RT techs'!$A$2:$I$1722,9,FALSE),"")</f>
        <v>5.1740047129000004</v>
      </c>
      <c r="AX251" s="14">
        <f>IFERROR(VLOOKUP($AG$1&amp;'Service PJ'!$D249&amp;'Service PJ'!$B249&amp;'Service PJ'!$A249&amp;"*",'EPA_US9RT techs'!$A$2:$I$1722,9,FALSE),"")</f>
        <v>5.1740047129000004</v>
      </c>
      <c r="AY251" s="14">
        <f>IFERROR(VLOOKUP($AG$1&amp;'Service PJ'!$D249&amp;'Service PJ'!$B249&amp;'Service PJ'!$A249&amp;"*",'EPA_US9RT techs'!$A$2:$I$1722,9,FALSE),"")</f>
        <v>5.1740047129000004</v>
      </c>
      <c r="AZ251" s="14">
        <f>IFERROR(VLOOKUP($AG$1&amp;'Service PJ'!$D249&amp;'Service PJ'!$B249&amp;'Service PJ'!$A249&amp;"*",'EPA_US9RT techs'!$A$2:$I$1722,9,FALSE),"")</f>
        <v>5.1740047129000004</v>
      </c>
      <c r="BA251" s="14">
        <f>IFERROR(VLOOKUP($AG$1&amp;'Service PJ'!$D249&amp;'Service PJ'!$B249&amp;'Service PJ'!$A249&amp;"*",'EPA_US9RT techs'!$A$2:$I$1722,9,FALSE),"")</f>
        <v>5.1740047129000004</v>
      </c>
      <c r="BB251" s="14">
        <f>IFERROR(VLOOKUP($AG$1&amp;'Service PJ'!$D249&amp;'Service PJ'!$B249&amp;'Service PJ'!$A249&amp;"*",'EPA_US9RT techs'!$A$2:$I$1722,9,FALSE),"")</f>
        <v>5.1740047129000004</v>
      </c>
      <c r="BC251" s="14">
        <f>IFERROR(VLOOKUP($AG$1&amp;'Service PJ'!$D249&amp;'Service PJ'!$B249&amp;'Service PJ'!$A249&amp;"*",'EPA_US9RT techs'!$A$2:$I$1722,9,FALSE),"")</f>
        <v>5.1740047129000004</v>
      </c>
      <c r="BD251" s="14">
        <f>IFERROR(VLOOKUP($AG$1&amp;'Service PJ'!$D249&amp;'Service PJ'!$B249&amp;'Service PJ'!$A249&amp;"*",'EPA_US9RT techs'!$A$2:$I$1722,9,FALSE),"")</f>
        <v>5.1740047129000004</v>
      </c>
      <c r="BE251" s="14">
        <f>IFERROR(VLOOKUP($AG$1&amp;'Service PJ'!$D249&amp;'Service PJ'!$B249&amp;'Service PJ'!$A249&amp;"*",'EPA_US9RT techs'!$A$2:$I$1722,9,FALSE),"")</f>
        <v>5.1740047129000004</v>
      </c>
      <c r="BF251" s="14">
        <f>IFERROR(VLOOKUP($AG$1&amp;'Service PJ'!$D249&amp;'Service PJ'!$B249&amp;'Service PJ'!$A249&amp;"*",'EPA_US9RT techs'!$A$2:$I$1722,9,FALSE),"")</f>
        <v>5.1740047129000004</v>
      </c>
      <c r="BG251" s="14">
        <f>IFERROR(VLOOKUP($AG$1&amp;'Service PJ'!$D249&amp;'Service PJ'!$B249&amp;'Service PJ'!$A249&amp;"*",'EPA_US9RT techs'!$A$2:$I$1722,9,FALSE),"")</f>
        <v>5.1740047129000004</v>
      </c>
      <c r="BH251" s="14">
        <f>IFERROR(VLOOKUP($AG$1&amp;'Service PJ'!$D249&amp;'Service PJ'!$B249&amp;'Service PJ'!$A249&amp;"*",'EPA_US9RT techs'!$A$2:$I$1722,9,FALSE),"")</f>
        <v>5.1740047129000004</v>
      </c>
      <c r="BI251" s="14">
        <f>IFERROR(VLOOKUP($AG$1&amp;'Service PJ'!$D249&amp;'Service PJ'!$B249&amp;'Service PJ'!$A249&amp;"*",'EPA_US9RT techs'!$A$2:$I$1722,9,FALSE),"")</f>
        <v>5.1740047129000004</v>
      </c>
      <c r="BJ251" s="14">
        <f>IFERROR(VLOOKUP($AG$1&amp;'Service PJ'!$D249&amp;'Service PJ'!$B249&amp;'Service PJ'!$A249&amp;"*",'EPA_US9RT techs'!$A$2:$I$1722,9,FALSE),"")</f>
        <v>5.1740047129000004</v>
      </c>
      <c r="BK251" s="14">
        <f>IFERROR(VLOOKUP($AG$1&amp;'Service PJ'!$D249&amp;'Service PJ'!$B249&amp;'Service PJ'!$A249&amp;"*",'EPA_US9RT techs'!$A$2:$I$1722,9,FALSE),"")</f>
        <v>5.1740047129000004</v>
      </c>
      <c r="BM251" t="str">
        <f>IF(SUM(BN251:CD251)=0,"\I:",'Service PJ'!$D249&amp;"_"&amp;'Service PJ'!$E249&amp;"_"&amp;'Service PJ'!$C249)</f>
        <v>\I:</v>
      </c>
      <c r="BN251" s="14" t="str">
        <f>IFERROR(VLOOKUP($BM$1&amp;'Service PJ'!$D249&amp;'Service PJ'!$B249&amp;'Service PJ'!$A249&amp;"*",'EPA_US9RT techs'!$A$2:$I$1722,9,FALSE),"")</f>
        <v/>
      </c>
      <c r="BO251" s="14" t="str">
        <f>IFERROR(VLOOKUP($BM$1&amp;'Service PJ'!$D249&amp;'Service PJ'!$B249&amp;'Service PJ'!$A249&amp;"*",'EPA_US9RT techs'!$A$2:$I$1722,9,FALSE),"")</f>
        <v/>
      </c>
      <c r="BP251" s="14" t="str">
        <f>IFERROR(VLOOKUP($BM$1&amp;'Service PJ'!$D249&amp;'Service PJ'!$B249&amp;'Service PJ'!$A249&amp;"*",'EPA_US9RT techs'!$A$2:$I$1722,9,FALSE),"")</f>
        <v/>
      </c>
      <c r="BQ251" s="14" t="str">
        <f>IFERROR(VLOOKUP($BM$1&amp;'Service PJ'!$D249&amp;'Service PJ'!$B249&amp;'Service PJ'!$A249&amp;"*",'EPA_US9RT techs'!$A$2:$I$1722,9,FALSE),"")</f>
        <v/>
      </c>
      <c r="BR251" s="14" t="str">
        <f>IFERROR(VLOOKUP($BM$1&amp;'Service PJ'!$D249&amp;'Service PJ'!$B249&amp;'Service PJ'!$A249&amp;"*",'EPA_US9RT techs'!$A$2:$I$1722,9,FALSE),"")</f>
        <v/>
      </c>
      <c r="BS251" s="14" t="str">
        <f>IFERROR(VLOOKUP($BM$1&amp;'Service PJ'!$D249&amp;'Service PJ'!$B249&amp;'Service PJ'!$A249&amp;"*",'EPA_US9RT techs'!$A$2:$I$1722,9,FALSE),"")</f>
        <v/>
      </c>
      <c r="BT251" s="14" t="str">
        <f>IFERROR(VLOOKUP($BM$1&amp;'Service PJ'!$D249&amp;'Service PJ'!$B249&amp;'Service PJ'!$A249&amp;"*",'EPA_US9RT techs'!$A$2:$I$1722,9,FALSE),"")</f>
        <v/>
      </c>
      <c r="BU251" s="14" t="str">
        <f>IFERROR(VLOOKUP($BM$1&amp;'Service PJ'!$D249&amp;'Service PJ'!$B249&amp;'Service PJ'!$A249&amp;"*",'EPA_US9RT techs'!$A$2:$I$1722,9,FALSE),"")</f>
        <v/>
      </c>
      <c r="BV251" s="14" t="str">
        <f>IFERROR(VLOOKUP($BM$1&amp;'Service PJ'!$D249&amp;'Service PJ'!$B249&amp;'Service PJ'!$A249&amp;"*",'EPA_US9RT techs'!$A$2:$I$1722,9,FALSE),"")</f>
        <v/>
      </c>
      <c r="BW251" s="14" t="str">
        <f>IFERROR(VLOOKUP($BM$1&amp;'Service PJ'!$D249&amp;'Service PJ'!$B249&amp;'Service PJ'!$A249&amp;"*",'EPA_US9RT techs'!$A$2:$I$1722,9,FALSE),"")</f>
        <v/>
      </c>
      <c r="BX251" s="14" t="str">
        <f>IFERROR(VLOOKUP($BM$1&amp;'Service PJ'!$D249&amp;'Service PJ'!$B249&amp;'Service PJ'!$A249&amp;"*",'EPA_US9RT techs'!$A$2:$I$1722,9,FALSE),"")</f>
        <v/>
      </c>
      <c r="BY251" s="14" t="str">
        <f>IFERROR(VLOOKUP($BM$1&amp;'Service PJ'!$D249&amp;'Service PJ'!$B249&amp;'Service PJ'!$A249&amp;"*",'EPA_US9RT techs'!$A$2:$I$1722,9,FALSE),"")</f>
        <v/>
      </c>
      <c r="BZ251" s="14" t="str">
        <f>IFERROR(VLOOKUP($BM$1&amp;'Service PJ'!$D249&amp;'Service PJ'!$B249&amp;'Service PJ'!$A249&amp;"*",'EPA_US9RT techs'!$A$2:$I$1722,9,FALSE),"")</f>
        <v/>
      </c>
      <c r="CA251" s="14" t="str">
        <f>IFERROR(VLOOKUP($BM$1&amp;'Service PJ'!$D249&amp;'Service PJ'!$B249&amp;'Service PJ'!$A249&amp;"*",'EPA_US9RT techs'!$A$2:$I$1722,9,FALSE),"")</f>
        <v/>
      </c>
      <c r="CB251" s="14" t="str">
        <f>IFERROR(VLOOKUP($BM$1&amp;'Service PJ'!$D249&amp;'Service PJ'!$B249&amp;'Service PJ'!$A249&amp;"*",'EPA_US9RT techs'!$A$2:$I$1722,9,FALSE),"")</f>
        <v/>
      </c>
      <c r="CC251" s="14" t="str">
        <f>IFERROR(VLOOKUP($BM$1&amp;'Service PJ'!$D249&amp;'Service PJ'!$B249&amp;'Service PJ'!$A249&amp;"*",'EPA_US9RT techs'!$A$2:$I$1722,9,FALSE),"")</f>
        <v/>
      </c>
      <c r="CD251" s="14" t="str">
        <f>IFERROR(VLOOKUP($BM$1&amp;'Service PJ'!$D249&amp;'Service PJ'!$B249&amp;'Service PJ'!$A249&amp;"*",'EPA_US9RT techs'!$A$2:$I$1722,9,FALSE),"")</f>
        <v/>
      </c>
      <c r="CE251" s="14" t="str">
        <f>IFERROR(VLOOKUP($BM$1&amp;'Service PJ'!$D249&amp;'Service PJ'!$B249&amp;'Service PJ'!$A249&amp;"*",'EPA_US9RT techs'!$A$2:$I$1722,9,FALSE),"")</f>
        <v/>
      </c>
      <c r="CF251" s="14" t="str">
        <f>IFERROR(VLOOKUP($BM$1&amp;'Service PJ'!$D249&amp;'Service PJ'!$B249&amp;'Service PJ'!$A249&amp;"*",'EPA_US9RT techs'!$A$2:$I$1722,9,FALSE),"")</f>
        <v/>
      </c>
      <c r="CG251" s="14" t="str">
        <f>IFERROR(VLOOKUP($BM$1&amp;'Service PJ'!$D249&amp;'Service PJ'!$B249&amp;'Service PJ'!$A249&amp;"*",'EPA_US9RT techs'!$A$2:$I$1722,9,FALSE),"")</f>
        <v/>
      </c>
      <c r="CH251" s="14" t="str">
        <f>IFERROR(VLOOKUP($BM$1&amp;'Service PJ'!$D249&amp;'Service PJ'!$B249&amp;'Service PJ'!$A249&amp;"*",'EPA_US9RT techs'!$A$2:$I$1722,9,FALSE),"")</f>
        <v/>
      </c>
      <c r="CI251" s="14" t="str">
        <f>IFERROR(VLOOKUP($BM$1&amp;'Service PJ'!$D249&amp;'Service PJ'!$B249&amp;'Service PJ'!$A249&amp;"*",'EPA_US9RT techs'!$A$2:$I$1722,9,FALSE),"")</f>
        <v/>
      </c>
      <c r="CJ251" s="14" t="str">
        <f>IFERROR(VLOOKUP($BM$1&amp;'Service PJ'!$D249&amp;'Service PJ'!$B249&amp;'Service PJ'!$A249&amp;"*",'EPA_US9RT techs'!$A$2:$I$1722,9,FALSE),"")</f>
        <v/>
      </c>
      <c r="CK251" s="14" t="str">
        <f>IFERROR(VLOOKUP($BM$1&amp;'Service PJ'!$D249&amp;'Service PJ'!$B249&amp;'Service PJ'!$A249&amp;"*",'EPA_US9RT techs'!$A$2:$I$1722,9,FALSE),"")</f>
        <v/>
      </c>
      <c r="CL251" s="14" t="str">
        <f>IFERROR(VLOOKUP($BM$1&amp;'Service PJ'!$D249&amp;'Service PJ'!$B249&amp;'Service PJ'!$A249&amp;"*",'EPA_US9RT techs'!$A$2:$I$1722,9,FALSE),"")</f>
        <v/>
      </c>
      <c r="CM251" s="14" t="str">
        <f>IFERROR(VLOOKUP($BM$1&amp;'Service PJ'!$D249&amp;'Service PJ'!$B249&amp;'Service PJ'!$A249&amp;"*",'EPA_US9RT techs'!$A$2:$I$1722,9,FALSE),"")</f>
        <v/>
      </c>
      <c r="CN251" s="14" t="str">
        <f>IFERROR(VLOOKUP($BM$1&amp;'Service PJ'!$D249&amp;'Service PJ'!$B249&amp;'Service PJ'!$A249&amp;"*",'EPA_US9RT techs'!$A$2:$I$1722,9,FALSE),"")</f>
        <v/>
      </c>
      <c r="CO251" s="14" t="str">
        <f>IFERROR(VLOOKUP($BM$1&amp;'Service PJ'!$D249&amp;'Service PJ'!$B249&amp;'Service PJ'!$A249&amp;"*",'EPA_US9RT techs'!$A$2:$I$1722,9,FALSE),"")</f>
        <v/>
      </c>
      <c r="CP251" s="14" t="str">
        <f>IFERROR(VLOOKUP($BM$1&amp;'Service PJ'!$D249&amp;'Service PJ'!$B249&amp;'Service PJ'!$A249&amp;"*",'EPA_US9RT techs'!$A$2:$I$1722,9,FALSE),"")</f>
        <v/>
      </c>
      <c r="CQ251" s="14" t="str">
        <f>IFERROR(VLOOKUP($BM$1&amp;'Service PJ'!$D249&amp;'Service PJ'!$B249&amp;'Service PJ'!$A249&amp;"*",'EPA_US9RT techs'!$A$2:$I$1722,9,FALSE),"")</f>
        <v/>
      </c>
      <c r="CS251" t="str">
        <f>IF(SUM(CT251:DJ251)=0,"\I:",'Service PJ'!$D249&amp;"_"&amp;'Service PJ'!$E249&amp;"_"&amp;'Service PJ'!$C249)</f>
        <v>ILP_OTP_BFG</v>
      </c>
      <c r="CT251" s="2">
        <f>IFERROR(VLOOKUP($CS$1&amp;'Service PJ'!$D249&amp;'Service PJ'!$B249&amp;'Service PJ'!$A249&amp;"*",'EPA_US9RT techs'!$A$2:$I$1722,9,FALSE),"")</f>
        <v>30</v>
      </c>
      <c r="CU251" s="2">
        <f>IFERROR(VLOOKUP($CS$1&amp;'Service PJ'!$D249&amp;'Service PJ'!$B249&amp;'Service PJ'!$A249&amp;"*",'EPA_US9RT techs'!$A$2:$I$1722,9,FALSE),"")</f>
        <v>30</v>
      </c>
      <c r="CV251" s="2">
        <f>IFERROR(VLOOKUP($CS$1&amp;'Service PJ'!$D249&amp;'Service PJ'!$B249&amp;'Service PJ'!$A249&amp;"*",'EPA_US9RT techs'!$A$2:$I$1722,9,FALSE),"")</f>
        <v>30</v>
      </c>
      <c r="CW251" s="2">
        <f>IFERROR(VLOOKUP($CS$1&amp;'Service PJ'!$D249&amp;'Service PJ'!$B249&amp;'Service PJ'!$A249&amp;"*",'EPA_US9RT techs'!$A$2:$I$1722,9,FALSE),"")</f>
        <v>30</v>
      </c>
      <c r="CX251" s="2">
        <f>IFERROR(VLOOKUP($CS$1&amp;'Service PJ'!$D249&amp;'Service PJ'!$B249&amp;'Service PJ'!$A249&amp;"*",'EPA_US9RT techs'!$A$2:$I$1722,9,FALSE),"")</f>
        <v>30</v>
      </c>
      <c r="CY251" s="2">
        <f>IFERROR(VLOOKUP($CS$1&amp;'Service PJ'!$D249&amp;'Service PJ'!$B249&amp;'Service PJ'!$A249&amp;"*",'EPA_US9RT techs'!$A$2:$I$1722,9,FALSE),"")</f>
        <v>30</v>
      </c>
      <c r="CZ251" s="2">
        <f>IFERROR(VLOOKUP($CS$1&amp;'Service PJ'!$D249&amp;'Service PJ'!$B249&amp;'Service PJ'!$A249&amp;"*",'EPA_US9RT techs'!$A$2:$I$1722,9,FALSE),"")</f>
        <v>30</v>
      </c>
      <c r="DA251" s="2">
        <f>IFERROR(VLOOKUP($CS$1&amp;'Service PJ'!$D249&amp;'Service PJ'!$B249&amp;'Service PJ'!$A249&amp;"*",'EPA_US9RT techs'!$A$2:$I$1722,9,FALSE),"")</f>
        <v>30</v>
      </c>
      <c r="DB251" s="2">
        <f>IFERROR(VLOOKUP($CS$1&amp;'Service PJ'!$D249&amp;'Service PJ'!$B249&amp;'Service PJ'!$A249&amp;"*",'EPA_US9RT techs'!$A$2:$I$1722,9,FALSE),"")</f>
        <v>30</v>
      </c>
      <c r="DC251" s="2">
        <f>IFERROR(VLOOKUP($CS$1&amp;'Service PJ'!$D249&amp;'Service PJ'!$B249&amp;'Service PJ'!$A249&amp;"*",'EPA_US9RT techs'!$A$2:$I$1722,9,FALSE),"")</f>
        <v>30</v>
      </c>
      <c r="DD251" s="2">
        <f>IFERROR(VLOOKUP($CS$1&amp;'Service PJ'!$D249&amp;'Service PJ'!$B249&amp;'Service PJ'!$A249&amp;"*",'EPA_US9RT techs'!$A$2:$I$1722,9,FALSE),"")</f>
        <v>30</v>
      </c>
      <c r="DE251" s="2">
        <f>IFERROR(VLOOKUP($CS$1&amp;'Service PJ'!$D249&amp;'Service PJ'!$B249&amp;'Service PJ'!$A249&amp;"*",'EPA_US9RT techs'!$A$2:$I$1722,9,FALSE),"")</f>
        <v>30</v>
      </c>
      <c r="DF251" s="2">
        <f>IFERROR(VLOOKUP($CS$1&amp;'Service PJ'!$D249&amp;'Service PJ'!$B249&amp;'Service PJ'!$A249&amp;"*",'EPA_US9RT techs'!$A$2:$I$1722,9,FALSE),"")</f>
        <v>30</v>
      </c>
      <c r="DG251" s="2">
        <f>IFERROR(VLOOKUP($CS$1&amp;'Service PJ'!$D249&amp;'Service PJ'!$B249&amp;'Service PJ'!$A249&amp;"*",'EPA_US9RT techs'!$A$2:$I$1722,9,FALSE),"")</f>
        <v>30</v>
      </c>
      <c r="DH251" s="2">
        <f>IFERROR(VLOOKUP($CS$1&amp;'Service PJ'!$D249&amp;'Service PJ'!$B249&amp;'Service PJ'!$A249&amp;"*",'EPA_US9RT techs'!$A$2:$I$1722,9,FALSE),"")</f>
        <v>30</v>
      </c>
      <c r="DI251" s="2">
        <f>IFERROR(VLOOKUP($CS$1&amp;'Service PJ'!$D249&amp;'Service PJ'!$B249&amp;'Service PJ'!$A249&amp;"*",'EPA_US9RT techs'!$A$2:$I$1722,9,FALSE),"")</f>
        <v>30</v>
      </c>
      <c r="DJ251" s="2">
        <f>IFERROR(VLOOKUP($CS$1&amp;'Service PJ'!$D249&amp;'Service PJ'!$B249&amp;'Service PJ'!$A249&amp;"*",'EPA_US9RT techs'!$A$2:$I$1722,9,FALSE),"")</f>
        <v>30</v>
      </c>
      <c r="DK251" s="2">
        <f>IFERROR(VLOOKUP($CS$1&amp;'Service PJ'!$D249&amp;'Service PJ'!$B249&amp;'Service PJ'!$A249&amp;"*",'EPA_US9RT techs'!$A$2:$I$1722,9,FALSE),"")</f>
        <v>30</v>
      </c>
      <c r="DL251" s="2">
        <f>IFERROR(VLOOKUP($CS$1&amp;'Service PJ'!$D249&amp;'Service PJ'!$B249&amp;'Service PJ'!$A249&amp;"*",'EPA_US9RT techs'!$A$2:$I$1722,9,FALSE),"")</f>
        <v>30</v>
      </c>
      <c r="DM251" s="2">
        <f>IFERROR(VLOOKUP($CS$1&amp;'Service PJ'!$D249&amp;'Service PJ'!$B249&amp;'Service PJ'!$A249&amp;"*",'EPA_US9RT techs'!$A$2:$I$1722,9,FALSE),"")</f>
        <v>30</v>
      </c>
      <c r="DN251" s="2">
        <f>IFERROR(VLOOKUP($CS$1&amp;'Service PJ'!$D249&amp;'Service PJ'!$B249&amp;'Service PJ'!$A249&amp;"*",'EPA_US9RT techs'!$A$2:$I$1722,9,FALSE),"")</f>
        <v>30</v>
      </c>
      <c r="DO251" s="2">
        <f>IFERROR(VLOOKUP($CS$1&amp;'Service PJ'!$D249&amp;'Service PJ'!$B249&amp;'Service PJ'!$A249&amp;"*",'EPA_US9RT techs'!$A$2:$I$1722,9,FALSE),"")</f>
        <v>30</v>
      </c>
      <c r="DP251" s="2">
        <f>IFERROR(VLOOKUP($CS$1&amp;'Service PJ'!$D249&amp;'Service PJ'!$B249&amp;'Service PJ'!$A249&amp;"*",'EPA_US9RT techs'!$A$2:$I$1722,9,FALSE),"")</f>
        <v>30</v>
      </c>
      <c r="DQ251" s="2">
        <f>IFERROR(VLOOKUP($CS$1&amp;'Service PJ'!$D249&amp;'Service PJ'!$B249&amp;'Service PJ'!$A249&amp;"*",'EPA_US9RT techs'!$A$2:$I$1722,9,FALSE),"")</f>
        <v>30</v>
      </c>
      <c r="DR251" s="2">
        <f>IFERROR(VLOOKUP($CS$1&amp;'Service PJ'!$D249&amp;'Service PJ'!$B249&amp;'Service PJ'!$A249&amp;"*",'EPA_US9RT techs'!$A$2:$I$1722,9,FALSE),"")</f>
        <v>30</v>
      </c>
      <c r="DS251" s="2">
        <f>IFERROR(VLOOKUP($CS$1&amp;'Service PJ'!$D249&amp;'Service PJ'!$B249&amp;'Service PJ'!$A249&amp;"*",'EPA_US9RT techs'!$A$2:$I$1722,9,FALSE),"")</f>
        <v>30</v>
      </c>
      <c r="DT251" s="2">
        <f>IFERROR(VLOOKUP($CS$1&amp;'Service PJ'!$D249&amp;'Service PJ'!$B249&amp;'Service PJ'!$A249&amp;"*",'EPA_US9RT techs'!$A$2:$I$1722,9,FALSE),"")</f>
        <v>30</v>
      </c>
      <c r="DU251" s="2">
        <f>IFERROR(VLOOKUP($CS$1&amp;'Service PJ'!$D249&amp;'Service PJ'!$B249&amp;'Service PJ'!$A249&amp;"*",'EPA_US9RT techs'!$A$2:$I$1722,9,FALSE),"")</f>
        <v>30</v>
      </c>
      <c r="DV251" s="2">
        <f>IFERROR(VLOOKUP($CS$1&amp;'Service PJ'!$D249&amp;'Service PJ'!$B249&amp;'Service PJ'!$A249&amp;"*",'EPA_US9RT techs'!$A$2:$I$1722,9,FALSE),"")</f>
        <v>30</v>
      </c>
      <c r="DW251" s="2">
        <f>IFERROR(VLOOKUP($CS$1&amp;'Service PJ'!$D249&amp;'Service PJ'!$B249&amp;'Service PJ'!$A249&amp;"*",'EPA_US9RT techs'!$A$2:$I$1722,9,FALSE),"")</f>
        <v>30</v>
      </c>
    </row>
    <row r="252" spans="1:127" x14ac:dyDescent="0.45">
      <c r="A252" t="str">
        <f>IF(SUM(B252:R252)=0,"\I:",'Service PJ'!$D250&amp;"_"&amp;'Service PJ'!$E250&amp;"_"&amp;'Service PJ'!$C250)</f>
        <v>\I:</v>
      </c>
      <c r="B252" s="14" t="str">
        <f>IFERROR(VLOOKUP($A$1&amp;'Service PJ'!$D250&amp;'Service PJ'!$B250&amp;'Service PJ'!$A250&amp;"*",'EPA_US9RT techs'!$A$2:$I$1722,9,FALSE),"")</f>
        <v/>
      </c>
      <c r="C252" s="14" t="str">
        <f>IFERROR(VLOOKUP($A$1&amp;'Service PJ'!$D250&amp;'Service PJ'!$B250&amp;'Service PJ'!$A250&amp;"*",'EPA_US9RT techs'!$A$2:$I$1722,9,FALSE),"")</f>
        <v/>
      </c>
      <c r="D252" s="14" t="str">
        <f>IFERROR(VLOOKUP($A$1&amp;'Service PJ'!$D250&amp;'Service PJ'!$B250&amp;'Service PJ'!$A250&amp;"*",'EPA_US9RT techs'!$A$2:$I$1722,9,FALSE),"")</f>
        <v/>
      </c>
      <c r="E252" s="14" t="str">
        <f>IFERROR(VLOOKUP($A$1&amp;'Service PJ'!$D250&amp;'Service PJ'!$B250&amp;'Service PJ'!$A250&amp;"*",'EPA_US9RT techs'!$A$2:$I$1722,9,FALSE),"")</f>
        <v/>
      </c>
      <c r="F252" s="14" t="str">
        <f>IFERROR(VLOOKUP($A$1&amp;'Service PJ'!$D250&amp;'Service PJ'!$B250&amp;'Service PJ'!$A250&amp;"*",'EPA_US9RT techs'!$A$2:$I$1722,9,FALSE),"")</f>
        <v/>
      </c>
      <c r="G252" s="14" t="str">
        <f>IFERROR(VLOOKUP($A$1&amp;'Service PJ'!$D250&amp;'Service PJ'!$B250&amp;'Service PJ'!$A250&amp;"*",'EPA_US9RT techs'!$A$2:$I$1722,9,FALSE),"")</f>
        <v/>
      </c>
      <c r="H252" s="14" t="str">
        <f>IFERROR(VLOOKUP($A$1&amp;'Service PJ'!$D250&amp;'Service PJ'!$B250&amp;'Service PJ'!$A250&amp;"*",'EPA_US9RT techs'!$A$2:$I$1722,9,FALSE),"")</f>
        <v/>
      </c>
      <c r="I252" s="14" t="str">
        <f>IFERROR(VLOOKUP($A$1&amp;'Service PJ'!$D250&amp;'Service PJ'!$B250&amp;'Service PJ'!$A250&amp;"*",'EPA_US9RT techs'!$A$2:$I$1722,9,FALSE),"")</f>
        <v/>
      </c>
      <c r="J252" s="14" t="str">
        <f>IFERROR(VLOOKUP($A$1&amp;'Service PJ'!$D250&amp;'Service PJ'!$B250&amp;'Service PJ'!$A250&amp;"*",'EPA_US9RT techs'!$A$2:$I$1722,9,FALSE),"")</f>
        <v/>
      </c>
      <c r="K252" s="14" t="str">
        <f>IFERROR(VLOOKUP($A$1&amp;'Service PJ'!$D250&amp;'Service PJ'!$B250&amp;'Service PJ'!$A250&amp;"*",'EPA_US9RT techs'!$A$2:$I$1722,9,FALSE),"")</f>
        <v/>
      </c>
      <c r="L252" s="14" t="str">
        <f>IFERROR(VLOOKUP($A$1&amp;'Service PJ'!$D250&amp;'Service PJ'!$B250&amp;'Service PJ'!$A250&amp;"*",'EPA_US9RT techs'!$A$2:$I$1722,9,FALSE),"")</f>
        <v/>
      </c>
      <c r="M252" s="14" t="str">
        <f>IFERROR(VLOOKUP($A$1&amp;'Service PJ'!$D250&amp;'Service PJ'!$B250&amp;'Service PJ'!$A250&amp;"*",'EPA_US9RT techs'!$A$2:$I$1722,9,FALSE),"")</f>
        <v/>
      </c>
      <c r="N252" s="14" t="str">
        <f>IFERROR(VLOOKUP($A$1&amp;'Service PJ'!$D250&amp;'Service PJ'!$B250&amp;'Service PJ'!$A250&amp;"*",'EPA_US9RT techs'!$A$2:$I$1722,9,FALSE),"")</f>
        <v/>
      </c>
      <c r="O252" s="14" t="str">
        <f>IFERROR(VLOOKUP($A$1&amp;'Service PJ'!$D250&amp;'Service PJ'!$B250&amp;'Service PJ'!$A250&amp;"*",'EPA_US9RT techs'!$A$2:$I$1722,9,FALSE),"")</f>
        <v/>
      </c>
      <c r="P252" s="14" t="str">
        <f>IFERROR(VLOOKUP($A$1&amp;'Service PJ'!$D250&amp;'Service PJ'!$B250&amp;'Service PJ'!$A250&amp;"*",'EPA_US9RT techs'!$A$2:$I$1722,9,FALSE),"")</f>
        <v/>
      </c>
      <c r="Q252" s="14" t="str">
        <f>IFERROR(VLOOKUP($A$1&amp;'Service PJ'!$D250&amp;'Service PJ'!$B250&amp;'Service PJ'!$A250&amp;"*",'EPA_US9RT techs'!$A$2:$I$1722,9,FALSE),"")</f>
        <v/>
      </c>
      <c r="R252" s="14" t="str">
        <f>IFERROR(VLOOKUP($A$1&amp;'Service PJ'!$D250&amp;'Service PJ'!$B250&amp;'Service PJ'!$A250&amp;"*",'EPA_US9RT techs'!$A$2:$I$1722,9,FALSE),"")</f>
        <v/>
      </c>
      <c r="S252" s="14" t="str">
        <f>IFERROR(VLOOKUP($A$1&amp;'Service PJ'!$D250&amp;'Service PJ'!$B250&amp;'Service PJ'!$A250&amp;"*",'EPA_US9RT techs'!$A$2:$I$1722,9,FALSE),"")</f>
        <v/>
      </c>
      <c r="T252" s="14" t="str">
        <f>IFERROR(VLOOKUP($A$1&amp;'Service PJ'!$D250&amp;'Service PJ'!$B250&amp;'Service PJ'!$A250&amp;"*",'EPA_US9RT techs'!$A$2:$I$1722,9,FALSE),"")</f>
        <v/>
      </c>
      <c r="U252" s="14" t="str">
        <f>IFERROR(VLOOKUP($A$1&amp;'Service PJ'!$D250&amp;'Service PJ'!$B250&amp;'Service PJ'!$A250&amp;"*",'EPA_US9RT techs'!$A$2:$I$1722,9,FALSE),"")</f>
        <v/>
      </c>
      <c r="V252" s="14" t="str">
        <f>IFERROR(VLOOKUP($A$1&amp;'Service PJ'!$D250&amp;'Service PJ'!$B250&amp;'Service PJ'!$A250&amp;"*",'EPA_US9RT techs'!$A$2:$I$1722,9,FALSE),"")</f>
        <v/>
      </c>
      <c r="W252" s="14" t="str">
        <f>IFERROR(VLOOKUP($A$1&amp;'Service PJ'!$D250&amp;'Service PJ'!$B250&amp;'Service PJ'!$A250&amp;"*",'EPA_US9RT techs'!$A$2:$I$1722,9,FALSE),"")</f>
        <v/>
      </c>
      <c r="X252" s="14" t="str">
        <f>IFERROR(VLOOKUP($A$1&amp;'Service PJ'!$D250&amp;'Service PJ'!$B250&amp;'Service PJ'!$A250&amp;"*",'EPA_US9RT techs'!$A$2:$I$1722,9,FALSE),"")</f>
        <v/>
      </c>
      <c r="Y252" s="14" t="str">
        <f>IFERROR(VLOOKUP($A$1&amp;'Service PJ'!$D250&amp;'Service PJ'!$B250&amp;'Service PJ'!$A250&amp;"*",'EPA_US9RT techs'!$A$2:$I$1722,9,FALSE),"")</f>
        <v/>
      </c>
      <c r="Z252" s="14" t="str">
        <f>IFERROR(VLOOKUP($A$1&amp;'Service PJ'!$D250&amp;'Service PJ'!$B250&amp;'Service PJ'!$A250&amp;"*",'EPA_US9RT techs'!$A$2:$I$1722,9,FALSE),"")</f>
        <v/>
      </c>
      <c r="AA252" s="14" t="str">
        <f>IFERROR(VLOOKUP($A$1&amp;'Service PJ'!$D250&amp;'Service PJ'!$B250&amp;'Service PJ'!$A250&amp;"*",'EPA_US9RT techs'!$A$2:$I$1722,9,FALSE),"")</f>
        <v/>
      </c>
      <c r="AB252" s="14" t="str">
        <f>IFERROR(VLOOKUP($A$1&amp;'Service PJ'!$D250&amp;'Service PJ'!$B250&amp;'Service PJ'!$A250&amp;"*",'EPA_US9RT techs'!$A$2:$I$1722,9,FALSE),"")</f>
        <v/>
      </c>
      <c r="AC252" s="14" t="str">
        <f>IFERROR(VLOOKUP($A$1&amp;'Service PJ'!$D250&amp;'Service PJ'!$B250&amp;'Service PJ'!$A250&amp;"*",'EPA_US9RT techs'!$A$2:$I$1722,9,FALSE),"")</f>
        <v/>
      </c>
      <c r="AD252" s="14" t="str">
        <f>IFERROR(VLOOKUP($A$1&amp;'Service PJ'!$D250&amp;'Service PJ'!$B250&amp;'Service PJ'!$A250&amp;"*",'EPA_US9RT techs'!$A$2:$I$1722,9,FALSE),"")</f>
        <v/>
      </c>
      <c r="AE252" s="14" t="str">
        <f>IFERROR(VLOOKUP($A$1&amp;'Service PJ'!$D250&amp;'Service PJ'!$B250&amp;'Service PJ'!$A250&amp;"*",'EPA_US9RT techs'!$A$2:$I$1722,9,FALSE),"")</f>
        <v/>
      </c>
      <c r="AG252" t="str">
        <f>IF(SUM(AH252:AX252)=0,"\I:",'Service PJ'!$D250&amp;"_"&amp;'Service PJ'!$E250&amp;"_"&amp;'Service PJ'!$C250)</f>
        <v>\I:</v>
      </c>
      <c r="AH252" s="14" t="str">
        <f>IFERROR(VLOOKUP($AG$1&amp;'Service PJ'!$D250&amp;'Service PJ'!$B250&amp;'Service PJ'!$A250&amp;"*",'EPA_US9RT techs'!$A$2:$I$1722,9,FALSE),"")</f>
        <v/>
      </c>
      <c r="AI252" s="14" t="str">
        <f>IFERROR(VLOOKUP($AG$1&amp;'Service PJ'!$D250&amp;'Service PJ'!$B250&amp;'Service PJ'!$A250&amp;"*",'EPA_US9RT techs'!$A$2:$I$1722,9,FALSE),"")</f>
        <v/>
      </c>
      <c r="AJ252" s="14" t="str">
        <f>IFERROR(VLOOKUP($AG$1&amp;'Service PJ'!$D250&amp;'Service PJ'!$B250&amp;'Service PJ'!$A250&amp;"*",'EPA_US9RT techs'!$A$2:$I$1722,9,FALSE),"")</f>
        <v/>
      </c>
      <c r="AK252" s="14" t="str">
        <f>IFERROR(VLOOKUP($AG$1&amp;'Service PJ'!$D250&amp;'Service PJ'!$B250&amp;'Service PJ'!$A250&amp;"*",'EPA_US9RT techs'!$A$2:$I$1722,9,FALSE),"")</f>
        <v/>
      </c>
      <c r="AL252" s="14" t="str">
        <f>IFERROR(VLOOKUP($AG$1&amp;'Service PJ'!$D250&amp;'Service PJ'!$B250&amp;'Service PJ'!$A250&amp;"*",'EPA_US9RT techs'!$A$2:$I$1722,9,FALSE),"")</f>
        <v/>
      </c>
      <c r="AM252" s="14" t="str">
        <f>IFERROR(VLOOKUP($AG$1&amp;'Service PJ'!$D250&amp;'Service PJ'!$B250&amp;'Service PJ'!$A250&amp;"*",'EPA_US9RT techs'!$A$2:$I$1722,9,FALSE),"")</f>
        <v/>
      </c>
      <c r="AN252" s="14" t="str">
        <f>IFERROR(VLOOKUP($AG$1&amp;'Service PJ'!$D250&amp;'Service PJ'!$B250&amp;'Service PJ'!$A250&amp;"*",'EPA_US9RT techs'!$A$2:$I$1722,9,FALSE),"")</f>
        <v/>
      </c>
      <c r="AO252" s="14" t="str">
        <f>IFERROR(VLOOKUP($AG$1&amp;'Service PJ'!$D250&amp;'Service PJ'!$B250&amp;'Service PJ'!$A250&amp;"*",'EPA_US9RT techs'!$A$2:$I$1722,9,FALSE),"")</f>
        <v/>
      </c>
      <c r="AP252" s="14" t="str">
        <f>IFERROR(VLOOKUP($AG$1&amp;'Service PJ'!$D250&amp;'Service PJ'!$B250&amp;'Service PJ'!$A250&amp;"*",'EPA_US9RT techs'!$A$2:$I$1722,9,FALSE),"")</f>
        <v/>
      </c>
      <c r="AQ252" s="14" t="str">
        <f>IFERROR(VLOOKUP($AG$1&amp;'Service PJ'!$D250&amp;'Service PJ'!$B250&amp;'Service PJ'!$A250&amp;"*",'EPA_US9RT techs'!$A$2:$I$1722,9,FALSE),"")</f>
        <v/>
      </c>
      <c r="AR252" s="14" t="str">
        <f>IFERROR(VLOOKUP($AG$1&amp;'Service PJ'!$D250&amp;'Service PJ'!$B250&amp;'Service PJ'!$A250&amp;"*",'EPA_US9RT techs'!$A$2:$I$1722,9,FALSE),"")</f>
        <v/>
      </c>
      <c r="AS252" s="14" t="str">
        <f>IFERROR(VLOOKUP($AG$1&amp;'Service PJ'!$D250&amp;'Service PJ'!$B250&amp;'Service PJ'!$A250&amp;"*",'EPA_US9RT techs'!$A$2:$I$1722,9,FALSE),"")</f>
        <v/>
      </c>
      <c r="AT252" s="14" t="str">
        <f>IFERROR(VLOOKUP($AG$1&amp;'Service PJ'!$D250&amp;'Service PJ'!$B250&amp;'Service PJ'!$A250&amp;"*",'EPA_US9RT techs'!$A$2:$I$1722,9,FALSE),"")</f>
        <v/>
      </c>
      <c r="AU252" s="14" t="str">
        <f>IFERROR(VLOOKUP($AG$1&amp;'Service PJ'!$D250&amp;'Service PJ'!$B250&amp;'Service PJ'!$A250&amp;"*",'EPA_US9RT techs'!$A$2:$I$1722,9,FALSE),"")</f>
        <v/>
      </c>
      <c r="AV252" s="14" t="str">
        <f>IFERROR(VLOOKUP($AG$1&amp;'Service PJ'!$D250&amp;'Service PJ'!$B250&amp;'Service PJ'!$A250&amp;"*",'EPA_US9RT techs'!$A$2:$I$1722,9,FALSE),"")</f>
        <v/>
      </c>
      <c r="AW252" s="14" t="str">
        <f>IFERROR(VLOOKUP($AG$1&amp;'Service PJ'!$D250&amp;'Service PJ'!$B250&amp;'Service PJ'!$A250&amp;"*",'EPA_US9RT techs'!$A$2:$I$1722,9,FALSE),"")</f>
        <v/>
      </c>
      <c r="AX252" s="14" t="str">
        <f>IFERROR(VLOOKUP($AG$1&amp;'Service PJ'!$D250&amp;'Service PJ'!$B250&amp;'Service PJ'!$A250&amp;"*",'EPA_US9RT techs'!$A$2:$I$1722,9,FALSE),"")</f>
        <v/>
      </c>
      <c r="AY252" s="14" t="str">
        <f>IFERROR(VLOOKUP($AG$1&amp;'Service PJ'!$D250&amp;'Service PJ'!$B250&amp;'Service PJ'!$A250&amp;"*",'EPA_US9RT techs'!$A$2:$I$1722,9,FALSE),"")</f>
        <v/>
      </c>
      <c r="AZ252" s="14" t="str">
        <f>IFERROR(VLOOKUP($AG$1&amp;'Service PJ'!$D250&amp;'Service PJ'!$B250&amp;'Service PJ'!$A250&amp;"*",'EPA_US9RT techs'!$A$2:$I$1722,9,FALSE),"")</f>
        <v/>
      </c>
      <c r="BA252" s="14" t="str">
        <f>IFERROR(VLOOKUP($AG$1&amp;'Service PJ'!$D250&amp;'Service PJ'!$B250&amp;'Service PJ'!$A250&amp;"*",'EPA_US9RT techs'!$A$2:$I$1722,9,FALSE),"")</f>
        <v/>
      </c>
      <c r="BB252" s="14" t="str">
        <f>IFERROR(VLOOKUP($AG$1&amp;'Service PJ'!$D250&amp;'Service PJ'!$B250&amp;'Service PJ'!$A250&amp;"*",'EPA_US9RT techs'!$A$2:$I$1722,9,FALSE),"")</f>
        <v/>
      </c>
      <c r="BC252" s="14" t="str">
        <f>IFERROR(VLOOKUP($AG$1&amp;'Service PJ'!$D250&amp;'Service PJ'!$B250&amp;'Service PJ'!$A250&amp;"*",'EPA_US9RT techs'!$A$2:$I$1722,9,FALSE),"")</f>
        <v/>
      </c>
      <c r="BD252" s="14" t="str">
        <f>IFERROR(VLOOKUP($AG$1&amp;'Service PJ'!$D250&amp;'Service PJ'!$B250&amp;'Service PJ'!$A250&amp;"*",'EPA_US9RT techs'!$A$2:$I$1722,9,FALSE),"")</f>
        <v/>
      </c>
      <c r="BE252" s="14" t="str">
        <f>IFERROR(VLOOKUP($AG$1&amp;'Service PJ'!$D250&amp;'Service PJ'!$B250&amp;'Service PJ'!$A250&amp;"*",'EPA_US9RT techs'!$A$2:$I$1722,9,FALSE),"")</f>
        <v/>
      </c>
      <c r="BF252" s="14" t="str">
        <f>IFERROR(VLOOKUP($AG$1&amp;'Service PJ'!$D250&amp;'Service PJ'!$B250&amp;'Service PJ'!$A250&amp;"*",'EPA_US9RT techs'!$A$2:$I$1722,9,FALSE),"")</f>
        <v/>
      </c>
      <c r="BG252" s="14" t="str">
        <f>IFERROR(VLOOKUP($AG$1&amp;'Service PJ'!$D250&amp;'Service PJ'!$B250&amp;'Service PJ'!$A250&amp;"*",'EPA_US9RT techs'!$A$2:$I$1722,9,FALSE),"")</f>
        <v/>
      </c>
      <c r="BH252" s="14" t="str">
        <f>IFERROR(VLOOKUP($AG$1&amp;'Service PJ'!$D250&amp;'Service PJ'!$B250&amp;'Service PJ'!$A250&amp;"*",'EPA_US9RT techs'!$A$2:$I$1722,9,FALSE),"")</f>
        <v/>
      </c>
      <c r="BI252" s="14" t="str">
        <f>IFERROR(VLOOKUP($AG$1&amp;'Service PJ'!$D250&amp;'Service PJ'!$B250&amp;'Service PJ'!$A250&amp;"*",'EPA_US9RT techs'!$A$2:$I$1722,9,FALSE),"")</f>
        <v/>
      </c>
      <c r="BJ252" s="14" t="str">
        <f>IFERROR(VLOOKUP($AG$1&amp;'Service PJ'!$D250&amp;'Service PJ'!$B250&amp;'Service PJ'!$A250&amp;"*",'EPA_US9RT techs'!$A$2:$I$1722,9,FALSE),"")</f>
        <v/>
      </c>
      <c r="BK252" s="14" t="str">
        <f>IFERROR(VLOOKUP($AG$1&amp;'Service PJ'!$D250&amp;'Service PJ'!$B250&amp;'Service PJ'!$A250&amp;"*",'EPA_US9RT techs'!$A$2:$I$1722,9,FALSE),"")</f>
        <v/>
      </c>
      <c r="BM252" t="str">
        <f>IF(SUM(BN252:CD252)=0,"\I:",'Service PJ'!$D250&amp;"_"&amp;'Service PJ'!$E250&amp;"_"&amp;'Service PJ'!$C250)</f>
        <v>\I:</v>
      </c>
      <c r="BN252" s="14" t="str">
        <f>IFERROR(VLOOKUP($BM$1&amp;'Service PJ'!$D250&amp;'Service PJ'!$B250&amp;'Service PJ'!$A250&amp;"*",'EPA_US9RT techs'!$A$2:$I$1722,9,FALSE),"")</f>
        <v/>
      </c>
      <c r="BO252" s="14" t="str">
        <f>IFERROR(VLOOKUP($BM$1&amp;'Service PJ'!$D250&amp;'Service PJ'!$B250&amp;'Service PJ'!$A250&amp;"*",'EPA_US9RT techs'!$A$2:$I$1722,9,FALSE),"")</f>
        <v/>
      </c>
      <c r="BP252" s="14" t="str">
        <f>IFERROR(VLOOKUP($BM$1&amp;'Service PJ'!$D250&amp;'Service PJ'!$B250&amp;'Service PJ'!$A250&amp;"*",'EPA_US9RT techs'!$A$2:$I$1722,9,FALSE),"")</f>
        <v/>
      </c>
      <c r="BQ252" s="14" t="str">
        <f>IFERROR(VLOOKUP($BM$1&amp;'Service PJ'!$D250&amp;'Service PJ'!$B250&amp;'Service PJ'!$A250&amp;"*",'EPA_US9RT techs'!$A$2:$I$1722,9,FALSE),"")</f>
        <v/>
      </c>
      <c r="BR252" s="14" t="str">
        <f>IFERROR(VLOOKUP($BM$1&amp;'Service PJ'!$D250&amp;'Service PJ'!$B250&amp;'Service PJ'!$A250&amp;"*",'EPA_US9RT techs'!$A$2:$I$1722,9,FALSE),"")</f>
        <v/>
      </c>
      <c r="BS252" s="14" t="str">
        <f>IFERROR(VLOOKUP($BM$1&amp;'Service PJ'!$D250&amp;'Service PJ'!$B250&amp;'Service PJ'!$A250&amp;"*",'EPA_US9RT techs'!$A$2:$I$1722,9,FALSE),"")</f>
        <v/>
      </c>
      <c r="BT252" s="14" t="str">
        <f>IFERROR(VLOOKUP($BM$1&amp;'Service PJ'!$D250&amp;'Service PJ'!$B250&amp;'Service PJ'!$A250&amp;"*",'EPA_US9RT techs'!$A$2:$I$1722,9,FALSE),"")</f>
        <v/>
      </c>
      <c r="BU252" s="14" t="str">
        <f>IFERROR(VLOOKUP($BM$1&amp;'Service PJ'!$D250&amp;'Service PJ'!$B250&amp;'Service PJ'!$A250&amp;"*",'EPA_US9RT techs'!$A$2:$I$1722,9,FALSE),"")</f>
        <v/>
      </c>
      <c r="BV252" s="14" t="str">
        <f>IFERROR(VLOOKUP($BM$1&amp;'Service PJ'!$D250&amp;'Service PJ'!$B250&amp;'Service PJ'!$A250&amp;"*",'EPA_US9RT techs'!$A$2:$I$1722,9,FALSE),"")</f>
        <v/>
      </c>
      <c r="BW252" s="14" t="str">
        <f>IFERROR(VLOOKUP($BM$1&amp;'Service PJ'!$D250&amp;'Service PJ'!$B250&amp;'Service PJ'!$A250&amp;"*",'EPA_US9RT techs'!$A$2:$I$1722,9,FALSE),"")</f>
        <v/>
      </c>
      <c r="BX252" s="14" t="str">
        <f>IFERROR(VLOOKUP($BM$1&amp;'Service PJ'!$D250&amp;'Service PJ'!$B250&amp;'Service PJ'!$A250&amp;"*",'EPA_US9RT techs'!$A$2:$I$1722,9,FALSE),"")</f>
        <v/>
      </c>
      <c r="BY252" s="14" t="str">
        <f>IFERROR(VLOOKUP($BM$1&amp;'Service PJ'!$D250&amp;'Service PJ'!$B250&amp;'Service PJ'!$A250&amp;"*",'EPA_US9RT techs'!$A$2:$I$1722,9,FALSE),"")</f>
        <v/>
      </c>
      <c r="BZ252" s="14" t="str">
        <f>IFERROR(VLOOKUP($BM$1&amp;'Service PJ'!$D250&amp;'Service PJ'!$B250&amp;'Service PJ'!$A250&amp;"*",'EPA_US9RT techs'!$A$2:$I$1722,9,FALSE),"")</f>
        <v/>
      </c>
      <c r="CA252" s="14" t="str">
        <f>IFERROR(VLOOKUP($BM$1&amp;'Service PJ'!$D250&amp;'Service PJ'!$B250&amp;'Service PJ'!$A250&amp;"*",'EPA_US9RT techs'!$A$2:$I$1722,9,FALSE),"")</f>
        <v/>
      </c>
      <c r="CB252" s="14" t="str">
        <f>IFERROR(VLOOKUP($BM$1&amp;'Service PJ'!$D250&amp;'Service PJ'!$B250&amp;'Service PJ'!$A250&amp;"*",'EPA_US9RT techs'!$A$2:$I$1722,9,FALSE),"")</f>
        <v/>
      </c>
      <c r="CC252" s="14" t="str">
        <f>IFERROR(VLOOKUP($BM$1&amp;'Service PJ'!$D250&amp;'Service PJ'!$B250&amp;'Service PJ'!$A250&amp;"*",'EPA_US9RT techs'!$A$2:$I$1722,9,FALSE),"")</f>
        <v/>
      </c>
      <c r="CD252" s="14" t="str">
        <f>IFERROR(VLOOKUP($BM$1&amp;'Service PJ'!$D250&amp;'Service PJ'!$B250&amp;'Service PJ'!$A250&amp;"*",'EPA_US9RT techs'!$A$2:$I$1722,9,FALSE),"")</f>
        <v/>
      </c>
      <c r="CE252" s="14" t="str">
        <f>IFERROR(VLOOKUP($BM$1&amp;'Service PJ'!$D250&amp;'Service PJ'!$B250&amp;'Service PJ'!$A250&amp;"*",'EPA_US9RT techs'!$A$2:$I$1722,9,FALSE),"")</f>
        <v/>
      </c>
      <c r="CF252" s="14" t="str">
        <f>IFERROR(VLOOKUP($BM$1&amp;'Service PJ'!$D250&amp;'Service PJ'!$B250&amp;'Service PJ'!$A250&amp;"*",'EPA_US9RT techs'!$A$2:$I$1722,9,FALSE),"")</f>
        <v/>
      </c>
      <c r="CG252" s="14" t="str">
        <f>IFERROR(VLOOKUP($BM$1&amp;'Service PJ'!$D250&amp;'Service PJ'!$B250&amp;'Service PJ'!$A250&amp;"*",'EPA_US9RT techs'!$A$2:$I$1722,9,FALSE),"")</f>
        <v/>
      </c>
      <c r="CH252" s="14" t="str">
        <f>IFERROR(VLOOKUP($BM$1&amp;'Service PJ'!$D250&amp;'Service PJ'!$B250&amp;'Service PJ'!$A250&amp;"*",'EPA_US9RT techs'!$A$2:$I$1722,9,FALSE),"")</f>
        <v/>
      </c>
      <c r="CI252" s="14" t="str">
        <f>IFERROR(VLOOKUP($BM$1&amp;'Service PJ'!$D250&amp;'Service PJ'!$B250&amp;'Service PJ'!$A250&amp;"*",'EPA_US9RT techs'!$A$2:$I$1722,9,FALSE),"")</f>
        <v/>
      </c>
      <c r="CJ252" s="14" t="str">
        <f>IFERROR(VLOOKUP($BM$1&amp;'Service PJ'!$D250&amp;'Service PJ'!$B250&amp;'Service PJ'!$A250&amp;"*",'EPA_US9RT techs'!$A$2:$I$1722,9,FALSE),"")</f>
        <v/>
      </c>
      <c r="CK252" s="14" t="str">
        <f>IFERROR(VLOOKUP($BM$1&amp;'Service PJ'!$D250&amp;'Service PJ'!$B250&amp;'Service PJ'!$A250&amp;"*",'EPA_US9RT techs'!$A$2:$I$1722,9,FALSE),"")</f>
        <v/>
      </c>
      <c r="CL252" s="14" t="str">
        <f>IFERROR(VLOOKUP($BM$1&amp;'Service PJ'!$D250&amp;'Service PJ'!$B250&amp;'Service PJ'!$A250&amp;"*",'EPA_US9RT techs'!$A$2:$I$1722,9,FALSE),"")</f>
        <v/>
      </c>
      <c r="CM252" s="14" t="str">
        <f>IFERROR(VLOOKUP($BM$1&amp;'Service PJ'!$D250&amp;'Service PJ'!$B250&amp;'Service PJ'!$A250&amp;"*",'EPA_US9RT techs'!$A$2:$I$1722,9,FALSE),"")</f>
        <v/>
      </c>
      <c r="CN252" s="14" t="str">
        <f>IFERROR(VLOOKUP($BM$1&amp;'Service PJ'!$D250&amp;'Service PJ'!$B250&amp;'Service PJ'!$A250&amp;"*",'EPA_US9RT techs'!$A$2:$I$1722,9,FALSE),"")</f>
        <v/>
      </c>
      <c r="CO252" s="14" t="str">
        <f>IFERROR(VLOOKUP($BM$1&amp;'Service PJ'!$D250&amp;'Service PJ'!$B250&amp;'Service PJ'!$A250&amp;"*",'EPA_US9RT techs'!$A$2:$I$1722,9,FALSE),"")</f>
        <v/>
      </c>
      <c r="CP252" s="14" t="str">
        <f>IFERROR(VLOOKUP($BM$1&amp;'Service PJ'!$D250&amp;'Service PJ'!$B250&amp;'Service PJ'!$A250&amp;"*",'EPA_US9RT techs'!$A$2:$I$1722,9,FALSE),"")</f>
        <v/>
      </c>
      <c r="CQ252" s="14" t="str">
        <f>IFERROR(VLOOKUP($BM$1&amp;'Service PJ'!$D250&amp;'Service PJ'!$B250&amp;'Service PJ'!$A250&amp;"*",'EPA_US9RT techs'!$A$2:$I$1722,9,FALSE),"")</f>
        <v/>
      </c>
      <c r="CS252" t="str">
        <f>IF(SUM(CT252:DJ252)=0,"\I:",'Service PJ'!$D250&amp;"_"&amp;'Service PJ'!$E250&amp;"_"&amp;'Service PJ'!$C250)</f>
        <v>ILP_SPC_BFG</v>
      </c>
      <c r="CT252" s="2">
        <f>IFERROR(VLOOKUP($CS$1&amp;'Service PJ'!$D250&amp;'Service PJ'!$B250&amp;'Service PJ'!$A250&amp;"*",'EPA_US9RT techs'!$A$2:$I$1722,9,FALSE),"")</f>
        <v>50</v>
      </c>
      <c r="CU252" s="2">
        <f>IFERROR(VLOOKUP($CS$1&amp;'Service PJ'!$D250&amp;'Service PJ'!$B250&amp;'Service PJ'!$A250&amp;"*",'EPA_US9RT techs'!$A$2:$I$1722,9,FALSE),"")</f>
        <v>50</v>
      </c>
      <c r="CV252" s="2">
        <f>IFERROR(VLOOKUP($CS$1&amp;'Service PJ'!$D250&amp;'Service PJ'!$B250&amp;'Service PJ'!$A250&amp;"*",'EPA_US9RT techs'!$A$2:$I$1722,9,FALSE),"")</f>
        <v>50</v>
      </c>
      <c r="CW252" s="2">
        <f>IFERROR(VLOOKUP($CS$1&amp;'Service PJ'!$D250&amp;'Service PJ'!$B250&amp;'Service PJ'!$A250&amp;"*",'EPA_US9RT techs'!$A$2:$I$1722,9,FALSE),"")</f>
        <v>50</v>
      </c>
      <c r="CX252" s="2">
        <f>IFERROR(VLOOKUP($CS$1&amp;'Service PJ'!$D250&amp;'Service PJ'!$B250&amp;'Service PJ'!$A250&amp;"*",'EPA_US9RT techs'!$A$2:$I$1722,9,FALSE),"")</f>
        <v>50</v>
      </c>
      <c r="CY252" s="2">
        <f>IFERROR(VLOOKUP($CS$1&amp;'Service PJ'!$D250&amp;'Service PJ'!$B250&amp;'Service PJ'!$A250&amp;"*",'EPA_US9RT techs'!$A$2:$I$1722,9,FALSE),"")</f>
        <v>50</v>
      </c>
      <c r="CZ252" s="2">
        <f>IFERROR(VLOOKUP($CS$1&amp;'Service PJ'!$D250&amp;'Service PJ'!$B250&amp;'Service PJ'!$A250&amp;"*",'EPA_US9RT techs'!$A$2:$I$1722,9,FALSE),"")</f>
        <v>50</v>
      </c>
      <c r="DA252" s="2">
        <f>IFERROR(VLOOKUP($CS$1&amp;'Service PJ'!$D250&amp;'Service PJ'!$B250&amp;'Service PJ'!$A250&amp;"*",'EPA_US9RT techs'!$A$2:$I$1722,9,FALSE),"")</f>
        <v>50</v>
      </c>
      <c r="DB252" s="2">
        <f>IFERROR(VLOOKUP($CS$1&amp;'Service PJ'!$D250&amp;'Service PJ'!$B250&amp;'Service PJ'!$A250&amp;"*",'EPA_US9RT techs'!$A$2:$I$1722,9,FALSE),"")</f>
        <v>50</v>
      </c>
      <c r="DC252" s="2">
        <f>IFERROR(VLOOKUP($CS$1&amp;'Service PJ'!$D250&amp;'Service PJ'!$B250&amp;'Service PJ'!$A250&amp;"*",'EPA_US9RT techs'!$A$2:$I$1722,9,FALSE),"")</f>
        <v>50</v>
      </c>
      <c r="DD252" s="2">
        <f>IFERROR(VLOOKUP($CS$1&amp;'Service PJ'!$D250&amp;'Service PJ'!$B250&amp;'Service PJ'!$A250&amp;"*",'EPA_US9RT techs'!$A$2:$I$1722,9,FALSE),"")</f>
        <v>50</v>
      </c>
      <c r="DE252" s="2">
        <f>IFERROR(VLOOKUP($CS$1&amp;'Service PJ'!$D250&amp;'Service PJ'!$B250&amp;'Service PJ'!$A250&amp;"*",'EPA_US9RT techs'!$A$2:$I$1722,9,FALSE),"")</f>
        <v>50</v>
      </c>
      <c r="DF252" s="2">
        <f>IFERROR(VLOOKUP($CS$1&amp;'Service PJ'!$D250&amp;'Service PJ'!$B250&amp;'Service PJ'!$A250&amp;"*",'EPA_US9RT techs'!$A$2:$I$1722,9,FALSE),"")</f>
        <v>50</v>
      </c>
      <c r="DG252" s="2">
        <f>IFERROR(VLOOKUP($CS$1&amp;'Service PJ'!$D250&amp;'Service PJ'!$B250&amp;'Service PJ'!$A250&amp;"*",'EPA_US9RT techs'!$A$2:$I$1722,9,FALSE),"")</f>
        <v>50</v>
      </c>
      <c r="DH252" s="2">
        <f>IFERROR(VLOOKUP($CS$1&amp;'Service PJ'!$D250&amp;'Service PJ'!$B250&amp;'Service PJ'!$A250&amp;"*",'EPA_US9RT techs'!$A$2:$I$1722,9,FALSE),"")</f>
        <v>50</v>
      </c>
      <c r="DI252" s="2">
        <f>IFERROR(VLOOKUP($CS$1&amp;'Service PJ'!$D250&amp;'Service PJ'!$B250&amp;'Service PJ'!$A250&amp;"*",'EPA_US9RT techs'!$A$2:$I$1722,9,FALSE),"")</f>
        <v>50</v>
      </c>
      <c r="DJ252" s="2">
        <f>IFERROR(VLOOKUP($CS$1&amp;'Service PJ'!$D250&amp;'Service PJ'!$B250&amp;'Service PJ'!$A250&amp;"*",'EPA_US9RT techs'!$A$2:$I$1722,9,FALSE),"")</f>
        <v>50</v>
      </c>
      <c r="DK252" s="2">
        <f>IFERROR(VLOOKUP($CS$1&amp;'Service PJ'!$D250&amp;'Service PJ'!$B250&amp;'Service PJ'!$A250&amp;"*",'EPA_US9RT techs'!$A$2:$I$1722,9,FALSE),"")</f>
        <v>50</v>
      </c>
      <c r="DL252" s="2">
        <f>IFERROR(VLOOKUP($CS$1&amp;'Service PJ'!$D250&amp;'Service PJ'!$B250&amp;'Service PJ'!$A250&amp;"*",'EPA_US9RT techs'!$A$2:$I$1722,9,FALSE),"")</f>
        <v>50</v>
      </c>
      <c r="DM252" s="2">
        <f>IFERROR(VLOOKUP($CS$1&amp;'Service PJ'!$D250&amp;'Service PJ'!$B250&amp;'Service PJ'!$A250&amp;"*",'EPA_US9RT techs'!$A$2:$I$1722,9,FALSE),"")</f>
        <v>50</v>
      </c>
      <c r="DN252" s="2">
        <f>IFERROR(VLOOKUP($CS$1&amp;'Service PJ'!$D250&amp;'Service PJ'!$B250&amp;'Service PJ'!$A250&amp;"*",'EPA_US9RT techs'!$A$2:$I$1722,9,FALSE),"")</f>
        <v>50</v>
      </c>
      <c r="DO252" s="2">
        <f>IFERROR(VLOOKUP($CS$1&amp;'Service PJ'!$D250&amp;'Service PJ'!$B250&amp;'Service PJ'!$A250&amp;"*",'EPA_US9RT techs'!$A$2:$I$1722,9,FALSE),"")</f>
        <v>50</v>
      </c>
      <c r="DP252" s="2">
        <f>IFERROR(VLOOKUP($CS$1&amp;'Service PJ'!$D250&amp;'Service PJ'!$B250&amp;'Service PJ'!$A250&amp;"*",'EPA_US9RT techs'!$A$2:$I$1722,9,FALSE),"")</f>
        <v>50</v>
      </c>
      <c r="DQ252" s="2">
        <f>IFERROR(VLOOKUP($CS$1&amp;'Service PJ'!$D250&amp;'Service PJ'!$B250&amp;'Service PJ'!$A250&amp;"*",'EPA_US9RT techs'!$A$2:$I$1722,9,FALSE),"")</f>
        <v>50</v>
      </c>
      <c r="DR252" s="2">
        <f>IFERROR(VLOOKUP($CS$1&amp;'Service PJ'!$D250&amp;'Service PJ'!$B250&amp;'Service PJ'!$A250&amp;"*",'EPA_US9RT techs'!$A$2:$I$1722,9,FALSE),"")</f>
        <v>50</v>
      </c>
      <c r="DS252" s="2">
        <f>IFERROR(VLOOKUP($CS$1&amp;'Service PJ'!$D250&amp;'Service PJ'!$B250&amp;'Service PJ'!$A250&amp;"*",'EPA_US9RT techs'!$A$2:$I$1722,9,FALSE),"")</f>
        <v>50</v>
      </c>
      <c r="DT252" s="2">
        <f>IFERROR(VLOOKUP($CS$1&amp;'Service PJ'!$D250&amp;'Service PJ'!$B250&amp;'Service PJ'!$A250&amp;"*",'EPA_US9RT techs'!$A$2:$I$1722,9,FALSE),"")</f>
        <v>50</v>
      </c>
      <c r="DU252" s="2">
        <f>IFERROR(VLOOKUP($CS$1&amp;'Service PJ'!$D250&amp;'Service PJ'!$B250&amp;'Service PJ'!$A250&amp;"*",'EPA_US9RT techs'!$A$2:$I$1722,9,FALSE),"")</f>
        <v>50</v>
      </c>
      <c r="DV252" s="2">
        <f>IFERROR(VLOOKUP($CS$1&amp;'Service PJ'!$D250&amp;'Service PJ'!$B250&amp;'Service PJ'!$A250&amp;"*",'EPA_US9RT techs'!$A$2:$I$1722,9,FALSE),"")</f>
        <v>50</v>
      </c>
      <c r="DW252" s="2">
        <f>IFERROR(VLOOKUP($CS$1&amp;'Service PJ'!$D250&amp;'Service PJ'!$B250&amp;'Service PJ'!$A250&amp;"*",'EPA_US9RT techs'!$A$2:$I$1722,9,FALSE),"")</f>
        <v>50</v>
      </c>
    </row>
    <row r="253" spans="1:127" x14ac:dyDescent="0.45">
      <c r="A253" t="str">
        <f>IF(SUM(B253:R253)=0,"\I:",'Service PJ'!$D251&amp;"_"&amp;'Service PJ'!$E251&amp;"_"&amp;'Service PJ'!$C251)</f>
        <v>\I:</v>
      </c>
      <c r="B253" s="14" t="str">
        <f>IFERROR(VLOOKUP($A$1&amp;'Service PJ'!$D251&amp;'Service PJ'!$B251&amp;'Service PJ'!$A251&amp;"*",'EPA_US9RT techs'!$A$2:$I$1722,9,FALSE),"")</f>
        <v/>
      </c>
      <c r="C253" s="14" t="str">
        <f>IFERROR(VLOOKUP($A$1&amp;'Service PJ'!$D251&amp;'Service PJ'!$B251&amp;'Service PJ'!$A251&amp;"*",'EPA_US9RT techs'!$A$2:$I$1722,9,FALSE),"")</f>
        <v/>
      </c>
      <c r="D253" s="14" t="str">
        <f>IFERROR(VLOOKUP($A$1&amp;'Service PJ'!$D251&amp;'Service PJ'!$B251&amp;'Service PJ'!$A251&amp;"*",'EPA_US9RT techs'!$A$2:$I$1722,9,FALSE),"")</f>
        <v/>
      </c>
      <c r="E253" s="14" t="str">
        <f>IFERROR(VLOOKUP($A$1&amp;'Service PJ'!$D251&amp;'Service PJ'!$B251&amp;'Service PJ'!$A251&amp;"*",'EPA_US9RT techs'!$A$2:$I$1722,9,FALSE),"")</f>
        <v/>
      </c>
      <c r="F253" s="14" t="str">
        <f>IFERROR(VLOOKUP($A$1&amp;'Service PJ'!$D251&amp;'Service PJ'!$B251&amp;'Service PJ'!$A251&amp;"*",'EPA_US9RT techs'!$A$2:$I$1722,9,FALSE),"")</f>
        <v/>
      </c>
      <c r="G253" s="14" t="str">
        <f>IFERROR(VLOOKUP($A$1&amp;'Service PJ'!$D251&amp;'Service PJ'!$B251&amp;'Service PJ'!$A251&amp;"*",'EPA_US9RT techs'!$A$2:$I$1722,9,FALSE),"")</f>
        <v/>
      </c>
      <c r="H253" s="14" t="str">
        <f>IFERROR(VLOOKUP($A$1&amp;'Service PJ'!$D251&amp;'Service PJ'!$B251&amp;'Service PJ'!$A251&amp;"*",'EPA_US9RT techs'!$A$2:$I$1722,9,FALSE),"")</f>
        <v/>
      </c>
      <c r="I253" s="14" t="str">
        <f>IFERROR(VLOOKUP($A$1&amp;'Service PJ'!$D251&amp;'Service PJ'!$B251&amp;'Service PJ'!$A251&amp;"*",'EPA_US9RT techs'!$A$2:$I$1722,9,FALSE),"")</f>
        <v/>
      </c>
      <c r="J253" s="14" t="str">
        <f>IFERROR(VLOOKUP($A$1&amp;'Service PJ'!$D251&amp;'Service PJ'!$B251&amp;'Service PJ'!$A251&amp;"*",'EPA_US9RT techs'!$A$2:$I$1722,9,FALSE),"")</f>
        <v/>
      </c>
      <c r="K253" s="14" t="str">
        <f>IFERROR(VLOOKUP($A$1&amp;'Service PJ'!$D251&amp;'Service PJ'!$B251&amp;'Service PJ'!$A251&amp;"*",'EPA_US9RT techs'!$A$2:$I$1722,9,FALSE),"")</f>
        <v/>
      </c>
      <c r="L253" s="14" t="str">
        <f>IFERROR(VLOOKUP($A$1&amp;'Service PJ'!$D251&amp;'Service PJ'!$B251&amp;'Service PJ'!$A251&amp;"*",'EPA_US9RT techs'!$A$2:$I$1722,9,FALSE),"")</f>
        <v/>
      </c>
      <c r="M253" s="14" t="str">
        <f>IFERROR(VLOOKUP($A$1&amp;'Service PJ'!$D251&amp;'Service PJ'!$B251&amp;'Service PJ'!$A251&amp;"*",'EPA_US9RT techs'!$A$2:$I$1722,9,FALSE),"")</f>
        <v/>
      </c>
      <c r="N253" s="14" t="str">
        <f>IFERROR(VLOOKUP($A$1&amp;'Service PJ'!$D251&amp;'Service PJ'!$B251&amp;'Service PJ'!$A251&amp;"*",'EPA_US9RT techs'!$A$2:$I$1722,9,FALSE),"")</f>
        <v/>
      </c>
      <c r="O253" s="14" t="str">
        <f>IFERROR(VLOOKUP($A$1&amp;'Service PJ'!$D251&amp;'Service PJ'!$B251&amp;'Service PJ'!$A251&amp;"*",'EPA_US9RT techs'!$A$2:$I$1722,9,FALSE),"")</f>
        <v/>
      </c>
      <c r="P253" s="14" t="str">
        <f>IFERROR(VLOOKUP($A$1&amp;'Service PJ'!$D251&amp;'Service PJ'!$B251&amp;'Service PJ'!$A251&amp;"*",'EPA_US9RT techs'!$A$2:$I$1722,9,FALSE),"")</f>
        <v/>
      </c>
      <c r="Q253" s="14" t="str">
        <f>IFERROR(VLOOKUP($A$1&amp;'Service PJ'!$D251&amp;'Service PJ'!$B251&amp;'Service PJ'!$A251&amp;"*",'EPA_US9RT techs'!$A$2:$I$1722,9,FALSE),"")</f>
        <v/>
      </c>
      <c r="R253" s="14" t="str">
        <f>IFERROR(VLOOKUP($A$1&amp;'Service PJ'!$D251&amp;'Service PJ'!$B251&amp;'Service PJ'!$A251&amp;"*",'EPA_US9RT techs'!$A$2:$I$1722,9,FALSE),"")</f>
        <v/>
      </c>
      <c r="S253" s="14" t="str">
        <f>IFERROR(VLOOKUP($A$1&amp;'Service PJ'!$D251&amp;'Service PJ'!$B251&amp;'Service PJ'!$A251&amp;"*",'EPA_US9RT techs'!$A$2:$I$1722,9,FALSE),"")</f>
        <v/>
      </c>
      <c r="T253" s="14" t="str">
        <f>IFERROR(VLOOKUP($A$1&amp;'Service PJ'!$D251&amp;'Service PJ'!$B251&amp;'Service PJ'!$A251&amp;"*",'EPA_US9RT techs'!$A$2:$I$1722,9,FALSE),"")</f>
        <v/>
      </c>
      <c r="U253" s="14" t="str">
        <f>IFERROR(VLOOKUP($A$1&amp;'Service PJ'!$D251&amp;'Service PJ'!$B251&amp;'Service PJ'!$A251&amp;"*",'EPA_US9RT techs'!$A$2:$I$1722,9,FALSE),"")</f>
        <v/>
      </c>
      <c r="V253" s="14" t="str">
        <f>IFERROR(VLOOKUP($A$1&amp;'Service PJ'!$D251&amp;'Service PJ'!$B251&amp;'Service PJ'!$A251&amp;"*",'EPA_US9RT techs'!$A$2:$I$1722,9,FALSE),"")</f>
        <v/>
      </c>
      <c r="W253" s="14" t="str">
        <f>IFERROR(VLOOKUP($A$1&amp;'Service PJ'!$D251&amp;'Service PJ'!$B251&amp;'Service PJ'!$A251&amp;"*",'EPA_US9RT techs'!$A$2:$I$1722,9,FALSE),"")</f>
        <v/>
      </c>
      <c r="X253" s="14" t="str">
        <f>IFERROR(VLOOKUP($A$1&amp;'Service PJ'!$D251&amp;'Service PJ'!$B251&amp;'Service PJ'!$A251&amp;"*",'EPA_US9RT techs'!$A$2:$I$1722,9,FALSE),"")</f>
        <v/>
      </c>
      <c r="Y253" s="14" t="str">
        <f>IFERROR(VLOOKUP($A$1&amp;'Service PJ'!$D251&amp;'Service PJ'!$B251&amp;'Service PJ'!$A251&amp;"*",'EPA_US9RT techs'!$A$2:$I$1722,9,FALSE),"")</f>
        <v/>
      </c>
      <c r="Z253" s="14" t="str">
        <f>IFERROR(VLOOKUP($A$1&amp;'Service PJ'!$D251&amp;'Service PJ'!$B251&amp;'Service PJ'!$A251&amp;"*",'EPA_US9RT techs'!$A$2:$I$1722,9,FALSE),"")</f>
        <v/>
      </c>
      <c r="AA253" s="14" t="str">
        <f>IFERROR(VLOOKUP($A$1&amp;'Service PJ'!$D251&amp;'Service PJ'!$B251&amp;'Service PJ'!$A251&amp;"*",'EPA_US9RT techs'!$A$2:$I$1722,9,FALSE),"")</f>
        <v/>
      </c>
      <c r="AB253" s="14" t="str">
        <f>IFERROR(VLOOKUP($A$1&amp;'Service PJ'!$D251&amp;'Service PJ'!$B251&amp;'Service PJ'!$A251&amp;"*",'EPA_US9RT techs'!$A$2:$I$1722,9,FALSE),"")</f>
        <v/>
      </c>
      <c r="AC253" s="14" t="str">
        <f>IFERROR(VLOOKUP($A$1&amp;'Service PJ'!$D251&amp;'Service PJ'!$B251&amp;'Service PJ'!$A251&amp;"*",'EPA_US9RT techs'!$A$2:$I$1722,9,FALSE),"")</f>
        <v/>
      </c>
      <c r="AD253" s="14" t="str">
        <f>IFERROR(VLOOKUP($A$1&amp;'Service PJ'!$D251&amp;'Service PJ'!$B251&amp;'Service PJ'!$A251&amp;"*",'EPA_US9RT techs'!$A$2:$I$1722,9,FALSE),"")</f>
        <v/>
      </c>
      <c r="AE253" s="14" t="str">
        <f>IFERROR(VLOOKUP($A$1&amp;'Service PJ'!$D251&amp;'Service PJ'!$B251&amp;'Service PJ'!$A251&amp;"*",'EPA_US9RT techs'!$A$2:$I$1722,9,FALSE),"")</f>
        <v/>
      </c>
      <c r="AG253" t="str">
        <f>IF(SUM(AH253:AX253)=0,"\I:",'Service PJ'!$D251&amp;"_"&amp;'Service PJ'!$E251&amp;"_"&amp;'Service PJ'!$C251)</f>
        <v>\I:</v>
      </c>
      <c r="AH253" s="14" t="str">
        <f>IFERROR(VLOOKUP($AG$1&amp;'Service PJ'!$D251&amp;'Service PJ'!$B251&amp;'Service PJ'!$A251&amp;"*",'EPA_US9RT techs'!$A$2:$I$1722,9,FALSE),"")</f>
        <v/>
      </c>
      <c r="AI253" s="14" t="str">
        <f>IFERROR(VLOOKUP($AG$1&amp;'Service PJ'!$D251&amp;'Service PJ'!$B251&amp;'Service PJ'!$A251&amp;"*",'EPA_US9RT techs'!$A$2:$I$1722,9,FALSE),"")</f>
        <v/>
      </c>
      <c r="AJ253" s="14" t="str">
        <f>IFERROR(VLOOKUP($AG$1&amp;'Service PJ'!$D251&amp;'Service PJ'!$B251&amp;'Service PJ'!$A251&amp;"*",'EPA_US9RT techs'!$A$2:$I$1722,9,FALSE),"")</f>
        <v/>
      </c>
      <c r="AK253" s="14" t="str">
        <f>IFERROR(VLOOKUP($AG$1&amp;'Service PJ'!$D251&amp;'Service PJ'!$B251&amp;'Service PJ'!$A251&amp;"*",'EPA_US9RT techs'!$A$2:$I$1722,9,FALSE),"")</f>
        <v/>
      </c>
      <c r="AL253" s="14" t="str">
        <f>IFERROR(VLOOKUP($AG$1&amp;'Service PJ'!$D251&amp;'Service PJ'!$B251&amp;'Service PJ'!$A251&amp;"*",'EPA_US9RT techs'!$A$2:$I$1722,9,FALSE),"")</f>
        <v/>
      </c>
      <c r="AM253" s="14" t="str">
        <f>IFERROR(VLOOKUP($AG$1&amp;'Service PJ'!$D251&amp;'Service PJ'!$B251&amp;'Service PJ'!$A251&amp;"*",'EPA_US9RT techs'!$A$2:$I$1722,9,FALSE),"")</f>
        <v/>
      </c>
      <c r="AN253" s="14" t="str">
        <f>IFERROR(VLOOKUP($AG$1&amp;'Service PJ'!$D251&amp;'Service PJ'!$B251&amp;'Service PJ'!$A251&amp;"*",'EPA_US9RT techs'!$A$2:$I$1722,9,FALSE),"")</f>
        <v/>
      </c>
      <c r="AO253" s="14" t="str">
        <f>IFERROR(VLOOKUP($AG$1&amp;'Service PJ'!$D251&amp;'Service PJ'!$B251&amp;'Service PJ'!$A251&amp;"*",'EPA_US9RT techs'!$A$2:$I$1722,9,FALSE),"")</f>
        <v/>
      </c>
      <c r="AP253" s="14" t="str">
        <f>IFERROR(VLOOKUP($AG$1&amp;'Service PJ'!$D251&amp;'Service PJ'!$B251&amp;'Service PJ'!$A251&amp;"*",'EPA_US9RT techs'!$A$2:$I$1722,9,FALSE),"")</f>
        <v/>
      </c>
      <c r="AQ253" s="14" t="str">
        <f>IFERROR(VLOOKUP($AG$1&amp;'Service PJ'!$D251&amp;'Service PJ'!$B251&amp;'Service PJ'!$A251&amp;"*",'EPA_US9RT techs'!$A$2:$I$1722,9,FALSE),"")</f>
        <v/>
      </c>
      <c r="AR253" s="14" t="str">
        <f>IFERROR(VLOOKUP($AG$1&amp;'Service PJ'!$D251&amp;'Service PJ'!$B251&amp;'Service PJ'!$A251&amp;"*",'EPA_US9RT techs'!$A$2:$I$1722,9,FALSE),"")</f>
        <v/>
      </c>
      <c r="AS253" s="14" t="str">
        <f>IFERROR(VLOOKUP($AG$1&amp;'Service PJ'!$D251&amp;'Service PJ'!$B251&amp;'Service PJ'!$A251&amp;"*",'EPA_US9RT techs'!$A$2:$I$1722,9,FALSE),"")</f>
        <v/>
      </c>
      <c r="AT253" s="14" t="str">
        <f>IFERROR(VLOOKUP($AG$1&amp;'Service PJ'!$D251&amp;'Service PJ'!$B251&amp;'Service PJ'!$A251&amp;"*",'EPA_US9RT techs'!$A$2:$I$1722,9,FALSE),"")</f>
        <v/>
      </c>
      <c r="AU253" s="14" t="str">
        <f>IFERROR(VLOOKUP($AG$1&amp;'Service PJ'!$D251&amp;'Service PJ'!$B251&amp;'Service PJ'!$A251&amp;"*",'EPA_US9RT techs'!$A$2:$I$1722,9,FALSE),"")</f>
        <v/>
      </c>
      <c r="AV253" s="14" t="str">
        <f>IFERROR(VLOOKUP($AG$1&amp;'Service PJ'!$D251&amp;'Service PJ'!$B251&amp;'Service PJ'!$A251&amp;"*",'EPA_US9RT techs'!$A$2:$I$1722,9,FALSE),"")</f>
        <v/>
      </c>
      <c r="AW253" s="14" t="str">
        <f>IFERROR(VLOOKUP($AG$1&amp;'Service PJ'!$D251&amp;'Service PJ'!$B251&amp;'Service PJ'!$A251&amp;"*",'EPA_US9RT techs'!$A$2:$I$1722,9,FALSE),"")</f>
        <v/>
      </c>
      <c r="AX253" s="14" t="str">
        <f>IFERROR(VLOOKUP($AG$1&amp;'Service PJ'!$D251&amp;'Service PJ'!$B251&amp;'Service PJ'!$A251&amp;"*",'EPA_US9RT techs'!$A$2:$I$1722,9,FALSE),"")</f>
        <v/>
      </c>
      <c r="AY253" s="14" t="str">
        <f>IFERROR(VLOOKUP($AG$1&amp;'Service PJ'!$D251&amp;'Service PJ'!$B251&amp;'Service PJ'!$A251&amp;"*",'EPA_US9RT techs'!$A$2:$I$1722,9,FALSE),"")</f>
        <v/>
      </c>
      <c r="AZ253" s="14" t="str">
        <f>IFERROR(VLOOKUP($AG$1&amp;'Service PJ'!$D251&amp;'Service PJ'!$B251&amp;'Service PJ'!$A251&amp;"*",'EPA_US9RT techs'!$A$2:$I$1722,9,FALSE),"")</f>
        <v/>
      </c>
      <c r="BA253" s="14" t="str">
        <f>IFERROR(VLOOKUP($AG$1&amp;'Service PJ'!$D251&amp;'Service PJ'!$B251&amp;'Service PJ'!$A251&amp;"*",'EPA_US9RT techs'!$A$2:$I$1722,9,FALSE),"")</f>
        <v/>
      </c>
      <c r="BB253" s="14" t="str">
        <f>IFERROR(VLOOKUP($AG$1&amp;'Service PJ'!$D251&amp;'Service PJ'!$B251&amp;'Service PJ'!$A251&amp;"*",'EPA_US9RT techs'!$A$2:$I$1722,9,FALSE),"")</f>
        <v/>
      </c>
      <c r="BC253" s="14" t="str">
        <f>IFERROR(VLOOKUP($AG$1&amp;'Service PJ'!$D251&amp;'Service PJ'!$B251&amp;'Service PJ'!$A251&amp;"*",'EPA_US9RT techs'!$A$2:$I$1722,9,FALSE),"")</f>
        <v/>
      </c>
      <c r="BD253" s="14" t="str">
        <f>IFERROR(VLOOKUP($AG$1&amp;'Service PJ'!$D251&amp;'Service PJ'!$B251&amp;'Service PJ'!$A251&amp;"*",'EPA_US9RT techs'!$A$2:$I$1722,9,FALSE),"")</f>
        <v/>
      </c>
      <c r="BE253" s="14" t="str">
        <f>IFERROR(VLOOKUP($AG$1&amp;'Service PJ'!$D251&amp;'Service PJ'!$B251&amp;'Service PJ'!$A251&amp;"*",'EPA_US9RT techs'!$A$2:$I$1722,9,FALSE),"")</f>
        <v/>
      </c>
      <c r="BF253" s="14" t="str">
        <f>IFERROR(VLOOKUP($AG$1&amp;'Service PJ'!$D251&amp;'Service PJ'!$B251&amp;'Service PJ'!$A251&amp;"*",'EPA_US9RT techs'!$A$2:$I$1722,9,FALSE),"")</f>
        <v/>
      </c>
      <c r="BG253" s="14" t="str">
        <f>IFERROR(VLOOKUP($AG$1&amp;'Service PJ'!$D251&amp;'Service PJ'!$B251&amp;'Service PJ'!$A251&amp;"*",'EPA_US9RT techs'!$A$2:$I$1722,9,FALSE),"")</f>
        <v/>
      </c>
      <c r="BH253" s="14" t="str">
        <f>IFERROR(VLOOKUP($AG$1&amp;'Service PJ'!$D251&amp;'Service PJ'!$B251&amp;'Service PJ'!$A251&amp;"*",'EPA_US9RT techs'!$A$2:$I$1722,9,FALSE),"")</f>
        <v/>
      </c>
      <c r="BI253" s="14" t="str">
        <f>IFERROR(VLOOKUP($AG$1&amp;'Service PJ'!$D251&amp;'Service PJ'!$B251&amp;'Service PJ'!$A251&amp;"*",'EPA_US9RT techs'!$A$2:$I$1722,9,FALSE),"")</f>
        <v/>
      </c>
      <c r="BJ253" s="14" t="str">
        <f>IFERROR(VLOOKUP($AG$1&amp;'Service PJ'!$D251&amp;'Service PJ'!$B251&amp;'Service PJ'!$A251&amp;"*",'EPA_US9RT techs'!$A$2:$I$1722,9,FALSE),"")</f>
        <v/>
      </c>
      <c r="BK253" s="14" t="str">
        <f>IFERROR(VLOOKUP($AG$1&amp;'Service PJ'!$D251&amp;'Service PJ'!$B251&amp;'Service PJ'!$A251&amp;"*",'EPA_US9RT techs'!$A$2:$I$1722,9,FALSE),"")</f>
        <v/>
      </c>
      <c r="BM253" t="str">
        <f>IF(SUM(BN253:CD253)=0,"\I:",'Service PJ'!$D251&amp;"_"&amp;'Service PJ'!$E251&amp;"_"&amp;'Service PJ'!$C251)</f>
        <v>\I:</v>
      </c>
      <c r="BN253" s="14" t="str">
        <f>IFERROR(VLOOKUP($BM$1&amp;'Service PJ'!$D251&amp;'Service PJ'!$B251&amp;'Service PJ'!$A251&amp;"*",'EPA_US9RT techs'!$A$2:$I$1722,9,FALSE),"")</f>
        <v/>
      </c>
      <c r="BO253" s="14" t="str">
        <f>IFERROR(VLOOKUP($BM$1&amp;'Service PJ'!$D251&amp;'Service PJ'!$B251&amp;'Service PJ'!$A251&amp;"*",'EPA_US9RT techs'!$A$2:$I$1722,9,FALSE),"")</f>
        <v/>
      </c>
      <c r="BP253" s="14" t="str">
        <f>IFERROR(VLOOKUP($BM$1&amp;'Service PJ'!$D251&amp;'Service PJ'!$B251&amp;'Service PJ'!$A251&amp;"*",'EPA_US9RT techs'!$A$2:$I$1722,9,FALSE),"")</f>
        <v/>
      </c>
      <c r="BQ253" s="14" t="str">
        <f>IFERROR(VLOOKUP($BM$1&amp;'Service PJ'!$D251&amp;'Service PJ'!$B251&amp;'Service PJ'!$A251&amp;"*",'EPA_US9RT techs'!$A$2:$I$1722,9,FALSE),"")</f>
        <v/>
      </c>
      <c r="BR253" s="14" t="str">
        <f>IFERROR(VLOOKUP($BM$1&amp;'Service PJ'!$D251&amp;'Service PJ'!$B251&amp;'Service PJ'!$A251&amp;"*",'EPA_US9RT techs'!$A$2:$I$1722,9,FALSE),"")</f>
        <v/>
      </c>
      <c r="BS253" s="14" t="str">
        <f>IFERROR(VLOOKUP($BM$1&amp;'Service PJ'!$D251&amp;'Service PJ'!$B251&amp;'Service PJ'!$A251&amp;"*",'EPA_US9RT techs'!$A$2:$I$1722,9,FALSE),"")</f>
        <v/>
      </c>
      <c r="BT253" s="14" t="str">
        <f>IFERROR(VLOOKUP($BM$1&amp;'Service PJ'!$D251&amp;'Service PJ'!$B251&amp;'Service PJ'!$A251&amp;"*",'EPA_US9RT techs'!$A$2:$I$1722,9,FALSE),"")</f>
        <v/>
      </c>
      <c r="BU253" s="14" t="str">
        <f>IFERROR(VLOOKUP($BM$1&amp;'Service PJ'!$D251&amp;'Service PJ'!$B251&amp;'Service PJ'!$A251&amp;"*",'EPA_US9RT techs'!$A$2:$I$1722,9,FALSE),"")</f>
        <v/>
      </c>
      <c r="BV253" s="14" t="str">
        <f>IFERROR(VLOOKUP($BM$1&amp;'Service PJ'!$D251&amp;'Service PJ'!$B251&amp;'Service PJ'!$A251&amp;"*",'EPA_US9RT techs'!$A$2:$I$1722,9,FALSE),"")</f>
        <v/>
      </c>
      <c r="BW253" s="14" t="str">
        <f>IFERROR(VLOOKUP($BM$1&amp;'Service PJ'!$D251&amp;'Service PJ'!$B251&amp;'Service PJ'!$A251&amp;"*",'EPA_US9RT techs'!$A$2:$I$1722,9,FALSE),"")</f>
        <v/>
      </c>
      <c r="BX253" s="14" t="str">
        <f>IFERROR(VLOOKUP($BM$1&amp;'Service PJ'!$D251&amp;'Service PJ'!$B251&amp;'Service PJ'!$A251&amp;"*",'EPA_US9RT techs'!$A$2:$I$1722,9,FALSE),"")</f>
        <v/>
      </c>
      <c r="BY253" s="14" t="str">
        <f>IFERROR(VLOOKUP($BM$1&amp;'Service PJ'!$D251&amp;'Service PJ'!$B251&amp;'Service PJ'!$A251&amp;"*",'EPA_US9RT techs'!$A$2:$I$1722,9,FALSE),"")</f>
        <v/>
      </c>
      <c r="BZ253" s="14" t="str">
        <f>IFERROR(VLOOKUP($BM$1&amp;'Service PJ'!$D251&amp;'Service PJ'!$B251&amp;'Service PJ'!$A251&amp;"*",'EPA_US9RT techs'!$A$2:$I$1722,9,FALSE),"")</f>
        <v/>
      </c>
      <c r="CA253" s="14" t="str">
        <f>IFERROR(VLOOKUP($BM$1&amp;'Service PJ'!$D251&amp;'Service PJ'!$B251&amp;'Service PJ'!$A251&amp;"*",'EPA_US9RT techs'!$A$2:$I$1722,9,FALSE),"")</f>
        <v/>
      </c>
      <c r="CB253" s="14" t="str">
        <f>IFERROR(VLOOKUP($BM$1&amp;'Service PJ'!$D251&amp;'Service PJ'!$B251&amp;'Service PJ'!$A251&amp;"*",'EPA_US9RT techs'!$A$2:$I$1722,9,FALSE),"")</f>
        <v/>
      </c>
      <c r="CC253" s="14" t="str">
        <f>IFERROR(VLOOKUP($BM$1&amp;'Service PJ'!$D251&amp;'Service PJ'!$B251&amp;'Service PJ'!$A251&amp;"*",'EPA_US9RT techs'!$A$2:$I$1722,9,FALSE),"")</f>
        <v/>
      </c>
      <c r="CD253" s="14" t="str">
        <f>IFERROR(VLOOKUP($BM$1&amp;'Service PJ'!$D251&amp;'Service PJ'!$B251&amp;'Service PJ'!$A251&amp;"*",'EPA_US9RT techs'!$A$2:$I$1722,9,FALSE),"")</f>
        <v/>
      </c>
      <c r="CE253" s="14" t="str">
        <f>IFERROR(VLOOKUP($BM$1&amp;'Service PJ'!$D251&amp;'Service PJ'!$B251&amp;'Service PJ'!$A251&amp;"*",'EPA_US9RT techs'!$A$2:$I$1722,9,FALSE),"")</f>
        <v/>
      </c>
      <c r="CF253" s="14" t="str">
        <f>IFERROR(VLOOKUP($BM$1&amp;'Service PJ'!$D251&amp;'Service PJ'!$B251&amp;'Service PJ'!$A251&amp;"*",'EPA_US9RT techs'!$A$2:$I$1722,9,FALSE),"")</f>
        <v/>
      </c>
      <c r="CG253" s="14" t="str">
        <f>IFERROR(VLOOKUP($BM$1&amp;'Service PJ'!$D251&amp;'Service PJ'!$B251&amp;'Service PJ'!$A251&amp;"*",'EPA_US9RT techs'!$A$2:$I$1722,9,FALSE),"")</f>
        <v/>
      </c>
      <c r="CH253" s="14" t="str">
        <f>IFERROR(VLOOKUP($BM$1&amp;'Service PJ'!$D251&amp;'Service PJ'!$B251&amp;'Service PJ'!$A251&amp;"*",'EPA_US9RT techs'!$A$2:$I$1722,9,FALSE),"")</f>
        <v/>
      </c>
      <c r="CI253" s="14" t="str">
        <f>IFERROR(VLOOKUP($BM$1&amp;'Service PJ'!$D251&amp;'Service PJ'!$B251&amp;'Service PJ'!$A251&amp;"*",'EPA_US9RT techs'!$A$2:$I$1722,9,FALSE),"")</f>
        <v/>
      </c>
      <c r="CJ253" s="14" t="str">
        <f>IFERROR(VLOOKUP($BM$1&amp;'Service PJ'!$D251&amp;'Service PJ'!$B251&amp;'Service PJ'!$A251&amp;"*",'EPA_US9RT techs'!$A$2:$I$1722,9,FALSE),"")</f>
        <v/>
      </c>
      <c r="CK253" s="14" t="str">
        <f>IFERROR(VLOOKUP($BM$1&amp;'Service PJ'!$D251&amp;'Service PJ'!$B251&amp;'Service PJ'!$A251&amp;"*",'EPA_US9RT techs'!$A$2:$I$1722,9,FALSE),"")</f>
        <v/>
      </c>
      <c r="CL253" s="14" t="str">
        <f>IFERROR(VLOOKUP($BM$1&amp;'Service PJ'!$D251&amp;'Service PJ'!$B251&amp;'Service PJ'!$A251&amp;"*",'EPA_US9RT techs'!$A$2:$I$1722,9,FALSE),"")</f>
        <v/>
      </c>
      <c r="CM253" s="14" t="str">
        <f>IFERROR(VLOOKUP($BM$1&amp;'Service PJ'!$D251&amp;'Service PJ'!$B251&amp;'Service PJ'!$A251&amp;"*",'EPA_US9RT techs'!$A$2:$I$1722,9,FALSE),"")</f>
        <v/>
      </c>
      <c r="CN253" s="14" t="str">
        <f>IFERROR(VLOOKUP($BM$1&amp;'Service PJ'!$D251&amp;'Service PJ'!$B251&amp;'Service PJ'!$A251&amp;"*",'EPA_US9RT techs'!$A$2:$I$1722,9,FALSE),"")</f>
        <v/>
      </c>
      <c r="CO253" s="14" t="str">
        <f>IFERROR(VLOOKUP($BM$1&amp;'Service PJ'!$D251&amp;'Service PJ'!$B251&amp;'Service PJ'!$A251&amp;"*",'EPA_US9RT techs'!$A$2:$I$1722,9,FALSE),"")</f>
        <v/>
      </c>
      <c r="CP253" s="14" t="str">
        <f>IFERROR(VLOOKUP($BM$1&amp;'Service PJ'!$D251&amp;'Service PJ'!$B251&amp;'Service PJ'!$A251&amp;"*",'EPA_US9RT techs'!$A$2:$I$1722,9,FALSE),"")</f>
        <v/>
      </c>
      <c r="CQ253" s="14" t="str">
        <f>IFERROR(VLOOKUP($BM$1&amp;'Service PJ'!$D251&amp;'Service PJ'!$B251&amp;'Service PJ'!$A251&amp;"*",'EPA_US9RT techs'!$A$2:$I$1722,9,FALSE),"")</f>
        <v/>
      </c>
      <c r="CS253" t="str">
        <f>IF(SUM(CT253:DJ253)=0,"\I:",'Service PJ'!$D251&amp;"_"&amp;'Service PJ'!$E251&amp;"_"&amp;'Service PJ'!$C251)</f>
        <v>ILP_OTH_BFG</v>
      </c>
      <c r="CT253" s="2">
        <f>IFERROR(VLOOKUP($CS$1&amp;'Service PJ'!$D251&amp;'Service PJ'!$B251&amp;'Service PJ'!$A251&amp;"*",'EPA_US9RT techs'!$A$2:$I$1722,9,FALSE),"")</f>
        <v>50</v>
      </c>
      <c r="CU253" s="2">
        <f>IFERROR(VLOOKUP($CS$1&amp;'Service PJ'!$D251&amp;'Service PJ'!$B251&amp;'Service PJ'!$A251&amp;"*",'EPA_US9RT techs'!$A$2:$I$1722,9,FALSE),"")</f>
        <v>50</v>
      </c>
      <c r="CV253" s="2">
        <f>IFERROR(VLOOKUP($CS$1&amp;'Service PJ'!$D251&amp;'Service PJ'!$B251&amp;'Service PJ'!$A251&amp;"*",'EPA_US9RT techs'!$A$2:$I$1722,9,FALSE),"")</f>
        <v>50</v>
      </c>
      <c r="CW253" s="2">
        <f>IFERROR(VLOOKUP($CS$1&amp;'Service PJ'!$D251&amp;'Service PJ'!$B251&amp;'Service PJ'!$A251&amp;"*",'EPA_US9RT techs'!$A$2:$I$1722,9,FALSE),"")</f>
        <v>50</v>
      </c>
      <c r="CX253" s="2">
        <f>IFERROR(VLOOKUP($CS$1&amp;'Service PJ'!$D251&amp;'Service PJ'!$B251&amp;'Service PJ'!$A251&amp;"*",'EPA_US9RT techs'!$A$2:$I$1722,9,FALSE),"")</f>
        <v>50</v>
      </c>
      <c r="CY253" s="2">
        <f>IFERROR(VLOOKUP($CS$1&amp;'Service PJ'!$D251&amp;'Service PJ'!$B251&amp;'Service PJ'!$A251&amp;"*",'EPA_US9RT techs'!$A$2:$I$1722,9,FALSE),"")</f>
        <v>50</v>
      </c>
      <c r="CZ253" s="2">
        <f>IFERROR(VLOOKUP($CS$1&amp;'Service PJ'!$D251&amp;'Service PJ'!$B251&amp;'Service PJ'!$A251&amp;"*",'EPA_US9RT techs'!$A$2:$I$1722,9,FALSE),"")</f>
        <v>50</v>
      </c>
      <c r="DA253" s="2">
        <f>IFERROR(VLOOKUP($CS$1&amp;'Service PJ'!$D251&amp;'Service PJ'!$B251&amp;'Service PJ'!$A251&amp;"*",'EPA_US9RT techs'!$A$2:$I$1722,9,FALSE),"")</f>
        <v>50</v>
      </c>
      <c r="DB253" s="2">
        <f>IFERROR(VLOOKUP($CS$1&amp;'Service PJ'!$D251&amp;'Service PJ'!$B251&amp;'Service PJ'!$A251&amp;"*",'EPA_US9RT techs'!$A$2:$I$1722,9,FALSE),"")</f>
        <v>50</v>
      </c>
      <c r="DC253" s="2">
        <f>IFERROR(VLOOKUP($CS$1&amp;'Service PJ'!$D251&amp;'Service PJ'!$B251&amp;'Service PJ'!$A251&amp;"*",'EPA_US9RT techs'!$A$2:$I$1722,9,FALSE),"")</f>
        <v>50</v>
      </c>
      <c r="DD253" s="2">
        <f>IFERROR(VLOOKUP($CS$1&amp;'Service PJ'!$D251&amp;'Service PJ'!$B251&amp;'Service PJ'!$A251&amp;"*",'EPA_US9RT techs'!$A$2:$I$1722,9,FALSE),"")</f>
        <v>50</v>
      </c>
      <c r="DE253" s="2">
        <f>IFERROR(VLOOKUP($CS$1&amp;'Service PJ'!$D251&amp;'Service PJ'!$B251&amp;'Service PJ'!$A251&amp;"*",'EPA_US9RT techs'!$A$2:$I$1722,9,FALSE),"")</f>
        <v>50</v>
      </c>
      <c r="DF253" s="2">
        <f>IFERROR(VLOOKUP($CS$1&amp;'Service PJ'!$D251&amp;'Service PJ'!$B251&amp;'Service PJ'!$A251&amp;"*",'EPA_US9RT techs'!$A$2:$I$1722,9,FALSE),"")</f>
        <v>50</v>
      </c>
      <c r="DG253" s="2">
        <f>IFERROR(VLOOKUP($CS$1&amp;'Service PJ'!$D251&amp;'Service PJ'!$B251&amp;'Service PJ'!$A251&amp;"*",'EPA_US9RT techs'!$A$2:$I$1722,9,FALSE),"")</f>
        <v>50</v>
      </c>
      <c r="DH253" s="2">
        <f>IFERROR(VLOOKUP($CS$1&amp;'Service PJ'!$D251&amp;'Service PJ'!$B251&amp;'Service PJ'!$A251&amp;"*",'EPA_US9RT techs'!$A$2:$I$1722,9,FALSE),"")</f>
        <v>50</v>
      </c>
      <c r="DI253" s="2">
        <f>IFERROR(VLOOKUP($CS$1&amp;'Service PJ'!$D251&amp;'Service PJ'!$B251&amp;'Service PJ'!$A251&amp;"*",'EPA_US9RT techs'!$A$2:$I$1722,9,FALSE),"")</f>
        <v>50</v>
      </c>
      <c r="DJ253" s="2">
        <f>IFERROR(VLOOKUP($CS$1&amp;'Service PJ'!$D251&amp;'Service PJ'!$B251&amp;'Service PJ'!$A251&amp;"*",'EPA_US9RT techs'!$A$2:$I$1722,9,FALSE),"")</f>
        <v>50</v>
      </c>
      <c r="DK253" s="2">
        <f>IFERROR(VLOOKUP($CS$1&amp;'Service PJ'!$D251&amp;'Service PJ'!$B251&amp;'Service PJ'!$A251&amp;"*",'EPA_US9RT techs'!$A$2:$I$1722,9,FALSE),"")</f>
        <v>50</v>
      </c>
      <c r="DL253" s="2">
        <f>IFERROR(VLOOKUP($CS$1&amp;'Service PJ'!$D251&amp;'Service PJ'!$B251&amp;'Service PJ'!$A251&amp;"*",'EPA_US9RT techs'!$A$2:$I$1722,9,FALSE),"")</f>
        <v>50</v>
      </c>
      <c r="DM253" s="2">
        <f>IFERROR(VLOOKUP($CS$1&amp;'Service PJ'!$D251&amp;'Service PJ'!$B251&amp;'Service PJ'!$A251&amp;"*",'EPA_US9RT techs'!$A$2:$I$1722,9,FALSE),"")</f>
        <v>50</v>
      </c>
      <c r="DN253" s="2">
        <f>IFERROR(VLOOKUP($CS$1&amp;'Service PJ'!$D251&amp;'Service PJ'!$B251&amp;'Service PJ'!$A251&amp;"*",'EPA_US9RT techs'!$A$2:$I$1722,9,FALSE),"")</f>
        <v>50</v>
      </c>
      <c r="DO253" s="2">
        <f>IFERROR(VLOOKUP($CS$1&amp;'Service PJ'!$D251&amp;'Service PJ'!$B251&amp;'Service PJ'!$A251&amp;"*",'EPA_US9RT techs'!$A$2:$I$1722,9,FALSE),"")</f>
        <v>50</v>
      </c>
      <c r="DP253" s="2">
        <f>IFERROR(VLOOKUP($CS$1&amp;'Service PJ'!$D251&amp;'Service PJ'!$B251&amp;'Service PJ'!$A251&amp;"*",'EPA_US9RT techs'!$A$2:$I$1722,9,FALSE),"")</f>
        <v>50</v>
      </c>
      <c r="DQ253" s="2">
        <f>IFERROR(VLOOKUP($CS$1&amp;'Service PJ'!$D251&amp;'Service PJ'!$B251&amp;'Service PJ'!$A251&amp;"*",'EPA_US9RT techs'!$A$2:$I$1722,9,FALSE),"")</f>
        <v>50</v>
      </c>
      <c r="DR253" s="2">
        <f>IFERROR(VLOOKUP($CS$1&amp;'Service PJ'!$D251&amp;'Service PJ'!$B251&amp;'Service PJ'!$A251&amp;"*",'EPA_US9RT techs'!$A$2:$I$1722,9,FALSE),"")</f>
        <v>50</v>
      </c>
      <c r="DS253" s="2">
        <f>IFERROR(VLOOKUP($CS$1&amp;'Service PJ'!$D251&amp;'Service PJ'!$B251&amp;'Service PJ'!$A251&amp;"*",'EPA_US9RT techs'!$A$2:$I$1722,9,FALSE),"")</f>
        <v>50</v>
      </c>
      <c r="DT253" s="2">
        <f>IFERROR(VLOOKUP($CS$1&amp;'Service PJ'!$D251&amp;'Service PJ'!$B251&amp;'Service PJ'!$A251&amp;"*",'EPA_US9RT techs'!$A$2:$I$1722,9,FALSE),"")</f>
        <v>50</v>
      </c>
      <c r="DU253" s="2">
        <f>IFERROR(VLOOKUP($CS$1&amp;'Service PJ'!$D251&amp;'Service PJ'!$B251&amp;'Service PJ'!$A251&amp;"*",'EPA_US9RT techs'!$A$2:$I$1722,9,FALSE),"")</f>
        <v>50</v>
      </c>
      <c r="DV253" s="2">
        <f>IFERROR(VLOOKUP($CS$1&amp;'Service PJ'!$D251&amp;'Service PJ'!$B251&amp;'Service PJ'!$A251&amp;"*",'EPA_US9RT techs'!$A$2:$I$1722,9,FALSE),"")</f>
        <v>50</v>
      </c>
      <c r="DW253" s="2">
        <f>IFERROR(VLOOKUP($CS$1&amp;'Service PJ'!$D251&amp;'Service PJ'!$B251&amp;'Service PJ'!$A251&amp;"*",'EPA_US9RT techs'!$A$2:$I$1722,9,FALSE),"")</f>
        <v>50</v>
      </c>
    </row>
    <row r="254" spans="1:127" x14ac:dyDescent="0.45">
      <c r="A254" t="str">
        <f>IF(SUM(B254:R254)=0,"\I:",'Service PJ'!$D252&amp;"_"&amp;'Service PJ'!$E252&amp;"_"&amp;'Service PJ'!$C252)</f>
        <v>\I:</v>
      </c>
      <c r="B254" s="14" t="str">
        <f>IFERROR(VLOOKUP($A$1&amp;'Service PJ'!$D252&amp;'Service PJ'!$B252&amp;'Service PJ'!$A252&amp;"*",'EPA_US9RT techs'!$A$2:$I$1722,9,FALSE),"")</f>
        <v/>
      </c>
      <c r="C254" s="14" t="str">
        <f>IFERROR(VLOOKUP($A$1&amp;'Service PJ'!$D252&amp;'Service PJ'!$B252&amp;'Service PJ'!$A252&amp;"*",'EPA_US9RT techs'!$A$2:$I$1722,9,FALSE),"")</f>
        <v/>
      </c>
      <c r="D254" s="14" t="str">
        <f>IFERROR(VLOOKUP($A$1&amp;'Service PJ'!$D252&amp;'Service PJ'!$B252&amp;'Service PJ'!$A252&amp;"*",'EPA_US9RT techs'!$A$2:$I$1722,9,FALSE),"")</f>
        <v/>
      </c>
      <c r="E254" s="14" t="str">
        <f>IFERROR(VLOOKUP($A$1&amp;'Service PJ'!$D252&amp;'Service PJ'!$B252&amp;'Service PJ'!$A252&amp;"*",'EPA_US9RT techs'!$A$2:$I$1722,9,FALSE),"")</f>
        <v/>
      </c>
      <c r="F254" s="14" t="str">
        <f>IFERROR(VLOOKUP($A$1&amp;'Service PJ'!$D252&amp;'Service PJ'!$B252&amp;'Service PJ'!$A252&amp;"*",'EPA_US9RT techs'!$A$2:$I$1722,9,FALSE),"")</f>
        <v/>
      </c>
      <c r="G254" s="14" t="str">
        <f>IFERROR(VLOOKUP($A$1&amp;'Service PJ'!$D252&amp;'Service PJ'!$B252&amp;'Service PJ'!$A252&amp;"*",'EPA_US9RT techs'!$A$2:$I$1722,9,FALSE),"")</f>
        <v/>
      </c>
      <c r="H254" s="14" t="str">
        <f>IFERROR(VLOOKUP($A$1&amp;'Service PJ'!$D252&amp;'Service PJ'!$B252&amp;'Service PJ'!$A252&amp;"*",'EPA_US9RT techs'!$A$2:$I$1722,9,FALSE),"")</f>
        <v/>
      </c>
      <c r="I254" s="14" t="str">
        <f>IFERROR(VLOOKUP($A$1&amp;'Service PJ'!$D252&amp;'Service PJ'!$B252&amp;'Service PJ'!$A252&amp;"*",'EPA_US9RT techs'!$A$2:$I$1722,9,FALSE),"")</f>
        <v/>
      </c>
      <c r="J254" s="14" t="str">
        <f>IFERROR(VLOOKUP($A$1&amp;'Service PJ'!$D252&amp;'Service PJ'!$B252&amp;'Service PJ'!$A252&amp;"*",'EPA_US9RT techs'!$A$2:$I$1722,9,FALSE),"")</f>
        <v/>
      </c>
      <c r="K254" s="14" t="str">
        <f>IFERROR(VLOOKUP($A$1&amp;'Service PJ'!$D252&amp;'Service PJ'!$B252&amp;'Service PJ'!$A252&amp;"*",'EPA_US9RT techs'!$A$2:$I$1722,9,FALSE),"")</f>
        <v/>
      </c>
      <c r="L254" s="14" t="str">
        <f>IFERROR(VLOOKUP($A$1&amp;'Service PJ'!$D252&amp;'Service PJ'!$B252&amp;'Service PJ'!$A252&amp;"*",'EPA_US9RT techs'!$A$2:$I$1722,9,FALSE),"")</f>
        <v/>
      </c>
      <c r="M254" s="14" t="str">
        <f>IFERROR(VLOOKUP($A$1&amp;'Service PJ'!$D252&amp;'Service PJ'!$B252&amp;'Service PJ'!$A252&amp;"*",'EPA_US9RT techs'!$A$2:$I$1722,9,FALSE),"")</f>
        <v/>
      </c>
      <c r="N254" s="14" t="str">
        <f>IFERROR(VLOOKUP($A$1&amp;'Service PJ'!$D252&amp;'Service PJ'!$B252&amp;'Service PJ'!$A252&amp;"*",'EPA_US9RT techs'!$A$2:$I$1722,9,FALSE),"")</f>
        <v/>
      </c>
      <c r="O254" s="14" t="str">
        <f>IFERROR(VLOOKUP($A$1&amp;'Service PJ'!$D252&amp;'Service PJ'!$B252&amp;'Service PJ'!$A252&amp;"*",'EPA_US9RT techs'!$A$2:$I$1722,9,FALSE),"")</f>
        <v/>
      </c>
      <c r="P254" s="14" t="str">
        <f>IFERROR(VLOOKUP($A$1&amp;'Service PJ'!$D252&amp;'Service PJ'!$B252&amp;'Service PJ'!$A252&amp;"*",'EPA_US9RT techs'!$A$2:$I$1722,9,FALSE),"")</f>
        <v/>
      </c>
      <c r="Q254" s="14" t="str">
        <f>IFERROR(VLOOKUP($A$1&amp;'Service PJ'!$D252&amp;'Service PJ'!$B252&amp;'Service PJ'!$A252&amp;"*",'EPA_US9RT techs'!$A$2:$I$1722,9,FALSE),"")</f>
        <v/>
      </c>
      <c r="R254" s="14" t="str">
        <f>IFERROR(VLOOKUP($A$1&amp;'Service PJ'!$D252&amp;'Service PJ'!$B252&amp;'Service PJ'!$A252&amp;"*",'EPA_US9RT techs'!$A$2:$I$1722,9,FALSE),"")</f>
        <v/>
      </c>
      <c r="S254" s="14" t="str">
        <f>IFERROR(VLOOKUP($A$1&amp;'Service PJ'!$D252&amp;'Service PJ'!$B252&amp;'Service PJ'!$A252&amp;"*",'EPA_US9RT techs'!$A$2:$I$1722,9,FALSE),"")</f>
        <v/>
      </c>
      <c r="T254" s="14" t="str">
        <f>IFERROR(VLOOKUP($A$1&amp;'Service PJ'!$D252&amp;'Service PJ'!$B252&amp;'Service PJ'!$A252&amp;"*",'EPA_US9RT techs'!$A$2:$I$1722,9,FALSE),"")</f>
        <v/>
      </c>
      <c r="U254" s="14" t="str">
        <f>IFERROR(VLOOKUP($A$1&amp;'Service PJ'!$D252&amp;'Service PJ'!$B252&amp;'Service PJ'!$A252&amp;"*",'EPA_US9RT techs'!$A$2:$I$1722,9,FALSE),"")</f>
        <v/>
      </c>
      <c r="V254" s="14" t="str">
        <f>IFERROR(VLOOKUP($A$1&amp;'Service PJ'!$D252&amp;'Service PJ'!$B252&amp;'Service PJ'!$A252&amp;"*",'EPA_US9RT techs'!$A$2:$I$1722,9,FALSE),"")</f>
        <v/>
      </c>
      <c r="W254" s="14" t="str">
        <f>IFERROR(VLOOKUP($A$1&amp;'Service PJ'!$D252&amp;'Service PJ'!$B252&amp;'Service PJ'!$A252&amp;"*",'EPA_US9RT techs'!$A$2:$I$1722,9,FALSE),"")</f>
        <v/>
      </c>
      <c r="X254" s="14" t="str">
        <f>IFERROR(VLOOKUP($A$1&amp;'Service PJ'!$D252&amp;'Service PJ'!$B252&amp;'Service PJ'!$A252&amp;"*",'EPA_US9RT techs'!$A$2:$I$1722,9,FALSE),"")</f>
        <v/>
      </c>
      <c r="Y254" s="14" t="str">
        <f>IFERROR(VLOOKUP($A$1&amp;'Service PJ'!$D252&amp;'Service PJ'!$B252&amp;'Service PJ'!$A252&amp;"*",'EPA_US9RT techs'!$A$2:$I$1722,9,FALSE),"")</f>
        <v/>
      </c>
      <c r="Z254" s="14" t="str">
        <f>IFERROR(VLOOKUP($A$1&amp;'Service PJ'!$D252&amp;'Service PJ'!$B252&amp;'Service PJ'!$A252&amp;"*",'EPA_US9RT techs'!$A$2:$I$1722,9,FALSE),"")</f>
        <v/>
      </c>
      <c r="AA254" s="14" t="str">
        <f>IFERROR(VLOOKUP($A$1&amp;'Service PJ'!$D252&amp;'Service PJ'!$B252&amp;'Service PJ'!$A252&amp;"*",'EPA_US9RT techs'!$A$2:$I$1722,9,FALSE),"")</f>
        <v/>
      </c>
      <c r="AB254" s="14" t="str">
        <f>IFERROR(VLOOKUP($A$1&amp;'Service PJ'!$D252&amp;'Service PJ'!$B252&amp;'Service PJ'!$A252&amp;"*",'EPA_US9RT techs'!$A$2:$I$1722,9,FALSE),"")</f>
        <v/>
      </c>
      <c r="AC254" s="14" t="str">
        <f>IFERROR(VLOOKUP($A$1&amp;'Service PJ'!$D252&amp;'Service PJ'!$B252&amp;'Service PJ'!$A252&amp;"*",'EPA_US9RT techs'!$A$2:$I$1722,9,FALSE),"")</f>
        <v/>
      </c>
      <c r="AD254" s="14" t="str">
        <f>IFERROR(VLOOKUP($A$1&amp;'Service PJ'!$D252&amp;'Service PJ'!$B252&amp;'Service PJ'!$A252&amp;"*",'EPA_US9RT techs'!$A$2:$I$1722,9,FALSE),"")</f>
        <v/>
      </c>
      <c r="AE254" s="14" t="str">
        <f>IFERROR(VLOOKUP($A$1&amp;'Service PJ'!$D252&amp;'Service PJ'!$B252&amp;'Service PJ'!$A252&amp;"*",'EPA_US9RT techs'!$A$2:$I$1722,9,FALSE),"")</f>
        <v/>
      </c>
      <c r="AG254" t="str">
        <f>IF(SUM(AH254:AX254)=0,"\I:",'Service PJ'!$D252&amp;"_"&amp;'Service PJ'!$E252&amp;"_"&amp;'Service PJ'!$C252)</f>
        <v>\I:</v>
      </c>
      <c r="AH254" s="14" t="str">
        <f>IFERROR(VLOOKUP($AG$1&amp;'Service PJ'!$D252&amp;'Service PJ'!$B252&amp;'Service PJ'!$A252&amp;"*",'EPA_US9RT techs'!$A$2:$I$1722,9,FALSE),"")</f>
        <v/>
      </c>
      <c r="AI254" s="14" t="str">
        <f>IFERROR(VLOOKUP($AG$1&amp;'Service PJ'!$D252&amp;'Service PJ'!$B252&amp;'Service PJ'!$A252&amp;"*",'EPA_US9RT techs'!$A$2:$I$1722,9,FALSE),"")</f>
        <v/>
      </c>
      <c r="AJ254" s="14" t="str">
        <f>IFERROR(VLOOKUP($AG$1&amp;'Service PJ'!$D252&amp;'Service PJ'!$B252&amp;'Service PJ'!$A252&amp;"*",'EPA_US9RT techs'!$A$2:$I$1722,9,FALSE),"")</f>
        <v/>
      </c>
      <c r="AK254" s="14" t="str">
        <f>IFERROR(VLOOKUP($AG$1&amp;'Service PJ'!$D252&amp;'Service PJ'!$B252&amp;'Service PJ'!$A252&amp;"*",'EPA_US9RT techs'!$A$2:$I$1722,9,FALSE),"")</f>
        <v/>
      </c>
      <c r="AL254" s="14" t="str">
        <f>IFERROR(VLOOKUP($AG$1&amp;'Service PJ'!$D252&amp;'Service PJ'!$B252&amp;'Service PJ'!$A252&amp;"*",'EPA_US9RT techs'!$A$2:$I$1722,9,FALSE),"")</f>
        <v/>
      </c>
      <c r="AM254" s="14" t="str">
        <f>IFERROR(VLOOKUP($AG$1&amp;'Service PJ'!$D252&amp;'Service PJ'!$B252&amp;'Service PJ'!$A252&amp;"*",'EPA_US9RT techs'!$A$2:$I$1722,9,FALSE),"")</f>
        <v/>
      </c>
      <c r="AN254" s="14" t="str">
        <f>IFERROR(VLOOKUP($AG$1&amp;'Service PJ'!$D252&amp;'Service PJ'!$B252&amp;'Service PJ'!$A252&amp;"*",'EPA_US9RT techs'!$A$2:$I$1722,9,FALSE),"")</f>
        <v/>
      </c>
      <c r="AO254" s="14" t="str">
        <f>IFERROR(VLOOKUP($AG$1&amp;'Service PJ'!$D252&amp;'Service PJ'!$B252&amp;'Service PJ'!$A252&amp;"*",'EPA_US9RT techs'!$A$2:$I$1722,9,FALSE),"")</f>
        <v/>
      </c>
      <c r="AP254" s="14" t="str">
        <f>IFERROR(VLOOKUP($AG$1&amp;'Service PJ'!$D252&amp;'Service PJ'!$B252&amp;'Service PJ'!$A252&amp;"*",'EPA_US9RT techs'!$A$2:$I$1722,9,FALSE),"")</f>
        <v/>
      </c>
      <c r="AQ254" s="14" t="str">
        <f>IFERROR(VLOOKUP($AG$1&amp;'Service PJ'!$D252&amp;'Service PJ'!$B252&amp;'Service PJ'!$A252&amp;"*",'EPA_US9RT techs'!$A$2:$I$1722,9,FALSE),"")</f>
        <v/>
      </c>
      <c r="AR254" s="14" t="str">
        <f>IFERROR(VLOOKUP($AG$1&amp;'Service PJ'!$D252&amp;'Service PJ'!$B252&amp;'Service PJ'!$A252&amp;"*",'EPA_US9RT techs'!$A$2:$I$1722,9,FALSE),"")</f>
        <v/>
      </c>
      <c r="AS254" s="14" t="str">
        <f>IFERROR(VLOOKUP($AG$1&amp;'Service PJ'!$D252&amp;'Service PJ'!$B252&amp;'Service PJ'!$A252&amp;"*",'EPA_US9RT techs'!$A$2:$I$1722,9,FALSE),"")</f>
        <v/>
      </c>
      <c r="AT254" s="14" t="str">
        <f>IFERROR(VLOOKUP($AG$1&amp;'Service PJ'!$D252&amp;'Service PJ'!$B252&amp;'Service PJ'!$A252&amp;"*",'EPA_US9RT techs'!$A$2:$I$1722,9,FALSE),"")</f>
        <v/>
      </c>
      <c r="AU254" s="14" t="str">
        <f>IFERROR(VLOOKUP($AG$1&amp;'Service PJ'!$D252&amp;'Service PJ'!$B252&amp;'Service PJ'!$A252&amp;"*",'EPA_US9RT techs'!$A$2:$I$1722,9,FALSE),"")</f>
        <v/>
      </c>
      <c r="AV254" s="14" t="str">
        <f>IFERROR(VLOOKUP($AG$1&amp;'Service PJ'!$D252&amp;'Service PJ'!$B252&amp;'Service PJ'!$A252&amp;"*",'EPA_US9RT techs'!$A$2:$I$1722,9,FALSE),"")</f>
        <v/>
      </c>
      <c r="AW254" s="14" t="str">
        <f>IFERROR(VLOOKUP($AG$1&amp;'Service PJ'!$D252&amp;'Service PJ'!$B252&amp;'Service PJ'!$A252&amp;"*",'EPA_US9RT techs'!$A$2:$I$1722,9,FALSE),"")</f>
        <v/>
      </c>
      <c r="AX254" s="14" t="str">
        <f>IFERROR(VLOOKUP($AG$1&amp;'Service PJ'!$D252&amp;'Service PJ'!$B252&amp;'Service PJ'!$A252&amp;"*",'EPA_US9RT techs'!$A$2:$I$1722,9,FALSE),"")</f>
        <v/>
      </c>
      <c r="AY254" s="14" t="str">
        <f>IFERROR(VLOOKUP($AG$1&amp;'Service PJ'!$D252&amp;'Service PJ'!$B252&amp;'Service PJ'!$A252&amp;"*",'EPA_US9RT techs'!$A$2:$I$1722,9,FALSE),"")</f>
        <v/>
      </c>
      <c r="AZ254" s="14" t="str">
        <f>IFERROR(VLOOKUP($AG$1&amp;'Service PJ'!$D252&amp;'Service PJ'!$B252&amp;'Service PJ'!$A252&amp;"*",'EPA_US9RT techs'!$A$2:$I$1722,9,FALSE),"")</f>
        <v/>
      </c>
      <c r="BA254" s="14" t="str">
        <f>IFERROR(VLOOKUP($AG$1&amp;'Service PJ'!$D252&amp;'Service PJ'!$B252&amp;'Service PJ'!$A252&amp;"*",'EPA_US9RT techs'!$A$2:$I$1722,9,FALSE),"")</f>
        <v/>
      </c>
      <c r="BB254" s="14" t="str">
        <f>IFERROR(VLOOKUP($AG$1&amp;'Service PJ'!$D252&amp;'Service PJ'!$B252&amp;'Service PJ'!$A252&amp;"*",'EPA_US9RT techs'!$A$2:$I$1722,9,FALSE),"")</f>
        <v/>
      </c>
      <c r="BC254" s="14" t="str">
        <f>IFERROR(VLOOKUP($AG$1&amp;'Service PJ'!$D252&amp;'Service PJ'!$B252&amp;'Service PJ'!$A252&amp;"*",'EPA_US9RT techs'!$A$2:$I$1722,9,FALSE),"")</f>
        <v/>
      </c>
      <c r="BD254" s="14" t="str">
        <f>IFERROR(VLOOKUP($AG$1&amp;'Service PJ'!$D252&amp;'Service PJ'!$B252&amp;'Service PJ'!$A252&amp;"*",'EPA_US9RT techs'!$A$2:$I$1722,9,FALSE),"")</f>
        <v/>
      </c>
      <c r="BE254" s="14" t="str">
        <f>IFERROR(VLOOKUP($AG$1&amp;'Service PJ'!$D252&amp;'Service PJ'!$B252&amp;'Service PJ'!$A252&amp;"*",'EPA_US9RT techs'!$A$2:$I$1722,9,FALSE),"")</f>
        <v/>
      </c>
      <c r="BF254" s="14" t="str">
        <f>IFERROR(VLOOKUP($AG$1&amp;'Service PJ'!$D252&amp;'Service PJ'!$B252&amp;'Service PJ'!$A252&amp;"*",'EPA_US9RT techs'!$A$2:$I$1722,9,FALSE),"")</f>
        <v/>
      </c>
      <c r="BG254" s="14" t="str">
        <f>IFERROR(VLOOKUP($AG$1&amp;'Service PJ'!$D252&amp;'Service PJ'!$B252&amp;'Service PJ'!$A252&amp;"*",'EPA_US9RT techs'!$A$2:$I$1722,9,FALSE),"")</f>
        <v/>
      </c>
      <c r="BH254" s="14" t="str">
        <f>IFERROR(VLOOKUP($AG$1&amp;'Service PJ'!$D252&amp;'Service PJ'!$B252&amp;'Service PJ'!$A252&amp;"*",'EPA_US9RT techs'!$A$2:$I$1722,9,FALSE),"")</f>
        <v/>
      </c>
      <c r="BI254" s="14" t="str">
        <f>IFERROR(VLOOKUP($AG$1&amp;'Service PJ'!$D252&amp;'Service PJ'!$B252&amp;'Service PJ'!$A252&amp;"*",'EPA_US9RT techs'!$A$2:$I$1722,9,FALSE),"")</f>
        <v/>
      </c>
      <c r="BJ254" s="14" t="str">
        <f>IFERROR(VLOOKUP($AG$1&amp;'Service PJ'!$D252&amp;'Service PJ'!$B252&amp;'Service PJ'!$A252&amp;"*",'EPA_US9RT techs'!$A$2:$I$1722,9,FALSE),"")</f>
        <v/>
      </c>
      <c r="BK254" s="14" t="str">
        <f>IFERROR(VLOOKUP($AG$1&amp;'Service PJ'!$D252&amp;'Service PJ'!$B252&amp;'Service PJ'!$A252&amp;"*",'EPA_US9RT techs'!$A$2:$I$1722,9,FALSE),"")</f>
        <v/>
      </c>
      <c r="BM254" t="str">
        <f>IF(SUM(BN254:CD254)=0,"\I:",'Service PJ'!$D252&amp;"_"&amp;'Service PJ'!$E252&amp;"_"&amp;'Service PJ'!$C252)</f>
        <v>\I:</v>
      </c>
      <c r="BN254" s="14" t="str">
        <f>IFERROR(VLOOKUP($BM$1&amp;'Service PJ'!$D252&amp;'Service PJ'!$B252&amp;'Service PJ'!$A252&amp;"*",'EPA_US9RT techs'!$A$2:$I$1722,9,FALSE),"")</f>
        <v/>
      </c>
      <c r="BO254" s="14" t="str">
        <f>IFERROR(VLOOKUP($BM$1&amp;'Service PJ'!$D252&amp;'Service PJ'!$B252&amp;'Service PJ'!$A252&amp;"*",'EPA_US9RT techs'!$A$2:$I$1722,9,FALSE),"")</f>
        <v/>
      </c>
      <c r="BP254" s="14" t="str">
        <f>IFERROR(VLOOKUP($BM$1&amp;'Service PJ'!$D252&amp;'Service PJ'!$B252&amp;'Service PJ'!$A252&amp;"*",'EPA_US9RT techs'!$A$2:$I$1722,9,FALSE),"")</f>
        <v/>
      </c>
      <c r="BQ254" s="14" t="str">
        <f>IFERROR(VLOOKUP($BM$1&amp;'Service PJ'!$D252&amp;'Service PJ'!$B252&amp;'Service PJ'!$A252&amp;"*",'EPA_US9RT techs'!$A$2:$I$1722,9,FALSE),"")</f>
        <v/>
      </c>
      <c r="BR254" s="14" t="str">
        <f>IFERROR(VLOOKUP($BM$1&amp;'Service PJ'!$D252&amp;'Service PJ'!$B252&amp;'Service PJ'!$A252&amp;"*",'EPA_US9RT techs'!$A$2:$I$1722,9,FALSE),"")</f>
        <v/>
      </c>
      <c r="BS254" s="14" t="str">
        <f>IFERROR(VLOOKUP($BM$1&amp;'Service PJ'!$D252&amp;'Service PJ'!$B252&amp;'Service PJ'!$A252&amp;"*",'EPA_US9RT techs'!$A$2:$I$1722,9,FALSE),"")</f>
        <v/>
      </c>
      <c r="BT254" s="14" t="str">
        <f>IFERROR(VLOOKUP($BM$1&amp;'Service PJ'!$D252&amp;'Service PJ'!$B252&amp;'Service PJ'!$A252&amp;"*",'EPA_US9RT techs'!$A$2:$I$1722,9,FALSE),"")</f>
        <v/>
      </c>
      <c r="BU254" s="14" t="str">
        <f>IFERROR(VLOOKUP($BM$1&amp;'Service PJ'!$D252&amp;'Service PJ'!$B252&amp;'Service PJ'!$A252&amp;"*",'EPA_US9RT techs'!$A$2:$I$1722,9,FALSE),"")</f>
        <v/>
      </c>
      <c r="BV254" s="14" t="str">
        <f>IFERROR(VLOOKUP($BM$1&amp;'Service PJ'!$D252&amp;'Service PJ'!$B252&amp;'Service PJ'!$A252&amp;"*",'EPA_US9RT techs'!$A$2:$I$1722,9,FALSE),"")</f>
        <v/>
      </c>
      <c r="BW254" s="14" t="str">
        <f>IFERROR(VLOOKUP($BM$1&amp;'Service PJ'!$D252&amp;'Service PJ'!$B252&amp;'Service PJ'!$A252&amp;"*",'EPA_US9RT techs'!$A$2:$I$1722,9,FALSE),"")</f>
        <v/>
      </c>
      <c r="BX254" s="14" t="str">
        <f>IFERROR(VLOOKUP($BM$1&amp;'Service PJ'!$D252&amp;'Service PJ'!$B252&amp;'Service PJ'!$A252&amp;"*",'EPA_US9RT techs'!$A$2:$I$1722,9,FALSE),"")</f>
        <v/>
      </c>
      <c r="BY254" s="14" t="str">
        <f>IFERROR(VLOOKUP($BM$1&amp;'Service PJ'!$D252&amp;'Service PJ'!$B252&amp;'Service PJ'!$A252&amp;"*",'EPA_US9RT techs'!$A$2:$I$1722,9,FALSE),"")</f>
        <v/>
      </c>
      <c r="BZ254" s="14" t="str">
        <f>IFERROR(VLOOKUP($BM$1&amp;'Service PJ'!$D252&amp;'Service PJ'!$B252&amp;'Service PJ'!$A252&amp;"*",'EPA_US9RT techs'!$A$2:$I$1722,9,FALSE),"")</f>
        <v/>
      </c>
      <c r="CA254" s="14" t="str">
        <f>IFERROR(VLOOKUP($BM$1&amp;'Service PJ'!$D252&amp;'Service PJ'!$B252&amp;'Service PJ'!$A252&amp;"*",'EPA_US9RT techs'!$A$2:$I$1722,9,FALSE),"")</f>
        <v/>
      </c>
      <c r="CB254" s="14" t="str">
        <f>IFERROR(VLOOKUP($BM$1&amp;'Service PJ'!$D252&amp;'Service PJ'!$B252&amp;'Service PJ'!$A252&amp;"*",'EPA_US9RT techs'!$A$2:$I$1722,9,FALSE),"")</f>
        <v/>
      </c>
      <c r="CC254" s="14" t="str">
        <f>IFERROR(VLOOKUP($BM$1&amp;'Service PJ'!$D252&amp;'Service PJ'!$B252&amp;'Service PJ'!$A252&amp;"*",'EPA_US9RT techs'!$A$2:$I$1722,9,FALSE),"")</f>
        <v/>
      </c>
      <c r="CD254" s="14" t="str">
        <f>IFERROR(VLOOKUP($BM$1&amp;'Service PJ'!$D252&amp;'Service PJ'!$B252&amp;'Service PJ'!$A252&amp;"*",'EPA_US9RT techs'!$A$2:$I$1722,9,FALSE),"")</f>
        <v/>
      </c>
      <c r="CE254" s="14" t="str">
        <f>IFERROR(VLOOKUP($BM$1&amp;'Service PJ'!$D252&amp;'Service PJ'!$B252&amp;'Service PJ'!$A252&amp;"*",'EPA_US9RT techs'!$A$2:$I$1722,9,FALSE),"")</f>
        <v/>
      </c>
      <c r="CF254" s="14" t="str">
        <f>IFERROR(VLOOKUP($BM$1&amp;'Service PJ'!$D252&amp;'Service PJ'!$B252&amp;'Service PJ'!$A252&amp;"*",'EPA_US9RT techs'!$A$2:$I$1722,9,FALSE),"")</f>
        <v/>
      </c>
      <c r="CG254" s="14" t="str">
        <f>IFERROR(VLOOKUP($BM$1&amp;'Service PJ'!$D252&amp;'Service PJ'!$B252&amp;'Service PJ'!$A252&amp;"*",'EPA_US9RT techs'!$A$2:$I$1722,9,FALSE),"")</f>
        <v/>
      </c>
      <c r="CH254" s="14" t="str">
        <f>IFERROR(VLOOKUP($BM$1&amp;'Service PJ'!$D252&amp;'Service PJ'!$B252&amp;'Service PJ'!$A252&amp;"*",'EPA_US9RT techs'!$A$2:$I$1722,9,FALSE),"")</f>
        <v/>
      </c>
      <c r="CI254" s="14" t="str">
        <f>IFERROR(VLOOKUP($BM$1&amp;'Service PJ'!$D252&amp;'Service PJ'!$B252&amp;'Service PJ'!$A252&amp;"*",'EPA_US9RT techs'!$A$2:$I$1722,9,FALSE),"")</f>
        <v/>
      </c>
      <c r="CJ254" s="14" t="str">
        <f>IFERROR(VLOOKUP($BM$1&amp;'Service PJ'!$D252&amp;'Service PJ'!$B252&amp;'Service PJ'!$A252&amp;"*",'EPA_US9RT techs'!$A$2:$I$1722,9,FALSE),"")</f>
        <v/>
      </c>
      <c r="CK254" s="14" t="str">
        <f>IFERROR(VLOOKUP($BM$1&amp;'Service PJ'!$D252&amp;'Service PJ'!$B252&amp;'Service PJ'!$A252&amp;"*",'EPA_US9RT techs'!$A$2:$I$1722,9,FALSE),"")</f>
        <v/>
      </c>
      <c r="CL254" s="14" t="str">
        <f>IFERROR(VLOOKUP($BM$1&amp;'Service PJ'!$D252&amp;'Service PJ'!$B252&amp;'Service PJ'!$A252&amp;"*",'EPA_US9RT techs'!$A$2:$I$1722,9,FALSE),"")</f>
        <v/>
      </c>
      <c r="CM254" s="14" t="str">
        <f>IFERROR(VLOOKUP($BM$1&amp;'Service PJ'!$D252&amp;'Service PJ'!$B252&amp;'Service PJ'!$A252&amp;"*",'EPA_US9RT techs'!$A$2:$I$1722,9,FALSE),"")</f>
        <v/>
      </c>
      <c r="CN254" s="14" t="str">
        <f>IFERROR(VLOOKUP($BM$1&amp;'Service PJ'!$D252&amp;'Service PJ'!$B252&amp;'Service PJ'!$A252&amp;"*",'EPA_US9RT techs'!$A$2:$I$1722,9,FALSE),"")</f>
        <v/>
      </c>
      <c r="CO254" s="14" t="str">
        <f>IFERROR(VLOOKUP($BM$1&amp;'Service PJ'!$D252&amp;'Service PJ'!$B252&amp;'Service PJ'!$A252&amp;"*",'EPA_US9RT techs'!$A$2:$I$1722,9,FALSE),"")</f>
        <v/>
      </c>
      <c r="CP254" s="14" t="str">
        <f>IFERROR(VLOOKUP($BM$1&amp;'Service PJ'!$D252&amp;'Service PJ'!$B252&amp;'Service PJ'!$A252&amp;"*",'EPA_US9RT techs'!$A$2:$I$1722,9,FALSE),"")</f>
        <v/>
      </c>
      <c r="CQ254" s="14" t="str">
        <f>IFERROR(VLOOKUP($BM$1&amp;'Service PJ'!$D252&amp;'Service PJ'!$B252&amp;'Service PJ'!$A252&amp;"*",'EPA_US9RT techs'!$A$2:$I$1722,9,FALSE),"")</f>
        <v/>
      </c>
      <c r="CS254" t="str">
        <f>IF(SUM(CT254:DJ254)=0,"\I:",'Service PJ'!$D252&amp;"_"&amp;'Service PJ'!$E252&amp;"_"&amp;'Service PJ'!$C252)</f>
        <v>\I:</v>
      </c>
      <c r="CT254" s="2" t="str">
        <f>IFERROR(VLOOKUP($CS$1&amp;'Service PJ'!$D252&amp;'Service PJ'!$B252&amp;'Service PJ'!$A252&amp;"*",'EPA_US9RT techs'!$A$2:$I$1722,9,FALSE),"")</f>
        <v/>
      </c>
      <c r="CU254" s="2" t="str">
        <f>IFERROR(VLOOKUP($CS$1&amp;'Service PJ'!$D252&amp;'Service PJ'!$B252&amp;'Service PJ'!$A252&amp;"*",'EPA_US9RT techs'!$A$2:$I$1722,9,FALSE),"")</f>
        <v/>
      </c>
      <c r="CV254" s="2" t="str">
        <f>IFERROR(VLOOKUP($CS$1&amp;'Service PJ'!$D252&amp;'Service PJ'!$B252&amp;'Service PJ'!$A252&amp;"*",'EPA_US9RT techs'!$A$2:$I$1722,9,FALSE),"")</f>
        <v/>
      </c>
      <c r="CW254" s="2" t="str">
        <f>IFERROR(VLOOKUP($CS$1&amp;'Service PJ'!$D252&amp;'Service PJ'!$B252&amp;'Service PJ'!$A252&amp;"*",'EPA_US9RT techs'!$A$2:$I$1722,9,FALSE),"")</f>
        <v/>
      </c>
      <c r="CX254" s="2" t="str">
        <f>IFERROR(VLOOKUP($CS$1&amp;'Service PJ'!$D252&amp;'Service PJ'!$B252&amp;'Service PJ'!$A252&amp;"*",'EPA_US9RT techs'!$A$2:$I$1722,9,FALSE),"")</f>
        <v/>
      </c>
      <c r="CY254" s="2" t="str">
        <f>IFERROR(VLOOKUP($CS$1&amp;'Service PJ'!$D252&amp;'Service PJ'!$B252&amp;'Service PJ'!$A252&amp;"*",'EPA_US9RT techs'!$A$2:$I$1722,9,FALSE),"")</f>
        <v/>
      </c>
      <c r="CZ254" s="2" t="str">
        <f>IFERROR(VLOOKUP($CS$1&amp;'Service PJ'!$D252&amp;'Service PJ'!$B252&amp;'Service PJ'!$A252&amp;"*",'EPA_US9RT techs'!$A$2:$I$1722,9,FALSE),"")</f>
        <v/>
      </c>
      <c r="DA254" s="2" t="str">
        <f>IFERROR(VLOOKUP($CS$1&amp;'Service PJ'!$D252&amp;'Service PJ'!$B252&amp;'Service PJ'!$A252&amp;"*",'EPA_US9RT techs'!$A$2:$I$1722,9,FALSE),"")</f>
        <v/>
      </c>
      <c r="DB254" s="2" t="str">
        <f>IFERROR(VLOOKUP($CS$1&amp;'Service PJ'!$D252&amp;'Service PJ'!$B252&amp;'Service PJ'!$A252&amp;"*",'EPA_US9RT techs'!$A$2:$I$1722,9,FALSE),"")</f>
        <v/>
      </c>
      <c r="DC254" s="2" t="str">
        <f>IFERROR(VLOOKUP($CS$1&amp;'Service PJ'!$D252&amp;'Service PJ'!$B252&amp;'Service PJ'!$A252&amp;"*",'EPA_US9RT techs'!$A$2:$I$1722,9,FALSE),"")</f>
        <v/>
      </c>
      <c r="DD254" s="2" t="str">
        <f>IFERROR(VLOOKUP($CS$1&amp;'Service PJ'!$D252&amp;'Service PJ'!$B252&amp;'Service PJ'!$A252&amp;"*",'EPA_US9RT techs'!$A$2:$I$1722,9,FALSE),"")</f>
        <v/>
      </c>
      <c r="DE254" s="2" t="str">
        <f>IFERROR(VLOOKUP($CS$1&amp;'Service PJ'!$D252&amp;'Service PJ'!$B252&amp;'Service PJ'!$A252&amp;"*",'EPA_US9RT techs'!$A$2:$I$1722,9,FALSE),"")</f>
        <v/>
      </c>
      <c r="DF254" s="2" t="str">
        <f>IFERROR(VLOOKUP($CS$1&amp;'Service PJ'!$D252&amp;'Service PJ'!$B252&amp;'Service PJ'!$A252&amp;"*",'EPA_US9RT techs'!$A$2:$I$1722,9,FALSE),"")</f>
        <v/>
      </c>
      <c r="DG254" s="2" t="str">
        <f>IFERROR(VLOOKUP($CS$1&amp;'Service PJ'!$D252&amp;'Service PJ'!$B252&amp;'Service PJ'!$A252&amp;"*",'EPA_US9RT techs'!$A$2:$I$1722,9,FALSE),"")</f>
        <v/>
      </c>
      <c r="DH254" s="2" t="str">
        <f>IFERROR(VLOOKUP($CS$1&amp;'Service PJ'!$D252&amp;'Service PJ'!$B252&amp;'Service PJ'!$A252&amp;"*",'EPA_US9RT techs'!$A$2:$I$1722,9,FALSE),"")</f>
        <v/>
      </c>
      <c r="DI254" s="2" t="str">
        <f>IFERROR(VLOOKUP($CS$1&amp;'Service PJ'!$D252&amp;'Service PJ'!$B252&amp;'Service PJ'!$A252&amp;"*",'EPA_US9RT techs'!$A$2:$I$1722,9,FALSE),"")</f>
        <v/>
      </c>
      <c r="DJ254" s="2" t="str">
        <f>IFERROR(VLOOKUP($CS$1&amp;'Service PJ'!$D252&amp;'Service PJ'!$B252&amp;'Service PJ'!$A252&amp;"*",'EPA_US9RT techs'!$A$2:$I$1722,9,FALSE),"")</f>
        <v/>
      </c>
      <c r="DK254" s="2" t="str">
        <f>IFERROR(VLOOKUP($CS$1&amp;'Service PJ'!$D252&amp;'Service PJ'!$B252&amp;'Service PJ'!$A252&amp;"*",'EPA_US9RT techs'!$A$2:$I$1722,9,FALSE),"")</f>
        <v/>
      </c>
      <c r="DL254" s="2" t="str">
        <f>IFERROR(VLOOKUP($CS$1&amp;'Service PJ'!$D252&amp;'Service PJ'!$B252&amp;'Service PJ'!$A252&amp;"*",'EPA_US9RT techs'!$A$2:$I$1722,9,FALSE),"")</f>
        <v/>
      </c>
      <c r="DM254" s="2" t="str">
        <f>IFERROR(VLOOKUP($CS$1&amp;'Service PJ'!$D252&amp;'Service PJ'!$B252&amp;'Service PJ'!$A252&amp;"*",'EPA_US9RT techs'!$A$2:$I$1722,9,FALSE),"")</f>
        <v/>
      </c>
      <c r="DN254" s="2" t="str">
        <f>IFERROR(VLOOKUP($CS$1&amp;'Service PJ'!$D252&amp;'Service PJ'!$B252&amp;'Service PJ'!$A252&amp;"*",'EPA_US9RT techs'!$A$2:$I$1722,9,FALSE),"")</f>
        <v/>
      </c>
      <c r="DO254" s="2" t="str">
        <f>IFERROR(VLOOKUP($CS$1&amp;'Service PJ'!$D252&amp;'Service PJ'!$B252&amp;'Service PJ'!$A252&amp;"*",'EPA_US9RT techs'!$A$2:$I$1722,9,FALSE),"")</f>
        <v/>
      </c>
      <c r="DP254" s="2" t="str">
        <f>IFERROR(VLOOKUP($CS$1&amp;'Service PJ'!$D252&amp;'Service PJ'!$B252&amp;'Service PJ'!$A252&amp;"*",'EPA_US9RT techs'!$A$2:$I$1722,9,FALSE),"")</f>
        <v/>
      </c>
      <c r="DQ254" s="2" t="str">
        <f>IFERROR(VLOOKUP($CS$1&amp;'Service PJ'!$D252&amp;'Service PJ'!$B252&amp;'Service PJ'!$A252&amp;"*",'EPA_US9RT techs'!$A$2:$I$1722,9,FALSE),"")</f>
        <v/>
      </c>
      <c r="DR254" s="2" t="str">
        <f>IFERROR(VLOOKUP($CS$1&amp;'Service PJ'!$D252&amp;'Service PJ'!$B252&amp;'Service PJ'!$A252&amp;"*",'EPA_US9RT techs'!$A$2:$I$1722,9,FALSE),"")</f>
        <v/>
      </c>
      <c r="DS254" s="2" t="str">
        <f>IFERROR(VLOOKUP($CS$1&amp;'Service PJ'!$D252&amp;'Service PJ'!$B252&amp;'Service PJ'!$A252&amp;"*",'EPA_US9RT techs'!$A$2:$I$1722,9,FALSE),"")</f>
        <v/>
      </c>
      <c r="DT254" s="2" t="str">
        <f>IFERROR(VLOOKUP($CS$1&amp;'Service PJ'!$D252&amp;'Service PJ'!$B252&amp;'Service PJ'!$A252&amp;"*",'EPA_US9RT techs'!$A$2:$I$1722,9,FALSE),"")</f>
        <v/>
      </c>
      <c r="DU254" s="2" t="str">
        <f>IFERROR(VLOOKUP($CS$1&amp;'Service PJ'!$D252&amp;'Service PJ'!$B252&amp;'Service PJ'!$A252&amp;"*",'EPA_US9RT techs'!$A$2:$I$1722,9,FALSE),"")</f>
        <v/>
      </c>
      <c r="DV254" s="2" t="str">
        <f>IFERROR(VLOOKUP($CS$1&amp;'Service PJ'!$D252&amp;'Service PJ'!$B252&amp;'Service PJ'!$A252&amp;"*",'EPA_US9RT techs'!$A$2:$I$1722,9,FALSE),"")</f>
        <v/>
      </c>
      <c r="DW254" s="2" t="str">
        <f>IFERROR(VLOOKUP($CS$1&amp;'Service PJ'!$D252&amp;'Service PJ'!$B252&amp;'Service PJ'!$A252&amp;"*",'EPA_US9RT techs'!$A$2:$I$1722,9,FALSE),"")</f>
        <v/>
      </c>
    </row>
    <row r="255" spans="1:127" x14ac:dyDescent="0.45">
      <c r="A255" t="str">
        <f>IF(SUM(B255:R255)=0,"\I:",'Service PJ'!$D253&amp;"_"&amp;'Service PJ'!$E253&amp;"_"&amp;'Service PJ'!$C253)</f>
        <v>\I:</v>
      </c>
      <c r="B255" s="14" t="str">
        <f>IFERROR(VLOOKUP($A$1&amp;'Service PJ'!$D253&amp;'Service PJ'!$B253&amp;'Service PJ'!$A253&amp;"*",'EPA_US9RT techs'!$A$2:$I$1722,9,FALSE),"")</f>
        <v/>
      </c>
      <c r="C255" s="14" t="str">
        <f>IFERROR(VLOOKUP($A$1&amp;'Service PJ'!$D253&amp;'Service PJ'!$B253&amp;'Service PJ'!$A253&amp;"*",'EPA_US9RT techs'!$A$2:$I$1722,9,FALSE),"")</f>
        <v/>
      </c>
      <c r="D255" s="14" t="str">
        <f>IFERROR(VLOOKUP($A$1&amp;'Service PJ'!$D253&amp;'Service PJ'!$B253&amp;'Service PJ'!$A253&amp;"*",'EPA_US9RT techs'!$A$2:$I$1722,9,FALSE),"")</f>
        <v/>
      </c>
      <c r="E255" s="14" t="str">
        <f>IFERROR(VLOOKUP($A$1&amp;'Service PJ'!$D253&amp;'Service PJ'!$B253&amp;'Service PJ'!$A253&amp;"*",'EPA_US9RT techs'!$A$2:$I$1722,9,FALSE),"")</f>
        <v/>
      </c>
      <c r="F255" s="14" t="str">
        <f>IFERROR(VLOOKUP($A$1&amp;'Service PJ'!$D253&amp;'Service PJ'!$B253&amp;'Service PJ'!$A253&amp;"*",'EPA_US9RT techs'!$A$2:$I$1722,9,FALSE),"")</f>
        <v/>
      </c>
      <c r="G255" s="14" t="str">
        <f>IFERROR(VLOOKUP($A$1&amp;'Service PJ'!$D253&amp;'Service PJ'!$B253&amp;'Service PJ'!$A253&amp;"*",'EPA_US9RT techs'!$A$2:$I$1722,9,FALSE),"")</f>
        <v/>
      </c>
      <c r="H255" s="14" t="str">
        <f>IFERROR(VLOOKUP($A$1&amp;'Service PJ'!$D253&amp;'Service PJ'!$B253&amp;'Service PJ'!$A253&amp;"*",'EPA_US9RT techs'!$A$2:$I$1722,9,FALSE),"")</f>
        <v/>
      </c>
      <c r="I255" s="14" t="str">
        <f>IFERROR(VLOOKUP($A$1&amp;'Service PJ'!$D253&amp;'Service PJ'!$B253&amp;'Service PJ'!$A253&amp;"*",'EPA_US9RT techs'!$A$2:$I$1722,9,FALSE),"")</f>
        <v/>
      </c>
      <c r="J255" s="14" t="str">
        <f>IFERROR(VLOOKUP($A$1&amp;'Service PJ'!$D253&amp;'Service PJ'!$B253&amp;'Service PJ'!$A253&amp;"*",'EPA_US9RT techs'!$A$2:$I$1722,9,FALSE),"")</f>
        <v/>
      </c>
      <c r="K255" s="14" t="str">
        <f>IFERROR(VLOOKUP($A$1&amp;'Service PJ'!$D253&amp;'Service PJ'!$B253&amp;'Service PJ'!$A253&amp;"*",'EPA_US9RT techs'!$A$2:$I$1722,9,FALSE),"")</f>
        <v/>
      </c>
      <c r="L255" s="14" t="str">
        <f>IFERROR(VLOOKUP($A$1&amp;'Service PJ'!$D253&amp;'Service PJ'!$B253&amp;'Service PJ'!$A253&amp;"*",'EPA_US9RT techs'!$A$2:$I$1722,9,FALSE),"")</f>
        <v/>
      </c>
      <c r="M255" s="14" t="str">
        <f>IFERROR(VLOOKUP($A$1&amp;'Service PJ'!$D253&amp;'Service PJ'!$B253&amp;'Service PJ'!$A253&amp;"*",'EPA_US9RT techs'!$A$2:$I$1722,9,FALSE),"")</f>
        <v/>
      </c>
      <c r="N255" s="14" t="str">
        <f>IFERROR(VLOOKUP($A$1&amp;'Service PJ'!$D253&amp;'Service PJ'!$B253&amp;'Service PJ'!$A253&amp;"*",'EPA_US9RT techs'!$A$2:$I$1722,9,FALSE),"")</f>
        <v/>
      </c>
      <c r="O255" s="14" t="str">
        <f>IFERROR(VLOOKUP($A$1&amp;'Service PJ'!$D253&amp;'Service PJ'!$B253&amp;'Service PJ'!$A253&amp;"*",'EPA_US9RT techs'!$A$2:$I$1722,9,FALSE),"")</f>
        <v/>
      </c>
      <c r="P255" s="14" t="str">
        <f>IFERROR(VLOOKUP($A$1&amp;'Service PJ'!$D253&amp;'Service PJ'!$B253&amp;'Service PJ'!$A253&amp;"*",'EPA_US9RT techs'!$A$2:$I$1722,9,FALSE),"")</f>
        <v/>
      </c>
      <c r="Q255" s="14" t="str">
        <f>IFERROR(VLOOKUP($A$1&amp;'Service PJ'!$D253&amp;'Service PJ'!$B253&amp;'Service PJ'!$A253&amp;"*",'EPA_US9RT techs'!$A$2:$I$1722,9,FALSE),"")</f>
        <v/>
      </c>
      <c r="R255" s="14" t="str">
        <f>IFERROR(VLOOKUP($A$1&amp;'Service PJ'!$D253&amp;'Service PJ'!$B253&amp;'Service PJ'!$A253&amp;"*",'EPA_US9RT techs'!$A$2:$I$1722,9,FALSE),"")</f>
        <v/>
      </c>
      <c r="S255" s="14" t="str">
        <f>IFERROR(VLOOKUP($A$1&amp;'Service PJ'!$D253&amp;'Service PJ'!$B253&amp;'Service PJ'!$A253&amp;"*",'EPA_US9RT techs'!$A$2:$I$1722,9,FALSE),"")</f>
        <v/>
      </c>
      <c r="T255" s="14" t="str">
        <f>IFERROR(VLOOKUP($A$1&amp;'Service PJ'!$D253&amp;'Service PJ'!$B253&amp;'Service PJ'!$A253&amp;"*",'EPA_US9RT techs'!$A$2:$I$1722,9,FALSE),"")</f>
        <v/>
      </c>
      <c r="U255" s="14" t="str">
        <f>IFERROR(VLOOKUP($A$1&amp;'Service PJ'!$D253&amp;'Service PJ'!$B253&amp;'Service PJ'!$A253&amp;"*",'EPA_US9RT techs'!$A$2:$I$1722,9,FALSE),"")</f>
        <v/>
      </c>
      <c r="V255" s="14" t="str">
        <f>IFERROR(VLOOKUP($A$1&amp;'Service PJ'!$D253&amp;'Service PJ'!$B253&amp;'Service PJ'!$A253&amp;"*",'EPA_US9RT techs'!$A$2:$I$1722,9,FALSE),"")</f>
        <v/>
      </c>
      <c r="W255" s="14" t="str">
        <f>IFERROR(VLOOKUP($A$1&amp;'Service PJ'!$D253&amp;'Service PJ'!$B253&amp;'Service PJ'!$A253&amp;"*",'EPA_US9RT techs'!$A$2:$I$1722,9,FALSE),"")</f>
        <v/>
      </c>
      <c r="X255" s="14" t="str">
        <f>IFERROR(VLOOKUP($A$1&amp;'Service PJ'!$D253&amp;'Service PJ'!$B253&amp;'Service PJ'!$A253&amp;"*",'EPA_US9RT techs'!$A$2:$I$1722,9,FALSE),"")</f>
        <v/>
      </c>
      <c r="Y255" s="14" t="str">
        <f>IFERROR(VLOOKUP($A$1&amp;'Service PJ'!$D253&amp;'Service PJ'!$B253&amp;'Service PJ'!$A253&amp;"*",'EPA_US9RT techs'!$A$2:$I$1722,9,FALSE),"")</f>
        <v/>
      </c>
      <c r="Z255" s="14" t="str">
        <f>IFERROR(VLOOKUP($A$1&amp;'Service PJ'!$D253&amp;'Service PJ'!$B253&amp;'Service PJ'!$A253&amp;"*",'EPA_US9RT techs'!$A$2:$I$1722,9,FALSE),"")</f>
        <v/>
      </c>
      <c r="AA255" s="14" t="str">
        <f>IFERROR(VLOOKUP($A$1&amp;'Service PJ'!$D253&amp;'Service PJ'!$B253&amp;'Service PJ'!$A253&amp;"*",'EPA_US9RT techs'!$A$2:$I$1722,9,FALSE),"")</f>
        <v/>
      </c>
      <c r="AB255" s="14" t="str">
        <f>IFERROR(VLOOKUP($A$1&amp;'Service PJ'!$D253&amp;'Service PJ'!$B253&amp;'Service PJ'!$A253&amp;"*",'EPA_US9RT techs'!$A$2:$I$1722,9,FALSE),"")</f>
        <v/>
      </c>
      <c r="AC255" s="14" t="str">
        <f>IFERROR(VLOOKUP($A$1&amp;'Service PJ'!$D253&amp;'Service PJ'!$B253&amp;'Service PJ'!$A253&amp;"*",'EPA_US9RT techs'!$A$2:$I$1722,9,FALSE),"")</f>
        <v/>
      </c>
      <c r="AD255" s="14" t="str">
        <f>IFERROR(VLOOKUP($A$1&amp;'Service PJ'!$D253&amp;'Service PJ'!$B253&amp;'Service PJ'!$A253&amp;"*",'EPA_US9RT techs'!$A$2:$I$1722,9,FALSE),"")</f>
        <v/>
      </c>
      <c r="AE255" s="14" t="str">
        <f>IFERROR(VLOOKUP($A$1&amp;'Service PJ'!$D253&amp;'Service PJ'!$B253&amp;'Service PJ'!$A253&amp;"*",'EPA_US9RT techs'!$A$2:$I$1722,9,FALSE),"")</f>
        <v/>
      </c>
      <c r="AG255" t="str">
        <f>IF(SUM(AH255:AX255)=0,"\I:",'Service PJ'!$D253&amp;"_"&amp;'Service PJ'!$E253&amp;"_"&amp;'Service PJ'!$C253)</f>
        <v>\I:</v>
      </c>
      <c r="AH255" s="14" t="str">
        <f>IFERROR(VLOOKUP($AG$1&amp;'Service PJ'!$D253&amp;'Service PJ'!$B253&amp;'Service PJ'!$A253&amp;"*",'EPA_US9RT techs'!$A$2:$I$1722,9,FALSE),"")</f>
        <v/>
      </c>
      <c r="AI255" s="14" t="str">
        <f>IFERROR(VLOOKUP($AG$1&amp;'Service PJ'!$D253&amp;'Service PJ'!$B253&amp;'Service PJ'!$A253&amp;"*",'EPA_US9RT techs'!$A$2:$I$1722,9,FALSE),"")</f>
        <v/>
      </c>
      <c r="AJ255" s="14" t="str">
        <f>IFERROR(VLOOKUP($AG$1&amp;'Service PJ'!$D253&amp;'Service PJ'!$B253&amp;'Service PJ'!$A253&amp;"*",'EPA_US9RT techs'!$A$2:$I$1722,9,FALSE),"")</f>
        <v/>
      </c>
      <c r="AK255" s="14" t="str">
        <f>IFERROR(VLOOKUP($AG$1&amp;'Service PJ'!$D253&amp;'Service PJ'!$B253&amp;'Service PJ'!$A253&amp;"*",'EPA_US9RT techs'!$A$2:$I$1722,9,FALSE),"")</f>
        <v/>
      </c>
      <c r="AL255" s="14" t="str">
        <f>IFERROR(VLOOKUP($AG$1&amp;'Service PJ'!$D253&amp;'Service PJ'!$B253&amp;'Service PJ'!$A253&amp;"*",'EPA_US9RT techs'!$A$2:$I$1722,9,FALSE),"")</f>
        <v/>
      </c>
      <c r="AM255" s="14" t="str">
        <f>IFERROR(VLOOKUP($AG$1&amp;'Service PJ'!$D253&amp;'Service PJ'!$B253&amp;'Service PJ'!$A253&amp;"*",'EPA_US9RT techs'!$A$2:$I$1722,9,FALSE),"")</f>
        <v/>
      </c>
      <c r="AN255" s="14" t="str">
        <f>IFERROR(VLOOKUP($AG$1&amp;'Service PJ'!$D253&amp;'Service PJ'!$B253&amp;'Service PJ'!$A253&amp;"*",'EPA_US9RT techs'!$A$2:$I$1722,9,FALSE),"")</f>
        <v/>
      </c>
      <c r="AO255" s="14" t="str">
        <f>IFERROR(VLOOKUP($AG$1&amp;'Service PJ'!$D253&amp;'Service PJ'!$B253&amp;'Service PJ'!$A253&amp;"*",'EPA_US9RT techs'!$A$2:$I$1722,9,FALSE),"")</f>
        <v/>
      </c>
      <c r="AP255" s="14" t="str">
        <f>IFERROR(VLOOKUP($AG$1&amp;'Service PJ'!$D253&amp;'Service PJ'!$B253&amp;'Service PJ'!$A253&amp;"*",'EPA_US9RT techs'!$A$2:$I$1722,9,FALSE),"")</f>
        <v/>
      </c>
      <c r="AQ255" s="14" t="str">
        <f>IFERROR(VLOOKUP($AG$1&amp;'Service PJ'!$D253&amp;'Service PJ'!$B253&amp;'Service PJ'!$A253&amp;"*",'EPA_US9RT techs'!$A$2:$I$1722,9,FALSE),"")</f>
        <v/>
      </c>
      <c r="AR255" s="14" t="str">
        <f>IFERROR(VLOOKUP($AG$1&amp;'Service PJ'!$D253&amp;'Service PJ'!$B253&amp;'Service PJ'!$A253&amp;"*",'EPA_US9RT techs'!$A$2:$I$1722,9,FALSE),"")</f>
        <v/>
      </c>
      <c r="AS255" s="14" t="str">
        <f>IFERROR(VLOOKUP($AG$1&amp;'Service PJ'!$D253&amp;'Service PJ'!$B253&amp;'Service PJ'!$A253&amp;"*",'EPA_US9RT techs'!$A$2:$I$1722,9,FALSE),"")</f>
        <v/>
      </c>
      <c r="AT255" s="14" t="str">
        <f>IFERROR(VLOOKUP($AG$1&amp;'Service PJ'!$D253&amp;'Service PJ'!$B253&amp;'Service PJ'!$A253&amp;"*",'EPA_US9RT techs'!$A$2:$I$1722,9,FALSE),"")</f>
        <v/>
      </c>
      <c r="AU255" s="14" t="str">
        <f>IFERROR(VLOOKUP($AG$1&amp;'Service PJ'!$D253&amp;'Service PJ'!$B253&amp;'Service PJ'!$A253&amp;"*",'EPA_US9RT techs'!$A$2:$I$1722,9,FALSE),"")</f>
        <v/>
      </c>
      <c r="AV255" s="14" t="str">
        <f>IFERROR(VLOOKUP($AG$1&amp;'Service PJ'!$D253&amp;'Service PJ'!$B253&amp;'Service PJ'!$A253&amp;"*",'EPA_US9RT techs'!$A$2:$I$1722,9,FALSE),"")</f>
        <v/>
      </c>
      <c r="AW255" s="14" t="str">
        <f>IFERROR(VLOOKUP($AG$1&amp;'Service PJ'!$D253&amp;'Service PJ'!$B253&amp;'Service PJ'!$A253&amp;"*",'EPA_US9RT techs'!$A$2:$I$1722,9,FALSE),"")</f>
        <v/>
      </c>
      <c r="AX255" s="14" t="str">
        <f>IFERROR(VLOOKUP($AG$1&amp;'Service PJ'!$D253&amp;'Service PJ'!$B253&amp;'Service PJ'!$A253&amp;"*",'EPA_US9RT techs'!$A$2:$I$1722,9,FALSE),"")</f>
        <v/>
      </c>
      <c r="AY255" s="14" t="str">
        <f>IFERROR(VLOOKUP($AG$1&amp;'Service PJ'!$D253&amp;'Service PJ'!$B253&amp;'Service PJ'!$A253&amp;"*",'EPA_US9RT techs'!$A$2:$I$1722,9,FALSE),"")</f>
        <v/>
      </c>
      <c r="AZ255" s="14" t="str">
        <f>IFERROR(VLOOKUP($AG$1&amp;'Service PJ'!$D253&amp;'Service PJ'!$B253&amp;'Service PJ'!$A253&amp;"*",'EPA_US9RT techs'!$A$2:$I$1722,9,FALSE),"")</f>
        <v/>
      </c>
      <c r="BA255" s="14" t="str">
        <f>IFERROR(VLOOKUP($AG$1&amp;'Service PJ'!$D253&amp;'Service PJ'!$B253&amp;'Service PJ'!$A253&amp;"*",'EPA_US9RT techs'!$A$2:$I$1722,9,FALSE),"")</f>
        <v/>
      </c>
      <c r="BB255" s="14" t="str">
        <f>IFERROR(VLOOKUP($AG$1&amp;'Service PJ'!$D253&amp;'Service PJ'!$B253&amp;'Service PJ'!$A253&amp;"*",'EPA_US9RT techs'!$A$2:$I$1722,9,FALSE),"")</f>
        <v/>
      </c>
      <c r="BC255" s="14" t="str">
        <f>IFERROR(VLOOKUP($AG$1&amp;'Service PJ'!$D253&amp;'Service PJ'!$B253&amp;'Service PJ'!$A253&amp;"*",'EPA_US9RT techs'!$A$2:$I$1722,9,FALSE),"")</f>
        <v/>
      </c>
      <c r="BD255" s="14" t="str">
        <f>IFERROR(VLOOKUP($AG$1&amp;'Service PJ'!$D253&amp;'Service PJ'!$B253&amp;'Service PJ'!$A253&amp;"*",'EPA_US9RT techs'!$A$2:$I$1722,9,FALSE),"")</f>
        <v/>
      </c>
      <c r="BE255" s="14" t="str">
        <f>IFERROR(VLOOKUP($AG$1&amp;'Service PJ'!$D253&amp;'Service PJ'!$B253&amp;'Service PJ'!$A253&amp;"*",'EPA_US9RT techs'!$A$2:$I$1722,9,FALSE),"")</f>
        <v/>
      </c>
      <c r="BF255" s="14" t="str">
        <f>IFERROR(VLOOKUP($AG$1&amp;'Service PJ'!$D253&amp;'Service PJ'!$B253&amp;'Service PJ'!$A253&amp;"*",'EPA_US9RT techs'!$A$2:$I$1722,9,FALSE),"")</f>
        <v/>
      </c>
      <c r="BG255" s="14" t="str">
        <f>IFERROR(VLOOKUP($AG$1&amp;'Service PJ'!$D253&amp;'Service PJ'!$B253&amp;'Service PJ'!$A253&amp;"*",'EPA_US9RT techs'!$A$2:$I$1722,9,FALSE),"")</f>
        <v/>
      </c>
      <c r="BH255" s="14" t="str">
        <f>IFERROR(VLOOKUP($AG$1&amp;'Service PJ'!$D253&amp;'Service PJ'!$B253&amp;'Service PJ'!$A253&amp;"*",'EPA_US9RT techs'!$A$2:$I$1722,9,FALSE),"")</f>
        <v/>
      </c>
      <c r="BI255" s="14" t="str">
        <f>IFERROR(VLOOKUP($AG$1&amp;'Service PJ'!$D253&amp;'Service PJ'!$B253&amp;'Service PJ'!$A253&amp;"*",'EPA_US9RT techs'!$A$2:$I$1722,9,FALSE),"")</f>
        <v/>
      </c>
      <c r="BJ255" s="14" t="str">
        <f>IFERROR(VLOOKUP($AG$1&amp;'Service PJ'!$D253&amp;'Service PJ'!$B253&amp;'Service PJ'!$A253&amp;"*",'EPA_US9RT techs'!$A$2:$I$1722,9,FALSE),"")</f>
        <v/>
      </c>
      <c r="BK255" s="14" t="str">
        <f>IFERROR(VLOOKUP($AG$1&amp;'Service PJ'!$D253&amp;'Service PJ'!$B253&amp;'Service PJ'!$A253&amp;"*",'EPA_US9RT techs'!$A$2:$I$1722,9,FALSE),"")</f>
        <v/>
      </c>
      <c r="BM255" t="str">
        <f>IF(SUM(BN255:CD255)=0,"\I:",'Service PJ'!$D253&amp;"_"&amp;'Service PJ'!$E253&amp;"_"&amp;'Service PJ'!$C253)</f>
        <v>\I:</v>
      </c>
      <c r="BN255" s="14" t="str">
        <f>IFERROR(VLOOKUP($BM$1&amp;'Service PJ'!$D253&amp;'Service PJ'!$B253&amp;'Service PJ'!$A253&amp;"*",'EPA_US9RT techs'!$A$2:$I$1722,9,FALSE),"")</f>
        <v/>
      </c>
      <c r="BO255" s="14" t="str">
        <f>IFERROR(VLOOKUP($BM$1&amp;'Service PJ'!$D253&amp;'Service PJ'!$B253&amp;'Service PJ'!$A253&amp;"*",'EPA_US9RT techs'!$A$2:$I$1722,9,FALSE),"")</f>
        <v/>
      </c>
      <c r="BP255" s="14" t="str">
        <f>IFERROR(VLOOKUP($BM$1&amp;'Service PJ'!$D253&amp;'Service PJ'!$B253&amp;'Service PJ'!$A253&amp;"*",'EPA_US9RT techs'!$A$2:$I$1722,9,FALSE),"")</f>
        <v/>
      </c>
      <c r="BQ255" s="14" t="str">
        <f>IFERROR(VLOOKUP($BM$1&amp;'Service PJ'!$D253&amp;'Service PJ'!$B253&amp;'Service PJ'!$A253&amp;"*",'EPA_US9RT techs'!$A$2:$I$1722,9,FALSE),"")</f>
        <v/>
      </c>
      <c r="BR255" s="14" t="str">
        <f>IFERROR(VLOOKUP($BM$1&amp;'Service PJ'!$D253&amp;'Service PJ'!$B253&amp;'Service PJ'!$A253&amp;"*",'EPA_US9RT techs'!$A$2:$I$1722,9,FALSE),"")</f>
        <v/>
      </c>
      <c r="BS255" s="14" t="str">
        <f>IFERROR(VLOOKUP($BM$1&amp;'Service PJ'!$D253&amp;'Service PJ'!$B253&amp;'Service PJ'!$A253&amp;"*",'EPA_US9RT techs'!$A$2:$I$1722,9,FALSE),"")</f>
        <v/>
      </c>
      <c r="BT255" s="14" t="str">
        <f>IFERROR(VLOOKUP($BM$1&amp;'Service PJ'!$D253&amp;'Service PJ'!$B253&amp;'Service PJ'!$A253&amp;"*",'EPA_US9RT techs'!$A$2:$I$1722,9,FALSE),"")</f>
        <v/>
      </c>
      <c r="BU255" s="14" t="str">
        <f>IFERROR(VLOOKUP($BM$1&amp;'Service PJ'!$D253&amp;'Service PJ'!$B253&amp;'Service PJ'!$A253&amp;"*",'EPA_US9RT techs'!$A$2:$I$1722,9,FALSE),"")</f>
        <v/>
      </c>
      <c r="BV255" s="14" t="str">
        <f>IFERROR(VLOOKUP($BM$1&amp;'Service PJ'!$D253&amp;'Service PJ'!$B253&amp;'Service PJ'!$A253&amp;"*",'EPA_US9RT techs'!$A$2:$I$1722,9,FALSE),"")</f>
        <v/>
      </c>
      <c r="BW255" s="14" t="str">
        <f>IFERROR(VLOOKUP($BM$1&amp;'Service PJ'!$D253&amp;'Service PJ'!$B253&amp;'Service PJ'!$A253&amp;"*",'EPA_US9RT techs'!$A$2:$I$1722,9,FALSE),"")</f>
        <v/>
      </c>
      <c r="BX255" s="14" t="str">
        <f>IFERROR(VLOOKUP($BM$1&amp;'Service PJ'!$D253&amp;'Service PJ'!$B253&amp;'Service PJ'!$A253&amp;"*",'EPA_US9RT techs'!$A$2:$I$1722,9,FALSE),"")</f>
        <v/>
      </c>
      <c r="BY255" s="14" t="str">
        <f>IFERROR(VLOOKUP($BM$1&amp;'Service PJ'!$D253&amp;'Service PJ'!$B253&amp;'Service PJ'!$A253&amp;"*",'EPA_US9RT techs'!$A$2:$I$1722,9,FALSE),"")</f>
        <v/>
      </c>
      <c r="BZ255" s="14" t="str">
        <f>IFERROR(VLOOKUP($BM$1&amp;'Service PJ'!$D253&amp;'Service PJ'!$B253&amp;'Service PJ'!$A253&amp;"*",'EPA_US9RT techs'!$A$2:$I$1722,9,FALSE),"")</f>
        <v/>
      </c>
      <c r="CA255" s="14" t="str">
        <f>IFERROR(VLOOKUP($BM$1&amp;'Service PJ'!$D253&amp;'Service PJ'!$B253&amp;'Service PJ'!$A253&amp;"*",'EPA_US9RT techs'!$A$2:$I$1722,9,FALSE),"")</f>
        <v/>
      </c>
      <c r="CB255" s="14" t="str">
        <f>IFERROR(VLOOKUP($BM$1&amp;'Service PJ'!$D253&amp;'Service PJ'!$B253&amp;'Service PJ'!$A253&amp;"*",'EPA_US9RT techs'!$A$2:$I$1722,9,FALSE),"")</f>
        <v/>
      </c>
      <c r="CC255" s="14" t="str">
        <f>IFERROR(VLOOKUP($BM$1&amp;'Service PJ'!$D253&amp;'Service PJ'!$B253&amp;'Service PJ'!$A253&amp;"*",'EPA_US9RT techs'!$A$2:$I$1722,9,FALSE),"")</f>
        <v/>
      </c>
      <c r="CD255" s="14" t="str">
        <f>IFERROR(VLOOKUP($BM$1&amp;'Service PJ'!$D253&amp;'Service PJ'!$B253&amp;'Service PJ'!$A253&amp;"*",'EPA_US9RT techs'!$A$2:$I$1722,9,FALSE),"")</f>
        <v/>
      </c>
      <c r="CE255" s="14" t="str">
        <f>IFERROR(VLOOKUP($BM$1&amp;'Service PJ'!$D253&amp;'Service PJ'!$B253&amp;'Service PJ'!$A253&amp;"*",'EPA_US9RT techs'!$A$2:$I$1722,9,FALSE),"")</f>
        <v/>
      </c>
      <c r="CF255" s="14" t="str">
        <f>IFERROR(VLOOKUP($BM$1&amp;'Service PJ'!$D253&amp;'Service PJ'!$B253&amp;'Service PJ'!$A253&amp;"*",'EPA_US9RT techs'!$A$2:$I$1722,9,FALSE),"")</f>
        <v/>
      </c>
      <c r="CG255" s="14" t="str">
        <f>IFERROR(VLOOKUP($BM$1&amp;'Service PJ'!$D253&amp;'Service PJ'!$B253&amp;'Service PJ'!$A253&amp;"*",'EPA_US9RT techs'!$A$2:$I$1722,9,FALSE),"")</f>
        <v/>
      </c>
      <c r="CH255" s="14" t="str">
        <f>IFERROR(VLOOKUP($BM$1&amp;'Service PJ'!$D253&amp;'Service PJ'!$B253&amp;'Service PJ'!$A253&amp;"*",'EPA_US9RT techs'!$A$2:$I$1722,9,FALSE),"")</f>
        <v/>
      </c>
      <c r="CI255" s="14" t="str">
        <f>IFERROR(VLOOKUP($BM$1&amp;'Service PJ'!$D253&amp;'Service PJ'!$B253&amp;'Service PJ'!$A253&amp;"*",'EPA_US9RT techs'!$A$2:$I$1722,9,FALSE),"")</f>
        <v/>
      </c>
      <c r="CJ255" s="14" t="str">
        <f>IFERROR(VLOOKUP($BM$1&amp;'Service PJ'!$D253&amp;'Service PJ'!$B253&amp;'Service PJ'!$A253&amp;"*",'EPA_US9RT techs'!$A$2:$I$1722,9,FALSE),"")</f>
        <v/>
      </c>
      <c r="CK255" s="14" t="str">
        <f>IFERROR(VLOOKUP($BM$1&amp;'Service PJ'!$D253&amp;'Service PJ'!$B253&amp;'Service PJ'!$A253&amp;"*",'EPA_US9RT techs'!$A$2:$I$1722,9,FALSE),"")</f>
        <v/>
      </c>
      <c r="CL255" s="14" t="str">
        <f>IFERROR(VLOOKUP($BM$1&amp;'Service PJ'!$D253&amp;'Service PJ'!$B253&amp;'Service PJ'!$A253&amp;"*",'EPA_US9RT techs'!$A$2:$I$1722,9,FALSE),"")</f>
        <v/>
      </c>
      <c r="CM255" s="14" t="str">
        <f>IFERROR(VLOOKUP($BM$1&amp;'Service PJ'!$D253&amp;'Service PJ'!$B253&amp;'Service PJ'!$A253&amp;"*",'EPA_US9RT techs'!$A$2:$I$1722,9,FALSE),"")</f>
        <v/>
      </c>
      <c r="CN255" s="14" t="str">
        <f>IFERROR(VLOOKUP($BM$1&amp;'Service PJ'!$D253&amp;'Service PJ'!$B253&amp;'Service PJ'!$A253&amp;"*",'EPA_US9RT techs'!$A$2:$I$1722,9,FALSE),"")</f>
        <v/>
      </c>
      <c r="CO255" s="14" t="str">
        <f>IFERROR(VLOOKUP($BM$1&amp;'Service PJ'!$D253&amp;'Service PJ'!$B253&amp;'Service PJ'!$A253&amp;"*",'EPA_US9RT techs'!$A$2:$I$1722,9,FALSE),"")</f>
        <v/>
      </c>
      <c r="CP255" s="14" t="str">
        <f>IFERROR(VLOOKUP($BM$1&amp;'Service PJ'!$D253&amp;'Service PJ'!$B253&amp;'Service PJ'!$A253&amp;"*",'EPA_US9RT techs'!$A$2:$I$1722,9,FALSE),"")</f>
        <v/>
      </c>
      <c r="CQ255" s="14" t="str">
        <f>IFERROR(VLOOKUP($BM$1&amp;'Service PJ'!$D253&amp;'Service PJ'!$B253&amp;'Service PJ'!$A253&amp;"*",'EPA_US9RT techs'!$A$2:$I$1722,9,FALSE),"")</f>
        <v/>
      </c>
      <c r="CS255" t="str">
        <f>IF(SUM(CT255:DJ255)=0,"\I:",'Service PJ'!$D253&amp;"_"&amp;'Service PJ'!$E253&amp;"_"&amp;'Service PJ'!$C253)</f>
        <v>\I:</v>
      </c>
      <c r="CT255" s="2" t="str">
        <f>IFERROR(VLOOKUP($CS$1&amp;'Service PJ'!$D253&amp;'Service PJ'!$B253&amp;'Service PJ'!$A253&amp;"*",'EPA_US9RT techs'!$A$2:$I$1722,9,FALSE),"")</f>
        <v/>
      </c>
      <c r="CU255" s="2" t="str">
        <f>IFERROR(VLOOKUP($CS$1&amp;'Service PJ'!$D253&amp;'Service PJ'!$B253&amp;'Service PJ'!$A253&amp;"*",'EPA_US9RT techs'!$A$2:$I$1722,9,FALSE),"")</f>
        <v/>
      </c>
      <c r="CV255" s="2" t="str">
        <f>IFERROR(VLOOKUP($CS$1&amp;'Service PJ'!$D253&amp;'Service PJ'!$B253&amp;'Service PJ'!$A253&amp;"*",'EPA_US9RT techs'!$A$2:$I$1722,9,FALSE),"")</f>
        <v/>
      </c>
      <c r="CW255" s="2" t="str">
        <f>IFERROR(VLOOKUP($CS$1&amp;'Service PJ'!$D253&amp;'Service PJ'!$B253&amp;'Service PJ'!$A253&amp;"*",'EPA_US9RT techs'!$A$2:$I$1722,9,FALSE),"")</f>
        <v/>
      </c>
      <c r="CX255" s="2" t="str">
        <f>IFERROR(VLOOKUP($CS$1&amp;'Service PJ'!$D253&amp;'Service PJ'!$B253&amp;'Service PJ'!$A253&amp;"*",'EPA_US9RT techs'!$A$2:$I$1722,9,FALSE),"")</f>
        <v/>
      </c>
      <c r="CY255" s="2" t="str">
        <f>IFERROR(VLOOKUP($CS$1&amp;'Service PJ'!$D253&amp;'Service PJ'!$B253&amp;'Service PJ'!$A253&amp;"*",'EPA_US9RT techs'!$A$2:$I$1722,9,FALSE),"")</f>
        <v/>
      </c>
      <c r="CZ255" s="2" t="str">
        <f>IFERROR(VLOOKUP($CS$1&amp;'Service PJ'!$D253&amp;'Service PJ'!$B253&amp;'Service PJ'!$A253&amp;"*",'EPA_US9RT techs'!$A$2:$I$1722,9,FALSE),"")</f>
        <v/>
      </c>
      <c r="DA255" s="2" t="str">
        <f>IFERROR(VLOOKUP($CS$1&amp;'Service PJ'!$D253&amp;'Service PJ'!$B253&amp;'Service PJ'!$A253&amp;"*",'EPA_US9RT techs'!$A$2:$I$1722,9,FALSE),"")</f>
        <v/>
      </c>
      <c r="DB255" s="2" t="str">
        <f>IFERROR(VLOOKUP($CS$1&amp;'Service PJ'!$D253&amp;'Service PJ'!$B253&amp;'Service PJ'!$A253&amp;"*",'EPA_US9RT techs'!$A$2:$I$1722,9,FALSE),"")</f>
        <v/>
      </c>
      <c r="DC255" s="2" t="str">
        <f>IFERROR(VLOOKUP($CS$1&amp;'Service PJ'!$D253&amp;'Service PJ'!$B253&amp;'Service PJ'!$A253&amp;"*",'EPA_US9RT techs'!$A$2:$I$1722,9,FALSE),"")</f>
        <v/>
      </c>
      <c r="DD255" s="2" t="str">
        <f>IFERROR(VLOOKUP($CS$1&amp;'Service PJ'!$D253&amp;'Service PJ'!$B253&amp;'Service PJ'!$A253&amp;"*",'EPA_US9RT techs'!$A$2:$I$1722,9,FALSE),"")</f>
        <v/>
      </c>
      <c r="DE255" s="2" t="str">
        <f>IFERROR(VLOOKUP($CS$1&amp;'Service PJ'!$D253&amp;'Service PJ'!$B253&amp;'Service PJ'!$A253&amp;"*",'EPA_US9RT techs'!$A$2:$I$1722,9,FALSE),"")</f>
        <v/>
      </c>
      <c r="DF255" s="2" t="str">
        <f>IFERROR(VLOOKUP($CS$1&amp;'Service PJ'!$D253&amp;'Service PJ'!$B253&amp;'Service PJ'!$A253&amp;"*",'EPA_US9RT techs'!$A$2:$I$1722,9,FALSE),"")</f>
        <v/>
      </c>
      <c r="DG255" s="2" t="str">
        <f>IFERROR(VLOOKUP($CS$1&amp;'Service PJ'!$D253&amp;'Service PJ'!$B253&amp;'Service PJ'!$A253&amp;"*",'EPA_US9RT techs'!$A$2:$I$1722,9,FALSE),"")</f>
        <v/>
      </c>
      <c r="DH255" s="2" t="str">
        <f>IFERROR(VLOOKUP($CS$1&amp;'Service PJ'!$D253&amp;'Service PJ'!$B253&amp;'Service PJ'!$A253&amp;"*",'EPA_US9RT techs'!$A$2:$I$1722,9,FALSE),"")</f>
        <v/>
      </c>
      <c r="DI255" s="2" t="str">
        <f>IFERROR(VLOOKUP($CS$1&amp;'Service PJ'!$D253&amp;'Service PJ'!$B253&amp;'Service PJ'!$A253&amp;"*",'EPA_US9RT techs'!$A$2:$I$1722,9,FALSE),"")</f>
        <v/>
      </c>
      <c r="DJ255" s="2" t="str">
        <f>IFERROR(VLOOKUP($CS$1&amp;'Service PJ'!$D253&amp;'Service PJ'!$B253&amp;'Service PJ'!$A253&amp;"*",'EPA_US9RT techs'!$A$2:$I$1722,9,FALSE),"")</f>
        <v/>
      </c>
      <c r="DK255" s="2" t="str">
        <f>IFERROR(VLOOKUP($CS$1&amp;'Service PJ'!$D253&amp;'Service PJ'!$B253&amp;'Service PJ'!$A253&amp;"*",'EPA_US9RT techs'!$A$2:$I$1722,9,FALSE),"")</f>
        <v/>
      </c>
      <c r="DL255" s="2" t="str">
        <f>IFERROR(VLOOKUP($CS$1&amp;'Service PJ'!$D253&amp;'Service PJ'!$B253&amp;'Service PJ'!$A253&amp;"*",'EPA_US9RT techs'!$A$2:$I$1722,9,FALSE),"")</f>
        <v/>
      </c>
      <c r="DM255" s="2" t="str">
        <f>IFERROR(VLOOKUP($CS$1&amp;'Service PJ'!$D253&amp;'Service PJ'!$B253&amp;'Service PJ'!$A253&amp;"*",'EPA_US9RT techs'!$A$2:$I$1722,9,FALSE),"")</f>
        <v/>
      </c>
      <c r="DN255" s="2" t="str">
        <f>IFERROR(VLOOKUP($CS$1&amp;'Service PJ'!$D253&amp;'Service PJ'!$B253&amp;'Service PJ'!$A253&amp;"*",'EPA_US9RT techs'!$A$2:$I$1722,9,FALSE),"")</f>
        <v/>
      </c>
      <c r="DO255" s="2" t="str">
        <f>IFERROR(VLOOKUP($CS$1&amp;'Service PJ'!$D253&amp;'Service PJ'!$B253&amp;'Service PJ'!$A253&amp;"*",'EPA_US9RT techs'!$A$2:$I$1722,9,FALSE),"")</f>
        <v/>
      </c>
      <c r="DP255" s="2" t="str">
        <f>IFERROR(VLOOKUP($CS$1&amp;'Service PJ'!$D253&amp;'Service PJ'!$B253&amp;'Service PJ'!$A253&amp;"*",'EPA_US9RT techs'!$A$2:$I$1722,9,FALSE),"")</f>
        <v/>
      </c>
      <c r="DQ255" s="2" t="str">
        <f>IFERROR(VLOOKUP($CS$1&amp;'Service PJ'!$D253&amp;'Service PJ'!$B253&amp;'Service PJ'!$A253&amp;"*",'EPA_US9RT techs'!$A$2:$I$1722,9,FALSE),"")</f>
        <v/>
      </c>
      <c r="DR255" s="2" t="str">
        <f>IFERROR(VLOOKUP($CS$1&amp;'Service PJ'!$D253&amp;'Service PJ'!$B253&amp;'Service PJ'!$A253&amp;"*",'EPA_US9RT techs'!$A$2:$I$1722,9,FALSE),"")</f>
        <v/>
      </c>
      <c r="DS255" s="2" t="str">
        <f>IFERROR(VLOOKUP($CS$1&amp;'Service PJ'!$D253&amp;'Service PJ'!$B253&amp;'Service PJ'!$A253&amp;"*",'EPA_US9RT techs'!$A$2:$I$1722,9,FALSE),"")</f>
        <v/>
      </c>
      <c r="DT255" s="2" t="str">
        <f>IFERROR(VLOOKUP($CS$1&amp;'Service PJ'!$D253&amp;'Service PJ'!$B253&amp;'Service PJ'!$A253&amp;"*",'EPA_US9RT techs'!$A$2:$I$1722,9,FALSE),"")</f>
        <v/>
      </c>
      <c r="DU255" s="2" t="str">
        <f>IFERROR(VLOOKUP($CS$1&amp;'Service PJ'!$D253&amp;'Service PJ'!$B253&amp;'Service PJ'!$A253&amp;"*",'EPA_US9RT techs'!$A$2:$I$1722,9,FALSE),"")</f>
        <v/>
      </c>
      <c r="DV255" s="2" t="str">
        <f>IFERROR(VLOOKUP($CS$1&amp;'Service PJ'!$D253&amp;'Service PJ'!$B253&amp;'Service PJ'!$A253&amp;"*",'EPA_US9RT techs'!$A$2:$I$1722,9,FALSE),"")</f>
        <v/>
      </c>
      <c r="DW255" s="2" t="str">
        <f>IFERROR(VLOOKUP($CS$1&amp;'Service PJ'!$D253&amp;'Service PJ'!$B253&amp;'Service PJ'!$A253&amp;"*",'EPA_US9RT techs'!$A$2:$I$1722,9,FALSE),"")</f>
        <v/>
      </c>
    </row>
    <row r="256" spans="1:127" x14ac:dyDescent="0.45">
      <c r="A256" t="str">
        <f>IF(SUM(B256:R256)=0,"\I:",'Service PJ'!$D254&amp;"_"&amp;'Service PJ'!$E254&amp;"_"&amp;'Service PJ'!$C254)</f>
        <v>\I:</v>
      </c>
      <c r="B256" s="14" t="str">
        <f>IFERROR(VLOOKUP($A$1&amp;'Service PJ'!$D254&amp;'Service PJ'!$B254&amp;'Service PJ'!$A254&amp;"*",'EPA_US9RT techs'!$A$2:$I$1722,9,FALSE),"")</f>
        <v/>
      </c>
      <c r="C256" s="14" t="str">
        <f>IFERROR(VLOOKUP($A$1&amp;'Service PJ'!$D254&amp;'Service PJ'!$B254&amp;'Service PJ'!$A254&amp;"*",'EPA_US9RT techs'!$A$2:$I$1722,9,FALSE),"")</f>
        <v/>
      </c>
      <c r="D256" s="14" t="str">
        <f>IFERROR(VLOOKUP($A$1&amp;'Service PJ'!$D254&amp;'Service PJ'!$B254&amp;'Service PJ'!$A254&amp;"*",'EPA_US9RT techs'!$A$2:$I$1722,9,FALSE),"")</f>
        <v/>
      </c>
      <c r="E256" s="14" t="str">
        <f>IFERROR(VLOOKUP($A$1&amp;'Service PJ'!$D254&amp;'Service PJ'!$B254&amp;'Service PJ'!$A254&amp;"*",'EPA_US9RT techs'!$A$2:$I$1722,9,FALSE),"")</f>
        <v/>
      </c>
      <c r="F256" s="14" t="str">
        <f>IFERROR(VLOOKUP($A$1&amp;'Service PJ'!$D254&amp;'Service PJ'!$B254&amp;'Service PJ'!$A254&amp;"*",'EPA_US9RT techs'!$A$2:$I$1722,9,FALSE),"")</f>
        <v/>
      </c>
      <c r="G256" s="14" t="str">
        <f>IFERROR(VLOOKUP($A$1&amp;'Service PJ'!$D254&amp;'Service PJ'!$B254&amp;'Service PJ'!$A254&amp;"*",'EPA_US9RT techs'!$A$2:$I$1722,9,FALSE),"")</f>
        <v/>
      </c>
      <c r="H256" s="14" t="str">
        <f>IFERROR(VLOOKUP($A$1&amp;'Service PJ'!$D254&amp;'Service PJ'!$B254&amp;'Service PJ'!$A254&amp;"*",'EPA_US9RT techs'!$A$2:$I$1722,9,FALSE),"")</f>
        <v/>
      </c>
      <c r="I256" s="14" t="str">
        <f>IFERROR(VLOOKUP($A$1&amp;'Service PJ'!$D254&amp;'Service PJ'!$B254&amp;'Service PJ'!$A254&amp;"*",'EPA_US9RT techs'!$A$2:$I$1722,9,FALSE),"")</f>
        <v/>
      </c>
      <c r="J256" s="14" t="str">
        <f>IFERROR(VLOOKUP($A$1&amp;'Service PJ'!$D254&amp;'Service PJ'!$B254&amp;'Service PJ'!$A254&amp;"*",'EPA_US9RT techs'!$A$2:$I$1722,9,FALSE),"")</f>
        <v/>
      </c>
      <c r="K256" s="14" t="str">
        <f>IFERROR(VLOOKUP($A$1&amp;'Service PJ'!$D254&amp;'Service PJ'!$B254&amp;'Service PJ'!$A254&amp;"*",'EPA_US9RT techs'!$A$2:$I$1722,9,FALSE),"")</f>
        <v/>
      </c>
      <c r="L256" s="14" t="str">
        <f>IFERROR(VLOOKUP($A$1&amp;'Service PJ'!$D254&amp;'Service PJ'!$B254&amp;'Service PJ'!$A254&amp;"*",'EPA_US9RT techs'!$A$2:$I$1722,9,FALSE),"")</f>
        <v/>
      </c>
      <c r="M256" s="14" t="str">
        <f>IFERROR(VLOOKUP($A$1&amp;'Service PJ'!$D254&amp;'Service PJ'!$B254&amp;'Service PJ'!$A254&amp;"*",'EPA_US9RT techs'!$A$2:$I$1722,9,FALSE),"")</f>
        <v/>
      </c>
      <c r="N256" s="14" t="str">
        <f>IFERROR(VLOOKUP($A$1&amp;'Service PJ'!$D254&amp;'Service PJ'!$B254&amp;'Service PJ'!$A254&amp;"*",'EPA_US9RT techs'!$A$2:$I$1722,9,FALSE),"")</f>
        <v/>
      </c>
      <c r="O256" s="14" t="str">
        <f>IFERROR(VLOOKUP($A$1&amp;'Service PJ'!$D254&amp;'Service PJ'!$B254&amp;'Service PJ'!$A254&amp;"*",'EPA_US9RT techs'!$A$2:$I$1722,9,FALSE),"")</f>
        <v/>
      </c>
      <c r="P256" s="14" t="str">
        <f>IFERROR(VLOOKUP($A$1&amp;'Service PJ'!$D254&amp;'Service PJ'!$B254&amp;'Service PJ'!$A254&amp;"*",'EPA_US9RT techs'!$A$2:$I$1722,9,FALSE),"")</f>
        <v/>
      </c>
      <c r="Q256" s="14" t="str">
        <f>IFERROR(VLOOKUP($A$1&amp;'Service PJ'!$D254&amp;'Service PJ'!$B254&amp;'Service PJ'!$A254&amp;"*",'EPA_US9RT techs'!$A$2:$I$1722,9,FALSE),"")</f>
        <v/>
      </c>
      <c r="R256" s="14" t="str">
        <f>IFERROR(VLOOKUP($A$1&amp;'Service PJ'!$D254&amp;'Service PJ'!$B254&amp;'Service PJ'!$A254&amp;"*",'EPA_US9RT techs'!$A$2:$I$1722,9,FALSE),"")</f>
        <v/>
      </c>
      <c r="S256" s="14" t="str">
        <f>IFERROR(VLOOKUP($A$1&amp;'Service PJ'!$D254&amp;'Service PJ'!$B254&amp;'Service PJ'!$A254&amp;"*",'EPA_US9RT techs'!$A$2:$I$1722,9,FALSE),"")</f>
        <v/>
      </c>
      <c r="T256" s="14" t="str">
        <f>IFERROR(VLOOKUP($A$1&amp;'Service PJ'!$D254&amp;'Service PJ'!$B254&amp;'Service PJ'!$A254&amp;"*",'EPA_US9RT techs'!$A$2:$I$1722,9,FALSE),"")</f>
        <v/>
      </c>
      <c r="U256" s="14" t="str">
        <f>IFERROR(VLOOKUP($A$1&amp;'Service PJ'!$D254&amp;'Service PJ'!$B254&amp;'Service PJ'!$A254&amp;"*",'EPA_US9RT techs'!$A$2:$I$1722,9,FALSE),"")</f>
        <v/>
      </c>
      <c r="V256" s="14" t="str">
        <f>IFERROR(VLOOKUP($A$1&amp;'Service PJ'!$D254&amp;'Service PJ'!$B254&amp;'Service PJ'!$A254&amp;"*",'EPA_US9RT techs'!$A$2:$I$1722,9,FALSE),"")</f>
        <v/>
      </c>
      <c r="W256" s="14" t="str">
        <f>IFERROR(VLOOKUP($A$1&amp;'Service PJ'!$D254&amp;'Service PJ'!$B254&amp;'Service PJ'!$A254&amp;"*",'EPA_US9RT techs'!$A$2:$I$1722,9,FALSE),"")</f>
        <v/>
      </c>
      <c r="X256" s="14" t="str">
        <f>IFERROR(VLOOKUP($A$1&amp;'Service PJ'!$D254&amp;'Service PJ'!$B254&amp;'Service PJ'!$A254&amp;"*",'EPA_US9RT techs'!$A$2:$I$1722,9,FALSE),"")</f>
        <v/>
      </c>
      <c r="Y256" s="14" t="str">
        <f>IFERROR(VLOOKUP($A$1&amp;'Service PJ'!$D254&amp;'Service PJ'!$B254&amp;'Service PJ'!$A254&amp;"*",'EPA_US9RT techs'!$A$2:$I$1722,9,FALSE),"")</f>
        <v/>
      </c>
      <c r="Z256" s="14" t="str">
        <f>IFERROR(VLOOKUP($A$1&amp;'Service PJ'!$D254&amp;'Service PJ'!$B254&amp;'Service PJ'!$A254&amp;"*",'EPA_US9RT techs'!$A$2:$I$1722,9,FALSE),"")</f>
        <v/>
      </c>
      <c r="AA256" s="14" t="str">
        <f>IFERROR(VLOOKUP($A$1&amp;'Service PJ'!$D254&amp;'Service PJ'!$B254&amp;'Service PJ'!$A254&amp;"*",'EPA_US9RT techs'!$A$2:$I$1722,9,FALSE),"")</f>
        <v/>
      </c>
      <c r="AB256" s="14" t="str">
        <f>IFERROR(VLOOKUP($A$1&amp;'Service PJ'!$D254&amp;'Service PJ'!$B254&amp;'Service PJ'!$A254&amp;"*",'EPA_US9RT techs'!$A$2:$I$1722,9,FALSE),"")</f>
        <v/>
      </c>
      <c r="AC256" s="14" t="str">
        <f>IFERROR(VLOOKUP($A$1&amp;'Service PJ'!$D254&amp;'Service PJ'!$B254&amp;'Service PJ'!$A254&amp;"*",'EPA_US9RT techs'!$A$2:$I$1722,9,FALSE),"")</f>
        <v/>
      </c>
      <c r="AD256" s="14" t="str">
        <f>IFERROR(VLOOKUP($A$1&amp;'Service PJ'!$D254&amp;'Service PJ'!$B254&amp;'Service PJ'!$A254&amp;"*",'EPA_US9RT techs'!$A$2:$I$1722,9,FALSE),"")</f>
        <v/>
      </c>
      <c r="AE256" s="14" t="str">
        <f>IFERROR(VLOOKUP($A$1&amp;'Service PJ'!$D254&amp;'Service PJ'!$B254&amp;'Service PJ'!$A254&amp;"*",'EPA_US9RT techs'!$A$2:$I$1722,9,FALSE),"")</f>
        <v/>
      </c>
      <c r="AG256" t="str">
        <f>IF(SUM(AH256:AX256)=0,"\I:",'Service PJ'!$D254&amp;"_"&amp;'Service PJ'!$E254&amp;"_"&amp;'Service PJ'!$C254)</f>
        <v>\I:</v>
      </c>
      <c r="AH256" s="14" t="str">
        <f>IFERROR(VLOOKUP($AG$1&amp;'Service PJ'!$D254&amp;'Service PJ'!$B254&amp;'Service PJ'!$A254&amp;"*",'EPA_US9RT techs'!$A$2:$I$1722,9,FALSE),"")</f>
        <v/>
      </c>
      <c r="AI256" s="14" t="str">
        <f>IFERROR(VLOOKUP($AG$1&amp;'Service PJ'!$D254&amp;'Service PJ'!$B254&amp;'Service PJ'!$A254&amp;"*",'EPA_US9RT techs'!$A$2:$I$1722,9,FALSE),"")</f>
        <v/>
      </c>
      <c r="AJ256" s="14" t="str">
        <f>IFERROR(VLOOKUP($AG$1&amp;'Service PJ'!$D254&amp;'Service PJ'!$B254&amp;'Service PJ'!$A254&amp;"*",'EPA_US9RT techs'!$A$2:$I$1722,9,FALSE),"")</f>
        <v/>
      </c>
      <c r="AK256" s="14" t="str">
        <f>IFERROR(VLOOKUP($AG$1&amp;'Service PJ'!$D254&amp;'Service PJ'!$B254&amp;'Service PJ'!$A254&amp;"*",'EPA_US9RT techs'!$A$2:$I$1722,9,FALSE),"")</f>
        <v/>
      </c>
      <c r="AL256" s="14" t="str">
        <f>IFERROR(VLOOKUP($AG$1&amp;'Service PJ'!$D254&amp;'Service PJ'!$B254&amp;'Service PJ'!$A254&amp;"*",'EPA_US9RT techs'!$A$2:$I$1722,9,FALSE),"")</f>
        <v/>
      </c>
      <c r="AM256" s="14" t="str">
        <f>IFERROR(VLOOKUP($AG$1&amp;'Service PJ'!$D254&amp;'Service PJ'!$B254&amp;'Service PJ'!$A254&amp;"*",'EPA_US9RT techs'!$A$2:$I$1722,9,FALSE),"")</f>
        <v/>
      </c>
      <c r="AN256" s="14" t="str">
        <f>IFERROR(VLOOKUP($AG$1&amp;'Service PJ'!$D254&amp;'Service PJ'!$B254&amp;'Service PJ'!$A254&amp;"*",'EPA_US9RT techs'!$A$2:$I$1722,9,FALSE),"")</f>
        <v/>
      </c>
      <c r="AO256" s="14" t="str">
        <f>IFERROR(VLOOKUP($AG$1&amp;'Service PJ'!$D254&amp;'Service PJ'!$B254&amp;'Service PJ'!$A254&amp;"*",'EPA_US9RT techs'!$A$2:$I$1722,9,FALSE),"")</f>
        <v/>
      </c>
      <c r="AP256" s="14" t="str">
        <f>IFERROR(VLOOKUP($AG$1&amp;'Service PJ'!$D254&amp;'Service PJ'!$B254&amp;'Service PJ'!$A254&amp;"*",'EPA_US9RT techs'!$A$2:$I$1722,9,FALSE),"")</f>
        <v/>
      </c>
      <c r="AQ256" s="14" t="str">
        <f>IFERROR(VLOOKUP($AG$1&amp;'Service PJ'!$D254&amp;'Service PJ'!$B254&amp;'Service PJ'!$A254&amp;"*",'EPA_US9RT techs'!$A$2:$I$1722,9,FALSE),"")</f>
        <v/>
      </c>
      <c r="AR256" s="14" t="str">
        <f>IFERROR(VLOOKUP($AG$1&amp;'Service PJ'!$D254&amp;'Service PJ'!$B254&amp;'Service PJ'!$A254&amp;"*",'EPA_US9RT techs'!$A$2:$I$1722,9,FALSE),"")</f>
        <v/>
      </c>
      <c r="AS256" s="14" t="str">
        <f>IFERROR(VLOOKUP($AG$1&amp;'Service PJ'!$D254&amp;'Service PJ'!$B254&amp;'Service PJ'!$A254&amp;"*",'EPA_US9RT techs'!$A$2:$I$1722,9,FALSE),"")</f>
        <v/>
      </c>
      <c r="AT256" s="14" t="str">
        <f>IFERROR(VLOOKUP($AG$1&amp;'Service PJ'!$D254&amp;'Service PJ'!$B254&amp;'Service PJ'!$A254&amp;"*",'EPA_US9RT techs'!$A$2:$I$1722,9,FALSE),"")</f>
        <v/>
      </c>
      <c r="AU256" s="14" t="str">
        <f>IFERROR(VLOOKUP($AG$1&amp;'Service PJ'!$D254&amp;'Service PJ'!$B254&amp;'Service PJ'!$A254&amp;"*",'EPA_US9RT techs'!$A$2:$I$1722,9,FALSE),"")</f>
        <v/>
      </c>
      <c r="AV256" s="14" t="str">
        <f>IFERROR(VLOOKUP($AG$1&amp;'Service PJ'!$D254&amp;'Service PJ'!$B254&amp;'Service PJ'!$A254&amp;"*",'EPA_US9RT techs'!$A$2:$I$1722,9,FALSE),"")</f>
        <v/>
      </c>
      <c r="AW256" s="14" t="str">
        <f>IFERROR(VLOOKUP($AG$1&amp;'Service PJ'!$D254&amp;'Service PJ'!$B254&amp;'Service PJ'!$A254&amp;"*",'EPA_US9RT techs'!$A$2:$I$1722,9,FALSE),"")</f>
        <v/>
      </c>
      <c r="AX256" s="14" t="str">
        <f>IFERROR(VLOOKUP($AG$1&amp;'Service PJ'!$D254&amp;'Service PJ'!$B254&amp;'Service PJ'!$A254&amp;"*",'EPA_US9RT techs'!$A$2:$I$1722,9,FALSE),"")</f>
        <v/>
      </c>
      <c r="AY256" s="14" t="str">
        <f>IFERROR(VLOOKUP($AG$1&amp;'Service PJ'!$D254&amp;'Service PJ'!$B254&amp;'Service PJ'!$A254&amp;"*",'EPA_US9RT techs'!$A$2:$I$1722,9,FALSE),"")</f>
        <v/>
      </c>
      <c r="AZ256" s="14" t="str">
        <f>IFERROR(VLOOKUP($AG$1&amp;'Service PJ'!$D254&amp;'Service PJ'!$B254&amp;'Service PJ'!$A254&amp;"*",'EPA_US9RT techs'!$A$2:$I$1722,9,FALSE),"")</f>
        <v/>
      </c>
      <c r="BA256" s="14" t="str">
        <f>IFERROR(VLOOKUP($AG$1&amp;'Service PJ'!$D254&amp;'Service PJ'!$B254&amp;'Service PJ'!$A254&amp;"*",'EPA_US9RT techs'!$A$2:$I$1722,9,FALSE),"")</f>
        <v/>
      </c>
      <c r="BB256" s="14" t="str">
        <f>IFERROR(VLOOKUP($AG$1&amp;'Service PJ'!$D254&amp;'Service PJ'!$B254&amp;'Service PJ'!$A254&amp;"*",'EPA_US9RT techs'!$A$2:$I$1722,9,FALSE),"")</f>
        <v/>
      </c>
      <c r="BC256" s="14" t="str">
        <f>IFERROR(VLOOKUP($AG$1&amp;'Service PJ'!$D254&amp;'Service PJ'!$B254&amp;'Service PJ'!$A254&amp;"*",'EPA_US9RT techs'!$A$2:$I$1722,9,FALSE),"")</f>
        <v/>
      </c>
      <c r="BD256" s="14" t="str">
        <f>IFERROR(VLOOKUP($AG$1&amp;'Service PJ'!$D254&amp;'Service PJ'!$B254&amp;'Service PJ'!$A254&amp;"*",'EPA_US9RT techs'!$A$2:$I$1722,9,FALSE),"")</f>
        <v/>
      </c>
      <c r="BE256" s="14" t="str">
        <f>IFERROR(VLOOKUP($AG$1&amp;'Service PJ'!$D254&amp;'Service PJ'!$B254&amp;'Service PJ'!$A254&amp;"*",'EPA_US9RT techs'!$A$2:$I$1722,9,FALSE),"")</f>
        <v/>
      </c>
      <c r="BF256" s="14" t="str">
        <f>IFERROR(VLOOKUP($AG$1&amp;'Service PJ'!$D254&amp;'Service PJ'!$B254&amp;'Service PJ'!$A254&amp;"*",'EPA_US9RT techs'!$A$2:$I$1722,9,FALSE),"")</f>
        <v/>
      </c>
      <c r="BG256" s="14" t="str">
        <f>IFERROR(VLOOKUP($AG$1&amp;'Service PJ'!$D254&amp;'Service PJ'!$B254&amp;'Service PJ'!$A254&amp;"*",'EPA_US9RT techs'!$A$2:$I$1722,9,FALSE),"")</f>
        <v/>
      </c>
      <c r="BH256" s="14" t="str">
        <f>IFERROR(VLOOKUP($AG$1&amp;'Service PJ'!$D254&amp;'Service PJ'!$B254&amp;'Service PJ'!$A254&amp;"*",'EPA_US9RT techs'!$A$2:$I$1722,9,FALSE),"")</f>
        <v/>
      </c>
      <c r="BI256" s="14" t="str">
        <f>IFERROR(VLOOKUP($AG$1&amp;'Service PJ'!$D254&amp;'Service PJ'!$B254&amp;'Service PJ'!$A254&amp;"*",'EPA_US9RT techs'!$A$2:$I$1722,9,FALSE),"")</f>
        <v/>
      </c>
      <c r="BJ256" s="14" t="str">
        <f>IFERROR(VLOOKUP($AG$1&amp;'Service PJ'!$D254&amp;'Service PJ'!$B254&amp;'Service PJ'!$A254&amp;"*",'EPA_US9RT techs'!$A$2:$I$1722,9,FALSE),"")</f>
        <v/>
      </c>
      <c r="BK256" s="14" t="str">
        <f>IFERROR(VLOOKUP($AG$1&amp;'Service PJ'!$D254&amp;'Service PJ'!$B254&amp;'Service PJ'!$A254&amp;"*",'EPA_US9RT techs'!$A$2:$I$1722,9,FALSE),"")</f>
        <v/>
      </c>
      <c r="BM256" t="str">
        <f>IF(SUM(BN256:CD256)=0,"\I:",'Service PJ'!$D254&amp;"_"&amp;'Service PJ'!$E254&amp;"_"&amp;'Service PJ'!$C254)</f>
        <v>\I:</v>
      </c>
      <c r="BN256" s="14" t="str">
        <f>IFERROR(VLOOKUP($BM$1&amp;'Service PJ'!$D254&amp;'Service PJ'!$B254&amp;'Service PJ'!$A254&amp;"*",'EPA_US9RT techs'!$A$2:$I$1722,9,FALSE),"")</f>
        <v/>
      </c>
      <c r="BO256" s="14" t="str">
        <f>IFERROR(VLOOKUP($BM$1&amp;'Service PJ'!$D254&amp;'Service PJ'!$B254&amp;'Service PJ'!$A254&amp;"*",'EPA_US9RT techs'!$A$2:$I$1722,9,FALSE),"")</f>
        <v/>
      </c>
      <c r="BP256" s="14" t="str">
        <f>IFERROR(VLOOKUP($BM$1&amp;'Service PJ'!$D254&amp;'Service PJ'!$B254&amp;'Service PJ'!$A254&amp;"*",'EPA_US9RT techs'!$A$2:$I$1722,9,FALSE),"")</f>
        <v/>
      </c>
      <c r="BQ256" s="14" t="str">
        <f>IFERROR(VLOOKUP($BM$1&amp;'Service PJ'!$D254&amp;'Service PJ'!$B254&amp;'Service PJ'!$A254&amp;"*",'EPA_US9RT techs'!$A$2:$I$1722,9,FALSE),"")</f>
        <v/>
      </c>
      <c r="BR256" s="14" t="str">
        <f>IFERROR(VLOOKUP($BM$1&amp;'Service PJ'!$D254&amp;'Service PJ'!$B254&amp;'Service PJ'!$A254&amp;"*",'EPA_US9RT techs'!$A$2:$I$1722,9,FALSE),"")</f>
        <v/>
      </c>
      <c r="BS256" s="14" t="str">
        <f>IFERROR(VLOOKUP($BM$1&amp;'Service PJ'!$D254&amp;'Service PJ'!$B254&amp;'Service PJ'!$A254&amp;"*",'EPA_US9RT techs'!$A$2:$I$1722,9,FALSE),"")</f>
        <v/>
      </c>
      <c r="BT256" s="14" t="str">
        <f>IFERROR(VLOOKUP($BM$1&amp;'Service PJ'!$D254&amp;'Service PJ'!$B254&amp;'Service PJ'!$A254&amp;"*",'EPA_US9RT techs'!$A$2:$I$1722,9,FALSE),"")</f>
        <v/>
      </c>
      <c r="BU256" s="14" t="str">
        <f>IFERROR(VLOOKUP($BM$1&amp;'Service PJ'!$D254&amp;'Service PJ'!$B254&amp;'Service PJ'!$A254&amp;"*",'EPA_US9RT techs'!$A$2:$I$1722,9,FALSE),"")</f>
        <v/>
      </c>
      <c r="BV256" s="14" t="str">
        <f>IFERROR(VLOOKUP($BM$1&amp;'Service PJ'!$D254&amp;'Service PJ'!$B254&amp;'Service PJ'!$A254&amp;"*",'EPA_US9RT techs'!$A$2:$I$1722,9,FALSE),"")</f>
        <v/>
      </c>
      <c r="BW256" s="14" t="str">
        <f>IFERROR(VLOOKUP($BM$1&amp;'Service PJ'!$D254&amp;'Service PJ'!$B254&amp;'Service PJ'!$A254&amp;"*",'EPA_US9RT techs'!$A$2:$I$1722,9,FALSE),"")</f>
        <v/>
      </c>
      <c r="BX256" s="14" t="str">
        <f>IFERROR(VLOOKUP($BM$1&amp;'Service PJ'!$D254&amp;'Service PJ'!$B254&amp;'Service PJ'!$A254&amp;"*",'EPA_US9RT techs'!$A$2:$I$1722,9,FALSE),"")</f>
        <v/>
      </c>
      <c r="BY256" s="14" t="str">
        <f>IFERROR(VLOOKUP($BM$1&amp;'Service PJ'!$D254&amp;'Service PJ'!$B254&amp;'Service PJ'!$A254&amp;"*",'EPA_US9RT techs'!$A$2:$I$1722,9,FALSE),"")</f>
        <v/>
      </c>
      <c r="BZ256" s="14" t="str">
        <f>IFERROR(VLOOKUP($BM$1&amp;'Service PJ'!$D254&amp;'Service PJ'!$B254&amp;'Service PJ'!$A254&amp;"*",'EPA_US9RT techs'!$A$2:$I$1722,9,FALSE),"")</f>
        <v/>
      </c>
      <c r="CA256" s="14" t="str">
        <f>IFERROR(VLOOKUP($BM$1&amp;'Service PJ'!$D254&amp;'Service PJ'!$B254&amp;'Service PJ'!$A254&amp;"*",'EPA_US9RT techs'!$A$2:$I$1722,9,FALSE),"")</f>
        <v/>
      </c>
      <c r="CB256" s="14" t="str">
        <f>IFERROR(VLOOKUP($BM$1&amp;'Service PJ'!$D254&amp;'Service PJ'!$B254&amp;'Service PJ'!$A254&amp;"*",'EPA_US9RT techs'!$A$2:$I$1722,9,FALSE),"")</f>
        <v/>
      </c>
      <c r="CC256" s="14" t="str">
        <f>IFERROR(VLOOKUP($BM$1&amp;'Service PJ'!$D254&amp;'Service PJ'!$B254&amp;'Service PJ'!$A254&amp;"*",'EPA_US9RT techs'!$A$2:$I$1722,9,FALSE),"")</f>
        <v/>
      </c>
      <c r="CD256" s="14" t="str">
        <f>IFERROR(VLOOKUP($BM$1&amp;'Service PJ'!$D254&amp;'Service PJ'!$B254&amp;'Service PJ'!$A254&amp;"*",'EPA_US9RT techs'!$A$2:$I$1722,9,FALSE),"")</f>
        <v/>
      </c>
      <c r="CE256" s="14" t="str">
        <f>IFERROR(VLOOKUP($BM$1&amp;'Service PJ'!$D254&amp;'Service PJ'!$B254&amp;'Service PJ'!$A254&amp;"*",'EPA_US9RT techs'!$A$2:$I$1722,9,FALSE),"")</f>
        <v/>
      </c>
      <c r="CF256" s="14" t="str">
        <f>IFERROR(VLOOKUP($BM$1&amp;'Service PJ'!$D254&amp;'Service PJ'!$B254&amp;'Service PJ'!$A254&amp;"*",'EPA_US9RT techs'!$A$2:$I$1722,9,FALSE),"")</f>
        <v/>
      </c>
      <c r="CG256" s="14" t="str">
        <f>IFERROR(VLOOKUP($BM$1&amp;'Service PJ'!$D254&amp;'Service PJ'!$B254&amp;'Service PJ'!$A254&amp;"*",'EPA_US9RT techs'!$A$2:$I$1722,9,FALSE),"")</f>
        <v/>
      </c>
      <c r="CH256" s="14" t="str">
        <f>IFERROR(VLOOKUP($BM$1&amp;'Service PJ'!$D254&amp;'Service PJ'!$B254&amp;'Service PJ'!$A254&amp;"*",'EPA_US9RT techs'!$A$2:$I$1722,9,FALSE),"")</f>
        <v/>
      </c>
      <c r="CI256" s="14" t="str">
        <f>IFERROR(VLOOKUP($BM$1&amp;'Service PJ'!$D254&amp;'Service PJ'!$B254&amp;'Service PJ'!$A254&amp;"*",'EPA_US9RT techs'!$A$2:$I$1722,9,FALSE),"")</f>
        <v/>
      </c>
      <c r="CJ256" s="14" t="str">
        <f>IFERROR(VLOOKUP($BM$1&amp;'Service PJ'!$D254&amp;'Service PJ'!$B254&amp;'Service PJ'!$A254&amp;"*",'EPA_US9RT techs'!$A$2:$I$1722,9,FALSE),"")</f>
        <v/>
      </c>
      <c r="CK256" s="14" t="str">
        <f>IFERROR(VLOOKUP($BM$1&amp;'Service PJ'!$D254&amp;'Service PJ'!$B254&amp;'Service PJ'!$A254&amp;"*",'EPA_US9RT techs'!$A$2:$I$1722,9,FALSE),"")</f>
        <v/>
      </c>
      <c r="CL256" s="14" t="str">
        <f>IFERROR(VLOOKUP($BM$1&amp;'Service PJ'!$D254&amp;'Service PJ'!$B254&amp;'Service PJ'!$A254&amp;"*",'EPA_US9RT techs'!$A$2:$I$1722,9,FALSE),"")</f>
        <v/>
      </c>
      <c r="CM256" s="14" t="str">
        <f>IFERROR(VLOOKUP($BM$1&amp;'Service PJ'!$D254&amp;'Service PJ'!$B254&amp;'Service PJ'!$A254&amp;"*",'EPA_US9RT techs'!$A$2:$I$1722,9,FALSE),"")</f>
        <v/>
      </c>
      <c r="CN256" s="14" t="str">
        <f>IFERROR(VLOOKUP($BM$1&amp;'Service PJ'!$D254&amp;'Service PJ'!$B254&amp;'Service PJ'!$A254&amp;"*",'EPA_US9RT techs'!$A$2:$I$1722,9,FALSE),"")</f>
        <v/>
      </c>
      <c r="CO256" s="14" t="str">
        <f>IFERROR(VLOOKUP($BM$1&amp;'Service PJ'!$D254&amp;'Service PJ'!$B254&amp;'Service PJ'!$A254&amp;"*",'EPA_US9RT techs'!$A$2:$I$1722,9,FALSE),"")</f>
        <v/>
      </c>
      <c r="CP256" s="14" t="str">
        <f>IFERROR(VLOOKUP($BM$1&amp;'Service PJ'!$D254&amp;'Service PJ'!$B254&amp;'Service PJ'!$A254&amp;"*",'EPA_US9RT techs'!$A$2:$I$1722,9,FALSE),"")</f>
        <v/>
      </c>
      <c r="CQ256" s="14" t="str">
        <f>IFERROR(VLOOKUP($BM$1&amp;'Service PJ'!$D254&amp;'Service PJ'!$B254&amp;'Service PJ'!$A254&amp;"*",'EPA_US9RT techs'!$A$2:$I$1722,9,FALSE),"")</f>
        <v/>
      </c>
      <c r="CS256" t="str">
        <f>IF(SUM(CT256:DJ256)=0,"\I:",'Service PJ'!$D254&amp;"_"&amp;'Service PJ'!$E254&amp;"_"&amp;'Service PJ'!$C254)</f>
        <v>\I:</v>
      </c>
      <c r="CT256" s="2" t="str">
        <f>IFERROR(VLOOKUP($CS$1&amp;'Service PJ'!$D254&amp;'Service PJ'!$B254&amp;'Service PJ'!$A254&amp;"*",'EPA_US9RT techs'!$A$2:$I$1722,9,FALSE),"")</f>
        <v/>
      </c>
      <c r="CU256" s="2" t="str">
        <f>IFERROR(VLOOKUP($CS$1&amp;'Service PJ'!$D254&amp;'Service PJ'!$B254&amp;'Service PJ'!$A254&amp;"*",'EPA_US9RT techs'!$A$2:$I$1722,9,FALSE),"")</f>
        <v/>
      </c>
      <c r="CV256" s="2" t="str">
        <f>IFERROR(VLOOKUP($CS$1&amp;'Service PJ'!$D254&amp;'Service PJ'!$B254&amp;'Service PJ'!$A254&amp;"*",'EPA_US9RT techs'!$A$2:$I$1722,9,FALSE),"")</f>
        <v/>
      </c>
      <c r="CW256" s="2" t="str">
        <f>IFERROR(VLOOKUP($CS$1&amp;'Service PJ'!$D254&amp;'Service PJ'!$B254&amp;'Service PJ'!$A254&amp;"*",'EPA_US9RT techs'!$A$2:$I$1722,9,FALSE),"")</f>
        <v/>
      </c>
      <c r="CX256" s="2" t="str">
        <f>IFERROR(VLOOKUP($CS$1&amp;'Service PJ'!$D254&amp;'Service PJ'!$B254&amp;'Service PJ'!$A254&amp;"*",'EPA_US9RT techs'!$A$2:$I$1722,9,FALSE),"")</f>
        <v/>
      </c>
      <c r="CY256" s="2" t="str">
        <f>IFERROR(VLOOKUP($CS$1&amp;'Service PJ'!$D254&amp;'Service PJ'!$B254&amp;'Service PJ'!$A254&amp;"*",'EPA_US9RT techs'!$A$2:$I$1722,9,FALSE),"")</f>
        <v/>
      </c>
      <c r="CZ256" s="2" t="str">
        <f>IFERROR(VLOOKUP($CS$1&amp;'Service PJ'!$D254&amp;'Service PJ'!$B254&amp;'Service PJ'!$A254&amp;"*",'EPA_US9RT techs'!$A$2:$I$1722,9,FALSE),"")</f>
        <v/>
      </c>
      <c r="DA256" s="2" t="str">
        <f>IFERROR(VLOOKUP($CS$1&amp;'Service PJ'!$D254&amp;'Service PJ'!$B254&amp;'Service PJ'!$A254&amp;"*",'EPA_US9RT techs'!$A$2:$I$1722,9,FALSE),"")</f>
        <v/>
      </c>
      <c r="DB256" s="2" t="str">
        <f>IFERROR(VLOOKUP($CS$1&amp;'Service PJ'!$D254&amp;'Service PJ'!$B254&amp;'Service PJ'!$A254&amp;"*",'EPA_US9RT techs'!$A$2:$I$1722,9,FALSE),"")</f>
        <v/>
      </c>
      <c r="DC256" s="2" t="str">
        <f>IFERROR(VLOOKUP($CS$1&amp;'Service PJ'!$D254&amp;'Service PJ'!$B254&amp;'Service PJ'!$A254&amp;"*",'EPA_US9RT techs'!$A$2:$I$1722,9,FALSE),"")</f>
        <v/>
      </c>
      <c r="DD256" s="2" t="str">
        <f>IFERROR(VLOOKUP($CS$1&amp;'Service PJ'!$D254&amp;'Service PJ'!$B254&amp;'Service PJ'!$A254&amp;"*",'EPA_US9RT techs'!$A$2:$I$1722,9,FALSE),"")</f>
        <v/>
      </c>
      <c r="DE256" s="2" t="str">
        <f>IFERROR(VLOOKUP($CS$1&amp;'Service PJ'!$D254&amp;'Service PJ'!$B254&amp;'Service PJ'!$A254&amp;"*",'EPA_US9RT techs'!$A$2:$I$1722,9,FALSE),"")</f>
        <v/>
      </c>
      <c r="DF256" s="2" t="str">
        <f>IFERROR(VLOOKUP($CS$1&amp;'Service PJ'!$D254&amp;'Service PJ'!$B254&amp;'Service PJ'!$A254&amp;"*",'EPA_US9RT techs'!$A$2:$I$1722,9,FALSE),"")</f>
        <v/>
      </c>
      <c r="DG256" s="2" t="str">
        <f>IFERROR(VLOOKUP($CS$1&amp;'Service PJ'!$D254&amp;'Service PJ'!$B254&amp;'Service PJ'!$A254&amp;"*",'EPA_US9RT techs'!$A$2:$I$1722,9,FALSE),"")</f>
        <v/>
      </c>
      <c r="DH256" s="2" t="str">
        <f>IFERROR(VLOOKUP($CS$1&amp;'Service PJ'!$D254&amp;'Service PJ'!$B254&amp;'Service PJ'!$A254&amp;"*",'EPA_US9RT techs'!$A$2:$I$1722,9,FALSE),"")</f>
        <v/>
      </c>
      <c r="DI256" s="2" t="str">
        <f>IFERROR(VLOOKUP($CS$1&amp;'Service PJ'!$D254&amp;'Service PJ'!$B254&amp;'Service PJ'!$A254&amp;"*",'EPA_US9RT techs'!$A$2:$I$1722,9,FALSE),"")</f>
        <v/>
      </c>
      <c r="DJ256" s="2" t="str">
        <f>IFERROR(VLOOKUP($CS$1&amp;'Service PJ'!$D254&amp;'Service PJ'!$B254&amp;'Service PJ'!$A254&amp;"*",'EPA_US9RT techs'!$A$2:$I$1722,9,FALSE),"")</f>
        <v/>
      </c>
      <c r="DK256" s="2" t="str">
        <f>IFERROR(VLOOKUP($CS$1&amp;'Service PJ'!$D254&amp;'Service PJ'!$B254&amp;'Service PJ'!$A254&amp;"*",'EPA_US9RT techs'!$A$2:$I$1722,9,FALSE),"")</f>
        <v/>
      </c>
      <c r="DL256" s="2" t="str">
        <f>IFERROR(VLOOKUP($CS$1&amp;'Service PJ'!$D254&amp;'Service PJ'!$B254&amp;'Service PJ'!$A254&amp;"*",'EPA_US9RT techs'!$A$2:$I$1722,9,FALSE),"")</f>
        <v/>
      </c>
      <c r="DM256" s="2" t="str">
        <f>IFERROR(VLOOKUP($CS$1&amp;'Service PJ'!$D254&amp;'Service PJ'!$B254&amp;'Service PJ'!$A254&amp;"*",'EPA_US9RT techs'!$A$2:$I$1722,9,FALSE),"")</f>
        <v/>
      </c>
      <c r="DN256" s="2" t="str">
        <f>IFERROR(VLOOKUP($CS$1&amp;'Service PJ'!$D254&amp;'Service PJ'!$B254&amp;'Service PJ'!$A254&amp;"*",'EPA_US9RT techs'!$A$2:$I$1722,9,FALSE),"")</f>
        <v/>
      </c>
      <c r="DO256" s="2" t="str">
        <f>IFERROR(VLOOKUP($CS$1&amp;'Service PJ'!$D254&amp;'Service PJ'!$B254&amp;'Service PJ'!$A254&amp;"*",'EPA_US9RT techs'!$A$2:$I$1722,9,FALSE),"")</f>
        <v/>
      </c>
      <c r="DP256" s="2" t="str">
        <f>IFERROR(VLOOKUP($CS$1&amp;'Service PJ'!$D254&amp;'Service PJ'!$B254&amp;'Service PJ'!$A254&amp;"*",'EPA_US9RT techs'!$A$2:$I$1722,9,FALSE),"")</f>
        <v/>
      </c>
      <c r="DQ256" s="2" t="str">
        <f>IFERROR(VLOOKUP($CS$1&amp;'Service PJ'!$D254&amp;'Service PJ'!$B254&amp;'Service PJ'!$A254&amp;"*",'EPA_US9RT techs'!$A$2:$I$1722,9,FALSE),"")</f>
        <v/>
      </c>
      <c r="DR256" s="2" t="str">
        <f>IFERROR(VLOOKUP($CS$1&amp;'Service PJ'!$D254&amp;'Service PJ'!$B254&amp;'Service PJ'!$A254&amp;"*",'EPA_US9RT techs'!$A$2:$I$1722,9,FALSE),"")</f>
        <v/>
      </c>
      <c r="DS256" s="2" t="str">
        <f>IFERROR(VLOOKUP($CS$1&amp;'Service PJ'!$D254&amp;'Service PJ'!$B254&amp;'Service PJ'!$A254&amp;"*",'EPA_US9RT techs'!$A$2:$I$1722,9,FALSE),"")</f>
        <v/>
      </c>
      <c r="DT256" s="2" t="str">
        <f>IFERROR(VLOOKUP($CS$1&amp;'Service PJ'!$D254&amp;'Service PJ'!$B254&amp;'Service PJ'!$A254&amp;"*",'EPA_US9RT techs'!$A$2:$I$1722,9,FALSE),"")</f>
        <v/>
      </c>
      <c r="DU256" s="2" t="str">
        <f>IFERROR(VLOOKUP($CS$1&amp;'Service PJ'!$D254&amp;'Service PJ'!$B254&amp;'Service PJ'!$A254&amp;"*",'EPA_US9RT techs'!$A$2:$I$1722,9,FALSE),"")</f>
        <v/>
      </c>
      <c r="DV256" s="2" t="str">
        <f>IFERROR(VLOOKUP($CS$1&amp;'Service PJ'!$D254&amp;'Service PJ'!$B254&amp;'Service PJ'!$A254&amp;"*",'EPA_US9RT techs'!$A$2:$I$1722,9,FALSE),"")</f>
        <v/>
      </c>
      <c r="DW256" s="2" t="str">
        <f>IFERROR(VLOOKUP($CS$1&amp;'Service PJ'!$D254&amp;'Service PJ'!$B254&amp;'Service PJ'!$A254&amp;"*",'EPA_US9RT techs'!$A$2:$I$1722,9,FALSE),"")</f>
        <v/>
      </c>
    </row>
    <row r="257" spans="1:127" x14ac:dyDescent="0.45">
      <c r="A257" t="str">
        <f>IF(SUM(B257:R257)=0,"\I:",'Service PJ'!$D255&amp;"_"&amp;'Service PJ'!$E255&amp;"_"&amp;'Service PJ'!$C255)</f>
        <v>\I:</v>
      </c>
      <c r="B257" s="14" t="str">
        <f>IFERROR(VLOOKUP($A$1&amp;'Service PJ'!$D255&amp;'Service PJ'!$B255&amp;'Service PJ'!$A255&amp;"*",'EPA_US9RT techs'!$A$2:$I$1722,9,FALSE),"")</f>
        <v/>
      </c>
      <c r="C257" s="14" t="str">
        <f>IFERROR(VLOOKUP($A$1&amp;'Service PJ'!$D255&amp;'Service PJ'!$B255&amp;'Service PJ'!$A255&amp;"*",'EPA_US9RT techs'!$A$2:$I$1722,9,FALSE),"")</f>
        <v/>
      </c>
      <c r="D257" s="14" t="str">
        <f>IFERROR(VLOOKUP($A$1&amp;'Service PJ'!$D255&amp;'Service PJ'!$B255&amp;'Service PJ'!$A255&amp;"*",'EPA_US9RT techs'!$A$2:$I$1722,9,FALSE),"")</f>
        <v/>
      </c>
      <c r="E257" s="14" t="str">
        <f>IFERROR(VLOOKUP($A$1&amp;'Service PJ'!$D255&amp;'Service PJ'!$B255&amp;'Service PJ'!$A255&amp;"*",'EPA_US9RT techs'!$A$2:$I$1722,9,FALSE),"")</f>
        <v/>
      </c>
      <c r="F257" s="14" t="str">
        <f>IFERROR(VLOOKUP($A$1&amp;'Service PJ'!$D255&amp;'Service PJ'!$B255&amp;'Service PJ'!$A255&amp;"*",'EPA_US9RT techs'!$A$2:$I$1722,9,FALSE),"")</f>
        <v/>
      </c>
      <c r="G257" s="14" t="str">
        <f>IFERROR(VLOOKUP($A$1&amp;'Service PJ'!$D255&amp;'Service PJ'!$B255&amp;'Service PJ'!$A255&amp;"*",'EPA_US9RT techs'!$A$2:$I$1722,9,FALSE),"")</f>
        <v/>
      </c>
      <c r="H257" s="14" t="str">
        <f>IFERROR(VLOOKUP($A$1&amp;'Service PJ'!$D255&amp;'Service PJ'!$B255&amp;'Service PJ'!$A255&amp;"*",'EPA_US9RT techs'!$A$2:$I$1722,9,FALSE),"")</f>
        <v/>
      </c>
      <c r="I257" s="14" t="str">
        <f>IFERROR(VLOOKUP($A$1&amp;'Service PJ'!$D255&amp;'Service PJ'!$B255&amp;'Service PJ'!$A255&amp;"*",'EPA_US9RT techs'!$A$2:$I$1722,9,FALSE),"")</f>
        <v/>
      </c>
      <c r="J257" s="14" t="str">
        <f>IFERROR(VLOOKUP($A$1&amp;'Service PJ'!$D255&amp;'Service PJ'!$B255&amp;'Service PJ'!$A255&amp;"*",'EPA_US9RT techs'!$A$2:$I$1722,9,FALSE),"")</f>
        <v/>
      </c>
      <c r="K257" s="14" t="str">
        <f>IFERROR(VLOOKUP($A$1&amp;'Service PJ'!$D255&amp;'Service PJ'!$B255&amp;'Service PJ'!$A255&amp;"*",'EPA_US9RT techs'!$A$2:$I$1722,9,FALSE),"")</f>
        <v/>
      </c>
      <c r="L257" s="14" t="str">
        <f>IFERROR(VLOOKUP($A$1&amp;'Service PJ'!$D255&amp;'Service PJ'!$B255&amp;'Service PJ'!$A255&amp;"*",'EPA_US9RT techs'!$A$2:$I$1722,9,FALSE),"")</f>
        <v/>
      </c>
      <c r="M257" s="14" t="str">
        <f>IFERROR(VLOOKUP($A$1&amp;'Service PJ'!$D255&amp;'Service PJ'!$B255&amp;'Service PJ'!$A255&amp;"*",'EPA_US9RT techs'!$A$2:$I$1722,9,FALSE),"")</f>
        <v/>
      </c>
      <c r="N257" s="14" t="str">
        <f>IFERROR(VLOOKUP($A$1&amp;'Service PJ'!$D255&amp;'Service PJ'!$B255&amp;'Service PJ'!$A255&amp;"*",'EPA_US9RT techs'!$A$2:$I$1722,9,FALSE),"")</f>
        <v/>
      </c>
      <c r="O257" s="14" t="str">
        <f>IFERROR(VLOOKUP($A$1&amp;'Service PJ'!$D255&amp;'Service PJ'!$B255&amp;'Service PJ'!$A255&amp;"*",'EPA_US9RT techs'!$A$2:$I$1722,9,FALSE),"")</f>
        <v/>
      </c>
      <c r="P257" s="14" t="str">
        <f>IFERROR(VLOOKUP($A$1&amp;'Service PJ'!$D255&amp;'Service PJ'!$B255&amp;'Service PJ'!$A255&amp;"*",'EPA_US9RT techs'!$A$2:$I$1722,9,FALSE),"")</f>
        <v/>
      </c>
      <c r="Q257" s="14" t="str">
        <f>IFERROR(VLOOKUP($A$1&amp;'Service PJ'!$D255&amp;'Service PJ'!$B255&amp;'Service PJ'!$A255&amp;"*",'EPA_US9RT techs'!$A$2:$I$1722,9,FALSE),"")</f>
        <v/>
      </c>
      <c r="R257" s="14" t="str">
        <f>IFERROR(VLOOKUP($A$1&amp;'Service PJ'!$D255&amp;'Service PJ'!$B255&amp;'Service PJ'!$A255&amp;"*",'EPA_US9RT techs'!$A$2:$I$1722,9,FALSE),"")</f>
        <v/>
      </c>
      <c r="S257" s="14" t="str">
        <f>IFERROR(VLOOKUP($A$1&amp;'Service PJ'!$D255&amp;'Service PJ'!$B255&amp;'Service PJ'!$A255&amp;"*",'EPA_US9RT techs'!$A$2:$I$1722,9,FALSE),"")</f>
        <v/>
      </c>
      <c r="T257" s="14" t="str">
        <f>IFERROR(VLOOKUP($A$1&amp;'Service PJ'!$D255&amp;'Service PJ'!$B255&amp;'Service PJ'!$A255&amp;"*",'EPA_US9RT techs'!$A$2:$I$1722,9,FALSE),"")</f>
        <v/>
      </c>
      <c r="U257" s="14" t="str">
        <f>IFERROR(VLOOKUP($A$1&amp;'Service PJ'!$D255&amp;'Service PJ'!$B255&amp;'Service PJ'!$A255&amp;"*",'EPA_US9RT techs'!$A$2:$I$1722,9,FALSE),"")</f>
        <v/>
      </c>
      <c r="V257" s="14" t="str">
        <f>IFERROR(VLOOKUP($A$1&amp;'Service PJ'!$D255&amp;'Service PJ'!$B255&amp;'Service PJ'!$A255&amp;"*",'EPA_US9RT techs'!$A$2:$I$1722,9,FALSE),"")</f>
        <v/>
      </c>
      <c r="W257" s="14" t="str">
        <f>IFERROR(VLOOKUP($A$1&amp;'Service PJ'!$D255&amp;'Service PJ'!$B255&amp;'Service PJ'!$A255&amp;"*",'EPA_US9RT techs'!$A$2:$I$1722,9,FALSE),"")</f>
        <v/>
      </c>
      <c r="X257" s="14" t="str">
        <f>IFERROR(VLOOKUP($A$1&amp;'Service PJ'!$D255&amp;'Service PJ'!$B255&amp;'Service PJ'!$A255&amp;"*",'EPA_US9RT techs'!$A$2:$I$1722,9,FALSE),"")</f>
        <v/>
      </c>
      <c r="Y257" s="14" t="str">
        <f>IFERROR(VLOOKUP($A$1&amp;'Service PJ'!$D255&amp;'Service PJ'!$B255&amp;'Service PJ'!$A255&amp;"*",'EPA_US9RT techs'!$A$2:$I$1722,9,FALSE),"")</f>
        <v/>
      </c>
      <c r="Z257" s="14" t="str">
        <f>IFERROR(VLOOKUP($A$1&amp;'Service PJ'!$D255&amp;'Service PJ'!$B255&amp;'Service PJ'!$A255&amp;"*",'EPA_US9RT techs'!$A$2:$I$1722,9,FALSE),"")</f>
        <v/>
      </c>
      <c r="AA257" s="14" t="str">
        <f>IFERROR(VLOOKUP($A$1&amp;'Service PJ'!$D255&amp;'Service PJ'!$B255&amp;'Service PJ'!$A255&amp;"*",'EPA_US9RT techs'!$A$2:$I$1722,9,FALSE),"")</f>
        <v/>
      </c>
      <c r="AB257" s="14" t="str">
        <f>IFERROR(VLOOKUP($A$1&amp;'Service PJ'!$D255&amp;'Service PJ'!$B255&amp;'Service PJ'!$A255&amp;"*",'EPA_US9RT techs'!$A$2:$I$1722,9,FALSE),"")</f>
        <v/>
      </c>
      <c r="AC257" s="14" t="str">
        <f>IFERROR(VLOOKUP($A$1&amp;'Service PJ'!$D255&amp;'Service PJ'!$B255&amp;'Service PJ'!$A255&amp;"*",'EPA_US9RT techs'!$A$2:$I$1722,9,FALSE),"")</f>
        <v/>
      </c>
      <c r="AD257" s="14" t="str">
        <f>IFERROR(VLOOKUP($A$1&amp;'Service PJ'!$D255&amp;'Service PJ'!$B255&amp;'Service PJ'!$A255&amp;"*",'EPA_US9RT techs'!$A$2:$I$1722,9,FALSE),"")</f>
        <v/>
      </c>
      <c r="AE257" s="14" t="str">
        <f>IFERROR(VLOOKUP($A$1&amp;'Service PJ'!$D255&amp;'Service PJ'!$B255&amp;'Service PJ'!$A255&amp;"*",'EPA_US9RT techs'!$A$2:$I$1722,9,FALSE),"")</f>
        <v/>
      </c>
      <c r="AG257" t="str">
        <f>IF(SUM(AH257:AX257)=0,"\I:",'Service PJ'!$D255&amp;"_"&amp;'Service PJ'!$E255&amp;"_"&amp;'Service PJ'!$C255)</f>
        <v>\I:</v>
      </c>
      <c r="AH257" s="14" t="str">
        <f>IFERROR(VLOOKUP($AG$1&amp;'Service PJ'!$D255&amp;'Service PJ'!$B255&amp;'Service PJ'!$A255&amp;"*",'EPA_US9RT techs'!$A$2:$I$1722,9,FALSE),"")</f>
        <v/>
      </c>
      <c r="AI257" s="14" t="str">
        <f>IFERROR(VLOOKUP($AG$1&amp;'Service PJ'!$D255&amp;'Service PJ'!$B255&amp;'Service PJ'!$A255&amp;"*",'EPA_US9RT techs'!$A$2:$I$1722,9,FALSE),"")</f>
        <v/>
      </c>
      <c r="AJ257" s="14" t="str">
        <f>IFERROR(VLOOKUP($AG$1&amp;'Service PJ'!$D255&amp;'Service PJ'!$B255&amp;'Service PJ'!$A255&amp;"*",'EPA_US9RT techs'!$A$2:$I$1722,9,FALSE),"")</f>
        <v/>
      </c>
      <c r="AK257" s="14" t="str">
        <f>IFERROR(VLOOKUP($AG$1&amp;'Service PJ'!$D255&amp;'Service PJ'!$B255&amp;'Service PJ'!$A255&amp;"*",'EPA_US9RT techs'!$A$2:$I$1722,9,FALSE),"")</f>
        <v/>
      </c>
      <c r="AL257" s="14" t="str">
        <f>IFERROR(VLOOKUP($AG$1&amp;'Service PJ'!$D255&amp;'Service PJ'!$B255&amp;'Service PJ'!$A255&amp;"*",'EPA_US9RT techs'!$A$2:$I$1722,9,FALSE),"")</f>
        <v/>
      </c>
      <c r="AM257" s="14" t="str">
        <f>IFERROR(VLOOKUP($AG$1&amp;'Service PJ'!$D255&amp;'Service PJ'!$B255&amp;'Service PJ'!$A255&amp;"*",'EPA_US9RT techs'!$A$2:$I$1722,9,FALSE),"")</f>
        <v/>
      </c>
      <c r="AN257" s="14" t="str">
        <f>IFERROR(VLOOKUP($AG$1&amp;'Service PJ'!$D255&amp;'Service PJ'!$B255&amp;'Service PJ'!$A255&amp;"*",'EPA_US9RT techs'!$A$2:$I$1722,9,FALSE),"")</f>
        <v/>
      </c>
      <c r="AO257" s="14" t="str">
        <f>IFERROR(VLOOKUP($AG$1&amp;'Service PJ'!$D255&amp;'Service PJ'!$B255&amp;'Service PJ'!$A255&amp;"*",'EPA_US9RT techs'!$A$2:$I$1722,9,FALSE),"")</f>
        <v/>
      </c>
      <c r="AP257" s="14" t="str">
        <f>IFERROR(VLOOKUP($AG$1&amp;'Service PJ'!$D255&amp;'Service PJ'!$B255&amp;'Service PJ'!$A255&amp;"*",'EPA_US9RT techs'!$A$2:$I$1722,9,FALSE),"")</f>
        <v/>
      </c>
      <c r="AQ257" s="14" t="str">
        <f>IFERROR(VLOOKUP($AG$1&amp;'Service PJ'!$D255&amp;'Service PJ'!$B255&amp;'Service PJ'!$A255&amp;"*",'EPA_US9RT techs'!$A$2:$I$1722,9,FALSE),"")</f>
        <v/>
      </c>
      <c r="AR257" s="14" t="str">
        <f>IFERROR(VLOOKUP($AG$1&amp;'Service PJ'!$D255&amp;'Service PJ'!$B255&amp;'Service PJ'!$A255&amp;"*",'EPA_US9RT techs'!$A$2:$I$1722,9,FALSE),"")</f>
        <v/>
      </c>
      <c r="AS257" s="14" t="str">
        <f>IFERROR(VLOOKUP($AG$1&amp;'Service PJ'!$D255&amp;'Service PJ'!$B255&amp;'Service PJ'!$A255&amp;"*",'EPA_US9RT techs'!$A$2:$I$1722,9,FALSE),"")</f>
        <v/>
      </c>
      <c r="AT257" s="14" t="str">
        <f>IFERROR(VLOOKUP($AG$1&amp;'Service PJ'!$D255&amp;'Service PJ'!$B255&amp;'Service PJ'!$A255&amp;"*",'EPA_US9RT techs'!$A$2:$I$1722,9,FALSE),"")</f>
        <v/>
      </c>
      <c r="AU257" s="14" t="str">
        <f>IFERROR(VLOOKUP($AG$1&amp;'Service PJ'!$D255&amp;'Service PJ'!$B255&amp;'Service PJ'!$A255&amp;"*",'EPA_US9RT techs'!$A$2:$I$1722,9,FALSE),"")</f>
        <v/>
      </c>
      <c r="AV257" s="14" t="str">
        <f>IFERROR(VLOOKUP($AG$1&amp;'Service PJ'!$D255&amp;'Service PJ'!$B255&amp;'Service PJ'!$A255&amp;"*",'EPA_US9RT techs'!$A$2:$I$1722,9,FALSE),"")</f>
        <v/>
      </c>
      <c r="AW257" s="14" t="str">
        <f>IFERROR(VLOOKUP($AG$1&amp;'Service PJ'!$D255&amp;'Service PJ'!$B255&amp;'Service PJ'!$A255&amp;"*",'EPA_US9RT techs'!$A$2:$I$1722,9,FALSE),"")</f>
        <v/>
      </c>
      <c r="AX257" s="14" t="str">
        <f>IFERROR(VLOOKUP($AG$1&amp;'Service PJ'!$D255&amp;'Service PJ'!$B255&amp;'Service PJ'!$A255&amp;"*",'EPA_US9RT techs'!$A$2:$I$1722,9,FALSE),"")</f>
        <v/>
      </c>
      <c r="AY257" s="14" t="str">
        <f>IFERROR(VLOOKUP($AG$1&amp;'Service PJ'!$D255&amp;'Service PJ'!$B255&amp;'Service PJ'!$A255&amp;"*",'EPA_US9RT techs'!$A$2:$I$1722,9,FALSE),"")</f>
        <v/>
      </c>
      <c r="AZ257" s="14" t="str">
        <f>IFERROR(VLOOKUP($AG$1&amp;'Service PJ'!$D255&amp;'Service PJ'!$B255&amp;'Service PJ'!$A255&amp;"*",'EPA_US9RT techs'!$A$2:$I$1722,9,FALSE),"")</f>
        <v/>
      </c>
      <c r="BA257" s="14" t="str">
        <f>IFERROR(VLOOKUP($AG$1&amp;'Service PJ'!$D255&amp;'Service PJ'!$B255&amp;'Service PJ'!$A255&amp;"*",'EPA_US9RT techs'!$A$2:$I$1722,9,FALSE),"")</f>
        <v/>
      </c>
      <c r="BB257" s="14" t="str">
        <f>IFERROR(VLOOKUP($AG$1&amp;'Service PJ'!$D255&amp;'Service PJ'!$B255&amp;'Service PJ'!$A255&amp;"*",'EPA_US9RT techs'!$A$2:$I$1722,9,FALSE),"")</f>
        <v/>
      </c>
      <c r="BC257" s="14" t="str">
        <f>IFERROR(VLOOKUP($AG$1&amp;'Service PJ'!$D255&amp;'Service PJ'!$B255&amp;'Service PJ'!$A255&amp;"*",'EPA_US9RT techs'!$A$2:$I$1722,9,FALSE),"")</f>
        <v/>
      </c>
      <c r="BD257" s="14" t="str">
        <f>IFERROR(VLOOKUP($AG$1&amp;'Service PJ'!$D255&amp;'Service PJ'!$B255&amp;'Service PJ'!$A255&amp;"*",'EPA_US9RT techs'!$A$2:$I$1722,9,FALSE),"")</f>
        <v/>
      </c>
      <c r="BE257" s="14" t="str">
        <f>IFERROR(VLOOKUP($AG$1&amp;'Service PJ'!$D255&amp;'Service PJ'!$B255&amp;'Service PJ'!$A255&amp;"*",'EPA_US9RT techs'!$A$2:$I$1722,9,FALSE),"")</f>
        <v/>
      </c>
      <c r="BF257" s="14" t="str">
        <f>IFERROR(VLOOKUP($AG$1&amp;'Service PJ'!$D255&amp;'Service PJ'!$B255&amp;'Service PJ'!$A255&amp;"*",'EPA_US9RT techs'!$A$2:$I$1722,9,FALSE),"")</f>
        <v/>
      </c>
      <c r="BG257" s="14" t="str">
        <f>IFERROR(VLOOKUP($AG$1&amp;'Service PJ'!$D255&amp;'Service PJ'!$B255&amp;'Service PJ'!$A255&amp;"*",'EPA_US9RT techs'!$A$2:$I$1722,9,FALSE),"")</f>
        <v/>
      </c>
      <c r="BH257" s="14" t="str">
        <f>IFERROR(VLOOKUP($AG$1&amp;'Service PJ'!$D255&amp;'Service PJ'!$B255&amp;'Service PJ'!$A255&amp;"*",'EPA_US9RT techs'!$A$2:$I$1722,9,FALSE),"")</f>
        <v/>
      </c>
      <c r="BI257" s="14" t="str">
        <f>IFERROR(VLOOKUP($AG$1&amp;'Service PJ'!$D255&amp;'Service PJ'!$B255&amp;'Service PJ'!$A255&amp;"*",'EPA_US9RT techs'!$A$2:$I$1722,9,FALSE),"")</f>
        <v/>
      </c>
      <c r="BJ257" s="14" t="str">
        <f>IFERROR(VLOOKUP($AG$1&amp;'Service PJ'!$D255&amp;'Service PJ'!$B255&amp;'Service PJ'!$A255&amp;"*",'EPA_US9RT techs'!$A$2:$I$1722,9,FALSE),"")</f>
        <v/>
      </c>
      <c r="BK257" s="14" t="str">
        <f>IFERROR(VLOOKUP($AG$1&amp;'Service PJ'!$D255&amp;'Service PJ'!$B255&amp;'Service PJ'!$A255&amp;"*",'EPA_US9RT techs'!$A$2:$I$1722,9,FALSE),"")</f>
        <v/>
      </c>
      <c r="BM257" t="str">
        <f>IF(SUM(BN257:CD257)=0,"\I:",'Service PJ'!$D255&amp;"_"&amp;'Service PJ'!$E255&amp;"_"&amp;'Service PJ'!$C255)</f>
        <v>\I:</v>
      </c>
      <c r="BN257" s="14" t="str">
        <f>IFERROR(VLOOKUP($BM$1&amp;'Service PJ'!$D255&amp;'Service PJ'!$B255&amp;'Service PJ'!$A255&amp;"*",'EPA_US9RT techs'!$A$2:$I$1722,9,FALSE),"")</f>
        <v/>
      </c>
      <c r="BO257" s="14" t="str">
        <f>IFERROR(VLOOKUP($BM$1&amp;'Service PJ'!$D255&amp;'Service PJ'!$B255&amp;'Service PJ'!$A255&amp;"*",'EPA_US9RT techs'!$A$2:$I$1722,9,FALSE),"")</f>
        <v/>
      </c>
      <c r="BP257" s="14" t="str">
        <f>IFERROR(VLOOKUP($BM$1&amp;'Service PJ'!$D255&amp;'Service PJ'!$B255&amp;'Service PJ'!$A255&amp;"*",'EPA_US9RT techs'!$A$2:$I$1722,9,FALSE),"")</f>
        <v/>
      </c>
      <c r="BQ257" s="14" t="str">
        <f>IFERROR(VLOOKUP($BM$1&amp;'Service PJ'!$D255&amp;'Service PJ'!$B255&amp;'Service PJ'!$A255&amp;"*",'EPA_US9RT techs'!$A$2:$I$1722,9,FALSE),"")</f>
        <v/>
      </c>
      <c r="BR257" s="14" t="str">
        <f>IFERROR(VLOOKUP($BM$1&amp;'Service PJ'!$D255&amp;'Service PJ'!$B255&amp;'Service PJ'!$A255&amp;"*",'EPA_US9RT techs'!$A$2:$I$1722,9,FALSE),"")</f>
        <v/>
      </c>
      <c r="BS257" s="14" t="str">
        <f>IFERROR(VLOOKUP($BM$1&amp;'Service PJ'!$D255&amp;'Service PJ'!$B255&amp;'Service PJ'!$A255&amp;"*",'EPA_US9RT techs'!$A$2:$I$1722,9,FALSE),"")</f>
        <v/>
      </c>
      <c r="BT257" s="14" t="str">
        <f>IFERROR(VLOOKUP($BM$1&amp;'Service PJ'!$D255&amp;'Service PJ'!$B255&amp;'Service PJ'!$A255&amp;"*",'EPA_US9RT techs'!$A$2:$I$1722,9,FALSE),"")</f>
        <v/>
      </c>
      <c r="BU257" s="14" t="str">
        <f>IFERROR(VLOOKUP($BM$1&amp;'Service PJ'!$D255&amp;'Service PJ'!$B255&amp;'Service PJ'!$A255&amp;"*",'EPA_US9RT techs'!$A$2:$I$1722,9,FALSE),"")</f>
        <v/>
      </c>
      <c r="BV257" s="14" t="str">
        <f>IFERROR(VLOOKUP($BM$1&amp;'Service PJ'!$D255&amp;'Service PJ'!$B255&amp;'Service PJ'!$A255&amp;"*",'EPA_US9RT techs'!$A$2:$I$1722,9,FALSE),"")</f>
        <v/>
      </c>
      <c r="BW257" s="14" t="str">
        <f>IFERROR(VLOOKUP($BM$1&amp;'Service PJ'!$D255&amp;'Service PJ'!$B255&amp;'Service PJ'!$A255&amp;"*",'EPA_US9RT techs'!$A$2:$I$1722,9,FALSE),"")</f>
        <v/>
      </c>
      <c r="BX257" s="14" t="str">
        <f>IFERROR(VLOOKUP($BM$1&amp;'Service PJ'!$D255&amp;'Service PJ'!$B255&amp;'Service PJ'!$A255&amp;"*",'EPA_US9RT techs'!$A$2:$I$1722,9,FALSE),"")</f>
        <v/>
      </c>
      <c r="BY257" s="14" t="str">
        <f>IFERROR(VLOOKUP($BM$1&amp;'Service PJ'!$D255&amp;'Service PJ'!$B255&amp;'Service PJ'!$A255&amp;"*",'EPA_US9RT techs'!$A$2:$I$1722,9,FALSE),"")</f>
        <v/>
      </c>
      <c r="BZ257" s="14" t="str">
        <f>IFERROR(VLOOKUP($BM$1&amp;'Service PJ'!$D255&amp;'Service PJ'!$B255&amp;'Service PJ'!$A255&amp;"*",'EPA_US9RT techs'!$A$2:$I$1722,9,FALSE),"")</f>
        <v/>
      </c>
      <c r="CA257" s="14" t="str">
        <f>IFERROR(VLOOKUP($BM$1&amp;'Service PJ'!$D255&amp;'Service PJ'!$B255&amp;'Service PJ'!$A255&amp;"*",'EPA_US9RT techs'!$A$2:$I$1722,9,FALSE),"")</f>
        <v/>
      </c>
      <c r="CB257" s="14" t="str">
        <f>IFERROR(VLOOKUP($BM$1&amp;'Service PJ'!$D255&amp;'Service PJ'!$B255&amp;'Service PJ'!$A255&amp;"*",'EPA_US9RT techs'!$A$2:$I$1722,9,FALSE),"")</f>
        <v/>
      </c>
      <c r="CC257" s="14" t="str">
        <f>IFERROR(VLOOKUP($BM$1&amp;'Service PJ'!$D255&amp;'Service PJ'!$B255&amp;'Service PJ'!$A255&amp;"*",'EPA_US9RT techs'!$A$2:$I$1722,9,FALSE),"")</f>
        <v/>
      </c>
      <c r="CD257" s="14" t="str">
        <f>IFERROR(VLOOKUP($BM$1&amp;'Service PJ'!$D255&amp;'Service PJ'!$B255&amp;'Service PJ'!$A255&amp;"*",'EPA_US9RT techs'!$A$2:$I$1722,9,FALSE),"")</f>
        <v/>
      </c>
      <c r="CE257" s="14" t="str">
        <f>IFERROR(VLOOKUP($BM$1&amp;'Service PJ'!$D255&amp;'Service PJ'!$B255&amp;'Service PJ'!$A255&amp;"*",'EPA_US9RT techs'!$A$2:$I$1722,9,FALSE),"")</f>
        <v/>
      </c>
      <c r="CF257" s="14" t="str">
        <f>IFERROR(VLOOKUP($BM$1&amp;'Service PJ'!$D255&amp;'Service PJ'!$B255&amp;'Service PJ'!$A255&amp;"*",'EPA_US9RT techs'!$A$2:$I$1722,9,FALSE),"")</f>
        <v/>
      </c>
      <c r="CG257" s="14" t="str">
        <f>IFERROR(VLOOKUP($BM$1&amp;'Service PJ'!$D255&amp;'Service PJ'!$B255&amp;'Service PJ'!$A255&amp;"*",'EPA_US9RT techs'!$A$2:$I$1722,9,FALSE),"")</f>
        <v/>
      </c>
      <c r="CH257" s="14" t="str">
        <f>IFERROR(VLOOKUP($BM$1&amp;'Service PJ'!$D255&amp;'Service PJ'!$B255&amp;'Service PJ'!$A255&amp;"*",'EPA_US9RT techs'!$A$2:$I$1722,9,FALSE),"")</f>
        <v/>
      </c>
      <c r="CI257" s="14" t="str">
        <f>IFERROR(VLOOKUP($BM$1&amp;'Service PJ'!$D255&amp;'Service PJ'!$B255&amp;'Service PJ'!$A255&amp;"*",'EPA_US9RT techs'!$A$2:$I$1722,9,FALSE),"")</f>
        <v/>
      </c>
      <c r="CJ257" s="14" t="str">
        <f>IFERROR(VLOOKUP($BM$1&amp;'Service PJ'!$D255&amp;'Service PJ'!$B255&amp;'Service PJ'!$A255&amp;"*",'EPA_US9RT techs'!$A$2:$I$1722,9,FALSE),"")</f>
        <v/>
      </c>
      <c r="CK257" s="14" t="str">
        <f>IFERROR(VLOOKUP($BM$1&amp;'Service PJ'!$D255&amp;'Service PJ'!$B255&amp;'Service PJ'!$A255&amp;"*",'EPA_US9RT techs'!$A$2:$I$1722,9,FALSE),"")</f>
        <v/>
      </c>
      <c r="CL257" s="14" t="str">
        <f>IFERROR(VLOOKUP($BM$1&amp;'Service PJ'!$D255&amp;'Service PJ'!$B255&amp;'Service PJ'!$A255&amp;"*",'EPA_US9RT techs'!$A$2:$I$1722,9,FALSE),"")</f>
        <v/>
      </c>
      <c r="CM257" s="14" t="str">
        <f>IFERROR(VLOOKUP($BM$1&amp;'Service PJ'!$D255&amp;'Service PJ'!$B255&amp;'Service PJ'!$A255&amp;"*",'EPA_US9RT techs'!$A$2:$I$1722,9,FALSE),"")</f>
        <v/>
      </c>
      <c r="CN257" s="14" t="str">
        <f>IFERROR(VLOOKUP($BM$1&amp;'Service PJ'!$D255&amp;'Service PJ'!$B255&amp;'Service PJ'!$A255&amp;"*",'EPA_US9RT techs'!$A$2:$I$1722,9,FALSE),"")</f>
        <v/>
      </c>
      <c r="CO257" s="14" t="str">
        <f>IFERROR(VLOOKUP($BM$1&amp;'Service PJ'!$D255&amp;'Service PJ'!$B255&amp;'Service PJ'!$A255&amp;"*",'EPA_US9RT techs'!$A$2:$I$1722,9,FALSE),"")</f>
        <v/>
      </c>
      <c r="CP257" s="14" t="str">
        <f>IFERROR(VLOOKUP($BM$1&amp;'Service PJ'!$D255&amp;'Service PJ'!$B255&amp;'Service PJ'!$A255&amp;"*",'EPA_US9RT techs'!$A$2:$I$1722,9,FALSE),"")</f>
        <v/>
      </c>
      <c r="CQ257" s="14" t="str">
        <f>IFERROR(VLOOKUP($BM$1&amp;'Service PJ'!$D255&amp;'Service PJ'!$B255&amp;'Service PJ'!$A255&amp;"*",'EPA_US9RT techs'!$A$2:$I$1722,9,FALSE),"")</f>
        <v/>
      </c>
      <c r="CS257" t="str">
        <f>IF(SUM(CT257:DJ257)=0,"\I:",'Service PJ'!$D255&amp;"_"&amp;'Service PJ'!$E255&amp;"_"&amp;'Service PJ'!$C255)</f>
        <v>\I:</v>
      </c>
      <c r="CT257" s="2" t="str">
        <f>IFERROR(VLOOKUP($CS$1&amp;'Service PJ'!$D255&amp;'Service PJ'!$B255&amp;'Service PJ'!$A255&amp;"*",'EPA_US9RT techs'!$A$2:$I$1722,9,FALSE),"")</f>
        <v/>
      </c>
      <c r="CU257" s="2" t="str">
        <f>IFERROR(VLOOKUP($CS$1&amp;'Service PJ'!$D255&amp;'Service PJ'!$B255&amp;'Service PJ'!$A255&amp;"*",'EPA_US9RT techs'!$A$2:$I$1722,9,FALSE),"")</f>
        <v/>
      </c>
      <c r="CV257" s="2" t="str">
        <f>IFERROR(VLOOKUP($CS$1&amp;'Service PJ'!$D255&amp;'Service PJ'!$B255&amp;'Service PJ'!$A255&amp;"*",'EPA_US9RT techs'!$A$2:$I$1722,9,FALSE),"")</f>
        <v/>
      </c>
      <c r="CW257" s="2" t="str">
        <f>IFERROR(VLOOKUP($CS$1&amp;'Service PJ'!$D255&amp;'Service PJ'!$B255&amp;'Service PJ'!$A255&amp;"*",'EPA_US9RT techs'!$A$2:$I$1722,9,FALSE),"")</f>
        <v/>
      </c>
      <c r="CX257" s="2" t="str">
        <f>IFERROR(VLOOKUP($CS$1&amp;'Service PJ'!$D255&amp;'Service PJ'!$B255&amp;'Service PJ'!$A255&amp;"*",'EPA_US9RT techs'!$A$2:$I$1722,9,FALSE),"")</f>
        <v/>
      </c>
      <c r="CY257" s="2" t="str">
        <f>IFERROR(VLOOKUP($CS$1&amp;'Service PJ'!$D255&amp;'Service PJ'!$B255&amp;'Service PJ'!$A255&amp;"*",'EPA_US9RT techs'!$A$2:$I$1722,9,FALSE),"")</f>
        <v/>
      </c>
      <c r="CZ257" s="2" t="str">
        <f>IFERROR(VLOOKUP($CS$1&amp;'Service PJ'!$D255&amp;'Service PJ'!$B255&amp;'Service PJ'!$A255&amp;"*",'EPA_US9RT techs'!$A$2:$I$1722,9,FALSE),"")</f>
        <v/>
      </c>
      <c r="DA257" s="2" t="str">
        <f>IFERROR(VLOOKUP($CS$1&amp;'Service PJ'!$D255&amp;'Service PJ'!$B255&amp;'Service PJ'!$A255&amp;"*",'EPA_US9RT techs'!$A$2:$I$1722,9,FALSE),"")</f>
        <v/>
      </c>
      <c r="DB257" s="2" t="str">
        <f>IFERROR(VLOOKUP($CS$1&amp;'Service PJ'!$D255&amp;'Service PJ'!$B255&amp;'Service PJ'!$A255&amp;"*",'EPA_US9RT techs'!$A$2:$I$1722,9,FALSE),"")</f>
        <v/>
      </c>
      <c r="DC257" s="2" t="str">
        <f>IFERROR(VLOOKUP($CS$1&amp;'Service PJ'!$D255&amp;'Service PJ'!$B255&amp;'Service PJ'!$A255&amp;"*",'EPA_US9RT techs'!$A$2:$I$1722,9,FALSE),"")</f>
        <v/>
      </c>
      <c r="DD257" s="2" t="str">
        <f>IFERROR(VLOOKUP($CS$1&amp;'Service PJ'!$D255&amp;'Service PJ'!$B255&amp;'Service PJ'!$A255&amp;"*",'EPA_US9RT techs'!$A$2:$I$1722,9,FALSE),"")</f>
        <v/>
      </c>
      <c r="DE257" s="2" t="str">
        <f>IFERROR(VLOOKUP($CS$1&amp;'Service PJ'!$D255&amp;'Service PJ'!$B255&amp;'Service PJ'!$A255&amp;"*",'EPA_US9RT techs'!$A$2:$I$1722,9,FALSE),"")</f>
        <v/>
      </c>
      <c r="DF257" s="2" t="str">
        <f>IFERROR(VLOOKUP($CS$1&amp;'Service PJ'!$D255&amp;'Service PJ'!$B255&amp;'Service PJ'!$A255&amp;"*",'EPA_US9RT techs'!$A$2:$I$1722,9,FALSE),"")</f>
        <v/>
      </c>
      <c r="DG257" s="2" t="str">
        <f>IFERROR(VLOOKUP($CS$1&amp;'Service PJ'!$D255&amp;'Service PJ'!$B255&amp;'Service PJ'!$A255&amp;"*",'EPA_US9RT techs'!$A$2:$I$1722,9,FALSE),"")</f>
        <v/>
      </c>
      <c r="DH257" s="2" t="str">
        <f>IFERROR(VLOOKUP($CS$1&amp;'Service PJ'!$D255&amp;'Service PJ'!$B255&amp;'Service PJ'!$A255&amp;"*",'EPA_US9RT techs'!$A$2:$I$1722,9,FALSE),"")</f>
        <v/>
      </c>
      <c r="DI257" s="2" t="str">
        <f>IFERROR(VLOOKUP($CS$1&amp;'Service PJ'!$D255&amp;'Service PJ'!$B255&amp;'Service PJ'!$A255&amp;"*",'EPA_US9RT techs'!$A$2:$I$1722,9,FALSE),"")</f>
        <v/>
      </c>
      <c r="DJ257" s="2" t="str">
        <f>IFERROR(VLOOKUP($CS$1&amp;'Service PJ'!$D255&amp;'Service PJ'!$B255&amp;'Service PJ'!$A255&amp;"*",'EPA_US9RT techs'!$A$2:$I$1722,9,FALSE),"")</f>
        <v/>
      </c>
      <c r="DK257" s="2" t="str">
        <f>IFERROR(VLOOKUP($CS$1&amp;'Service PJ'!$D255&amp;'Service PJ'!$B255&amp;'Service PJ'!$A255&amp;"*",'EPA_US9RT techs'!$A$2:$I$1722,9,FALSE),"")</f>
        <v/>
      </c>
      <c r="DL257" s="2" t="str">
        <f>IFERROR(VLOOKUP($CS$1&amp;'Service PJ'!$D255&amp;'Service PJ'!$B255&amp;'Service PJ'!$A255&amp;"*",'EPA_US9RT techs'!$A$2:$I$1722,9,FALSE),"")</f>
        <v/>
      </c>
      <c r="DM257" s="2" t="str">
        <f>IFERROR(VLOOKUP($CS$1&amp;'Service PJ'!$D255&amp;'Service PJ'!$B255&amp;'Service PJ'!$A255&amp;"*",'EPA_US9RT techs'!$A$2:$I$1722,9,FALSE),"")</f>
        <v/>
      </c>
      <c r="DN257" s="2" t="str">
        <f>IFERROR(VLOOKUP($CS$1&amp;'Service PJ'!$D255&amp;'Service PJ'!$B255&amp;'Service PJ'!$A255&amp;"*",'EPA_US9RT techs'!$A$2:$I$1722,9,FALSE),"")</f>
        <v/>
      </c>
      <c r="DO257" s="2" t="str">
        <f>IFERROR(VLOOKUP($CS$1&amp;'Service PJ'!$D255&amp;'Service PJ'!$B255&amp;'Service PJ'!$A255&amp;"*",'EPA_US9RT techs'!$A$2:$I$1722,9,FALSE),"")</f>
        <v/>
      </c>
      <c r="DP257" s="2" t="str">
        <f>IFERROR(VLOOKUP($CS$1&amp;'Service PJ'!$D255&amp;'Service PJ'!$B255&amp;'Service PJ'!$A255&amp;"*",'EPA_US9RT techs'!$A$2:$I$1722,9,FALSE),"")</f>
        <v/>
      </c>
      <c r="DQ257" s="2" t="str">
        <f>IFERROR(VLOOKUP($CS$1&amp;'Service PJ'!$D255&amp;'Service PJ'!$B255&amp;'Service PJ'!$A255&amp;"*",'EPA_US9RT techs'!$A$2:$I$1722,9,FALSE),"")</f>
        <v/>
      </c>
      <c r="DR257" s="2" t="str">
        <f>IFERROR(VLOOKUP($CS$1&amp;'Service PJ'!$D255&amp;'Service PJ'!$B255&amp;'Service PJ'!$A255&amp;"*",'EPA_US9RT techs'!$A$2:$I$1722,9,FALSE),"")</f>
        <v/>
      </c>
      <c r="DS257" s="2" t="str">
        <f>IFERROR(VLOOKUP($CS$1&amp;'Service PJ'!$D255&amp;'Service PJ'!$B255&amp;'Service PJ'!$A255&amp;"*",'EPA_US9RT techs'!$A$2:$I$1722,9,FALSE),"")</f>
        <v/>
      </c>
      <c r="DT257" s="2" t="str">
        <f>IFERROR(VLOOKUP($CS$1&amp;'Service PJ'!$D255&amp;'Service PJ'!$B255&amp;'Service PJ'!$A255&amp;"*",'EPA_US9RT techs'!$A$2:$I$1722,9,FALSE),"")</f>
        <v/>
      </c>
      <c r="DU257" s="2" t="str">
        <f>IFERROR(VLOOKUP($CS$1&amp;'Service PJ'!$D255&amp;'Service PJ'!$B255&amp;'Service PJ'!$A255&amp;"*",'EPA_US9RT techs'!$A$2:$I$1722,9,FALSE),"")</f>
        <v/>
      </c>
      <c r="DV257" s="2" t="str">
        <f>IFERROR(VLOOKUP($CS$1&amp;'Service PJ'!$D255&amp;'Service PJ'!$B255&amp;'Service PJ'!$A255&amp;"*",'EPA_US9RT techs'!$A$2:$I$1722,9,FALSE),"")</f>
        <v/>
      </c>
      <c r="DW257" s="2" t="str">
        <f>IFERROR(VLOOKUP($CS$1&amp;'Service PJ'!$D255&amp;'Service PJ'!$B255&amp;'Service PJ'!$A255&amp;"*",'EPA_US9RT techs'!$A$2:$I$1722,9,FALSE),"")</f>
        <v/>
      </c>
    </row>
    <row r="258" spans="1:127" x14ac:dyDescent="0.45">
      <c r="A258" t="str">
        <f>IF(SUM(B258:R258)=0,"\I:",'Service PJ'!$D256&amp;"_"&amp;'Service PJ'!$E256&amp;"_"&amp;'Service PJ'!$C256)</f>
        <v>\I:</v>
      </c>
      <c r="B258" s="14" t="str">
        <f>IFERROR(VLOOKUP($A$1&amp;'Service PJ'!$D256&amp;'Service PJ'!$B256&amp;'Service PJ'!$A256&amp;"*",'EPA_US9RT techs'!$A$2:$I$1722,9,FALSE),"")</f>
        <v/>
      </c>
      <c r="C258" s="14" t="str">
        <f>IFERROR(VLOOKUP($A$1&amp;'Service PJ'!$D256&amp;'Service PJ'!$B256&amp;'Service PJ'!$A256&amp;"*",'EPA_US9RT techs'!$A$2:$I$1722,9,FALSE),"")</f>
        <v/>
      </c>
      <c r="D258" s="14" t="str">
        <f>IFERROR(VLOOKUP($A$1&amp;'Service PJ'!$D256&amp;'Service PJ'!$B256&amp;'Service PJ'!$A256&amp;"*",'EPA_US9RT techs'!$A$2:$I$1722,9,FALSE),"")</f>
        <v/>
      </c>
      <c r="E258" s="14" t="str">
        <f>IFERROR(VLOOKUP($A$1&amp;'Service PJ'!$D256&amp;'Service PJ'!$B256&amp;'Service PJ'!$A256&amp;"*",'EPA_US9RT techs'!$A$2:$I$1722,9,FALSE),"")</f>
        <v/>
      </c>
      <c r="F258" s="14" t="str">
        <f>IFERROR(VLOOKUP($A$1&amp;'Service PJ'!$D256&amp;'Service PJ'!$B256&amp;'Service PJ'!$A256&amp;"*",'EPA_US9RT techs'!$A$2:$I$1722,9,FALSE),"")</f>
        <v/>
      </c>
      <c r="G258" s="14" t="str">
        <f>IFERROR(VLOOKUP($A$1&amp;'Service PJ'!$D256&amp;'Service PJ'!$B256&amp;'Service PJ'!$A256&amp;"*",'EPA_US9RT techs'!$A$2:$I$1722,9,FALSE),"")</f>
        <v/>
      </c>
      <c r="H258" s="14" t="str">
        <f>IFERROR(VLOOKUP($A$1&amp;'Service PJ'!$D256&amp;'Service PJ'!$B256&amp;'Service PJ'!$A256&amp;"*",'EPA_US9RT techs'!$A$2:$I$1722,9,FALSE),"")</f>
        <v/>
      </c>
      <c r="I258" s="14" t="str">
        <f>IFERROR(VLOOKUP($A$1&amp;'Service PJ'!$D256&amp;'Service PJ'!$B256&amp;'Service PJ'!$A256&amp;"*",'EPA_US9RT techs'!$A$2:$I$1722,9,FALSE),"")</f>
        <v/>
      </c>
      <c r="J258" s="14" t="str">
        <f>IFERROR(VLOOKUP($A$1&amp;'Service PJ'!$D256&amp;'Service PJ'!$B256&amp;'Service PJ'!$A256&amp;"*",'EPA_US9RT techs'!$A$2:$I$1722,9,FALSE),"")</f>
        <v/>
      </c>
      <c r="K258" s="14" t="str">
        <f>IFERROR(VLOOKUP($A$1&amp;'Service PJ'!$D256&amp;'Service PJ'!$B256&amp;'Service PJ'!$A256&amp;"*",'EPA_US9RT techs'!$A$2:$I$1722,9,FALSE),"")</f>
        <v/>
      </c>
      <c r="L258" s="14" t="str">
        <f>IFERROR(VLOOKUP($A$1&amp;'Service PJ'!$D256&amp;'Service PJ'!$B256&amp;'Service PJ'!$A256&amp;"*",'EPA_US9RT techs'!$A$2:$I$1722,9,FALSE),"")</f>
        <v/>
      </c>
      <c r="M258" s="14" t="str">
        <f>IFERROR(VLOOKUP($A$1&amp;'Service PJ'!$D256&amp;'Service PJ'!$B256&amp;'Service PJ'!$A256&amp;"*",'EPA_US9RT techs'!$A$2:$I$1722,9,FALSE),"")</f>
        <v/>
      </c>
      <c r="N258" s="14" t="str">
        <f>IFERROR(VLOOKUP($A$1&amp;'Service PJ'!$D256&amp;'Service PJ'!$B256&amp;'Service PJ'!$A256&amp;"*",'EPA_US9RT techs'!$A$2:$I$1722,9,FALSE),"")</f>
        <v/>
      </c>
      <c r="O258" s="14" t="str">
        <f>IFERROR(VLOOKUP($A$1&amp;'Service PJ'!$D256&amp;'Service PJ'!$B256&amp;'Service PJ'!$A256&amp;"*",'EPA_US9RT techs'!$A$2:$I$1722,9,FALSE),"")</f>
        <v/>
      </c>
      <c r="P258" s="14" t="str">
        <f>IFERROR(VLOOKUP($A$1&amp;'Service PJ'!$D256&amp;'Service PJ'!$B256&amp;'Service PJ'!$A256&amp;"*",'EPA_US9RT techs'!$A$2:$I$1722,9,FALSE),"")</f>
        <v/>
      </c>
      <c r="Q258" s="14" t="str">
        <f>IFERROR(VLOOKUP($A$1&amp;'Service PJ'!$D256&amp;'Service PJ'!$B256&amp;'Service PJ'!$A256&amp;"*",'EPA_US9RT techs'!$A$2:$I$1722,9,FALSE),"")</f>
        <v/>
      </c>
      <c r="R258" s="14" t="str">
        <f>IFERROR(VLOOKUP($A$1&amp;'Service PJ'!$D256&amp;'Service PJ'!$B256&amp;'Service PJ'!$A256&amp;"*",'EPA_US9RT techs'!$A$2:$I$1722,9,FALSE),"")</f>
        <v/>
      </c>
      <c r="S258" s="14" t="str">
        <f>IFERROR(VLOOKUP($A$1&amp;'Service PJ'!$D256&amp;'Service PJ'!$B256&amp;'Service PJ'!$A256&amp;"*",'EPA_US9RT techs'!$A$2:$I$1722,9,FALSE),"")</f>
        <v/>
      </c>
      <c r="T258" s="14" t="str">
        <f>IFERROR(VLOOKUP($A$1&amp;'Service PJ'!$D256&amp;'Service PJ'!$B256&amp;'Service PJ'!$A256&amp;"*",'EPA_US9RT techs'!$A$2:$I$1722,9,FALSE),"")</f>
        <v/>
      </c>
      <c r="U258" s="14" t="str">
        <f>IFERROR(VLOOKUP($A$1&amp;'Service PJ'!$D256&amp;'Service PJ'!$B256&amp;'Service PJ'!$A256&amp;"*",'EPA_US9RT techs'!$A$2:$I$1722,9,FALSE),"")</f>
        <v/>
      </c>
      <c r="V258" s="14" t="str">
        <f>IFERROR(VLOOKUP($A$1&amp;'Service PJ'!$D256&amp;'Service PJ'!$B256&amp;'Service PJ'!$A256&amp;"*",'EPA_US9RT techs'!$A$2:$I$1722,9,FALSE),"")</f>
        <v/>
      </c>
      <c r="W258" s="14" t="str">
        <f>IFERROR(VLOOKUP($A$1&amp;'Service PJ'!$D256&amp;'Service PJ'!$B256&amp;'Service PJ'!$A256&amp;"*",'EPA_US9RT techs'!$A$2:$I$1722,9,FALSE),"")</f>
        <v/>
      </c>
      <c r="X258" s="14" t="str">
        <f>IFERROR(VLOOKUP($A$1&amp;'Service PJ'!$D256&amp;'Service PJ'!$B256&amp;'Service PJ'!$A256&amp;"*",'EPA_US9RT techs'!$A$2:$I$1722,9,FALSE),"")</f>
        <v/>
      </c>
      <c r="Y258" s="14" t="str">
        <f>IFERROR(VLOOKUP($A$1&amp;'Service PJ'!$D256&amp;'Service PJ'!$B256&amp;'Service PJ'!$A256&amp;"*",'EPA_US9RT techs'!$A$2:$I$1722,9,FALSE),"")</f>
        <v/>
      </c>
      <c r="Z258" s="14" t="str">
        <f>IFERROR(VLOOKUP($A$1&amp;'Service PJ'!$D256&amp;'Service PJ'!$B256&amp;'Service PJ'!$A256&amp;"*",'EPA_US9RT techs'!$A$2:$I$1722,9,FALSE),"")</f>
        <v/>
      </c>
      <c r="AA258" s="14" t="str">
        <f>IFERROR(VLOOKUP($A$1&amp;'Service PJ'!$D256&amp;'Service PJ'!$B256&amp;'Service PJ'!$A256&amp;"*",'EPA_US9RT techs'!$A$2:$I$1722,9,FALSE),"")</f>
        <v/>
      </c>
      <c r="AB258" s="14" t="str">
        <f>IFERROR(VLOOKUP($A$1&amp;'Service PJ'!$D256&amp;'Service PJ'!$B256&amp;'Service PJ'!$A256&amp;"*",'EPA_US9RT techs'!$A$2:$I$1722,9,FALSE),"")</f>
        <v/>
      </c>
      <c r="AC258" s="14" t="str">
        <f>IFERROR(VLOOKUP($A$1&amp;'Service PJ'!$D256&amp;'Service PJ'!$B256&amp;'Service PJ'!$A256&amp;"*",'EPA_US9RT techs'!$A$2:$I$1722,9,FALSE),"")</f>
        <v/>
      </c>
      <c r="AD258" s="14" t="str">
        <f>IFERROR(VLOOKUP($A$1&amp;'Service PJ'!$D256&amp;'Service PJ'!$B256&amp;'Service PJ'!$A256&amp;"*",'EPA_US9RT techs'!$A$2:$I$1722,9,FALSE),"")</f>
        <v/>
      </c>
      <c r="AE258" s="14" t="str">
        <f>IFERROR(VLOOKUP($A$1&amp;'Service PJ'!$D256&amp;'Service PJ'!$B256&amp;'Service PJ'!$A256&amp;"*",'EPA_US9RT techs'!$A$2:$I$1722,9,FALSE),"")</f>
        <v/>
      </c>
      <c r="AG258" t="str">
        <f>IF(SUM(AH258:AX258)=0,"\I:",'Service PJ'!$D256&amp;"_"&amp;'Service PJ'!$E256&amp;"_"&amp;'Service PJ'!$C256)</f>
        <v>\I:</v>
      </c>
      <c r="AH258" s="14" t="str">
        <f>IFERROR(VLOOKUP($AG$1&amp;'Service PJ'!$D256&amp;'Service PJ'!$B256&amp;'Service PJ'!$A256&amp;"*",'EPA_US9RT techs'!$A$2:$I$1722,9,FALSE),"")</f>
        <v/>
      </c>
      <c r="AI258" s="14" t="str">
        <f>IFERROR(VLOOKUP($AG$1&amp;'Service PJ'!$D256&amp;'Service PJ'!$B256&amp;'Service PJ'!$A256&amp;"*",'EPA_US9RT techs'!$A$2:$I$1722,9,FALSE),"")</f>
        <v/>
      </c>
      <c r="AJ258" s="14" t="str">
        <f>IFERROR(VLOOKUP($AG$1&amp;'Service PJ'!$D256&amp;'Service PJ'!$B256&amp;'Service PJ'!$A256&amp;"*",'EPA_US9RT techs'!$A$2:$I$1722,9,FALSE),"")</f>
        <v/>
      </c>
      <c r="AK258" s="14" t="str">
        <f>IFERROR(VLOOKUP($AG$1&amp;'Service PJ'!$D256&amp;'Service PJ'!$B256&amp;'Service PJ'!$A256&amp;"*",'EPA_US9RT techs'!$A$2:$I$1722,9,FALSE),"")</f>
        <v/>
      </c>
      <c r="AL258" s="14" t="str">
        <f>IFERROR(VLOOKUP($AG$1&amp;'Service PJ'!$D256&amp;'Service PJ'!$B256&amp;'Service PJ'!$A256&amp;"*",'EPA_US9RT techs'!$A$2:$I$1722,9,FALSE),"")</f>
        <v/>
      </c>
      <c r="AM258" s="14" t="str">
        <f>IFERROR(VLOOKUP($AG$1&amp;'Service PJ'!$D256&amp;'Service PJ'!$B256&amp;'Service PJ'!$A256&amp;"*",'EPA_US9RT techs'!$A$2:$I$1722,9,FALSE),"")</f>
        <v/>
      </c>
      <c r="AN258" s="14" t="str">
        <f>IFERROR(VLOOKUP($AG$1&amp;'Service PJ'!$D256&amp;'Service PJ'!$B256&amp;'Service PJ'!$A256&amp;"*",'EPA_US9RT techs'!$A$2:$I$1722,9,FALSE),"")</f>
        <v/>
      </c>
      <c r="AO258" s="14" t="str">
        <f>IFERROR(VLOOKUP($AG$1&amp;'Service PJ'!$D256&amp;'Service PJ'!$B256&amp;'Service PJ'!$A256&amp;"*",'EPA_US9RT techs'!$A$2:$I$1722,9,FALSE),"")</f>
        <v/>
      </c>
      <c r="AP258" s="14" t="str">
        <f>IFERROR(VLOOKUP($AG$1&amp;'Service PJ'!$D256&amp;'Service PJ'!$B256&amp;'Service PJ'!$A256&amp;"*",'EPA_US9RT techs'!$A$2:$I$1722,9,FALSE),"")</f>
        <v/>
      </c>
      <c r="AQ258" s="14" t="str">
        <f>IFERROR(VLOOKUP($AG$1&amp;'Service PJ'!$D256&amp;'Service PJ'!$B256&amp;'Service PJ'!$A256&amp;"*",'EPA_US9RT techs'!$A$2:$I$1722,9,FALSE),"")</f>
        <v/>
      </c>
      <c r="AR258" s="14" t="str">
        <f>IFERROR(VLOOKUP($AG$1&amp;'Service PJ'!$D256&amp;'Service PJ'!$B256&amp;'Service PJ'!$A256&amp;"*",'EPA_US9RT techs'!$A$2:$I$1722,9,FALSE),"")</f>
        <v/>
      </c>
      <c r="AS258" s="14" t="str">
        <f>IFERROR(VLOOKUP($AG$1&amp;'Service PJ'!$D256&amp;'Service PJ'!$B256&amp;'Service PJ'!$A256&amp;"*",'EPA_US9RT techs'!$A$2:$I$1722,9,FALSE),"")</f>
        <v/>
      </c>
      <c r="AT258" s="14" t="str">
        <f>IFERROR(VLOOKUP($AG$1&amp;'Service PJ'!$D256&amp;'Service PJ'!$B256&amp;'Service PJ'!$A256&amp;"*",'EPA_US9RT techs'!$A$2:$I$1722,9,FALSE),"")</f>
        <v/>
      </c>
      <c r="AU258" s="14" t="str">
        <f>IFERROR(VLOOKUP($AG$1&amp;'Service PJ'!$D256&amp;'Service PJ'!$B256&amp;'Service PJ'!$A256&amp;"*",'EPA_US9RT techs'!$A$2:$I$1722,9,FALSE),"")</f>
        <v/>
      </c>
      <c r="AV258" s="14" t="str">
        <f>IFERROR(VLOOKUP($AG$1&amp;'Service PJ'!$D256&amp;'Service PJ'!$B256&amp;'Service PJ'!$A256&amp;"*",'EPA_US9RT techs'!$A$2:$I$1722,9,FALSE),"")</f>
        <v/>
      </c>
      <c r="AW258" s="14" t="str">
        <f>IFERROR(VLOOKUP($AG$1&amp;'Service PJ'!$D256&amp;'Service PJ'!$B256&amp;'Service PJ'!$A256&amp;"*",'EPA_US9RT techs'!$A$2:$I$1722,9,FALSE),"")</f>
        <v/>
      </c>
      <c r="AX258" s="14" t="str">
        <f>IFERROR(VLOOKUP($AG$1&amp;'Service PJ'!$D256&amp;'Service PJ'!$B256&amp;'Service PJ'!$A256&amp;"*",'EPA_US9RT techs'!$A$2:$I$1722,9,FALSE),"")</f>
        <v/>
      </c>
      <c r="AY258" s="14" t="str">
        <f>IFERROR(VLOOKUP($AG$1&amp;'Service PJ'!$D256&amp;'Service PJ'!$B256&amp;'Service PJ'!$A256&amp;"*",'EPA_US9RT techs'!$A$2:$I$1722,9,FALSE),"")</f>
        <v/>
      </c>
      <c r="AZ258" s="14" t="str">
        <f>IFERROR(VLOOKUP($AG$1&amp;'Service PJ'!$D256&amp;'Service PJ'!$B256&amp;'Service PJ'!$A256&amp;"*",'EPA_US9RT techs'!$A$2:$I$1722,9,FALSE),"")</f>
        <v/>
      </c>
      <c r="BA258" s="14" t="str">
        <f>IFERROR(VLOOKUP($AG$1&amp;'Service PJ'!$D256&amp;'Service PJ'!$B256&amp;'Service PJ'!$A256&amp;"*",'EPA_US9RT techs'!$A$2:$I$1722,9,FALSE),"")</f>
        <v/>
      </c>
      <c r="BB258" s="14" t="str">
        <f>IFERROR(VLOOKUP($AG$1&amp;'Service PJ'!$D256&amp;'Service PJ'!$B256&amp;'Service PJ'!$A256&amp;"*",'EPA_US9RT techs'!$A$2:$I$1722,9,FALSE),"")</f>
        <v/>
      </c>
      <c r="BC258" s="14" t="str">
        <f>IFERROR(VLOOKUP($AG$1&amp;'Service PJ'!$D256&amp;'Service PJ'!$B256&amp;'Service PJ'!$A256&amp;"*",'EPA_US9RT techs'!$A$2:$I$1722,9,FALSE),"")</f>
        <v/>
      </c>
      <c r="BD258" s="14" t="str">
        <f>IFERROR(VLOOKUP($AG$1&amp;'Service PJ'!$D256&amp;'Service PJ'!$B256&amp;'Service PJ'!$A256&amp;"*",'EPA_US9RT techs'!$A$2:$I$1722,9,FALSE),"")</f>
        <v/>
      </c>
      <c r="BE258" s="14" t="str">
        <f>IFERROR(VLOOKUP($AG$1&amp;'Service PJ'!$D256&amp;'Service PJ'!$B256&amp;'Service PJ'!$A256&amp;"*",'EPA_US9RT techs'!$A$2:$I$1722,9,FALSE),"")</f>
        <v/>
      </c>
      <c r="BF258" s="14" t="str">
        <f>IFERROR(VLOOKUP($AG$1&amp;'Service PJ'!$D256&amp;'Service PJ'!$B256&amp;'Service PJ'!$A256&amp;"*",'EPA_US9RT techs'!$A$2:$I$1722,9,FALSE),"")</f>
        <v/>
      </c>
      <c r="BG258" s="14" t="str">
        <f>IFERROR(VLOOKUP($AG$1&amp;'Service PJ'!$D256&amp;'Service PJ'!$B256&amp;'Service PJ'!$A256&amp;"*",'EPA_US9RT techs'!$A$2:$I$1722,9,FALSE),"")</f>
        <v/>
      </c>
      <c r="BH258" s="14" t="str">
        <f>IFERROR(VLOOKUP($AG$1&amp;'Service PJ'!$D256&amp;'Service PJ'!$B256&amp;'Service PJ'!$A256&amp;"*",'EPA_US9RT techs'!$A$2:$I$1722,9,FALSE),"")</f>
        <v/>
      </c>
      <c r="BI258" s="14" t="str">
        <f>IFERROR(VLOOKUP($AG$1&amp;'Service PJ'!$D256&amp;'Service PJ'!$B256&amp;'Service PJ'!$A256&amp;"*",'EPA_US9RT techs'!$A$2:$I$1722,9,FALSE),"")</f>
        <v/>
      </c>
      <c r="BJ258" s="14" t="str">
        <f>IFERROR(VLOOKUP($AG$1&amp;'Service PJ'!$D256&amp;'Service PJ'!$B256&amp;'Service PJ'!$A256&amp;"*",'EPA_US9RT techs'!$A$2:$I$1722,9,FALSE),"")</f>
        <v/>
      </c>
      <c r="BK258" s="14" t="str">
        <f>IFERROR(VLOOKUP($AG$1&amp;'Service PJ'!$D256&amp;'Service PJ'!$B256&amp;'Service PJ'!$A256&amp;"*",'EPA_US9RT techs'!$A$2:$I$1722,9,FALSE),"")</f>
        <v/>
      </c>
      <c r="BM258" t="str">
        <f>IF(SUM(BN258:CD258)=0,"\I:",'Service PJ'!$D256&amp;"_"&amp;'Service PJ'!$E256&amp;"_"&amp;'Service PJ'!$C256)</f>
        <v>\I:</v>
      </c>
      <c r="BN258" s="14" t="str">
        <f>IFERROR(VLOOKUP($BM$1&amp;'Service PJ'!$D256&amp;'Service PJ'!$B256&amp;'Service PJ'!$A256&amp;"*",'EPA_US9RT techs'!$A$2:$I$1722,9,FALSE),"")</f>
        <v/>
      </c>
      <c r="BO258" s="14" t="str">
        <f>IFERROR(VLOOKUP($BM$1&amp;'Service PJ'!$D256&amp;'Service PJ'!$B256&amp;'Service PJ'!$A256&amp;"*",'EPA_US9RT techs'!$A$2:$I$1722,9,FALSE),"")</f>
        <v/>
      </c>
      <c r="BP258" s="14" t="str">
        <f>IFERROR(VLOOKUP($BM$1&amp;'Service PJ'!$D256&amp;'Service PJ'!$B256&amp;'Service PJ'!$A256&amp;"*",'EPA_US9RT techs'!$A$2:$I$1722,9,FALSE),"")</f>
        <v/>
      </c>
      <c r="BQ258" s="14" t="str">
        <f>IFERROR(VLOOKUP($BM$1&amp;'Service PJ'!$D256&amp;'Service PJ'!$B256&amp;'Service PJ'!$A256&amp;"*",'EPA_US9RT techs'!$A$2:$I$1722,9,FALSE),"")</f>
        <v/>
      </c>
      <c r="BR258" s="14" t="str">
        <f>IFERROR(VLOOKUP($BM$1&amp;'Service PJ'!$D256&amp;'Service PJ'!$B256&amp;'Service PJ'!$A256&amp;"*",'EPA_US9RT techs'!$A$2:$I$1722,9,FALSE),"")</f>
        <v/>
      </c>
      <c r="BS258" s="14" t="str">
        <f>IFERROR(VLOOKUP($BM$1&amp;'Service PJ'!$D256&amp;'Service PJ'!$B256&amp;'Service PJ'!$A256&amp;"*",'EPA_US9RT techs'!$A$2:$I$1722,9,FALSE),"")</f>
        <v/>
      </c>
      <c r="BT258" s="14" t="str">
        <f>IFERROR(VLOOKUP($BM$1&amp;'Service PJ'!$D256&amp;'Service PJ'!$B256&amp;'Service PJ'!$A256&amp;"*",'EPA_US9RT techs'!$A$2:$I$1722,9,FALSE),"")</f>
        <v/>
      </c>
      <c r="BU258" s="14" t="str">
        <f>IFERROR(VLOOKUP($BM$1&amp;'Service PJ'!$D256&amp;'Service PJ'!$B256&amp;'Service PJ'!$A256&amp;"*",'EPA_US9RT techs'!$A$2:$I$1722,9,FALSE),"")</f>
        <v/>
      </c>
      <c r="BV258" s="14" t="str">
        <f>IFERROR(VLOOKUP($BM$1&amp;'Service PJ'!$D256&amp;'Service PJ'!$B256&amp;'Service PJ'!$A256&amp;"*",'EPA_US9RT techs'!$A$2:$I$1722,9,FALSE),"")</f>
        <v/>
      </c>
      <c r="BW258" s="14" t="str">
        <f>IFERROR(VLOOKUP($BM$1&amp;'Service PJ'!$D256&amp;'Service PJ'!$B256&amp;'Service PJ'!$A256&amp;"*",'EPA_US9RT techs'!$A$2:$I$1722,9,FALSE),"")</f>
        <v/>
      </c>
      <c r="BX258" s="14" t="str">
        <f>IFERROR(VLOOKUP($BM$1&amp;'Service PJ'!$D256&amp;'Service PJ'!$B256&amp;'Service PJ'!$A256&amp;"*",'EPA_US9RT techs'!$A$2:$I$1722,9,FALSE),"")</f>
        <v/>
      </c>
      <c r="BY258" s="14" t="str">
        <f>IFERROR(VLOOKUP($BM$1&amp;'Service PJ'!$D256&amp;'Service PJ'!$B256&amp;'Service PJ'!$A256&amp;"*",'EPA_US9RT techs'!$A$2:$I$1722,9,FALSE),"")</f>
        <v/>
      </c>
      <c r="BZ258" s="14" t="str">
        <f>IFERROR(VLOOKUP($BM$1&amp;'Service PJ'!$D256&amp;'Service PJ'!$B256&amp;'Service PJ'!$A256&amp;"*",'EPA_US9RT techs'!$A$2:$I$1722,9,FALSE),"")</f>
        <v/>
      </c>
      <c r="CA258" s="14" t="str">
        <f>IFERROR(VLOOKUP($BM$1&amp;'Service PJ'!$D256&amp;'Service PJ'!$B256&amp;'Service PJ'!$A256&amp;"*",'EPA_US9RT techs'!$A$2:$I$1722,9,FALSE),"")</f>
        <v/>
      </c>
      <c r="CB258" s="14" t="str">
        <f>IFERROR(VLOOKUP($BM$1&amp;'Service PJ'!$D256&amp;'Service PJ'!$B256&amp;'Service PJ'!$A256&amp;"*",'EPA_US9RT techs'!$A$2:$I$1722,9,FALSE),"")</f>
        <v/>
      </c>
      <c r="CC258" s="14" t="str">
        <f>IFERROR(VLOOKUP($BM$1&amp;'Service PJ'!$D256&amp;'Service PJ'!$B256&amp;'Service PJ'!$A256&amp;"*",'EPA_US9RT techs'!$A$2:$I$1722,9,FALSE),"")</f>
        <v/>
      </c>
      <c r="CD258" s="14" t="str">
        <f>IFERROR(VLOOKUP($BM$1&amp;'Service PJ'!$D256&amp;'Service PJ'!$B256&amp;'Service PJ'!$A256&amp;"*",'EPA_US9RT techs'!$A$2:$I$1722,9,FALSE),"")</f>
        <v/>
      </c>
      <c r="CE258" s="14" t="str">
        <f>IFERROR(VLOOKUP($BM$1&amp;'Service PJ'!$D256&amp;'Service PJ'!$B256&amp;'Service PJ'!$A256&amp;"*",'EPA_US9RT techs'!$A$2:$I$1722,9,FALSE),"")</f>
        <v/>
      </c>
      <c r="CF258" s="14" t="str">
        <f>IFERROR(VLOOKUP($BM$1&amp;'Service PJ'!$D256&amp;'Service PJ'!$B256&amp;'Service PJ'!$A256&amp;"*",'EPA_US9RT techs'!$A$2:$I$1722,9,FALSE),"")</f>
        <v/>
      </c>
      <c r="CG258" s="14" t="str">
        <f>IFERROR(VLOOKUP($BM$1&amp;'Service PJ'!$D256&amp;'Service PJ'!$B256&amp;'Service PJ'!$A256&amp;"*",'EPA_US9RT techs'!$A$2:$I$1722,9,FALSE),"")</f>
        <v/>
      </c>
      <c r="CH258" s="14" t="str">
        <f>IFERROR(VLOOKUP($BM$1&amp;'Service PJ'!$D256&amp;'Service PJ'!$B256&amp;'Service PJ'!$A256&amp;"*",'EPA_US9RT techs'!$A$2:$I$1722,9,FALSE),"")</f>
        <v/>
      </c>
      <c r="CI258" s="14" t="str">
        <f>IFERROR(VLOOKUP($BM$1&amp;'Service PJ'!$D256&amp;'Service PJ'!$B256&amp;'Service PJ'!$A256&amp;"*",'EPA_US9RT techs'!$A$2:$I$1722,9,FALSE),"")</f>
        <v/>
      </c>
      <c r="CJ258" s="14" t="str">
        <f>IFERROR(VLOOKUP($BM$1&amp;'Service PJ'!$D256&amp;'Service PJ'!$B256&amp;'Service PJ'!$A256&amp;"*",'EPA_US9RT techs'!$A$2:$I$1722,9,FALSE),"")</f>
        <v/>
      </c>
      <c r="CK258" s="14" t="str">
        <f>IFERROR(VLOOKUP($BM$1&amp;'Service PJ'!$D256&amp;'Service PJ'!$B256&amp;'Service PJ'!$A256&amp;"*",'EPA_US9RT techs'!$A$2:$I$1722,9,FALSE),"")</f>
        <v/>
      </c>
      <c r="CL258" s="14" t="str">
        <f>IFERROR(VLOOKUP($BM$1&amp;'Service PJ'!$D256&amp;'Service PJ'!$B256&amp;'Service PJ'!$A256&amp;"*",'EPA_US9RT techs'!$A$2:$I$1722,9,FALSE),"")</f>
        <v/>
      </c>
      <c r="CM258" s="14" t="str">
        <f>IFERROR(VLOOKUP($BM$1&amp;'Service PJ'!$D256&amp;'Service PJ'!$B256&amp;'Service PJ'!$A256&amp;"*",'EPA_US9RT techs'!$A$2:$I$1722,9,FALSE),"")</f>
        <v/>
      </c>
      <c r="CN258" s="14" t="str">
        <f>IFERROR(VLOOKUP($BM$1&amp;'Service PJ'!$D256&amp;'Service PJ'!$B256&amp;'Service PJ'!$A256&amp;"*",'EPA_US9RT techs'!$A$2:$I$1722,9,FALSE),"")</f>
        <v/>
      </c>
      <c r="CO258" s="14" t="str">
        <f>IFERROR(VLOOKUP($BM$1&amp;'Service PJ'!$D256&amp;'Service PJ'!$B256&amp;'Service PJ'!$A256&amp;"*",'EPA_US9RT techs'!$A$2:$I$1722,9,FALSE),"")</f>
        <v/>
      </c>
      <c r="CP258" s="14" t="str">
        <f>IFERROR(VLOOKUP($BM$1&amp;'Service PJ'!$D256&amp;'Service PJ'!$B256&amp;'Service PJ'!$A256&amp;"*",'EPA_US9RT techs'!$A$2:$I$1722,9,FALSE),"")</f>
        <v/>
      </c>
      <c r="CQ258" s="14" t="str">
        <f>IFERROR(VLOOKUP($BM$1&amp;'Service PJ'!$D256&amp;'Service PJ'!$B256&amp;'Service PJ'!$A256&amp;"*",'EPA_US9RT techs'!$A$2:$I$1722,9,FALSE),"")</f>
        <v/>
      </c>
      <c r="CS258" t="str">
        <f>IF(SUM(CT258:DJ258)=0,"\I:",'Service PJ'!$D256&amp;"_"&amp;'Service PJ'!$E256&amp;"_"&amp;'Service PJ'!$C256)</f>
        <v>\I:</v>
      </c>
      <c r="CT258" s="2" t="str">
        <f>IFERROR(VLOOKUP($CS$1&amp;'Service PJ'!$D256&amp;'Service PJ'!$B256&amp;'Service PJ'!$A256&amp;"*",'EPA_US9RT techs'!$A$2:$I$1722,9,FALSE),"")</f>
        <v/>
      </c>
      <c r="CU258" s="2" t="str">
        <f>IFERROR(VLOOKUP($CS$1&amp;'Service PJ'!$D256&amp;'Service PJ'!$B256&amp;'Service PJ'!$A256&amp;"*",'EPA_US9RT techs'!$A$2:$I$1722,9,FALSE),"")</f>
        <v/>
      </c>
      <c r="CV258" s="2" t="str">
        <f>IFERROR(VLOOKUP($CS$1&amp;'Service PJ'!$D256&amp;'Service PJ'!$B256&amp;'Service PJ'!$A256&amp;"*",'EPA_US9RT techs'!$A$2:$I$1722,9,FALSE),"")</f>
        <v/>
      </c>
      <c r="CW258" s="2" t="str">
        <f>IFERROR(VLOOKUP($CS$1&amp;'Service PJ'!$D256&amp;'Service PJ'!$B256&amp;'Service PJ'!$A256&amp;"*",'EPA_US9RT techs'!$A$2:$I$1722,9,FALSE),"")</f>
        <v/>
      </c>
      <c r="CX258" s="2" t="str">
        <f>IFERROR(VLOOKUP($CS$1&amp;'Service PJ'!$D256&amp;'Service PJ'!$B256&amp;'Service PJ'!$A256&amp;"*",'EPA_US9RT techs'!$A$2:$I$1722,9,FALSE),"")</f>
        <v/>
      </c>
      <c r="CY258" s="2" t="str">
        <f>IFERROR(VLOOKUP($CS$1&amp;'Service PJ'!$D256&amp;'Service PJ'!$B256&amp;'Service PJ'!$A256&amp;"*",'EPA_US9RT techs'!$A$2:$I$1722,9,FALSE),"")</f>
        <v/>
      </c>
      <c r="CZ258" s="2" t="str">
        <f>IFERROR(VLOOKUP($CS$1&amp;'Service PJ'!$D256&amp;'Service PJ'!$B256&amp;'Service PJ'!$A256&amp;"*",'EPA_US9RT techs'!$A$2:$I$1722,9,FALSE),"")</f>
        <v/>
      </c>
      <c r="DA258" s="2" t="str">
        <f>IFERROR(VLOOKUP($CS$1&amp;'Service PJ'!$D256&amp;'Service PJ'!$B256&amp;'Service PJ'!$A256&amp;"*",'EPA_US9RT techs'!$A$2:$I$1722,9,FALSE),"")</f>
        <v/>
      </c>
      <c r="DB258" s="2" t="str">
        <f>IFERROR(VLOOKUP($CS$1&amp;'Service PJ'!$D256&amp;'Service PJ'!$B256&amp;'Service PJ'!$A256&amp;"*",'EPA_US9RT techs'!$A$2:$I$1722,9,FALSE),"")</f>
        <v/>
      </c>
      <c r="DC258" s="2" t="str">
        <f>IFERROR(VLOOKUP($CS$1&amp;'Service PJ'!$D256&amp;'Service PJ'!$B256&amp;'Service PJ'!$A256&amp;"*",'EPA_US9RT techs'!$A$2:$I$1722,9,FALSE),"")</f>
        <v/>
      </c>
      <c r="DD258" s="2" t="str">
        <f>IFERROR(VLOOKUP($CS$1&amp;'Service PJ'!$D256&amp;'Service PJ'!$B256&amp;'Service PJ'!$A256&amp;"*",'EPA_US9RT techs'!$A$2:$I$1722,9,FALSE),"")</f>
        <v/>
      </c>
      <c r="DE258" s="2" t="str">
        <f>IFERROR(VLOOKUP($CS$1&amp;'Service PJ'!$D256&amp;'Service PJ'!$B256&amp;'Service PJ'!$A256&amp;"*",'EPA_US9RT techs'!$A$2:$I$1722,9,FALSE),"")</f>
        <v/>
      </c>
      <c r="DF258" s="2" t="str">
        <f>IFERROR(VLOOKUP($CS$1&amp;'Service PJ'!$D256&amp;'Service PJ'!$B256&amp;'Service PJ'!$A256&amp;"*",'EPA_US9RT techs'!$A$2:$I$1722,9,FALSE),"")</f>
        <v/>
      </c>
      <c r="DG258" s="2" t="str">
        <f>IFERROR(VLOOKUP($CS$1&amp;'Service PJ'!$D256&amp;'Service PJ'!$B256&amp;'Service PJ'!$A256&amp;"*",'EPA_US9RT techs'!$A$2:$I$1722,9,FALSE),"")</f>
        <v/>
      </c>
      <c r="DH258" s="2" t="str">
        <f>IFERROR(VLOOKUP($CS$1&amp;'Service PJ'!$D256&amp;'Service PJ'!$B256&amp;'Service PJ'!$A256&amp;"*",'EPA_US9RT techs'!$A$2:$I$1722,9,FALSE),"")</f>
        <v/>
      </c>
      <c r="DI258" s="2" t="str">
        <f>IFERROR(VLOOKUP($CS$1&amp;'Service PJ'!$D256&amp;'Service PJ'!$B256&amp;'Service PJ'!$A256&amp;"*",'EPA_US9RT techs'!$A$2:$I$1722,9,FALSE),"")</f>
        <v/>
      </c>
      <c r="DJ258" s="2" t="str">
        <f>IFERROR(VLOOKUP($CS$1&amp;'Service PJ'!$D256&amp;'Service PJ'!$B256&amp;'Service PJ'!$A256&amp;"*",'EPA_US9RT techs'!$A$2:$I$1722,9,FALSE),"")</f>
        <v/>
      </c>
      <c r="DK258" s="2" t="str">
        <f>IFERROR(VLOOKUP($CS$1&amp;'Service PJ'!$D256&amp;'Service PJ'!$B256&amp;'Service PJ'!$A256&amp;"*",'EPA_US9RT techs'!$A$2:$I$1722,9,FALSE),"")</f>
        <v/>
      </c>
      <c r="DL258" s="2" t="str">
        <f>IFERROR(VLOOKUP($CS$1&amp;'Service PJ'!$D256&amp;'Service PJ'!$B256&amp;'Service PJ'!$A256&amp;"*",'EPA_US9RT techs'!$A$2:$I$1722,9,FALSE),"")</f>
        <v/>
      </c>
      <c r="DM258" s="2" t="str">
        <f>IFERROR(VLOOKUP($CS$1&amp;'Service PJ'!$D256&amp;'Service PJ'!$B256&amp;'Service PJ'!$A256&amp;"*",'EPA_US9RT techs'!$A$2:$I$1722,9,FALSE),"")</f>
        <v/>
      </c>
      <c r="DN258" s="2" t="str">
        <f>IFERROR(VLOOKUP($CS$1&amp;'Service PJ'!$D256&amp;'Service PJ'!$B256&amp;'Service PJ'!$A256&amp;"*",'EPA_US9RT techs'!$A$2:$I$1722,9,FALSE),"")</f>
        <v/>
      </c>
      <c r="DO258" s="2" t="str">
        <f>IFERROR(VLOOKUP($CS$1&amp;'Service PJ'!$D256&amp;'Service PJ'!$B256&amp;'Service PJ'!$A256&amp;"*",'EPA_US9RT techs'!$A$2:$I$1722,9,FALSE),"")</f>
        <v/>
      </c>
      <c r="DP258" s="2" t="str">
        <f>IFERROR(VLOOKUP($CS$1&amp;'Service PJ'!$D256&amp;'Service PJ'!$B256&amp;'Service PJ'!$A256&amp;"*",'EPA_US9RT techs'!$A$2:$I$1722,9,FALSE),"")</f>
        <v/>
      </c>
      <c r="DQ258" s="2" t="str">
        <f>IFERROR(VLOOKUP($CS$1&amp;'Service PJ'!$D256&amp;'Service PJ'!$B256&amp;'Service PJ'!$A256&amp;"*",'EPA_US9RT techs'!$A$2:$I$1722,9,FALSE),"")</f>
        <v/>
      </c>
      <c r="DR258" s="2" t="str">
        <f>IFERROR(VLOOKUP($CS$1&amp;'Service PJ'!$D256&amp;'Service PJ'!$B256&amp;'Service PJ'!$A256&amp;"*",'EPA_US9RT techs'!$A$2:$I$1722,9,FALSE),"")</f>
        <v/>
      </c>
      <c r="DS258" s="2" t="str">
        <f>IFERROR(VLOOKUP($CS$1&amp;'Service PJ'!$D256&amp;'Service PJ'!$B256&amp;'Service PJ'!$A256&amp;"*",'EPA_US9RT techs'!$A$2:$I$1722,9,FALSE),"")</f>
        <v/>
      </c>
      <c r="DT258" s="2" t="str">
        <f>IFERROR(VLOOKUP($CS$1&amp;'Service PJ'!$D256&amp;'Service PJ'!$B256&amp;'Service PJ'!$A256&amp;"*",'EPA_US9RT techs'!$A$2:$I$1722,9,FALSE),"")</f>
        <v/>
      </c>
      <c r="DU258" s="2" t="str">
        <f>IFERROR(VLOOKUP($CS$1&amp;'Service PJ'!$D256&amp;'Service PJ'!$B256&amp;'Service PJ'!$A256&amp;"*",'EPA_US9RT techs'!$A$2:$I$1722,9,FALSE),"")</f>
        <v/>
      </c>
      <c r="DV258" s="2" t="str">
        <f>IFERROR(VLOOKUP($CS$1&amp;'Service PJ'!$D256&amp;'Service PJ'!$B256&amp;'Service PJ'!$A256&amp;"*",'EPA_US9RT techs'!$A$2:$I$1722,9,FALSE),"")</f>
        <v/>
      </c>
      <c r="DW258" s="2" t="str">
        <f>IFERROR(VLOOKUP($CS$1&amp;'Service PJ'!$D256&amp;'Service PJ'!$B256&amp;'Service PJ'!$A256&amp;"*",'EPA_US9RT techs'!$A$2:$I$1722,9,FALSE),"")</f>
        <v/>
      </c>
    </row>
    <row r="259" spans="1:127" x14ac:dyDescent="0.45">
      <c r="A259" t="str">
        <f>IF(SUM(B259:R259)=0,"\I:",'Service PJ'!$D257&amp;"_"&amp;'Service PJ'!$E257&amp;"_"&amp;'Service PJ'!$C257)</f>
        <v>\I:</v>
      </c>
      <c r="B259" s="14" t="str">
        <f>IFERROR(VLOOKUP($A$1&amp;'Service PJ'!$D257&amp;'Service PJ'!$B257&amp;'Service PJ'!$A257&amp;"*",'EPA_US9RT techs'!$A$2:$I$1722,9,FALSE),"")</f>
        <v/>
      </c>
      <c r="C259" s="14" t="str">
        <f>IFERROR(VLOOKUP($A$1&amp;'Service PJ'!$D257&amp;'Service PJ'!$B257&amp;'Service PJ'!$A257&amp;"*",'EPA_US9RT techs'!$A$2:$I$1722,9,FALSE),"")</f>
        <v/>
      </c>
      <c r="D259" s="14" t="str">
        <f>IFERROR(VLOOKUP($A$1&amp;'Service PJ'!$D257&amp;'Service PJ'!$B257&amp;'Service PJ'!$A257&amp;"*",'EPA_US9RT techs'!$A$2:$I$1722,9,FALSE),"")</f>
        <v/>
      </c>
      <c r="E259" s="14" t="str">
        <f>IFERROR(VLOOKUP($A$1&amp;'Service PJ'!$D257&amp;'Service PJ'!$B257&amp;'Service PJ'!$A257&amp;"*",'EPA_US9RT techs'!$A$2:$I$1722,9,FALSE),"")</f>
        <v/>
      </c>
      <c r="F259" s="14" t="str">
        <f>IFERROR(VLOOKUP($A$1&amp;'Service PJ'!$D257&amp;'Service PJ'!$B257&amp;'Service PJ'!$A257&amp;"*",'EPA_US9RT techs'!$A$2:$I$1722,9,FALSE),"")</f>
        <v/>
      </c>
      <c r="G259" s="14" t="str">
        <f>IFERROR(VLOOKUP($A$1&amp;'Service PJ'!$D257&amp;'Service PJ'!$B257&amp;'Service PJ'!$A257&amp;"*",'EPA_US9RT techs'!$A$2:$I$1722,9,FALSE),"")</f>
        <v/>
      </c>
      <c r="H259" s="14" t="str">
        <f>IFERROR(VLOOKUP($A$1&amp;'Service PJ'!$D257&amp;'Service PJ'!$B257&amp;'Service PJ'!$A257&amp;"*",'EPA_US9RT techs'!$A$2:$I$1722,9,FALSE),"")</f>
        <v/>
      </c>
      <c r="I259" s="14" t="str">
        <f>IFERROR(VLOOKUP($A$1&amp;'Service PJ'!$D257&amp;'Service PJ'!$B257&amp;'Service PJ'!$A257&amp;"*",'EPA_US9RT techs'!$A$2:$I$1722,9,FALSE),"")</f>
        <v/>
      </c>
      <c r="J259" s="14" t="str">
        <f>IFERROR(VLOOKUP($A$1&amp;'Service PJ'!$D257&amp;'Service PJ'!$B257&amp;'Service PJ'!$A257&amp;"*",'EPA_US9RT techs'!$A$2:$I$1722,9,FALSE),"")</f>
        <v/>
      </c>
      <c r="K259" s="14" t="str">
        <f>IFERROR(VLOOKUP($A$1&amp;'Service PJ'!$D257&amp;'Service PJ'!$B257&amp;'Service PJ'!$A257&amp;"*",'EPA_US9RT techs'!$A$2:$I$1722,9,FALSE),"")</f>
        <v/>
      </c>
      <c r="L259" s="14" t="str">
        <f>IFERROR(VLOOKUP($A$1&amp;'Service PJ'!$D257&amp;'Service PJ'!$B257&amp;'Service PJ'!$A257&amp;"*",'EPA_US9RT techs'!$A$2:$I$1722,9,FALSE),"")</f>
        <v/>
      </c>
      <c r="M259" s="14" t="str">
        <f>IFERROR(VLOOKUP($A$1&amp;'Service PJ'!$D257&amp;'Service PJ'!$B257&amp;'Service PJ'!$A257&amp;"*",'EPA_US9RT techs'!$A$2:$I$1722,9,FALSE),"")</f>
        <v/>
      </c>
      <c r="N259" s="14" t="str">
        <f>IFERROR(VLOOKUP($A$1&amp;'Service PJ'!$D257&amp;'Service PJ'!$B257&amp;'Service PJ'!$A257&amp;"*",'EPA_US9RT techs'!$A$2:$I$1722,9,FALSE),"")</f>
        <v/>
      </c>
      <c r="O259" s="14" t="str">
        <f>IFERROR(VLOOKUP($A$1&amp;'Service PJ'!$D257&amp;'Service PJ'!$B257&amp;'Service PJ'!$A257&amp;"*",'EPA_US9RT techs'!$A$2:$I$1722,9,FALSE),"")</f>
        <v/>
      </c>
      <c r="P259" s="14" t="str">
        <f>IFERROR(VLOOKUP($A$1&amp;'Service PJ'!$D257&amp;'Service PJ'!$B257&amp;'Service PJ'!$A257&amp;"*",'EPA_US9RT techs'!$A$2:$I$1722,9,FALSE),"")</f>
        <v/>
      </c>
      <c r="Q259" s="14" t="str">
        <f>IFERROR(VLOOKUP($A$1&amp;'Service PJ'!$D257&amp;'Service PJ'!$B257&amp;'Service PJ'!$A257&amp;"*",'EPA_US9RT techs'!$A$2:$I$1722,9,FALSE),"")</f>
        <v/>
      </c>
      <c r="R259" s="14" t="str">
        <f>IFERROR(VLOOKUP($A$1&amp;'Service PJ'!$D257&amp;'Service PJ'!$B257&amp;'Service PJ'!$A257&amp;"*",'EPA_US9RT techs'!$A$2:$I$1722,9,FALSE),"")</f>
        <v/>
      </c>
      <c r="S259" s="14" t="str">
        <f>IFERROR(VLOOKUP($A$1&amp;'Service PJ'!$D257&amp;'Service PJ'!$B257&amp;'Service PJ'!$A257&amp;"*",'EPA_US9RT techs'!$A$2:$I$1722,9,FALSE),"")</f>
        <v/>
      </c>
      <c r="T259" s="14" t="str">
        <f>IFERROR(VLOOKUP($A$1&amp;'Service PJ'!$D257&amp;'Service PJ'!$B257&amp;'Service PJ'!$A257&amp;"*",'EPA_US9RT techs'!$A$2:$I$1722,9,FALSE),"")</f>
        <v/>
      </c>
      <c r="U259" s="14" t="str">
        <f>IFERROR(VLOOKUP($A$1&amp;'Service PJ'!$D257&amp;'Service PJ'!$B257&amp;'Service PJ'!$A257&amp;"*",'EPA_US9RT techs'!$A$2:$I$1722,9,FALSE),"")</f>
        <v/>
      </c>
      <c r="V259" s="14" t="str">
        <f>IFERROR(VLOOKUP($A$1&amp;'Service PJ'!$D257&amp;'Service PJ'!$B257&amp;'Service PJ'!$A257&amp;"*",'EPA_US9RT techs'!$A$2:$I$1722,9,FALSE),"")</f>
        <v/>
      </c>
      <c r="W259" s="14" t="str">
        <f>IFERROR(VLOOKUP($A$1&amp;'Service PJ'!$D257&amp;'Service PJ'!$B257&amp;'Service PJ'!$A257&amp;"*",'EPA_US9RT techs'!$A$2:$I$1722,9,FALSE),"")</f>
        <v/>
      </c>
      <c r="X259" s="14" t="str">
        <f>IFERROR(VLOOKUP($A$1&amp;'Service PJ'!$D257&amp;'Service PJ'!$B257&amp;'Service PJ'!$A257&amp;"*",'EPA_US9RT techs'!$A$2:$I$1722,9,FALSE),"")</f>
        <v/>
      </c>
      <c r="Y259" s="14" t="str">
        <f>IFERROR(VLOOKUP($A$1&amp;'Service PJ'!$D257&amp;'Service PJ'!$B257&amp;'Service PJ'!$A257&amp;"*",'EPA_US9RT techs'!$A$2:$I$1722,9,FALSE),"")</f>
        <v/>
      </c>
      <c r="Z259" s="14" t="str">
        <f>IFERROR(VLOOKUP($A$1&amp;'Service PJ'!$D257&amp;'Service PJ'!$B257&amp;'Service PJ'!$A257&amp;"*",'EPA_US9RT techs'!$A$2:$I$1722,9,FALSE),"")</f>
        <v/>
      </c>
      <c r="AA259" s="14" t="str">
        <f>IFERROR(VLOOKUP($A$1&amp;'Service PJ'!$D257&amp;'Service PJ'!$B257&amp;'Service PJ'!$A257&amp;"*",'EPA_US9RT techs'!$A$2:$I$1722,9,FALSE),"")</f>
        <v/>
      </c>
      <c r="AB259" s="14" t="str">
        <f>IFERROR(VLOOKUP($A$1&amp;'Service PJ'!$D257&amp;'Service PJ'!$B257&amp;'Service PJ'!$A257&amp;"*",'EPA_US9RT techs'!$A$2:$I$1722,9,FALSE),"")</f>
        <v/>
      </c>
      <c r="AC259" s="14" t="str">
        <f>IFERROR(VLOOKUP($A$1&amp;'Service PJ'!$D257&amp;'Service PJ'!$B257&amp;'Service PJ'!$A257&amp;"*",'EPA_US9RT techs'!$A$2:$I$1722,9,FALSE),"")</f>
        <v/>
      </c>
      <c r="AD259" s="14" t="str">
        <f>IFERROR(VLOOKUP($A$1&amp;'Service PJ'!$D257&amp;'Service PJ'!$B257&amp;'Service PJ'!$A257&amp;"*",'EPA_US9RT techs'!$A$2:$I$1722,9,FALSE),"")</f>
        <v/>
      </c>
      <c r="AE259" s="14" t="str">
        <f>IFERROR(VLOOKUP($A$1&amp;'Service PJ'!$D257&amp;'Service PJ'!$B257&amp;'Service PJ'!$A257&amp;"*",'EPA_US9RT techs'!$A$2:$I$1722,9,FALSE),"")</f>
        <v/>
      </c>
      <c r="AG259" t="str">
        <f>IF(SUM(AH259:AX259)=0,"\I:",'Service PJ'!$D257&amp;"_"&amp;'Service PJ'!$E257&amp;"_"&amp;'Service PJ'!$C257)</f>
        <v>\I:</v>
      </c>
      <c r="AH259" s="14" t="str">
        <f>IFERROR(VLOOKUP($AG$1&amp;'Service PJ'!$D257&amp;'Service PJ'!$B257&amp;'Service PJ'!$A257&amp;"*",'EPA_US9RT techs'!$A$2:$I$1722,9,FALSE),"")</f>
        <v/>
      </c>
      <c r="AI259" s="14" t="str">
        <f>IFERROR(VLOOKUP($AG$1&amp;'Service PJ'!$D257&amp;'Service PJ'!$B257&amp;'Service PJ'!$A257&amp;"*",'EPA_US9RT techs'!$A$2:$I$1722,9,FALSE),"")</f>
        <v/>
      </c>
      <c r="AJ259" s="14" t="str">
        <f>IFERROR(VLOOKUP($AG$1&amp;'Service PJ'!$D257&amp;'Service PJ'!$B257&amp;'Service PJ'!$A257&amp;"*",'EPA_US9RT techs'!$A$2:$I$1722,9,FALSE),"")</f>
        <v/>
      </c>
      <c r="AK259" s="14" t="str">
        <f>IFERROR(VLOOKUP($AG$1&amp;'Service PJ'!$D257&amp;'Service PJ'!$B257&amp;'Service PJ'!$A257&amp;"*",'EPA_US9RT techs'!$A$2:$I$1722,9,FALSE),"")</f>
        <v/>
      </c>
      <c r="AL259" s="14" t="str">
        <f>IFERROR(VLOOKUP($AG$1&amp;'Service PJ'!$D257&amp;'Service PJ'!$B257&amp;'Service PJ'!$A257&amp;"*",'EPA_US9RT techs'!$A$2:$I$1722,9,FALSE),"")</f>
        <v/>
      </c>
      <c r="AM259" s="14" t="str">
        <f>IFERROR(VLOOKUP($AG$1&amp;'Service PJ'!$D257&amp;'Service PJ'!$B257&amp;'Service PJ'!$A257&amp;"*",'EPA_US9RT techs'!$A$2:$I$1722,9,FALSE),"")</f>
        <v/>
      </c>
      <c r="AN259" s="14" t="str">
        <f>IFERROR(VLOOKUP($AG$1&amp;'Service PJ'!$D257&amp;'Service PJ'!$B257&amp;'Service PJ'!$A257&amp;"*",'EPA_US9RT techs'!$A$2:$I$1722,9,FALSE),"")</f>
        <v/>
      </c>
      <c r="AO259" s="14" t="str">
        <f>IFERROR(VLOOKUP($AG$1&amp;'Service PJ'!$D257&amp;'Service PJ'!$B257&amp;'Service PJ'!$A257&amp;"*",'EPA_US9RT techs'!$A$2:$I$1722,9,FALSE),"")</f>
        <v/>
      </c>
      <c r="AP259" s="14" t="str">
        <f>IFERROR(VLOOKUP($AG$1&amp;'Service PJ'!$D257&amp;'Service PJ'!$B257&amp;'Service PJ'!$A257&amp;"*",'EPA_US9RT techs'!$A$2:$I$1722,9,FALSE),"")</f>
        <v/>
      </c>
      <c r="AQ259" s="14" t="str">
        <f>IFERROR(VLOOKUP($AG$1&amp;'Service PJ'!$D257&amp;'Service PJ'!$B257&amp;'Service PJ'!$A257&amp;"*",'EPA_US9RT techs'!$A$2:$I$1722,9,FALSE),"")</f>
        <v/>
      </c>
      <c r="AR259" s="14" t="str">
        <f>IFERROR(VLOOKUP($AG$1&amp;'Service PJ'!$D257&amp;'Service PJ'!$B257&amp;'Service PJ'!$A257&amp;"*",'EPA_US9RT techs'!$A$2:$I$1722,9,FALSE),"")</f>
        <v/>
      </c>
      <c r="AS259" s="14" t="str">
        <f>IFERROR(VLOOKUP($AG$1&amp;'Service PJ'!$D257&amp;'Service PJ'!$B257&amp;'Service PJ'!$A257&amp;"*",'EPA_US9RT techs'!$A$2:$I$1722,9,FALSE),"")</f>
        <v/>
      </c>
      <c r="AT259" s="14" t="str">
        <f>IFERROR(VLOOKUP($AG$1&amp;'Service PJ'!$D257&amp;'Service PJ'!$B257&amp;'Service PJ'!$A257&amp;"*",'EPA_US9RT techs'!$A$2:$I$1722,9,FALSE),"")</f>
        <v/>
      </c>
      <c r="AU259" s="14" t="str">
        <f>IFERROR(VLOOKUP($AG$1&amp;'Service PJ'!$D257&amp;'Service PJ'!$B257&amp;'Service PJ'!$A257&amp;"*",'EPA_US9RT techs'!$A$2:$I$1722,9,FALSE),"")</f>
        <v/>
      </c>
      <c r="AV259" s="14" t="str">
        <f>IFERROR(VLOOKUP($AG$1&amp;'Service PJ'!$D257&amp;'Service PJ'!$B257&amp;'Service PJ'!$A257&amp;"*",'EPA_US9RT techs'!$A$2:$I$1722,9,FALSE),"")</f>
        <v/>
      </c>
      <c r="AW259" s="14" t="str">
        <f>IFERROR(VLOOKUP($AG$1&amp;'Service PJ'!$D257&amp;'Service PJ'!$B257&amp;'Service PJ'!$A257&amp;"*",'EPA_US9RT techs'!$A$2:$I$1722,9,FALSE),"")</f>
        <v/>
      </c>
      <c r="AX259" s="14" t="str">
        <f>IFERROR(VLOOKUP($AG$1&amp;'Service PJ'!$D257&amp;'Service PJ'!$B257&amp;'Service PJ'!$A257&amp;"*",'EPA_US9RT techs'!$A$2:$I$1722,9,FALSE),"")</f>
        <v/>
      </c>
      <c r="AY259" s="14" t="str">
        <f>IFERROR(VLOOKUP($AG$1&amp;'Service PJ'!$D257&amp;'Service PJ'!$B257&amp;'Service PJ'!$A257&amp;"*",'EPA_US9RT techs'!$A$2:$I$1722,9,FALSE),"")</f>
        <v/>
      </c>
      <c r="AZ259" s="14" t="str">
        <f>IFERROR(VLOOKUP($AG$1&amp;'Service PJ'!$D257&amp;'Service PJ'!$B257&amp;'Service PJ'!$A257&amp;"*",'EPA_US9RT techs'!$A$2:$I$1722,9,FALSE),"")</f>
        <v/>
      </c>
      <c r="BA259" s="14" t="str">
        <f>IFERROR(VLOOKUP($AG$1&amp;'Service PJ'!$D257&amp;'Service PJ'!$B257&amp;'Service PJ'!$A257&amp;"*",'EPA_US9RT techs'!$A$2:$I$1722,9,FALSE),"")</f>
        <v/>
      </c>
      <c r="BB259" s="14" t="str">
        <f>IFERROR(VLOOKUP($AG$1&amp;'Service PJ'!$D257&amp;'Service PJ'!$B257&amp;'Service PJ'!$A257&amp;"*",'EPA_US9RT techs'!$A$2:$I$1722,9,FALSE),"")</f>
        <v/>
      </c>
      <c r="BC259" s="14" t="str">
        <f>IFERROR(VLOOKUP($AG$1&amp;'Service PJ'!$D257&amp;'Service PJ'!$B257&amp;'Service PJ'!$A257&amp;"*",'EPA_US9RT techs'!$A$2:$I$1722,9,FALSE),"")</f>
        <v/>
      </c>
      <c r="BD259" s="14" t="str">
        <f>IFERROR(VLOOKUP($AG$1&amp;'Service PJ'!$D257&amp;'Service PJ'!$B257&amp;'Service PJ'!$A257&amp;"*",'EPA_US9RT techs'!$A$2:$I$1722,9,FALSE),"")</f>
        <v/>
      </c>
      <c r="BE259" s="14" t="str">
        <f>IFERROR(VLOOKUP($AG$1&amp;'Service PJ'!$D257&amp;'Service PJ'!$B257&amp;'Service PJ'!$A257&amp;"*",'EPA_US9RT techs'!$A$2:$I$1722,9,FALSE),"")</f>
        <v/>
      </c>
      <c r="BF259" s="14" t="str">
        <f>IFERROR(VLOOKUP($AG$1&amp;'Service PJ'!$D257&amp;'Service PJ'!$B257&amp;'Service PJ'!$A257&amp;"*",'EPA_US9RT techs'!$A$2:$I$1722,9,FALSE),"")</f>
        <v/>
      </c>
      <c r="BG259" s="14" t="str">
        <f>IFERROR(VLOOKUP($AG$1&amp;'Service PJ'!$D257&amp;'Service PJ'!$B257&amp;'Service PJ'!$A257&amp;"*",'EPA_US9RT techs'!$A$2:$I$1722,9,FALSE),"")</f>
        <v/>
      </c>
      <c r="BH259" s="14" t="str">
        <f>IFERROR(VLOOKUP($AG$1&amp;'Service PJ'!$D257&amp;'Service PJ'!$B257&amp;'Service PJ'!$A257&amp;"*",'EPA_US9RT techs'!$A$2:$I$1722,9,FALSE),"")</f>
        <v/>
      </c>
      <c r="BI259" s="14" t="str">
        <f>IFERROR(VLOOKUP($AG$1&amp;'Service PJ'!$D257&amp;'Service PJ'!$B257&amp;'Service PJ'!$A257&amp;"*",'EPA_US9RT techs'!$A$2:$I$1722,9,FALSE),"")</f>
        <v/>
      </c>
      <c r="BJ259" s="14" t="str">
        <f>IFERROR(VLOOKUP($AG$1&amp;'Service PJ'!$D257&amp;'Service PJ'!$B257&amp;'Service PJ'!$A257&amp;"*",'EPA_US9RT techs'!$A$2:$I$1722,9,FALSE),"")</f>
        <v/>
      </c>
      <c r="BK259" s="14" t="str">
        <f>IFERROR(VLOOKUP($AG$1&amp;'Service PJ'!$D257&amp;'Service PJ'!$B257&amp;'Service PJ'!$A257&amp;"*",'EPA_US9RT techs'!$A$2:$I$1722,9,FALSE),"")</f>
        <v/>
      </c>
      <c r="BM259" t="str">
        <f>IF(SUM(BN259:CD259)=0,"\I:",'Service PJ'!$D257&amp;"_"&amp;'Service PJ'!$E257&amp;"_"&amp;'Service PJ'!$C257)</f>
        <v>\I:</v>
      </c>
      <c r="BN259" s="14" t="str">
        <f>IFERROR(VLOOKUP($BM$1&amp;'Service PJ'!$D257&amp;'Service PJ'!$B257&amp;'Service PJ'!$A257&amp;"*",'EPA_US9RT techs'!$A$2:$I$1722,9,FALSE),"")</f>
        <v/>
      </c>
      <c r="BO259" s="14" t="str">
        <f>IFERROR(VLOOKUP($BM$1&amp;'Service PJ'!$D257&amp;'Service PJ'!$B257&amp;'Service PJ'!$A257&amp;"*",'EPA_US9RT techs'!$A$2:$I$1722,9,FALSE),"")</f>
        <v/>
      </c>
      <c r="BP259" s="14" t="str">
        <f>IFERROR(VLOOKUP($BM$1&amp;'Service PJ'!$D257&amp;'Service PJ'!$B257&amp;'Service PJ'!$A257&amp;"*",'EPA_US9RT techs'!$A$2:$I$1722,9,FALSE),"")</f>
        <v/>
      </c>
      <c r="BQ259" s="14" t="str">
        <f>IFERROR(VLOOKUP($BM$1&amp;'Service PJ'!$D257&amp;'Service PJ'!$B257&amp;'Service PJ'!$A257&amp;"*",'EPA_US9RT techs'!$A$2:$I$1722,9,FALSE),"")</f>
        <v/>
      </c>
      <c r="BR259" s="14" t="str">
        <f>IFERROR(VLOOKUP($BM$1&amp;'Service PJ'!$D257&amp;'Service PJ'!$B257&amp;'Service PJ'!$A257&amp;"*",'EPA_US9RT techs'!$A$2:$I$1722,9,FALSE),"")</f>
        <v/>
      </c>
      <c r="BS259" s="14" t="str">
        <f>IFERROR(VLOOKUP($BM$1&amp;'Service PJ'!$D257&amp;'Service PJ'!$B257&amp;'Service PJ'!$A257&amp;"*",'EPA_US9RT techs'!$A$2:$I$1722,9,FALSE),"")</f>
        <v/>
      </c>
      <c r="BT259" s="14" t="str">
        <f>IFERROR(VLOOKUP($BM$1&amp;'Service PJ'!$D257&amp;'Service PJ'!$B257&amp;'Service PJ'!$A257&amp;"*",'EPA_US9RT techs'!$A$2:$I$1722,9,FALSE),"")</f>
        <v/>
      </c>
      <c r="BU259" s="14" t="str">
        <f>IFERROR(VLOOKUP($BM$1&amp;'Service PJ'!$D257&amp;'Service PJ'!$B257&amp;'Service PJ'!$A257&amp;"*",'EPA_US9RT techs'!$A$2:$I$1722,9,FALSE),"")</f>
        <v/>
      </c>
      <c r="BV259" s="14" t="str">
        <f>IFERROR(VLOOKUP($BM$1&amp;'Service PJ'!$D257&amp;'Service PJ'!$B257&amp;'Service PJ'!$A257&amp;"*",'EPA_US9RT techs'!$A$2:$I$1722,9,FALSE),"")</f>
        <v/>
      </c>
      <c r="BW259" s="14" t="str">
        <f>IFERROR(VLOOKUP($BM$1&amp;'Service PJ'!$D257&amp;'Service PJ'!$B257&amp;'Service PJ'!$A257&amp;"*",'EPA_US9RT techs'!$A$2:$I$1722,9,FALSE),"")</f>
        <v/>
      </c>
      <c r="BX259" s="14" t="str">
        <f>IFERROR(VLOOKUP($BM$1&amp;'Service PJ'!$D257&amp;'Service PJ'!$B257&amp;'Service PJ'!$A257&amp;"*",'EPA_US9RT techs'!$A$2:$I$1722,9,FALSE),"")</f>
        <v/>
      </c>
      <c r="BY259" s="14" t="str">
        <f>IFERROR(VLOOKUP($BM$1&amp;'Service PJ'!$D257&amp;'Service PJ'!$B257&amp;'Service PJ'!$A257&amp;"*",'EPA_US9RT techs'!$A$2:$I$1722,9,FALSE),"")</f>
        <v/>
      </c>
      <c r="BZ259" s="14" t="str">
        <f>IFERROR(VLOOKUP($BM$1&amp;'Service PJ'!$D257&amp;'Service PJ'!$B257&amp;'Service PJ'!$A257&amp;"*",'EPA_US9RT techs'!$A$2:$I$1722,9,FALSE),"")</f>
        <v/>
      </c>
      <c r="CA259" s="14" t="str">
        <f>IFERROR(VLOOKUP($BM$1&amp;'Service PJ'!$D257&amp;'Service PJ'!$B257&amp;'Service PJ'!$A257&amp;"*",'EPA_US9RT techs'!$A$2:$I$1722,9,FALSE),"")</f>
        <v/>
      </c>
      <c r="CB259" s="14" t="str">
        <f>IFERROR(VLOOKUP($BM$1&amp;'Service PJ'!$D257&amp;'Service PJ'!$B257&amp;'Service PJ'!$A257&amp;"*",'EPA_US9RT techs'!$A$2:$I$1722,9,FALSE),"")</f>
        <v/>
      </c>
      <c r="CC259" s="14" t="str">
        <f>IFERROR(VLOOKUP($BM$1&amp;'Service PJ'!$D257&amp;'Service PJ'!$B257&amp;'Service PJ'!$A257&amp;"*",'EPA_US9RT techs'!$A$2:$I$1722,9,FALSE),"")</f>
        <v/>
      </c>
      <c r="CD259" s="14" t="str">
        <f>IFERROR(VLOOKUP($BM$1&amp;'Service PJ'!$D257&amp;'Service PJ'!$B257&amp;'Service PJ'!$A257&amp;"*",'EPA_US9RT techs'!$A$2:$I$1722,9,FALSE),"")</f>
        <v/>
      </c>
      <c r="CE259" s="14" t="str">
        <f>IFERROR(VLOOKUP($BM$1&amp;'Service PJ'!$D257&amp;'Service PJ'!$B257&amp;'Service PJ'!$A257&amp;"*",'EPA_US9RT techs'!$A$2:$I$1722,9,FALSE),"")</f>
        <v/>
      </c>
      <c r="CF259" s="14" t="str">
        <f>IFERROR(VLOOKUP($BM$1&amp;'Service PJ'!$D257&amp;'Service PJ'!$B257&amp;'Service PJ'!$A257&amp;"*",'EPA_US9RT techs'!$A$2:$I$1722,9,FALSE),"")</f>
        <v/>
      </c>
      <c r="CG259" s="14" t="str">
        <f>IFERROR(VLOOKUP($BM$1&amp;'Service PJ'!$D257&amp;'Service PJ'!$B257&amp;'Service PJ'!$A257&amp;"*",'EPA_US9RT techs'!$A$2:$I$1722,9,FALSE),"")</f>
        <v/>
      </c>
      <c r="CH259" s="14" t="str">
        <f>IFERROR(VLOOKUP($BM$1&amp;'Service PJ'!$D257&amp;'Service PJ'!$B257&amp;'Service PJ'!$A257&amp;"*",'EPA_US9RT techs'!$A$2:$I$1722,9,FALSE),"")</f>
        <v/>
      </c>
      <c r="CI259" s="14" t="str">
        <f>IFERROR(VLOOKUP($BM$1&amp;'Service PJ'!$D257&amp;'Service PJ'!$B257&amp;'Service PJ'!$A257&amp;"*",'EPA_US9RT techs'!$A$2:$I$1722,9,FALSE),"")</f>
        <v/>
      </c>
      <c r="CJ259" s="14" t="str">
        <f>IFERROR(VLOOKUP($BM$1&amp;'Service PJ'!$D257&amp;'Service PJ'!$B257&amp;'Service PJ'!$A257&amp;"*",'EPA_US9RT techs'!$A$2:$I$1722,9,FALSE),"")</f>
        <v/>
      </c>
      <c r="CK259" s="14" t="str">
        <f>IFERROR(VLOOKUP($BM$1&amp;'Service PJ'!$D257&amp;'Service PJ'!$B257&amp;'Service PJ'!$A257&amp;"*",'EPA_US9RT techs'!$A$2:$I$1722,9,FALSE),"")</f>
        <v/>
      </c>
      <c r="CL259" s="14" t="str">
        <f>IFERROR(VLOOKUP($BM$1&amp;'Service PJ'!$D257&amp;'Service PJ'!$B257&amp;'Service PJ'!$A257&amp;"*",'EPA_US9RT techs'!$A$2:$I$1722,9,FALSE),"")</f>
        <v/>
      </c>
      <c r="CM259" s="14" t="str">
        <f>IFERROR(VLOOKUP($BM$1&amp;'Service PJ'!$D257&amp;'Service PJ'!$B257&amp;'Service PJ'!$A257&amp;"*",'EPA_US9RT techs'!$A$2:$I$1722,9,FALSE),"")</f>
        <v/>
      </c>
      <c r="CN259" s="14" t="str">
        <f>IFERROR(VLOOKUP($BM$1&amp;'Service PJ'!$D257&amp;'Service PJ'!$B257&amp;'Service PJ'!$A257&amp;"*",'EPA_US9RT techs'!$A$2:$I$1722,9,FALSE),"")</f>
        <v/>
      </c>
      <c r="CO259" s="14" t="str">
        <f>IFERROR(VLOOKUP($BM$1&amp;'Service PJ'!$D257&amp;'Service PJ'!$B257&amp;'Service PJ'!$A257&amp;"*",'EPA_US9RT techs'!$A$2:$I$1722,9,FALSE),"")</f>
        <v/>
      </c>
      <c r="CP259" s="14" t="str">
        <f>IFERROR(VLOOKUP($BM$1&amp;'Service PJ'!$D257&amp;'Service PJ'!$B257&amp;'Service PJ'!$A257&amp;"*",'EPA_US9RT techs'!$A$2:$I$1722,9,FALSE),"")</f>
        <v/>
      </c>
      <c r="CQ259" s="14" t="str">
        <f>IFERROR(VLOOKUP($BM$1&amp;'Service PJ'!$D257&amp;'Service PJ'!$B257&amp;'Service PJ'!$A257&amp;"*",'EPA_US9RT techs'!$A$2:$I$1722,9,FALSE),"")</f>
        <v/>
      </c>
      <c r="CS259" t="str">
        <f>IF(SUM(CT259:DJ259)=0,"\I:",'Service PJ'!$D257&amp;"_"&amp;'Service PJ'!$E257&amp;"_"&amp;'Service PJ'!$C257)</f>
        <v>\I:</v>
      </c>
      <c r="CT259" s="2" t="str">
        <f>IFERROR(VLOOKUP($CS$1&amp;'Service PJ'!$D257&amp;'Service PJ'!$B257&amp;'Service PJ'!$A257&amp;"*",'EPA_US9RT techs'!$A$2:$I$1722,9,FALSE),"")</f>
        <v/>
      </c>
      <c r="CU259" s="2" t="str">
        <f>IFERROR(VLOOKUP($CS$1&amp;'Service PJ'!$D257&amp;'Service PJ'!$B257&amp;'Service PJ'!$A257&amp;"*",'EPA_US9RT techs'!$A$2:$I$1722,9,FALSE),"")</f>
        <v/>
      </c>
      <c r="CV259" s="2" t="str">
        <f>IFERROR(VLOOKUP($CS$1&amp;'Service PJ'!$D257&amp;'Service PJ'!$B257&amp;'Service PJ'!$A257&amp;"*",'EPA_US9RT techs'!$A$2:$I$1722,9,FALSE),"")</f>
        <v/>
      </c>
      <c r="CW259" s="2" t="str">
        <f>IFERROR(VLOOKUP($CS$1&amp;'Service PJ'!$D257&amp;'Service PJ'!$B257&amp;'Service PJ'!$A257&amp;"*",'EPA_US9RT techs'!$A$2:$I$1722,9,FALSE),"")</f>
        <v/>
      </c>
      <c r="CX259" s="2" t="str">
        <f>IFERROR(VLOOKUP($CS$1&amp;'Service PJ'!$D257&amp;'Service PJ'!$B257&amp;'Service PJ'!$A257&amp;"*",'EPA_US9RT techs'!$A$2:$I$1722,9,FALSE),"")</f>
        <v/>
      </c>
      <c r="CY259" s="2" t="str">
        <f>IFERROR(VLOOKUP($CS$1&amp;'Service PJ'!$D257&amp;'Service PJ'!$B257&amp;'Service PJ'!$A257&amp;"*",'EPA_US9RT techs'!$A$2:$I$1722,9,FALSE),"")</f>
        <v/>
      </c>
      <c r="CZ259" s="2" t="str">
        <f>IFERROR(VLOOKUP($CS$1&amp;'Service PJ'!$D257&amp;'Service PJ'!$B257&amp;'Service PJ'!$A257&amp;"*",'EPA_US9RT techs'!$A$2:$I$1722,9,FALSE),"")</f>
        <v/>
      </c>
      <c r="DA259" s="2" t="str">
        <f>IFERROR(VLOOKUP($CS$1&amp;'Service PJ'!$D257&amp;'Service PJ'!$B257&amp;'Service PJ'!$A257&amp;"*",'EPA_US9RT techs'!$A$2:$I$1722,9,FALSE),"")</f>
        <v/>
      </c>
      <c r="DB259" s="2" t="str">
        <f>IFERROR(VLOOKUP($CS$1&amp;'Service PJ'!$D257&amp;'Service PJ'!$B257&amp;'Service PJ'!$A257&amp;"*",'EPA_US9RT techs'!$A$2:$I$1722,9,FALSE),"")</f>
        <v/>
      </c>
      <c r="DC259" s="2" t="str">
        <f>IFERROR(VLOOKUP($CS$1&amp;'Service PJ'!$D257&amp;'Service PJ'!$B257&amp;'Service PJ'!$A257&amp;"*",'EPA_US9RT techs'!$A$2:$I$1722,9,FALSE),"")</f>
        <v/>
      </c>
      <c r="DD259" s="2" t="str">
        <f>IFERROR(VLOOKUP($CS$1&amp;'Service PJ'!$D257&amp;'Service PJ'!$B257&amp;'Service PJ'!$A257&amp;"*",'EPA_US9RT techs'!$A$2:$I$1722,9,FALSE),"")</f>
        <v/>
      </c>
      <c r="DE259" s="2" t="str">
        <f>IFERROR(VLOOKUP($CS$1&amp;'Service PJ'!$D257&amp;'Service PJ'!$B257&amp;'Service PJ'!$A257&amp;"*",'EPA_US9RT techs'!$A$2:$I$1722,9,FALSE),"")</f>
        <v/>
      </c>
      <c r="DF259" s="2" t="str">
        <f>IFERROR(VLOOKUP($CS$1&amp;'Service PJ'!$D257&amp;'Service PJ'!$B257&amp;'Service PJ'!$A257&amp;"*",'EPA_US9RT techs'!$A$2:$I$1722,9,FALSE),"")</f>
        <v/>
      </c>
      <c r="DG259" s="2" t="str">
        <f>IFERROR(VLOOKUP($CS$1&amp;'Service PJ'!$D257&amp;'Service PJ'!$B257&amp;'Service PJ'!$A257&amp;"*",'EPA_US9RT techs'!$A$2:$I$1722,9,FALSE),"")</f>
        <v/>
      </c>
      <c r="DH259" s="2" t="str">
        <f>IFERROR(VLOOKUP($CS$1&amp;'Service PJ'!$D257&amp;'Service PJ'!$B257&amp;'Service PJ'!$A257&amp;"*",'EPA_US9RT techs'!$A$2:$I$1722,9,FALSE),"")</f>
        <v/>
      </c>
      <c r="DI259" s="2" t="str">
        <f>IFERROR(VLOOKUP($CS$1&amp;'Service PJ'!$D257&amp;'Service PJ'!$B257&amp;'Service PJ'!$A257&amp;"*",'EPA_US9RT techs'!$A$2:$I$1722,9,FALSE),"")</f>
        <v/>
      </c>
      <c r="DJ259" s="2" t="str">
        <f>IFERROR(VLOOKUP($CS$1&amp;'Service PJ'!$D257&amp;'Service PJ'!$B257&amp;'Service PJ'!$A257&amp;"*",'EPA_US9RT techs'!$A$2:$I$1722,9,FALSE),"")</f>
        <v/>
      </c>
      <c r="DK259" s="2" t="str">
        <f>IFERROR(VLOOKUP($CS$1&amp;'Service PJ'!$D257&amp;'Service PJ'!$B257&amp;'Service PJ'!$A257&amp;"*",'EPA_US9RT techs'!$A$2:$I$1722,9,FALSE),"")</f>
        <v/>
      </c>
      <c r="DL259" s="2" t="str">
        <f>IFERROR(VLOOKUP($CS$1&amp;'Service PJ'!$D257&amp;'Service PJ'!$B257&amp;'Service PJ'!$A257&amp;"*",'EPA_US9RT techs'!$A$2:$I$1722,9,FALSE),"")</f>
        <v/>
      </c>
      <c r="DM259" s="2" t="str">
        <f>IFERROR(VLOOKUP($CS$1&amp;'Service PJ'!$D257&amp;'Service PJ'!$B257&amp;'Service PJ'!$A257&amp;"*",'EPA_US9RT techs'!$A$2:$I$1722,9,FALSE),"")</f>
        <v/>
      </c>
      <c r="DN259" s="2" t="str">
        <f>IFERROR(VLOOKUP($CS$1&amp;'Service PJ'!$D257&amp;'Service PJ'!$B257&amp;'Service PJ'!$A257&amp;"*",'EPA_US9RT techs'!$A$2:$I$1722,9,FALSE),"")</f>
        <v/>
      </c>
      <c r="DO259" s="2" t="str">
        <f>IFERROR(VLOOKUP($CS$1&amp;'Service PJ'!$D257&amp;'Service PJ'!$B257&amp;'Service PJ'!$A257&amp;"*",'EPA_US9RT techs'!$A$2:$I$1722,9,FALSE),"")</f>
        <v/>
      </c>
      <c r="DP259" s="2" t="str">
        <f>IFERROR(VLOOKUP($CS$1&amp;'Service PJ'!$D257&amp;'Service PJ'!$B257&amp;'Service PJ'!$A257&amp;"*",'EPA_US9RT techs'!$A$2:$I$1722,9,FALSE),"")</f>
        <v/>
      </c>
      <c r="DQ259" s="2" t="str">
        <f>IFERROR(VLOOKUP($CS$1&amp;'Service PJ'!$D257&amp;'Service PJ'!$B257&amp;'Service PJ'!$A257&amp;"*",'EPA_US9RT techs'!$A$2:$I$1722,9,FALSE),"")</f>
        <v/>
      </c>
      <c r="DR259" s="2" t="str">
        <f>IFERROR(VLOOKUP($CS$1&amp;'Service PJ'!$D257&amp;'Service PJ'!$B257&amp;'Service PJ'!$A257&amp;"*",'EPA_US9RT techs'!$A$2:$I$1722,9,FALSE),"")</f>
        <v/>
      </c>
      <c r="DS259" s="2" t="str">
        <f>IFERROR(VLOOKUP($CS$1&amp;'Service PJ'!$D257&amp;'Service PJ'!$B257&amp;'Service PJ'!$A257&amp;"*",'EPA_US9RT techs'!$A$2:$I$1722,9,FALSE),"")</f>
        <v/>
      </c>
      <c r="DT259" s="2" t="str">
        <f>IFERROR(VLOOKUP($CS$1&amp;'Service PJ'!$D257&amp;'Service PJ'!$B257&amp;'Service PJ'!$A257&amp;"*",'EPA_US9RT techs'!$A$2:$I$1722,9,FALSE),"")</f>
        <v/>
      </c>
      <c r="DU259" s="2" t="str">
        <f>IFERROR(VLOOKUP($CS$1&amp;'Service PJ'!$D257&amp;'Service PJ'!$B257&amp;'Service PJ'!$A257&amp;"*",'EPA_US9RT techs'!$A$2:$I$1722,9,FALSE),"")</f>
        <v/>
      </c>
      <c r="DV259" s="2" t="str">
        <f>IFERROR(VLOOKUP($CS$1&amp;'Service PJ'!$D257&amp;'Service PJ'!$B257&amp;'Service PJ'!$A257&amp;"*",'EPA_US9RT techs'!$A$2:$I$1722,9,FALSE),"")</f>
        <v/>
      </c>
      <c r="DW259" s="2" t="str">
        <f>IFERROR(VLOOKUP($CS$1&amp;'Service PJ'!$D257&amp;'Service PJ'!$B257&amp;'Service PJ'!$A257&amp;"*",'EPA_US9RT techs'!$A$2:$I$1722,9,FALSE),"")</f>
        <v/>
      </c>
    </row>
    <row r="260" spans="1:127" x14ac:dyDescent="0.45">
      <c r="A260" t="str">
        <f>IF(SUM(B260:R260)=0,"\I:",'Service PJ'!$D258&amp;"_"&amp;'Service PJ'!$E258&amp;"_"&amp;'Service PJ'!$C258)</f>
        <v>\I:</v>
      </c>
      <c r="B260" s="14" t="str">
        <f>IFERROR(VLOOKUP($A$1&amp;'Service PJ'!$D258&amp;'Service PJ'!$B258&amp;'Service PJ'!$A258&amp;"*",'EPA_US9RT techs'!$A$2:$I$1722,9,FALSE),"")</f>
        <v/>
      </c>
      <c r="C260" s="14" t="str">
        <f>IFERROR(VLOOKUP($A$1&amp;'Service PJ'!$D258&amp;'Service PJ'!$B258&amp;'Service PJ'!$A258&amp;"*",'EPA_US9RT techs'!$A$2:$I$1722,9,FALSE),"")</f>
        <v/>
      </c>
      <c r="D260" s="14" t="str">
        <f>IFERROR(VLOOKUP($A$1&amp;'Service PJ'!$D258&amp;'Service PJ'!$B258&amp;'Service PJ'!$A258&amp;"*",'EPA_US9RT techs'!$A$2:$I$1722,9,FALSE),"")</f>
        <v/>
      </c>
      <c r="E260" s="14" t="str">
        <f>IFERROR(VLOOKUP($A$1&amp;'Service PJ'!$D258&amp;'Service PJ'!$B258&amp;'Service PJ'!$A258&amp;"*",'EPA_US9RT techs'!$A$2:$I$1722,9,FALSE),"")</f>
        <v/>
      </c>
      <c r="F260" s="14" t="str">
        <f>IFERROR(VLOOKUP($A$1&amp;'Service PJ'!$D258&amp;'Service PJ'!$B258&amp;'Service PJ'!$A258&amp;"*",'EPA_US9RT techs'!$A$2:$I$1722,9,FALSE),"")</f>
        <v/>
      </c>
      <c r="G260" s="14" t="str">
        <f>IFERROR(VLOOKUP($A$1&amp;'Service PJ'!$D258&amp;'Service PJ'!$B258&amp;'Service PJ'!$A258&amp;"*",'EPA_US9RT techs'!$A$2:$I$1722,9,FALSE),"")</f>
        <v/>
      </c>
      <c r="H260" s="14" t="str">
        <f>IFERROR(VLOOKUP($A$1&amp;'Service PJ'!$D258&amp;'Service PJ'!$B258&amp;'Service PJ'!$A258&amp;"*",'EPA_US9RT techs'!$A$2:$I$1722,9,FALSE),"")</f>
        <v/>
      </c>
      <c r="I260" s="14" t="str">
        <f>IFERROR(VLOOKUP($A$1&amp;'Service PJ'!$D258&amp;'Service PJ'!$B258&amp;'Service PJ'!$A258&amp;"*",'EPA_US9RT techs'!$A$2:$I$1722,9,FALSE),"")</f>
        <v/>
      </c>
      <c r="J260" s="14" t="str">
        <f>IFERROR(VLOOKUP($A$1&amp;'Service PJ'!$D258&amp;'Service PJ'!$B258&amp;'Service PJ'!$A258&amp;"*",'EPA_US9RT techs'!$A$2:$I$1722,9,FALSE),"")</f>
        <v/>
      </c>
      <c r="K260" s="14" t="str">
        <f>IFERROR(VLOOKUP($A$1&amp;'Service PJ'!$D258&amp;'Service PJ'!$B258&amp;'Service PJ'!$A258&amp;"*",'EPA_US9RT techs'!$A$2:$I$1722,9,FALSE),"")</f>
        <v/>
      </c>
      <c r="L260" s="14" t="str">
        <f>IFERROR(VLOOKUP($A$1&amp;'Service PJ'!$D258&amp;'Service PJ'!$B258&amp;'Service PJ'!$A258&amp;"*",'EPA_US9RT techs'!$A$2:$I$1722,9,FALSE),"")</f>
        <v/>
      </c>
      <c r="M260" s="14" t="str">
        <f>IFERROR(VLOOKUP($A$1&amp;'Service PJ'!$D258&amp;'Service PJ'!$B258&amp;'Service PJ'!$A258&amp;"*",'EPA_US9RT techs'!$A$2:$I$1722,9,FALSE),"")</f>
        <v/>
      </c>
      <c r="N260" s="14" t="str">
        <f>IFERROR(VLOOKUP($A$1&amp;'Service PJ'!$D258&amp;'Service PJ'!$B258&amp;'Service PJ'!$A258&amp;"*",'EPA_US9RT techs'!$A$2:$I$1722,9,FALSE),"")</f>
        <v/>
      </c>
      <c r="O260" s="14" t="str">
        <f>IFERROR(VLOOKUP($A$1&amp;'Service PJ'!$D258&amp;'Service PJ'!$B258&amp;'Service PJ'!$A258&amp;"*",'EPA_US9RT techs'!$A$2:$I$1722,9,FALSE),"")</f>
        <v/>
      </c>
      <c r="P260" s="14" t="str">
        <f>IFERROR(VLOOKUP($A$1&amp;'Service PJ'!$D258&amp;'Service PJ'!$B258&amp;'Service PJ'!$A258&amp;"*",'EPA_US9RT techs'!$A$2:$I$1722,9,FALSE),"")</f>
        <v/>
      </c>
      <c r="Q260" s="14" t="str">
        <f>IFERROR(VLOOKUP($A$1&amp;'Service PJ'!$D258&amp;'Service PJ'!$B258&amp;'Service PJ'!$A258&amp;"*",'EPA_US9RT techs'!$A$2:$I$1722,9,FALSE),"")</f>
        <v/>
      </c>
      <c r="R260" s="14" t="str">
        <f>IFERROR(VLOOKUP($A$1&amp;'Service PJ'!$D258&amp;'Service PJ'!$B258&amp;'Service PJ'!$A258&amp;"*",'EPA_US9RT techs'!$A$2:$I$1722,9,FALSE),"")</f>
        <v/>
      </c>
      <c r="S260" s="14" t="str">
        <f>IFERROR(VLOOKUP($A$1&amp;'Service PJ'!$D258&amp;'Service PJ'!$B258&amp;'Service PJ'!$A258&amp;"*",'EPA_US9RT techs'!$A$2:$I$1722,9,FALSE),"")</f>
        <v/>
      </c>
      <c r="T260" s="14" t="str">
        <f>IFERROR(VLOOKUP($A$1&amp;'Service PJ'!$D258&amp;'Service PJ'!$B258&amp;'Service PJ'!$A258&amp;"*",'EPA_US9RT techs'!$A$2:$I$1722,9,FALSE),"")</f>
        <v/>
      </c>
      <c r="U260" s="14" t="str">
        <f>IFERROR(VLOOKUP($A$1&amp;'Service PJ'!$D258&amp;'Service PJ'!$B258&amp;'Service PJ'!$A258&amp;"*",'EPA_US9RT techs'!$A$2:$I$1722,9,FALSE),"")</f>
        <v/>
      </c>
      <c r="V260" s="14" t="str">
        <f>IFERROR(VLOOKUP($A$1&amp;'Service PJ'!$D258&amp;'Service PJ'!$B258&amp;'Service PJ'!$A258&amp;"*",'EPA_US9RT techs'!$A$2:$I$1722,9,FALSE),"")</f>
        <v/>
      </c>
      <c r="W260" s="14" t="str">
        <f>IFERROR(VLOOKUP($A$1&amp;'Service PJ'!$D258&amp;'Service PJ'!$B258&amp;'Service PJ'!$A258&amp;"*",'EPA_US9RT techs'!$A$2:$I$1722,9,FALSE),"")</f>
        <v/>
      </c>
      <c r="X260" s="14" t="str">
        <f>IFERROR(VLOOKUP($A$1&amp;'Service PJ'!$D258&amp;'Service PJ'!$B258&amp;'Service PJ'!$A258&amp;"*",'EPA_US9RT techs'!$A$2:$I$1722,9,FALSE),"")</f>
        <v/>
      </c>
      <c r="Y260" s="14" t="str">
        <f>IFERROR(VLOOKUP($A$1&amp;'Service PJ'!$D258&amp;'Service PJ'!$B258&amp;'Service PJ'!$A258&amp;"*",'EPA_US9RT techs'!$A$2:$I$1722,9,FALSE),"")</f>
        <v/>
      </c>
      <c r="Z260" s="14" t="str">
        <f>IFERROR(VLOOKUP($A$1&amp;'Service PJ'!$D258&amp;'Service PJ'!$B258&amp;'Service PJ'!$A258&amp;"*",'EPA_US9RT techs'!$A$2:$I$1722,9,FALSE),"")</f>
        <v/>
      </c>
      <c r="AA260" s="14" t="str">
        <f>IFERROR(VLOOKUP($A$1&amp;'Service PJ'!$D258&amp;'Service PJ'!$B258&amp;'Service PJ'!$A258&amp;"*",'EPA_US9RT techs'!$A$2:$I$1722,9,FALSE),"")</f>
        <v/>
      </c>
      <c r="AB260" s="14" t="str">
        <f>IFERROR(VLOOKUP($A$1&amp;'Service PJ'!$D258&amp;'Service PJ'!$B258&amp;'Service PJ'!$A258&amp;"*",'EPA_US9RT techs'!$A$2:$I$1722,9,FALSE),"")</f>
        <v/>
      </c>
      <c r="AC260" s="14" t="str">
        <f>IFERROR(VLOOKUP($A$1&amp;'Service PJ'!$D258&amp;'Service PJ'!$B258&amp;'Service PJ'!$A258&amp;"*",'EPA_US9RT techs'!$A$2:$I$1722,9,FALSE),"")</f>
        <v/>
      </c>
      <c r="AD260" s="14" t="str">
        <f>IFERROR(VLOOKUP($A$1&amp;'Service PJ'!$D258&amp;'Service PJ'!$B258&amp;'Service PJ'!$A258&amp;"*",'EPA_US9RT techs'!$A$2:$I$1722,9,FALSE),"")</f>
        <v/>
      </c>
      <c r="AE260" s="14" t="str">
        <f>IFERROR(VLOOKUP($A$1&amp;'Service PJ'!$D258&amp;'Service PJ'!$B258&amp;'Service PJ'!$A258&amp;"*",'EPA_US9RT techs'!$A$2:$I$1722,9,FALSE),"")</f>
        <v/>
      </c>
      <c r="AG260" t="str">
        <f>IF(SUM(AH260:AX260)=0,"\I:",'Service PJ'!$D258&amp;"_"&amp;'Service PJ'!$E258&amp;"_"&amp;'Service PJ'!$C258)</f>
        <v>\I:</v>
      </c>
      <c r="AH260" s="14" t="str">
        <f>IFERROR(VLOOKUP($AG$1&amp;'Service PJ'!$D258&amp;'Service PJ'!$B258&amp;'Service PJ'!$A258&amp;"*",'EPA_US9RT techs'!$A$2:$I$1722,9,FALSE),"")</f>
        <v/>
      </c>
      <c r="AI260" s="14" t="str">
        <f>IFERROR(VLOOKUP($AG$1&amp;'Service PJ'!$D258&amp;'Service PJ'!$B258&amp;'Service PJ'!$A258&amp;"*",'EPA_US9RT techs'!$A$2:$I$1722,9,FALSE),"")</f>
        <v/>
      </c>
      <c r="AJ260" s="14" t="str">
        <f>IFERROR(VLOOKUP($AG$1&amp;'Service PJ'!$D258&amp;'Service PJ'!$B258&amp;'Service PJ'!$A258&amp;"*",'EPA_US9RT techs'!$A$2:$I$1722,9,FALSE),"")</f>
        <v/>
      </c>
      <c r="AK260" s="14" t="str">
        <f>IFERROR(VLOOKUP($AG$1&amp;'Service PJ'!$D258&amp;'Service PJ'!$B258&amp;'Service PJ'!$A258&amp;"*",'EPA_US9RT techs'!$A$2:$I$1722,9,FALSE),"")</f>
        <v/>
      </c>
      <c r="AL260" s="14" t="str">
        <f>IFERROR(VLOOKUP($AG$1&amp;'Service PJ'!$D258&amp;'Service PJ'!$B258&amp;'Service PJ'!$A258&amp;"*",'EPA_US9RT techs'!$A$2:$I$1722,9,FALSE),"")</f>
        <v/>
      </c>
      <c r="AM260" s="14" t="str">
        <f>IFERROR(VLOOKUP($AG$1&amp;'Service PJ'!$D258&amp;'Service PJ'!$B258&amp;'Service PJ'!$A258&amp;"*",'EPA_US9RT techs'!$A$2:$I$1722,9,FALSE),"")</f>
        <v/>
      </c>
      <c r="AN260" s="14" t="str">
        <f>IFERROR(VLOOKUP($AG$1&amp;'Service PJ'!$D258&amp;'Service PJ'!$B258&amp;'Service PJ'!$A258&amp;"*",'EPA_US9RT techs'!$A$2:$I$1722,9,FALSE),"")</f>
        <v/>
      </c>
      <c r="AO260" s="14" t="str">
        <f>IFERROR(VLOOKUP($AG$1&amp;'Service PJ'!$D258&amp;'Service PJ'!$B258&amp;'Service PJ'!$A258&amp;"*",'EPA_US9RT techs'!$A$2:$I$1722,9,FALSE),"")</f>
        <v/>
      </c>
      <c r="AP260" s="14" t="str">
        <f>IFERROR(VLOOKUP($AG$1&amp;'Service PJ'!$D258&amp;'Service PJ'!$B258&amp;'Service PJ'!$A258&amp;"*",'EPA_US9RT techs'!$A$2:$I$1722,9,FALSE),"")</f>
        <v/>
      </c>
      <c r="AQ260" s="14" t="str">
        <f>IFERROR(VLOOKUP($AG$1&amp;'Service PJ'!$D258&amp;'Service PJ'!$B258&amp;'Service PJ'!$A258&amp;"*",'EPA_US9RT techs'!$A$2:$I$1722,9,FALSE),"")</f>
        <v/>
      </c>
      <c r="AR260" s="14" t="str">
        <f>IFERROR(VLOOKUP($AG$1&amp;'Service PJ'!$D258&amp;'Service PJ'!$B258&amp;'Service PJ'!$A258&amp;"*",'EPA_US9RT techs'!$A$2:$I$1722,9,FALSE),"")</f>
        <v/>
      </c>
      <c r="AS260" s="14" t="str">
        <f>IFERROR(VLOOKUP($AG$1&amp;'Service PJ'!$D258&amp;'Service PJ'!$B258&amp;'Service PJ'!$A258&amp;"*",'EPA_US9RT techs'!$A$2:$I$1722,9,FALSE),"")</f>
        <v/>
      </c>
      <c r="AT260" s="14" t="str">
        <f>IFERROR(VLOOKUP($AG$1&amp;'Service PJ'!$D258&amp;'Service PJ'!$B258&amp;'Service PJ'!$A258&amp;"*",'EPA_US9RT techs'!$A$2:$I$1722,9,FALSE),"")</f>
        <v/>
      </c>
      <c r="AU260" s="14" t="str">
        <f>IFERROR(VLOOKUP($AG$1&amp;'Service PJ'!$D258&amp;'Service PJ'!$B258&amp;'Service PJ'!$A258&amp;"*",'EPA_US9RT techs'!$A$2:$I$1722,9,FALSE),"")</f>
        <v/>
      </c>
      <c r="AV260" s="14" t="str">
        <f>IFERROR(VLOOKUP($AG$1&amp;'Service PJ'!$D258&amp;'Service PJ'!$B258&amp;'Service PJ'!$A258&amp;"*",'EPA_US9RT techs'!$A$2:$I$1722,9,FALSE),"")</f>
        <v/>
      </c>
      <c r="AW260" s="14" t="str">
        <f>IFERROR(VLOOKUP($AG$1&amp;'Service PJ'!$D258&amp;'Service PJ'!$B258&amp;'Service PJ'!$A258&amp;"*",'EPA_US9RT techs'!$A$2:$I$1722,9,FALSE),"")</f>
        <v/>
      </c>
      <c r="AX260" s="14" t="str">
        <f>IFERROR(VLOOKUP($AG$1&amp;'Service PJ'!$D258&amp;'Service PJ'!$B258&amp;'Service PJ'!$A258&amp;"*",'EPA_US9RT techs'!$A$2:$I$1722,9,FALSE),"")</f>
        <v/>
      </c>
      <c r="AY260" s="14" t="str">
        <f>IFERROR(VLOOKUP($AG$1&amp;'Service PJ'!$D258&amp;'Service PJ'!$B258&amp;'Service PJ'!$A258&amp;"*",'EPA_US9RT techs'!$A$2:$I$1722,9,FALSE),"")</f>
        <v/>
      </c>
      <c r="AZ260" s="14" t="str">
        <f>IFERROR(VLOOKUP($AG$1&amp;'Service PJ'!$D258&amp;'Service PJ'!$B258&amp;'Service PJ'!$A258&amp;"*",'EPA_US9RT techs'!$A$2:$I$1722,9,FALSE),"")</f>
        <v/>
      </c>
      <c r="BA260" s="14" t="str">
        <f>IFERROR(VLOOKUP($AG$1&amp;'Service PJ'!$D258&amp;'Service PJ'!$B258&amp;'Service PJ'!$A258&amp;"*",'EPA_US9RT techs'!$A$2:$I$1722,9,FALSE),"")</f>
        <v/>
      </c>
      <c r="BB260" s="14" t="str">
        <f>IFERROR(VLOOKUP($AG$1&amp;'Service PJ'!$D258&amp;'Service PJ'!$B258&amp;'Service PJ'!$A258&amp;"*",'EPA_US9RT techs'!$A$2:$I$1722,9,FALSE),"")</f>
        <v/>
      </c>
      <c r="BC260" s="14" t="str">
        <f>IFERROR(VLOOKUP($AG$1&amp;'Service PJ'!$D258&amp;'Service PJ'!$B258&amp;'Service PJ'!$A258&amp;"*",'EPA_US9RT techs'!$A$2:$I$1722,9,FALSE),"")</f>
        <v/>
      </c>
      <c r="BD260" s="14" t="str">
        <f>IFERROR(VLOOKUP($AG$1&amp;'Service PJ'!$D258&amp;'Service PJ'!$B258&amp;'Service PJ'!$A258&amp;"*",'EPA_US9RT techs'!$A$2:$I$1722,9,FALSE),"")</f>
        <v/>
      </c>
      <c r="BE260" s="14" t="str">
        <f>IFERROR(VLOOKUP($AG$1&amp;'Service PJ'!$D258&amp;'Service PJ'!$B258&amp;'Service PJ'!$A258&amp;"*",'EPA_US9RT techs'!$A$2:$I$1722,9,FALSE),"")</f>
        <v/>
      </c>
      <c r="BF260" s="14" t="str">
        <f>IFERROR(VLOOKUP($AG$1&amp;'Service PJ'!$D258&amp;'Service PJ'!$B258&amp;'Service PJ'!$A258&amp;"*",'EPA_US9RT techs'!$A$2:$I$1722,9,FALSE),"")</f>
        <v/>
      </c>
      <c r="BG260" s="14" t="str">
        <f>IFERROR(VLOOKUP($AG$1&amp;'Service PJ'!$D258&amp;'Service PJ'!$B258&amp;'Service PJ'!$A258&amp;"*",'EPA_US9RT techs'!$A$2:$I$1722,9,FALSE),"")</f>
        <v/>
      </c>
      <c r="BH260" s="14" t="str">
        <f>IFERROR(VLOOKUP($AG$1&amp;'Service PJ'!$D258&amp;'Service PJ'!$B258&amp;'Service PJ'!$A258&amp;"*",'EPA_US9RT techs'!$A$2:$I$1722,9,FALSE),"")</f>
        <v/>
      </c>
      <c r="BI260" s="14" t="str">
        <f>IFERROR(VLOOKUP($AG$1&amp;'Service PJ'!$D258&amp;'Service PJ'!$B258&amp;'Service PJ'!$A258&amp;"*",'EPA_US9RT techs'!$A$2:$I$1722,9,FALSE),"")</f>
        <v/>
      </c>
      <c r="BJ260" s="14" t="str">
        <f>IFERROR(VLOOKUP($AG$1&amp;'Service PJ'!$D258&amp;'Service PJ'!$B258&amp;'Service PJ'!$A258&amp;"*",'EPA_US9RT techs'!$A$2:$I$1722,9,FALSE),"")</f>
        <v/>
      </c>
      <c r="BK260" s="14" t="str">
        <f>IFERROR(VLOOKUP($AG$1&amp;'Service PJ'!$D258&amp;'Service PJ'!$B258&amp;'Service PJ'!$A258&amp;"*",'EPA_US9RT techs'!$A$2:$I$1722,9,FALSE),"")</f>
        <v/>
      </c>
      <c r="BM260" t="str">
        <f>IF(SUM(BN260:CD260)=0,"\I:",'Service PJ'!$D258&amp;"_"&amp;'Service PJ'!$E258&amp;"_"&amp;'Service PJ'!$C258)</f>
        <v>\I:</v>
      </c>
      <c r="BN260" s="14" t="str">
        <f>IFERROR(VLOOKUP($BM$1&amp;'Service PJ'!$D258&amp;'Service PJ'!$B258&amp;'Service PJ'!$A258&amp;"*",'EPA_US9RT techs'!$A$2:$I$1722,9,FALSE),"")</f>
        <v/>
      </c>
      <c r="BO260" s="14" t="str">
        <f>IFERROR(VLOOKUP($BM$1&amp;'Service PJ'!$D258&amp;'Service PJ'!$B258&amp;'Service PJ'!$A258&amp;"*",'EPA_US9RT techs'!$A$2:$I$1722,9,FALSE),"")</f>
        <v/>
      </c>
      <c r="BP260" s="14" t="str">
        <f>IFERROR(VLOOKUP($BM$1&amp;'Service PJ'!$D258&amp;'Service PJ'!$B258&amp;'Service PJ'!$A258&amp;"*",'EPA_US9RT techs'!$A$2:$I$1722,9,FALSE),"")</f>
        <v/>
      </c>
      <c r="BQ260" s="14" t="str">
        <f>IFERROR(VLOOKUP($BM$1&amp;'Service PJ'!$D258&amp;'Service PJ'!$B258&amp;'Service PJ'!$A258&amp;"*",'EPA_US9RT techs'!$A$2:$I$1722,9,FALSE),"")</f>
        <v/>
      </c>
      <c r="BR260" s="14" t="str">
        <f>IFERROR(VLOOKUP($BM$1&amp;'Service PJ'!$D258&amp;'Service PJ'!$B258&amp;'Service PJ'!$A258&amp;"*",'EPA_US9RT techs'!$A$2:$I$1722,9,FALSE),"")</f>
        <v/>
      </c>
      <c r="BS260" s="14" t="str">
        <f>IFERROR(VLOOKUP($BM$1&amp;'Service PJ'!$D258&amp;'Service PJ'!$B258&amp;'Service PJ'!$A258&amp;"*",'EPA_US9RT techs'!$A$2:$I$1722,9,FALSE),"")</f>
        <v/>
      </c>
      <c r="BT260" s="14" t="str">
        <f>IFERROR(VLOOKUP($BM$1&amp;'Service PJ'!$D258&amp;'Service PJ'!$B258&amp;'Service PJ'!$A258&amp;"*",'EPA_US9RT techs'!$A$2:$I$1722,9,FALSE),"")</f>
        <v/>
      </c>
      <c r="BU260" s="14" t="str">
        <f>IFERROR(VLOOKUP($BM$1&amp;'Service PJ'!$D258&amp;'Service PJ'!$B258&amp;'Service PJ'!$A258&amp;"*",'EPA_US9RT techs'!$A$2:$I$1722,9,FALSE),"")</f>
        <v/>
      </c>
      <c r="BV260" s="14" t="str">
        <f>IFERROR(VLOOKUP($BM$1&amp;'Service PJ'!$D258&amp;'Service PJ'!$B258&amp;'Service PJ'!$A258&amp;"*",'EPA_US9RT techs'!$A$2:$I$1722,9,FALSE),"")</f>
        <v/>
      </c>
      <c r="BW260" s="14" t="str">
        <f>IFERROR(VLOOKUP($BM$1&amp;'Service PJ'!$D258&amp;'Service PJ'!$B258&amp;'Service PJ'!$A258&amp;"*",'EPA_US9RT techs'!$A$2:$I$1722,9,FALSE),"")</f>
        <v/>
      </c>
      <c r="BX260" s="14" t="str">
        <f>IFERROR(VLOOKUP($BM$1&amp;'Service PJ'!$D258&amp;'Service PJ'!$B258&amp;'Service PJ'!$A258&amp;"*",'EPA_US9RT techs'!$A$2:$I$1722,9,FALSE),"")</f>
        <v/>
      </c>
      <c r="BY260" s="14" t="str">
        <f>IFERROR(VLOOKUP($BM$1&amp;'Service PJ'!$D258&amp;'Service PJ'!$B258&amp;'Service PJ'!$A258&amp;"*",'EPA_US9RT techs'!$A$2:$I$1722,9,FALSE),"")</f>
        <v/>
      </c>
      <c r="BZ260" s="14" t="str">
        <f>IFERROR(VLOOKUP($BM$1&amp;'Service PJ'!$D258&amp;'Service PJ'!$B258&amp;'Service PJ'!$A258&amp;"*",'EPA_US9RT techs'!$A$2:$I$1722,9,FALSE),"")</f>
        <v/>
      </c>
      <c r="CA260" s="14" t="str">
        <f>IFERROR(VLOOKUP($BM$1&amp;'Service PJ'!$D258&amp;'Service PJ'!$B258&amp;'Service PJ'!$A258&amp;"*",'EPA_US9RT techs'!$A$2:$I$1722,9,FALSE),"")</f>
        <v/>
      </c>
      <c r="CB260" s="14" t="str">
        <f>IFERROR(VLOOKUP($BM$1&amp;'Service PJ'!$D258&amp;'Service PJ'!$B258&amp;'Service PJ'!$A258&amp;"*",'EPA_US9RT techs'!$A$2:$I$1722,9,FALSE),"")</f>
        <v/>
      </c>
      <c r="CC260" s="14" t="str">
        <f>IFERROR(VLOOKUP($BM$1&amp;'Service PJ'!$D258&amp;'Service PJ'!$B258&amp;'Service PJ'!$A258&amp;"*",'EPA_US9RT techs'!$A$2:$I$1722,9,FALSE),"")</f>
        <v/>
      </c>
      <c r="CD260" s="14" t="str">
        <f>IFERROR(VLOOKUP($BM$1&amp;'Service PJ'!$D258&amp;'Service PJ'!$B258&amp;'Service PJ'!$A258&amp;"*",'EPA_US9RT techs'!$A$2:$I$1722,9,FALSE),"")</f>
        <v/>
      </c>
      <c r="CE260" s="14" t="str">
        <f>IFERROR(VLOOKUP($BM$1&amp;'Service PJ'!$D258&amp;'Service PJ'!$B258&amp;'Service PJ'!$A258&amp;"*",'EPA_US9RT techs'!$A$2:$I$1722,9,FALSE),"")</f>
        <v/>
      </c>
      <c r="CF260" s="14" t="str">
        <f>IFERROR(VLOOKUP($BM$1&amp;'Service PJ'!$D258&amp;'Service PJ'!$B258&amp;'Service PJ'!$A258&amp;"*",'EPA_US9RT techs'!$A$2:$I$1722,9,FALSE),"")</f>
        <v/>
      </c>
      <c r="CG260" s="14" t="str">
        <f>IFERROR(VLOOKUP($BM$1&amp;'Service PJ'!$D258&amp;'Service PJ'!$B258&amp;'Service PJ'!$A258&amp;"*",'EPA_US9RT techs'!$A$2:$I$1722,9,FALSE),"")</f>
        <v/>
      </c>
      <c r="CH260" s="14" t="str">
        <f>IFERROR(VLOOKUP($BM$1&amp;'Service PJ'!$D258&amp;'Service PJ'!$B258&amp;'Service PJ'!$A258&amp;"*",'EPA_US9RT techs'!$A$2:$I$1722,9,FALSE),"")</f>
        <v/>
      </c>
      <c r="CI260" s="14" t="str">
        <f>IFERROR(VLOOKUP($BM$1&amp;'Service PJ'!$D258&amp;'Service PJ'!$B258&amp;'Service PJ'!$A258&amp;"*",'EPA_US9RT techs'!$A$2:$I$1722,9,FALSE),"")</f>
        <v/>
      </c>
      <c r="CJ260" s="14" t="str">
        <f>IFERROR(VLOOKUP($BM$1&amp;'Service PJ'!$D258&amp;'Service PJ'!$B258&amp;'Service PJ'!$A258&amp;"*",'EPA_US9RT techs'!$A$2:$I$1722,9,FALSE),"")</f>
        <v/>
      </c>
      <c r="CK260" s="14" t="str">
        <f>IFERROR(VLOOKUP($BM$1&amp;'Service PJ'!$D258&amp;'Service PJ'!$B258&amp;'Service PJ'!$A258&amp;"*",'EPA_US9RT techs'!$A$2:$I$1722,9,FALSE),"")</f>
        <v/>
      </c>
      <c r="CL260" s="14" t="str">
        <f>IFERROR(VLOOKUP($BM$1&amp;'Service PJ'!$D258&amp;'Service PJ'!$B258&amp;'Service PJ'!$A258&amp;"*",'EPA_US9RT techs'!$A$2:$I$1722,9,FALSE),"")</f>
        <v/>
      </c>
      <c r="CM260" s="14" t="str">
        <f>IFERROR(VLOOKUP($BM$1&amp;'Service PJ'!$D258&amp;'Service PJ'!$B258&amp;'Service PJ'!$A258&amp;"*",'EPA_US9RT techs'!$A$2:$I$1722,9,FALSE),"")</f>
        <v/>
      </c>
      <c r="CN260" s="14" t="str">
        <f>IFERROR(VLOOKUP($BM$1&amp;'Service PJ'!$D258&amp;'Service PJ'!$B258&amp;'Service PJ'!$A258&amp;"*",'EPA_US9RT techs'!$A$2:$I$1722,9,FALSE),"")</f>
        <v/>
      </c>
      <c r="CO260" s="14" t="str">
        <f>IFERROR(VLOOKUP($BM$1&amp;'Service PJ'!$D258&amp;'Service PJ'!$B258&amp;'Service PJ'!$A258&amp;"*",'EPA_US9RT techs'!$A$2:$I$1722,9,FALSE),"")</f>
        <v/>
      </c>
      <c r="CP260" s="14" t="str">
        <f>IFERROR(VLOOKUP($BM$1&amp;'Service PJ'!$D258&amp;'Service PJ'!$B258&amp;'Service PJ'!$A258&amp;"*",'EPA_US9RT techs'!$A$2:$I$1722,9,FALSE),"")</f>
        <v/>
      </c>
      <c r="CQ260" s="14" t="str">
        <f>IFERROR(VLOOKUP($BM$1&amp;'Service PJ'!$D258&amp;'Service PJ'!$B258&amp;'Service PJ'!$A258&amp;"*",'EPA_US9RT techs'!$A$2:$I$1722,9,FALSE),"")</f>
        <v/>
      </c>
      <c r="CS260" t="str">
        <f>IF(SUM(CT260:DJ260)=0,"\I:",'Service PJ'!$D258&amp;"_"&amp;'Service PJ'!$E258&amp;"_"&amp;'Service PJ'!$C258)</f>
        <v>\I:</v>
      </c>
      <c r="CT260" s="2" t="str">
        <f>IFERROR(VLOOKUP($CS$1&amp;'Service PJ'!$D258&amp;'Service PJ'!$B258&amp;'Service PJ'!$A258&amp;"*",'EPA_US9RT techs'!$A$2:$I$1722,9,FALSE),"")</f>
        <v/>
      </c>
      <c r="CU260" s="2" t="str">
        <f>IFERROR(VLOOKUP($CS$1&amp;'Service PJ'!$D258&amp;'Service PJ'!$B258&amp;'Service PJ'!$A258&amp;"*",'EPA_US9RT techs'!$A$2:$I$1722,9,FALSE),"")</f>
        <v/>
      </c>
      <c r="CV260" s="2" t="str">
        <f>IFERROR(VLOOKUP($CS$1&amp;'Service PJ'!$D258&amp;'Service PJ'!$B258&amp;'Service PJ'!$A258&amp;"*",'EPA_US9RT techs'!$A$2:$I$1722,9,FALSE),"")</f>
        <v/>
      </c>
      <c r="CW260" s="2" t="str">
        <f>IFERROR(VLOOKUP($CS$1&amp;'Service PJ'!$D258&amp;'Service PJ'!$B258&amp;'Service PJ'!$A258&amp;"*",'EPA_US9RT techs'!$A$2:$I$1722,9,FALSE),"")</f>
        <v/>
      </c>
      <c r="CX260" s="2" t="str">
        <f>IFERROR(VLOOKUP($CS$1&amp;'Service PJ'!$D258&amp;'Service PJ'!$B258&amp;'Service PJ'!$A258&amp;"*",'EPA_US9RT techs'!$A$2:$I$1722,9,FALSE),"")</f>
        <v/>
      </c>
      <c r="CY260" s="2" t="str">
        <f>IFERROR(VLOOKUP($CS$1&amp;'Service PJ'!$D258&amp;'Service PJ'!$B258&amp;'Service PJ'!$A258&amp;"*",'EPA_US9RT techs'!$A$2:$I$1722,9,FALSE),"")</f>
        <v/>
      </c>
      <c r="CZ260" s="2" t="str">
        <f>IFERROR(VLOOKUP($CS$1&amp;'Service PJ'!$D258&amp;'Service PJ'!$B258&amp;'Service PJ'!$A258&amp;"*",'EPA_US9RT techs'!$A$2:$I$1722,9,FALSE),"")</f>
        <v/>
      </c>
      <c r="DA260" s="2" t="str">
        <f>IFERROR(VLOOKUP($CS$1&amp;'Service PJ'!$D258&amp;'Service PJ'!$B258&amp;'Service PJ'!$A258&amp;"*",'EPA_US9RT techs'!$A$2:$I$1722,9,FALSE),"")</f>
        <v/>
      </c>
      <c r="DB260" s="2" t="str">
        <f>IFERROR(VLOOKUP($CS$1&amp;'Service PJ'!$D258&amp;'Service PJ'!$B258&amp;'Service PJ'!$A258&amp;"*",'EPA_US9RT techs'!$A$2:$I$1722,9,FALSE),"")</f>
        <v/>
      </c>
      <c r="DC260" s="2" t="str">
        <f>IFERROR(VLOOKUP($CS$1&amp;'Service PJ'!$D258&amp;'Service PJ'!$B258&amp;'Service PJ'!$A258&amp;"*",'EPA_US9RT techs'!$A$2:$I$1722,9,FALSE),"")</f>
        <v/>
      </c>
      <c r="DD260" s="2" t="str">
        <f>IFERROR(VLOOKUP($CS$1&amp;'Service PJ'!$D258&amp;'Service PJ'!$B258&amp;'Service PJ'!$A258&amp;"*",'EPA_US9RT techs'!$A$2:$I$1722,9,FALSE),"")</f>
        <v/>
      </c>
      <c r="DE260" s="2" t="str">
        <f>IFERROR(VLOOKUP($CS$1&amp;'Service PJ'!$D258&amp;'Service PJ'!$B258&amp;'Service PJ'!$A258&amp;"*",'EPA_US9RT techs'!$A$2:$I$1722,9,FALSE),"")</f>
        <v/>
      </c>
      <c r="DF260" s="2" t="str">
        <f>IFERROR(VLOOKUP($CS$1&amp;'Service PJ'!$D258&amp;'Service PJ'!$B258&amp;'Service PJ'!$A258&amp;"*",'EPA_US9RT techs'!$A$2:$I$1722,9,FALSE),"")</f>
        <v/>
      </c>
      <c r="DG260" s="2" t="str">
        <f>IFERROR(VLOOKUP($CS$1&amp;'Service PJ'!$D258&amp;'Service PJ'!$B258&amp;'Service PJ'!$A258&amp;"*",'EPA_US9RT techs'!$A$2:$I$1722,9,FALSE),"")</f>
        <v/>
      </c>
      <c r="DH260" s="2" t="str">
        <f>IFERROR(VLOOKUP($CS$1&amp;'Service PJ'!$D258&amp;'Service PJ'!$B258&amp;'Service PJ'!$A258&amp;"*",'EPA_US9RT techs'!$A$2:$I$1722,9,FALSE),"")</f>
        <v/>
      </c>
      <c r="DI260" s="2" t="str">
        <f>IFERROR(VLOOKUP($CS$1&amp;'Service PJ'!$D258&amp;'Service PJ'!$B258&amp;'Service PJ'!$A258&amp;"*",'EPA_US9RT techs'!$A$2:$I$1722,9,FALSE),"")</f>
        <v/>
      </c>
      <c r="DJ260" s="2" t="str">
        <f>IFERROR(VLOOKUP($CS$1&amp;'Service PJ'!$D258&amp;'Service PJ'!$B258&amp;'Service PJ'!$A258&amp;"*",'EPA_US9RT techs'!$A$2:$I$1722,9,FALSE),"")</f>
        <v/>
      </c>
      <c r="DK260" s="2" t="str">
        <f>IFERROR(VLOOKUP($CS$1&amp;'Service PJ'!$D258&amp;'Service PJ'!$B258&amp;'Service PJ'!$A258&amp;"*",'EPA_US9RT techs'!$A$2:$I$1722,9,FALSE),"")</f>
        <v/>
      </c>
      <c r="DL260" s="2" t="str">
        <f>IFERROR(VLOOKUP($CS$1&amp;'Service PJ'!$D258&amp;'Service PJ'!$B258&amp;'Service PJ'!$A258&amp;"*",'EPA_US9RT techs'!$A$2:$I$1722,9,FALSE),"")</f>
        <v/>
      </c>
      <c r="DM260" s="2" t="str">
        <f>IFERROR(VLOOKUP($CS$1&amp;'Service PJ'!$D258&amp;'Service PJ'!$B258&amp;'Service PJ'!$A258&amp;"*",'EPA_US9RT techs'!$A$2:$I$1722,9,FALSE),"")</f>
        <v/>
      </c>
      <c r="DN260" s="2" t="str">
        <f>IFERROR(VLOOKUP($CS$1&amp;'Service PJ'!$D258&amp;'Service PJ'!$B258&amp;'Service PJ'!$A258&amp;"*",'EPA_US9RT techs'!$A$2:$I$1722,9,FALSE),"")</f>
        <v/>
      </c>
      <c r="DO260" s="2" t="str">
        <f>IFERROR(VLOOKUP($CS$1&amp;'Service PJ'!$D258&amp;'Service PJ'!$B258&amp;'Service PJ'!$A258&amp;"*",'EPA_US9RT techs'!$A$2:$I$1722,9,FALSE),"")</f>
        <v/>
      </c>
      <c r="DP260" s="2" t="str">
        <f>IFERROR(VLOOKUP($CS$1&amp;'Service PJ'!$D258&amp;'Service PJ'!$B258&amp;'Service PJ'!$A258&amp;"*",'EPA_US9RT techs'!$A$2:$I$1722,9,FALSE),"")</f>
        <v/>
      </c>
      <c r="DQ260" s="2" t="str">
        <f>IFERROR(VLOOKUP($CS$1&amp;'Service PJ'!$D258&amp;'Service PJ'!$B258&amp;'Service PJ'!$A258&amp;"*",'EPA_US9RT techs'!$A$2:$I$1722,9,FALSE),"")</f>
        <v/>
      </c>
      <c r="DR260" s="2" t="str">
        <f>IFERROR(VLOOKUP($CS$1&amp;'Service PJ'!$D258&amp;'Service PJ'!$B258&amp;'Service PJ'!$A258&amp;"*",'EPA_US9RT techs'!$A$2:$I$1722,9,FALSE),"")</f>
        <v/>
      </c>
      <c r="DS260" s="2" t="str">
        <f>IFERROR(VLOOKUP($CS$1&amp;'Service PJ'!$D258&amp;'Service PJ'!$B258&amp;'Service PJ'!$A258&amp;"*",'EPA_US9RT techs'!$A$2:$I$1722,9,FALSE),"")</f>
        <v/>
      </c>
      <c r="DT260" s="2" t="str">
        <f>IFERROR(VLOOKUP($CS$1&amp;'Service PJ'!$D258&amp;'Service PJ'!$B258&amp;'Service PJ'!$A258&amp;"*",'EPA_US9RT techs'!$A$2:$I$1722,9,FALSE),"")</f>
        <v/>
      </c>
      <c r="DU260" s="2" t="str">
        <f>IFERROR(VLOOKUP($CS$1&amp;'Service PJ'!$D258&amp;'Service PJ'!$B258&amp;'Service PJ'!$A258&amp;"*",'EPA_US9RT techs'!$A$2:$I$1722,9,FALSE),"")</f>
        <v/>
      </c>
      <c r="DV260" s="2" t="str">
        <f>IFERROR(VLOOKUP($CS$1&amp;'Service PJ'!$D258&amp;'Service PJ'!$B258&amp;'Service PJ'!$A258&amp;"*",'EPA_US9RT techs'!$A$2:$I$1722,9,FALSE),"")</f>
        <v/>
      </c>
      <c r="DW260" s="2" t="str">
        <f>IFERROR(VLOOKUP($CS$1&amp;'Service PJ'!$D258&amp;'Service PJ'!$B258&amp;'Service PJ'!$A258&amp;"*",'EPA_US9RT techs'!$A$2:$I$1722,9,FALSE),"")</f>
        <v/>
      </c>
    </row>
    <row r="261" spans="1:127" x14ac:dyDescent="0.45">
      <c r="A261" t="str">
        <f>IF(SUM(B261:R261)=0,"\I:",'Service PJ'!$D259&amp;"_"&amp;'Service PJ'!$E259&amp;"_"&amp;'Service PJ'!$C259)</f>
        <v>IIS_STM_BFG</v>
      </c>
      <c r="B261" s="14">
        <f>IFERROR(VLOOKUP($A$1&amp;'Service PJ'!$D259&amp;'Service PJ'!$B259&amp;'Service PJ'!$A259&amp;"*",'EPA_US9RT techs'!$A$2:$I$1722,9,FALSE),"")</f>
        <v>3.4417673447000001</v>
      </c>
      <c r="C261" s="14">
        <f>IFERROR(VLOOKUP($A$1&amp;'Service PJ'!$D259&amp;'Service PJ'!$B259&amp;'Service PJ'!$A259&amp;"*",'EPA_US9RT techs'!$A$2:$I$1722,9,FALSE),"")</f>
        <v>3.4417673447000001</v>
      </c>
      <c r="D261" s="14">
        <f>IFERROR(VLOOKUP($A$1&amp;'Service PJ'!$D259&amp;'Service PJ'!$B259&amp;'Service PJ'!$A259&amp;"*",'EPA_US9RT techs'!$A$2:$I$1722,9,FALSE),"")</f>
        <v>3.4417673447000001</v>
      </c>
      <c r="E261" s="14">
        <f>IFERROR(VLOOKUP($A$1&amp;'Service PJ'!$D259&amp;'Service PJ'!$B259&amp;'Service PJ'!$A259&amp;"*",'EPA_US9RT techs'!$A$2:$I$1722,9,FALSE),"")</f>
        <v>3.4417673447000001</v>
      </c>
      <c r="F261" s="14">
        <f>IFERROR(VLOOKUP($A$1&amp;'Service PJ'!$D259&amp;'Service PJ'!$B259&amp;'Service PJ'!$A259&amp;"*",'EPA_US9RT techs'!$A$2:$I$1722,9,FALSE),"")</f>
        <v>3.4417673447000001</v>
      </c>
      <c r="G261" s="14">
        <f>IFERROR(VLOOKUP($A$1&amp;'Service PJ'!$D259&amp;'Service PJ'!$B259&amp;'Service PJ'!$A259&amp;"*",'EPA_US9RT techs'!$A$2:$I$1722,9,FALSE),"")</f>
        <v>3.4417673447000001</v>
      </c>
      <c r="H261" s="14">
        <f>IFERROR(VLOOKUP($A$1&amp;'Service PJ'!$D259&amp;'Service PJ'!$B259&amp;'Service PJ'!$A259&amp;"*",'EPA_US9RT techs'!$A$2:$I$1722,9,FALSE),"")</f>
        <v>3.4417673447000001</v>
      </c>
      <c r="I261" s="14">
        <f>IFERROR(VLOOKUP($A$1&amp;'Service PJ'!$D259&amp;'Service PJ'!$B259&amp;'Service PJ'!$A259&amp;"*",'EPA_US9RT techs'!$A$2:$I$1722,9,FALSE),"")</f>
        <v>3.4417673447000001</v>
      </c>
      <c r="J261" s="14">
        <f>IFERROR(VLOOKUP($A$1&amp;'Service PJ'!$D259&amp;'Service PJ'!$B259&amp;'Service PJ'!$A259&amp;"*",'EPA_US9RT techs'!$A$2:$I$1722,9,FALSE),"")</f>
        <v>3.4417673447000001</v>
      </c>
      <c r="K261" s="14">
        <f>IFERROR(VLOOKUP($A$1&amp;'Service PJ'!$D259&amp;'Service PJ'!$B259&amp;'Service PJ'!$A259&amp;"*",'EPA_US9RT techs'!$A$2:$I$1722,9,FALSE),"")</f>
        <v>3.4417673447000001</v>
      </c>
      <c r="L261" s="14">
        <f>IFERROR(VLOOKUP($A$1&amp;'Service PJ'!$D259&amp;'Service PJ'!$B259&amp;'Service PJ'!$A259&amp;"*",'EPA_US9RT techs'!$A$2:$I$1722,9,FALSE),"")</f>
        <v>3.4417673447000001</v>
      </c>
      <c r="M261" s="14">
        <f>IFERROR(VLOOKUP($A$1&amp;'Service PJ'!$D259&amp;'Service PJ'!$B259&amp;'Service PJ'!$A259&amp;"*",'EPA_US9RT techs'!$A$2:$I$1722,9,FALSE),"")</f>
        <v>3.4417673447000001</v>
      </c>
      <c r="N261" s="14">
        <f>IFERROR(VLOOKUP($A$1&amp;'Service PJ'!$D259&amp;'Service PJ'!$B259&amp;'Service PJ'!$A259&amp;"*",'EPA_US9RT techs'!$A$2:$I$1722,9,FALSE),"")</f>
        <v>3.4417673447000001</v>
      </c>
      <c r="O261" s="14">
        <f>IFERROR(VLOOKUP($A$1&amp;'Service PJ'!$D259&amp;'Service PJ'!$B259&amp;'Service PJ'!$A259&amp;"*",'EPA_US9RT techs'!$A$2:$I$1722,9,FALSE),"")</f>
        <v>3.4417673447000001</v>
      </c>
      <c r="P261" s="14">
        <f>IFERROR(VLOOKUP($A$1&amp;'Service PJ'!$D259&amp;'Service PJ'!$B259&amp;'Service PJ'!$A259&amp;"*",'EPA_US9RT techs'!$A$2:$I$1722,9,FALSE),"")</f>
        <v>3.4417673447000001</v>
      </c>
      <c r="Q261" s="14">
        <f>IFERROR(VLOOKUP($A$1&amp;'Service PJ'!$D259&amp;'Service PJ'!$B259&amp;'Service PJ'!$A259&amp;"*",'EPA_US9RT techs'!$A$2:$I$1722,9,FALSE),"")</f>
        <v>3.4417673447000001</v>
      </c>
      <c r="R261" s="14">
        <f>IFERROR(VLOOKUP($A$1&amp;'Service PJ'!$D259&amp;'Service PJ'!$B259&amp;'Service PJ'!$A259&amp;"*",'EPA_US9RT techs'!$A$2:$I$1722,9,FALSE),"")</f>
        <v>3.4417673447000001</v>
      </c>
      <c r="S261" s="14">
        <f>IFERROR(VLOOKUP($A$1&amp;'Service PJ'!$D259&amp;'Service PJ'!$B259&amp;'Service PJ'!$A259&amp;"*",'EPA_US9RT techs'!$A$2:$I$1722,9,FALSE),"")</f>
        <v>3.4417673447000001</v>
      </c>
      <c r="T261" s="14">
        <f>IFERROR(VLOOKUP($A$1&amp;'Service PJ'!$D259&amp;'Service PJ'!$B259&amp;'Service PJ'!$A259&amp;"*",'EPA_US9RT techs'!$A$2:$I$1722,9,FALSE),"")</f>
        <v>3.4417673447000001</v>
      </c>
      <c r="U261" s="14">
        <f>IFERROR(VLOOKUP($A$1&amp;'Service PJ'!$D259&amp;'Service PJ'!$B259&amp;'Service PJ'!$A259&amp;"*",'EPA_US9RT techs'!$A$2:$I$1722,9,FALSE),"")</f>
        <v>3.4417673447000001</v>
      </c>
      <c r="V261" s="14">
        <f>IFERROR(VLOOKUP($A$1&amp;'Service PJ'!$D259&amp;'Service PJ'!$B259&amp;'Service PJ'!$A259&amp;"*",'EPA_US9RT techs'!$A$2:$I$1722,9,FALSE),"")</f>
        <v>3.4417673447000001</v>
      </c>
      <c r="W261" s="14">
        <f>IFERROR(VLOOKUP($A$1&amp;'Service PJ'!$D259&amp;'Service PJ'!$B259&amp;'Service PJ'!$A259&amp;"*",'EPA_US9RT techs'!$A$2:$I$1722,9,FALSE),"")</f>
        <v>3.4417673447000001</v>
      </c>
      <c r="X261" s="14">
        <f>IFERROR(VLOOKUP($A$1&amp;'Service PJ'!$D259&amp;'Service PJ'!$B259&amp;'Service PJ'!$A259&amp;"*",'EPA_US9RT techs'!$A$2:$I$1722,9,FALSE),"")</f>
        <v>3.4417673447000001</v>
      </c>
      <c r="Y261" s="14">
        <f>IFERROR(VLOOKUP($A$1&amp;'Service PJ'!$D259&amp;'Service PJ'!$B259&amp;'Service PJ'!$A259&amp;"*",'EPA_US9RT techs'!$A$2:$I$1722,9,FALSE),"")</f>
        <v>3.4417673447000001</v>
      </c>
      <c r="Z261" s="14">
        <f>IFERROR(VLOOKUP($A$1&amp;'Service PJ'!$D259&amp;'Service PJ'!$B259&amp;'Service PJ'!$A259&amp;"*",'EPA_US9RT techs'!$A$2:$I$1722,9,FALSE),"")</f>
        <v>3.4417673447000001</v>
      </c>
      <c r="AA261" s="14">
        <f>IFERROR(VLOOKUP($A$1&amp;'Service PJ'!$D259&amp;'Service PJ'!$B259&amp;'Service PJ'!$A259&amp;"*",'EPA_US9RT techs'!$A$2:$I$1722,9,FALSE),"")</f>
        <v>3.4417673447000001</v>
      </c>
      <c r="AB261" s="14">
        <f>IFERROR(VLOOKUP($A$1&amp;'Service PJ'!$D259&amp;'Service PJ'!$B259&amp;'Service PJ'!$A259&amp;"*",'EPA_US9RT techs'!$A$2:$I$1722,9,FALSE),"")</f>
        <v>3.4417673447000001</v>
      </c>
      <c r="AC261" s="14">
        <f>IFERROR(VLOOKUP($A$1&amp;'Service PJ'!$D259&amp;'Service PJ'!$B259&amp;'Service PJ'!$A259&amp;"*",'EPA_US9RT techs'!$A$2:$I$1722,9,FALSE),"")</f>
        <v>3.4417673447000001</v>
      </c>
      <c r="AD261" s="14">
        <f>IFERROR(VLOOKUP($A$1&amp;'Service PJ'!$D259&amp;'Service PJ'!$B259&amp;'Service PJ'!$A259&amp;"*",'EPA_US9RT techs'!$A$2:$I$1722,9,FALSE),"")</f>
        <v>3.4417673447000001</v>
      </c>
      <c r="AE261" s="14">
        <f>IFERROR(VLOOKUP($A$1&amp;'Service PJ'!$D259&amp;'Service PJ'!$B259&amp;'Service PJ'!$A259&amp;"*",'EPA_US9RT techs'!$A$2:$I$1722,9,FALSE),"")</f>
        <v>3.4417673447000001</v>
      </c>
      <c r="AG261" t="str">
        <f>IF(SUM(AH261:AX261)=0,"\I:",'Service PJ'!$D259&amp;"_"&amp;'Service PJ'!$E259&amp;"_"&amp;'Service PJ'!$C259)</f>
        <v>IIS_STM_BFG</v>
      </c>
      <c r="AH261" s="14">
        <f>IFERROR(VLOOKUP($AG$1&amp;'Service PJ'!$D259&amp;'Service PJ'!$B259&amp;'Service PJ'!$A259&amp;"*",'EPA_US9RT techs'!$A$2:$I$1722,9,FALSE),"")</f>
        <v>0.58846372889999998</v>
      </c>
      <c r="AI261" s="14">
        <f>IFERROR(VLOOKUP($AG$1&amp;'Service PJ'!$D259&amp;'Service PJ'!$B259&amp;'Service PJ'!$A259&amp;"*",'EPA_US9RT techs'!$A$2:$I$1722,9,FALSE),"")</f>
        <v>0.58846372889999998</v>
      </c>
      <c r="AJ261" s="14">
        <f>IFERROR(VLOOKUP($AG$1&amp;'Service PJ'!$D259&amp;'Service PJ'!$B259&amp;'Service PJ'!$A259&amp;"*",'EPA_US9RT techs'!$A$2:$I$1722,9,FALSE),"")</f>
        <v>0.58846372889999998</v>
      </c>
      <c r="AK261" s="14">
        <f>IFERROR(VLOOKUP($AG$1&amp;'Service PJ'!$D259&amp;'Service PJ'!$B259&amp;'Service PJ'!$A259&amp;"*",'EPA_US9RT techs'!$A$2:$I$1722,9,FALSE),"")</f>
        <v>0.58846372889999998</v>
      </c>
      <c r="AL261" s="14">
        <f>IFERROR(VLOOKUP($AG$1&amp;'Service PJ'!$D259&amp;'Service PJ'!$B259&amp;'Service PJ'!$A259&amp;"*",'EPA_US9RT techs'!$A$2:$I$1722,9,FALSE),"")</f>
        <v>0.58846372889999998</v>
      </c>
      <c r="AM261" s="14">
        <f>IFERROR(VLOOKUP($AG$1&amp;'Service PJ'!$D259&amp;'Service PJ'!$B259&amp;'Service PJ'!$A259&amp;"*",'EPA_US9RT techs'!$A$2:$I$1722,9,FALSE),"")</f>
        <v>0.58846372889999998</v>
      </c>
      <c r="AN261" s="14">
        <f>IFERROR(VLOOKUP($AG$1&amp;'Service PJ'!$D259&amp;'Service PJ'!$B259&amp;'Service PJ'!$A259&amp;"*",'EPA_US9RT techs'!$A$2:$I$1722,9,FALSE),"")</f>
        <v>0.58846372889999998</v>
      </c>
      <c r="AO261" s="14">
        <f>IFERROR(VLOOKUP($AG$1&amp;'Service PJ'!$D259&amp;'Service PJ'!$B259&amp;'Service PJ'!$A259&amp;"*",'EPA_US9RT techs'!$A$2:$I$1722,9,FALSE),"")</f>
        <v>0.58846372889999998</v>
      </c>
      <c r="AP261" s="14">
        <f>IFERROR(VLOOKUP($AG$1&amp;'Service PJ'!$D259&amp;'Service PJ'!$B259&amp;'Service PJ'!$A259&amp;"*",'EPA_US9RT techs'!$A$2:$I$1722,9,FALSE),"")</f>
        <v>0.58846372889999998</v>
      </c>
      <c r="AQ261" s="14">
        <f>IFERROR(VLOOKUP($AG$1&amp;'Service PJ'!$D259&amp;'Service PJ'!$B259&amp;'Service PJ'!$A259&amp;"*",'EPA_US9RT techs'!$A$2:$I$1722,9,FALSE),"")</f>
        <v>0.58846372889999998</v>
      </c>
      <c r="AR261" s="14">
        <f>IFERROR(VLOOKUP($AG$1&amp;'Service PJ'!$D259&amp;'Service PJ'!$B259&amp;'Service PJ'!$A259&amp;"*",'EPA_US9RT techs'!$A$2:$I$1722,9,FALSE),"")</f>
        <v>0.58846372889999998</v>
      </c>
      <c r="AS261" s="14">
        <f>IFERROR(VLOOKUP($AG$1&amp;'Service PJ'!$D259&amp;'Service PJ'!$B259&amp;'Service PJ'!$A259&amp;"*",'EPA_US9RT techs'!$A$2:$I$1722,9,FALSE),"")</f>
        <v>0.58846372889999998</v>
      </c>
      <c r="AT261" s="14">
        <f>IFERROR(VLOOKUP($AG$1&amp;'Service PJ'!$D259&amp;'Service PJ'!$B259&amp;'Service PJ'!$A259&amp;"*",'EPA_US9RT techs'!$A$2:$I$1722,9,FALSE),"")</f>
        <v>0.58846372889999998</v>
      </c>
      <c r="AU261" s="14">
        <f>IFERROR(VLOOKUP($AG$1&amp;'Service PJ'!$D259&amp;'Service PJ'!$B259&amp;'Service PJ'!$A259&amp;"*",'EPA_US9RT techs'!$A$2:$I$1722,9,FALSE),"")</f>
        <v>0.58846372889999998</v>
      </c>
      <c r="AV261" s="14">
        <f>IFERROR(VLOOKUP($AG$1&amp;'Service PJ'!$D259&amp;'Service PJ'!$B259&amp;'Service PJ'!$A259&amp;"*",'EPA_US9RT techs'!$A$2:$I$1722,9,FALSE),"")</f>
        <v>0.58846372889999998</v>
      </c>
      <c r="AW261" s="14">
        <f>IFERROR(VLOOKUP($AG$1&amp;'Service PJ'!$D259&amp;'Service PJ'!$B259&amp;'Service PJ'!$A259&amp;"*",'EPA_US9RT techs'!$A$2:$I$1722,9,FALSE),"")</f>
        <v>0.58846372889999998</v>
      </c>
      <c r="AX261" s="14">
        <f>IFERROR(VLOOKUP($AG$1&amp;'Service PJ'!$D259&amp;'Service PJ'!$B259&amp;'Service PJ'!$A259&amp;"*",'EPA_US9RT techs'!$A$2:$I$1722,9,FALSE),"")</f>
        <v>0.58846372889999998</v>
      </c>
      <c r="AY261" s="14">
        <f>IFERROR(VLOOKUP($AG$1&amp;'Service PJ'!$D259&amp;'Service PJ'!$B259&amp;'Service PJ'!$A259&amp;"*",'EPA_US9RT techs'!$A$2:$I$1722,9,FALSE),"")</f>
        <v>0.58846372889999998</v>
      </c>
      <c r="AZ261" s="14">
        <f>IFERROR(VLOOKUP($AG$1&amp;'Service PJ'!$D259&amp;'Service PJ'!$B259&amp;'Service PJ'!$A259&amp;"*",'EPA_US9RT techs'!$A$2:$I$1722,9,FALSE),"")</f>
        <v>0.58846372889999998</v>
      </c>
      <c r="BA261" s="14">
        <f>IFERROR(VLOOKUP($AG$1&amp;'Service PJ'!$D259&amp;'Service PJ'!$B259&amp;'Service PJ'!$A259&amp;"*",'EPA_US9RT techs'!$A$2:$I$1722,9,FALSE),"")</f>
        <v>0.58846372889999998</v>
      </c>
      <c r="BB261" s="14">
        <f>IFERROR(VLOOKUP($AG$1&amp;'Service PJ'!$D259&amp;'Service PJ'!$B259&amp;'Service PJ'!$A259&amp;"*",'EPA_US9RT techs'!$A$2:$I$1722,9,FALSE),"")</f>
        <v>0.58846372889999998</v>
      </c>
      <c r="BC261" s="14">
        <f>IFERROR(VLOOKUP($AG$1&amp;'Service PJ'!$D259&amp;'Service PJ'!$B259&amp;'Service PJ'!$A259&amp;"*",'EPA_US9RT techs'!$A$2:$I$1722,9,FALSE),"")</f>
        <v>0.58846372889999998</v>
      </c>
      <c r="BD261" s="14">
        <f>IFERROR(VLOOKUP($AG$1&amp;'Service PJ'!$D259&amp;'Service PJ'!$B259&amp;'Service PJ'!$A259&amp;"*",'EPA_US9RT techs'!$A$2:$I$1722,9,FALSE),"")</f>
        <v>0.58846372889999998</v>
      </c>
      <c r="BE261" s="14">
        <f>IFERROR(VLOOKUP($AG$1&amp;'Service PJ'!$D259&amp;'Service PJ'!$B259&amp;'Service PJ'!$A259&amp;"*",'EPA_US9RT techs'!$A$2:$I$1722,9,FALSE),"")</f>
        <v>0.58846372889999998</v>
      </c>
      <c r="BF261" s="14">
        <f>IFERROR(VLOOKUP($AG$1&amp;'Service PJ'!$D259&amp;'Service PJ'!$B259&amp;'Service PJ'!$A259&amp;"*",'EPA_US9RT techs'!$A$2:$I$1722,9,FALSE),"")</f>
        <v>0.58846372889999998</v>
      </c>
      <c r="BG261" s="14">
        <f>IFERROR(VLOOKUP($AG$1&amp;'Service PJ'!$D259&amp;'Service PJ'!$B259&amp;'Service PJ'!$A259&amp;"*",'EPA_US9RT techs'!$A$2:$I$1722,9,FALSE),"")</f>
        <v>0.58846372889999998</v>
      </c>
      <c r="BH261" s="14">
        <f>IFERROR(VLOOKUP($AG$1&amp;'Service PJ'!$D259&amp;'Service PJ'!$B259&amp;'Service PJ'!$A259&amp;"*",'EPA_US9RT techs'!$A$2:$I$1722,9,FALSE),"")</f>
        <v>0.58846372889999998</v>
      </c>
      <c r="BI261" s="14">
        <f>IFERROR(VLOOKUP($AG$1&amp;'Service PJ'!$D259&amp;'Service PJ'!$B259&amp;'Service PJ'!$A259&amp;"*",'EPA_US9RT techs'!$A$2:$I$1722,9,FALSE),"")</f>
        <v>0.58846372889999998</v>
      </c>
      <c r="BJ261" s="14">
        <f>IFERROR(VLOOKUP($AG$1&amp;'Service PJ'!$D259&amp;'Service PJ'!$B259&amp;'Service PJ'!$A259&amp;"*",'EPA_US9RT techs'!$A$2:$I$1722,9,FALSE),"")</f>
        <v>0.58846372889999998</v>
      </c>
      <c r="BK261" s="14">
        <f>IFERROR(VLOOKUP($AG$1&amp;'Service PJ'!$D259&amp;'Service PJ'!$B259&amp;'Service PJ'!$A259&amp;"*",'EPA_US9RT techs'!$A$2:$I$1722,9,FALSE),"")</f>
        <v>0.58846372889999998</v>
      </c>
      <c r="BM261" t="str">
        <f>IF(SUM(BN261:CD261)=0,"\I:",'Service PJ'!$D259&amp;"_"&amp;'Service PJ'!$E259&amp;"_"&amp;'Service PJ'!$C259)</f>
        <v>IIS_STM_BFG</v>
      </c>
      <c r="BN261" s="14">
        <f>IFERROR(VLOOKUP($BM$1&amp;'Service PJ'!$D259&amp;'Service PJ'!$B259&amp;'Service PJ'!$A259&amp;"*",'EPA_US9RT techs'!$A$2:$I$1722,9,FALSE),"")</f>
        <v>0.17414847289999999</v>
      </c>
      <c r="BO261" s="14">
        <f>IFERROR(VLOOKUP($BM$1&amp;'Service PJ'!$D259&amp;'Service PJ'!$B259&amp;'Service PJ'!$A259&amp;"*",'EPA_US9RT techs'!$A$2:$I$1722,9,FALSE),"")</f>
        <v>0.17414847289999999</v>
      </c>
      <c r="BP261" s="14">
        <f>IFERROR(VLOOKUP($BM$1&amp;'Service PJ'!$D259&amp;'Service PJ'!$B259&amp;'Service PJ'!$A259&amp;"*",'EPA_US9RT techs'!$A$2:$I$1722,9,FALSE),"")</f>
        <v>0.17414847289999999</v>
      </c>
      <c r="BQ261" s="14">
        <f>IFERROR(VLOOKUP($BM$1&amp;'Service PJ'!$D259&amp;'Service PJ'!$B259&amp;'Service PJ'!$A259&amp;"*",'EPA_US9RT techs'!$A$2:$I$1722,9,FALSE),"")</f>
        <v>0.17414847289999999</v>
      </c>
      <c r="BR261" s="14">
        <f>IFERROR(VLOOKUP($BM$1&amp;'Service PJ'!$D259&amp;'Service PJ'!$B259&amp;'Service PJ'!$A259&amp;"*",'EPA_US9RT techs'!$A$2:$I$1722,9,FALSE),"")</f>
        <v>0.17414847289999999</v>
      </c>
      <c r="BS261" s="14">
        <f>IFERROR(VLOOKUP($BM$1&amp;'Service PJ'!$D259&amp;'Service PJ'!$B259&amp;'Service PJ'!$A259&amp;"*",'EPA_US9RT techs'!$A$2:$I$1722,9,FALSE),"")</f>
        <v>0.17414847289999999</v>
      </c>
      <c r="BT261" s="14">
        <f>IFERROR(VLOOKUP($BM$1&amp;'Service PJ'!$D259&amp;'Service PJ'!$B259&amp;'Service PJ'!$A259&amp;"*",'EPA_US9RT techs'!$A$2:$I$1722,9,FALSE),"")</f>
        <v>0.17414847289999999</v>
      </c>
      <c r="BU261" s="14">
        <f>IFERROR(VLOOKUP($BM$1&amp;'Service PJ'!$D259&amp;'Service PJ'!$B259&amp;'Service PJ'!$A259&amp;"*",'EPA_US9RT techs'!$A$2:$I$1722,9,FALSE),"")</f>
        <v>0.17414847289999999</v>
      </c>
      <c r="BV261" s="14">
        <f>IFERROR(VLOOKUP($BM$1&amp;'Service PJ'!$D259&amp;'Service PJ'!$B259&amp;'Service PJ'!$A259&amp;"*",'EPA_US9RT techs'!$A$2:$I$1722,9,FALSE),"")</f>
        <v>0.17414847289999999</v>
      </c>
      <c r="BW261" s="14">
        <f>IFERROR(VLOOKUP($BM$1&amp;'Service PJ'!$D259&amp;'Service PJ'!$B259&amp;'Service PJ'!$A259&amp;"*",'EPA_US9RT techs'!$A$2:$I$1722,9,FALSE),"")</f>
        <v>0.17414847289999999</v>
      </c>
      <c r="BX261" s="14">
        <f>IFERROR(VLOOKUP($BM$1&amp;'Service PJ'!$D259&amp;'Service PJ'!$B259&amp;'Service PJ'!$A259&amp;"*",'EPA_US9RT techs'!$A$2:$I$1722,9,FALSE),"")</f>
        <v>0.17414847289999999</v>
      </c>
      <c r="BY261" s="14">
        <f>IFERROR(VLOOKUP($BM$1&amp;'Service PJ'!$D259&amp;'Service PJ'!$B259&amp;'Service PJ'!$A259&amp;"*",'EPA_US9RT techs'!$A$2:$I$1722,9,FALSE),"")</f>
        <v>0.17414847289999999</v>
      </c>
      <c r="BZ261" s="14">
        <f>IFERROR(VLOOKUP($BM$1&amp;'Service PJ'!$D259&amp;'Service PJ'!$B259&amp;'Service PJ'!$A259&amp;"*",'EPA_US9RT techs'!$A$2:$I$1722,9,FALSE),"")</f>
        <v>0.17414847289999999</v>
      </c>
      <c r="CA261" s="14">
        <f>IFERROR(VLOOKUP($BM$1&amp;'Service PJ'!$D259&amp;'Service PJ'!$B259&amp;'Service PJ'!$A259&amp;"*",'EPA_US9RT techs'!$A$2:$I$1722,9,FALSE),"")</f>
        <v>0.17414847289999999</v>
      </c>
      <c r="CB261" s="14">
        <f>IFERROR(VLOOKUP($BM$1&amp;'Service PJ'!$D259&amp;'Service PJ'!$B259&amp;'Service PJ'!$A259&amp;"*",'EPA_US9RT techs'!$A$2:$I$1722,9,FALSE),"")</f>
        <v>0.17414847289999999</v>
      </c>
      <c r="CC261" s="14">
        <f>IFERROR(VLOOKUP($BM$1&amp;'Service PJ'!$D259&amp;'Service PJ'!$B259&amp;'Service PJ'!$A259&amp;"*",'EPA_US9RT techs'!$A$2:$I$1722,9,FALSE),"")</f>
        <v>0.17414847289999999</v>
      </c>
      <c r="CD261" s="14">
        <f>IFERROR(VLOOKUP($BM$1&amp;'Service PJ'!$D259&amp;'Service PJ'!$B259&amp;'Service PJ'!$A259&amp;"*",'EPA_US9RT techs'!$A$2:$I$1722,9,FALSE),"")</f>
        <v>0.17414847289999999</v>
      </c>
      <c r="CE261" s="14">
        <f>IFERROR(VLOOKUP($BM$1&amp;'Service PJ'!$D259&amp;'Service PJ'!$B259&amp;'Service PJ'!$A259&amp;"*",'EPA_US9RT techs'!$A$2:$I$1722,9,FALSE),"")</f>
        <v>0.17414847289999999</v>
      </c>
      <c r="CF261" s="14">
        <f>IFERROR(VLOOKUP($BM$1&amp;'Service PJ'!$D259&amp;'Service PJ'!$B259&amp;'Service PJ'!$A259&amp;"*",'EPA_US9RT techs'!$A$2:$I$1722,9,FALSE),"")</f>
        <v>0.17414847289999999</v>
      </c>
      <c r="CG261" s="14">
        <f>IFERROR(VLOOKUP($BM$1&amp;'Service PJ'!$D259&amp;'Service PJ'!$B259&amp;'Service PJ'!$A259&amp;"*",'EPA_US9RT techs'!$A$2:$I$1722,9,FALSE),"")</f>
        <v>0.17414847289999999</v>
      </c>
      <c r="CH261" s="14">
        <f>IFERROR(VLOOKUP($BM$1&amp;'Service PJ'!$D259&amp;'Service PJ'!$B259&amp;'Service PJ'!$A259&amp;"*",'EPA_US9RT techs'!$A$2:$I$1722,9,FALSE),"")</f>
        <v>0.17414847289999999</v>
      </c>
      <c r="CI261" s="14">
        <f>IFERROR(VLOOKUP($BM$1&amp;'Service PJ'!$D259&amp;'Service PJ'!$B259&amp;'Service PJ'!$A259&amp;"*",'EPA_US9RT techs'!$A$2:$I$1722,9,FALSE),"")</f>
        <v>0.17414847289999999</v>
      </c>
      <c r="CJ261" s="14">
        <f>IFERROR(VLOOKUP($BM$1&amp;'Service PJ'!$D259&amp;'Service PJ'!$B259&amp;'Service PJ'!$A259&amp;"*",'EPA_US9RT techs'!$A$2:$I$1722,9,FALSE),"")</f>
        <v>0.17414847289999999</v>
      </c>
      <c r="CK261" s="14">
        <f>IFERROR(VLOOKUP($BM$1&amp;'Service PJ'!$D259&amp;'Service PJ'!$B259&amp;'Service PJ'!$A259&amp;"*",'EPA_US9RT techs'!$A$2:$I$1722,9,FALSE),"")</f>
        <v>0.17414847289999999</v>
      </c>
      <c r="CL261" s="14">
        <f>IFERROR(VLOOKUP($BM$1&amp;'Service PJ'!$D259&amp;'Service PJ'!$B259&amp;'Service PJ'!$A259&amp;"*",'EPA_US9RT techs'!$A$2:$I$1722,9,FALSE),"")</f>
        <v>0.17414847289999999</v>
      </c>
      <c r="CM261" s="14">
        <f>IFERROR(VLOOKUP($BM$1&amp;'Service PJ'!$D259&amp;'Service PJ'!$B259&amp;'Service PJ'!$A259&amp;"*",'EPA_US9RT techs'!$A$2:$I$1722,9,FALSE),"")</f>
        <v>0.17414847289999999</v>
      </c>
      <c r="CN261" s="14">
        <f>IFERROR(VLOOKUP($BM$1&amp;'Service PJ'!$D259&amp;'Service PJ'!$B259&amp;'Service PJ'!$A259&amp;"*",'EPA_US9RT techs'!$A$2:$I$1722,9,FALSE),"")</f>
        <v>0.17414847289999999</v>
      </c>
      <c r="CO261" s="14">
        <f>IFERROR(VLOOKUP($BM$1&amp;'Service PJ'!$D259&amp;'Service PJ'!$B259&amp;'Service PJ'!$A259&amp;"*",'EPA_US9RT techs'!$A$2:$I$1722,9,FALSE),"")</f>
        <v>0.17414847289999999</v>
      </c>
      <c r="CP261" s="14">
        <f>IFERROR(VLOOKUP($BM$1&amp;'Service PJ'!$D259&amp;'Service PJ'!$B259&amp;'Service PJ'!$A259&amp;"*",'EPA_US9RT techs'!$A$2:$I$1722,9,FALSE),"")</f>
        <v>0.17414847289999999</v>
      </c>
      <c r="CQ261" s="14">
        <f>IFERROR(VLOOKUP($BM$1&amp;'Service PJ'!$D259&amp;'Service PJ'!$B259&amp;'Service PJ'!$A259&amp;"*",'EPA_US9RT techs'!$A$2:$I$1722,9,FALSE),"")</f>
        <v>0.17414847289999999</v>
      </c>
      <c r="CS261" t="str">
        <f>IF(SUM(CT261:DJ261)=0,"\I:",'Service PJ'!$D259&amp;"_"&amp;'Service PJ'!$E259&amp;"_"&amp;'Service PJ'!$C259)</f>
        <v>IIS_STM_BFG</v>
      </c>
      <c r="CT261" s="2">
        <f>IFERROR(VLOOKUP($CS$1&amp;'Service PJ'!$D259&amp;'Service PJ'!$B259&amp;'Service PJ'!$A259&amp;"*",'EPA_US9RT techs'!$A$2:$I$1722,9,FALSE),"")</f>
        <v>50</v>
      </c>
      <c r="CU261" s="2">
        <f>IFERROR(VLOOKUP($CS$1&amp;'Service PJ'!$D259&amp;'Service PJ'!$B259&amp;'Service PJ'!$A259&amp;"*",'EPA_US9RT techs'!$A$2:$I$1722,9,FALSE),"")</f>
        <v>50</v>
      </c>
      <c r="CV261" s="2">
        <f>IFERROR(VLOOKUP($CS$1&amp;'Service PJ'!$D259&amp;'Service PJ'!$B259&amp;'Service PJ'!$A259&amp;"*",'EPA_US9RT techs'!$A$2:$I$1722,9,FALSE),"")</f>
        <v>50</v>
      </c>
      <c r="CW261" s="2">
        <f>IFERROR(VLOOKUP($CS$1&amp;'Service PJ'!$D259&amp;'Service PJ'!$B259&amp;'Service PJ'!$A259&amp;"*",'EPA_US9RT techs'!$A$2:$I$1722,9,FALSE),"")</f>
        <v>50</v>
      </c>
      <c r="CX261" s="2">
        <f>IFERROR(VLOOKUP($CS$1&amp;'Service PJ'!$D259&amp;'Service PJ'!$B259&amp;'Service PJ'!$A259&amp;"*",'EPA_US9RT techs'!$A$2:$I$1722,9,FALSE),"")</f>
        <v>50</v>
      </c>
      <c r="CY261" s="2">
        <f>IFERROR(VLOOKUP($CS$1&amp;'Service PJ'!$D259&amp;'Service PJ'!$B259&amp;'Service PJ'!$A259&amp;"*",'EPA_US9RT techs'!$A$2:$I$1722,9,FALSE),"")</f>
        <v>50</v>
      </c>
      <c r="CZ261" s="2">
        <f>IFERROR(VLOOKUP($CS$1&amp;'Service PJ'!$D259&amp;'Service PJ'!$B259&amp;'Service PJ'!$A259&amp;"*",'EPA_US9RT techs'!$A$2:$I$1722,9,FALSE),"")</f>
        <v>50</v>
      </c>
      <c r="DA261" s="2">
        <f>IFERROR(VLOOKUP($CS$1&amp;'Service PJ'!$D259&amp;'Service PJ'!$B259&amp;'Service PJ'!$A259&amp;"*",'EPA_US9RT techs'!$A$2:$I$1722,9,FALSE),"")</f>
        <v>50</v>
      </c>
      <c r="DB261" s="2">
        <f>IFERROR(VLOOKUP($CS$1&amp;'Service PJ'!$D259&amp;'Service PJ'!$B259&amp;'Service PJ'!$A259&amp;"*",'EPA_US9RT techs'!$A$2:$I$1722,9,FALSE),"")</f>
        <v>50</v>
      </c>
      <c r="DC261" s="2">
        <f>IFERROR(VLOOKUP($CS$1&amp;'Service PJ'!$D259&amp;'Service PJ'!$B259&amp;'Service PJ'!$A259&amp;"*",'EPA_US9RT techs'!$A$2:$I$1722,9,FALSE),"")</f>
        <v>50</v>
      </c>
      <c r="DD261" s="2">
        <f>IFERROR(VLOOKUP($CS$1&amp;'Service PJ'!$D259&amp;'Service PJ'!$B259&amp;'Service PJ'!$A259&amp;"*",'EPA_US9RT techs'!$A$2:$I$1722,9,FALSE),"")</f>
        <v>50</v>
      </c>
      <c r="DE261" s="2">
        <f>IFERROR(VLOOKUP($CS$1&amp;'Service PJ'!$D259&amp;'Service PJ'!$B259&amp;'Service PJ'!$A259&amp;"*",'EPA_US9RT techs'!$A$2:$I$1722,9,FALSE),"")</f>
        <v>50</v>
      </c>
      <c r="DF261" s="2">
        <f>IFERROR(VLOOKUP($CS$1&amp;'Service PJ'!$D259&amp;'Service PJ'!$B259&amp;'Service PJ'!$A259&amp;"*",'EPA_US9RT techs'!$A$2:$I$1722,9,FALSE),"")</f>
        <v>50</v>
      </c>
      <c r="DG261" s="2">
        <f>IFERROR(VLOOKUP($CS$1&amp;'Service PJ'!$D259&amp;'Service PJ'!$B259&amp;'Service PJ'!$A259&amp;"*",'EPA_US9RT techs'!$A$2:$I$1722,9,FALSE),"")</f>
        <v>50</v>
      </c>
      <c r="DH261" s="2">
        <f>IFERROR(VLOOKUP($CS$1&amp;'Service PJ'!$D259&amp;'Service PJ'!$B259&amp;'Service PJ'!$A259&amp;"*",'EPA_US9RT techs'!$A$2:$I$1722,9,FALSE),"")</f>
        <v>50</v>
      </c>
      <c r="DI261" s="2">
        <f>IFERROR(VLOOKUP($CS$1&amp;'Service PJ'!$D259&amp;'Service PJ'!$B259&amp;'Service PJ'!$A259&amp;"*",'EPA_US9RT techs'!$A$2:$I$1722,9,FALSE),"")</f>
        <v>50</v>
      </c>
      <c r="DJ261" s="2">
        <f>IFERROR(VLOOKUP($CS$1&amp;'Service PJ'!$D259&amp;'Service PJ'!$B259&amp;'Service PJ'!$A259&amp;"*",'EPA_US9RT techs'!$A$2:$I$1722,9,FALSE),"")</f>
        <v>50</v>
      </c>
      <c r="DK261" s="2">
        <f>IFERROR(VLOOKUP($CS$1&amp;'Service PJ'!$D259&amp;'Service PJ'!$B259&amp;'Service PJ'!$A259&amp;"*",'EPA_US9RT techs'!$A$2:$I$1722,9,FALSE),"")</f>
        <v>50</v>
      </c>
      <c r="DL261" s="2">
        <f>IFERROR(VLOOKUP($CS$1&amp;'Service PJ'!$D259&amp;'Service PJ'!$B259&amp;'Service PJ'!$A259&amp;"*",'EPA_US9RT techs'!$A$2:$I$1722,9,FALSE),"")</f>
        <v>50</v>
      </c>
      <c r="DM261" s="2">
        <f>IFERROR(VLOOKUP($CS$1&amp;'Service PJ'!$D259&amp;'Service PJ'!$B259&amp;'Service PJ'!$A259&amp;"*",'EPA_US9RT techs'!$A$2:$I$1722,9,FALSE),"")</f>
        <v>50</v>
      </c>
      <c r="DN261" s="2">
        <f>IFERROR(VLOOKUP($CS$1&amp;'Service PJ'!$D259&amp;'Service PJ'!$B259&amp;'Service PJ'!$A259&amp;"*",'EPA_US9RT techs'!$A$2:$I$1722,9,FALSE),"")</f>
        <v>50</v>
      </c>
      <c r="DO261" s="2">
        <f>IFERROR(VLOOKUP($CS$1&amp;'Service PJ'!$D259&amp;'Service PJ'!$B259&amp;'Service PJ'!$A259&amp;"*",'EPA_US9RT techs'!$A$2:$I$1722,9,FALSE),"")</f>
        <v>50</v>
      </c>
      <c r="DP261" s="2">
        <f>IFERROR(VLOOKUP($CS$1&amp;'Service PJ'!$D259&amp;'Service PJ'!$B259&amp;'Service PJ'!$A259&amp;"*",'EPA_US9RT techs'!$A$2:$I$1722,9,FALSE),"")</f>
        <v>50</v>
      </c>
      <c r="DQ261" s="2">
        <f>IFERROR(VLOOKUP($CS$1&amp;'Service PJ'!$D259&amp;'Service PJ'!$B259&amp;'Service PJ'!$A259&amp;"*",'EPA_US9RT techs'!$A$2:$I$1722,9,FALSE),"")</f>
        <v>50</v>
      </c>
      <c r="DR261" s="2">
        <f>IFERROR(VLOOKUP($CS$1&amp;'Service PJ'!$D259&amp;'Service PJ'!$B259&amp;'Service PJ'!$A259&amp;"*",'EPA_US9RT techs'!$A$2:$I$1722,9,FALSE),"")</f>
        <v>50</v>
      </c>
      <c r="DS261" s="2">
        <f>IFERROR(VLOOKUP($CS$1&amp;'Service PJ'!$D259&amp;'Service PJ'!$B259&amp;'Service PJ'!$A259&amp;"*",'EPA_US9RT techs'!$A$2:$I$1722,9,FALSE),"")</f>
        <v>50</v>
      </c>
      <c r="DT261" s="2">
        <f>IFERROR(VLOOKUP($CS$1&amp;'Service PJ'!$D259&amp;'Service PJ'!$B259&amp;'Service PJ'!$A259&amp;"*",'EPA_US9RT techs'!$A$2:$I$1722,9,FALSE),"")</f>
        <v>50</v>
      </c>
      <c r="DU261" s="2">
        <f>IFERROR(VLOOKUP($CS$1&amp;'Service PJ'!$D259&amp;'Service PJ'!$B259&amp;'Service PJ'!$A259&amp;"*",'EPA_US9RT techs'!$A$2:$I$1722,9,FALSE),"")</f>
        <v>50</v>
      </c>
      <c r="DV261" s="2">
        <f>IFERROR(VLOOKUP($CS$1&amp;'Service PJ'!$D259&amp;'Service PJ'!$B259&amp;'Service PJ'!$A259&amp;"*",'EPA_US9RT techs'!$A$2:$I$1722,9,FALSE),"")</f>
        <v>50</v>
      </c>
      <c r="DW261" s="2">
        <f>IFERROR(VLOOKUP($CS$1&amp;'Service PJ'!$D259&amp;'Service PJ'!$B259&amp;'Service PJ'!$A259&amp;"*",'EPA_US9RT techs'!$A$2:$I$1722,9,FALSE),"")</f>
        <v>50</v>
      </c>
    </row>
    <row r="262" spans="1:127" x14ac:dyDescent="0.45">
      <c r="A262" t="str">
        <f>IF(SUM(B262:R262)=0,"\I:",'Service PJ'!$D260&amp;"_"&amp;'Service PJ'!$E260&amp;"_"&amp;'Service PJ'!$C260)</f>
        <v>IIS_PRH_BFG</v>
      </c>
      <c r="B262" s="14">
        <f>IFERROR(VLOOKUP($A$1&amp;'Service PJ'!$D260&amp;'Service PJ'!$B260&amp;'Service PJ'!$A260&amp;"*",'EPA_US9RT techs'!$A$2:$I$1722,9,FALSE),"")</f>
        <v>22.034720834800002</v>
      </c>
      <c r="C262" s="14">
        <f>IFERROR(VLOOKUP($A$1&amp;'Service PJ'!$D260&amp;'Service PJ'!$B260&amp;'Service PJ'!$A260&amp;"*",'EPA_US9RT techs'!$A$2:$I$1722,9,FALSE),"")</f>
        <v>22.034720834800002</v>
      </c>
      <c r="D262" s="14">
        <f>IFERROR(VLOOKUP($A$1&amp;'Service PJ'!$D260&amp;'Service PJ'!$B260&amp;'Service PJ'!$A260&amp;"*",'EPA_US9RT techs'!$A$2:$I$1722,9,FALSE),"")</f>
        <v>22.034720834800002</v>
      </c>
      <c r="E262" s="14">
        <f>IFERROR(VLOOKUP($A$1&amp;'Service PJ'!$D260&amp;'Service PJ'!$B260&amp;'Service PJ'!$A260&amp;"*",'EPA_US9RT techs'!$A$2:$I$1722,9,FALSE),"")</f>
        <v>22.034720834800002</v>
      </c>
      <c r="F262" s="14">
        <f>IFERROR(VLOOKUP($A$1&amp;'Service PJ'!$D260&amp;'Service PJ'!$B260&amp;'Service PJ'!$A260&amp;"*",'EPA_US9RT techs'!$A$2:$I$1722,9,FALSE),"")</f>
        <v>22.034720834800002</v>
      </c>
      <c r="G262" s="14">
        <f>IFERROR(VLOOKUP($A$1&amp;'Service PJ'!$D260&amp;'Service PJ'!$B260&amp;'Service PJ'!$A260&amp;"*",'EPA_US9RT techs'!$A$2:$I$1722,9,FALSE),"")</f>
        <v>22.034720834800002</v>
      </c>
      <c r="H262" s="14">
        <f>IFERROR(VLOOKUP($A$1&amp;'Service PJ'!$D260&amp;'Service PJ'!$B260&amp;'Service PJ'!$A260&amp;"*",'EPA_US9RT techs'!$A$2:$I$1722,9,FALSE),"")</f>
        <v>22.034720834800002</v>
      </c>
      <c r="I262" s="14">
        <f>IFERROR(VLOOKUP($A$1&amp;'Service PJ'!$D260&amp;'Service PJ'!$B260&amp;'Service PJ'!$A260&amp;"*",'EPA_US9RT techs'!$A$2:$I$1722,9,FALSE),"")</f>
        <v>22.034720834800002</v>
      </c>
      <c r="J262" s="14">
        <f>IFERROR(VLOOKUP($A$1&amp;'Service PJ'!$D260&amp;'Service PJ'!$B260&amp;'Service PJ'!$A260&amp;"*",'EPA_US9RT techs'!$A$2:$I$1722,9,FALSE),"")</f>
        <v>22.034720834800002</v>
      </c>
      <c r="K262" s="14">
        <f>IFERROR(VLOOKUP($A$1&amp;'Service PJ'!$D260&amp;'Service PJ'!$B260&amp;'Service PJ'!$A260&amp;"*",'EPA_US9RT techs'!$A$2:$I$1722,9,FALSE),"")</f>
        <v>22.034720834800002</v>
      </c>
      <c r="L262" s="14">
        <f>IFERROR(VLOOKUP($A$1&amp;'Service PJ'!$D260&amp;'Service PJ'!$B260&amp;'Service PJ'!$A260&amp;"*",'EPA_US9RT techs'!$A$2:$I$1722,9,FALSE),"")</f>
        <v>22.034720834800002</v>
      </c>
      <c r="M262" s="14">
        <f>IFERROR(VLOOKUP($A$1&amp;'Service PJ'!$D260&amp;'Service PJ'!$B260&amp;'Service PJ'!$A260&amp;"*",'EPA_US9RT techs'!$A$2:$I$1722,9,FALSE),"")</f>
        <v>22.034720834800002</v>
      </c>
      <c r="N262" s="14">
        <f>IFERROR(VLOOKUP($A$1&amp;'Service PJ'!$D260&amp;'Service PJ'!$B260&amp;'Service PJ'!$A260&amp;"*",'EPA_US9RT techs'!$A$2:$I$1722,9,FALSE),"")</f>
        <v>22.034720834800002</v>
      </c>
      <c r="O262" s="14">
        <f>IFERROR(VLOOKUP($A$1&amp;'Service PJ'!$D260&amp;'Service PJ'!$B260&amp;'Service PJ'!$A260&amp;"*",'EPA_US9RT techs'!$A$2:$I$1722,9,FALSE),"")</f>
        <v>22.034720834800002</v>
      </c>
      <c r="P262" s="14">
        <f>IFERROR(VLOOKUP($A$1&amp;'Service PJ'!$D260&amp;'Service PJ'!$B260&amp;'Service PJ'!$A260&amp;"*",'EPA_US9RT techs'!$A$2:$I$1722,9,FALSE),"")</f>
        <v>22.034720834800002</v>
      </c>
      <c r="Q262" s="14">
        <f>IFERROR(VLOOKUP($A$1&amp;'Service PJ'!$D260&amp;'Service PJ'!$B260&amp;'Service PJ'!$A260&amp;"*",'EPA_US9RT techs'!$A$2:$I$1722,9,FALSE),"")</f>
        <v>22.034720834800002</v>
      </c>
      <c r="R262" s="14">
        <f>IFERROR(VLOOKUP($A$1&amp;'Service PJ'!$D260&amp;'Service PJ'!$B260&amp;'Service PJ'!$A260&amp;"*",'EPA_US9RT techs'!$A$2:$I$1722,9,FALSE),"")</f>
        <v>22.034720834800002</v>
      </c>
      <c r="S262" s="14">
        <f>IFERROR(VLOOKUP($A$1&amp;'Service PJ'!$D260&amp;'Service PJ'!$B260&amp;'Service PJ'!$A260&amp;"*",'EPA_US9RT techs'!$A$2:$I$1722,9,FALSE),"")</f>
        <v>22.034720834800002</v>
      </c>
      <c r="T262" s="14">
        <f>IFERROR(VLOOKUP($A$1&amp;'Service PJ'!$D260&amp;'Service PJ'!$B260&amp;'Service PJ'!$A260&amp;"*",'EPA_US9RT techs'!$A$2:$I$1722,9,FALSE),"")</f>
        <v>22.034720834800002</v>
      </c>
      <c r="U262" s="14">
        <f>IFERROR(VLOOKUP($A$1&amp;'Service PJ'!$D260&amp;'Service PJ'!$B260&amp;'Service PJ'!$A260&amp;"*",'EPA_US9RT techs'!$A$2:$I$1722,9,FALSE),"")</f>
        <v>22.034720834800002</v>
      </c>
      <c r="V262" s="14">
        <f>IFERROR(VLOOKUP($A$1&amp;'Service PJ'!$D260&amp;'Service PJ'!$B260&amp;'Service PJ'!$A260&amp;"*",'EPA_US9RT techs'!$A$2:$I$1722,9,FALSE),"")</f>
        <v>22.034720834800002</v>
      </c>
      <c r="W262" s="14">
        <f>IFERROR(VLOOKUP($A$1&amp;'Service PJ'!$D260&amp;'Service PJ'!$B260&amp;'Service PJ'!$A260&amp;"*",'EPA_US9RT techs'!$A$2:$I$1722,9,FALSE),"")</f>
        <v>22.034720834800002</v>
      </c>
      <c r="X262" s="14">
        <f>IFERROR(VLOOKUP($A$1&amp;'Service PJ'!$D260&amp;'Service PJ'!$B260&amp;'Service PJ'!$A260&amp;"*",'EPA_US9RT techs'!$A$2:$I$1722,9,FALSE),"")</f>
        <v>22.034720834800002</v>
      </c>
      <c r="Y262" s="14">
        <f>IFERROR(VLOOKUP($A$1&amp;'Service PJ'!$D260&amp;'Service PJ'!$B260&amp;'Service PJ'!$A260&amp;"*",'EPA_US9RT techs'!$A$2:$I$1722,9,FALSE),"")</f>
        <v>22.034720834800002</v>
      </c>
      <c r="Z262" s="14">
        <f>IFERROR(VLOOKUP($A$1&amp;'Service PJ'!$D260&amp;'Service PJ'!$B260&amp;'Service PJ'!$A260&amp;"*",'EPA_US9RT techs'!$A$2:$I$1722,9,FALSE),"")</f>
        <v>22.034720834800002</v>
      </c>
      <c r="AA262" s="14">
        <f>IFERROR(VLOOKUP($A$1&amp;'Service PJ'!$D260&amp;'Service PJ'!$B260&amp;'Service PJ'!$A260&amp;"*",'EPA_US9RT techs'!$A$2:$I$1722,9,FALSE),"")</f>
        <v>22.034720834800002</v>
      </c>
      <c r="AB262" s="14">
        <f>IFERROR(VLOOKUP($A$1&amp;'Service PJ'!$D260&amp;'Service PJ'!$B260&amp;'Service PJ'!$A260&amp;"*",'EPA_US9RT techs'!$A$2:$I$1722,9,FALSE),"")</f>
        <v>22.034720834800002</v>
      </c>
      <c r="AC262" s="14">
        <f>IFERROR(VLOOKUP($A$1&amp;'Service PJ'!$D260&amp;'Service PJ'!$B260&amp;'Service PJ'!$A260&amp;"*",'EPA_US9RT techs'!$A$2:$I$1722,9,FALSE),"")</f>
        <v>22.034720834800002</v>
      </c>
      <c r="AD262" s="14">
        <f>IFERROR(VLOOKUP($A$1&amp;'Service PJ'!$D260&amp;'Service PJ'!$B260&amp;'Service PJ'!$A260&amp;"*",'EPA_US9RT techs'!$A$2:$I$1722,9,FALSE),"")</f>
        <v>22.034720834800002</v>
      </c>
      <c r="AE262" s="14">
        <f>IFERROR(VLOOKUP($A$1&amp;'Service PJ'!$D260&amp;'Service PJ'!$B260&amp;'Service PJ'!$A260&amp;"*",'EPA_US9RT techs'!$A$2:$I$1722,9,FALSE),"")</f>
        <v>22.034720834800002</v>
      </c>
      <c r="AG262" t="str">
        <f>IF(SUM(AH262:AX262)=0,"\I:",'Service PJ'!$D260&amp;"_"&amp;'Service PJ'!$E260&amp;"_"&amp;'Service PJ'!$C260)</f>
        <v>IIS_PRH_BFG</v>
      </c>
      <c r="AH262" s="14">
        <f>IFERROR(VLOOKUP($AG$1&amp;'Service PJ'!$D260&amp;'Service PJ'!$B260&amp;'Service PJ'!$A260&amp;"*",'EPA_US9RT techs'!$A$2:$I$1722,9,FALSE),"")</f>
        <v>2.8645137085000001</v>
      </c>
      <c r="AI262" s="14">
        <f>IFERROR(VLOOKUP($AG$1&amp;'Service PJ'!$D260&amp;'Service PJ'!$B260&amp;'Service PJ'!$A260&amp;"*",'EPA_US9RT techs'!$A$2:$I$1722,9,FALSE),"")</f>
        <v>2.8645137085000001</v>
      </c>
      <c r="AJ262" s="14">
        <f>IFERROR(VLOOKUP($AG$1&amp;'Service PJ'!$D260&amp;'Service PJ'!$B260&amp;'Service PJ'!$A260&amp;"*",'EPA_US9RT techs'!$A$2:$I$1722,9,FALSE),"")</f>
        <v>2.8645137085000001</v>
      </c>
      <c r="AK262" s="14">
        <f>IFERROR(VLOOKUP($AG$1&amp;'Service PJ'!$D260&amp;'Service PJ'!$B260&amp;'Service PJ'!$A260&amp;"*",'EPA_US9RT techs'!$A$2:$I$1722,9,FALSE),"")</f>
        <v>2.8645137085000001</v>
      </c>
      <c r="AL262" s="14">
        <f>IFERROR(VLOOKUP($AG$1&amp;'Service PJ'!$D260&amp;'Service PJ'!$B260&amp;'Service PJ'!$A260&amp;"*",'EPA_US9RT techs'!$A$2:$I$1722,9,FALSE),"")</f>
        <v>2.8645137085000001</v>
      </c>
      <c r="AM262" s="14">
        <f>IFERROR(VLOOKUP($AG$1&amp;'Service PJ'!$D260&amp;'Service PJ'!$B260&amp;'Service PJ'!$A260&amp;"*",'EPA_US9RT techs'!$A$2:$I$1722,9,FALSE),"")</f>
        <v>2.8645137085000001</v>
      </c>
      <c r="AN262" s="14">
        <f>IFERROR(VLOOKUP($AG$1&amp;'Service PJ'!$D260&amp;'Service PJ'!$B260&amp;'Service PJ'!$A260&amp;"*",'EPA_US9RT techs'!$A$2:$I$1722,9,FALSE),"")</f>
        <v>2.8645137085000001</v>
      </c>
      <c r="AO262" s="14">
        <f>IFERROR(VLOOKUP($AG$1&amp;'Service PJ'!$D260&amp;'Service PJ'!$B260&amp;'Service PJ'!$A260&amp;"*",'EPA_US9RT techs'!$A$2:$I$1722,9,FALSE),"")</f>
        <v>2.8645137085000001</v>
      </c>
      <c r="AP262" s="14">
        <f>IFERROR(VLOOKUP($AG$1&amp;'Service PJ'!$D260&amp;'Service PJ'!$B260&amp;'Service PJ'!$A260&amp;"*",'EPA_US9RT techs'!$A$2:$I$1722,9,FALSE),"")</f>
        <v>2.8645137085000001</v>
      </c>
      <c r="AQ262" s="14">
        <f>IFERROR(VLOOKUP($AG$1&amp;'Service PJ'!$D260&amp;'Service PJ'!$B260&amp;'Service PJ'!$A260&amp;"*",'EPA_US9RT techs'!$A$2:$I$1722,9,FALSE),"")</f>
        <v>2.8645137085000001</v>
      </c>
      <c r="AR262" s="14">
        <f>IFERROR(VLOOKUP($AG$1&amp;'Service PJ'!$D260&amp;'Service PJ'!$B260&amp;'Service PJ'!$A260&amp;"*",'EPA_US9RT techs'!$A$2:$I$1722,9,FALSE),"")</f>
        <v>2.8645137085000001</v>
      </c>
      <c r="AS262" s="14">
        <f>IFERROR(VLOOKUP($AG$1&amp;'Service PJ'!$D260&amp;'Service PJ'!$B260&amp;'Service PJ'!$A260&amp;"*",'EPA_US9RT techs'!$A$2:$I$1722,9,FALSE),"")</f>
        <v>2.8645137085000001</v>
      </c>
      <c r="AT262" s="14">
        <f>IFERROR(VLOOKUP($AG$1&amp;'Service PJ'!$D260&amp;'Service PJ'!$B260&amp;'Service PJ'!$A260&amp;"*",'EPA_US9RT techs'!$A$2:$I$1722,9,FALSE),"")</f>
        <v>2.8645137085000001</v>
      </c>
      <c r="AU262" s="14">
        <f>IFERROR(VLOOKUP($AG$1&amp;'Service PJ'!$D260&amp;'Service PJ'!$B260&amp;'Service PJ'!$A260&amp;"*",'EPA_US9RT techs'!$A$2:$I$1722,9,FALSE),"")</f>
        <v>2.8645137085000001</v>
      </c>
      <c r="AV262" s="14">
        <f>IFERROR(VLOOKUP($AG$1&amp;'Service PJ'!$D260&amp;'Service PJ'!$B260&amp;'Service PJ'!$A260&amp;"*",'EPA_US9RT techs'!$A$2:$I$1722,9,FALSE),"")</f>
        <v>2.8645137085000001</v>
      </c>
      <c r="AW262" s="14">
        <f>IFERROR(VLOOKUP($AG$1&amp;'Service PJ'!$D260&amp;'Service PJ'!$B260&amp;'Service PJ'!$A260&amp;"*",'EPA_US9RT techs'!$A$2:$I$1722,9,FALSE),"")</f>
        <v>2.8645137085000001</v>
      </c>
      <c r="AX262" s="14">
        <f>IFERROR(VLOOKUP($AG$1&amp;'Service PJ'!$D260&amp;'Service PJ'!$B260&amp;'Service PJ'!$A260&amp;"*",'EPA_US9RT techs'!$A$2:$I$1722,9,FALSE),"")</f>
        <v>2.8645137085000001</v>
      </c>
      <c r="AY262" s="14">
        <f>IFERROR(VLOOKUP($AG$1&amp;'Service PJ'!$D260&amp;'Service PJ'!$B260&amp;'Service PJ'!$A260&amp;"*",'EPA_US9RT techs'!$A$2:$I$1722,9,FALSE),"")</f>
        <v>2.8645137085000001</v>
      </c>
      <c r="AZ262" s="14">
        <f>IFERROR(VLOOKUP($AG$1&amp;'Service PJ'!$D260&amp;'Service PJ'!$B260&amp;'Service PJ'!$A260&amp;"*",'EPA_US9RT techs'!$A$2:$I$1722,9,FALSE),"")</f>
        <v>2.8645137085000001</v>
      </c>
      <c r="BA262" s="14">
        <f>IFERROR(VLOOKUP($AG$1&amp;'Service PJ'!$D260&amp;'Service PJ'!$B260&amp;'Service PJ'!$A260&amp;"*",'EPA_US9RT techs'!$A$2:$I$1722,9,FALSE),"")</f>
        <v>2.8645137085000001</v>
      </c>
      <c r="BB262" s="14">
        <f>IFERROR(VLOOKUP($AG$1&amp;'Service PJ'!$D260&amp;'Service PJ'!$B260&amp;'Service PJ'!$A260&amp;"*",'EPA_US9RT techs'!$A$2:$I$1722,9,FALSE),"")</f>
        <v>2.8645137085000001</v>
      </c>
      <c r="BC262" s="14">
        <f>IFERROR(VLOOKUP($AG$1&amp;'Service PJ'!$D260&amp;'Service PJ'!$B260&amp;'Service PJ'!$A260&amp;"*",'EPA_US9RT techs'!$A$2:$I$1722,9,FALSE),"")</f>
        <v>2.8645137085000001</v>
      </c>
      <c r="BD262" s="14">
        <f>IFERROR(VLOOKUP($AG$1&amp;'Service PJ'!$D260&amp;'Service PJ'!$B260&amp;'Service PJ'!$A260&amp;"*",'EPA_US9RT techs'!$A$2:$I$1722,9,FALSE),"")</f>
        <v>2.8645137085000001</v>
      </c>
      <c r="BE262" s="14">
        <f>IFERROR(VLOOKUP($AG$1&amp;'Service PJ'!$D260&amp;'Service PJ'!$B260&amp;'Service PJ'!$A260&amp;"*",'EPA_US9RT techs'!$A$2:$I$1722,9,FALSE),"")</f>
        <v>2.8645137085000001</v>
      </c>
      <c r="BF262" s="14">
        <f>IFERROR(VLOOKUP($AG$1&amp;'Service PJ'!$D260&amp;'Service PJ'!$B260&amp;'Service PJ'!$A260&amp;"*",'EPA_US9RT techs'!$A$2:$I$1722,9,FALSE),"")</f>
        <v>2.8645137085000001</v>
      </c>
      <c r="BG262" s="14">
        <f>IFERROR(VLOOKUP($AG$1&amp;'Service PJ'!$D260&amp;'Service PJ'!$B260&amp;'Service PJ'!$A260&amp;"*",'EPA_US9RT techs'!$A$2:$I$1722,9,FALSE),"")</f>
        <v>2.8645137085000001</v>
      </c>
      <c r="BH262" s="14">
        <f>IFERROR(VLOOKUP($AG$1&amp;'Service PJ'!$D260&amp;'Service PJ'!$B260&amp;'Service PJ'!$A260&amp;"*",'EPA_US9RT techs'!$A$2:$I$1722,9,FALSE),"")</f>
        <v>2.8645137085000001</v>
      </c>
      <c r="BI262" s="14">
        <f>IFERROR(VLOOKUP($AG$1&amp;'Service PJ'!$D260&amp;'Service PJ'!$B260&amp;'Service PJ'!$A260&amp;"*",'EPA_US9RT techs'!$A$2:$I$1722,9,FALSE),"")</f>
        <v>2.8645137085000001</v>
      </c>
      <c r="BJ262" s="14">
        <f>IFERROR(VLOOKUP($AG$1&amp;'Service PJ'!$D260&amp;'Service PJ'!$B260&amp;'Service PJ'!$A260&amp;"*",'EPA_US9RT techs'!$A$2:$I$1722,9,FALSE),"")</f>
        <v>2.8645137085000001</v>
      </c>
      <c r="BK262" s="14">
        <f>IFERROR(VLOOKUP($AG$1&amp;'Service PJ'!$D260&amp;'Service PJ'!$B260&amp;'Service PJ'!$A260&amp;"*",'EPA_US9RT techs'!$A$2:$I$1722,9,FALSE),"")</f>
        <v>2.8645137085000001</v>
      </c>
      <c r="BM262" t="str">
        <f>IF(SUM(BN262:CD262)=0,"\I:",'Service PJ'!$D260&amp;"_"&amp;'Service PJ'!$E260&amp;"_"&amp;'Service PJ'!$C260)</f>
        <v>\I:</v>
      </c>
      <c r="BN262" s="14" t="str">
        <f>IFERROR(VLOOKUP($BM$1&amp;'Service PJ'!$D260&amp;'Service PJ'!$B260&amp;'Service PJ'!$A260&amp;"*",'EPA_US9RT techs'!$A$2:$I$1722,9,FALSE),"")</f>
        <v/>
      </c>
      <c r="BO262" s="14" t="str">
        <f>IFERROR(VLOOKUP($BM$1&amp;'Service PJ'!$D260&amp;'Service PJ'!$B260&amp;'Service PJ'!$A260&amp;"*",'EPA_US9RT techs'!$A$2:$I$1722,9,FALSE),"")</f>
        <v/>
      </c>
      <c r="BP262" s="14" t="str">
        <f>IFERROR(VLOOKUP($BM$1&amp;'Service PJ'!$D260&amp;'Service PJ'!$B260&amp;'Service PJ'!$A260&amp;"*",'EPA_US9RT techs'!$A$2:$I$1722,9,FALSE),"")</f>
        <v/>
      </c>
      <c r="BQ262" s="14" t="str">
        <f>IFERROR(VLOOKUP($BM$1&amp;'Service PJ'!$D260&amp;'Service PJ'!$B260&amp;'Service PJ'!$A260&amp;"*",'EPA_US9RT techs'!$A$2:$I$1722,9,FALSE),"")</f>
        <v/>
      </c>
      <c r="BR262" s="14" t="str">
        <f>IFERROR(VLOOKUP($BM$1&amp;'Service PJ'!$D260&amp;'Service PJ'!$B260&amp;'Service PJ'!$A260&amp;"*",'EPA_US9RT techs'!$A$2:$I$1722,9,FALSE),"")</f>
        <v/>
      </c>
      <c r="BS262" s="14" t="str">
        <f>IFERROR(VLOOKUP($BM$1&amp;'Service PJ'!$D260&amp;'Service PJ'!$B260&amp;'Service PJ'!$A260&amp;"*",'EPA_US9RT techs'!$A$2:$I$1722,9,FALSE),"")</f>
        <v/>
      </c>
      <c r="BT262" s="14" t="str">
        <f>IFERROR(VLOOKUP($BM$1&amp;'Service PJ'!$D260&amp;'Service PJ'!$B260&amp;'Service PJ'!$A260&amp;"*",'EPA_US9RT techs'!$A$2:$I$1722,9,FALSE),"")</f>
        <v/>
      </c>
      <c r="BU262" s="14" t="str">
        <f>IFERROR(VLOOKUP($BM$1&amp;'Service PJ'!$D260&amp;'Service PJ'!$B260&amp;'Service PJ'!$A260&amp;"*",'EPA_US9RT techs'!$A$2:$I$1722,9,FALSE),"")</f>
        <v/>
      </c>
      <c r="BV262" s="14" t="str">
        <f>IFERROR(VLOOKUP($BM$1&amp;'Service PJ'!$D260&amp;'Service PJ'!$B260&amp;'Service PJ'!$A260&amp;"*",'EPA_US9RT techs'!$A$2:$I$1722,9,FALSE),"")</f>
        <v/>
      </c>
      <c r="BW262" s="14" t="str">
        <f>IFERROR(VLOOKUP($BM$1&amp;'Service PJ'!$D260&amp;'Service PJ'!$B260&amp;'Service PJ'!$A260&amp;"*",'EPA_US9RT techs'!$A$2:$I$1722,9,FALSE),"")</f>
        <v/>
      </c>
      <c r="BX262" s="14" t="str">
        <f>IFERROR(VLOOKUP($BM$1&amp;'Service PJ'!$D260&amp;'Service PJ'!$B260&amp;'Service PJ'!$A260&amp;"*",'EPA_US9RT techs'!$A$2:$I$1722,9,FALSE),"")</f>
        <v/>
      </c>
      <c r="BY262" s="14" t="str">
        <f>IFERROR(VLOOKUP($BM$1&amp;'Service PJ'!$D260&amp;'Service PJ'!$B260&amp;'Service PJ'!$A260&amp;"*",'EPA_US9RT techs'!$A$2:$I$1722,9,FALSE),"")</f>
        <v/>
      </c>
      <c r="BZ262" s="14" t="str">
        <f>IFERROR(VLOOKUP($BM$1&amp;'Service PJ'!$D260&amp;'Service PJ'!$B260&amp;'Service PJ'!$A260&amp;"*",'EPA_US9RT techs'!$A$2:$I$1722,9,FALSE),"")</f>
        <v/>
      </c>
      <c r="CA262" s="14" t="str">
        <f>IFERROR(VLOOKUP($BM$1&amp;'Service PJ'!$D260&amp;'Service PJ'!$B260&amp;'Service PJ'!$A260&amp;"*",'EPA_US9RT techs'!$A$2:$I$1722,9,FALSE),"")</f>
        <v/>
      </c>
      <c r="CB262" s="14" t="str">
        <f>IFERROR(VLOOKUP($BM$1&amp;'Service PJ'!$D260&amp;'Service PJ'!$B260&amp;'Service PJ'!$A260&amp;"*",'EPA_US9RT techs'!$A$2:$I$1722,9,FALSE),"")</f>
        <v/>
      </c>
      <c r="CC262" s="14" t="str">
        <f>IFERROR(VLOOKUP($BM$1&amp;'Service PJ'!$D260&amp;'Service PJ'!$B260&amp;'Service PJ'!$A260&amp;"*",'EPA_US9RT techs'!$A$2:$I$1722,9,FALSE),"")</f>
        <v/>
      </c>
      <c r="CD262" s="14" t="str">
        <f>IFERROR(VLOOKUP($BM$1&amp;'Service PJ'!$D260&amp;'Service PJ'!$B260&amp;'Service PJ'!$A260&amp;"*",'EPA_US9RT techs'!$A$2:$I$1722,9,FALSE),"")</f>
        <v/>
      </c>
      <c r="CE262" s="14" t="str">
        <f>IFERROR(VLOOKUP($BM$1&amp;'Service PJ'!$D260&amp;'Service PJ'!$B260&amp;'Service PJ'!$A260&amp;"*",'EPA_US9RT techs'!$A$2:$I$1722,9,FALSE),"")</f>
        <v/>
      </c>
      <c r="CF262" s="14" t="str">
        <f>IFERROR(VLOOKUP($BM$1&amp;'Service PJ'!$D260&amp;'Service PJ'!$B260&amp;'Service PJ'!$A260&amp;"*",'EPA_US9RT techs'!$A$2:$I$1722,9,FALSE),"")</f>
        <v/>
      </c>
      <c r="CG262" s="14" t="str">
        <f>IFERROR(VLOOKUP($BM$1&amp;'Service PJ'!$D260&amp;'Service PJ'!$B260&amp;'Service PJ'!$A260&amp;"*",'EPA_US9RT techs'!$A$2:$I$1722,9,FALSE),"")</f>
        <v/>
      </c>
      <c r="CH262" s="14" t="str">
        <f>IFERROR(VLOOKUP($BM$1&amp;'Service PJ'!$D260&amp;'Service PJ'!$B260&amp;'Service PJ'!$A260&amp;"*",'EPA_US9RT techs'!$A$2:$I$1722,9,FALSE),"")</f>
        <v/>
      </c>
      <c r="CI262" s="14" t="str">
        <f>IFERROR(VLOOKUP($BM$1&amp;'Service PJ'!$D260&amp;'Service PJ'!$B260&amp;'Service PJ'!$A260&amp;"*",'EPA_US9RT techs'!$A$2:$I$1722,9,FALSE),"")</f>
        <v/>
      </c>
      <c r="CJ262" s="14" t="str">
        <f>IFERROR(VLOOKUP($BM$1&amp;'Service PJ'!$D260&amp;'Service PJ'!$B260&amp;'Service PJ'!$A260&amp;"*",'EPA_US9RT techs'!$A$2:$I$1722,9,FALSE),"")</f>
        <v/>
      </c>
      <c r="CK262" s="14" t="str">
        <f>IFERROR(VLOOKUP($BM$1&amp;'Service PJ'!$D260&amp;'Service PJ'!$B260&amp;'Service PJ'!$A260&amp;"*",'EPA_US9RT techs'!$A$2:$I$1722,9,FALSE),"")</f>
        <v/>
      </c>
      <c r="CL262" s="14" t="str">
        <f>IFERROR(VLOOKUP($BM$1&amp;'Service PJ'!$D260&amp;'Service PJ'!$B260&amp;'Service PJ'!$A260&amp;"*",'EPA_US9RT techs'!$A$2:$I$1722,9,FALSE),"")</f>
        <v/>
      </c>
      <c r="CM262" s="14" t="str">
        <f>IFERROR(VLOOKUP($BM$1&amp;'Service PJ'!$D260&amp;'Service PJ'!$B260&amp;'Service PJ'!$A260&amp;"*",'EPA_US9RT techs'!$A$2:$I$1722,9,FALSE),"")</f>
        <v/>
      </c>
      <c r="CN262" s="14" t="str">
        <f>IFERROR(VLOOKUP($BM$1&amp;'Service PJ'!$D260&amp;'Service PJ'!$B260&amp;'Service PJ'!$A260&amp;"*",'EPA_US9RT techs'!$A$2:$I$1722,9,FALSE),"")</f>
        <v/>
      </c>
      <c r="CO262" s="14" t="str">
        <f>IFERROR(VLOOKUP($BM$1&amp;'Service PJ'!$D260&amp;'Service PJ'!$B260&amp;'Service PJ'!$A260&amp;"*",'EPA_US9RT techs'!$A$2:$I$1722,9,FALSE),"")</f>
        <v/>
      </c>
      <c r="CP262" s="14" t="str">
        <f>IFERROR(VLOOKUP($BM$1&amp;'Service PJ'!$D260&amp;'Service PJ'!$B260&amp;'Service PJ'!$A260&amp;"*",'EPA_US9RT techs'!$A$2:$I$1722,9,FALSE),"")</f>
        <v/>
      </c>
      <c r="CQ262" s="14" t="str">
        <f>IFERROR(VLOOKUP($BM$1&amp;'Service PJ'!$D260&amp;'Service PJ'!$B260&amp;'Service PJ'!$A260&amp;"*",'EPA_US9RT techs'!$A$2:$I$1722,9,FALSE),"")</f>
        <v/>
      </c>
      <c r="CS262" t="str">
        <f>IF(SUM(CT262:DJ262)=0,"\I:",'Service PJ'!$D260&amp;"_"&amp;'Service PJ'!$E260&amp;"_"&amp;'Service PJ'!$C260)</f>
        <v>IIS_PRH_BFG</v>
      </c>
      <c r="CT262" s="2">
        <f>IFERROR(VLOOKUP($CS$1&amp;'Service PJ'!$D260&amp;'Service PJ'!$B260&amp;'Service PJ'!$A260&amp;"*",'EPA_US9RT techs'!$A$2:$I$1722,9,FALSE),"")</f>
        <v>30</v>
      </c>
      <c r="CU262" s="2">
        <f>IFERROR(VLOOKUP($CS$1&amp;'Service PJ'!$D260&amp;'Service PJ'!$B260&amp;'Service PJ'!$A260&amp;"*",'EPA_US9RT techs'!$A$2:$I$1722,9,FALSE),"")</f>
        <v>30</v>
      </c>
      <c r="CV262" s="2">
        <f>IFERROR(VLOOKUP($CS$1&amp;'Service PJ'!$D260&amp;'Service PJ'!$B260&amp;'Service PJ'!$A260&amp;"*",'EPA_US9RT techs'!$A$2:$I$1722,9,FALSE),"")</f>
        <v>30</v>
      </c>
      <c r="CW262" s="2">
        <f>IFERROR(VLOOKUP($CS$1&amp;'Service PJ'!$D260&amp;'Service PJ'!$B260&amp;'Service PJ'!$A260&amp;"*",'EPA_US9RT techs'!$A$2:$I$1722,9,FALSE),"")</f>
        <v>30</v>
      </c>
      <c r="CX262" s="2">
        <f>IFERROR(VLOOKUP($CS$1&amp;'Service PJ'!$D260&amp;'Service PJ'!$B260&amp;'Service PJ'!$A260&amp;"*",'EPA_US9RT techs'!$A$2:$I$1722,9,FALSE),"")</f>
        <v>30</v>
      </c>
      <c r="CY262" s="2">
        <f>IFERROR(VLOOKUP($CS$1&amp;'Service PJ'!$D260&amp;'Service PJ'!$B260&amp;'Service PJ'!$A260&amp;"*",'EPA_US9RT techs'!$A$2:$I$1722,9,FALSE),"")</f>
        <v>30</v>
      </c>
      <c r="CZ262" s="2">
        <f>IFERROR(VLOOKUP($CS$1&amp;'Service PJ'!$D260&amp;'Service PJ'!$B260&amp;'Service PJ'!$A260&amp;"*",'EPA_US9RT techs'!$A$2:$I$1722,9,FALSE),"")</f>
        <v>30</v>
      </c>
      <c r="DA262" s="2">
        <f>IFERROR(VLOOKUP($CS$1&amp;'Service PJ'!$D260&amp;'Service PJ'!$B260&amp;'Service PJ'!$A260&amp;"*",'EPA_US9RT techs'!$A$2:$I$1722,9,FALSE),"")</f>
        <v>30</v>
      </c>
      <c r="DB262" s="2">
        <f>IFERROR(VLOOKUP($CS$1&amp;'Service PJ'!$D260&amp;'Service PJ'!$B260&amp;'Service PJ'!$A260&amp;"*",'EPA_US9RT techs'!$A$2:$I$1722,9,FALSE),"")</f>
        <v>30</v>
      </c>
      <c r="DC262" s="2">
        <f>IFERROR(VLOOKUP($CS$1&amp;'Service PJ'!$D260&amp;'Service PJ'!$B260&amp;'Service PJ'!$A260&amp;"*",'EPA_US9RT techs'!$A$2:$I$1722,9,FALSE),"")</f>
        <v>30</v>
      </c>
      <c r="DD262" s="2">
        <f>IFERROR(VLOOKUP($CS$1&amp;'Service PJ'!$D260&amp;'Service PJ'!$B260&amp;'Service PJ'!$A260&amp;"*",'EPA_US9RT techs'!$A$2:$I$1722,9,FALSE),"")</f>
        <v>30</v>
      </c>
      <c r="DE262" s="2">
        <f>IFERROR(VLOOKUP($CS$1&amp;'Service PJ'!$D260&amp;'Service PJ'!$B260&amp;'Service PJ'!$A260&amp;"*",'EPA_US9RT techs'!$A$2:$I$1722,9,FALSE),"")</f>
        <v>30</v>
      </c>
      <c r="DF262" s="2">
        <f>IFERROR(VLOOKUP($CS$1&amp;'Service PJ'!$D260&amp;'Service PJ'!$B260&amp;'Service PJ'!$A260&amp;"*",'EPA_US9RT techs'!$A$2:$I$1722,9,FALSE),"")</f>
        <v>30</v>
      </c>
      <c r="DG262" s="2">
        <f>IFERROR(VLOOKUP($CS$1&amp;'Service PJ'!$D260&amp;'Service PJ'!$B260&amp;'Service PJ'!$A260&amp;"*",'EPA_US9RT techs'!$A$2:$I$1722,9,FALSE),"")</f>
        <v>30</v>
      </c>
      <c r="DH262" s="2">
        <f>IFERROR(VLOOKUP($CS$1&amp;'Service PJ'!$D260&amp;'Service PJ'!$B260&amp;'Service PJ'!$A260&amp;"*",'EPA_US9RT techs'!$A$2:$I$1722,9,FALSE),"")</f>
        <v>30</v>
      </c>
      <c r="DI262" s="2">
        <f>IFERROR(VLOOKUP($CS$1&amp;'Service PJ'!$D260&amp;'Service PJ'!$B260&amp;'Service PJ'!$A260&amp;"*",'EPA_US9RT techs'!$A$2:$I$1722,9,FALSE),"")</f>
        <v>30</v>
      </c>
      <c r="DJ262" s="2">
        <f>IFERROR(VLOOKUP($CS$1&amp;'Service PJ'!$D260&amp;'Service PJ'!$B260&amp;'Service PJ'!$A260&amp;"*",'EPA_US9RT techs'!$A$2:$I$1722,9,FALSE),"")</f>
        <v>30</v>
      </c>
      <c r="DK262" s="2">
        <f>IFERROR(VLOOKUP($CS$1&amp;'Service PJ'!$D260&amp;'Service PJ'!$B260&amp;'Service PJ'!$A260&amp;"*",'EPA_US9RT techs'!$A$2:$I$1722,9,FALSE),"")</f>
        <v>30</v>
      </c>
      <c r="DL262" s="2">
        <f>IFERROR(VLOOKUP($CS$1&amp;'Service PJ'!$D260&amp;'Service PJ'!$B260&amp;'Service PJ'!$A260&amp;"*",'EPA_US9RT techs'!$A$2:$I$1722,9,FALSE),"")</f>
        <v>30</v>
      </c>
      <c r="DM262" s="2">
        <f>IFERROR(VLOOKUP($CS$1&amp;'Service PJ'!$D260&amp;'Service PJ'!$B260&amp;'Service PJ'!$A260&amp;"*",'EPA_US9RT techs'!$A$2:$I$1722,9,FALSE),"")</f>
        <v>30</v>
      </c>
      <c r="DN262" s="2">
        <f>IFERROR(VLOOKUP($CS$1&amp;'Service PJ'!$D260&amp;'Service PJ'!$B260&amp;'Service PJ'!$A260&amp;"*",'EPA_US9RT techs'!$A$2:$I$1722,9,FALSE),"")</f>
        <v>30</v>
      </c>
      <c r="DO262" s="2">
        <f>IFERROR(VLOOKUP($CS$1&amp;'Service PJ'!$D260&amp;'Service PJ'!$B260&amp;'Service PJ'!$A260&amp;"*",'EPA_US9RT techs'!$A$2:$I$1722,9,FALSE),"")</f>
        <v>30</v>
      </c>
      <c r="DP262" s="2">
        <f>IFERROR(VLOOKUP($CS$1&amp;'Service PJ'!$D260&amp;'Service PJ'!$B260&amp;'Service PJ'!$A260&amp;"*",'EPA_US9RT techs'!$A$2:$I$1722,9,FALSE),"")</f>
        <v>30</v>
      </c>
      <c r="DQ262" s="2">
        <f>IFERROR(VLOOKUP($CS$1&amp;'Service PJ'!$D260&amp;'Service PJ'!$B260&amp;'Service PJ'!$A260&amp;"*",'EPA_US9RT techs'!$A$2:$I$1722,9,FALSE),"")</f>
        <v>30</v>
      </c>
      <c r="DR262" s="2">
        <f>IFERROR(VLOOKUP($CS$1&amp;'Service PJ'!$D260&amp;'Service PJ'!$B260&amp;'Service PJ'!$A260&amp;"*",'EPA_US9RT techs'!$A$2:$I$1722,9,FALSE),"")</f>
        <v>30</v>
      </c>
      <c r="DS262" s="2">
        <f>IFERROR(VLOOKUP($CS$1&amp;'Service PJ'!$D260&amp;'Service PJ'!$B260&amp;'Service PJ'!$A260&amp;"*",'EPA_US9RT techs'!$A$2:$I$1722,9,FALSE),"")</f>
        <v>30</v>
      </c>
      <c r="DT262" s="2">
        <f>IFERROR(VLOOKUP($CS$1&amp;'Service PJ'!$D260&amp;'Service PJ'!$B260&amp;'Service PJ'!$A260&amp;"*",'EPA_US9RT techs'!$A$2:$I$1722,9,FALSE),"")</f>
        <v>30</v>
      </c>
      <c r="DU262" s="2">
        <f>IFERROR(VLOOKUP($CS$1&amp;'Service PJ'!$D260&amp;'Service PJ'!$B260&amp;'Service PJ'!$A260&amp;"*",'EPA_US9RT techs'!$A$2:$I$1722,9,FALSE),"")</f>
        <v>30</v>
      </c>
      <c r="DV262" s="2">
        <f>IFERROR(VLOOKUP($CS$1&amp;'Service PJ'!$D260&amp;'Service PJ'!$B260&amp;'Service PJ'!$A260&amp;"*",'EPA_US9RT techs'!$A$2:$I$1722,9,FALSE),"")</f>
        <v>30</v>
      </c>
      <c r="DW262" s="2">
        <f>IFERROR(VLOOKUP($CS$1&amp;'Service PJ'!$D260&amp;'Service PJ'!$B260&amp;'Service PJ'!$A260&amp;"*",'EPA_US9RT techs'!$A$2:$I$1722,9,FALSE),"")</f>
        <v>30</v>
      </c>
    </row>
    <row r="263" spans="1:127" x14ac:dyDescent="0.45">
      <c r="A263" t="str">
        <f>IF(SUM(B263:R263)=0,"\I:",'Service PJ'!$D261&amp;"_"&amp;'Service PJ'!$E261&amp;"_"&amp;'Service PJ'!$C261)</f>
        <v>\I:</v>
      </c>
      <c r="B263" s="14" t="str">
        <f>IFERROR(VLOOKUP($A$1&amp;'Service PJ'!$D261&amp;'Service PJ'!$B261&amp;'Service PJ'!$A261&amp;"*",'EPA_US9RT techs'!$A$2:$I$1722,9,FALSE),"")</f>
        <v/>
      </c>
      <c r="C263" s="14" t="str">
        <f>IFERROR(VLOOKUP($A$1&amp;'Service PJ'!$D261&amp;'Service PJ'!$B261&amp;'Service PJ'!$A261&amp;"*",'EPA_US9RT techs'!$A$2:$I$1722,9,FALSE),"")</f>
        <v/>
      </c>
      <c r="D263" s="14" t="str">
        <f>IFERROR(VLOOKUP($A$1&amp;'Service PJ'!$D261&amp;'Service PJ'!$B261&amp;'Service PJ'!$A261&amp;"*",'EPA_US9RT techs'!$A$2:$I$1722,9,FALSE),"")</f>
        <v/>
      </c>
      <c r="E263" s="14" t="str">
        <f>IFERROR(VLOOKUP($A$1&amp;'Service PJ'!$D261&amp;'Service PJ'!$B261&amp;'Service PJ'!$A261&amp;"*",'EPA_US9RT techs'!$A$2:$I$1722,9,FALSE),"")</f>
        <v/>
      </c>
      <c r="F263" s="14" t="str">
        <f>IFERROR(VLOOKUP($A$1&amp;'Service PJ'!$D261&amp;'Service PJ'!$B261&amp;'Service PJ'!$A261&amp;"*",'EPA_US9RT techs'!$A$2:$I$1722,9,FALSE),"")</f>
        <v/>
      </c>
      <c r="G263" s="14" t="str">
        <f>IFERROR(VLOOKUP($A$1&amp;'Service PJ'!$D261&amp;'Service PJ'!$B261&amp;'Service PJ'!$A261&amp;"*",'EPA_US9RT techs'!$A$2:$I$1722,9,FALSE),"")</f>
        <v/>
      </c>
      <c r="H263" s="14" t="str">
        <f>IFERROR(VLOOKUP($A$1&amp;'Service PJ'!$D261&amp;'Service PJ'!$B261&amp;'Service PJ'!$A261&amp;"*",'EPA_US9RT techs'!$A$2:$I$1722,9,FALSE),"")</f>
        <v/>
      </c>
      <c r="I263" s="14" t="str">
        <f>IFERROR(VLOOKUP($A$1&amp;'Service PJ'!$D261&amp;'Service PJ'!$B261&amp;'Service PJ'!$A261&amp;"*",'EPA_US9RT techs'!$A$2:$I$1722,9,FALSE),"")</f>
        <v/>
      </c>
      <c r="J263" s="14" t="str">
        <f>IFERROR(VLOOKUP($A$1&amp;'Service PJ'!$D261&amp;'Service PJ'!$B261&amp;'Service PJ'!$A261&amp;"*",'EPA_US9RT techs'!$A$2:$I$1722,9,FALSE),"")</f>
        <v/>
      </c>
      <c r="K263" s="14" t="str">
        <f>IFERROR(VLOOKUP($A$1&amp;'Service PJ'!$D261&amp;'Service PJ'!$B261&amp;'Service PJ'!$A261&amp;"*",'EPA_US9RT techs'!$A$2:$I$1722,9,FALSE),"")</f>
        <v/>
      </c>
      <c r="L263" s="14" t="str">
        <f>IFERROR(VLOOKUP($A$1&amp;'Service PJ'!$D261&amp;'Service PJ'!$B261&amp;'Service PJ'!$A261&amp;"*",'EPA_US9RT techs'!$A$2:$I$1722,9,FALSE),"")</f>
        <v/>
      </c>
      <c r="M263" s="14" t="str">
        <f>IFERROR(VLOOKUP($A$1&amp;'Service PJ'!$D261&amp;'Service PJ'!$B261&amp;'Service PJ'!$A261&amp;"*",'EPA_US9RT techs'!$A$2:$I$1722,9,FALSE),"")</f>
        <v/>
      </c>
      <c r="N263" s="14" t="str">
        <f>IFERROR(VLOOKUP($A$1&amp;'Service PJ'!$D261&amp;'Service PJ'!$B261&amp;'Service PJ'!$A261&amp;"*",'EPA_US9RT techs'!$A$2:$I$1722,9,FALSE),"")</f>
        <v/>
      </c>
      <c r="O263" s="14" t="str">
        <f>IFERROR(VLOOKUP($A$1&amp;'Service PJ'!$D261&amp;'Service PJ'!$B261&amp;'Service PJ'!$A261&amp;"*",'EPA_US9RT techs'!$A$2:$I$1722,9,FALSE),"")</f>
        <v/>
      </c>
      <c r="P263" s="14" t="str">
        <f>IFERROR(VLOOKUP($A$1&amp;'Service PJ'!$D261&amp;'Service PJ'!$B261&amp;'Service PJ'!$A261&amp;"*",'EPA_US9RT techs'!$A$2:$I$1722,9,FALSE),"")</f>
        <v/>
      </c>
      <c r="Q263" s="14" t="str">
        <f>IFERROR(VLOOKUP($A$1&amp;'Service PJ'!$D261&amp;'Service PJ'!$B261&amp;'Service PJ'!$A261&amp;"*",'EPA_US9RT techs'!$A$2:$I$1722,9,FALSE),"")</f>
        <v/>
      </c>
      <c r="R263" s="14" t="str">
        <f>IFERROR(VLOOKUP($A$1&amp;'Service PJ'!$D261&amp;'Service PJ'!$B261&amp;'Service PJ'!$A261&amp;"*",'EPA_US9RT techs'!$A$2:$I$1722,9,FALSE),"")</f>
        <v/>
      </c>
      <c r="S263" s="14" t="str">
        <f>IFERROR(VLOOKUP($A$1&amp;'Service PJ'!$D261&amp;'Service PJ'!$B261&amp;'Service PJ'!$A261&amp;"*",'EPA_US9RT techs'!$A$2:$I$1722,9,FALSE),"")</f>
        <v/>
      </c>
      <c r="T263" s="14" t="str">
        <f>IFERROR(VLOOKUP($A$1&amp;'Service PJ'!$D261&amp;'Service PJ'!$B261&amp;'Service PJ'!$A261&amp;"*",'EPA_US9RT techs'!$A$2:$I$1722,9,FALSE),"")</f>
        <v/>
      </c>
      <c r="U263" s="14" t="str">
        <f>IFERROR(VLOOKUP($A$1&amp;'Service PJ'!$D261&amp;'Service PJ'!$B261&amp;'Service PJ'!$A261&amp;"*",'EPA_US9RT techs'!$A$2:$I$1722,9,FALSE),"")</f>
        <v/>
      </c>
      <c r="V263" s="14" t="str">
        <f>IFERROR(VLOOKUP($A$1&amp;'Service PJ'!$D261&amp;'Service PJ'!$B261&amp;'Service PJ'!$A261&amp;"*",'EPA_US9RT techs'!$A$2:$I$1722,9,FALSE),"")</f>
        <v/>
      </c>
      <c r="W263" s="14" t="str">
        <f>IFERROR(VLOOKUP($A$1&amp;'Service PJ'!$D261&amp;'Service PJ'!$B261&amp;'Service PJ'!$A261&amp;"*",'EPA_US9RT techs'!$A$2:$I$1722,9,FALSE),"")</f>
        <v/>
      </c>
      <c r="X263" s="14" t="str">
        <f>IFERROR(VLOOKUP($A$1&amp;'Service PJ'!$D261&amp;'Service PJ'!$B261&amp;'Service PJ'!$A261&amp;"*",'EPA_US9RT techs'!$A$2:$I$1722,9,FALSE),"")</f>
        <v/>
      </c>
      <c r="Y263" s="14" t="str">
        <f>IFERROR(VLOOKUP($A$1&amp;'Service PJ'!$D261&amp;'Service PJ'!$B261&amp;'Service PJ'!$A261&amp;"*",'EPA_US9RT techs'!$A$2:$I$1722,9,FALSE),"")</f>
        <v/>
      </c>
      <c r="Z263" s="14" t="str">
        <f>IFERROR(VLOOKUP($A$1&amp;'Service PJ'!$D261&amp;'Service PJ'!$B261&amp;'Service PJ'!$A261&amp;"*",'EPA_US9RT techs'!$A$2:$I$1722,9,FALSE),"")</f>
        <v/>
      </c>
      <c r="AA263" s="14" t="str">
        <f>IFERROR(VLOOKUP($A$1&amp;'Service PJ'!$D261&amp;'Service PJ'!$B261&amp;'Service PJ'!$A261&amp;"*",'EPA_US9RT techs'!$A$2:$I$1722,9,FALSE),"")</f>
        <v/>
      </c>
      <c r="AB263" s="14" t="str">
        <f>IFERROR(VLOOKUP($A$1&amp;'Service PJ'!$D261&amp;'Service PJ'!$B261&amp;'Service PJ'!$A261&amp;"*",'EPA_US9RT techs'!$A$2:$I$1722,9,FALSE),"")</f>
        <v/>
      </c>
      <c r="AC263" s="14" t="str">
        <f>IFERROR(VLOOKUP($A$1&amp;'Service PJ'!$D261&amp;'Service PJ'!$B261&amp;'Service PJ'!$A261&amp;"*",'EPA_US9RT techs'!$A$2:$I$1722,9,FALSE),"")</f>
        <v/>
      </c>
      <c r="AD263" s="14" t="str">
        <f>IFERROR(VLOOKUP($A$1&amp;'Service PJ'!$D261&amp;'Service PJ'!$B261&amp;'Service PJ'!$A261&amp;"*",'EPA_US9RT techs'!$A$2:$I$1722,9,FALSE),"")</f>
        <v/>
      </c>
      <c r="AE263" s="14" t="str">
        <f>IFERROR(VLOOKUP($A$1&amp;'Service PJ'!$D261&amp;'Service PJ'!$B261&amp;'Service PJ'!$A261&amp;"*",'EPA_US9RT techs'!$A$2:$I$1722,9,FALSE),"")</f>
        <v/>
      </c>
      <c r="AG263" t="str">
        <f>IF(SUM(AH263:AX263)=0,"\I:",'Service PJ'!$D261&amp;"_"&amp;'Service PJ'!$E261&amp;"_"&amp;'Service PJ'!$C261)</f>
        <v>\I:</v>
      </c>
      <c r="AH263" s="14" t="str">
        <f>IFERROR(VLOOKUP($AG$1&amp;'Service PJ'!$D261&amp;'Service PJ'!$B261&amp;'Service PJ'!$A261&amp;"*",'EPA_US9RT techs'!$A$2:$I$1722,9,FALSE),"")</f>
        <v/>
      </c>
      <c r="AI263" s="14" t="str">
        <f>IFERROR(VLOOKUP($AG$1&amp;'Service PJ'!$D261&amp;'Service PJ'!$B261&amp;'Service PJ'!$A261&amp;"*",'EPA_US9RT techs'!$A$2:$I$1722,9,FALSE),"")</f>
        <v/>
      </c>
      <c r="AJ263" s="14" t="str">
        <f>IFERROR(VLOOKUP($AG$1&amp;'Service PJ'!$D261&amp;'Service PJ'!$B261&amp;'Service PJ'!$A261&amp;"*",'EPA_US9RT techs'!$A$2:$I$1722,9,FALSE),"")</f>
        <v/>
      </c>
      <c r="AK263" s="14" t="str">
        <f>IFERROR(VLOOKUP($AG$1&amp;'Service PJ'!$D261&amp;'Service PJ'!$B261&amp;'Service PJ'!$A261&amp;"*",'EPA_US9RT techs'!$A$2:$I$1722,9,FALSE),"")</f>
        <v/>
      </c>
      <c r="AL263" s="14" t="str">
        <f>IFERROR(VLOOKUP($AG$1&amp;'Service PJ'!$D261&amp;'Service PJ'!$B261&amp;'Service PJ'!$A261&amp;"*",'EPA_US9RT techs'!$A$2:$I$1722,9,FALSE),"")</f>
        <v/>
      </c>
      <c r="AM263" s="14" t="str">
        <f>IFERROR(VLOOKUP($AG$1&amp;'Service PJ'!$D261&amp;'Service PJ'!$B261&amp;'Service PJ'!$A261&amp;"*",'EPA_US9RT techs'!$A$2:$I$1722,9,FALSE),"")</f>
        <v/>
      </c>
      <c r="AN263" s="14" t="str">
        <f>IFERROR(VLOOKUP($AG$1&amp;'Service PJ'!$D261&amp;'Service PJ'!$B261&amp;'Service PJ'!$A261&amp;"*",'EPA_US9RT techs'!$A$2:$I$1722,9,FALSE),"")</f>
        <v/>
      </c>
      <c r="AO263" s="14" t="str">
        <f>IFERROR(VLOOKUP($AG$1&amp;'Service PJ'!$D261&amp;'Service PJ'!$B261&amp;'Service PJ'!$A261&amp;"*",'EPA_US9RT techs'!$A$2:$I$1722,9,FALSE),"")</f>
        <v/>
      </c>
      <c r="AP263" s="14" t="str">
        <f>IFERROR(VLOOKUP($AG$1&amp;'Service PJ'!$D261&amp;'Service PJ'!$B261&amp;'Service PJ'!$A261&amp;"*",'EPA_US9RT techs'!$A$2:$I$1722,9,FALSE),"")</f>
        <v/>
      </c>
      <c r="AQ263" s="14" t="str">
        <f>IFERROR(VLOOKUP($AG$1&amp;'Service PJ'!$D261&amp;'Service PJ'!$B261&amp;'Service PJ'!$A261&amp;"*",'EPA_US9RT techs'!$A$2:$I$1722,9,FALSE),"")</f>
        <v/>
      </c>
      <c r="AR263" s="14" t="str">
        <f>IFERROR(VLOOKUP($AG$1&amp;'Service PJ'!$D261&amp;'Service PJ'!$B261&amp;'Service PJ'!$A261&amp;"*",'EPA_US9RT techs'!$A$2:$I$1722,9,FALSE),"")</f>
        <v/>
      </c>
      <c r="AS263" s="14" t="str">
        <f>IFERROR(VLOOKUP($AG$1&amp;'Service PJ'!$D261&amp;'Service PJ'!$B261&amp;'Service PJ'!$A261&amp;"*",'EPA_US9RT techs'!$A$2:$I$1722,9,FALSE),"")</f>
        <v/>
      </c>
      <c r="AT263" s="14" t="str">
        <f>IFERROR(VLOOKUP($AG$1&amp;'Service PJ'!$D261&amp;'Service PJ'!$B261&amp;'Service PJ'!$A261&amp;"*",'EPA_US9RT techs'!$A$2:$I$1722,9,FALSE),"")</f>
        <v/>
      </c>
      <c r="AU263" s="14" t="str">
        <f>IFERROR(VLOOKUP($AG$1&amp;'Service PJ'!$D261&amp;'Service PJ'!$B261&amp;'Service PJ'!$A261&amp;"*",'EPA_US9RT techs'!$A$2:$I$1722,9,FALSE),"")</f>
        <v/>
      </c>
      <c r="AV263" s="14" t="str">
        <f>IFERROR(VLOOKUP($AG$1&amp;'Service PJ'!$D261&amp;'Service PJ'!$B261&amp;'Service PJ'!$A261&amp;"*",'EPA_US9RT techs'!$A$2:$I$1722,9,FALSE),"")</f>
        <v/>
      </c>
      <c r="AW263" s="14" t="str">
        <f>IFERROR(VLOOKUP($AG$1&amp;'Service PJ'!$D261&amp;'Service PJ'!$B261&amp;'Service PJ'!$A261&amp;"*",'EPA_US9RT techs'!$A$2:$I$1722,9,FALSE),"")</f>
        <v/>
      </c>
      <c r="AX263" s="14" t="str">
        <f>IFERROR(VLOOKUP($AG$1&amp;'Service PJ'!$D261&amp;'Service PJ'!$B261&amp;'Service PJ'!$A261&amp;"*",'EPA_US9RT techs'!$A$2:$I$1722,9,FALSE),"")</f>
        <v/>
      </c>
      <c r="AY263" s="14" t="str">
        <f>IFERROR(VLOOKUP($AG$1&amp;'Service PJ'!$D261&amp;'Service PJ'!$B261&amp;'Service PJ'!$A261&amp;"*",'EPA_US9RT techs'!$A$2:$I$1722,9,FALSE),"")</f>
        <v/>
      </c>
      <c r="AZ263" s="14" t="str">
        <f>IFERROR(VLOOKUP($AG$1&amp;'Service PJ'!$D261&amp;'Service PJ'!$B261&amp;'Service PJ'!$A261&amp;"*",'EPA_US9RT techs'!$A$2:$I$1722,9,FALSE),"")</f>
        <v/>
      </c>
      <c r="BA263" s="14" t="str">
        <f>IFERROR(VLOOKUP($AG$1&amp;'Service PJ'!$D261&amp;'Service PJ'!$B261&amp;'Service PJ'!$A261&amp;"*",'EPA_US9RT techs'!$A$2:$I$1722,9,FALSE),"")</f>
        <v/>
      </c>
      <c r="BB263" s="14" t="str">
        <f>IFERROR(VLOOKUP($AG$1&amp;'Service PJ'!$D261&amp;'Service PJ'!$B261&amp;'Service PJ'!$A261&amp;"*",'EPA_US9RT techs'!$A$2:$I$1722,9,FALSE),"")</f>
        <v/>
      </c>
      <c r="BC263" s="14" t="str">
        <f>IFERROR(VLOOKUP($AG$1&amp;'Service PJ'!$D261&amp;'Service PJ'!$B261&amp;'Service PJ'!$A261&amp;"*",'EPA_US9RT techs'!$A$2:$I$1722,9,FALSE),"")</f>
        <v/>
      </c>
      <c r="BD263" s="14" t="str">
        <f>IFERROR(VLOOKUP($AG$1&amp;'Service PJ'!$D261&amp;'Service PJ'!$B261&amp;'Service PJ'!$A261&amp;"*",'EPA_US9RT techs'!$A$2:$I$1722,9,FALSE),"")</f>
        <v/>
      </c>
      <c r="BE263" s="14" t="str">
        <f>IFERROR(VLOOKUP($AG$1&amp;'Service PJ'!$D261&amp;'Service PJ'!$B261&amp;'Service PJ'!$A261&amp;"*",'EPA_US9RT techs'!$A$2:$I$1722,9,FALSE),"")</f>
        <v/>
      </c>
      <c r="BF263" s="14" t="str">
        <f>IFERROR(VLOOKUP($AG$1&amp;'Service PJ'!$D261&amp;'Service PJ'!$B261&amp;'Service PJ'!$A261&amp;"*",'EPA_US9RT techs'!$A$2:$I$1722,9,FALSE),"")</f>
        <v/>
      </c>
      <c r="BG263" s="14" t="str">
        <f>IFERROR(VLOOKUP($AG$1&amp;'Service PJ'!$D261&amp;'Service PJ'!$B261&amp;'Service PJ'!$A261&amp;"*",'EPA_US9RT techs'!$A$2:$I$1722,9,FALSE),"")</f>
        <v/>
      </c>
      <c r="BH263" s="14" t="str">
        <f>IFERROR(VLOOKUP($AG$1&amp;'Service PJ'!$D261&amp;'Service PJ'!$B261&amp;'Service PJ'!$A261&amp;"*",'EPA_US9RT techs'!$A$2:$I$1722,9,FALSE),"")</f>
        <v/>
      </c>
      <c r="BI263" s="14" t="str">
        <f>IFERROR(VLOOKUP($AG$1&amp;'Service PJ'!$D261&amp;'Service PJ'!$B261&amp;'Service PJ'!$A261&amp;"*",'EPA_US9RT techs'!$A$2:$I$1722,9,FALSE),"")</f>
        <v/>
      </c>
      <c r="BJ263" s="14" t="str">
        <f>IFERROR(VLOOKUP($AG$1&amp;'Service PJ'!$D261&amp;'Service PJ'!$B261&amp;'Service PJ'!$A261&amp;"*",'EPA_US9RT techs'!$A$2:$I$1722,9,FALSE),"")</f>
        <v/>
      </c>
      <c r="BK263" s="14" t="str">
        <f>IFERROR(VLOOKUP($AG$1&amp;'Service PJ'!$D261&amp;'Service PJ'!$B261&amp;'Service PJ'!$A261&amp;"*",'EPA_US9RT techs'!$A$2:$I$1722,9,FALSE),"")</f>
        <v/>
      </c>
      <c r="BM263" t="str">
        <f>IF(SUM(BN263:CD263)=0,"\I:",'Service PJ'!$D261&amp;"_"&amp;'Service PJ'!$E261&amp;"_"&amp;'Service PJ'!$C261)</f>
        <v>\I:</v>
      </c>
      <c r="BN263" s="14" t="str">
        <f>IFERROR(VLOOKUP($BM$1&amp;'Service PJ'!$D261&amp;'Service PJ'!$B261&amp;'Service PJ'!$A261&amp;"*",'EPA_US9RT techs'!$A$2:$I$1722,9,FALSE),"")</f>
        <v/>
      </c>
      <c r="BO263" s="14" t="str">
        <f>IFERROR(VLOOKUP($BM$1&amp;'Service PJ'!$D261&amp;'Service PJ'!$B261&amp;'Service PJ'!$A261&amp;"*",'EPA_US9RT techs'!$A$2:$I$1722,9,FALSE),"")</f>
        <v/>
      </c>
      <c r="BP263" s="14" t="str">
        <f>IFERROR(VLOOKUP($BM$1&amp;'Service PJ'!$D261&amp;'Service PJ'!$B261&amp;'Service PJ'!$A261&amp;"*",'EPA_US9RT techs'!$A$2:$I$1722,9,FALSE),"")</f>
        <v/>
      </c>
      <c r="BQ263" s="14" t="str">
        <f>IFERROR(VLOOKUP($BM$1&amp;'Service PJ'!$D261&amp;'Service PJ'!$B261&amp;'Service PJ'!$A261&amp;"*",'EPA_US9RT techs'!$A$2:$I$1722,9,FALSE),"")</f>
        <v/>
      </c>
      <c r="BR263" s="14" t="str">
        <f>IFERROR(VLOOKUP($BM$1&amp;'Service PJ'!$D261&amp;'Service PJ'!$B261&amp;'Service PJ'!$A261&amp;"*",'EPA_US9RT techs'!$A$2:$I$1722,9,FALSE),"")</f>
        <v/>
      </c>
      <c r="BS263" s="14" t="str">
        <f>IFERROR(VLOOKUP($BM$1&amp;'Service PJ'!$D261&amp;'Service PJ'!$B261&amp;'Service PJ'!$A261&amp;"*",'EPA_US9RT techs'!$A$2:$I$1722,9,FALSE),"")</f>
        <v/>
      </c>
      <c r="BT263" s="14" t="str">
        <f>IFERROR(VLOOKUP($BM$1&amp;'Service PJ'!$D261&amp;'Service PJ'!$B261&amp;'Service PJ'!$A261&amp;"*",'EPA_US9RT techs'!$A$2:$I$1722,9,FALSE),"")</f>
        <v/>
      </c>
      <c r="BU263" s="14" t="str">
        <f>IFERROR(VLOOKUP($BM$1&amp;'Service PJ'!$D261&amp;'Service PJ'!$B261&amp;'Service PJ'!$A261&amp;"*",'EPA_US9RT techs'!$A$2:$I$1722,9,FALSE),"")</f>
        <v/>
      </c>
      <c r="BV263" s="14" t="str">
        <f>IFERROR(VLOOKUP($BM$1&amp;'Service PJ'!$D261&amp;'Service PJ'!$B261&amp;'Service PJ'!$A261&amp;"*",'EPA_US9RT techs'!$A$2:$I$1722,9,FALSE),"")</f>
        <v/>
      </c>
      <c r="BW263" s="14" t="str">
        <f>IFERROR(VLOOKUP($BM$1&amp;'Service PJ'!$D261&amp;'Service PJ'!$B261&amp;'Service PJ'!$A261&amp;"*",'EPA_US9RT techs'!$A$2:$I$1722,9,FALSE),"")</f>
        <v/>
      </c>
      <c r="BX263" s="14" t="str">
        <f>IFERROR(VLOOKUP($BM$1&amp;'Service PJ'!$D261&amp;'Service PJ'!$B261&amp;'Service PJ'!$A261&amp;"*",'EPA_US9RT techs'!$A$2:$I$1722,9,FALSE),"")</f>
        <v/>
      </c>
      <c r="BY263" s="14" t="str">
        <f>IFERROR(VLOOKUP($BM$1&amp;'Service PJ'!$D261&amp;'Service PJ'!$B261&amp;'Service PJ'!$A261&amp;"*",'EPA_US9RT techs'!$A$2:$I$1722,9,FALSE),"")</f>
        <v/>
      </c>
      <c r="BZ263" s="14" t="str">
        <f>IFERROR(VLOOKUP($BM$1&amp;'Service PJ'!$D261&amp;'Service PJ'!$B261&amp;'Service PJ'!$A261&amp;"*",'EPA_US9RT techs'!$A$2:$I$1722,9,FALSE),"")</f>
        <v/>
      </c>
      <c r="CA263" s="14" t="str">
        <f>IFERROR(VLOOKUP($BM$1&amp;'Service PJ'!$D261&amp;'Service PJ'!$B261&amp;'Service PJ'!$A261&amp;"*",'EPA_US9RT techs'!$A$2:$I$1722,9,FALSE),"")</f>
        <v/>
      </c>
      <c r="CB263" s="14" t="str">
        <f>IFERROR(VLOOKUP($BM$1&amp;'Service PJ'!$D261&amp;'Service PJ'!$B261&amp;'Service PJ'!$A261&amp;"*",'EPA_US9RT techs'!$A$2:$I$1722,9,FALSE),"")</f>
        <v/>
      </c>
      <c r="CC263" s="14" t="str">
        <f>IFERROR(VLOOKUP($BM$1&amp;'Service PJ'!$D261&amp;'Service PJ'!$B261&amp;'Service PJ'!$A261&amp;"*",'EPA_US9RT techs'!$A$2:$I$1722,9,FALSE),"")</f>
        <v/>
      </c>
      <c r="CD263" s="14" t="str">
        <f>IFERROR(VLOOKUP($BM$1&amp;'Service PJ'!$D261&amp;'Service PJ'!$B261&amp;'Service PJ'!$A261&amp;"*",'EPA_US9RT techs'!$A$2:$I$1722,9,FALSE),"")</f>
        <v/>
      </c>
      <c r="CE263" s="14" t="str">
        <f>IFERROR(VLOOKUP($BM$1&amp;'Service PJ'!$D261&amp;'Service PJ'!$B261&amp;'Service PJ'!$A261&amp;"*",'EPA_US9RT techs'!$A$2:$I$1722,9,FALSE),"")</f>
        <v/>
      </c>
      <c r="CF263" s="14" t="str">
        <f>IFERROR(VLOOKUP($BM$1&amp;'Service PJ'!$D261&amp;'Service PJ'!$B261&amp;'Service PJ'!$A261&amp;"*",'EPA_US9RT techs'!$A$2:$I$1722,9,FALSE),"")</f>
        <v/>
      </c>
      <c r="CG263" s="14" t="str">
        <f>IFERROR(VLOOKUP($BM$1&amp;'Service PJ'!$D261&amp;'Service PJ'!$B261&amp;'Service PJ'!$A261&amp;"*",'EPA_US9RT techs'!$A$2:$I$1722,9,FALSE),"")</f>
        <v/>
      </c>
      <c r="CH263" s="14" t="str">
        <f>IFERROR(VLOOKUP($BM$1&amp;'Service PJ'!$D261&amp;'Service PJ'!$B261&amp;'Service PJ'!$A261&amp;"*",'EPA_US9RT techs'!$A$2:$I$1722,9,FALSE),"")</f>
        <v/>
      </c>
      <c r="CI263" s="14" t="str">
        <f>IFERROR(VLOOKUP($BM$1&amp;'Service PJ'!$D261&amp;'Service PJ'!$B261&amp;'Service PJ'!$A261&amp;"*",'EPA_US9RT techs'!$A$2:$I$1722,9,FALSE),"")</f>
        <v/>
      </c>
      <c r="CJ263" s="14" t="str">
        <f>IFERROR(VLOOKUP($BM$1&amp;'Service PJ'!$D261&amp;'Service PJ'!$B261&amp;'Service PJ'!$A261&amp;"*",'EPA_US9RT techs'!$A$2:$I$1722,9,FALSE),"")</f>
        <v/>
      </c>
      <c r="CK263" s="14" t="str">
        <f>IFERROR(VLOOKUP($BM$1&amp;'Service PJ'!$D261&amp;'Service PJ'!$B261&amp;'Service PJ'!$A261&amp;"*",'EPA_US9RT techs'!$A$2:$I$1722,9,FALSE),"")</f>
        <v/>
      </c>
      <c r="CL263" s="14" t="str">
        <f>IFERROR(VLOOKUP($BM$1&amp;'Service PJ'!$D261&amp;'Service PJ'!$B261&amp;'Service PJ'!$A261&amp;"*",'EPA_US9RT techs'!$A$2:$I$1722,9,FALSE),"")</f>
        <v/>
      </c>
      <c r="CM263" s="14" t="str">
        <f>IFERROR(VLOOKUP($BM$1&amp;'Service PJ'!$D261&amp;'Service PJ'!$B261&amp;'Service PJ'!$A261&amp;"*",'EPA_US9RT techs'!$A$2:$I$1722,9,FALSE),"")</f>
        <v/>
      </c>
      <c r="CN263" s="14" t="str">
        <f>IFERROR(VLOOKUP($BM$1&amp;'Service PJ'!$D261&amp;'Service PJ'!$B261&amp;'Service PJ'!$A261&amp;"*",'EPA_US9RT techs'!$A$2:$I$1722,9,FALSE),"")</f>
        <v/>
      </c>
      <c r="CO263" s="14" t="str">
        <f>IFERROR(VLOOKUP($BM$1&amp;'Service PJ'!$D261&amp;'Service PJ'!$B261&amp;'Service PJ'!$A261&amp;"*",'EPA_US9RT techs'!$A$2:$I$1722,9,FALSE),"")</f>
        <v/>
      </c>
      <c r="CP263" s="14" t="str">
        <f>IFERROR(VLOOKUP($BM$1&amp;'Service PJ'!$D261&amp;'Service PJ'!$B261&amp;'Service PJ'!$A261&amp;"*",'EPA_US9RT techs'!$A$2:$I$1722,9,FALSE),"")</f>
        <v/>
      </c>
      <c r="CQ263" s="14" t="str">
        <f>IFERROR(VLOOKUP($BM$1&amp;'Service PJ'!$D261&amp;'Service PJ'!$B261&amp;'Service PJ'!$A261&amp;"*",'EPA_US9RT techs'!$A$2:$I$1722,9,FALSE),"")</f>
        <v/>
      </c>
      <c r="CS263" t="str">
        <f>IF(SUM(CT263:DJ263)=0,"\I:",'Service PJ'!$D261&amp;"_"&amp;'Service PJ'!$E261&amp;"_"&amp;'Service PJ'!$C261)</f>
        <v>\I:</v>
      </c>
      <c r="CT263" s="2" t="str">
        <f>IFERROR(VLOOKUP($CS$1&amp;'Service PJ'!$D261&amp;'Service PJ'!$B261&amp;'Service PJ'!$A261&amp;"*",'EPA_US9RT techs'!$A$2:$I$1722,9,FALSE),"")</f>
        <v/>
      </c>
      <c r="CU263" s="2" t="str">
        <f>IFERROR(VLOOKUP($CS$1&amp;'Service PJ'!$D261&amp;'Service PJ'!$B261&amp;'Service PJ'!$A261&amp;"*",'EPA_US9RT techs'!$A$2:$I$1722,9,FALSE),"")</f>
        <v/>
      </c>
      <c r="CV263" s="2" t="str">
        <f>IFERROR(VLOOKUP($CS$1&amp;'Service PJ'!$D261&amp;'Service PJ'!$B261&amp;'Service PJ'!$A261&amp;"*",'EPA_US9RT techs'!$A$2:$I$1722,9,FALSE),"")</f>
        <v/>
      </c>
      <c r="CW263" s="2" t="str">
        <f>IFERROR(VLOOKUP($CS$1&amp;'Service PJ'!$D261&amp;'Service PJ'!$B261&amp;'Service PJ'!$A261&amp;"*",'EPA_US9RT techs'!$A$2:$I$1722,9,FALSE),"")</f>
        <v/>
      </c>
      <c r="CX263" s="2" t="str">
        <f>IFERROR(VLOOKUP($CS$1&amp;'Service PJ'!$D261&amp;'Service PJ'!$B261&amp;'Service PJ'!$A261&amp;"*",'EPA_US9RT techs'!$A$2:$I$1722,9,FALSE),"")</f>
        <v/>
      </c>
      <c r="CY263" s="2" t="str">
        <f>IFERROR(VLOOKUP($CS$1&amp;'Service PJ'!$D261&amp;'Service PJ'!$B261&amp;'Service PJ'!$A261&amp;"*",'EPA_US9RT techs'!$A$2:$I$1722,9,FALSE),"")</f>
        <v/>
      </c>
      <c r="CZ263" s="2" t="str">
        <f>IFERROR(VLOOKUP($CS$1&amp;'Service PJ'!$D261&amp;'Service PJ'!$B261&amp;'Service PJ'!$A261&amp;"*",'EPA_US9RT techs'!$A$2:$I$1722,9,FALSE),"")</f>
        <v/>
      </c>
      <c r="DA263" s="2" t="str">
        <f>IFERROR(VLOOKUP($CS$1&amp;'Service PJ'!$D261&amp;'Service PJ'!$B261&amp;'Service PJ'!$A261&amp;"*",'EPA_US9RT techs'!$A$2:$I$1722,9,FALSE),"")</f>
        <v/>
      </c>
      <c r="DB263" s="2" t="str">
        <f>IFERROR(VLOOKUP($CS$1&amp;'Service PJ'!$D261&amp;'Service PJ'!$B261&amp;'Service PJ'!$A261&amp;"*",'EPA_US9RT techs'!$A$2:$I$1722,9,FALSE),"")</f>
        <v/>
      </c>
      <c r="DC263" s="2" t="str">
        <f>IFERROR(VLOOKUP($CS$1&amp;'Service PJ'!$D261&amp;'Service PJ'!$B261&amp;'Service PJ'!$A261&amp;"*",'EPA_US9RT techs'!$A$2:$I$1722,9,FALSE),"")</f>
        <v/>
      </c>
      <c r="DD263" s="2" t="str">
        <f>IFERROR(VLOOKUP($CS$1&amp;'Service PJ'!$D261&amp;'Service PJ'!$B261&amp;'Service PJ'!$A261&amp;"*",'EPA_US9RT techs'!$A$2:$I$1722,9,FALSE),"")</f>
        <v/>
      </c>
      <c r="DE263" s="2" t="str">
        <f>IFERROR(VLOOKUP($CS$1&amp;'Service PJ'!$D261&amp;'Service PJ'!$B261&amp;'Service PJ'!$A261&amp;"*",'EPA_US9RT techs'!$A$2:$I$1722,9,FALSE),"")</f>
        <v/>
      </c>
      <c r="DF263" s="2" t="str">
        <f>IFERROR(VLOOKUP($CS$1&amp;'Service PJ'!$D261&amp;'Service PJ'!$B261&amp;'Service PJ'!$A261&amp;"*",'EPA_US9RT techs'!$A$2:$I$1722,9,FALSE),"")</f>
        <v/>
      </c>
      <c r="DG263" s="2" t="str">
        <f>IFERROR(VLOOKUP($CS$1&amp;'Service PJ'!$D261&amp;'Service PJ'!$B261&amp;'Service PJ'!$A261&amp;"*",'EPA_US9RT techs'!$A$2:$I$1722,9,FALSE),"")</f>
        <v/>
      </c>
      <c r="DH263" s="2" t="str">
        <f>IFERROR(VLOOKUP($CS$1&amp;'Service PJ'!$D261&amp;'Service PJ'!$B261&amp;'Service PJ'!$A261&amp;"*",'EPA_US9RT techs'!$A$2:$I$1722,9,FALSE),"")</f>
        <v/>
      </c>
      <c r="DI263" s="2" t="str">
        <f>IFERROR(VLOOKUP($CS$1&amp;'Service PJ'!$D261&amp;'Service PJ'!$B261&amp;'Service PJ'!$A261&amp;"*",'EPA_US9RT techs'!$A$2:$I$1722,9,FALSE),"")</f>
        <v/>
      </c>
      <c r="DJ263" s="2" t="str">
        <f>IFERROR(VLOOKUP($CS$1&amp;'Service PJ'!$D261&amp;'Service PJ'!$B261&amp;'Service PJ'!$A261&amp;"*",'EPA_US9RT techs'!$A$2:$I$1722,9,FALSE),"")</f>
        <v/>
      </c>
      <c r="DK263" s="2" t="str">
        <f>IFERROR(VLOOKUP($CS$1&amp;'Service PJ'!$D261&amp;'Service PJ'!$B261&amp;'Service PJ'!$A261&amp;"*",'EPA_US9RT techs'!$A$2:$I$1722,9,FALSE),"")</f>
        <v/>
      </c>
      <c r="DL263" s="2" t="str">
        <f>IFERROR(VLOOKUP($CS$1&amp;'Service PJ'!$D261&amp;'Service PJ'!$B261&amp;'Service PJ'!$A261&amp;"*",'EPA_US9RT techs'!$A$2:$I$1722,9,FALSE),"")</f>
        <v/>
      </c>
      <c r="DM263" s="2" t="str">
        <f>IFERROR(VLOOKUP($CS$1&amp;'Service PJ'!$D261&amp;'Service PJ'!$B261&amp;'Service PJ'!$A261&amp;"*",'EPA_US9RT techs'!$A$2:$I$1722,9,FALSE),"")</f>
        <v/>
      </c>
      <c r="DN263" s="2" t="str">
        <f>IFERROR(VLOOKUP($CS$1&amp;'Service PJ'!$D261&amp;'Service PJ'!$B261&amp;'Service PJ'!$A261&amp;"*",'EPA_US9RT techs'!$A$2:$I$1722,9,FALSE),"")</f>
        <v/>
      </c>
      <c r="DO263" s="2" t="str">
        <f>IFERROR(VLOOKUP($CS$1&amp;'Service PJ'!$D261&amp;'Service PJ'!$B261&amp;'Service PJ'!$A261&amp;"*",'EPA_US9RT techs'!$A$2:$I$1722,9,FALSE),"")</f>
        <v/>
      </c>
      <c r="DP263" s="2" t="str">
        <f>IFERROR(VLOOKUP($CS$1&amp;'Service PJ'!$D261&amp;'Service PJ'!$B261&amp;'Service PJ'!$A261&amp;"*",'EPA_US9RT techs'!$A$2:$I$1722,9,FALSE),"")</f>
        <v/>
      </c>
      <c r="DQ263" s="2" t="str">
        <f>IFERROR(VLOOKUP($CS$1&amp;'Service PJ'!$D261&amp;'Service PJ'!$B261&amp;'Service PJ'!$A261&amp;"*",'EPA_US9RT techs'!$A$2:$I$1722,9,FALSE),"")</f>
        <v/>
      </c>
      <c r="DR263" s="2" t="str">
        <f>IFERROR(VLOOKUP($CS$1&amp;'Service PJ'!$D261&amp;'Service PJ'!$B261&amp;'Service PJ'!$A261&amp;"*",'EPA_US9RT techs'!$A$2:$I$1722,9,FALSE),"")</f>
        <v/>
      </c>
      <c r="DS263" s="2" t="str">
        <f>IFERROR(VLOOKUP($CS$1&amp;'Service PJ'!$D261&amp;'Service PJ'!$B261&amp;'Service PJ'!$A261&amp;"*",'EPA_US9RT techs'!$A$2:$I$1722,9,FALSE),"")</f>
        <v/>
      </c>
      <c r="DT263" s="2" t="str">
        <f>IFERROR(VLOOKUP($CS$1&amp;'Service PJ'!$D261&amp;'Service PJ'!$B261&amp;'Service PJ'!$A261&amp;"*",'EPA_US9RT techs'!$A$2:$I$1722,9,FALSE),"")</f>
        <v/>
      </c>
      <c r="DU263" s="2" t="str">
        <f>IFERROR(VLOOKUP($CS$1&amp;'Service PJ'!$D261&amp;'Service PJ'!$B261&amp;'Service PJ'!$A261&amp;"*",'EPA_US9RT techs'!$A$2:$I$1722,9,FALSE),"")</f>
        <v/>
      </c>
      <c r="DV263" s="2" t="str">
        <f>IFERROR(VLOOKUP($CS$1&amp;'Service PJ'!$D261&amp;'Service PJ'!$B261&amp;'Service PJ'!$A261&amp;"*",'EPA_US9RT techs'!$A$2:$I$1722,9,FALSE),"")</f>
        <v/>
      </c>
      <c r="DW263" s="2" t="str">
        <f>IFERROR(VLOOKUP($CS$1&amp;'Service PJ'!$D261&amp;'Service PJ'!$B261&amp;'Service PJ'!$A261&amp;"*",'EPA_US9RT techs'!$A$2:$I$1722,9,FALSE),"")</f>
        <v/>
      </c>
    </row>
    <row r="264" spans="1:127" x14ac:dyDescent="0.45">
      <c r="A264" t="str">
        <f>IF(SUM(B264:R264)=0,"\I:",'Service PJ'!$D262&amp;"_"&amp;'Service PJ'!$E262&amp;"_"&amp;'Service PJ'!$C262)</f>
        <v>IIS_MDR_BFG</v>
      </c>
      <c r="B264" s="14">
        <f>IFERROR(VLOOKUP($A$1&amp;'Service PJ'!$D262&amp;'Service PJ'!$B262&amp;'Service PJ'!$A262&amp;"*",'EPA_US9RT techs'!$A$2:$I$1722,9,FALSE),"")</f>
        <v>34.956690161700003</v>
      </c>
      <c r="C264" s="14">
        <f>IFERROR(VLOOKUP($A$1&amp;'Service PJ'!$D262&amp;'Service PJ'!$B262&amp;'Service PJ'!$A262&amp;"*",'EPA_US9RT techs'!$A$2:$I$1722,9,FALSE),"")</f>
        <v>34.956690161700003</v>
      </c>
      <c r="D264" s="14">
        <f>IFERROR(VLOOKUP($A$1&amp;'Service PJ'!$D262&amp;'Service PJ'!$B262&amp;'Service PJ'!$A262&amp;"*",'EPA_US9RT techs'!$A$2:$I$1722,9,FALSE),"")</f>
        <v>34.956690161700003</v>
      </c>
      <c r="E264" s="14">
        <f>IFERROR(VLOOKUP($A$1&amp;'Service PJ'!$D262&amp;'Service PJ'!$B262&amp;'Service PJ'!$A262&amp;"*",'EPA_US9RT techs'!$A$2:$I$1722,9,FALSE),"")</f>
        <v>34.956690161700003</v>
      </c>
      <c r="F264" s="14">
        <f>IFERROR(VLOOKUP($A$1&amp;'Service PJ'!$D262&amp;'Service PJ'!$B262&amp;'Service PJ'!$A262&amp;"*",'EPA_US9RT techs'!$A$2:$I$1722,9,FALSE),"")</f>
        <v>34.956690161700003</v>
      </c>
      <c r="G264" s="14">
        <f>IFERROR(VLOOKUP($A$1&amp;'Service PJ'!$D262&amp;'Service PJ'!$B262&amp;'Service PJ'!$A262&amp;"*",'EPA_US9RT techs'!$A$2:$I$1722,9,FALSE),"")</f>
        <v>34.956690161700003</v>
      </c>
      <c r="H264" s="14">
        <f>IFERROR(VLOOKUP($A$1&amp;'Service PJ'!$D262&amp;'Service PJ'!$B262&amp;'Service PJ'!$A262&amp;"*",'EPA_US9RT techs'!$A$2:$I$1722,9,FALSE),"")</f>
        <v>34.956690161700003</v>
      </c>
      <c r="I264" s="14">
        <f>IFERROR(VLOOKUP($A$1&amp;'Service PJ'!$D262&amp;'Service PJ'!$B262&amp;'Service PJ'!$A262&amp;"*",'EPA_US9RT techs'!$A$2:$I$1722,9,FALSE),"")</f>
        <v>34.956690161700003</v>
      </c>
      <c r="J264" s="14">
        <f>IFERROR(VLOOKUP($A$1&amp;'Service PJ'!$D262&amp;'Service PJ'!$B262&amp;'Service PJ'!$A262&amp;"*",'EPA_US9RT techs'!$A$2:$I$1722,9,FALSE),"")</f>
        <v>34.956690161700003</v>
      </c>
      <c r="K264" s="14">
        <f>IFERROR(VLOOKUP($A$1&amp;'Service PJ'!$D262&amp;'Service PJ'!$B262&amp;'Service PJ'!$A262&amp;"*",'EPA_US9RT techs'!$A$2:$I$1722,9,FALSE),"")</f>
        <v>34.956690161700003</v>
      </c>
      <c r="L264" s="14">
        <f>IFERROR(VLOOKUP($A$1&amp;'Service PJ'!$D262&amp;'Service PJ'!$B262&amp;'Service PJ'!$A262&amp;"*",'EPA_US9RT techs'!$A$2:$I$1722,9,FALSE),"")</f>
        <v>34.956690161700003</v>
      </c>
      <c r="M264" s="14">
        <f>IFERROR(VLOOKUP($A$1&amp;'Service PJ'!$D262&amp;'Service PJ'!$B262&amp;'Service PJ'!$A262&amp;"*",'EPA_US9RT techs'!$A$2:$I$1722,9,FALSE),"")</f>
        <v>34.956690161700003</v>
      </c>
      <c r="N264" s="14">
        <f>IFERROR(VLOOKUP($A$1&amp;'Service PJ'!$D262&amp;'Service PJ'!$B262&amp;'Service PJ'!$A262&amp;"*",'EPA_US9RT techs'!$A$2:$I$1722,9,FALSE),"")</f>
        <v>34.956690161700003</v>
      </c>
      <c r="O264" s="14">
        <f>IFERROR(VLOOKUP($A$1&amp;'Service PJ'!$D262&amp;'Service PJ'!$B262&amp;'Service PJ'!$A262&amp;"*",'EPA_US9RT techs'!$A$2:$I$1722,9,FALSE),"")</f>
        <v>34.956690161700003</v>
      </c>
      <c r="P264" s="14">
        <f>IFERROR(VLOOKUP($A$1&amp;'Service PJ'!$D262&amp;'Service PJ'!$B262&amp;'Service PJ'!$A262&amp;"*",'EPA_US9RT techs'!$A$2:$I$1722,9,FALSE),"")</f>
        <v>34.956690161700003</v>
      </c>
      <c r="Q264" s="14">
        <f>IFERROR(VLOOKUP($A$1&amp;'Service PJ'!$D262&amp;'Service PJ'!$B262&amp;'Service PJ'!$A262&amp;"*",'EPA_US9RT techs'!$A$2:$I$1722,9,FALSE),"")</f>
        <v>34.956690161700003</v>
      </c>
      <c r="R264" s="14">
        <f>IFERROR(VLOOKUP($A$1&amp;'Service PJ'!$D262&amp;'Service PJ'!$B262&amp;'Service PJ'!$A262&amp;"*",'EPA_US9RT techs'!$A$2:$I$1722,9,FALSE),"")</f>
        <v>34.956690161700003</v>
      </c>
      <c r="S264" s="14">
        <f>IFERROR(VLOOKUP($A$1&amp;'Service PJ'!$D262&amp;'Service PJ'!$B262&amp;'Service PJ'!$A262&amp;"*",'EPA_US9RT techs'!$A$2:$I$1722,9,FALSE),"")</f>
        <v>34.956690161700003</v>
      </c>
      <c r="T264" s="14">
        <f>IFERROR(VLOOKUP($A$1&amp;'Service PJ'!$D262&amp;'Service PJ'!$B262&amp;'Service PJ'!$A262&amp;"*",'EPA_US9RT techs'!$A$2:$I$1722,9,FALSE),"")</f>
        <v>34.956690161700003</v>
      </c>
      <c r="U264" s="14">
        <f>IFERROR(VLOOKUP($A$1&amp;'Service PJ'!$D262&amp;'Service PJ'!$B262&amp;'Service PJ'!$A262&amp;"*",'EPA_US9RT techs'!$A$2:$I$1722,9,FALSE),"")</f>
        <v>34.956690161700003</v>
      </c>
      <c r="V264" s="14">
        <f>IFERROR(VLOOKUP($A$1&amp;'Service PJ'!$D262&amp;'Service PJ'!$B262&amp;'Service PJ'!$A262&amp;"*",'EPA_US9RT techs'!$A$2:$I$1722,9,FALSE),"")</f>
        <v>34.956690161700003</v>
      </c>
      <c r="W264" s="14">
        <f>IFERROR(VLOOKUP($A$1&amp;'Service PJ'!$D262&amp;'Service PJ'!$B262&amp;'Service PJ'!$A262&amp;"*",'EPA_US9RT techs'!$A$2:$I$1722,9,FALSE),"")</f>
        <v>34.956690161700003</v>
      </c>
      <c r="X264" s="14">
        <f>IFERROR(VLOOKUP($A$1&amp;'Service PJ'!$D262&amp;'Service PJ'!$B262&amp;'Service PJ'!$A262&amp;"*",'EPA_US9RT techs'!$A$2:$I$1722,9,FALSE),"")</f>
        <v>34.956690161700003</v>
      </c>
      <c r="Y264" s="14">
        <f>IFERROR(VLOOKUP($A$1&amp;'Service PJ'!$D262&amp;'Service PJ'!$B262&amp;'Service PJ'!$A262&amp;"*",'EPA_US9RT techs'!$A$2:$I$1722,9,FALSE),"")</f>
        <v>34.956690161700003</v>
      </c>
      <c r="Z264" s="14">
        <f>IFERROR(VLOOKUP($A$1&amp;'Service PJ'!$D262&amp;'Service PJ'!$B262&amp;'Service PJ'!$A262&amp;"*",'EPA_US9RT techs'!$A$2:$I$1722,9,FALSE),"")</f>
        <v>34.956690161700003</v>
      </c>
      <c r="AA264" s="14">
        <f>IFERROR(VLOOKUP($A$1&amp;'Service PJ'!$D262&amp;'Service PJ'!$B262&amp;'Service PJ'!$A262&amp;"*",'EPA_US9RT techs'!$A$2:$I$1722,9,FALSE),"")</f>
        <v>34.956690161700003</v>
      </c>
      <c r="AB264" s="14">
        <f>IFERROR(VLOOKUP($A$1&amp;'Service PJ'!$D262&amp;'Service PJ'!$B262&amp;'Service PJ'!$A262&amp;"*",'EPA_US9RT techs'!$A$2:$I$1722,9,FALSE),"")</f>
        <v>34.956690161700003</v>
      </c>
      <c r="AC264" s="14">
        <f>IFERROR(VLOOKUP($A$1&amp;'Service PJ'!$D262&amp;'Service PJ'!$B262&amp;'Service PJ'!$A262&amp;"*",'EPA_US9RT techs'!$A$2:$I$1722,9,FALSE),"")</f>
        <v>34.956690161700003</v>
      </c>
      <c r="AD264" s="14">
        <f>IFERROR(VLOOKUP($A$1&amp;'Service PJ'!$D262&amp;'Service PJ'!$B262&amp;'Service PJ'!$A262&amp;"*",'EPA_US9RT techs'!$A$2:$I$1722,9,FALSE),"")</f>
        <v>34.956690161700003</v>
      </c>
      <c r="AE264" s="14">
        <f>IFERROR(VLOOKUP($A$1&amp;'Service PJ'!$D262&amp;'Service PJ'!$B262&amp;'Service PJ'!$A262&amp;"*",'EPA_US9RT techs'!$A$2:$I$1722,9,FALSE),"")</f>
        <v>34.956690161700003</v>
      </c>
      <c r="AG264" t="str">
        <f>IF(SUM(AH264:AX264)=0,"\I:",'Service PJ'!$D262&amp;"_"&amp;'Service PJ'!$E262&amp;"_"&amp;'Service PJ'!$C262)</f>
        <v>IIS_MDR_BFG</v>
      </c>
      <c r="AH264" s="14">
        <f>IFERROR(VLOOKUP($AG$1&amp;'Service PJ'!$D262&amp;'Service PJ'!$B262&amp;'Service PJ'!$A262&amp;"*",'EPA_US9RT techs'!$A$2:$I$1722,9,FALSE),"")</f>
        <v>3.4956690161999999</v>
      </c>
      <c r="AI264" s="14">
        <f>IFERROR(VLOOKUP($AG$1&amp;'Service PJ'!$D262&amp;'Service PJ'!$B262&amp;'Service PJ'!$A262&amp;"*",'EPA_US9RT techs'!$A$2:$I$1722,9,FALSE),"")</f>
        <v>3.4956690161999999</v>
      </c>
      <c r="AJ264" s="14">
        <f>IFERROR(VLOOKUP($AG$1&amp;'Service PJ'!$D262&amp;'Service PJ'!$B262&amp;'Service PJ'!$A262&amp;"*",'EPA_US9RT techs'!$A$2:$I$1722,9,FALSE),"")</f>
        <v>3.4956690161999999</v>
      </c>
      <c r="AK264" s="14">
        <f>IFERROR(VLOOKUP($AG$1&amp;'Service PJ'!$D262&amp;'Service PJ'!$B262&amp;'Service PJ'!$A262&amp;"*",'EPA_US9RT techs'!$A$2:$I$1722,9,FALSE),"")</f>
        <v>3.4956690161999999</v>
      </c>
      <c r="AL264" s="14">
        <f>IFERROR(VLOOKUP($AG$1&amp;'Service PJ'!$D262&amp;'Service PJ'!$B262&amp;'Service PJ'!$A262&amp;"*",'EPA_US9RT techs'!$A$2:$I$1722,9,FALSE),"")</f>
        <v>3.4956690161999999</v>
      </c>
      <c r="AM264" s="14">
        <f>IFERROR(VLOOKUP($AG$1&amp;'Service PJ'!$D262&amp;'Service PJ'!$B262&amp;'Service PJ'!$A262&amp;"*",'EPA_US9RT techs'!$A$2:$I$1722,9,FALSE),"")</f>
        <v>3.4956690161999999</v>
      </c>
      <c r="AN264" s="14">
        <f>IFERROR(VLOOKUP($AG$1&amp;'Service PJ'!$D262&amp;'Service PJ'!$B262&amp;'Service PJ'!$A262&amp;"*",'EPA_US9RT techs'!$A$2:$I$1722,9,FALSE),"")</f>
        <v>3.4956690161999999</v>
      </c>
      <c r="AO264" s="14">
        <f>IFERROR(VLOOKUP($AG$1&amp;'Service PJ'!$D262&amp;'Service PJ'!$B262&amp;'Service PJ'!$A262&amp;"*",'EPA_US9RT techs'!$A$2:$I$1722,9,FALSE),"")</f>
        <v>3.4956690161999999</v>
      </c>
      <c r="AP264" s="14">
        <f>IFERROR(VLOOKUP($AG$1&amp;'Service PJ'!$D262&amp;'Service PJ'!$B262&amp;'Service PJ'!$A262&amp;"*",'EPA_US9RT techs'!$A$2:$I$1722,9,FALSE),"")</f>
        <v>3.4956690161999999</v>
      </c>
      <c r="AQ264" s="14">
        <f>IFERROR(VLOOKUP($AG$1&amp;'Service PJ'!$D262&amp;'Service PJ'!$B262&amp;'Service PJ'!$A262&amp;"*",'EPA_US9RT techs'!$A$2:$I$1722,9,FALSE),"")</f>
        <v>3.4956690161999999</v>
      </c>
      <c r="AR264" s="14">
        <f>IFERROR(VLOOKUP($AG$1&amp;'Service PJ'!$D262&amp;'Service PJ'!$B262&amp;'Service PJ'!$A262&amp;"*",'EPA_US9RT techs'!$A$2:$I$1722,9,FALSE),"")</f>
        <v>3.4956690161999999</v>
      </c>
      <c r="AS264" s="14">
        <f>IFERROR(VLOOKUP($AG$1&amp;'Service PJ'!$D262&amp;'Service PJ'!$B262&amp;'Service PJ'!$A262&amp;"*",'EPA_US9RT techs'!$A$2:$I$1722,9,FALSE),"")</f>
        <v>3.4956690161999999</v>
      </c>
      <c r="AT264" s="14">
        <f>IFERROR(VLOOKUP($AG$1&amp;'Service PJ'!$D262&amp;'Service PJ'!$B262&amp;'Service PJ'!$A262&amp;"*",'EPA_US9RT techs'!$A$2:$I$1722,9,FALSE),"")</f>
        <v>3.4956690161999999</v>
      </c>
      <c r="AU264" s="14">
        <f>IFERROR(VLOOKUP($AG$1&amp;'Service PJ'!$D262&amp;'Service PJ'!$B262&amp;'Service PJ'!$A262&amp;"*",'EPA_US9RT techs'!$A$2:$I$1722,9,FALSE),"")</f>
        <v>3.4956690161999999</v>
      </c>
      <c r="AV264" s="14">
        <f>IFERROR(VLOOKUP($AG$1&amp;'Service PJ'!$D262&amp;'Service PJ'!$B262&amp;'Service PJ'!$A262&amp;"*",'EPA_US9RT techs'!$A$2:$I$1722,9,FALSE),"")</f>
        <v>3.4956690161999999</v>
      </c>
      <c r="AW264" s="14">
        <f>IFERROR(VLOOKUP($AG$1&amp;'Service PJ'!$D262&amp;'Service PJ'!$B262&amp;'Service PJ'!$A262&amp;"*",'EPA_US9RT techs'!$A$2:$I$1722,9,FALSE),"")</f>
        <v>3.4956690161999999</v>
      </c>
      <c r="AX264" s="14">
        <f>IFERROR(VLOOKUP($AG$1&amp;'Service PJ'!$D262&amp;'Service PJ'!$B262&amp;'Service PJ'!$A262&amp;"*",'EPA_US9RT techs'!$A$2:$I$1722,9,FALSE),"")</f>
        <v>3.4956690161999999</v>
      </c>
      <c r="AY264" s="14">
        <f>IFERROR(VLOOKUP($AG$1&amp;'Service PJ'!$D262&amp;'Service PJ'!$B262&amp;'Service PJ'!$A262&amp;"*",'EPA_US9RT techs'!$A$2:$I$1722,9,FALSE),"")</f>
        <v>3.4956690161999999</v>
      </c>
      <c r="AZ264" s="14">
        <f>IFERROR(VLOOKUP($AG$1&amp;'Service PJ'!$D262&amp;'Service PJ'!$B262&amp;'Service PJ'!$A262&amp;"*",'EPA_US9RT techs'!$A$2:$I$1722,9,FALSE),"")</f>
        <v>3.4956690161999999</v>
      </c>
      <c r="BA264" s="14">
        <f>IFERROR(VLOOKUP($AG$1&amp;'Service PJ'!$D262&amp;'Service PJ'!$B262&amp;'Service PJ'!$A262&amp;"*",'EPA_US9RT techs'!$A$2:$I$1722,9,FALSE),"")</f>
        <v>3.4956690161999999</v>
      </c>
      <c r="BB264" s="14">
        <f>IFERROR(VLOOKUP($AG$1&amp;'Service PJ'!$D262&amp;'Service PJ'!$B262&amp;'Service PJ'!$A262&amp;"*",'EPA_US9RT techs'!$A$2:$I$1722,9,FALSE),"")</f>
        <v>3.4956690161999999</v>
      </c>
      <c r="BC264" s="14">
        <f>IFERROR(VLOOKUP($AG$1&amp;'Service PJ'!$D262&amp;'Service PJ'!$B262&amp;'Service PJ'!$A262&amp;"*",'EPA_US9RT techs'!$A$2:$I$1722,9,FALSE),"")</f>
        <v>3.4956690161999999</v>
      </c>
      <c r="BD264" s="14">
        <f>IFERROR(VLOOKUP($AG$1&amp;'Service PJ'!$D262&amp;'Service PJ'!$B262&amp;'Service PJ'!$A262&amp;"*",'EPA_US9RT techs'!$A$2:$I$1722,9,FALSE),"")</f>
        <v>3.4956690161999999</v>
      </c>
      <c r="BE264" s="14">
        <f>IFERROR(VLOOKUP($AG$1&amp;'Service PJ'!$D262&amp;'Service PJ'!$B262&amp;'Service PJ'!$A262&amp;"*",'EPA_US9RT techs'!$A$2:$I$1722,9,FALSE),"")</f>
        <v>3.4956690161999999</v>
      </c>
      <c r="BF264" s="14">
        <f>IFERROR(VLOOKUP($AG$1&amp;'Service PJ'!$D262&amp;'Service PJ'!$B262&amp;'Service PJ'!$A262&amp;"*",'EPA_US9RT techs'!$A$2:$I$1722,9,FALSE),"")</f>
        <v>3.4956690161999999</v>
      </c>
      <c r="BG264" s="14">
        <f>IFERROR(VLOOKUP($AG$1&amp;'Service PJ'!$D262&amp;'Service PJ'!$B262&amp;'Service PJ'!$A262&amp;"*",'EPA_US9RT techs'!$A$2:$I$1722,9,FALSE),"")</f>
        <v>3.4956690161999999</v>
      </c>
      <c r="BH264" s="14">
        <f>IFERROR(VLOOKUP($AG$1&amp;'Service PJ'!$D262&amp;'Service PJ'!$B262&amp;'Service PJ'!$A262&amp;"*",'EPA_US9RT techs'!$A$2:$I$1722,9,FALSE),"")</f>
        <v>3.4956690161999999</v>
      </c>
      <c r="BI264" s="14">
        <f>IFERROR(VLOOKUP($AG$1&amp;'Service PJ'!$D262&amp;'Service PJ'!$B262&amp;'Service PJ'!$A262&amp;"*",'EPA_US9RT techs'!$A$2:$I$1722,9,FALSE),"")</f>
        <v>3.4956690161999999</v>
      </c>
      <c r="BJ264" s="14">
        <f>IFERROR(VLOOKUP($AG$1&amp;'Service PJ'!$D262&amp;'Service PJ'!$B262&amp;'Service PJ'!$A262&amp;"*",'EPA_US9RT techs'!$A$2:$I$1722,9,FALSE),"")</f>
        <v>3.4956690161999999</v>
      </c>
      <c r="BK264" s="14">
        <f>IFERROR(VLOOKUP($AG$1&amp;'Service PJ'!$D262&amp;'Service PJ'!$B262&amp;'Service PJ'!$A262&amp;"*",'EPA_US9RT techs'!$A$2:$I$1722,9,FALSE),"")</f>
        <v>3.4956690161999999</v>
      </c>
      <c r="BM264" t="str">
        <f>IF(SUM(BN264:CD264)=0,"\I:",'Service PJ'!$D262&amp;"_"&amp;'Service PJ'!$E262&amp;"_"&amp;'Service PJ'!$C262)</f>
        <v>\I:</v>
      </c>
      <c r="BN264" s="14" t="str">
        <f>IFERROR(VLOOKUP($BM$1&amp;'Service PJ'!$D262&amp;'Service PJ'!$B262&amp;'Service PJ'!$A262&amp;"*",'EPA_US9RT techs'!$A$2:$I$1722,9,FALSE),"")</f>
        <v/>
      </c>
      <c r="BO264" s="14" t="str">
        <f>IFERROR(VLOOKUP($BM$1&amp;'Service PJ'!$D262&amp;'Service PJ'!$B262&amp;'Service PJ'!$A262&amp;"*",'EPA_US9RT techs'!$A$2:$I$1722,9,FALSE),"")</f>
        <v/>
      </c>
      <c r="BP264" s="14" t="str">
        <f>IFERROR(VLOOKUP($BM$1&amp;'Service PJ'!$D262&amp;'Service PJ'!$B262&amp;'Service PJ'!$A262&amp;"*",'EPA_US9RT techs'!$A$2:$I$1722,9,FALSE),"")</f>
        <v/>
      </c>
      <c r="BQ264" s="14" t="str">
        <f>IFERROR(VLOOKUP($BM$1&amp;'Service PJ'!$D262&amp;'Service PJ'!$B262&amp;'Service PJ'!$A262&amp;"*",'EPA_US9RT techs'!$A$2:$I$1722,9,FALSE),"")</f>
        <v/>
      </c>
      <c r="BR264" s="14" t="str">
        <f>IFERROR(VLOOKUP($BM$1&amp;'Service PJ'!$D262&amp;'Service PJ'!$B262&amp;'Service PJ'!$A262&amp;"*",'EPA_US9RT techs'!$A$2:$I$1722,9,FALSE),"")</f>
        <v/>
      </c>
      <c r="BS264" s="14" t="str">
        <f>IFERROR(VLOOKUP($BM$1&amp;'Service PJ'!$D262&amp;'Service PJ'!$B262&amp;'Service PJ'!$A262&amp;"*",'EPA_US9RT techs'!$A$2:$I$1722,9,FALSE),"")</f>
        <v/>
      </c>
      <c r="BT264" s="14" t="str">
        <f>IFERROR(VLOOKUP($BM$1&amp;'Service PJ'!$D262&amp;'Service PJ'!$B262&amp;'Service PJ'!$A262&amp;"*",'EPA_US9RT techs'!$A$2:$I$1722,9,FALSE),"")</f>
        <v/>
      </c>
      <c r="BU264" s="14" t="str">
        <f>IFERROR(VLOOKUP($BM$1&amp;'Service PJ'!$D262&amp;'Service PJ'!$B262&amp;'Service PJ'!$A262&amp;"*",'EPA_US9RT techs'!$A$2:$I$1722,9,FALSE),"")</f>
        <v/>
      </c>
      <c r="BV264" s="14" t="str">
        <f>IFERROR(VLOOKUP($BM$1&amp;'Service PJ'!$D262&amp;'Service PJ'!$B262&amp;'Service PJ'!$A262&amp;"*",'EPA_US9RT techs'!$A$2:$I$1722,9,FALSE),"")</f>
        <v/>
      </c>
      <c r="BW264" s="14" t="str">
        <f>IFERROR(VLOOKUP($BM$1&amp;'Service PJ'!$D262&amp;'Service PJ'!$B262&amp;'Service PJ'!$A262&amp;"*",'EPA_US9RT techs'!$A$2:$I$1722,9,FALSE),"")</f>
        <v/>
      </c>
      <c r="BX264" s="14" t="str">
        <f>IFERROR(VLOOKUP($BM$1&amp;'Service PJ'!$D262&amp;'Service PJ'!$B262&amp;'Service PJ'!$A262&amp;"*",'EPA_US9RT techs'!$A$2:$I$1722,9,FALSE),"")</f>
        <v/>
      </c>
      <c r="BY264" s="14" t="str">
        <f>IFERROR(VLOOKUP($BM$1&amp;'Service PJ'!$D262&amp;'Service PJ'!$B262&amp;'Service PJ'!$A262&amp;"*",'EPA_US9RT techs'!$A$2:$I$1722,9,FALSE),"")</f>
        <v/>
      </c>
      <c r="BZ264" s="14" t="str">
        <f>IFERROR(VLOOKUP($BM$1&amp;'Service PJ'!$D262&amp;'Service PJ'!$B262&amp;'Service PJ'!$A262&amp;"*",'EPA_US9RT techs'!$A$2:$I$1722,9,FALSE),"")</f>
        <v/>
      </c>
      <c r="CA264" s="14" t="str">
        <f>IFERROR(VLOOKUP($BM$1&amp;'Service PJ'!$D262&amp;'Service PJ'!$B262&amp;'Service PJ'!$A262&amp;"*",'EPA_US9RT techs'!$A$2:$I$1722,9,FALSE),"")</f>
        <v/>
      </c>
      <c r="CB264" s="14" t="str">
        <f>IFERROR(VLOOKUP($BM$1&amp;'Service PJ'!$D262&amp;'Service PJ'!$B262&amp;'Service PJ'!$A262&amp;"*",'EPA_US9RT techs'!$A$2:$I$1722,9,FALSE),"")</f>
        <v/>
      </c>
      <c r="CC264" s="14" t="str">
        <f>IFERROR(VLOOKUP($BM$1&amp;'Service PJ'!$D262&amp;'Service PJ'!$B262&amp;'Service PJ'!$A262&amp;"*",'EPA_US9RT techs'!$A$2:$I$1722,9,FALSE),"")</f>
        <v/>
      </c>
      <c r="CD264" s="14" t="str">
        <f>IFERROR(VLOOKUP($BM$1&amp;'Service PJ'!$D262&amp;'Service PJ'!$B262&amp;'Service PJ'!$A262&amp;"*",'EPA_US9RT techs'!$A$2:$I$1722,9,FALSE),"")</f>
        <v/>
      </c>
      <c r="CE264" s="14" t="str">
        <f>IFERROR(VLOOKUP($BM$1&amp;'Service PJ'!$D262&amp;'Service PJ'!$B262&amp;'Service PJ'!$A262&amp;"*",'EPA_US9RT techs'!$A$2:$I$1722,9,FALSE),"")</f>
        <v/>
      </c>
      <c r="CF264" s="14" t="str">
        <f>IFERROR(VLOOKUP($BM$1&amp;'Service PJ'!$D262&amp;'Service PJ'!$B262&amp;'Service PJ'!$A262&amp;"*",'EPA_US9RT techs'!$A$2:$I$1722,9,FALSE),"")</f>
        <v/>
      </c>
      <c r="CG264" s="14" t="str">
        <f>IFERROR(VLOOKUP($BM$1&amp;'Service PJ'!$D262&amp;'Service PJ'!$B262&amp;'Service PJ'!$A262&amp;"*",'EPA_US9RT techs'!$A$2:$I$1722,9,FALSE),"")</f>
        <v/>
      </c>
      <c r="CH264" s="14" t="str">
        <f>IFERROR(VLOOKUP($BM$1&amp;'Service PJ'!$D262&amp;'Service PJ'!$B262&amp;'Service PJ'!$A262&amp;"*",'EPA_US9RT techs'!$A$2:$I$1722,9,FALSE),"")</f>
        <v/>
      </c>
      <c r="CI264" s="14" t="str">
        <f>IFERROR(VLOOKUP($BM$1&amp;'Service PJ'!$D262&amp;'Service PJ'!$B262&amp;'Service PJ'!$A262&amp;"*",'EPA_US9RT techs'!$A$2:$I$1722,9,FALSE),"")</f>
        <v/>
      </c>
      <c r="CJ264" s="14" t="str">
        <f>IFERROR(VLOOKUP($BM$1&amp;'Service PJ'!$D262&amp;'Service PJ'!$B262&amp;'Service PJ'!$A262&amp;"*",'EPA_US9RT techs'!$A$2:$I$1722,9,FALSE),"")</f>
        <v/>
      </c>
      <c r="CK264" s="14" t="str">
        <f>IFERROR(VLOOKUP($BM$1&amp;'Service PJ'!$D262&amp;'Service PJ'!$B262&amp;'Service PJ'!$A262&amp;"*",'EPA_US9RT techs'!$A$2:$I$1722,9,FALSE),"")</f>
        <v/>
      </c>
      <c r="CL264" s="14" t="str">
        <f>IFERROR(VLOOKUP($BM$1&amp;'Service PJ'!$D262&amp;'Service PJ'!$B262&amp;'Service PJ'!$A262&amp;"*",'EPA_US9RT techs'!$A$2:$I$1722,9,FALSE),"")</f>
        <v/>
      </c>
      <c r="CM264" s="14" t="str">
        <f>IFERROR(VLOOKUP($BM$1&amp;'Service PJ'!$D262&amp;'Service PJ'!$B262&amp;'Service PJ'!$A262&amp;"*",'EPA_US9RT techs'!$A$2:$I$1722,9,FALSE),"")</f>
        <v/>
      </c>
      <c r="CN264" s="14" t="str">
        <f>IFERROR(VLOOKUP($BM$1&amp;'Service PJ'!$D262&amp;'Service PJ'!$B262&amp;'Service PJ'!$A262&amp;"*",'EPA_US9RT techs'!$A$2:$I$1722,9,FALSE),"")</f>
        <v/>
      </c>
      <c r="CO264" s="14" t="str">
        <f>IFERROR(VLOOKUP($BM$1&amp;'Service PJ'!$D262&amp;'Service PJ'!$B262&amp;'Service PJ'!$A262&amp;"*",'EPA_US9RT techs'!$A$2:$I$1722,9,FALSE),"")</f>
        <v/>
      </c>
      <c r="CP264" s="14" t="str">
        <f>IFERROR(VLOOKUP($BM$1&amp;'Service PJ'!$D262&amp;'Service PJ'!$B262&amp;'Service PJ'!$A262&amp;"*",'EPA_US9RT techs'!$A$2:$I$1722,9,FALSE),"")</f>
        <v/>
      </c>
      <c r="CQ264" s="14" t="str">
        <f>IFERROR(VLOOKUP($BM$1&amp;'Service PJ'!$D262&amp;'Service PJ'!$B262&amp;'Service PJ'!$A262&amp;"*",'EPA_US9RT techs'!$A$2:$I$1722,9,FALSE),"")</f>
        <v/>
      </c>
      <c r="CS264" t="str">
        <f>IF(SUM(CT264:DJ264)=0,"\I:",'Service PJ'!$D262&amp;"_"&amp;'Service PJ'!$E262&amp;"_"&amp;'Service PJ'!$C262)</f>
        <v>IIS_MDR_BFG</v>
      </c>
      <c r="CT264" s="2">
        <f>IFERROR(VLOOKUP($CS$1&amp;'Service PJ'!$D262&amp;'Service PJ'!$B262&amp;'Service PJ'!$A262&amp;"*",'EPA_US9RT techs'!$A$2:$I$1722,9,FALSE),"")</f>
        <v>30</v>
      </c>
      <c r="CU264" s="2">
        <f>IFERROR(VLOOKUP($CS$1&amp;'Service PJ'!$D262&amp;'Service PJ'!$B262&amp;'Service PJ'!$A262&amp;"*",'EPA_US9RT techs'!$A$2:$I$1722,9,FALSE),"")</f>
        <v>30</v>
      </c>
      <c r="CV264" s="2">
        <f>IFERROR(VLOOKUP($CS$1&amp;'Service PJ'!$D262&amp;'Service PJ'!$B262&amp;'Service PJ'!$A262&amp;"*",'EPA_US9RT techs'!$A$2:$I$1722,9,FALSE),"")</f>
        <v>30</v>
      </c>
      <c r="CW264" s="2">
        <f>IFERROR(VLOOKUP($CS$1&amp;'Service PJ'!$D262&amp;'Service PJ'!$B262&amp;'Service PJ'!$A262&amp;"*",'EPA_US9RT techs'!$A$2:$I$1722,9,FALSE),"")</f>
        <v>30</v>
      </c>
      <c r="CX264" s="2">
        <f>IFERROR(VLOOKUP($CS$1&amp;'Service PJ'!$D262&amp;'Service PJ'!$B262&amp;'Service PJ'!$A262&amp;"*",'EPA_US9RT techs'!$A$2:$I$1722,9,FALSE),"")</f>
        <v>30</v>
      </c>
      <c r="CY264" s="2">
        <f>IFERROR(VLOOKUP($CS$1&amp;'Service PJ'!$D262&amp;'Service PJ'!$B262&amp;'Service PJ'!$A262&amp;"*",'EPA_US9RT techs'!$A$2:$I$1722,9,FALSE),"")</f>
        <v>30</v>
      </c>
      <c r="CZ264" s="2">
        <f>IFERROR(VLOOKUP($CS$1&amp;'Service PJ'!$D262&amp;'Service PJ'!$B262&amp;'Service PJ'!$A262&amp;"*",'EPA_US9RT techs'!$A$2:$I$1722,9,FALSE),"")</f>
        <v>30</v>
      </c>
      <c r="DA264" s="2">
        <f>IFERROR(VLOOKUP($CS$1&amp;'Service PJ'!$D262&amp;'Service PJ'!$B262&amp;'Service PJ'!$A262&amp;"*",'EPA_US9RT techs'!$A$2:$I$1722,9,FALSE),"")</f>
        <v>30</v>
      </c>
      <c r="DB264" s="2">
        <f>IFERROR(VLOOKUP($CS$1&amp;'Service PJ'!$D262&amp;'Service PJ'!$B262&amp;'Service PJ'!$A262&amp;"*",'EPA_US9RT techs'!$A$2:$I$1722,9,FALSE),"")</f>
        <v>30</v>
      </c>
      <c r="DC264" s="2">
        <f>IFERROR(VLOOKUP($CS$1&amp;'Service PJ'!$D262&amp;'Service PJ'!$B262&amp;'Service PJ'!$A262&amp;"*",'EPA_US9RT techs'!$A$2:$I$1722,9,FALSE),"")</f>
        <v>30</v>
      </c>
      <c r="DD264" s="2">
        <f>IFERROR(VLOOKUP($CS$1&amp;'Service PJ'!$D262&amp;'Service PJ'!$B262&amp;'Service PJ'!$A262&amp;"*",'EPA_US9RT techs'!$A$2:$I$1722,9,FALSE),"")</f>
        <v>30</v>
      </c>
      <c r="DE264" s="2">
        <f>IFERROR(VLOOKUP($CS$1&amp;'Service PJ'!$D262&amp;'Service PJ'!$B262&amp;'Service PJ'!$A262&amp;"*",'EPA_US9RT techs'!$A$2:$I$1722,9,FALSE),"")</f>
        <v>30</v>
      </c>
      <c r="DF264" s="2">
        <f>IFERROR(VLOOKUP($CS$1&amp;'Service PJ'!$D262&amp;'Service PJ'!$B262&amp;'Service PJ'!$A262&amp;"*",'EPA_US9RT techs'!$A$2:$I$1722,9,FALSE),"")</f>
        <v>30</v>
      </c>
      <c r="DG264" s="2">
        <f>IFERROR(VLOOKUP($CS$1&amp;'Service PJ'!$D262&amp;'Service PJ'!$B262&amp;'Service PJ'!$A262&amp;"*",'EPA_US9RT techs'!$A$2:$I$1722,9,FALSE),"")</f>
        <v>30</v>
      </c>
      <c r="DH264" s="2">
        <f>IFERROR(VLOOKUP($CS$1&amp;'Service PJ'!$D262&amp;'Service PJ'!$B262&amp;'Service PJ'!$A262&amp;"*",'EPA_US9RT techs'!$A$2:$I$1722,9,FALSE),"")</f>
        <v>30</v>
      </c>
      <c r="DI264" s="2">
        <f>IFERROR(VLOOKUP($CS$1&amp;'Service PJ'!$D262&amp;'Service PJ'!$B262&amp;'Service PJ'!$A262&amp;"*",'EPA_US9RT techs'!$A$2:$I$1722,9,FALSE),"")</f>
        <v>30</v>
      </c>
      <c r="DJ264" s="2">
        <f>IFERROR(VLOOKUP($CS$1&amp;'Service PJ'!$D262&amp;'Service PJ'!$B262&amp;'Service PJ'!$A262&amp;"*",'EPA_US9RT techs'!$A$2:$I$1722,9,FALSE),"")</f>
        <v>30</v>
      </c>
      <c r="DK264" s="2">
        <f>IFERROR(VLOOKUP($CS$1&amp;'Service PJ'!$D262&amp;'Service PJ'!$B262&amp;'Service PJ'!$A262&amp;"*",'EPA_US9RT techs'!$A$2:$I$1722,9,FALSE),"")</f>
        <v>30</v>
      </c>
      <c r="DL264" s="2">
        <f>IFERROR(VLOOKUP($CS$1&amp;'Service PJ'!$D262&amp;'Service PJ'!$B262&amp;'Service PJ'!$A262&amp;"*",'EPA_US9RT techs'!$A$2:$I$1722,9,FALSE),"")</f>
        <v>30</v>
      </c>
      <c r="DM264" s="2">
        <f>IFERROR(VLOOKUP($CS$1&amp;'Service PJ'!$D262&amp;'Service PJ'!$B262&amp;'Service PJ'!$A262&amp;"*",'EPA_US9RT techs'!$A$2:$I$1722,9,FALSE),"")</f>
        <v>30</v>
      </c>
      <c r="DN264" s="2">
        <f>IFERROR(VLOOKUP($CS$1&amp;'Service PJ'!$D262&amp;'Service PJ'!$B262&amp;'Service PJ'!$A262&amp;"*",'EPA_US9RT techs'!$A$2:$I$1722,9,FALSE),"")</f>
        <v>30</v>
      </c>
      <c r="DO264" s="2">
        <f>IFERROR(VLOOKUP($CS$1&amp;'Service PJ'!$D262&amp;'Service PJ'!$B262&amp;'Service PJ'!$A262&amp;"*",'EPA_US9RT techs'!$A$2:$I$1722,9,FALSE),"")</f>
        <v>30</v>
      </c>
      <c r="DP264" s="2">
        <f>IFERROR(VLOOKUP($CS$1&amp;'Service PJ'!$D262&amp;'Service PJ'!$B262&amp;'Service PJ'!$A262&amp;"*",'EPA_US9RT techs'!$A$2:$I$1722,9,FALSE),"")</f>
        <v>30</v>
      </c>
      <c r="DQ264" s="2">
        <f>IFERROR(VLOOKUP($CS$1&amp;'Service PJ'!$D262&amp;'Service PJ'!$B262&amp;'Service PJ'!$A262&amp;"*",'EPA_US9RT techs'!$A$2:$I$1722,9,FALSE),"")</f>
        <v>30</v>
      </c>
      <c r="DR264" s="2">
        <f>IFERROR(VLOOKUP($CS$1&amp;'Service PJ'!$D262&amp;'Service PJ'!$B262&amp;'Service PJ'!$A262&amp;"*",'EPA_US9RT techs'!$A$2:$I$1722,9,FALSE),"")</f>
        <v>30</v>
      </c>
      <c r="DS264" s="2">
        <f>IFERROR(VLOOKUP($CS$1&amp;'Service PJ'!$D262&amp;'Service PJ'!$B262&amp;'Service PJ'!$A262&amp;"*",'EPA_US9RT techs'!$A$2:$I$1722,9,FALSE),"")</f>
        <v>30</v>
      </c>
      <c r="DT264" s="2">
        <f>IFERROR(VLOOKUP($CS$1&amp;'Service PJ'!$D262&amp;'Service PJ'!$B262&amp;'Service PJ'!$A262&amp;"*",'EPA_US9RT techs'!$A$2:$I$1722,9,FALSE),"")</f>
        <v>30</v>
      </c>
      <c r="DU264" s="2">
        <f>IFERROR(VLOOKUP($CS$1&amp;'Service PJ'!$D262&amp;'Service PJ'!$B262&amp;'Service PJ'!$A262&amp;"*",'EPA_US9RT techs'!$A$2:$I$1722,9,FALSE),"")</f>
        <v>30</v>
      </c>
      <c r="DV264" s="2">
        <f>IFERROR(VLOOKUP($CS$1&amp;'Service PJ'!$D262&amp;'Service PJ'!$B262&amp;'Service PJ'!$A262&amp;"*",'EPA_US9RT techs'!$A$2:$I$1722,9,FALSE),"")</f>
        <v>30</v>
      </c>
      <c r="DW264" s="2">
        <f>IFERROR(VLOOKUP($CS$1&amp;'Service PJ'!$D262&amp;'Service PJ'!$B262&amp;'Service PJ'!$A262&amp;"*",'EPA_US9RT techs'!$A$2:$I$1722,9,FALSE),"")</f>
        <v>30</v>
      </c>
    </row>
    <row r="265" spans="1:127" x14ac:dyDescent="0.45">
      <c r="A265" t="str">
        <f>IF(SUM(B265:R265)=0,"\I:",'Service PJ'!$D263&amp;"_"&amp;'Service PJ'!$E263&amp;"_"&amp;'Service PJ'!$C263)</f>
        <v>IIS_OTP_BFG</v>
      </c>
      <c r="B265" s="14">
        <f>IFERROR(VLOOKUP($A$1&amp;'Service PJ'!$D263&amp;'Service PJ'!$B263&amp;'Service PJ'!$A263&amp;"*",'EPA_US9RT techs'!$A$2:$I$1722,9,FALSE),"")</f>
        <v>22.034720834800002</v>
      </c>
      <c r="C265" s="14">
        <f>IFERROR(VLOOKUP($A$1&amp;'Service PJ'!$D263&amp;'Service PJ'!$B263&amp;'Service PJ'!$A263&amp;"*",'EPA_US9RT techs'!$A$2:$I$1722,9,FALSE),"")</f>
        <v>22.034720834800002</v>
      </c>
      <c r="D265" s="14">
        <f>IFERROR(VLOOKUP($A$1&amp;'Service PJ'!$D263&amp;'Service PJ'!$B263&amp;'Service PJ'!$A263&amp;"*",'EPA_US9RT techs'!$A$2:$I$1722,9,FALSE),"")</f>
        <v>22.034720834800002</v>
      </c>
      <c r="E265" s="14">
        <f>IFERROR(VLOOKUP($A$1&amp;'Service PJ'!$D263&amp;'Service PJ'!$B263&amp;'Service PJ'!$A263&amp;"*",'EPA_US9RT techs'!$A$2:$I$1722,9,FALSE),"")</f>
        <v>22.034720834800002</v>
      </c>
      <c r="F265" s="14">
        <f>IFERROR(VLOOKUP($A$1&amp;'Service PJ'!$D263&amp;'Service PJ'!$B263&amp;'Service PJ'!$A263&amp;"*",'EPA_US9RT techs'!$A$2:$I$1722,9,FALSE),"")</f>
        <v>22.034720834800002</v>
      </c>
      <c r="G265" s="14">
        <f>IFERROR(VLOOKUP($A$1&amp;'Service PJ'!$D263&amp;'Service PJ'!$B263&amp;'Service PJ'!$A263&amp;"*",'EPA_US9RT techs'!$A$2:$I$1722,9,FALSE),"")</f>
        <v>22.034720834800002</v>
      </c>
      <c r="H265" s="14">
        <f>IFERROR(VLOOKUP($A$1&amp;'Service PJ'!$D263&amp;'Service PJ'!$B263&amp;'Service PJ'!$A263&amp;"*",'EPA_US9RT techs'!$A$2:$I$1722,9,FALSE),"")</f>
        <v>22.034720834800002</v>
      </c>
      <c r="I265" s="14">
        <f>IFERROR(VLOOKUP($A$1&amp;'Service PJ'!$D263&amp;'Service PJ'!$B263&amp;'Service PJ'!$A263&amp;"*",'EPA_US9RT techs'!$A$2:$I$1722,9,FALSE),"")</f>
        <v>22.034720834800002</v>
      </c>
      <c r="J265" s="14">
        <f>IFERROR(VLOOKUP($A$1&amp;'Service PJ'!$D263&amp;'Service PJ'!$B263&amp;'Service PJ'!$A263&amp;"*",'EPA_US9RT techs'!$A$2:$I$1722,9,FALSE),"")</f>
        <v>22.034720834800002</v>
      </c>
      <c r="K265" s="14">
        <f>IFERROR(VLOOKUP($A$1&amp;'Service PJ'!$D263&amp;'Service PJ'!$B263&amp;'Service PJ'!$A263&amp;"*",'EPA_US9RT techs'!$A$2:$I$1722,9,FALSE),"")</f>
        <v>22.034720834800002</v>
      </c>
      <c r="L265" s="14">
        <f>IFERROR(VLOOKUP($A$1&amp;'Service PJ'!$D263&amp;'Service PJ'!$B263&amp;'Service PJ'!$A263&amp;"*",'EPA_US9RT techs'!$A$2:$I$1722,9,FALSE),"")</f>
        <v>22.034720834800002</v>
      </c>
      <c r="M265" s="14">
        <f>IFERROR(VLOOKUP($A$1&amp;'Service PJ'!$D263&amp;'Service PJ'!$B263&amp;'Service PJ'!$A263&amp;"*",'EPA_US9RT techs'!$A$2:$I$1722,9,FALSE),"")</f>
        <v>22.034720834800002</v>
      </c>
      <c r="N265" s="14">
        <f>IFERROR(VLOOKUP($A$1&amp;'Service PJ'!$D263&amp;'Service PJ'!$B263&amp;'Service PJ'!$A263&amp;"*",'EPA_US9RT techs'!$A$2:$I$1722,9,FALSE),"")</f>
        <v>22.034720834800002</v>
      </c>
      <c r="O265" s="14">
        <f>IFERROR(VLOOKUP($A$1&amp;'Service PJ'!$D263&amp;'Service PJ'!$B263&amp;'Service PJ'!$A263&amp;"*",'EPA_US9RT techs'!$A$2:$I$1722,9,FALSE),"")</f>
        <v>22.034720834800002</v>
      </c>
      <c r="P265" s="14">
        <f>IFERROR(VLOOKUP($A$1&amp;'Service PJ'!$D263&amp;'Service PJ'!$B263&amp;'Service PJ'!$A263&amp;"*",'EPA_US9RT techs'!$A$2:$I$1722,9,FALSE),"")</f>
        <v>22.034720834800002</v>
      </c>
      <c r="Q265" s="14">
        <f>IFERROR(VLOOKUP($A$1&amp;'Service PJ'!$D263&amp;'Service PJ'!$B263&amp;'Service PJ'!$A263&amp;"*",'EPA_US9RT techs'!$A$2:$I$1722,9,FALSE),"")</f>
        <v>22.034720834800002</v>
      </c>
      <c r="R265" s="14">
        <f>IFERROR(VLOOKUP($A$1&amp;'Service PJ'!$D263&amp;'Service PJ'!$B263&amp;'Service PJ'!$A263&amp;"*",'EPA_US9RT techs'!$A$2:$I$1722,9,FALSE),"")</f>
        <v>22.034720834800002</v>
      </c>
      <c r="S265" s="14">
        <f>IFERROR(VLOOKUP($A$1&amp;'Service PJ'!$D263&amp;'Service PJ'!$B263&amp;'Service PJ'!$A263&amp;"*",'EPA_US9RT techs'!$A$2:$I$1722,9,FALSE),"")</f>
        <v>22.034720834800002</v>
      </c>
      <c r="T265" s="14">
        <f>IFERROR(VLOOKUP($A$1&amp;'Service PJ'!$D263&amp;'Service PJ'!$B263&amp;'Service PJ'!$A263&amp;"*",'EPA_US9RT techs'!$A$2:$I$1722,9,FALSE),"")</f>
        <v>22.034720834800002</v>
      </c>
      <c r="U265" s="14">
        <f>IFERROR(VLOOKUP($A$1&amp;'Service PJ'!$D263&amp;'Service PJ'!$B263&amp;'Service PJ'!$A263&amp;"*",'EPA_US9RT techs'!$A$2:$I$1722,9,FALSE),"")</f>
        <v>22.034720834800002</v>
      </c>
      <c r="V265" s="14">
        <f>IFERROR(VLOOKUP($A$1&amp;'Service PJ'!$D263&amp;'Service PJ'!$B263&amp;'Service PJ'!$A263&amp;"*",'EPA_US9RT techs'!$A$2:$I$1722,9,FALSE),"")</f>
        <v>22.034720834800002</v>
      </c>
      <c r="W265" s="14">
        <f>IFERROR(VLOOKUP($A$1&amp;'Service PJ'!$D263&amp;'Service PJ'!$B263&amp;'Service PJ'!$A263&amp;"*",'EPA_US9RT techs'!$A$2:$I$1722,9,FALSE),"")</f>
        <v>22.034720834800002</v>
      </c>
      <c r="X265" s="14">
        <f>IFERROR(VLOOKUP($A$1&amp;'Service PJ'!$D263&amp;'Service PJ'!$B263&amp;'Service PJ'!$A263&amp;"*",'EPA_US9RT techs'!$A$2:$I$1722,9,FALSE),"")</f>
        <v>22.034720834800002</v>
      </c>
      <c r="Y265" s="14">
        <f>IFERROR(VLOOKUP($A$1&amp;'Service PJ'!$D263&amp;'Service PJ'!$B263&amp;'Service PJ'!$A263&amp;"*",'EPA_US9RT techs'!$A$2:$I$1722,9,FALSE),"")</f>
        <v>22.034720834800002</v>
      </c>
      <c r="Z265" s="14">
        <f>IFERROR(VLOOKUP($A$1&amp;'Service PJ'!$D263&amp;'Service PJ'!$B263&amp;'Service PJ'!$A263&amp;"*",'EPA_US9RT techs'!$A$2:$I$1722,9,FALSE),"")</f>
        <v>22.034720834800002</v>
      </c>
      <c r="AA265" s="14">
        <f>IFERROR(VLOOKUP($A$1&amp;'Service PJ'!$D263&amp;'Service PJ'!$B263&amp;'Service PJ'!$A263&amp;"*",'EPA_US9RT techs'!$A$2:$I$1722,9,FALSE),"")</f>
        <v>22.034720834800002</v>
      </c>
      <c r="AB265" s="14">
        <f>IFERROR(VLOOKUP($A$1&amp;'Service PJ'!$D263&amp;'Service PJ'!$B263&amp;'Service PJ'!$A263&amp;"*",'EPA_US9RT techs'!$A$2:$I$1722,9,FALSE),"")</f>
        <v>22.034720834800002</v>
      </c>
      <c r="AC265" s="14">
        <f>IFERROR(VLOOKUP($A$1&amp;'Service PJ'!$D263&amp;'Service PJ'!$B263&amp;'Service PJ'!$A263&amp;"*",'EPA_US9RT techs'!$A$2:$I$1722,9,FALSE),"")</f>
        <v>22.034720834800002</v>
      </c>
      <c r="AD265" s="14">
        <f>IFERROR(VLOOKUP($A$1&amp;'Service PJ'!$D263&amp;'Service PJ'!$B263&amp;'Service PJ'!$A263&amp;"*",'EPA_US9RT techs'!$A$2:$I$1722,9,FALSE),"")</f>
        <v>22.034720834800002</v>
      </c>
      <c r="AE265" s="14">
        <f>IFERROR(VLOOKUP($A$1&amp;'Service PJ'!$D263&amp;'Service PJ'!$B263&amp;'Service PJ'!$A263&amp;"*",'EPA_US9RT techs'!$A$2:$I$1722,9,FALSE),"")</f>
        <v>22.034720834800002</v>
      </c>
      <c r="AG265" t="str">
        <f>IF(SUM(AH265:AX265)=0,"\I:",'Service PJ'!$D263&amp;"_"&amp;'Service PJ'!$E263&amp;"_"&amp;'Service PJ'!$C263)</f>
        <v>IIS_OTP_BFG</v>
      </c>
      <c r="AH265" s="14">
        <f>IFERROR(VLOOKUP($AG$1&amp;'Service PJ'!$D263&amp;'Service PJ'!$B263&amp;'Service PJ'!$A263&amp;"*",'EPA_US9RT techs'!$A$2:$I$1722,9,FALSE),"")</f>
        <v>2.8645137085000001</v>
      </c>
      <c r="AI265" s="14">
        <f>IFERROR(VLOOKUP($AG$1&amp;'Service PJ'!$D263&amp;'Service PJ'!$B263&amp;'Service PJ'!$A263&amp;"*",'EPA_US9RT techs'!$A$2:$I$1722,9,FALSE),"")</f>
        <v>2.8645137085000001</v>
      </c>
      <c r="AJ265" s="14">
        <f>IFERROR(VLOOKUP($AG$1&amp;'Service PJ'!$D263&amp;'Service PJ'!$B263&amp;'Service PJ'!$A263&amp;"*",'EPA_US9RT techs'!$A$2:$I$1722,9,FALSE),"")</f>
        <v>2.8645137085000001</v>
      </c>
      <c r="AK265" s="14">
        <f>IFERROR(VLOOKUP($AG$1&amp;'Service PJ'!$D263&amp;'Service PJ'!$B263&amp;'Service PJ'!$A263&amp;"*",'EPA_US9RT techs'!$A$2:$I$1722,9,FALSE),"")</f>
        <v>2.8645137085000001</v>
      </c>
      <c r="AL265" s="14">
        <f>IFERROR(VLOOKUP($AG$1&amp;'Service PJ'!$D263&amp;'Service PJ'!$B263&amp;'Service PJ'!$A263&amp;"*",'EPA_US9RT techs'!$A$2:$I$1722,9,FALSE),"")</f>
        <v>2.8645137085000001</v>
      </c>
      <c r="AM265" s="14">
        <f>IFERROR(VLOOKUP($AG$1&amp;'Service PJ'!$D263&amp;'Service PJ'!$B263&amp;'Service PJ'!$A263&amp;"*",'EPA_US9RT techs'!$A$2:$I$1722,9,FALSE),"")</f>
        <v>2.8645137085000001</v>
      </c>
      <c r="AN265" s="14">
        <f>IFERROR(VLOOKUP($AG$1&amp;'Service PJ'!$D263&amp;'Service PJ'!$B263&amp;'Service PJ'!$A263&amp;"*",'EPA_US9RT techs'!$A$2:$I$1722,9,FALSE),"")</f>
        <v>2.8645137085000001</v>
      </c>
      <c r="AO265" s="14">
        <f>IFERROR(VLOOKUP($AG$1&amp;'Service PJ'!$D263&amp;'Service PJ'!$B263&amp;'Service PJ'!$A263&amp;"*",'EPA_US9RT techs'!$A$2:$I$1722,9,FALSE),"")</f>
        <v>2.8645137085000001</v>
      </c>
      <c r="AP265" s="14">
        <f>IFERROR(VLOOKUP($AG$1&amp;'Service PJ'!$D263&amp;'Service PJ'!$B263&amp;'Service PJ'!$A263&amp;"*",'EPA_US9RT techs'!$A$2:$I$1722,9,FALSE),"")</f>
        <v>2.8645137085000001</v>
      </c>
      <c r="AQ265" s="14">
        <f>IFERROR(VLOOKUP($AG$1&amp;'Service PJ'!$D263&amp;'Service PJ'!$B263&amp;'Service PJ'!$A263&amp;"*",'EPA_US9RT techs'!$A$2:$I$1722,9,FALSE),"")</f>
        <v>2.8645137085000001</v>
      </c>
      <c r="AR265" s="14">
        <f>IFERROR(VLOOKUP($AG$1&amp;'Service PJ'!$D263&amp;'Service PJ'!$B263&amp;'Service PJ'!$A263&amp;"*",'EPA_US9RT techs'!$A$2:$I$1722,9,FALSE),"")</f>
        <v>2.8645137085000001</v>
      </c>
      <c r="AS265" s="14">
        <f>IFERROR(VLOOKUP($AG$1&amp;'Service PJ'!$D263&amp;'Service PJ'!$B263&amp;'Service PJ'!$A263&amp;"*",'EPA_US9RT techs'!$A$2:$I$1722,9,FALSE),"")</f>
        <v>2.8645137085000001</v>
      </c>
      <c r="AT265" s="14">
        <f>IFERROR(VLOOKUP($AG$1&amp;'Service PJ'!$D263&amp;'Service PJ'!$B263&amp;'Service PJ'!$A263&amp;"*",'EPA_US9RT techs'!$A$2:$I$1722,9,FALSE),"")</f>
        <v>2.8645137085000001</v>
      </c>
      <c r="AU265" s="14">
        <f>IFERROR(VLOOKUP($AG$1&amp;'Service PJ'!$D263&amp;'Service PJ'!$B263&amp;'Service PJ'!$A263&amp;"*",'EPA_US9RT techs'!$A$2:$I$1722,9,FALSE),"")</f>
        <v>2.8645137085000001</v>
      </c>
      <c r="AV265" s="14">
        <f>IFERROR(VLOOKUP($AG$1&amp;'Service PJ'!$D263&amp;'Service PJ'!$B263&amp;'Service PJ'!$A263&amp;"*",'EPA_US9RT techs'!$A$2:$I$1722,9,FALSE),"")</f>
        <v>2.8645137085000001</v>
      </c>
      <c r="AW265" s="14">
        <f>IFERROR(VLOOKUP($AG$1&amp;'Service PJ'!$D263&amp;'Service PJ'!$B263&amp;'Service PJ'!$A263&amp;"*",'EPA_US9RT techs'!$A$2:$I$1722,9,FALSE),"")</f>
        <v>2.8645137085000001</v>
      </c>
      <c r="AX265" s="14">
        <f>IFERROR(VLOOKUP($AG$1&amp;'Service PJ'!$D263&amp;'Service PJ'!$B263&amp;'Service PJ'!$A263&amp;"*",'EPA_US9RT techs'!$A$2:$I$1722,9,FALSE),"")</f>
        <v>2.8645137085000001</v>
      </c>
      <c r="AY265" s="14">
        <f>IFERROR(VLOOKUP($AG$1&amp;'Service PJ'!$D263&amp;'Service PJ'!$B263&amp;'Service PJ'!$A263&amp;"*",'EPA_US9RT techs'!$A$2:$I$1722,9,FALSE),"")</f>
        <v>2.8645137085000001</v>
      </c>
      <c r="AZ265" s="14">
        <f>IFERROR(VLOOKUP($AG$1&amp;'Service PJ'!$D263&amp;'Service PJ'!$B263&amp;'Service PJ'!$A263&amp;"*",'EPA_US9RT techs'!$A$2:$I$1722,9,FALSE),"")</f>
        <v>2.8645137085000001</v>
      </c>
      <c r="BA265" s="14">
        <f>IFERROR(VLOOKUP($AG$1&amp;'Service PJ'!$D263&amp;'Service PJ'!$B263&amp;'Service PJ'!$A263&amp;"*",'EPA_US9RT techs'!$A$2:$I$1722,9,FALSE),"")</f>
        <v>2.8645137085000001</v>
      </c>
      <c r="BB265" s="14">
        <f>IFERROR(VLOOKUP($AG$1&amp;'Service PJ'!$D263&amp;'Service PJ'!$B263&amp;'Service PJ'!$A263&amp;"*",'EPA_US9RT techs'!$A$2:$I$1722,9,FALSE),"")</f>
        <v>2.8645137085000001</v>
      </c>
      <c r="BC265" s="14">
        <f>IFERROR(VLOOKUP($AG$1&amp;'Service PJ'!$D263&amp;'Service PJ'!$B263&amp;'Service PJ'!$A263&amp;"*",'EPA_US9RT techs'!$A$2:$I$1722,9,FALSE),"")</f>
        <v>2.8645137085000001</v>
      </c>
      <c r="BD265" s="14">
        <f>IFERROR(VLOOKUP($AG$1&amp;'Service PJ'!$D263&amp;'Service PJ'!$B263&amp;'Service PJ'!$A263&amp;"*",'EPA_US9RT techs'!$A$2:$I$1722,9,FALSE),"")</f>
        <v>2.8645137085000001</v>
      </c>
      <c r="BE265" s="14">
        <f>IFERROR(VLOOKUP($AG$1&amp;'Service PJ'!$D263&amp;'Service PJ'!$B263&amp;'Service PJ'!$A263&amp;"*",'EPA_US9RT techs'!$A$2:$I$1722,9,FALSE),"")</f>
        <v>2.8645137085000001</v>
      </c>
      <c r="BF265" s="14">
        <f>IFERROR(VLOOKUP($AG$1&amp;'Service PJ'!$D263&amp;'Service PJ'!$B263&amp;'Service PJ'!$A263&amp;"*",'EPA_US9RT techs'!$A$2:$I$1722,9,FALSE),"")</f>
        <v>2.8645137085000001</v>
      </c>
      <c r="BG265" s="14">
        <f>IFERROR(VLOOKUP($AG$1&amp;'Service PJ'!$D263&amp;'Service PJ'!$B263&amp;'Service PJ'!$A263&amp;"*",'EPA_US9RT techs'!$A$2:$I$1722,9,FALSE),"")</f>
        <v>2.8645137085000001</v>
      </c>
      <c r="BH265" s="14">
        <f>IFERROR(VLOOKUP($AG$1&amp;'Service PJ'!$D263&amp;'Service PJ'!$B263&amp;'Service PJ'!$A263&amp;"*",'EPA_US9RT techs'!$A$2:$I$1722,9,FALSE),"")</f>
        <v>2.8645137085000001</v>
      </c>
      <c r="BI265" s="14">
        <f>IFERROR(VLOOKUP($AG$1&amp;'Service PJ'!$D263&amp;'Service PJ'!$B263&amp;'Service PJ'!$A263&amp;"*",'EPA_US9RT techs'!$A$2:$I$1722,9,FALSE),"")</f>
        <v>2.8645137085000001</v>
      </c>
      <c r="BJ265" s="14">
        <f>IFERROR(VLOOKUP($AG$1&amp;'Service PJ'!$D263&amp;'Service PJ'!$B263&amp;'Service PJ'!$A263&amp;"*",'EPA_US9RT techs'!$A$2:$I$1722,9,FALSE),"")</f>
        <v>2.8645137085000001</v>
      </c>
      <c r="BK265" s="14">
        <f>IFERROR(VLOOKUP($AG$1&amp;'Service PJ'!$D263&amp;'Service PJ'!$B263&amp;'Service PJ'!$A263&amp;"*",'EPA_US9RT techs'!$A$2:$I$1722,9,FALSE),"")</f>
        <v>2.8645137085000001</v>
      </c>
      <c r="BM265" t="str">
        <f>IF(SUM(BN265:CD265)=0,"\I:",'Service PJ'!$D263&amp;"_"&amp;'Service PJ'!$E263&amp;"_"&amp;'Service PJ'!$C263)</f>
        <v>\I:</v>
      </c>
      <c r="BN265" s="14" t="str">
        <f>IFERROR(VLOOKUP($BM$1&amp;'Service PJ'!$D263&amp;'Service PJ'!$B263&amp;'Service PJ'!$A263&amp;"*",'EPA_US9RT techs'!$A$2:$I$1722,9,FALSE),"")</f>
        <v/>
      </c>
      <c r="BO265" s="14" t="str">
        <f>IFERROR(VLOOKUP($BM$1&amp;'Service PJ'!$D263&amp;'Service PJ'!$B263&amp;'Service PJ'!$A263&amp;"*",'EPA_US9RT techs'!$A$2:$I$1722,9,FALSE),"")</f>
        <v/>
      </c>
      <c r="BP265" s="14" t="str">
        <f>IFERROR(VLOOKUP($BM$1&amp;'Service PJ'!$D263&amp;'Service PJ'!$B263&amp;'Service PJ'!$A263&amp;"*",'EPA_US9RT techs'!$A$2:$I$1722,9,FALSE),"")</f>
        <v/>
      </c>
      <c r="BQ265" s="14" t="str">
        <f>IFERROR(VLOOKUP($BM$1&amp;'Service PJ'!$D263&amp;'Service PJ'!$B263&amp;'Service PJ'!$A263&amp;"*",'EPA_US9RT techs'!$A$2:$I$1722,9,FALSE),"")</f>
        <v/>
      </c>
      <c r="BR265" s="14" t="str">
        <f>IFERROR(VLOOKUP($BM$1&amp;'Service PJ'!$D263&amp;'Service PJ'!$B263&amp;'Service PJ'!$A263&amp;"*",'EPA_US9RT techs'!$A$2:$I$1722,9,FALSE),"")</f>
        <v/>
      </c>
      <c r="BS265" s="14" t="str">
        <f>IFERROR(VLOOKUP($BM$1&amp;'Service PJ'!$D263&amp;'Service PJ'!$B263&amp;'Service PJ'!$A263&amp;"*",'EPA_US9RT techs'!$A$2:$I$1722,9,FALSE),"")</f>
        <v/>
      </c>
      <c r="BT265" s="14" t="str">
        <f>IFERROR(VLOOKUP($BM$1&amp;'Service PJ'!$D263&amp;'Service PJ'!$B263&amp;'Service PJ'!$A263&amp;"*",'EPA_US9RT techs'!$A$2:$I$1722,9,FALSE),"")</f>
        <v/>
      </c>
      <c r="BU265" s="14" t="str">
        <f>IFERROR(VLOOKUP($BM$1&amp;'Service PJ'!$D263&amp;'Service PJ'!$B263&amp;'Service PJ'!$A263&amp;"*",'EPA_US9RT techs'!$A$2:$I$1722,9,FALSE),"")</f>
        <v/>
      </c>
      <c r="BV265" s="14" t="str">
        <f>IFERROR(VLOOKUP($BM$1&amp;'Service PJ'!$D263&amp;'Service PJ'!$B263&amp;'Service PJ'!$A263&amp;"*",'EPA_US9RT techs'!$A$2:$I$1722,9,FALSE),"")</f>
        <v/>
      </c>
      <c r="BW265" s="14" t="str">
        <f>IFERROR(VLOOKUP($BM$1&amp;'Service PJ'!$D263&amp;'Service PJ'!$B263&amp;'Service PJ'!$A263&amp;"*",'EPA_US9RT techs'!$A$2:$I$1722,9,FALSE),"")</f>
        <v/>
      </c>
      <c r="BX265" s="14" t="str">
        <f>IFERROR(VLOOKUP($BM$1&amp;'Service PJ'!$D263&amp;'Service PJ'!$B263&amp;'Service PJ'!$A263&amp;"*",'EPA_US9RT techs'!$A$2:$I$1722,9,FALSE),"")</f>
        <v/>
      </c>
      <c r="BY265" s="14" t="str">
        <f>IFERROR(VLOOKUP($BM$1&amp;'Service PJ'!$D263&amp;'Service PJ'!$B263&amp;'Service PJ'!$A263&amp;"*",'EPA_US9RT techs'!$A$2:$I$1722,9,FALSE),"")</f>
        <v/>
      </c>
      <c r="BZ265" s="14" t="str">
        <f>IFERROR(VLOOKUP($BM$1&amp;'Service PJ'!$D263&amp;'Service PJ'!$B263&amp;'Service PJ'!$A263&amp;"*",'EPA_US9RT techs'!$A$2:$I$1722,9,FALSE),"")</f>
        <v/>
      </c>
      <c r="CA265" s="14" t="str">
        <f>IFERROR(VLOOKUP($BM$1&amp;'Service PJ'!$D263&amp;'Service PJ'!$B263&amp;'Service PJ'!$A263&amp;"*",'EPA_US9RT techs'!$A$2:$I$1722,9,FALSE),"")</f>
        <v/>
      </c>
      <c r="CB265" s="14" t="str">
        <f>IFERROR(VLOOKUP($BM$1&amp;'Service PJ'!$D263&amp;'Service PJ'!$B263&amp;'Service PJ'!$A263&amp;"*",'EPA_US9RT techs'!$A$2:$I$1722,9,FALSE),"")</f>
        <v/>
      </c>
      <c r="CC265" s="14" t="str">
        <f>IFERROR(VLOOKUP($BM$1&amp;'Service PJ'!$D263&amp;'Service PJ'!$B263&amp;'Service PJ'!$A263&amp;"*",'EPA_US9RT techs'!$A$2:$I$1722,9,FALSE),"")</f>
        <v/>
      </c>
      <c r="CD265" s="14" t="str">
        <f>IFERROR(VLOOKUP($BM$1&amp;'Service PJ'!$D263&amp;'Service PJ'!$B263&amp;'Service PJ'!$A263&amp;"*",'EPA_US9RT techs'!$A$2:$I$1722,9,FALSE),"")</f>
        <v/>
      </c>
      <c r="CE265" s="14" t="str">
        <f>IFERROR(VLOOKUP($BM$1&amp;'Service PJ'!$D263&amp;'Service PJ'!$B263&amp;'Service PJ'!$A263&amp;"*",'EPA_US9RT techs'!$A$2:$I$1722,9,FALSE),"")</f>
        <v/>
      </c>
      <c r="CF265" s="14" t="str">
        <f>IFERROR(VLOOKUP($BM$1&amp;'Service PJ'!$D263&amp;'Service PJ'!$B263&amp;'Service PJ'!$A263&amp;"*",'EPA_US9RT techs'!$A$2:$I$1722,9,FALSE),"")</f>
        <v/>
      </c>
      <c r="CG265" s="14" t="str">
        <f>IFERROR(VLOOKUP($BM$1&amp;'Service PJ'!$D263&amp;'Service PJ'!$B263&amp;'Service PJ'!$A263&amp;"*",'EPA_US9RT techs'!$A$2:$I$1722,9,FALSE),"")</f>
        <v/>
      </c>
      <c r="CH265" s="14" t="str">
        <f>IFERROR(VLOOKUP($BM$1&amp;'Service PJ'!$D263&amp;'Service PJ'!$B263&amp;'Service PJ'!$A263&amp;"*",'EPA_US9RT techs'!$A$2:$I$1722,9,FALSE),"")</f>
        <v/>
      </c>
      <c r="CI265" s="14" t="str">
        <f>IFERROR(VLOOKUP($BM$1&amp;'Service PJ'!$D263&amp;'Service PJ'!$B263&amp;'Service PJ'!$A263&amp;"*",'EPA_US9RT techs'!$A$2:$I$1722,9,FALSE),"")</f>
        <v/>
      </c>
      <c r="CJ265" s="14" t="str">
        <f>IFERROR(VLOOKUP($BM$1&amp;'Service PJ'!$D263&amp;'Service PJ'!$B263&amp;'Service PJ'!$A263&amp;"*",'EPA_US9RT techs'!$A$2:$I$1722,9,FALSE),"")</f>
        <v/>
      </c>
      <c r="CK265" s="14" t="str">
        <f>IFERROR(VLOOKUP($BM$1&amp;'Service PJ'!$D263&amp;'Service PJ'!$B263&amp;'Service PJ'!$A263&amp;"*",'EPA_US9RT techs'!$A$2:$I$1722,9,FALSE),"")</f>
        <v/>
      </c>
      <c r="CL265" s="14" t="str">
        <f>IFERROR(VLOOKUP($BM$1&amp;'Service PJ'!$D263&amp;'Service PJ'!$B263&amp;'Service PJ'!$A263&amp;"*",'EPA_US9RT techs'!$A$2:$I$1722,9,FALSE),"")</f>
        <v/>
      </c>
      <c r="CM265" s="14" t="str">
        <f>IFERROR(VLOOKUP($BM$1&amp;'Service PJ'!$D263&amp;'Service PJ'!$B263&amp;'Service PJ'!$A263&amp;"*",'EPA_US9RT techs'!$A$2:$I$1722,9,FALSE),"")</f>
        <v/>
      </c>
      <c r="CN265" s="14" t="str">
        <f>IFERROR(VLOOKUP($BM$1&amp;'Service PJ'!$D263&amp;'Service PJ'!$B263&amp;'Service PJ'!$A263&amp;"*",'EPA_US9RT techs'!$A$2:$I$1722,9,FALSE),"")</f>
        <v/>
      </c>
      <c r="CO265" s="14" t="str">
        <f>IFERROR(VLOOKUP($BM$1&amp;'Service PJ'!$D263&amp;'Service PJ'!$B263&amp;'Service PJ'!$A263&amp;"*",'EPA_US9RT techs'!$A$2:$I$1722,9,FALSE),"")</f>
        <v/>
      </c>
      <c r="CP265" s="14" t="str">
        <f>IFERROR(VLOOKUP($BM$1&amp;'Service PJ'!$D263&amp;'Service PJ'!$B263&amp;'Service PJ'!$A263&amp;"*",'EPA_US9RT techs'!$A$2:$I$1722,9,FALSE),"")</f>
        <v/>
      </c>
      <c r="CQ265" s="14" t="str">
        <f>IFERROR(VLOOKUP($BM$1&amp;'Service PJ'!$D263&amp;'Service PJ'!$B263&amp;'Service PJ'!$A263&amp;"*",'EPA_US9RT techs'!$A$2:$I$1722,9,FALSE),"")</f>
        <v/>
      </c>
      <c r="CS265" t="str">
        <f>IF(SUM(CT265:DJ265)=0,"\I:",'Service PJ'!$D263&amp;"_"&amp;'Service PJ'!$E263&amp;"_"&amp;'Service PJ'!$C263)</f>
        <v>IIS_OTP_BFG</v>
      </c>
      <c r="CT265" s="2">
        <f>IFERROR(VLOOKUP($CS$1&amp;'Service PJ'!$D263&amp;'Service PJ'!$B263&amp;'Service PJ'!$A263&amp;"*",'EPA_US9RT techs'!$A$2:$I$1722,9,FALSE),"")</f>
        <v>30</v>
      </c>
      <c r="CU265" s="2">
        <f>IFERROR(VLOOKUP($CS$1&amp;'Service PJ'!$D263&amp;'Service PJ'!$B263&amp;'Service PJ'!$A263&amp;"*",'EPA_US9RT techs'!$A$2:$I$1722,9,FALSE),"")</f>
        <v>30</v>
      </c>
      <c r="CV265" s="2">
        <f>IFERROR(VLOOKUP($CS$1&amp;'Service PJ'!$D263&amp;'Service PJ'!$B263&amp;'Service PJ'!$A263&amp;"*",'EPA_US9RT techs'!$A$2:$I$1722,9,FALSE),"")</f>
        <v>30</v>
      </c>
      <c r="CW265" s="2">
        <f>IFERROR(VLOOKUP($CS$1&amp;'Service PJ'!$D263&amp;'Service PJ'!$B263&amp;'Service PJ'!$A263&amp;"*",'EPA_US9RT techs'!$A$2:$I$1722,9,FALSE),"")</f>
        <v>30</v>
      </c>
      <c r="CX265" s="2">
        <f>IFERROR(VLOOKUP($CS$1&amp;'Service PJ'!$D263&amp;'Service PJ'!$B263&amp;'Service PJ'!$A263&amp;"*",'EPA_US9RT techs'!$A$2:$I$1722,9,FALSE),"")</f>
        <v>30</v>
      </c>
      <c r="CY265" s="2">
        <f>IFERROR(VLOOKUP($CS$1&amp;'Service PJ'!$D263&amp;'Service PJ'!$B263&amp;'Service PJ'!$A263&amp;"*",'EPA_US9RT techs'!$A$2:$I$1722,9,FALSE),"")</f>
        <v>30</v>
      </c>
      <c r="CZ265" s="2">
        <f>IFERROR(VLOOKUP($CS$1&amp;'Service PJ'!$D263&amp;'Service PJ'!$B263&amp;'Service PJ'!$A263&amp;"*",'EPA_US9RT techs'!$A$2:$I$1722,9,FALSE),"")</f>
        <v>30</v>
      </c>
      <c r="DA265" s="2">
        <f>IFERROR(VLOOKUP($CS$1&amp;'Service PJ'!$D263&amp;'Service PJ'!$B263&amp;'Service PJ'!$A263&amp;"*",'EPA_US9RT techs'!$A$2:$I$1722,9,FALSE),"")</f>
        <v>30</v>
      </c>
      <c r="DB265" s="2">
        <f>IFERROR(VLOOKUP($CS$1&amp;'Service PJ'!$D263&amp;'Service PJ'!$B263&amp;'Service PJ'!$A263&amp;"*",'EPA_US9RT techs'!$A$2:$I$1722,9,FALSE),"")</f>
        <v>30</v>
      </c>
      <c r="DC265" s="2">
        <f>IFERROR(VLOOKUP($CS$1&amp;'Service PJ'!$D263&amp;'Service PJ'!$B263&amp;'Service PJ'!$A263&amp;"*",'EPA_US9RT techs'!$A$2:$I$1722,9,FALSE),"")</f>
        <v>30</v>
      </c>
      <c r="DD265" s="2">
        <f>IFERROR(VLOOKUP($CS$1&amp;'Service PJ'!$D263&amp;'Service PJ'!$B263&amp;'Service PJ'!$A263&amp;"*",'EPA_US9RT techs'!$A$2:$I$1722,9,FALSE),"")</f>
        <v>30</v>
      </c>
      <c r="DE265" s="2">
        <f>IFERROR(VLOOKUP($CS$1&amp;'Service PJ'!$D263&amp;'Service PJ'!$B263&amp;'Service PJ'!$A263&amp;"*",'EPA_US9RT techs'!$A$2:$I$1722,9,FALSE),"")</f>
        <v>30</v>
      </c>
      <c r="DF265" s="2">
        <f>IFERROR(VLOOKUP($CS$1&amp;'Service PJ'!$D263&amp;'Service PJ'!$B263&amp;'Service PJ'!$A263&amp;"*",'EPA_US9RT techs'!$A$2:$I$1722,9,FALSE),"")</f>
        <v>30</v>
      </c>
      <c r="DG265" s="2">
        <f>IFERROR(VLOOKUP($CS$1&amp;'Service PJ'!$D263&amp;'Service PJ'!$B263&amp;'Service PJ'!$A263&amp;"*",'EPA_US9RT techs'!$A$2:$I$1722,9,FALSE),"")</f>
        <v>30</v>
      </c>
      <c r="DH265" s="2">
        <f>IFERROR(VLOOKUP($CS$1&amp;'Service PJ'!$D263&amp;'Service PJ'!$B263&amp;'Service PJ'!$A263&amp;"*",'EPA_US9RT techs'!$A$2:$I$1722,9,FALSE),"")</f>
        <v>30</v>
      </c>
      <c r="DI265" s="2">
        <f>IFERROR(VLOOKUP($CS$1&amp;'Service PJ'!$D263&amp;'Service PJ'!$B263&amp;'Service PJ'!$A263&amp;"*",'EPA_US9RT techs'!$A$2:$I$1722,9,FALSE),"")</f>
        <v>30</v>
      </c>
      <c r="DJ265" s="2">
        <f>IFERROR(VLOOKUP($CS$1&amp;'Service PJ'!$D263&amp;'Service PJ'!$B263&amp;'Service PJ'!$A263&amp;"*",'EPA_US9RT techs'!$A$2:$I$1722,9,FALSE),"")</f>
        <v>30</v>
      </c>
      <c r="DK265" s="2">
        <f>IFERROR(VLOOKUP($CS$1&amp;'Service PJ'!$D263&amp;'Service PJ'!$B263&amp;'Service PJ'!$A263&amp;"*",'EPA_US9RT techs'!$A$2:$I$1722,9,FALSE),"")</f>
        <v>30</v>
      </c>
      <c r="DL265" s="2">
        <f>IFERROR(VLOOKUP($CS$1&amp;'Service PJ'!$D263&amp;'Service PJ'!$B263&amp;'Service PJ'!$A263&amp;"*",'EPA_US9RT techs'!$A$2:$I$1722,9,FALSE),"")</f>
        <v>30</v>
      </c>
      <c r="DM265" s="2">
        <f>IFERROR(VLOOKUP($CS$1&amp;'Service PJ'!$D263&amp;'Service PJ'!$B263&amp;'Service PJ'!$A263&amp;"*",'EPA_US9RT techs'!$A$2:$I$1722,9,FALSE),"")</f>
        <v>30</v>
      </c>
      <c r="DN265" s="2">
        <f>IFERROR(VLOOKUP($CS$1&amp;'Service PJ'!$D263&amp;'Service PJ'!$B263&amp;'Service PJ'!$A263&amp;"*",'EPA_US9RT techs'!$A$2:$I$1722,9,FALSE),"")</f>
        <v>30</v>
      </c>
      <c r="DO265" s="2">
        <f>IFERROR(VLOOKUP($CS$1&amp;'Service PJ'!$D263&amp;'Service PJ'!$B263&amp;'Service PJ'!$A263&amp;"*",'EPA_US9RT techs'!$A$2:$I$1722,9,FALSE),"")</f>
        <v>30</v>
      </c>
      <c r="DP265" s="2">
        <f>IFERROR(VLOOKUP($CS$1&amp;'Service PJ'!$D263&amp;'Service PJ'!$B263&amp;'Service PJ'!$A263&amp;"*",'EPA_US9RT techs'!$A$2:$I$1722,9,FALSE),"")</f>
        <v>30</v>
      </c>
      <c r="DQ265" s="2">
        <f>IFERROR(VLOOKUP($CS$1&amp;'Service PJ'!$D263&amp;'Service PJ'!$B263&amp;'Service PJ'!$A263&amp;"*",'EPA_US9RT techs'!$A$2:$I$1722,9,FALSE),"")</f>
        <v>30</v>
      </c>
      <c r="DR265" s="2">
        <f>IFERROR(VLOOKUP($CS$1&amp;'Service PJ'!$D263&amp;'Service PJ'!$B263&amp;'Service PJ'!$A263&amp;"*",'EPA_US9RT techs'!$A$2:$I$1722,9,FALSE),"")</f>
        <v>30</v>
      </c>
      <c r="DS265" s="2">
        <f>IFERROR(VLOOKUP($CS$1&amp;'Service PJ'!$D263&amp;'Service PJ'!$B263&amp;'Service PJ'!$A263&amp;"*",'EPA_US9RT techs'!$A$2:$I$1722,9,FALSE),"")</f>
        <v>30</v>
      </c>
      <c r="DT265" s="2">
        <f>IFERROR(VLOOKUP($CS$1&amp;'Service PJ'!$D263&amp;'Service PJ'!$B263&amp;'Service PJ'!$A263&amp;"*",'EPA_US9RT techs'!$A$2:$I$1722,9,FALSE),"")</f>
        <v>30</v>
      </c>
      <c r="DU265" s="2">
        <f>IFERROR(VLOOKUP($CS$1&amp;'Service PJ'!$D263&amp;'Service PJ'!$B263&amp;'Service PJ'!$A263&amp;"*",'EPA_US9RT techs'!$A$2:$I$1722,9,FALSE),"")</f>
        <v>30</v>
      </c>
      <c r="DV265" s="2">
        <f>IFERROR(VLOOKUP($CS$1&amp;'Service PJ'!$D263&amp;'Service PJ'!$B263&amp;'Service PJ'!$A263&amp;"*",'EPA_US9RT techs'!$A$2:$I$1722,9,FALSE),"")</f>
        <v>30</v>
      </c>
      <c r="DW265" s="2">
        <f>IFERROR(VLOOKUP($CS$1&amp;'Service PJ'!$D263&amp;'Service PJ'!$B263&amp;'Service PJ'!$A263&amp;"*",'EPA_US9RT techs'!$A$2:$I$1722,9,FALSE),"")</f>
        <v>30</v>
      </c>
    </row>
    <row r="266" spans="1:127" x14ac:dyDescent="0.45">
      <c r="A266" t="str">
        <f>IF(SUM(B266:R266)=0,"\I:",'Service PJ'!$D264&amp;"_"&amp;'Service PJ'!$E264&amp;"_"&amp;'Service PJ'!$C264)</f>
        <v>\I:</v>
      </c>
      <c r="B266" s="14" t="str">
        <f>IFERROR(VLOOKUP($A$1&amp;'Service PJ'!$D264&amp;'Service PJ'!$B264&amp;'Service PJ'!$A264&amp;"*",'EPA_US9RT techs'!$A$2:$I$1722,9,FALSE),"")</f>
        <v/>
      </c>
      <c r="C266" s="14" t="str">
        <f>IFERROR(VLOOKUP($A$1&amp;'Service PJ'!$D264&amp;'Service PJ'!$B264&amp;'Service PJ'!$A264&amp;"*",'EPA_US9RT techs'!$A$2:$I$1722,9,FALSE),"")</f>
        <v/>
      </c>
      <c r="D266" s="14" t="str">
        <f>IFERROR(VLOOKUP($A$1&amp;'Service PJ'!$D264&amp;'Service PJ'!$B264&amp;'Service PJ'!$A264&amp;"*",'EPA_US9RT techs'!$A$2:$I$1722,9,FALSE),"")</f>
        <v/>
      </c>
      <c r="E266" s="14" t="str">
        <f>IFERROR(VLOOKUP($A$1&amp;'Service PJ'!$D264&amp;'Service PJ'!$B264&amp;'Service PJ'!$A264&amp;"*",'EPA_US9RT techs'!$A$2:$I$1722,9,FALSE),"")</f>
        <v/>
      </c>
      <c r="F266" s="14" t="str">
        <f>IFERROR(VLOOKUP($A$1&amp;'Service PJ'!$D264&amp;'Service PJ'!$B264&amp;'Service PJ'!$A264&amp;"*",'EPA_US9RT techs'!$A$2:$I$1722,9,FALSE),"")</f>
        <v/>
      </c>
      <c r="G266" s="14" t="str">
        <f>IFERROR(VLOOKUP($A$1&amp;'Service PJ'!$D264&amp;'Service PJ'!$B264&amp;'Service PJ'!$A264&amp;"*",'EPA_US9RT techs'!$A$2:$I$1722,9,FALSE),"")</f>
        <v/>
      </c>
      <c r="H266" s="14" t="str">
        <f>IFERROR(VLOOKUP($A$1&amp;'Service PJ'!$D264&amp;'Service PJ'!$B264&amp;'Service PJ'!$A264&amp;"*",'EPA_US9RT techs'!$A$2:$I$1722,9,FALSE),"")</f>
        <v/>
      </c>
      <c r="I266" s="14" t="str">
        <f>IFERROR(VLOOKUP($A$1&amp;'Service PJ'!$D264&amp;'Service PJ'!$B264&amp;'Service PJ'!$A264&amp;"*",'EPA_US9RT techs'!$A$2:$I$1722,9,FALSE),"")</f>
        <v/>
      </c>
      <c r="J266" s="14" t="str">
        <f>IFERROR(VLOOKUP($A$1&amp;'Service PJ'!$D264&amp;'Service PJ'!$B264&amp;'Service PJ'!$A264&amp;"*",'EPA_US9RT techs'!$A$2:$I$1722,9,FALSE),"")</f>
        <v/>
      </c>
      <c r="K266" s="14" t="str">
        <f>IFERROR(VLOOKUP($A$1&amp;'Service PJ'!$D264&amp;'Service PJ'!$B264&amp;'Service PJ'!$A264&amp;"*",'EPA_US9RT techs'!$A$2:$I$1722,9,FALSE),"")</f>
        <v/>
      </c>
      <c r="L266" s="14" t="str">
        <f>IFERROR(VLOOKUP($A$1&amp;'Service PJ'!$D264&amp;'Service PJ'!$B264&amp;'Service PJ'!$A264&amp;"*",'EPA_US9RT techs'!$A$2:$I$1722,9,FALSE),"")</f>
        <v/>
      </c>
      <c r="M266" s="14" t="str">
        <f>IFERROR(VLOOKUP($A$1&amp;'Service PJ'!$D264&amp;'Service PJ'!$B264&amp;'Service PJ'!$A264&amp;"*",'EPA_US9RT techs'!$A$2:$I$1722,9,FALSE),"")</f>
        <v/>
      </c>
      <c r="N266" s="14" t="str">
        <f>IFERROR(VLOOKUP($A$1&amp;'Service PJ'!$D264&amp;'Service PJ'!$B264&amp;'Service PJ'!$A264&amp;"*",'EPA_US9RT techs'!$A$2:$I$1722,9,FALSE),"")</f>
        <v/>
      </c>
      <c r="O266" s="14" t="str">
        <f>IFERROR(VLOOKUP($A$1&amp;'Service PJ'!$D264&amp;'Service PJ'!$B264&amp;'Service PJ'!$A264&amp;"*",'EPA_US9RT techs'!$A$2:$I$1722,9,FALSE),"")</f>
        <v/>
      </c>
      <c r="P266" s="14" t="str">
        <f>IFERROR(VLOOKUP($A$1&amp;'Service PJ'!$D264&amp;'Service PJ'!$B264&amp;'Service PJ'!$A264&amp;"*",'EPA_US9RT techs'!$A$2:$I$1722,9,FALSE),"")</f>
        <v/>
      </c>
      <c r="Q266" s="14" t="str">
        <f>IFERROR(VLOOKUP($A$1&amp;'Service PJ'!$D264&amp;'Service PJ'!$B264&amp;'Service PJ'!$A264&amp;"*",'EPA_US9RT techs'!$A$2:$I$1722,9,FALSE),"")</f>
        <v/>
      </c>
      <c r="R266" s="14" t="str">
        <f>IFERROR(VLOOKUP($A$1&amp;'Service PJ'!$D264&amp;'Service PJ'!$B264&amp;'Service PJ'!$A264&amp;"*",'EPA_US9RT techs'!$A$2:$I$1722,9,FALSE),"")</f>
        <v/>
      </c>
      <c r="S266" s="14" t="str">
        <f>IFERROR(VLOOKUP($A$1&amp;'Service PJ'!$D264&amp;'Service PJ'!$B264&amp;'Service PJ'!$A264&amp;"*",'EPA_US9RT techs'!$A$2:$I$1722,9,FALSE),"")</f>
        <v/>
      </c>
      <c r="T266" s="14" t="str">
        <f>IFERROR(VLOOKUP($A$1&amp;'Service PJ'!$D264&amp;'Service PJ'!$B264&amp;'Service PJ'!$A264&amp;"*",'EPA_US9RT techs'!$A$2:$I$1722,9,FALSE),"")</f>
        <v/>
      </c>
      <c r="U266" s="14" t="str">
        <f>IFERROR(VLOOKUP($A$1&amp;'Service PJ'!$D264&amp;'Service PJ'!$B264&amp;'Service PJ'!$A264&amp;"*",'EPA_US9RT techs'!$A$2:$I$1722,9,FALSE),"")</f>
        <v/>
      </c>
      <c r="V266" s="14" t="str">
        <f>IFERROR(VLOOKUP($A$1&amp;'Service PJ'!$D264&amp;'Service PJ'!$B264&amp;'Service PJ'!$A264&amp;"*",'EPA_US9RT techs'!$A$2:$I$1722,9,FALSE),"")</f>
        <v/>
      </c>
      <c r="W266" s="14" t="str">
        <f>IFERROR(VLOOKUP($A$1&amp;'Service PJ'!$D264&amp;'Service PJ'!$B264&amp;'Service PJ'!$A264&amp;"*",'EPA_US9RT techs'!$A$2:$I$1722,9,FALSE),"")</f>
        <v/>
      </c>
      <c r="X266" s="14" t="str">
        <f>IFERROR(VLOOKUP($A$1&amp;'Service PJ'!$D264&amp;'Service PJ'!$B264&amp;'Service PJ'!$A264&amp;"*",'EPA_US9RT techs'!$A$2:$I$1722,9,FALSE),"")</f>
        <v/>
      </c>
      <c r="Y266" s="14" t="str">
        <f>IFERROR(VLOOKUP($A$1&amp;'Service PJ'!$D264&amp;'Service PJ'!$B264&amp;'Service PJ'!$A264&amp;"*",'EPA_US9RT techs'!$A$2:$I$1722,9,FALSE),"")</f>
        <v/>
      </c>
      <c r="Z266" s="14" t="str">
        <f>IFERROR(VLOOKUP($A$1&amp;'Service PJ'!$D264&amp;'Service PJ'!$B264&amp;'Service PJ'!$A264&amp;"*",'EPA_US9RT techs'!$A$2:$I$1722,9,FALSE),"")</f>
        <v/>
      </c>
      <c r="AA266" s="14" t="str">
        <f>IFERROR(VLOOKUP($A$1&amp;'Service PJ'!$D264&amp;'Service PJ'!$B264&amp;'Service PJ'!$A264&amp;"*",'EPA_US9RT techs'!$A$2:$I$1722,9,FALSE),"")</f>
        <v/>
      </c>
      <c r="AB266" s="14" t="str">
        <f>IFERROR(VLOOKUP($A$1&amp;'Service PJ'!$D264&amp;'Service PJ'!$B264&amp;'Service PJ'!$A264&amp;"*",'EPA_US9RT techs'!$A$2:$I$1722,9,FALSE),"")</f>
        <v/>
      </c>
      <c r="AC266" s="14" t="str">
        <f>IFERROR(VLOOKUP($A$1&amp;'Service PJ'!$D264&amp;'Service PJ'!$B264&amp;'Service PJ'!$A264&amp;"*",'EPA_US9RT techs'!$A$2:$I$1722,9,FALSE),"")</f>
        <v/>
      </c>
      <c r="AD266" s="14" t="str">
        <f>IFERROR(VLOOKUP($A$1&amp;'Service PJ'!$D264&amp;'Service PJ'!$B264&amp;'Service PJ'!$A264&amp;"*",'EPA_US9RT techs'!$A$2:$I$1722,9,FALSE),"")</f>
        <v/>
      </c>
      <c r="AE266" s="14" t="str">
        <f>IFERROR(VLOOKUP($A$1&amp;'Service PJ'!$D264&amp;'Service PJ'!$B264&amp;'Service PJ'!$A264&amp;"*",'EPA_US9RT techs'!$A$2:$I$1722,9,FALSE),"")</f>
        <v/>
      </c>
      <c r="AG266" t="str">
        <f>IF(SUM(AH266:AX266)=0,"\I:",'Service PJ'!$D264&amp;"_"&amp;'Service PJ'!$E264&amp;"_"&amp;'Service PJ'!$C264)</f>
        <v>\I:</v>
      </c>
      <c r="AH266" s="14" t="str">
        <f>IFERROR(VLOOKUP($AG$1&amp;'Service PJ'!$D264&amp;'Service PJ'!$B264&amp;'Service PJ'!$A264&amp;"*",'EPA_US9RT techs'!$A$2:$I$1722,9,FALSE),"")</f>
        <v/>
      </c>
      <c r="AI266" s="14" t="str">
        <f>IFERROR(VLOOKUP($AG$1&amp;'Service PJ'!$D264&amp;'Service PJ'!$B264&amp;'Service PJ'!$A264&amp;"*",'EPA_US9RT techs'!$A$2:$I$1722,9,FALSE),"")</f>
        <v/>
      </c>
      <c r="AJ266" s="14" t="str">
        <f>IFERROR(VLOOKUP($AG$1&amp;'Service PJ'!$D264&amp;'Service PJ'!$B264&amp;'Service PJ'!$A264&amp;"*",'EPA_US9RT techs'!$A$2:$I$1722,9,FALSE),"")</f>
        <v/>
      </c>
      <c r="AK266" s="14" t="str">
        <f>IFERROR(VLOOKUP($AG$1&amp;'Service PJ'!$D264&amp;'Service PJ'!$B264&amp;'Service PJ'!$A264&amp;"*",'EPA_US9RT techs'!$A$2:$I$1722,9,FALSE),"")</f>
        <v/>
      </c>
      <c r="AL266" s="14" t="str">
        <f>IFERROR(VLOOKUP($AG$1&amp;'Service PJ'!$D264&amp;'Service PJ'!$B264&amp;'Service PJ'!$A264&amp;"*",'EPA_US9RT techs'!$A$2:$I$1722,9,FALSE),"")</f>
        <v/>
      </c>
      <c r="AM266" s="14" t="str">
        <f>IFERROR(VLOOKUP($AG$1&amp;'Service PJ'!$D264&amp;'Service PJ'!$B264&amp;'Service PJ'!$A264&amp;"*",'EPA_US9RT techs'!$A$2:$I$1722,9,FALSE),"")</f>
        <v/>
      </c>
      <c r="AN266" s="14" t="str">
        <f>IFERROR(VLOOKUP($AG$1&amp;'Service PJ'!$D264&amp;'Service PJ'!$B264&amp;'Service PJ'!$A264&amp;"*",'EPA_US9RT techs'!$A$2:$I$1722,9,FALSE),"")</f>
        <v/>
      </c>
      <c r="AO266" s="14" t="str">
        <f>IFERROR(VLOOKUP($AG$1&amp;'Service PJ'!$D264&amp;'Service PJ'!$B264&amp;'Service PJ'!$A264&amp;"*",'EPA_US9RT techs'!$A$2:$I$1722,9,FALSE),"")</f>
        <v/>
      </c>
      <c r="AP266" s="14" t="str">
        <f>IFERROR(VLOOKUP($AG$1&amp;'Service PJ'!$D264&amp;'Service PJ'!$B264&amp;'Service PJ'!$A264&amp;"*",'EPA_US9RT techs'!$A$2:$I$1722,9,FALSE),"")</f>
        <v/>
      </c>
      <c r="AQ266" s="14" t="str">
        <f>IFERROR(VLOOKUP($AG$1&amp;'Service PJ'!$D264&amp;'Service PJ'!$B264&amp;'Service PJ'!$A264&amp;"*",'EPA_US9RT techs'!$A$2:$I$1722,9,FALSE),"")</f>
        <v/>
      </c>
      <c r="AR266" s="14" t="str">
        <f>IFERROR(VLOOKUP($AG$1&amp;'Service PJ'!$D264&amp;'Service PJ'!$B264&amp;'Service PJ'!$A264&amp;"*",'EPA_US9RT techs'!$A$2:$I$1722,9,FALSE),"")</f>
        <v/>
      </c>
      <c r="AS266" s="14" t="str">
        <f>IFERROR(VLOOKUP($AG$1&amp;'Service PJ'!$D264&amp;'Service PJ'!$B264&amp;'Service PJ'!$A264&amp;"*",'EPA_US9RT techs'!$A$2:$I$1722,9,FALSE),"")</f>
        <v/>
      </c>
      <c r="AT266" s="14" t="str">
        <f>IFERROR(VLOOKUP($AG$1&amp;'Service PJ'!$D264&amp;'Service PJ'!$B264&amp;'Service PJ'!$A264&amp;"*",'EPA_US9RT techs'!$A$2:$I$1722,9,FALSE),"")</f>
        <v/>
      </c>
      <c r="AU266" s="14" t="str">
        <f>IFERROR(VLOOKUP($AG$1&amp;'Service PJ'!$D264&amp;'Service PJ'!$B264&amp;'Service PJ'!$A264&amp;"*",'EPA_US9RT techs'!$A$2:$I$1722,9,FALSE),"")</f>
        <v/>
      </c>
      <c r="AV266" s="14" t="str">
        <f>IFERROR(VLOOKUP($AG$1&amp;'Service PJ'!$D264&amp;'Service PJ'!$B264&amp;'Service PJ'!$A264&amp;"*",'EPA_US9RT techs'!$A$2:$I$1722,9,FALSE),"")</f>
        <v/>
      </c>
      <c r="AW266" s="14" t="str">
        <f>IFERROR(VLOOKUP($AG$1&amp;'Service PJ'!$D264&amp;'Service PJ'!$B264&amp;'Service PJ'!$A264&amp;"*",'EPA_US9RT techs'!$A$2:$I$1722,9,FALSE),"")</f>
        <v/>
      </c>
      <c r="AX266" s="14" t="str">
        <f>IFERROR(VLOOKUP($AG$1&amp;'Service PJ'!$D264&amp;'Service PJ'!$B264&amp;'Service PJ'!$A264&amp;"*",'EPA_US9RT techs'!$A$2:$I$1722,9,FALSE),"")</f>
        <v/>
      </c>
      <c r="AY266" s="14" t="str">
        <f>IFERROR(VLOOKUP($AG$1&amp;'Service PJ'!$D264&amp;'Service PJ'!$B264&amp;'Service PJ'!$A264&amp;"*",'EPA_US9RT techs'!$A$2:$I$1722,9,FALSE),"")</f>
        <v/>
      </c>
      <c r="AZ266" s="14" t="str">
        <f>IFERROR(VLOOKUP($AG$1&amp;'Service PJ'!$D264&amp;'Service PJ'!$B264&amp;'Service PJ'!$A264&amp;"*",'EPA_US9RT techs'!$A$2:$I$1722,9,FALSE),"")</f>
        <v/>
      </c>
      <c r="BA266" s="14" t="str">
        <f>IFERROR(VLOOKUP($AG$1&amp;'Service PJ'!$D264&amp;'Service PJ'!$B264&amp;'Service PJ'!$A264&amp;"*",'EPA_US9RT techs'!$A$2:$I$1722,9,FALSE),"")</f>
        <v/>
      </c>
      <c r="BB266" s="14" t="str">
        <f>IFERROR(VLOOKUP($AG$1&amp;'Service PJ'!$D264&amp;'Service PJ'!$B264&amp;'Service PJ'!$A264&amp;"*",'EPA_US9RT techs'!$A$2:$I$1722,9,FALSE),"")</f>
        <v/>
      </c>
      <c r="BC266" s="14" t="str">
        <f>IFERROR(VLOOKUP($AG$1&amp;'Service PJ'!$D264&amp;'Service PJ'!$B264&amp;'Service PJ'!$A264&amp;"*",'EPA_US9RT techs'!$A$2:$I$1722,9,FALSE),"")</f>
        <v/>
      </c>
      <c r="BD266" s="14" t="str">
        <f>IFERROR(VLOOKUP($AG$1&amp;'Service PJ'!$D264&amp;'Service PJ'!$B264&amp;'Service PJ'!$A264&amp;"*",'EPA_US9RT techs'!$A$2:$I$1722,9,FALSE),"")</f>
        <v/>
      </c>
      <c r="BE266" s="14" t="str">
        <f>IFERROR(VLOOKUP($AG$1&amp;'Service PJ'!$D264&amp;'Service PJ'!$B264&amp;'Service PJ'!$A264&amp;"*",'EPA_US9RT techs'!$A$2:$I$1722,9,FALSE),"")</f>
        <v/>
      </c>
      <c r="BF266" s="14" t="str">
        <f>IFERROR(VLOOKUP($AG$1&amp;'Service PJ'!$D264&amp;'Service PJ'!$B264&amp;'Service PJ'!$A264&amp;"*",'EPA_US9RT techs'!$A$2:$I$1722,9,FALSE),"")</f>
        <v/>
      </c>
      <c r="BG266" s="14" t="str">
        <f>IFERROR(VLOOKUP($AG$1&amp;'Service PJ'!$D264&amp;'Service PJ'!$B264&amp;'Service PJ'!$A264&amp;"*",'EPA_US9RT techs'!$A$2:$I$1722,9,FALSE),"")</f>
        <v/>
      </c>
      <c r="BH266" s="14" t="str">
        <f>IFERROR(VLOOKUP($AG$1&amp;'Service PJ'!$D264&amp;'Service PJ'!$B264&amp;'Service PJ'!$A264&amp;"*",'EPA_US9RT techs'!$A$2:$I$1722,9,FALSE),"")</f>
        <v/>
      </c>
      <c r="BI266" s="14" t="str">
        <f>IFERROR(VLOOKUP($AG$1&amp;'Service PJ'!$D264&amp;'Service PJ'!$B264&amp;'Service PJ'!$A264&amp;"*",'EPA_US9RT techs'!$A$2:$I$1722,9,FALSE),"")</f>
        <v/>
      </c>
      <c r="BJ266" s="14" t="str">
        <f>IFERROR(VLOOKUP($AG$1&amp;'Service PJ'!$D264&amp;'Service PJ'!$B264&amp;'Service PJ'!$A264&amp;"*",'EPA_US9RT techs'!$A$2:$I$1722,9,FALSE),"")</f>
        <v/>
      </c>
      <c r="BK266" s="14" t="str">
        <f>IFERROR(VLOOKUP($AG$1&amp;'Service PJ'!$D264&amp;'Service PJ'!$B264&amp;'Service PJ'!$A264&amp;"*",'EPA_US9RT techs'!$A$2:$I$1722,9,FALSE),"")</f>
        <v/>
      </c>
      <c r="BM266" t="str">
        <f>IF(SUM(BN266:CD266)=0,"\I:",'Service PJ'!$D264&amp;"_"&amp;'Service PJ'!$E264&amp;"_"&amp;'Service PJ'!$C264)</f>
        <v>\I:</v>
      </c>
      <c r="BN266" s="14" t="str">
        <f>IFERROR(VLOOKUP($BM$1&amp;'Service PJ'!$D264&amp;'Service PJ'!$B264&amp;'Service PJ'!$A264&amp;"*",'EPA_US9RT techs'!$A$2:$I$1722,9,FALSE),"")</f>
        <v/>
      </c>
      <c r="BO266" s="14" t="str">
        <f>IFERROR(VLOOKUP($BM$1&amp;'Service PJ'!$D264&amp;'Service PJ'!$B264&amp;'Service PJ'!$A264&amp;"*",'EPA_US9RT techs'!$A$2:$I$1722,9,FALSE),"")</f>
        <v/>
      </c>
      <c r="BP266" s="14" t="str">
        <f>IFERROR(VLOOKUP($BM$1&amp;'Service PJ'!$D264&amp;'Service PJ'!$B264&amp;'Service PJ'!$A264&amp;"*",'EPA_US9RT techs'!$A$2:$I$1722,9,FALSE),"")</f>
        <v/>
      </c>
      <c r="BQ266" s="14" t="str">
        <f>IFERROR(VLOOKUP($BM$1&amp;'Service PJ'!$D264&amp;'Service PJ'!$B264&amp;'Service PJ'!$A264&amp;"*",'EPA_US9RT techs'!$A$2:$I$1722,9,FALSE),"")</f>
        <v/>
      </c>
      <c r="BR266" s="14" t="str">
        <f>IFERROR(VLOOKUP($BM$1&amp;'Service PJ'!$D264&amp;'Service PJ'!$B264&amp;'Service PJ'!$A264&amp;"*",'EPA_US9RT techs'!$A$2:$I$1722,9,FALSE),"")</f>
        <v/>
      </c>
      <c r="BS266" s="14" t="str">
        <f>IFERROR(VLOOKUP($BM$1&amp;'Service PJ'!$D264&amp;'Service PJ'!$B264&amp;'Service PJ'!$A264&amp;"*",'EPA_US9RT techs'!$A$2:$I$1722,9,FALSE),"")</f>
        <v/>
      </c>
      <c r="BT266" s="14" t="str">
        <f>IFERROR(VLOOKUP($BM$1&amp;'Service PJ'!$D264&amp;'Service PJ'!$B264&amp;'Service PJ'!$A264&amp;"*",'EPA_US9RT techs'!$A$2:$I$1722,9,FALSE),"")</f>
        <v/>
      </c>
      <c r="BU266" s="14" t="str">
        <f>IFERROR(VLOOKUP($BM$1&amp;'Service PJ'!$D264&amp;'Service PJ'!$B264&amp;'Service PJ'!$A264&amp;"*",'EPA_US9RT techs'!$A$2:$I$1722,9,FALSE),"")</f>
        <v/>
      </c>
      <c r="BV266" s="14" t="str">
        <f>IFERROR(VLOOKUP($BM$1&amp;'Service PJ'!$D264&amp;'Service PJ'!$B264&amp;'Service PJ'!$A264&amp;"*",'EPA_US9RT techs'!$A$2:$I$1722,9,FALSE),"")</f>
        <v/>
      </c>
      <c r="BW266" s="14" t="str">
        <f>IFERROR(VLOOKUP($BM$1&amp;'Service PJ'!$D264&amp;'Service PJ'!$B264&amp;'Service PJ'!$A264&amp;"*",'EPA_US9RT techs'!$A$2:$I$1722,9,FALSE),"")</f>
        <v/>
      </c>
      <c r="BX266" s="14" t="str">
        <f>IFERROR(VLOOKUP($BM$1&amp;'Service PJ'!$D264&amp;'Service PJ'!$B264&amp;'Service PJ'!$A264&amp;"*",'EPA_US9RT techs'!$A$2:$I$1722,9,FALSE),"")</f>
        <v/>
      </c>
      <c r="BY266" s="14" t="str">
        <f>IFERROR(VLOOKUP($BM$1&amp;'Service PJ'!$D264&amp;'Service PJ'!$B264&amp;'Service PJ'!$A264&amp;"*",'EPA_US9RT techs'!$A$2:$I$1722,9,FALSE),"")</f>
        <v/>
      </c>
      <c r="BZ266" s="14" t="str">
        <f>IFERROR(VLOOKUP($BM$1&amp;'Service PJ'!$D264&amp;'Service PJ'!$B264&amp;'Service PJ'!$A264&amp;"*",'EPA_US9RT techs'!$A$2:$I$1722,9,FALSE),"")</f>
        <v/>
      </c>
      <c r="CA266" s="14" t="str">
        <f>IFERROR(VLOOKUP($BM$1&amp;'Service PJ'!$D264&amp;'Service PJ'!$B264&amp;'Service PJ'!$A264&amp;"*",'EPA_US9RT techs'!$A$2:$I$1722,9,FALSE),"")</f>
        <v/>
      </c>
      <c r="CB266" s="14" t="str">
        <f>IFERROR(VLOOKUP($BM$1&amp;'Service PJ'!$D264&amp;'Service PJ'!$B264&amp;'Service PJ'!$A264&amp;"*",'EPA_US9RT techs'!$A$2:$I$1722,9,FALSE),"")</f>
        <v/>
      </c>
      <c r="CC266" s="14" t="str">
        <f>IFERROR(VLOOKUP($BM$1&amp;'Service PJ'!$D264&amp;'Service PJ'!$B264&amp;'Service PJ'!$A264&amp;"*",'EPA_US9RT techs'!$A$2:$I$1722,9,FALSE),"")</f>
        <v/>
      </c>
      <c r="CD266" s="14" t="str">
        <f>IFERROR(VLOOKUP($BM$1&amp;'Service PJ'!$D264&amp;'Service PJ'!$B264&amp;'Service PJ'!$A264&amp;"*",'EPA_US9RT techs'!$A$2:$I$1722,9,FALSE),"")</f>
        <v/>
      </c>
      <c r="CE266" s="14" t="str">
        <f>IFERROR(VLOOKUP($BM$1&amp;'Service PJ'!$D264&amp;'Service PJ'!$B264&amp;'Service PJ'!$A264&amp;"*",'EPA_US9RT techs'!$A$2:$I$1722,9,FALSE),"")</f>
        <v/>
      </c>
      <c r="CF266" s="14" t="str">
        <f>IFERROR(VLOOKUP($BM$1&amp;'Service PJ'!$D264&amp;'Service PJ'!$B264&amp;'Service PJ'!$A264&amp;"*",'EPA_US9RT techs'!$A$2:$I$1722,9,FALSE),"")</f>
        <v/>
      </c>
      <c r="CG266" s="14" t="str">
        <f>IFERROR(VLOOKUP($BM$1&amp;'Service PJ'!$D264&amp;'Service PJ'!$B264&amp;'Service PJ'!$A264&amp;"*",'EPA_US9RT techs'!$A$2:$I$1722,9,FALSE),"")</f>
        <v/>
      </c>
      <c r="CH266" s="14" t="str">
        <f>IFERROR(VLOOKUP($BM$1&amp;'Service PJ'!$D264&amp;'Service PJ'!$B264&amp;'Service PJ'!$A264&amp;"*",'EPA_US9RT techs'!$A$2:$I$1722,9,FALSE),"")</f>
        <v/>
      </c>
      <c r="CI266" s="14" t="str">
        <f>IFERROR(VLOOKUP($BM$1&amp;'Service PJ'!$D264&amp;'Service PJ'!$B264&amp;'Service PJ'!$A264&amp;"*",'EPA_US9RT techs'!$A$2:$I$1722,9,FALSE),"")</f>
        <v/>
      </c>
      <c r="CJ266" s="14" t="str">
        <f>IFERROR(VLOOKUP($BM$1&amp;'Service PJ'!$D264&amp;'Service PJ'!$B264&amp;'Service PJ'!$A264&amp;"*",'EPA_US9RT techs'!$A$2:$I$1722,9,FALSE),"")</f>
        <v/>
      </c>
      <c r="CK266" s="14" t="str">
        <f>IFERROR(VLOOKUP($BM$1&amp;'Service PJ'!$D264&amp;'Service PJ'!$B264&amp;'Service PJ'!$A264&amp;"*",'EPA_US9RT techs'!$A$2:$I$1722,9,FALSE),"")</f>
        <v/>
      </c>
      <c r="CL266" s="14" t="str">
        <f>IFERROR(VLOOKUP($BM$1&amp;'Service PJ'!$D264&amp;'Service PJ'!$B264&amp;'Service PJ'!$A264&amp;"*",'EPA_US9RT techs'!$A$2:$I$1722,9,FALSE),"")</f>
        <v/>
      </c>
      <c r="CM266" s="14" t="str">
        <f>IFERROR(VLOOKUP($BM$1&amp;'Service PJ'!$D264&amp;'Service PJ'!$B264&amp;'Service PJ'!$A264&amp;"*",'EPA_US9RT techs'!$A$2:$I$1722,9,FALSE),"")</f>
        <v/>
      </c>
      <c r="CN266" s="14" t="str">
        <f>IFERROR(VLOOKUP($BM$1&amp;'Service PJ'!$D264&amp;'Service PJ'!$B264&amp;'Service PJ'!$A264&amp;"*",'EPA_US9RT techs'!$A$2:$I$1722,9,FALSE),"")</f>
        <v/>
      </c>
      <c r="CO266" s="14" t="str">
        <f>IFERROR(VLOOKUP($BM$1&amp;'Service PJ'!$D264&amp;'Service PJ'!$B264&amp;'Service PJ'!$A264&amp;"*",'EPA_US9RT techs'!$A$2:$I$1722,9,FALSE),"")</f>
        <v/>
      </c>
      <c r="CP266" s="14" t="str">
        <f>IFERROR(VLOOKUP($BM$1&amp;'Service PJ'!$D264&amp;'Service PJ'!$B264&amp;'Service PJ'!$A264&amp;"*",'EPA_US9RT techs'!$A$2:$I$1722,9,FALSE),"")</f>
        <v/>
      </c>
      <c r="CQ266" s="14" t="str">
        <f>IFERROR(VLOOKUP($BM$1&amp;'Service PJ'!$D264&amp;'Service PJ'!$B264&amp;'Service PJ'!$A264&amp;"*",'EPA_US9RT techs'!$A$2:$I$1722,9,FALSE),"")</f>
        <v/>
      </c>
      <c r="CS266" t="str">
        <f>IF(SUM(CT266:DJ266)=0,"\I:",'Service PJ'!$D264&amp;"_"&amp;'Service PJ'!$E264&amp;"_"&amp;'Service PJ'!$C264)</f>
        <v>\I:</v>
      </c>
      <c r="CT266" s="2" t="str">
        <f>IFERROR(VLOOKUP($CS$1&amp;'Service PJ'!$D264&amp;'Service PJ'!$B264&amp;'Service PJ'!$A264&amp;"*",'EPA_US9RT techs'!$A$2:$I$1722,9,FALSE),"")</f>
        <v/>
      </c>
      <c r="CU266" s="2" t="str">
        <f>IFERROR(VLOOKUP($CS$1&amp;'Service PJ'!$D264&amp;'Service PJ'!$B264&amp;'Service PJ'!$A264&amp;"*",'EPA_US9RT techs'!$A$2:$I$1722,9,FALSE),"")</f>
        <v/>
      </c>
      <c r="CV266" s="2" t="str">
        <f>IFERROR(VLOOKUP($CS$1&amp;'Service PJ'!$D264&amp;'Service PJ'!$B264&amp;'Service PJ'!$A264&amp;"*",'EPA_US9RT techs'!$A$2:$I$1722,9,FALSE),"")</f>
        <v/>
      </c>
      <c r="CW266" s="2" t="str">
        <f>IFERROR(VLOOKUP($CS$1&amp;'Service PJ'!$D264&amp;'Service PJ'!$B264&amp;'Service PJ'!$A264&amp;"*",'EPA_US9RT techs'!$A$2:$I$1722,9,FALSE),"")</f>
        <v/>
      </c>
      <c r="CX266" s="2" t="str">
        <f>IFERROR(VLOOKUP($CS$1&amp;'Service PJ'!$D264&amp;'Service PJ'!$B264&amp;'Service PJ'!$A264&amp;"*",'EPA_US9RT techs'!$A$2:$I$1722,9,FALSE),"")</f>
        <v/>
      </c>
      <c r="CY266" s="2" t="str">
        <f>IFERROR(VLOOKUP($CS$1&amp;'Service PJ'!$D264&amp;'Service PJ'!$B264&amp;'Service PJ'!$A264&amp;"*",'EPA_US9RT techs'!$A$2:$I$1722,9,FALSE),"")</f>
        <v/>
      </c>
      <c r="CZ266" s="2" t="str">
        <f>IFERROR(VLOOKUP($CS$1&amp;'Service PJ'!$D264&amp;'Service PJ'!$B264&amp;'Service PJ'!$A264&amp;"*",'EPA_US9RT techs'!$A$2:$I$1722,9,FALSE),"")</f>
        <v/>
      </c>
      <c r="DA266" s="2" t="str">
        <f>IFERROR(VLOOKUP($CS$1&amp;'Service PJ'!$D264&amp;'Service PJ'!$B264&amp;'Service PJ'!$A264&amp;"*",'EPA_US9RT techs'!$A$2:$I$1722,9,FALSE),"")</f>
        <v/>
      </c>
      <c r="DB266" s="2" t="str">
        <f>IFERROR(VLOOKUP($CS$1&amp;'Service PJ'!$D264&amp;'Service PJ'!$B264&amp;'Service PJ'!$A264&amp;"*",'EPA_US9RT techs'!$A$2:$I$1722,9,FALSE),"")</f>
        <v/>
      </c>
      <c r="DC266" s="2" t="str">
        <f>IFERROR(VLOOKUP($CS$1&amp;'Service PJ'!$D264&amp;'Service PJ'!$B264&amp;'Service PJ'!$A264&amp;"*",'EPA_US9RT techs'!$A$2:$I$1722,9,FALSE),"")</f>
        <v/>
      </c>
      <c r="DD266" s="2" t="str">
        <f>IFERROR(VLOOKUP($CS$1&amp;'Service PJ'!$D264&amp;'Service PJ'!$B264&amp;'Service PJ'!$A264&amp;"*",'EPA_US9RT techs'!$A$2:$I$1722,9,FALSE),"")</f>
        <v/>
      </c>
      <c r="DE266" s="2" t="str">
        <f>IFERROR(VLOOKUP($CS$1&amp;'Service PJ'!$D264&amp;'Service PJ'!$B264&amp;'Service PJ'!$A264&amp;"*",'EPA_US9RT techs'!$A$2:$I$1722,9,FALSE),"")</f>
        <v/>
      </c>
      <c r="DF266" s="2" t="str">
        <f>IFERROR(VLOOKUP($CS$1&amp;'Service PJ'!$D264&amp;'Service PJ'!$B264&amp;'Service PJ'!$A264&amp;"*",'EPA_US9RT techs'!$A$2:$I$1722,9,FALSE),"")</f>
        <v/>
      </c>
      <c r="DG266" s="2" t="str">
        <f>IFERROR(VLOOKUP($CS$1&amp;'Service PJ'!$D264&amp;'Service PJ'!$B264&amp;'Service PJ'!$A264&amp;"*",'EPA_US9RT techs'!$A$2:$I$1722,9,FALSE),"")</f>
        <v/>
      </c>
      <c r="DH266" s="2" t="str">
        <f>IFERROR(VLOOKUP($CS$1&amp;'Service PJ'!$D264&amp;'Service PJ'!$B264&amp;'Service PJ'!$A264&amp;"*",'EPA_US9RT techs'!$A$2:$I$1722,9,FALSE),"")</f>
        <v/>
      </c>
      <c r="DI266" s="2" t="str">
        <f>IFERROR(VLOOKUP($CS$1&amp;'Service PJ'!$D264&amp;'Service PJ'!$B264&amp;'Service PJ'!$A264&amp;"*",'EPA_US9RT techs'!$A$2:$I$1722,9,FALSE),"")</f>
        <v/>
      </c>
      <c r="DJ266" s="2" t="str">
        <f>IFERROR(VLOOKUP($CS$1&amp;'Service PJ'!$D264&amp;'Service PJ'!$B264&amp;'Service PJ'!$A264&amp;"*",'EPA_US9RT techs'!$A$2:$I$1722,9,FALSE),"")</f>
        <v/>
      </c>
      <c r="DK266" s="2" t="str">
        <f>IFERROR(VLOOKUP($CS$1&amp;'Service PJ'!$D264&amp;'Service PJ'!$B264&amp;'Service PJ'!$A264&amp;"*",'EPA_US9RT techs'!$A$2:$I$1722,9,FALSE),"")</f>
        <v/>
      </c>
      <c r="DL266" s="2" t="str">
        <f>IFERROR(VLOOKUP($CS$1&amp;'Service PJ'!$D264&amp;'Service PJ'!$B264&amp;'Service PJ'!$A264&amp;"*",'EPA_US9RT techs'!$A$2:$I$1722,9,FALSE),"")</f>
        <v/>
      </c>
      <c r="DM266" s="2" t="str">
        <f>IFERROR(VLOOKUP($CS$1&amp;'Service PJ'!$D264&amp;'Service PJ'!$B264&amp;'Service PJ'!$A264&amp;"*",'EPA_US9RT techs'!$A$2:$I$1722,9,FALSE),"")</f>
        <v/>
      </c>
      <c r="DN266" s="2" t="str">
        <f>IFERROR(VLOOKUP($CS$1&amp;'Service PJ'!$D264&amp;'Service PJ'!$B264&amp;'Service PJ'!$A264&amp;"*",'EPA_US9RT techs'!$A$2:$I$1722,9,FALSE),"")</f>
        <v/>
      </c>
      <c r="DO266" s="2" t="str">
        <f>IFERROR(VLOOKUP($CS$1&amp;'Service PJ'!$D264&amp;'Service PJ'!$B264&amp;'Service PJ'!$A264&amp;"*",'EPA_US9RT techs'!$A$2:$I$1722,9,FALSE),"")</f>
        <v/>
      </c>
      <c r="DP266" s="2" t="str">
        <f>IFERROR(VLOOKUP($CS$1&amp;'Service PJ'!$D264&amp;'Service PJ'!$B264&amp;'Service PJ'!$A264&amp;"*",'EPA_US9RT techs'!$A$2:$I$1722,9,FALSE),"")</f>
        <v/>
      </c>
      <c r="DQ266" s="2" t="str">
        <f>IFERROR(VLOOKUP($CS$1&amp;'Service PJ'!$D264&amp;'Service PJ'!$B264&amp;'Service PJ'!$A264&amp;"*",'EPA_US9RT techs'!$A$2:$I$1722,9,FALSE),"")</f>
        <v/>
      </c>
      <c r="DR266" s="2" t="str">
        <f>IFERROR(VLOOKUP($CS$1&amp;'Service PJ'!$D264&amp;'Service PJ'!$B264&amp;'Service PJ'!$A264&amp;"*",'EPA_US9RT techs'!$A$2:$I$1722,9,FALSE),"")</f>
        <v/>
      </c>
      <c r="DS266" s="2" t="str">
        <f>IFERROR(VLOOKUP($CS$1&amp;'Service PJ'!$D264&amp;'Service PJ'!$B264&amp;'Service PJ'!$A264&amp;"*",'EPA_US9RT techs'!$A$2:$I$1722,9,FALSE),"")</f>
        <v/>
      </c>
      <c r="DT266" s="2" t="str">
        <f>IFERROR(VLOOKUP($CS$1&amp;'Service PJ'!$D264&amp;'Service PJ'!$B264&amp;'Service PJ'!$A264&amp;"*",'EPA_US9RT techs'!$A$2:$I$1722,9,FALSE),"")</f>
        <v/>
      </c>
      <c r="DU266" s="2" t="str">
        <f>IFERROR(VLOOKUP($CS$1&amp;'Service PJ'!$D264&amp;'Service PJ'!$B264&amp;'Service PJ'!$A264&amp;"*",'EPA_US9RT techs'!$A$2:$I$1722,9,FALSE),"")</f>
        <v/>
      </c>
      <c r="DV266" s="2" t="str">
        <f>IFERROR(VLOOKUP($CS$1&amp;'Service PJ'!$D264&amp;'Service PJ'!$B264&amp;'Service PJ'!$A264&amp;"*",'EPA_US9RT techs'!$A$2:$I$1722,9,FALSE),"")</f>
        <v/>
      </c>
      <c r="DW266" s="2" t="str">
        <f>IFERROR(VLOOKUP($CS$1&amp;'Service PJ'!$D264&amp;'Service PJ'!$B264&amp;'Service PJ'!$A264&amp;"*",'EPA_US9RT techs'!$A$2:$I$1722,9,FALSE),"")</f>
        <v/>
      </c>
    </row>
    <row r="267" spans="1:127" x14ac:dyDescent="0.45">
      <c r="A267" t="str">
        <f>IF(SUM(B267:R267)=0,"\I:",'Service PJ'!$D265&amp;"_"&amp;'Service PJ'!$E265&amp;"_"&amp;'Service PJ'!$C265)</f>
        <v>\I:</v>
      </c>
      <c r="B267" s="14" t="str">
        <f>IFERROR(VLOOKUP($A$1&amp;'Service PJ'!$D265&amp;'Service PJ'!$B265&amp;'Service PJ'!$A265&amp;"*",'EPA_US9RT techs'!$A$2:$I$1722,9,FALSE),"")</f>
        <v/>
      </c>
      <c r="C267" s="14" t="str">
        <f>IFERROR(VLOOKUP($A$1&amp;'Service PJ'!$D265&amp;'Service PJ'!$B265&amp;'Service PJ'!$A265&amp;"*",'EPA_US9RT techs'!$A$2:$I$1722,9,FALSE),"")</f>
        <v/>
      </c>
      <c r="D267" s="14" t="str">
        <f>IFERROR(VLOOKUP($A$1&amp;'Service PJ'!$D265&amp;'Service PJ'!$B265&amp;'Service PJ'!$A265&amp;"*",'EPA_US9RT techs'!$A$2:$I$1722,9,FALSE),"")</f>
        <v/>
      </c>
      <c r="E267" s="14" t="str">
        <f>IFERROR(VLOOKUP($A$1&amp;'Service PJ'!$D265&amp;'Service PJ'!$B265&amp;'Service PJ'!$A265&amp;"*",'EPA_US9RT techs'!$A$2:$I$1722,9,FALSE),"")</f>
        <v/>
      </c>
      <c r="F267" s="14" t="str">
        <f>IFERROR(VLOOKUP($A$1&amp;'Service PJ'!$D265&amp;'Service PJ'!$B265&amp;'Service PJ'!$A265&amp;"*",'EPA_US9RT techs'!$A$2:$I$1722,9,FALSE),"")</f>
        <v/>
      </c>
      <c r="G267" s="14" t="str">
        <f>IFERROR(VLOOKUP($A$1&amp;'Service PJ'!$D265&amp;'Service PJ'!$B265&amp;'Service PJ'!$A265&amp;"*",'EPA_US9RT techs'!$A$2:$I$1722,9,FALSE),"")</f>
        <v/>
      </c>
      <c r="H267" s="14" t="str">
        <f>IFERROR(VLOOKUP($A$1&amp;'Service PJ'!$D265&amp;'Service PJ'!$B265&amp;'Service PJ'!$A265&amp;"*",'EPA_US9RT techs'!$A$2:$I$1722,9,FALSE),"")</f>
        <v/>
      </c>
      <c r="I267" s="14" t="str">
        <f>IFERROR(VLOOKUP($A$1&amp;'Service PJ'!$D265&amp;'Service PJ'!$B265&amp;'Service PJ'!$A265&amp;"*",'EPA_US9RT techs'!$A$2:$I$1722,9,FALSE),"")</f>
        <v/>
      </c>
      <c r="J267" s="14" t="str">
        <f>IFERROR(VLOOKUP($A$1&amp;'Service PJ'!$D265&amp;'Service PJ'!$B265&amp;'Service PJ'!$A265&amp;"*",'EPA_US9RT techs'!$A$2:$I$1722,9,FALSE),"")</f>
        <v/>
      </c>
      <c r="K267" s="14" t="str">
        <f>IFERROR(VLOOKUP($A$1&amp;'Service PJ'!$D265&amp;'Service PJ'!$B265&amp;'Service PJ'!$A265&amp;"*",'EPA_US9RT techs'!$A$2:$I$1722,9,FALSE),"")</f>
        <v/>
      </c>
      <c r="L267" s="14" t="str">
        <f>IFERROR(VLOOKUP($A$1&amp;'Service PJ'!$D265&amp;'Service PJ'!$B265&amp;'Service PJ'!$A265&amp;"*",'EPA_US9RT techs'!$A$2:$I$1722,9,FALSE),"")</f>
        <v/>
      </c>
      <c r="M267" s="14" t="str">
        <f>IFERROR(VLOOKUP($A$1&amp;'Service PJ'!$D265&amp;'Service PJ'!$B265&amp;'Service PJ'!$A265&amp;"*",'EPA_US9RT techs'!$A$2:$I$1722,9,FALSE),"")</f>
        <v/>
      </c>
      <c r="N267" s="14" t="str">
        <f>IFERROR(VLOOKUP($A$1&amp;'Service PJ'!$D265&amp;'Service PJ'!$B265&amp;'Service PJ'!$A265&amp;"*",'EPA_US9RT techs'!$A$2:$I$1722,9,FALSE),"")</f>
        <v/>
      </c>
      <c r="O267" s="14" t="str">
        <f>IFERROR(VLOOKUP($A$1&amp;'Service PJ'!$D265&amp;'Service PJ'!$B265&amp;'Service PJ'!$A265&amp;"*",'EPA_US9RT techs'!$A$2:$I$1722,9,FALSE),"")</f>
        <v/>
      </c>
      <c r="P267" s="14" t="str">
        <f>IFERROR(VLOOKUP($A$1&amp;'Service PJ'!$D265&amp;'Service PJ'!$B265&amp;'Service PJ'!$A265&amp;"*",'EPA_US9RT techs'!$A$2:$I$1722,9,FALSE),"")</f>
        <v/>
      </c>
      <c r="Q267" s="14" t="str">
        <f>IFERROR(VLOOKUP($A$1&amp;'Service PJ'!$D265&amp;'Service PJ'!$B265&amp;'Service PJ'!$A265&amp;"*",'EPA_US9RT techs'!$A$2:$I$1722,9,FALSE),"")</f>
        <v/>
      </c>
      <c r="R267" s="14" t="str">
        <f>IFERROR(VLOOKUP($A$1&amp;'Service PJ'!$D265&amp;'Service PJ'!$B265&amp;'Service PJ'!$A265&amp;"*",'EPA_US9RT techs'!$A$2:$I$1722,9,FALSE),"")</f>
        <v/>
      </c>
      <c r="S267" s="14" t="str">
        <f>IFERROR(VLOOKUP($A$1&amp;'Service PJ'!$D265&amp;'Service PJ'!$B265&amp;'Service PJ'!$A265&amp;"*",'EPA_US9RT techs'!$A$2:$I$1722,9,FALSE),"")</f>
        <v/>
      </c>
      <c r="T267" s="14" t="str">
        <f>IFERROR(VLOOKUP($A$1&amp;'Service PJ'!$D265&amp;'Service PJ'!$B265&amp;'Service PJ'!$A265&amp;"*",'EPA_US9RT techs'!$A$2:$I$1722,9,FALSE),"")</f>
        <v/>
      </c>
      <c r="U267" s="14" t="str">
        <f>IFERROR(VLOOKUP($A$1&amp;'Service PJ'!$D265&amp;'Service PJ'!$B265&amp;'Service PJ'!$A265&amp;"*",'EPA_US9RT techs'!$A$2:$I$1722,9,FALSE),"")</f>
        <v/>
      </c>
      <c r="V267" s="14" t="str">
        <f>IFERROR(VLOOKUP($A$1&amp;'Service PJ'!$D265&amp;'Service PJ'!$B265&amp;'Service PJ'!$A265&amp;"*",'EPA_US9RT techs'!$A$2:$I$1722,9,FALSE),"")</f>
        <v/>
      </c>
      <c r="W267" s="14" t="str">
        <f>IFERROR(VLOOKUP($A$1&amp;'Service PJ'!$D265&amp;'Service PJ'!$B265&amp;'Service PJ'!$A265&amp;"*",'EPA_US9RT techs'!$A$2:$I$1722,9,FALSE),"")</f>
        <v/>
      </c>
      <c r="X267" s="14" t="str">
        <f>IFERROR(VLOOKUP($A$1&amp;'Service PJ'!$D265&amp;'Service PJ'!$B265&amp;'Service PJ'!$A265&amp;"*",'EPA_US9RT techs'!$A$2:$I$1722,9,FALSE),"")</f>
        <v/>
      </c>
      <c r="Y267" s="14" t="str">
        <f>IFERROR(VLOOKUP($A$1&amp;'Service PJ'!$D265&amp;'Service PJ'!$B265&amp;'Service PJ'!$A265&amp;"*",'EPA_US9RT techs'!$A$2:$I$1722,9,FALSE),"")</f>
        <v/>
      </c>
      <c r="Z267" s="14" t="str">
        <f>IFERROR(VLOOKUP($A$1&amp;'Service PJ'!$D265&amp;'Service PJ'!$B265&amp;'Service PJ'!$A265&amp;"*",'EPA_US9RT techs'!$A$2:$I$1722,9,FALSE),"")</f>
        <v/>
      </c>
      <c r="AA267" s="14" t="str">
        <f>IFERROR(VLOOKUP($A$1&amp;'Service PJ'!$D265&amp;'Service PJ'!$B265&amp;'Service PJ'!$A265&amp;"*",'EPA_US9RT techs'!$A$2:$I$1722,9,FALSE),"")</f>
        <v/>
      </c>
      <c r="AB267" s="14" t="str">
        <f>IFERROR(VLOOKUP($A$1&amp;'Service PJ'!$D265&amp;'Service PJ'!$B265&amp;'Service PJ'!$A265&amp;"*",'EPA_US9RT techs'!$A$2:$I$1722,9,FALSE),"")</f>
        <v/>
      </c>
      <c r="AC267" s="14" t="str">
        <f>IFERROR(VLOOKUP($A$1&amp;'Service PJ'!$D265&amp;'Service PJ'!$B265&amp;'Service PJ'!$A265&amp;"*",'EPA_US9RT techs'!$A$2:$I$1722,9,FALSE),"")</f>
        <v/>
      </c>
      <c r="AD267" s="14" t="str">
        <f>IFERROR(VLOOKUP($A$1&amp;'Service PJ'!$D265&amp;'Service PJ'!$B265&amp;'Service PJ'!$A265&amp;"*",'EPA_US9RT techs'!$A$2:$I$1722,9,FALSE),"")</f>
        <v/>
      </c>
      <c r="AE267" s="14" t="str">
        <f>IFERROR(VLOOKUP($A$1&amp;'Service PJ'!$D265&amp;'Service PJ'!$B265&amp;'Service PJ'!$A265&amp;"*",'EPA_US9RT techs'!$A$2:$I$1722,9,FALSE),"")</f>
        <v/>
      </c>
      <c r="AG267" t="str">
        <f>IF(SUM(AH267:AX267)=0,"\I:",'Service PJ'!$D265&amp;"_"&amp;'Service PJ'!$E265&amp;"_"&amp;'Service PJ'!$C265)</f>
        <v>\I:</v>
      </c>
      <c r="AH267" s="14" t="str">
        <f>IFERROR(VLOOKUP($AG$1&amp;'Service PJ'!$D265&amp;'Service PJ'!$B265&amp;'Service PJ'!$A265&amp;"*",'EPA_US9RT techs'!$A$2:$I$1722,9,FALSE),"")</f>
        <v/>
      </c>
      <c r="AI267" s="14" t="str">
        <f>IFERROR(VLOOKUP($AG$1&amp;'Service PJ'!$D265&amp;'Service PJ'!$B265&amp;'Service PJ'!$A265&amp;"*",'EPA_US9RT techs'!$A$2:$I$1722,9,FALSE),"")</f>
        <v/>
      </c>
      <c r="AJ267" s="14" t="str">
        <f>IFERROR(VLOOKUP($AG$1&amp;'Service PJ'!$D265&amp;'Service PJ'!$B265&amp;'Service PJ'!$A265&amp;"*",'EPA_US9RT techs'!$A$2:$I$1722,9,FALSE),"")</f>
        <v/>
      </c>
      <c r="AK267" s="14" t="str">
        <f>IFERROR(VLOOKUP($AG$1&amp;'Service PJ'!$D265&amp;'Service PJ'!$B265&amp;'Service PJ'!$A265&amp;"*",'EPA_US9RT techs'!$A$2:$I$1722,9,FALSE),"")</f>
        <v/>
      </c>
      <c r="AL267" s="14" t="str">
        <f>IFERROR(VLOOKUP($AG$1&amp;'Service PJ'!$D265&amp;'Service PJ'!$B265&amp;'Service PJ'!$A265&amp;"*",'EPA_US9RT techs'!$A$2:$I$1722,9,FALSE),"")</f>
        <v/>
      </c>
      <c r="AM267" s="14" t="str">
        <f>IFERROR(VLOOKUP($AG$1&amp;'Service PJ'!$D265&amp;'Service PJ'!$B265&amp;'Service PJ'!$A265&amp;"*",'EPA_US9RT techs'!$A$2:$I$1722,9,FALSE),"")</f>
        <v/>
      </c>
      <c r="AN267" s="14" t="str">
        <f>IFERROR(VLOOKUP($AG$1&amp;'Service PJ'!$D265&amp;'Service PJ'!$B265&amp;'Service PJ'!$A265&amp;"*",'EPA_US9RT techs'!$A$2:$I$1722,9,FALSE),"")</f>
        <v/>
      </c>
      <c r="AO267" s="14" t="str">
        <f>IFERROR(VLOOKUP($AG$1&amp;'Service PJ'!$D265&amp;'Service PJ'!$B265&amp;'Service PJ'!$A265&amp;"*",'EPA_US9RT techs'!$A$2:$I$1722,9,FALSE),"")</f>
        <v/>
      </c>
      <c r="AP267" s="14" t="str">
        <f>IFERROR(VLOOKUP($AG$1&amp;'Service PJ'!$D265&amp;'Service PJ'!$B265&amp;'Service PJ'!$A265&amp;"*",'EPA_US9RT techs'!$A$2:$I$1722,9,FALSE),"")</f>
        <v/>
      </c>
      <c r="AQ267" s="14" t="str">
        <f>IFERROR(VLOOKUP($AG$1&amp;'Service PJ'!$D265&amp;'Service PJ'!$B265&amp;'Service PJ'!$A265&amp;"*",'EPA_US9RT techs'!$A$2:$I$1722,9,FALSE),"")</f>
        <v/>
      </c>
      <c r="AR267" s="14" t="str">
        <f>IFERROR(VLOOKUP($AG$1&amp;'Service PJ'!$D265&amp;'Service PJ'!$B265&amp;'Service PJ'!$A265&amp;"*",'EPA_US9RT techs'!$A$2:$I$1722,9,FALSE),"")</f>
        <v/>
      </c>
      <c r="AS267" s="14" t="str">
        <f>IFERROR(VLOOKUP($AG$1&amp;'Service PJ'!$D265&amp;'Service PJ'!$B265&amp;'Service PJ'!$A265&amp;"*",'EPA_US9RT techs'!$A$2:$I$1722,9,FALSE),"")</f>
        <v/>
      </c>
      <c r="AT267" s="14" t="str">
        <f>IFERROR(VLOOKUP($AG$1&amp;'Service PJ'!$D265&amp;'Service PJ'!$B265&amp;'Service PJ'!$A265&amp;"*",'EPA_US9RT techs'!$A$2:$I$1722,9,FALSE),"")</f>
        <v/>
      </c>
      <c r="AU267" s="14" t="str">
        <f>IFERROR(VLOOKUP($AG$1&amp;'Service PJ'!$D265&amp;'Service PJ'!$B265&amp;'Service PJ'!$A265&amp;"*",'EPA_US9RT techs'!$A$2:$I$1722,9,FALSE),"")</f>
        <v/>
      </c>
      <c r="AV267" s="14" t="str">
        <f>IFERROR(VLOOKUP($AG$1&amp;'Service PJ'!$D265&amp;'Service PJ'!$B265&amp;'Service PJ'!$A265&amp;"*",'EPA_US9RT techs'!$A$2:$I$1722,9,FALSE),"")</f>
        <v/>
      </c>
      <c r="AW267" s="14" t="str">
        <f>IFERROR(VLOOKUP($AG$1&amp;'Service PJ'!$D265&amp;'Service PJ'!$B265&amp;'Service PJ'!$A265&amp;"*",'EPA_US9RT techs'!$A$2:$I$1722,9,FALSE),"")</f>
        <v/>
      </c>
      <c r="AX267" s="14" t="str">
        <f>IFERROR(VLOOKUP($AG$1&amp;'Service PJ'!$D265&amp;'Service PJ'!$B265&amp;'Service PJ'!$A265&amp;"*",'EPA_US9RT techs'!$A$2:$I$1722,9,FALSE),"")</f>
        <v/>
      </c>
      <c r="AY267" s="14" t="str">
        <f>IFERROR(VLOOKUP($AG$1&amp;'Service PJ'!$D265&amp;'Service PJ'!$B265&amp;'Service PJ'!$A265&amp;"*",'EPA_US9RT techs'!$A$2:$I$1722,9,FALSE),"")</f>
        <v/>
      </c>
      <c r="AZ267" s="14" t="str">
        <f>IFERROR(VLOOKUP($AG$1&amp;'Service PJ'!$D265&amp;'Service PJ'!$B265&amp;'Service PJ'!$A265&amp;"*",'EPA_US9RT techs'!$A$2:$I$1722,9,FALSE),"")</f>
        <v/>
      </c>
      <c r="BA267" s="14" t="str">
        <f>IFERROR(VLOOKUP($AG$1&amp;'Service PJ'!$D265&amp;'Service PJ'!$B265&amp;'Service PJ'!$A265&amp;"*",'EPA_US9RT techs'!$A$2:$I$1722,9,FALSE),"")</f>
        <v/>
      </c>
      <c r="BB267" s="14" t="str">
        <f>IFERROR(VLOOKUP($AG$1&amp;'Service PJ'!$D265&amp;'Service PJ'!$B265&amp;'Service PJ'!$A265&amp;"*",'EPA_US9RT techs'!$A$2:$I$1722,9,FALSE),"")</f>
        <v/>
      </c>
      <c r="BC267" s="14" t="str">
        <f>IFERROR(VLOOKUP($AG$1&amp;'Service PJ'!$D265&amp;'Service PJ'!$B265&amp;'Service PJ'!$A265&amp;"*",'EPA_US9RT techs'!$A$2:$I$1722,9,FALSE),"")</f>
        <v/>
      </c>
      <c r="BD267" s="14" t="str">
        <f>IFERROR(VLOOKUP($AG$1&amp;'Service PJ'!$D265&amp;'Service PJ'!$B265&amp;'Service PJ'!$A265&amp;"*",'EPA_US9RT techs'!$A$2:$I$1722,9,FALSE),"")</f>
        <v/>
      </c>
      <c r="BE267" s="14" t="str">
        <f>IFERROR(VLOOKUP($AG$1&amp;'Service PJ'!$D265&amp;'Service PJ'!$B265&amp;'Service PJ'!$A265&amp;"*",'EPA_US9RT techs'!$A$2:$I$1722,9,FALSE),"")</f>
        <v/>
      </c>
      <c r="BF267" s="14" t="str">
        <f>IFERROR(VLOOKUP($AG$1&amp;'Service PJ'!$D265&amp;'Service PJ'!$B265&amp;'Service PJ'!$A265&amp;"*",'EPA_US9RT techs'!$A$2:$I$1722,9,FALSE),"")</f>
        <v/>
      </c>
      <c r="BG267" s="14" t="str">
        <f>IFERROR(VLOOKUP($AG$1&amp;'Service PJ'!$D265&amp;'Service PJ'!$B265&amp;'Service PJ'!$A265&amp;"*",'EPA_US9RT techs'!$A$2:$I$1722,9,FALSE),"")</f>
        <v/>
      </c>
      <c r="BH267" s="14" t="str">
        <f>IFERROR(VLOOKUP($AG$1&amp;'Service PJ'!$D265&amp;'Service PJ'!$B265&amp;'Service PJ'!$A265&amp;"*",'EPA_US9RT techs'!$A$2:$I$1722,9,FALSE),"")</f>
        <v/>
      </c>
      <c r="BI267" s="14" t="str">
        <f>IFERROR(VLOOKUP($AG$1&amp;'Service PJ'!$D265&amp;'Service PJ'!$B265&amp;'Service PJ'!$A265&amp;"*",'EPA_US9RT techs'!$A$2:$I$1722,9,FALSE),"")</f>
        <v/>
      </c>
      <c r="BJ267" s="14" t="str">
        <f>IFERROR(VLOOKUP($AG$1&amp;'Service PJ'!$D265&amp;'Service PJ'!$B265&amp;'Service PJ'!$A265&amp;"*",'EPA_US9RT techs'!$A$2:$I$1722,9,FALSE),"")</f>
        <v/>
      </c>
      <c r="BK267" s="14" t="str">
        <f>IFERROR(VLOOKUP($AG$1&amp;'Service PJ'!$D265&amp;'Service PJ'!$B265&amp;'Service PJ'!$A265&amp;"*",'EPA_US9RT techs'!$A$2:$I$1722,9,FALSE),"")</f>
        <v/>
      </c>
      <c r="BM267" t="str">
        <f>IF(SUM(BN267:CD267)=0,"\I:",'Service PJ'!$D265&amp;"_"&amp;'Service PJ'!$E265&amp;"_"&amp;'Service PJ'!$C265)</f>
        <v>\I:</v>
      </c>
      <c r="BN267" s="14" t="str">
        <f>IFERROR(VLOOKUP($BM$1&amp;'Service PJ'!$D265&amp;'Service PJ'!$B265&amp;'Service PJ'!$A265&amp;"*",'EPA_US9RT techs'!$A$2:$I$1722,9,FALSE),"")</f>
        <v/>
      </c>
      <c r="BO267" s="14" t="str">
        <f>IFERROR(VLOOKUP($BM$1&amp;'Service PJ'!$D265&amp;'Service PJ'!$B265&amp;'Service PJ'!$A265&amp;"*",'EPA_US9RT techs'!$A$2:$I$1722,9,FALSE),"")</f>
        <v/>
      </c>
      <c r="BP267" s="14" t="str">
        <f>IFERROR(VLOOKUP($BM$1&amp;'Service PJ'!$D265&amp;'Service PJ'!$B265&amp;'Service PJ'!$A265&amp;"*",'EPA_US9RT techs'!$A$2:$I$1722,9,FALSE),"")</f>
        <v/>
      </c>
      <c r="BQ267" s="14" t="str">
        <f>IFERROR(VLOOKUP($BM$1&amp;'Service PJ'!$D265&amp;'Service PJ'!$B265&amp;'Service PJ'!$A265&amp;"*",'EPA_US9RT techs'!$A$2:$I$1722,9,FALSE),"")</f>
        <v/>
      </c>
      <c r="BR267" s="14" t="str">
        <f>IFERROR(VLOOKUP($BM$1&amp;'Service PJ'!$D265&amp;'Service PJ'!$B265&amp;'Service PJ'!$A265&amp;"*",'EPA_US9RT techs'!$A$2:$I$1722,9,FALSE),"")</f>
        <v/>
      </c>
      <c r="BS267" s="14" t="str">
        <f>IFERROR(VLOOKUP($BM$1&amp;'Service PJ'!$D265&amp;'Service PJ'!$B265&amp;'Service PJ'!$A265&amp;"*",'EPA_US9RT techs'!$A$2:$I$1722,9,FALSE),"")</f>
        <v/>
      </c>
      <c r="BT267" s="14" t="str">
        <f>IFERROR(VLOOKUP($BM$1&amp;'Service PJ'!$D265&amp;'Service PJ'!$B265&amp;'Service PJ'!$A265&amp;"*",'EPA_US9RT techs'!$A$2:$I$1722,9,FALSE),"")</f>
        <v/>
      </c>
      <c r="BU267" s="14" t="str">
        <f>IFERROR(VLOOKUP($BM$1&amp;'Service PJ'!$D265&amp;'Service PJ'!$B265&amp;'Service PJ'!$A265&amp;"*",'EPA_US9RT techs'!$A$2:$I$1722,9,FALSE),"")</f>
        <v/>
      </c>
      <c r="BV267" s="14" t="str">
        <f>IFERROR(VLOOKUP($BM$1&amp;'Service PJ'!$D265&amp;'Service PJ'!$B265&amp;'Service PJ'!$A265&amp;"*",'EPA_US9RT techs'!$A$2:$I$1722,9,FALSE),"")</f>
        <v/>
      </c>
      <c r="BW267" s="14" t="str">
        <f>IFERROR(VLOOKUP($BM$1&amp;'Service PJ'!$D265&amp;'Service PJ'!$B265&amp;'Service PJ'!$A265&amp;"*",'EPA_US9RT techs'!$A$2:$I$1722,9,FALSE),"")</f>
        <v/>
      </c>
      <c r="BX267" s="14" t="str">
        <f>IFERROR(VLOOKUP($BM$1&amp;'Service PJ'!$D265&amp;'Service PJ'!$B265&amp;'Service PJ'!$A265&amp;"*",'EPA_US9RT techs'!$A$2:$I$1722,9,FALSE),"")</f>
        <v/>
      </c>
      <c r="BY267" s="14" t="str">
        <f>IFERROR(VLOOKUP($BM$1&amp;'Service PJ'!$D265&amp;'Service PJ'!$B265&amp;'Service PJ'!$A265&amp;"*",'EPA_US9RT techs'!$A$2:$I$1722,9,FALSE),"")</f>
        <v/>
      </c>
      <c r="BZ267" s="14" t="str">
        <f>IFERROR(VLOOKUP($BM$1&amp;'Service PJ'!$D265&amp;'Service PJ'!$B265&amp;'Service PJ'!$A265&amp;"*",'EPA_US9RT techs'!$A$2:$I$1722,9,FALSE),"")</f>
        <v/>
      </c>
      <c r="CA267" s="14" t="str">
        <f>IFERROR(VLOOKUP($BM$1&amp;'Service PJ'!$D265&amp;'Service PJ'!$B265&amp;'Service PJ'!$A265&amp;"*",'EPA_US9RT techs'!$A$2:$I$1722,9,FALSE),"")</f>
        <v/>
      </c>
      <c r="CB267" s="14" t="str">
        <f>IFERROR(VLOOKUP($BM$1&amp;'Service PJ'!$D265&amp;'Service PJ'!$B265&amp;'Service PJ'!$A265&amp;"*",'EPA_US9RT techs'!$A$2:$I$1722,9,FALSE),"")</f>
        <v/>
      </c>
      <c r="CC267" s="14" t="str">
        <f>IFERROR(VLOOKUP($BM$1&amp;'Service PJ'!$D265&amp;'Service PJ'!$B265&amp;'Service PJ'!$A265&amp;"*",'EPA_US9RT techs'!$A$2:$I$1722,9,FALSE),"")</f>
        <v/>
      </c>
      <c r="CD267" s="14" t="str">
        <f>IFERROR(VLOOKUP($BM$1&amp;'Service PJ'!$D265&amp;'Service PJ'!$B265&amp;'Service PJ'!$A265&amp;"*",'EPA_US9RT techs'!$A$2:$I$1722,9,FALSE),"")</f>
        <v/>
      </c>
      <c r="CE267" s="14" t="str">
        <f>IFERROR(VLOOKUP($BM$1&amp;'Service PJ'!$D265&amp;'Service PJ'!$B265&amp;'Service PJ'!$A265&amp;"*",'EPA_US9RT techs'!$A$2:$I$1722,9,FALSE),"")</f>
        <v/>
      </c>
      <c r="CF267" s="14" t="str">
        <f>IFERROR(VLOOKUP($BM$1&amp;'Service PJ'!$D265&amp;'Service PJ'!$B265&amp;'Service PJ'!$A265&amp;"*",'EPA_US9RT techs'!$A$2:$I$1722,9,FALSE),"")</f>
        <v/>
      </c>
      <c r="CG267" s="14" t="str">
        <f>IFERROR(VLOOKUP($BM$1&amp;'Service PJ'!$D265&amp;'Service PJ'!$B265&amp;'Service PJ'!$A265&amp;"*",'EPA_US9RT techs'!$A$2:$I$1722,9,FALSE),"")</f>
        <v/>
      </c>
      <c r="CH267" s="14" t="str">
        <f>IFERROR(VLOOKUP($BM$1&amp;'Service PJ'!$D265&amp;'Service PJ'!$B265&amp;'Service PJ'!$A265&amp;"*",'EPA_US9RT techs'!$A$2:$I$1722,9,FALSE),"")</f>
        <v/>
      </c>
      <c r="CI267" s="14" t="str">
        <f>IFERROR(VLOOKUP($BM$1&amp;'Service PJ'!$D265&amp;'Service PJ'!$B265&amp;'Service PJ'!$A265&amp;"*",'EPA_US9RT techs'!$A$2:$I$1722,9,FALSE),"")</f>
        <v/>
      </c>
      <c r="CJ267" s="14" t="str">
        <f>IFERROR(VLOOKUP($BM$1&amp;'Service PJ'!$D265&amp;'Service PJ'!$B265&amp;'Service PJ'!$A265&amp;"*",'EPA_US9RT techs'!$A$2:$I$1722,9,FALSE),"")</f>
        <v/>
      </c>
      <c r="CK267" s="14" t="str">
        <f>IFERROR(VLOOKUP($BM$1&amp;'Service PJ'!$D265&amp;'Service PJ'!$B265&amp;'Service PJ'!$A265&amp;"*",'EPA_US9RT techs'!$A$2:$I$1722,9,FALSE),"")</f>
        <v/>
      </c>
      <c r="CL267" s="14" t="str">
        <f>IFERROR(VLOOKUP($BM$1&amp;'Service PJ'!$D265&amp;'Service PJ'!$B265&amp;'Service PJ'!$A265&amp;"*",'EPA_US9RT techs'!$A$2:$I$1722,9,FALSE),"")</f>
        <v/>
      </c>
      <c r="CM267" s="14" t="str">
        <f>IFERROR(VLOOKUP($BM$1&amp;'Service PJ'!$D265&amp;'Service PJ'!$B265&amp;'Service PJ'!$A265&amp;"*",'EPA_US9RT techs'!$A$2:$I$1722,9,FALSE),"")</f>
        <v/>
      </c>
      <c r="CN267" s="14" t="str">
        <f>IFERROR(VLOOKUP($BM$1&amp;'Service PJ'!$D265&amp;'Service PJ'!$B265&amp;'Service PJ'!$A265&amp;"*",'EPA_US9RT techs'!$A$2:$I$1722,9,FALSE),"")</f>
        <v/>
      </c>
      <c r="CO267" s="14" t="str">
        <f>IFERROR(VLOOKUP($BM$1&amp;'Service PJ'!$D265&amp;'Service PJ'!$B265&amp;'Service PJ'!$A265&amp;"*",'EPA_US9RT techs'!$A$2:$I$1722,9,FALSE),"")</f>
        <v/>
      </c>
      <c r="CP267" s="14" t="str">
        <f>IFERROR(VLOOKUP($BM$1&amp;'Service PJ'!$D265&amp;'Service PJ'!$B265&amp;'Service PJ'!$A265&amp;"*",'EPA_US9RT techs'!$A$2:$I$1722,9,FALSE),"")</f>
        <v/>
      </c>
      <c r="CQ267" s="14" t="str">
        <f>IFERROR(VLOOKUP($BM$1&amp;'Service PJ'!$D265&amp;'Service PJ'!$B265&amp;'Service PJ'!$A265&amp;"*",'EPA_US9RT techs'!$A$2:$I$1722,9,FALSE),"")</f>
        <v/>
      </c>
      <c r="CS267" t="str">
        <f>IF(SUM(CT267:DJ267)=0,"\I:",'Service PJ'!$D265&amp;"_"&amp;'Service PJ'!$E265&amp;"_"&amp;'Service PJ'!$C265)</f>
        <v>\I:</v>
      </c>
      <c r="CT267" s="2" t="str">
        <f>IFERROR(VLOOKUP($CS$1&amp;'Service PJ'!$D265&amp;'Service PJ'!$B265&amp;'Service PJ'!$A265&amp;"*",'EPA_US9RT techs'!$A$2:$I$1722,9,FALSE),"")</f>
        <v/>
      </c>
      <c r="CU267" s="2" t="str">
        <f>IFERROR(VLOOKUP($CS$1&amp;'Service PJ'!$D265&amp;'Service PJ'!$B265&amp;'Service PJ'!$A265&amp;"*",'EPA_US9RT techs'!$A$2:$I$1722,9,FALSE),"")</f>
        <v/>
      </c>
      <c r="CV267" s="2" t="str">
        <f>IFERROR(VLOOKUP($CS$1&amp;'Service PJ'!$D265&amp;'Service PJ'!$B265&amp;'Service PJ'!$A265&amp;"*",'EPA_US9RT techs'!$A$2:$I$1722,9,FALSE),"")</f>
        <v/>
      </c>
      <c r="CW267" s="2" t="str">
        <f>IFERROR(VLOOKUP($CS$1&amp;'Service PJ'!$D265&amp;'Service PJ'!$B265&amp;'Service PJ'!$A265&amp;"*",'EPA_US9RT techs'!$A$2:$I$1722,9,FALSE),"")</f>
        <v/>
      </c>
      <c r="CX267" s="2" t="str">
        <f>IFERROR(VLOOKUP($CS$1&amp;'Service PJ'!$D265&amp;'Service PJ'!$B265&amp;'Service PJ'!$A265&amp;"*",'EPA_US9RT techs'!$A$2:$I$1722,9,FALSE),"")</f>
        <v/>
      </c>
      <c r="CY267" s="2" t="str">
        <f>IFERROR(VLOOKUP($CS$1&amp;'Service PJ'!$D265&amp;'Service PJ'!$B265&amp;'Service PJ'!$A265&amp;"*",'EPA_US9RT techs'!$A$2:$I$1722,9,FALSE),"")</f>
        <v/>
      </c>
      <c r="CZ267" s="2" t="str">
        <f>IFERROR(VLOOKUP($CS$1&amp;'Service PJ'!$D265&amp;'Service PJ'!$B265&amp;'Service PJ'!$A265&amp;"*",'EPA_US9RT techs'!$A$2:$I$1722,9,FALSE),"")</f>
        <v/>
      </c>
      <c r="DA267" s="2" t="str">
        <f>IFERROR(VLOOKUP($CS$1&amp;'Service PJ'!$D265&amp;'Service PJ'!$B265&amp;'Service PJ'!$A265&amp;"*",'EPA_US9RT techs'!$A$2:$I$1722,9,FALSE),"")</f>
        <v/>
      </c>
      <c r="DB267" s="2" t="str">
        <f>IFERROR(VLOOKUP($CS$1&amp;'Service PJ'!$D265&amp;'Service PJ'!$B265&amp;'Service PJ'!$A265&amp;"*",'EPA_US9RT techs'!$A$2:$I$1722,9,FALSE),"")</f>
        <v/>
      </c>
      <c r="DC267" s="2" t="str">
        <f>IFERROR(VLOOKUP($CS$1&amp;'Service PJ'!$D265&amp;'Service PJ'!$B265&amp;'Service PJ'!$A265&amp;"*",'EPA_US9RT techs'!$A$2:$I$1722,9,FALSE),"")</f>
        <v/>
      </c>
      <c r="DD267" s="2" t="str">
        <f>IFERROR(VLOOKUP($CS$1&amp;'Service PJ'!$D265&amp;'Service PJ'!$B265&amp;'Service PJ'!$A265&amp;"*",'EPA_US9RT techs'!$A$2:$I$1722,9,FALSE),"")</f>
        <v/>
      </c>
      <c r="DE267" s="2" t="str">
        <f>IFERROR(VLOOKUP($CS$1&amp;'Service PJ'!$D265&amp;'Service PJ'!$B265&amp;'Service PJ'!$A265&amp;"*",'EPA_US9RT techs'!$A$2:$I$1722,9,FALSE),"")</f>
        <v/>
      </c>
      <c r="DF267" s="2" t="str">
        <f>IFERROR(VLOOKUP($CS$1&amp;'Service PJ'!$D265&amp;'Service PJ'!$B265&amp;'Service PJ'!$A265&amp;"*",'EPA_US9RT techs'!$A$2:$I$1722,9,FALSE),"")</f>
        <v/>
      </c>
      <c r="DG267" s="2" t="str">
        <f>IFERROR(VLOOKUP($CS$1&amp;'Service PJ'!$D265&amp;'Service PJ'!$B265&amp;'Service PJ'!$A265&amp;"*",'EPA_US9RT techs'!$A$2:$I$1722,9,FALSE),"")</f>
        <v/>
      </c>
      <c r="DH267" s="2" t="str">
        <f>IFERROR(VLOOKUP($CS$1&amp;'Service PJ'!$D265&amp;'Service PJ'!$B265&amp;'Service PJ'!$A265&amp;"*",'EPA_US9RT techs'!$A$2:$I$1722,9,FALSE),"")</f>
        <v/>
      </c>
      <c r="DI267" s="2" t="str">
        <f>IFERROR(VLOOKUP($CS$1&amp;'Service PJ'!$D265&amp;'Service PJ'!$B265&amp;'Service PJ'!$A265&amp;"*",'EPA_US9RT techs'!$A$2:$I$1722,9,FALSE),"")</f>
        <v/>
      </c>
      <c r="DJ267" s="2" t="str">
        <f>IFERROR(VLOOKUP($CS$1&amp;'Service PJ'!$D265&amp;'Service PJ'!$B265&amp;'Service PJ'!$A265&amp;"*",'EPA_US9RT techs'!$A$2:$I$1722,9,FALSE),"")</f>
        <v/>
      </c>
      <c r="DK267" s="2" t="str">
        <f>IFERROR(VLOOKUP($CS$1&amp;'Service PJ'!$D265&amp;'Service PJ'!$B265&amp;'Service PJ'!$A265&amp;"*",'EPA_US9RT techs'!$A$2:$I$1722,9,FALSE),"")</f>
        <v/>
      </c>
      <c r="DL267" s="2" t="str">
        <f>IFERROR(VLOOKUP($CS$1&amp;'Service PJ'!$D265&amp;'Service PJ'!$B265&amp;'Service PJ'!$A265&amp;"*",'EPA_US9RT techs'!$A$2:$I$1722,9,FALSE),"")</f>
        <v/>
      </c>
      <c r="DM267" s="2" t="str">
        <f>IFERROR(VLOOKUP($CS$1&amp;'Service PJ'!$D265&amp;'Service PJ'!$B265&amp;'Service PJ'!$A265&amp;"*",'EPA_US9RT techs'!$A$2:$I$1722,9,FALSE),"")</f>
        <v/>
      </c>
      <c r="DN267" s="2" t="str">
        <f>IFERROR(VLOOKUP($CS$1&amp;'Service PJ'!$D265&amp;'Service PJ'!$B265&amp;'Service PJ'!$A265&amp;"*",'EPA_US9RT techs'!$A$2:$I$1722,9,FALSE),"")</f>
        <v/>
      </c>
      <c r="DO267" s="2" t="str">
        <f>IFERROR(VLOOKUP($CS$1&amp;'Service PJ'!$D265&amp;'Service PJ'!$B265&amp;'Service PJ'!$A265&amp;"*",'EPA_US9RT techs'!$A$2:$I$1722,9,FALSE),"")</f>
        <v/>
      </c>
      <c r="DP267" s="2" t="str">
        <f>IFERROR(VLOOKUP($CS$1&amp;'Service PJ'!$D265&amp;'Service PJ'!$B265&amp;'Service PJ'!$A265&amp;"*",'EPA_US9RT techs'!$A$2:$I$1722,9,FALSE),"")</f>
        <v/>
      </c>
      <c r="DQ267" s="2" t="str">
        <f>IFERROR(VLOOKUP($CS$1&amp;'Service PJ'!$D265&amp;'Service PJ'!$B265&amp;'Service PJ'!$A265&amp;"*",'EPA_US9RT techs'!$A$2:$I$1722,9,FALSE),"")</f>
        <v/>
      </c>
      <c r="DR267" s="2" t="str">
        <f>IFERROR(VLOOKUP($CS$1&amp;'Service PJ'!$D265&amp;'Service PJ'!$B265&amp;'Service PJ'!$A265&amp;"*",'EPA_US9RT techs'!$A$2:$I$1722,9,FALSE),"")</f>
        <v/>
      </c>
      <c r="DS267" s="2" t="str">
        <f>IFERROR(VLOOKUP($CS$1&amp;'Service PJ'!$D265&amp;'Service PJ'!$B265&amp;'Service PJ'!$A265&amp;"*",'EPA_US9RT techs'!$A$2:$I$1722,9,FALSE),"")</f>
        <v/>
      </c>
      <c r="DT267" s="2" t="str">
        <f>IFERROR(VLOOKUP($CS$1&amp;'Service PJ'!$D265&amp;'Service PJ'!$B265&amp;'Service PJ'!$A265&amp;"*",'EPA_US9RT techs'!$A$2:$I$1722,9,FALSE),"")</f>
        <v/>
      </c>
      <c r="DU267" s="2" t="str">
        <f>IFERROR(VLOOKUP($CS$1&amp;'Service PJ'!$D265&amp;'Service PJ'!$B265&amp;'Service PJ'!$A265&amp;"*",'EPA_US9RT techs'!$A$2:$I$1722,9,FALSE),"")</f>
        <v/>
      </c>
      <c r="DV267" s="2" t="str">
        <f>IFERROR(VLOOKUP($CS$1&amp;'Service PJ'!$D265&amp;'Service PJ'!$B265&amp;'Service PJ'!$A265&amp;"*",'EPA_US9RT techs'!$A$2:$I$1722,9,FALSE),"")</f>
        <v/>
      </c>
      <c r="DW267" s="2" t="str">
        <f>IFERROR(VLOOKUP($CS$1&amp;'Service PJ'!$D265&amp;'Service PJ'!$B265&amp;'Service PJ'!$A265&amp;"*",'EPA_US9RT techs'!$A$2:$I$1722,9,FALSE),"")</f>
        <v/>
      </c>
    </row>
    <row r="268" spans="1:127" x14ac:dyDescent="0.45">
      <c r="A268" t="str">
        <f>IF(SUM(B268:R268)=0,"\I:",'Service PJ'!$D266&amp;"_"&amp;'Service PJ'!$E266&amp;"_"&amp;'Service PJ'!$C266)</f>
        <v>INF_STM_BFG</v>
      </c>
      <c r="B268" s="14">
        <f>IFERROR(VLOOKUP($A$1&amp;'Service PJ'!$D266&amp;'Service PJ'!$B266&amp;'Service PJ'!$A266&amp;"*",'EPA_US9RT techs'!$A$2:$I$1722,9,FALSE),"")</f>
        <v>3.7859440792000001</v>
      </c>
      <c r="C268" s="14">
        <f>IFERROR(VLOOKUP($A$1&amp;'Service PJ'!$D266&amp;'Service PJ'!$B266&amp;'Service PJ'!$A266&amp;"*",'EPA_US9RT techs'!$A$2:$I$1722,9,FALSE),"")</f>
        <v>3.7859440792000001</v>
      </c>
      <c r="D268" s="14">
        <f>IFERROR(VLOOKUP($A$1&amp;'Service PJ'!$D266&amp;'Service PJ'!$B266&amp;'Service PJ'!$A266&amp;"*",'EPA_US9RT techs'!$A$2:$I$1722,9,FALSE),"")</f>
        <v>3.7859440792000001</v>
      </c>
      <c r="E268" s="14">
        <f>IFERROR(VLOOKUP($A$1&amp;'Service PJ'!$D266&amp;'Service PJ'!$B266&amp;'Service PJ'!$A266&amp;"*",'EPA_US9RT techs'!$A$2:$I$1722,9,FALSE),"")</f>
        <v>3.7859440792000001</v>
      </c>
      <c r="F268" s="14">
        <f>IFERROR(VLOOKUP($A$1&amp;'Service PJ'!$D266&amp;'Service PJ'!$B266&amp;'Service PJ'!$A266&amp;"*",'EPA_US9RT techs'!$A$2:$I$1722,9,FALSE),"")</f>
        <v>3.7859440792000001</v>
      </c>
      <c r="G268" s="14">
        <f>IFERROR(VLOOKUP($A$1&amp;'Service PJ'!$D266&amp;'Service PJ'!$B266&amp;'Service PJ'!$A266&amp;"*",'EPA_US9RT techs'!$A$2:$I$1722,9,FALSE),"")</f>
        <v>3.7859440792000001</v>
      </c>
      <c r="H268" s="14">
        <f>IFERROR(VLOOKUP($A$1&amp;'Service PJ'!$D266&amp;'Service PJ'!$B266&amp;'Service PJ'!$A266&amp;"*",'EPA_US9RT techs'!$A$2:$I$1722,9,FALSE),"")</f>
        <v>3.7859440792000001</v>
      </c>
      <c r="I268" s="14">
        <f>IFERROR(VLOOKUP($A$1&amp;'Service PJ'!$D266&amp;'Service PJ'!$B266&amp;'Service PJ'!$A266&amp;"*",'EPA_US9RT techs'!$A$2:$I$1722,9,FALSE),"")</f>
        <v>3.7859440792000001</v>
      </c>
      <c r="J268" s="14">
        <f>IFERROR(VLOOKUP($A$1&amp;'Service PJ'!$D266&amp;'Service PJ'!$B266&amp;'Service PJ'!$A266&amp;"*",'EPA_US9RT techs'!$A$2:$I$1722,9,FALSE),"")</f>
        <v>3.7859440792000001</v>
      </c>
      <c r="K268" s="14">
        <f>IFERROR(VLOOKUP($A$1&amp;'Service PJ'!$D266&amp;'Service PJ'!$B266&amp;'Service PJ'!$A266&amp;"*",'EPA_US9RT techs'!$A$2:$I$1722,9,FALSE),"")</f>
        <v>3.7859440792000001</v>
      </c>
      <c r="L268" s="14">
        <f>IFERROR(VLOOKUP($A$1&amp;'Service PJ'!$D266&amp;'Service PJ'!$B266&amp;'Service PJ'!$A266&amp;"*",'EPA_US9RT techs'!$A$2:$I$1722,9,FALSE),"")</f>
        <v>3.7859440792000001</v>
      </c>
      <c r="M268" s="14">
        <f>IFERROR(VLOOKUP($A$1&amp;'Service PJ'!$D266&amp;'Service PJ'!$B266&amp;'Service PJ'!$A266&amp;"*",'EPA_US9RT techs'!$A$2:$I$1722,9,FALSE),"")</f>
        <v>3.7859440792000001</v>
      </c>
      <c r="N268" s="14">
        <f>IFERROR(VLOOKUP($A$1&amp;'Service PJ'!$D266&amp;'Service PJ'!$B266&amp;'Service PJ'!$A266&amp;"*",'EPA_US9RT techs'!$A$2:$I$1722,9,FALSE),"")</f>
        <v>3.7859440792000001</v>
      </c>
      <c r="O268" s="14">
        <f>IFERROR(VLOOKUP($A$1&amp;'Service PJ'!$D266&amp;'Service PJ'!$B266&amp;'Service PJ'!$A266&amp;"*",'EPA_US9RT techs'!$A$2:$I$1722,9,FALSE),"")</f>
        <v>3.7859440792000001</v>
      </c>
      <c r="P268" s="14">
        <f>IFERROR(VLOOKUP($A$1&amp;'Service PJ'!$D266&amp;'Service PJ'!$B266&amp;'Service PJ'!$A266&amp;"*",'EPA_US9RT techs'!$A$2:$I$1722,9,FALSE),"")</f>
        <v>3.7859440792000001</v>
      </c>
      <c r="Q268" s="14">
        <f>IFERROR(VLOOKUP($A$1&amp;'Service PJ'!$D266&amp;'Service PJ'!$B266&amp;'Service PJ'!$A266&amp;"*",'EPA_US9RT techs'!$A$2:$I$1722,9,FALSE),"")</f>
        <v>3.7859440792000001</v>
      </c>
      <c r="R268" s="14">
        <f>IFERROR(VLOOKUP($A$1&amp;'Service PJ'!$D266&amp;'Service PJ'!$B266&amp;'Service PJ'!$A266&amp;"*",'EPA_US9RT techs'!$A$2:$I$1722,9,FALSE),"")</f>
        <v>3.7859440792000001</v>
      </c>
      <c r="S268" s="14">
        <f>IFERROR(VLOOKUP($A$1&amp;'Service PJ'!$D266&amp;'Service PJ'!$B266&amp;'Service PJ'!$A266&amp;"*",'EPA_US9RT techs'!$A$2:$I$1722,9,FALSE),"")</f>
        <v>3.7859440792000001</v>
      </c>
      <c r="T268" s="14">
        <f>IFERROR(VLOOKUP($A$1&amp;'Service PJ'!$D266&amp;'Service PJ'!$B266&amp;'Service PJ'!$A266&amp;"*",'EPA_US9RT techs'!$A$2:$I$1722,9,FALSE),"")</f>
        <v>3.7859440792000001</v>
      </c>
      <c r="U268" s="14">
        <f>IFERROR(VLOOKUP($A$1&amp;'Service PJ'!$D266&amp;'Service PJ'!$B266&amp;'Service PJ'!$A266&amp;"*",'EPA_US9RT techs'!$A$2:$I$1722,9,FALSE),"")</f>
        <v>3.7859440792000001</v>
      </c>
      <c r="V268" s="14">
        <f>IFERROR(VLOOKUP($A$1&amp;'Service PJ'!$D266&amp;'Service PJ'!$B266&amp;'Service PJ'!$A266&amp;"*",'EPA_US9RT techs'!$A$2:$I$1722,9,FALSE),"")</f>
        <v>3.7859440792000001</v>
      </c>
      <c r="W268" s="14">
        <f>IFERROR(VLOOKUP($A$1&amp;'Service PJ'!$D266&amp;'Service PJ'!$B266&amp;'Service PJ'!$A266&amp;"*",'EPA_US9RT techs'!$A$2:$I$1722,9,FALSE),"")</f>
        <v>3.7859440792000001</v>
      </c>
      <c r="X268" s="14">
        <f>IFERROR(VLOOKUP($A$1&amp;'Service PJ'!$D266&amp;'Service PJ'!$B266&amp;'Service PJ'!$A266&amp;"*",'EPA_US9RT techs'!$A$2:$I$1722,9,FALSE),"")</f>
        <v>3.7859440792000001</v>
      </c>
      <c r="Y268" s="14">
        <f>IFERROR(VLOOKUP($A$1&amp;'Service PJ'!$D266&amp;'Service PJ'!$B266&amp;'Service PJ'!$A266&amp;"*",'EPA_US9RT techs'!$A$2:$I$1722,9,FALSE),"")</f>
        <v>3.7859440792000001</v>
      </c>
      <c r="Z268" s="14">
        <f>IFERROR(VLOOKUP($A$1&amp;'Service PJ'!$D266&amp;'Service PJ'!$B266&amp;'Service PJ'!$A266&amp;"*",'EPA_US9RT techs'!$A$2:$I$1722,9,FALSE),"")</f>
        <v>3.7859440792000001</v>
      </c>
      <c r="AA268" s="14">
        <f>IFERROR(VLOOKUP($A$1&amp;'Service PJ'!$D266&amp;'Service PJ'!$B266&amp;'Service PJ'!$A266&amp;"*",'EPA_US9RT techs'!$A$2:$I$1722,9,FALSE),"")</f>
        <v>3.7859440792000001</v>
      </c>
      <c r="AB268" s="14">
        <f>IFERROR(VLOOKUP($A$1&amp;'Service PJ'!$D266&amp;'Service PJ'!$B266&amp;'Service PJ'!$A266&amp;"*",'EPA_US9RT techs'!$A$2:$I$1722,9,FALSE),"")</f>
        <v>3.7859440792000001</v>
      </c>
      <c r="AC268" s="14">
        <f>IFERROR(VLOOKUP($A$1&amp;'Service PJ'!$D266&amp;'Service PJ'!$B266&amp;'Service PJ'!$A266&amp;"*",'EPA_US9RT techs'!$A$2:$I$1722,9,FALSE),"")</f>
        <v>3.7859440792000001</v>
      </c>
      <c r="AD268" s="14">
        <f>IFERROR(VLOOKUP($A$1&amp;'Service PJ'!$D266&amp;'Service PJ'!$B266&amp;'Service PJ'!$A266&amp;"*",'EPA_US9RT techs'!$A$2:$I$1722,9,FALSE),"")</f>
        <v>3.7859440792000001</v>
      </c>
      <c r="AE268" s="14">
        <f>IFERROR(VLOOKUP($A$1&amp;'Service PJ'!$D266&amp;'Service PJ'!$B266&amp;'Service PJ'!$A266&amp;"*",'EPA_US9RT techs'!$A$2:$I$1722,9,FALSE),"")</f>
        <v>3.7859440792000001</v>
      </c>
      <c r="AG268" t="str">
        <f>IF(SUM(AH268:AX268)=0,"\I:",'Service PJ'!$D266&amp;"_"&amp;'Service PJ'!$E266&amp;"_"&amp;'Service PJ'!$C266)</f>
        <v>INF_STM_BFG</v>
      </c>
      <c r="AH268" s="14">
        <f>IFERROR(VLOOKUP($AG$1&amp;'Service PJ'!$D266&amp;'Service PJ'!$B266&amp;'Service PJ'!$A266&amp;"*",'EPA_US9RT techs'!$A$2:$I$1722,9,FALSE),"")</f>
        <v>0.61788691539999996</v>
      </c>
      <c r="AI268" s="14">
        <f>IFERROR(VLOOKUP($AG$1&amp;'Service PJ'!$D266&amp;'Service PJ'!$B266&amp;'Service PJ'!$A266&amp;"*",'EPA_US9RT techs'!$A$2:$I$1722,9,FALSE),"")</f>
        <v>0.61788691539999996</v>
      </c>
      <c r="AJ268" s="14">
        <f>IFERROR(VLOOKUP($AG$1&amp;'Service PJ'!$D266&amp;'Service PJ'!$B266&amp;'Service PJ'!$A266&amp;"*",'EPA_US9RT techs'!$A$2:$I$1722,9,FALSE),"")</f>
        <v>0.61788691539999996</v>
      </c>
      <c r="AK268" s="14">
        <f>IFERROR(VLOOKUP($AG$1&amp;'Service PJ'!$D266&amp;'Service PJ'!$B266&amp;'Service PJ'!$A266&amp;"*",'EPA_US9RT techs'!$A$2:$I$1722,9,FALSE),"")</f>
        <v>0.61788691539999996</v>
      </c>
      <c r="AL268" s="14">
        <f>IFERROR(VLOOKUP($AG$1&amp;'Service PJ'!$D266&amp;'Service PJ'!$B266&amp;'Service PJ'!$A266&amp;"*",'EPA_US9RT techs'!$A$2:$I$1722,9,FALSE),"")</f>
        <v>0.61788691539999996</v>
      </c>
      <c r="AM268" s="14">
        <f>IFERROR(VLOOKUP($AG$1&amp;'Service PJ'!$D266&amp;'Service PJ'!$B266&amp;'Service PJ'!$A266&amp;"*",'EPA_US9RT techs'!$A$2:$I$1722,9,FALSE),"")</f>
        <v>0.61788691539999996</v>
      </c>
      <c r="AN268" s="14">
        <f>IFERROR(VLOOKUP($AG$1&amp;'Service PJ'!$D266&amp;'Service PJ'!$B266&amp;'Service PJ'!$A266&amp;"*",'EPA_US9RT techs'!$A$2:$I$1722,9,FALSE),"")</f>
        <v>0.61788691539999996</v>
      </c>
      <c r="AO268" s="14">
        <f>IFERROR(VLOOKUP($AG$1&amp;'Service PJ'!$D266&amp;'Service PJ'!$B266&amp;'Service PJ'!$A266&amp;"*",'EPA_US9RT techs'!$A$2:$I$1722,9,FALSE),"")</f>
        <v>0.61788691539999996</v>
      </c>
      <c r="AP268" s="14">
        <f>IFERROR(VLOOKUP($AG$1&amp;'Service PJ'!$D266&amp;'Service PJ'!$B266&amp;'Service PJ'!$A266&amp;"*",'EPA_US9RT techs'!$A$2:$I$1722,9,FALSE),"")</f>
        <v>0.61788691539999996</v>
      </c>
      <c r="AQ268" s="14">
        <f>IFERROR(VLOOKUP($AG$1&amp;'Service PJ'!$D266&amp;'Service PJ'!$B266&amp;'Service PJ'!$A266&amp;"*",'EPA_US9RT techs'!$A$2:$I$1722,9,FALSE),"")</f>
        <v>0.61788691539999996</v>
      </c>
      <c r="AR268" s="14">
        <f>IFERROR(VLOOKUP($AG$1&amp;'Service PJ'!$D266&amp;'Service PJ'!$B266&amp;'Service PJ'!$A266&amp;"*",'EPA_US9RT techs'!$A$2:$I$1722,9,FALSE),"")</f>
        <v>0.61788691539999996</v>
      </c>
      <c r="AS268" s="14">
        <f>IFERROR(VLOOKUP($AG$1&amp;'Service PJ'!$D266&amp;'Service PJ'!$B266&amp;'Service PJ'!$A266&amp;"*",'EPA_US9RT techs'!$A$2:$I$1722,9,FALSE),"")</f>
        <v>0.61788691539999996</v>
      </c>
      <c r="AT268" s="14">
        <f>IFERROR(VLOOKUP($AG$1&amp;'Service PJ'!$D266&amp;'Service PJ'!$B266&amp;'Service PJ'!$A266&amp;"*",'EPA_US9RT techs'!$A$2:$I$1722,9,FALSE),"")</f>
        <v>0.61788691539999996</v>
      </c>
      <c r="AU268" s="14">
        <f>IFERROR(VLOOKUP($AG$1&amp;'Service PJ'!$D266&amp;'Service PJ'!$B266&amp;'Service PJ'!$A266&amp;"*",'EPA_US9RT techs'!$A$2:$I$1722,9,FALSE),"")</f>
        <v>0.61788691539999996</v>
      </c>
      <c r="AV268" s="14">
        <f>IFERROR(VLOOKUP($AG$1&amp;'Service PJ'!$D266&amp;'Service PJ'!$B266&amp;'Service PJ'!$A266&amp;"*",'EPA_US9RT techs'!$A$2:$I$1722,9,FALSE),"")</f>
        <v>0.61788691539999996</v>
      </c>
      <c r="AW268" s="14">
        <f>IFERROR(VLOOKUP($AG$1&amp;'Service PJ'!$D266&amp;'Service PJ'!$B266&amp;'Service PJ'!$A266&amp;"*",'EPA_US9RT techs'!$A$2:$I$1722,9,FALSE),"")</f>
        <v>0.61788691539999996</v>
      </c>
      <c r="AX268" s="14">
        <f>IFERROR(VLOOKUP($AG$1&amp;'Service PJ'!$D266&amp;'Service PJ'!$B266&amp;'Service PJ'!$A266&amp;"*",'EPA_US9RT techs'!$A$2:$I$1722,9,FALSE),"")</f>
        <v>0.61788691539999996</v>
      </c>
      <c r="AY268" s="14">
        <f>IFERROR(VLOOKUP($AG$1&amp;'Service PJ'!$D266&amp;'Service PJ'!$B266&amp;'Service PJ'!$A266&amp;"*",'EPA_US9RT techs'!$A$2:$I$1722,9,FALSE),"")</f>
        <v>0.61788691539999996</v>
      </c>
      <c r="AZ268" s="14">
        <f>IFERROR(VLOOKUP($AG$1&amp;'Service PJ'!$D266&amp;'Service PJ'!$B266&amp;'Service PJ'!$A266&amp;"*",'EPA_US9RT techs'!$A$2:$I$1722,9,FALSE),"")</f>
        <v>0.61788691539999996</v>
      </c>
      <c r="BA268" s="14">
        <f>IFERROR(VLOOKUP($AG$1&amp;'Service PJ'!$D266&amp;'Service PJ'!$B266&amp;'Service PJ'!$A266&amp;"*",'EPA_US9RT techs'!$A$2:$I$1722,9,FALSE),"")</f>
        <v>0.61788691539999996</v>
      </c>
      <c r="BB268" s="14">
        <f>IFERROR(VLOOKUP($AG$1&amp;'Service PJ'!$D266&amp;'Service PJ'!$B266&amp;'Service PJ'!$A266&amp;"*",'EPA_US9RT techs'!$A$2:$I$1722,9,FALSE),"")</f>
        <v>0.61788691539999996</v>
      </c>
      <c r="BC268" s="14">
        <f>IFERROR(VLOOKUP($AG$1&amp;'Service PJ'!$D266&amp;'Service PJ'!$B266&amp;'Service PJ'!$A266&amp;"*",'EPA_US9RT techs'!$A$2:$I$1722,9,FALSE),"")</f>
        <v>0.61788691539999996</v>
      </c>
      <c r="BD268" s="14">
        <f>IFERROR(VLOOKUP($AG$1&amp;'Service PJ'!$D266&amp;'Service PJ'!$B266&amp;'Service PJ'!$A266&amp;"*",'EPA_US9RT techs'!$A$2:$I$1722,9,FALSE),"")</f>
        <v>0.61788691539999996</v>
      </c>
      <c r="BE268" s="14">
        <f>IFERROR(VLOOKUP($AG$1&amp;'Service PJ'!$D266&amp;'Service PJ'!$B266&amp;'Service PJ'!$A266&amp;"*",'EPA_US9RT techs'!$A$2:$I$1722,9,FALSE),"")</f>
        <v>0.61788691539999996</v>
      </c>
      <c r="BF268" s="14">
        <f>IFERROR(VLOOKUP($AG$1&amp;'Service PJ'!$D266&amp;'Service PJ'!$B266&amp;'Service PJ'!$A266&amp;"*",'EPA_US9RT techs'!$A$2:$I$1722,9,FALSE),"")</f>
        <v>0.61788691539999996</v>
      </c>
      <c r="BG268" s="14">
        <f>IFERROR(VLOOKUP($AG$1&amp;'Service PJ'!$D266&amp;'Service PJ'!$B266&amp;'Service PJ'!$A266&amp;"*",'EPA_US9RT techs'!$A$2:$I$1722,9,FALSE),"")</f>
        <v>0.61788691539999996</v>
      </c>
      <c r="BH268" s="14">
        <f>IFERROR(VLOOKUP($AG$1&amp;'Service PJ'!$D266&amp;'Service PJ'!$B266&amp;'Service PJ'!$A266&amp;"*",'EPA_US9RT techs'!$A$2:$I$1722,9,FALSE),"")</f>
        <v>0.61788691539999996</v>
      </c>
      <c r="BI268" s="14">
        <f>IFERROR(VLOOKUP($AG$1&amp;'Service PJ'!$D266&amp;'Service PJ'!$B266&amp;'Service PJ'!$A266&amp;"*",'EPA_US9RT techs'!$A$2:$I$1722,9,FALSE),"")</f>
        <v>0.61788691539999996</v>
      </c>
      <c r="BJ268" s="14">
        <f>IFERROR(VLOOKUP($AG$1&amp;'Service PJ'!$D266&amp;'Service PJ'!$B266&amp;'Service PJ'!$A266&amp;"*",'EPA_US9RT techs'!$A$2:$I$1722,9,FALSE),"")</f>
        <v>0.61788691539999996</v>
      </c>
      <c r="BK268" s="14">
        <f>IFERROR(VLOOKUP($AG$1&amp;'Service PJ'!$D266&amp;'Service PJ'!$B266&amp;'Service PJ'!$A266&amp;"*",'EPA_US9RT techs'!$A$2:$I$1722,9,FALSE),"")</f>
        <v>0.61788691539999996</v>
      </c>
      <c r="BM268" t="str">
        <f>IF(SUM(BN268:CD268)=0,"\I:",'Service PJ'!$D266&amp;"_"&amp;'Service PJ'!$E266&amp;"_"&amp;'Service PJ'!$C266)</f>
        <v>INF_STM_BFG</v>
      </c>
      <c r="BN268" s="14">
        <f>IFERROR(VLOOKUP($BM$1&amp;'Service PJ'!$D266&amp;'Service PJ'!$B266&amp;'Service PJ'!$A266&amp;"*",'EPA_US9RT techs'!$A$2:$I$1722,9,FALSE),"")</f>
        <v>0.17414847289999999</v>
      </c>
      <c r="BO268" s="14">
        <f>IFERROR(VLOOKUP($BM$1&amp;'Service PJ'!$D266&amp;'Service PJ'!$B266&amp;'Service PJ'!$A266&amp;"*",'EPA_US9RT techs'!$A$2:$I$1722,9,FALSE),"")</f>
        <v>0.17414847289999999</v>
      </c>
      <c r="BP268" s="14">
        <f>IFERROR(VLOOKUP($BM$1&amp;'Service PJ'!$D266&amp;'Service PJ'!$B266&amp;'Service PJ'!$A266&amp;"*",'EPA_US9RT techs'!$A$2:$I$1722,9,FALSE),"")</f>
        <v>0.17414847289999999</v>
      </c>
      <c r="BQ268" s="14">
        <f>IFERROR(VLOOKUP($BM$1&amp;'Service PJ'!$D266&amp;'Service PJ'!$B266&amp;'Service PJ'!$A266&amp;"*",'EPA_US9RT techs'!$A$2:$I$1722,9,FALSE),"")</f>
        <v>0.17414847289999999</v>
      </c>
      <c r="BR268" s="14">
        <f>IFERROR(VLOOKUP($BM$1&amp;'Service PJ'!$D266&amp;'Service PJ'!$B266&amp;'Service PJ'!$A266&amp;"*",'EPA_US9RT techs'!$A$2:$I$1722,9,FALSE),"")</f>
        <v>0.17414847289999999</v>
      </c>
      <c r="BS268" s="14">
        <f>IFERROR(VLOOKUP($BM$1&amp;'Service PJ'!$D266&amp;'Service PJ'!$B266&amp;'Service PJ'!$A266&amp;"*",'EPA_US9RT techs'!$A$2:$I$1722,9,FALSE),"")</f>
        <v>0.17414847289999999</v>
      </c>
      <c r="BT268" s="14">
        <f>IFERROR(VLOOKUP($BM$1&amp;'Service PJ'!$D266&amp;'Service PJ'!$B266&amp;'Service PJ'!$A266&amp;"*",'EPA_US9RT techs'!$A$2:$I$1722,9,FALSE),"")</f>
        <v>0.17414847289999999</v>
      </c>
      <c r="BU268" s="14">
        <f>IFERROR(VLOOKUP($BM$1&amp;'Service PJ'!$D266&amp;'Service PJ'!$B266&amp;'Service PJ'!$A266&amp;"*",'EPA_US9RT techs'!$A$2:$I$1722,9,FALSE),"")</f>
        <v>0.17414847289999999</v>
      </c>
      <c r="BV268" s="14">
        <f>IFERROR(VLOOKUP($BM$1&amp;'Service PJ'!$D266&amp;'Service PJ'!$B266&amp;'Service PJ'!$A266&amp;"*",'EPA_US9RT techs'!$A$2:$I$1722,9,FALSE),"")</f>
        <v>0.17414847289999999</v>
      </c>
      <c r="BW268" s="14">
        <f>IFERROR(VLOOKUP($BM$1&amp;'Service PJ'!$D266&amp;'Service PJ'!$B266&amp;'Service PJ'!$A266&amp;"*",'EPA_US9RT techs'!$A$2:$I$1722,9,FALSE),"")</f>
        <v>0.17414847289999999</v>
      </c>
      <c r="BX268" s="14">
        <f>IFERROR(VLOOKUP($BM$1&amp;'Service PJ'!$D266&amp;'Service PJ'!$B266&amp;'Service PJ'!$A266&amp;"*",'EPA_US9RT techs'!$A$2:$I$1722,9,FALSE),"")</f>
        <v>0.17414847289999999</v>
      </c>
      <c r="BY268" s="14">
        <f>IFERROR(VLOOKUP($BM$1&amp;'Service PJ'!$D266&amp;'Service PJ'!$B266&amp;'Service PJ'!$A266&amp;"*",'EPA_US9RT techs'!$A$2:$I$1722,9,FALSE),"")</f>
        <v>0.17414847289999999</v>
      </c>
      <c r="BZ268" s="14">
        <f>IFERROR(VLOOKUP($BM$1&amp;'Service PJ'!$D266&amp;'Service PJ'!$B266&amp;'Service PJ'!$A266&amp;"*",'EPA_US9RT techs'!$A$2:$I$1722,9,FALSE),"")</f>
        <v>0.17414847289999999</v>
      </c>
      <c r="CA268" s="14">
        <f>IFERROR(VLOOKUP($BM$1&amp;'Service PJ'!$D266&amp;'Service PJ'!$B266&amp;'Service PJ'!$A266&amp;"*",'EPA_US9RT techs'!$A$2:$I$1722,9,FALSE),"")</f>
        <v>0.17414847289999999</v>
      </c>
      <c r="CB268" s="14">
        <f>IFERROR(VLOOKUP($BM$1&amp;'Service PJ'!$D266&amp;'Service PJ'!$B266&amp;'Service PJ'!$A266&amp;"*",'EPA_US9RT techs'!$A$2:$I$1722,9,FALSE),"")</f>
        <v>0.17414847289999999</v>
      </c>
      <c r="CC268" s="14">
        <f>IFERROR(VLOOKUP($BM$1&amp;'Service PJ'!$D266&amp;'Service PJ'!$B266&amp;'Service PJ'!$A266&amp;"*",'EPA_US9RT techs'!$A$2:$I$1722,9,FALSE),"")</f>
        <v>0.17414847289999999</v>
      </c>
      <c r="CD268" s="14">
        <f>IFERROR(VLOOKUP($BM$1&amp;'Service PJ'!$D266&amp;'Service PJ'!$B266&amp;'Service PJ'!$A266&amp;"*",'EPA_US9RT techs'!$A$2:$I$1722,9,FALSE),"")</f>
        <v>0.17414847289999999</v>
      </c>
      <c r="CE268" s="14">
        <f>IFERROR(VLOOKUP($BM$1&amp;'Service PJ'!$D266&amp;'Service PJ'!$B266&amp;'Service PJ'!$A266&amp;"*",'EPA_US9RT techs'!$A$2:$I$1722,9,FALSE),"")</f>
        <v>0.17414847289999999</v>
      </c>
      <c r="CF268" s="14">
        <f>IFERROR(VLOOKUP($BM$1&amp;'Service PJ'!$D266&amp;'Service PJ'!$B266&amp;'Service PJ'!$A266&amp;"*",'EPA_US9RT techs'!$A$2:$I$1722,9,FALSE),"")</f>
        <v>0.17414847289999999</v>
      </c>
      <c r="CG268" s="14">
        <f>IFERROR(VLOOKUP($BM$1&amp;'Service PJ'!$D266&amp;'Service PJ'!$B266&amp;'Service PJ'!$A266&amp;"*",'EPA_US9RT techs'!$A$2:$I$1722,9,FALSE),"")</f>
        <v>0.17414847289999999</v>
      </c>
      <c r="CH268" s="14">
        <f>IFERROR(VLOOKUP($BM$1&amp;'Service PJ'!$D266&amp;'Service PJ'!$B266&amp;'Service PJ'!$A266&amp;"*",'EPA_US9RT techs'!$A$2:$I$1722,9,FALSE),"")</f>
        <v>0.17414847289999999</v>
      </c>
      <c r="CI268" s="14">
        <f>IFERROR(VLOOKUP($BM$1&amp;'Service PJ'!$D266&amp;'Service PJ'!$B266&amp;'Service PJ'!$A266&amp;"*",'EPA_US9RT techs'!$A$2:$I$1722,9,FALSE),"")</f>
        <v>0.17414847289999999</v>
      </c>
      <c r="CJ268" s="14">
        <f>IFERROR(VLOOKUP($BM$1&amp;'Service PJ'!$D266&amp;'Service PJ'!$B266&amp;'Service PJ'!$A266&amp;"*",'EPA_US9RT techs'!$A$2:$I$1722,9,FALSE),"")</f>
        <v>0.17414847289999999</v>
      </c>
      <c r="CK268" s="14">
        <f>IFERROR(VLOOKUP($BM$1&amp;'Service PJ'!$D266&amp;'Service PJ'!$B266&amp;'Service PJ'!$A266&amp;"*",'EPA_US9RT techs'!$A$2:$I$1722,9,FALSE),"")</f>
        <v>0.17414847289999999</v>
      </c>
      <c r="CL268" s="14">
        <f>IFERROR(VLOOKUP($BM$1&amp;'Service PJ'!$D266&amp;'Service PJ'!$B266&amp;'Service PJ'!$A266&amp;"*",'EPA_US9RT techs'!$A$2:$I$1722,9,FALSE),"")</f>
        <v>0.17414847289999999</v>
      </c>
      <c r="CM268" s="14">
        <f>IFERROR(VLOOKUP($BM$1&amp;'Service PJ'!$D266&amp;'Service PJ'!$B266&amp;'Service PJ'!$A266&amp;"*",'EPA_US9RT techs'!$A$2:$I$1722,9,FALSE),"")</f>
        <v>0.17414847289999999</v>
      </c>
      <c r="CN268" s="14">
        <f>IFERROR(VLOOKUP($BM$1&amp;'Service PJ'!$D266&amp;'Service PJ'!$B266&amp;'Service PJ'!$A266&amp;"*",'EPA_US9RT techs'!$A$2:$I$1722,9,FALSE),"")</f>
        <v>0.17414847289999999</v>
      </c>
      <c r="CO268" s="14">
        <f>IFERROR(VLOOKUP($BM$1&amp;'Service PJ'!$D266&amp;'Service PJ'!$B266&amp;'Service PJ'!$A266&amp;"*",'EPA_US9RT techs'!$A$2:$I$1722,9,FALSE),"")</f>
        <v>0.17414847289999999</v>
      </c>
      <c r="CP268" s="14">
        <f>IFERROR(VLOOKUP($BM$1&amp;'Service PJ'!$D266&amp;'Service PJ'!$B266&amp;'Service PJ'!$A266&amp;"*",'EPA_US9RT techs'!$A$2:$I$1722,9,FALSE),"")</f>
        <v>0.17414847289999999</v>
      </c>
      <c r="CQ268" s="14">
        <f>IFERROR(VLOOKUP($BM$1&amp;'Service PJ'!$D266&amp;'Service PJ'!$B266&amp;'Service PJ'!$A266&amp;"*",'EPA_US9RT techs'!$A$2:$I$1722,9,FALSE),"")</f>
        <v>0.17414847289999999</v>
      </c>
      <c r="CS268" t="str">
        <f>IF(SUM(CT268:DJ268)=0,"\I:",'Service PJ'!$D266&amp;"_"&amp;'Service PJ'!$E266&amp;"_"&amp;'Service PJ'!$C266)</f>
        <v>INF_STM_BFG</v>
      </c>
      <c r="CT268" s="2">
        <f>IFERROR(VLOOKUP($CS$1&amp;'Service PJ'!$D266&amp;'Service PJ'!$B266&amp;'Service PJ'!$A266&amp;"*",'EPA_US9RT techs'!$A$2:$I$1722,9,FALSE),"")</f>
        <v>50</v>
      </c>
      <c r="CU268" s="2">
        <f>IFERROR(VLOOKUP($CS$1&amp;'Service PJ'!$D266&amp;'Service PJ'!$B266&amp;'Service PJ'!$A266&amp;"*",'EPA_US9RT techs'!$A$2:$I$1722,9,FALSE),"")</f>
        <v>50</v>
      </c>
      <c r="CV268" s="2">
        <f>IFERROR(VLOOKUP($CS$1&amp;'Service PJ'!$D266&amp;'Service PJ'!$B266&amp;'Service PJ'!$A266&amp;"*",'EPA_US9RT techs'!$A$2:$I$1722,9,FALSE),"")</f>
        <v>50</v>
      </c>
      <c r="CW268" s="2">
        <f>IFERROR(VLOOKUP($CS$1&amp;'Service PJ'!$D266&amp;'Service PJ'!$B266&amp;'Service PJ'!$A266&amp;"*",'EPA_US9RT techs'!$A$2:$I$1722,9,FALSE),"")</f>
        <v>50</v>
      </c>
      <c r="CX268" s="2">
        <f>IFERROR(VLOOKUP($CS$1&amp;'Service PJ'!$D266&amp;'Service PJ'!$B266&amp;'Service PJ'!$A266&amp;"*",'EPA_US9RT techs'!$A$2:$I$1722,9,FALSE),"")</f>
        <v>50</v>
      </c>
      <c r="CY268" s="2">
        <f>IFERROR(VLOOKUP($CS$1&amp;'Service PJ'!$D266&amp;'Service PJ'!$B266&amp;'Service PJ'!$A266&amp;"*",'EPA_US9RT techs'!$A$2:$I$1722,9,FALSE),"")</f>
        <v>50</v>
      </c>
      <c r="CZ268" s="2">
        <f>IFERROR(VLOOKUP($CS$1&amp;'Service PJ'!$D266&amp;'Service PJ'!$B266&amp;'Service PJ'!$A266&amp;"*",'EPA_US9RT techs'!$A$2:$I$1722,9,FALSE),"")</f>
        <v>50</v>
      </c>
      <c r="DA268" s="2">
        <f>IFERROR(VLOOKUP($CS$1&amp;'Service PJ'!$D266&amp;'Service PJ'!$B266&amp;'Service PJ'!$A266&amp;"*",'EPA_US9RT techs'!$A$2:$I$1722,9,FALSE),"")</f>
        <v>50</v>
      </c>
      <c r="DB268" s="2">
        <f>IFERROR(VLOOKUP($CS$1&amp;'Service PJ'!$D266&amp;'Service PJ'!$B266&amp;'Service PJ'!$A266&amp;"*",'EPA_US9RT techs'!$A$2:$I$1722,9,FALSE),"")</f>
        <v>50</v>
      </c>
      <c r="DC268" s="2">
        <f>IFERROR(VLOOKUP($CS$1&amp;'Service PJ'!$D266&amp;'Service PJ'!$B266&amp;'Service PJ'!$A266&amp;"*",'EPA_US9RT techs'!$A$2:$I$1722,9,FALSE),"")</f>
        <v>50</v>
      </c>
      <c r="DD268" s="2">
        <f>IFERROR(VLOOKUP($CS$1&amp;'Service PJ'!$D266&amp;'Service PJ'!$B266&amp;'Service PJ'!$A266&amp;"*",'EPA_US9RT techs'!$A$2:$I$1722,9,FALSE),"")</f>
        <v>50</v>
      </c>
      <c r="DE268" s="2">
        <f>IFERROR(VLOOKUP($CS$1&amp;'Service PJ'!$D266&amp;'Service PJ'!$B266&amp;'Service PJ'!$A266&amp;"*",'EPA_US9RT techs'!$A$2:$I$1722,9,FALSE),"")</f>
        <v>50</v>
      </c>
      <c r="DF268" s="2">
        <f>IFERROR(VLOOKUP($CS$1&amp;'Service PJ'!$D266&amp;'Service PJ'!$B266&amp;'Service PJ'!$A266&amp;"*",'EPA_US9RT techs'!$A$2:$I$1722,9,FALSE),"")</f>
        <v>50</v>
      </c>
      <c r="DG268" s="2">
        <f>IFERROR(VLOOKUP($CS$1&amp;'Service PJ'!$D266&amp;'Service PJ'!$B266&amp;'Service PJ'!$A266&amp;"*",'EPA_US9RT techs'!$A$2:$I$1722,9,FALSE),"")</f>
        <v>50</v>
      </c>
      <c r="DH268" s="2">
        <f>IFERROR(VLOOKUP($CS$1&amp;'Service PJ'!$D266&amp;'Service PJ'!$B266&amp;'Service PJ'!$A266&amp;"*",'EPA_US9RT techs'!$A$2:$I$1722,9,FALSE),"")</f>
        <v>50</v>
      </c>
      <c r="DI268" s="2">
        <f>IFERROR(VLOOKUP($CS$1&amp;'Service PJ'!$D266&amp;'Service PJ'!$B266&amp;'Service PJ'!$A266&amp;"*",'EPA_US9RT techs'!$A$2:$I$1722,9,FALSE),"")</f>
        <v>50</v>
      </c>
      <c r="DJ268" s="2">
        <f>IFERROR(VLOOKUP($CS$1&amp;'Service PJ'!$D266&amp;'Service PJ'!$B266&amp;'Service PJ'!$A266&amp;"*",'EPA_US9RT techs'!$A$2:$I$1722,9,FALSE),"")</f>
        <v>50</v>
      </c>
      <c r="DK268" s="2">
        <f>IFERROR(VLOOKUP($CS$1&amp;'Service PJ'!$D266&amp;'Service PJ'!$B266&amp;'Service PJ'!$A266&amp;"*",'EPA_US9RT techs'!$A$2:$I$1722,9,FALSE),"")</f>
        <v>50</v>
      </c>
      <c r="DL268" s="2">
        <f>IFERROR(VLOOKUP($CS$1&amp;'Service PJ'!$D266&amp;'Service PJ'!$B266&amp;'Service PJ'!$A266&amp;"*",'EPA_US9RT techs'!$A$2:$I$1722,9,FALSE),"")</f>
        <v>50</v>
      </c>
      <c r="DM268" s="2">
        <f>IFERROR(VLOOKUP($CS$1&amp;'Service PJ'!$D266&amp;'Service PJ'!$B266&amp;'Service PJ'!$A266&amp;"*",'EPA_US9RT techs'!$A$2:$I$1722,9,FALSE),"")</f>
        <v>50</v>
      </c>
      <c r="DN268" s="2">
        <f>IFERROR(VLOOKUP($CS$1&amp;'Service PJ'!$D266&amp;'Service PJ'!$B266&amp;'Service PJ'!$A266&amp;"*",'EPA_US9RT techs'!$A$2:$I$1722,9,FALSE),"")</f>
        <v>50</v>
      </c>
      <c r="DO268" s="2">
        <f>IFERROR(VLOOKUP($CS$1&amp;'Service PJ'!$D266&amp;'Service PJ'!$B266&amp;'Service PJ'!$A266&amp;"*",'EPA_US9RT techs'!$A$2:$I$1722,9,FALSE),"")</f>
        <v>50</v>
      </c>
      <c r="DP268" s="2">
        <f>IFERROR(VLOOKUP($CS$1&amp;'Service PJ'!$D266&amp;'Service PJ'!$B266&amp;'Service PJ'!$A266&amp;"*",'EPA_US9RT techs'!$A$2:$I$1722,9,FALSE),"")</f>
        <v>50</v>
      </c>
      <c r="DQ268" s="2">
        <f>IFERROR(VLOOKUP($CS$1&amp;'Service PJ'!$D266&amp;'Service PJ'!$B266&amp;'Service PJ'!$A266&amp;"*",'EPA_US9RT techs'!$A$2:$I$1722,9,FALSE),"")</f>
        <v>50</v>
      </c>
      <c r="DR268" s="2">
        <f>IFERROR(VLOOKUP($CS$1&amp;'Service PJ'!$D266&amp;'Service PJ'!$B266&amp;'Service PJ'!$A266&amp;"*",'EPA_US9RT techs'!$A$2:$I$1722,9,FALSE),"")</f>
        <v>50</v>
      </c>
      <c r="DS268" s="2">
        <f>IFERROR(VLOOKUP($CS$1&amp;'Service PJ'!$D266&amp;'Service PJ'!$B266&amp;'Service PJ'!$A266&amp;"*",'EPA_US9RT techs'!$A$2:$I$1722,9,FALSE),"")</f>
        <v>50</v>
      </c>
      <c r="DT268" s="2">
        <f>IFERROR(VLOOKUP($CS$1&amp;'Service PJ'!$D266&amp;'Service PJ'!$B266&amp;'Service PJ'!$A266&amp;"*",'EPA_US9RT techs'!$A$2:$I$1722,9,FALSE),"")</f>
        <v>50</v>
      </c>
      <c r="DU268" s="2">
        <f>IFERROR(VLOOKUP($CS$1&amp;'Service PJ'!$D266&amp;'Service PJ'!$B266&amp;'Service PJ'!$A266&amp;"*",'EPA_US9RT techs'!$A$2:$I$1722,9,FALSE),"")</f>
        <v>50</v>
      </c>
      <c r="DV268" s="2">
        <f>IFERROR(VLOOKUP($CS$1&amp;'Service PJ'!$D266&amp;'Service PJ'!$B266&amp;'Service PJ'!$A266&amp;"*",'EPA_US9RT techs'!$A$2:$I$1722,9,FALSE),"")</f>
        <v>50</v>
      </c>
      <c r="DW268" s="2">
        <f>IFERROR(VLOOKUP($CS$1&amp;'Service PJ'!$D266&amp;'Service PJ'!$B266&amp;'Service PJ'!$A266&amp;"*",'EPA_US9RT techs'!$A$2:$I$1722,9,FALSE),"")</f>
        <v>50</v>
      </c>
    </row>
    <row r="269" spans="1:127" x14ac:dyDescent="0.45">
      <c r="A269" t="str">
        <f>IF(SUM(B269:R269)=0,"\I:",'Service PJ'!$D267&amp;"_"&amp;'Service PJ'!$E267&amp;"_"&amp;'Service PJ'!$C267)</f>
        <v>INF_PRH_BFG</v>
      </c>
      <c r="B269" s="14">
        <f>IFERROR(VLOOKUP($A$1&amp;'Service PJ'!$D267&amp;'Service PJ'!$B267&amp;'Service PJ'!$A267&amp;"*",'EPA_US9RT techs'!$A$2:$I$1722,9,FALSE),"")</f>
        <v>22.034720834800002</v>
      </c>
      <c r="C269" s="14">
        <f>IFERROR(VLOOKUP($A$1&amp;'Service PJ'!$D267&amp;'Service PJ'!$B267&amp;'Service PJ'!$A267&amp;"*",'EPA_US9RT techs'!$A$2:$I$1722,9,FALSE),"")</f>
        <v>22.034720834800002</v>
      </c>
      <c r="D269" s="14">
        <f>IFERROR(VLOOKUP($A$1&amp;'Service PJ'!$D267&amp;'Service PJ'!$B267&amp;'Service PJ'!$A267&amp;"*",'EPA_US9RT techs'!$A$2:$I$1722,9,FALSE),"")</f>
        <v>22.034720834800002</v>
      </c>
      <c r="E269" s="14">
        <f>IFERROR(VLOOKUP($A$1&amp;'Service PJ'!$D267&amp;'Service PJ'!$B267&amp;'Service PJ'!$A267&amp;"*",'EPA_US9RT techs'!$A$2:$I$1722,9,FALSE),"")</f>
        <v>22.034720834800002</v>
      </c>
      <c r="F269" s="14">
        <f>IFERROR(VLOOKUP($A$1&amp;'Service PJ'!$D267&amp;'Service PJ'!$B267&amp;'Service PJ'!$A267&amp;"*",'EPA_US9RT techs'!$A$2:$I$1722,9,FALSE),"")</f>
        <v>22.034720834800002</v>
      </c>
      <c r="G269" s="14">
        <f>IFERROR(VLOOKUP($A$1&amp;'Service PJ'!$D267&amp;'Service PJ'!$B267&amp;'Service PJ'!$A267&amp;"*",'EPA_US9RT techs'!$A$2:$I$1722,9,FALSE),"")</f>
        <v>22.034720834800002</v>
      </c>
      <c r="H269" s="14">
        <f>IFERROR(VLOOKUP($A$1&amp;'Service PJ'!$D267&amp;'Service PJ'!$B267&amp;'Service PJ'!$A267&amp;"*",'EPA_US9RT techs'!$A$2:$I$1722,9,FALSE),"")</f>
        <v>22.034720834800002</v>
      </c>
      <c r="I269" s="14">
        <f>IFERROR(VLOOKUP($A$1&amp;'Service PJ'!$D267&amp;'Service PJ'!$B267&amp;'Service PJ'!$A267&amp;"*",'EPA_US9RT techs'!$A$2:$I$1722,9,FALSE),"")</f>
        <v>22.034720834800002</v>
      </c>
      <c r="J269" s="14">
        <f>IFERROR(VLOOKUP($A$1&amp;'Service PJ'!$D267&amp;'Service PJ'!$B267&amp;'Service PJ'!$A267&amp;"*",'EPA_US9RT techs'!$A$2:$I$1722,9,FALSE),"")</f>
        <v>22.034720834800002</v>
      </c>
      <c r="K269" s="14">
        <f>IFERROR(VLOOKUP($A$1&amp;'Service PJ'!$D267&amp;'Service PJ'!$B267&amp;'Service PJ'!$A267&amp;"*",'EPA_US9RT techs'!$A$2:$I$1722,9,FALSE),"")</f>
        <v>22.034720834800002</v>
      </c>
      <c r="L269" s="14">
        <f>IFERROR(VLOOKUP($A$1&amp;'Service PJ'!$D267&amp;'Service PJ'!$B267&amp;'Service PJ'!$A267&amp;"*",'EPA_US9RT techs'!$A$2:$I$1722,9,FALSE),"")</f>
        <v>22.034720834800002</v>
      </c>
      <c r="M269" s="14">
        <f>IFERROR(VLOOKUP($A$1&amp;'Service PJ'!$D267&amp;'Service PJ'!$B267&amp;'Service PJ'!$A267&amp;"*",'EPA_US9RT techs'!$A$2:$I$1722,9,FALSE),"")</f>
        <v>22.034720834800002</v>
      </c>
      <c r="N269" s="14">
        <f>IFERROR(VLOOKUP($A$1&amp;'Service PJ'!$D267&amp;'Service PJ'!$B267&amp;'Service PJ'!$A267&amp;"*",'EPA_US9RT techs'!$A$2:$I$1722,9,FALSE),"")</f>
        <v>22.034720834800002</v>
      </c>
      <c r="O269" s="14">
        <f>IFERROR(VLOOKUP($A$1&amp;'Service PJ'!$D267&amp;'Service PJ'!$B267&amp;'Service PJ'!$A267&amp;"*",'EPA_US9RT techs'!$A$2:$I$1722,9,FALSE),"")</f>
        <v>22.034720834800002</v>
      </c>
      <c r="P269" s="14">
        <f>IFERROR(VLOOKUP($A$1&amp;'Service PJ'!$D267&amp;'Service PJ'!$B267&amp;'Service PJ'!$A267&amp;"*",'EPA_US9RT techs'!$A$2:$I$1722,9,FALSE),"")</f>
        <v>22.034720834800002</v>
      </c>
      <c r="Q269" s="14">
        <f>IFERROR(VLOOKUP($A$1&amp;'Service PJ'!$D267&amp;'Service PJ'!$B267&amp;'Service PJ'!$A267&amp;"*",'EPA_US9RT techs'!$A$2:$I$1722,9,FALSE),"")</f>
        <v>22.034720834800002</v>
      </c>
      <c r="R269" s="14">
        <f>IFERROR(VLOOKUP($A$1&amp;'Service PJ'!$D267&amp;'Service PJ'!$B267&amp;'Service PJ'!$A267&amp;"*",'EPA_US9RT techs'!$A$2:$I$1722,9,FALSE),"")</f>
        <v>22.034720834800002</v>
      </c>
      <c r="S269" s="14">
        <f>IFERROR(VLOOKUP($A$1&amp;'Service PJ'!$D267&amp;'Service PJ'!$B267&amp;'Service PJ'!$A267&amp;"*",'EPA_US9RT techs'!$A$2:$I$1722,9,FALSE),"")</f>
        <v>22.034720834800002</v>
      </c>
      <c r="T269" s="14">
        <f>IFERROR(VLOOKUP($A$1&amp;'Service PJ'!$D267&amp;'Service PJ'!$B267&amp;'Service PJ'!$A267&amp;"*",'EPA_US9RT techs'!$A$2:$I$1722,9,FALSE),"")</f>
        <v>22.034720834800002</v>
      </c>
      <c r="U269" s="14">
        <f>IFERROR(VLOOKUP($A$1&amp;'Service PJ'!$D267&amp;'Service PJ'!$B267&amp;'Service PJ'!$A267&amp;"*",'EPA_US9RT techs'!$A$2:$I$1722,9,FALSE),"")</f>
        <v>22.034720834800002</v>
      </c>
      <c r="V269" s="14">
        <f>IFERROR(VLOOKUP($A$1&amp;'Service PJ'!$D267&amp;'Service PJ'!$B267&amp;'Service PJ'!$A267&amp;"*",'EPA_US9RT techs'!$A$2:$I$1722,9,FALSE),"")</f>
        <v>22.034720834800002</v>
      </c>
      <c r="W269" s="14">
        <f>IFERROR(VLOOKUP($A$1&amp;'Service PJ'!$D267&amp;'Service PJ'!$B267&amp;'Service PJ'!$A267&amp;"*",'EPA_US9RT techs'!$A$2:$I$1722,9,FALSE),"")</f>
        <v>22.034720834800002</v>
      </c>
      <c r="X269" s="14">
        <f>IFERROR(VLOOKUP($A$1&amp;'Service PJ'!$D267&amp;'Service PJ'!$B267&amp;'Service PJ'!$A267&amp;"*",'EPA_US9RT techs'!$A$2:$I$1722,9,FALSE),"")</f>
        <v>22.034720834800002</v>
      </c>
      <c r="Y269" s="14">
        <f>IFERROR(VLOOKUP($A$1&amp;'Service PJ'!$D267&amp;'Service PJ'!$B267&amp;'Service PJ'!$A267&amp;"*",'EPA_US9RT techs'!$A$2:$I$1722,9,FALSE),"")</f>
        <v>22.034720834800002</v>
      </c>
      <c r="Z269" s="14">
        <f>IFERROR(VLOOKUP($A$1&amp;'Service PJ'!$D267&amp;'Service PJ'!$B267&amp;'Service PJ'!$A267&amp;"*",'EPA_US9RT techs'!$A$2:$I$1722,9,FALSE),"")</f>
        <v>22.034720834800002</v>
      </c>
      <c r="AA269" s="14">
        <f>IFERROR(VLOOKUP($A$1&amp;'Service PJ'!$D267&amp;'Service PJ'!$B267&amp;'Service PJ'!$A267&amp;"*",'EPA_US9RT techs'!$A$2:$I$1722,9,FALSE),"")</f>
        <v>22.034720834800002</v>
      </c>
      <c r="AB269" s="14">
        <f>IFERROR(VLOOKUP($A$1&amp;'Service PJ'!$D267&amp;'Service PJ'!$B267&amp;'Service PJ'!$A267&amp;"*",'EPA_US9RT techs'!$A$2:$I$1722,9,FALSE),"")</f>
        <v>22.034720834800002</v>
      </c>
      <c r="AC269" s="14">
        <f>IFERROR(VLOOKUP($A$1&amp;'Service PJ'!$D267&amp;'Service PJ'!$B267&amp;'Service PJ'!$A267&amp;"*",'EPA_US9RT techs'!$A$2:$I$1722,9,FALSE),"")</f>
        <v>22.034720834800002</v>
      </c>
      <c r="AD269" s="14">
        <f>IFERROR(VLOOKUP($A$1&amp;'Service PJ'!$D267&amp;'Service PJ'!$B267&amp;'Service PJ'!$A267&amp;"*",'EPA_US9RT techs'!$A$2:$I$1722,9,FALSE),"")</f>
        <v>22.034720834800002</v>
      </c>
      <c r="AE269" s="14">
        <f>IFERROR(VLOOKUP($A$1&amp;'Service PJ'!$D267&amp;'Service PJ'!$B267&amp;'Service PJ'!$A267&amp;"*",'EPA_US9RT techs'!$A$2:$I$1722,9,FALSE),"")</f>
        <v>22.034720834800002</v>
      </c>
      <c r="AG269" t="str">
        <f>IF(SUM(AH269:AX269)=0,"\I:",'Service PJ'!$D267&amp;"_"&amp;'Service PJ'!$E267&amp;"_"&amp;'Service PJ'!$C267)</f>
        <v>INF_PRH_BFG</v>
      </c>
      <c r="AH269" s="14">
        <f>IFERROR(VLOOKUP($AG$1&amp;'Service PJ'!$D267&amp;'Service PJ'!$B267&amp;'Service PJ'!$A267&amp;"*",'EPA_US9RT techs'!$A$2:$I$1722,9,FALSE),"")</f>
        <v>2.8645137085000001</v>
      </c>
      <c r="AI269" s="14">
        <f>IFERROR(VLOOKUP($AG$1&amp;'Service PJ'!$D267&amp;'Service PJ'!$B267&amp;'Service PJ'!$A267&amp;"*",'EPA_US9RT techs'!$A$2:$I$1722,9,FALSE),"")</f>
        <v>2.8645137085000001</v>
      </c>
      <c r="AJ269" s="14">
        <f>IFERROR(VLOOKUP($AG$1&amp;'Service PJ'!$D267&amp;'Service PJ'!$B267&amp;'Service PJ'!$A267&amp;"*",'EPA_US9RT techs'!$A$2:$I$1722,9,FALSE),"")</f>
        <v>2.8645137085000001</v>
      </c>
      <c r="AK269" s="14">
        <f>IFERROR(VLOOKUP($AG$1&amp;'Service PJ'!$D267&amp;'Service PJ'!$B267&amp;'Service PJ'!$A267&amp;"*",'EPA_US9RT techs'!$A$2:$I$1722,9,FALSE),"")</f>
        <v>2.8645137085000001</v>
      </c>
      <c r="AL269" s="14">
        <f>IFERROR(VLOOKUP($AG$1&amp;'Service PJ'!$D267&amp;'Service PJ'!$B267&amp;'Service PJ'!$A267&amp;"*",'EPA_US9RT techs'!$A$2:$I$1722,9,FALSE),"")</f>
        <v>2.8645137085000001</v>
      </c>
      <c r="AM269" s="14">
        <f>IFERROR(VLOOKUP($AG$1&amp;'Service PJ'!$D267&amp;'Service PJ'!$B267&amp;'Service PJ'!$A267&amp;"*",'EPA_US9RT techs'!$A$2:$I$1722,9,FALSE),"")</f>
        <v>2.8645137085000001</v>
      </c>
      <c r="AN269" s="14">
        <f>IFERROR(VLOOKUP($AG$1&amp;'Service PJ'!$D267&amp;'Service PJ'!$B267&amp;'Service PJ'!$A267&amp;"*",'EPA_US9RT techs'!$A$2:$I$1722,9,FALSE),"")</f>
        <v>2.8645137085000001</v>
      </c>
      <c r="AO269" s="14">
        <f>IFERROR(VLOOKUP($AG$1&amp;'Service PJ'!$D267&amp;'Service PJ'!$B267&amp;'Service PJ'!$A267&amp;"*",'EPA_US9RT techs'!$A$2:$I$1722,9,FALSE),"")</f>
        <v>2.8645137085000001</v>
      </c>
      <c r="AP269" s="14">
        <f>IFERROR(VLOOKUP($AG$1&amp;'Service PJ'!$D267&amp;'Service PJ'!$B267&amp;'Service PJ'!$A267&amp;"*",'EPA_US9RT techs'!$A$2:$I$1722,9,FALSE),"")</f>
        <v>2.8645137085000001</v>
      </c>
      <c r="AQ269" s="14">
        <f>IFERROR(VLOOKUP($AG$1&amp;'Service PJ'!$D267&amp;'Service PJ'!$B267&amp;'Service PJ'!$A267&amp;"*",'EPA_US9RT techs'!$A$2:$I$1722,9,FALSE),"")</f>
        <v>2.8645137085000001</v>
      </c>
      <c r="AR269" s="14">
        <f>IFERROR(VLOOKUP($AG$1&amp;'Service PJ'!$D267&amp;'Service PJ'!$B267&amp;'Service PJ'!$A267&amp;"*",'EPA_US9RT techs'!$A$2:$I$1722,9,FALSE),"")</f>
        <v>2.8645137085000001</v>
      </c>
      <c r="AS269" s="14">
        <f>IFERROR(VLOOKUP($AG$1&amp;'Service PJ'!$D267&amp;'Service PJ'!$B267&amp;'Service PJ'!$A267&amp;"*",'EPA_US9RT techs'!$A$2:$I$1722,9,FALSE),"")</f>
        <v>2.8645137085000001</v>
      </c>
      <c r="AT269" s="14">
        <f>IFERROR(VLOOKUP($AG$1&amp;'Service PJ'!$D267&amp;'Service PJ'!$B267&amp;'Service PJ'!$A267&amp;"*",'EPA_US9RT techs'!$A$2:$I$1722,9,FALSE),"")</f>
        <v>2.8645137085000001</v>
      </c>
      <c r="AU269" s="14">
        <f>IFERROR(VLOOKUP($AG$1&amp;'Service PJ'!$D267&amp;'Service PJ'!$B267&amp;'Service PJ'!$A267&amp;"*",'EPA_US9RT techs'!$A$2:$I$1722,9,FALSE),"")</f>
        <v>2.8645137085000001</v>
      </c>
      <c r="AV269" s="14">
        <f>IFERROR(VLOOKUP($AG$1&amp;'Service PJ'!$D267&amp;'Service PJ'!$B267&amp;'Service PJ'!$A267&amp;"*",'EPA_US9RT techs'!$A$2:$I$1722,9,FALSE),"")</f>
        <v>2.8645137085000001</v>
      </c>
      <c r="AW269" s="14">
        <f>IFERROR(VLOOKUP($AG$1&amp;'Service PJ'!$D267&amp;'Service PJ'!$B267&amp;'Service PJ'!$A267&amp;"*",'EPA_US9RT techs'!$A$2:$I$1722,9,FALSE),"")</f>
        <v>2.8645137085000001</v>
      </c>
      <c r="AX269" s="14">
        <f>IFERROR(VLOOKUP($AG$1&amp;'Service PJ'!$D267&amp;'Service PJ'!$B267&amp;'Service PJ'!$A267&amp;"*",'EPA_US9RT techs'!$A$2:$I$1722,9,FALSE),"")</f>
        <v>2.8645137085000001</v>
      </c>
      <c r="AY269" s="14">
        <f>IFERROR(VLOOKUP($AG$1&amp;'Service PJ'!$D267&amp;'Service PJ'!$B267&amp;'Service PJ'!$A267&amp;"*",'EPA_US9RT techs'!$A$2:$I$1722,9,FALSE),"")</f>
        <v>2.8645137085000001</v>
      </c>
      <c r="AZ269" s="14">
        <f>IFERROR(VLOOKUP($AG$1&amp;'Service PJ'!$D267&amp;'Service PJ'!$B267&amp;'Service PJ'!$A267&amp;"*",'EPA_US9RT techs'!$A$2:$I$1722,9,FALSE),"")</f>
        <v>2.8645137085000001</v>
      </c>
      <c r="BA269" s="14">
        <f>IFERROR(VLOOKUP($AG$1&amp;'Service PJ'!$D267&amp;'Service PJ'!$B267&amp;'Service PJ'!$A267&amp;"*",'EPA_US9RT techs'!$A$2:$I$1722,9,FALSE),"")</f>
        <v>2.8645137085000001</v>
      </c>
      <c r="BB269" s="14">
        <f>IFERROR(VLOOKUP($AG$1&amp;'Service PJ'!$D267&amp;'Service PJ'!$B267&amp;'Service PJ'!$A267&amp;"*",'EPA_US9RT techs'!$A$2:$I$1722,9,FALSE),"")</f>
        <v>2.8645137085000001</v>
      </c>
      <c r="BC269" s="14">
        <f>IFERROR(VLOOKUP($AG$1&amp;'Service PJ'!$D267&amp;'Service PJ'!$B267&amp;'Service PJ'!$A267&amp;"*",'EPA_US9RT techs'!$A$2:$I$1722,9,FALSE),"")</f>
        <v>2.8645137085000001</v>
      </c>
      <c r="BD269" s="14">
        <f>IFERROR(VLOOKUP($AG$1&amp;'Service PJ'!$D267&amp;'Service PJ'!$B267&amp;'Service PJ'!$A267&amp;"*",'EPA_US9RT techs'!$A$2:$I$1722,9,FALSE),"")</f>
        <v>2.8645137085000001</v>
      </c>
      <c r="BE269" s="14">
        <f>IFERROR(VLOOKUP($AG$1&amp;'Service PJ'!$D267&amp;'Service PJ'!$B267&amp;'Service PJ'!$A267&amp;"*",'EPA_US9RT techs'!$A$2:$I$1722,9,FALSE),"")</f>
        <v>2.8645137085000001</v>
      </c>
      <c r="BF269" s="14">
        <f>IFERROR(VLOOKUP($AG$1&amp;'Service PJ'!$D267&amp;'Service PJ'!$B267&amp;'Service PJ'!$A267&amp;"*",'EPA_US9RT techs'!$A$2:$I$1722,9,FALSE),"")</f>
        <v>2.8645137085000001</v>
      </c>
      <c r="BG269" s="14">
        <f>IFERROR(VLOOKUP($AG$1&amp;'Service PJ'!$D267&amp;'Service PJ'!$B267&amp;'Service PJ'!$A267&amp;"*",'EPA_US9RT techs'!$A$2:$I$1722,9,FALSE),"")</f>
        <v>2.8645137085000001</v>
      </c>
      <c r="BH269" s="14">
        <f>IFERROR(VLOOKUP($AG$1&amp;'Service PJ'!$D267&amp;'Service PJ'!$B267&amp;'Service PJ'!$A267&amp;"*",'EPA_US9RT techs'!$A$2:$I$1722,9,FALSE),"")</f>
        <v>2.8645137085000001</v>
      </c>
      <c r="BI269" s="14">
        <f>IFERROR(VLOOKUP($AG$1&amp;'Service PJ'!$D267&amp;'Service PJ'!$B267&amp;'Service PJ'!$A267&amp;"*",'EPA_US9RT techs'!$A$2:$I$1722,9,FALSE),"")</f>
        <v>2.8645137085000001</v>
      </c>
      <c r="BJ269" s="14">
        <f>IFERROR(VLOOKUP($AG$1&amp;'Service PJ'!$D267&amp;'Service PJ'!$B267&amp;'Service PJ'!$A267&amp;"*",'EPA_US9RT techs'!$A$2:$I$1722,9,FALSE),"")</f>
        <v>2.8645137085000001</v>
      </c>
      <c r="BK269" s="14">
        <f>IFERROR(VLOOKUP($AG$1&amp;'Service PJ'!$D267&amp;'Service PJ'!$B267&amp;'Service PJ'!$A267&amp;"*",'EPA_US9RT techs'!$A$2:$I$1722,9,FALSE),"")</f>
        <v>2.8645137085000001</v>
      </c>
      <c r="BM269" t="str">
        <f>IF(SUM(BN269:CD269)=0,"\I:",'Service PJ'!$D267&amp;"_"&amp;'Service PJ'!$E267&amp;"_"&amp;'Service PJ'!$C267)</f>
        <v>\I:</v>
      </c>
      <c r="BN269" s="14" t="str">
        <f>IFERROR(VLOOKUP($BM$1&amp;'Service PJ'!$D267&amp;'Service PJ'!$B267&amp;'Service PJ'!$A267&amp;"*",'EPA_US9RT techs'!$A$2:$I$1722,9,FALSE),"")</f>
        <v/>
      </c>
      <c r="BO269" s="14" t="str">
        <f>IFERROR(VLOOKUP($BM$1&amp;'Service PJ'!$D267&amp;'Service PJ'!$B267&amp;'Service PJ'!$A267&amp;"*",'EPA_US9RT techs'!$A$2:$I$1722,9,FALSE),"")</f>
        <v/>
      </c>
      <c r="BP269" s="14" t="str">
        <f>IFERROR(VLOOKUP($BM$1&amp;'Service PJ'!$D267&amp;'Service PJ'!$B267&amp;'Service PJ'!$A267&amp;"*",'EPA_US9RT techs'!$A$2:$I$1722,9,FALSE),"")</f>
        <v/>
      </c>
      <c r="BQ269" s="14" t="str">
        <f>IFERROR(VLOOKUP($BM$1&amp;'Service PJ'!$D267&amp;'Service PJ'!$B267&amp;'Service PJ'!$A267&amp;"*",'EPA_US9RT techs'!$A$2:$I$1722,9,FALSE),"")</f>
        <v/>
      </c>
      <c r="BR269" s="14" t="str">
        <f>IFERROR(VLOOKUP($BM$1&amp;'Service PJ'!$D267&amp;'Service PJ'!$B267&amp;'Service PJ'!$A267&amp;"*",'EPA_US9RT techs'!$A$2:$I$1722,9,FALSE),"")</f>
        <v/>
      </c>
      <c r="BS269" s="14" t="str">
        <f>IFERROR(VLOOKUP($BM$1&amp;'Service PJ'!$D267&amp;'Service PJ'!$B267&amp;'Service PJ'!$A267&amp;"*",'EPA_US9RT techs'!$A$2:$I$1722,9,FALSE),"")</f>
        <v/>
      </c>
      <c r="BT269" s="14" t="str">
        <f>IFERROR(VLOOKUP($BM$1&amp;'Service PJ'!$D267&amp;'Service PJ'!$B267&amp;'Service PJ'!$A267&amp;"*",'EPA_US9RT techs'!$A$2:$I$1722,9,FALSE),"")</f>
        <v/>
      </c>
      <c r="BU269" s="14" t="str">
        <f>IFERROR(VLOOKUP($BM$1&amp;'Service PJ'!$D267&amp;'Service PJ'!$B267&amp;'Service PJ'!$A267&amp;"*",'EPA_US9RT techs'!$A$2:$I$1722,9,FALSE),"")</f>
        <v/>
      </c>
      <c r="BV269" s="14" t="str">
        <f>IFERROR(VLOOKUP($BM$1&amp;'Service PJ'!$D267&amp;'Service PJ'!$B267&amp;'Service PJ'!$A267&amp;"*",'EPA_US9RT techs'!$A$2:$I$1722,9,FALSE),"")</f>
        <v/>
      </c>
      <c r="BW269" s="14" t="str">
        <f>IFERROR(VLOOKUP($BM$1&amp;'Service PJ'!$D267&amp;'Service PJ'!$B267&amp;'Service PJ'!$A267&amp;"*",'EPA_US9RT techs'!$A$2:$I$1722,9,FALSE),"")</f>
        <v/>
      </c>
      <c r="BX269" s="14" t="str">
        <f>IFERROR(VLOOKUP($BM$1&amp;'Service PJ'!$D267&amp;'Service PJ'!$B267&amp;'Service PJ'!$A267&amp;"*",'EPA_US9RT techs'!$A$2:$I$1722,9,FALSE),"")</f>
        <v/>
      </c>
      <c r="BY269" s="14" t="str">
        <f>IFERROR(VLOOKUP($BM$1&amp;'Service PJ'!$D267&amp;'Service PJ'!$B267&amp;'Service PJ'!$A267&amp;"*",'EPA_US9RT techs'!$A$2:$I$1722,9,FALSE),"")</f>
        <v/>
      </c>
      <c r="BZ269" s="14" t="str">
        <f>IFERROR(VLOOKUP($BM$1&amp;'Service PJ'!$D267&amp;'Service PJ'!$B267&amp;'Service PJ'!$A267&amp;"*",'EPA_US9RT techs'!$A$2:$I$1722,9,FALSE),"")</f>
        <v/>
      </c>
      <c r="CA269" s="14" t="str">
        <f>IFERROR(VLOOKUP($BM$1&amp;'Service PJ'!$D267&amp;'Service PJ'!$B267&amp;'Service PJ'!$A267&amp;"*",'EPA_US9RT techs'!$A$2:$I$1722,9,FALSE),"")</f>
        <v/>
      </c>
      <c r="CB269" s="14" t="str">
        <f>IFERROR(VLOOKUP($BM$1&amp;'Service PJ'!$D267&amp;'Service PJ'!$B267&amp;'Service PJ'!$A267&amp;"*",'EPA_US9RT techs'!$A$2:$I$1722,9,FALSE),"")</f>
        <v/>
      </c>
      <c r="CC269" s="14" t="str">
        <f>IFERROR(VLOOKUP($BM$1&amp;'Service PJ'!$D267&amp;'Service PJ'!$B267&amp;'Service PJ'!$A267&amp;"*",'EPA_US9RT techs'!$A$2:$I$1722,9,FALSE),"")</f>
        <v/>
      </c>
      <c r="CD269" s="14" t="str">
        <f>IFERROR(VLOOKUP($BM$1&amp;'Service PJ'!$D267&amp;'Service PJ'!$B267&amp;'Service PJ'!$A267&amp;"*",'EPA_US9RT techs'!$A$2:$I$1722,9,FALSE),"")</f>
        <v/>
      </c>
      <c r="CE269" s="14" t="str">
        <f>IFERROR(VLOOKUP($BM$1&amp;'Service PJ'!$D267&amp;'Service PJ'!$B267&amp;'Service PJ'!$A267&amp;"*",'EPA_US9RT techs'!$A$2:$I$1722,9,FALSE),"")</f>
        <v/>
      </c>
      <c r="CF269" s="14" t="str">
        <f>IFERROR(VLOOKUP($BM$1&amp;'Service PJ'!$D267&amp;'Service PJ'!$B267&amp;'Service PJ'!$A267&amp;"*",'EPA_US9RT techs'!$A$2:$I$1722,9,FALSE),"")</f>
        <v/>
      </c>
      <c r="CG269" s="14" t="str">
        <f>IFERROR(VLOOKUP($BM$1&amp;'Service PJ'!$D267&amp;'Service PJ'!$B267&amp;'Service PJ'!$A267&amp;"*",'EPA_US9RT techs'!$A$2:$I$1722,9,FALSE),"")</f>
        <v/>
      </c>
      <c r="CH269" s="14" t="str">
        <f>IFERROR(VLOOKUP($BM$1&amp;'Service PJ'!$D267&amp;'Service PJ'!$B267&amp;'Service PJ'!$A267&amp;"*",'EPA_US9RT techs'!$A$2:$I$1722,9,FALSE),"")</f>
        <v/>
      </c>
      <c r="CI269" s="14" t="str">
        <f>IFERROR(VLOOKUP($BM$1&amp;'Service PJ'!$D267&amp;'Service PJ'!$B267&amp;'Service PJ'!$A267&amp;"*",'EPA_US9RT techs'!$A$2:$I$1722,9,FALSE),"")</f>
        <v/>
      </c>
      <c r="CJ269" s="14" t="str">
        <f>IFERROR(VLOOKUP($BM$1&amp;'Service PJ'!$D267&amp;'Service PJ'!$B267&amp;'Service PJ'!$A267&amp;"*",'EPA_US9RT techs'!$A$2:$I$1722,9,FALSE),"")</f>
        <v/>
      </c>
      <c r="CK269" s="14" t="str">
        <f>IFERROR(VLOOKUP($BM$1&amp;'Service PJ'!$D267&amp;'Service PJ'!$B267&amp;'Service PJ'!$A267&amp;"*",'EPA_US9RT techs'!$A$2:$I$1722,9,FALSE),"")</f>
        <v/>
      </c>
      <c r="CL269" s="14" t="str">
        <f>IFERROR(VLOOKUP($BM$1&amp;'Service PJ'!$D267&amp;'Service PJ'!$B267&amp;'Service PJ'!$A267&amp;"*",'EPA_US9RT techs'!$A$2:$I$1722,9,FALSE),"")</f>
        <v/>
      </c>
      <c r="CM269" s="14" t="str">
        <f>IFERROR(VLOOKUP($BM$1&amp;'Service PJ'!$D267&amp;'Service PJ'!$B267&amp;'Service PJ'!$A267&amp;"*",'EPA_US9RT techs'!$A$2:$I$1722,9,FALSE),"")</f>
        <v/>
      </c>
      <c r="CN269" s="14" t="str">
        <f>IFERROR(VLOOKUP($BM$1&amp;'Service PJ'!$D267&amp;'Service PJ'!$B267&amp;'Service PJ'!$A267&amp;"*",'EPA_US9RT techs'!$A$2:$I$1722,9,FALSE),"")</f>
        <v/>
      </c>
      <c r="CO269" s="14" t="str">
        <f>IFERROR(VLOOKUP($BM$1&amp;'Service PJ'!$D267&amp;'Service PJ'!$B267&amp;'Service PJ'!$A267&amp;"*",'EPA_US9RT techs'!$A$2:$I$1722,9,FALSE),"")</f>
        <v/>
      </c>
      <c r="CP269" s="14" t="str">
        <f>IFERROR(VLOOKUP($BM$1&amp;'Service PJ'!$D267&amp;'Service PJ'!$B267&amp;'Service PJ'!$A267&amp;"*",'EPA_US9RT techs'!$A$2:$I$1722,9,FALSE),"")</f>
        <v/>
      </c>
      <c r="CQ269" s="14" t="str">
        <f>IFERROR(VLOOKUP($BM$1&amp;'Service PJ'!$D267&amp;'Service PJ'!$B267&amp;'Service PJ'!$A267&amp;"*",'EPA_US9RT techs'!$A$2:$I$1722,9,FALSE),"")</f>
        <v/>
      </c>
      <c r="CS269" t="str">
        <f>IF(SUM(CT269:DJ269)=0,"\I:",'Service PJ'!$D267&amp;"_"&amp;'Service PJ'!$E267&amp;"_"&amp;'Service PJ'!$C267)</f>
        <v>INF_PRH_BFG</v>
      </c>
      <c r="CT269" s="2">
        <f>IFERROR(VLOOKUP($CS$1&amp;'Service PJ'!$D267&amp;'Service PJ'!$B267&amp;'Service PJ'!$A267&amp;"*",'EPA_US9RT techs'!$A$2:$I$1722,9,FALSE),"")</f>
        <v>30</v>
      </c>
      <c r="CU269" s="2">
        <f>IFERROR(VLOOKUP($CS$1&amp;'Service PJ'!$D267&amp;'Service PJ'!$B267&amp;'Service PJ'!$A267&amp;"*",'EPA_US9RT techs'!$A$2:$I$1722,9,FALSE),"")</f>
        <v>30</v>
      </c>
      <c r="CV269" s="2">
        <f>IFERROR(VLOOKUP($CS$1&amp;'Service PJ'!$D267&amp;'Service PJ'!$B267&amp;'Service PJ'!$A267&amp;"*",'EPA_US9RT techs'!$A$2:$I$1722,9,FALSE),"")</f>
        <v>30</v>
      </c>
      <c r="CW269" s="2">
        <f>IFERROR(VLOOKUP($CS$1&amp;'Service PJ'!$D267&amp;'Service PJ'!$B267&amp;'Service PJ'!$A267&amp;"*",'EPA_US9RT techs'!$A$2:$I$1722,9,FALSE),"")</f>
        <v>30</v>
      </c>
      <c r="CX269" s="2">
        <f>IFERROR(VLOOKUP($CS$1&amp;'Service PJ'!$D267&amp;'Service PJ'!$B267&amp;'Service PJ'!$A267&amp;"*",'EPA_US9RT techs'!$A$2:$I$1722,9,FALSE),"")</f>
        <v>30</v>
      </c>
      <c r="CY269" s="2">
        <f>IFERROR(VLOOKUP($CS$1&amp;'Service PJ'!$D267&amp;'Service PJ'!$B267&amp;'Service PJ'!$A267&amp;"*",'EPA_US9RT techs'!$A$2:$I$1722,9,FALSE),"")</f>
        <v>30</v>
      </c>
      <c r="CZ269" s="2">
        <f>IFERROR(VLOOKUP($CS$1&amp;'Service PJ'!$D267&amp;'Service PJ'!$B267&amp;'Service PJ'!$A267&amp;"*",'EPA_US9RT techs'!$A$2:$I$1722,9,FALSE),"")</f>
        <v>30</v>
      </c>
      <c r="DA269" s="2">
        <f>IFERROR(VLOOKUP($CS$1&amp;'Service PJ'!$D267&amp;'Service PJ'!$B267&amp;'Service PJ'!$A267&amp;"*",'EPA_US9RT techs'!$A$2:$I$1722,9,FALSE),"")</f>
        <v>30</v>
      </c>
      <c r="DB269" s="2">
        <f>IFERROR(VLOOKUP($CS$1&amp;'Service PJ'!$D267&amp;'Service PJ'!$B267&amp;'Service PJ'!$A267&amp;"*",'EPA_US9RT techs'!$A$2:$I$1722,9,FALSE),"")</f>
        <v>30</v>
      </c>
      <c r="DC269" s="2">
        <f>IFERROR(VLOOKUP($CS$1&amp;'Service PJ'!$D267&amp;'Service PJ'!$B267&amp;'Service PJ'!$A267&amp;"*",'EPA_US9RT techs'!$A$2:$I$1722,9,FALSE),"")</f>
        <v>30</v>
      </c>
      <c r="DD269" s="2">
        <f>IFERROR(VLOOKUP($CS$1&amp;'Service PJ'!$D267&amp;'Service PJ'!$B267&amp;'Service PJ'!$A267&amp;"*",'EPA_US9RT techs'!$A$2:$I$1722,9,FALSE),"")</f>
        <v>30</v>
      </c>
      <c r="DE269" s="2">
        <f>IFERROR(VLOOKUP($CS$1&amp;'Service PJ'!$D267&amp;'Service PJ'!$B267&amp;'Service PJ'!$A267&amp;"*",'EPA_US9RT techs'!$A$2:$I$1722,9,FALSE),"")</f>
        <v>30</v>
      </c>
      <c r="DF269" s="2">
        <f>IFERROR(VLOOKUP($CS$1&amp;'Service PJ'!$D267&amp;'Service PJ'!$B267&amp;'Service PJ'!$A267&amp;"*",'EPA_US9RT techs'!$A$2:$I$1722,9,FALSE),"")</f>
        <v>30</v>
      </c>
      <c r="DG269" s="2">
        <f>IFERROR(VLOOKUP($CS$1&amp;'Service PJ'!$D267&amp;'Service PJ'!$B267&amp;'Service PJ'!$A267&amp;"*",'EPA_US9RT techs'!$A$2:$I$1722,9,FALSE),"")</f>
        <v>30</v>
      </c>
      <c r="DH269" s="2">
        <f>IFERROR(VLOOKUP($CS$1&amp;'Service PJ'!$D267&amp;'Service PJ'!$B267&amp;'Service PJ'!$A267&amp;"*",'EPA_US9RT techs'!$A$2:$I$1722,9,FALSE),"")</f>
        <v>30</v>
      </c>
      <c r="DI269" s="2">
        <f>IFERROR(VLOOKUP($CS$1&amp;'Service PJ'!$D267&amp;'Service PJ'!$B267&amp;'Service PJ'!$A267&amp;"*",'EPA_US9RT techs'!$A$2:$I$1722,9,FALSE),"")</f>
        <v>30</v>
      </c>
      <c r="DJ269" s="2">
        <f>IFERROR(VLOOKUP($CS$1&amp;'Service PJ'!$D267&amp;'Service PJ'!$B267&amp;'Service PJ'!$A267&amp;"*",'EPA_US9RT techs'!$A$2:$I$1722,9,FALSE),"")</f>
        <v>30</v>
      </c>
      <c r="DK269" s="2">
        <f>IFERROR(VLOOKUP($CS$1&amp;'Service PJ'!$D267&amp;'Service PJ'!$B267&amp;'Service PJ'!$A267&amp;"*",'EPA_US9RT techs'!$A$2:$I$1722,9,FALSE),"")</f>
        <v>30</v>
      </c>
      <c r="DL269" s="2">
        <f>IFERROR(VLOOKUP($CS$1&amp;'Service PJ'!$D267&amp;'Service PJ'!$B267&amp;'Service PJ'!$A267&amp;"*",'EPA_US9RT techs'!$A$2:$I$1722,9,FALSE),"")</f>
        <v>30</v>
      </c>
      <c r="DM269" s="2">
        <f>IFERROR(VLOOKUP($CS$1&amp;'Service PJ'!$D267&amp;'Service PJ'!$B267&amp;'Service PJ'!$A267&amp;"*",'EPA_US9RT techs'!$A$2:$I$1722,9,FALSE),"")</f>
        <v>30</v>
      </c>
      <c r="DN269" s="2">
        <f>IFERROR(VLOOKUP($CS$1&amp;'Service PJ'!$D267&amp;'Service PJ'!$B267&amp;'Service PJ'!$A267&amp;"*",'EPA_US9RT techs'!$A$2:$I$1722,9,FALSE),"")</f>
        <v>30</v>
      </c>
      <c r="DO269" s="2">
        <f>IFERROR(VLOOKUP($CS$1&amp;'Service PJ'!$D267&amp;'Service PJ'!$B267&amp;'Service PJ'!$A267&amp;"*",'EPA_US9RT techs'!$A$2:$I$1722,9,FALSE),"")</f>
        <v>30</v>
      </c>
      <c r="DP269" s="2">
        <f>IFERROR(VLOOKUP($CS$1&amp;'Service PJ'!$D267&amp;'Service PJ'!$B267&amp;'Service PJ'!$A267&amp;"*",'EPA_US9RT techs'!$A$2:$I$1722,9,FALSE),"")</f>
        <v>30</v>
      </c>
      <c r="DQ269" s="2">
        <f>IFERROR(VLOOKUP($CS$1&amp;'Service PJ'!$D267&amp;'Service PJ'!$B267&amp;'Service PJ'!$A267&amp;"*",'EPA_US9RT techs'!$A$2:$I$1722,9,FALSE),"")</f>
        <v>30</v>
      </c>
      <c r="DR269" s="2">
        <f>IFERROR(VLOOKUP($CS$1&amp;'Service PJ'!$D267&amp;'Service PJ'!$B267&amp;'Service PJ'!$A267&amp;"*",'EPA_US9RT techs'!$A$2:$I$1722,9,FALSE),"")</f>
        <v>30</v>
      </c>
      <c r="DS269" s="2">
        <f>IFERROR(VLOOKUP($CS$1&amp;'Service PJ'!$D267&amp;'Service PJ'!$B267&amp;'Service PJ'!$A267&amp;"*",'EPA_US9RT techs'!$A$2:$I$1722,9,FALSE),"")</f>
        <v>30</v>
      </c>
      <c r="DT269" s="2">
        <f>IFERROR(VLOOKUP($CS$1&amp;'Service PJ'!$D267&amp;'Service PJ'!$B267&amp;'Service PJ'!$A267&amp;"*",'EPA_US9RT techs'!$A$2:$I$1722,9,FALSE),"")</f>
        <v>30</v>
      </c>
      <c r="DU269" s="2">
        <f>IFERROR(VLOOKUP($CS$1&amp;'Service PJ'!$D267&amp;'Service PJ'!$B267&amp;'Service PJ'!$A267&amp;"*",'EPA_US9RT techs'!$A$2:$I$1722,9,FALSE),"")</f>
        <v>30</v>
      </c>
      <c r="DV269" s="2">
        <f>IFERROR(VLOOKUP($CS$1&amp;'Service PJ'!$D267&amp;'Service PJ'!$B267&amp;'Service PJ'!$A267&amp;"*",'EPA_US9RT techs'!$A$2:$I$1722,9,FALSE),"")</f>
        <v>30</v>
      </c>
      <c r="DW269" s="2">
        <f>IFERROR(VLOOKUP($CS$1&amp;'Service PJ'!$D267&amp;'Service PJ'!$B267&amp;'Service PJ'!$A267&amp;"*",'EPA_US9RT techs'!$A$2:$I$1722,9,FALSE),"")</f>
        <v>30</v>
      </c>
    </row>
    <row r="270" spans="1:127" x14ac:dyDescent="0.45">
      <c r="A270" t="str">
        <f>IF(SUM(B270:R270)=0,"\I:",'Service PJ'!$D268&amp;"_"&amp;'Service PJ'!$E268&amp;"_"&amp;'Service PJ'!$C268)</f>
        <v>INF_MDR_BFG</v>
      </c>
      <c r="B270" s="14">
        <f>IFERROR(VLOOKUP($A$1&amp;'Service PJ'!$D268&amp;'Service PJ'!$B268&amp;'Service PJ'!$A268&amp;"*",'EPA_US9RT techs'!$A$2:$I$1722,9,FALSE),"")</f>
        <v>34.956690161700003</v>
      </c>
      <c r="C270" s="14">
        <f>IFERROR(VLOOKUP($A$1&amp;'Service PJ'!$D268&amp;'Service PJ'!$B268&amp;'Service PJ'!$A268&amp;"*",'EPA_US9RT techs'!$A$2:$I$1722,9,FALSE),"")</f>
        <v>34.956690161700003</v>
      </c>
      <c r="D270" s="14">
        <f>IFERROR(VLOOKUP($A$1&amp;'Service PJ'!$D268&amp;'Service PJ'!$B268&amp;'Service PJ'!$A268&amp;"*",'EPA_US9RT techs'!$A$2:$I$1722,9,FALSE),"")</f>
        <v>34.956690161700003</v>
      </c>
      <c r="E270" s="14">
        <f>IFERROR(VLOOKUP($A$1&amp;'Service PJ'!$D268&amp;'Service PJ'!$B268&amp;'Service PJ'!$A268&amp;"*",'EPA_US9RT techs'!$A$2:$I$1722,9,FALSE),"")</f>
        <v>34.956690161700003</v>
      </c>
      <c r="F270" s="14">
        <f>IFERROR(VLOOKUP($A$1&amp;'Service PJ'!$D268&amp;'Service PJ'!$B268&amp;'Service PJ'!$A268&amp;"*",'EPA_US9RT techs'!$A$2:$I$1722,9,FALSE),"")</f>
        <v>34.956690161700003</v>
      </c>
      <c r="G270" s="14">
        <f>IFERROR(VLOOKUP($A$1&amp;'Service PJ'!$D268&amp;'Service PJ'!$B268&amp;'Service PJ'!$A268&amp;"*",'EPA_US9RT techs'!$A$2:$I$1722,9,FALSE),"")</f>
        <v>34.956690161700003</v>
      </c>
      <c r="H270" s="14">
        <f>IFERROR(VLOOKUP($A$1&amp;'Service PJ'!$D268&amp;'Service PJ'!$B268&amp;'Service PJ'!$A268&amp;"*",'EPA_US9RT techs'!$A$2:$I$1722,9,FALSE),"")</f>
        <v>34.956690161700003</v>
      </c>
      <c r="I270" s="14">
        <f>IFERROR(VLOOKUP($A$1&amp;'Service PJ'!$D268&amp;'Service PJ'!$B268&amp;'Service PJ'!$A268&amp;"*",'EPA_US9RT techs'!$A$2:$I$1722,9,FALSE),"")</f>
        <v>34.956690161700003</v>
      </c>
      <c r="J270" s="14">
        <f>IFERROR(VLOOKUP($A$1&amp;'Service PJ'!$D268&amp;'Service PJ'!$B268&amp;'Service PJ'!$A268&amp;"*",'EPA_US9RT techs'!$A$2:$I$1722,9,FALSE),"")</f>
        <v>34.956690161700003</v>
      </c>
      <c r="K270" s="14">
        <f>IFERROR(VLOOKUP($A$1&amp;'Service PJ'!$D268&amp;'Service PJ'!$B268&amp;'Service PJ'!$A268&amp;"*",'EPA_US9RT techs'!$A$2:$I$1722,9,FALSE),"")</f>
        <v>34.956690161700003</v>
      </c>
      <c r="L270" s="14">
        <f>IFERROR(VLOOKUP($A$1&amp;'Service PJ'!$D268&amp;'Service PJ'!$B268&amp;'Service PJ'!$A268&amp;"*",'EPA_US9RT techs'!$A$2:$I$1722,9,FALSE),"")</f>
        <v>34.956690161700003</v>
      </c>
      <c r="M270" s="14">
        <f>IFERROR(VLOOKUP($A$1&amp;'Service PJ'!$D268&amp;'Service PJ'!$B268&amp;'Service PJ'!$A268&amp;"*",'EPA_US9RT techs'!$A$2:$I$1722,9,FALSE),"")</f>
        <v>34.956690161700003</v>
      </c>
      <c r="N270" s="14">
        <f>IFERROR(VLOOKUP($A$1&amp;'Service PJ'!$D268&amp;'Service PJ'!$B268&amp;'Service PJ'!$A268&amp;"*",'EPA_US9RT techs'!$A$2:$I$1722,9,FALSE),"")</f>
        <v>34.956690161700003</v>
      </c>
      <c r="O270" s="14">
        <f>IFERROR(VLOOKUP($A$1&amp;'Service PJ'!$D268&amp;'Service PJ'!$B268&amp;'Service PJ'!$A268&amp;"*",'EPA_US9RT techs'!$A$2:$I$1722,9,FALSE),"")</f>
        <v>34.956690161700003</v>
      </c>
      <c r="P270" s="14">
        <f>IFERROR(VLOOKUP($A$1&amp;'Service PJ'!$D268&amp;'Service PJ'!$B268&amp;'Service PJ'!$A268&amp;"*",'EPA_US9RT techs'!$A$2:$I$1722,9,FALSE),"")</f>
        <v>34.956690161700003</v>
      </c>
      <c r="Q270" s="14">
        <f>IFERROR(VLOOKUP($A$1&amp;'Service PJ'!$D268&amp;'Service PJ'!$B268&amp;'Service PJ'!$A268&amp;"*",'EPA_US9RT techs'!$A$2:$I$1722,9,FALSE),"")</f>
        <v>34.956690161700003</v>
      </c>
      <c r="R270" s="14">
        <f>IFERROR(VLOOKUP($A$1&amp;'Service PJ'!$D268&amp;'Service PJ'!$B268&amp;'Service PJ'!$A268&amp;"*",'EPA_US9RT techs'!$A$2:$I$1722,9,FALSE),"")</f>
        <v>34.956690161700003</v>
      </c>
      <c r="S270" s="14">
        <f>IFERROR(VLOOKUP($A$1&amp;'Service PJ'!$D268&amp;'Service PJ'!$B268&amp;'Service PJ'!$A268&amp;"*",'EPA_US9RT techs'!$A$2:$I$1722,9,FALSE),"")</f>
        <v>34.956690161700003</v>
      </c>
      <c r="T270" s="14">
        <f>IFERROR(VLOOKUP($A$1&amp;'Service PJ'!$D268&amp;'Service PJ'!$B268&amp;'Service PJ'!$A268&amp;"*",'EPA_US9RT techs'!$A$2:$I$1722,9,FALSE),"")</f>
        <v>34.956690161700003</v>
      </c>
      <c r="U270" s="14">
        <f>IFERROR(VLOOKUP($A$1&amp;'Service PJ'!$D268&amp;'Service PJ'!$B268&amp;'Service PJ'!$A268&amp;"*",'EPA_US9RT techs'!$A$2:$I$1722,9,FALSE),"")</f>
        <v>34.956690161700003</v>
      </c>
      <c r="V270" s="14">
        <f>IFERROR(VLOOKUP($A$1&amp;'Service PJ'!$D268&amp;'Service PJ'!$B268&amp;'Service PJ'!$A268&amp;"*",'EPA_US9RT techs'!$A$2:$I$1722,9,FALSE),"")</f>
        <v>34.956690161700003</v>
      </c>
      <c r="W270" s="14">
        <f>IFERROR(VLOOKUP($A$1&amp;'Service PJ'!$D268&amp;'Service PJ'!$B268&amp;'Service PJ'!$A268&amp;"*",'EPA_US9RT techs'!$A$2:$I$1722,9,FALSE),"")</f>
        <v>34.956690161700003</v>
      </c>
      <c r="X270" s="14">
        <f>IFERROR(VLOOKUP($A$1&amp;'Service PJ'!$D268&amp;'Service PJ'!$B268&amp;'Service PJ'!$A268&amp;"*",'EPA_US9RT techs'!$A$2:$I$1722,9,FALSE),"")</f>
        <v>34.956690161700003</v>
      </c>
      <c r="Y270" s="14">
        <f>IFERROR(VLOOKUP($A$1&amp;'Service PJ'!$D268&amp;'Service PJ'!$B268&amp;'Service PJ'!$A268&amp;"*",'EPA_US9RT techs'!$A$2:$I$1722,9,FALSE),"")</f>
        <v>34.956690161700003</v>
      </c>
      <c r="Z270" s="14">
        <f>IFERROR(VLOOKUP($A$1&amp;'Service PJ'!$D268&amp;'Service PJ'!$B268&amp;'Service PJ'!$A268&amp;"*",'EPA_US9RT techs'!$A$2:$I$1722,9,FALSE),"")</f>
        <v>34.956690161700003</v>
      </c>
      <c r="AA270" s="14">
        <f>IFERROR(VLOOKUP($A$1&amp;'Service PJ'!$D268&amp;'Service PJ'!$B268&amp;'Service PJ'!$A268&amp;"*",'EPA_US9RT techs'!$A$2:$I$1722,9,FALSE),"")</f>
        <v>34.956690161700003</v>
      </c>
      <c r="AB270" s="14">
        <f>IFERROR(VLOOKUP($A$1&amp;'Service PJ'!$D268&amp;'Service PJ'!$B268&amp;'Service PJ'!$A268&amp;"*",'EPA_US9RT techs'!$A$2:$I$1722,9,FALSE),"")</f>
        <v>34.956690161700003</v>
      </c>
      <c r="AC270" s="14">
        <f>IFERROR(VLOOKUP($A$1&amp;'Service PJ'!$D268&amp;'Service PJ'!$B268&amp;'Service PJ'!$A268&amp;"*",'EPA_US9RT techs'!$A$2:$I$1722,9,FALSE),"")</f>
        <v>34.956690161700003</v>
      </c>
      <c r="AD270" s="14">
        <f>IFERROR(VLOOKUP($A$1&amp;'Service PJ'!$D268&amp;'Service PJ'!$B268&amp;'Service PJ'!$A268&amp;"*",'EPA_US9RT techs'!$A$2:$I$1722,9,FALSE),"")</f>
        <v>34.956690161700003</v>
      </c>
      <c r="AE270" s="14">
        <f>IFERROR(VLOOKUP($A$1&amp;'Service PJ'!$D268&amp;'Service PJ'!$B268&amp;'Service PJ'!$A268&amp;"*",'EPA_US9RT techs'!$A$2:$I$1722,9,FALSE),"")</f>
        <v>34.956690161700003</v>
      </c>
      <c r="AG270" t="str">
        <f>IF(SUM(AH270:AX270)=0,"\I:",'Service PJ'!$D268&amp;"_"&amp;'Service PJ'!$E268&amp;"_"&amp;'Service PJ'!$C268)</f>
        <v>INF_MDR_BFG</v>
      </c>
      <c r="AH270" s="14">
        <f>IFERROR(VLOOKUP($AG$1&amp;'Service PJ'!$D268&amp;'Service PJ'!$B268&amp;'Service PJ'!$A268&amp;"*",'EPA_US9RT techs'!$A$2:$I$1722,9,FALSE),"")</f>
        <v>3.4956690161999999</v>
      </c>
      <c r="AI270" s="14">
        <f>IFERROR(VLOOKUP($AG$1&amp;'Service PJ'!$D268&amp;'Service PJ'!$B268&amp;'Service PJ'!$A268&amp;"*",'EPA_US9RT techs'!$A$2:$I$1722,9,FALSE),"")</f>
        <v>3.4956690161999999</v>
      </c>
      <c r="AJ270" s="14">
        <f>IFERROR(VLOOKUP($AG$1&amp;'Service PJ'!$D268&amp;'Service PJ'!$B268&amp;'Service PJ'!$A268&amp;"*",'EPA_US9RT techs'!$A$2:$I$1722,9,FALSE),"")</f>
        <v>3.4956690161999999</v>
      </c>
      <c r="AK270" s="14">
        <f>IFERROR(VLOOKUP($AG$1&amp;'Service PJ'!$D268&amp;'Service PJ'!$B268&amp;'Service PJ'!$A268&amp;"*",'EPA_US9RT techs'!$A$2:$I$1722,9,FALSE),"")</f>
        <v>3.4956690161999999</v>
      </c>
      <c r="AL270" s="14">
        <f>IFERROR(VLOOKUP($AG$1&amp;'Service PJ'!$D268&amp;'Service PJ'!$B268&amp;'Service PJ'!$A268&amp;"*",'EPA_US9RT techs'!$A$2:$I$1722,9,FALSE),"")</f>
        <v>3.4956690161999999</v>
      </c>
      <c r="AM270" s="14">
        <f>IFERROR(VLOOKUP($AG$1&amp;'Service PJ'!$D268&amp;'Service PJ'!$B268&amp;'Service PJ'!$A268&amp;"*",'EPA_US9RT techs'!$A$2:$I$1722,9,FALSE),"")</f>
        <v>3.4956690161999999</v>
      </c>
      <c r="AN270" s="14">
        <f>IFERROR(VLOOKUP($AG$1&amp;'Service PJ'!$D268&amp;'Service PJ'!$B268&amp;'Service PJ'!$A268&amp;"*",'EPA_US9RT techs'!$A$2:$I$1722,9,FALSE),"")</f>
        <v>3.4956690161999999</v>
      </c>
      <c r="AO270" s="14">
        <f>IFERROR(VLOOKUP($AG$1&amp;'Service PJ'!$D268&amp;'Service PJ'!$B268&amp;'Service PJ'!$A268&amp;"*",'EPA_US9RT techs'!$A$2:$I$1722,9,FALSE),"")</f>
        <v>3.4956690161999999</v>
      </c>
      <c r="AP270" s="14">
        <f>IFERROR(VLOOKUP($AG$1&amp;'Service PJ'!$D268&amp;'Service PJ'!$B268&amp;'Service PJ'!$A268&amp;"*",'EPA_US9RT techs'!$A$2:$I$1722,9,FALSE),"")</f>
        <v>3.4956690161999999</v>
      </c>
      <c r="AQ270" s="14">
        <f>IFERROR(VLOOKUP($AG$1&amp;'Service PJ'!$D268&amp;'Service PJ'!$B268&amp;'Service PJ'!$A268&amp;"*",'EPA_US9RT techs'!$A$2:$I$1722,9,FALSE),"")</f>
        <v>3.4956690161999999</v>
      </c>
      <c r="AR270" s="14">
        <f>IFERROR(VLOOKUP($AG$1&amp;'Service PJ'!$D268&amp;'Service PJ'!$B268&amp;'Service PJ'!$A268&amp;"*",'EPA_US9RT techs'!$A$2:$I$1722,9,FALSE),"")</f>
        <v>3.4956690161999999</v>
      </c>
      <c r="AS270" s="14">
        <f>IFERROR(VLOOKUP($AG$1&amp;'Service PJ'!$D268&amp;'Service PJ'!$B268&amp;'Service PJ'!$A268&amp;"*",'EPA_US9RT techs'!$A$2:$I$1722,9,FALSE),"")</f>
        <v>3.4956690161999999</v>
      </c>
      <c r="AT270" s="14">
        <f>IFERROR(VLOOKUP($AG$1&amp;'Service PJ'!$D268&amp;'Service PJ'!$B268&amp;'Service PJ'!$A268&amp;"*",'EPA_US9RT techs'!$A$2:$I$1722,9,FALSE),"")</f>
        <v>3.4956690161999999</v>
      </c>
      <c r="AU270" s="14">
        <f>IFERROR(VLOOKUP($AG$1&amp;'Service PJ'!$D268&amp;'Service PJ'!$B268&amp;'Service PJ'!$A268&amp;"*",'EPA_US9RT techs'!$A$2:$I$1722,9,FALSE),"")</f>
        <v>3.4956690161999999</v>
      </c>
      <c r="AV270" s="14">
        <f>IFERROR(VLOOKUP($AG$1&amp;'Service PJ'!$D268&amp;'Service PJ'!$B268&amp;'Service PJ'!$A268&amp;"*",'EPA_US9RT techs'!$A$2:$I$1722,9,FALSE),"")</f>
        <v>3.4956690161999999</v>
      </c>
      <c r="AW270" s="14">
        <f>IFERROR(VLOOKUP($AG$1&amp;'Service PJ'!$D268&amp;'Service PJ'!$B268&amp;'Service PJ'!$A268&amp;"*",'EPA_US9RT techs'!$A$2:$I$1722,9,FALSE),"")</f>
        <v>3.4956690161999999</v>
      </c>
      <c r="AX270" s="14">
        <f>IFERROR(VLOOKUP($AG$1&amp;'Service PJ'!$D268&amp;'Service PJ'!$B268&amp;'Service PJ'!$A268&amp;"*",'EPA_US9RT techs'!$A$2:$I$1722,9,FALSE),"")</f>
        <v>3.4956690161999999</v>
      </c>
      <c r="AY270" s="14">
        <f>IFERROR(VLOOKUP($AG$1&amp;'Service PJ'!$D268&amp;'Service PJ'!$B268&amp;'Service PJ'!$A268&amp;"*",'EPA_US9RT techs'!$A$2:$I$1722,9,FALSE),"")</f>
        <v>3.4956690161999999</v>
      </c>
      <c r="AZ270" s="14">
        <f>IFERROR(VLOOKUP($AG$1&amp;'Service PJ'!$D268&amp;'Service PJ'!$B268&amp;'Service PJ'!$A268&amp;"*",'EPA_US9RT techs'!$A$2:$I$1722,9,FALSE),"")</f>
        <v>3.4956690161999999</v>
      </c>
      <c r="BA270" s="14">
        <f>IFERROR(VLOOKUP($AG$1&amp;'Service PJ'!$D268&amp;'Service PJ'!$B268&amp;'Service PJ'!$A268&amp;"*",'EPA_US9RT techs'!$A$2:$I$1722,9,FALSE),"")</f>
        <v>3.4956690161999999</v>
      </c>
      <c r="BB270" s="14">
        <f>IFERROR(VLOOKUP($AG$1&amp;'Service PJ'!$D268&amp;'Service PJ'!$B268&amp;'Service PJ'!$A268&amp;"*",'EPA_US9RT techs'!$A$2:$I$1722,9,FALSE),"")</f>
        <v>3.4956690161999999</v>
      </c>
      <c r="BC270" s="14">
        <f>IFERROR(VLOOKUP($AG$1&amp;'Service PJ'!$D268&amp;'Service PJ'!$B268&amp;'Service PJ'!$A268&amp;"*",'EPA_US9RT techs'!$A$2:$I$1722,9,FALSE),"")</f>
        <v>3.4956690161999999</v>
      </c>
      <c r="BD270" s="14">
        <f>IFERROR(VLOOKUP($AG$1&amp;'Service PJ'!$D268&amp;'Service PJ'!$B268&amp;'Service PJ'!$A268&amp;"*",'EPA_US9RT techs'!$A$2:$I$1722,9,FALSE),"")</f>
        <v>3.4956690161999999</v>
      </c>
      <c r="BE270" s="14">
        <f>IFERROR(VLOOKUP($AG$1&amp;'Service PJ'!$D268&amp;'Service PJ'!$B268&amp;'Service PJ'!$A268&amp;"*",'EPA_US9RT techs'!$A$2:$I$1722,9,FALSE),"")</f>
        <v>3.4956690161999999</v>
      </c>
      <c r="BF270" s="14">
        <f>IFERROR(VLOOKUP($AG$1&amp;'Service PJ'!$D268&amp;'Service PJ'!$B268&amp;'Service PJ'!$A268&amp;"*",'EPA_US9RT techs'!$A$2:$I$1722,9,FALSE),"")</f>
        <v>3.4956690161999999</v>
      </c>
      <c r="BG270" s="14">
        <f>IFERROR(VLOOKUP($AG$1&amp;'Service PJ'!$D268&amp;'Service PJ'!$B268&amp;'Service PJ'!$A268&amp;"*",'EPA_US9RT techs'!$A$2:$I$1722,9,FALSE),"")</f>
        <v>3.4956690161999999</v>
      </c>
      <c r="BH270" s="14">
        <f>IFERROR(VLOOKUP($AG$1&amp;'Service PJ'!$D268&amp;'Service PJ'!$B268&amp;'Service PJ'!$A268&amp;"*",'EPA_US9RT techs'!$A$2:$I$1722,9,FALSE),"")</f>
        <v>3.4956690161999999</v>
      </c>
      <c r="BI270" s="14">
        <f>IFERROR(VLOOKUP($AG$1&amp;'Service PJ'!$D268&amp;'Service PJ'!$B268&amp;'Service PJ'!$A268&amp;"*",'EPA_US9RT techs'!$A$2:$I$1722,9,FALSE),"")</f>
        <v>3.4956690161999999</v>
      </c>
      <c r="BJ270" s="14">
        <f>IFERROR(VLOOKUP($AG$1&amp;'Service PJ'!$D268&amp;'Service PJ'!$B268&amp;'Service PJ'!$A268&amp;"*",'EPA_US9RT techs'!$A$2:$I$1722,9,FALSE),"")</f>
        <v>3.4956690161999999</v>
      </c>
      <c r="BK270" s="14">
        <f>IFERROR(VLOOKUP($AG$1&amp;'Service PJ'!$D268&amp;'Service PJ'!$B268&amp;'Service PJ'!$A268&amp;"*",'EPA_US9RT techs'!$A$2:$I$1722,9,FALSE),"")</f>
        <v>3.4956690161999999</v>
      </c>
      <c r="BM270" t="str">
        <f>IF(SUM(BN270:CD270)=0,"\I:",'Service PJ'!$D268&amp;"_"&amp;'Service PJ'!$E268&amp;"_"&amp;'Service PJ'!$C268)</f>
        <v>\I:</v>
      </c>
      <c r="BN270" s="14" t="str">
        <f>IFERROR(VLOOKUP($BM$1&amp;'Service PJ'!$D268&amp;'Service PJ'!$B268&amp;'Service PJ'!$A268&amp;"*",'EPA_US9RT techs'!$A$2:$I$1722,9,FALSE),"")</f>
        <v/>
      </c>
      <c r="BO270" s="14" t="str">
        <f>IFERROR(VLOOKUP($BM$1&amp;'Service PJ'!$D268&amp;'Service PJ'!$B268&amp;'Service PJ'!$A268&amp;"*",'EPA_US9RT techs'!$A$2:$I$1722,9,FALSE),"")</f>
        <v/>
      </c>
      <c r="BP270" s="14" t="str">
        <f>IFERROR(VLOOKUP($BM$1&amp;'Service PJ'!$D268&amp;'Service PJ'!$B268&amp;'Service PJ'!$A268&amp;"*",'EPA_US9RT techs'!$A$2:$I$1722,9,FALSE),"")</f>
        <v/>
      </c>
      <c r="BQ270" s="14" t="str">
        <f>IFERROR(VLOOKUP($BM$1&amp;'Service PJ'!$D268&amp;'Service PJ'!$B268&amp;'Service PJ'!$A268&amp;"*",'EPA_US9RT techs'!$A$2:$I$1722,9,FALSE),"")</f>
        <v/>
      </c>
      <c r="BR270" s="14" t="str">
        <f>IFERROR(VLOOKUP($BM$1&amp;'Service PJ'!$D268&amp;'Service PJ'!$B268&amp;'Service PJ'!$A268&amp;"*",'EPA_US9RT techs'!$A$2:$I$1722,9,FALSE),"")</f>
        <v/>
      </c>
      <c r="BS270" s="14" t="str">
        <f>IFERROR(VLOOKUP($BM$1&amp;'Service PJ'!$D268&amp;'Service PJ'!$B268&amp;'Service PJ'!$A268&amp;"*",'EPA_US9RT techs'!$A$2:$I$1722,9,FALSE),"")</f>
        <v/>
      </c>
      <c r="BT270" s="14" t="str">
        <f>IFERROR(VLOOKUP($BM$1&amp;'Service PJ'!$D268&amp;'Service PJ'!$B268&amp;'Service PJ'!$A268&amp;"*",'EPA_US9RT techs'!$A$2:$I$1722,9,FALSE),"")</f>
        <v/>
      </c>
      <c r="BU270" s="14" t="str">
        <f>IFERROR(VLOOKUP($BM$1&amp;'Service PJ'!$D268&amp;'Service PJ'!$B268&amp;'Service PJ'!$A268&amp;"*",'EPA_US9RT techs'!$A$2:$I$1722,9,FALSE),"")</f>
        <v/>
      </c>
      <c r="BV270" s="14" t="str">
        <f>IFERROR(VLOOKUP($BM$1&amp;'Service PJ'!$D268&amp;'Service PJ'!$B268&amp;'Service PJ'!$A268&amp;"*",'EPA_US9RT techs'!$A$2:$I$1722,9,FALSE),"")</f>
        <v/>
      </c>
      <c r="BW270" s="14" t="str">
        <f>IFERROR(VLOOKUP($BM$1&amp;'Service PJ'!$D268&amp;'Service PJ'!$B268&amp;'Service PJ'!$A268&amp;"*",'EPA_US9RT techs'!$A$2:$I$1722,9,FALSE),"")</f>
        <v/>
      </c>
      <c r="BX270" s="14" t="str">
        <f>IFERROR(VLOOKUP($BM$1&amp;'Service PJ'!$D268&amp;'Service PJ'!$B268&amp;'Service PJ'!$A268&amp;"*",'EPA_US9RT techs'!$A$2:$I$1722,9,FALSE),"")</f>
        <v/>
      </c>
      <c r="BY270" s="14" t="str">
        <f>IFERROR(VLOOKUP($BM$1&amp;'Service PJ'!$D268&amp;'Service PJ'!$B268&amp;'Service PJ'!$A268&amp;"*",'EPA_US9RT techs'!$A$2:$I$1722,9,FALSE),"")</f>
        <v/>
      </c>
      <c r="BZ270" s="14" t="str">
        <f>IFERROR(VLOOKUP($BM$1&amp;'Service PJ'!$D268&amp;'Service PJ'!$B268&amp;'Service PJ'!$A268&amp;"*",'EPA_US9RT techs'!$A$2:$I$1722,9,FALSE),"")</f>
        <v/>
      </c>
      <c r="CA270" s="14" t="str">
        <f>IFERROR(VLOOKUP($BM$1&amp;'Service PJ'!$D268&amp;'Service PJ'!$B268&amp;'Service PJ'!$A268&amp;"*",'EPA_US9RT techs'!$A$2:$I$1722,9,FALSE),"")</f>
        <v/>
      </c>
      <c r="CB270" s="14" t="str">
        <f>IFERROR(VLOOKUP($BM$1&amp;'Service PJ'!$D268&amp;'Service PJ'!$B268&amp;'Service PJ'!$A268&amp;"*",'EPA_US9RT techs'!$A$2:$I$1722,9,FALSE),"")</f>
        <v/>
      </c>
      <c r="CC270" s="14" t="str">
        <f>IFERROR(VLOOKUP($BM$1&amp;'Service PJ'!$D268&amp;'Service PJ'!$B268&amp;'Service PJ'!$A268&amp;"*",'EPA_US9RT techs'!$A$2:$I$1722,9,FALSE),"")</f>
        <v/>
      </c>
      <c r="CD270" s="14" t="str">
        <f>IFERROR(VLOOKUP($BM$1&amp;'Service PJ'!$D268&amp;'Service PJ'!$B268&amp;'Service PJ'!$A268&amp;"*",'EPA_US9RT techs'!$A$2:$I$1722,9,FALSE),"")</f>
        <v/>
      </c>
      <c r="CE270" s="14" t="str">
        <f>IFERROR(VLOOKUP($BM$1&amp;'Service PJ'!$D268&amp;'Service PJ'!$B268&amp;'Service PJ'!$A268&amp;"*",'EPA_US9RT techs'!$A$2:$I$1722,9,FALSE),"")</f>
        <v/>
      </c>
      <c r="CF270" s="14" t="str">
        <f>IFERROR(VLOOKUP($BM$1&amp;'Service PJ'!$D268&amp;'Service PJ'!$B268&amp;'Service PJ'!$A268&amp;"*",'EPA_US9RT techs'!$A$2:$I$1722,9,FALSE),"")</f>
        <v/>
      </c>
      <c r="CG270" s="14" t="str">
        <f>IFERROR(VLOOKUP($BM$1&amp;'Service PJ'!$D268&amp;'Service PJ'!$B268&amp;'Service PJ'!$A268&amp;"*",'EPA_US9RT techs'!$A$2:$I$1722,9,FALSE),"")</f>
        <v/>
      </c>
      <c r="CH270" s="14" t="str">
        <f>IFERROR(VLOOKUP($BM$1&amp;'Service PJ'!$D268&amp;'Service PJ'!$B268&amp;'Service PJ'!$A268&amp;"*",'EPA_US9RT techs'!$A$2:$I$1722,9,FALSE),"")</f>
        <v/>
      </c>
      <c r="CI270" s="14" t="str">
        <f>IFERROR(VLOOKUP($BM$1&amp;'Service PJ'!$D268&amp;'Service PJ'!$B268&amp;'Service PJ'!$A268&amp;"*",'EPA_US9RT techs'!$A$2:$I$1722,9,FALSE),"")</f>
        <v/>
      </c>
      <c r="CJ270" s="14" t="str">
        <f>IFERROR(VLOOKUP($BM$1&amp;'Service PJ'!$D268&amp;'Service PJ'!$B268&amp;'Service PJ'!$A268&amp;"*",'EPA_US9RT techs'!$A$2:$I$1722,9,FALSE),"")</f>
        <v/>
      </c>
      <c r="CK270" s="14" t="str">
        <f>IFERROR(VLOOKUP($BM$1&amp;'Service PJ'!$D268&amp;'Service PJ'!$B268&amp;'Service PJ'!$A268&amp;"*",'EPA_US9RT techs'!$A$2:$I$1722,9,FALSE),"")</f>
        <v/>
      </c>
      <c r="CL270" s="14" t="str">
        <f>IFERROR(VLOOKUP($BM$1&amp;'Service PJ'!$D268&amp;'Service PJ'!$B268&amp;'Service PJ'!$A268&amp;"*",'EPA_US9RT techs'!$A$2:$I$1722,9,FALSE),"")</f>
        <v/>
      </c>
      <c r="CM270" s="14" t="str">
        <f>IFERROR(VLOOKUP($BM$1&amp;'Service PJ'!$D268&amp;'Service PJ'!$B268&amp;'Service PJ'!$A268&amp;"*",'EPA_US9RT techs'!$A$2:$I$1722,9,FALSE),"")</f>
        <v/>
      </c>
      <c r="CN270" s="14" t="str">
        <f>IFERROR(VLOOKUP($BM$1&amp;'Service PJ'!$D268&amp;'Service PJ'!$B268&amp;'Service PJ'!$A268&amp;"*",'EPA_US9RT techs'!$A$2:$I$1722,9,FALSE),"")</f>
        <v/>
      </c>
      <c r="CO270" s="14" t="str">
        <f>IFERROR(VLOOKUP($BM$1&amp;'Service PJ'!$D268&amp;'Service PJ'!$B268&amp;'Service PJ'!$A268&amp;"*",'EPA_US9RT techs'!$A$2:$I$1722,9,FALSE),"")</f>
        <v/>
      </c>
      <c r="CP270" s="14" t="str">
        <f>IFERROR(VLOOKUP($BM$1&amp;'Service PJ'!$D268&amp;'Service PJ'!$B268&amp;'Service PJ'!$A268&amp;"*",'EPA_US9RT techs'!$A$2:$I$1722,9,FALSE),"")</f>
        <v/>
      </c>
      <c r="CQ270" s="14" t="str">
        <f>IFERROR(VLOOKUP($BM$1&amp;'Service PJ'!$D268&amp;'Service PJ'!$B268&amp;'Service PJ'!$A268&amp;"*",'EPA_US9RT techs'!$A$2:$I$1722,9,FALSE),"")</f>
        <v/>
      </c>
      <c r="CS270" t="str">
        <f>IF(SUM(CT270:DJ270)=0,"\I:",'Service PJ'!$D268&amp;"_"&amp;'Service PJ'!$E268&amp;"_"&amp;'Service PJ'!$C268)</f>
        <v>INF_MDR_BFG</v>
      </c>
      <c r="CT270" s="2">
        <f>IFERROR(VLOOKUP($CS$1&amp;'Service PJ'!$D268&amp;'Service PJ'!$B268&amp;'Service PJ'!$A268&amp;"*",'EPA_US9RT techs'!$A$2:$I$1722,9,FALSE),"")</f>
        <v>30</v>
      </c>
      <c r="CU270" s="2">
        <f>IFERROR(VLOOKUP($CS$1&amp;'Service PJ'!$D268&amp;'Service PJ'!$B268&amp;'Service PJ'!$A268&amp;"*",'EPA_US9RT techs'!$A$2:$I$1722,9,FALSE),"")</f>
        <v>30</v>
      </c>
      <c r="CV270" s="2">
        <f>IFERROR(VLOOKUP($CS$1&amp;'Service PJ'!$D268&amp;'Service PJ'!$B268&amp;'Service PJ'!$A268&amp;"*",'EPA_US9RT techs'!$A$2:$I$1722,9,FALSE),"")</f>
        <v>30</v>
      </c>
      <c r="CW270" s="2">
        <f>IFERROR(VLOOKUP($CS$1&amp;'Service PJ'!$D268&amp;'Service PJ'!$B268&amp;'Service PJ'!$A268&amp;"*",'EPA_US9RT techs'!$A$2:$I$1722,9,FALSE),"")</f>
        <v>30</v>
      </c>
      <c r="CX270" s="2">
        <f>IFERROR(VLOOKUP($CS$1&amp;'Service PJ'!$D268&amp;'Service PJ'!$B268&amp;'Service PJ'!$A268&amp;"*",'EPA_US9RT techs'!$A$2:$I$1722,9,FALSE),"")</f>
        <v>30</v>
      </c>
      <c r="CY270" s="2">
        <f>IFERROR(VLOOKUP($CS$1&amp;'Service PJ'!$D268&amp;'Service PJ'!$B268&amp;'Service PJ'!$A268&amp;"*",'EPA_US9RT techs'!$A$2:$I$1722,9,FALSE),"")</f>
        <v>30</v>
      </c>
      <c r="CZ270" s="2">
        <f>IFERROR(VLOOKUP($CS$1&amp;'Service PJ'!$D268&amp;'Service PJ'!$B268&amp;'Service PJ'!$A268&amp;"*",'EPA_US9RT techs'!$A$2:$I$1722,9,FALSE),"")</f>
        <v>30</v>
      </c>
      <c r="DA270" s="2">
        <f>IFERROR(VLOOKUP($CS$1&amp;'Service PJ'!$D268&amp;'Service PJ'!$B268&amp;'Service PJ'!$A268&amp;"*",'EPA_US9RT techs'!$A$2:$I$1722,9,FALSE),"")</f>
        <v>30</v>
      </c>
      <c r="DB270" s="2">
        <f>IFERROR(VLOOKUP($CS$1&amp;'Service PJ'!$D268&amp;'Service PJ'!$B268&amp;'Service PJ'!$A268&amp;"*",'EPA_US9RT techs'!$A$2:$I$1722,9,FALSE),"")</f>
        <v>30</v>
      </c>
      <c r="DC270" s="2">
        <f>IFERROR(VLOOKUP($CS$1&amp;'Service PJ'!$D268&amp;'Service PJ'!$B268&amp;'Service PJ'!$A268&amp;"*",'EPA_US9RT techs'!$A$2:$I$1722,9,FALSE),"")</f>
        <v>30</v>
      </c>
      <c r="DD270" s="2">
        <f>IFERROR(VLOOKUP($CS$1&amp;'Service PJ'!$D268&amp;'Service PJ'!$B268&amp;'Service PJ'!$A268&amp;"*",'EPA_US9RT techs'!$A$2:$I$1722,9,FALSE),"")</f>
        <v>30</v>
      </c>
      <c r="DE270" s="2">
        <f>IFERROR(VLOOKUP($CS$1&amp;'Service PJ'!$D268&amp;'Service PJ'!$B268&amp;'Service PJ'!$A268&amp;"*",'EPA_US9RT techs'!$A$2:$I$1722,9,FALSE),"")</f>
        <v>30</v>
      </c>
      <c r="DF270" s="2">
        <f>IFERROR(VLOOKUP($CS$1&amp;'Service PJ'!$D268&amp;'Service PJ'!$B268&amp;'Service PJ'!$A268&amp;"*",'EPA_US9RT techs'!$A$2:$I$1722,9,FALSE),"")</f>
        <v>30</v>
      </c>
      <c r="DG270" s="2">
        <f>IFERROR(VLOOKUP($CS$1&amp;'Service PJ'!$D268&amp;'Service PJ'!$B268&amp;'Service PJ'!$A268&amp;"*",'EPA_US9RT techs'!$A$2:$I$1722,9,FALSE),"")</f>
        <v>30</v>
      </c>
      <c r="DH270" s="2">
        <f>IFERROR(VLOOKUP($CS$1&amp;'Service PJ'!$D268&amp;'Service PJ'!$B268&amp;'Service PJ'!$A268&amp;"*",'EPA_US9RT techs'!$A$2:$I$1722,9,FALSE),"")</f>
        <v>30</v>
      </c>
      <c r="DI270" s="2">
        <f>IFERROR(VLOOKUP($CS$1&amp;'Service PJ'!$D268&amp;'Service PJ'!$B268&amp;'Service PJ'!$A268&amp;"*",'EPA_US9RT techs'!$A$2:$I$1722,9,FALSE),"")</f>
        <v>30</v>
      </c>
      <c r="DJ270" s="2">
        <f>IFERROR(VLOOKUP($CS$1&amp;'Service PJ'!$D268&amp;'Service PJ'!$B268&amp;'Service PJ'!$A268&amp;"*",'EPA_US9RT techs'!$A$2:$I$1722,9,FALSE),"")</f>
        <v>30</v>
      </c>
      <c r="DK270" s="2">
        <f>IFERROR(VLOOKUP($CS$1&amp;'Service PJ'!$D268&amp;'Service PJ'!$B268&amp;'Service PJ'!$A268&amp;"*",'EPA_US9RT techs'!$A$2:$I$1722,9,FALSE),"")</f>
        <v>30</v>
      </c>
      <c r="DL270" s="2">
        <f>IFERROR(VLOOKUP($CS$1&amp;'Service PJ'!$D268&amp;'Service PJ'!$B268&amp;'Service PJ'!$A268&amp;"*",'EPA_US9RT techs'!$A$2:$I$1722,9,FALSE),"")</f>
        <v>30</v>
      </c>
      <c r="DM270" s="2">
        <f>IFERROR(VLOOKUP($CS$1&amp;'Service PJ'!$D268&amp;'Service PJ'!$B268&amp;'Service PJ'!$A268&amp;"*",'EPA_US9RT techs'!$A$2:$I$1722,9,FALSE),"")</f>
        <v>30</v>
      </c>
      <c r="DN270" s="2">
        <f>IFERROR(VLOOKUP($CS$1&amp;'Service PJ'!$D268&amp;'Service PJ'!$B268&amp;'Service PJ'!$A268&amp;"*",'EPA_US9RT techs'!$A$2:$I$1722,9,FALSE),"")</f>
        <v>30</v>
      </c>
      <c r="DO270" s="2">
        <f>IFERROR(VLOOKUP($CS$1&amp;'Service PJ'!$D268&amp;'Service PJ'!$B268&amp;'Service PJ'!$A268&amp;"*",'EPA_US9RT techs'!$A$2:$I$1722,9,FALSE),"")</f>
        <v>30</v>
      </c>
      <c r="DP270" s="2">
        <f>IFERROR(VLOOKUP($CS$1&amp;'Service PJ'!$D268&amp;'Service PJ'!$B268&amp;'Service PJ'!$A268&amp;"*",'EPA_US9RT techs'!$A$2:$I$1722,9,FALSE),"")</f>
        <v>30</v>
      </c>
      <c r="DQ270" s="2">
        <f>IFERROR(VLOOKUP($CS$1&amp;'Service PJ'!$D268&amp;'Service PJ'!$B268&amp;'Service PJ'!$A268&amp;"*",'EPA_US9RT techs'!$A$2:$I$1722,9,FALSE),"")</f>
        <v>30</v>
      </c>
      <c r="DR270" s="2">
        <f>IFERROR(VLOOKUP($CS$1&amp;'Service PJ'!$D268&amp;'Service PJ'!$B268&amp;'Service PJ'!$A268&amp;"*",'EPA_US9RT techs'!$A$2:$I$1722,9,FALSE),"")</f>
        <v>30</v>
      </c>
      <c r="DS270" s="2">
        <f>IFERROR(VLOOKUP($CS$1&amp;'Service PJ'!$D268&amp;'Service PJ'!$B268&amp;'Service PJ'!$A268&amp;"*",'EPA_US9RT techs'!$A$2:$I$1722,9,FALSE),"")</f>
        <v>30</v>
      </c>
      <c r="DT270" s="2">
        <f>IFERROR(VLOOKUP($CS$1&amp;'Service PJ'!$D268&amp;'Service PJ'!$B268&amp;'Service PJ'!$A268&amp;"*",'EPA_US9RT techs'!$A$2:$I$1722,9,FALSE),"")</f>
        <v>30</v>
      </c>
      <c r="DU270" s="2">
        <f>IFERROR(VLOOKUP($CS$1&amp;'Service PJ'!$D268&amp;'Service PJ'!$B268&amp;'Service PJ'!$A268&amp;"*",'EPA_US9RT techs'!$A$2:$I$1722,9,FALSE),"")</f>
        <v>30</v>
      </c>
      <c r="DV270" s="2">
        <f>IFERROR(VLOOKUP($CS$1&amp;'Service PJ'!$D268&amp;'Service PJ'!$B268&amp;'Service PJ'!$A268&amp;"*",'EPA_US9RT techs'!$A$2:$I$1722,9,FALSE),"")</f>
        <v>30</v>
      </c>
      <c r="DW270" s="2">
        <f>IFERROR(VLOOKUP($CS$1&amp;'Service PJ'!$D268&amp;'Service PJ'!$B268&amp;'Service PJ'!$A268&amp;"*",'EPA_US9RT techs'!$A$2:$I$1722,9,FALSE),"")</f>
        <v>30</v>
      </c>
    </row>
    <row r="271" spans="1:127" x14ac:dyDescent="0.45">
      <c r="A271" t="str">
        <f>IF(SUM(B271:R271)=0,"\I:",'Service PJ'!$D269&amp;"_"&amp;'Service PJ'!$E269&amp;"_"&amp;'Service PJ'!$C269)</f>
        <v>INF_OTP_BFG</v>
      </c>
      <c r="B271" s="14">
        <f>IFERROR(VLOOKUP($A$1&amp;'Service PJ'!$D269&amp;'Service PJ'!$B269&amp;'Service PJ'!$A269&amp;"*",'EPA_US9RT techs'!$A$2:$I$1722,9,FALSE),"")</f>
        <v>22.034720834800002</v>
      </c>
      <c r="C271" s="14">
        <f>IFERROR(VLOOKUP($A$1&amp;'Service PJ'!$D269&amp;'Service PJ'!$B269&amp;'Service PJ'!$A269&amp;"*",'EPA_US9RT techs'!$A$2:$I$1722,9,FALSE),"")</f>
        <v>22.034720834800002</v>
      </c>
      <c r="D271" s="14">
        <f>IFERROR(VLOOKUP($A$1&amp;'Service PJ'!$D269&amp;'Service PJ'!$B269&amp;'Service PJ'!$A269&amp;"*",'EPA_US9RT techs'!$A$2:$I$1722,9,FALSE),"")</f>
        <v>22.034720834800002</v>
      </c>
      <c r="E271" s="14">
        <f>IFERROR(VLOOKUP($A$1&amp;'Service PJ'!$D269&amp;'Service PJ'!$B269&amp;'Service PJ'!$A269&amp;"*",'EPA_US9RT techs'!$A$2:$I$1722,9,FALSE),"")</f>
        <v>22.034720834800002</v>
      </c>
      <c r="F271" s="14">
        <f>IFERROR(VLOOKUP($A$1&amp;'Service PJ'!$D269&amp;'Service PJ'!$B269&amp;'Service PJ'!$A269&amp;"*",'EPA_US9RT techs'!$A$2:$I$1722,9,FALSE),"")</f>
        <v>22.034720834800002</v>
      </c>
      <c r="G271" s="14">
        <f>IFERROR(VLOOKUP($A$1&amp;'Service PJ'!$D269&amp;'Service PJ'!$B269&amp;'Service PJ'!$A269&amp;"*",'EPA_US9RT techs'!$A$2:$I$1722,9,FALSE),"")</f>
        <v>22.034720834800002</v>
      </c>
      <c r="H271" s="14">
        <f>IFERROR(VLOOKUP($A$1&amp;'Service PJ'!$D269&amp;'Service PJ'!$B269&amp;'Service PJ'!$A269&amp;"*",'EPA_US9RT techs'!$A$2:$I$1722,9,FALSE),"")</f>
        <v>22.034720834800002</v>
      </c>
      <c r="I271" s="14">
        <f>IFERROR(VLOOKUP($A$1&amp;'Service PJ'!$D269&amp;'Service PJ'!$B269&amp;'Service PJ'!$A269&amp;"*",'EPA_US9RT techs'!$A$2:$I$1722,9,FALSE),"")</f>
        <v>22.034720834800002</v>
      </c>
      <c r="J271" s="14">
        <f>IFERROR(VLOOKUP($A$1&amp;'Service PJ'!$D269&amp;'Service PJ'!$B269&amp;'Service PJ'!$A269&amp;"*",'EPA_US9RT techs'!$A$2:$I$1722,9,FALSE),"")</f>
        <v>22.034720834800002</v>
      </c>
      <c r="K271" s="14">
        <f>IFERROR(VLOOKUP($A$1&amp;'Service PJ'!$D269&amp;'Service PJ'!$B269&amp;'Service PJ'!$A269&amp;"*",'EPA_US9RT techs'!$A$2:$I$1722,9,FALSE),"")</f>
        <v>22.034720834800002</v>
      </c>
      <c r="L271" s="14">
        <f>IFERROR(VLOOKUP($A$1&amp;'Service PJ'!$D269&amp;'Service PJ'!$B269&amp;'Service PJ'!$A269&amp;"*",'EPA_US9RT techs'!$A$2:$I$1722,9,FALSE),"")</f>
        <v>22.034720834800002</v>
      </c>
      <c r="M271" s="14">
        <f>IFERROR(VLOOKUP($A$1&amp;'Service PJ'!$D269&amp;'Service PJ'!$B269&amp;'Service PJ'!$A269&amp;"*",'EPA_US9RT techs'!$A$2:$I$1722,9,FALSE),"")</f>
        <v>22.034720834800002</v>
      </c>
      <c r="N271" s="14">
        <f>IFERROR(VLOOKUP($A$1&amp;'Service PJ'!$D269&amp;'Service PJ'!$B269&amp;'Service PJ'!$A269&amp;"*",'EPA_US9RT techs'!$A$2:$I$1722,9,FALSE),"")</f>
        <v>22.034720834800002</v>
      </c>
      <c r="O271" s="14">
        <f>IFERROR(VLOOKUP($A$1&amp;'Service PJ'!$D269&amp;'Service PJ'!$B269&amp;'Service PJ'!$A269&amp;"*",'EPA_US9RT techs'!$A$2:$I$1722,9,FALSE),"")</f>
        <v>22.034720834800002</v>
      </c>
      <c r="P271" s="14">
        <f>IFERROR(VLOOKUP($A$1&amp;'Service PJ'!$D269&amp;'Service PJ'!$B269&amp;'Service PJ'!$A269&amp;"*",'EPA_US9RT techs'!$A$2:$I$1722,9,FALSE),"")</f>
        <v>22.034720834800002</v>
      </c>
      <c r="Q271" s="14">
        <f>IFERROR(VLOOKUP($A$1&amp;'Service PJ'!$D269&amp;'Service PJ'!$B269&amp;'Service PJ'!$A269&amp;"*",'EPA_US9RT techs'!$A$2:$I$1722,9,FALSE),"")</f>
        <v>22.034720834800002</v>
      </c>
      <c r="R271" s="14">
        <f>IFERROR(VLOOKUP($A$1&amp;'Service PJ'!$D269&amp;'Service PJ'!$B269&amp;'Service PJ'!$A269&amp;"*",'EPA_US9RT techs'!$A$2:$I$1722,9,FALSE),"")</f>
        <v>22.034720834800002</v>
      </c>
      <c r="S271" s="14">
        <f>IFERROR(VLOOKUP($A$1&amp;'Service PJ'!$D269&amp;'Service PJ'!$B269&amp;'Service PJ'!$A269&amp;"*",'EPA_US9RT techs'!$A$2:$I$1722,9,FALSE),"")</f>
        <v>22.034720834800002</v>
      </c>
      <c r="T271" s="14">
        <f>IFERROR(VLOOKUP($A$1&amp;'Service PJ'!$D269&amp;'Service PJ'!$B269&amp;'Service PJ'!$A269&amp;"*",'EPA_US9RT techs'!$A$2:$I$1722,9,FALSE),"")</f>
        <v>22.034720834800002</v>
      </c>
      <c r="U271" s="14">
        <f>IFERROR(VLOOKUP($A$1&amp;'Service PJ'!$D269&amp;'Service PJ'!$B269&amp;'Service PJ'!$A269&amp;"*",'EPA_US9RT techs'!$A$2:$I$1722,9,FALSE),"")</f>
        <v>22.034720834800002</v>
      </c>
      <c r="V271" s="14">
        <f>IFERROR(VLOOKUP($A$1&amp;'Service PJ'!$D269&amp;'Service PJ'!$B269&amp;'Service PJ'!$A269&amp;"*",'EPA_US9RT techs'!$A$2:$I$1722,9,FALSE),"")</f>
        <v>22.034720834800002</v>
      </c>
      <c r="W271" s="14">
        <f>IFERROR(VLOOKUP($A$1&amp;'Service PJ'!$D269&amp;'Service PJ'!$B269&amp;'Service PJ'!$A269&amp;"*",'EPA_US9RT techs'!$A$2:$I$1722,9,FALSE),"")</f>
        <v>22.034720834800002</v>
      </c>
      <c r="X271" s="14">
        <f>IFERROR(VLOOKUP($A$1&amp;'Service PJ'!$D269&amp;'Service PJ'!$B269&amp;'Service PJ'!$A269&amp;"*",'EPA_US9RT techs'!$A$2:$I$1722,9,FALSE),"")</f>
        <v>22.034720834800002</v>
      </c>
      <c r="Y271" s="14">
        <f>IFERROR(VLOOKUP($A$1&amp;'Service PJ'!$D269&amp;'Service PJ'!$B269&amp;'Service PJ'!$A269&amp;"*",'EPA_US9RT techs'!$A$2:$I$1722,9,FALSE),"")</f>
        <v>22.034720834800002</v>
      </c>
      <c r="Z271" s="14">
        <f>IFERROR(VLOOKUP($A$1&amp;'Service PJ'!$D269&amp;'Service PJ'!$B269&amp;'Service PJ'!$A269&amp;"*",'EPA_US9RT techs'!$A$2:$I$1722,9,FALSE),"")</f>
        <v>22.034720834800002</v>
      </c>
      <c r="AA271" s="14">
        <f>IFERROR(VLOOKUP($A$1&amp;'Service PJ'!$D269&amp;'Service PJ'!$B269&amp;'Service PJ'!$A269&amp;"*",'EPA_US9RT techs'!$A$2:$I$1722,9,FALSE),"")</f>
        <v>22.034720834800002</v>
      </c>
      <c r="AB271" s="14">
        <f>IFERROR(VLOOKUP($A$1&amp;'Service PJ'!$D269&amp;'Service PJ'!$B269&amp;'Service PJ'!$A269&amp;"*",'EPA_US9RT techs'!$A$2:$I$1722,9,FALSE),"")</f>
        <v>22.034720834800002</v>
      </c>
      <c r="AC271" s="14">
        <f>IFERROR(VLOOKUP($A$1&amp;'Service PJ'!$D269&amp;'Service PJ'!$B269&amp;'Service PJ'!$A269&amp;"*",'EPA_US9RT techs'!$A$2:$I$1722,9,FALSE),"")</f>
        <v>22.034720834800002</v>
      </c>
      <c r="AD271" s="14">
        <f>IFERROR(VLOOKUP($A$1&amp;'Service PJ'!$D269&amp;'Service PJ'!$B269&amp;'Service PJ'!$A269&amp;"*",'EPA_US9RT techs'!$A$2:$I$1722,9,FALSE),"")</f>
        <v>22.034720834800002</v>
      </c>
      <c r="AE271" s="14">
        <f>IFERROR(VLOOKUP($A$1&amp;'Service PJ'!$D269&amp;'Service PJ'!$B269&amp;'Service PJ'!$A269&amp;"*",'EPA_US9RT techs'!$A$2:$I$1722,9,FALSE),"")</f>
        <v>22.034720834800002</v>
      </c>
      <c r="AG271" t="str">
        <f>IF(SUM(AH271:AX271)=0,"\I:",'Service PJ'!$D269&amp;"_"&amp;'Service PJ'!$E269&amp;"_"&amp;'Service PJ'!$C269)</f>
        <v>INF_OTP_BFG</v>
      </c>
      <c r="AH271" s="14">
        <f>IFERROR(VLOOKUP($AG$1&amp;'Service PJ'!$D269&amp;'Service PJ'!$B269&amp;'Service PJ'!$A269&amp;"*",'EPA_US9RT techs'!$A$2:$I$1722,9,FALSE),"")</f>
        <v>2.8645137085000001</v>
      </c>
      <c r="AI271" s="14">
        <f>IFERROR(VLOOKUP($AG$1&amp;'Service PJ'!$D269&amp;'Service PJ'!$B269&amp;'Service PJ'!$A269&amp;"*",'EPA_US9RT techs'!$A$2:$I$1722,9,FALSE),"")</f>
        <v>2.8645137085000001</v>
      </c>
      <c r="AJ271" s="14">
        <f>IFERROR(VLOOKUP($AG$1&amp;'Service PJ'!$D269&amp;'Service PJ'!$B269&amp;'Service PJ'!$A269&amp;"*",'EPA_US9RT techs'!$A$2:$I$1722,9,FALSE),"")</f>
        <v>2.8645137085000001</v>
      </c>
      <c r="AK271" s="14">
        <f>IFERROR(VLOOKUP($AG$1&amp;'Service PJ'!$D269&amp;'Service PJ'!$B269&amp;'Service PJ'!$A269&amp;"*",'EPA_US9RT techs'!$A$2:$I$1722,9,FALSE),"")</f>
        <v>2.8645137085000001</v>
      </c>
      <c r="AL271" s="14">
        <f>IFERROR(VLOOKUP($AG$1&amp;'Service PJ'!$D269&amp;'Service PJ'!$B269&amp;'Service PJ'!$A269&amp;"*",'EPA_US9RT techs'!$A$2:$I$1722,9,FALSE),"")</f>
        <v>2.8645137085000001</v>
      </c>
      <c r="AM271" s="14">
        <f>IFERROR(VLOOKUP($AG$1&amp;'Service PJ'!$D269&amp;'Service PJ'!$B269&amp;'Service PJ'!$A269&amp;"*",'EPA_US9RT techs'!$A$2:$I$1722,9,FALSE),"")</f>
        <v>2.8645137085000001</v>
      </c>
      <c r="AN271" s="14">
        <f>IFERROR(VLOOKUP($AG$1&amp;'Service PJ'!$D269&amp;'Service PJ'!$B269&amp;'Service PJ'!$A269&amp;"*",'EPA_US9RT techs'!$A$2:$I$1722,9,FALSE),"")</f>
        <v>2.8645137085000001</v>
      </c>
      <c r="AO271" s="14">
        <f>IFERROR(VLOOKUP($AG$1&amp;'Service PJ'!$D269&amp;'Service PJ'!$B269&amp;'Service PJ'!$A269&amp;"*",'EPA_US9RT techs'!$A$2:$I$1722,9,FALSE),"")</f>
        <v>2.8645137085000001</v>
      </c>
      <c r="AP271" s="14">
        <f>IFERROR(VLOOKUP($AG$1&amp;'Service PJ'!$D269&amp;'Service PJ'!$B269&amp;'Service PJ'!$A269&amp;"*",'EPA_US9RT techs'!$A$2:$I$1722,9,FALSE),"")</f>
        <v>2.8645137085000001</v>
      </c>
      <c r="AQ271" s="14">
        <f>IFERROR(VLOOKUP($AG$1&amp;'Service PJ'!$D269&amp;'Service PJ'!$B269&amp;'Service PJ'!$A269&amp;"*",'EPA_US9RT techs'!$A$2:$I$1722,9,FALSE),"")</f>
        <v>2.8645137085000001</v>
      </c>
      <c r="AR271" s="14">
        <f>IFERROR(VLOOKUP($AG$1&amp;'Service PJ'!$D269&amp;'Service PJ'!$B269&amp;'Service PJ'!$A269&amp;"*",'EPA_US9RT techs'!$A$2:$I$1722,9,FALSE),"")</f>
        <v>2.8645137085000001</v>
      </c>
      <c r="AS271" s="14">
        <f>IFERROR(VLOOKUP($AG$1&amp;'Service PJ'!$D269&amp;'Service PJ'!$B269&amp;'Service PJ'!$A269&amp;"*",'EPA_US9RT techs'!$A$2:$I$1722,9,FALSE),"")</f>
        <v>2.8645137085000001</v>
      </c>
      <c r="AT271" s="14">
        <f>IFERROR(VLOOKUP($AG$1&amp;'Service PJ'!$D269&amp;'Service PJ'!$B269&amp;'Service PJ'!$A269&amp;"*",'EPA_US9RT techs'!$A$2:$I$1722,9,FALSE),"")</f>
        <v>2.8645137085000001</v>
      </c>
      <c r="AU271" s="14">
        <f>IFERROR(VLOOKUP($AG$1&amp;'Service PJ'!$D269&amp;'Service PJ'!$B269&amp;'Service PJ'!$A269&amp;"*",'EPA_US9RT techs'!$A$2:$I$1722,9,FALSE),"")</f>
        <v>2.8645137085000001</v>
      </c>
      <c r="AV271" s="14">
        <f>IFERROR(VLOOKUP($AG$1&amp;'Service PJ'!$D269&amp;'Service PJ'!$B269&amp;'Service PJ'!$A269&amp;"*",'EPA_US9RT techs'!$A$2:$I$1722,9,FALSE),"")</f>
        <v>2.8645137085000001</v>
      </c>
      <c r="AW271" s="14">
        <f>IFERROR(VLOOKUP($AG$1&amp;'Service PJ'!$D269&amp;'Service PJ'!$B269&amp;'Service PJ'!$A269&amp;"*",'EPA_US9RT techs'!$A$2:$I$1722,9,FALSE),"")</f>
        <v>2.8645137085000001</v>
      </c>
      <c r="AX271" s="14">
        <f>IFERROR(VLOOKUP($AG$1&amp;'Service PJ'!$D269&amp;'Service PJ'!$B269&amp;'Service PJ'!$A269&amp;"*",'EPA_US9RT techs'!$A$2:$I$1722,9,FALSE),"")</f>
        <v>2.8645137085000001</v>
      </c>
      <c r="AY271" s="14">
        <f>IFERROR(VLOOKUP($AG$1&amp;'Service PJ'!$D269&amp;'Service PJ'!$B269&amp;'Service PJ'!$A269&amp;"*",'EPA_US9RT techs'!$A$2:$I$1722,9,FALSE),"")</f>
        <v>2.8645137085000001</v>
      </c>
      <c r="AZ271" s="14">
        <f>IFERROR(VLOOKUP($AG$1&amp;'Service PJ'!$D269&amp;'Service PJ'!$B269&amp;'Service PJ'!$A269&amp;"*",'EPA_US9RT techs'!$A$2:$I$1722,9,FALSE),"")</f>
        <v>2.8645137085000001</v>
      </c>
      <c r="BA271" s="14">
        <f>IFERROR(VLOOKUP($AG$1&amp;'Service PJ'!$D269&amp;'Service PJ'!$B269&amp;'Service PJ'!$A269&amp;"*",'EPA_US9RT techs'!$A$2:$I$1722,9,FALSE),"")</f>
        <v>2.8645137085000001</v>
      </c>
      <c r="BB271" s="14">
        <f>IFERROR(VLOOKUP($AG$1&amp;'Service PJ'!$D269&amp;'Service PJ'!$B269&amp;'Service PJ'!$A269&amp;"*",'EPA_US9RT techs'!$A$2:$I$1722,9,FALSE),"")</f>
        <v>2.8645137085000001</v>
      </c>
      <c r="BC271" s="14">
        <f>IFERROR(VLOOKUP($AG$1&amp;'Service PJ'!$D269&amp;'Service PJ'!$B269&amp;'Service PJ'!$A269&amp;"*",'EPA_US9RT techs'!$A$2:$I$1722,9,FALSE),"")</f>
        <v>2.8645137085000001</v>
      </c>
      <c r="BD271" s="14">
        <f>IFERROR(VLOOKUP($AG$1&amp;'Service PJ'!$D269&amp;'Service PJ'!$B269&amp;'Service PJ'!$A269&amp;"*",'EPA_US9RT techs'!$A$2:$I$1722,9,FALSE),"")</f>
        <v>2.8645137085000001</v>
      </c>
      <c r="BE271" s="14">
        <f>IFERROR(VLOOKUP($AG$1&amp;'Service PJ'!$D269&amp;'Service PJ'!$B269&amp;'Service PJ'!$A269&amp;"*",'EPA_US9RT techs'!$A$2:$I$1722,9,FALSE),"")</f>
        <v>2.8645137085000001</v>
      </c>
      <c r="BF271" s="14">
        <f>IFERROR(VLOOKUP($AG$1&amp;'Service PJ'!$D269&amp;'Service PJ'!$B269&amp;'Service PJ'!$A269&amp;"*",'EPA_US9RT techs'!$A$2:$I$1722,9,FALSE),"")</f>
        <v>2.8645137085000001</v>
      </c>
      <c r="BG271" s="14">
        <f>IFERROR(VLOOKUP($AG$1&amp;'Service PJ'!$D269&amp;'Service PJ'!$B269&amp;'Service PJ'!$A269&amp;"*",'EPA_US9RT techs'!$A$2:$I$1722,9,FALSE),"")</f>
        <v>2.8645137085000001</v>
      </c>
      <c r="BH271" s="14">
        <f>IFERROR(VLOOKUP($AG$1&amp;'Service PJ'!$D269&amp;'Service PJ'!$B269&amp;'Service PJ'!$A269&amp;"*",'EPA_US9RT techs'!$A$2:$I$1722,9,FALSE),"")</f>
        <v>2.8645137085000001</v>
      </c>
      <c r="BI271" s="14">
        <f>IFERROR(VLOOKUP($AG$1&amp;'Service PJ'!$D269&amp;'Service PJ'!$B269&amp;'Service PJ'!$A269&amp;"*",'EPA_US9RT techs'!$A$2:$I$1722,9,FALSE),"")</f>
        <v>2.8645137085000001</v>
      </c>
      <c r="BJ271" s="14">
        <f>IFERROR(VLOOKUP($AG$1&amp;'Service PJ'!$D269&amp;'Service PJ'!$B269&amp;'Service PJ'!$A269&amp;"*",'EPA_US9RT techs'!$A$2:$I$1722,9,FALSE),"")</f>
        <v>2.8645137085000001</v>
      </c>
      <c r="BK271" s="14">
        <f>IFERROR(VLOOKUP($AG$1&amp;'Service PJ'!$D269&amp;'Service PJ'!$B269&amp;'Service PJ'!$A269&amp;"*",'EPA_US9RT techs'!$A$2:$I$1722,9,FALSE),"")</f>
        <v>2.8645137085000001</v>
      </c>
      <c r="BM271" t="str">
        <f>IF(SUM(BN271:CD271)=0,"\I:",'Service PJ'!$D269&amp;"_"&amp;'Service PJ'!$E269&amp;"_"&amp;'Service PJ'!$C269)</f>
        <v>\I:</v>
      </c>
      <c r="BN271" s="14" t="str">
        <f>IFERROR(VLOOKUP($BM$1&amp;'Service PJ'!$D269&amp;'Service PJ'!$B269&amp;'Service PJ'!$A269&amp;"*",'EPA_US9RT techs'!$A$2:$I$1722,9,FALSE),"")</f>
        <v/>
      </c>
      <c r="BO271" s="14" t="str">
        <f>IFERROR(VLOOKUP($BM$1&amp;'Service PJ'!$D269&amp;'Service PJ'!$B269&amp;'Service PJ'!$A269&amp;"*",'EPA_US9RT techs'!$A$2:$I$1722,9,FALSE),"")</f>
        <v/>
      </c>
      <c r="BP271" s="14" t="str">
        <f>IFERROR(VLOOKUP($BM$1&amp;'Service PJ'!$D269&amp;'Service PJ'!$B269&amp;'Service PJ'!$A269&amp;"*",'EPA_US9RT techs'!$A$2:$I$1722,9,FALSE),"")</f>
        <v/>
      </c>
      <c r="BQ271" s="14" t="str">
        <f>IFERROR(VLOOKUP($BM$1&amp;'Service PJ'!$D269&amp;'Service PJ'!$B269&amp;'Service PJ'!$A269&amp;"*",'EPA_US9RT techs'!$A$2:$I$1722,9,FALSE),"")</f>
        <v/>
      </c>
      <c r="BR271" s="14" t="str">
        <f>IFERROR(VLOOKUP($BM$1&amp;'Service PJ'!$D269&amp;'Service PJ'!$B269&amp;'Service PJ'!$A269&amp;"*",'EPA_US9RT techs'!$A$2:$I$1722,9,FALSE),"")</f>
        <v/>
      </c>
      <c r="BS271" s="14" t="str">
        <f>IFERROR(VLOOKUP($BM$1&amp;'Service PJ'!$D269&amp;'Service PJ'!$B269&amp;'Service PJ'!$A269&amp;"*",'EPA_US9RT techs'!$A$2:$I$1722,9,FALSE),"")</f>
        <v/>
      </c>
      <c r="BT271" s="14" t="str">
        <f>IFERROR(VLOOKUP($BM$1&amp;'Service PJ'!$D269&amp;'Service PJ'!$B269&amp;'Service PJ'!$A269&amp;"*",'EPA_US9RT techs'!$A$2:$I$1722,9,FALSE),"")</f>
        <v/>
      </c>
      <c r="BU271" s="14" t="str">
        <f>IFERROR(VLOOKUP($BM$1&amp;'Service PJ'!$D269&amp;'Service PJ'!$B269&amp;'Service PJ'!$A269&amp;"*",'EPA_US9RT techs'!$A$2:$I$1722,9,FALSE),"")</f>
        <v/>
      </c>
      <c r="BV271" s="14" t="str">
        <f>IFERROR(VLOOKUP($BM$1&amp;'Service PJ'!$D269&amp;'Service PJ'!$B269&amp;'Service PJ'!$A269&amp;"*",'EPA_US9RT techs'!$A$2:$I$1722,9,FALSE),"")</f>
        <v/>
      </c>
      <c r="BW271" s="14" t="str">
        <f>IFERROR(VLOOKUP($BM$1&amp;'Service PJ'!$D269&amp;'Service PJ'!$B269&amp;'Service PJ'!$A269&amp;"*",'EPA_US9RT techs'!$A$2:$I$1722,9,FALSE),"")</f>
        <v/>
      </c>
      <c r="BX271" s="14" t="str">
        <f>IFERROR(VLOOKUP($BM$1&amp;'Service PJ'!$D269&amp;'Service PJ'!$B269&amp;'Service PJ'!$A269&amp;"*",'EPA_US9RT techs'!$A$2:$I$1722,9,FALSE),"")</f>
        <v/>
      </c>
      <c r="BY271" s="14" t="str">
        <f>IFERROR(VLOOKUP($BM$1&amp;'Service PJ'!$D269&amp;'Service PJ'!$B269&amp;'Service PJ'!$A269&amp;"*",'EPA_US9RT techs'!$A$2:$I$1722,9,FALSE),"")</f>
        <v/>
      </c>
      <c r="BZ271" s="14" t="str">
        <f>IFERROR(VLOOKUP($BM$1&amp;'Service PJ'!$D269&amp;'Service PJ'!$B269&amp;'Service PJ'!$A269&amp;"*",'EPA_US9RT techs'!$A$2:$I$1722,9,FALSE),"")</f>
        <v/>
      </c>
      <c r="CA271" s="14" t="str">
        <f>IFERROR(VLOOKUP($BM$1&amp;'Service PJ'!$D269&amp;'Service PJ'!$B269&amp;'Service PJ'!$A269&amp;"*",'EPA_US9RT techs'!$A$2:$I$1722,9,FALSE),"")</f>
        <v/>
      </c>
      <c r="CB271" s="14" t="str">
        <f>IFERROR(VLOOKUP($BM$1&amp;'Service PJ'!$D269&amp;'Service PJ'!$B269&amp;'Service PJ'!$A269&amp;"*",'EPA_US9RT techs'!$A$2:$I$1722,9,FALSE),"")</f>
        <v/>
      </c>
      <c r="CC271" s="14" t="str">
        <f>IFERROR(VLOOKUP($BM$1&amp;'Service PJ'!$D269&amp;'Service PJ'!$B269&amp;'Service PJ'!$A269&amp;"*",'EPA_US9RT techs'!$A$2:$I$1722,9,FALSE),"")</f>
        <v/>
      </c>
      <c r="CD271" s="14" t="str">
        <f>IFERROR(VLOOKUP($BM$1&amp;'Service PJ'!$D269&amp;'Service PJ'!$B269&amp;'Service PJ'!$A269&amp;"*",'EPA_US9RT techs'!$A$2:$I$1722,9,FALSE),"")</f>
        <v/>
      </c>
      <c r="CE271" s="14" t="str">
        <f>IFERROR(VLOOKUP($BM$1&amp;'Service PJ'!$D269&amp;'Service PJ'!$B269&amp;'Service PJ'!$A269&amp;"*",'EPA_US9RT techs'!$A$2:$I$1722,9,FALSE),"")</f>
        <v/>
      </c>
      <c r="CF271" s="14" t="str">
        <f>IFERROR(VLOOKUP($BM$1&amp;'Service PJ'!$D269&amp;'Service PJ'!$B269&amp;'Service PJ'!$A269&amp;"*",'EPA_US9RT techs'!$A$2:$I$1722,9,FALSE),"")</f>
        <v/>
      </c>
      <c r="CG271" s="14" t="str">
        <f>IFERROR(VLOOKUP($BM$1&amp;'Service PJ'!$D269&amp;'Service PJ'!$B269&amp;'Service PJ'!$A269&amp;"*",'EPA_US9RT techs'!$A$2:$I$1722,9,FALSE),"")</f>
        <v/>
      </c>
      <c r="CH271" s="14" t="str">
        <f>IFERROR(VLOOKUP($BM$1&amp;'Service PJ'!$D269&amp;'Service PJ'!$B269&amp;'Service PJ'!$A269&amp;"*",'EPA_US9RT techs'!$A$2:$I$1722,9,FALSE),"")</f>
        <v/>
      </c>
      <c r="CI271" s="14" t="str">
        <f>IFERROR(VLOOKUP($BM$1&amp;'Service PJ'!$D269&amp;'Service PJ'!$B269&amp;'Service PJ'!$A269&amp;"*",'EPA_US9RT techs'!$A$2:$I$1722,9,FALSE),"")</f>
        <v/>
      </c>
      <c r="CJ271" s="14" t="str">
        <f>IFERROR(VLOOKUP($BM$1&amp;'Service PJ'!$D269&amp;'Service PJ'!$B269&amp;'Service PJ'!$A269&amp;"*",'EPA_US9RT techs'!$A$2:$I$1722,9,FALSE),"")</f>
        <v/>
      </c>
      <c r="CK271" s="14" t="str">
        <f>IFERROR(VLOOKUP($BM$1&amp;'Service PJ'!$D269&amp;'Service PJ'!$B269&amp;'Service PJ'!$A269&amp;"*",'EPA_US9RT techs'!$A$2:$I$1722,9,FALSE),"")</f>
        <v/>
      </c>
      <c r="CL271" s="14" t="str">
        <f>IFERROR(VLOOKUP($BM$1&amp;'Service PJ'!$D269&amp;'Service PJ'!$B269&amp;'Service PJ'!$A269&amp;"*",'EPA_US9RT techs'!$A$2:$I$1722,9,FALSE),"")</f>
        <v/>
      </c>
      <c r="CM271" s="14" t="str">
        <f>IFERROR(VLOOKUP($BM$1&amp;'Service PJ'!$D269&amp;'Service PJ'!$B269&amp;'Service PJ'!$A269&amp;"*",'EPA_US9RT techs'!$A$2:$I$1722,9,FALSE),"")</f>
        <v/>
      </c>
      <c r="CN271" s="14" t="str">
        <f>IFERROR(VLOOKUP($BM$1&amp;'Service PJ'!$D269&amp;'Service PJ'!$B269&amp;'Service PJ'!$A269&amp;"*",'EPA_US9RT techs'!$A$2:$I$1722,9,FALSE),"")</f>
        <v/>
      </c>
      <c r="CO271" s="14" t="str">
        <f>IFERROR(VLOOKUP($BM$1&amp;'Service PJ'!$D269&amp;'Service PJ'!$B269&amp;'Service PJ'!$A269&amp;"*",'EPA_US9RT techs'!$A$2:$I$1722,9,FALSE),"")</f>
        <v/>
      </c>
      <c r="CP271" s="14" t="str">
        <f>IFERROR(VLOOKUP($BM$1&amp;'Service PJ'!$D269&amp;'Service PJ'!$B269&amp;'Service PJ'!$A269&amp;"*",'EPA_US9RT techs'!$A$2:$I$1722,9,FALSE),"")</f>
        <v/>
      </c>
      <c r="CQ271" s="14" t="str">
        <f>IFERROR(VLOOKUP($BM$1&amp;'Service PJ'!$D269&amp;'Service PJ'!$B269&amp;'Service PJ'!$A269&amp;"*",'EPA_US9RT techs'!$A$2:$I$1722,9,FALSE),"")</f>
        <v/>
      </c>
      <c r="CS271" t="str">
        <f>IF(SUM(CT271:DJ271)=0,"\I:",'Service PJ'!$D269&amp;"_"&amp;'Service PJ'!$E269&amp;"_"&amp;'Service PJ'!$C269)</f>
        <v>INF_OTP_BFG</v>
      </c>
      <c r="CT271" s="2">
        <f>IFERROR(VLOOKUP($CS$1&amp;'Service PJ'!$D269&amp;'Service PJ'!$B269&amp;'Service PJ'!$A269&amp;"*",'EPA_US9RT techs'!$A$2:$I$1722,9,FALSE),"")</f>
        <v>30</v>
      </c>
      <c r="CU271" s="2">
        <f>IFERROR(VLOOKUP($CS$1&amp;'Service PJ'!$D269&amp;'Service PJ'!$B269&amp;'Service PJ'!$A269&amp;"*",'EPA_US9RT techs'!$A$2:$I$1722,9,FALSE),"")</f>
        <v>30</v>
      </c>
      <c r="CV271" s="2">
        <f>IFERROR(VLOOKUP($CS$1&amp;'Service PJ'!$D269&amp;'Service PJ'!$B269&amp;'Service PJ'!$A269&amp;"*",'EPA_US9RT techs'!$A$2:$I$1722,9,FALSE),"")</f>
        <v>30</v>
      </c>
      <c r="CW271" s="2">
        <f>IFERROR(VLOOKUP($CS$1&amp;'Service PJ'!$D269&amp;'Service PJ'!$B269&amp;'Service PJ'!$A269&amp;"*",'EPA_US9RT techs'!$A$2:$I$1722,9,FALSE),"")</f>
        <v>30</v>
      </c>
      <c r="CX271" s="2">
        <f>IFERROR(VLOOKUP($CS$1&amp;'Service PJ'!$D269&amp;'Service PJ'!$B269&amp;'Service PJ'!$A269&amp;"*",'EPA_US9RT techs'!$A$2:$I$1722,9,FALSE),"")</f>
        <v>30</v>
      </c>
      <c r="CY271" s="2">
        <f>IFERROR(VLOOKUP($CS$1&amp;'Service PJ'!$D269&amp;'Service PJ'!$B269&amp;'Service PJ'!$A269&amp;"*",'EPA_US9RT techs'!$A$2:$I$1722,9,FALSE),"")</f>
        <v>30</v>
      </c>
      <c r="CZ271" s="2">
        <f>IFERROR(VLOOKUP($CS$1&amp;'Service PJ'!$D269&amp;'Service PJ'!$B269&amp;'Service PJ'!$A269&amp;"*",'EPA_US9RT techs'!$A$2:$I$1722,9,FALSE),"")</f>
        <v>30</v>
      </c>
      <c r="DA271" s="2">
        <f>IFERROR(VLOOKUP($CS$1&amp;'Service PJ'!$D269&amp;'Service PJ'!$B269&amp;'Service PJ'!$A269&amp;"*",'EPA_US9RT techs'!$A$2:$I$1722,9,FALSE),"")</f>
        <v>30</v>
      </c>
      <c r="DB271" s="2">
        <f>IFERROR(VLOOKUP($CS$1&amp;'Service PJ'!$D269&amp;'Service PJ'!$B269&amp;'Service PJ'!$A269&amp;"*",'EPA_US9RT techs'!$A$2:$I$1722,9,FALSE),"")</f>
        <v>30</v>
      </c>
      <c r="DC271" s="2">
        <f>IFERROR(VLOOKUP($CS$1&amp;'Service PJ'!$D269&amp;'Service PJ'!$B269&amp;'Service PJ'!$A269&amp;"*",'EPA_US9RT techs'!$A$2:$I$1722,9,FALSE),"")</f>
        <v>30</v>
      </c>
      <c r="DD271" s="2">
        <f>IFERROR(VLOOKUP($CS$1&amp;'Service PJ'!$D269&amp;'Service PJ'!$B269&amp;'Service PJ'!$A269&amp;"*",'EPA_US9RT techs'!$A$2:$I$1722,9,FALSE),"")</f>
        <v>30</v>
      </c>
      <c r="DE271" s="2">
        <f>IFERROR(VLOOKUP($CS$1&amp;'Service PJ'!$D269&amp;'Service PJ'!$B269&amp;'Service PJ'!$A269&amp;"*",'EPA_US9RT techs'!$A$2:$I$1722,9,FALSE),"")</f>
        <v>30</v>
      </c>
      <c r="DF271" s="2">
        <f>IFERROR(VLOOKUP($CS$1&amp;'Service PJ'!$D269&amp;'Service PJ'!$B269&amp;'Service PJ'!$A269&amp;"*",'EPA_US9RT techs'!$A$2:$I$1722,9,FALSE),"")</f>
        <v>30</v>
      </c>
      <c r="DG271" s="2">
        <f>IFERROR(VLOOKUP($CS$1&amp;'Service PJ'!$D269&amp;'Service PJ'!$B269&amp;'Service PJ'!$A269&amp;"*",'EPA_US9RT techs'!$A$2:$I$1722,9,FALSE),"")</f>
        <v>30</v>
      </c>
      <c r="DH271" s="2">
        <f>IFERROR(VLOOKUP($CS$1&amp;'Service PJ'!$D269&amp;'Service PJ'!$B269&amp;'Service PJ'!$A269&amp;"*",'EPA_US9RT techs'!$A$2:$I$1722,9,FALSE),"")</f>
        <v>30</v>
      </c>
      <c r="DI271" s="2">
        <f>IFERROR(VLOOKUP($CS$1&amp;'Service PJ'!$D269&amp;'Service PJ'!$B269&amp;'Service PJ'!$A269&amp;"*",'EPA_US9RT techs'!$A$2:$I$1722,9,FALSE),"")</f>
        <v>30</v>
      </c>
      <c r="DJ271" s="2">
        <f>IFERROR(VLOOKUP($CS$1&amp;'Service PJ'!$D269&amp;'Service PJ'!$B269&amp;'Service PJ'!$A269&amp;"*",'EPA_US9RT techs'!$A$2:$I$1722,9,FALSE),"")</f>
        <v>30</v>
      </c>
      <c r="DK271" s="2">
        <f>IFERROR(VLOOKUP($CS$1&amp;'Service PJ'!$D269&amp;'Service PJ'!$B269&amp;'Service PJ'!$A269&amp;"*",'EPA_US9RT techs'!$A$2:$I$1722,9,FALSE),"")</f>
        <v>30</v>
      </c>
      <c r="DL271" s="2">
        <f>IFERROR(VLOOKUP($CS$1&amp;'Service PJ'!$D269&amp;'Service PJ'!$B269&amp;'Service PJ'!$A269&amp;"*",'EPA_US9RT techs'!$A$2:$I$1722,9,FALSE),"")</f>
        <v>30</v>
      </c>
      <c r="DM271" s="2">
        <f>IFERROR(VLOOKUP($CS$1&amp;'Service PJ'!$D269&amp;'Service PJ'!$B269&amp;'Service PJ'!$A269&amp;"*",'EPA_US9RT techs'!$A$2:$I$1722,9,FALSE),"")</f>
        <v>30</v>
      </c>
      <c r="DN271" s="2">
        <f>IFERROR(VLOOKUP($CS$1&amp;'Service PJ'!$D269&amp;'Service PJ'!$B269&amp;'Service PJ'!$A269&amp;"*",'EPA_US9RT techs'!$A$2:$I$1722,9,FALSE),"")</f>
        <v>30</v>
      </c>
      <c r="DO271" s="2">
        <f>IFERROR(VLOOKUP($CS$1&amp;'Service PJ'!$D269&amp;'Service PJ'!$B269&amp;'Service PJ'!$A269&amp;"*",'EPA_US9RT techs'!$A$2:$I$1722,9,FALSE),"")</f>
        <v>30</v>
      </c>
      <c r="DP271" s="2">
        <f>IFERROR(VLOOKUP($CS$1&amp;'Service PJ'!$D269&amp;'Service PJ'!$B269&amp;'Service PJ'!$A269&amp;"*",'EPA_US9RT techs'!$A$2:$I$1722,9,FALSE),"")</f>
        <v>30</v>
      </c>
      <c r="DQ271" s="2">
        <f>IFERROR(VLOOKUP($CS$1&amp;'Service PJ'!$D269&amp;'Service PJ'!$B269&amp;'Service PJ'!$A269&amp;"*",'EPA_US9RT techs'!$A$2:$I$1722,9,FALSE),"")</f>
        <v>30</v>
      </c>
      <c r="DR271" s="2">
        <f>IFERROR(VLOOKUP($CS$1&amp;'Service PJ'!$D269&amp;'Service PJ'!$B269&amp;'Service PJ'!$A269&amp;"*",'EPA_US9RT techs'!$A$2:$I$1722,9,FALSE),"")</f>
        <v>30</v>
      </c>
      <c r="DS271" s="2">
        <f>IFERROR(VLOOKUP($CS$1&amp;'Service PJ'!$D269&amp;'Service PJ'!$B269&amp;'Service PJ'!$A269&amp;"*",'EPA_US9RT techs'!$A$2:$I$1722,9,FALSE),"")</f>
        <v>30</v>
      </c>
      <c r="DT271" s="2">
        <f>IFERROR(VLOOKUP($CS$1&amp;'Service PJ'!$D269&amp;'Service PJ'!$B269&amp;'Service PJ'!$A269&amp;"*",'EPA_US9RT techs'!$A$2:$I$1722,9,FALSE),"")</f>
        <v>30</v>
      </c>
      <c r="DU271" s="2">
        <f>IFERROR(VLOOKUP($CS$1&amp;'Service PJ'!$D269&amp;'Service PJ'!$B269&amp;'Service PJ'!$A269&amp;"*",'EPA_US9RT techs'!$A$2:$I$1722,9,FALSE),"")</f>
        <v>30</v>
      </c>
      <c r="DV271" s="2">
        <f>IFERROR(VLOOKUP($CS$1&amp;'Service PJ'!$D269&amp;'Service PJ'!$B269&amp;'Service PJ'!$A269&amp;"*",'EPA_US9RT techs'!$A$2:$I$1722,9,FALSE),"")</f>
        <v>30</v>
      </c>
      <c r="DW271" s="2">
        <f>IFERROR(VLOOKUP($CS$1&amp;'Service PJ'!$D269&amp;'Service PJ'!$B269&amp;'Service PJ'!$A269&amp;"*",'EPA_US9RT techs'!$A$2:$I$1722,9,FALSE),"")</f>
        <v>30</v>
      </c>
    </row>
    <row r="272" spans="1:127" x14ac:dyDescent="0.45">
      <c r="A272" t="str">
        <f>IF(SUM(B272:R272)=0,"\I:",'Service PJ'!$D270&amp;"_"&amp;'Service PJ'!$E270&amp;"_"&amp;'Service PJ'!$C270)</f>
        <v>\I:</v>
      </c>
      <c r="B272" s="14" t="str">
        <f>IFERROR(VLOOKUP($A$1&amp;'Service PJ'!$D270&amp;'Service PJ'!$B270&amp;'Service PJ'!$A270&amp;"*",'EPA_US9RT techs'!$A$2:$I$1722,9,FALSE),"")</f>
        <v/>
      </c>
      <c r="C272" s="14" t="str">
        <f>IFERROR(VLOOKUP($A$1&amp;'Service PJ'!$D270&amp;'Service PJ'!$B270&amp;'Service PJ'!$A270&amp;"*",'EPA_US9RT techs'!$A$2:$I$1722,9,FALSE),"")</f>
        <v/>
      </c>
      <c r="D272" s="14" t="str">
        <f>IFERROR(VLOOKUP($A$1&amp;'Service PJ'!$D270&amp;'Service PJ'!$B270&amp;'Service PJ'!$A270&amp;"*",'EPA_US9RT techs'!$A$2:$I$1722,9,FALSE),"")</f>
        <v/>
      </c>
      <c r="E272" s="14" t="str">
        <f>IFERROR(VLOOKUP($A$1&amp;'Service PJ'!$D270&amp;'Service PJ'!$B270&amp;'Service PJ'!$A270&amp;"*",'EPA_US9RT techs'!$A$2:$I$1722,9,FALSE),"")</f>
        <v/>
      </c>
      <c r="F272" s="14" t="str">
        <f>IFERROR(VLOOKUP($A$1&amp;'Service PJ'!$D270&amp;'Service PJ'!$B270&amp;'Service PJ'!$A270&amp;"*",'EPA_US9RT techs'!$A$2:$I$1722,9,FALSE),"")</f>
        <v/>
      </c>
      <c r="G272" s="14" t="str">
        <f>IFERROR(VLOOKUP($A$1&amp;'Service PJ'!$D270&amp;'Service PJ'!$B270&amp;'Service PJ'!$A270&amp;"*",'EPA_US9RT techs'!$A$2:$I$1722,9,FALSE),"")</f>
        <v/>
      </c>
      <c r="H272" s="14" t="str">
        <f>IFERROR(VLOOKUP($A$1&amp;'Service PJ'!$D270&amp;'Service PJ'!$B270&amp;'Service PJ'!$A270&amp;"*",'EPA_US9RT techs'!$A$2:$I$1722,9,FALSE),"")</f>
        <v/>
      </c>
      <c r="I272" s="14" t="str">
        <f>IFERROR(VLOOKUP($A$1&amp;'Service PJ'!$D270&amp;'Service PJ'!$B270&amp;'Service PJ'!$A270&amp;"*",'EPA_US9RT techs'!$A$2:$I$1722,9,FALSE),"")</f>
        <v/>
      </c>
      <c r="J272" s="14" t="str">
        <f>IFERROR(VLOOKUP($A$1&amp;'Service PJ'!$D270&amp;'Service PJ'!$B270&amp;'Service PJ'!$A270&amp;"*",'EPA_US9RT techs'!$A$2:$I$1722,9,FALSE),"")</f>
        <v/>
      </c>
      <c r="K272" s="14" t="str">
        <f>IFERROR(VLOOKUP($A$1&amp;'Service PJ'!$D270&amp;'Service PJ'!$B270&amp;'Service PJ'!$A270&amp;"*",'EPA_US9RT techs'!$A$2:$I$1722,9,FALSE),"")</f>
        <v/>
      </c>
      <c r="L272" s="14" t="str">
        <f>IFERROR(VLOOKUP($A$1&amp;'Service PJ'!$D270&amp;'Service PJ'!$B270&amp;'Service PJ'!$A270&amp;"*",'EPA_US9RT techs'!$A$2:$I$1722,9,FALSE),"")</f>
        <v/>
      </c>
      <c r="M272" s="14" t="str">
        <f>IFERROR(VLOOKUP($A$1&amp;'Service PJ'!$D270&amp;'Service PJ'!$B270&amp;'Service PJ'!$A270&amp;"*",'EPA_US9RT techs'!$A$2:$I$1722,9,FALSE),"")</f>
        <v/>
      </c>
      <c r="N272" s="14" t="str">
        <f>IFERROR(VLOOKUP($A$1&amp;'Service PJ'!$D270&amp;'Service PJ'!$B270&amp;'Service PJ'!$A270&amp;"*",'EPA_US9RT techs'!$A$2:$I$1722,9,FALSE),"")</f>
        <v/>
      </c>
      <c r="O272" s="14" t="str">
        <f>IFERROR(VLOOKUP($A$1&amp;'Service PJ'!$D270&amp;'Service PJ'!$B270&amp;'Service PJ'!$A270&amp;"*",'EPA_US9RT techs'!$A$2:$I$1722,9,FALSE),"")</f>
        <v/>
      </c>
      <c r="P272" s="14" t="str">
        <f>IFERROR(VLOOKUP($A$1&amp;'Service PJ'!$D270&amp;'Service PJ'!$B270&amp;'Service PJ'!$A270&amp;"*",'EPA_US9RT techs'!$A$2:$I$1722,9,FALSE),"")</f>
        <v/>
      </c>
      <c r="Q272" s="14" t="str">
        <f>IFERROR(VLOOKUP($A$1&amp;'Service PJ'!$D270&amp;'Service PJ'!$B270&amp;'Service PJ'!$A270&amp;"*",'EPA_US9RT techs'!$A$2:$I$1722,9,FALSE),"")</f>
        <v/>
      </c>
      <c r="R272" s="14" t="str">
        <f>IFERROR(VLOOKUP($A$1&amp;'Service PJ'!$D270&amp;'Service PJ'!$B270&amp;'Service PJ'!$A270&amp;"*",'EPA_US9RT techs'!$A$2:$I$1722,9,FALSE),"")</f>
        <v/>
      </c>
      <c r="S272" s="14" t="str">
        <f>IFERROR(VLOOKUP($A$1&amp;'Service PJ'!$D270&amp;'Service PJ'!$B270&amp;'Service PJ'!$A270&amp;"*",'EPA_US9RT techs'!$A$2:$I$1722,9,FALSE),"")</f>
        <v/>
      </c>
      <c r="T272" s="14" t="str">
        <f>IFERROR(VLOOKUP($A$1&amp;'Service PJ'!$D270&amp;'Service PJ'!$B270&amp;'Service PJ'!$A270&amp;"*",'EPA_US9RT techs'!$A$2:$I$1722,9,FALSE),"")</f>
        <v/>
      </c>
      <c r="U272" s="14" t="str">
        <f>IFERROR(VLOOKUP($A$1&amp;'Service PJ'!$D270&amp;'Service PJ'!$B270&amp;'Service PJ'!$A270&amp;"*",'EPA_US9RT techs'!$A$2:$I$1722,9,FALSE),"")</f>
        <v/>
      </c>
      <c r="V272" s="14" t="str">
        <f>IFERROR(VLOOKUP($A$1&amp;'Service PJ'!$D270&amp;'Service PJ'!$B270&amp;'Service PJ'!$A270&amp;"*",'EPA_US9RT techs'!$A$2:$I$1722,9,FALSE),"")</f>
        <v/>
      </c>
      <c r="W272" s="14" t="str">
        <f>IFERROR(VLOOKUP($A$1&amp;'Service PJ'!$D270&amp;'Service PJ'!$B270&amp;'Service PJ'!$A270&amp;"*",'EPA_US9RT techs'!$A$2:$I$1722,9,FALSE),"")</f>
        <v/>
      </c>
      <c r="X272" s="14" t="str">
        <f>IFERROR(VLOOKUP($A$1&amp;'Service PJ'!$D270&amp;'Service PJ'!$B270&amp;'Service PJ'!$A270&amp;"*",'EPA_US9RT techs'!$A$2:$I$1722,9,FALSE),"")</f>
        <v/>
      </c>
      <c r="Y272" s="14" t="str">
        <f>IFERROR(VLOOKUP($A$1&amp;'Service PJ'!$D270&amp;'Service PJ'!$B270&amp;'Service PJ'!$A270&amp;"*",'EPA_US9RT techs'!$A$2:$I$1722,9,FALSE),"")</f>
        <v/>
      </c>
      <c r="Z272" s="14" t="str">
        <f>IFERROR(VLOOKUP($A$1&amp;'Service PJ'!$D270&amp;'Service PJ'!$B270&amp;'Service PJ'!$A270&amp;"*",'EPA_US9RT techs'!$A$2:$I$1722,9,FALSE),"")</f>
        <v/>
      </c>
      <c r="AA272" s="14" t="str">
        <f>IFERROR(VLOOKUP($A$1&amp;'Service PJ'!$D270&amp;'Service PJ'!$B270&amp;'Service PJ'!$A270&amp;"*",'EPA_US9RT techs'!$A$2:$I$1722,9,FALSE),"")</f>
        <v/>
      </c>
      <c r="AB272" s="14" t="str">
        <f>IFERROR(VLOOKUP($A$1&amp;'Service PJ'!$D270&amp;'Service PJ'!$B270&amp;'Service PJ'!$A270&amp;"*",'EPA_US9RT techs'!$A$2:$I$1722,9,FALSE),"")</f>
        <v/>
      </c>
      <c r="AC272" s="14" t="str">
        <f>IFERROR(VLOOKUP($A$1&amp;'Service PJ'!$D270&amp;'Service PJ'!$B270&amp;'Service PJ'!$A270&amp;"*",'EPA_US9RT techs'!$A$2:$I$1722,9,FALSE),"")</f>
        <v/>
      </c>
      <c r="AD272" s="14" t="str">
        <f>IFERROR(VLOOKUP($A$1&amp;'Service PJ'!$D270&amp;'Service PJ'!$B270&amp;'Service PJ'!$A270&amp;"*",'EPA_US9RT techs'!$A$2:$I$1722,9,FALSE),"")</f>
        <v/>
      </c>
      <c r="AE272" s="14" t="str">
        <f>IFERROR(VLOOKUP($A$1&amp;'Service PJ'!$D270&amp;'Service PJ'!$B270&amp;'Service PJ'!$A270&amp;"*",'EPA_US9RT techs'!$A$2:$I$1722,9,FALSE),"")</f>
        <v/>
      </c>
      <c r="AG272" t="str">
        <f>IF(SUM(AH272:AX272)=0,"\I:",'Service PJ'!$D270&amp;"_"&amp;'Service PJ'!$E270&amp;"_"&amp;'Service PJ'!$C270)</f>
        <v>\I:</v>
      </c>
      <c r="AH272" s="14" t="str">
        <f>IFERROR(VLOOKUP($AG$1&amp;'Service PJ'!$D270&amp;'Service PJ'!$B270&amp;'Service PJ'!$A270&amp;"*",'EPA_US9RT techs'!$A$2:$I$1722,9,FALSE),"")</f>
        <v/>
      </c>
      <c r="AI272" s="14" t="str">
        <f>IFERROR(VLOOKUP($AG$1&amp;'Service PJ'!$D270&amp;'Service PJ'!$B270&amp;'Service PJ'!$A270&amp;"*",'EPA_US9RT techs'!$A$2:$I$1722,9,FALSE),"")</f>
        <v/>
      </c>
      <c r="AJ272" s="14" t="str">
        <f>IFERROR(VLOOKUP($AG$1&amp;'Service PJ'!$D270&amp;'Service PJ'!$B270&amp;'Service PJ'!$A270&amp;"*",'EPA_US9RT techs'!$A$2:$I$1722,9,FALSE),"")</f>
        <v/>
      </c>
      <c r="AK272" s="14" t="str">
        <f>IFERROR(VLOOKUP($AG$1&amp;'Service PJ'!$D270&amp;'Service PJ'!$B270&amp;'Service PJ'!$A270&amp;"*",'EPA_US9RT techs'!$A$2:$I$1722,9,FALSE),"")</f>
        <v/>
      </c>
      <c r="AL272" s="14" t="str">
        <f>IFERROR(VLOOKUP($AG$1&amp;'Service PJ'!$D270&amp;'Service PJ'!$B270&amp;'Service PJ'!$A270&amp;"*",'EPA_US9RT techs'!$A$2:$I$1722,9,FALSE),"")</f>
        <v/>
      </c>
      <c r="AM272" s="14" t="str">
        <f>IFERROR(VLOOKUP($AG$1&amp;'Service PJ'!$D270&amp;'Service PJ'!$B270&amp;'Service PJ'!$A270&amp;"*",'EPA_US9RT techs'!$A$2:$I$1722,9,FALSE),"")</f>
        <v/>
      </c>
      <c r="AN272" s="14" t="str">
        <f>IFERROR(VLOOKUP($AG$1&amp;'Service PJ'!$D270&amp;'Service PJ'!$B270&amp;'Service PJ'!$A270&amp;"*",'EPA_US9RT techs'!$A$2:$I$1722,9,FALSE),"")</f>
        <v/>
      </c>
      <c r="AO272" s="14" t="str">
        <f>IFERROR(VLOOKUP($AG$1&amp;'Service PJ'!$D270&amp;'Service PJ'!$B270&amp;'Service PJ'!$A270&amp;"*",'EPA_US9RT techs'!$A$2:$I$1722,9,FALSE),"")</f>
        <v/>
      </c>
      <c r="AP272" s="14" t="str">
        <f>IFERROR(VLOOKUP($AG$1&amp;'Service PJ'!$D270&amp;'Service PJ'!$B270&amp;'Service PJ'!$A270&amp;"*",'EPA_US9RT techs'!$A$2:$I$1722,9,FALSE),"")</f>
        <v/>
      </c>
      <c r="AQ272" s="14" t="str">
        <f>IFERROR(VLOOKUP($AG$1&amp;'Service PJ'!$D270&amp;'Service PJ'!$B270&amp;'Service PJ'!$A270&amp;"*",'EPA_US9RT techs'!$A$2:$I$1722,9,FALSE),"")</f>
        <v/>
      </c>
      <c r="AR272" s="14" t="str">
        <f>IFERROR(VLOOKUP($AG$1&amp;'Service PJ'!$D270&amp;'Service PJ'!$B270&amp;'Service PJ'!$A270&amp;"*",'EPA_US9RT techs'!$A$2:$I$1722,9,FALSE),"")</f>
        <v/>
      </c>
      <c r="AS272" s="14" t="str">
        <f>IFERROR(VLOOKUP($AG$1&amp;'Service PJ'!$D270&amp;'Service PJ'!$B270&amp;'Service PJ'!$A270&amp;"*",'EPA_US9RT techs'!$A$2:$I$1722,9,FALSE),"")</f>
        <v/>
      </c>
      <c r="AT272" s="14" t="str">
        <f>IFERROR(VLOOKUP($AG$1&amp;'Service PJ'!$D270&amp;'Service PJ'!$B270&amp;'Service PJ'!$A270&amp;"*",'EPA_US9RT techs'!$A$2:$I$1722,9,FALSE),"")</f>
        <v/>
      </c>
      <c r="AU272" s="14" t="str">
        <f>IFERROR(VLOOKUP($AG$1&amp;'Service PJ'!$D270&amp;'Service PJ'!$B270&amp;'Service PJ'!$A270&amp;"*",'EPA_US9RT techs'!$A$2:$I$1722,9,FALSE),"")</f>
        <v/>
      </c>
      <c r="AV272" s="14" t="str">
        <f>IFERROR(VLOOKUP($AG$1&amp;'Service PJ'!$D270&amp;'Service PJ'!$B270&amp;'Service PJ'!$A270&amp;"*",'EPA_US9RT techs'!$A$2:$I$1722,9,FALSE),"")</f>
        <v/>
      </c>
      <c r="AW272" s="14" t="str">
        <f>IFERROR(VLOOKUP($AG$1&amp;'Service PJ'!$D270&amp;'Service PJ'!$B270&amp;'Service PJ'!$A270&amp;"*",'EPA_US9RT techs'!$A$2:$I$1722,9,FALSE),"")</f>
        <v/>
      </c>
      <c r="AX272" s="14" t="str">
        <f>IFERROR(VLOOKUP($AG$1&amp;'Service PJ'!$D270&amp;'Service PJ'!$B270&amp;'Service PJ'!$A270&amp;"*",'EPA_US9RT techs'!$A$2:$I$1722,9,FALSE),"")</f>
        <v/>
      </c>
      <c r="AY272" s="14" t="str">
        <f>IFERROR(VLOOKUP($AG$1&amp;'Service PJ'!$D270&amp;'Service PJ'!$B270&amp;'Service PJ'!$A270&amp;"*",'EPA_US9RT techs'!$A$2:$I$1722,9,FALSE),"")</f>
        <v/>
      </c>
      <c r="AZ272" s="14" t="str">
        <f>IFERROR(VLOOKUP($AG$1&amp;'Service PJ'!$D270&amp;'Service PJ'!$B270&amp;'Service PJ'!$A270&amp;"*",'EPA_US9RT techs'!$A$2:$I$1722,9,FALSE),"")</f>
        <v/>
      </c>
      <c r="BA272" s="14" t="str">
        <f>IFERROR(VLOOKUP($AG$1&amp;'Service PJ'!$D270&amp;'Service PJ'!$B270&amp;'Service PJ'!$A270&amp;"*",'EPA_US9RT techs'!$A$2:$I$1722,9,FALSE),"")</f>
        <v/>
      </c>
      <c r="BB272" s="14" t="str">
        <f>IFERROR(VLOOKUP($AG$1&amp;'Service PJ'!$D270&amp;'Service PJ'!$B270&amp;'Service PJ'!$A270&amp;"*",'EPA_US9RT techs'!$A$2:$I$1722,9,FALSE),"")</f>
        <v/>
      </c>
      <c r="BC272" s="14" t="str">
        <f>IFERROR(VLOOKUP($AG$1&amp;'Service PJ'!$D270&amp;'Service PJ'!$B270&amp;'Service PJ'!$A270&amp;"*",'EPA_US9RT techs'!$A$2:$I$1722,9,FALSE),"")</f>
        <v/>
      </c>
      <c r="BD272" s="14" t="str">
        <f>IFERROR(VLOOKUP($AG$1&amp;'Service PJ'!$D270&amp;'Service PJ'!$B270&amp;'Service PJ'!$A270&amp;"*",'EPA_US9RT techs'!$A$2:$I$1722,9,FALSE),"")</f>
        <v/>
      </c>
      <c r="BE272" s="14" t="str">
        <f>IFERROR(VLOOKUP($AG$1&amp;'Service PJ'!$D270&amp;'Service PJ'!$B270&amp;'Service PJ'!$A270&amp;"*",'EPA_US9RT techs'!$A$2:$I$1722,9,FALSE),"")</f>
        <v/>
      </c>
      <c r="BF272" s="14" t="str">
        <f>IFERROR(VLOOKUP($AG$1&amp;'Service PJ'!$D270&amp;'Service PJ'!$B270&amp;'Service PJ'!$A270&amp;"*",'EPA_US9RT techs'!$A$2:$I$1722,9,FALSE),"")</f>
        <v/>
      </c>
      <c r="BG272" s="14" t="str">
        <f>IFERROR(VLOOKUP($AG$1&amp;'Service PJ'!$D270&amp;'Service PJ'!$B270&amp;'Service PJ'!$A270&amp;"*",'EPA_US9RT techs'!$A$2:$I$1722,9,FALSE),"")</f>
        <v/>
      </c>
      <c r="BH272" s="14" t="str">
        <f>IFERROR(VLOOKUP($AG$1&amp;'Service PJ'!$D270&amp;'Service PJ'!$B270&amp;'Service PJ'!$A270&amp;"*",'EPA_US9RT techs'!$A$2:$I$1722,9,FALSE),"")</f>
        <v/>
      </c>
      <c r="BI272" s="14" t="str">
        <f>IFERROR(VLOOKUP($AG$1&amp;'Service PJ'!$D270&amp;'Service PJ'!$B270&amp;'Service PJ'!$A270&amp;"*",'EPA_US9RT techs'!$A$2:$I$1722,9,FALSE),"")</f>
        <v/>
      </c>
      <c r="BJ272" s="14" t="str">
        <f>IFERROR(VLOOKUP($AG$1&amp;'Service PJ'!$D270&amp;'Service PJ'!$B270&amp;'Service PJ'!$A270&amp;"*",'EPA_US9RT techs'!$A$2:$I$1722,9,FALSE),"")</f>
        <v/>
      </c>
      <c r="BK272" s="14" t="str">
        <f>IFERROR(VLOOKUP($AG$1&amp;'Service PJ'!$D270&amp;'Service PJ'!$B270&amp;'Service PJ'!$A270&amp;"*",'EPA_US9RT techs'!$A$2:$I$1722,9,FALSE),"")</f>
        <v/>
      </c>
      <c r="BM272" t="str">
        <f>IF(SUM(BN272:CD272)=0,"\I:",'Service PJ'!$D270&amp;"_"&amp;'Service PJ'!$E270&amp;"_"&amp;'Service PJ'!$C270)</f>
        <v>\I:</v>
      </c>
      <c r="BN272" s="14" t="str">
        <f>IFERROR(VLOOKUP($BM$1&amp;'Service PJ'!$D270&amp;'Service PJ'!$B270&amp;'Service PJ'!$A270&amp;"*",'EPA_US9RT techs'!$A$2:$I$1722,9,FALSE),"")</f>
        <v/>
      </c>
      <c r="BO272" s="14" t="str">
        <f>IFERROR(VLOOKUP($BM$1&amp;'Service PJ'!$D270&amp;'Service PJ'!$B270&amp;'Service PJ'!$A270&amp;"*",'EPA_US9RT techs'!$A$2:$I$1722,9,FALSE),"")</f>
        <v/>
      </c>
      <c r="BP272" s="14" t="str">
        <f>IFERROR(VLOOKUP($BM$1&amp;'Service PJ'!$D270&amp;'Service PJ'!$B270&amp;'Service PJ'!$A270&amp;"*",'EPA_US9RT techs'!$A$2:$I$1722,9,FALSE),"")</f>
        <v/>
      </c>
      <c r="BQ272" s="14" t="str">
        <f>IFERROR(VLOOKUP($BM$1&amp;'Service PJ'!$D270&amp;'Service PJ'!$B270&amp;'Service PJ'!$A270&amp;"*",'EPA_US9RT techs'!$A$2:$I$1722,9,FALSE),"")</f>
        <v/>
      </c>
      <c r="BR272" s="14" t="str">
        <f>IFERROR(VLOOKUP($BM$1&amp;'Service PJ'!$D270&amp;'Service PJ'!$B270&amp;'Service PJ'!$A270&amp;"*",'EPA_US9RT techs'!$A$2:$I$1722,9,FALSE),"")</f>
        <v/>
      </c>
      <c r="BS272" s="14" t="str">
        <f>IFERROR(VLOOKUP($BM$1&amp;'Service PJ'!$D270&amp;'Service PJ'!$B270&amp;'Service PJ'!$A270&amp;"*",'EPA_US9RT techs'!$A$2:$I$1722,9,FALSE),"")</f>
        <v/>
      </c>
      <c r="BT272" s="14" t="str">
        <f>IFERROR(VLOOKUP($BM$1&amp;'Service PJ'!$D270&amp;'Service PJ'!$B270&amp;'Service PJ'!$A270&amp;"*",'EPA_US9RT techs'!$A$2:$I$1722,9,FALSE),"")</f>
        <v/>
      </c>
      <c r="BU272" s="14" t="str">
        <f>IFERROR(VLOOKUP($BM$1&amp;'Service PJ'!$D270&amp;'Service PJ'!$B270&amp;'Service PJ'!$A270&amp;"*",'EPA_US9RT techs'!$A$2:$I$1722,9,FALSE),"")</f>
        <v/>
      </c>
      <c r="BV272" s="14" t="str">
        <f>IFERROR(VLOOKUP($BM$1&amp;'Service PJ'!$D270&amp;'Service PJ'!$B270&amp;'Service PJ'!$A270&amp;"*",'EPA_US9RT techs'!$A$2:$I$1722,9,FALSE),"")</f>
        <v/>
      </c>
      <c r="BW272" s="14" t="str">
        <f>IFERROR(VLOOKUP($BM$1&amp;'Service PJ'!$D270&amp;'Service PJ'!$B270&amp;'Service PJ'!$A270&amp;"*",'EPA_US9RT techs'!$A$2:$I$1722,9,FALSE),"")</f>
        <v/>
      </c>
      <c r="BX272" s="14" t="str">
        <f>IFERROR(VLOOKUP($BM$1&amp;'Service PJ'!$D270&amp;'Service PJ'!$B270&amp;'Service PJ'!$A270&amp;"*",'EPA_US9RT techs'!$A$2:$I$1722,9,FALSE),"")</f>
        <v/>
      </c>
      <c r="BY272" s="14" t="str">
        <f>IFERROR(VLOOKUP($BM$1&amp;'Service PJ'!$D270&amp;'Service PJ'!$B270&amp;'Service PJ'!$A270&amp;"*",'EPA_US9RT techs'!$A$2:$I$1722,9,FALSE),"")</f>
        <v/>
      </c>
      <c r="BZ272" s="14" t="str">
        <f>IFERROR(VLOOKUP($BM$1&amp;'Service PJ'!$D270&amp;'Service PJ'!$B270&amp;'Service PJ'!$A270&amp;"*",'EPA_US9RT techs'!$A$2:$I$1722,9,FALSE),"")</f>
        <v/>
      </c>
      <c r="CA272" s="14" t="str">
        <f>IFERROR(VLOOKUP($BM$1&amp;'Service PJ'!$D270&amp;'Service PJ'!$B270&amp;'Service PJ'!$A270&amp;"*",'EPA_US9RT techs'!$A$2:$I$1722,9,FALSE),"")</f>
        <v/>
      </c>
      <c r="CB272" s="14" t="str">
        <f>IFERROR(VLOOKUP($BM$1&amp;'Service PJ'!$D270&amp;'Service PJ'!$B270&amp;'Service PJ'!$A270&amp;"*",'EPA_US9RT techs'!$A$2:$I$1722,9,FALSE),"")</f>
        <v/>
      </c>
      <c r="CC272" s="14" t="str">
        <f>IFERROR(VLOOKUP($BM$1&amp;'Service PJ'!$D270&amp;'Service PJ'!$B270&amp;'Service PJ'!$A270&amp;"*",'EPA_US9RT techs'!$A$2:$I$1722,9,FALSE),"")</f>
        <v/>
      </c>
      <c r="CD272" s="14" t="str">
        <f>IFERROR(VLOOKUP($BM$1&amp;'Service PJ'!$D270&amp;'Service PJ'!$B270&amp;'Service PJ'!$A270&amp;"*",'EPA_US9RT techs'!$A$2:$I$1722,9,FALSE),"")</f>
        <v/>
      </c>
      <c r="CE272" s="14" t="str">
        <f>IFERROR(VLOOKUP($BM$1&amp;'Service PJ'!$D270&amp;'Service PJ'!$B270&amp;'Service PJ'!$A270&amp;"*",'EPA_US9RT techs'!$A$2:$I$1722,9,FALSE),"")</f>
        <v/>
      </c>
      <c r="CF272" s="14" t="str">
        <f>IFERROR(VLOOKUP($BM$1&amp;'Service PJ'!$D270&amp;'Service PJ'!$B270&amp;'Service PJ'!$A270&amp;"*",'EPA_US9RT techs'!$A$2:$I$1722,9,FALSE),"")</f>
        <v/>
      </c>
      <c r="CG272" s="14" t="str">
        <f>IFERROR(VLOOKUP($BM$1&amp;'Service PJ'!$D270&amp;'Service PJ'!$B270&amp;'Service PJ'!$A270&amp;"*",'EPA_US9RT techs'!$A$2:$I$1722,9,FALSE),"")</f>
        <v/>
      </c>
      <c r="CH272" s="14" t="str">
        <f>IFERROR(VLOOKUP($BM$1&amp;'Service PJ'!$D270&amp;'Service PJ'!$B270&amp;'Service PJ'!$A270&amp;"*",'EPA_US9RT techs'!$A$2:$I$1722,9,FALSE),"")</f>
        <v/>
      </c>
      <c r="CI272" s="14" t="str">
        <f>IFERROR(VLOOKUP($BM$1&amp;'Service PJ'!$D270&amp;'Service PJ'!$B270&amp;'Service PJ'!$A270&amp;"*",'EPA_US9RT techs'!$A$2:$I$1722,9,FALSE),"")</f>
        <v/>
      </c>
      <c r="CJ272" s="14" t="str">
        <f>IFERROR(VLOOKUP($BM$1&amp;'Service PJ'!$D270&amp;'Service PJ'!$B270&amp;'Service PJ'!$A270&amp;"*",'EPA_US9RT techs'!$A$2:$I$1722,9,FALSE),"")</f>
        <v/>
      </c>
      <c r="CK272" s="14" t="str">
        <f>IFERROR(VLOOKUP($BM$1&amp;'Service PJ'!$D270&amp;'Service PJ'!$B270&amp;'Service PJ'!$A270&amp;"*",'EPA_US9RT techs'!$A$2:$I$1722,9,FALSE),"")</f>
        <v/>
      </c>
      <c r="CL272" s="14" t="str">
        <f>IFERROR(VLOOKUP($BM$1&amp;'Service PJ'!$D270&amp;'Service PJ'!$B270&amp;'Service PJ'!$A270&amp;"*",'EPA_US9RT techs'!$A$2:$I$1722,9,FALSE),"")</f>
        <v/>
      </c>
      <c r="CM272" s="14" t="str">
        <f>IFERROR(VLOOKUP($BM$1&amp;'Service PJ'!$D270&amp;'Service PJ'!$B270&amp;'Service PJ'!$A270&amp;"*",'EPA_US9RT techs'!$A$2:$I$1722,9,FALSE),"")</f>
        <v/>
      </c>
      <c r="CN272" s="14" t="str">
        <f>IFERROR(VLOOKUP($BM$1&amp;'Service PJ'!$D270&amp;'Service PJ'!$B270&amp;'Service PJ'!$A270&amp;"*",'EPA_US9RT techs'!$A$2:$I$1722,9,FALSE),"")</f>
        <v/>
      </c>
      <c r="CO272" s="14" t="str">
        <f>IFERROR(VLOOKUP($BM$1&amp;'Service PJ'!$D270&amp;'Service PJ'!$B270&amp;'Service PJ'!$A270&amp;"*",'EPA_US9RT techs'!$A$2:$I$1722,9,FALSE),"")</f>
        <v/>
      </c>
      <c r="CP272" s="14" t="str">
        <f>IFERROR(VLOOKUP($BM$1&amp;'Service PJ'!$D270&amp;'Service PJ'!$B270&amp;'Service PJ'!$A270&amp;"*",'EPA_US9RT techs'!$A$2:$I$1722,9,FALSE),"")</f>
        <v/>
      </c>
      <c r="CQ272" s="14" t="str">
        <f>IFERROR(VLOOKUP($BM$1&amp;'Service PJ'!$D270&amp;'Service PJ'!$B270&amp;'Service PJ'!$A270&amp;"*",'EPA_US9RT techs'!$A$2:$I$1722,9,FALSE),"")</f>
        <v/>
      </c>
      <c r="CS272" t="str">
        <f>IF(SUM(CT272:DJ272)=0,"\I:",'Service PJ'!$D270&amp;"_"&amp;'Service PJ'!$E270&amp;"_"&amp;'Service PJ'!$C270)</f>
        <v>\I:</v>
      </c>
      <c r="CT272" s="2" t="str">
        <f>IFERROR(VLOOKUP($CS$1&amp;'Service PJ'!$D270&amp;'Service PJ'!$B270&amp;'Service PJ'!$A270&amp;"*",'EPA_US9RT techs'!$A$2:$I$1722,9,FALSE),"")</f>
        <v/>
      </c>
      <c r="CU272" s="2" t="str">
        <f>IFERROR(VLOOKUP($CS$1&amp;'Service PJ'!$D270&amp;'Service PJ'!$B270&amp;'Service PJ'!$A270&amp;"*",'EPA_US9RT techs'!$A$2:$I$1722,9,FALSE),"")</f>
        <v/>
      </c>
      <c r="CV272" s="2" t="str">
        <f>IFERROR(VLOOKUP($CS$1&amp;'Service PJ'!$D270&amp;'Service PJ'!$B270&amp;'Service PJ'!$A270&amp;"*",'EPA_US9RT techs'!$A$2:$I$1722,9,FALSE),"")</f>
        <v/>
      </c>
      <c r="CW272" s="2" t="str">
        <f>IFERROR(VLOOKUP($CS$1&amp;'Service PJ'!$D270&amp;'Service PJ'!$B270&amp;'Service PJ'!$A270&amp;"*",'EPA_US9RT techs'!$A$2:$I$1722,9,FALSE),"")</f>
        <v/>
      </c>
      <c r="CX272" s="2" t="str">
        <f>IFERROR(VLOOKUP($CS$1&amp;'Service PJ'!$D270&amp;'Service PJ'!$B270&amp;'Service PJ'!$A270&amp;"*",'EPA_US9RT techs'!$A$2:$I$1722,9,FALSE),"")</f>
        <v/>
      </c>
      <c r="CY272" s="2" t="str">
        <f>IFERROR(VLOOKUP($CS$1&amp;'Service PJ'!$D270&amp;'Service PJ'!$B270&amp;'Service PJ'!$A270&amp;"*",'EPA_US9RT techs'!$A$2:$I$1722,9,FALSE),"")</f>
        <v/>
      </c>
      <c r="CZ272" s="2" t="str">
        <f>IFERROR(VLOOKUP($CS$1&amp;'Service PJ'!$D270&amp;'Service PJ'!$B270&amp;'Service PJ'!$A270&amp;"*",'EPA_US9RT techs'!$A$2:$I$1722,9,FALSE),"")</f>
        <v/>
      </c>
      <c r="DA272" s="2" t="str">
        <f>IFERROR(VLOOKUP($CS$1&amp;'Service PJ'!$D270&amp;'Service PJ'!$B270&amp;'Service PJ'!$A270&amp;"*",'EPA_US9RT techs'!$A$2:$I$1722,9,FALSE),"")</f>
        <v/>
      </c>
      <c r="DB272" s="2" t="str">
        <f>IFERROR(VLOOKUP($CS$1&amp;'Service PJ'!$D270&amp;'Service PJ'!$B270&amp;'Service PJ'!$A270&amp;"*",'EPA_US9RT techs'!$A$2:$I$1722,9,FALSE),"")</f>
        <v/>
      </c>
      <c r="DC272" s="2" t="str">
        <f>IFERROR(VLOOKUP($CS$1&amp;'Service PJ'!$D270&amp;'Service PJ'!$B270&amp;'Service PJ'!$A270&amp;"*",'EPA_US9RT techs'!$A$2:$I$1722,9,FALSE),"")</f>
        <v/>
      </c>
      <c r="DD272" s="2" t="str">
        <f>IFERROR(VLOOKUP($CS$1&amp;'Service PJ'!$D270&amp;'Service PJ'!$B270&amp;'Service PJ'!$A270&amp;"*",'EPA_US9RT techs'!$A$2:$I$1722,9,FALSE),"")</f>
        <v/>
      </c>
      <c r="DE272" s="2" t="str">
        <f>IFERROR(VLOOKUP($CS$1&amp;'Service PJ'!$D270&amp;'Service PJ'!$B270&amp;'Service PJ'!$A270&amp;"*",'EPA_US9RT techs'!$A$2:$I$1722,9,FALSE),"")</f>
        <v/>
      </c>
      <c r="DF272" s="2" t="str">
        <f>IFERROR(VLOOKUP($CS$1&amp;'Service PJ'!$D270&amp;'Service PJ'!$B270&amp;'Service PJ'!$A270&amp;"*",'EPA_US9RT techs'!$A$2:$I$1722,9,FALSE),"")</f>
        <v/>
      </c>
      <c r="DG272" s="2" t="str">
        <f>IFERROR(VLOOKUP($CS$1&amp;'Service PJ'!$D270&amp;'Service PJ'!$B270&amp;'Service PJ'!$A270&amp;"*",'EPA_US9RT techs'!$A$2:$I$1722,9,FALSE),"")</f>
        <v/>
      </c>
      <c r="DH272" s="2" t="str">
        <f>IFERROR(VLOOKUP($CS$1&amp;'Service PJ'!$D270&amp;'Service PJ'!$B270&amp;'Service PJ'!$A270&amp;"*",'EPA_US9RT techs'!$A$2:$I$1722,9,FALSE),"")</f>
        <v/>
      </c>
      <c r="DI272" s="2" t="str">
        <f>IFERROR(VLOOKUP($CS$1&amp;'Service PJ'!$D270&amp;'Service PJ'!$B270&amp;'Service PJ'!$A270&amp;"*",'EPA_US9RT techs'!$A$2:$I$1722,9,FALSE),"")</f>
        <v/>
      </c>
      <c r="DJ272" s="2" t="str">
        <f>IFERROR(VLOOKUP($CS$1&amp;'Service PJ'!$D270&amp;'Service PJ'!$B270&amp;'Service PJ'!$A270&amp;"*",'EPA_US9RT techs'!$A$2:$I$1722,9,FALSE),"")</f>
        <v/>
      </c>
      <c r="DK272" s="2" t="str">
        <f>IFERROR(VLOOKUP($CS$1&amp;'Service PJ'!$D270&amp;'Service PJ'!$B270&amp;'Service PJ'!$A270&amp;"*",'EPA_US9RT techs'!$A$2:$I$1722,9,FALSE),"")</f>
        <v/>
      </c>
      <c r="DL272" s="2" t="str">
        <f>IFERROR(VLOOKUP($CS$1&amp;'Service PJ'!$D270&amp;'Service PJ'!$B270&amp;'Service PJ'!$A270&amp;"*",'EPA_US9RT techs'!$A$2:$I$1722,9,FALSE),"")</f>
        <v/>
      </c>
      <c r="DM272" s="2" t="str">
        <f>IFERROR(VLOOKUP($CS$1&amp;'Service PJ'!$D270&amp;'Service PJ'!$B270&amp;'Service PJ'!$A270&amp;"*",'EPA_US9RT techs'!$A$2:$I$1722,9,FALSE),"")</f>
        <v/>
      </c>
      <c r="DN272" s="2" t="str">
        <f>IFERROR(VLOOKUP($CS$1&amp;'Service PJ'!$D270&amp;'Service PJ'!$B270&amp;'Service PJ'!$A270&amp;"*",'EPA_US9RT techs'!$A$2:$I$1722,9,FALSE),"")</f>
        <v/>
      </c>
      <c r="DO272" s="2" t="str">
        <f>IFERROR(VLOOKUP($CS$1&amp;'Service PJ'!$D270&amp;'Service PJ'!$B270&amp;'Service PJ'!$A270&amp;"*",'EPA_US9RT techs'!$A$2:$I$1722,9,FALSE),"")</f>
        <v/>
      </c>
      <c r="DP272" s="2" t="str">
        <f>IFERROR(VLOOKUP($CS$1&amp;'Service PJ'!$D270&amp;'Service PJ'!$B270&amp;'Service PJ'!$A270&amp;"*",'EPA_US9RT techs'!$A$2:$I$1722,9,FALSE),"")</f>
        <v/>
      </c>
      <c r="DQ272" s="2" t="str">
        <f>IFERROR(VLOOKUP($CS$1&amp;'Service PJ'!$D270&amp;'Service PJ'!$B270&amp;'Service PJ'!$A270&amp;"*",'EPA_US9RT techs'!$A$2:$I$1722,9,FALSE),"")</f>
        <v/>
      </c>
      <c r="DR272" s="2" t="str">
        <f>IFERROR(VLOOKUP($CS$1&amp;'Service PJ'!$D270&amp;'Service PJ'!$B270&amp;'Service PJ'!$A270&amp;"*",'EPA_US9RT techs'!$A$2:$I$1722,9,FALSE),"")</f>
        <v/>
      </c>
      <c r="DS272" s="2" t="str">
        <f>IFERROR(VLOOKUP($CS$1&amp;'Service PJ'!$D270&amp;'Service PJ'!$B270&amp;'Service PJ'!$A270&amp;"*",'EPA_US9RT techs'!$A$2:$I$1722,9,FALSE),"")</f>
        <v/>
      </c>
      <c r="DT272" s="2" t="str">
        <f>IFERROR(VLOOKUP($CS$1&amp;'Service PJ'!$D270&amp;'Service PJ'!$B270&amp;'Service PJ'!$A270&amp;"*",'EPA_US9RT techs'!$A$2:$I$1722,9,FALSE),"")</f>
        <v/>
      </c>
      <c r="DU272" s="2" t="str">
        <f>IFERROR(VLOOKUP($CS$1&amp;'Service PJ'!$D270&amp;'Service PJ'!$B270&amp;'Service PJ'!$A270&amp;"*",'EPA_US9RT techs'!$A$2:$I$1722,9,FALSE),"")</f>
        <v/>
      </c>
      <c r="DV272" s="2" t="str">
        <f>IFERROR(VLOOKUP($CS$1&amp;'Service PJ'!$D270&amp;'Service PJ'!$B270&amp;'Service PJ'!$A270&amp;"*",'EPA_US9RT techs'!$A$2:$I$1722,9,FALSE),"")</f>
        <v/>
      </c>
      <c r="DW272" s="2" t="str">
        <f>IFERROR(VLOOKUP($CS$1&amp;'Service PJ'!$D270&amp;'Service PJ'!$B270&amp;'Service PJ'!$A270&amp;"*",'EPA_US9RT techs'!$A$2:$I$1722,9,FALSE),"")</f>
        <v/>
      </c>
    </row>
    <row r="273" spans="1:127" x14ac:dyDescent="0.45">
      <c r="A273" t="str">
        <f>IF(SUM(B273:R273)=0,"\I:",'Service PJ'!$D271&amp;"_"&amp;'Service PJ'!$E271&amp;"_"&amp;'Service PJ'!$C271)</f>
        <v>\I:</v>
      </c>
      <c r="B273" s="14" t="str">
        <f>IFERROR(VLOOKUP($A$1&amp;'Service PJ'!$D271&amp;'Service PJ'!$B271&amp;'Service PJ'!$A271&amp;"*",'EPA_US9RT techs'!$A$2:$I$1722,9,FALSE),"")</f>
        <v/>
      </c>
      <c r="C273" s="14" t="str">
        <f>IFERROR(VLOOKUP($A$1&amp;'Service PJ'!$D271&amp;'Service PJ'!$B271&amp;'Service PJ'!$A271&amp;"*",'EPA_US9RT techs'!$A$2:$I$1722,9,FALSE),"")</f>
        <v/>
      </c>
      <c r="D273" s="14" t="str">
        <f>IFERROR(VLOOKUP($A$1&amp;'Service PJ'!$D271&amp;'Service PJ'!$B271&amp;'Service PJ'!$A271&amp;"*",'EPA_US9RT techs'!$A$2:$I$1722,9,FALSE),"")</f>
        <v/>
      </c>
      <c r="E273" s="14" t="str">
        <f>IFERROR(VLOOKUP($A$1&amp;'Service PJ'!$D271&amp;'Service PJ'!$B271&amp;'Service PJ'!$A271&amp;"*",'EPA_US9RT techs'!$A$2:$I$1722,9,FALSE),"")</f>
        <v/>
      </c>
      <c r="F273" s="14" t="str">
        <f>IFERROR(VLOOKUP($A$1&amp;'Service PJ'!$D271&amp;'Service PJ'!$B271&amp;'Service PJ'!$A271&amp;"*",'EPA_US9RT techs'!$A$2:$I$1722,9,FALSE),"")</f>
        <v/>
      </c>
      <c r="G273" s="14" t="str">
        <f>IFERROR(VLOOKUP($A$1&amp;'Service PJ'!$D271&amp;'Service PJ'!$B271&amp;'Service PJ'!$A271&amp;"*",'EPA_US9RT techs'!$A$2:$I$1722,9,FALSE),"")</f>
        <v/>
      </c>
      <c r="H273" s="14" t="str">
        <f>IFERROR(VLOOKUP($A$1&amp;'Service PJ'!$D271&amp;'Service PJ'!$B271&amp;'Service PJ'!$A271&amp;"*",'EPA_US9RT techs'!$A$2:$I$1722,9,FALSE),"")</f>
        <v/>
      </c>
      <c r="I273" s="14" t="str">
        <f>IFERROR(VLOOKUP($A$1&amp;'Service PJ'!$D271&amp;'Service PJ'!$B271&amp;'Service PJ'!$A271&amp;"*",'EPA_US9RT techs'!$A$2:$I$1722,9,FALSE),"")</f>
        <v/>
      </c>
      <c r="J273" s="14" t="str">
        <f>IFERROR(VLOOKUP($A$1&amp;'Service PJ'!$D271&amp;'Service PJ'!$B271&amp;'Service PJ'!$A271&amp;"*",'EPA_US9RT techs'!$A$2:$I$1722,9,FALSE),"")</f>
        <v/>
      </c>
      <c r="K273" s="14" t="str">
        <f>IFERROR(VLOOKUP($A$1&amp;'Service PJ'!$D271&amp;'Service PJ'!$B271&amp;'Service PJ'!$A271&amp;"*",'EPA_US9RT techs'!$A$2:$I$1722,9,FALSE),"")</f>
        <v/>
      </c>
      <c r="L273" s="14" t="str">
        <f>IFERROR(VLOOKUP($A$1&amp;'Service PJ'!$D271&amp;'Service PJ'!$B271&amp;'Service PJ'!$A271&amp;"*",'EPA_US9RT techs'!$A$2:$I$1722,9,FALSE),"")</f>
        <v/>
      </c>
      <c r="M273" s="14" t="str">
        <f>IFERROR(VLOOKUP($A$1&amp;'Service PJ'!$D271&amp;'Service PJ'!$B271&amp;'Service PJ'!$A271&amp;"*",'EPA_US9RT techs'!$A$2:$I$1722,9,FALSE),"")</f>
        <v/>
      </c>
      <c r="N273" s="14" t="str">
        <f>IFERROR(VLOOKUP($A$1&amp;'Service PJ'!$D271&amp;'Service PJ'!$B271&amp;'Service PJ'!$A271&amp;"*",'EPA_US9RT techs'!$A$2:$I$1722,9,FALSE),"")</f>
        <v/>
      </c>
      <c r="O273" s="14" t="str">
        <f>IFERROR(VLOOKUP($A$1&amp;'Service PJ'!$D271&amp;'Service PJ'!$B271&amp;'Service PJ'!$A271&amp;"*",'EPA_US9RT techs'!$A$2:$I$1722,9,FALSE),"")</f>
        <v/>
      </c>
      <c r="P273" s="14" t="str">
        <f>IFERROR(VLOOKUP($A$1&amp;'Service PJ'!$D271&amp;'Service PJ'!$B271&amp;'Service PJ'!$A271&amp;"*",'EPA_US9RT techs'!$A$2:$I$1722,9,FALSE),"")</f>
        <v/>
      </c>
      <c r="Q273" s="14" t="str">
        <f>IFERROR(VLOOKUP($A$1&amp;'Service PJ'!$D271&amp;'Service PJ'!$B271&amp;'Service PJ'!$A271&amp;"*",'EPA_US9RT techs'!$A$2:$I$1722,9,FALSE),"")</f>
        <v/>
      </c>
      <c r="R273" s="14" t="str">
        <f>IFERROR(VLOOKUP($A$1&amp;'Service PJ'!$D271&amp;'Service PJ'!$B271&amp;'Service PJ'!$A271&amp;"*",'EPA_US9RT techs'!$A$2:$I$1722,9,FALSE),"")</f>
        <v/>
      </c>
      <c r="S273" s="14" t="str">
        <f>IFERROR(VLOOKUP($A$1&amp;'Service PJ'!$D271&amp;'Service PJ'!$B271&amp;'Service PJ'!$A271&amp;"*",'EPA_US9RT techs'!$A$2:$I$1722,9,FALSE),"")</f>
        <v/>
      </c>
      <c r="T273" s="14" t="str">
        <f>IFERROR(VLOOKUP($A$1&amp;'Service PJ'!$D271&amp;'Service PJ'!$B271&amp;'Service PJ'!$A271&amp;"*",'EPA_US9RT techs'!$A$2:$I$1722,9,FALSE),"")</f>
        <v/>
      </c>
      <c r="U273" s="14" t="str">
        <f>IFERROR(VLOOKUP($A$1&amp;'Service PJ'!$D271&amp;'Service PJ'!$B271&amp;'Service PJ'!$A271&amp;"*",'EPA_US9RT techs'!$A$2:$I$1722,9,FALSE),"")</f>
        <v/>
      </c>
      <c r="V273" s="14" t="str">
        <f>IFERROR(VLOOKUP($A$1&amp;'Service PJ'!$D271&amp;'Service PJ'!$B271&amp;'Service PJ'!$A271&amp;"*",'EPA_US9RT techs'!$A$2:$I$1722,9,FALSE),"")</f>
        <v/>
      </c>
      <c r="W273" s="14" t="str">
        <f>IFERROR(VLOOKUP($A$1&amp;'Service PJ'!$D271&amp;'Service PJ'!$B271&amp;'Service PJ'!$A271&amp;"*",'EPA_US9RT techs'!$A$2:$I$1722,9,FALSE),"")</f>
        <v/>
      </c>
      <c r="X273" s="14" t="str">
        <f>IFERROR(VLOOKUP($A$1&amp;'Service PJ'!$D271&amp;'Service PJ'!$B271&amp;'Service PJ'!$A271&amp;"*",'EPA_US9RT techs'!$A$2:$I$1722,9,FALSE),"")</f>
        <v/>
      </c>
      <c r="Y273" s="14" t="str">
        <f>IFERROR(VLOOKUP($A$1&amp;'Service PJ'!$D271&amp;'Service PJ'!$B271&amp;'Service PJ'!$A271&amp;"*",'EPA_US9RT techs'!$A$2:$I$1722,9,FALSE),"")</f>
        <v/>
      </c>
      <c r="Z273" s="14" t="str">
        <f>IFERROR(VLOOKUP($A$1&amp;'Service PJ'!$D271&amp;'Service PJ'!$B271&amp;'Service PJ'!$A271&amp;"*",'EPA_US9RT techs'!$A$2:$I$1722,9,FALSE),"")</f>
        <v/>
      </c>
      <c r="AA273" s="14" t="str">
        <f>IFERROR(VLOOKUP($A$1&amp;'Service PJ'!$D271&amp;'Service PJ'!$B271&amp;'Service PJ'!$A271&amp;"*",'EPA_US9RT techs'!$A$2:$I$1722,9,FALSE),"")</f>
        <v/>
      </c>
      <c r="AB273" s="14" t="str">
        <f>IFERROR(VLOOKUP($A$1&amp;'Service PJ'!$D271&amp;'Service PJ'!$B271&amp;'Service PJ'!$A271&amp;"*",'EPA_US9RT techs'!$A$2:$I$1722,9,FALSE),"")</f>
        <v/>
      </c>
      <c r="AC273" s="14" t="str">
        <f>IFERROR(VLOOKUP($A$1&amp;'Service PJ'!$D271&amp;'Service PJ'!$B271&amp;'Service PJ'!$A271&amp;"*",'EPA_US9RT techs'!$A$2:$I$1722,9,FALSE),"")</f>
        <v/>
      </c>
      <c r="AD273" s="14" t="str">
        <f>IFERROR(VLOOKUP($A$1&amp;'Service PJ'!$D271&amp;'Service PJ'!$B271&amp;'Service PJ'!$A271&amp;"*",'EPA_US9RT techs'!$A$2:$I$1722,9,FALSE),"")</f>
        <v/>
      </c>
      <c r="AE273" s="14" t="str">
        <f>IFERROR(VLOOKUP($A$1&amp;'Service PJ'!$D271&amp;'Service PJ'!$B271&amp;'Service PJ'!$A271&amp;"*",'EPA_US9RT techs'!$A$2:$I$1722,9,FALSE),"")</f>
        <v/>
      </c>
      <c r="AG273" t="str">
        <f>IF(SUM(AH273:AX273)=0,"\I:",'Service PJ'!$D271&amp;"_"&amp;'Service PJ'!$E271&amp;"_"&amp;'Service PJ'!$C271)</f>
        <v>\I:</v>
      </c>
      <c r="AH273" s="14" t="str">
        <f>IFERROR(VLOOKUP($AG$1&amp;'Service PJ'!$D271&amp;'Service PJ'!$B271&amp;'Service PJ'!$A271&amp;"*",'EPA_US9RT techs'!$A$2:$I$1722,9,FALSE),"")</f>
        <v/>
      </c>
      <c r="AI273" s="14" t="str">
        <f>IFERROR(VLOOKUP($AG$1&amp;'Service PJ'!$D271&amp;'Service PJ'!$B271&amp;'Service PJ'!$A271&amp;"*",'EPA_US9RT techs'!$A$2:$I$1722,9,FALSE),"")</f>
        <v/>
      </c>
      <c r="AJ273" s="14" t="str">
        <f>IFERROR(VLOOKUP($AG$1&amp;'Service PJ'!$D271&amp;'Service PJ'!$B271&amp;'Service PJ'!$A271&amp;"*",'EPA_US9RT techs'!$A$2:$I$1722,9,FALSE),"")</f>
        <v/>
      </c>
      <c r="AK273" s="14" t="str">
        <f>IFERROR(VLOOKUP($AG$1&amp;'Service PJ'!$D271&amp;'Service PJ'!$B271&amp;'Service PJ'!$A271&amp;"*",'EPA_US9RT techs'!$A$2:$I$1722,9,FALSE),"")</f>
        <v/>
      </c>
      <c r="AL273" s="14" t="str">
        <f>IFERROR(VLOOKUP($AG$1&amp;'Service PJ'!$D271&amp;'Service PJ'!$B271&amp;'Service PJ'!$A271&amp;"*",'EPA_US9RT techs'!$A$2:$I$1722,9,FALSE),"")</f>
        <v/>
      </c>
      <c r="AM273" s="14" t="str">
        <f>IFERROR(VLOOKUP($AG$1&amp;'Service PJ'!$D271&amp;'Service PJ'!$B271&amp;'Service PJ'!$A271&amp;"*",'EPA_US9RT techs'!$A$2:$I$1722,9,FALSE),"")</f>
        <v/>
      </c>
      <c r="AN273" s="14" t="str">
        <f>IFERROR(VLOOKUP($AG$1&amp;'Service PJ'!$D271&amp;'Service PJ'!$B271&amp;'Service PJ'!$A271&amp;"*",'EPA_US9RT techs'!$A$2:$I$1722,9,FALSE),"")</f>
        <v/>
      </c>
      <c r="AO273" s="14" t="str">
        <f>IFERROR(VLOOKUP($AG$1&amp;'Service PJ'!$D271&amp;'Service PJ'!$B271&amp;'Service PJ'!$A271&amp;"*",'EPA_US9RT techs'!$A$2:$I$1722,9,FALSE),"")</f>
        <v/>
      </c>
      <c r="AP273" s="14" t="str">
        <f>IFERROR(VLOOKUP($AG$1&amp;'Service PJ'!$D271&amp;'Service PJ'!$B271&amp;'Service PJ'!$A271&amp;"*",'EPA_US9RT techs'!$A$2:$I$1722,9,FALSE),"")</f>
        <v/>
      </c>
      <c r="AQ273" s="14" t="str">
        <f>IFERROR(VLOOKUP($AG$1&amp;'Service PJ'!$D271&amp;'Service PJ'!$B271&amp;'Service PJ'!$A271&amp;"*",'EPA_US9RT techs'!$A$2:$I$1722,9,FALSE),"")</f>
        <v/>
      </c>
      <c r="AR273" s="14" t="str">
        <f>IFERROR(VLOOKUP($AG$1&amp;'Service PJ'!$D271&amp;'Service PJ'!$B271&amp;'Service PJ'!$A271&amp;"*",'EPA_US9RT techs'!$A$2:$I$1722,9,FALSE),"")</f>
        <v/>
      </c>
      <c r="AS273" s="14" t="str">
        <f>IFERROR(VLOOKUP($AG$1&amp;'Service PJ'!$D271&amp;'Service PJ'!$B271&amp;'Service PJ'!$A271&amp;"*",'EPA_US9RT techs'!$A$2:$I$1722,9,FALSE),"")</f>
        <v/>
      </c>
      <c r="AT273" s="14" t="str">
        <f>IFERROR(VLOOKUP($AG$1&amp;'Service PJ'!$D271&amp;'Service PJ'!$B271&amp;'Service PJ'!$A271&amp;"*",'EPA_US9RT techs'!$A$2:$I$1722,9,FALSE),"")</f>
        <v/>
      </c>
      <c r="AU273" s="14" t="str">
        <f>IFERROR(VLOOKUP($AG$1&amp;'Service PJ'!$D271&amp;'Service PJ'!$B271&amp;'Service PJ'!$A271&amp;"*",'EPA_US9RT techs'!$A$2:$I$1722,9,FALSE),"")</f>
        <v/>
      </c>
      <c r="AV273" s="14" t="str">
        <f>IFERROR(VLOOKUP($AG$1&amp;'Service PJ'!$D271&amp;'Service PJ'!$B271&amp;'Service PJ'!$A271&amp;"*",'EPA_US9RT techs'!$A$2:$I$1722,9,FALSE),"")</f>
        <v/>
      </c>
      <c r="AW273" s="14" t="str">
        <f>IFERROR(VLOOKUP($AG$1&amp;'Service PJ'!$D271&amp;'Service PJ'!$B271&amp;'Service PJ'!$A271&amp;"*",'EPA_US9RT techs'!$A$2:$I$1722,9,FALSE),"")</f>
        <v/>
      </c>
      <c r="AX273" s="14" t="str">
        <f>IFERROR(VLOOKUP($AG$1&amp;'Service PJ'!$D271&amp;'Service PJ'!$B271&amp;'Service PJ'!$A271&amp;"*",'EPA_US9RT techs'!$A$2:$I$1722,9,FALSE),"")</f>
        <v/>
      </c>
      <c r="AY273" s="14" t="str">
        <f>IFERROR(VLOOKUP($AG$1&amp;'Service PJ'!$D271&amp;'Service PJ'!$B271&amp;'Service PJ'!$A271&amp;"*",'EPA_US9RT techs'!$A$2:$I$1722,9,FALSE),"")</f>
        <v/>
      </c>
      <c r="AZ273" s="14" t="str">
        <f>IFERROR(VLOOKUP($AG$1&amp;'Service PJ'!$D271&amp;'Service PJ'!$B271&amp;'Service PJ'!$A271&amp;"*",'EPA_US9RT techs'!$A$2:$I$1722,9,FALSE),"")</f>
        <v/>
      </c>
      <c r="BA273" s="14" t="str">
        <f>IFERROR(VLOOKUP($AG$1&amp;'Service PJ'!$D271&amp;'Service PJ'!$B271&amp;'Service PJ'!$A271&amp;"*",'EPA_US9RT techs'!$A$2:$I$1722,9,FALSE),"")</f>
        <v/>
      </c>
      <c r="BB273" s="14" t="str">
        <f>IFERROR(VLOOKUP($AG$1&amp;'Service PJ'!$D271&amp;'Service PJ'!$B271&amp;'Service PJ'!$A271&amp;"*",'EPA_US9RT techs'!$A$2:$I$1722,9,FALSE),"")</f>
        <v/>
      </c>
      <c r="BC273" s="14" t="str">
        <f>IFERROR(VLOOKUP($AG$1&amp;'Service PJ'!$D271&amp;'Service PJ'!$B271&amp;'Service PJ'!$A271&amp;"*",'EPA_US9RT techs'!$A$2:$I$1722,9,FALSE),"")</f>
        <v/>
      </c>
      <c r="BD273" s="14" t="str">
        <f>IFERROR(VLOOKUP($AG$1&amp;'Service PJ'!$D271&amp;'Service PJ'!$B271&amp;'Service PJ'!$A271&amp;"*",'EPA_US9RT techs'!$A$2:$I$1722,9,FALSE),"")</f>
        <v/>
      </c>
      <c r="BE273" s="14" t="str">
        <f>IFERROR(VLOOKUP($AG$1&amp;'Service PJ'!$D271&amp;'Service PJ'!$B271&amp;'Service PJ'!$A271&amp;"*",'EPA_US9RT techs'!$A$2:$I$1722,9,FALSE),"")</f>
        <v/>
      </c>
      <c r="BF273" s="14" t="str">
        <f>IFERROR(VLOOKUP($AG$1&amp;'Service PJ'!$D271&amp;'Service PJ'!$B271&amp;'Service PJ'!$A271&amp;"*",'EPA_US9RT techs'!$A$2:$I$1722,9,FALSE),"")</f>
        <v/>
      </c>
      <c r="BG273" s="14" t="str">
        <f>IFERROR(VLOOKUP($AG$1&amp;'Service PJ'!$D271&amp;'Service PJ'!$B271&amp;'Service PJ'!$A271&amp;"*",'EPA_US9RT techs'!$A$2:$I$1722,9,FALSE),"")</f>
        <v/>
      </c>
      <c r="BH273" s="14" t="str">
        <f>IFERROR(VLOOKUP($AG$1&amp;'Service PJ'!$D271&amp;'Service PJ'!$B271&amp;'Service PJ'!$A271&amp;"*",'EPA_US9RT techs'!$A$2:$I$1722,9,FALSE),"")</f>
        <v/>
      </c>
      <c r="BI273" s="14" t="str">
        <f>IFERROR(VLOOKUP($AG$1&amp;'Service PJ'!$D271&amp;'Service PJ'!$B271&amp;'Service PJ'!$A271&amp;"*",'EPA_US9RT techs'!$A$2:$I$1722,9,FALSE),"")</f>
        <v/>
      </c>
      <c r="BJ273" s="14" t="str">
        <f>IFERROR(VLOOKUP($AG$1&amp;'Service PJ'!$D271&amp;'Service PJ'!$B271&amp;'Service PJ'!$A271&amp;"*",'EPA_US9RT techs'!$A$2:$I$1722,9,FALSE),"")</f>
        <v/>
      </c>
      <c r="BK273" s="14" t="str">
        <f>IFERROR(VLOOKUP($AG$1&amp;'Service PJ'!$D271&amp;'Service PJ'!$B271&amp;'Service PJ'!$A271&amp;"*",'EPA_US9RT techs'!$A$2:$I$1722,9,FALSE),"")</f>
        <v/>
      </c>
      <c r="BM273" t="str">
        <f>IF(SUM(BN273:CD273)=0,"\I:",'Service PJ'!$D271&amp;"_"&amp;'Service PJ'!$E271&amp;"_"&amp;'Service PJ'!$C271)</f>
        <v>\I:</v>
      </c>
      <c r="BN273" s="14" t="str">
        <f>IFERROR(VLOOKUP($BM$1&amp;'Service PJ'!$D271&amp;'Service PJ'!$B271&amp;'Service PJ'!$A271&amp;"*",'EPA_US9RT techs'!$A$2:$I$1722,9,FALSE),"")</f>
        <v/>
      </c>
      <c r="BO273" s="14" t="str">
        <f>IFERROR(VLOOKUP($BM$1&amp;'Service PJ'!$D271&amp;'Service PJ'!$B271&amp;'Service PJ'!$A271&amp;"*",'EPA_US9RT techs'!$A$2:$I$1722,9,FALSE),"")</f>
        <v/>
      </c>
      <c r="BP273" s="14" t="str">
        <f>IFERROR(VLOOKUP($BM$1&amp;'Service PJ'!$D271&amp;'Service PJ'!$B271&amp;'Service PJ'!$A271&amp;"*",'EPA_US9RT techs'!$A$2:$I$1722,9,FALSE),"")</f>
        <v/>
      </c>
      <c r="BQ273" s="14" t="str">
        <f>IFERROR(VLOOKUP($BM$1&amp;'Service PJ'!$D271&amp;'Service PJ'!$B271&amp;'Service PJ'!$A271&amp;"*",'EPA_US9RT techs'!$A$2:$I$1722,9,FALSE),"")</f>
        <v/>
      </c>
      <c r="BR273" s="14" t="str">
        <f>IFERROR(VLOOKUP($BM$1&amp;'Service PJ'!$D271&amp;'Service PJ'!$B271&amp;'Service PJ'!$A271&amp;"*",'EPA_US9RT techs'!$A$2:$I$1722,9,FALSE),"")</f>
        <v/>
      </c>
      <c r="BS273" s="14" t="str">
        <f>IFERROR(VLOOKUP($BM$1&amp;'Service PJ'!$D271&amp;'Service PJ'!$B271&amp;'Service PJ'!$A271&amp;"*",'EPA_US9RT techs'!$A$2:$I$1722,9,FALSE),"")</f>
        <v/>
      </c>
      <c r="BT273" s="14" t="str">
        <f>IFERROR(VLOOKUP($BM$1&amp;'Service PJ'!$D271&amp;'Service PJ'!$B271&amp;'Service PJ'!$A271&amp;"*",'EPA_US9RT techs'!$A$2:$I$1722,9,FALSE),"")</f>
        <v/>
      </c>
      <c r="BU273" s="14" t="str">
        <f>IFERROR(VLOOKUP($BM$1&amp;'Service PJ'!$D271&amp;'Service PJ'!$B271&amp;'Service PJ'!$A271&amp;"*",'EPA_US9RT techs'!$A$2:$I$1722,9,FALSE),"")</f>
        <v/>
      </c>
      <c r="BV273" s="14" t="str">
        <f>IFERROR(VLOOKUP($BM$1&amp;'Service PJ'!$D271&amp;'Service PJ'!$B271&amp;'Service PJ'!$A271&amp;"*",'EPA_US9RT techs'!$A$2:$I$1722,9,FALSE),"")</f>
        <v/>
      </c>
      <c r="BW273" s="14" t="str">
        <f>IFERROR(VLOOKUP($BM$1&amp;'Service PJ'!$D271&amp;'Service PJ'!$B271&amp;'Service PJ'!$A271&amp;"*",'EPA_US9RT techs'!$A$2:$I$1722,9,FALSE),"")</f>
        <v/>
      </c>
      <c r="BX273" s="14" t="str">
        <f>IFERROR(VLOOKUP($BM$1&amp;'Service PJ'!$D271&amp;'Service PJ'!$B271&amp;'Service PJ'!$A271&amp;"*",'EPA_US9RT techs'!$A$2:$I$1722,9,FALSE),"")</f>
        <v/>
      </c>
      <c r="BY273" s="14" t="str">
        <f>IFERROR(VLOOKUP($BM$1&amp;'Service PJ'!$D271&amp;'Service PJ'!$B271&amp;'Service PJ'!$A271&amp;"*",'EPA_US9RT techs'!$A$2:$I$1722,9,FALSE),"")</f>
        <v/>
      </c>
      <c r="BZ273" s="14" t="str">
        <f>IFERROR(VLOOKUP($BM$1&amp;'Service PJ'!$D271&amp;'Service PJ'!$B271&amp;'Service PJ'!$A271&amp;"*",'EPA_US9RT techs'!$A$2:$I$1722,9,FALSE),"")</f>
        <v/>
      </c>
      <c r="CA273" s="14" t="str">
        <f>IFERROR(VLOOKUP($BM$1&amp;'Service PJ'!$D271&amp;'Service PJ'!$B271&amp;'Service PJ'!$A271&amp;"*",'EPA_US9RT techs'!$A$2:$I$1722,9,FALSE),"")</f>
        <v/>
      </c>
      <c r="CB273" s="14" t="str">
        <f>IFERROR(VLOOKUP($BM$1&amp;'Service PJ'!$D271&amp;'Service PJ'!$B271&amp;'Service PJ'!$A271&amp;"*",'EPA_US9RT techs'!$A$2:$I$1722,9,FALSE),"")</f>
        <v/>
      </c>
      <c r="CC273" s="14" t="str">
        <f>IFERROR(VLOOKUP($BM$1&amp;'Service PJ'!$D271&amp;'Service PJ'!$B271&amp;'Service PJ'!$A271&amp;"*",'EPA_US9RT techs'!$A$2:$I$1722,9,FALSE),"")</f>
        <v/>
      </c>
      <c r="CD273" s="14" t="str">
        <f>IFERROR(VLOOKUP($BM$1&amp;'Service PJ'!$D271&amp;'Service PJ'!$B271&amp;'Service PJ'!$A271&amp;"*",'EPA_US9RT techs'!$A$2:$I$1722,9,FALSE),"")</f>
        <v/>
      </c>
      <c r="CE273" s="14" t="str">
        <f>IFERROR(VLOOKUP($BM$1&amp;'Service PJ'!$D271&amp;'Service PJ'!$B271&amp;'Service PJ'!$A271&amp;"*",'EPA_US9RT techs'!$A$2:$I$1722,9,FALSE),"")</f>
        <v/>
      </c>
      <c r="CF273" s="14" t="str">
        <f>IFERROR(VLOOKUP($BM$1&amp;'Service PJ'!$D271&amp;'Service PJ'!$B271&amp;'Service PJ'!$A271&amp;"*",'EPA_US9RT techs'!$A$2:$I$1722,9,FALSE),"")</f>
        <v/>
      </c>
      <c r="CG273" s="14" t="str">
        <f>IFERROR(VLOOKUP($BM$1&amp;'Service PJ'!$D271&amp;'Service PJ'!$B271&amp;'Service PJ'!$A271&amp;"*",'EPA_US9RT techs'!$A$2:$I$1722,9,FALSE),"")</f>
        <v/>
      </c>
      <c r="CH273" s="14" t="str">
        <f>IFERROR(VLOOKUP($BM$1&amp;'Service PJ'!$D271&amp;'Service PJ'!$B271&amp;'Service PJ'!$A271&amp;"*",'EPA_US9RT techs'!$A$2:$I$1722,9,FALSE),"")</f>
        <v/>
      </c>
      <c r="CI273" s="14" t="str">
        <f>IFERROR(VLOOKUP($BM$1&amp;'Service PJ'!$D271&amp;'Service PJ'!$B271&amp;'Service PJ'!$A271&amp;"*",'EPA_US9RT techs'!$A$2:$I$1722,9,FALSE),"")</f>
        <v/>
      </c>
      <c r="CJ273" s="14" t="str">
        <f>IFERROR(VLOOKUP($BM$1&amp;'Service PJ'!$D271&amp;'Service PJ'!$B271&amp;'Service PJ'!$A271&amp;"*",'EPA_US9RT techs'!$A$2:$I$1722,9,FALSE),"")</f>
        <v/>
      </c>
      <c r="CK273" s="14" t="str">
        <f>IFERROR(VLOOKUP($BM$1&amp;'Service PJ'!$D271&amp;'Service PJ'!$B271&amp;'Service PJ'!$A271&amp;"*",'EPA_US9RT techs'!$A$2:$I$1722,9,FALSE),"")</f>
        <v/>
      </c>
      <c r="CL273" s="14" t="str">
        <f>IFERROR(VLOOKUP($BM$1&amp;'Service PJ'!$D271&amp;'Service PJ'!$B271&amp;'Service PJ'!$A271&amp;"*",'EPA_US9RT techs'!$A$2:$I$1722,9,FALSE),"")</f>
        <v/>
      </c>
      <c r="CM273" s="14" t="str">
        <f>IFERROR(VLOOKUP($BM$1&amp;'Service PJ'!$D271&amp;'Service PJ'!$B271&amp;'Service PJ'!$A271&amp;"*",'EPA_US9RT techs'!$A$2:$I$1722,9,FALSE),"")</f>
        <v/>
      </c>
      <c r="CN273" s="14" t="str">
        <f>IFERROR(VLOOKUP($BM$1&amp;'Service PJ'!$D271&amp;'Service PJ'!$B271&amp;'Service PJ'!$A271&amp;"*",'EPA_US9RT techs'!$A$2:$I$1722,9,FALSE),"")</f>
        <v/>
      </c>
      <c r="CO273" s="14" t="str">
        <f>IFERROR(VLOOKUP($BM$1&amp;'Service PJ'!$D271&amp;'Service PJ'!$B271&amp;'Service PJ'!$A271&amp;"*",'EPA_US9RT techs'!$A$2:$I$1722,9,FALSE),"")</f>
        <v/>
      </c>
      <c r="CP273" s="14" t="str">
        <f>IFERROR(VLOOKUP($BM$1&amp;'Service PJ'!$D271&amp;'Service PJ'!$B271&amp;'Service PJ'!$A271&amp;"*",'EPA_US9RT techs'!$A$2:$I$1722,9,FALSE),"")</f>
        <v/>
      </c>
      <c r="CQ273" s="14" t="str">
        <f>IFERROR(VLOOKUP($BM$1&amp;'Service PJ'!$D271&amp;'Service PJ'!$B271&amp;'Service PJ'!$A271&amp;"*",'EPA_US9RT techs'!$A$2:$I$1722,9,FALSE),"")</f>
        <v/>
      </c>
      <c r="CS273" t="str">
        <f>IF(SUM(CT273:DJ273)=0,"\I:",'Service PJ'!$D271&amp;"_"&amp;'Service PJ'!$E271&amp;"_"&amp;'Service PJ'!$C271)</f>
        <v>\I:</v>
      </c>
      <c r="CT273" s="2" t="str">
        <f>IFERROR(VLOOKUP($CS$1&amp;'Service PJ'!$D271&amp;'Service PJ'!$B271&amp;'Service PJ'!$A271&amp;"*",'EPA_US9RT techs'!$A$2:$I$1722,9,FALSE),"")</f>
        <v/>
      </c>
      <c r="CU273" s="2" t="str">
        <f>IFERROR(VLOOKUP($CS$1&amp;'Service PJ'!$D271&amp;'Service PJ'!$B271&amp;'Service PJ'!$A271&amp;"*",'EPA_US9RT techs'!$A$2:$I$1722,9,FALSE),"")</f>
        <v/>
      </c>
      <c r="CV273" s="2" t="str">
        <f>IFERROR(VLOOKUP($CS$1&amp;'Service PJ'!$D271&amp;'Service PJ'!$B271&amp;'Service PJ'!$A271&amp;"*",'EPA_US9RT techs'!$A$2:$I$1722,9,FALSE),"")</f>
        <v/>
      </c>
      <c r="CW273" s="2" t="str">
        <f>IFERROR(VLOOKUP($CS$1&amp;'Service PJ'!$D271&amp;'Service PJ'!$B271&amp;'Service PJ'!$A271&amp;"*",'EPA_US9RT techs'!$A$2:$I$1722,9,FALSE),"")</f>
        <v/>
      </c>
      <c r="CX273" s="2" t="str">
        <f>IFERROR(VLOOKUP($CS$1&amp;'Service PJ'!$D271&amp;'Service PJ'!$B271&amp;'Service PJ'!$A271&amp;"*",'EPA_US9RT techs'!$A$2:$I$1722,9,FALSE),"")</f>
        <v/>
      </c>
      <c r="CY273" s="2" t="str">
        <f>IFERROR(VLOOKUP($CS$1&amp;'Service PJ'!$D271&amp;'Service PJ'!$B271&amp;'Service PJ'!$A271&amp;"*",'EPA_US9RT techs'!$A$2:$I$1722,9,FALSE),"")</f>
        <v/>
      </c>
      <c r="CZ273" s="2" t="str">
        <f>IFERROR(VLOOKUP($CS$1&amp;'Service PJ'!$D271&amp;'Service PJ'!$B271&amp;'Service PJ'!$A271&amp;"*",'EPA_US9RT techs'!$A$2:$I$1722,9,FALSE),"")</f>
        <v/>
      </c>
      <c r="DA273" s="2" t="str">
        <f>IFERROR(VLOOKUP($CS$1&amp;'Service PJ'!$D271&amp;'Service PJ'!$B271&amp;'Service PJ'!$A271&amp;"*",'EPA_US9RT techs'!$A$2:$I$1722,9,FALSE),"")</f>
        <v/>
      </c>
      <c r="DB273" s="2" t="str">
        <f>IFERROR(VLOOKUP($CS$1&amp;'Service PJ'!$D271&amp;'Service PJ'!$B271&amp;'Service PJ'!$A271&amp;"*",'EPA_US9RT techs'!$A$2:$I$1722,9,FALSE),"")</f>
        <v/>
      </c>
      <c r="DC273" s="2" t="str">
        <f>IFERROR(VLOOKUP($CS$1&amp;'Service PJ'!$D271&amp;'Service PJ'!$B271&amp;'Service PJ'!$A271&amp;"*",'EPA_US9RT techs'!$A$2:$I$1722,9,FALSE),"")</f>
        <v/>
      </c>
      <c r="DD273" s="2" t="str">
        <f>IFERROR(VLOOKUP($CS$1&amp;'Service PJ'!$D271&amp;'Service PJ'!$B271&amp;'Service PJ'!$A271&amp;"*",'EPA_US9RT techs'!$A$2:$I$1722,9,FALSE),"")</f>
        <v/>
      </c>
      <c r="DE273" s="2" t="str">
        <f>IFERROR(VLOOKUP($CS$1&amp;'Service PJ'!$D271&amp;'Service PJ'!$B271&amp;'Service PJ'!$A271&amp;"*",'EPA_US9RT techs'!$A$2:$I$1722,9,FALSE),"")</f>
        <v/>
      </c>
      <c r="DF273" s="2" t="str">
        <f>IFERROR(VLOOKUP($CS$1&amp;'Service PJ'!$D271&amp;'Service PJ'!$B271&amp;'Service PJ'!$A271&amp;"*",'EPA_US9RT techs'!$A$2:$I$1722,9,FALSE),"")</f>
        <v/>
      </c>
      <c r="DG273" s="2" t="str">
        <f>IFERROR(VLOOKUP($CS$1&amp;'Service PJ'!$D271&amp;'Service PJ'!$B271&amp;'Service PJ'!$A271&amp;"*",'EPA_US9RT techs'!$A$2:$I$1722,9,FALSE),"")</f>
        <v/>
      </c>
      <c r="DH273" s="2" t="str">
        <f>IFERROR(VLOOKUP($CS$1&amp;'Service PJ'!$D271&amp;'Service PJ'!$B271&amp;'Service PJ'!$A271&amp;"*",'EPA_US9RT techs'!$A$2:$I$1722,9,FALSE),"")</f>
        <v/>
      </c>
      <c r="DI273" s="2" t="str">
        <f>IFERROR(VLOOKUP($CS$1&amp;'Service PJ'!$D271&amp;'Service PJ'!$B271&amp;'Service PJ'!$A271&amp;"*",'EPA_US9RT techs'!$A$2:$I$1722,9,FALSE),"")</f>
        <v/>
      </c>
      <c r="DJ273" s="2" t="str">
        <f>IFERROR(VLOOKUP($CS$1&amp;'Service PJ'!$D271&amp;'Service PJ'!$B271&amp;'Service PJ'!$A271&amp;"*",'EPA_US9RT techs'!$A$2:$I$1722,9,FALSE),"")</f>
        <v/>
      </c>
      <c r="DK273" s="2" t="str">
        <f>IFERROR(VLOOKUP($CS$1&amp;'Service PJ'!$D271&amp;'Service PJ'!$B271&amp;'Service PJ'!$A271&amp;"*",'EPA_US9RT techs'!$A$2:$I$1722,9,FALSE),"")</f>
        <v/>
      </c>
      <c r="DL273" s="2" t="str">
        <f>IFERROR(VLOOKUP($CS$1&amp;'Service PJ'!$D271&amp;'Service PJ'!$B271&amp;'Service PJ'!$A271&amp;"*",'EPA_US9RT techs'!$A$2:$I$1722,9,FALSE),"")</f>
        <v/>
      </c>
      <c r="DM273" s="2" t="str">
        <f>IFERROR(VLOOKUP($CS$1&amp;'Service PJ'!$D271&amp;'Service PJ'!$B271&amp;'Service PJ'!$A271&amp;"*",'EPA_US9RT techs'!$A$2:$I$1722,9,FALSE),"")</f>
        <v/>
      </c>
      <c r="DN273" s="2" t="str">
        <f>IFERROR(VLOOKUP($CS$1&amp;'Service PJ'!$D271&amp;'Service PJ'!$B271&amp;'Service PJ'!$A271&amp;"*",'EPA_US9RT techs'!$A$2:$I$1722,9,FALSE),"")</f>
        <v/>
      </c>
      <c r="DO273" s="2" t="str">
        <f>IFERROR(VLOOKUP($CS$1&amp;'Service PJ'!$D271&amp;'Service PJ'!$B271&amp;'Service PJ'!$A271&amp;"*",'EPA_US9RT techs'!$A$2:$I$1722,9,FALSE),"")</f>
        <v/>
      </c>
      <c r="DP273" s="2" t="str">
        <f>IFERROR(VLOOKUP($CS$1&amp;'Service PJ'!$D271&amp;'Service PJ'!$B271&amp;'Service PJ'!$A271&amp;"*",'EPA_US9RT techs'!$A$2:$I$1722,9,FALSE),"")</f>
        <v/>
      </c>
      <c r="DQ273" s="2" t="str">
        <f>IFERROR(VLOOKUP($CS$1&amp;'Service PJ'!$D271&amp;'Service PJ'!$B271&amp;'Service PJ'!$A271&amp;"*",'EPA_US9RT techs'!$A$2:$I$1722,9,FALSE),"")</f>
        <v/>
      </c>
      <c r="DR273" s="2" t="str">
        <f>IFERROR(VLOOKUP($CS$1&amp;'Service PJ'!$D271&amp;'Service PJ'!$B271&amp;'Service PJ'!$A271&amp;"*",'EPA_US9RT techs'!$A$2:$I$1722,9,FALSE),"")</f>
        <v/>
      </c>
      <c r="DS273" s="2" t="str">
        <f>IFERROR(VLOOKUP($CS$1&amp;'Service PJ'!$D271&amp;'Service PJ'!$B271&amp;'Service PJ'!$A271&amp;"*",'EPA_US9RT techs'!$A$2:$I$1722,9,FALSE),"")</f>
        <v/>
      </c>
      <c r="DT273" s="2" t="str">
        <f>IFERROR(VLOOKUP($CS$1&amp;'Service PJ'!$D271&amp;'Service PJ'!$B271&amp;'Service PJ'!$A271&amp;"*",'EPA_US9RT techs'!$A$2:$I$1722,9,FALSE),"")</f>
        <v/>
      </c>
      <c r="DU273" s="2" t="str">
        <f>IFERROR(VLOOKUP($CS$1&amp;'Service PJ'!$D271&amp;'Service PJ'!$B271&amp;'Service PJ'!$A271&amp;"*",'EPA_US9RT techs'!$A$2:$I$1722,9,FALSE),"")</f>
        <v/>
      </c>
      <c r="DV273" s="2" t="str">
        <f>IFERROR(VLOOKUP($CS$1&amp;'Service PJ'!$D271&amp;'Service PJ'!$B271&amp;'Service PJ'!$A271&amp;"*",'EPA_US9RT techs'!$A$2:$I$1722,9,FALSE),"")</f>
        <v/>
      </c>
      <c r="DW273" s="2" t="str">
        <f>IFERROR(VLOOKUP($CS$1&amp;'Service PJ'!$D271&amp;'Service PJ'!$B271&amp;'Service PJ'!$A271&amp;"*",'EPA_US9RT techs'!$A$2:$I$1722,9,FALSE),"")</f>
        <v/>
      </c>
    </row>
    <row r="274" spans="1:127" x14ac:dyDescent="0.45">
      <c r="A274" t="str">
        <f>IF(SUM(B274:R274)=0,"\I:",'Service PJ'!$D272&amp;"_"&amp;'Service PJ'!$E272&amp;"_"&amp;'Service PJ'!$C272)</f>
        <v>\I:</v>
      </c>
      <c r="B274" s="14" t="str">
        <f>IFERROR(VLOOKUP($A$1&amp;'Service PJ'!$D272&amp;'Service PJ'!$B272&amp;'Service PJ'!$A272&amp;"*",'EPA_US9RT techs'!$A$2:$I$1722,9,FALSE),"")</f>
        <v/>
      </c>
      <c r="C274" s="14" t="str">
        <f>IFERROR(VLOOKUP($A$1&amp;'Service PJ'!$D272&amp;'Service PJ'!$B272&amp;'Service PJ'!$A272&amp;"*",'EPA_US9RT techs'!$A$2:$I$1722,9,FALSE),"")</f>
        <v/>
      </c>
      <c r="D274" s="14" t="str">
        <f>IFERROR(VLOOKUP($A$1&amp;'Service PJ'!$D272&amp;'Service PJ'!$B272&amp;'Service PJ'!$A272&amp;"*",'EPA_US9RT techs'!$A$2:$I$1722,9,FALSE),"")</f>
        <v/>
      </c>
      <c r="E274" s="14" t="str">
        <f>IFERROR(VLOOKUP($A$1&amp;'Service PJ'!$D272&amp;'Service PJ'!$B272&amp;'Service PJ'!$A272&amp;"*",'EPA_US9RT techs'!$A$2:$I$1722,9,FALSE),"")</f>
        <v/>
      </c>
      <c r="F274" s="14" t="str">
        <f>IFERROR(VLOOKUP($A$1&amp;'Service PJ'!$D272&amp;'Service PJ'!$B272&amp;'Service PJ'!$A272&amp;"*",'EPA_US9RT techs'!$A$2:$I$1722,9,FALSE),"")</f>
        <v/>
      </c>
      <c r="G274" s="14" t="str">
        <f>IFERROR(VLOOKUP($A$1&amp;'Service PJ'!$D272&amp;'Service PJ'!$B272&amp;'Service PJ'!$A272&amp;"*",'EPA_US9RT techs'!$A$2:$I$1722,9,FALSE),"")</f>
        <v/>
      </c>
      <c r="H274" s="14" t="str">
        <f>IFERROR(VLOOKUP($A$1&amp;'Service PJ'!$D272&amp;'Service PJ'!$B272&amp;'Service PJ'!$A272&amp;"*",'EPA_US9RT techs'!$A$2:$I$1722,9,FALSE),"")</f>
        <v/>
      </c>
      <c r="I274" s="14" t="str">
        <f>IFERROR(VLOOKUP($A$1&amp;'Service PJ'!$D272&amp;'Service PJ'!$B272&amp;'Service PJ'!$A272&amp;"*",'EPA_US9RT techs'!$A$2:$I$1722,9,FALSE),"")</f>
        <v/>
      </c>
      <c r="J274" s="14" t="str">
        <f>IFERROR(VLOOKUP($A$1&amp;'Service PJ'!$D272&amp;'Service PJ'!$B272&amp;'Service PJ'!$A272&amp;"*",'EPA_US9RT techs'!$A$2:$I$1722,9,FALSE),"")</f>
        <v/>
      </c>
      <c r="K274" s="14" t="str">
        <f>IFERROR(VLOOKUP($A$1&amp;'Service PJ'!$D272&amp;'Service PJ'!$B272&amp;'Service PJ'!$A272&amp;"*",'EPA_US9RT techs'!$A$2:$I$1722,9,FALSE),"")</f>
        <v/>
      </c>
      <c r="L274" s="14" t="str">
        <f>IFERROR(VLOOKUP($A$1&amp;'Service PJ'!$D272&amp;'Service PJ'!$B272&amp;'Service PJ'!$A272&amp;"*",'EPA_US9RT techs'!$A$2:$I$1722,9,FALSE),"")</f>
        <v/>
      </c>
      <c r="M274" s="14" t="str">
        <f>IFERROR(VLOOKUP($A$1&amp;'Service PJ'!$D272&amp;'Service PJ'!$B272&amp;'Service PJ'!$A272&amp;"*",'EPA_US9RT techs'!$A$2:$I$1722,9,FALSE),"")</f>
        <v/>
      </c>
      <c r="N274" s="14" t="str">
        <f>IFERROR(VLOOKUP($A$1&amp;'Service PJ'!$D272&amp;'Service PJ'!$B272&amp;'Service PJ'!$A272&amp;"*",'EPA_US9RT techs'!$A$2:$I$1722,9,FALSE),"")</f>
        <v/>
      </c>
      <c r="O274" s="14" t="str">
        <f>IFERROR(VLOOKUP($A$1&amp;'Service PJ'!$D272&amp;'Service PJ'!$B272&amp;'Service PJ'!$A272&amp;"*",'EPA_US9RT techs'!$A$2:$I$1722,9,FALSE),"")</f>
        <v/>
      </c>
      <c r="P274" s="14" t="str">
        <f>IFERROR(VLOOKUP($A$1&amp;'Service PJ'!$D272&amp;'Service PJ'!$B272&amp;'Service PJ'!$A272&amp;"*",'EPA_US9RT techs'!$A$2:$I$1722,9,FALSE),"")</f>
        <v/>
      </c>
      <c r="Q274" s="14" t="str">
        <f>IFERROR(VLOOKUP($A$1&amp;'Service PJ'!$D272&amp;'Service PJ'!$B272&amp;'Service PJ'!$A272&amp;"*",'EPA_US9RT techs'!$A$2:$I$1722,9,FALSE),"")</f>
        <v/>
      </c>
      <c r="R274" s="14" t="str">
        <f>IFERROR(VLOOKUP($A$1&amp;'Service PJ'!$D272&amp;'Service PJ'!$B272&amp;'Service PJ'!$A272&amp;"*",'EPA_US9RT techs'!$A$2:$I$1722,9,FALSE),"")</f>
        <v/>
      </c>
      <c r="S274" s="14" t="str">
        <f>IFERROR(VLOOKUP($A$1&amp;'Service PJ'!$D272&amp;'Service PJ'!$B272&amp;'Service PJ'!$A272&amp;"*",'EPA_US9RT techs'!$A$2:$I$1722,9,FALSE),"")</f>
        <v/>
      </c>
      <c r="T274" s="14" t="str">
        <f>IFERROR(VLOOKUP($A$1&amp;'Service PJ'!$D272&amp;'Service PJ'!$B272&amp;'Service PJ'!$A272&amp;"*",'EPA_US9RT techs'!$A$2:$I$1722,9,FALSE),"")</f>
        <v/>
      </c>
      <c r="U274" s="14" t="str">
        <f>IFERROR(VLOOKUP($A$1&amp;'Service PJ'!$D272&amp;'Service PJ'!$B272&amp;'Service PJ'!$A272&amp;"*",'EPA_US9RT techs'!$A$2:$I$1722,9,FALSE),"")</f>
        <v/>
      </c>
      <c r="V274" s="14" t="str">
        <f>IFERROR(VLOOKUP($A$1&amp;'Service PJ'!$D272&amp;'Service PJ'!$B272&amp;'Service PJ'!$A272&amp;"*",'EPA_US9RT techs'!$A$2:$I$1722,9,FALSE),"")</f>
        <v/>
      </c>
      <c r="W274" s="14" t="str">
        <f>IFERROR(VLOOKUP($A$1&amp;'Service PJ'!$D272&amp;'Service PJ'!$B272&amp;'Service PJ'!$A272&amp;"*",'EPA_US9RT techs'!$A$2:$I$1722,9,FALSE),"")</f>
        <v/>
      </c>
      <c r="X274" s="14" t="str">
        <f>IFERROR(VLOOKUP($A$1&amp;'Service PJ'!$D272&amp;'Service PJ'!$B272&amp;'Service PJ'!$A272&amp;"*",'EPA_US9RT techs'!$A$2:$I$1722,9,FALSE),"")</f>
        <v/>
      </c>
      <c r="Y274" s="14" t="str">
        <f>IFERROR(VLOOKUP($A$1&amp;'Service PJ'!$D272&amp;'Service PJ'!$B272&amp;'Service PJ'!$A272&amp;"*",'EPA_US9RT techs'!$A$2:$I$1722,9,FALSE),"")</f>
        <v/>
      </c>
      <c r="Z274" s="14" t="str">
        <f>IFERROR(VLOOKUP($A$1&amp;'Service PJ'!$D272&amp;'Service PJ'!$B272&amp;'Service PJ'!$A272&amp;"*",'EPA_US9RT techs'!$A$2:$I$1722,9,FALSE),"")</f>
        <v/>
      </c>
      <c r="AA274" s="14" t="str">
        <f>IFERROR(VLOOKUP($A$1&amp;'Service PJ'!$D272&amp;'Service PJ'!$B272&amp;'Service PJ'!$A272&amp;"*",'EPA_US9RT techs'!$A$2:$I$1722,9,FALSE),"")</f>
        <v/>
      </c>
      <c r="AB274" s="14" t="str">
        <f>IFERROR(VLOOKUP($A$1&amp;'Service PJ'!$D272&amp;'Service PJ'!$B272&amp;'Service PJ'!$A272&amp;"*",'EPA_US9RT techs'!$A$2:$I$1722,9,FALSE),"")</f>
        <v/>
      </c>
      <c r="AC274" s="14" t="str">
        <f>IFERROR(VLOOKUP($A$1&amp;'Service PJ'!$D272&amp;'Service PJ'!$B272&amp;'Service PJ'!$A272&amp;"*",'EPA_US9RT techs'!$A$2:$I$1722,9,FALSE),"")</f>
        <v/>
      </c>
      <c r="AD274" s="14" t="str">
        <f>IFERROR(VLOOKUP($A$1&amp;'Service PJ'!$D272&amp;'Service PJ'!$B272&amp;'Service PJ'!$A272&amp;"*",'EPA_US9RT techs'!$A$2:$I$1722,9,FALSE),"")</f>
        <v/>
      </c>
      <c r="AE274" s="14" t="str">
        <f>IFERROR(VLOOKUP($A$1&amp;'Service PJ'!$D272&amp;'Service PJ'!$B272&amp;'Service PJ'!$A272&amp;"*",'EPA_US9RT techs'!$A$2:$I$1722,9,FALSE),"")</f>
        <v/>
      </c>
      <c r="AG274" t="str">
        <f>IF(SUM(AH274:AX274)=0,"\I:",'Service PJ'!$D272&amp;"_"&amp;'Service PJ'!$E272&amp;"_"&amp;'Service PJ'!$C272)</f>
        <v>\I:</v>
      </c>
      <c r="AH274" s="14" t="str">
        <f>IFERROR(VLOOKUP($AG$1&amp;'Service PJ'!$D272&amp;'Service PJ'!$B272&amp;'Service PJ'!$A272&amp;"*",'EPA_US9RT techs'!$A$2:$I$1722,9,FALSE),"")</f>
        <v/>
      </c>
      <c r="AI274" s="14" t="str">
        <f>IFERROR(VLOOKUP($AG$1&amp;'Service PJ'!$D272&amp;'Service PJ'!$B272&amp;'Service PJ'!$A272&amp;"*",'EPA_US9RT techs'!$A$2:$I$1722,9,FALSE),"")</f>
        <v/>
      </c>
      <c r="AJ274" s="14" t="str">
        <f>IFERROR(VLOOKUP($AG$1&amp;'Service PJ'!$D272&amp;'Service PJ'!$B272&amp;'Service PJ'!$A272&amp;"*",'EPA_US9RT techs'!$A$2:$I$1722,9,FALSE),"")</f>
        <v/>
      </c>
      <c r="AK274" s="14" t="str">
        <f>IFERROR(VLOOKUP($AG$1&amp;'Service PJ'!$D272&amp;'Service PJ'!$B272&amp;'Service PJ'!$A272&amp;"*",'EPA_US9RT techs'!$A$2:$I$1722,9,FALSE),"")</f>
        <v/>
      </c>
      <c r="AL274" s="14" t="str">
        <f>IFERROR(VLOOKUP($AG$1&amp;'Service PJ'!$D272&amp;'Service PJ'!$B272&amp;'Service PJ'!$A272&amp;"*",'EPA_US9RT techs'!$A$2:$I$1722,9,FALSE),"")</f>
        <v/>
      </c>
      <c r="AM274" s="14" t="str">
        <f>IFERROR(VLOOKUP($AG$1&amp;'Service PJ'!$D272&amp;'Service PJ'!$B272&amp;'Service PJ'!$A272&amp;"*",'EPA_US9RT techs'!$A$2:$I$1722,9,FALSE),"")</f>
        <v/>
      </c>
      <c r="AN274" s="14" t="str">
        <f>IFERROR(VLOOKUP($AG$1&amp;'Service PJ'!$D272&amp;'Service PJ'!$B272&amp;'Service PJ'!$A272&amp;"*",'EPA_US9RT techs'!$A$2:$I$1722,9,FALSE),"")</f>
        <v/>
      </c>
      <c r="AO274" s="14" t="str">
        <f>IFERROR(VLOOKUP($AG$1&amp;'Service PJ'!$D272&amp;'Service PJ'!$B272&amp;'Service PJ'!$A272&amp;"*",'EPA_US9RT techs'!$A$2:$I$1722,9,FALSE),"")</f>
        <v/>
      </c>
      <c r="AP274" s="14" t="str">
        <f>IFERROR(VLOOKUP($AG$1&amp;'Service PJ'!$D272&amp;'Service PJ'!$B272&amp;'Service PJ'!$A272&amp;"*",'EPA_US9RT techs'!$A$2:$I$1722,9,FALSE),"")</f>
        <v/>
      </c>
      <c r="AQ274" s="14" t="str">
        <f>IFERROR(VLOOKUP($AG$1&amp;'Service PJ'!$D272&amp;'Service PJ'!$B272&amp;'Service PJ'!$A272&amp;"*",'EPA_US9RT techs'!$A$2:$I$1722,9,FALSE),"")</f>
        <v/>
      </c>
      <c r="AR274" s="14" t="str">
        <f>IFERROR(VLOOKUP($AG$1&amp;'Service PJ'!$D272&amp;'Service PJ'!$B272&amp;'Service PJ'!$A272&amp;"*",'EPA_US9RT techs'!$A$2:$I$1722,9,FALSE),"")</f>
        <v/>
      </c>
      <c r="AS274" s="14" t="str">
        <f>IFERROR(VLOOKUP($AG$1&amp;'Service PJ'!$D272&amp;'Service PJ'!$B272&amp;'Service PJ'!$A272&amp;"*",'EPA_US9RT techs'!$A$2:$I$1722,9,FALSE),"")</f>
        <v/>
      </c>
      <c r="AT274" s="14" t="str">
        <f>IFERROR(VLOOKUP($AG$1&amp;'Service PJ'!$D272&amp;'Service PJ'!$B272&amp;'Service PJ'!$A272&amp;"*",'EPA_US9RT techs'!$A$2:$I$1722,9,FALSE),"")</f>
        <v/>
      </c>
      <c r="AU274" s="14" t="str">
        <f>IFERROR(VLOOKUP($AG$1&amp;'Service PJ'!$D272&amp;'Service PJ'!$B272&amp;'Service PJ'!$A272&amp;"*",'EPA_US9RT techs'!$A$2:$I$1722,9,FALSE),"")</f>
        <v/>
      </c>
      <c r="AV274" s="14" t="str">
        <f>IFERROR(VLOOKUP($AG$1&amp;'Service PJ'!$D272&amp;'Service PJ'!$B272&amp;'Service PJ'!$A272&amp;"*",'EPA_US9RT techs'!$A$2:$I$1722,9,FALSE),"")</f>
        <v/>
      </c>
      <c r="AW274" s="14" t="str">
        <f>IFERROR(VLOOKUP($AG$1&amp;'Service PJ'!$D272&amp;'Service PJ'!$B272&amp;'Service PJ'!$A272&amp;"*",'EPA_US9RT techs'!$A$2:$I$1722,9,FALSE),"")</f>
        <v/>
      </c>
      <c r="AX274" s="14" t="str">
        <f>IFERROR(VLOOKUP($AG$1&amp;'Service PJ'!$D272&amp;'Service PJ'!$B272&amp;'Service PJ'!$A272&amp;"*",'EPA_US9RT techs'!$A$2:$I$1722,9,FALSE),"")</f>
        <v/>
      </c>
      <c r="AY274" s="14" t="str">
        <f>IFERROR(VLOOKUP($AG$1&amp;'Service PJ'!$D272&amp;'Service PJ'!$B272&amp;'Service PJ'!$A272&amp;"*",'EPA_US9RT techs'!$A$2:$I$1722,9,FALSE),"")</f>
        <v/>
      </c>
      <c r="AZ274" s="14" t="str">
        <f>IFERROR(VLOOKUP($AG$1&amp;'Service PJ'!$D272&amp;'Service PJ'!$B272&amp;'Service PJ'!$A272&amp;"*",'EPA_US9RT techs'!$A$2:$I$1722,9,FALSE),"")</f>
        <v/>
      </c>
      <c r="BA274" s="14" t="str">
        <f>IFERROR(VLOOKUP($AG$1&amp;'Service PJ'!$D272&amp;'Service PJ'!$B272&amp;'Service PJ'!$A272&amp;"*",'EPA_US9RT techs'!$A$2:$I$1722,9,FALSE),"")</f>
        <v/>
      </c>
      <c r="BB274" s="14" t="str">
        <f>IFERROR(VLOOKUP($AG$1&amp;'Service PJ'!$D272&amp;'Service PJ'!$B272&amp;'Service PJ'!$A272&amp;"*",'EPA_US9RT techs'!$A$2:$I$1722,9,FALSE),"")</f>
        <v/>
      </c>
      <c r="BC274" s="14" t="str">
        <f>IFERROR(VLOOKUP($AG$1&amp;'Service PJ'!$D272&amp;'Service PJ'!$B272&amp;'Service PJ'!$A272&amp;"*",'EPA_US9RT techs'!$A$2:$I$1722,9,FALSE),"")</f>
        <v/>
      </c>
      <c r="BD274" s="14" t="str">
        <f>IFERROR(VLOOKUP($AG$1&amp;'Service PJ'!$D272&amp;'Service PJ'!$B272&amp;'Service PJ'!$A272&amp;"*",'EPA_US9RT techs'!$A$2:$I$1722,9,FALSE),"")</f>
        <v/>
      </c>
      <c r="BE274" s="14" t="str">
        <f>IFERROR(VLOOKUP($AG$1&amp;'Service PJ'!$D272&amp;'Service PJ'!$B272&amp;'Service PJ'!$A272&amp;"*",'EPA_US9RT techs'!$A$2:$I$1722,9,FALSE),"")</f>
        <v/>
      </c>
      <c r="BF274" s="14" t="str">
        <f>IFERROR(VLOOKUP($AG$1&amp;'Service PJ'!$D272&amp;'Service PJ'!$B272&amp;'Service PJ'!$A272&amp;"*",'EPA_US9RT techs'!$A$2:$I$1722,9,FALSE),"")</f>
        <v/>
      </c>
      <c r="BG274" s="14" t="str">
        <f>IFERROR(VLOOKUP($AG$1&amp;'Service PJ'!$D272&amp;'Service PJ'!$B272&amp;'Service PJ'!$A272&amp;"*",'EPA_US9RT techs'!$A$2:$I$1722,9,FALSE),"")</f>
        <v/>
      </c>
      <c r="BH274" s="14" t="str">
        <f>IFERROR(VLOOKUP($AG$1&amp;'Service PJ'!$D272&amp;'Service PJ'!$B272&amp;'Service PJ'!$A272&amp;"*",'EPA_US9RT techs'!$A$2:$I$1722,9,FALSE),"")</f>
        <v/>
      </c>
      <c r="BI274" s="14" t="str">
        <f>IFERROR(VLOOKUP($AG$1&amp;'Service PJ'!$D272&amp;'Service PJ'!$B272&amp;'Service PJ'!$A272&amp;"*",'EPA_US9RT techs'!$A$2:$I$1722,9,FALSE),"")</f>
        <v/>
      </c>
      <c r="BJ274" s="14" t="str">
        <f>IFERROR(VLOOKUP($AG$1&amp;'Service PJ'!$D272&amp;'Service PJ'!$B272&amp;'Service PJ'!$A272&amp;"*",'EPA_US9RT techs'!$A$2:$I$1722,9,FALSE),"")</f>
        <v/>
      </c>
      <c r="BK274" s="14" t="str">
        <f>IFERROR(VLOOKUP($AG$1&amp;'Service PJ'!$D272&amp;'Service PJ'!$B272&amp;'Service PJ'!$A272&amp;"*",'EPA_US9RT techs'!$A$2:$I$1722,9,FALSE),"")</f>
        <v/>
      </c>
      <c r="BM274" t="str">
        <f>IF(SUM(BN274:CD274)=0,"\I:",'Service PJ'!$D272&amp;"_"&amp;'Service PJ'!$E272&amp;"_"&amp;'Service PJ'!$C272)</f>
        <v>\I:</v>
      </c>
      <c r="BN274" s="14" t="str">
        <f>IFERROR(VLOOKUP($BM$1&amp;'Service PJ'!$D272&amp;'Service PJ'!$B272&amp;'Service PJ'!$A272&amp;"*",'EPA_US9RT techs'!$A$2:$I$1722,9,FALSE),"")</f>
        <v/>
      </c>
      <c r="BO274" s="14" t="str">
        <f>IFERROR(VLOOKUP($BM$1&amp;'Service PJ'!$D272&amp;'Service PJ'!$B272&amp;'Service PJ'!$A272&amp;"*",'EPA_US9RT techs'!$A$2:$I$1722,9,FALSE),"")</f>
        <v/>
      </c>
      <c r="BP274" s="14" t="str">
        <f>IFERROR(VLOOKUP($BM$1&amp;'Service PJ'!$D272&amp;'Service PJ'!$B272&amp;'Service PJ'!$A272&amp;"*",'EPA_US9RT techs'!$A$2:$I$1722,9,FALSE),"")</f>
        <v/>
      </c>
      <c r="BQ274" s="14" t="str">
        <f>IFERROR(VLOOKUP($BM$1&amp;'Service PJ'!$D272&amp;'Service PJ'!$B272&amp;'Service PJ'!$A272&amp;"*",'EPA_US9RT techs'!$A$2:$I$1722,9,FALSE),"")</f>
        <v/>
      </c>
      <c r="BR274" s="14" t="str">
        <f>IFERROR(VLOOKUP($BM$1&amp;'Service PJ'!$D272&amp;'Service PJ'!$B272&amp;'Service PJ'!$A272&amp;"*",'EPA_US9RT techs'!$A$2:$I$1722,9,FALSE),"")</f>
        <v/>
      </c>
      <c r="BS274" s="14" t="str">
        <f>IFERROR(VLOOKUP($BM$1&amp;'Service PJ'!$D272&amp;'Service PJ'!$B272&amp;'Service PJ'!$A272&amp;"*",'EPA_US9RT techs'!$A$2:$I$1722,9,FALSE),"")</f>
        <v/>
      </c>
      <c r="BT274" s="14" t="str">
        <f>IFERROR(VLOOKUP($BM$1&amp;'Service PJ'!$D272&amp;'Service PJ'!$B272&amp;'Service PJ'!$A272&amp;"*",'EPA_US9RT techs'!$A$2:$I$1722,9,FALSE),"")</f>
        <v/>
      </c>
      <c r="BU274" s="14" t="str">
        <f>IFERROR(VLOOKUP($BM$1&amp;'Service PJ'!$D272&amp;'Service PJ'!$B272&amp;'Service PJ'!$A272&amp;"*",'EPA_US9RT techs'!$A$2:$I$1722,9,FALSE),"")</f>
        <v/>
      </c>
      <c r="BV274" s="14" t="str">
        <f>IFERROR(VLOOKUP($BM$1&amp;'Service PJ'!$D272&amp;'Service PJ'!$B272&amp;'Service PJ'!$A272&amp;"*",'EPA_US9RT techs'!$A$2:$I$1722,9,FALSE),"")</f>
        <v/>
      </c>
      <c r="BW274" s="14" t="str">
        <f>IFERROR(VLOOKUP($BM$1&amp;'Service PJ'!$D272&amp;'Service PJ'!$B272&amp;'Service PJ'!$A272&amp;"*",'EPA_US9RT techs'!$A$2:$I$1722,9,FALSE),"")</f>
        <v/>
      </c>
      <c r="BX274" s="14" t="str">
        <f>IFERROR(VLOOKUP($BM$1&amp;'Service PJ'!$D272&amp;'Service PJ'!$B272&amp;'Service PJ'!$A272&amp;"*",'EPA_US9RT techs'!$A$2:$I$1722,9,FALSE),"")</f>
        <v/>
      </c>
      <c r="BY274" s="14" t="str">
        <f>IFERROR(VLOOKUP($BM$1&amp;'Service PJ'!$D272&amp;'Service PJ'!$B272&amp;'Service PJ'!$A272&amp;"*",'EPA_US9RT techs'!$A$2:$I$1722,9,FALSE),"")</f>
        <v/>
      </c>
      <c r="BZ274" s="14" t="str">
        <f>IFERROR(VLOOKUP($BM$1&amp;'Service PJ'!$D272&amp;'Service PJ'!$B272&amp;'Service PJ'!$A272&amp;"*",'EPA_US9RT techs'!$A$2:$I$1722,9,FALSE),"")</f>
        <v/>
      </c>
      <c r="CA274" s="14" t="str">
        <f>IFERROR(VLOOKUP($BM$1&amp;'Service PJ'!$D272&amp;'Service PJ'!$B272&amp;'Service PJ'!$A272&amp;"*",'EPA_US9RT techs'!$A$2:$I$1722,9,FALSE),"")</f>
        <v/>
      </c>
      <c r="CB274" s="14" t="str">
        <f>IFERROR(VLOOKUP($BM$1&amp;'Service PJ'!$D272&amp;'Service PJ'!$B272&amp;'Service PJ'!$A272&amp;"*",'EPA_US9RT techs'!$A$2:$I$1722,9,FALSE),"")</f>
        <v/>
      </c>
      <c r="CC274" s="14" t="str">
        <f>IFERROR(VLOOKUP($BM$1&amp;'Service PJ'!$D272&amp;'Service PJ'!$B272&amp;'Service PJ'!$A272&amp;"*",'EPA_US9RT techs'!$A$2:$I$1722,9,FALSE),"")</f>
        <v/>
      </c>
      <c r="CD274" s="14" t="str">
        <f>IFERROR(VLOOKUP($BM$1&amp;'Service PJ'!$D272&amp;'Service PJ'!$B272&amp;'Service PJ'!$A272&amp;"*",'EPA_US9RT techs'!$A$2:$I$1722,9,FALSE),"")</f>
        <v/>
      </c>
      <c r="CE274" s="14" t="str">
        <f>IFERROR(VLOOKUP($BM$1&amp;'Service PJ'!$D272&amp;'Service PJ'!$B272&amp;'Service PJ'!$A272&amp;"*",'EPA_US9RT techs'!$A$2:$I$1722,9,FALSE),"")</f>
        <v/>
      </c>
      <c r="CF274" s="14" t="str">
        <f>IFERROR(VLOOKUP($BM$1&amp;'Service PJ'!$D272&amp;'Service PJ'!$B272&amp;'Service PJ'!$A272&amp;"*",'EPA_US9RT techs'!$A$2:$I$1722,9,FALSE),"")</f>
        <v/>
      </c>
      <c r="CG274" s="14" t="str">
        <f>IFERROR(VLOOKUP($BM$1&amp;'Service PJ'!$D272&amp;'Service PJ'!$B272&amp;'Service PJ'!$A272&amp;"*",'EPA_US9RT techs'!$A$2:$I$1722,9,FALSE),"")</f>
        <v/>
      </c>
      <c r="CH274" s="14" t="str">
        <f>IFERROR(VLOOKUP($BM$1&amp;'Service PJ'!$D272&amp;'Service PJ'!$B272&amp;'Service PJ'!$A272&amp;"*",'EPA_US9RT techs'!$A$2:$I$1722,9,FALSE),"")</f>
        <v/>
      </c>
      <c r="CI274" s="14" t="str">
        <f>IFERROR(VLOOKUP($BM$1&amp;'Service PJ'!$D272&amp;'Service PJ'!$B272&amp;'Service PJ'!$A272&amp;"*",'EPA_US9RT techs'!$A$2:$I$1722,9,FALSE),"")</f>
        <v/>
      </c>
      <c r="CJ274" s="14" t="str">
        <f>IFERROR(VLOOKUP($BM$1&amp;'Service PJ'!$D272&amp;'Service PJ'!$B272&amp;'Service PJ'!$A272&amp;"*",'EPA_US9RT techs'!$A$2:$I$1722,9,FALSE),"")</f>
        <v/>
      </c>
      <c r="CK274" s="14" t="str">
        <f>IFERROR(VLOOKUP($BM$1&amp;'Service PJ'!$D272&amp;'Service PJ'!$B272&amp;'Service PJ'!$A272&amp;"*",'EPA_US9RT techs'!$A$2:$I$1722,9,FALSE),"")</f>
        <v/>
      </c>
      <c r="CL274" s="14" t="str">
        <f>IFERROR(VLOOKUP($BM$1&amp;'Service PJ'!$D272&amp;'Service PJ'!$B272&amp;'Service PJ'!$A272&amp;"*",'EPA_US9RT techs'!$A$2:$I$1722,9,FALSE),"")</f>
        <v/>
      </c>
      <c r="CM274" s="14" t="str">
        <f>IFERROR(VLOOKUP($BM$1&amp;'Service PJ'!$D272&amp;'Service PJ'!$B272&amp;'Service PJ'!$A272&amp;"*",'EPA_US9RT techs'!$A$2:$I$1722,9,FALSE),"")</f>
        <v/>
      </c>
      <c r="CN274" s="14" t="str">
        <f>IFERROR(VLOOKUP($BM$1&amp;'Service PJ'!$D272&amp;'Service PJ'!$B272&amp;'Service PJ'!$A272&amp;"*",'EPA_US9RT techs'!$A$2:$I$1722,9,FALSE),"")</f>
        <v/>
      </c>
      <c r="CO274" s="14" t="str">
        <f>IFERROR(VLOOKUP($BM$1&amp;'Service PJ'!$D272&amp;'Service PJ'!$B272&amp;'Service PJ'!$A272&amp;"*",'EPA_US9RT techs'!$A$2:$I$1722,9,FALSE),"")</f>
        <v/>
      </c>
      <c r="CP274" s="14" t="str">
        <f>IFERROR(VLOOKUP($BM$1&amp;'Service PJ'!$D272&amp;'Service PJ'!$B272&amp;'Service PJ'!$A272&amp;"*",'EPA_US9RT techs'!$A$2:$I$1722,9,FALSE),"")</f>
        <v/>
      </c>
      <c r="CQ274" s="14" t="str">
        <f>IFERROR(VLOOKUP($BM$1&amp;'Service PJ'!$D272&amp;'Service PJ'!$B272&amp;'Service PJ'!$A272&amp;"*",'EPA_US9RT techs'!$A$2:$I$1722,9,FALSE),"")</f>
        <v/>
      </c>
      <c r="CS274" t="str">
        <f>IF(SUM(CT274:DJ274)=0,"\I:",'Service PJ'!$D272&amp;"_"&amp;'Service PJ'!$E272&amp;"_"&amp;'Service PJ'!$C272)</f>
        <v>IFP_STM_HET</v>
      </c>
      <c r="CT274" s="2">
        <f>IFERROR(VLOOKUP($CS$1&amp;'Service PJ'!$D272&amp;'Service PJ'!$B272&amp;'Service PJ'!$A272&amp;"*",'EPA_US9RT techs'!$A$2:$I$1722,9,FALSE),"")</f>
        <v>50</v>
      </c>
      <c r="CU274" s="2">
        <f>IFERROR(VLOOKUP($CS$1&amp;'Service PJ'!$D272&amp;'Service PJ'!$B272&amp;'Service PJ'!$A272&amp;"*",'EPA_US9RT techs'!$A$2:$I$1722,9,FALSE),"")</f>
        <v>50</v>
      </c>
      <c r="CV274" s="2">
        <f>IFERROR(VLOOKUP($CS$1&amp;'Service PJ'!$D272&amp;'Service PJ'!$B272&amp;'Service PJ'!$A272&amp;"*",'EPA_US9RT techs'!$A$2:$I$1722,9,FALSE),"")</f>
        <v>50</v>
      </c>
      <c r="CW274" s="2">
        <f>IFERROR(VLOOKUP($CS$1&amp;'Service PJ'!$D272&amp;'Service PJ'!$B272&amp;'Service PJ'!$A272&amp;"*",'EPA_US9RT techs'!$A$2:$I$1722,9,FALSE),"")</f>
        <v>50</v>
      </c>
      <c r="CX274" s="2">
        <f>IFERROR(VLOOKUP($CS$1&amp;'Service PJ'!$D272&amp;'Service PJ'!$B272&amp;'Service PJ'!$A272&amp;"*",'EPA_US9RT techs'!$A$2:$I$1722,9,FALSE),"")</f>
        <v>50</v>
      </c>
      <c r="CY274" s="2">
        <f>IFERROR(VLOOKUP($CS$1&amp;'Service PJ'!$D272&amp;'Service PJ'!$B272&amp;'Service PJ'!$A272&amp;"*",'EPA_US9RT techs'!$A$2:$I$1722,9,FALSE),"")</f>
        <v>50</v>
      </c>
      <c r="CZ274" s="2">
        <f>IFERROR(VLOOKUP($CS$1&amp;'Service PJ'!$D272&amp;'Service PJ'!$B272&amp;'Service PJ'!$A272&amp;"*",'EPA_US9RT techs'!$A$2:$I$1722,9,FALSE),"")</f>
        <v>50</v>
      </c>
      <c r="DA274" s="2">
        <f>IFERROR(VLOOKUP($CS$1&amp;'Service PJ'!$D272&amp;'Service PJ'!$B272&amp;'Service PJ'!$A272&amp;"*",'EPA_US9RT techs'!$A$2:$I$1722,9,FALSE),"")</f>
        <v>50</v>
      </c>
      <c r="DB274" s="2">
        <f>IFERROR(VLOOKUP($CS$1&amp;'Service PJ'!$D272&amp;'Service PJ'!$B272&amp;'Service PJ'!$A272&amp;"*",'EPA_US9RT techs'!$A$2:$I$1722,9,FALSE),"")</f>
        <v>50</v>
      </c>
      <c r="DC274" s="2">
        <f>IFERROR(VLOOKUP($CS$1&amp;'Service PJ'!$D272&amp;'Service PJ'!$B272&amp;'Service PJ'!$A272&amp;"*",'EPA_US9RT techs'!$A$2:$I$1722,9,FALSE),"")</f>
        <v>50</v>
      </c>
      <c r="DD274" s="2">
        <f>IFERROR(VLOOKUP($CS$1&amp;'Service PJ'!$D272&amp;'Service PJ'!$B272&amp;'Service PJ'!$A272&amp;"*",'EPA_US9RT techs'!$A$2:$I$1722,9,FALSE),"")</f>
        <v>50</v>
      </c>
      <c r="DE274" s="2">
        <f>IFERROR(VLOOKUP($CS$1&amp;'Service PJ'!$D272&amp;'Service PJ'!$B272&amp;'Service PJ'!$A272&amp;"*",'EPA_US9RT techs'!$A$2:$I$1722,9,FALSE),"")</f>
        <v>50</v>
      </c>
      <c r="DF274" s="2">
        <f>IFERROR(VLOOKUP($CS$1&amp;'Service PJ'!$D272&amp;'Service PJ'!$B272&amp;'Service PJ'!$A272&amp;"*",'EPA_US9RT techs'!$A$2:$I$1722,9,FALSE),"")</f>
        <v>50</v>
      </c>
      <c r="DG274" s="2">
        <f>IFERROR(VLOOKUP($CS$1&amp;'Service PJ'!$D272&amp;'Service PJ'!$B272&amp;'Service PJ'!$A272&amp;"*",'EPA_US9RT techs'!$A$2:$I$1722,9,FALSE),"")</f>
        <v>50</v>
      </c>
      <c r="DH274" s="2">
        <f>IFERROR(VLOOKUP($CS$1&amp;'Service PJ'!$D272&amp;'Service PJ'!$B272&amp;'Service PJ'!$A272&amp;"*",'EPA_US9RT techs'!$A$2:$I$1722,9,FALSE),"")</f>
        <v>50</v>
      </c>
      <c r="DI274" s="2">
        <f>IFERROR(VLOOKUP($CS$1&amp;'Service PJ'!$D272&amp;'Service PJ'!$B272&amp;'Service PJ'!$A272&amp;"*",'EPA_US9RT techs'!$A$2:$I$1722,9,FALSE),"")</f>
        <v>50</v>
      </c>
      <c r="DJ274" s="2">
        <f>IFERROR(VLOOKUP($CS$1&amp;'Service PJ'!$D272&amp;'Service PJ'!$B272&amp;'Service PJ'!$A272&amp;"*",'EPA_US9RT techs'!$A$2:$I$1722,9,FALSE),"")</f>
        <v>50</v>
      </c>
      <c r="DK274" s="2">
        <f>IFERROR(VLOOKUP($CS$1&amp;'Service PJ'!$D272&amp;'Service PJ'!$B272&amp;'Service PJ'!$A272&amp;"*",'EPA_US9RT techs'!$A$2:$I$1722,9,FALSE),"")</f>
        <v>50</v>
      </c>
      <c r="DL274" s="2">
        <f>IFERROR(VLOOKUP($CS$1&amp;'Service PJ'!$D272&amp;'Service PJ'!$B272&amp;'Service PJ'!$A272&amp;"*",'EPA_US9RT techs'!$A$2:$I$1722,9,FALSE),"")</f>
        <v>50</v>
      </c>
      <c r="DM274" s="2">
        <f>IFERROR(VLOOKUP($CS$1&amp;'Service PJ'!$D272&amp;'Service PJ'!$B272&amp;'Service PJ'!$A272&amp;"*",'EPA_US9RT techs'!$A$2:$I$1722,9,FALSE),"")</f>
        <v>50</v>
      </c>
      <c r="DN274" s="2">
        <f>IFERROR(VLOOKUP($CS$1&amp;'Service PJ'!$D272&amp;'Service PJ'!$B272&amp;'Service PJ'!$A272&amp;"*",'EPA_US9RT techs'!$A$2:$I$1722,9,FALSE),"")</f>
        <v>50</v>
      </c>
      <c r="DO274" s="2">
        <f>IFERROR(VLOOKUP($CS$1&amp;'Service PJ'!$D272&amp;'Service PJ'!$B272&amp;'Service PJ'!$A272&amp;"*",'EPA_US9RT techs'!$A$2:$I$1722,9,FALSE),"")</f>
        <v>50</v>
      </c>
      <c r="DP274" s="2">
        <f>IFERROR(VLOOKUP($CS$1&amp;'Service PJ'!$D272&amp;'Service PJ'!$B272&amp;'Service PJ'!$A272&amp;"*",'EPA_US9RT techs'!$A$2:$I$1722,9,FALSE),"")</f>
        <v>50</v>
      </c>
      <c r="DQ274" s="2">
        <f>IFERROR(VLOOKUP($CS$1&amp;'Service PJ'!$D272&amp;'Service PJ'!$B272&amp;'Service PJ'!$A272&amp;"*",'EPA_US9RT techs'!$A$2:$I$1722,9,FALSE),"")</f>
        <v>50</v>
      </c>
      <c r="DR274" s="2">
        <f>IFERROR(VLOOKUP($CS$1&amp;'Service PJ'!$D272&amp;'Service PJ'!$B272&amp;'Service PJ'!$A272&amp;"*",'EPA_US9RT techs'!$A$2:$I$1722,9,FALSE),"")</f>
        <v>50</v>
      </c>
      <c r="DS274" s="2">
        <f>IFERROR(VLOOKUP($CS$1&amp;'Service PJ'!$D272&amp;'Service PJ'!$B272&amp;'Service PJ'!$A272&amp;"*",'EPA_US9RT techs'!$A$2:$I$1722,9,FALSE),"")</f>
        <v>50</v>
      </c>
      <c r="DT274" s="2">
        <f>IFERROR(VLOOKUP($CS$1&amp;'Service PJ'!$D272&amp;'Service PJ'!$B272&amp;'Service PJ'!$A272&amp;"*",'EPA_US9RT techs'!$A$2:$I$1722,9,FALSE),"")</f>
        <v>50</v>
      </c>
      <c r="DU274" s="2">
        <f>IFERROR(VLOOKUP($CS$1&amp;'Service PJ'!$D272&amp;'Service PJ'!$B272&amp;'Service PJ'!$A272&amp;"*",'EPA_US9RT techs'!$A$2:$I$1722,9,FALSE),"")</f>
        <v>50</v>
      </c>
      <c r="DV274" s="2">
        <f>IFERROR(VLOOKUP($CS$1&amp;'Service PJ'!$D272&amp;'Service PJ'!$B272&amp;'Service PJ'!$A272&amp;"*",'EPA_US9RT techs'!$A$2:$I$1722,9,FALSE),"")</f>
        <v>50</v>
      </c>
      <c r="DW274" s="2">
        <f>IFERROR(VLOOKUP($CS$1&amp;'Service PJ'!$D272&amp;'Service PJ'!$B272&amp;'Service PJ'!$A272&amp;"*",'EPA_US9RT techs'!$A$2:$I$1722,9,FALSE),"")</f>
        <v>50</v>
      </c>
    </row>
    <row r="275" spans="1:127" x14ac:dyDescent="0.45">
      <c r="A275" t="str">
        <f>IF(SUM(B275:R275)=0,"\I:",'Service PJ'!$D273&amp;"_"&amp;'Service PJ'!$E273&amp;"_"&amp;'Service PJ'!$C273)</f>
        <v>\I:</v>
      </c>
      <c r="B275" s="14" t="str">
        <f>IFERROR(VLOOKUP($A$1&amp;'Service PJ'!$D273&amp;'Service PJ'!$B273&amp;'Service PJ'!$A273&amp;"*",'EPA_US9RT techs'!$A$2:$I$1722,9,FALSE),"")</f>
        <v/>
      </c>
      <c r="C275" s="14" t="str">
        <f>IFERROR(VLOOKUP($A$1&amp;'Service PJ'!$D273&amp;'Service PJ'!$B273&amp;'Service PJ'!$A273&amp;"*",'EPA_US9RT techs'!$A$2:$I$1722,9,FALSE),"")</f>
        <v/>
      </c>
      <c r="D275" s="14" t="str">
        <f>IFERROR(VLOOKUP($A$1&amp;'Service PJ'!$D273&amp;'Service PJ'!$B273&amp;'Service PJ'!$A273&amp;"*",'EPA_US9RT techs'!$A$2:$I$1722,9,FALSE),"")</f>
        <v/>
      </c>
      <c r="E275" s="14" t="str">
        <f>IFERROR(VLOOKUP($A$1&amp;'Service PJ'!$D273&amp;'Service PJ'!$B273&amp;'Service PJ'!$A273&amp;"*",'EPA_US9RT techs'!$A$2:$I$1722,9,FALSE),"")</f>
        <v/>
      </c>
      <c r="F275" s="14" t="str">
        <f>IFERROR(VLOOKUP($A$1&amp;'Service PJ'!$D273&amp;'Service PJ'!$B273&amp;'Service PJ'!$A273&amp;"*",'EPA_US9RT techs'!$A$2:$I$1722,9,FALSE),"")</f>
        <v/>
      </c>
      <c r="G275" s="14" t="str">
        <f>IFERROR(VLOOKUP($A$1&amp;'Service PJ'!$D273&amp;'Service PJ'!$B273&amp;'Service PJ'!$A273&amp;"*",'EPA_US9RT techs'!$A$2:$I$1722,9,FALSE),"")</f>
        <v/>
      </c>
      <c r="H275" s="14" t="str">
        <f>IFERROR(VLOOKUP($A$1&amp;'Service PJ'!$D273&amp;'Service PJ'!$B273&amp;'Service PJ'!$A273&amp;"*",'EPA_US9RT techs'!$A$2:$I$1722,9,FALSE),"")</f>
        <v/>
      </c>
      <c r="I275" s="14" t="str">
        <f>IFERROR(VLOOKUP($A$1&amp;'Service PJ'!$D273&amp;'Service PJ'!$B273&amp;'Service PJ'!$A273&amp;"*",'EPA_US9RT techs'!$A$2:$I$1722,9,FALSE),"")</f>
        <v/>
      </c>
      <c r="J275" s="14" t="str">
        <f>IFERROR(VLOOKUP($A$1&amp;'Service PJ'!$D273&amp;'Service PJ'!$B273&amp;'Service PJ'!$A273&amp;"*",'EPA_US9RT techs'!$A$2:$I$1722,9,FALSE),"")</f>
        <v/>
      </c>
      <c r="K275" s="14" t="str">
        <f>IFERROR(VLOOKUP($A$1&amp;'Service PJ'!$D273&amp;'Service PJ'!$B273&amp;'Service PJ'!$A273&amp;"*",'EPA_US9RT techs'!$A$2:$I$1722,9,FALSE),"")</f>
        <v/>
      </c>
      <c r="L275" s="14" t="str">
        <f>IFERROR(VLOOKUP($A$1&amp;'Service PJ'!$D273&amp;'Service PJ'!$B273&amp;'Service PJ'!$A273&amp;"*",'EPA_US9RT techs'!$A$2:$I$1722,9,FALSE),"")</f>
        <v/>
      </c>
      <c r="M275" s="14" t="str">
        <f>IFERROR(VLOOKUP($A$1&amp;'Service PJ'!$D273&amp;'Service PJ'!$B273&amp;'Service PJ'!$A273&amp;"*",'EPA_US9RT techs'!$A$2:$I$1722,9,FALSE),"")</f>
        <v/>
      </c>
      <c r="N275" s="14" t="str">
        <f>IFERROR(VLOOKUP($A$1&amp;'Service PJ'!$D273&amp;'Service PJ'!$B273&amp;'Service PJ'!$A273&amp;"*",'EPA_US9RT techs'!$A$2:$I$1722,9,FALSE),"")</f>
        <v/>
      </c>
      <c r="O275" s="14" t="str">
        <f>IFERROR(VLOOKUP($A$1&amp;'Service PJ'!$D273&amp;'Service PJ'!$B273&amp;'Service PJ'!$A273&amp;"*",'EPA_US9RT techs'!$A$2:$I$1722,9,FALSE),"")</f>
        <v/>
      </c>
      <c r="P275" s="14" t="str">
        <f>IFERROR(VLOOKUP($A$1&amp;'Service PJ'!$D273&amp;'Service PJ'!$B273&amp;'Service PJ'!$A273&amp;"*",'EPA_US9RT techs'!$A$2:$I$1722,9,FALSE),"")</f>
        <v/>
      </c>
      <c r="Q275" s="14" t="str">
        <f>IFERROR(VLOOKUP($A$1&amp;'Service PJ'!$D273&amp;'Service PJ'!$B273&amp;'Service PJ'!$A273&amp;"*",'EPA_US9RT techs'!$A$2:$I$1722,9,FALSE),"")</f>
        <v/>
      </c>
      <c r="R275" s="14" t="str">
        <f>IFERROR(VLOOKUP($A$1&amp;'Service PJ'!$D273&amp;'Service PJ'!$B273&amp;'Service PJ'!$A273&amp;"*",'EPA_US9RT techs'!$A$2:$I$1722,9,FALSE),"")</f>
        <v/>
      </c>
      <c r="S275" s="14" t="str">
        <f>IFERROR(VLOOKUP($A$1&amp;'Service PJ'!$D273&amp;'Service PJ'!$B273&amp;'Service PJ'!$A273&amp;"*",'EPA_US9RT techs'!$A$2:$I$1722,9,FALSE),"")</f>
        <v/>
      </c>
      <c r="T275" s="14" t="str">
        <f>IFERROR(VLOOKUP($A$1&amp;'Service PJ'!$D273&amp;'Service PJ'!$B273&amp;'Service PJ'!$A273&amp;"*",'EPA_US9RT techs'!$A$2:$I$1722,9,FALSE),"")</f>
        <v/>
      </c>
      <c r="U275" s="14" t="str">
        <f>IFERROR(VLOOKUP($A$1&amp;'Service PJ'!$D273&amp;'Service PJ'!$B273&amp;'Service PJ'!$A273&amp;"*",'EPA_US9RT techs'!$A$2:$I$1722,9,FALSE),"")</f>
        <v/>
      </c>
      <c r="V275" s="14" t="str">
        <f>IFERROR(VLOOKUP($A$1&amp;'Service PJ'!$D273&amp;'Service PJ'!$B273&amp;'Service PJ'!$A273&amp;"*",'EPA_US9RT techs'!$A$2:$I$1722,9,FALSE),"")</f>
        <v/>
      </c>
      <c r="W275" s="14" t="str">
        <f>IFERROR(VLOOKUP($A$1&amp;'Service PJ'!$D273&amp;'Service PJ'!$B273&amp;'Service PJ'!$A273&amp;"*",'EPA_US9RT techs'!$A$2:$I$1722,9,FALSE),"")</f>
        <v/>
      </c>
      <c r="X275" s="14" t="str">
        <f>IFERROR(VLOOKUP($A$1&amp;'Service PJ'!$D273&amp;'Service PJ'!$B273&amp;'Service PJ'!$A273&amp;"*",'EPA_US9RT techs'!$A$2:$I$1722,9,FALSE),"")</f>
        <v/>
      </c>
      <c r="Y275" s="14" t="str">
        <f>IFERROR(VLOOKUP($A$1&amp;'Service PJ'!$D273&amp;'Service PJ'!$B273&amp;'Service PJ'!$A273&amp;"*",'EPA_US9RT techs'!$A$2:$I$1722,9,FALSE),"")</f>
        <v/>
      </c>
      <c r="Z275" s="14" t="str">
        <f>IFERROR(VLOOKUP($A$1&amp;'Service PJ'!$D273&amp;'Service PJ'!$B273&amp;'Service PJ'!$A273&amp;"*",'EPA_US9RT techs'!$A$2:$I$1722,9,FALSE),"")</f>
        <v/>
      </c>
      <c r="AA275" s="14" t="str">
        <f>IFERROR(VLOOKUP($A$1&amp;'Service PJ'!$D273&amp;'Service PJ'!$B273&amp;'Service PJ'!$A273&amp;"*",'EPA_US9RT techs'!$A$2:$I$1722,9,FALSE),"")</f>
        <v/>
      </c>
      <c r="AB275" s="14" t="str">
        <f>IFERROR(VLOOKUP($A$1&amp;'Service PJ'!$D273&amp;'Service PJ'!$B273&amp;'Service PJ'!$A273&amp;"*",'EPA_US9RT techs'!$A$2:$I$1722,9,FALSE),"")</f>
        <v/>
      </c>
      <c r="AC275" s="14" t="str">
        <f>IFERROR(VLOOKUP($A$1&amp;'Service PJ'!$D273&amp;'Service PJ'!$B273&amp;'Service PJ'!$A273&amp;"*",'EPA_US9RT techs'!$A$2:$I$1722,9,FALSE),"")</f>
        <v/>
      </c>
      <c r="AD275" s="14" t="str">
        <f>IFERROR(VLOOKUP($A$1&amp;'Service PJ'!$D273&amp;'Service PJ'!$B273&amp;'Service PJ'!$A273&amp;"*",'EPA_US9RT techs'!$A$2:$I$1722,9,FALSE),"")</f>
        <v/>
      </c>
      <c r="AE275" s="14" t="str">
        <f>IFERROR(VLOOKUP($A$1&amp;'Service PJ'!$D273&amp;'Service PJ'!$B273&amp;'Service PJ'!$A273&amp;"*",'EPA_US9RT techs'!$A$2:$I$1722,9,FALSE),"")</f>
        <v/>
      </c>
      <c r="AG275" t="str">
        <f>IF(SUM(AH275:AX275)=0,"\I:",'Service PJ'!$D273&amp;"_"&amp;'Service PJ'!$E273&amp;"_"&amp;'Service PJ'!$C273)</f>
        <v>\I:</v>
      </c>
      <c r="AH275" s="14" t="str">
        <f>IFERROR(VLOOKUP($AG$1&amp;'Service PJ'!$D273&amp;'Service PJ'!$B273&amp;'Service PJ'!$A273&amp;"*",'EPA_US9RT techs'!$A$2:$I$1722,9,FALSE),"")</f>
        <v/>
      </c>
      <c r="AI275" s="14" t="str">
        <f>IFERROR(VLOOKUP($AG$1&amp;'Service PJ'!$D273&amp;'Service PJ'!$B273&amp;'Service PJ'!$A273&amp;"*",'EPA_US9RT techs'!$A$2:$I$1722,9,FALSE),"")</f>
        <v/>
      </c>
      <c r="AJ275" s="14" t="str">
        <f>IFERROR(VLOOKUP($AG$1&amp;'Service PJ'!$D273&amp;'Service PJ'!$B273&amp;'Service PJ'!$A273&amp;"*",'EPA_US9RT techs'!$A$2:$I$1722,9,FALSE),"")</f>
        <v/>
      </c>
      <c r="AK275" s="14" t="str">
        <f>IFERROR(VLOOKUP($AG$1&amp;'Service PJ'!$D273&amp;'Service PJ'!$B273&amp;'Service PJ'!$A273&amp;"*",'EPA_US9RT techs'!$A$2:$I$1722,9,FALSE),"")</f>
        <v/>
      </c>
      <c r="AL275" s="14" t="str">
        <f>IFERROR(VLOOKUP($AG$1&amp;'Service PJ'!$D273&amp;'Service PJ'!$B273&amp;'Service PJ'!$A273&amp;"*",'EPA_US9RT techs'!$A$2:$I$1722,9,FALSE),"")</f>
        <v/>
      </c>
      <c r="AM275" s="14" t="str">
        <f>IFERROR(VLOOKUP($AG$1&amp;'Service PJ'!$D273&amp;'Service PJ'!$B273&amp;'Service PJ'!$A273&amp;"*",'EPA_US9RT techs'!$A$2:$I$1722,9,FALSE),"")</f>
        <v/>
      </c>
      <c r="AN275" s="14" t="str">
        <f>IFERROR(VLOOKUP($AG$1&amp;'Service PJ'!$D273&amp;'Service PJ'!$B273&amp;'Service PJ'!$A273&amp;"*",'EPA_US9RT techs'!$A$2:$I$1722,9,FALSE),"")</f>
        <v/>
      </c>
      <c r="AO275" s="14" t="str">
        <f>IFERROR(VLOOKUP($AG$1&amp;'Service PJ'!$D273&amp;'Service PJ'!$B273&amp;'Service PJ'!$A273&amp;"*",'EPA_US9RT techs'!$A$2:$I$1722,9,FALSE),"")</f>
        <v/>
      </c>
      <c r="AP275" s="14" t="str">
        <f>IFERROR(VLOOKUP($AG$1&amp;'Service PJ'!$D273&amp;'Service PJ'!$B273&amp;'Service PJ'!$A273&amp;"*",'EPA_US9RT techs'!$A$2:$I$1722,9,FALSE),"")</f>
        <v/>
      </c>
      <c r="AQ275" s="14" t="str">
        <f>IFERROR(VLOOKUP($AG$1&amp;'Service PJ'!$D273&amp;'Service PJ'!$B273&amp;'Service PJ'!$A273&amp;"*",'EPA_US9RT techs'!$A$2:$I$1722,9,FALSE),"")</f>
        <v/>
      </c>
      <c r="AR275" s="14" t="str">
        <f>IFERROR(VLOOKUP($AG$1&amp;'Service PJ'!$D273&amp;'Service PJ'!$B273&amp;'Service PJ'!$A273&amp;"*",'EPA_US9RT techs'!$A$2:$I$1722,9,FALSE),"")</f>
        <v/>
      </c>
      <c r="AS275" s="14" t="str">
        <f>IFERROR(VLOOKUP($AG$1&amp;'Service PJ'!$D273&amp;'Service PJ'!$B273&amp;'Service PJ'!$A273&amp;"*",'EPA_US9RT techs'!$A$2:$I$1722,9,FALSE),"")</f>
        <v/>
      </c>
      <c r="AT275" s="14" t="str">
        <f>IFERROR(VLOOKUP($AG$1&amp;'Service PJ'!$D273&amp;'Service PJ'!$B273&amp;'Service PJ'!$A273&amp;"*",'EPA_US9RT techs'!$A$2:$I$1722,9,FALSE),"")</f>
        <v/>
      </c>
      <c r="AU275" s="14" t="str">
        <f>IFERROR(VLOOKUP($AG$1&amp;'Service PJ'!$D273&amp;'Service PJ'!$B273&amp;'Service PJ'!$A273&amp;"*",'EPA_US9RT techs'!$A$2:$I$1722,9,FALSE),"")</f>
        <v/>
      </c>
      <c r="AV275" s="14" t="str">
        <f>IFERROR(VLOOKUP($AG$1&amp;'Service PJ'!$D273&amp;'Service PJ'!$B273&amp;'Service PJ'!$A273&amp;"*",'EPA_US9RT techs'!$A$2:$I$1722,9,FALSE),"")</f>
        <v/>
      </c>
      <c r="AW275" s="14" t="str">
        <f>IFERROR(VLOOKUP($AG$1&amp;'Service PJ'!$D273&amp;'Service PJ'!$B273&amp;'Service PJ'!$A273&amp;"*",'EPA_US9RT techs'!$A$2:$I$1722,9,FALSE),"")</f>
        <v/>
      </c>
      <c r="AX275" s="14" t="str">
        <f>IFERROR(VLOOKUP($AG$1&amp;'Service PJ'!$D273&amp;'Service PJ'!$B273&amp;'Service PJ'!$A273&amp;"*",'EPA_US9RT techs'!$A$2:$I$1722,9,FALSE),"")</f>
        <v/>
      </c>
      <c r="AY275" s="14" t="str">
        <f>IFERROR(VLOOKUP($AG$1&amp;'Service PJ'!$D273&amp;'Service PJ'!$B273&amp;'Service PJ'!$A273&amp;"*",'EPA_US9RT techs'!$A$2:$I$1722,9,FALSE),"")</f>
        <v/>
      </c>
      <c r="AZ275" s="14" t="str">
        <f>IFERROR(VLOOKUP($AG$1&amp;'Service PJ'!$D273&amp;'Service PJ'!$B273&amp;'Service PJ'!$A273&amp;"*",'EPA_US9RT techs'!$A$2:$I$1722,9,FALSE),"")</f>
        <v/>
      </c>
      <c r="BA275" s="14" t="str">
        <f>IFERROR(VLOOKUP($AG$1&amp;'Service PJ'!$D273&amp;'Service PJ'!$B273&amp;'Service PJ'!$A273&amp;"*",'EPA_US9RT techs'!$A$2:$I$1722,9,FALSE),"")</f>
        <v/>
      </c>
      <c r="BB275" s="14" t="str">
        <f>IFERROR(VLOOKUP($AG$1&amp;'Service PJ'!$D273&amp;'Service PJ'!$B273&amp;'Service PJ'!$A273&amp;"*",'EPA_US9RT techs'!$A$2:$I$1722,9,FALSE),"")</f>
        <v/>
      </c>
      <c r="BC275" s="14" t="str">
        <f>IFERROR(VLOOKUP($AG$1&amp;'Service PJ'!$D273&amp;'Service PJ'!$B273&amp;'Service PJ'!$A273&amp;"*",'EPA_US9RT techs'!$A$2:$I$1722,9,FALSE),"")</f>
        <v/>
      </c>
      <c r="BD275" s="14" t="str">
        <f>IFERROR(VLOOKUP($AG$1&amp;'Service PJ'!$D273&amp;'Service PJ'!$B273&amp;'Service PJ'!$A273&amp;"*",'EPA_US9RT techs'!$A$2:$I$1722,9,FALSE),"")</f>
        <v/>
      </c>
      <c r="BE275" s="14" t="str">
        <f>IFERROR(VLOOKUP($AG$1&amp;'Service PJ'!$D273&amp;'Service PJ'!$B273&amp;'Service PJ'!$A273&amp;"*",'EPA_US9RT techs'!$A$2:$I$1722,9,FALSE),"")</f>
        <v/>
      </c>
      <c r="BF275" s="14" t="str">
        <f>IFERROR(VLOOKUP($AG$1&amp;'Service PJ'!$D273&amp;'Service PJ'!$B273&amp;'Service PJ'!$A273&amp;"*",'EPA_US9RT techs'!$A$2:$I$1722,9,FALSE),"")</f>
        <v/>
      </c>
      <c r="BG275" s="14" t="str">
        <f>IFERROR(VLOOKUP($AG$1&amp;'Service PJ'!$D273&amp;'Service PJ'!$B273&amp;'Service PJ'!$A273&amp;"*",'EPA_US9RT techs'!$A$2:$I$1722,9,FALSE),"")</f>
        <v/>
      </c>
      <c r="BH275" s="14" t="str">
        <f>IFERROR(VLOOKUP($AG$1&amp;'Service PJ'!$D273&amp;'Service PJ'!$B273&amp;'Service PJ'!$A273&amp;"*",'EPA_US9RT techs'!$A$2:$I$1722,9,FALSE),"")</f>
        <v/>
      </c>
      <c r="BI275" s="14" t="str">
        <f>IFERROR(VLOOKUP($AG$1&amp;'Service PJ'!$D273&amp;'Service PJ'!$B273&amp;'Service PJ'!$A273&amp;"*",'EPA_US9RT techs'!$A$2:$I$1722,9,FALSE),"")</f>
        <v/>
      </c>
      <c r="BJ275" s="14" t="str">
        <f>IFERROR(VLOOKUP($AG$1&amp;'Service PJ'!$D273&amp;'Service PJ'!$B273&amp;'Service PJ'!$A273&amp;"*",'EPA_US9RT techs'!$A$2:$I$1722,9,FALSE),"")</f>
        <v/>
      </c>
      <c r="BK275" s="14" t="str">
        <f>IFERROR(VLOOKUP($AG$1&amp;'Service PJ'!$D273&amp;'Service PJ'!$B273&amp;'Service PJ'!$A273&amp;"*",'EPA_US9RT techs'!$A$2:$I$1722,9,FALSE),"")</f>
        <v/>
      </c>
      <c r="BM275" t="str">
        <f>IF(SUM(BN275:CD275)=0,"\I:",'Service PJ'!$D273&amp;"_"&amp;'Service PJ'!$E273&amp;"_"&amp;'Service PJ'!$C273)</f>
        <v>\I:</v>
      </c>
      <c r="BN275" s="14" t="str">
        <f>IFERROR(VLOOKUP($BM$1&amp;'Service PJ'!$D273&amp;'Service PJ'!$B273&amp;'Service PJ'!$A273&amp;"*",'EPA_US9RT techs'!$A$2:$I$1722,9,FALSE),"")</f>
        <v/>
      </c>
      <c r="BO275" s="14" t="str">
        <f>IFERROR(VLOOKUP($BM$1&amp;'Service PJ'!$D273&amp;'Service PJ'!$B273&amp;'Service PJ'!$A273&amp;"*",'EPA_US9RT techs'!$A$2:$I$1722,9,FALSE),"")</f>
        <v/>
      </c>
      <c r="BP275" s="14" t="str">
        <f>IFERROR(VLOOKUP($BM$1&amp;'Service PJ'!$D273&amp;'Service PJ'!$B273&amp;'Service PJ'!$A273&amp;"*",'EPA_US9RT techs'!$A$2:$I$1722,9,FALSE),"")</f>
        <v/>
      </c>
      <c r="BQ275" s="14" t="str">
        <f>IFERROR(VLOOKUP($BM$1&amp;'Service PJ'!$D273&amp;'Service PJ'!$B273&amp;'Service PJ'!$A273&amp;"*",'EPA_US9RT techs'!$A$2:$I$1722,9,FALSE),"")</f>
        <v/>
      </c>
      <c r="BR275" s="14" t="str">
        <f>IFERROR(VLOOKUP($BM$1&amp;'Service PJ'!$D273&amp;'Service PJ'!$B273&amp;'Service PJ'!$A273&amp;"*",'EPA_US9RT techs'!$A$2:$I$1722,9,FALSE),"")</f>
        <v/>
      </c>
      <c r="BS275" s="14" t="str">
        <f>IFERROR(VLOOKUP($BM$1&amp;'Service PJ'!$D273&amp;'Service PJ'!$B273&amp;'Service PJ'!$A273&amp;"*",'EPA_US9RT techs'!$A$2:$I$1722,9,FALSE),"")</f>
        <v/>
      </c>
      <c r="BT275" s="14" t="str">
        <f>IFERROR(VLOOKUP($BM$1&amp;'Service PJ'!$D273&amp;'Service PJ'!$B273&amp;'Service PJ'!$A273&amp;"*",'EPA_US9RT techs'!$A$2:$I$1722,9,FALSE),"")</f>
        <v/>
      </c>
      <c r="BU275" s="14" t="str">
        <f>IFERROR(VLOOKUP($BM$1&amp;'Service PJ'!$D273&amp;'Service PJ'!$B273&amp;'Service PJ'!$A273&amp;"*",'EPA_US9RT techs'!$A$2:$I$1722,9,FALSE),"")</f>
        <v/>
      </c>
      <c r="BV275" s="14" t="str">
        <f>IFERROR(VLOOKUP($BM$1&amp;'Service PJ'!$D273&amp;'Service PJ'!$B273&amp;'Service PJ'!$A273&amp;"*",'EPA_US9RT techs'!$A$2:$I$1722,9,FALSE),"")</f>
        <v/>
      </c>
      <c r="BW275" s="14" t="str">
        <f>IFERROR(VLOOKUP($BM$1&amp;'Service PJ'!$D273&amp;'Service PJ'!$B273&amp;'Service PJ'!$A273&amp;"*",'EPA_US9RT techs'!$A$2:$I$1722,9,FALSE),"")</f>
        <v/>
      </c>
      <c r="BX275" s="14" t="str">
        <f>IFERROR(VLOOKUP($BM$1&amp;'Service PJ'!$D273&amp;'Service PJ'!$B273&amp;'Service PJ'!$A273&amp;"*",'EPA_US9RT techs'!$A$2:$I$1722,9,FALSE),"")</f>
        <v/>
      </c>
      <c r="BY275" s="14" t="str">
        <f>IFERROR(VLOOKUP($BM$1&amp;'Service PJ'!$D273&amp;'Service PJ'!$B273&amp;'Service PJ'!$A273&amp;"*",'EPA_US9RT techs'!$A$2:$I$1722,9,FALSE),"")</f>
        <v/>
      </c>
      <c r="BZ275" s="14" t="str">
        <f>IFERROR(VLOOKUP($BM$1&amp;'Service PJ'!$D273&amp;'Service PJ'!$B273&amp;'Service PJ'!$A273&amp;"*",'EPA_US9RT techs'!$A$2:$I$1722,9,FALSE),"")</f>
        <v/>
      </c>
      <c r="CA275" s="14" t="str">
        <f>IFERROR(VLOOKUP($BM$1&amp;'Service PJ'!$D273&amp;'Service PJ'!$B273&amp;'Service PJ'!$A273&amp;"*",'EPA_US9RT techs'!$A$2:$I$1722,9,FALSE),"")</f>
        <v/>
      </c>
      <c r="CB275" s="14" t="str">
        <f>IFERROR(VLOOKUP($BM$1&amp;'Service PJ'!$D273&amp;'Service PJ'!$B273&amp;'Service PJ'!$A273&amp;"*",'EPA_US9RT techs'!$A$2:$I$1722,9,FALSE),"")</f>
        <v/>
      </c>
      <c r="CC275" s="14" t="str">
        <f>IFERROR(VLOOKUP($BM$1&amp;'Service PJ'!$D273&amp;'Service PJ'!$B273&amp;'Service PJ'!$A273&amp;"*",'EPA_US9RT techs'!$A$2:$I$1722,9,FALSE),"")</f>
        <v/>
      </c>
      <c r="CD275" s="14" t="str">
        <f>IFERROR(VLOOKUP($BM$1&amp;'Service PJ'!$D273&amp;'Service PJ'!$B273&amp;'Service PJ'!$A273&amp;"*",'EPA_US9RT techs'!$A$2:$I$1722,9,FALSE),"")</f>
        <v/>
      </c>
      <c r="CE275" s="14" t="str">
        <f>IFERROR(VLOOKUP($BM$1&amp;'Service PJ'!$D273&amp;'Service PJ'!$B273&amp;'Service PJ'!$A273&amp;"*",'EPA_US9RT techs'!$A$2:$I$1722,9,FALSE),"")</f>
        <v/>
      </c>
      <c r="CF275" s="14" t="str">
        <f>IFERROR(VLOOKUP($BM$1&amp;'Service PJ'!$D273&amp;'Service PJ'!$B273&amp;'Service PJ'!$A273&amp;"*",'EPA_US9RT techs'!$A$2:$I$1722,9,FALSE),"")</f>
        <v/>
      </c>
      <c r="CG275" s="14" t="str">
        <f>IFERROR(VLOOKUP($BM$1&amp;'Service PJ'!$D273&amp;'Service PJ'!$B273&amp;'Service PJ'!$A273&amp;"*",'EPA_US9RT techs'!$A$2:$I$1722,9,FALSE),"")</f>
        <v/>
      </c>
      <c r="CH275" s="14" t="str">
        <f>IFERROR(VLOOKUP($BM$1&amp;'Service PJ'!$D273&amp;'Service PJ'!$B273&amp;'Service PJ'!$A273&amp;"*",'EPA_US9RT techs'!$A$2:$I$1722,9,FALSE),"")</f>
        <v/>
      </c>
      <c r="CI275" s="14" t="str">
        <f>IFERROR(VLOOKUP($BM$1&amp;'Service PJ'!$D273&amp;'Service PJ'!$B273&amp;'Service PJ'!$A273&amp;"*",'EPA_US9RT techs'!$A$2:$I$1722,9,FALSE),"")</f>
        <v/>
      </c>
      <c r="CJ275" s="14" t="str">
        <f>IFERROR(VLOOKUP($BM$1&amp;'Service PJ'!$D273&amp;'Service PJ'!$B273&amp;'Service PJ'!$A273&amp;"*",'EPA_US9RT techs'!$A$2:$I$1722,9,FALSE),"")</f>
        <v/>
      </c>
      <c r="CK275" s="14" t="str">
        <f>IFERROR(VLOOKUP($BM$1&amp;'Service PJ'!$D273&amp;'Service PJ'!$B273&amp;'Service PJ'!$A273&amp;"*",'EPA_US9RT techs'!$A$2:$I$1722,9,FALSE),"")</f>
        <v/>
      </c>
      <c r="CL275" s="14" t="str">
        <f>IFERROR(VLOOKUP($BM$1&amp;'Service PJ'!$D273&amp;'Service PJ'!$B273&amp;'Service PJ'!$A273&amp;"*",'EPA_US9RT techs'!$A$2:$I$1722,9,FALSE),"")</f>
        <v/>
      </c>
      <c r="CM275" s="14" t="str">
        <f>IFERROR(VLOOKUP($BM$1&amp;'Service PJ'!$D273&amp;'Service PJ'!$B273&amp;'Service PJ'!$A273&amp;"*",'EPA_US9RT techs'!$A$2:$I$1722,9,FALSE),"")</f>
        <v/>
      </c>
      <c r="CN275" s="14" t="str">
        <f>IFERROR(VLOOKUP($BM$1&amp;'Service PJ'!$D273&amp;'Service PJ'!$B273&amp;'Service PJ'!$A273&amp;"*",'EPA_US9RT techs'!$A$2:$I$1722,9,FALSE),"")</f>
        <v/>
      </c>
      <c r="CO275" s="14" t="str">
        <f>IFERROR(VLOOKUP($BM$1&amp;'Service PJ'!$D273&amp;'Service PJ'!$B273&amp;'Service PJ'!$A273&amp;"*",'EPA_US9RT techs'!$A$2:$I$1722,9,FALSE),"")</f>
        <v/>
      </c>
      <c r="CP275" s="14" t="str">
        <f>IFERROR(VLOOKUP($BM$1&amp;'Service PJ'!$D273&amp;'Service PJ'!$B273&amp;'Service PJ'!$A273&amp;"*",'EPA_US9RT techs'!$A$2:$I$1722,9,FALSE),"")</f>
        <v/>
      </c>
      <c r="CQ275" s="14" t="str">
        <f>IFERROR(VLOOKUP($BM$1&amp;'Service PJ'!$D273&amp;'Service PJ'!$B273&amp;'Service PJ'!$A273&amp;"*",'EPA_US9RT techs'!$A$2:$I$1722,9,FALSE),"")</f>
        <v/>
      </c>
      <c r="CS275" t="str">
        <f>IF(SUM(CT275:DJ275)=0,"\I:",'Service PJ'!$D273&amp;"_"&amp;'Service PJ'!$E273&amp;"_"&amp;'Service PJ'!$C273)</f>
        <v>IOI_STM_HET</v>
      </c>
      <c r="CT275" s="2">
        <f>IFERROR(VLOOKUP($CS$1&amp;'Service PJ'!$D273&amp;'Service PJ'!$B273&amp;'Service PJ'!$A273&amp;"*",'EPA_US9RT techs'!$A$2:$I$1722,9,FALSE),"")</f>
        <v>50</v>
      </c>
      <c r="CU275" s="2">
        <f>IFERROR(VLOOKUP($CS$1&amp;'Service PJ'!$D273&amp;'Service PJ'!$B273&amp;'Service PJ'!$A273&amp;"*",'EPA_US9RT techs'!$A$2:$I$1722,9,FALSE),"")</f>
        <v>50</v>
      </c>
      <c r="CV275" s="2">
        <f>IFERROR(VLOOKUP($CS$1&amp;'Service PJ'!$D273&amp;'Service PJ'!$B273&amp;'Service PJ'!$A273&amp;"*",'EPA_US9RT techs'!$A$2:$I$1722,9,FALSE),"")</f>
        <v>50</v>
      </c>
      <c r="CW275" s="2">
        <f>IFERROR(VLOOKUP($CS$1&amp;'Service PJ'!$D273&amp;'Service PJ'!$B273&amp;'Service PJ'!$A273&amp;"*",'EPA_US9RT techs'!$A$2:$I$1722,9,FALSE),"")</f>
        <v>50</v>
      </c>
      <c r="CX275" s="2">
        <f>IFERROR(VLOOKUP($CS$1&amp;'Service PJ'!$D273&amp;'Service PJ'!$B273&amp;'Service PJ'!$A273&amp;"*",'EPA_US9RT techs'!$A$2:$I$1722,9,FALSE),"")</f>
        <v>50</v>
      </c>
      <c r="CY275" s="2">
        <f>IFERROR(VLOOKUP($CS$1&amp;'Service PJ'!$D273&amp;'Service PJ'!$B273&amp;'Service PJ'!$A273&amp;"*",'EPA_US9RT techs'!$A$2:$I$1722,9,FALSE),"")</f>
        <v>50</v>
      </c>
      <c r="CZ275" s="2">
        <f>IFERROR(VLOOKUP($CS$1&amp;'Service PJ'!$D273&amp;'Service PJ'!$B273&amp;'Service PJ'!$A273&amp;"*",'EPA_US9RT techs'!$A$2:$I$1722,9,FALSE),"")</f>
        <v>50</v>
      </c>
      <c r="DA275" s="2">
        <f>IFERROR(VLOOKUP($CS$1&amp;'Service PJ'!$D273&amp;'Service PJ'!$B273&amp;'Service PJ'!$A273&amp;"*",'EPA_US9RT techs'!$A$2:$I$1722,9,FALSE),"")</f>
        <v>50</v>
      </c>
      <c r="DB275" s="2">
        <f>IFERROR(VLOOKUP($CS$1&amp;'Service PJ'!$D273&amp;'Service PJ'!$B273&amp;'Service PJ'!$A273&amp;"*",'EPA_US9RT techs'!$A$2:$I$1722,9,FALSE),"")</f>
        <v>50</v>
      </c>
      <c r="DC275" s="2">
        <f>IFERROR(VLOOKUP($CS$1&amp;'Service PJ'!$D273&amp;'Service PJ'!$B273&amp;'Service PJ'!$A273&amp;"*",'EPA_US9RT techs'!$A$2:$I$1722,9,FALSE),"")</f>
        <v>50</v>
      </c>
      <c r="DD275" s="2">
        <f>IFERROR(VLOOKUP($CS$1&amp;'Service PJ'!$D273&amp;'Service PJ'!$B273&amp;'Service PJ'!$A273&amp;"*",'EPA_US9RT techs'!$A$2:$I$1722,9,FALSE),"")</f>
        <v>50</v>
      </c>
      <c r="DE275" s="2">
        <f>IFERROR(VLOOKUP($CS$1&amp;'Service PJ'!$D273&amp;'Service PJ'!$B273&amp;'Service PJ'!$A273&amp;"*",'EPA_US9RT techs'!$A$2:$I$1722,9,FALSE),"")</f>
        <v>50</v>
      </c>
      <c r="DF275" s="2">
        <f>IFERROR(VLOOKUP($CS$1&amp;'Service PJ'!$D273&amp;'Service PJ'!$B273&amp;'Service PJ'!$A273&amp;"*",'EPA_US9RT techs'!$A$2:$I$1722,9,FALSE),"")</f>
        <v>50</v>
      </c>
      <c r="DG275" s="2">
        <f>IFERROR(VLOOKUP($CS$1&amp;'Service PJ'!$D273&amp;'Service PJ'!$B273&amp;'Service PJ'!$A273&amp;"*",'EPA_US9RT techs'!$A$2:$I$1722,9,FALSE),"")</f>
        <v>50</v>
      </c>
      <c r="DH275" s="2">
        <f>IFERROR(VLOOKUP($CS$1&amp;'Service PJ'!$D273&amp;'Service PJ'!$B273&amp;'Service PJ'!$A273&amp;"*",'EPA_US9RT techs'!$A$2:$I$1722,9,FALSE),"")</f>
        <v>50</v>
      </c>
      <c r="DI275" s="2">
        <f>IFERROR(VLOOKUP($CS$1&amp;'Service PJ'!$D273&amp;'Service PJ'!$B273&amp;'Service PJ'!$A273&amp;"*",'EPA_US9RT techs'!$A$2:$I$1722,9,FALSE),"")</f>
        <v>50</v>
      </c>
      <c r="DJ275" s="2">
        <f>IFERROR(VLOOKUP($CS$1&amp;'Service PJ'!$D273&amp;'Service PJ'!$B273&amp;'Service PJ'!$A273&amp;"*",'EPA_US9RT techs'!$A$2:$I$1722,9,FALSE),"")</f>
        <v>50</v>
      </c>
      <c r="DK275" s="2">
        <f>IFERROR(VLOOKUP($CS$1&amp;'Service PJ'!$D273&amp;'Service PJ'!$B273&amp;'Service PJ'!$A273&amp;"*",'EPA_US9RT techs'!$A$2:$I$1722,9,FALSE),"")</f>
        <v>50</v>
      </c>
      <c r="DL275" s="2">
        <f>IFERROR(VLOOKUP($CS$1&amp;'Service PJ'!$D273&amp;'Service PJ'!$B273&amp;'Service PJ'!$A273&amp;"*",'EPA_US9RT techs'!$A$2:$I$1722,9,FALSE),"")</f>
        <v>50</v>
      </c>
      <c r="DM275" s="2">
        <f>IFERROR(VLOOKUP($CS$1&amp;'Service PJ'!$D273&amp;'Service PJ'!$B273&amp;'Service PJ'!$A273&amp;"*",'EPA_US9RT techs'!$A$2:$I$1722,9,FALSE),"")</f>
        <v>50</v>
      </c>
      <c r="DN275" s="2">
        <f>IFERROR(VLOOKUP($CS$1&amp;'Service PJ'!$D273&amp;'Service PJ'!$B273&amp;'Service PJ'!$A273&amp;"*",'EPA_US9RT techs'!$A$2:$I$1722,9,FALSE),"")</f>
        <v>50</v>
      </c>
      <c r="DO275" s="2">
        <f>IFERROR(VLOOKUP($CS$1&amp;'Service PJ'!$D273&amp;'Service PJ'!$B273&amp;'Service PJ'!$A273&amp;"*",'EPA_US9RT techs'!$A$2:$I$1722,9,FALSE),"")</f>
        <v>50</v>
      </c>
      <c r="DP275" s="2">
        <f>IFERROR(VLOOKUP($CS$1&amp;'Service PJ'!$D273&amp;'Service PJ'!$B273&amp;'Service PJ'!$A273&amp;"*",'EPA_US9RT techs'!$A$2:$I$1722,9,FALSE),"")</f>
        <v>50</v>
      </c>
      <c r="DQ275" s="2">
        <f>IFERROR(VLOOKUP($CS$1&amp;'Service PJ'!$D273&amp;'Service PJ'!$B273&amp;'Service PJ'!$A273&amp;"*",'EPA_US9RT techs'!$A$2:$I$1722,9,FALSE),"")</f>
        <v>50</v>
      </c>
      <c r="DR275" s="2">
        <f>IFERROR(VLOOKUP($CS$1&amp;'Service PJ'!$D273&amp;'Service PJ'!$B273&amp;'Service PJ'!$A273&amp;"*",'EPA_US9RT techs'!$A$2:$I$1722,9,FALSE),"")</f>
        <v>50</v>
      </c>
      <c r="DS275" s="2">
        <f>IFERROR(VLOOKUP($CS$1&amp;'Service PJ'!$D273&amp;'Service PJ'!$B273&amp;'Service PJ'!$A273&amp;"*",'EPA_US9RT techs'!$A$2:$I$1722,9,FALSE),"")</f>
        <v>50</v>
      </c>
      <c r="DT275" s="2">
        <f>IFERROR(VLOOKUP($CS$1&amp;'Service PJ'!$D273&amp;'Service PJ'!$B273&amp;'Service PJ'!$A273&amp;"*",'EPA_US9RT techs'!$A$2:$I$1722,9,FALSE),"")</f>
        <v>50</v>
      </c>
      <c r="DU275" s="2">
        <f>IFERROR(VLOOKUP($CS$1&amp;'Service PJ'!$D273&amp;'Service PJ'!$B273&amp;'Service PJ'!$A273&amp;"*",'EPA_US9RT techs'!$A$2:$I$1722,9,FALSE),"")</f>
        <v>50</v>
      </c>
      <c r="DV275" s="2">
        <f>IFERROR(VLOOKUP($CS$1&amp;'Service PJ'!$D273&amp;'Service PJ'!$B273&amp;'Service PJ'!$A273&amp;"*",'EPA_US9RT techs'!$A$2:$I$1722,9,FALSE),"")</f>
        <v>50</v>
      </c>
      <c r="DW275" s="2">
        <f>IFERROR(VLOOKUP($CS$1&amp;'Service PJ'!$D273&amp;'Service PJ'!$B273&amp;'Service PJ'!$A273&amp;"*",'EPA_US9RT techs'!$A$2:$I$1722,9,FALSE),"")</f>
        <v>50</v>
      </c>
    </row>
    <row r="276" spans="1:127" x14ac:dyDescent="0.45">
      <c r="A276" t="str">
        <f>IF(SUM(B276:R276)=0,"\I:",'Service PJ'!$D274&amp;"_"&amp;'Service PJ'!$E274&amp;"_"&amp;'Service PJ'!$C274)</f>
        <v>\I:</v>
      </c>
      <c r="B276" s="14" t="str">
        <f>IFERROR(VLOOKUP($A$1&amp;'Service PJ'!$D274&amp;'Service PJ'!$B274&amp;'Service PJ'!$A274&amp;"*",'EPA_US9RT techs'!$A$2:$I$1722,9,FALSE),"")</f>
        <v/>
      </c>
      <c r="C276" s="14" t="str">
        <f>IFERROR(VLOOKUP($A$1&amp;'Service PJ'!$D274&amp;'Service PJ'!$B274&amp;'Service PJ'!$A274&amp;"*",'EPA_US9RT techs'!$A$2:$I$1722,9,FALSE),"")</f>
        <v/>
      </c>
      <c r="D276" s="14" t="str">
        <f>IFERROR(VLOOKUP($A$1&amp;'Service PJ'!$D274&amp;'Service PJ'!$B274&amp;'Service PJ'!$A274&amp;"*",'EPA_US9RT techs'!$A$2:$I$1722,9,FALSE),"")</f>
        <v/>
      </c>
      <c r="E276" s="14" t="str">
        <f>IFERROR(VLOOKUP($A$1&amp;'Service PJ'!$D274&amp;'Service PJ'!$B274&amp;'Service PJ'!$A274&amp;"*",'EPA_US9RT techs'!$A$2:$I$1722,9,FALSE),"")</f>
        <v/>
      </c>
      <c r="F276" s="14" t="str">
        <f>IFERROR(VLOOKUP($A$1&amp;'Service PJ'!$D274&amp;'Service PJ'!$B274&amp;'Service PJ'!$A274&amp;"*",'EPA_US9RT techs'!$A$2:$I$1722,9,FALSE),"")</f>
        <v/>
      </c>
      <c r="G276" s="14" t="str">
        <f>IFERROR(VLOOKUP($A$1&amp;'Service PJ'!$D274&amp;'Service PJ'!$B274&amp;'Service PJ'!$A274&amp;"*",'EPA_US9RT techs'!$A$2:$I$1722,9,FALSE),"")</f>
        <v/>
      </c>
      <c r="H276" s="14" t="str">
        <f>IFERROR(VLOOKUP($A$1&amp;'Service PJ'!$D274&amp;'Service PJ'!$B274&amp;'Service PJ'!$A274&amp;"*",'EPA_US9RT techs'!$A$2:$I$1722,9,FALSE),"")</f>
        <v/>
      </c>
      <c r="I276" s="14" t="str">
        <f>IFERROR(VLOOKUP($A$1&amp;'Service PJ'!$D274&amp;'Service PJ'!$B274&amp;'Service PJ'!$A274&amp;"*",'EPA_US9RT techs'!$A$2:$I$1722,9,FALSE),"")</f>
        <v/>
      </c>
      <c r="J276" s="14" t="str">
        <f>IFERROR(VLOOKUP($A$1&amp;'Service PJ'!$D274&amp;'Service PJ'!$B274&amp;'Service PJ'!$A274&amp;"*",'EPA_US9RT techs'!$A$2:$I$1722,9,FALSE),"")</f>
        <v/>
      </c>
      <c r="K276" s="14" t="str">
        <f>IFERROR(VLOOKUP($A$1&amp;'Service PJ'!$D274&amp;'Service PJ'!$B274&amp;'Service PJ'!$A274&amp;"*",'EPA_US9RT techs'!$A$2:$I$1722,9,FALSE),"")</f>
        <v/>
      </c>
      <c r="L276" s="14" t="str">
        <f>IFERROR(VLOOKUP($A$1&amp;'Service PJ'!$D274&amp;'Service PJ'!$B274&amp;'Service PJ'!$A274&amp;"*",'EPA_US9RT techs'!$A$2:$I$1722,9,FALSE),"")</f>
        <v/>
      </c>
      <c r="M276" s="14" t="str">
        <f>IFERROR(VLOOKUP($A$1&amp;'Service PJ'!$D274&amp;'Service PJ'!$B274&amp;'Service PJ'!$A274&amp;"*",'EPA_US9RT techs'!$A$2:$I$1722,9,FALSE),"")</f>
        <v/>
      </c>
      <c r="N276" s="14" t="str">
        <f>IFERROR(VLOOKUP($A$1&amp;'Service PJ'!$D274&amp;'Service PJ'!$B274&amp;'Service PJ'!$A274&amp;"*",'EPA_US9RT techs'!$A$2:$I$1722,9,FALSE),"")</f>
        <v/>
      </c>
      <c r="O276" s="14" t="str">
        <f>IFERROR(VLOOKUP($A$1&amp;'Service PJ'!$D274&amp;'Service PJ'!$B274&amp;'Service PJ'!$A274&amp;"*",'EPA_US9RT techs'!$A$2:$I$1722,9,FALSE),"")</f>
        <v/>
      </c>
      <c r="P276" s="14" t="str">
        <f>IFERROR(VLOOKUP($A$1&amp;'Service PJ'!$D274&amp;'Service PJ'!$B274&amp;'Service PJ'!$A274&amp;"*",'EPA_US9RT techs'!$A$2:$I$1722,9,FALSE),"")</f>
        <v/>
      </c>
      <c r="Q276" s="14" t="str">
        <f>IFERROR(VLOOKUP($A$1&amp;'Service PJ'!$D274&amp;'Service PJ'!$B274&amp;'Service PJ'!$A274&amp;"*",'EPA_US9RT techs'!$A$2:$I$1722,9,FALSE),"")</f>
        <v/>
      </c>
      <c r="R276" s="14" t="str">
        <f>IFERROR(VLOOKUP($A$1&amp;'Service PJ'!$D274&amp;'Service PJ'!$B274&amp;'Service PJ'!$A274&amp;"*",'EPA_US9RT techs'!$A$2:$I$1722,9,FALSE),"")</f>
        <v/>
      </c>
      <c r="S276" s="14" t="str">
        <f>IFERROR(VLOOKUP($A$1&amp;'Service PJ'!$D274&amp;'Service PJ'!$B274&amp;'Service PJ'!$A274&amp;"*",'EPA_US9RT techs'!$A$2:$I$1722,9,FALSE),"")</f>
        <v/>
      </c>
      <c r="T276" s="14" t="str">
        <f>IFERROR(VLOOKUP($A$1&amp;'Service PJ'!$D274&amp;'Service PJ'!$B274&amp;'Service PJ'!$A274&amp;"*",'EPA_US9RT techs'!$A$2:$I$1722,9,FALSE),"")</f>
        <v/>
      </c>
      <c r="U276" s="14" t="str">
        <f>IFERROR(VLOOKUP($A$1&amp;'Service PJ'!$D274&amp;'Service PJ'!$B274&amp;'Service PJ'!$A274&amp;"*",'EPA_US9RT techs'!$A$2:$I$1722,9,FALSE),"")</f>
        <v/>
      </c>
      <c r="V276" s="14" t="str">
        <f>IFERROR(VLOOKUP($A$1&amp;'Service PJ'!$D274&amp;'Service PJ'!$B274&amp;'Service PJ'!$A274&amp;"*",'EPA_US9RT techs'!$A$2:$I$1722,9,FALSE),"")</f>
        <v/>
      </c>
      <c r="W276" s="14" t="str">
        <f>IFERROR(VLOOKUP($A$1&amp;'Service PJ'!$D274&amp;'Service PJ'!$B274&amp;'Service PJ'!$A274&amp;"*",'EPA_US9RT techs'!$A$2:$I$1722,9,FALSE),"")</f>
        <v/>
      </c>
      <c r="X276" s="14" t="str">
        <f>IFERROR(VLOOKUP($A$1&amp;'Service PJ'!$D274&amp;'Service PJ'!$B274&amp;'Service PJ'!$A274&amp;"*",'EPA_US9RT techs'!$A$2:$I$1722,9,FALSE),"")</f>
        <v/>
      </c>
      <c r="Y276" s="14" t="str">
        <f>IFERROR(VLOOKUP($A$1&amp;'Service PJ'!$D274&amp;'Service PJ'!$B274&amp;'Service PJ'!$A274&amp;"*",'EPA_US9RT techs'!$A$2:$I$1722,9,FALSE),"")</f>
        <v/>
      </c>
      <c r="Z276" s="14" t="str">
        <f>IFERROR(VLOOKUP($A$1&amp;'Service PJ'!$D274&amp;'Service PJ'!$B274&amp;'Service PJ'!$A274&amp;"*",'EPA_US9RT techs'!$A$2:$I$1722,9,FALSE),"")</f>
        <v/>
      </c>
      <c r="AA276" s="14" t="str">
        <f>IFERROR(VLOOKUP($A$1&amp;'Service PJ'!$D274&amp;'Service PJ'!$B274&amp;'Service PJ'!$A274&amp;"*",'EPA_US9RT techs'!$A$2:$I$1722,9,FALSE),"")</f>
        <v/>
      </c>
      <c r="AB276" s="14" t="str">
        <f>IFERROR(VLOOKUP($A$1&amp;'Service PJ'!$D274&amp;'Service PJ'!$B274&amp;'Service PJ'!$A274&amp;"*",'EPA_US9RT techs'!$A$2:$I$1722,9,FALSE),"")</f>
        <v/>
      </c>
      <c r="AC276" s="14" t="str">
        <f>IFERROR(VLOOKUP($A$1&amp;'Service PJ'!$D274&amp;'Service PJ'!$B274&amp;'Service PJ'!$A274&amp;"*",'EPA_US9RT techs'!$A$2:$I$1722,9,FALSE),"")</f>
        <v/>
      </c>
      <c r="AD276" s="14" t="str">
        <f>IFERROR(VLOOKUP($A$1&amp;'Service PJ'!$D274&amp;'Service PJ'!$B274&amp;'Service PJ'!$A274&amp;"*",'EPA_US9RT techs'!$A$2:$I$1722,9,FALSE),"")</f>
        <v/>
      </c>
      <c r="AE276" s="14" t="str">
        <f>IFERROR(VLOOKUP($A$1&amp;'Service PJ'!$D274&amp;'Service PJ'!$B274&amp;'Service PJ'!$A274&amp;"*",'EPA_US9RT techs'!$A$2:$I$1722,9,FALSE),"")</f>
        <v/>
      </c>
      <c r="AG276" t="str">
        <f>IF(SUM(AH276:AX276)=0,"\I:",'Service PJ'!$D274&amp;"_"&amp;'Service PJ'!$E274&amp;"_"&amp;'Service PJ'!$C274)</f>
        <v>\I:</v>
      </c>
      <c r="AH276" s="14" t="str">
        <f>IFERROR(VLOOKUP($AG$1&amp;'Service PJ'!$D274&amp;'Service PJ'!$B274&amp;'Service PJ'!$A274&amp;"*",'EPA_US9RT techs'!$A$2:$I$1722,9,FALSE),"")</f>
        <v/>
      </c>
      <c r="AI276" s="14" t="str">
        <f>IFERROR(VLOOKUP($AG$1&amp;'Service PJ'!$D274&amp;'Service PJ'!$B274&amp;'Service PJ'!$A274&amp;"*",'EPA_US9RT techs'!$A$2:$I$1722,9,FALSE),"")</f>
        <v/>
      </c>
      <c r="AJ276" s="14" t="str">
        <f>IFERROR(VLOOKUP($AG$1&amp;'Service PJ'!$D274&amp;'Service PJ'!$B274&amp;'Service PJ'!$A274&amp;"*",'EPA_US9RT techs'!$A$2:$I$1722,9,FALSE),"")</f>
        <v/>
      </c>
      <c r="AK276" s="14" t="str">
        <f>IFERROR(VLOOKUP($AG$1&amp;'Service PJ'!$D274&amp;'Service PJ'!$B274&amp;'Service PJ'!$A274&amp;"*",'EPA_US9RT techs'!$A$2:$I$1722,9,FALSE),"")</f>
        <v/>
      </c>
      <c r="AL276" s="14" t="str">
        <f>IFERROR(VLOOKUP($AG$1&amp;'Service PJ'!$D274&amp;'Service PJ'!$B274&amp;'Service PJ'!$A274&amp;"*",'EPA_US9RT techs'!$A$2:$I$1722,9,FALSE),"")</f>
        <v/>
      </c>
      <c r="AM276" s="14" t="str">
        <f>IFERROR(VLOOKUP($AG$1&amp;'Service PJ'!$D274&amp;'Service PJ'!$B274&amp;'Service PJ'!$A274&amp;"*",'EPA_US9RT techs'!$A$2:$I$1722,9,FALSE),"")</f>
        <v/>
      </c>
      <c r="AN276" s="14" t="str">
        <f>IFERROR(VLOOKUP($AG$1&amp;'Service PJ'!$D274&amp;'Service PJ'!$B274&amp;'Service PJ'!$A274&amp;"*",'EPA_US9RT techs'!$A$2:$I$1722,9,FALSE),"")</f>
        <v/>
      </c>
      <c r="AO276" s="14" t="str">
        <f>IFERROR(VLOOKUP($AG$1&amp;'Service PJ'!$D274&amp;'Service PJ'!$B274&amp;'Service PJ'!$A274&amp;"*",'EPA_US9RT techs'!$A$2:$I$1722,9,FALSE),"")</f>
        <v/>
      </c>
      <c r="AP276" s="14" t="str">
        <f>IFERROR(VLOOKUP($AG$1&amp;'Service PJ'!$D274&amp;'Service PJ'!$B274&amp;'Service PJ'!$A274&amp;"*",'EPA_US9RT techs'!$A$2:$I$1722,9,FALSE),"")</f>
        <v/>
      </c>
      <c r="AQ276" s="14" t="str">
        <f>IFERROR(VLOOKUP($AG$1&amp;'Service PJ'!$D274&amp;'Service PJ'!$B274&amp;'Service PJ'!$A274&amp;"*",'EPA_US9RT techs'!$A$2:$I$1722,9,FALSE),"")</f>
        <v/>
      </c>
      <c r="AR276" s="14" t="str">
        <f>IFERROR(VLOOKUP($AG$1&amp;'Service PJ'!$D274&amp;'Service PJ'!$B274&amp;'Service PJ'!$A274&amp;"*",'EPA_US9RT techs'!$A$2:$I$1722,9,FALSE),"")</f>
        <v/>
      </c>
      <c r="AS276" s="14" t="str">
        <f>IFERROR(VLOOKUP($AG$1&amp;'Service PJ'!$D274&amp;'Service PJ'!$B274&amp;'Service PJ'!$A274&amp;"*",'EPA_US9RT techs'!$A$2:$I$1722,9,FALSE),"")</f>
        <v/>
      </c>
      <c r="AT276" s="14" t="str">
        <f>IFERROR(VLOOKUP($AG$1&amp;'Service PJ'!$D274&amp;'Service PJ'!$B274&amp;'Service PJ'!$A274&amp;"*",'EPA_US9RT techs'!$A$2:$I$1722,9,FALSE),"")</f>
        <v/>
      </c>
      <c r="AU276" s="14" t="str">
        <f>IFERROR(VLOOKUP($AG$1&amp;'Service PJ'!$D274&amp;'Service PJ'!$B274&amp;'Service PJ'!$A274&amp;"*",'EPA_US9RT techs'!$A$2:$I$1722,9,FALSE),"")</f>
        <v/>
      </c>
      <c r="AV276" s="14" t="str">
        <f>IFERROR(VLOOKUP($AG$1&amp;'Service PJ'!$D274&amp;'Service PJ'!$B274&amp;'Service PJ'!$A274&amp;"*",'EPA_US9RT techs'!$A$2:$I$1722,9,FALSE),"")</f>
        <v/>
      </c>
      <c r="AW276" s="14" t="str">
        <f>IFERROR(VLOOKUP($AG$1&amp;'Service PJ'!$D274&amp;'Service PJ'!$B274&amp;'Service PJ'!$A274&amp;"*",'EPA_US9RT techs'!$A$2:$I$1722,9,FALSE),"")</f>
        <v/>
      </c>
      <c r="AX276" s="14" t="str">
        <f>IFERROR(VLOOKUP($AG$1&amp;'Service PJ'!$D274&amp;'Service PJ'!$B274&amp;'Service PJ'!$A274&amp;"*",'EPA_US9RT techs'!$A$2:$I$1722,9,FALSE),"")</f>
        <v/>
      </c>
      <c r="AY276" s="14" t="str">
        <f>IFERROR(VLOOKUP($AG$1&amp;'Service PJ'!$D274&amp;'Service PJ'!$B274&amp;'Service PJ'!$A274&amp;"*",'EPA_US9RT techs'!$A$2:$I$1722,9,FALSE),"")</f>
        <v/>
      </c>
      <c r="AZ276" s="14" t="str">
        <f>IFERROR(VLOOKUP($AG$1&amp;'Service PJ'!$D274&amp;'Service PJ'!$B274&amp;'Service PJ'!$A274&amp;"*",'EPA_US9RT techs'!$A$2:$I$1722,9,FALSE),"")</f>
        <v/>
      </c>
      <c r="BA276" s="14" t="str">
        <f>IFERROR(VLOOKUP($AG$1&amp;'Service PJ'!$D274&amp;'Service PJ'!$B274&amp;'Service PJ'!$A274&amp;"*",'EPA_US9RT techs'!$A$2:$I$1722,9,FALSE),"")</f>
        <v/>
      </c>
      <c r="BB276" s="14" t="str">
        <f>IFERROR(VLOOKUP($AG$1&amp;'Service PJ'!$D274&amp;'Service PJ'!$B274&amp;'Service PJ'!$A274&amp;"*",'EPA_US9RT techs'!$A$2:$I$1722,9,FALSE),"")</f>
        <v/>
      </c>
      <c r="BC276" s="14" t="str">
        <f>IFERROR(VLOOKUP($AG$1&amp;'Service PJ'!$D274&amp;'Service PJ'!$B274&amp;'Service PJ'!$A274&amp;"*",'EPA_US9RT techs'!$A$2:$I$1722,9,FALSE),"")</f>
        <v/>
      </c>
      <c r="BD276" s="14" t="str">
        <f>IFERROR(VLOOKUP($AG$1&amp;'Service PJ'!$D274&amp;'Service PJ'!$B274&amp;'Service PJ'!$A274&amp;"*",'EPA_US9RT techs'!$A$2:$I$1722,9,FALSE),"")</f>
        <v/>
      </c>
      <c r="BE276" s="14" t="str">
        <f>IFERROR(VLOOKUP($AG$1&amp;'Service PJ'!$D274&amp;'Service PJ'!$B274&amp;'Service PJ'!$A274&amp;"*",'EPA_US9RT techs'!$A$2:$I$1722,9,FALSE),"")</f>
        <v/>
      </c>
      <c r="BF276" s="14" t="str">
        <f>IFERROR(VLOOKUP($AG$1&amp;'Service PJ'!$D274&amp;'Service PJ'!$B274&amp;'Service PJ'!$A274&amp;"*",'EPA_US9RT techs'!$A$2:$I$1722,9,FALSE),"")</f>
        <v/>
      </c>
      <c r="BG276" s="14" t="str">
        <f>IFERROR(VLOOKUP($AG$1&amp;'Service PJ'!$D274&amp;'Service PJ'!$B274&amp;'Service PJ'!$A274&amp;"*",'EPA_US9RT techs'!$A$2:$I$1722,9,FALSE),"")</f>
        <v/>
      </c>
      <c r="BH276" s="14" t="str">
        <f>IFERROR(VLOOKUP($AG$1&amp;'Service PJ'!$D274&amp;'Service PJ'!$B274&amp;'Service PJ'!$A274&amp;"*",'EPA_US9RT techs'!$A$2:$I$1722,9,FALSE),"")</f>
        <v/>
      </c>
      <c r="BI276" s="14" t="str">
        <f>IFERROR(VLOOKUP($AG$1&amp;'Service PJ'!$D274&amp;'Service PJ'!$B274&amp;'Service PJ'!$A274&amp;"*",'EPA_US9RT techs'!$A$2:$I$1722,9,FALSE),"")</f>
        <v/>
      </c>
      <c r="BJ276" s="14" t="str">
        <f>IFERROR(VLOOKUP($AG$1&amp;'Service PJ'!$D274&amp;'Service PJ'!$B274&amp;'Service PJ'!$A274&amp;"*",'EPA_US9RT techs'!$A$2:$I$1722,9,FALSE),"")</f>
        <v/>
      </c>
      <c r="BK276" s="14" t="str">
        <f>IFERROR(VLOOKUP($AG$1&amp;'Service PJ'!$D274&amp;'Service PJ'!$B274&amp;'Service PJ'!$A274&amp;"*",'EPA_US9RT techs'!$A$2:$I$1722,9,FALSE),"")</f>
        <v/>
      </c>
      <c r="BM276" t="str">
        <f>IF(SUM(BN276:CD276)=0,"\I:",'Service PJ'!$D274&amp;"_"&amp;'Service PJ'!$E274&amp;"_"&amp;'Service PJ'!$C274)</f>
        <v>\I:</v>
      </c>
      <c r="BN276" s="14" t="str">
        <f>IFERROR(VLOOKUP($BM$1&amp;'Service PJ'!$D274&amp;'Service PJ'!$B274&amp;'Service PJ'!$A274&amp;"*",'EPA_US9RT techs'!$A$2:$I$1722,9,FALSE),"")</f>
        <v/>
      </c>
      <c r="BO276" s="14" t="str">
        <f>IFERROR(VLOOKUP($BM$1&amp;'Service PJ'!$D274&amp;'Service PJ'!$B274&amp;'Service PJ'!$A274&amp;"*",'EPA_US9RT techs'!$A$2:$I$1722,9,FALSE),"")</f>
        <v/>
      </c>
      <c r="BP276" s="14" t="str">
        <f>IFERROR(VLOOKUP($BM$1&amp;'Service PJ'!$D274&amp;'Service PJ'!$B274&amp;'Service PJ'!$A274&amp;"*",'EPA_US9RT techs'!$A$2:$I$1722,9,FALSE),"")</f>
        <v/>
      </c>
      <c r="BQ276" s="14" t="str">
        <f>IFERROR(VLOOKUP($BM$1&amp;'Service PJ'!$D274&amp;'Service PJ'!$B274&amp;'Service PJ'!$A274&amp;"*",'EPA_US9RT techs'!$A$2:$I$1722,9,FALSE),"")</f>
        <v/>
      </c>
      <c r="BR276" s="14" t="str">
        <f>IFERROR(VLOOKUP($BM$1&amp;'Service PJ'!$D274&amp;'Service PJ'!$B274&amp;'Service PJ'!$A274&amp;"*",'EPA_US9RT techs'!$A$2:$I$1722,9,FALSE),"")</f>
        <v/>
      </c>
      <c r="BS276" s="14" t="str">
        <f>IFERROR(VLOOKUP($BM$1&amp;'Service PJ'!$D274&amp;'Service PJ'!$B274&amp;'Service PJ'!$A274&amp;"*",'EPA_US9RT techs'!$A$2:$I$1722,9,FALSE),"")</f>
        <v/>
      </c>
      <c r="BT276" s="14" t="str">
        <f>IFERROR(VLOOKUP($BM$1&amp;'Service PJ'!$D274&amp;'Service PJ'!$B274&amp;'Service PJ'!$A274&amp;"*",'EPA_US9RT techs'!$A$2:$I$1722,9,FALSE),"")</f>
        <v/>
      </c>
      <c r="BU276" s="14" t="str">
        <f>IFERROR(VLOOKUP($BM$1&amp;'Service PJ'!$D274&amp;'Service PJ'!$B274&amp;'Service PJ'!$A274&amp;"*",'EPA_US9RT techs'!$A$2:$I$1722,9,FALSE),"")</f>
        <v/>
      </c>
      <c r="BV276" s="14" t="str">
        <f>IFERROR(VLOOKUP($BM$1&amp;'Service PJ'!$D274&amp;'Service PJ'!$B274&amp;'Service PJ'!$A274&amp;"*",'EPA_US9RT techs'!$A$2:$I$1722,9,FALSE),"")</f>
        <v/>
      </c>
      <c r="BW276" s="14" t="str">
        <f>IFERROR(VLOOKUP($BM$1&amp;'Service PJ'!$D274&amp;'Service PJ'!$B274&amp;'Service PJ'!$A274&amp;"*",'EPA_US9RT techs'!$A$2:$I$1722,9,FALSE),"")</f>
        <v/>
      </c>
      <c r="BX276" s="14" t="str">
        <f>IFERROR(VLOOKUP($BM$1&amp;'Service PJ'!$D274&amp;'Service PJ'!$B274&amp;'Service PJ'!$A274&amp;"*",'EPA_US9RT techs'!$A$2:$I$1722,9,FALSE),"")</f>
        <v/>
      </c>
      <c r="BY276" s="14" t="str">
        <f>IFERROR(VLOOKUP($BM$1&amp;'Service PJ'!$D274&amp;'Service PJ'!$B274&amp;'Service PJ'!$A274&amp;"*",'EPA_US9RT techs'!$A$2:$I$1722,9,FALSE),"")</f>
        <v/>
      </c>
      <c r="BZ276" s="14" t="str">
        <f>IFERROR(VLOOKUP($BM$1&amp;'Service PJ'!$D274&amp;'Service PJ'!$B274&amp;'Service PJ'!$A274&amp;"*",'EPA_US9RT techs'!$A$2:$I$1722,9,FALSE),"")</f>
        <v/>
      </c>
      <c r="CA276" s="14" t="str">
        <f>IFERROR(VLOOKUP($BM$1&amp;'Service PJ'!$D274&amp;'Service PJ'!$B274&amp;'Service PJ'!$A274&amp;"*",'EPA_US9RT techs'!$A$2:$I$1722,9,FALSE),"")</f>
        <v/>
      </c>
      <c r="CB276" s="14" t="str">
        <f>IFERROR(VLOOKUP($BM$1&amp;'Service PJ'!$D274&amp;'Service PJ'!$B274&amp;'Service PJ'!$A274&amp;"*",'EPA_US9RT techs'!$A$2:$I$1722,9,FALSE),"")</f>
        <v/>
      </c>
      <c r="CC276" s="14" t="str">
        <f>IFERROR(VLOOKUP($BM$1&amp;'Service PJ'!$D274&amp;'Service PJ'!$B274&amp;'Service PJ'!$A274&amp;"*",'EPA_US9RT techs'!$A$2:$I$1722,9,FALSE),"")</f>
        <v/>
      </c>
      <c r="CD276" s="14" t="str">
        <f>IFERROR(VLOOKUP($BM$1&amp;'Service PJ'!$D274&amp;'Service PJ'!$B274&amp;'Service PJ'!$A274&amp;"*",'EPA_US9RT techs'!$A$2:$I$1722,9,FALSE),"")</f>
        <v/>
      </c>
      <c r="CE276" s="14" t="str">
        <f>IFERROR(VLOOKUP($BM$1&amp;'Service PJ'!$D274&amp;'Service PJ'!$B274&amp;'Service PJ'!$A274&amp;"*",'EPA_US9RT techs'!$A$2:$I$1722,9,FALSE),"")</f>
        <v/>
      </c>
      <c r="CF276" s="14" t="str">
        <f>IFERROR(VLOOKUP($BM$1&amp;'Service PJ'!$D274&amp;'Service PJ'!$B274&amp;'Service PJ'!$A274&amp;"*",'EPA_US9RT techs'!$A$2:$I$1722,9,FALSE),"")</f>
        <v/>
      </c>
      <c r="CG276" s="14" t="str">
        <f>IFERROR(VLOOKUP($BM$1&amp;'Service PJ'!$D274&amp;'Service PJ'!$B274&amp;'Service PJ'!$A274&amp;"*",'EPA_US9RT techs'!$A$2:$I$1722,9,FALSE),"")</f>
        <v/>
      </c>
      <c r="CH276" s="14" t="str">
        <f>IFERROR(VLOOKUP($BM$1&amp;'Service PJ'!$D274&amp;'Service PJ'!$B274&amp;'Service PJ'!$A274&amp;"*",'EPA_US9RT techs'!$A$2:$I$1722,9,FALSE),"")</f>
        <v/>
      </c>
      <c r="CI276" s="14" t="str">
        <f>IFERROR(VLOOKUP($BM$1&amp;'Service PJ'!$D274&amp;'Service PJ'!$B274&amp;'Service PJ'!$A274&amp;"*",'EPA_US9RT techs'!$A$2:$I$1722,9,FALSE),"")</f>
        <v/>
      </c>
      <c r="CJ276" s="14" t="str">
        <f>IFERROR(VLOOKUP($BM$1&amp;'Service PJ'!$D274&amp;'Service PJ'!$B274&amp;'Service PJ'!$A274&amp;"*",'EPA_US9RT techs'!$A$2:$I$1722,9,FALSE),"")</f>
        <v/>
      </c>
      <c r="CK276" s="14" t="str">
        <f>IFERROR(VLOOKUP($BM$1&amp;'Service PJ'!$D274&amp;'Service PJ'!$B274&amp;'Service PJ'!$A274&amp;"*",'EPA_US9RT techs'!$A$2:$I$1722,9,FALSE),"")</f>
        <v/>
      </c>
      <c r="CL276" s="14" t="str">
        <f>IFERROR(VLOOKUP($BM$1&amp;'Service PJ'!$D274&amp;'Service PJ'!$B274&amp;'Service PJ'!$A274&amp;"*",'EPA_US9RT techs'!$A$2:$I$1722,9,FALSE),"")</f>
        <v/>
      </c>
      <c r="CM276" s="14" t="str">
        <f>IFERROR(VLOOKUP($BM$1&amp;'Service PJ'!$D274&amp;'Service PJ'!$B274&amp;'Service PJ'!$A274&amp;"*",'EPA_US9RT techs'!$A$2:$I$1722,9,FALSE),"")</f>
        <v/>
      </c>
      <c r="CN276" s="14" t="str">
        <f>IFERROR(VLOOKUP($BM$1&amp;'Service PJ'!$D274&amp;'Service PJ'!$B274&amp;'Service PJ'!$A274&amp;"*",'EPA_US9RT techs'!$A$2:$I$1722,9,FALSE),"")</f>
        <v/>
      </c>
      <c r="CO276" s="14" t="str">
        <f>IFERROR(VLOOKUP($BM$1&amp;'Service PJ'!$D274&amp;'Service PJ'!$B274&amp;'Service PJ'!$A274&amp;"*",'EPA_US9RT techs'!$A$2:$I$1722,9,FALSE),"")</f>
        <v/>
      </c>
      <c r="CP276" s="14" t="str">
        <f>IFERROR(VLOOKUP($BM$1&amp;'Service PJ'!$D274&amp;'Service PJ'!$B274&amp;'Service PJ'!$A274&amp;"*",'EPA_US9RT techs'!$A$2:$I$1722,9,FALSE),"")</f>
        <v/>
      </c>
      <c r="CQ276" s="14" t="str">
        <f>IFERROR(VLOOKUP($BM$1&amp;'Service PJ'!$D274&amp;'Service PJ'!$B274&amp;'Service PJ'!$A274&amp;"*",'EPA_US9RT techs'!$A$2:$I$1722,9,FALSE),"")</f>
        <v/>
      </c>
      <c r="CS276" t="str">
        <f>IF(SUM(CT276:DJ276)=0,"\I:",'Service PJ'!$D274&amp;"_"&amp;'Service PJ'!$E274&amp;"_"&amp;'Service PJ'!$C274)</f>
        <v>ICH_STM_HET</v>
      </c>
      <c r="CT276" s="2">
        <f>IFERROR(VLOOKUP($CS$1&amp;'Service PJ'!$D274&amp;'Service PJ'!$B274&amp;'Service PJ'!$A274&amp;"*",'EPA_US9RT techs'!$A$2:$I$1722,9,FALSE),"")</f>
        <v>50</v>
      </c>
      <c r="CU276" s="2">
        <f>IFERROR(VLOOKUP($CS$1&amp;'Service PJ'!$D274&amp;'Service PJ'!$B274&amp;'Service PJ'!$A274&amp;"*",'EPA_US9RT techs'!$A$2:$I$1722,9,FALSE),"")</f>
        <v>50</v>
      </c>
      <c r="CV276" s="2">
        <f>IFERROR(VLOOKUP($CS$1&amp;'Service PJ'!$D274&amp;'Service PJ'!$B274&amp;'Service PJ'!$A274&amp;"*",'EPA_US9RT techs'!$A$2:$I$1722,9,FALSE),"")</f>
        <v>50</v>
      </c>
      <c r="CW276" s="2">
        <f>IFERROR(VLOOKUP($CS$1&amp;'Service PJ'!$D274&amp;'Service PJ'!$B274&amp;'Service PJ'!$A274&amp;"*",'EPA_US9RT techs'!$A$2:$I$1722,9,FALSE),"")</f>
        <v>50</v>
      </c>
      <c r="CX276" s="2">
        <f>IFERROR(VLOOKUP($CS$1&amp;'Service PJ'!$D274&amp;'Service PJ'!$B274&amp;'Service PJ'!$A274&amp;"*",'EPA_US9RT techs'!$A$2:$I$1722,9,FALSE),"")</f>
        <v>50</v>
      </c>
      <c r="CY276" s="2">
        <f>IFERROR(VLOOKUP($CS$1&amp;'Service PJ'!$D274&amp;'Service PJ'!$B274&amp;'Service PJ'!$A274&amp;"*",'EPA_US9RT techs'!$A$2:$I$1722,9,FALSE),"")</f>
        <v>50</v>
      </c>
      <c r="CZ276" s="2">
        <f>IFERROR(VLOOKUP($CS$1&amp;'Service PJ'!$D274&amp;'Service PJ'!$B274&amp;'Service PJ'!$A274&amp;"*",'EPA_US9RT techs'!$A$2:$I$1722,9,FALSE),"")</f>
        <v>50</v>
      </c>
      <c r="DA276" s="2">
        <f>IFERROR(VLOOKUP($CS$1&amp;'Service PJ'!$D274&amp;'Service PJ'!$B274&amp;'Service PJ'!$A274&amp;"*",'EPA_US9RT techs'!$A$2:$I$1722,9,FALSE),"")</f>
        <v>50</v>
      </c>
      <c r="DB276" s="2">
        <f>IFERROR(VLOOKUP($CS$1&amp;'Service PJ'!$D274&amp;'Service PJ'!$B274&amp;'Service PJ'!$A274&amp;"*",'EPA_US9RT techs'!$A$2:$I$1722,9,FALSE),"")</f>
        <v>50</v>
      </c>
      <c r="DC276" s="2">
        <f>IFERROR(VLOOKUP($CS$1&amp;'Service PJ'!$D274&amp;'Service PJ'!$B274&amp;'Service PJ'!$A274&amp;"*",'EPA_US9RT techs'!$A$2:$I$1722,9,FALSE),"")</f>
        <v>50</v>
      </c>
      <c r="DD276" s="2">
        <f>IFERROR(VLOOKUP($CS$1&amp;'Service PJ'!$D274&amp;'Service PJ'!$B274&amp;'Service PJ'!$A274&amp;"*",'EPA_US9RT techs'!$A$2:$I$1722,9,FALSE),"")</f>
        <v>50</v>
      </c>
      <c r="DE276" s="2">
        <f>IFERROR(VLOOKUP($CS$1&amp;'Service PJ'!$D274&amp;'Service PJ'!$B274&amp;'Service PJ'!$A274&amp;"*",'EPA_US9RT techs'!$A$2:$I$1722,9,FALSE),"")</f>
        <v>50</v>
      </c>
      <c r="DF276" s="2">
        <f>IFERROR(VLOOKUP($CS$1&amp;'Service PJ'!$D274&amp;'Service PJ'!$B274&amp;'Service PJ'!$A274&amp;"*",'EPA_US9RT techs'!$A$2:$I$1722,9,FALSE),"")</f>
        <v>50</v>
      </c>
      <c r="DG276" s="2">
        <f>IFERROR(VLOOKUP($CS$1&amp;'Service PJ'!$D274&amp;'Service PJ'!$B274&amp;'Service PJ'!$A274&amp;"*",'EPA_US9RT techs'!$A$2:$I$1722,9,FALSE),"")</f>
        <v>50</v>
      </c>
      <c r="DH276" s="2">
        <f>IFERROR(VLOOKUP($CS$1&amp;'Service PJ'!$D274&amp;'Service PJ'!$B274&amp;'Service PJ'!$A274&amp;"*",'EPA_US9RT techs'!$A$2:$I$1722,9,FALSE),"")</f>
        <v>50</v>
      </c>
      <c r="DI276" s="2">
        <f>IFERROR(VLOOKUP($CS$1&amp;'Service PJ'!$D274&amp;'Service PJ'!$B274&amp;'Service PJ'!$A274&amp;"*",'EPA_US9RT techs'!$A$2:$I$1722,9,FALSE),"")</f>
        <v>50</v>
      </c>
      <c r="DJ276" s="2">
        <f>IFERROR(VLOOKUP($CS$1&amp;'Service PJ'!$D274&amp;'Service PJ'!$B274&amp;'Service PJ'!$A274&amp;"*",'EPA_US9RT techs'!$A$2:$I$1722,9,FALSE),"")</f>
        <v>50</v>
      </c>
      <c r="DK276" s="2">
        <f>IFERROR(VLOOKUP($CS$1&amp;'Service PJ'!$D274&amp;'Service PJ'!$B274&amp;'Service PJ'!$A274&amp;"*",'EPA_US9RT techs'!$A$2:$I$1722,9,FALSE),"")</f>
        <v>50</v>
      </c>
      <c r="DL276" s="2">
        <f>IFERROR(VLOOKUP($CS$1&amp;'Service PJ'!$D274&amp;'Service PJ'!$B274&amp;'Service PJ'!$A274&amp;"*",'EPA_US9RT techs'!$A$2:$I$1722,9,FALSE),"")</f>
        <v>50</v>
      </c>
      <c r="DM276" s="2">
        <f>IFERROR(VLOOKUP($CS$1&amp;'Service PJ'!$D274&amp;'Service PJ'!$B274&amp;'Service PJ'!$A274&amp;"*",'EPA_US9RT techs'!$A$2:$I$1722,9,FALSE),"")</f>
        <v>50</v>
      </c>
      <c r="DN276" s="2">
        <f>IFERROR(VLOOKUP($CS$1&amp;'Service PJ'!$D274&amp;'Service PJ'!$B274&amp;'Service PJ'!$A274&amp;"*",'EPA_US9RT techs'!$A$2:$I$1722,9,FALSE),"")</f>
        <v>50</v>
      </c>
      <c r="DO276" s="2">
        <f>IFERROR(VLOOKUP($CS$1&amp;'Service PJ'!$D274&amp;'Service PJ'!$B274&amp;'Service PJ'!$A274&amp;"*",'EPA_US9RT techs'!$A$2:$I$1722,9,FALSE),"")</f>
        <v>50</v>
      </c>
      <c r="DP276" s="2">
        <f>IFERROR(VLOOKUP($CS$1&amp;'Service PJ'!$D274&amp;'Service PJ'!$B274&amp;'Service PJ'!$A274&amp;"*",'EPA_US9RT techs'!$A$2:$I$1722,9,FALSE),"")</f>
        <v>50</v>
      </c>
      <c r="DQ276" s="2">
        <f>IFERROR(VLOOKUP($CS$1&amp;'Service PJ'!$D274&amp;'Service PJ'!$B274&amp;'Service PJ'!$A274&amp;"*",'EPA_US9RT techs'!$A$2:$I$1722,9,FALSE),"")</f>
        <v>50</v>
      </c>
      <c r="DR276" s="2">
        <f>IFERROR(VLOOKUP($CS$1&amp;'Service PJ'!$D274&amp;'Service PJ'!$B274&amp;'Service PJ'!$A274&amp;"*",'EPA_US9RT techs'!$A$2:$I$1722,9,FALSE),"")</f>
        <v>50</v>
      </c>
      <c r="DS276" s="2">
        <f>IFERROR(VLOOKUP($CS$1&amp;'Service PJ'!$D274&amp;'Service PJ'!$B274&amp;'Service PJ'!$A274&amp;"*",'EPA_US9RT techs'!$A$2:$I$1722,9,FALSE),"")</f>
        <v>50</v>
      </c>
      <c r="DT276" s="2">
        <f>IFERROR(VLOOKUP($CS$1&amp;'Service PJ'!$D274&amp;'Service PJ'!$B274&amp;'Service PJ'!$A274&amp;"*",'EPA_US9RT techs'!$A$2:$I$1722,9,FALSE),"")</f>
        <v>50</v>
      </c>
      <c r="DU276" s="2">
        <f>IFERROR(VLOOKUP($CS$1&amp;'Service PJ'!$D274&amp;'Service PJ'!$B274&amp;'Service PJ'!$A274&amp;"*",'EPA_US9RT techs'!$A$2:$I$1722,9,FALSE),"")</f>
        <v>50</v>
      </c>
      <c r="DV276" s="2">
        <f>IFERROR(VLOOKUP($CS$1&amp;'Service PJ'!$D274&amp;'Service PJ'!$B274&amp;'Service PJ'!$A274&amp;"*",'EPA_US9RT techs'!$A$2:$I$1722,9,FALSE),"")</f>
        <v>50</v>
      </c>
      <c r="DW276" s="2">
        <f>IFERROR(VLOOKUP($CS$1&amp;'Service PJ'!$D274&amp;'Service PJ'!$B274&amp;'Service PJ'!$A274&amp;"*",'EPA_US9RT techs'!$A$2:$I$1722,9,FALSE),"")</f>
        <v>50</v>
      </c>
    </row>
    <row r="277" spans="1:127" x14ac:dyDescent="0.45">
      <c r="A277" t="str">
        <f>IF(SUM(B277:R277)=0,"\I:",'Service PJ'!$D275&amp;"_"&amp;'Service PJ'!$E275&amp;"_"&amp;'Service PJ'!$C275)</f>
        <v>\I:</v>
      </c>
      <c r="B277" s="14" t="str">
        <f>IFERROR(VLOOKUP($A$1&amp;'Service PJ'!$D275&amp;'Service PJ'!$B275&amp;'Service PJ'!$A275&amp;"*",'EPA_US9RT techs'!$A$2:$I$1722,9,FALSE),"")</f>
        <v/>
      </c>
      <c r="C277" s="14" t="str">
        <f>IFERROR(VLOOKUP($A$1&amp;'Service PJ'!$D275&amp;'Service PJ'!$B275&amp;'Service PJ'!$A275&amp;"*",'EPA_US9RT techs'!$A$2:$I$1722,9,FALSE),"")</f>
        <v/>
      </c>
      <c r="D277" s="14" t="str">
        <f>IFERROR(VLOOKUP($A$1&amp;'Service PJ'!$D275&amp;'Service PJ'!$B275&amp;'Service PJ'!$A275&amp;"*",'EPA_US9RT techs'!$A$2:$I$1722,9,FALSE),"")</f>
        <v/>
      </c>
      <c r="E277" s="14" t="str">
        <f>IFERROR(VLOOKUP($A$1&amp;'Service PJ'!$D275&amp;'Service PJ'!$B275&amp;'Service PJ'!$A275&amp;"*",'EPA_US9RT techs'!$A$2:$I$1722,9,FALSE),"")</f>
        <v/>
      </c>
      <c r="F277" s="14" t="str">
        <f>IFERROR(VLOOKUP($A$1&amp;'Service PJ'!$D275&amp;'Service PJ'!$B275&amp;'Service PJ'!$A275&amp;"*",'EPA_US9RT techs'!$A$2:$I$1722,9,FALSE),"")</f>
        <v/>
      </c>
      <c r="G277" s="14" t="str">
        <f>IFERROR(VLOOKUP($A$1&amp;'Service PJ'!$D275&amp;'Service PJ'!$B275&amp;'Service PJ'!$A275&amp;"*",'EPA_US9RT techs'!$A$2:$I$1722,9,FALSE),"")</f>
        <v/>
      </c>
      <c r="H277" s="14" t="str">
        <f>IFERROR(VLOOKUP($A$1&amp;'Service PJ'!$D275&amp;'Service PJ'!$B275&amp;'Service PJ'!$A275&amp;"*",'EPA_US9RT techs'!$A$2:$I$1722,9,FALSE),"")</f>
        <v/>
      </c>
      <c r="I277" s="14" t="str">
        <f>IFERROR(VLOOKUP($A$1&amp;'Service PJ'!$D275&amp;'Service PJ'!$B275&amp;'Service PJ'!$A275&amp;"*",'EPA_US9RT techs'!$A$2:$I$1722,9,FALSE),"")</f>
        <v/>
      </c>
      <c r="J277" s="14" t="str">
        <f>IFERROR(VLOOKUP($A$1&amp;'Service PJ'!$D275&amp;'Service PJ'!$B275&amp;'Service PJ'!$A275&amp;"*",'EPA_US9RT techs'!$A$2:$I$1722,9,FALSE),"")</f>
        <v/>
      </c>
      <c r="K277" s="14" t="str">
        <f>IFERROR(VLOOKUP($A$1&amp;'Service PJ'!$D275&amp;'Service PJ'!$B275&amp;'Service PJ'!$A275&amp;"*",'EPA_US9RT techs'!$A$2:$I$1722,9,FALSE),"")</f>
        <v/>
      </c>
      <c r="L277" s="14" t="str">
        <f>IFERROR(VLOOKUP($A$1&amp;'Service PJ'!$D275&amp;'Service PJ'!$B275&amp;'Service PJ'!$A275&amp;"*",'EPA_US9RT techs'!$A$2:$I$1722,9,FALSE),"")</f>
        <v/>
      </c>
      <c r="M277" s="14" t="str">
        <f>IFERROR(VLOOKUP($A$1&amp;'Service PJ'!$D275&amp;'Service PJ'!$B275&amp;'Service PJ'!$A275&amp;"*",'EPA_US9RT techs'!$A$2:$I$1722,9,FALSE),"")</f>
        <v/>
      </c>
      <c r="N277" s="14" t="str">
        <f>IFERROR(VLOOKUP($A$1&amp;'Service PJ'!$D275&amp;'Service PJ'!$B275&amp;'Service PJ'!$A275&amp;"*",'EPA_US9RT techs'!$A$2:$I$1722,9,FALSE),"")</f>
        <v/>
      </c>
      <c r="O277" s="14" t="str">
        <f>IFERROR(VLOOKUP($A$1&amp;'Service PJ'!$D275&amp;'Service PJ'!$B275&amp;'Service PJ'!$A275&amp;"*",'EPA_US9RT techs'!$A$2:$I$1722,9,FALSE),"")</f>
        <v/>
      </c>
      <c r="P277" s="14" t="str">
        <f>IFERROR(VLOOKUP($A$1&amp;'Service PJ'!$D275&amp;'Service PJ'!$B275&amp;'Service PJ'!$A275&amp;"*",'EPA_US9RT techs'!$A$2:$I$1722,9,FALSE),"")</f>
        <v/>
      </c>
      <c r="Q277" s="14" t="str">
        <f>IFERROR(VLOOKUP($A$1&amp;'Service PJ'!$D275&amp;'Service PJ'!$B275&amp;'Service PJ'!$A275&amp;"*",'EPA_US9RT techs'!$A$2:$I$1722,9,FALSE),"")</f>
        <v/>
      </c>
      <c r="R277" s="14" t="str">
        <f>IFERROR(VLOOKUP($A$1&amp;'Service PJ'!$D275&amp;'Service PJ'!$B275&amp;'Service PJ'!$A275&amp;"*",'EPA_US9RT techs'!$A$2:$I$1722,9,FALSE),"")</f>
        <v/>
      </c>
      <c r="S277" s="14" t="str">
        <f>IFERROR(VLOOKUP($A$1&amp;'Service PJ'!$D275&amp;'Service PJ'!$B275&amp;'Service PJ'!$A275&amp;"*",'EPA_US9RT techs'!$A$2:$I$1722,9,FALSE),"")</f>
        <v/>
      </c>
      <c r="T277" s="14" t="str">
        <f>IFERROR(VLOOKUP($A$1&amp;'Service PJ'!$D275&amp;'Service PJ'!$B275&amp;'Service PJ'!$A275&amp;"*",'EPA_US9RT techs'!$A$2:$I$1722,9,FALSE),"")</f>
        <v/>
      </c>
      <c r="U277" s="14" t="str">
        <f>IFERROR(VLOOKUP($A$1&amp;'Service PJ'!$D275&amp;'Service PJ'!$B275&amp;'Service PJ'!$A275&amp;"*",'EPA_US9RT techs'!$A$2:$I$1722,9,FALSE),"")</f>
        <v/>
      </c>
      <c r="V277" s="14" t="str">
        <f>IFERROR(VLOOKUP($A$1&amp;'Service PJ'!$D275&amp;'Service PJ'!$B275&amp;'Service PJ'!$A275&amp;"*",'EPA_US9RT techs'!$A$2:$I$1722,9,FALSE),"")</f>
        <v/>
      </c>
      <c r="W277" s="14" t="str">
        <f>IFERROR(VLOOKUP($A$1&amp;'Service PJ'!$D275&amp;'Service PJ'!$B275&amp;'Service PJ'!$A275&amp;"*",'EPA_US9RT techs'!$A$2:$I$1722,9,FALSE),"")</f>
        <v/>
      </c>
      <c r="X277" s="14" t="str">
        <f>IFERROR(VLOOKUP($A$1&amp;'Service PJ'!$D275&amp;'Service PJ'!$B275&amp;'Service PJ'!$A275&amp;"*",'EPA_US9RT techs'!$A$2:$I$1722,9,FALSE),"")</f>
        <v/>
      </c>
      <c r="Y277" s="14" t="str">
        <f>IFERROR(VLOOKUP($A$1&amp;'Service PJ'!$D275&amp;'Service PJ'!$B275&amp;'Service PJ'!$A275&amp;"*",'EPA_US9RT techs'!$A$2:$I$1722,9,FALSE),"")</f>
        <v/>
      </c>
      <c r="Z277" s="14" t="str">
        <f>IFERROR(VLOOKUP($A$1&amp;'Service PJ'!$D275&amp;'Service PJ'!$B275&amp;'Service PJ'!$A275&amp;"*",'EPA_US9RT techs'!$A$2:$I$1722,9,FALSE),"")</f>
        <v/>
      </c>
      <c r="AA277" s="14" t="str">
        <f>IFERROR(VLOOKUP($A$1&amp;'Service PJ'!$D275&amp;'Service PJ'!$B275&amp;'Service PJ'!$A275&amp;"*",'EPA_US9RT techs'!$A$2:$I$1722,9,FALSE),"")</f>
        <v/>
      </c>
      <c r="AB277" s="14" t="str">
        <f>IFERROR(VLOOKUP($A$1&amp;'Service PJ'!$D275&amp;'Service PJ'!$B275&amp;'Service PJ'!$A275&amp;"*",'EPA_US9RT techs'!$A$2:$I$1722,9,FALSE),"")</f>
        <v/>
      </c>
      <c r="AC277" s="14" t="str">
        <f>IFERROR(VLOOKUP($A$1&amp;'Service PJ'!$D275&amp;'Service PJ'!$B275&amp;'Service PJ'!$A275&amp;"*",'EPA_US9RT techs'!$A$2:$I$1722,9,FALSE),"")</f>
        <v/>
      </c>
      <c r="AD277" s="14" t="str">
        <f>IFERROR(VLOOKUP($A$1&amp;'Service PJ'!$D275&amp;'Service PJ'!$B275&amp;'Service PJ'!$A275&amp;"*",'EPA_US9RT techs'!$A$2:$I$1722,9,FALSE),"")</f>
        <v/>
      </c>
      <c r="AE277" s="14" t="str">
        <f>IFERROR(VLOOKUP($A$1&amp;'Service PJ'!$D275&amp;'Service PJ'!$B275&amp;'Service PJ'!$A275&amp;"*",'EPA_US9RT techs'!$A$2:$I$1722,9,FALSE),"")</f>
        <v/>
      </c>
      <c r="AG277" t="str">
        <f>IF(SUM(AH277:AX277)=0,"\I:",'Service PJ'!$D275&amp;"_"&amp;'Service PJ'!$E275&amp;"_"&amp;'Service PJ'!$C275)</f>
        <v>\I:</v>
      </c>
      <c r="AH277" s="14" t="str">
        <f>IFERROR(VLOOKUP($AG$1&amp;'Service PJ'!$D275&amp;'Service PJ'!$B275&amp;'Service PJ'!$A275&amp;"*",'EPA_US9RT techs'!$A$2:$I$1722,9,FALSE),"")</f>
        <v/>
      </c>
      <c r="AI277" s="14" t="str">
        <f>IFERROR(VLOOKUP($AG$1&amp;'Service PJ'!$D275&amp;'Service PJ'!$B275&amp;'Service PJ'!$A275&amp;"*",'EPA_US9RT techs'!$A$2:$I$1722,9,FALSE),"")</f>
        <v/>
      </c>
      <c r="AJ277" s="14" t="str">
        <f>IFERROR(VLOOKUP($AG$1&amp;'Service PJ'!$D275&amp;'Service PJ'!$B275&amp;'Service PJ'!$A275&amp;"*",'EPA_US9RT techs'!$A$2:$I$1722,9,FALSE),"")</f>
        <v/>
      </c>
      <c r="AK277" s="14" t="str">
        <f>IFERROR(VLOOKUP($AG$1&amp;'Service PJ'!$D275&amp;'Service PJ'!$B275&amp;'Service PJ'!$A275&amp;"*",'EPA_US9RT techs'!$A$2:$I$1722,9,FALSE),"")</f>
        <v/>
      </c>
      <c r="AL277" s="14" t="str">
        <f>IFERROR(VLOOKUP($AG$1&amp;'Service PJ'!$D275&amp;'Service PJ'!$B275&amp;'Service PJ'!$A275&amp;"*",'EPA_US9RT techs'!$A$2:$I$1722,9,FALSE),"")</f>
        <v/>
      </c>
      <c r="AM277" s="14" t="str">
        <f>IFERROR(VLOOKUP($AG$1&amp;'Service PJ'!$D275&amp;'Service PJ'!$B275&amp;'Service PJ'!$A275&amp;"*",'EPA_US9RT techs'!$A$2:$I$1722,9,FALSE),"")</f>
        <v/>
      </c>
      <c r="AN277" s="14" t="str">
        <f>IFERROR(VLOOKUP($AG$1&amp;'Service PJ'!$D275&amp;'Service PJ'!$B275&amp;'Service PJ'!$A275&amp;"*",'EPA_US9RT techs'!$A$2:$I$1722,9,FALSE),"")</f>
        <v/>
      </c>
      <c r="AO277" s="14" t="str">
        <f>IFERROR(VLOOKUP($AG$1&amp;'Service PJ'!$D275&amp;'Service PJ'!$B275&amp;'Service PJ'!$A275&amp;"*",'EPA_US9RT techs'!$A$2:$I$1722,9,FALSE),"")</f>
        <v/>
      </c>
      <c r="AP277" s="14" t="str">
        <f>IFERROR(VLOOKUP($AG$1&amp;'Service PJ'!$D275&amp;'Service PJ'!$B275&amp;'Service PJ'!$A275&amp;"*",'EPA_US9RT techs'!$A$2:$I$1722,9,FALSE),"")</f>
        <v/>
      </c>
      <c r="AQ277" s="14" t="str">
        <f>IFERROR(VLOOKUP($AG$1&amp;'Service PJ'!$D275&amp;'Service PJ'!$B275&amp;'Service PJ'!$A275&amp;"*",'EPA_US9RT techs'!$A$2:$I$1722,9,FALSE),"")</f>
        <v/>
      </c>
      <c r="AR277" s="14" t="str">
        <f>IFERROR(VLOOKUP($AG$1&amp;'Service PJ'!$D275&amp;'Service PJ'!$B275&amp;'Service PJ'!$A275&amp;"*",'EPA_US9RT techs'!$A$2:$I$1722,9,FALSE),"")</f>
        <v/>
      </c>
      <c r="AS277" s="14" t="str">
        <f>IFERROR(VLOOKUP($AG$1&amp;'Service PJ'!$D275&amp;'Service PJ'!$B275&amp;'Service PJ'!$A275&amp;"*",'EPA_US9RT techs'!$A$2:$I$1722,9,FALSE),"")</f>
        <v/>
      </c>
      <c r="AT277" s="14" t="str">
        <f>IFERROR(VLOOKUP($AG$1&amp;'Service PJ'!$D275&amp;'Service PJ'!$B275&amp;'Service PJ'!$A275&amp;"*",'EPA_US9RT techs'!$A$2:$I$1722,9,FALSE),"")</f>
        <v/>
      </c>
      <c r="AU277" s="14" t="str">
        <f>IFERROR(VLOOKUP($AG$1&amp;'Service PJ'!$D275&amp;'Service PJ'!$B275&amp;'Service PJ'!$A275&amp;"*",'EPA_US9RT techs'!$A$2:$I$1722,9,FALSE),"")</f>
        <v/>
      </c>
      <c r="AV277" s="14" t="str">
        <f>IFERROR(VLOOKUP($AG$1&amp;'Service PJ'!$D275&amp;'Service PJ'!$B275&amp;'Service PJ'!$A275&amp;"*",'EPA_US9RT techs'!$A$2:$I$1722,9,FALSE),"")</f>
        <v/>
      </c>
      <c r="AW277" s="14" t="str">
        <f>IFERROR(VLOOKUP($AG$1&amp;'Service PJ'!$D275&amp;'Service PJ'!$B275&amp;'Service PJ'!$A275&amp;"*",'EPA_US9RT techs'!$A$2:$I$1722,9,FALSE),"")</f>
        <v/>
      </c>
      <c r="AX277" s="14" t="str">
        <f>IFERROR(VLOOKUP($AG$1&amp;'Service PJ'!$D275&amp;'Service PJ'!$B275&amp;'Service PJ'!$A275&amp;"*",'EPA_US9RT techs'!$A$2:$I$1722,9,FALSE),"")</f>
        <v/>
      </c>
      <c r="AY277" s="14" t="str">
        <f>IFERROR(VLOOKUP($AG$1&amp;'Service PJ'!$D275&amp;'Service PJ'!$B275&amp;'Service PJ'!$A275&amp;"*",'EPA_US9RT techs'!$A$2:$I$1722,9,FALSE),"")</f>
        <v/>
      </c>
      <c r="AZ277" s="14" t="str">
        <f>IFERROR(VLOOKUP($AG$1&amp;'Service PJ'!$D275&amp;'Service PJ'!$B275&amp;'Service PJ'!$A275&amp;"*",'EPA_US9RT techs'!$A$2:$I$1722,9,FALSE),"")</f>
        <v/>
      </c>
      <c r="BA277" s="14" t="str">
        <f>IFERROR(VLOOKUP($AG$1&amp;'Service PJ'!$D275&amp;'Service PJ'!$B275&amp;'Service PJ'!$A275&amp;"*",'EPA_US9RT techs'!$A$2:$I$1722,9,FALSE),"")</f>
        <v/>
      </c>
      <c r="BB277" s="14" t="str">
        <f>IFERROR(VLOOKUP($AG$1&amp;'Service PJ'!$D275&amp;'Service PJ'!$B275&amp;'Service PJ'!$A275&amp;"*",'EPA_US9RT techs'!$A$2:$I$1722,9,FALSE),"")</f>
        <v/>
      </c>
      <c r="BC277" s="14" t="str">
        <f>IFERROR(VLOOKUP($AG$1&amp;'Service PJ'!$D275&amp;'Service PJ'!$B275&amp;'Service PJ'!$A275&amp;"*",'EPA_US9RT techs'!$A$2:$I$1722,9,FALSE),"")</f>
        <v/>
      </c>
      <c r="BD277" s="14" t="str">
        <f>IFERROR(VLOOKUP($AG$1&amp;'Service PJ'!$D275&amp;'Service PJ'!$B275&amp;'Service PJ'!$A275&amp;"*",'EPA_US9RT techs'!$A$2:$I$1722,9,FALSE),"")</f>
        <v/>
      </c>
      <c r="BE277" s="14" t="str">
        <f>IFERROR(VLOOKUP($AG$1&amp;'Service PJ'!$D275&amp;'Service PJ'!$B275&amp;'Service PJ'!$A275&amp;"*",'EPA_US9RT techs'!$A$2:$I$1722,9,FALSE),"")</f>
        <v/>
      </c>
      <c r="BF277" s="14" t="str">
        <f>IFERROR(VLOOKUP($AG$1&amp;'Service PJ'!$D275&amp;'Service PJ'!$B275&amp;'Service PJ'!$A275&amp;"*",'EPA_US9RT techs'!$A$2:$I$1722,9,FALSE),"")</f>
        <v/>
      </c>
      <c r="BG277" s="14" t="str">
        <f>IFERROR(VLOOKUP($AG$1&amp;'Service PJ'!$D275&amp;'Service PJ'!$B275&amp;'Service PJ'!$A275&amp;"*",'EPA_US9RT techs'!$A$2:$I$1722,9,FALSE),"")</f>
        <v/>
      </c>
      <c r="BH277" s="14" t="str">
        <f>IFERROR(VLOOKUP($AG$1&amp;'Service PJ'!$D275&amp;'Service PJ'!$B275&amp;'Service PJ'!$A275&amp;"*",'EPA_US9RT techs'!$A$2:$I$1722,9,FALSE),"")</f>
        <v/>
      </c>
      <c r="BI277" s="14" t="str">
        <f>IFERROR(VLOOKUP($AG$1&amp;'Service PJ'!$D275&amp;'Service PJ'!$B275&amp;'Service PJ'!$A275&amp;"*",'EPA_US9RT techs'!$A$2:$I$1722,9,FALSE),"")</f>
        <v/>
      </c>
      <c r="BJ277" s="14" t="str">
        <f>IFERROR(VLOOKUP($AG$1&amp;'Service PJ'!$D275&amp;'Service PJ'!$B275&amp;'Service PJ'!$A275&amp;"*",'EPA_US9RT techs'!$A$2:$I$1722,9,FALSE),"")</f>
        <v/>
      </c>
      <c r="BK277" s="14" t="str">
        <f>IFERROR(VLOOKUP($AG$1&amp;'Service PJ'!$D275&amp;'Service PJ'!$B275&amp;'Service PJ'!$A275&amp;"*",'EPA_US9RT techs'!$A$2:$I$1722,9,FALSE),"")</f>
        <v/>
      </c>
      <c r="BM277" t="str">
        <f>IF(SUM(BN277:CD277)=0,"\I:",'Service PJ'!$D275&amp;"_"&amp;'Service PJ'!$E275&amp;"_"&amp;'Service PJ'!$C275)</f>
        <v>\I:</v>
      </c>
      <c r="BN277" s="14" t="str">
        <f>IFERROR(VLOOKUP($BM$1&amp;'Service PJ'!$D275&amp;'Service PJ'!$B275&amp;'Service PJ'!$A275&amp;"*",'EPA_US9RT techs'!$A$2:$I$1722,9,FALSE),"")</f>
        <v/>
      </c>
      <c r="BO277" s="14" t="str">
        <f>IFERROR(VLOOKUP($BM$1&amp;'Service PJ'!$D275&amp;'Service PJ'!$B275&amp;'Service PJ'!$A275&amp;"*",'EPA_US9RT techs'!$A$2:$I$1722,9,FALSE),"")</f>
        <v/>
      </c>
      <c r="BP277" s="14" t="str">
        <f>IFERROR(VLOOKUP($BM$1&amp;'Service PJ'!$D275&amp;'Service PJ'!$B275&amp;'Service PJ'!$A275&amp;"*",'EPA_US9RT techs'!$A$2:$I$1722,9,FALSE),"")</f>
        <v/>
      </c>
      <c r="BQ277" s="14" t="str">
        <f>IFERROR(VLOOKUP($BM$1&amp;'Service PJ'!$D275&amp;'Service PJ'!$B275&amp;'Service PJ'!$A275&amp;"*",'EPA_US9RT techs'!$A$2:$I$1722,9,FALSE),"")</f>
        <v/>
      </c>
      <c r="BR277" s="14" t="str">
        <f>IFERROR(VLOOKUP($BM$1&amp;'Service PJ'!$D275&amp;'Service PJ'!$B275&amp;'Service PJ'!$A275&amp;"*",'EPA_US9RT techs'!$A$2:$I$1722,9,FALSE),"")</f>
        <v/>
      </c>
      <c r="BS277" s="14" t="str">
        <f>IFERROR(VLOOKUP($BM$1&amp;'Service PJ'!$D275&amp;'Service PJ'!$B275&amp;'Service PJ'!$A275&amp;"*",'EPA_US9RT techs'!$A$2:$I$1722,9,FALSE),"")</f>
        <v/>
      </c>
      <c r="BT277" s="14" t="str">
        <f>IFERROR(VLOOKUP($BM$1&amp;'Service PJ'!$D275&amp;'Service PJ'!$B275&amp;'Service PJ'!$A275&amp;"*",'EPA_US9RT techs'!$A$2:$I$1722,9,FALSE),"")</f>
        <v/>
      </c>
      <c r="BU277" s="14" t="str">
        <f>IFERROR(VLOOKUP($BM$1&amp;'Service PJ'!$D275&amp;'Service PJ'!$B275&amp;'Service PJ'!$A275&amp;"*",'EPA_US9RT techs'!$A$2:$I$1722,9,FALSE),"")</f>
        <v/>
      </c>
      <c r="BV277" s="14" t="str">
        <f>IFERROR(VLOOKUP($BM$1&amp;'Service PJ'!$D275&amp;'Service PJ'!$B275&amp;'Service PJ'!$A275&amp;"*",'EPA_US9RT techs'!$A$2:$I$1722,9,FALSE),"")</f>
        <v/>
      </c>
      <c r="BW277" s="14" t="str">
        <f>IFERROR(VLOOKUP($BM$1&amp;'Service PJ'!$D275&amp;'Service PJ'!$B275&amp;'Service PJ'!$A275&amp;"*",'EPA_US9RT techs'!$A$2:$I$1722,9,FALSE),"")</f>
        <v/>
      </c>
      <c r="BX277" s="14" t="str">
        <f>IFERROR(VLOOKUP($BM$1&amp;'Service PJ'!$D275&amp;'Service PJ'!$B275&amp;'Service PJ'!$A275&amp;"*",'EPA_US9RT techs'!$A$2:$I$1722,9,FALSE),"")</f>
        <v/>
      </c>
      <c r="BY277" s="14" t="str">
        <f>IFERROR(VLOOKUP($BM$1&amp;'Service PJ'!$D275&amp;'Service PJ'!$B275&amp;'Service PJ'!$A275&amp;"*",'EPA_US9RT techs'!$A$2:$I$1722,9,FALSE),"")</f>
        <v/>
      </c>
      <c r="BZ277" s="14" t="str">
        <f>IFERROR(VLOOKUP($BM$1&amp;'Service PJ'!$D275&amp;'Service PJ'!$B275&amp;'Service PJ'!$A275&amp;"*",'EPA_US9RT techs'!$A$2:$I$1722,9,FALSE),"")</f>
        <v/>
      </c>
      <c r="CA277" s="14" t="str">
        <f>IFERROR(VLOOKUP($BM$1&amp;'Service PJ'!$D275&amp;'Service PJ'!$B275&amp;'Service PJ'!$A275&amp;"*",'EPA_US9RT techs'!$A$2:$I$1722,9,FALSE),"")</f>
        <v/>
      </c>
      <c r="CB277" s="14" t="str">
        <f>IFERROR(VLOOKUP($BM$1&amp;'Service PJ'!$D275&amp;'Service PJ'!$B275&amp;'Service PJ'!$A275&amp;"*",'EPA_US9RT techs'!$A$2:$I$1722,9,FALSE),"")</f>
        <v/>
      </c>
      <c r="CC277" s="14" t="str">
        <f>IFERROR(VLOOKUP($BM$1&amp;'Service PJ'!$D275&amp;'Service PJ'!$B275&amp;'Service PJ'!$A275&amp;"*",'EPA_US9RT techs'!$A$2:$I$1722,9,FALSE),"")</f>
        <v/>
      </c>
      <c r="CD277" s="14" t="str">
        <f>IFERROR(VLOOKUP($BM$1&amp;'Service PJ'!$D275&amp;'Service PJ'!$B275&amp;'Service PJ'!$A275&amp;"*",'EPA_US9RT techs'!$A$2:$I$1722,9,FALSE),"")</f>
        <v/>
      </c>
      <c r="CE277" s="14" t="str">
        <f>IFERROR(VLOOKUP($BM$1&amp;'Service PJ'!$D275&amp;'Service PJ'!$B275&amp;'Service PJ'!$A275&amp;"*",'EPA_US9RT techs'!$A$2:$I$1722,9,FALSE),"")</f>
        <v/>
      </c>
      <c r="CF277" s="14" t="str">
        <f>IFERROR(VLOOKUP($BM$1&amp;'Service PJ'!$D275&amp;'Service PJ'!$B275&amp;'Service PJ'!$A275&amp;"*",'EPA_US9RT techs'!$A$2:$I$1722,9,FALSE),"")</f>
        <v/>
      </c>
      <c r="CG277" s="14" t="str">
        <f>IFERROR(VLOOKUP($BM$1&amp;'Service PJ'!$D275&amp;'Service PJ'!$B275&amp;'Service PJ'!$A275&amp;"*",'EPA_US9RT techs'!$A$2:$I$1722,9,FALSE),"")</f>
        <v/>
      </c>
      <c r="CH277" s="14" t="str">
        <f>IFERROR(VLOOKUP($BM$1&amp;'Service PJ'!$D275&amp;'Service PJ'!$B275&amp;'Service PJ'!$A275&amp;"*",'EPA_US9RT techs'!$A$2:$I$1722,9,FALSE),"")</f>
        <v/>
      </c>
      <c r="CI277" s="14" t="str">
        <f>IFERROR(VLOOKUP($BM$1&amp;'Service PJ'!$D275&amp;'Service PJ'!$B275&amp;'Service PJ'!$A275&amp;"*",'EPA_US9RT techs'!$A$2:$I$1722,9,FALSE),"")</f>
        <v/>
      </c>
      <c r="CJ277" s="14" t="str">
        <f>IFERROR(VLOOKUP($BM$1&amp;'Service PJ'!$D275&amp;'Service PJ'!$B275&amp;'Service PJ'!$A275&amp;"*",'EPA_US9RT techs'!$A$2:$I$1722,9,FALSE),"")</f>
        <v/>
      </c>
      <c r="CK277" s="14" t="str">
        <f>IFERROR(VLOOKUP($BM$1&amp;'Service PJ'!$D275&amp;'Service PJ'!$B275&amp;'Service PJ'!$A275&amp;"*",'EPA_US9RT techs'!$A$2:$I$1722,9,FALSE),"")</f>
        <v/>
      </c>
      <c r="CL277" s="14" t="str">
        <f>IFERROR(VLOOKUP($BM$1&amp;'Service PJ'!$D275&amp;'Service PJ'!$B275&amp;'Service PJ'!$A275&amp;"*",'EPA_US9RT techs'!$A$2:$I$1722,9,FALSE),"")</f>
        <v/>
      </c>
      <c r="CM277" s="14" t="str">
        <f>IFERROR(VLOOKUP($BM$1&amp;'Service PJ'!$D275&amp;'Service PJ'!$B275&amp;'Service PJ'!$A275&amp;"*",'EPA_US9RT techs'!$A$2:$I$1722,9,FALSE),"")</f>
        <v/>
      </c>
      <c r="CN277" s="14" t="str">
        <f>IFERROR(VLOOKUP($BM$1&amp;'Service PJ'!$D275&amp;'Service PJ'!$B275&amp;'Service PJ'!$A275&amp;"*",'EPA_US9RT techs'!$A$2:$I$1722,9,FALSE),"")</f>
        <v/>
      </c>
      <c r="CO277" s="14" t="str">
        <f>IFERROR(VLOOKUP($BM$1&amp;'Service PJ'!$D275&amp;'Service PJ'!$B275&amp;'Service PJ'!$A275&amp;"*",'EPA_US9RT techs'!$A$2:$I$1722,9,FALSE),"")</f>
        <v/>
      </c>
      <c r="CP277" s="14" t="str">
        <f>IFERROR(VLOOKUP($BM$1&amp;'Service PJ'!$D275&amp;'Service PJ'!$B275&amp;'Service PJ'!$A275&amp;"*",'EPA_US9RT techs'!$A$2:$I$1722,9,FALSE),"")</f>
        <v/>
      </c>
      <c r="CQ277" s="14" t="str">
        <f>IFERROR(VLOOKUP($BM$1&amp;'Service PJ'!$D275&amp;'Service PJ'!$B275&amp;'Service PJ'!$A275&amp;"*",'EPA_US9RT techs'!$A$2:$I$1722,9,FALSE),"")</f>
        <v/>
      </c>
      <c r="CS277" t="str">
        <f>IF(SUM(CT277:DJ277)=0,"\I:",'Service PJ'!$D275&amp;"_"&amp;'Service PJ'!$E275&amp;"_"&amp;'Service PJ'!$C275)</f>
        <v>ITM_STM_HET</v>
      </c>
      <c r="CT277" s="2">
        <f>IFERROR(VLOOKUP($CS$1&amp;'Service PJ'!$D275&amp;'Service PJ'!$B275&amp;'Service PJ'!$A275&amp;"*",'EPA_US9RT techs'!$A$2:$I$1722,9,FALSE),"")</f>
        <v>50</v>
      </c>
      <c r="CU277" s="2">
        <f>IFERROR(VLOOKUP($CS$1&amp;'Service PJ'!$D275&amp;'Service PJ'!$B275&amp;'Service PJ'!$A275&amp;"*",'EPA_US9RT techs'!$A$2:$I$1722,9,FALSE),"")</f>
        <v>50</v>
      </c>
      <c r="CV277" s="2">
        <f>IFERROR(VLOOKUP($CS$1&amp;'Service PJ'!$D275&amp;'Service PJ'!$B275&amp;'Service PJ'!$A275&amp;"*",'EPA_US9RT techs'!$A$2:$I$1722,9,FALSE),"")</f>
        <v>50</v>
      </c>
      <c r="CW277" s="2">
        <f>IFERROR(VLOOKUP($CS$1&amp;'Service PJ'!$D275&amp;'Service PJ'!$B275&amp;'Service PJ'!$A275&amp;"*",'EPA_US9RT techs'!$A$2:$I$1722,9,FALSE),"")</f>
        <v>50</v>
      </c>
      <c r="CX277" s="2">
        <f>IFERROR(VLOOKUP($CS$1&amp;'Service PJ'!$D275&amp;'Service PJ'!$B275&amp;'Service PJ'!$A275&amp;"*",'EPA_US9RT techs'!$A$2:$I$1722,9,FALSE),"")</f>
        <v>50</v>
      </c>
      <c r="CY277" s="2">
        <f>IFERROR(VLOOKUP($CS$1&amp;'Service PJ'!$D275&amp;'Service PJ'!$B275&amp;'Service PJ'!$A275&amp;"*",'EPA_US9RT techs'!$A$2:$I$1722,9,FALSE),"")</f>
        <v>50</v>
      </c>
      <c r="CZ277" s="2">
        <f>IFERROR(VLOOKUP($CS$1&amp;'Service PJ'!$D275&amp;'Service PJ'!$B275&amp;'Service PJ'!$A275&amp;"*",'EPA_US9RT techs'!$A$2:$I$1722,9,FALSE),"")</f>
        <v>50</v>
      </c>
      <c r="DA277" s="2">
        <f>IFERROR(VLOOKUP($CS$1&amp;'Service PJ'!$D275&amp;'Service PJ'!$B275&amp;'Service PJ'!$A275&amp;"*",'EPA_US9RT techs'!$A$2:$I$1722,9,FALSE),"")</f>
        <v>50</v>
      </c>
      <c r="DB277" s="2">
        <f>IFERROR(VLOOKUP($CS$1&amp;'Service PJ'!$D275&amp;'Service PJ'!$B275&amp;'Service PJ'!$A275&amp;"*",'EPA_US9RT techs'!$A$2:$I$1722,9,FALSE),"")</f>
        <v>50</v>
      </c>
      <c r="DC277" s="2">
        <f>IFERROR(VLOOKUP($CS$1&amp;'Service PJ'!$D275&amp;'Service PJ'!$B275&amp;'Service PJ'!$A275&amp;"*",'EPA_US9RT techs'!$A$2:$I$1722,9,FALSE),"")</f>
        <v>50</v>
      </c>
      <c r="DD277" s="2">
        <f>IFERROR(VLOOKUP($CS$1&amp;'Service PJ'!$D275&amp;'Service PJ'!$B275&amp;'Service PJ'!$A275&amp;"*",'EPA_US9RT techs'!$A$2:$I$1722,9,FALSE),"")</f>
        <v>50</v>
      </c>
      <c r="DE277" s="2">
        <f>IFERROR(VLOOKUP($CS$1&amp;'Service PJ'!$D275&amp;'Service PJ'!$B275&amp;'Service PJ'!$A275&amp;"*",'EPA_US9RT techs'!$A$2:$I$1722,9,FALSE),"")</f>
        <v>50</v>
      </c>
      <c r="DF277" s="2">
        <f>IFERROR(VLOOKUP($CS$1&amp;'Service PJ'!$D275&amp;'Service PJ'!$B275&amp;'Service PJ'!$A275&amp;"*",'EPA_US9RT techs'!$A$2:$I$1722,9,FALSE),"")</f>
        <v>50</v>
      </c>
      <c r="DG277" s="2">
        <f>IFERROR(VLOOKUP($CS$1&amp;'Service PJ'!$D275&amp;'Service PJ'!$B275&amp;'Service PJ'!$A275&amp;"*",'EPA_US9RT techs'!$A$2:$I$1722,9,FALSE),"")</f>
        <v>50</v>
      </c>
      <c r="DH277" s="2">
        <f>IFERROR(VLOOKUP($CS$1&amp;'Service PJ'!$D275&amp;'Service PJ'!$B275&amp;'Service PJ'!$A275&amp;"*",'EPA_US9RT techs'!$A$2:$I$1722,9,FALSE),"")</f>
        <v>50</v>
      </c>
      <c r="DI277" s="2">
        <f>IFERROR(VLOOKUP($CS$1&amp;'Service PJ'!$D275&amp;'Service PJ'!$B275&amp;'Service PJ'!$A275&amp;"*",'EPA_US9RT techs'!$A$2:$I$1722,9,FALSE),"")</f>
        <v>50</v>
      </c>
      <c r="DJ277" s="2">
        <f>IFERROR(VLOOKUP($CS$1&amp;'Service PJ'!$D275&amp;'Service PJ'!$B275&amp;'Service PJ'!$A275&amp;"*",'EPA_US9RT techs'!$A$2:$I$1722,9,FALSE),"")</f>
        <v>50</v>
      </c>
      <c r="DK277" s="2">
        <f>IFERROR(VLOOKUP($CS$1&amp;'Service PJ'!$D275&amp;'Service PJ'!$B275&amp;'Service PJ'!$A275&amp;"*",'EPA_US9RT techs'!$A$2:$I$1722,9,FALSE),"")</f>
        <v>50</v>
      </c>
      <c r="DL277" s="2">
        <f>IFERROR(VLOOKUP($CS$1&amp;'Service PJ'!$D275&amp;'Service PJ'!$B275&amp;'Service PJ'!$A275&amp;"*",'EPA_US9RT techs'!$A$2:$I$1722,9,FALSE),"")</f>
        <v>50</v>
      </c>
      <c r="DM277" s="2">
        <f>IFERROR(VLOOKUP($CS$1&amp;'Service PJ'!$D275&amp;'Service PJ'!$B275&amp;'Service PJ'!$A275&amp;"*",'EPA_US9RT techs'!$A$2:$I$1722,9,FALSE),"")</f>
        <v>50</v>
      </c>
      <c r="DN277" s="2">
        <f>IFERROR(VLOOKUP($CS$1&amp;'Service PJ'!$D275&amp;'Service PJ'!$B275&amp;'Service PJ'!$A275&amp;"*",'EPA_US9RT techs'!$A$2:$I$1722,9,FALSE),"")</f>
        <v>50</v>
      </c>
      <c r="DO277" s="2">
        <f>IFERROR(VLOOKUP($CS$1&amp;'Service PJ'!$D275&amp;'Service PJ'!$B275&amp;'Service PJ'!$A275&amp;"*",'EPA_US9RT techs'!$A$2:$I$1722,9,FALSE),"")</f>
        <v>50</v>
      </c>
      <c r="DP277" s="2">
        <f>IFERROR(VLOOKUP($CS$1&amp;'Service PJ'!$D275&amp;'Service PJ'!$B275&amp;'Service PJ'!$A275&amp;"*",'EPA_US9RT techs'!$A$2:$I$1722,9,FALSE),"")</f>
        <v>50</v>
      </c>
      <c r="DQ277" s="2">
        <f>IFERROR(VLOOKUP($CS$1&amp;'Service PJ'!$D275&amp;'Service PJ'!$B275&amp;'Service PJ'!$A275&amp;"*",'EPA_US9RT techs'!$A$2:$I$1722,9,FALSE),"")</f>
        <v>50</v>
      </c>
      <c r="DR277" s="2">
        <f>IFERROR(VLOOKUP($CS$1&amp;'Service PJ'!$D275&amp;'Service PJ'!$B275&amp;'Service PJ'!$A275&amp;"*",'EPA_US9RT techs'!$A$2:$I$1722,9,FALSE),"")</f>
        <v>50</v>
      </c>
      <c r="DS277" s="2">
        <f>IFERROR(VLOOKUP($CS$1&amp;'Service PJ'!$D275&amp;'Service PJ'!$B275&amp;'Service PJ'!$A275&amp;"*",'EPA_US9RT techs'!$A$2:$I$1722,9,FALSE),"")</f>
        <v>50</v>
      </c>
      <c r="DT277" s="2">
        <f>IFERROR(VLOOKUP($CS$1&amp;'Service PJ'!$D275&amp;'Service PJ'!$B275&amp;'Service PJ'!$A275&amp;"*",'EPA_US9RT techs'!$A$2:$I$1722,9,FALSE),"")</f>
        <v>50</v>
      </c>
      <c r="DU277" s="2">
        <f>IFERROR(VLOOKUP($CS$1&amp;'Service PJ'!$D275&amp;'Service PJ'!$B275&amp;'Service PJ'!$A275&amp;"*",'EPA_US9RT techs'!$A$2:$I$1722,9,FALSE),"")</f>
        <v>50</v>
      </c>
      <c r="DV277" s="2">
        <f>IFERROR(VLOOKUP($CS$1&amp;'Service PJ'!$D275&amp;'Service PJ'!$B275&amp;'Service PJ'!$A275&amp;"*",'EPA_US9RT techs'!$A$2:$I$1722,9,FALSE),"")</f>
        <v>50</v>
      </c>
      <c r="DW277" s="2">
        <f>IFERROR(VLOOKUP($CS$1&amp;'Service PJ'!$D275&amp;'Service PJ'!$B275&amp;'Service PJ'!$A275&amp;"*",'EPA_US9RT techs'!$A$2:$I$1722,9,FALSE),"")</f>
        <v>50</v>
      </c>
    </row>
    <row r="278" spans="1:127" x14ac:dyDescent="0.45">
      <c r="A278" t="str">
        <f>IF(SUM(B278:R278)=0,"\I:",'Service PJ'!$D276&amp;"_"&amp;'Service PJ'!$E276&amp;"_"&amp;'Service PJ'!$C276)</f>
        <v>\I:</v>
      </c>
      <c r="B278" s="14" t="str">
        <f>IFERROR(VLOOKUP($A$1&amp;'Service PJ'!$D276&amp;'Service PJ'!$B276&amp;'Service PJ'!$A276&amp;"*",'EPA_US9RT techs'!$A$2:$I$1722,9,FALSE),"")</f>
        <v/>
      </c>
      <c r="C278" s="14" t="str">
        <f>IFERROR(VLOOKUP($A$1&amp;'Service PJ'!$D276&amp;'Service PJ'!$B276&amp;'Service PJ'!$A276&amp;"*",'EPA_US9RT techs'!$A$2:$I$1722,9,FALSE),"")</f>
        <v/>
      </c>
      <c r="D278" s="14" t="str">
        <f>IFERROR(VLOOKUP($A$1&amp;'Service PJ'!$D276&amp;'Service PJ'!$B276&amp;'Service PJ'!$A276&amp;"*",'EPA_US9RT techs'!$A$2:$I$1722,9,FALSE),"")</f>
        <v/>
      </c>
      <c r="E278" s="14" t="str">
        <f>IFERROR(VLOOKUP($A$1&amp;'Service PJ'!$D276&amp;'Service PJ'!$B276&amp;'Service PJ'!$A276&amp;"*",'EPA_US9RT techs'!$A$2:$I$1722,9,FALSE),"")</f>
        <v/>
      </c>
      <c r="F278" s="14" t="str">
        <f>IFERROR(VLOOKUP($A$1&amp;'Service PJ'!$D276&amp;'Service PJ'!$B276&amp;'Service PJ'!$A276&amp;"*",'EPA_US9RT techs'!$A$2:$I$1722,9,FALSE),"")</f>
        <v/>
      </c>
      <c r="G278" s="14" t="str">
        <f>IFERROR(VLOOKUP($A$1&amp;'Service PJ'!$D276&amp;'Service PJ'!$B276&amp;'Service PJ'!$A276&amp;"*",'EPA_US9RT techs'!$A$2:$I$1722,9,FALSE),"")</f>
        <v/>
      </c>
      <c r="H278" s="14" t="str">
        <f>IFERROR(VLOOKUP($A$1&amp;'Service PJ'!$D276&amp;'Service PJ'!$B276&amp;'Service PJ'!$A276&amp;"*",'EPA_US9RT techs'!$A$2:$I$1722,9,FALSE),"")</f>
        <v/>
      </c>
      <c r="I278" s="14" t="str">
        <f>IFERROR(VLOOKUP($A$1&amp;'Service PJ'!$D276&amp;'Service PJ'!$B276&amp;'Service PJ'!$A276&amp;"*",'EPA_US9RT techs'!$A$2:$I$1722,9,FALSE),"")</f>
        <v/>
      </c>
      <c r="J278" s="14" t="str">
        <f>IFERROR(VLOOKUP($A$1&amp;'Service PJ'!$D276&amp;'Service PJ'!$B276&amp;'Service PJ'!$A276&amp;"*",'EPA_US9RT techs'!$A$2:$I$1722,9,FALSE),"")</f>
        <v/>
      </c>
      <c r="K278" s="14" t="str">
        <f>IFERROR(VLOOKUP($A$1&amp;'Service PJ'!$D276&amp;'Service PJ'!$B276&amp;'Service PJ'!$A276&amp;"*",'EPA_US9RT techs'!$A$2:$I$1722,9,FALSE),"")</f>
        <v/>
      </c>
      <c r="L278" s="14" t="str">
        <f>IFERROR(VLOOKUP($A$1&amp;'Service PJ'!$D276&amp;'Service PJ'!$B276&amp;'Service PJ'!$A276&amp;"*",'EPA_US9RT techs'!$A$2:$I$1722,9,FALSE),"")</f>
        <v/>
      </c>
      <c r="M278" s="14" t="str">
        <f>IFERROR(VLOOKUP($A$1&amp;'Service PJ'!$D276&amp;'Service PJ'!$B276&amp;'Service PJ'!$A276&amp;"*",'EPA_US9RT techs'!$A$2:$I$1722,9,FALSE),"")</f>
        <v/>
      </c>
      <c r="N278" s="14" t="str">
        <f>IFERROR(VLOOKUP($A$1&amp;'Service PJ'!$D276&amp;'Service PJ'!$B276&amp;'Service PJ'!$A276&amp;"*",'EPA_US9RT techs'!$A$2:$I$1722,9,FALSE),"")</f>
        <v/>
      </c>
      <c r="O278" s="14" t="str">
        <f>IFERROR(VLOOKUP($A$1&amp;'Service PJ'!$D276&amp;'Service PJ'!$B276&amp;'Service PJ'!$A276&amp;"*",'EPA_US9RT techs'!$A$2:$I$1722,9,FALSE),"")</f>
        <v/>
      </c>
      <c r="P278" s="14" t="str">
        <f>IFERROR(VLOOKUP($A$1&amp;'Service PJ'!$D276&amp;'Service PJ'!$B276&amp;'Service PJ'!$A276&amp;"*",'EPA_US9RT techs'!$A$2:$I$1722,9,FALSE),"")</f>
        <v/>
      </c>
      <c r="Q278" s="14" t="str">
        <f>IFERROR(VLOOKUP($A$1&amp;'Service PJ'!$D276&amp;'Service PJ'!$B276&amp;'Service PJ'!$A276&amp;"*",'EPA_US9RT techs'!$A$2:$I$1722,9,FALSE),"")</f>
        <v/>
      </c>
      <c r="R278" s="14" t="str">
        <f>IFERROR(VLOOKUP($A$1&amp;'Service PJ'!$D276&amp;'Service PJ'!$B276&amp;'Service PJ'!$A276&amp;"*",'EPA_US9RT techs'!$A$2:$I$1722,9,FALSE),"")</f>
        <v/>
      </c>
      <c r="S278" s="14" t="str">
        <f>IFERROR(VLOOKUP($A$1&amp;'Service PJ'!$D276&amp;'Service PJ'!$B276&amp;'Service PJ'!$A276&amp;"*",'EPA_US9RT techs'!$A$2:$I$1722,9,FALSE),"")</f>
        <v/>
      </c>
      <c r="T278" s="14" t="str">
        <f>IFERROR(VLOOKUP($A$1&amp;'Service PJ'!$D276&amp;'Service PJ'!$B276&amp;'Service PJ'!$A276&amp;"*",'EPA_US9RT techs'!$A$2:$I$1722,9,FALSE),"")</f>
        <v/>
      </c>
      <c r="U278" s="14" t="str">
        <f>IFERROR(VLOOKUP($A$1&amp;'Service PJ'!$D276&amp;'Service PJ'!$B276&amp;'Service PJ'!$A276&amp;"*",'EPA_US9RT techs'!$A$2:$I$1722,9,FALSE),"")</f>
        <v/>
      </c>
      <c r="V278" s="14" t="str">
        <f>IFERROR(VLOOKUP($A$1&amp;'Service PJ'!$D276&amp;'Service PJ'!$B276&amp;'Service PJ'!$A276&amp;"*",'EPA_US9RT techs'!$A$2:$I$1722,9,FALSE),"")</f>
        <v/>
      </c>
      <c r="W278" s="14" t="str">
        <f>IFERROR(VLOOKUP($A$1&amp;'Service PJ'!$D276&amp;'Service PJ'!$B276&amp;'Service PJ'!$A276&amp;"*",'EPA_US9RT techs'!$A$2:$I$1722,9,FALSE),"")</f>
        <v/>
      </c>
      <c r="X278" s="14" t="str">
        <f>IFERROR(VLOOKUP($A$1&amp;'Service PJ'!$D276&amp;'Service PJ'!$B276&amp;'Service PJ'!$A276&amp;"*",'EPA_US9RT techs'!$A$2:$I$1722,9,FALSE),"")</f>
        <v/>
      </c>
      <c r="Y278" s="14" t="str">
        <f>IFERROR(VLOOKUP($A$1&amp;'Service PJ'!$D276&amp;'Service PJ'!$B276&amp;'Service PJ'!$A276&amp;"*",'EPA_US9RT techs'!$A$2:$I$1722,9,FALSE),"")</f>
        <v/>
      </c>
      <c r="Z278" s="14" t="str">
        <f>IFERROR(VLOOKUP($A$1&amp;'Service PJ'!$D276&amp;'Service PJ'!$B276&amp;'Service PJ'!$A276&amp;"*",'EPA_US9RT techs'!$A$2:$I$1722,9,FALSE),"")</f>
        <v/>
      </c>
      <c r="AA278" s="14" t="str">
        <f>IFERROR(VLOOKUP($A$1&amp;'Service PJ'!$D276&amp;'Service PJ'!$B276&amp;'Service PJ'!$A276&amp;"*",'EPA_US9RT techs'!$A$2:$I$1722,9,FALSE),"")</f>
        <v/>
      </c>
      <c r="AB278" s="14" t="str">
        <f>IFERROR(VLOOKUP($A$1&amp;'Service PJ'!$D276&amp;'Service PJ'!$B276&amp;'Service PJ'!$A276&amp;"*",'EPA_US9RT techs'!$A$2:$I$1722,9,FALSE),"")</f>
        <v/>
      </c>
      <c r="AC278" s="14" t="str">
        <f>IFERROR(VLOOKUP($A$1&amp;'Service PJ'!$D276&amp;'Service PJ'!$B276&amp;'Service PJ'!$A276&amp;"*",'EPA_US9RT techs'!$A$2:$I$1722,9,FALSE),"")</f>
        <v/>
      </c>
      <c r="AD278" s="14" t="str">
        <f>IFERROR(VLOOKUP($A$1&amp;'Service PJ'!$D276&amp;'Service PJ'!$B276&amp;'Service PJ'!$A276&amp;"*",'EPA_US9RT techs'!$A$2:$I$1722,9,FALSE),"")</f>
        <v/>
      </c>
      <c r="AE278" s="14" t="str">
        <f>IFERROR(VLOOKUP($A$1&amp;'Service PJ'!$D276&amp;'Service PJ'!$B276&amp;'Service PJ'!$A276&amp;"*",'EPA_US9RT techs'!$A$2:$I$1722,9,FALSE),"")</f>
        <v/>
      </c>
      <c r="AG278" t="str">
        <f>IF(SUM(AH278:AX278)=0,"\I:",'Service PJ'!$D276&amp;"_"&amp;'Service PJ'!$E276&amp;"_"&amp;'Service PJ'!$C276)</f>
        <v>\I:</v>
      </c>
      <c r="AH278" s="14" t="str">
        <f>IFERROR(VLOOKUP($AG$1&amp;'Service PJ'!$D276&amp;'Service PJ'!$B276&amp;'Service PJ'!$A276&amp;"*",'EPA_US9RT techs'!$A$2:$I$1722,9,FALSE),"")</f>
        <v/>
      </c>
      <c r="AI278" s="14" t="str">
        <f>IFERROR(VLOOKUP($AG$1&amp;'Service PJ'!$D276&amp;'Service PJ'!$B276&amp;'Service PJ'!$A276&amp;"*",'EPA_US9RT techs'!$A$2:$I$1722,9,FALSE),"")</f>
        <v/>
      </c>
      <c r="AJ278" s="14" t="str">
        <f>IFERROR(VLOOKUP($AG$1&amp;'Service PJ'!$D276&amp;'Service PJ'!$B276&amp;'Service PJ'!$A276&amp;"*",'EPA_US9RT techs'!$A$2:$I$1722,9,FALSE),"")</f>
        <v/>
      </c>
      <c r="AK278" s="14" t="str">
        <f>IFERROR(VLOOKUP($AG$1&amp;'Service PJ'!$D276&amp;'Service PJ'!$B276&amp;'Service PJ'!$A276&amp;"*",'EPA_US9RT techs'!$A$2:$I$1722,9,FALSE),"")</f>
        <v/>
      </c>
      <c r="AL278" s="14" t="str">
        <f>IFERROR(VLOOKUP($AG$1&amp;'Service PJ'!$D276&amp;'Service PJ'!$B276&amp;'Service PJ'!$A276&amp;"*",'EPA_US9RT techs'!$A$2:$I$1722,9,FALSE),"")</f>
        <v/>
      </c>
      <c r="AM278" s="14" t="str">
        <f>IFERROR(VLOOKUP($AG$1&amp;'Service PJ'!$D276&amp;'Service PJ'!$B276&amp;'Service PJ'!$A276&amp;"*",'EPA_US9RT techs'!$A$2:$I$1722,9,FALSE),"")</f>
        <v/>
      </c>
      <c r="AN278" s="14" t="str">
        <f>IFERROR(VLOOKUP($AG$1&amp;'Service PJ'!$D276&amp;'Service PJ'!$B276&amp;'Service PJ'!$A276&amp;"*",'EPA_US9RT techs'!$A$2:$I$1722,9,FALSE),"")</f>
        <v/>
      </c>
      <c r="AO278" s="14" t="str">
        <f>IFERROR(VLOOKUP($AG$1&amp;'Service PJ'!$D276&amp;'Service PJ'!$B276&amp;'Service PJ'!$A276&amp;"*",'EPA_US9RT techs'!$A$2:$I$1722,9,FALSE),"")</f>
        <v/>
      </c>
      <c r="AP278" s="14" t="str">
        <f>IFERROR(VLOOKUP($AG$1&amp;'Service PJ'!$D276&amp;'Service PJ'!$B276&amp;'Service PJ'!$A276&amp;"*",'EPA_US9RT techs'!$A$2:$I$1722,9,FALSE),"")</f>
        <v/>
      </c>
      <c r="AQ278" s="14" t="str">
        <f>IFERROR(VLOOKUP($AG$1&amp;'Service PJ'!$D276&amp;'Service PJ'!$B276&amp;'Service PJ'!$A276&amp;"*",'EPA_US9RT techs'!$A$2:$I$1722,9,FALSE),"")</f>
        <v/>
      </c>
      <c r="AR278" s="14" t="str">
        <f>IFERROR(VLOOKUP($AG$1&amp;'Service PJ'!$D276&amp;'Service PJ'!$B276&amp;'Service PJ'!$A276&amp;"*",'EPA_US9RT techs'!$A$2:$I$1722,9,FALSE),"")</f>
        <v/>
      </c>
      <c r="AS278" s="14" t="str">
        <f>IFERROR(VLOOKUP($AG$1&amp;'Service PJ'!$D276&amp;'Service PJ'!$B276&amp;'Service PJ'!$A276&amp;"*",'EPA_US9RT techs'!$A$2:$I$1722,9,FALSE),"")</f>
        <v/>
      </c>
      <c r="AT278" s="14" t="str">
        <f>IFERROR(VLOOKUP($AG$1&amp;'Service PJ'!$D276&amp;'Service PJ'!$B276&amp;'Service PJ'!$A276&amp;"*",'EPA_US9RT techs'!$A$2:$I$1722,9,FALSE),"")</f>
        <v/>
      </c>
      <c r="AU278" s="14" t="str">
        <f>IFERROR(VLOOKUP($AG$1&amp;'Service PJ'!$D276&amp;'Service PJ'!$B276&amp;'Service PJ'!$A276&amp;"*",'EPA_US9RT techs'!$A$2:$I$1722,9,FALSE),"")</f>
        <v/>
      </c>
      <c r="AV278" s="14" t="str">
        <f>IFERROR(VLOOKUP($AG$1&amp;'Service PJ'!$D276&amp;'Service PJ'!$B276&amp;'Service PJ'!$A276&amp;"*",'EPA_US9RT techs'!$A$2:$I$1722,9,FALSE),"")</f>
        <v/>
      </c>
      <c r="AW278" s="14" t="str">
        <f>IFERROR(VLOOKUP($AG$1&amp;'Service PJ'!$D276&amp;'Service PJ'!$B276&amp;'Service PJ'!$A276&amp;"*",'EPA_US9RT techs'!$A$2:$I$1722,9,FALSE),"")</f>
        <v/>
      </c>
      <c r="AX278" s="14" t="str">
        <f>IFERROR(VLOOKUP($AG$1&amp;'Service PJ'!$D276&amp;'Service PJ'!$B276&amp;'Service PJ'!$A276&amp;"*",'EPA_US9RT techs'!$A$2:$I$1722,9,FALSE),"")</f>
        <v/>
      </c>
      <c r="AY278" s="14" t="str">
        <f>IFERROR(VLOOKUP($AG$1&amp;'Service PJ'!$D276&amp;'Service PJ'!$B276&amp;'Service PJ'!$A276&amp;"*",'EPA_US9RT techs'!$A$2:$I$1722,9,FALSE),"")</f>
        <v/>
      </c>
      <c r="AZ278" s="14" t="str">
        <f>IFERROR(VLOOKUP($AG$1&amp;'Service PJ'!$D276&amp;'Service PJ'!$B276&amp;'Service PJ'!$A276&amp;"*",'EPA_US9RT techs'!$A$2:$I$1722,9,FALSE),"")</f>
        <v/>
      </c>
      <c r="BA278" s="14" t="str">
        <f>IFERROR(VLOOKUP($AG$1&amp;'Service PJ'!$D276&amp;'Service PJ'!$B276&amp;'Service PJ'!$A276&amp;"*",'EPA_US9RT techs'!$A$2:$I$1722,9,FALSE),"")</f>
        <v/>
      </c>
      <c r="BB278" s="14" t="str">
        <f>IFERROR(VLOOKUP($AG$1&amp;'Service PJ'!$D276&amp;'Service PJ'!$B276&amp;'Service PJ'!$A276&amp;"*",'EPA_US9RT techs'!$A$2:$I$1722,9,FALSE),"")</f>
        <v/>
      </c>
      <c r="BC278" s="14" t="str">
        <f>IFERROR(VLOOKUP($AG$1&amp;'Service PJ'!$D276&amp;'Service PJ'!$B276&amp;'Service PJ'!$A276&amp;"*",'EPA_US9RT techs'!$A$2:$I$1722,9,FALSE),"")</f>
        <v/>
      </c>
      <c r="BD278" s="14" t="str">
        <f>IFERROR(VLOOKUP($AG$1&amp;'Service PJ'!$D276&amp;'Service PJ'!$B276&amp;'Service PJ'!$A276&amp;"*",'EPA_US9RT techs'!$A$2:$I$1722,9,FALSE),"")</f>
        <v/>
      </c>
      <c r="BE278" s="14" t="str">
        <f>IFERROR(VLOOKUP($AG$1&amp;'Service PJ'!$D276&amp;'Service PJ'!$B276&amp;'Service PJ'!$A276&amp;"*",'EPA_US9RT techs'!$A$2:$I$1722,9,FALSE),"")</f>
        <v/>
      </c>
      <c r="BF278" s="14" t="str">
        <f>IFERROR(VLOOKUP($AG$1&amp;'Service PJ'!$D276&amp;'Service PJ'!$B276&amp;'Service PJ'!$A276&amp;"*",'EPA_US9RT techs'!$A$2:$I$1722,9,FALSE),"")</f>
        <v/>
      </c>
      <c r="BG278" s="14" t="str">
        <f>IFERROR(VLOOKUP($AG$1&amp;'Service PJ'!$D276&amp;'Service PJ'!$B276&amp;'Service PJ'!$A276&amp;"*",'EPA_US9RT techs'!$A$2:$I$1722,9,FALSE),"")</f>
        <v/>
      </c>
      <c r="BH278" s="14" t="str">
        <f>IFERROR(VLOOKUP($AG$1&amp;'Service PJ'!$D276&amp;'Service PJ'!$B276&amp;'Service PJ'!$A276&amp;"*",'EPA_US9RT techs'!$A$2:$I$1722,9,FALSE),"")</f>
        <v/>
      </c>
      <c r="BI278" s="14" t="str">
        <f>IFERROR(VLOOKUP($AG$1&amp;'Service PJ'!$D276&amp;'Service PJ'!$B276&amp;'Service PJ'!$A276&amp;"*",'EPA_US9RT techs'!$A$2:$I$1722,9,FALSE),"")</f>
        <v/>
      </c>
      <c r="BJ278" s="14" t="str">
        <f>IFERROR(VLOOKUP($AG$1&amp;'Service PJ'!$D276&amp;'Service PJ'!$B276&amp;'Service PJ'!$A276&amp;"*",'EPA_US9RT techs'!$A$2:$I$1722,9,FALSE),"")</f>
        <v/>
      </c>
      <c r="BK278" s="14" t="str">
        <f>IFERROR(VLOOKUP($AG$1&amp;'Service PJ'!$D276&amp;'Service PJ'!$B276&amp;'Service PJ'!$A276&amp;"*",'EPA_US9RT techs'!$A$2:$I$1722,9,FALSE),"")</f>
        <v/>
      </c>
      <c r="BM278" t="str">
        <f>IF(SUM(BN278:CD278)=0,"\I:",'Service PJ'!$D276&amp;"_"&amp;'Service PJ'!$E276&amp;"_"&amp;'Service PJ'!$C276)</f>
        <v>\I:</v>
      </c>
      <c r="BN278" s="14" t="str">
        <f>IFERROR(VLOOKUP($BM$1&amp;'Service PJ'!$D276&amp;'Service PJ'!$B276&amp;'Service PJ'!$A276&amp;"*",'EPA_US9RT techs'!$A$2:$I$1722,9,FALSE),"")</f>
        <v/>
      </c>
      <c r="BO278" s="14" t="str">
        <f>IFERROR(VLOOKUP($BM$1&amp;'Service PJ'!$D276&amp;'Service PJ'!$B276&amp;'Service PJ'!$A276&amp;"*",'EPA_US9RT techs'!$A$2:$I$1722,9,FALSE),"")</f>
        <v/>
      </c>
      <c r="BP278" s="14" t="str">
        <f>IFERROR(VLOOKUP($BM$1&amp;'Service PJ'!$D276&amp;'Service PJ'!$B276&amp;'Service PJ'!$A276&amp;"*",'EPA_US9RT techs'!$A$2:$I$1722,9,FALSE),"")</f>
        <v/>
      </c>
      <c r="BQ278" s="14" t="str">
        <f>IFERROR(VLOOKUP($BM$1&amp;'Service PJ'!$D276&amp;'Service PJ'!$B276&amp;'Service PJ'!$A276&amp;"*",'EPA_US9RT techs'!$A$2:$I$1722,9,FALSE),"")</f>
        <v/>
      </c>
      <c r="BR278" s="14" t="str">
        <f>IFERROR(VLOOKUP($BM$1&amp;'Service PJ'!$D276&amp;'Service PJ'!$B276&amp;'Service PJ'!$A276&amp;"*",'EPA_US9RT techs'!$A$2:$I$1722,9,FALSE),"")</f>
        <v/>
      </c>
      <c r="BS278" s="14" t="str">
        <f>IFERROR(VLOOKUP($BM$1&amp;'Service PJ'!$D276&amp;'Service PJ'!$B276&amp;'Service PJ'!$A276&amp;"*",'EPA_US9RT techs'!$A$2:$I$1722,9,FALSE),"")</f>
        <v/>
      </c>
      <c r="BT278" s="14" t="str">
        <f>IFERROR(VLOOKUP($BM$1&amp;'Service PJ'!$D276&amp;'Service PJ'!$B276&amp;'Service PJ'!$A276&amp;"*",'EPA_US9RT techs'!$A$2:$I$1722,9,FALSE),"")</f>
        <v/>
      </c>
      <c r="BU278" s="14" t="str">
        <f>IFERROR(VLOOKUP($BM$1&amp;'Service PJ'!$D276&amp;'Service PJ'!$B276&amp;'Service PJ'!$A276&amp;"*",'EPA_US9RT techs'!$A$2:$I$1722,9,FALSE),"")</f>
        <v/>
      </c>
      <c r="BV278" s="14" t="str">
        <f>IFERROR(VLOOKUP($BM$1&amp;'Service PJ'!$D276&amp;'Service PJ'!$B276&amp;'Service PJ'!$A276&amp;"*",'EPA_US9RT techs'!$A$2:$I$1722,9,FALSE),"")</f>
        <v/>
      </c>
      <c r="BW278" s="14" t="str">
        <f>IFERROR(VLOOKUP($BM$1&amp;'Service PJ'!$D276&amp;'Service PJ'!$B276&amp;'Service PJ'!$A276&amp;"*",'EPA_US9RT techs'!$A$2:$I$1722,9,FALSE),"")</f>
        <v/>
      </c>
      <c r="BX278" s="14" t="str">
        <f>IFERROR(VLOOKUP($BM$1&amp;'Service PJ'!$D276&amp;'Service PJ'!$B276&amp;'Service PJ'!$A276&amp;"*",'EPA_US9RT techs'!$A$2:$I$1722,9,FALSE),"")</f>
        <v/>
      </c>
      <c r="BY278" s="14" t="str">
        <f>IFERROR(VLOOKUP($BM$1&amp;'Service PJ'!$D276&amp;'Service PJ'!$B276&amp;'Service PJ'!$A276&amp;"*",'EPA_US9RT techs'!$A$2:$I$1722,9,FALSE),"")</f>
        <v/>
      </c>
      <c r="BZ278" s="14" t="str">
        <f>IFERROR(VLOOKUP($BM$1&amp;'Service PJ'!$D276&amp;'Service PJ'!$B276&amp;'Service PJ'!$A276&amp;"*",'EPA_US9RT techs'!$A$2:$I$1722,9,FALSE),"")</f>
        <v/>
      </c>
      <c r="CA278" s="14" t="str">
        <f>IFERROR(VLOOKUP($BM$1&amp;'Service PJ'!$D276&amp;'Service PJ'!$B276&amp;'Service PJ'!$A276&amp;"*",'EPA_US9RT techs'!$A$2:$I$1722,9,FALSE),"")</f>
        <v/>
      </c>
      <c r="CB278" s="14" t="str">
        <f>IFERROR(VLOOKUP($BM$1&amp;'Service PJ'!$D276&amp;'Service PJ'!$B276&amp;'Service PJ'!$A276&amp;"*",'EPA_US9RT techs'!$A$2:$I$1722,9,FALSE),"")</f>
        <v/>
      </c>
      <c r="CC278" s="14" t="str">
        <f>IFERROR(VLOOKUP($BM$1&amp;'Service PJ'!$D276&amp;'Service PJ'!$B276&amp;'Service PJ'!$A276&amp;"*",'EPA_US9RT techs'!$A$2:$I$1722,9,FALSE),"")</f>
        <v/>
      </c>
      <c r="CD278" s="14" t="str">
        <f>IFERROR(VLOOKUP($BM$1&amp;'Service PJ'!$D276&amp;'Service PJ'!$B276&amp;'Service PJ'!$A276&amp;"*",'EPA_US9RT techs'!$A$2:$I$1722,9,FALSE),"")</f>
        <v/>
      </c>
      <c r="CE278" s="14" t="str">
        <f>IFERROR(VLOOKUP($BM$1&amp;'Service PJ'!$D276&amp;'Service PJ'!$B276&amp;'Service PJ'!$A276&amp;"*",'EPA_US9RT techs'!$A$2:$I$1722,9,FALSE),"")</f>
        <v/>
      </c>
      <c r="CF278" s="14" t="str">
        <f>IFERROR(VLOOKUP($BM$1&amp;'Service PJ'!$D276&amp;'Service PJ'!$B276&amp;'Service PJ'!$A276&amp;"*",'EPA_US9RT techs'!$A$2:$I$1722,9,FALSE),"")</f>
        <v/>
      </c>
      <c r="CG278" s="14" t="str">
        <f>IFERROR(VLOOKUP($BM$1&amp;'Service PJ'!$D276&amp;'Service PJ'!$B276&amp;'Service PJ'!$A276&amp;"*",'EPA_US9RT techs'!$A$2:$I$1722,9,FALSE),"")</f>
        <v/>
      </c>
      <c r="CH278" s="14" t="str">
        <f>IFERROR(VLOOKUP($BM$1&amp;'Service PJ'!$D276&amp;'Service PJ'!$B276&amp;'Service PJ'!$A276&amp;"*",'EPA_US9RT techs'!$A$2:$I$1722,9,FALSE),"")</f>
        <v/>
      </c>
      <c r="CI278" s="14" t="str">
        <f>IFERROR(VLOOKUP($BM$1&amp;'Service PJ'!$D276&amp;'Service PJ'!$B276&amp;'Service PJ'!$A276&amp;"*",'EPA_US9RT techs'!$A$2:$I$1722,9,FALSE),"")</f>
        <v/>
      </c>
      <c r="CJ278" s="14" t="str">
        <f>IFERROR(VLOOKUP($BM$1&amp;'Service PJ'!$D276&amp;'Service PJ'!$B276&amp;'Service PJ'!$A276&amp;"*",'EPA_US9RT techs'!$A$2:$I$1722,9,FALSE),"")</f>
        <v/>
      </c>
      <c r="CK278" s="14" t="str">
        <f>IFERROR(VLOOKUP($BM$1&amp;'Service PJ'!$D276&amp;'Service PJ'!$B276&amp;'Service PJ'!$A276&amp;"*",'EPA_US9RT techs'!$A$2:$I$1722,9,FALSE),"")</f>
        <v/>
      </c>
      <c r="CL278" s="14" t="str">
        <f>IFERROR(VLOOKUP($BM$1&amp;'Service PJ'!$D276&amp;'Service PJ'!$B276&amp;'Service PJ'!$A276&amp;"*",'EPA_US9RT techs'!$A$2:$I$1722,9,FALSE),"")</f>
        <v/>
      </c>
      <c r="CM278" s="14" t="str">
        <f>IFERROR(VLOOKUP($BM$1&amp;'Service PJ'!$D276&amp;'Service PJ'!$B276&amp;'Service PJ'!$A276&amp;"*",'EPA_US9RT techs'!$A$2:$I$1722,9,FALSE),"")</f>
        <v/>
      </c>
      <c r="CN278" s="14" t="str">
        <f>IFERROR(VLOOKUP($BM$1&amp;'Service PJ'!$D276&amp;'Service PJ'!$B276&amp;'Service PJ'!$A276&amp;"*",'EPA_US9RT techs'!$A$2:$I$1722,9,FALSE),"")</f>
        <v/>
      </c>
      <c r="CO278" s="14" t="str">
        <f>IFERROR(VLOOKUP($BM$1&amp;'Service PJ'!$D276&amp;'Service PJ'!$B276&amp;'Service PJ'!$A276&amp;"*",'EPA_US9RT techs'!$A$2:$I$1722,9,FALSE),"")</f>
        <v/>
      </c>
      <c r="CP278" s="14" t="str">
        <f>IFERROR(VLOOKUP($BM$1&amp;'Service PJ'!$D276&amp;'Service PJ'!$B276&amp;'Service PJ'!$A276&amp;"*",'EPA_US9RT techs'!$A$2:$I$1722,9,FALSE),"")</f>
        <v/>
      </c>
      <c r="CQ278" s="14" t="str">
        <f>IFERROR(VLOOKUP($BM$1&amp;'Service PJ'!$D276&amp;'Service PJ'!$B276&amp;'Service PJ'!$A276&amp;"*",'EPA_US9RT techs'!$A$2:$I$1722,9,FALSE),"")</f>
        <v/>
      </c>
      <c r="CS278" t="str">
        <f>IF(SUM(CT278:DJ278)=0,"\I:",'Service PJ'!$D276&amp;"_"&amp;'Service PJ'!$E276&amp;"_"&amp;'Service PJ'!$C276)</f>
        <v>INM_STM_HET</v>
      </c>
      <c r="CT278" s="2">
        <f>IFERROR(VLOOKUP($CS$1&amp;'Service PJ'!$D276&amp;'Service PJ'!$B276&amp;'Service PJ'!$A276&amp;"*",'EPA_US9RT techs'!$A$2:$I$1722,9,FALSE),"")</f>
        <v>50</v>
      </c>
      <c r="CU278" s="2">
        <f>IFERROR(VLOOKUP($CS$1&amp;'Service PJ'!$D276&amp;'Service PJ'!$B276&amp;'Service PJ'!$A276&amp;"*",'EPA_US9RT techs'!$A$2:$I$1722,9,FALSE),"")</f>
        <v>50</v>
      </c>
      <c r="CV278" s="2">
        <f>IFERROR(VLOOKUP($CS$1&amp;'Service PJ'!$D276&amp;'Service PJ'!$B276&amp;'Service PJ'!$A276&amp;"*",'EPA_US9RT techs'!$A$2:$I$1722,9,FALSE),"")</f>
        <v>50</v>
      </c>
      <c r="CW278" s="2">
        <f>IFERROR(VLOOKUP($CS$1&amp;'Service PJ'!$D276&amp;'Service PJ'!$B276&amp;'Service PJ'!$A276&amp;"*",'EPA_US9RT techs'!$A$2:$I$1722,9,FALSE),"")</f>
        <v>50</v>
      </c>
      <c r="CX278" s="2">
        <f>IFERROR(VLOOKUP($CS$1&amp;'Service PJ'!$D276&amp;'Service PJ'!$B276&amp;'Service PJ'!$A276&amp;"*",'EPA_US9RT techs'!$A$2:$I$1722,9,FALSE),"")</f>
        <v>50</v>
      </c>
      <c r="CY278" s="2">
        <f>IFERROR(VLOOKUP($CS$1&amp;'Service PJ'!$D276&amp;'Service PJ'!$B276&amp;'Service PJ'!$A276&amp;"*",'EPA_US9RT techs'!$A$2:$I$1722,9,FALSE),"")</f>
        <v>50</v>
      </c>
      <c r="CZ278" s="2">
        <f>IFERROR(VLOOKUP($CS$1&amp;'Service PJ'!$D276&amp;'Service PJ'!$B276&amp;'Service PJ'!$A276&amp;"*",'EPA_US9RT techs'!$A$2:$I$1722,9,FALSE),"")</f>
        <v>50</v>
      </c>
      <c r="DA278" s="2">
        <f>IFERROR(VLOOKUP($CS$1&amp;'Service PJ'!$D276&amp;'Service PJ'!$B276&amp;'Service PJ'!$A276&amp;"*",'EPA_US9RT techs'!$A$2:$I$1722,9,FALSE),"")</f>
        <v>50</v>
      </c>
      <c r="DB278" s="2">
        <f>IFERROR(VLOOKUP($CS$1&amp;'Service PJ'!$D276&amp;'Service PJ'!$B276&amp;'Service PJ'!$A276&amp;"*",'EPA_US9RT techs'!$A$2:$I$1722,9,FALSE),"")</f>
        <v>50</v>
      </c>
      <c r="DC278" s="2">
        <f>IFERROR(VLOOKUP($CS$1&amp;'Service PJ'!$D276&amp;'Service PJ'!$B276&amp;'Service PJ'!$A276&amp;"*",'EPA_US9RT techs'!$A$2:$I$1722,9,FALSE),"")</f>
        <v>50</v>
      </c>
      <c r="DD278" s="2">
        <f>IFERROR(VLOOKUP($CS$1&amp;'Service PJ'!$D276&amp;'Service PJ'!$B276&amp;'Service PJ'!$A276&amp;"*",'EPA_US9RT techs'!$A$2:$I$1722,9,FALSE),"")</f>
        <v>50</v>
      </c>
      <c r="DE278" s="2">
        <f>IFERROR(VLOOKUP($CS$1&amp;'Service PJ'!$D276&amp;'Service PJ'!$B276&amp;'Service PJ'!$A276&amp;"*",'EPA_US9RT techs'!$A$2:$I$1722,9,FALSE),"")</f>
        <v>50</v>
      </c>
      <c r="DF278" s="2">
        <f>IFERROR(VLOOKUP($CS$1&amp;'Service PJ'!$D276&amp;'Service PJ'!$B276&amp;'Service PJ'!$A276&amp;"*",'EPA_US9RT techs'!$A$2:$I$1722,9,FALSE),"")</f>
        <v>50</v>
      </c>
      <c r="DG278" s="2">
        <f>IFERROR(VLOOKUP($CS$1&amp;'Service PJ'!$D276&amp;'Service PJ'!$B276&amp;'Service PJ'!$A276&amp;"*",'EPA_US9RT techs'!$A$2:$I$1722,9,FALSE),"")</f>
        <v>50</v>
      </c>
      <c r="DH278" s="2">
        <f>IFERROR(VLOOKUP($CS$1&amp;'Service PJ'!$D276&amp;'Service PJ'!$B276&amp;'Service PJ'!$A276&amp;"*",'EPA_US9RT techs'!$A$2:$I$1722,9,FALSE),"")</f>
        <v>50</v>
      </c>
      <c r="DI278" s="2">
        <f>IFERROR(VLOOKUP($CS$1&amp;'Service PJ'!$D276&amp;'Service PJ'!$B276&amp;'Service PJ'!$A276&amp;"*",'EPA_US9RT techs'!$A$2:$I$1722,9,FALSE),"")</f>
        <v>50</v>
      </c>
      <c r="DJ278" s="2">
        <f>IFERROR(VLOOKUP($CS$1&amp;'Service PJ'!$D276&amp;'Service PJ'!$B276&amp;'Service PJ'!$A276&amp;"*",'EPA_US9RT techs'!$A$2:$I$1722,9,FALSE),"")</f>
        <v>50</v>
      </c>
      <c r="DK278" s="2">
        <f>IFERROR(VLOOKUP($CS$1&amp;'Service PJ'!$D276&amp;'Service PJ'!$B276&amp;'Service PJ'!$A276&amp;"*",'EPA_US9RT techs'!$A$2:$I$1722,9,FALSE),"")</f>
        <v>50</v>
      </c>
      <c r="DL278" s="2">
        <f>IFERROR(VLOOKUP($CS$1&amp;'Service PJ'!$D276&amp;'Service PJ'!$B276&amp;'Service PJ'!$A276&amp;"*",'EPA_US9RT techs'!$A$2:$I$1722,9,FALSE),"")</f>
        <v>50</v>
      </c>
      <c r="DM278" s="2">
        <f>IFERROR(VLOOKUP($CS$1&amp;'Service PJ'!$D276&amp;'Service PJ'!$B276&amp;'Service PJ'!$A276&amp;"*",'EPA_US9RT techs'!$A$2:$I$1722,9,FALSE),"")</f>
        <v>50</v>
      </c>
      <c r="DN278" s="2">
        <f>IFERROR(VLOOKUP($CS$1&amp;'Service PJ'!$D276&amp;'Service PJ'!$B276&amp;'Service PJ'!$A276&amp;"*",'EPA_US9RT techs'!$A$2:$I$1722,9,FALSE),"")</f>
        <v>50</v>
      </c>
      <c r="DO278" s="2">
        <f>IFERROR(VLOOKUP($CS$1&amp;'Service PJ'!$D276&amp;'Service PJ'!$B276&amp;'Service PJ'!$A276&amp;"*",'EPA_US9RT techs'!$A$2:$I$1722,9,FALSE),"")</f>
        <v>50</v>
      </c>
      <c r="DP278" s="2">
        <f>IFERROR(VLOOKUP($CS$1&amp;'Service PJ'!$D276&amp;'Service PJ'!$B276&amp;'Service PJ'!$A276&amp;"*",'EPA_US9RT techs'!$A$2:$I$1722,9,FALSE),"")</f>
        <v>50</v>
      </c>
      <c r="DQ278" s="2">
        <f>IFERROR(VLOOKUP($CS$1&amp;'Service PJ'!$D276&amp;'Service PJ'!$B276&amp;'Service PJ'!$A276&amp;"*",'EPA_US9RT techs'!$A$2:$I$1722,9,FALSE),"")</f>
        <v>50</v>
      </c>
      <c r="DR278" s="2">
        <f>IFERROR(VLOOKUP($CS$1&amp;'Service PJ'!$D276&amp;'Service PJ'!$B276&amp;'Service PJ'!$A276&amp;"*",'EPA_US9RT techs'!$A$2:$I$1722,9,FALSE),"")</f>
        <v>50</v>
      </c>
      <c r="DS278" s="2">
        <f>IFERROR(VLOOKUP($CS$1&amp;'Service PJ'!$D276&amp;'Service PJ'!$B276&amp;'Service PJ'!$A276&amp;"*",'EPA_US9RT techs'!$A$2:$I$1722,9,FALSE),"")</f>
        <v>50</v>
      </c>
      <c r="DT278" s="2">
        <f>IFERROR(VLOOKUP($CS$1&amp;'Service PJ'!$D276&amp;'Service PJ'!$B276&amp;'Service PJ'!$A276&amp;"*",'EPA_US9RT techs'!$A$2:$I$1722,9,FALSE),"")</f>
        <v>50</v>
      </c>
      <c r="DU278" s="2">
        <f>IFERROR(VLOOKUP($CS$1&amp;'Service PJ'!$D276&amp;'Service PJ'!$B276&amp;'Service PJ'!$A276&amp;"*",'EPA_US9RT techs'!$A$2:$I$1722,9,FALSE),"")</f>
        <v>50</v>
      </c>
      <c r="DV278" s="2">
        <f>IFERROR(VLOOKUP($CS$1&amp;'Service PJ'!$D276&amp;'Service PJ'!$B276&amp;'Service PJ'!$A276&amp;"*",'EPA_US9RT techs'!$A$2:$I$1722,9,FALSE),"")</f>
        <v>50</v>
      </c>
      <c r="DW278" s="2">
        <f>IFERROR(VLOOKUP($CS$1&amp;'Service PJ'!$D276&amp;'Service PJ'!$B276&amp;'Service PJ'!$A276&amp;"*",'EPA_US9RT techs'!$A$2:$I$1722,9,FALSE),"")</f>
        <v>50</v>
      </c>
    </row>
    <row r="279" spans="1:127" x14ac:dyDescent="0.45">
      <c r="A279" t="str">
        <f>IF(SUM(B279:R279)=0,"\I:",'Service PJ'!$D277&amp;"_"&amp;'Service PJ'!$E277&amp;"_"&amp;'Service PJ'!$C277)</f>
        <v>\I:</v>
      </c>
      <c r="B279" s="14" t="str">
        <f>IFERROR(VLOOKUP($A$1&amp;'Service PJ'!$D277&amp;'Service PJ'!$B277&amp;'Service PJ'!$A277&amp;"*",'EPA_US9RT techs'!$A$2:$I$1722,9,FALSE),"")</f>
        <v/>
      </c>
      <c r="C279" s="14" t="str">
        <f>IFERROR(VLOOKUP($A$1&amp;'Service PJ'!$D277&amp;'Service PJ'!$B277&amp;'Service PJ'!$A277&amp;"*",'EPA_US9RT techs'!$A$2:$I$1722,9,FALSE),"")</f>
        <v/>
      </c>
      <c r="D279" s="14" t="str">
        <f>IFERROR(VLOOKUP($A$1&amp;'Service PJ'!$D277&amp;'Service PJ'!$B277&amp;'Service PJ'!$A277&amp;"*",'EPA_US9RT techs'!$A$2:$I$1722,9,FALSE),"")</f>
        <v/>
      </c>
      <c r="E279" s="14" t="str">
        <f>IFERROR(VLOOKUP($A$1&amp;'Service PJ'!$D277&amp;'Service PJ'!$B277&amp;'Service PJ'!$A277&amp;"*",'EPA_US9RT techs'!$A$2:$I$1722,9,FALSE),"")</f>
        <v/>
      </c>
      <c r="F279" s="14" t="str">
        <f>IFERROR(VLOOKUP($A$1&amp;'Service PJ'!$D277&amp;'Service PJ'!$B277&amp;'Service PJ'!$A277&amp;"*",'EPA_US9RT techs'!$A$2:$I$1722,9,FALSE),"")</f>
        <v/>
      </c>
      <c r="G279" s="14" t="str">
        <f>IFERROR(VLOOKUP($A$1&amp;'Service PJ'!$D277&amp;'Service PJ'!$B277&amp;'Service PJ'!$A277&amp;"*",'EPA_US9RT techs'!$A$2:$I$1722,9,FALSE),"")</f>
        <v/>
      </c>
      <c r="H279" s="14" t="str">
        <f>IFERROR(VLOOKUP($A$1&amp;'Service PJ'!$D277&amp;'Service PJ'!$B277&amp;'Service PJ'!$A277&amp;"*",'EPA_US9RT techs'!$A$2:$I$1722,9,FALSE),"")</f>
        <v/>
      </c>
      <c r="I279" s="14" t="str">
        <f>IFERROR(VLOOKUP($A$1&amp;'Service PJ'!$D277&amp;'Service PJ'!$B277&amp;'Service PJ'!$A277&amp;"*",'EPA_US9RT techs'!$A$2:$I$1722,9,FALSE),"")</f>
        <v/>
      </c>
      <c r="J279" s="14" t="str">
        <f>IFERROR(VLOOKUP($A$1&amp;'Service PJ'!$D277&amp;'Service PJ'!$B277&amp;'Service PJ'!$A277&amp;"*",'EPA_US9RT techs'!$A$2:$I$1722,9,FALSE),"")</f>
        <v/>
      </c>
      <c r="K279" s="14" t="str">
        <f>IFERROR(VLOOKUP($A$1&amp;'Service PJ'!$D277&amp;'Service PJ'!$B277&amp;'Service PJ'!$A277&amp;"*",'EPA_US9RT techs'!$A$2:$I$1722,9,FALSE),"")</f>
        <v/>
      </c>
      <c r="L279" s="14" t="str">
        <f>IFERROR(VLOOKUP($A$1&amp;'Service PJ'!$D277&amp;'Service PJ'!$B277&amp;'Service PJ'!$A277&amp;"*",'EPA_US9RT techs'!$A$2:$I$1722,9,FALSE),"")</f>
        <v/>
      </c>
      <c r="M279" s="14" t="str">
        <f>IFERROR(VLOOKUP($A$1&amp;'Service PJ'!$D277&amp;'Service PJ'!$B277&amp;'Service PJ'!$A277&amp;"*",'EPA_US9RT techs'!$A$2:$I$1722,9,FALSE),"")</f>
        <v/>
      </c>
      <c r="N279" s="14" t="str">
        <f>IFERROR(VLOOKUP($A$1&amp;'Service PJ'!$D277&amp;'Service PJ'!$B277&amp;'Service PJ'!$A277&amp;"*",'EPA_US9RT techs'!$A$2:$I$1722,9,FALSE),"")</f>
        <v/>
      </c>
      <c r="O279" s="14" t="str">
        <f>IFERROR(VLOOKUP($A$1&amp;'Service PJ'!$D277&amp;'Service PJ'!$B277&amp;'Service PJ'!$A277&amp;"*",'EPA_US9RT techs'!$A$2:$I$1722,9,FALSE),"")</f>
        <v/>
      </c>
      <c r="P279" s="14" t="str">
        <f>IFERROR(VLOOKUP($A$1&amp;'Service PJ'!$D277&amp;'Service PJ'!$B277&amp;'Service PJ'!$A277&amp;"*",'EPA_US9RT techs'!$A$2:$I$1722,9,FALSE),"")</f>
        <v/>
      </c>
      <c r="Q279" s="14" t="str">
        <f>IFERROR(VLOOKUP($A$1&amp;'Service PJ'!$D277&amp;'Service PJ'!$B277&amp;'Service PJ'!$A277&amp;"*",'EPA_US9RT techs'!$A$2:$I$1722,9,FALSE),"")</f>
        <v/>
      </c>
      <c r="R279" s="14" t="str">
        <f>IFERROR(VLOOKUP($A$1&amp;'Service PJ'!$D277&amp;'Service PJ'!$B277&amp;'Service PJ'!$A277&amp;"*",'EPA_US9RT techs'!$A$2:$I$1722,9,FALSE),"")</f>
        <v/>
      </c>
      <c r="S279" s="14" t="str">
        <f>IFERROR(VLOOKUP($A$1&amp;'Service PJ'!$D277&amp;'Service PJ'!$B277&amp;'Service PJ'!$A277&amp;"*",'EPA_US9RT techs'!$A$2:$I$1722,9,FALSE),"")</f>
        <v/>
      </c>
      <c r="T279" s="14" t="str">
        <f>IFERROR(VLOOKUP($A$1&amp;'Service PJ'!$D277&amp;'Service PJ'!$B277&amp;'Service PJ'!$A277&amp;"*",'EPA_US9RT techs'!$A$2:$I$1722,9,FALSE),"")</f>
        <v/>
      </c>
      <c r="U279" s="14" t="str">
        <f>IFERROR(VLOOKUP($A$1&amp;'Service PJ'!$D277&amp;'Service PJ'!$B277&amp;'Service PJ'!$A277&amp;"*",'EPA_US9RT techs'!$A$2:$I$1722,9,FALSE),"")</f>
        <v/>
      </c>
      <c r="V279" s="14" t="str">
        <f>IFERROR(VLOOKUP($A$1&amp;'Service PJ'!$D277&amp;'Service PJ'!$B277&amp;'Service PJ'!$A277&amp;"*",'EPA_US9RT techs'!$A$2:$I$1722,9,FALSE),"")</f>
        <v/>
      </c>
      <c r="W279" s="14" t="str">
        <f>IFERROR(VLOOKUP($A$1&amp;'Service PJ'!$D277&amp;'Service PJ'!$B277&amp;'Service PJ'!$A277&amp;"*",'EPA_US9RT techs'!$A$2:$I$1722,9,FALSE),"")</f>
        <v/>
      </c>
      <c r="X279" s="14" t="str">
        <f>IFERROR(VLOOKUP($A$1&amp;'Service PJ'!$D277&amp;'Service PJ'!$B277&amp;'Service PJ'!$A277&amp;"*",'EPA_US9RT techs'!$A$2:$I$1722,9,FALSE),"")</f>
        <v/>
      </c>
      <c r="Y279" s="14" t="str">
        <f>IFERROR(VLOOKUP($A$1&amp;'Service PJ'!$D277&amp;'Service PJ'!$B277&amp;'Service PJ'!$A277&amp;"*",'EPA_US9RT techs'!$A$2:$I$1722,9,FALSE),"")</f>
        <v/>
      </c>
      <c r="Z279" s="14" t="str">
        <f>IFERROR(VLOOKUP($A$1&amp;'Service PJ'!$D277&amp;'Service PJ'!$B277&amp;'Service PJ'!$A277&amp;"*",'EPA_US9RT techs'!$A$2:$I$1722,9,FALSE),"")</f>
        <v/>
      </c>
      <c r="AA279" s="14" t="str">
        <f>IFERROR(VLOOKUP($A$1&amp;'Service PJ'!$D277&amp;'Service PJ'!$B277&amp;'Service PJ'!$A277&amp;"*",'EPA_US9RT techs'!$A$2:$I$1722,9,FALSE),"")</f>
        <v/>
      </c>
      <c r="AB279" s="14" t="str">
        <f>IFERROR(VLOOKUP($A$1&amp;'Service PJ'!$D277&amp;'Service PJ'!$B277&amp;'Service PJ'!$A277&amp;"*",'EPA_US9RT techs'!$A$2:$I$1722,9,FALSE),"")</f>
        <v/>
      </c>
      <c r="AC279" s="14" t="str">
        <f>IFERROR(VLOOKUP($A$1&amp;'Service PJ'!$D277&amp;'Service PJ'!$B277&amp;'Service PJ'!$A277&amp;"*",'EPA_US9RT techs'!$A$2:$I$1722,9,FALSE),"")</f>
        <v/>
      </c>
      <c r="AD279" s="14" t="str">
        <f>IFERROR(VLOOKUP($A$1&amp;'Service PJ'!$D277&amp;'Service PJ'!$B277&amp;'Service PJ'!$A277&amp;"*",'EPA_US9RT techs'!$A$2:$I$1722,9,FALSE),"")</f>
        <v/>
      </c>
      <c r="AE279" s="14" t="str">
        <f>IFERROR(VLOOKUP($A$1&amp;'Service PJ'!$D277&amp;'Service PJ'!$B277&amp;'Service PJ'!$A277&amp;"*",'EPA_US9RT techs'!$A$2:$I$1722,9,FALSE),"")</f>
        <v/>
      </c>
      <c r="AG279" t="str">
        <f>IF(SUM(AH279:AX279)=0,"\I:",'Service PJ'!$D277&amp;"_"&amp;'Service PJ'!$E277&amp;"_"&amp;'Service PJ'!$C277)</f>
        <v>\I:</v>
      </c>
      <c r="AH279" s="14" t="str">
        <f>IFERROR(VLOOKUP($AG$1&amp;'Service PJ'!$D277&amp;'Service PJ'!$B277&amp;'Service PJ'!$A277&amp;"*",'EPA_US9RT techs'!$A$2:$I$1722,9,FALSE),"")</f>
        <v/>
      </c>
      <c r="AI279" s="14" t="str">
        <f>IFERROR(VLOOKUP($AG$1&amp;'Service PJ'!$D277&amp;'Service PJ'!$B277&amp;'Service PJ'!$A277&amp;"*",'EPA_US9RT techs'!$A$2:$I$1722,9,FALSE),"")</f>
        <v/>
      </c>
      <c r="AJ279" s="14" t="str">
        <f>IFERROR(VLOOKUP($AG$1&amp;'Service PJ'!$D277&amp;'Service PJ'!$B277&amp;'Service PJ'!$A277&amp;"*",'EPA_US9RT techs'!$A$2:$I$1722,9,FALSE),"")</f>
        <v/>
      </c>
      <c r="AK279" s="14" t="str">
        <f>IFERROR(VLOOKUP($AG$1&amp;'Service PJ'!$D277&amp;'Service PJ'!$B277&amp;'Service PJ'!$A277&amp;"*",'EPA_US9RT techs'!$A$2:$I$1722,9,FALSE),"")</f>
        <v/>
      </c>
      <c r="AL279" s="14" t="str">
        <f>IFERROR(VLOOKUP($AG$1&amp;'Service PJ'!$D277&amp;'Service PJ'!$B277&amp;'Service PJ'!$A277&amp;"*",'EPA_US9RT techs'!$A$2:$I$1722,9,FALSE),"")</f>
        <v/>
      </c>
      <c r="AM279" s="14" t="str">
        <f>IFERROR(VLOOKUP($AG$1&amp;'Service PJ'!$D277&amp;'Service PJ'!$B277&amp;'Service PJ'!$A277&amp;"*",'EPA_US9RT techs'!$A$2:$I$1722,9,FALSE),"")</f>
        <v/>
      </c>
      <c r="AN279" s="14" t="str">
        <f>IFERROR(VLOOKUP($AG$1&amp;'Service PJ'!$D277&amp;'Service PJ'!$B277&amp;'Service PJ'!$A277&amp;"*",'EPA_US9RT techs'!$A$2:$I$1722,9,FALSE),"")</f>
        <v/>
      </c>
      <c r="AO279" s="14" t="str">
        <f>IFERROR(VLOOKUP($AG$1&amp;'Service PJ'!$D277&amp;'Service PJ'!$B277&amp;'Service PJ'!$A277&amp;"*",'EPA_US9RT techs'!$A$2:$I$1722,9,FALSE),"")</f>
        <v/>
      </c>
      <c r="AP279" s="14" t="str">
        <f>IFERROR(VLOOKUP($AG$1&amp;'Service PJ'!$D277&amp;'Service PJ'!$B277&amp;'Service PJ'!$A277&amp;"*",'EPA_US9RT techs'!$A$2:$I$1722,9,FALSE),"")</f>
        <v/>
      </c>
      <c r="AQ279" s="14" t="str">
        <f>IFERROR(VLOOKUP($AG$1&amp;'Service PJ'!$D277&amp;'Service PJ'!$B277&amp;'Service PJ'!$A277&amp;"*",'EPA_US9RT techs'!$A$2:$I$1722,9,FALSE),"")</f>
        <v/>
      </c>
      <c r="AR279" s="14" t="str">
        <f>IFERROR(VLOOKUP($AG$1&amp;'Service PJ'!$D277&amp;'Service PJ'!$B277&amp;'Service PJ'!$A277&amp;"*",'EPA_US9RT techs'!$A$2:$I$1722,9,FALSE),"")</f>
        <v/>
      </c>
      <c r="AS279" s="14" t="str">
        <f>IFERROR(VLOOKUP($AG$1&amp;'Service PJ'!$D277&amp;'Service PJ'!$B277&amp;'Service PJ'!$A277&amp;"*",'EPA_US9RT techs'!$A$2:$I$1722,9,FALSE),"")</f>
        <v/>
      </c>
      <c r="AT279" s="14" t="str">
        <f>IFERROR(VLOOKUP($AG$1&amp;'Service PJ'!$D277&amp;'Service PJ'!$B277&amp;'Service PJ'!$A277&amp;"*",'EPA_US9RT techs'!$A$2:$I$1722,9,FALSE),"")</f>
        <v/>
      </c>
      <c r="AU279" s="14" t="str">
        <f>IFERROR(VLOOKUP($AG$1&amp;'Service PJ'!$D277&amp;'Service PJ'!$B277&amp;'Service PJ'!$A277&amp;"*",'EPA_US9RT techs'!$A$2:$I$1722,9,FALSE),"")</f>
        <v/>
      </c>
      <c r="AV279" s="14" t="str">
        <f>IFERROR(VLOOKUP($AG$1&amp;'Service PJ'!$D277&amp;'Service PJ'!$B277&amp;'Service PJ'!$A277&amp;"*",'EPA_US9RT techs'!$A$2:$I$1722,9,FALSE),"")</f>
        <v/>
      </c>
      <c r="AW279" s="14" t="str">
        <f>IFERROR(VLOOKUP($AG$1&amp;'Service PJ'!$D277&amp;'Service PJ'!$B277&amp;'Service PJ'!$A277&amp;"*",'EPA_US9RT techs'!$A$2:$I$1722,9,FALSE),"")</f>
        <v/>
      </c>
      <c r="AX279" s="14" t="str">
        <f>IFERROR(VLOOKUP($AG$1&amp;'Service PJ'!$D277&amp;'Service PJ'!$B277&amp;'Service PJ'!$A277&amp;"*",'EPA_US9RT techs'!$A$2:$I$1722,9,FALSE),"")</f>
        <v/>
      </c>
      <c r="AY279" s="14" t="str">
        <f>IFERROR(VLOOKUP($AG$1&amp;'Service PJ'!$D277&amp;'Service PJ'!$B277&amp;'Service PJ'!$A277&amp;"*",'EPA_US9RT techs'!$A$2:$I$1722,9,FALSE),"")</f>
        <v/>
      </c>
      <c r="AZ279" s="14" t="str">
        <f>IFERROR(VLOOKUP($AG$1&amp;'Service PJ'!$D277&amp;'Service PJ'!$B277&amp;'Service PJ'!$A277&amp;"*",'EPA_US9RT techs'!$A$2:$I$1722,9,FALSE),"")</f>
        <v/>
      </c>
      <c r="BA279" s="14" t="str">
        <f>IFERROR(VLOOKUP($AG$1&amp;'Service PJ'!$D277&amp;'Service PJ'!$B277&amp;'Service PJ'!$A277&amp;"*",'EPA_US9RT techs'!$A$2:$I$1722,9,FALSE),"")</f>
        <v/>
      </c>
      <c r="BB279" s="14" t="str">
        <f>IFERROR(VLOOKUP($AG$1&amp;'Service PJ'!$D277&amp;'Service PJ'!$B277&amp;'Service PJ'!$A277&amp;"*",'EPA_US9RT techs'!$A$2:$I$1722,9,FALSE),"")</f>
        <v/>
      </c>
      <c r="BC279" s="14" t="str">
        <f>IFERROR(VLOOKUP($AG$1&amp;'Service PJ'!$D277&amp;'Service PJ'!$B277&amp;'Service PJ'!$A277&amp;"*",'EPA_US9RT techs'!$A$2:$I$1722,9,FALSE),"")</f>
        <v/>
      </c>
      <c r="BD279" s="14" t="str">
        <f>IFERROR(VLOOKUP($AG$1&amp;'Service PJ'!$D277&amp;'Service PJ'!$B277&amp;'Service PJ'!$A277&amp;"*",'EPA_US9RT techs'!$A$2:$I$1722,9,FALSE),"")</f>
        <v/>
      </c>
      <c r="BE279" s="14" t="str">
        <f>IFERROR(VLOOKUP($AG$1&amp;'Service PJ'!$D277&amp;'Service PJ'!$B277&amp;'Service PJ'!$A277&amp;"*",'EPA_US9RT techs'!$A$2:$I$1722,9,FALSE),"")</f>
        <v/>
      </c>
      <c r="BF279" s="14" t="str">
        <f>IFERROR(VLOOKUP($AG$1&amp;'Service PJ'!$D277&amp;'Service PJ'!$B277&amp;'Service PJ'!$A277&amp;"*",'EPA_US9RT techs'!$A$2:$I$1722,9,FALSE),"")</f>
        <v/>
      </c>
      <c r="BG279" s="14" t="str">
        <f>IFERROR(VLOOKUP($AG$1&amp;'Service PJ'!$D277&amp;'Service PJ'!$B277&amp;'Service PJ'!$A277&amp;"*",'EPA_US9RT techs'!$A$2:$I$1722,9,FALSE),"")</f>
        <v/>
      </c>
      <c r="BH279" s="14" t="str">
        <f>IFERROR(VLOOKUP($AG$1&amp;'Service PJ'!$D277&amp;'Service PJ'!$B277&amp;'Service PJ'!$A277&amp;"*",'EPA_US9RT techs'!$A$2:$I$1722,9,FALSE),"")</f>
        <v/>
      </c>
      <c r="BI279" s="14" t="str">
        <f>IFERROR(VLOOKUP($AG$1&amp;'Service PJ'!$D277&amp;'Service PJ'!$B277&amp;'Service PJ'!$A277&amp;"*",'EPA_US9RT techs'!$A$2:$I$1722,9,FALSE),"")</f>
        <v/>
      </c>
      <c r="BJ279" s="14" t="str">
        <f>IFERROR(VLOOKUP($AG$1&amp;'Service PJ'!$D277&amp;'Service PJ'!$B277&amp;'Service PJ'!$A277&amp;"*",'EPA_US9RT techs'!$A$2:$I$1722,9,FALSE),"")</f>
        <v/>
      </c>
      <c r="BK279" s="14" t="str">
        <f>IFERROR(VLOOKUP($AG$1&amp;'Service PJ'!$D277&amp;'Service PJ'!$B277&amp;'Service PJ'!$A277&amp;"*",'EPA_US9RT techs'!$A$2:$I$1722,9,FALSE),"")</f>
        <v/>
      </c>
      <c r="BM279" t="str">
        <f>IF(SUM(BN279:CD279)=0,"\I:",'Service PJ'!$D277&amp;"_"&amp;'Service PJ'!$E277&amp;"_"&amp;'Service PJ'!$C277)</f>
        <v>\I:</v>
      </c>
      <c r="BN279" s="14" t="str">
        <f>IFERROR(VLOOKUP($BM$1&amp;'Service PJ'!$D277&amp;'Service PJ'!$B277&amp;'Service PJ'!$A277&amp;"*",'EPA_US9RT techs'!$A$2:$I$1722,9,FALSE),"")</f>
        <v/>
      </c>
      <c r="BO279" s="14" t="str">
        <f>IFERROR(VLOOKUP($BM$1&amp;'Service PJ'!$D277&amp;'Service PJ'!$B277&amp;'Service PJ'!$A277&amp;"*",'EPA_US9RT techs'!$A$2:$I$1722,9,FALSE),"")</f>
        <v/>
      </c>
      <c r="BP279" s="14" t="str">
        <f>IFERROR(VLOOKUP($BM$1&amp;'Service PJ'!$D277&amp;'Service PJ'!$B277&amp;'Service PJ'!$A277&amp;"*",'EPA_US9RT techs'!$A$2:$I$1722,9,FALSE),"")</f>
        <v/>
      </c>
      <c r="BQ279" s="14" t="str">
        <f>IFERROR(VLOOKUP($BM$1&amp;'Service PJ'!$D277&amp;'Service PJ'!$B277&amp;'Service PJ'!$A277&amp;"*",'EPA_US9RT techs'!$A$2:$I$1722,9,FALSE),"")</f>
        <v/>
      </c>
      <c r="BR279" s="14" t="str">
        <f>IFERROR(VLOOKUP($BM$1&amp;'Service PJ'!$D277&amp;'Service PJ'!$B277&amp;'Service PJ'!$A277&amp;"*",'EPA_US9RT techs'!$A$2:$I$1722,9,FALSE),"")</f>
        <v/>
      </c>
      <c r="BS279" s="14" t="str">
        <f>IFERROR(VLOOKUP($BM$1&amp;'Service PJ'!$D277&amp;'Service PJ'!$B277&amp;'Service PJ'!$A277&amp;"*",'EPA_US9RT techs'!$A$2:$I$1722,9,FALSE),"")</f>
        <v/>
      </c>
      <c r="BT279" s="14" t="str">
        <f>IFERROR(VLOOKUP($BM$1&amp;'Service PJ'!$D277&amp;'Service PJ'!$B277&amp;'Service PJ'!$A277&amp;"*",'EPA_US9RT techs'!$A$2:$I$1722,9,FALSE),"")</f>
        <v/>
      </c>
      <c r="BU279" s="14" t="str">
        <f>IFERROR(VLOOKUP($BM$1&amp;'Service PJ'!$D277&amp;'Service PJ'!$B277&amp;'Service PJ'!$A277&amp;"*",'EPA_US9RT techs'!$A$2:$I$1722,9,FALSE),"")</f>
        <v/>
      </c>
      <c r="BV279" s="14" t="str">
        <f>IFERROR(VLOOKUP($BM$1&amp;'Service PJ'!$D277&amp;'Service PJ'!$B277&amp;'Service PJ'!$A277&amp;"*",'EPA_US9RT techs'!$A$2:$I$1722,9,FALSE),"")</f>
        <v/>
      </c>
      <c r="BW279" s="14" t="str">
        <f>IFERROR(VLOOKUP($BM$1&amp;'Service PJ'!$D277&amp;'Service PJ'!$B277&amp;'Service PJ'!$A277&amp;"*",'EPA_US9RT techs'!$A$2:$I$1722,9,FALSE),"")</f>
        <v/>
      </c>
      <c r="BX279" s="14" t="str">
        <f>IFERROR(VLOOKUP($BM$1&amp;'Service PJ'!$D277&amp;'Service PJ'!$B277&amp;'Service PJ'!$A277&amp;"*",'EPA_US9RT techs'!$A$2:$I$1722,9,FALSE),"")</f>
        <v/>
      </c>
      <c r="BY279" s="14" t="str">
        <f>IFERROR(VLOOKUP($BM$1&amp;'Service PJ'!$D277&amp;'Service PJ'!$B277&amp;'Service PJ'!$A277&amp;"*",'EPA_US9RT techs'!$A$2:$I$1722,9,FALSE),"")</f>
        <v/>
      </c>
      <c r="BZ279" s="14" t="str">
        <f>IFERROR(VLOOKUP($BM$1&amp;'Service PJ'!$D277&amp;'Service PJ'!$B277&amp;'Service PJ'!$A277&amp;"*",'EPA_US9RT techs'!$A$2:$I$1722,9,FALSE),"")</f>
        <v/>
      </c>
      <c r="CA279" s="14" t="str">
        <f>IFERROR(VLOOKUP($BM$1&amp;'Service PJ'!$D277&amp;'Service PJ'!$B277&amp;'Service PJ'!$A277&amp;"*",'EPA_US9RT techs'!$A$2:$I$1722,9,FALSE),"")</f>
        <v/>
      </c>
      <c r="CB279" s="14" t="str">
        <f>IFERROR(VLOOKUP($BM$1&amp;'Service PJ'!$D277&amp;'Service PJ'!$B277&amp;'Service PJ'!$A277&amp;"*",'EPA_US9RT techs'!$A$2:$I$1722,9,FALSE),"")</f>
        <v/>
      </c>
      <c r="CC279" s="14" t="str">
        <f>IFERROR(VLOOKUP($BM$1&amp;'Service PJ'!$D277&amp;'Service PJ'!$B277&amp;'Service PJ'!$A277&amp;"*",'EPA_US9RT techs'!$A$2:$I$1722,9,FALSE),"")</f>
        <v/>
      </c>
      <c r="CD279" s="14" t="str">
        <f>IFERROR(VLOOKUP($BM$1&amp;'Service PJ'!$D277&amp;'Service PJ'!$B277&amp;'Service PJ'!$A277&amp;"*",'EPA_US9RT techs'!$A$2:$I$1722,9,FALSE),"")</f>
        <v/>
      </c>
      <c r="CE279" s="14" t="str">
        <f>IFERROR(VLOOKUP($BM$1&amp;'Service PJ'!$D277&amp;'Service PJ'!$B277&amp;'Service PJ'!$A277&amp;"*",'EPA_US9RT techs'!$A$2:$I$1722,9,FALSE),"")</f>
        <v/>
      </c>
      <c r="CF279" s="14" t="str">
        <f>IFERROR(VLOOKUP($BM$1&amp;'Service PJ'!$D277&amp;'Service PJ'!$B277&amp;'Service PJ'!$A277&amp;"*",'EPA_US9RT techs'!$A$2:$I$1722,9,FALSE),"")</f>
        <v/>
      </c>
      <c r="CG279" s="14" t="str">
        <f>IFERROR(VLOOKUP($BM$1&amp;'Service PJ'!$D277&amp;'Service PJ'!$B277&amp;'Service PJ'!$A277&amp;"*",'EPA_US9RT techs'!$A$2:$I$1722,9,FALSE),"")</f>
        <v/>
      </c>
      <c r="CH279" s="14" t="str">
        <f>IFERROR(VLOOKUP($BM$1&amp;'Service PJ'!$D277&amp;'Service PJ'!$B277&amp;'Service PJ'!$A277&amp;"*",'EPA_US9RT techs'!$A$2:$I$1722,9,FALSE),"")</f>
        <v/>
      </c>
      <c r="CI279" s="14" t="str">
        <f>IFERROR(VLOOKUP($BM$1&amp;'Service PJ'!$D277&amp;'Service PJ'!$B277&amp;'Service PJ'!$A277&amp;"*",'EPA_US9RT techs'!$A$2:$I$1722,9,FALSE),"")</f>
        <v/>
      </c>
      <c r="CJ279" s="14" t="str">
        <f>IFERROR(VLOOKUP($BM$1&amp;'Service PJ'!$D277&amp;'Service PJ'!$B277&amp;'Service PJ'!$A277&amp;"*",'EPA_US9RT techs'!$A$2:$I$1722,9,FALSE),"")</f>
        <v/>
      </c>
      <c r="CK279" s="14" t="str">
        <f>IFERROR(VLOOKUP($BM$1&amp;'Service PJ'!$D277&amp;'Service PJ'!$B277&amp;'Service PJ'!$A277&amp;"*",'EPA_US9RT techs'!$A$2:$I$1722,9,FALSE),"")</f>
        <v/>
      </c>
      <c r="CL279" s="14" t="str">
        <f>IFERROR(VLOOKUP($BM$1&amp;'Service PJ'!$D277&amp;'Service PJ'!$B277&amp;'Service PJ'!$A277&amp;"*",'EPA_US9RT techs'!$A$2:$I$1722,9,FALSE),"")</f>
        <v/>
      </c>
      <c r="CM279" s="14" t="str">
        <f>IFERROR(VLOOKUP($BM$1&amp;'Service PJ'!$D277&amp;'Service PJ'!$B277&amp;'Service PJ'!$A277&amp;"*",'EPA_US9RT techs'!$A$2:$I$1722,9,FALSE),"")</f>
        <v/>
      </c>
      <c r="CN279" s="14" t="str">
        <f>IFERROR(VLOOKUP($BM$1&amp;'Service PJ'!$D277&amp;'Service PJ'!$B277&amp;'Service PJ'!$A277&amp;"*",'EPA_US9RT techs'!$A$2:$I$1722,9,FALSE),"")</f>
        <v/>
      </c>
      <c r="CO279" s="14" t="str">
        <f>IFERROR(VLOOKUP($BM$1&amp;'Service PJ'!$D277&amp;'Service PJ'!$B277&amp;'Service PJ'!$A277&amp;"*",'EPA_US9RT techs'!$A$2:$I$1722,9,FALSE),"")</f>
        <v/>
      </c>
      <c r="CP279" s="14" t="str">
        <f>IFERROR(VLOOKUP($BM$1&amp;'Service PJ'!$D277&amp;'Service PJ'!$B277&amp;'Service PJ'!$A277&amp;"*",'EPA_US9RT techs'!$A$2:$I$1722,9,FALSE),"")</f>
        <v/>
      </c>
      <c r="CQ279" s="14" t="str">
        <f>IFERROR(VLOOKUP($BM$1&amp;'Service PJ'!$D277&amp;'Service PJ'!$B277&amp;'Service PJ'!$A277&amp;"*",'EPA_US9RT techs'!$A$2:$I$1722,9,FALSE),"")</f>
        <v/>
      </c>
      <c r="CS279" t="str">
        <f>IF(SUM(CT279:DJ279)=0,"\I:",'Service PJ'!$D277&amp;"_"&amp;'Service PJ'!$E277&amp;"_"&amp;'Service PJ'!$C277)</f>
        <v>ILP_STM_HET</v>
      </c>
      <c r="CT279" s="2">
        <f>IFERROR(VLOOKUP($CS$1&amp;'Service PJ'!$D277&amp;'Service PJ'!$B277&amp;'Service PJ'!$A277&amp;"*",'EPA_US9RT techs'!$A$2:$I$1722,9,FALSE),"")</f>
        <v>50</v>
      </c>
      <c r="CU279" s="2">
        <f>IFERROR(VLOOKUP($CS$1&amp;'Service PJ'!$D277&amp;'Service PJ'!$B277&amp;'Service PJ'!$A277&amp;"*",'EPA_US9RT techs'!$A$2:$I$1722,9,FALSE),"")</f>
        <v>50</v>
      </c>
      <c r="CV279" s="2">
        <f>IFERROR(VLOOKUP($CS$1&amp;'Service PJ'!$D277&amp;'Service PJ'!$B277&amp;'Service PJ'!$A277&amp;"*",'EPA_US9RT techs'!$A$2:$I$1722,9,FALSE),"")</f>
        <v>50</v>
      </c>
      <c r="CW279" s="2">
        <f>IFERROR(VLOOKUP($CS$1&amp;'Service PJ'!$D277&amp;'Service PJ'!$B277&amp;'Service PJ'!$A277&amp;"*",'EPA_US9RT techs'!$A$2:$I$1722,9,FALSE),"")</f>
        <v>50</v>
      </c>
      <c r="CX279" s="2">
        <f>IFERROR(VLOOKUP($CS$1&amp;'Service PJ'!$D277&amp;'Service PJ'!$B277&amp;'Service PJ'!$A277&amp;"*",'EPA_US9RT techs'!$A$2:$I$1722,9,FALSE),"")</f>
        <v>50</v>
      </c>
      <c r="CY279" s="2">
        <f>IFERROR(VLOOKUP($CS$1&amp;'Service PJ'!$D277&amp;'Service PJ'!$B277&amp;'Service PJ'!$A277&amp;"*",'EPA_US9RT techs'!$A$2:$I$1722,9,FALSE),"")</f>
        <v>50</v>
      </c>
      <c r="CZ279" s="2">
        <f>IFERROR(VLOOKUP($CS$1&amp;'Service PJ'!$D277&amp;'Service PJ'!$B277&amp;'Service PJ'!$A277&amp;"*",'EPA_US9RT techs'!$A$2:$I$1722,9,FALSE),"")</f>
        <v>50</v>
      </c>
      <c r="DA279" s="2">
        <f>IFERROR(VLOOKUP($CS$1&amp;'Service PJ'!$D277&amp;'Service PJ'!$B277&amp;'Service PJ'!$A277&amp;"*",'EPA_US9RT techs'!$A$2:$I$1722,9,FALSE),"")</f>
        <v>50</v>
      </c>
      <c r="DB279" s="2">
        <f>IFERROR(VLOOKUP($CS$1&amp;'Service PJ'!$D277&amp;'Service PJ'!$B277&amp;'Service PJ'!$A277&amp;"*",'EPA_US9RT techs'!$A$2:$I$1722,9,FALSE),"")</f>
        <v>50</v>
      </c>
      <c r="DC279" s="2">
        <f>IFERROR(VLOOKUP($CS$1&amp;'Service PJ'!$D277&amp;'Service PJ'!$B277&amp;'Service PJ'!$A277&amp;"*",'EPA_US9RT techs'!$A$2:$I$1722,9,FALSE),"")</f>
        <v>50</v>
      </c>
      <c r="DD279" s="2">
        <f>IFERROR(VLOOKUP($CS$1&amp;'Service PJ'!$D277&amp;'Service PJ'!$B277&amp;'Service PJ'!$A277&amp;"*",'EPA_US9RT techs'!$A$2:$I$1722,9,FALSE),"")</f>
        <v>50</v>
      </c>
      <c r="DE279" s="2">
        <f>IFERROR(VLOOKUP($CS$1&amp;'Service PJ'!$D277&amp;'Service PJ'!$B277&amp;'Service PJ'!$A277&amp;"*",'EPA_US9RT techs'!$A$2:$I$1722,9,FALSE),"")</f>
        <v>50</v>
      </c>
      <c r="DF279" s="2">
        <f>IFERROR(VLOOKUP($CS$1&amp;'Service PJ'!$D277&amp;'Service PJ'!$B277&amp;'Service PJ'!$A277&amp;"*",'EPA_US9RT techs'!$A$2:$I$1722,9,FALSE),"")</f>
        <v>50</v>
      </c>
      <c r="DG279" s="2">
        <f>IFERROR(VLOOKUP($CS$1&amp;'Service PJ'!$D277&amp;'Service PJ'!$B277&amp;'Service PJ'!$A277&amp;"*",'EPA_US9RT techs'!$A$2:$I$1722,9,FALSE),"")</f>
        <v>50</v>
      </c>
      <c r="DH279" s="2">
        <f>IFERROR(VLOOKUP($CS$1&amp;'Service PJ'!$D277&amp;'Service PJ'!$B277&amp;'Service PJ'!$A277&amp;"*",'EPA_US9RT techs'!$A$2:$I$1722,9,FALSE),"")</f>
        <v>50</v>
      </c>
      <c r="DI279" s="2">
        <f>IFERROR(VLOOKUP($CS$1&amp;'Service PJ'!$D277&amp;'Service PJ'!$B277&amp;'Service PJ'!$A277&amp;"*",'EPA_US9RT techs'!$A$2:$I$1722,9,FALSE),"")</f>
        <v>50</v>
      </c>
      <c r="DJ279" s="2">
        <f>IFERROR(VLOOKUP($CS$1&amp;'Service PJ'!$D277&amp;'Service PJ'!$B277&amp;'Service PJ'!$A277&amp;"*",'EPA_US9RT techs'!$A$2:$I$1722,9,FALSE),"")</f>
        <v>50</v>
      </c>
      <c r="DK279" s="2">
        <f>IFERROR(VLOOKUP($CS$1&amp;'Service PJ'!$D277&amp;'Service PJ'!$B277&amp;'Service PJ'!$A277&amp;"*",'EPA_US9RT techs'!$A$2:$I$1722,9,FALSE),"")</f>
        <v>50</v>
      </c>
      <c r="DL279" s="2">
        <f>IFERROR(VLOOKUP($CS$1&amp;'Service PJ'!$D277&amp;'Service PJ'!$B277&amp;'Service PJ'!$A277&amp;"*",'EPA_US9RT techs'!$A$2:$I$1722,9,FALSE),"")</f>
        <v>50</v>
      </c>
      <c r="DM279" s="2">
        <f>IFERROR(VLOOKUP($CS$1&amp;'Service PJ'!$D277&amp;'Service PJ'!$B277&amp;'Service PJ'!$A277&amp;"*",'EPA_US9RT techs'!$A$2:$I$1722,9,FALSE),"")</f>
        <v>50</v>
      </c>
      <c r="DN279" s="2">
        <f>IFERROR(VLOOKUP($CS$1&amp;'Service PJ'!$D277&amp;'Service PJ'!$B277&amp;'Service PJ'!$A277&amp;"*",'EPA_US9RT techs'!$A$2:$I$1722,9,FALSE),"")</f>
        <v>50</v>
      </c>
      <c r="DO279" s="2">
        <f>IFERROR(VLOOKUP($CS$1&amp;'Service PJ'!$D277&amp;'Service PJ'!$B277&amp;'Service PJ'!$A277&amp;"*",'EPA_US9RT techs'!$A$2:$I$1722,9,FALSE),"")</f>
        <v>50</v>
      </c>
      <c r="DP279" s="2">
        <f>IFERROR(VLOOKUP($CS$1&amp;'Service PJ'!$D277&amp;'Service PJ'!$B277&amp;'Service PJ'!$A277&amp;"*",'EPA_US9RT techs'!$A$2:$I$1722,9,FALSE),"")</f>
        <v>50</v>
      </c>
      <c r="DQ279" s="2">
        <f>IFERROR(VLOOKUP($CS$1&amp;'Service PJ'!$D277&amp;'Service PJ'!$B277&amp;'Service PJ'!$A277&amp;"*",'EPA_US9RT techs'!$A$2:$I$1722,9,FALSE),"")</f>
        <v>50</v>
      </c>
      <c r="DR279" s="2">
        <f>IFERROR(VLOOKUP($CS$1&amp;'Service PJ'!$D277&amp;'Service PJ'!$B277&amp;'Service PJ'!$A277&amp;"*",'EPA_US9RT techs'!$A$2:$I$1722,9,FALSE),"")</f>
        <v>50</v>
      </c>
      <c r="DS279" s="2">
        <f>IFERROR(VLOOKUP($CS$1&amp;'Service PJ'!$D277&amp;'Service PJ'!$B277&amp;'Service PJ'!$A277&amp;"*",'EPA_US9RT techs'!$A$2:$I$1722,9,FALSE),"")</f>
        <v>50</v>
      </c>
      <c r="DT279" s="2">
        <f>IFERROR(VLOOKUP($CS$1&amp;'Service PJ'!$D277&amp;'Service PJ'!$B277&amp;'Service PJ'!$A277&amp;"*",'EPA_US9RT techs'!$A$2:$I$1722,9,FALSE),"")</f>
        <v>50</v>
      </c>
      <c r="DU279" s="2">
        <f>IFERROR(VLOOKUP($CS$1&amp;'Service PJ'!$D277&amp;'Service PJ'!$B277&amp;'Service PJ'!$A277&amp;"*",'EPA_US9RT techs'!$A$2:$I$1722,9,FALSE),"")</f>
        <v>50</v>
      </c>
      <c r="DV279" s="2">
        <f>IFERROR(VLOOKUP($CS$1&amp;'Service PJ'!$D277&amp;'Service PJ'!$B277&amp;'Service PJ'!$A277&amp;"*",'EPA_US9RT techs'!$A$2:$I$1722,9,FALSE),"")</f>
        <v>50</v>
      </c>
      <c r="DW279" s="2">
        <f>IFERROR(VLOOKUP($CS$1&amp;'Service PJ'!$D277&amp;'Service PJ'!$B277&amp;'Service PJ'!$A277&amp;"*",'EPA_US9RT techs'!$A$2:$I$1722,9,FALSE),"")</f>
        <v>50</v>
      </c>
    </row>
    <row r="280" spans="1:127" x14ac:dyDescent="0.45">
      <c r="A280" t="str">
        <f>IF(SUM(B280:R280)=0,"\I:",'Service PJ'!$D278&amp;"_"&amp;'Service PJ'!$E278&amp;"_"&amp;'Service PJ'!$C278)</f>
        <v>\I:</v>
      </c>
      <c r="B280" s="14" t="str">
        <f>IFERROR(VLOOKUP($A$1&amp;'Service PJ'!$D278&amp;'Service PJ'!$B278&amp;'Service PJ'!$A278&amp;"*",'EPA_US9RT techs'!$A$2:$I$1722,9,FALSE),"")</f>
        <v/>
      </c>
      <c r="C280" s="14" t="str">
        <f>IFERROR(VLOOKUP($A$1&amp;'Service PJ'!$D278&amp;'Service PJ'!$B278&amp;'Service PJ'!$A278&amp;"*",'EPA_US9RT techs'!$A$2:$I$1722,9,FALSE),"")</f>
        <v/>
      </c>
      <c r="D280" s="14" t="str">
        <f>IFERROR(VLOOKUP($A$1&amp;'Service PJ'!$D278&amp;'Service PJ'!$B278&amp;'Service PJ'!$A278&amp;"*",'EPA_US9RT techs'!$A$2:$I$1722,9,FALSE),"")</f>
        <v/>
      </c>
      <c r="E280" s="14" t="str">
        <f>IFERROR(VLOOKUP($A$1&amp;'Service PJ'!$D278&amp;'Service PJ'!$B278&amp;'Service PJ'!$A278&amp;"*",'EPA_US9RT techs'!$A$2:$I$1722,9,FALSE),"")</f>
        <v/>
      </c>
      <c r="F280" s="14" t="str">
        <f>IFERROR(VLOOKUP($A$1&amp;'Service PJ'!$D278&amp;'Service PJ'!$B278&amp;'Service PJ'!$A278&amp;"*",'EPA_US9RT techs'!$A$2:$I$1722,9,FALSE),"")</f>
        <v/>
      </c>
      <c r="G280" s="14" t="str">
        <f>IFERROR(VLOOKUP($A$1&amp;'Service PJ'!$D278&amp;'Service PJ'!$B278&amp;'Service PJ'!$A278&amp;"*",'EPA_US9RT techs'!$A$2:$I$1722,9,FALSE),"")</f>
        <v/>
      </c>
      <c r="H280" s="14" t="str">
        <f>IFERROR(VLOOKUP($A$1&amp;'Service PJ'!$D278&amp;'Service PJ'!$B278&amp;'Service PJ'!$A278&amp;"*",'EPA_US9RT techs'!$A$2:$I$1722,9,FALSE),"")</f>
        <v/>
      </c>
      <c r="I280" s="14" t="str">
        <f>IFERROR(VLOOKUP($A$1&amp;'Service PJ'!$D278&amp;'Service PJ'!$B278&amp;'Service PJ'!$A278&amp;"*",'EPA_US9RT techs'!$A$2:$I$1722,9,FALSE),"")</f>
        <v/>
      </c>
      <c r="J280" s="14" t="str">
        <f>IFERROR(VLOOKUP($A$1&amp;'Service PJ'!$D278&amp;'Service PJ'!$B278&amp;'Service PJ'!$A278&amp;"*",'EPA_US9RT techs'!$A$2:$I$1722,9,FALSE),"")</f>
        <v/>
      </c>
      <c r="K280" s="14" t="str">
        <f>IFERROR(VLOOKUP($A$1&amp;'Service PJ'!$D278&amp;'Service PJ'!$B278&amp;'Service PJ'!$A278&amp;"*",'EPA_US9RT techs'!$A$2:$I$1722,9,FALSE),"")</f>
        <v/>
      </c>
      <c r="L280" s="14" t="str">
        <f>IFERROR(VLOOKUP($A$1&amp;'Service PJ'!$D278&amp;'Service PJ'!$B278&amp;'Service PJ'!$A278&amp;"*",'EPA_US9RT techs'!$A$2:$I$1722,9,FALSE),"")</f>
        <v/>
      </c>
      <c r="M280" s="14" t="str">
        <f>IFERROR(VLOOKUP($A$1&amp;'Service PJ'!$D278&amp;'Service PJ'!$B278&amp;'Service PJ'!$A278&amp;"*",'EPA_US9RT techs'!$A$2:$I$1722,9,FALSE),"")</f>
        <v/>
      </c>
      <c r="N280" s="14" t="str">
        <f>IFERROR(VLOOKUP($A$1&amp;'Service PJ'!$D278&amp;'Service PJ'!$B278&amp;'Service PJ'!$A278&amp;"*",'EPA_US9RT techs'!$A$2:$I$1722,9,FALSE),"")</f>
        <v/>
      </c>
      <c r="O280" s="14" t="str">
        <f>IFERROR(VLOOKUP($A$1&amp;'Service PJ'!$D278&amp;'Service PJ'!$B278&amp;'Service PJ'!$A278&amp;"*",'EPA_US9RT techs'!$A$2:$I$1722,9,FALSE),"")</f>
        <v/>
      </c>
      <c r="P280" s="14" t="str">
        <f>IFERROR(VLOOKUP($A$1&amp;'Service PJ'!$D278&amp;'Service PJ'!$B278&amp;'Service PJ'!$A278&amp;"*",'EPA_US9RT techs'!$A$2:$I$1722,9,FALSE),"")</f>
        <v/>
      </c>
      <c r="Q280" s="14" t="str">
        <f>IFERROR(VLOOKUP($A$1&amp;'Service PJ'!$D278&amp;'Service PJ'!$B278&amp;'Service PJ'!$A278&amp;"*",'EPA_US9RT techs'!$A$2:$I$1722,9,FALSE),"")</f>
        <v/>
      </c>
      <c r="R280" s="14" t="str">
        <f>IFERROR(VLOOKUP($A$1&amp;'Service PJ'!$D278&amp;'Service PJ'!$B278&amp;'Service PJ'!$A278&amp;"*",'EPA_US9RT techs'!$A$2:$I$1722,9,FALSE),"")</f>
        <v/>
      </c>
      <c r="S280" s="14" t="str">
        <f>IFERROR(VLOOKUP($A$1&amp;'Service PJ'!$D278&amp;'Service PJ'!$B278&amp;'Service PJ'!$A278&amp;"*",'EPA_US9RT techs'!$A$2:$I$1722,9,FALSE),"")</f>
        <v/>
      </c>
      <c r="T280" s="14" t="str">
        <f>IFERROR(VLOOKUP($A$1&amp;'Service PJ'!$D278&amp;'Service PJ'!$B278&amp;'Service PJ'!$A278&amp;"*",'EPA_US9RT techs'!$A$2:$I$1722,9,FALSE),"")</f>
        <v/>
      </c>
      <c r="U280" s="14" t="str">
        <f>IFERROR(VLOOKUP($A$1&amp;'Service PJ'!$D278&amp;'Service PJ'!$B278&amp;'Service PJ'!$A278&amp;"*",'EPA_US9RT techs'!$A$2:$I$1722,9,FALSE),"")</f>
        <v/>
      </c>
      <c r="V280" s="14" t="str">
        <f>IFERROR(VLOOKUP($A$1&amp;'Service PJ'!$D278&amp;'Service PJ'!$B278&amp;'Service PJ'!$A278&amp;"*",'EPA_US9RT techs'!$A$2:$I$1722,9,FALSE),"")</f>
        <v/>
      </c>
      <c r="W280" s="14" t="str">
        <f>IFERROR(VLOOKUP($A$1&amp;'Service PJ'!$D278&amp;'Service PJ'!$B278&amp;'Service PJ'!$A278&amp;"*",'EPA_US9RT techs'!$A$2:$I$1722,9,FALSE),"")</f>
        <v/>
      </c>
      <c r="X280" s="14" t="str">
        <f>IFERROR(VLOOKUP($A$1&amp;'Service PJ'!$D278&amp;'Service PJ'!$B278&amp;'Service PJ'!$A278&amp;"*",'EPA_US9RT techs'!$A$2:$I$1722,9,FALSE),"")</f>
        <v/>
      </c>
      <c r="Y280" s="14" t="str">
        <f>IFERROR(VLOOKUP($A$1&amp;'Service PJ'!$D278&amp;'Service PJ'!$B278&amp;'Service PJ'!$A278&amp;"*",'EPA_US9RT techs'!$A$2:$I$1722,9,FALSE),"")</f>
        <v/>
      </c>
      <c r="Z280" s="14" t="str">
        <f>IFERROR(VLOOKUP($A$1&amp;'Service PJ'!$D278&amp;'Service PJ'!$B278&amp;'Service PJ'!$A278&amp;"*",'EPA_US9RT techs'!$A$2:$I$1722,9,FALSE),"")</f>
        <v/>
      </c>
      <c r="AA280" s="14" t="str">
        <f>IFERROR(VLOOKUP($A$1&amp;'Service PJ'!$D278&amp;'Service PJ'!$B278&amp;'Service PJ'!$A278&amp;"*",'EPA_US9RT techs'!$A$2:$I$1722,9,FALSE),"")</f>
        <v/>
      </c>
      <c r="AB280" s="14" t="str">
        <f>IFERROR(VLOOKUP($A$1&amp;'Service PJ'!$D278&amp;'Service PJ'!$B278&amp;'Service PJ'!$A278&amp;"*",'EPA_US9RT techs'!$A$2:$I$1722,9,FALSE),"")</f>
        <v/>
      </c>
      <c r="AC280" s="14" t="str">
        <f>IFERROR(VLOOKUP($A$1&amp;'Service PJ'!$D278&amp;'Service PJ'!$B278&amp;'Service PJ'!$A278&amp;"*",'EPA_US9RT techs'!$A$2:$I$1722,9,FALSE),"")</f>
        <v/>
      </c>
      <c r="AD280" s="14" t="str">
        <f>IFERROR(VLOOKUP($A$1&amp;'Service PJ'!$D278&amp;'Service PJ'!$B278&amp;'Service PJ'!$A278&amp;"*",'EPA_US9RT techs'!$A$2:$I$1722,9,FALSE),"")</f>
        <v/>
      </c>
      <c r="AE280" s="14" t="str">
        <f>IFERROR(VLOOKUP($A$1&amp;'Service PJ'!$D278&amp;'Service PJ'!$B278&amp;'Service PJ'!$A278&amp;"*",'EPA_US9RT techs'!$A$2:$I$1722,9,FALSE),"")</f>
        <v/>
      </c>
      <c r="AG280" t="str">
        <f>IF(SUM(AH280:AX280)=0,"\I:",'Service PJ'!$D278&amp;"_"&amp;'Service PJ'!$E278&amp;"_"&amp;'Service PJ'!$C278)</f>
        <v>\I:</v>
      </c>
      <c r="AH280" s="14" t="str">
        <f>IFERROR(VLOOKUP($AG$1&amp;'Service PJ'!$D278&amp;'Service PJ'!$B278&amp;'Service PJ'!$A278&amp;"*",'EPA_US9RT techs'!$A$2:$I$1722,9,FALSE),"")</f>
        <v/>
      </c>
      <c r="AI280" s="14" t="str">
        <f>IFERROR(VLOOKUP($AG$1&amp;'Service PJ'!$D278&amp;'Service PJ'!$B278&amp;'Service PJ'!$A278&amp;"*",'EPA_US9RT techs'!$A$2:$I$1722,9,FALSE),"")</f>
        <v/>
      </c>
      <c r="AJ280" s="14" t="str">
        <f>IFERROR(VLOOKUP($AG$1&amp;'Service PJ'!$D278&amp;'Service PJ'!$B278&amp;'Service PJ'!$A278&amp;"*",'EPA_US9RT techs'!$A$2:$I$1722,9,FALSE),"")</f>
        <v/>
      </c>
      <c r="AK280" s="14" t="str">
        <f>IFERROR(VLOOKUP($AG$1&amp;'Service PJ'!$D278&amp;'Service PJ'!$B278&amp;'Service PJ'!$A278&amp;"*",'EPA_US9RT techs'!$A$2:$I$1722,9,FALSE),"")</f>
        <v/>
      </c>
      <c r="AL280" s="14" t="str">
        <f>IFERROR(VLOOKUP($AG$1&amp;'Service PJ'!$D278&amp;'Service PJ'!$B278&amp;'Service PJ'!$A278&amp;"*",'EPA_US9RT techs'!$A$2:$I$1722,9,FALSE),"")</f>
        <v/>
      </c>
      <c r="AM280" s="14" t="str">
        <f>IFERROR(VLOOKUP($AG$1&amp;'Service PJ'!$D278&amp;'Service PJ'!$B278&amp;'Service PJ'!$A278&amp;"*",'EPA_US9RT techs'!$A$2:$I$1722,9,FALSE),"")</f>
        <v/>
      </c>
      <c r="AN280" s="14" t="str">
        <f>IFERROR(VLOOKUP($AG$1&amp;'Service PJ'!$D278&amp;'Service PJ'!$B278&amp;'Service PJ'!$A278&amp;"*",'EPA_US9RT techs'!$A$2:$I$1722,9,FALSE),"")</f>
        <v/>
      </c>
      <c r="AO280" s="14" t="str">
        <f>IFERROR(VLOOKUP($AG$1&amp;'Service PJ'!$D278&amp;'Service PJ'!$B278&amp;'Service PJ'!$A278&amp;"*",'EPA_US9RT techs'!$A$2:$I$1722,9,FALSE),"")</f>
        <v/>
      </c>
      <c r="AP280" s="14" t="str">
        <f>IFERROR(VLOOKUP($AG$1&amp;'Service PJ'!$D278&amp;'Service PJ'!$B278&amp;'Service PJ'!$A278&amp;"*",'EPA_US9RT techs'!$A$2:$I$1722,9,FALSE),"")</f>
        <v/>
      </c>
      <c r="AQ280" s="14" t="str">
        <f>IFERROR(VLOOKUP($AG$1&amp;'Service PJ'!$D278&amp;'Service PJ'!$B278&amp;'Service PJ'!$A278&amp;"*",'EPA_US9RT techs'!$A$2:$I$1722,9,FALSE),"")</f>
        <v/>
      </c>
      <c r="AR280" s="14" t="str">
        <f>IFERROR(VLOOKUP($AG$1&amp;'Service PJ'!$D278&amp;'Service PJ'!$B278&amp;'Service PJ'!$A278&amp;"*",'EPA_US9RT techs'!$A$2:$I$1722,9,FALSE),"")</f>
        <v/>
      </c>
      <c r="AS280" s="14" t="str">
        <f>IFERROR(VLOOKUP($AG$1&amp;'Service PJ'!$D278&amp;'Service PJ'!$B278&amp;'Service PJ'!$A278&amp;"*",'EPA_US9RT techs'!$A$2:$I$1722,9,FALSE),"")</f>
        <v/>
      </c>
      <c r="AT280" s="14" t="str">
        <f>IFERROR(VLOOKUP($AG$1&amp;'Service PJ'!$D278&amp;'Service PJ'!$B278&amp;'Service PJ'!$A278&amp;"*",'EPA_US9RT techs'!$A$2:$I$1722,9,FALSE),"")</f>
        <v/>
      </c>
      <c r="AU280" s="14" t="str">
        <f>IFERROR(VLOOKUP($AG$1&amp;'Service PJ'!$D278&amp;'Service PJ'!$B278&amp;'Service PJ'!$A278&amp;"*",'EPA_US9RT techs'!$A$2:$I$1722,9,FALSE),"")</f>
        <v/>
      </c>
      <c r="AV280" s="14" t="str">
        <f>IFERROR(VLOOKUP($AG$1&amp;'Service PJ'!$D278&amp;'Service PJ'!$B278&amp;'Service PJ'!$A278&amp;"*",'EPA_US9RT techs'!$A$2:$I$1722,9,FALSE),"")</f>
        <v/>
      </c>
      <c r="AW280" s="14" t="str">
        <f>IFERROR(VLOOKUP($AG$1&amp;'Service PJ'!$D278&amp;'Service PJ'!$B278&amp;'Service PJ'!$A278&amp;"*",'EPA_US9RT techs'!$A$2:$I$1722,9,FALSE),"")</f>
        <v/>
      </c>
      <c r="AX280" s="14" t="str">
        <f>IFERROR(VLOOKUP($AG$1&amp;'Service PJ'!$D278&amp;'Service PJ'!$B278&amp;'Service PJ'!$A278&amp;"*",'EPA_US9RT techs'!$A$2:$I$1722,9,FALSE),"")</f>
        <v/>
      </c>
      <c r="AY280" s="14" t="str">
        <f>IFERROR(VLOOKUP($AG$1&amp;'Service PJ'!$D278&amp;'Service PJ'!$B278&amp;'Service PJ'!$A278&amp;"*",'EPA_US9RT techs'!$A$2:$I$1722,9,FALSE),"")</f>
        <v/>
      </c>
      <c r="AZ280" s="14" t="str">
        <f>IFERROR(VLOOKUP($AG$1&amp;'Service PJ'!$D278&amp;'Service PJ'!$B278&amp;'Service PJ'!$A278&amp;"*",'EPA_US9RT techs'!$A$2:$I$1722,9,FALSE),"")</f>
        <v/>
      </c>
      <c r="BA280" s="14" t="str">
        <f>IFERROR(VLOOKUP($AG$1&amp;'Service PJ'!$D278&amp;'Service PJ'!$B278&amp;'Service PJ'!$A278&amp;"*",'EPA_US9RT techs'!$A$2:$I$1722,9,FALSE),"")</f>
        <v/>
      </c>
      <c r="BB280" s="14" t="str">
        <f>IFERROR(VLOOKUP($AG$1&amp;'Service PJ'!$D278&amp;'Service PJ'!$B278&amp;'Service PJ'!$A278&amp;"*",'EPA_US9RT techs'!$A$2:$I$1722,9,FALSE),"")</f>
        <v/>
      </c>
      <c r="BC280" s="14" t="str">
        <f>IFERROR(VLOOKUP($AG$1&amp;'Service PJ'!$D278&amp;'Service PJ'!$B278&amp;'Service PJ'!$A278&amp;"*",'EPA_US9RT techs'!$A$2:$I$1722,9,FALSE),"")</f>
        <v/>
      </c>
      <c r="BD280" s="14" t="str">
        <f>IFERROR(VLOOKUP($AG$1&amp;'Service PJ'!$D278&amp;'Service PJ'!$B278&amp;'Service PJ'!$A278&amp;"*",'EPA_US9RT techs'!$A$2:$I$1722,9,FALSE),"")</f>
        <v/>
      </c>
      <c r="BE280" s="14" t="str">
        <f>IFERROR(VLOOKUP($AG$1&amp;'Service PJ'!$D278&amp;'Service PJ'!$B278&amp;'Service PJ'!$A278&amp;"*",'EPA_US9RT techs'!$A$2:$I$1722,9,FALSE),"")</f>
        <v/>
      </c>
      <c r="BF280" s="14" t="str">
        <f>IFERROR(VLOOKUP($AG$1&amp;'Service PJ'!$D278&amp;'Service PJ'!$B278&amp;'Service PJ'!$A278&amp;"*",'EPA_US9RT techs'!$A$2:$I$1722,9,FALSE),"")</f>
        <v/>
      </c>
      <c r="BG280" s="14" t="str">
        <f>IFERROR(VLOOKUP($AG$1&amp;'Service PJ'!$D278&amp;'Service PJ'!$B278&amp;'Service PJ'!$A278&amp;"*",'EPA_US9RT techs'!$A$2:$I$1722,9,FALSE),"")</f>
        <v/>
      </c>
      <c r="BH280" s="14" t="str">
        <f>IFERROR(VLOOKUP($AG$1&amp;'Service PJ'!$D278&amp;'Service PJ'!$B278&amp;'Service PJ'!$A278&amp;"*",'EPA_US9RT techs'!$A$2:$I$1722,9,FALSE),"")</f>
        <v/>
      </c>
      <c r="BI280" s="14" t="str">
        <f>IFERROR(VLOOKUP($AG$1&amp;'Service PJ'!$D278&amp;'Service PJ'!$B278&amp;'Service PJ'!$A278&amp;"*",'EPA_US9RT techs'!$A$2:$I$1722,9,FALSE),"")</f>
        <v/>
      </c>
      <c r="BJ280" s="14" t="str">
        <f>IFERROR(VLOOKUP($AG$1&amp;'Service PJ'!$D278&amp;'Service PJ'!$B278&amp;'Service PJ'!$A278&amp;"*",'EPA_US9RT techs'!$A$2:$I$1722,9,FALSE),"")</f>
        <v/>
      </c>
      <c r="BK280" s="14" t="str">
        <f>IFERROR(VLOOKUP($AG$1&amp;'Service PJ'!$D278&amp;'Service PJ'!$B278&amp;'Service PJ'!$A278&amp;"*",'EPA_US9RT techs'!$A$2:$I$1722,9,FALSE),"")</f>
        <v/>
      </c>
      <c r="BM280" t="str">
        <f>IF(SUM(BN280:CD280)=0,"\I:",'Service PJ'!$D278&amp;"_"&amp;'Service PJ'!$E278&amp;"_"&amp;'Service PJ'!$C278)</f>
        <v>\I:</v>
      </c>
      <c r="BN280" s="14" t="str">
        <f>IFERROR(VLOOKUP($BM$1&amp;'Service PJ'!$D278&amp;'Service PJ'!$B278&amp;'Service PJ'!$A278&amp;"*",'EPA_US9RT techs'!$A$2:$I$1722,9,FALSE),"")</f>
        <v/>
      </c>
      <c r="BO280" s="14" t="str">
        <f>IFERROR(VLOOKUP($BM$1&amp;'Service PJ'!$D278&amp;'Service PJ'!$B278&amp;'Service PJ'!$A278&amp;"*",'EPA_US9RT techs'!$A$2:$I$1722,9,FALSE),"")</f>
        <v/>
      </c>
      <c r="BP280" s="14" t="str">
        <f>IFERROR(VLOOKUP($BM$1&amp;'Service PJ'!$D278&amp;'Service PJ'!$B278&amp;'Service PJ'!$A278&amp;"*",'EPA_US9RT techs'!$A$2:$I$1722,9,FALSE),"")</f>
        <v/>
      </c>
      <c r="BQ280" s="14" t="str">
        <f>IFERROR(VLOOKUP($BM$1&amp;'Service PJ'!$D278&amp;'Service PJ'!$B278&amp;'Service PJ'!$A278&amp;"*",'EPA_US9RT techs'!$A$2:$I$1722,9,FALSE),"")</f>
        <v/>
      </c>
      <c r="BR280" s="14" t="str">
        <f>IFERROR(VLOOKUP($BM$1&amp;'Service PJ'!$D278&amp;'Service PJ'!$B278&amp;'Service PJ'!$A278&amp;"*",'EPA_US9RT techs'!$A$2:$I$1722,9,FALSE),"")</f>
        <v/>
      </c>
      <c r="BS280" s="14" t="str">
        <f>IFERROR(VLOOKUP($BM$1&amp;'Service PJ'!$D278&amp;'Service PJ'!$B278&amp;'Service PJ'!$A278&amp;"*",'EPA_US9RT techs'!$A$2:$I$1722,9,FALSE),"")</f>
        <v/>
      </c>
      <c r="BT280" s="14" t="str">
        <f>IFERROR(VLOOKUP($BM$1&amp;'Service PJ'!$D278&amp;'Service PJ'!$B278&amp;'Service PJ'!$A278&amp;"*",'EPA_US9RT techs'!$A$2:$I$1722,9,FALSE),"")</f>
        <v/>
      </c>
      <c r="BU280" s="14" t="str">
        <f>IFERROR(VLOOKUP($BM$1&amp;'Service PJ'!$D278&amp;'Service PJ'!$B278&amp;'Service PJ'!$A278&amp;"*",'EPA_US9RT techs'!$A$2:$I$1722,9,FALSE),"")</f>
        <v/>
      </c>
      <c r="BV280" s="14" t="str">
        <f>IFERROR(VLOOKUP($BM$1&amp;'Service PJ'!$D278&amp;'Service PJ'!$B278&amp;'Service PJ'!$A278&amp;"*",'EPA_US9RT techs'!$A$2:$I$1722,9,FALSE),"")</f>
        <v/>
      </c>
      <c r="BW280" s="14" t="str">
        <f>IFERROR(VLOOKUP($BM$1&amp;'Service PJ'!$D278&amp;'Service PJ'!$B278&amp;'Service PJ'!$A278&amp;"*",'EPA_US9RT techs'!$A$2:$I$1722,9,FALSE),"")</f>
        <v/>
      </c>
      <c r="BX280" s="14" t="str">
        <f>IFERROR(VLOOKUP($BM$1&amp;'Service PJ'!$D278&amp;'Service PJ'!$B278&amp;'Service PJ'!$A278&amp;"*",'EPA_US9RT techs'!$A$2:$I$1722,9,FALSE),"")</f>
        <v/>
      </c>
      <c r="BY280" s="14" t="str">
        <f>IFERROR(VLOOKUP($BM$1&amp;'Service PJ'!$D278&amp;'Service PJ'!$B278&amp;'Service PJ'!$A278&amp;"*",'EPA_US9RT techs'!$A$2:$I$1722,9,FALSE),"")</f>
        <v/>
      </c>
      <c r="BZ280" s="14" t="str">
        <f>IFERROR(VLOOKUP($BM$1&amp;'Service PJ'!$D278&amp;'Service PJ'!$B278&amp;'Service PJ'!$A278&amp;"*",'EPA_US9RT techs'!$A$2:$I$1722,9,FALSE),"")</f>
        <v/>
      </c>
      <c r="CA280" s="14" t="str">
        <f>IFERROR(VLOOKUP($BM$1&amp;'Service PJ'!$D278&amp;'Service PJ'!$B278&amp;'Service PJ'!$A278&amp;"*",'EPA_US9RT techs'!$A$2:$I$1722,9,FALSE),"")</f>
        <v/>
      </c>
      <c r="CB280" s="14" t="str">
        <f>IFERROR(VLOOKUP($BM$1&amp;'Service PJ'!$D278&amp;'Service PJ'!$B278&amp;'Service PJ'!$A278&amp;"*",'EPA_US9RT techs'!$A$2:$I$1722,9,FALSE),"")</f>
        <v/>
      </c>
      <c r="CC280" s="14" t="str">
        <f>IFERROR(VLOOKUP($BM$1&amp;'Service PJ'!$D278&amp;'Service PJ'!$B278&amp;'Service PJ'!$A278&amp;"*",'EPA_US9RT techs'!$A$2:$I$1722,9,FALSE),"")</f>
        <v/>
      </c>
      <c r="CD280" s="14" t="str">
        <f>IFERROR(VLOOKUP($BM$1&amp;'Service PJ'!$D278&amp;'Service PJ'!$B278&amp;'Service PJ'!$A278&amp;"*",'EPA_US9RT techs'!$A$2:$I$1722,9,FALSE),"")</f>
        <v/>
      </c>
      <c r="CE280" s="14" t="str">
        <f>IFERROR(VLOOKUP($BM$1&amp;'Service PJ'!$D278&amp;'Service PJ'!$B278&amp;'Service PJ'!$A278&amp;"*",'EPA_US9RT techs'!$A$2:$I$1722,9,FALSE),"")</f>
        <v/>
      </c>
      <c r="CF280" s="14" t="str">
        <f>IFERROR(VLOOKUP($BM$1&amp;'Service PJ'!$D278&amp;'Service PJ'!$B278&amp;'Service PJ'!$A278&amp;"*",'EPA_US9RT techs'!$A$2:$I$1722,9,FALSE),"")</f>
        <v/>
      </c>
      <c r="CG280" s="14" t="str">
        <f>IFERROR(VLOOKUP($BM$1&amp;'Service PJ'!$D278&amp;'Service PJ'!$B278&amp;'Service PJ'!$A278&amp;"*",'EPA_US9RT techs'!$A$2:$I$1722,9,FALSE),"")</f>
        <v/>
      </c>
      <c r="CH280" s="14" t="str">
        <f>IFERROR(VLOOKUP($BM$1&amp;'Service PJ'!$D278&amp;'Service PJ'!$B278&amp;'Service PJ'!$A278&amp;"*",'EPA_US9RT techs'!$A$2:$I$1722,9,FALSE),"")</f>
        <v/>
      </c>
      <c r="CI280" s="14" t="str">
        <f>IFERROR(VLOOKUP($BM$1&amp;'Service PJ'!$D278&amp;'Service PJ'!$B278&amp;'Service PJ'!$A278&amp;"*",'EPA_US9RT techs'!$A$2:$I$1722,9,FALSE),"")</f>
        <v/>
      </c>
      <c r="CJ280" s="14" t="str">
        <f>IFERROR(VLOOKUP($BM$1&amp;'Service PJ'!$D278&amp;'Service PJ'!$B278&amp;'Service PJ'!$A278&amp;"*",'EPA_US9RT techs'!$A$2:$I$1722,9,FALSE),"")</f>
        <v/>
      </c>
      <c r="CK280" s="14" t="str">
        <f>IFERROR(VLOOKUP($BM$1&amp;'Service PJ'!$D278&amp;'Service PJ'!$B278&amp;'Service PJ'!$A278&amp;"*",'EPA_US9RT techs'!$A$2:$I$1722,9,FALSE),"")</f>
        <v/>
      </c>
      <c r="CL280" s="14" t="str">
        <f>IFERROR(VLOOKUP($BM$1&amp;'Service PJ'!$D278&amp;'Service PJ'!$B278&amp;'Service PJ'!$A278&amp;"*",'EPA_US9RT techs'!$A$2:$I$1722,9,FALSE),"")</f>
        <v/>
      </c>
      <c r="CM280" s="14" t="str">
        <f>IFERROR(VLOOKUP($BM$1&amp;'Service PJ'!$D278&amp;'Service PJ'!$B278&amp;'Service PJ'!$A278&amp;"*",'EPA_US9RT techs'!$A$2:$I$1722,9,FALSE),"")</f>
        <v/>
      </c>
      <c r="CN280" s="14" t="str">
        <f>IFERROR(VLOOKUP($BM$1&amp;'Service PJ'!$D278&amp;'Service PJ'!$B278&amp;'Service PJ'!$A278&amp;"*",'EPA_US9RT techs'!$A$2:$I$1722,9,FALSE),"")</f>
        <v/>
      </c>
      <c r="CO280" s="14" t="str">
        <f>IFERROR(VLOOKUP($BM$1&amp;'Service PJ'!$D278&amp;'Service PJ'!$B278&amp;'Service PJ'!$A278&amp;"*",'EPA_US9RT techs'!$A$2:$I$1722,9,FALSE),"")</f>
        <v/>
      </c>
      <c r="CP280" s="14" t="str">
        <f>IFERROR(VLOOKUP($BM$1&amp;'Service PJ'!$D278&amp;'Service PJ'!$B278&amp;'Service PJ'!$A278&amp;"*",'EPA_US9RT techs'!$A$2:$I$1722,9,FALSE),"")</f>
        <v/>
      </c>
      <c r="CQ280" s="14" t="str">
        <f>IFERROR(VLOOKUP($BM$1&amp;'Service PJ'!$D278&amp;'Service PJ'!$B278&amp;'Service PJ'!$A278&amp;"*",'EPA_US9RT techs'!$A$2:$I$1722,9,FALSE),"")</f>
        <v/>
      </c>
      <c r="CS280" t="str">
        <f>IF(SUM(CT280:DJ280)=0,"\I:",'Service PJ'!$D278&amp;"_"&amp;'Service PJ'!$E278&amp;"_"&amp;'Service PJ'!$C278)</f>
        <v>\I:</v>
      </c>
      <c r="CT280" s="2" t="str">
        <f>IFERROR(VLOOKUP($CS$1&amp;'Service PJ'!$D278&amp;'Service PJ'!$B278&amp;'Service PJ'!$A278&amp;"*",'EPA_US9RT techs'!$A$2:$I$1722,9,FALSE),"")</f>
        <v/>
      </c>
      <c r="CU280" s="2" t="str">
        <f>IFERROR(VLOOKUP($CS$1&amp;'Service PJ'!$D278&amp;'Service PJ'!$B278&amp;'Service PJ'!$A278&amp;"*",'EPA_US9RT techs'!$A$2:$I$1722,9,FALSE),"")</f>
        <v/>
      </c>
      <c r="CV280" s="2" t="str">
        <f>IFERROR(VLOOKUP($CS$1&amp;'Service PJ'!$D278&amp;'Service PJ'!$B278&amp;'Service PJ'!$A278&amp;"*",'EPA_US9RT techs'!$A$2:$I$1722,9,FALSE),"")</f>
        <v/>
      </c>
      <c r="CW280" s="2" t="str">
        <f>IFERROR(VLOOKUP($CS$1&amp;'Service PJ'!$D278&amp;'Service PJ'!$B278&amp;'Service PJ'!$A278&amp;"*",'EPA_US9RT techs'!$A$2:$I$1722,9,FALSE),"")</f>
        <v/>
      </c>
      <c r="CX280" s="2" t="str">
        <f>IFERROR(VLOOKUP($CS$1&amp;'Service PJ'!$D278&amp;'Service PJ'!$B278&amp;'Service PJ'!$A278&amp;"*",'EPA_US9RT techs'!$A$2:$I$1722,9,FALSE),"")</f>
        <v/>
      </c>
      <c r="CY280" s="2" t="str">
        <f>IFERROR(VLOOKUP($CS$1&amp;'Service PJ'!$D278&amp;'Service PJ'!$B278&amp;'Service PJ'!$A278&amp;"*",'EPA_US9RT techs'!$A$2:$I$1722,9,FALSE),"")</f>
        <v/>
      </c>
      <c r="CZ280" s="2" t="str">
        <f>IFERROR(VLOOKUP($CS$1&amp;'Service PJ'!$D278&amp;'Service PJ'!$B278&amp;'Service PJ'!$A278&amp;"*",'EPA_US9RT techs'!$A$2:$I$1722,9,FALSE),"")</f>
        <v/>
      </c>
      <c r="DA280" s="2" t="str">
        <f>IFERROR(VLOOKUP($CS$1&amp;'Service PJ'!$D278&amp;'Service PJ'!$B278&amp;'Service PJ'!$A278&amp;"*",'EPA_US9RT techs'!$A$2:$I$1722,9,FALSE),"")</f>
        <v/>
      </c>
      <c r="DB280" s="2" t="str">
        <f>IFERROR(VLOOKUP($CS$1&amp;'Service PJ'!$D278&amp;'Service PJ'!$B278&amp;'Service PJ'!$A278&amp;"*",'EPA_US9RT techs'!$A$2:$I$1722,9,FALSE),"")</f>
        <v/>
      </c>
      <c r="DC280" s="2" t="str">
        <f>IFERROR(VLOOKUP($CS$1&amp;'Service PJ'!$D278&amp;'Service PJ'!$B278&amp;'Service PJ'!$A278&amp;"*",'EPA_US9RT techs'!$A$2:$I$1722,9,FALSE),"")</f>
        <v/>
      </c>
      <c r="DD280" s="2" t="str">
        <f>IFERROR(VLOOKUP($CS$1&amp;'Service PJ'!$D278&amp;'Service PJ'!$B278&amp;'Service PJ'!$A278&amp;"*",'EPA_US9RT techs'!$A$2:$I$1722,9,FALSE),"")</f>
        <v/>
      </c>
      <c r="DE280" s="2" t="str">
        <f>IFERROR(VLOOKUP($CS$1&amp;'Service PJ'!$D278&amp;'Service PJ'!$B278&amp;'Service PJ'!$A278&amp;"*",'EPA_US9RT techs'!$A$2:$I$1722,9,FALSE),"")</f>
        <v/>
      </c>
      <c r="DF280" s="2" t="str">
        <f>IFERROR(VLOOKUP($CS$1&amp;'Service PJ'!$D278&amp;'Service PJ'!$B278&amp;'Service PJ'!$A278&amp;"*",'EPA_US9RT techs'!$A$2:$I$1722,9,FALSE),"")</f>
        <v/>
      </c>
      <c r="DG280" s="2" t="str">
        <f>IFERROR(VLOOKUP($CS$1&amp;'Service PJ'!$D278&amp;'Service PJ'!$B278&amp;'Service PJ'!$A278&amp;"*",'EPA_US9RT techs'!$A$2:$I$1722,9,FALSE),"")</f>
        <v/>
      </c>
      <c r="DH280" s="2" t="str">
        <f>IFERROR(VLOOKUP($CS$1&amp;'Service PJ'!$D278&amp;'Service PJ'!$B278&amp;'Service PJ'!$A278&amp;"*",'EPA_US9RT techs'!$A$2:$I$1722,9,FALSE),"")</f>
        <v/>
      </c>
      <c r="DI280" s="2" t="str">
        <f>IFERROR(VLOOKUP($CS$1&amp;'Service PJ'!$D278&amp;'Service PJ'!$B278&amp;'Service PJ'!$A278&amp;"*",'EPA_US9RT techs'!$A$2:$I$1722,9,FALSE),"")</f>
        <v/>
      </c>
      <c r="DJ280" s="2" t="str">
        <f>IFERROR(VLOOKUP($CS$1&amp;'Service PJ'!$D278&amp;'Service PJ'!$B278&amp;'Service PJ'!$A278&amp;"*",'EPA_US9RT techs'!$A$2:$I$1722,9,FALSE),"")</f>
        <v/>
      </c>
      <c r="DK280" s="2" t="str">
        <f>IFERROR(VLOOKUP($CS$1&amp;'Service PJ'!$D278&amp;'Service PJ'!$B278&amp;'Service PJ'!$A278&amp;"*",'EPA_US9RT techs'!$A$2:$I$1722,9,FALSE),"")</f>
        <v/>
      </c>
      <c r="DL280" s="2" t="str">
        <f>IFERROR(VLOOKUP($CS$1&amp;'Service PJ'!$D278&amp;'Service PJ'!$B278&amp;'Service PJ'!$A278&amp;"*",'EPA_US9RT techs'!$A$2:$I$1722,9,FALSE),"")</f>
        <v/>
      </c>
      <c r="DM280" s="2" t="str">
        <f>IFERROR(VLOOKUP($CS$1&amp;'Service PJ'!$D278&amp;'Service PJ'!$B278&amp;'Service PJ'!$A278&amp;"*",'EPA_US9RT techs'!$A$2:$I$1722,9,FALSE),"")</f>
        <v/>
      </c>
      <c r="DN280" s="2" t="str">
        <f>IFERROR(VLOOKUP($CS$1&amp;'Service PJ'!$D278&amp;'Service PJ'!$B278&amp;'Service PJ'!$A278&amp;"*",'EPA_US9RT techs'!$A$2:$I$1722,9,FALSE),"")</f>
        <v/>
      </c>
      <c r="DO280" s="2" t="str">
        <f>IFERROR(VLOOKUP($CS$1&amp;'Service PJ'!$D278&amp;'Service PJ'!$B278&amp;'Service PJ'!$A278&amp;"*",'EPA_US9RT techs'!$A$2:$I$1722,9,FALSE),"")</f>
        <v/>
      </c>
      <c r="DP280" s="2" t="str">
        <f>IFERROR(VLOOKUP($CS$1&amp;'Service PJ'!$D278&amp;'Service PJ'!$B278&amp;'Service PJ'!$A278&amp;"*",'EPA_US9RT techs'!$A$2:$I$1722,9,FALSE),"")</f>
        <v/>
      </c>
      <c r="DQ280" s="2" t="str">
        <f>IFERROR(VLOOKUP($CS$1&amp;'Service PJ'!$D278&amp;'Service PJ'!$B278&amp;'Service PJ'!$A278&amp;"*",'EPA_US9RT techs'!$A$2:$I$1722,9,FALSE),"")</f>
        <v/>
      </c>
      <c r="DR280" s="2" t="str">
        <f>IFERROR(VLOOKUP($CS$1&amp;'Service PJ'!$D278&amp;'Service PJ'!$B278&amp;'Service PJ'!$A278&amp;"*",'EPA_US9RT techs'!$A$2:$I$1722,9,FALSE),"")</f>
        <v/>
      </c>
      <c r="DS280" s="2" t="str">
        <f>IFERROR(VLOOKUP($CS$1&amp;'Service PJ'!$D278&amp;'Service PJ'!$B278&amp;'Service PJ'!$A278&amp;"*",'EPA_US9RT techs'!$A$2:$I$1722,9,FALSE),"")</f>
        <v/>
      </c>
      <c r="DT280" s="2" t="str">
        <f>IFERROR(VLOOKUP($CS$1&amp;'Service PJ'!$D278&amp;'Service PJ'!$B278&amp;'Service PJ'!$A278&amp;"*",'EPA_US9RT techs'!$A$2:$I$1722,9,FALSE),"")</f>
        <v/>
      </c>
      <c r="DU280" s="2" t="str">
        <f>IFERROR(VLOOKUP($CS$1&amp;'Service PJ'!$D278&amp;'Service PJ'!$B278&amp;'Service PJ'!$A278&amp;"*",'EPA_US9RT techs'!$A$2:$I$1722,9,FALSE),"")</f>
        <v/>
      </c>
      <c r="DV280" s="2" t="str">
        <f>IFERROR(VLOOKUP($CS$1&amp;'Service PJ'!$D278&amp;'Service PJ'!$B278&amp;'Service PJ'!$A278&amp;"*",'EPA_US9RT techs'!$A$2:$I$1722,9,FALSE),"")</f>
        <v/>
      </c>
      <c r="DW280" s="2" t="str">
        <f>IFERROR(VLOOKUP($CS$1&amp;'Service PJ'!$D278&amp;'Service PJ'!$B278&amp;'Service PJ'!$A278&amp;"*",'EPA_US9RT techs'!$A$2:$I$1722,9,FALSE),"")</f>
        <v/>
      </c>
    </row>
    <row r="281" spans="1:127" x14ac:dyDescent="0.45">
      <c r="A281" t="str">
        <f>IF(SUM(B281:R281)=0,"\I:",'Service PJ'!$D279&amp;"_"&amp;'Service PJ'!$E279&amp;"_"&amp;'Service PJ'!$C279)</f>
        <v>\I:</v>
      </c>
      <c r="B281" s="14" t="str">
        <f>IFERROR(VLOOKUP($A$1&amp;'Service PJ'!$D279&amp;'Service PJ'!$B279&amp;'Service PJ'!$A279&amp;"*",'EPA_US9RT techs'!$A$2:$I$1722,9,FALSE),"")</f>
        <v/>
      </c>
      <c r="C281" s="14" t="str">
        <f>IFERROR(VLOOKUP($A$1&amp;'Service PJ'!$D279&amp;'Service PJ'!$B279&amp;'Service PJ'!$A279&amp;"*",'EPA_US9RT techs'!$A$2:$I$1722,9,FALSE),"")</f>
        <v/>
      </c>
      <c r="D281" s="14" t="str">
        <f>IFERROR(VLOOKUP($A$1&amp;'Service PJ'!$D279&amp;'Service PJ'!$B279&amp;'Service PJ'!$A279&amp;"*",'EPA_US9RT techs'!$A$2:$I$1722,9,FALSE),"")</f>
        <v/>
      </c>
      <c r="E281" s="14" t="str">
        <f>IFERROR(VLOOKUP($A$1&amp;'Service PJ'!$D279&amp;'Service PJ'!$B279&amp;'Service PJ'!$A279&amp;"*",'EPA_US9RT techs'!$A$2:$I$1722,9,FALSE),"")</f>
        <v/>
      </c>
      <c r="F281" s="14" t="str">
        <f>IFERROR(VLOOKUP($A$1&amp;'Service PJ'!$D279&amp;'Service PJ'!$B279&amp;'Service PJ'!$A279&amp;"*",'EPA_US9RT techs'!$A$2:$I$1722,9,FALSE),"")</f>
        <v/>
      </c>
      <c r="G281" s="14" t="str">
        <f>IFERROR(VLOOKUP($A$1&amp;'Service PJ'!$D279&amp;'Service PJ'!$B279&amp;'Service PJ'!$A279&amp;"*",'EPA_US9RT techs'!$A$2:$I$1722,9,FALSE),"")</f>
        <v/>
      </c>
      <c r="H281" s="14" t="str">
        <f>IFERROR(VLOOKUP($A$1&amp;'Service PJ'!$D279&amp;'Service PJ'!$B279&amp;'Service PJ'!$A279&amp;"*",'EPA_US9RT techs'!$A$2:$I$1722,9,FALSE),"")</f>
        <v/>
      </c>
      <c r="I281" s="14" t="str">
        <f>IFERROR(VLOOKUP($A$1&amp;'Service PJ'!$D279&amp;'Service PJ'!$B279&amp;'Service PJ'!$A279&amp;"*",'EPA_US9RT techs'!$A$2:$I$1722,9,FALSE),"")</f>
        <v/>
      </c>
      <c r="J281" s="14" t="str">
        <f>IFERROR(VLOOKUP($A$1&amp;'Service PJ'!$D279&amp;'Service PJ'!$B279&amp;'Service PJ'!$A279&amp;"*",'EPA_US9RT techs'!$A$2:$I$1722,9,FALSE),"")</f>
        <v/>
      </c>
      <c r="K281" s="14" t="str">
        <f>IFERROR(VLOOKUP($A$1&amp;'Service PJ'!$D279&amp;'Service PJ'!$B279&amp;'Service PJ'!$A279&amp;"*",'EPA_US9RT techs'!$A$2:$I$1722,9,FALSE),"")</f>
        <v/>
      </c>
      <c r="L281" s="14" t="str">
        <f>IFERROR(VLOOKUP($A$1&amp;'Service PJ'!$D279&amp;'Service PJ'!$B279&amp;'Service PJ'!$A279&amp;"*",'EPA_US9RT techs'!$A$2:$I$1722,9,FALSE),"")</f>
        <v/>
      </c>
      <c r="M281" s="14" t="str">
        <f>IFERROR(VLOOKUP($A$1&amp;'Service PJ'!$D279&amp;'Service PJ'!$B279&amp;'Service PJ'!$A279&amp;"*",'EPA_US9RT techs'!$A$2:$I$1722,9,FALSE),"")</f>
        <v/>
      </c>
      <c r="N281" s="14" t="str">
        <f>IFERROR(VLOOKUP($A$1&amp;'Service PJ'!$D279&amp;'Service PJ'!$B279&amp;'Service PJ'!$A279&amp;"*",'EPA_US9RT techs'!$A$2:$I$1722,9,FALSE),"")</f>
        <v/>
      </c>
      <c r="O281" s="14" t="str">
        <f>IFERROR(VLOOKUP($A$1&amp;'Service PJ'!$D279&amp;'Service PJ'!$B279&amp;'Service PJ'!$A279&amp;"*",'EPA_US9RT techs'!$A$2:$I$1722,9,FALSE),"")</f>
        <v/>
      </c>
      <c r="P281" s="14" t="str">
        <f>IFERROR(VLOOKUP($A$1&amp;'Service PJ'!$D279&amp;'Service PJ'!$B279&amp;'Service PJ'!$A279&amp;"*",'EPA_US9RT techs'!$A$2:$I$1722,9,FALSE),"")</f>
        <v/>
      </c>
      <c r="Q281" s="14" t="str">
        <f>IFERROR(VLOOKUP($A$1&amp;'Service PJ'!$D279&amp;'Service PJ'!$B279&amp;'Service PJ'!$A279&amp;"*",'EPA_US9RT techs'!$A$2:$I$1722,9,FALSE),"")</f>
        <v/>
      </c>
      <c r="R281" s="14" t="str">
        <f>IFERROR(VLOOKUP($A$1&amp;'Service PJ'!$D279&amp;'Service PJ'!$B279&amp;'Service PJ'!$A279&amp;"*",'EPA_US9RT techs'!$A$2:$I$1722,9,FALSE),"")</f>
        <v/>
      </c>
      <c r="S281" s="14" t="str">
        <f>IFERROR(VLOOKUP($A$1&amp;'Service PJ'!$D279&amp;'Service PJ'!$B279&amp;'Service PJ'!$A279&amp;"*",'EPA_US9RT techs'!$A$2:$I$1722,9,FALSE),"")</f>
        <v/>
      </c>
      <c r="T281" s="14" t="str">
        <f>IFERROR(VLOOKUP($A$1&amp;'Service PJ'!$D279&amp;'Service PJ'!$B279&amp;'Service PJ'!$A279&amp;"*",'EPA_US9RT techs'!$A$2:$I$1722,9,FALSE),"")</f>
        <v/>
      </c>
      <c r="U281" s="14" t="str">
        <f>IFERROR(VLOOKUP($A$1&amp;'Service PJ'!$D279&amp;'Service PJ'!$B279&amp;'Service PJ'!$A279&amp;"*",'EPA_US9RT techs'!$A$2:$I$1722,9,FALSE),"")</f>
        <v/>
      </c>
      <c r="V281" s="14" t="str">
        <f>IFERROR(VLOOKUP($A$1&amp;'Service PJ'!$D279&amp;'Service PJ'!$B279&amp;'Service PJ'!$A279&amp;"*",'EPA_US9RT techs'!$A$2:$I$1722,9,FALSE),"")</f>
        <v/>
      </c>
      <c r="W281" s="14" t="str">
        <f>IFERROR(VLOOKUP($A$1&amp;'Service PJ'!$D279&amp;'Service PJ'!$B279&amp;'Service PJ'!$A279&amp;"*",'EPA_US9RT techs'!$A$2:$I$1722,9,FALSE),"")</f>
        <v/>
      </c>
      <c r="X281" s="14" t="str">
        <f>IFERROR(VLOOKUP($A$1&amp;'Service PJ'!$D279&amp;'Service PJ'!$B279&amp;'Service PJ'!$A279&amp;"*",'EPA_US9RT techs'!$A$2:$I$1722,9,FALSE),"")</f>
        <v/>
      </c>
      <c r="Y281" s="14" t="str">
        <f>IFERROR(VLOOKUP($A$1&amp;'Service PJ'!$D279&amp;'Service PJ'!$B279&amp;'Service PJ'!$A279&amp;"*",'EPA_US9RT techs'!$A$2:$I$1722,9,FALSE),"")</f>
        <v/>
      </c>
      <c r="Z281" s="14" t="str">
        <f>IFERROR(VLOOKUP($A$1&amp;'Service PJ'!$D279&amp;'Service PJ'!$B279&amp;'Service PJ'!$A279&amp;"*",'EPA_US9RT techs'!$A$2:$I$1722,9,FALSE),"")</f>
        <v/>
      </c>
      <c r="AA281" s="14" t="str">
        <f>IFERROR(VLOOKUP($A$1&amp;'Service PJ'!$D279&amp;'Service PJ'!$B279&amp;'Service PJ'!$A279&amp;"*",'EPA_US9RT techs'!$A$2:$I$1722,9,FALSE),"")</f>
        <v/>
      </c>
      <c r="AB281" s="14" t="str">
        <f>IFERROR(VLOOKUP($A$1&amp;'Service PJ'!$D279&amp;'Service PJ'!$B279&amp;'Service PJ'!$A279&amp;"*",'EPA_US9RT techs'!$A$2:$I$1722,9,FALSE),"")</f>
        <v/>
      </c>
      <c r="AC281" s="14" t="str">
        <f>IFERROR(VLOOKUP($A$1&amp;'Service PJ'!$D279&amp;'Service PJ'!$B279&amp;'Service PJ'!$A279&amp;"*",'EPA_US9RT techs'!$A$2:$I$1722,9,FALSE),"")</f>
        <v/>
      </c>
      <c r="AD281" s="14" t="str">
        <f>IFERROR(VLOOKUP($A$1&amp;'Service PJ'!$D279&amp;'Service PJ'!$B279&amp;'Service PJ'!$A279&amp;"*",'EPA_US9RT techs'!$A$2:$I$1722,9,FALSE),"")</f>
        <v/>
      </c>
      <c r="AE281" s="14" t="str">
        <f>IFERROR(VLOOKUP($A$1&amp;'Service PJ'!$D279&amp;'Service PJ'!$B279&amp;'Service PJ'!$A279&amp;"*",'EPA_US9RT techs'!$A$2:$I$1722,9,FALSE),"")</f>
        <v/>
      </c>
      <c r="AG281" t="str">
        <f>IF(SUM(AH281:AX281)=0,"\I:",'Service PJ'!$D279&amp;"_"&amp;'Service PJ'!$E279&amp;"_"&amp;'Service PJ'!$C279)</f>
        <v>\I:</v>
      </c>
      <c r="AH281" s="14" t="str">
        <f>IFERROR(VLOOKUP($AG$1&amp;'Service PJ'!$D279&amp;'Service PJ'!$B279&amp;'Service PJ'!$A279&amp;"*",'EPA_US9RT techs'!$A$2:$I$1722,9,FALSE),"")</f>
        <v/>
      </c>
      <c r="AI281" s="14" t="str">
        <f>IFERROR(VLOOKUP($AG$1&amp;'Service PJ'!$D279&amp;'Service PJ'!$B279&amp;'Service PJ'!$A279&amp;"*",'EPA_US9RT techs'!$A$2:$I$1722,9,FALSE),"")</f>
        <v/>
      </c>
      <c r="AJ281" s="14" t="str">
        <f>IFERROR(VLOOKUP($AG$1&amp;'Service PJ'!$D279&amp;'Service PJ'!$B279&amp;'Service PJ'!$A279&amp;"*",'EPA_US9RT techs'!$A$2:$I$1722,9,FALSE),"")</f>
        <v/>
      </c>
      <c r="AK281" s="14" t="str">
        <f>IFERROR(VLOOKUP($AG$1&amp;'Service PJ'!$D279&amp;'Service PJ'!$B279&amp;'Service PJ'!$A279&amp;"*",'EPA_US9RT techs'!$A$2:$I$1722,9,FALSE),"")</f>
        <v/>
      </c>
      <c r="AL281" s="14" t="str">
        <f>IFERROR(VLOOKUP($AG$1&amp;'Service PJ'!$D279&amp;'Service PJ'!$B279&amp;'Service PJ'!$A279&amp;"*",'EPA_US9RT techs'!$A$2:$I$1722,9,FALSE),"")</f>
        <v/>
      </c>
      <c r="AM281" s="14" t="str">
        <f>IFERROR(VLOOKUP($AG$1&amp;'Service PJ'!$D279&amp;'Service PJ'!$B279&amp;'Service PJ'!$A279&amp;"*",'EPA_US9RT techs'!$A$2:$I$1722,9,FALSE),"")</f>
        <v/>
      </c>
      <c r="AN281" s="14" t="str">
        <f>IFERROR(VLOOKUP($AG$1&amp;'Service PJ'!$D279&amp;'Service PJ'!$B279&amp;'Service PJ'!$A279&amp;"*",'EPA_US9RT techs'!$A$2:$I$1722,9,FALSE),"")</f>
        <v/>
      </c>
      <c r="AO281" s="14" t="str">
        <f>IFERROR(VLOOKUP($AG$1&amp;'Service PJ'!$D279&amp;'Service PJ'!$B279&amp;'Service PJ'!$A279&amp;"*",'EPA_US9RT techs'!$A$2:$I$1722,9,FALSE),"")</f>
        <v/>
      </c>
      <c r="AP281" s="14" t="str">
        <f>IFERROR(VLOOKUP($AG$1&amp;'Service PJ'!$D279&amp;'Service PJ'!$B279&amp;'Service PJ'!$A279&amp;"*",'EPA_US9RT techs'!$A$2:$I$1722,9,FALSE),"")</f>
        <v/>
      </c>
      <c r="AQ281" s="14" t="str">
        <f>IFERROR(VLOOKUP($AG$1&amp;'Service PJ'!$D279&amp;'Service PJ'!$B279&amp;'Service PJ'!$A279&amp;"*",'EPA_US9RT techs'!$A$2:$I$1722,9,FALSE),"")</f>
        <v/>
      </c>
      <c r="AR281" s="14" t="str">
        <f>IFERROR(VLOOKUP($AG$1&amp;'Service PJ'!$D279&amp;'Service PJ'!$B279&amp;'Service PJ'!$A279&amp;"*",'EPA_US9RT techs'!$A$2:$I$1722,9,FALSE),"")</f>
        <v/>
      </c>
      <c r="AS281" s="14" t="str">
        <f>IFERROR(VLOOKUP($AG$1&amp;'Service PJ'!$D279&amp;'Service PJ'!$B279&amp;'Service PJ'!$A279&amp;"*",'EPA_US9RT techs'!$A$2:$I$1722,9,FALSE),"")</f>
        <v/>
      </c>
      <c r="AT281" s="14" t="str">
        <f>IFERROR(VLOOKUP($AG$1&amp;'Service PJ'!$D279&amp;'Service PJ'!$B279&amp;'Service PJ'!$A279&amp;"*",'EPA_US9RT techs'!$A$2:$I$1722,9,FALSE),"")</f>
        <v/>
      </c>
      <c r="AU281" s="14" t="str">
        <f>IFERROR(VLOOKUP($AG$1&amp;'Service PJ'!$D279&amp;'Service PJ'!$B279&amp;'Service PJ'!$A279&amp;"*",'EPA_US9RT techs'!$A$2:$I$1722,9,FALSE),"")</f>
        <v/>
      </c>
      <c r="AV281" s="14" t="str">
        <f>IFERROR(VLOOKUP($AG$1&amp;'Service PJ'!$D279&amp;'Service PJ'!$B279&amp;'Service PJ'!$A279&amp;"*",'EPA_US9RT techs'!$A$2:$I$1722,9,FALSE),"")</f>
        <v/>
      </c>
      <c r="AW281" s="14" t="str">
        <f>IFERROR(VLOOKUP($AG$1&amp;'Service PJ'!$D279&amp;'Service PJ'!$B279&amp;'Service PJ'!$A279&amp;"*",'EPA_US9RT techs'!$A$2:$I$1722,9,FALSE),"")</f>
        <v/>
      </c>
      <c r="AX281" s="14" t="str">
        <f>IFERROR(VLOOKUP($AG$1&amp;'Service PJ'!$D279&amp;'Service PJ'!$B279&amp;'Service PJ'!$A279&amp;"*",'EPA_US9RT techs'!$A$2:$I$1722,9,FALSE),"")</f>
        <v/>
      </c>
      <c r="AY281" s="14" t="str">
        <f>IFERROR(VLOOKUP($AG$1&amp;'Service PJ'!$D279&amp;'Service PJ'!$B279&amp;'Service PJ'!$A279&amp;"*",'EPA_US9RT techs'!$A$2:$I$1722,9,FALSE),"")</f>
        <v/>
      </c>
      <c r="AZ281" s="14" t="str">
        <f>IFERROR(VLOOKUP($AG$1&amp;'Service PJ'!$D279&amp;'Service PJ'!$B279&amp;'Service PJ'!$A279&amp;"*",'EPA_US9RT techs'!$A$2:$I$1722,9,FALSE),"")</f>
        <v/>
      </c>
      <c r="BA281" s="14" t="str">
        <f>IFERROR(VLOOKUP($AG$1&amp;'Service PJ'!$D279&amp;'Service PJ'!$B279&amp;'Service PJ'!$A279&amp;"*",'EPA_US9RT techs'!$A$2:$I$1722,9,FALSE),"")</f>
        <v/>
      </c>
      <c r="BB281" s="14" t="str">
        <f>IFERROR(VLOOKUP($AG$1&amp;'Service PJ'!$D279&amp;'Service PJ'!$B279&amp;'Service PJ'!$A279&amp;"*",'EPA_US9RT techs'!$A$2:$I$1722,9,FALSE),"")</f>
        <v/>
      </c>
      <c r="BC281" s="14" t="str">
        <f>IFERROR(VLOOKUP($AG$1&amp;'Service PJ'!$D279&amp;'Service PJ'!$B279&amp;'Service PJ'!$A279&amp;"*",'EPA_US9RT techs'!$A$2:$I$1722,9,FALSE),"")</f>
        <v/>
      </c>
      <c r="BD281" s="14" t="str">
        <f>IFERROR(VLOOKUP($AG$1&amp;'Service PJ'!$D279&amp;'Service PJ'!$B279&amp;'Service PJ'!$A279&amp;"*",'EPA_US9RT techs'!$A$2:$I$1722,9,FALSE),"")</f>
        <v/>
      </c>
      <c r="BE281" s="14" t="str">
        <f>IFERROR(VLOOKUP($AG$1&amp;'Service PJ'!$D279&amp;'Service PJ'!$B279&amp;'Service PJ'!$A279&amp;"*",'EPA_US9RT techs'!$A$2:$I$1722,9,FALSE),"")</f>
        <v/>
      </c>
      <c r="BF281" s="14" t="str">
        <f>IFERROR(VLOOKUP($AG$1&amp;'Service PJ'!$D279&amp;'Service PJ'!$B279&amp;'Service PJ'!$A279&amp;"*",'EPA_US9RT techs'!$A$2:$I$1722,9,FALSE),"")</f>
        <v/>
      </c>
      <c r="BG281" s="14" t="str">
        <f>IFERROR(VLOOKUP($AG$1&amp;'Service PJ'!$D279&amp;'Service PJ'!$B279&amp;'Service PJ'!$A279&amp;"*",'EPA_US9RT techs'!$A$2:$I$1722,9,FALSE),"")</f>
        <v/>
      </c>
      <c r="BH281" s="14" t="str">
        <f>IFERROR(VLOOKUP($AG$1&amp;'Service PJ'!$D279&amp;'Service PJ'!$B279&amp;'Service PJ'!$A279&amp;"*",'EPA_US9RT techs'!$A$2:$I$1722,9,FALSE),"")</f>
        <v/>
      </c>
      <c r="BI281" s="14" t="str">
        <f>IFERROR(VLOOKUP($AG$1&amp;'Service PJ'!$D279&amp;'Service PJ'!$B279&amp;'Service PJ'!$A279&amp;"*",'EPA_US9RT techs'!$A$2:$I$1722,9,FALSE),"")</f>
        <v/>
      </c>
      <c r="BJ281" s="14" t="str">
        <f>IFERROR(VLOOKUP($AG$1&amp;'Service PJ'!$D279&amp;'Service PJ'!$B279&amp;'Service PJ'!$A279&amp;"*",'EPA_US9RT techs'!$A$2:$I$1722,9,FALSE),"")</f>
        <v/>
      </c>
      <c r="BK281" s="14" t="str">
        <f>IFERROR(VLOOKUP($AG$1&amp;'Service PJ'!$D279&amp;'Service PJ'!$B279&amp;'Service PJ'!$A279&amp;"*",'EPA_US9RT techs'!$A$2:$I$1722,9,FALSE),"")</f>
        <v/>
      </c>
      <c r="BM281" t="str">
        <f>IF(SUM(BN281:CD281)=0,"\I:",'Service PJ'!$D279&amp;"_"&amp;'Service PJ'!$E279&amp;"_"&amp;'Service PJ'!$C279)</f>
        <v>\I:</v>
      </c>
      <c r="BN281" s="14" t="str">
        <f>IFERROR(VLOOKUP($BM$1&amp;'Service PJ'!$D279&amp;'Service PJ'!$B279&amp;'Service PJ'!$A279&amp;"*",'EPA_US9RT techs'!$A$2:$I$1722,9,FALSE),"")</f>
        <v/>
      </c>
      <c r="BO281" s="14" t="str">
        <f>IFERROR(VLOOKUP($BM$1&amp;'Service PJ'!$D279&amp;'Service PJ'!$B279&amp;'Service PJ'!$A279&amp;"*",'EPA_US9RT techs'!$A$2:$I$1722,9,FALSE),"")</f>
        <v/>
      </c>
      <c r="BP281" s="14" t="str">
        <f>IFERROR(VLOOKUP($BM$1&amp;'Service PJ'!$D279&amp;'Service PJ'!$B279&amp;'Service PJ'!$A279&amp;"*",'EPA_US9RT techs'!$A$2:$I$1722,9,FALSE),"")</f>
        <v/>
      </c>
      <c r="BQ281" s="14" t="str">
        <f>IFERROR(VLOOKUP($BM$1&amp;'Service PJ'!$D279&amp;'Service PJ'!$B279&amp;'Service PJ'!$A279&amp;"*",'EPA_US9RT techs'!$A$2:$I$1722,9,FALSE),"")</f>
        <v/>
      </c>
      <c r="BR281" s="14" t="str">
        <f>IFERROR(VLOOKUP($BM$1&amp;'Service PJ'!$D279&amp;'Service PJ'!$B279&amp;'Service PJ'!$A279&amp;"*",'EPA_US9RT techs'!$A$2:$I$1722,9,FALSE),"")</f>
        <v/>
      </c>
      <c r="BS281" s="14" t="str">
        <f>IFERROR(VLOOKUP($BM$1&amp;'Service PJ'!$D279&amp;'Service PJ'!$B279&amp;'Service PJ'!$A279&amp;"*",'EPA_US9RT techs'!$A$2:$I$1722,9,FALSE),"")</f>
        <v/>
      </c>
      <c r="BT281" s="14" t="str">
        <f>IFERROR(VLOOKUP($BM$1&amp;'Service PJ'!$D279&amp;'Service PJ'!$B279&amp;'Service PJ'!$A279&amp;"*",'EPA_US9RT techs'!$A$2:$I$1722,9,FALSE),"")</f>
        <v/>
      </c>
      <c r="BU281" s="14" t="str">
        <f>IFERROR(VLOOKUP($BM$1&amp;'Service PJ'!$D279&amp;'Service PJ'!$B279&amp;'Service PJ'!$A279&amp;"*",'EPA_US9RT techs'!$A$2:$I$1722,9,FALSE),"")</f>
        <v/>
      </c>
      <c r="BV281" s="14" t="str">
        <f>IFERROR(VLOOKUP($BM$1&amp;'Service PJ'!$D279&amp;'Service PJ'!$B279&amp;'Service PJ'!$A279&amp;"*",'EPA_US9RT techs'!$A$2:$I$1722,9,FALSE),"")</f>
        <v/>
      </c>
      <c r="BW281" s="14" t="str">
        <f>IFERROR(VLOOKUP($BM$1&amp;'Service PJ'!$D279&amp;'Service PJ'!$B279&amp;'Service PJ'!$A279&amp;"*",'EPA_US9RT techs'!$A$2:$I$1722,9,FALSE),"")</f>
        <v/>
      </c>
      <c r="BX281" s="14" t="str">
        <f>IFERROR(VLOOKUP($BM$1&amp;'Service PJ'!$D279&amp;'Service PJ'!$B279&amp;'Service PJ'!$A279&amp;"*",'EPA_US9RT techs'!$A$2:$I$1722,9,FALSE),"")</f>
        <v/>
      </c>
      <c r="BY281" s="14" t="str">
        <f>IFERROR(VLOOKUP($BM$1&amp;'Service PJ'!$D279&amp;'Service PJ'!$B279&amp;'Service PJ'!$A279&amp;"*",'EPA_US9RT techs'!$A$2:$I$1722,9,FALSE),"")</f>
        <v/>
      </c>
      <c r="BZ281" s="14" t="str">
        <f>IFERROR(VLOOKUP($BM$1&amp;'Service PJ'!$D279&amp;'Service PJ'!$B279&amp;'Service PJ'!$A279&amp;"*",'EPA_US9RT techs'!$A$2:$I$1722,9,FALSE),"")</f>
        <v/>
      </c>
      <c r="CA281" s="14" t="str">
        <f>IFERROR(VLOOKUP($BM$1&amp;'Service PJ'!$D279&amp;'Service PJ'!$B279&amp;'Service PJ'!$A279&amp;"*",'EPA_US9RT techs'!$A$2:$I$1722,9,FALSE),"")</f>
        <v/>
      </c>
      <c r="CB281" s="14" t="str">
        <f>IFERROR(VLOOKUP($BM$1&amp;'Service PJ'!$D279&amp;'Service PJ'!$B279&amp;'Service PJ'!$A279&amp;"*",'EPA_US9RT techs'!$A$2:$I$1722,9,FALSE),"")</f>
        <v/>
      </c>
      <c r="CC281" s="14" t="str">
        <f>IFERROR(VLOOKUP($BM$1&amp;'Service PJ'!$D279&amp;'Service PJ'!$B279&amp;'Service PJ'!$A279&amp;"*",'EPA_US9RT techs'!$A$2:$I$1722,9,FALSE),"")</f>
        <v/>
      </c>
      <c r="CD281" s="14" t="str">
        <f>IFERROR(VLOOKUP($BM$1&amp;'Service PJ'!$D279&amp;'Service PJ'!$B279&amp;'Service PJ'!$A279&amp;"*",'EPA_US9RT techs'!$A$2:$I$1722,9,FALSE),"")</f>
        <v/>
      </c>
      <c r="CE281" s="14" t="str">
        <f>IFERROR(VLOOKUP($BM$1&amp;'Service PJ'!$D279&amp;'Service PJ'!$B279&amp;'Service PJ'!$A279&amp;"*",'EPA_US9RT techs'!$A$2:$I$1722,9,FALSE),"")</f>
        <v/>
      </c>
      <c r="CF281" s="14" t="str">
        <f>IFERROR(VLOOKUP($BM$1&amp;'Service PJ'!$D279&amp;'Service PJ'!$B279&amp;'Service PJ'!$A279&amp;"*",'EPA_US9RT techs'!$A$2:$I$1722,9,FALSE),"")</f>
        <v/>
      </c>
      <c r="CG281" s="14" t="str">
        <f>IFERROR(VLOOKUP($BM$1&amp;'Service PJ'!$D279&amp;'Service PJ'!$B279&amp;'Service PJ'!$A279&amp;"*",'EPA_US9RT techs'!$A$2:$I$1722,9,FALSE),"")</f>
        <v/>
      </c>
      <c r="CH281" s="14" t="str">
        <f>IFERROR(VLOOKUP($BM$1&amp;'Service PJ'!$D279&amp;'Service PJ'!$B279&amp;'Service PJ'!$A279&amp;"*",'EPA_US9RT techs'!$A$2:$I$1722,9,FALSE),"")</f>
        <v/>
      </c>
      <c r="CI281" s="14" t="str">
        <f>IFERROR(VLOOKUP($BM$1&amp;'Service PJ'!$D279&amp;'Service PJ'!$B279&amp;'Service PJ'!$A279&amp;"*",'EPA_US9RT techs'!$A$2:$I$1722,9,FALSE),"")</f>
        <v/>
      </c>
      <c r="CJ281" s="14" t="str">
        <f>IFERROR(VLOOKUP($BM$1&amp;'Service PJ'!$D279&amp;'Service PJ'!$B279&amp;'Service PJ'!$A279&amp;"*",'EPA_US9RT techs'!$A$2:$I$1722,9,FALSE),"")</f>
        <v/>
      </c>
      <c r="CK281" s="14" t="str">
        <f>IFERROR(VLOOKUP($BM$1&amp;'Service PJ'!$D279&amp;'Service PJ'!$B279&amp;'Service PJ'!$A279&amp;"*",'EPA_US9RT techs'!$A$2:$I$1722,9,FALSE),"")</f>
        <v/>
      </c>
      <c r="CL281" s="14" t="str">
        <f>IFERROR(VLOOKUP($BM$1&amp;'Service PJ'!$D279&amp;'Service PJ'!$B279&amp;'Service PJ'!$A279&amp;"*",'EPA_US9RT techs'!$A$2:$I$1722,9,FALSE),"")</f>
        <v/>
      </c>
      <c r="CM281" s="14" t="str">
        <f>IFERROR(VLOOKUP($BM$1&amp;'Service PJ'!$D279&amp;'Service PJ'!$B279&amp;'Service PJ'!$A279&amp;"*",'EPA_US9RT techs'!$A$2:$I$1722,9,FALSE),"")</f>
        <v/>
      </c>
      <c r="CN281" s="14" t="str">
        <f>IFERROR(VLOOKUP($BM$1&amp;'Service PJ'!$D279&amp;'Service PJ'!$B279&amp;'Service PJ'!$A279&amp;"*",'EPA_US9RT techs'!$A$2:$I$1722,9,FALSE),"")</f>
        <v/>
      </c>
      <c r="CO281" s="14" t="str">
        <f>IFERROR(VLOOKUP($BM$1&amp;'Service PJ'!$D279&amp;'Service PJ'!$B279&amp;'Service PJ'!$A279&amp;"*",'EPA_US9RT techs'!$A$2:$I$1722,9,FALSE),"")</f>
        <v/>
      </c>
      <c r="CP281" s="14" t="str">
        <f>IFERROR(VLOOKUP($BM$1&amp;'Service PJ'!$D279&amp;'Service PJ'!$B279&amp;'Service PJ'!$A279&amp;"*",'EPA_US9RT techs'!$A$2:$I$1722,9,FALSE),"")</f>
        <v/>
      </c>
      <c r="CQ281" s="14" t="str">
        <f>IFERROR(VLOOKUP($BM$1&amp;'Service PJ'!$D279&amp;'Service PJ'!$B279&amp;'Service PJ'!$A279&amp;"*",'EPA_US9RT techs'!$A$2:$I$1722,9,FALSE),"")</f>
        <v/>
      </c>
      <c r="CS281" t="str">
        <f>IF(SUM(CT281:DJ281)=0,"\I:",'Service PJ'!$D279&amp;"_"&amp;'Service PJ'!$E279&amp;"_"&amp;'Service PJ'!$C279)</f>
        <v>IIS_STM_HET</v>
      </c>
      <c r="CT281" s="2">
        <f>IFERROR(VLOOKUP($CS$1&amp;'Service PJ'!$D279&amp;'Service PJ'!$B279&amp;'Service PJ'!$A279&amp;"*",'EPA_US9RT techs'!$A$2:$I$1722,9,FALSE),"")</f>
        <v>50</v>
      </c>
      <c r="CU281" s="2">
        <f>IFERROR(VLOOKUP($CS$1&amp;'Service PJ'!$D279&amp;'Service PJ'!$B279&amp;'Service PJ'!$A279&amp;"*",'EPA_US9RT techs'!$A$2:$I$1722,9,FALSE),"")</f>
        <v>50</v>
      </c>
      <c r="CV281" s="2">
        <f>IFERROR(VLOOKUP($CS$1&amp;'Service PJ'!$D279&amp;'Service PJ'!$B279&amp;'Service PJ'!$A279&amp;"*",'EPA_US9RT techs'!$A$2:$I$1722,9,FALSE),"")</f>
        <v>50</v>
      </c>
      <c r="CW281" s="2">
        <f>IFERROR(VLOOKUP($CS$1&amp;'Service PJ'!$D279&amp;'Service PJ'!$B279&amp;'Service PJ'!$A279&amp;"*",'EPA_US9RT techs'!$A$2:$I$1722,9,FALSE),"")</f>
        <v>50</v>
      </c>
      <c r="CX281" s="2">
        <f>IFERROR(VLOOKUP($CS$1&amp;'Service PJ'!$D279&amp;'Service PJ'!$B279&amp;'Service PJ'!$A279&amp;"*",'EPA_US9RT techs'!$A$2:$I$1722,9,FALSE),"")</f>
        <v>50</v>
      </c>
      <c r="CY281" s="2">
        <f>IFERROR(VLOOKUP($CS$1&amp;'Service PJ'!$D279&amp;'Service PJ'!$B279&amp;'Service PJ'!$A279&amp;"*",'EPA_US9RT techs'!$A$2:$I$1722,9,FALSE),"")</f>
        <v>50</v>
      </c>
      <c r="CZ281" s="2">
        <f>IFERROR(VLOOKUP($CS$1&amp;'Service PJ'!$D279&amp;'Service PJ'!$B279&amp;'Service PJ'!$A279&amp;"*",'EPA_US9RT techs'!$A$2:$I$1722,9,FALSE),"")</f>
        <v>50</v>
      </c>
      <c r="DA281" s="2">
        <f>IFERROR(VLOOKUP($CS$1&amp;'Service PJ'!$D279&amp;'Service PJ'!$B279&amp;'Service PJ'!$A279&amp;"*",'EPA_US9RT techs'!$A$2:$I$1722,9,FALSE),"")</f>
        <v>50</v>
      </c>
      <c r="DB281" s="2">
        <f>IFERROR(VLOOKUP($CS$1&amp;'Service PJ'!$D279&amp;'Service PJ'!$B279&amp;'Service PJ'!$A279&amp;"*",'EPA_US9RT techs'!$A$2:$I$1722,9,FALSE),"")</f>
        <v>50</v>
      </c>
      <c r="DC281" s="2">
        <f>IFERROR(VLOOKUP($CS$1&amp;'Service PJ'!$D279&amp;'Service PJ'!$B279&amp;'Service PJ'!$A279&amp;"*",'EPA_US9RT techs'!$A$2:$I$1722,9,FALSE),"")</f>
        <v>50</v>
      </c>
      <c r="DD281" s="2">
        <f>IFERROR(VLOOKUP($CS$1&amp;'Service PJ'!$D279&amp;'Service PJ'!$B279&amp;'Service PJ'!$A279&amp;"*",'EPA_US9RT techs'!$A$2:$I$1722,9,FALSE),"")</f>
        <v>50</v>
      </c>
      <c r="DE281" s="2">
        <f>IFERROR(VLOOKUP($CS$1&amp;'Service PJ'!$D279&amp;'Service PJ'!$B279&amp;'Service PJ'!$A279&amp;"*",'EPA_US9RT techs'!$A$2:$I$1722,9,FALSE),"")</f>
        <v>50</v>
      </c>
      <c r="DF281" s="2">
        <f>IFERROR(VLOOKUP($CS$1&amp;'Service PJ'!$D279&amp;'Service PJ'!$B279&amp;'Service PJ'!$A279&amp;"*",'EPA_US9RT techs'!$A$2:$I$1722,9,FALSE),"")</f>
        <v>50</v>
      </c>
      <c r="DG281" s="2">
        <f>IFERROR(VLOOKUP($CS$1&amp;'Service PJ'!$D279&amp;'Service PJ'!$B279&amp;'Service PJ'!$A279&amp;"*",'EPA_US9RT techs'!$A$2:$I$1722,9,FALSE),"")</f>
        <v>50</v>
      </c>
      <c r="DH281" s="2">
        <f>IFERROR(VLOOKUP($CS$1&amp;'Service PJ'!$D279&amp;'Service PJ'!$B279&amp;'Service PJ'!$A279&amp;"*",'EPA_US9RT techs'!$A$2:$I$1722,9,FALSE),"")</f>
        <v>50</v>
      </c>
      <c r="DI281" s="2">
        <f>IFERROR(VLOOKUP($CS$1&amp;'Service PJ'!$D279&amp;'Service PJ'!$B279&amp;'Service PJ'!$A279&amp;"*",'EPA_US9RT techs'!$A$2:$I$1722,9,FALSE),"")</f>
        <v>50</v>
      </c>
      <c r="DJ281" s="2">
        <f>IFERROR(VLOOKUP($CS$1&amp;'Service PJ'!$D279&amp;'Service PJ'!$B279&amp;'Service PJ'!$A279&amp;"*",'EPA_US9RT techs'!$A$2:$I$1722,9,FALSE),"")</f>
        <v>50</v>
      </c>
      <c r="DK281" s="2">
        <f>IFERROR(VLOOKUP($CS$1&amp;'Service PJ'!$D279&amp;'Service PJ'!$B279&amp;'Service PJ'!$A279&amp;"*",'EPA_US9RT techs'!$A$2:$I$1722,9,FALSE),"")</f>
        <v>50</v>
      </c>
      <c r="DL281" s="2">
        <f>IFERROR(VLOOKUP($CS$1&amp;'Service PJ'!$D279&amp;'Service PJ'!$B279&amp;'Service PJ'!$A279&amp;"*",'EPA_US9RT techs'!$A$2:$I$1722,9,FALSE),"")</f>
        <v>50</v>
      </c>
      <c r="DM281" s="2">
        <f>IFERROR(VLOOKUP($CS$1&amp;'Service PJ'!$D279&amp;'Service PJ'!$B279&amp;'Service PJ'!$A279&amp;"*",'EPA_US9RT techs'!$A$2:$I$1722,9,FALSE),"")</f>
        <v>50</v>
      </c>
      <c r="DN281" s="2">
        <f>IFERROR(VLOOKUP($CS$1&amp;'Service PJ'!$D279&amp;'Service PJ'!$B279&amp;'Service PJ'!$A279&amp;"*",'EPA_US9RT techs'!$A$2:$I$1722,9,FALSE),"")</f>
        <v>50</v>
      </c>
      <c r="DO281" s="2">
        <f>IFERROR(VLOOKUP($CS$1&amp;'Service PJ'!$D279&amp;'Service PJ'!$B279&amp;'Service PJ'!$A279&amp;"*",'EPA_US9RT techs'!$A$2:$I$1722,9,FALSE),"")</f>
        <v>50</v>
      </c>
      <c r="DP281" s="2">
        <f>IFERROR(VLOOKUP($CS$1&amp;'Service PJ'!$D279&amp;'Service PJ'!$B279&amp;'Service PJ'!$A279&amp;"*",'EPA_US9RT techs'!$A$2:$I$1722,9,FALSE),"")</f>
        <v>50</v>
      </c>
      <c r="DQ281" s="2">
        <f>IFERROR(VLOOKUP($CS$1&amp;'Service PJ'!$D279&amp;'Service PJ'!$B279&amp;'Service PJ'!$A279&amp;"*",'EPA_US9RT techs'!$A$2:$I$1722,9,FALSE),"")</f>
        <v>50</v>
      </c>
      <c r="DR281" s="2">
        <f>IFERROR(VLOOKUP($CS$1&amp;'Service PJ'!$D279&amp;'Service PJ'!$B279&amp;'Service PJ'!$A279&amp;"*",'EPA_US9RT techs'!$A$2:$I$1722,9,FALSE),"")</f>
        <v>50</v>
      </c>
      <c r="DS281" s="2">
        <f>IFERROR(VLOOKUP($CS$1&amp;'Service PJ'!$D279&amp;'Service PJ'!$B279&amp;'Service PJ'!$A279&amp;"*",'EPA_US9RT techs'!$A$2:$I$1722,9,FALSE),"")</f>
        <v>50</v>
      </c>
      <c r="DT281" s="2">
        <f>IFERROR(VLOOKUP($CS$1&amp;'Service PJ'!$D279&amp;'Service PJ'!$B279&amp;'Service PJ'!$A279&amp;"*",'EPA_US9RT techs'!$A$2:$I$1722,9,FALSE),"")</f>
        <v>50</v>
      </c>
      <c r="DU281" s="2">
        <f>IFERROR(VLOOKUP($CS$1&amp;'Service PJ'!$D279&amp;'Service PJ'!$B279&amp;'Service PJ'!$A279&amp;"*",'EPA_US9RT techs'!$A$2:$I$1722,9,FALSE),"")</f>
        <v>50</v>
      </c>
      <c r="DV281" s="2">
        <f>IFERROR(VLOOKUP($CS$1&amp;'Service PJ'!$D279&amp;'Service PJ'!$B279&amp;'Service PJ'!$A279&amp;"*",'EPA_US9RT techs'!$A$2:$I$1722,9,FALSE),"")</f>
        <v>50</v>
      </c>
      <c r="DW281" s="2">
        <f>IFERROR(VLOOKUP($CS$1&amp;'Service PJ'!$D279&amp;'Service PJ'!$B279&amp;'Service PJ'!$A279&amp;"*",'EPA_US9RT techs'!$A$2:$I$1722,9,FALSE),"")</f>
        <v>50</v>
      </c>
    </row>
    <row r="282" spans="1:127" x14ac:dyDescent="0.45">
      <c r="A282" t="str">
        <f>IF(SUM(B282:R282)=0,"\I:",'Service PJ'!$D280&amp;"_"&amp;'Service PJ'!$E280&amp;"_"&amp;'Service PJ'!$C280)</f>
        <v>\I:</v>
      </c>
      <c r="B282" s="14" t="str">
        <f>IFERROR(VLOOKUP($A$1&amp;'Service PJ'!$D280&amp;'Service PJ'!$B280&amp;'Service PJ'!$A280&amp;"*",'EPA_US9RT techs'!$A$2:$I$1722,9,FALSE),"")</f>
        <v/>
      </c>
      <c r="C282" s="14" t="str">
        <f>IFERROR(VLOOKUP($A$1&amp;'Service PJ'!$D280&amp;'Service PJ'!$B280&amp;'Service PJ'!$A280&amp;"*",'EPA_US9RT techs'!$A$2:$I$1722,9,FALSE),"")</f>
        <v/>
      </c>
      <c r="D282" s="14" t="str">
        <f>IFERROR(VLOOKUP($A$1&amp;'Service PJ'!$D280&amp;'Service PJ'!$B280&amp;'Service PJ'!$A280&amp;"*",'EPA_US9RT techs'!$A$2:$I$1722,9,FALSE),"")</f>
        <v/>
      </c>
      <c r="E282" s="14" t="str">
        <f>IFERROR(VLOOKUP($A$1&amp;'Service PJ'!$D280&amp;'Service PJ'!$B280&amp;'Service PJ'!$A280&amp;"*",'EPA_US9RT techs'!$A$2:$I$1722,9,FALSE),"")</f>
        <v/>
      </c>
      <c r="F282" s="14" t="str">
        <f>IFERROR(VLOOKUP($A$1&amp;'Service PJ'!$D280&amp;'Service PJ'!$B280&amp;'Service PJ'!$A280&amp;"*",'EPA_US9RT techs'!$A$2:$I$1722,9,FALSE),"")</f>
        <v/>
      </c>
      <c r="G282" s="14" t="str">
        <f>IFERROR(VLOOKUP($A$1&amp;'Service PJ'!$D280&amp;'Service PJ'!$B280&amp;'Service PJ'!$A280&amp;"*",'EPA_US9RT techs'!$A$2:$I$1722,9,FALSE),"")</f>
        <v/>
      </c>
      <c r="H282" s="14" t="str">
        <f>IFERROR(VLOOKUP($A$1&amp;'Service PJ'!$D280&amp;'Service PJ'!$B280&amp;'Service PJ'!$A280&amp;"*",'EPA_US9RT techs'!$A$2:$I$1722,9,FALSE),"")</f>
        <v/>
      </c>
      <c r="I282" s="14" t="str">
        <f>IFERROR(VLOOKUP($A$1&amp;'Service PJ'!$D280&amp;'Service PJ'!$B280&amp;'Service PJ'!$A280&amp;"*",'EPA_US9RT techs'!$A$2:$I$1722,9,FALSE),"")</f>
        <v/>
      </c>
      <c r="J282" s="14" t="str">
        <f>IFERROR(VLOOKUP($A$1&amp;'Service PJ'!$D280&amp;'Service PJ'!$B280&amp;'Service PJ'!$A280&amp;"*",'EPA_US9RT techs'!$A$2:$I$1722,9,FALSE),"")</f>
        <v/>
      </c>
      <c r="K282" s="14" t="str">
        <f>IFERROR(VLOOKUP($A$1&amp;'Service PJ'!$D280&amp;'Service PJ'!$B280&amp;'Service PJ'!$A280&amp;"*",'EPA_US9RT techs'!$A$2:$I$1722,9,FALSE),"")</f>
        <v/>
      </c>
      <c r="L282" s="14" t="str">
        <f>IFERROR(VLOOKUP($A$1&amp;'Service PJ'!$D280&amp;'Service PJ'!$B280&amp;'Service PJ'!$A280&amp;"*",'EPA_US9RT techs'!$A$2:$I$1722,9,FALSE),"")</f>
        <v/>
      </c>
      <c r="M282" s="14" t="str">
        <f>IFERROR(VLOOKUP($A$1&amp;'Service PJ'!$D280&amp;'Service PJ'!$B280&amp;'Service PJ'!$A280&amp;"*",'EPA_US9RT techs'!$A$2:$I$1722,9,FALSE),"")</f>
        <v/>
      </c>
      <c r="N282" s="14" t="str">
        <f>IFERROR(VLOOKUP($A$1&amp;'Service PJ'!$D280&amp;'Service PJ'!$B280&amp;'Service PJ'!$A280&amp;"*",'EPA_US9RT techs'!$A$2:$I$1722,9,FALSE),"")</f>
        <v/>
      </c>
      <c r="O282" s="14" t="str">
        <f>IFERROR(VLOOKUP($A$1&amp;'Service PJ'!$D280&amp;'Service PJ'!$B280&amp;'Service PJ'!$A280&amp;"*",'EPA_US9RT techs'!$A$2:$I$1722,9,FALSE),"")</f>
        <v/>
      </c>
      <c r="P282" s="14" t="str">
        <f>IFERROR(VLOOKUP($A$1&amp;'Service PJ'!$D280&amp;'Service PJ'!$B280&amp;'Service PJ'!$A280&amp;"*",'EPA_US9RT techs'!$A$2:$I$1722,9,FALSE),"")</f>
        <v/>
      </c>
      <c r="Q282" s="14" t="str">
        <f>IFERROR(VLOOKUP($A$1&amp;'Service PJ'!$D280&amp;'Service PJ'!$B280&amp;'Service PJ'!$A280&amp;"*",'EPA_US9RT techs'!$A$2:$I$1722,9,FALSE),"")</f>
        <v/>
      </c>
      <c r="R282" s="14" t="str">
        <f>IFERROR(VLOOKUP($A$1&amp;'Service PJ'!$D280&amp;'Service PJ'!$B280&amp;'Service PJ'!$A280&amp;"*",'EPA_US9RT techs'!$A$2:$I$1722,9,FALSE),"")</f>
        <v/>
      </c>
      <c r="S282" s="14" t="str">
        <f>IFERROR(VLOOKUP($A$1&amp;'Service PJ'!$D280&amp;'Service PJ'!$B280&amp;'Service PJ'!$A280&amp;"*",'EPA_US9RT techs'!$A$2:$I$1722,9,FALSE),"")</f>
        <v/>
      </c>
      <c r="T282" s="14" t="str">
        <f>IFERROR(VLOOKUP($A$1&amp;'Service PJ'!$D280&amp;'Service PJ'!$B280&amp;'Service PJ'!$A280&amp;"*",'EPA_US9RT techs'!$A$2:$I$1722,9,FALSE),"")</f>
        <v/>
      </c>
      <c r="U282" s="14" t="str">
        <f>IFERROR(VLOOKUP($A$1&amp;'Service PJ'!$D280&amp;'Service PJ'!$B280&amp;'Service PJ'!$A280&amp;"*",'EPA_US9RT techs'!$A$2:$I$1722,9,FALSE),"")</f>
        <v/>
      </c>
      <c r="V282" s="14" t="str">
        <f>IFERROR(VLOOKUP($A$1&amp;'Service PJ'!$D280&amp;'Service PJ'!$B280&amp;'Service PJ'!$A280&amp;"*",'EPA_US9RT techs'!$A$2:$I$1722,9,FALSE),"")</f>
        <v/>
      </c>
      <c r="W282" s="14" t="str">
        <f>IFERROR(VLOOKUP($A$1&amp;'Service PJ'!$D280&amp;'Service PJ'!$B280&amp;'Service PJ'!$A280&amp;"*",'EPA_US9RT techs'!$A$2:$I$1722,9,FALSE),"")</f>
        <v/>
      </c>
      <c r="X282" s="14" t="str">
        <f>IFERROR(VLOOKUP($A$1&amp;'Service PJ'!$D280&amp;'Service PJ'!$B280&amp;'Service PJ'!$A280&amp;"*",'EPA_US9RT techs'!$A$2:$I$1722,9,FALSE),"")</f>
        <v/>
      </c>
      <c r="Y282" s="14" t="str">
        <f>IFERROR(VLOOKUP($A$1&amp;'Service PJ'!$D280&amp;'Service PJ'!$B280&amp;'Service PJ'!$A280&amp;"*",'EPA_US9RT techs'!$A$2:$I$1722,9,FALSE),"")</f>
        <v/>
      </c>
      <c r="Z282" s="14" t="str">
        <f>IFERROR(VLOOKUP($A$1&amp;'Service PJ'!$D280&amp;'Service PJ'!$B280&amp;'Service PJ'!$A280&amp;"*",'EPA_US9RT techs'!$A$2:$I$1722,9,FALSE),"")</f>
        <v/>
      </c>
      <c r="AA282" s="14" t="str">
        <f>IFERROR(VLOOKUP($A$1&amp;'Service PJ'!$D280&amp;'Service PJ'!$B280&amp;'Service PJ'!$A280&amp;"*",'EPA_US9RT techs'!$A$2:$I$1722,9,FALSE),"")</f>
        <v/>
      </c>
      <c r="AB282" s="14" t="str">
        <f>IFERROR(VLOOKUP($A$1&amp;'Service PJ'!$D280&amp;'Service PJ'!$B280&amp;'Service PJ'!$A280&amp;"*",'EPA_US9RT techs'!$A$2:$I$1722,9,FALSE),"")</f>
        <v/>
      </c>
      <c r="AC282" s="14" t="str">
        <f>IFERROR(VLOOKUP($A$1&amp;'Service PJ'!$D280&amp;'Service PJ'!$B280&amp;'Service PJ'!$A280&amp;"*",'EPA_US9RT techs'!$A$2:$I$1722,9,FALSE),"")</f>
        <v/>
      </c>
      <c r="AD282" s="14" t="str">
        <f>IFERROR(VLOOKUP($A$1&amp;'Service PJ'!$D280&amp;'Service PJ'!$B280&amp;'Service PJ'!$A280&amp;"*",'EPA_US9RT techs'!$A$2:$I$1722,9,FALSE),"")</f>
        <v/>
      </c>
      <c r="AE282" s="14" t="str">
        <f>IFERROR(VLOOKUP($A$1&amp;'Service PJ'!$D280&amp;'Service PJ'!$B280&amp;'Service PJ'!$A280&amp;"*",'EPA_US9RT techs'!$A$2:$I$1722,9,FALSE),"")</f>
        <v/>
      </c>
      <c r="AG282" t="str">
        <f>IF(SUM(AH282:AX282)=0,"\I:",'Service PJ'!$D280&amp;"_"&amp;'Service PJ'!$E280&amp;"_"&amp;'Service PJ'!$C280)</f>
        <v>\I:</v>
      </c>
      <c r="AH282" s="14" t="str">
        <f>IFERROR(VLOOKUP($AG$1&amp;'Service PJ'!$D280&amp;'Service PJ'!$B280&amp;'Service PJ'!$A280&amp;"*",'EPA_US9RT techs'!$A$2:$I$1722,9,FALSE),"")</f>
        <v/>
      </c>
      <c r="AI282" s="14" t="str">
        <f>IFERROR(VLOOKUP($AG$1&amp;'Service PJ'!$D280&amp;'Service PJ'!$B280&amp;'Service PJ'!$A280&amp;"*",'EPA_US9RT techs'!$A$2:$I$1722,9,FALSE),"")</f>
        <v/>
      </c>
      <c r="AJ282" s="14" t="str">
        <f>IFERROR(VLOOKUP($AG$1&amp;'Service PJ'!$D280&amp;'Service PJ'!$B280&amp;'Service PJ'!$A280&amp;"*",'EPA_US9RT techs'!$A$2:$I$1722,9,FALSE),"")</f>
        <v/>
      </c>
      <c r="AK282" s="14" t="str">
        <f>IFERROR(VLOOKUP($AG$1&amp;'Service PJ'!$D280&amp;'Service PJ'!$B280&amp;'Service PJ'!$A280&amp;"*",'EPA_US9RT techs'!$A$2:$I$1722,9,FALSE),"")</f>
        <v/>
      </c>
      <c r="AL282" s="14" t="str">
        <f>IFERROR(VLOOKUP($AG$1&amp;'Service PJ'!$D280&amp;'Service PJ'!$B280&amp;'Service PJ'!$A280&amp;"*",'EPA_US9RT techs'!$A$2:$I$1722,9,FALSE),"")</f>
        <v/>
      </c>
      <c r="AM282" s="14" t="str">
        <f>IFERROR(VLOOKUP($AG$1&amp;'Service PJ'!$D280&amp;'Service PJ'!$B280&amp;'Service PJ'!$A280&amp;"*",'EPA_US9RT techs'!$A$2:$I$1722,9,FALSE),"")</f>
        <v/>
      </c>
      <c r="AN282" s="14" t="str">
        <f>IFERROR(VLOOKUP($AG$1&amp;'Service PJ'!$D280&amp;'Service PJ'!$B280&amp;'Service PJ'!$A280&amp;"*",'EPA_US9RT techs'!$A$2:$I$1722,9,FALSE),"")</f>
        <v/>
      </c>
      <c r="AO282" s="14" t="str">
        <f>IFERROR(VLOOKUP($AG$1&amp;'Service PJ'!$D280&amp;'Service PJ'!$B280&amp;'Service PJ'!$A280&amp;"*",'EPA_US9RT techs'!$A$2:$I$1722,9,FALSE),"")</f>
        <v/>
      </c>
      <c r="AP282" s="14" t="str">
        <f>IFERROR(VLOOKUP($AG$1&amp;'Service PJ'!$D280&amp;'Service PJ'!$B280&amp;'Service PJ'!$A280&amp;"*",'EPA_US9RT techs'!$A$2:$I$1722,9,FALSE),"")</f>
        <v/>
      </c>
      <c r="AQ282" s="14" t="str">
        <f>IFERROR(VLOOKUP($AG$1&amp;'Service PJ'!$D280&amp;'Service PJ'!$B280&amp;'Service PJ'!$A280&amp;"*",'EPA_US9RT techs'!$A$2:$I$1722,9,FALSE),"")</f>
        <v/>
      </c>
      <c r="AR282" s="14" t="str">
        <f>IFERROR(VLOOKUP($AG$1&amp;'Service PJ'!$D280&amp;'Service PJ'!$B280&amp;'Service PJ'!$A280&amp;"*",'EPA_US9RT techs'!$A$2:$I$1722,9,FALSE),"")</f>
        <v/>
      </c>
      <c r="AS282" s="14" t="str">
        <f>IFERROR(VLOOKUP($AG$1&amp;'Service PJ'!$D280&amp;'Service PJ'!$B280&amp;'Service PJ'!$A280&amp;"*",'EPA_US9RT techs'!$A$2:$I$1722,9,FALSE),"")</f>
        <v/>
      </c>
      <c r="AT282" s="14" t="str">
        <f>IFERROR(VLOOKUP($AG$1&amp;'Service PJ'!$D280&amp;'Service PJ'!$B280&amp;'Service PJ'!$A280&amp;"*",'EPA_US9RT techs'!$A$2:$I$1722,9,FALSE),"")</f>
        <v/>
      </c>
      <c r="AU282" s="14" t="str">
        <f>IFERROR(VLOOKUP($AG$1&amp;'Service PJ'!$D280&amp;'Service PJ'!$B280&amp;'Service PJ'!$A280&amp;"*",'EPA_US9RT techs'!$A$2:$I$1722,9,FALSE),"")</f>
        <v/>
      </c>
      <c r="AV282" s="14" t="str">
        <f>IFERROR(VLOOKUP($AG$1&amp;'Service PJ'!$D280&amp;'Service PJ'!$B280&amp;'Service PJ'!$A280&amp;"*",'EPA_US9RT techs'!$A$2:$I$1722,9,FALSE),"")</f>
        <v/>
      </c>
      <c r="AW282" s="14" t="str">
        <f>IFERROR(VLOOKUP($AG$1&amp;'Service PJ'!$D280&amp;'Service PJ'!$B280&amp;'Service PJ'!$A280&amp;"*",'EPA_US9RT techs'!$A$2:$I$1722,9,FALSE),"")</f>
        <v/>
      </c>
      <c r="AX282" s="14" t="str">
        <f>IFERROR(VLOOKUP($AG$1&amp;'Service PJ'!$D280&amp;'Service PJ'!$B280&amp;'Service PJ'!$A280&amp;"*",'EPA_US9RT techs'!$A$2:$I$1722,9,FALSE),"")</f>
        <v/>
      </c>
      <c r="AY282" s="14" t="str">
        <f>IFERROR(VLOOKUP($AG$1&amp;'Service PJ'!$D280&amp;'Service PJ'!$B280&amp;'Service PJ'!$A280&amp;"*",'EPA_US9RT techs'!$A$2:$I$1722,9,FALSE),"")</f>
        <v/>
      </c>
      <c r="AZ282" s="14" t="str">
        <f>IFERROR(VLOOKUP($AG$1&amp;'Service PJ'!$D280&amp;'Service PJ'!$B280&amp;'Service PJ'!$A280&amp;"*",'EPA_US9RT techs'!$A$2:$I$1722,9,FALSE),"")</f>
        <v/>
      </c>
      <c r="BA282" s="14" t="str">
        <f>IFERROR(VLOOKUP($AG$1&amp;'Service PJ'!$D280&amp;'Service PJ'!$B280&amp;'Service PJ'!$A280&amp;"*",'EPA_US9RT techs'!$A$2:$I$1722,9,FALSE),"")</f>
        <v/>
      </c>
      <c r="BB282" s="14" t="str">
        <f>IFERROR(VLOOKUP($AG$1&amp;'Service PJ'!$D280&amp;'Service PJ'!$B280&amp;'Service PJ'!$A280&amp;"*",'EPA_US9RT techs'!$A$2:$I$1722,9,FALSE),"")</f>
        <v/>
      </c>
      <c r="BC282" s="14" t="str">
        <f>IFERROR(VLOOKUP($AG$1&amp;'Service PJ'!$D280&amp;'Service PJ'!$B280&amp;'Service PJ'!$A280&amp;"*",'EPA_US9RT techs'!$A$2:$I$1722,9,FALSE),"")</f>
        <v/>
      </c>
      <c r="BD282" s="14" t="str">
        <f>IFERROR(VLOOKUP($AG$1&amp;'Service PJ'!$D280&amp;'Service PJ'!$B280&amp;'Service PJ'!$A280&amp;"*",'EPA_US9RT techs'!$A$2:$I$1722,9,FALSE),"")</f>
        <v/>
      </c>
      <c r="BE282" s="14" t="str">
        <f>IFERROR(VLOOKUP($AG$1&amp;'Service PJ'!$D280&amp;'Service PJ'!$B280&amp;'Service PJ'!$A280&amp;"*",'EPA_US9RT techs'!$A$2:$I$1722,9,FALSE),"")</f>
        <v/>
      </c>
      <c r="BF282" s="14" t="str">
        <f>IFERROR(VLOOKUP($AG$1&amp;'Service PJ'!$D280&amp;'Service PJ'!$B280&amp;'Service PJ'!$A280&amp;"*",'EPA_US9RT techs'!$A$2:$I$1722,9,FALSE),"")</f>
        <v/>
      </c>
      <c r="BG282" s="14" t="str">
        <f>IFERROR(VLOOKUP($AG$1&amp;'Service PJ'!$D280&amp;'Service PJ'!$B280&amp;'Service PJ'!$A280&amp;"*",'EPA_US9RT techs'!$A$2:$I$1722,9,FALSE),"")</f>
        <v/>
      </c>
      <c r="BH282" s="14" t="str">
        <f>IFERROR(VLOOKUP($AG$1&amp;'Service PJ'!$D280&amp;'Service PJ'!$B280&amp;'Service PJ'!$A280&amp;"*",'EPA_US9RT techs'!$A$2:$I$1722,9,FALSE),"")</f>
        <v/>
      </c>
      <c r="BI282" s="14" t="str">
        <f>IFERROR(VLOOKUP($AG$1&amp;'Service PJ'!$D280&amp;'Service PJ'!$B280&amp;'Service PJ'!$A280&amp;"*",'EPA_US9RT techs'!$A$2:$I$1722,9,FALSE),"")</f>
        <v/>
      </c>
      <c r="BJ282" s="14" t="str">
        <f>IFERROR(VLOOKUP($AG$1&amp;'Service PJ'!$D280&amp;'Service PJ'!$B280&amp;'Service PJ'!$A280&amp;"*",'EPA_US9RT techs'!$A$2:$I$1722,9,FALSE),"")</f>
        <v/>
      </c>
      <c r="BK282" s="14" t="str">
        <f>IFERROR(VLOOKUP($AG$1&amp;'Service PJ'!$D280&amp;'Service PJ'!$B280&amp;'Service PJ'!$A280&amp;"*",'EPA_US9RT techs'!$A$2:$I$1722,9,FALSE),"")</f>
        <v/>
      </c>
      <c r="BM282" t="str">
        <f>IF(SUM(BN282:CD282)=0,"\I:",'Service PJ'!$D280&amp;"_"&amp;'Service PJ'!$E280&amp;"_"&amp;'Service PJ'!$C280)</f>
        <v>\I:</v>
      </c>
      <c r="BN282" s="14" t="str">
        <f>IFERROR(VLOOKUP($BM$1&amp;'Service PJ'!$D280&amp;'Service PJ'!$B280&amp;'Service PJ'!$A280&amp;"*",'EPA_US9RT techs'!$A$2:$I$1722,9,FALSE),"")</f>
        <v/>
      </c>
      <c r="BO282" s="14" t="str">
        <f>IFERROR(VLOOKUP($BM$1&amp;'Service PJ'!$D280&amp;'Service PJ'!$B280&amp;'Service PJ'!$A280&amp;"*",'EPA_US9RT techs'!$A$2:$I$1722,9,FALSE),"")</f>
        <v/>
      </c>
      <c r="BP282" s="14" t="str">
        <f>IFERROR(VLOOKUP($BM$1&amp;'Service PJ'!$D280&amp;'Service PJ'!$B280&amp;'Service PJ'!$A280&amp;"*",'EPA_US9RT techs'!$A$2:$I$1722,9,FALSE),"")</f>
        <v/>
      </c>
      <c r="BQ282" s="14" t="str">
        <f>IFERROR(VLOOKUP($BM$1&amp;'Service PJ'!$D280&amp;'Service PJ'!$B280&amp;'Service PJ'!$A280&amp;"*",'EPA_US9RT techs'!$A$2:$I$1722,9,FALSE),"")</f>
        <v/>
      </c>
      <c r="BR282" s="14" t="str">
        <f>IFERROR(VLOOKUP($BM$1&amp;'Service PJ'!$D280&amp;'Service PJ'!$B280&amp;'Service PJ'!$A280&amp;"*",'EPA_US9RT techs'!$A$2:$I$1722,9,FALSE),"")</f>
        <v/>
      </c>
      <c r="BS282" s="14" t="str">
        <f>IFERROR(VLOOKUP($BM$1&amp;'Service PJ'!$D280&amp;'Service PJ'!$B280&amp;'Service PJ'!$A280&amp;"*",'EPA_US9RT techs'!$A$2:$I$1722,9,FALSE),"")</f>
        <v/>
      </c>
      <c r="BT282" s="14" t="str">
        <f>IFERROR(VLOOKUP($BM$1&amp;'Service PJ'!$D280&amp;'Service PJ'!$B280&amp;'Service PJ'!$A280&amp;"*",'EPA_US9RT techs'!$A$2:$I$1722,9,FALSE),"")</f>
        <v/>
      </c>
      <c r="BU282" s="14" t="str">
        <f>IFERROR(VLOOKUP($BM$1&amp;'Service PJ'!$D280&amp;'Service PJ'!$B280&amp;'Service PJ'!$A280&amp;"*",'EPA_US9RT techs'!$A$2:$I$1722,9,FALSE),"")</f>
        <v/>
      </c>
      <c r="BV282" s="14" t="str">
        <f>IFERROR(VLOOKUP($BM$1&amp;'Service PJ'!$D280&amp;'Service PJ'!$B280&amp;'Service PJ'!$A280&amp;"*",'EPA_US9RT techs'!$A$2:$I$1722,9,FALSE),"")</f>
        <v/>
      </c>
      <c r="BW282" s="14" t="str">
        <f>IFERROR(VLOOKUP($BM$1&amp;'Service PJ'!$D280&amp;'Service PJ'!$B280&amp;'Service PJ'!$A280&amp;"*",'EPA_US9RT techs'!$A$2:$I$1722,9,FALSE),"")</f>
        <v/>
      </c>
      <c r="BX282" s="14" t="str">
        <f>IFERROR(VLOOKUP($BM$1&amp;'Service PJ'!$D280&amp;'Service PJ'!$B280&amp;'Service PJ'!$A280&amp;"*",'EPA_US9RT techs'!$A$2:$I$1722,9,FALSE),"")</f>
        <v/>
      </c>
      <c r="BY282" s="14" t="str">
        <f>IFERROR(VLOOKUP($BM$1&amp;'Service PJ'!$D280&amp;'Service PJ'!$B280&amp;'Service PJ'!$A280&amp;"*",'EPA_US9RT techs'!$A$2:$I$1722,9,FALSE),"")</f>
        <v/>
      </c>
      <c r="BZ282" s="14" t="str">
        <f>IFERROR(VLOOKUP($BM$1&amp;'Service PJ'!$D280&amp;'Service PJ'!$B280&amp;'Service PJ'!$A280&amp;"*",'EPA_US9RT techs'!$A$2:$I$1722,9,FALSE),"")</f>
        <v/>
      </c>
      <c r="CA282" s="14" t="str">
        <f>IFERROR(VLOOKUP($BM$1&amp;'Service PJ'!$D280&amp;'Service PJ'!$B280&amp;'Service PJ'!$A280&amp;"*",'EPA_US9RT techs'!$A$2:$I$1722,9,FALSE),"")</f>
        <v/>
      </c>
      <c r="CB282" s="14" t="str">
        <f>IFERROR(VLOOKUP($BM$1&amp;'Service PJ'!$D280&amp;'Service PJ'!$B280&amp;'Service PJ'!$A280&amp;"*",'EPA_US9RT techs'!$A$2:$I$1722,9,FALSE),"")</f>
        <v/>
      </c>
      <c r="CC282" s="14" t="str">
        <f>IFERROR(VLOOKUP($BM$1&amp;'Service PJ'!$D280&amp;'Service PJ'!$B280&amp;'Service PJ'!$A280&amp;"*",'EPA_US9RT techs'!$A$2:$I$1722,9,FALSE),"")</f>
        <v/>
      </c>
      <c r="CD282" s="14" t="str">
        <f>IFERROR(VLOOKUP($BM$1&amp;'Service PJ'!$D280&amp;'Service PJ'!$B280&amp;'Service PJ'!$A280&amp;"*",'EPA_US9RT techs'!$A$2:$I$1722,9,FALSE),"")</f>
        <v/>
      </c>
      <c r="CE282" s="14" t="str">
        <f>IFERROR(VLOOKUP($BM$1&amp;'Service PJ'!$D280&amp;'Service PJ'!$B280&amp;'Service PJ'!$A280&amp;"*",'EPA_US9RT techs'!$A$2:$I$1722,9,FALSE),"")</f>
        <v/>
      </c>
      <c r="CF282" s="14" t="str">
        <f>IFERROR(VLOOKUP($BM$1&amp;'Service PJ'!$D280&amp;'Service PJ'!$B280&amp;'Service PJ'!$A280&amp;"*",'EPA_US9RT techs'!$A$2:$I$1722,9,FALSE),"")</f>
        <v/>
      </c>
      <c r="CG282" s="14" t="str">
        <f>IFERROR(VLOOKUP($BM$1&amp;'Service PJ'!$D280&amp;'Service PJ'!$B280&amp;'Service PJ'!$A280&amp;"*",'EPA_US9RT techs'!$A$2:$I$1722,9,FALSE),"")</f>
        <v/>
      </c>
      <c r="CH282" s="14" t="str">
        <f>IFERROR(VLOOKUP($BM$1&amp;'Service PJ'!$D280&amp;'Service PJ'!$B280&amp;'Service PJ'!$A280&amp;"*",'EPA_US9RT techs'!$A$2:$I$1722,9,FALSE),"")</f>
        <v/>
      </c>
      <c r="CI282" s="14" t="str">
        <f>IFERROR(VLOOKUP($BM$1&amp;'Service PJ'!$D280&amp;'Service PJ'!$B280&amp;'Service PJ'!$A280&amp;"*",'EPA_US9RT techs'!$A$2:$I$1722,9,FALSE),"")</f>
        <v/>
      </c>
      <c r="CJ282" s="14" t="str">
        <f>IFERROR(VLOOKUP($BM$1&amp;'Service PJ'!$D280&amp;'Service PJ'!$B280&amp;'Service PJ'!$A280&amp;"*",'EPA_US9RT techs'!$A$2:$I$1722,9,FALSE),"")</f>
        <v/>
      </c>
      <c r="CK282" s="14" t="str">
        <f>IFERROR(VLOOKUP($BM$1&amp;'Service PJ'!$D280&amp;'Service PJ'!$B280&amp;'Service PJ'!$A280&amp;"*",'EPA_US9RT techs'!$A$2:$I$1722,9,FALSE),"")</f>
        <v/>
      </c>
      <c r="CL282" s="14" t="str">
        <f>IFERROR(VLOOKUP($BM$1&amp;'Service PJ'!$D280&amp;'Service PJ'!$B280&amp;'Service PJ'!$A280&amp;"*",'EPA_US9RT techs'!$A$2:$I$1722,9,FALSE),"")</f>
        <v/>
      </c>
      <c r="CM282" s="14" t="str">
        <f>IFERROR(VLOOKUP($BM$1&amp;'Service PJ'!$D280&amp;'Service PJ'!$B280&amp;'Service PJ'!$A280&amp;"*",'EPA_US9RT techs'!$A$2:$I$1722,9,FALSE),"")</f>
        <v/>
      </c>
      <c r="CN282" s="14" t="str">
        <f>IFERROR(VLOOKUP($BM$1&amp;'Service PJ'!$D280&amp;'Service PJ'!$B280&amp;'Service PJ'!$A280&amp;"*",'EPA_US9RT techs'!$A$2:$I$1722,9,FALSE),"")</f>
        <v/>
      </c>
      <c r="CO282" s="14" t="str">
        <f>IFERROR(VLOOKUP($BM$1&amp;'Service PJ'!$D280&amp;'Service PJ'!$B280&amp;'Service PJ'!$A280&amp;"*",'EPA_US9RT techs'!$A$2:$I$1722,9,FALSE),"")</f>
        <v/>
      </c>
      <c r="CP282" s="14" t="str">
        <f>IFERROR(VLOOKUP($BM$1&amp;'Service PJ'!$D280&amp;'Service PJ'!$B280&amp;'Service PJ'!$A280&amp;"*",'EPA_US9RT techs'!$A$2:$I$1722,9,FALSE),"")</f>
        <v/>
      </c>
      <c r="CQ282" s="14" t="str">
        <f>IFERROR(VLOOKUP($BM$1&amp;'Service PJ'!$D280&amp;'Service PJ'!$B280&amp;'Service PJ'!$A280&amp;"*",'EPA_US9RT techs'!$A$2:$I$1722,9,FALSE),"")</f>
        <v/>
      </c>
      <c r="CS282" t="str">
        <f>IF(SUM(CT282:DJ282)=0,"\I:",'Service PJ'!$D280&amp;"_"&amp;'Service PJ'!$E280&amp;"_"&amp;'Service PJ'!$C280)</f>
        <v>INF_STM_HET</v>
      </c>
      <c r="CT282" s="2">
        <f>IFERROR(VLOOKUP($CS$1&amp;'Service PJ'!$D280&amp;'Service PJ'!$B280&amp;'Service PJ'!$A280&amp;"*",'EPA_US9RT techs'!$A$2:$I$1722,9,FALSE),"")</f>
        <v>50</v>
      </c>
      <c r="CU282" s="2">
        <f>IFERROR(VLOOKUP($CS$1&amp;'Service PJ'!$D280&amp;'Service PJ'!$B280&amp;'Service PJ'!$A280&amp;"*",'EPA_US9RT techs'!$A$2:$I$1722,9,FALSE),"")</f>
        <v>50</v>
      </c>
      <c r="CV282" s="2">
        <f>IFERROR(VLOOKUP($CS$1&amp;'Service PJ'!$D280&amp;'Service PJ'!$B280&amp;'Service PJ'!$A280&amp;"*",'EPA_US9RT techs'!$A$2:$I$1722,9,FALSE),"")</f>
        <v>50</v>
      </c>
      <c r="CW282" s="2">
        <f>IFERROR(VLOOKUP($CS$1&amp;'Service PJ'!$D280&amp;'Service PJ'!$B280&amp;'Service PJ'!$A280&amp;"*",'EPA_US9RT techs'!$A$2:$I$1722,9,FALSE),"")</f>
        <v>50</v>
      </c>
      <c r="CX282" s="2">
        <f>IFERROR(VLOOKUP($CS$1&amp;'Service PJ'!$D280&amp;'Service PJ'!$B280&amp;'Service PJ'!$A280&amp;"*",'EPA_US9RT techs'!$A$2:$I$1722,9,FALSE),"")</f>
        <v>50</v>
      </c>
      <c r="CY282" s="2">
        <f>IFERROR(VLOOKUP($CS$1&amp;'Service PJ'!$D280&amp;'Service PJ'!$B280&amp;'Service PJ'!$A280&amp;"*",'EPA_US9RT techs'!$A$2:$I$1722,9,FALSE),"")</f>
        <v>50</v>
      </c>
      <c r="CZ282" s="2">
        <f>IFERROR(VLOOKUP($CS$1&amp;'Service PJ'!$D280&amp;'Service PJ'!$B280&amp;'Service PJ'!$A280&amp;"*",'EPA_US9RT techs'!$A$2:$I$1722,9,FALSE),"")</f>
        <v>50</v>
      </c>
      <c r="DA282" s="2">
        <f>IFERROR(VLOOKUP($CS$1&amp;'Service PJ'!$D280&amp;'Service PJ'!$B280&amp;'Service PJ'!$A280&amp;"*",'EPA_US9RT techs'!$A$2:$I$1722,9,FALSE),"")</f>
        <v>50</v>
      </c>
      <c r="DB282" s="2">
        <f>IFERROR(VLOOKUP($CS$1&amp;'Service PJ'!$D280&amp;'Service PJ'!$B280&amp;'Service PJ'!$A280&amp;"*",'EPA_US9RT techs'!$A$2:$I$1722,9,FALSE),"")</f>
        <v>50</v>
      </c>
      <c r="DC282" s="2">
        <f>IFERROR(VLOOKUP($CS$1&amp;'Service PJ'!$D280&amp;'Service PJ'!$B280&amp;'Service PJ'!$A280&amp;"*",'EPA_US9RT techs'!$A$2:$I$1722,9,FALSE),"")</f>
        <v>50</v>
      </c>
      <c r="DD282" s="2">
        <f>IFERROR(VLOOKUP($CS$1&amp;'Service PJ'!$D280&amp;'Service PJ'!$B280&amp;'Service PJ'!$A280&amp;"*",'EPA_US9RT techs'!$A$2:$I$1722,9,FALSE),"")</f>
        <v>50</v>
      </c>
      <c r="DE282" s="2">
        <f>IFERROR(VLOOKUP($CS$1&amp;'Service PJ'!$D280&amp;'Service PJ'!$B280&amp;'Service PJ'!$A280&amp;"*",'EPA_US9RT techs'!$A$2:$I$1722,9,FALSE),"")</f>
        <v>50</v>
      </c>
      <c r="DF282" s="2">
        <f>IFERROR(VLOOKUP($CS$1&amp;'Service PJ'!$D280&amp;'Service PJ'!$B280&amp;'Service PJ'!$A280&amp;"*",'EPA_US9RT techs'!$A$2:$I$1722,9,FALSE),"")</f>
        <v>50</v>
      </c>
      <c r="DG282" s="2">
        <f>IFERROR(VLOOKUP($CS$1&amp;'Service PJ'!$D280&amp;'Service PJ'!$B280&amp;'Service PJ'!$A280&amp;"*",'EPA_US9RT techs'!$A$2:$I$1722,9,FALSE),"")</f>
        <v>50</v>
      </c>
      <c r="DH282" s="2">
        <f>IFERROR(VLOOKUP($CS$1&amp;'Service PJ'!$D280&amp;'Service PJ'!$B280&amp;'Service PJ'!$A280&amp;"*",'EPA_US9RT techs'!$A$2:$I$1722,9,FALSE),"")</f>
        <v>50</v>
      </c>
      <c r="DI282" s="2">
        <f>IFERROR(VLOOKUP($CS$1&amp;'Service PJ'!$D280&amp;'Service PJ'!$B280&amp;'Service PJ'!$A280&amp;"*",'EPA_US9RT techs'!$A$2:$I$1722,9,FALSE),"")</f>
        <v>50</v>
      </c>
      <c r="DJ282" s="2">
        <f>IFERROR(VLOOKUP($CS$1&amp;'Service PJ'!$D280&amp;'Service PJ'!$B280&amp;'Service PJ'!$A280&amp;"*",'EPA_US9RT techs'!$A$2:$I$1722,9,FALSE),"")</f>
        <v>50</v>
      </c>
      <c r="DK282" s="2">
        <f>IFERROR(VLOOKUP($CS$1&amp;'Service PJ'!$D280&amp;'Service PJ'!$B280&amp;'Service PJ'!$A280&amp;"*",'EPA_US9RT techs'!$A$2:$I$1722,9,FALSE),"")</f>
        <v>50</v>
      </c>
      <c r="DL282" s="2">
        <f>IFERROR(VLOOKUP($CS$1&amp;'Service PJ'!$D280&amp;'Service PJ'!$B280&amp;'Service PJ'!$A280&amp;"*",'EPA_US9RT techs'!$A$2:$I$1722,9,FALSE),"")</f>
        <v>50</v>
      </c>
      <c r="DM282" s="2">
        <f>IFERROR(VLOOKUP($CS$1&amp;'Service PJ'!$D280&amp;'Service PJ'!$B280&amp;'Service PJ'!$A280&amp;"*",'EPA_US9RT techs'!$A$2:$I$1722,9,FALSE),"")</f>
        <v>50</v>
      </c>
      <c r="DN282" s="2">
        <f>IFERROR(VLOOKUP($CS$1&amp;'Service PJ'!$D280&amp;'Service PJ'!$B280&amp;'Service PJ'!$A280&amp;"*",'EPA_US9RT techs'!$A$2:$I$1722,9,FALSE),"")</f>
        <v>50</v>
      </c>
      <c r="DO282" s="2">
        <f>IFERROR(VLOOKUP($CS$1&amp;'Service PJ'!$D280&amp;'Service PJ'!$B280&amp;'Service PJ'!$A280&amp;"*",'EPA_US9RT techs'!$A$2:$I$1722,9,FALSE),"")</f>
        <v>50</v>
      </c>
      <c r="DP282" s="2">
        <f>IFERROR(VLOOKUP($CS$1&amp;'Service PJ'!$D280&amp;'Service PJ'!$B280&amp;'Service PJ'!$A280&amp;"*",'EPA_US9RT techs'!$A$2:$I$1722,9,FALSE),"")</f>
        <v>50</v>
      </c>
      <c r="DQ282" s="2">
        <f>IFERROR(VLOOKUP($CS$1&amp;'Service PJ'!$D280&amp;'Service PJ'!$B280&amp;'Service PJ'!$A280&amp;"*",'EPA_US9RT techs'!$A$2:$I$1722,9,FALSE),"")</f>
        <v>50</v>
      </c>
      <c r="DR282" s="2">
        <f>IFERROR(VLOOKUP($CS$1&amp;'Service PJ'!$D280&amp;'Service PJ'!$B280&amp;'Service PJ'!$A280&amp;"*",'EPA_US9RT techs'!$A$2:$I$1722,9,FALSE),"")</f>
        <v>50</v>
      </c>
      <c r="DS282" s="2">
        <f>IFERROR(VLOOKUP($CS$1&amp;'Service PJ'!$D280&amp;'Service PJ'!$B280&amp;'Service PJ'!$A280&amp;"*",'EPA_US9RT techs'!$A$2:$I$1722,9,FALSE),"")</f>
        <v>50</v>
      </c>
      <c r="DT282" s="2">
        <f>IFERROR(VLOOKUP($CS$1&amp;'Service PJ'!$D280&amp;'Service PJ'!$B280&amp;'Service PJ'!$A280&amp;"*",'EPA_US9RT techs'!$A$2:$I$1722,9,FALSE),"")</f>
        <v>50</v>
      </c>
      <c r="DU282" s="2">
        <f>IFERROR(VLOOKUP($CS$1&amp;'Service PJ'!$D280&amp;'Service PJ'!$B280&amp;'Service PJ'!$A280&amp;"*",'EPA_US9RT techs'!$A$2:$I$1722,9,FALSE),"")</f>
        <v>50</v>
      </c>
      <c r="DV282" s="2">
        <f>IFERROR(VLOOKUP($CS$1&amp;'Service PJ'!$D280&amp;'Service PJ'!$B280&amp;'Service PJ'!$A280&amp;"*",'EPA_US9RT techs'!$A$2:$I$1722,9,FALSE),"")</f>
        <v>50</v>
      </c>
      <c r="DW282" s="2">
        <f>IFERROR(VLOOKUP($CS$1&amp;'Service PJ'!$D280&amp;'Service PJ'!$B280&amp;'Service PJ'!$A280&amp;"*",'EPA_US9RT techs'!$A$2:$I$1722,9,FALSE),"")</f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2AAA-681F-424D-947C-5EBC2BC6E213}">
  <dimension ref="A1:Z1722"/>
  <sheetViews>
    <sheetView workbookViewId="0"/>
  </sheetViews>
  <sheetFormatPr defaultRowHeight="14.25" x14ac:dyDescent="0.45"/>
  <cols>
    <col min="1" max="1" width="11" customWidth="1"/>
    <col min="2" max="2" width="8.46484375" bestFit="1" customWidth="1"/>
    <col min="3" max="3" width="11.53125" bestFit="1" customWidth="1"/>
    <col min="4" max="4" width="13.86328125" bestFit="1" customWidth="1"/>
    <col min="5" max="5" width="25.53125" bestFit="1" customWidth="1"/>
    <col min="6" max="6" width="5" bestFit="1" customWidth="1"/>
    <col min="7" max="7" width="17.46484375" bestFit="1" customWidth="1"/>
    <col min="8" max="8" width="8.53125" bestFit="1" customWidth="1"/>
    <col min="9" max="9" width="8.796875" bestFit="1" customWidth="1"/>
    <col min="10" max="10" width="8.19921875" bestFit="1" customWidth="1"/>
    <col min="11" max="11" width="7.46484375" bestFit="1" customWidth="1"/>
    <col min="12" max="13" width="5" bestFit="1" customWidth="1"/>
    <col min="15" max="15" width="10.19921875" bestFit="1" customWidth="1"/>
    <col min="16" max="16" width="5" bestFit="1" customWidth="1"/>
    <col min="18" max="19" width="5.1328125" bestFit="1" customWidth="1"/>
    <col min="21" max="21" width="4.53125" bestFit="1" customWidth="1"/>
    <col min="22" max="22" width="4.796875" bestFit="1" customWidth="1"/>
  </cols>
  <sheetData>
    <row r="1" spans="1:26" x14ac:dyDescent="0.45">
      <c r="A1" s="3" t="s">
        <v>683</v>
      </c>
      <c r="B1" t="s">
        <v>378</v>
      </c>
      <c r="C1" t="s">
        <v>65</v>
      </c>
      <c r="D1" t="s">
        <v>66</v>
      </c>
      <c r="E1" t="s">
        <v>379</v>
      </c>
      <c r="F1" t="s">
        <v>380</v>
      </c>
      <c r="G1" t="s">
        <v>381</v>
      </c>
      <c r="H1" t="s">
        <v>382</v>
      </c>
      <c r="I1" t="s">
        <v>383</v>
      </c>
      <c r="J1" t="s">
        <v>223</v>
      </c>
      <c r="K1" t="s">
        <v>64</v>
      </c>
      <c r="L1" t="s">
        <v>52</v>
      </c>
      <c r="X1" s="3" t="s">
        <v>682</v>
      </c>
    </row>
    <row r="2" spans="1:26" x14ac:dyDescent="0.45">
      <c r="A2" s="5" t="str">
        <f>IF(C2="VDA_FLOP","",C2)&amp;J2&amp;K2&amp;L2&amp;F2</f>
        <v>ACT_COSTILPOTHBIO2015</v>
      </c>
      <c r="B2" t="s">
        <v>384</v>
      </c>
      <c r="C2" t="s">
        <v>67</v>
      </c>
      <c r="D2" t="s">
        <v>385</v>
      </c>
      <c r="E2" t="s">
        <v>386</v>
      </c>
      <c r="F2">
        <v>2015</v>
      </c>
      <c r="G2" t="s">
        <v>389</v>
      </c>
      <c r="H2" t="s">
        <v>387</v>
      </c>
      <c r="I2" s="1">
        <v>0.15821292980000001</v>
      </c>
      <c r="J2" t="str">
        <f>VLOOKUP(LEFT(E2,3),$U$2:$V$9,2,FALSE)</f>
        <v>ILP</v>
      </c>
      <c r="K2" t="str">
        <f>VLOOKUP(RIGHT(E2,3),$R$2:$S$9,2,FALSE)</f>
        <v>OTH</v>
      </c>
      <c r="L2" t="str">
        <f>IFERROR(VLOOKUP(G2,$O$2:$P$34,2,FALSE),"")</f>
        <v>BIO</v>
      </c>
      <c r="O2" s="6" t="s">
        <v>492</v>
      </c>
      <c r="P2" s="6" t="s">
        <v>26</v>
      </c>
      <c r="R2" s="6" t="s">
        <v>656</v>
      </c>
      <c r="S2" s="6" t="s">
        <v>191</v>
      </c>
      <c r="U2" s="6" t="s">
        <v>658</v>
      </c>
      <c r="V2" s="6" t="s">
        <v>41</v>
      </c>
      <c r="X2" s="5" t="s">
        <v>695</v>
      </c>
      <c r="Y2" s="5"/>
      <c r="Z2" s="5"/>
    </row>
    <row r="3" spans="1:26" x14ac:dyDescent="0.45">
      <c r="A3" s="5" t="str">
        <f t="shared" ref="A3:A66" si="0">IF(C3="VDA_FLOP","",C3)&amp;J3&amp;K3&amp;L3&amp;F3</f>
        <v>NCAP_TLIFEILPOTHBIO2010</v>
      </c>
      <c r="B3" t="s">
        <v>384</v>
      </c>
      <c r="C3" t="s">
        <v>71</v>
      </c>
      <c r="D3" t="s">
        <v>385</v>
      </c>
      <c r="E3" t="s">
        <v>386</v>
      </c>
      <c r="F3">
        <v>2010</v>
      </c>
      <c r="G3" t="s">
        <v>389</v>
      </c>
      <c r="H3" t="s">
        <v>68</v>
      </c>
      <c r="I3" s="1">
        <v>50</v>
      </c>
      <c r="J3" t="str">
        <f t="shared" ref="J3:J66" si="1">VLOOKUP(LEFT(E3,3),$U$2:$V$9,2,FALSE)</f>
        <v>ILP</v>
      </c>
      <c r="K3" t="str">
        <f t="shared" ref="K3:K66" si="2">VLOOKUP(RIGHT(E3,3),$R$2:$S$9,2,FALSE)</f>
        <v>OTH</v>
      </c>
      <c r="L3" t="str">
        <f t="shared" ref="L3:L66" si="3">IFERROR(VLOOKUP(G3,$O$2:$P$34,2,FALSE),"")</f>
        <v>BIO</v>
      </c>
      <c r="O3" s="6" t="s">
        <v>591</v>
      </c>
      <c r="P3" s="6" t="s">
        <v>26</v>
      </c>
      <c r="R3" s="6" t="s">
        <v>188</v>
      </c>
      <c r="S3" s="6" t="s">
        <v>188</v>
      </c>
      <c r="U3" s="6" t="s">
        <v>659</v>
      </c>
      <c r="V3" s="6" t="s">
        <v>128</v>
      </c>
      <c r="X3" s="5" t="s">
        <v>672</v>
      </c>
      <c r="Y3" s="5"/>
      <c r="Z3" s="5"/>
    </row>
    <row r="4" spans="1:26" x14ac:dyDescent="0.45">
      <c r="A4" s="5" t="str">
        <f t="shared" si="0"/>
        <v>ILPOTHBIO2010</v>
      </c>
      <c r="B4" t="s">
        <v>384</v>
      </c>
      <c r="C4" t="s">
        <v>388</v>
      </c>
      <c r="D4" t="s">
        <v>385</v>
      </c>
      <c r="E4" t="s">
        <v>386</v>
      </c>
      <c r="F4">
        <v>2010</v>
      </c>
      <c r="G4" t="s">
        <v>389</v>
      </c>
      <c r="H4" t="s">
        <v>68</v>
      </c>
      <c r="I4" s="1">
        <v>1.7746228926000001</v>
      </c>
      <c r="J4" t="str">
        <f t="shared" si="1"/>
        <v>ILP</v>
      </c>
      <c r="K4" t="str">
        <f t="shared" si="2"/>
        <v>OTH</v>
      </c>
      <c r="L4" t="str">
        <f t="shared" si="3"/>
        <v>BIO</v>
      </c>
      <c r="O4" s="6" t="s">
        <v>458</v>
      </c>
      <c r="P4" s="6" t="s">
        <v>26</v>
      </c>
      <c r="R4" s="6" t="s">
        <v>173</v>
      </c>
      <c r="S4" s="6" t="s">
        <v>173</v>
      </c>
      <c r="U4" s="6" t="s">
        <v>660</v>
      </c>
      <c r="V4" s="6" t="s">
        <v>47</v>
      </c>
      <c r="X4" s="5"/>
      <c r="Y4" s="5" t="s">
        <v>666</v>
      </c>
      <c r="Z4" s="5"/>
    </row>
    <row r="5" spans="1:26" x14ac:dyDescent="0.45">
      <c r="A5" s="5" t="str">
        <f t="shared" si="0"/>
        <v>NCAP_COSTIISPRHELC2010</v>
      </c>
      <c r="B5" t="s">
        <v>384</v>
      </c>
      <c r="C5" t="s">
        <v>69</v>
      </c>
      <c r="D5" t="s">
        <v>390</v>
      </c>
      <c r="E5" t="s">
        <v>391</v>
      </c>
      <c r="F5">
        <v>2010</v>
      </c>
      <c r="G5" t="s">
        <v>392</v>
      </c>
      <c r="H5" t="s">
        <v>387</v>
      </c>
      <c r="I5" s="1">
        <v>23.258871992300001</v>
      </c>
      <c r="J5" t="str">
        <f t="shared" si="1"/>
        <v>IIS</v>
      </c>
      <c r="K5" t="str">
        <f t="shared" si="2"/>
        <v>PRH</v>
      </c>
      <c r="L5" t="str">
        <f t="shared" si="3"/>
        <v>ELC</v>
      </c>
      <c r="O5" s="6" t="s">
        <v>507</v>
      </c>
      <c r="P5" s="6" t="s">
        <v>26</v>
      </c>
      <c r="R5" s="6" t="s">
        <v>657</v>
      </c>
      <c r="S5" s="6" t="s">
        <v>205</v>
      </c>
      <c r="U5" s="6" t="s">
        <v>661</v>
      </c>
      <c r="V5" s="6" t="s">
        <v>51</v>
      </c>
      <c r="X5" s="5"/>
      <c r="Y5" s="5" t="s">
        <v>667</v>
      </c>
      <c r="Z5" s="5"/>
    </row>
    <row r="6" spans="1:26" x14ac:dyDescent="0.45">
      <c r="A6" s="5" t="str">
        <f t="shared" si="0"/>
        <v>NCAP_FOMIISPRHELC2010</v>
      </c>
      <c r="B6" t="s">
        <v>384</v>
      </c>
      <c r="C6" t="s">
        <v>70</v>
      </c>
      <c r="D6" t="s">
        <v>390</v>
      </c>
      <c r="E6" t="s">
        <v>391</v>
      </c>
      <c r="F6">
        <v>2010</v>
      </c>
      <c r="G6" t="s">
        <v>392</v>
      </c>
      <c r="H6" t="s">
        <v>387</v>
      </c>
      <c r="I6" s="1">
        <v>3.0236533589999999</v>
      </c>
      <c r="J6" t="str">
        <f t="shared" si="1"/>
        <v>IIS</v>
      </c>
      <c r="K6" t="str">
        <f t="shared" si="2"/>
        <v>PRH</v>
      </c>
      <c r="L6" t="str">
        <f t="shared" si="3"/>
        <v>ELC</v>
      </c>
      <c r="O6" s="6" t="s">
        <v>434</v>
      </c>
      <c r="P6" s="6" t="s">
        <v>26</v>
      </c>
      <c r="R6" s="6" t="s">
        <v>181</v>
      </c>
      <c r="S6" s="6" t="s">
        <v>181</v>
      </c>
      <c r="U6" s="6" t="s">
        <v>662</v>
      </c>
      <c r="V6" s="6" t="s">
        <v>48</v>
      </c>
      <c r="X6" s="5"/>
      <c r="Y6" s="5" t="s">
        <v>668</v>
      </c>
      <c r="Z6" s="5"/>
    </row>
    <row r="7" spans="1:26" x14ac:dyDescent="0.45">
      <c r="A7" s="5" t="str">
        <f t="shared" si="0"/>
        <v>NCAP_TLIFEIISPRHELC2010</v>
      </c>
      <c r="B7" t="s">
        <v>384</v>
      </c>
      <c r="C7" t="s">
        <v>71</v>
      </c>
      <c r="D7" t="s">
        <v>390</v>
      </c>
      <c r="E7" t="s">
        <v>391</v>
      </c>
      <c r="F7">
        <v>2010</v>
      </c>
      <c r="G7" t="s">
        <v>392</v>
      </c>
      <c r="H7" t="s">
        <v>68</v>
      </c>
      <c r="I7" s="1">
        <v>30</v>
      </c>
      <c r="J7" t="str">
        <f t="shared" si="1"/>
        <v>IIS</v>
      </c>
      <c r="K7" t="str">
        <f t="shared" si="2"/>
        <v>PRH</v>
      </c>
      <c r="L7" t="str">
        <f t="shared" si="3"/>
        <v>ELC</v>
      </c>
      <c r="O7" s="6" t="s">
        <v>613</v>
      </c>
      <c r="P7" s="6" t="s">
        <v>26</v>
      </c>
      <c r="U7" s="6" t="s">
        <v>663</v>
      </c>
      <c r="V7" s="6" t="s">
        <v>49</v>
      </c>
      <c r="X7" s="5"/>
      <c r="Y7" s="5" t="s">
        <v>669</v>
      </c>
      <c r="Z7" s="5"/>
    </row>
    <row r="8" spans="1:26" x14ac:dyDescent="0.45">
      <c r="A8" s="5" t="str">
        <f t="shared" si="0"/>
        <v>IISPRHELC2010</v>
      </c>
      <c r="B8" t="s">
        <v>384</v>
      </c>
      <c r="C8" t="s">
        <v>388</v>
      </c>
      <c r="D8" t="s">
        <v>390</v>
      </c>
      <c r="E8" t="s">
        <v>391</v>
      </c>
      <c r="F8">
        <v>2010</v>
      </c>
      <c r="G8" t="s">
        <v>392</v>
      </c>
      <c r="H8" t="s">
        <v>68</v>
      </c>
      <c r="I8" s="1">
        <v>1</v>
      </c>
      <c r="J8" t="str">
        <f t="shared" si="1"/>
        <v>IIS</v>
      </c>
      <c r="K8" t="str">
        <f t="shared" si="2"/>
        <v>PRH</v>
      </c>
      <c r="L8" t="str">
        <f t="shared" si="3"/>
        <v>ELC</v>
      </c>
      <c r="O8" s="6" t="s">
        <v>397</v>
      </c>
      <c r="P8" s="6" t="s">
        <v>26</v>
      </c>
      <c r="U8" s="6" t="s">
        <v>664</v>
      </c>
      <c r="V8" s="6" t="s">
        <v>42</v>
      </c>
      <c r="X8" s="5"/>
      <c r="Y8" s="5"/>
      <c r="Z8" s="5" t="s">
        <v>670</v>
      </c>
    </row>
    <row r="9" spans="1:26" x14ac:dyDescent="0.45">
      <c r="A9" s="5" t="str">
        <f t="shared" si="0"/>
        <v>IISPRHELC2011</v>
      </c>
      <c r="B9" t="s">
        <v>384</v>
      </c>
      <c r="C9" t="s">
        <v>388</v>
      </c>
      <c r="D9" t="s">
        <v>390</v>
      </c>
      <c r="E9" t="s">
        <v>391</v>
      </c>
      <c r="F9">
        <v>2011</v>
      </c>
      <c r="G9" t="s">
        <v>392</v>
      </c>
      <c r="H9" t="s">
        <v>68</v>
      </c>
      <c r="I9" s="1">
        <v>1</v>
      </c>
      <c r="J9" t="str">
        <f t="shared" si="1"/>
        <v>IIS</v>
      </c>
      <c r="K9" t="str">
        <f t="shared" si="2"/>
        <v>PRH</v>
      </c>
      <c r="L9" t="str">
        <f t="shared" si="3"/>
        <v>ELC</v>
      </c>
      <c r="O9" s="6" t="s">
        <v>426</v>
      </c>
      <c r="P9" s="6" t="s">
        <v>26</v>
      </c>
      <c r="U9" s="6" t="s">
        <v>665</v>
      </c>
      <c r="V9" s="6" t="s">
        <v>129</v>
      </c>
      <c r="X9" s="5"/>
      <c r="Y9" s="5" t="s">
        <v>671</v>
      </c>
      <c r="Z9" s="5"/>
    </row>
    <row r="10" spans="1:26" x14ac:dyDescent="0.45">
      <c r="A10" s="5" t="str">
        <f t="shared" si="0"/>
        <v>IISPRHELC2015</v>
      </c>
      <c r="B10" t="s">
        <v>384</v>
      </c>
      <c r="C10" t="s">
        <v>388</v>
      </c>
      <c r="D10" t="s">
        <v>390</v>
      </c>
      <c r="E10" t="s">
        <v>391</v>
      </c>
      <c r="F10">
        <v>2015</v>
      </c>
      <c r="G10" t="s">
        <v>392</v>
      </c>
      <c r="H10" t="s">
        <v>68</v>
      </c>
      <c r="I10" s="1">
        <v>1</v>
      </c>
      <c r="J10" t="str">
        <f t="shared" si="1"/>
        <v>IIS</v>
      </c>
      <c r="K10" t="str">
        <f t="shared" si="2"/>
        <v>PRH</v>
      </c>
      <c r="L10" t="str">
        <f t="shared" si="3"/>
        <v>ELC</v>
      </c>
      <c r="O10" s="6" t="s">
        <v>482</v>
      </c>
      <c r="P10" s="6" t="s">
        <v>26</v>
      </c>
      <c r="X10" s="5"/>
      <c r="Y10" s="5" t="s">
        <v>672</v>
      </c>
      <c r="Z10" s="5"/>
    </row>
    <row r="11" spans="1:26" x14ac:dyDescent="0.45">
      <c r="A11" s="5" t="str">
        <f t="shared" si="0"/>
        <v>IISPRHELC2020</v>
      </c>
      <c r="B11" t="s">
        <v>384</v>
      </c>
      <c r="C11" t="s">
        <v>388</v>
      </c>
      <c r="D11" t="s">
        <v>390</v>
      </c>
      <c r="E11" t="s">
        <v>391</v>
      </c>
      <c r="F11">
        <v>2020</v>
      </c>
      <c r="G11" t="s">
        <v>392</v>
      </c>
      <c r="H11" t="s">
        <v>68</v>
      </c>
      <c r="I11" s="1">
        <v>0.88789962160000002</v>
      </c>
      <c r="J11" t="str">
        <f t="shared" si="1"/>
        <v>IIS</v>
      </c>
      <c r="K11" t="str">
        <f t="shared" si="2"/>
        <v>PRH</v>
      </c>
      <c r="L11" t="str">
        <f t="shared" si="3"/>
        <v>ELC</v>
      </c>
      <c r="O11" s="6" t="s">
        <v>587</v>
      </c>
      <c r="P11" s="6" t="s">
        <v>26</v>
      </c>
      <c r="X11" s="5"/>
      <c r="Y11" s="5"/>
      <c r="Z11" s="5" t="s">
        <v>673</v>
      </c>
    </row>
    <row r="12" spans="1:26" x14ac:dyDescent="0.45">
      <c r="A12" s="5" t="str">
        <f t="shared" si="0"/>
        <v>IISPRHELC2025</v>
      </c>
      <c r="B12" t="s">
        <v>384</v>
      </c>
      <c r="C12" t="s">
        <v>388</v>
      </c>
      <c r="D12" t="s">
        <v>390</v>
      </c>
      <c r="E12" t="s">
        <v>391</v>
      </c>
      <c r="F12">
        <v>2025</v>
      </c>
      <c r="G12" t="s">
        <v>392</v>
      </c>
      <c r="H12" t="s">
        <v>68</v>
      </c>
      <c r="I12" s="1">
        <v>0.87611387789999995</v>
      </c>
      <c r="J12" t="str">
        <f t="shared" si="1"/>
        <v>IIS</v>
      </c>
      <c r="K12" t="str">
        <f t="shared" si="2"/>
        <v>PRH</v>
      </c>
      <c r="L12" t="str">
        <f t="shared" si="3"/>
        <v>ELC</v>
      </c>
      <c r="O12" s="6" t="s">
        <v>469</v>
      </c>
      <c r="P12" s="6" t="s">
        <v>26</v>
      </c>
      <c r="X12" s="5"/>
      <c r="Y12" s="5"/>
      <c r="Z12" s="5" t="s">
        <v>674</v>
      </c>
    </row>
    <row r="13" spans="1:26" x14ac:dyDescent="0.45">
      <c r="A13" s="5" t="str">
        <f t="shared" si="0"/>
        <v>IISPRHELC2030</v>
      </c>
      <c r="B13" t="s">
        <v>384</v>
      </c>
      <c r="C13" t="s">
        <v>388</v>
      </c>
      <c r="D13" t="s">
        <v>390</v>
      </c>
      <c r="E13" t="s">
        <v>391</v>
      </c>
      <c r="F13">
        <v>2030</v>
      </c>
      <c r="G13" t="s">
        <v>392</v>
      </c>
      <c r="H13" t="s">
        <v>68</v>
      </c>
      <c r="I13" s="1">
        <v>0.88132365270000002</v>
      </c>
      <c r="J13" t="str">
        <f t="shared" si="1"/>
        <v>IIS</v>
      </c>
      <c r="K13" t="str">
        <f t="shared" si="2"/>
        <v>PRH</v>
      </c>
      <c r="L13" t="str">
        <f t="shared" si="3"/>
        <v>ELC</v>
      </c>
      <c r="O13" s="6" t="s">
        <v>431</v>
      </c>
      <c r="P13" s="6" t="s">
        <v>26</v>
      </c>
      <c r="X13" s="5"/>
      <c r="Y13" s="5"/>
      <c r="Z13" s="5" t="s">
        <v>675</v>
      </c>
    </row>
    <row r="14" spans="1:26" x14ac:dyDescent="0.45">
      <c r="A14" s="5" t="str">
        <f t="shared" si="0"/>
        <v>IISPRHELC2035</v>
      </c>
      <c r="B14" t="s">
        <v>384</v>
      </c>
      <c r="C14" t="s">
        <v>388</v>
      </c>
      <c r="D14" t="s">
        <v>390</v>
      </c>
      <c r="E14" t="s">
        <v>391</v>
      </c>
      <c r="F14">
        <v>2035</v>
      </c>
      <c r="G14" t="s">
        <v>392</v>
      </c>
      <c r="H14" t="s">
        <v>68</v>
      </c>
      <c r="I14" s="1">
        <v>0.83389988670000004</v>
      </c>
      <c r="J14" t="str">
        <f t="shared" si="1"/>
        <v>IIS</v>
      </c>
      <c r="K14" t="str">
        <f t="shared" si="2"/>
        <v>PRH</v>
      </c>
      <c r="L14" t="str">
        <f t="shared" si="3"/>
        <v>ELC</v>
      </c>
      <c r="O14" s="6" t="s">
        <v>55</v>
      </c>
      <c r="P14" s="6" t="s">
        <v>375</v>
      </c>
      <c r="X14" s="5"/>
      <c r="Y14" s="5"/>
      <c r="Z14" s="5" t="s">
        <v>676</v>
      </c>
    </row>
    <row r="15" spans="1:26" x14ac:dyDescent="0.45">
      <c r="A15" s="5" t="str">
        <f t="shared" si="0"/>
        <v>IISPRHELC2040</v>
      </c>
      <c r="B15" t="s">
        <v>384</v>
      </c>
      <c r="C15" t="s">
        <v>388</v>
      </c>
      <c r="D15" t="s">
        <v>390</v>
      </c>
      <c r="E15" t="s">
        <v>391</v>
      </c>
      <c r="F15">
        <v>2040</v>
      </c>
      <c r="G15" t="s">
        <v>392</v>
      </c>
      <c r="H15" t="s">
        <v>68</v>
      </c>
      <c r="I15" s="1">
        <v>0.82238387810000002</v>
      </c>
      <c r="J15" t="str">
        <f t="shared" si="1"/>
        <v>IIS</v>
      </c>
      <c r="K15" t="str">
        <f t="shared" si="2"/>
        <v>PRH</v>
      </c>
      <c r="L15" t="str">
        <f t="shared" si="3"/>
        <v>ELC</v>
      </c>
      <c r="O15" s="6" t="s">
        <v>478</v>
      </c>
      <c r="P15" s="6" t="s">
        <v>375</v>
      </c>
      <c r="X15" s="5"/>
      <c r="Y15" s="5"/>
      <c r="Z15" s="5" t="s">
        <v>677</v>
      </c>
    </row>
    <row r="16" spans="1:26" x14ac:dyDescent="0.45">
      <c r="A16" s="5" t="str">
        <f t="shared" si="0"/>
        <v>IISPRHELC2045</v>
      </c>
      <c r="B16" t="s">
        <v>384</v>
      </c>
      <c r="C16" t="s">
        <v>388</v>
      </c>
      <c r="D16" t="s">
        <v>390</v>
      </c>
      <c r="E16" t="s">
        <v>391</v>
      </c>
      <c r="F16">
        <v>2045</v>
      </c>
      <c r="G16" t="s">
        <v>392</v>
      </c>
      <c r="H16" t="s">
        <v>68</v>
      </c>
      <c r="I16" s="1">
        <v>0.80979733060000003</v>
      </c>
      <c r="J16" t="str">
        <f t="shared" si="1"/>
        <v>IIS</v>
      </c>
      <c r="K16" t="str">
        <f t="shared" si="2"/>
        <v>PRH</v>
      </c>
      <c r="L16" t="str">
        <f t="shared" si="3"/>
        <v>ELC</v>
      </c>
      <c r="O16" s="6" t="s">
        <v>53</v>
      </c>
      <c r="P16" s="6" t="s">
        <v>160</v>
      </c>
      <c r="X16" s="5"/>
      <c r="Y16" s="5" t="s">
        <v>678</v>
      </c>
      <c r="Z16" s="5"/>
    </row>
    <row r="17" spans="1:26" x14ac:dyDescent="0.45">
      <c r="A17" s="5" t="str">
        <f t="shared" si="0"/>
        <v>IISPRHELC2050</v>
      </c>
      <c r="B17" t="s">
        <v>384</v>
      </c>
      <c r="C17" t="s">
        <v>388</v>
      </c>
      <c r="D17" t="s">
        <v>390</v>
      </c>
      <c r="E17" t="s">
        <v>391</v>
      </c>
      <c r="F17">
        <v>2050</v>
      </c>
      <c r="G17" t="s">
        <v>392</v>
      </c>
      <c r="H17" t="s">
        <v>68</v>
      </c>
      <c r="I17" s="1">
        <v>0.78734124350000001</v>
      </c>
      <c r="J17" t="str">
        <f t="shared" si="1"/>
        <v>IIS</v>
      </c>
      <c r="K17" t="str">
        <f t="shared" si="2"/>
        <v>PRH</v>
      </c>
      <c r="L17" t="str">
        <f t="shared" si="3"/>
        <v>ELC</v>
      </c>
      <c r="O17" s="6" t="s">
        <v>395</v>
      </c>
      <c r="P17" s="6" t="s">
        <v>161</v>
      </c>
      <c r="X17" s="5"/>
      <c r="Y17" s="5" t="s">
        <v>679</v>
      </c>
      <c r="Z17" s="5"/>
    </row>
    <row r="18" spans="1:26" x14ac:dyDescent="0.45">
      <c r="A18" s="5" t="str">
        <f t="shared" si="0"/>
        <v>IISPRHELC2055</v>
      </c>
      <c r="B18" t="s">
        <v>384</v>
      </c>
      <c r="C18" t="s">
        <v>388</v>
      </c>
      <c r="D18" t="s">
        <v>390</v>
      </c>
      <c r="E18" t="s">
        <v>391</v>
      </c>
      <c r="F18">
        <v>2055</v>
      </c>
      <c r="G18" t="s">
        <v>392</v>
      </c>
      <c r="H18" t="s">
        <v>68</v>
      </c>
      <c r="I18" s="1">
        <v>0.77040161060000001</v>
      </c>
      <c r="J18" t="str">
        <f t="shared" si="1"/>
        <v>IIS</v>
      </c>
      <c r="K18" t="str">
        <f t="shared" si="2"/>
        <v>PRH</v>
      </c>
      <c r="L18" t="str">
        <f t="shared" si="3"/>
        <v>ELC</v>
      </c>
      <c r="O18" s="6" t="s">
        <v>535</v>
      </c>
      <c r="P18" s="6" t="s">
        <v>20</v>
      </c>
      <c r="X18" s="5"/>
      <c r="Y18" s="5" t="s">
        <v>680</v>
      </c>
      <c r="Z18" s="5"/>
    </row>
    <row r="19" spans="1:26" x14ac:dyDescent="0.45">
      <c r="A19" s="5" t="str">
        <f t="shared" si="0"/>
        <v>ACT_COSTIISSTMOIL2010</v>
      </c>
      <c r="B19" t="s">
        <v>384</v>
      </c>
      <c r="C19" t="s">
        <v>67</v>
      </c>
      <c r="D19" t="s">
        <v>393</v>
      </c>
      <c r="E19" t="s">
        <v>394</v>
      </c>
      <c r="F19">
        <v>2010</v>
      </c>
      <c r="G19" t="s">
        <v>395</v>
      </c>
      <c r="H19" t="s">
        <v>387</v>
      </c>
      <c r="I19" s="1">
        <v>0</v>
      </c>
      <c r="J19" t="str">
        <f t="shared" si="1"/>
        <v>IIS</v>
      </c>
      <c r="K19" t="str">
        <f t="shared" si="2"/>
        <v>STM</v>
      </c>
      <c r="L19" t="str">
        <f t="shared" si="3"/>
        <v>OIL</v>
      </c>
      <c r="O19" s="6" t="s">
        <v>429</v>
      </c>
      <c r="P19" s="6" t="s">
        <v>20</v>
      </c>
      <c r="X19" s="5"/>
      <c r="Y19" s="5" t="s">
        <v>681</v>
      </c>
      <c r="Z19" s="5"/>
    </row>
    <row r="20" spans="1:26" x14ac:dyDescent="0.45">
      <c r="A20" s="5" t="str">
        <f t="shared" si="0"/>
        <v>ACT_COSTIISSTMOIL2015</v>
      </c>
      <c r="B20" t="s">
        <v>384</v>
      </c>
      <c r="C20" t="s">
        <v>67</v>
      </c>
      <c r="D20" t="s">
        <v>393</v>
      </c>
      <c r="E20" t="s">
        <v>394</v>
      </c>
      <c r="F20">
        <v>2015</v>
      </c>
      <c r="G20" t="s">
        <v>395</v>
      </c>
      <c r="H20" t="s">
        <v>387</v>
      </c>
      <c r="I20" s="1">
        <v>0</v>
      </c>
      <c r="J20" t="str">
        <f t="shared" si="1"/>
        <v>IIS</v>
      </c>
      <c r="K20" t="str">
        <f t="shared" si="2"/>
        <v>STM</v>
      </c>
      <c r="L20" t="str">
        <f t="shared" si="3"/>
        <v>OIL</v>
      </c>
      <c r="O20" s="6" t="s">
        <v>529</v>
      </c>
      <c r="P20" s="6" t="s">
        <v>20</v>
      </c>
      <c r="X20" s="5"/>
      <c r="Y20" s="5" t="s">
        <v>696</v>
      </c>
      <c r="Z20" s="5"/>
    </row>
    <row r="21" spans="1:26" x14ac:dyDescent="0.45">
      <c r="A21" s="5" t="str">
        <f t="shared" si="0"/>
        <v>ACT_COSTIISSTMOIL2055</v>
      </c>
      <c r="B21" t="s">
        <v>384</v>
      </c>
      <c r="C21" t="s">
        <v>67</v>
      </c>
      <c r="D21" t="s">
        <v>393</v>
      </c>
      <c r="E21" t="s">
        <v>394</v>
      </c>
      <c r="F21">
        <v>2055</v>
      </c>
      <c r="G21" t="s">
        <v>395</v>
      </c>
      <c r="H21" t="s">
        <v>387</v>
      </c>
      <c r="I21" s="1">
        <v>0</v>
      </c>
      <c r="J21" t="str">
        <f t="shared" si="1"/>
        <v>IIS</v>
      </c>
      <c r="K21" t="str">
        <f t="shared" si="2"/>
        <v>STM</v>
      </c>
      <c r="L21" t="str">
        <f t="shared" si="3"/>
        <v>OIL</v>
      </c>
      <c r="O21" s="6" t="s">
        <v>392</v>
      </c>
      <c r="P21" s="6" t="s">
        <v>20</v>
      </c>
      <c r="X21" s="5" t="s">
        <v>678</v>
      </c>
      <c r="Y21" s="5"/>
      <c r="Z21" s="5"/>
    </row>
    <row r="22" spans="1:26" x14ac:dyDescent="0.45">
      <c r="A22" s="5" t="str">
        <f t="shared" si="0"/>
        <v>NCAP_COSTIISSTMOIL2010</v>
      </c>
      <c r="B22" t="s">
        <v>384</v>
      </c>
      <c r="C22" t="s">
        <v>69</v>
      </c>
      <c r="D22" t="s">
        <v>393</v>
      </c>
      <c r="E22" t="s">
        <v>394</v>
      </c>
      <c r="F22">
        <v>2010</v>
      </c>
      <c r="G22" t="s">
        <v>395</v>
      </c>
      <c r="H22" t="s">
        <v>387</v>
      </c>
      <c r="I22" s="1">
        <v>3.6066050195999999</v>
      </c>
      <c r="J22" t="str">
        <f t="shared" si="1"/>
        <v>IIS</v>
      </c>
      <c r="K22" t="str">
        <f t="shared" si="2"/>
        <v>STM</v>
      </c>
      <c r="L22" t="str">
        <f t="shared" si="3"/>
        <v>OIL</v>
      </c>
      <c r="O22" s="6" t="s">
        <v>472</v>
      </c>
      <c r="P22" s="6" t="s">
        <v>20</v>
      </c>
      <c r="X22" s="5" t="s">
        <v>697</v>
      </c>
      <c r="Y22" s="5"/>
      <c r="Z22" s="5"/>
    </row>
    <row r="23" spans="1:26" x14ac:dyDescent="0.45">
      <c r="A23" s="5" t="str">
        <f t="shared" si="0"/>
        <v>NCAP_FOMIISSTMOIL2010</v>
      </c>
      <c r="B23" t="s">
        <v>384</v>
      </c>
      <c r="C23" t="s">
        <v>70</v>
      </c>
      <c r="D23" t="s">
        <v>393</v>
      </c>
      <c r="E23" t="s">
        <v>394</v>
      </c>
      <c r="F23">
        <v>2010</v>
      </c>
      <c r="G23" t="s">
        <v>395</v>
      </c>
      <c r="H23" t="s">
        <v>387</v>
      </c>
      <c r="I23" s="1">
        <v>0.65031000000000005</v>
      </c>
      <c r="J23" t="str">
        <f t="shared" si="1"/>
        <v>IIS</v>
      </c>
      <c r="K23" t="str">
        <f t="shared" si="2"/>
        <v>STM</v>
      </c>
      <c r="L23" t="str">
        <f t="shared" si="3"/>
        <v>OIL</v>
      </c>
      <c r="O23" s="6" t="s">
        <v>511</v>
      </c>
      <c r="P23" s="6" t="s">
        <v>20</v>
      </c>
      <c r="X23" s="5" t="s">
        <v>698</v>
      </c>
      <c r="Y23" s="5"/>
      <c r="Z23" s="5"/>
    </row>
    <row r="24" spans="1:26" x14ac:dyDescent="0.45">
      <c r="A24" s="5" t="str">
        <f t="shared" si="0"/>
        <v>NCAP_TLIFEIISSTMOIL2010</v>
      </c>
      <c r="B24" t="s">
        <v>384</v>
      </c>
      <c r="C24" t="s">
        <v>71</v>
      </c>
      <c r="D24" t="s">
        <v>393</v>
      </c>
      <c r="E24" t="s">
        <v>394</v>
      </c>
      <c r="F24">
        <v>2010</v>
      </c>
      <c r="G24" t="s">
        <v>395</v>
      </c>
      <c r="H24" t="s">
        <v>68</v>
      </c>
      <c r="I24" s="1">
        <v>50</v>
      </c>
      <c r="J24" t="str">
        <f t="shared" si="1"/>
        <v>IIS</v>
      </c>
      <c r="K24" t="str">
        <f t="shared" si="2"/>
        <v>STM</v>
      </c>
      <c r="L24" t="str">
        <f t="shared" si="3"/>
        <v>OIL</v>
      </c>
      <c r="O24" s="6" t="s">
        <v>453</v>
      </c>
      <c r="P24" s="6" t="s">
        <v>20</v>
      </c>
      <c r="X24" s="5" t="s">
        <v>699</v>
      </c>
      <c r="Y24" s="5"/>
      <c r="Z24" s="5"/>
    </row>
    <row r="25" spans="1:26" x14ac:dyDescent="0.45">
      <c r="A25" s="5" t="str">
        <f t="shared" si="0"/>
        <v>IISSTMOIL2010</v>
      </c>
      <c r="B25" t="s">
        <v>384</v>
      </c>
      <c r="C25" t="s">
        <v>388</v>
      </c>
      <c r="D25" t="s">
        <v>393</v>
      </c>
      <c r="E25" t="s">
        <v>394</v>
      </c>
      <c r="F25">
        <v>2010</v>
      </c>
      <c r="G25" t="s">
        <v>395</v>
      </c>
      <c r="H25" t="s">
        <v>68</v>
      </c>
      <c r="I25" s="1">
        <v>1.6420361247999999</v>
      </c>
      <c r="J25" t="str">
        <f t="shared" si="1"/>
        <v>IIS</v>
      </c>
      <c r="K25" t="str">
        <f t="shared" si="2"/>
        <v>STM</v>
      </c>
      <c r="L25" t="str">
        <f t="shared" si="3"/>
        <v>OIL</v>
      </c>
      <c r="O25" s="6" t="s">
        <v>422</v>
      </c>
      <c r="P25" s="6" t="s">
        <v>20</v>
      </c>
      <c r="X25" s="5" t="s">
        <v>700</v>
      </c>
      <c r="Y25" s="5"/>
      <c r="Z25" s="5"/>
    </row>
    <row r="26" spans="1:26" x14ac:dyDescent="0.45">
      <c r="A26" s="5" t="str">
        <f t="shared" si="0"/>
        <v>NCAP_TLIFEIISSTMHET2010</v>
      </c>
      <c r="B26" t="s">
        <v>384</v>
      </c>
      <c r="C26" t="s">
        <v>71</v>
      </c>
      <c r="D26" t="s">
        <v>396</v>
      </c>
      <c r="E26" t="s">
        <v>394</v>
      </c>
      <c r="F26">
        <v>2010</v>
      </c>
      <c r="G26" t="s">
        <v>397</v>
      </c>
      <c r="H26" t="s">
        <v>68</v>
      </c>
      <c r="I26" s="1">
        <v>50</v>
      </c>
      <c r="J26" t="str">
        <f t="shared" si="1"/>
        <v>IIS</v>
      </c>
      <c r="K26" t="str">
        <f t="shared" si="2"/>
        <v>STM</v>
      </c>
      <c r="L26" t="str">
        <f t="shared" si="3"/>
        <v>HET</v>
      </c>
      <c r="O26" s="6" t="s">
        <v>61</v>
      </c>
      <c r="P26" s="6" t="s">
        <v>17</v>
      </c>
      <c r="R26" s="73" t="s">
        <v>191</v>
      </c>
      <c r="S26" s="73" t="s">
        <v>191</v>
      </c>
      <c r="X26" s="5"/>
      <c r="Y26" s="5" t="s">
        <v>701</v>
      </c>
      <c r="Z26" s="5"/>
    </row>
    <row r="27" spans="1:26" x14ac:dyDescent="0.45">
      <c r="A27" s="5" t="str">
        <f t="shared" si="0"/>
        <v>IISSTMHET2010</v>
      </c>
      <c r="B27" t="s">
        <v>384</v>
      </c>
      <c r="C27" t="s">
        <v>388</v>
      </c>
      <c r="D27" t="s">
        <v>396</v>
      </c>
      <c r="E27" t="s">
        <v>394</v>
      </c>
      <c r="F27">
        <v>2010</v>
      </c>
      <c r="G27" t="s">
        <v>397</v>
      </c>
      <c r="H27" t="s">
        <v>68</v>
      </c>
      <c r="I27" s="1">
        <v>1</v>
      </c>
      <c r="J27" t="str">
        <f t="shared" si="1"/>
        <v>IIS</v>
      </c>
      <c r="K27" t="str">
        <f t="shared" si="2"/>
        <v>STM</v>
      </c>
      <c r="L27" t="str">
        <f t="shared" si="3"/>
        <v>HET</v>
      </c>
      <c r="O27" s="6" t="s">
        <v>58</v>
      </c>
      <c r="P27" s="6" t="s">
        <v>159</v>
      </c>
      <c r="R27" s="73" t="s">
        <v>202</v>
      </c>
      <c r="S27" s="73" t="s">
        <v>205</v>
      </c>
    </row>
    <row r="28" spans="1:26" x14ac:dyDescent="0.45">
      <c r="A28" s="5" t="str">
        <f t="shared" si="0"/>
        <v>ACT_COSTIFPOTHBIO2010</v>
      </c>
      <c r="B28" t="s">
        <v>384</v>
      </c>
      <c r="C28" t="s">
        <v>67</v>
      </c>
      <c r="D28" t="s">
        <v>398</v>
      </c>
      <c r="E28" t="s">
        <v>399</v>
      </c>
      <c r="F28">
        <v>2010</v>
      </c>
      <c r="G28" t="s">
        <v>55</v>
      </c>
      <c r="H28" t="s">
        <v>387</v>
      </c>
      <c r="I28" s="1">
        <v>6.2964068400000003E-2</v>
      </c>
      <c r="J28" t="str">
        <f t="shared" si="1"/>
        <v>IFP</v>
      </c>
      <c r="K28" t="str">
        <f t="shared" si="2"/>
        <v>OTH</v>
      </c>
      <c r="L28" t="str">
        <f t="shared" si="3"/>
        <v>BIO</v>
      </c>
      <c r="O28" s="6" t="s">
        <v>416</v>
      </c>
      <c r="P28" s="6" t="s">
        <v>17</v>
      </c>
      <c r="R28" s="73" t="s">
        <v>188</v>
      </c>
      <c r="S28" s="73" t="s">
        <v>188</v>
      </c>
    </row>
    <row r="29" spans="1:26" x14ac:dyDescent="0.45">
      <c r="A29" s="5" t="str">
        <f t="shared" si="0"/>
        <v>ACT_COSTIFPOTHBIO2015</v>
      </c>
      <c r="B29" t="s">
        <v>384</v>
      </c>
      <c r="C29" t="s">
        <v>67</v>
      </c>
      <c r="D29" t="s">
        <v>398</v>
      </c>
      <c r="E29" t="s">
        <v>399</v>
      </c>
      <c r="F29">
        <v>2015</v>
      </c>
      <c r="G29" t="s">
        <v>55</v>
      </c>
      <c r="H29" t="s">
        <v>387</v>
      </c>
      <c r="I29" s="1">
        <v>0.11194582209999999</v>
      </c>
      <c r="J29" t="str">
        <f t="shared" si="1"/>
        <v>IFP</v>
      </c>
      <c r="K29" t="str">
        <f t="shared" si="2"/>
        <v>OTH</v>
      </c>
      <c r="L29" t="str">
        <f t="shared" si="3"/>
        <v>BIO</v>
      </c>
      <c r="O29" s="6" t="s">
        <v>406</v>
      </c>
      <c r="P29" s="6" t="s">
        <v>161</v>
      </c>
      <c r="R29" s="73" t="s">
        <v>205</v>
      </c>
      <c r="S29" s="73" t="s">
        <v>205</v>
      </c>
    </row>
    <row r="30" spans="1:26" x14ac:dyDescent="0.45">
      <c r="A30" s="5" t="str">
        <f t="shared" si="0"/>
        <v>ACT_COSTIFPOTHBIO2055</v>
      </c>
      <c r="B30" t="s">
        <v>384</v>
      </c>
      <c r="C30" t="s">
        <v>67</v>
      </c>
      <c r="D30" t="s">
        <v>398</v>
      </c>
      <c r="E30" t="s">
        <v>399</v>
      </c>
      <c r="F30">
        <v>2055</v>
      </c>
      <c r="G30" t="s">
        <v>55</v>
      </c>
      <c r="H30" t="s">
        <v>387</v>
      </c>
      <c r="I30" s="1">
        <v>0.11194582209999999</v>
      </c>
      <c r="J30" t="str">
        <f t="shared" si="1"/>
        <v>IFP</v>
      </c>
      <c r="K30" t="str">
        <f t="shared" si="2"/>
        <v>OTH</v>
      </c>
      <c r="L30" t="str">
        <f t="shared" si="3"/>
        <v>BIO</v>
      </c>
      <c r="O30" s="6" t="s">
        <v>519</v>
      </c>
      <c r="P30" s="6" t="s">
        <v>26</v>
      </c>
      <c r="R30" s="73" t="s">
        <v>194</v>
      </c>
      <c r="S30" s="73" t="s">
        <v>181</v>
      </c>
    </row>
    <row r="31" spans="1:26" x14ac:dyDescent="0.45">
      <c r="A31" s="5" t="str">
        <f t="shared" si="0"/>
        <v>NCAP_TLIFEIFPOTHBIO2010</v>
      </c>
      <c r="B31" t="s">
        <v>384</v>
      </c>
      <c r="C31" t="s">
        <v>71</v>
      </c>
      <c r="D31" t="s">
        <v>398</v>
      </c>
      <c r="E31" t="s">
        <v>399</v>
      </c>
      <c r="F31">
        <v>2010</v>
      </c>
      <c r="G31" t="s">
        <v>55</v>
      </c>
      <c r="H31" t="s">
        <v>68</v>
      </c>
      <c r="I31" s="1">
        <v>50</v>
      </c>
      <c r="J31" t="str">
        <f t="shared" si="1"/>
        <v>IFP</v>
      </c>
      <c r="K31" t="str">
        <f t="shared" si="2"/>
        <v>OTH</v>
      </c>
      <c r="L31" t="str">
        <f t="shared" si="3"/>
        <v>BIO</v>
      </c>
      <c r="O31" s="6" t="s">
        <v>539</v>
      </c>
      <c r="P31" s="6" t="s">
        <v>26</v>
      </c>
      <c r="R31" s="73" t="s">
        <v>184</v>
      </c>
      <c r="S31" s="73" t="s">
        <v>205</v>
      </c>
    </row>
    <row r="32" spans="1:26" x14ac:dyDescent="0.45">
      <c r="A32" s="5" t="str">
        <f t="shared" si="0"/>
        <v>IFPOTHBIO2010</v>
      </c>
      <c r="B32" t="s">
        <v>384</v>
      </c>
      <c r="C32" t="s">
        <v>388</v>
      </c>
      <c r="D32" t="s">
        <v>398</v>
      </c>
      <c r="E32" t="s">
        <v>399</v>
      </c>
      <c r="F32">
        <v>2010</v>
      </c>
      <c r="G32" t="s">
        <v>55</v>
      </c>
      <c r="H32" t="s">
        <v>68</v>
      </c>
      <c r="I32" s="1">
        <v>1.7291066282000001</v>
      </c>
      <c r="J32" t="str">
        <f t="shared" si="1"/>
        <v>IFP</v>
      </c>
      <c r="K32" t="str">
        <f t="shared" si="2"/>
        <v>OTH</v>
      </c>
      <c r="L32" t="str">
        <f t="shared" si="3"/>
        <v>BIO</v>
      </c>
      <c r="O32" s="6" t="s">
        <v>571</v>
      </c>
      <c r="P32" s="6" t="s">
        <v>26</v>
      </c>
      <c r="R32" s="73" t="s">
        <v>181</v>
      </c>
      <c r="S32" s="73" t="s">
        <v>181</v>
      </c>
    </row>
    <row r="33" spans="1:19" x14ac:dyDescent="0.45">
      <c r="A33" s="5" t="str">
        <f t="shared" si="0"/>
        <v>NCAP_COSTITMMDRNGA2010</v>
      </c>
      <c r="B33" t="s">
        <v>384</v>
      </c>
      <c r="C33" t="s">
        <v>69</v>
      </c>
      <c r="D33" t="s">
        <v>400</v>
      </c>
      <c r="E33" t="s">
        <v>401</v>
      </c>
      <c r="F33">
        <v>2010</v>
      </c>
      <c r="G33" t="s">
        <v>58</v>
      </c>
      <c r="H33" t="s">
        <v>387</v>
      </c>
      <c r="I33" s="1">
        <v>34.956690161700003</v>
      </c>
      <c r="J33" t="str">
        <f t="shared" si="1"/>
        <v>ITM</v>
      </c>
      <c r="K33" t="str">
        <f t="shared" si="2"/>
        <v>MDR</v>
      </c>
      <c r="L33" t="str">
        <f t="shared" si="3"/>
        <v>NGA</v>
      </c>
      <c r="O33" s="6" t="s">
        <v>436</v>
      </c>
      <c r="P33" s="6" t="s">
        <v>26</v>
      </c>
      <c r="R33" s="73" t="s">
        <v>199</v>
      </c>
      <c r="S33" s="73" t="s">
        <v>205</v>
      </c>
    </row>
    <row r="34" spans="1:19" x14ac:dyDescent="0.45">
      <c r="A34" s="5" t="str">
        <f t="shared" si="0"/>
        <v>NCAP_FOMITMMDRNGA2010</v>
      </c>
      <c r="B34" t="s">
        <v>384</v>
      </c>
      <c r="C34" t="s">
        <v>70</v>
      </c>
      <c r="D34" t="s">
        <v>400</v>
      </c>
      <c r="E34" t="s">
        <v>401</v>
      </c>
      <c r="F34">
        <v>2010</v>
      </c>
      <c r="G34" t="s">
        <v>58</v>
      </c>
      <c r="H34" t="s">
        <v>387</v>
      </c>
      <c r="I34" s="1">
        <v>3.4956690161999999</v>
      </c>
      <c r="J34" t="str">
        <f t="shared" si="1"/>
        <v>ITM</v>
      </c>
      <c r="K34" t="str">
        <f t="shared" si="2"/>
        <v>MDR</v>
      </c>
      <c r="L34" t="str">
        <f t="shared" si="3"/>
        <v>NGA</v>
      </c>
      <c r="O34" s="6" t="s">
        <v>389</v>
      </c>
      <c r="P34" s="6" t="s">
        <v>375</v>
      </c>
      <c r="R34" s="73" t="s">
        <v>173</v>
      </c>
      <c r="S34" s="73" t="s">
        <v>173</v>
      </c>
    </row>
    <row r="35" spans="1:19" x14ac:dyDescent="0.45">
      <c r="A35" s="5" t="str">
        <f t="shared" si="0"/>
        <v>NCAP_TLIFEITMMDRNGA2010</v>
      </c>
      <c r="B35" t="s">
        <v>384</v>
      </c>
      <c r="C35" t="s">
        <v>71</v>
      </c>
      <c r="D35" t="s">
        <v>400</v>
      </c>
      <c r="E35" t="s">
        <v>401</v>
      </c>
      <c r="F35">
        <v>2010</v>
      </c>
      <c r="G35" t="s">
        <v>58</v>
      </c>
      <c r="H35" t="s">
        <v>68</v>
      </c>
      <c r="I35" s="1">
        <v>30</v>
      </c>
      <c r="J35" t="str">
        <f t="shared" si="1"/>
        <v>ITM</v>
      </c>
      <c r="K35" t="str">
        <f t="shared" si="2"/>
        <v>MDR</v>
      </c>
      <c r="L35" t="str">
        <f t="shared" si="3"/>
        <v>NGA</v>
      </c>
    </row>
    <row r="36" spans="1:19" x14ac:dyDescent="0.45">
      <c r="A36" s="5" t="str">
        <f t="shared" si="0"/>
        <v>ITMMDRNGA2010</v>
      </c>
      <c r="B36" t="s">
        <v>384</v>
      </c>
      <c r="C36" t="s">
        <v>388</v>
      </c>
      <c r="D36" t="s">
        <v>400</v>
      </c>
      <c r="E36" t="s">
        <v>401</v>
      </c>
      <c r="F36">
        <v>2010</v>
      </c>
      <c r="G36" t="s">
        <v>58</v>
      </c>
      <c r="H36" t="s">
        <v>68</v>
      </c>
      <c r="I36" s="1">
        <v>1</v>
      </c>
      <c r="J36" t="str">
        <f t="shared" si="1"/>
        <v>ITM</v>
      </c>
      <c r="K36" t="str">
        <f t="shared" si="2"/>
        <v>MDR</v>
      </c>
      <c r="L36" t="str">
        <f t="shared" si="3"/>
        <v>NGA</v>
      </c>
    </row>
    <row r="37" spans="1:19" x14ac:dyDescent="0.45">
      <c r="A37" s="5" t="str">
        <f t="shared" si="0"/>
        <v>ITMMDRNGA2011</v>
      </c>
      <c r="B37" t="s">
        <v>384</v>
      </c>
      <c r="C37" t="s">
        <v>388</v>
      </c>
      <c r="D37" t="s">
        <v>400</v>
      </c>
      <c r="E37" t="s">
        <v>401</v>
      </c>
      <c r="F37">
        <v>2011</v>
      </c>
      <c r="G37" t="s">
        <v>58</v>
      </c>
      <c r="H37" t="s">
        <v>68</v>
      </c>
      <c r="I37" s="1">
        <v>1</v>
      </c>
      <c r="J37" t="str">
        <f t="shared" si="1"/>
        <v>ITM</v>
      </c>
      <c r="K37" t="str">
        <f t="shared" si="2"/>
        <v>MDR</v>
      </c>
      <c r="L37" t="str">
        <f t="shared" si="3"/>
        <v>NGA</v>
      </c>
    </row>
    <row r="38" spans="1:19" x14ac:dyDescent="0.45">
      <c r="A38" s="5" t="str">
        <f t="shared" si="0"/>
        <v>ITMMDRNGA2015</v>
      </c>
      <c r="B38" t="s">
        <v>384</v>
      </c>
      <c r="C38" t="s">
        <v>388</v>
      </c>
      <c r="D38" t="s">
        <v>400</v>
      </c>
      <c r="E38" t="s">
        <v>401</v>
      </c>
      <c r="F38">
        <v>2015</v>
      </c>
      <c r="G38" t="s">
        <v>58</v>
      </c>
      <c r="H38" t="s">
        <v>68</v>
      </c>
      <c r="I38" s="1">
        <v>1</v>
      </c>
      <c r="J38" t="str">
        <f t="shared" si="1"/>
        <v>ITM</v>
      </c>
      <c r="K38" t="str">
        <f t="shared" si="2"/>
        <v>MDR</v>
      </c>
      <c r="L38" t="str">
        <f t="shared" si="3"/>
        <v>NGA</v>
      </c>
    </row>
    <row r="39" spans="1:19" x14ac:dyDescent="0.45">
      <c r="A39" s="5" t="str">
        <f t="shared" si="0"/>
        <v>ITMMDRNGA2020</v>
      </c>
      <c r="B39" t="s">
        <v>384</v>
      </c>
      <c r="C39" t="s">
        <v>388</v>
      </c>
      <c r="D39" t="s">
        <v>400</v>
      </c>
      <c r="E39" t="s">
        <v>401</v>
      </c>
      <c r="F39">
        <v>2020</v>
      </c>
      <c r="G39" t="s">
        <v>58</v>
      </c>
      <c r="H39" t="s">
        <v>68</v>
      </c>
      <c r="I39" s="1">
        <v>0.88789962160000002</v>
      </c>
      <c r="J39" t="str">
        <f t="shared" si="1"/>
        <v>ITM</v>
      </c>
      <c r="K39" t="str">
        <f t="shared" si="2"/>
        <v>MDR</v>
      </c>
      <c r="L39" t="str">
        <f t="shared" si="3"/>
        <v>NGA</v>
      </c>
    </row>
    <row r="40" spans="1:19" x14ac:dyDescent="0.45">
      <c r="A40" s="5" t="str">
        <f t="shared" si="0"/>
        <v>ITMMDRNGA2025</v>
      </c>
      <c r="B40" t="s">
        <v>384</v>
      </c>
      <c r="C40" t="s">
        <v>388</v>
      </c>
      <c r="D40" t="s">
        <v>400</v>
      </c>
      <c r="E40" t="s">
        <v>401</v>
      </c>
      <c r="F40">
        <v>2025</v>
      </c>
      <c r="G40" t="s">
        <v>58</v>
      </c>
      <c r="H40" t="s">
        <v>68</v>
      </c>
      <c r="I40" s="1">
        <v>0.87611387789999995</v>
      </c>
      <c r="J40" t="str">
        <f t="shared" si="1"/>
        <v>ITM</v>
      </c>
      <c r="K40" t="str">
        <f t="shared" si="2"/>
        <v>MDR</v>
      </c>
      <c r="L40" t="str">
        <f t="shared" si="3"/>
        <v>NGA</v>
      </c>
    </row>
    <row r="41" spans="1:19" x14ac:dyDescent="0.45">
      <c r="A41" s="5" t="str">
        <f t="shared" si="0"/>
        <v>ITMMDRNGA2030</v>
      </c>
      <c r="B41" t="s">
        <v>384</v>
      </c>
      <c r="C41" t="s">
        <v>388</v>
      </c>
      <c r="D41" t="s">
        <v>400</v>
      </c>
      <c r="E41" t="s">
        <v>401</v>
      </c>
      <c r="F41">
        <v>2030</v>
      </c>
      <c r="G41" t="s">
        <v>58</v>
      </c>
      <c r="H41" t="s">
        <v>68</v>
      </c>
      <c r="I41" s="1">
        <v>0.88132365270000002</v>
      </c>
      <c r="J41" t="str">
        <f t="shared" si="1"/>
        <v>ITM</v>
      </c>
      <c r="K41" t="str">
        <f t="shared" si="2"/>
        <v>MDR</v>
      </c>
      <c r="L41" t="str">
        <f t="shared" si="3"/>
        <v>NGA</v>
      </c>
    </row>
    <row r="42" spans="1:19" x14ac:dyDescent="0.45">
      <c r="A42" s="5" t="str">
        <f t="shared" si="0"/>
        <v>ITMMDRNGA2035</v>
      </c>
      <c r="B42" t="s">
        <v>384</v>
      </c>
      <c r="C42" t="s">
        <v>388</v>
      </c>
      <c r="D42" t="s">
        <v>400</v>
      </c>
      <c r="E42" t="s">
        <v>401</v>
      </c>
      <c r="F42">
        <v>2035</v>
      </c>
      <c r="G42" t="s">
        <v>58</v>
      </c>
      <c r="H42" t="s">
        <v>68</v>
      </c>
      <c r="I42" s="1">
        <v>0.83389988670000004</v>
      </c>
      <c r="J42" t="str">
        <f t="shared" si="1"/>
        <v>ITM</v>
      </c>
      <c r="K42" t="str">
        <f t="shared" si="2"/>
        <v>MDR</v>
      </c>
      <c r="L42" t="str">
        <f t="shared" si="3"/>
        <v>NGA</v>
      </c>
    </row>
    <row r="43" spans="1:19" x14ac:dyDescent="0.45">
      <c r="A43" s="5" t="str">
        <f t="shared" si="0"/>
        <v>ITMMDRNGA2040</v>
      </c>
      <c r="B43" t="s">
        <v>384</v>
      </c>
      <c r="C43" t="s">
        <v>388</v>
      </c>
      <c r="D43" t="s">
        <v>400</v>
      </c>
      <c r="E43" t="s">
        <v>401</v>
      </c>
      <c r="F43">
        <v>2040</v>
      </c>
      <c r="G43" t="s">
        <v>58</v>
      </c>
      <c r="H43" t="s">
        <v>68</v>
      </c>
      <c r="I43" s="1">
        <v>0.82238387810000002</v>
      </c>
      <c r="J43" t="str">
        <f t="shared" si="1"/>
        <v>ITM</v>
      </c>
      <c r="K43" t="str">
        <f t="shared" si="2"/>
        <v>MDR</v>
      </c>
      <c r="L43" t="str">
        <f t="shared" si="3"/>
        <v>NGA</v>
      </c>
    </row>
    <row r="44" spans="1:19" x14ac:dyDescent="0.45">
      <c r="A44" s="5" t="str">
        <f t="shared" si="0"/>
        <v>ITMMDRNGA2045</v>
      </c>
      <c r="B44" t="s">
        <v>384</v>
      </c>
      <c r="C44" t="s">
        <v>388</v>
      </c>
      <c r="D44" t="s">
        <v>400</v>
      </c>
      <c r="E44" t="s">
        <v>401</v>
      </c>
      <c r="F44">
        <v>2045</v>
      </c>
      <c r="G44" t="s">
        <v>58</v>
      </c>
      <c r="H44" t="s">
        <v>68</v>
      </c>
      <c r="I44" s="1">
        <v>0.80979733060000003</v>
      </c>
      <c r="J44" t="str">
        <f t="shared" si="1"/>
        <v>ITM</v>
      </c>
      <c r="K44" t="str">
        <f t="shared" si="2"/>
        <v>MDR</v>
      </c>
      <c r="L44" t="str">
        <f t="shared" si="3"/>
        <v>NGA</v>
      </c>
    </row>
    <row r="45" spans="1:19" x14ac:dyDescent="0.45">
      <c r="A45" s="5" t="str">
        <f t="shared" si="0"/>
        <v>ITMMDRNGA2050</v>
      </c>
      <c r="B45" t="s">
        <v>384</v>
      </c>
      <c r="C45" t="s">
        <v>388</v>
      </c>
      <c r="D45" t="s">
        <v>400</v>
      </c>
      <c r="E45" t="s">
        <v>401</v>
      </c>
      <c r="F45">
        <v>2050</v>
      </c>
      <c r="G45" t="s">
        <v>58</v>
      </c>
      <c r="H45" t="s">
        <v>68</v>
      </c>
      <c r="I45" s="1">
        <v>0.78734124350000001</v>
      </c>
      <c r="J45" t="str">
        <f t="shared" si="1"/>
        <v>ITM</v>
      </c>
      <c r="K45" t="str">
        <f t="shared" si="2"/>
        <v>MDR</v>
      </c>
      <c r="L45" t="str">
        <f t="shared" si="3"/>
        <v>NGA</v>
      </c>
    </row>
    <row r="46" spans="1:19" x14ac:dyDescent="0.45">
      <c r="A46" s="5" t="str">
        <f t="shared" si="0"/>
        <v>ITMMDRNGA2055</v>
      </c>
      <c r="B46" t="s">
        <v>384</v>
      </c>
      <c r="C46" t="s">
        <v>388</v>
      </c>
      <c r="D46" t="s">
        <v>400</v>
      </c>
      <c r="E46" t="s">
        <v>401</v>
      </c>
      <c r="F46">
        <v>2055</v>
      </c>
      <c r="G46" t="s">
        <v>58</v>
      </c>
      <c r="H46" t="s">
        <v>68</v>
      </c>
      <c r="I46" s="1">
        <v>0.77040161060000001</v>
      </c>
      <c r="J46" t="str">
        <f t="shared" si="1"/>
        <v>ITM</v>
      </c>
      <c r="K46" t="str">
        <f t="shared" si="2"/>
        <v>MDR</v>
      </c>
      <c r="L46" t="str">
        <f t="shared" si="3"/>
        <v>NGA</v>
      </c>
    </row>
    <row r="47" spans="1:19" x14ac:dyDescent="0.45">
      <c r="A47" s="5" t="str">
        <f t="shared" si="0"/>
        <v>ACT_COSTICHSTMNGA2015</v>
      </c>
      <c r="B47" t="s">
        <v>384</v>
      </c>
      <c r="C47" t="s">
        <v>67</v>
      </c>
      <c r="D47" t="s">
        <v>402</v>
      </c>
      <c r="E47" t="s">
        <v>403</v>
      </c>
      <c r="F47">
        <v>2015</v>
      </c>
      <c r="G47" t="s">
        <v>58</v>
      </c>
      <c r="H47" t="s">
        <v>387</v>
      </c>
      <c r="I47" s="1">
        <v>0.17414847289999999</v>
      </c>
      <c r="J47" t="str">
        <f t="shared" si="1"/>
        <v>ICH</v>
      </c>
      <c r="K47" t="str">
        <f t="shared" si="2"/>
        <v>STM</v>
      </c>
      <c r="L47" t="str">
        <f t="shared" si="3"/>
        <v>NGA</v>
      </c>
    </row>
    <row r="48" spans="1:19" x14ac:dyDescent="0.45">
      <c r="A48" s="5" t="str">
        <f t="shared" si="0"/>
        <v>ACT_COSTICHSTMNGA2055</v>
      </c>
      <c r="B48" t="s">
        <v>384</v>
      </c>
      <c r="C48" t="s">
        <v>67</v>
      </c>
      <c r="D48" t="s">
        <v>402</v>
      </c>
      <c r="E48" t="s">
        <v>403</v>
      </c>
      <c r="F48">
        <v>2055</v>
      </c>
      <c r="G48" t="s">
        <v>58</v>
      </c>
      <c r="H48" t="s">
        <v>387</v>
      </c>
      <c r="I48" s="1">
        <v>0.17414847289999999</v>
      </c>
      <c r="J48" t="str">
        <f t="shared" si="1"/>
        <v>ICH</v>
      </c>
      <c r="K48" t="str">
        <f t="shared" si="2"/>
        <v>STM</v>
      </c>
      <c r="L48" t="str">
        <f t="shared" si="3"/>
        <v>NGA</v>
      </c>
    </row>
    <row r="49" spans="1:12" x14ac:dyDescent="0.45">
      <c r="A49" s="5" t="str">
        <f t="shared" si="0"/>
        <v>NCAP_COSTICHSTMNGA2010</v>
      </c>
      <c r="B49" t="s">
        <v>384</v>
      </c>
      <c r="C49" t="s">
        <v>69</v>
      </c>
      <c r="D49" t="s">
        <v>402</v>
      </c>
      <c r="E49" t="s">
        <v>403</v>
      </c>
      <c r="F49">
        <v>2010</v>
      </c>
      <c r="G49" t="s">
        <v>58</v>
      </c>
      <c r="H49" t="s">
        <v>387</v>
      </c>
      <c r="I49" s="1">
        <v>3.2623387153999999</v>
      </c>
      <c r="J49" t="str">
        <f t="shared" si="1"/>
        <v>ICH</v>
      </c>
      <c r="K49" t="str">
        <f t="shared" si="2"/>
        <v>STM</v>
      </c>
      <c r="L49" t="str">
        <f t="shared" si="3"/>
        <v>NGA</v>
      </c>
    </row>
    <row r="50" spans="1:12" x14ac:dyDescent="0.45">
      <c r="A50" s="5" t="str">
        <f t="shared" si="0"/>
        <v>NCAP_FOMICHSTMNGA2010</v>
      </c>
      <c r="B50" t="s">
        <v>384</v>
      </c>
      <c r="C50" t="s">
        <v>70</v>
      </c>
      <c r="D50" t="s">
        <v>402</v>
      </c>
      <c r="E50" t="s">
        <v>403</v>
      </c>
      <c r="F50">
        <v>2010</v>
      </c>
      <c r="G50" t="s">
        <v>58</v>
      </c>
      <c r="H50" t="s">
        <v>387</v>
      </c>
      <c r="I50" s="1">
        <v>0.58896000000000004</v>
      </c>
      <c r="J50" t="str">
        <f t="shared" si="1"/>
        <v>ICH</v>
      </c>
      <c r="K50" t="str">
        <f t="shared" si="2"/>
        <v>STM</v>
      </c>
      <c r="L50" t="str">
        <f t="shared" si="3"/>
        <v>NGA</v>
      </c>
    </row>
    <row r="51" spans="1:12" x14ac:dyDescent="0.45">
      <c r="A51" s="5" t="str">
        <f t="shared" si="0"/>
        <v>NCAP_TLIFEICHSTMNGA2010</v>
      </c>
      <c r="B51" t="s">
        <v>384</v>
      </c>
      <c r="C51" t="s">
        <v>71</v>
      </c>
      <c r="D51" t="s">
        <v>402</v>
      </c>
      <c r="E51" t="s">
        <v>403</v>
      </c>
      <c r="F51">
        <v>2010</v>
      </c>
      <c r="G51" t="s">
        <v>58</v>
      </c>
      <c r="H51" t="s">
        <v>68</v>
      </c>
      <c r="I51" s="1">
        <v>50</v>
      </c>
      <c r="J51" t="str">
        <f t="shared" si="1"/>
        <v>ICH</v>
      </c>
      <c r="K51" t="str">
        <f t="shared" si="2"/>
        <v>STM</v>
      </c>
      <c r="L51" t="str">
        <f t="shared" si="3"/>
        <v>NGA</v>
      </c>
    </row>
    <row r="52" spans="1:12" x14ac:dyDescent="0.45">
      <c r="A52" s="5" t="str">
        <f t="shared" si="0"/>
        <v>ICHSTMNGA2010</v>
      </c>
      <c r="B52" t="s">
        <v>384</v>
      </c>
      <c r="C52" t="s">
        <v>388</v>
      </c>
      <c r="D52" t="s">
        <v>402</v>
      </c>
      <c r="E52" t="s">
        <v>403</v>
      </c>
      <c r="F52">
        <v>2010</v>
      </c>
      <c r="G52" t="s">
        <v>58</v>
      </c>
      <c r="H52" t="s">
        <v>68</v>
      </c>
      <c r="I52" s="1">
        <v>1.3071895425</v>
      </c>
      <c r="J52" t="str">
        <f t="shared" si="1"/>
        <v>ICH</v>
      </c>
      <c r="K52" t="str">
        <f t="shared" si="2"/>
        <v>STM</v>
      </c>
      <c r="L52" t="str">
        <f t="shared" si="3"/>
        <v>NGA</v>
      </c>
    </row>
    <row r="53" spans="1:12" x14ac:dyDescent="0.45">
      <c r="A53" s="5" t="str">
        <f t="shared" si="0"/>
        <v>ACT_COSTIFPSTMOIL2010</v>
      </c>
      <c r="B53" t="s">
        <v>384</v>
      </c>
      <c r="C53" t="s">
        <v>67</v>
      </c>
      <c r="D53" t="s">
        <v>404</v>
      </c>
      <c r="E53" t="s">
        <v>405</v>
      </c>
      <c r="F53">
        <v>2010</v>
      </c>
      <c r="G53" t="s">
        <v>406</v>
      </c>
      <c r="H53" t="s">
        <v>387</v>
      </c>
      <c r="I53" s="1">
        <v>0</v>
      </c>
      <c r="J53" t="str">
        <f t="shared" si="1"/>
        <v>IFP</v>
      </c>
      <c r="K53" t="str">
        <f t="shared" si="2"/>
        <v>STM</v>
      </c>
      <c r="L53" t="str">
        <f t="shared" si="3"/>
        <v>OIL</v>
      </c>
    </row>
    <row r="54" spans="1:12" x14ac:dyDescent="0.45">
      <c r="A54" s="5" t="str">
        <f t="shared" si="0"/>
        <v>ACT_COSTIFPSTMOIL2015</v>
      </c>
      <c r="B54" t="s">
        <v>384</v>
      </c>
      <c r="C54" t="s">
        <v>67</v>
      </c>
      <c r="D54" t="s">
        <v>404</v>
      </c>
      <c r="E54" t="s">
        <v>405</v>
      </c>
      <c r="F54">
        <v>2015</v>
      </c>
      <c r="G54" t="s">
        <v>406</v>
      </c>
      <c r="H54" t="s">
        <v>387</v>
      </c>
      <c r="I54" s="1">
        <v>0</v>
      </c>
      <c r="J54" t="str">
        <f t="shared" si="1"/>
        <v>IFP</v>
      </c>
      <c r="K54" t="str">
        <f t="shared" si="2"/>
        <v>STM</v>
      </c>
      <c r="L54" t="str">
        <f t="shared" si="3"/>
        <v>OIL</v>
      </c>
    </row>
    <row r="55" spans="1:12" x14ac:dyDescent="0.45">
      <c r="A55" s="5" t="str">
        <f t="shared" si="0"/>
        <v>ACT_COSTIFPSTMOIL2055</v>
      </c>
      <c r="B55" t="s">
        <v>384</v>
      </c>
      <c r="C55" t="s">
        <v>67</v>
      </c>
      <c r="D55" t="s">
        <v>404</v>
      </c>
      <c r="E55" t="s">
        <v>405</v>
      </c>
      <c r="F55">
        <v>2055</v>
      </c>
      <c r="G55" t="s">
        <v>406</v>
      </c>
      <c r="H55" t="s">
        <v>387</v>
      </c>
      <c r="I55" s="1">
        <v>0</v>
      </c>
      <c r="J55" t="str">
        <f t="shared" si="1"/>
        <v>IFP</v>
      </c>
      <c r="K55" t="str">
        <f t="shared" si="2"/>
        <v>STM</v>
      </c>
      <c r="L55" t="str">
        <f t="shared" si="3"/>
        <v>OIL</v>
      </c>
    </row>
    <row r="56" spans="1:12" x14ac:dyDescent="0.45">
      <c r="A56" s="5" t="str">
        <f t="shared" si="0"/>
        <v>NCAP_COSTIFPSTMOIL2010</v>
      </c>
      <c r="B56" t="s">
        <v>384</v>
      </c>
      <c r="C56" t="s">
        <v>69</v>
      </c>
      <c r="D56" t="s">
        <v>404</v>
      </c>
      <c r="E56" t="s">
        <v>405</v>
      </c>
      <c r="F56">
        <v>2010</v>
      </c>
      <c r="G56" t="s">
        <v>406</v>
      </c>
      <c r="H56" t="s">
        <v>387</v>
      </c>
      <c r="I56" s="1">
        <v>3.7869352705999999</v>
      </c>
      <c r="J56" t="str">
        <f t="shared" si="1"/>
        <v>IFP</v>
      </c>
      <c r="K56" t="str">
        <f t="shared" si="2"/>
        <v>STM</v>
      </c>
      <c r="L56" t="str">
        <f t="shared" si="3"/>
        <v>OIL</v>
      </c>
    </row>
    <row r="57" spans="1:12" x14ac:dyDescent="0.45">
      <c r="A57" s="5" t="str">
        <f t="shared" si="0"/>
        <v>NCAP_FOMIFPSTMOIL2010</v>
      </c>
      <c r="B57" t="s">
        <v>384</v>
      </c>
      <c r="C57" t="s">
        <v>70</v>
      </c>
      <c r="D57" t="s">
        <v>404</v>
      </c>
      <c r="E57" t="s">
        <v>405</v>
      </c>
      <c r="F57">
        <v>2010</v>
      </c>
      <c r="G57" t="s">
        <v>406</v>
      </c>
      <c r="H57" t="s">
        <v>387</v>
      </c>
      <c r="I57" s="1">
        <v>1.01841</v>
      </c>
      <c r="J57" t="str">
        <f t="shared" si="1"/>
        <v>IFP</v>
      </c>
      <c r="K57" t="str">
        <f t="shared" si="2"/>
        <v>STM</v>
      </c>
      <c r="L57" t="str">
        <f t="shared" si="3"/>
        <v>OIL</v>
      </c>
    </row>
    <row r="58" spans="1:12" x14ac:dyDescent="0.45">
      <c r="A58" s="5" t="str">
        <f t="shared" si="0"/>
        <v>NCAP_TLIFEIFPSTMOIL2010</v>
      </c>
      <c r="B58" t="s">
        <v>384</v>
      </c>
      <c r="C58" t="s">
        <v>71</v>
      </c>
      <c r="D58" t="s">
        <v>404</v>
      </c>
      <c r="E58" t="s">
        <v>405</v>
      </c>
      <c r="F58">
        <v>2010</v>
      </c>
      <c r="G58" t="s">
        <v>406</v>
      </c>
      <c r="H58" t="s">
        <v>68</v>
      </c>
      <c r="I58" s="1">
        <v>50</v>
      </c>
      <c r="J58" t="str">
        <f t="shared" si="1"/>
        <v>IFP</v>
      </c>
      <c r="K58" t="str">
        <f t="shared" si="2"/>
        <v>STM</v>
      </c>
      <c r="L58" t="str">
        <f t="shared" si="3"/>
        <v>OIL</v>
      </c>
    </row>
    <row r="59" spans="1:12" x14ac:dyDescent="0.45">
      <c r="A59" s="5" t="str">
        <f t="shared" si="0"/>
        <v>IFPSTMOIL2010</v>
      </c>
      <c r="B59" t="s">
        <v>384</v>
      </c>
      <c r="C59" t="s">
        <v>388</v>
      </c>
      <c r="D59" t="s">
        <v>404</v>
      </c>
      <c r="E59" t="s">
        <v>405</v>
      </c>
      <c r="F59">
        <v>2010</v>
      </c>
      <c r="G59" t="s">
        <v>406</v>
      </c>
      <c r="H59" t="s">
        <v>68</v>
      </c>
      <c r="I59" s="1">
        <v>1.2353304509</v>
      </c>
      <c r="J59" t="str">
        <f t="shared" si="1"/>
        <v>IFP</v>
      </c>
      <c r="K59" t="str">
        <f t="shared" si="2"/>
        <v>STM</v>
      </c>
      <c r="L59" t="str">
        <f t="shared" si="3"/>
        <v>OIL</v>
      </c>
    </row>
    <row r="60" spans="1:12" x14ac:dyDescent="0.45">
      <c r="A60" s="5" t="str">
        <f t="shared" si="0"/>
        <v>ACT_COSTILPSTMOIL2015</v>
      </c>
      <c r="B60" t="s">
        <v>384</v>
      </c>
      <c r="C60" t="s">
        <v>67</v>
      </c>
      <c r="D60" t="s">
        <v>407</v>
      </c>
      <c r="E60" t="s">
        <v>408</v>
      </c>
      <c r="F60">
        <v>2015</v>
      </c>
      <c r="G60" t="s">
        <v>406</v>
      </c>
      <c r="H60" t="s">
        <v>387</v>
      </c>
      <c r="I60" s="1">
        <v>0.20676398309999999</v>
      </c>
      <c r="J60" t="str">
        <f t="shared" si="1"/>
        <v>ILP</v>
      </c>
      <c r="K60" t="str">
        <f t="shared" si="2"/>
        <v>STM</v>
      </c>
      <c r="L60" t="str">
        <f t="shared" si="3"/>
        <v>OIL</v>
      </c>
    </row>
    <row r="61" spans="1:12" x14ac:dyDescent="0.45">
      <c r="A61" s="5" t="str">
        <f t="shared" si="0"/>
        <v>ACT_COSTILPSTMOIL2055</v>
      </c>
      <c r="B61" t="s">
        <v>384</v>
      </c>
      <c r="C61" t="s">
        <v>67</v>
      </c>
      <c r="D61" t="s">
        <v>407</v>
      </c>
      <c r="E61" t="s">
        <v>408</v>
      </c>
      <c r="F61">
        <v>2055</v>
      </c>
      <c r="G61" t="s">
        <v>406</v>
      </c>
      <c r="H61" t="s">
        <v>387</v>
      </c>
      <c r="I61" s="1">
        <v>0.20676398309999999</v>
      </c>
      <c r="J61" t="str">
        <f t="shared" si="1"/>
        <v>ILP</v>
      </c>
      <c r="K61" t="str">
        <f t="shared" si="2"/>
        <v>STM</v>
      </c>
      <c r="L61" t="str">
        <f t="shared" si="3"/>
        <v>OIL</v>
      </c>
    </row>
    <row r="62" spans="1:12" x14ac:dyDescent="0.45">
      <c r="A62" s="5" t="str">
        <f t="shared" si="0"/>
        <v>NCAP_COSTILPSTMOIL2010</v>
      </c>
      <c r="B62" t="s">
        <v>384</v>
      </c>
      <c r="C62" t="s">
        <v>69</v>
      </c>
      <c r="D62" t="s">
        <v>407</v>
      </c>
      <c r="E62" t="s">
        <v>408</v>
      </c>
      <c r="F62">
        <v>2010</v>
      </c>
      <c r="G62" t="s">
        <v>406</v>
      </c>
      <c r="H62" t="s">
        <v>387</v>
      </c>
      <c r="I62" s="1">
        <v>3.5964937834000001</v>
      </c>
      <c r="J62" t="str">
        <f t="shared" si="1"/>
        <v>ILP</v>
      </c>
      <c r="K62" t="str">
        <f t="shared" si="2"/>
        <v>STM</v>
      </c>
      <c r="L62" t="str">
        <f t="shared" si="3"/>
        <v>OIL</v>
      </c>
    </row>
    <row r="63" spans="1:12" x14ac:dyDescent="0.45">
      <c r="A63" s="5" t="str">
        <f t="shared" si="0"/>
        <v>NCAP_FOMILPSTMOIL2010</v>
      </c>
      <c r="B63" t="s">
        <v>384</v>
      </c>
      <c r="C63" t="s">
        <v>70</v>
      </c>
      <c r="D63" t="s">
        <v>407</v>
      </c>
      <c r="E63" t="s">
        <v>408</v>
      </c>
      <c r="F63">
        <v>2010</v>
      </c>
      <c r="G63" t="s">
        <v>406</v>
      </c>
      <c r="H63" t="s">
        <v>387</v>
      </c>
      <c r="I63" s="1">
        <v>0.65384858769999998</v>
      </c>
      <c r="J63" t="str">
        <f t="shared" si="1"/>
        <v>ILP</v>
      </c>
      <c r="K63" t="str">
        <f t="shared" si="2"/>
        <v>STM</v>
      </c>
      <c r="L63" t="str">
        <f t="shared" si="3"/>
        <v>OIL</v>
      </c>
    </row>
    <row r="64" spans="1:12" x14ac:dyDescent="0.45">
      <c r="A64" s="5" t="str">
        <f t="shared" si="0"/>
        <v>NCAP_TLIFEILPSTMOIL2010</v>
      </c>
      <c r="B64" t="s">
        <v>384</v>
      </c>
      <c r="C64" t="s">
        <v>71</v>
      </c>
      <c r="D64" t="s">
        <v>407</v>
      </c>
      <c r="E64" t="s">
        <v>408</v>
      </c>
      <c r="F64">
        <v>2010</v>
      </c>
      <c r="G64" t="s">
        <v>406</v>
      </c>
      <c r="H64" t="s">
        <v>68</v>
      </c>
      <c r="I64" s="1">
        <v>50</v>
      </c>
      <c r="J64" t="str">
        <f t="shared" si="1"/>
        <v>ILP</v>
      </c>
      <c r="K64" t="str">
        <f t="shared" si="2"/>
        <v>STM</v>
      </c>
      <c r="L64" t="str">
        <f t="shared" si="3"/>
        <v>OIL</v>
      </c>
    </row>
    <row r="65" spans="1:12" x14ac:dyDescent="0.45">
      <c r="A65" s="5" t="str">
        <f t="shared" si="0"/>
        <v>ILPSTMOIL2010</v>
      </c>
      <c r="B65" t="s">
        <v>384</v>
      </c>
      <c r="C65" t="s">
        <v>388</v>
      </c>
      <c r="D65" t="s">
        <v>407</v>
      </c>
      <c r="E65" t="s">
        <v>408</v>
      </c>
      <c r="F65">
        <v>2010</v>
      </c>
      <c r="G65" t="s">
        <v>406</v>
      </c>
      <c r="H65" t="s">
        <v>68</v>
      </c>
      <c r="I65" s="1">
        <v>1.2353304509</v>
      </c>
      <c r="J65" t="str">
        <f t="shared" si="1"/>
        <v>ILP</v>
      </c>
      <c r="K65" t="str">
        <f t="shared" si="2"/>
        <v>STM</v>
      </c>
      <c r="L65" t="str">
        <f t="shared" si="3"/>
        <v>OIL</v>
      </c>
    </row>
    <row r="66" spans="1:12" x14ac:dyDescent="0.45">
      <c r="A66" s="5" t="str">
        <f t="shared" si="0"/>
        <v>NCAP_COSTIFPPRHN/A2010</v>
      </c>
      <c r="B66" t="s">
        <v>384</v>
      </c>
      <c r="C66" t="s">
        <v>69</v>
      </c>
      <c r="D66" t="s">
        <v>409</v>
      </c>
      <c r="E66" t="s">
        <v>410</v>
      </c>
      <c r="F66">
        <v>2010</v>
      </c>
      <c r="G66" t="s">
        <v>61</v>
      </c>
      <c r="H66" t="s">
        <v>387</v>
      </c>
      <c r="I66" s="1">
        <v>27.116535946599999</v>
      </c>
      <c r="J66" t="str">
        <f t="shared" si="1"/>
        <v>IFP</v>
      </c>
      <c r="K66" t="str">
        <f t="shared" si="2"/>
        <v>PRH</v>
      </c>
      <c r="L66" t="str">
        <f t="shared" si="3"/>
        <v>N/A</v>
      </c>
    </row>
    <row r="67" spans="1:12" x14ac:dyDescent="0.45">
      <c r="A67" s="5" t="str">
        <f t="shared" ref="A67:A130" si="4">IF(C67="VDA_FLOP","",C67)&amp;J67&amp;K67&amp;L67&amp;F67</f>
        <v>NCAP_FOMIFPPRHN/A2010</v>
      </c>
      <c r="B67" t="s">
        <v>384</v>
      </c>
      <c r="C67" t="s">
        <v>70</v>
      </c>
      <c r="D67" t="s">
        <v>409</v>
      </c>
      <c r="E67" t="s">
        <v>410</v>
      </c>
      <c r="F67">
        <v>2010</v>
      </c>
      <c r="G67" t="s">
        <v>61</v>
      </c>
      <c r="H67" t="s">
        <v>387</v>
      </c>
      <c r="I67" s="1">
        <v>2.7116535947</v>
      </c>
      <c r="J67" t="str">
        <f t="shared" ref="J67:J130" si="5">VLOOKUP(LEFT(E67,3),$U$2:$V$9,2,FALSE)</f>
        <v>IFP</v>
      </c>
      <c r="K67" t="str">
        <f t="shared" ref="K67:K130" si="6">VLOOKUP(RIGHT(E67,3),$R$2:$S$9,2,FALSE)</f>
        <v>PRH</v>
      </c>
      <c r="L67" t="str">
        <f t="shared" ref="L67:L130" si="7">IFERROR(VLOOKUP(G67,$O$2:$P$34,2,FALSE),"")</f>
        <v>N/A</v>
      </c>
    </row>
    <row r="68" spans="1:12" x14ac:dyDescent="0.45">
      <c r="A68" s="5" t="str">
        <f t="shared" si="4"/>
        <v>NCAP_TLIFEIFPPRHN/A2010</v>
      </c>
      <c r="B68" t="s">
        <v>384</v>
      </c>
      <c r="C68" t="s">
        <v>71</v>
      </c>
      <c r="D68" t="s">
        <v>409</v>
      </c>
      <c r="E68" t="s">
        <v>410</v>
      </c>
      <c r="F68">
        <v>2010</v>
      </c>
      <c r="G68" t="s">
        <v>61</v>
      </c>
      <c r="H68" t="s">
        <v>68</v>
      </c>
      <c r="I68" s="1">
        <v>30</v>
      </c>
      <c r="J68" t="str">
        <f t="shared" si="5"/>
        <v>IFP</v>
      </c>
      <c r="K68" t="str">
        <f t="shared" si="6"/>
        <v>PRH</v>
      </c>
      <c r="L68" t="str">
        <f t="shared" si="7"/>
        <v>N/A</v>
      </c>
    </row>
    <row r="69" spans="1:12" x14ac:dyDescent="0.45">
      <c r="A69" s="5" t="str">
        <f t="shared" si="4"/>
        <v>IFPPRHN/A2010</v>
      </c>
      <c r="B69" t="s">
        <v>384</v>
      </c>
      <c r="C69" t="s">
        <v>388</v>
      </c>
      <c r="D69" t="s">
        <v>409</v>
      </c>
      <c r="E69" t="s">
        <v>410</v>
      </c>
      <c r="F69">
        <v>2010</v>
      </c>
      <c r="G69" t="s">
        <v>61</v>
      </c>
      <c r="H69" t="s">
        <v>68</v>
      </c>
      <c r="I69" s="1">
        <v>1</v>
      </c>
      <c r="J69" t="str">
        <f t="shared" si="5"/>
        <v>IFP</v>
      </c>
      <c r="K69" t="str">
        <f t="shared" si="6"/>
        <v>PRH</v>
      </c>
      <c r="L69" t="str">
        <f t="shared" si="7"/>
        <v>N/A</v>
      </c>
    </row>
    <row r="70" spans="1:12" x14ac:dyDescent="0.45">
      <c r="A70" s="5" t="str">
        <f t="shared" si="4"/>
        <v>IFPPRHN/A2011</v>
      </c>
      <c r="B70" t="s">
        <v>384</v>
      </c>
      <c r="C70" t="s">
        <v>388</v>
      </c>
      <c r="D70" t="s">
        <v>409</v>
      </c>
      <c r="E70" t="s">
        <v>410</v>
      </c>
      <c r="F70">
        <v>2011</v>
      </c>
      <c r="G70" t="s">
        <v>61</v>
      </c>
      <c r="H70" t="s">
        <v>68</v>
      </c>
      <c r="I70" s="1">
        <v>1</v>
      </c>
      <c r="J70" t="str">
        <f t="shared" si="5"/>
        <v>IFP</v>
      </c>
      <c r="K70" t="str">
        <f t="shared" si="6"/>
        <v>PRH</v>
      </c>
      <c r="L70" t="str">
        <f t="shared" si="7"/>
        <v>N/A</v>
      </c>
    </row>
    <row r="71" spans="1:12" x14ac:dyDescent="0.45">
      <c r="A71" s="5" t="str">
        <f t="shared" si="4"/>
        <v>IFPPRHN/A2015</v>
      </c>
      <c r="B71" t="s">
        <v>384</v>
      </c>
      <c r="C71" t="s">
        <v>388</v>
      </c>
      <c r="D71" t="s">
        <v>409</v>
      </c>
      <c r="E71" t="s">
        <v>410</v>
      </c>
      <c r="F71">
        <v>2015</v>
      </c>
      <c r="G71" t="s">
        <v>61</v>
      </c>
      <c r="H71" t="s">
        <v>68</v>
      </c>
      <c r="I71" s="1">
        <v>1</v>
      </c>
      <c r="J71" t="str">
        <f t="shared" si="5"/>
        <v>IFP</v>
      </c>
      <c r="K71" t="str">
        <f t="shared" si="6"/>
        <v>PRH</v>
      </c>
      <c r="L71" t="str">
        <f t="shared" si="7"/>
        <v>N/A</v>
      </c>
    </row>
    <row r="72" spans="1:12" x14ac:dyDescent="0.45">
      <c r="A72" s="5" t="str">
        <f t="shared" si="4"/>
        <v>IFPPRHN/A2020</v>
      </c>
      <c r="B72" t="s">
        <v>384</v>
      </c>
      <c r="C72" t="s">
        <v>388</v>
      </c>
      <c r="D72" t="s">
        <v>409</v>
      </c>
      <c r="E72" t="s">
        <v>410</v>
      </c>
      <c r="F72">
        <v>2020</v>
      </c>
      <c r="G72" t="s">
        <v>61</v>
      </c>
      <c r="H72" t="s">
        <v>68</v>
      </c>
      <c r="I72" s="1">
        <v>0.90545103459999998</v>
      </c>
      <c r="J72" t="str">
        <f t="shared" si="5"/>
        <v>IFP</v>
      </c>
      <c r="K72" t="str">
        <f t="shared" si="6"/>
        <v>PRH</v>
      </c>
      <c r="L72" t="str">
        <f t="shared" si="7"/>
        <v>N/A</v>
      </c>
    </row>
    <row r="73" spans="1:12" x14ac:dyDescent="0.45">
      <c r="A73" s="5" t="str">
        <f t="shared" si="4"/>
        <v>IFPPRHN/A2025</v>
      </c>
      <c r="B73" t="s">
        <v>384</v>
      </c>
      <c r="C73" t="s">
        <v>388</v>
      </c>
      <c r="D73" t="s">
        <v>409</v>
      </c>
      <c r="E73" t="s">
        <v>410</v>
      </c>
      <c r="F73">
        <v>2025</v>
      </c>
      <c r="G73" t="s">
        <v>61</v>
      </c>
      <c r="H73" t="s">
        <v>68</v>
      </c>
      <c r="I73" s="1">
        <v>0.89881305160000002</v>
      </c>
      <c r="J73" t="str">
        <f t="shared" si="5"/>
        <v>IFP</v>
      </c>
      <c r="K73" t="str">
        <f t="shared" si="6"/>
        <v>PRH</v>
      </c>
      <c r="L73" t="str">
        <f t="shared" si="7"/>
        <v>N/A</v>
      </c>
    </row>
    <row r="74" spans="1:12" x14ac:dyDescent="0.45">
      <c r="A74" s="5" t="str">
        <f t="shared" si="4"/>
        <v>IFPPRHN/A2030</v>
      </c>
      <c r="B74" t="s">
        <v>384</v>
      </c>
      <c r="C74" t="s">
        <v>388</v>
      </c>
      <c r="D74" t="s">
        <v>409</v>
      </c>
      <c r="E74" t="s">
        <v>410</v>
      </c>
      <c r="F74">
        <v>2030</v>
      </c>
      <c r="G74" t="s">
        <v>61</v>
      </c>
      <c r="H74" t="s">
        <v>68</v>
      </c>
      <c r="I74" s="1">
        <v>0.88758746300000002</v>
      </c>
      <c r="J74" t="str">
        <f t="shared" si="5"/>
        <v>IFP</v>
      </c>
      <c r="K74" t="str">
        <f t="shared" si="6"/>
        <v>PRH</v>
      </c>
      <c r="L74" t="str">
        <f t="shared" si="7"/>
        <v>N/A</v>
      </c>
    </row>
    <row r="75" spans="1:12" x14ac:dyDescent="0.45">
      <c r="A75" s="5" t="str">
        <f t="shared" si="4"/>
        <v>IFPPRHN/A2035</v>
      </c>
      <c r="B75" t="s">
        <v>384</v>
      </c>
      <c r="C75" t="s">
        <v>388</v>
      </c>
      <c r="D75" t="s">
        <v>409</v>
      </c>
      <c r="E75" t="s">
        <v>410</v>
      </c>
      <c r="F75">
        <v>2035</v>
      </c>
      <c r="G75" t="s">
        <v>61</v>
      </c>
      <c r="H75" t="s">
        <v>68</v>
      </c>
      <c r="I75" s="1">
        <v>0.87397710390000005</v>
      </c>
      <c r="J75" t="str">
        <f t="shared" si="5"/>
        <v>IFP</v>
      </c>
      <c r="K75" t="str">
        <f t="shared" si="6"/>
        <v>PRH</v>
      </c>
      <c r="L75" t="str">
        <f t="shared" si="7"/>
        <v>N/A</v>
      </c>
    </row>
    <row r="76" spans="1:12" x14ac:dyDescent="0.45">
      <c r="A76" s="5" t="str">
        <f t="shared" si="4"/>
        <v>IFPPRHN/A2040</v>
      </c>
      <c r="B76" t="s">
        <v>384</v>
      </c>
      <c r="C76" t="s">
        <v>388</v>
      </c>
      <c r="D76" t="s">
        <v>409</v>
      </c>
      <c r="E76" t="s">
        <v>410</v>
      </c>
      <c r="F76">
        <v>2040</v>
      </c>
      <c r="G76" t="s">
        <v>61</v>
      </c>
      <c r="H76" t="s">
        <v>68</v>
      </c>
      <c r="I76" s="1">
        <v>0.85957260170000005</v>
      </c>
      <c r="J76" t="str">
        <f t="shared" si="5"/>
        <v>IFP</v>
      </c>
      <c r="K76" t="str">
        <f t="shared" si="6"/>
        <v>PRH</v>
      </c>
      <c r="L76" t="str">
        <f t="shared" si="7"/>
        <v>N/A</v>
      </c>
    </row>
    <row r="77" spans="1:12" x14ac:dyDescent="0.45">
      <c r="A77" s="5" t="str">
        <f t="shared" si="4"/>
        <v>IFPPRHN/A2045</v>
      </c>
      <c r="B77" t="s">
        <v>384</v>
      </c>
      <c r="C77" t="s">
        <v>388</v>
      </c>
      <c r="D77" t="s">
        <v>409</v>
      </c>
      <c r="E77" t="s">
        <v>410</v>
      </c>
      <c r="F77">
        <v>2045</v>
      </c>
      <c r="G77" t="s">
        <v>61</v>
      </c>
      <c r="H77" t="s">
        <v>68</v>
      </c>
      <c r="I77" s="1">
        <v>0.84825651960000004</v>
      </c>
      <c r="J77" t="str">
        <f t="shared" si="5"/>
        <v>IFP</v>
      </c>
      <c r="K77" t="str">
        <f t="shared" si="6"/>
        <v>PRH</v>
      </c>
      <c r="L77" t="str">
        <f t="shared" si="7"/>
        <v>N/A</v>
      </c>
    </row>
    <row r="78" spans="1:12" x14ac:dyDescent="0.45">
      <c r="A78" s="5" t="str">
        <f t="shared" si="4"/>
        <v>IFPPRHN/A2050</v>
      </c>
      <c r="B78" t="s">
        <v>384</v>
      </c>
      <c r="C78" t="s">
        <v>388</v>
      </c>
      <c r="D78" t="s">
        <v>409</v>
      </c>
      <c r="E78" t="s">
        <v>410</v>
      </c>
      <c r="F78">
        <v>2050</v>
      </c>
      <c r="G78" t="s">
        <v>61</v>
      </c>
      <c r="H78" t="s">
        <v>68</v>
      </c>
      <c r="I78" s="1">
        <v>0.83773104929999997</v>
      </c>
      <c r="J78" t="str">
        <f t="shared" si="5"/>
        <v>IFP</v>
      </c>
      <c r="K78" t="str">
        <f t="shared" si="6"/>
        <v>PRH</v>
      </c>
      <c r="L78" t="str">
        <f t="shared" si="7"/>
        <v>N/A</v>
      </c>
    </row>
    <row r="79" spans="1:12" x14ac:dyDescent="0.45">
      <c r="A79" s="5" t="str">
        <f t="shared" si="4"/>
        <v>IFPPRHN/A2055</v>
      </c>
      <c r="B79" t="s">
        <v>384</v>
      </c>
      <c r="C79" t="s">
        <v>388</v>
      </c>
      <c r="D79" t="s">
        <v>409</v>
      </c>
      <c r="E79" t="s">
        <v>410</v>
      </c>
      <c r="F79">
        <v>2055</v>
      </c>
      <c r="G79" t="s">
        <v>61</v>
      </c>
      <c r="H79" t="s">
        <v>68</v>
      </c>
      <c r="I79" s="1">
        <v>0.82701959160000005</v>
      </c>
      <c r="J79" t="str">
        <f t="shared" si="5"/>
        <v>IFP</v>
      </c>
      <c r="K79" t="str">
        <f t="shared" si="6"/>
        <v>PRH</v>
      </c>
      <c r="L79" t="str">
        <f t="shared" si="7"/>
        <v>N/A</v>
      </c>
    </row>
    <row r="80" spans="1:12" x14ac:dyDescent="0.45">
      <c r="A80" s="5" t="str">
        <f t="shared" si="4"/>
        <v>NCAP_COSTIISMDRELC2010</v>
      </c>
      <c r="B80" t="s">
        <v>384</v>
      </c>
      <c r="C80" t="s">
        <v>69</v>
      </c>
      <c r="D80" t="s">
        <v>411</v>
      </c>
      <c r="E80" t="s">
        <v>412</v>
      </c>
      <c r="F80">
        <v>2010</v>
      </c>
      <c r="G80" t="s">
        <v>392</v>
      </c>
      <c r="H80" t="s">
        <v>387</v>
      </c>
      <c r="I80" s="1">
        <v>2.2387116158999998</v>
      </c>
      <c r="J80" t="str">
        <f t="shared" si="5"/>
        <v>IIS</v>
      </c>
      <c r="K80" t="str">
        <f t="shared" si="6"/>
        <v>MDR</v>
      </c>
      <c r="L80" t="str">
        <f t="shared" si="7"/>
        <v>ELC</v>
      </c>
    </row>
    <row r="81" spans="1:12" x14ac:dyDescent="0.45">
      <c r="A81" s="5" t="str">
        <f t="shared" si="4"/>
        <v>NCAP_FOMIISMDRELC2010</v>
      </c>
      <c r="B81" t="s">
        <v>384</v>
      </c>
      <c r="C81" t="s">
        <v>70</v>
      </c>
      <c r="D81" t="s">
        <v>411</v>
      </c>
      <c r="E81" t="s">
        <v>412</v>
      </c>
      <c r="F81">
        <v>2010</v>
      </c>
      <c r="G81" t="s">
        <v>392</v>
      </c>
      <c r="H81" t="s">
        <v>387</v>
      </c>
      <c r="I81" s="1">
        <v>0.22387116160000001</v>
      </c>
      <c r="J81" t="str">
        <f t="shared" si="5"/>
        <v>IIS</v>
      </c>
      <c r="K81" t="str">
        <f t="shared" si="6"/>
        <v>MDR</v>
      </c>
      <c r="L81" t="str">
        <f t="shared" si="7"/>
        <v>ELC</v>
      </c>
    </row>
    <row r="82" spans="1:12" x14ac:dyDescent="0.45">
      <c r="A82" s="5" t="str">
        <f t="shared" si="4"/>
        <v>NCAP_TLIFEIISMDRELC2010</v>
      </c>
      <c r="B82" t="s">
        <v>384</v>
      </c>
      <c r="C82" t="s">
        <v>71</v>
      </c>
      <c r="D82" t="s">
        <v>411</v>
      </c>
      <c r="E82" t="s">
        <v>412</v>
      </c>
      <c r="F82">
        <v>2010</v>
      </c>
      <c r="G82" t="s">
        <v>392</v>
      </c>
      <c r="H82" t="s">
        <v>68</v>
      </c>
      <c r="I82" s="1">
        <v>30</v>
      </c>
      <c r="J82" t="str">
        <f t="shared" si="5"/>
        <v>IIS</v>
      </c>
      <c r="K82" t="str">
        <f t="shared" si="6"/>
        <v>MDR</v>
      </c>
      <c r="L82" t="str">
        <f t="shared" si="7"/>
        <v>ELC</v>
      </c>
    </row>
    <row r="83" spans="1:12" x14ac:dyDescent="0.45">
      <c r="A83" s="5" t="str">
        <f t="shared" si="4"/>
        <v>IISMDRELC2010</v>
      </c>
      <c r="B83" t="s">
        <v>384</v>
      </c>
      <c r="C83" t="s">
        <v>388</v>
      </c>
      <c r="D83" t="s">
        <v>411</v>
      </c>
      <c r="E83" t="s">
        <v>412</v>
      </c>
      <c r="F83">
        <v>2010</v>
      </c>
      <c r="G83" t="s">
        <v>392</v>
      </c>
      <c r="H83" t="s">
        <v>68</v>
      </c>
      <c r="I83" s="1">
        <v>1</v>
      </c>
      <c r="J83" t="str">
        <f t="shared" si="5"/>
        <v>IIS</v>
      </c>
      <c r="K83" t="str">
        <f t="shared" si="6"/>
        <v>MDR</v>
      </c>
      <c r="L83" t="str">
        <f t="shared" si="7"/>
        <v>ELC</v>
      </c>
    </row>
    <row r="84" spans="1:12" x14ac:dyDescent="0.45">
      <c r="A84" s="5" t="str">
        <f t="shared" si="4"/>
        <v>IISMDRELC2011</v>
      </c>
      <c r="B84" t="s">
        <v>384</v>
      </c>
      <c r="C84" t="s">
        <v>388</v>
      </c>
      <c r="D84" t="s">
        <v>411</v>
      </c>
      <c r="E84" t="s">
        <v>412</v>
      </c>
      <c r="F84">
        <v>2011</v>
      </c>
      <c r="G84" t="s">
        <v>392</v>
      </c>
      <c r="H84" t="s">
        <v>68</v>
      </c>
      <c r="I84" s="1">
        <v>1</v>
      </c>
      <c r="J84" t="str">
        <f t="shared" si="5"/>
        <v>IIS</v>
      </c>
      <c r="K84" t="str">
        <f t="shared" si="6"/>
        <v>MDR</v>
      </c>
      <c r="L84" t="str">
        <f t="shared" si="7"/>
        <v>ELC</v>
      </c>
    </row>
    <row r="85" spans="1:12" x14ac:dyDescent="0.45">
      <c r="A85" s="5" t="str">
        <f t="shared" si="4"/>
        <v>IISMDRELC2015</v>
      </c>
      <c r="B85" t="s">
        <v>384</v>
      </c>
      <c r="C85" t="s">
        <v>388</v>
      </c>
      <c r="D85" t="s">
        <v>411</v>
      </c>
      <c r="E85" t="s">
        <v>412</v>
      </c>
      <c r="F85">
        <v>2015</v>
      </c>
      <c r="G85" t="s">
        <v>392</v>
      </c>
      <c r="H85" t="s">
        <v>68</v>
      </c>
      <c r="I85" s="1">
        <v>1</v>
      </c>
      <c r="J85" t="str">
        <f t="shared" si="5"/>
        <v>IIS</v>
      </c>
      <c r="K85" t="str">
        <f t="shared" si="6"/>
        <v>MDR</v>
      </c>
      <c r="L85" t="str">
        <f t="shared" si="7"/>
        <v>ELC</v>
      </c>
    </row>
    <row r="86" spans="1:12" x14ac:dyDescent="0.45">
      <c r="A86" s="5" t="str">
        <f t="shared" si="4"/>
        <v>IISMDRELC2020</v>
      </c>
      <c r="B86" t="s">
        <v>384</v>
      </c>
      <c r="C86" t="s">
        <v>388</v>
      </c>
      <c r="D86" t="s">
        <v>411</v>
      </c>
      <c r="E86" t="s">
        <v>412</v>
      </c>
      <c r="F86">
        <v>2020</v>
      </c>
      <c r="G86" t="s">
        <v>392</v>
      </c>
      <c r="H86" t="s">
        <v>68</v>
      </c>
      <c r="I86" s="1">
        <v>0.88789962160000002</v>
      </c>
      <c r="J86" t="str">
        <f t="shared" si="5"/>
        <v>IIS</v>
      </c>
      <c r="K86" t="str">
        <f t="shared" si="6"/>
        <v>MDR</v>
      </c>
      <c r="L86" t="str">
        <f t="shared" si="7"/>
        <v>ELC</v>
      </c>
    </row>
    <row r="87" spans="1:12" x14ac:dyDescent="0.45">
      <c r="A87" s="5" t="str">
        <f t="shared" si="4"/>
        <v>IISMDRELC2025</v>
      </c>
      <c r="B87" t="s">
        <v>384</v>
      </c>
      <c r="C87" t="s">
        <v>388</v>
      </c>
      <c r="D87" t="s">
        <v>411</v>
      </c>
      <c r="E87" t="s">
        <v>412</v>
      </c>
      <c r="F87">
        <v>2025</v>
      </c>
      <c r="G87" t="s">
        <v>392</v>
      </c>
      <c r="H87" t="s">
        <v>68</v>
      </c>
      <c r="I87" s="1">
        <v>0.87611387789999995</v>
      </c>
      <c r="J87" t="str">
        <f t="shared" si="5"/>
        <v>IIS</v>
      </c>
      <c r="K87" t="str">
        <f t="shared" si="6"/>
        <v>MDR</v>
      </c>
      <c r="L87" t="str">
        <f t="shared" si="7"/>
        <v>ELC</v>
      </c>
    </row>
    <row r="88" spans="1:12" x14ac:dyDescent="0.45">
      <c r="A88" s="5" t="str">
        <f t="shared" si="4"/>
        <v>IISMDRELC2030</v>
      </c>
      <c r="B88" t="s">
        <v>384</v>
      </c>
      <c r="C88" t="s">
        <v>388</v>
      </c>
      <c r="D88" t="s">
        <v>411</v>
      </c>
      <c r="E88" t="s">
        <v>412</v>
      </c>
      <c r="F88">
        <v>2030</v>
      </c>
      <c r="G88" t="s">
        <v>392</v>
      </c>
      <c r="H88" t="s">
        <v>68</v>
      </c>
      <c r="I88" s="1">
        <v>0.88132365270000002</v>
      </c>
      <c r="J88" t="str">
        <f t="shared" si="5"/>
        <v>IIS</v>
      </c>
      <c r="K88" t="str">
        <f t="shared" si="6"/>
        <v>MDR</v>
      </c>
      <c r="L88" t="str">
        <f t="shared" si="7"/>
        <v>ELC</v>
      </c>
    </row>
    <row r="89" spans="1:12" x14ac:dyDescent="0.45">
      <c r="A89" s="5" t="str">
        <f t="shared" si="4"/>
        <v>IISMDRELC2035</v>
      </c>
      <c r="B89" t="s">
        <v>384</v>
      </c>
      <c r="C89" t="s">
        <v>388</v>
      </c>
      <c r="D89" t="s">
        <v>411</v>
      </c>
      <c r="E89" t="s">
        <v>412</v>
      </c>
      <c r="F89">
        <v>2035</v>
      </c>
      <c r="G89" t="s">
        <v>392</v>
      </c>
      <c r="H89" t="s">
        <v>68</v>
      </c>
      <c r="I89" s="1">
        <v>0.83389988670000004</v>
      </c>
      <c r="J89" t="str">
        <f t="shared" si="5"/>
        <v>IIS</v>
      </c>
      <c r="K89" t="str">
        <f t="shared" si="6"/>
        <v>MDR</v>
      </c>
      <c r="L89" t="str">
        <f t="shared" si="7"/>
        <v>ELC</v>
      </c>
    </row>
    <row r="90" spans="1:12" x14ac:dyDescent="0.45">
      <c r="A90" s="5" t="str">
        <f t="shared" si="4"/>
        <v>IISMDRELC2040</v>
      </c>
      <c r="B90" t="s">
        <v>384</v>
      </c>
      <c r="C90" t="s">
        <v>388</v>
      </c>
      <c r="D90" t="s">
        <v>411</v>
      </c>
      <c r="E90" t="s">
        <v>412</v>
      </c>
      <c r="F90">
        <v>2040</v>
      </c>
      <c r="G90" t="s">
        <v>392</v>
      </c>
      <c r="H90" t="s">
        <v>68</v>
      </c>
      <c r="I90" s="1">
        <v>0.82238387810000002</v>
      </c>
      <c r="J90" t="str">
        <f t="shared" si="5"/>
        <v>IIS</v>
      </c>
      <c r="K90" t="str">
        <f t="shared" si="6"/>
        <v>MDR</v>
      </c>
      <c r="L90" t="str">
        <f t="shared" si="7"/>
        <v>ELC</v>
      </c>
    </row>
    <row r="91" spans="1:12" x14ac:dyDescent="0.45">
      <c r="A91" s="5" t="str">
        <f t="shared" si="4"/>
        <v>IISMDRELC2045</v>
      </c>
      <c r="B91" t="s">
        <v>384</v>
      </c>
      <c r="C91" t="s">
        <v>388</v>
      </c>
      <c r="D91" t="s">
        <v>411</v>
      </c>
      <c r="E91" t="s">
        <v>412</v>
      </c>
      <c r="F91">
        <v>2045</v>
      </c>
      <c r="G91" t="s">
        <v>392</v>
      </c>
      <c r="H91" t="s">
        <v>68</v>
      </c>
      <c r="I91" s="1">
        <v>0.80979733060000003</v>
      </c>
      <c r="J91" t="str">
        <f t="shared" si="5"/>
        <v>IIS</v>
      </c>
      <c r="K91" t="str">
        <f t="shared" si="6"/>
        <v>MDR</v>
      </c>
      <c r="L91" t="str">
        <f t="shared" si="7"/>
        <v>ELC</v>
      </c>
    </row>
    <row r="92" spans="1:12" x14ac:dyDescent="0.45">
      <c r="A92" s="5" t="str">
        <f t="shared" si="4"/>
        <v>IISMDRELC2050</v>
      </c>
      <c r="B92" t="s">
        <v>384</v>
      </c>
      <c r="C92" t="s">
        <v>388</v>
      </c>
      <c r="D92" t="s">
        <v>411</v>
      </c>
      <c r="E92" t="s">
        <v>412</v>
      </c>
      <c r="F92">
        <v>2050</v>
      </c>
      <c r="G92" t="s">
        <v>392</v>
      </c>
      <c r="H92" t="s">
        <v>68</v>
      </c>
      <c r="I92" s="1">
        <v>0.78734124350000001</v>
      </c>
      <c r="J92" t="str">
        <f t="shared" si="5"/>
        <v>IIS</v>
      </c>
      <c r="K92" t="str">
        <f t="shared" si="6"/>
        <v>MDR</v>
      </c>
      <c r="L92" t="str">
        <f t="shared" si="7"/>
        <v>ELC</v>
      </c>
    </row>
    <row r="93" spans="1:12" x14ac:dyDescent="0.45">
      <c r="A93" s="5" t="str">
        <f t="shared" si="4"/>
        <v>IISMDRELC2055</v>
      </c>
      <c r="B93" t="s">
        <v>384</v>
      </c>
      <c r="C93" t="s">
        <v>388</v>
      </c>
      <c r="D93" t="s">
        <v>411</v>
      </c>
      <c r="E93" t="s">
        <v>412</v>
      </c>
      <c r="F93">
        <v>2055</v>
      </c>
      <c r="G93" t="s">
        <v>392</v>
      </c>
      <c r="H93" t="s">
        <v>68</v>
      </c>
      <c r="I93" s="1">
        <v>0.77040161060000001</v>
      </c>
      <c r="J93" t="str">
        <f t="shared" si="5"/>
        <v>IIS</v>
      </c>
      <c r="K93" t="str">
        <f t="shared" si="6"/>
        <v>MDR</v>
      </c>
      <c r="L93" t="str">
        <f t="shared" si="7"/>
        <v>ELC</v>
      </c>
    </row>
    <row r="94" spans="1:12" x14ac:dyDescent="0.45">
      <c r="A94" s="5" t="str">
        <f t="shared" si="4"/>
        <v>ACT_COSTILPOTHBIO2015</v>
      </c>
      <c r="B94" t="s">
        <v>384</v>
      </c>
      <c r="C94" t="s">
        <v>67</v>
      </c>
      <c r="D94" t="s">
        <v>413</v>
      </c>
      <c r="E94" t="s">
        <v>386</v>
      </c>
      <c r="F94">
        <v>2015</v>
      </c>
      <c r="G94" t="s">
        <v>389</v>
      </c>
      <c r="H94" t="s">
        <v>387</v>
      </c>
      <c r="I94" s="1">
        <v>0.15821292980000001</v>
      </c>
      <c r="J94" t="str">
        <f t="shared" si="5"/>
        <v>ILP</v>
      </c>
      <c r="K94" t="str">
        <f t="shared" si="6"/>
        <v>OTH</v>
      </c>
      <c r="L94" t="str">
        <f t="shared" si="7"/>
        <v>BIO</v>
      </c>
    </row>
    <row r="95" spans="1:12" x14ac:dyDescent="0.45">
      <c r="A95" s="5" t="str">
        <f t="shared" si="4"/>
        <v>NCAP_TLIFEILPOTHBIO2010</v>
      </c>
      <c r="B95" t="s">
        <v>384</v>
      </c>
      <c r="C95" t="s">
        <v>71</v>
      </c>
      <c r="D95" t="s">
        <v>413</v>
      </c>
      <c r="E95" t="s">
        <v>386</v>
      </c>
      <c r="F95">
        <v>2010</v>
      </c>
      <c r="G95" t="s">
        <v>389</v>
      </c>
      <c r="H95" t="s">
        <v>68</v>
      </c>
      <c r="I95" s="1">
        <v>50</v>
      </c>
      <c r="J95" t="str">
        <f t="shared" si="5"/>
        <v>ILP</v>
      </c>
      <c r="K95" t="str">
        <f t="shared" si="6"/>
        <v>OTH</v>
      </c>
      <c r="L95" t="str">
        <f t="shared" si="7"/>
        <v>BIO</v>
      </c>
    </row>
    <row r="96" spans="1:12" x14ac:dyDescent="0.45">
      <c r="A96" s="5" t="str">
        <f t="shared" si="4"/>
        <v>ILPOTHBIO2010</v>
      </c>
      <c r="B96" t="s">
        <v>384</v>
      </c>
      <c r="C96" t="s">
        <v>388</v>
      </c>
      <c r="D96" t="s">
        <v>413</v>
      </c>
      <c r="E96" t="s">
        <v>386</v>
      </c>
      <c r="F96">
        <v>2010</v>
      </c>
      <c r="G96" t="s">
        <v>389</v>
      </c>
      <c r="H96" t="s">
        <v>68</v>
      </c>
      <c r="I96" s="1">
        <v>1.4118311450000001</v>
      </c>
      <c r="J96" t="str">
        <f t="shared" si="5"/>
        <v>ILP</v>
      </c>
      <c r="K96" t="str">
        <f t="shared" si="6"/>
        <v>OTH</v>
      </c>
      <c r="L96" t="str">
        <f t="shared" si="7"/>
        <v>BIO</v>
      </c>
    </row>
    <row r="97" spans="1:12" x14ac:dyDescent="0.45">
      <c r="A97" s="5" t="str">
        <f t="shared" si="4"/>
        <v>NCAP_TLIFEINMOTHN/A2010</v>
      </c>
      <c r="B97" t="s">
        <v>384</v>
      </c>
      <c r="C97" t="s">
        <v>71</v>
      </c>
      <c r="D97" t="s">
        <v>414</v>
      </c>
      <c r="E97" t="s">
        <v>415</v>
      </c>
      <c r="F97">
        <v>2010</v>
      </c>
      <c r="G97" t="s">
        <v>416</v>
      </c>
      <c r="H97" t="s">
        <v>68</v>
      </c>
      <c r="I97" s="1">
        <v>30</v>
      </c>
      <c r="J97" t="str">
        <f t="shared" si="5"/>
        <v>INM</v>
      </c>
      <c r="K97" t="str">
        <f t="shared" si="6"/>
        <v>OTH</v>
      </c>
      <c r="L97" t="str">
        <f t="shared" si="7"/>
        <v>N/A</v>
      </c>
    </row>
    <row r="98" spans="1:12" x14ac:dyDescent="0.45">
      <c r="A98" s="5" t="str">
        <f t="shared" si="4"/>
        <v>INMOTHN/A2010</v>
      </c>
      <c r="B98" t="s">
        <v>384</v>
      </c>
      <c r="C98" t="s">
        <v>388</v>
      </c>
      <c r="D98" t="s">
        <v>414</v>
      </c>
      <c r="E98" t="s">
        <v>415</v>
      </c>
      <c r="F98">
        <v>2010</v>
      </c>
      <c r="G98" t="s">
        <v>416</v>
      </c>
      <c r="H98" t="s">
        <v>68</v>
      </c>
      <c r="I98" s="1">
        <v>1</v>
      </c>
      <c r="J98" t="str">
        <f t="shared" si="5"/>
        <v>INM</v>
      </c>
      <c r="K98" t="str">
        <f t="shared" si="6"/>
        <v>OTH</v>
      </c>
      <c r="L98" t="str">
        <f t="shared" si="7"/>
        <v>N/A</v>
      </c>
    </row>
    <row r="99" spans="1:12" x14ac:dyDescent="0.45">
      <c r="A99" s="5" t="str">
        <f t="shared" si="4"/>
        <v>INMOTHN/A2011</v>
      </c>
      <c r="B99" t="s">
        <v>384</v>
      </c>
      <c r="C99" t="s">
        <v>388</v>
      </c>
      <c r="D99" t="s">
        <v>414</v>
      </c>
      <c r="E99" t="s">
        <v>415</v>
      </c>
      <c r="F99">
        <v>2011</v>
      </c>
      <c r="G99" t="s">
        <v>416</v>
      </c>
      <c r="H99" t="s">
        <v>68</v>
      </c>
      <c r="I99" s="1">
        <v>1</v>
      </c>
      <c r="J99" t="str">
        <f t="shared" si="5"/>
        <v>INM</v>
      </c>
      <c r="K99" t="str">
        <f t="shared" si="6"/>
        <v>OTH</v>
      </c>
      <c r="L99" t="str">
        <f t="shared" si="7"/>
        <v>N/A</v>
      </c>
    </row>
    <row r="100" spans="1:12" x14ac:dyDescent="0.45">
      <c r="A100" s="5" t="str">
        <f t="shared" si="4"/>
        <v>INMOTHN/A2015</v>
      </c>
      <c r="B100" t="s">
        <v>384</v>
      </c>
      <c r="C100" t="s">
        <v>388</v>
      </c>
      <c r="D100" t="s">
        <v>414</v>
      </c>
      <c r="E100" t="s">
        <v>415</v>
      </c>
      <c r="F100">
        <v>2015</v>
      </c>
      <c r="G100" t="s">
        <v>416</v>
      </c>
      <c r="H100" t="s">
        <v>68</v>
      </c>
      <c r="I100" s="1">
        <v>1</v>
      </c>
      <c r="J100" t="str">
        <f t="shared" si="5"/>
        <v>INM</v>
      </c>
      <c r="K100" t="str">
        <f t="shared" si="6"/>
        <v>OTH</v>
      </c>
      <c r="L100" t="str">
        <f t="shared" si="7"/>
        <v>N/A</v>
      </c>
    </row>
    <row r="101" spans="1:12" x14ac:dyDescent="0.45">
      <c r="A101" s="5" t="str">
        <f t="shared" si="4"/>
        <v>INMOTHN/A2020</v>
      </c>
      <c r="B101" t="s">
        <v>384</v>
      </c>
      <c r="C101" t="s">
        <v>388</v>
      </c>
      <c r="D101" t="s">
        <v>414</v>
      </c>
      <c r="E101" t="s">
        <v>415</v>
      </c>
      <c r="F101">
        <v>2020</v>
      </c>
      <c r="G101" t="s">
        <v>416</v>
      </c>
      <c r="H101" t="s">
        <v>68</v>
      </c>
      <c r="I101" s="1">
        <v>1.2112487276999999</v>
      </c>
      <c r="J101" t="str">
        <f t="shared" si="5"/>
        <v>INM</v>
      </c>
      <c r="K101" t="str">
        <f t="shared" si="6"/>
        <v>OTH</v>
      </c>
      <c r="L101" t="str">
        <f t="shared" si="7"/>
        <v>N/A</v>
      </c>
    </row>
    <row r="102" spans="1:12" x14ac:dyDescent="0.45">
      <c r="A102" s="5" t="str">
        <f t="shared" si="4"/>
        <v>INMOTHN/A2025</v>
      </c>
      <c r="B102" t="s">
        <v>384</v>
      </c>
      <c r="C102" t="s">
        <v>388</v>
      </c>
      <c r="D102" t="s">
        <v>414</v>
      </c>
      <c r="E102" t="s">
        <v>415</v>
      </c>
      <c r="F102">
        <v>2025</v>
      </c>
      <c r="G102" t="s">
        <v>416</v>
      </c>
      <c r="H102" t="s">
        <v>68</v>
      </c>
      <c r="I102" s="1">
        <v>1.1560112273000001</v>
      </c>
      <c r="J102" t="str">
        <f t="shared" si="5"/>
        <v>INM</v>
      </c>
      <c r="K102" t="str">
        <f t="shared" si="6"/>
        <v>OTH</v>
      </c>
      <c r="L102" t="str">
        <f t="shared" si="7"/>
        <v>N/A</v>
      </c>
    </row>
    <row r="103" spans="1:12" x14ac:dyDescent="0.45">
      <c r="A103" s="5" t="str">
        <f t="shared" si="4"/>
        <v>INMOTHN/A2030</v>
      </c>
      <c r="B103" t="s">
        <v>384</v>
      </c>
      <c r="C103" t="s">
        <v>388</v>
      </c>
      <c r="D103" t="s">
        <v>414</v>
      </c>
      <c r="E103" t="s">
        <v>415</v>
      </c>
      <c r="F103">
        <v>2030</v>
      </c>
      <c r="G103" t="s">
        <v>416</v>
      </c>
      <c r="H103" t="s">
        <v>68</v>
      </c>
      <c r="I103" s="1">
        <v>1.0800508733</v>
      </c>
      <c r="J103" t="str">
        <f t="shared" si="5"/>
        <v>INM</v>
      </c>
      <c r="K103" t="str">
        <f t="shared" si="6"/>
        <v>OTH</v>
      </c>
      <c r="L103" t="str">
        <f t="shared" si="7"/>
        <v>N/A</v>
      </c>
    </row>
    <row r="104" spans="1:12" x14ac:dyDescent="0.45">
      <c r="A104" s="5" t="str">
        <f t="shared" si="4"/>
        <v>INMOTHN/A2035</v>
      </c>
      <c r="B104" t="s">
        <v>384</v>
      </c>
      <c r="C104" t="s">
        <v>388</v>
      </c>
      <c r="D104" t="s">
        <v>414</v>
      </c>
      <c r="E104" t="s">
        <v>415</v>
      </c>
      <c r="F104">
        <v>2035</v>
      </c>
      <c r="G104" t="s">
        <v>416</v>
      </c>
      <c r="H104" t="s">
        <v>68</v>
      </c>
      <c r="I104" s="1">
        <v>0.93974170099999998</v>
      </c>
      <c r="J104" t="str">
        <f t="shared" si="5"/>
        <v>INM</v>
      </c>
      <c r="K104" t="str">
        <f t="shared" si="6"/>
        <v>OTH</v>
      </c>
      <c r="L104" t="str">
        <f t="shared" si="7"/>
        <v>N/A</v>
      </c>
    </row>
    <row r="105" spans="1:12" x14ac:dyDescent="0.45">
      <c r="A105" s="5" t="str">
        <f t="shared" si="4"/>
        <v>INMOTHN/A2040</v>
      </c>
      <c r="B105" t="s">
        <v>384</v>
      </c>
      <c r="C105" t="s">
        <v>388</v>
      </c>
      <c r="D105" t="s">
        <v>414</v>
      </c>
      <c r="E105" t="s">
        <v>415</v>
      </c>
      <c r="F105">
        <v>2040</v>
      </c>
      <c r="G105" t="s">
        <v>416</v>
      </c>
      <c r="H105" t="s">
        <v>68</v>
      </c>
      <c r="I105" s="1">
        <v>0.92310028079999995</v>
      </c>
      <c r="J105" t="str">
        <f t="shared" si="5"/>
        <v>INM</v>
      </c>
      <c r="K105" t="str">
        <f t="shared" si="6"/>
        <v>OTH</v>
      </c>
      <c r="L105" t="str">
        <f t="shared" si="7"/>
        <v>N/A</v>
      </c>
    </row>
    <row r="106" spans="1:12" x14ac:dyDescent="0.45">
      <c r="A106" s="5" t="str">
        <f t="shared" si="4"/>
        <v>INMOTHN/A2045</v>
      </c>
      <c r="B106" t="s">
        <v>384</v>
      </c>
      <c r="C106" t="s">
        <v>388</v>
      </c>
      <c r="D106" t="s">
        <v>414</v>
      </c>
      <c r="E106" t="s">
        <v>415</v>
      </c>
      <c r="F106">
        <v>2045</v>
      </c>
      <c r="G106" t="s">
        <v>416</v>
      </c>
      <c r="H106" t="s">
        <v>68</v>
      </c>
      <c r="I106" s="1">
        <v>0.89658459349999997</v>
      </c>
      <c r="J106" t="str">
        <f t="shared" si="5"/>
        <v>INM</v>
      </c>
      <c r="K106" t="str">
        <f t="shared" si="6"/>
        <v>OTH</v>
      </c>
      <c r="L106" t="str">
        <f t="shared" si="7"/>
        <v>N/A</v>
      </c>
    </row>
    <row r="107" spans="1:12" x14ac:dyDescent="0.45">
      <c r="A107" s="5" t="str">
        <f t="shared" si="4"/>
        <v>INMOTHN/A2050</v>
      </c>
      <c r="B107" t="s">
        <v>384</v>
      </c>
      <c r="C107" t="s">
        <v>388</v>
      </c>
      <c r="D107" t="s">
        <v>414</v>
      </c>
      <c r="E107" t="s">
        <v>415</v>
      </c>
      <c r="F107">
        <v>2050</v>
      </c>
      <c r="G107" t="s">
        <v>416</v>
      </c>
      <c r="H107" t="s">
        <v>68</v>
      </c>
      <c r="I107" s="1">
        <v>0.87602143160000001</v>
      </c>
      <c r="J107" t="str">
        <f t="shared" si="5"/>
        <v>INM</v>
      </c>
      <c r="K107" t="str">
        <f t="shared" si="6"/>
        <v>OTH</v>
      </c>
      <c r="L107" t="str">
        <f t="shared" si="7"/>
        <v>N/A</v>
      </c>
    </row>
    <row r="108" spans="1:12" x14ac:dyDescent="0.45">
      <c r="A108" s="5" t="str">
        <f t="shared" si="4"/>
        <v>INMOTHN/A2055</v>
      </c>
      <c r="B108" t="s">
        <v>384</v>
      </c>
      <c r="C108" t="s">
        <v>388</v>
      </c>
      <c r="D108" t="s">
        <v>414</v>
      </c>
      <c r="E108" t="s">
        <v>415</v>
      </c>
      <c r="F108">
        <v>2055</v>
      </c>
      <c r="G108" t="s">
        <v>416</v>
      </c>
      <c r="H108" t="s">
        <v>68</v>
      </c>
      <c r="I108" s="1">
        <v>0.85336828840000001</v>
      </c>
      <c r="J108" t="str">
        <f t="shared" si="5"/>
        <v>INM</v>
      </c>
      <c r="K108" t="str">
        <f t="shared" si="6"/>
        <v>OTH</v>
      </c>
      <c r="L108" t="str">
        <f t="shared" si="7"/>
        <v>N/A</v>
      </c>
    </row>
    <row r="109" spans="1:12" x14ac:dyDescent="0.45">
      <c r="A109" s="5" t="str">
        <f t="shared" si="4"/>
        <v>NCAP_COSTICHPRHNGA2010</v>
      </c>
      <c r="B109" t="s">
        <v>384</v>
      </c>
      <c r="C109" t="s">
        <v>69</v>
      </c>
      <c r="D109" t="s">
        <v>417</v>
      </c>
      <c r="E109" t="s">
        <v>418</v>
      </c>
      <c r="F109">
        <v>2010</v>
      </c>
      <c r="G109" t="s">
        <v>58</v>
      </c>
      <c r="H109" t="s">
        <v>387</v>
      </c>
      <c r="I109" s="1">
        <v>3.61965</v>
      </c>
      <c r="J109" t="str">
        <f t="shared" si="5"/>
        <v>ICH</v>
      </c>
      <c r="K109" t="str">
        <f t="shared" si="6"/>
        <v>PRH</v>
      </c>
      <c r="L109" t="str">
        <f t="shared" si="7"/>
        <v>NGA</v>
      </c>
    </row>
    <row r="110" spans="1:12" x14ac:dyDescent="0.45">
      <c r="A110" s="5" t="str">
        <f t="shared" si="4"/>
        <v>NCAP_FOMICHPRHNGA2010</v>
      </c>
      <c r="B110" t="s">
        <v>384</v>
      </c>
      <c r="C110" t="s">
        <v>70</v>
      </c>
      <c r="D110" t="s">
        <v>417</v>
      </c>
      <c r="E110" t="s">
        <v>418</v>
      </c>
      <c r="F110">
        <v>2010</v>
      </c>
      <c r="G110" t="s">
        <v>58</v>
      </c>
      <c r="H110" t="s">
        <v>387</v>
      </c>
      <c r="I110" s="1">
        <v>0.57914399999999999</v>
      </c>
      <c r="J110" t="str">
        <f t="shared" si="5"/>
        <v>ICH</v>
      </c>
      <c r="K110" t="str">
        <f t="shared" si="6"/>
        <v>PRH</v>
      </c>
      <c r="L110" t="str">
        <f t="shared" si="7"/>
        <v>NGA</v>
      </c>
    </row>
    <row r="111" spans="1:12" x14ac:dyDescent="0.45">
      <c r="A111" s="5" t="str">
        <f t="shared" si="4"/>
        <v>NCAP_TLIFEICHPRHNGA2010</v>
      </c>
      <c r="B111" t="s">
        <v>384</v>
      </c>
      <c r="C111" t="s">
        <v>71</v>
      </c>
      <c r="D111" t="s">
        <v>417</v>
      </c>
      <c r="E111" t="s">
        <v>418</v>
      </c>
      <c r="F111">
        <v>2010</v>
      </c>
      <c r="G111" t="s">
        <v>58</v>
      </c>
      <c r="H111" t="s">
        <v>68</v>
      </c>
      <c r="I111" s="1">
        <v>30</v>
      </c>
      <c r="J111" t="str">
        <f t="shared" si="5"/>
        <v>ICH</v>
      </c>
      <c r="K111" t="str">
        <f t="shared" si="6"/>
        <v>PRH</v>
      </c>
      <c r="L111" t="str">
        <f t="shared" si="7"/>
        <v>NGA</v>
      </c>
    </row>
    <row r="112" spans="1:12" x14ac:dyDescent="0.45">
      <c r="A112" s="5" t="str">
        <f t="shared" si="4"/>
        <v>ICHPRHNGA2010</v>
      </c>
      <c r="B112" t="s">
        <v>384</v>
      </c>
      <c r="C112" t="s">
        <v>388</v>
      </c>
      <c r="D112" t="s">
        <v>417</v>
      </c>
      <c r="E112" t="s">
        <v>418</v>
      </c>
      <c r="F112">
        <v>2010</v>
      </c>
      <c r="G112" t="s">
        <v>58</v>
      </c>
      <c r="H112" t="s">
        <v>68</v>
      </c>
      <c r="I112" s="1">
        <v>1</v>
      </c>
      <c r="J112" t="str">
        <f t="shared" si="5"/>
        <v>ICH</v>
      </c>
      <c r="K112" t="str">
        <f t="shared" si="6"/>
        <v>PRH</v>
      </c>
      <c r="L112" t="str">
        <f t="shared" si="7"/>
        <v>NGA</v>
      </c>
    </row>
    <row r="113" spans="1:12" x14ac:dyDescent="0.45">
      <c r="A113" s="5" t="str">
        <f t="shared" si="4"/>
        <v>ICHPRHNGA2011</v>
      </c>
      <c r="B113" t="s">
        <v>384</v>
      </c>
      <c r="C113" t="s">
        <v>388</v>
      </c>
      <c r="D113" t="s">
        <v>417</v>
      </c>
      <c r="E113" t="s">
        <v>418</v>
      </c>
      <c r="F113">
        <v>2011</v>
      </c>
      <c r="G113" t="s">
        <v>58</v>
      </c>
      <c r="H113" t="s">
        <v>68</v>
      </c>
      <c r="I113" s="1">
        <v>1</v>
      </c>
      <c r="J113" t="str">
        <f t="shared" si="5"/>
        <v>ICH</v>
      </c>
      <c r="K113" t="str">
        <f t="shared" si="6"/>
        <v>PRH</v>
      </c>
      <c r="L113" t="str">
        <f t="shared" si="7"/>
        <v>NGA</v>
      </c>
    </row>
    <row r="114" spans="1:12" x14ac:dyDescent="0.45">
      <c r="A114" s="5" t="str">
        <f t="shared" si="4"/>
        <v>ICHPRHNGA2015</v>
      </c>
      <c r="B114" t="s">
        <v>384</v>
      </c>
      <c r="C114" t="s">
        <v>388</v>
      </c>
      <c r="D114" t="s">
        <v>417</v>
      </c>
      <c r="E114" t="s">
        <v>418</v>
      </c>
      <c r="F114">
        <v>2015</v>
      </c>
      <c r="G114" t="s">
        <v>58</v>
      </c>
      <c r="H114" t="s">
        <v>68</v>
      </c>
      <c r="I114" s="1">
        <v>1</v>
      </c>
      <c r="J114" t="str">
        <f t="shared" si="5"/>
        <v>ICH</v>
      </c>
      <c r="K114" t="str">
        <f t="shared" si="6"/>
        <v>PRH</v>
      </c>
      <c r="L114" t="str">
        <f t="shared" si="7"/>
        <v>NGA</v>
      </c>
    </row>
    <row r="115" spans="1:12" x14ac:dyDescent="0.45">
      <c r="A115" s="5" t="str">
        <f t="shared" si="4"/>
        <v>ICHPRHNGA2020</v>
      </c>
      <c r="B115" t="s">
        <v>384</v>
      </c>
      <c r="C115" t="s">
        <v>388</v>
      </c>
      <c r="D115" t="s">
        <v>417</v>
      </c>
      <c r="E115" t="s">
        <v>418</v>
      </c>
      <c r="F115">
        <v>2020</v>
      </c>
      <c r="G115" t="s">
        <v>58</v>
      </c>
      <c r="H115" t="s">
        <v>68</v>
      </c>
      <c r="I115" s="1">
        <v>1.0026631712</v>
      </c>
      <c r="J115" t="str">
        <f t="shared" si="5"/>
        <v>ICH</v>
      </c>
      <c r="K115" t="str">
        <f t="shared" si="6"/>
        <v>PRH</v>
      </c>
      <c r="L115" t="str">
        <f t="shared" si="7"/>
        <v>NGA</v>
      </c>
    </row>
    <row r="116" spans="1:12" x14ac:dyDescent="0.45">
      <c r="A116" s="5" t="str">
        <f t="shared" si="4"/>
        <v>ICHPRHNGA2025</v>
      </c>
      <c r="B116" t="s">
        <v>384</v>
      </c>
      <c r="C116" t="s">
        <v>388</v>
      </c>
      <c r="D116" t="s">
        <v>417</v>
      </c>
      <c r="E116" t="s">
        <v>418</v>
      </c>
      <c r="F116">
        <v>2025</v>
      </c>
      <c r="G116" t="s">
        <v>58</v>
      </c>
      <c r="H116" t="s">
        <v>68</v>
      </c>
      <c r="I116" s="1">
        <v>0.97342751999999999</v>
      </c>
      <c r="J116" t="str">
        <f t="shared" si="5"/>
        <v>ICH</v>
      </c>
      <c r="K116" t="str">
        <f t="shared" si="6"/>
        <v>PRH</v>
      </c>
      <c r="L116" t="str">
        <f t="shared" si="7"/>
        <v>NGA</v>
      </c>
    </row>
    <row r="117" spans="1:12" x14ac:dyDescent="0.45">
      <c r="A117" s="5" t="str">
        <f t="shared" si="4"/>
        <v>ICHPRHNGA2030</v>
      </c>
      <c r="B117" t="s">
        <v>384</v>
      </c>
      <c r="C117" t="s">
        <v>388</v>
      </c>
      <c r="D117" t="s">
        <v>417</v>
      </c>
      <c r="E117" t="s">
        <v>418</v>
      </c>
      <c r="F117">
        <v>2030</v>
      </c>
      <c r="G117" t="s">
        <v>58</v>
      </c>
      <c r="H117" t="s">
        <v>68</v>
      </c>
      <c r="I117" s="1">
        <v>0.95304874579999999</v>
      </c>
      <c r="J117" t="str">
        <f t="shared" si="5"/>
        <v>ICH</v>
      </c>
      <c r="K117" t="str">
        <f t="shared" si="6"/>
        <v>PRH</v>
      </c>
      <c r="L117" t="str">
        <f t="shared" si="7"/>
        <v>NGA</v>
      </c>
    </row>
    <row r="118" spans="1:12" x14ac:dyDescent="0.45">
      <c r="A118" s="5" t="str">
        <f t="shared" si="4"/>
        <v>ICHPRHNGA2035</v>
      </c>
      <c r="B118" t="s">
        <v>384</v>
      </c>
      <c r="C118" t="s">
        <v>388</v>
      </c>
      <c r="D118" t="s">
        <v>417</v>
      </c>
      <c r="E118" t="s">
        <v>418</v>
      </c>
      <c r="F118">
        <v>2035</v>
      </c>
      <c r="G118" t="s">
        <v>58</v>
      </c>
      <c r="H118" t="s">
        <v>68</v>
      </c>
      <c r="I118" s="1">
        <v>0.94004035679999998</v>
      </c>
      <c r="J118" t="str">
        <f t="shared" si="5"/>
        <v>ICH</v>
      </c>
      <c r="K118" t="str">
        <f t="shared" si="6"/>
        <v>PRH</v>
      </c>
      <c r="L118" t="str">
        <f t="shared" si="7"/>
        <v>NGA</v>
      </c>
    </row>
    <row r="119" spans="1:12" x14ac:dyDescent="0.45">
      <c r="A119" s="5" t="str">
        <f t="shared" si="4"/>
        <v>ICHPRHNGA2040</v>
      </c>
      <c r="B119" t="s">
        <v>384</v>
      </c>
      <c r="C119" t="s">
        <v>388</v>
      </c>
      <c r="D119" t="s">
        <v>417</v>
      </c>
      <c r="E119" t="s">
        <v>418</v>
      </c>
      <c r="F119">
        <v>2040</v>
      </c>
      <c r="G119" t="s">
        <v>58</v>
      </c>
      <c r="H119" t="s">
        <v>68</v>
      </c>
      <c r="I119" s="1">
        <v>0.9266632668</v>
      </c>
      <c r="J119" t="str">
        <f t="shared" si="5"/>
        <v>ICH</v>
      </c>
      <c r="K119" t="str">
        <f t="shared" si="6"/>
        <v>PRH</v>
      </c>
      <c r="L119" t="str">
        <f t="shared" si="7"/>
        <v>NGA</v>
      </c>
    </row>
    <row r="120" spans="1:12" x14ac:dyDescent="0.45">
      <c r="A120" s="5" t="str">
        <f t="shared" si="4"/>
        <v>ICHPRHNGA2045</v>
      </c>
      <c r="B120" t="s">
        <v>384</v>
      </c>
      <c r="C120" t="s">
        <v>388</v>
      </c>
      <c r="D120" t="s">
        <v>417</v>
      </c>
      <c r="E120" t="s">
        <v>418</v>
      </c>
      <c r="F120">
        <v>2045</v>
      </c>
      <c r="G120" t="s">
        <v>58</v>
      </c>
      <c r="H120" t="s">
        <v>68</v>
      </c>
      <c r="I120" s="1">
        <v>0.91469972960000001</v>
      </c>
      <c r="J120" t="str">
        <f t="shared" si="5"/>
        <v>ICH</v>
      </c>
      <c r="K120" t="str">
        <f t="shared" si="6"/>
        <v>PRH</v>
      </c>
      <c r="L120" t="str">
        <f t="shared" si="7"/>
        <v>NGA</v>
      </c>
    </row>
    <row r="121" spans="1:12" x14ac:dyDescent="0.45">
      <c r="A121" s="5" t="str">
        <f t="shared" si="4"/>
        <v>ICHPRHNGA2050</v>
      </c>
      <c r="B121" t="s">
        <v>384</v>
      </c>
      <c r="C121" t="s">
        <v>388</v>
      </c>
      <c r="D121" t="s">
        <v>417</v>
      </c>
      <c r="E121" t="s">
        <v>418</v>
      </c>
      <c r="F121">
        <v>2050</v>
      </c>
      <c r="G121" t="s">
        <v>58</v>
      </c>
      <c r="H121" t="s">
        <v>68</v>
      </c>
      <c r="I121" s="1">
        <v>0.90525613620000001</v>
      </c>
      <c r="J121" t="str">
        <f t="shared" si="5"/>
        <v>ICH</v>
      </c>
      <c r="K121" t="str">
        <f t="shared" si="6"/>
        <v>PRH</v>
      </c>
      <c r="L121" t="str">
        <f t="shared" si="7"/>
        <v>NGA</v>
      </c>
    </row>
    <row r="122" spans="1:12" x14ac:dyDescent="0.45">
      <c r="A122" s="5" t="str">
        <f t="shared" si="4"/>
        <v>ICHPRHNGA2055</v>
      </c>
      <c r="B122" t="s">
        <v>384</v>
      </c>
      <c r="C122" t="s">
        <v>388</v>
      </c>
      <c r="D122" t="s">
        <v>417</v>
      </c>
      <c r="E122" t="s">
        <v>418</v>
      </c>
      <c r="F122">
        <v>2055</v>
      </c>
      <c r="G122" t="s">
        <v>58</v>
      </c>
      <c r="H122" t="s">
        <v>68</v>
      </c>
      <c r="I122" s="1">
        <v>0.89474611569999996</v>
      </c>
      <c r="J122" t="str">
        <f t="shared" si="5"/>
        <v>ICH</v>
      </c>
      <c r="K122" t="str">
        <f t="shared" si="6"/>
        <v>PRH</v>
      </c>
      <c r="L122" t="str">
        <f t="shared" si="7"/>
        <v>NGA</v>
      </c>
    </row>
    <row r="123" spans="1:12" x14ac:dyDescent="0.45">
      <c r="A123" s="5" t="str">
        <f t="shared" si="4"/>
        <v>ACT_COSTINFSTMNGA2015</v>
      </c>
      <c r="B123" t="s">
        <v>384</v>
      </c>
      <c r="C123" t="s">
        <v>67</v>
      </c>
      <c r="D123" t="s">
        <v>419</v>
      </c>
      <c r="E123" t="s">
        <v>420</v>
      </c>
      <c r="F123">
        <v>2015</v>
      </c>
      <c r="G123" t="s">
        <v>58</v>
      </c>
      <c r="H123" t="s">
        <v>387</v>
      </c>
      <c r="I123" s="1">
        <v>0.17414847289999999</v>
      </c>
      <c r="J123" t="str">
        <f t="shared" si="5"/>
        <v>INF</v>
      </c>
      <c r="K123" t="str">
        <f t="shared" si="6"/>
        <v>STM</v>
      </c>
      <c r="L123" t="str">
        <f t="shared" si="7"/>
        <v>NGA</v>
      </c>
    </row>
    <row r="124" spans="1:12" x14ac:dyDescent="0.45">
      <c r="A124" s="5" t="str">
        <f t="shared" si="4"/>
        <v>ACT_COSTINFSTMNGA2055</v>
      </c>
      <c r="B124" t="s">
        <v>384</v>
      </c>
      <c r="C124" t="s">
        <v>67</v>
      </c>
      <c r="D124" t="s">
        <v>419</v>
      </c>
      <c r="E124" t="s">
        <v>420</v>
      </c>
      <c r="F124">
        <v>2055</v>
      </c>
      <c r="G124" t="s">
        <v>58</v>
      </c>
      <c r="H124" t="s">
        <v>387</v>
      </c>
      <c r="I124" s="1">
        <v>0.17414847289999999</v>
      </c>
      <c r="J124" t="str">
        <f t="shared" si="5"/>
        <v>INF</v>
      </c>
      <c r="K124" t="str">
        <f t="shared" si="6"/>
        <v>STM</v>
      </c>
      <c r="L124" t="str">
        <f t="shared" si="7"/>
        <v>NGA</v>
      </c>
    </row>
    <row r="125" spans="1:12" x14ac:dyDescent="0.45">
      <c r="A125" s="5" t="str">
        <f t="shared" si="4"/>
        <v>NCAP_COSTINFSTMNGA2010</v>
      </c>
      <c r="B125" t="s">
        <v>384</v>
      </c>
      <c r="C125" t="s">
        <v>69</v>
      </c>
      <c r="D125" t="s">
        <v>419</v>
      </c>
      <c r="E125" t="s">
        <v>420</v>
      </c>
      <c r="F125">
        <v>2010</v>
      </c>
      <c r="G125" t="s">
        <v>58</v>
      </c>
      <c r="H125" t="s">
        <v>387</v>
      </c>
      <c r="I125" s="1">
        <v>3.7859440792000001</v>
      </c>
      <c r="J125" t="str">
        <f t="shared" si="5"/>
        <v>INF</v>
      </c>
      <c r="K125" t="str">
        <f t="shared" si="6"/>
        <v>STM</v>
      </c>
      <c r="L125" t="str">
        <f t="shared" si="7"/>
        <v>NGA</v>
      </c>
    </row>
    <row r="126" spans="1:12" x14ac:dyDescent="0.45">
      <c r="A126" s="5" t="str">
        <f t="shared" si="4"/>
        <v>NCAP_FOMINFSTMNGA2010</v>
      </c>
      <c r="B126" t="s">
        <v>384</v>
      </c>
      <c r="C126" t="s">
        <v>70</v>
      </c>
      <c r="D126" t="s">
        <v>419</v>
      </c>
      <c r="E126" t="s">
        <v>420</v>
      </c>
      <c r="F126">
        <v>2010</v>
      </c>
      <c r="G126" t="s">
        <v>58</v>
      </c>
      <c r="H126" t="s">
        <v>387</v>
      </c>
      <c r="I126" s="1">
        <v>0.61788691539999996</v>
      </c>
      <c r="J126" t="str">
        <f t="shared" si="5"/>
        <v>INF</v>
      </c>
      <c r="K126" t="str">
        <f t="shared" si="6"/>
        <v>STM</v>
      </c>
      <c r="L126" t="str">
        <f t="shared" si="7"/>
        <v>NGA</v>
      </c>
    </row>
    <row r="127" spans="1:12" x14ac:dyDescent="0.45">
      <c r="A127" s="5" t="str">
        <f t="shared" si="4"/>
        <v>NCAP_TLIFEINFSTMNGA2010</v>
      </c>
      <c r="B127" t="s">
        <v>384</v>
      </c>
      <c r="C127" t="s">
        <v>71</v>
      </c>
      <c r="D127" t="s">
        <v>419</v>
      </c>
      <c r="E127" t="s">
        <v>420</v>
      </c>
      <c r="F127">
        <v>2010</v>
      </c>
      <c r="G127" t="s">
        <v>58</v>
      </c>
      <c r="H127" t="s">
        <v>68</v>
      </c>
      <c r="I127" s="1">
        <v>50</v>
      </c>
      <c r="J127" t="str">
        <f t="shared" si="5"/>
        <v>INF</v>
      </c>
      <c r="K127" t="str">
        <f t="shared" si="6"/>
        <v>STM</v>
      </c>
      <c r="L127" t="str">
        <f t="shared" si="7"/>
        <v>NGA</v>
      </c>
    </row>
    <row r="128" spans="1:12" x14ac:dyDescent="0.45">
      <c r="A128" s="5" t="str">
        <f t="shared" si="4"/>
        <v>INFSTMNGA2010</v>
      </c>
      <c r="B128" t="s">
        <v>384</v>
      </c>
      <c r="C128" t="s">
        <v>388</v>
      </c>
      <c r="D128" t="s">
        <v>419</v>
      </c>
      <c r="E128" t="s">
        <v>420</v>
      </c>
      <c r="F128">
        <v>2010</v>
      </c>
      <c r="G128" t="s">
        <v>58</v>
      </c>
      <c r="H128" t="s">
        <v>68</v>
      </c>
      <c r="I128" s="1">
        <v>1.0695187166</v>
      </c>
      <c r="J128" t="str">
        <f t="shared" si="5"/>
        <v>INF</v>
      </c>
      <c r="K128" t="str">
        <f t="shared" si="6"/>
        <v>STM</v>
      </c>
      <c r="L128" t="str">
        <f t="shared" si="7"/>
        <v>NGA</v>
      </c>
    </row>
    <row r="129" spans="1:12" x14ac:dyDescent="0.45">
      <c r="A129" s="5" t="str">
        <f t="shared" si="4"/>
        <v>NCAP_TLIFEILPOTHELC2010</v>
      </c>
      <c r="B129" t="s">
        <v>384</v>
      </c>
      <c r="C129" t="s">
        <v>71</v>
      </c>
      <c r="D129" t="s">
        <v>421</v>
      </c>
      <c r="E129" t="s">
        <v>386</v>
      </c>
      <c r="F129">
        <v>2010</v>
      </c>
      <c r="G129" t="s">
        <v>422</v>
      </c>
      <c r="H129" t="s">
        <v>68</v>
      </c>
      <c r="I129" s="1">
        <v>50</v>
      </c>
      <c r="J129" t="str">
        <f t="shared" si="5"/>
        <v>ILP</v>
      </c>
      <c r="K129" t="str">
        <f t="shared" si="6"/>
        <v>OTH</v>
      </c>
      <c r="L129" t="str">
        <f t="shared" si="7"/>
        <v>ELC</v>
      </c>
    </row>
    <row r="130" spans="1:12" x14ac:dyDescent="0.45">
      <c r="A130" s="5" t="str">
        <f t="shared" si="4"/>
        <v>ILPOTHELC2010</v>
      </c>
      <c r="B130" t="s">
        <v>384</v>
      </c>
      <c r="C130" t="s">
        <v>388</v>
      </c>
      <c r="D130" t="s">
        <v>421</v>
      </c>
      <c r="E130" t="s">
        <v>386</v>
      </c>
      <c r="F130">
        <v>2010</v>
      </c>
      <c r="G130" t="s">
        <v>422</v>
      </c>
      <c r="H130" t="s">
        <v>68</v>
      </c>
      <c r="I130" s="1">
        <v>1</v>
      </c>
      <c r="J130" t="str">
        <f t="shared" si="5"/>
        <v>ILP</v>
      </c>
      <c r="K130" t="str">
        <f t="shared" si="6"/>
        <v>OTH</v>
      </c>
      <c r="L130" t="str">
        <f t="shared" si="7"/>
        <v>ELC</v>
      </c>
    </row>
    <row r="131" spans="1:12" x14ac:dyDescent="0.45">
      <c r="A131" s="5" t="str">
        <f t="shared" ref="A131:A194" si="8">IF(C131="VDA_FLOP","",C131)&amp;J131&amp;K131&amp;L131&amp;F131</f>
        <v>ILPOTHELC2011</v>
      </c>
      <c r="B131" t="s">
        <v>384</v>
      </c>
      <c r="C131" t="s">
        <v>388</v>
      </c>
      <c r="D131" t="s">
        <v>421</v>
      </c>
      <c r="E131" t="s">
        <v>386</v>
      </c>
      <c r="F131">
        <v>2011</v>
      </c>
      <c r="G131" t="s">
        <v>422</v>
      </c>
      <c r="H131" t="s">
        <v>68</v>
      </c>
      <c r="I131" s="1">
        <v>1</v>
      </c>
      <c r="J131" t="str">
        <f t="shared" ref="J131:J194" si="9">VLOOKUP(LEFT(E131,3),$U$2:$V$9,2,FALSE)</f>
        <v>ILP</v>
      </c>
      <c r="K131" t="str">
        <f t="shared" ref="K131:K194" si="10">VLOOKUP(RIGHT(E131,3),$R$2:$S$9,2,FALSE)</f>
        <v>OTH</v>
      </c>
      <c r="L131" t="str">
        <f t="shared" ref="L131:L194" si="11">IFERROR(VLOOKUP(G131,$O$2:$P$34,2,FALSE),"")</f>
        <v>ELC</v>
      </c>
    </row>
    <row r="132" spans="1:12" x14ac:dyDescent="0.45">
      <c r="A132" s="5" t="str">
        <f t="shared" si="8"/>
        <v>ILPOTHELC2015</v>
      </c>
      <c r="B132" t="s">
        <v>384</v>
      </c>
      <c r="C132" t="s">
        <v>388</v>
      </c>
      <c r="D132" t="s">
        <v>421</v>
      </c>
      <c r="E132" t="s">
        <v>386</v>
      </c>
      <c r="F132">
        <v>2015</v>
      </c>
      <c r="G132" t="s">
        <v>422</v>
      </c>
      <c r="H132" t="s">
        <v>68</v>
      </c>
      <c r="I132" s="1">
        <v>1</v>
      </c>
      <c r="J132" t="str">
        <f t="shared" si="9"/>
        <v>ILP</v>
      </c>
      <c r="K132" t="str">
        <f t="shared" si="10"/>
        <v>OTH</v>
      </c>
      <c r="L132" t="str">
        <f t="shared" si="11"/>
        <v>ELC</v>
      </c>
    </row>
    <row r="133" spans="1:12" x14ac:dyDescent="0.45">
      <c r="A133" s="5" t="str">
        <f t="shared" si="8"/>
        <v>ILPOTHELC2020</v>
      </c>
      <c r="B133" t="s">
        <v>384</v>
      </c>
      <c r="C133" t="s">
        <v>388</v>
      </c>
      <c r="D133" t="s">
        <v>421</v>
      </c>
      <c r="E133" t="s">
        <v>386</v>
      </c>
      <c r="F133">
        <v>2020</v>
      </c>
      <c r="G133" t="s">
        <v>422</v>
      </c>
      <c r="H133" t="s">
        <v>68</v>
      </c>
      <c r="I133" s="1">
        <v>0.88335795979999998</v>
      </c>
      <c r="J133" t="str">
        <f t="shared" si="9"/>
        <v>ILP</v>
      </c>
      <c r="K133" t="str">
        <f t="shared" si="10"/>
        <v>OTH</v>
      </c>
      <c r="L133" t="str">
        <f t="shared" si="11"/>
        <v>ELC</v>
      </c>
    </row>
    <row r="134" spans="1:12" x14ac:dyDescent="0.45">
      <c r="A134" s="5" t="str">
        <f t="shared" si="8"/>
        <v>ILPOTHELC2025</v>
      </c>
      <c r="B134" t="s">
        <v>384</v>
      </c>
      <c r="C134" t="s">
        <v>388</v>
      </c>
      <c r="D134" t="s">
        <v>421</v>
      </c>
      <c r="E134" t="s">
        <v>386</v>
      </c>
      <c r="F134">
        <v>2025</v>
      </c>
      <c r="G134" t="s">
        <v>422</v>
      </c>
      <c r="H134" t="s">
        <v>68</v>
      </c>
      <c r="I134" s="1">
        <v>0.90752811509999998</v>
      </c>
      <c r="J134" t="str">
        <f t="shared" si="9"/>
        <v>ILP</v>
      </c>
      <c r="K134" t="str">
        <f t="shared" si="10"/>
        <v>OTH</v>
      </c>
      <c r="L134" t="str">
        <f t="shared" si="11"/>
        <v>ELC</v>
      </c>
    </row>
    <row r="135" spans="1:12" x14ac:dyDescent="0.45">
      <c r="A135" s="5" t="str">
        <f t="shared" si="8"/>
        <v>ILPOTHELC2030</v>
      </c>
      <c r="B135" t="s">
        <v>384</v>
      </c>
      <c r="C135" t="s">
        <v>388</v>
      </c>
      <c r="D135" t="s">
        <v>421</v>
      </c>
      <c r="E135" t="s">
        <v>386</v>
      </c>
      <c r="F135">
        <v>2030</v>
      </c>
      <c r="G135" t="s">
        <v>422</v>
      </c>
      <c r="H135" t="s">
        <v>68</v>
      </c>
      <c r="I135" s="1">
        <v>0.93708097639999999</v>
      </c>
      <c r="J135" t="str">
        <f t="shared" si="9"/>
        <v>ILP</v>
      </c>
      <c r="K135" t="str">
        <f t="shared" si="10"/>
        <v>OTH</v>
      </c>
      <c r="L135" t="str">
        <f t="shared" si="11"/>
        <v>ELC</v>
      </c>
    </row>
    <row r="136" spans="1:12" x14ac:dyDescent="0.45">
      <c r="A136" s="5" t="str">
        <f t="shared" si="8"/>
        <v>ILPOTHELC2035</v>
      </c>
      <c r="B136" t="s">
        <v>384</v>
      </c>
      <c r="C136" t="s">
        <v>388</v>
      </c>
      <c r="D136" t="s">
        <v>421</v>
      </c>
      <c r="E136" t="s">
        <v>386</v>
      </c>
      <c r="F136">
        <v>2035</v>
      </c>
      <c r="G136" t="s">
        <v>422</v>
      </c>
      <c r="H136" t="s">
        <v>68</v>
      </c>
      <c r="I136" s="1">
        <v>0.95563719810000003</v>
      </c>
      <c r="J136" t="str">
        <f t="shared" si="9"/>
        <v>ILP</v>
      </c>
      <c r="K136" t="str">
        <f t="shared" si="10"/>
        <v>OTH</v>
      </c>
      <c r="L136" t="str">
        <f t="shared" si="11"/>
        <v>ELC</v>
      </c>
    </row>
    <row r="137" spans="1:12" x14ac:dyDescent="0.45">
      <c r="A137" s="5" t="str">
        <f t="shared" si="8"/>
        <v>ILPOTHELC2040</v>
      </c>
      <c r="B137" t="s">
        <v>384</v>
      </c>
      <c r="C137" t="s">
        <v>388</v>
      </c>
      <c r="D137" t="s">
        <v>421</v>
      </c>
      <c r="E137" t="s">
        <v>386</v>
      </c>
      <c r="F137">
        <v>2040</v>
      </c>
      <c r="G137" t="s">
        <v>422</v>
      </c>
      <c r="H137" t="s">
        <v>68</v>
      </c>
      <c r="I137" s="1">
        <v>0.95716726220000004</v>
      </c>
      <c r="J137" t="str">
        <f t="shared" si="9"/>
        <v>ILP</v>
      </c>
      <c r="K137" t="str">
        <f t="shared" si="10"/>
        <v>OTH</v>
      </c>
      <c r="L137" t="str">
        <f t="shared" si="11"/>
        <v>ELC</v>
      </c>
    </row>
    <row r="138" spans="1:12" x14ac:dyDescent="0.45">
      <c r="A138" s="5" t="str">
        <f t="shared" si="8"/>
        <v>ILPOTHELC2045</v>
      </c>
      <c r="B138" t="s">
        <v>384</v>
      </c>
      <c r="C138" t="s">
        <v>388</v>
      </c>
      <c r="D138" t="s">
        <v>421</v>
      </c>
      <c r="E138" t="s">
        <v>386</v>
      </c>
      <c r="F138">
        <v>2045</v>
      </c>
      <c r="G138" t="s">
        <v>422</v>
      </c>
      <c r="H138" t="s">
        <v>68</v>
      </c>
      <c r="I138" s="1">
        <v>0.95399569480000002</v>
      </c>
      <c r="J138" t="str">
        <f t="shared" si="9"/>
        <v>ILP</v>
      </c>
      <c r="K138" t="str">
        <f t="shared" si="10"/>
        <v>OTH</v>
      </c>
      <c r="L138" t="str">
        <f t="shared" si="11"/>
        <v>ELC</v>
      </c>
    </row>
    <row r="139" spans="1:12" x14ac:dyDescent="0.45">
      <c r="A139" s="5" t="str">
        <f t="shared" si="8"/>
        <v>ILPOTHELC2050</v>
      </c>
      <c r="B139" t="s">
        <v>384</v>
      </c>
      <c r="C139" t="s">
        <v>388</v>
      </c>
      <c r="D139" t="s">
        <v>421</v>
      </c>
      <c r="E139" t="s">
        <v>386</v>
      </c>
      <c r="F139">
        <v>2050</v>
      </c>
      <c r="G139" t="s">
        <v>422</v>
      </c>
      <c r="H139" t="s">
        <v>68</v>
      </c>
      <c r="I139" s="1">
        <v>0.94716337799999994</v>
      </c>
      <c r="J139" t="str">
        <f t="shared" si="9"/>
        <v>ILP</v>
      </c>
      <c r="K139" t="str">
        <f t="shared" si="10"/>
        <v>OTH</v>
      </c>
      <c r="L139" t="str">
        <f t="shared" si="11"/>
        <v>ELC</v>
      </c>
    </row>
    <row r="140" spans="1:12" x14ac:dyDescent="0.45">
      <c r="A140" s="5" t="str">
        <f t="shared" si="8"/>
        <v>ILPOTHELC2055</v>
      </c>
      <c r="B140" t="s">
        <v>384</v>
      </c>
      <c r="C140" t="s">
        <v>388</v>
      </c>
      <c r="D140" t="s">
        <v>421</v>
      </c>
      <c r="E140" t="s">
        <v>386</v>
      </c>
      <c r="F140">
        <v>2055</v>
      </c>
      <c r="G140" t="s">
        <v>422</v>
      </c>
      <c r="H140" t="s">
        <v>68</v>
      </c>
      <c r="I140" s="1">
        <v>0.94220863030000002</v>
      </c>
      <c r="J140" t="str">
        <f t="shared" si="9"/>
        <v>ILP</v>
      </c>
      <c r="K140" t="str">
        <f t="shared" si="10"/>
        <v>OTH</v>
      </c>
      <c r="L140" t="str">
        <f t="shared" si="11"/>
        <v>ELC</v>
      </c>
    </row>
    <row r="141" spans="1:12" x14ac:dyDescent="0.45">
      <c r="A141" s="5" t="str">
        <f t="shared" si="8"/>
        <v>ACT_COSTILPOTHBIO2015</v>
      </c>
      <c r="B141" t="s">
        <v>384</v>
      </c>
      <c r="C141" t="s">
        <v>67</v>
      </c>
      <c r="D141" t="s">
        <v>423</v>
      </c>
      <c r="E141" t="s">
        <v>386</v>
      </c>
      <c r="F141">
        <v>2015</v>
      </c>
      <c r="G141" t="s">
        <v>389</v>
      </c>
      <c r="H141" t="s">
        <v>387</v>
      </c>
      <c r="I141" s="1">
        <v>0.25541292980000002</v>
      </c>
      <c r="J141" t="str">
        <f t="shared" si="9"/>
        <v>ILP</v>
      </c>
      <c r="K141" t="str">
        <f t="shared" si="10"/>
        <v>OTH</v>
      </c>
      <c r="L141" t="str">
        <f t="shared" si="11"/>
        <v>BIO</v>
      </c>
    </row>
    <row r="142" spans="1:12" x14ac:dyDescent="0.45">
      <c r="A142" s="5" t="str">
        <f t="shared" si="8"/>
        <v>NCAP_TLIFEILPOTHBIO2010</v>
      </c>
      <c r="B142" t="s">
        <v>384</v>
      </c>
      <c r="C142" t="s">
        <v>71</v>
      </c>
      <c r="D142" t="s">
        <v>423</v>
      </c>
      <c r="E142" t="s">
        <v>386</v>
      </c>
      <c r="F142">
        <v>2010</v>
      </c>
      <c r="G142" t="s">
        <v>389</v>
      </c>
      <c r="H142" t="s">
        <v>68</v>
      </c>
      <c r="I142" s="1">
        <v>50</v>
      </c>
      <c r="J142" t="str">
        <f t="shared" si="9"/>
        <v>ILP</v>
      </c>
      <c r="K142" t="str">
        <f t="shared" si="10"/>
        <v>OTH</v>
      </c>
      <c r="L142" t="str">
        <f t="shared" si="11"/>
        <v>BIO</v>
      </c>
    </row>
    <row r="143" spans="1:12" x14ac:dyDescent="0.45">
      <c r="A143" s="5" t="str">
        <f t="shared" si="8"/>
        <v>ILPOTHBIO2010</v>
      </c>
      <c r="B143" t="s">
        <v>384</v>
      </c>
      <c r="C143" t="s">
        <v>388</v>
      </c>
      <c r="D143" t="s">
        <v>423</v>
      </c>
      <c r="E143" t="s">
        <v>386</v>
      </c>
      <c r="F143">
        <v>2010</v>
      </c>
      <c r="G143" t="s">
        <v>389</v>
      </c>
      <c r="H143" t="s">
        <v>68</v>
      </c>
      <c r="I143" s="1">
        <v>1.3537906137</v>
      </c>
      <c r="J143" t="str">
        <f t="shared" si="9"/>
        <v>ILP</v>
      </c>
      <c r="K143" t="str">
        <f t="shared" si="10"/>
        <v>OTH</v>
      </c>
      <c r="L143" t="str">
        <f t="shared" si="11"/>
        <v>BIO</v>
      </c>
    </row>
    <row r="144" spans="1:12" x14ac:dyDescent="0.45">
      <c r="A144" s="5" t="str">
        <f t="shared" si="8"/>
        <v>NCAP_TLIFEIISOTHHET2010</v>
      </c>
      <c r="B144" t="s">
        <v>384</v>
      </c>
      <c r="C144" t="s">
        <v>71</v>
      </c>
      <c r="D144" t="s">
        <v>424</v>
      </c>
      <c r="E144" t="s">
        <v>425</v>
      </c>
      <c r="F144">
        <v>2010</v>
      </c>
      <c r="G144" t="s">
        <v>426</v>
      </c>
      <c r="H144" t="s">
        <v>68</v>
      </c>
      <c r="I144" s="1">
        <v>50</v>
      </c>
      <c r="J144" t="str">
        <f t="shared" si="9"/>
        <v>IIS</v>
      </c>
      <c r="K144" t="str">
        <f t="shared" si="10"/>
        <v>OTH</v>
      </c>
      <c r="L144" t="str">
        <f t="shared" si="11"/>
        <v>HET</v>
      </c>
    </row>
    <row r="145" spans="1:12" x14ac:dyDescent="0.45">
      <c r="A145" s="5" t="str">
        <f t="shared" si="8"/>
        <v>IISOTHHET2010</v>
      </c>
      <c r="B145" t="s">
        <v>384</v>
      </c>
      <c r="C145" t="s">
        <v>388</v>
      </c>
      <c r="D145" t="s">
        <v>424</v>
      </c>
      <c r="E145" t="s">
        <v>425</v>
      </c>
      <c r="F145">
        <v>2010</v>
      </c>
      <c r="G145" t="s">
        <v>426</v>
      </c>
      <c r="H145" t="s">
        <v>68</v>
      </c>
      <c r="I145" s="1">
        <v>1</v>
      </c>
      <c r="J145" t="str">
        <f t="shared" si="9"/>
        <v>IIS</v>
      </c>
      <c r="K145" t="str">
        <f t="shared" si="10"/>
        <v>OTH</v>
      </c>
      <c r="L145" t="str">
        <f t="shared" si="11"/>
        <v>HET</v>
      </c>
    </row>
    <row r="146" spans="1:12" x14ac:dyDescent="0.45">
      <c r="A146" s="5" t="str">
        <f t="shared" si="8"/>
        <v>NCAP_COSTIFPMDRELC2010</v>
      </c>
      <c r="B146" t="s">
        <v>384</v>
      </c>
      <c r="C146" t="s">
        <v>69</v>
      </c>
      <c r="D146" t="s">
        <v>427</v>
      </c>
      <c r="E146" t="s">
        <v>428</v>
      </c>
      <c r="F146">
        <v>2010</v>
      </c>
      <c r="G146" t="s">
        <v>429</v>
      </c>
      <c r="H146" t="s">
        <v>387</v>
      </c>
      <c r="I146" s="1">
        <v>2.2387116158999998</v>
      </c>
      <c r="J146" t="str">
        <f t="shared" si="9"/>
        <v>IFP</v>
      </c>
      <c r="K146" t="str">
        <f t="shared" si="10"/>
        <v>MDR</v>
      </c>
      <c r="L146" t="str">
        <f t="shared" si="11"/>
        <v>ELC</v>
      </c>
    </row>
    <row r="147" spans="1:12" x14ac:dyDescent="0.45">
      <c r="A147" s="5" t="str">
        <f t="shared" si="8"/>
        <v>NCAP_FOMIFPMDRELC2010</v>
      </c>
      <c r="B147" t="s">
        <v>384</v>
      </c>
      <c r="C147" t="s">
        <v>70</v>
      </c>
      <c r="D147" t="s">
        <v>427</v>
      </c>
      <c r="E147" t="s">
        <v>428</v>
      </c>
      <c r="F147">
        <v>2010</v>
      </c>
      <c r="G147" t="s">
        <v>429</v>
      </c>
      <c r="H147" t="s">
        <v>387</v>
      </c>
      <c r="I147" s="1">
        <v>0.22387116160000001</v>
      </c>
      <c r="J147" t="str">
        <f t="shared" si="9"/>
        <v>IFP</v>
      </c>
      <c r="K147" t="str">
        <f t="shared" si="10"/>
        <v>MDR</v>
      </c>
      <c r="L147" t="str">
        <f t="shared" si="11"/>
        <v>ELC</v>
      </c>
    </row>
    <row r="148" spans="1:12" x14ac:dyDescent="0.45">
      <c r="A148" s="5" t="str">
        <f t="shared" si="8"/>
        <v>NCAP_TLIFEIFPMDRELC2010</v>
      </c>
      <c r="B148" t="s">
        <v>384</v>
      </c>
      <c r="C148" t="s">
        <v>71</v>
      </c>
      <c r="D148" t="s">
        <v>427</v>
      </c>
      <c r="E148" t="s">
        <v>428</v>
      </c>
      <c r="F148">
        <v>2010</v>
      </c>
      <c r="G148" t="s">
        <v>429</v>
      </c>
      <c r="H148" t="s">
        <v>68</v>
      </c>
      <c r="I148" s="1">
        <v>30</v>
      </c>
      <c r="J148" t="str">
        <f t="shared" si="9"/>
        <v>IFP</v>
      </c>
      <c r="K148" t="str">
        <f t="shared" si="10"/>
        <v>MDR</v>
      </c>
      <c r="L148" t="str">
        <f t="shared" si="11"/>
        <v>ELC</v>
      </c>
    </row>
    <row r="149" spans="1:12" x14ac:dyDescent="0.45">
      <c r="A149" s="5" t="str">
        <f t="shared" si="8"/>
        <v>IFPMDRELC2010</v>
      </c>
      <c r="B149" t="s">
        <v>384</v>
      </c>
      <c r="C149" t="s">
        <v>388</v>
      </c>
      <c r="D149" t="s">
        <v>427</v>
      </c>
      <c r="E149" t="s">
        <v>428</v>
      </c>
      <c r="F149">
        <v>2010</v>
      </c>
      <c r="G149" t="s">
        <v>429</v>
      </c>
      <c r="H149" t="s">
        <v>68</v>
      </c>
      <c r="I149" s="1">
        <v>1</v>
      </c>
      <c r="J149" t="str">
        <f t="shared" si="9"/>
        <v>IFP</v>
      </c>
      <c r="K149" t="str">
        <f t="shared" si="10"/>
        <v>MDR</v>
      </c>
      <c r="L149" t="str">
        <f t="shared" si="11"/>
        <v>ELC</v>
      </c>
    </row>
    <row r="150" spans="1:12" x14ac:dyDescent="0.45">
      <c r="A150" s="5" t="str">
        <f t="shared" si="8"/>
        <v>IFPMDRELC2011</v>
      </c>
      <c r="B150" t="s">
        <v>384</v>
      </c>
      <c r="C150" t="s">
        <v>388</v>
      </c>
      <c r="D150" t="s">
        <v>427</v>
      </c>
      <c r="E150" t="s">
        <v>428</v>
      </c>
      <c r="F150">
        <v>2011</v>
      </c>
      <c r="G150" t="s">
        <v>429</v>
      </c>
      <c r="H150" t="s">
        <v>68</v>
      </c>
      <c r="I150" s="1">
        <v>1</v>
      </c>
      <c r="J150" t="str">
        <f t="shared" si="9"/>
        <v>IFP</v>
      </c>
      <c r="K150" t="str">
        <f t="shared" si="10"/>
        <v>MDR</v>
      </c>
      <c r="L150" t="str">
        <f t="shared" si="11"/>
        <v>ELC</v>
      </c>
    </row>
    <row r="151" spans="1:12" x14ac:dyDescent="0.45">
      <c r="A151" s="5" t="str">
        <f t="shared" si="8"/>
        <v>IFPMDRELC2015</v>
      </c>
      <c r="B151" t="s">
        <v>384</v>
      </c>
      <c r="C151" t="s">
        <v>388</v>
      </c>
      <c r="D151" t="s">
        <v>427</v>
      </c>
      <c r="E151" t="s">
        <v>428</v>
      </c>
      <c r="F151">
        <v>2015</v>
      </c>
      <c r="G151" t="s">
        <v>429</v>
      </c>
      <c r="H151" t="s">
        <v>68</v>
      </c>
      <c r="I151" s="1">
        <v>1</v>
      </c>
      <c r="J151" t="str">
        <f t="shared" si="9"/>
        <v>IFP</v>
      </c>
      <c r="K151" t="str">
        <f t="shared" si="10"/>
        <v>MDR</v>
      </c>
      <c r="L151" t="str">
        <f t="shared" si="11"/>
        <v>ELC</v>
      </c>
    </row>
    <row r="152" spans="1:12" x14ac:dyDescent="0.45">
      <c r="A152" s="5" t="str">
        <f t="shared" si="8"/>
        <v>IFPMDRELC2020</v>
      </c>
      <c r="B152" t="s">
        <v>384</v>
      </c>
      <c r="C152" t="s">
        <v>388</v>
      </c>
      <c r="D152" t="s">
        <v>427</v>
      </c>
      <c r="E152" t="s">
        <v>428</v>
      </c>
      <c r="F152">
        <v>2020</v>
      </c>
      <c r="G152" t="s">
        <v>429</v>
      </c>
      <c r="H152" t="s">
        <v>68</v>
      </c>
      <c r="I152" s="1">
        <v>0.90545103459999998</v>
      </c>
      <c r="J152" t="str">
        <f t="shared" si="9"/>
        <v>IFP</v>
      </c>
      <c r="K152" t="str">
        <f t="shared" si="10"/>
        <v>MDR</v>
      </c>
      <c r="L152" t="str">
        <f t="shared" si="11"/>
        <v>ELC</v>
      </c>
    </row>
    <row r="153" spans="1:12" x14ac:dyDescent="0.45">
      <c r="A153" s="5" t="str">
        <f t="shared" si="8"/>
        <v>IFPMDRELC2025</v>
      </c>
      <c r="B153" t="s">
        <v>384</v>
      </c>
      <c r="C153" t="s">
        <v>388</v>
      </c>
      <c r="D153" t="s">
        <v>427</v>
      </c>
      <c r="E153" t="s">
        <v>428</v>
      </c>
      <c r="F153">
        <v>2025</v>
      </c>
      <c r="G153" t="s">
        <v>429</v>
      </c>
      <c r="H153" t="s">
        <v>68</v>
      </c>
      <c r="I153" s="1">
        <v>0.89881305160000002</v>
      </c>
      <c r="J153" t="str">
        <f t="shared" si="9"/>
        <v>IFP</v>
      </c>
      <c r="K153" t="str">
        <f t="shared" si="10"/>
        <v>MDR</v>
      </c>
      <c r="L153" t="str">
        <f t="shared" si="11"/>
        <v>ELC</v>
      </c>
    </row>
    <row r="154" spans="1:12" x14ac:dyDescent="0.45">
      <c r="A154" s="5" t="str">
        <f t="shared" si="8"/>
        <v>IFPMDRELC2030</v>
      </c>
      <c r="B154" t="s">
        <v>384</v>
      </c>
      <c r="C154" t="s">
        <v>388</v>
      </c>
      <c r="D154" t="s">
        <v>427</v>
      </c>
      <c r="E154" t="s">
        <v>428</v>
      </c>
      <c r="F154">
        <v>2030</v>
      </c>
      <c r="G154" t="s">
        <v>429</v>
      </c>
      <c r="H154" t="s">
        <v>68</v>
      </c>
      <c r="I154" s="1">
        <v>0.88758746300000002</v>
      </c>
      <c r="J154" t="str">
        <f t="shared" si="9"/>
        <v>IFP</v>
      </c>
      <c r="K154" t="str">
        <f t="shared" si="10"/>
        <v>MDR</v>
      </c>
      <c r="L154" t="str">
        <f t="shared" si="11"/>
        <v>ELC</v>
      </c>
    </row>
    <row r="155" spans="1:12" x14ac:dyDescent="0.45">
      <c r="A155" s="5" t="str">
        <f t="shared" si="8"/>
        <v>IFPMDRELC2035</v>
      </c>
      <c r="B155" t="s">
        <v>384</v>
      </c>
      <c r="C155" t="s">
        <v>388</v>
      </c>
      <c r="D155" t="s">
        <v>427</v>
      </c>
      <c r="E155" t="s">
        <v>428</v>
      </c>
      <c r="F155">
        <v>2035</v>
      </c>
      <c r="G155" t="s">
        <v>429</v>
      </c>
      <c r="H155" t="s">
        <v>68</v>
      </c>
      <c r="I155" s="1">
        <v>0.87397710390000005</v>
      </c>
      <c r="J155" t="str">
        <f t="shared" si="9"/>
        <v>IFP</v>
      </c>
      <c r="K155" t="str">
        <f t="shared" si="10"/>
        <v>MDR</v>
      </c>
      <c r="L155" t="str">
        <f t="shared" si="11"/>
        <v>ELC</v>
      </c>
    </row>
    <row r="156" spans="1:12" x14ac:dyDescent="0.45">
      <c r="A156" s="5" t="str">
        <f t="shared" si="8"/>
        <v>IFPMDRELC2040</v>
      </c>
      <c r="B156" t="s">
        <v>384</v>
      </c>
      <c r="C156" t="s">
        <v>388</v>
      </c>
      <c r="D156" t="s">
        <v>427</v>
      </c>
      <c r="E156" t="s">
        <v>428</v>
      </c>
      <c r="F156">
        <v>2040</v>
      </c>
      <c r="G156" t="s">
        <v>429</v>
      </c>
      <c r="H156" t="s">
        <v>68</v>
      </c>
      <c r="I156" s="1">
        <v>0.85957260170000005</v>
      </c>
      <c r="J156" t="str">
        <f t="shared" si="9"/>
        <v>IFP</v>
      </c>
      <c r="K156" t="str">
        <f t="shared" si="10"/>
        <v>MDR</v>
      </c>
      <c r="L156" t="str">
        <f t="shared" si="11"/>
        <v>ELC</v>
      </c>
    </row>
    <row r="157" spans="1:12" x14ac:dyDescent="0.45">
      <c r="A157" s="5" t="str">
        <f t="shared" si="8"/>
        <v>IFPMDRELC2045</v>
      </c>
      <c r="B157" t="s">
        <v>384</v>
      </c>
      <c r="C157" t="s">
        <v>388</v>
      </c>
      <c r="D157" t="s">
        <v>427</v>
      </c>
      <c r="E157" t="s">
        <v>428</v>
      </c>
      <c r="F157">
        <v>2045</v>
      </c>
      <c r="G157" t="s">
        <v>429</v>
      </c>
      <c r="H157" t="s">
        <v>68</v>
      </c>
      <c r="I157" s="1">
        <v>0.84825651960000004</v>
      </c>
      <c r="J157" t="str">
        <f t="shared" si="9"/>
        <v>IFP</v>
      </c>
      <c r="K157" t="str">
        <f t="shared" si="10"/>
        <v>MDR</v>
      </c>
      <c r="L157" t="str">
        <f t="shared" si="11"/>
        <v>ELC</v>
      </c>
    </row>
    <row r="158" spans="1:12" x14ac:dyDescent="0.45">
      <c r="A158" s="5" t="str">
        <f t="shared" si="8"/>
        <v>IFPMDRELC2050</v>
      </c>
      <c r="B158" t="s">
        <v>384</v>
      </c>
      <c r="C158" t="s">
        <v>388</v>
      </c>
      <c r="D158" t="s">
        <v>427</v>
      </c>
      <c r="E158" t="s">
        <v>428</v>
      </c>
      <c r="F158">
        <v>2050</v>
      </c>
      <c r="G158" t="s">
        <v>429</v>
      </c>
      <c r="H158" t="s">
        <v>68</v>
      </c>
      <c r="I158" s="1">
        <v>0.83773104929999997</v>
      </c>
      <c r="J158" t="str">
        <f t="shared" si="9"/>
        <v>IFP</v>
      </c>
      <c r="K158" t="str">
        <f t="shared" si="10"/>
        <v>MDR</v>
      </c>
      <c r="L158" t="str">
        <f t="shared" si="11"/>
        <v>ELC</v>
      </c>
    </row>
    <row r="159" spans="1:12" x14ac:dyDescent="0.45">
      <c r="A159" s="5" t="str">
        <f t="shared" si="8"/>
        <v>IFPMDRELC2055</v>
      </c>
      <c r="B159" t="s">
        <v>384</v>
      </c>
      <c r="C159" t="s">
        <v>388</v>
      </c>
      <c r="D159" t="s">
        <v>427</v>
      </c>
      <c r="E159" t="s">
        <v>428</v>
      </c>
      <c r="F159">
        <v>2055</v>
      </c>
      <c r="G159" t="s">
        <v>429</v>
      </c>
      <c r="H159" t="s">
        <v>68</v>
      </c>
      <c r="I159" s="1">
        <v>0.82701959160000005</v>
      </c>
      <c r="J159" t="str">
        <f t="shared" si="9"/>
        <v>IFP</v>
      </c>
      <c r="K159" t="str">
        <f t="shared" si="10"/>
        <v>MDR</v>
      </c>
      <c r="L159" t="str">
        <f t="shared" si="11"/>
        <v>ELC</v>
      </c>
    </row>
    <row r="160" spans="1:12" x14ac:dyDescent="0.45">
      <c r="A160" s="5" t="str">
        <f t="shared" si="8"/>
        <v>NCAP_TLIFEINMOTHHET2010</v>
      </c>
      <c r="B160" t="s">
        <v>384</v>
      </c>
      <c r="C160" t="s">
        <v>71</v>
      </c>
      <c r="D160" t="s">
        <v>430</v>
      </c>
      <c r="E160" t="s">
        <v>415</v>
      </c>
      <c r="F160">
        <v>2010</v>
      </c>
      <c r="G160" t="s">
        <v>431</v>
      </c>
      <c r="H160" t="s">
        <v>68</v>
      </c>
      <c r="I160" s="1">
        <v>50</v>
      </c>
      <c r="J160" t="str">
        <f t="shared" si="9"/>
        <v>INM</v>
      </c>
      <c r="K160" t="str">
        <f t="shared" si="10"/>
        <v>OTH</v>
      </c>
      <c r="L160" t="str">
        <f t="shared" si="11"/>
        <v>HET</v>
      </c>
    </row>
    <row r="161" spans="1:12" x14ac:dyDescent="0.45">
      <c r="A161" s="5" t="str">
        <f t="shared" si="8"/>
        <v>INMOTHHET2010</v>
      </c>
      <c r="B161" t="s">
        <v>384</v>
      </c>
      <c r="C161" t="s">
        <v>388</v>
      </c>
      <c r="D161" t="s">
        <v>430</v>
      </c>
      <c r="E161" t="s">
        <v>415</v>
      </c>
      <c r="F161">
        <v>2010</v>
      </c>
      <c r="G161" t="s">
        <v>431</v>
      </c>
      <c r="H161" t="s">
        <v>68</v>
      </c>
      <c r="I161" s="1">
        <v>1</v>
      </c>
      <c r="J161" t="str">
        <f t="shared" si="9"/>
        <v>INM</v>
      </c>
      <c r="K161" t="str">
        <f t="shared" si="10"/>
        <v>OTH</v>
      </c>
      <c r="L161" t="str">
        <f t="shared" si="11"/>
        <v>HET</v>
      </c>
    </row>
    <row r="162" spans="1:12" x14ac:dyDescent="0.45">
      <c r="A162" s="5" t="str">
        <f t="shared" si="8"/>
        <v>NCAP_TLIFEIISOTHOIL2010</v>
      </c>
      <c r="B162" t="s">
        <v>384</v>
      </c>
      <c r="C162" t="s">
        <v>71</v>
      </c>
      <c r="D162" t="s">
        <v>432</v>
      </c>
      <c r="E162" t="s">
        <v>425</v>
      </c>
      <c r="F162">
        <v>2010</v>
      </c>
      <c r="G162" t="s">
        <v>406</v>
      </c>
      <c r="H162" t="s">
        <v>68</v>
      </c>
      <c r="I162" s="1">
        <v>30</v>
      </c>
      <c r="J162" t="str">
        <f t="shared" si="9"/>
        <v>IIS</v>
      </c>
      <c r="K162" t="str">
        <f t="shared" si="10"/>
        <v>OTH</v>
      </c>
      <c r="L162" t="str">
        <f t="shared" si="11"/>
        <v>OIL</v>
      </c>
    </row>
    <row r="163" spans="1:12" x14ac:dyDescent="0.45">
      <c r="A163" s="5" t="str">
        <f t="shared" si="8"/>
        <v>IISOTHOIL2010</v>
      </c>
      <c r="B163" t="s">
        <v>384</v>
      </c>
      <c r="C163" t="s">
        <v>388</v>
      </c>
      <c r="D163" t="s">
        <v>432</v>
      </c>
      <c r="E163" t="s">
        <v>425</v>
      </c>
      <c r="F163">
        <v>2010</v>
      </c>
      <c r="G163" t="s">
        <v>406</v>
      </c>
      <c r="H163" t="s">
        <v>68</v>
      </c>
      <c r="I163" s="1">
        <v>1</v>
      </c>
      <c r="J163" t="str">
        <f t="shared" si="9"/>
        <v>IIS</v>
      </c>
      <c r="K163" t="str">
        <f t="shared" si="10"/>
        <v>OTH</v>
      </c>
      <c r="L163" t="str">
        <f t="shared" si="11"/>
        <v>OIL</v>
      </c>
    </row>
    <row r="164" spans="1:12" x14ac:dyDescent="0.45">
      <c r="A164" s="5" t="str">
        <f t="shared" si="8"/>
        <v>IISOTHOIL2011</v>
      </c>
      <c r="B164" t="s">
        <v>384</v>
      </c>
      <c r="C164" t="s">
        <v>388</v>
      </c>
      <c r="D164" t="s">
        <v>432</v>
      </c>
      <c r="E164" t="s">
        <v>425</v>
      </c>
      <c r="F164">
        <v>2011</v>
      </c>
      <c r="G164" t="s">
        <v>406</v>
      </c>
      <c r="H164" t="s">
        <v>68</v>
      </c>
      <c r="I164" s="1">
        <v>1</v>
      </c>
      <c r="J164" t="str">
        <f t="shared" si="9"/>
        <v>IIS</v>
      </c>
      <c r="K164" t="str">
        <f t="shared" si="10"/>
        <v>OTH</v>
      </c>
      <c r="L164" t="str">
        <f t="shared" si="11"/>
        <v>OIL</v>
      </c>
    </row>
    <row r="165" spans="1:12" x14ac:dyDescent="0.45">
      <c r="A165" s="5" t="str">
        <f t="shared" si="8"/>
        <v>IISOTHOIL2015</v>
      </c>
      <c r="B165" t="s">
        <v>384</v>
      </c>
      <c r="C165" t="s">
        <v>388</v>
      </c>
      <c r="D165" t="s">
        <v>432</v>
      </c>
      <c r="E165" t="s">
        <v>425</v>
      </c>
      <c r="F165">
        <v>2015</v>
      </c>
      <c r="G165" t="s">
        <v>406</v>
      </c>
      <c r="H165" t="s">
        <v>68</v>
      </c>
      <c r="I165" s="1">
        <v>1</v>
      </c>
      <c r="J165" t="str">
        <f t="shared" si="9"/>
        <v>IIS</v>
      </c>
      <c r="K165" t="str">
        <f t="shared" si="10"/>
        <v>OTH</v>
      </c>
      <c r="L165" t="str">
        <f t="shared" si="11"/>
        <v>OIL</v>
      </c>
    </row>
    <row r="166" spans="1:12" x14ac:dyDescent="0.45">
      <c r="A166" s="5" t="str">
        <f t="shared" si="8"/>
        <v>IISOTHOIL2020</v>
      </c>
      <c r="B166" t="s">
        <v>384</v>
      </c>
      <c r="C166" t="s">
        <v>388</v>
      </c>
      <c r="D166" t="s">
        <v>432</v>
      </c>
      <c r="E166" t="s">
        <v>425</v>
      </c>
      <c r="F166">
        <v>2020</v>
      </c>
      <c r="G166" t="s">
        <v>406</v>
      </c>
      <c r="H166" t="s">
        <v>68</v>
      </c>
      <c r="I166" s="1">
        <v>0.88789962160000002</v>
      </c>
      <c r="J166" t="str">
        <f t="shared" si="9"/>
        <v>IIS</v>
      </c>
      <c r="K166" t="str">
        <f t="shared" si="10"/>
        <v>OTH</v>
      </c>
      <c r="L166" t="str">
        <f t="shared" si="11"/>
        <v>OIL</v>
      </c>
    </row>
    <row r="167" spans="1:12" x14ac:dyDescent="0.45">
      <c r="A167" s="5" t="str">
        <f t="shared" si="8"/>
        <v>IISOTHOIL2025</v>
      </c>
      <c r="B167" t="s">
        <v>384</v>
      </c>
      <c r="C167" t="s">
        <v>388</v>
      </c>
      <c r="D167" t="s">
        <v>432</v>
      </c>
      <c r="E167" t="s">
        <v>425</v>
      </c>
      <c r="F167">
        <v>2025</v>
      </c>
      <c r="G167" t="s">
        <v>406</v>
      </c>
      <c r="H167" t="s">
        <v>68</v>
      </c>
      <c r="I167" s="1">
        <v>0.87611387789999995</v>
      </c>
      <c r="J167" t="str">
        <f t="shared" si="9"/>
        <v>IIS</v>
      </c>
      <c r="K167" t="str">
        <f t="shared" si="10"/>
        <v>OTH</v>
      </c>
      <c r="L167" t="str">
        <f t="shared" si="11"/>
        <v>OIL</v>
      </c>
    </row>
    <row r="168" spans="1:12" x14ac:dyDescent="0.45">
      <c r="A168" s="5" t="str">
        <f t="shared" si="8"/>
        <v>IISOTHOIL2030</v>
      </c>
      <c r="B168" t="s">
        <v>384</v>
      </c>
      <c r="C168" t="s">
        <v>388</v>
      </c>
      <c r="D168" t="s">
        <v>432</v>
      </c>
      <c r="E168" t="s">
        <v>425</v>
      </c>
      <c r="F168">
        <v>2030</v>
      </c>
      <c r="G168" t="s">
        <v>406</v>
      </c>
      <c r="H168" t="s">
        <v>68</v>
      </c>
      <c r="I168" s="1">
        <v>0.88132365270000002</v>
      </c>
      <c r="J168" t="str">
        <f t="shared" si="9"/>
        <v>IIS</v>
      </c>
      <c r="K168" t="str">
        <f t="shared" si="10"/>
        <v>OTH</v>
      </c>
      <c r="L168" t="str">
        <f t="shared" si="11"/>
        <v>OIL</v>
      </c>
    </row>
    <row r="169" spans="1:12" x14ac:dyDescent="0.45">
      <c r="A169" s="5" t="str">
        <f t="shared" si="8"/>
        <v>IISOTHOIL2035</v>
      </c>
      <c r="B169" t="s">
        <v>384</v>
      </c>
      <c r="C169" t="s">
        <v>388</v>
      </c>
      <c r="D169" t="s">
        <v>432</v>
      </c>
      <c r="E169" t="s">
        <v>425</v>
      </c>
      <c r="F169">
        <v>2035</v>
      </c>
      <c r="G169" t="s">
        <v>406</v>
      </c>
      <c r="H169" t="s">
        <v>68</v>
      </c>
      <c r="I169" s="1">
        <v>0.83389988670000004</v>
      </c>
      <c r="J169" t="str">
        <f t="shared" si="9"/>
        <v>IIS</v>
      </c>
      <c r="K169" t="str">
        <f t="shared" si="10"/>
        <v>OTH</v>
      </c>
      <c r="L169" t="str">
        <f t="shared" si="11"/>
        <v>OIL</v>
      </c>
    </row>
    <row r="170" spans="1:12" x14ac:dyDescent="0.45">
      <c r="A170" s="5" t="str">
        <f t="shared" si="8"/>
        <v>IISOTHOIL2040</v>
      </c>
      <c r="B170" t="s">
        <v>384</v>
      </c>
      <c r="C170" t="s">
        <v>388</v>
      </c>
      <c r="D170" t="s">
        <v>432</v>
      </c>
      <c r="E170" t="s">
        <v>425</v>
      </c>
      <c r="F170">
        <v>2040</v>
      </c>
      <c r="G170" t="s">
        <v>406</v>
      </c>
      <c r="H170" t="s">
        <v>68</v>
      </c>
      <c r="I170" s="1">
        <v>0.82238387810000002</v>
      </c>
      <c r="J170" t="str">
        <f t="shared" si="9"/>
        <v>IIS</v>
      </c>
      <c r="K170" t="str">
        <f t="shared" si="10"/>
        <v>OTH</v>
      </c>
      <c r="L170" t="str">
        <f t="shared" si="11"/>
        <v>OIL</v>
      </c>
    </row>
    <row r="171" spans="1:12" x14ac:dyDescent="0.45">
      <c r="A171" s="5" t="str">
        <f t="shared" si="8"/>
        <v>IISOTHOIL2045</v>
      </c>
      <c r="B171" t="s">
        <v>384</v>
      </c>
      <c r="C171" t="s">
        <v>388</v>
      </c>
      <c r="D171" t="s">
        <v>432</v>
      </c>
      <c r="E171" t="s">
        <v>425</v>
      </c>
      <c r="F171">
        <v>2045</v>
      </c>
      <c r="G171" t="s">
        <v>406</v>
      </c>
      <c r="H171" t="s">
        <v>68</v>
      </c>
      <c r="I171" s="1">
        <v>0.80979733060000003</v>
      </c>
      <c r="J171" t="str">
        <f t="shared" si="9"/>
        <v>IIS</v>
      </c>
      <c r="K171" t="str">
        <f t="shared" si="10"/>
        <v>OTH</v>
      </c>
      <c r="L171" t="str">
        <f t="shared" si="11"/>
        <v>OIL</v>
      </c>
    </row>
    <row r="172" spans="1:12" x14ac:dyDescent="0.45">
      <c r="A172" s="5" t="str">
        <f t="shared" si="8"/>
        <v>IISOTHOIL2050</v>
      </c>
      <c r="B172" t="s">
        <v>384</v>
      </c>
      <c r="C172" t="s">
        <v>388</v>
      </c>
      <c r="D172" t="s">
        <v>432</v>
      </c>
      <c r="E172" t="s">
        <v>425</v>
      </c>
      <c r="F172">
        <v>2050</v>
      </c>
      <c r="G172" t="s">
        <v>406</v>
      </c>
      <c r="H172" t="s">
        <v>68</v>
      </c>
      <c r="I172" s="1">
        <v>0.78734124350000001</v>
      </c>
      <c r="J172" t="str">
        <f t="shared" si="9"/>
        <v>IIS</v>
      </c>
      <c r="K172" t="str">
        <f t="shared" si="10"/>
        <v>OTH</v>
      </c>
      <c r="L172" t="str">
        <f t="shared" si="11"/>
        <v>OIL</v>
      </c>
    </row>
    <row r="173" spans="1:12" x14ac:dyDescent="0.45">
      <c r="A173" s="5" t="str">
        <f t="shared" si="8"/>
        <v>IISOTHOIL2055</v>
      </c>
      <c r="B173" t="s">
        <v>384</v>
      </c>
      <c r="C173" t="s">
        <v>388</v>
      </c>
      <c r="D173" t="s">
        <v>432</v>
      </c>
      <c r="E173" t="s">
        <v>425</v>
      </c>
      <c r="F173">
        <v>2055</v>
      </c>
      <c r="G173" t="s">
        <v>406</v>
      </c>
      <c r="H173" t="s">
        <v>68</v>
      </c>
      <c r="I173" s="1">
        <v>0.77040161060000001</v>
      </c>
      <c r="J173" t="str">
        <f t="shared" si="9"/>
        <v>IIS</v>
      </c>
      <c r="K173" t="str">
        <f t="shared" si="10"/>
        <v>OTH</v>
      </c>
      <c r="L173" t="str">
        <f t="shared" si="11"/>
        <v>OIL</v>
      </c>
    </row>
    <row r="174" spans="1:12" x14ac:dyDescent="0.45">
      <c r="A174" s="5" t="str">
        <f t="shared" si="8"/>
        <v>NCAP_TLIFEINFSTMHET2010</v>
      </c>
      <c r="B174" t="s">
        <v>384</v>
      </c>
      <c r="C174" t="s">
        <v>71</v>
      </c>
      <c r="D174" t="s">
        <v>433</v>
      </c>
      <c r="E174" t="s">
        <v>420</v>
      </c>
      <c r="F174">
        <v>2010</v>
      </c>
      <c r="G174" t="s">
        <v>434</v>
      </c>
      <c r="H174" t="s">
        <v>68</v>
      </c>
      <c r="I174" s="1">
        <v>50</v>
      </c>
      <c r="J174" t="str">
        <f t="shared" si="9"/>
        <v>INF</v>
      </c>
      <c r="K174" t="str">
        <f t="shared" si="10"/>
        <v>STM</v>
      </c>
      <c r="L174" t="str">
        <f t="shared" si="11"/>
        <v>HET</v>
      </c>
    </row>
    <row r="175" spans="1:12" x14ac:dyDescent="0.45">
      <c r="A175" s="5" t="str">
        <f t="shared" si="8"/>
        <v>INFSTMHET2010</v>
      </c>
      <c r="B175" t="s">
        <v>384</v>
      </c>
      <c r="C175" t="s">
        <v>388</v>
      </c>
      <c r="D175" t="s">
        <v>433</v>
      </c>
      <c r="E175" t="s">
        <v>420</v>
      </c>
      <c r="F175">
        <v>2010</v>
      </c>
      <c r="G175" t="s">
        <v>434</v>
      </c>
      <c r="H175" t="s">
        <v>68</v>
      </c>
      <c r="I175" s="1">
        <v>1</v>
      </c>
      <c r="J175" t="str">
        <f t="shared" si="9"/>
        <v>INF</v>
      </c>
      <c r="K175" t="str">
        <f t="shared" si="10"/>
        <v>STM</v>
      </c>
      <c r="L175" t="str">
        <f t="shared" si="11"/>
        <v>HET</v>
      </c>
    </row>
    <row r="176" spans="1:12" x14ac:dyDescent="0.45">
      <c r="A176" s="5" t="str">
        <f t="shared" si="8"/>
        <v>NCAP_TLIFEILPOTHHET2010</v>
      </c>
      <c r="B176" t="s">
        <v>384</v>
      </c>
      <c r="C176" t="s">
        <v>71</v>
      </c>
      <c r="D176" t="s">
        <v>435</v>
      </c>
      <c r="E176" t="s">
        <v>386</v>
      </c>
      <c r="F176">
        <v>2010</v>
      </c>
      <c r="G176" t="s">
        <v>436</v>
      </c>
      <c r="H176" t="s">
        <v>68</v>
      </c>
      <c r="I176" s="1">
        <v>50</v>
      </c>
      <c r="J176" t="str">
        <f t="shared" si="9"/>
        <v>ILP</v>
      </c>
      <c r="K176" t="str">
        <f t="shared" si="10"/>
        <v>OTH</v>
      </c>
      <c r="L176" t="str">
        <f t="shared" si="11"/>
        <v>HET</v>
      </c>
    </row>
    <row r="177" spans="1:12" x14ac:dyDescent="0.45">
      <c r="A177" s="5" t="str">
        <f t="shared" si="8"/>
        <v>ILPOTHHET2010</v>
      </c>
      <c r="B177" t="s">
        <v>384</v>
      </c>
      <c r="C177" t="s">
        <v>388</v>
      </c>
      <c r="D177" t="s">
        <v>435</v>
      </c>
      <c r="E177" t="s">
        <v>386</v>
      </c>
      <c r="F177">
        <v>2010</v>
      </c>
      <c r="G177" t="s">
        <v>436</v>
      </c>
      <c r="H177" t="s">
        <v>68</v>
      </c>
      <c r="I177" s="1">
        <v>1</v>
      </c>
      <c r="J177" t="str">
        <f t="shared" si="9"/>
        <v>ILP</v>
      </c>
      <c r="K177" t="str">
        <f t="shared" si="10"/>
        <v>OTH</v>
      </c>
      <c r="L177" t="str">
        <f t="shared" si="11"/>
        <v>HET</v>
      </c>
    </row>
    <row r="178" spans="1:12" x14ac:dyDescent="0.45">
      <c r="A178" s="5" t="str">
        <f t="shared" si="8"/>
        <v>NCAP_TLIFEIOIOTHBIO2010</v>
      </c>
      <c r="B178" t="s">
        <v>384</v>
      </c>
      <c r="C178" t="s">
        <v>71</v>
      </c>
      <c r="D178" t="s">
        <v>437</v>
      </c>
      <c r="E178" t="s">
        <v>438</v>
      </c>
      <c r="F178">
        <v>2010</v>
      </c>
      <c r="G178" t="s">
        <v>55</v>
      </c>
      <c r="H178" t="s">
        <v>68</v>
      </c>
      <c r="I178" s="1">
        <v>30</v>
      </c>
      <c r="J178" t="str">
        <f t="shared" si="9"/>
        <v>IOI</v>
      </c>
      <c r="K178" t="str">
        <f t="shared" si="10"/>
        <v>OTH</v>
      </c>
      <c r="L178" t="str">
        <f t="shared" si="11"/>
        <v>BIO</v>
      </c>
    </row>
    <row r="179" spans="1:12" x14ac:dyDescent="0.45">
      <c r="A179" s="5" t="str">
        <f t="shared" si="8"/>
        <v>IOIOTHBIO2010</v>
      </c>
      <c r="B179" t="s">
        <v>384</v>
      </c>
      <c r="C179" t="s">
        <v>388</v>
      </c>
      <c r="D179" t="s">
        <v>437</v>
      </c>
      <c r="E179" t="s">
        <v>438</v>
      </c>
      <c r="F179">
        <v>2010</v>
      </c>
      <c r="G179" t="s">
        <v>55</v>
      </c>
      <c r="H179" t="s">
        <v>68</v>
      </c>
      <c r="I179" s="1">
        <v>1</v>
      </c>
      <c r="J179" t="str">
        <f t="shared" si="9"/>
        <v>IOI</v>
      </c>
      <c r="K179" t="str">
        <f t="shared" si="10"/>
        <v>OTH</v>
      </c>
      <c r="L179" t="str">
        <f t="shared" si="11"/>
        <v>BIO</v>
      </c>
    </row>
    <row r="180" spans="1:12" x14ac:dyDescent="0.45">
      <c r="A180" s="5" t="str">
        <f t="shared" si="8"/>
        <v>IOIOTHBIO2011</v>
      </c>
      <c r="B180" t="s">
        <v>384</v>
      </c>
      <c r="C180" t="s">
        <v>388</v>
      </c>
      <c r="D180" t="s">
        <v>437</v>
      </c>
      <c r="E180" t="s">
        <v>438</v>
      </c>
      <c r="F180">
        <v>2011</v>
      </c>
      <c r="G180" t="s">
        <v>55</v>
      </c>
      <c r="H180" t="s">
        <v>68</v>
      </c>
      <c r="I180" s="1">
        <v>1</v>
      </c>
      <c r="J180" t="str">
        <f t="shared" si="9"/>
        <v>IOI</v>
      </c>
      <c r="K180" t="str">
        <f t="shared" si="10"/>
        <v>OTH</v>
      </c>
      <c r="L180" t="str">
        <f t="shared" si="11"/>
        <v>BIO</v>
      </c>
    </row>
    <row r="181" spans="1:12" x14ac:dyDescent="0.45">
      <c r="A181" s="5" t="str">
        <f t="shared" si="8"/>
        <v>IOIOTHBIO2015</v>
      </c>
      <c r="B181" t="s">
        <v>384</v>
      </c>
      <c r="C181" t="s">
        <v>388</v>
      </c>
      <c r="D181" t="s">
        <v>437</v>
      </c>
      <c r="E181" t="s">
        <v>438</v>
      </c>
      <c r="F181">
        <v>2015</v>
      </c>
      <c r="G181" t="s">
        <v>55</v>
      </c>
      <c r="H181" t="s">
        <v>68</v>
      </c>
      <c r="I181" s="1">
        <v>1</v>
      </c>
      <c r="J181" t="str">
        <f t="shared" si="9"/>
        <v>IOI</v>
      </c>
      <c r="K181" t="str">
        <f t="shared" si="10"/>
        <v>OTH</v>
      </c>
      <c r="L181" t="str">
        <f t="shared" si="11"/>
        <v>BIO</v>
      </c>
    </row>
    <row r="182" spans="1:12" x14ac:dyDescent="0.45">
      <c r="A182" s="5" t="str">
        <f t="shared" si="8"/>
        <v>IOIOTHBIO2020</v>
      </c>
      <c r="B182" t="s">
        <v>384</v>
      </c>
      <c r="C182" t="s">
        <v>388</v>
      </c>
      <c r="D182" t="s">
        <v>437</v>
      </c>
      <c r="E182" t="s">
        <v>438</v>
      </c>
      <c r="F182">
        <v>2020</v>
      </c>
      <c r="G182" t="s">
        <v>55</v>
      </c>
      <c r="H182" t="s">
        <v>68</v>
      </c>
      <c r="I182" s="1">
        <v>0.96893922050000003</v>
      </c>
      <c r="J182" t="str">
        <f t="shared" si="9"/>
        <v>IOI</v>
      </c>
      <c r="K182" t="str">
        <f t="shared" si="10"/>
        <v>OTH</v>
      </c>
      <c r="L182" t="str">
        <f t="shared" si="11"/>
        <v>BIO</v>
      </c>
    </row>
    <row r="183" spans="1:12" x14ac:dyDescent="0.45">
      <c r="A183" s="5" t="str">
        <f t="shared" si="8"/>
        <v>IOIOTHBIO2025</v>
      </c>
      <c r="B183" t="s">
        <v>384</v>
      </c>
      <c r="C183" t="s">
        <v>388</v>
      </c>
      <c r="D183" t="s">
        <v>437</v>
      </c>
      <c r="E183" t="s">
        <v>438</v>
      </c>
      <c r="F183">
        <v>2025</v>
      </c>
      <c r="G183" t="s">
        <v>55</v>
      </c>
      <c r="H183" t="s">
        <v>68</v>
      </c>
      <c r="I183" s="1">
        <v>0.93450315240000004</v>
      </c>
      <c r="J183" t="str">
        <f t="shared" si="9"/>
        <v>IOI</v>
      </c>
      <c r="K183" t="str">
        <f t="shared" si="10"/>
        <v>OTH</v>
      </c>
      <c r="L183" t="str">
        <f t="shared" si="11"/>
        <v>BIO</v>
      </c>
    </row>
    <row r="184" spans="1:12" x14ac:dyDescent="0.45">
      <c r="A184" s="5" t="str">
        <f t="shared" si="8"/>
        <v>IOIOTHBIO2030</v>
      </c>
      <c r="B184" t="s">
        <v>384</v>
      </c>
      <c r="C184" t="s">
        <v>388</v>
      </c>
      <c r="D184" t="s">
        <v>437</v>
      </c>
      <c r="E184" t="s">
        <v>438</v>
      </c>
      <c r="F184">
        <v>2030</v>
      </c>
      <c r="G184" t="s">
        <v>55</v>
      </c>
      <c r="H184" t="s">
        <v>68</v>
      </c>
      <c r="I184" s="1">
        <v>0.88755512540000003</v>
      </c>
      <c r="J184" t="str">
        <f t="shared" si="9"/>
        <v>IOI</v>
      </c>
      <c r="K184" t="str">
        <f t="shared" si="10"/>
        <v>OTH</v>
      </c>
      <c r="L184" t="str">
        <f t="shared" si="11"/>
        <v>BIO</v>
      </c>
    </row>
    <row r="185" spans="1:12" x14ac:dyDescent="0.45">
      <c r="A185" s="5" t="str">
        <f t="shared" si="8"/>
        <v>IOIOTHBIO2035</v>
      </c>
      <c r="B185" t="s">
        <v>384</v>
      </c>
      <c r="C185" t="s">
        <v>388</v>
      </c>
      <c r="D185" t="s">
        <v>437</v>
      </c>
      <c r="E185" t="s">
        <v>438</v>
      </c>
      <c r="F185">
        <v>2035</v>
      </c>
      <c r="G185" t="s">
        <v>55</v>
      </c>
      <c r="H185" t="s">
        <v>68</v>
      </c>
      <c r="I185" s="1">
        <v>0.85764652590000001</v>
      </c>
      <c r="J185" t="str">
        <f t="shared" si="9"/>
        <v>IOI</v>
      </c>
      <c r="K185" t="str">
        <f t="shared" si="10"/>
        <v>OTH</v>
      </c>
      <c r="L185" t="str">
        <f t="shared" si="11"/>
        <v>BIO</v>
      </c>
    </row>
    <row r="186" spans="1:12" x14ac:dyDescent="0.45">
      <c r="A186" s="5" t="str">
        <f t="shared" si="8"/>
        <v>IOIOTHBIO2040</v>
      </c>
      <c r="B186" t="s">
        <v>384</v>
      </c>
      <c r="C186" t="s">
        <v>388</v>
      </c>
      <c r="D186" t="s">
        <v>437</v>
      </c>
      <c r="E186" t="s">
        <v>438</v>
      </c>
      <c r="F186">
        <v>2040</v>
      </c>
      <c r="G186" t="s">
        <v>55</v>
      </c>
      <c r="H186" t="s">
        <v>68</v>
      </c>
      <c r="I186" s="1">
        <v>0.82411066509999997</v>
      </c>
      <c r="J186" t="str">
        <f t="shared" si="9"/>
        <v>IOI</v>
      </c>
      <c r="K186" t="str">
        <f t="shared" si="10"/>
        <v>OTH</v>
      </c>
      <c r="L186" t="str">
        <f t="shared" si="11"/>
        <v>BIO</v>
      </c>
    </row>
    <row r="187" spans="1:12" x14ac:dyDescent="0.45">
      <c r="A187" s="5" t="str">
        <f t="shared" si="8"/>
        <v>IOIOTHBIO2045</v>
      </c>
      <c r="B187" t="s">
        <v>384</v>
      </c>
      <c r="C187" t="s">
        <v>388</v>
      </c>
      <c r="D187" t="s">
        <v>437</v>
      </c>
      <c r="E187" t="s">
        <v>438</v>
      </c>
      <c r="F187">
        <v>2045</v>
      </c>
      <c r="G187" t="s">
        <v>55</v>
      </c>
      <c r="H187" t="s">
        <v>68</v>
      </c>
      <c r="I187" s="1">
        <v>0.78890540870000003</v>
      </c>
      <c r="J187" t="str">
        <f t="shared" si="9"/>
        <v>IOI</v>
      </c>
      <c r="K187" t="str">
        <f t="shared" si="10"/>
        <v>OTH</v>
      </c>
      <c r="L187" t="str">
        <f t="shared" si="11"/>
        <v>BIO</v>
      </c>
    </row>
    <row r="188" spans="1:12" x14ac:dyDescent="0.45">
      <c r="A188" s="5" t="str">
        <f t="shared" si="8"/>
        <v>IOIOTHBIO2050</v>
      </c>
      <c r="B188" t="s">
        <v>384</v>
      </c>
      <c r="C188" t="s">
        <v>388</v>
      </c>
      <c r="D188" t="s">
        <v>437</v>
      </c>
      <c r="E188" t="s">
        <v>438</v>
      </c>
      <c r="F188">
        <v>2050</v>
      </c>
      <c r="G188" t="s">
        <v>55</v>
      </c>
      <c r="H188" t="s">
        <v>68</v>
      </c>
      <c r="I188" s="1">
        <v>0.75615072189999999</v>
      </c>
      <c r="J188" t="str">
        <f t="shared" si="9"/>
        <v>IOI</v>
      </c>
      <c r="K188" t="str">
        <f t="shared" si="10"/>
        <v>OTH</v>
      </c>
      <c r="L188" t="str">
        <f t="shared" si="11"/>
        <v>BIO</v>
      </c>
    </row>
    <row r="189" spans="1:12" x14ac:dyDescent="0.45">
      <c r="A189" s="5" t="str">
        <f t="shared" si="8"/>
        <v>IOIOTHBIO2055</v>
      </c>
      <c r="B189" t="s">
        <v>384</v>
      </c>
      <c r="C189" t="s">
        <v>388</v>
      </c>
      <c r="D189" t="s">
        <v>437</v>
      </c>
      <c r="E189" t="s">
        <v>438</v>
      </c>
      <c r="F189">
        <v>2055</v>
      </c>
      <c r="G189" t="s">
        <v>55</v>
      </c>
      <c r="H189" t="s">
        <v>68</v>
      </c>
      <c r="I189" s="1">
        <v>0.7316667107</v>
      </c>
      <c r="J189" t="str">
        <f t="shared" si="9"/>
        <v>IOI</v>
      </c>
      <c r="K189" t="str">
        <f t="shared" si="10"/>
        <v>OTH</v>
      </c>
      <c r="L189" t="str">
        <f t="shared" si="11"/>
        <v>BIO</v>
      </c>
    </row>
    <row r="190" spans="1:12" x14ac:dyDescent="0.45">
      <c r="A190" s="5" t="str">
        <f t="shared" si="8"/>
        <v>ACT_COSTIFPSTMOIL2010</v>
      </c>
      <c r="B190" t="s">
        <v>384</v>
      </c>
      <c r="C190" t="s">
        <v>67</v>
      </c>
      <c r="D190" t="s">
        <v>439</v>
      </c>
      <c r="E190" t="s">
        <v>405</v>
      </c>
      <c r="F190">
        <v>2010</v>
      </c>
      <c r="G190" t="s">
        <v>395</v>
      </c>
      <c r="H190" t="s">
        <v>387</v>
      </c>
      <c r="I190" s="1">
        <v>3.0800997100000001E-2</v>
      </c>
      <c r="J190" t="str">
        <f t="shared" si="9"/>
        <v>IFP</v>
      </c>
      <c r="K190" t="str">
        <f t="shared" si="10"/>
        <v>STM</v>
      </c>
      <c r="L190" t="str">
        <f t="shared" si="11"/>
        <v>OIL</v>
      </c>
    </row>
    <row r="191" spans="1:12" x14ac:dyDescent="0.45">
      <c r="A191" s="5" t="str">
        <f t="shared" si="8"/>
        <v>ACT_COSTIFPSTMOIL2015</v>
      </c>
      <c r="B191" t="s">
        <v>384</v>
      </c>
      <c r="C191" t="s">
        <v>67</v>
      </c>
      <c r="D191" t="s">
        <v>439</v>
      </c>
      <c r="E191" t="s">
        <v>405</v>
      </c>
      <c r="F191">
        <v>2015</v>
      </c>
      <c r="G191" t="s">
        <v>395</v>
      </c>
      <c r="H191" t="s">
        <v>387</v>
      </c>
      <c r="I191" s="1">
        <v>3.3809587500000002E-2</v>
      </c>
      <c r="J191" t="str">
        <f t="shared" si="9"/>
        <v>IFP</v>
      </c>
      <c r="K191" t="str">
        <f t="shared" si="10"/>
        <v>STM</v>
      </c>
      <c r="L191" t="str">
        <f t="shared" si="11"/>
        <v>OIL</v>
      </c>
    </row>
    <row r="192" spans="1:12" x14ac:dyDescent="0.45">
      <c r="A192" s="5" t="str">
        <f t="shared" si="8"/>
        <v>ACT_COSTIFPSTMOIL2055</v>
      </c>
      <c r="B192" t="s">
        <v>384</v>
      </c>
      <c r="C192" t="s">
        <v>67</v>
      </c>
      <c r="D192" t="s">
        <v>439</v>
      </c>
      <c r="E192" t="s">
        <v>405</v>
      </c>
      <c r="F192">
        <v>2055</v>
      </c>
      <c r="G192" t="s">
        <v>395</v>
      </c>
      <c r="H192" t="s">
        <v>387</v>
      </c>
      <c r="I192" s="1">
        <v>3.3809587500000002E-2</v>
      </c>
      <c r="J192" t="str">
        <f t="shared" si="9"/>
        <v>IFP</v>
      </c>
      <c r="K192" t="str">
        <f t="shared" si="10"/>
        <v>STM</v>
      </c>
      <c r="L192" t="str">
        <f t="shared" si="11"/>
        <v>OIL</v>
      </c>
    </row>
    <row r="193" spans="1:12" x14ac:dyDescent="0.45">
      <c r="A193" s="5" t="str">
        <f t="shared" si="8"/>
        <v>NCAP_COSTIFPSTMOIL2010</v>
      </c>
      <c r="B193" t="s">
        <v>384</v>
      </c>
      <c r="C193" t="s">
        <v>69</v>
      </c>
      <c r="D193" t="s">
        <v>439</v>
      </c>
      <c r="E193" t="s">
        <v>405</v>
      </c>
      <c r="F193">
        <v>2010</v>
      </c>
      <c r="G193" t="s">
        <v>395</v>
      </c>
      <c r="H193" t="s">
        <v>387</v>
      </c>
      <c r="I193" s="1">
        <v>3.6066050195999999</v>
      </c>
      <c r="J193" t="str">
        <f t="shared" si="9"/>
        <v>IFP</v>
      </c>
      <c r="K193" t="str">
        <f t="shared" si="10"/>
        <v>STM</v>
      </c>
      <c r="L193" t="str">
        <f t="shared" si="11"/>
        <v>OIL</v>
      </c>
    </row>
    <row r="194" spans="1:12" x14ac:dyDescent="0.45">
      <c r="A194" s="5" t="str">
        <f t="shared" si="8"/>
        <v>NCAP_FOMIFPSTMOIL2010</v>
      </c>
      <c r="B194" t="s">
        <v>384</v>
      </c>
      <c r="C194" t="s">
        <v>70</v>
      </c>
      <c r="D194" t="s">
        <v>439</v>
      </c>
      <c r="E194" t="s">
        <v>405</v>
      </c>
      <c r="F194">
        <v>2010</v>
      </c>
      <c r="G194" t="s">
        <v>395</v>
      </c>
      <c r="H194" t="s">
        <v>387</v>
      </c>
      <c r="I194" s="1">
        <v>0.65031000000000005</v>
      </c>
      <c r="J194" t="str">
        <f t="shared" si="9"/>
        <v>IFP</v>
      </c>
      <c r="K194" t="str">
        <f t="shared" si="10"/>
        <v>STM</v>
      </c>
      <c r="L194" t="str">
        <f t="shared" si="11"/>
        <v>OIL</v>
      </c>
    </row>
    <row r="195" spans="1:12" x14ac:dyDescent="0.45">
      <c r="A195" s="5" t="str">
        <f t="shared" ref="A195:A258" si="12">IF(C195="VDA_FLOP","",C195)&amp;J195&amp;K195&amp;L195&amp;F195</f>
        <v>NCAP_TLIFEIFPSTMOIL2010</v>
      </c>
      <c r="B195" t="s">
        <v>384</v>
      </c>
      <c r="C195" t="s">
        <v>71</v>
      </c>
      <c r="D195" t="s">
        <v>439</v>
      </c>
      <c r="E195" t="s">
        <v>405</v>
      </c>
      <c r="F195">
        <v>2010</v>
      </c>
      <c r="G195" t="s">
        <v>395</v>
      </c>
      <c r="H195" t="s">
        <v>68</v>
      </c>
      <c r="I195" s="1">
        <v>50</v>
      </c>
      <c r="J195" t="str">
        <f t="shared" ref="J195:J258" si="13">VLOOKUP(LEFT(E195,3),$U$2:$V$9,2,FALSE)</f>
        <v>IFP</v>
      </c>
      <c r="K195" t="str">
        <f t="shared" ref="K195:K258" si="14">VLOOKUP(RIGHT(E195,3),$R$2:$S$9,2,FALSE)</f>
        <v>STM</v>
      </c>
      <c r="L195" t="str">
        <f t="shared" ref="L195:L258" si="15">IFERROR(VLOOKUP(G195,$O$2:$P$34,2,FALSE),"")</f>
        <v>OIL</v>
      </c>
    </row>
    <row r="196" spans="1:12" x14ac:dyDescent="0.45">
      <c r="A196" s="5" t="str">
        <f t="shared" si="12"/>
        <v>IFPSTMOIL2010</v>
      </c>
      <c r="B196" t="s">
        <v>384</v>
      </c>
      <c r="C196" t="s">
        <v>388</v>
      </c>
      <c r="D196" t="s">
        <v>439</v>
      </c>
      <c r="E196" t="s">
        <v>405</v>
      </c>
      <c r="F196">
        <v>2010</v>
      </c>
      <c r="G196" t="s">
        <v>395</v>
      </c>
      <c r="H196" t="s">
        <v>68</v>
      </c>
      <c r="I196" s="1">
        <v>1.6420361247999999</v>
      </c>
      <c r="J196" t="str">
        <f t="shared" si="13"/>
        <v>IFP</v>
      </c>
      <c r="K196" t="str">
        <f t="shared" si="14"/>
        <v>STM</v>
      </c>
      <c r="L196" t="str">
        <f t="shared" si="15"/>
        <v>OIL</v>
      </c>
    </row>
    <row r="197" spans="1:12" x14ac:dyDescent="0.45">
      <c r="A197" s="5" t="str">
        <f t="shared" si="12"/>
        <v>NCAP_COSTIFPSTMELC2010</v>
      </c>
      <c r="B197" t="s">
        <v>384</v>
      </c>
      <c r="C197" t="s">
        <v>69</v>
      </c>
      <c r="D197" t="s">
        <v>440</v>
      </c>
      <c r="E197" t="s">
        <v>405</v>
      </c>
      <c r="F197">
        <v>2010</v>
      </c>
      <c r="G197" t="s">
        <v>429</v>
      </c>
      <c r="H197" t="s">
        <v>387</v>
      </c>
      <c r="I197" s="1">
        <v>2.6098709723</v>
      </c>
      <c r="J197" t="str">
        <f t="shared" si="13"/>
        <v>IFP</v>
      </c>
      <c r="K197" t="str">
        <f t="shared" si="14"/>
        <v>STM</v>
      </c>
      <c r="L197" t="str">
        <f t="shared" si="15"/>
        <v>ELC</v>
      </c>
    </row>
    <row r="198" spans="1:12" x14ac:dyDescent="0.45">
      <c r="A198" s="5" t="str">
        <f t="shared" si="12"/>
        <v>NCAP_FOMIFPSTMELC2010</v>
      </c>
      <c r="B198" t="s">
        <v>384</v>
      </c>
      <c r="C198" t="s">
        <v>70</v>
      </c>
      <c r="D198" t="s">
        <v>440</v>
      </c>
      <c r="E198" t="s">
        <v>405</v>
      </c>
      <c r="F198">
        <v>2010</v>
      </c>
      <c r="G198" t="s">
        <v>429</v>
      </c>
      <c r="H198" t="s">
        <v>387</v>
      </c>
      <c r="I198" s="1">
        <v>0.67484999999999995</v>
      </c>
      <c r="J198" t="str">
        <f t="shared" si="13"/>
        <v>IFP</v>
      </c>
      <c r="K198" t="str">
        <f t="shared" si="14"/>
        <v>STM</v>
      </c>
      <c r="L198" t="str">
        <f t="shared" si="15"/>
        <v>ELC</v>
      </c>
    </row>
    <row r="199" spans="1:12" x14ac:dyDescent="0.45">
      <c r="A199" s="5" t="str">
        <f t="shared" si="12"/>
        <v>NCAP_TLIFEIFPSTMELC2010</v>
      </c>
      <c r="B199" t="s">
        <v>384</v>
      </c>
      <c r="C199" t="s">
        <v>71</v>
      </c>
      <c r="D199" t="s">
        <v>440</v>
      </c>
      <c r="E199" t="s">
        <v>405</v>
      </c>
      <c r="F199">
        <v>2010</v>
      </c>
      <c r="G199" t="s">
        <v>429</v>
      </c>
      <c r="H199" t="s">
        <v>68</v>
      </c>
      <c r="I199" s="1">
        <v>50</v>
      </c>
      <c r="J199" t="str">
        <f t="shared" si="13"/>
        <v>IFP</v>
      </c>
      <c r="K199" t="str">
        <f t="shared" si="14"/>
        <v>STM</v>
      </c>
      <c r="L199" t="str">
        <f t="shared" si="15"/>
        <v>ELC</v>
      </c>
    </row>
    <row r="200" spans="1:12" x14ac:dyDescent="0.45">
      <c r="A200" s="5" t="str">
        <f t="shared" si="12"/>
        <v>IFPSTMELC2010</v>
      </c>
      <c r="B200" t="s">
        <v>384</v>
      </c>
      <c r="C200" t="s">
        <v>388</v>
      </c>
      <c r="D200" t="s">
        <v>440</v>
      </c>
      <c r="E200" t="s">
        <v>405</v>
      </c>
      <c r="F200">
        <v>2010</v>
      </c>
      <c r="G200" t="s">
        <v>429</v>
      </c>
      <c r="H200" t="s">
        <v>68</v>
      </c>
      <c r="I200" s="1">
        <v>1</v>
      </c>
      <c r="J200" t="str">
        <f t="shared" si="13"/>
        <v>IFP</v>
      </c>
      <c r="K200" t="str">
        <f t="shared" si="14"/>
        <v>STM</v>
      </c>
      <c r="L200" t="str">
        <f t="shared" si="15"/>
        <v>ELC</v>
      </c>
    </row>
    <row r="201" spans="1:12" x14ac:dyDescent="0.45">
      <c r="A201" s="5" t="str">
        <f t="shared" si="12"/>
        <v>ACT_COSTILPSTMCOA2010</v>
      </c>
      <c r="B201" t="s">
        <v>384</v>
      </c>
      <c r="C201" t="s">
        <v>67</v>
      </c>
      <c r="D201" t="s">
        <v>441</v>
      </c>
      <c r="E201" t="s">
        <v>408</v>
      </c>
      <c r="F201">
        <v>2010</v>
      </c>
      <c r="G201" t="s">
        <v>53</v>
      </c>
      <c r="H201" t="s">
        <v>387</v>
      </c>
      <c r="I201" s="1">
        <v>0.71696603810000004</v>
      </c>
      <c r="J201" t="str">
        <f t="shared" si="13"/>
        <v>ILP</v>
      </c>
      <c r="K201" t="str">
        <f t="shared" si="14"/>
        <v>STM</v>
      </c>
      <c r="L201" t="str">
        <f t="shared" si="15"/>
        <v>COA</v>
      </c>
    </row>
    <row r="202" spans="1:12" x14ac:dyDescent="0.45">
      <c r="A202" s="5" t="str">
        <f t="shared" si="12"/>
        <v>ACT_COSTILPSTMCOA2015</v>
      </c>
      <c r="B202" t="s">
        <v>384</v>
      </c>
      <c r="C202" t="s">
        <v>67</v>
      </c>
      <c r="D202" t="s">
        <v>441</v>
      </c>
      <c r="E202" t="s">
        <v>408</v>
      </c>
      <c r="F202">
        <v>2015</v>
      </c>
      <c r="G202" t="s">
        <v>53</v>
      </c>
      <c r="H202" t="s">
        <v>387</v>
      </c>
      <c r="I202" s="1">
        <v>1.516734993</v>
      </c>
      <c r="J202" t="str">
        <f t="shared" si="13"/>
        <v>ILP</v>
      </c>
      <c r="K202" t="str">
        <f t="shared" si="14"/>
        <v>STM</v>
      </c>
      <c r="L202" t="str">
        <f t="shared" si="15"/>
        <v>COA</v>
      </c>
    </row>
    <row r="203" spans="1:12" x14ac:dyDescent="0.45">
      <c r="A203" s="5" t="str">
        <f t="shared" si="12"/>
        <v>ACT_COSTILPSTMCOA2055</v>
      </c>
      <c r="B203" t="s">
        <v>384</v>
      </c>
      <c r="C203" t="s">
        <v>67</v>
      </c>
      <c r="D203" t="s">
        <v>441</v>
      </c>
      <c r="E203" t="s">
        <v>408</v>
      </c>
      <c r="F203">
        <v>2055</v>
      </c>
      <c r="G203" t="s">
        <v>53</v>
      </c>
      <c r="H203" t="s">
        <v>387</v>
      </c>
      <c r="I203" s="1">
        <v>1.516734993</v>
      </c>
      <c r="J203" t="str">
        <f t="shared" si="13"/>
        <v>ILP</v>
      </c>
      <c r="K203" t="str">
        <f t="shared" si="14"/>
        <v>STM</v>
      </c>
      <c r="L203" t="str">
        <f t="shared" si="15"/>
        <v>COA</v>
      </c>
    </row>
    <row r="204" spans="1:12" x14ac:dyDescent="0.45">
      <c r="A204" s="5" t="str">
        <f t="shared" si="12"/>
        <v>NCAP_COSTILPSTMCOA2010</v>
      </c>
      <c r="B204" t="s">
        <v>384</v>
      </c>
      <c r="C204" t="s">
        <v>69</v>
      </c>
      <c r="D204" t="s">
        <v>441</v>
      </c>
      <c r="E204" t="s">
        <v>408</v>
      </c>
      <c r="F204">
        <v>2010</v>
      </c>
      <c r="G204" t="s">
        <v>53</v>
      </c>
      <c r="H204" t="s">
        <v>387</v>
      </c>
      <c r="I204" s="1">
        <v>4.3157925401000004</v>
      </c>
      <c r="J204" t="str">
        <f t="shared" si="13"/>
        <v>ILP</v>
      </c>
      <c r="K204" t="str">
        <f t="shared" si="14"/>
        <v>STM</v>
      </c>
      <c r="L204" t="str">
        <f t="shared" si="15"/>
        <v>COA</v>
      </c>
    </row>
    <row r="205" spans="1:12" x14ac:dyDescent="0.45">
      <c r="A205" s="5" t="str">
        <f t="shared" si="12"/>
        <v>NCAP_FOMILPSTMCOA2010</v>
      </c>
      <c r="B205" t="s">
        <v>384</v>
      </c>
      <c r="C205" t="s">
        <v>70</v>
      </c>
      <c r="D205" t="s">
        <v>441</v>
      </c>
      <c r="E205" t="s">
        <v>408</v>
      </c>
      <c r="F205">
        <v>2010</v>
      </c>
      <c r="G205" t="s">
        <v>53</v>
      </c>
      <c r="H205" t="s">
        <v>387</v>
      </c>
      <c r="I205" s="1">
        <v>0.65384858769999998</v>
      </c>
      <c r="J205" t="str">
        <f t="shared" si="13"/>
        <v>ILP</v>
      </c>
      <c r="K205" t="str">
        <f t="shared" si="14"/>
        <v>STM</v>
      </c>
      <c r="L205" t="str">
        <f t="shared" si="15"/>
        <v>COA</v>
      </c>
    </row>
    <row r="206" spans="1:12" x14ac:dyDescent="0.45">
      <c r="A206" s="5" t="str">
        <f t="shared" si="12"/>
        <v>NCAP_TLIFEILPSTMCOA2010</v>
      </c>
      <c r="B206" t="s">
        <v>384</v>
      </c>
      <c r="C206" t="s">
        <v>71</v>
      </c>
      <c r="D206" t="s">
        <v>441</v>
      </c>
      <c r="E206" t="s">
        <v>408</v>
      </c>
      <c r="F206">
        <v>2010</v>
      </c>
      <c r="G206" t="s">
        <v>53</v>
      </c>
      <c r="H206" t="s">
        <v>68</v>
      </c>
      <c r="I206" s="1">
        <v>50</v>
      </c>
      <c r="J206" t="str">
        <f t="shared" si="13"/>
        <v>ILP</v>
      </c>
      <c r="K206" t="str">
        <f t="shared" si="14"/>
        <v>STM</v>
      </c>
      <c r="L206" t="str">
        <f t="shared" si="15"/>
        <v>COA</v>
      </c>
    </row>
    <row r="207" spans="1:12" x14ac:dyDescent="0.45">
      <c r="A207" s="5" t="str">
        <f t="shared" si="12"/>
        <v>ILPSTMCOA2010</v>
      </c>
      <c r="B207" t="s">
        <v>384</v>
      </c>
      <c r="C207" t="s">
        <v>388</v>
      </c>
      <c r="D207" t="s">
        <v>441</v>
      </c>
      <c r="E207" t="s">
        <v>408</v>
      </c>
      <c r="F207">
        <v>2010</v>
      </c>
      <c r="G207" t="s">
        <v>53</v>
      </c>
      <c r="H207" t="s">
        <v>68</v>
      </c>
      <c r="I207" s="1">
        <v>1.2054244098</v>
      </c>
      <c r="J207" t="str">
        <f t="shared" si="13"/>
        <v>ILP</v>
      </c>
      <c r="K207" t="str">
        <f t="shared" si="14"/>
        <v>STM</v>
      </c>
      <c r="L207" t="str">
        <f t="shared" si="15"/>
        <v>COA</v>
      </c>
    </row>
    <row r="208" spans="1:12" x14ac:dyDescent="0.45">
      <c r="A208" s="5" t="str">
        <f t="shared" si="12"/>
        <v>NCAP_TLIFEIFPOTHNGA2010</v>
      </c>
      <c r="B208" t="s">
        <v>384</v>
      </c>
      <c r="C208" t="s">
        <v>71</v>
      </c>
      <c r="D208" t="s">
        <v>442</v>
      </c>
      <c r="E208" t="s">
        <v>399</v>
      </c>
      <c r="F208">
        <v>2010</v>
      </c>
      <c r="G208" t="s">
        <v>58</v>
      </c>
      <c r="H208" t="s">
        <v>68</v>
      </c>
      <c r="I208" s="1">
        <v>30</v>
      </c>
      <c r="J208" t="str">
        <f t="shared" si="13"/>
        <v>IFP</v>
      </c>
      <c r="K208" t="str">
        <f t="shared" si="14"/>
        <v>OTH</v>
      </c>
      <c r="L208" t="str">
        <f t="shared" si="15"/>
        <v>NGA</v>
      </c>
    </row>
    <row r="209" spans="1:12" x14ac:dyDescent="0.45">
      <c r="A209" s="5" t="str">
        <f t="shared" si="12"/>
        <v>IFPOTHNGA2010</v>
      </c>
      <c r="B209" t="s">
        <v>384</v>
      </c>
      <c r="C209" t="s">
        <v>388</v>
      </c>
      <c r="D209" t="s">
        <v>442</v>
      </c>
      <c r="E209" t="s">
        <v>399</v>
      </c>
      <c r="F209">
        <v>2010</v>
      </c>
      <c r="G209" t="s">
        <v>58</v>
      </c>
      <c r="H209" t="s">
        <v>68</v>
      </c>
      <c r="I209" s="1">
        <v>1</v>
      </c>
      <c r="J209" t="str">
        <f t="shared" si="13"/>
        <v>IFP</v>
      </c>
      <c r="K209" t="str">
        <f t="shared" si="14"/>
        <v>OTH</v>
      </c>
      <c r="L209" t="str">
        <f t="shared" si="15"/>
        <v>NGA</v>
      </c>
    </row>
    <row r="210" spans="1:12" x14ac:dyDescent="0.45">
      <c r="A210" s="5" t="str">
        <f t="shared" si="12"/>
        <v>IFPOTHNGA2011</v>
      </c>
      <c r="B210" t="s">
        <v>384</v>
      </c>
      <c r="C210" t="s">
        <v>388</v>
      </c>
      <c r="D210" t="s">
        <v>442</v>
      </c>
      <c r="E210" t="s">
        <v>399</v>
      </c>
      <c r="F210">
        <v>2011</v>
      </c>
      <c r="G210" t="s">
        <v>58</v>
      </c>
      <c r="H210" t="s">
        <v>68</v>
      </c>
      <c r="I210" s="1">
        <v>1</v>
      </c>
      <c r="J210" t="str">
        <f t="shared" si="13"/>
        <v>IFP</v>
      </c>
      <c r="K210" t="str">
        <f t="shared" si="14"/>
        <v>OTH</v>
      </c>
      <c r="L210" t="str">
        <f t="shared" si="15"/>
        <v>NGA</v>
      </c>
    </row>
    <row r="211" spans="1:12" x14ac:dyDescent="0.45">
      <c r="A211" s="5" t="str">
        <f t="shared" si="12"/>
        <v>IFPOTHNGA2015</v>
      </c>
      <c r="B211" t="s">
        <v>384</v>
      </c>
      <c r="C211" t="s">
        <v>388</v>
      </c>
      <c r="D211" t="s">
        <v>442</v>
      </c>
      <c r="E211" t="s">
        <v>399</v>
      </c>
      <c r="F211">
        <v>2015</v>
      </c>
      <c r="G211" t="s">
        <v>58</v>
      </c>
      <c r="H211" t="s">
        <v>68</v>
      </c>
      <c r="I211" s="1">
        <v>1</v>
      </c>
      <c r="J211" t="str">
        <f t="shared" si="13"/>
        <v>IFP</v>
      </c>
      <c r="K211" t="str">
        <f t="shared" si="14"/>
        <v>OTH</v>
      </c>
      <c r="L211" t="str">
        <f t="shared" si="15"/>
        <v>NGA</v>
      </c>
    </row>
    <row r="212" spans="1:12" x14ac:dyDescent="0.45">
      <c r="A212" s="5" t="str">
        <f t="shared" si="12"/>
        <v>IFPOTHNGA2020</v>
      </c>
      <c r="B212" t="s">
        <v>384</v>
      </c>
      <c r="C212" t="s">
        <v>388</v>
      </c>
      <c r="D212" t="s">
        <v>442</v>
      </c>
      <c r="E212" t="s">
        <v>399</v>
      </c>
      <c r="F212">
        <v>2020</v>
      </c>
      <c r="G212" t="s">
        <v>58</v>
      </c>
      <c r="H212" t="s">
        <v>68</v>
      </c>
      <c r="I212" s="1">
        <v>0.90545103459999998</v>
      </c>
      <c r="J212" t="str">
        <f t="shared" si="13"/>
        <v>IFP</v>
      </c>
      <c r="K212" t="str">
        <f t="shared" si="14"/>
        <v>OTH</v>
      </c>
      <c r="L212" t="str">
        <f t="shared" si="15"/>
        <v>NGA</v>
      </c>
    </row>
    <row r="213" spans="1:12" x14ac:dyDescent="0.45">
      <c r="A213" s="5" t="str">
        <f t="shared" si="12"/>
        <v>IFPOTHNGA2025</v>
      </c>
      <c r="B213" t="s">
        <v>384</v>
      </c>
      <c r="C213" t="s">
        <v>388</v>
      </c>
      <c r="D213" t="s">
        <v>442</v>
      </c>
      <c r="E213" t="s">
        <v>399</v>
      </c>
      <c r="F213">
        <v>2025</v>
      </c>
      <c r="G213" t="s">
        <v>58</v>
      </c>
      <c r="H213" t="s">
        <v>68</v>
      </c>
      <c r="I213" s="1">
        <v>0.89881305160000002</v>
      </c>
      <c r="J213" t="str">
        <f t="shared" si="13"/>
        <v>IFP</v>
      </c>
      <c r="K213" t="str">
        <f t="shared" si="14"/>
        <v>OTH</v>
      </c>
      <c r="L213" t="str">
        <f t="shared" si="15"/>
        <v>NGA</v>
      </c>
    </row>
    <row r="214" spans="1:12" x14ac:dyDescent="0.45">
      <c r="A214" s="5" t="str">
        <f t="shared" si="12"/>
        <v>IFPOTHNGA2030</v>
      </c>
      <c r="B214" t="s">
        <v>384</v>
      </c>
      <c r="C214" t="s">
        <v>388</v>
      </c>
      <c r="D214" t="s">
        <v>442</v>
      </c>
      <c r="E214" t="s">
        <v>399</v>
      </c>
      <c r="F214">
        <v>2030</v>
      </c>
      <c r="G214" t="s">
        <v>58</v>
      </c>
      <c r="H214" t="s">
        <v>68</v>
      </c>
      <c r="I214" s="1">
        <v>0.88758746300000002</v>
      </c>
      <c r="J214" t="str">
        <f t="shared" si="13"/>
        <v>IFP</v>
      </c>
      <c r="K214" t="str">
        <f t="shared" si="14"/>
        <v>OTH</v>
      </c>
      <c r="L214" t="str">
        <f t="shared" si="15"/>
        <v>NGA</v>
      </c>
    </row>
    <row r="215" spans="1:12" x14ac:dyDescent="0.45">
      <c r="A215" s="5" t="str">
        <f t="shared" si="12"/>
        <v>IFPOTHNGA2035</v>
      </c>
      <c r="B215" t="s">
        <v>384</v>
      </c>
      <c r="C215" t="s">
        <v>388</v>
      </c>
      <c r="D215" t="s">
        <v>442</v>
      </c>
      <c r="E215" t="s">
        <v>399</v>
      </c>
      <c r="F215">
        <v>2035</v>
      </c>
      <c r="G215" t="s">
        <v>58</v>
      </c>
      <c r="H215" t="s">
        <v>68</v>
      </c>
      <c r="I215" s="1">
        <v>0.87397710390000005</v>
      </c>
      <c r="J215" t="str">
        <f t="shared" si="13"/>
        <v>IFP</v>
      </c>
      <c r="K215" t="str">
        <f t="shared" si="14"/>
        <v>OTH</v>
      </c>
      <c r="L215" t="str">
        <f t="shared" si="15"/>
        <v>NGA</v>
      </c>
    </row>
    <row r="216" spans="1:12" x14ac:dyDescent="0.45">
      <c r="A216" s="5" t="str">
        <f t="shared" si="12"/>
        <v>IFPOTHNGA2040</v>
      </c>
      <c r="B216" t="s">
        <v>384</v>
      </c>
      <c r="C216" t="s">
        <v>388</v>
      </c>
      <c r="D216" t="s">
        <v>442</v>
      </c>
      <c r="E216" t="s">
        <v>399</v>
      </c>
      <c r="F216">
        <v>2040</v>
      </c>
      <c r="G216" t="s">
        <v>58</v>
      </c>
      <c r="H216" t="s">
        <v>68</v>
      </c>
      <c r="I216" s="1">
        <v>0.85957260170000005</v>
      </c>
      <c r="J216" t="str">
        <f t="shared" si="13"/>
        <v>IFP</v>
      </c>
      <c r="K216" t="str">
        <f t="shared" si="14"/>
        <v>OTH</v>
      </c>
      <c r="L216" t="str">
        <f t="shared" si="15"/>
        <v>NGA</v>
      </c>
    </row>
    <row r="217" spans="1:12" x14ac:dyDescent="0.45">
      <c r="A217" s="5" t="str">
        <f t="shared" si="12"/>
        <v>IFPOTHNGA2045</v>
      </c>
      <c r="B217" t="s">
        <v>384</v>
      </c>
      <c r="C217" t="s">
        <v>388</v>
      </c>
      <c r="D217" t="s">
        <v>442</v>
      </c>
      <c r="E217" t="s">
        <v>399</v>
      </c>
      <c r="F217">
        <v>2045</v>
      </c>
      <c r="G217" t="s">
        <v>58</v>
      </c>
      <c r="H217" t="s">
        <v>68</v>
      </c>
      <c r="I217" s="1">
        <v>0.84825651960000004</v>
      </c>
      <c r="J217" t="str">
        <f t="shared" si="13"/>
        <v>IFP</v>
      </c>
      <c r="K217" t="str">
        <f t="shared" si="14"/>
        <v>OTH</v>
      </c>
      <c r="L217" t="str">
        <f t="shared" si="15"/>
        <v>NGA</v>
      </c>
    </row>
    <row r="218" spans="1:12" x14ac:dyDescent="0.45">
      <c r="A218" s="5" t="str">
        <f t="shared" si="12"/>
        <v>IFPOTHNGA2050</v>
      </c>
      <c r="B218" t="s">
        <v>384</v>
      </c>
      <c r="C218" t="s">
        <v>388</v>
      </c>
      <c r="D218" t="s">
        <v>442</v>
      </c>
      <c r="E218" t="s">
        <v>399</v>
      </c>
      <c r="F218">
        <v>2050</v>
      </c>
      <c r="G218" t="s">
        <v>58</v>
      </c>
      <c r="H218" t="s">
        <v>68</v>
      </c>
      <c r="I218" s="1">
        <v>0.83773104929999997</v>
      </c>
      <c r="J218" t="str">
        <f t="shared" si="13"/>
        <v>IFP</v>
      </c>
      <c r="K218" t="str">
        <f t="shared" si="14"/>
        <v>OTH</v>
      </c>
      <c r="L218" t="str">
        <f t="shared" si="15"/>
        <v>NGA</v>
      </c>
    </row>
    <row r="219" spans="1:12" x14ac:dyDescent="0.45">
      <c r="A219" s="5" t="str">
        <f t="shared" si="12"/>
        <v>IFPOTHNGA2055</v>
      </c>
      <c r="B219" t="s">
        <v>384</v>
      </c>
      <c r="C219" t="s">
        <v>388</v>
      </c>
      <c r="D219" t="s">
        <v>442</v>
      </c>
      <c r="E219" t="s">
        <v>399</v>
      </c>
      <c r="F219">
        <v>2055</v>
      </c>
      <c r="G219" t="s">
        <v>58</v>
      </c>
      <c r="H219" t="s">
        <v>68</v>
      </c>
      <c r="I219" s="1">
        <v>0.82701959160000005</v>
      </c>
      <c r="J219" t="str">
        <f t="shared" si="13"/>
        <v>IFP</v>
      </c>
      <c r="K219" t="str">
        <f t="shared" si="14"/>
        <v>OTH</v>
      </c>
      <c r="L219" t="str">
        <f t="shared" si="15"/>
        <v>NGA</v>
      </c>
    </row>
    <row r="220" spans="1:12" x14ac:dyDescent="0.45">
      <c r="A220" s="5" t="str">
        <f t="shared" si="12"/>
        <v>ACT_COSTIFPOTHBIO2015</v>
      </c>
      <c r="B220" t="s">
        <v>384</v>
      </c>
      <c r="C220" t="s">
        <v>67</v>
      </c>
      <c r="D220" t="s">
        <v>443</v>
      </c>
      <c r="E220" t="s">
        <v>399</v>
      </c>
      <c r="F220">
        <v>2015</v>
      </c>
      <c r="G220" t="s">
        <v>55</v>
      </c>
      <c r="H220" t="s">
        <v>387</v>
      </c>
      <c r="I220" s="1">
        <v>0.15821292980000001</v>
      </c>
      <c r="J220" t="str">
        <f t="shared" si="13"/>
        <v>IFP</v>
      </c>
      <c r="K220" t="str">
        <f t="shared" si="14"/>
        <v>OTH</v>
      </c>
      <c r="L220" t="str">
        <f t="shared" si="15"/>
        <v>BIO</v>
      </c>
    </row>
    <row r="221" spans="1:12" x14ac:dyDescent="0.45">
      <c r="A221" s="5" t="str">
        <f t="shared" si="12"/>
        <v>ACT_COSTIFPOTHBIO2055</v>
      </c>
      <c r="B221" t="s">
        <v>384</v>
      </c>
      <c r="C221" t="s">
        <v>67</v>
      </c>
      <c r="D221" t="s">
        <v>443</v>
      </c>
      <c r="E221" t="s">
        <v>399</v>
      </c>
      <c r="F221">
        <v>2055</v>
      </c>
      <c r="G221" t="s">
        <v>55</v>
      </c>
      <c r="H221" t="s">
        <v>387</v>
      </c>
      <c r="I221" s="1">
        <v>0.15821292980000001</v>
      </c>
      <c r="J221" t="str">
        <f t="shared" si="13"/>
        <v>IFP</v>
      </c>
      <c r="K221" t="str">
        <f t="shared" si="14"/>
        <v>OTH</v>
      </c>
      <c r="L221" t="str">
        <f t="shared" si="15"/>
        <v>BIO</v>
      </c>
    </row>
    <row r="222" spans="1:12" x14ac:dyDescent="0.45">
      <c r="A222" s="5" t="str">
        <f t="shared" si="12"/>
        <v>NCAP_TLIFEIFPOTHBIO2010</v>
      </c>
      <c r="B222" t="s">
        <v>384</v>
      </c>
      <c r="C222" t="s">
        <v>71</v>
      </c>
      <c r="D222" t="s">
        <v>443</v>
      </c>
      <c r="E222" t="s">
        <v>399</v>
      </c>
      <c r="F222">
        <v>2010</v>
      </c>
      <c r="G222" t="s">
        <v>55</v>
      </c>
      <c r="H222" t="s">
        <v>68</v>
      </c>
      <c r="I222" s="1">
        <v>50</v>
      </c>
      <c r="J222" t="str">
        <f t="shared" si="13"/>
        <v>IFP</v>
      </c>
      <c r="K222" t="str">
        <f t="shared" si="14"/>
        <v>OTH</v>
      </c>
      <c r="L222" t="str">
        <f t="shared" si="15"/>
        <v>BIO</v>
      </c>
    </row>
    <row r="223" spans="1:12" x14ac:dyDescent="0.45">
      <c r="A223" s="5" t="str">
        <f t="shared" si="12"/>
        <v>IFPOTHBIO2010</v>
      </c>
      <c r="B223" t="s">
        <v>384</v>
      </c>
      <c r="C223" t="s">
        <v>388</v>
      </c>
      <c r="D223" t="s">
        <v>443</v>
      </c>
      <c r="E223" t="s">
        <v>399</v>
      </c>
      <c r="F223">
        <v>2010</v>
      </c>
      <c r="G223" t="s">
        <v>55</v>
      </c>
      <c r="H223" t="s">
        <v>68</v>
      </c>
      <c r="I223" s="1">
        <v>1.4118311450000001</v>
      </c>
      <c r="J223" t="str">
        <f t="shared" si="13"/>
        <v>IFP</v>
      </c>
      <c r="K223" t="str">
        <f t="shared" si="14"/>
        <v>OTH</v>
      </c>
      <c r="L223" t="str">
        <f t="shared" si="15"/>
        <v>BIO</v>
      </c>
    </row>
    <row r="224" spans="1:12" x14ac:dyDescent="0.45">
      <c r="A224" s="5" t="str">
        <f t="shared" si="12"/>
        <v>NCAP_TLIFEIFPOTHELC2010</v>
      </c>
      <c r="B224" t="s">
        <v>384</v>
      </c>
      <c r="C224" t="s">
        <v>71</v>
      </c>
      <c r="D224" t="s">
        <v>444</v>
      </c>
      <c r="E224" t="s">
        <v>399</v>
      </c>
      <c r="F224">
        <v>2010</v>
      </c>
      <c r="G224" t="s">
        <v>429</v>
      </c>
      <c r="H224" t="s">
        <v>68</v>
      </c>
      <c r="I224" s="1">
        <v>30</v>
      </c>
      <c r="J224" t="str">
        <f t="shared" si="13"/>
        <v>IFP</v>
      </c>
      <c r="K224" t="str">
        <f t="shared" si="14"/>
        <v>OTH</v>
      </c>
      <c r="L224" t="str">
        <f t="shared" si="15"/>
        <v>ELC</v>
      </c>
    </row>
    <row r="225" spans="1:12" x14ac:dyDescent="0.45">
      <c r="A225" s="5" t="str">
        <f t="shared" si="12"/>
        <v>IFPOTHELC2010</v>
      </c>
      <c r="B225" t="s">
        <v>384</v>
      </c>
      <c r="C225" t="s">
        <v>388</v>
      </c>
      <c r="D225" t="s">
        <v>444</v>
      </c>
      <c r="E225" t="s">
        <v>399</v>
      </c>
      <c r="F225">
        <v>2010</v>
      </c>
      <c r="G225" t="s">
        <v>429</v>
      </c>
      <c r="H225" t="s">
        <v>68</v>
      </c>
      <c r="I225" s="1">
        <v>1</v>
      </c>
      <c r="J225" t="str">
        <f t="shared" si="13"/>
        <v>IFP</v>
      </c>
      <c r="K225" t="str">
        <f t="shared" si="14"/>
        <v>OTH</v>
      </c>
      <c r="L225" t="str">
        <f t="shared" si="15"/>
        <v>ELC</v>
      </c>
    </row>
    <row r="226" spans="1:12" x14ac:dyDescent="0.45">
      <c r="A226" s="5" t="str">
        <f t="shared" si="12"/>
        <v>IFPOTHELC2011</v>
      </c>
      <c r="B226" t="s">
        <v>384</v>
      </c>
      <c r="C226" t="s">
        <v>388</v>
      </c>
      <c r="D226" t="s">
        <v>444</v>
      </c>
      <c r="E226" t="s">
        <v>399</v>
      </c>
      <c r="F226">
        <v>2011</v>
      </c>
      <c r="G226" t="s">
        <v>429</v>
      </c>
      <c r="H226" t="s">
        <v>68</v>
      </c>
      <c r="I226" s="1">
        <v>1</v>
      </c>
      <c r="J226" t="str">
        <f t="shared" si="13"/>
        <v>IFP</v>
      </c>
      <c r="K226" t="str">
        <f t="shared" si="14"/>
        <v>OTH</v>
      </c>
      <c r="L226" t="str">
        <f t="shared" si="15"/>
        <v>ELC</v>
      </c>
    </row>
    <row r="227" spans="1:12" x14ac:dyDescent="0.45">
      <c r="A227" s="5" t="str">
        <f t="shared" si="12"/>
        <v>IFPOTHELC2015</v>
      </c>
      <c r="B227" t="s">
        <v>384</v>
      </c>
      <c r="C227" t="s">
        <v>388</v>
      </c>
      <c r="D227" t="s">
        <v>444</v>
      </c>
      <c r="E227" t="s">
        <v>399</v>
      </c>
      <c r="F227">
        <v>2015</v>
      </c>
      <c r="G227" t="s">
        <v>429</v>
      </c>
      <c r="H227" t="s">
        <v>68</v>
      </c>
      <c r="I227" s="1">
        <v>1</v>
      </c>
      <c r="J227" t="str">
        <f t="shared" si="13"/>
        <v>IFP</v>
      </c>
      <c r="K227" t="str">
        <f t="shared" si="14"/>
        <v>OTH</v>
      </c>
      <c r="L227" t="str">
        <f t="shared" si="15"/>
        <v>ELC</v>
      </c>
    </row>
    <row r="228" spans="1:12" x14ac:dyDescent="0.45">
      <c r="A228" s="5" t="str">
        <f t="shared" si="12"/>
        <v>IFPOTHELC2020</v>
      </c>
      <c r="B228" t="s">
        <v>384</v>
      </c>
      <c r="C228" t="s">
        <v>388</v>
      </c>
      <c r="D228" t="s">
        <v>444</v>
      </c>
      <c r="E228" t="s">
        <v>399</v>
      </c>
      <c r="F228">
        <v>2020</v>
      </c>
      <c r="G228" t="s">
        <v>429</v>
      </c>
      <c r="H228" t="s">
        <v>68</v>
      </c>
      <c r="I228" s="1">
        <v>0.90545103459999998</v>
      </c>
      <c r="J228" t="str">
        <f t="shared" si="13"/>
        <v>IFP</v>
      </c>
      <c r="K228" t="str">
        <f t="shared" si="14"/>
        <v>OTH</v>
      </c>
      <c r="L228" t="str">
        <f t="shared" si="15"/>
        <v>ELC</v>
      </c>
    </row>
    <row r="229" spans="1:12" x14ac:dyDescent="0.45">
      <c r="A229" s="5" t="str">
        <f t="shared" si="12"/>
        <v>IFPOTHELC2025</v>
      </c>
      <c r="B229" t="s">
        <v>384</v>
      </c>
      <c r="C229" t="s">
        <v>388</v>
      </c>
      <c r="D229" t="s">
        <v>444</v>
      </c>
      <c r="E229" t="s">
        <v>399</v>
      </c>
      <c r="F229">
        <v>2025</v>
      </c>
      <c r="G229" t="s">
        <v>429</v>
      </c>
      <c r="H229" t="s">
        <v>68</v>
      </c>
      <c r="I229" s="1">
        <v>0.89881305160000002</v>
      </c>
      <c r="J229" t="str">
        <f t="shared" si="13"/>
        <v>IFP</v>
      </c>
      <c r="K229" t="str">
        <f t="shared" si="14"/>
        <v>OTH</v>
      </c>
      <c r="L229" t="str">
        <f t="shared" si="15"/>
        <v>ELC</v>
      </c>
    </row>
    <row r="230" spans="1:12" x14ac:dyDescent="0.45">
      <c r="A230" s="5" t="str">
        <f t="shared" si="12"/>
        <v>IFPOTHELC2030</v>
      </c>
      <c r="B230" t="s">
        <v>384</v>
      </c>
      <c r="C230" t="s">
        <v>388</v>
      </c>
      <c r="D230" t="s">
        <v>444</v>
      </c>
      <c r="E230" t="s">
        <v>399</v>
      </c>
      <c r="F230">
        <v>2030</v>
      </c>
      <c r="G230" t="s">
        <v>429</v>
      </c>
      <c r="H230" t="s">
        <v>68</v>
      </c>
      <c r="I230" s="1">
        <v>0.88758746300000002</v>
      </c>
      <c r="J230" t="str">
        <f t="shared" si="13"/>
        <v>IFP</v>
      </c>
      <c r="K230" t="str">
        <f t="shared" si="14"/>
        <v>OTH</v>
      </c>
      <c r="L230" t="str">
        <f t="shared" si="15"/>
        <v>ELC</v>
      </c>
    </row>
    <row r="231" spans="1:12" x14ac:dyDescent="0.45">
      <c r="A231" s="5" t="str">
        <f t="shared" si="12"/>
        <v>IFPOTHELC2035</v>
      </c>
      <c r="B231" t="s">
        <v>384</v>
      </c>
      <c r="C231" t="s">
        <v>388</v>
      </c>
      <c r="D231" t="s">
        <v>444</v>
      </c>
      <c r="E231" t="s">
        <v>399</v>
      </c>
      <c r="F231">
        <v>2035</v>
      </c>
      <c r="G231" t="s">
        <v>429</v>
      </c>
      <c r="H231" t="s">
        <v>68</v>
      </c>
      <c r="I231" s="1">
        <v>0.87397710390000005</v>
      </c>
      <c r="J231" t="str">
        <f t="shared" si="13"/>
        <v>IFP</v>
      </c>
      <c r="K231" t="str">
        <f t="shared" si="14"/>
        <v>OTH</v>
      </c>
      <c r="L231" t="str">
        <f t="shared" si="15"/>
        <v>ELC</v>
      </c>
    </row>
    <row r="232" spans="1:12" x14ac:dyDescent="0.45">
      <c r="A232" s="5" t="str">
        <f t="shared" si="12"/>
        <v>IFPOTHELC2040</v>
      </c>
      <c r="B232" t="s">
        <v>384</v>
      </c>
      <c r="C232" t="s">
        <v>388</v>
      </c>
      <c r="D232" t="s">
        <v>444</v>
      </c>
      <c r="E232" t="s">
        <v>399</v>
      </c>
      <c r="F232">
        <v>2040</v>
      </c>
      <c r="G232" t="s">
        <v>429</v>
      </c>
      <c r="H232" t="s">
        <v>68</v>
      </c>
      <c r="I232" s="1">
        <v>0.85957260170000005</v>
      </c>
      <c r="J232" t="str">
        <f t="shared" si="13"/>
        <v>IFP</v>
      </c>
      <c r="K232" t="str">
        <f t="shared" si="14"/>
        <v>OTH</v>
      </c>
      <c r="L232" t="str">
        <f t="shared" si="15"/>
        <v>ELC</v>
      </c>
    </row>
    <row r="233" spans="1:12" x14ac:dyDescent="0.45">
      <c r="A233" s="5" t="str">
        <f t="shared" si="12"/>
        <v>IFPOTHELC2045</v>
      </c>
      <c r="B233" t="s">
        <v>384</v>
      </c>
      <c r="C233" t="s">
        <v>388</v>
      </c>
      <c r="D233" t="s">
        <v>444</v>
      </c>
      <c r="E233" t="s">
        <v>399</v>
      </c>
      <c r="F233">
        <v>2045</v>
      </c>
      <c r="G233" t="s">
        <v>429</v>
      </c>
      <c r="H233" t="s">
        <v>68</v>
      </c>
      <c r="I233" s="1">
        <v>0.84825651960000004</v>
      </c>
      <c r="J233" t="str">
        <f t="shared" si="13"/>
        <v>IFP</v>
      </c>
      <c r="K233" t="str">
        <f t="shared" si="14"/>
        <v>OTH</v>
      </c>
      <c r="L233" t="str">
        <f t="shared" si="15"/>
        <v>ELC</v>
      </c>
    </row>
    <row r="234" spans="1:12" x14ac:dyDescent="0.45">
      <c r="A234" s="5" t="str">
        <f t="shared" si="12"/>
        <v>IFPOTHELC2050</v>
      </c>
      <c r="B234" t="s">
        <v>384</v>
      </c>
      <c r="C234" t="s">
        <v>388</v>
      </c>
      <c r="D234" t="s">
        <v>444</v>
      </c>
      <c r="E234" t="s">
        <v>399</v>
      </c>
      <c r="F234">
        <v>2050</v>
      </c>
      <c r="G234" t="s">
        <v>429</v>
      </c>
      <c r="H234" t="s">
        <v>68</v>
      </c>
      <c r="I234" s="1">
        <v>0.83773104929999997</v>
      </c>
      <c r="J234" t="str">
        <f t="shared" si="13"/>
        <v>IFP</v>
      </c>
      <c r="K234" t="str">
        <f t="shared" si="14"/>
        <v>OTH</v>
      </c>
      <c r="L234" t="str">
        <f t="shared" si="15"/>
        <v>ELC</v>
      </c>
    </row>
    <row r="235" spans="1:12" x14ac:dyDescent="0.45">
      <c r="A235" s="5" t="str">
        <f t="shared" si="12"/>
        <v>IFPOTHELC2055</v>
      </c>
      <c r="B235" t="s">
        <v>384</v>
      </c>
      <c r="C235" t="s">
        <v>388</v>
      </c>
      <c r="D235" t="s">
        <v>444</v>
      </c>
      <c r="E235" t="s">
        <v>399</v>
      </c>
      <c r="F235">
        <v>2055</v>
      </c>
      <c r="G235" t="s">
        <v>429</v>
      </c>
      <c r="H235" t="s">
        <v>68</v>
      </c>
      <c r="I235" s="1">
        <v>0.82701959160000005</v>
      </c>
      <c r="J235" t="str">
        <f t="shared" si="13"/>
        <v>IFP</v>
      </c>
      <c r="K235" t="str">
        <f t="shared" si="14"/>
        <v>OTH</v>
      </c>
      <c r="L235" t="str">
        <f t="shared" si="15"/>
        <v>ELC</v>
      </c>
    </row>
    <row r="236" spans="1:12" x14ac:dyDescent="0.45">
      <c r="A236" s="5" t="str">
        <f t="shared" si="12"/>
        <v>ACT_COSTITMSTMCOA2010</v>
      </c>
      <c r="B236" t="s">
        <v>384</v>
      </c>
      <c r="C236" t="s">
        <v>67</v>
      </c>
      <c r="D236" t="s">
        <v>445</v>
      </c>
      <c r="E236" t="s">
        <v>446</v>
      </c>
      <c r="F236">
        <v>2010</v>
      </c>
      <c r="G236" t="s">
        <v>53</v>
      </c>
      <c r="H236" t="s">
        <v>387</v>
      </c>
      <c r="I236" s="1">
        <v>4.1935814299999999E-2</v>
      </c>
      <c r="J236" t="str">
        <f t="shared" si="13"/>
        <v>ITM</v>
      </c>
      <c r="K236" t="str">
        <f t="shared" si="14"/>
        <v>STM</v>
      </c>
      <c r="L236" t="str">
        <f t="shared" si="15"/>
        <v>COA</v>
      </c>
    </row>
    <row r="237" spans="1:12" x14ac:dyDescent="0.45">
      <c r="A237" s="5" t="str">
        <f t="shared" si="12"/>
        <v>ACT_COSTITMSTMCOA2015</v>
      </c>
      <c r="B237" t="s">
        <v>384</v>
      </c>
      <c r="C237" t="s">
        <v>67</v>
      </c>
      <c r="D237" t="s">
        <v>445</v>
      </c>
      <c r="E237" t="s">
        <v>446</v>
      </c>
      <c r="F237">
        <v>2015</v>
      </c>
      <c r="G237" t="s">
        <v>53</v>
      </c>
      <c r="H237" t="s">
        <v>387</v>
      </c>
      <c r="I237" s="1">
        <v>1.5767129073999999</v>
      </c>
      <c r="J237" t="str">
        <f t="shared" si="13"/>
        <v>ITM</v>
      </c>
      <c r="K237" t="str">
        <f t="shared" si="14"/>
        <v>STM</v>
      </c>
      <c r="L237" t="str">
        <f t="shared" si="15"/>
        <v>COA</v>
      </c>
    </row>
    <row r="238" spans="1:12" x14ac:dyDescent="0.45">
      <c r="A238" s="5" t="str">
        <f t="shared" si="12"/>
        <v>ACT_COSTITMSTMCOA2055</v>
      </c>
      <c r="B238" t="s">
        <v>384</v>
      </c>
      <c r="C238" t="s">
        <v>67</v>
      </c>
      <c r="D238" t="s">
        <v>445</v>
      </c>
      <c r="E238" t="s">
        <v>446</v>
      </c>
      <c r="F238">
        <v>2055</v>
      </c>
      <c r="G238" t="s">
        <v>53</v>
      </c>
      <c r="H238" t="s">
        <v>387</v>
      </c>
      <c r="I238" s="1">
        <v>1.5767129073999999</v>
      </c>
      <c r="J238" t="str">
        <f t="shared" si="13"/>
        <v>ITM</v>
      </c>
      <c r="K238" t="str">
        <f t="shared" si="14"/>
        <v>STM</v>
      </c>
      <c r="L238" t="str">
        <f t="shared" si="15"/>
        <v>COA</v>
      </c>
    </row>
    <row r="239" spans="1:12" x14ac:dyDescent="0.45">
      <c r="A239" s="5" t="str">
        <f t="shared" si="12"/>
        <v>NCAP_COSTITMSTMCOA2010</v>
      </c>
      <c r="B239" t="s">
        <v>384</v>
      </c>
      <c r="C239" t="s">
        <v>69</v>
      </c>
      <c r="D239" t="s">
        <v>445</v>
      </c>
      <c r="E239" t="s">
        <v>446</v>
      </c>
      <c r="F239">
        <v>2010</v>
      </c>
      <c r="G239" t="s">
        <v>53</v>
      </c>
      <c r="H239" t="s">
        <v>387</v>
      </c>
      <c r="I239" s="1">
        <v>4.5443223247000004</v>
      </c>
      <c r="J239" t="str">
        <f t="shared" si="13"/>
        <v>ITM</v>
      </c>
      <c r="K239" t="str">
        <f t="shared" si="14"/>
        <v>STM</v>
      </c>
      <c r="L239" t="str">
        <f t="shared" si="15"/>
        <v>COA</v>
      </c>
    </row>
    <row r="240" spans="1:12" x14ac:dyDescent="0.45">
      <c r="A240" s="5" t="str">
        <f t="shared" si="12"/>
        <v>NCAP_FOMITMSTMCOA2010</v>
      </c>
      <c r="B240" t="s">
        <v>384</v>
      </c>
      <c r="C240" t="s">
        <v>70</v>
      </c>
      <c r="D240" t="s">
        <v>445</v>
      </c>
      <c r="E240" t="s">
        <v>446</v>
      </c>
      <c r="F240">
        <v>2010</v>
      </c>
      <c r="G240" t="s">
        <v>53</v>
      </c>
      <c r="H240" t="s">
        <v>387</v>
      </c>
      <c r="I240" s="1">
        <v>1.63191</v>
      </c>
      <c r="J240" t="str">
        <f t="shared" si="13"/>
        <v>ITM</v>
      </c>
      <c r="K240" t="str">
        <f t="shared" si="14"/>
        <v>STM</v>
      </c>
      <c r="L240" t="str">
        <f t="shared" si="15"/>
        <v>COA</v>
      </c>
    </row>
    <row r="241" spans="1:12" x14ac:dyDescent="0.45">
      <c r="A241" s="5" t="str">
        <f t="shared" si="12"/>
        <v>NCAP_TLIFEITMSTMCOA2010</v>
      </c>
      <c r="B241" t="s">
        <v>384</v>
      </c>
      <c r="C241" t="s">
        <v>71</v>
      </c>
      <c r="D241" t="s">
        <v>445</v>
      </c>
      <c r="E241" t="s">
        <v>446</v>
      </c>
      <c r="F241">
        <v>2010</v>
      </c>
      <c r="G241" t="s">
        <v>53</v>
      </c>
      <c r="H241" t="s">
        <v>68</v>
      </c>
      <c r="I241" s="1">
        <v>50</v>
      </c>
      <c r="J241" t="str">
        <f t="shared" si="13"/>
        <v>ITM</v>
      </c>
      <c r="K241" t="str">
        <f t="shared" si="14"/>
        <v>STM</v>
      </c>
      <c r="L241" t="str">
        <f t="shared" si="15"/>
        <v>COA</v>
      </c>
    </row>
    <row r="242" spans="1:12" x14ac:dyDescent="0.45">
      <c r="A242" s="5" t="str">
        <f t="shared" si="12"/>
        <v>ITMSTMCOA2010</v>
      </c>
      <c r="B242" t="s">
        <v>384</v>
      </c>
      <c r="C242" t="s">
        <v>388</v>
      </c>
      <c r="D242" t="s">
        <v>445</v>
      </c>
      <c r="E242" t="s">
        <v>446</v>
      </c>
      <c r="F242">
        <v>2010</v>
      </c>
      <c r="G242" t="s">
        <v>53</v>
      </c>
      <c r="H242" t="s">
        <v>68</v>
      </c>
      <c r="I242" s="1">
        <v>1.2578616352000001</v>
      </c>
      <c r="J242" t="str">
        <f t="shared" si="13"/>
        <v>ITM</v>
      </c>
      <c r="K242" t="str">
        <f t="shared" si="14"/>
        <v>STM</v>
      </c>
      <c r="L242" t="str">
        <f t="shared" si="15"/>
        <v>COA</v>
      </c>
    </row>
    <row r="243" spans="1:12" x14ac:dyDescent="0.45">
      <c r="A243" s="5" t="str">
        <f t="shared" si="12"/>
        <v>ACT_COSTICHSTMOIL2010</v>
      </c>
      <c r="B243" t="s">
        <v>384</v>
      </c>
      <c r="C243" t="s">
        <v>67</v>
      </c>
      <c r="D243" t="s">
        <v>447</v>
      </c>
      <c r="E243" t="s">
        <v>403</v>
      </c>
      <c r="F243">
        <v>2010</v>
      </c>
      <c r="G243" t="s">
        <v>395</v>
      </c>
      <c r="H243" t="s">
        <v>387</v>
      </c>
      <c r="I243" s="1">
        <v>5.6213170299999997E-2</v>
      </c>
      <c r="J243" t="str">
        <f t="shared" si="13"/>
        <v>ICH</v>
      </c>
      <c r="K243" t="str">
        <f t="shared" si="14"/>
        <v>STM</v>
      </c>
      <c r="L243" t="str">
        <f t="shared" si="15"/>
        <v>OIL</v>
      </c>
    </row>
    <row r="244" spans="1:12" x14ac:dyDescent="0.45">
      <c r="A244" s="5" t="str">
        <f t="shared" si="12"/>
        <v>ACT_COSTICHSTMOIL2015</v>
      </c>
      <c r="B244" t="s">
        <v>384</v>
      </c>
      <c r="C244" t="s">
        <v>67</v>
      </c>
      <c r="D244" t="s">
        <v>447</v>
      </c>
      <c r="E244" t="s">
        <v>403</v>
      </c>
      <c r="F244">
        <v>2015</v>
      </c>
      <c r="G244" t="s">
        <v>395</v>
      </c>
      <c r="H244" t="s">
        <v>387</v>
      </c>
      <c r="I244" s="1">
        <v>5.9221760599999999E-2</v>
      </c>
      <c r="J244" t="str">
        <f t="shared" si="13"/>
        <v>ICH</v>
      </c>
      <c r="K244" t="str">
        <f t="shared" si="14"/>
        <v>STM</v>
      </c>
      <c r="L244" t="str">
        <f t="shared" si="15"/>
        <v>OIL</v>
      </c>
    </row>
    <row r="245" spans="1:12" x14ac:dyDescent="0.45">
      <c r="A245" s="5" t="str">
        <f t="shared" si="12"/>
        <v>ACT_COSTICHSTMOIL2055</v>
      </c>
      <c r="B245" t="s">
        <v>384</v>
      </c>
      <c r="C245" t="s">
        <v>67</v>
      </c>
      <c r="D245" t="s">
        <v>447</v>
      </c>
      <c r="E245" t="s">
        <v>403</v>
      </c>
      <c r="F245">
        <v>2055</v>
      </c>
      <c r="G245" t="s">
        <v>395</v>
      </c>
      <c r="H245" t="s">
        <v>387</v>
      </c>
      <c r="I245" s="1">
        <v>5.9221760599999999E-2</v>
      </c>
      <c r="J245" t="str">
        <f t="shared" si="13"/>
        <v>ICH</v>
      </c>
      <c r="K245" t="str">
        <f t="shared" si="14"/>
        <v>STM</v>
      </c>
      <c r="L245" t="str">
        <f t="shared" si="15"/>
        <v>OIL</v>
      </c>
    </row>
    <row r="246" spans="1:12" x14ac:dyDescent="0.45">
      <c r="A246" s="5" t="str">
        <f t="shared" si="12"/>
        <v>NCAP_COSTICHSTMOIL2010</v>
      </c>
      <c r="B246" t="s">
        <v>384</v>
      </c>
      <c r="C246" t="s">
        <v>69</v>
      </c>
      <c r="D246" t="s">
        <v>447</v>
      </c>
      <c r="E246" t="s">
        <v>403</v>
      </c>
      <c r="F246">
        <v>2010</v>
      </c>
      <c r="G246" t="s">
        <v>395</v>
      </c>
      <c r="H246" t="s">
        <v>387</v>
      </c>
      <c r="I246" s="1">
        <v>3.6066050195999999</v>
      </c>
      <c r="J246" t="str">
        <f t="shared" si="13"/>
        <v>ICH</v>
      </c>
      <c r="K246" t="str">
        <f t="shared" si="14"/>
        <v>STM</v>
      </c>
      <c r="L246" t="str">
        <f t="shared" si="15"/>
        <v>OIL</v>
      </c>
    </row>
    <row r="247" spans="1:12" x14ac:dyDescent="0.45">
      <c r="A247" s="5" t="str">
        <f t="shared" si="12"/>
        <v>NCAP_FOMICHSTMOIL2010</v>
      </c>
      <c r="B247" t="s">
        <v>384</v>
      </c>
      <c r="C247" t="s">
        <v>70</v>
      </c>
      <c r="D247" t="s">
        <v>447</v>
      </c>
      <c r="E247" t="s">
        <v>403</v>
      </c>
      <c r="F247">
        <v>2010</v>
      </c>
      <c r="G247" t="s">
        <v>395</v>
      </c>
      <c r="H247" t="s">
        <v>387</v>
      </c>
      <c r="I247" s="1">
        <v>0.65031000000000005</v>
      </c>
      <c r="J247" t="str">
        <f t="shared" si="13"/>
        <v>ICH</v>
      </c>
      <c r="K247" t="str">
        <f t="shared" si="14"/>
        <v>STM</v>
      </c>
      <c r="L247" t="str">
        <f t="shared" si="15"/>
        <v>OIL</v>
      </c>
    </row>
    <row r="248" spans="1:12" x14ac:dyDescent="0.45">
      <c r="A248" s="5" t="str">
        <f t="shared" si="12"/>
        <v>NCAP_TLIFEICHSTMOIL2010</v>
      </c>
      <c r="B248" t="s">
        <v>384</v>
      </c>
      <c r="C248" t="s">
        <v>71</v>
      </c>
      <c r="D248" t="s">
        <v>447</v>
      </c>
      <c r="E248" t="s">
        <v>403</v>
      </c>
      <c r="F248">
        <v>2010</v>
      </c>
      <c r="G248" t="s">
        <v>395</v>
      </c>
      <c r="H248" t="s">
        <v>68</v>
      </c>
      <c r="I248" s="1">
        <v>50</v>
      </c>
      <c r="J248" t="str">
        <f t="shared" si="13"/>
        <v>ICH</v>
      </c>
      <c r="K248" t="str">
        <f t="shared" si="14"/>
        <v>STM</v>
      </c>
      <c r="L248" t="str">
        <f t="shared" si="15"/>
        <v>OIL</v>
      </c>
    </row>
    <row r="249" spans="1:12" x14ac:dyDescent="0.45">
      <c r="A249" s="5" t="str">
        <f t="shared" si="12"/>
        <v>ICHSTMOIL2010</v>
      </c>
      <c r="B249" t="s">
        <v>384</v>
      </c>
      <c r="C249" t="s">
        <v>388</v>
      </c>
      <c r="D249" t="s">
        <v>447</v>
      </c>
      <c r="E249" t="s">
        <v>403</v>
      </c>
      <c r="F249">
        <v>2010</v>
      </c>
      <c r="G249" t="s">
        <v>395</v>
      </c>
      <c r="H249" t="s">
        <v>68</v>
      </c>
      <c r="I249" s="1">
        <v>1.6420361247999999</v>
      </c>
      <c r="J249" t="str">
        <f t="shared" si="13"/>
        <v>ICH</v>
      </c>
      <c r="K249" t="str">
        <f t="shared" si="14"/>
        <v>STM</v>
      </c>
      <c r="L249" t="str">
        <f t="shared" si="15"/>
        <v>OIL</v>
      </c>
    </row>
    <row r="250" spans="1:12" x14ac:dyDescent="0.45">
      <c r="A250" s="5" t="str">
        <f t="shared" si="12"/>
        <v>ACT_COSTICHSTMOIL2015</v>
      </c>
      <c r="B250" t="s">
        <v>384</v>
      </c>
      <c r="C250" t="s">
        <v>67</v>
      </c>
      <c r="D250" t="s">
        <v>448</v>
      </c>
      <c r="E250" t="s">
        <v>403</v>
      </c>
      <c r="F250">
        <v>2015</v>
      </c>
      <c r="G250" t="s">
        <v>406</v>
      </c>
      <c r="H250" t="s">
        <v>387</v>
      </c>
      <c r="I250" s="1">
        <v>0.20676398309999999</v>
      </c>
      <c r="J250" t="str">
        <f t="shared" si="13"/>
        <v>ICH</v>
      </c>
      <c r="K250" t="str">
        <f t="shared" si="14"/>
        <v>STM</v>
      </c>
      <c r="L250" t="str">
        <f t="shared" si="15"/>
        <v>OIL</v>
      </c>
    </row>
    <row r="251" spans="1:12" x14ac:dyDescent="0.45">
      <c r="A251" s="5" t="str">
        <f t="shared" si="12"/>
        <v>ACT_COSTICHSTMOIL2055</v>
      </c>
      <c r="B251" t="s">
        <v>384</v>
      </c>
      <c r="C251" t="s">
        <v>67</v>
      </c>
      <c r="D251" t="s">
        <v>448</v>
      </c>
      <c r="E251" t="s">
        <v>403</v>
      </c>
      <c r="F251">
        <v>2055</v>
      </c>
      <c r="G251" t="s">
        <v>406</v>
      </c>
      <c r="H251" t="s">
        <v>387</v>
      </c>
      <c r="I251" s="1">
        <v>0.20676398309999999</v>
      </c>
      <c r="J251" t="str">
        <f t="shared" si="13"/>
        <v>ICH</v>
      </c>
      <c r="K251" t="str">
        <f t="shared" si="14"/>
        <v>STM</v>
      </c>
      <c r="L251" t="str">
        <f t="shared" si="15"/>
        <v>OIL</v>
      </c>
    </row>
    <row r="252" spans="1:12" x14ac:dyDescent="0.45">
      <c r="A252" s="5" t="str">
        <f t="shared" si="12"/>
        <v>NCAP_COSTICHSTMOIL2010</v>
      </c>
      <c r="B252" t="s">
        <v>384</v>
      </c>
      <c r="C252" t="s">
        <v>69</v>
      </c>
      <c r="D252" t="s">
        <v>448</v>
      </c>
      <c r="E252" t="s">
        <v>403</v>
      </c>
      <c r="F252">
        <v>2010</v>
      </c>
      <c r="G252" t="s">
        <v>406</v>
      </c>
      <c r="H252" t="s">
        <v>387</v>
      </c>
      <c r="I252" s="1">
        <v>3.7869352705999999</v>
      </c>
      <c r="J252" t="str">
        <f t="shared" si="13"/>
        <v>ICH</v>
      </c>
      <c r="K252" t="str">
        <f t="shared" si="14"/>
        <v>STM</v>
      </c>
      <c r="L252" t="str">
        <f t="shared" si="15"/>
        <v>OIL</v>
      </c>
    </row>
    <row r="253" spans="1:12" x14ac:dyDescent="0.45">
      <c r="A253" s="5" t="str">
        <f t="shared" si="12"/>
        <v>NCAP_FOMICHSTMOIL2010</v>
      </c>
      <c r="B253" t="s">
        <v>384</v>
      </c>
      <c r="C253" t="s">
        <v>70</v>
      </c>
      <c r="D253" t="s">
        <v>448</v>
      </c>
      <c r="E253" t="s">
        <v>403</v>
      </c>
      <c r="F253">
        <v>2010</v>
      </c>
      <c r="G253" t="s">
        <v>406</v>
      </c>
      <c r="H253" t="s">
        <v>387</v>
      </c>
      <c r="I253" s="1">
        <v>1.01841</v>
      </c>
      <c r="J253" t="str">
        <f t="shared" si="13"/>
        <v>ICH</v>
      </c>
      <c r="K253" t="str">
        <f t="shared" si="14"/>
        <v>STM</v>
      </c>
      <c r="L253" t="str">
        <f t="shared" si="15"/>
        <v>OIL</v>
      </c>
    </row>
    <row r="254" spans="1:12" x14ac:dyDescent="0.45">
      <c r="A254" s="5" t="str">
        <f t="shared" si="12"/>
        <v>NCAP_TLIFEICHSTMOIL2010</v>
      </c>
      <c r="B254" t="s">
        <v>384</v>
      </c>
      <c r="C254" t="s">
        <v>71</v>
      </c>
      <c r="D254" t="s">
        <v>448</v>
      </c>
      <c r="E254" t="s">
        <v>403</v>
      </c>
      <c r="F254">
        <v>2010</v>
      </c>
      <c r="G254" t="s">
        <v>406</v>
      </c>
      <c r="H254" t="s">
        <v>68</v>
      </c>
      <c r="I254" s="1">
        <v>50</v>
      </c>
      <c r="J254" t="str">
        <f t="shared" si="13"/>
        <v>ICH</v>
      </c>
      <c r="K254" t="str">
        <f t="shared" si="14"/>
        <v>STM</v>
      </c>
      <c r="L254" t="str">
        <f t="shared" si="15"/>
        <v>OIL</v>
      </c>
    </row>
    <row r="255" spans="1:12" x14ac:dyDescent="0.45">
      <c r="A255" s="5" t="str">
        <f t="shared" si="12"/>
        <v>ICHSTMOIL2010</v>
      </c>
      <c r="B255" t="s">
        <v>384</v>
      </c>
      <c r="C255" t="s">
        <v>388</v>
      </c>
      <c r="D255" t="s">
        <v>448</v>
      </c>
      <c r="E255" t="s">
        <v>403</v>
      </c>
      <c r="F255">
        <v>2010</v>
      </c>
      <c r="G255" t="s">
        <v>406</v>
      </c>
      <c r="H255" t="s">
        <v>68</v>
      </c>
      <c r="I255" s="1">
        <v>1.2353304509</v>
      </c>
      <c r="J255" t="str">
        <f t="shared" si="13"/>
        <v>ICH</v>
      </c>
      <c r="K255" t="str">
        <f t="shared" si="14"/>
        <v>STM</v>
      </c>
      <c r="L255" t="str">
        <f t="shared" si="15"/>
        <v>OIL</v>
      </c>
    </row>
    <row r="256" spans="1:12" x14ac:dyDescent="0.45">
      <c r="A256" s="5" t="str">
        <f t="shared" si="12"/>
        <v>NCAP_COSTITMPRHOIL2010</v>
      </c>
      <c r="B256" t="s">
        <v>384</v>
      </c>
      <c r="C256" t="s">
        <v>69</v>
      </c>
      <c r="D256" t="s">
        <v>449</v>
      </c>
      <c r="E256" t="s">
        <v>450</v>
      </c>
      <c r="F256">
        <v>2010</v>
      </c>
      <c r="G256" t="s">
        <v>395</v>
      </c>
      <c r="H256" t="s">
        <v>387</v>
      </c>
      <c r="I256" s="1">
        <v>23.317164904599998</v>
      </c>
      <c r="J256" t="str">
        <f t="shared" si="13"/>
        <v>ITM</v>
      </c>
      <c r="K256" t="str">
        <f t="shared" si="14"/>
        <v>PRH</v>
      </c>
      <c r="L256" t="str">
        <f t="shared" si="15"/>
        <v>OIL</v>
      </c>
    </row>
    <row r="257" spans="1:12" x14ac:dyDescent="0.45">
      <c r="A257" s="5" t="str">
        <f t="shared" si="12"/>
        <v>NCAP_FOMITMPRHOIL2010</v>
      </c>
      <c r="B257" t="s">
        <v>384</v>
      </c>
      <c r="C257" t="s">
        <v>70</v>
      </c>
      <c r="D257" t="s">
        <v>449</v>
      </c>
      <c r="E257" t="s">
        <v>450</v>
      </c>
      <c r="F257">
        <v>2010</v>
      </c>
      <c r="G257" t="s">
        <v>395</v>
      </c>
      <c r="H257" t="s">
        <v>387</v>
      </c>
      <c r="I257" s="1">
        <v>3.0312314375999998</v>
      </c>
      <c r="J257" t="str">
        <f t="shared" si="13"/>
        <v>ITM</v>
      </c>
      <c r="K257" t="str">
        <f t="shared" si="14"/>
        <v>PRH</v>
      </c>
      <c r="L257" t="str">
        <f t="shared" si="15"/>
        <v>OIL</v>
      </c>
    </row>
    <row r="258" spans="1:12" x14ac:dyDescent="0.45">
      <c r="A258" s="5" t="str">
        <f t="shared" si="12"/>
        <v>NCAP_TLIFEITMPRHOIL2010</v>
      </c>
      <c r="B258" t="s">
        <v>384</v>
      </c>
      <c r="C258" t="s">
        <v>71</v>
      </c>
      <c r="D258" t="s">
        <v>449</v>
      </c>
      <c r="E258" t="s">
        <v>450</v>
      </c>
      <c r="F258">
        <v>2010</v>
      </c>
      <c r="G258" t="s">
        <v>395</v>
      </c>
      <c r="H258" t="s">
        <v>68</v>
      </c>
      <c r="I258" s="1">
        <v>30</v>
      </c>
      <c r="J258" t="str">
        <f t="shared" si="13"/>
        <v>ITM</v>
      </c>
      <c r="K258" t="str">
        <f t="shared" si="14"/>
        <v>PRH</v>
      </c>
      <c r="L258" t="str">
        <f t="shared" si="15"/>
        <v>OIL</v>
      </c>
    </row>
    <row r="259" spans="1:12" x14ac:dyDescent="0.45">
      <c r="A259" s="5" t="str">
        <f t="shared" ref="A259:A322" si="16">IF(C259="VDA_FLOP","",C259)&amp;J259&amp;K259&amp;L259&amp;F259</f>
        <v>ITMPRHOIL2010</v>
      </c>
      <c r="B259" t="s">
        <v>384</v>
      </c>
      <c r="C259" t="s">
        <v>388</v>
      </c>
      <c r="D259" t="s">
        <v>449</v>
      </c>
      <c r="E259" t="s">
        <v>450</v>
      </c>
      <c r="F259">
        <v>2010</v>
      </c>
      <c r="G259" t="s">
        <v>395</v>
      </c>
      <c r="H259" t="s">
        <v>68</v>
      </c>
      <c r="I259" s="1">
        <v>1</v>
      </c>
      <c r="J259" t="str">
        <f t="shared" ref="J259:J322" si="17">VLOOKUP(LEFT(E259,3),$U$2:$V$9,2,FALSE)</f>
        <v>ITM</v>
      </c>
      <c r="K259" t="str">
        <f t="shared" ref="K259:K322" si="18">VLOOKUP(RIGHT(E259,3),$R$2:$S$9,2,FALSE)</f>
        <v>PRH</v>
      </c>
      <c r="L259" t="str">
        <f t="shared" ref="L259:L322" si="19">IFERROR(VLOOKUP(G259,$O$2:$P$34,2,FALSE),"")</f>
        <v>OIL</v>
      </c>
    </row>
    <row r="260" spans="1:12" x14ac:dyDescent="0.45">
      <c r="A260" s="5" t="str">
        <f t="shared" si="16"/>
        <v>ITMPRHOIL2011</v>
      </c>
      <c r="B260" t="s">
        <v>384</v>
      </c>
      <c r="C260" t="s">
        <v>388</v>
      </c>
      <c r="D260" t="s">
        <v>449</v>
      </c>
      <c r="E260" t="s">
        <v>450</v>
      </c>
      <c r="F260">
        <v>2011</v>
      </c>
      <c r="G260" t="s">
        <v>395</v>
      </c>
      <c r="H260" t="s">
        <v>68</v>
      </c>
      <c r="I260" s="1">
        <v>1</v>
      </c>
      <c r="J260" t="str">
        <f t="shared" si="17"/>
        <v>ITM</v>
      </c>
      <c r="K260" t="str">
        <f t="shared" si="18"/>
        <v>PRH</v>
      </c>
      <c r="L260" t="str">
        <f t="shared" si="19"/>
        <v>OIL</v>
      </c>
    </row>
    <row r="261" spans="1:12" x14ac:dyDescent="0.45">
      <c r="A261" s="5" t="str">
        <f t="shared" si="16"/>
        <v>ITMPRHOIL2015</v>
      </c>
      <c r="B261" t="s">
        <v>384</v>
      </c>
      <c r="C261" t="s">
        <v>388</v>
      </c>
      <c r="D261" t="s">
        <v>449</v>
      </c>
      <c r="E261" t="s">
        <v>450</v>
      </c>
      <c r="F261">
        <v>2015</v>
      </c>
      <c r="G261" t="s">
        <v>395</v>
      </c>
      <c r="H261" t="s">
        <v>68</v>
      </c>
      <c r="I261" s="1">
        <v>1</v>
      </c>
      <c r="J261" t="str">
        <f t="shared" si="17"/>
        <v>ITM</v>
      </c>
      <c r="K261" t="str">
        <f t="shared" si="18"/>
        <v>PRH</v>
      </c>
      <c r="L261" t="str">
        <f t="shared" si="19"/>
        <v>OIL</v>
      </c>
    </row>
    <row r="262" spans="1:12" x14ac:dyDescent="0.45">
      <c r="A262" s="5" t="str">
        <f t="shared" si="16"/>
        <v>ITMPRHOIL2020</v>
      </c>
      <c r="B262" t="s">
        <v>384</v>
      </c>
      <c r="C262" t="s">
        <v>388</v>
      </c>
      <c r="D262" t="s">
        <v>449</v>
      </c>
      <c r="E262" t="s">
        <v>450</v>
      </c>
      <c r="F262">
        <v>2020</v>
      </c>
      <c r="G262" t="s">
        <v>395</v>
      </c>
      <c r="H262" t="s">
        <v>68</v>
      </c>
      <c r="I262" s="1">
        <v>0.88789962160000002</v>
      </c>
      <c r="J262" t="str">
        <f t="shared" si="17"/>
        <v>ITM</v>
      </c>
      <c r="K262" t="str">
        <f t="shared" si="18"/>
        <v>PRH</v>
      </c>
      <c r="L262" t="str">
        <f t="shared" si="19"/>
        <v>OIL</v>
      </c>
    </row>
    <row r="263" spans="1:12" x14ac:dyDescent="0.45">
      <c r="A263" s="5" t="str">
        <f t="shared" si="16"/>
        <v>ITMPRHOIL2025</v>
      </c>
      <c r="B263" t="s">
        <v>384</v>
      </c>
      <c r="C263" t="s">
        <v>388</v>
      </c>
      <c r="D263" t="s">
        <v>449</v>
      </c>
      <c r="E263" t="s">
        <v>450</v>
      </c>
      <c r="F263">
        <v>2025</v>
      </c>
      <c r="G263" t="s">
        <v>395</v>
      </c>
      <c r="H263" t="s">
        <v>68</v>
      </c>
      <c r="I263" s="1">
        <v>0.87611387789999995</v>
      </c>
      <c r="J263" t="str">
        <f t="shared" si="17"/>
        <v>ITM</v>
      </c>
      <c r="K263" t="str">
        <f t="shared" si="18"/>
        <v>PRH</v>
      </c>
      <c r="L263" t="str">
        <f t="shared" si="19"/>
        <v>OIL</v>
      </c>
    </row>
    <row r="264" spans="1:12" x14ac:dyDescent="0.45">
      <c r="A264" s="5" t="str">
        <f t="shared" si="16"/>
        <v>ITMPRHOIL2030</v>
      </c>
      <c r="B264" t="s">
        <v>384</v>
      </c>
      <c r="C264" t="s">
        <v>388</v>
      </c>
      <c r="D264" t="s">
        <v>449</v>
      </c>
      <c r="E264" t="s">
        <v>450</v>
      </c>
      <c r="F264">
        <v>2030</v>
      </c>
      <c r="G264" t="s">
        <v>395</v>
      </c>
      <c r="H264" t="s">
        <v>68</v>
      </c>
      <c r="I264" s="1">
        <v>0.88132365270000002</v>
      </c>
      <c r="J264" t="str">
        <f t="shared" si="17"/>
        <v>ITM</v>
      </c>
      <c r="K264" t="str">
        <f t="shared" si="18"/>
        <v>PRH</v>
      </c>
      <c r="L264" t="str">
        <f t="shared" si="19"/>
        <v>OIL</v>
      </c>
    </row>
    <row r="265" spans="1:12" x14ac:dyDescent="0.45">
      <c r="A265" s="5" t="str">
        <f t="shared" si="16"/>
        <v>ITMPRHOIL2035</v>
      </c>
      <c r="B265" t="s">
        <v>384</v>
      </c>
      <c r="C265" t="s">
        <v>388</v>
      </c>
      <c r="D265" t="s">
        <v>449</v>
      </c>
      <c r="E265" t="s">
        <v>450</v>
      </c>
      <c r="F265">
        <v>2035</v>
      </c>
      <c r="G265" t="s">
        <v>395</v>
      </c>
      <c r="H265" t="s">
        <v>68</v>
      </c>
      <c r="I265" s="1">
        <v>0.83389988670000004</v>
      </c>
      <c r="J265" t="str">
        <f t="shared" si="17"/>
        <v>ITM</v>
      </c>
      <c r="K265" t="str">
        <f t="shared" si="18"/>
        <v>PRH</v>
      </c>
      <c r="L265" t="str">
        <f t="shared" si="19"/>
        <v>OIL</v>
      </c>
    </row>
    <row r="266" spans="1:12" x14ac:dyDescent="0.45">
      <c r="A266" s="5" t="str">
        <f t="shared" si="16"/>
        <v>ITMPRHOIL2040</v>
      </c>
      <c r="B266" t="s">
        <v>384</v>
      </c>
      <c r="C266" t="s">
        <v>388</v>
      </c>
      <c r="D266" t="s">
        <v>449</v>
      </c>
      <c r="E266" t="s">
        <v>450</v>
      </c>
      <c r="F266">
        <v>2040</v>
      </c>
      <c r="G266" t="s">
        <v>395</v>
      </c>
      <c r="H266" t="s">
        <v>68</v>
      </c>
      <c r="I266" s="1">
        <v>0.82238387810000002</v>
      </c>
      <c r="J266" t="str">
        <f t="shared" si="17"/>
        <v>ITM</v>
      </c>
      <c r="K266" t="str">
        <f t="shared" si="18"/>
        <v>PRH</v>
      </c>
      <c r="L266" t="str">
        <f t="shared" si="19"/>
        <v>OIL</v>
      </c>
    </row>
    <row r="267" spans="1:12" x14ac:dyDescent="0.45">
      <c r="A267" s="5" t="str">
        <f t="shared" si="16"/>
        <v>ITMPRHOIL2045</v>
      </c>
      <c r="B267" t="s">
        <v>384</v>
      </c>
      <c r="C267" t="s">
        <v>388</v>
      </c>
      <c r="D267" t="s">
        <v>449</v>
      </c>
      <c r="E267" t="s">
        <v>450</v>
      </c>
      <c r="F267">
        <v>2045</v>
      </c>
      <c r="G267" t="s">
        <v>395</v>
      </c>
      <c r="H267" t="s">
        <v>68</v>
      </c>
      <c r="I267" s="1">
        <v>0.80979733060000003</v>
      </c>
      <c r="J267" t="str">
        <f t="shared" si="17"/>
        <v>ITM</v>
      </c>
      <c r="K267" t="str">
        <f t="shared" si="18"/>
        <v>PRH</v>
      </c>
      <c r="L267" t="str">
        <f t="shared" si="19"/>
        <v>OIL</v>
      </c>
    </row>
    <row r="268" spans="1:12" x14ac:dyDescent="0.45">
      <c r="A268" s="5" t="str">
        <f t="shared" si="16"/>
        <v>ITMPRHOIL2050</v>
      </c>
      <c r="B268" t="s">
        <v>384</v>
      </c>
      <c r="C268" t="s">
        <v>388</v>
      </c>
      <c r="D268" t="s">
        <v>449</v>
      </c>
      <c r="E268" t="s">
        <v>450</v>
      </c>
      <c r="F268">
        <v>2050</v>
      </c>
      <c r="G268" t="s">
        <v>395</v>
      </c>
      <c r="H268" t="s">
        <v>68</v>
      </c>
      <c r="I268" s="1">
        <v>0.78734124350000001</v>
      </c>
      <c r="J268" t="str">
        <f t="shared" si="17"/>
        <v>ITM</v>
      </c>
      <c r="K268" t="str">
        <f t="shared" si="18"/>
        <v>PRH</v>
      </c>
      <c r="L268" t="str">
        <f t="shared" si="19"/>
        <v>OIL</v>
      </c>
    </row>
    <row r="269" spans="1:12" x14ac:dyDescent="0.45">
      <c r="A269" s="5" t="str">
        <f t="shared" si="16"/>
        <v>ITMPRHOIL2055</v>
      </c>
      <c r="B269" t="s">
        <v>384</v>
      </c>
      <c r="C269" t="s">
        <v>388</v>
      </c>
      <c r="D269" t="s">
        <v>449</v>
      </c>
      <c r="E269" t="s">
        <v>450</v>
      </c>
      <c r="F269">
        <v>2055</v>
      </c>
      <c r="G269" t="s">
        <v>395</v>
      </c>
      <c r="H269" t="s">
        <v>68</v>
      </c>
      <c r="I269" s="1">
        <v>0.77040161060000001</v>
      </c>
      <c r="J269" t="str">
        <f t="shared" si="17"/>
        <v>ITM</v>
      </c>
      <c r="K269" t="str">
        <f t="shared" si="18"/>
        <v>PRH</v>
      </c>
      <c r="L269" t="str">
        <f t="shared" si="19"/>
        <v>OIL</v>
      </c>
    </row>
    <row r="270" spans="1:12" x14ac:dyDescent="0.45">
      <c r="A270" s="5" t="str">
        <f t="shared" si="16"/>
        <v>NCAP_COSTIOIMDRELC2010</v>
      </c>
      <c r="B270" t="s">
        <v>384</v>
      </c>
      <c r="C270" t="s">
        <v>69</v>
      </c>
      <c r="D270" t="s">
        <v>451</v>
      </c>
      <c r="E270" t="s">
        <v>452</v>
      </c>
      <c r="F270">
        <v>2010</v>
      </c>
      <c r="G270" t="s">
        <v>453</v>
      </c>
      <c r="H270" t="s">
        <v>387</v>
      </c>
      <c r="I270" s="1">
        <v>2.2387116158999998</v>
      </c>
      <c r="J270" t="str">
        <f t="shared" si="17"/>
        <v>IOI</v>
      </c>
      <c r="K270" t="str">
        <f t="shared" si="18"/>
        <v>MDR</v>
      </c>
      <c r="L270" t="str">
        <f t="shared" si="19"/>
        <v>ELC</v>
      </c>
    </row>
    <row r="271" spans="1:12" x14ac:dyDescent="0.45">
      <c r="A271" s="5" t="str">
        <f t="shared" si="16"/>
        <v>NCAP_FOMIOIMDRELC2010</v>
      </c>
      <c r="B271" t="s">
        <v>384</v>
      </c>
      <c r="C271" t="s">
        <v>70</v>
      </c>
      <c r="D271" t="s">
        <v>451</v>
      </c>
      <c r="E271" t="s">
        <v>452</v>
      </c>
      <c r="F271">
        <v>2010</v>
      </c>
      <c r="G271" t="s">
        <v>453</v>
      </c>
      <c r="H271" t="s">
        <v>387</v>
      </c>
      <c r="I271" s="1">
        <v>0.22387116160000001</v>
      </c>
      <c r="J271" t="str">
        <f t="shared" si="17"/>
        <v>IOI</v>
      </c>
      <c r="K271" t="str">
        <f t="shared" si="18"/>
        <v>MDR</v>
      </c>
      <c r="L271" t="str">
        <f t="shared" si="19"/>
        <v>ELC</v>
      </c>
    </row>
    <row r="272" spans="1:12" x14ac:dyDescent="0.45">
      <c r="A272" s="5" t="str">
        <f t="shared" si="16"/>
        <v>NCAP_TLIFEIOIMDRELC2010</v>
      </c>
      <c r="B272" t="s">
        <v>384</v>
      </c>
      <c r="C272" t="s">
        <v>71</v>
      </c>
      <c r="D272" t="s">
        <v>451</v>
      </c>
      <c r="E272" t="s">
        <v>452</v>
      </c>
      <c r="F272">
        <v>2010</v>
      </c>
      <c r="G272" t="s">
        <v>453</v>
      </c>
      <c r="H272" t="s">
        <v>68</v>
      </c>
      <c r="I272" s="1">
        <v>30</v>
      </c>
      <c r="J272" t="str">
        <f t="shared" si="17"/>
        <v>IOI</v>
      </c>
      <c r="K272" t="str">
        <f t="shared" si="18"/>
        <v>MDR</v>
      </c>
      <c r="L272" t="str">
        <f t="shared" si="19"/>
        <v>ELC</v>
      </c>
    </row>
    <row r="273" spans="1:12" x14ac:dyDescent="0.45">
      <c r="A273" s="5" t="str">
        <f t="shared" si="16"/>
        <v>IOIMDRELC2010</v>
      </c>
      <c r="B273" t="s">
        <v>384</v>
      </c>
      <c r="C273" t="s">
        <v>388</v>
      </c>
      <c r="D273" t="s">
        <v>451</v>
      </c>
      <c r="E273" t="s">
        <v>452</v>
      </c>
      <c r="F273">
        <v>2010</v>
      </c>
      <c r="G273" t="s">
        <v>453</v>
      </c>
      <c r="H273" t="s">
        <v>68</v>
      </c>
      <c r="I273" s="1">
        <v>1</v>
      </c>
      <c r="J273" t="str">
        <f t="shared" si="17"/>
        <v>IOI</v>
      </c>
      <c r="K273" t="str">
        <f t="shared" si="18"/>
        <v>MDR</v>
      </c>
      <c r="L273" t="str">
        <f t="shared" si="19"/>
        <v>ELC</v>
      </c>
    </row>
    <row r="274" spans="1:12" x14ac:dyDescent="0.45">
      <c r="A274" s="5" t="str">
        <f t="shared" si="16"/>
        <v>IOIMDRELC2011</v>
      </c>
      <c r="B274" t="s">
        <v>384</v>
      </c>
      <c r="C274" t="s">
        <v>388</v>
      </c>
      <c r="D274" t="s">
        <v>451</v>
      </c>
      <c r="E274" t="s">
        <v>452</v>
      </c>
      <c r="F274">
        <v>2011</v>
      </c>
      <c r="G274" t="s">
        <v>453</v>
      </c>
      <c r="H274" t="s">
        <v>68</v>
      </c>
      <c r="I274" s="1">
        <v>1</v>
      </c>
      <c r="J274" t="str">
        <f t="shared" si="17"/>
        <v>IOI</v>
      </c>
      <c r="K274" t="str">
        <f t="shared" si="18"/>
        <v>MDR</v>
      </c>
      <c r="L274" t="str">
        <f t="shared" si="19"/>
        <v>ELC</v>
      </c>
    </row>
    <row r="275" spans="1:12" x14ac:dyDescent="0.45">
      <c r="A275" s="5" t="str">
        <f t="shared" si="16"/>
        <v>IOIMDRELC2015</v>
      </c>
      <c r="B275" t="s">
        <v>384</v>
      </c>
      <c r="C275" t="s">
        <v>388</v>
      </c>
      <c r="D275" t="s">
        <v>451</v>
      </c>
      <c r="E275" t="s">
        <v>452</v>
      </c>
      <c r="F275">
        <v>2015</v>
      </c>
      <c r="G275" t="s">
        <v>453</v>
      </c>
      <c r="H275" t="s">
        <v>68</v>
      </c>
      <c r="I275" s="1">
        <v>1</v>
      </c>
      <c r="J275" t="str">
        <f t="shared" si="17"/>
        <v>IOI</v>
      </c>
      <c r="K275" t="str">
        <f t="shared" si="18"/>
        <v>MDR</v>
      </c>
      <c r="L275" t="str">
        <f t="shared" si="19"/>
        <v>ELC</v>
      </c>
    </row>
    <row r="276" spans="1:12" x14ac:dyDescent="0.45">
      <c r="A276" s="5" t="str">
        <f t="shared" si="16"/>
        <v>IOIMDRELC2020</v>
      </c>
      <c r="B276" t="s">
        <v>384</v>
      </c>
      <c r="C276" t="s">
        <v>388</v>
      </c>
      <c r="D276" t="s">
        <v>451</v>
      </c>
      <c r="E276" t="s">
        <v>452</v>
      </c>
      <c r="F276">
        <v>2020</v>
      </c>
      <c r="G276" t="s">
        <v>453</v>
      </c>
      <c r="H276" t="s">
        <v>68</v>
      </c>
      <c r="I276" s="1">
        <v>0.96893922050000003</v>
      </c>
      <c r="J276" t="str">
        <f t="shared" si="17"/>
        <v>IOI</v>
      </c>
      <c r="K276" t="str">
        <f t="shared" si="18"/>
        <v>MDR</v>
      </c>
      <c r="L276" t="str">
        <f t="shared" si="19"/>
        <v>ELC</v>
      </c>
    </row>
    <row r="277" spans="1:12" x14ac:dyDescent="0.45">
      <c r="A277" s="5" t="str">
        <f t="shared" si="16"/>
        <v>IOIMDRELC2025</v>
      </c>
      <c r="B277" t="s">
        <v>384</v>
      </c>
      <c r="C277" t="s">
        <v>388</v>
      </c>
      <c r="D277" t="s">
        <v>451</v>
      </c>
      <c r="E277" t="s">
        <v>452</v>
      </c>
      <c r="F277">
        <v>2025</v>
      </c>
      <c r="G277" t="s">
        <v>453</v>
      </c>
      <c r="H277" t="s">
        <v>68</v>
      </c>
      <c r="I277" s="1">
        <v>0.93450315240000004</v>
      </c>
      <c r="J277" t="str">
        <f t="shared" si="17"/>
        <v>IOI</v>
      </c>
      <c r="K277" t="str">
        <f t="shared" si="18"/>
        <v>MDR</v>
      </c>
      <c r="L277" t="str">
        <f t="shared" si="19"/>
        <v>ELC</v>
      </c>
    </row>
    <row r="278" spans="1:12" x14ac:dyDescent="0.45">
      <c r="A278" s="5" t="str">
        <f t="shared" si="16"/>
        <v>IOIMDRELC2030</v>
      </c>
      <c r="B278" t="s">
        <v>384</v>
      </c>
      <c r="C278" t="s">
        <v>388</v>
      </c>
      <c r="D278" t="s">
        <v>451</v>
      </c>
      <c r="E278" t="s">
        <v>452</v>
      </c>
      <c r="F278">
        <v>2030</v>
      </c>
      <c r="G278" t="s">
        <v>453</v>
      </c>
      <c r="H278" t="s">
        <v>68</v>
      </c>
      <c r="I278" s="1">
        <v>0.88755512540000003</v>
      </c>
      <c r="J278" t="str">
        <f t="shared" si="17"/>
        <v>IOI</v>
      </c>
      <c r="K278" t="str">
        <f t="shared" si="18"/>
        <v>MDR</v>
      </c>
      <c r="L278" t="str">
        <f t="shared" si="19"/>
        <v>ELC</v>
      </c>
    </row>
    <row r="279" spans="1:12" x14ac:dyDescent="0.45">
      <c r="A279" s="5" t="str">
        <f t="shared" si="16"/>
        <v>IOIMDRELC2035</v>
      </c>
      <c r="B279" t="s">
        <v>384</v>
      </c>
      <c r="C279" t="s">
        <v>388</v>
      </c>
      <c r="D279" t="s">
        <v>451</v>
      </c>
      <c r="E279" t="s">
        <v>452</v>
      </c>
      <c r="F279">
        <v>2035</v>
      </c>
      <c r="G279" t="s">
        <v>453</v>
      </c>
      <c r="H279" t="s">
        <v>68</v>
      </c>
      <c r="I279" s="1">
        <v>0.85764652590000001</v>
      </c>
      <c r="J279" t="str">
        <f t="shared" si="17"/>
        <v>IOI</v>
      </c>
      <c r="K279" t="str">
        <f t="shared" si="18"/>
        <v>MDR</v>
      </c>
      <c r="L279" t="str">
        <f t="shared" si="19"/>
        <v>ELC</v>
      </c>
    </row>
    <row r="280" spans="1:12" x14ac:dyDescent="0.45">
      <c r="A280" s="5" t="str">
        <f t="shared" si="16"/>
        <v>IOIMDRELC2040</v>
      </c>
      <c r="B280" t="s">
        <v>384</v>
      </c>
      <c r="C280" t="s">
        <v>388</v>
      </c>
      <c r="D280" t="s">
        <v>451</v>
      </c>
      <c r="E280" t="s">
        <v>452</v>
      </c>
      <c r="F280">
        <v>2040</v>
      </c>
      <c r="G280" t="s">
        <v>453</v>
      </c>
      <c r="H280" t="s">
        <v>68</v>
      </c>
      <c r="I280" s="1">
        <v>0.82411066509999997</v>
      </c>
      <c r="J280" t="str">
        <f t="shared" si="17"/>
        <v>IOI</v>
      </c>
      <c r="K280" t="str">
        <f t="shared" si="18"/>
        <v>MDR</v>
      </c>
      <c r="L280" t="str">
        <f t="shared" si="19"/>
        <v>ELC</v>
      </c>
    </row>
    <row r="281" spans="1:12" x14ac:dyDescent="0.45">
      <c r="A281" s="5" t="str">
        <f t="shared" si="16"/>
        <v>IOIMDRELC2045</v>
      </c>
      <c r="B281" t="s">
        <v>384</v>
      </c>
      <c r="C281" t="s">
        <v>388</v>
      </c>
      <c r="D281" t="s">
        <v>451</v>
      </c>
      <c r="E281" t="s">
        <v>452</v>
      </c>
      <c r="F281">
        <v>2045</v>
      </c>
      <c r="G281" t="s">
        <v>453</v>
      </c>
      <c r="H281" t="s">
        <v>68</v>
      </c>
      <c r="I281" s="1">
        <v>0.78890540870000003</v>
      </c>
      <c r="J281" t="str">
        <f t="shared" si="17"/>
        <v>IOI</v>
      </c>
      <c r="K281" t="str">
        <f t="shared" si="18"/>
        <v>MDR</v>
      </c>
      <c r="L281" t="str">
        <f t="shared" si="19"/>
        <v>ELC</v>
      </c>
    </row>
    <row r="282" spans="1:12" x14ac:dyDescent="0.45">
      <c r="A282" s="5" t="str">
        <f t="shared" si="16"/>
        <v>IOIMDRELC2050</v>
      </c>
      <c r="B282" t="s">
        <v>384</v>
      </c>
      <c r="C282" t="s">
        <v>388</v>
      </c>
      <c r="D282" t="s">
        <v>451</v>
      </c>
      <c r="E282" t="s">
        <v>452</v>
      </c>
      <c r="F282">
        <v>2050</v>
      </c>
      <c r="G282" t="s">
        <v>453</v>
      </c>
      <c r="H282" t="s">
        <v>68</v>
      </c>
      <c r="I282" s="1">
        <v>0.75615072189999999</v>
      </c>
      <c r="J282" t="str">
        <f t="shared" si="17"/>
        <v>IOI</v>
      </c>
      <c r="K282" t="str">
        <f t="shared" si="18"/>
        <v>MDR</v>
      </c>
      <c r="L282" t="str">
        <f t="shared" si="19"/>
        <v>ELC</v>
      </c>
    </row>
    <row r="283" spans="1:12" x14ac:dyDescent="0.45">
      <c r="A283" s="5" t="str">
        <f t="shared" si="16"/>
        <v>IOIMDRELC2055</v>
      </c>
      <c r="B283" t="s">
        <v>384</v>
      </c>
      <c r="C283" t="s">
        <v>388</v>
      </c>
      <c r="D283" t="s">
        <v>451</v>
      </c>
      <c r="E283" t="s">
        <v>452</v>
      </c>
      <c r="F283">
        <v>2055</v>
      </c>
      <c r="G283" t="s">
        <v>453</v>
      </c>
      <c r="H283" t="s">
        <v>68</v>
      </c>
      <c r="I283" s="1">
        <v>0.7316667107</v>
      </c>
      <c r="J283" t="str">
        <f t="shared" si="17"/>
        <v>IOI</v>
      </c>
      <c r="K283" t="str">
        <f t="shared" si="18"/>
        <v>MDR</v>
      </c>
      <c r="L283" t="str">
        <f t="shared" si="19"/>
        <v>ELC</v>
      </c>
    </row>
    <row r="284" spans="1:12" x14ac:dyDescent="0.45">
      <c r="A284" s="5" t="str">
        <f t="shared" si="16"/>
        <v>NCAP_COSTIFPMDRNGA2010</v>
      </c>
      <c r="B284" t="s">
        <v>384</v>
      </c>
      <c r="C284" t="s">
        <v>69</v>
      </c>
      <c r="D284" t="s">
        <v>454</v>
      </c>
      <c r="E284" t="s">
        <v>428</v>
      </c>
      <c r="F284">
        <v>2010</v>
      </c>
      <c r="G284" t="s">
        <v>58</v>
      </c>
      <c r="H284" t="s">
        <v>387</v>
      </c>
      <c r="I284" s="1">
        <v>34.956690161700003</v>
      </c>
      <c r="J284" t="str">
        <f t="shared" si="17"/>
        <v>IFP</v>
      </c>
      <c r="K284" t="str">
        <f t="shared" si="18"/>
        <v>MDR</v>
      </c>
      <c r="L284" t="str">
        <f t="shared" si="19"/>
        <v>NGA</v>
      </c>
    </row>
    <row r="285" spans="1:12" x14ac:dyDescent="0.45">
      <c r="A285" s="5" t="str">
        <f t="shared" si="16"/>
        <v>NCAP_FOMIFPMDRNGA2010</v>
      </c>
      <c r="B285" t="s">
        <v>384</v>
      </c>
      <c r="C285" t="s">
        <v>70</v>
      </c>
      <c r="D285" t="s">
        <v>454</v>
      </c>
      <c r="E285" t="s">
        <v>428</v>
      </c>
      <c r="F285">
        <v>2010</v>
      </c>
      <c r="G285" t="s">
        <v>58</v>
      </c>
      <c r="H285" t="s">
        <v>387</v>
      </c>
      <c r="I285" s="1">
        <v>3.4956690161999999</v>
      </c>
      <c r="J285" t="str">
        <f t="shared" si="17"/>
        <v>IFP</v>
      </c>
      <c r="K285" t="str">
        <f t="shared" si="18"/>
        <v>MDR</v>
      </c>
      <c r="L285" t="str">
        <f t="shared" si="19"/>
        <v>NGA</v>
      </c>
    </row>
    <row r="286" spans="1:12" x14ac:dyDescent="0.45">
      <c r="A286" s="5" t="str">
        <f t="shared" si="16"/>
        <v>NCAP_TLIFEIFPMDRNGA2010</v>
      </c>
      <c r="B286" t="s">
        <v>384</v>
      </c>
      <c r="C286" t="s">
        <v>71</v>
      </c>
      <c r="D286" t="s">
        <v>454</v>
      </c>
      <c r="E286" t="s">
        <v>428</v>
      </c>
      <c r="F286">
        <v>2010</v>
      </c>
      <c r="G286" t="s">
        <v>58</v>
      </c>
      <c r="H286" t="s">
        <v>68</v>
      </c>
      <c r="I286" s="1">
        <v>30</v>
      </c>
      <c r="J286" t="str">
        <f t="shared" si="17"/>
        <v>IFP</v>
      </c>
      <c r="K286" t="str">
        <f t="shared" si="18"/>
        <v>MDR</v>
      </c>
      <c r="L286" t="str">
        <f t="shared" si="19"/>
        <v>NGA</v>
      </c>
    </row>
    <row r="287" spans="1:12" x14ac:dyDescent="0.45">
      <c r="A287" s="5" t="str">
        <f t="shared" si="16"/>
        <v>IFPMDRNGA2010</v>
      </c>
      <c r="B287" t="s">
        <v>384</v>
      </c>
      <c r="C287" t="s">
        <v>388</v>
      </c>
      <c r="D287" t="s">
        <v>454</v>
      </c>
      <c r="E287" t="s">
        <v>428</v>
      </c>
      <c r="F287">
        <v>2010</v>
      </c>
      <c r="G287" t="s">
        <v>58</v>
      </c>
      <c r="H287" t="s">
        <v>68</v>
      </c>
      <c r="I287" s="1">
        <v>1</v>
      </c>
      <c r="J287" t="str">
        <f t="shared" si="17"/>
        <v>IFP</v>
      </c>
      <c r="K287" t="str">
        <f t="shared" si="18"/>
        <v>MDR</v>
      </c>
      <c r="L287" t="str">
        <f t="shared" si="19"/>
        <v>NGA</v>
      </c>
    </row>
    <row r="288" spans="1:12" x14ac:dyDescent="0.45">
      <c r="A288" s="5" t="str">
        <f t="shared" si="16"/>
        <v>IFPMDRNGA2011</v>
      </c>
      <c r="B288" t="s">
        <v>384</v>
      </c>
      <c r="C288" t="s">
        <v>388</v>
      </c>
      <c r="D288" t="s">
        <v>454</v>
      </c>
      <c r="E288" t="s">
        <v>428</v>
      </c>
      <c r="F288">
        <v>2011</v>
      </c>
      <c r="G288" t="s">
        <v>58</v>
      </c>
      <c r="H288" t="s">
        <v>68</v>
      </c>
      <c r="I288" s="1">
        <v>1</v>
      </c>
      <c r="J288" t="str">
        <f t="shared" si="17"/>
        <v>IFP</v>
      </c>
      <c r="K288" t="str">
        <f t="shared" si="18"/>
        <v>MDR</v>
      </c>
      <c r="L288" t="str">
        <f t="shared" si="19"/>
        <v>NGA</v>
      </c>
    </row>
    <row r="289" spans="1:12" x14ac:dyDescent="0.45">
      <c r="A289" s="5" t="str">
        <f t="shared" si="16"/>
        <v>IFPMDRNGA2015</v>
      </c>
      <c r="B289" t="s">
        <v>384</v>
      </c>
      <c r="C289" t="s">
        <v>388</v>
      </c>
      <c r="D289" t="s">
        <v>454</v>
      </c>
      <c r="E289" t="s">
        <v>428</v>
      </c>
      <c r="F289">
        <v>2015</v>
      </c>
      <c r="G289" t="s">
        <v>58</v>
      </c>
      <c r="H289" t="s">
        <v>68</v>
      </c>
      <c r="I289" s="1">
        <v>1</v>
      </c>
      <c r="J289" t="str">
        <f t="shared" si="17"/>
        <v>IFP</v>
      </c>
      <c r="K289" t="str">
        <f t="shared" si="18"/>
        <v>MDR</v>
      </c>
      <c r="L289" t="str">
        <f t="shared" si="19"/>
        <v>NGA</v>
      </c>
    </row>
    <row r="290" spans="1:12" x14ac:dyDescent="0.45">
      <c r="A290" s="5" t="str">
        <f t="shared" si="16"/>
        <v>IFPMDRNGA2020</v>
      </c>
      <c r="B290" t="s">
        <v>384</v>
      </c>
      <c r="C290" t="s">
        <v>388</v>
      </c>
      <c r="D290" t="s">
        <v>454</v>
      </c>
      <c r="E290" t="s">
        <v>428</v>
      </c>
      <c r="F290">
        <v>2020</v>
      </c>
      <c r="G290" t="s">
        <v>58</v>
      </c>
      <c r="H290" t="s">
        <v>68</v>
      </c>
      <c r="I290" s="1">
        <v>0.90545103459999998</v>
      </c>
      <c r="J290" t="str">
        <f t="shared" si="17"/>
        <v>IFP</v>
      </c>
      <c r="K290" t="str">
        <f t="shared" si="18"/>
        <v>MDR</v>
      </c>
      <c r="L290" t="str">
        <f t="shared" si="19"/>
        <v>NGA</v>
      </c>
    </row>
    <row r="291" spans="1:12" x14ac:dyDescent="0.45">
      <c r="A291" s="5" t="str">
        <f t="shared" si="16"/>
        <v>IFPMDRNGA2025</v>
      </c>
      <c r="B291" t="s">
        <v>384</v>
      </c>
      <c r="C291" t="s">
        <v>388</v>
      </c>
      <c r="D291" t="s">
        <v>454</v>
      </c>
      <c r="E291" t="s">
        <v>428</v>
      </c>
      <c r="F291">
        <v>2025</v>
      </c>
      <c r="G291" t="s">
        <v>58</v>
      </c>
      <c r="H291" t="s">
        <v>68</v>
      </c>
      <c r="I291" s="1">
        <v>0.89881305160000002</v>
      </c>
      <c r="J291" t="str">
        <f t="shared" si="17"/>
        <v>IFP</v>
      </c>
      <c r="K291" t="str">
        <f t="shared" si="18"/>
        <v>MDR</v>
      </c>
      <c r="L291" t="str">
        <f t="shared" si="19"/>
        <v>NGA</v>
      </c>
    </row>
    <row r="292" spans="1:12" x14ac:dyDescent="0.45">
      <c r="A292" s="5" t="str">
        <f t="shared" si="16"/>
        <v>IFPMDRNGA2030</v>
      </c>
      <c r="B292" t="s">
        <v>384</v>
      </c>
      <c r="C292" t="s">
        <v>388</v>
      </c>
      <c r="D292" t="s">
        <v>454</v>
      </c>
      <c r="E292" t="s">
        <v>428</v>
      </c>
      <c r="F292">
        <v>2030</v>
      </c>
      <c r="G292" t="s">
        <v>58</v>
      </c>
      <c r="H292" t="s">
        <v>68</v>
      </c>
      <c r="I292" s="1">
        <v>0.88758746300000002</v>
      </c>
      <c r="J292" t="str">
        <f t="shared" si="17"/>
        <v>IFP</v>
      </c>
      <c r="K292" t="str">
        <f t="shared" si="18"/>
        <v>MDR</v>
      </c>
      <c r="L292" t="str">
        <f t="shared" si="19"/>
        <v>NGA</v>
      </c>
    </row>
    <row r="293" spans="1:12" x14ac:dyDescent="0.45">
      <c r="A293" s="5" t="str">
        <f t="shared" si="16"/>
        <v>IFPMDRNGA2035</v>
      </c>
      <c r="B293" t="s">
        <v>384</v>
      </c>
      <c r="C293" t="s">
        <v>388</v>
      </c>
      <c r="D293" t="s">
        <v>454</v>
      </c>
      <c r="E293" t="s">
        <v>428</v>
      </c>
      <c r="F293">
        <v>2035</v>
      </c>
      <c r="G293" t="s">
        <v>58</v>
      </c>
      <c r="H293" t="s">
        <v>68</v>
      </c>
      <c r="I293" s="1">
        <v>0.87397710390000005</v>
      </c>
      <c r="J293" t="str">
        <f t="shared" si="17"/>
        <v>IFP</v>
      </c>
      <c r="K293" t="str">
        <f t="shared" si="18"/>
        <v>MDR</v>
      </c>
      <c r="L293" t="str">
        <f t="shared" si="19"/>
        <v>NGA</v>
      </c>
    </row>
    <row r="294" spans="1:12" x14ac:dyDescent="0.45">
      <c r="A294" s="5" t="str">
        <f t="shared" si="16"/>
        <v>IFPMDRNGA2040</v>
      </c>
      <c r="B294" t="s">
        <v>384</v>
      </c>
      <c r="C294" t="s">
        <v>388</v>
      </c>
      <c r="D294" t="s">
        <v>454</v>
      </c>
      <c r="E294" t="s">
        <v>428</v>
      </c>
      <c r="F294">
        <v>2040</v>
      </c>
      <c r="G294" t="s">
        <v>58</v>
      </c>
      <c r="H294" t="s">
        <v>68</v>
      </c>
      <c r="I294" s="1">
        <v>0.85957260170000005</v>
      </c>
      <c r="J294" t="str">
        <f t="shared" si="17"/>
        <v>IFP</v>
      </c>
      <c r="K294" t="str">
        <f t="shared" si="18"/>
        <v>MDR</v>
      </c>
      <c r="L294" t="str">
        <f t="shared" si="19"/>
        <v>NGA</v>
      </c>
    </row>
    <row r="295" spans="1:12" x14ac:dyDescent="0.45">
      <c r="A295" s="5" t="str">
        <f t="shared" si="16"/>
        <v>IFPMDRNGA2045</v>
      </c>
      <c r="B295" t="s">
        <v>384</v>
      </c>
      <c r="C295" t="s">
        <v>388</v>
      </c>
      <c r="D295" t="s">
        <v>454</v>
      </c>
      <c r="E295" t="s">
        <v>428</v>
      </c>
      <c r="F295">
        <v>2045</v>
      </c>
      <c r="G295" t="s">
        <v>58</v>
      </c>
      <c r="H295" t="s">
        <v>68</v>
      </c>
      <c r="I295" s="1">
        <v>0.84825651960000004</v>
      </c>
      <c r="J295" t="str">
        <f t="shared" si="17"/>
        <v>IFP</v>
      </c>
      <c r="K295" t="str">
        <f t="shared" si="18"/>
        <v>MDR</v>
      </c>
      <c r="L295" t="str">
        <f t="shared" si="19"/>
        <v>NGA</v>
      </c>
    </row>
    <row r="296" spans="1:12" x14ac:dyDescent="0.45">
      <c r="A296" s="5" t="str">
        <f t="shared" si="16"/>
        <v>IFPMDRNGA2050</v>
      </c>
      <c r="B296" t="s">
        <v>384</v>
      </c>
      <c r="C296" t="s">
        <v>388</v>
      </c>
      <c r="D296" t="s">
        <v>454</v>
      </c>
      <c r="E296" t="s">
        <v>428</v>
      </c>
      <c r="F296">
        <v>2050</v>
      </c>
      <c r="G296" t="s">
        <v>58</v>
      </c>
      <c r="H296" t="s">
        <v>68</v>
      </c>
      <c r="I296" s="1">
        <v>0.83773104929999997</v>
      </c>
      <c r="J296" t="str">
        <f t="shared" si="17"/>
        <v>IFP</v>
      </c>
      <c r="K296" t="str">
        <f t="shared" si="18"/>
        <v>MDR</v>
      </c>
      <c r="L296" t="str">
        <f t="shared" si="19"/>
        <v>NGA</v>
      </c>
    </row>
    <row r="297" spans="1:12" x14ac:dyDescent="0.45">
      <c r="A297" s="5" t="str">
        <f t="shared" si="16"/>
        <v>IFPMDRNGA2055</v>
      </c>
      <c r="B297" t="s">
        <v>384</v>
      </c>
      <c r="C297" t="s">
        <v>388</v>
      </c>
      <c r="D297" t="s">
        <v>454</v>
      </c>
      <c r="E297" t="s">
        <v>428</v>
      </c>
      <c r="F297">
        <v>2055</v>
      </c>
      <c r="G297" t="s">
        <v>58</v>
      </c>
      <c r="H297" t="s">
        <v>68</v>
      </c>
      <c r="I297" s="1">
        <v>0.82701959160000005</v>
      </c>
      <c r="J297" t="str">
        <f t="shared" si="17"/>
        <v>IFP</v>
      </c>
      <c r="K297" t="str">
        <f t="shared" si="18"/>
        <v>MDR</v>
      </c>
      <c r="L297" t="str">
        <f t="shared" si="19"/>
        <v>NGA</v>
      </c>
    </row>
    <row r="298" spans="1:12" x14ac:dyDescent="0.45">
      <c r="A298" s="5" t="str">
        <f t="shared" si="16"/>
        <v>ACT_COSTIFPOTHBIO2010</v>
      </c>
      <c r="B298" t="s">
        <v>384</v>
      </c>
      <c r="C298" t="s">
        <v>67</v>
      </c>
      <c r="D298" t="s">
        <v>455</v>
      </c>
      <c r="E298" t="s">
        <v>399</v>
      </c>
      <c r="F298">
        <v>2010</v>
      </c>
      <c r="G298" t="s">
        <v>55</v>
      </c>
      <c r="H298" t="s">
        <v>387</v>
      </c>
      <c r="I298" s="1">
        <v>1.8987777E-3</v>
      </c>
      <c r="J298" t="str">
        <f t="shared" si="17"/>
        <v>IFP</v>
      </c>
      <c r="K298" t="str">
        <f t="shared" si="18"/>
        <v>OTH</v>
      </c>
      <c r="L298" t="str">
        <f t="shared" si="19"/>
        <v>BIO</v>
      </c>
    </row>
    <row r="299" spans="1:12" x14ac:dyDescent="0.45">
      <c r="A299" s="5" t="str">
        <f t="shared" si="16"/>
        <v>ACT_COSTIFPOTHBIO2015</v>
      </c>
      <c r="B299" t="s">
        <v>384</v>
      </c>
      <c r="C299" t="s">
        <v>67</v>
      </c>
      <c r="D299" t="s">
        <v>455</v>
      </c>
      <c r="E299" t="s">
        <v>399</v>
      </c>
      <c r="F299">
        <v>2015</v>
      </c>
      <c r="G299" t="s">
        <v>55</v>
      </c>
      <c r="H299" t="s">
        <v>387</v>
      </c>
      <c r="I299" s="1">
        <v>1.8987777E-3</v>
      </c>
      <c r="J299" t="str">
        <f t="shared" si="17"/>
        <v>IFP</v>
      </c>
      <c r="K299" t="str">
        <f t="shared" si="18"/>
        <v>OTH</v>
      </c>
      <c r="L299" t="str">
        <f t="shared" si="19"/>
        <v>BIO</v>
      </c>
    </row>
    <row r="300" spans="1:12" x14ac:dyDescent="0.45">
      <c r="A300" s="5" t="str">
        <f t="shared" si="16"/>
        <v>ACT_COSTIFPOTHBIO2055</v>
      </c>
      <c r="B300" t="s">
        <v>384</v>
      </c>
      <c r="C300" t="s">
        <v>67</v>
      </c>
      <c r="D300" t="s">
        <v>455</v>
      </c>
      <c r="E300" t="s">
        <v>399</v>
      </c>
      <c r="F300">
        <v>2055</v>
      </c>
      <c r="G300" t="s">
        <v>55</v>
      </c>
      <c r="H300" t="s">
        <v>387</v>
      </c>
      <c r="I300" s="1">
        <v>1.8987777E-3</v>
      </c>
      <c r="J300" t="str">
        <f t="shared" si="17"/>
        <v>IFP</v>
      </c>
      <c r="K300" t="str">
        <f t="shared" si="18"/>
        <v>OTH</v>
      </c>
      <c r="L300" t="str">
        <f t="shared" si="19"/>
        <v>BIO</v>
      </c>
    </row>
    <row r="301" spans="1:12" x14ac:dyDescent="0.45">
      <c r="A301" s="5" t="str">
        <f t="shared" si="16"/>
        <v>NCAP_TLIFEIFPOTHBIO2010</v>
      </c>
      <c r="B301" t="s">
        <v>384</v>
      </c>
      <c r="C301" t="s">
        <v>71</v>
      </c>
      <c r="D301" t="s">
        <v>455</v>
      </c>
      <c r="E301" t="s">
        <v>399</v>
      </c>
      <c r="F301">
        <v>2010</v>
      </c>
      <c r="G301" t="s">
        <v>55</v>
      </c>
      <c r="H301" t="s">
        <v>68</v>
      </c>
      <c r="I301" s="1">
        <v>50</v>
      </c>
      <c r="J301" t="str">
        <f t="shared" si="17"/>
        <v>IFP</v>
      </c>
      <c r="K301" t="str">
        <f t="shared" si="18"/>
        <v>OTH</v>
      </c>
      <c r="L301" t="str">
        <f t="shared" si="19"/>
        <v>BIO</v>
      </c>
    </row>
    <row r="302" spans="1:12" x14ac:dyDescent="0.45">
      <c r="A302" s="5" t="str">
        <f t="shared" si="16"/>
        <v>IFPOTHBIO2010</v>
      </c>
      <c r="B302" t="s">
        <v>384</v>
      </c>
      <c r="C302" t="s">
        <v>388</v>
      </c>
      <c r="D302" t="s">
        <v>455</v>
      </c>
      <c r="E302" t="s">
        <v>399</v>
      </c>
      <c r="F302">
        <v>2010</v>
      </c>
      <c r="G302" t="s">
        <v>55</v>
      </c>
      <c r="H302" t="s">
        <v>68</v>
      </c>
      <c r="I302" s="1">
        <v>1.3537906137</v>
      </c>
      <c r="J302" t="str">
        <f t="shared" si="17"/>
        <v>IFP</v>
      </c>
      <c r="K302" t="str">
        <f t="shared" si="18"/>
        <v>OTH</v>
      </c>
      <c r="L302" t="str">
        <f t="shared" si="19"/>
        <v>BIO</v>
      </c>
    </row>
    <row r="303" spans="1:12" x14ac:dyDescent="0.45">
      <c r="A303" s="5" t="str">
        <f t="shared" si="16"/>
        <v>ACT_COSTIOIOTHBIO2010</v>
      </c>
      <c r="B303" t="s">
        <v>384</v>
      </c>
      <c r="C303" t="s">
        <v>67</v>
      </c>
      <c r="D303" t="s">
        <v>456</v>
      </c>
      <c r="E303" t="s">
        <v>438</v>
      </c>
      <c r="F303">
        <v>2010</v>
      </c>
      <c r="G303" t="s">
        <v>55</v>
      </c>
      <c r="H303" t="s">
        <v>387</v>
      </c>
      <c r="I303" s="1">
        <v>8.5152243000000006E-3</v>
      </c>
      <c r="J303" t="str">
        <f t="shared" si="17"/>
        <v>IOI</v>
      </c>
      <c r="K303" t="str">
        <f t="shared" si="18"/>
        <v>OTH</v>
      </c>
      <c r="L303" t="str">
        <f t="shared" si="19"/>
        <v>BIO</v>
      </c>
    </row>
    <row r="304" spans="1:12" x14ac:dyDescent="0.45">
      <c r="A304" s="5" t="str">
        <f t="shared" si="16"/>
        <v>ACT_COSTIOIOTHBIO2015</v>
      </c>
      <c r="B304" t="s">
        <v>384</v>
      </c>
      <c r="C304" t="s">
        <v>67</v>
      </c>
      <c r="D304" t="s">
        <v>456</v>
      </c>
      <c r="E304" t="s">
        <v>438</v>
      </c>
      <c r="F304">
        <v>2015</v>
      </c>
      <c r="G304" t="s">
        <v>55</v>
      </c>
      <c r="H304" t="s">
        <v>387</v>
      </c>
      <c r="I304" s="1">
        <v>3.2707885899999997E-2</v>
      </c>
      <c r="J304" t="str">
        <f t="shared" si="17"/>
        <v>IOI</v>
      </c>
      <c r="K304" t="str">
        <f t="shared" si="18"/>
        <v>OTH</v>
      </c>
      <c r="L304" t="str">
        <f t="shared" si="19"/>
        <v>BIO</v>
      </c>
    </row>
    <row r="305" spans="1:12" x14ac:dyDescent="0.45">
      <c r="A305" s="5" t="str">
        <f t="shared" si="16"/>
        <v>ACT_COSTIOIOTHBIO2055</v>
      </c>
      <c r="B305" t="s">
        <v>384</v>
      </c>
      <c r="C305" t="s">
        <v>67</v>
      </c>
      <c r="D305" t="s">
        <v>456</v>
      </c>
      <c r="E305" t="s">
        <v>438</v>
      </c>
      <c r="F305">
        <v>2055</v>
      </c>
      <c r="G305" t="s">
        <v>55</v>
      </c>
      <c r="H305" t="s">
        <v>387</v>
      </c>
      <c r="I305" s="1">
        <v>3.2707885899999997E-2</v>
      </c>
      <c r="J305" t="str">
        <f t="shared" si="17"/>
        <v>IOI</v>
      </c>
      <c r="K305" t="str">
        <f t="shared" si="18"/>
        <v>OTH</v>
      </c>
      <c r="L305" t="str">
        <f t="shared" si="19"/>
        <v>BIO</v>
      </c>
    </row>
    <row r="306" spans="1:12" x14ac:dyDescent="0.45">
      <c r="A306" s="5" t="str">
        <f t="shared" si="16"/>
        <v>NCAP_TLIFEIOIOTHBIO2010</v>
      </c>
      <c r="B306" t="s">
        <v>384</v>
      </c>
      <c r="C306" t="s">
        <v>71</v>
      </c>
      <c r="D306" t="s">
        <v>456</v>
      </c>
      <c r="E306" t="s">
        <v>438</v>
      </c>
      <c r="F306">
        <v>2010</v>
      </c>
      <c r="G306" t="s">
        <v>55</v>
      </c>
      <c r="H306" t="s">
        <v>68</v>
      </c>
      <c r="I306" s="1">
        <v>50</v>
      </c>
      <c r="J306" t="str">
        <f t="shared" si="17"/>
        <v>IOI</v>
      </c>
      <c r="K306" t="str">
        <f t="shared" si="18"/>
        <v>OTH</v>
      </c>
      <c r="L306" t="str">
        <f t="shared" si="19"/>
        <v>BIO</v>
      </c>
    </row>
    <row r="307" spans="1:12" x14ac:dyDescent="0.45">
      <c r="A307" s="5" t="str">
        <f t="shared" si="16"/>
        <v>IOIOTHBIO2010</v>
      </c>
      <c r="B307" t="s">
        <v>384</v>
      </c>
      <c r="C307" t="s">
        <v>388</v>
      </c>
      <c r="D307" t="s">
        <v>456</v>
      </c>
      <c r="E307" t="s">
        <v>438</v>
      </c>
      <c r="F307">
        <v>2010</v>
      </c>
      <c r="G307" t="s">
        <v>55</v>
      </c>
      <c r="H307" t="s">
        <v>68</v>
      </c>
      <c r="I307" s="1">
        <v>1.3259082471000001</v>
      </c>
      <c r="J307" t="str">
        <f t="shared" si="17"/>
        <v>IOI</v>
      </c>
      <c r="K307" t="str">
        <f t="shared" si="18"/>
        <v>OTH</v>
      </c>
      <c r="L307" t="str">
        <f t="shared" si="19"/>
        <v>BIO</v>
      </c>
    </row>
    <row r="308" spans="1:12" x14ac:dyDescent="0.45">
      <c r="A308" s="5" t="str">
        <f t="shared" si="16"/>
        <v>NCAP_TLIFEIFPSTMHET2010</v>
      </c>
      <c r="B308" t="s">
        <v>384</v>
      </c>
      <c r="C308" t="s">
        <v>71</v>
      </c>
      <c r="D308" t="s">
        <v>457</v>
      </c>
      <c r="E308" t="s">
        <v>405</v>
      </c>
      <c r="F308">
        <v>2010</v>
      </c>
      <c r="G308" t="s">
        <v>458</v>
      </c>
      <c r="H308" t="s">
        <v>68</v>
      </c>
      <c r="I308" s="1">
        <v>50</v>
      </c>
      <c r="J308" t="str">
        <f t="shared" si="17"/>
        <v>IFP</v>
      </c>
      <c r="K308" t="str">
        <f t="shared" si="18"/>
        <v>STM</v>
      </c>
      <c r="L308" t="str">
        <f t="shared" si="19"/>
        <v>HET</v>
      </c>
    </row>
    <row r="309" spans="1:12" x14ac:dyDescent="0.45">
      <c r="A309" s="5" t="str">
        <f t="shared" si="16"/>
        <v>IFPSTMHET2010</v>
      </c>
      <c r="B309" t="s">
        <v>384</v>
      </c>
      <c r="C309" t="s">
        <v>388</v>
      </c>
      <c r="D309" t="s">
        <v>457</v>
      </c>
      <c r="E309" t="s">
        <v>405</v>
      </c>
      <c r="F309">
        <v>2010</v>
      </c>
      <c r="G309" t="s">
        <v>458</v>
      </c>
      <c r="H309" t="s">
        <v>68</v>
      </c>
      <c r="I309" s="1">
        <v>1</v>
      </c>
      <c r="J309" t="str">
        <f t="shared" si="17"/>
        <v>IFP</v>
      </c>
      <c r="K309" t="str">
        <f t="shared" si="18"/>
        <v>STM</v>
      </c>
      <c r="L309" t="str">
        <f t="shared" si="19"/>
        <v>HET</v>
      </c>
    </row>
    <row r="310" spans="1:12" x14ac:dyDescent="0.45">
      <c r="A310" s="5" t="str">
        <f t="shared" si="16"/>
        <v>NCAP_TLIFEIOIOTHNGA2010</v>
      </c>
      <c r="B310" t="s">
        <v>384</v>
      </c>
      <c r="C310" t="s">
        <v>71</v>
      </c>
      <c r="D310" t="s">
        <v>459</v>
      </c>
      <c r="E310" t="s">
        <v>438</v>
      </c>
      <c r="F310">
        <v>2010</v>
      </c>
      <c r="G310" t="s">
        <v>58</v>
      </c>
      <c r="H310" t="s">
        <v>68</v>
      </c>
      <c r="I310" s="1">
        <v>30</v>
      </c>
      <c r="J310" t="str">
        <f t="shared" si="17"/>
        <v>IOI</v>
      </c>
      <c r="K310" t="str">
        <f t="shared" si="18"/>
        <v>OTH</v>
      </c>
      <c r="L310" t="str">
        <f t="shared" si="19"/>
        <v>NGA</v>
      </c>
    </row>
    <row r="311" spans="1:12" x14ac:dyDescent="0.45">
      <c r="A311" s="5" t="str">
        <f t="shared" si="16"/>
        <v>IOIOTHNGA2010</v>
      </c>
      <c r="B311" t="s">
        <v>384</v>
      </c>
      <c r="C311" t="s">
        <v>388</v>
      </c>
      <c r="D311" t="s">
        <v>459</v>
      </c>
      <c r="E311" t="s">
        <v>438</v>
      </c>
      <c r="F311">
        <v>2010</v>
      </c>
      <c r="G311" t="s">
        <v>58</v>
      </c>
      <c r="H311" t="s">
        <v>68</v>
      </c>
      <c r="I311" s="1">
        <v>1</v>
      </c>
      <c r="J311" t="str">
        <f t="shared" si="17"/>
        <v>IOI</v>
      </c>
      <c r="K311" t="str">
        <f t="shared" si="18"/>
        <v>OTH</v>
      </c>
      <c r="L311" t="str">
        <f t="shared" si="19"/>
        <v>NGA</v>
      </c>
    </row>
    <row r="312" spans="1:12" x14ac:dyDescent="0.45">
      <c r="A312" s="5" t="str">
        <f t="shared" si="16"/>
        <v>IOIOTHNGA2011</v>
      </c>
      <c r="B312" t="s">
        <v>384</v>
      </c>
      <c r="C312" t="s">
        <v>388</v>
      </c>
      <c r="D312" t="s">
        <v>459</v>
      </c>
      <c r="E312" t="s">
        <v>438</v>
      </c>
      <c r="F312">
        <v>2011</v>
      </c>
      <c r="G312" t="s">
        <v>58</v>
      </c>
      <c r="H312" t="s">
        <v>68</v>
      </c>
      <c r="I312" s="1">
        <v>1</v>
      </c>
      <c r="J312" t="str">
        <f t="shared" si="17"/>
        <v>IOI</v>
      </c>
      <c r="K312" t="str">
        <f t="shared" si="18"/>
        <v>OTH</v>
      </c>
      <c r="L312" t="str">
        <f t="shared" si="19"/>
        <v>NGA</v>
      </c>
    </row>
    <row r="313" spans="1:12" x14ac:dyDescent="0.45">
      <c r="A313" s="5" t="str">
        <f t="shared" si="16"/>
        <v>IOIOTHNGA2015</v>
      </c>
      <c r="B313" t="s">
        <v>384</v>
      </c>
      <c r="C313" t="s">
        <v>388</v>
      </c>
      <c r="D313" t="s">
        <v>459</v>
      </c>
      <c r="E313" t="s">
        <v>438</v>
      </c>
      <c r="F313">
        <v>2015</v>
      </c>
      <c r="G313" t="s">
        <v>58</v>
      </c>
      <c r="H313" t="s">
        <v>68</v>
      </c>
      <c r="I313" s="1">
        <v>1</v>
      </c>
      <c r="J313" t="str">
        <f t="shared" si="17"/>
        <v>IOI</v>
      </c>
      <c r="K313" t="str">
        <f t="shared" si="18"/>
        <v>OTH</v>
      </c>
      <c r="L313" t="str">
        <f t="shared" si="19"/>
        <v>NGA</v>
      </c>
    </row>
    <row r="314" spans="1:12" x14ac:dyDescent="0.45">
      <c r="A314" s="5" t="str">
        <f t="shared" si="16"/>
        <v>IOIOTHNGA2020</v>
      </c>
      <c r="B314" t="s">
        <v>384</v>
      </c>
      <c r="C314" t="s">
        <v>388</v>
      </c>
      <c r="D314" t="s">
        <v>459</v>
      </c>
      <c r="E314" t="s">
        <v>438</v>
      </c>
      <c r="F314">
        <v>2020</v>
      </c>
      <c r="G314" t="s">
        <v>58</v>
      </c>
      <c r="H314" t="s">
        <v>68</v>
      </c>
      <c r="I314" s="1">
        <v>0.96893922050000003</v>
      </c>
      <c r="J314" t="str">
        <f t="shared" si="17"/>
        <v>IOI</v>
      </c>
      <c r="K314" t="str">
        <f t="shared" si="18"/>
        <v>OTH</v>
      </c>
      <c r="L314" t="str">
        <f t="shared" si="19"/>
        <v>NGA</v>
      </c>
    </row>
    <row r="315" spans="1:12" x14ac:dyDescent="0.45">
      <c r="A315" s="5" t="str">
        <f t="shared" si="16"/>
        <v>IOIOTHNGA2025</v>
      </c>
      <c r="B315" t="s">
        <v>384</v>
      </c>
      <c r="C315" t="s">
        <v>388</v>
      </c>
      <c r="D315" t="s">
        <v>459</v>
      </c>
      <c r="E315" t="s">
        <v>438</v>
      </c>
      <c r="F315">
        <v>2025</v>
      </c>
      <c r="G315" t="s">
        <v>58</v>
      </c>
      <c r="H315" t="s">
        <v>68</v>
      </c>
      <c r="I315" s="1">
        <v>0.93450315240000004</v>
      </c>
      <c r="J315" t="str">
        <f t="shared" si="17"/>
        <v>IOI</v>
      </c>
      <c r="K315" t="str">
        <f t="shared" si="18"/>
        <v>OTH</v>
      </c>
      <c r="L315" t="str">
        <f t="shared" si="19"/>
        <v>NGA</v>
      </c>
    </row>
    <row r="316" spans="1:12" x14ac:dyDescent="0.45">
      <c r="A316" s="5" t="str">
        <f t="shared" si="16"/>
        <v>IOIOTHNGA2030</v>
      </c>
      <c r="B316" t="s">
        <v>384</v>
      </c>
      <c r="C316" t="s">
        <v>388</v>
      </c>
      <c r="D316" t="s">
        <v>459</v>
      </c>
      <c r="E316" t="s">
        <v>438</v>
      </c>
      <c r="F316">
        <v>2030</v>
      </c>
      <c r="G316" t="s">
        <v>58</v>
      </c>
      <c r="H316" t="s">
        <v>68</v>
      </c>
      <c r="I316" s="1">
        <v>0.88755512540000003</v>
      </c>
      <c r="J316" t="str">
        <f t="shared" si="17"/>
        <v>IOI</v>
      </c>
      <c r="K316" t="str">
        <f t="shared" si="18"/>
        <v>OTH</v>
      </c>
      <c r="L316" t="str">
        <f t="shared" si="19"/>
        <v>NGA</v>
      </c>
    </row>
    <row r="317" spans="1:12" x14ac:dyDescent="0.45">
      <c r="A317" s="5" t="str">
        <f t="shared" si="16"/>
        <v>IOIOTHNGA2035</v>
      </c>
      <c r="B317" t="s">
        <v>384</v>
      </c>
      <c r="C317" t="s">
        <v>388</v>
      </c>
      <c r="D317" t="s">
        <v>459</v>
      </c>
      <c r="E317" t="s">
        <v>438</v>
      </c>
      <c r="F317">
        <v>2035</v>
      </c>
      <c r="G317" t="s">
        <v>58</v>
      </c>
      <c r="H317" t="s">
        <v>68</v>
      </c>
      <c r="I317" s="1">
        <v>0.85764652590000001</v>
      </c>
      <c r="J317" t="str">
        <f t="shared" si="17"/>
        <v>IOI</v>
      </c>
      <c r="K317" t="str">
        <f t="shared" si="18"/>
        <v>OTH</v>
      </c>
      <c r="L317" t="str">
        <f t="shared" si="19"/>
        <v>NGA</v>
      </c>
    </row>
    <row r="318" spans="1:12" x14ac:dyDescent="0.45">
      <c r="A318" s="5" t="str">
        <f t="shared" si="16"/>
        <v>IOIOTHNGA2040</v>
      </c>
      <c r="B318" t="s">
        <v>384</v>
      </c>
      <c r="C318" t="s">
        <v>388</v>
      </c>
      <c r="D318" t="s">
        <v>459</v>
      </c>
      <c r="E318" t="s">
        <v>438</v>
      </c>
      <c r="F318">
        <v>2040</v>
      </c>
      <c r="G318" t="s">
        <v>58</v>
      </c>
      <c r="H318" t="s">
        <v>68</v>
      </c>
      <c r="I318" s="1">
        <v>0.82411066509999997</v>
      </c>
      <c r="J318" t="str">
        <f t="shared" si="17"/>
        <v>IOI</v>
      </c>
      <c r="K318" t="str">
        <f t="shared" si="18"/>
        <v>OTH</v>
      </c>
      <c r="L318" t="str">
        <f t="shared" si="19"/>
        <v>NGA</v>
      </c>
    </row>
    <row r="319" spans="1:12" x14ac:dyDescent="0.45">
      <c r="A319" s="5" t="str">
        <f t="shared" si="16"/>
        <v>IOIOTHNGA2045</v>
      </c>
      <c r="B319" t="s">
        <v>384</v>
      </c>
      <c r="C319" t="s">
        <v>388</v>
      </c>
      <c r="D319" t="s">
        <v>459</v>
      </c>
      <c r="E319" t="s">
        <v>438</v>
      </c>
      <c r="F319">
        <v>2045</v>
      </c>
      <c r="G319" t="s">
        <v>58</v>
      </c>
      <c r="H319" t="s">
        <v>68</v>
      </c>
      <c r="I319" s="1">
        <v>0.78890540870000003</v>
      </c>
      <c r="J319" t="str">
        <f t="shared" si="17"/>
        <v>IOI</v>
      </c>
      <c r="K319" t="str">
        <f t="shared" si="18"/>
        <v>OTH</v>
      </c>
      <c r="L319" t="str">
        <f t="shared" si="19"/>
        <v>NGA</v>
      </c>
    </row>
    <row r="320" spans="1:12" x14ac:dyDescent="0.45">
      <c r="A320" s="5" t="str">
        <f t="shared" si="16"/>
        <v>IOIOTHNGA2050</v>
      </c>
      <c r="B320" t="s">
        <v>384</v>
      </c>
      <c r="C320" t="s">
        <v>388</v>
      </c>
      <c r="D320" t="s">
        <v>459</v>
      </c>
      <c r="E320" t="s">
        <v>438</v>
      </c>
      <c r="F320">
        <v>2050</v>
      </c>
      <c r="G320" t="s">
        <v>58</v>
      </c>
      <c r="H320" t="s">
        <v>68</v>
      </c>
      <c r="I320" s="1">
        <v>0.75615072189999999</v>
      </c>
      <c r="J320" t="str">
        <f t="shared" si="17"/>
        <v>IOI</v>
      </c>
      <c r="K320" t="str">
        <f t="shared" si="18"/>
        <v>OTH</v>
      </c>
      <c r="L320" t="str">
        <f t="shared" si="19"/>
        <v>NGA</v>
      </c>
    </row>
    <row r="321" spans="1:12" x14ac:dyDescent="0.45">
      <c r="A321" s="5" t="str">
        <f t="shared" si="16"/>
        <v>IOIOTHNGA2055</v>
      </c>
      <c r="B321" t="s">
        <v>384</v>
      </c>
      <c r="C321" t="s">
        <v>388</v>
      </c>
      <c r="D321" t="s">
        <v>459</v>
      </c>
      <c r="E321" t="s">
        <v>438</v>
      </c>
      <c r="F321">
        <v>2055</v>
      </c>
      <c r="G321" t="s">
        <v>58</v>
      </c>
      <c r="H321" t="s">
        <v>68</v>
      </c>
      <c r="I321" s="1">
        <v>0.7316667107</v>
      </c>
      <c r="J321" t="str">
        <f t="shared" si="17"/>
        <v>IOI</v>
      </c>
      <c r="K321" t="str">
        <f t="shared" si="18"/>
        <v>OTH</v>
      </c>
      <c r="L321" t="str">
        <f t="shared" si="19"/>
        <v>NGA</v>
      </c>
    </row>
    <row r="322" spans="1:12" x14ac:dyDescent="0.45">
      <c r="A322" s="5" t="str">
        <f t="shared" si="16"/>
        <v>ACT_COSTITMSTMNGA2015</v>
      </c>
      <c r="B322" t="s">
        <v>384</v>
      </c>
      <c r="C322" t="s">
        <v>67</v>
      </c>
      <c r="D322" t="s">
        <v>460</v>
      </c>
      <c r="E322" t="s">
        <v>446</v>
      </c>
      <c r="F322">
        <v>2015</v>
      </c>
      <c r="G322" t="s">
        <v>58</v>
      </c>
      <c r="H322" t="s">
        <v>387</v>
      </c>
      <c r="I322" s="1">
        <v>0.17414847289999999</v>
      </c>
      <c r="J322" t="str">
        <f t="shared" si="17"/>
        <v>ITM</v>
      </c>
      <c r="K322" t="str">
        <f t="shared" si="18"/>
        <v>STM</v>
      </c>
      <c r="L322" t="str">
        <f t="shared" si="19"/>
        <v>NGA</v>
      </c>
    </row>
    <row r="323" spans="1:12" x14ac:dyDescent="0.45">
      <c r="A323" s="5" t="str">
        <f t="shared" ref="A323:A386" si="20">IF(C323="VDA_FLOP","",C323)&amp;J323&amp;K323&amp;L323&amp;F323</f>
        <v>ACT_COSTITMSTMNGA2055</v>
      </c>
      <c r="B323" t="s">
        <v>384</v>
      </c>
      <c r="C323" t="s">
        <v>67</v>
      </c>
      <c r="D323" t="s">
        <v>460</v>
      </c>
      <c r="E323" t="s">
        <v>446</v>
      </c>
      <c r="F323">
        <v>2055</v>
      </c>
      <c r="G323" t="s">
        <v>58</v>
      </c>
      <c r="H323" t="s">
        <v>387</v>
      </c>
      <c r="I323" s="1">
        <v>0.17414847289999999</v>
      </c>
      <c r="J323" t="str">
        <f t="shared" ref="J323:J386" si="21">VLOOKUP(LEFT(E323,3),$U$2:$V$9,2,FALSE)</f>
        <v>ITM</v>
      </c>
      <c r="K323" t="str">
        <f t="shared" ref="K323:K386" si="22">VLOOKUP(RIGHT(E323,3),$R$2:$S$9,2,FALSE)</f>
        <v>STM</v>
      </c>
      <c r="L323" t="str">
        <f t="shared" ref="L323:L386" si="23">IFERROR(VLOOKUP(G323,$O$2:$P$34,2,FALSE),"")</f>
        <v>NGA</v>
      </c>
    </row>
    <row r="324" spans="1:12" x14ac:dyDescent="0.45">
      <c r="A324" s="5" t="str">
        <f t="shared" si="20"/>
        <v>NCAP_COSTITMSTMNGA2010</v>
      </c>
      <c r="B324" t="s">
        <v>384</v>
      </c>
      <c r="C324" t="s">
        <v>69</v>
      </c>
      <c r="D324" t="s">
        <v>460</v>
      </c>
      <c r="E324" t="s">
        <v>446</v>
      </c>
      <c r="F324">
        <v>2010</v>
      </c>
      <c r="G324" t="s">
        <v>58</v>
      </c>
      <c r="H324" t="s">
        <v>387</v>
      </c>
      <c r="I324" s="1">
        <v>3.7859440792000001</v>
      </c>
      <c r="J324" t="str">
        <f t="shared" si="21"/>
        <v>ITM</v>
      </c>
      <c r="K324" t="str">
        <f t="shared" si="22"/>
        <v>STM</v>
      </c>
      <c r="L324" t="str">
        <f t="shared" si="23"/>
        <v>NGA</v>
      </c>
    </row>
    <row r="325" spans="1:12" x14ac:dyDescent="0.45">
      <c r="A325" s="5" t="str">
        <f t="shared" si="20"/>
        <v>NCAP_FOMITMSTMNGA2010</v>
      </c>
      <c r="B325" t="s">
        <v>384</v>
      </c>
      <c r="C325" t="s">
        <v>70</v>
      </c>
      <c r="D325" t="s">
        <v>460</v>
      </c>
      <c r="E325" t="s">
        <v>446</v>
      </c>
      <c r="F325">
        <v>2010</v>
      </c>
      <c r="G325" t="s">
        <v>58</v>
      </c>
      <c r="H325" t="s">
        <v>387</v>
      </c>
      <c r="I325" s="1">
        <v>0.61788691539999996</v>
      </c>
      <c r="J325" t="str">
        <f t="shared" si="21"/>
        <v>ITM</v>
      </c>
      <c r="K325" t="str">
        <f t="shared" si="22"/>
        <v>STM</v>
      </c>
      <c r="L325" t="str">
        <f t="shared" si="23"/>
        <v>NGA</v>
      </c>
    </row>
    <row r="326" spans="1:12" x14ac:dyDescent="0.45">
      <c r="A326" s="5" t="str">
        <f t="shared" si="20"/>
        <v>NCAP_TLIFEITMSTMNGA2010</v>
      </c>
      <c r="B326" t="s">
        <v>384</v>
      </c>
      <c r="C326" t="s">
        <v>71</v>
      </c>
      <c r="D326" t="s">
        <v>460</v>
      </c>
      <c r="E326" t="s">
        <v>446</v>
      </c>
      <c r="F326">
        <v>2010</v>
      </c>
      <c r="G326" t="s">
        <v>58</v>
      </c>
      <c r="H326" t="s">
        <v>68</v>
      </c>
      <c r="I326" s="1">
        <v>50</v>
      </c>
      <c r="J326" t="str">
        <f t="shared" si="21"/>
        <v>ITM</v>
      </c>
      <c r="K326" t="str">
        <f t="shared" si="22"/>
        <v>STM</v>
      </c>
      <c r="L326" t="str">
        <f t="shared" si="23"/>
        <v>NGA</v>
      </c>
    </row>
    <row r="327" spans="1:12" x14ac:dyDescent="0.45">
      <c r="A327" s="5" t="str">
        <f t="shared" si="20"/>
        <v>ITMSTMNGA2010</v>
      </c>
      <c r="B327" t="s">
        <v>384</v>
      </c>
      <c r="C327" t="s">
        <v>388</v>
      </c>
      <c r="D327" t="s">
        <v>460</v>
      </c>
      <c r="E327" t="s">
        <v>446</v>
      </c>
      <c r="F327">
        <v>2010</v>
      </c>
      <c r="G327" t="s">
        <v>58</v>
      </c>
      <c r="H327" t="s">
        <v>68</v>
      </c>
      <c r="I327" s="1">
        <v>1.0695187166</v>
      </c>
      <c r="J327" t="str">
        <f t="shared" si="21"/>
        <v>ITM</v>
      </c>
      <c r="K327" t="str">
        <f t="shared" si="22"/>
        <v>STM</v>
      </c>
      <c r="L327" t="str">
        <f t="shared" si="23"/>
        <v>NGA</v>
      </c>
    </row>
    <row r="328" spans="1:12" x14ac:dyDescent="0.45">
      <c r="A328" s="5" t="str">
        <f t="shared" si="20"/>
        <v>ACT_COSTILPOTHBIO2015</v>
      </c>
      <c r="B328" t="s">
        <v>384</v>
      </c>
      <c r="C328" t="s">
        <v>67</v>
      </c>
      <c r="D328" t="s">
        <v>461</v>
      </c>
      <c r="E328" t="s">
        <v>386</v>
      </c>
      <c r="F328">
        <v>2015</v>
      </c>
      <c r="G328" t="s">
        <v>389</v>
      </c>
      <c r="H328" t="s">
        <v>387</v>
      </c>
      <c r="I328" s="1">
        <v>0.34538419110000002</v>
      </c>
      <c r="J328" t="str">
        <f t="shared" si="21"/>
        <v>ILP</v>
      </c>
      <c r="K328" t="str">
        <f t="shared" si="22"/>
        <v>OTH</v>
      </c>
      <c r="L328" t="str">
        <f t="shared" si="23"/>
        <v>BIO</v>
      </c>
    </row>
    <row r="329" spans="1:12" x14ac:dyDescent="0.45">
      <c r="A329" s="5" t="str">
        <f t="shared" si="20"/>
        <v>NCAP_TLIFEILPOTHBIO2010</v>
      </c>
      <c r="B329" t="s">
        <v>384</v>
      </c>
      <c r="C329" t="s">
        <v>71</v>
      </c>
      <c r="D329" t="s">
        <v>461</v>
      </c>
      <c r="E329" t="s">
        <v>386</v>
      </c>
      <c r="F329">
        <v>2010</v>
      </c>
      <c r="G329" t="s">
        <v>389</v>
      </c>
      <c r="H329" t="s">
        <v>68</v>
      </c>
      <c r="I329" s="1">
        <v>50</v>
      </c>
      <c r="J329" t="str">
        <f t="shared" si="21"/>
        <v>ILP</v>
      </c>
      <c r="K329" t="str">
        <f t="shared" si="22"/>
        <v>OTH</v>
      </c>
      <c r="L329" t="str">
        <f t="shared" si="23"/>
        <v>BIO</v>
      </c>
    </row>
    <row r="330" spans="1:12" x14ac:dyDescent="0.45">
      <c r="A330" s="5" t="str">
        <f t="shared" si="20"/>
        <v>ILPOTHBIO2010</v>
      </c>
      <c r="B330" t="s">
        <v>384</v>
      </c>
      <c r="C330" t="s">
        <v>388</v>
      </c>
      <c r="D330" t="s">
        <v>461</v>
      </c>
      <c r="E330" t="s">
        <v>386</v>
      </c>
      <c r="F330">
        <v>2010</v>
      </c>
      <c r="G330" t="s">
        <v>389</v>
      </c>
      <c r="H330" t="s">
        <v>68</v>
      </c>
      <c r="I330" s="1">
        <v>1.7291066282000001</v>
      </c>
      <c r="J330" t="str">
        <f t="shared" si="21"/>
        <v>ILP</v>
      </c>
      <c r="K330" t="str">
        <f t="shared" si="22"/>
        <v>OTH</v>
      </c>
      <c r="L330" t="str">
        <f t="shared" si="23"/>
        <v>BIO</v>
      </c>
    </row>
    <row r="331" spans="1:12" x14ac:dyDescent="0.45">
      <c r="A331" s="5" t="str">
        <f t="shared" si="20"/>
        <v>NCAP_COSTIFPSTMNGA2010</v>
      </c>
      <c r="B331" t="s">
        <v>384</v>
      </c>
      <c r="C331" t="s">
        <v>69</v>
      </c>
      <c r="D331" t="s">
        <v>462</v>
      </c>
      <c r="E331" t="s">
        <v>405</v>
      </c>
      <c r="F331">
        <v>2010</v>
      </c>
      <c r="G331" t="s">
        <v>58</v>
      </c>
      <c r="H331" t="s">
        <v>387</v>
      </c>
      <c r="I331" s="1">
        <v>3.2623387153999999</v>
      </c>
      <c r="J331" t="str">
        <f t="shared" si="21"/>
        <v>IFP</v>
      </c>
      <c r="K331" t="str">
        <f t="shared" si="22"/>
        <v>STM</v>
      </c>
      <c r="L331" t="str">
        <f t="shared" si="23"/>
        <v>NGA</v>
      </c>
    </row>
    <row r="332" spans="1:12" x14ac:dyDescent="0.45">
      <c r="A332" s="5" t="str">
        <f t="shared" si="20"/>
        <v>NCAP_FOMIFPSTMNGA2010</v>
      </c>
      <c r="B332" t="s">
        <v>384</v>
      </c>
      <c r="C332" t="s">
        <v>70</v>
      </c>
      <c r="D332" t="s">
        <v>462</v>
      </c>
      <c r="E332" t="s">
        <v>405</v>
      </c>
      <c r="F332">
        <v>2010</v>
      </c>
      <c r="G332" t="s">
        <v>58</v>
      </c>
      <c r="H332" t="s">
        <v>387</v>
      </c>
      <c r="I332" s="1">
        <v>0.58896000000000004</v>
      </c>
      <c r="J332" t="str">
        <f t="shared" si="21"/>
        <v>IFP</v>
      </c>
      <c r="K332" t="str">
        <f t="shared" si="22"/>
        <v>STM</v>
      </c>
      <c r="L332" t="str">
        <f t="shared" si="23"/>
        <v>NGA</v>
      </c>
    </row>
    <row r="333" spans="1:12" x14ac:dyDescent="0.45">
      <c r="A333" s="5" t="str">
        <f t="shared" si="20"/>
        <v>NCAP_TLIFEIFPSTMNGA2010</v>
      </c>
      <c r="B333" t="s">
        <v>384</v>
      </c>
      <c r="C333" t="s">
        <v>71</v>
      </c>
      <c r="D333" t="s">
        <v>462</v>
      </c>
      <c r="E333" t="s">
        <v>405</v>
      </c>
      <c r="F333">
        <v>2010</v>
      </c>
      <c r="G333" t="s">
        <v>58</v>
      </c>
      <c r="H333" t="s">
        <v>68</v>
      </c>
      <c r="I333" s="1">
        <v>50</v>
      </c>
      <c r="J333" t="str">
        <f t="shared" si="21"/>
        <v>IFP</v>
      </c>
      <c r="K333" t="str">
        <f t="shared" si="22"/>
        <v>STM</v>
      </c>
      <c r="L333" t="str">
        <f t="shared" si="23"/>
        <v>NGA</v>
      </c>
    </row>
    <row r="334" spans="1:12" x14ac:dyDescent="0.45">
      <c r="A334" s="5" t="str">
        <f t="shared" si="20"/>
        <v>IFPSTMNGA2010</v>
      </c>
      <c r="B334" t="s">
        <v>384</v>
      </c>
      <c r="C334" t="s">
        <v>388</v>
      </c>
      <c r="D334" t="s">
        <v>462</v>
      </c>
      <c r="E334" t="s">
        <v>405</v>
      </c>
      <c r="F334">
        <v>2010</v>
      </c>
      <c r="G334" t="s">
        <v>58</v>
      </c>
      <c r="H334" t="s">
        <v>68</v>
      </c>
      <c r="I334" s="1">
        <v>1.2121212121</v>
      </c>
      <c r="J334" t="str">
        <f t="shared" si="21"/>
        <v>IFP</v>
      </c>
      <c r="K334" t="str">
        <f t="shared" si="22"/>
        <v>STM</v>
      </c>
      <c r="L334" t="str">
        <f t="shared" si="23"/>
        <v>NGA</v>
      </c>
    </row>
    <row r="335" spans="1:12" x14ac:dyDescent="0.45">
      <c r="A335" s="5" t="str">
        <f t="shared" si="20"/>
        <v>ACT_COSTITMSTMNGA2015</v>
      </c>
      <c r="B335" t="s">
        <v>384</v>
      </c>
      <c r="C335" t="s">
        <v>67</v>
      </c>
      <c r="D335" t="s">
        <v>463</v>
      </c>
      <c r="E335" t="s">
        <v>446</v>
      </c>
      <c r="F335">
        <v>2015</v>
      </c>
      <c r="G335" t="s">
        <v>58</v>
      </c>
      <c r="H335" t="s">
        <v>387</v>
      </c>
      <c r="I335" s="1">
        <v>0.17414847289999999</v>
      </c>
      <c r="J335" t="str">
        <f t="shared" si="21"/>
        <v>ITM</v>
      </c>
      <c r="K335" t="str">
        <f t="shared" si="22"/>
        <v>STM</v>
      </c>
      <c r="L335" t="str">
        <f t="shared" si="23"/>
        <v>NGA</v>
      </c>
    </row>
    <row r="336" spans="1:12" x14ac:dyDescent="0.45">
      <c r="A336" s="5" t="str">
        <f t="shared" si="20"/>
        <v>ACT_COSTITMSTMNGA2055</v>
      </c>
      <c r="B336" t="s">
        <v>384</v>
      </c>
      <c r="C336" t="s">
        <v>67</v>
      </c>
      <c r="D336" t="s">
        <v>463</v>
      </c>
      <c r="E336" t="s">
        <v>446</v>
      </c>
      <c r="F336">
        <v>2055</v>
      </c>
      <c r="G336" t="s">
        <v>58</v>
      </c>
      <c r="H336" t="s">
        <v>387</v>
      </c>
      <c r="I336" s="1">
        <v>0.17414847289999999</v>
      </c>
      <c r="J336" t="str">
        <f t="shared" si="21"/>
        <v>ITM</v>
      </c>
      <c r="K336" t="str">
        <f t="shared" si="22"/>
        <v>STM</v>
      </c>
      <c r="L336" t="str">
        <f t="shared" si="23"/>
        <v>NGA</v>
      </c>
    </row>
    <row r="337" spans="1:12" x14ac:dyDescent="0.45">
      <c r="A337" s="5" t="str">
        <f t="shared" si="20"/>
        <v>NCAP_COSTITMSTMNGA2010</v>
      </c>
      <c r="B337" t="s">
        <v>384</v>
      </c>
      <c r="C337" t="s">
        <v>69</v>
      </c>
      <c r="D337" t="s">
        <v>463</v>
      </c>
      <c r="E337" t="s">
        <v>446</v>
      </c>
      <c r="F337">
        <v>2010</v>
      </c>
      <c r="G337" t="s">
        <v>58</v>
      </c>
      <c r="H337" t="s">
        <v>387</v>
      </c>
      <c r="I337" s="1">
        <v>3.4417673447000001</v>
      </c>
      <c r="J337" t="str">
        <f t="shared" si="21"/>
        <v>ITM</v>
      </c>
      <c r="K337" t="str">
        <f t="shared" si="22"/>
        <v>STM</v>
      </c>
      <c r="L337" t="str">
        <f t="shared" si="23"/>
        <v>NGA</v>
      </c>
    </row>
    <row r="338" spans="1:12" x14ac:dyDescent="0.45">
      <c r="A338" s="5" t="str">
        <f t="shared" si="20"/>
        <v>NCAP_FOMITMSTMNGA2010</v>
      </c>
      <c r="B338" t="s">
        <v>384</v>
      </c>
      <c r="C338" t="s">
        <v>70</v>
      </c>
      <c r="D338" t="s">
        <v>463</v>
      </c>
      <c r="E338" t="s">
        <v>446</v>
      </c>
      <c r="F338">
        <v>2010</v>
      </c>
      <c r="G338" t="s">
        <v>58</v>
      </c>
      <c r="H338" t="s">
        <v>387</v>
      </c>
      <c r="I338" s="1">
        <v>0.58846372889999998</v>
      </c>
      <c r="J338" t="str">
        <f t="shared" si="21"/>
        <v>ITM</v>
      </c>
      <c r="K338" t="str">
        <f t="shared" si="22"/>
        <v>STM</v>
      </c>
      <c r="L338" t="str">
        <f t="shared" si="23"/>
        <v>NGA</v>
      </c>
    </row>
    <row r="339" spans="1:12" x14ac:dyDescent="0.45">
      <c r="A339" s="5" t="str">
        <f t="shared" si="20"/>
        <v>NCAP_TLIFEITMSTMNGA2010</v>
      </c>
      <c r="B339" t="s">
        <v>384</v>
      </c>
      <c r="C339" t="s">
        <v>71</v>
      </c>
      <c r="D339" t="s">
        <v>463</v>
      </c>
      <c r="E339" t="s">
        <v>446</v>
      </c>
      <c r="F339">
        <v>2010</v>
      </c>
      <c r="G339" t="s">
        <v>58</v>
      </c>
      <c r="H339" t="s">
        <v>68</v>
      </c>
      <c r="I339" s="1">
        <v>50</v>
      </c>
      <c r="J339" t="str">
        <f t="shared" si="21"/>
        <v>ITM</v>
      </c>
      <c r="K339" t="str">
        <f t="shared" si="22"/>
        <v>STM</v>
      </c>
      <c r="L339" t="str">
        <f t="shared" si="23"/>
        <v>NGA</v>
      </c>
    </row>
    <row r="340" spans="1:12" x14ac:dyDescent="0.45">
      <c r="A340" s="5" t="str">
        <f t="shared" si="20"/>
        <v>ITMSTMNGA2010</v>
      </c>
      <c r="B340" t="s">
        <v>384</v>
      </c>
      <c r="C340" t="s">
        <v>388</v>
      </c>
      <c r="D340" t="s">
        <v>463</v>
      </c>
      <c r="E340" t="s">
        <v>446</v>
      </c>
      <c r="F340">
        <v>2010</v>
      </c>
      <c r="G340" t="s">
        <v>58</v>
      </c>
      <c r="H340" t="s">
        <v>68</v>
      </c>
      <c r="I340" s="1">
        <v>1.2578616352000001</v>
      </c>
      <c r="J340" t="str">
        <f t="shared" si="21"/>
        <v>ITM</v>
      </c>
      <c r="K340" t="str">
        <f t="shared" si="22"/>
        <v>STM</v>
      </c>
      <c r="L340" t="str">
        <f t="shared" si="23"/>
        <v>NGA</v>
      </c>
    </row>
    <row r="341" spans="1:12" x14ac:dyDescent="0.45">
      <c r="A341" s="5" t="str">
        <f t="shared" si="20"/>
        <v>NCAP_COSTILPPRHNGA2010</v>
      </c>
      <c r="B341" t="s">
        <v>384</v>
      </c>
      <c r="C341" t="s">
        <v>69</v>
      </c>
      <c r="D341" t="s">
        <v>464</v>
      </c>
      <c r="E341" t="s">
        <v>465</v>
      </c>
      <c r="F341">
        <v>2010</v>
      </c>
      <c r="G341" t="s">
        <v>58</v>
      </c>
      <c r="H341" t="s">
        <v>387</v>
      </c>
      <c r="I341" s="1">
        <v>129.3501178221</v>
      </c>
      <c r="J341" t="str">
        <f t="shared" si="21"/>
        <v>ILP</v>
      </c>
      <c r="K341" t="str">
        <f t="shared" si="22"/>
        <v>PRH</v>
      </c>
      <c r="L341" t="str">
        <f t="shared" si="23"/>
        <v>NGA</v>
      </c>
    </row>
    <row r="342" spans="1:12" x14ac:dyDescent="0.45">
      <c r="A342" s="5" t="str">
        <f t="shared" si="20"/>
        <v>NCAP_FOMILPPRHNGA2010</v>
      </c>
      <c r="B342" t="s">
        <v>384</v>
      </c>
      <c r="C342" t="s">
        <v>70</v>
      </c>
      <c r="D342" t="s">
        <v>464</v>
      </c>
      <c r="E342" t="s">
        <v>465</v>
      </c>
      <c r="F342">
        <v>2010</v>
      </c>
      <c r="G342" t="s">
        <v>58</v>
      </c>
      <c r="H342" t="s">
        <v>387</v>
      </c>
      <c r="I342" s="1">
        <v>5.1740047129000004</v>
      </c>
      <c r="J342" t="str">
        <f t="shared" si="21"/>
        <v>ILP</v>
      </c>
      <c r="K342" t="str">
        <f t="shared" si="22"/>
        <v>PRH</v>
      </c>
      <c r="L342" t="str">
        <f t="shared" si="23"/>
        <v>NGA</v>
      </c>
    </row>
    <row r="343" spans="1:12" x14ac:dyDescent="0.45">
      <c r="A343" s="5" t="str">
        <f t="shared" si="20"/>
        <v>NCAP_TLIFEILPPRHNGA2010</v>
      </c>
      <c r="B343" t="s">
        <v>384</v>
      </c>
      <c r="C343" t="s">
        <v>71</v>
      </c>
      <c r="D343" t="s">
        <v>464</v>
      </c>
      <c r="E343" t="s">
        <v>465</v>
      </c>
      <c r="F343">
        <v>2010</v>
      </c>
      <c r="G343" t="s">
        <v>58</v>
      </c>
      <c r="H343" t="s">
        <v>68</v>
      </c>
      <c r="I343" s="1">
        <v>30</v>
      </c>
      <c r="J343" t="str">
        <f t="shared" si="21"/>
        <v>ILP</v>
      </c>
      <c r="K343" t="str">
        <f t="shared" si="22"/>
        <v>PRH</v>
      </c>
      <c r="L343" t="str">
        <f t="shared" si="23"/>
        <v>NGA</v>
      </c>
    </row>
    <row r="344" spans="1:12" x14ac:dyDescent="0.45">
      <c r="A344" s="5" t="str">
        <f t="shared" si="20"/>
        <v>ILPPRHNGA2010</v>
      </c>
      <c r="B344" t="s">
        <v>384</v>
      </c>
      <c r="C344" t="s">
        <v>388</v>
      </c>
      <c r="D344" t="s">
        <v>464</v>
      </c>
      <c r="E344" t="s">
        <v>465</v>
      </c>
      <c r="F344">
        <v>2010</v>
      </c>
      <c r="G344" t="s">
        <v>58</v>
      </c>
      <c r="H344" t="s">
        <v>68</v>
      </c>
      <c r="I344" s="1">
        <v>1</v>
      </c>
      <c r="J344" t="str">
        <f t="shared" si="21"/>
        <v>ILP</v>
      </c>
      <c r="K344" t="str">
        <f t="shared" si="22"/>
        <v>PRH</v>
      </c>
      <c r="L344" t="str">
        <f t="shared" si="23"/>
        <v>NGA</v>
      </c>
    </row>
    <row r="345" spans="1:12" x14ac:dyDescent="0.45">
      <c r="A345" s="5" t="str">
        <f t="shared" si="20"/>
        <v>ILPPRHNGA2011</v>
      </c>
      <c r="B345" t="s">
        <v>384</v>
      </c>
      <c r="C345" t="s">
        <v>388</v>
      </c>
      <c r="D345" t="s">
        <v>464</v>
      </c>
      <c r="E345" t="s">
        <v>465</v>
      </c>
      <c r="F345">
        <v>2011</v>
      </c>
      <c r="G345" t="s">
        <v>58</v>
      </c>
      <c r="H345" t="s">
        <v>68</v>
      </c>
      <c r="I345" s="1">
        <v>1</v>
      </c>
      <c r="J345" t="str">
        <f t="shared" si="21"/>
        <v>ILP</v>
      </c>
      <c r="K345" t="str">
        <f t="shared" si="22"/>
        <v>PRH</v>
      </c>
      <c r="L345" t="str">
        <f t="shared" si="23"/>
        <v>NGA</v>
      </c>
    </row>
    <row r="346" spans="1:12" x14ac:dyDescent="0.45">
      <c r="A346" s="5" t="str">
        <f t="shared" si="20"/>
        <v>ILPPRHNGA2015</v>
      </c>
      <c r="B346" t="s">
        <v>384</v>
      </c>
      <c r="C346" t="s">
        <v>388</v>
      </c>
      <c r="D346" t="s">
        <v>464</v>
      </c>
      <c r="E346" t="s">
        <v>465</v>
      </c>
      <c r="F346">
        <v>2015</v>
      </c>
      <c r="G346" t="s">
        <v>58</v>
      </c>
      <c r="H346" t="s">
        <v>68</v>
      </c>
      <c r="I346" s="1">
        <v>1</v>
      </c>
      <c r="J346" t="str">
        <f t="shared" si="21"/>
        <v>ILP</v>
      </c>
      <c r="K346" t="str">
        <f t="shared" si="22"/>
        <v>PRH</v>
      </c>
      <c r="L346" t="str">
        <f t="shared" si="23"/>
        <v>NGA</v>
      </c>
    </row>
    <row r="347" spans="1:12" x14ac:dyDescent="0.45">
      <c r="A347" s="5" t="str">
        <f t="shared" si="20"/>
        <v>ILPPRHNGA2020</v>
      </c>
      <c r="B347" t="s">
        <v>384</v>
      </c>
      <c r="C347" t="s">
        <v>388</v>
      </c>
      <c r="D347" t="s">
        <v>464</v>
      </c>
      <c r="E347" t="s">
        <v>465</v>
      </c>
      <c r="F347">
        <v>2020</v>
      </c>
      <c r="G347" t="s">
        <v>58</v>
      </c>
      <c r="H347" t="s">
        <v>68</v>
      </c>
      <c r="I347" s="1">
        <v>0.88335795979999998</v>
      </c>
      <c r="J347" t="str">
        <f t="shared" si="21"/>
        <v>ILP</v>
      </c>
      <c r="K347" t="str">
        <f t="shared" si="22"/>
        <v>PRH</v>
      </c>
      <c r="L347" t="str">
        <f t="shared" si="23"/>
        <v>NGA</v>
      </c>
    </row>
    <row r="348" spans="1:12" x14ac:dyDescent="0.45">
      <c r="A348" s="5" t="str">
        <f t="shared" si="20"/>
        <v>ILPPRHNGA2025</v>
      </c>
      <c r="B348" t="s">
        <v>384</v>
      </c>
      <c r="C348" t="s">
        <v>388</v>
      </c>
      <c r="D348" t="s">
        <v>464</v>
      </c>
      <c r="E348" t="s">
        <v>465</v>
      </c>
      <c r="F348">
        <v>2025</v>
      </c>
      <c r="G348" t="s">
        <v>58</v>
      </c>
      <c r="H348" t="s">
        <v>68</v>
      </c>
      <c r="I348" s="1">
        <v>0.90752811509999998</v>
      </c>
      <c r="J348" t="str">
        <f t="shared" si="21"/>
        <v>ILP</v>
      </c>
      <c r="K348" t="str">
        <f t="shared" si="22"/>
        <v>PRH</v>
      </c>
      <c r="L348" t="str">
        <f t="shared" si="23"/>
        <v>NGA</v>
      </c>
    </row>
    <row r="349" spans="1:12" x14ac:dyDescent="0.45">
      <c r="A349" s="5" t="str">
        <f t="shared" si="20"/>
        <v>ILPPRHNGA2030</v>
      </c>
      <c r="B349" t="s">
        <v>384</v>
      </c>
      <c r="C349" t="s">
        <v>388</v>
      </c>
      <c r="D349" t="s">
        <v>464</v>
      </c>
      <c r="E349" t="s">
        <v>465</v>
      </c>
      <c r="F349">
        <v>2030</v>
      </c>
      <c r="G349" t="s">
        <v>58</v>
      </c>
      <c r="H349" t="s">
        <v>68</v>
      </c>
      <c r="I349" s="1">
        <v>0.93708097639999999</v>
      </c>
      <c r="J349" t="str">
        <f t="shared" si="21"/>
        <v>ILP</v>
      </c>
      <c r="K349" t="str">
        <f t="shared" si="22"/>
        <v>PRH</v>
      </c>
      <c r="L349" t="str">
        <f t="shared" si="23"/>
        <v>NGA</v>
      </c>
    </row>
    <row r="350" spans="1:12" x14ac:dyDescent="0.45">
      <c r="A350" s="5" t="str">
        <f t="shared" si="20"/>
        <v>ILPPRHNGA2035</v>
      </c>
      <c r="B350" t="s">
        <v>384</v>
      </c>
      <c r="C350" t="s">
        <v>388</v>
      </c>
      <c r="D350" t="s">
        <v>464</v>
      </c>
      <c r="E350" t="s">
        <v>465</v>
      </c>
      <c r="F350">
        <v>2035</v>
      </c>
      <c r="G350" t="s">
        <v>58</v>
      </c>
      <c r="H350" t="s">
        <v>68</v>
      </c>
      <c r="I350" s="1">
        <v>0.95563719810000003</v>
      </c>
      <c r="J350" t="str">
        <f t="shared" si="21"/>
        <v>ILP</v>
      </c>
      <c r="K350" t="str">
        <f t="shared" si="22"/>
        <v>PRH</v>
      </c>
      <c r="L350" t="str">
        <f t="shared" si="23"/>
        <v>NGA</v>
      </c>
    </row>
    <row r="351" spans="1:12" x14ac:dyDescent="0.45">
      <c r="A351" s="5" t="str">
        <f t="shared" si="20"/>
        <v>ILPPRHNGA2040</v>
      </c>
      <c r="B351" t="s">
        <v>384</v>
      </c>
      <c r="C351" t="s">
        <v>388</v>
      </c>
      <c r="D351" t="s">
        <v>464</v>
      </c>
      <c r="E351" t="s">
        <v>465</v>
      </c>
      <c r="F351">
        <v>2040</v>
      </c>
      <c r="G351" t="s">
        <v>58</v>
      </c>
      <c r="H351" t="s">
        <v>68</v>
      </c>
      <c r="I351" s="1">
        <v>0.95716726220000004</v>
      </c>
      <c r="J351" t="str">
        <f t="shared" si="21"/>
        <v>ILP</v>
      </c>
      <c r="K351" t="str">
        <f t="shared" si="22"/>
        <v>PRH</v>
      </c>
      <c r="L351" t="str">
        <f t="shared" si="23"/>
        <v>NGA</v>
      </c>
    </row>
    <row r="352" spans="1:12" x14ac:dyDescent="0.45">
      <c r="A352" s="5" t="str">
        <f t="shared" si="20"/>
        <v>ILPPRHNGA2045</v>
      </c>
      <c r="B352" t="s">
        <v>384</v>
      </c>
      <c r="C352" t="s">
        <v>388</v>
      </c>
      <c r="D352" t="s">
        <v>464</v>
      </c>
      <c r="E352" t="s">
        <v>465</v>
      </c>
      <c r="F352">
        <v>2045</v>
      </c>
      <c r="G352" t="s">
        <v>58</v>
      </c>
      <c r="H352" t="s">
        <v>68</v>
      </c>
      <c r="I352" s="1">
        <v>0.95399569480000002</v>
      </c>
      <c r="J352" t="str">
        <f t="shared" si="21"/>
        <v>ILP</v>
      </c>
      <c r="K352" t="str">
        <f t="shared" si="22"/>
        <v>PRH</v>
      </c>
      <c r="L352" t="str">
        <f t="shared" si="23"/>
        <v>NGA</v>
      </c>
    </row>
    <row r="353" spans="1:12" x14ac:dyDescent="0.45">
      <c r="A353" s="5" t="str">
        <f t="shared" si="20"/>
        <v>ILPPRHNGA2050</v>
      </c>
      <c r="B353" t="s">
        <v>384</v>
      </c>
      <c r="C353" t="s">
        <v>388</v>
      </c>
      <c r="D353" t="s">
        <v>464</v>
      </c>
      <c r="E353" t="s">
        <v>465</v>
      </c>
      <c r="F353">
        <v>2050</v>
      </c>
      <c r="G353" t="s">
        <v>58</v>
      </c>
      <c r="H353" t="s">
        <v>68</v>
      </c>
      <c r="I353" s="1">
        <v>0.94716337799999994</v>
      </c>
      <c r="J353" t="str">
        <f t="shared" si="21"/>
        <v>ILP</v>
      </c>
      <c r="K353" t="str">
        <f t="shared" si="22"/>
        <v>PRH</v>
      </c>
      <c r="L353" t="str">
        <f t="shared" si="23"/>
        <v>NGA</v>
      </c>
    </row>
    <row r="354" spans="1:12" x14ac:dyDescent="0.45">
      <c r="A354" s="5" t="str">
        <f t="shared" si="20"/>
        <v>ILPPRHNGA2055</v>
      </c>
      <c r="B354" t="s">
        <v>384</v>
      </c>
      <c r="C354" t="s">
        <v>388</v>
      </c>
      <c r="D354" t="s">
        <v>464</v>
      </c>
      <c r="E354" t="s">
        <v>465</v>
      </c>
      <c r="F354">
        <v>2055</v>
      </c>
      <c r="G354" t="s">
        <v>58</v>
      </c>
      <c r="H354" t="s">
        <v>68</v>
      </c>
      <c r="I354" s="1">
        <v>0.94220863030000002</v>
      </c>
      <c r="J354" t="str">
        <f t="shared" si="21"/>
        <v>ILP</v>
      </c>
      <c r="K354" t="str">
        <f t="shared" si="22"/>
        <v>PRH</v>
      </c>
      <c r="L354" t="str">
        <f t="shared" si="23"/>
        <v>NGA</v>
      </c>
    </row>
    <row r="355" spans="1:12" x14ac:dyDescent="0.45">
      <c r="A355" s="5" t="str">
        <f t="shared" si="20"/>
        <v>ACT_COSTILPSTMNGA2015</v>
      </c>
      <c r="B355" t="s">
        <v>384</v>
      </c>
      <c r="C355" t="s">
        <v>67</v>
      </c>
      <c r="D355" t="s">
        <v>466</v>
      </c>
      <c r="E355" t="s">
        <v>408</v>
      </c>
      <c r="F355">
        <v>2015</v>
      </c>
      <c r="G355" t="s">
        <v>58</v>
      </c>
      <c r="H355" t="s">
        <v>387</v>
      </c>
      <c r="I355" s="1">
        <v>0.17414847289999999</v>
      </c>
      <c r="J355" t="str">
        <f t="shared" si="21"/>
        <v>ILP</v>
      </c>
      <c r="K355" t="str">
        <f t="shared" si="22"/>
        <v>STM</v>
      </c>
      <c r="L355" t="str">
        <f t="shared" si="23"/>
        <v>NGA</v>
      </c>
    </row>
    <row r="356" spans="1:12" x14ac:dyDescent="0.45">
      <c r="A356" s="5" t="str">
        <f t="shared" si="20"/>
        <v>ACT_COSTILPSTMNGA2055</v>
      </c>
      <c r="B356" t="s">
        <v>384</v>
      </c>
      <c r="C356" t="s">
        <v>67</v>
      </c>
      <c r="D356" t="s">
        <v>466</v>
      </c>
      <c r="E356" t="s">
        <v>408</v>
      </c>
      <c r="F356">
        <v>2055</v>
      </c>
      <c r="G356" t="s">
        <v>58</v>
      </c>
      <c r="H356" t="s">
        <v>387</v>
      </c>
      <c r="I356" s="1">
        <v>0.17414847289999999</v>
      </c>
      <c r="J356" t="str">
        <f t="shared" si="21"/>
        <v>ILP</v>
      </c>
      <c r="K356" t="str">
        <f t="shared" si="22"/>
        <v>STM</v>
      </c>
      <c r="L356" t="str">
        <f t="shared" si="23"/>
        <v>NGA</v>
      </c>
    </row>
    <row r="357" spans="1:12" x14ac:dyDescent="0.45">
      <c r="A357" s="5" t="str">
        <f t="shared" si="20"/>
        <v>NCAP_COSTILPSTMNGA2010</v>
      </c>
      <c r="B357" t="s">
        <v>384</v>
      </c>
      <c r="C357" t="s">
        <v>69</v>
      </c>
      <c r="D357" t="s">
        <v>466</v>
      </c>
      <c r="E357" t="s">
        <v>408</v>
      </c>
      <c r="F357">
        <v>2010</v>
      </c>
      <c r="G357" t="s">
        <v>58</v>
      </c>
      <c r="H357" t="s">
        <v>387</v>
      </c>
      <c r="I357" s="1">
        <v>3.0949579553</v>
      </c>
      <c r="J357" t="str">
        <f t="shared" si="21"/>
        <v>ILP</v>
      </c>
      <c r="K357" t="str">
        <f t="shared" si="22"/>
        <v>STM</v>
      </c>
      <c r="L357" t="str">
        <f t="shared" si="23"/>
        <v>NGA</v>
      </c>
    </row>
    <row r="358" spans="1:12" x14ac:dyDescent="0.45">
      <c r="A358" s="5" t="str">
        <f t="shared" si="20"/>
        <v>NCAP_FOMILPSTMNGA2010</v>
      </c>
      <c r="B358" t="s">
        <v>384</v>
      </c>
      <c r="C358" t="s">
        <v>70</v>
      </c>
      <c r="D358" t="s">
        <v>466</v>
      </c>
      <c r="E358" t="s">
        <v>408</v>
      </c>
      <c r="F358">
        <v>2010</v>
      </c>
      <c r="G358" t="s">
        <v>58</v>
      </c>
      <c r="H358" t="s">
        <v>387</v>
      </c>
      <c r="I358" s="1">
        <v>0.58846372889999998</v>
      </c>
      <c r="J358" t="str">
        <f t="shared" si="21"/>
        <v>ILP</v>
      </c>
      <c r="K358" t="str">
        <f t="shared" si="22"/>
        <v>STM</v>
      </c>
      <c r="L358" t="str">
        <f t="shared" si="23"/>
        <v>NGA</v>
      </c>
    </row>
    <row r="359" spans="1:12" x14ac:dyDescent="0.45">
      <c r="A359" s="5" t="str">
        <f t="shared" si="20"/>
        <v>NCAP_TLIFEILPSTMNGA2010</v>
      </c>
      <c r="B359" t="s">
        <v>384</v>
      </c>
      <c r="C359" t="s">
        <v>71</v>
      </c>
      <c r="D359" t="s">
        <v>466</v>
      </c>
      <c r="E359" t="s">
        <v>408</v>
      </c>
      <c r="F359">
        <v>2010</v>
      </c>
      <c r="G359" t="s">
        <v>58</v>
      </c>
      <c r="H359" t="s">
        <v>68</v>
      </c>
      <c r="I359" s="1">
        <v>50</v>
      </c>
      <c r="J359" t="str">
        <f t="shared" si="21"/>
        <v>ILP</v>
      </c>
      <c r="K359" t="str">
        <f t="shared" si="22"/>
        <v>STM</v>
      </c>
      <c r="L359" t="str">
        <f t="shared" si="23"/>
        <v>NGA</v>
      </c>
    </row>
    <row r="360" spans="1:12" x14ac:dyDescent="0.45">
      <c r="A360" s="5" t="str">
        <f t="shared" si="20"/>
        <v>ILPSTMNGA2010</v>
      </c>
      <c r="B360" t="s">
        <v>384</v>
      </c>
      <c r="C360" t="s">
        <v>388</v>
      </c>
      <c r="D360" t="s">
        <v>466</v>
      </c>
      <c r="E360" t="s">
        <v>408</v>
      </c>
      <c r="F360">
        <v>2010</v>
      </c>
      <c r="G360" t="s">
        <v>58</v>
      </c>
      <c r="H360" t="s">
        <v>68</v>
      </c>
      <c r="I360" s="1">
        <v>1.2578616352000001</v>
      </c>
      <c r="J360" t="str">
        <f t="shared" si="21"/>
        <v>ILP</v>
      </c>
      <c r="K360" t="str">
        <f t="shared" si="22"/>
        <v>STM</v>
      </c>
      <c r="L360" t="str">
        <f t="shared" si="23"/>
        <v>NGA</v>
      </c>
    </row>
    <row r="361" spans="1:12" x14ac:dyDescent="0.45">
      <c r="A361" s="5" t="str">
        <f t="shared" si="20"/>
        <v>NCAP_TLIFEINMSTMHET2010</v>
      </c>
      <c r="B361" t="s">
        <v>384</v>
      </c>
      <c r="C361" t="s">
        <v>71</v>
      </c>
      <c r="D361" t="s">
        <v>467</v>
      </c>
      <c r="E361" t="s">
        <v>468</v>
      </c>
      <c r="F361">
        <v>2010</v>
      </c>
      <c r="G361" t="s">
        <v>469</v>
      </c>
      <c r="H361" t="s">
        <v>68</v>
      </c>
      <c r="I361" s="1">
        <v>50</v>
      </c>
      <c r="J361" t="str">
        <f t="shared" si="21"/>
        <v>INM</v>
      </c>
      <c r="K361" t="str">
        <f t="shared" si="22"/>
        <v>STM</v>
      </c>
      <c r="L361" t="str">
        <f t="shared" si="23"/>
        <v>HET</v>
      </c>
    </row>
    <row r="362" spans="1:12" x14ac:dyDescent="0.45">
      <c r="A362" s="5" t="str">
        <f t="shared" si="20"/>
        <v>INMSTMHET2010</v>
      </c>
      <c r="B362" t="s">
        <v>384</v>
      </c>
      <c r="C362" t="s">
        <v>388</v>
      </c>
      <c r="D362" t="s">
        <v>467</v>
      </c>
      <c r="E362" t="s">
        <v>468</v>
      </c>
      <c r="F362">
        <v>2010</v>
      </c>
      <c r="G362" t="s">
        <v>469</v>
      </c>
      <c r="H362" t="s">
        <v>68</v>
      </c>
      <c r="I362" s="1">
        <v>1</v>
      </c>
      <c r="J362" t="str">
        <f t="shared" si="21"/>
        <v>INM</v>
      </c>
      <c r="K362" t="str">
        <f t="shared" si="22"/>
        <v>STM</v>
      </c>
      <c r="L362" t="str">
        <f t="shared" si="23"/>
        <v>HET</v>
      </c>
    </row>
    <row r="363" spans="1:12" x14ac:dyDescent="0.45">
      <c r="A363" s="5" t="str">
        <f t="shared" si="20"/>
        <v>NCAP_TLIFEITMOTHELC2010</v>
      </c>
      <c r="B363" t="s">
        <v>384</v>
      </c>
      <c r="C363" t="s">
        <v>71</v>
      </c>
      <c r="D363" t="s">
        <v>470</v>
      </c>
      <c r="E363" t="s">
        <v>471</v>
      </c>
      <c r="F363">
        <v>2010</v>
      </c>
      <c r="G363" t="s">
        <v>472</v>
      </c>
      <c r="H363" t="s">
        <v>68</v>
      </c>
      <c r="I363" s="1">
        <v>30</v>
      </c>
      <c r="J363" t="str">
        <f t="shared" si="21"/>
        <v>ITM</v>
      </c>
      <c r="K363" t="str">
        <f t="shared" si="22"/>
        <v>OTH</v>
      </c>
      <c r="L363" t="str">
        <f t="shared" si="23"/>
        <v>ELC</v>
      </c>
    </row>
    <row r="364" spans="1:12" x14ac:dyDescent="0.45">
      <c r="A364" s="5" t="str">
        <f t="shared" si="20"/>
        <v>ITMOTHELC2010</v>
      </c>
      <c r="B364" t="s">
        <v>384</v>
      </c>
      <c r="C364" t="s">
        <v>388</v>
      </c>
      <c r="D364" t="s">
        <v>470</v>
      </c>
      <c r="E364" t="s">
        <v>471</v>
      </c>
      <c r="F364">
        <v>2010</v>
      </c>
      <c r="G364" t="s">
        <v>472</v>
      </c>
      <c r="H364" t="s">
        <v>68</v>
      </c>
      <c r="I364" s="1">
        <v>1</v>
      </c>
      <c r="J364" t="str">
        <f t="shared" si="21"/>
        <v>ITM</v>
      </c>
      <c r="K364" t="str">
        <f t="shared" si="22"/>
        <v>OTH</v>
      </c>
      <c r="L364" t="str">
        <f t="shared" si="23"/>
        <v>ELC</v>
      </c>
    </row>
    <row r="365" spans="1:12" x14ac:dyDescent="0.45">
      <c r="A365" s="5" t="str">
        <f t="shared" si="20"/>
        <v>ITMOTHELC2011</v>
      </c>
      <c r="B365" t="s">
        <v>384</v>
      </c>
      <c r="C365" t="s">
        <v>388</v>
      </c>
      <c r="D365" t="s">
        <v>470</v>
      </c>
      <c r="E365" t="s">
        <v>471</v>
      </c>
      <c r="F365">
        <v>2011</v>
      </c>
      <c r="G365" t="s">
        <v>472</v>
      </c>
      <c r="H365" t="s">
        <v>68</v>
      </c>
      <c r="I365" s="1">
        <v>1</v>
      </c>
      <c r="J365" t="str">
        <f t="shared" si="21"/>
        <v>ITM</v>
      </c>
      <c r="K365" t="str">
        <f t="shared" si="22"/>
        <v>OTH</v>
      </c>
      <c r="L365" t="str">
        <f t="shared" si="23"/>
        <v>ELC</v>
      </c>
    </row>
    <row r="366" spans="1:12" x14ac:dyDescent="0.45">
      <c r="A366" s="5" t="str">
        <f t="shared" si="20"/>
        <v>ITMOTHELC2015</v>
      </c>
      <c r="B366" t="s">
        <v>384</v>
      </c>
      <c r="C366" t="s">
        <v>388</v>
      </c>
      <c r="D366" t="s">
        <v>470</v>
      </c>
      <c r="E366" t="s">
        <v>471</v>
      </c>
      <c r="F366">
        <v>2015</v>
      </c>
      <c r="G366" t="s">
        <v>472</v>
      </c>
      <c r="H366" t="s">
        <v>68</v>
      </c>
      <c r="I366" s="1">
        <v>1</v>
      </c>
      <c r="J366" t="str">
        <f t="shared" si="21"/>
        <v>ITM</v>
      </c>
      <c r="K366" t="str">
        <f t="shared" si="22"/>
        <v>OTH</v>
      </c>
      <c r="L366" t="str">
        <f t="shared" si="23"/>
        <v>ELC</v>
      </c>
    </row>
    <row r="367" spans="1:12" x14ac:dyDescent="0.45">
      <c r="A367" s="5" t="str">
        <f t="shared" si="20"/>
        <v>ITMOTHELC2020</v>
      </c>
      <c r="B367" t="s">
        <v>384</v>
      </c>
      <c r="C367" t="s">
        <v>388</v>
      </c>
      <c r="D367" t="s">
        <v>470</v>
      </c>
      <c r="E367" t="s">
        <v>471</v>
      </c>
      <c r="F367">
        <v>2020</v>
      </c>
      <c r="G367" t="s">
        <v>472</v>
      </c>
      <c r="H367" t="s">
        <v>68</v>
      </c>
      <c r="I367" s="1">
        <v>0.88789962160000002</v>
      </c>
      <c r="J367" t="str">
        <f t="shared" si="21"/>
        <v>ITM</v>
      </c>
      <c r="K367" t="str">
        <f t="shared" si="22"/>
        <v>OTH</v>
      </c>
      <c r="L367" t="str">
        <f t="shared" si="23"/>
        <v>ELC</v>
      </c>
    </row>
    <row r="368" spans="1:12" x14ac:dyDescent="0.45">
      <c r="A368" s="5" t="str">
        <f t="shared" si="20"/>
        <v>ITMOTHELC2025</v>
      </c>
      <c r="B368" t="s">
        <v>384</v>
      </c>
      <c r="C368" t="s">
        <v>388</v>
      </c>
      <c r="D368" t="s">
        <v>470</v>
      </c>
      <c r="E368" t="s">
        <v>471</v>
      </c>
      <c r="F368">
        <v>2025</v>
      </c>
      <c r="G368" t="s">
        <v>472</v>
      </c>
      <c r="H368" t="s">
        <v>68</v>
      </c>
      <c r="I368" s="1">
        <v>0.87611387789999995</v>
      </c>
      <c r="J368" t="str">
        <f t="shared" si="21"/>
        <v>ITM</v>
      </c>
      <c r="K368" t="str">
        <f t="shared" si="22"/>
        <v>OTH</v>
      </c>
      <c r="L368" t="str">
        <f t="shared" si="23"/>
        <v>ELC</v>
      </c>
    </row>
    <row r="369" spans="1:12" x14ac:dyDescent="0.45">
      <c r="A369" s="5" t="str">
        <f t="shared" si="20"/>
        <v>ITMOTHELC2030</v>
      </c>
      <c r="B369" t="s">
        <v>384</v>
      </c>
      <c r="C369" t="s">
        <v>388</v>
      </c>
      <c r="D369" t="s">
        <v>470</v>
      </c>
      <c r="E369" t="s">
        <v>471</v>
      </c>
      <c r="F369">
        <v>2030</v>
      </c>
      <c r="G369" t="s">
        <v>472</v>
      </c>
      <c r="H369" t="s">
        <v>68</v>
      </c>
      <c r="I369" s="1">
        <v>0.88132365270000002</v>
      </c>
      <c r="J369" t="str">
        <f t="shared" si="21"/>
        <v>ITM</v>
      </c>
      <c r="K369" t="str">
        <f t="shared" si="22"/>
        <v>OTH</v>
      </c>
      <c r="L369" t="str">
        <f t="shared" si="23"/>
        <v>ELC</v>
      </c>
    </row>
    <row r="370" spans="1:12" x14ac:dyDescent="0.45">
      <c r="A370" s="5" t="str">
        <f t="shared" si="20"/>
        <v>ITMOTHELC2035</v>
      </c>
      <c r="B370" t="s">
        <v>384</v>
      </c>
      <c r="C370" t="s">
        <v>388</v>
      </c>
      <c r="D370" t="s">
        <v>470</v>
      </c>
      <c r="E370" t="s">
        <v>471</v>
      </c>
      <c r="F370">
        <v>2035</v>
      </c>
      <c r="G370" t="s">
        <v>472</v>
      </c>
      <c r="H370" t="s">
        <v>68</v>
      </c>
      <c r="I370" s="1">
        <v>0.83389988670000004</v>
      </c>
      <c r="J370" t="str">
        <f t="shared" si="21"/>
        <v>ITM</v>
      </c>
      <c r="K370" t="str">
        <f t="shared" si="22"/>
        <v>OTH</v>
      </c>
      <c r="L370" t="str">
        <f t="shared" si="23"/>
        <v>ELC</v>
      </c>
    </row>
    <row r="371" spans="1:12" x14ac:dyDescent="0.45">
      <c r="A371" s="5" t="str">
        <f t="shared" si="20"/>
        <v>ITMOTHELC2040</v>
      </c>
      <c r="B371" t="s">
        <v>384</v>
      </c>
      <c r="C371" t="s">
        <v>388</v>
      </c>
      <c r="D371" t="s">
        <v>470</v>
      </c>
      <c r="E371" t="s">
        <v>471</v>
      </c>
      <c r="F371">
        <v>2040</v>
      </c>
      <c r="G371" t="s">
        <v>472</v>
      </c>
      <c r="H371" t="s">
        <v>68</v>
      </c>
      <c r="I371" s="1">
        <v>0.82238387810000002</v>
      </c>
      <c r="J371" t="str">
        <f t="shared" si="21"/>
        <v>ITM</v>
      </c>
      <c r="K371" t="str">
        <f t="shared" si="22"/>
        <v>OTH</v>
      </c>
      <c r="L371" t="str">
        <f t="shared" si="23"/>
        <v>ELC</v>
      </c>
    </row>
    <row r="372" spans="1:12" x14ac:dyDescent="0.45">
      <c r="A372" s="5" t="str">
        <f t="shared" si="20"/>
        <v>ITMOTHELC2045</v>
      </c>
      <c r="B372" t="s">
        <v>384</v>
      </c>
      <c r="C372" t="s">
        <v>388</v>
      </c>
      <c r="D372" t="s">
        <v>470</v>
      </c>
      <c r="E372" t="s">
        <v>471</v>
      </c>
      <c r="F372">
        <v>2045</v>
      </c>
      <c r="G372" t="s">
        <v>472</v>
      </c>
      <c r="H372" t="s">
        <v>68</v>
      </c>
      <c r="I372" s="1">
        <v>0.80979733060000003</v>
      </c>
      <c r="J372" t="str">
        <f t="shared" si="21"/>
        <v>ITM</v>
      </c>
      <c r="K372" t="str">
        <f t="shared" si="22"/>
        <v>OTH</v>
      </c>
      <c r="L372" t="str">
        <f t="shared" si="23"/>
        <v>ELC</v>
      </c>
    </row>
    <row r="373" spans="1:12" x14ac:dyDescent="0.45">
      <c r="A373" s="5" t="str">
        <f t="shared" si="20"/>
        <v>ITMOTHELC2050</v>
      </c>
      <c r="B373" t="s">
        <v>384</v>
      </c>
      <c r="C373" t="s">
        <v>388</v>
      </c>
      <c r="D373" t="s">
        <v>470</v>
      </c>
      <c r="E373" t="s">
        <v>471</v>
      </c>
      <c r="F373">
        <v>2050</v>
      </c>
      <c r="G373" t="s">
        <v>472</v>
      </c>
      <c r="H373" t="s">
        <v>68</v>
      </c>
      <c r="I373" s="1">
        <v>0.78734124350000001</v>
      </c>
      <c r="J373" t="str">
        <f t="shared" si="21"/>
        <v>ITM</v>
      </c>
      <c r="K373" t="str">
        <f t="shared" si="22"/>
        <v>OTH</v>
      </c>
      <c r="L373" t="str">
        <f t="shared" si="23"/>
        <v>ELC</v>
      </c>
    </row>
    <row r="374" spans="1:12" x14ac:dyDescent="0.45">
      <c r="A374" s="5" t="str">
        <f t="shared" si="20"/>
        <v>ITMOTHELC2055</v>
      </c>
      <c r="B374" t="s">
        <v>384</v>
      </c>
      <c r="C374" t="s">
        <v>388</v>
      </c>
      <c r="D374" t="s">
        <v>470</v>
      </c>
      <c r="E374" t="s">
        <v>471</v>
      </c>
      <c r="F374">
        <v>2055</v>
      </c>
      <c r="G374" t="s">
        <v>472</v>
      </c>
      <c r="H374" t="s">
        <v>68</v>
      </c>
      <c r="I374" s="1">
        <v>0.77040161060000001</v>
      </c>
      <c r="J374" t="str">
        <f t="shared" si="21"/>
        <v>ITM</v>
      </c>
      <c r="K374" t="str">
        <f t="shared" si="22"/>
        <v>OTH</v>
      </c>
      <c r="L374" t="str">
        <f t="shared" si="23"/>
        <v>ELC</v>
      </c>
    </row>
    <row r="375" spans="1:12" x14ac:dyDescent="0.45">
      <c r="A375" s="5" t="str">
        <f t="shared" si="20"/>
        <v>NCAP_COSTIOIPRHELC2010</v>
      </c>
      <c r="B375" t="s">
        <v>384</v>
      </c>
      <c r="C375" t="s">
        <v>69</v>
      </c>
      <c r="D375" t="s">
        <v>473</v>
      </c>
      <c r="E375" t="s">
        <v>474</v>
      </c>
      <c r="F375">
        <v>2010</v>
      </c>
      <c r="G375" t="s">
        <v>453</v>
      </c>
      <c r="H375" t="s">
        <v>387</v>
      </c>
      <c r="I375" s="1">
        <v>25.663247334000001</v>
      </c>
      <c r="J375" t="str">
        <f t="shared" si="21"/>
        <v>IOI</v>
      </c>
      <c r="K375" t="str">
        <f t="shared" si="22"/>
        <v>PRH</v>
      </c>
      <c r="L375" t="str">
        <f t="shared" si="23"/>
        <v>ELC</v>
      </c>
    </row>
    <row r="376" spans="1:12" x14ac:dyDescent="0.45">
      <c r="A376" s="5" t="str">
        <f t="shared" si="20"/>
        <v>NCAP_FOMIOIPRHELC2010</v>
      </c>
      <c r="B376" t="s">
        <v>384</v>
      </c>
      <c r="C376" t="s">
        <v>70</v>
      </c>
      <c r="D376" t="s">
        <v>473</v>
      </c>
      <c r="E376" t="s">
        <v>474</v>
      </c>
      <c r="F376">
        <v>2010</v>
      </c>
      <c r="G376" t="s">
        <v>453</v>
      </c>
      <c r="H376" t="s">
        <v>387</v>
      </c>
      <c r="I376" s="1">
        <v>2.5663247334000001</v>
      </c>
      <c r="J376" t="str">
        <f t="shared" si="21"/>
        <v>IOI</v>
      </c>
      <c r="K376" t="str">
        <f t="shared" si="22"/>
        <v>PRH</v>
      </c>
      <c r="L376" t="str">
        <f t="shared" si="23"/>
        <v>ELC</v>
      </c>
    </row>
    <row r="377" spans="1:12" x14ac:dyDescent="0.45">
      <c r="A377" s="5" t="str">
        <f t="shared" si="20"/>
        <v>NCAP_TLIFEIOIPRHELC2010</v>
      </c>
      <c r="B377" t="s">
        <v>384</v>
      </c>
      <c r="C377" t="s">
        <v>71</v>
      </c>
      <c r="D377" t="s">
        <v>473</v>
      </c>
      <c r="E377" t="s">
        <v>474</v>
      </c>
      <c r="F377">
        <v>2010</v>
      </c>
      <c r="G377" t="s">
        <v>453</v>
      </c>
      <c r="H377" t="s">
        <v>68</v>
      </c>
      <c r="I377" s="1">
        <v>30</v>
      </c>
      <c r="J377" t="str">
        <f t="shared" si="21"/>
        <v>IOI</v>
      </c>
      <c r="K377" t="str">
        <f t="shared" si="22"/>
        <v>PRH</v>
      </c>
      <c r="L377" t="str">
        <f t="shared" si="23"/>
        <v>ELC</v>
      </c>
    </row>
    <row r="378" spans="1:12" x14ac:dyDescent="0.45">
      <c r="A378" s="5" t="str">
        <f t="shared" si="20"/>
        <v>IOIPRHELC2010</v>
      </c>
      <c r="B378" t="s">
        <v>384</v>
      </c>
      <c r="C378" t="s">
        <v>388</v>
      </c>
      <c r="D378" t="s">
        <v>473</v>
      </c>
      <c r="E378" t="s">
        <v>474</v>
      </c>
      <c r="F378">
        <v>2010</v>
      </c>
      <c r="G378" t="s">
        <v>453</v>
      </c>
      <c r="H378" t="s">
        <v>68</v>
      </c>
      <c r="I378" s="1">
        <v>1</v>
      </c>
      <c r="J378" t="str">
        <f t="shared" si="21"/>
        <v>IOI</v>
      </c>
      <c r="K378" t="str">
        <f t="shared" si="22"/>
        <v>PRH</v>
      </c>
      <c r="L378" t="str">
        <f t="shared" si="23"/>
        <v>ELC</v>
      </c>
    </row>
    <row r="379" spans="1:12" x14ac:dyDescent="0.45">
      <c r="A379" s="5" t="str">
        <f t="shared" si="20"/>
        <v>IOIPRHELC2011</v>
      </c>
      <c r="B379" t="s">
        <v>384</v>
      </c>
      <c r="C379" t="s">
        <v>388</v>
      </c>
      <c r="D379" t="s">
        <v>473</v>
      </c>
      <c r="E379" t="s">
        <v>474</v>
      </c>
      <c r="F379">
        <v>2011</v>
      </c>
      <c r="G379" t="s">
        <v>453</v>
      </c>
      <c r="H379" t="s">
        <v>68</v>
      </c>
      <c r="I379" s="1">
        <v>1</v>
      </c>
      <c r="J379" t="str">
        <f t="shared" si="21"/>
        <v>IOI</v>
      </c>
      <c r="K379" t="str">
        <f t="shared" si="22"/>
        <v>PRH</v>
      </c>
      <c r="L379" t="str">
        <f t="shared" si="23"/>
        <v>ELC</v>
      </c>
    </row>
    <row r="380" spans="1:12" x14ac:dyDescent="0.45">
      <c r="A380" s="5" t="str">
        <f t="shared" si="20"/>
        <v>IOIPRHELC2015</v>
      </c>
      <c r="B380" t="s">
        <v>384</v>
      </c>
      <c r="C380" t="s">
        <v>388</v>
      </c>
      <c r="D380" t="s">
        <v>473</v>
      </c>
      <c r="E380" t="s">
        <v>474</v>
      </c>
      <c r="F380">
        <v>2015</v>
      </c>
      <c r="G380" t="s">
        <v>453</v>
      </c>
      <c r="H380" t="s">
        <v>68</v>
      </c>
      <c r="I380" s="1">
        <v>1</v>
      </c>
      <c r="J380" t="str">
        <f t="shared" si="21"/>
        <v>IOI</v>
      </c>
      <c r="K380" t="str">
        <f t="shared" si="22"/>
        <v>PRH</v>
      </c>
      <c r="L380" t="str">
        <f t="shared" si="23"/>
        <v>ELC</v>
      </c>
    </row>
    <row r="381" spans="1:12" x14ac:dyDescent="0.45">
      <c r="A381" s="5" t="str">
        <f t="shared" si="20"/>
        <v>IOIPRHELC2020</v>
      </c>
      <c r="B381" t="s">
        <v>384</v>
      </c>
      <c r="C381" t="s">
        <v>388</v>
      </c>
      <c r="D381" t="s">
        <v>473</v>
      </c>
      <c r="E381" t="s">
        <v>474</v>
      </c>
      <c r="F381">
        <v>2020</v>
      </c>
      <c r="G381" t="s">
        <v>453</v>
      </c>
      <c r="H381" t="s">
        <v>68</v>
      </c>
      <c r="I381" s="1">
        <v>0.96893922050000003</v>
      </c>
      <c r="J381" t="str">
        <f t="shared" si="21"/>
        <v>IOI</v>
      </c>
      <c r="K381" t="str">
        <f t="shared" si="22"/>
        <v>PRH</v>
      </c>
      <c r="L381" t="str">
        <f t="shared" si="23"/>
        <v>ELC</v>
      </c>
    </row>
    <row r="382" spans="1:12" x14ac:dyDescent="0.45">
      <c r="A382" s="5" t="str">
        <f t="shared" si="20"/>
        <v>IOIPRHELC2025</v>
      </c>
      <c r="B382" t="s">
        <v>384</v>
      </c>
      <c r="C382" t="s">
        <v>388</v>
      </c>
      <c r="D382" t="s">
        <v>473</v>
      </c>
      <c r="E382" t="s">
        <v>474</v>
      </c>
      <c r="F382">
        <v>2025</v>
      </c>
      <c r="G382" t="s">
        <v>453</v>
      </c>
      <c r="H382" t="s">
        <v>68</v>
      </c>
      <c r="I382" s="1">
        <v>0.93450315240000004</v>
      </c>
      <c r="J382" t="str">
        <f t="shared" si="21"/>
        <v>IOI</v>
      </c>
      <c r="K382" t="str">
        <f t="shared" si="22"/>
        <v>PRH</v>
      </c>
      <c r="L382" t="str">
        <f t="shared" si="23"/>
        <v>ELC</v>
      </c>
    </row>
    <row r="383" spans="1:12" x14ac:dyDescent="0.45">
      <c r="A383" s="5" t="str">
        <f t="shared" si="20"/>
        <v>IOIPRHELC2030</v>
      </c>
      <c r="B383" t="s">
        <v>384</v>
      </c>
      <c r="C383" t="s">
        <v>388</v>
      </c>
      <c r="D383" t="s">
        <v>473</v>
      </c>
      <c r="E383" t="s">
        <v>474</v>
      </c>
      <c r="F383">
        <v>2030</v>
      </c>
      <c r="G383" t="s">
        <v>453</v>
      </c>
      <c r="H383" t="s">
        <v>68</v>
      </c>
      <c r="I383" s="1">
        <v>0.88755512540000003</v>
      </c>
      <c r="J383" t="str">
        <f t="shared" si="21"/>
        <v>IOI</v>
      </c>
      <c r="K383" t="str">
        <f t="shared" si="22"/>
        <v>PRH</v>
      </c>
      <c r="L383" t="str">
        <f t="shared" si="23"/>
        <v>ELC</v>
      </c>
    </row>
    <row r="384" spans="1:12" x14ac:dyDescent="0.45">
      <c r="A384" s="5" t="str">
        <f t="shared" si="20"/>
        <v>IOIPRHELC2035</v>
      </c>
      <c r="B384" t="s">
        <v>384</v>
      </c>
      <c r="C384" t="s">
        <v>388</v>
      </c>
      <c r="D384" t="s">
        <v>473</v>
      </c>
      <c r="E384" t="s">
        <v>474</v>
      </c>
      <c r="F384">
        <v>2035</v>
      </c>
      <c r="G384" t="s">
        <v>453</v>
      </c>
      <c r="H384" t="s">
        <v>68</v>
      </c>
      <c r="I384" s="1">
        <v>0.85764652590000001</v>
      </c>
      <c r="J384" t="str">
        <f t="shared" si="21"/>
        <v>IOI</v>
      </c>
      <c r="K384" t="str">
        <f t="shared" si="22"/>
        <v>PRH</v>
      </c>
      <c r="L384" t="str">
        <f t="shared" si="23"/>
        <v>ELC</v>
      </c>
    </row>
    <row r="385" spans="1:12" x14ac:dyDescent="0.45">
      <c r="A385" s="5" t="str">
        <f t="shared" si="20"/>
        <v>IOIPRHELC2040</v>
      </c>
      <c r="B385" t="s">
        <v>384</v>
      </c>
      <c r="C385" t="s">
        <v>388</v>
      </c>
      <c r="D385" t="s">
        <v>473</v>
      </c>
      <c r="E385" t="s">
        <v>474</v>
      </c>
      <c r="F385">
        <v>2040</v>
      </c>
      <c r="G385" t="s">
        <v>453</v>
      </c>
      <c r="H385" t="s">
        <v>68</v>
      </c>
      <c r="I385" s="1">
        <v>0.82411066509999997</v>
      </c>
      <c r="J385" t="str">
        <f t="shared" si="21"/>
        <v>IOI</v>
      </c>
      <c r="K385" t="str">
        <f t="shared" si="22"/>
        <v>PRH</v>
      </c>
      <c r="L385" t="str">
        <f t="shared" si="23"/>
        <v>ELC</v>
      </c>
    </row>
    <row r="386" spans="1:12" x14ac:dyDescent="0.45">
      <c r="A386" s="5" t="str">
        <f t="shared" si="20"/>
        <v>IOIPRHELC2045</v>
      </c>
      <c r="B386" t="s">
        <v>384</v>
      </c>
      <c r="C386" t="s">
        <v>388</v>
      </c>
      <c r="D386" t="s">
        <v>473</v>
      </c>
      <c r="E386" t="s">
        <v>474</v>
      </c>
      <c r="F386">
        <v>2045</v>
      </c>
      <c r="G386" t="s">
        <v>453</v>
      </c>
      <c r="H386" t="s">
        <v>68</v>
      </c>
      <c r="I386" s="1">
        <v>0.78890540870000003</v>
      </c>
      <c r="J386" t="str">
        <f t="shared" si="21"/>
        <v>IOI</v>
      </c>
      <c r="K386" t="str">
        <f t="shared" si="22"/>
        <v>PRH</v>
      </c>
      <c r="L386" t="str">
        <f t="shared" si="23"/>
        <v>ELC</v>
      </c>
    </row>
    <row r="387" spans="1:12" x14ac:dyDescent="0.45">
      <c r="A387" s="5" t="str">
        <f t="shared" ref="A387:A450" si="24">IF(C387="VDA_FLOP","",C387)&amp;J387&amp;K387&amp;L387&amp;F387</f>
        <v>IOIPRHELC2050</v>
      </c>
      <c r="B387" t="s">
        <v>384</v>
      </c>
      <c r="C387" t="s">
        <v>388</v>
      </c>
      <c r="D387" t="s">
        <v>473</v>
      </c>
      <c r="E387" t="s">
        <v>474</v>
      </c>
      <c r="F387">
        <v>2050</v>
      </c>
      <c r="G387" t="s">
        <v>453</v>
      </c>
      <c r="H387" t="s">
        <v>68</v>
      </c>
      <c r="I387" s="1">
        <v>0.75615072189999999</v>
      </c>
      <c r="J387" t="str">
        <f t="shared" ref="J387:J450" si="25">VLOOKUP(LEFT(E387,3),$U$2:$V$9,2,FALSE)</f>
        <v>IOI</v>
      </c>
      <c r="K387" t="str">
        <f t="shared" ref="K387:K450" si="26">VLOOKUP(RIGHT(E387,3),$R$2:$S$9,2,FALSE)</f>
        <v>PRH</v>
      </c>
      <c r="L387" t="str">
        <f t="shared" ref="L387:L450" si="27">IFERROR(VLOOKUP(G387,$O$2:$P$34,2,FALSE),"")</f>
        <v>ELC</v>
      </c>
    </row>
    <row r="388" spans="1:12" x14ac:dyDescent="0.45">
      <c r="A388" s="5" t="str">
        <f t="shared" si="24"/>
        <v>IOIPRHELC2055</v>
      </c>
      <c r="B388" t="s">
        <v>384</v>
      </c>
      <c r="C388" t="s">
        <v>388</v>
      </c>
      <c r="D388" t="s">
        <v>473</v>
      </c>
      <c r="E388" t="s">
        <v>474</v>
      </c>
      <c r="F388">
        <v>2055</v>
      </c>
      <c r="G388" t="s">
        <v>453</v>
      </c>
      <c r="H388" t="s">
        <v>68</v>
      </c>
      <c r="I388" s="1">
        <v>0.7316667107</v>
      </c>
      <c r="J388" t="str">
        <f t="shared" si="25"/>
        <v>IOI</v>
      </c>
      <c r="K388" t="str">
        <f t="shared" si="26"/>
        <v>PRH</v>
      </c>
      <c r="L388" t="str">
        <f t="shared" si="27"/>
        <v>ELC</v>
      </c>
    </row>
    <row r="389" spans="1:12" x14ac:dyDescent="0.45">
      <c r="A389" s="5" t="str">
        <f t="shared" si="24"/>
        <v>NCAP_COSTIOIMDRCOA2010</v>
      </c>
      <c r="B389" t="s">
        <v>384</v>
      </c>
      <c r="C389" t="s">
        <v>69</v>
      </c>
      <c r="D389" t="s">
        <v>475</v>
      </c>
      <c r="E389" t="s">
        <v>452</v>
      </c>
      <c r="F389">
        <v>2010</v>
      </c>
      <c r="G389" t="s">
        <v>53</v>
      </c>
      <c r="H389" t="s">
        <v>387</v>
      </c>
      <c r="I389" s="1">
        <v>34.957230000000003</v>
      </c>
      <c r="J389" t="str">
        <f t="shared" si="25"/>
        <v>IOI</v>
      </c>
      <c r="K389" t="str">
        <f t="shared" si="26"/>
        <v>MDR</v>
      </c>
      <c r="L389" t="str">
        <f t="shared" si="27"/>
        <v>COA</v>
      </c>
    </row>
    <row r="390" spans="1:12" x14ac:dyDescent="0.45">
      <c r="A390" s="5" t="str">
        <f t="shared" si="24"/>
        <v>NCAP_FOMIOIMDRCOA2010</v>
      </c>
      <c r="B390" t="s">
        <v>384</v>
      </c>
      <c r="C390" t="s">
        <v>70</v>
      </c>
      <c r="D390" t="s">
        <v>475</v>
      </c>
      <c r="E390" t="s">
        <v>452</v>
      </c>
      <c r="F390">
        <v>2010</v>
      </c>
      <c r="G390" t="s">
        <v>53</v>
      </c>
      <c r="H390" t="s">
        <v>387</v>
      </c>
      <c r="I390" s="1">
        <v>3.4957229999999999</v>
      </c>
      <c r="J390" t="str">
        <f t="shared" si="25"/>
        <v>IOI</v>
      </c>
      <c r="K390" t="str">
        <f t="shared" si="26"/>
        <v>MDR</v>
      </c>
      <c r="L390" t="str">
        <f t="shared" si="27"/>
        <v>COA</v>
      </c>
    </row>
    <row r="391" spans="1:12" x14ac:dyDescent="0.45">
      <c r="A391" s="5" t="str">
        <f t="shared" si="24"/>
        <v>NCAP_TLIFEIOIMDRCOA2010</v>
      </c>
      <c r="B391" t="s">
        <v>384</v>
      </c>
      <c r="C391" t="s">
        <v>71</v>
      </c>
      <c r="D391" t="s">
        <v>475</v>
      </c>
      <c r="E391" t="s">
        <v>452</v>
      </c>
      <c r="F391">
        <v>2010</v>
      </c>
      <c r="G391" t="s">
        <v>53</v>
      </c>
      <c r="H391" t="s">
        <v>68</v>
      </c>
      <c r="I391" s="1">
        <v>30</v>
      </c>
      <c r="J391" t="str">
        <f t="shared" si="25"/>
        <v>IOI</v>
      </c>
      <c r="K391" t="str">
        <f t="shared" si="26"/>
        <v>MDR</v>
      </c>
      <c r="L391" t="str">
        <f t="shared" si="27"/>
        <v>COA</v>
      </c>
    </row>
    <row r="392" spans="1:12" x14ac:dyDescent="0.45">
      <c r="A392" s="5" t="str">
        <f t="shared" si="24"/>
        <v>IOIMDRCOA2010</v>
      </c>
      <c r="B392" t="s">
        <v>384</v>
      </c>
      <c r="C392" t="s">
        <v>388</v>
      </c>
      <c r="D392" t="s">
        <v>475</v>
      </c>
      <c r="E392" t="s">
        <v>452</v>
      </c>
      <c r="F392">
        <v>2010</v>
      </c>
      <c r="G392" t="s">
        <v>53</v>
      </c>
      <c r="H392" t="s">
        <v>68</v>
      </c>
      <c r="I392" s="1">
        <v>1</v>
      </c>
      <c r="J392" t="str">
        <f t="shared" si="25"/>
        <v>IOI</v>
      </c>
      <c r="K392" t="str">
        <f t="shared" si="26"/>
        <v>MDR</v>
      </c>
      <c r="L392" t="str">
        <f t="shared" si="27"/>
        <v>COA</v>
      </c>
    </row>
    <row r="393" spans="1:12" x14ac:dyDescent="0.45">
      <c r="A393" s="5" t="str">
        <f t="shared" si="24"/>
        <v>IOIMDRCOA2011</v>
      </c>
      <c r="B393" t="s">
        <v>384</v>
      </c>
      <c r="C393" t="s">
        <v>388</v>
      </c>
      <c r="D393" t="s">
        <v>475</v>
      </c>
      <c r="E393" t="s">
        <v>452</v>
      </c>
      <c r="F393">
        <v>2011</v>
      </c>
      <c r="G393" t="s">
        <v>53</v>
      </c>
      <c r="H393" t="s">
        <v>68</v>
      </c>
      <c r="I393" s="1">
        <v>1</v>
      </c>
      <c r="J393" t="str">
        <f t="shared" si="25"/>
        <v>IOI</v>
      </c>
      <c r="K393" t="str">
        <f t="shared" si="26"/>
        <v>MDR</v>
      </c>
      <c r="L393" t="str">
        <f t="shared" si="27"/>
        <v>COA</v>
      </c>
    </row>
    <row r="394" spans="1:12" x14ac:dyDescent="0.45">
      <c r="A394" s="5" t="str">
        <f t="shared" si="24"/>
        <v>IOIMDRCOA2015</v>
      </c>
      <c r="B394" t="s">
        <v>384</v>
      </c>
      <c r="C394" t="s">
        <v>388</v>
      </c>
      <c r="D394" t="s">
        <v>475</v>
      </c>
      <c r="E394" t="s">
        <v>452</v>
      </c>
      <c r="F394">
        <v>2015</v>
      </c>
      <c r="G394" t="s">
        <v>53</v>
      </c>
      <c r="H394" t="s">
        <v>68</v>
      </c>
      <c r="I394" s="1">
        <v>1</v>
      </c>
      <c r="J394" t="str">
        <f t="shared" si="25"/>
        <v>IOI</v>
      </c>
      <c r="K394" t="str">
        <f t="shared" si="26"/>
        <v>MDR</v>
      </c>
      <c r="L394" t="str">
        <f t="shared" si="27"/>
        <v>COA</v>
      </c>
    </row>
    <row r="395" spans="1:12" x14ac:dyDescent="0.45">
      <c r="A395" s="5" t="str">
        <f t="shared" si="24"/>
        <v>IOIMDRCOA2020</v>
      </c>
      <c r="B395" t="s">
        <v>384</v>
      </c>
      <c r="C395" t="s">
        <v>388</v>
      </c>
      <c r="D395" t="s">
        <v>475</v>
      </c>
      <c r="E395" t="s">
        <v>452</v>
      </c>
      <c r="F395">
        <v>2020</v>
      </c>
      <c r="G395" t="s">
        <v>53</v>
      </c>
      <c r="H395" t="s">
        <v>68</v>
      </c>
      <c r="I395" s="1">
        <v>0.96893922050000003</v>
      </c>
      <c r="J395" t="str">
        <f t="shared" si="25"/>
        <v>IOI</v>
      </c>
      <c r="K395" t="str">
        <f t="shared" si="26"/>
        <v>MDR</v>
      </c>
      <c r="L395" t="str">
        <f t="shared" si="27"/>
        <v>COA</v>
      </c>
    </row>
    <row r="396" spans="1:12" x14ac:dyDescent="0.45">
      <c r="A396" s="5" t="str">
        <f t="shared" si="24"/>
        <v>IOIMDRCOA2025</v>
      </c>
      <c r="B396" t="s">
        <v>384</v>
      </c>
      <c r="C396" t="s">
        <v>388</v>
      </c>
      <c r="D396" t="s">
        <v>475</v>
      </c>
      <c r="E396" t="s">
        <v>452</v>
      </c>
      <c r="F396">
        <v>2025</v>
      </c>
      <c r="G396" t="s">
        <v>53</v>
      </c>
      <c r="H396" t="s">
        <v>68</v>
      </c>
      <c r="I396" s="1">
        <v>0.93450315240000004</v>
      </c>
      <c r="J396" t="str">
        <f t="shared" si="25"/>
        <v>IOI</v>
      </c>
      <c r="K396" t="str">
        <f t="shared" si="26"/>
        <v>MDR</v>
      </c>
      <c r="L396" t="str">
        <f t="shared" si="27"/>
        <v>COA</v>
      </c>
    </row>
    <row r="397" spans="1:12" x14ac:dyDescent="0.45">
      <c r="A397" s="5" t="str">
        <f t="shared" si="24"/>
        <v>IOIMDRCOA2030</v>
      </c>
      <c r="B397" t="s">
        <v>384</v>
      </c>
      <c r="C397" t="s">
        <v>388</v>
      </c>
      <c r="D397" t="s">
        <v>475</v>
      </c>
      <c r="E397" t="s">
        <v>452</v>
      </c>
      <c r="F397">
        <v>2030</v>
      </c>
      <c r="G397" t="s">
        <v>53</v>
      </c>
      <c r="H397" t="s">
        <v>68</v>
      </c>
      <c r="I397" s="1">
        <v>0.88755512540000003</v>
      </c>
      <c r="J397" t="str">
        <f t="shared" si="25"/>
        <v>IOI</v>
      </c>
      <c r="K397" t="str">
        <f t="shared" si="26"/>
        <v>MDR</v>
      </c>
      <c r="L397" t="str">
        <f t="shared" si="27"/>
        <v>COA</v>
      </c>
    </row>
    <row r="398" spans="1:12" x14ac:dyDescent="0.45">
      <c r="A398" s="5" t="str">
        <f t="shared" si="24"/>
        <v>IOIMDRCOA2035</v>
      </c>
      <c r="B398" t="s">
        <v>384</v>
      </c>
      <c r="C398" t="s">
        <v>388</v>
      </c>
      <c r="D398" t="s">
        <v>475</v>
      </c>
      <c r="E398" t="s">
        <v>452</v>
      </c>
      <c r="F398">
        <v>2035</v>
      </c>
      <c r="G398" t="s">
        <v>53</v>
      </c>
      <c r="H398" t="s">
        <v>68</v>
      </c>
      <c r="I398" s="1">
        <v>0.85764652590000001</v>
      </c>
      <c r="J398" t="str">
        <f t="shared" si="25"/>
        <v>IOI</v>
      </c>
      <c r="K398" t="str">
        <f t="shared" si="26"/>
        <v>MDR</v>
      </c>
      <c r="L398" t="str">
        <f t="shared" si="27"/>
        <v>COA</v>
      </c>
    </row>
    <row r="399" spans="1:12" x14ac:dyDescent="0.45">
      <c r="A399" s="5" t="str">
        <f t="shared" si="24"/>
        <v>IOIMDRCOA2040</v>
      </c>
      <c r="B399" t="s">
        <v>384</v>
      </c>
      <c r="C399" t="s">
        <v>388</v>
      </c>
      <c r="D399" t="s">
        <v>475</v>
      </c>
      <c r="E399" t="s">
        <v>452</v>
      </c>
      <c r="F399">
        <v>2040</v>
      </c>
      <c r="G399" t="s">
        <v>53</v>
      </c>
      <c r="H399" t="s">
        <v>68</v>
      </c>
      <c r="I399" s="1">
        <v>0.82411066509999997</v>
      </c>
      <c r="J399" t="str">
        <f t="shared" si="25"/>
        <v>IOI</v>
      </c>
      <c r="K399" t="str">
        <f t="shared" si="26"/>
        <v>MDR</v>
      </c>
      <c r="L399" t="str">
        <f t="shared" si="27"/>
        <v>COA</v>
      </c>
    </row>
    <row r="400" spans="1:12" x14ac:dyDescent="0.45">
      <c r="A400" s="5" t="str">
        <f t="shared" si="24"/>
        <v>IOIMDRCOA2045</v>
      </c>
      <c r="B400" t="s">
        <v>384</v>
      </c>
      <c r="C400" t="s">
        <v>388</v>
      </c>
      <c r="D400" t="s">
        <v>475</v>
      </c>
      <c r="E400" t="s">
        <v>452</v>
      </c>
      <c r="F400">
        <v>2045</v>
      </c>
      <c r="G400" t="s">
        <v>53</v>
      </c>
      <c r="H400" t="s">
        <v>68</v>
      </c>
      <c r="I400" s="1">
        <v>0.78890540870000003</v>
      </c>
      <c r="J400" t="str">
        <f t="shared" si="25"/>
        <v>IOI</v>
      </c>
      <c r="K400" t="str">
        <f t="shared" si="26"/>
        <v>MDR</v>
      </c>
      <c r="L400" t="str">
        <f t="shared" si="27"/>
        <v>COA</v>
      </c>
    </row>
    <row r="401" spans="1:12" x14ac:dyDescent="0.45">
      <c r="A401" s="5" t="str">
        <f t="shared" si="24"/>
        <v>IOIMDRCOA2050</v>
      </c>
      <c r="B401" t="s">
        <v>384</v>
      </c>
      <c r="C401" t="s">
        <v>388</v>
      </c>
      <c r="D401" t="s">
        <v>475</v>
      </c>
      <c r="E401" t="s">
        <v>452</v>
      </c>
      <c r="F401">
        <v>2050</v>
      </c>
      <c r="G401" t="s">
        <v>53</v>
      </c>
      <c r="H401" t="s">
        <v>68</v>
      </c>
      <c r="I401" s="1">
        <v>0.75615072189999999</v>
      </c>
      <c r="J401" t="str">
        <f t="shared" si="25"/>
        <v>IOI</v>
      </c>
      <c r="K401" t="str">
        <f t="shared" si="26"/>
        <v>MDR</v>
      </c>
      <c r="L401" t="str">
        <f t="shared" si="27"/>
        <v>COA</v>
      </c>
    </row>
    <row r="402" spans="1:12" x14ac:dyDescent="0.45">
      <c r="A402" s="5" t="str">
        <f t="shared" si="24"/>
        <v>IOIMDRCOA2055</v>
      </c>
      <c r="B402" t="s">
        <v>384</v>
      </c>
      <c r="C402" t="s">
        <v>388</v>
      </c>
      <c r="D402" t="s">
        <v>475</v>
      </c>
      <c r="E402" t="s">
        <v>452</v>
      </c>
      <c r="F402">
        <v>2055</v>
      </c>
      <c r="G402" t="s">
        <v>53</v>
      </c>
      <c r="H402" t="s">
        <v>68</v>
      </c>
      <c r="I402" s="1">
        <v>0.7316667107</v>
      </c>
      <c r="J402" t="str">
        <f t="shared" si="25"/>
        <v>IOI</v>
      </c>
      <c r="K402" t="str">
        <f t="shared" si="26"/>
        <v>MDR</v>
      </c>
      <c r="L402" t="str">
        <f t="shared" si="27"/>
        <v>COA</v>
      </c>
    </row>
    <row r="403" spans="1:12" x14ac:dyDescent="0.45">
      <c r="A403" s="5" t="str">
        <f t="shared" si="24"/>
        <v>NCAP_COSTIOIMDROIL2010</v>
      </c>
      <c r="B403" t="s">
        <v>384</v>
      </c>
      <c r="C403" t="s">
        <v>69</v>
      </c>
      <c r="D403" t="s">
        <v>476</v>
      </c>
      <c r="E403" t="s">
        <v>452</v>
      </c>
      <c r="F403">
        <v>2010</v>
      </c>
      <c r="G403" t="s">
        <v>395</v>
      </c>
      <c r="H403" t="s">
        <v>387</v>
      </c>
      <c r="I403" s="1">
        <v>31.461021145499998</v>
      </c>
      <c r="J403" t="str">
        <f t="shared" si="25"/>
        <v>IOI</v>
      </c>
      <c r="K403" t="str">
        <f t="shared" si="26"/>
        <v>MDR</v>
      </c>
      <c r="L403" t="str">
        <f t="shared" si="27"/>
        <v>OIL</v>
      </c>
    </row>
    <row r="404" spans="1:12" x14ac:dyDescent="0.45">
      <c r="A404" s="5" t="str">
        <f t="shared" si="24"/>
        <v>NCAP_FOMIOIMDROIL2010</v>
      </c>
      <c r="B404" t="s">
        <v>384</v>
      </c>
      <c r="C404" t="s">
        <v>70</v>
      </c>
      <c r="D404" t="s">
        <v>476</v>
      </c>
      <c r="E404" t="s">
        <v>452</v>
      </c>
      <c r="F404">
        <v>2010</v>
      </c>
      <c r="G404" t="s">
        <v>395</v>
      </c>
      <c r="H404" t="s">
        <v>387</v>
      </c>
      <c r="I404" s="1">
        <v>3.1461021146000001</v>
      </c>
      <c r="J404" t="str">
        <f t="shared" si="25"/>
        <v>IOI</v>
      </c>
      <c r="K404" t="str">
        <f t="shared" si="26"/>
        <v>MDR</v>
      </c>
      <c r="L404" t="str">
        <f t="shared" si="27"/>
        <v>OIL</v>
      </c>
    </row>
    <row r="405" spans="1:12" x14ac:dyDescent="0.45">
      <c r="A405" s="5" t="str">
        <f t="shared" si="24"/>
        <v>NCAP_TLIFEIOIMDROIL2010</v>
      </c>
      <c r="B405" t="s">
        <v>384</v>
      </c>
      <c r="C405" t="s">
        <v>71</v>
      </c>
      <c r="D405" t="s">
        <v>476</v>
      </c>
      <c r="E405" t="s">
        <v>452</v>
      </c>
      <c r="F405">
        <v>2010</v>
      </c>
      <c r="G405" t="s">
        <v>395</v>
      </c>
      <c r="H405" t="s">
        <v>68</v>
      </c>
      <c r="I405" s="1">
        <v>30</v>
      </c>
      <c r="J405" t="str">
        <f t="shared" si="25"/>
        <v>IOI</v>
      </c>
      <c r="K405" t="str">
        <f t="shared" si="26"/>
        <v>MDR</v>
      </c>
      <c r="L405" t="str">
        <f t="shared" si="27"/>
        <v>OIL</v>
      </c>
    </row>
    <row r="406" spans="1:12" x14ac:dyDescent="0.45">
      <c r="A406" s="5" t="str">
        <f t="shared" si="24"/>
        <v>IOIMDROIL2010</v>
      </c>
      <c r="B406" t="s">
        <v>384</v>
      </c>
      <c r="C406" t="s">
        <v>388</v>
      </c>
      <c r="D406" t="s">
        <v>476</v>
      </c>
      <c r="E406" t="s">
        <v>452</v>
      </c>
      <c r="F406">
        <v>2010</v>
      </c>
      <c r="G406" t="s">
        <v>395</v>
      </c>
      <c r="H406" t="s">
        <v>68</v>
      </c>
      <c r="I406" s="1">
        <v>1</v>
      </c>
      <c r="J406" t="str">
        <f t="shared" si="25"/>
        <v>IOI</v>
      </c>
      <c r="K406" t="str">
        <f t="shared" si="26"/>
        <v>MDR</v>
      </c>
      <c r="L406" t="str">
        <f t="shared" si="27"/>
        <v>OIL</v>
      </c>
    </row>
    <row r="407" spans="1:12" x14ac:dyDescent="0.45">
      <c r="A407" s="5" t="str">
        <f t="shared" si="24"/>
        <v>IOIMDROIL2011</v>
      </c>
      <c r="B407" t="s">
        <v>384</v>
      </c>
      <c r="C407" t="s">
        <v>388</v>
      </c>
      <c r="D407" t="s">
        <v>476</v>
      </c>
      <c r="E407" t="s">
        <v>452</v>
      </c>
      <c r="F407">
        <v>2011</v>
      </c>
      <c r="G407" t="s">
        <v>395</v>
      </c>
      <c r="H407" t="s">
        <v>68</v>
      </c>
      <c r="I407" s="1">
        <v>1</v>
      </c>
      <c r="J407" t="str">
        <f t="shared" si="25"/>
        <v>IOI</v>
      </c>
      <c r="K407" t="str">
        <f t="shared" si="26"/>
        <v>MDR</v>
      </c>
      <c r="L407" t="str">
        <f t="shared" si="27"/>
        <v>OIL</v>
      </c>
    </row>
    <row r="408" spans="1:12" x14ac:dyDescent="0.45">
      <c r="A408" s="5" t="str">
        <f t="shared" si="24"/>
        <v>IOIMDROIL2015</v>
      </c>
      <c r="B408" t="s">
        <v>384</v>
      </c>
      <c r="C408" t="s">
        <v>388</v>
      </c>
      <c r="D408" t="s">
        <v>476</v>
      </c>
      <c r="E408" t="s">
        <v>452</v>
      </c>
      <c r="F408">
        <v>2015</v>
      </c>
      <c r="G408" t="s">
        <v>395</v>
      </c>
      <c r="H408" t="s">
        <v>68</v>
      </c>
      <c r="I408" s="1">
        <v>1</v>
      </c>
      <c r="J408" t="str">
        <f t="shared" si="25"/>
        <v>IOI</v>
      </c>
      <c r="K408" t="str">
        <f t="shared" si="26"/>
        <v>MDR</v>
      </c>
      <c r="L408" t="str">
        <f t="shared" si="27"/>
        <v>OIL</v>
      </c>
    </row>
    <row r="409" spans="1:12" x14ac:dyDescent="0.45">
      <c r="A409" s="5" t="str">
        <f t="shared" si="24"/>
        <v>IOIMDROIL2020</v>
      </c>
      <c r="B409" t="s">
        <v>384</v>
      </c>
      <c r="C409" t="s">
        <v>388</v>
      </c>
      <c r="D409" t="s">
        <v>476</v>
      </c>
      <c r="E409" t="s">
        <v>452</v>
      </c>
      <c r="F409">
        <v>2020</v>
      </c>
      <c r="G409" t="s">
        <v>395</v>
      </c>
      <c r="H409" t="s">
        <v>68</v>
      </c>
      <c r="I409" s="1">
        <v>0.96893922050000003</v>
      </c>
      <c r="J409" t="str">
        <f t="shared" si="25"/>
        <v>IOI</v>
      </c>
      <c r="K409" t="str">
        <f t="shared" si="26"/>
        <v>MDR</v>
      </c>
      <c r="L409" t="str">
        <f t="shared" si="27"/>
        <v>OIL</v>
      </c>
    </row>
    <row r="410" spans="1:12" x14ac:dyDescent="0.45">
      <c r="A410" s="5" t="str">
        <f t="shared" si="24"/>
        <v>IOIMDROIL2025</v>
      </c>
      <c r="B410" t="s">
        <v>384</v>
      </c>
      <c r="C410" t="s">
        <v>388</v>
      </c>
      <c r="D410" t="s">
        <v>476</v>
      </c>
      <c r="E410" t="s">
        <v>452</v>
      </c>
      <c r="F410">
        <v>2025</v>
      </c>
      <c r="G410" t="s">
        <v>395</v>
      </c>
      <c r="H410" t="s">
        <v>68</v>
      </c>
      <c r="I410" s="1">
        <v>0.93450315240000004</v>
      </c>
      <c r="J410" t="str">
        <f t="shared" si="25"/>
        <v>IOI</v>
      </c>
      <c r="K410" t="str">
        <f t="shared" si="26"/>
        <v>MDR</v>
      </c>
      <c r="L410" t="str">
        <f t="shared" si="27"/>
        <v>OIL</v>
      </c>
    </row>
    <row r="411" spans="1:12" x14ac:dyDescent="0.45">
      <c r="A411" s="5" t="str">
        <f t="shared" si="24"/>
        <v>IOIMDROIL2030</v>
      </c>
      <c r="B411" t="s">
        <v>384</v>
      </c>
      <c r="C411" t="s">
        <v>388</v>
      </c>
      <c r="D411" t="s">
        <v>476</v>
      </c>
      <c r="E411" t="s">
        <v>452</v>
      </c>
      <c r="F411">
        <v>2030</v>
      </c>
      <c r="G411" t="s">
        <v>395</v>
      </c>
      <c r="H411" t="s">
        <v>68</v>
      </c>
      <c r="I411" s="1">
        <v>0.88755512540000003</v>
      </c>
      <c r="J411" t="str">
        <f t="shared" si="25"/>
        <v>IOI</v>
      </c>
      <c r="K411" t="str">
        <f t="shared" si="26"/>
        <v>MDR</v>
      </c>
      <c r="L411" t="str">
        <f t="shared" si="27"/>
        <v>OIL</v>
      </c>
    </row>
    <row r="412" spans="1:12" x14ac:dyDescent="0.45">
      <c r="A412" s="5" t="str">
        <f t="shared" si="24"/>
        <v>IOIMDROIL2035</v>
      </c>
      <c r="B412" t="s">
        <v>384</v>
      </c>
      <c r="C412" t="s">
        <v>388</v>
      </c>
      <c r="D412" t="s">
        <v>476</v>
      </c>
      <c r="E412" t="s">
        <v>452</v>
      </c>
      <c r="F412">
        <v>2035</v>
      </c>
      <c r="G412" t="s">
        <v>395</v>
      </c>
      <c r="H412" t="s">
        <v>68</v>
      </c>
      <c r="I412" s="1">
        <v>0.85764652590000001</v>
      </c>
      <c r="J412" t="str">
        <f t="shared" si="25"/>
        <v>IOI</v>
      </c>
      <c r="K412" t="str">
        <f t="shared" si="26"/>
        <v>MDR</v>
      </c>
      <c r="L412" t="str">
        <f t="shared" si="27"/>
        <v>OIL</v>
      </c>
    </row>
    <row r="413" spans="1:12" x14ac:dyDescent="0.45">
      <c r="A413" s="5" t="str">
        <f t="shared" si="24"/>
        <v>IOIMDROIL2040</v>
      </c>
      <c r="B413" t="s">
        <v>384</v>
      </c>
      <c r="C413" t="s">
        <v>388</v>
      </c>
      <c r="D413" t="s">
        <v>476</v>
      </c>
      <c r="E413" t="s">
        <v>452</v>
      </c>
      <c r="F413">
        <v>2040</v>
      </c>
      <c r="G413" t="s">
        <v>395</v>
      </c>
      <c r="H413" t="s">
        <v>68</v>
      </c>
      <c r="I413" s="1">
        <v>0.82411066509999997</v>
      </c>
      <c r="J413" t="str">
        <f t="shared" si="25"/>
        <v>IOI</v>
      </c>
      <c r="K413" t="str">
        <f t="shared" si="26"/>
        <v>MDR</v>
      </c>
      <c r="L413" t="str">
        <f t="shared" si="27"/>
        <v>OIL</v>
      </c>
    </row>
    <row r="414" spans="1:12" x14ac:dyDescent="0.45">
      <c r="A414" s="5" t="str">
        <f t="shared" si="24"/>
        <v>IOIMDROIL2045</v>
      </c>
      <c r="B414" t="s">
        <v>384</v>
      </c>
      <c r="C414" t="s">
        <v>388</v>
      </c>
      <c r="D414" t="s">
        <v>476</v>
      </c>
      <c r="E414" t="s">
        <v>452</v>
      </c>
      <c r="F414">
        <v>2045</v>
      </c>
      <c r="G414" t="s">
        <v>395</v>
      </c>
      <c r="H414" t="s">
        <v>68</v>
      </c>
      <c r="I414" s="1">
        <v>0.78890540870000003</v>
      </c>
      <c r="J414" t="str">
        <f t="shared" si="25"/>
        <v>IOI</v>
      </c>
      <c r="K414" t="str">
        <f t="shared" si="26"/>
        <v>MDR</v>
      </c>
      <c r="L414" t="str">
        <f t="shared" si="27"/>
        <v>OIL</v>
      </c>
    </row>
    <row r="415" spans="1:12" x14ac:dyDescent="0.45">
      <c r="A415" s="5" t="str">
        <f t="shared" si="24"/>
        <v>IOIMDROIL2050</v>
      </c>
      <c r="B415" t="s">
        <v>384</v>
      </c>
      <c r="C415" t="s">
        <v>388</v>
      </c>
      <c r="D415" t="s">
        <v>476</v>
      </c>
      <c r="E415" t="s">
        <v>452</v>
      </c>
      <c r="F415">
        <v>2050</v>
      </c>
      <c r="G415" t="s">
        <v>395</v>
      </c>
      <c r="H415" t="s">
        <v>68</v>
      </c>
      <c r="I415" s="1">
        <v>0.75615072189999999</v>
      </c>
      <c r="J415" t="str">
        <f t="shared" si="25"/>
        <v>IOI</v>
      </c>
      <c r="K415" t="str">
        <f t="shared" si="26"/>
        <v>MDR</v>
      </c>
      <c r="L415" t="str">
        <f t="shared" si="27"/>
        <v>OIL</v>
      </c>
    </row>
    <row r="416" spans="1:12" x14ac:dyDescent="0.45">
      <c r="A416" s="5" t="str">
        <f t="shared" si="24"/>
        <v>IOIMDROIL2055</v>
      </c>
      <c r="B416" t="s">
        <v>384</v>
      </c>
      <c r="C416" t="s">
        <v>388</v>
      </c>
      <c r="D416" t="s">
        <v>476</v>
      </c>
      <c r="E416" t="s">
        <v>452</v>
      </c>
      <c r="F416">
        <v>2055</v>
      </c>
      <c r="G416" t="s">
        <v>395</v>
      </c>
      <c r="H416" t="s">
        <v>68</v>
      </c>
      <c r="I416" s="1">
        <v>0.7316667107</v>
      </c>
      <c r="J416" t="str">
        <f t="shared" si="25"/>
        <v>IOI</v>
      </c>
      <c r="K416" t="str">
        <f t="shared" si="26"/>
        <v>MDR</v>
      </c>
      <c r="L416" t="str">
        <f t="shared" si="27"/>
        <v>OIL</v>
      </c>
    </row>
    <row r="417" spans="1:12" x14ac:dyDescent="0.45">
      <c r="A417" s="5" t="str">
        <f t="shared" si="24"/>
        <v>ACT_COSTILPOTHBIO2010</v>
      </c>
      <c r="B417" t="s">
        <v>384</v>
      </c>
      <c r="C417" t="s">
        <v>67</v>
      </c>
      <c r="D417" t="s">
        <v>477</v>
      </c>
      <c r="E417" t="s">
        <v>386</v>
      </c>
      <c r="F417">
        <v>2010</v>
      </c>
      <c r="G417" t="s">
        <v>389</v>
      </c>
      <c r="H417" t="s">
        <v>387</v>
      </c>
      <c r="I417" s="1">
        <v>4.0506811400000002E-2</v>
      </c>
      <c r="J417" t="str">
        <f t="shared" si="25"/>
        <v>ILP</v>
      </c>
      <c r="K417" t="str">
        <f t="shared" si="26"/>
        <v>OTH</v>
      </c>
      <c r="L417" t="str">
        <f t="shared" si="27"/>
        <v>BIO</v>
      </c>
    </row>
    <row r="418" spans="1:12" x14ac:dyDescent="0.45">
      <c r="A418" s="5" t="str">
        <f t="shared" si="24"/>
        <v>ACT_COSTILPOTHBIO2015</v>
      </c>
      <c r="B418" t="s">
        <v>384</v>
      </c>
      <c r="C418" t="s">
        <v>67</v>
      </c>
      <c r="D418" t="s">
        <v>477</v>
      </c>
      <c r="E418" t="s">
        <v>386</v>
      </c>
      <c r="F418">
        <v>2015</v>
      </c>
      <c r="G418" t="s">
        <v>389</v>
      </c>
      <c r="H418" t="s">
        <v>387</v>
      </c>
      <c r="I418" s="1">
        <v>4.5188136599999998E-2</v>
      </c>
      <c r="J418" t="str">
        <f t="shared" si="25"/>
        <v>ILP</v>
      </c>
      <c r="K418" t="str">
        <f t="shared" si="26"/>
        <v>OTH</v>
      </c>
      <c r="L418" t="str">
        <f t="shared" si="27"/>
        <v>BIO</v>
      </c>
    </row>
    <row r="419" spans="1:12" x14ac:dyDescent="0.45">
      <c r="A419" s="5" t="str">
        <f t="shared" si="24"/>
        <v>NCAP_FOMILPOTHBIO2010</v>
      </c>
      <c r="B419" t="s">
        <v>384</v>
      </c>
      <c r="C419" t="s">
        <v>70</v>
      </c>
      <c r="D419" t="s">
        <v>477</v>
      </c>
      <c r="E419" t="s">
        <v>386</v>
      </c>
      <c r="F419">
        <v>2010</v>
      </c>
      <c r="G419" t="s">
        <v>389</v>
      </c>
      <c r="H419" t="s">
        <v>387</v>
      </c>
      <c r="I419" s="1">
        <v>5.0961838199999998E-2</v>
      </c>
      <c r="J419" t="str">
        <f t="shared" si="25"/>
        <v>ILP</v>
      </c>
      <c r="K419" t="str">
        <f t="shared" si="26"/>
        <v>OTH</v>
      </c>
      <c r="L419" t="str">
        <f t="shared" si="27"/>
        <v>BIO</v>
      </c>
    </row>
    <row r="420" spans="1:12" x14ac:dyDescent="0.45">
      <c r="A420" s="5" t="str">
        <f t="shared" si="24"/>
        <v>NCAP_TLIFEILPOTHBIO2010</v>
      </c>
      <c r="B420" t="s">
        <v>384</v>
      </c>
      <c r="C420" t="s">
        <v>71</v>
      </c>
      <c r="D420" t="s">
        <v>477</v>
      </c>
      <c r="E420" t="s">
        <v>386</v>
      </c>
      <c r="F420">
        <v>2010</v>
      </c>
      <c r="G420" t="s">
        <v>389</v>
      </c>
      <c r="H420" t="s">
        <v>68</v>
      </c>
      <c r="I420" s="1">
        <v>50</v>
      </c>
      <c r="J420" t="str">
        <f t="shared" si="25"/>
        <v>ILP</v>
      </c>
      <c r="K420" t="str">
        <f t="shared" si="26"/>
        <v>OTH</v>
      </c>
      <c r="L420" t="str">
        <f t="shared" si="27"/>
        <v>BIO</v>
      </c>
    </row>
    <row r="421" spans="1:12" x14ac:dyDescent="0.45">
      <c r="A421" s="5" t="str">
        <f t="shared" si="24"/>
        <v>ILPOTHBIO2010</v>
      </c>
      <c r="B421" t="s">
        <v>384</v>
      </c>
      <c r="C421" t="s">
        <v>388</v>
      </c>
      <c r="D421" t="s">
        <v>477</v>
      </c>
      <c r="E421" t="s">
        <v>386</v>
      </c>
      <c r="F421">
        <v>2010</v>
      </c>
      <c r="G421" t="s">
        <v>389</v>
      </c>
      <c r="H421" t="s">
        <v>68</v>
      </c>
      <c r="I421" s="1">
        <v>0.15044247790000001</v>
      </c>
      <c r="J421" t="str">
        <f t="shared" si="25"/>
        <v>ILP</v>
      </c>
      <c r="K421" t="str">
        <f t="shared" si="26"/>
        <v>OTH</v>
      </c>
      <c r="L421" t="str">
        <f t="shared" si="27"/>
        <v>BIO</v>
      </c>
    </row>
    <row r="422" spans="1:12" x14ac:dyDescent="0.45">
      <c r="A422" s="5" t="str">
        <f t="shared" si="24"/>
        <v>NCAP_COSTIOIPRHNGA2010</v>
      </c>
      <c r="B422" t="s">
        <v>384</v>
      </c>
      <c r="C422" t="s">
        <v>69</v>
      </c>
      <c r="D422" t="s">
        <v>479</v>
      </c>
      <c r="E422" t="s">
        <v>474</v>
      </c>
      <c r="F422">
        <v>2010</v>
      </c>
      <c r="G422" t="s">
        <v>58</v>
      </c>
      <c r="H422" t="s">
        <v>387</v>
      </c>
      <c r="I422" s="1">
        <v>18.591504</v>
      </c>
      <c r="J422" t="str">
        <f t="shared" si="25"/>
        <v>IOI</v>
      </c>
      <c r="K422" t="str">
        <f t="shared" si="26"/>
        <v>PRH</v>
      </c>
      <c r="L422" t="str">
        <f t="shared" si="27"/>
        <v>NGA</v>
      </c>
    </row>
    <row r="423" spans="1:12" x14ac:dyDescent="0.45">
      <c r="A423" s="5" t="str">
        <f t="shared" si="24"/>
        <v>NCAP_FOMIOIPRHNGA2010</v>
      </c>
      <c r="B423" t="s">
        <v>384</v>
      </c>
      <c r="C423" t="s">
        <v>70</v>
      </c>
      <c r="D423" t="s">
        <v>479</v>
      </c>
      <c r="E423" t="s">
        <v>474</v>
      </c>
      <c r="F423">
        <v>2010</v>
      </c>
      <c r="G423" t="s">
        <v>58</v>
      </c>
      <c r="H423" t="s">
        <v>387</v>
      </c>
      <c r="I423" s="1">
        <v>1.8591504000000001</v>
      </c>
      <c r="J423" t="str">
        <f t="shared" si="25"/>
        <v>IOI</v>
      </c>
      <c r="K423" t="str">
        <f t="shared" si="26"/>
        <v>PRH</v>
      </c>
      <c r="L423" t="str">
        <f t="shared" si="27"/>
        <v>NGA</v>
      </c>
    </row>
    <row r="424" spans="1:12" x14ac:dyDescent="0.45">
      <c r="A424" s="5" t="str">
        <f t="shared" si="24"/>
        <v>NCAP_TLIFEIOIPRHNGA2010</v>
      </c>
      <c r="B424" t="s">
        <v>384</v>
      </c>
      <c r="C424" t="s">
        <v>71</v>
      </c>
      <c r="D424" t="s">
        <v>479</v>
      </c>
      <c r="E424" t="s">
        <v>474</v>
      </c>
      <c r="F424">
        <v>2010</v>
      </c>
      <c r="G424" t="s">
        <v>58</v>
      </c>
      <c r="H424" t="s">
        <v>68</v>
      </c>
      <c r="I424" s="1">
        <v>30</v>
      </c>
      <c r="J424" t="str">
        <f t="shared" si="25"/>
        <v>IOI</v>
      </c>
      <c r="K424" t="str">
        <f t="shared" si="26"/>
        <v>PRH</v>
      </c>
      <c r="L424" t="str">
        <f t="shared" si="27"/>
        <v>NGA</v>
      </c>
    </row>
    <row r="425" spans="1:12" x14ac:dyDescent="0.45">
      <c r="A425" s="5" t="str">
        <f t="shared" si="24"/>
        <v>IOIPRHNGA2010</v>
      </c>
      <c r="B425" t="s">
        <v>384</v>
      </c>
      <c r="C425" t="s">
        <v>388</v>
      </c>
      <c r="D425" t="s">
        <v>479</v>
      </c>
      <c r="E425" t="s">
        <v>474</v>
      </c>
      <c r="F425">
        <v>2010</v>
      </c>
      <c r="G425" t="s">
        <v>58</v>
      </c>
      <c r="H425" t="s">
        <v>68</v>
      </c>
      <c r="I425" s="1">
        <v>1</v>
      </c>
      <c r="J425" t="str">
        <f t="shared" si="25"/>
        <v>IOI</v>
      </c>
      <c r="K425" t="str">
        <f t="shared" si="26"/>
        <v>PRH</v>
      </c>
      <c r="L425" t="str">
        <f t="shared" si="27"/>
        <v>NGA</v>
      </c>
    </row>
    <row r="426" spans="1:12" x14ac:dyDescent="0.45">
      <c r="A426" s="5" t="str">
        <f t="shared" si="24"/>
        <v>IOIPRHNGA2011</v>
      </c>
      <c r="B426" t="s">
        <v>384</v>
      </c>
      <c r="C426" t="s">
        <v>388</v>
      </c>
      <c r="D426" t="s">
        <v>479</v>
      </c>
      <c r="E426" t="s">
        <v>474</v>
      </c>
      <c r="F426">
        <v>2011</v>
      </c>
      <c r="G426" t="s">
        <v>58</v>
      </c>
      <c r="H426" t="s">
        <v>68</v>
      </c>
      <c r="I426" s="1">
        <v>1</v>
      </c>
      <c r="J426" t="str">
        <f t="shared" si="25"/>
        <v>IOI</v>
      </c>
      <c r="K426" t="str">
        <f t="shared" si="26"/>
        <v>PRH</v>
      </c>
      <c r="L426" t="str">
        <f t="shared" si="27"/>
        <v>NGA</v>
      </c>
    </row>
    <row r="427" spans="1:12" x14ac:dyDescent="0.45">
      <c r="A427" s="5" t="str">
        <f t="shared" si="24"/>
        <v>IOIPRHNGA2015</v>
      </c>
      <c r="B427" t="s">
        <v>384</v>
      </c>
      <c r="C427" t="s">
        <v>388</v>
      </c>
      <c r="D427" t="s">
        <v>479</v>
      </c>
      <c r="E427" t="s">
        <v>474</v>
      </c>
      <c r="F427">
        <v>2015</v>
      </c>
      <c r="G427" t="s">
        <v>58</v>
      </c>
      <c r="H427" t="s">
        <v>68</v>
      </c>
      <c r="I427" s="1">
        <v>1</v>
      </c>
      <c r="J427" t="str">
        <f t="shared" si="25"/>
        <v>IOI</v>
      </c>
      <c r="K427" t="str">
        <f t="shared" si="26"/>
        <v>PRH</v>
      </c>
      <c r="L427" t="str">
        <f t="shared" si="27"/>
        <v>NGA</v>
      </c>
    </row>
    <row r="428" spans="1:12" x14ac:dyDescent="0.45">
      <c r="A428" s="5" t="str">
        <f t="shared" si="24"/>
        <v>IOIPRHNGA2020</v>
      </c>
      <c r="B428" t="s">
        <v>384</v>
      </c>
      <c r="C428" t="s">
        <v>388</v>
      </c>
      <c r="D428" t="s">
        <v>479</v>
      </c>
      <c r="E428" t="s">
        <v>474</v>
      </c>
      <c r="F428">
        <v>2020</v>
      </c>
      <c r="G428" t="s">
        <v>58</v>
      </c>
      <c r="H428" t="s">
        <v>68</v>
      </c>
      <c r="I428" s="1">
        <v>0.96893922050000003</v>
      </c>
      <c r="J428" t="str">
        <f t="shared" si="25"/>
        <v>IOI</v>
      </c>
      <c r="K428" t="str">
        <f t="shared" si="26"/>
        <v>PRH</v>
      </c>
      <c r="L428" t="str">
        <f t="shared" si="27"/>
        <v>NGA</v>
      </c>
    </row>
    <row r="429" spans="1:12" x14ac:dyDescent="0.45">
      <c r="A429" s="5" t="str">
        <f t="shared" si="24"/>
        <v>IOIPRHNGA2025</v>
      </c>
      <c r="B429" t="s">
        <v>384</v>
      </c>
      <c r="C429" t="s">
        <v>388</v>
      </c>
      <c r="D429" t="s">
        <v>479</v>
      </c>
      <c r="E429" t="s">
        <v>474</v>
      </c>
      <c r="F429">
        <v>2025</v>
      </c>
      <c r="G429" t="s">
        <v>58</v>
      </c>
      <c r="H429" t="s">
        <v>68</v>
      </c>
      <c r="I429" s="1">
        <v>0.93450315240000004</v>
      </c>
      <c r="J429" t="str">
        <f t="shared" si="25"/>
        <v>IOI</v>
      </c>
      <c r="K429" t="str">
        <f t="shared" si="26"/>
        <v>PRH</v>
      </c>
      <c r="L429" t="str">
        <f t="shared" si="27"/>
        <v>NGA</v>
      </c>
    </row>
    <row r="430" spans="1:12" x14ac:dyDescent="0.45">
      <c r="A430" s="5" t="str">
        <f t="shared" si="24"/>
        <v>IOIPRHNGA2030</v>
      </c>
      <c r="B430" t="s">
        <v>384</v>
      </c>
      <c r="C430" t="s">
        <v>388</v>
      </c>
      <c r="D430" t="s">
        <v>479</v>
      </c>
      <c r="E430" t="s">
        <v>474</v>
      </c>
      <c r="F430">
        <v>2030</v>
      </c>
      <c r="G430" t="s">
        <v>58</v>
      </c>
      <c r="H430" t="s">
        <v>68</v>
      </c>
      <c r="I430" s="1">
        <v>0.88755512540000003</v>
      </c>
      <c r="J430" t="str">
        <f t="shared" si="25"/>
        <v>IOI</v>
      </c>
      <c r="K430" t="str">
        <f t="shared" si="26"/>
        <v>PRH</v>
      </c>
      <c r="L430" t="str">
        <f t="shared" si="27"/>
        <v>NGA</v>
      </c>
    </row>
    <row r="431" spans="1:12" x14ac:dyDescent="0.45">
      <c r="A431" s="5" t="str">
        <f t="shared" si="24"/>
        <v>IOIPRHNGA2035</v>
      </c>
      <c r="B431" t="s">
        <v>384</v>
      </c>
      <c r="C431" t="s">
        <v>388</v>
      </c>
      <c r="D431" t="s">
        <v>479</v>
      </c>
      <c r="E431" t="s">
        <v>474</v>
      </c>
      <c r="F431">
        <v>2035</v>
      </c>
      <c r="G431" t="s">
        <v>58</v>
      </c>
      <c r="H431" t="s">
        <v>68</v>
      </c>
      <c r="I431" s="1">
        <v>0.85764652590000001</v>
      </c>
      <c r="J431" t="str">
        <f t="shared" si="25"/>
        <v>IOI</v>
      </c>
      <c r="K431" t="str">
        <f t="shared" si="26"/>
        <v>PRH</v>
      </c>
      <c r="L431" t="str">
        <f t="shared" si="27"/>
        <v>NGA</v>
      </c>
    </row>
    <row r="432" spans="1:12" x14ac:dyDescent="0.45">
      <c r="A432" s="5" t="str">
        <f t="shared" si="24"/>
        <v>IOIPRHNGA2040</v>
      </c>
      <c r="B432" t="s">
        <v>384</v>
      </c>
      <c r="C432" t="s">
        <v>388</v>
      </c>
      <c r="D432" t="s">
        <v>479</v>
      </c>
      <c r="E432" t="s">
        <v>474</v>
      </c>
      <c r="F432">
        <v>2040</v>
      </c>
      <c r="G432" t="s">
        <v>58</v>
      </c>
      <c r="H432" t="s">
        <v>68</v>
      </c>
      <c r="I432" s="1">
        <v>0.82411066509999997</v>
      </c>
      <c r="J432" t="str">
        <f t="shared" si="25"/>
        <v>IOI</v>
      </c>
      <c r="K432" t="str">
        <f t="shared" si="26"/>
        <v>PRH</v>
      </c>
      <c r="L432" t="str">
        <f t="shared" si="27"/>
        <v>NGA</v>
      </c>
    </row>
    <row r="433" spans="1:12" x14ac:dyDescent="0.45">
      <c r="A433" s="5" t="str">
        <f t="shared" si="24"/>
        <v>IOIPRHNGA2045</v>
      </c>
      <c r="B433" t="s">
        <v>384</v>
      </c>
      <c r="C433" t="s">
        <v>388</v>
      </c>
      <c r="D433" t="s">
        <v>479</v>
      </c>
      <c r="E433" t="s">
        <v>474</v>
      </c>
      <c r="F433">
        <v>2045</v>
      </c>
      <c r="G433" t="s">
        <v>58</v>
      </c>
      <c r="H433" t="s">
        <v>68</v>
      </c>
      <c r="I433" s="1">
        <v>0.78890540870000003</v>
      </c>
      <c r="J433" t="str">
        <f t="shared" si="25"/>
        <v>IOI</v>
      </c>
      <c r="K433" t="str">
        <f t="shared" si="26"/>
        <v>PRH</v>
      </c>
      <c r="L433" t="str">
        <f t="shared" si="27"/>
        <v>NGA</v>
      </c>
    </row>
    <row r="434" spans="1:12" x14ac:dyDescent="0.45">
      <c r="A434" s="5" t="str">
        <f t="shared" si="24"/>
        <v>IOIPRHNGA2050</v>
      </c>
      <c r="B434" t="s">
        <v>384</v>
      </c>
      <c r="C434" t="s">
        <v>388</v>
      </c>
      <c r="D434" t="s">
        <v>479</v>
      </c>
      <c r="E434" t="s">
        <v>474</v>
      </c>
      <c r="F434">
        <v>2050</v>
      </c>
      <c r="G434" t="s">
        <v>58</v>
      </c>
      <c r="H434" t="s">
        <v>68</v>
      </c>
      <c r="I434" s="1">
        <v>0.75615072189999999</v>
      </c>
      <c r="J434" t="str">
        <f t="shared" si="25"/>
        <v>IOI</v>
      </c>
      <c r="K434" t="str">
        <f t="shared" si="26"/>
        <v>PRH</v>
      </c>
      <c r="L434" t="str">
        <f t="shared" si="27"/>
        <v>NGA</v>
      </c>
    </row>
    <row r="435" spans="1:12" x14ac:dyDescent="0.45">
      <c r="A435" s="5" t="str">
        <f t="shared" si="24"/>
        <v>IOIPRHNGA2055</v>
      </c>
      <c r="B435" t="s">
        <v>384</v>
      </c>
      <c r="C435" t="s">
        <v>388</v>
      </c>
      <c r="D435" t="s">
        <v>479</v>
      </c>
      <c r="E435" t="s">
        <v>474</v>
      </c>
      <c r="F435">
        <v>2055</v>
      </c>
      <c r="G435" t="s">
        <v>58</v>
      </c>
      <c r="H435" t="s">
        <v>68</v>
      </c>
      <c r="I435" s="1">
        <v>0.7316667107</v>
      </c>
      <c r="J435" t="str">
        <f t="shared" si="25"/>
        <v>IOI</v>
      </c>
      <c r="K435" t="str">
        <f t="shared" si="26"/>
        <v>PRH</v>
      </c>
      <c r="L435" t="str">
        <f t="shared" si="27"/>
        <v>NGA</v>
      </c>
    </row>
    <row r="436" spans="1:12" x14ac:dyDescent="0.45">
      <c r="A436" s="5" t="str">
        <f t="shared" si="24"/>
        <v>NCAP_COSTIFPPRHOIL2010</v>
      </c>
      <c r="B436" t="s">
        <v>384</v>
      </c>
      <c r="C436" t="s">
        <v>69</v>
      </c>
      <c r="D436" t="s">
        <v>480</v>
      </c>
      <c r="E436" t="s">
        <v>410</v>
      </c>
      <c r="F436">
        <v>2010</v>
      </c>
      <c r="G436" t="s">
        <v>395</v>
      </c>
      <c r="H436" t="s">
        <v>387</v>
      </c>
      <c r="I436" s="1">
        <v>24.5954974572</v>
      </c>
      <c r="J436" t="str">
        <f t="shared" si="25"/>
        <v>IFP</v>
      </c>
      <c r="K436" t="str">
        <f t="shared" si="26"/>
        <v>PRH</v>
      </c>
      <c r="L436" t="str">
        <f t="shared" si="27"/>
        <v>OIL</v>
      </c>
    </row>
    <row r="437" spans="1:12" x14ac:dyDescent="0.45">
      <c r="A437" s="5" t="str">
        <f t="shared" si="24"/>
        <v>NCAP_FOMIFPPRHOIL2010</v>
      </c>
      <c r="B437" t="s">
        <v>384</v>
      </c>
      <c r="C437" t="s">
        <v>70</v>
      </c>
      <c r="D437" t="s">
        <v>480</v>
      </c>
      <c r="E437" t="s">
        <v>410</v>
      </c>
      <c r="F437">
        <v>2010</v>
      </c>
      <c r="G437" t="s">
        <v>395</v>
      </c>
      <c r="H437" t="s">
        <v>387</v>
      </c>
      <c r="I437" s="1">
        <v>2.4595497457</v>
      </c>
      <c r="J437" t="str">
        <f t="shared" si="25"/>
        <v>IFP</v>
      </c>
      <c r="K437" t="str">
        <f t="shared" si="26"/>
        <v>PRH</v>
      </c>
      <c r="L437" t="str">
        <f t="shared" si="27"/>
        <v>OIL</v>
      </c>
    </row>
    <row r="438" spans="1:12" x14ac:dyDescent="0.45">
      <c r="A438" s="5" t="str">
        <f t="shared" si="24"/>
        <v>NCAP_TLIFEIFPPRHOIL2010</v>
      </c>
      <c r="B438" t="s">
        <v>384</v>
      </c>
      <c r="C438" t="s">
        <v>71</v>
      </c>
      <c r="D438" t="s">
        <v>480</v>
      </c>
      <c r="E438" t="s">
        <v>410</v>
      </c>
      <c r="F438">
        <v>2010</v>
      </c>
      <c r="G438" t="s">
        <v>395</v>
      </c>
      <c r="H438" t="s">
        <v>68</v>
      </c>
      <c r="I438" s="1">
        <v>30</v>
      </c>
      <c r="J438" t="str">
        <f t="shared" si="25"/>
        <v>IFP</v>
      </c>
      <c r="K438" t="str">
        <f t="shared" si="26"/>
        <v>PRH</v>
      </c>
      <c r="L438" t="str">
        <f t="shared" si="27"/>
        <v>OIL</v>
      </c>
    </row>
    <row r="439" spans="1:12" x14ac:dyDescent="0.45">
      <c r="A439" s="5" t="str">
        <f t="shared" si="24"/>
        <v>IFPPRHOIL2010</v>
      </c>
      <c r="B439" t="s">
        <v>384</v>
      </c>
      <c r="C439" t="s">
        <v>388</v>
      </c>
      <c r="D439" t="s">
        <v>480</v>
      </c>
      <c r="E439" t="s">
        <v>410</v>
      </c>
      <c r="F439">
        <v>2010</v>
      </c>
      <c r="G439" t="s">
        <v>395</v>
      </c>
      <c r="H439" t="s">
        <v>68</v>
      </c>
      <c r="I439" s="1">
        <v>1</v>
      </c>
      <c r="J439" t="str">
        <f t="shared" si="25"/>
        <v>IFP</v>
      </c>
      <c r="K439" t="str">
        <f t="shared" si="26"/>
        <v>PRH</v>
      </c>
      <c r="L439" t="str">
        <f t="shared" si="27"/>
        <v>OIL</v>
      </c>
    </row>
    <row r="440" spans="1:12" x14ac:dyDescent="0.45">
      <c r="A440" s="5" t="str">
        <f t="shared" si="24"/>
        <v>IFPPRHOIL2011</v>
      </c>
      <c r="B440" t="s">
        <v>384</v>
      </c>
      <c r="C440" t="s">
        <v>388</v>
      </c>
      <c r="D440" t="s">
        <v>480</v>
      </c>
      <c r="E440" t="s">
        <v>410</v>
      </c>
      <c r="F440">
        <v>2011</v>
      </c>
      <c r="G440" t="s">
        <v>395</v>
      </c>
      <c r="H440" t="s">
        <v>68</v>
      </c>
      <c r="I440" s="1">
        <v>1</v>
      </c>
      <c r="J440" t="str">
        <f t="shared" si="25"/>
        <v>IFP</v>
      </c>
      <c r="K440" t="str">
        <f t="shared" si="26"/>
        <v>PRH</v>
      </c>
      <c r="L440" t="str">
        <f t="shared" si="27"/>
        <v>OIL</v>
      </c>
    </row>
    <row r="441" spans="1:12" x14ac:dyDescent="0.45">
      <c r="A441" s="5" t="str">
        <f t="shared" si="24"/>
        <v>IFPPRHOIL2015</v>
      </c>
      <c r="B441" t="s">
        <v>384</v>
      </c>
      <c r="C441" t="s">
        <v>388</v>
      </c>
      <c r="D441" t="s">
        <v>480</v>
      </c>
      <c r="E441" t="s">
        <v>410</v>
      </c>
      <c r="F441">
        <v>2015</v>
      </c>
      <c r="G441" t="s">
        <v>395</v>
      </c>
      <c r="H441" t="s">
        <v>68</v>
      </c>
      <c r="I441" s="1">
        <v>1</v>
      </c>
      <c r="J441" t="str">
        <f t="shared" si="25"/>
        <v>IFP</v>
      </c>
      <c r="K441" t="str">
        <f t="shared" si="26"/>
        <v>PRH</v>
      </c>
      <c r="L441" t="str">
        <f t="shared" si="27"/>
        <v>OIL</v>
      </c>
    </row>
    <row r="442" spans="1:12" x14ac:dyDescent="0.45">
      <c r="A442" s="5" t="str">
        <f t="shared" si="24"/>
        <v>IFPPRHOIL2020</v>
      </c>
      <c r="B442" t="s">
        <v>384</v>
      </c>
      <c r="C442" t="s">
        <v>388</v>
      </c>
      <c r="D442" t="s">
        <v>480</v>
      </c>
      <c r="E442" t="s">
        <v>410</v>
      </c>
      <c r="F442">
        <v>2020</v>
      </c>
      <c r="G442" t="s">
        <v>395</v>
      </c>
      <c r="H442" t="s">
        <v>68</v>
      </c>
      <c r="I442" s="1">
        <v>0.90545103459999998</v>
      </c>
      <c r="J442" t="str">
        <f t="shared" si="25"/>
        <v>IFP</v>
      </c>
      <c r="K442" t="str">
        <f t="shared" si="26"/>
        <v>PRH</v>
      </c>
      <c r="L442" t="str">
        <f t="shared" si="27"/>
        <v>OIL</v>
      </c>
    </row>
    <row r="443" spans="1:12" x14ac:dyDescent="0.45">
      <c r="A443" s="5" t="str">
        <f t="shared" si="24"/>
        <v>IFPPRHOIL2025</v>
      </c>
      <c r="B443" t="s">
        <v>384</v>
      </c>
      <c r="C443" t="s">
        <v>388</v>
      </c>
      <c r="D443" t="s">
        <v>480</v>
      </c>
      <c r="E443" t="s">
        <v>410</v>
      </c>
      <c r="F443">
        <v>2025</v>
      </c>
      <c r="G443" t="s">
        <v>395</v>
      </c>
      <c r="H443" t="s">
        <v>68</v>
      </c>
      <c r="I443" s="1">
        <v>0.89881305160000002</v>
      </c>
      <c r="J443" t="str">
        <f t="shared" si="25"/>
        <v>IFP</v>
      </c>
      <c r="K443" t="str">
        <f t="shared" si="26"/>
        <v>PRH</v>
      </c>
      <c r="L443" t="str">
        <f t="shared" si="27"/>
        <v>OIL</v>
      </c>
    </row>
    <row r="444" spans="1:12" x14ac:dyDescent="0.45">
      <c r="A444" s="5" t="str">
        <f t="shared" si="24"/>
        <v>IFPPRHOIL2030</v>
      </c>
      <c r="B444" t="s">
        <v>384</v>
      </c>
      <c r="C444" t="s">
        <v>388</v>
      </c>
      <c r="D444" t="s">
        <v>480</v>
      </c>
      <c r="E444" t="s">
        <v>410</v>
      </c>
      <c r="F444">
        <v>2030</v>
      </c>
      <c r="G444" t="s">
        <v>395</v>
      </c>
      <c r="H444" t="s">
        <v>68</v>
      </c>
      <c r="I444" s="1">
        <v>0.88758746300000002</v>
      </c>
      <c r="J444" t="str">
        <f t="shared" si="25"/>
        <v>IFP</v>
      </c>
      <c r="K444" t="str">
        <f t="shared" si="26"/>
        <v>PRH</v>
      </c>
      <c r="L444" t="str">
        <f t="shared" si="27"/>
        <v>OIL</v>
      </c>
    </row>
    <row r="445" spans="1:12" x14ac:dyDescent="0.45">
      <c r="A445" s="5" t="str">
        <f t="shared" si="24"/>
        <v>IFPPRHOIL2035</v>
      </c>
      <c r="B445" t="s">
        <v>384</v>
      </c>
      <c r="C445" t="s">
        <v>388</v>
      </c>
      <c r="D445" t="s">
        <v>480</v>
      </c>
      <c r="E445" t="s">
        <v>410</v>
      </c>
      <c r="F445">
        <v>2035</v>
      </c>
      <c r="G445" t="s">
        <v>395</v>
      </c>
      <c r="H445" t="s">
        <v>68</v>
      </c>
      <c r="I445" s="1">
        <v>0.87397710390000005</v>
      </c>
      <c r="J445" t="str">
        <f t="shared" si="25"/>
        <v>IFP</v>
      </c>
      <c r="K445" t="str">
        <f t="shared" si="26"/>
        <v>PRH</v>
      </c>
      <c r="L445" t="str">
        <f t="shared" si="27"/>
        <v>OIL</v>
      </c>
    </row>
    <row r="446" spans="1:12" x14ac:dyDescent="0.45">
      <c r="A446" s="5" t="str">
        <f t="shared" si="24"/>
        <v>IFPPRHOIL2040</v>
      </c>
      <c r="B446" t="s">
        <v>384</v>
      </c>
      <c r="C446" t="s">
        <v>388</v>
      </c>
      <c r="D446" t="s">
        <v>480</v>
      </c>
      <c r="E446" t="s">
        <v>410</v>
      </c>
      <c r="F446">
        <v>2040</v>
      </c>
      <c r="G446" t="s">
        <v>395</v>
      </c>
      <c r="H446" t="s">
        <v>68</v>
      </c>
      <c r="I446" s="1">
        <v>0.85957260170000005</v>
      </c>
      <c r="J446" t="str">
        <f t="shared" si="25"/>
        <v>IFP</v>
      </c>
      <c r="K446" t="str">
        <f t="shared" si="26"/>
        <v>PRH</v>
      </c>
      <c r="L446" t="str">
        <f t="shared" si="27"/>
        <v>OIL</v>
      </c>
    </row>
    <row r="447" spans="1:12" x14ac:dyDescent="0.45">
      <c r="A447" s="5" t="str">
        <f t="shared" si="24"/>
        <v>IFPPRHOIL2045</v>
      </c>
      <c r="B447" t="s">
        <v>384</v>
      </c>
      <c r="C447" t="s">
        <v>388</v>
      </c>
      <c r="D447" t="s">
        <v>480</v>
      </c>
      <c r="E447" t="s">
        <v>410</v>
      </c>
      <c r="F447">
        <v>2045</v>
      </c>
      <c r="G447" t="s">
        <v>395</v>
      </c>
      <c r="H447" t="s">
        <v>68</v>
      </c>
      <c r="I447" s="1">
        <v>0.84825651960000004</v>
      </c>
      <c r="J447" t="str">
        <f t="shared" si="25"/>
        <v>IFP</v>
      </c>
      <c r="K447" t="str">
        <f t="shared" si="26"/>
        <v>PRH</v>
      </c>
      <c r="L447" t="str">
        <f t="shared" si="27"/>
        <v>OIL</v>
      </c>
    </row>
    <row r="448" spans="1:12" x14ac:dyDescent="0.45">
      <c r="A448" s="5" t="str">
        <f t="shared" si="24"/>
        <v>IFPPRHOIL2050</v>
      </c>
      <c r="B448" t="s">
        <v>384</v>
      </c>
      <c r="C448" t="s">
        <v>388</v>
      </c>
      <c r="D448" t="s">
        <v>480</v>
      </c>
      <c r="E448" t="s">
        <v>410</v>
      </c>
      <c r="F448">
        <v>2050</v>
      </c>
      <c r="G448" t="s">
        <v>395</v>
      </c>
      <c r="H448" t="s">
        <v>68</v>
      </c>
      <c r="I448" s="1">
        <v>0.83773104929999997</v>
      </c>
      <c r="J448" t="str">
        <f t="shared" si="25"/>
        <v>IFP</v>
      </c>
      <c r="K448" t="str">
        <f t="shared" si="26"/>
        <v>PRH</v>
      </c>
      <c r="L448" t="str">
        <f t="shared" si="27"/>
        <v>OIL</v>
      </c>
    </row>
    <row r="449" spans="1:12" x14ac:dyDescent="0.45">
      <c r="A449" s="5" t="str">
        <f t="shared" si="24"/>
        <v>IFPPRHOIL2055</v>
      </c>
      <c r="B449" t="s">
        <v>384</v>
      </c>
      <c r="C449" t="s">
        <v>388</v>
      </c>
      <c r="D449" t="s">
        <v>480</v>
      </c>
      <c r="E449" t="s">
        <v>410</v>
      </c>
      <c r="F449">
        <v>2055</v>
      </c>
      <c r="G449" t="s">
        <v>395</v>
      </c>
      <c r="H449" t="s">
        <v>68</v>
      </c>
      <c r="I449" s="1">
        <v>0.82701959160000005</v>
      </c>
      <c r="J449" t="str">
        <f t="shared" si="25"/>
        <v>IFP</v>
      </c>
      <c r="K449" t="str">
        <f t="shared" si="26"/>
        <v>PRH</v>
      </c>
      <c r="L449" t="str">
        <f t="shared" si="27"/>
        <v>OIL</v>
      </c>
    </row>
    <row r="450" spans="1:12" x14ac:dyDescent="0.45">
      <c r="A450" s="5" t="str">
        <f t="shared" si="24"/>
        <v>NCAP_TLIFEITMSTMHET2010</v>
      </c>
      <c r="B450" t="s">
        <v>384</v>
      </c>
      <c r="C450" t="s">
        <v>71</v>
      </c>
      <c r="D450" t="s">
        <v>481</v>
      </c>
      <c r="E450" t="s">
        <v>446</v>
      </c>
      <c r="F450">
        <v>2010</v>
      </c>
      <c r="G450" t="s">
        <v>482</v>
      </c>
      <c r="H450" t="s">
        <v>68</v>
      </c>
      <c r="I450" s="1">
        <v>50</v>
      </c>
      <c r="J450" t="str">
        <f t="shared" si="25"/>
        <v>ITM</v>
      </c>
      <c r="K450" t="str">
        <f t="shared" si="26"/>
        <v>STM</v>
      </c>
      <c r="L450" t="str">
        <f t="shared" si="27"/>
        <v>HET</v>
      </c>
    </row>
    <row r="451" spans="1:12" x14ac:dyDescent="0.45">
      <c r="A451" s="5" t="str">
        <f t="shared" ref="A451:A514" si="28">IF(C451="VDA_FLOP","",C451)&amp;J451&amp;K451&amp;L451&amp;F451</f>
        <v>ITMSTMHET2010</v>
      </c>
      <c r="B451" t="s">
        <v>384</v>
      </c>
      <c r="C451" t="s">
        <v>388</v>
      </c>
      <c r="D451" t="s">
        <v>481</v>
      </c>
      <c r="E451" t="s">
        <v>446</v>
      </c>
      <c r="F451">
        <v>2010</v>
      </c>
      <c r="G451" t="s">
        <v>482</v>
      </c>
      <c r="H451" t="s">
        <v>68</v>
      </c>
      <c r="I451" s="1">
        <v>1</v>
      </c>
      <c r="J451" t="str">
        <f t="shared" ref="J451:J514" si="29">VLOOKUP(LEFT(E451,3),$U$2:$V$9,2,FALSE)</f>
        <v>ITM</v>
      </c>
      <c r="K451" t="str">
        <f t="shared" ref="K451:K514" si="30">VLOOKUP(RIGHT(E451,3),$R$2:$S$9,2,FALSE)</f>
        <v>STM</v>
      </c>
      <c r="L451" t="str">
        <f t="shared" ref="L451:L514" si="31">IFERROR(VLOOKUP(G451,$O$2:$P$34,2,FALSE),"")</f>
        <v>HET</v>
      </c>
    </row>
    <row r="452" spans="1:12" x14ac:dyDescent="0.45">
      <c r="A452" s="5" t="str">
        <f t="shared" si="28"/>
        <v>ACT_COSTIFPSTMNGA2010</v>
      </c>
      <c r="B452" t="s">
        <v>384</v>
      </c>
      <c r="C452" t="s">
        <v>67</v>
      </c>
      <c r="D452" t="s">
        <v>483</v>
      </c>
      <c r="E452" t="s">
        <v>405</v>
      </c>
      <c r="F452">
        <v>2010</v>
      </c>
      <c r="G452" t="s">
        <v>58</v>
      </c>
      <c r="H452" t="s">
        <v>387</v>
      </c>
      <c r="I452" s="1">
        <v>5.3286093100000001E-2</v>
      </c>
      <c r="J452" t="str">
        <f t="shared" si="29"/>
        <v>IFP</v>
      </c>
      <c r="K452" t="str">
        <f t="shared" si="30"/>
        <v>STM</v>
      </c>
      <c r="L452" t="str">
        <f t="shared" si="31"/>
        <v>NGA</v>
      </c>
    </row>
    <row r="453" spans="1:12" x14ac:dyDescent="0.45">
      <c r="A453" s="5" t="str">
        <f t="shared" si="28"/>
        <v>ACT_COSTIFPSTMNGA2015</v>
      </c>
      <c r="B453" t="s">
        <v>384</v>
      </c>
      <c r="C453" t="s">
        <v>67</v>
      </c>
      <c r="D453" t="s">
        <v>483</v>
      </c>
      <c r="E453" t="s">
        <v>405</v>
      </c>
      <c r="F453">
        <v>2015</v>
      </c>
      <c r="G453" t="s">
        <v>58</v>
      </c>
      <c r="H453" t="s">
        <v>387</v>
      </c>
      <c r="I453" s="1">
        <v>5.3286093100000001E-2</v>
      </c>
      <c r="J453" t="str">
        <f t="shared" si="29"/>
        <v>IFP</v>
      </c>
      <c r="K453" t="str">
        <f t="shared" si="30"/>
        <v>STM</v>
      </c>
      <c r="L453" t="str">
        <f t="shared" si="31"/>
        <v>NGA</v>
      </c>
    </row>
    <row r="454" spans="1:12" x14ac:dyDescent="0.45">
      <c r="A454" s="5" t="str">
        <f t="shared" si="28"/>
        <v>ACT_COSTIFPSTMNGA2055</v>
      </c>
      <c r="B454" t="s">
        <v>384</v>
      </c>
      <c r="C454" t="s">
        <v>67</v>
      </c>
      <c r="D454" t="s">
        <v>483</v>
      </c>
      <c r="E454" t="s">
        <v>405</v>
      </c>
      <c r="F454">
        <v>2055</v>
      </c>
      <c r="G454" t="s">
        <v>58</v>
      </c>
      <c r="H454" t="s">
        <v>387</v>
      </c>
      <c r="I454" s="1">
        <v>5.3286093100000001E-2</v>
      </c>
      <c r="J454" t="str">
        <f t="shared" si="29"/>
        <v>IFP</v>
      </c>
      <c r="K454" t="str">
        <f t="shared" si="30"/>
        <v>STM</v>
      </c>
      <c r="L454" t="str">
        <f t="shared" si="31"/>
        <v>NGA</v>
      </c>
    </row>
    <row r="455" spans="1:12" x14ac:dyDescent="0.45">
      <c r="A455" s="5" t="str">
        <f t="shared" si="28"/>
        <v>NCAP_COSTIFPSTMNGA2010</v>
      </c>
      <c r="B455" t="s">
        <v>384</v>
      </c>
      <c r="C455" t="s">
        <v>69</v>
      </c>
      <c r="D455" t="s">
        <v>483</v>
      </c>
      <c r="E455" t="s">
        <v>405</v>
      </c>
      <c r="F455">
        <v>2010</v>
      </c>
      <c r="G455" t="s">
        <v>58</v>
      </c>
      <c r="H455" t="s">
        <v>387</v>
      </c>
      <c r="I455" s="1">
        <v>3.2623387153999999</v>
      </c>
      <c r="J455" t="str">
        <f t="shared" si="29"/>
        <v>IFP</v>
      </c>
      <c r="K455" t="str">
        <f t="shared" si="30"/>
        <v>STM</v>
      </c>
      <c r="L455" t="str">
        <f t="shared" si="31"/>
        <v>NGA</v>
      </c>
    </row>
    <row r="456" spans="1:12" x14ac:dyDescent="0.45">
      <c r="A456" s="5" t="str">
        <f t="shared" si="28"/>
        <v>NCAP_FOMIFPSTMNGA2010</v>
      </c>
      <c r="B456" t="s">
        <v>384</v>
      </c>
      <c r="C456" t="s">
        <v>70</v>
      </c>
      <c r="D456" t="s">
        <v>483</v>
      </c>
      <c r="E456" t="s">
        <v>405</v>
      </c>
      <c r="F456">
        <v>2010</v>
      </c>
      <c r="G456" t="s">
        <v>58</v>
      </c>
      <c r="H456" t="s">
        <v>387</v>
      </c>
      <c r="I456" s="1">
        <v>0.58896000000000004</v>
      </c>
      <c r="J456" t="str">
        <f t="shared" si="29"/>
        <v>IFP</v>
      </c>
      <c r="K456" t="str">
        <f t="shared" si="30"/>
        <v>STM</v>
      </c>
      <c r="L456" t="str">
        <f t="shared" si="31"/>
        <v>NGA</v>
      </c>
    </row>
    <row r="457" spans="1:12" x14ac:dyDescent="0.45">
      <c r="A457" s="5" t="str">
        <f t="shared" si="28"/>
        <v>NCAP_TLIFEIFPSTMNGA2010</v>
      </c>
      <c r="B457" t="s">
        <v>384</v>
      </c>
      <c r="C457" t="s">
        <v>71</v>
      </c>
      <c r="D457" t="s">
        <v>483</v>
      </c>
      <c r="E457" t="s">
        <v>405</v>
      </c>
      <c r="F457">
        <v>2010</v>
      </c>
      <c r="G457" t="s">
        <v>58</v>
      </c>
      <c r="H457" t="s">
        <v>68</v>
      </c>
      <c r="I457" s="1">
        <v>50</v>
      </c>
      <c r="J457" t="str">
        <f t="shared" si="29"/>
        <v>IFP</v>
      </c>
      <c r="K457" t="str">
        <f t="shared" si="30"/>
        <v>STM</v>
      </c>
      <c r="L457" t="str">
        <f t="shared" si="31"/>
        <v>NGA</v>
      </c>
    </row>
    <row r="458" spans="1:12" x14ac:dyDescent="0.45">
      <c r="A458" s="5" t="str">
        <f t="shared" si="28"/>
        <v>IFPSTMNGA2010</v>
      </c>
      <c r="B458" t="s">
        <v>384</v>
      </c>
      <c r="C458" t="s">
        <v>388</v>
      </c>
      <c r="D458" t="s">
        <v>483</v>
      </c>
      <c r="E458" t="s">
        <v>405</v>
      </c>
      <c r="F458">
        <v>2010</v>
      </c>
      <c r="G458" t="s">
        <v>58</v>
      </c>
      <c r="H458" t="s">
        <v>68</v>
      </c>
      <c r="I458" s="1">
        <v>1.2121212121</v>
      </c>
      <c r="J458" t="str">
        <f t="shared" si="29"/>
        <v>IFP</v>
      </c>
      <c r="K458" t="str">
        <f t="shared" si="30"/>
        <v>STM</v>
      </c>
      <c r="L458" t="str">
        <f t="shared" si="31"/>
        <v>NGA</v>
      </c>
    </row>
    <row r="459" spans="1:12" x14ac:dyDescent="0.45">
      <c r="A459" s="5" t="str">
        <f t="shared" si="28"/>
        <v>NCAP_TLIFEIFPOTHCOA2010</v>
      </c>
      <c r="B459" t="s">
        <v>384</v>
      </c>
      <c r="C459" t="s">
        <v>71</v>
      </c>
      <c r="D459" t="s">
        <v>484</v>
      </c>
      <c r="E459" t="s">
        <v>399</v>
      </c>
      <c r="F459">
        <v>2010</v>
      </c>
      <c r="G459" t="s">
        <v>53</v>
      </c>
      <c r="H459" t="s">
        <v>68</v>
      </c>
      <c r="I459" s="1">
        <v>30</v>
      </c>
      <c r="J459" t="str">
        <f t="shared" si="29"/>
        <v>IFP</v>
      </c>
      <c r="K459" t="str">
        <f t="shared" si="30"/>
        <v>OTH</v>
      </c>
      <c r="L459" t="str">
        <f t="shared" si="31"/>
        <v>COA</v>
      </c>
    </row>
    <row r="460" spans="1:12" x14ac:dyDescent="0.45">
      <c r="A460" s="5" t="str">
        <f t="shared" si="28"/>
        <v>IFPOTHCOA2010</v>
      </c>
      <c r="B460" t="s">
        <v>384</v>
      </c>
      <c r="C460" t="s">
        <v>388</v>
      </c>
      <c r="D460" t="s">
        <v>484</v>
      </c>
      <c r="E460" t="s">
        <v>399</v>
      </c>
      <c r="F460">
        <v>2010</v>
      </c>
      <c r="G460" t="s">
        <v>53</v>
      </c>
      <c r="H460" t="s">
        <v>68</v>
      </c>
      <c r="I460" s="1">
        <v>1</v>
      </c>
      <c r="J460" t="str">
        <f t="shared" si="29"/>
        <v>IFP</v>
      </c>
      <c r="K460" t="str">
        <f t="shared" si="30"/>
        <v>OTH</v>
      </c>
      <c r="L460" t="str">
        <f t="shared" si="31"/>
        <v>COA</v>
      </c>
    </row>
    <row r="461" spans="1:12" x14ac:dyDescent="0.45">
      <c r="A461" s="5" t="str">
        <f t="shared" si="28"/>
        <v>IFPOTHCOA2011</v>
      </c>
      <c r="B461" t="s">
        <v>384</v>
      </c>
      <c r="C461" t="s">
        <v>388</v>
      </c>
      <c r="D461" t="s">
        <v>484</v>
      </c>
      <c r="E461" t="s">
        <v>399</v>
      </c>
      <c r="F461">
        <v>2011</v>
      </c>
      <c r="G461" t="s">
        <v>53</v>
      </c>
      <c r="H461" t="s">
        <v>68</v>
      </c>
      <c r="I461" s="1">
        <v>1</v>
      </c>
      <c r="J461" t="str">
        <f t="shared" si="29"/>
        <v>IFP</v>
      </c>
      <c r="K461" t="str">
        <f t="shared" si="30"/>
        <v>OTH</v>
      </c>
      <c r="L461" t="str">
        <f t="shared" si="31"/>
        <v>COA</v>
      </c>
    </row>
    <row r="462" spans="1:12" x14ac:dyDescent="0.45">
      <c r="A462" s="5" t="str">
        <f t="shared" si="28"/>
        <v>IFPOTHCOA2015</v>
      </c>
      <c r="B462" t="s">
        <v>384</v>
      </c>
      <c r="C462" t="s">
        <v>388</v>
      </c>
      <c r="D462" t="s">
        <v>484</v>
      </c>
      <c r="E462" t="s">
        <v>399</v>
      </c>
      <c r="F462">
        <v>2015</v>
      </c>
      <c r="G462" t="s">
        <v>53</v>
      </c>
      <c r="H462" t="s">
        <v>68</v>
      </c>
      <c r="I462" s="1">
        <v>1</v>
      </c>
      <c r="J462" t="str">
        <f t="shared" si="29"/>
        <v>IFP</v>
      </c>
      <c r="K462" t="str">
        <f t="shared" si="30"/>
        <v>OTH</v>
      </c>
      <c r="L462" t="str">
        <f t="shared" si="31"/>
        <v>COA</v>
      </c>
    </row>
    <row r="463" spans="1:12" x14ac:dyDescent="0.45">
      <c r="A463" s="5" t="str">
        <f t="shared" si="28"/>
        <v>IFPOTHCOA2020</v>
      </c>
      <c r="B463" t="s">
        <v>384</v>
      </c>
      <c r="C463" t="s">
        <v>388</v>
      </c>
      <c r="D463" t="s">
        <v>484</v>
      </c>
      <c r="E463" t="s">
        <v>399</v>
      </c>
      <c r="F463">
        <v>2020</v>
      </c>
      <c r="G463" t="s">
        <v>53</v>
      </c>
      <c r="H463" t="s">
        <v>68</v>
      </c>
      <c r="I463" s="1">
        <v>0.90545103459999998</v>
      </c>
      <c r="J463" t="str">
        <f t="shared" si="29"/>
        <v>IFP</v>
      </c>
      <c r="K463" t="str">
        <f t="shared" si="30"/>
        <v>OTH</v>
      </c>
      <c r="L463" t="str">
        <f t="shared" si="31"/>
        <v>COA</v>
      </c>
    </row>
    <row r="464" spans="1:12" x14ac:dyDescent="0.45">
      <c r="A464" s="5" t="str">
        <f t="shared" si="28"/>
        <v>IFPOTHCOA2025</v>
      </c>
      <c r="B464" t="s">
        <v>384</v>
      </c>
      <c r="C464" t="s">
        <v>388</v>
      </c>
      <c r="D464" t="s">
        <v>484</v>
      </c>
      <c r="E464" t="s">
        <v>399</v>
      </c>
      <c r="F464">
        <v>2025</v>
      </c>
      <c r="G464" t="s">
        <v>53</v>
      </c>
      <c r="H464" t="s">
        <v>68</v>
      </c>
      <c r="I464" s="1">
        <v>0.89881305160000002</v>
      </c>
      <c r="J464" t="str">
        <f t="shared" si="29"/>
        <v>IFP</v>
      </c>
      <c r="K464" t="str">
        <f t="shared" si="30"/>
        <v>OTH</v>
      </c>
      <c r="L464" t="str">
        <f t="shared" si="31"/>
        <v>COA</v>
      </c>
    </row>
    <row r="465" spans="1:12" x14ac:dyDescent="0.45">
      <c r="A465" s="5" t="str">
        <f t="shared" si="28"/>
        <v>IFPOTHCOA2030</v>
      </c>
      <c r="B465" t="s">
        <v>384</v>
      </c>
      <c r="C465" t="s">
        <v>388</v>
      </c>
      <c r="D465" t="s">
        <v>484</v>
      </c>
      <c r="E465" t="s">
        <v>399</v>
      </c>
      <c r="F465">
        <v>2030</v>
      </c>
      <c r="G465" t="s">
        <v>53</v>
      </c>
      <c r="H465" t="s">
        <v>68</v>
      </c>
      <c r="I465" s="1">
        <v>0.88758746300000002</v>
      </c>
      <c r="J465" t="str">
        <f t="shared" si="29"/>
        <v>IFP</v>
      </c>
      <c r="K465" t="str">
        <f t="shared" si="30"/>
        <v>OTH</v>
      </c>
      <c r="L465" t="str">
        <f t="shared" si="31"/>
        <v>COA</v>
      </c>
    </row>
    <row r="466" spans="1:12" x14ac:dyDescent="0.45">
      <c r="A466" s="5" t="str">
        <f t="shared" si="28"/>
        <v>IFPOTHCOA2035</v>
      </c>
      <c r="B466" t="s">
        <v>384</v>
      </c>
      <c r="C466" t="s">
        <v>388</v>
      </c>
      <c r="D466" t="s">
        <v>484</v>
      </c>
      <c r="E466" t="s">
        <v>399</v>
      </c>
      <c r="F466">
        <v>2035</v>
      </c>
      <c r="G466" t="s">
        <v>53</v>
      </c>
      <c r="H466" t="s">
        <v>68</v>
      </c>
      <c r="I466" s="1">
        <v>0.87397710390000005</v>
      </c>
      <c r="J466" t="str">
        <f t="shared" si="29"/>
        <v>IFP</v>
      </c>
      <c r="K466" t="str">
        <f t="shared" si="30"/>
        <v>OTH</v>
      </c>
      <c r="L466" t="str">
        <f t="shared" si="31"/>
        <v>COA</v>
      </c>
    </row>
    <row r="467" spans="1:12" x14ac:dyDescent="0.45">
      <c r="A467" s="5" t="str">
        <f t="shared" si="28"/>
        <v>IFPOTHCOA2040</v>
      </c>
      <c r="B467" t="s">
        <v>384</v>
      </c>
      <c r="C467" t="s">
        <v>388</v>
      </c>
      <c r="D467" t="s">
        <v>484</v>
      </c>
      <c r="E467" t="s">
        <v>399</v>
      </c>
      <c r="F467">
        <v>2040</v>
      </c>
      <c r="G467" t="s">
        <v>53</v>
      </c>
      <c r="H467" t="s">
        <v>68</v>
      </c>
      <c r="I467" s="1">
        <v>0.85957260170000005</v>
      </c>
      <c r="J467" t="str">
        <f t="shared" si="29"/>
        <v>IFP</v>
      </c>
      <c r="K467" t="str">
        <f t="shared" si="30"/>
        <v>OTH</v>
      </c>
      <c r="L467" t="str">
        <f t="shared" si="31"/>
        <v>COA</v>
      </c>
    </row>
    <row r="468" spans="1:12" x14ac:dyDescent="0.45">
      <c r="A468" s="5" t="str">
        <f t="shared" si="28"/>
        <v>IFPOTHCOA2045</v>
      </c>
      <c r="B468" t="s">
        <v>384</v>
      </c>
      <c r="C468" t="s">
        <v>388</v>
      </c>
      <c r="D468" t="s">
        <v>484</v>
      </c>
      <c r="E468" t="s">
        <v>399</v>
      </c>
      <c r="F468">
        <v>2045</v>
      </c>
      <c r="G468" t="s">
        <v>53</v>
      </c>
      <c r="H468" t="s">
        <v>68</v>
      </c>
      <c r="I468" s="1">
        <v>0.84825651960000004</v>
      </c>
      <c r="J468" t="str">
        <f t="shared" si="29"/>
        <v>IFP</v>
      </c>
      <c r="K468" t="str">
        <f t="shared" si="30"/>
        <v>OTH</v>
      </c>
      <c r="L468" t="str">
        <f t="shared" si="31"/>
        <v>COA</v>
      </c>
    </row>
    <row r="469" spans="1:12" x14ac:dyDescent="0.45">
      <c r="A469" s="5" t="str">
        <f t="shared" si="28"/>
        <v>IFPOTHCOA2050</v>
      </c>
      <c r="B469" t="s">
        <v>384</v>
      </c>
      <c r="C469" t="s">
        <v>388</v>
      </c>
      <c r="D469" t="s">
        <v>484</v>
      </c>
      <c r="E469" t="s">
        <v>399</v>
      </c>
      <c r="F469">
        <v>2050</v>
      </c>
      <c r="G469" t="s">
        <v>53</v>
      </c>
      <c r="H469" t="s">
        <v>68</v>
      </c>
      <c r="I469" s="1">
        <v>0.83773104929999997</v>
      </c>
      <c r="J469" t="str">
        <f t="shared" si="29"/>
        <v>IFP</v>
      </c>
      <c r="K469" t="str">
        <f t="shared" si="30"/>
        <v>OTH</v>
      </c>
      <c r="L469" t="str">
        <f t="shared" si="31"/>
        <v>COA</v>
      </c>
    </row>
    <row r="470" spans="1:12" x14ac:dyDescent="0.45">
      <c r="A470" s="5" t="str">
        <f t="shared" si="28"/>
        <v>IFPOTHCOA2055</v>
      </c>
      <c r="B470" t="s">
        <v>384</v>
      </c>
      <c r="C470" t="s">
        <v>388</v>
      </c>
      <c r="D470" t="s">
        <v>484</v>
      </c>
      <c r="E470" t="s">
        <v>399</v>
      </c>
      <c r="F470">
        <v>2055</v>
      </c>
      <c r="G470" t="s">
        <v>53</v>
      </c>
      <c r="H470" t="s">
        <v>68</v>
      </c>
      <c r="I470" s="1">
        <v>0.82701959160000005</v>
      </c>
      <c r="J470" t="str">
        <f t="shared" si="29"/>
        <v>IFP</v>
      </c>
      <c r="K470" t="str">
        <f t="shared" si="30"/>
        <v>OTH</v>
      </c>
      <c r="L470" t="str">
        <f t="shared" si="31"/>
        <v>COA</v>
      </c>
    </row>
    <row r="471" spans="1:12" x14ac:dyDescent="0.45">
      <c r="A471" s="5" t="str">
        <f t="shared" si="28"/>
        <v>ACT_COSTIFPSTMNGA2015</v>
      </c>
      <c r="B471" t="s">
        <v>384</v>
      </c>
      <c r="C471" t="s">
        <v>67</v>
      </c>
      <c r="D471" t="s">
        <v>485</v>
      </c>
      <c r="E471" t="s">
        <v>405</v>
      </c>
      <c r="F471">
        <v>2015</v>
      </c>
      <c r="G471" t="s">
        <v>58</v>
      </c>
      <c r="H471" t="s">
        <v>387</v>
      </c>
      <c r="I471" s="1">
        <v>0.17414847289999999</v>
      </c>
      <c r="J471" t="str">
        <f t="shared" si="29"/>
        <v>IFP</v>
      </c>
      <c r="K471" t="str">
        <f t="shared" si="30"/>
        <v>STM</v>
      </c>
      <c r="L471" t="str">
        <f t="shared" si="31"/>
        <v>NGA</v>
      </c>
    </row>
    <row r="472" spans="1:12" x14ac:dyDescent="0.45">
      <c r="A472" s="5" t="str">
        <f t="shared" si="28"/>
        <v>ACT_COSTIFPSTMNGA2055</v>
      </c>
      <c r="B472" t="s">
        <v>384</v>
      </c>
      <c r="C472" t="s">
        <v>67</v>
      </c>
      <c r="D472" t="s">
        <v>485</v>
      </c>
      <c r="E472" t="s">
        <v>405</v>
      </c>
      <c r="F472">
        <v>2055</v>
      </c>
      <c r="G472" t="s">
        <v>58</v>
      </c>
      <c r="H472" t="s">
        <v>387</v>
      </c>
      <c r="I472" s="1">
        <v>0.17414847289999999</v>
      </c>
      <c r="J472" t="str">
        <f t="shared" si="29"/>
        <v>IFP</v>
      </c>
      <c r="K472" t="str">
        <f t="shared" si="30"/>
        <v>STM</v>
      </c>
      <c r="L472" t="str">
        <f t="shared" si="31"/>
        <v>NGA</v>
      </c>
    </row>
    <row r="473" spans="1:12" x14ac:dyDescent="0.45">
      <c r="A473" s="5" t="str">
        <f t="shared" si="28"/>
        <v>NCAP_COSTIFPSTMNGA2010</v>
      </c>
      <c r="B473" t="s">
        <v>384</v>
      </c>
      <c r="C473" t="s">
        <v>69</v>
      </c>
      <c r="D473" t="s">
        <v>485</v>
      </c>
      <c r="E473" t="s">
        <v>405</v>
      </c>
      <c r="F473">
        <v>2010</v>
      </c>
      <c r="G473" t="s">
        <v>58</v>
      </c>
      <c r="H473" t="s">
        <v>387</v>
      </c>
      <c r="I473" s="1">
        <v>3.5885725868999998</v>
      </c>
      <c r="J473" t="str">
        <f t="shared" si="29"/>
        <v>IFP</v>
      </c>
      <c r="K473" t="str">
        <f t="shared" si="30"/>
        <v>STM</v>
      </c>
      <c r="L473" t="str">
        <f t="shared" si="31"/>
        <v>NGA</v>
      </c>
    </row>
    <row r="474" spans="1:12" x14ac:dyDescent="0.45">
      <c r="A474" s="5" t="str">
        <f t="shared" si="28"/>
        <v>NCAP_FOMIFPSTMNGA2010</v>
      </c>
      <c r="B474" t="s">
        <v>384</v>
      </c>
      <c r="C474" t="s">
        <v>70</v>
      </c>
      <c r="D474" t="s">
        <v>485</v>
      </c>
      <c r="E474" t="s">
        <v>405</v>
      </c>
      <c r="F474">
        <v>2010</v>
      </c>
      <c r="G474" t="s">
        <v>58</v>
      </c>
      <c r="H474" t="s">
        <v>387</v>
      </c>
      <c r="I474" s="1">
        <v>0.61840799999999996</v>
      </c>
      <c r="J474" t="str">
        <f t="shared" si="29"/>
        <v>IFP</v>
      </c>
      <c r="K474" t="str">
        <f t="shared" si="30"/>
        <v>STM</v>
      </c>
      <c r="L474" t="str">
        <f t="shared" si="31"/>
        <v>NGA</v>
      </c>
    </row>
    <row r="475" spans="1:12" x14ac:dyDescent="0.45">
      <c r="A475" s="5" t="str">
        <f t="shared" si="28"/>
        <v>NCAP_TLIFEIFPSTMNGA2010</v>
      </c>
      <c r="B475" t="s">
        <v>384</v>
      </c>
      <c r="C475" t="s">
        <v>71</v>
      </c>
      <c r="D475" t="s">
        <v>485</v>
      </c>
      <c r="E475" t="s">
        <v>405</v>
      </c>
      <c r="F475">
        <v>2010</v>
      </c>
      <c r="G475" t="s">
        <v>58</v>
      </c>
      <c r="H475" t="s">
        <v>68</v>
      </c>
      <c r="I475" s="1">
        <v>50</v>
      </c>
      <c r="J475" t="str">
        <f t="shared" si="29"/>
        <v>IFP</v>
      </c>
      <c r="K475" t="str">
        <f t="shared" si="30"/>
        <v>STM</v>
      </c>
      <c r="L475" t="str">
        <f t="shared" si="31"/>
        <v>NGA</v>
      </c>
    </row>
    <row r="476" spans="1:12" x14ac:dyDescent="0.45">
      <c r="A476" s="5" t="str">
        <f t="shared" si="28"/>
        <v>IFPSTMNGA2010</v>
      </c>
      <c r="B476" t="s">
        <v>384</v>
      </c>
      <c r="C476" t="s">
        <v>388</v>
      </c>
      <c r="D476" t="s">
        <v>485</v>
      </c>
      <c r="E476" t="s">
        <v>405</v>
      </c>
      <c r="F476">
        <v>2010</v>
      </c>
      <c r="G476" t="s">
        <v>58</v>
      </c>
      <c r="H476" t="s">
        <v>68</v>
      </c>
      <c r="I476" s="1">
        <v>1.0695187166</v>
      </c>
      <c r="J476" t="str">
        <f t="shared" si="29"/>
        <v>IFP</v>
      </c>
      <c r="K476" t="str">
        <f t="shared" si="30"/>
        <v>STM</v>
      </c>
      <c r="L476" t="str">
        <f t="shared" si="31"/>
        <v>NGA</v>
      </c>
    </row>
    <row r="477" spans="1:12" x14ac:dyDescent="0.45">
      <c r="A477" s="5" t="str">
        <f t="shared" si="28"/>
        <v>ACT_COSTITMSTMOIL2010</v>
      </c>
      <c r="B477" t="s">
        <v>384</v>
      </c>
      <c r="C477" t="s">
        <v>67</v>
      </c>
      <c r="D477" t="s">
        <v>486</v>
      </c>
      <c r="E477" t="s">
        <v>446</v>
      </c>
      <c r="F477">
        <v>2010</v>
      </c>
      <c r="G477" t="s">
        <v>406</v>
      </c>
      <c r="H477" t="s">
        <v>387</v>
      </c>
      <c r="I477" s="1">
        <v>0</v>
      </c>
      <c r="J477" t="str">
        <f t="shared" si="29"/>
        <v>ITM</v>
      </c>
      <c r="K477" t="str">
        <f t="shared" si="30"/>
        <v>STM</v>
      </c>
      <c r="L477" t="str">
        <f t="shared" si="31"/>
        <v>OIL</v>
      </c>
    </row>
    <row r="478" spans="1:12" x14ac:dyDescent="0.45">
      <c r="A478" s="5" t="str">
        <f t="shared" si="28"/>
        <v>ACT_COSTITMSTMOIL2015</v>
      </c>
      <c r="B478" t="s">
        <v>384</v>
      </c>
      <c r="C478" t="s">
        <v>67</v>
      </c>
      <c r="D478" t="s">
        <v>486</v>
      </c>
      <c r="E478" t="s">
        <v>446</v>
      </c>
      <c r="F478">
        <v>2015</v>
      </c>
      <c r="G478" t="s">
        <v>406</v>
      </c>
      <c r="H478" t="s">
        <v>387</v>
      </c>
      <c r="I478" s="1">
        <v>4.2183053E-3</v>
      </c>
      <c r="J478" t="str">
        <f t="shared" si="29"/>
        <v>ITM</v>
      </c>
      <c r="K478" t="str">
        <f t="shared" si="30"/>
        <v>STM</v>
      </c>
      <c r="L478" t="str">
        <f t="shared" si="31"/>
        <v>OIL</v>
      </c>
    </row>
    <row r="479" spans="1:12" x14ac:dyDescent="0.45">
      <c r="A479" s="5" t="str">
        <f t="shared" si="28"/>
        <v>ACT_COSTITMSTMOIL2055</v>
      </c>
      <c r="B479" t="s">
        <v>384</v>
      </c>
      <c r="C479" t="s">
        <v>67</v>
      </c>
      <c r="D479" t="s">
        <v>486</v>
      </c>
      <c r="E479" t="s">
        <v>446</v>
      </c>
      <c r="F479">
        <v>2055</v>
      </c>
      <c r="G479" t="s">
        <v>406</v>
      </c>
      <c r="H479" t="s">
        <v>387</v>
      </c>
      <c r="I479" s="1">
        <v>4.2183053E-3</v>
      </c>
      <c r="J479" t="str">
        <f t="shared" si="29"/>
        <v>ITM</v>
      </c>
      <c r="K479" t="str">
        <f t="shared" si="30"/>
        <v>STM</v>
      </c>
      <c r="L479" t="str">
        <f t="shared" si="31"/>
        <v>OIL</v>
      </c>
    </row>
    <row r="480" spans="1:12" x14ac:dyDescent="0.45">
      <c r="A480" s="5" t="str">
        <f t="shared" si="28"/>
        <v>NCAP_COSTITMSTMOIL2010</v>
      </c>
      <c r="B480" t="s">
        <v>384</v>
      </c>
      <c r="C480" t="s">
        <v>69</v>
      </c>
      <c r="D480" t="s">
        <v>486</v>
      </c>
      <c r="E480" t="s">
        <v>446</v>
      </c>
      <c r="F480">
        <v>2010</v>
      </c>
      <c r="G480" t="s">
        <v>406</v>
      </c>
      <c r="H480" t="s">
        <v>387</v>
      </c>
      <c r="I480" s="1">
        <v>3.7869352705999999</v>
      </c>
      <c r="J480" t="str">
        <f t="shared" si="29"/>
        <v>ITM</v>
      </c>
      <c r="K480" t="str">
        <f t="shared" si="30"/>
        <v>STM</v>
      </c>
      <c r="L480" t="str">
        <f t="shared" si="31"/>
        <v>OIL</v>
      </c>
    </row>
    <row r="481" spans="1:12" x14ac:dyDescent="0.45">
      <c r="A481" s="5" t="str">
        <f t="shared" si="28"/>
        <v>NCAP_FOMITMSTMOIL2010</v>
      </c>
      <c r="B481" t="s">
        <v>384</v>
      </c>
      <c r="C481" t="s">
        <v>70</v>
      </c>
      <c r="D481" t="s">
        <v>486</v>
      </c>
      <c r="E481" t="s">
        <v>446</v>
      </c>
      <c r="F481">
        <v>2010</v>
      </c>
      <c r="G481" t="s">
        <v>406</v>
      </c>
      <c r="H481" t="s">
        <v>387</v>
      </c>
      <c r="I481" s="1">
        <v>1.01841</v>
      </c>
      <c r="J481" t="str">
        <f t="shared" si="29"/>
        <v>ITM</v>
      </c>
      <c r="K481" t="str">
        <f t="shared" si="30"/>
        <v>STM</v>
      </c>
      <c r="L481" t="str">
        <f t="shared" si="31"/>
        <v>OIL</v>
      </c>
    </row>
    <row r="482" spans="1:12" x14ac:dyDescent="0.45">
      <c r="A482" s="5" t="str">
        <f t="shared" si="28"/>
        <v>NCAP_TLIFEITMSTMOIL2010</v>
      </c>
      <c r="B482" t="s">
        <v>384</v>
      </c>
      <c r="C482" t="s">
        <v>71</v>
      </c>
      <c r="D482" t="s">
        <v>486</v>
      </c>
      <c r="E482" t="s">
        <v>446</v>
      </c>
      <c r="F482">
        <v>2010</v>
      </c>
      <c r="G482" t="s">
        <v>406</v>
      </c>
      <c r="H482" t="s">
        <v>68</v>
      </c>
      <c r="I482" s="1">
        <v>50</v>
      </c>
      <c r="J482" t="str">
        <f t="shared" si="29"/>
        <v>ITM</v>
      </c>
      <c r="K482" t="str">
        <f t="shared" si="30"/>
        <v>STM</v>
      </c>
      <c r="L482" t="str">
        <f t="shared" si="31"/>
        <v>OIL</v>
      </c>
    </row>
    <row r="483" spans="1:12" x14ac:dyDescent="0.45">
      <c r="A483" s="5" t="str">
        <f t="shared" si="28"/>
        <v>ITMSTMOIL2010</v>
      </c>
      <c r="B483" t="s">
        <v>384</v>
      </c>
      <c r="C483" t="s">
        <v>388</v>
      </c>
      <c r="D483" t="s">
        <v>486</v>
      </c>
      <c r="E483" t="s">
        <v>446</v>
      </c>
      <c r="F483">
        <v>2010</v>
      </c>
      <c r="G483" t="s">
        <v>406</v>
      </c>
      <c r="H483" t="s">
        <v>68</v>
      </c>
      <c r="I483" s="1">
        <v>1.2578616352000001</v>
      </c>
      <c r="J483" t="str">
        <f t="shared" si="29"/>
        <v>ITM</v>
      </c>
      <c r="K483" t="str">
        <f t="shared" si="30"/>
        <v>STM</v>
      </c>
      <c r="L483" t="str">
        <f t="shared" si="31"/>
        <v>OIL</v>
      </c>
    </row>
    <row r="484" spans="1:12" x14ac:dyDescent="0.45">
      <c r="A484" s="5" t="str">
        <f t="shared" si="28"/>
        <v>ACT_COSTILPSTMNGA2010</v>
      </c>
      <c r="B484" t="s">
        <v>384</v>
      </c>
      <c r="C484" t="s">
        <v>67</v>
      </c>
      <c r="D484" t="s">
        <v>487</v>
      </c>
      <c r="E484" t="s">
        <v>408</v>
      </c>
      <c r="F484">
        <v>2010</v>
      </c>
      <c r="G484" t="s">
        <v>58</v>
      </c>
      <c r="H484" t="s">
        <v>387</v>
      </c>
      <c r="I484" s="1">
        <v>3.3162873599999997E-2</v>
      </c>
      <c r="J484" t="str">
        <f t="shared" si="29"/>
        <v>ILP</v>
      </c>
      <c r="K484" t="str">
        <f t="shared" si="30"/>
        <v>STM</v>
      </c>
      <c r="L484" t="str">
        <f t="shared" si="31"/>
        <v>NGA</v>
      </c>
    </row>
    <row r="485" spans="1:12" x14ac:dyDescent="0.45">
      <c r="A485" s="5" t="str">
        <f t="shared" si="28"/>
        <v>ACT_COSTILPSTMNGA2015</v>
      </c>
      <c r="B485" t="s">
        <v>384</v>
      </c>
      <c r="C485" t="s">
        <v>67</v>
      </c>
      <c r="D485" t="s">
        <v>487</v>
      </c>
      <c r="E485" t="s">
        <v>408</v>
      </c>
      <c r="F485">
        <v>2015</v>
      </c>
      <c r="G485" t="s">
        <v>58</v>
      </c>
      <c r="H485" t="s">
        <v>387</v>
      </c>
      <c r="I485" s="1">
        <v>3.3162873599999997E-2</v>
      </c>
      <c r="J485" t="str">
        <f t="shared" si="29"/>
        <v>ILP</v>
      </c>
      <c r="K485" t="str">
        <f t="shared" si="30"/>
        <v>STM</v>
      </c>
      <c r="L485" t="str">
        <f t="shared" si="31"/>
        <v>NGA</v>
      </c>
    </row>
    <row r="486" spans="1:12" x14ac:dyDescent="0.45">
      <c r="A486" s="5" t="str">
        <f t="shared" si="28"/>
        <v>ACT_COSTILPSTMNGA2055</v>
      </c>
      <c r="B486" t="s">
        <v>384</v>
      </c>
      <c r="C486" t="s">
        <v>67</v>
      </c>
      <c r="D486" t="s">
        <v>487</v>
      </c>
      <c r="E486" t="s">
        <v>408</v>
      </c>
      <c r="F486">
        <v>2055</v>
      </c>
      <c r="G486" t="s">
        <v>58</v>
      </c>
      <c r="H486" t="s">
        <v>387</v>
      </c>
      <c r="I486" s="1">
        <v>3.3162873599999997E-2</v>
      </c>
      <c r="J486" t="str">
        <f t="shared" si="29"/>
        <v>ILP</v>
      </c>
      <c r="K486" t="str">
        <f t="shared" si="30"/>
        <v>STM</v>
      </c>
      <c r="L486" t="str">
        <f t="shared" si="31"/>
        <v>NGA</v>
      </c>
    </row>
    <row r="487" spans="1:12" x14ac:dyDescent="0.45">
      <c r="A487" s="5" t="str">
        <f t="shared" si="28"/>
        <v>NCAP_COSTILPSTMNGA2010</v>
      </c>
      <c r="B487" t="s">
        <v>384</v>
      </c>
      <c r="C487" t="s">
        <v>69</v>
      </c>
      <c r="D487" t="s">
        <v>487</v>
      </c>
      <c r="E487" t="s">
        <v>408</v>
      </c>
      <c r="F487">
        <v>2010</v>
      </c>
      <c r="G487" t="s">
        <v>58</v>
      </c>
      <c r="H487" t="s">
        <v>387</v>
      </c>
      <c r="I487" s="1">
        <v>3.0949579553</v>
      </c>
      <c r="J487" t="str">
        <f t="shared" si="29"/>
        <v>ILP</v>
      </c>
      <c r="K487" t="str">
        <f t="shared" si="30"/>
        <v>STM</v>
      </c>
      <c r="L487" t="str">
        <f t="shared" si="31"/>
        <v>NGA</v>
      </c>
    </row>
    <row r="488" spans="1:12" x14ac:dyDescent="0.45">
      <c r="A488" s="5" t="str">
        <f t="shared" si="28"/>
        <v>NCAP_FOMILPSTMNGA2010</v>
      </c>
      <c r="B488" t="s">
        <v>384</v>
      </c>
      <c r="C488" t="s">
        <v>70</v>
      </c>
      <c r="D488" t="s">
        <v>487</v>
      </c>
      <c r="E488" t="s">
        <v>408</v>
      </c>
      <c r="F488">
        <v>2010</v>
      </c>
      <c r="G488" t="s">
        <v>58</v>
      </c>
      <c r="H488" t="s">
        <v>387</v>
      </c>
      <c r="I488" s="1">
        <v>0.58846372889999998</v>
      </c>
      <c r="J488" t="str">
        <f t="shared" si="29"/>
        <v>ILP</v>
      </c>
      <c r="K488" t="str">
        <f t="shared" si="30"/>
        <v>STM</v>
      </c>
      <c r="L488" t="str">
        <f t="shared" si="31"/>
        <v>NGA</v>
      </c>
    </row>
    <row r="489" spans="1:12" x14ac:dyDescent="0.45">
      <c r="A489" s="5" t="str">
        <f t="shared" si="28"/>
        <v>NCAP_TLIFEILPSTMNGA2010</v>
      </c>
      <c r="B489" t="s">
        <v>384</v>
      </c>
      <c r="C489" t="s">
        <v>71</v>
      </c>
      <c r="D489" t="s">
        <v>487</v>
      </c>
      <c r="E489" t="s">
        <v>408</v>
      </c>
      <c r="F489">
        <v>2010</v>
      </c>
      <c r="G489" t="s">
        <v>58</v>
      </c>
      <c r="H489" t="s">
        <v>68</v>
      </c>
      <c r="I489" s="1">
        <v>50</v>
      </c>
      <c r="J489" t="str">
        <f t="shared" si="29"/>
        <v>ILP</v>
      </c>
      <c r="K489" t="str">
        <f t="shared" si="30"/>
        <v>STM</v>
      </c>
      <c r="L489" t="str">
        <f t="shared" si="31"/>
        <v>NGA</v>
      </c>
    </row>
    <row r="490" spans="1:12" x14ac:dyDescent="0.45">
      <c r="A490" s="5" t="str">
        <f t="shared" si="28"/>
        <v>ILPSTMNGA2010</v>
      </c>
      <c r="B490" t="s">
        <v>384</v>
      </c>
      <c r="C490" t="s">
        <v>388</v>
      </c>
      <c r="D490" t="s">
        <v>487</v>
      </c>
      <c r="E490" t="s">
        <v>408</v>
      </c>
      <c r="F490">
        <v>2010</v>
      </c>
      <c r="G490" t="s">
        <v>58</v>
      </c>
      <c r="H490" t="s">
        <v>68</v>
      </c>
      <c r="I490" s="1">
        <v>1.2578616352000001</v>
      </c>
      <c r="J490" t="str">
        <f t="shared" si="29"/>
        <v>ILP</v>
      </c>
      <c r="K490" t="str">
        <f t="shared" si="30"/>
        <v>STM</v>
      </c>
      <c r="L490" t="str">
        <f t="shared" si="31"/>
        <v>NGA</v>
      </c>
    </row>
    <row r="491" spans="1:12" x14ac:dyDescent="0.45">
      <c r="A491" s="5" t="str">
        <f t="shared" si="28"/>
        <v>NCAP_TLIFEIOIOTHELC2010</v>
      </c>
      <c r="B491" t="s">
        <v>384</v>
      </c>
      <c r="C491" t="s">
        <v>71</v>
      </c>
      <c r="D491" t="s">
        <v>488</v>
      </c>
      <c r="E491" t="s">
        <v>438</v>
      </c>
      <c r="F491">
        <v>2010</v>
      </c>
      <c r="G491" t="s">
        <v>453</v>
      </c>
      <c r="H491" t="s">
        <v>68</v>
      </c>
      <c r="I491" s="1">
        <v>30</v>
      </c>
      <c r="J491" t="str">
        <f t="shared" si="29"/>
        <v>IOI</v>
      </c>
      <c r="K491" t="str">
        <f t="shared" si="30"/>
        <v>OTH</v>
      </c>
      <c r="L491" t="str">
        <f t="shared" si="31"/>
        <v>ELC</v>
      </c>
    </row>
    <row r="492" spans="1:12" x14ac:dyDescent="0.45">
      <c r="A492" s="5" t="str">
        <f t="shared" si="28"/>
        <v>IOIOTHELC2010</v>
      </c>
      <c r="B492" t="s">
        <v>384</v>
      </c>
      <c r="C492" t="s">
        <v>388</v>
      </c>
      <c r="D492" t="s">
        <v>488</v>
      </c>
      <c r="E492" t="s">
        <v>438</v>
      </c>
      <c r="F492">
        <v>2010</v>
      </c>
      <c r="G492" t="s">
        <v>453</v>
      </c>
      <c r="H492" t="s">
        <v>68</v>
      </c>
      <c r="I492" s="1">
        <v>1</v>
      </c>
      <c r="J492" t="str">
        <f t="shared" si="29"/>
        <v>IOI</v>
      </c>
      <c r="K492" t="str">
        <f t="shared" si="30"/>
        <v>OTH</v>
      </c>
      <c r="L492" t="str">
        <f t="shared" si="31"/>
        <v>ELC</v>
      </c>
    </row>
    <row r="493" spans="1:12" x14ac:dyDescent="0.45">
      <c r="A493" s="5" t="str">
        <f t="shared" si="28"/>
        <v>IOIOTHELC2011</v>
      </c>
      <c r="B493" t="s">
        <v>384</v>
      </c>
      <c r="C493" t="s">
        <v>388</v>
      </c>
      <c r="D493" t="s">
        <v>488</v>
      </c>
      <c r="E493" t="s">
        <v>438</v>
      </c>
      <c r="F493">
        <v>2011</v>
      </c>
      <c r="G493" t="s">
        <v>453</v>
      </c>
      <c r="H493" t="s">
        <v>68</v>
      </c>
      <c r="I493" s="1">
        <v>1</v>
      </c>
      <c r="J493" t="str">
        <f t="shared" si="29"/>
        <v>IOI</v>
      </c>
      <c r="K493" t="str">
        <f t="shared" si="30"/>
        <v>OTH</v>
      </c>
      <c r="L493" t="str">
        <f t="shared" si="31"/>
        <v>ELC</v>
      </c>
    </row>
    <row r="494" spans="1:12" x14ac:dyDescent="0.45">
      <c r="A494" s="5" t="str">
        <f t="shared" si="28"/>
        <v>IOIOTHELC2015</v>
      </c>
      <c r="B494" t="s">
        <v>384</v>
      </c>
      <c r="C494" t="s">
        <v>388</v>
      </c>
      <c r="D494" t="s">
        <v>488</v>
      </c>
      <c r="E494" t="s">
        <v>438</v>
      </c>
      <c r="F494">
        <v>2015</v>
      </c>
      <c r="G494" t="s">
        <v>453</v>
      </c>
      <c r="H494" t="s">
        <v>68</v>
      </c>
      <c r="I494" s="1">
        <v>1</v>
      </c>
      <c r="J494" t="str">
        <f t="shared" si="29"/>
        <v>IOI</v>
      </c>
      <c r="K494" t="str">
        <f t="shared" si="30"/>
        <v>OTH</v>
      </c>
      <c r="L494" t="str">
        <f t="shared" si="31"/>
        <v>ELC</v>
      </c>
    </row>
    <row r="495" spans="1:12" x14ac:dyDescent="0.45">
      <c r="A495" s="5" t="str">
        <f t="shared" si="28"/>
        <v>IOIOTHELC2020</v>
      </c>
      <c r="B495" t="s">
        <v>384</v>
      </c>
      <c r="C495" t="s">
        <v>388</v>
      </c>
      <c r="D495" t="s">
        <v>488</v>
      </c>
      <c r="E495" t="s">
        <v>438</v>
      </c>
      <c r="F495">
        <v>2020</v>
      </c>
      <c r="G495" t="s">
        <v>453</v>
      </c>
      <c r="H495" t="s">
        <v>68</v>
      </c>
      <c r="I495" s="1">
        <v>0.96893922050000003</v>
      </c>
      <c r="J495" t="str">
        <f t="shared" si="29"/>
        <v>IOI</v>
      </c>
      <c r="K495" t="str">
        <f t="shared" si="30"/>
        <v>OTH</v>
      </c>
      <c r="L495" t="str">
        <f t="shared" si="31"/>
        <v>ELC</v>
      </c>
    </row>
    <row r="496" spans="1:12" x14ac:dyDescent="0.45">
      <c r="A496" s="5" t="str">
        <f t="shared" si="28"/>
        <v>IOIOTHELC2025</v>
      </c>
      <c r="B496" t="s">
        <v>384</v>
      </c>
      <c r="C496" t="s">
        <v>388</v>
      </c>
      <c r="D496" t="s">
        <v>488</v>
      </c>
      <c r="E496" t="s">
        <v>438</v>
      </c>
      <c r="F496">
        <v>2025</v>
      </c>
      <c r="G496" t="s">
        <v>453</v>
      </c>
      <c r="H496" t="s">
        <v>68</v>
      </c>
      <c r="I496" s="1">
        <v>0.93450315240000004</v>
      </c>
      <c r="J496" t="str">
        <f t="shared" si="29"/>
        <v>IOI</v>
      </c>
      <c r="K496" t="str">
        <f t="shared" si="30"/>
        <v>OTH</v>
      </c>
      <c r="L496" t="str">
        <f t="shared" si="31"/>
        <v>ELC</v>
      </c>
    </row>
    <row r="497" spans="1:12" x14ac:dyDescent="0.45">
      <c r="A497" s="5" t="str">
        <f t="shared" si="28"/>
        <v>IOIOTHELC2030</v>
      </c>
      <c r="B497" t="s">
        <v>384</v>
      </c>
      <c r="C497" t="s">
        <v>388</v>
      </c>
      <c r="D497" t="s">
        <v>488</v>
      </c>
      <c r="E497" t="s">
        <v>438</v>
      </c>
      <c r="F497">
        <v>2030</v>
      </c>
      <c r="G497" t="s">
        <v>453</v>
      </c>
      <c r="H497" t="s">
        <v>68</v>
      </c>
      <c r="I497" s="1">
        <v>0.88755512540000003</v>
      </c>
      <c r="J497" t="str">
        <f t="shared" si="29"/>
        <v>IOI</v>
      </c>
      <c r="K497" t="str">
        <f t="shared" si="30"/>
        <v>OTH</v>
      </c>
      <c r="L497" t="str">
        <f t="shared" si="31"/>
        <v>ELC</v>
      </c>
    </row>
    <row r="498" spans="1:12" x14ac:dyDescent="0.45">
      <c r="A498" s="5" t="str">
        <f t="shared" si="28"/>
        <v>IOIOTHELC2035</v>
      </c>
      <c r="B498" t="s">
        <v>384</v>
      </c>
      <c r="C498" t="s">
        <v>388</v>
      </c>
      <c r="D498" t="s">
        <v>488</v>
      </c>
      <c r="E498" t="s">
        <v>438</v>
      </c>
      <c r="F498">
        <v>2035</v>
      </c>
      <c r="G498" t="s">
        <v>453</v>
      </c>
      <c r="H498" t="s">
        <v>68</v>
      </c>
      <c r="I498" s="1">
        <v>0.85764652590000001</v>
      </c>
      <c r="J498" t="str">
        <f t="shared" si="29"/>
        <v>IOI</v>
      </c>
      <c r="K498" t="str">
        <f t="shared" si="30"/>
        <v>OTH</v>
      </c>
      <c r="L498" t="str">
        <f t="shared" si="31"/>
        <v>ELC</v>
      </c>
    </row>
    <row r="499" spans="1:12" x14ac:dyDescent="0.45">
      <c r="A499" s="5" t="str">
        <f t="shared" si="28"/>
        <v>IOIOTHELC2040</v>
      </c>
      <c r="B499" t="s">
        <v>384</v>
      </c>
      <c r="C499" t="s">
        <v>388</v>
      </c>
      <c r="D499" t="s">
        <v>488</v>
      </c>
      <c r="E499" t="s">
        <v>438</v>
      </c>
      <c r="F499">
        <v>2040</v>
      </c>
      <c r="G499" t="s">
        <v>453</v>
      </c>
      <c r="H499" t="s">
        <v>68</v>
      </c>
      <c r="I499" s="1">
        <v>0.82411066509999997</v>
      </c>
      <c r="J499" t="str">
        <f t="shared" si="29"/>
        <v>IOI</v>
      </c>
      <c r="K499" t="str">
        <f t="shared" si="30"/>
        <v>OTH</v>
      </c>
      <c r="L499" t="str">
        <f t="shared" si="31"/>
        <v>ELC</v>
      </c>
    </row>
    <row r="500" spans="1:12" x14ac:dyDescent="0.45">
      <c r="A500" s="5" t="str">
        <f t="shared" si="28"/>
        <v>IOIOTHELC2045</v>
      </c>
      <c r="B500" t="s">
        <v>384</v>
      </c>
      <c r="C500" t="s">
        <v>388</v>
      </c>
      <c r="D500" t="s">
        <v>488</v>
      </c>
      <c r="E500" t="s">
        <v>438</v>
      </c>
      <c r="F500">
        <v>2045</v>
      </c>
      <c r="G500" t="s">
        <v>453</v>
      </c>
      <c r="H500" t="s">
        <v>68</v>
      </c>
      <c r="I500" s="1">
        <v>0.78890540870000003</v>
      </c>
      <c r="J500" t="str">
        <f t="shared" si="29"/>
        <v>IOI</v>
      </c>
      <c r="K500" t="str">
        <f t="shared" si="30"/>
        <v>OTH</v>
      </c>
      <c r="L500" t="str">
        <f t="shared" si="31"/>
        <v>ELC</v>
      </c>
    </row>
    <row r="501" spans="1:12" x14ac:dyDescent="0.45">
      <c r="A501" s="5" t="str">
        <f t="shared" si="28"/>
        <v>IOIOTHELC2050</v>
      </c>
      <c r="B501" t="s">
        <v>384</v>
      </c>
      <c r="C501" t="s">
        <v>388</v>
      </c>
      <c r="D501" t="s">
        <v>488</v>
      </c>
      <c r="E501" t="s">
        <v>438</v>
      </c>
      <c r="F501">
        <v>2050</v>
      </c>
      <c r="G501" t="s">
        <v>453</v>
      </c>
      <c r="H501" t="s">
        <v>68</v>
      </c>
      <c r="I501" s="1">
        <v>0.75615072189999999</v>
      </c>
      <c r="J501" t="str">
        <f t="shared" si="29"/>
        <v>IOI</v>
      </c>
      <c r="K501" t="str">
        <f t="shared" si="30"/>
        <v>OTH</v>
      </c>
      <c r="L501" t="str">
        <f t="shared" si="31"/>
        <v>ELC</v>
      </c>
    </row>
    <row r="502" spans="1:12" x14ac:dyDescent="0.45">
      <c r="A502" s="5" t="str">
        <f t="shared" si="28"/>
        <v>IOIOTHELC2055</v>
      </c>
      <c r="B502" t="s">
        <v>384</v>
      </c>
      <c r="C502" t="s">
        <v>388</v>
      </c>
      <c r="D502" t="s">
        <v>488</v>
      </c>
      <c r="E502" t="s">
        <v>438</v>
      </c>
      <c r="F502">
        <v>2055</v>
      </c>
      <c r="G502" t="s">
        <v>453</v>
      </c>
      <c r="H502" t="s">
        <v>68</v>
      </c>
      <c r="I502" s="1">
        <v>0.7316667107</v>
      </c>
      <c r="J502" t="str">
        <f t="shared" si="29"/>
        <v>IOI</v>
      </c>
      <c r="K502" t="str">
        <f t="shared" si="30"/>
        <v>OTH</v>
      </c>
      <c r="L502" t="str">
        <f t="shared" si="31"/>
        <v>ELC</v>
      </c>
    </row>
    <row r="503" spans="1:12" x14ac:dyDescent="0.45">
      <c r="A503" s="5" t="str">
        <f t="shared" si="28"/>
        <v>NCAP_FOMILPOTHBIO2010</v>
      </c>
      <c r="B503" t="s">
        <v>384</v>
      </c>
      <c r="C503" t="s">
        <v>70</v>
      </c>
      <c r="D503" t="s">
        <v>489</v>
      </c>
      <c r="E503" t="s">
        <v>386</v>
      </c>
      <c r="F503">
        <v>2010</v>
      </c>
      <c r="G503" t="s">
        <v>389</v>
      </c>
      <c r="H503" t="s">
        <v>387</v>
      </c>
      <c r="I503" s="1">
        <v>5.0961838199999998E-2</v>
      </c>
      <c r="J503" t="str">
        <f t="shared" si="29"/>
        <v>ILP</v>
      </c>
      <c r="K503" t="str">
        <f t="shared" si="30"/>
        <v>OTH</v>
      </c>
      <c r="L503" t="str">
        <f t="shared" si="31"/>
        <v>BIO</v>
      </c>
    </row>
    <row r="504" spans="1:12" x14ac:dyDescent="0.45">
      <c r="A504" s="5" t="str">
        <f t="shared" si="28"/>
        <v>NCAP_TLIFEILPOTHBIO2010</v>
      </c>
      <c r="B504" t="s">
        <v>384</v>
      </c>
      <c r="C504" t="s">
        <v>71</v>
      </c>
      <c r="D504" t="s">
        <v>489</v>
      </c>
      <c r="E504" t="s">
        <v>386</v>
      </c>
      <c r="F504">
        <v>2010</v>
      </c>
      <c r="G504" t="s">
        <v>389</v>
      </c>
      <c r="H504" t="s">
        <v>68</v>
      </c>
      <c r="I504" s="1">
        <v>50</v>
      </c>
      <c r="J504" t="str">
        <f t="shared" si="29"/>
        <v>ILP</v>
      </c>
      <c r="K504" t="str">
        <f t="shared" si="30"/>
        <v>OTH</v>
      </c>
      <c r="L504" t="str">
        <f t="shared" si="31"/>
        <v>BIO</v>
      </c>
    </row>
    <row r="505" spans="1:12" x14ac:dyDescent="0.45">
      <c r="A505" s="5" t="str">
        <f t="shared" si="28"/>
        <v>ILPOTHBIO2010</v>
      </c>
      <c r="B505" t="s">
        <v>384</v>
      </c>
      <c r="C505" t="s">
        <v>388</v>
      </c>
      <c r="D505" t="s">
        <v>489</v>
      </c>
      <c r="E505" t="s">
        <v>386</v>
      </c>
      <c r="F505">
        <v>2010</v>
      </c>
      <c r="G505" t="s">
        <v>389</v>
      </c>
      <c r="H505" t="s">
        <v>68</v>
      </c>
      <c r="I505" s="1">
        <v>0.15044247790000001</v>
      </c>
      <c r="J505" t="str">
        <f t="shared" si="29"/>
        <v>ILP</v>
      </c>
      <c r="K505" t="str">
        <f t="shared" si="30"/>
        <v>OTH</v>
      </c>
      <c r="L505" t="str">
        <f t="shared" si="31"/>
        <v>BIO</v>
      </c>
    </row>
    <row r="506" spans="1:12" x14ac:dyDescent="0.45">
      <c r="A506" s="5" t="str">
        <f t="shared" si="28"/>
        <v>ACT_COSTIFPSTMCOA2015</v>
      </c>
      <c r="B506" t="s">
        <v>384</v>
      </c>
      <c r="C506" t="s">
        <v>67</v>
      </c>
      <c r="D506" t="s">
        <v>490</v>
      </c>
      <c r="E506" t="s">
        <v>405</v>
      </c>
      <c r="F506">
        <v>2015</v>
      </c>
      <c r="G506" t="s">
        <v>53</v>
      </c>
      <c r="H506" t="s">
        <v>387</v>
      </c>
      <c r="I506" s="1">
        <v>2.1022561485</v>
      </c>
      <c r="J506" t="str">
        <f t="shared" si="29"/>
        <v>IFP</v>
      </c>
      <c r="K506" t="str">
        <f t="shared" si="30"/>
        <v>STM</v>
      </c>
      <c r="L506" t="str">
        <f t="shared" si="31"/>
        <v>COA</v>
      </c>
    </row>
    <row r="507" spans="1:12" x14ac:dyDescent="0.45">
      <c r="A507" s="5" t="str">
        <f t="shared" si="28"/>
        <v>ACT_COSTIFPSTMCOA2055</v>
      </c>
      <c r="B507" t="s">
        <v>384</v>
      </c>
      <c r="C507" t="s">
        <v>67</v>
      </c>
      <c r="D507" t="s">
        <v>490</v>
      </c>
      <c r="E507" t="s">
        <v>405</v>
      </c>
      <c r="F507">
        <v>2055</v>
      </c>
      <c r="G507" t="s">
        <v>53</v>
      </c>
      <c r="H507" t="s">
        <v>387</v>
      </c>
      <c r="I507" s="1">
        <v>2.1022561485</v>
      </c>
      <c r="J507" t="str">
        <f t="shared" si="29"/>
        <v>IFP</v>
      </c>
      <c r="K507" t="str">
        <f t="shared" si="30"/>
        <v>STM</v>
      </c>
      <c r="L507" t="str">
        <f t="shared" si="31"/>
        <v>COA</v>
      </c>
    </row>
    <row r="508" spans="1:12" x14ac:dyDescent="0.45">
      <c r="A508" s="5" t="str">
        <f t="shared" si="28"/>
        <v>NCAP_COSTIFPSTMCOA2010</v>
      </c>
      <c r="B508" t="s">
        <v>384</v>
      </c>
      <c r="C508" t="s">
        <v>69</v>
      </c>
      <c r="D508" t="s">
        <v>490</v>
      </c>
      <c r="E508" t="s">
        <v>405</v>
      </c>
      <c r="F508">
        <v>2010</v>
      </c>
      <c r="G508" t="s">
        <v>53</v>
      </c>
      <c r="H508" t="s">
        <v>387</v>
      </c>
      <c r="I508" s="1">
        <v>4.5443223247000004</v>
      </c>
      <c r="J508" t="str">
        <f t="shared" si="29"/>
        <v>IFP</v>
      </c>
      <c r="K508" t="str">
        <f t="shared" si="30"/>
        <v>STM</v>
      </c>
      <c r="L508" t="str">
        <f t="shared" si="31"/>
        <v>COA</v>
      </c>
    </row>
    <row r="509" spans="1:12" x14ac:dyDescent="0.45">
      <c r="A509" s="5" t="str">
        <f t="shared" si="28"/>
        <v>NCAP_FOMIFPSTMCOA2010</v>
      </c>
      <c r="B509" t="s">
        <v>384</v>
      </c>
      <c r="C509" t="s">
        <v>70</v>
      </c>
      <c r="D509" t="s">
        <v>490</v>
      </c>
      <c r="E509" t="s">
        <v>405</v>
      </c>
      <c r="F509">
        <v>2010</v>
      </c>
      <c r="G509" t="s">
        <v>53</v>
      </c>
      <c r="H509" t="s">
        <v>387</v>
      </c>
      <c r="I509" s="1">
        <v>1.63191</v>
      </c>
      <c r="J509" t="str">
        <f t="shared" si="29"/>
        <v>IFP</v>
      </c>
      <c r="K509" t="str">
        <f t="shared" si="30"/>
        <v>STM</v>
      </c>
      <c r="L509" t="str">
        <f t="shared" si="31"/>
        <v>COA</v>
      </c>
    </row>
    <row r="510" spans="1:12" x14ac:dyDescent="0.45">
      <c r="A510" s="5" t="str">
        <f t="shared" si="28"/>
        <v>NCAP_TLIFEIFPSTMCOA2010</v>
      </c>
      <c r="B510" t="s">
        <v>384</v>
      </c>
      <c r="C510" t="s">
        <v>71</v>
      </c>
      <c r="D510" t="s">
        <v>490</v>
      </c>
      <c r="E510" t="s">
        <v>405</v>
      </c>
      <c r="F510">
        <v>2010</v>
      </c>
      <c r="G510" t="s">
        <v>53</v>
      </c>
      <c r="H510" t="s">
        <v>68</v>
      </c>
      <c r="I510" s="1">
        <v>50</v>
      </c>
      <c r="J510" t="str">
        <f t="shared" si="29"/>
        <v>IFP</v>
      </c>
      <c r="K510" t="str">
        <f t="shared" si="30"/>
        <v>STM</v>
      </c>
      <c r="L510" t="str">
        <f t="shared" si="31"/>
        <v>COA</v>
      </c>
    </row>
    <row r="511" spans="1:12" x14ac:dyDescent="0.45">
      <c r="A511" s="5" t="str">
        <f t="shared" si="28"/>
        <v>IFPSTMCOA2010</v>
      </c>
      <c r="B511" t="s">
        <v>384</v>
      </c>
      <c r="C511" t="s">
        <v>388</v>
      </c>
      <c r="D511" t="s">
        <v>490</v>
      </c>
      <c r="E511" t="s">
        <v>405</v>
      </c>
      <c r="F511">
        <v>2010</v>
      </c>
      <c r="G511" t="s">
        <v>53</v>
      </c>
      <c r="H511" t="s">
        <v>68</v>
      </c>
      <c r="I511" s="1">
        <v>1.2163600426000001</v>
      </c>
      <c r="J511" t="str">
        <f t="shared" si="29"/>
        <v>IFP</v>
      </c>
      <c r="K511" t="str">
        <f t="shared" si="30"/>
        <v>STM</v>
      </c>
      <c r="L511" t="str">
        <f t="shared" si="31"/>
        <v>COA</v>
      </c>
    </row>
    <row r="512" spans="1:12" x14ac:dyDescent="0.45">
      <c r="A512" s="5" t="str">
        <f t="shared" si="28"/>
        <v>NCAP_TLIFEICHSTMHET2010</v>
      </c>
      <c r="B512" t="s">
        <v>384</v>
      </c>
      <c r="C512" t="s">
        <v>71</v>
      </c>
      <c r="D512" t="s">
        <v>491</v>
      </c>
      <c r="E512" t="s">
        <v>403</v>
      </c>
      <c r="F512">
        <v>2010</v>
      </c>
      <c r="G512" t="s">
        <v>492</v>
      </c>
      <c r="H512" t="s">
        <v>68</v>
      </c>
      <c r="I512" s="1">
        <v>50</v>
      </c>
      <c r="J512" t="str">
        <f t="shared" si="29"/>
        <v>ICH</v>
      </c>
      <c r="K512" t="str">
        <f t="shared" si="30"/>
        <v>STM</v>
      </c>
      <c r="L512" t="str">
        <f t="shared" si="31"/>
        <v>HET</v>
      </c>
    </row>
    <row r="513" spans="1:12" x14ac:dyDescent="0.45">
      <c r="A513" s="5" t="str">
        <f t="shared" si="28"/>
        <v>ICHSTMHET2010</v>
      </c>
      <c r="B513" t="s">
        <v>384</v>
      </c>
      <c r="C513" t="s">
        <v>388</v>
      </c>
      <c r="D513" t="s">
        <v>491</v>
      </c>
      <c r="E513" t="s">
        <v>403</v>
      </c>
      <c r="F513">
        <v>2010</v>
      </c>
      <c r="G513" t="s">
        <v>492</v>
      </c>
      <c r="H513" t="s">
        <v>68</v>
      </c>
      <c r="I513" s="1">
        <v>1</v>
      </c>
      <c r="J513" t="str">
        <f t="shared" si="29"/>
        <v>ICH</v>
      </c>
      <c r="K513" t="str">
        <f t="shared" si="30"/>
        <v>STM</v>
      </c>
      <c r="L513" t="str">
        <f t="shared" si="31"/>
        <v>HET</v>
      </c>
    </row>
    <row r="514" spans="1:12" x14ac:dyDescent="0.45">
      <c r="A514" s="5" t="str">
        <f t="shared" si="28"/>
        <v>NCAP_COSTIOIPRHOIL2010</v>
      </c>
      <c r="B514" t="s">
        <v>384</v>
      </c>
      <c r="C514" t="s">
        <v>69</v>
      </c>
      <c r="D514" t="s">
        <v>493</v>
      </c>
      <c r="E514" t="s">
        <v>474</v>
      </c>
      <c r="F514">
        <v>2010</v>
      </c>
      <c r="G514" t="s">
        <v>395</v>
      </c>
      <c r="H514" t="s">
        <v>387</v>
      </c>
      <c r="I514" s="1">
        <v>21.147835799999999</v>
      </c>
      <c r="J514" t="str">
        <f t="shared" si="29"/>
        <v>IOI</v>
      </c>
      <c r="K514" t="str">
        <f t="shared" si="30"/>
        <v>PRH</v>
      </c>
      <c r="L514" t="str">
        <f t="shared" si="31"/>
        <v>OIL</v>
      </c>
    </row>
    <row r="515" spans="1:12" x14ac:dyDescent="0.45">
      <c r="A515" s="5" t="str">
        <f t="shared" ref="A515:A578" si="32">IF(C515="VDA_FLOP","",C515)&amp;J515&amp;K515&amp;L515&amp;F515</f>
        <v>NCAP_FOMIOIPRHOIL2010</v>
      </c>
      <c r="B515" t="s">
        <v>384</v>
      </c>
      <c r="C515" t="s">
        <v>70</v>
      </c>
      <c r="D515" t="s">
        <v>493</v>
      </c>
      <c r="E515" t="s">
        <v>474</v>
      </c>
      <c r="F515">
        <v>2010</v>
      </c>
      <c r="G515" t="s">
        <v>395</v>
      </c>
      <c r="H515" t="s">
        <v>387</v>
      </c>
      <c r="I515" s="1">
        <v>2.1147835800000001</v>
      </c>
      <c r="J515" t="str">
        <f t="shared" ref="J515:J578" si="33">VLOOKUP(LEFT(E515,3),$U$2:$V$9,2,FALSE)</f>
        <v>IOI</v>
      </c>
      <c r="K515" t="str">
        <f t="shared" ref="K515:K578" si="34">VLOOKUP(RIGHT(E515,3),$R$2:$S$9,2,FALSE)</f>
        <v>PRH</v>
      </c>
      <c r="L515" t="str">
        <f t="shared" ref="L515:L578" si="35">IFERROR(VLOOKUP(G515,$O$2:$P$34,2,FALSE),"")</f>
        <v>OIL</v>
      </c>
    </row>
    <row r="516" spans="1:12" x14ac:dyDescent="0.45">
      <c r="A516" s="5" t="str">
        <f t="shared" si="32"/>
        <v>NCAP_TLIFEIOIPRHOIL2010</v>
      </c>
      <c r="B516" t="s">
        <v>384</v>
      </c>
      <c r="C516" t="s">
        <v>71</v>
      </c>
      <c r="D516" t="s">
        <v>493</v>
      </c>
      <c r="E516" t="s">
        <v>474</v>
      </c>
      <c r="F516">
        <v>2010</v>
      </c>
      <c r="G516" t="s">
        <v>395</v>
      </c>
      <c r="H516" t="s">
        <v>68</v>
      </c>
      <c r="I516" s="1">
        <v>30</v>
      </c>
      <c r="J516" t="str">
        <f t="shared" si="33"/>
        <v>IOI</v>
      </c>
      <c r="K516" t="str">
        <f t="shared" si="34"/>
        <v>PRH</v>
      </c>
      <c r="L516" t="str">
        <f t="shared" si="35"/>
        <v>OIL</v>
      </c>
    </row>
    <row r="517" spans="1:12" x14ac:dyDescent="0.45">
      <c r="A517" s="5" t="str">
        <f t="shared" si="32"/>
        <v>IOIPRHOIL2010</v>
      </c>
      <c r="B517" t="s">
        <v>384</v>
      </c>
      <c r="C517" t="s">
        <v>388</v>
      </c>
      <c r="D517" t="s">
        <v>493</v>
      </c>
      <c r="E517" t="s">
        <v>474</v>
      </c>
      <c r="F517">
        <v>2010</v>
      </c>
      <c r="G517" t="s">
        <v>395</v>
      </c>
      <c r="H517" t="s">
        <v>68</v>
      </c>
      <c r="I517" s="1">
        <v>1</v>
      </c>
      <c r="J517" t="str">
        <f t="shared" si="33"/>
        <v>IOI</v>
      </c>
      <c r="K517" t="str">
        <f t="shared" si="34"/>
        <v>PRH</v>
      </c>
      <c r="L517" t="str">
        <f t="shared" si="35"/>
        <v>OIL</v>
      </c>
    </row>
    <row r="518" spans="1:12" x14ac:dyDescent="0.45">
      <c r="A518" s="5" t="str">
        <f t="shared" si="32"/>
        <v>IOIPRHOIL2011</v>
      </c>
      <c r="B518" t="s">
        <v>384</v>
      </c>
      <c r="C518" t="s">
        <v>388</v>
      </c>
      <c r="D518" t="s">
        <v>493</v>
      </c>
      <c r="E518" t="s">
        <v>474</v>
      </c>
      <c r="F518">
        <v>2011</v>
      </c>
      <c r="G518" t="s">
        <v>395</v>
      </c>
      <c r="H518" t="s">
        <v>68</v>
      </c>
      <c r="I518" s="1">
        <v>1</v>
      </c>
      <c r="J518" t="str">
        <f t="shared" si="33"/>
        <v>IOI</v>
      </c>
      <c r="K518" t="str">
        <f t="shared" si="34"/>
        <v>PRH</v>
      </c>
      <c r="L518" t="str">
        <f t="shared" si="35"/>
        <v>OIL</v>
      </c>
    </row>
    <row r="519" spans="1:12" x14ac:dyDescent="0.45">
      <c r="A519" s="5" t="str">
        <f t="shared" si="32"/>
        <v>IOIPRHOIL2015</v>
      </c>
      <c r="B519" t="s">
        <v>384</v>
      </c>
      <c r="C519" t="s">
        <v>388</v>
      </c>
      <c r="D519" t="s">
        <v>493</v>
      </c>
      <c r="E519" t="s">
        <v>474</v>
      </c>
      <c r="F519">
        <v>2015</v>
      </c>
      <c r="G519" t="s">
        <v>395</v>
      </c>
      <c r="H519" t="s">
        <v>68</v>
      </c>
      <c r="I519" s="1">
        <v>1</v>
      </c>
      <c r="J519" t="str">
        <f t="shared" si="33"/>
        <v>IOI</v>
      </c>
      <c r="K519" t="str">
        <f t="shared" si="34"/>
        <v>PRH</v>
      </c>
      <c r="L519" t="str">
        <f t="shared" si="35"/>
        <v>OIL</v>
      </c>
    </row>
    <row r="520" spans="1:12" x14ac:dyDescent="0.45">
      <c r="A520" s="5" t="str">
        <f t="shared" si="32"/>
        <v>IOIPRHOIL2020</v>
      </c>
      <c r="B520" t="s">
        <v>384</v>
      </c>
      <c r="C520" t="s">
        <v>388</v>
      </c>
      <c r="D520" t="s">
        <v>493</v>
      </c>
      <c r="E520" t="s">
        <v>474</v>
      </c>
      <c r="F520">
        <v>2020</v>
      </c>
      <c r="G520" t="s">
        <v>395</v>
      </c>
      <c r="H520" t="s">
        <v>68</v>
      </c>
      <c r="I520" s="1">
        <v>0.96893922050000003</v>
      </c>
      <c r="J520" t="str">
        <f t="shared" si="33"/>
        <v>IOI</v>
      </c>
      <c r="K520" t="str">
        <f t="shared" si="34"/>
        <v>PRH</v>
      </c>
      <c r="L520" t="str">
        <f t="shared" si="35"/>
        <v>OIL</v>
      </c>
    </row>
    <row r="521" spans="1:12" x14ac:dyDescent="0.45">
      <c r="A521" s="5" t="str">
        <f t="shared" si="32"/>
        <v>IOIPRHOIL2025</v>
      </c>
      <c r="B521" t="s">
        <v>384</v>
      </c>
      <c r="C521" t="s">
        <v>388</v>
      </c>
      <c r="D521" t="s">
        <v>493</v>
      </c>
      <c r="E521" t="s">
        <v>474</v>
      </c>
      <c r="F521">
        <v>2025</v>
      </c>
      <c r="G521" t="s">
        <v>395</v>
      </c>
      <c r="H521" t="s">
        <v>68</v>
      </c>
      <c r="I521" s="1">
        <v>0.93450315240000004</v>
      </c>
      <c r="J521" t="str">
        <f t="shared" si="33"/>
        <v>IOI</v>
      </c>
      <c r="K521" t="str">
        <f t="shared" si="34"/>
        <v>PRH</v>
      </c>
      <c r="L521" t="str">
        <f t="shared" si="35"/>
        <v>OIL</v>
      </c>
    </row>
    <row r="522" spans="1:12" x14ac:dyDescent="0.45">
      <c r="A522" s="5" t="str">
        <f t="shared" si="32"/>
        <v>IOIPRHOIL2030</v>
      </c>
      <c r="B522" t="s">
        <v>384</v>
      </c>
      <c r="C522" t="s">
        <v>388</v>
      </c>
      <c r="D522" t="s">
        <v>493</v>
      </c>
      <c r="E522" t="s">
        <v>474</v>
      </c>
      <c r="F522">
        <v>2030</v>
      </c>
      <c r="G522" t="s">
        <v>395</v>
      </c>
      <c r="H522" t="s">
        <v>68</v>
      </c>
      <c r="I522" s="1">
        <v>0.88755512540000003</v>
      </c>
      <c r="J522" t="str">
        <f t="shared" si="33"/>
        <v>IOI</v>
      </c>
      <c r="K522" t="str">
        <f t="shared" si="34"/>
        <v>PRH</v>
      </c>
      <c r="L522" t="str">
        <f t="shared" si="35"/>
        <v>OIL</v>
      </c>
    </row>
    <row r="523" spans="1:12" x14ac:dyDescent="0.45">
      <c r="A523" s="5" t="str">
        <f t="shared" si="32"/>
        <v>IOIPRHOIL2035</v>
      </c>
      <c r="B523" t="s">
        <v>384</v>
      </c>
      <c r="C523" t="s">
        <v>388</v>
      </c>
      <c r="D523" t="s">
        <v>493</v>
      </c>
      <c r="E523" t="s">
        <v>474</v>
      </c>
      <c r="F523">
        <v>2035</v>
      </c>
      <c r="G523" t="s">
        <v>395</v>
      </c>
      <c r="H523" t="s">
        <v>68</v>
      </c>
      <c r="I523" s="1">
        <v>0.85764652590000001</v>
      </c>
      <c r="J523" t="str">
        <f t="shared" si="33"/>
        <v>IOI</v>
      </c>
      <c r="K523" t="str">
        <f t="shared" si="34"/>
        <v>PRH</v>
      </c>
      <c r="L523" t="str">
        <f t="shared" si="35"/>
        <v>OIL</v>
      </c>
    </row>
    <row r="524" spans="1:12" x14ac:dyDescent="0.45">
      <c r="A524" s="5" t="str">
        <f t="shared" si="32"/>
        <v>IOIPRHOIL2040</v>
      </c>
      <c r="B524" t="s">
        <v>384</v>
      </c>
      <c r="C524" t="s">
        <v>388</v>
      </c>
      <c r="D524" t="s">
        <v>493</v>
      </c>
      <c r="E524" t="s">
        <v>474</v>
      </c>
      <c r="F524">
        <v>2040</v>
      </c>
      <c r="G524" t="s">
        <v>395</v>
      </c>
      <c r="H524" t="s">
        <v>68</v>
      </c>
      <c r="I524" s="1">
        <v>0.82411066509999997</v>
      </c>
      <c r="J524" t="str">
        <f t="shared" si="33"/>
        <v>IOI</v>
      </c>
      <c r="K524" t="str">
        <f t="shared" si="34"/>
        <v>PRH</v>
      </c>
      <c r="L524" t="str">
        <f t="shared" si="35"/>
        <v>OIL</v>
      </c>
    </row>
    <row r="525" spans="1:12" x14ac:dyDescent="0.45">
      <c r="A525" s="5" t="str">
        <f t="shared" si="32"/>
        <v>IOIPRHOIL2045</v>
      </c>
      <c r="B525" t="s">
        <v>384</v>
      </c>
      <c r="C525" t="s">
        <v>388</v>
      </c>
      <c r="D525" t="s">
        <v>493</v>
      </c>
      <c r="E525" t="s">
        <v>474</v>
      </c>
      <c r="F525">
        <v>2045</v>
      </c>
      <c r="G525" t="s">
        <v>395</v>
      </c>
      <c r="H525" t="s">
        <v>68</v>
      </c>
      <c r="I525" s="1">
        <v>0.78890540870000003</v>
      </c>
      <c r="J525" t="str">
        <f t="shared" si="33"/>
        <v>IOI</v>
      </c>
      <c r="K525" t="str">
        <f t="shared" si="34"/>
        <v>PRH</v>
      </c>
      <c r="L525" t="str">
        <f t="shared" si="35"/>
        <v>OIL</v>
      </c>
    </row>
    <row r="526" spans="1:12" x14ac:dyDescent="0.45">
      <c r="A526" s="5" t="str">
        <f t="shared" si="32"/>
        <v>IOIPRHOIL2050</v>
      </c>
      <c r="B526" t="s">
        <v>384</v>
      </c>
      <c r="C526" t="s">
        <v>388</v>
      </c>
      <c r="D526" t="s">
        <v>493</v>
      </c>
      <c r="E526" t="s">
        <v>474</v>
      </c>
      <c r="F526">
        <v>2050</v>
      </c>
      <c r="G526" t="s">
        <v>395</v>
      </c>
      <c r="H526" t="s">
        <v>68</v>
      </c>
      <c r="I526" s="1">
        <v>0.75615072189999999</v>
      </c>
      <c r="J526" t="str">
        <f t="shared" si="33"/>
        <v>IOI</v>
      </c>
      <c r="K526" t="str">
        <f t="shared" si="34"/>
        <v>PRH</v>
      </c>
      <c r="L526" t="str">
        <f t="shared" si="35"/>
        <v>OIL</v>
      </c>
    </row>
    <row r="527" spans="1:12" x14ac:dyDescent="0.45">
      <c r="A527" s="5" t="str">
        <f t="shared" si="32"/>
        <v>IOIPRHOIL2055</v>
      </c>
      <c r="B527" t="s">
        <v>384</v>
      </c>
      <c r="C527" t="s">
        <v>388</v>
      </c>
      <c r="D527" t="s">
        <v>493</v>
      </c>
      <c r="E527" t="s">
        <v>474</v>
      </c>
      <c r="F527">
        <v>2055</v>
      </c>
      <c r="G527" t="s">
        <v>395</v>
      </c>
      <c r="H527" t="s">
        <v>68</v>
      </c>
      <c r="I527" s="1">
        <v>0.7316667107</v>
      </c>
      <c r="J527" t="str">
        <f t="shared" si="33"/>
        <v>IOI</v>
      </c>
      <c r="K527" t="str">
        <f t="shared" si="34"/>
        <v>PRH</v>
      </c>
      <c r="L527" t="str">
        <f t="shared" si="35"/>
        <v>OIL</v>
      </c>
    </row>
    <row r="528" spans="1:12" x14ac:dyDescent="0.45">
      <c r="A528" s="5" t="str">
        <f t="shared" si="32"/>
        <v>NCAP_COSTIOIMDRN/A2010</v>
      </c>
      <c r="B528" t="s">
        <v>384</v>
      </c>
      <c r="C528" t="s">
        <v>69</v>
      </c>
      <c r="D528" t="s">
        <v>494</v>
      </c>
      <c r="E528" t="s">
        <v>452</v>
      </c>
      <c r="F528">
        <v>2010</v>
      </c>
      <c r="G528" t="s">
        <v>61</v>
      </c>
      <c r="H528" t="s">
        <v>387</v>
      </c>
      <c r="I528" s="1">
        <v>34.956690161700003</v>
      </c>
      <c r="J528" t="str">
        <f t="shared" si="33"/>
        <v>IOI</v>
      </c>
      <c r="K528" t="str">
        <f t="shared" si="34"/>
        <v>MDR</v>
      </c>
      <c r="L528" t="str">
        <f t="shared" si="35"/>
        <v>N/A</v>
      </c>
    </row>
    <row r="529" spans="1:12" x14ac:dyDescent="0.45">
      <c r="A529" s="5" t="str">
        <f t="shared" si="32"/>
        <v>NCAP_FOMIOIMDRN/A2010</v>
      </c>
      <c r="B529" t="s">
        <v>384</v>
      </c>
      <c r="C529" t="s">
        <v>70</v>
      </c>
      <c r="D529" t="s">
        <v>494</v>
      </c>
      <c r="E529" t="s">
        <v>452</v>
      </c>
      <c r="F529">
        <v>2010</v>
      </c>
      <c r="G529" t="s">
        <v>61</v>
      </c>
      <c r="H529" t="s">
        <v>387</v>
      </c>
      <c r="I529" s="1">
        <v>3.4956690161999999</v>
      </c>
      <c r="J529" t="str">
        <f t="shared" si="33"/>
        <v>IOI</v>
      </c>
      <c r="K529" t="str">
        <f t="shared" si="34"/>
        <v>MDR</v>
      </c>
      <c r="L529" t="str">
        <f t="shared" si="35"/>
        <v>N/A</v>
      </c>
    </row>
    <row r="530" spans="1:12" x14ac:dyDescent="0.45">
      <c r="A530" s="5" t="str">
        <f t="shared" si="32"/>
        <v>NCAP_TLIFEIOIMDRN/A2010</v>
      </c>
      <c r="B530" t="s">
        <v>384</v>
      </c>
      <c r="C530" t="s">
        <v>71</v>
      </c>
      <c r="D530" t="s">
        <v>494</v>
      </c>
      <c r="E530" t="s">
        <v>452</v>
      </c>
      <c r="F530">
        <v>2010</v>
      </c>
      <c r="G530" t="s">
        <v>61</v>
      </c>
      <c r="H530" t="s">
        <v>68</v>
      </c>
      <c r="I530" s="1">
        <v>30</v>
      </c>
      <c r="J530" t="str">
        <f t="shared" si="33"/>
        <v>IOI</v>
      </c>
      <c r="K530" t="str">
        <f t="shared" si="34"/>
        <v>MDR</v>
      </c>
      <c r="L530" t="str">
        <f t="shared" si="35"/>
        <v>N/A</v>
      </c>
    </row>
    <row r="531" spans="1:12" x14ac:dyDescent="0.45">
      <c r="A531" s="5" t="str">
        <f t="shared" si="32"/>
        <v>IOIMDRN/A2010</v>
      </c>
      <c r="B531" t="s">
        <v>384</v>
      </c>
      <c r="C531" t="s">
        <v>388</v>
      </c>
      <c r="D531" t="s">
        <v>494</v>
      </c>
      <c r="E531" t="s">
        <v>452</v>
      </c>
      <c r="F531">
        <v>2010</v>
      </c>
      <c r="G531" t="s">
        <v>61</v>
      </c>
      <c r="H531" t="s">
        <v>68</v>
      </c>
      <c r="I531" s="1">
        <v>1</v>
      </c>
      <c r="J531" t="str">
        <f t="shared" si="33"/>
        <v>IOI</v>
      </c>
      <c r="K531" t="str">
        <f t="shared" si="34"/>
        <v>MDR</v>
      </c>
      <c r="L531" t="str">
        <f t="shared" si="35"/>
        <v>N/A</v>
      </c>
    </row>
    <row r="532" spans="1:12" x14ac:dyDescent="0.45">
      <c r="A532" s="5" t="str">
        <f t="shared" si="32"/>
        <v>IOIMDRN/A2011</v>
      </c>
      <c r="B532" t="s">
        <v>384</v>
      </c>
      <c r="C532" t="s">
        <v>388</v>
      </c>
      <c r="D532" t="s">
        <v>494</v>
      </c>
      <c r="E532" t="s">
        <v>452</v>
      </c>
      <c r="F532">
        <v>2011</v>
      </c>
      <c r="G532" t="s">
        <v>61</v>
      </c>
      <c r="H532" t="s">
        <v>68</v>
      </c>
      <c r="I532" s="1">
        <v>1</v>
      </c>
      <c r="J532" t="str">
        <f t="shared" si="33"/>
        <v>IOI</v>
      </c>
      <c r="K532" t="str">
        <f t="shared" si="34"/>
        <v>MDR</v>
      </c>
      <c r="L532" t="str">
        <f t="shared" si="35"/>
        <v>N/A</v>
      </c>
    </row>
    <row r="533" spans="1:12" x14ac:dyDescent="0.45">
      <c r="A533" s="5" t="str">
        <f t="shared" si="32"/>
        <v>IOIMDRN/A2015</v>
      </c>
      <c r="B533" t="s">
        <v>384</v>
      </c>
      <c r="C533" t="s">
        <v>388</v>
      </c>
      <c r="D533" t="s">
        <v>494</v>
      </c>
      <c r="E533" t="s">
        <v>452</v>
      </c>
      <c r="F533">
        <v>2015</v>
      </c>
      <c r="G533" t="s">
        <v>61</v>
      </c>
      <c r="H533" t="s">
        <v>68</v>
      </c>
      <c r="I533" s="1">
        <v>1</v>
      </c>
      <c r="J533" t="str">
        <f t="shared" si="33"/>
        <v>IOI</v>
      </c>
      <c r="K533" t="str">
        <f t="shared" si="34"/>
        <v>MDR</v>
      </c>
      <c r="L533" t="str">
        <f t="shared" si="35"/>
        <v>N/A</v>
      </c>
    </row>
    <row r="534" spans="1:12" x14ac:dyDescent="0.45">
      <c r="A534" s="5" t="str">
        <f t="shared" si="32"/>
        <v>IOIMDRN/A2020</v>
      </c>
      <c r="B534" t="s">
        <v>384</v>
      </c>
      <c r="C534" t="s">
        <v>388</v>
      </c>
      <c r="D534" t="s">
        <v>494</v>
      </c>
      <c r="E534" t="s">
        <v>452</v>
      </c>
      <c r="F534">
        <v>2020</v>
      </c>
      <c r="G534" t="s">
        <v>61</v>
      </c>
      <c r="H534" t="s">
        <v>68</v>
      </c>
      <c r="I534" s="1">
        <v>0.96893922050000003</v>
      </c>
      <c r="J534" t="str">
        <f t="shared" si="33"/>
        <v>IOI</v>
      </c>
      <c r="K534" t="str">
        <f t="shared" si="34"/>
        <v>MDR</v>
      </c>
      <c r="L534" t="str">
        <f t="shared" si="35"/>
        <v>N/A</v>
      </c>
    </row>
    <row r="535" spans="1:12" x14ac:dyDescent="0.45">
      <c r="A535" s="5" t="str">
        <f t="shared" si="32"/>
        <v>IOIMDRN/A2025</v>
      </c>
      <c r="B535" t="s">
        <v>384</v>
      </c>
      <c r="C535" t="s">
        <v>388</v>
      </c>
      <c r="D535" t="s">
        <v>494</v>
      </c>
      <c r="E535" t="s">
        <v>452</v>
      </c>
      <c r="F535">
        <v>2025</v>
      </c>
      <c r="G535" t="s">
        <v>61</v>
      </c>
      <c r="H535" t="s">
        <v>68</v>
      </c>
      <c r="I535" s="1">
        <v>0.93450315240000004</v>
      </c>
      <c r="J535" t="str">
        <f t="shared" si="33"/>
        <v>IOI</v>
      </c>
      <c r="K535" t="str">
        <f t="shared" si="34"/>
        <v>MDR</v>
      </c>
      <c r="L535" t="str">
        <f t="shared" si="35"/>
        <v>N/A</v>
      </c>
    </row>
    <row r="536" spans="1:12" x14ac:dyDescent="0.45">
      <c r="A536" s="5" t="str">
        <f t="shared" si="32"/>
        <v>IOIMDRN/A2030</v>
      </c>
      <c r="B536" t="s">
        <v>384</v>
      </c>
      <c r="C536" t="s">
        <v>388</v>
      </c>
      <c r="D536" t="s">
        <v>494</v>
      </c>
      <c r="E536" t="s">
        <v>452</v>
      </c>
      <c r="F536">
        <v>2030</v>
      </c>
      <c r="G536" t="s">
        <v>61</v>
      </c>
      <c r="H536" t="s">
        <v>68</v>
      </c>
      <c r="I536" s="1">
        <v>0.88755512540000003</v>
      </c>
      <c r="J536" t="str">
        <f t="shared" si="33"/>
        <v>IOI</v>
      </c>
      <c r="K536" t="str">
        <f t="shared" si="34"/>
        <v>MDR</v>
      </c>
      <c r="L536" t="str">
        <f t="shared" si="35"/>
        <v>N/A</v>
      </c>
    </row>
    <row r="537" spans="1:12" x14ac:dyDescent="0.45">
      <c r="A537" s="5" t="str">
        <f t="shared" si="32"/>
        <v>IOIMDRN/A2035</v>
      </c>
      <c r="B537" t="s">
        <v>384</v>
      </c>
      <c r="C537" t="s">
        <v>388</v>
      </c>
      <c r="D537" t="s">
        <v>494</v>
      </c>
      <c r="E537" t="s">
        <v>452</v>
      </c>
      <c r="F537">
        <v>2035</v>
      </c>
      <c r="G537" t="s">
        <v>61</v>
      </c>
      <c r="H537" t="s">
        <v>68</v>
      </c>
      <c r="I537" s="1">
        <v>0.85764652590000001</v>
      </c>
      <c r="J537" t="str">
        <f t="shared" si="33"/>
        <v>IOI</v>
      </c>
      <c r="K537" t="str">
        <f t="shared" si="34"/>
        <v>MDR</v>
      </c>
      <c r="L537" t="str">
        <f t="shared" si="35"/>
        <v>N/A</v>
      </c>
    </row>
    <row r="538" spans="1:12" x14ac:dyDescent="0.45">
      <c r="A538" s="5" t="str">
        <f t="shared" si="32"/>
        <v>IOIMDRN/A2040</v>
      </c>
      <c r="B538" t="s">
        <v>384</v>
      </c>
      <c r="C538" t="s">
        <v>388</v>
      </c>
      <c r="D538" t="s">
        <v>494</v>
      </c>
      <c r="E538" t="s">
        <v>452</v>
      </c>
      <c r="F538">
        <v>2040</v>
      </c>
      <c r="G538" t="s">
        <v>61</v>
      </c>
      <c r="H538" t="s">
        <v>68</v>
      </c>
      <c r="I538" s="1">
        <v>0.82411066509999997</v>
      </c>
      <c r="J538" t="str">
        <f t="shared" si="33"/>
        <v>IOI</v>
      </c>
      <c r="K538" t="str">
        <f t="shared" si="34"/>
        <v>MDR</v>
      </c>
      <c r="L538" t="str">
        <f t="shared" si="35"/>
        <v>N/A</v>
      </c>
    </row>
    <row r="539" spans="1:12" x14ac:dyDescent="0.45">
      <c r="A539" s="5" t="str">
        <f t="shared" si="32"/>
        <v>IOIMDRN/A2045</v>
      </c>
      <c r="B539" t="s">
        <v>384</v>
      </c>
      <c r="C539" t="s">
        <v>388</v>
      </c>
      <c r="D539" t="s">
        <v>494</v>
      </c>
      <c r="E539" t="s">
        <v>452</v>
      </c>
      <c r="F539">
        <v>2045</v>
      </c>
      <c r="G539" t="s">
        <v>61</v>
      </c>
      <c r="H539" t="s">
        <v>68</v>
      </c>
      <c r="I539" s="1">
        <v>0.78890540870000003</v>
      </c>
      <c r="J539" t="str">
        <f t="shared" si="33"/>
        <v>IOI</v>
      </c>
      <c r="K539" t="str">
        <f t="shared" si="34"/>
        <v>MDR</v>
      </c>
      <c r="L539" t="str">
        <f t="shared" si="35"/>
        <v>N/A</v>
      </c>
    </row>
    <row r="540" spans="1:12" x14ac:dyDescent="0.45">
      <c r="A540" s="5" t="str">
        <f t="shared" si="32"/>
        <v>IOIMDRN/A2050</v>
      </c>
      <c r="B540" t="s">
        <v>384</v>
      </c>
      <c r="C540" t="s">
        <v>388</v>
      </c>
      <c r="D540" t="s">
        <v>494</v>
      </c>
      <c r="E540" t="s">
        <v>452</v>
      </c>
      <c r="F540">
        <v>2050</v>
      </c>
      <c r="G540" t="s">
        <v>61</v>
      </c>
      <c r="H540" t="s">
        <v>68</v>
      </c>
      <c r="I540" s="1">
        <v>0.75615072189999999</v>
      </c>
      <c r="J540" t="str">
        <f t="shared" si="33"/>
        <v>IOI</v>
      </c>
      <c r="K540" t="str">
        <f t="shared" si="34"/>
        <v>MDR</v>
      </c>
      <c r="L540" t="str">
        <f t="shared" si="35"/>
        <v>N/A</v>
      </c>
    </row>
    <row r="541" spans="1:12" x14ac:dyDescent="0.45">
      <c r="A541" s="5" t="str">
        <f t="shared" si="32"/>
        <v>IOIMDRN/A2055</v>
      </c>
      <c r="B541" t="s">
        <v>384</v>
      </c>
      <c r="C541" t="s">
        <v>388</v>
      </c>
      <c r="D541" t="s">
        <v>494</v>
      </c>
      <c r="E541" t="s">
        <v>452</v>
      </c>
      <c r="F541">
        <v>2055</v>
      </c>
      <c r="G541" t="s">
        <v>61</v>
      </c>
      <c r="H541" t="s">
        <v>68</v>
      </c>
      <c r="I541" s="1">
        <v>0.7316667107</v>
      </c>
      <c r="J541" t="str">
        <f t="shared" si="33"/>
        <v>IOI</v>
      </c>
      <c r="K541" t="str">
        <f t="shared" si="34"/>
        <v>MDR</v>
      </c>
      <c r="L541" t="str">
        <f t="shared" si="35"/>
        <v>N/A</v>
      </c>
    </row>
    <row r="542" spans="1:12" x14ac:dyDescent="0.45">
      <c r="A542" s="5" t="str">
        <f t="shared" si="32"/>
        <v>ACT_COSTIISSTMNGA2015</v>
      </c>
      <c r="B542" t="s">
        <v>384</v>
      </c>
      <c r="C542" t="s">
        <v>67</v>
      </c>
      <c r="D542" t="s">
        <v>495</v>
      </c>
      <c r="E542" t="s">
        <v>394</v>
      </c>
      <c r="F542">
        <v>2015</v>
      </c>
      <c r="G542" t="s">
        <v>58</v>
      </c>
      <c r="H542" t="s">
        <v>387</v>
      </c>
      <c r="I542" s="1">
        <v>0.17414847289999999</v>
      </c>
      <c r="J542" t="str">
        <f t="shared" si="33"/>
        <v>IIS</v>
      </c>
      <c r="K542" t="str">
        <f t="shared" si="34"/>
        <v>STM</v>
      </c>
      <c r="L542" t="str">
        <f t="shared" si="35"/>
        <v>NGA</v>
      </c>
    </row>
    <row r="543" spans="1:12" x14ac:dyDescent="0.45">
      <c r="A543" s="5" t="str">
        <f t="shared" si="32"/>
        <v>ACT_COSTIISSTMNGA2055</v>
      </c>
      <c r="B543" t="s">
        <v>384</v>
      </c>
      <c r="C543" t="s">
        <v>67</v>
      </c>
      <c r="D543" t="s">
        <v>495</v>
      </c>
      <c r="E543" t="s">
        <v>394</v>
      </c>
      <c r="F543">
        <v>2055</v>
      </c>
      <c r="G543" t="s">
        <v>58</v>
      </c>
      <c r="H543" t="s">
        <v>387</v>
      </c>
      <c r="I543" s="1">
        <v>0.17414847289999999</v>
      </c>
      <c r="J543" t="str">
        <f t="shared" si="33"/>
        <v>IIS</v>
      </c>
      <c r="K543" t="str">
        <f t="shared" si="34"/>
        <v>STM</v>
      </c>
      <c r="L543" t="str">
        <f t="shared" si="35"/>
        <v>NGA</v>
      </c>
    </row>
    <row r="544" spans="1:12" x14ac:dyDescent="0.45">
      <c r="A544" s="5" t="str">
        <f t="shared" si="32"/>
        <v>NCAP_COSTIISSTMNGA2010</v>
      </c>
      <c r="B544" t="s">
        <v>384</v>
      </c>
      <c r="C544" t="s">
        <v>69</v>
      </c>
      <c r="D544" t="s">
        <v>495</v>
      </c>
      <c r="E544" t="s">
        <v>394</v>
      </c>
      <c r="F544">
        <v>2010</v>
      </c>
      <c r="G544" t="s">
        <v>58</v>
      </c>
      <c r="H544" t="s">
        <v>387</v>
      </c>
      <c r="I544" s="1">
        <v>3.4417673447000001</v>
      </c>
      <c r="J544" t="str">
        <f t="shared" si="33"/>
        <v>IIS</v>
      </c>
      <c r="K544" t="str">
        <f t="shared" si="34"/>
        <v>STM</v>
      </c>
      <c r="L544" t="str">
        <f t="shared" si="35"/>
        <v>NGA</v>
      </c>
    </row>
    <row r="545" spans="1:12" x14ac:dyDescent="0.45">
      <c r="A545" s="5" t="str">
        <f t="shared" si="32"/>
        <v>NCAP_FOMIISSTMNGA2010</v>
      </c>
      <c r="B545" t="s">
        <v>384</v>
      </c>
      <c r="C545" t="s">
        <v>70</v>
      </c>
      <c r="D545" t="s">
        <v>495</v>
      </c>
      <c r="E545" t="s">
        <v>394</v>
      </c>
      <c r="F545">
        <v>2010</v>
      </c>
      <c r="G545" t="s">
        <v>58</v>
      </c>
      <c r="H545" t="s">
        <v>387</v>
      </c>
      <c r="I545" s="1">
        <v>0.58846372889999998</v>
      </c>
      <c r="J545" t="str">
        <f t="shared" si="33"/>
        <v>IIS</v>
      </c>
      <c r="K545" t="str">
        <f t="shared" si="34"/>
        <v>STM</v>
      </c>
      <c r="L545" t="str">
        <f t="shared" si="35"/>
        <v>NGA</v>
      </c>
    </row>
    <row r="546" spans="1:12" x14ac:dyDescent="0.45">
      <c r="A546" s="5" t="str">
        <f t="shared" si="32"/>
        <v>NCAP_TLIFEIISSTMNGA2010</v>
      </c>
      <c r="B546" t="s">
        <v>384</v>
      </c>
      <c r="C546" t="s">
        <v>71</v>
      </c>
      <c r="D546" t="s">
        <v>495</v>
      </c>
      <c r="E546" t="s">
        <v>394</v>
      </c>
      <c r="F546">
        <v>2010</v>
      </c>
      <c r="G546" t="s">
        <v>58</v>
      </c>
      <c r="H546" t="s">
        <v>68</v>
      </c>
      <c r="I546" s="1">
        <v>50</v>
      </c>
      <c r="J546" t="str">
        <f t="shared" si="33"/>
        <v>IIS</v>
      </c>
      <c r="K546" t="str">
        <f t="shared" si="34"/>
        <v>STM</v>
      </c>
      <c r="L546" t="str">
        <f t="shared" si="35"/>
        <v>NGA</v>
      </c>
    </row>
    <row r="547" spans="1:12" x14ac:dyDescent="0.45">
      <c r="A547" s="5" t="str">
        <f t="shared" si="32"/>
        <v>IISSTMNGA2010</v>
      </c>
      <c r="B547" t="s">
        <v>384</v>
      </c>
      <c r="C547" t="s">
        <v>388</v>
      </c>
      <c r="D547" t="s">
        <v>495</v>
      </c>
      <c r="E547" t="s">
        <v>394</v>
      </c>
      <c r="F547">
        <v>2010</v>
      </c>
      <c r="G547" t="s">
        <v>58</v>
      </c>
      <c r="H547" t="s">
        <v>68</v>
      </c>
      <c r="I547" s="1">
        <v>1.2578616352000001</v>
      </c>
      <c r="J547" t="str">
        <f t="shared" si="33"/>
        <v>IIS</v>
      </c>
      <c r="K547" t="str">
        <f t="shared" si="34"/>
        <v>STM</v>
      </c>
      <c r="L547" t="str">
        <f t="shared" si="35"/>
        <v>NGA</v>
      </c>
    </row>
    <row r="548" spans="1:12" x14ac:dyDescent="0.45">
      <c r="A548" s="5" t="str">
        <f t="shared" si="32"/>
        <v>ACT_COSTIOISTMOIL2015</v>
      </c>
      <c r="B548" t="s">
        <v>384</v>
      </c>
      <c r="C548" t="s">
        <v>67</v>
      </c>
      <c r="D548" t="s">
        <v>496</v>
      </c>
      <c r="E548" t="s">
        <v>497</v>
      </c>
      <c r="F548">
        <v>2015</v>
      </c>
      <c r="G548" t="s">
        <v>395</v>
      </c>
      <c r="H548" t="s">
        <v>387</v>
      </c>
      <c r="I548" s="1">
        <v>0.15191731789999999</v>
      </c>
      <c r="J548" t="str">
        <f t="shared" si="33"/>
        <v>IOI</v>
      </c>
      <c r="K548" t="str">
        <f t="shared" si="34"/>
        <v>STM</v>
      </c>
      <c r="L548" t="str">
        <f t="shared" si="35"/>
        <v>OIL</v>
      </c>
    </row>
    <row r="549" spans="1:12" x14ac:dyDescent="0.45">
      <c r="A549" s="5" t="str">
        <f t="shared" si="32"/>
        <v>ACT_COSTIOISTMOIL2055</v>
      </c>
      <c r="B549" t="s">
        <v>384</v>
      </c>
      <c r="C549" t="s">
        <v>67</v>
      </c>
      <c r="D549" t="s">
        <v>496</v>
      </c>
      <c r="E549" t="s">
        <v>497</v>
      </c>
      <c r="F549">
        <v>2055</v>
      </c>
      <c r="G549" t="s">
        <v>395</v>
      </c>
      <c r="H549" t="s">
        <v>387</v>
      </c>
      <c r="I549" s="1">
        <v>0.15191731789999999</v>
      </c>
      <c r="J549" t="str">
        <f t="shared" si="33"/>
        <v>IOI</v>
      </c>
      <c r="K549" t="str">
        <f t="shared" si="34"/>
        <v>STM</v>
      </c>
      <c r="L549" t="str">
        <f t="shared" si="35"/>
        <v>OIL</v>
      </c>
    </row>
    <row r="550" spans="1:12" x14ac:dyDescent="0.45">
      <c r="A550" s="5" t="str">
        <f t="shared" si="32"/>
        <v>NCAP_COSTIOISTMOIL2010</v>
      </c>
      <c r="B550" t="s">
        <v>384</v>
      </c>
      <c r="C550" t="s">
        <v>69</v>
      </c>
      <c r="D550" t="s">
        <v>496</v>
      </c>
      <c r="E550" t="s">
        <v>497</v>
      </c>
      <c r="F550">
        <v>2010</v>
      </c>
      <c r="G550" t="s">
        <v>395</v>
      </c>
      <c r="H550" t="s">
        <v>387</v>
      </c>
      <c r="I550" s="1">
        <v>3.6066050195999999</v>
      </c>
      <c r="J550" t="str">
        <f t="shared" si="33"/>
        <v>IOI</v>
      </c>
      <c r="K550" t="str">
        <f t="shared" si="34"/>
        <v>STM</v>
      </c>
      <c r="L550" t="str">
        <f t="shared" si="35"/>
        <v>OIL</v>
      </c>
    </row>
    <row r="551" spans="1:12" x14ac:dyDescent="0.45">
      <c r="A551" s="5" t="str">
        <f t="shared" si="32"/>
        <v>NCAP_FOMIOISTMOIL2010</v>
      </c>
      <c r="B551" t="s">
        <v>384</v>
      </c>
      <c r="C551" t="s">
        <v>70</v>
      </c>
      <c r="D551" t="s">
        <v>496</v>
      </c>
      <c r="E551" t="s">
        <v>497</v>
      </c>
      <c r="F551">
        <v>2010</v>
      </c>
      <c r="G551" t="s">
        <v>395</v>
      </c>
      <c r="H551" t="s">
        <v>387</v>
      </c>
      <c r="I551" s="1">
        <v>0.65384858769999998</v>
      </c>
      <c r="J551" t="str">
        <f t="shared" si="33"/>
        <v>IOI</v>
      </c>
      <c r="K551" t="str">
        <f t="shared" si="34"/>
        <v>STM</v>
      </c>
      <c r="L551" t="str">
        <f t="shared" si="35"/>
        <v>OIL</v>
      </c>
    </row>
    <row r="552" spans="1:12" x14ac:dyDescent="0.45">
      <c r="A552" s="5" t="str">
        <f t="shared" si="32"/>
        <v>NCAP_TLIFEIOISTMOIL2010</v>
      </c>
      <c r="B552" t="s">
        <v>384</v>
      </c>
      <c r="C552" t="s">
        <v>71</v>
      </c>
      <c r="D552" t="s">
        <v>496</v>
      </c>
      <c r="E552" t="s">
        <v>497</v>
      </c>
      <c r="F552">
        <v>2010</v>
      </c>
      <c r="G552" t="s">
        <v>395</v>
      </c>
      <c r="H552" t="s">
        <v>68</v>
      </c>
      <c r="I552" s="1">
        <v>50</v>
      </c>
      <c r="J552" t="str">
        <f t="shared" si="33"/>
        <v>IOI</v>
      </c>
      <c r="K552" t="str">
        <f t="shared" si="34"/>
        <v>STM</v>
      </c>
      <c r="L552" t="str">
        <f t="shared" si="35"/>
        <v>OIL</v>
      </c>
    </row>
    <row r="553" spans="1:12" x14ac:dyDescent="0.45">
      <c r="A553" s="5" t="str">
        <f t="shared" si="32"/>
        <v>IOISTMOIL2010</v>
      </c>
      <c r="B553" t="s">
        <v>384</v>
      </c>
      <c r="C553" t="s">
        <v>388</v>
      </c>
      <c r="D553" t="s">
        <v>496</v>
      </c>
      <c r="E553" t="s">
        <v>497</v>
      </c>
      <c r="F553">
        <v>2010</v>
      </c>
      <c r="G553" t="s">
        <v>395</v>
      </c>
      <c r="H553" t="s">
        <v>68</v>
      </c>
      <c r="I553" s="1">
        <v>1.6420361247999999</v>
      </c>
      <c r="J553" t="str">
        <f t="shared" si="33"/>
        <v>IOI</v>
      </c>
      <c r="K553" t="str">
        <f t="shared" si="34"/>
        <v>STM</v>
      </c>
      <c r="L553" t="str">
        <f t="shared" si="35"/>
        <v>OIL</v>
      </c>
    </row>
    <row r="554" spans="1:12" x14ac:dyDescent="0.45">
      <c r="A554" s="5" t="str">
        <f t="shared" si="32"/>
        <v>NCAP_COSTIFPPRHELC2010</v>
      </c>
      <c r="B554" t="s">
        <v>384</v>
      </c>
      <c r="C554" t="s">
        <v>69</v>
      </c>
      <c r="D554" t="s">
        <v>498</v>
      </c>
      <c r="E554" t="s">
        <v>410</v>
      </c>
      <c r="F554">
        <v>2010</v>
      </c>
      <c r="G554" t="s">
        <v>429</v>
      </c>
      <c r="H554" t="s">
        <v>387</v>
      </c>
      <c r="I554" s="1">
        <v>24.534008713599999</v>
      </c>
      <c r="J554" t="str">
        <f t="shared" si="33"/>
        <v>IFP</v>
      </c>
      <c r="K554" t="str">
        <f t="shared" si="34"/>
        <v>PRH</v>
      </c>
      <c r="L554" t="str">
        <f t="shared" si="35"/>
        <v>ELC</v>
      </c>
    </row>
    <row r="555" spans="1:12" x14ac:dyDescent="0.45">
      <c r="A555" s="5" t="str">
        <f t="shared" si="32"/>
        <v>NCAP_FOMIFPPRHELC2010</v>
      </c>
      <c r="B555" t="s">
        <v>384</v>
      </c>
      <c r="C555" t="s">
        <v>70</v>
      </c>
      <c r="D555" t="s">
        <v>498</v>
      </c>
      <c r="E555" t="s">
        <v>410</v>
      </c>
      <c r="F555">
        <v>2010</v>
      </c>
      <c r="G555" t="s">
        <v>429</v>
      </c>
      <c r="H555" t="s">
        <v>387</v>
      </c>
      <c r="I555" s="1">
        <v>2.4534008714</v>
      </c>
      <c r="J555" t="str">
        <f t="shared" si="33"/>
        <v>IFP</v>
      </c>
      <c r="K555" t="str">
        <f t="shared" si="34"/>
        <v>PRH</v>
      </c>
      <c r="L555" t="str">
        <f t="shared" si="35"/>
        <v>ELC</v>
      </c>
    </row>
    <row r="556" spans="1:12" x14ac:dyDescent="0.45">
      <c r="A556" s="5" t="str">
        <f t="shared" si="32"/>
        <v>NCAP_TLIFEIFPPRHELC2010</v>
      </c>
      <c r="B556" t="s">
        <v>384</v>
      </c>
      <c r="C556" t="s">
        <v>71</v>
      </c>
      <c r="D556" t="s">
        <v>498</v>
      </c>
      <c r="E556" t="s">
        <v>410</v>
      </c>
      <c r="F556">
        <v>2010</v>
      </c>
      <c r="G556" t="s">
        <v>429</v>
      </c>
      <c r="H556" t="s">
        <v>68</v>
      </c>
      <c r="I556" s="1">
        <v>30</v>
      </c>
      <c r="J556" t="str">
        <f t="shared" si="33"/>
        <v>IFP</v>
      </c>
      <c r="K556" t="str">
        <f t="shared" si="34"/>
        <v>PRH</v>
      </c>
      <c r="L556" t="str">
        <f t="shared" si="35"/>
        <v>ELC</v>
      </c>
    </row>
    <row r="557" spans="1:12" x14ac:dyDescent="0.45">
      <c r="A557" s="5" t="str">
        <f t="shared" si="32"/>
        <v>IFPPRHELC2010</v>
      </c>
      <c r="B557" t="s">
        <v>384</v>
      </c>
      <c r="C557" t="s">
        <v>388</v>
      </c>
      <c r="D557" t="s">
        <v>498</v>
      </c>
      <c r="E557" t="s">
        <v>410</v>
      </c>
      <c r="F557">
        <v>2010</v>
      </c>
      <c r="G557" t="s">
        <v>429</v>
      </c>
      <c r="H557" t="s">
        <v>68</v>
      </c>
      <c r="I557" s="1">
        <v>1</v>
      </c>
      <c r="J557" t="str">
        <f t="shared" si="33"/>
        <v>IFP</v>
      </c>
      <c r="K557" t="str">
        <f t="shared" si="34"/>
        <v>PRH</v>
      </c>
      <c r="L557" t="str">
        <f t="shared" si="35"/>
        <v>ELC</v>
      </c>
    </row>
    <row r="558" spans="1:12" x14ac:dyDescent="0.45">
      <c r="A558" s="5" t="str">
        <f t="shared" si="32"/>
        <v>IFPPRHELC2011</v>
      </c>
      <c r="B558" t="s">
        <v>384</v>
      </c>
      <c r="C558" t="s">
        <v>388</v>
      </c>
      <c r="D558" t="s">
        <v>498</v>
      </c>
      <c r="E558" t="s">
        <v>410</v>
      </c>
      <c r="F558">
        <v>2011</v>
      </c>
      <c r="G558" t="s">
        <v>429</v>
      </c>
      <c r="H558" t="s">
        <v>68</v>
      </c>
      <c r="I558" s="1">
        <v>1</v>
      </c>
      <c r="J558" t="str">
        <f t="shared" si="33"/>
        <v>IFP</v>
      </c>
      <c r="K558" t="str">
        <f t="shared" si="34"/>
        <v>PRH</v>
      </c>
      <c r="L558" t="str">
        <f t="shared" si="35"/>
        <v>ELC</v>
      </c>
    </row>
    <row r="559" spans="1:12" x14ac:dyDescent="0.45">
      <c r="A559" s="5" t="str">
        <f t="shared" si="32"/>
        <v>IFPPRHELC2015</v>
      </c>
      <c r="B559" t="s">
        <v>384</v>
      </c>
      <c r="C559" t="s">
        <v>388</v>
      </c>
      <c r="D559" t="s">
        <v>498</v>
      </c>
      <c r="E559" t="s">
        <v>410</v>
      </c>
      <c r="F559">
        <v>2015</v>
      </c>
      <c r="G559" t="s">
        <v>429</v>
      </c>
      <c r="H559" t="s">
        <v>68</v>
      </c>
      <c r="I559" s="1">
        <v>1</v>
      </c>
      <c r="J559" t="str">
        <f t="shared" si="33"/>
        <v>IFP</v>
      </c>
      <c r="K559" t="str">
        <f t="shared" si="34"/>
        <v>PRH</v>
      </c>
      <c r="L559" t="str">
        <f t="shared" si="35"/>
        <v>ELC</v>
      </c>
    </row>
    <row r="560" spans="1:12" x14ac:dyDescent="0.45">
      <c r="A560" s="5" t="str">
        <f t="shared" si="32"/>
        <v>IFPPRHELC2020</v>
      </c>
      <c r="B560" t="s">
        <v>384</v>
      </c>
      <c r="C560" t="s">
        <v>388</v>
      </c>
      <c r="D560" t="s">
        <v>498</v>
      </c>
      <c r="E560" t="s">
        <v>410</v>
      </c>
      <c r="F560">
        <v>2020</v>
      </c>
      <c r="G560" t="s">
        <v>429</v>
      </c>
      <c r="H560" t="s">
        <v>68</v>
      </c>
      <c r="I560" s="1">
        <v>0.90545103459999998</v>
      </c>
      <c r="J560" t="str">
        <f t="shared" si="33"/>
        <v>IFP</v>
      </c>
      <c r="K560" t="str">
        <f t="shared" si="34"/>
        <v>PRH</v>
      </c>
      <c r="L560" t="str">
        <f t="shared" si="35"/>
        <v>ELC</v>
      </c>
    </row>
    <row r="561" spans="1:12" x14ac:dyDescent="0.45">
      <c r="A561" s="5" t="str">
        <f t="shared" si="32"/>
        <v>IFPPRHELC2025</v>
      </c>
      <c r="B561" t="s">
        <v>384</v>
      </c>
      <c r="C561" t="s">
        <v>388</v>
      </c>
      <c r="D561" t="s">
        <v>498</v>
      </c>
      <c r="E561" t="s">
        <v>410</v>
      </c>
      <c r="F561">
        <v>2025</v>
      </c>
      <c r="G561" t="s">
        <v>429</v>
      </c>
      <c r="H561" t="s">
        <v>68</v>
      </c>
      <c r="I561" s="1">
        <v>0.89881305160000002</v>
      </c>
      <c r="J561" t="str">
        <f t="shared" si="33"/>
        <v>IFP</v>
      </c>
      <c r="K561" t="str">
        <f t="shared" si="34"/>
        <v>PRH</v>
      </c>
      <c r="L561" t="str">
        <f t="shared" si="35"/>
        <v>ELC</v>
      </c>
    </row>
    <row r="562" spans="1:12" x14ac:dyDescent="0.45">
      <c r="A562" s="5" t="str">
        <f t="shared" si="32"/>
        <v>IFPPRHELC2030</v>
      </c>
      <c r="B562" t="s">
        <v>384</v>
      </c>
      <c r="C562" t="s">
        <v>388</v>
      </c>
      <c r="D562" t="s">
        <v>498</v>
      </c>
      <c r="E562" t="s">
        <v>410</v>
      </c>
      <c r="F562">
        <v>2030</v>
      </c>
      <c r="G562" t="s">
        <v>429</v>
      </c>
      <c r="H562" t="s">
        <v>68</v>
      </c>
      <c r="I562" s="1">
        <v>0.88758746300000002</v>
      </c>
      <c r="J562" t="str">
        <f t="shared" si="33"/>
        <v>IFP</v>
      </c>
      <c r="K562" t="str">
        <f t="shared" si="34"/>
        <v>PRH</v>
      </c>
      <c r="L562" t="str">
        <f t="shared" si="35"/>
        <v>ELC</v>
      </c>
    </row>
    <row r="563" spans="1:12" x14ac:dyDescent="0.45">
      <c r="A563" s="5" t="str">
        <f t="shared" si="32"/>
        <v>IFPPRHELC2035</v>
      </c>
      <c r="B563" t="s">
        <v>384</v>
      </c>
      <c r="C563" t="s">
        <v>388</v>
      </c>
      <c r="D563" t="s">
        <v>498</v>
      </c>
      <c r="E563" t="s">
        <v>410</v>
      </c>
      <c r="F563">
        <v>2035</v>
      </c>
      <c r="G563" t="s">
        <v>429</v>
      </c>
      <c r="H563" t="s">
        <v>68</v>
      </c>
      <c r="I563" s="1">
        <v>0.87397710390000005</v>
      </c>
      <c r="J563" t="str">
        <f t="shared" si="33"/>
        <v>IFP</v>
      </c>
      <c r="K563" t="str">
        <f t="shared" si="34"/>
        <v>PRH</v>
      </c>
      <c r="L563" t="str">
        <f t="shared" si="35"/>
        <v>ELC</v>
      </c>
    </row>
    <row r="564" spans="1:12" x14ac:dyDescent="0.45">
      <c r="A564" s="5" t="str">
        <f t="shared" si="32"/>
        <v>IFPPRHELC2040</v>
      </c>
      <c r="B564" t="s">
        <v>384</v>
      </c>
      <c r="C564" t="s">
        <v>388</v>
      </c>
      <c r="D564" t="s">
        <v>498</v>
      </c>
      <c r="E564" t="s">
        <v>410</v>
      </c>
      <c r="F564">
        <v>2040</v>
      </c>
      <c r="G564" t="s">
        <v>429</v>
      </c>
      <c r="H564" t="s">
        <v>68</v>
      </c>
      <c r="I564" s="1">
        <v>0.85957260170000005</v>
      </c>
      <c r="J564" t="str">
        <f t="shared" si="33"/>
        <v>IFP</v>
      </c>
      <c r="K564" t="str">
        <f t="shared" si="34"/>
        <v>PRH</v>
      </c>
      <c r="L564" t="str">
        <f t="shared" si="35"/>
        <v>ELC</v>
      </c>
    </row>
    <row r="565" spans="1:12" x14ac:dyDescent="0.45">
      <c r="A565" s="5" t="str">
        <f t="shared" si="32"/>
        <v>IFPPRHELC2045</v>
      </c>
      <c r="B565" t="s">
        <v>384</v>
      </c>
      <c r="C565" t="s">
        <v>388</v>
      </c>
      <c r="D565" t="s">
        <v>498</v>
      </c>
      <c r="E565" t="s">
        <v>410</v>
      </c>
      <c r="F565">
        <v>2045</v>
      </c>
      <c r="G565" t="s">
        <v>429</v>
      </c>
      <c r="H565" t="s">
        <v>68</v>
      </c>
      <c r="I565" s="1">
        <v>0.84825651960000004</v>
      </c>
      <c r="J565" t="str">
        <f t="shared" si="33"/>
        <v>IFP</v>
      </c>
      <c r="K565" t="str">
        <f t="shared" si="34"/>
        <v>PRH</v>
      </c>
      <c r="L565" t="str">
        <f t="shared" si="35"/>
        <v>ELC</v>
      </c>
    </row>
    <row r="566" spans="1:12" x14ac:dyDescent="0.45">
      <c r="A566" s="5" t="str">
        <f t="shared" si="32"/>
        <v>IFPPRHELC2050</v>
      </c>
      <c r="B566" t="s">
        <v>384</v>
      </c>
      <c r="C566" t="s">
        <v>388</v>
      </c>
      <c r="D566" t="s">
        <v>498</v>
      </c>
      <c r="E566" t="s">
        <v>410</v>
      </c>
      <c r="F566">
        <v>2050</v>
      </c>
      <c r="G566" t="s">
        <v>429</v>
      </c>
      <c r="H566" t="s">
        <v>68</v>
      </c>
      <c r="I566" s="1">
        <v>0.83773104929999997</v>
      </c>
      <c r="J566" t="str">
        <f t="shared" si="33"/>
        <v>IFP</v>
      </c>
      <c r="K566" t="str">
        <f t="shared" si="34"/>
        <v>PRH</v>
      </c>
      <c r="L566" t="str">
        <f t="shared" si="35"/>
        <v>ELC</v>
      </c>
    </row>
    <row r="567" spans="1:12" x14ac:dyDescent="0.45">
      <c r="A567" s="5" t="str">
        <f t="shared" si="32"/>
        <v>IFPPRHELC2055</v>
      </c>
      <c r="B567" t="s">
        <v>384</v>
      </c>
      <c r="C567" t="s">
        <v>388</v>
      </c>
      <c r="D567" t="s">
        <v>498</v>
      </c>
      <c r="E567" t="s">
        <v>410</v>
      </c>
      <c r="F567">
        <v>2055</v>
      </c>
      <c r="G567" t="s">
        <v>429</v>
      </c>
      <c r="H567" t="s">
        <v>68</v>
      </c>
      <c r="I567" s="1">
        <v>0.82701959160000005</v>
      </c>
      <c r="J567" t="str">
        <f t="shared" si="33"/>
        <v>IFP</v>
      </c>
      <c r="K567" t="str">
        <f t="shared" si="34"/>
        <v>PRH</v>
      </c>
      <c r="L567" t="str">
        <f t="shared" si="35"/>
        <v>ELC</v>
      </c>
    </row>
    <row r="568" spans="1:12" x14ac:dyDescent="0.45">
      <c r="A568" s="5" t="str">
        <f t="shared" si="32"/>
        <v>ACT_COSTIOIOTHBIO2015</v>
      </c>
      <c r="B568" t="s">
        <v>384</v>
      </c>
      <c r="C568" t="s">
        <v>67</v>
      </c>
      <c r="D568" t="s">
        <v>499</v>
      </c>
      <c r="E568" t="s">
        <v>438</v>
      </c>
      <c r="F568">
        <v>2015</v>
      </c>
      <c r="G568" t="s">
        <v>55</v>
      </c>
      <c r="H568" t="s">
        <v>387</v>
      </c>
      <c r="I568" s="1">
        <v>0.25541292980000002</v>
      </c>
      <c r="J568" t="str">
        <f t="shared" si="33"/>
        <v>IOI</v>
      </c>
      <c r="K568" t="str">
        <f t="shared" si="34"/>
        <v>OTH</v>
      </c>
      <c r="L568" t="str">
        <f t="shared" si="35"/>
        <v>BIO</v>
      </c>
    </row>
    <row r="569" spans="1:12" x14ac:dyDescent="0.45">
      <c r="A569" s="5" t="str">
        <f t="shared" si="32"/>
        <v>ACT_COSTIOIOTHBIO2055</v>
      </c>
      <c r="B569" t="s">
        <v>384</v>
      </c>
      <c r="C569" t="s">
        <v>67</v>
      </c>
      <c r="D569" t="s">
        <v>499</v>
      </c>
      <c r="E569" t="s">
        <v>438</v>
      </c>
      <c r="F569">
        <v>2055</v>
      </c>
      <c r="G569" t="s">
        <v>55</v>
      </c>
      <c r="H569" t="s">
        <v>387</v>
      </c>
      <c r="I569" s="1">
        <v>0.25541292980000002</v>
      </c>
      <c r="J569" t="str">
        <f t="shared" si="33"/>
        <v>IOI</v>
      </c>
      <c r="K569" t="str">
        <f t="shared" si="34"/>
        <v>OTH</v>
      </c>
      <c r="L569" t="str">
        <f t="shared" si="35"/>
        <v>BIO</v>
      </c>
    </row>
    <row r="570" spans="1:12" x14ac:dyDescent="0.45">
      <c r="A570" s="5" t="str">
        <f t="shared" si="32"/>
        <v>NCAP_TLIFEIOIOTHBIO2010</v>
      </c>
      <c r="B570" t="s">
        <v>384</v>
      </c>
      <c r="C570" t="s">
        <v>71</v>
      </c>
      <c r="D570" t="s">
        <v>499</v>
      </c>
      <c r="E570" t="s">
        <v>438</v>
      </c>
      <c r="F570">
        <v>2010</v>
      </c>
      <c r="G570" t="s">
        <v>55</v>
      </c>
      <c r="H570" t="s">
        <v>68</v>
      </c>
      <c r="I570" s="1">
        <v>50</v>
      </c>
      <c r="J570" t="str">
        <f t="shared" si="33"/>
        <v>IOI</v>
      </c>
      <c r="K570" t="str">
        <f t="shared" si="34"/>
        <v>OTH</v>
      </c>
      <c r="L570" t="str">
        <f t="shared" si="35"/>
        <v>BIO</v>
      </c>
    </row>
    <row r="571" spans="1:12" x14ac:dyDescent="0.45">
      <c r="A571" s="5" t="str">
        <f t="shared" si="32"/>
        <v>IOIOTHBIO2010</v>
      </c>
      <c r="B571" t="s">
        <v>384</v>
      </c>
      <c r="C571" t="s">
        <v>388</v>
      </c>
      <c r="D571" t="s">
        <v>499</v>
      </c>
      <c r="E571" t="s">
        <v>438</v>
      </c>
      <c r="F571">
        <v>2010</v>
      </c>
      <c r="G571" t="s">
        <v>55</v>
      </c>
      <c r="H571" t="s">
        <v>68</v>
      </c>
      <c r="I571" s="1">
        <v>1.3537906137</v>
      </c>
      <c r="J571" t="str">
        <f t="shared" si="33"/>
        <v>IOI</v>
      </c>
      <c r="K571" t="str">
        <f t="shared" si="34"/>
        <v>OTH</v>
      </c>
      <c r="L571" t="str">
        <f t="shared" si="35"/>
        <v>BIO</v>
      </c>
    </row>
    <row r="572" spans="1:12" x14ac:dyDescent="0.45">
      <c r="A572" s="5" t="str">
        <f t="shared" si="32"/>
        <v>ACT_COSTILPOTHBIO2015</v>
      </c>
      <c r="B572" t="s">
        <v>384</v>
      </c>
      <c r="C572" t="s">
        <v>67</v>
      </c>
      <c r="D572" t="s">
        <v>500</v>
      </c>
      <c r="E572" t="s">
        <v>386</v>
      </c>
      <c r="F572">
        <v>2015</v>
      </c>
      <c r="G572" t="s">
        <v>389</v>
      </c>
      <c r="H572" t="s">
        <v>387</v>
      </c>
      <c r="I572" s="1">
        <v>0.15191731789999999</v>
      </c>
      <c r="J572" t="str">
        <f t="shared" si="33"/>
        <v>ILP</v>
      </c>
      <c r="K572" t="str">
        <f t="shared" si="34"/>
        <v>OTH</v>
      </c>
      <c r="L572" t="str">
        <f t="shared" si="35"/>
        <v>BIO</v>
      </c>
    </row>
    <row r="573" spans="1:12" x14ac:dyDescent="0.45">
      <c r="A573" s="5" t="str">
        <f t="shared" si="32"/>
        <v>NCAP_COSTILPOTHBIO2010</v>
      </c>
      <c r="B573" t="s">
        <v>384</v>
      </c>
      <c r="C573" t="s">
        <v>69</v>
      </c>
      <c r="D573" t="s">
        <v>500</v>
      </c>
      <c r="E573" t="s">
        <v>386</v>
      </c>
      <c r="F573">
        <v>2010</v>
      </c>
      <c r="G573" t="s">
        <v>389</v>
      </c>
      <c r="H573" t="s">
        <v>387</v>
      </c>
      <c r="I573" s="1">
        <v>1.2740833848999999</v>
      </c>
      <c r="J573" t="str">
        <f t="shared" si="33"/>
        <v>ILP</v>
      </c>
      <c r="K573" t="str">
        <f t="shared" si="34"/>
        <v>OTH</v>
      </c>
      <c r="L573" t="str">
        <f t="shared" si="35"/>
        <v>BIO</v>
      </c>
    </row>
    <row r="574" spans="1:12" x14ac:dyDescent="0.45">
      <c r="A574" s="5" t="str">
        <f t="shared" si="32"/>
        <v>NCAP_FOMILPOTHBIO2010</v>
      </c>
      <c r="B574" t="s">
        <v>384</v>
      </c>
      <c r="C574" t="s">
        <v>70</v>
      </c>
      <c r="D574" t="s">
        <v>500</v>
      </c>
      <c r="E574" t="s">
        <v>386</v>
      </c>
      <c r="F574">
        <v>2010</v>
      </c>
      <c r="G574" t="s">
        <v>389</v>
      </c>
      <c r="H574" t="s">
        <v>387</v>
      </c>
      <c r="I574" s="1">
        <v>5.0961838199999998E-2</v>
      </c>
      <c r="J574" t="str">
        <f t="shared" si="33"/>
        <v>ILP</v>
      </c>
      <c r="K574" t="str">
        <f t="shared" si="34"/>
        <v>OTH</v>
      </c>
      <c r="L574" t="str">
        <f t="shared" si="35"/>
        <v>BIO</v>
      </c>
    </row>
    <row r="575" spans="1:12" x14ac:dyDescent="0.45">
      <c r="A575" s="5" t="str">
        <f t="shared" si="32"/>
        <v>NCAP_TLIFEILPOTHBIO2010</v>
      </c>
      <c r="B575" t="s">
        <v>384</v>
      </c>
      <c r="C575" t="s">
        <v>71</v>
      </c>
      <c r="D575" t="s">
        <v>500</v>
      </c>
      <c r="E575" t="s">
        <v>386</v>
      </c>
      <c r="F575">
        <v>2010</v>
      </c>
      <c r="G575" t="s">
        <v>389</v>
      </c>
      <c r="H575" t="s">
        <v>68</v>
      </c>
      <c r="I575" s="1">
        <v>50</v>
      </c>
      <c r="J575" t="str">
        <f t="shared" si="33"/>
        <v>ILP</v>
      </c>
      <c r="K575" t="str">
        <f t="shared" si="34"/>
        <v>OTH</v>
      </c>
      <c r="L575" t="str">
        <f t="shared" si="35"/>
        <v>BIO</v>
      </c>
    </row>
    <row r="576" spans="1:12" x14ac:dyDescent="0.45">
      <c r="A576" s="5" t="str">
        <f t="shared" si="32"/>
        <v>ILPOTHBIO2010</v>
      </c>
      <c r="B576" t="s">
        <v>384</v>
      </c>
      <c r="C576" t="s">
        <v>388</v>
      </c>
      <c r="D576" t="s">
        <v>500</v>
      </c>
      <c r="E576" t="s">
        <v>386</v>
      </c>
      <c r="F576">
        <v>2010</v>
      </c>
      <c r="G576" t="s">
        <v>389</v>
      </c>
      <c r="H576" t="s">
        <v>68</v>
      </c>
      <c r="I576" s="1">
        <v>0.15044247790000001</v>
      </c>
      <c r="J576" t="str">
        <f t="shared" si="33"/>
        <v>ILP</v>
      </c>
      <c r="K576" t="str">
        <f t="shared" si="34"/>
        <v>OTH</v>
      </c>
      <c r="L576" t="str">
        <f t="shared" si="35"/>
        <v>BIO</v>
      </c>
    </row>
    <row r="577" spans="1:12" x14ac:dyDescent="0.45">
      <c r="A577" s="5" t="str">
        <f t="shared" si="32"/>
        <v>ACT_COSTIOISTMELC2055</v>
      </c>
      <c r="B577" t="s">
        <v>384</v>
      </c>
      <c r="C577" t="s">
        <v>67</v>
      </c>
      <c r="D577" t="s">
        <v>501</v>
      </c>
      <c r="E577" t="s">
        <v>497</v>
      </c>
      <c r="F577">
        <v>2055</v>
      </c>
      <c r="G577" t="s">
        <v>453</v>
      </c>
      <c r="H577" t="s">
        <v>387</v>
      </c>
      <c r="I577" s="1">
        <v>0</v>
      </c>
      <c r="J577" t="str">
        <f t="shared" si="33"/>
        <v>IOI</v>
      </c>
      <c r="K577" t="str">
        <f t="shared" si="34"/>
        <v>STM</v>
      </c>
      <c r="L577" t="str">
        <f t="shared" si="35"/>
        <v>ELC</v>
      </c>
    </row>
    <row r="578" spans="1:12" x14ac:dyDescent="0.45">
      <c r="A578" s="5" t="str">
        <f t="shared" si="32"/>
        <v>NCAP_COSTIOISTMELC2010</v>
      </c>
      <c r="B578" t="s">
        <v>384</v>
      </c>
      <c r="C578" t="s">
        <v>69</v>
      </c>
      <c r="D578" t="s">
        <v>501</v>
      </c>
      <c r="E578" t="s">
        <v>497</v>
      </c>
      <c r="F578">
        <v>2010</v>
      </c>
      <c r="G578" t="s">
        <v>453</v>
      </c>
      <c r="H578" t="s">
        <v>387</v>
      </c>
      <c r="I578" s="1">
        <v>2.6098709723</v>
      </c>
      <c r="J578" t="str">
        <f t="shared" si="33"/>
        <v>IOI</v>
      </c>
      <c r="K578" t="str">
        <f t="shared" si="34"/>
        <v>STM</v>
      </c>
      <c r="L578" t="str">
        <f t="shared" si="35"/>
        <v>ELC</v>
      </c>
    </row>
    <row r="579" spans="1:12" x14ac:dyDescent="0.45">
      <c r="A579" s="5" t="str">
        <f t="shared" ref="A579:A642" si="36">IF(C579="VDA_FLOP","",C579)&amp;J579&amp;K579&amp;L579&amp;F579</f>
        <v>NCAP_FOMIOISTMELC2010</v>
      </c>
      <c r="B579" t="s">
        <v>384</v>
      </c>
      <c r="C579" t="s">
        <v>70</v>
      </c>
      <c r="D579" t="s">
        <v>501</v>
      </c>
      <c r="E579" t="s">
        <v>497</v>
      </c>
      <c r="F579">
        <v>2010</v>
      </c>
      <c r="G579" t="s">
        <v>453</v>
      </c>
      <c r="H579" t="s">
        <v>387</v>
      </c>
      <c r="I579" s="1">
        <v>0.58846372889999998</v>
      </c>
      <c r="J579" t="str">
        <f t="shared" ref="J579:J642" si="37">VLOOKUP(LEFT(E579,3),$U$2:$V$9,2,FALSE)</f>
        <v>IOI</v>
      </c>
      <c r="K579" t="str">
        <f t="shared" ref="K579:K642" si="38">VLOOKUP(RIGHT(E579,3),$R$2:$S$9,2,FALSE)</f>
        <v>STM</v>
      </c>
      <c r="L579" t="str">
        <f t="shared" ref="L579:L642" si="39">IFERROR(VLOOKUP(G579,$O$2:$P$34,2,FALSE),"")</f>
        <v>ELC</v>
      </c>
    </row>
    <row r="580" spans="1:12" x14ac:dyDescent="0.45">
      <c r="A580" s="5" t="str">
        <f t="shared" si="36"/>
        <v>NCAP_TLIFEIOISTMELC2010</v>
      </c>
      <c r="B580" t="s">
        <v>384</v>
      </c>
      <c r="C580" t="s">
        <v>71</v>
      </c>
      <c r="D580" t="s">
        <v>501</v>
      </c>
      <c r="E580" t="s">
        <v>497</v>
      </c>
      <c r="F580">
        <v>2010</v>
      </c>
      <c r="G580" t="s">
        <v>453</v>
      </c>
      <c r="H580" t="s">
        <v>68</v>
      </c>
      <c r="I580" s="1">
        <v>50</v>
      </c>
      <c r="J580" t="str">
        <f t="shared" si="37"/>
        <v>IOI</v>
      </c>
      <c r="K580" t="str">
        <f t="shared" si="38"/>
        <v>STM</v>
      </c>
      <c r="L580" t="str">
        <f t="shared" si="39"/>
        <v>ELC</v>
      </c>
    </row>
    <row r="581" spans="1:12" x14ac:dyDescent="0.45">
      <c r="A581" s="5" t="str">
        <f t="shared" si="36"/>
        <v>IOISTMELC2010</v>
      </c>
      <c r="B581" t="s">
        <v>384</v>
      </c>
      <c r="C581" t="s">
        <v>388</v>
      </c>
      <c r="D581" t="s">
        <v>501</v>
      </c>
      <c r="E581" t="s">
        <v>497</v>
      </c>
      <c r="F581">
        <v>2010</v>
      </c>
      <c r="G581" t="s">
        <v>453</v>
      </c>
      <c r="H581" t="s">
        <v>68</v>
      </c>
      <c r="I581" s="1">
        <v>1</v>
      </c>
      <c r="J581" t="str">
        <f t="shared" si="37"/>
        <v>IOI</v>
      </c>
      <c r="K581" t="str">
        <f t="shared" si="38"/>
        <v>STM</v>
      </c>
      <c r="L581" t="str">
        <f t="shared" si="39"/>
        <v>ELC</v>
      </c>
    </row>
    <row r="582" spans="1:12" x14ac:dyDescent="0.45">
      <c r="A582" s="5" t="str">
        <f t="shared" si="36"/>
        <v>ACT_COSTIISSTMCOA2010</v>
      </c>
      <c r="B582" t="s">
        <v>384</v>
      </c>
      <c r="C582" t="s">
        <v>67</v>
      </c>
      <c r="D582" t="s">
        <v>502</v>
      </c>
      <c r="E582" t="s">
        <v>394</v>
      </c>
      <c r="F582">
        <v>2010</v>
      </c>
      <c r="G582" t="s">
        <v>53</v>
      </c>
      <c r="H582" t="s">
        <v>387</v>
      </c>
      <c r="I582" s="1">
        <v>4.1935814299999999E-2</v>
      </c>
      <c r="J582" t="str">
        <f t="shared" si="37"/>
        <v>IIS</v>
      </c>
      <c r="K582" t="str">
        <f t="shared" si="38"/>
        <v>STM</v>
      </c>
      <c r="L582" t="str">
        <f t="shared" si="39"/>
        <v>COA</v>
      </c>
    </row>
    <row r="583" spans="1:12" x14ac:dyDescent="0.45">
      <c r="A583" s="5" t="str">
        <f t="shared" si="36"/>
        <v>ACT_COSTIISSTMCOA2015</v>
      </c>
      <c r="B583" t="s">
        <v>384</v>
      </c>
      <c r="C583" t="s">
        <v>67</v>
      </c>
      <c r="D583" t="s">
        <v>502</v>
      </c>
      <c r="E583" t="s">
        <v>394</v>
      </c>
      <c r="F583">
        <v>2015</v>
      </c>
      <c r="G583" t="s">
        <v>53</v>
      </c>
      <c r="H583" t="s">
        <v>387</v>
      </c>
      <c r="I583" s="1">
        <v>1.5767129073999999</v>
      </c>
      <c r="J583" t="str">
        <f t="shared" si="37"/>
        <v>IIS</v>
      </c>
      <c r="K583" t="str">
        <f t="shared" si="38"/>
        <v>STM</v>
      </c>
      <c r="L583" t="str">
        <f t="shared" si="39"/>
        <v>COA</v>
      </c>
    </row>
    <row r="584" spans="1:12" x14ac:dyDescent="0.45">
      <c r="A584" s="5" t="str">
        <f t="shared" si="36"/>
        <v>ACT_COSTIISSTMCOA2055</v>
      </c>
      <c r="B584" t="s">
        <v>384</v>
      </c>
      <c r="C584" t="s">
        <v>67</v>
      </c>
      <c r="D584" t="s">
        <v>502</v>
      </c>
      <c r="E584" t="s">
        <v>394</v>
      </c>
      <c r="F584">
        <v>2055</v>
      </c>
      <c r="G584" t="s">
        <v>53</v>
      </c>
      <c r="H584" t="s">
        <v>387</v>
      </c>
      <c r="I584" s="1">
        <v>1.5767129073999999</v>
      </c>
      <c r="J584" t="str">
        <f t="shared" si="37"/>
        <v>IIS</v>
      </c>
      <c r="K584" t="str">
        <f t="shared" si="38"/>
        <v>STM</v>
      </c>
      <c r="L584" t="str">
        <f t="shared" si="39"/>
        <v>COA</v>
      </c>
    </row>
    <row r="585" spans="1:12" x14ac:dyDescent="0.45">
      <c r="A585" s="5" t="str">
        <f t="shared" si="36"/>
        <v>NCAP_COSTIISSTMCOA2010</v>
      </c>
      <c r="B585" t="s">
        <v>384</v>
      </c>
      <c r="C585" t="s">
        <v>69</v>
      </c>
      <c r="D585" t="s">
        <v>502</v>
      </c>
      <c r="E585" t="s">
        <v>394</v>
      </c>
      <c r="F585">
        <v>2010</v>
      </c>
      <c r="G585" t="s">
        <v>53</v>
      </c>
      <c r="H585" t="s">
        <v>387</v>
      </c>
      <c r="I585" s="1">
        <v>4.5443223247000004</v>
      </c>
      <c r="J585" t="str">
        <f t="shared" si="37"/>
        <v>IIS</v>
      </c>
      <c r="K585" t="str">
        <f t="shared" si="38"/>
        <v>STM</v>
      </c>
      <c r="L585" t="str">
        <f t="shared" si="39"/>
        <v>COA</v>
      </c>
    </row>
    <row r="586" spans="1:12" x14ac:dyDescent="0.45">
      <c r="A586" s="5" t="str">
        <f t="shared" si="36"/>
        <v>NCAP_FOMIISSTMCOA2010</v>
      </c>
      <c r="B586" t="s">
        <v>384</v>
      </c>
      <c r="C586" t="s">
        <v>70</v>
      </c>
      <c r="D586" t="s">
        <v>502</v>
      </c>
      <c r="E586" t="s">
        <v>394</v>
      </c>
      <c r="F586">
        <v>2010</v>
      </c>
      <c r="G586" t="s">
        <v>53</v>
      </c>
      <c r="H586" t="s">
        <v>387</v>
      </c>
      <c r="I586" s="1">
        <v>1.63191</v>
      </c>
      <c r="J586" t="str">
        <f t="shared" si="37"/>
        <v>IIS</v>
      </c>
      <c r="K586" t="str">
        <f t="shared" si="38"/>
        <v>STM</v>
      </c>
      <c r="L586" t="str">
        <f t="shared" si="39"/>
        <v>COA</v>
      </c>
    </row>
    <row r="587" spans="1:12" x14ac:dyDescent="0.45">
      <c r="A587" s="5" t="str">
        <f t="shared" si="36"/>
        <v>NCAP_TLIFEIISSTMCOA2010</v>
      </c>
      <c r="B587" t="s">
        <v>384</v>
      </c>
      <c r="C587" t="s">
        <v>71</v>
      </c>
      <c r="D587" t="s">
        <v>502</v>
      </c>
      <c r="E587" t="s">
        <v>394</v>
      </c>
      <c r="F587">
        <v>2010</v>
      </c>
      <c r="G587" t="s">
        <v>53</v>
      </c>
      <c r="H587" t="s">
        <v>68</v>
      </c>
      <c r="I587" s="1">
        <v>50</v>
      </c>
      <c r="J587" t="str">
        <f t="shared" si="37"/>
        <v>IIS</v>
      </c>
      <c r="K587" t="str">
        <f t="shared" si="38"/>
        <v>STM</v>
      </c>
      <c r="L587" t="str">
        <f t="shared" si="39"/>
        <v>COA</v>
      </c>
    </row>
    <row r="588" spans="1:12" x14ac:dyDescent="0.45">
      <c r="A588" s="5" t="str">
        <f t="shared" si="36"/>
        <v>IISSTMCOA2010</v>
      </c>
      <c r="B588" t="s">
        <v>384</v>
      </c>
      <c r="C588" t="s">
        <v>388</v>
      </c>
      <c r="D588" t="s">
        <v>502</v>
      </c>
      <c r="E588" t="s">
        <v>394</v>
      </c>
      <c r="F588">
        <v>2010</v>
      </c>
      <c r="G588" t="s">
        <v>53</v>
      </c>
      <c r="H588" t="s">
        <v>68</v>
      </c>
      <c r="I588" s="1">
        <v>1.2578616352000001</v>
      </c>
      <c r="J588" t="str">
        <f t="shared" si="37"/>
        <v>IIS</v>
      </c>
      <c r="K588" t="str">
        <f t="shared" si="38"/>
        <v>STM</v>
      </c>
      <c r="L588" t="str">
        <f t="shared" si="39"/>
        <v>COA</v>
      </c>
    </row>
    <row r="589" spans="1:12" x14ac:dyDescent="0.45">
      <c r="A589" s="5" t="str">
        <f t="shared" si="36"/>
        <v>NCAP_TLIFEIOIOTHOIL2010</v>
      </c>
      <c r="B589" t="s">
        <v>384</v>
      </c>
      <c r="C589" t="s">
        <v>71</v>
      </c>
      <c r="D589" t="s">
        <v>503</v>
      </c>
      <c r="E589" t="s">
        <v>438</v>
      </c>
      <c r="F589">
        <v>2010</v>
      </c>
      <c r="G589" t="s">
        <v>395</v>
      </c>
      <c r="H589" t="s">
        <v>68</v>
      </c>
      <c r="I589" s="1">
        <v>30</v>
      </c>
      <c r="J589" t="str">
        <f t="shared" si="37"/>
        <v>IOI</v>
      </c>
      <c r="K589" t="str">
        <f t="shared" si="38"/>
        <v>OTH</v>
      </c>
      <c r="L589" t="str">
        <f t="shared" si="39"/>
        <v>OIL</v>
      </c>
    </row>
    <row r="590" spans="1:12" x14ac:dyDescent="0.45">
      <c r="A590" s="5" t="str">
        <f t="shared" si="36"/>
        <v>IOIOTHOIL2010</v>
      </c>
      <c r="B590" t="s">
        <v>384</v>
      </c>
      <c r="C590" t="s">
        <v>388</v>
      </c>
      <c r="D590" t="s">
        <v>503</v>
      </c>
      <c r="E590" t="s">
        <v>438</v>
      </c>
      <c r="F590">
        <v>2010</v>
      </c>
      <c r="G590" t="s">
        <v>395</v>
      </c>
      <c r="H590" t="s">
        <v>68</v>
      </c>
      <c r="I590" s="1">
        <v>1</v>
      </c>
      <c r="J590" t="str">
        <f t="shared" si="37"/>
        <v>IOI</v>
      </c>
      <c r="K590" t="str">
        <f t="shared" si="38"/>
        <v>OTH</v>
      </c>
      <c r="L590" t="str">
        <f t="shared" si="39"/>
        <v>OIL</v>
      </c>
    </row>
    <row r="591" spans="1:12" x14ac:dyDescent="0.45">
      <c r="A591" s="5" t="str">
        <f t="shared" si="36"/>
        <v>IOIOTHOIL2011</v>
      </c>
      <c r="B591" t="s">
        <v>384</v>
      </c>
      <c r="C591" t="s">
        <v>388</v>
      </c>
      <c r="D591" t="s">
        <v>503</v>
      </c>
      <c r="E591" t="s">
        <v>438</v>
      </c>
      <c r="F591">
        <v>2011</v>
      </c>
      <c r="G591" t="s">
        <v>395</v>
      </c>
      <c r="H591" t="s">
        <v>68</v>
      </c>
      <c r="I591" s="1">
        <v>1</v>
      </c>
      <c r="J591" t="str">
        <f t="shared" si="37"/>
        <v>IOI</v>
      </c>
      <c r="K591" t="str">
        <f t="shared" si="38"/>
        <v>OTH</v>
      </c>
      <c r="L591" t="str">
        <f t="shared" si="39"/>
        <v>OIL</v>
      </c>
    </row>
    <row r="592" spans="1:12" x14ac:dyDescent="0.45">
      <c r="A592" s="5" t="str">
        <f t="shared" si="36"/>
        <v>IOIOTHOIL2015</v>
      </c>
      <c r="B592" t="s">
        <v>384</v>
      </c>
      <c r="C592" t="s">
        <v>388</v>
      </c>
      <c r="D592" t="s">
        <v>503</v>
      </c>
      <c r="E592" t="s">
        <v>438</v>
      </c>
      <c r="F592">
        <v>2015</v>
      </c>
      <c r="G592" t="s">
        <v>395</v>
      </c>
      <c r="H592" t="s">
        <v>68</v>
      </c>
      <c r="I592" s="1">
        <v>1</v>
      </c>
      <c r="J592" t="str">
        <f t="shared" si="37"/>
        <v>IOI</v>
      </c>
      <c r="K592" t="str">
        <f t="shared" si="38"/>
        <v>OTH</v>
      </c>
      <c r="L592" t="str">
        <f t="shared" si="39"/>
        <v>OIL</v>
      </c>
    </row>
    <row r="593" spans="1:12" x14ac:dyDescent="0.45">
      <c r="A593" s="5" t="str">
        <f t="shared" si="36"/>
        <v>IOIOTHOIL2020</v>
      </c>
      <c r="B593" t="s">
        <v>384</v>
      </c>
      <c r="C593" t="s">
        <v>388</v>
      </c>
      <c r="D593" t="s">
        <v>503</v>
      </c>
      <c r="E593" t="s">
        <v>438</v>
      </c>
      <c r="F593">
        <v>2020</v>
      </c>
      <c r="G593" t="s">
        <v>395</v>
      </c>
      <c r="H593" t="s">
        <v>68</v>
      </c>
      <c r="I593" s="1">
        <v>0.96893922050000003</v>
      </c>
      <c r="J593" t="str">
        <f t="shared" si="37"/>
        <v>IOI</v>
      </c>
      <c r="K593" t="str">
        <f t="shared" si="38"/>
        <v>OTH</v>
      </c>
      <c r="L593" t="str">
        <f t="shared" si="39"/>
        <v>OIL</v>
      </c>
    </row>
    <row r="594" spans="1:12" x14ac:dyDescent="0.45">
      <c r="A594" s="5" t="str">
        <f t="shared" si="36"/>
        <v>IOIOTHOIL2025</v>
      </c>
      <c r="B594" t="s">
        <v>384</v>
      </c>
      <c r="C594" t="s">
        <v>388</v>
      </c>
      <c r="D594" t="s">
        <v>503</v>
      </c>
      <c r="E594" t="s">
        <v>438</v>
      </c>
      <c r="F594">
        <v>2025</v>
      </c>
      <c r="G594" t="s">
        <v>395</v>
      </c>
      <c r="H594" t="s">
        <v>68</v>
      </c>
      <c r="I594" s="1">
        <v>0.93450315240000004</v>
      </c>
      <c r="J594" t="str">
        <f t="shared" si="37"/>
        <v>IOI</v>
      </c>
      <c r="K594" t="str">
        <f t="shared" si="38"/>
        <v>OTH</v>
      </c>
      <c r="L594" t="str">
        <f t="shared" si="39"/>
        <v>OIL</v>
      </c>
    </row>
    <row r="595" spans="1:12" x14ac:dyDescent="0.45">
      <c r="A595" s="5" t="str">
        <f t="shared" si="36"/>
        <v>IOIOTHOIL2030</v>
      </c>
      <c r="B595" t="s">
        <v>384</v>
      </c>
      <c r="C595" t="s">
        <v>388</v>
      </c>
      <c r="D595" t="s">
        <v>503</v>
      </c>
      <c r="E595" t="s">
        <v>438</v>
      </c>
      <c r="F595">
        <v>2030</v>
      </c>
      <c r="G595" t="s">
        <v>395</v>
      </c>
      <c r="H595" t="s">
        <v>68</v>
      </c>
      <c r="I595" s="1">
        <v>0.88755512540000003</v>
      </c>
      <c r="J595" t="str">
        <f t="shared" si="37"/>
        <v>IOI</v>
      </c>
      <c r="K595" t="str">
        <f t="shared" si="38"/>
        <v>OTH</v>
      </c>
      <c r="L595" t="str">
        <f t="shared" si="39"/>
        <v>OIL</v>
      </c>
    </row>
    <row r="596" spans="1:12" x14ac:dyDescent="0.45">
      <c r="A596" s="5" t="str">
        <f t="shared" si="36"/>
        <v>IOIOTHOIL2035</v>
      </c>
      <c r="B596" t="s">
        <v>384</v>
      </c>
      <c r="C596" t="s">
        <v>388</v>
      </c>
      <c r="D596" t="s">
        <v>503</v>
      </c>
      <c r="E596" t="s">
        <v>438</v>
      </c>
      <c r="F596">
        <v>2035</v>
      </c>
      <c r="G596" t="s">
        <v>395</v>
      </c>
      <c r="H596" t="s">
        <v>68</v>
      </c>
      <c r="I596" s="1">
        <v>0.85764652590000001</v>
      </c>
      <c r="J596" t="str">
        <f t="shared" si="37"/>
        <v>IOI</v>
      </c>
      <c r="K596" t="str">
        <f t="shared" si="38"/>
        <v>OTH</v>
      </c>
      <c r="L596" t="str">
        <f t="shared" si="39"/>
        <v>OIL</v>
      </c>
    </row>
    <row r="597" spans="1:12" x14ac:dyDescent="0.45">
      <c r="A597" s="5" t="str">
        <f t="shared" si="36"/>
        <v>IOIOTHOIL2040</v>
      </c>
      <c r="B597" t="s">
        <v>384</v>
      </c>
      <c r="C597" t="s">
        <v>388</v>
      </c>
      <c r="D597" t="s">
        <v>503</v>
      </c>
      <c r="E597" t="s">
        <v>438</v>
      </c>
      <c r="F597">
        <v>2040</v>
      </c>
      <c r="G597" t="s">
        <v>395</v>
      </c>
      <c r="H597" t="s">
        <v>68</v>
      </c>
      <c r="I597" s="1">
        <v>0.82411066509999997</v>
      </c>
      <c r="J597" t="str">
        <f t="shared" si="37"/>
        <v>IOI</v>
      </c>
      <c r="K597" t="str">
        <f t="shared" si="38"/>
        <v>OTH</v>
      </c>
      <c r="L597" t="str">
        <f t="shared" si="39"/>
        <v>OIL</v>
      </c>
    </row>
    <row r="598" spans="1:12" x14ac:dyDescent="0.45">
      <c r="A598" s="5" t="str">
        <f t="shared" si="36"/>
        <v>IOIOTHOIL2045</v>
      </c>
      <c r="B598" t="s">
        <v>384</v>
      </c>
      <c r="C598" t="s">
        <v>388</v>
      </c>
      <c r="D598" t="s">
        <v>503</v>
      </c>
      <c r="E598" t="s">
        <v>438</v>
      </c>
      <c r="F598">
        <v>2045</v>
      </c>
      <c r="G598" t="s">
        <v>395</v>
      </c>
      <c r="H598" t="s">
        <v>68</v>
      </c>
      <c r="I598" s="1">
        <v>0.78890540870000003</v>
      </c>
      <c r="J598" t="str">
        <f t="shared" si="37"/>
        <v>IOI</v>
      </c>
      <c r="K598" t="str">
        <f t="shared" si="38"/>
        <v>OTH</v>
      </c>
      <c r="L598" t="str">
        <f t="shared" si="39"/>
        <v>OIL</v>
      </c>
    </row>
    <row r="599" spans="1:12" x14ac:dyDescent="0.45">
      <c r="A599" s="5" t="str">
        <f t="shared" si="36"/>
        <v>IOIOTHOIL2050</v>
      </c>
      <c r="B599" t="s">
        <v>384</v>
      </c>
      <c r="C599" t="s">
        <v>388</v>
      </c>
      <c r="D599" t="s">
        <v>503</v>
      </c>
      <c r="E599" t="s">
        <v>438</v>
      </c>
      <c r="F599">
        <v>2050</v>
      </c>
      <c r="G599" t="s">
        <v>395</v>
      </c>
      <c r="H599" t="s">
        <v>68</v>
      </c>
      <c r="I599" s="1">
        <v>0.75615072189999999</v>
      </c>
      <c r="J599" t="str">
        <f t="shared" si="37"/>
        <v>IOI</v>
      </c>
      <c r="K599" t="str">
        <f t="shared" si="38"/>
        <v>OTH</v>
      </c>
      <c r="L599" t="str">
        <f t="shared" si="39"/>
        <v>OIL</v>
      </c>
    </row>
    <row r="600" spans="1:12" x14ac:dyDescent="0.45">
      <c r="A600" s="5" t="str">
        <f t="shared" si="36"/>
        <v>IOIOTHOIL2055</v>
      </c>
      <c r="B600" t="s">
        <v>384</v>
      </c>
      <c r="C600" t="s">
        <v>388</v>
      </c>
      <c r="D600" t="s">
        <v>503</v>
      </c>
      <c r="E600" t="s">
        <v>438</v>
      </c>
      <c r="F600">
        <v>2055</v>
      </c>
      <c r="G600" t="s">
        <v>395</v>
      </c>
      <c r="H600" t="s">
        <v>68</v>
      </c>
      <c r="I600" s="1">
        <v>0.7316667107</v>
      </c>
      <c r="J600" t="str">
        <f t="shared" si="37"/>
        <v>IOI</v>
      </c>
      <c r="K600" t="str">
        <f t="shared" si="38"/>
        <v>OTH</v>
      </c>
      <c r="L600" t="str">
        <f t="shared" si="39"/>
        <v>OIL</v>
      </c>
    </row>
    <row r="601" spans="1:12" x14ac:dyDescent="0.45">
      <c r="A601" s="5" t="str">
        <f t="shared" si="36"/>
        <v>NCAP_COSTILPMDRELC2010</v>
      </c>
      <c r="B601" t="s">
        <v>384</v>
      </c>
      <c r="C601" t="s">
        <v>69</v>
      </c>
      <c r="D601" t="s">
        <v>504</v>
      </c>
      <c r="E601" t="s">
        <v>505</v>
      </c>
      <c r="F601">
        <v>2010</v>
      </c>
      <c r="G601" t="s">
        <v>422</v>
      </c>
      <c r="H601" t="s">
        <v>387</v>
      </c>
      <c r="I601" s="1">
        <v>2.2387116158999998</v>
      </c>
      <c r="J601" t="str">
        <f t="shared" si="37"/>
        <v>ILP</v>
      </c>
      <c r="K601" t="str">
        <f t="shared" si="38"/>
        <v>MDR</v>
      </c>
      <c r="L601" t="str">
        <f t="shared" si="39"/>
        <v>ELC</v>
      </c>
    </row>
    <row r="602" spans="1:12" x14ac:dyDescent="0.45">
      <c r="A602" s="5" t="str">
        <f t="shared" si="36"/>
        <v>NCAP_FOMILPMDRELC2010</v>
      </c>
      <c r="B602" t="s">
        <v>384</v>
      </c>
      <c r="C602" t="s">
        <v>70</v>
      </c>
      <c r="D602" t="s">
        <v>504</v>
      </c>
      <c r="E602" t="s">
        <v>505</v>
      </c>
      <c r="F602">
        <v>2010</v>
      </c>
      <c r="G602" t="s">
        <v>422</v>
      </c>
      <c r="H602" t="s">
        <v>387</v>
      </c>
      <c r="I602" s="1">
        <v>0.22387116160000001</v>
      </c>
      <c r="J602" t="str">
        <f t="shared" si="37"/>
        <v>ILP</v>
      </c>
      <c r="K602" t="str">
        <f t="shared" si="38"/>
        <v>MDR</v>
      </c>
      <c r="L602" t="str">
        <f t="shared" si="39"/>
        <v>ELC</v>
      </c>
    </row>
    <row r="603" spans="1:12" x14ac:dyDescent="0.45">
      <c r="A603" s="5" t="str">
        <f t="shared" si="36"/>
        <v>NCAP_TLIFEILPMDRELC2010</v>
      </c>
      <c r="B603" t="s">
        <v>384</v>
      </c>
      <c r="C603" t="s">
        <v>71</v>
      </c>
      <c r="D603" t="s">
        <v>504</v>
      </c>
      <c r="E603" t="s">
        <v>505</v>
      </c>
      <c r="F603">
        <v>2010</v>
      </c>
      <c r="G603" t="s">
        <v>422</v>
      </c>
      <c r="H603" t="s">
        <v>68</v>
      </c>
      <c r="I603" s="1">
        <v>30</v>
      </c>
      <c r="J603" t="str">
        <f t="shared" si="37"/>
        <v>ILP</v>
      </c>
      <c r="K603" t="str">
        <f t="shared" si="38"/>
        <v>MDR</v>
      </c>
      <c r="L603" t="str">
        <f t="shared" si="39"/>
        <v>ELC</v>
      </c>
    </row>
    <row r="604" spans="1:12" x14ac:dyDescent="0.45">
      <c r="A604" s="5" t="str">
        <f t="shared" si="36"/>
        <v>ILPMDRELC2010</v>
      </c>
      <c r="B604" t="s">
        <v>384</v>
      </c>
      <c r="C604" t="s">
        <v>388</v>
      </c>
      <c r="D604" t="s">
        <v>504</v>
      </c>
      <c r="E604" t="s">
        <v>505</v>
      </c>
      <c r="F604">
        <v>2010</v>
      </c>
      <c r="G604" t="s">
        <v>422</v>
      </c>
      <c r="H604" t="s">
        <v>68</v>
      </c>
      <c r="I604" s="1">
        <v>1</v>
      </c>
      <c r="J604" t="str">
        <f t="shared" si="37"/>
        <v>ILP</v>
      </c>
      <c r="K604" t="str">
        <f t="shared" si="38"/>
        <v>MDR</v>
      </c>
      <c r="L604" t="str">
        <f t="shared" si="39"/>
        <v>ELC</v>
      </c>
    </row>
    <row r="605" spans="1:12" x14ac:dyDescent="0.45">
      <c r="A605" s="5" t="str">
        <f t="shared" si="36"/>
        <v>ILPMDRELC2011</v>
      </c>
      <c r="B605" t="s">
        <v>384</v>
      </c>
      <c r="C605" t="s">
        <v>388</v>
      </c>
      <c r="D605" t="s">
        <v>504</v>
      </c>
      <c r="E605" t="s">
        <v>505</v>
      </c>
      <c r="F605">
        <v>2011</v>
      </c>
      <c r="G605" t="s">
        <v>422</v>
      </c>
      <c r="H605" t="s">
        <v>68</v>
      </c>
      <c r="I605" s="1">
        <v>1</v>
      </c>
      <c r="J605" t="str">
        <f t="shared" si="37"/>
        <v>ILP</v>
      </c>
      <c r="K605" t="str">
        <f t="shared" si="38"/>
        <v>MDR</v>
      </c>
      <c r="L605" t="str">
        <f t="shared" si="39"/>
        <v>ELC</v>
      </c>
    </row>
    <row r="606" spans="1:12" x14ac:dyDescent="0.45">
      <c r="A606" s="5" t="str">
        <f t="shared" si="36"/>
        <v>ILPMDRELC2015</v>
      </c>
      <c r="B606" t="s">
        <v>384</v>
      </c>
      <c r="C606" t="s">
        <v>388</v>
      </c>
      <c r="D606" t="s">
        <v>504</v>
      </c>
      <c r="E606" t="s">
        <v>505</v>
      </c>
      <c r="F606">
        <v>2015</v>
      </c>
      <c r="G606" t="s">
        <v>422</v>
      </c>
      <c r="H606" t="s">
        <v>68</v>
      </c>
      <c r="I606" s="1">
        <v>1</v>
      </c>
      <c r="J606" t="str">
        <f t="shared" si="37"/>
        <v>ILP</v>
      </c>
      <c r="K606" t="str">
        <f t="shared" si="38"/>
        <v>MDR</v>
      </c>
      <c r="L606" t="str">
        <f t="shared" si="39"/>
        <v>ELC</v>
      </c>
    </row>
    <row r="607" spans="1:12" x14ac:dyDescent="0.45">
      <c r="A607" s="5" t="str">
        <f t="shared" si="36"/>
        <v>ILPMDRELC2020</v>
      </c>
      <c r="B607" t="s">
        <v>384</v>
      </c>
      <c r="C607" t="s">
        <v>388</v>
      </c>
      <c r="D607" t="s">
        <v>504</v>
      </c>
      <c r="E607" t="s">
        <v>505</v>
      </c>
      <c r="F607">
        <v>2020</v>
      </c>
      <c r="G607" t="s">
        <v>422</v>
      </c>
      <c r="H607" t="s">
        <v>68</v>
      </c>
      <c r="I607" s="1">
        <v>0.88335795979999998</v>
      </c>
      <c r="J607" t="str">
        <f t="shared" si="37"/>
        <v>ILP</v>
      </c>
      <c r="K607" t="str">
        <f t="shared" si="38"/>
        <v>MDR</v>
      </c>
      <c r="L607" t="str">
        <f t="shared" si="39"/>
        <v>ELC</v>
      </c>
    </row>
    <row r="608" spans="1:12" x14ac:dyDescent="0.45">
      <c r="A608" s="5" t="str">
        <f t="shared" si="36"/>
        <v>ILPMDRELC2025</v>
      </c>
      <c r="B608" t="s">
        <v>384</v>
      </c>
      <c r="C608" t="s">
        <v>388</v>
      </c>
      <c r="D608" t="s">
        <v>504</v>
      </c>
      <c r="E608" t="s">
        <v>505</v>
      </c>
      <c r="F608">
        <v>2025</v>
      </c>
      <c r="G608" t="s">
        <v>422</v>
      </c>
      <c r="H608" t="s">
        <v>68</v>
      </c>
      <c r="I608" s="1">
        <v>0.90752811509999998</v>
      </c>
      <c r="J608" t="str">
        <f t="shared" si="37"/>
        <v>ILP</v>
      </c>
      <c r="K608" t="str">
        <f t="shared" si="38"/>
        <v>MDR</v>
      </c>
      <c r="L608" t="str">
        <f t="shared" si="39"/>
        <v>ELC</v>
      </c>
    </row>
    <row r="609" spans="1:12" x14ac:dyDescent="0.45">
      <c r="A609" s="5" t="str">
        <f t="shared" si="36"/>
        <v>ILPMDRELC2030</v>
      </c>
      <c r="B609" t="s">
        <v>384</v>
      </c>
      <c r="C609" t="s">
        <v>388</v>
      </c>
      <c r="D609" t="s">
        <v>504</v>
      </c>
      <c r="E609" t="s">
        <v>505</v>
      </c>
      <c r="F609">
        <v>2030</v>
      </c>
      <c r="G609" t="s">
        <v>422</v>
      </c>
      <c r="H609" t="s">
        <v>68</v>
      </c>
      <c r="I609" s="1">
        <v>0.93708097639999999</v>
      </c>
      <c r="J609" t="str">
        <f t="shared" si="37"/>
        <v>ILP</v>
      </c>
      <c r="K609" t="str">
        <f t="shared" si="38"/>
        <v>MDR</v>
      </c>
      <c r="L609" t="str">
        <f t="shared" si="39"/>
        <v>ELC</v>
      </c>
    </row>
    <row r="610" spans="1:12" x14ac:dyDescent="0.45">
      <c r="A610" s="5" t="str">
        <f t="shared" si="36"/>
        <v>ILPMDRELC2035</v>
      </c>
      <c r="B610" t="s">
        <v>384</v>
      </c>
      <c r="C610" t="s">
        <v>388</v>
      </c>
      <c r="D610" t="s">
        <v>504</v>
      </c>
      <c r="E610" t="s">
        <v>505</v>
      </c>
      <c r="F610">
        <v>2035</v>
      </c>
      <c r="G610" t="s">
        <v>422</v>
      </c>
      <c r="H610" t="s">
        <v>68</v>
      </c>
      <c r="I610" s="1">
        <v>0.95563719810000003</v>
      </c>
      <c r="J610" t="str">
        <f t="shared" si="37"/>
        <v>ILP</v>
      </c>
      <c r="K610" t="str">
        <f t="shared" si="38"/>
        <v>MDR</v>
      </c>
      <c r="L610" t="str">
        <f t="shared" si="39"/>
        <v>ELC</v>
      </c>
    </row>
    <row r="611" spans="1:12" x14ac:dyDescent="0.45">
      <c r="A611" s="5" t="str">
        <f t="shared" si="36"/>
        <v>ILPMDRELC2040</v>
      </c>
      <c r="B611" t="s">
        <v>384</v>
      </c>
      <c r="C611" t="s">
        <v>388</v>
      </c>
      <c r="D611" t="s">
        <v>504</v>
      </c>
      <c r="E611" t="s">
        <v>505</v>
      </c>
      <c r="F611">
        <v>2040</v>
      </c>
      <c r="G611" t="s">
        <v>422</v>
      </c>
      <c r="H611" t="s">
        <v>68</v>
      </c>
      <c r="I611" s="1">
        <v>0.95716726220000004</v>
      </c>
      <c r="J611" t="str">
        <f t="shared" si="37"/>
        <v>ILP</v>
      </c>
      <c r="K611" t="str">
        <f t="shared" si="38"/>
        <v>MDR</v>
      </c>
      <c r="L611" t="str">
        <f t="shared" si="39"/>
        <v>ELC</v>
      </c>
    </row>
    <row r="612" spans="1:12" x14ac:dyDescent="0.45">
      <c r="A612" s="5" t="str">
        <f t="shared" si="36"/>
        <v>ILPMDRELC2045</v>
      </c>
      <c r="B612" t="s">
        <v>384</v>
      </c>
      <c r="C612" t="s">
        <v>388</v>
      </c>
      <c r="D612" t="s">
        <v>504</v>
      </c>
      <c r="E612" t="s">
        <v>505</v>
      </c>
      <c r="F612">
        <v>2045</v>
      </c>
      <c r="G612" t="s">
        <v>422</v>
      </c>
      <c r="H612" t="s">
        <v>68</v>
      </c>
      <c r="I612" s="1">
        <v>0.95399569480000002</v>
      </c>
      <c r="J612" t="str">
        <f t="shared" si="37"/>
        <v>ILP</v>
      </c>
      <c r="K612" t="str">
        <f t="shared" si="38"/>
        <v>MDR</v>
      </c>
      <c r="L612" t="str">
        <f t="shared" si="39"/>
        <v>ELC</v>
      </c>
    </row>
    <row r="613" spans="1:12" x14ac:dyDescent="0.45">
      <c r="A613" s="5" t="str">
        <f t="shared" si="36"/>
        <v>ILPMDRELC2050</v>
      </c>
      <c r="B613" t="s">
        <v>384</v>
      </c>
      <c r="C613" t="s">
        <v>388</v>
      </c>
      <c r="D613" t="s">
        <v>504</v>
      </c>
      <c r="E613" t="s">
        <v>505</v>
      </c>
      <c r="F613">
        <v>2050</v>
      </c>
      <c r="G613" t="s">
        <v>422</v>
      </c>
      <c r="H613" t="s">
        <v>68</v>
      </c>
      <c r="I613" s="1">
        <v>0.94716337799999994</v>
      </c>
      <c r="J613" t="str">
        <f t="shared" si="37"/>
        <v>ILP</v>
      </c>
      <c r="K613" t="str">
        <f t="shared" si="38"/>
        <v>MDR</v>
      </c>
      <c r="L613" t="str">
        <f t="shared" si="39"/>
        <v>ELC</v>
      </c>
    </row>
    <row r="614" spans="1:12" x14ac:dyDescent="0.45">
      <c r="A614" s="5" t="str">
        <f t="shared" si="36"/>
        <v>ILPMDRELC2055</v>
      </c>
      <c r="B614" t="s">
        <v>384</v>
      </c>
      <c r="C614" t="s">
        <v>388</v>
      </c>
      <c r="D614" t="s">
        <v>504</v>
      </c>
      <c r="E614" t="s">
        <v>505</v>
      </c>
      <c r="F614">
        <v>2055</v>
      </c>
      <c r="G614" t="s">
        <v>422</v>
      </c>
      <c r="H614" t="s">
        <v>68</v>
      </c>
      <c r="I614" s="1">
        <v>0.94220863030000002</v>
      </c>
      <c r="J614" t="str">
        <f t="shared" si="37"/>
        <v>ILP</v>
      </c>
      <c r="K614" t="str">
        <f t="shared" si="38"/>
        <v>MDR</v>
      </c>
      <c r="L614" t="str">
        <f t="shared" si="39"/>
        <v>ELC</v>
      </c>
    </row>
    <row r="615" spans="1:12" x14ac:dyDescent="0.45">
      <c r="A615" s="5" t="str">
        <f t="shared" si="36"/>
        <v>NCAP_TLIFEIFPOTHHET2010</v>
      </c>
      <c r="B615" t="s">
        <v>384</v>
      </c>
      <c r="C615" t="s">
        <v>71</v>
      </c>
      <c r="D615" t="s">
        <v>506</v>
      </c>
      <c r="E615" t="s">
        <v>399</v>
      </c>
      <c r="F615">
        <v>2010</v>
      </c>
      <c r="G615" t="s">
        <v>507</v>
      </c>
      <c r="H615" t="s">
        <v>68</v>
      </c>
      <c r="I615" s="1">
        <v>50</v>
      </c>
      <c r="J615" t="str">
        <f t="shared" si="37"/>
        <v>IFP</v>
      </c>
      <c r="K615" t="str">
        <f t="shared" si="38"/>
        <v>OTH</v>
      </c>
      <c r="L615" t="str">
        <f t="shared" si="39"/>
        <v>HET</v>
      </c>
    </row>
    <row r="616" spans="1:12" x14ac:dyDescent="0.45">
      <c r="A616" s="5" t="str">
        <f t="shared" si="36"/>
        <v>IFPOTHHET2010</v>
      </c>
      <c r="B616" t="s">
        <v>384</v>
      </c>
      <c r="C616" t="s">
        <v>388</v>
      </c>
      <c r="D616" t="s">
        <v>506</v>
      </c>
      <c r="E616" t="s">
        <v>399</v>
      </c>
      <c r="F616">
        <v>2010</v>
      </c>
      <c r="G616" t="s">
        <v>507</v>
      </c>
      <c r="H616" t="s">
        <v>68</v>
      </c>
      <c r="I616" s="1">
        <v>1</v>
      </c>
      <c r="J616" t="str">
        <f t="shared" si="37"/>
        <v>IFP</v>
      </c>
      <c r="K616" t="str">
        <f t="shared" si="38"/>
        <v>OTH</v>
      </c>
      <c r="L616" t="str">
        <f t="shared" si="39"/>
        <v>HET</v>
      </c>
    </row>
    <row r="617" spans="1:12" x14ac:dyDescent="0.45">
      <c r="A617" s="5" t="str">
        <f t="shared" si="36"/>
        <v>NCAP_COSTILPPRHCOA2010</v>
      </c>
      <c r="B617" t="s">
        <v>384</v>
      </c>
      <c r="C617" t="s">
        <v>69</v>
      </c>
      <c r="D617" t="s">
        <v>508</v>
      </c>
      <c r="E617" t="s">
        <v>465</v>
      </c>
      <c r="F617">
        <v>2010</v>
      </c>
      <c r="G617" t="s">
        <v>53</v>
      </c>
      <c r="H617" t="s">
        <v>387</v>
      </c>
      <c r="I617" s="1">
        <v>150.9084707925</v>
      </c>
      <c r="J617" t="str">
        <f t="shared" si="37"/>
        <v>ILP</v>
      </c>
      <c r="K617" t="str">
        <f t="shared" si="38"/>
        <v>PRH</v>
      </c>
      <c r="L617" t="str">
        <f t="shared" si="39"/>
        <v>COA</v>
      </c>
    </row>
    <row r="618" spans="1:12" x14ac:dyDescent="0.45">
      <c r="A618" s="5" t="str">
        <f t="shared" si="36"/>
        <v>NCAP_FOMILPPRHCOA2010</v>
      </c>
      <c r="B618" t="s">
        <v>384</v>
      </c>
      <c r="C618" t="s">
        <v>70</v>
      </c>
      <c r="D618" t="s">
        <v>508</v>
      </c>
      <c r="E618" t="s">
        <v>465</v>
      </c>
      <c r="F618">
        <v>2010</v>
      </c>
      <c r="G618" t="s">
        <v>53</v>
      </c>
      <c r="H618" t="s">
        <v>387</v>
      </c>
      <c r="I618" s="1">
        <v>6.0363388317000002</v>
      </c>
      <c r="J618" t="str">
        <f t="shared" si="37"/>
        <v>ILP</v>
      </c>
      <c r="K618" t="str">
        <f t="shared" si="38"/>
        <v>PRH</v>
      </c>
      <c r="L618" t="str">
        <f t="shared" si="39"/>
        <v>COA</v>
      </c>
    </row>
    <row r="619" spans="1:12" x14ac:dyDescent="0.45">
      <c r="A619" s="5" t="str">
        <f t="shared" si="36"/>
        <v>NCAP_TLIFEILPPRHCOA2010</v>
      </c>
      <c r="B619" t="s">
        <v>384</v>
      </c>
      <c r="C619" t="s">
        <v>71</v>
      </c>
      <c r="D619" t="s">
        <v>508</v>
      </c>
      <c r="E619" t="s">
        <v>465</v>
      </c>
      <c r="F619">
        <v>2010</v>
      </c>
      <c r="G619" t="s">
        <v>53</v>
      </c>
      <c r="H619" t="s">
        <v>68</v>
      </c>
      <c r="I619" s="1">
        <v>30</v>
      </c>
      <c r="J619" t="str">
        <f t="shared" si="37"/>
        <v>ILP</v>
      </c>
      <c r="K619" t="str">
        <f t="shared" si="38"/>
        <v>PRH</v>
      </c>
      <c r="L619" t="str">
        <f t="shared" si="39"/>
        <v>COA</v>
      </c>
    </row>
    <row r="620" spans="1:12" x14ac:dyDescent="0.45">
      <c r="A620" s="5" t="str">
        <f t="shared" si="36"/>
        <v>ILPPRHCOA2010</v>
      </c>
      <c r="B620" t="s">
        <v>384</v>
      </c>
      <c r="C620" t="s">
        <v>388</v>
      </c>
      <c r="D620" t="s">
        <v>508</v>
      </c>
      <c r="E620" t="s">
        <v>465</v>
      </c>
      <c r="F620">
        <v>2010</v>
      </c>
      <c r="G620" t="s">
        <v>53</v>
      </c>
      <c r="H620" t="s">
        <v>68</v>
      </c>
      <c r="I620" s="1">
        <v>1</v>
      </c>
      <c r="J620" t="str">
        <f t="shared" si="37"/>
        <v>ILP</v>
      </c>
      <c r="K620" t="str">
        <f t="shared" si="38"/>
        <v>PRH</v>
      </c>
      <c r="L620" t="str">
        <f t="shared" si="39"/>
        <v>COA</v>
      </c>
    </row>
    <row r="621" spans="1:12" x14ac:dyDescent="0.45">
      <c r="A621" s="5" t="str">
        <f t="shared" si="36"/>
        <v>ILPPRHCOA2011</v>
      </c>
      <c r="B621" t="s">
        <v>384</v>
      </c>
      <c r="C621" t="s">
        <v>388</v>
      </c>
      <c r="D621" t="s">
        <v>508</v>
      </c>
      <c r="E621" t="s">
        <v>465</v>
      </c>
      <c r="F621">
        <v>2011</v>
      </c>
      <c r="G621" t="s">
        <v>53</v>
      </c>
      <c r="H621" t="s">
        <v>68</v>
      </c>
      <c r="I621" s="1">
        <v>1</v>
      </c>
      <c r="J621" t="str">
        <f t="shared" si="37"/>
        <v>ILP</v>
      </c>
      <c r="K621" t="str">
        <f t="shared" si="38"/>
        <v>PRH</v>
      </c>
      <c r="L621" t="str">
        <f t="shared" si="39"/>
        <v>COA</v>
      </c>
    </row>
    <row r="622" spans="1:12" x14ac:dyDescent="0.45">
      <c r="A622" s="5" t="str">
        <f t="shared" si="36"/>
        <v>ILPPRHCOA2015</v>
      </c>
      <c r="B622" t="s">
        <v>384</v>
      </c>
      <c r="C622" t="s">
        <v>388</v>
      </c>
      <c r="D622" t="s">
        <v>508</v>
      </c>
      <c r="E622" t="s">
        <v>465</v>
      </c>
      <c r="F622">
        <v>2015</v>
      </c>
      <c r="G622" t="s">
        <v>53</v>
      </c>
      <c r="H622" t="s">
        <v>68</v>
      </c>
      <c r="I622" s="1">
        <v>1</v>
      </c>
      <c r="J622" t="str">
        <f t="shared" si="37"/>
        <v>ILP</v>
      </c>
      <c r="K622" t="str">
        <f t="shared" si="38"/>
        <v>PRH</v>
      </c>
      <c r="L622" t="str">
        <f t="shared" si="39"/>
        <v>COA</v>
      </c>
    </row>
    <row r="623" spans="1:12" x14ac:dyDescent="0.45">
      <c r="A623" s="5" t="str">
        <f t="shared" si="36"/>
        <v>ILPPRHCOA2020</v>
      </c>
      <c r="B623" t="s">
        <v>384</v>
      </c>
      <c r="C623" t="s">
        <v>388</v>
      </c>
      <c r="D623" t="s">
        <v>508</v>
      </c>
      <c r="E623" t="s">
        <v>465</v>
      </c>
      <c r="F623">
        <v>2020</v>
      </c>
      <c r="G623" t="s">
        <v>53</v>
      </c>
      <c r="H623" t="s">
        <v>68</v>
      </c>
      <c r="I623" s="1">
        <v>0.88335795979999998</v>
      </c>
      <c r="J623" t="str">
        <f t="shared" si="37"/>
        <v>ILP</v>
      </c>
      <c r="K623" t="str">
        <f t="shared" si="38"/>
        <v>PRH</v>
      </c>
      <c r="L623" t="str">
        <f t="shared" si="39"/>
        <v>COA</v>
      </c>
    </row>
    <row r="624" spans="1:12" x14ac:dyDescent="0.45">
      <c r="A624" s="5" t="str">
        <f t="shared" si="36"/>
        <v>ILPPRHCOA2025</v>
      </c>
      <c r="B624" t="s">
        <v>384</v>
      </c>
      <c r="C624" t="s">
        <v>388</v>
      </c>
      <c r="D624" t="s">
        <v>508</v>
      </c>
      <c r="E624" t="s">
        <v>465</v>
      </c>
      <c r="F624">
        <v>2025</v>
      </c>
      <c r="G624" t="s">
        <v>53</v>
      </c>
      <c r="H624" t="s">
        <v>68</v>
      </c>
      <c r="I624" s="1">
        <v>0.90752811509999998</v>
      </c>
      <c r="J624" t="str">
        <f t="shared" si="37"/>
        <v>ILP</v>
      </c>
      <c r="K624" t="str">
        <f t="shared" si="38"/>
        <v>PRH</v>
      </c>
      <c r="L624" t="str">
        <f t="shared" si="39"/>
        <v>COA</v>
      </c>
    </row>
    <row r="625" spans="1:12" x14ac:dyDescent="0.45">
      <c r="A625" s="5" t="str">
        <f t="shared" si="36"/>
        <v>ILPPRHCOA2030</v>
      </c>
      <c r="B625" t="s">
        <v>384</v>
      </c>
      <c r="C625" t="s">
        <v>388</v>
      </c>
      <c r="D625" t="s">
        <v>508</v>
      </c>
      <c r="E625" t="s">
        <v>465</v>
      </c>
      <c r="F625">
        <v>2030</v>
      </c>
      <c r="G625" t="s">
        <v>53</v>
      </c>
      <c r="H625" t="s">
        <v>68</v>
      </c>
      <c r="I625" s="1">
        <v>0.93708097639999999</v>
      </c>
      <c r="J625" t="str">
        <f t="shared" si="37"/>
        <v>ILP</v>
      </c>
      <c r="K625" t="str">
        <f t="shared" si="38"/>
        <v>PRH</v>
      </c>
      <c r="L625" t="str">
        <f t="shared" si="39"/>
        <v>COA</v>
      </c>
    </row>
    <row r="626" spans="1:12" x14ac:dyDescent="0.45">
      <c r="A626" s="5" t="str">
        <f t="shared" si="36"/>
        <v>ILPPRHCOA2035</v>
      </c>
      <c r="B626" t="s">
        <v>384</v>
      </c>
      <c r="C626" t="s">
        <v>388</v>
      </c>
      <c r="D626" t="s">
        <v>508</v>
      </c>
      <c r="E626" t="s">
        <v>465</v>
      </c>
      <c r="F626">
        <v>2035</v>
      </c>
      <c r="G626" t="s">
        <v>53</v>
      </c>
      <c r="H626" t="s">
        <v>68</v>
      </c>
      <c r="I626" s="1">
        <v>0.95563719810000003</v>
      </c>
      <c r="J626" t="str">
        <f t="shared" si="37"/>
        <v>ILP</v>
      </c>
      <c r="K626" t="str">
        <f t="shared" si="38"/>
        <v>PRH</v>
      </c>
      <c r="L626" t="str">
        <f t="shared" si="39"/>
        <v>COA</v>
      </c>
    </row>
    <row r="627" spans="1:12" x14ac:dyDescent="0.45">
      <c r="A627" s="5" t="str">
        <f t="shared" si="36"/>
        <v>ILPPRHCOA2040</v>
      </c>
      <c r="B627" t="s">
        <v>384</v>
      </c>
      <c r="C627" t="s">
        <v>388</v>
      </c>
      <c r="D627" t="s">
        <v>508</v>
      </c>
      <c r="E627" t="s">
        <v>465</v>
      </c>
      <c r="F627">
        <v>2040</v>
      </c>
      <c r="G627" t="s">
        <v>53</v>
      </c>
      <c r="H627" t="s">
        <v>68</v>
      </c>
      <c r="I627" s="1">
        <v>0.95716726220000004</v>
      </c>
      <c r="J627" t="str">
        <f t="shared" si="37"/>
        <v>ILP</v>
      </c>
      <c r="K627" t="str">
        <f t="shared" si="38"/>
        <v>PRH</v>
      </c>
      <c r="L627" t="str">
        <f t="shared" si="39"/>
        <v>COA</v>
      </c>
    </row>
    <row r="628" spans="1:12" x14ac:dyDescent="0.45">
      <c r="A628" s="5" t="str">
        <f t="shared" si="36"/>
        <v>ILPPRHCOA2045</v>
      </c>
      <c r="B628" t="s">
        <v>384</v>
      </c>
      <c r="C628" t="s">
        <v>388</v>
      </c>
      <c r="D628" t="s">
        <v>508</v>
      </c>
      <c r="E628" t="s">
        <v>465</v>
      </c>
      <c r="F628">
        <v>2045</v>
      </c>
      <c r="G628" t="s">
        <v>53</v>
      </c>
      <c r="H628" t="s">
        <v>68</v>
      </c>
      <c r="I628" s="1">
        <v>0.95399569480000002</v>
      </c>
      <c r="J628" t="str">
        <f t="shared" si="37"/>
        <v>ILP</v>
      </c>
      <c r="K628" t="str">
        <f t="shared" si="38"/>
        <v>PRH</v>
      </c>
      <c r="L628" t="str">
        <f t="shared" si="39"/>
        <v>COA</v>
      </c>
    </row>
    <row r="629" spans="1:12" x14ac:dyDescent="0.45">
      <c r="A629" s="5" t="str">
        <f t="shared" si="36"/>
        <v>ILPPRHCOA2050</v>
      </c>
      <c r="B629" t="s">
        <v>384</v>
      </c>
      <c r="C629" t="s">
        <v>388</v>
      </c>
      <c r="D629" t="s">
        <v>508</v>
      </c>
      <c r="E629" t="s">
        <v>465</v>
      </c>
      <c r="F629">
        <v>2050</v>
      </c>
      <c r="G629" t="s">
        <v>53</v>
      </c>
      <c r="H629" t="s">
        <v>68</v>
      </c>
      <c r="I629" s="1">
        <v>0.94716337799999994</v>
      </c>
      <c r="J629" t="str">
        <f t="shared" si="37"/>
        <v>ILP</v>
      </c>
      <c r="K629" t="str">
        <f t="shared" si="38"/>
        <v>PRH</v>
      </c>
      <c r="L629" t="str">
        <f t="shared" si="39"/>
        <v>COA</v>
      </c>
    </row>
    <row r="630" spans="1:12" x14ac:dyDescent="0.45">
      <c r="A630" s="5" t="str">
        <f t="shared" si="36"/>
        <v>ILPPRHCOA2055</v>
      </c>
      <c r="B630" t="s">
        <v>384</v>
      </c>
      <c r="C630" t="s">
        <v>388</v>
      </c>
      <c r="D630" t="s">
        <v>508</v>
      </c>
      <c r="E630" t="s">
        <v>465</v>
      </c>
      <c r="F630">
        <v>2055</v>
      </c>
      <c r="G630" t="s">
        <v>53</v>
      </c>
      <c r="H630" t="s">
        <v>68</v>
      </c>
      <c r="I630" s="1">
        <v>0.94220863030000002</v>
      </c>
      <c r="J630" t="str">
        <f t="shared" si="37"/>
        <v>ILP</v>
      </c>
      <c r="K630" t="str">
        <f t="shared" si="38"/>
        <v>PRH</v>
      </c>
      <c r="L630" t="str">
        <f t="shared" si="39"/>
        <v>COA</v>
      </c>
    </row>
    <row r="631" spans="1:12" x14ac:dyDescent="0.45">
      <c r="A631" s="5" t="str">
        <f t="shared" si="36"/>
        <v>NCAP_COSTINMPRHELC2010</v>
      </c>
      <c r="B631" t="s">
        <v>384</v>
      </c>
      <c r="C631" t="s">
        <v>69</v>
      </c>
      <c r="D631" t="s">
        <v>509</v>
      </c>
      <c r="E631" t="s">
        <v>510</v>
      </c>
      <c r="F631">
        <v>2010</v>
      </c>
      <c r="G631" t="s">
        <v>511</v>
      </c>
      <c r="H631" t="s">
        <v>387</v>
      </c>
      <c r="I631" s="1">
        <v>41.475434603899998</v>
      </c>
      <c r="J631" t="str">
        <f t="shared" si="37"/>
        <v>INM</v>
      </c>
      <c r="K631" t="str">
        <f t="shared" si="38"/>
        <v>PRH</v>
      </c>
      <c r="L631" t="str">
        <f t="shared" si="39"/>
        <v>ELC</v>
      </c>
    </row>
    <row r="632" spans="1:12" x14ac:dyDescent="0.45">
      <c r="A632" s="5" t="str">
        <f t="shared" si="36"/>
        <v>NCAP_FOMINMPRHELC2010</v>
      </c>
      <c r="B632" t="s">
        <v>384</v>
      </c>
      <c r="C632" t="s">
        <v>70</v>
      </c>
      <c r="D632" t="s">
        <v>509</v>
      </c>
      <c r="E632" t="s">
        <v>510</v>
      </c>
      <c r="F632">
        <v>2010</v>
      </c>
      <c r="G632" t="s">
        <v>511</v>
      </c>
      <c r="H632" t="s">
        <v>387</v>
      </c>
      <c r="I632" s="1">
        <v>3.7327891144000001</v>
      </c>
      <c r="J632" t="str">
        <f t="shared" si="37"/>
        <v>INM</v>
      </c>
      <c r="K632" t="str">
        <f t="shared" si="38"/>
        <v>PRH</v>
      </c>
      <c r="L632" t="str">
        <f t="shared" si="39"/>
        <v>ELC</v>
      </c>
    </row>
    <row r="633" spans="1:12" x14ac:dyDescent="0.45">
      <c r="A633" s="5" t="str">
        <f t="shared" si="36"/>
        <v>NCAP_TLIFEINMPRHELC2010</v>
      </c>
      <c r="B633" t="s">
        <v>384</v>
      </c>
      <c r="C633" t="s">
        <v>71</v>
      </c>
      <c r="D633" t="s">
        <v>509</v>
      </c>
      <c r="E633" t="s">
        <v>510</v>
      </c>
      <c r="F633">
        <v>2010</v>
      </c>
      <c r="G633" t="s">
        <v>511</v>
      </c>
      <c r="H633" t="s">
        <v>68</v>
      </c>
      <c r="I633" s="1">
        <v>30</v>
      </c>
      <c r="J633" t="str">
        <f t="shared" si="37"/>
        <v>INM</v>
      </c>
      <c r="K633" t="str">
        <f t="shared" si="38"/>
        <v>PRH</v>
      </c>
      <c r="L633" t="str">
        <f t="shared" si="39"/>
        <v>ELC</v>
      </c>
    </row>
    <row r="634" spans="1:12" x14ac:dyDescent="0.45">
      <c r="A634" s="5" t="str">
        <f t="shared" si="36"/>
        <v>INMPRHELC2010</v>
      </c>
      <c r="B634" t="s">
        <v>384</v>
      </c>
      <c r="C634" t="s">
        <v>388</v>
      </c>
      <c r="D634" t="s">
        <v>509</v>
      </c>
      <c r="E634" t="s">
        <v>510</v>
      </c>
      <c r="F634">
        <v>2010</v>
      </c>
      <c r="G634" t="s">
        <v>511</v>
      </c>
      <c r="H634" t="s">
        <v>68</v>
      </c>
      <c r="I634" s="1">
        <v>1</v>
      </c>
      <c r="J634" t="str">
        <f t="shared" si="37"/>
        <v>INM</v>
      </c>
      <c r="K634" t="str">
        <f t="shared" si="38"/>
        <v>PRH</v>
      </c>
      <c r="L634" t="str">
        <f t="shared" si="39"/>
        <v>ELC</v>
      </c>
    </row>
    <row r="635" spans="1:12" x14ac:dyDescent="0.45">
      <c r="A635" s="5" t="str">
        <f t="shared" si="36"/>
        <v>INMPRHELC2011</v>
      </c>
      <c r="B635" t="s">
        <v>384</v>
      </c>
      <c r="C635" t="s">
        <v>388</v>
      </c>
      <c r="D635" t="s">
        <v>509</v>
      </c>
      <c r="E635" t="s">
        <v>510</v>
      </c>
      <c r="F635">
        <v>2011</v>
      </c>
      <c r="G635" t="s">
        <v>511</v>
      </c>
      <c r="H635" t="s">
        <v>68</v>
      </c>
      <c r="I635" s="1">
        <v>1</v>
      </c>
      <c r="J635" t="str">
        <f t="shared" si="37"/>
        <v>INM</v>
      </c>
      <c r="K635" t="str">
        <f t="shared" si="38"/>
        <v>PRH</v>
      </c>
      <c r="L635" t="str">
        <f t="shared" si="39"/>
        <v>ELC</v>
      </c>
    </row>
    <row r="636" spans="1:12" x14ac:dyDescent="0.45">
      <c r="A636" s="5" t="str">
        <f t="shared" si="36"/>
        <v>INMPRHELC2015</v>
      </c>
      <c r="B636" t="s">
        <v>384</v>
      </c>
      <c r="C636" t="s">
        <v>388</v>
      </c>
      <c r="D636" t="s">
        <v>509</v>
      </c>
      <c r="E636" t="s">
        <v>510</v>
      </c>
      <c r="F636">
        <v>2015</v>
      </c>
      <c r="G636" t="s">
        <v>511</v>
      </c>
      <c r="H636" t="s">
        <v>68</v>
      </c>
      <c r="I636" s="1">
        <v>1</v>
      </c>
      <c r="J636" t="str">
        <f t="shared" si="37"/>
        <v>INM</v>
      </c>
      <c r="K636" t="str">
        <f t="shared" si="38"/>
        <v>PRH</v>
      </c>
      <c r="L636" t="str">
        <f t="shared" si="39"/>
        <v>ELC</v>
      </c>
    </row>
    <row r="637" spans="1:12" x14ac:dyDescent="0.45">
      <c r="A637" s="5" t="str">
        <f t="shared" si="36"/>
        <v>INMPRHELC2020</v>
      </c>
      <c r="B637" t="s">
        <v>384</v>
      </c>
      <c r="C637" t="s">
        <v>388</v>
      </c>
      <c r="D637" t="s">
        <v>509</v>
      </c>
      <c r="E637" t="s">
        <v>510</v>
      </c>
      <c r="F637">
        <v>2020</v>
      </c>
      <c r="G637" t="s">
        <v>511</v>
      </c>
      <c r="H637" t="s">
        <v>68</v>
      </c>
      <c r="I637" s="1">
        <v>1.2112487276999999</v>
      </c>
      <c r="J637" t="str">
        <f t="shared" si="37"/>
        <v>INM</v>
      </c>
      <c r="K637" t="str">
        <f t="shared" si="38"/>
        <v>PRH</v>
      </c>
      <c r="L637" t="str">
        <f t="shared" si="39"/>
        <v>ELC</v>
      </c>
    </row>
    <row r="638" spans="1:12" x14ac:dyDescent="0.45">
      <c r="A638" s="5" t="str">
        <f t="shared" si="36"/>
        <v>INMPRHELC2025</v>
      </c>
      <c r="B638" t="s">
        <v>384</v>
      </c>
      <c r="C638" t="s">
        <v>388</v>
      </c>
      <c r="D638" t="s">
        <v>509</v>
      </c>
      <c r="E638" t="s">
        <v>510</v>
      </c>
      <c r="F638">
        <v>2025</v>
      </c>
      <c r="G638" t="s">
        <v>511</v>
      </c>
      <c r="H638" t="s">
        <v>68</v>
      </c>
      <c r="I638" s="1">
        <v>1.1560112273000001</v>
      </c>
      <c r="J638" t="str">
        <f t="shared" si="37"/>
        <v>INM</v>
      </c>
      <c r="K638" t="str">
        <f t="shared" si="38"/>
        <v>PRH</v>
      </c>
      <c r="L638" t="str">
        <f t="shared" si="39"/>
        <v>ELC</v>
      </c>
    </row>
    <row r="639" spans="1:12" x14ac:dyDescent="0.45">
      <c r="A639" s="5" t="str">
        <f t="shared" si="36"/>
        <v>INMPRHELC2030</v>
      </c>
      <c r="B639" t="s">
        <v>384</v>
      </c>
      <c r="C639" t="s">
        <v>388</v>
      </c>
      <c r="D639" t="s">
        <v>509</v>
      </c>
      <c r="E639" t="s">
        <v>510</v>
      </c>
      <c r="F639">
        <v>2030</v>
      </c>
      <c r="G639" t="s">
        <v>511</v>
      </c>
      <c r="H639" t="s">
        <v>68</v>
      </c>
      <c r="I639" s="1">
        <v>1.0800508733</v>
      </c>
      <c r="J639" t="str">
        <f t="shared" si="37"/>
        <v>INM</v>
      </c>
      <c r="K639" t="str">
        <f t="shared" si="38"/>
        <v>PRH</v>
      </c>
      <c r="L639" t="str">
        <f t="shared" si="39"/>
        <v>ELC</v>
      </c>
    </row>
    <row r="640" spans="1:12" x14ac:dyDescent="0.45">
      <c r="A640" s="5" t="str">
        <f t="shared" si="36"/>
        <v>INMPRHELC2035</v>
      </c>
      <c r="B640" t="s">
        <v>384</v>
      </c>
      <c r="C640" t="s">
        <v>388</v>
      </c>
      <c r="D640" t="s">
        <v>509</v>
      </c>
      <c r="E640" t="s">
        <v>510</v>
      </c>
      <c r="F640">
        <v>2035</v>
      </c>
      <c r="G640" t="s">
        <v>511</v>
      </c>
      <c r="H640" t="s">
        <v>68</v>
      </c>
      <c r="I640" s="1">
        <v>0.93974170099999998</v>
      </c>
      <c r="J640" t="str">
        <f t="shared" si="37"/>
        <v>INM</v>
      </c>
      <c r="K640" t="str">
        <f t="shared" si="38"/>
        <v>PRH</v>
      </c>
      <c r="L640" t="str">
        <f t="shared" si="39"/>
        <v>ELC</v>
      </c>
    </row>
    <row r="641" spans="1:12" x14ac:dyDescent="0.45">
      <c r="A641" s="5" t="str">
        <f t="shared" si="36"/>
        <v>INMPRHELC2040</v>
      </c>
      <c r="B641" t="s">
        <v>384</v>
      </c>
      <c r="C641" t="s">
        <v>388</v>
      </c>
      <c r="D641" t="s">
        <v>509</v>
      </c>
      <c r="E641" t="s">
        <v>510</v>
      </c>
      <c r="F641">
        <v>2040</v>
      </c>
      <c r="G641" t="s">
        <v>511</v>
      </c>
      <c r="H641" t="s">
        <v>68</v>
      </c>
      <c r="I641" s="1">
        <v>0.92310028079999995</v>
      </c>
      <c r="J641" t="str">
        <f t="shared" si="37"/>
        <v>INM</v>
      </c>
      <c r="K641" t="str">
        <f t="shared" si="38"/>
        <v>PRH</v>
      </c>
      <c r="L641" t="str">
        <f t="shared" si="39"/>
        <v>ELC</v>
      </c>
    </row>
    <row r="642" spans="1:12" x14ac:dyDescent="0.45">
      <c r="A642" s="5" t="str">
        <f t="shared" si="36"/>
        <v>INMPRHELC2045</v>
      </c>
      <c r="B642" t="s">
        <v>384</v>
      </c>
      <c r="C642" t="s">
        <v>388</v>
      </c>
      <c r="D642" t="s">
        <v>509</v>
      </c>
      <c r="E642" t="s">
        <v>510</v>
      </c>
      <c r="F642">
        <v>2045</v>
      </c>
      <c r="G642" t="s">
        <v>511</v>
      </c>
      <c r="H642" t="s">
        <v>68</v>
      </c>
      <c r="I642" s="1">
        <v>0.89658459349999997</v>
      </c>
      <c r="J642" t="str">
        <f t="shared" si="37"/>
        <v>INM</v>
      </c>
      <c r="K642" t="str">
        <f t="shared" si="38"/>
        <v>PRH</v>
      </c>
      <c r="L642" t="str">
        <f t="shared" si="39"/>
        <v>ELC</v>
      </c>
    </row>
    <row r="643" spans="1:12" x14ac:dyDescent="0.45">
      <c r="A643" s="5" t="str">
        <f t="shared" ref="A643:A706" si="40">IF(C643="VDA_FLOP","",C643)&amp;J643&amp;K643&amp;L643&amp;F643</f>
        <v>INMPRHELC2050</v>
      </c>
      <c r="B643" t="s">
        <v>384</v>
      </c>
      <c r="C643" t="s">
        <v>388</v>
      </c>
      <c r="D643" t="s">
        <v>509</v>
      </c>
      <c r="E643" t="s">
        <v>510</v>
      </c>
      <c r="F643">
        <v>2050</v>
      </c>
      <c r="G643" t="s">
        <v>511</v>
      </c>
      <c r="H643" t="s">
        <v>68</v>
      </c>
      <c r="I643" s="1">
        <v>0.87602143160000001</v>
      </c>
      <c r="J643" t="str">
        <f t="shared" ref="J643:J706" si="41">VLOOKUP(LEFT(E643,3),$U$2:$V$9,2,FALSE)</f>
        <v>INM</v>
      </c>
      <c r="K643" t="str">
        <f t="shared" ref="K643:K706" si="42">VLOOKUP(RIGHT(E643,3),$R$2:$S$9,2,FALSE)</f>
        <v>PRH</v>
      </c>
      <c r="L643" t="str">
        <f t="shared" ref="L643:L706" si="43">IFERROR(VLOOKUP(G643,$O$2:$P$34,2,FALSE),"")</f>
        <v>ELC</v>
      </c>
    </row>
    <row r="644" spans="1:12" x14ac:dyDescent="0.45">
      <c r="A644" s="5" t="str">
        <f t="shared" si="40"/>
        <v>INMPRHELC2055</v>
      </c>
      <c r="B644" t="s">
        <v>384</v>
      </c>
      <c r="C644" t="s">
        <v>388</v>
      </c>
      <c r="D644" t="s">
        <v>509</v>
      </c>
      <c r="E644" t="s">
        <v>510</v>
      </c>
      <c r="F644">
        <v>2055</v>
      </c>
      <c r="G644" t="s">
        <v>511</v>
      </c>
      <c r="H644" t="s">
        <v>68</v>
      </c>
      <c r="I644" s="1">
        <v>0.85336828840000001</v>
      </c>
      <c r="J644" t="str">
        <f t="shared" si="41"/>
        <v>INM</v>
      </c>
      <c r="K644" t="str">
        <f t="shared" si="42"/>
        <v>PRH</v>
      </c>
      <c r="L644" t="str">
        <f t="shared" si="43"/>
        <v>ELC</v>
      </c>
    </row>
    <row r="645" spans="1:12" x14ac:dyDescent="0.45">
      <c r="A645" s="5" t="str">
        <f t="shared" si="40"/>
        <v>ACT_COSTIFPOTHBIO2010</v>
      </c>
      <c r="B645" t="s">
        <v>384</v>
      </c>
      <c r="C645" t="s">
        <v>67</v>
      </c>
      <c r="D645" t="s">
        <v>512</v>
      </c>
      <c r="E645" t="s">
        <v>399</v>
      </c>
      <c r="F645">
        <v>2010</v>
      </c>
      <c r="G645" t="s">
        <v>55</v>
      </c>
      <c r="H645" t="s">
        <v>387</v>
      </c>
      <c r="I645" s="1">
        <v>1.4141048599999999E-2</v>
      </c>
      <c r="J645" t="str">
        <f t="shared" si="41"/>
        <v>IFP</v>
      </c>
      <c r="K645" t="str">
        <f t="shared" si="42"/>
        <v>OTH</v>
      </c>
      <c r="L645" t="str">
        <f t="shared" si="43"/>
        <v>BIO</v>
      </c>
    </row>
    <row r="646" spans="1:12" x14ac:dyDescent="0.45">
      <c r="A646" s="5" t="str">
        <f t="shared" si="40"/>
        <v>ACT_COSTIFPOTHBIO2015</v>
      </c>
      <c r="B646" t="s">
        <v>384</v>
      </c>
      <c r="C646" t="s">
        <v>67</v>
      </c>
      <c r="D646" t="s">
        <v>512</v>
      </c>
      <c r="E646" t="s">
        <v>399</v>
      </c>
      <c r="F646">
        <v>2015</v>
      </c>
      <c r="G646" t="s">
        <v>55</v>
      </c>
      <c r="H646" t="s">
        <v>387</v>
      </c>
      <c r="I646" s="1">
        <v>6.4769566799999997E-2</v>
      </c>
      <c r="J646" t="str">
        <f t="shared" si="41"/>
        <v>IFP</v>
      </c>
      <c r="K646" t="str">
        <f t="shared" si="42"/>
        <v>OTH</v>
      </c>
      <c r="L646" t="str">
        <f t="shared" si="43"/>
        <v>BIO</v>
      </c>
    </row>
    <row r="647" spans="1:12" x14ac:dyDescent="0.45">
      <c r="A647" s="5" t="str">
        <f t="shared" si="40"/>
        <v>ACT_COSTIFPOTHBIO2055</v>
      </c>
      <c r="B647" t="s">
        <v>384</v>
      </c>
      <c r="C647" t="s">
        <v>67</v>
      </c>
      <c r="D647" t="s">
        <v>512</v>
      </c>
      <c r="E647" t="s">
        <v>399</v>
      </c>
      <c r="F647">
        <v>2055</v>
      </c>
      <c r="G647" t="s">
        <v>55</v>
      </c>
      <c r="H647" t="s">
        <v>387</v>
      </c>
      <c r="I647" s="1">
        <v>6.4769566799999997E-2</v>
      </c>
      <c r="J647" t="str">
        <f t="shared" si="41"/>
        <v>IFP</v>
      </c>
      <c r="K647" t="str">
        <f t="shared" si="42"/>
        <v>OTH</v>
      </c>
      <c r="L647" t="str">
        <f t="shared" si="43"/>
        <v>BIO</v>
      </c>
    </row>
    <row r="648" spans="1:12" x14ac:dyDescent="0.45">
      <c r="A648" s="5" t="str">
        <f t="shared" si="40"/>
        <v>NCAP_TLIFEIFPOTHBIO2010</v>
      </c>
      <c r="B648" t="s">
        <v>384</v>
      </c>
      <c r="C648" t="s">
        <v>71</v>
      </c>
      <c r="D648" t="s">
        <v>512</v>
      </c>
      <c r="E648" t="s">
        <v>399</v>
      </c>
      <c r="F648">
        <v>2010</v>
      </c>
      <c r="G648" t="s">
        <v>55</v>
      </c>
      <c r="H648" t="s">
        <v>68</v>
      </c>
      <c r="I648" s="1">
        <v>50</v>
      </c>
      <c r="J648" t="str">
        <f t="shared" si="41"/>
        <v>IFP</v>
      </c>
      <c r="K648" t="str">
        <f t="shared" si="42"/>
        <v>OTH</v>
      </c>
      <c r="L648" t="str">
        <f t="shared" si="43"/>
        <v>BIO</v>
      </c>
    </row>
    <row r="649" spans="1:12" x14ac:dyDescent="0.45">
      <c r="A649" s="5" t="str">
        <f t="shared" si="40"/>
        <v>IFPOTHBIO2010</v>
      </c>
      <c r="B649" t="s">
        <v>384</v>
      </c>
      <c r="C649" t="s">
        <v>388</v>
      </c>
      <c r="D649" t="s">
        <v>512</v>
      </c>
      <c r="E649" t="s">
        <v>399</v>
      </c>
      <c r="F649">
        <v>2010</v>
      </c>
      <c r="G649" t="s">
        <v>55</v>
      </c>
      <c r="H649" t="s">
        <v>68</v>
      </c>
      <c r="I649" s="1">
        <v>1.7746228926000001</v>
      </c>
      <c r="J649" t="str">
        <f t="shared" si="41"/>
        <v>IFP</v>
      </c>
      <c r="K649" t="str">
        <f t="shared" si="42"/>
        <v>OTH</v>
      </c>
      <c r="L649" t="str">
        <f t="shared" si="43"/>
        <v>BIO</v>
      </c>
    </row>
    <row r="650" spans="1:12" x14ac:dyDescent="0.45">
      <c r="A650" s="5" t="str">
        <f t="shared" si="40"/>
        <v>NCAP_COSTIISECPELC2010</v>
      </c>
      <c r="B650" t="s">
        <v>384</v>
      </c>
      <c r="C650" t="s">
        <v>69</v>
      </c>
      <c r="D650" t="s">
        <v>513</v>
      </c>
      <c r="E650" t="s">
        <v>514</v>
      </c>
      <c r="F650">
        <v>2010</v>
      </c>
      <c r="G650" t="s">
        <v>392</v>
      </c>
      <c r="H650" t="s">
        <v>387</v>
      </c>
      <c r="I650" s="1">
        <v>177.58015334410001</v>
      </c>
      <c r="J650" t="str">
        <f t="shared" si="41"/>
        <v>IIS</v>
      </c>
      <c r="K650" t="str">
        <f t="shared" si="42"/>
        <v>ECP</v>
      </c>
      <c r="L650" t="str">
        <f t="shared" si="43"/>
        <v>ELC</v>
      </c>
    </row>
    <row r="651" spans="1:12" x14ac:dyDescent="0.45">
      <c r="A651" s="5" t="str">
        <f t="shared" si="40"/>
        <v>NCAP_FOMIISECPELC2010</v>
      </c>
      <c r="B651" t="s">
        <v>384</v>
      </c>
      <c r="C651" t="s">
        <v>70</v>
      </c>
      <c r="D651" t="s">
        <v>513</v>
      </c>
      <c r="E651" t="s">
        <v>514</v>
      </c>
      <c r="F651">
        <v>2010</v>
      </c>
      <c r="G651" t="s">
        <v>392</v>
      </c>
      <c r="H651" t="s">
        <v>387</v>
      </c>
      <c r="I651" s="1">
        <v>21.847032023299999</v>
      </c>
      <c r="J651" t="str">
        <f t="shared" si="41"/>
        <v>IIS</v>
      </c>
      <c r="K651" t="str">
        <f t="shared" si="42"/>
        <v>ECP</v>
      </c>
      <c r="L651" t="str">
        <f t="shared" si="43"/>
        <v>ELC</v>
      </c>
    </row>
    <row r="652" spans="1:12" x14ac:dyDescent="0.45">
      <c r="A652" s="5" t="str">
        <f t="shared" si="40"/>
        <v>NCAP_TLIFEIISECPELC2010</v>
      </c>
      <c r="B652" t="s">
        <v>384</v>
      </c>
      <c r="C652" t="s">
        <v>71</v>
      </c>
      <c r="D652" t="s">
        <v>513</v>
      </c>
      <c r="E652" t="s">
        <v>514</v>
      </c>
      <c r="F652">
        <v>2010</v>
      </c>
      <c r="G652" t="s">
        <v>392</v>
      </c>
      <c r="H652" t="s">
        <v>68</v>
      </c>
      <c r="I652" s="1">
        <v>30</v>
      </c>
      <c r="J652" t="str">
        <f t="shared" si="41"/>
        <v>IIS</v>
      </c>
      <c r="K652" t="str">
        <f t="shared" si="42"/>
        <v>ECP</v>
      </c>
      <c r="L652" t="str">
        <f t="shared" si="43"/>
        <v>ELC</v>
      </c>
    </row>
    <row r="653" spans="1:12" x14ac:dyDescent="0.45">
      <c r="A653" s="5" t="str">
        <f t="shared" si="40"/>
        <v>IISECPELC2010</v>
      </c>
      <c r="B653" t="s">
        <v>384</v>
      </c>
      <c r="C653" t="s">
        <v>388</v>
      </c>
      <c r="D653" t="s">
        <v>513</v>
      </c>
      <c r="E653" t="s">
        <v>514</v>
      </c>
      <c r="F653">
        <v>2010</v>
      </c>
      <c r="G653" t="s">
        <v>392</v>
      </c>
      <c r="H653" t="s">
        <v>68</v>
      </c>
      <c r="I653" s="1">
        <v>1</v>
      </c>
      <c r="J653" t="str">
        <f t="shared" si="41"/>
        <v>IIS</v>
      </c>
      <c r="K653" t="str">
        <f t="shared" si="42"/>
        <v>ECP</v>
      </c>
      <c r="L653" t="str">
        <f t="shared" si="43"/>
        <v>ELC</v>
      </c>
    </row>
    <row r="654" spans="1:12" x14ac:dyDescent="0.45">
      <c r="A654" s="5" t="str">
        <f t="shared" si="40"/>
        <v>IISECPELC2011</v>
      </c>
      <c r="B654" t="s">
        <v>384</v>
      </c>
      <c r="C654" t="s">
        <v>388</v>
      </c>
      <c r="D654" t="s">
        <v>513</v>
      </c>
      <c r="E654" t="s">
        <v>514</v>
      </c>
      <c r="F654">
        <v>2011</v>
      </c>
      <c r="G654" t="s">
        <v>392</v>
      </c>
      <c r="H654" t="s">
        <v>68</v>
      </c>
      <c r="I654" s="1">
        <v>1</v>
      </c>
      <c r="J654" t="str">
        <f t="shared" si="41"/>
        <v>IIS</v>
      </c>
      <c r="K654" t="str">
        <f t="shared" si="42"/>
        <v>ECP</v>
      </c>
      <c r="L654" t="str">
        <f t="shared" si="43"/>
        <v>ELC</v>
      </c>
    </row>
    <row r="655" spans="1:12" x14ac:dyDescent="0.45">
      <c r="A655" s="5" t="str">
        <f t="shared" si="40"/>
        <v>IISECPELC2015</v>
      </c>
      <c r="B655" t="s">
        <v>384</v>
      </c>
      <c r="C655" t="s">
        <v>388</v>
      </c>
      <c r="D655" t="s">
        <v>513</v>
      </c>
      <c r="E655" t="s">
        <v>514</v>
      </c>
      <c r="F655">
        <v>2015</v>
      </c>
      <c r="G655" t="s">
        <v>392</v>
      </c>
      <c r="H655" t="s">
        <v>68</v>
      </c>
      <c r="I655" s="1">
        <v>1</v>
      </c>
      <c r="J655" t="str">
        <f t="shared" si="41"/>
        <v>IIS</v>
      </c>
      <c r="K655" t="str">
        <f t="shared" si="42"/>
        <v>ECP</v>
      </c>
      <c r="L655" t="str">
        <f t="shared" si="43"/>
        <v>ELC</v>
      </c>
    </row>
    <row r="656" spans="1:12" x14ac:dyDescent="0.45">
      <c r="A656" s="5" t="str">
        <f t="shared" si="40"/>
        <v>IISECPELC2020</v>
      </c>
      <c r="B656" t="s">
        <v>384</v>
      </c>
      <c r="C656" t="s">
        <v>388</v>
      </c>
      <c r="D656" t="s">
        <v>513</v>
      </c>
      <c r="E656" t="s">
        <v>514</v>
      </c>
      <c r="F656">
        <v>2020</v>
      </c>
      <c r="G656" t="s">
        <v>392</v>
      </c>
      <c r="H656" t="s">
        <v>68</v>
      </c>
      <c r="I656" s="1">
        <v>0.88789962160000002</v>
      </c>
      <c r="J656" t="str">
        <f t="shared" si="41"/>
        <v>IIS</v>
      </c>
      <c r="K656" t="str">
        <f t="shared" si="42"/>
        <v>ECP</v>
      </c>
      <c r="L656" t="str">
        <f t="shared" si="43"/>
        <v>ELC</v>
      </c>
    </row>
    <row r="657" spans="1:12" x14ac:dyDescent="0.45">
      <c r="A657" s="5" t="str">
        <f t="shared" si="40"/>
        <v>IISECPELC2025</v>
      </c>
      <c r="B657" t="s">
        <v>384</v>
      </c>
      <c r="C657" t="s">
        <v>388</v>
      </c>
      <c r="D657" t="s">
        <v>513</v>
      </c>
      <c r="E657" t="s">
        <v>514</v>
      </c>
      <c r="F657">
        <v>2025</v>
      </c>
      <c r="G657" t="s">
        <v>392</v>
      </c>
      <c r="H657" t="s">
        <v>68</v>
      </c>
      <c r="I657" s="1">
        <v>0.87611387789999995</v>
      </c>
      <c r="J657" t="str">
        <f t="shared" si="41"/>
        <v>IIS</v>
      </c>
      <c r="K657" t="str">
        <f t="shared" si="42"/>
        <v>ECP</v>
      </c>
      <c r="L657" t="str">
        <f t="shared" si="43"/>
        <v>ELC</v>
      </c>
    </row>
    <row r="658" spans="1:12" x14ac:dyDescent="0.45">
      <c r="A658" s="5" t="str">
        <f t="shared" si="40"/>
        <v>IISECPELC2030</v>
      </c>
      <c r="B658" t="s">
        <v>384</v>
      </c>
      <c r="C658" t="s">
        <v>388</v>
      </c>
      <c r="D658" t="s">
        <v>513</v>
      </c>
      <c r="E658" t="s">
        <v>514</v>
      </c>
      <c r="F658">
        <v>2030</v>
      </c>
      <c r="G658" t="s">
        <v>392</v>
      </c>
      <c r="H658" t="s">
        <v>68</v>
      </c>
      <c r="I658" s="1">
        <v>0.88132365270000002</v>
      </c>
      <c r="J658" t="str">
        <f t="shared" si="41"/>
        <v>IIS</v>
      </c>
      <c r="K658" t="str">
        <f t="shared" si="42"/>
        <v>ECP</v>
      </c>
      <c r="L658" t="str">
        <f t="shared" si="43"/>
        <v>ELC</v>
      </c>
    </row>
    <row r="659" spans="1:12" x14ac:dyDescent="0.45">
      <c r="A659" s="5" t="str">
        <f t="shared" si="40"/>
        <v>IISECPELC2035</v>
      </c>
      <c r="B659" t="s">
        <v>384</v>
      </c>
      <c r="C659" t="s">
        <v>388</v>
      </c>
      <c r="D659" t="s">
        <v>513</v>
      </c>
      <c r="E659" t="s">
        <v>514</v>
      </c>
      <c r="F659">
        <v>2035</v>
      </c>
      <c r="G659" t="s">
        <v>392</v>
      </c>
      <c r="H659" t="s">
        <v>68</v>
      </c>
      <c r="I659" s="1">
        <v>0.83389988670000004</v>
      </c>
      <c r="J659" t="str">
        <f t="shared" si="41"/>
        <v>IIS</v>
      </c>
      <c r="K659" t="str">
        <f t="shared" si="42"/>
        <v>ECP</v>
      </c>
      <c r="L659" t="str">
        <f t="shared" si="43"/>
        <v>ELC</v>
      </c>
    </row>
    <row r="660" spans="1:12" x14ac:dyDescent="0.45">
      <c r="A660" s="5" t="str">
        <f t="shared" si="40"/>
        <v>IISECPELC2040</v>
      </c>
      <c r="B660" t="s">
        <v>384</v>
      </c>
      <c r="C660" t="s">
        <v>388</v>
      </c>
      <c r="D660" t="s">
        <v>513</v>
      </c>
      <c r="E660" t="s">
        <v>514</v>
      </c>
      <c r="F660">
        <v>2040</v>
      </c>
      <c r="G660" t="s">
        <v>392</v>
      </c>
      <c r="H660" t="s">
        <v>68</v>
      </c>
      <c r="I660" s="1">
        <v>0.82238387810000002</v>
      </c>
      <c r="J660" t="str">
        <f t="shared" si="41"/>
        <v>IIS</v>
      </c>
      <c r="K660" t="str">
        <f t="shared" si="42"/>
        <v>ECP</v>
      </c>
      <c r="L660" t="str">
        <f t="shared" si="43"/>
        <v>ELC</v>
      </c>
    </row>
    <row r="661" spans="1:12" x14ac:dyDescent="0.45">
      <c r="A661" s="5" t="str">
        <f t="shared" si="40"/>
        <v>IISECPELC2045</v>
      </c>
      <c r="B661" t="s">
        <v>384</v>
      </c>
      <c r="C661" t="s">
        <v>388</v>
      </c>
      <c r="D661" t="s">
        <v>513</v>
      </c>
      <c r="E661" t="s">
        <v>514</v>
      </c>
      <c r="F661">
        <v>2045</v>
      </c>
      <c r="G661" t="s">
        <v>392</v>
      </c>
      <c r="H661" t="s">
        <v>68</v>
      </c>
      <c r="I661" s="1">
        <v>0.80979733060000003</v>
      </c>
      <c r="J661" t="str">
        <f t="shared" si="41"/>
        <v>IIS</v>
      </c>
      <c r="K661" t="str">
        <f t="shared" si="42"/>
        <v>ECP</v>
      </c>
      <c r="L661" t="str">
        <f t="shared" si="43"/>
        <v>ELC</v>
      </c>
    </row>
    <row r="662" spans="1:12" x14ac:dyDescent="0.45">
      <c r="A662" s="5" t="str">
        <f t="shared" si="40"/>
        <v>IISECPELC2050</v>
      </c>
      <c r="B662" t="s">
        <v>384</v>
      </c>
      <c r="C662" t="s">
        <v>388</v>
      </c>
      <c r="D662" t="s">
        <v>513</v>
      </c>
      <c r="E662" t="s">
        <v>514</v>
      </c>
      <c r="F662">
        <v>2050</v>
      </c>
      <c r="G662" t="s">
        <v>392</v>
      </c>
      <c r="H662" t="s">
        <v>68</v>
      </c>
      <c r="I662" s="1">
        <v>0.78734124350000001</v>
      </c>
      <c r="J662" t="str">
        <f t="shared" si="41"/>
        <v>IIS</v>
      </c>
      <c r="K662" t="str">
        <f t="shared" si="42"/>
        <v>ECP</v>
      </c>
      <c r="L662" t="str">
        <f t="shared" si="43"/>
        <v>ELC</v>
      </c>
    </row>
    <row r="663" spans="1:12" x14ac:dyDescent="0.45">
      <c r="A663" s="5" t="str">
        <f t="shared" si="40"/>
        <v>IISECPELC2055</v>
      </c>
      <c r="B663" t="s">
        <v>384</v>
      </c>
      <c r="C663" t="s">
        <v>388</v>
      </c>
      <c r="D663" t="s">
        <v>513</v>
      </c>
      <c r="E663" t="s">
        <v>514</v>
      </c>
      <c r="F663">
        <v>2055</v>
      </c>
      <c r="G663" t="s">
        <v>392</v>
      </c>
      <c r="H663" t="s">
        <v>68</v>
      </c>
      <c r="I663" s="1">
        <v>0.77040161060000001</v>
      </c>
      <c r="J663" t="str">
        <f t="shared" si="41"/>
        <v>IIS</v>
      </c>
      <c r="K663" t="str">
        <f t="shared" si="42"/>
        <v>ECP</v>
      </c>
      <c r="L663" t="str">
        <f t="shared" si="43"/>
        <v>ELC</v>
      </c>
    </row>
    <row r="664" spans="1:12" x14ac:dyDescent="0.45">
      <c r="A664" s="5" t="str">
        <f t="shared" si="40"/>
        <v>ACT_COSTIFPOTHBIO2010</v>
      </c>
      <c r="B664" t="s">
        <v>384</v>
      </c>
      <c r="C664" t="s">
        <v>67</v>
      </c>
      <c r="D664" t="s">
        <v>515</v>
      </c>
      <c r="E664" t="s">
        <v>399</v>
      </c>
      <c r="F664">
        <v>2010</v>
      </c>
      <c r="G664" t="s">
        <v>55</v>
      </c>
      <c r="H664" t="s">
        <v>387</v>
      </c>
      <c r="I664" s="1">
        <v>0</v>
      </c>
      <c r="J664" t="str">
        <f t="shared" si="41"/>
        <v>IFP</v>
      </c>
      <c r="K664" t="str">
        <f t="shared" si="42"/>
        <v>OTH</v>
      </c>
      <c r="L664" t="str">
        <f t="shared" si="43"/>
        <v>BIO</v>
      </c>
    </row>
    <row r="665" spans="1:12" x14ac:dyDescent="0.45">
      <c r="A665" s="5" t="str">
        <f t="shared" si="40"/>
        <v>ACT_COSTIFPOTHBIO2015</v>
      </c>
      <c r="B665" t="s">
        <v>384</v>
      </c>
      <c r="C665" t="s">
        <v>67</v>
      </c>
      <c r="D665" t="s">
        <v>515</v>
      </c>
      <c r="E665" t="s">
        <v>399</v>
      </c>
      <c r="F665">
        <v>2015</v>
      </c>
      <c r="G665" t="s">
        <v>55</v>
      </c>
      <c r="H665" t="s">
        <v>387</v>
      </c>
      <c r="I665" s="1">
        <v>0</v>
      </c>
      <c r="J665" t="str">
        <f t="shared" si="41"/>
        <v>IFP</v>
      </c>
      <c r="K665" t="str">
        <f t="shared" si="42"/>
        <v>OTH</v>
      </c>
      <c r="L665" t="str">
        <f t="shared" si="43"/>
        <v>BIO</v>
      </c>
    </row>
    <row r="666" spans="1:12" x14ac:dyDescent="0.45">
      <c r="A666" s="5" t="str">
        <f t="shared" si="40"/>
        <v>ACT_COSTIFPOTHBIO2055</v>
      </c>
      <c r="B666" t="s">
        <v>384</v>
      </c>
      <c r="C666" t="s">
        <v>67</v>
      </c>
      <c r="D666" t="s">
        <v>515</v>
      </c>
      <c r="E666" t="s">
        <v>399</v>
      </c>
      <c r="F666">
        <v>2055</v>
      </c>
      <c r="G666" t="s">
        <v>55</v>
      </c>
      <c r="H666" t="s">
        <v>387</v>
      </c>
      <c r="I666" s="1">
        <v>0</v>
      </c>
      <c r="J666" t="str">
        <f t="shared" si="41"/>
        <v>IFP</v>
      </c>
      <c r="K666" t="str">
        <f t="shared" si="42"/>
        <v>OTH</v>
      </c>
      <c r="L666" t="str">
        <f t="shared" si="43"/>
        <v>BIO</v>
      </c>
    </row>
    <row r="667" spans="1:12" x14ac:dyDescent="0.45">
      <c r="A667" s="5" t="str">
        <f t="shared" si="40"/>
        <v>NCAP_TLIFEIFPOTHBIO2010</v>
      </c>
      <c r="B667" t="s">
        <v>384</v>
      </c>
      <c r="C667" t="s">
        <v>71</v>
      </c>
      <c r="D667" t="s">
        <v>515</v>
      </c>
      <c r="E667" t="s">
        <v>399</v>
      </c>
      <c r="F667">
        <v>2010</v>
      </c>
      <c r="G667" t="s">
        <v>55</v>
      </c>
      <c r="H667" t="s">
        <v>68</v>
      </c>
      <c r="I667" s="1">
        <v>50</v>
      </c>
      <c r="J667" t="str">
        <f t="shared" si="41"/>
        <v>IFP</v>
      </c>
      <c r="K667" t="str">
        <f t="shared" si="42"/>
        <v>OTH</v>
      </c>
      <c r="L667" t="str">
        <f t="shared" si="43"/>
        <v>BIO</v>
      </c>
    </row>
    <row r="668" spans="1:12" x14ac:dyDescent="0.45">
      <c r="A668" s="5" t="str">
        <f t="shared" si="40"/>
        <v>IFPOTHBIO2010</v>
      </c>
      <c r="B668" t="s">
        <v>384</v>
      </c>
      <c r="C668" t="s">
        <v>388</v>
      </c>
      <c r="D668" t="s">
        <v>515</v>
      </c>
      <c r="E668" t="s">
        <v>399</v>
      </c>
      <c r="F668">
        <v>2010</v>
      </c>
      <c r="G668" t="s">
        <v>55</v>
      </c>
      <c r="H668" t="s">
        <v>68</v>
      </c>
      <c r="I668" s="1">
        <v>1.4325887409</v>
      </c>
      <c r="J668" t="str">
        <f t="shared" si="41"/>
        <v>IFP</v>
      </c>
      <c r="K668" t="str">
        <f t="shared" si="42"/>
        <v>OTH</v>
      </c>
      <c r="L668" t="str">
        <f t="shared" si="43"/>
        <v>BIO</v>
      </c>
    </row>
    <row r="669" spans="1:12" x14ac:dyDescent="0.45">
      <c r="A669" s="5" t="str">
        <f t="shared" si="40"/>
        <v>ACT_COSTIOISTMNGA2015</v>
      </c>
      <c r="B669" t="s">
        <v>384</v>
      </c>
      <c r="C669" t="s">
        <v>67</v>
      </c>
      <c r="D669" t="s">
        <v>516</v>
      </c>
      <c r="E669" t="s">
        <v>497</v>
      </c>
      <c r="F669">
        <v>2015</v>
      </c>
      <c r="G669" t="s">
        <v>58</v>
      </c>
      <c r="H669" t="s">
        <v>387</v>
      </c>
      <c r="I669" s="1">
        <v>0.17414847289999999</v>
      </c>
      <c r="J669" t="str">
        <f t="shared" si="41"/>
        <v>IOI</v>
      </c>
      <c r="K669" t="str">
        <f t="shared" si="42"/>
        <v>STM</v>
      </c>
      <c r="L669" t="str">
        <f t="shared" si="43"/>
        <v>NGA</v>
      </c>
    </row>
    <row r="670" spans="1:12" x14ac:dyDescent="0.45">
      <c r="A670" s="5" t="str">
        <f t="shared" si="40"/>
        <v>ACT_COSTIOISTMNGA2055</v>
      </c>
      <c r="B670" t="s">
        <v>384</v>
      </c>
      <c r="C670" t="s">
        <v>67</v>
      </c>
      <c r="D670" t="s">
        <v>516</v>
      </c>
      <c r="E670" t="s">
        <v>497</v>
      </c>
      <c r="F670">
        <v>2055</v>
      </c>
      <c r="G670" t="s">
        <v>58</v>
      </c>
      <c r="H670" t="s">
        <v>387</v>
      </c>
      <c r="I670" s="1">
        <v>0.17414847289999999</v>
      </c>
      <c r="J670" t="str">
        <f t="shared" si="41"/>
        <v>IOI</v>
      </c>
      <c r="K670" t="str">
        <f t="shared" si="42"/>
        <v>STM</v>
      </c>
      <c r="L670" t="str">
        <f t="shared" si="43"/>
        <v>NGA</v>
      </c>
    </row>
    <row r="671" spans="1:12" x14ac:dyDescent="0.45">
      <c r="A671" s="5" t="str">
        <f t="shared" si="40"/>
        <v>NCAP_COSTIOISTMNGA2010</v>
      </c>
      <c r="B671" t="s">
        <v>384</v>
      </c>
      <c r="C671" t="s">
        <v>69</v>
      </c>
      <c r="D671" t="s">
        <v>516</v>
      </c>
      <c r="E671" t="s">
        <v>497</v>
      </c>
      <c r="F671">
        <v>2010</v>
      </c>
      <c r="G671" t="s">
        <v>58</v>
      </c>
      <c r="H671" t="s">
        <v>387</v>
      </c>
      <c r="I671" s="1">
        <v>3.5885725868999998</v>
      </c>
      <c r="J671" t="str">
        <f t="shared" si="41"/>
        <v>IOI</v>
      </c>
      <c r="K671" t="str">
        <f t="shared" si="42"/>
        <v>STM</v>
      </c>
      <c r="L671" t="str">
        <f t="shared" si="43"/>
        <v>NGA</v>
      </c>
    </row>
    <row r="672" spans="1:12" x14ac:dyDescent="0.45">
      <c r="A672" s="5" t="str">
        <f t="shared" si="40"/>
        <v>NCAP_FOMIOISTMNGA2010</v>
      </c>
      <c r="B672" t="s">
        <v>384</v>
      </c>
      <c r="C672" t="s">
        <v>70</v>
      </c>
      <c r="D672" t="s">
        <v>516</v>
      </c>
      <c r="E672" t="s">
        <v>497</v>
      </c>
      <c r="F672">
        <v>2010</v>
      </c>
      <c r="G672" t="s">
        <v>58</v>
      </c>
      <c r="H672" t="s">
        <v>387</v>
      </c>
      <c r="I672" s="1">
        <v>0.61788691539999996</v>
      </c>
      <c r="J672" t="str">
        <f t="shared" si="41"/>
        <v>IOI</v>
      </c>
      <c r="K672" t="str">
        <f t="shared" si="42"/>
        <v>STM</v>
      </c>
      <c r="L672" t="str">
        <f t="shared" si="43"/>
        <v>NGA</v>
      </c>
    </row>
    <row r="673" spans="1:12" x14ac:dyDescent="0.45">
      <c r="A673" s="5" t="str">
        <f t="shared" si="40"/>
        <v>NCAP_TLIFEIOISTMNGA2010</v>
      </c>
      <c r="B673" t="s">
        <v>384</v>
      </c>
      <c r="C673" t="s">
        <v>71</v>
      </c>
      <c r="D673" t="s">
        <v>516</v>
      </c>
      <c r="E673" t="s">
        <v>497</v>
      </c>
      <c r="F673">
        <v>2010</v>
      </c>
      <c r="G673" t="s">
        <v>58</v>
      </c>
      <c r="H673" t="s">
        <v>68</v>
      </c>
      <c r="I673" s="1">
        <v>50</v>
      </c>
      <c r="J673" t="str">
        <f t="shared" si="41"/>
        <v>IOI</v>
      </c>
      <c r="K673" t="str">
        <f t="shared" si="42"/>
        <v>STM</v>
      </c>
      <c r="L673" t="str">
        <f t="shared" si="43"/>
        <v>NGA</v>
      </c>
    </row>
    <row r="674" spans="1:12" x14ac:dyDescent="0.45">
      <c r="A674" s="5" t="str">
        <f t="shared" si="40"/>
        <v>IOISTMNGA2010</v>
      </c>
      <c r="B674" t="s">
        <v>384</v>
      </c>
      <c r="C674" t="s">
        <v>388</v>
      </c>
      <c r="D674" t="s">
        <v>516</v>
      </c>
      <c r="E674" t="s">
        <v>497</v>
      </c>
      <c r="F674">
        <v>2010</v>
      </c>
      <c r="G674" t="s">
        <v>58</v>
      </c>
      <c r="H674" t="s">
        <v>68</v>
      </c>
      <c r="I674" s="1">
        <v>1.0695187166</v>
      </c>
      <c r="J674" t="str">
        <f t="shared" si="41"/>
        <v>IOI</v>
      </c>
      <c r="K674" t="str">
        <f t="shared" si="42"/>
        <v>STM</v>
      </c>
      <c r="L674" t="str">
        <f t="shared" si="43"/>
        <v>NGA</v>
      </c>
    </row>
    <row r="675" spans="1:12" x14ac:dyDescent="0.45">
      <c r="A675" s="5" t="str">
        <f t="shared" si="40"/>
        <v>ACT_COSTINFSTMNGA2015</v>
      </c>
      <c r="B675" t="s">
        <v>384</v>
      </c>
      <c r="C675" t="s">
        <v>67</v>
      </c>
      <c r="D675" t="s">
        <v>517</v>
      </c>
      <c r="E675" t="s">
        <v>420</v>
      </c>
      <c r="F675">
        <v>2015</v>
      </c>
      <c r="G675" t="s">
        <v>58</v>
      </c>
      <c r="H675" t="s">
        <v>387</v>
      </c>
      <c r="I675" s="1">
        <v>0.17414847289999999</v>
      </c>
      <c r="J675" t="str">
        <f t="shared" si="41"/>
        <v>INF</v>
      </c>
      <c r="K675" t="str">
        <f t="shared" si="42"/>
        <v>STM</v>
      </c>
      <c r="L675" t="str">
        <f t="shared" si="43"/>
        <v>NGA</v>
      </c>
    </row>
    <row r="676" spans="1:12" x14ac:dyDescent="0.45">
      <c r="A676" s="5" t="str">
        <f t="shared" si="40"/>
        <v>ACT_COSTINFSTMNGA2055</v>
      </c>
      <c r="B676" t="s">
        <v>384</v>
      </c>
      <c r="C676" t="s">
        <v>67</v>
      </c>
      <c r="D676" t="s">
        <v>517</v>
      </c>
      <c r="E676" t="s">
        <v>420</v>
      </c>
      <c r="F676">
        <v>2055</v>
      </c>
      <c r="G676" t="s">
        <v>58</v>
      </c>
      <c r="H676" t="s">
        <v>387</v>
      </c>
      <c r="I676" s="1">
        <v>0.17414847289999999</v>
      </c>
      <c r="J676" t="str">
        <f t="shared" si="41"/>
        <v>INF</v>
      </c>
      <c r="K676" t="str">
        <f t="shared" si="42"/>
        <v>STM</v>
      </c>
      <c r="L676" t="str">
        <f t="shared" si="43"/>
        <v>NGA</v>
      </c>
    </row>
    <row r="677" spans="1:12" x14ac:dyDescent="0.45">
      <c r="A677" s="5" t="str">
        <f t="shared" si="40"/>
        <v>NCAP_COSTINFSTMNGA2010</v>
      </c>
      <c r="B677" t="s">
        <v>384</v>
      </c>
      <c r="C677" t="s">
        <v>69</v>
      </c>
      <c r="D677" t="s">
        <v>517</v>
      </c>
      <c r="E677" t="s">
        <v>420</v>
      </c>
      <c r="F677">
        <v>2010</v>
      </c>
      <c r="G677" t="s">
        <v>58</v>
      </c>
      <c r="H677" t="s">
        <v>387</v>
      </c>
      <c r="I677" s="1">
        <v>3.4417673447000001</v>
      </c>
      <c r="J677" t="str">
        <f t="shared" si="41"/>
        <v>INF</v>
      </c>
      <c r="K677" t="str">
        <f t="shared" si="42"/>
        <v>STM</v>
      </c>
      <c r="L677" t="str">
        <f t="shared" si="43"/>
        <v>NGA</v>
      </c>
    </row>
    <row r="678" spans="1:12" x14ac:dyDescent="0.45">
      <c r="A678" s="5" t="str">
        <f t="shared" si="40"/>
        <v>NCAP_FOMINFSTMNGA2010</v>
      </c>
      <c r="B678" t="s">
        <v>384</v>
      </c>
      <c r="C678" t="s">
        <v>70</v>
      </c>
      <c r="D678" t="s">
        <v>517</v>
      </c>
      <c r="E678" t="s">
        <v>420</v>
      </c>
      <c r="F678">
        <v>2010</v>
      </c>
      <c r="G678" t="s">
        <v>58</v>
      </c>
      <c r="H678" t="s">
        <v>387</v>
      </c>
      <c r="I678" s="1">
        <v>0.58846372889999998</v>
      </c>
      <c r="J678" t="str">
        <f t="shared" si="41"/>
        <v>INF</v>
      </c>
      <c r="K678" t="str">
        <f t="shared" si="42"/>
        <v>STM</v>
      </c>
      <c r="L678" t="str">
        <f t="shared" si="43"/>
        <v>NGA</v>
      </c>
    </row>
    <row r="679" spans="1:12" x14ac:dyDescent="0.45">
      <c r="A679" s="5" t="str">
        <f t="shared" si="40"/>
        <v>NCAP_TLIFEINFSTMNGA2010</v>
      </c>
      <c r="B679" t="s">
        <v>384</v>
      </c>
      <c r="C679" t="s">
        <v>71</v>
      </c>
      <c r="D679" t="s">
        <v>517</v>
      </c>
      <c r="E679" t="s">
        <v>420</v>
      </c>
      <c r="F679">
        <v>2010</v>
      </c>
      <c r="G679" t="s">
        <v>58</v>
      </c>
      <c r="H679" t="s">
        <v>68</v>
      </c>
      <c r="I679" s="1">
        <v>50</v>
      </c>
      <c r="J679" t="str">
        <f t="shared" si="41"/>
        <v>INF</v>
      </c>
      <c r="K679" t="str">
        <f t="shared" si="42"/>
        <v>STM</v>
      </c>
      <c r="L679" t="str">
        <f t="shared" si="43"/>
        <v>NGA</v>
      </c>
    </row>
    <row r="680" spans="1:12" x14ac:dyDescent="0.45">
      <c r="A680" s="5" t="str">
        <f t="shared" si="40"/>
        <v>INFSTMNGA2010</v>
      </c>
      <c r="B680" t="s">
        <v>384</v>
      </c>
      <c r="C680" t="s">
        <v>388</v>
      </c>
      <c r="D680" t="s">
        <v>517</v>
      </c>
      <c r="E680" t="s">
        <v>420</v>
      </c>
      <c r="F680">
        <v>2010</v>
      </c>
      <c r="G680" t="s">
        <v>58</v>
      </c>
      <c r="H680" t="s">
        <v>68</v>
      </c>
      <c r="I680" s="1">
        <v>1.2578616352000001</v>
      </c>
      <c r="J680" t="str">
        <f t="shared" si="41"/>
        <v>INF</v>
      </c>
      <c r="K680" t="str">
        <f t="shared" si="42"/>
        <v>STM</v>
      </c>
      <c r="L680" t="str">
        <f t="shared" si="43"/>
        <v>NGA</v>
      </c>
    </row>
    <row r="681" spans="1:12" x14ac:dyDescent="0.45">
      <c r="A681" s="5" t="str">
        <f t="shared" si="40"/>
        <v>NCAP_TLIFEIOISTMHET2010</v>
      </c>
      <c r="B681" t="s">
        <v>384</v>
      </c>
      <c r="C681" t="s">
        <v>71</v>
      </c>
      <c r="D681" t="s">
        <v>518</v>
      </c>
      <c r="E681" t="s">
        <v>497</v>
      </c>
      <c r="F681">
        <v>2010</v>
      </c>
      <c r="G681" t="s">
        <v>519</v>
      </c>
      <c r="H681" t="s">
        <v>68</v>
      </c>
      <c r="I681" s="1">
        <v>50</v>
      </c>
      <c r="J681" t="str">
        <f t="shared" si="41"/>
        <v>IOI</v>
      </c>
      <c r="K681" t="str">
        <f t="shared" si="42"/>
        <v>STM</v>
      </c>
      <c r="L681" t="str">
        <f t="shared" si="43"/>
        <v>HET</v>
      </c>
    </row>
    <row r="682" spans="1:12" x14ac:dyDescent="0.45">
      <c r="A682" s="5" t="str">
        <f t="shared" si="40"/>
        <v>IOISTMHET2010</v>
      </c>
      <c r="B682" t="s">
        <v>384</v>
      </c>
      <c r="C682" t="s">
        <v>388</v>
      </c>
      <c r="D682" t="s">
        <v>518</v>
      </c>
      <c r="E682" t="s">
        <v>497</v>
      </c>
      <c r="F682">
        <v>2010</v>
      </c>
      <c r="G682" t="s">
        <v>519</v>
      </c>
      <c r="H682" t="s">
        <v>68</v>
      </c>
      <c r="I682" s="1">
        <v>1</v>
      </c>
      <c r="J682" t="str">
        <f t="shared" si="41"/>
        <v>IOI</v>
      </c>
      <c r="K682" t="str">
        <f t="shared" si="42"/>
        <v>STM</v>
      </c>
      <c r="L682" t="str">
        <f t="shared" si="43"/>
        <v>HET</v>
      </c>
    </row>
    <row r="683" spans="1:12" x14ac:dyDescent="0.45">
      <c r="A683" s="5" t="str">
        <f t="shared" si="40"/>
        <v>NCAP_COSTITMPRHELC2010</v>
      </c>
      <c r="B683" t="s">
        <v>384</v>
      </c>
      <c r="C683" t="s">
        <v>69</v>
      </c>
      <c r="D683" t="s">
        <v>520</v>
      </c>
      <c r="E683" t="s">
        <v>450</v>
      </c>
      <c r="F683">
        <v>2010</v>
      </c>
      <c r="G683" t="s">
        <v>472</v>
      </c>
      <c r="H683" t="s">
        <v>387</v>
      </c>
      <c r="I683" s="1">
        <v>23.258871992300001</v>
      </c>
      <c r="J683" t="str">
        <f t="shared" si="41"/>
        <v>ITM</v>
      </c>
      <c r="K683" t="str">
        <f t="shared" si="42"/>
        <v>PRH</v>
      </c>
      <c r="L683" t="str">
        <f t="shared" si="43"/>
        <v>ELC</v>
      </c>
    </row>
    <row r="684" spans="1:12" x14ac:dyDescent="0.45">
      <c r="A684" s="5" t="str">
        <f t="shared" si="40"/>
        <v>NCAP_FOMITMPRHELC2010</v>
      </c>
      <c r="B684" t="s">
        <v>384</v>
      </c>
      <c r="C684" t="s">
        <v>70</v>
      </c>
      <c r="D684" t="s">
        <v>520</v>
      </c>
      <c r="E684" t="s">
        <v>450</v>
      </c>
      <c r="F684">
        <v>2010</v>
      </c>
      <c r="G684" t="s">
        <v>472</v>
      </c>
      <c r="H684" t="s">
        <v>387</v>
      </c>
      <c r="I684" s="1">
        <v>3.0236533589999999</v>
      </c>
      <c r="J684" t="str">
        <f t="shared" si="41"/>
        <v>ITM</v>
      </c>
      <c r="K684" t="str">
        <f t="shared" si="42"/>
        <v>PRH</v>
      </c>
      <c r="L684" t="str">
        <f t="shared" si="43"/>
        <v>ELC</v>
      </c>
    </row>
    <row r="685" spans="1:12" x14ac:dyDescent="0.45">
      <c r="A685" s="5" t="str">
        <f t="shared" si="40"/>
        <v>NCAP_TLIFEITMPRHELC2010</v>
      </c>
      <c r="B685" t="s">
        <v>384</v>
      </c>
      <c r="C685" t="s">
        <v>71</v>
      </c>
      <c r="D685" t="s">
        <v>520</v>
      </c>
      <c r="E685" t="s">
        <v>450</v>
      </c>
      <c r="F685">
        <v>2010</v>
      </c>
      <c r="G685" t="s">
        <v>472</v>
      </c>
      <c r="H685" t="s">
        <v>68</v>
      </c>
      <c r="I685" s="1">
        <v>30</v>
      </c>
      <c r="J685" t="str">
        <f t="shared" si="41"/>
        <v>ITM</v>
      </c>
      <c r="K685" t="str">
        <f t="shared" si="42"/>
        <v>PRH</v>
      </c>
      <c r="L685" t="str">
        <f t="shared" si="43"/>
        <v>ELC</v>
      </c>
    </row>
    <row r="686" spans="1:12" x14ac:dyDescent="0.45">
      <c r="A686" s="5" t="str">
        <f t="shared" si="40"/>
        <v>ITMPRHELC2010</v>
      </c>
      <c r="B686" t="s">
        <v>384</v>
      </c>
      <c r="C686" t="s">
        <v>388</v>
      </c>
      <c r="D686" t="s">
        <v>520</v>
      </c>
      <c r="E686" t="s">
        <v>450</v>
      </c>
      <c r="F686">
        <v>2010</v>
      </c>
      <c r="G686" t="s">
        <v>472</v>
      </c>
      <c r="H686" t="s">
        <v>68</v>
      </c>
      <c r="I686" s="1">
        <v>1</v>
      </c>
      <c r="J686" t="str">
        <f t="shared" si="41"/>
        <v>ITM</v>
      </c>
      <c r="K686" t="str">
        <f t="shared" si="42"/>
        <v>PRH</v>
      </c>
      <c r="L686" t="str">
        <f t="shared" si="43"/>
        <v>ELC</v>
      </c>
    </row>
    <row r="687" spans="1:12" x14ac:dyDescent="0.45">
      <c r="A687" s="5" t="str">
        <f t="shared" si="40"/>
        <v>ITMPRHELC2011</v>
      </c>
      <c r="B687" t="s">
        <v>384</v>
      </c>
      <c r="C687" t="s">
        <v>388</v>
      </c>
      <c r="D687" t="s">
        <v>520</v>
      </c>
      <c r="E687" t="s">
        <v>450</v>
      </c>
      <c r="F687">
        <v>2011</v>
      </c>
      <c r="G687" t="s">
        <v>472</v>
      </c>
      <c r="H687" t="s">
        <v>68</v>
      </c>
      <c r="I687" s="1">
        <v>1</v>
      </c>
      <c r="J687" t="str">
        <f t="shared" si="41"/>
        <v>ITM</v>
      </c>
      <c r="K687" t="str">
        <f t="shared" si="42"/>
        <v>PRH</v>
      </c>
      <c r="L687" t="str">
        <f t="shared" si="43"/>
        <v>ELC</v>
      </c>
    </row>
    <row r="688" spans="1:12" x14ac:dyDescent="0.45">
      <c r="A688" s="5" t="str">
        <f t="shared" si="40"/>
        <v>ITMPRHELC2015</v>
      </c>
      <c r="B688" t="s">
        <v>384</v>
      </c>
      <c r="C688" t="s">
        <v>388</v>
      </c>
      <c r="D688" t="s">
        <v>520</v>
      </c>
      <c r="E688" t="s">
        <v>450</v>
      </c>
      <c r="F688">
        <v>2015</v>
      </c>
      <c r="G688" t="s">
        <v>472</v>
      </c>
      <c r="H688" t="s">
        <v>68</v>
      </c>
      <c r="I688" s="1">
        <v>1</v>
      </c>
      <c r="J688" t="str">
        <f t="shared" si="41"/>
        <v>ITM</v>
      </c>
      <c r="K688" t="str">
        <f t="shared" si="42"/>
        <v>PRH</v>
      </c>
      <c r="L688" t="str">
        <f t="shared" si="43"/>
        <v>ELC</v>
      </c>
    </row>
    <row r="689" spans="1:12" x14ac:dyDescent="0.45">
      <c r="A689" s="5" t="str">
        <f t="shared" si="40"/>
        <v>ITMPRHELC2020</v>
      </c>
      <c r="B689" t="s">
        <v>384</v>
      </c>
      <c r="C689" t="s">
        <v>388</v>
      </c>
      <c r="D689" t="s">
        <v>520</v>
      </c>
      <c r="E689" t="s">
        <v>450</v>
      </c>
      <c r="F689">
        <v>2020</v>
      </c>
      <c r="G689" t="s">
        <v>472</v>
      </c>
      <c r="H689" t="s">
        <v>68</v>
      </c>
      <c r="I689" s="1">
        <v>0.88789962160000002</v>
      </c>
      <c r="J689" t="str">
        <f t="shared" si="41"/>
        <v>ITM</v>
      </c>
      <c r="K689" t="str">
        <f t="shared" si="42"/>
        <v>PRH</v>
      </c>
      <c r="L689" t="str">
        <f t="shared" si="43"/>
        <v>ELC</v>
      </c>
    </row>
    <row r="690" spans="1:12" x14ac:dyDescent="0.45">
      <c r="A690" s="5" t="str">
        <f t="shared" si="40"/>
        <v>ITMPRHELC2025</v>
      </c>
      <c r="B690" t="s">
        <v>384</v>
      </c>
      <c r="C690" t="s">
        <v>388</v>
      </c>
      <c r="D690" t="s">
        <v>520</v>
      </c>
      <c r="E690" t="s">
        <v>450</v>
      </c>
      <c r="F690">
        <v>2025</v>
      </c>
      <c r="G690" t="s">
        <v>472</v>
      </c>
      <c r="H690" t="s">
        <v>68</v>
      </c>
      <c r="I690" s="1">
        <v>0.87611387789999995</v>
      </c>
      <c r="J690" t="str">
        <f t="shared" si="41"/>
        <v>ITM</v>
      </c>
      <c r="K690" t="str">
        <f t="shared" si="42"/>
        <v>PRH</v>
      </c>
      <c r="L690" t="str">
        <f t="shared" si="43"/>
        <v>ELC</v>
      </c>
    </row>
    <row r="691" spans="1:12" x14ac:dyDescent="0.45">
      <c r="A691" s="5" t="str">
        <f t="shared" si="40"/>
        <v>ITMPRHELC2030</v>
      </c>
      <c r="B691" t="s">
        <v>384</v>
      </c>
      <c r="C691" t="s">
        <v>388</v>
      </c>
      <c r="D691" t="s">
        <v>520</v>
      </c>
      <c r="E691" t="s">
        <v>450</v>
      </c>
      <c r="F691">
        <v>2030</v>
      </c>
      <c r="G691" t="s">
        <v>472</v>
      </c>
      <c r="H691" t="s">
        <v>68</v>
      </c>
      <c r="I691" s="1">
        <v>0.88132365270000002</v>
      </c>
      <c r="J691" t="str">
        <f t="shared" si="41"/>
        <v>ITM</v>
      </c>
      <c r="K691" t="str">
        <f t="shared" si="42"/>
        <v>PRH</v>
      </c>
      <c r="L691" t="str">
        <f t="shared" si="43"/>
        <v>ELC</v>
      </c>
    </row>
    <row r="692" spans="1:12" x14ac:dyDescent="0.45">
      <c r="A692" s="5" t="str">
        <f t="shared" si="40"/>
        <v>ITMPRHELC2035</v>
      </c>
      <c r="B692" t="s">
        <v>384</v>
      </c>
      <c r="C692" t="s">
        <v>388</v>
      </c>
      <c r="D692" t="s">
        <v>520</v>
      </c>
      <c r="E692" t="s">
        <v>450</v>
      </c>
      <c r="F692">
        <v>2035</v>
      </c>
      <c r="G692" t="s">
        <v>472</v>
      </c>
      <c r="H692" t="s">
        <v>68</v>
      </c>
      <c r="I692" s="1">
        <v>0.83389988670000004</v>
      </c>
      <c r="J692" t="str">
        <f t="shared" si="41"/>
        <v>ITM</v>
      </c>
      <c r="K692" t="str">
        <f t="shared" si="42"/>
        <v>PRH</v>
      </c>
      <c r="L692" t="str">
        <f t="shared" si="43"/>
        <v>ELC</v>
      </c>
    </row>
    <row r="693" spans="1:12" x14ac:dyDescent="0.45">
      <c r="A693" s="5" t="str">
        <f t="shared" si="40"/>
        <v>ITMPRHELC2040</v>
      </c>
      <c r="B693" t="s">
        <v>384</v>
      </c>
      <c r="C693" t="s">
        <v>388</v>
      </c>
      <c r="D693" t="s">
        <v>520</v>
      </c>
      <c r="E693" t="s">
        <v>450</v>
      </c>
      <c r="F693">
        <v>2040</v>
      </c>
      <c r="G693" t="s">
        <v>472</v>
      </c>
      <c r="H693" t="s">
        <v>68</v>
      </c>
      <c r="I693" s="1">
        <v>0.82238387810000002</v>
      </c>
      <c r="J693" t="str">
        <f t="shared" si="41"/>
        <v>ITM</v>
      </c>
      <c r="K693" t="str">
        <f t="shared" si="42"/>
        <v>PRH</v>
      </c>
      <c r="L693" t="str">
        <f t="shared" si="43"/>
        <v>ELC</v>
      </c>
    </row>
    <row r="694" spans="1:12" x14ac:dyDescent="0.45">
      <c r="A694" s="5" t="str">
        <f t="shared" si="40"/>
        <v>ITMPRHELC2045</v>
      </c>
      <c r="B694" t="s">
        <v>384</v>
      </c>
      <c r="C694" t="s">
        <v>388</v>
      </c>
      <c r="D694" t="s">
        <v>520</v>
      </c>
      <c r="E694" t="s">
        <v>450</v>
      </c>
      <c r="F694">
        <v>2045</v>
      </c>
      <c r="G694" t="s">
        <v>472</v>
      </c>
      <c r="H694" t="s">
        <v>68</v>
      </c>
      <c r="I694" s="1">
        <v>0.80979733060000003</v>
      </c>
      <c r="J694" t="str">
        <f t="shared" si="41"/>
        <v>ITM</v>
      </c>
      <c r="K694" t="str">
        <f t="shared" si="42"/>
        <v>PRH</v>
      </c>
      <c r="L694" t="str">
        <f t="shared" si="43"/>
        <v>ELC</v>
      </c>
    </row>
    <row r="695" spans="1:12" x14ac:dyDescent="0.45">
      <c r="A695" s="5" t="str">
        <f t="shared" si="40"/>
        <v>ITMPRHELC2050</v>
      </c>
      <c r="B695" t="s">
        <v>384</v>
      </c>
      <c r="C695" t="s">
        <v>388</v>
      </c>
      <c r="D695" t="s">
        <v>520</v>
      </c>
      <c r="E695" t="s">
        <v>450</v>
      </c>
      <c r="F695">
        <v>2050</v>
      </c>
      <c r="G695" t="s">
        <v>472</v>
      </c>
      <c r="H695" t="s">
        <v>68</v>
      </c>
      <c r="I695" s="1">
        <v>0.78734124350000001</v>
      </c>
      <c r="J695" t="str">
        <f t="shared" si="41"/>
        <v>ITM</v>
      </c>
      <c r="K695" t="str">
        <f t="shared" si="42"/>
        <v>PRH</v>
      </c>
      <c r="L695" t="str">
        <f t="shared" si="43"/>
        <v>ELC</v>
      </c>
    </row>
    <row r="696" spans="1:12" x14ac:dyDescent="0.45">
      <c r="A696" s="5" t="str">
        <f t="shared" si="40"/>
        <v>ITMPRHELC2055</v>
      </c>
      <c r="B696" t="s">
        <v>384</v>
      </c>
      <c r="C696" t="s">
        <v>388</v>
      </c>
      <c r="D696" t="s">
        <v>520</v>
      </c>
      <c r="E696" t="s">
        <v>450</v>
      </c>
      <c r="F696">
        <v>2055</v>
      </c>
      <c r="G696" t="s">
        <v>472</v>
      </c>
      <c r="H696" t="s">
        <v>68</v>
      </c>
      <c r="I696" s="1">
        <v>0.77040161060000001</v>
      </c>
      <c r="J696" t="str">
        <f t="shared" si="41"/>
        <v>ITM</v>
      </c>
      <c r="K696" t="str">
        <f t="shared" si="42"/>
        <v>PRH</v>
      </c>
      <c r="L696" t="str">
        <f t="shared" si="43"/>
        <v>ELC</v>
      </c>
    </row>
    <row r="697" spans="1:12" x14ac:dyDescent="0.45">
      <c r="A697" s="5" t="str">
        <f t="shared" si="40"/>
        <v>NCAP_COSTIISPRHOIL2010</v>
      </c>
      <c r="B697" t="s">
        <v>384</v>
      </c>
      <c r="C697" t="s">
        <v>69</v>
      </c>
      <c r="D697" t="s">
        <v>521</v>
      </c>
      <c r="E697" t="s">
        <v>391</v>
      </c>
      <c r="F697">
        <v>2010</v>
      </c>
      <c r="G697" t="s">
        <v>395</v>
      </c>
      <c r="H697" t="s">
        <v>387</v>
      </c>
      <c r="I697" s="1">
        <v>23.317164904599998</v>
      </c>
      <c r="J697" t="str">
        <f t="shared" si="41"/>
        <v>IIS</v>
      </c>
      <c r="K697" t="str">
        <f t="shared" si="42"/>
        <v>PRH</v>
      </c>
      <c r="L697" t="str">
        <f t="shared" si="43"/>
        <v>OIL</v>
      </c>
    </row>
    <row r="698" spans="1:12" x14ac:dyDescent="0.45">
      <c r="A698" s="5" t="str">
        <f t="shared" si="40"/>
        <v>NCAP_FOMIISPRHOIL2010</v>
      </c>
      <c r="B698" t="s">
        <v>384</v>
      </c>
      <c r="C698" t="s">
        <v>70</v>
      </c>
      <c r="D698" t="s">
        <v>521</v>
      </c>
      <c r="E698" t="s">
        <v>391</v>
      </c>
      <c r="F698">
        <v>2010</v>
      </c>
      <c r="G698" t="s">
        <v>395</v>
      </c>
      <c r="H698" t="s">
        <v>387</v>
      </c>
      <c r="I698" s="1">
        <v>3.0312314375999998</v>
      </c>
      <c r="J698" t="str">
        <f t="shared" si="41"/>
        <v>IIS</v>
      </c>
      <c r="K698" t="str">
        <f t="shared" si="42"/>
        <v>PRH</v>
      </c>
      <c r="L698" t="str">
        <f t="shared" si="43"/>
        <v>OIL</v>
      </c>
    </row>
    <row r="699" spans="1:12" x14ac:dyDescent="0.45">
      <c r="A699" s="5" t="str">
        <f t="shared" si="40"/>
        <v>NCAP_TLIFEIISPRHOIL2010</v>
      </c>
      <c r="B699" t="s">
        <v>384</v>
      </c>
      <c r="C699" t="s">
        <v>71</v>
      </c>
      <c r="D699" t="s">
        <v>521</v>
      </c>
      <c r="E699" t="s">
        <v>391</v>
      </c>
      <c r="F699">
        <v>2010</v>
      </c>
      <c r="G699" t="s">
        <v>395</v>
      </c>
      <c r="H699" t="s">
        <v>68</v>
      </c>
      <c r="I699" s="1">
        <v>30</v>
      </c>
      <c r="J699" t="str">
        <f t="shared" si="41"/>
        <v>IIS</v>
      </c>
      <c r="K699" t="str">
        <f t="shared" si="42"/>
        <v>PRH</v>
      </c>
      <c r="L699" t="str">
        <f t="shared" si="43"/>
        <v>OIL</v>
      </c>
    </row>
    <row r="700" spans="1:12" x14ac:dyDescent="0.45">
      <c r="A700" s="5" t="str">
        <f t="shared" si="40"/>
        <v>IISPRHOIL2010</v>
      </c>
      <c r="B700" t="s">
        <v>384</v>
      </c>
      <c r="C700" t="s">
        <v>388</v>
      </c>
      <c r="D700" t="s">
        <v>521</v>
      </c>
      <c r="E700" t="s">
        <v>391</v>
      </c>
      <c r="F700">
        <v>2010</v>
      </c>
      <c r="G700" t="s">
        <v>395</v>
      </c>
      <c r="H700" t="s">
        <v>68</v>
      </c>
      <c r="I700" s="1">
        <v>1</v>
      </c>
      <c r="J700" t="str">
        <f t="shared" si="41"/>
        <v>IIS</v>
      </c>
      <c r="K700" t="str">
        <f t="shared" si="42"/>
        <v>PRH</v>
      </c>
      <c r="L700" t="str">
        <f t="shared" si="43"/>
        <v>OIL</v>
      </c>
    </row>
    <row r="701" spans="1:12" x14ac:dyDescent="0.45">
      <c r="A701" s="5" t="str">
        <f t="shared" si="40"/>
        <v>IISPRHOIL2011</v>
      </c>
      <c r="B701" t="s">
        <v>384</v>
      </c>
      <c r="C701" t="s">
        <v>388</v>
      </c>
      <c r="D701" t="s">
        <v>521</v>
      </c>
      <c r="E701" t="s">
        <v>391</v>
      </c>
      <c r="F701">
        <v>2011</v>
      </c>
      <c r="G701" t="s">
        <v>395</v>
      </c>
      <c r="H701" t="s">
        <v>68</v>
      </c>
      <c r="I701" s="1">
        <v>1</v>
      </c>
      <c r="J701" t="str">
        <f t="shared" si="41"/>
        <v>IIS</v>
      </c>
      <c r="K701" t="str">
        <f t="shared" si="42"/>
        <v>PRH</v>
      </c>
      <c r="L701" t="str">
        <f t="shared" si="43"/>
        <v>OIL</v>
      </c>
    </row>
    <row r="702" spans="1:12" x14ac:dyDescent="0.45">
      <c r="A702" s="5" t="str">
        <f t="shared" si="40"/>
        <v>IISPRHOIL2015</v>
      </c>
      <c r="B702" t="s">
        <v>384</v>
      </c>
      <c r="C702" t="s">
        <v>388</v>
      </c>
      <c r="D702" t="s">
        <v>521</v>
      </c>
      <c r="E702" t="s">
        <v>391</v>
      </c>
      <c r="F702">
        <v>2015</v>
      </c>
      <c r="G702" t="s">
        <v>395</v>
      </c>
      <c r="H702" t="s">
        <v>68</v>
      </c>
      <c r="I702" s="1">
        <v>1</v>
      </c>
      <c r="J702" t="str">
        <f t="shared" si="41"/>
        <v>IIS</v>
      </c>
      <c r="K702" t="str">
        <f t="shared" si="42"/>
        <v>PRH</v>
      </c>
      <c r="L702" t="str">
        <f t="shared" si="43"/>
        <v>OIL</v>
      </c>
    </row>
    <row r="703" spans="1:12" x14ac:dyDescent="0.45">
      <c r="A703" s="5" t="str">
        <f t="shared" si="40"/>
        <v>IISPRHOIL2020</v>
      </c>
      <c r="B703" t="s">
        <v>384</v>
      </c>
      <c r="C703" t="s">
        <v>388</v>
      </c>
      <c r="D703" t="s">
        <v>521</v>
      </c>
      <c r="E703" t="s">
        <v>391</v>
      </c>
      <c r="F703">
        <v>2020</v>
      </c>
      <c r="G703" t="s">
        <v>395</v>
      </c>
      <c r="H703" t="s">
        <v>68</v>
      </c>
      <c r="I703" s="1">
        <v>0.88789962160000002</v>
      </c>
      <c r="J703" t="str">
        <f t="shared" si="41"/>
        <v>IIS</v>
      </c>
      <c r="K703" t="str">
        <f t="shared" si="42"/>
        <v>PRH</v>
      </c>
      <c r="L703" t="str">
        <f t="shared" si="43"/>
        <v>OIL</v>
      </c>
    </row>
    <row r="704" spans="1:12" x14ac:dyDescent="0.45">
      <c r="A704" s="5" t="str">
        <f t="shared" si="40"/>
        <v>IISPRHOIL2025</v>
      </c>
      <c r="B704" t="s">
        <v>384</v>
      </c>
      <c r="C704" t="s">
        <v>388</v>
      </c>
      <c r="D704" t="s">
        <v>521</v>
      </c>
      <c r="E704" t="s">
        <v>391</v>
      </c>
      <c r="F704">
        <v>2025</v>
      </c>
      <c r="G704" t="s">
        <v>395</v>
      </c>
      <c r="H704" t="s">
        <v>68</v>
      </c>
      <c r="I704" s="1">
        <v>0.87611387789999995</v>
      </c>
      <c r="J704" t="str">
        <f t="shared" si="41"/>
        <v>IIS</v>
      </c>
      <c r="K704" t="str">
        <f t="shared" si="42"/>
        <v>PRH</v>
      </c>
      <c r="L704" t="str">
        <f t="shared" si="43"/>
        <v>OIL</v>
      </c>
    </row>
    <row r="705" spans="1:12" x14ac:dyDescent="0.45">
      <c r="A705" s="5" t="str">
        <f t="shared" si="40"/>
        <v>IISPRHOIL2030</v>
      </c>
      <c r="B705" t="s">
        <v>384</v>
      </c>
      <c r="C705" t="s">
        <v>388</v>
      </c>
      <c r="D705" t="s">
        <v>521</v>
      </c>
      <c r="E705" t="s">
        <v>391</v>
      </c>
      <c r="F705">
        <v>2030</v>
      </c>
      <c r="G705" t="s">
        <v>395</v>
      </c>
      <c r="H705" t="s">
        <v>68</v>
      </c>
      <c r="I705" s="1">
        <v>0.88132365270000002</v>
      </c>
      <c r="J705" t="str">
        <f t="shared" si="41"/>
        <v>IIS</v>
      </c>
      <c r="K705" t="str">
        <f t="shared" si="42"/>
        <v>PRH</v>
      </c>
      <c r="L705" t="str">
        <f t="shared" si="43"/>
        <v>OIL</v>
      </c>
    </row>
    <row r="706" spans="1:12" x14ac:dyDescent="0.45">
      <c r="A706" s="5" t="str">
        <f t="shared" si="40"/>
        <v>IISPRHOIL2035</v>
      </c>
      <c r="B706" t="s">
        <v>384</v>
      </c>
      <c r="C706" t="s">
        <v>388</v>
      </c>
      <c r="D706" t="s">
        <v>521</v>
      </c>
      <c r="E706" t="s">
        <v>391</v>
      </c>
      <c r="F706">
        <v>2035</v>
      </c>
      <c r="G706" t="s">
        <v>395</v>
      </c>
      <c r="H706" t="s">
        <v>68</v>
      </c>
      <c r="I706" s="1">
        <v>0.83389988670000004</v>
      </c>
      <c r="J706" t="str">
        <f t="shared" si="41"/>
        <v>IIS</v>
      </c>
      <c r="K706" t="str">
        <f t="shared" si="42"/>
        <v>PRH</v>
      </c>
      <c r="L706" t="str">
        <f t="shared" si="43"/>
        <v>OIL</v>
      </c>
    </row>
    <row r="707" spans="1:12" x14ac:dyDescent="0.45">
      <c r="A707" s="5" t="str">
        <f t="shared" ref="A707:A770" si="44">IF(C707="VDA_FLOP","",C707)&amp;J707&amp;K707&amp;L707&amp;F707</f>
        <v>IISPRHOIL2040</v>
      </c>
      <c r="B707" t="s">
        <v>384</v>
      </c>
      <c r="C707" t="s">
        <v>388</v>
      </c>
      <c r="D707" t="s">
        <v>521</v>
      </c>
      <c r="E707" t="s">
        <v>391</v>
      </c>
      <c r="F707">
        <v>2040</v>
      </c>
      <c r="G707" t="s">
        <v>395</v>
      </c>
      <c r="H707" t="s">
        <v>68</v>
      </c>
      <c r="I707" s="1">
        <v>0.82238387810000002</v>
      </c>
      <c r="J707" t="str">
        <f t="shared" ref="J707:J770" si="45">VLOOKUP(LEFT(E707,3),$U$2:$V$9,2,FALSE)</f>
        <v>IIS</v>
      </c>
      <c r="K707" t="str">
        <f t="shared" ref="K707:K770" si="46">VLOOKUP(RIGHT(E707,3),$R$2:$S$9,2,FALSE)</f>
        <v>PRH</v>
      </c>
      <c r="L707" t="str">
        <f t="shared" ref="L707:L770" si="47">IFERROR(VLOOKUP(G707,$O$2:$P$34,2,FALSE),"")</f>
        <v>OIL</v>
      </c>
    </row>
    <row r="708" spans="1:12" x14ac:dyDescent="0.45">
      <c r="A708" s="5" t="str">
        <f t="shared" si="44"/>
        <v>IISPRHOIL2045</v>
      </c>
      <c r="B708" t="s">
        <v>384</v>
      </c>
      <c r="C708" t="s">
        <v>388</v>
      </c>
      <c r="D708" t="s">
        <v>521</v>
      </c>
      <c r="E708" t="s">
        <v>391</v>
      </c>
      <c r="F708">
        <v>2045</v>
      </c>
      <c r="G708" t="s">
        <v>395</v>
      </c>
      <c r="H708" t="s">
        <v>68</v>
      </c>
      <c r="I708" s="1">
        <v>0.80979733060000003</v>
      </c>
      <c r="J708" t="str">
        <f t="shared" si="45"/>
        <v>IIS</v>
      </c>
      <c r="K708" t="str">
        <f t="shared" si="46"/>
        <v>PRH</v>
      </c>
      <c r="L708" t="str">
        <f t="shared" si="47"/>
        <v>OIL</v>
      </c>
    </row>
    <row r="709" spans="1:12" x14ac:dyDescent="0.45">
      <c r="A709" s="5" t="str">
        <f t="shared" si="44"/>
        <v>IISPRHOIL2050</v>
      </c>
      <c r="B709" t="s">
        <v>384</v>
      </c>
      <c r="C709" t="s">
        <v>388</v>
      </c>
      <c r="D709" t="s">
        <v>521</v>
      </c>
      <c r="E709" t="s">
        <v>391</v>
      </c>
      <c r="F709">
        <v>2050</v>
      </c>
      <c r="G709" t="s">
        <v>395</v>
      </c>
      <c r="H709" t="s">
        <v>68</v>
      </c>
      <c r="I709" s="1">
        <v>0.78734124350000001</v>
      </c>
      <c r="J709" t="str">
        <f t="shared" si="45"/>
        <v>IIS</v>
      </c>
      <c r="K709" t="str">
        <f t="shared" si="46"/>
        <v>PRH</v>
      </c>
      <c r="L709" t="str">
        <f t="shared" si="47"/>
        <v>OIL</v>
      </c>
    </row>
    <row r="710" spans="1:12" x14ac:dyDescent="0.45">
      <c r="A710" s="5" t="str">
        <f t="shared" si="44"/>
        <v>IISPRHOIL2055</v>
      </c>
      <c r="B710" t="s">
        <v>384</v>
      </c>
      <c r="C710" t="s">
        <v>388</v>
      </c>
      <c r="D710" t="s">
        <v>521</v>
      </c>
      <c r="E710" t="s">
        <v>391</v>
      </c>
      <c r="F710">
        <v>2055</v>
      </c>
      <c r="G710" t="s">
        <v>395</v>
      </c>
      <c r="H710" t="s">
        <v>68</v>
      </c>
      <c r="I710" s="1">
        <v>0.77040161060000001</v>
      </c>
      <c r="J710" t="str">
        <f t="shared" si="45"/>
        <v>IIS</v>
      </c>
      <c r="K710" t="str">
        <f t="shared" si="46"/>
        <v>PRH</v>
      </c>
      <c r="L710" t="str">
        <f t="shared" si="47"/>
        <v>OIL</v>
      </c>
    </row>
    <row r="711" spans="1:12" x14ac:dyDescent="0.45">
      <c r="A711" s="5" t="str">
        <f t="shared" si="44"/>
        <v>ACT_COSTIOIOTHBIO2010</v>
      </c>
      <c r="B711" t="s">
        <v>384</v>
      </c>
      <c r="C711" t="s">
        <v>67</v>
      </c>
      <c r="D711" t="s">
        <v>522</v>
      </c>
      <c r="E711" t="s">
        <v>438</v>
      </c>
      <c r="F711">
        <v>2010</v>
      </c>
      <c r="G711" t="s">
        <v>55</v>
      </c>
      <c r="H711" t="s">
        <v>387</v>
      </c>
      <c r="I711" s="1">
        <v>6.3946424E-3</v>
      </c>
      <c r="J711" t="str">
        <f t="shared" si="45"/>
        <v>IOI</v>
      </c>
      <c r="K711" t="str">
        <f t="shared" si="46"/>
        <v>OTH</v>
      </c>
      <c r="L711" t="str">
        <f t="shared" si="47"/>
        <v>BIO</v>
      </c>
    </row>
    <row r="712" spans="1:12" x14ac:dyDescent="0.45">
      <c r="A712" s="5" t="str">
        <f t="shared" si="44"/>
        <v>ACT_COSTIOIOTHBIO2015</v>
      </c>
      <c r="B712" t="s">
        <v>384</v>
      </c>
      <c r="C712" t="s">
        <v>67</v>
      </c>
      <c r="D712" t="s">
        <v>522</v>
      </c>
      <c r="E712" t="s">
        <v>438</v>
      </c>
      <c r="F712">
        <v>2015</v>
      </c>
      <c r="G712" t="s">
        <v>55</v>
      </c>
      <c r="H712" t="s">
        <v>387</v>
      </c>
      <c r="I712" s="1">
        <v>6.3946424E-3</v>
      </c>
      <c r="J712" t="str">
        <f t="shared" si="45"/>
        <v>IOI</v>
      </c>
      <c r="K712" t="str">
        <f t="shared" si="46"/>
        <v>OTH</v>
      </c>
      <c r="L712" t="str">
        <f t="shared" si="47"/>
        <v>BIO</v>
      </c>
    </row>
    <row r="713" spans="1:12" x14ac:dyDescent="0.45">
      <c r="A713" s="5" t="str">
        <f t="shared" si="44"/>
        <v>ACT_COSTIOIOTHBIO2055</v>
      </c>
      <c r="B713" t="s">
        <v>384</v>
      </c>
      <c r="C713" t="s">
        <v>67</v>
      </c>
      <c r="D713" t="s">
        <v>522</v>
      </c>
      <c r="E713" t="s">
        <v>438</v>
      </c>
      <c r="F713">
        <v>2055</v>
      </c>
      <c r="G713" t="s">
        <v>55</v>
      </c>
      <c r="H713" t="s">
        <v>387</v>
      </c>
      <c r="I713" s="1">
        <v>6.3946424E-3</v>
      </c>
      <c r="J713" t="str">
        <f t="shared" si="45"/>
        <v>IOI</v>
      </c>
      <c r="K713" t="str">
        <f t="shared" si="46"/>
        <v>OTH</v>
      </c>
      <c r="L713" t="str">
        <f t="shared" si="47"/>
        <v>BIO</v>
      </c>
    </row>
    <row r="714" spans="1:12" x14ac:dyDescent="0.45">
      <c r="A714" s="5" t="str">
        <f t="shared" si="44"/>
        <v>NCAP_TLIFEIOIOTHBIO2010</v>
      </c>
      <c r="B714" t="s">
        <v>384</v>
      </c>
      <c r="C714" t="s">
        <v>71</v>
      </c>
      <c r="D714" t="s">
        <v>522</v>
      </c>
      <c r="E714" t="s">
        <v>438</v>
      </c>
      <c r="F714">
        <v>2010</v>
      </c>
      <c r="G714" t="s">
        <v>55</v>
      </c>
      <c r="H714" t="s">
        <v>68</v>
      </c>
      <c r="I714" s="1">
        <v>50</v>
      </c>
      <c r="J714" t="str">
        <f t="shared" si="45"/>
        <v>IOI</v>
      </c>
      <c r="K714" t="str">
        <f t="shared" si="46"/>
        <v>OTH</v>
      </c>
      <c r="L714" t="str">
        <f t="shared" si="47"/>
        <v>BIO</v>
      </c>
    </row>
    <row r="715" spans="1:12" x14ac:dyDescent="0.45">
      <c r="A715" s="5" t="str">
        <f t="shared" si="44"/>
        <v>IOIOTHBIO2010</v>
      </c>
      <c r="B715" t="s">
        <v>384</v>
      </c>
      <c r="C715" t="s">
        <v>388</v>
      </c>
      <c r="D715" t="s">
        <v>522</v>
      </c>
      <c r="E715" t="s">
        <v>438</v>
      </c>
      <c r="F715">
        <v>2010</v>
      </c>
      <c r="G715" t="s">
        <v>55</v>
      </c>
      <c r="H715" t="s">
        <v>68</v>
      </c>
      <c r="I715" s="1">
        <v>1.3259082471000001</v>
      </c>
      <c r="J715" t="str">
        <f t="shared" si="45"/>
        <v>IOI</v>
      </c>
      <c r="K715" t="str">
        <f t="shared" si="46"/>
        <v>OTH</v>
      </c>
      <c r="L715" t="str">
        <f t="shared" si="47"/>
        <v>BIO</v>
      </c>
    </row>
    <row r="716" spans="1:12" x14ac:dyDescent="0.45">
      <c r="A716" s="5" t="str">
        <f t="shared" si="44"/>
        <v>NCAP_TLIFEIFPECPELC2010</v>
      </c>
      <c r="B716" t="s">
        <v>384</v>
      </c>
      <c r="C716" t="s">
        <v>71</v>
      </c>
      <c r="D716" t="s">
        <v>523</v>
      </c>
      <c r="E716" t="s">
        <v>524</v>
      </c>
      <c r="F716">
        <v>2010</v>
      </c>
      <c r="G716" t="s">
        <v>429</v>
      </c>
      <c r="H716" t="s">
        <v>68</v>
      </c>
      <c r="I716" s="1">
        <v>30</v>
      </c>
      <c r="J716" t="str">
        <f t="shared" si="45"/>
        <v>IFP</v>
      </c>
      <c r="K716" t="str">
        <f t="shared" si="46"/>
        <v>ECP</v>
      </c>
      <c r="L716" t="str">
        <f t="shared" si="47"/>
        <v>ELC</v>
      </c>
    </row>
    <row r="717" spans="1:12" x14ac:dyDescent="0.45">
      <c r="A717" s="5" t="str">
        <f t="shared" si="44"/>
        <v>IFPECPELC2010</v>
      </c>
      <c r="B717" t="s">
        <v>384</v>
      </c>
      <c r="C717" t="s">
        <v>388</v>
      </c>
      <c r="D717" t="s">
        <v>523</v>
      </c>
      <c r="E717" t="s">
        <v>524</v>
      </c>
      <c r="F717">
        <v>2010</v>
      </c>
      <c r="G717" t="s">
        <v>429</v>
      </c>
      <c r="H717" t="s">
        <v>68</v>
      </c>
      <c r="I717" s="1">
        <v>1</v>
      </c>
      <c r="J717" t="str">
        <f t="shared" si="45"/>
        <v>IFP</v>
      </c>
      <c r="K717" t="str">
        <f t="shared" si="46"/>
        <v>ECP</v>
      </c>
      <c r="L717" t="str">
        <f t="shared" si="47"/>
        <v>ELC</v>
      </c>
    </row>
    <row r="718" spans="1:12" x14ac:dyDescent="0.45">
      <c r="A718" s="5" t="str">
        <f t="shared" si="44"/>
        <v>IFPECPELC2011</v>
      </c>
      <c r="B718" t="s">
        <v>384</v>
      </c>
      <c r="C718" t="s">
        <v>388</v>
      </c>
      <c r="D718" t="s">
        <v>523</v>
      </c>
      <c r="E718" t="s">
        <v>524</v>
      </c>
      <c r="F718">
        <v>2011</v>
      </c>
      <c r="G718" t="s">
        <v>429</v>
      </c>
      <c r="H718" t="s">
        <v>68</v>
      </c>
      <c r="I718" s="1">
        <v>1</v>
      </c>
      <c r="J718" t="str">
        <f t="shared" si="45"/>
        <v>IFP</v>
      </c>
      <c r="K718" t="str">
        <f t="shared" si="46"/>
        <v>ECP</v>
      </c>
      <c r="L718" t="str">
        <f t="shared" si="47"/>
        <v>ELC</v>
      </c>
    </row>
    <row r="719" spans="1:12" x14ac:dyDescent="0.45">
      <c r="A719" s="5" t="str">
        <f t="shared" si="44"/>
        <v>IFPECPELC2015</v>
      </c>
      <c r="B719" t="s">
        <v>384</v>
      </c>
      <c r="C719" t="s">
        <v>388</v>
      </c>
      <c r="D719" t="s">
        <v>523</v>
      </c>
      <c r="E719" t="s">
        <v>524</v>
      </c>
      <c r="F719">
        <v>2015</v>
      </c>
      <c r="G719" t="s">
        <v>429</v>
      </c>
      <c r="H719" t="s">
        <v>68</v>
      </c>
      <c r="I719" s="1">
        <v>1</v>
      </c>
      <c r="J719" t="str">
        <f t="shared" si="45"/>
        <v>IFP</v>
      </c>
      <c r="K719" t="str">
        <f t="shared" si="46"/>
        <v>ECP</v>
      </c>
      <c r="L719" t="str">
        <f t="shared" si="47"/>
        <v>ELC</v>
      </c>
    </row>
    <row r="720" spans="1:12" x14ac:dyDescent="0.45">
      <c r="A720" s="5" t="str">
        <f t="shared" si="44"/>
        <v>IFPECPELC2020</v>
      </c>
      <c r="B720" t="s">
        <v>384</v>
      </c>
      <c r="C720" t="s">
        <v>388</v>
      </c>
      <c r="D720" t="s">
        <v>523</v>
      </c>
      <c r="E720" t="s">
        <v>524</v>
      </c>
      <c r="F720">
        <v>2020</v>
      </c>
      <c r="G720" t="s">
        <v>429</v>
      </c>
      <c r="H720" t="s">
        <v>68</v>
      </c>
      <c r="I720" s="1">
        <v>0.995</v>
      </c>
      <c r="J720" t="str">
        <f t="shared" si="45"/>
        <v>IFP</v>
      </c>
      <c r="K720" t="str">
        <f t="shared" si="46"/>
        <v>ECP</v>
      </c>
      <c r="L720" t="str">
        <f t="shared" si="47"/>
        <v>ELC</v>
      </c>
    </row>
    <row r="721" spans="1:12" x14ac:dyDescent="0.45">
      <c r="A721" s="5" t="str">
        <f t="shared" si="44"/>
        <v>IFPECPELC2025</v>
      </c>
      <c r="B721" t="s">
        <v>384</v>
      </c>
      <c r="C721" t="s">
        <v>388</v>
      </c>
      <c r="D721" t="s">
        <v>523</v>
      </c>
      <c r="E721" t="s">
        <v>524</v>
      </c>
      <c r="F721">
        <v>2025</v>
      </c>
      <c r="G721" t="s">
        <v>429</v>
      </c>
      <c r="H721" t="s">
        <v>68</v>
      </c>
      <c r="I721" s="1">
        <v>0.99</v>
      </c>
      <c r="J721" t="str">
        <f t="shared" si="45"/>
        <v>IFP</v>
      </c>
      <c r="K721" t="str">
        <f t="shared" si="46"/>
        <v>ECP</v>
      </c>
      <c r="L721" t="str">
        <f t="shared" si="47"/>
        <v>ELC</v>
      </c>
    </row>
    <row r="722" spans="1:12" x14ac:dyDescent="0.45">
      <c r="A722" s="5" t="str">
        <f t="shared" si="44"/>
        <v>IFPECPELC2030</v>
      </c>
      <c r="B722" t="s">
        <v>384</v>
      </c>
      <c r="C722" t="s">
        <v>388</v>
      </c>
      <c r="D722" t="s">
        <v>523</v>
      </c>
      <c r="E722" t="s">
        <v>524</v>
      </c>
      <c r="F722">
        <v>2030</v>
      </c>
      <c r="G722" t="s">
        <v>429</v>
      </c>
      <c r="H722" t="s">
        <v>68</v>
      </c>
      <c r="I722" s="1">
        <v>0.98499999999999999</v>
      </c>
      <c r="J722" t="str">
        <f t="shared" si="45"/>
        <v>IFP</v>
      </c>
      <c r="K722" t="str">
        <f t="shared" si="46"/>
        <v>ECP</v>
      </c>
      <c r="L722" t="str">
        <f t="shared" si="47"/>
        <v>ELC</v>
      </c>
    </row>
    <row r="723" spans="1:12" x14ac:dyDescent="0.45">
      <c r="A723" s="5" t="str">
        <f t="shared" si="44"/>
        <v>IFPECPELC2035</v>
      </c>
      <c r="B723" t="s">
        <v>384</v>
      </c>
      <c r="C723" t="s">
        <v>388</v>
      </c>
      <c r="D723" t="s">
        <v>523</v>
      </c>
      <c r="E723" t="s">
        <v>524</v>
      </c>
      <c r="F723">
        <v>2035</v>
      </c>
      <c r="G723" t="s">
        <v>429</v>
      </c>
      <c r="H723" t="s">
        <v>68</v>
      </c>
      <c r="I723" s="1">
        <v>0.98</v>
      </c>
      <c r="J723" t="str">
        <f t="shared" si="45"/>
        <v>IFP</v>
      </c>
      <c r="K723" t="str">
        <f t="shared" si="46"/>
        <v>ECP</v>
      </c>
      <c r="L723" t="str">
        <f t="shared" si="47"/>
        <v>ELC</v>
      </c>
    </row>
    <row r="724" spans="1:12" x14ac:dyDescent="0.45">
      <c r="A724" s="5" t="str">
        <f t="shared" si="44"/>
        <v>IFPECPELC2040</v>
      </c>
      <c r="B724" t="s">
        <v>384</v>
      </c>
      <c r="C724" t="s">
        <v>388</v>
      </c>
      <c r="D724" t="s">
        <v>523</v>
      </c>
      <c r="E724" t="s">
        <v>524</v>
      </c>
      <c r="F724">
        <v>2040</v>
      </c>
      <c r="G724" t="s">
        <v>429</v>
      </c>
      <c r="H724" t="s">
        <v>68</v>
      </c>
      <c r="I724" s="1">
        <v>0.97499999999999998</v>
      </c>
      <c r="J724" t="str">
        <f t="shared" si="45"/>
        <v>IFP</v>
      </c>
      <c r="K724" t="str">
        <f t="shared" si="46"/>
        <v>ECP</v>
      </c>
      <c r="L724" t="str">
        <f t="shared" si="47"/>
        <v>ELC</v>
      </c>
    </row>
    <row r="725" spans="1:12" x14ac:dyDescent="0.45">
      <c r="A725" s="5" t="str">
        <f t="shared" si="44"/>
        <v>IFPECPELC2045</v>
      </c>
      <c r="B725" t="s">
        <v>384</v>
      </c>
      <c r="C725" t="s">
        <v>388</v>
      </c>
      <c r="D725" t="s">
        <v>523</v>
      </c>
      <c r="E725" t="s">
        <v>524</v>
      </c>
      <c r="F725">
        <v>2045</v>
      </c>
      <c r="G725" t="s">
        <v>429</v>
      </c>
      <c r="H725" t="s">
        <v>68</v>
      </c>
      <c r="I725" s="1">
        <v>0.97</v>
      </c>
      <c r="J725" t="str">
        <f t="shared" si="45"/>
        <v>IFP</v>
      </c>
      <c r="K725" t="str">
        <f t="shared" si="46"/>
        <v>ECP</v>
      </c>
      <c r="L725" t="str">
        <f t="shared" si="47"/>
        <v>ELC</v>
      </c>
    </row>
    <row r="726" spans="1:12" x14ac:dyDescent="0.45">
      <c r="A726" s="5" t="str">
        <f t="shared" si="44"/>
        <v>IFPECPELC2050</v>
      </c>
      <c r="B726" t="s">
        <v>384</v>
      </c>
      <c r="C726" t="s">
        <v>388</v>
      </c>
      <c r="D726" t="s">
        <v>523</v>
      </c>
      <c r="E726" t="s">
        <v>524</v>
      </c>
      <c r="F726">
        <v>2050</v>
      </c>
      <c r="G726" t="s">
        <v>429</v>
      </c>
      <c r="H726" t="s">
        <v>68</v>
      </c>
      <c r="I726" s="1">
        <v>0.96499999999999997</v>
      </c>
      <c r="J726" t="str">
        <f t="shared" si="45"/>
        <v>IFP</v>
      </c>
      <c r="K726" t="str">
        <f t="shared" si="46"/>
        <v>ECP</v>
      </c>
      <c r="L726" t="str">
        <f t="shared" si="47"/>
        <v>ELC</v>
      </c>
    </row>
    <row r="727" spans="1:12" x14ac:dyDescent="0.45">
      <c r="A727" s="5" t="str">
        <f t="shared" si="44"/>
        <v>IFPECPELC2055</v>
      </c>
      <c r="B727" t="s">
        <v>384</v>
      </c>
      <c r="C727" t="s">
        <v>388</v>
      </c>
      <c r="D727" t="s">
        <v>523</v>
      </c>
      <c r="E727" t="s">
        <v>524</v>
      </c>
      <c r="F727">
        <v>2055</v>
      </c>
      <c r="G727" t="s">
        <v>429</v>
      </c>
      <c r="H727" t="s">
        <v>68</v>
      </c>
      <c r="I727" s="1">
        <v>0.96</v>
      </c>
      <c r="J727" t="str">
        <f t="shared" si="45"/>
        <v>IFP</v>
      </c>
      <c r="K727" t="str">
        <f t="shared" si="46"/>
        <v>ECP</v>
      </c>
      <c r="L727" t="str">
        <f t="shared" si="47"/>
        <v>ELC</v>
      </c>
    </row>
    <row r="728" spans="1:12" x14ac:dyDescent="0.45">
      <c r="A728" s="5" t="str">
        <f t="shared" si="44"/>
        <v>ACT_COSTIOISTMOIL2010</v>
      </c>
      <c r="B728" t="s">
        <v>384</v>
      </c>
      <c r="C728" t="s">
        <v>67</v>
      </c>
      <c r="D728" t="s">
        <v>525</v>
      </c>
      <c r="E728" t="s">
        <v>497</v>
      </c>
      <c r="F728">
        <v>2010</v>
      </c>
      <c r="G728" t="s">
        <v>395</v>
      </c>
      <c r="H728" t="s">
        <v>387</v>
      </c>
      <c r="I728" s="1">
        <v>2.9622119700000001E-2</v>
      </c>
      <c r="J728" t="str">
        <f t="shared" si="45"/>
        <v>IOI</v>
      </c>
      <c r="K728" t="str">
        <f t="shared" si="46"/>
        <v>STM</v>
      </c>
      <c r="L728" t="str">
        <f t="shared" si="47"/>
        <v>OIL</v>
      </c>
    </row>
    <row r="729" spans="1:12" x14ac:dyDescent="0.45">
      <c r="A729" s="5" t="str">
        <f t="shared" si="44"/>
        <v>ACT_COSTIOISTMOIL2015</v>
      </c>
      <c r="B729" t="s">
        <v>384</v>
      </c>
      <c r="C729" t="s">
        <v>67</v>
      </c>
      <c r="D729" t="s">
        <v>525</v>
      </c>
      <c r="E729" t="s">
        <v>497</v>
      </c>
      <c r="F729">
        <v>2015</v>
      </c>
      <c r="G729" t="s">
        <v>395</v>
      </c>
      <c r="H729" t="s">
        <v>387</v>
      </c>
      <c r="I729" s="1">
        <v>3.2630710100000002E-2</v>
      </c>
      <c r="J729" t="str">
        <f t="shared" si="45"/>
        <v>IOI</v>
      </c>
      <c r="K729" t="str">
        <f t="shared" si="46"/>
        <v>STM</v>
      </c>
      <c r="L729" t="str">
        <f t="shared" si="47"/>
        <v>OIL</v>
      </c>
    </row>
    <row r="730" spans="1:12" x14ac:dyDescent="0.45">
      <c r="A730" s="5" t="str">
        <f t="shared" si="44"/>
        <v>ACT_COSTIOISTMOIL2055</v>
      </c>
      <c r="B730" t="s">
        <v>384</v>
      </c>
      <c r="C730" t="s">
        <v>67</v>
      </c>
      <c r="D730" t="s">
        <v>525</v>
      </c>
      <c r="E730" t="s">
        <v>497</v>
      </c>
      <c r="F730">
        <v>2055</v>
      </c>
      <c r="G730" t="s">
        <v>395</v>
      </c>
      <c r="H730" t="s">
        <v>387</v>
      </c>
      <c r="I730" s="1">
        <v>3.2630710100000002E-2</v>
      </c>
      <c r="J730" t="str">
        <f t="shared" si="45"/>
        <v>IOI</v>
      </c>
      <c r="K730" t="str">
        <f t="shared" si="46"/>
        <v>STM</v>
      </c>
      <c r="L730" t="str">
        <f t="shared" si="47"/>
        <v>OIL</v>
      </c>
    </row>
    <row r="731" spans="1:12" x14ac:dyDescent="0.45">
      <c r="A731" s="5" t="str">
        <f t="shared" si="44"/>
        <v>NCAP_COSTIOISTMOIL2010</v>
      </c>
      <c r="B731" t="s">
        <v>384</v>
      </c>
      <c r="C731" t="s">
        <v>69</v>
      </c>
      <c r="D731" t="s">
        <v>525</v>
      </c>
      <c r="E731" t="s">
        <v>497</v>
      </c>
      <c r="F731">
        <v>2010</v>
      </c>
      <c r="G731" t="s">
        <v>395</v>
      </c>
      <c r="H731" t="s">
        <v>387</v>
      </c>
      <c r="I731" s="1">
        <v>3.6066050195999999</v>
      </c>
      <c r="J731" t="str">
        <f t="shared" si="45"/>
        <v>IOI</v>
      </c>
      <c r="K731" t="str">
        <f t="shared" si="46"/>
        <v>STM</v>
      </c>
      <c r="L731" t="str">
        <f t="shared" si="47"/>
        <v>OIL</v>
      </c>
    </row>
    <row r="732" spans="1:12" x14ac:dyDescent="0.45">
      <c r="A732" s="5" t="str">
        <f t="shared" si="44"/>
        <v>NCAP_FOMIOISTMOIL2010</v>
      </c>
      <c r="B732" t="s">
        <v>384</v>
      </c>
      <c r="C732" t="s">
        <v>70</v>
      </c>
      <c r="D732" t="s">
        <v>525</v>
      </c>
      <c r="E732" t="s">
        <v>497</v>
      </c>
      <c r="F732">
        <v>2010</v>
      </c>
      <c r="G732" t="s">
        <v>395</v>
      </c>
      <c r="H732" t="s">
        <v>387</v>
      </c>
      <c r="I732" s="1">
        <v>0.65384858769999998</v>
      </c>
      <c r="J732" t="str">
        <f t="shared" si="45"/>
        <v>IOI</v>
      </c>
      <c r="K732" t="str">
        <f t="shared" si="46"/>
        <v>STM</v>
      </c>
      <c r="L732" t="str">
        <f t="shared" si="47"/>
        <v>OIL</v>
      </c>
    </row>
    <row r="733" spans="1:12" x14ac:dyDescent="0.45">
      <c r="A733" s="5" t="str">
        <f t="shared" si="44"/>
        <v>NCAP_TLIFEIOISTMOIL2010</v>
      </c>
      <c r="B733" t="s">
        <v>384</v>
      </c>
      <c r="C733" t="s">
        <v>71</v>
      </c>
      <c r="D733" t="s">
        <v>525</v>
      </c>
      <c r="E733" t="s">
        <v>497</v>
      </c>
      <c r="F733">
        <v>2010</v>
      </c>
      <c r="G733" t="s">
        <v>395</v>
      </c>
      <c r="H733" t="s">
        <v>68</v>
      </c>
      <c r="I733" s="1">
        <v>50</v>
      </c>
      <c r="J733" t="str">
        <f t="shared" si="45"/>
        <v>IOI</v>
      </c>
      <c r="K733" t="str">
        <f t="shared" si="46"/>
        <v>STM</v>
      </c>
      <c r="L733" t="str">
        <f t="shared" si="47"/>
        <v>OIL</v>
      </c>
    </row>
    <row r="734" spans="1:12" x14ac:dyDescent="0.45">
      <c r="A734" s="5" t="str">
        <f t="shared" si="44"/>
        <v>IOISTMOIL2010</v>
      </c>
      <c r="B734" t="s">
        <v>384</v>
      </c>
      <c r="C734" t="s">
        <v>388</v>
      </c>
      <c r="D734" t="s">
        <v>525</v>
      </c>
      <c r="E734" t="s">
        <v>497</v>
      </c>
      <c r="F734">
        <v>2010</v>
      </c>
      <c r="G734" t="s">
        <v>395</v>
      </c>
      <c r="H734" t="s">
        <v>68</v>
      </c>
      <c r="I734" s="1">
        <v>1.6420361247999999</v>
      </c>
      <c r="J734" t="str">
        <f t="shared" si="45"/>
        <v>IOI</v>
      </c>
      <c r="K734" t="str">
        <f t="shared" si="46"/>
        <v>STM</v>
      </c>
      <c r="L734" t="str">
        <f t="shared" si="47"/>
        <v>OIL</v>
      </c>
    </row>
    <row r="735" spans="1:12" x14ac:dyDescent="0.45">
      <c r="A735" s="5" t="str">
        <f t="shared" si="44"/>
        <v>NCAP_TLIFEIISOTHELC2010</v>
      </c>
      <c r="B735" t="s">
        <v>384</v>
      </c>
      <c r="C735" t="s">
        <v>71</v>
      </c>
      <c r="D735" t="s">
        <v>526</v>
      </c>
      <c r="E735" t="s">
        <v>425</v>
      </c>
      <c r="F735">
        <v>2010</v>
      </c>
      <c r="G735" t="s">
        <v>392</v>
      </c>
      <c r="H735" t="s">
        <v>68</v>
      </c>
      <c r="I735" s="1">
        <v>30</v>
      </c>
      <c r="J735" t="str">
        <f t="shared" si="45"/>
        <v>IIS</v>
      </c>
      <c r="K735" t="str">
        <f t="shared" si="46"/>
        <v>OTH</v>
      </c>
      <c r="L735" t="str">
        <f t="shared" si="47"/>
        <v>ELC</v>
      </c>
    </row>
    <row r="736" spans="1:12" x14ac:dyDescent="0.45">
      <c r="A736" s="5" t="str">
        <f t="shared" si="44"/>
        <v>IISOTHELC2010</v>
      </c>
      <c r="B736" t="s">
        <v>384</v>
      </c>
      <c r="C736" t="s">
        <v>388</v>
      </c>
      <c r="D736" t="s">
        <v>526</v>
      </c>
      <c r="E736" t="s">
        <v>425</v>
      </c>
      <c r="F736">
        <v>2010</v>
      </c>
      <c r="G736" t="s">
        <v>392</v>
      </c>
      <c r="H736" t="s">
        <v>68</v>
      </c>
      <c r="I736" s="1">
        <v>1</v>
      </c>
      <c r="J736" t="str">
        <f t="shared" si="45"/>
        <v>IIS</v>
      </c>
      <c r="K736" t="str">
        <f t="shared" si="46"/>
        <v>OTH</v>
      </c>
      <c r="L736" t="str">
        <f t="shared" si="47"/>
        <v>ELC</v>
      </c>
    </row>
    <row r="737" spans="1:12" x14ac:dyDescent="0.45">
      <c r="A737" s="5" t="str">
        <f t="shared" si="44"/>
        <v>IISOTHELC2011</v>
      </c>
      <c r="B737" t="s">
        <v>384</v>
      </c>
      <c r="C737" t="s">
        <v>388</v>
      </c>
      <c r="D737" t="s">
        <v>526</v>
      </c>
      <c r="E737" t="s">
        <v>425</v>
      </c>
      <c r="F737">
        <v>2011</v>
      </c>
      <c r="G737" t="s">
        <v>392</v>
      </c>
      <c r="H737" t="s">
        <v>68</v>
      </c>
      <c r="I737" s="1">
        <v>1</v>
      </c>
      <c r="J737" t="str">
        <f t="shared" si="45"/>
        <v>IIS</v>
      </c>
      <c r="K737" t="str">
        <f t="shared" si="46"/>
        <v>OTH</v>
      </c>
      <c r="L737" t="str">
        <f t="shared" si="47"/>
        <v>ELC</v>
      </c>
    </row>
    <row r="738" spans="1:12" x14ac:dyDescent="0.45">
      <c r="A738" s="5" t="str">
        <f t="shared" si="44"/>
        <v>IISOTHELC2015</v>
      </c>
      <c r="B738" t="s">
        <v>384</v>
      </c>
      <c r="C738" t="s">
        <v>388</v>
      </c>
      <c r="D738" t="s">
        <v>526</v>
      </c>
      <c r="E738" t="s">
        <v>425</v>
      </c>
      <c r="F738">
        <v>2015</v>
      </c>
      <c r="G738" t="s">
        <v>392</v>
      </c>
      <c r="H738" t="s">
        <v>68</v>
      </c>
      <c r="I738" s="1">
        <v>1</v>
      </c>
      <c r="J738" t="str">
        <f t="shared" si="45"/>
        <v>IIS</v>
      </c>
      <c r="K738" t="str">
        <f t="shared" si="46"/>
        <v>OTH</v>
      </c>
      <c r="L738" t="str">
        <f t="shared" si="47"/>
        <v>ELC</v>
      </c>
    </row>
    <row r="739" spans="1:12" x14ac:dyDescent="0.45">
      <c r="A739" s="5" t="str">
        <f t="shared" si="44"/>
        <v>IISOTHELC2020</v>
      </c>
      <c r="B739" t="s">
        <v>384</v>
      </c>
      <c r="C739" t="s">
        <v>388</v>
      </c>
      <c r="D739" t="s">
        <v>526</v>
      </c>
      <c r="E739" t="s">
        <v>425</v>
      </c>
      <c r="F739">
        <v>2020</v>
      </c>
      <c r="G739" t="s">
        <v>392</v>
      </c>
      <c r="H739" t="s">
        <v>68</v>
      </c>
      <c r="I739" s="1">
        <v>0.88789962160000002</v>
      </c>
      <c r="J739" t="str">
        <f t="shared" si="45"/>
        <v>IIS</v>
      </c>
      <c r="K739" t="str">
        <f t="shared" si="46"/>
        <v>OTH</v>
      </c>
      <c r="L739" t="str">
        <f t="shared" si="47"/>
        <v>ELC</v>
      </c>
    </row>
    <row r="740" spans="1:12" x14ac:dyDescent="0.45">
      <c r="A740" s="5" t="str">
        <f t="shared" si="44"/>
        <v>IISOTHELC2025</v>
      </c>
      <c r="B740" t="s">
        <v>384</v>
      </c>
      <c r="C740" t="s">
        <v>388</v>
      </c>
      <c r="D740" t="s">
        <v>526</v>
      </c>
      <c r="E740" t="s">
        <v>425</v>
      </c>
      <c r="F740">
        <v>2025</v>
      </c>
      <c r="G740" t="s">
        <v>392</v>
      </c>
      <c r="H740" t="s">
        <v>68</v>
      </c>
      <c r="I740" s="1">
        <v>0.87611387789999995</v>
      </c>
      <c r="J740" t="str">
        <f t="shared" si="45"/>
        <v>IIS</v>
      </c>
      <c r="K740" t="str">
        <f t="shared" si="46"/>
        <v>OTH</v>
      </c>
      <c r="L740" t="str">
        <f t="shared" si="47"/>
        <v>ELC</v>
      </c>
    </row>
    <row r="741" spans="1:12" x14ac:dyDescent="0.45">
      <c r="A741" s="5" t="str">
        <f t="shared" si="44"/>
        <v>IISOTHELC2030</v>
      </c>
      <c r="B741" t="s">
        <v>384</v>
      </c>
      <c r="C741" t="s">
        <v>388</v>
      </c>
      <c r="D741" t="s">
        <v>526</v>
      </c>
      <c r="E741" t="s">
        <v>425</v>
      </c>
      <c r="F741">
        <v>2030</v>
      </c>
      <c r="G741" t="s">
        <v>392</v>
      </c>
      <c r="H741" t="s">
        <v>68</v>
      </c>
      <c r="I741" s="1">
        <v>0.88132365270000002</v>
      </c>
      <c r="J741" t="str">
        <f t="shared" si="45"/>
        <v>IIS</v>
      </c>
      <c r="K741" t="str">
        <f t="shared" si="46"/>
        <v>OTH</v>
      </c>
      <c r="L741" t="str">
        <f t="shared" si="47"/>
        <v>ELC</v>
      </c>
    </row>
    <row r="742" spans="1:12" x14ac:dyDescent="0.45">
      <c r="A742" s="5" t="str">
        <f t="shared" si="44"/>
        <v>IISOTHELC2035</v>
      </c>
      <c r="B742" t="s">
        <v>384</v>
      </c>
      <c r="C742" t="s">
        <v>388</v>
      </c>
      <c r="D742" t="s">
        <v>526</v>
      </c>
      <c r="E742" t="s">
        <v>425</v>
      </c>
      <c r="F742">
        <v>2035</v>
      </c>
      <c r="G742" t="s">
        <v>392</v>
      </c>
      <c r="H742" t="s">
        <v>68</v>
      </c>
      <c r="I742" s="1">
        <v>0.83389988670000004</v>
      </c>
      <c r="J742" t="str">
        <f t="shared" si="45"/>
        <v>IIS</v>
      </c>
      <c r="K742" t="str">
        <f t="shared" si="46"/>
        <v>OTH</v>
      </c>
      <c r="L742" t="str">
        <f t="shared" si="47"/>
        <v>ELC</v>
      </c>
    </row>
    <row r="743" spans="1:12" x14ac:dyDescent="0.45">
      <c r="A743" s="5" t="str">
        <f t="shared" si="44"/>
        <v>IISOTHELC2040</v>
      </c>
      <c r="B743" t="s">
        <v>384</v>
      </c>
      <c r="C743" t="s">
        <v>388</v>
      </c>
      <c r="D743" t="s">
        <v>526</v>
      </c>
      <c r="E743" t="s">
        <v>425</v>
      </c>
      <c r="F743">
        <v>2040</v>
      </c>
      <c r="G743" t="s">
        <v>392</v>
      </c>
      <c r="H743" t="s">
        <v>68</v>
      </c>
      <c r="I743" s="1">
        <v>0.82238387810000002</v>
      </c>
      <c r="J743" t="str">
        <f t="shared" si="45"/>
        <v>IIS</v>
      </c>
      <c r="K743" t="str">
        <f t="shared" si="46"/>
        <v>OTH</v>
      </c>
      <c r="L743" t="str">
        <f t="shared" si="47"/>
        <v>ELC</v>
      </c>
    </row>
    <row r="744" spans="1:12" x14ac:dyDescent="0.45">
      <c r="A744" s="5" t="str">
        <f t="shared" si="44"/>
        <v>IISOTHELC2045</v>
      </c>
      <c r="B744" t="s">
        <v>384</v>
      </c>
      <c r="C744" t="s">
        <v>388</v>
      </c>
      <c r="D744" t="s">
        <v>526</v>
      </c>
      <c r="E744" t="s">
        <v>425</v>
      </c>
      <c r="F744">
        <v>2045</v>
      </c>
      <c r="G744" t="s">
        <v>392</v>
      </c>
      <c r="H744" t="s">
        <v>68</v>
      </c>
      <c r="I744" s="1">
        <v>0.80979733060000003</v>
      </c>
      <c r="J744" t="str">
        <f t="shared" si="45"/>
        <v>IIS</v>
      </c>
      <c r="K744" t="str">
        <f t="shared" si="46"/>
        <v>OTH</v>
      </c>
      <c r="L744" t="str">
        <f t="shared" si="47"/>
        <v>ELC</v>
      </c>
    </row>
    <row r="745" spans="1:12" x14ac:dyDescent="0.45">
      <c r="A745" s="5" t="str">
        <f t="shared" si="44"/>
        <v>IISOTHELC2050</v>
      </c>
      <c r="B745" t="s">
        <v>384</v>
      </c>
      <c r="C745" t="s">
        <v>388</v>
      </c>
      <c r="D745" t="s">
        <v>526</v>
      </c>
      <c r="E745" t="s">
        <v>425</v>
      </c>
      <c r="F745">
        <v>2050</v>
      </c>
      <c r="G745" t="s">
        <v>392</v>
      </c>
      <c r="H745" t="s">
        <v>68</v>
      </c>
      <c r="I745" s="1">
        <v>0.78734124350000001</v>
      </c>
      <c r="J745" t="str">
        <f t="shared" si="45"/>
        <v>IIS</v>
      </c>
      <c r="K745" t="str">
        <f t="shared" si="46"/>
        <v>OTH</v>
      </c>
      <c r="L745" t="str">
        <f t="shared" si="47"/>
        <v>ELC</v>
      </c>
    </row>
    <row r="746" spans="1:12" x14ac:dyDescent="0.45">
      <c r="A746" s="5" t="str">
        <f t="shared" si="44"/>
        <v>IISOTHELC2055</v>
      </c>
      <c r="B746" t="s">
        <v>384</v>
      </c>
      <c r="C746" t="s">
        <v>388</v>
      </c>
      <c r="D746" t="s">
        <v>526</v>
      </c>
      <c r="E746" t="s">
        <v>425</v>
      </c>
      <c r="F746">
        <v>2055</v>
      </c>
      <c r="G746" t="s">
        <v>392</v>
      </c>
      <c r="H746" t="s">
        <v>68</v>
      </c>
      <c r="I746" s="1">
        <v>0.77040161060000001</v>
      </c>
      <c r="J746" t="str">
        <f t="shared" si="45"/>
        <v>IIS</v>
      </c>
      <c r="K746" t="str">
        <f t="shared" si="46"/>
        <v>OTH</v>
      </c>
      <c r="L746" t="str">
        <f t="shared" si="47"/>
        <v>ELC</v>
      </c>
    </row>
    <row r="747" spans="1:12" x14ac:dyDescent="0.45">
      <c r="A747" s="5" t="str">
        <f t="shared" si="44"/>
        <v>NCAP_COSTINFPRHELC2010</v>
      </c>
      <c r="B747" t="s">
        <v>384</v>
      </c>
      <c r="C747" t="s">
        <v>69</v>
      </c>
      <c r="D747" t="s">
        <v>527</v>
      </c>
      <c r="E747" t="s">
        <v>528</v>
      </c>
      <c r="F747">
        <v>2010</v>
      </c>
      <c r="G747" t="s">
        <v>529</v>
      </c>
      <c r="H747" t="s">
        <v>387</v>
      </c>
      <c r="I747" s="1">
        <v>23.258871992300001</v>
      </c>
      <c r="J747" t="str">
        <f t="shared" si="45"/>
        <v>INF</v>
      </c>
      <c r="K747" t="str">
        <f t="shared" si="46"/>
        <v>PRH</v>
      </c>
      <c r="L747" t="str">
        <f t="shared" si="47"/>
        <v>ELC</v>
      </c>
    </row>
    <row r="748" spans="1:12" x14ac:dyDescent="0.45">
      <c r="A748" s="5" t="str">
        <f t="shared" si="44"/>
        <v>NCAP_FOMINFPRHELC2010</v>
      </c>
      <c r="B748" t="s">
        <v>384</v>
      </c>
      <c r="C748" t="s">
        <v>70</v>
      </c>
      <c r="D748" t="s">
        <v>527</v>
      </c>
      <c r="E748" t="s">
        <v>528</v>
      </c>
      <c r="F748">
        <v>2010</v>
      </c>
      <c r="G748" t="s">
        <v>529</v>
      </c>
      <c r="H748" t="s">
        <v>387</v>
      </c>
      <c r="I748" s="1">
        <v>3.0236533589999999</v>
      </c>
      <c r="J748" t="str">
        <f t="shared" si="45"/>
        <v>INF</v>
      </c>
      <c r="K748" t="str">
        <f t="shared" si="46"/>
        <v>PRH</v>
      </c>
      <c r="L748" t="str">
        <f t="shared" si="47"/>
        <v>ELC</v>
      </c>
    </row>
    <row r="749" spans="1:12" x14ac:dyDescent="0.45">
      <c r="A749" s="5" t="str">
        <f t="shared" si="44"/>
        <v>NCAP_TLIFEINFPRHELC2010</v>
      </c>
      <c r="B749" t="s">
        <v>384</v>
      </c>
      <c r="C749" t="s">
        <v>71</v>
      </c>
      <c r="D749" t="s">
        <v>527</v>
      </c>
      <c r="E749" t="s">
        <v>528</v>
      </c>
      <c r="F749">
        <v>2010</v>
      </c>
      <c r="G749" t="s">
        <v>529</v>
      </c>
      <c r="H749" t="s">
        <v>68</v>
      </c>
      <c r="I749" s="1">
        <v>30</v>
      </c>
      <c r="J749" t="str">
        <f t="shared" si="45"/>
        <v>INF</v>
      </c>
      <c r="K749" t="str">
        <f t="shared" si="46"/>
        <v>PRH</v>
      </c>
      <c r="L749" t="str">
        <f t="shared" si="47"/>
        <v>ELC</v>
      </c>
    </row>
    <row r="750" spans="1:12" x14ac:dyDescent="0.45">
      <c r="A750" s="5" t="str">
        <f t="shared" si="44"/>
        <v>INFPRHELC2010</v>
      </c>
      <c r="B750" t="s">
        <v>384</v>
      </c>
      <c r="C750" t="s">
        <v>388</v>
      </c>
      <c r="D750" t="s">
        <v>527</v>
      </c>
      <c r="E750" t="s">
        <v>528</v>
      </c>
      <c r="F750">
        <v>2010</v>
      </c>
      <c r="G750" t="s">
        <v>529</v>
      </c>
      <c r="H750" t="s">
        <v>68</v>
      </c>
      <c r="I750" s="1">
        <v>1</v>
      </c>
      <c r="J750" t="str">
        <f t="shared" si="45"/>
        <v>INF</v>
      </c>
      <c r="K750" t="str">
        <f t="shared" si="46"/>
        <v>PRH</v>
      </c>
      <c r="L750" t="str">
        <f t="shared" si="47"/>
        <v>ELC</v>
      </c>
    </row>
    <row r="751" spans="1:12" x14ac:dyDescent="0.45">
      <c r="A751" s="5" t="str">
        <f t="shared" si="44"/>
        <v>INFPRHELC2011</v>
      </c>
      <c r="B751" t="s">
        <v>384</v>
      </c>
      <c r="C751" t="s">
        <v>388</v>
      </c>
      <c r="D751" t="s">
        <v>527</v>
      </c>
      <c r="E751" t="s">
        <v>528</v>
      </c>
      <c r="F751">
        <v>2011</v>
      </c>
      <c r="G751" t="s">
        <v>529</v>
      </c>
      <c r="H751" t="s">
        <v>68</v>
      </c>
      <c r="I751" s="1">
        <v>1</v>
      </c>
      <c r="J751" t="str">
        <f t="shared" si="45"/>
        <v>INF</v>
      </c>
      <c r="K751" t="str">
        <f t="shared" si="46"/>
        <v>PRH</v>
      </c>
      <c r="L751" t="str">
        <f t="shared" si="47"/>
        <v>ELC</v>
      </c>
    </row>
    <row r="752" spans="1:12" x14ac:dyDescent="0.45">
      <c r="A752" s="5" t="str">
        <f t="shared" si="44"/>
        <v>INFPRHELC2015</v>
      </c>
      <c r="B752" t="s">
        <v>384</v>
      </c>
      <c r="C752" t="s">
        <v>388</v>
      </c>
      <c r="D752" t="s">
        <v>527</v>
      </c>
      <c r="E752" t="s">
        <v>528</v>
      </c>
      <c r="F752">
        <v>2015</v>
      </c>
      <c r="G752" t="s">
        <v>529</v>
      </c>
      <c r="H752" t="s">
        <v>68</v>
      </c>
      <c r="I752" s="1">
        <v>1</v>
      </c>
      <c r="J752" t="str">
        <f t="shared" si="45"/>
        <v>INF</v>
      </c>
      <c r="K752" t="str">
        <f t="shared" si="46"/>
        <v>PRH</v>
      </c>
      <c r="L752" t="str">
        <f t="shared" si="47"/>
        <v>ELC</v>
      </c>
    </row>
    <row r="753" spans="1:12" x14ac:dyDescent="0.45">
      <c r="A753" s="5" t="str">
        <f t="shared" si="44"/>
        <v>INFPRHELC2020</v>
      </c>
      <c r="B753" t="s">
        <v>384</v>
      </c>
      <c r="C753" t="s">
        <v>388</v>
      </c>
      <c r="D753" t="s">
        <v>527</v>
      </c>
      <c r="E753" t="s">
        <v>528</v>
      </c>
      <c r="F753">
        <v>2020</v>
      </c>
      <c r="G753" t="s">
        <v>529</v>
      </c>
      <c r="H753" t="s">
        <v>68</v>
      </c>
      <c r="I753" s="1">
        <v>0.61049333930000005</v>
      </c>
      <c r="J753" t="str">
        <f t="shared" si="45"/>
        <v>INF</v>
      </c>
      <c r="K753" t="str">
        <f t="shared" si="46"/>
        <v>PRH</v>
      </c>
      <c r="L753" t="str">
        <f t="shared" si="47"/>
        <v>ELC</v>
      </c>
    </row>
    <row r="754" spans="1:12" x14ac:dyDescent="0.45">
      <c r="A754" s="5" t="str">
        <f t="shared" si="44"/>
        <v>INFPRHELC2025</v>
      </c>
      <c r="B754" t="s">
        <v>384</v>
      </c>
      <c r="C754" t="s">
        <v>388</v>
      </c>
      <c r="D754" t="s">
        <v>527</v>
      </c>
      <c r="E754" t="s">
        <v>528</v>
      </c>
      <c r="F754">
        <v>2025</v>
      </c>
      <c r="G754" t="s">
        <v>529</v>
      </c>
      <c r="H754" t="s">
        <v>68</v>
      </c>
      <c r="I754" s="1">
        <v>0.60403685920000005</v>
      </c>
      <c r="J754" t="str">
        <f t="shared" si="45"/>
        <v>INF</v>
      </c>
      <c r="K754" t="str">
        <f t="shared" si="46"/>
        <v>PRH</v>
      </c>
      <c r="L754" t="str">
        <f t="shared" si="47"/>
        <v>ELC</v>
      </c>
    </row>
    <row r="755" spans="1:12" x14ac:dyDescent="0.45">
      <c r="A755" s="5" t="str">
        <f t="shared" si="44"/>
        <v>INFPRHELC2030</v>
      </c>
      <c r="B755" t="s">
        <v>384</v>
      </c>
      <c r="C755" t="s">
        <v>388</v>
      </c>
      <c r="D755" t="s">
        <v>527</v>
      </c>
      <c r="E755" t="s">
        <v>528</v>
      </c>
      <c r="F755">
        <v>2030</v>
      </c>
      <c r="G755" t="s">
        <v>529</v>
      </c>
      <c r="H755" t="s">
        <v>68</v>
      </c>
      <c r="I755" s="1">
        <v>0.58965590450000005</v>
      </c>
      <c r="J755" t="str">
        <f t="shared" si="45"/>
        <v>INF</v>
      </c>
      <c r="K755" t="str">
        <f t="shared" si="46"/>
        <v>PRH</v>
      </c>
      <c r="L755" t="str">
        <f t="shared" si="47"/>
        <v>ELC</v>
      </c>
    </row>
    <row r="756" spans="1:12" x14ac:dyDescent="0.45">
      <c r="A756" s="5" t="str">
        <f t="shared" si="44"/>
        <v>INFPRHELC2035</v>
      </c>
      <c r="B756" t="s">
        <v>384</v>
      </c>
      <c r="C756" t="s">
        <v>388</v>
      </c>
      <c r="D756" t="s">
        <v>527</v>
      </c>
      <c r="E756" t="s">
        <v>528</v>
      </c>
      <c r="F756">
        <v>2035</v>
      </c>
      <c r="G756" t="s">
        <v>529</v>
      </c>
      <c r="H756" t="s">
        <v>68</v>
      </c>
      <c r="I756" s="1">
        <v>0.57228522289999995</v>
      </c>
      <c r="J756" t="str">
        <f t="shared" si="45"/>
        <v>INF</v>
      </c>
      <c r="K756" t="str">
        <f t="shared" si="46"/>
        <v>PRH</v>
      </c>
      <c r="L756" t="str">
        <f t="shared" si="47"/>
        <v>ELC</v>
      </c>
    </row>
    <row r="757" spans="1:12" x14ac:dyDescent="0.45">
      <c r="A757" s="5" t="str">
        <f t="shared" si="44"/>
        <v>INFPRHELC2040</v>
      </c>
      <c r="B757" t="s">
        <v>384</v>
      </c>
      <c r="C757" t="s">
        <v>388</v>
      </c>
      <c r="D757" t="s">
        <v>527</v>
      </c>
      <c r="E757" t="s">
        <v>528</v>
      </c>
      <c r="F757">
        <v>2040</v>
      </c>
      <c r="G757" t="s">
        <v>529</v>
      </c>
      <c r="H757" t="s">
        <v>68</v>
      </c>
      <c r="I757" s="1">
        <v>0.56257999800000003</v>
      </c>
      <c r="J757" t="str">
        <f t="shared" si="45"/>
        <v>INF</v>
      </c>
      <c r="K757" t="str">
        <f t="shared" si="46"/>
        <v>PRH</v>
      </c>
      <c r="L757" t="str">
        <f t="shared" si="47"/>
        <v>ELC</v>
      </c>
    </row>
    <row r="758" spans="1:12" x14ac:dyDescent="0.45">
      <c r="A758" s="5" t="str">
        <f t="shared" si="44"/>
        <v>INFPRHELC2045</v>
      </c>
      <c r="B758" t="s">
        <v>384</v>
      </c>
      <c r="C758" t="s">
        <v>388</v>
      </c>
      <c r="D758" t="s">
        <v>527</v>
      </c>
      <c r="E758" t="s">
        <v>528</v>
      </c>
      <c r="F758">
        <v>2045</v>
      </c>
      <c r="G758" t="s">
        <v>529</v>
      </c>
      <c r="H758" t="s">
        <v>68</v>
      </c>
      <c r="I758" s="1">
        <v>0.54710560640000006</v>
      </c>
      <c r="J758" t="str">
        <f t="shared" si="45"/>
        <v>INF</v>
      </c>
      <c r="K758" t="str">
        <f t="shared" si="46"/>
        <v>PRH</v>
      </c>
      <c r="L758" t="str">
        <f t="shared" si="47"/>
        <v>ELC</v>
      </c>
    </row>
    <row r="759" spans="1:12" x14ac:dyDescent="0.45">
      <c r="A759" s="5" t="str">
        <f t="shared" si="44"/>
        <v>INFPRHELC2050</v>
      </c>
      <c r="B759" t="s">
        <v>384</v>
      </c>
      <c r="C759" t="s">
        <v>388</v>
      </c>
      <c r="D759" t="s">
        <v>527</v>
      </c>
      <c r="E759" t="s">
        <v>528</v>
      </c>
      <c r="F759">
        <v>2050</v>
      </c>
      <c r="G759" t="s">
        <v>529</v>
      </c>
      <c r="H759" t="s">
        <v>68</v>
      </c>
      <c r="I759" s="1">
        <v>0.53976358209999997</v>
      </c>
      <c r="J759" t="str">
        <f t="shared" si="45"/>
        <v>INF</v>
      </c>
      <c r="K759" t="str">
        <f t="shared" si="46"/>
        <v>PRH</v>
      </c>
      <c r="L759" t="str">
        <f t="shared" si="47"/>
        <v>ELC</v>
      </c>
    </row>
    <row r="760" spans="1:12" x14ac:dyDescent="0.45">
      <c r="A760" s="5" t="str">
        <f t="shared" si="44"/>
        <v>INFPRHELC2055</v>
      </c>
      <c r="B760" t="s">
        <v>384</v>
      </c>
      <c r="C760" t="s">
        <v>388</v>
      </c>
      <c r="D760" t="s">
        <v>527</v>
      </c>
      <c r="E760" t="s">
        <v>528</v>
      </c>
      <c r="F760">
        <v>2055</v>
      </c>
      <c r="G760" t="s">
        <v>529</v>
      </c>
      <c r="H760" t="s">
        <v>68</v>
      </c>
      <c r="I760" s="1">
        <v>0.50368372880000001</v>
      </c>
      <c r="J760" t="str">
        <f t="shared" si="45"/>
        <v>INF</v>
      </c>
      <c r="K760" t="str">
        <f t="shared" si="46"/>
        <v>PRH</v>
      </c>
      <c r="L760" t="str">
        <f t="shared" si="47"/>
        <v>ELC</v>
      </c>
    </row>
    <row r="761" spans="1:12" x14ac:dyDescent="0.45">
      <c r="A761" s="5" t="str">
        <f t="shared" si="44"/>
        <v>NCAP_TLIFEIFPOTHBIO2010</v>
      </c>
      <c r="B761" t="s">
        <v>384</v>
      </c>
      <c r="C761" t="s">
        <v>71</v>
      </c>
      <c r="D761" t="s">
        <v>530</v>
      </c>
      <c r="E761" t="s">
        <v>399</v>
      </c>
      <c r="F761">
        <v>2010</v>
      </c>
      <c r="G761" t="s">
        <v>55</v>
      </c>
      <c r="H761" t="s">
        <v>68</v>
      </c>
      <c r="I761" s="1">
        <v>30</v>
      </c>
      <c r="J761" t="str">
        <f t="shared" si="45"/>
        <v>IFP</v>
      </c>
      <c r="K761" t="str">
        <f t="shared" si="46"/>
        <v>OTH</v>
      </c>
      <c r="L761" t="str">
        <f t="shared" si="47"/>
        <v>BIO</v>
      </c>
    </row>
    <row r="762" spans="1:12" x14ac:dyDescent="0.45">
      <c r="A762" s="5" t="str">
        <f t="shared" si="44"/>
        <v>IFPOTHBIO2010</v>
      </c>
      <c r="B762" t="s">
        <v>384</v>
      </c>
      <c r="C762" t="s">
        <v>388</v>
      </c>
      <c r="D762" t="s">
        <v>530</v>
      </c>
      <c r="E762" t="s">
        <v>399</v>
      </c>
      <c r="F762">
        <v>2010</v>
      </c>
      <c r="G762" t="s">
        <v>55</v>
      </c>
      <c r="H762" t="s">
        <v>68</v>
      </c>
      <c r="I762" s="1">
        <v>1</v>
      </c>
      <c r="J762" t="str">
        <f t="shared" si="45"/>
        <v>IFP</v>
      </c>
      <c r="K762" t="str">
        <f t="shared" si="46"/>
        <v>OTH</v>
      </c>
      <c r="L762" t="str">
        <f t="shared" si="47"/>
        <v>BIO</v>
      </c>
    </row>
    <row r="763" spans="1:12" x14ac:dyDescent="0.45">
      <c r="A763" s="5" t="str">
        <f t="shared" si="44"/>
        <v>IFPOTHBIO2011</v>
      </c>
      <c r="B763" t="s">
        <v>384</v>
      </c>
      <c r="C763" t="s">
        <v>388</v>
      </c>
      <c r="D763" t="s">
        <v>530</v>
      </c>
      <c r="E763" t="s">
        <v>399</v>
      </c>
      <c r="F763">
        <v>2011</v>
      </c>
      <c r="G763" t="s">
        <v>55</v>
      </c>
      <c r="H763" t="s">
        <v>68</v>
      </c>
      <c r="I763" s="1">
        <v>1</v>
      </c>
      <c r="J763" t="str">
        <f t="shared" si="45"/>
        <v>IFP</v>
      </c>
      <c r="K763" t="str">
        <f t="shared" si="46"/>
        <v>OTH</v>
      </c>
      <c r="L763" t="str">
        <f t="shared" si="47"/>
        <v>BIO</v>
      </c>
    </row>
    <row r="764" spans="1:12" x14ac:dyDescent="0.45">
      <c r="A764" s="5" t="str">
        <f t="shared" si="44"/>
        <v>IFPOTHBIO2015</v>
      </c>
      <c r="B764" t="s">
        <v>384</v>
      </c>
      <c r="C764" t="s">
        <v>388</v>
      </c>
      <c r="D764" t="s">
        <v>530</v>
      </c>
      <c r="E764" t="s">
        <v>399</v>
      </c>
      <c r="F764">
        <v>2015</v>
      </c>
      <c r="G764" t="s">
        <v>55</v>
      </c>
      <c r="H764" t="s">
        <v>68</v>
      </c>
      <c r="I764" s="1">
        <v>1</v>
      </c>
      <c r="J764" t="str">
        <f t="shared" si="45"/>
        <v>IFP</v>
      </c>
      <c r="K764" t="str">
        <f t="shared" si="46"/>
        <v>OTH</v>
      </c>
      <c r="L764" t="str">
        <f t="shared" si="47"/>
        <v>BIO</v>
      </c>
    </row>
    <row r="765" spans="1:12" x14ac:dyDescent="0.45">
      <c r="A765" s="5" t="str">
        <f t="shared" si="44"/>
        <v>NCAP_COSTITMMDRELC2010</v>
      </c>
      <c r="B765" t="s">
        <v>384</v>
      </c>
      <c r="C765" t="s">
        <v>69</v>
      </c>
      <c r="D765" t="s">
        <v>531</v>
      </c>
      <c r="E765" t="s">
        <v>401</v>
      </c>
      <c r="F765">
        <v>2010</v>
      </c>
      <c r="G765" t="s">
        <v>472</v>
      </c>
      <c r="H765" t="s">
        <v>387</v>
      </c>
      <c r="I765" s="1">
        <v>2.2387116158999998</v>
      </c>
      <c r="J765" t="str">
        <f t="shared" si="45"/>
        <v>ITM</v>
      </c>
      <c r="K765" t="str">
        <f t="shared" si="46"/>
        <v>MDR</v>
      </c>
      <c r="L765" t="str">
        <f t="shared" si="47"/>
        <v>ELC</v>
      </c>
    </row>
    <row r="766" spans="1:12" x14ac:dyDescent="0.45">
      <c r="A766" s="5" t="str">
        <f t="shared" si="44"/>
        <v>NCAP_FOMITMMDRELC2010</v>
      </c>
      <c r="B766" t="s">
        <v>384</v>
      </c>
      <c r="C766" t="s">
        <v>70</v>
      </c>
      <c r="D766" t="s">
        <v>531</v>
      </c>
      <c r="E766" t="s">
        <v>401</v>
      </c>
      <c r="F766">
        <v>2010</v>
      </c>
      <c r="G766" t="s">
        <v>472</v>
      </c>
      <c r="H766" t="s">
        <v>387</v>
      </c>
      <c r="I766" s="1">
        <v>0.22387116160000001</v>
      </c>
      <c r="J766" t="str">
        <f t="shared" si="45"/>
        <v>ITM</v>
      </c>
      <c r="K766" t="str">
        <f t="shared" si="46"/>
        <v>MDR</v>
      </c>
      <c r="L766" t="str">
        <f t="shared" si="47"/>
        <v>ELC</v>
      </c>
    </row>
    <row r="767" spans="1:12" x14ac:dyDescent="0.45">
      <c r="A767" s="5" t="str">
        <f t="shared" si="44"/>
        <v>NCAP_TLIFEITMMDRELC2010</v>
      </c>
      <c r="B767" t="s">
        <v>384</v>
      </c>
      <c r="C767" t="s">
        <v>71</v>
      </c>
      <c r="D767" t="s">
        <v>531</v>
      </c>
      <c r="E767" t="s">
        <v>401</v>
      </c>
      <c r="F767">
        <v>2010</v>
      </c>
      <c r="G767" t="s">
        <v>472</v>
      </c>
      <c r="H767" t="s">
        <v>68</v>
      </c>
      <c r="I767" s="1">
        <v>30</v>
      </c>
      <c r="J767" t="str">
        <f t="shared" si="45"/>
        <v>ITM</v>
      </c>
      <c r="K767" t="str">
        <f t="shared" si="46"/>
        <v>MDR</v>
      </c>
      <c r="L767" t="str">
        <f t="shared" si="47"/>
        <v>ELC</v>
      </c>
    </row>
    <row r="768" spans="1:12" x14ac:dyDescent="0.45">
      <c r="A768" s="5" t="str">
        <f t="shared" si="44"/>
        <v>ITMMDRELC2010</v>
      </c>
      <c r="B768" t="s">
        <v>384</v>
      </c>
      <c r="C768" t="s">
        <v>388</v>
      </c>
      <c r="D768" t="s">
        <v>531</v>
      </c>
      <c r="E768" t="s">
        <v>401</v>
      </c>
      <c r="F768">
        <v>2010</v>
      </c>
      <c r="G768" t="s">
        <v>472</v>
      </c>
      <c r="H768" t="s">
        <v>68</v>
      </c>
      <c r="I768" s="1">
        <v>1</v>
      </c>
      <c r="J768" t="str">
        <f t="shared" si="45"/>
        <v>ITM</v>
      </c>
      <c r="K768" t="str">
        <f t="shared" si="46"/>
        <v>MDR</v>
      </c>
      <c r="L768" t="str">
        <f t="shared" si="47"/>
        <v>ELC</v>
      </c>
    </row>
    <row r="769" spans="1:12" x14ac:dyDescent="0.45">
      <c r="A769" s="5" t="str">
        <f t="shared" si="44"/>
        <v>ITMMDRELC2011</v>
      </c>
      <c r="B769" t="s">
        <v>384</v>
      </c>
      <c r="C769" t="s">
        <v>388</v>
      </c>
      <c r="D769" t="s">
        <v>531</v>
      </c>
      <c r="E769" t="s">
        <v>401</v>
      </c>
      <c r="F769">
        <v>2011</v>
      </c>
      <c r="G769" t="s">
        <v>472</v>
      </c>
      <c r="H769" t="s">
        <v>68</v>
      </c>
      <c r="I769" s="1">
        <v>1</v>
      </c>
      <c r="J769" t="str">
        <f t="shared" si="45"/>
        <v>ITM</v>
      </c>
      <c r="K769" t="str">
        <f t="shared" si="46"/>
        <v>MDR</v>
      </c>
      <c r="L769" t="str">
        <f t="shared" si="47"/>
        <v>ELC</v>
      </c>
    </row>
    <row r="770" spans="1:12" x14ac:dyDescent="0.45">
      <c r="A770" s="5" t="str">
        <f t="shared" si="44"/>
        <v>ITMMDRELC2015</v>
      </c>
      <c r="B770" t="s">
        <v>384</v>
      </c>
      <c r="C770" t="s">
        <v>388</v>
      </c>
      <c r="D770" t="s">
        <v>531</v>
      </c>
      <c r="E770" t="s">
        <v>401</v>
      </c>
      <c r="F770">
        <v>2015</v>
      </c>
      <c r="G770" t="s">
        <v>472</v>
      </c>
      <c r="H770" t="s">
        <v>68</v>
      </c>
      <c r="I770" s="1">
        <v>1</v>
      </c>
      <c r="J770" t="str">
        <f t="shared" si="45"/>
        <v>ITM</v>
      </c>
      <c r="K770" t="str">
        <f t="shared" si="46"/>
        <v>MDR</v>
      </c>
      <c r="L770" t="str">
        <f t="shared" si="47"/>
        <v>ELC</v>
      </c>
    </row>
    <row r="771" spans="1:12" x14ac:dyDescent="0.45">
      <c r="A771" s="5" t="str">
        <f t="shared" ref="A771:A834" si="48">IF(C771="VDA_FLOP","",C771)&amp;J771&amp;K771&amp;L771&amp;F771</f>
        <v>ITMMDRELC2020</v>
      </c>
      <c r="B771" t="s">
        <v>384</v>
      </c>
      <c r="C771" t="s">
        <v>388</v>
      </c>
      <c r="D771" t="s">
        <v>531</v>
      </c>
      <c r="E771" t="s">
        <v>401</v>
      </c>
      <c r="F771">
        <v>2020</v>
      </c>
      <c r="G771" t="s">
        <v>472</v>
      </c>
      <c r="H771" t="s">
        <v>68</v>
      </c>
      <c r="I771" s="1">
        <v>0.88789962160000002</v>
      </c>
      <c r="J771" t="str">
        <f t="shared" ref="J771:J834" si="49">VLOOKUP(LEFT(E771,3),$U$2:$V$9,2,FALSE)</f>
        <v>ITM</v>
      </c>
      <c r="K771" t="str">
        <f t="shared" ref="K771:K834" si="50">VLOOKUP(RIGHT(E771,3),$R$2:$S$9,2,FALSE)</f>
        <v>MDR</v>
      </c>
      <c r="L771" t="str">
        <f t="shared" ref="L771:L834" si="51">IFERROR(VLOOKUP(G771,$O$2:$P$34,2,FALSE),"")</f>
        <v>ELC</v>
      </c>
    </row>
    <row r="772" spans="1:12" x14ac:dyDescent="0.45">
      <c r="A772" s="5" t="str">
        <f t="shared" si="48"/>
        <v>ITMMDRELC2025</v>
      </c>
      <c r="B772" t="s">
        <v>384</v>
      </c>
      <c r="C772" t="s">
        <v>388</v>
      </c>
      <c r="D772" t="s">
        <v>531</v>
      </c>
      <c r="E772" t="s">
        <v>401</v>
      </c>
      <c r="F772">
        <v>2025</v>
      </c>
      <c r="G772" t="s">
        <v>472</v>
      </c>
      <c r="H772" t="s">
        <v>68</v>
      </c>
      <c r="I772" s="1">
        <v>0.87611387789999995</v>
      </c>
      <c r="J772" t="str">
        <f t="shared" si="49"/>
        <v>ITM</v>
      </c>
      <c r="K772" t="str">
        <f t="shared" si="50"/>
        <v>MDR</v>
      </c>
      <c r="L772" t="str">
        <f t="shared" si="51"/>
        <v>ELC</v>
      </c>
    </row>
    <row r="773" spans="1:12" x14ac:dyDescent="0.45">
      <c r="A773" s="5" t="str">
        <f t="shared" si="48"/>
        <v>ITMMDRELC2030</v>
      </c>
      <c r="B773" t="s">
        <v>384</v>
      </c>
      <c r="C773" t="s">
        <v>388</v>
      </c>
      <c r="D773" t="s">
        <v>531</v>
      </c>
      <c r="E773" t="s">
        <v>401</v>
      </c>
      <c r="F773">
        <v>2030</v>
      </c>
      <c r="G773" t="s">
        <v>472</v>
      </c>
      <c r="H773" t="s">
        <v>68</v>
      </c>
      <c r="I773" s="1">
        <v>0.88132365270000002</v>
      </c>
      <c r="J773" t="str">
        <f t="shared" si="49"/>
        <v>ITM</v>
      </c>
      <c r="K773" t="str">
        <f t="shared" si="50"/>
        <v>MDR</v>
      </c>
      <c r="L773" t="str">
        <f t="shared" si="51"/>
        <v>ELC</v>
      </c>
    </row>
    <row r="774" spans="1:12" x14ac:dyDescent="0.45">
      <c r="A774" s="5" t="str">
        <f t="shared" si="48"/>
        <v>ITMMDRELC2035</v>
      </c>
      <c r="B774" t="s">
        <v>384</v>
      </c>
      <c r="C774" t="s">
        <v>388</v>
      </c>
      <c r="D774" t="s">
        <v>531</v>
      </c>
      <c r="E774" t="s">
        <v>401</v>
      </c>
      <c r="F774">
        <v>2035</v>
      </c>
      <c r="G774" t="s">
        <v>472</v>
      </c>
      <c r="H774" t="s">
        <v>68</v>
      </c>
      <c r="I774" s="1">
        <v>0.83389988670000004</v>
      </c>
      <c r="J774" t="str">
        <f t="shared" si="49"/>
        <v>ITM</v>
      </c>
      <c r="K774" t="str">
        <f t="shared" si="50"/>
        <v>MDR</v>
      </c>
      <c r="L774" t="str">
        <f t="shared" si="51"/>
        <v>ELC</v>
      </c>
    </row>
    <row r="775" spans="1:12" x14ac:dyDescent="0.45">
      <c r="A775" s="5" t="str">
        <f t="shared" si="48"/>
        <v>ITMMDRELC2040</v>
      </c>
      <c r="B775" t="s">
        <v>384</v>
      </c>
      <c r="C775" t="s">
        <v>388</v>
      </c>
      <c r="D775" t="s">
        <v>531</v>
      </c>
      <c r="E775" t="s">
        <v>401</v>
      </c>
      <c r="F775">
        <v>2040</v>
      </c>
      <c r="G775" t="s">
        <v>472</v>
      </c>
      <c r="H775" t="s">
        <v>68</v>
      </c>
      <c r="I775" s="1">
        <v>0.82238387810000002</v>
      </c>
      <c r="J775" t="str">
        <f t="shared" si="49"/>
        <v>ITM</v>
      </c>
      <c r="K775" t="str">
        <f t="shared" si="50"/>
        <v>MDR</v>
      </c>
      <c r="L775" t="str">
        <f t="shared" si="51"/>
        <v>ELC</v>
      </c>
    </row>
    <row r="776" spans="1:12" x14ac:dyDescent="0.45">
      <c r="A776" s="5" t="str">
        <f t="shared" si="48"/>
        <v>ITMMDRELC2045</v>
      </c>
      <c r="B776" t="s">
        <v>384</v>
      </c>
      <c r="C776" t="s">
        <v>388</v>
      </c>
      <c r="D776" t="s">
        <v>531</v>
      </c>
      <c r="E776" t="s">
        <v>401</v>
      </c>
      <c r="F776">
        <v>2045</v>
      </c>
      <c r="G776" t="s">
        <v>472</v>
      </c>
      <c r="H776" t="s">
        <v>68</v>
      </c>
      <c r="I776" s="1">
        <v>0.80979733060000003</v>
      </c>
      <c r="J776" t="str">
        <f t="shared" si="49"/>
        <v>ITM</v>
      </c>
      <c r="K776" t="str">
        <f t="shared" si="50"/>
        <v>MDR</v>
      </c>
      <c r="L776" t="str">
        <f t="shared" si="51"/>
        <v>ELC</v>
      </c>
    </row>
    <row r="777" spans="1:12" x14ac:dyDescent="0.45">
      <c r="A777" s="5" t="str">
        <f t="shared" si="48"/>
        <v>ITMMDRELC2050</v>
      </c>
      <c r="B777" t="s">
        <v>384</v>
      </c>
      <c r="C777" t="s">
        <v>388</v>
      </c>
      <c r="D777" t="s">
        <v>531</v>
      </c>
      <c r="E777" t="s">
        <v>401</v>
      </c>
      <c r="F777">
        <v>2050</v>
      </c>
      <c r="G777" t="s">
        <v>472</v>
      </c>
      <c r="H777" t="s">
        <v>68</v>
      </c>
      <c r="I777" s="1">
        <v>0.78734124350000001</v>
      </c>
      <c r="J777" t="str">
        <f t="shared" si="49"/>
        <v>ITM</v>
      </c>
      <c r="K777" t="str">
        <f t="shared" si="50"/>
        <v>MDR</v>
      </c>
      <c r="L777" t="str">
        <f t="shared" si="51"/>
        <v>ELC</v>
      </c>
    </row>
    <row r="778" spans="1:12" x14ac:dyDescent="0.45">
      <c r="A778" s="5" t="str">
        <f t="shared" si="48"/>
        <v>ITMMDRELC2055</v>
      </c>
      <c r="B778" t="s">
        <v>384</v>
      </c>
      <c r="C778" t="s">
        <v>388</v>
      </c>
      <c r="D778" t="s">
        <v>531</v>
      </c>
      <c r="E778" t="s">
        <v>401</v>
      </c>
      <c r="F778">
        <v>2055</v>
      </c>
      <c r="G778" t="s">
        <v>472</v>
      </c>
      <c r="H778" t="s">
        <v>68</v>
      </c>
      <c r="I778" s="1">
        <v>0.77040161060000001</v>
      </c>
      <c r="J778" t="str">
        <f t="shared" si="49"/>
        <v>ITM</v>
      </c>
      <c r="K778" t="str">
        <f t="shared" si="50"/>
        <v>MDR</v>
      </c>
      <c r="L778" t="str">
        <f t="shared" si="51"/>
        <v>ELC</v>
      </c>
    </row>
    <row r="779" spans="1:12" x14ac:dyDescent="0.45">
      <c r="A779" s="5" t="str">
        <f t="shared" si="48"/>
        <v>ACT_COSTIOISTMCOA2010</v>
      </c>
      <c r="B779" t="s">
        <v>384</v>
      </c>
      <c r="C779" t="s">
        <v>67</v>
      </c>
      <c r="D779" t="s">
        <v>532</v>
      </c>
      <c r="E779" t="s">
        <v>497</v>
      </c>
      <c r="F779">
        <v>2010</v>
      </c>
      <c r="G779" t="s">
        <v>53</v>
      </c>
      <c r="H779" t="s">
        <v>387</v>
      </c>
      <c r="I779" s="1">
        <v>9.4434686200000006E-2</v>
      </c>
      <c r="J779" t="str">
        <f t="shared" si="49"/>
        <v>IOI</v>
      </c>
      <c r="K779" t="str">
        <f t="shared" si="50"/>
        <v>STM</v>
      </c>
      <c r="L779" t="str">
        <f t="shared" si="51"/>
        <v>COA</v>
      </c>
    </row>
    <row r="780" spans="1:12" x14ac:dyDescent="0.45">
      <c r="A780" s="5" t="str">
        <f t="shared" si="48"/>
        <v>ACT_COSTIOISTMCOA2015</v>
      </c>
      <c r="B780" t="s">
        <v>384</v>
      </c>
      <c r="C780" t="s">
        <v>67</v>
      </c>
      <c r="D780" t="s">
        <v>532</v>
      </c>
      <c r="E780" t="s">
        <v>497</v>
      </c>
      <c r="F780">
        <v>2015</v>
      </c>
      <c r="G780" t="s">
        <v>53</v>
      </c>
      <c r="H780" t="s">
        <v>387</v>
      </c>
      <c r="I780" s="1">
        <v>1.5701719843999999</v>
      </c>
      <c r="J780" t="str">
        <f t="shared" si="49"/>
        <v>IOI</v>
      </c>
      <c r="K780" t="str">
        <f t="shared" si="50"/>
        <v>STM</v>
      </c>
      <c r="L780" t="str">
        <f t="shared" si="51"/>
        <v>COA</v>
      </c>
    </row>
    <row r="781" spans="1:12" x14ac:dyDescent="0.45">
      <c r="A781" s="5" t="str">
        <f t="shared" si="48"/>
        <v>ACT_COSTIOISTMCOA2055</v>
      </c>
      <c r="B781" t="s">
        <v>384</v>
      </c>
      <c r="C781" t="s">
        <v>67</v>
      </c>
      <c r="D781" t="s">
        <v>532</v>
      </c>
      <c r="E781" t="s">
        <v>497</v>
      </c>
      <c r="F781">
        <v>2055</v>
      </c>
      <c r="G781" t="s">
        <v>53</v>
      </c>
      <c r="H781" t="s">
        <v>387</v>
      </c>
      <c r="I781" s="1">
        <v>1.5701719843999999</v>
      </c>
      <c r="J781" t="str">
        <f t="shared" si="49"/>
        <v>IOI</v>
      </c>
      <c r="K781" t="str">
        <f t="shared" si="50"/>
        <v>STM</v>
      </c>
      <c r="L781" t="str">
        <f t="shared" si="51"/>
        <v>COA</v>
      </c>
    </row>
    <row r="782" spans="1:12" x14ac:dyDescent="0.45">
      <c r="A782" s="5" t="str">
        <f t="shared" si="48"/>
        <v>NCAP_COSTIOISTMCOA2010</v>
      </c>
      <c r="B782" t="s">
        <v>384</v>
      </c>
      <c r="C782" t="s">
        <v>69</v>
      </c>
      <c r="D782" t="s">
        <v>532</v>
      </c>
      <c r="E782" t="s">
        <v>497</v>
      </c>
      <c r="F782">
        <v>2010</v>
      </c>
      <c r="G782" t="s">
        <v>53</v>
      </c>
      <c r="H782" t="s">
        <v>387</v>
      </c>
      <c r="I782" s="1">
        <v>4.5443223247000004</v>
      </c>
      <c r="J782" t="str">
        <f t="shared" si="49"/>
        <v>IOI</v>
      </c>
      <c r="K782" t="str">
        <f t="shared" si="50"/>
        <v>STM</v>
      </c>
      <c r="L782" t="str">
        <f t="shared" si="51"/>
        <v>COA</v>
      </c>
    </row>
    <row r="783" spans="1:12" x14ac:dyDescent="0.45">
      <c r="A783" s="5" t="str">
        <f t="shared" si="48"/>
        <v>NCAP_FOMIOISTMCOA2010</v>
      </c>
      <c r="B783" t="s">
        <v>384</v>
      </c>
      <c r="C783" t="s">
        <v>70</v>
      </c>
      <c r="D783" t="s">
        <v>532</v>
      </c>
      <c r="E783" t="s">
        <v>497</v>
      </c>
      <c r="F783">
        <v>2010</v>
      </c>
      <c r="G783" t="s">
        <v>53</v>
      </c>
      <c r="H783" t="s">
        <v>387</v>
      </c>
      <c r="I783" s="1">
        <v>1.63191</v>
      </c>
      <c r="J783" t="str">
        <f t="shared" si="49"/>
        <v>IOI</v>
      </c>
      <c r="K783" t="str">
        <f t="shared" si="50"/>
        <v>STM</v>
      </c>
      <c r="L783" t="str">
        <f t="shared" si="51"/>
        <v>COA</v>
      </c>
    </row>
    <row r="784" spans="1:12" x14ac:dyDescent="0.45">
      <c r="A784" s="5" t="str">
        <f t="shared" si="48"/>
        <v>NCAP_TLIFEIOISTMCOA2010</v>
      </c>
      <c r="B784" t="s">
        <v>384</v>
      </c>
      <c r="C784" t="s">
        <v>71</v>
      </c>
      <c r="D784" t="s">
        <v>532</v>
      </c>
      <c r="E784" t="s">
        <v>497</v>
      </c>
      <c r="F784">
        <v>2010</v>
      </c>
      <c r="G784" t="s">
        <v>53</v>
      </c>
      <c r="H784" t="s">
        <v>68</v>
      </c>
      <c r="I784" s="1">
        <v>50</v>
      </c>
      <c r="J784" t="str">
        <f t="shared" si="49"/>
        <v>IOI</v>
      </c>
      <c r="K784" t="str">
        <f t="shared" si="50"/>
        <v>STM</v>
      </c>
      <c r="L784" t="str">
        <f t="shared" si="51"/>
        <v>COA</v>
      </c>
    </row>
    <row r="785" spans="1:12" x14ac:dyDescent="0.45">
      <c r="A785" s="5" t="str">
        <f t="shared" si="48"/>
        <v>IOISTMCOA2010</v>
      </c>
      <c r="B785" t="s">
        <v>384</v>
      </c>
      <c r="C785" t="s">
        <v>388</v>
      </c>
      <c r="D785" t="s">
        <v>532</v>
      </c>
      <c r="E785" t="s">
        <v>497</v>
      </c>
      <c r="F785">
        <v>2010</v>
      </c>
      <c r="G785" t="s">
        <v>53</v>
      </c>
      <c r="H785" t="s">
        <v>68</v>
      </c>
      <c r="I785" s="1">
        <v>1.2771392081999999</v>
      </c>
      <c r="J785" t="str">
        <f t="shared" si="49"/>
        <v>IOI</v>
      </c>
      <c r="K785" t="str">
        <f t="shared" si="50"/>
        <v>STM</v>
      </c>
      <c r="L785" t="str">
        <f t="shared" si="51"/>
        <v>COA</v>
      </c>
    </row>
    <row r="786" spans="1:12" x14ac:dyDescent="0.45">
      <c r="A786" s="5" t="str">
        <f t="shared" si="48"/>
        <v>NCAP_COSTIFPMDROIL2010</v>
      </c>
      <c r="B786" t="s">
        <v>384</v>
      </c>
      <c r="C786" t="s">
        <v>69</v>
      </c>
      <c r="D786" t="s">
        <v>533</v>
      </c>
      <c r="E786" t="s">
        <v>428</v>
      </c>
      <c r="F786">
        <v>2010</v>
      </c>
      <c r="G786" t="s">
        <v>395</v>
      </c>
      <c r="H786" t="s">
        <v>387</v>
      </c>
      <c r="I786" s="1">
        <v>31.461021145499998</v>
      </c>
      <c r="J786" t="str">
        <f t="shared" si="49"/>
        <v>IFP</v>
      </c>
      <c r="K786" t="str">
        <f t="shared" si="50"/>
        <v>MDR</v>
      </c>
      <c r="L786" t="str">
        <f t="shared" si="51"/>
        <v>OIL</v>
      </c>
    </row>
    <row r="787" spans="1:12" x14ac:dyDescent="0.45">
      <c r="A787" s="5" t="str">
        <f t="shared" si="48"/>
        <v>NCAP_FOMIFPMDROIL2010</v>
      </c>
      <c r="B787" t="s">
        <v>384</v>
      </c>
      <c r="C787" t="s">
        <v>70</v>
      </c>
      <c r="D787" t="s">
        <v>533</v>
      </c>
      <c r="E787" t="s">
        <v>428</v>
      </c>
      <c r="F787">
        <v>2010</v>
      </c>
      <c r="G787" t="s">
        <v>395</v>
      </c>
      <c r="H787" t="s">
        <v>387</v>
      </c>
      <c r="I787" s="1">
        <v>3.1461021146000001</v>
      </c>
      <c r="J787" t="str">
        <f t="shared" si="49"/>
        <v>IFP</v>
      </c>
      <c r="K787" t="str">
        <f t="shared" si="50"/>
        <v>MDR</v>
      </c>
      <c r="L787" t="str">
        <f t="shared" si="51"/>
        <v>OIL</v>
      </c>
    </row>
    <row r="788" spans="1:12" x14ac:dyDescent="0.45">
      <c r="A788" s="5" t="str">
        <f t="shared" si="48"/>
        <v>NCAP_TLIFEIFPMDROIL2010</v>
      </c>
      <c r="B788" t="s">
        <v>384</v>
      </c>
      <c r="C788" t="s">
        <v>71</v>
      </c>
      <c r="D788" t="s">
        <v>533</v>
      </c>
      <c r="E788" t="s">
        <v>428</v>
      </c>
      <c r="F788">
        <v>2010</v>
      </c>
      <c r="G788" t="s">
        <v>395</v>
      </c>
      <c r="H788" t="s">
        <v>68</v>
      </c>
      <c r="I788" s="1">
        <v>30</v>
      </c>
      <c r="J788" t="str">
        <f t="shared" si="49"/>
        <v>IFP</v>
      </c>
      <c r="K788" t="str">
        <f t="shared" si="50"/>
        <v>MDR</v>
      </c>
      <c r="L788" t="str">
        <f t="shared" si="51"/>
        <v>OIL</v>
      </c>
    </row>
    <row r="789" spans="1:12" x14ac:dyDescent="0.45">
      <c r="A789" s="5" t="str">
        <f t="shared" si="48"/>
        <v>IFPMDROIL2010</v>
      </c>
      <c r="B789" t="s">
        <v>384</v>
      </c>
      <c r="C789" t="s">
        <v>388</v>
      </c>
      <c r="D789" t="s">
        <v>533</v>
      </c>
      <c r="E789" t="s">
        <v>428</v>
      </c>
      <c r="F789">
        <v>2010</v>
      </c>
      <c r="G789" t="s">
        <v>395</v>
      </c>
      <c r="H789" t="s">
        <v>68</v>
      </c>
      <c r="I789" s="1">
        <v>1</v>
      </c>
      <c r="J789" t="str">
        <f t="shared" si="49"/>
        <v>IFP</v>
      </c>
      <c r="K789" t="str">
        <f t="shared" si="50"/>
        <v>MDR</v>
      </c>
      <c r="L789" t="str">
        <f t="shared" si="51"/>
        <v>OIL</v>
      </c>
    </row>
    <row r="790" spans="1:12" x14ac:dyDescent="0.45">
      <c r="A790" s="5" t="str">
        <f t="shared" si="48"/>
        <v>IFPMDROIL2011</v>
      </c>
      <c r="B790" t="s">
        <v>384</v>
      </c>
      <c r="C790" t="s">
        <v>388</v>
      </c>
      <c r="D790" t="s">
        <v>533</v>
      </c>
      <c r="E790" t="s">
        <v>428</v>
      </c>
      <c r="F790">
        <v>2011</v>
      </c>
      <c r="G790" t="s">
        <v>395</v>
      </c>
      <c r="H790" t="s">
        <v>68</v>
      </c>
      <c r="I790" s="1">
        <v>1</v>
      </c>
      <c r="J790" t="str">
        <f t="shared" si="49"/>
        <v>IFP</v>
      </c>
      <c r="K790" t="str">
        <f t="shared" si="50"/>
        <v>MDR</v>
      </c>
      <c r="L790" t="str">
        <f t="shared" si="51"/>
        <v>OIL</v>
      </c>
    </row>
    <row r="791" spans="1:12" x14ac:dyDescent="0.45">
      <c r="A791" s="5" t="str">
        <f t="shared" si="48"/>
        <v>IFPMDROIL2015</v>
      </c>
      <c r="B791" t="s">
        <v>384</v>
      </c>
      <c r="C791" t="s">
        <v>388</v>
      </c>
      <c r="D791" t="s">
        <v>533</v>
      </c>
      <c r="E791" t="s">
        <v>428</v>
      </c>
      <c r="F791">
        <v>2015</v>
      </c>
      <c r="G791" t="s">
        <v>395</v>
      </c>
      <c r="H791" t="s">
        <v>68</v>
      </c>
      <c r="I791" s="1">
        <v>1</v>
      </c>
      <c r="J791" t="str">
        <f t="shared" si="49"/>
        <v>IFP</v>
      </c>
      <c r="K791" t="str">
        <f t="shared" si="50"/>
        <v>MDR</v>
      </c>
      <c r="L791" t="str">
        <f t="shared" si="51"/>
        <v>OIL</v>
      </c>
    </row>
    <row r="792" spans="1:12" x14ac:dyDescent="0.45">
      <c r="A792" s="5" t="str">
        <f t="shared" si="48"/>
        <v>IFPMDROIL2020</v>
      </c>
      <c r="B792" t="s">
        <v>384</v>
      </c>
      <c r="C792" t="s">
        <v>388</v>
      </c>
      <c r="D792" t="s">
        <v>533</v>
      </c>
      <c r="E792" t="s">
        <v>428</v>
      </c>
      <c r="F792">
        <v>2020</v>
      </c>
      <c r="G792" t="s">
        <v>395</v>
      </c>
      <c r="H792" t="s">
        <v>68</v>
      </c>
      <c r="I792" s="1">
        <v>0.90545103459999998</v>
      </c>
      <c r="J792" t="str">
        <f t="shared" si="49"/>
        <v>IFP</v>
      </c>
      <c r="K792" t="str">
        <f t="shared" si="50"/>
        <v>MDR</v>
      </c>
      <c r="L792" t="str">
        <f t="shared" si="51"/>
        <v>OIL</v>
      </c>
    </row>
    <row r="793" spans="1:12" x14ac:dyDescent="0.45">
      <c r="A793" s="5" t="str">
        <f t="shared" si="48"/>
        <v>IFPMDROIL2025</v>
      </c>
      <c r="B793" t="s">
        <v>384</v>
      </c>
      <c r="C793" t="s">
        <v>388</v>
      </c>
      <c r="D793" t="s">
        <v>533</v>
      </c>
      <c r="E793" t="s">
        <v>428</v>
      </c>
      <c r="F793">
        <v>2025</v>
      </c>
      <c r="G793" t="s">
        <v>395</v>
      </c>
      <c r="H793" t="s">
        <v>68</v>
      </c>
      <c r="I793" s="1">
        <v>0.89881305160000002</v>
      </c>
      <c r="J793" t="str">
        <f t="shared" si="49"/>
        <v>IFP</v>
      </c>
      <c r="K793" t="str">
        <f t="shared" si="50"/>
        <v>MDR</v>
      </c>
      <c r="L793" t="str">
        <f t="shared" si="51"/>
        <v>OIL</v>
      </c>
    </row>
    <row r="794" spans="1:12" x14ac:dyDescent="0.45">
      <c r="A794" s="5" t="str">
        <f t="shared" si="48"/>
        <v>IFPMDROIL2030</v>
      </c>
      <c r="B794" t="s">
        <v>384</v>
      </c>
      <c r="C794" t="s">
        <v>388</v>
      </c>
      <c r="D794" t="s">
        <v>533</v>
      </c>
      <c r="E794" t="s">
        <v>428</v>
      </c>
      <c r="F794">
        <v>2030</v>
      </c>
      <c r="G794" t="s">
        <v>395</v>
      </c>
      <c r="H794" t="s">
        <v>68</v>
      </c>
      <c r="I794" s="1">
        <v>0.88758746300000002</v>
      </c>
      <c r="J794" t="str">
        <f t="shared" si="49"/>
        <v>IFP</v>
      </c>
      <c r="K794" t="str">
        <f t="shared" si="50"/>
        <v>MDR</v>
      </c>
      <c r="L794" t="str">
        <f t="shared" si="51"/>
        <v>OIL</v>
      </c>
    </row>
    <row r="795" spans="1:12" x14ac:dyDescent="0.45">
      <c r="A795" s="5" t="str">
        <f t="shared" si="48"/>
        <v>IFPMDROIL2035</v>
      </c>
      <c r="B795" t="s">
        <v>384</v>
      </c>
      <c r="C795" t="s">
        <v>388</v>
      </c>
      <c r="D795" t="s">
        <v>533</v>
      </c>
      <c r="E795" t="s">
        <v>428</v>
      </c>
      <c r="F795">
        <v>2035</v>
      </c>
      <c r="G795" t="s">
        <v>395</v>
      </c>
      <c r="H795" t="s">
        <v>68</v>
      </c>
      <c r="I795" s="1">
        <v>0.87397710390000005</v>
      </c>
      <c r="J795" t="str">
        <f t="shared" si="49"/>
        <v>IFP</v>
      </c>
      <c r="K795" t="str">
        <f t="shared" si="50"/>
        <v>MDR</v>
      </c>
      <c r="L795" t="str">
        <f t="shared" si="51"/>
        <v>OIL</v>
      </c>
    </row>
    <row r="796" spans="1:12" x14ac:dyDescent="0.45">
      <c r="A796" s="5" t="str">
        <f t="shared" si="48"/>
        <v>IFPMDROIL2040</v>
      </c>
      <c r="B796" t="s">
        <v>384</v>
      </c>
      <c r="C796" t="s">
        <v>388</v>
      </c>
      <c r="D796" t="s">
        <v>533</v>
      </c>
      <c r="E796" t="s">
        <v>428</v>
      </c>
      <c r="F796">
        <v>2040</v>
      </c>
      <c r="G796" t="s">
        <v>395</v>
      </c>
      <c r="H796" t="s">
        <v>68</v>
      </c>
      <c r="I796" s="1">
        <v>0.85957260170000005</v>
      </c>
      <c r="J796" t="str">
        <f t="shared" si="49"/>
        <v>IFP</v>
      </c>
      <c r="K796" t="str">
        <f t="shared" si="50"/>
        <v>MDR</v>
      </c>
      <c r="L796" t="str">
        <f t="shared" si="51"/>
        <v>OIL</v>
      </c>
    </row>
    <row r="797" spans="1:12" x14ac:dyDescent="0.45">
      <c r="A797" s="5" t="str">
        <f t="shared" si="48"/>
        <v>IFPMDROIL2045</v>
      </c>
      <c r="B797" t="s">
        <v>384</v>
      </c>
      <c r="C797" t="s">
        <v>388</v>
      </c>
      <c r="D797" t="s">
        <v>533</v>
      </c>
      <c r="E797" t="s">
        <v>428</v>
      </c>
      <c r="F797">
        <v>2045</v>
      </c>
      <c r="G797" t="s">
        <v>395</v>
      </c>
      <c r="H797" t="s">
        <v>68</v>
      </c>
      <c r="I797" s="1">
        <v>0.84825651960000004</v>
      </c>
      <c r="J797" t="str">
        <f t="shared" si="49"/>
        <v>IFP</v>
      </c>
      <c r="K797" t="str">
        <f t="shared" si="50"/>
        <v>MDR</v>
      </c>
      <c r="L797" t="str">
        <f t="shared" si="51"/>
        <v>OIL</v>
      </c>
    </row>
    <row r="798" spans="1:12" x14ac:dyDescent="0.45">
      <c r="A798" s="5" t="str">
        <f t="shared" si="48"/>
        <v>IFPMDROIL2050</v>
      </c>
      <c r="B798" t="s">
        <v>384</v>
      </c>
      <c r="C798" t="s">
        <v>388</v>
      </c>
      <c r="D798" t="s">
        <v>533</v>
      </c>
      <c r="E798" t="s">
        <v>428</v>
      </c>
      <c r="F798">
        <v>2050</v>
      </c>
      <c r="G798" t="s">
        <v>395</v>
      </c>
      <c r="H798" t="s">
        <v>68</v>
      </c>
      <c r="I798" s="1">
        <v>0.83773104929999997</v>
      </c>
      <c r="J798" t="str">
        <f t="shared" si="49"/>
        <v>IFP</v>
      </c>
      <c r="K798" t="str">
        <f t="shared" si="50"/>
        <v>MDR</v>
      </c>
      <c r="L798" t="str">
        <f t="shared" si="51"/>
        <v>OIL</v>
      </c>
    </row>
    <row r="799" spans="1:12" x14ac:dyDescent="0.45">
      <c r="A799" s="5" t="str">
        <f t="shared" si="48"/>
        <v>IFPMDROIL2055</v>
      </c>
      <c r="B799" t="s">
        <v>384</v>
      </c>
      <c r="C799" t="s">
        <v>388</v>
      </c>
      <c r="D799" t="s">
        <v>533</v>
      </c>
      <c r="E799" t="s">
        <v>428</v>
      </c>
      <c r="F799">
        <v>2055</v>
      </c>
      <c r="G799" t="s">
        <v>395</v>
      </c>
      <c r="H799" t="s">
        <v>68</v>
      </c>
      <c r="I799" s="1">
        <v>0.82701959160000005</v>
      </c>
      <c r="J799" t="str">
        <f t="shared" si="49"/>
        <v>IFP</v>
      </c>
      <c r="K799" t="str">
        <f t="shared" si="50"/>
        <v>MDR</v>
      </c>
      <c r="L799" t="str">
        <f t="shared" si="51"/>
        <v>OIL</v>
      </c>
    </row>
    <row r="800" spans="1:12" x14ac:dyDescent="0.45">
      <c r="A800" s="5" t="str">
        <f t="shared" si="48"/>
        <v>NCAP_COSTICHPRHELC2010</v>
      </c>
      <c r="B800" t="s">
        <v>384</v>
      </c>
      <c r="C800" t="s">
        <v>69</v>
      </c>
      <c r="D800" t="s">
        <v>534</v>
      </c>
      <c r="E800" t="s">
        <v>418</v>
      </c>
      <c r="F800">
        <v>2010</v>
      </c>
      <c r="G800" t="s">
        <v>535</v>
      </c>
      <c r="H800" t="s">
        <v>387</v>
      </c>
      <c r="I800" s="1">
        <v>3.8173620450999999</v>
      </c>
      <c r="J800" t="str">
        <f t="shared" si="49"/>
        <v>ICH</v>
      </c>
      <c r="K800" t="str">
        <f t="shared" si="50"/>
        <v>PRH</v>
      </c>
      <c r="L800" t="str">
        <f t="shared" si="51"/>
        <v>ELC</v>
      </c>
    </row>
    <row r="801" spans="1:12" x14ac:dyDescent="0.45">
      <c r="A801" s="5" t="str">
        <f t="shared" si="48"/>
        <v>NCAP_FOMICHPRHELC2010</v>
      </c>
      <c r="B801" t="s">
        <v>384</v>
      </c>
      <c r="C801" t="s">
        <v>70</v>
      </c>
      <c r="D801" t="s">
        <v>534</v>
      </c>
      <c r="E801" t="s">
        <v>418</v>
      </c>
      <c r="F801">
        <v>2010</v>
      </c>
      <c r="G801" t="s">
        <v>535</v>
      </c>
      <c r="H801" t="s">
        <v>387</v>
      </c>
      <c r="I801" s="1">
        <v>0.61077792720000001</v>
      </c>
      <c r="J801" t="str">
        <f t="shared" si="49"/>
        <v>ICH</v>
      </c>
      <c r="K801" t="str">
        <f t="shared" si="50"/>
        <v>PRH</v>
      </c>
      <c r="L801" t="str">
        <f t="shared" si="51"/>
        <v>ELC</v>
      </c>
    </row>
    <row r="802" spans="1:12" x14ac:dyDescent="0.45">
      <c r="A802" s="5" t="str">
        <f t="shared" si="48"/>
        <v>NCAP_TLIFEICHPRHELC2010</v>
      </c>
      <c r="B802" t="s">
        <v>384</v>
      </c>
      <c r="C802" t="s">
        <v>71</v>
      </c>
      <c r="D802" t="s">
        <v>534</v>
      </c>
      <c r="E802" t="s">
        <v>418</v>
      </c>
      <c r="F802">
        <v>2010</v>
      </c>
      <c r="G802" t="s">
        <v>535</v>
      </c>
      <c r="H802" t="s">
        <v>68</v>
      </c>
      <c r="I802" s="1">
        <v>30</v>
      </c>
      <c r="J802" t="str">
        <f t="shared" si="49"/>
        <v>ICH</v>
      </c>
      <c r="K802" t="str">
        <f t="shared" si="50"/>
        <v>PRH</v>
      </c>
      <c r="L802" t="str">
        <f t="shared" si="51"/>
        <v>ELC</v>
      </c>
    </row>
    <row r="803" spans="1:12" x14ac:dyDescent="0.45">
      <c r="A803" s="5" t="str">
        <f t="shared" si="48"/>
        <v>ICHPRHELC2010</v>
      </c>
      <c r="B803" t="s">
        <v>384</v>
      </c>
      <c r="C803" t="s">
        <v>388</v>
      </c>
      <c r="D803" t="s">
        <v>534</v>
      </c>
      <c r="E803" t="s">
        <v>418</v>
      </c>
      <c r="F803">
        <v>2010</v>
      </c>
      <c r="G803" t="s">
        <v>535</v>
      </c>
      <c r="H803" t="s">
        <v>68</v>
      </c>
      <c r="I803" s="1">
        <v>1</v>
      </c>
      <c r="J803" t="str">
        <f t="shared" si="49"/>
        <v>ICH</v>
      </c>
      <c r="K803" t="str">
        <f t="shared" si="50"/>
        <v>PRH</v>
      </c>
      <c r="L803" t="str">
        <f t="shared" si="51"/>
        <v>ELC</v>
      </c>
    </row>
    <row r="804" spans="1:12" x14ac:dyDescent="0.45">
      <c r="A804" s="5" t="str">
        <f t="shared" si="48"/>
        <v>ICHPRHELC2011</v>
      </c>
      <c r="B804" t="s">
        <v>384</v>
      </c>
      <c r="C804" t="s">
        <v>388</v>
      </c>
      <c r="D804" t="s">
        <v>534</v>
      </c>
      <c r="E804" t="s">
        <v>418</v>
      </c>
      <c r="F804">
        <v>2011</v>
      </c>
      <c r="G804" t="s">
        <v>535</v>
      </c>
      <c r="H804" t="s">
        <v>68</v>
      </c>
      <c r="I804" s="1">
        <v>1</v>
      </c>
      <c r="J804" t="str">
        <f t="shared" si="49"/>
        <v>ICH</v>
      </c>
      <c r="K804" t="str">
        <f t="shared" si="50"/>
        <v>PRH</v>
      </c>
      <c r="L804" t="str">
        <f t="shared" si="51"/>
        <v>ELC</v>
      </c>
    </row>
    <row r="805" spans="1:12" x14ac:dyDescent="0.45">
      <c r="A805" s="5" t="str">
        <f t="shared" si="48"/>
        <v>ICHPRHELC2015</v>
      </c>
      <c r="B805" t="s">
        <v>384</v>
      </c>
      <c r="C805" t="s">
        <v>388</v>
      </c>
      <c r="D805" t="s">
        <v>534</v>
      </c>
      <c r="E805" t="s">
        <v>418</v>
      </c>
      <c r="F805">
        <v>2015</v>
      </c>
      <c r="G805" t="s">
        <v>535</v>
      </c>
      <c r="H805" t="s">
        <v>68</v>
      </c>
      <c r="I805" s="1">
        <v>1</v>
      </c>
      <c r="J805" t="str">
        <f t="shared" si="49"/>
        <v>ICH</v>
      </c>
      <c r="K805" t="str">
        <f t="shared" si="50"/>
        <v>PRH</v>
      </c>
      <c r="L805" t="str">
        <f t="shared" si="51"/>
        <v>ELC</v>
      </c>
    </row>
    <row r="806" spans="1:12" x14ac:dyDescent="0.45">
      <c r="A806" s="5" t="str">
        <f t="shared" si="48"/>
        <v>ICHPRHELC2020</v>
      </c>
      <c r="B806" t="s">
        <v>384</v>
      </c>
      <c r="C806" t="s">
        <v>388</v>
      </c>
      <c r="D806" t="s">
        <v>534</v>
      </c>
      <c r="E806" t="s">
        <v>418</v>
      </c>
      <c r="F806">
        <v>2020</v>
      </c>
      <c r="G806" t="s">
        <v>535</v>
      </c>
      <c r="H806" t="s">
        <v>68</v>
      </c>
      <c r="I806" s="1">
        <v>1.0026631712</v>
      </c>
      <c r="J806" t="str">
        <f t="shared" si="49"/>
        <v>ICH</v>
      </c>
      <c r="K806" t="str">
        <f t="shared" si="50"/>
        <v>PRH</v>
      </c>
      <c r="L806" t="str">
        <f t="shared" si="51"/>
        <v>ELC</v>
      </c>
    </row>
    <row r="807" spans="1:12" x14ac:dyDescent="0.45">
      <c r="A807" s="5" t="str">
        <f t="shared" si="48"/>
        <v>ICHPRHELC2025</v>
      </c>
      <c r="B807" t="s">
        <v>384</v>
      </c>
      <c r="C807" t="s">
        <v>388</v>
      </c>
      <c r="D807" t="s">
        <v>534</v>
      </c>
      <c r="E807" t="s">
        <v>418</v>
      </c>
      <c r="F807">
        <v>2025</v>
      </c>
      <c r="G807" t="s">
        <v>535</v>
      </c>
      <c r="H807" t="s">
        <v>68</v>
      </c>
      <c r="I807" s="1">
        <v>0.97342751999999999</v>
      </c>
      <c r="J807" t="str">
        <f t="shared" si="49"/>
        <v>ICH</v>
      </c>
      <c r="K807" t="str">
        <f t="shared" si="50"/>
        <v>PRH</v>
      </c>
      <c r="L807" t="str">
        <f t="shared" si="51"/>
        <v>ELC</v>
      </c>
    </row>
    <row r="808" spans="1:12" x14ac:dyDescent="0.45">
      <c r="A808" s="5" t="str">
        <f t="shared" si="48"/>
        <v>ICHPRHELC2030</v>
      </c>
      <c r="B808" t="s">
        <v>384</v>
      </c>
      <c r="C808" t="s">
        <v>388</v>
      </c>
      <c r="D808" t="s">
        <v>534</v>
      </c>
      <c r="E808" t="s">
        <v>418</v>
      </c>
      <c r="F808">
        <v>2030</v>
      </c>
      <c r="G808" t="s">
        <v>535</v>
      </c>
      <c r="H808" t="s">
        <v>68</v>
      </c>
      <c r="I808" s="1">
        <v>0.95304874579999999</v>
      </c>
      <c r="J808" t="str">
        <f t="shared" si="49"/>
        <v>ICH</v>
      </c>
      <c r="K808" t="str">
        <f t="shared" si="50"/>
        <v>PRH</v>
      </c>
      <c r="L808" t="str">
        <f t="shared" si="51"/>
        <v>ELC</v>
      </c>
    </row>
    <row r="809" spans="1:12" x14ac:dyDescent="0.45">
      <c r="A809" s="5" t="str">
        <f t="shared" si="48"/>
        <v>ICHPRHELC2035</v>
      </c>
      <c r="B809" t="s">
        <v>384</v>
      </c>
      <c r="C809" t="s">
        <v>388</v>
      </c>
      <c r="D809" t="s">
        <v>534</v>
      </c>
      <c r="E809" t="s">
        <v>418</v>
      </c>
      <c r="F809">
        <v>2035</v>
      </c>
      <c r="G809" t="s">
        <v>535</v>
      </c>
      <c r="H809" t="s">
        <v>68</v>
      </c>
      <c r="I809" s="1">
        <v>0.94004035679999998</v>
      </c>
      <c r="J809" t="str">
        <f t="shared" si="49"/>
        <v>ICH</v>
      </c>
      <c r="K809" t="str">
        <f t="shared" si="50"/>
        <v>PRH</v>
      </c>
      <c r="L809" t="str">
        <f t="shared" si="51"/>
        <v>ELC</v>
      </c>
    </row>
    <row r="810" spans="1:12" x14ac:dyDescent="0.45">
      <c r="A810" s="5" t="str">
        <f t="shared" si="48"/>
        <v>ICHPRHELC2040</v>
      </c>
      <c r="B810" t="s">
        <v>384</v>
      </c>
      <c r="C810" t="s">
        <v>388</v>
      </c>
      <c r="D810" t="s">
        <v>534</v>
      </c>
      <c r="E810" t="s">
        <v>418</v>
      </c>
      <c r="F810">
        <v>2040</v>
      </c>
      <c r="G810" t="s">
        <v>535</v>
      </c>
      <c r="H810" t="s">
        <v>68</v>
      </c>
      <c r="I810" s="1">
        <v>0.9266632668</v>
      </c>
      <c r="J810" t="str">
        <f t="shared" si="49"/>
        <v>ICH</v>
      </c>
      <c r="K810" t="str">
        <f t="shared" si="50"/>
        <v>PRH</v>
      </c>
      <c r="L810" t="str">
        <f t="shared" si="51"/>
        <v>ELC</v>
      </c>
    </row>
    <row r="811" spans="1:12" x14ac:dyDescent="0.45">
      <c r="A811" s="5" t="str">
        <f t="shared" si="48"/>
        <v>ICHPRHELC2045</v>
      </c>
      <c r="B811" t="s">
        <v>384</v>
      </c>
      <c r="C811" t="s">
        <v>388</v>
      </c>
      <c r="D811" t="s">
        <v>534</v>
      </c>
      <c r="E811" t="s">
        <v>418</v>
      </c>
      <c r="F811">
        <v>2045</v>
      </c>
      <c r="G811" t="s">
        <v>535</v>
      </c>
      <c r="H811" t="s">
        <v>68</v>
      </c>
      <c r="I811" s="1">
        <v>0.91469972960000001</v>
      </c>
      <c r="J811" t="str">
        <f t="shared" si="49"/>
        <v>ICH</v>
      </c>
      <c r="K811" t="str">
        <f t="shared" si="50"/>
        <v>PRH</v>
      </c>
      <c r="L811" t="str">
        <f t="shared" si="51"/>
        <v>ELC</v>
      </c>
    </row>
    <row r="812" spans="1:12" x14ac:dyDescent="0.45">
      <c r="A812" s="5" t="str">
        <f t="shared" si="48"/>
        <v>ICHPRHELC2050</v>
      </c>
      <c r="B812" t="s">
        <v>384</v>
      </c>
      <c r="C812" t="s">
        <v>388</v>
      </c>
      <c r="D812" t="s">
        <v>534</v>
      </c>
      <c r="E812" t="s">
        <v>418</v>
      </c>
      <c r="F812">
        <v>2050</v>
      </c>
      <c r="G812" t="s">
        <v>535</v>
      </c>
      <c r="H812" t="s">
        <v>68</v>
      </c>
      <c r="I812" s="1">
        <v>0.90525613620000001</v>
      </c>
      <c r="J812" t="str">
        <f t="shared" si="49"/>
        <v>ICH</v>
      </c>
      <c r="K812" t="str">
        <f t="shared" si="50"/>
        <v>PRH</v>
      </c>
      <c r="L812" t="str">
        <f t="shared" si="51"/>
        <v>ELC</v>
      </c>
    </row>
    <row r="813" spans="1:12" x14ac:dyDescent="0.45">
      <c r="A813" s="5" t="str">
        <f t="shared" si="48"/>
        <v>ICHPRHELC2055</v>
      </c>
      <c r="B813" t="s">
        <v>384</v>
      </c>
      <c r="C813" t="s">
        <v>388</v>
      </c>
      <c r="D813" t="s">
        <v>534</v>
      </c>
      <c r="E813" t="s">
        <v>418</v>
      </c>
      <c r="F813">
        <v>2055</v>
      </c>
      <c r="G813" t="s">
        <v>535</v>
      </c>
      <c r="H813" t="s">
        <v>68</v>
      </c>
      <c r="I813" s="1">
        <v>0.89474611569999996</v>
      </c>
      <c r="J813" t="str">
        <f t="shared" si="49"/>
        <v>ICH</v>
      </c>
      <c r="K813" t="str">
        <f t="shared" si="50"/>
        <v>PRH</v>
      </c>
      <c r="L813" t="str">
        <f t="shared" si="51"/>
        <v>ELC</v>
      </c>
    </row>
    <row r="814" spans="1:12" x14ac:dyDescent="0.45">
      <c r="A814" s="5" t="str">
        <f t="shared" si="48"/>
        <v>NCAP_COSTIISPRHCOA2010</v>
      </c>
      <c r="B814" t="s">
        <v>384</v>
      </c>
      <c r="C814" t="s">
        <v>69</v>
      </c>
      <c r="D814" t="s">
        <v>536</v>
      </c>
      <c r="E814" t="s">
        <v>391</v>
      </c>
      <c r="F814">
        <v>2010</v>
      </c>
      <c r="G814" t="s">
        <v>53</v>
      </c>
      <c r="H814" t="s">
        <v>387</v>
      </c>
      <c r="I814" s="1">
        <v>25.707174307300001</v>
      </c>
      <c r="J814" t="str">
        <f t="shared" si="49"/>
        <v>IIS</v>
      </c>
      <c r="K814" t="str">
        <f t="shared" si="50"/>
        <v>PRH</v>
      </c>
      <c r="L814" t="str">
        <f t="shared" si="51"/>
        <v>COA</v>
      </c>
    </row>
    <row r="815" spans="1:12" x14ac:dyDescent="0.45">
      <c r="A815" s="5" t="str">
        <f t="shared" si="48"/>
        <v>NCAP_FOMIISPRHCOA2010</v>
      </c>
      <c r="B815" t="s">
        <v>384</v>
      </c>
      <c r="C815" t="s">
        <v>70</v>
      </c>
      <c r="D815" t="s">
        <v>536</v>
      </c>
      <c r="E815" t="s">
        <v>391</v>
      </c>
      <c r="F815">
        <v>2010</v>
      </c>
      <c r="G815" t="s">
        <v>53</v>
      </c>
      <c r="H815" t="s">
        <v>387</v>
      </c>
      <c r="I815" s="1">
        <v>3.3419326599999999</v>
      </c>
      <c r="J815" t="str">
        <f t="shared" si="49"/>
        <v>IIS</v>
      </c>
      <c r="K815" t="str">
        <f t="shared" si="50"/>
        <v>PRH</v>
      </c>
      <c r="L815" t="str">
        <f t="shared" si="51"/>
        <v>COA</v>
      </c>
    </row>
    <row r="816" spans="1:12" x14ac:dyDescent="0.45">
      <c r="A816" s="5" t="str">
        <f t="shared" si="48"/>
        <v>NCAP_TLIFEIISPRHCOA2010</v>
      </c>
      <c r="B816" t="s">
        <v>384</v>
      </c>
      <c r="C816" t="s">
        <v>71</v>
      </c>
      <c r="D816" t="s">
        <v>536</v>
      </c>
      <c r="E816" t="s">
        <v>391</v>
      </c>
      <c r="F816">
        <v>2010</v>
      </c>
      <c r="G816" t="s">
        <v>53</v>
      </c>
      <c r="H816" t="s">
        <v>68</v>
      </c>
      <c r="I816" s="1">
        <v>30</v>
      </c>
      <c r="J816" t="str">
        <f t="shared" si="49"/>
        <v>IIS</v>
      </c>
      <c r="K816" t="str">
        <f t="shared" si="50"/>
        <v>PRH</v>
      </c>
      <c r="L816" t="str">
        <f t="shared" si="51"/>
        <v>COA</v>
      </c>
    </row>
    <row r="817" spans="1:12" x14ac:dyDescent="0.45">
      <c r="A817" s="5" t="str">
        <f t="shared" si="48"/>
        <v>IISPRHCOA2010</v>
      </c>
      <c r="B817" t="s">
        <v>384</v>
      </c>
      <c r="C817" t="s">
        <v>388</v>
      </c>
      <c r="D817" t="s">
        <v>536</v>
      </c>
      <c r="E817" t="s">
        <v>391</v>
      </c>
      <c r="F817">
        <v>2010</v>
      </c>
      <c r="G817" t="s">
        <v>53</v>
      </c>
      <c r="H817" t="s">
        <v>68</v>
      </c>
      <c r="I817" s="1">
        <v>1</v>
      </c>
      <c r="J817" t="str">
        <f t="shared" si="49"/>
        <v>IIS</v>
      </c>
      <c r="K817" t="str">
        <f t="shared" si="50"/>
        <v>PRH</v>
      </c>
      <c r="L817" t="str">
        <f t="shared" si="51"/>
        <v>COA</v>
      </c>
    </row>
    <row r="818" spans="1:12" x14ac:dyDescent="0.45">
      <c r="A818" s="5" t="str">
        <f t="shared" si="48"/>
        <v>IISPRHCOA2011</v>
      </c>
      <c r="B818" t="s">
        <v>384</v>
      </c>
      <c r="C818" t="s">
        <v>388</v>
      </c>
      <c r="D818" t="s">
        <v>536</v>
      </c>
      <c r="E818" t="s">
        <v>391</v>
      </c>
      <c r="F818">
        <v>2011</v>
      </c>
      <c r="G818" t="s">
        <v>53</v>
      </c>
      <c r="H818" t="s">
        <v>68</v>
      </c>
      <c r="I818" s="1">
        <v>1</v>
      </c>
      <c r="J818" t="str">
        <f t="shared" si="49"/>
        <v>IIS</v>
      </c>
      <c r="K818" t="str">
        <f t="shared" si="50"/>
        <v>PRH</v>
      </c>
      <c r="L818" t="str">
        <f t="shared" si="51"/>
        <v>COA</v>
      </c>
    </row>
    <row r="819" spans="1:12" x14ac:dyDescent="0.45">
      <c r="A819" s="5" t="str">
        <f t="shared" si="48"/>
        <v>IISPRHCOA2015</v>
      </c>
      <c r="B819" t="s">
        <v>384</v>
      </c>
      <c r="C819" t="s">
        <v>388</v>
      </c>
      <c r="D819" t="s">
        <v>536</v>
      </c>
      <c r="E819" t="s">
        <v>391</v>
      </c>
      <c r="F819">
        <v>2015</v>
      </c>
      <c r="G819" t="s">
        <v>53</v>
      </c>
      <c r="H819" t="s">
        <v>68</v>
      </c>
      <c r="I819" s="1">
        <v>1</v>
      </c>
      <c r="J819" t="str">
        <f t="shared" si="49"/>
        <v>IIS</v>
      </c>
      <c r="K819" t="str">
        <f t="shared" si="50"/>
        <v>PRH</v>
      </c>
      <c r="L819" t="str">
        <f t="shared" si="51"/>
        <v>COA</v>
      </c>
    </row>
    <row r="820" spans="1:12" x14ac:dyDescent="0.45">
      <c r="A820" s="5" t="str">
        <f t="shared" si="48"/>
        <v>IISPRHCOA2020</v>
      </c>
      <c r="B820" t="s">
        <v>384</v>
      </c>
      <c r="C820" t="s">
        <v>388</v>
      </c>
      <c r="D820" t="s">
        <v>536</v>
      </c>
      <c r="E820" t="s">
        <v>391</v>
      </c>
      <c r="F820">
        <v>2020</v>
      </c>
      <c r="G820" t="s">
        <v>53</v>
      </c>
      <c r="H820" t="s">
        <v>68</v>
      </c>
      <c r="I820" s="1">
        <v>0.88789962160000002</v>
      </c>
      <c r="J820" t="str">
        <f t="shared" si="49"/>
        <v>IIS</v>
      </c>
      <c r="K820" t="str">
        <f t="shared" si="50"/>
        <v>PRH</v>
      </c>
      <c r="L820" t="str">
        <f t="shared" si="51"/>
        <v>COA</v>
      </c>
    </row>
    <row r="821" spans="1:12" x14ac:dyDescent="0.45">
      <c r="A821" s="5" t="str">
        <f t="shared" si="48"/>
        <v>IISPRHCOA2025</v>
      </c>
      <c r="B821" t="s">
        <v>384</v>
      </c>
      <c r="C821" t="s">
        <v>388</v>
      </c>
      <c r="D821" t="s">
        <v>536</v>
      </c>
      <c r="E821" t="s">
        <v>391</v>
      </c>
      <c r="F821">
        <v>2025</v>
      </c>
      <c r="G821" t="s">
        <v>53</v>
      </c>
      <c r="H821" t="s">
        <v>68</v>
      </c>
      <c r="I821" s="1">
        <v>0.87611387789999995</v>
      </c>
      <c r="J821" t="str">
        <f t="shared" si="49"/>
        <v>IIS</v>
      </c>
      <c r="K821" t="str">
        <f t="shared" si="50"/>
        <v>PRH</v>
      </c>
      <c r="L821" t="str">
        <f t="shared" si="51"/>
        <v>COA</v>
      </c>
    </row>
    <row r="822" spans="1:12" x14ac:dyDescent="0.45">
      <c r="A822" s="5" t="str">
        <f t="shared" si="48"/>
        <v>IISPRHCOA2030</v>
      </c>
      <c r="B822" t="s">
        <v>384</v>
      </c>
      <c r="C822" t="s">
        <v>388</v>
      </c>
      <c r="D822" t="s">
        <v>536</v>
      </c>
      <c r="E822" t="s">
        <v>391</v>
      </c>
      <c r="F822">
        <v>2030</v>
      </c>
      <c r="G822" t="s">
        <v>53</v>
      </c>
      <c r="H822" t="s">
        <v>68</v>
      </c>
      <c r="I822" s="1">
        <v>0.88132365270000002</v>
      </c>
      <c r="J822" t="str">
        <f t="shared" si="49"/>
        <v>IIS</v>
      </c>
      <c r="K822" t="str">
        <f t="shared" si="50"/>
        <v>PRH</v>
      </c>
      <c r="L822" t="str">
        <f t="shared" si="51"/>
        <v>COA</v>
      </c>
    </row>
    <row r="823" spans="1:12" x14ac:dyDescent="0.45">
      <c r="A823" s="5" t="str">
        <f t="shared" si="48"/>
        <v>IISPRHCOA2035</v>
      </c>
      <c r="B823" t="s">
        <v>384</v>
      </c>
      <c r="C823" t="s">
        <v>388</v>
      </c>
      <c r="D823" t="s">
        <v>536</v>
      </c>
      <c r="E823" t="s">
        <v>391</v>
      </c>
      <c r="F823">
        <v>2035</v>
      </c>
      <c r="G823" t="s">
        <v>53</v>
      </c>
      <c r="H823" t="s">
        <v>68</v>
      </c>
      <c r="I823" s="1">
        <v>0.83389988670000004</v>
      </c>
      <c r="J823" t="str">
        <f t="shared" si="49"/>
        <v>IIS</v>
      </c>
      <c r="K823" t="str">
        <f t="shared" si="50"/>
        <v>PRH</v>
      </c>
      <c r="L823" t="str">
        <f t="shared" si="51"/>
        <v>COA</v>
      </c>
    </row>
    <row r="824" spans="1:12" x14ac:dyDescent="0.45">
      <c r="A824" s="5" t="str">
        <f t="shared" si="48"/>
        <v>IISPRHCOA2040</v>
      </c>
      <c r="B824" t="s">
        <v>384</v>
      </c>
      <c r="C824" t="s">
        <v>388</v>
      </c>
      <c r="D824" t="s">
        <v>536</v>
      </c>
      <c r="E824" t="s">
        <v>391</v>
      </c>
      <c r="F824">
        <v>2040</v>
      </c>
      <c r="G824" t="s">
        <v>53</v>
      </c>
      <c r="H824" t="s">
        <v>68</v>
      </c>
      <c r="I824" s="1">
        <v>0.82238387810000002</v>
      </c>
      <c r="J824" t="str">
        <f t="shared" si="49"/>
        <v>IIS</v>
      </c>
      <c r="K824" t="str">
        <f t="shared" si="50"/>
        <v>PRH</v>
      </c>
      <c r="L824" t="str">
        <f t="shared" si="51"/>
        <v>COA</v>
      </c>
    </row>
    <row r="825" spans="1:12" x14ac:dyDescent="0.45">
      <c r="A825" s="5" t="str">
        <f t="shared" si="48"/>
        <v>IISPRHCOA2045</v>
      </c>
      <c r="B825" t="s">
        <v>384</v>
      </c>
      <c r="C825" t="s">
        <v>388</v>
      </c>
      <c r="D825" t="s">
        <v>536</v>
      </c>
      <c r="E825" t="s">
        <v>391</v>
      </c>
      <c r="F825">
        <v>2045</v>
      </c>
      <c r="G825" t="s">
        <v>53</v>
      </c>
      <c r="H825" t="s">
        <v>68</v>
      </c>
      <c r="I825" s="1">
        <v>0.80979733060000003</v>
      </c>
      <c r="J825" t="str">
        <f t="shared" si="49"/>
        <v>IIS</v>
      </c>
      <c r="K825" t="str">
        <f t="shared" si="50"/>
        <v>PRH</v>
      </c>
      <c r="L825" t="str">
        <f t="shared" si="51"/>
        <v>COA</v>
      </c>
    </row>
    <row r="826" spans="1:12" x14ac:dyDescent="0.45">
      <c r="A826" s="5" t="str">
        <f t="shared" si="48"/>
        <v>IISPRHCOA2050</v>
      </c>
      <c r="B826" t="s">
        <v>384</v>
      </c>
      <c r="C826" t="s">
        <v>388</v>
      </c>
      <c r="D826" t="s">
        <v>536</v>
      </c>
      <c r="E826" t="s">
        <v>391</v>
      </c>
      <c r="F826">
        <v>2050</v>
      </c>
      <c r="G826" t="s">
        <v>53</v>
      </c>
      <c r="H826" t="s">
        <v>68</v>
      </c>
      <c r="I826" s="1">
        <v>0.78734124350000001</v>
      </c>
      <c r="J826" t="str">
        <f t="shared" si="49"/>
        <v>IIS</v>
      </c>
      <c r="K826" t="str">
        <f t="shared" si="50"/>
        <v>PRH</v>
      </c>
      <c r="L826" t="str">
        <f t="shared" si="51"/>
        <v>COA</v>
      </c>
    </row>
    <row r="827" spans="1:12" x14ac:dyDescent="0.45">
      <c r="A827" s="5" t="str">
        <f t="shared" si="48"/>
        <v>IISPRHCOA2055</v>
      </c>
      <c r="B827" t="s">
        <v>384</v>
      </c>
      <c r="C827" t="s">
        <v>388</v>
      </c>
      <c r="D827" t="s">
        <v>536</v>
      </c>
      <c r="E827" t="s">
        <v>391</v>
      </c>
      <c r="F827">
        <v>2055</v>
      </c>
      <c r="G827" t="s">
        <v>53</v>
      </c>
      <c r="H827" t="s">
        <v>68</v>
      </c>
      <c r="I827" s="1">
        <v>0.77040161060000001</v>
      </c>
      <c r="J827" t="str">
        <f t="shared" si="49"/>
        <v>IIS</v>
      </c>
      <c r="K827" t="str">
        <f t="shared" si="50"/>
        <v>PRH</v>
      </c>
      <c r="L827" t="str">
        <f t="shared" si="51"/>
        <v>COA</v>
      </c>
    </row>
    <row r="828" spans="1:12" x14ac:dyDescent="0.45">
      <c r="A828" s="5" t="str">
        <f t="shared" si="48"/>
        <v>NCAP_COSTIOIPRHOIL2010</v>
      </c>
      <c r="B828" t="s">
        <v>384</v>
      </c>
      <c r="C828" t="s">
        <v>69</v>
      </c>
      <c r="D828" t="s">
        <v>537</v>
      </c>
      <c r="E828" t="s">
        <v>474</v>
      </c>
      <c r="F828">
        <v>2010</v>
      </c>
      <c r="G828" t="s">
        <v>406</v>
      </c>
      <c r="H828" t="s">
        <v>387</v>
      </c>
      <c r="I828" s="1">
        <v>22.077411000000001</v>
      </c>
      <c r="J828" t="str">
        <f t="shared" si="49"/>
        <v>IOI</v>
      </c>
      <c r="K828" t="str">
        <f t="shared" si="50"/>
        <v>PRH</v>
      </c>
      <c r="L828" t="str">
        <f t="shared" si="51"/>
        <v>OIL</v>
      </c>
    </row>
    <row r="829" spans="1:12" x14ac:dyDescent="0.45">
      <c r="A829" s="5" t="str">
        <f t="shared" si="48"/>
        <v>NCAP_FOMIOIPRHOIL2010</v>
      </c>
      <c r="B829" t="s">
        <v>384</v>
      </c>
      <c r="C829" t="s">
        <v>70</v>
      </c>
      <c r="D829" t="s">
        <v>537</v>
      </c>
      <c r="E829" t="s">
        <v>474</v>
      </c>
      <c r="F829">
        <v>2010</v>
      </c>
      <c r="G829" t="s">
        <v>406</v>
      </c>
      <c r="H829" t="s">
        <v>387</v>
      </c>
      <c r="I829" s="1">
        <v>2.2077410999999998</v>
      </c>
      <c r="J829" t="str">
        <f t="shared" si="49"/>
        <v>IOI</v>
      </c>
      <c r="K829" t="str">
        <f t="shared" si="50"/>
        <v>PRH</v>
      </c>
      <c r="L829" t="str">
        <f t="shared" si="51"/>
        <v>OIL</v>
      </c>
    </row>
    <row r="830" spans="1:12" x14ac:dyDescent="0.45">
      <c r="A830" s="5" t="str">
        <f t="shared" si="48"/>
        <v>NCAP_TLIFEIOIPRHOIL2010</v>
      </c>
      <c r="B830" t="s">
        <v>384</v>
      </c>
      <c r="C830" t="s">
        <v>71</v>
      </c>
      <c r="D830" t="s">
        <v>537</v>
      </c>
      <c r="E830" t="s">
        <v>474</v>
      </c>
      <c r="F830">
        <v>2010</v>
      </c>
      <c r="G830" t="s">
        <v>406</v>
      </c>
      <c r="H830" t="s">
        <v>68</v>
      </c>
      <c r="I830" s="1">
        <v>30</v>
      </c>
      <c r="J830" t="str">
        <f t="shared" si="49"/>
        <v>IOI</v>
      </c>
      <c r="K830" t="str">
        <f t="shared" si="50"/>
        <v>PRH</v>
      </c>
      <c r="L830" t="str">
        <f t="shared" si="51"/>
        <v>OIL</v>
      </c>
    </row>
    <row r="831" spans="1:12" x14ac:dyDescent="0.45">
      <c r="A831" s="5" t="str">
        <f t="shared" si="48"/>
        <v>IOIPRHOIL2010</v>
      </c>
      <c r="B831" t="s">
        <v>384</v>
      </c>
      <c r="C831" t="s">
        <v>388</v>
      </c>
      <c r="D831" t="s">
        <v>537</v>
      </c>
      <c r="E831" t="s">
        <v>474</v>
      </c>
      <c r="F831">
        <v>2010</v>
      </c>
      <c r="G831" t="s">
        <v>406</v>
      </c>
      <c r="H831" t="s">
        <v>68</v>
      </c>
      <c r="I831" s="1">
        <v>1</v>
      </c>
      <c r="J831" t="str">
        <f t="shared" si="49"/>
        <v>IOI</v>
      </c>
      <c r="K831" t="str">
        <f t="shared" si="50"/>
        <v>PRH</v>
      </c>
      <c r="L831" t="str">
        <f t="shared" si="51"/>
        <v>OIL</v>
      </c>
    </row>
    <row r="832" spans="1:12" x14ac:dyDescent="0.45">
      <c r="A832" s="5" t="str">
        <f t="shared" si="48"/>
        <v>IOIPRHOIL2011</v>
      </c>
      <c r="B832" t="s">
        <v>384</v>
      </c>
      <c r="C832" t="s">
        <v>388</v>
      </c>
      <c r="D832" t="s">
        <v>537</v>
      </c>
      <c r="E832" t="s">
        <v>474</v>
      </c>
      <c r="F832">
        <v>2011</v>
      </c>
      <c r="G832" t="s">
        <v>406</v>
      </c>
      <c r="H832" t="s">
        <v>68</v>
      </c>
      <c r="I832" s="1">
        <v>1</v>
      </c>
      <c r="J832" t="str">
        <f t="shared" si="49"/>
        <v>IOI</v>
      </c>
      <c r="K832" t="str">
        <f t="shared" si="50"/>
        <v>PRH</v>
      </c>
      <c r="L832" t="str">
        <f t="shared" si="51"/>
        <v>OIL</v>
      </c>
    </row>
    <row r="833" spans="1:12" x14ac:dyDescent="0.45">
      <c r="A833" s="5" t="str">
        <f t="shared" si="48"/>
        <v>IOIPRHOIL2015</v>
      </c>
      <c r="B833" t="s">
        <v>384</v>
      </c>
      <c r="C833" t="s">
        <v>388</v>
      </c>
      <c r="D833" t="s">
        <v>537</v>
      </c>
      <c r="E833" t="s">
        <v>474</v>
      </c>
      <c r="F833">
        <v>2015</v>
      </c>
      <c r="G833" t="s">
        <v>406</v>
      </c>
      <c r="H833" t="s">
        <v>68</v>
      </c>
      <c r="I833" s="1">
        <v>1</v>
      </c>
      <c r="J833" t="str">
        <f t="shared" si="49"/>
        <v>IOI</v>
      </c>
      <c r="K833" t="str">
        <f t="shared" si="50"/>
        <v>PRH</v>
      </c>
      <c r="L833" t="str">
        <f t="shared" si="51"/>
        <v>OIL</v>
      </c>
    </row>
    <row r="834" spans="1:12" x14ac:dyDescent="0.45">
      <c r="A834" s="5" t="str">
        <f t="shared" si="48"/>
        <v>IOIPRHOIL2020</v>
      </c>
      <c r="B834" t="s">
        <v>384</v>
      </c>
      <c r="C834" t="s">
        <v>388</v>
      </c>
      <c r="D834" t="s">
        <v>537</v>
      </c>
      <c r="E834" t="s">
        <v>474</v>
      </c>
      <c r="F834">
        <v>2020</v>
      </c>
      <c r="G834" t="s">
        <v>406</v>
      </c>
      <c r="H834" t="s">
        <v>68</v>
      </c>
      <c r="I834" s="1">
        <v>0.96893922050000003</v>
      </c>
      <c r="J834" t="str">
        <f t="shared" si="49"/>
        <v>IOI</v>
      </c>
      <c r="K834" t="str">
        <f t="shared" si="50"/>
        <v>PRH</v>
      </c>
      <c r="L834" t="str">
        <f t="shared" si="51"/>
        <v>OIL</v>
      </c>
    </row>
    <row r="835" spans="1:12" x14ac:dyDescent="0.45">
      <c r="A835" s="5" t="str">
        <f t="shared" ref="A835:A898" si="52">IF(C835="VDA_FLOP","",C835)&amp;J835&amp;K835&amp;L835&amp;F835</f>
        <v>IOIPRHOIL2025</v>
      </c>
      <c r="B835" t="s">
        <v>384</v>
      </c>
      <c r="C835" t="s">
        <v>388</v>
      </c>
      <c r="D835" t="s">
        <v>537</v>
      </c>
      <c r="E835" t="s">
        <v>474</v>
      </c>
      <c r="F835">
        <v>2025</v>
      </c>
      <c r="G835" t="s">
        <v>406</v>
      </c>
      <c r="H835" t="s">
        <v>68</v>
      </c>
      <c r="I835" s="1">
        <v>0.93450315240000004</v>
      </c>
      <c r="J835" t="str">
        <f t="shared" ref="J835:J898" si="53">VLOOKUP(LEFT(E835,3),$U$2:$V$9,2,FALSE)</f>
        <v>IOI</v>
      </c>
      <c r="K835" t="str">
        <f t="shared" ref="K835:K898" si="54">VLOOKUP(RIGHT(E835,3),$R$2:$S$9,2,FALSE)</f>
        <v>PRH</v>
      </c>
      <c r="L835" t="str">
        <f t="shared" ref="L835:L898" si="55">IFERROR(VLOOKUP(G835,$O$2:$P$34,2,FALSE),"")</f>
        <v>OIL</v>
      </c>
    </row>
    <row r="836" spans="1:12" x14ac:dyDescent="0.45">
      <c r="A836" s="5" t="str">
        <f t="shared" si="52"/>
        <v>IOIPRHOIL2030</v>
      </c>
      <c r="B836" t="s">
        <v>384</v>
      </c>
      <c r="C836" t="s">
        <v>388</v>
      </c>
      <c r="D836" t="s">
        <v>537</v>
      </c>
      <c r="E836" t="s">
        <v>474</v>
      </c>
      <c r="F836">
        <v>2030</v>
      </c>
      <c r="G836" t="s">
        <v>406</v>
      </c>
      <c r="H836" t="s">
        <v>68</v>
      </c>
      <c r="I836" s="1">
        <v>0.88755512540000003</v>
      </c>
      <c r="J836" t="str">
        <f t="shared" si="53"/>
        <v>IOI</v>
      </c>
      <c r="K836" t="str">
        <f t="shared" si="54"/>
        <v>PRH</v>
      </c>
      <c r="L836" t="str">
        <f t="shared" si="55"/>
        <v>OIL</v>
      </c>
    </row>
    <row r="837" spans="1:12" x14ac:dyDescent="0.45">
      <c r="A837" s="5" t="str">
        <f t="shared" si="52"/>
        <v>IOIPRHOIL2035</v>
      </c>
      <c r="B837" t="s">
        <v>384</v>
      </c>
      <c r="C837" t="s">
        <v>388</v>
      </c>
      <c r="D837" t="s">
        <v>537</v>
      </c>
      <c r="E837" t="s">
        <v>474</v>
      </c>
      <c r="F837">
        <v>2035</v>
      </c>
      <c r="G837" t="s">
        <v>406</v>
      </c>
      <c r="H837" t="s">
        <v>68</v>
      </c>
      <c r="I837" s="1">
        <v>0.85764652590000001</v>
      </c>
      <c r="J837" t="str">
        <f t="shared" si="53"/>
        <v>IOI</v>
      </c>
      <c r="K837" t="str">
        <f t="shared" si="54"/>
        <v>PRH</v>
      </c>
      <c r="L837" t="str">
        <f t="shared" si="55"/>
        <v>OIL</v>
      </c>
    </row>
    <row r="838" spans="1:12" x14ac:dyDescent="0.45">
      <c r="A838" s="5" t="str">
        <f t="shared" si="52"/>
        <v>IOIPRHOIL2040</v>
      </c>
      <c r="B838" t="s">
        <v>384</v>
      </c>
      <c r="C838" t="s">
        <v>388</v>
      </c>
      <c r="D838" t="s">
        <v>537</v>
      </c>
      <c r="E838" t="s">
        <v>474</v>
      </c>
      <c r="F838">
        <v>2040</v>
      </c>
      <c r="G838" t="s">
        <v>406</v>
      </c>
      <c r="H838" t="s">
        <v>68</v>
      </c>
      <c r="I838" s="1">
        <v>0.82411066509999997</v>
      </c>
      <c r="J838" t="str">
        <f t="shared" si="53"/>
        <v>IOI</v>
      </c>
      <c r="K838" t="str">
        <f t="shared" si="54"/>
        <v>PRH</v>
      </c>
      <c r="L838" t="str">
        <f t="shared" si="55"/>
        <v>OIL</v>
      </c>
    </row>
    <row r="839" spans="1:12" x14ac:dyDescent="0.45">
      <c r="A839" s="5" t="str">
        <f t="shared" si="52"/>
        <v>IOIPRHOIL2045</v>
      </c>
      <c r="B839" t="s">
        <v>384</v>
      </c>
      <c r="C839" t="s">
        <v>388</v>
      </c>
      <c r="D839" t="s">
        <v>537</v>
      </c>
      <c r="E839" t="s">
        <v>474</v>
      </c>
      <c r="F839">
        <v>2045</v>
      </c>
      <c r="G839" t="s">
        <v>406</v>
      </c>
      <c r="H839" t="s">
        <v>68</v>
      </c>
      <c r="I839" s="1">
        <v>0.78890540870000003</v>
      </c>
      <c r="J839" t="str">
        <f t="shared" si="53"/>
        <v>IOI</v>
      </c>
      <c r="K839" t="str">
        <f t="shared" si="54"/>
        <v>PRH</v>
      </c>
      <c r="L839" t="str">
        <f t="shared" si="55"/>
        <v>OIL</v>
      </c>
    </row>
    <row r="840" spans="1:12" x14ac:dyDescent="0.45">
      <c r="A840" s="5" t="str">
        <f t="shared" si="52"/>
        <v>IOIPRHOIL2050</v>
      </c>
      <c r="B840" t="s">
        <v>384</v>
      </c>
      <c r="C840" t="s">
        <v>388</v>
      </c>
      <c r="D840" t="s">
        <v>537</v>
      </c>
      <c r="E840" t="s">
        <v>474</v>
      </c>
      <c r="F840">
        <v>2050</v>
      </c>
      <c r="G840" t="s">
        <v>406</v>
      </c>
      <c r="H840" t="s">
        <v>68</v>
      </c>
      <c r="I840" s="1">
        <v>0.75615072189999999</v>
      </c>
      <c r="J840" t="str">
        <f t="shared" si="53"/>
        <v>IOI</v>
      </c>
      <c r="K840" t="str">
        <f t="shared" si="54"/>
        <v>PRH</v>
      </c>
      <c r="L840" t="str">
        <f t="shared" si="55"/>
        <v>OIL</v>
      </c>
    </row>
    <row r="841" spans="1:12" x14ac:dyDescent="0.45">
      <c r="A841" s="5" t="str">
        <f t="shared" si="52"/>
        <v>IOIPRHOIL2055</v>
      </c>
      <c r="B841" t="s">
        <v>384</v>
      </c>
      <c r="C841" t="s">
        <v>388</v>
      </c>
      <c r="D841" t="s">
        <v>537</v>
      </c>
      <c r="E841" t="s">
        <v>474</v>
      </c>
      <c r="F841">
        <v>2055</v>
      </c>
      <c r="G841" t="s">
        <v>406</v>
      </c>
      <c r="H841" t="s">
        <v>68</v>
      </c>
      <c r="I841" s="1">
        <v>0.7316667107</v>
      </c>
      <c r="J841" t="str">
        <f t="shared" si="53"/>
        <v>IOI</v>
      </c>
      <c r="K841" t="str">
        <f t="shared" si="54"/>
        <v>PRH</v>
      </c>
      <c r="L841" t="str">
        <f t="shared" si="55"/>
        <v>OIL</v>
      </c>
    </row>
    <row r="842" spans="1:12" x14ac:dyDescent="0.45">
      <c r="A842" s="5" t="str">
        <f t="shared" si="52"/>
        <v>NCAP_TLIFEIOIOTHHET2010</v>
      </c>
      <c r="B842" t="s">
        <v>384</v>
      </c>
      <c r="C842" t="s">
        <v>71</v>
      </c>
      <c r="D842" t="s">
        <v>538</v>
      </c>
      <c r="E842" t="s">
        <v>438</v>
      </c>
      <c r="F842">
        <v>2010</v>
      </c>
      <c r="G842" t="s">
        <v>539</v>
      </c>
      <c r="H842" t="s">
        <v>68</v>
      </c>
      <c r="I842" s="1">
        <v>50</v>
      </c>
      <c r="J842" t="str">
        <f t="shared" si="53"/>
        <v>IOI</v>
      </c>
      <c r="K842" t="str">
        <f t="shared" si="54"/>
        <v>OTH</v>
      </c>
      <c r="L842" t="str">
        <f t="shared" si="55"/>
        <v>HET</v>
      </c>
    </row>
    <row r="843" spans="1:12" x14ac:dyDescent="0.45">
      <c r="A843" s="5" t="str">
        <f t="shared" si="52"/>
        <v>IOIOTHHET2010</v>
      </c>
      <c r="B843" t="s">
        <v>384</v>
      </c>
      <c r="C843" t="s">
        <v>388</v>
      </c>
      <c r="D843" t="s">
        <v>538</v>
      </c>
      <c r="E843" t="s">
        <v>438</v>
      </c>
      <c r="F843">
        <v>2010</v>
      </c>
      <c r="G843" t="s">
        <v>539</v>
      </c>
      <c r="H843" t="s">
        <v>68</v>
      </c>
      <c r="I843" s="1">
        <v>1</v>
      </c>
      <c r="J843" t="str">
        <f t="shared" si="53"/>
        <v>IOI</v>
      </c>
      <c r="K843" t="str">
        <f t="shared" si="54"/>
        <v>OTH</v>
      </c>
      <c r="L843" t="str">
        <f t="shared" si="55"/>
        <v>HET</v>
      </c>
    </row>
    <row r="844" spans="1:12" x14ac:dyDescent="0.45">
      <c r="A844" s="5" t="str">
        <f t="shared" si="52"/>
        <v>NCAP_COSTILPSTMOIL2010</v>
      </c>
      <c r="B844" t="s">
        <v>384</v>
      </c>
      <c r="C844" t="s">
        <v>69</v>
      </c>
      <c r="D844" t="s">
        <v>540</v>
      </c>
      <c r="E844" t="s">
        <v>408</v>
      </c>
      <c r="F844">
        <v>2010</v>
      </c>
      <c r="G844" t="s">
        <v>406</v>
      </c>
      <c r="H844" t="s">
        <v>387</v>
      </c>
      <c r="I844" s="1">
        <v>3.5964937834000001</v>
      </c>
      <c r="J844" t="str">
        <f t="shared" si="53"/>
        <v>ILP</v>
      </c>
      <c r="K844" t="str">
        <f t="shared" si="54"/>
        <v>STM</v>
      </c>
      <c r="L844" t="str">
        <f t="shared" si="55"/>
        <v>OIL</v>
      </c>
    </row>
    <row r="845" spans="1:12" x14ac:dyDescent="0.45">
      <c r="A845" s="5" t="str">
        <f t="shared" si="52"/>
        <v>NCAP_FOMILPSTMOIL2010</v>
      </c>
      <c r="B845" t="s">
        <v>384</v>
      </c>
      <c r="C845" t="s">
        <v>70</v>
      </c>
      <c r="D845" t="s">
        <v>540</v>
      </c>
      <c r="E845" t="s">
        <v>408</v>
      </c>
      <c r="F845">
        <v>2010</v>
      </c>
      <c r="G845" t="s">
        <v>406</v>
      </c>
      <c r="H845" t="s">
        <v>387</v>
      </c>
      <c r="I845" s="1">
        <v>0.65384858769999998</v>
      </c>
      <c r="J845" t="str">
        <f t="shared" si="53"/>
        <v>ILP</v>
      </c>
      <c r="K845" t="str">
        <f t="shared" si="54"/>
        <v>STM</v>
      </c>
      <c r="L845" t="str">
        <f t="shared" si="55"/>
        <v>OIL</v>
      </c>
    </row>
    <row r="846" spans="1:12" x14ac:dyDescent="0.45">
      <c r="A846" s="5" t="str">
        <f t="shared" si="52"/>
        <v>NCAP_TLIFEILPSTMOIL2010</v>
      </c>
      <c r="B846" t="s">
        <v>384</v>
      </c>
      <c r="C846" t="s">
        <v>71</v>
      </c>
      <c r="D846" t="s">
        <v>540</v>
      </c>
      <c r="E846" t="s">
        <v>408</v>
      </c>
      <c r="F846">
        <v>2010</v>
      </c>
      <c r="G846" t="s">
        <v>406</v>
      </c>
      <c r="H846" t="s">
        <v>68</v>
      </c>
      <c r="I846" s="1">
        <v>50</v>
      </c>
      <c r="J846" t="str">
        <f t="shared" si="53"/>
        <v>ILP</v>
      </c>
      <c r="K846" t="str">
        <f t="shared" si="54"/>
        <v>STM</v>
      </c>
      <c r="L846" t="str">
        <f t="shared" si="55"/>
        <v>OIL</v>
      </c>
    </row>
    <row r="847" spans="1:12" x14ac:dyDescent="0.45">
      <c r="A847" s="5" t="str">
        <f t="shared" si="52"/>
        <v>ILPSTMOIL2010</v>
      </c>
      <c r="B847" t="s">
        <v>384</v>
      </c>
      <c r="C847" t="s">
        <v>388</v>
      </c>
      <c r="D847" t="s">
        <v>540</v>
      </c>
      <c r="E847" t="s">
        <v>408</v>
      </c>
      <c r="F847">
        <v>2010</v>
      </c>
      <c r="G847" t="s">
        <v>406</v>
      </c>
      <c r="H847" t="s">
        <v>68</v>
      </c>
      <c r="I847" s="1">
        <v>1.2353304509</v>
      </c>
      <c r="J847" t="str">
        <f t="shared" si="53"/>
        <v>ILP</v>
      </c>
      <c r="K847" t="str">
        <f t="shared" si="54"/>
        <v>STM</v>
      </c>
      <c r="L847" t="str">
        <f t="shared" si="55"/>
        <v>OIL</v>
      </c>
    </row>
    <row r="848" spans="1:12" x14ac:dyDescent="0.45">
      <c r="A848" s="5" t="str">
        <f t="shared" si="52"/>
        <v>ACT_COSTIFPSTMOIL2010</v>
      </c>
      <c r="B848" t="s">
        <v>384</v>
      </c>
      <c r="C848" t="s">
        <v>67</v>
      </c>
      <c r="D848" t="s">
        <v>541</v>
      </c>
      <c r="E848" t="s">
        <v>405</v>
      </c>
      <c r="F848">
        <v>2010</v>
      </c>
      <c r="G848" t="s">
        <v>395</v>
      </c>
      <c r="H848" t="s">
        <v>387</v>
      </c>
      <c r="I848" s="1">
        <v>6.3946424E-3</v>
      </c>
      <c r="J848" t="str">
        <f t="shared" si="53"/>
        <v>IFP</v>
      </c>
      <c r="K848" t="str">
        <f t="shared" si="54"/>
        <v>STM</v>
      </c>
      <c r="L848" t="str">
        <f t="shared" si="55"/>
        <v>OIL</v>
      </c>
    </row>
    <row r="849" spans="1:12" x14ac:dyDescent="0.45">
      <c r="A849" s="5" t="str">
        <f t="shared" si="52"/>
        <v>ACT_COSTIFPSTMOIL2015</v>
      </c>
      <c r="B849" t="s">
        <v>384</v>
      </c>
      <c r="C849" t="s">
        <v>67</v>
      </c>
      <c r="D849" t="s">
        <v>541</v>
      </c>
      <c r="E849" t="s">
        <v>405</v>
      </c>
      <c r="F849">
        <v>2015</v>
      </c>
      <c r="G849" t="s">
        <v>395</v>
      </c>
      <c r="H849" t="s">
        <v>387</v>
      </c>
      <c r="I849" s="1">
        <v>6.3946424E-3</v>
      </c>
      <c r="J849" t="str">
        <f t="shared" si="53"/>
        <v>IFP</v>
      </c>
      <c r="K849" t="str">
        <f t="shared" si="54"/>
        <v>STM</v>
      </c>
      <c r="L849" t="str">
        <f t="shared" si="55"/>
        <v>OIL</v>
      </c>
    </row>
    <row r="850" spans="1:12" x14ac:dyDescent="0.45">
      <c r="A850" s="5" t="str">
        <f t="shared" si="52"/>
        <v>ACT_COSTIFPSTMOIL2055</v>
      </c>
      <c r="B850" t="s">
        <v>384</v>
      </c>
      <c r="C850" t="s">
        <v>67</v>
      </c>
      <c r="D850" t="s">
        <v>541</v>
      </c>
      <c r="E850" t="s">
        <v>405</v>
      </c>
      <c r="F850">
        <v>2055</v>
      </c>
      <c r="G850" t="s">
        <v>395</v>
      </c>
      <c r="H850" t="s">
        <v>387</v>
      </c>
      <c r="I850" s="1">
        <v>6.3946424E-3</v>
      </c>
      <c r="J850" t="str">
        <f t="shared" si="53"/>
        <v>IFP</v>
      </c>
      <c r="K850" t="str">
        <f t="shared" si="54"/>
        <v>STM</v>
      </c>
      <c r="L850" t="str">
        <f t="shared" si="55"/>
        <v>OIL</v>
      </c>
    </row>
    <row r="851" spans="1:12" x14ac:dyDescent="0.45">
      <c r="A851" s="5" t="str">
        <f t="shared" si="52"/>
        <v>NCAP_COSTIFPSTMOIL2010</v>
      </c>
      <c r="B851" t="s">
        <v>384</v>
      </c>
      <c r="C851" t="s">
        <v>69</v>
      </c>
      <c r="D851" t="s">
        <v>541</v>
      </c>
      <c r="E851" t="s">
        <v>405</v>
      </c>
      <c r="F851">
        <v>2010</v>
      </c>
      <c r="G851" t="s">
        <v>395</v>
      </c>
      <c r="H851" t="s">
        <v>387</v>
      </c>
      <c r="I851" s="1">
        <v>3.6066050195999999</v>
      </c>
      <c r="J851" t="str">
        <f t="shared" si="53"/>
        <v>IFP</v>
      </c>
      <c r="K851" t="str">
        <f t="shared" si="54"/>
        <v>STM</v>
      </c>
      <c r="L851" t="str">
        <f t="shared" si="55"/>
        <v>OIL</v>
      </c>
    </row>
    <row r="852" spans="1:12" x14ac:dyDescent="0.45">
      <c r="A852" s="5" t="str">
        <f t="shared" si="52"/>
        <v>NCAP_FOMIFPSTMOIL2010</v>
      </c>
      <c r="B852" t="s">
        <v>384</v>
      </c>
      <c r="C852" t="s">
        <v>70</v>
      </c>
      <c r="D852" t="s">
        <v>541</v>
      </c>
      <c r="E852" t="s">
        <v>405</v>
      </c>
      <c r="F852">
        <v>2010</v>
      </c>
      <c r="G852" t="s">
        <v>395</v>
      </c>
      <c r="H852" t="s">
        <v>387</v>
      </c>
      <c r="I852" s="1">
        <v>0.65031000000000005</v>
      </c>
      <c r="J852" t="str">
        <f t="shared" si="53"/>
        <v>IFP</v>
      </c>
      <c r="K852" t="str">
        <f t="shared" si="54"/>
        <v>STM</v>
      </c>
      <c r="L852" t="str">
        <f t="shared" si="55"/>
        <v>OIL</v>
      </c>
    </row>
    <row r="853" spans="1:12" x14ac:dyDescent="0.45">
      <c r="A853" s="5" t="str">
        <f t="shared" si="52"/>
        <v>NCAP_TLIFEIFPSTMOIL2010</v>
      </c>
      <c r="B853" t="s">
        <v>384</v>
      </c>
      <c r="C853" t="s">
        <v>71</v>
      </c>
      <c r="D853" t="s">
        <v>541</v>
      </c>
      <c r="E853" t="s">
        <v>405</v>
      </c>
      <c r="F853">
        <v>2010</v>
      </c>
      <c r="G853" t="s">
        <v>395</v>
      </c>
      <c r="H853" t="s">
        <v>68</v>
      </c>
      <c r="I853" s="1">
        <v>50</v>
      </c>
      <c r="J853" t="str">
        <f t="shared" si="53"/>
        <v>IFP</v>
      </c>
      <c r="K853" t="str">
        <f t="shared" si="54"/>
        <v>STM</v>
      </c>
      <c r="L853" t="str">
        <f t="shared" si="55"/>
        <v>OIL</v>
      </c>
    </row>
    <row r="854" spans="1:12" x14ac:dyDescent="0.45">
      <c r="A854" s="5" t="str">
        <f t="shared" si="52"/>
        <v>IFPSTMOIL2010</v>
      </c>
      <c r="B854" t="s">
        <v>384</v>
      </c>
      <c r="C854" t="s">
        <v>388</v>
      </c>
      <c r="D854" t="s">
        <v>541</v>
      </c>
      <c r="E854" t="s">
        <v>405</v>
      </c>
      <c r="F854">
        <v>2010</v>
      </c>
      <c r="G854" t="s">
        <v>395</v>
      </c>
      <c r="H854" t="s">
        <v>68</v>
      </c>
      <c r="I854" s="1">
        <v>1.6420361247999999</v>
      </c>
      <c r="J854" t="str">
        <f t="shared" si="53"/>
        <v>IFP</v>
      </c>
      <c r="K854" t="str">
        <f t="shared" si="54"/>
        <v>STM</v>
      </c>
      <c r="L854" t="str">
        <f t="shared" si="55"/>
        <v>OIL</v>
      </c>
    </row>
    <row r="855" spans="1:12" x14ac:dyDescent="0.45">
      <c r="A855" s="5" t="str">
        <f t="shared" si="52"/>
        <v>NCAP_COSTILPMDRNGA2010</v>
      </c>
      <c r="B855" t="s">
        <v>384</v>
      </c>
      <c r="C855" t="s">
        <v>69</v>
      </c>
      <c r="D855" t="s">
        <v>542</v>
      </c>
      <c r="E855" t="s">
        <v>505</v>
      </c>
      <c r="F855">
        <v>2010</v>
      </c>
      <c r="G855" t="s">
        <v>58</v>
      </c>
      <c r="H855" t="s">
        <v>387</v>
      </c>
      <c r="I855" s="1">
        <v>34.956690161700003</v>
      </c>
      <c r="J855" t="str">
        <f t="shared" si="53"/>
        <v>ILP</v>
      </c>
      <c r="K855" t="str">
        <f t="shared" si="54"/>
        <v>MDR</v>
      </c>
      <c r="L855" t="str">
        <f t="shared" si="55"/>
        <v>NGA</v>
      </c>
    </row>
    <row r="856" spans="1:12" x14ac:dyDescent="0.45">
      <c r="A856" s="5" t="str">
        <f t="shared" si="52"/>
        <v>NCAP_FOMILPMDRNGA2010</v>
      </c>
      <c r="B856" t="s">
        <v>384</v>
      </c>
      <c r="C856" t="s">
        <v>70</v>
      </c>
      <c r="D856" t="s">
        <v>542</v>
      </c>
      <c r="E856" t="s">
        <v>505</v>
      </c>
      <c r="F856">
        <v>2010</v>
      </c>
      <c r="G856" t="s">
        <v>58</v>
      </c>
      <c r="H856" t="s">
        <v>387</v>
      </c>
      <c r="I856" s="1">
        <v>3.4956690161999999</v>
      </c>
      <c r="J856" t="str">
        <f t="shared" si="53"/>
        <v>ILP</v>
      </c>
      <c r="K856" t="str">
        <f t="shared" si="54"/>
        <v>MDR</v>
      </c>
      <c r="L856" t="str">
        <f t="shared" si="55"/>
        <v>NGA</v>
      </c>
    </row>
    <row r="857" spans="1:12" x14ac:dyDescent="0.45">
      <c r="A857" s="5" t="str">
        <f t="shared" si="52"/>
        <v>NCAP_TLIFEILPMDRNGA2010</v>
      </c>
      <c r="B857" t="s">
        <v>384</v>
      </c>
      <c r="C857" t="s">
        <v>71</v>
      </c>
      <c r="D857" t="s">
        <v>542</v>
      </c>
      <c r="E857" t="s">
        <v>505</v>
      </c>
      <c r="F857">
        <v>2010</v>
      </c>
      <c r="G857" t="s">
        <v>58</v>
      </c>
      <c r="H857" t="s">
        <v>68</v>
      </c>
      <c r="I857" s="1">
        <v>30</v>
      </c>
      <c r="J857" t="str">
        <f t="shared" si="53"/>
        <v>ILP</v>
      </c>
      <c r="K857" t="str">
        <f t="shared" si="54"/>
        <v>MDR</v>
      </c>
      <c r="L857" t="str">
        <f t="shared" si="55"/>
        <v>NGA</v>
      </c>
    </row>
    <row r="858" spans="1:12" x14ac:dyDescent="0.45">
      <c r="A858" s="5" t="str">
        <f t="shared" si="52"/>
        <v>ILPMDRNGA2010</v>
      </c>
      <c r="B858" t="s">
        <v>384</v>
      </c>
      <c r="C858" t="s">
        <v>388</v>
      </c>
      <c r="D858" t="s">
        <v>542</v>
      </c>
      <c r="E858" t="s">
        <v>505</v>
      </c>
      <c r="F858">
        <v>2010</v>
      </c>
      <c r="G858" t="s">
        <v>58</v>
      </c>
      <c r="H858" t="s">
        <v>68</v>
      </c>
      <c r="I858" s="1">
        <v>1</v>
      </c>
      <c r="J858" t="str">
        <f t="shared" si="53"/>
        <v>ILP</v>
      </c>
      <c r="K858" t="str">
        <f t="shared" si="54"/>
        <v>MDR</v>
      </c>
      <c r="L858" t="str">
        <f t="shared" si="55"/>
        <v>NGA</v>
      </c>
    </row>
    <row r="859" spans="1:12" x14ac:dyDescent="0.45">
      <c r="A859" s="5" t="str">
        <f t="shared" si="52"/>
        <v>ILPMDRNGA2011</v>
      </c>
      <c r="B859" t="s">
        <v>384</v>
      </c>
      <c r="C859" t="s">
        <v>388</v>
      </c>
      <c r="D859" t="s">
        <v>542</v>
      </c>
      <c r="E859" t="s">
        <v>505</v>
      </c>
      <c r="F859">
        <v>2011</v>
      </c>
      <c r="G859" t="s">
        <v>58</v>
      </c>
      <c r="H859" t="s">
        <v>68</v>
      </c>
      <c r="I859" s="1">
        <v>1</v>
      </c>
      <c r="J859" t="str">
        <f t="shared" si="53"/>
        <v>ILP</v>
      </c>
      <c r="K859" t="str">
        <f t="shared" si="54"/>
        <v>MDR</v>
      </c>
      <c r="L859" t="str">
        <f t="shared" si="55"/>
        <v>NGA</v>
      </c>
    </row>
    <row r="860" spans="1:12" x14ac:dyDescent="0.45">
      <c r="A860" s="5" t="str">
        <f t="shared" si="52"/>
        <v>ILPMDRNGA2015</v>
      </c>
      <c r="B860" t="s">
        <v>384</v>
      </c>
      <c r="C860" t="s">
        <v>388</v>
      </c>
      <c r="D860" t="s">
        <v>542</v>
      </c>
      <c r="E860" t="s">
        <v>505</v>
      </c>
      <c r="F860">
        <v>2015</v>
      </c>
      <c r="G860" t="s">
        <v>58</v>
      </c>
      <c r="H860" t="s">
        <v>68</v>
      </c>
      <c r="I860" s="1">
        <v>1</v>
      </c>
      <c r="J860" t="str">
        <f t="shared" si="53"/>
        <v>ILP</v>
      </c>
      <c r="K860" t="str">
        <f t="shared" si="54"/>
        <v>MDR</v>
      </c>
      <c r="L860" t="str">
        <f t="shared" si="55"/>
        <v>NGA</v>
      </c>
    </row>
    <row r="861" spans="1:12" x14ac:dyDescent="0.45">
      <c r="A861" s="5" t="str">
        <f t="shared" si="52"/>
        <v>ILPMDRNGA2020</v>
      </c>
      <c r="B861" t="s">
        <v>384</v>
      </c>
      <c r="C861" t="s">
        <v>388</v>
      </c>
      <c r="D861" t="s">
        <v>542</v>
      </c>
      <c r="E861" t="s">
        <v>505</v>
      </c>
      <c r="F861">
        <v>2020</v>
      </c>
      <c r="G861" t="s">
        <v>58</v>
      </c>
      <c r="H861" t="s">
        <v>68</v>
      </c>
      <c r="I861" s="1">
        <v>0.88335795979999998</v>
      </c>
      <c r="J861" t="str">
        <f t="shared" si="53"/>
        <v>ILP</v>
      </c>
      <c r="K861" t="str">
        <f t="shared" si="54"/>
        <v>MDR</v>
      </c>
      <c r="L861" t="str">
        <f t="shared" si="55"/>
        <v>NGA</v>
      </c>
    </row>
    <row r="862" spans="1:12" x14ac:dyDescent="0.45">
      <c r="A862" s="5" t="str">
        <f t="shared" si="52"/>
        <v>ILPMDRNGA2025</v>
      </c>
      <c r="B862" t="s">
        <v>384</v>
      </c>
      <c r="C862" t="s">
        <v>388</v>
      </c>
      <c r="D862" t="s">
        <v>542</v>
      </c>
      <c r="E862" t="s">
        <v>505</v>
      </c>
      <c r="F862">
        <v>2025</v>
      </c>
      <c r="G862" t="s">
        <v>58</v>
      </c>
      <c r="H862" t="s">
        <v>68</v>
      </c>
      <c r="I862" s="1">
        <v>0.90752811509999998</v>
      </c>
      <c r="J862" t="str">
        <f t="shared" si="53"/>
        <v>ILP</v>
      </c>
      <c r="K862" t="str">
        <f t="shared" si="54"/>
        <v>MDR</v>
      </c>
      <c r="L862" t="str">
        <f t="shared" si="55"/>
        <v>NGA</v>
      </c>
    </row>
    <row r="863" spans="1:12" x14ac:dyDescent="0.45">
      <c r="A863" s="5" t="str">
        <f t="shared" si="52"/>
        <v>ILPMDRNGA2030</v>
      </c>
      <c r="B863" t="s">
        <v>384</v>
      </c>
      <c r="C863" t="s">
        <v>388</v>
      </c>
      <c r="D863" t="s">
        <v>542</v>
      </c>
      <c r="E863" t="s">
        <v>505</v>
      </c>
      <c r="F863">
        <v>2030</v>
      </c>
      <c r="G863" t="s">
        <v>58</v>
      </c>
      <c r="H863" t="s">
        <v>68</v>
      </c>
      <c r="I863" s="1">
        <v>0.93708097639999999</v>
      </c>
      <c r="J863" t="str">
        <f t="shared" si="53"/>
        <v>ILP</v>
      </c>
      <c r="K863" t="str">
        <f t="shared" si="54"/>
        <v>MDR</v>
      </c>
      <c r="L863" t="str">
        <f t="shared" si="55"/>
        <v>NGA</v>
      </c>
    </row>
    <row r="864" spans="1:12" x14ac:dyDescent="0.45">
      <c r="A864" s="5" t="str">
        <f t="shared" si="52"/>
        <v>ILPMDRNGA2035</v>
      </c>
      <c r="B864" t="s">
        <v>384</v>
      </c>
      <c r="C864" t="s">
        <v>388</v>
      </c>
      <c r="D864" t="s">
        <v>542</v>
      </c>
      <c r="E864" t="s">
        <v>505</v>
      </c>
      <c r="F864">
        <v>2035</v>
      </c>
      <c r="G864" t="s">
        <v>58</v>
      </c>
      <c r="H864" t="s">
        <v>68</v>
      </c>
      <c r="I864" s="1">
        <v>0.95563719810000003</v>
      </c>
      <c r="J864" t="str">
        <f t="shared" si="53"/>
        <v>ILP</v>
      </c>
      <c r="K864" t="str">
        <f t="shared" si="54"/>
        <v>MDR</v>
      </c>
      <c r="L864" t="str">
        <f t="shared" si="55"/>
        <v>NGA</v>
      </c>
    </row>
    <row r="865" spans="1:12" x14ac:dyDescent="0.45">
      <c r="A865" s="5" t="str">
        <f t="shared" si="52"/>
        <v>ILPMDRNGA2040</v>
      </c>
      <c r="B865" t="s">
        <v>384</v>
      </c>
      <c r="C865" t="s">
        <v>388</v>
      </c>
      <c r="D865" t="s">
        <v>542</v>
      </c>
      <c r="E865" t="s">
        <v>505</v>
      </c>
      <c r="F865">
        <v>2040</v>
      </c>
      <c r="G865" t="s">
        <v>58</v>
      </c>
      <c r="H865" t="s">
        <v>68</v>
      </c>
      <c r="I865" s="1">
        <v>0.95716726220000004</v>
      </c>
      <c r="J865" t="str">
        <f t="shared" si="53"/>
        <v>ILP</v>
      </c>
      <c r="K865" t="str">
        <f t="shared" si="54"/>
        <v>MDR</v>
      </c>
      <c r="L865" t="str">
        <f t="shared" si="55"/>
        <v>NGA</v>
      </c>
    </row>
    <row r="866" spans="1:12" x14ac:dyDescent="0.45">
      <c r="A866" s="5" t="str">
        <f t="shared" si="52"/>
        <v>ILPMDRNGA2045</v>
      </c>
      <c r="B866" t="s">
        <v>384</v>
      </c>
      <c r="C866" t="s">
        <v>388</v>
      </c>
      <c r="D866" t="s">
        <v>542</v>
      </c>
      <c r="E866" t="s">
        <v>505</v>
      </c>
      <c r="F866">
        <v>2045</v>
      </c>
      <c r="G866" t="s">
        <v>58</v>
      </c>
      <c r="H866" t="s">
        <v>68</v>
      </c>
      <c r="I866" s="1">
        <v>0.95399569480000002</v>
      </c>
      <c r="J866" t="str">
        <f t="shared" si="53"/>
        <v>ILP</v>
      </c>
      <c r="K866" t="str">
        <f t="shared" si="54"/>
        <v>MDR</v>
      </c>
      <c r="L866" t="str">
        <f t="shared" si="55"/>
        <v>NGA</v>
      </c>
    </row>
    <row r="867" spans="1:12" x14ac:dyDescent="0.45">
      <c r="A867" s="5" t="str">
        <f t="shared" si="52"/>
        <v>ILPMDRNGA2050</v>
      </c>
      <c r="B867" t="s">
        <v>384</v>
      </c>
      <c r="C867" t="s">
        <v>388</v>
      </c>
      <c r="D867" t="s">
        <v>542</v>
      </c>
      <c r="E867" t="s">
        <v>505</v>
      </c>
      <c r="F867">
        <v>2050</v>
      </c>
      <c r="G867" t="s">
        <v>58</v>
      </c>
      <c r="H867" t="s">
        <v>68</v>
      </c>
      <c r="I867" s="1">
        <v>0.94716337799999994</v>
      </c>
      <c r="J867" t="str">
        <f t="shared" si="53"/>
        <v>ILP</v>
      </c>
      <c r="K867" t="str">
        <f t="shared" si="54"/>
        <v>MDR</v>
      </c>
      <c r="L867" t="str">
        <f t="shared" si="55"/>
        <v>NGA</v>
      </c>
    </row>
    <row r="868" spans="1:12" x14ac:dyDescent="0.45">
      <c r="A868" s="5" t="str">
        <f t="shared" si="52"/>
        <v>ILPMDRNGA2055</v>
      </c>
      <c r="B868" t="s">
        <v>384</v>
      </c>
      <c r="C868" t="s">
        <v>388</v>
      </c>
      <c r="D868" t="s">
        <v>542</v>
      </c>
      <c r="E868" t="s">
        <v>505</v>
      </c>
      <c r="F868">
        <v>2055</v>
      </c>
      <c r="G868" t="s">
        <v>58</v>
      </c>
      <c r="H868" t="s">
        <v>68</v>
      </c>
      <c r="I868" s="1">
        <v>0.94220863030000002</v>
      </c>
      <c r="J868" t="str">
        <f t="shared" si="53"/>
        <v>ILP</v>
      </c>
      <c r="K868" t="str">
        <f t="shared" si="54"/>
        <v>MDR</v>
      </c>
      <c r="L868" t="str">
        <f t="shared" si="55"/>
        <v>NGA</v>
      </c>
    </row>
    <row r="869" spans="1:12" x14ac:dyDescent="0.45">
      <c r="A869" s="5" t="str">
        <f t="shared" si="52"/>
        <v>ACT_COSTIOISTMOIL2010</v>
      </c>
      <c r="B869" t="s">
        <v>384</v>
      </c>
      <c r="C869" t="s">
        <v>67</v>
      </c>
      <c r="D869" t="s">
        <v>543</v>
      </c>
      <c r="E869" t="s">
        <v>497</v>
      </c>
      <c r="F869">
        <v>2010</v>
      </c>
      <c r="G869" t="s">
        <v>395</v>
      </c>
      <c r="H869" t="s">
        <v>387</v>
      </c>
      <c r="I869" s="1">
        <v>7.0326835999999998E-3</v>
      </c>
      <c r="J869" t="str">
        <f t="shared" si="53"/>
        <v>IOI</v>
      </c>
      <c r="K869" t="str">
        <f t="shared" si="54"/>
        <v>STM</v>
      </c>
      <c r="L869" t="str">
        <f t="shared" si="55"/>
        <v>OIL</v>
      </c>
    </row>
    <row r="870" spans="1:12" x14ac:dyDescent="0.45">
      <c r="A870" s="5" t="str">
        <f t="shared" si="52"/>
        <v>ACT_COSTIOISTMOIL2015</v>
      </c>
      <c r="B870" t="s">
        <v>384</v>
      </c>
      <c r="C870" t="s">
        <v>67</v>
      </c>
      <c r="D870" t="s">
        <v>543</v>
      </c>
      <c r="E870" t="s">
        <v>497</v>
      </c>
      <c r="F870">
        <v>2015</v>
      </c>
      <c r="G870" t="s">
        <v>395</v>
      </c>
      <c r="H870" t="s">
        <v>387</v>
      </c>
      <c r="I870" s="1">
        <v>7.0326835999999998E-3</v>
      </c>
      <c r="J870" t="str">
        <f t="shared" si="53"/>
        <v>IOI</v>
      </c>
      <c r="K870" t="str">
        <f t="shared" si="54"/>
        <v>STM</v>
      </c>
      <c r="L870" t="str">
        <f t="shared" si="55"/>
        <v>OIL</v>
      </c>
    </row>
    <row r="871" spans="1:12" x14ac:dyDescent="0.45">
      <c r="A871" s="5" t="str">
        <f t="shared" si="52"/>
        <v>ACT_COSTIOISTMOIL2055</v>
      </c>
      <c r="B871" t="s">
        <v>384</v>
      </c>
      <c r="C871" t="s">
        <v>67</v>
      </c>
      <c r="D871" t="s">
        <v>543</v>
      </c>
      <c r="E871" t="s">
        <v>497</v>
      </c>
      <c r="F871">
        <v>2055</v>
      </c>
      <c r="G871" t="s">
        <v>395</v>
      </c>
      <c r="H871" t="s">
        <v>387</v>
      </c>
      <c r="I871" s="1">
        <v>7.0326835999999998E-3</v>
      </c>
      <c r="J871" t="str">
        <f t="shared" si="53"/>
        <v>IOI</v>
      </c>
      <c r="K871" t="str">
        <f t="shared" si="54"/>
        <v>STM</v>
      </c>
      <c r="L871" t="str">
        <f t="shared" si="55"/>
        <v>OIL</v>
      </c>
    </row>
    <row r="872" spans="1:12" x14ac:dyDescent="0.45">
      <c r="A872" s="5" t="str">
        <f t="shared" si="52"/>
        <v>NCAP_COSTIOISTMOIL2010</v>
      </c>
      <c r="B872" t="s">
        <v>384</v>
      </c>
      <c r="C872" t="s">
        <v>69</v>
      </c>
      <c r="D872" t="s">
        <v>543</v>
      </c>
      <c r="E872" t="s">
        <v>497</v>
      </c>
      <c r="F872">
        <v>2010</v>
      </c>
      <c r="G872" t="s">
        <v>395</v>
      </c>
      <c r="H872" t="s">
        <v>387</v>
      </c>
      <c r="I872" s="1">
        <v>3.6066050195999999</v>
      </c>
      <c r="J872" t="str">
        <f t="shared" si="53"/>
        <v>IOI</v>
      </c>
      <c r="K872" t="str">
        <f t="shared" si="54"/>
        <v>STM</v>
      </c>
      <c r="L872" t="str">
        <f t="shared" si="55"/>
        <v>OIL</v>
      </c>
    </row>
    <row r="873" spans="1:12" x14ac:dyDescent="0.45">
      <c r="A873" s="5" t="str">
        <f t="shared" si="52"/>
        <v>NCAP_FOMIOISTMOIL2010</v>
      </c>
      <c r="B873" t="s">
        <v>384</v>
      </c>
      <c r="C873" t="s">
        <v>70</v>
      </c>
      <c r="D873" t="s">
        <v>543</v>
      </c>
      <c r="E873" t="s">
        <v>497</v>
      </c>
      <c r="F873">
        <v>2010</v>
      </c>
      <c r="G873" t="s">
        <v>395</v>
      </c>
      <c r="H873" t="s">
        <v>387</v>
      </c>
      <c r="I873" s="1">
        <v>0.65384858769999998</v>
      </c>
      <c r="J873" t="str">
        <f t="shared" si="53"/>
        <v>IOI</v>
      </c>
      <c r="K873" t="str">
        <f t="shared" si="54"/>
        <v>STM</v>
      </c>
      <c r="L873" t="str">
        <f t="shared" si="55"/>
        <v>OIL</v>
      </c>
    </row>
    <row r="874" spans="1:12" x14ac:dyDescent="0.45">
      <c r="A874" s="5" t="str">
        <f t="shared" si="52"/>
        <v>NCAP_TLIFEIOISTMOIL2010</v>
      </c>
      <c r="B874" t="s">
        <v>384</v>
      </c>
      <c r="C874" t="s">
        <v>71</v>
      </c>
      <c r="D874" t="s">
        <v>543</v>
      </c>
      <c r="E874" t="s">
        <v>497</v>
      </c>
      <c r="F874">
        <v>2010</v>
      </c>
      <c r="G874" t="s">
        <v>395</v>
      </c>
      <c r="H874" t="s">
        <v>68</v>
      </c>
      <c r="I874" s="1">
        <v>50</v>
      </c>
      <c r="J874" t="str">
        <f t="shared" si="53"/>
        <v>IOI</v>
      </c>
      <c r="K874" t="str">
        <f t="shared" si="54"/>
        <v>STM</v>
      </c>
      <c r="L874" t="str">
        <f t="shared" si="55"/>
        <v>OIL</v>
      </c>
    </row>
    <row r="875" spans="1:12" x14ac:dyDescent="0.45">
      <c r="A875" s="5" t="str">
        <f t="shared" si="52"/>
        <v>IOISTMOIL2010</v>
      </c>
      <c r="B875" t="s">
        <v>384</v>
      </c>
      <c r="C875" t="s">
        <v>388</v>
      </c>
      <c r="D875" t="s">
        <v>543</v>
      </c>
      <c r="E875" t="s">
        <v>497</v>
      </c>
      <c r="F875">
        <v>2010</v>
      </c>
      <c r="G875" t="s">
        <v>395</v>
      </c>
      <c r="H875" t="s">
        <v>68</v>
      </c>
      <c r="I875" s="1">
        <v>1.6420361247999999</v>
      </c>
      <c r="J875" t="str">
        <f t="shared" si="53"/>
        <v>IOI</v>
      </c>
      <c r="K875" t="str">
        <f t="shared" si="54"/>
        <v>STM</v>
      </c>
      <c r="L875" t="str">
        <f t="shared" si="55"/>
        <v>OIL</v>
      </c>
    </row>
    <row r="876" spans="1:12" x14ac:dyDescent="0.45">
      <c r="A876" s="5" t="str">
        <f t="shared" si="52"/>
        <v>ACT_COSTIOIOTHBIO2010</v>
      </c>
      <c r="B876" t="s">
        <v>384</v>
      </c>
      <c r="C876" t="s">
        <v>67</v>
      </c>
      <c r="D876" t="s">
        <v>544</v>
      </c>
      <c r="E876" t="s">
        <v>438</v>
      </c>
      <c r="F876">
        <v>2010</v>
      </c>
      <c r="G876" t="s">
        <v>55</v>
      </c>
      <c r="H876" t="s">
        <v>387</v>
      </c>
      <c r="I876" s="1">
        <v>1.7719879999999999E-3</v>
      </c>
      <c r="J876" t="str">
        <f t="shared" si="53"/>
        <v>IOI</v>
      </c>
      <c r="K876" t="str">
        <f t="shared" si="54"/>
        <v>OTH</v>
      </c>
      <c r="L876" t="str">
        <f t="shared" si="55"/>
        <v>BIO</v>
      </c>
    </row>
    <row r="877" spans="1:12" x14ac:dyDescent="0.45">
      <c r="A877" s="5" t="str">
        <f t="shared" si="52"/>
        <v>ACT_COSTIOIOTHBIO2015</v>
      </c>
      <c r="B877" t="s">
        <v>384</v>
      </c>
      <c r="C877" t="s">
        <v>67</v>
      </c>
      <c r="D877" t="s">
        <v>544</v>
      </c>
      <c r="E877" t="s">
        <v>438</v>
      </c>
      <c r="F877">
        <v>2015</v>
      </c>
      <c r="G877" t="s">
        <v>55</v>
      </c>
      <c r="H877" t="s">
        <v>387</v>
      </c>
      <c r="I877" s="1">
        <v>6.8067014999999998E-3</v>
      </c>
      <c r="J877" t="str">
        <f t="shared" si="53"/>
        <v>IOI</v>
      </c>
      <c r="K877" t="str">
        <f t="shared" si="54"/>
        <v>OTH</v>
      </c>
      <c r="L877" t="str">
        <f t="shared" si="55"/>
        <v>BIO</v>
      </c>
    </row>
    <row r="878" spans="1:12" x14ac:dyDescent="0.45">
      <c r="A878" s="5" t="str">
        <f t="shared" si="52"/>
        <v>ACT_COSTIOIOTHBIO2055</v>
      </c>
      <c r="B878" t="s">
        <v>384</v>
      </c>
      <c r="C878" t="s">
        <v>67</v>
      </c>
      <c r="D878" t="s">
        <v>544</v>
      </c>
      <c r="E878" t="s">
        <v>438</v>
      </c>
      <c r="F878">
        <v>2055</v>
      </c>
      <c r="G878" t="s">
        <v>55</v>
      </c>
      <c r="H878" t="s">
        <v>387</v>
      </c>
      <c r="I878" s="1">
        <v>6.8067014999999998E-3</v>
      </c>
      <c r="J878" t="str">
        <f t="shared" si="53"/>
        <v>IOI</v>
      </c>
      <c r="K878" t="str">
        <f t="shared" si="54"/>
        <v>OTH</v>
      </c>
      <c r="L878" t="str">
        <f t="shared" si="55"/>
        <v>BIO</v>
      </c>
    </row>
    <row r="879" spans="1:12" x14ac:dyDescent="0.45">
      <c r="A879" s="5" t="str">
        <f t="shared" si="52"/>
        <v>NCAP_TLIFEIOIOTHBIO2010</v>
      </c>
      <c r="B879" t="s">
        <v>384</v>
      </c>
      <c r="C879" t="s">
        <v>71</v>
      </c>
      <c r="D879" t="s">
        <v>544</v>
      </c>
      <c r="E879" t="s">
        <v>438</v>
      </c>
      <c r="F879">
        <v>2010</v>
      </c>
      <c r="G879" t="s">
        <v>55</v>
      </c>
      <c r="H879" t="s">
        <v>68</v>
      </c>
      <c r="I879" s="1">
        <v>50</v>
      </c>
      <c r="J879" t="str">
        <f t="shared" si="53"/>
        <v>IOI</v>
      </c>
      <c r="K879" t="str">
        <f t="shared" si="54"/>
        <v>OTH</v>
      </c>
      <c r="L879" t="str">
        <f t="shared" si="55"/>
        <v>BIO</v>
      </c>
    </row>
    <row r="880" spans="1:12" x14ac:dyDescent="0.45">
      <c r="A880" s="5" t="str">
        <f t="shared" si="52"/>
        <v>IOIOTHBIO2010</v>
      </c>
      <c r="B880" t="s">
        <v>384</v>
      </c>
      <c r="C880" t="s">
        <v>388</v>
      </c>
      <c r="D880" t="s">
        <v>544</v>
      </c>
      <c r="E880" t="s">
        <v>438</v>
      </c>
      <c r="F880">
        <v>2010</v>
      </c>
      <c r="G880" t="s">
        <v>55</v>
      </c>
      <c r="H880" t="s">
        <v>68</v>
      </c>
      <c r="I880" s="1">
        <v>1.3537906137</v>
      </c>
      <c r="J880" t="str">
        <f t="shared" si="53"/>
        <v>IOI</v>
      </c>
      <c r="K880" t="str">
        <f t="shared" si="54"/>
        <v>OTH</v>
      </c>
      <c r="L880" t="str">
        <f t="shared" si="55"/>
        <v>BIO</v>
      </c>
    </row>
    <row r="881" spans="1:12" x14ac:dyDescent="0.45">
      <c r="A881" s="5" t="str">
        <f t="shared" si="52"/>
        <v>ACT_COSTIOIOTHBIO2010</v>
      </c>
      <c r="B881" t="s">
        <v>384</v>
      </c>
      <c r="C881" t="s">
        <v>67</v>
      </c>
      <c r="D881" t="s">
        <v>545</v>
      </c>
      <c r="E881" t="s">
        <v>438</v>
      </c>
      <c r="F881">
        <v>2010</v>
      </c>
      <c r="G881" t="s">
        <v>55</v>
      </c>
      <c r="H881" t="s">
        <v>387</v>
      </c>
      <c r="I881" s="1">
        <v>5.6755021999999999E-3</v>
      </c>
      <c r="J881" t="str">
        <f t="shared" si="53"/>
        <v>IOI</v>
      </c>
      <c r="K881" t="str">
        <f t="shared" si="54"/>
        <v>OTH</v>
      </c>
      <c r="L881" t="str">
        <f t="shared" si="55"/>
        <v>BIO</v>
      </c>
    </row>
    <row r="882" spans="1:12" x14ac:dyDescent="0.45">
      <c r="A882" s="5" t="str">
        <f t="shared" si="52"/>
        <v>ACT_COSTIOIOTHBIO2015</v>
      </c>
      <c r="B882" t="s">
        <v>384</v>
      </c>
      <c r="C882" t="s">
        <v>67</v>
      </c>
      <c r="D882" t="s">
        <v>545</v>
      </c>
      <c r="E882" t="s">
        <v>438</v>
      </c>
      <c r="F882">
        <v>2015</v>
      </c>
      <c r="G882" t="s">
        <v>55</v>
      </c>
      <c r="H882" t="s">
        <v>387</v>
      </c>
      <c r="I882" s="1">
        <v>1.53010896E-2</v>
      </c>
      <c r="J882" t="str">
        <f t="shared" si="53"/>
        <v>IOI</v>
      </c>
      <c r="K882" t="str">
        <f t="shared" si="54"/>
        <v>OTH</v>
      </c>
      <c r="L882" t="str">
        <f t="shared" si="55"/>
        <v>BIO</v>
      </c>
    </row>
    <row r="883" spans="1:12" x14ac:dyDescent="0.45">
      <c r="A883" s="5" t="str">
        <f t="shared" si="52"/>
        <v>ACT_COSTIOIOTHBIO2055</v>
      </c>
      <c r="B883" t="s">
        <v>384</v>
      </c>
      <c r="C883" t="s">
        <v>67</v>
      </c>
      <c r="D883" t="s">
        <v>545</v>
      </c>
      <c r="E883" t="s">
        <v>438</v>
      </c>
      <c r="F883">
        <v>2055</v>
      </c>
      <c r="G883" t="s">
        <v>55</v>
      </c>
      <c r="H883" t="s">
        <v>387</v>
      </c>
      <c r="I883" s="1">
        <v>1.53010896E-2</v>
      </c>
      <c r="J883" t="str">
        <f t="shared" si="53"/>
        <v>IOI</v>
      </c>
      <c r="K883" t="str">
        <f t="shared" si="54"/>
        <v>OTH</v>
      </c>
      <c r="L883" t="str">
        <f t="shared" si="55"/>
        <v>BIO</v>
      </c>
    </row>
    <row r="884" spans="1:12" x14ac:dyDescent="0.45">
      <c r="A884" s="5" t="str">
        <f t="shared" si="52"/>
        <v>NCAP_TLIFEIOIOTHBIO2010</v>
      </c>
      <c r="B884" t="s">
        <v>384</v>
      </c>
      <c r="C884" t="s">
        <v>71</v>
      </c>
      <c r="D884" t="s">
        <v>545</v>
      </c>
      <c r="E884" t="s">
        <v>438</v>
      </c>
      <c r="F884">
        <v>2010</v>
      </c>
      <c r="G884" t="s">
        <v>55</v>
      </c>
      <c r="H884" t="s">
        <v>68</v>
      </c>
      <c r="I884" s="1">
        <v>50</v>
      </c>
      <c r="J884" t="str">
        <f t="shared" si="53"/>
        <v>IOI</v>
      </c>
      <c r="K884" t="str">
        <f t="shared" si="54"/>
        <v>OTH</v>
      </c>
      <c r="L884" t="str">
        <f t="shared" si="55"/>
        <v>BIO</v>
      </c>
    </row>
    <row r="885" spans="1:12" x14ac:dyDescent="0.45">
      <c r="A885" s="5" t="str">
        <f t="shared" si="52"/>
        <v>IOIOTHBIO2010</v>
      </c>
      <c r="B885" t="s">
        <v>384</v>
      </c>
      <c r="C885" t="s">
        <v>388</v>
      </c>
      <c r="D885" t="s">
        <v>545</v>
      </c>
      <c r="E885" t="s">
        <v>438</v>
      </c>
      <c r="F885">
        <v>2010</v>
      </c>
      <c r="G885" t="s">
        <v>55</v>
      </c>
      <c r="H885" t="s">
        <v>68</v>
      </c>
      <c r="I885" s="1">
        <v>1.4118311450000001</v>
      </c>
      <c r="J885" t="str">
        <f t="shared" si="53"/>
        <v>IOI</v>
      </c>
      <c r="K885" t="str">
        <f t="shared" si="54"/>
        <v>OTH</v>
      </c>
      <c r="L885" t="str">
        <f t="shared" si="55"/>
        <v>BIO</v>
      </c>
    </row>
    <row r="886" spans="1:12" x14ac:dyDescent="0.45">
      <c r="A886" s="5" t="str">
        <f t="shared" si="52"/>
        <v>NCAP_COSTINMPRHCOA2010</v>
      </c>
      <c r="B886" t="s">
        <v>384</v>
      </c>
      <c r="C886" t="s">
        <v>69</v>
      </c>
      <c r="D886" t="s">
        <v>546</v>
      </c>
      <c r="E886" t="s">
        <v>510</v>
      </c>
      <c r="F886">
        <v>2010</v>
      </c>
      <c r="G886" t="s">
        <v>53</v>
      </c>
      <c r="H886" t="s">
        <v>387</v>
      </c>
      <c r="I886" s="1">
        <v>45.841269825399998</v>
      </c>
      <c r="J886" t="str">
        <f t="shared" si="53"/>
        <v>INM</v>
      </c>
      <c r="K886" t="str">
        <f t="shared" si="54"/>
        <v>PRH</v>
      </c>
      <c r="L886" t="str">
        <f t="shared" si="55"/>
        <v>COA</v>
      </c>
    </row>
    <row r="887" spans="1:12" x14ac:dyDescent="0.45">
      <c r="A887" s="5" t="str">
        <f t="shared" si="52"/>
        <v>NCAP_FOMINMPRHCOA2010</v>
      </c>
      <c r="B887" t="s">
        <v>384</v>
      </c>
      <c r="C887" t="s">
        <v>70</v>
      </c>
      <c r="D887" t="s">
        <v>546</v>
      </c>
      <c r="E887" t="s">
        <v>510</v>
      </c>
      <c r="F887">
        <v>2010</v>
      </c>
      <c r="G887" t="s">
        <v>53</v>
      </c>
      <c r="H887" t="s">
        <v>387</v>
      </c>
      <c r="I887" s="1">
        <v>4.1257142842999999</v>
      </c>
      <c r="J887" t="str">
        <f t="shared" si="53"/>
        <v>INM</v>
      </c>
      <c r="K887" t="str">
        <f t="shared" si="54"/>
        <v>PRH</v>
      </c>
      <c r="L887" t="str">
        <f t="shared" si="55"/>
        <v>COA</v>
      </c>
    </row>
    <row r="888" spans="1:12" x14ac:dyDescent="0.45">
      <c r="A888" s="5" t="str">
        <f t="shared" si="52"/>
        <v>NCAP_TLIFEINMPRHCOA2010</v>
      </c>
      <c r="B888" t="s">
        <v>384</v>
      </c>
      <c r="C888" t="s">
        <v>71</v>
      </c>
      <c r="D888" t="s">
        <v>546</v>
      </c>
      <c r="E888" t="s">
        <v>510</v>
      </c>
      <c r="F888">
        <v>2010</v>
      </c>
      <c r="G888" t="s">
        <v>53</v>
      </c>
      <c r="H888" t="s">
        <v>68</v>
      </c>
      <c r="I888" s="1">
        <v>30</v>
      </c>
      <c r="J888" t="str">
        <f t="shared" si="53"/>
        <v>INM</v>
      </c>
      <c r="K888" t="str">
        <f t="shared" si="54"/>
        <v>PRH</v>
      </c>
      <c r="L888" t="str">
        <f t="shared" si="55"/>
        <v>COA</v>
      </c>
    </row>
    <row r="889" spans="1:12" x14ac:dyDescent="0.45">
      <c r="A889" s="5" t="str">
        <f t="shared" si="52"/>
        <v>INMPRHCOA2010</v>
      </c>
      <c r="B889" t="s">
        <v>384</v>
      </c>
      <c r="C889" t="s">
        <v>388</v>
      </c>
      <c r="D889" t="s">
        <v>546</v>
      </c>
      <c r="E889" t="s">
        <v>510</v>
      </c>
      <c r="F889">
        <v>2010</v>
      </c>
      <c r="G889" t="s">
        <v>53</v>
      </c>
      <c r="H889" t="s">
        <v>68</v>
      </c>
      <c r="I889" s="1">
        <v>1</v>
      </c>
      <c r="J889" t="str">
        <f t="shared" si="53"/>
        <v>INM</v>
      </c>
      <c r="K889" t="str">
        <f t="shared" si="54"/>
        <v>PRH</v>
      </c>
      <c r="L889" t="str">
        <f t="shared" si="55"/>
        <v>COA</v>
      </c>
    </row>
    <row r="890" spans="1:12" x14ac:dyDescent="0.45">
      <c r="A890" s="5" t="str">
        <f t="shared" si="52"/>
        <v>INMPRHCOA2011</v>
      </c>
      <c r="B890" t="s">
        <v>384</v>
      </c>
      <c r="C890" t="s">
        <v>388</v>
      </c>
      <c r="D890" t="s">
        <v>546</v>
      </c>
      <c r="E890" t="s">
        <v>510</v>
      </c>
      <c r="F890">
        <v>2011</v>
      </c>
      <c r="G890" t="s">
        <v>53</v>
      </c>
      <c r="H890" t="s">
        <v>68</v>
      </c>
      <c r="I890" s="1">
        <v>1</v>
      </c>
      <c r="J890" t="str">
        <f t="shared" si="53"/>
        <v>INM</v>
      </c>
      <c r="K890" t="str">
        <f t="shared" si="54"/>
        <v>PRH</v>
      </c>
      <c r="L890" t="str">
        <f t="shared" si="55"/>
        <v>COA</v>
      </c>
    </row>
    <row r="891" spans="1:12" x14ac:dyDescent="0.45">
      <c r="A891" s="5" t="str">
        <f t="shared" si="52"/>
        <v>INMPRHCOA2015</v>
      </c>
      <c r="B891" t="s">
        <v>384</v>
      </c>
      <c r="C891" t="s">
        <v>388</v>
      </c>
      <c r="D891" t="s">
        <v>546</v>
      </c>
      <c r="E891" t="s">
        <v>510</v>
      </c>
      <c r="F891">
        <v>2015</v>
      </c>
      <c r="G891" t="s">
        <v>53</v>
      </c>
      <c r="H891" t="s">
        <v>68</v>
      </c>
      <c r="I891" s="1">
        <v>1</v>
      </c>
      <c r="J891" t="str">
        <f t="shared" si="53"/>
        <v>INM</v>
      </c>
      <c r="K891" t="str">
        <f t="shared" si="54"/>
        <v>PRH</v>
      </c>
      <c r="L891" t="str">
        <f t="shared" si="55"/>
        <v>COA</v>
      </c>
    </row>
    <row r="892" spans="1:12" x14ac:dyDescent="0.45">
      <c r="A892" s="5" t="str">
        <f t="shared" si="52"/>
        <v>INMPRHCOA2020</v>
      </c>
      <c r="B892" t="s">
        <v>384</v>
      </c>
      <c r="C892" t="s">
        <v>388</v>
      </c>
      <c r="D892" t="s">
        <v>546</v>
      </c>
      <c r="E892" t="s">
        <v>510</v>
      </c>
      <c r="F892">
        <v>2020</v>
      </c>
      <c r="G892" t="s">
        <v>53</v>
      </c>
      <c r="H892" t="s">
        <v>68</v>
      </c>
      <c r="I892" s="1">
        <v>1.2112487276999999</v>
      </c>
      <c r="J892" t="str">
        <f t="shared" si="53"/>
        <v>INM</v>
      </c>
      <c r="K892" t="str">
        <f t="shared" si="54"/>
        <v>PRH</v>
      </c>
      <c r="L892" t="str">
        <f t="shared" si="55"/>
        <v>COA</v>
      </c>
    </row>
    <row r="893" spans="1:12" x14ac:dyDescent="0.45">
      <c r="A893" s="5" t="str">
        <f t="shared" si="52"/>
        <v>INMPRHCOA2025</v>
      </c>
      <c r="B893" t="s">
        <v>384</v>
      </c>
      <c r="C893" t="s">
        <v>388</v>
      </c>
      <c r="D893" t="s">
        <v>546</v>
      </c>
      <c r="E893" t="s">
        <v>510</v>
      </c>
      <c r="F893">
        <v>2025</v>
      </c>
      <c r="G893" t="s">
        <v>53</v>
      </c>
      <c r="H893" t="s">
        <v>68</v>
      </c>
      <c r="I893" s="1">
        <v>1.1560112273000001</v>
      </c>
      <c r="J893" t="str">
        <f t="shared" si="53"/>
        <v>INM</v>
      </c>
      <c r="K893" t="str">
        <f t="shared" si="54"/>
        <v>PRH</v>
      </c>
      <c r="L893" t="str">
        <f t="shared" si="55"/>
        <v>COA</v>
      </c>
    </row>
    <row r="894" spans="1:12" x14ac:dyDescent="0.45">
      <c r="A894" s="5" t="str">
        <f t="shared" si="52"/>
        <v>INMPRHCOA2030</v>
      </c>
      <c r="B894" t="s">
        <v>384</v>
      </c>
      <c r="C894" t="s">
        <v>388</v>
      </c>
      <c r="D894" t="s">
        <v>546</v>
      </c>
      <c r="E894" t="s">
        <v>510</v>
      </c>
      <c r="F894">
        <v>2030</v>
      </c>
      <c r="G894" t="s">
        <v>53</v>
      </c>
      <c r="H894" t="s">
        <v>68</v>
      </c>
      <c r="I894" s="1">
        <v>1.0800508733</v>
      </c>
      <c r="J894" t="str">
        <f t="shared" si="53"/>
        <v>INM</v>
      </c>
      <c r="K894" t="str">
        <f t="shared" si="54"/>
        <v>PRH</v>
      </c>
      <c r="L894" t="str">
        <f t="shared" si="55"/>
        <v>COA</v>
      </c>
    </row>
    <row r="895" spans="1:12" x14ac:dyDescent="0.45">
      <c r="A895" s="5" t="str">
        <f t="shared" si="52"/>
        <v>INMPRHCOA2035</v>
      </c>
      <c r="B895" t="s">
        <v>384</v>
      </c>
      <c r="C895" t="s">
        <v>388</v>
      </c>
      <c r="D895" t="s">
        <v>546</v>
      </c>
      <c r="E895" t="s">
        <v>510</v>
      </c>
      <c r="F895">
        <v>2035</v>
      </c>
      <c r="G895" t="s">
        <v>53</v>
      </c>
      <c r="H895" t="s">
        <v>68</v>
      </c>
      <c r="I895" s="1">
        <v>0.93974170099999998</v>
      </c>
      <c r="J895" t="str">
        <f t="shared" si="53"/>
        <v>INM</v>
      </c>
      <c r="K895" t="str">
        <f t="shared" si="54"/>
        <v>PRH</v>
      </c>
      <c r="L895" t="str">
        <f t="shared" si="55"/>
        <v>COA</v>
      </c>
    </row>
    <row r="896" spans="1:12" x14ac:dyDescent="0.45">
      <c r="A896" s="5" t="str">
        <f t="shared" si="52"/>
        <v>INMPRHCOA2040</v>
      </c>
      <c r="B896" t="s">
        <v>384</v>
      </c>
      <c r="C896" t="s">
        <v>388</v>
      </c>
      <c r="D896" t="s">
        <v>546</v>
      </c>
      <c r="E896" t="s">
        <v>510</v>
      </c>
      <c r="F896">
        <v>2040</v>
      </c>
      <c r="G896" t="s">
        <v>53</v>
      </c>
      <c r="H896" t="s">
        <v>68</v>
      </c>
      <c r="I896" s="1">
        <v>0.92310028079999995</v>
      </c>
      <c r="J896" t="str">
        <f t="shared" si="53"/>
        <v>INM</v>
      </c>
      <c r="K896" t="str">
        <f t="shared" si="54"/>
        <v>PRH</v>
      </c>
      <c r="L896" t="str">
        <f t="shared" si="55"/>
        <v>COA</v>
      </c>
    </row>
    <row r="897" spans="1:12" x14ac:dyDescent="0.45">
      <c r="A897" s="5" t="str">
        <f t="shared" si="52"/>
        <v>INMPRHCOA2045</v>
      </c>
      <c r="B897" t="s">
        <v>384</v>
      </c>
      <c r="C897" t="s">
        <v>388</v>
      </c>
      <c r="D897" t="s">
        <v>546</v>
      </c>
      <c r="E897" t="s">
        <v>510</v>
      </c>
      <c r="F897">
        <v>2045</v>
      </c>
      <c r="G897" t="s">
        <v>53</v>
      </c>
      <c r="H897" t="s">
        <v>68</v>
      </c>
      <c r="I897" s="1">
        <v>0.89658459349999997</v>
      </c>
      <c r="J897" t="str">
        <f t="shared" si="53"/>
        <v>INM</v>
      </c>
      <c r="K897" t="str">
        <f t="shared" si="54"/>
        <v>PRH</v>
      </c>
      <c r="L897" t="str">
        <f t="shared" si="55"/>
        <v>COA</v>
      </c>
    </row>
    <row r="898" spans="1:12" x14ac:dyDescent="0.45">
      <c r="A898" s="5" t="str">
        <f t="shared" si="52"/>
        <v>INMPRHCOA2050</v>
      </c>
      <c r="B898" t="s">
        <v>384</v>
      </c>
      <c r="C898" t="s">
        <v>388</v>
      </c>
      <c r="D898" t="s">
        <v>546</v>
      </c>
      <c r="E898" t="s">
        <v>510</v>
      </c>
      <c r="F898">
        <v>2050</v>
      </c>
      <c r="G898" t="s">
        <v>53</v>
      </c>
      <c r="H898" t="s">
        <v>68</v>
      </c>
      <c r="I898" s="1">
        <v>0.87602143160000001</v>
      </c>
      <c r="J898" t="str">
        <f t="shared" si="53"/>
        <v>INM</v>
      </c>
      <c r="K898" t="str">
        <f t="shared" si="54"/>
        <v>PRH</v>
      </c>
      <c r="L898" t="str">
        <f t="shared" si="55"/>
        <v>COA</v>
      </c>
    </row>
    <row r="899" spans="1:12" x14ac:dyDescent="0.45">
      <c r="A899" s="5" t="str">
        <f t="shared" ref="A899:A962" si="56">IF(C899="VDA_FLOP","",C899)&amp;J899&amp;K899&amp;L899&amp;F899</f>
        <v>INMPRHCOA2055</v>
      </c>
      <c r="B899" t="s">
        <v>384</v>
      </c>
      <c r="C899" t="s">
        <v>388</v>
      </c>
      <c r="D899" t="s">
        <v>546</v>
      </c>
      <c r="E899" t="s">
        <v>510</v>
      </c>
      <c r="F899">
        <v>2055</v>
      </c>
      <c r="G899" t="s">
        <v>53</v>
      </c>
      <c r="H899" t="s">
        <v>68</v>
      </c>
      <c r="I899" s="1">
        <v>0.85336828840000001</v>
      </c>
      <c r="J899" t="str">
        <f t="shared" ref="J899:J962" si="57">VLOOKUP(LEFT(E899,3),$U$2:$V$9,2,FALSE)</f>
        <v>INM</v>
      </c>
      <c r="K899" t="str">
        <f t="shared" ref="K899:K962" si="58">VLOOKUP(RIGHT(E899,3),$R$2:$S$9,2,FALSE)</f>
        <v>PRH</v>
      </c>
      <c r="L899" t="str">
        <f t="shared" ref="L899:L962" si="59">IFERROR(VLOOKUP(G899,$O$2:$P$34,2,FALSE),"")</f>
        <v>COA</v>
      </c>
    </row>
    <row r="900" spans="1:12" x14ac:dyDescent="0.45">
      <c r="A900" s="5" t="str">
        <f t="shared" si="56"/>
        <v>NCAP_TLIFEILPOTHNGA2010</v>
      </c>
      <c r="B900" t="s">
        <v>384</v>
      </c>
      <c r="C900" t="s">
        <v>71</v>
      </c>
      <c r="D900" t="s">
        <v>547</v>
      </c>
      <c r="E900" t="s">
        <v>386</v>
      </c>
      <c r="F900">
        <v>2010</v>
      </c>
      <c r="G900" t="s">
        <v>58</v>
      </c>
      <c r="H900" t="s">
        <v>68</v>
      </c>
      <c r="I900" s="1">
        <v>50</v>
      </c>
      <c r="J900" t="str">
        <f t="shared" si="57"/>
        <v>ILP</v>
      </c>
      <c r="K900" t="str">
        <f t="shared" si="58"/>
        <v>OTH</v>
      </c>
      <c r="L900" t="str">
        <f t="shared" si="59"/>
        <v>NGA</v>
      </c>
    </row>
    <row r="901" spans="1:12" x14ac:dyDescent="0.45">
      <c r="A901" s="5" t="str">
        <f t="shared" si="56"/>
        <v>ILPOTHNGA2010</v>
      </c>
      <c r="B901" t="s">
        <v>384</v>
      </c>
      <c r="C901" t="s">
        <v>388</v>
      </c>
      <c r="D901" t="s">
        <v>547</v>
      </c>
      <c r="E901" t="s">
        <v>386</v>
      </c>
      <c r="F901">
        <v>2010</v>
      </c>
      <c r="G901" t="s">
        <v>58</v>
      </c>
      <c r="H901" t="s">
        <v>68</v>
      </c>
      <c r="I901" s="1">
        <v>1</v>
      </c>
      <c r="J901" t="str">
        <f t="shared" si="57"/>
        <v>ILP</v>
      </c>
      <c r="K901" t="str">
        <f t="shared" si="58"/>
        <v>OTH</v>
      </c>
      <c r="L901" t="str">
        <f t="shared" si="59"/>
        <v>NGA</v>
      </c>
    </row>
    <row r="902" spans="1:12" x14ac:dyDescent="0.45">
      <c r="A902" s="5" t="str">
        <f t="shared" si="56"/>
        <v>ILPOTHNGA2011</v>
      </c>
      <c r="B902" t="s">
        <v>384</v>
      </c>
      <c r="C902" t="s">
        <v>388</v>
      </c>
      <c r="D902" t="s">
        <v>547</v>
      </c>
      <c r="E902" t="s">
        <v>386</v>
      </c>
      <c r="F902">
        <v>2011</v>
      </c>
      <c r="G902" t="s">
        <v>58</v>
      </c>
      <c r="H902" t="s">
        <v>68</v>
      </c>
      <c r="I902" s="1">
        <v>1</v>
      </c>
      <c r="J902" t="str">
        <f t="shared" si="57"/>
        <v>ILP</v>
      </c>
      <c r="K902" t="str">
        <f t="shared" si="58"/>
        <v>OTH</v>
      </c>
      <c r="L902" t="str">
        <f t="shared" si="59"/>
        <v>NGA</v>
      </c>
    </row>
    <row r="903" spans="1:12" x14ac:dyDescent="0.45">
      <c r="A903" s="5" t="str">
        <f t="shared" si="56"/>
        <v>ILPOTHNGA2015</v>
      </c>
      <c r="B903" t="s">
        <v>384</v>
      </c>
      <c r="C903" t="s">
        <v>388</v>
      </c>
      <c r="D903" t="s">
        <v>547</v>
      </c>
      <c r="E903" t="s">
        <v>386</v>
      </c>
      <c r="F903">
        <v>2015</v>
      </c>
      <c r="G903" t="s">
        <v>58</v>
      </c>
      <c r="H903" t="s">
        <v>68</v>
      </c>
      <c r="I903" s="1">
        <v>1</v>
      </c>
      <c r="J903" t="str">
        <f t="shared" si="57"/>
        <v>ILP</v>
      </c>
      <c r="K903" t="str">
        <f t="shared" si="58"/>
        <v>OTH</v>
      </c>
      <c r="L903" t="str">
        <f t="shared" si="59"/>
        <v>NGA</v>
      </c>
    </row>
    <row r="904" spans="1:12" x14ac:dyDescent="0.45">
      <c r="A904" s="5" t="str">
        <f t="shared" si="56"/>
        <v>ILPOTHNGA2020</v>
      </c>
      <c r="B904" t="s">
        <v>384</v>
      </c>
      <c r="C904" t="s">
        <v>388</v>
      </c>
      <c r="D904" t="s">
        <v>547</v>
      </c>
      <c r="E904" t="s">
        <v>386</v>
      </c>
      <c r="F904">
        <v>2020</v>
      </c>
      <c r="G904" t="s">
        <v>58</v>
      </c>
      <c r="H904" t="s">
        <v>68</v>
      </c>
      <c r="I904" s="1">
        <v>0.88335795979999998</v>
      </c>
      <c r="J904" t="str">
        <f t="shared" si="57"/>
        <v>ILP</v>
      </c>
      <c r="K904" t="str">
        <f t="shared" si="58"/>
        <v>OTH</v>
      </c>
      <c r="L904" t="str">
        <f t="shared" si="59"/>
        <v>NGA</v>
      </c>
    </row>
    <row r="905" spans="1:12" x14ac:dyDescent="0.45">
      <c r="A905" s="5" t="str">
        <f t="shared" si="56"/>
        <v>ILPOTHNGA2025</v>
      </c>
      <c r="B905" t="s">
        <v>384</v>
      </c>
      <c r="C905" t="s">
        <v>388</v>
      </c>
      <c r="D905" t="s">
        <v>547</v>
      </c>
      <c r="E905" t="s">
        <v>386</v>
      </c>
      <c r="F905">
        <v>2025</v>
      </c>
      <c r="G905" t="s">
        <v>58</v>
      </c>
      <c r="H905" t="s">
        <v>68</v>
      </c>
      <c r="I905" s="1">
        <v>0.90752811509999998</v>
      </c>
      <c r="J905" t="str">
        <f t="shared" si="57"/>
        <v>ILP</v>
      </c>
      <c r="K905" t="str">
        <f t="shared" si="58"/>
        <v>OTH</v>
      </c>
      <c r="L905" t="str">
        <f t="shared" si="59"/>
        <v>NGA</v>
      </c>
    </row>
    <row r="906" spans="1:12" x14ac:dyDescent="0.45">
      <c r="A906" s="5" t="str">
        <f t="shared" si="56"/>
        <v>ILPOTHNGA2030</v>
      </c>
      <c r="B906" t="s">
        <v>384</v>
      </c>
      <c r="C906" t="s">
        <v>388</v>
      </c>
      <c r="D906" t="s">
        <v>547</v>
      </c>
      <c r="E906" t="s">
        <v>386</v>
      </c>
      <c r="F906">
        <v>2030</v>
      </c>
      <c r="G906" t="s">
        <v>58</v>
      </c>
      <c r="H906" t="s">
        <v>68</v>
      </c>
      <c r="I906" s="1">
        <v>0.93708097639999999</v>
      </c>
      <c r="J906" t="str">
        <f t="shared" si="57"/>
        <v>ILP</v>
      </c>
      <c r="K906" t="str">
        <f t="shared" si="58"/>
        <v>OTH</v>
      </c>
      <c r="L906" t="str">
        <f t="shared" si="59"/>
        <v>NGA</v>
      </c>
    </row>
    <row r="907" spans="1:12" x14ac:dyDescent="0.45">
      <c r="A907" s="5" t="str">
        <f t="shared" si="56"/>
        <v>ILPOTHNGA2035</v>
      </c>
      <c r="B907" t="s">
        <v>384</v>
      </c>
      <c r="C907" t="s">
        <v>388</v>
      </c>
      <c r="D907" t="s">
        <v>547</v>
      </c>
      <c r="E907" t="s">
        <v>386</v>
      </c>
      <c r="F907">
        <v>2035</v>
      </c>
      <c r="G907" t="s">
        <v>58</v>
      </c>
      <c r="H907" t="s">
        <v>68</v>
      </c>
      <c r="I907" s="1">
        <v>0.95563719810000003</v>
      </c>
      <c r="J907" t="str">
        <f t="shared" si="57"/>
        <v>ILP</v>
      </c>
      <c r="K907" t="str">
        <f t="shared" si="58"/>
        <v>OTH</v>
      </c>
      <c r="L907" t="str">
        <f t="shared" si="59"/>
        <v>NGA</v>
      </c>
    </row>
    <row r="908" spans="1:12" x14ac:dyDescent="0.45">
      <c r="A908" s="5" t="str">
        <f t="shared" si="56"/>
        <v>ILPOTHNGA2040</v>
      </c>
      <c r="B908" t="s">
        <v>384</v>
      </c>
      <c r="C908" t="s">
        <v>388</v>
      </c>
      <c r="D908" t="s">
        <v>547</v>
      </c>
      <c r="E908" t="s">
        <v>386</v>
      </c>
      <c r="F908">
        <v>2040</v>
      </c>
      <c r="G908" t="s">
        <v>58</v>
      </c>
      <c r="H908" t="s">
        <v>68</v>
      </c>
      <c r="I908" s="1">
        <v>0.95716726220000004</v>
      </c>
      <c r="J908" t="str">
        <f t="shared" si="57"/>
        <v>ILP</v>
      </c>
      <c r="K908" t="str">
        <f t="shared" si="58"/>
        <v>OTH</v>
      </c>
      <c r="L908" t="str">
        <f t="shared" si="59"/>
        <v>NGA</v>
      </c>
    </row>
    <row r="909" spans="1:12" x14ac:dyDescent="0.45">
      <c r="A909" s="5" t="str">
        <f t="shared" si="56"/>
        <v>ILPOTHNGA2045</v>
      </c>
      <c r="B909" t="s">
        <v>384</v>
      </c>
      <c r="C909" t="s">
        <v>388</v>
      </c>
      <c r="D909" t="s">
        <v>547</v>
      </c>
      <c r="E909" t="s">
        <v>386</v>
      </c>
      <c r="F909">
        <v>2045</v>
      </c>
      <c r="G909" t="s">
        <v>58</v>
      </c>
      <c r="H909" t="s">
        <v>68</v>
      </c>
      <c r="I909" s="1">
        <v>0.95399569480000002</v>
      </c>
      <c r="J909" t="str">
        <f t="shared" si="57"/>
        <v>ILP</v>
      </c>
      <c r="K909" t="str">
        <f t="shared" si="58"/>
        <v>OTH</v>
      </c>
      <c r="L909" t="str">
        <f t="shared" si="59"/>
        <v>NGA</v>
      </c>
    </row>
    <row r="910" spans="1:12" x14ac:dyDescent="0.45">
      <c r="A910" s="5" t="str">
        <f t="shared" si="56"/>
        <v>ILPOTHNGA2050</v>
      </c>
      <c r="B910" t="s">
        <v>384</v>
      </c>
      <c r="C910" t="s">
        <v>388</v>
      </c>
      <c r="D910" t="s">
        <v>547</v>
      </c>
      <c r="E910" t="s">
        <v>386</v>
      </c>
      <c r="F910">
        <v>2050</v>
      </c>
      <c r="G910" t="s">
        <v>58</v>
      </c>
      <c r="H910" t="s">
        <v>68</v>
      </c>
      <c r="I910" s="1">
        <v>0.94716337799999994</v>
      </c>
      <c r="J910" t="str">
        <f t="shared" si="57"/>
        <v>ILP</v>
      </c>
      <c r="K910" t="str">
        <f t="shared" si="58"/>
        <v>OTH</v>
      </c>
      <c r="L910" t="str">
        <f t="shared" si="59"/>
        <v>NGA</v>
      </c>
    </row>
    <row r="911" spans="1:12" x14ac:dyDescent="0.45">
      <c r="A911" s="5" t="str">
        <f t="shared" si="56"/>
        <v>ILPOTHNGA2055</v>
      </c>
      <c r="B911" t="s">
        <v>384</v>
      </c>
      <c r="C911" t="s">
        <v>388</v>
      </c>
      <c r="D911" t="s">
        <v>547</v>
      </c>
      <c r="E911" t="s">
        <v>386</v>
      </c>
      <c r="F911">
        <v>2055</v>
      </c>
      <c r="G911" t="s">
        <v>58</v>
      </c>
      <c r="H911" t="s">
        <v>68</v>
      </c>
      <c r="I911" s="1">
        <v>0.94220863030000002</v>
      </c>
      <c r="J911" t="str">
        <f t="shared" si="57"/>
        <v>ILP</v>
      </c>
      <c r="K911" t="str">
        <f t="shared" si="58"/>
        <v>OTH</v>
      </c>
      <c r="L911" t="str">
        <f t="shared" si="59"/>
        <v>NGA</v>
      </c>
    </row>
    <row r="912" spans="1:12" x14ac:dyDescent="0.45">
      <c r="A912" s="5" t="str">
        <f t="shared" si="56"/>
        <v>NCAP_COSTITMPRHCOA2010</v>
      </c>
      <c r="B912" t="s">
        <v>384</v>
      </c>
      <c r="C912" t="s">
        <v>69</v>
      </c>
      <c r="D912" t="s">
        <v>548</v>
      </c>
      <c r="E912" t="s">
        <v>450</v>
      </c>
      <c r="F912">
        <v>2010</v>
      </c>
      <c r="G912" t="s">
        <v>53</v>
      </c>
      <c r="H912" t="s">
        <v>387</v>
      </c>
      <c r="I912" s="1">
        <v>25.707174307300001</v>
      </c>
      <c r="J912" t="str">
        <f t="shared" si="57"/>
        <v>ITM</v>
      </c>
      <c r="K912" t="str">
        <f t="shared" si="58"/>
        <v>PRH</v>
      </c>
      <c r="L912" t="str">
        <f t="shared" si="59"/>
        <v>COA</v>
      </c>
    </row>
    <row r="913" spans="1:12" x14ac:dyDescent="0.45">
      <c r="A913" s="5" t="str">
        <f t="shared" si="56"/>
        <v>NCAP_FOMITMPRHCOA2010</v>
      </c>
      <c r="B913" t="s">
        <v>384</v>
      </c>
      <c r="C913" t="s">
        <v>70</v>
      </c>
      <c r="D913" t="s">
        <v>548</v>
      </c>
      <c r="E913" t="s">
        <v>450</v>
      </c>
      <c r="F913">
        <v>2010</v>
      </c>
      <c r="G913" t="s">
        <v>53</v>
      </c>
      <c r="H913" t="s">
        <v>387</v>
      </c>
      <c r="I913" s="1">
        <v>3.3419326599999999</v>
      </c>
      <c r="J913" t="str">
        <f t="shared" si="57"/>
        <v>ITM</v>
      </c>
      <c r="K913" t="str">
        <f t="shared" si="58"/>
        <v>PRH</v>
      </c>
      <c r="L913" t="str">
        <f t="shared" si="59"/>
        <v>COA</v>
      </c>
    </row>
    <row r="914" spans="1:12" x14ac:dyDescent="0.45">
      <c r="A914" s="5" t="str">
        <f t="shared" si="56"/>
        <v>NCAP_TLIFEITMPRHCOA2010</v>
      </c>
      <c r="B914" t="s">
        <v>384</v>
      </c>
      <c r="C914" t="s">
        <v>71</v>
      </c>
      <c r="D914" t="s">
        <v>548</v>
      </c>
      <c r="E914" t="s">
        <v>450</v>
      </c>
      <c r="F914">
        <v>2010</v>
      </c>
      <c r="G914" t="s">
        <v>53</v>
      </c>
      <c r="H914" t="s">
        <v>68</v>
      </c>
      <c r="I914" s="1">
        <v>30</v>
      </c>
      <c r="J914" t="str">
        <f t="shared" si="57"/>
        <v>ITM</v>
      </c>
      <c r="K914" t="str">
        <f t="shared" si="58"/>
        <v>PRH</v>
      </c>
      <c r="L914" t="str">
        <f t="shared" si="59"/>
        <v>COA</v>
      </c>
    </row>
    <row r="915" spans="1:12" x14ac:dyDescent="0.45">
      <c r="A915" s="5" t="str">
        <f t="shared" si="56"/>
        <v>ITMPRHCOA2010</v>
      </c>
      <c r="B915" t="s">
        <v>384</v>
      </c>
      <c r="C915" t="s">
        <v>388</v>
      </c>
      <c r="D915" t="s">
        <v>548</v>
      </c>
      <c r="E915" t="s">
        <v>450</v>
      </c>
      <c r="F915">
        <v>2010</v>
      </c>
      <c r="G915" t="s">
        <v>53</v>
      </c>
      <c r="H915" t="s">
        <v>68</v>
      </c>
      <c r="I915" s="1">
        <v>1</v>
      </c>
      <c r="J915" t="str">
        <f t="shared" si="57"/>
        <v>ITM</v>
      </c>
      <c r="K915" t="str">
        <f t="shared" si="58"/>
        <v>PRH</v>
      </c>
      <c r="L915" t="str">
        <f t="shared" si="59"/>
        <v>COA</v>
      </c>
    </row>
    <row r="916" spans="1:12" x14ac:dyDescent="0.45">
      <c r="A916" s="5" t="str">
        <f t="shared" si="56"/>
        <v>ITMPRHCOA2011</v>
      </c>
      <c r="B916" t="s">
        <v>384</v>
      </c>
      <c r="C916" t="s">
        <v>388</v>
      </c>
      <c r="D916" t="s">
        <v>548</v>
      </c>
      <c r="E916" t="s">
        <v>450</v>
      </c>
      <c r="F916">
        <v>2011</v>
      </c>
      <c r="G916" t="s">
        <v>53</v>
      </c>
      <c r="H916" t="s">
        <v>68</v>
      </c>
      <c r="I916" s="1">
        <v>1</v>
      </c>
      <c r="J916" t="str">
        <f t="shared" si="57"/>
        <v>ITM</v>
      </c>
      <c r="K916" t="str">
        <f t="shared" si="58"/>
        <v>PRH</v>
      </c>
      <c r="L916" t="str">
        <f t="shared" si="59"/>
        <v>COA</v>
      </c>
    </row>
    <row r="917" spans="1:12" x14ac:dyDescent="0.45">
      <c r="A917" s="5" t="str">
        <f t="shared" si="56"/>
        <v>ITMPRHCOA2015</v>
      </c>
      <c r="B917" t="s">
        <v>384</v>
      </c>
      <c r="C917" t="s">
        <v>388</v>
      </c>
      <c r="D917" t="s">
        <v>548</v>
      </c>
      <c r="E917" t="s">
        <v>450</v>
      </c>
      <c r="F917">
        <v>2015</v>
      </c>
      <c r="G917" t="s">
        <v>53</v>
      </c>
      <c r="H917" t="s">
        <v>68</v>
      </c>
      <c r="I917" s="1">
        <v>1</v>
      </c>
      <c r="J917" t="str">
        <f t="shared" si="57"/>
        <v>ITM</v>
      </c>
      <c r="K917" t="str">
        <f t="shared" si="58"/>
        <v>PRH</v>
      </c>
      <c r="L917" t="str">
        <f t="shared" si="59"/>
        <v>COA</v>
      </c>
    </row>
    <row r="918" spans="1:12" x14ac:dyDescent="0.45">
      <c r="A918" s="5" t="str">
        <f t="shared" si="56"/>
        <v>ITMPRHCOA2020</v>
      </c>
      <c r="B918" t="s">
        <v>384</v>
      </c>
      <c r="C918" t="s">
        <v>388</v>
      </c>
      <c r="D918" t="s">
        <v>548</v>
      </c>
      <c r="E918" t="s">
        <v>450</v>
      </c>
      <c r="F918">
        <v>2020</v>
      </c>
      <c r="G918" t="s">
        <v>53</v>
      </c>
      <c r="H918" t="s">
        <v>68</v>
      </c>
      <c r="I918" s="1">
        <v>0.88789962160000002</v>
      </c>
      <c r="J918" t="str">
        <f t="shared" si="57"/>
        <v>ITM</v>
      </c>
      <c r="K918" t="str">
        <f t="shared" si="58"/>
        <v>PRH</v>
      </c>
      <c r="L918" t="str">
        <f t="shared" si="59"/>
        <v>COA</v>
      </c>
    </row>
    <row r="919" spans="1:12" x14ac:dyDescent="0.45">
      <c r="A919" s="5" t="str">
        <f t="shared" si="56"/>
        <v>ITMPRHCOA2025</v>
      </c>
      <c r="B919" t="s">
        <v>384</v>
      </c>
      <c r="C919" t="s">
        <v>388</v>
      </c>
      <c r="D919" t="s">
        <v>548</v>
      </c>
      <c r="E919" t="s">
        <v>450</v>
      </c>
      <c r="F919">
        <v>2025</v>
      </c>
      <c r="G919" t="s">
        <v>53</v>
      </c>
      <c r="H919" t="s">
        <v>68</v>
      </c>
      <c r="I919" s="1">
        <v>0.87611387789999995</v>
      </c>
      <c r="J919" t="str">
        <f t="shared" si="57"/>
        <v>ITM</v>
      </c>
      <c r="K919" t="str">
        <f t="shared" si="58"/>
        <v>PRH</v>
      </c>
      <c r="L919" t="str">
        <f t="shared" si="59"/>
        <v>COA</v>
      </c>
    </row>
    <row r="920" spans="1:12" x14ac:dyDescent="0.45">
      <c r="A920" s="5" t="str">
        <f t="shared" si="56"/>
        <v>ITMPRHCOA2030</v>
      </c>
      <c r="B920" t="s">
        <v>384</v>
      </c>
      <c r="C920" t="s">
        <v>388</v>
      </c>
      <c r="D920" t="s">
        <v>548</v>
      </c>
      <c r="E920" t="s">
        <v>450</v>
      </c>
      <c r="F920">
        <v>2030</v>
      </c>
      <c r="G920" t="s">
        <v>53</v>
      </c>
      <c r="H920" t="s">
        <v>68</v>
      </c>
      <c r="I920" s="1">
        <v>0.88132365270000002</v>
      </c>
      <c r="J920" t="str">
        <f t="shared" si="57"/>
        <v>ITM</v>
      </c>
      <c r="K920" t="str">
        <f t="shared" si="58"/>
        <v>PRH</v>
      </c>
      <c r="L920" t="str">
        <f t="shared" si="59"/>
        <v>COA</v>
      </c>
    </row>
    <row r="921" spans="1:12" x14ac:dyDescent="0.45">
      <c r="A921" s="5" t="str">
        <f t="shared" si="56"/>
        <v>ITMPRHCOA2035</v>
      </c>
      <c r="B921" t="s">
        <v>384</v>
      </c>
      <c r="C921" t="s">
        <v>388</v>
      </c>
      <c r="D921" t="s">
        <v>548</v>
      </c>
      <c r="E921" t="s">
        <v>450</v>
      </c>
      <c r="F921">
        <v>2035</v>
      </c>
      <c r="G921" t="s">
        <v>53</v>
      </c>
      <c r="H921" t="s">
        <v>68</v>
      </c>
      <c r="I921" s="1">
        <v>0.83389988670000004</v>
      </c>
      <c r="J921" t="str">
        <f t="shared" si="57"/>
        <v>ITM</v>
      </c>
      <c r="K921" t="str">
        <f t="shared" si="58"/>
        <v>PRH</v>
      </c>
      <c r="L921" t="str">
        <f t="shared" si="59"/>
        <v>COA</v>
      </c>
    </row>
    <row r="922" spans="1:12" x14ac:dyDescent="0.45">
      <c r="A922" s="5" t="str">
        <f t="shared" si="56"/>
        <v>ITMPRHCOA2040</v>
      </c>
      <c r="B922" t="s">
        <v>384</v>
      </c>
      <c r="C922" t="s">
        <v>388</v>
      </c>
      <c r="D922" t="s">
        <v>548</v>
      </c>
      <c r="E922" t="s">
        <v>450</v>
      </c>
      <c r="F922">
        <v>2040</v>
      </c>
      <c r="G922" t="s">
        <v>53</v>
      </c>
      <c r="H922" t="s">
        <v>68</v>
      </c>
      <c r="I922" s="1">
        <v>0.82238387810000002</v>
      </c>
      <c r="J922" t="str">
        <f t="shared" si="57"/>
        <v>ITM</v>
      </c>
      <c r="K922" t="str">
        <f t="shared" si="58"/>
        <v>PRH</v>
      </c>
      <c r="L922" t="str">
        <f t="shared" si="59"/>
        <v>COA</v>
      </c>
    </row>
    <row r="923" spans="1:12" x14ac:dyDescent="0.45">
      <c r="A923" s="5" t="str">
        <f t="shared" si="56"/>
        <v>ITMPRHCOA2045</v>
      </c>
      <c r="B923" t="s">
        <v>384</v>
      </c>
      <c r="C923" t="s">
        <v>388</v>
      </c>
      <c r="D923" t="s">
        <v>548</v>
      </c>
      <c r="E923" t="s">
        <v>450</v>
      </c>
      <c r="F923">
        <v>2045</v>
      </c>
      <c r="G923" t="s">
        <v>53</v>
      </c>
      <c r="H923" t="s">
        <v>68</v>
      </c>
      <c r="I923" s="1">
        <v>0.80979733060000003</v>
      </c>
      <c r="J923" t="str">
        <f t="shared" si="57"/>
        <v>ITM</v>
      </c>
      <c r="K923" t="str">
        <f t="shared" si="58"/>
        <v>PRH</v>
      </c>
      <c r="L923" t="str">
        <f t="shared" si="59"/>
        <v>COA</v>
      </c>
    </row>
    <row r="924" spans="1:12" x14ac:dyDescent="0.45">
      <c r="A924" s="5" t="str">
        <f t="shared" si="56"/>
        <v>ITMPRHCOA2050</v>
      </c>
      <c r="B924" t="s">
        <v>384</v>
      </c>
      <c r="C924" t="s">
        <v>388</v>
      </c>
      <c r="D924" t="s">
        <v>548</v>
      </c>
      <c r="E924" t="s">
        <v>450</v>
      </c>
      <c r="F924">
        <v>2050</v>
      </c>
      <c r="G924" t="s">
        <v>53</v>
      </c>
      <c r="H924" t="s">
        <v>68</v>
      </c>
      <c r="I924" s="1">
        <v>0.78734124350000001</v>
      </c>
      <c r="J924" t="str">
        <f t="shared" si="57"/>
        <v>ITM</v>
      </c>
      <c r="K924" t="str">
        <f t="shared" si="58"/>
        <v>PRH</v>
      </c>
      <c r="L924" t="str">
        <f t="shared" si="59"/>
        <v>COA</v>
      </c>
    </row>
    <row r="925" spans="1:12" x14ac:dyDescent="0.45">
      <c r="A925" s="5" t="str">
        <f t="shared" si="56"/>
        <v>ITMPRHCOA2055</v>
      </c>
      <c r="B925" t="s">
        <v>384</v>
      </c>
      <c r="C925" t="s">
        <v>388</v>
      </c>
      <c r="D925" t="s">
        <v>548</v>
      </c>
      <c r="E925" t="s">
        <v>450</v>
      </c>
      <c r="F925">
        <v>2055</v>
      </c>
      <c r="G925" t="s">
        <v>53</v>
      </c>
      <c r="H925" t="s">
        <v>68</v>
      </c>
      <c r="I925" s="1">
        <v>0.77040161060000001</v>
      </c>
      <c r="J925" t="str">
        <f t="shared" si="57"/>
        <v>ITM</v>
      </c>
      <c r="K925" t="str">
        <f t="shared" si="58"/>
        <v>PRH</v>
      </c>
      <c r="L925" t="str">
        <f t="shared" si="59"/>
        <v>COA</v>
      </c>
    </row>
    <row r="926" spans="1:12" x14ac:dyDescent="0.45">
      <c r="A926" s="5" t="str">
        <f t="shared" si="56"/>
        <v>NCAP_COSTIISMDRNGA2010</v>
      </c>
      <c r="B926" t="s">
        <v>384</v>
      </c>
      <c r="C926" t="s">
        <v>69</v>
      </c>
      <c r="D926" t="s">
        <v>549</v>
      </c>
      <c r="E926" t="s">
        <v>412</v>
      </c>
      <c r="F926">
        <v>2010</v>
      </c>
      <c r="G926" t="s">
        <v>58</v>
      </c>
      <c r="H926" t="s">
        <v>387</v>
      </c>
      <c r="I926" s="1">
        <v>34.956690161700003</v>
      </c>
      <c r="J926" t="str">
        <f t="shared" si="57"/>
        <v>IIS</v>
      </c>
      <c r="K926" t="str">
        <f t="shared" si="58"/>
        <v>MDR</v>
      </c>
      <c r="L926" t="str">
        <f t="shared" si="59"/>
        <v>NGA</v>
      </c>
    </row>
    <row r="927" spans="1:12" x14ac:dyDescent="0.45">
      <c r="A927" s="5" t="str">
        <f t="shared" si="56"/>
        <v>NCAP_FOMIISMDRNGA2010</v>
      </c>
      <c r="B927" t="s">
        <v>384</v>
      </c>
      <c r="C927" t="s">
        <v>70</v>
      </c>
      <c r="D927" t="s">
        <v>549</v>
      </c>
      <c r="E927" t="s">
        <v>412</v>
      </c>
      <c r="F927">
        <v>2010</v>
      </c>
      <c r="G927" t="s">
        <v>58</v>
      </c>
      <c r="H927" t="s">
        <v>387</v>
      </c>
      <c r="I927" s="1">
        <v>3.4956690161999999</v>
      </c>
      <c r="J927" t="str">
        <f t="shared" si="57"/>
        <v>IIS</v>
      </c>
      <c r="K927" t="str">
        <f t="shared" si="58"/>
        <v>MDR</v>
      </c>
      <c r="L927" t="str">
        <f t="shared" si="59"/>
        <v>NGA</v>
      </c>
    </row>
    <row r="928" spans="1:12" x14ac:dyDescent="0.45">
      <c r="A928" s="5" t="str">
        <f t="shared" si="56"/>
        <v>NCAP_TLIFEIISMDRNGA2010</v>
      </c>
      <c r="B928" t="s">
        <v>384</v>
      </c>
      <c r="C928" t="s">
        <v>71</v>
      </c>
      <c r="D928" t="s">
        <v>549</v>
      </c>
      <c r="E928" t="s">
        <v>412</v>
      </c>
      <c r="F928">
        <v>2010</v>
      </c>
      <c r="G928" t="s">
        <v>58</v>
      </c>
      <c r="H928" t="s">
        <v>68</v>
      </c>
      <c r="I928" s="1">
        <v>30</v>
      </c>
      <c r="J928" t="str">
        <f t="shared" si="57"/>
        <v>IIS</v>
      </c>
      <c r="K928" t="str">
        <f t="shared" si="58"/>
        <v>MDR</v>
      </c>
      <c r="L928" t="str">
        <f t="shared" si="59"/>
        <v>NGA</v>
      </c>
    </row>
    <row r="929" spans="1:12" x14ac:dyDescent="0.45">
      <c r="A929" s="5" t="str">
        <f t="shared" si="56"/>
        <v>IISMDRNGA2010</v>
      </c>
      <c r="B929" t="s">
        <v>384</v>
      </c>
      <c r="C929" t="s">
        <v>388</v>
      </c>
      <c r="D929" t="s">
        <v>549</v>
      </c>
      <c r="E929" t="s">
        <v>412</v>
      </c>
      <c r="F929">
        <v>2010</v>
      </c>
      <c r="G929" t="s">
        <v>58</v>
      </c>
      <c r="H929" t="s">
        <v>68</v>
      </c>
      <c r="I929" s="1">
        <v>1</v>
      </c>
      <c r="J929" t="str">
        <f t="shared" si="57"/>
        <v>IIS</v>
      </c>
      <c r="K929" t="str">
        <f t="shared" si="58"/>
        <v>MDR</v>
      </c>
      <c r="L929" t="str">
        <f t="shared" si="59"/>
        <v>NGA</v>
      </c>
    </row>
    <row r="930" spans="1:12" x14ac:dyDescent="0.45">
      <c r="A930" s="5" t="str">
        <f t="shared" si="56"/>
        <v>IISMDRNGA2011</v>
      </c>
      <c r="B930" t="s">
        <v>384</v>
      </c>
      <c r="C930" t="s">
        <v>388</v>
      </c>
      <c r="D930" t="s">
        <v>549</v>
      </c>
      <c r="E930" t="s">
        <v>412</v>
      </c>
      <c r="F930">
        <v>2011</v>
      </c>
      <c r="G930" t="s">
        <v>58</v>
      </c>
      <c r="H930" t="s">
        <v>68</v>
      </c>
      <c r="I930" s="1">
        <v>1</v>
      </c>
      <c r="J930" t="str">
        <f t="shared" si="57"/>
        <v>IIS</v>
      </c>
      <c r="K930" t="str">
        <f t="shared" si="58"/>
        <v>MDR</v>
      </c>
      <c r="L930" t="str">
        <f t="shared" si="59"/>
        <v>NGA</v>
      </c>
    </row>
    <row r="931" spans="1:12" x14ac:dyDescent="0.45">
      <c r="A931" s="5" t="str">
        <f t="shared" si="56"/>
        <v>IISMDRNGA2015</v>
      </c>
      <c r="B931" t="s">
        <v>384</v>
      </c>
      <c r="C931" t="s">
        <v>388</v>
      </c>
      <c r="D931" t="s">
        <v>549</v>
      </c>
      <c r="E931" t="s">
        <v>412</v>
      </c>
      <c r="F931">
        <v>2015</v>
      </c>
      <c r="G931" t="s">
        <v>58</v>
      </c>
      <c r="H931" t="s">
        <v>68</v>
      </c>
      <c r="I931" s="1">
        <v>1</v>
      </c>
      <c r="J931" t="str">
        <f t="shared" si="57"/>
        <v>IIS</v>
      </c>
      <c r="K931" t="str">
        <f t="shared" si="58"/>
        <v>MDR</v>
      </c>
      <c r="L931" t="str">
        <f t="shared" si="59"/>
        <v>NGA</v>
      </c>
    </row>
    <row r="932" spans="1:12" x14ac:dyDescent="0.45">
      <c r="A932" s="5" t="str">
        <f t="shared" si="56"/>
        <v>IISMDRNGA2020</v>
      </c>
      <c r="B932" t="s">
        <v>384</v>
      </c>
      <c r="C932" t="s">
        <v>388</v>
      </c>
      <c r="D932" t="s">
        <v>549</v>
      </c>
      <c r="E932" t="s">
        <v>412</v>
      </c>
      <c r="F932">
        <v>2020</v>
      </c>
      <c r="G932" t="s">
        <v>58</v>
      </c>
      <c r="H932" t="s">
        <v>68</v>
      </c>
      <c r="I932" s="1">
        <v>0.88789962160000002</v>
      </c>
      <c r="J932" t="str">
        <f t="shared" si="57"/>
        <v>IIS</v>
      </c>
      <c r="K932" t="str">
        <f t="shared" si="58"/>
        <v>MDR</v>
      </c>
      <c r="L932" t="str">
        <f t="shared" si="59"/>
        <v>NGA</v>
      </c>
    </row>
    <row r="933" spans="1:12" x14ac:dyDescent="0.45">
      <c r="A933" s="5" t="str">
        <f t="shared" si="56"/>
        <v>IISMDRNGA2025</v>
      </c>
      <c r="B933" t="s">
        <v>384</v>
      </c>
      <c r="C933" t="s">
        <v>388</v>
      </c>
      <c r="D933" t="s">
        <v>549</v>
      </c>
      <c r="E933" t="s">
        <v>412</v>
      </c>
      <c r="F933">
        <v>2025</v>
      </c>
      <c r="G933" t="s">
        <v>58</v>
      </c>
      <c r="H933" t="s">
        <v>68</v>
      </c>
      <c r="I933" s="1">
        <v>0.87611387789999995</v>
      </c>
      <c r="J933" t="str">
        <f t="shared" si="57"/>
        <v>IIS</v>
      </c>
      <c r="K933" t="str">
        <f t="shared" si="58"/>
        <v>MDR</v>
      </c>
      <c r="L933" t="str">
        <f t="shared" si="59"/>
        <v>NGA</v>
      </c>
    </row>
    <row r="934" spans="1:12" x14ac:dyDescent="0.45">
      <c r="A934" s="5" t="str">
        <f t="shared" si="56"/>
        <v>IISMDRNGA2030</v>
      </c>
      <c r="B934" t="s">
        <v>384</v>
      </c>
      <c r="C934" t="s">
        <v>388</v>
      </c>
      <c r="D934" t="s">
        <v>549</v>
      </c>
      <c r="E934" t="s">
        <v>412</v>
      </c>
      <c r="F934">
        <v>2030</v>
      </c>
      <c r="G934" t="s">
        <v>58</v>
      </c>
      <c r="H934" t="s">
        <v>68</v>
      </c>
      <c r="I934" s="1">
        <v>0.88132365270000002</v>
      </c>
      <c r="J934" t="str">
        <f t="shared" si="57"/>
        <v>IIS</v>
      </c>
      <c r="K934" t="str">
        <f t="shared" si="58"/>
        <v>MDR</v>
      </c>
      <c r="L934" t="str">
        <f t="shared" si="59"/>
        <v>NGA</v>
      </c>
    </row>
    <row r="935" spans="1:12" x14ac:dyDescent="0.45">
      <c r="A935" s="5" t="str">
        <f t="shared" si="56"/>
        <v>IISMDRNGA2035</v>
      </c>
      <c r="B935" t="s">
        <v>384</v>
      </c>
      <c r="C935" t="s">
        <v>388</v>
      </c>
      <c r="D935" t="s">
        <v>549</v>
      </c>
      <c r="E935" t="s">
        <v>412</v>
      </c>
      <c r="F935">
        <v>2035</v>
      </c>
      <c r="G935" t="s">
        <v>58</v>
      </c>
      <c r="H935" t="s">
        <v>68</v>
      </c>
      <c r="I935" s="1">
        <v>0.83389988670000004</v>
      </c>
      <c r="J935" t="str">
        <f t="shared" si="57"/>
        <v>IIS</v>
      </c>
      <c r="K935" t="str">
        <f t="shared" si="58"/>
        <v>MDR</v>
      </c>
      <c r="L935" t="str">
        <f t="shared" si="59"/>
        <v>NGA</v>
      </c>
    </row>
    <row r="936" spans="1:12" x14ac:dyDescent="0.45">
      <c r="A936" s="5" t="str">
        <f t="shared" si="56"/>
        <v>IISMDRNGA2040</v>
      </c>
      <c r="B936" t="s">
        <v>384</v>
      </c>
      <c r="C936" t="s">
        <v>388</v>
      </c>
      <c r="D936" t="s">
        <v>549</v>
      </c>
      <c r="E936" t="s">
        <v>412</v>
      </c>
      <c r="F936">
        <v>2040</v>
      </c>
      <c r="G936" t="s">
        <v>58</v>
      </c>
      <c r="H936" t="s">
        <v>68</v>
      </c>
      <c r="I936" s="1">
        <v>0.82238387810000002</v>
      </c>
      <c r="J936" t="str">
        <f t="shared" si="57"/>
        <v>IIS</v>
      </c>
      <c r="K936" t="str">
        <f t="shared" si="58"/>
        <v>MDR</v>
      </c>
      <c r="L936" t="str">
        <f t="shared" si="59"/>
        <v>NGA</v>
      </c>
    </row>
    <row r="937" spans="1:12" x14ac:dyDescent="0.45">
      <c r="A937" s="5" t="str">
        <f t="shared" si="56"/>
        <v>IISMDRNGA2045</v>
      </c>
      <c r="B937" t="s">
        <v>384</v>
      </c>
      <c r="C937" t="s">
        <v>388</v>
      </c>
      <c r="D937" t="s">
        <v>549</v>
      </c>
      <c r="E937" t="s">
        <v>412</v>
      </c>
      <c r="F937">
        <v>2045</v>
      </c>
      <c r="G937" t="s">
        <v>58</v>
      </c>
      <c r="H937" t="s">
        <v>68</v>
      </c>
      <c r="I937" s="1">
        <v>0.80979733060000003</v>
      </c>
      <c r="J937" t="str">
        <f t="shared" si="57"/>
        <v>IIS</v>
      </c>
      <c r="K937" t="str">
        <f t="shared" si="58"/>
        <v>MDR</v>
      </c>
      <c r="L937" t="str">
        <f t="shared" si="59"/>
        <v>NGA</v>
      </c>
    </row>
    <row r="938" spans="1:12" x14ac:dyDescent="0.45">
      <c r="A938" s="5" t="str">
        <f t="shared" si="56"/>
        <v>IISMDRNGA2050</v>
      </c>
      <c r="B938" t="s">
        <v>384</v>
      </c>
      <c r="C938" t="s">
        <v>388</v>
      </c>
      <c r="D938" t="s">
        <v>549</v>
      </c>
      <c r="E938" t="s">
        <v>412</v>
      </c>
      <c r="F938">
        <v>2050</v>
      </c>
      <c r="G938" t="s">
        <v>58</v>
      </c>
      <c r="H938" t="s">
        <v>68</v>
      </c>
      <c r="I938" s="1">
        <v>0.78734124350000001</v>
      </c>
      <c r="J938" t="str">
        <f t="shared" si="57"/>
        <v>IIS</v>
      </c>
      <c r="K938" t="str">
        <f t="shared" si="58"/>
        <v>MDR</v>
      </c>
      <c r="L938" t="str">
        <f t="shared" si="59"/>
        <v>NGA</v>
      </c>
    </row>
    <row r="939" spans="1:12" x14ac:dyDescent="0.45">
      <c r="A939" s="5" t="str">
        <f t="shared" si="56"/>
        <v>IISMDRNGA2055</v>
      </c>
      <c r="B939" t="s">
        <v>384</v>
      </c>
      <c r="C939" t="s">
        <v>388</v>
      </c>
      <c r="D939" t="s">
        <v>549</v>
      </c>
      <c r="E939" t="s">
        <v>412</v>
      </c>
      <c r="F939">
        <v>2055</v>
      </c>
      <c r="G939" t="s">
        <v>58</v>
      </c>
      <c r="H939" t="s">
        <v>68</v>
      </c>
      <c r="I939" s="1">
        <v>0.77040161060000001</v>
      </c>
      <c r="J939" t="str">
        <f t="shared" si="57"/>
        <v>IIS</v>
      </c>
      <c r="K939" t="str">
        <f t="shared" si="58"/>
        <v>MDR</v>
      </c>
      <c r="L939" t="str">
        <f t="shared" si="59"/>
        <v>NGA</v>
      </c>
    </row>
    <row r="940" spans="1:12" x14ac:dyDescent="0.45">
      <c r="A940" s="5" t="str">
        <f t="shared" si="56"/>
        <v>ACT_COSTIOIOTHBIO2010</v>
      </c>
      <c r="B940" t="s">
        <v>384</v>
      </c>
      <c r="C940" t="s">
        <v>67</v>
      </c>
      <c r="D940" t="s">
        <v>550</v>
      </c>
      <c r="E940" t="s">
        <v>438</v>
      </c>
      <c r="F940">
        <v>2010</v>
      </c>
      <c r="G940" t="s">
        <v>55</v>
      </c>
      <c r="H940" t="s">
        <v>387</v>
      </c>
      <c r="I940" s="1">
        <v>1.8108109E-3</v>
      </c>
      <c r="J940" t="str">
        <f t="shared" si="57"/>
        <v>IOI</v>
      </c>
      <c r="K940" t="str">
        <f t="shared" si="58"/>
        <v>OTH</v>
      </c>
      <c r="L940" t="str">
        <f t="shared" si="59"/>
        <v>BIO</v>
      </c>
    </row>
    <row r="941" spans="1:12" x14ac:dyDescent="0.45">
      <c r="A941" s="5" t="str">
        <f t="shared" si="56"/>
        <v>ACT_COSTIOIOTHBIO2015</v>
      </c>
      <c r="B941" t="s">
        <v>384</v>
      </c>
      <c r="C941" t="s">
        <v>67</v>
      </c>
      <c r="D941" t="s">
        <v>550</v>
      </c>
      <c r="E941" t="s">
        <v>438</v>
      </c>
      <c r="F941">
        <v>2015</v>
      </c>
      <c r="G941" t="s">
        <v>55</v>
      </c>
      <c r="H941" t="s">
        <v>387</v>
      </c>
      <c r="I941" s="1">
        <v>5.3039009000000002E-3</v>
      </c>
      <c r="J941" t="str">
        <f t="shared" si="57"/>
        <v>IOI</v>
      </c>
      <c r="K941" t="str">
        <f t="shared" si="58"/>
        <v>OTH</v>
      </c>
      <c r="L941" t="str">
        <f t="shared" si="59"/>
        <v>BIO</v>
      </c>
    </row>
    <row r="942" spans="1:12" x14ac:dyDescent="0.45">
      <c r="A942" s="5" t="str">
        <f t="shared" si="56"/>
        <v>ACT_COSTIOIOTHBIO2055</v>
      </c>
      <c r="B942" t="s">
        <v>384</v>
      </c>
      <c r="C942" t="s">
        <v>67</v>
      </c>
      <c r="D942" t="s">
        <v>550</v>
      </c>
      <c r="E942" t="s">
        <v>438</v>
      </c>
      <c r="F942">
        <v>2055</v>
      </c>
      <c r="G942" t="s">
        <v>55</v>
      </c>
      <c r="H942" t="s">
        <v>387</v>
      </c>
      <c r="I942" s="1">
        <v>5.3039009000000002E-3</v>
      </c>
      <c r="J942" t="str">
        <f t="shared" si="57"/>
        <v>IOI</v>
      </c>
      <c r="K942" t="str">
        <f t="shared" si="58"/>
        <v>OTH</v>
      </c>
      <c r="L942" t="str">
        <f t="shared" si="59"/>
        <v>BIO</v>
      </c>
    </row>
    <row r="943" spans="1:12" x14ac:dyDescent="0.45">
      <c r="A943" s="5" t="str">
        <f t="shared" si="56"/>
        <v>NCAP_TLIFEIOIOTHBIO2010</v>
      </c>
      <c r="B943" t="s">
        <v>384</v>
      </c>
      <c r="C943" t="s">
        <v>71</v>
      </c>
      <c r="D943" t="s">
        <v>550</v>
      </c>
      <c r="E943" t="s">
        <v>438</v>
      </c>
      <c r="F943">
        <v>2010</v>
      </c>
      <c r="G943" t="s">
        <v>55</v>
      </c>
      <c r="H943" t="s">
        <v>68</v>
      </c>
      <c r="I943" s="1">
        <v>50</v>
      </c>
      <c r="J943" t="str">
        <f t="shared" si="57"/>
        <v>IOI</v>
      </c>
      <c r="K943" t="str">
        <f t="shared" si="58"/>
        <v>OTH</v>
      </c>
      <c r="L943" t="str">
        <f t="shared" si="59"/>
        <v>BIO</v>
      </c>
    </row>
    <row r="944" spans="1:12" x14ac:dyDescent="0.45">
      <c r="A944" s="5" t="str">
        <f t="shared" si="56"/>
        <v>IOIOTHBIO2010</v>
      </c>
      <c r="B944" t="s">
        <v>384</v>
      </c>
      <c r="C944" t="s">
        <v>388</v>
      </c>
      <c r="D944" t="s">
        <v>550</v>
      </c>
      <c r="E944" t="s">
        <v>438</v>
      </c>
      <c r="F944">
        <v>2010</v>
      </c>
      <c r="G944" t="s">
        <v>55</v>
      </c>
      <c r="H944" t="s">
        <v>68</v>
      </c>
      <c r="I944" s="1">
        <v>1.7746228926000001</v>
      </c>
      <c r="J944" t="str">
        <f t="shared" si="57"/>
        <v>IOI</v>
      </c>
      <c r="K944" t="str">
        <f t="shared" si="58"/>
        <v>OTH</v>
      </c>
      <c r="L944" t="str">
        <f t="shared" si="59"/>
        <v>BIO</v>
      </c>
    </row>
    <row r="945" spans="1:12" x14ac:dyDescent="0.45">
      <c r="A945" s="5" t="str">
        <f t="shared" si="56"/>
        <v>ACT_COSTICHSTMNGA2010</v>
      </c>
      <c r="B945" t="s">
        <v>384</v>
      </c>
      <c r="C945" t="s">
        <v>67</v>
      </c>
      <c r="D945" t="s">
        <v>551</v>
      </c>
      <c r="E945" t="s">
        <v>403</v>
      </c>
      <c r="F945">
        <v>2010</v>
      </c>
      <c r="G945" t="s">
        <v>58</v>
      </c>
      <c r="H945" t="s">
        <v>387</v>
      </c>
      <c r="I945" s="1">
        <v>5.2308185899999998E-2</v>
      </c>
      <c r="J945" t="str">
        <f t="shared" si="57"/>
        <v>ICH</v>
      </c>
      <c r="K945" t="str">
        <f t="shared" si="58"/>
        <v>STM</v>
      </c>
      <c r="L945" t="str">
        <f t="shared" si="59"/>
        <v>NGA</v>
      </c>
    </row>
    <row r="946" spans="1:12" x14ac:dyDescent="0.45">
      <c r="A946" s="5" t="str">
        <f t="shared" si="56"/>
        <v>ACT_COSTICHSTMNGA2015</v>
      </c>
      <c r="B946" t="s">
        <v>384</v>
      </c>
      <c r="C946" t="s">
        <v>67</v>
      </c>
      <c r="D946" t="s">
        <v>551</v>
      </c>
      <c r="E946" t="s">
        <v>403</v>
      </c>
      <c r="F946">
        <v>2015</v>
      </c>
      <c r="G946" t="s">
        <v>58</v>
      </c>
      <c r="H946" t="s">
        <v>387</v>
      </c>
      <c r="I946" s="1">
        <v>5.2308185899999998E-2</v>
      </c>
      <c r="J946" t="str">
        <f t="shared" si="57"/>
        <v>ICH</v>
      </c>
      <c r="K946" t="str">
        <f t="shared" si="58"/>
        <v>STM</v>
      </c>
      <c r="L946" t="str">
        <f t="shared" si="59"/>
        <v>NGA</v>
      </c>
    </row>
    <row r="947" spans="1:12" x14ac:dyDescent="0.45">
      <c r="A947" s="5" t="str">
        <f t="shared" si="56"/>
        <v>ACT_COSTICHSTMNGA2055</v>
      </c>
      <c r="B947" t="s">
        <v>384</v>
      </c>
      <c r="C947" t="s">
        <v>67</v>
      </c>
      <c r="D947" t="s">
        <v>551</v>
      </c>
      <c r="E947" t="s">
        <v>403</v>
      </c>
      <c r="F947">
        <v>2055</v>
      </c>
      <c r="G947" t="s">
        <v>58</v>
      </c>
      <c r="H947" t="s">
        <v>387</v>
      </c>
      <c r="I947" s="1">
        <v>5.2308185899999998E-2</v>
      </c>
      <c r="J947" t="str">
        <f t="shared" si="57"/>
        <v>ICH</v>
      </c>
      <c r="K947" t="str">
        <f t="shared" si="58"/>
        <v>STM</v>
      </c>
      <c r="L947" t="str">
        <f t="shared" si="59"/>
        <v>NGA</v>
      </c>
    </row>
    <row r="948" spans="1:12" x14ac:dyDescent="0.45">
      <c r="A948" s="5" t="str">
        <f t="shared" si="56"/>
        <v>NCAP_COSTICHSTMNGA2010</v>
      </c>
      <c r="B948" t="s">
        <v>384</v>
      </c>
      <c r="C948" t="s">
        <v>69</v>
      </c>
      <c r="D948" t="s">
        <v>551</v>
      </c>
      <c r="E948" t="s">
        <v>403</v>
      </c>
      <c r="F948">
        <v>2010</v>
      </c>
      <c r="G948" t="s">
        <v>58</v>
      </c>
      <c r="H948" t="s">
        <v>387</v>
      </c>
      <c r="I948" s="1">
        <v>3.2623387153999999</v>
      </c>
      <c r="J948" t="str">
        <f t="shared" si="57"/>
        <v>ICH</v>
      </c>
      <c r="K948" t="str">
        <f t="shared" si="58"/>
        <v>STM</v>
      </c>
      <c r="L948" t="str">
        <f t="shared" si="59"/>
        <v>NGA</v>
      </c>
    </row>
    <row r="949" spans="1:12" x14ac:dyDescent="0.45">
      <c r="A949" s="5" t="str">
        <f t="shared" si="56"/>
        <v>NCAP_FOMICHSTMNGA2010</v>
      </c>
      <c r="B949" t="s">
        <v>384</v>
      </c>
      <c r="C949" t="s">
        <v>70</v>
      </c>
      <c r="D949" t="s">
        <v>551</v>
      </c>
      <c r="E949" t="s">
        <v>403</v>
      </c>
      <c r="F949">
        <v>2010</v>
      </c>
      <c r="G949" t="s">
        <v>58</v>
      </c>
      <c r="H949" t="s">
        <v>387</v>
      </c>
      <c r="I949" s="1">
        <v>0.58896000000000004</v>
      </c>
      <c r="J949" t="str">
        <f t="shared" si="57"/>
        <v>ICH</v>
      </c>
      <c r="K949" t="str">
        <f t="shared" si="58"/>
        <v>STM</v>
      </c>
      <c r="L949" t="str">
        <f t="shared" si="59"/>
        <v>NGA</v>
      </c>
    </row>
    <row r="950" spans="1:12" x14ac:dyDescent="0.45">
      <c r="A950" s="5" t="str">
        <f t="shared" si="56"/>
        <v>NCAP_TLIFEICHSTMNGA2010</v>
      </c>
      <c r="B950" t="s">
        <v>384</v>
      </c>
      <c r="C950" t="s">
        <v>71</v>
      </c>
      <c r="D950" t="s">
        <v>551</v>
      </c>
      <c r="E950" t="s">
        <v>403</v>
      </c>
      <c r="F950">
        <v>2010</v>
      </c>
      <c r="G950" t="s">
        <v>58</v>
      </c>
      <c r="H950" t="s">
        <v>68</v>
      </c>
      <c r="I950" s="1">
        <v>50</v>
      </c>
      <c r="J950" t="str">
        <f t="shared" si="57"/>
        <v>ICH</v>
      </c>
      <c r="K950" t="str">
        <f t="shared" si="58"/>
        <v>STM</v>
      </c>
      <c r="L950" t="str">
        <f t="shared" si="59"/>
        <v>NGA</v>
      </c>
    </row>
    <row r="951" spans="1:12" x14ac:dyDescent="0.45">
      <c r="A951" s="5" t="str">
        <f t="shared" si="56"/>
        <v>ICHSTMNGA2010</v>
      </c>
      <c r="B951" t="s">
        <v>384</v>
      </c>
      <c r="C951" t="s">
        <v>388</v>
      </c>
      <c r="D951" t="s">
        <v>551</v>
      </c>
      <c r="E951" t="s">
        <v>403</v>
      </c>
      <c r="F951">
        <v>2010</v>
      </c>
      <c r="G951" t="s">
        <v>58</v>
      </c>
      <c r="H951" t="s">
        <v>68</v>
      </c>
      <c r="I951" s="1">
        <v>1.3071895425</v>
      </c>
      <c r="J951" t="str">
        <f t="shared" si="57"/>
        <v>ICH</v>
      </c>
      <c r="K951" t="str">
        <f t="shared" si="58"/>
        <v>STM</v>
      </c>
      <c r="L951" t="str">
        <f t="shared" si="59"/>
        <v>NGA</v>
      </c>
    </row>
    <row r="952" spans="1:12" x14ac:dyDescent="0.45">
      <c r="A952" s="5" t="str">
        <f t="shared" si="56"/>
        <v>NCAP_COSTICHMDRNGA2010</v>
      </c>
      <c r="B952" t="s">
        <v>384</v>
      </c>
      <c r="C952" t="s">
        <v>69</v>
      </c>
      <c r="D952" t="s">
        <v>552</v>
      </c>
      <c r="E952" t="s">
        <v>553</v>
      </c>
      <c r="F952">
        <v>2010</v>
      </c>
      <c r="G952" t="s">
        <v>58</v>
      </c>
      <c r="H952" t="s">
        <v>387</v>
      </c>
      <c r="I952" s="1">
        <v>34.956690161700003</v>
      </c>
      <c r="J952" t="str">
        <f t="shared" si="57"/>
        <v>ICH</v>
      </c>
      <c r="K952" t="str">
        <f t="shared" si="58"/>
        <v>MDR</v>
      </c>
      <c r="L952" t="str">
        <f t="shared" si="59"/>
        <v>NGA</v>
      </c>
    </row>
    <row r="953" spans="1:12" x14ac:dyDescent="0.45">
      <c r="A953" s="5" t="str">
        <f t="shared" si="56"/>
        <v>NCAP_FOMICHMDRNGA2010</v>
      </c>
      <c r="B953" t="s">
        <v>384</v>
      </c>
      <c r="C953" t="s">
        <v>70</v>
      </c>
      <c r="D953" t="s">
        <v>552</v>
      </c>
      <c r="E953" t="s">
        <v>553</v>
      </c>
      <c r="F953">
        <v>2010</v>
      </c>
      <c r="G953" t="s">
        <v>58</v>
      </c>
      <c r="H953" t="s">
        <v>387</v>
      </c>
      <c r="I953" s="1">
        <v>3.4956690161999999</v>
      </c>
      <c r="J953" t="str">
        <f t="shared" si="57"/>
        <v>ICH</v>
      </c>
      <c r="K953" t="str">
        <f t="shared" si="58"/>
        <v>MDR</v>
      </c>
      <c r="L953" t="str">
        <f t="shared" si="59"/>
        <v>NGA</v>
      </c>
    </row>
    <row r="954" spans="1:12" x14ac:dyDescent="0.45">
      <c r="A954" s="5" t="str">
        <f t="shared" si="56"/>
        <v>NCAP_TLIFEICHMDRNGA2010</v>
      </c>
      <c r="B954" t="s">
        <v>384</v>
      </c>
      <c r="C954" t="s">
        <v>71</v>
      </c>
      <c r="D954" t="s">
        <v>552</v>
      </c>
      <c r="E954" t="s">
        <v>553</v>
      </c>
      <c r="F954">
        <v>2010</v>
      </c>
      <c r="G954" t="s">
        <v>58</v>
      </c>
      <c r="H954" t="s">
        <v>68</v>
      </c>
      <c r="I954" s="1">
        <v>30</v>
      </c>
      <c r="J954" t="str">
        <f t="shared" si="57"/>
        <v>ICH</v>
      </c>
      <c r="K954" t="str">
        <f t="shared" si="58"/>
        <v>MDR</v>
      </c>
      <c r="L954" t="str">
        <f t="shared" si="59"/>
        <v>NGA</v>
      </c>
    </row>
    <row r="955" spans="1:12" x14ac:dyDescent="0.45">
      <c r="A955" s="5" t="str">
        <f t="shared" si="56"/>
        <v>ICHMDRNGA2010</v>
      </c>
      <c r="B955" t="s">
        <v>384</v>
      </c>
      <c r="C955" t="s">
        <v>388</v>
      </c>
      <c r="D955" t="s">
        <v>552</v>
      </c>
      <c r="E955" t="s">
        <v>553</v>
      </c>
      <c r="F955">
        <v>2010</v>
      </c>
      <c r="G955" t="s">
        <v>58</v>
      </c>
      <c r="H955" t="s">
        <v>68</v>
      </c>
      <c r="I955" s="1">
        <v>1</v>
      </c>
      <c r="J955" t="str">
        <f t="shared" si="57"/>
        <v>ICH</v>
      </c>
      <c r="K955" t="str">
        <f t="shared" si="58"/>
        <v>MDR</v>
      </c>
      <c r="L955" t="str">
        <f t="shared" si="59"/>
        <v>NGA</v>
      </c>
    </row>
    <row r="956" spans="1:12" x14ac:dyDescent="0.45">
      <c r="A956" s="5" t="str">
        <f t="shared" si="56"/>
        <v>ICHMDRNGA2011</v>
      </c>
      <c r="B956" t="s">
        <v>384</v>
      </c>
      <c r="C956" t="s">
        <v>388</v>
      </c>
      <c r="D956" t="s">
        <v>552</v>
      </c>
      <c r="E956" t="s">
        <v>553</v>
      </c>
      <c r="F956">
        <v>2011</v>
      </c>
      <c r="G956" t="s">
        <v>58</v>
      </c>
      <c r="H956" t="s">
        <v>68</v>
      </c>
      <c r="I956" s="1">
        <v>1</v>
      </c>
      <c r="J956" t="str">
        <f t="shared" si="57"/>
        <v>ICH</v>
      </c>
      <c r="K956" t="str">
        <f t="shared" si="58"/>
        <v>MDR</v>
      </c>
      <c r="L956" t="str">
        <f t="shared" si="59"/>
        <v>NGA</v>
      </c>
    </row>
    <row r="957" spans="1:12" x14ac:dyDescent="0.45">
      <c r="A957" s="5" t="str">
        <f t="shared" si="56"/>
        <v>ICHMDRNGA2015</v>
      </c>
      <c r="B957" t="s">
        <v>384</v>
      </c>
      <c r="C957" t="s">
        <v>388</v>
      </c>
      <c r="D957" t="s">
        <v>552</v>
      </c>
      <c r="E957" t="s">
        <v>553</v>
      </c>
      <c r="F957">
        <v>2015</v>
      </c>
      <c r="G957" t="s">
        <v>58</v>
      </c>
      <c r="H957" t="s">
        <v>68</v>
      </c>
      <c r="I957" s="1">
        <v>1</v>
      </c>
      <c r="J957" t="str">
        <f t="shared" si="57"/>
        <v>ICH</v>
      </c>
      <c r="K957" t="str">
        <f t="shared" si="58"/>
        <v>MDR</v>
      </c>
      <c r="L957" t="str">
        <f t="shared" si="59"/>
        <v>NGA</v>
      </c>
    </row>
    <row r="958" spans="1:12" x14ac:dyDescent="0.45">
      <c r="A958" s="5" t="str">
        <f t="shared" si="56"/>
        <v>ICHMDRNGA2020</v>
      </c>
      <c r="B958" t="s">
        <v>384</v>
      </c>
      <c r="C958" t="s">
        <v>388</v>
      </c>
      <c r="D958" t="s">
        <v>552</v>
      </c>
      <c r="E958" t="s">
        <v>553</v>
      </c>
      <c r="F958">
        <v>2020</v>
      </c>
      <c r="G958" t="s">
        <v>58</v>
      </c>
      <c r="H958" t="s">
        <v>68</v>
      </c>
      <c r="I958" s="1">
        <v>1.0026631712</v>
      </c>
      <c r="J958" t="str">
        <f t="shared" si="57"/>
        <v>ICH</v>
      </c>
      <c r="K958" t="str">
        <f t="shared" si="58"/>
        <v>MDR</v>
      </c>
      <c r="L958" t="str">
        <f t="shared" si="59"/>
        <v>NGA</v>
      </c>
    </row>
    <row r="959" spans="1:12" x14ac:dyDescent="0.45">
      <c r="A959" s="5" t="str">
        <f t="shared" si="56"/>
        <v>ICHMDRNGA2025</v>
      </c>
      <c r="B959" t="s">
        <v>384</v>
      </c>
      <c r="C959" t="s">
        <v>388</v>
      </c>
      <c r="D959" t="s">
        <v>552</v>
      </c>
      <c r="E959" t="s">
        <v>553</v>
      </c>
      <c r="F959">
        <v>2025</v>
      </c>
      <c r="G959" t="s">
        <v>58</v>
      </c>
      <c r="H959" t="s">
        <v>68</v>
      </c>
      <c r="I959" s="1">
        <v>0.97342751999999999</v>
      </c>
      <c r="J959" t="str">
        <f t="shared" si="57"/>
        <v>ICH</v>
      </c>
      <c r="K959" t="str">
        <f t="shared" si="58"/>
        <v>MDR</v>
      </c>
      <c r="L959" t="str">
        <f t="shared" si="59"/>
        <v>NGA</v>
      </c>
    </row>
    <row r="960" spans="1:12" x14ac:dyDescent="0.45">
      <c r="A960" s="5" t="str">
        <f t="shared" si="56"/>
        <v>ICHMDRNGA2030</v>
      </c>
      <c r="B960" t="s">
        <v>384</v>
      </c>
      <c r="C960" t="s">
        <v>388</v>
      </c>
      <c r="D960" t="s">
        <v>552</v>
      </c>
      <c r="E960" t="s">
        <v>553</v>
      </c>
      <c r="F960">
        <v>2030</v>
      </c>
      <c r="G960" t="s">
        <v>58</v>
      </c>
      <c r="H960" t="s">
        <v>68</v>
      </c>
      <c r="I960" s="1">
        <v>0.95304874579999999</v>
      </c>
      <c r="J960" t="str">
        <f t="shared" si="57"/>
        <v>ICH</v>
      </c>
      <c r="K960" t="str">
        <f t="shared" si="58"/>
        <v>MDR</v>
      </c>
      <c r="L960" t="str">
        <f t="shared" si="59"/>
        <v>NGA</v>
      </c>
    </row>
    <row r="961" spans="1:12" x14ac:dyDescent="0.45">
      <c r="A961" s="5" t="str">
        <f t="shared" si="56"/>
        <v>ICHMDRNGA2035</v>
      </c>
      <c r="B961" t="s">
        <v>384</v>
      </c>
      <c r="C961" t="s">
        <v>388</v>
      </c>
      <c r="D961" t="s">
        <v>552</v>
      </c>
      <c r="E961" t="s">
        <v>553</v>
      </c>
      <c r="F961">
        <v>2035</v>
      </c>
      <c r="G961" t="s">
        <v>58</v>
      </c>
      <c r="H961" t="s">
        <v>68</v>
      </c>
      <c r="I961" s="1">
        <v>0.94004035679999998</v>
      </c>
      <c r="J961" t="str">
        <f t="shared" si="57"/>
        <v>ICH</v>
      </c>
      <c r="K961" t="str">
        <f t="shared" si="58"/>
        <v>MDR</v>
      </c>
      <c r="L961" t="str">
        <f t="shared" si="59"/>
        <v>NGA</v>
      </c>
    </row>
    <row r="962" spans="1:12" x14ac:dyDescent="0.45">
      <c r="A962" s="5" t="str">
        <f t="shared" si="56"/>
        <v>ICHMDRNGA2040</v>
      </c>
      <c r="B962" t="s">
        <v>384</v>
      </c>
      <c r="C962" t="s">
        <v>388</v>
      </c>
      <c r="D962" t="s">
        <v>552</v>
      </c>
      <c r="E962" t="s">
        <v>553</v>
      </c>
      <c r="F962">
        <v>2040</v>
      </c>
      <c r="G962" t="s">
        <v>58</v>
      </c>
      <c r="H962" t="s">
        <v>68</v>
      </c>
      <c r="I962" s="1">
        <v>0.9266632668</v>
      </c>
      <c r="J962" t="str">
        <f t="shared" si="57"/>
        <v>ICH</v>
      </c>
      <c r="K962" t="str">
        <f t="shared" si="58"/>
        <v>MDR</v>
      </c>
      <c r="L962" t="str">
        <f t="shared" si="59"/>
        <v>NGA</v>
      </c>
    </row>
    <row r="963" spans="1:12" x14ac:dyDescent="0.45">
      <c r="A963" s="5" t="str">
        <f t="shared" ref="A963:A1026" si="60">IF(C963="VDA_FLOP","",C963)&amp;J963&amp;K963&amp;L963&amp;F963</f>
        <v>ICHMDRNGA2045</v>
      </c>
      <c r="B963" t="s">
        <v>384</v>
      </c>
      <c r="C963" t="s">
        <v>388</v>
      </c>
      <c r="D963" t="s">
        <v>552</v>
      </c>
      <c r="E963" t="s">
        <v>553</v>
      </c>
      <c r="F963">
        <v>2045</v>
      </c>
      <c r="G963" t="s">
        <v>58</v>
      </c>
      <c r="H963" t="s">
        <v>68</v>
      </c>
      <c r="I963" s="1">
        <v>0.91469972960000001</v>
      </c>
      <c r="J963" t="str">
        <f t="shared" ref="J963:J1026" si="61">VLOOKUP(LEFT(E963,3),$U$2:$V$9,2,FALSE)</f>
        <v>ICH</v>
      </c>
      <c r="K963" t="str">
        <f t="shared" ref="K963:K1026" si="62">VLOOKUP(RIGHT(E963,3),$R$2:$S$9,2,FALSE)</f>
        <v>MDR</v>
      </c>
      <c r="L963" t="str">
        <f t="shared" ref="L963:L1026" si="63">IFERROR(VLOOKUP(G963,$O$2:$P$34,2,FALSE),"")</f>
        <v>NGA</v>
      </c>
    </row>
    <row r="964" spans="1:12" x14ac:dyDescent="0.45">
      <c r="A964" s="5" t="str">
        <f t="shared" si="60"/>
        <v>ICHMDRNGA2050</v>
      </c>
      <c r="B964" t="s">
        <v>384</v>
      </c>
      <c r="C964" t="s">
        <v>388</v>
      </c>
      <c r="D964" t="s">
        <v>552</v>
      </c>
      <c r="E964" t="s">
        <v>553</v>
      </c>
      <c r="F964">
        <v>2050</v>
      </c>
      <c r="G964" t="s">
        <v>58</v>
      </c>
      <c r="H964" t="s">
        <v>68</v>
      </c>
      <c r="I964" s="1">
        <v>0.90525613620000001</v>
      </c>
      <c r="J964" t="str">
        <f t="shared" si="61"/>
        <v>ICH</v>
      </c>
      <c r="K964" t="str">
        <f t="shared" si="62"/>
        <v>MDR</v>
      </c>
      <c r="L964" t="str">
        <f t="shared" si="63"/>
        <v>NGA</v>
      </c>
    </row>
    <row r="965" spans="1:12" x14ac:dyDescent="0.45">
      <c r="A965" s="5" t="str">
        <f t="shared" si="60"/>
        <v>ICHMDRNGA2055</v>
      </c>
      <c r="B965" t="s">
        <v>384</v>
      </c>
      <c r="C965" t="s">
        <v>388</v>
      </c>
      <c r="D965" t="s">
        <v>552</v>
      </c>
      <c r="E965" t="s">
        <v>553</v>
      </c>
      <c r="F965">
        <v>2055</v>
      </c>
      <c r="G965" t="s">
        <v>58</v>
      </c>
      <c r="H965" t="s">
        <v>68</v>
      </c>
      <c r="I965" s="1">
        <v>0.89474611569999996</v>
      </c>
      <c r="J965" t="str">
        <f t="shared" si="61"/>
        <v>ICH</v>
      </c>
      <c r="K965" t="str">
        <f t="shared" si="62"/>
        <v>MDR</v>
      </c>
      <c r="L965" t="str">
        <f t="shared" si="63"/>
        <v>NGA</v>
      </c>
    </row>
    <row r="966" spans="1:12" x14ac:dyDescent="0.45">
      <c r="A966" s="5" t="str">
        <f t="shared" si="60"/>
        <v>ACT_COSTIOISTMNGA2015</v>
      </c>
      <c r="B966" t="s">
        <v>384</v>
      </c>
      <c r="C966" t="s">
        <v>67</v>
      </c>
      <c r="D966" t="s">
        <v>554</v>
      </c>
      <c r="E966" t="s">
        <v>497</v>
      </c>
      <c r="F966">
        <v>2015</v>
      </c>
      <c r="G966" t="s">
        <v>58</v>
      </c>
      <c r="H966" t="s">
        <v>387</v>
      </c>
      <c r="I966" s="1">
        <v>0.17414847289999999</v>
      </c>
      <c r="J966" t="str">
        <f t="shared" si="61"/>
        <v>IOI</v>
      </c>
      <c r="K966" t="str">
        <f t="shared" si="62"/>
        <v>STM</v>
      </c>
      <c r="L966" t="str">
        <f t="shared" si="63"/>
        <v>NGA</v>
      </c>
    </row>
    <row r="967" spans="1:12" x14ac:dyDescent="0.45">
      <c r="A967" s="5" t="str">
        <f t="shared" si="60"/>
        <v>ACT_COSTIOISTMNGA2055</v>
      </c>
      <c r="B967" t="s">
        <v>384</v>
      </c>
      <c r="C967" t="s">
        <v>67</v>
      </c>
      <c r="D967" t="s">
        <v>554</v>
      </c>
      <c r="E967" t="s">
        <v>497</v>
      </c>
      <c r="F967">
        <v>2055</v>
      </c>
      <c r="G967" t="s">
        <v>58</v>
      </c>
      <c r="H967" t="s">
        <v>387</v>
      </c>
      <c r="I967" s="1">
        <v>0.17414847289999999</v>
      </c>
      <c r="J967" t="str">
        <f t="shared" si="61"/>
        <v>IOI</v>
      </c>
      <c r="K967" t="str">
        <f t="shared" si="62"/>
        <v>STM</v>
      </c>
      <c r="L967" t="str">
        <f t="shared" si="63"/>
        <v>NGA</v>
      </c>
    </row>
    <row r="968" spans="1:12" x14ac:dyDescent="0.45">
      <c r="A968" s="5" t="str">
        <f t="shared" si="60"/>
        <v>NCAP_COSTIOISTMNGA2010</v>
      </c>
      <c r="B968" t="s">
        <v>384</v>
      </c>
      <c r="C968" t="s">
        <v>69</v>
      </c>
      <c r="D968" t="s">
        <v>554</v>
      </c>
      <c r="E968" t="s">
        <v>497</v>
      </c>
      <c r="F968">
        <v>2010</v>
      </c>
      <c r="G968" t="s">
        <v>58</v>
      </c>
      <c r="H968" t="s">
        <v>387</v>
      </c>
      <c r="I968" s="1">
        <v>3.2623387153999999</v>
      </c>
      <c r="J968" t="str">
        <f t="shared" si="61"/>
        <v>IOI</v>
      </c>
      <c r="K968" t="str">
        <f t="shared" si="62"/>
        <v>STM</v>
      </c>
      <c r="L968" t="str">
        <f t="shared" si="63"/>
        <v>NGA</v>
      </c>
    </row>
    <row r="969" spans="1:12" x14ac:dyDescent="0.45">
      <c r="A969" s="5" t="str">
        <f t="shared" si="60"/>
        <v>NCAP_FOMIOISTMNGA2010</v>
      </c>
      <c r="B969" t="s">
        <v>384</v>
      </c>
      <c r="C969" t="s">
        <v>70</v>
      </c>
      <c r="D969" t="s">
        <v>554</v>
      </c>
      <c r="E969" t="s">
        <v>497</v>
      </c>
      <c r="F969">
        <v>2010</v>
      </c>
      <c r="G969" t="s">
        <v>58</v>
      </c>
      <c r="H969" t="s">
        <v>387</v>
      </c>
      <c r="I969" s="1">
        <v>0.58846372889999998</v>
      </c>
      <c r="J969" t="str">
        <f t="shared" si="61"/>
        <v>IOI</v>
      </c>
      <c r="K969" t="str">
        <f t="shared" si="62"/>
        <v>STM</v>
      </c>
      <c r="L969" t="str">
        <f t="shared" si="63"/>
        <v>NGA</v>
      </c>
    </row>
    <row r="970" spans="1:12" x14ac:dyDescent="0.45">
      <c r="A970" s="5" t="str">
        <f t="shared" si="60"/>
        <v>NCAP_TLIFEIOISTMNGA2010</v>
      </c>
      <c r="B970" t="s">
        <v>384</v>
      </c>
      <c r="C970" t="s">
        <v>71</v>
      </c>
      <c r="D970" t="s">
        <v>554</v>
      </c>
      <c r="E970" t="s">
        <v>497</v>
      </c>
      <c r="F970">
        <v>2010</v>
      </c>
      <c r="G970" t="s">
        <v>58</v>
      </c>
      <c r="H970" t="s">
        <v>68</v>
      </c>
      <c r="I970" s="1">
        <v>50</v>
      </c>
      <c r="J970" t="str">
        <f t="shared" si="61"/>
        <v>IOI</v>
      </c>
      <c r="K970" t="str">
        <f t="shared" si="62"/>
        <v>STM</v>
      </c>
      <c r="L970" t="str">
        <f t="shared" si="63"/>
        <v>NGA</v>
      </c>
    </row>
    <row r="971" spans="1:12" x14ac:dyDescent="0.45">
      <c r="A971" s="5" t="str">
        <f t="shared" si="60"/>
        <v>IOISTMNGA2010</v>
      </c>
      <c r="B971" t="s">
        <v>384</v>
      </c>
      <c r="C971" t="s">
        <v>388</v>
      </c>
      <c r="D971" t="s">
        <v>554</v>
      </c>
      <c r="E971" t="s">
        <v>497</v>
      </c>
      <c r="F971">
        <v>2010</v>
      </c>
      <c r="G971" t="s">
        <v>58</v>
      </c>
      <c r="H971" t="s">
        <v>68</v>
      </c>
      <c r="I971" s="1">
        <v>1.2578616352000001</v>
      </c>
      <c r="J971" t="str">
        <f t="shared" si="61"/>
        <v>IOI</v>
      </c>
      <c r="K971" t="str">
        <f t="shared" si="62"/>
        <v>STM</v>
      </c>
      <c r="L971" t="str">
        <f t="shared" si="63"/>
        <v>NGA</v>
      </c>
    </row>
    <row r="972" spans="1:12" x14ac:dyDescent="0.45">
      <c r="A972" s="5" t="str">
        <f t="shared" si="60"/>
        <v>ACT_COSTIFPSTMCOA2010</v>
      </c>
      <c r="B972" t="s">
        <v>384</v>
      </c>
      <c r="C972" t="s">
        <v>67</v>
      </c>
      <c r="D972" t="s">
        <v>555</v>
      </c>
      <c r="E972" t="s">
        <v>405</v>
      </c>
      <c r="F972">
        <v>2010</v>
      </c>
      <c r="G972" t="s">
        <v>53</v>
      </c>
      <c r="H972" t="s">
        <v>387</v>
      </c>
      <c r="I972" s="1">
        <v>0.1198097194</v>
      </c>
      <c r="J972" t="str">
        <f t="shared" si="61"/>
        <v>IFP</v>
      </c>
      <c r="K972" t="str">
        <f t="shared" si="62"/>
        <v>STM</v>
      </c>
      <c r="L972" t="str">
        <f t="shared" si="63"/>
        <v>COA</v>
      </c>
    </row>
    <row r="973" spans="1:12" x14ac:dyDescent="0.45">
      <c r="A973" s="5" t="str">
        <f t="shared" si="60"/>
        <v>ACT_COSTIFPSTMCOA2015</v>
      </c>
      <c r="B973" t="s">
        <v>384</v>
      </c>
      <c r="C973" t="s">
        <v>67</v>
      </c>
      <c r="D973" t="s">
        <v>555</v>
      </c>
      <c r="E973" t="s">
        <v>405</v>
      </c>
      <c r="F973">
        <v>2015</v>
      </c>
      <c r="G973" t="s">
        <v>53</v>
      </c>
      <c r="H973" t="s">
        <v>387</v>
      </c>
      <c r="I973" s="1">
        <v>1.6723005567</v>
      </c>
      <c r="J973" t="str">
        <f t="shared" si="61"/>
        <v>IFP</v>
      </c>
      <c r="K973" t="str">
        <f t="shared" si="62"/>
        <v>STM</v>
      </c>
      <c r="L973" t="str">
        <f t="shared" si="63"/>
        <v>COA</v>
      </c>
    </row>
    <row r="974" spans="1:12" x14ac:dyDescent="0.45">
      <c r="A974" s="5" t="str">
        <f t="shared" si="60"/>
        <v>ACT_COSTIFPSTMCOA2055</v>
      </c>
      <c r="B974" t="s">
        <v>384</v>
      </c>
      <c r="C974" t="s">
        <v>67</v>
      </c>
      <c r="D974" t="s">
        <v>555</v>
      </c>
      <c r="E974" t="s">
        <v>405</v>
      </c>
      <c r="F974">
        <v>2055</v>
      </c>
      <c r="G974" t="s">
        <v>53</v>
      </c>
      <c r="H974" t="s">
        <v>387</v>
      </c>
      <c r="I974" s="1">
        <v>1.6723005567</v>
      </c>
      <c r="J974" t="str">
        <f t="shared" si="61"/>
        <v>IFP</v>
      </c>
      <c r="K974" t="str">
        <f t="shared" si="62"/>
        <v>STM</v>
      </c>
      <c r="L974" t="str">
        <f t="shared" si="63"/>
        <v>COA</v>
      </c>
    </row>
    <row r="975" spans="1:12" x14ac:dyDescent="0.45">
      <c r="A975" s="5" t="str">
        <f t="shared" si="60"/>
        <v>NCAP_COSTIFPSTMCOA2010</v>
      </c>
      <c r="B975" t="s">
        <v>384</v>
      </c>
      <c r="C975" t="s">
        <v>69</v>
      </c>
      <c r="D975" t="s">
        <v>555</v>
      </c>
      <c r="E975" t="s">
        <v>405</v>
      </c>
      <c r="F975">
        <v>2010</v>
      </c>
      <c r="G975" t="s">
        <v>53</v>
      </c>
      <c r="H975" t="s">
        <v>387</v>
      </c>
      <c r="I975" s="1">
        <v>4.5443223247000004</v>
      </c>
      <c r="J975" t="str">
        <f t="shared" si="61"/>
        <v>IFP</v>
      </c>
      <c r="K975" t="str">
        <f t="shared" si="62"/>
        <v>STM</v>
      </c>
      <c r="L975" t="str">
        <f t="shared" si="63"/>
        <v>COA</v>
      </c>
    </row>
    <row r="976" spans="1:12" x14ac:dyDescent="0.45">
      <c r="A976" s="5" t="str">
        <f t="shared" si="60"/>
        <v>NCAP_FOMIFPSTMCOA2010</v>
      </c>
      <c r="B976" t="s">
        <v>384</v>
      </c>
      <c r="C976" t="s">
        <v>70</v>
      </c>
      <c r="D976" t="s">
        <v>555</v>
      </c>
      <c r="E976" t="s">
        <v>405</v>
      </c>
      <c r="F976">
        <v>2010</v>
      </c>
      <c r="G976" t="s">
        <v>53</v>
      </c>
      <c r="H976" t="s">
        <v>387</v>
      </c>
      <c r="I976" s="1">
        <v>1.63191</v>
      </c>
      <c r="J976" t="str">
        <f t="shared" si="61"/>
        <v>IFP</v>
      </c>
      <c r="K976" t="str">
        <f t="shared" si="62"/>
        <v>STM</v>
      </c>
      <c r="L976" t="str">
        <f t="shared" si="63"/>
        <v>COA</v>
      </c>
    </row>
    <row r="977" spans="1:12" x14ac:dyDescent="0.45">
      <c r="A977" s="5" t="str">
        <f t="shared" si="60"/>
        <v>NCAP_TLIFEIFPSTMCOA2010</v>
      </c>
      <c r="B977" t="s">
        <v>384</v>
      </c>
      <c r="C977" t="s">
        <v>71</v>
      </c>
      <c r="D977" t="s">
        <v>555</v>
      </c>
      <c r="E977" t="s">
        <v>405</v>
      </c>
      <c r="F977">
        <v>2010</v>
      </c>
      <c r="G977" t="s">
        <v>53</v>
      </c>
      <c r="H977" t="s">
        <v>68</v>
      </c>
      <c r="I977" s="1">
        <v>50</v>
      </c>
      <c r="J977" t="str">
        <f t="shared" si="61"/>
        <v>IFP</v>
      </c>
      <c r="K977" t="str">
        <f t="shared" si="62"/>
        <v>STM</v>
      </c>
      <c r="L977" t="str">
        <f t="shared" si="63"/>
        <v>COA</v>
      </c>
    </row>
    <row r="978" spans="1:12" x14ac:dyDescent="0.45">
      <c r="A978" s="5" t="str">
        <f t="shared" si="60"/>
        <v>IFPSTMCOA2010</v>
      </c>
      <c r="B978" t="s">
        <v>384</v>
      </c>
      <c r="C978" t="s">
        <v>388</v>
      </c>
      <c r="D978" t="s">
        <v>555</v>
      </c>
      <c r="E978" t="s">
        <v>405</v>
      </c>
      <c r="F978">
        <v>2010</v>
      </c>
      <c r="G978" t="s">
        <v>53</v>
      </c>
      <c r="H978" t="s">
        <v>68</v>
      </c>
      <c r="I978" s="1">
        <v>1.2054244098</v>
      </c>
      <c r="J978" t="str">
        <f t="shared" si="61"/>
        <v>IFP</v>
      </c>
      <c r="K978" t="str">
        <f t="shared" si="62"/>
        <v>STM</v>
      </c>
      <c r="L978" t="str">
        <f t="shared" si="63"/>
        <v>COA</v>
      </c>
    </row>
    <row r="979" spans="1:12" x14ac:dyDescent="0.45">
      <c r="A979" s="5" t="str">
        <f t="shared" si="60"/>
        <v>ACT_COSTIISSTMNGA2010</v>
      </c>
      <c r="B979" t="s">
        <v>384</v>
      </c>
      <c r="C979" t="s">
        <v>67</v>
      </c>
      <c r="D979" t="s">
        <v>556</v>
      </c>
      <c r="E979" t="s">
        <v>394</v>
      </c>
      <c r="F979">
        <v>2010</v>
      </c>
      <c r="G979" t="s">
        <v>58</v>
      </c>
      <c r="H979" t="s">
        <v>387</v>
      </c>
      <c r="I979" s="1">
        <v>1.7433831600000001E-2</v>
      </c>
      <c r="J979" t="str">
        <f t="shared" si="61"/>
        <v>IIS</v>
      </c>
      <c r="K979" t="str">
        <f t="shared" si="62"/>
        <v>STM</v>
      </c>
      <c r="L979" t="str">
        <f t="shared" si="63"/>
        <v>NGA</v>
      </c>
    </row>
    <row r="980" spans="1:12" x14ac:dyDescent="0.45">
      <c r="A980" s="5" t="str">
        <f t="shared" si="60"/>
        <v>ACT_COSTIISSTMNGA2015</v>
      </c>
      <c r="B980" t="s">
        <v>384</v>
      </c>
      <c r="C980" t="s">
        <v>67</v>
      </c>
      <c r="D980" t="s">
        <v>556</v>
      </c>
      <c r="E980" t="s">
        <v>394</v>
      </c>
      <c r="F980">
        <v>2015</v>
      </c>
      <c r="G980" t="s">
        <v>58</v>
      </c>
      <c r="H980" t="s">
        <v>387</v>
      </c>
      <c r="I980" s="1">
        <v>1.7433831600000001E-2</v>
      </c>
      <c r="J980" t="str">
        <f t="shared" si="61"/>
        <v>IIS</v>
      </c>
      <c r="K980" t="str">
        <f t="shared" si="62"/>
        <v>STM</v>
      </c>
      <c r="L980" t="str">
        <f t="shared" si="63"/>
        <v>NGA</v>
      </c>
    </row>
    <row r="981" spans="1:12" x14ac:dyDescent="0.45">
      <c r="A981" s="5" t="str">
        <f t="shared" si="60"/>
        <v>ACT_COSTIISSTMNGA2055</v>
      </c>
      <c r="B981" t="s">
        <v>384</v>
      </c>
      <c r="C981" t="s">
        <v>67</v>
      </c>
      <c r="D981" t="s">
        <v>556</v>
      </c>
      <c r="E981" t="s">
        <v>394</v>
      </c>
      <c r="F981">
        <v>2055</v>
      </c>
      <c r="G981" t="s">
        <v>58</v>
      </c>
      <c r="H981" t="s">
        <v>387</v>
      </c>
      <c r="I981" s="1">
        <v>1.7433831600000001E-2</v>
      </c>
      <c r="J981" t="str">
        <f t="shared" si="61"/>
        <v>IIS</v>
      </c>
      <c r="K981" t="str">
        <f t="shared" si="62"/>
        <v>STM</v>
      </c>
      <c r="L981" t="str">
        <f t="shared" si="63"/>
        <v>NGA</v>
      </c>
    </row>
    <row r="982" spans="1:12" x14ac:dyDescent="0.45">
      <c r="A982" s="5" t="str">
        <f t="shared" si="60"/>
        <v>NCAP_COSTIISSTMNGA2010</v>
      </c>
      <c r="B982" t="s">
        <v>384</v>
      </c>
      <c r="C982" t="s">
        <v>69</v>
      </c>
      <c r="D982" t="s">
        <v>556</v>
      </c>
      <c r="E982" t="s">
        <v>394</v>
      </c>
      <c r="F982">
        <v>2010</v>
      </c>
      <c r="G982" t="s">
        <v>58</v>
      </c>
      <c r="H982" t="s">
        <v>387</v>
      </c>
      <c r="I982" s="1">
        <v>3.4417673447000001</v>
      </c>
      <c r="J982" t="str">
        <f t="shared" si="61"/>
        <v>IIS</v>
      </c>
      <c r="K982" t="str">
        <f t="shared" si="62"/>
        <v>STM</v>
      </c>
      <c r="L982" t="str">
        <f t="shared" si="63"/>
        <v>NGA</v>
      </c>
    </row>
    <row r="983" spans="1:12" x14ac:dyDescent="0.45">
      <c r="A983" s="5" t="str">
        <f t="shared" si="60"/>
        <v>NCAP_FOMIISSTMNGA2010</v>
      </c>
      <c r="B983" t="s">
        <v>384</v>
      </c>
      <c r="C983" t="s">
        <v>70</v>
      </c>
      <c r="D983" t="s">
        <v>556</v>
      </c>
      <c r="E983" t="s">
        <v>394</v>
      </c>
      <c r="F983">
        <v>2010</v>
      </c>
      <c r="G983" t="s">
        <v>58</v>
      </c>
      <c r="H983" t="s">
        <v>387</v>
      </c>
      <c r="I983" s="1">
        <v>0.58846372889999998</v>
      </c>
      <c r="J983" t="str">
        <f t="shared" si="61"/>
        <v>IIS</v>
      </c>
      <c r="K983" t="str">
        <f t="shared" si="62"/>
        <v>STM</v>
      </c>
      <c r="L983" t="str">
        <f t="shared" si="63"/>
        <v>NGA</v>
      </c>
    </row>
    <row r="984" spans="1:12" x14ac:dyDescent="0.45">
      <c r="A984" s="5" t="str">
        <f t="shared" si="60"/>
        <v>NCAP_TLIFEIISSTMNGA2010</v>
      </c>
      <c r="B984" t="s">
        <v>384</v>
      </c>
      <c r="C984" t="s">
        <v>71</v>
      </c>
      <c r="D984" t="s">
        <v>556</v>
      </c>
      <c r="E984" t="s">
        <v>394</v>
      </c>
      <c r="F984">
        <v>2010</v>
      </c>
      <c r="G984" t="s">
        <v>58</v>
      </c>
      <c r="H984" t="s">
        <v>68</v>
      </c>
      <c r="I984" s="1">
        <v>50</v>
      </c>
      <c r="J984" t="str">
        <f t="shared" si="61"/>
        <v>IIS</v>
      </c>
      <c r="K984" t="str">
        <f t="shared" si="62"/>
        <v>STM</v>
      </c>
      <c r="L984" t="str">
        <f t="shared" si="63"/>
        <v>NGA</v>
      </c>
    </row>
    <row r="985" spans="1:12" x14ac:dyDescent="0.45">
      <c r="A985" s="5" t="str">
        <f t="shared" si="60"/>
        <v>IISSTMNGA2010</v>
      </c>
      <c r="B985" t="s">
        <v>384</v>
      </c>
      <c r="C985" t="s">
        <v>388</v>
      </c>
      <c r="D985" t="s">
        <v>556</v>
      </c>
      <c r="E985" t="s">
        <v>394</v>
      </c>
      <c r="F985">
        <v>2010</v>
      </c>
      <c r="G985" t="s">
        <v>58</v>
      </c>
      <c r="H985" t="s">
        <v>68</v>
      </c>
      <c r="I985" s="1">
        <v>1.2578616352000001</v>
      </c>
      <c r="J985" t="str">
        <f t="shared" si="61"/>
        <v>IIS</v>
      </c>
      <c r="K985" t="str">
        <f t="shared" si="62"/>
        <v>STM</v>
      </c>
      <c r="L985" t="str">
        <f t="shared" si="63"/>
        <v>NGA</v>
      </c>
    </row>
    <row r="986" spans="1:12" x14ac:dyDescent="0.45">
      <c r="A986" s="5" t="str">
        <f t="shared" si="60"/>
        <v>ACT_COSTIOIOTHBIO2015</v>
      </c>
      <c r="B986" t="s">
        <v>384</v>
      </c>
      <c r="C986" t="s">
        <v>67</v>
      </c>
      <c r="D986" t="s">
        <v>557</v>
      </c>
      <c r="E986" t="s">
        <v>438</v>
      </c>
      <c r="F986">
        <v>2015</v>
      </c>
      <c r="G986" t="s">
        <v>55</v>
      </c>
      <c r="H986" t="s">
        <v>387</v>
      </c>
      <c r="I986" s="1">
        <v>0.15821292980000001</v>
      </c>
      <c r="J986" t="str">
        <f t="shared" si="61"/>
        <v>IOI</v>
      </c>
      <c r="K986" t="str">
        <f t="shared" si="62"/>
        <v>OTH</v>
      </c>
      <c r="L986" t="str">
        <f t="shared" si="63"/>
        <v>BIO</v>
      </c>
    </row>
    <row r="987" spans="1:12" x14ac:dyDescent="0.45">
      <c r="A987" s="5" t="str">
        <f t="shared" si="60"/>
        <v>ACT_COSTIOIOTHBIO2055</v>
      </c>
      <c r="B987" t="s">
        <v>384</v>
      </c>
      <c r="C987" t="s">
        <v>67</v>
      </c>
      <c r="D987" t="s">
        <v>557</v>
      </c>
      <c r="E987" t="s">
        <v>438</v>
      </c>
      <c r="F987">
        <v>2055</v>
      </c>
      <c r="G987" t="s">
        <v>55</v>
      </c>
      <c r="H987" t="s">
        <v>387</v>
      </c>
      <c r="I987" s="1">
        <v>0.15821292980000001</v>
      </c>
      <c r="J987" t="str">
        <f t="shared" si="61"/>
        <v>IOI</v>
      </c>
      <c r="K987" t="str">
        <f t="shared" si="62"/>
        <v>OTH</v>
      </c>
      <c r="L987" t="str">
        <f t="shared" si="63"/>
        <v>BIO</v>
      </c>
    </row>
    <row r="988" spans="1:12" x14ac:dyDescent="0.45">
      <c r="A988" s="5" t="str">
        <f t="shared" si="60"/>
        <v>NCAP_TLIFEIOIOTHBIO2010</v>
      </c>
      <c r="B988" t="s">
        <v>384</v>
      </c>
      <c r="C988" t="s">
        <v>71</v>
      </c>
      <c r="D988" t="s">
        <v>557</v>
      </c>
      <c r="E988" t="s">
        <v>438</v>
      </c>
      <c r="F988">
        <v>2010</v>
      </c>
      <c r="G988" t="s">
        <v>55</v>
      </c>
      <c r="H988" t="s">
        <v>68</v>
      </c>
      <c r="I988" s="1">
        <v>50</v>
      </c>
      <c r="J988" t="str">
        <f t="shared" si="61"/>
        <v>IOI</v>
      </c>
      <c r="K988" t="str">
        <f t="shared" si="62"/>
        <v>OTH</v>
      </c>
      <c r="L988" t="str">
        <f t="shared" si="63"/>
        <v>BIO</v>
      </c>
    </row>
    <row r="989" spans="1:12" x14ac:dyDescent="0.45">
      <c r="A989" s="5" t="str">
        <f t="shared" si="60"/>
        <v>IOIOTHBIO2010</v>
      </c>
      <c r="B989" t="s">
        <v>384</v>
      </c>
      <c r="C989" t="s">
        <v>388</v>
      </c>
      <c r="D989" t="s">
        <v>557</v>
      </c>
      <c r="E989" t="s">
        <v>438</v>
      </c>
      <c r="F989">
        <v>2010</v>
      </c>
      <c r="G989" t="s">
        <v>55</v>
      </c>
      <c r="H989" t="s">
        <v>68</v>
      </c>
      <c r="I989" s="1">
        <v>1.4118311450000001</v>
      </c>
      <c r="J989" t="str">
        <f t="shared" si="61"/>
        <v>IOI</v>
      </c>
      <c r="K989" t="str">
        <f t="shared" si="62"/>
        <v>OTH</v>
      </c>
      <c r="L989" t="str">
        <f t="shared" si="63"/>
        <v>BIO</v>
      </c>
    </row>
    <row r="990" spans="1:12" x14ac:dyDescent="0.45">
      <c r="A990" s="5" t="str">
        <f t="shared" si="60"/>
        <v>ACT_COSTINMSTMOIL2010</v>
      </c>
      <c r="B990" t="s">
        <v>384</v>
      </c>
      <c r="C990" t="s">
        <v>67</v>
      </c>
      <c r="D990" t="s">
        <v>558</v>
      </c>
      <c r="E990" t="s">
        <v>468</v>
      </c>
      <c r="F990">
        <v>2010</v>
      </c>
      <c r="G990" t="s">
        <v>395</v>
      </c>
      <c r="H990" t="s">
        <v>387</v>
      </c>
      <c r="I990" s="1">
        <v>0</v>
      </c>
      <c r="J990" t="str">
        <f t="shared" si="61"/>
        <v>INM</v>
      </c>
      <c r="K990" t="str">
        <f t="shared" si="62"/>
        <v>STM</v>
      </c>
      <c r="L990" t="str">
        <f t="shared" si="63"/>
        <v>OIL</v>
      </c>
    </row>
    <row r="991" spans="1:12" x14ac:dyDescent="0.45">
      <c r="A991" s="5" t="str">
        <f t="shared" si="60"/>
        <v>ACT_COSTINMSTMOIL2015</v>
      </c>
      <c r="B991" t="s">
        <v>384</v>
      </c>
      <c r="C991" t="s">
        <v>67</v>
      </c>
      <c r="D991" t="s">
        <v>558</v>
      </c>
      <c r="E991" t="s">
        <v>468</v>
      </c>
      <c r="F991">
        <v>2015</v>
      </c>
      <c r="G991" t="s">
        <v>395</v>
      </c>
      <c r="H991" t="s">
        <v>387</v>
      </c>
      <c r="I991" s="1">
        <v>0</v>
      </c>
      <c r="J991" t="str">
        <f t="shared" si="61"/>
        <v>INM</v>
      </c>
      <c r="K991" t="str">
        <f t="shared" si="62"/>
        <v>STM</v>
      </c>
      <c r="L991" t="str">
        <f t="shared" si="63"/>
        <v>OIL</v>
      </c>
    </row>
    <row r="992" spans="1:12" x14ac:dyDescent="0.45">
      <c r="A992" s="5" t="str">
        <f t="shared" si="60"/>
        <v>ACT_COSTINMSTMOIL2055</v>
      </c>
      <c r="B992" t="s">
        <v>384</v>
      </c>
      <c r="C992" t="s">
        <v>67</v>
      </c>
      <c r="D992" t="s">
        <v>558</v>
      </c>
      <c r="E992" t="s">
        <v>468</v>
      </c>
      <c r="F992">
        <v>2055</v>
      </c>
      <c r="G992" t="s">
        <v>395</v>
      </c>
      <c r="H992" t="s">
        <v>387</v>
      </c>
      <c r="I992" s="1">
        <v>0</v>
      </c>
      <c r="J992" t="str">
        <f t="shared" si="61"/>
        <v>INM</v>
      </c>
      <c r="K992" t="str">
        <f t="shared" si="62"/>
        <v>STM</v>
      </c>
      <c r="L992" t="str">
        <f t="shared" si="63"/>
        <v>OIL</v>
      </c>
    </row>
    <row r="993" spans="1:12" x14ac:dyDescent="0.45">
      <c r="A993" s="5" t="str">
        <f t="shared" si="60"/>
        <v>NCAP_COSTINMSTMOIL2010</v>
      </c>
      <c r="B993" t="s">
        <v>384</v>
      </c>
      <c r="C993" t="s">
        <v>69</v>
      </c>
      <c r="D993" t="s">
        <v>558</v>
      </c>
      <c r="E993" t="s">
        <v>468</v>
      </c>
      <c r="F993">
        <v>2010</v>
      </c>
      <c r="G993" t="s">
        <v>395</v>
      </c>
      <c r="H993" t="s">
        <v>387</v>
      </c>
      <c r="I993" s="1">
        <v>3.6066050195999999</v>
      </c>
      <c r="J993" t="str">
        <f t="shared" si="61"/>
        <v>INM</v>
      </c>
      <c r="K993" t="str">
        <f t="shared" si="62"/>
        <v>STM</v>
      </c>
      <c r="L993" t="str">
        <f t="shared" si="63"/>
        <v>OIL</v>
      </c>
    </row>
    <row r="994" spans="1:12" x14ac:dyDescent="0.45">
      <c r="A994" s="5" t="str">
        <f t="shared" si="60"/>
        <v>NCAP_FOMINMSTMOIL2010</v>
      </c>
      <c r="B994" t="s">
        <v>384</v>
      </c>
      <c r="C994" t="s">
        <v>70</v>
      </c>
      <c r="D994" t="s">
        <v>558</v>
      </c>
      <c r="E994" t="s">
        <v>468</v>
      </c>
      <c r="F994">
        <v>2010</v>
      </c>
      <c r="G994" t="s">
        <v>395</v>
      </c>
      <c r="H994" t="s">
        <v>387</v>
      </c>
      <c r="I994" s="1">
        <v>0.65031000000000005</v>
      </c>
      <c r="J994" t="str">
        <f t="shared" si="61"/>
        <v>INM</v>
      </c>
      <c r="K994" t="str">
        <f t="shared" si="62"/>
        <v>STM</v>
      </c>
      <c r="L994" t="str">
        <f t="shared" si="63"/>
        <v>OIL</v>
      </c>
    </row>
    <row r="995" spans="1:12" x14ac:dyDescent="0.45">
      <c r="A995" s="5" t="str">
        <f t="shared" si="60"/>
        <v>NCAP_TLIFEINMSTMOIL2010</v>
      </c>
      <c r="B995" t="s">
        <v>384</v>
      </c>
      <c r="C995" t="s">
        <v>71</v>
      </c>
      <c r="D995" t="s">
        <v>558</v>
      </c>
      <c r="E995" t="s">
        <v>468</v>
      </c>
      <c r="F995">
        <v>2010</v>
      </c>
      <c r="G995" t="s">
        <v>395</v>
      </c>
      <c r="H995" t="s">
        <v>68</v>
      </c>
      <c r="I995" s="1">
        <v>50</v>
      </c>
      <c r="J995" t="str">
        <f t="shared" si="61"/>
        <v>INM</v>
      </c>
      <c r="K995" t="str">
        <f t="shared" si="62"/>
        <v>STM</v>
      </c>
      <c r="L995" t="str">
        <f t="shared" si="63"/>
        <v>OIL</v>
      </c>
    </row>
    <row r="996" spans="1:12" x14ac:dyDescent="0.45">
      <c r="A996" s="5" t="str">
        <f t="shared" si="60"/>
        <v>INMSTMOIL2010</v>
      </c>
      <c r="B996" t="s">
        <v>384</v>
      </c>
      <c r="C996" t="s">
        <v>388</v>
      </c>
      <c r="D996" t="s">
        <v>558</v>
      </c>
      <c r="E996" t="s">
        <v>468</v>
      </c>
      <c r="F996">
        <v>2010</v>
      </c>
      <c r="G996" t="s">
        <v>395</v>
      </c>
      <c r="H996" t="s">
        <v>68</v>
      </c>
      <c r="I996" s="1">
        <v>1.6420361247999999</v>
      </c>
      <c r="J996" t="str">
        <f t="shared" si="61"/>
        <v>INM</v>
      </c>
      <c r="K996" t="str">
        <f t="shared" si="62"/>
        <v>STM</v>
      </c>
      <c r="L996" t="str">
        <f t="shared" si="63"/>
        <v>OIL</v>
      </c>
    </row>
    <row r="997" spans="1:12" x14ac:dyDescent="0.45">
      <c r="A997" s="5" t="str">
        <f t="shared" si="60"/>
        <v>NCAP_TLIFEILPOTHN/A2010</v>
      </c>
      <c r="B997" t="s">
        <v>384</v>
      </c>
      <c r="C997" t="s">
        <v>71</v>
      </c>
      <c r="D997" t="s">
        <v>559</v>
      </c>
      <c r="E997" t="s">
        <v>386</v>
      </c>
      <c r="F997">
        <v>2010</v>
      </c>
      <c r="G997" t="s">
        <v>416</v>
      </c>
      <c r="H997" t="s">
        <v>68</v>
      </c>
      <c r="I997" s="1">
        <v>50</v>
      </c>
      <c r="J997" t="str">
        <f t="shared" si="61"/>
        <v>ILP</v>
      </c>
      <c r="K997" t="str">
        <f t="shared" si="62"/>
        <v>OTH</v>
      </c>
      <c r="L997" t="str">
        <f t="shared" si="63"/>
        <v>N/A</v>
      </c>
    </row>
    <row r="998" spans="1:12" x14ac:dyDescent="0.45">
      <c r="A998" s="5" t="str">
        <f t="shared" si="60"/>
        <v>ILPOTHN/A2010</v>
      </c>
      <c r="B998" t="s">
        <v>384</v>
      </c>
      <c r="C998" t="s">
        <v>388</v>
      </c>
      <c r="D998" t="s">
        <v>559</v>
      </c>
      <c r="E998" t="s">
        <v>386</v>
      </c>
      <c r="F998">
        <v>2010</v>
      </c>
      <c r="G998" t="s">
        <v>416</v>
      </c>
      <c r="H998" t="s">
        <v>68</v>
      </c>
      <c r="I998" s="1">
        <v>1</v>
      </c>
      <c r="J998" t="str">
        <f t="shared" si="61"/>
        <v>ILP</v>
      </c>
      <c r="K998" t="str">
        <f t="shared" si="62"/>
        <v>OTH</v>
      </c>
      <c r="L998" t="str">
        <f t="shared" si="63"/>
        <v>N/A</v>
      </c>
    </row>
    <row r="999" spans="1:12" x14ac:dyDescent="0.45">
      <c r="A999" s="5" t="str">
        <f t="shared" si="60"/>
        <v>ILPOTHN/A2011</v>
      </c>
      <c r="B999" t="s">
        <v>384</v>
      </c>
      <c r="C999" t="s">
        <v>388</v>
      </c>
      <c r="D999" t="s">
        <v>559</v>
      </c>
      <c r="E999" t="s">
        <v>386</v>
      </c>
      <c r="F999">
        <v>2011</v>
      </c>
      <c r="G999" t="s">
        <v>416</v>
      </c>
      <c r="H999" t="s">
        <v>68</v>
      </c>
      <c r="I999" s="1">
        <v>1</v>
      </c>
      <c r="J999" t="str">
        <f t="shared" si="61"/>
        <v>ILP</v>
      </c>
      <c r="K999" t="str">
        <f t="shared" si="62"/>
        <v>OTH</v>
      </c>
      <c r="L999" t="str">
        <f t="shared" si="63"/>
        <v>N/A</v>
      </c>
    </row>
    <row r="1000" spans="1:12" x14ac:dyDescent="0.45">
      <c r="A1000" s="5" t="str">
        <f t="shared" si="60"/>
        <v>ILPOTHN/A2015</v>
      </c>
      <c r="B1000" t="s">
        <v>384</v>
      </c>
      <c r="C1000" t="s">
        <v>388</v>
      </c>
      <c r="D1000" t="s">
        <v>559</v>
      </c>
      <c r="E1000" t="s">
        <v>386</v>
      </c>
      <c r="F1000">
        <v>2015</v>
      </c>
      <c r="G1000" t="s">
        <v>416</v>
      </c>
      <c r="H1000" t="s">
        <v>68</v>
      </c>
      <c r="I1000" s="1">
        <v>1</v>
      </c>
      <c r="J1000" t="str">
        <f t="shared" si="61"/>
        <v>ILP</v>
      </c>
      <c r="K1000" t="str">
        <f t="shared" si="62"/>
        <v>OTH</v>
      </c>
      <c r="L1000" t="str">
        <f t="shared" si="63"/>
        <v>N/A</v>
      </c>
    </row>
    <row r="1001" spans="1:12" x14ac:dyDescent="0.45">
      <c r="A1001" s="5" t="str">
        <f t="shared" si="60"/>
        <v>ILPOTHN/A2020</v>
      </c>
      <c r="B1001" t="s">
        <v>384</v>
      </c>
      <c r="C1001" t="s">
        <v>388</v>
      </c>
      <c r="D1001" t="s">
        <v>559</v>
      </c>
      <c r="E1001" t="s">
        <v>386</v>
      </c>
      <c r="F1001">
        <v>2020</v>
      </c>
      <c r="G1001" t="s">
        <v>416</v>
      </c>
      <c r="H1001" t="s">
        <v>68</v>
      </c>
      <c r="I1001" s="1">
        <v>0.88335795979999998</v>
      </c>
      <c r="J1001" t="str">
        <f t="shared" si="61"/>
        <v>ILP</v>
      </c>
      <c r="K1001" t="str">
        <f t="shared" si="62"/>
        <v>OTH</v>
      </c>
      <c r="L1001" t="str">
        <f t="shared" si="63"/>
        <v>N/A</v>
      </c>
    </row>
    <row r="1002" spans="1:12" x14ac:dyDescent="0.45">
      <c r="A1002" s="5" t="str">
        <f t="shared" si="60"/>
        <v>ILPOTHN/A2025</v>
      </c>
      <c r="B1002" t="s">
        <v>384</v>
      </c>
      <c r="C1002" t="s">
        <v>388</v>
      </c>
      <c r="D1002" t="s">
        <v>559</v>
      </c>
      <c r="E1002" t="s">
        <v>386</v>
      </c>
      <c r="F1002">
        <v>2025</v>
      </c>
      <c r="G1002" t="s">
        <v>416</v>
      </c>
      <c r="H1002" t="s">
        <v>68</v>
      </c>
      <c r="I1002" s="1">
        <v>0.90752811509999998</v>
      </c>
      <c r="J1002" t="str">
        <f t="shared" si="61"/>
        <v>ILP</v>
      </c>
      <c r="K1002" t="str">
        <f t="shared" si="62"/>
        <v>OTH</v>
      </c>
      <c r="L1002" t="str">
        <f t="shared" si="63"/>
        <v>N/A</v>
      </c>
    </row>
    <row r="1003" spans="1:12" x14ac:dyDescent="0.45">
      <c r="A1003" s="5" t="str">
        <f t="shared" si="60"/>
        <v>ILPOTHN/A2030</v>
      </c>
      <c r="B1003" t="s">
        <v>384</v>
      </c>
      <c r="C1003" t="s">
        <v>388</v>
      </c>
      <c r="D1003" t="s">
        <v>559</v>
      </c>
      <c r="E1003" t="s">
        <v>386</v>
      </c>
      <c r="F1003">
        <v>2030</v>
      </c>
      <c r="G1003" t="s">
        <v>416</v>
      </c>
      <c r="H1003" t="s">
        <v>68</v>
      </c>
      <c r="I1003" s="1">
        <v>0.93708097639999999</v>
      </c>
      <c r="J1003" t="str">
        <f t="shared" si="61"/>
        <v>ILP</v>
      </c>
      <c r="K1003" t="str">
        <f t="shared" si="62"/>
        <v>OTH</v>
      </c>
      <c r="L1003" t="str">
        <f t="shared" si="63"/>
        <v>N/A</v>
      </c>
    </row>
    <row r="1004" spans="1:12" x14ac:dyDescent="0.45">
      <c r="A1004" s="5" t="str">
        <f t="shared" si="60"/>
        <v>ILPOTHN/A2035</v>
      </c>
      <c r="B1004" t="s">
        <v>384</v>
      </c>
      <c r="C1004" t="s">
        <v>388</v>
      </c>
      <c r="D1004" t="s">
        <v>559</v>
      </c>
      <c r="E1004" t="s">
        <v>386</v>
      </c>
      <c r="F1004">
        <v>2035</v>
      </c>
      <c r="G1004" t="s">
        <v>416</v>
      </c>
      <c r="H1004" t="s">
        <v>68</v>
      </c>
      <c r="I1004" s="1">
        <v>0.95563719810000003</v>
      </c>
      <c r="J1004" t="str">
        <f t="shared" si="61"/>
        <v>ILP</v>
      </c>
      <c r="K1004" t="str">
        <f t="shared" si="62"/>
        <v>OTH</v>
      </c>
      <c r="L1004" t="str">
        <f t="shared" si="63"/>
        <v>N/A</v>
      </c>
    </row>
    <row r="1005" spans="1:12" x14ac:dyDescent="0.45">
      <c r="A1005" s="5" t="str">
        <f t="shared" si="60"/>
        <v>ILPOTHN/A2040</v>
      </c>
      <c r="B1005" t="s">
        <v>384</v>
      </c>
      <c r="C1005" t="s">
        <v>388</v>
      </c>
      <c r="D1005" t="s">
        <v>559</v>
      </c>
      <c r="E1005" t="s">
        <v>386</v>
      </c>
      <c r="F1005">
        <v>2040</v>
      </c>
      <c r="G1005" t="s">
        <v>416</v>
      </c>
      <c r="H1005" t="s">
        <v>68</v>
      </c>
      <c r="I1005" s="1">
        <v>0.95716726220000004</v>
      </c>
      <c r="J1005" t="str">
        <f t="shared" si="61"/>
        <v>ILP</v>
      </c>
      <c r="K1005" t="str">
        <f t="shared" si="62"/>
        <v>OTH</v>
      </c>
      <c r="L1005" t="str">
        <f t="shared" si="63"/>
        <v>N/A</v>
      </c>
    </row>
    <row r="1006" spans="1:12" x14ac:dyDescent="0.45">
      <c r="A1006" s="5" t="str">
        <f t="shared" si="60"/>
        <v>ILPOTHN/A2045</v>
      </c>
      <c r="B1006" t="s">
        <v>384</v>
      </c>
      <c r="C1006" t="s">
        <v>388</v>
      </c>
      <c r="D1006" t="s">
        <v>559</v>
      </c>
      <c r="E1006" t="s">
        <v>386</v>
      </c>
      <c r="F1006">
        <v>2045</v>
      </c>
      <c r="G1006" t="s">
        <v>416</v>
      </c>
      <c r="H1006" t="s">
        <v>68</v>
      </c>
      <c r="I1006" s="1">
        <v>0.95399569480000002</v>
      </c>
      <c r="J1006" t="str">
        <f t="shared" si="61"/>
        <v>ILP</v>
      </c>
      <c r="K1006" t="str">
        <f t="shared" si="62"/>
        <v>OTH</v>
      </c>
      <c r="L1006" t="str">
        <f t="shared" si="63"/>
        <v>N/A</v>
      </c>
    </row>
    <row r="1007" spans="1:12" x14ac:dyDescent="0.45">
      <c r="A1007" s="5" t="str">
        <f t="shared" si="60"/>
        <v>ILPOTHN/A2050</v>
      </c>
      <c r="B1007" t="s">
        <v>384</v>
      </c>
      <c r="C1007" t="s">
        <v>388</v>
      </c>
      <c r="D1007" t="s">
        <v>559</v>
      </c>
      <c r="E1007" t="s">
        <v>386</v>
      </c>
      <c r="F1007">
        <v>2050</v>
      </c>
      <c r="G1007" t="s">
        <v>416</v>
      </c>
      <c r="H1007" t="s">
        <v>68</v>
      </c>
      <c r="I1007" s="1">
        <v>0.94716337799999994</v>
      </c>
      <c r="J1007" t="str">
        <f t="shared" si="61"/>
        <v>ILP</v>
      </c>
      <c r="K1007" t="str">
        <f t="shared" si="62"/>
        <v>OTH</v>
      </c>
      <c r="L1007" t="str">
        <f t="shared" si="63"/>
        <v>N/A</v>
      </c>
    </row>
    <row r="1008" spans="1:12" x14ac:dyDescent="0.45">
      <c r="A1008" s="5" t="str">
        <f t="shared" si="60"/>
        <v>ILPOTHN/A2055</v>
      </c>
      <c r="B1008" t="s">
        <v>384</v>
      </c>
      <c r="C1008" t="s">
        <v>388</v>
      </c>
      <c r="D1008" t="s">
        <v>559</v>
      </c>
      <c r="E1008" t="s">
        <v>386</v>
      </c>
      <c r="F1008">
        <v>2055</v>
      </c>
      <c r="G1008" t="s">
        <v>416</v>
      </c>
      <c r="H1008" t="s">
        <v>68</v>
      </c>
      <c r="I1008" s="1">
        <v>0.94220863030000002</v>
      </c>
      <c r="J1008" t="str">
        <f t="shared" si="61"/>
        <v>ILP</v>
      </c>
      <c r="K1008" t="str">
        <f t="shared" si="62"/>
        <v>OTH</v>
      </c>
      <c r="L1008" t="str">
        <f t="shared" si="63"/>
        <v>N/A</v>
      </c>
    </row>
    <row r="1009" spans="1:12" x14ac:dyDescent="0.45">
      <c r="A1009" s="5" t="str">
        <f t="shared" si="60"/>
        <v>ACT_COSTIOISTMOIL2010</v>
      </c>
      <c r="B1009" t="s">
        <v>384</v>
      </c>
      <c r="C1009" t="s">
        <v>67</v>
      </c>
      <c r="D1009" t="s">
        <v>560</v>
      </c>
      <c r="E1009" t="s">
        <v>497</v>
      </c>
      <c r="F1009">
        <v>2010</v>
      </c>
      <c r="G1009" t="s">
        <v>406</v>
      </c>
      <c r="H1009" t="s">
        <v>387</v>
      </c>
      <c r="I1009" s="1">
        <v>1.45814937E-2</v>
      </c>
      <c r="J1009" t="str">
        <f t="shared" si="61"/>
        <v>IOI</v>
      </c>
      <c r="K1009" t="str">
        <f t="shared" si="62"/>
        <v>STM</v>
      </c>
      <c r="L1009" t="str">
        <f t="shared" si="63"/>
        <v>OIL</v>
      </c>
    </row>
    <row r="1010" spans="1:12" x14ac:dyDescent="0.45">
      <c r="A1010" s="5" t="str">
        <f t="shared" si="60"/>
        <v>ACT_COSTIOISTMOIL2015</v>
      </c>
      <c r="B1010" t="s">
        <v>384</v>
      </c>
      <c r="C1010" t="s">
        <v>67</v>
      </c>
      <c r="D1010" t="s">
        <v>560</v>
      </c>
      <c r="E1010" t="s">
        <v>497</v>
      </c>
      <c r="F1010">
        <v>2015</v>
      </c>
      <c r="G1010" t="s">
        <v>406</v>
      </c>
      <c r="H1010" t="s">
        <v>387</v>
      </c>
      <c r="I1010" s="1">
        <v>1.87725272E-2</v>
      </c>
      <c r="J1010" t="str">
        <f t="shared" si="61"/>
        <v>IOI</v>
      </c>
      <c r="K1010" t="str">
        <f t="shared" si="62"/>
        <v>STM</v>
      </c>
      <c r="L1010" t="str">
        <f t="shared" si="63"/>
        <v>OIL</v>
      </c>
    </row>
    <row r="1011" spans="1:12" x14ac:dyDescent="0.45">
      <c r="A1011" s="5" t="str">
        <f t="shared" si="60"/>
        <v>ACT_COSTIOISTMOIL2055</v>
      </c>
      <c r="B1011" t="s">
        <v>384</v>
      </c>
      <c r="C1011" t="s">
        <v>67</v>
      </c>
      <c r="D1011" t="s">
        <v>560</v>
      </c>
      <c r="E1011" t="s">
        <v>497</v>
      </c>
      <c r="F1011">
        <v>2055</v>
      </c>
      <c r="G1011" t="s">
        <v>406</v>
      </c>
      <c r="H1011" t="s">
        <v>387</v>
      </c>
      <c r="I1011" s="1">
        <v>1.87725272E-2</v>
      </c>
      <c r="J1011" t="str">
        <f t="shared" si="61"/>
        <v>IOI</v>
      </c>
      <c r="K1011" t="str">
        <f t="shared" si="62"/>
        <v>STM</v>
      </c>
      <c r="L1011" t="str">
        <f t="shared" si="63"/>
        <v>OIL</v>
      </c>
    </row>
    <row r="1012" spans="1:12" x14ac:dyDescent="0.45">
      <c r="A1012" s="5" t="str">
        <f t="shared" si="60"/>
        <v>NCAP_COSTIOISTMOIL2010</v>
      </c>
      <c r="B1012" t="s">
        <v>384</v>
      </c>
      <c r="C1012" t="s">
        <v>69</v>
      </c>
      <c r="D1012" t="s">
        <v>560</v>
      </c>
      <c r="E1012" t="s">
        <v>497</v>
      </c>
      <c r="F1012">
        <v>2010</v>
      </c>
      <c r="G1012" t="s">
        <v>406</v>
      </c>
      <c r="H1012" t="s">
        <v>387</v>
      </c>
      <c r="I1012" s="1">
        <v>3.7869352705999999</v>
      </c>
      <c r="J1012" t="str">
        <f t="shared" si="61"/>
        <v>IOI</v>
      </c>
      <c r="K1012" t="str">
        <f t="shared" si="62"/>
        <v>STM</v>
      </c>
      <c r="L1012" t="str">
        <f t="shared" si="63"/>
        <v>OIL</v>
      </c>
    </row>
    <row r="1013" spans="1:12" x14ac:dyDescent="0.45">
      <c r="A1013" s="5" t="str">
        <f t="shared" si="60"/>
        <v>NCAP_FOMIOISTMOIL2010</v>
      </c>
      <c r="B1013" t="s">
        <v>384</v>
      </c>
      <c r="C1013" t="s">
        <v>70</v>
      </c>
      <c r="D1013" t="s">
        <v>560</v>
      </c>
      <c r="E1013" t="s">
        <v>497</v>
      </c>
      <c r="F1013">
        <v>2010</v>
      </c>
      <c r="G1013" t="s">
        <v>406</v>
      </c>
      <c r="H1013" t="s">
        <v>387</v>
      </c>
      <c r="I1013" s="1">
        <v>0.65384858769999998</v>
      </c>
      <c r="J1013" t="str">
        <f t="shared" si="61"/>
        <v>IOI</v>
      </c>
      <c r="K1013" t="str">
        <f t="shared" si="62"/>
        <v>STM</v>
      </c>
      <c r="L1013" t="str">
        <f t="shared" si="63"/>
        <v>OIL</v>
      </c>
    </row>
    <row r="1014" spans="1:12" x14ac:dyDescent="0.45">
      <c r="A1014" s="5" t="str">
        <f t="shared" si="60"/>
        <v>NCAP_TLIFEIOISTMOIL2010</v>
      </c>
      <c r="B1014" t="s">
        <v>384</v>
      </c>
      <c r="C1014" t="s">
        <v>71</v>
      </c>
      <c r="D1014" t="s">
        <v>560</v>
      </c>
      <c r="E1014" t="s">
        <v>497</v>
      </c>
      <c r="F1014">
        <v>2010</v>
      </c>
      <c r="G1014" t="s">
        <v>406</v>
      </c>
      <c r="H1014" t="s">
        <v>68</v>
      </c>
      <c r="I1014" s="1">
        <v>50</v>
      </c>
      <c r="J1014" t="str">
        <f t="shared" si="61"/>
        <v>IOI</v>
      </c>
      <c r="K1014" t="str">
        <f t="shared" si="62"/>
        <v>STM</v>
      </c>
      <c r="L1014" t="str">
        <f t="shared" si="63"/>
        <v>OIL</v>
      </c>
    </row>
    <row r="1015" spans="1:12" x14ac:dyDescent="0.45">
      <c r="A1015" s="5" t="str">
        <f t="shared" si="60"/>
        <v>IOISTMOIL2010</v>
      </c>
      <c r="B1015" t="s">
        <v>384</v>
      </c>
      <c r="C1015" t="s">
        <v>388</v>
      </c>
      <c r="D1015" t="s">
        <v>560</v>
      </c>
      <c r="E1015" t="s">
        <v>497</v>
      </c>
      <c r="F1015">
        <v>2010</v>
      </c>
      <c r="G1015" t="s">
        <v>406</v>
      </c>
      <c r="H1015" t="s">
        <v>68</v>
      </c>
      <c r="I1015" s="1">
        <v>1.2353304509</v>
      </c>
      <c r="J1015" t="str">
        <f t="shared" si="61"/>
        <v>IOI</v>
      </c>
      <c r="K1015" t="str">
        <f t="shared" si="62"/>
        <v>STM</v>
      </c>
      <c r="L1015" t="str">
        <f t="shared" si="63"/>
        <v>OIL</v>
      </c>
    </row>
    <row r="1016" spans="1:12" x14ac:dyDescent="0.45">
      <c r="A1016" s="5" t="str">
        <f t="shared" si="60"/>
        <v>ACT_COSTILPSTMOIL2010</v>
      </c>
      <c r="B1016" t="s">
        <v>384</v>
      </c>
      <c r="C1016" t="s">
        <v>67</v>
      </c>
      <c r="D1016" t="s">
        <v>561</v>
      </c>
      <c r="E1016" t="s">
        <v>408</v>
      </c>
      <c r="F1016">
        <v>2010</v>
      </c>
      <c r="G1016" t="s">
        <v>395</v>
      </c>
      <c r="H1016" t="s">
        <v>387</v>
      </c>
      <c r="I1016" s="1">
        <v>3.1662661000000002E-2</v>
      </c>
      <c r="J1016" t="str">
        <f t="shared" si="61"/>
        <v>ILP</v>
      </c>
      <c r="K1016" t="str">
        <f t="shared" si="62"/>
        <v>STM</v>
      </c>
      <c r="L1016" t="str">
        <f t="shared" si="63"/>
        <v>OIL</v>
      </c>
    </row>
    <row r="1017" spans="1:12" x14ac:dyDescent="0.45">
      <c r="A1017" s="5" t="str">
        <f t="shared" si="60"/>
        <v>ACT_COSTILPSTMOIL2015</v>
      </c>
      <c r="B1017" t="s">
        <v>384</v>
      </c>
      <c r="C1017" t="s">
        <v>67</v>
      </c>
      <c r="D1017" t="s">
        <v>561</v>
      </c>
      <c r="E1017" t="s">
        <v>408</v>
      </c>
      <c r="F1017">
        <v>2015</v>
      </c>
      <c r="G1017" t="s">
        <v>395</v>
      </c>
      <c r="H1017" t="s">
        <v>387</v>
      </c>
      <c r="I1017" s="1">
        <v>3.4671251399999999E-2</v>
      </c>
      <c r="J1017" t="str">
        <f t="shared" si="61"/>
        <v>ILP</v>
      </c>
      <c r="K1017" t="str">
        <f t="shared" si="62"/>
        <v>STM</v>
      </c>
      <c r="L1017" t="str">
        <f t="shared" si="63"/>
        <v>OIL</v>
      </c>
    </row>
    <row r="1018" spans="1:12" x14ac:dyDescent="0.45">
      <c r="A1018" s="5" t="str">
        <f t="shared" si="60"/>
        <v>ACT_COSTILPSTMOIL2055</v>
      </c>
      <c r="B1018" t="s">
        <v>384</v>
      </c>
      <c r="C1018" t="s">
        <v>67</v>
      </c>
      <c r="D1018" t="s">
        <v>561</v>
      </c>
      <c r="E1018" t="s">
        <v>408</v>
      </c>
      <c r="F1018">
        <v>2055</v>
      </c>
      <c r="G1018" t="s">
        <v>395</v>
      </c>
      <c r="H1018" t="s">
        <v>387</v>
      </c>
      <c r="I1018" s="1">
        <v>3.4671251399999999E-2</v>
      </c>
      <c r="J1018" t="str">
        <f t="shared" si="61"/>
        <v>ILP</v>
      </c>
      <c r="K1018" t="str">
        <f t="shared" si="62"/>
        <v>STM</v>
      </c>
      <c r="L1018" t="str">
        <f t="shared" si="63"/>
        <v>OIL</v>
      </c>
    </row>
    <row r="1019" spans="1:12" x14ac:dyDescent="0.45">
      <c r="A1019" s="5" t="str">
        <f t="shared" si="60"/>
        <v>NCAP_COSTILPSTMOIL2010</v>
      </c>
      <c r="B1019" t="s">
        <v>384</v>
      </c>
      <c r="C1019" t="s">
        <v>69</v>
      </c>
      <c r="D1019" t="s">
        <v>561</v>
      </c>
      <c r="E1019" t="s">
        <v>408</v>
      </c>
      <c r="F1019">
        <v>2010</v>
      </c>
      <c r="G1019" t="s">
        <v>395</v>
      </c>
      <c r="H1019" t="s">
        <v>387</v>
      </c>
      <c r="I1019" s="1">
        <v>3.6066050195999999</v>
      </c>
      <c r="J1019" t="str">
        <f t="shared" si="61"/>
        <v>ILP</v>
      </c>
      <c r="K1019" t="str">
        <f t="shared" si="62"/>
        <v>STM</v>
      </c>
      <c r="L1019" t="str">
        <f t="shared" si="63"/>
        <v>OIL</v>
      </c>
    </row>
    <row r="1020" spans="1:12" x14ac:dyDescent="0.45">
      <c r="A1020" s="5" t="str">
        <f t="shared" si="60"/>
        <v>NCAP_FOMILPSTMOIL2010</v>
      </c>
      <c r="B1020" t="s">
        <v>384</v>
      </c>
      <c r="C1020" t="s">
        <v>70</v>
      </c>
      <c r="D1020" t="s">
        <v>561</v>
      </c>
      <c r="E1020" t="s">
        <v>408</v>
      </c>
      <c r="F1020">
        <v>2010</v>
      </c>
      <c r="G1020" t="s">
        <v>395</v>
      </c>
      <c r="H1020" t="s">
        <v>387</v>
      </c>
      <c r="I1020" s="1">
        <v>0.65031000000000005</v>
      </c>
      <c r="J1020" t="str">
        <f t="shared" si="61"/>
        <v>ILP</v>
      </c>
      <c r="K1020" t="str">
        <f t="shared" si="62"/>
        <v>STM</v>
      </c>
      <c r="L1020" t="str">
        <f t="shared" si="63"/>
        <v>OIL</v>
      </c>
    </row>
    <row r="1021" spans="1:12" x14ac:dyDescent="0.45">
      <c r="A1021" s="5" t="str">
        <f t="shared" si="60"/>
        <v>NCAP_TLIFEILPSTMOIL2010</v>
      </c>
      <c r="B1021" t="s">
        <v>384</v>
      </c>
      <c r="C1021" t="s">
        <v>71</v>
      </c>
      <c r="D1021" t="s">
        <v>561</v>
      </c>
      <c r="E1021" t="s">
        <v>408</v>
      </c>
      <c r="F1021">
        <v>2010</v>
      </c>
      <c r="G1021" t="s">
        <v>395</v>
      </c>
      <c r="H1021" t="s">
        <v>68</v>
      </c>
      <c r="I1021" s="1">
        <v>50</v>
      </c>
      <c r="J1021" t="str">
        <f t="shared" si="61"/>
        <v>ILP</v>
      </c>
      <c r="K1021" t="str">
        <f t="shared" si="62"/>
        <v>STM</v>
      </c>
      <c r="L1021" t="str">
        <f t="shared" si="63"/>
        <v>OIL</v>
      </c>
    </row>
    <row r="1022" spans="1:12" x14ac:dyDescent="0.45">
      <c r="A1022" s="5" t="str">
        <f t="shared" si="60"/>
        <v>ILPSTMOIL2010</v>
      </c>
      <c r="B1022" t="s">
        <v>384</v>
      </c>
      <c r="C1022" t="s">
        <v>388</v>
      </c>
      <c r="D1022" t="s">
        <v>561</v>
      </c>
      <c r="E1022" t="s">
        <v>408</v>
      </c>
      <c r="F1022">
        <v>2010</v>
      </c>
      <c r="G1022" t="s">
        <v>395</v>
      </c>
      <c r="H1022" t="s">
        <v>68</v>
      </c>
      <c r="I1022" s="1">
        <v>1.6420361247999999</v>
      </c>
      <c r="J1022" t="str">
        <f t="shared" si="61"/>
        <v>ILP</v>
      </c>
      <c r="K1022" t="str">
        <f t="shared" si="62"/>
        <v>STM</v>
      </c>
      <c r="L1022" t="str">
        <f t="shared" si="63"/>
        <v>OIL</v>
      </c>
    </row>
    <row r="1023" spans="1:12" x14ac:dyDescent="0.45">
      <c r="A1023" s="5" t="str">
        <f t="shared" si="60"/>
        <v>NCAP_COSTITMPRHNGA2010</v>
      </c>
      <c r="B1023" t="s">
        <v>384</v>
      </c>
      <c r="C1023" t="s">
        <v>69</v>
      </c>
      <c r="D1023" t="s">
        <v>562</v>
      </c>
      <c r="E1023" t="s">
        <v>450</v>
      </c>
      <c r="F1023">
        <v>2010</v>
      </c>
      <c r="G1023" t="s">
        <v>58</v>
      </c>
      <c r="H1023" t="s">
        <v>387</v>
      </c>
      <c r="I1023" s="1">
        <v>22.034720834800002</v>
      </c>
      <c r="J1023" t="str">
        <f t="shared" si="61"/>
        <v>ITM</v>
      </c>
      <c r="K1023" t="str">
        <f t="shared" si="62"/>
        <v>PRH</v>
      </c>
      <c r="L1023" t="str">
        <f t="shared" si="63"/>
        <v>NGA</v>
      </c>
    </row>
    <row r="1024" spans="1:12" x14ac:dyDescent="0.45">
      <c r="A1024" s="5" t="str">
        <f t="shared" si="60"/>
        <v>NCAP_FOMITMPRHNGA2010</v>
      </c>
      <c r="B1024" t="s">
        <v>384</v>
      </c>
      <c r="C1024" t="s">
        <v>70</v>
      </c>
      <c r="D1024" t="s">
        <v>562</v>
      </c>
      <c r="E1024" t="s">
        <v>450</v>
      </c>
      <c r="F1024">
        <v>2010</v>
      </c>
      <c r="G1024" t="s">
        <v>58</v>
      </c>
      <c r="H1024" t="s">
        <v>387</v>
      </c>
      <c r="I1024" s="1">
        <v>2.8645137085000001</v>
      </c>
      <c r="J1024" t="str">
        <f t="shared" si="61"/>
        <v>ITM</v>
      </c>
      <c r="K1024" t="str">
        <f t="shared" si="62"/>
        <v>PRH</v>
      </c>
      <c r="L1024" t="str">
        <f t="shared" si="63"/>
        <v>NGA</v>
      </c>
    </row>
    <row r="1025" spans="1:12" x14ac:dyDescent="0.45">
      <c r="A1025" s="5" t="str">
        <f t="shared" si="60"/>
        <v>NCAP_TLIFEITMPRHNGA2010</v>
      </c>
      <c r="B1025" t="s">
        <v>384</v>
      </c>
      <c r="C1025" t="s">
        <v>71</v>
      </c>
      <c r="D1025" t="s">
        <v>562</v>
      </c>
      <c r="E1025" t="s">
        <v>450</v>
      </c>
      <c r="F1025">
        <v>2010</v>
      </c>
      <c r="G1025" t="s">
        <v>58</v>
      </c>
      <c r="H1025" t="s">
        <v>68</v>
      </c>
      <c r="I1025" s="1">
        <v>30</v>
      </c>
      <c r="J1025" t="str">
        <f t="shared" si="61"/>
        <v>ITM</v>
      </c>
      <c r="K1025" t="str">
        <f t="shared" si="62"/>
        <v>PRH</v>
      </c>
      <c r="L1025" t="str">
        <f t="shared" si="63"/>
        <v>NGA</v>
      </c>
    </row>
    <row r="1026" spans="1:12" x14ac:dyDescent="0.45">
      <c r="A1026" s="5" t="str">
        <f t="shared" si="60"/>
        <v>ITMPRHNGA2010</v>
      </c>
      <c r="B1026" t="s">
        <v>384</v>
      </c>
      <c r="C1026" t="s">
        <v>388</v>
      </c>
      <c r="D1026" t="s">
        <v>562</v>
      </c>
      <c r="E1026" t="s">
        <v>450</v>
      </c>
      <c r="F1026">
        <v>2010</v>
      </c>
      <c r="G1026" t="s">
        <v>58</v>
      </c>
      <c r="H1026" t="s">
        <v>68</v>
      </c>
      <c r="I1026" s="1">
        <v>1</v>
      </c>
      <c r="J1026" t="str">
        <f t="shared" si="61"/>
        <v>ITM</v>
      </c>
      <c r="K1026" t="str">
        <f t="shared" si="62"/>
        <v>PRH</v>
      </c>
      <c r="L1026" t="str">
        <f t="shared" si="63"/>
        <v>NGA</v>
      </c>
    </row>
    <row r="1027" spans="1:12" x14ac:dyDescent="0.45">
      <c r="A1027" s="5" t="str">
        <f t="shared" ref="A1027:A1090" si="64">IF(C1027="VDA_FLOP","",C1027)&amp;J1027&amp;K1027&amp;L1027&amp;F1027</f>
        <v>ITMPRHNGA2011</v>
      </c>
      <c r="B1027" t="s">
        <v>384</v>
      </c>
      <c r="C1027" t="s">
        <v>388</v>
      </c>
      <c r="D1027" t="s">
        <v>562</v>
      </c>
      <c r="E1027" t="s">
        <v>450</v>
      </c>
      <c r="F1027">
        <v>2011</v>
      </c>
      <c r="G1027" t="s">
        <v>58</v>
      </c>
      <c r="H1027" t="s">
        <v>68</v>
      </c>
      <c r="I1027" s="1">
        <v>1</v>
      </c>
      <c r="J1027" t="str">
        <f t="shared" ref="J1027:J1090" si="65">VLOOKUP(LEFT(E1027,3),$U$2:$V$9,2,FALSE)</f>
        <v>ITM</v>
      </c>
      <c r="K1027" t="str">
        <f t="shared" ref="K1027:K1090" si="66">VLOOKUP(RIGHT(E1027,3),$R$2:$S$9,2,FALSE)</f>
        <v>PRH</v>
      </c>
      <c r="L1027" t="str">
        <f t="shared" ref="L1027:L1090" si="67">IFERROR(VLOOKUP(G1027,$O$2:$P$34,2,FALSE),"")</f>
        <v>NGA</v>
      </c>
    </row>
    <row r="1028" spans="1:12" x14ac:dyDescent="0.45">
      <c r="A1028" s="5" t="str">
        <f t="shared" si="64"/>
        <v>ITMPRHNGA2015</v>
      </c>
      <c r="B1028" t="s">
        <v>384</v>
      </c>
      <c r="C1028" t="s">
        <v>388</v>
      </c>
      <c r="D1028" t="s">
        <v>562</v>
      </c>
      <c r="E1028" t="s">
        <v>450</v>
      </c>
      <c r="F1028">
        <v>2015</v>
      </c>
      <c r="G1028" t="s">
        <v>58</v>
      </c>
      <c r="H1028" t="s">
        <v>68</v>
      </c>
      <c r="I1028" s="1">
        <v>1</v>
      </c>
      <c r="J1028" t="str">
        <f t="shared" si="65"/>
        <v>ITM</v>
      </c>
      <c r="K1028" t="str">
        <f t="shared" si="66"/>
        <v>PRH</v>
      </c>
      <c r="L1028" t="str">
        <f t="shared" si="67"/>
        <v>NGA</v>
      </c>
    </row>
    <row r="1029" spans="1:12" x14ac:dyDescent="0.45">
      <c r="A1029" s="5" t="str">
        <f t="shared" si="64"/>
        <v>ITMPRHNGA2020</v>
      </c>
      <c r="B1029" t="s">
        <v>384</v>
      </c>
      <c r="C1029" t="s">
        <v>388</v>
      </c>
      <c r="D1029" t="s">
        <v>562</v>
      </c>
      <c r="E1029" t="s">
        <v>450</v>
      </c>
      <c r="F1029">
        <v>2020</v>
      </c>
      <c r="G1029" t="s">
        <v>58</v>
      </c>
      <c r="H1029" t="s">
        <v>68</v>
      </c>
      <c r="I1029" s="1">
        <v>0.88789962160000002</v>
      </c>
      <c r="J1029" t="str">
        <f t="shared" si="65"/>
        <v>ITM</v>
      </c>
      <c r="K1029" t="str">
        <f t="shared" si="66"/>
        <v>PRH</v>
      </c>
      <c r="L1029" t="str">
        <f t="shared" si="67"/>
        <v>NGA</v>
      </c>
    </row>
    <row r="1030" spans="1:12" x14ac:dyDescent="0.45">
      <c r="A1030" s="5" t="str">
        <f t="shared" si="64"/>
        <v>ITMPRHNGA2025</v>
      </c>
      <c r="B1030" t="s">
        <v>384</v>
      </c>
      <c r="C1030" t="s">
        <v>388</v>
      </c>
      <c r="D1030" t="s">
        <v>562</v>
      </c>
      <c r="E1030" t="s">
        <v>450</v>
      </c>
      <c r="F1030">
        <v>2025</v>
      </c>
      <c r="G1030" t="s">
        <v>58</v>
      </c>
      <c r="H1030" t="s">
        <v>68</v>
      </c>
      <c r="I1030" s="1">
        <v>0.87611387789999995</v>
      </c>
      <c r="J1030" t="str">
        <f t="shared" si="65"/>
        <v>ITM</v>
      </c>
      <c r="K1030" t="str">
        <f t="shared" si="66"/>
        <v>PRH</v>
      </c>
      <c r="L1030" t="str">
        <f t="shared" si="67"/>
        <v>NGA</v>
      </c>
    </row>
    <row r="1031" spans="1:12" x14ac:dyDescent="0.45">
      <c r="A1031" s="5" t="str">
        <f t="shared" si="64"/>
        <v>ITMPRHNGA2030</v>
      </c>
      <c r="B1031" t="s">
        <v>384</v>
      </c>
      <c r="C1031" t="s">
        <v>388</v>
      </c>
      <c r="D1031" t="s">
        <v>562</v>
      </c>
      <c r="E1031" t="s">
        <v>450</v>
      </c>
      <c r="F1031">
        <v>2030</v>
      </c>
      <c r="G1031" t="s">
        <v>58</v>
      </c>
      <c r="H1031" t="s">
        <v>68</v>
      </c>
      <c r="I1031" s="1">
        <v>0.88132365270000002</v>
      </c>
      <c r="J1031" t="str">
        <f t="shared" si="65"/>
        <v>ITM</v>
      </c>
      <c r="K1031" t="str">
        <f t="shared" si="66"/>
        <v>PRH</v>
      </c>
      <c r="L1031" t="str">
        <f t="shared" si="67"/>
        <v>NGA</v>
      </c>
    </row>
    <row r="1032" spans="1:12" x14ac:dyDescent="0.45">
      <c r="A1032" s="5" t="str">
        <f t="shared" si="64"/>
        <v>ITMPRHNGA2035</v>
      </c>
      <c r="B1032" t="s">
        <v>384</v>
      </c>
      <c r="C1032" t="s">
        <v>388</v>
      </c>
      <c r="D1032" t="s">
        <v>562</v>
      </c>
      <c r="E1032" t="s">
        <v>450</v>
      </c>
      <c r="F1032">
        <v>2035</v>
      </c>
      <c r="G1032" t="s">
        <v>58</v>
      </c>
      <c r="H1032" t="s">
        <v>68</v>
      </c>
      <c r="I1032" s="1">
        <v>0.83389988670000004</v>
      </c>
      <c r="J1032" t="str">
        <f t="shared" si="65"/>
        <v>ITM</v>
      </c>
      <c r="K1032" t="str">
        <f t="shared" si="66"/>
        <v>PRH</v>
      </c>
      <c r="L1032" t="str">
        <f t="shared" si="67"/>
        <v>NGA</v>
      </c>
    </row>
    <row r="1033" spans="1:12" x14ac:dyDescent="0.45">
      <c r="A1033" s="5" t="str">
        <f t="shared" si="64"/>
        <v>ITMPRHNGA2040</v>
      </c>
      <c r="B1033" t="s">
        <v>384</v>
      </c>
      <c r="C1033" t="s">
        <v>388</v>
      </c>
      <c r="D1033" t="s">
        <v>562</v>
      </c>
      <c r="E1033" t="s">
        <v>450</v>
      </c>
      <c r="F1033">
        <v>2040</v>
      </c>
      <c r="G1033" t="s">
        <v>58</v>
      </c>
      <c r="H1033" t="s">
        <v>68</v>
      </c>
      <c r="I1033" s="1">
        <v>0.82238387810000002</v>
      </c>
      <c r="J1033" t="str">
        <f t="shared" si="65"/>
        <v>ITM</v>
      </c>
      <c r="K1033" t="str">
        <f t="shared" si="66"/>
        <v>PRH</v>
      </c>
      <c r="L1033" t="str">
        <f t="shared" si="67"/>
        <v>NGA</v>
      </c>
    </row>
    <row r="1034" spans="1:12" x14ac:dyDescent="0.45">
      <c r="A1034" s="5" t="str">
        <f t="shared" si="64"/>
        <v>ITMPRHNGA2045</v>
      </c>
      <c r="B1034" t="s">
        <v>384</v>
      </c>
      <c r="C1034" t="s">
        <v>388</v>
      </c>
      <c r="D1034" t="s">
        <v>562</v>
      </c>
      <c r="E1034" t="s">
        <v>450</v>
      </c>
      <c r="F1034">
        <v>2045</v>
      </c>
      <c r="G1034" t="s">
        <v>58</v>
      </c>
      <c r="H1034" t="s">
        <v>68</v>
      </c>
      <c r="I1034" s="1">
        <v>0.80979733060000003</v>
      </c>
      <c r="J1034" t="str">
        <f t="shared" si="65"/>
        <v>ITM</v>
      </c>
      <c r="K1034" t="str">
        <f t="shared" si="66"/>
        <v>PRH</v>
      </c>
      <c r="L1034" t="str">
        <f t="shared" si="67"/>
        <v>NGA</v>
      </c>
    </row>
    <row r="1035" spans="1:12" x14ac:dyDescent="0.45">
      <c r="A1035" s="5" t="str">
        <f t="shared" si="64"/>
        <v>ITMPRHNGA2050</v>
      </c>
      <c r="B1035" t="s">
        <v>384</v>
      </c>
      <c r="C1035" t="s">
        <v>388</v>
      </c>
      <c r="D1035" t="s">
        <v>562</v>
      </c>
      <c r="E1035" t="s">
        <v>450</v>
      </c>
      <c r="F1035">
        <v>2050</v>
      </c>
      <c r="G1035" t="s">
        <v>58</v>
      </c>
      <c r="H1035" t="s">
        <v>68</v>
      </c>
      <c r="I1035" s="1">
        <v>0.78734124350000001</v>
      </c>
      <c r="J1035" t="str">
        <f t="shared" si="65"/>
        <v>ITM</v>
      </c>
      <c r="K1035" t="str">
        <f t="shared" si="66"/>
        <v>PRH</v>
      </c>
      <c r="L1035" t="str">
        <f t="shared" si="67"/>
        <v>NGA</v>
      </c>
    </row>
    <row r="1036" spans="1:12" x14ac:dyDescent="0.45">
      <c r="A1036" s="5" t="str">
        <f t="shared" si="64"/>
        <v>ITMPRHNGA2055</v>
      </c>
      <c r="B1036" t="s">
        <v>384</v>
      </c>
      <c r="C1036" t="s">
        <v>388</v>
      </c>
      <c r="D1036" t="s">
        <v>562</v>
      </c>
      <c r="E1036" t="s">
        <v>450</v>
      </c>
      <c r="F1036">
        <v>2055</v>
      </c>
      <c r="G1036" t="s">
        <v>58</v>
      </c>
      <c r="H1036" t="s">
        <v>68</v>
      </c>
      <c r="I1036" s="1">
        <v>0.77040161060000001</v>
      </c>
      <c r="J1036" t="str">
        <f t="shared" si="65"/>
        <v>ITM</v>
      </c>
      <c r="K1036" t="str">
        <f t="shared" si="66"/>
        <v>PRH</v>
      </c>
      <c r="L1036" t="str">
        <f t="shared" si="67"/>
        <v>NGA</v>
      </c>
    </row>
    <row r="1037" spans="1:12" x14ac:dyDescent="0.45">
      <c r="A1037" s="5" t="str">
        <f t="shared" si="64"/>
        <v>ACT_COSTIFPSTMCOA2015</v>
      </c>
      <c r="B1037" t="s">
        <v>384</v>
      </c>
      <c r="C1037" t="s">
        <v>67</v>
      </c>
      <c r="D1037" t="s">
        <v>563</v>
      </c>
      <c r="E1037" t="s">
        <v>405</v>
      </c>
      <c r="F1037">
        <v>2015</v>
      </c>
      <c r="G1037" t="s">
        <v>53</v>
      </c>
      <c r="H1037" t="s">
        <v>387</v>
      </c>
      <c r="I1037" s="1">
        <v>2.3454452023000001</v>
      </c>
      <c r="J1037" t="str">
        <f t="shared" si="65"/>
        <v>IFP</v>
      </c>
      <c r="K1037" t="str">
        <f t="shared" si="66"/>
        <v>STM</v>
      </c>
      <c r="L1037" t="str">
        <f t="shared" si="67"/>
        <v>COA</v>
      </c>
    </row>
    <row r="1038" spans="1:12" x14ac:dyDescent="0.45">
      <c r="A1038" s="5" t="str">
        <f t="shared" si="64"/>
        <v>ACT_COSTIFPSTMCOA2055</v>
      </c>
      <c r="B1038" t="s">
        <v>384</v>
      </c>
      <c r="C1038" t="s">
        <v>67</v>
      </c>
      <c r="D1038" t="s">
        <v>563</v>
      </c>
      <c r="E1038" t="s">
        <v>405</v>
      </c>
      <c r="F1038">
        <v>2055</v>
      </c>
      <c r="G1038" t="s">
        <v>53</v>
      </c>
      <c r="H1038" t="s">
        <v>387</v>
      </c>
      <c r="I1038" s="1">
        <v>2.3454452023000001</v>
      </c>
      <c r="J1038" t="str">
        <f t="shared" si="65"/>
        <v>IFP</v>
      </c>
      <c r="K1038" t="str">
        <f t="shared" si="66"/>
        <v>STM</v>
      </c>
      <c r="L1038" t="str">
        <f t="shared" si="67"/>
        <v>COA</v>
      </c>
    </row>
    <row r="1039" spans="1:12" x14ac:dyDescent="0.45">
      <c r="A1039" s="5" t="str">
        <f t="shared" si="64"/>
        <v>NCAP_COSTIFPSTMCOA2010</v>
      </c>
      <c r="B1039" t="s">
        <v>384</v>
      </c>
      <c r="C1039" t="s">
        <v>69</v>
      </c>
      <c r="D1039" t="s">
        <v>563</v>
      </c>
      <c r="E1039" t="s">
        <v>405</v>
      </c>
      <c r="F1039">
        <v>2010</v>
      </c>
      <c r="G1039" t="s">
        <v>53</v>
      </c>
      <c r="H1039" t="s">
        <v>387</v>
      </c>
      <c r="I1039" s="1">
        <v>4.5443223247000004</v>
      </c>
      <c r="J1039" t="str">
        <f t="shared" si="65"/>
        <v>IFP</v>
      </c>
      <c r="K1039" t="str">
        <f t="shared" si="66"/>
        <v>STM</v>
      </c>
      <c r="L1039" t="str">
        <f t="shared" si="67"/>
        <v>COA</v>
      </c>
    </row>
    <row r="1040" spans="1:12" x14ac:dyDescent="0.45">
      <c r="A1040" s="5" t="str">
        <f t="shared" si="64"/>
        <v>NCAP_FOMIFPSTMCOA2010</v>
      </c>
      <c r="B1040" t="s">
        <v>384</v>
      </c>
      <c r="C1040" t="s">
        <v>70</v>
      </c>
      <c r="D1040" t="s">
        <v>563</v>
      </c>
      <c r="E1040" t="s">
        <v>405</v>
      </c>
      <c r="F1040">
        <v>2010</v>
      </c>
      <c r="G1040" t="s">
        <v>53</v>
      </c>
      <c r="H1040" t="s">
        <v>387</v>
      </c>
      <c r="I1040" s="1">
        <v>1.63191</v>
      </c>
      <c r="J1040" t="str">
        <f t="shared" si="65"/>
        <v>IFP</v>
      </c>
      <c r="K1040" t="str">
        <f t="shared" si="66"/>
        <v>STM</v>
      </c>
      <c r="L1040" t="str">
        <f t="shared" si="67"/>
        <v>COA</v>
      </c>
    </row>
    <row r="1041" spans="1:12" x14ac:dyDescent="0.45">
      <c r="A1041" s="5" t="str">
        <f t="shared" si="64"/>
        <v>NCAP_TLIFEIFPSTMCOA2010</v>
      </c>
      <c r="B1041" t="s">
        <v>384</v>
      </c>
      <c r="C1041" t="s">
        <v>71</v>
      </c>
      <c r="D1041" t="s">
        <v>563</v>
      </c>
      <c r="E1041" t="s">
        <v>405</v>
      </c>
      <c r="F1041">
        <v>2010</v>
      </c>
      <c r="G1041" t="s">
        <v>53</v>
      </c>
      <c r="H1041" t="s">
        <v>68</v>
      </c>
      <c r="I1041" s="1">
        <v>50</v>
      </c>
      <c r="J1041" t="str">
        <f t="shared" si="65"/>
        <v>IFP</v>
      </c>
      <c r="K1041" t="str">
        <f t="shared" si="66"/>
        <v>STM</v>
      </c>
      <c r="L1041" t="str">
        <f t="shared" si="67"/>
        <v>COA</v>
      </c>
    </row>
    <row r="1042" spans="1:12" x14ac:dyDescent="0.45">
      <c r="A1042" s="5" t="str">
        <f t="shared" si="64"/>
        <v>IFPSTMCOA2010</v>
      </c>
      <c r="B1042" t="s">
        <v>384</v>
      </c>
      <c r="C1042" t="s">
        <v>388</v>
      </c>
      <c r="D1042" t="s">
        <v>563</v>
      </c>
      <c r="E1042" t="s">
        <v>405</v>
      </c>
      <c r="F1042">
        <v>2010</v>
      </c>
      <c r="G1042" t="s">
        <v>53</v>
      </c>
      <c r="H1042" t="s">
        <v>68</v>
      </c>
      <c r="I1042" s="1">
        <v>1.2054244098</v>
      </c>
      <c r="J1042" t="str">
        <f t="shared" si="65"/>
        <v>IFP</v>
      </c>
      <c r="K1042" t="str">
        <f t="shared" si="66"/>
        <v>STM</v>
      </c>
      <c r="L1042" t="str">
        <f t="shared" si="67"/>
        <v>COA</v>
      </c>
    </row>
    <row r="1043" spans="1:12" x14ac:dyDescent="0.45">
      <c r="A1043" s="5" t="str">
        <f t="shared" si="64"/>
        <v>ACT_COSTIOISTMCOA2010</v>
      </c>
      <c r="B1043" t="s">
        <v>384</v>
      </c>
      <c r="C1043" t="s">
        <v>67</v>
      </c>
      <c r="D1043" t="s">
        <v>564</v>
      </c>
      <c r="E1043" t="s">
        <v>497</v>
      </c>
      <c r="F1043">
        <v>2010</v>
      </c>
      <c r="G1043" t="s">
        <v>53</v>
      </c>
      <c r="H1043" t="s">
        <v>387</v>
      </c>
      <c r="I1043" s="1">
        <v>4.2163928400000002E-2</v>
      </c>
      <c r="J1043" t="str">
        <f t="shared" si="65"/>
        <v>IOI</v>
      </c>
      <c r="K1043" t="str">
        <f t="shared" si="66"/>
        <v>STM</v>
      </c>
      <c r="L1043" t="str">
        <f t="shared" si="67"/>
        <v>COA</v>
      </c>
    </row>
    <row r="1044" spans="1:12" x14ac:dyDescent="0.45">
      <c r="A1044" s="5" t="str">
        <f t="shared" si="64"/>
        <v>ACT_COSTIOISTMCOA2015</v>
      </c>
      <c r="B1044" t="s">
        <v>384</v>
      </c>
      <c r="C1044" t="s">
        <v>67</v>
      </c>
      <c r="D1044" t="s">
        <v>564</v>
      </c>
      <c r="E1044" t="s">
        <v>497</v>
      </c>
      <c r="F1044">
        <v>2015</v>
      </c>
      <c r="G1044" t="s">
        <v>53</v>
      </c>
      <c r="H1044" t="s">
        <v>387</v>
      </c>
      <c r="I1044" s="1">
        <v>1.5797506532000001</v>
      </c>
      <c r="J1044" t="str">
        <f t="shared" si="65"/>
        <v>IOI</v>
      </c>
      <c r="K1044" t="str">
        <f t="shared" si="66"/>
        <v>STM</v>
      </c>
      <c r="L1044" t="str">
        <f t="shared" si="67"/>
        <v>COA</v>
      </c>
    </row>
    <row r="1045" spans="1:12" x14ac:dyDescent="0.45">
      <c r="A1045" s="5" t="str">
        <f t="shared" si="64"/>
        <v>ACT_COSTIOISTMCOA2055</v>
      </c>
      <c r="B1045" t="s">
        <v>384</v>
      </c>
      <c r="C1045" t="s">
        <v>67</v>
      </c>
      <c r="D1045" t="s">
        <v>564</v>
      </c>
      <c r="E1045" t="s">
        <v>497</v>
      </c>
      <c r="F1045">
        <v>2055</v>
      </c>
      <c r="G1045" t="s">
        <v>53</v>
      </c>
      <c r="H1045" t="s">
        <v>387</v>
      </c>
      <c r="I1045" s="1">
        <v>1.5797506532000001</v>
      </c>
      <c r="J1045" t="str">
        <f t="shared" si="65"/>
        <v>IOI</v>
      </c>
      <c r="K1045" t="str">
        <f t="shared" si="66"/>
        <v>STM</v>
      </c>
      <c r="L1045" t="str">
        <f t="shared" si="67"/>
        <v>COA</v>
      </c>
    </row>
    <row r="1046" spans="1:12" x14ac:dyDescent="0.45">
      <c r="A1046" s="5" t="str">
        <f t="shared" si="64"/>
        <v>NCAP_COSTIOISTMCOA2010</v>
      </c>
      <c r="B1046" t="s">
        <v>384</v>
      </c>
      <c r="C1046" t="s">
        <v>69</v>
      </c>
      <c r="D1046" t="s">
        <v>564</v>
      </c>
      <c r="E1046" t="s">
        <v>497</v>
      </c>
      <c r="F1046">
        <v>2010</v>
      </c>
      <c r="G1046" t="s">
        <v>53</v>
      </c>
      <c r="H1046" t="s">
        <v>387</v>
      </c>
      <c r="I1046" s="1">
        <v>4.5443223247000004</v>
      </c>
      <c r="J1046" t="str">
        <f t="shared" si="65"/>
        <v>IOI</v>
      </c>
      <c r="K1046" t="str">
        <f t="shared" si="66"/>
        <v>STM</v>
      </c>
      <c r="L1046" t="str">
        <f t="shared" si="67"/>
        <v>COA</v>
      </c>
    </row>
    <row r="1047" spans="1:12" x14ac:dyDescent="0.45">
      <c r="A1047" s="5" t="str">
        <f t="shared" si="64"/>
        <v>NCAP_FOMIOISTMCOA2010</v>
      </c>
      <c r="B1047" t="s">
        <v>384</v>
      </c>
      <c r="C1047" t="s">
        <v>70</v>
      </c>
      <c r="D1047" t="s">
        <v>564</v>
      </c>
      <c r="E1047" t="s">
        <v>497</v>
      </c>
      <c r="F1047">
        <v>2010</v>
      </c>
      <c r="G1047" t="s">
        <v>53</v>
      </c>
      <c r="H1047" t="s">
        <v>387</v>
      </c>
      <c r="I1047" s="1">
        <v>1.63191</v>
      </c>
      <c r="J1047" t="str">
        <f t="shared" si="65"/>
        <v>IOI</v>
      </c>
      <c r="K1047" t="str">
        <f t="shared" si="66"/>
        <v>STM</v>
      </c>
      <c r="L1047" t="str">
        <f t="shared" si="67"/>
        <v>COA</v>
      </c>
    </row>
    <row r="1048" spans="1:12" x14ac:dyDescent="0.45">
      <c r="A1048" s="5" t="str">
        <f t="shared" si="64"/>
        <v>NCAP_TLIFEIOISTMCOA2010</v>
      </c>
      <c r="B1048" t="s">
        <v>384</v>
      </c>
      <c r="C1048" t="s">
        <v>71</v>
      </c>
      <c r="D1048" t="s">
        <v>564</v>
      </c>
      <c r="E1048" t="s">
        <v>497</v>
      </c>
      <c r="F1048">
        <v>2010</v>
      </c>
      <c r="G1048" t="s">
        <v>53</v>
      </c>
      <c r="H1048" t="s">
        <v>68</v>
      </c>
      <c r="I1048" s="1">
        <v>50</v>
      </c>
      <c r="J1048" t="str">
        <f t="shared" si="65"/>
        <v>IOI</v>
      </c>
      <c r="K1048" t="str">
        <f t="shared" si="66"/>
        <v>STM</v>
      </c>
      <c r="L1048" t="str">
        <f t="shared" si="67"/>
        <v>COA</v>
      </c>
    </row>
    <row r="1049" spans="1:12" x14ac:dyDescent="0.45">
      <c r="A1049" s="5" t="str">
        <f t="shared" si="64"/>
        <v>IOISTMCOA2010</v>
      </c>
      <c r="B1049" t="s">
        <v>384</v>
      </c>
      <c r="C1049" t="s">
        <v>388</v>
      </c>
      <c r="D1049" t="s">
        <v>564</v>
      </c>
      <c r="E1049" t="s">
        <v>497</v>
      </c>
      <c r="F1049">
        <v>2010</v>
      </c>
      <c r="G1049" t="s">
        <v>53</v>
      </c>
      <c r="H1049" t="s">
        <v>68</v>
      </c>
      <c r="I1049" s="1">
        <v>1.2054244098</v>
      </c>
      <c r="J1049" t="str">
        <f t="shared" si="65"/>
        <v>IOI</v>
      </c>
      <c r="K1049" t="str">
        <f t="shared" si="66"/>
        <v>STM</v>
      </c>
      <c r="L1049" t="str">
        <f t="shared" si="67"/>
        <v>COA</v>
      </c>
    </row>
    <row r="1050" spans="1:12" x14ac:dyDescent="0.45">
      <c r="A1050" s="5" t="str">
        <f t="shared" si="64"/>
        <v>ACT_COSTICHSTMNGA2015</v>
      </c>
      <c r="B1050" t="s">
        <v>384</v>
      </c>
      <c r="C1050" t="s">
        <v>67</v>
      </c>
      <c r="D1050" t="s">
        <v>565</v>
      </c>
      <c r="E1050" t="s">
        <v>403</v>
      </c>
      <c r="F1050">
        <v>2015</v>
      </c>
      <c r="G1050" t="s">
        <v>58</v>
      </c>
      <c r="H1050" t="s">
        <v>387</v>
      </c>
      <c r="I1050" s="1">
        <v>0.17414847289999999</v>
      </c>
      <c r="J1050" t="str">
        <f t="shared" si="65"/>
        <v>ICH</v>
      </c>
      <c r="K1050" t="str">
        <f t="shared" si="66"/>
        <v>STM</v>
      </c>
      <c r="L1050" t="str">
        <f t="shared" si="67"/>
        <v>NGA</v>
      </c>
    </row>
    <row r="1051" spans="1:12" x14ac:dyDescent="0.45">
      <c r="A1051" s="5" t="str">
        <f t="shared" si="64"/>
        <v>ACT_COSTICHSTMNGA2055</v>
      </c>
      <c r="B1051" t="s">
        <v>384</v>
      </c>
      <c r="C1051" t="s">
        <v>67</v>
      </c>
      <c r="D1051" t="s">
        <v>565</v>
      </c>
      <c r="E1051" t="s">
        <v>403</v>
      </c>
      <c r="F1051">
        <v>2055</v>
      </c>
      <c r="G1051" t="s">
        <v>58</v>
      </c>
      <c r="H1051" t="s">
        <v>387</v>
      </c>
      <c r="I1051" s="1">
        <v>0.17414847289999999</v>
      </c>
      <c r="J1051" t="str">
        <f t="shared" si="65"/>
        <v>ICH</v>
      </c>
      <c r="K1051" t="str">
        <f t="shared" si="66"/>
        <v>STM</v>
      </c>
      <c r="L1051" t="str">
        <f t="shared" si="67"/>
        <v>NGA</v>
      </c>
    </row>
    <row r="1052" spans="1:12" x14ac:dyDescent="0.45">
      <c r="A1052" s="5" t="str">
        <f t="shared" si="64"/>
        <v>NCAP_COSTICHSTMNGA2010</v>
      </c>
      <c r="B1052" t="s">
        <v>384</v>
      </c>
      <c r="C1052" t="s">
        <v>69</v>
      </c>
      <c r="D1052" t="s">
        <v>565</v>
      </c>
      <c r="E1052" t="s">
        <v>403</v>
      </c>
      <c r="F1052">
        <v>2010</v>
      </c>
      <c r="G1052" t="s">
        <v>58</v>
      </c>
      <c r="H1052" t="s">
        <v>387</v>
      </c>
      <c r="I1052" s="1">
        <v>3.5885725868999998</v>
      </c>
      <c r="J1052" t="str">
        <f t="shared" si="65"/>
        <v>ICH</v>
      </c>
      <c r="K1052" t="str">
        <f t="shared" si="66"/>
        <v>STM</v>
      </c>
      <c r="L1052" t="str">
        <f t="shared" si="67"/>
        <v>NGA</v>
      </c>
    </row>
    <row r="1053" spans="1:12" x14ac:dyDescent="0.45">
      <c r="A1053" s="5" t="str">
        <f t="shared" si="64"/>
        <v>NCAP_FOMICHSTMNGA2010</v>
      </c>
      <c r="B1053" t="s">
        <v>384</v>
      </c>
      <c r="C1053" t="s">
        <v>70</v>
      </c>
      <c r="D1053" t="s">
        <v>565</v>
      </c>
      <c r="E1053" t="s">
        <v>403</v>
      </c>
      <c r="F1053">
        <v>2010</v>
      </c>
      <c r="G1053" t="s">
        <v>58</v>
      </c>
      <c r="H1053" t="s">
        <v>387</v>
      </c>
      <c r="I1053" s="1">
        <v>0.61840799999999996</v>
      </c>
      <c r="J1053" t="str">
        <f t="shared" si="65"/>
        <v>ICH</v>
      </c>
      <c r="K1053" t="str">
        <f t="shared" si="66"/>
        <v>STM</v>
      </c>
      <c r="L1053" t="str">
        <f t="shared" si="67"/>
        <v>NGA</v>
      </c>
    </row>
    <row r="1054" spans="1:12" x14ac:dyDescent="0.45">
      <c r="A1054" s="5" t="str">
        <f t="shared" si="64"/>
        <v>NCAP_TLIFEICHSTMNGA2010</v>
      </c>
      <c r="B1054" t="s">
        <v>384</v>
      </c>
      <c r="C1054" t="s">
        <v>71</v>
      </c>
      <c r="D1054" t="s">
        <v>565</v>
      </c>
      <c r="E1054" t="s">
        <v>403</v>
      </c>
      <c r="F1054">
        <v>2010</v>
      </c>
      <c r="G1054" t="s">
        <v>58</v>
      </c>
      <c r="H1054" t="s">
        <v>68</v>
      </c>
      <c r="I1054" s="1">
        <v>50</v>
      </c>
      <c r="J1054" t="str">
        <f t="shared" si="65"/>
        <v>ICH</v>
      </c>
      <c r="K1054" t="str">
        <f t="shared" si="66"/>
        <v>STM</v>
      </c>
      <c r="L1054" t="str">
        <f t="shared" si="67"/>
        <v>NGA</v>
      </c>
    </row>
    <row r="1055" spans="1:12" x14ac:dyDescent="0.45">
      <c r="A1055" s="5" t="str">
        <f t="shared" si="64"/>
        <v>ICHSTMNGA2010</v>
      </c>
      <c r="B1055" t="s">
        <v>384</v>
      </c>
      <c r="C1055" t="s">
        <v>388</v>
      </c>
      <c r="D1055" t="s">
        <v>565</v>
      </c>
      <c r="E1055" t="s">
        <v>403</v>
      </c>
      <c r="F1055">
        <v>2010</v>
      </c>
      <c r="G1055" t="s">
        <v>58</v>
      </c>
      <c r="H1055" t="s">
        <v>68</v>
      </c>
      <c r="I1055" s="1">
        <v>1.0695187166</v>
      </c>
      <c r="J1055" t="str">
        <f t="shared" si="65"/>
        <v>ICH</v>
      </c>
      <c r="K1055" t="str">
        <f t="shared" si="66"/>
        <v>STM</v>
      </c>
      <c r="L1055" t="str">
        <f t="shared" si="67"/>
        <v>NGA</v>
      </c>
    </row>
    <row r="1056" spans="1:12" x14ac:dyDescent="0.45">
      <c r="A1056" s="5" t="str">
        <f t="shared" si="64"/>
        <v>ACT_COSTIFPOTHBIO2015</v>
      </c>
      <c r="B1056" t="s">
        <v>384</v>
      </c>
      <c r="C1056" t="s">
        <v>67</v>
      </c>
      <c r="D1056" t="s">
        <v>566</v>
      </c>
      <c r="E1056" t="s">
        <v>399</v>
      </c>
      <c r="F1056">
        <v>2015</v>
      </c>
      <c r="G1056" t="s">
        <v>55</v>
      </c>
      <c r="H1056" t="s">
        <v>387</v>
      </c>
      <c r="I1056" s="1">
        <v>0.25541292980000002</v>
      </c>
      <c r="J1056" t="str">
        <f t="shared" si="65"/>
        <v>IFP</v>
      </c>
      <c r="K1056" t="str">
        <f t="shared" si="66"/>
        <v>OTH</v>
      </c>
      <c r="L1056" t="str">
        <f t="shared" si="67"/>
        <v>BIO</v>
      </c>
    </row>
    <row r="1057" spans="1:12" x14ac:dyDescent="0.45">
      <c r="A1057" s="5" t="str">
        <f t="shared" si="64"/>
        <v>ACT_COSTIFPOTHBIO2055</v>
      </c>
      <c r="B1057" t="s">
        <v>384</v>
      </c>
      <c r="C1057" t="s">
        <v>67</v>
      </c>
      <c r="D1057" t="s">
        <v>566</v>
      </c>
      <c r="E1057" t="s">
        <v>399</v>
      </c>
      <c r="F1057">
        <v>2055</v>
      </c>
      <c r="G1057" t="s">
        <v>55</v>
      </c>
      <c r="H1057" t="s">
        <v>387</v>
      </c>
      <c r="I1057" s="1">
        <v>0.25541292980000002</v>
      </c>
      <c r="J1057" t="str">
        <f t="shared" si="65"/>
        <v>IFP</v>
      </c>
      <c r="K1057" t="str">
        <f t="shared" si="66"/>
        <v>OTH</v>
      </c>
      <c r="L1057" t="str">
        <f t="shared" si="67"/>
        <v>BIO</v>
      </c>
    </row>
    <row r="1058" spans="1:12" x14ac:dyDescent="0.45">
      <c r="A1058" s="5" t="str">
        <f t="shared" si="64"/>
        <v>NCAP_TLIFEIFPOTHBIO2010</v>
      </c>
      <c r="B1058" t="s">
        <v>384</v>
      </c>
      <c r="C1058" t="s">
        <v>71</v>
      </c>
      <c r="D1058" t="s">
        <v>566</v>
      </c>
      <c r="E1058" t="s">
        <v>399</v>
      </c>
      <c r="F1058">
        <v>2010</v>
      </c>
      <c r="G1058" t="s">
        <v>55</v>
      </c>
      <c r="H1058" t="s">
        <v>68</v>
      </c>
      <c r="I1058" s="1">
        <v>50</v>
      </c>
      <c r="J1058" t="str">
        <f t="shared" si="65"/>
        <v>IFP</v>
      </c>
      <c r="K1058" t="str">
        <f t="shared" si="66"/>
        <v>OTH</v>
      </c>
      <c r="L1058" t="str">
        <f t="shared" si="67"/>
        <v>BIO</v>
      </c>
    </row>
    <row r="1059" spans="1:12" x14ac:dyDescent="0.45">
      <c r="A1059" s="5" t="str">
        <f t="shared" si="64"/>
        <v>IFPOTHBIO2010</v>
      </c>
      <c r="B1059" t="s">
        <v>384</v>
      </c>
      <c r="C1059" t="s">
        <v>388</v>
      </c>
      <c r="D1059" t="s">
        <v>566</v>
      </c>
      <c r="E1059" t="s">
        <v>399</v>
      </c>
      <c r="F1059">
        <v>2010</v>
      </c>
      <c r="G1059" t="s">
        <v>55</v>
      </c>
      <c r="H1059" t="s">
        <v>68</v>
      </c>
      <c r="I1059" s="1">
        <v>1.3537906137</v>
      </c>
      <c r="J1059" t="str">
        <f t="shared" si="65"/>
        <v>IFP</v>
      </c>
      <c r="K1059" t="str">
        <f t="shared" si="66"/>
        <v>OTH</v>
      </c>
      <c r="L1059" t="str">
        <f t="shared" si="67"/>
        <v>BIO</v>
      </c>
    </row>
    <row r="1060" spans="1:12" x14ac:dyDescent="0.45">
      <c r="A1060" s="5" t="str">
        <f t="shared" si="64"/>
        <v>ACT_COSTILPSTMOIL2010</v>
      </c>
      <c r="B1060" t="s">
        <v>384</v>
      </c>
      <c r="C1060" t="s">
        <v>67</v>
      </c>
      <c r="D1060" t="s">
        <v>567</v>
      </c>
      <c r="E1060" t="s">
        <v>408</v>
      </c>
      <c r="F1060">
        <v>2010</v>
      </c>
      <c r="G1060" t="s">
        <v>395</v>
      </c>
      <c r="H1060" t="s">
        <v>387</v>
      </c>
      <c r="I1060" s="1">
        <v>5.91954097E-2</v>
      </c>
      <c r="J1060" t="str">
        <f t="shared" si="65"/>
        <v>ILP</v>
      </c>
      <c r="K1060" t="str">
        <f t="shared" si="66"/>
        <v>STM</v>
      </c>
      <c r="L1060" t="str">
        <f t="shared" si="67"/>
        <v>OIL</v>
      </c>
    </row>
    <row r="1061" spans="1:12" x14ac:dyDescent="0.45">
      <c r="A1061" s="5" t="str">
        <f t="shared" si="64"/>
        <v>ACT_COSTILPSTMOIL2015</v>
      </c>
      <c r="B1061" t="s">
        <v>384</v>
      </c>
      <c r="C1061" t="s">
        <v>67</v>
      </c>
      <c r="D1061" t="s">
        <v>567</v>
      </c>
      <c r="E1061" t="s">
        <v>408</v>
      </c>
      <c r="F1061">
        <v>2015</v>
      </c>
      <c r="G1061" t="s">
        <v>395</v>
      </c>
      <c r="H1061" t="s">
        <v>387</v>
      </c>
      <c r="I1061" s="1">
        <v>5.91954097E-2</v>
      </c>
      <c r="J1061" t="str">
        <f t="shared" si="65"/>
        <v>ILP</v>
      </c>
      <c r="K1061" t="str">
        <f t="shared" si="66"/>
        <v>STM</v>
      </c>
      <c r="L1061" t="str">
        <f t="shared" si="67"/>
        <v>OIL</v>
      </c>
    </row>
    <row r="1062" spans="1:12" x14ac:dyDescent="0.45">
      <c r="A1062" s="5" t="str">
        <f t="shared" si="64"/>
        <v>ACT_COSTILPSTMOIL2055</v>
      </c>
      <c r="B1062" t="s">
        <v>384</v>
      </c>
      <c r="C1062" t="s">
        <v>67</v>
      </c>
      <c r="D1062" t="s">
        <v>567</v>
      </c>
      <c r="E1062" t="s">
        <v>408</v>
      </c>
      <c r="F1062">
        <v>2055</v>
      </c>
      <c r="G1062" t="s">
        <v>395</v>
      </c>
      <c r="H1062" t="s">
        <v>387</v>
      </c>
      <c r="I1062" s="1">
        <v>5.91954097E-2</v>
      </c>
      <c r="J1062" t="str">
        <f t="shared" si="65"/>
        <v>ILP</v>
      </c>
      <c r="K1062" t="str">
        <f t="shared" si="66"/>
        <v>STM</v>
      </c>
      <c r="L1062" t="str">
        <f t="shared" si="67"/>
        <v>OIL</v>
      </c>
    </row>
    <row r="1063" spans="1:12" x14ac:dyDescent="0.45">
      <c r="A1063" s="5" t="str">
        <f t="shared" si="64"/>
        <v>NCAP_COSTILPSTMOIL2010</v>
      </c>
      <c r="B1063" t="s">
        <v>384</v>
      </c>
      <c r="C1063" t="s">
        <v>69</v>
      </c>
      <c r="D1063" t="s">
        <v>567</v>
      </c>
      <c r="E1063" t="s">
        <v>408</v>
      </c>
      <c r="F1063">
        <v>2010</v>
      </c>
      <c r="G1063" t="s">
        <v>395</v>
      </c>
      <c r="H1063" t="s">
        <v>387</v>
      </c>
      <c r="I1063" s="1">
        <v>3.6066050195999999</v>
      </c>
      <c r="J1063" t="str">
        <f t="shared" si="65"/>
        <v>ILP</v>
      </c>
      <c r="K1063" t="str">
        <f t="shared" si="66"/>
        <v>STM</v>
      </c>
      <c r="L1063" t="str">
        <f t="shared" si="67"/>
        <v>OIL</v>
      </c>
    </row>
    <row r="1064" spans="1:12" x14ac:dyDescent="0.45">
      <c r="A1064" s="5" t="str">
        <f t="shared" si="64"/>
        <v>NCAP_FOMILPSTMOIL2010</v>
      </c>
      <c r="B1064" t="s">
        <v>384</v>
      </c>
      <c r="C1064" t="s">
        <v>70</v>
      </c>
      <c r="D1064" t="s">
        <v>567</v>
      </c>
      <c r="E1064" t="s">
        <v>408</v>
      </c>
      <c r="F1064">
        <v>2010</v>
      </c>
      <c r="G1064" t="s">
        <v>395</v>
      </c>
      <c r="H1064" t="s">
        <v>387</v>
      </c>
      <c r="I1064" s="1">
        <v>0.65031000000000005</v>
      </c>
      <c r="J1064" t="str">
        <f t="shared" si="65"/>
        <v>ILP</v>
      </c>
      <c r="K1064" t="str">
        <f t="shared" si="66"/>
        <v>STM</v>
      </c>
      <c r="L1064" t="str">
        <f t="shared" si="67"/>
        <v>OIL</v>
      </c>
    </row>
    <row r="1065" spans="1:12" x14ac:dyDescent="0.45">
      <c r="A1065" s="5" t="str">
        <f t="shared" si="64"/>
        <v>NCAP_TLIFEILPSTMOIL2010</v>
      </c>
      <c r="B1065" t="s">
        <v>384</v>
      </c>
      <c r="C1065" t="s">
        <v>71</v>
      </c>
      <c r="D1065" t="s">
        <v>567</v>
      </c>
      <c r="E1065" t="s">
        <v>408</v>
      </c>
      <c r="F1065">
        <v>2010</v>
      </c>
      <c r="G1065" t="s">
        <v>395</v>
      </c>
      <c r="H1065" t="s">
        <v>68</v>
      </c>
      <c r="I1065" s="1">
        <v>50</v>
      </c>
      <c r="J1065" t="str">
        <f t="shared" si="65"/>
        <v>ILP</v>
      </c>
      <c r="K1065" t="str">
        <f t="shared" si="66"/>
        <v>STM</v>
      </c>
      <c r="L1065" t="str">
        <f t="shared" si="67"/>
        <v>OIL</v>
      </c>
    </row>
    <row r="1066" spans="1:12" x14ac:dyDescent="0.45">
      <c r="A1066" s="5" t="str">
        <f t="shared" si="64"/>
        <v>ILPSTMOIL2010</v>
      </c>
      <c r="B1066" t="s">
        <v>384</v>
      </c>
      <c r="C1066" t="s">
        <v>388</v>
      </c>
      <c r="D1066" t="s">
        <v>567</v>
      </c>
      <c r="E1066" t="s">
        <v>408</v>
      </c>
      <c r="F1066">
        <v>2010</v>
      </c>
      <c r="G1066" t="s">
        <v>395</v>
      </c>
      <c r="H1066" t="s">
        <v>68</v>
      </c>
      <c r="I1066" s="1">
        <v>1.6420361247999999</v>
      </c>
      <c r="J1066" t="str">
        <f t="shared" si="65"/>
        <v>ILP</v>
      </c>
      <c r="K1066" t="str">
        <f t="shared" si="66"/>
        <v>STM</v>
      </c>
      <c r="L1066" t="str">
        <f t="shared" si="67"/>
        <v>OIL</v>
      </c>
    </row>
    <row r="1067" spans="1:12" x14ac:dyDescent="0.45">
      <c r="A1067" s="5" t="str">
        <f t="shared" si="64"/>
        <v>ACT_COSTIFPOTHBIO2010</v>
      </c>
      <c r="B1067" t="s">
        <v>384</v>
      </c>
      <c r="C1067" t="s">
        <v>67</v>
      </c>
      <c r="D1067" t="s">
        <v>568</v>
      </c>
      <c r="E1067" t="s">
        <v>399</v>
      </c>
      <c r="F1067">
        <v>2010</v>
      </c>
      <c r="G1067" t="s">
        <v>55</v>
      </c>
      <c r="H1067" t="s">
        <v>387</v>
      </c>
      <c r="I1067" s="1">
        <v>1.8987777E-3</v>
      </c>
      <c r="J1067" t="str">
        <f t="shared" si="65"/>
        <v>IFP</v>
      </c>
      <c r="K1067" t="str">
        <f t="shared" si="66"/>
        <v>OTH</v>
      </c>
      <c r="L1067" t="str">
        <f t="shared" si="67"/>
        <v>BIO</v>
      </c>
    </row>
    <row r="1068" spans="1:12" x14ac:dyDescent="0.45">
      <c r="A1068" s="5" t="str">
        <f t="shared" si="64"/>
        <v>ACT_COSTIFPOTHBIO2015</v>
      </c>
      <c r="B1068" t="s">
        <v>384</v>
      </c>
      <c r="C1068" t="s">
        <v>67</v>
      </c>
      <c r="D1068" t="s">
        <v>568</v>
      </c>
      <c r="E1068" t="s">
        <v>399</v>
      </c>
      <c r="F1068">
        <v>2015</v>
      </c>
      <c r="G1068" t="s">
        <v>55</v>
      </c>
      <c r="H1068" t="s">
        <v>387</v>
      </c>
      <c r="I1068" s="1">
        <v>1.8987777E-3</v>
      </c>
      <c r="J1068" t="str">
        <f t="shared" si="65"/>
        <v>IFP</v>
      </c>
      <c r="K1068" t="str">
        <f t="shared" si="66"/>
        <v>OTH</v>
      </c>
      <c r="L1068" t="str">
        <f t="shared" si="67"/>
        <v>BIO</v>
      </c>
    </row>
    <row r="1069" spans="1:12" x14ac:dyDescent="0.45">
      <c r="A1069" s="5" t="str">
        <f t="shared" si="64"/>
        <v>ACT_COSTIFPOTHBIO2055</v>
      </c>
      <c r="B1069" t="s">
        <v>384</v>
      </c>
      <c r="C1069" t="s">
        <v>67</v>
      </c>
      <c r="D1069" t="s">
        <v>568</v>
      </c>
      <c r="E1069" t="s">
        <v>399</v>
      </c>
      <c r="F1069">
        <v>2055</v>
      </c>
      <c r="G1069" t="s">
        <v>55</v>
      </c>
      <c r="H1069" t="s">
        <v>387</v>
      </c>
      <c r="I1069" s="1">
        <v>1.8987777E-3</v>
      </c>
      <c r="J1069" t="str">
        <f t="shared" si="65"/>
        <v>IFP</v>
      </c>
      <c r="K1069" t="str">
        <f t="shared" si="66"/>
        <v>OTH</v>
      </c>
      <c r="L1069" t="str">
        <f t="shared" si="67"/>
        <v>BIO</v>
      </c>
    </row>
    <row r="1070" spans="1:12" x14ac:dyDescent="0.45">
      <c r="A1070" s="5" t="str">
        <f t="shared" si="64"/>
        <v>NCAP_TLIFEIFPOTHBIO2010</v>
      </c>
      <c r="B1070" t="s">
        <v>384</v>
      </c>
      <c r="C1070" t="s">
        <v>71</v>
      </c>
      <c r="D1070" t="s">
        <v>568</v>
      </c>
      <c r="E1070" t="s">
        <v>399</v>
      </c>
      <c r="F1070">
        <v>2010</v>
      </c>
      <c r="G1070" t="s">
        <v>55</v>
      </c>
      <c r="H1070" t="s">
        <v>68</v>
      </c>
      <c r="I1070" s="1">
        <v>50</v>
      </c>
      <c r="J1070" t="str">
        <f t="shared" si="65"/>
        <v>IFP</v>
      </c>
      <c r="K1070" t="str">
        <f t="shared" si="66"/>
        <v>OTH</v>
      </c>
      <c r="L1070" t="str">
        <f t="shared" si="67"/>
        <v>BIO</v>
      </c>
    </row>
    <row r="1071" spans="1:12" x14ac:dyDescent="0.45">
      <c r="A1071" s="5" t="str">
        <f t="shared" si="64"/>
        <v>IFPOTHBIO2010</v>
      </c>
      <c r="B1071" t="s">
        <v>384</v>
      </c>
      <c r="C1071" t="s">
        <v>388</v>
      </c>
      <c r="D1071" t="s">
        <v>568</v>
      </c>
      <c r="E1071" t="s">
        <v>399</v>
      </c>
      <c r="F1071">
        <v>2010</v>
      </c>
      <c r="G1071" t="s">
        <v>55</v>
      </c>
      <c r="H1071" t="s">
        <v>68</v>
      </c>
      <c r="I1071" s="1">
        <v>1.3537906137</v>
      </c>
      <c r="J1071" t="str">
        <f t="shared" si="65"/>
        <v>IFP</v>
      </c>
      <c r="K1071" t="str">
        <f t="shared" si="66"/>
        <v>OTH</v>
      </c>
      <c r="L1071" t="str">
        <f t="shared" si="67"/>
        <v>BIO</v>
      </c>
    </row>
    <row r="1072" spans="1:12" x14ac:dyDescent="0.45">
      <c r="A1072" s="5" t="str">
        <f t="shared" si="64"/>
        <v>NCAP_TLIFEIFPOTHOIL2010</v>
      </c>
      <c r="B1072" t="s">
        <v>384</v>
      </c>
      <c r="C1072" t="s">
        <v>71</v>
      </c>
      <c r="D1072" t="s">
        <v>569</v>
      </c>
      <c r="E1072" t="s">
        <v>399</v>
      </c>
      <c r="F1072">
        <v>2010</v>
      </c>
      <c r="G1072" t="s">
        <v>406</v>
      </c>
      <c r="H1072" t="s">
        <v>68</v>
      </c>
      <c r="I1072" s="1">
        <v>30</v>
      </c>
      <c r="J1072" t="str">
        <f t="shared" si="65"/>
        <v>IFP</v>
      </c>
      <c r="K1072" t="str">
        <f t="shared" si="66"/>
        <v>OTH</v>
      </c>
      <c r="L1072" t="str">
        <f t="shared" si="67"/>
        <v>OIL</v>
      </c>
    </row>
    <row r="1073" spans="1:12" x14ac:dyDescent="0.45">
      <c r="A1073" s="5" t="str">
        <f t="shared" si="64"/>
        <v>IFPOTHOIL2010</v>
      </c>
      <c r="B1073" t="s">
        <v>384</v>
      </c>
      <c r="C1073" t="s">
        <v>388</v>
      </c>
      <c r="D1073" t="s">
        <v>569</v>
      </c>
      <c r="E1073" t="s">
        <v>399</v>
      </c>
      <c r="F1073">
        <v>2010</v>
      </c>
      <c r="G1073" t="s">
        <v>406</v>
      </c>
      <c r="H1073" t="s">
        <v>68</v>
      </c>
      <c r="I1073" s="1">
        <v>1</v>
      </c>
      <c r="J1073" t="str">
        <f t="shared" si="65"/>
        <v>IFP</v>
      </c>
      <c r="K1073" t="str">
        <f t="shared" si="66"/>
        <v>OTH</v>
      </c>
      <c r="L1073" t="str">
        <f t="shared" si="67"/>
        <v>OIL</v>
      </c>
    </row>
    <row r="1074" spans="1:12" x14ac:dyDescent="0.45">
      <c r="A1074" s="5" t="str">
        <f t="shared" si="64"/>
        <v>IFPOTHOIL2011</v>
      </c>
      <c r="B1074" t="s">
        <v>384</v>
      </c>
      <c r="C1074" t="s">
        <v>388</v>
      </c>
      <c r="D1074" t="s">
        <v>569</v>
      </c>
      <c r="E1074" t="s">
        <v>399</v>
      </c>
      <c r="F1074">
        <v>2011</v>
      </c>
      <c r="G1074" t="s">
        <v>406</v>
      </c>
      <c r="H1074" t="s">
        <v>68</v>
      </c>
      <c r="I1074" s="1">
        <v>1</v>
      </c>
      <c r="J1074" t="str">
        <f t="shared" si="65"/>
        <v>IFP</v>
      </c>
      <c r="K1074" t="str">
        <f t="shared" si="66"/>
        <v>OTH</v>
      </c>
      <c r="L1074" t="str">
        <f t="shared" si="67"/>
        <v>OIL</v>
      </c>
    </row>
    <row r="1075" spans="1:12" x14ac:dyDescent="0.45">
      <c r="A1075" s="5" t="str">
        <f t="shared" si="64"/>
        <v>IFPOTHOIL2015</v>
      </c>
      <c r="B1075" t="s">
        <v>384</v>
      </c>
      <c r="C1075" t="s">
        <v>388</v>
      </c>
      <c r="D1075" t="s">
        <v>569</v>
      </c>
      <c r="E1075" t="s">
        <v>399</v>
      </c>
      <c r="F1075">
        <v>2015</v>
      </c>
      <c r="G1075" t="s">
        <v>406</v>
      </c>
      <c r="H1075" t="s">
        <v>68</v>
      </c>
      <c r="I1075" s="1">
        <v>1</v>
      </c>
      <c r="J1075" t="str">
        <f t="shared" si="65"/>
        <v>IFP</v>
      </c>
      <c r="K1075" t="str">
        <f t="shared" si="66"/>
        <v>OTH</v>
      </c>
      <c r="L1075" t="str">
        <f t="shared" si="67"/>
        <v>OIL</v>
      </c>
    </row>
    <row r="1076" spans="1:12" x14ac:dyDescent="0.45">
      <c r="A1076" s="5" t="str">
        <f t="shared" si="64"/>
        <v>IFPOTHOIL2020</v>
      </c>
      <c r="B1076" t="s">
        <v>384</v>
      </c>
      <c r="C1076" t="s">
        <v>388</v>
      </c>
      <c r="D1076" t="s">
        <v>569</v>
      </c>
      <c r="E1076" t="s">
        <v>399</v>
      </c>
      <c r="F1076">
        <v>2020</v>
      </c>
      <c r="G1076" t="s">
        <v>406</v>
      </c>
      <c r="H1076" t="s">
        <v>68</v>
      </c>
      <c r="I1076" s="1">
        <v>0.90545103459999998</v>
      </c>
      <c r="J1076" t="str">
        <f t="shared" si="65"/>
        <v>IFP</v>
      </c>
      <c r="K1076" t="str">
        <f t="shared" si="66"/>
        <v>OTH</v>
      </c>
      <c r="L1076" t="str">
        <f t="shared" si="67"/>
        <v>OIL</v>
      </c>
    </row>
    <row r="1077" spans="1:12" x14ac:dyDescent="0.45">
      <c r="A1077" s="5" t="str">
        <f t="shared" si="64"/>
        <v>IFPOTHOIL2025</v>
      </c>
      <c r="B1077" t="s">
        <v>384</v>
      </c>
      <c r="C1077" t="s">
        <v>388</v>
      </c>
      <c r="D1077" t="s">
        <v>569</v>
      </c>
      <c r="E1077" t="s">
        <v>399</v>
      </c>
      <c r="F1077">
        <v>2025</v>
      </c>
      <c r="G1077" t="s">
        <v>406</v>
      </c>
      <c r="H1077" t="s">
        <v>68</v>
      </c>
      <c r="I1077" s="1">
        <v>0.89881305160000002</v>
      </c>
      <c r="J1077" t="str">
        <f t="shared" si="65"/>
        <v>IFP</v>
      </c>
      <c r="K1077" t="str">
        <f t="shared" si="66"/>
        <v>OTH</v>
      </c>
      <c r="L1077" t="str">
        <f t="shared" si="67"/>
        <v>OIL</v>
      </c>
    </row>
    <row r="1078" spans="1:12" x14ac:dyDescent="0.45">
      <c r="A1078" s="5" t="str">
        <f t="shared" si="64"/>
        <v>IFPOTHOIL2030</v>
      </c>
      <c r="B1078" t="s">
        <v>384</v>
      </c>
      <c r="C1078" t="s">
        <v>388</v>
      </c>
      <c r="D1078" t="s">
        <v>569</v>
      </c>
      <c r="E1078" t="s">
        <v>399</v>
      </c>
      <c r="F1078">
        <v>2030</v>
      </c>
      <c r="G1078" t="s">
        <v>406</v>
      </c>
      <c r="H1078" t="s">
        <v>68</v>
      </c>
      <c r="I1078" s="1">
        <v>0.88758746300000002</v>
      </c>
      <c r="J1078" t="str">
        <f t="shared" si="65"/>
        <v>IFP</v>
      </c>
      <c r="K1078" t="str">
        <f t="shared" si="66"/>
        <v>OTH</v>
      </c>
      <c r="L1078" t="str">
        <f t="shared" si="67"/>
        <v>OIL</v>
      </c>
    </row>
    <row r="1079" spans="1:12" x14ac:dyDescent="0.45">
      <c r="A1079" s="5" t="str">
        <f t="shared" si="64"/>
        <v>IFPOTHOIL2035</v>
      </c>
      <c r="B1079" t="s">
        <v>384</v>
      </c>
      <c r="C1079" t="s">
        <v>388</v>
      </c>
      <c r="D1079" t="s">
        <v>569</v>
      </c>
      <c r="E1079" t="s">
        <v>399</v>
      </c>
      <c r="F1079">
        <v>2035</v>
      </c>
      <c r="G1079" t="s">
        <v>406</v>
      </c>
      <c r="H1079" t="s">
        <v>68</v>
      </c>
      <c r="I1079" s="1">
        <v>0.87397710390000005</v>
      </c>
      <c r="J1079" t="str">
        <f t="shared" si="65"/>
        <v>IFP</v>
      </c>
      <c r="K1079" t="str">
        <f t="shared" si="66"/>
        <v>OTH</v>
      </c>
      <c r="L1079" t="str">
        <f t="shared" si="67"/>
        <v>OIL</v>
      </c>
    </row>
    <row r="1080" spans="1:12" x14ac:dyDescent="0.45">
      <c r="A1080" s="5" t="str">
        <f t="shared" si="64"/>
        <v>IFPOTHOIL2040</v>
      </c>
      <c r="B1080" t="s">
        <v>384</v>
      </c>
      <c r="C1080" t="s">
        <v>388</v>
      </c>
      <c r="D1080" t="s">
        <v>569</v>
      </c>
      <c r="E1080" t="s">
        <v>399</v>
      </c>
      <c r="F1080">
        <v>2040</v>
      </c>
      <c r="G1080" t="s">
        <v>406</v>
      </c>
      <c r="H1080" t="s">
        <v>68</v>
      </c>
      <c r="I1080" s="1">
        <v>0.85957260170000005</v>
      </c>
      <c r="J1080" t="str">
        <f t="shared" si="65"/>
        <v>IFP</v>
      </c>
      <c r="K1080" t="str">
        <f t="shared" si="66"/>
        <v>OTH</v>
      </c>
      <c r="L1080" t="str">
        <f t="shared" si="67"/>
        <v>OIL</v>
      </c>
    </row>
    <row r="1081" spans="1:12" x14ac:dyDescent="0.45">
      <c r="A1081" s="5" t="str">
        <f t="shared" si="64"/>
        <v>IFPOTHOIL2045</v>
      </c>
      <c r="B1081" t="s">
        <v>384</v>
      </c>
      <c r="C1081" t="s">
        <v>388</v>
      </c>
      <c r="D1081" t="s">
        <v>569</v>
      </c>
      <c r="E1081" t="s">
        <v>399</v>
      </c>
      <c r="F1081">
        <v>2045</v>
      </c>
      <c r="G1081" t="s">
        <v>406</v>
      </c>
      <c r="H1081" t="s">
        <v>68</v>
      </c>
      <c r="I1081" s="1">
        <v>0.84825651960000004</v>
      </c>
      <c r="J1081" t="str">
        <f t="shared" si="65"/>
        <v>IFP</v>
      </c>
      <c r="K1081" t="str">
        <f t="shared" si="66"/>
        <v>OTH</v>
      </c>
      <c r="L1081" t="str">
        <f t="shared" si="67"/>
        <v>OIL</v>
      </c>
    </row>
    <row r="1082" spans="1:12" x14ac:dyDescent="0.45">
      <c r="A1082" s="5" t="str">
        <f t="shared" si="64"/>
        <v>IFPOTHOIL2050</v>
      </c>
      <c r="B1082" t="s">
        <v>384</v>
      </c>
      <c r="C1082" t="s">
        <v>388</v>
      </c>
      <c r="D1082" t="s">
        <v>569</v>
      </c>
      <c r="E1082" t="s">
        <v>399</v>
      </c>
      <c r="F1082">
        <v>2050</v>
      </c>
      <c r="G1082" t="s">
        <v>406</v>
      </c>
      <c r="H1082" t="s">
        <v>68</v>
      </c>
      <c r="I1082" s="1">
        <v>0.83773104929999997</v>
      </c>
      <c r="J1082" t="str">
        <f t="shared" si="65"/>
        <v>IFP</v>
      </c>
      <c r="K1082" t="str">
        <f t="shared" si="66"/>
        <v>OTH</v>
      </c>
      <c r="L1082" t="str">
        <f t="shared" si="67"/>
        <v>OIL</v>
      </c>
    </row>
    <row r="1083" spans="1:12" x14ac:dyDescent="0.45">
      <c r="A1083" s="5" t="str">
        <f t="shared" si="64"/>
        <v>IFPOTHOIL2055</v>
      </c>
      <c r="B1083" t="s">
        <v>384</v>
      </c>
      <c r="C1083" t="s">
        <v>388</v>
      </c>
      <c r="D1083" t="s">
        <v>569</v>
      </c>
      <c r="E1083" t="s">
        <v>399</v>
      </c>
      <c r="F1083">
        <v>2055</v>
      </c>
      <c r="G1083" t="s">
        <v>406</v>
      </c>
      <c r="H1083" t="s">
        <v>68</v>
      </c>
      <c r="I1083" s="1">
        <v>0.82701959160000005</v>
      </c>
      <c r="J1083" t="str">
        <f t="shared" si="65"/>
        <v>IFP</v>
      </c>
      <c r="K1083" t="str">
        <f t="shared" si="66"/>
        <v>OTH</v>
      </c>
      <c r="L1083" t="str">
        <f t="shared" si="67"/>
        <v>OIL</v>
      </c>
    </row>
    <row r="1084" spans="1:12" x14ac:dyDescent="0.45">
      <c r="A1084" s="5" t="str">
        <f t="shared" si="64"/>
        <v>NCAP_TLIFEILPSTMHET2010</v>
      </c>
      <c r="B1084" t="s">
        <v>384</v>
      </c>
      <c r="C1084" t="s">
        <v>71</v>
      </c>
      <c r="D1084" t="s">
        <v>570</v>
      </c>
      <c r="E1084" t="s">
        <v>408</v>
      </c>
      <c r="F1084">
        <v>2010</v>
      </c>
      <c r="G1084" t="s">
        <v>571</v>
      </c>
      <c r="H1084" t="s">
        <v>68</v>
      </c>
      <c r="I1084" s="1">
        <v>50</v>
      </c>
      <c r="J1084" t="str">
        <f t="shared" si="65"/>
        <v>ILP</v>
      </c>
      <c r="K1084" t="str">
        <f t="shared" si="66"/>
        <v>STM</v>
      </c>
      <c r="L1084" t="str">
        <f t="shared" si="67"/>
        <v>HET</v>
      </c>
    </row>
    <row r="1085" spans="1:12" x14ac:dyDescent="0.45">
      <c r="A1085" s="5" t="str">
        <f t="shared" si="64"/>
        <v>ILPSTMHET2010</v>
      </c>
      <c r="B1085" t="s">
        <v>384</v>
      </c>
      <c r="C1085" t="s">
        <v>388</v>
      </c>
      <c r="D1085" t="s">
        <v>570</v>
      </c>
      <c r="E1085" t="s">
        <v>408</v>
      </c>
      <c r="F1085">
        <v>2010</v>
      </c>
      <c r="G1085" t="s">
        <v>571</v>
      </c>
      <c r="H1085" t="s">
        <v>68</v>
      </c>
      <c r="I1085" s="1">
        <v>1</v>
      </c>
      <c r="J1085" t="str">
        <f t="shared" si="65"/>
        <v>ILP</v>
      </c>
      <c r="K1085" t="str">
        <f t="shared" si="66"/>
        <v>STM</v>
      </c>
      <c r="L1085" t="str">
        <f t="shared" si="67"/>
        <v>HET</v>
      </c>
    </row>
    <row r="1086" spans="1:12" x14ac:dyDescent="0.45">
      <c r="A1086" s="5" t="str">
        <f t="shared" si="64"/>
        <v>ACT_COSTIFPSTMNGA2015</v>
      </c>
      <c r="B1086" t="s">
        <v>384</v>
      </c>
      <c r="C1086" t="s">
        <v>67</v>
      </c>
      <c r="D1086" t="s">
        <v>572</v>
      </c>
      <c r="E1086" t="s">
        <v>405</v>
      </c>
      <c r="F1086">
        <v>2015</v>
      </c>
      <c r="G1086" t="s">
        <v>58</v>
      </c>
      <c r="H1086" t="s">
        <v>387</v>
      </c>
      <c r="I1086" s="1">
        <v>0.17414847289999999</v>
      </c>
      <c r="J1086" t="str">
        <f t="shared" si="65"/>
        <v>IFP</v>
      </c>
      <c r="K1086" t="str">
        <f t="shared" si="66"/>
        <v>STM</v>
      </c>
      <c r="L1086" t="str">
        <f t="shared" si="67"/>
        <v>NGA</v>
      </c>
    </row>
    <row r="1087" spans="1:12" x14ac:dyDescent="0.45">
      <c r="A1087" s="5" t="str">
        <f t="shared" si="64"/>
        <v>ACT_COSTIFPSTMNGA2055</v>
      </c>
      <c r="B1087" t="s">
        <v>384</v>
      </c>
      <c r="C1087" t="s">
        <v>67</v>
      </c>
      <c r="D1087" t="s">
        <v>572</v>
      </c>
      <c r="E1087" t="s">
        <v>405</v>
      </c>
      <c r="F1087">
        <v>2055</v>
      </c>
      <c r="G1087" t="s">
        <v>58</v>
      </c>
      <c r="H1087" t="s">
        <v>387</v>
      </c>
      <c r="I1087" s="1">
        <v>0.17414847289999999</v>
      </c>
      <c r="J1087" t="str">
        <f t="shared" si="65"/>
        <v>IFP</v>
      </c>
      <c r="K1087" t="str">
        <f t="shared" si="66"/>
        <v>STM</v>
      </c>
      <c r="L1087" t="str">
        <f t="shared" si="67"/>
        <v>NGA</v>
      </c>
    </row>
    <row r="1088" spans="1:12" x14ac:dyDescent="0.45">
      <c r="A1088" s="5" t="str">
        <f t="shared" si="64"/>
        <v>NCAP_COSTIFPSTMNGA2010</v>
      </c>
      <c r="B1088" t="s">
        <v>384</v>
      </c>
      <c r="C1088" t="s">
        <v>69</v>
      </c>
      <c r="D1088" t="s">
        <v>572</v>
      </c>
      <c r="E1088" t="s">
        <v>405</v>
      </c>
      <c r="F1088">
        <v>2010</v>
      </c>
      <c r="G1088" t="s">
        <v>58</v>
      </c>
      <c r="H1088" t="s">
        <v>387</v>
      </c>
      <c r="I1088" s="1">
        <v>3.2623387153999999</v>
      </c>
      <c r="J1088" t="str">
        <f t="shared" si="65"/>
        <v>IFP</v>
      </c>
      <c r="K1088" t="str">
        <f t="shared" si="66"/>
        <v>STM</v>
      </c>
      <c r="L1088" t="str">
        <f t="shared" si="67"/>
        <v>NGA</v>
      </c>
    </row>
    <row r="1089" spans="1:12" x14ac:dyDescent="0.45">
      <c r="A1089" s="5" t="str">
        <f t="shared" si="64"/>
        <v>NCAP_FOMIFPSTMNGA2010</v>
      </c>
      <c r="B1089" t="s">
        <v>384</v>
      </c>
      <c r="C1089" t="s">
        <v>70</v>
      </c>
      <c r="D1089" t="s">
        <v>572</v>
      </c>
      <c r="E1089" t="s">
        <v>405</v>
      </c>
      <c r="F1089">
        <v>2010</v>
      </c>
      <c r="G1089" t="s">
        <v>58</v>
      </c>
      <c r="H1089" t="s">
        <v>387</v>
      </c>
      <c r="I1089" s="1">
        <v>0.58896000000000004</v>
      </c>
      <c r="J1089" t="str">
        <f t="shared" si="65"/>
        <v>IFP</v>
      </c>
      <c r="K1089" t="str">
        <f t="shared" si="66"/>
        <v>STM</v>
      </c>
      <c r="L1089" t="str">
        <f t="shared" si="67"/>
        <v>NGA</v>
      </c>
    </row>
    <row r="1090" spans="1:12" x14ac:dyDescent="0.45">
      <c r="A1090" s="5" t="str">
        <f t="shared" si="64"/>
        <v>NCAP_TLIFEIFPSTMNGA2010</v>
      </c>
      <c r="B1090" t="s">
        <v>384</v>
      </c>
      <c r="C1090" t="s">
        <v>71</v>
      </c>
      <c r="D1090" t="s">
        <v>572</v>
      </c>
      <c r="E1090" t="s">
        <v>405</v>
      </c>
      <c r="F1090">
        <v>2010</v>
      </c>
      <c r="G1090" t="s">
        <v>58</v>
      </c>
      <c r="H1090" t="s">
        <v>68</v>
      </c>
      <c r="I1090" s="1">
        <v>50</v>
      </c>
      <c r="J1090" t="str">
        <f t="shared" si="65"/>
        <v>IFP</v>
      </c>
      <c r="K1090" t="str">
        <f t="shared" si="66"/>
        <v>STM</v>
      </c>
      <c r="L1090" t="str">
        <f t="shared" si="67"/>
        <v>NGA</v>
      </c>
    </row>
    <row r="1091" spans="1:12" x14ac:dyDescent="0.45">
      <c r="A1091" s="5" t="str">
        <f t="shared" ref="A1091:A1154" si="68">IF(C1091="VDA_FLOP","",C1091)&amp;J1091&amp;K1091&amp;L1091&amp;F1091</f>
        <v>IFPSTMNGA2010</v>
      </c>
      <c r="B1091" t="s">
        <v>384</v>
      </c>
      <c r="C1091" t="s">
        <v>388</v>
      </c>
      <c r="D1091" t="s">
        <v>572</v>
      </c>
      <c r="E1091" t="s">
        <v>405</v>
      </c>
      <c r="F1091">
        <v>2010</v>
      </c>
      <c r="G1091" t="s">
        <v>58</v>
      </c>
      <c r="H1091" t="s">
        <v>68</v>
      </c>
      <c r="I1091" s="1">
        <v>1.2121212121</v>
      </c>
      <c r="J1091" t="str">
        <f t="shared" ref="J1091:J1154" si="69">VLOOKUP(LEFT(E1091,3),$U$2:$V$9,2,FALSE)</f>
        <v>IFP</v>
      </c>
      <c r="K1091" t="str">
        <f t="shared" ref="K1091:K1154" si="70">VLOOKUP(RIGHT(E1091,3),$R$2:$S$9,2,FALSE)</f>
        <v>STM</v>
      </c>
      <c r="L1091" t="str">
        <f t="shared" ref="L1091:L1154" si="71">IFERROR(VLOOKUP(G1091,$O$2:$P$34,2,FALSE),"")</f>
        <v>NGA</v>
      </c>
    </row>
    <row r="1092" spans="1:12" x14ac:dyDescent="0.45">
      <c r="A1092" s="5" t="str">
        <f t="shared" si="68"/>
        <v>ACT_COSTICHSTMOIL2010</v>
      </c>
      <c r="B1092" t="s">
        <v>384</v>
      </c>
      <c r="C1092" t="s">
        <v>67</v>
      </c>
      <c r="D1092" t="s">
        <v>573</v>
      </c>
      <c r="E1092" t="s">
        <v>403</v>
      </c>
      <c r="F1092">
        <v>2010</v>
      </c>
      <c r="G1092" t="s">
        <v>406</v>
      </c>
      <c r="H1092" t="s">
        <v>387</v>
      </c>
      <c r="I1092" s="1">
        <v>0</v>
      </c>
      <c r="J1092" t="str">
        <f t="shared" si="69"/>
        <v>ICH</v>
      </c>
      <c r="K1092" t="str">
        <f t="shared" si="70"/>
        <v>STM</v>
      </c>
      <c r="L1092" t="str">
        <f t="shared" si="71"/>
        <v>OIL</v>
      </c>
    </row>
    <row r="1093" spans="1:12" x14ac:dyDescent="0.45">
      <c r="A1093" s="5" t="str">
        <f t="shared" si="68"/>
        <v>ACT_COSTICHSTMOIL2015</v>
      </c>
      <c r="B1093" t="s">
        <v>384</v>
      </c>
      <c r="C1093" t="s">
        <v>67</v>
      </c>
      <c r="D1093" t="s">
        <v>573</v>
      </c>
      <c r="E1093" t="s">
        <v>403</v>
      </c>
      <c r="F1093">
        <v>2015</v>
      </c>
      <c r="G1093" t="s">
        <v>406</v>
      </c>
      <c r="H1093" t="s">
        <v>387</v>
      </c>
      <c r="I1093" s="1">
        <v>4.2183053E-3</v>
      </c>
      <c r="J1093" t="str">
        <f t="shared" si="69"/>
        <v>ICH</v>
      </c>
      <c r="K1093" t="str">
        <f t="shared" si="70"/>
        <v>STM</v>
      </c>
      <c r="L1093" t="str">
        <f t="shared" si="71"/>
        <v>OIL</v>
      </c>
    </row>
    <row r="1094" spans="1:12" x14ac:dyDescent="0.45">
      <c r="A1094" s="5" t="str">
        <f t="shared" si="68"/>
        <v>ACT_COSTICHSTMOIL2055</v>
      </c>
      <c r="B1094" t="s">
        <v>384</v>
      </c>
      <c r="C1094" t="s">
        <v>67</v>
      </c>
      <c r="D1094" t="s">
        <v>573</v>
      </c>
      <c r="E1094" t="s">
        <v>403</v>
      </c>
      <c r="F1094">
        <v>2055</v>
      </c>
      <c r="G1094" t="s">
        <v>406</v>
      </c>
      <c r="H1094" t="s">
        <v>387</v>
      </c>
      <c r="I1094" s="1">
        <v>4.2183053E-3</v>
      </c>
      <c r="J1094" t="str">
        <f t="shared" si="69"/>
        <v>ICH</v>
      </c>
      <c r="K1094" t="str">
        <f t="shared" si="70"/>
        <v>STM</v>
      </c>
      <c r="L1094" t="str">
        <f t="shared" si="71"/>
        <v>OIL</v>
      </c>
    </row>
    <row r="1095" spans="1:12" x14ac:dyDescent="0.45">
      <c r="A1095" s="5" t="str">
        <f t="shared" si="68"/>
        <v>NCAP_COSTICHSTMOIL2010</v>
      </c>
      <c r="B1095" t="s">
        <v>384</v>
      </c>
      <c r="C1095" t="s">
        <v>69</v>
      </c>
      <c r="D1095" t="s">
        <v>573</v>
      </c>
      <c r="E1095" t="s">
        <v>403</v>
      </c>
      <c r="F1095">
        <v>2010</v>
      </c>
      <c r="G1095" t="s">
        <v>406</v>
      </c>
      <c r="H1095" t="s">
        <v>387</v>
      </c>
      <c r="I1095" s="1">
        <v>3.7869352705999999</v>
      </c>
      <c r="J1095" t="str">
        <f t="shared" si="69"/>
        <v>ICH</v>
      </c>
      <c r="K1095" t="str">
        <f t="shared" si="70"/>
        <v>STM</v>
      </c>
      <c r="L1095" t="str">
        <f t="shared" si="71"/>
        <v>OIL</v>
      </c>
    </row>
    <row r="1096" spans="1:12" x14ac:dyDescent="0.45">
      <c r="A1096" s="5" t="str">
        <f t="shared" si="68"/>
        <v>NCAP_FOMICHSTMOIL2010</v>
      </c>
      <c r="B1096" t="s">
        <v>384</v>
      </c>
      <c r="C1096" t="s">
        <v>70</v>
      </c>
      <c r="D1096" t="s">
        <v>573</v>
      </c>
      <c r="E1096" t="s">
        <v>403</v>
      </c>
      <c r="F1096">
        <v>2010</v>
      </c>
      <c r="G1096" t="s">
        <v>406</v>
      </c>
      <c r="H1096" t="s">
        <v>387</v>
      </c>
      <c r="I1096" s="1">
        <v>1.01841</v>
      </c>
      <c r="J1096" t="str">
        <f t="shared" si="69"/>
        <v>ICH</v>
      </c>
      <c r="K1096" t="str">
        <f t="shared" si="70"/>
        <v>STM</v>
      </c>
      <c r="L1096" t="str">
        <f t="shared" si="71"/>
        <v>OIL</v>
      </c>
    </row>
    <row r="1097" spans="1:12" x14ac:dyDescent="0.45">
      <c r="A1097" s="5" t="str">
        <f t="shared" si="68"/>
        <v>NCAP_TLIFEICHSTMOIL2010</v>
      </c>
      <c r="B1097" t="s">
        <v>384</v>
      </c>
      <c r="C1097" t="s">
        <v>71</v>
      </c>
      <c r="D1097" t="s">
        <v>573</v>
      </c>
      <c r="E1097" t="s">
        <v>403</v>
      </c>
      <c r="F1097">
        <v>2010</v>
      </c>
      <c r="G1097" t="s">
        <v>406</v>
      </c>
      <c r="H1097" t="s">
        <v>68</v>
      </c>
      <c r="I1097" s="1">
        <v>50</v>
      </c>
      <c r="J1097" t="str">
        <f t="shared" si="69"/>
        <v>ICH</v>
      </c>
      <c r="K1097" t="str">
        <f t="shared" si="70"/>
        <v>STM</v>
      </c>
      <c r="L1097" t="str">
        <f t="shared" si="71"/>
        <v>OIL</v>
      </c>
    </row>
    <row r="1098" spans="1:12" x14ac:dyDescent="0.45">
      <c r="A1098" s="5" t="str">
        <f t="shared" si="68"/>
        <v>ICHSTMOIL2010</v>
      </c>
      <c r="B1098" t="s">
        <v>384</v>
      </c>
      <c r="C1098" t="s">
        <v>388</v>
      </c>
      <c r="D1098" t="s">
        <v>573</v>
      </c>
      <c r="E1098" t="s">
        <v>403</v>
      </c>
      <c r="F1098">
        <v>2010</v>
      </c>
      <c r="G1098" t="s">
        <v>406</v>
      </c>
      <c r="H1098" t="s">
        <v>68</v>
      </c>
      <c r="I1098" s="1">
        <v>1.2353304509</v>
      </c>
      <c r="J1098" t="str">
        <f t="shared" si="69"/>
        <v>ICH</v>
      </c>
      <c r="K1098" t="str">
        <f t="shared" si="70"/>
        <v>STM</v>
      </c>
      <c r="L1098" t="str">
        <f t="shared" si="71"/>
        <v>OIL</v>
      </c>
    </row>
    <row r="1099" spans="1:12" x14ac:dyDescent="0.45">
      <c r="A1099" s="5" t="str">
        <f t="shared" si="68"/>
        <v>ACT_COSTIFPSTMOIL2010</v>
      </c>
      <c r="B1099" t="s">
        <v>384</v>
      </c>
      <c r="C1099" t="s">
        <v>67</v>
      </c>
      <c r="D1099" t="s">
        <v>574</v>
      </c>
      <c r="E1099" t="s">
        <v>405</v>
      </c>
      <c r="F1099">
        <v>2010</v>
      </c>
      <c r="G1099" t="s">
        <v>406</v>
      </c>
      <c r="H1099" t="s">
        <v>387</v>
      </c>
      <c r="I1099" s="1">
        <v>1.2265747E-2</v>
      </c>
      <c r="J1099" t="str">
        <f t="shared" si="69"/>
        <v>IFP</v>
      </c>
      <c r="K1099" t="str">
        <f t="shared" si="70"/>
        <v>STM</v>
      </c>
      <c r="L1099" t="str">
        <f t="shared" si="71"/>
        <v>OIL</v>
      </c>
    </row>
    <row r="1100" spans="1:12" x14ac:dyDescent="0.45">
      <c r="A1100" s="5" t="str">
        <f t="shared" si="68"/>
        <v>ACT_COSTIFPSTMOIL2015</v>
      </c>
      <c r="B1100" t="s">
        <v>384</v>
      </c>
      <c r="C1100" t="s">
        <v>67</v>
      </c>
      <c r="D1100" t="s">
        <v>574</v>
      </c>
      <c r="E1100" t="s">
        <v>405</v>
      </c>
      <c r="F1100">
        <v>2015</v>
      </c>
      <c r="G1100" t="s">
        <v>406</v>
      </c>
      <c r="H1100" t="s">
        <v>387</v>
      </c>
      <c r="I1100" s="1">
        <v>1.64840523E-2</v>
      </c>
      <c r="J1100" t="str">
        <f t="shared" si="69"/>
        <v>IFP</v>
      </c>
      <c r="K1100" t="str">
        <f t="shared" si="70"/>
        <v>STM</v>
      </c>
      <c r="L1100" t="str">
        <f t="shared" si="71"/>
        <v>OIL</v>
      </c>
    </row>
    <row r="1101" spans="1:12" x14ac:dyDescent="0.45">
      <c r="A1101" s="5" t="str">
        <f t="shared" si="68"/>
        <v>ACT_COSTIFPSTMOIL2055</v>
      </c>
      <c r="B1101" t="s">
        <v>384</v>
      </c>
      <c r="C1101" t="s">
        <v>67</v>
      </c>
      <c r="D1101" t="s">
        <v>574</v>
      </c>
      <c r="E1101" t="s">
        <v>405</v>
      </c>
      <c r="F1101">
        <v>2055</v>
      </c>
      <c r="G1101" t="s">
        <v>406</v>
      </c>
      <c r="H1101" t="s">
        <v>387</v>
      </c>
      <c r="I1101" s="1">
        <v>1.64840523E-2</v>
      </c>
      <c r="J1101" t="str">
        <f t="shared" si="69"/>
        <v>IFP</v>
      </c>
      <c r="K1101" t="str">
        <f t="shared" si="70"/>
        <v>STM</v>
      </c>
      <c r="L1101" t="str">
        <f t="shared" si="71"/>
        <v>OIL</v>
      </c>
    </row>
    <row r="1102" spans="1:12" x14ac:dyDescent="0.45">
      <c r="A1102" s="5" t="str">
        <f t="shared" si="68"/>
        <v>NCAP_COSTIFPSTMOIL2010</v>
      </c>
      <c r="B1102" t="s">
        <v>384</v>
      </c>
      <c r="C1102" t="s">
        <v>69</v>
      </c>
      <c r="D1102" t="s">
        <v>574</v>
      </c>
      <c r="E1102" t="s">
        <v>405</v>
      </c>
      <c r="F1102">
        <v>2010</v>
      </c>
      <c r="G1102" t="s">
        <v>406</v>
      </c>
      <c r="H1102" t="s">
        <v>387</v>
      </c>
      <c r="I1102" s="1">
        <v>3.7869352705999999</v>
      </c>
      <c r="J1102" t="str">
        <f t="shared" si="69"/>
        <v>IFP</v>
      </c>
      <c r="K1102" t="str">
        <f t="shared" si="70"/>
        <v>STM</v>
      </c>
      <c r="L1102" t="str">
        <f t="shared" si="71"/>
        <v>OIL</v>
      </c>
    </row>
    <row r="1103" spans="1:12" x14ac:dyDescent="0.45">
      <c r="A1103" s="5" t="str">
        <f t="shared" si="68"/>
        <v>NCAP_FOMIFPSTMOIL2010</v>
      </c>
      <c r="B1103" t="s">
        <v>384</v>
      </c>
      <c r="C1103" t="s">
        <v>70</v>
      </c>
      <c r="D1103" t="s">
        <v>574</v>
      </c>
      <c r="E1103" t="s">
        <v>405</v>
      </c>
      <c r="F1103">
        <v>2010</v>
      </c>
      <c r="G1103" t="s">
        <v>406</v>
      </c>
      <c r="H1103" t="s">
        <v>387</v>
      </c>
      <c r="I1103" s="1">
        <v>1.01841</v>
      </c>
      <c r="J1103" t="str">
        <f t="shared" si="69"/>
        <v>IFP</v>
      </c>
      <c r="K1103" t="str">
        <f t="shared" si="70"/>
        <v>STM</v>
      </c>
      <c r="L1103" t="str">
        <f t="shared" si="71"/>
        <v>OIL</v>
      </c>
    </row>
    <row r="1104" spans="1:12" x14ac:dyDescent="0.45">
      <c r="A1104" s="5" t="str">
        <f t="shared" si="68"/>
        <v>NCAP_TLIFEIFPSTMOIL2010</v>
      </c>
      <c r="B1104" t="s">
        <v>384</v>
      </c>
      <c r="C1104" t="s">
        <v>71</v>
      </c>
      <c r="D1104" t="s">
        <v>574</v>
      </c>
      <c r="E1104" t="s">
        <v>405</v>
      </c>
      <c r="F1104">
        <v>2010</v>
      </c>
      <c r="G1104" t="s">
        <v>406</v>
      </c>
      <c r="H1104" t="s">
        <v>68</v>
      </c>
      <c r="I1104" s="1">
        <v>50</v>
      </c>
      <c r="J1104" t="str">
        <f t="shared" si="69"/>
        <v>IFP</v>
      </c>
      <c r="K1104" t="str">
        <f t="shared" si="70"/>
        <v>STM</v>
      </c>
      <c r="L1104" t="str">
        <f t="shared" si="71"/>
        <v>OIL</v>
      </c>
    </row>
    <row r="1105" spans="1:12" x14ac:dyDescent="0.45">
      <c r="A1105" s="5" t="str">
        <f t="shared" si="68"/>
        <v>IFPSTMOIL2010</v>
      </c>
      <c r="B1105" t="s">
        <v>384</v>
      </c>
      <c r="C1105" t="s">
        <v>388</v>
      </c>
      <c r="D1105" t="s">
        <v>574</v>
      </c>
      <c r="E1105" t="s">
        <v>405</v>
      </c>
      <c r="F1105">
        <v>2010</v>
      </c>
      <c r="G1105" t="s">
        <v>406</v>
      </c>
      <c r="H1105" t="s">
        <v>68</v>
      </c>
      <c r="I1105" s="1">
        <v>1.2353304509</v>
      </c>
      <c r="J1105" t="str">
        <f t="shared" si="69"/>
        <v>IFP</v>
      </c>
      <c r="K1105" t="str">
        <f t="shared" si="70"/>
        <v>STM</v>
      </c>
      <c r="L1105" t="str">
        <f t="shared" si="71"/>
        <v>OIL</v>
      </c>
    </row>
    <row r="1106" spans="1:12" x14ac:dyDescent="0.45">
      <c r="A1106" s="5" t="str">
        <f t="shared" si="68"/>
        <v>ACT_COSTILPOTHBIO2010</v>
      </c>
      <c r="B1106" t="s">
        <v>384</v>
      </c>
      <c r="C1106" t="s">
        <v>67</v>
      </c>
      <c r="D1106" t="s">
        <v>575</v>
      </c>
      <c r="E1106" t="s">
        <v>386</v>
      </c>
      <c r="F1106">
        <v>2010</v>
      </c>
      <c r="G1106" t="s">
        <v>389</v>
      </c>
      <c r="H1106" t="s">
        <v>387</v>
      </c>
      <c r="I1106" s="1">
        <v>6.9248743400000007E-2</v>
      </c>
      <c r="J1106" t="str">
        <f t="shared" si="69"/>
        <v>ILP</v>
      </c>
      <c r="K1106" t="str">
        <f t="shared" si="70"/>
        <v>OTH</v>
      </c>
      <c r="L1106" t="str">
        <f t="shared" si="71"/>
        <v>BIO</v>
      </c>
    </row>
    <row r="1107" spans="1:12" x14ac:dyDescent="0.45">
      <c r="A1107" s="5" t="str">
        <f t="shared" si="68"/>
        <v>ACT_COSTILPOTHBIO2015</v>
      </c>
      <c r="B1107" t="s">
        <v>384</v>
      </c>
      <c r="C1107" t="s">
        <v>67</v>
      </c>
      <c r="D1107" t="s">
        <v>575</v>
      </c>
      <c r="E1107" t="s">
        <v>386</v>
      </c>
      <c r="F1107">
        <v>2015</v>
      </c>
      <c r="G1107" t="s">
        <v>389</v>
      </c>
      <c r="H1107" t="s">
        <v>387</v>
      </c>
      <c r="I1107" s="1">
        <v>6.9248743400000007E-2</v>
      </c>
      <c r="J1107" t="str">
        <f t="shared" si="69"/>
        <v>ILP</v>
      </c>
      <c r="K1107" t="str">
        <f t="shared" si="70"/>
        <v>OTH</v>
      </c>
      <c r="L1107" t="str">
        <f t="shared" si="71"/>
        <v>BIO</v>
      </c>
    </row>
    <row r="1108" spans="1:12" x14ac:dyDescent="0.45">
      <c r="A1108" s="5" t="str">
        <f t="shared" si="68"/>
        <v>NCAP_FOMILPOTHBIO2010</v>
      </c>
      <c r="B1108" t="s">
        <v>384</v>
      </c>
      <c r="C1108" t="s">
        <v>70</v>
      </c>
      <c r="D1108" t="s">
        <v>575</v>
      </c>
      <c r="E1108" t="s">
        <v>386</v>
      </c>
      <c r="F1108">
        <v>2010</v>
      </c>
      <c r="G1108" t="s">
        <v>389</v>
      </c>
      <c r="H1108" t="s">
        <v>387</v>
      </c>
      <c r="I1108" s="1">
        <v>5.0961838199999998E-2</v>
      </c>
      <c r="J1108" t="str">
        <f t="shared" si="69"/>
        <v>ILP</v>
      </c>
      <c r="K1108" t="str">
        <f t="shared" si="70"/>
        <v>OTH</v>
      </c>
      <c r="L1108" t="str">
        <f t="shared" si="71"/>
        <v>BIO</v>
      </c>
    </row>
    <row r="1109" spans="1:12" x14ac:dyDescent="0.45">
      <c r="A1109" s="5" t="str">
        <f t="shared" si="68"/>
        <v>NCAP_TLIFEILPOTHBIO2010</v>
      </c>
      <c r="B1109" t="s">
        <v>384</v>
      </c>
      <c r="C1109" t="s">
        <v>71</v>
      </c>
      <c r="D1109" t="s">
        <v>575</v>
      </c>
      <c r="E1109" t="s">
        <v>386</v>
      </c>
      <c r="F1109">
        <v>2010</v>
      </c>
      <c r="G1109" t="s">
        <v>389</v>
      </c>
      <c r="H1109" t="s">
        <v>68</v>
      </c>
      <c r="I1109" s="1">
        <v>50</v>
      </c>
      <c r="J1109" t="str">
        <f t="shared" si="69"/>
        <v>ILP</v>
      </c>
      <c r="K1109" t="str">
        <f t="shared" si="70"/>
        <v>OTH</v>
      </c>
      <c r="L1109" t="str">
        <f t="shared" si="71"/>
        <v>BIO</v>
      </c>
    </row>
    <row r="1110" spans="1:12" x14ac:dyDescent="0.45">
      <c r="A1110" s="5" t="str">
        <f t="shared" si="68"/>
        <v>ILPOTHBIO2010</v>
      </c>
      <c r="B1110" t="s">
        <v>384</v>
      </c>
      <c r="C1110" t="s">
        <v>388</v>
      </c>
      <c r="D1110" t="s">
        <v>575</v>
      </c>
      <c r="E1110" t="s">
        <v>386</v>
      </c>
      <c r="F1110">
        <v>2010</v>
      </c>
      <c r="G1110" t="s">
        <v>389</v>
      </c>
      <c r="H1110" t="s">
        <v>68</v>
      </c>
      <c r="I1110" s="1">
        <v>0.15044247790000001</v>
      </c>
      <c r="J1110" t="str">
        <f t="shared" si="69"/>
        <v>ILP</v>
      </c>
      <c r="K1110" t="str">
        <f t="shared" si="70"/>
        <v>OTH</v>
      </c>
      <c r="L1110" t="str">
        <f t="shared" si="71"/>
        <v>BIO</v>
      </c>
    </row>
    <row r="1111" spans="1:12" x14ac:dyDescent="0.45">
      <c r="A1111" s="5" t="str">
        <f t="shared" si="68"/>
        <v>ACT_COSTIOISTMOIL2015</v>
      </c>
      <c r="B1111" t="s">
        <v>384</v>
      </c>
      <c r="C1111" t="s">
        <v>67</v>
      </c>
      <c r="D1111" t="s">
        <v>576</v>
      </c>
      <c r="E1111" t="s">
        <v>497</v>
      </c>
      <c r="F1111">
        <v>2015</v>
      </c>
      <c r="G1111" t="s">
        <v>406</v>
      </c>
      <c r="H1111" t="s">
        <v>387</v>
      </c>
      <c r="I1111" s="1">
        <v>0.20676398309999999</v>
      </c>
      <c r="J1111" t="str">
        <f t="shared" si="69"/>
        <v>IOI</v>
      </c>
      <c r="K1111" t="str">
        <f t="shared" si="70"/>
        <v>STM</v>
      </c>
      <c r="L1111" t="str">
        <f t="shared" si="71"/>
        <v>OIL</v>
      </c>
    </row>
    <row r="1112" spans="1:12" x14ac:dyDescent="0.45">
      <c r="A1112" s="5" t="str">
        <f t="shared" si="68"/>
        <v>ACT_COSTIOISTMOIL2055</v>
      </c>
      <c r="B1112" t="s">
        <v>384</v>
      </c>
      <c r="C1112" t="s">
        <v>67</v>
      </c>
      <c r="D1112" t="s">
        <v>576</v>
      </c>
      <c r="E1112" t="s">
        <v>497</v>
      </c>
      <c r="F1112">
        <v>2055</v>
      </c>
      <c r="G1112" t="s">
        <v>406</v>
      </c>
      <c r="H1112" t="s">
        <v>387</v>
      </c>
      <c r="I1112" s="1">
        <v>0.20676398309999999</v>
      </c>
      <c r="J1112" t="str">
        <f t="shared" si="69"/>
        <v>IOI</v>
      </c>
      <c r="K1112" t="str">
        <f t="shared" si="70"/>
        <v>STM</v>
      </c>
      <c r="L1112" t="str">
        <f t="shared" si="71"/>
        <v>OIL</v>
      </c>
    </row>
    <row r="1113" spans="1:12" x14ac:dyDescent="0.45">
      <c r="A1113" s="5" t="str">
        <f t="shared" si="68"/>
        <v>NCAP_COSTIOISTMOIL2010</v>
      </c>
      <c r="B1113" t="s">
        <v>384</v>
      </c>
      <c r="C1113" t="s">
        <v>69</v>
      </c>
      <c r="D1113" t="s">
        <v>576</v>
      </c>
      <c r="E1113" t="s">
        <v>497</v>
      </c>
      <c r="F1113">
        <v>2010</v>
      </c>
      <c r="G1113" t="s">
        <v>406</v>
      </c>
      <c r="H1113" t="s">
        <v>387</v>
      </c>
      <c r="I1113" s="1">
        <v>3.7869352705999999</v>
      </c>
      <c r="J1113" t="str">
        <f t="shared" si="69"/>
        <v>IOI</v>
      </c>
      <c r="K1113" t="str">
        <f t="shared" si="70"/>
        <v>STM</v>
      </c>
      <c r="L1113" t="str">
        <f t="shared" si="71"/>
        <v>OIL</v>
      </c>
    </row>
    <row r="1114" spans="1:12" x14ac:dyDescent="0.45">
      <c r="A1114" s="5" t="str">
        <f t="shared" si="68"/>
        <v>NCAP_FOMIOISTMOIL2010</v>
      </c>
      <c r="B1114" t="s">
        <v>384</v>
      </c>
      <c r="C1114" t="s">
        <v>70</v>
      </c>
      <c r="D1114" t="s">
        <v>576</v>
      </c>
      <c r="E1114" t="s">
        <v>497</v>
      </c>
      <c r="F1114">
        <v>2010</v>
      </c>
      <c r="G1114" t="s">
        <v>406</v>
      </c>
      <c r="H1114" t="s">
        <v>387</v>
      </c>
      <c r="I1114" s="1">
        <v>1.01841</v>
      </c>
      <c r="J1114" t="str">
        <f t="shared" si="69"/>
        <v>IOI</v>
      </c>
      <c r="K1114" t="str">
        <f t="shared" si="70"/>
        <v>STM</v>
      </c>
      <c r="L1114" t="str">
        <f t="shared" si="71"/>
        <v>OIL</v>
      </c>
    </row>
    <row r="1115" spans="1:12" x14ac:dyDescent="0.45">
      <c r="A1115" s="5" t="str">
        <f t="shared" si="68"/>
        <v>NCAP_TLIFEIOISTMOIL2010</v>
      </c>
      <c r="B1115" t="s">
        <v>384</v>
      </c>
      <c r="C1115" t="s">
        <v>71</v>
      </c>
      <c r="D1115" t="s">
        <v>576</v>
      </c>
      <c r="E1115" t="s">
        <v>497</v>
      </c>
      <c r="F1115">
        <v>2010</v>
      </c>
      <c r="G1115" t="s">
        <v>406</v>
      </c>
      <c r="H1115" t="s">
        <v>68</v>
      </c>
      <c r="I1115" s="1">
        <v>50</v>
      </c>
      <c r="J1115" t="str">
        <f t="shared" si="69"/>
        <v>IOI</v>
      </c>
      <c r="K1115" t="str">
        <f t="shared" si="70"/>
        <v>STM</v>
      </c>
      <c r="L1115" t="str">
        <f t="shared" si="71"/>
        <v>OIL</v>
      </c>
    </row>
    <row r="1116" spans="1:12" x14ac:dyDescent="0.45">
      <c r="A1116" s="5" t="str">
        <f t="shared" si="68"/>
        <v>IOISTMOIL2010</v>
      </c>
      <c r="B1116" t="s">
        <v>384</v>
      </c>
      <c r="C1116" t="s">
        <v>388</v>
      </c>
      <c r="D1116" t="s">
        <v>576</v>
      </c>
      <c r="E1116" t="s">
        <v>497</v>
      </c>
      <c r="F1116">
        <v>2010</v>
      </c>
      <c r="G1116" t="s">
        <v>406</v>
      </c>
      <c r="H1116" t="s">
        <v>68</v>
      </c>
      <c r="I1116" s="1">
        <v>1.2353304509</v>
      </c>
      <c r="J1116" t="str">
        <f t="shared" si="69"/>
        <v>IOI</v>
      </c>
      <c r="K1116" t="str">
        <f t="shared" si="70"/>
        <v>STM</v>
      </c>
      <c r="L1116" t="str">
        <f t="shared" si="71"/>
        <v>OIL</v>
      </c>
    </row>
    <row r="1117" spans="1:12" x14ac:dyDescent="0.45">
      <c r="A1117" s="5" t="str">
        <f t="shared" si="68"/>
        <v>ACT_COSTIISSTMOIL2010</v>
      </c>
      <c r="B1117" t="s">
        <v>384</v>
      </c>
      <c r="C1117" t="s">
        <v>67</v>
      </c>
      <c r="D1117" t="s">
        <v>577</v>
      </c>
      <c r="E1117" t="s">
        <v>394</v>
      </c>
      <c r="F1117">
        <v>2010</v>
      </c>
      <c r="G1117" t="s">
        <v>406</v>
      </c>
      <c r="H1117" t="s">
        <v>387</v>
      </c>
      <c r="I1117" s="1">
        <v>0</v>
      </c>
      <c r="J1117" t="str">
        <f t="shared" si="69"/>
        <v>IIS</v>
      </c>
      <c r="K1117" t="str">
        <f t="shared" si="70"/>
        <v>STM</v>
      </c>
      <c r="L1117" t="str">
        <f t="shared" si="71"/>
        <v>OIL</v>
      </c>
    </row>
    <row r="1118" spans="1:12" x14ac:dyDescent="0.45">
      <c r="A1118" s="5" t="str">
        <f t="shared" si="68"/>
        <v>ACT_COSTIISSTMOIL2015</v>
      </c>
      <c r="B1118" t="s">
        <v>384</v>
      </c>
      <c r="C1118" t="s">
        <v>67</v>
      </c>
      <c r="D1118" t="s">
        <v>577</v>
      </c>
      <c r="E1118" t="s">
        <v>394</v>
      </c>
      <c r="F1118">
        <v>2015</v>
      </c>
      <c r="G1118" t="s">
        <v>406</v>
      </c>
      <c r="H1118" t="s">
        <v>387</v>
      </c>
      <c r="I1118" s="1">
        <v>4.2183053E-3</v>
      </c>
      <c r="J1118" t="str">
        <f t="shared" si="69"/>
        <v>IIS</v>
      </c>
      <c r="K1118" t="str">
        <f t="shared" si="70"/>
        <v>STM</v>
      </c>
      <c r="L1118" t="str">
        <f t="shared" si="71"/>
        <v>OIL</v>
      </c>
    </row>
    <row r="1119" spans="1:12" x14ac:dyDescent="0.45">
      <c r="A1119" s="5" t="str">
        <f t="shared" si="68"/>
        <v>ACT_COSTIISSTMOIL2055</v>
      </c>
      <c r="B1119" t="s">
        <v>384</v>
      </c>
      <c r="C1119" t="s">
        <v>67</v>
      </c>
      <c r="D1119" t="s">
        <v>577</v>
      </c>
      <c r="E1119" t="s">
        <v>394</v>
      </c>
      <c r="F1119">
        <v>2055</v>
      </c>
      <c r="G1119" t="s">
        <v>406</v>
      </c>
      <c r="H1119" t="s">
        <v>387</v>
      </c>
      <c r="I1119" s="1">
        <v>4.2183053E-3</v>
      </c>
      <c r="J1119" t="str">
        <f t="shared" si="69"/>
        <v>IIS</v>
      </c>
      <c r="K1119" t="str">
        <f t="shared" si="70"/>
        <v>STM</v>
      </c>
      <c r="L1119" t="str">
        <f t="shared" si="71"/>
        <v>OIL</v>
      </c>
    </row>
    <row r="1120" spans="1:12" x14ac:dyDescent="0.45">
      <c r="A1120" s="5" t="str">
        <f t="shared" si="68"/>
        <v>NCAP_COSTIISSTMOIL2010</v>
      </c>
      <c r="B1120" t="s">
        <v>384</v>
      </c>
      <c r="C1120" t="s">
        <v>69</v>
      </c>
      <c r="D1120" t="s">
        <v>577</v>
      </c>
      <c r="E1120" t="s">
        <v>394</v>
      </c>
      <c r="F1120">
        <v>2010</v>
      </c>
      <c r="G1120" t="s">
        <v>406</v>
      </c>
      <c r="H1120" t="s">
        <v>387</v>
      </c>
      <c r="I1120" s="1">
        <v>3.7869352705999999</v>
      </c>
      <c r="J1120" t="str">
        <f t="shared" si="69"/>
        <v>IIS</v>
      </c>
      <c r="K1120" t="str">
        <f t="shared" si="70"/>
        <v>STM</v>
      </c>
      <c r="L1120" t="str">
        <f t="shared" si="71"/>
        <v>OIL</v>
      </c>
    </row>
    <row r="1121" spans="1:12" x14ac:dyDescent="0.45">
      <c r="A1121" s="5" t="str">
        <f t="shared" si="68"/>
        <v>NCAP_FOMIISSTMOIL2010</v>
      </c>
      <c r="B1121" t="s">
        <v>384</v>
      </c>
      <c r="C1121" t="s">
        <v>70</v>
      </c>
      <c r="D1121" t="s">
        <v>577</v>
      </c>
      <c r="E1121" t="s">
        <v>394</v>
      </c>
      <c r="F1121">
        <v>2010</v>
      </c>
      <c r="G1121" t="s">
        <v>406</v>
      </c>
      <c r="H1121" t="s">
        <v>387</v>
      </c>
      <c r="I1121" s="1">
        <v>1.01841</v>
      </c>
      <c r="J1121" t="str">
        <f t="shared" si="69"/>
        <v>IIS</v>
      </c>
      <c r="K1121" t="str">
        <f t="shared" si="70"/>
        <v>STM</v>
      </c>
      <c r="L1121" t="str">
        <f t="shared" si="71"/>
        <v>OIL</v>
      </c>
    </row>
    <row r="1122" spans="1:12" x14ac:dyDescent="0.45">
      <c r="A1122" s="5" t="str">
        <f t="shared" si="68"/>
        <v>NCAP_TLIFEIISSTMOIL2010</v>
      </c>
      <c r="B1122" t="s">
        <v>384</v>
      </c>
      <c r="C1122" t="s">
        <v>71</v>
      </c>
      <c r="D1122" t="s">
        <v>577</v>
      </c>
      <c r="E1122" t="s">
        <v>394</v>
      </c>
      <c r="F1122">
        <v>2010</v>
      </c>
      <c r="G1122" t="s">
        <v>406</v>
      </c>
      <c r="H1122" t="s">
        <v>68</v>
      </c>
      <c r="I1122" s="1">
        <v>50</v>
      </c>
      <c r="J1122" t="str">
        <f t="shared" si="69"/>
        <v>IIS</v>
      </c>
      <c r="K1122" t="str">
        <f t="shared" si="70"/>
        <v>STM</v>
      </c>
      <c r="L1122" t="str">
        <f t="shared" si="71"/>
        <v>OIL</v>
      </c>
    </row>
    <row r="1123" spans="1:12" x14ac:dyDescent="0.45">
      <c r="A1123" s="5" t="str">
        <f t="shared" si="68"/>
        <v>IISSTMOIL2010</v>
      </c>
      <c r="B1123" t="s">
        <v>384</v>
      </c>
      <c r="C1123" t="s">
        <v>388</v>
      </c>
      <c r="D1123" t="s">
        <v>577</v>
      </c>
      <c r="E1123" t="s">
        <v>394</v>
      </c>
      <c r="F1123">
        <v>2010</v>
      </c>
      <c r="G1123" t="s">
        <v>406</v>
      </c>
      <c r="H1123" t="s">
        <v>68</v>
      </c>
      <c r="I1123" s="1">
        <v>1.2578616352000001</v>
      </c>
      <c r="J1123" t="str">
        <f t="shared" si="69"/>
        <v>IIS</v>
      </c>
      <c r="K1123" t="str">
        <f t="shared" si="70"/>
        <v>STM</v>
      </c>
      <c r="L1123" t="str">
        <f t="shared" si="71"/>
        <v>OIL</v>
      </c>
    </row>
    <row r="1124" spans="1:12" x14ac:dyDescent="0.45">
      <c r="A1124" s="5" t="str">
        <f t="shared" si="68"/>
        <v>ACT_COSTIFPSTMCOA2010</v>
      </c>
      <c r="B1124" t="s">
        <v>384</v>
      </c>
      <c r="C1124" t="s">
        <v>67</v>
      </c>
      <c r="D1124" t="s">
        <v>578</v>
      </c>
      <c r="E1124" t="s">
        <v>405</v>
      </c>
      <c r="F1124">
        <v>2010</v>
      </c>
      <c r="G1124" t="s">
        <v>53</v>
      </c>
      <c r="H1124" t="s">
        <v>387</v>
      </c>
      <c r="I1124" s="1">
        <v>0.83393521849999996</v>
      </c>
      <c r="J1124" t="str">
        <f t="shared" si="69"/>
        <v>IFP</v>
      </c>
      <c r="K1124" t="str">
        <f t="shared" si="70"/>
        <v>STM</v>
      </c>
      <c r="L1124" t="str">
        <f t="shared" si="71"/>
        <v>COA</v>
      </c>
    </row>
    <row r="1125" spans="1:12" x14ac:dyDescent="0.45">
      <c r="A1125" s="5" t="str">
        <f t="shared" si="68"/>
        <v>ACT_COSTIFPSTMCOA2015</v>
      </c>
      <c r="B1125" t="s">
        <v>384</v>
      </c>
      <c r="C1125" t="s">
        <v>67</v>
      </c>
      <c r="D1125" t="s">
        <v>578</v>
      </c>
      <c r="E1125" t="s">
        <v>405</v>
      </c>
      <c r="F1125">
        <v>2015</v>
      </c>
      <c r="G1125" t="s">
        <v>53</v>
      </c>
      <c r="H1125" t="s">
        <v>387</v>
      </c>
      <c r="I1125" s="1">
        <v>1.3457186720000001</v>
      </c>
      <c r="J1125" t="str">
        <f t="shared" si="69"/>
        <v>IFP</v>
      </c>
      <c r="K1125" t="str">
        <f t="shared" si="70"/>
        <v>STM</v>
      </c>
      <c r="L1125" t="str">
        <f t="shared" si="71"/>
        <v>COA</v>
      </c>
    </row>
    <row r="1126" spans="1:12" x14ac:dyDescent="0.45">
      <c r="A1126" s="5" t="str">
        <f t="shared" si="68"/>
        <v>ACT_COSTIFPSTMCOA2055</v>
      </c>
      <c r="B1126" t="s">
        <v>384</v>
      </c>
      <c r="C1126" t="s">
        <v>67</v>
      </c>
      <c r="D1126" t="s">
        <v>578</v>
      </c>
      <c r="E1126" t="s">
        <v>405</v>
      </c>
      <c r="F1126">
        <v>2055</v>
      </c>
      <c r="G1126" t="s">
        <v>53</v>
      </c>
      <c r="H1126" t="s">
        <v>387</v>
      </c>
      <c r="I1126" s="1">
        <v>1.3457186720000001</v>
      </c>
      <c r="J1126" t="str">
        <f t="shared" si="69"/>
        <v>IFP</v>
      </c>
      <c r="K1126" t="str">
        <f t="shared" si="70"/>
        <v>STM</v>
      </c>
      <c r="L1126" t="str">
        <f t="shared" si="71"/>
        <v>COA</v>
      </c>
    </row>
    <row r="1127" spans="1:12" x14ac:dyDescent="0.45">
      <c r="A1127" s="5" t="str">
        <f t="shared" si="68"/>
        <v>NCAP_COSTIFPSTMCOA2010</v>
      </c>
      <c r="B1127" t="s">
        <v>384</v>
      </c>
      <c r="C1127" t="s">
        <v>69</v>
      </c>
      <c r="D1127" t="s">
        <v>578</v>
      </c>
      <c r="E1127" t="s">
        <v>405</v>
      </c>
      <c r="F1127">
        <v>2010</v>
      </c>
      <c r="G1127" t="s">
        <v>53</v>
      </c>
      <c r="H1127" t="s">
        <v>387</v>
      </c>
      <c r="I1127" s="1">
        <v>4.5443223247000004</v>
      </c>
      <c r="J1127" t="str">
        <f t="shared" si="69"/>
        <v>IFP</v>
      </c>
      <c r="K1127" t="str">
        <f t="shared" si="70"/>
        <v>STM</v>
      </c>
      <c r="L1127" t="str">
        <f t="shared" si="71"/>
        <v>COA</v>
      </c>
    </row>
    <row r="1128" spans="1:12" x14ac:dyDescent="0.45">
      <c r="A1128" s="5" t="str">
        <f t="shared" si="68"/>
        <v>NCAP_FOMIFPSTMCOA2010</v>
      </c>
      <c r="B1128" t="s">
        <v>384</v>
      </c>
      <c r="C1128" t="s">
        <v>70</v>
      </c>
      <c r="D1128" t="s">
        <v>578</v>
      </c>
      <c r="E1128" t="s">
        <v>405</v>
      </c>
      <c r="F1128">
        <v>2010</v>
      </c>
      <c r="G1128" t="s">
        <v>53</v>
      </c>
      <c r="H1128" t="s">
        <v>387</v>
      </c>
      <c r="I1128" s="1">
        <v>1.63191</v>
      </c>
      <c r="J1128" t="str">
        <f t="shared" si="69"/>
        <v>IFP</v>
      </c>
      <c r="K1128" t="str">
        <f t="shared" si="70"/>
        <v>STM</v>
      </c>
      <c r="L1128" t="str">
        <f t="shared" si="71"/>
        <v>COA</v>
      </c>
    </row>
    <row r="1129" spans="1:12" x14ac:dyDescent="0.45">
      <c r="A1129" s="5" t="str">
        <f t="shared" si="68"/>
        <v>NCAP_TLIFEIFPSTMCOA2010</v>
      </c>
      <c r="B1129" t="s">
        <v>384</v>
      </c>
      <c r="C1129" t="s">
        <v>71</v>
      </c>
      <c r="D1129" t="s">
        <v>578</v>
      </c>
      <c r="E1129" t="s">
        <v>405</v>
      </c>
      <c r="F1129">
        <v>2010</v>
      </c>
      <c r="G1129" t="s">
        <v>53</v>
      </c>
      <c r="H1129" t="s">
        <v>68</v>
      </c>
      <c r="I1129" s="1">
        <v>50</v>
      </c>
      <c r="J1129" t="str">
        <f t="shared" si="69"/>
        <v>IFP</v>
      </c>
      <c r="K1129" t="str">
        <f t="shared" si="70"/>
        <v>STM</v>
      </c>
      <c r="L1129" t="str">
        <f t="shared" si="71"/>
        <v>COA</v>
      </c>
    </row>
    <row r="1130" spans="1:12" x14ac:dyDescent="0.45">
      <c r="A1130" s="5" t="str">
        <f t="shared" si="68"/>
        <v>IFPSTMCOA2010</v>
      </c>
      <c r="B1130" t="s">
        <v>384</v>
      </c>
      <c r="C1130" t="s">
        <v>388</v>
      </c>
      <c r="D1130" t="s">
        <v>578</v>
      </c>
      <c r="E1130" t="s">
        <v>405</v>
      </c>
      <c r="F1130">
        <v>2010</v>
      </c>
      <c r="G1130" t="s">
        <v>53</v>
      </c>
      <c r="H1130" t="s">
        <v>68</v>
      </c>
      <c r="I1130" s="1">
        <v>1.2163600426000001</v>
      </c>
      <c r="J1130" t="str">
        <f t="shared" si="69"/>
        <v>IFP</v>
      </c>
      <c r="K1130" t="str">
        <f t="shared" si="70"/>
        <v>STM</v>
      </c>
      <c r="L1130" t="str">
        <f t="shared" si="71"/>
        <v>COA</v>
      </c>
    </row>
    <row r="1131" spans="1:12" x14ac:dyDescent="0.45">
      <c r="A1131" s="5" t="str">
        <f t="shared" si="68"/>
        <v>NCAP_COSTICHSTMELC2010</v>
      </c>
      <c r="B1131" t="s">
        <v>384</v>
      </c>
      <c r="C1131" t="s">
        <v>69</v>
      </c>
      <c r="D1131" t="s">
        <v>579</v>
      </c>
      <c r="E1131" t="s">
        <v>403</v>
      </c>
      <c r="F1131">
        <v>2010</v>
      </c>
      <c r="G1131" t="s">
        <v>535</v>
      </c>
      <c r="H1131" t="s">
        <v>387</v>
      </c>
      <c r="I1131" s="1">
        <v>2.6098709723</v>
      </c>
      <c r="J1131" t="str">
        <f t="shared" si="69"/>
        <v>ICH</v>
      </c>
      <c r="K1131" t="str">
        <f t="shared" si="70"/>
        <v>STM</v>
      </c>
      <c r="L1131" t="str">
        <f t="shared" si="71"/>
        <v>ELC</v>
      </c>
    </row>
    <row r="1132" spans="1:12" x14ac:dyDescent="0.45">
      <c r="A1132" s="5" t="str">
        <f t="shared" si="68"/>
        <v>NCAP_FOMICHSTMELC2010</v>
      </c>
      <c r="B1132" t="s">
        <v>384</v>
      </c>
      <c r="C1132" t="s">
        <v>70</v>
      </c>
      <c r="D1132" t="s">
        <v>579</v>
      </c>
      <c r="E1132" t="s">
        <v>403</v>
      </c>
      <c r="F1132">
        <v>2010</v>
      </c>
      <c r="G1132" t="s">
        <v>535</v>
      </c>
      <c r="H1132" t="s">
        <v>387</v>
      </c>
      <c r="I1132" s="1">
        <v>0.67484999999999995</v>
      </c>
      <c r="J1132" t="str">
        <f t="shared" si="69"/>
        <v>ICH</v>
      </c>
      <c r="K1132" t="str">
        <f t="shared" si="70"/>
        <v>STM</v>
      </c>
      <c r="L1132" t="str">
        <f t="shared" si="71"/>
        <v>ELC</v>
      </c>
    </row>
    <row r="1133" spans="1:12" x14ac:dyDescent="0.45">
      <c r="A1133" s="5" t="str">
        <f t="shared" si="68"/>
        <v>NCAP_TLIFEICHSTMELC2010</v>
      </c>
      <c r="B1133" t="s">
        <v>384</v>
      </c>
      <c r="C1133" t="s">
        <v>71</v>
      </c>
      <c r="D1133" t="s">
        <v>579</v>
      </c>
      <c r="E1133" t="s">
        <v>403</v>
      </c>
      <c r="F1133">
        <v>2010</v>
      </c>
      <c r="G1133" t="s">
        <v>535</v>
      </c>
      <c r="H1133" t="s">
        <v>68</v>
      </c>
      <c r="I1133" s="1">
        <v>50</v>
      </c>
      <c r="J1133" t="str">
        <f t="shared" si="69"/>
        <v>ICH</v>
      </c>
      <c r="K1133" t="str">
        <f t="shared" si="70"/>
        <v>STM</v>
      </c>
      <c r="L1133" t="str">
        <f t="shared" si="71"/>
        <v>ELC</v>
      </c>
    </row>
    <row r="1134" spans="1:12" x14ac:dyDescent="0.45">
      <c r="A1134" s="5" t="str">
        <f t="shared" si="68"/>
        <v>ICHSTMELC2010</v>
      </c>
      <c r="B1134" t="s">
        <v>384</v>
      </c>
      <c r="C1134" t="s">
        <v>388</v>
      </c>
      <c r="D1134" t="s">
        <v>579</v>
      </c>
      <c r="E1134" t="s">
        <v>403</v>
      </c>
      <c r="F1134">
        <v>2010</v>
      </c>
      <c r="G1134" t="s">
        <v>535</v>
      </c>
      <c r="H1134" t="s">
        <v>68</v>
      </c>
      <c r="I1134" s="1">
        <v>1</v>
      </c>
      <c r="J1134" t="str">
        <f t="shared" si="69"/>
        <v>ICH</v>
      </c>
      <c r="K1134" t="str">
        <f t="shared" si="70"/>
        <v>STM</v>
      </c>
      <c r="L1134" t="str">
        <f t="shared" si="71"/>
        <v>ELC</v>
      </c>
    </row>
    <row r="1135" spans="1:12" x14ac:dyDescent="0.45">
      <c r="A1135" s="5" t="str">
        <f t="shared" si="68"/>
        <v>NCAP_COSTINMPRHNGA2010</v>
      </c>
      <c r="B1135" t="s">
        <v>384</v>
      </c>
      <c r="C1135" t="s">
        <v>69</v>
      </c>
      <c r="D1135" t="s">
        <v>580</v>
      </c>
      <c r="E1135" t="s">
        <v>510</v>
      </c>
      <c r="F1135">
        <v>2010</v>
      </c>
      <c r="G1135" t="s">
        <v>58</v>
      </c>
      <c r="H1135" t="s">
        <v>387</v>
      </c>
      <c r="I1135" s="1">
        <v>39.292516993200003</v>
      </c>
      <c r="J1135" t="str">
        <f t="shared" si="69"/>
        <v>INM</v>
      </c>
      <c r="K1135" t="str">
        <f t="shared" si="70"/>
        <v>PRH</v>
      </c>
      <c r="L1135" t="str">
        <f t="shared" si="71"/>
        <v>NGA</v>
      </c>
    </row>
    <row r="1136" spans="1:12" x14ac:dyDescent="0.45">
      <c r="A1136" s="5" t="str">
        <f t="shared" si="68"/>
        <v>NCAP_FOMINMPRHNGA2010</v>
      </c>
      <c r="B1136" t="s">
        <v>384</v>
      </c>
      <c r="C1136" t="s">
        <v>70</v>
      </c>
      <c r="D1136" t="s">
        <v>580</v>
      </c>
      <c r="E1136" t="s">
        <v>510</v>
      </c>
      <c r="F1136">
        <v>2010</v>
      </c>
      <c r="G1136" t="s">
        <v>58</v>
      </c>
      <c r="H1136" t="s">
        <v>387</v>
      </c>
      <c r="I1136" s="1">
        <v>3.5363265294000001</v>
      </c>
      <c r="J1136" t="str">
        <f t="shared" si="69"/>
        <v>INM</v>
      </c>
      <c r="K1136" t="str">
        <f t="shared" si="70"/>
        <v>PRH</v>
      </c>
      <c r="L1136" t="str">
        <f t="shared" si="71"/>
        <v>NGA</v>
      </c>
    </row>
    <row r="1137" spans="1:12" x14ac:dyDescent="0.45">
      <c r="A1137" s="5" t="str">
        <f t="shared" si="68"/>
        <v>NCAP_TLIFEINMPRHNGA2010</v>
      </c>
      <c r="B1137" t="s">
        <v>384</v>
      </c>
      <c r="C1137" t="s">
        <v>71</v>
      </c>
      <c r="D1137" t="s">
        <v>580</v>
      </c>
      <c r="E1137" t="s">
        <v>510</v>
      </c>
      <c r="F1137">
        <v>2010</v>
      </c>
      <c r="G1137" t="s">
        <v>58</v>
      </c>
      <c r="H1137" t="s">
        <v>68</v>
      </c>
      <c r="I1137" s="1">
        <v>30</v>
      </c>
      <c r="J1137" t="str">
        <f t="shared" si="69"/>
        <v>INM</v>
      </c>
      <c r="K1137" t="str">
        <f t="shared" si="70"/>
        <v>PRH</v>
      </c>
      <c r="L1137" t="str">
        <f t="shared" si="71"/>
        <v>NGA</v>
      </c>
    </row>
    <row r="1138" spans="1:12" x14ac:dyDescent="0.45">
      <c r="A1138" s="5" t="str">
        <f t="shared" si="68"/>
        <v>INMPRHNGA2010</v>
      </c>
      <c r="B1138" t="s">
        <v>384</v>
      </c>
      <c r="C1138" t="s">
        <v>388</v>
      </c>
      <c r="D1138" t="s">
        <v>580</v>
      </c>
      <c r="E1138" t="s">
        <v>510</v>
      </c>
      <c r="F1138">
        <v>2010</v>
      </c>
      <c r="G1138" t="s">
        <v>58</v>
      </c>
      <c r="H1138" t="s">
        <v>68</v>
      </c>
      <c r="I1138" s="1">
        <v>1</v>
      </c>
      <c r="J1138" t="str">
        <f t="shared" si="69"/>
        <v>INM</v>
      </c>
      <c r="K1138" t="str">
        <f t="shared" si="70"/>
        <v>PRH</v>
      </c>
      <c r="L1138" t="str">
        <f t="shared" si="71"/>
        <v>NGA</v>
      </c>
    </row>
    <row r="1139" spans="1:12" x14ac:dyDescent="0.45">
      <c r="A1139" s="5" t="str">
        <f t="shared" si="68"/>
        <v>INMPRHNGA2011</v>
      </c>
      <c r="B1139" t="s">
        <v>384</v>
      </c>
      <c r="C1139" t="s">
        <v>388</v>
      </c>
      <c r="D1139" t="s">
        <v>580</v>
      </c>
      <c r="E1139" t="s">
        <v>510</v>
      </c>
      <c r="F1139">
        <v>2011</v>
      </c>
      <c r="G1139" t="s">
        <v>58</v>
      </c>
      <c r="H1139" t="s">
        <v>68</v>
      </c>
      <c r="I1139" s="1">
        <v>1</v>
      </c>
      <c r="J1139" t="str">
        <f t="shared" si="69"/>
        <v>INM</v>
      </c>
      <c r="K1139" t="str">
        <f t="shared" si="70"/>
        <v>PRH</v>
      </c>
      <c r="L1139" t="str">
        <f t="shared" si="71"/>
        <v>NGA</v>
      </c>
    </row>
    <row r="1140" spans="1:12" x14ac:dyDescent="0.45">
      <c r="A1140" s="5" t="str">
        <f t="shared" si="68"/>
        <v>INMPRHNGA2015</v>
      </c>
      <c r="B1140" t="s">
        <v>384</v>
      </c>
      <c r="C1140" t="s">
        <v>388</v>
      </c>
      <c r="D1140" t="s">
        <v>580</v>
      </c>
      <c r="E1140" t="s">
        <v>510</v>
      </c>
      <c r="F1140">
        <v>2015</v>
      </c>
      <c r="G1140" t="s">
        <v>58</v>
      </c>
      <c r="H1140" t="s">
        <v>68</v>
      </c>
      <c r="I1140" s="1">
        <v>1</v>
      </c>
      <c r="J1140" t="str">
        <f t="shared" si="69"/>
        <v>INM</v>
      </c>
      <c r="K1140" t="str">
        <f t="shared" si="70"/>
        <v>PRH</v>
      </c>
      <c r="L1140" t="str">
        <f t="shared" si="71"/>
        <v>NGA</v>
      </c>
    </row>
    <row r="1141" spans="1:12" x14ac:dyDescent="0.45">
      <c r="A1141" s="5" t="str">
        <f t="shared" si="68"/>
        <v>INMPRHNGA2020</v>
      </c>
      <c r="B1141" t="s">
        <v>384</v>
      </c>
      <c r="C1141" t="s">
        <v>388</v>
      </c>
      <c r="D1141" t="s">
        <v>580</v>
      </c>
      <c r="E1141" t="s">
        <v>510</v>
      </c>
      <c r="F1141">
        <v>2020</v>
      </c>
      <c r="G1141" t="s">
        <v>58</v>
      </c>
      <c r="H1141" t="s">
        <v>68</v>
      </c>
      <c r="I1141" s="1">
        <v>1.2112487276999999</v>
      </c>
      <c r="J1141" t="str">
        <f t="shared" si="69"/>
        <v>INM</v>
      </c>
      <c r="K1141" t="str">
        <f t="shared" si="70"/>
        <v>PRH</v>
      </c>
      <c r="L1141" t="str">
        <f t="shared" si="71"/>
        <v>NGA</v>
      </c>
    </row>
    <row r="1142" spans="1:12" x14ac:dyDescent="0.45">
      <c r="A1142" s="5" t="str">
        <f t="shared" si="68"/>
        <v>INMPRHNGA2025</v>
      </c>
      <c r="B1142" t="s">
        <v>384</v>
      </c>
      <c r="C1142" t="s">
        <v>388</v>
      </c>
      <c r="D1142" t="s">
        <v>580</v>
      </c>
      <c r="E1142" t="s">
        <v>510</v>
      </c>
      <c r="F1142">
        <v>2025</v>
      </c>
      <c r="G1142" t="s">
        <v>58</v>
      </c>
      <c r="H1142" t="s">
        <v>68</v>
      </c>
      <c r="I1142" s="1">
        <v>1.1560112273000001</v>
      </c>
      <c r="J1142" t="str">
        <f t="shared" si="69"/>
        <v>INM</v>
      </c>
      <c r="K1142" t="str">
        <f t="shared" si="70"/>
        <v>PRH</v>
      </c>
      <c r="L1142" t="str">
        <f t="shared" si="71"/>
        <v>NGA</v>
      </c>
    </row>
    <row r="1143" spans="1:12" x14ac:dyDescent="0.45">
      <c r="A1143" s="5" t="str">
        <f t="shared" si="68"/>
        <v>INMPRHNGA2030</v>
      </c>
      <c r="B1143" t="s">
        <v>384</v>
      </c>
      <c r="C1143" t="s">
        <v>388</v>
      </c>
      <c r="D1143" t="s">
        <v>580</v>
      </c>
      <c r="E1143" t="s">
        <v>510</v>
      </c>
      <c r="F1143">
        <v>2030</v>
      </c>
      <c r="G1143" t="s">
        <v>58</v>
      </c>
      <c r="H1143" t="s">
        <v>68</v>
      </c>
      <c r="I1143" s="1">
        <v>1.0800508733</v>
      </c>
      <c r="J1143" t="str">
        <f t="shared" si="69"/>
        <v>INM</v>
      </c>
      <c r="K1143" t="str">
        <f t="shared" si="70"/>
        <v>PRH</v>
      </c>
      <c r="L1143" t="str">
        <f t="shared" si="71"/>
        <v>NGA</v>
      </c>
    </row>
    <row r="1144" spans="1:12" x14ac:dyDescent="0.45">
      <c r="A1144" s="5" t="str">
        <f t="shared" si="68"/>
        <v>INMPRHNGA2035</v>
      </c>
      <c r="B1144" t="s">
        <v>384</v>
      </c>
      <c r="C1144" t="s">
        <v>388</v>
      </c>
      <c r="D1144" t="s">
        <v>580</v>
      </c>
      <c r="E1144" t="s">
        <v>510</v>
      </c>
      <c r="F1144">
        <v>2035</v>
      </c>
      <c r="G1144" t="s">
        <v>58</v>
      </c>
      <c r="H1144" t="s">
        <v>68</v>
      </c>
      <c r="I1144" s="1">
        <v>0.93974170099999998</v>
      </c>
      <c r="J1144" t="str">
        <f t="shared" si="69"/>
        <v>INM</v>
      </c>
      <c r="K1144" t="str">
        <f t="shared" si="70"/>
        <v>PRH</v>
      </c>
      <c r="L1144" t="str">
        <f t="shared" si="71"/>
        <v>NGA</v>
      </c>
    </row>
    <row r="1145" spans="1:12" x14ac:dyDescent="0.45">
      <c r="A1145" s="5" t="str">
        <f t="shared" si="68"/>
        <v>INMPRHNGA2040</v>
      </c>
      <c r="B1145" t="s">
        <v>384</v>
      </c>
      <c r="C1145" t="s">
        <v>388</v>
      </c>
      <c r="D1145" t="s">
        <v>580</v>
      </c>
      <c r="E1145" t="s">
        <v>510</v>
      </c>
      <c r="F1145">
        <v>2040</v>
      </c>
      <c r="G1145" t="s">
        <v>58</v>
      </c>
      <c r="H1145" t="s">
        <v>68</v>
      </c>
      <c r="I1145" s="1">
        <v>0.92310028079999995</v>
      </c>
      <c r="J1145" t="str">
        <f t="shared" si="69"/>
        <v>INM</v>
      </c>
      <c r="K1145" t="str">
        <f t="shared" si="70"/>
        <v>PRH</v>
      </c>
      <c r="L1145" t="str">
        <f t="shared" si="71"/>
        <v>NGA</v>
      </c>
    </row>
    <row r="1146" spans="1:12" x14ac:dyDescent="0.45">
      <c r="A1146" s="5" t="str">
        <f t="shared" si="68"/>
        <v>INMPRHNGA2045</v>
      </c>
      <c r="B1146" t="s">
        <v>384</v>
      </c>
      <c r="C1146" t="s">
        <v>388</v>
      </c>
      <c r="D1146" t="s">
        <v>580</v>
      </c>
      <c r="E1146" t="s">
        <v>510</v>
      </c>
      <c r="F1146">
        <v>2045</v>
      </c>
      <c r="G1146" t="s">
        <v>58</v>
      </c>
      <c r="H1146" t="s">
        <v>68</v>
      </c>
      <c r="I1146" s="1">
        <v>0.89658459349999997</v>
      </c>
      <c r="J1146" t="str">
        <f t="shared" si="69"/>
        <v>INM</v>
      </c>
      <c r="K1146" t="str">
        <f t="shared" si="70"/>
        <v>PRH</v>
      </c>
      <c r="L1146" t="str">
        <f t="shared" si="71"/>
        <v>NGA</v>
      </c>
    </row>
    <row r="1147" spans="1:12" x14ac:dyDescent="0.45">
      <c r="A1147" s="5" t="str">
        <f t="shared" si="68"/>
        <v>INMPRHNGA2050</v>
      </c>
      <c r="B1147" t="s">
        <v>384</v>
      </c>
      <c r="C1147" t="s">
        <v>388</v>
      </c>
      <c r="D1147" t="s">
        <v>580</v>
      </c>
      <c r="E1147" t="s">
        <v>510</v>
      </c>
      <c r="F1147">
        <v>2050</v>
      </c>
      <c r="G1147" t="s">
        <v>58</v>
      </c>
      <c r="H1147" t="s">
        <v>68</v>
      </c>
      <c r="I1147" s="1">
        <v>0.87602143160000001</v>
      </c>
      <c r="J1147" t="str">
        <f t="shared" si="69"/>
        <v>INM</v>
      </c>
      <c r="K1147" t="str">
        <f t="shared" si="70"/>
        <v>PRH</v>
      </c>
      <c r="L1147" t="str">
        <f t="shared" si="71"/>
        <v>NGA</v>
      </c>
    </row>
    <row r="1148" spans="1:12" x14ac:dyDescent="0.45">
      <c r="A1148" s="5" t="str">
        <f t="shared" si="68"/>
        <v>INMPRHNGA2055</v>
      </c>
      <c r="B1148" t="s">
        <v>384</v>
      </c>
      <c r="C1148" t="s">
        <v>388</v>
      </c>
      <c r="D1148" t="s">
        <v>580</v>
      </c>
      <c r="E1148" t="s">
        <v>510</v>
      </c>
      <c r="F1148">
        <v>2055</v>
      </c>
      <c r="G1148" t="s">
        <v>58</v>
      </c>
      <c r="H1148" t="s">
        <v>68</v>
      </c>
      <c r="I1148" s="1">
        <v>0.85336828840000001</v>
      </c>
      <c r="J1148" t="str">
        <f t="shared" si="69"/>
        <v>INM</v>
      </c>
      <c r="K1148" t="str">
        <f t="shared" si="70"/>
        <v>PRH</v>
      </c>
      <c r="L1148" t="str">
        <f t="shared" si="71"/>
        <v>NGA</v>
      </c>
    </row>
    <row r="1149" spans="1:12" x14ac:dyDescent="0.45">
      <c r="A1149" s="5" t="str">
        <f t="shared" si="68"/>
        <v>NCAP_COSTIOIECPELC2010</v>
      </c>
      <c r="B1149" t="s">
        <v>384</v>
      </c>
      <c r="C1149" t="s">
        <v>69</v>
      </c>
      <c r="D1149" t="s">
        <v>581</v>
      </c>
      <c r="E1149" t="s">
        <v>582</v>
      </c>
      <c r="F1149">
        <v>2010</v>
      </c>
      <c r="G1149" t="s">
        <v>453</v>
      </c>
      <c r="H1149" t="s">
        <v>387</v>
      </c>
      <c r="I1149" s="1">
        <v>177.58015334410001</v>
      </c>
      <c r="J1149" t="str">
        <f t="shared" si="69"/>
        <v>IOI</v>
      </c>
      <c r="K1149" t="str">
        <f t="shared" si="70"/>
        <v>ECP</v>
      </c>
      <c r="L1149" t="str">
        <f t="shared" si="71"/>
        <v>ELC</v>
      </c>
    </row>
    <row r="1150" spans="1:12" x14ac:dyDescent="0.45">
      <c r="A1150" s="5" t="str">
        <f t="shared" si="68"/>
        <v>NCAP_FOMIOIECPELC2010</v>
      </c>
      <c r="B1150" t="s">
        <v>384</v>
      </c>
      <c r="C1150" t="s">
        <v>70</v>
      </c>
      <c r="D1150" t="s">
        <v>581</v>
      </c>
      <c r="E1150" t="s">
        <v>582</v>
      </c>
      <c r="F1150">
        <v>2010</v>
      </c>
      <c r="G1150" t="s">
        <v>453</v>
      </c>
      <c r="H1150" t="s">
        <v>387</v>
      </c>
      <c r="I1150" s="1">
        <v>21.847032023299999</v>
      </c>
      <c r="J1150" t="str">
        <f t="shared" si="69"/>
        <v>IOI</v>
      </c>
      <c r="K1150" t="str">
        <f t="shared" si="70"/>
        <v>ECP</v>
      </c>
      <c r="L1150" t="str">
        <f t="shared" si="71"/>
        <v>ELC</v>
      </c>
    </row>
    <row r="1151" spans="1:12" x14ac:dyDescent="0.45">
      <c r="A1151" s="5" t="str">
        <f t="shared" si="68"/>
        <v>NCAP_TLIFEIOIECPELC2010</v>
      </c>
      <c r="B1151" t="s">
        <v>384</v>
      </c>
      <c r="C1151" t="s">
        <v>71</v>
      </c>
      <c r="D1151" t="s">
        <v>581</v>
      </c>
      <c r="E1151" t="s">
        <v>582</v>
      </c>
      <c r="F1151">
        <v>2010</v>
      </c>
      <c r="G1151" t="s">
        <v>453</v>
      </c>
      <c r="H1151" t="s">
        <v>68</v>
      </c>
      <c r="I1151" s="1">
        <v>30</v>
      </c>
      <c r="J1151" t="str">
        <f t="shared" si="69"/>
        <v>IOI</v>
      </c>
      <c r="K1151" t="str">
        <f t="shared" si="70"/>
        <v>ECP</v>
      </c>
      <c r="L1151" t="str">
        <f t="shared" si="71"/>
        <v>ELC</v>
      </c>
    </row>
    <row r="1152" spans="1:12" x14ac:dyDescent="0.45">
      <c r="A1152" s="5" t="str">
        <f t="shared" si="68"/>
        <v>IOIECPELC2010</v>
      </c>
      <c r="B1152" t="s">
        <v>384</v>
      </c>
      <c r="C1152" t="s">
        <v>388</v>
      </c>
      <c r="D1152" t="s">
        <v>581</v>
      </c>
      <c r="E1152" t="s">
        <v>582</v>
      </c>
      <c r="F1152">
        <v>2010</v>
      </c>
      <c r="G1152" t="s">
        <v>453</v>
      </c>
      <c r="H1152" t="s">
        <v>68</v>
      </c>
      <c r="I1152" s="1">
        <v>1</v>
      </c>
      <c r="J1152" t="str">
        <f t="shared" si="69"/>
        <v>IOI</v>
      </c>
      <c r="K1152" t="str">
        <f t="shared" si="70"/>
        <v>ECP</v>
      </c>
      <c r="L1152" t="str">
        <f t="shared" si="71"/>
        <v>ELC</v>
      </c>
    </row>
    <row r="1153" spans="1:12" x14ac:dyDescent="0.45">
      <c r="A1153" s="5" t="str">
        <f t="shared" si="68"/>
        <v>IOIECPELC2011</v>
      </c>
      <c r="B1153" t="s">
        <v>384</v>
      </c>
      <c r="C1153" t="s">
        <v>388</v>
      </c>
      <c r="D1153" t="s">
        <v>581</v>
      </c>
      <c r="E1153" t="s">
        <v>582</v>
      </c>
      <c r="F1153">
        <v>2011</v>
      </c>
      <c r="G1153" t="s">
        <v>453</v>
      </c>
      <c r="H1153" t="s">
        <v>68</v>
      </c>
      <c r="I1153" s="1">
        <v>1</v>
      </c>
      <c r="J1153" t="str">
        <f t="shared" si="69"/>
        <v>IOI</v>
      </c>
      <c r="K1153" t="str">
        <f t="shared" si="70"/>
        <v>ECP</v>
      </c>
      <c r="L1153" t="str">
        <f t="shared" si="71"/>
        <v>ELC</v>
      </c>
    </row>
    <row r="1154" spans="1:12" x14ac:dyDescent="0.45">
      <c r="A1154" s="5" t="str">
        <f t="shared" si="68"/>
        <v>IOIECPELC2015</v>
      </c>
      <c r="B1154" t="s">
        <v>384</v>
      </c>
      <c r="C1154" t="s">
        <v>388</v>
      </c>
      <c r="D1154" t="s">
        <v>581</v>
      </c>
      <c r="E1154" t="s">
        <v>582</v>
      </c>
      <c r="F1154">
        <v>2015</v>
      </c>
      <c r="G1154" t="s">
        <v>453</v>
      </c>
      <c r="H1154" t="s">
        <v>68</v>
      </c>
      <c r="I1154" s="1">
        <v>1</v>
      </c>
      <c r="J1154" t="str">
        <f t="shared" si="69"/>
        <v>IOI</v>
      </c>
      <c r="K1154" t="str">
        <f t="shared" si="70"/>
        <v>ECP</v>
      </c>
      <c r="L1154" t="str">
        <f t="shared" si="71"/>
        <v>ELC</v>
      </c>
    </row>
    <row r="1155" spans="1:12" x14ac:dyDescent="0.45">
      <c r="A1155" s="5" t="str">
        <f t="shared" ref="A1155:A1218" si="72">IF(C1155="VDA_FLOP","",C1155)&amp;J1155&amp;K1155&amp;L1155&amp;F1155</f>
        <v>IOIECPELC2020</v>
      </c>
      <c r="B1155" t="s">
        <v>384</v>
      </c>
      <c r="C1155" t="s">
        <v>388</v>
      </c>
      <c r="D1155" t="s">
        <v>581</v>
      </c>
      <c r="E1155" t="s">
        <v>582</v>
      </c>
      <c r="F1155">
        <v>2020</v>
      </c>
      <c r="G1155" t="s">
        <v>453</v>
      </c>
      <c r="H1155" t="s">
        <v>68</v>
      </c>
      <c r="I1155" s="1">
        <v>0.96893922050000003</v>
      </c>
      <c r="J1155" t="str">
        <f t="shared" ref="J1155:J1218" si="73">VLOOKUP(LEFT(E1155,3),$U$2:$V$9,2,FALSE)</f>
        <v>IOI</v>
      </c>
      <c r="K1155" t="str">
        <f t="shared" ref="K1155:K1218" si="74">VLOOKUP(RIGHT(E1155,3),$R$2:$S$9,2,FALSE)</f>
        <v>ECP</v>
      </c>
      <c r="L1155" t="str">
        <f t="shared" ref="L1155:L1218" si="75">IFERROR(VLOOKUP(G1155,$O$2:$P$34,2,FALSE),"")</f>
        <v>ELC</v>
      </c>
    </row>
    <row r="1156" spans="1:12" x14ac:dyDescent="0.45">
      <c r="A1156" s="5" t="str">
        <f t="shared" si="72"/>
        <v>IOIECPELC2025</v>
      </c>
      <c r="B1156" t="s">
        <v>384</v>
      </c>
      <c r="C1156" t="s">
        <v>388</v>
      </c>
      <c r="D1156" t="s">
        <v>581</v>
      </c>
      <c r="E1156" t="s">
        <v>582</v>
      </c>
      <c r="F1156">
        <v>2025</v>
      </c>
      <c r="G1156" t="s">
        <v>453</v>
      </c>
      <c r="H1156" t="s">
        <v>68</v>
      </c>
      <c r="I1156" s="1">
        <v>0.93450315240000004</v>
      </c>
      <c r="J1156" t="str">
        <f t="shared" si="73"/>
        <v>IOI</v>
      </c>
      <c r="K1156" t="str">
        <f t="shared" si="74"/>
        <v>ECP</v>
      </c>
      <c r="L1156" t="str">
        <f t="shared" si="75"/>
        <v>ELC</v>
      </c>
    </row>
    <row r="1157" spans="1:12" x14ac:dyDescent="0.45">
      <c r="A1157" s="5" t="str">
        <f t="shared" si="72"/>
        <v>IOIECPELC2030</v>
      </c>
      <c r="B1157" t="s">
        <v>384</v>
      </c>
      <c r="C1157" t="s">
        <v>388</v>
      </c>
      <c r="D1157" t="s">
        <v>581</v>
      </c>
      <c r="E1157" t="s">
        <v>582</v>
      </c>
      <c r="F1157">
        <v>2030</v>
      </c>
      <c r="G1157" t="s">
        <v>453</v>
      </c>
      <c r="H1157" t="s">
        <v>68</v>
      </c>
      <c r="I1157" s="1">
        <v>0.88755512540000003</v>
      </c>
      <c r="J1157" t="str">
        <f t="shared" si="73"/>
        <v>IOI</v>
      </c>
      <c r="K1157" t="str">
        <f t="shared" si="74"/>
        <v>ECP</v>
      </c>
      <c r="L1157" t="str">
        <f t="shared" si="75"/>
        <v>ELC</v>
      </c>
    </row>
    <row r="1158" spans="1:12" x14ac:dyDescent="0.45">
      <c r="A1158" s="5" t="str">
        <f t="shared" si="72"/>
        <v>IOIECPELC2035</v>
      </c>
      <c r="B1158" t="s">
        <v>384</v>
      </c>
      <c r="C1158" t="s">
        <v>388</v>
      </c>
      <c r="D1158" t="s">
        <v>581</v>
      </c>
      <c r="E1158" t="s">
        <v>582</v>
      </c>
      <c r="F1158">
        <v>2035</v>
      </c>
      <c r="G1158" t="s">
        <v>453</v>
      </c>
      <c r="H1158" t="s">
        <v>68</v>
      </c>
      <c r="I1158" s="1">
        <v>0.85764652590000001</v>
      </c>
      <c r="J1158" t="str">
        <f t="shared" si="73"/>
        <v>IOI</v>
      </c>
      <c r="K1158" t="str">
        <f t="shared" si="74"/>
        <v>ECP</v>
      </c>
      <c r="L1158" t="str">
        <f t="shared" si="75"/>
        <v>ELC</v>
      </c>
    </row>
    <row r="1159" spans="1:12" x14ac:dyDescent="0.45">
      <c r="A1159" s="5" t="str">
        <f t="shared" si="72"/>
        <v>IOIECPELC2040</v>
      </c>
      <c r="B1159" t="s">
        <v>384</v>
      </c>
      <c r="C1159" t="s">
        <v>388</v>
      </c>
      <c r="D1159" t="s">
        <v>581</v>
      </c>
      <c r="E1159" t="s">
        <v>582</v>
      </c>
      <c r="F1159">
        <v>2040</v>
      </c>
      <c r="G1159" t="s">
        <v>453</v>
      </c>
      <c r="H1159" t="s">
        <v>68</v>
      </c>
      <c r="I1159" s="1">
        <v>0.82411066509999997</v>
      </c>
      <c r="J1159" t="str">
        <f t="shared" si="73"/>
        <v>IOI</v>
      </c>
      <c r="K1159" t="str">
        <f t="shared" si="74"/>
        <v>ECP</v>
      </c>
      <c r="L1159" t="str">
        <f t="shared" si="75"/>
        <v>ELC</v>
      </c>
    </row>
    <row r="1160" spans="1:12" x14ac:dyDescent="0.45">
      <c r="A1160" s="5" t="str">
        <f t="shared" si="72"/>
        <v>IOIECPELC2045</v>
      </c>
      <c r="B1160" t="s">
        <v>384</v>
      </c>
      <c r="C1160" t="s">
        <v>388</v>
      </c>
      <c r="D1160" t="s">
        <v>581</v>
      </c>
      <c r="E1160" t="s">
        <v>582</v>
      </c>
      <c r="F1160">
        <v>2045</v>
      </c>
      <c r="G1160" t="s">
        <v>453</v>
      </c>
      <c r="H1160" t="s">
        <v>68</v>
      </c>
      <c r="I1160" s="1">
        <v>0.78890540870000003</v>
      </c>
      <c r="J1160" t="str">
        <f t="shared" si="73"/>
        <v>IOI</v>
      </c>
      <c r="K1160" t="str">
        <f t="shared" si="74"/>
        <v>ECP</v>
      </c>
      <c r="L1160" t="str">
        <f t="shared" si="75"/>
        <v>ELC</v>
      </c>
    </row>
    <row r="1161" spans="1:12" x14ac:dyDescent="0.45">
      <c r="A1161" s="5" t="str">
        <f t="shared" si="72"/>
        <v>IOIECPELC2050</v>
      </c>
      <c r="B1161" t="s">
        <v>384</v>
      </c>
      <c r="C1161" t="s">
        <v>388</v>
      </c>
      <c r="D1161" t="s">
        <v>581</v>
      </c>
      <c r="E1161" t="s">
        <v>582</v>
      </c>
      <c r="F1161">
        <v>2050</v>
      </c>
      <c r="G1161" t="s">
        <v>453</v>
      </c>
      <c r="H1161" t="s">
        <v>68</v>
      </c>
      <c r="I1161" s="1">
        <v>0.75615072189999999</v>
      </c>
      <c r="J1161" t="str">
        <f t="shared" si="73"/>
        <v>IOI</v>
      </c>
      <c r="K1161" t="str">
        <f t="shared" si="74"/>
        <v>ECP</v>
      </c>
      <c r="L1161" t="str">
        <f t="shared" si="75"/>
        <v>ELC</v>
      </c>
    </row>
    <row r="1162" spans="1:12" x14ac:dyDescent="0.45">
      <c r="A1162" s="5" t="str">
        <f t="shared" si="72"/>
        <v>IOIECPELC2055</v>
      </c>
      <c r="B1162" t="s">
        <v>384</v>
      </c>
      <c r="C1162" t="s">
        <v>388</v>
      </c>
      <c r="D1162" t="s">
        <v>581</v>
      </c>
      <c r="E1162" t="s">
        <v>582</v>
      </c>
      <c r="F1162">
        <v>2055</v>
      </c>
      <c r="G1162" t="s">
        <v>453</v>
      </c>
      <c r="H1162" t="s">
        <v>68</v>
      </c>
      <c r="I1162" s="1">
        <v>0.7316667107</v>
      </c>
      <c r="J1162" t="str">
        <f t="shared" si="73"/>
        <v>IOI</v>
      </c>
      <c r="K1162" t="str">
        <f t="shared" si="74"/>
        <v>ECP</v>
      </c>
      <c r="L1162" t="str">
        <f t="shared" si="75"/>
        <v>ELC</v>
      </c>
    </row>
    <row r="1163" spans="1:12" x14ac:dyDescent="0.45">
      <c r="A1163" s="5" t="str">
        <f t="shared" si="72"/>
        <v>ACT_COSTIOIOTHBIO2015</v>
      </c>
      <c r="B1163" t="s">
        <v>384</v>
      </c>
      <c r="C1163" t="s">
        <v>67</v>
      </c>
      <c r="D1163" t="s">
        <v>583</v>
      </c>
      <c r="E1163" t="s">
        <v>438</v>
      </c>
      <c r="F1163">
        <v>2015</v>
      </c>
      <c r="G1163" t="s">
        <v>55</v>
      </c>
      <c r="H1163" t="s">
        <v>387</v>
      </c>
      <c r="I1163" s="1">
        <v>0.34538419110000002</v>
      </c>
      <c r="J1163" t="str">
        <f t="shared" si="73"/>
        <v>IOI</v>
      </c>
      <c r="K1163" t="str">
        <f t="shared" si="74"/>
        <v>OTH</v>
      </c>
      <c r="L1163" t="str">
        <f t="shared" si="75"/>
        <v>BIO</v>
      </c>
    </row>
    <row r="1164" spans="1:12" x14ac:dyDescent="0.45">
      <c r="A1164" s="5" t="str">
        <f t="shared" si="72"/>
        <v>ACT_COSTIOIOTHBIO2055</v>
      </c>
      <c r="B1164" t="s">
        <v>384</v>
      </c>
      <c r="C1164" t="s">
        <v>67</v>
      </c>
      <c r="D1164" t="s">
        <v>583</v>
      </c>
      <c r="E1164" t="s">
        <v>438</v>
      </c>
      <c r="F1164">
        <v>2055</v>
      </c>
      <c r="G1164" t="s">
        <v>55</v>
      </c>
      <c r="H1164" t="s">
        <v>387</v>
      </c>
      <c r="I1164" s="1">
        <v>0.34538419110000002</v>
      </c>
      <c r="J1164" t="str">
        <f t="shared" si="73"/>
        <v>IOI</v>
      </c>
      <c r="K1164" t="str">
        <f t="shared" si="74"/>
        <v>OTH</v>
      </c>
      <c r="L1164" t="str">
        <f t="shared" si="75"/>
        <v>BIO</v>
      </c>
    </row>
    <row r="1165" spans="1:12" x14ac:dyDescent="0.45">
      <c r="A1165" s="5" t="str">
        <f t="shared" si="72"/>
        <v>NCAP_TLIFEIOIOTHBIO2010</v>
      </c>
      <c r="B1165" t="s">
        <v>384</v>
      </c>
      <c r="C1165" t="s">
        <v>71</v>
      </c>
      <c r="D1165" t="s">
        <v>583</v>
      </c>
      <c r="E1165" t="s">
        <v>438</v>
      </c>
      <c r="F1165">
        <v>2010</v>
      </c>
      <c r="G1165" t="s">
        <v>55</v>
      </c>
      <c r="H1165" t="s">
        <v>68</v>
      </c>
      <c r="I1165" s="1">
        <v>50</v>
      </c>
      <c r="J1165" t="str">
        <f t="shared" si="73"/>
        <v>IOI</v>
      </c>
      <c r="K1165" t="str">
        <f t="shared" si="74"/>
        <v>OTH</v>
      </c>
      <c r="L1165" t="str">
        <f t="shared" si="75"/>
        <v>BIO</v>
      </c>
    </row>
    <row r="1166" spans="1:12" x14ac:dyDescent="0.45">
      <c r="A1166" s="5" t="str">
        <f t="shared" si="72"/>
        <v>IOIOTHBIO2010</v>
      </c>
      <c r="B1166" t="s">
        <v>384</v>
      </c>
      <c r="C1166" t="s">
        <v>388</v>
      </c>
      <c r="D1166" t="s">
        <v>583</v>
      </c>
      <c r="E1166" t="s">
        <v>438</v>
      </c>
      <c r="F1166">
        <v>2010</v>
      </c>
      <c r="G1166" t="s">
        <v>55</v>
      </c>
      <c r="H1166" t="s">
        <v>68</v>
      </c>
      <c r="I1166" s="1">
        <v>1.7291066282000001</v>
      </c>
      <c r="J1166" t="str">
        <f t="shared" si="73"/>
        <v>IOI</v>
      </c>
      <c r="K1166" t="str">
        <f t="shared" si="74"/>
        <v>OTH</v>
      </c>
      <c r="L1166" t="str">
        <f t="shared" si="75"/>
        <v>BIO</v>
      </c>
    </row>
    <row r="1167" spans="1:12" x14ac:dyDescent="0.45">
      <c r="A1167" s="5" t="str">
        <f t="shared" si="72"/>
        <v>NCAP_TLIFEITMOTHOIL2010</v>
      </c>
      <c r="B1167" t="s">
        <v>384</v>
      </c>
      <c r="C1167" t="s">
        <v>71</v>
      </c>
      <c r="D1167" t="s">
        <v>584</v>
      </c>
      <c r="E1167" t="s">
        <v>471</v>
      </c>
      <c r="F1167">
        <v>2010</v>
      </c>
      <c r="G1167" t="s">
        <v>406</v>
      </c>
      <c r="H1167" t="s">
        <v>68</v>
      </c>
      <c r="I1167" s="1">
        <v>30</v>
      </c>
      <c r="J1167" t="str">
        <f t="shared" si="73"/>
        <v>ITM</v>
      </c>
      <c r="K1167" t="str">
        <f t="shared" si="74"/>
        <v>OTH</v>
      </c>
      <c r="L1167" t="str">
        <f t="shared" si="75"/>
        <v>OIL</v>
      </c>
    </row>
    <row r="1168" spans="1:12" x14ac:dyDescent="0.45">
      <c r="A1168" s="5" t="str">
        <f t="shared" si="72"/>
        <v>ITMOTHOIL2010</v>
      </c>
      <c r="B1168" t="s">
        <v>384</v>
      </c>
      <c r="C1168" t="s">
        <v>388</v>
      </c>
      <c r="D1168" t="s">
        <v>584</v>
      </c>
      <c r="E1168" t="s">
        <v>471</v>
      </c>
      <c r="F1168">
        <v>2010</v>
      </c>
      <c r="G1168" t="s">
        <v>406</v>
      </c>
      <c r="H1168" t="s">
        <v>68</v>
      </c>
      <c r="I1168" s="1">
        <v>1</v>
      </c>
      <c r="J1168" t="str">
        <f t="shared" si="73"/>
        <v>ITM</v>
      </c>
      <c r="K1168" t="str">
        <f t="shared" si="74"/>
        <v>OTH</v>
      </c>
      <c r="L1168" t="str">
        <f t="shared" si="75"/>
        <v>OIL</v>
      </c>
    </row>
    <row r="1169" spans="1:12" x14ac:dyDescent="0.45">
      <c r="A1169" s="5" t="str">
        <f t="shared" si="72"/>
        <v>ITMOTHOIL2011</v>
      </c>
      <c r="B1169" t="s">
        <v>384</v>
      </c>
      <c r="C1169" t="s">
        <v>388</v>
      </c>
      <c r="D1169" t="s">
        <v>584</v>
      </c>
      <c r="E1169" t="s">
        <v>471</v>
      </c>
      <c r="F1169">
        <v>2011</v>
      </c>
      <c r="G1169" t="s">
        <v>406</v>
      </c>
      <c r="H1169" t="s">
        <v>68</v>
      </c>
      <c r="I1169" s="1">
        <v>1</v>
      </c>
      <c r="J1169" t="str">
        <f t="shared" si="73"/>
        <v>ITM</v>
      </c>
      <c r="K1169" t="str">
        <f t="shared" si="74"/>
        <v>OTH</v>
      </c>
      <c r="L1169" t="str">
        <f t="shared" si="75"/>
        <v>OIL</v>
      </c>
    </row>
    <row r="1170" spans="1:12" x14ac:dyDescent="0.45">
      <c r="A1170" s="5" t="str">
        <f t="shared" si="72"/>
        <v>ITMOTHOIL2015</v>
      </c>
      <c r="B1170" t="s">
        <v>384</v>
      </c>
      <c r="C1170" t="s">
        <v>388</v>
      </c>
      <c r="D1170" t="s">
        <v>584</v>
      </c>
      <c r="E1170" t="s">
        <v>471</v>
      </c>
      <c r="F1170">
        <v>2015</v>
      </c>
      <c r="G1170" t="s">
        <v>406</v>
      </c>
      <c r="H1170" t="s">
        <v>68</v>
      </c>
      <c r="I1170" s="1">
        <v>1</v>
      </c>
      <c r="J1170" t="str">
        <f t="shared" si="73"/>
        <v>ITM</v>
      </c>
      <c r="K1170" t="str">
        <f t="shared" si="74"/>
        <v>OTH</v>
      </c>
      <c r="L1170" t="str">
        <f t="shared" si="75"/>
        <v>OIL</v>
      </c>
    </row>
    <row r="1171" spans="1:12" x14ac:dyDescent="0.45">
      <c r="A1171" s="5" t="str">
        <f t="shared" si="72"/>
        <v>ITMOTHOIL2020</v>
      </c>
      <c r="B1171" t="s">
        <v>384</v>
      </c>
      <c r="C1171" t="s">
        <v>388</v>
      </c>
      <c r="D1171" t="s">
        <v>584</v>
      </c>
      <c r="E1171" t="s">
        <v>471</v>
      </c>
      <c r="F1171">
        <v>2020</v>
      </c>
      <c r="G1171" t="s">
        <v>406</v>
      </c>
      <c r="H1171" t="s">
        <v>68</v>
      </c>
      <c r="I1171" s="1">
        <v>0.88789962160000002</v>
      </c>
      <c r="J1171" t="str">
        <f t="shared" si="73"/>
        <v>ITM</v>
      </c>
      <c r="K1171" t="str">
        <f t="shared" si="74"/>
        <v>OTH</v>
      </c>
      <c r="L1171" t="str">
        <f t="shared" si="75"/>
        <v>OIL</v>
      </c>
    </row>
    <row r="1172" spans="1:12" x14ac:dyDescent="0.45">
      <c r="A1172" s="5" t="str">
        <f t="shared" si="72"/>
        <v>ITMOTHOIL2025</v>
      </c>
      <c r="B1172" t="s">
        <v>384</v>
      </c>
      <c r="C1172" t="s">
        <v>388</v>
      </c>
      <c r="D1172" t="s">
        <v>584</v>
      </c>
      <c r="E1172" t="s">
        <v>471</v>
      </c>
      <c r="F1172">
        <v>2025</v>
      </c>
      <c r="G1172" t="s">
        <v>406</v>
      </c>
      <c r="H1172" t="s">
        <v>68</v>
      </c>
      <c r="I1172" s="1">
        <v>0.87611387789999995</v>
      </c>
      <c r="J1172" t="str">
        <f t="shared" si="73"/>
        <v>ITM</v>
      </c>
      <c r="K1172" t="str">
        <f t="shared" si="74"/>
        <v>OTH</v>
      </c>
      <c r="L1172" t="str">
        <f t="shared" si="75"/>
        <v>OIL</v>
      </c>
    </row>
    <row r="1173" spans="1:12" x14ac:dyDescent="0.45">
      <c r="A1173" s="5" t="str">
        <f t="shared" si="72"/>
        <v>ITMOTHOIL2030</v>
      </c>
      <c r="B1173" t="s">
        <v>384</v>
      </c>
      <c r="C1173" t="s">
        <v>388</v>
      </c>
      <c r="D1173" t="s">
        <v>584</v>
      </c>
      <c r="E1173" t="s">
        <v>471</v>
      </c>
      <c r="F1173">
        <v>2030</v>
      </c>
      <c r="G1173" t="s">
        <v>406</v>
      </c>
      <c r="H1173" t="s">
        <v>68</v>
      </c>
      <c r="I1173" s="1">
        <v>0.88132365270000002</v>
      </c>
      <c r="J1173" t="str">
        <f t="shared" si="73"/>
        <v>ITM</v>
      </c>
      <c r="K1173" t="str">
        <f t="shared" si="74"/>
        <v>OTH</v>
      </c>
      <c r="L1173" t="str">
        <f t="shared" si="75"/>
        <v>OIL</v>
      </c>
    </row>
    <row r="1174" spans="1:12" x14ac:dyDescent="0.45">
      <c r="A1174" s="5" t="str">
        <f t="shared" si="72"/>
        <v>ITMOTHOIL2035</v>
      </c>
      <c r="B1174" t="s">
        <v>384</v>
      </c>
      <c r="C1174" t="s">
        <v>388</v>
      </c>
      <c r="D1174" t="s">
        <v>584</v>
      </c>
      <c r="E1174" t="s">
        <v>471</v>
      </c>
      <c r="F1174">
        <v>2035</v>
      </c>
      <c r="G1174" t="s">
        <v>406</v>
      </c>
      <c r="H1174" t="s">
        <v>68</v>
      </c>
      <c r="I1174" s="1">
        <v>0.83389988670000004</v>
      </c>
      <c r="J1174" t="str">
        <f t="shared" si="73"/>
        <v>ITM</v>
      </c>
      <c r="K1174" t="str">
        <f t="shared" si="74"/>
        <v>OTH</v>
      </c>
      <c r="L1174" t="str">
        <f t="shared" si="75"/>
        <v>OIL</v>
      </c>
    </row>
    <row r="1175" spans="1:12" x14ac:dyDescent="0.45">
      <c r="A1175" s="5" t="str">
        <f t="shared" si="72"/>
        <v>ITMOTHOIL2040</v>
      </c>
      <c r="B1175" t="s">
        <v>384</v>
      </c>
      <c r="C1175" t="s">
        <v>388</v>
      </c>
      <c r="D1175" t="s">
        <v>584</v>
      </c>
      <c r="E1175" t="s">
        <v>471</v>
      </c>
      <c r="F1175">
        <v>2040</v>
      </c>
      <c r="G1175" t="s">
        <v>406</v>
      </c>
      <c r="H1175" t="s">
        <v>68</v>
      </c>
      <c r="I1175" s="1">
        <v>0.82238387810000002</v>
      </c>
      <c r="J1175" t="str">
        <f t="shared" si="73"/>
        <v>ITM</v>
      </c>
      <c r="K1175" t="str">
        <f t="shared" si="74"/>
        <v>OTH</v>
      </c>
      <c r="L1175" t="str">
        <f t="shared" si="75"/>
        <v>OIL</v>
      </c>
    </row>
    <row r="1176" spans="1:12" x14ac:dyDescent="0.45">
      <c r="A1176" s="5" t="str">
        <f t="shared" si="72"/>
        <v>ITMOTHOIL2045</v>
      </c>
      <c r="B1176" t="s">
        <v>384</v>
      </c>
      <c r="C1176" t="s">
        <v>388</v>
      </c>
      <c r="D1176" t="s">
        <v>584</v>
      </c>
      <c r="E1176" t="s">
        <v>471</v>
      </c>
      <c r="F1176">
        <v>2045</v>
      </c>
      <c r="G1176" t="s">
        <v>406</v>
      </c>
      <c r="H1176" t="s">
        <v>68</v>
      </c>
      <c r="I1176" s="1">
        <v>0.80979733060000003</v>
      </c>
      <c r="J1176" t="str">
        <f t="shared" si="73"/>
        <v>ITM</v>
      </c>
      <c r="K1176" t="str">
        <f t="shared" si="74"/>
        <v>OTH</v>
      </c>
      <c r="L1176" t="str">
        <f t="shared" si="75"/>
        <v>OIL</v>
      </c>
    </row>
    <row r="1177" spans="1:12" x14ac:dyDescent="0.45">
      <c r="A1177" s="5" t="str">
        <f t="shared" si="72"/>
        <v>ITMOTHOIL2050</v>
      </c>
      <c r="B1177" t="s">
        <v>384</v>
      </c>
      <c r="C1177" t="s">
        <v>388</v>
      </c>
      <c r="D1177" t="s">
        <v>584</v>
      </c>
      <c r="E1177" t="s">
        <v>471</v>
      </c>
      <c r="F1177">
        <v>2050</v>
      </c>
      <c r="G1177" t="s">
        <v>406</v>
      </c>
      <c r="H1177" t="s">
        <v>68</v>
      </c>
      <c r="I1177" s="1">
        <v>0.78734124350000001</v>
      </c>
      <c r="J1177" t="str">
        <f t="shared" si="73"/>
        <v>ITM</v>
      </c>
      <c r="K1177" t="str">
        <f t="shared" si="74"/>
        <v>OTH</v>
      </c>
      <c r="L1177" t="str">
        <f t="shared" si="75"/>
        <v>OIL</v>
      </c>
    </row>
    <row r="1178" spans="1:12" x14ac:dyDescent="0.45">
      <c r="A1178" s="5" t="str">
        <f t="shared" si="72"/>
        <v>ITMOTHOIL2055</v>
      </c>
      <c r="B1178" t="s">
        <v>384</v>
      </c>
      <c r="C1178" t="s">
        <v>388</v>
      </c>
      <c r="D1178" t="s">
        <v>584</v>
      </c>
      <c r="E1178" t="s">
        <v>471</v>
      </c>
      <c r="F1178">
        <v>2055</v>
      </c>
      <c r="G1178" t="s">
        <v>406</v>
      </c>
      <c r="H1178" t="s">
        <v>68</v>
      </c>
      <c r="I1178" s="1">
        <v>0.77040161060000001</v>
      </c>
      <c r="J1178" t="str">
        <f t="shared" si="73"/>
        <v>ITM</v>
      </c>
      <c r="K1178" t="str">
        <f t="shared" si="74"/>
        <v>OTH</v>
      </c>
      <c r="L1178" t="str">
        <f t="shared" si="75"/>
        <v>OIL</v>
      </c>
    </row>
    <row r="1179" spans="1:12" x14ac:dyDescent="0.45">
      <c r="A1179" s="5" t="str">
        <f t="shared" si="72"/>
        <v>ACT_COSTILPSTMNGA2015</v>
      </c>
      <c r="B1179" t="s">
        <v>384</v>
      </c>
      <c r="C1179" t="s">
        <v>67</v>
      </c>
      <c r="D1179" t="s">
        <v>585</v>
      </c>
      <c r="E1179" t="s">
        <v>408</v>
      </c>
      <c r="F1179">
        <v>2015</v>
      </c>
      <c r="G1179" t="s">
        <v>58</v>
      </c>
      <c r="H1179" t="s">
        <v>387</v>
      </c>
      <c r="I1179" s="1">
        <v>0.17414847289999999</v>
      </c>
      <c r="J1179" t="str">
        <f t="shared" si="73"/>
        <v>ILP</v>
      </c>
      <c r="K1179" t="str">
        <f t="shared" si="74"/>
        <v>STM</v>
      </c>
      <c r="L1179" t="str">
        <f t="shared" si="75"/>
        <v>NGA</v>
      </c>
    </row>
    <row r="1180" spans="1:12" x14ac:dyDescent="0.45">
      <c r="A1180" s="5" t="str">
        <f t="shared" si="72"/>
        <v>ACT_COSTILPSTMNGA2055</v>
      </c>
      <c r="B1180" t="s">
        <v>384</v>
      </c>
      <c r="C1180" t="s">
        <v>67</v>
      </c>
      <c r="D1180" t="s">
        <v>585</v>
      </c>
      <c r="E1180" t="s">
        <v>408</v>
      </c>
      <c r="F1180">
        <v>2055</v>
      </c>
      <c r="G1180" t="s">
        <v>58</v>
      </c>
      <c r="H1180" t="s">
        <v>387</v>
      </c>
      <c r="I1180" s="1">
        <v>0.17414847289999999</v>
      </c>
      <c r="J1180" t="str">
        <f t="shared" si="73"/>
        <v>ILP</v>
      </c>
      <c r="K1180" t="str">
        <f t="shared" si="74"/>
        <v>STM</v>
      </c>
      <c r="L1180" t="str">
        <f t="shared" si="75"/>
        <v>NGA</v>
      </c>
    </row>
    <row r="1181" spans="1:12" x14ac:dyDescent="0.45">
      <c r="A1181" s="5" t="str">
        <f t="shared" si="72"/>
        <v>NCAP_COSTILPSTMNGA2010</v>
      </c>
      <c r="B1181" t="s">
        <v>384</v>
      </c>
      <c r="C1181" t="s">
        <v>69</v>
      </c>
      <c r="D1181" t="s">
        <v>585</v>
      </c>
      <c r="E1181" t="s">
        <v>408</v>
      </c>
      <c r="F1181">
        <v>2010</v>
      </c>
      <c r="G1181" t="s">
        <v>58</v>
      </c>
      <c r="H1181" t="s">
        <v>387</v>
      </c>
      <c r="I1181" s="1">
        <v>3.4044537509000001</v>
      </c>
      <c r="J1181" t="str">
        <f t="shared" si="73"/>
        <v>ILP</v>
      </c>
      <c r="K1181" t="str">
        <f t="shared" si="74"/>
        <v>STM</v>
      </c>
      <c r="L1181" t="str">
        <f t="shared" si="75"/>
        <v>NGA</v>
      </c>
    </row>
    <row r="1182" spans="1:12" x14ac:dyDescent="0.45">
      <c r="A1182" s="5" t="str">
        <f t="shared" si="72"/>
        <v>NCAP_FOMILPSTMNGA2010</v>
      </c>
      <c r="B1182" t="s">
        <v>384</v>
      </c>
      <c r="C1182" t="s">
        <v>70</v>
      </c>
      <c r="D1182" t="s">
        <v>585</v>
      </c>
      <c r="E1182" t="s">
        <v>408</v>
      </c>
      <c r="F1182">
        <v>2010</v>
      </c>
      <c r="G1182" t="s">
        <v>58</v>
      </c>
      <c r="H1182" t="s">
        <v>387</v>
      </c>
      <c r="I1182" s="1">
        <v>0.61788691539999996</v>
      </c>
      <c r="J1182" t="str">
        <f t="shared" si="73"/>
        <v>ILP</v>
      </c>
      <c r="K1182" t="str">
        <f t="shared" si="74"/>
        <v>STM</v>
      </c>
      <c r="L1182" t="str">
        <f t="shared" si="75"/>
        <v>NGA</v>
      </c>
    </row>
    <row r="1183" spans="1:12" x14ac:dyDescent="0.45">
      <c r="A1183" s="5" t="str">
        <f t="shared" si="72"/>
        <v>NCAP_TLIFEILPSTMNGA2010</v>
      </c>
      <c r="B1183" t="s">
        <v>384</v>
      </c>
      <c r="C1183" t="s">
        <v>71</v>
      </c>
      <c r="D1183" t="s">
        <v>585</v>
      </c>
      <c r="E1183" t="s">
        <v>408</v>
      </c>
      <c r="F1183">
        <v>2010</v>
      </c>
      <c r="G1183" t="s">
        <v>58</v>
      </c>
      <c r="H1183" t="s">
        <v>68</v>
      </c>
      <c r="I1183" s="1">
        <v>50</v>
      </c>
      <c r="J1183" t="str">
        <f t="shared" si="73"/>
        <v>ILP</v>
      </c>
      <c r="K1183" t="str">
        <f t="shared" si="74"/>
        <v>STM</v>
      </c>
      <c r="L1183" t="str">
        <f t="shared" si="75"/>
        <v>NGA</v>
      </c>
    </row>
    <row r="1184" spans="1:12" x14ac:dyDescent="0.45">
      <c r="A1184" s="5" t="str">
        <f t="shared" si="72"/>
        <v>ILPSTMNGA2010</v>
      </c>
      <c r="B1184" t="s">
        <v>384</v>
      </c>
      <c r="C1184" t="s">
        <v>388</v>
      </c>
      <c r="D1184" t="s">
        <v>585</v>
      </c>
      <c r="E1184" t="s">
        <v>408</v>
      </c>
      <c r="F1184">
        <v>2010</v>
      </c>
      <c r="G1184" t="s">
        <v>58</v>
      </c>
      <c r="H1184" t="s">
        <v>68</v>
      </c>
      <c r="I1184" s="1">
        <v>1.0695187166</v>
      </c>
      <c r="J1184" t="str">
        <f t="shared" si="73"/>
        <v>ILP</v>
      </c>
      <c r="K1184" t="str">
        <f t="shared" si="74"/>
        <v>STM</v>
      </c>
      <c r="L1184" t="str">
        <f t="shared" si="75"/>
        <v>NGA</v>
      </c>
    </row>
    <row r="1185" spans="1:12" x14ac:dyDescent="0.45">
      <c r="A1185" s="5" t="str">
        <f t="shared" si="72"/>
        <v>NCAP_TLIFEITMOTHHET2010</v>
      </c>
      <c r="B1185" t="s">
        <v>384</v>
      </c>
      <c r="C1185" t="s">
        <v>71</v>
      </c>
      <c r="D1185" t="s">
        <v>586</v>
      </c>
      <c r="E1185" t="s">
        <v>471</v>
      </c>
      <c r="F1185">
        <v>2010</v>
      </c>
      <c r="G1185" t="s">
        <v>587</v>
      </c>
      <c r="H1185" t="s">
        <v>68</v>
      </c>
      <c r="I1185" s="1">
        <v>50</v>
      </c>
      <c r="J1185" t="str">
        <f t="shared" si="73"/>
        <v>ITM</v>
      </c>
      <c r="K1185" t="str">
        <f t="shared" si="74"/>
        <v>OTH</v>
      </c>
      <c r="L1185" t="str">
        <f t="shared" si="75"/>
        <v>HET</v>
      </c>
    </row>
    <row r="1186" spans="1:12" x14ac:dyDescent="0.45">
      <c r="A1186" s="5" t="str">
        <f t="shared" si="72"/>
        <v>ITMOTHHET2010</v>
      </c>
      <c r="B1186" t="s">
        <v>384</v>
      </c>
      <c r="C1186" t="s">
        <v>388</v>
      </c>
      <c r="D1186" t="s">
        <v>586</v>
      </c>
      <c r="E1186" t="s">
        <v>471</v>
      </c>
      <c r="F1186">
        <v>2010</v>
      </c>
      <c r="G1186" t="s">
        <v>587</v>
      </c>
      <c r="H1186" t="s">
        <v>68</v>
      </c>
      <c r="I1186" s="1">
        <v>1</v>
      </c>
      <c r="J1186" t="str">
        <f t="shared" si="73"/>
        <v>ITM</v>
      </c>
      <c r="K1186" t="str">
        <f t="shared" si="74"/>
        <v>OTH</v>
      </c>
      <c r="L1186" t="str">
        <f t="shared" si="75"/>
        <v>HET</v>
      </c>
    </row>
    <row r="1187" spans="1:12" x14ac:dyDescent="0.45">
      <c r="A1187" s="5" t="str">
        <f t="shared" si="72"/>
        <v>NCAP_COSTIOIPRHCOA2010</v>
      </c>
      <c r="B1187" t="s">
        <v>384</v>
      </c>
      <c r="C1187" t="s">
        <v>69</v>
      </c>
      <c r="D1187" t="s">
        <v>588</v>
      </c>
      <c r="E1187" t="s">
        <v>474</v>
      </c>
      <c r="F1187">
        <v>2010</v>
      </c>
      <c r="G1187" t="s">
        <v>53</v>
      </c>
      <c r="H1187" t="s">
        <v>387</v>
      </c>
      <c r="I1187" s="1">
        <v>23.239380000000001</v>
      </c>
      <c r="J1187" t="str">
        <f t="shared" si="73"/>
        <v>IOI</v>
      </c>
      <c r="K1187" t="str">
        <f t="shared" si="74"/>
        <v>PRH</v>
      </c>
      <c r="L1187" t="str">
        <f t="shared" si="75"/>
        <v>COA</v>
      </c>
    </row>
    <row r="1188" spans="1:12" x14ac:dyDescent="0.45">
      <c r="A1188" s="5" t="str">
        <f t="shared" si="72"/>
        <v>NCAP_FOMIOIPRHCOA2010</v>
      </c>
      <c r="B1188" t="s">
        <v>384</v>
      </c>
      <c r="C1188" t="s">
        <v>70</v>
      </c>
      <c r="D1188" t="s">
        <v>588</v>
      </c>
      <c r="E1188" t="s">
        <v>474</v>
      </c>
      <c r="F1188">
        <v>2010</v>
      </c>
      <c r="G1188" t="s">
        <v>53</v>
      </c>
      <c r="H1188" t="s">
        <v>387</v>
      </c>
      <c r="I1188" s="1">
        <v>2.3239380000000001</v>
      </c>
      <c r="J1188" t="str">
        <f t="shared" si="73"/>
        <v>IOI</v>
      </c>
      <c r="K1188" t="str">
        <f t="shared" si="74"/>
        <v>PRH</v>
      </c>
      <c r="L1188" t="str">
        <f t="shared" si="75"/>
        <v>COA</v>
      </c>
    </row>
    <row r="1189" spans="1:12" x14ac:dyDescent="0.45">
      <c r="A1189" s="5" t="str">
        <f t="shared" si="72"/>
        <v>NCAP_TLIFEIOIPRHCOA2010</v>
      </c>
      <c r="B1189" t="s">
        <v>384</v>
      </c>
      <c r="C1189" t="s">
        <v>71</v>
      </c>
      <c r="D1189" t="s">
        <v>588</v>
      </c>
      <c r="E1189" t="s">
        <v>474</v>
      </c>
      <c r="F1189">
        <v>2010</v>
      </c>
      <c r="G1189" t="s">
        <v>53</v>
      </c>
      <c r="H1189" t="s">
        <v>68</v>
      </c>
      <c r="I1189" s="1">
        <v>30</v>
      </c>
      <c r="J1189" t="str">
        <f t="shared" si="73"/>
        <v>IOI</v>
      </c>
      <c r="K1189" t="str">
        <f t="shared" si="74"/>
        <v>PRH</v>
      </c>
      <c r="L1189" t="str">
        <f t="shared" si="75"/>
        <v>COA</v>
      </c>
    </row>
    <row r="1190" spans="1:12" x14ac:dyDescent="0.45">
      <c r="A1190" s="5" t="str">
        <f t="shared" si="72"/>
        <v>IOIPRHCOA2010</v>
      </c>
      <c r="B1190" t="s">
        <v>384</v>
      </c>
      <c r="C1190" t="s">
        <v>388</v>
      </c>
      <c r="D1190" t="s">
        <v>588</v>
      </c>
      <c r="E1190" t="s">
        <v>474</v>
      </c>
      <c r="F1190">
        <v>2010</v>
      </c>
      <c r="G1190" t="s">
        <v>53</v>
      </c>
      <c r="H1190" t="s">
        <v>68</v>
      </c>
      <c r="I1190" s="1">
        <v>1</v>
      </c>
      <c r="J1190" t="str">
        <f t="shared" si="73"/>
        <v>IOI</v>
      </c>
      <c r="K1190" t="str">
        <f t="shared" si="74"/>
        <v>PRH</v>
      </c>
      <c r="L1190" t="str">
        <f t="shared" si="75"/>
        <v>COA</v>
      </c>
    </row>
    <row r="1191" spans="1:12" x14ac:dyDescent="0.45">
      <c r="A1191" s="5" t="str">
        <f t="shared" si="72"/>
        <v>IOIPRHCOA2011</v>
      </c>
      <c r="B1191" t="s">
        <v>384</v>
      </c>
      <c r="C1191" t="s">
        <v>388</v>
      </c>
      <c r="D1191" t="s">
        <v>588</v>
      </c>
      <c r="E1191" t="s">
        <v>474</v>
      </c>
      <c r="F1191">
        <v>2011</v>
      </c>
      <c r="G1191" t="s">
        <v>53</v>
      </c>
      <c r="H1191" t="s">
        <v>68</v>
      </c>
      <c r="I1191" s="1">
        <v>1</v>
      </c>
      <c r="J1191" t="str">
        <f t="shared" si="73"/>
        <v>IOI</v>
      </c>
      <c r="K1191" t="str">
        <f t="shared" si="74"/>
        <v>PRH</v>
      </c>
      <c r="L1191" t="str">
        <f t="shared" si="75"/>
        <v>COA</v>
      </c>
    </row>
    <row r="1192" spans="1:12" x14ac:dyDescent="0.45">
      <c r="A1192" s="5" t="str">
        <f t="shared" si="72"/>
        <v>IOIPRHCOA2015</v>
      </c>
      <c r="B1192" t="s">
        <v>384</v>
      </c>
      <c r="C1192" t="s">
        <v>388</v>
      </c>
      <c r="D1192" t="s">
        <v>588</v>
      </c>
      <c r="E1192" t="s">
        <v>474</v>
      </c>
      <c r="F1192">
        <v>2015</v>
      </c>
      <c r="G1192" t="s">
        <v>53</v>
      </c>
      <c r="H1192" t="s">
        <v>68</v>
      </c>
      <c r="I1192" s="1">
        <v>1</v>
      </c>
      <c r="J1192" t="str">
        <f t="shared" si="73"/>
        <v>IOI</v>
      </c>
      <c r="K1192" t="str">
        <f t="shared" si="74"/>
        <v>PRH</v>
      </c>
      <c r="L1192" t="str">
        <f t="shared" si="75"/>
        <v>COA</v>
      </c>
    </row>
    <row r="1193" spans="1:12" x14ac:dyDescent="0.45">
      <c r="A1193" s="5" t="str">
        <f t="shared" si="72"/>
        <v>IOIPRHCOA2020</v>
      </c>
      <c r="B1193" t="s">
        <v>384</v>
      </c>
      <c r="C1193" t="s">
        <v>388</v>
      </c>
      <c r="D1193" t="s">
        <v>588</v>
      </c>
      <c r="E1193" t="s">
        <v>474</v>
      </c>
      <c r="F1193">
        <v>2020</v>
      </c>
      <c r="G1193" t="s">
        <v>53</v>
      </c>
      <c r="H1193" t="s">
        <v>68</v>
      </c>
      <c r="I1193" s="1">
        <v>0.96893922050000003</v>
      </c>
      <c r="J1193" t="str">
        <f t="shared" si="73"/>
        <v>IOI</v>
      </c>
      <c r="K1193" t="str">
        <f t="shared" si="74"/>
        <v>PRH</v>
      </c>
      <c r="L1193" t="str">
        <f t="shared" si="75"/>
        <v>COA</v>
      </c>
    </row>
    <row r="1194" spans="1:12" x14ac:dyDescent="0.45">
      <c r="A1194" s="5" t="str">
        <f t="shared" si="72"/>
        <v>IOIPRHCOA2025</v>
      </c>
      <c r="B1194" t="s">
        <v>384</v>
      </c>
      <c r="C1194" t="s">
        <v>388</v>
      </c>
      <c r="D1194" t="s">
        <v>588</v>
      </c>
      <c r="E1194" t="s">
        <v>474</v>
      </c>
      <c r="F1194">
        <v>2025</v>
      </c>
      <c r="G1194" t="s">
        <v>53</v>
      </c>
      <c r="H1194" t="s">
        <v>68</v>
      </c>
      <c r="I1194" s="1">
        <v>0.93450315240000004</v>
      </c>
      <c r="J1194" t="str">
        <f t="shared" si="73"/>
        <v>IOI</v>
      </c>
      <c r="K1194" t="str">
        <f t="shared" si="74"/>
        <v>PRH</v>
      </c>
      <c r="L1194" t="str">
        <f t="shared" si="75"/>
        <v>COA</v>
      </c>
    </row>
    <row r="1195" spans="1:12" x14ac:dyDescent="0.45">
      <c r="A1195" s="5" t="str">
        <f t="shared" si="72"/>
        <v>IOIPRHCOA2030</v>
      </c>
      <c r="B1195" t="s">
        <v>384</v>
      </c>
      <c r="C1195" t="s">
        <v>388</v>
      </c>
      <c r="D1195" t="s">
        <v>588</v>
      </c>
      <c r="E1195" t="s">
        <v>474</v>
      </c>
      <c r="F1195">
        <v>2030</v>
      </c>
      <c r="G1195" t="s">
        <v>53</v>
      </c>
      <c r="H1195" t="s">
        <v>68</v>
      </c>
      <c r="I1195" s="1">
        <v>0.88755512540000003</v>
      </c>
      <c r="J1195" t="str">
        <f t="shared" si="73"/>
        <v>IOI</v>
      </c>
      <c r="K1195" t="str">
        <f t="shared" si="74"/>
        <v>PRH</v>
      </c>
      <c r="L1195" t="str">
        <f t="shared" si="75"/>
        <v>COA</v>
      </c>
    </row>
    <row r="1196" spans="1:12" x14ac:dyDescent="0.45">
      <c r="A1196" s="5" t="str">
        <f t="shared" si="72"/>
        <v>IOIPRHCOA2035</v>
      </c>
      <c r="B1196" t="s">
        <v>384</v>
      </c>
      <c r="C1196" t="s">
        <v>388</v>
      </c>
      <c r="D1196" t="s">
        <v>588</v>
      </c>
      <c r="E1196" t="s">
        <v>474</v>
      </c>
      <c r="F1196">
        <v>2035</v>
      </c>
      <c r="G1196" t="s">
        <v>53</v>
      </c>
      <c r="H1196" t="s">
        <v>68</v>
      </c>
      <c r="I1196" s="1">
        <v>0.85764652590000001</v>
      </c>
      <c r="J1196" t="str">
        <f t="shared" si="73"/>
        <v>IOI</v>
      </c>
      <c r="K1196" t="str">
        <f t="shared" si="74"/>
        <v>PRH</v>
      </c>
      <c r="L1196" t="str">
        <f t="shared" si="75"/>
        <v>COA</v>
      </c>
    </row>
    <row r="1197" spans="1:12" x14ac:dyDescent="0.45">
      <c r="A1197" s="5" t="str">
        <f t="shared" si="72"/>
        <v>IOIPRHCOA2040</v>
      </c>
      <c r="B1197" t="s">
        <v>384</v>
      </c>
      <c r="C1197" t="s">
        <v>388</v>
      </c>
      <c r="D1197" t="s">
        <v>588</v>
      </c>
      <c r="E1197" t="s">
        <v>474</v>
      </c>
      <c r="F1197">
        <v>2040</v>
      </c>
      <c r="G1197" t="s">
        <v>53</v>
      </c>
      <c r="H1197" t="s">
        <v>68</v>
      </c>
      <c r="I1197" s="1">
        <v>0.82411066509999997</v>
      </c>
      <c r="J1197" t="str">
        <f t="shared" si="73"/>
        <v>IOI</v>
      </c>
      <c r="K1197" t="str">
        <f t="shared" si="74"/>
        <v>PRH</v>
      </c>
      <c r="L1197" t="str">
        <f t="shared" si="75"/>
        <v>COA</v>
      </c>
    </row>
    <row r="1198" spans="1:12" x14ac:dyDescent="0.45">
      <c r="A1198" s="5" t="str">
        <f t="shared" si="72"/>
        <v>IOIPRHCOA2045</v>
      </c>
      <c r="B1198" t="s">
        <v>384</v>
      </c>
      <c r="C1198" t="s">
        <v>388</v>
      </c>
      <c r="D1198" t="s">
        <v>588</v>
      </c>
      <c r="E1198" t="s">
        <v>474</v>
      </c>
      <c r="F1198">
        <v>2045</v>
      </c>
      <c r="G1198" t="s">
        <v>53</v>
      </c>
      <c r="H1198" t="s">
        <v>68</v>
      </c>
      <c r="I1198" s="1">
        <v>0.78890540870000003</v>
      </c>
      <c r="J1198" t="str">
        <f t="shared" si="73"/>
        <v>IOI</v>
      </c>
      <c r="K1198" t="str">
        <f t="shared" si="74"/>
        <v>PRH</v>
      </c>
      <c r="L1198" t="str">
        <f t="shared" si="75"/>
        <v>COA</v>
      </c>
    </row>
    <row r="1199" spans="1:12" x14ac:dyDescent="0.45">
      <c r="A1199" s="5" t="str">
        <f t="shared" si="72"/>
        <v>IOIPRHCOA2050</v>
      </c>
      <c r="B1199" t="s">
        <v>384</v>
      </c>
      <c r="C1199" t="s">
        <v>388</v>
      </c>
      <c r="D1199" t="s">
        <v>588</v>
      </c>
      <c r="E1199" t="s">
        <v>474</v>
      </c>
      <c r="F1199">
        <v>2050</v>
      </c>
      <c r="G1199" t="s">
        <v>53</v>
      </c>
      <c r="H1199" t="s">
        <v>68</v>
      </c>
      <c r="I1199" s="1">
        <v>0.75615072189999999</v>
      </c>
      <c r="J1199" t="str">
        <f t="shared" si="73"/>
        <v>IOI</v>
      </c>
      <c r="K1199" t="str">
        <f t="shared" si="74"/>
        <v>PRH</v>
      </c>
      <c r="L1199" t="str">
        <f t="shared" si="75"/>
        <v>COA</v>
      </c>
    </row>
    <row r="1200" spans="1:12" x14ac:dyDescent="0.45">
      <c r="A1200" s="5" t="str">
        <f t="shared" si="72"/>
        <v>IOIPRHCOA2055</v>
      </c>
      <c r="B1200" t="s">
        <v>384</v>
      </c>
      <c r="C1200" t="s">
        <v>388</v>
      </c>
      <c r="D1200" t="s">
        <v>588</v>
      </c>
      <c r="E1200" t="s">
        <v>474</v>
      </c>
      <c r="F1200">
        <v>2055</v>
      </c>
      <c r="G1200" t="s">
        <v>53</v>
      </c>
      <c r="H1200" t="s">
        <v>68</v>
      </c>
      <c r="I1200" s="1">
        <v>0.7316667107</v>
      </c>
      <c r="J1200" t="str">
        <f t="shared" si="73"/>
        <v>IOI</v>
      </c>
      <c r="K1200" t="str">
        <f t="shared" si="74"/>
        <v>PRH</v>
      </c>
      <c r="L1200" t="str">
        <f t="shared" si="75"/>
        <v>COA</v>
      </c>
    </row>
    <row r="1201" spans="1:12" x14ac:dyDescent="0.45">
      <c r="A1201" s="5" t="str">
        <f t="shared" si="72"/>
        <v>NCAP_TLIFEICHOTHHET2010</v>
      </c>
      <c r="B1201" t="s">
        <v>384</v>
      </c>
      <c r="C1201" t="s">
        <v>71</v>
      </c>
      <c r="D1201" t="s">
        <v>589</v>
      </c>
      <c r="E1201" t="s">
        <v>590</v>
      </c>
      <c r="F1201">
        <v>2010</v>
      </c>
      <c r="G1201" t="s">
        <v>591</v>
      </c>
      <c r="H1201" t="s">
        <v>68</v>
      </c>
      <c r="I1201" s="1">
        <v>50</v>
      </c>
      <c r="J1201" t="str">
        <f t="shared" si="73"/>
        <v>ICH</v>
      </c>
      <c r="K1201" t="str">
        <f t="shared" si="74"/>
        <v>OTH</v>
      </c>
      <c r="L1201" t="str">
        <f t="shared" si="75"/>
        <v>HET</v>
      </c>
    </row>
    <row r="1202" spans="1:12" x14ac:dyDescent="0.45">
      <c r="A1202" s="5" t="str">
        <f t="shared" si="72"/>
        <v>ICHOTHHET2010</v>
      </c>
      <c r="B1202" t="s">
        <v>384</v>
      </c>
      <c r="C1202" t="s">
        <v>388</v>
      </c>
      <c r="D1202" t="s">
        <v>589</v>
      </c>
      <c r="E1202" t="s">
        <v>590</v>
      </c>
      <c r="F1202">
        <v>2010</v>
      </c>
      <c r="G1202" t="s">
        <v>591</v>
      </c>
      <c r="H1202" t="s">
        <v>68</v>
      </c>
      <c r="I1202" s="1">
        <v>1</v>
      </c>
      <c r="J1202" t="str">
        <f t="shared" si="73"/>
        <v>ICH</v>
      </c>
      <c r="K1202" t="str">
        <f t="shared" si="74"/>
        <v>OTH</v>
      </c>
      <c r="L1202" t="str">
        <f t="shared" si="75"/>
        <v>HET</v>
      </c>
    </row>
    <row r="1203" spans="1:12" x14ac:dyDescent="0.45">
      <c r="A1203" s="5" t="str">
        <f t="shared" si="72"/>
        <v>ACT_COSTIFPOTHBIO2015</v>
      </c>
      <c r="B1203" t="s">
        <v>384</v>
      </c>
      <c r="C1203" t="s">
        <v>67</v>
      </c>
      <c r="D1203" t="s">
        <v>592</v>
      </c>
      <c r="E1203" t="s">
        <v>399</v>
      </c>
      <c r="F1203">
        <v>2015</v>
      </c>
      <c r="G1203" t="s">
        <v>55</v>
      </c>
      <c r="H1203" t="s">
        <v>387</v>
      </c>
      <c r="I1203" s="1">
        <v>0.15821292980000001</v>
      </c>
      <c r="J1203" t="str">
        <f t="shared" si="73"/>
        <v>IFP</v>
      </c>
      <c r="K1203" t="str">
        <f t="shared" si="74"/>
        <v>OTH</v>
      </c>
      <c r="L1203" t="str">
        <f t="shared" si="75"/>
        <v>BIO</v>
      </c>
    </row>
    <row r="1204" spans="1:12" x14ac:dyDescent="0.45">
      <c r="A1204" s="5" t="str">
        <f t="shared" si="72"/>
        <v>ACT_COSTIFPOTHBIO2055</v>
      </c>
      <c r="B1204" t="s">
        <v>384</v>
      </c>
      <c r="C1204" t="s">
        <v>67</v>
      </c>
      <c r="D1204" t="s">
        <v>592</v>
      </c>
      <c r="E1204" t="s">
        <v>399</v>
      </c>
      <c r="F1204">
        <v>2055</v>
      </c>
      <c r="G1204" t="s">
        <v>55</v>
      </c>
      <c r="H1204" t="s">
        <v>387</v>
      </c>
      <c r="I1204" s="1">
        <v>0.15821292980000001</v>
      </c>
      <c r="J1204" t="str">
        <f t="shared" si="73"/>
        <v>IFP</v>
      </c>
      <c r="K1204" t="str">
        <f t="shared" si="74"/>
        <v>OTH</v>
      </c>
      <c r="L1204" t="str">
        <f t="shared" si="75"/>
        <v>BIO</v>
      </c>
    </row>
    <row r="1205" spans="1:12" x14ac:dyDescent="0.45">
      <c r="A1205" s="5" t="str">
        <f t="shared" si="72"/>
        <v>NCAP_TLIFEIFPOTHBIO2010</v>
      </c>
      <c r="B1205" t="s">
        <v>384</v>
      </c>
      <c r="C1205" t="s">
        <v>71</v>
      </c>
      <c r="D1205" t="s">
        <v>592</v>
      </c>
      <c r="E1205" t="s">
        <v>399</v>
      </c>
      <c r="F1205">
        <v>2010</v>
      </c>
      <c r="G1205" t="s">
        <v>55</v>
      </c>
      <c r="H1205" t="s">
        <v>68</v>
      </c>
      <c r="I1205" s="1">
        <v>50</v>
      </c>
      <c r="J1205" t="str">
        <f t="shared" si="73"/>
        <v>IFP</v>
      </c>
      <c r="K1205" t="str">
        <f t="shared" si="74"/>
        <v>OTH</v>
      </c>
      <c r="L1205" t="str">
        <f t="shared" si="75"/>
        <v>BIO</v>
      </c>
    </row>
    <row r="1206" spans="1:12" x14ac:dyDescent="0.45">
      <c r="A1206" s="5" t="str">
        <f t="shared" si="72"/>
        <v>IFPOTHBIO2010</v>
      </c>
      <c r="B1206" t="s">
        <v>384</v>
      </c>
      <c r="C1206" t="s">
        <v>388</v>
      </c>
      <c r="D1206" t="s">
        <v>592</v>
      </c>
      <c r="E1206" t="s">
        <v>399</v>
      </c>
      <c r="F1206">
        <v>2010</v>
      </c>
      <c r="G1206" t="s">
        <v>55</v>
      </c>
      <c r="H1206" t="s">
        <v>68</v>
      </c>
      <c r="I1206" s="1">
        <v>1.7746228926000001</v>
      </c>
      <c r="J1206" t="str">
        <f t="shared" si="73"/>
        <v>IFP</v>
      </c>
      <c r="K1206" t="str">
        <f t="shared" si="74"/>
        <v>OTH</v>
      </c>
      <c r="L1206" t="str">
        <f t="shared" si="75"/>
        <v>BIO</v>
      </c>
    </row>
    <row r="1207" spans="1:12" x14ac:dyDescent="0.45">
      <c r="A1207" s="5" t="str">
        <f t="shared" si="72"/>
        <v>NCAP_TLIFEITMOTHBIO2010</v>
      </c>
      <c r="B1207" t="s">
        <v>384</v>
      </c>
      <c r="C1207" t="s">
        <v>71</v>
      </c>
      <c r="D1207" t="s">
        <v>593</v>
      </c>
      <c r="E1207" t="s">
        <v>471</v>
      </c>
      <c r="F1207">
        <v>2010</v>
      </c>
      <c r="G1207" t="s">
        <v>55</v>
      </c>
      <c r="H1207" t="s">
        <v>68</v>
      </c>
      <c r="I1207" s="1">
        <v>30</v>
      </c>
      <c r="J1207" t="str">
        <f t="shared" si="73"/>
        <v>ITM</v>
      </c>
      <c r="K1207" t="str">
        <f t="shared" si="74"/>
        <v>OTH</v>
      </c>
      <c r="L1207" t="str">
        <f t="shared" si="75"/>
        <v>BIO</v>
      </c>
    </row>
    <row r="1208" spans="1:12" x14ac:dyDescent="0.45">
      <c r="A1208" s="5" t="str">
        <f t="shared" si="72"/>
        <v>ITMOTHBIO2010</v>
      </c>
      <c r="B1208" t="s">
        <v>384</v>
      </c>
      <c r="C1208" t="s">
        <v>388</v>
      </c>
      <c r="D1208" t="s">
        <v>593</v>
      </c>
      <c r="E1208" t="s">
        <v>471</v>
      </c>
      <c r="F1208">
        <v>2010</v>
      </c>
      <c r="G1208" t="s">
        <v>55</v>
      </c>
      <c r="H1208" t="s">
        <v>68</v>
      </c>
      <c r="I1208" s="1">
        <v>1</v>
      </c>
      <c r="J1208" t="str">
        <f t="shared" si="73"/>
        <v>ITM</v>
      </c>
      <c r="K1208" t="str">
        <f t="shared" si="74"/>
        <v>OTH</v>
      </c>
      <c r="L1208" t="str">
        <f t="shared" si="75"/>
        <v>BIO</v>
      </c>
    </row>
    <row r="1209" spans="1:12" x14ac:dyDescent="0.45">
      <c r="A1209" s="5" t="str">
        <f t="shared" si="72"/>
        <v>ITMOTHBIO2011</v>
      </c>
      <c r="B1209" t="s">
        <v>384</v>
      </c>
      <c r="C1209" t="s">
        <v>388</v>
      </c>
      <c r="D1209" t="s">
        <v>593</v>
      </c>
      <c r="E1209" t="s">
        <v>471</v>
      </c>
      <c r="F1209">
        <v>2011</v>
      </c>
      <c r="G1209" t="s">
        <v>55</v>
      </c>
      <c r="H1209" t="s">
        <v>68</v>
      </c>
      <c r="I1209" s="1">
        <v>1</v>
      </c>
      <c r="J1209" t="str">
        <f t="shared" si="73"/>
        <v>ITM</v>
      </c>
      <c r="K1209" t="str">
        <f t="shared" si="74"/>
        <v>OTH</v>
      </c>
      <c r="L1209" t="str">
        <f t="shared" si="75"/>
        <v>BIO</v>
      </c>
    </row>
    <row r="1210" spans="1:12" x14ac:dyDescent="0.45">
      <c r="A1210" s="5" t="str">
        <f t="shared" si="72"/>
        <v>ITMOTHBIO2015</v>
      </c>
      <c r="B1210" t="s">
        <v>384</v>
      </c>
      <c r="C1210" t="s">
        <v>388</v>
      </c>
      <c r="D1210" t="s">
        <v>593</v>
      </c>
      <c r="E1210" t="s">
        <v>471</v>
      </c>
      <c r="F1210">
        <v>2015</v>
      </c>
      <c r="G1210" t="s">
        <v>55</v>
      </c>
      <c r="H1210" t="s">
        <v>68</v>
      </c>
      <c r="I1210" s="1">
        <v>1</v>
      </c>
      <c r="J1210" t="str">
        <f t="shared" si="73"/>
        <v>ITM</v>
      </c>
      <c r="K1210" t="str">
        <f t="shared" si="74"/>
        <v>OTH</v>
      </c>
      <c r="L1210" t="str">
        <f t="shared" si="75"/>
        <v>BIO</v>
      </c>
    </row>
    <row r="1211" spans="1:12" x14ac:dyDescent="0.45">
      <c r="A1211" s="5" t="str">
        <f t="shared" si="72"/>
        <v>ITMOTHBIO2020</v>
      </c>
      <c r="B1211" t="s">
        <v>384</v>
      </c>
      <c r="C1211" t="s">
        <v>388</v>
      </c>
      <c r="D1211" t="s">
        <v>593</v>
      </c>
      <c r="E1211" t="s">
        <v>471</v>
      </c>
      <c r="F1211">
        <v>2020</v>
      </c>
      <c r="G1211" t="s">
        <v>55</v>
      </c>
      <c r="H1211" t="s">
        <v>68</v>
      </c>
      <c r="I1211" s="1">
        <v>0.88789962160000002</v>
      </c>
      <c r="J1211" t="str">
        <f t="shared" si="73"/>
        <v>ITM</v>
      </c>
      <c r="K1211" t="str">
        <f t="shared" si="74"/>
        <v>OTH</v>
      </c>
      <c r="L1211" t="str">
        <f t="shared" si="75"/>
        <v>BIO</v>
      </c>
    </row>
    <row r="1212" spans="1:12" x14ac:dyDescent="0.45">
      <c r="A1212" s="5" t="str">
        <f t="shared" si="72"/>
        <v>ITMOTHBIO2025</v>
      </c>
      <c r="B1212" t="s">
        <v>384</v>
      </c>
      <c r="C1212" t="s">
        <v>388</v>
      </c>
      <c r="D1212" t="s">
        <v>593</v>
      </c>
      <c r="E1212" t="s">
        <v>471</v>
      </c>
      <c r="F1212">
        <v>2025</v>
      </c>
      <c r="G1212" t="s">
        <v>55</v>
      </c>
      <c r="H1212" t="s">
        <v>68</v>
      </c>
      <c r="I1212" s="1">
        <v>0.87611387789999995</v>
      </c>
      <c r="J1212" t="str">
        <f t="shared" si="73"/>
        <v>ITM</v>
      </c>
      <c r="K1212" t="str">
        <f t="shared" si="74"/>
        <v>OTH</v>
      </c>
      <c r="L1212" t="str">
        <f t="shared" si="75"/>
        <v>BIO</v>
      </c>
    </row>
    <row r="1213" spans="1:12" x14ac:dyDescent="0.45">
      <c r="A1213" s="5" t="str">
        <f t="shared" si="72"/>
        <v>ITMOTHBIO2030</v>
      </c>
      <c r="B1213" t="s">
        <v>384</v>
      </c>
      <c r="C1213" t="s">
        <v>388</v>
      </c>
      <c r="D1213" t="s">
        <v>593</v>
      </c>
      <c r="E1213" t="s">
        <v>471</v>
      </c>
      <c r="F1213">
        <v>2030</v>
      </c>
      <c r="G1213" t="s">
        <v>55</v>
      </c>
      <c r="H1213" t="s">
        <v>68</v>
      </c>
      <c r="I1213" s="1">
        <v>0.88132365270000002</v>
      </c>
      <c r="J1213" t="str">
        <f t="shared" si="73"/>
        <v>ITM</v>
      </c>
      <c r="K1213" t="str">
        <f t="shared" si="74"/>
        <v>OTH</v>
      </c>
      <c r="L1213" t="str">
        <f t="shared" si="75"/>
        <v>BIO</v>
      </c>
    </row>
    <row r="1214" spans="1:12" x14ac:dyDescent="0.45">
      <c r="A1214" s="5" t="str">
        <f t="shared" si="72"/>
        <v>ITMOTHBIO2035</v>
      </c>
      <c r="B1214" t="s">
        <v>384</v>
      </c>
      <c r="C1214" t="s">
        <v>388</v>
      </c>
      <c r="D1214" t="s">
        <v>593</v>
      </c>
      <c r="E1214" t="s">
        <v>471</v>
      </c>
      <c r="F1214">
        <v>2035</v>
      </c>
      <c r="G1214" t="s">
        <v>55</v>
      </c>
      <c r="H1214" t="s">
        <v>68</v>
      </c>
      <c r="I1214" s="1">
        <v>0.83389988670000004</v>
      </c>
      <c r="J1214" t="str">
        <f t="shared" si="73"/>
        <v>ITM</v>
      </c>
      <c r="K1214" t="str">
        <f t="shared" si="74"/>
        <v>OTH</v>
      </c>
      <c r="L1214" t="str">
        <f t="shared" si="75"/>
        <v>BIO</v>
      </c>
    </row>
    <row r="1215" spans="1:12" x14ac:dyDescent="0.45">
      <c r="A1215" s="5" t="str">
        <f t="shared" si="72"/>
        <v>ITMOTHBIO2040</v>
      </c>
      <c r="B1215" t="s">
        <v>384</v>
      </c>
      <c r="C1215" t="s">
        <v>388</v>
      </c>
      <c r="D1215" t="s">
        <v>593</v>
      </c>
      <c r="E1215" t="s">
        <v>471</v>
      </c>
      <c r="F1215">
        <v>2040</v>
      </c>
      <c r="G1215" t="s">
        <v>55</v>
      </c>
      <c r="H1215" t="s">
        <v>68</v>
      </c>
      <c r="I1215" s="1">
        <v>0.82238387810000002</v>
      </c>
      <c r="J1215" t="str">
        <f t="shared" si="73"/>
        <v>ITM</v>
      </c>
      <c r="K1215" t="str">
        <f t="shared" si="74"/>
        <v>OTH</v>
      </c>
      <c r="L1215" t="str">
        <f t="shared" si="75"/>
        <v>BIO</v>
      </c>
    </row>
    <row r="1216" spans="1:12" x14ac:dyDescent="0.45">
      <c r="A1216" s="5" t="str">
        <f t="shared" si="72"/>
        <v>ITMOTHBIO2045</v>
      </c>
      <c r="B1216" t="s">
        <v>384</v>
      </c>
      <c r="C1216" t="s">
        <v>388</v>
      </c>
      <c r="D1216" t="s">
        <v>593</v>
      </c>
      <c r="E1216" t="s">
        <v>471</v>
      </c>
      <c r="F1216">
        <v>2045</v>
      </c>
      <c r="G1216" t="s">
        <v>55</v>
      </c>
      <c r="H1216" t="s">
        <v>68</v>
      </c>
      <c r="I1216" s="1">
        <v>0.80979733060000003</v>
      </c>
      <c r="J1216" t="str">
        <f t="shared" si="73"/>
        <v>ITM</v>
      </c>
      <c r="K1216" t="str">
        <f t="shared" si="74"/>
        <v>OTH</v>
      </c>
      <c r="L1216" t="str">
        <f t="shared" si="75"/>
        <v>BIO</v>
      </c>
    </row>
    <row r="1217" spans="1:12" x14ac:dyDescent="0.45">
      <c r="A1217" s="5" t="str">
        <f t="shared" si="72"/>
        <v>ITMOTHBIO2050</v>
      </c>
      <c r="B1217" t="s">
        <v>384</v>
      </c>
      <c r="C1217" t="s">
        <v>388</v>
      </c>
      <c r="D1217" t="s">
        <v>593</v>
      </c>
      <c r="E1217" t="s">
        <v>471</v>
      </c>
      <c r="F1217">
        <v>2050</v>
      </c>
      <c r="G1217" t="s">
        <v>55</v>
      </c>
      <c r="H1217" t="s">
        <v>68</v>
      </c>
      <c r="I1217" s="1">
        <v>0.78734124350000001</v>
      </c>
      <c r="J1217" t="str">
        <f t="shared" si="73"/>
        <v>ITM</v>
      </c>
      <c r="K1217" t="str">
        <f t="shared" si="74"/>
        <v>OTH</v>
      </c>
      <c r="L1217" t="str">
        <f t="shared" si="75"/>
        <v>BIO</v>
      </c>
    </row>
    <row r="1218" spans="1:12" x14ac:dyDescent="0.45">
      <c r="A1218" s="5" t="str">
        <f t="shared" si="72"/>
        <v>ITMOTHBIO2055</v>
      </c>
      <c r="B1218" t="s">
        <v>384</v>
      </c>
      <c r="C1218" t="s">
        <v>388</v>
      </c>
      <c r="D1218" t="s">
        <v>593</v>
      </c>
      <c r="E1218" t="s">
        <v>471</v>
      </c>
      <c r="F1218">
        <v>2055</v>
      </c>
      <c r="G1218" t="s">
        <v>55</v>
      </c>
      <c r="H1218" t="s">
        <v>68</v>
      </c>
      <c r="I1218" s="1">
        <v>0.77040161060000001</v>
      </c>
      <c r="J1218" t="str">
        <f t="shared" si="73"/>
        <v>ITM</v>
      </c>
      <c r="K1218" t="str">
        <f t="shared" si="74"/>
        <v>OTH</v>
      </c>
      <c r="L1218" t="str">
        <f t="shared" si="75"/>
        <v>BIO</v>
      </c>
    </row>
    <row r="1219" spans="1:12" x14ac:dyDescent="0.45">
      <c r="A1219" s="5" t="str">
        <f t="shared" ref="A1219:A1282" si="76">IF(C1219="VDA_FLOP","",C1219)&amp;J1219&amp;K1219&amp;L1219&amp;F1219</f>
        <v>ACT_COSTIFPSTMOIL2015</v>
      </c>
      <c r="B1219" t="s">
        <v>384</v>
      </c>
      <c r="C1219" t="s">
        <v>67</v>
      </c>
      <c r="D1219" t="s">
        <v>594</v>
      </c>
      <c r="E1219" t="s">
        <v>405</v>
      </c>
      <c r="F1219">
        <v>2015</v>
      </c>
      <c r="G1219" t="s">
        <v>406</v>
      </c>
      <c r="H1219" t="s">
        <v>387</v>
      </c>
      <c r="I1219" s="1">
        <v>0.20676398309999999</v>
      </c>
      <c r="J1219" t="str">
        <f t="shared" ref="J1219:J1282" si="77">VLOOKUP(LEFT(E1219,3),$U$2:$V$9,2,FALSE)</f>
        <v>IFP</v>
      </c>
      <c r="K1219" t="str">
        <f t="shared" ref="K1219:K1282" si="78">VLOOKUP(RIGHT(E1219,3),$R$2:$S$9,2,FALSE)</f>
        <v>STM</v>
      </c>
      <c r="L1219" t="str">
        <f t="shared" ref="L1219:L1282" si="79">IFERROR(VLOOKUP(G1219,$O$2:$P$34,2,FALSE),"")</f>
        <v>OIL</v>
      </c>
    </row>
    <row r="1220" spans="1:12" x14ac:dyDescent="0.45">
      <c r="A1220" s="5" t="str">
        <f t="shared" si="76"/>
        <v>ACT_COSTIFPSTMOIL2055</v>
      </c>
      <c r="B1220" t="s">
        <v>384</v>
      </c>
      <c r="C1220" t="s">
        <v>67</v>
      </c>
      <c r="D1220" t="s">
        <v>594</v>
      </c>
      <c r="E1220" t="s">
        <v>405</v>
      </c>
      <c r="F1220">
        <v>2055</v>
      </c>
      <c r="G1220" t="s">
        <v>406</v>
      </c>
      <c r="H1220" t="s">
        <v>387</v>
      </c>
      <c r="I1220" s="1">
        <v>0.20676398309999999</v>
      </c>
      <c r="J1220" t="str">
        <f t="shared" si="77"/>
        <v>IFP</v>
      </c>
      <c r="K1220" t="str">
        <f t="shared" si="78"/>
        <v>STM</v>
      </c>
      <c r="L1220" t="str">
        <f t="shared" si="79"/>
        <v>OIL</v>
      </c>
    </row>
    <row r="1221" spans="1:12" x14ac:dyDescent="0.45">
      <c r="A1221" s="5" t="str">
        <f t="shared" si="76"/>
        <v>NCAP_COSTIFPSTMOIL2010</v>
      </c>
      <c r="B1221" t="s">
        <v>384</v>
      </c>
      <c r="C1221" t="s">
        <v>69</v>
      </c>
      <c r="D1221" t="s">
        <v>594</v>
      </c>
      <c r="E1221" t="s">
        <v>405</v>
      </c>
      <c r="F1221">
        <v>2010</v>
      </c>
      <c r="G1221" t="s">
        <v>406</v>
      </c>
      <c r="H1221" t="s">
        <v>387</v>
      </c>
      <c r="I1221" s="1">
        <v>3.7869352705999999</v>
      </c>
      <c r="J1221" t="str">
        <f t="shared" si="77"/>
        <v>IFP</v>
      </c>
      <c r="K1221" t="str">
        <f t="shared" si="78"/>
        <v>STM</v>
      </c>
      <c r="L1221" t="str">
        <f t="shared" si="79"/>
        <v>OIL</v>
      </c>
    </row>
    <row r="1222" spans="1:12" x14ac:dyDescent="0.45">
      <c r="A1222" s="5" t="str">
        <f t="shared" si="76"/>
        <v>NCAP_FOMIFPSTMOIL2010</v>
      </c>
      <c r="B1222" t="s">
        <v>384</v>
      </c>
      <c r="C1222" t="s">
        <v>70</v>
      </c>
      <c r="D1222" t="s">
        <v>594</v>
      </c>
      <c r="E1222" t="s">
        <v>405</v>
      </c>
      <c r="F1222">
        <v>2010</v>
      </c>
      <c r="G1222" t="s">
        <v>406</v>
      </c>
      <c r="H1222" t="s">
        <v>387</v>
      </c>
      <c r="I1222" s="1">
        <v>1.01841</v>
      </c>
      <c r="J1222" t="str">
        <f t="shared" si="77"/>
        <v>IFP</v>
      </c>
      <c r="K1222" t="str">
        <f t="shared" si="78"/>
        <v>STM</v>
      </c>
      <c r="L1222" t="str">
        <f t="shared" si="79"/>
        <v>OIL</v>
      </c>
    </row>
    <row r="1223" spans="1:12" x14ac:dyDescent="0.45">
      <c r="A1223" s="5" t="str">
        <f t="shared" si="76"/>
        <v>NCAP_TLIFEIFPSTMOIL2010</v>
      </c>
      <c r="B1223" t="s">
        <v>384</v>
      </c>
      <c r="C1223" t="s">
        <v>71</v>
      </c>
      <c r="D1223" t="s">
        <v>594</v>
      </c>
      <c r="E1223" t="s">
        <v>405</v>
      </c>
      <c r="F1223">
        <v>2010</v>
      </c>
      <c r="G1223" t="s">
        <v>406</v>
      </c>
      <c r="H1223" t="s">
        <v>68</v>
      </c>
      <c r="I1223" s="1">
        <v>50</v>
      </c>
      <c r="J1223" t="str">
        <f t="shared" si="77"/>
        <v>IFP</v>
      </c>
      <c r="K1223" t="str">
        <f t="shared" si="78"/>
        <v>STM</v>
      </c>
      <c r="L1223" t="str">
        <f t="shared" si="79"/>
        <v>OIL</v>
      </c>
    </row>
    <row r="1224" spans="1:12" x14ac:dyDescent="0.45">
      <c r="A1224" s="5" t="str">
        <f t="shared" si="76"/>
        <v>IFPSTMOIL2010</v>
      </c>
      <c r="B1224" t="s">
        <v>384</v>
      </c>
      <c r="C1224" t="s">
        <v>388</v>
      </c>
      <c r="D1224" t="s">
        <v>594</v>
      </c>
      <c r="E1224" t="s">
        <v>405</v>
      </c>
      <c r="F1224">
        <v>2010</v>
      </c>
      <c r="G1224" t="s">
        <v>406</v>
      </c>
      <c r="H1224" t="s">
        <v>68</v>
      </c>
      <c r="I1224" s="1">
        <v>1.2353304509</v>
      </c>
      <c r="J1224" t="str">
        <f t="shared" si="77"/>
        <v>IFP</v>
      </c>
      <c r="K1224" t="str">
        <f t="shared" si="78"/>
        <v>STM</v>
      </c>
      <c r="L1224" t="str">
        <f t="shared" si="79"/>
        <v>OIL</v>
      </c>
    </row>
    <row r="1225" spans="1:12" x14ac:dyDescent="0.45">
      <c r="A1225" s="5" t="str">
        <f t="shared" si="76"/>
        <v>NCAP_COSTINFECPELC2010</v>
      </c>
      <c r="B1225" t="s">
        <v>384</v>
      </c>
      <c r="C1225" t="s">
        <v>69</v>
      </c>
      <c r="D1225" t="s">
        <v>595</v>
      </c>
      <c r="E1225" t="s">
        <v>596</v>
      </c>
      <c r="F1225">
        <v>2010</v>
      </c>
      <c r="G1225" t="s">
        <v>529</v>
      </c>
      <c r="H1225" t="s">
        <v>387</v>
      </c>
      <c r="I1225" s="1">
        <v>177.58015334410001</v>
      </c>
      <c r="J1225" t="str">
        <f t="shared" si="77"/>
        <v>INF</v>
      </c>
      <c r="K1225" t="str">
        <f t="shared" si="78"/>
        <v>ECP</v>
      </c>
      <c r="L1225" t="str">
        <f t="shared" si="79"/>
        <v>ELC</v>
      </c>
    </row>
    <row r="1226" spans="1:12" x14ac:dyDescent="0.45">
      <c r="A1226" s="5" t="str">
        <f t="shared" si="76"/>
        <v>NCAP_FOMINFECPELC2010</v>
      </c>
      <c r="B1226" t="s">
        <v>384</v>
      </c>
      <c r="C1226" t="s">
        <v>70</v>
      </c>
      <c r="D1226" t="s">
        <v>595</v>
      </c>
      <c r="E1226" t="s">
        <v>596</v>
      </c>
      <c r="F1226">
        <v>2010</v>
      </c>
      <c r="G1226" t="s">
        <v>529</v>
      </c>
      <c r="H1226" t="s">
        <v>387</v>
      </c>
      <c r="I1226" s="1">
        <v>21.847032023299999</v>
      </c>
      <c r="J1226" t="str">
        <f t="shared" si="77"/>
        <v>INF</v>
      </c>
      <c r="K1226" t="str">
        <f t="shared" si="78"/>
        <v>ECP</v>
      </c>
      <c r="L1226" t="str">
        <f t="shared" si="79"/>
        <v>ELC</v>
      </c>
    </row>
    <row r="1227" spans="1:12" x14ac:dyDescent="0.45">
      <c r="A1227" s="5" t="str">
        <f t="shared" si="76"/>
        <v>NCAP_TLIFEINFECPELC2010</v>
      </c>
      <c r="B1227" t="s">
        <v>384</v>
      </c>
      <c r="C1227" t="s">
        <v>71</v>
      </c>
      <c r="D1227" t="s">
        <v>595</v>
      </c>
      <c r="E1227" t="s">
        <v>596</v>
      </c>
      <c r="F1227">
        <v>2010</v>
      </c>
      <c r="G1227" t="s">
        <v>529</v>
      </c>
      <c r="H1227" t="s">
        <v>68</v>
      </c>
      <c r="I1227" s="1">
        <v>30</v>
      </c>
      <c r="J1227" t="str">
        <f t="shared" si="77"/>
        <v>INF</v>
      </c>
      <c r="K1227" t="str">
        <f t="shared" si="78"/>
        <v>ECP</v>
      </c>
      <c r="L1227" t="str">
        <f t="shared" si="79"/>
        <v>ELC</v>
      </c>
    </row>
    <row r="1228" spans="1:12" x14ac:dyDescent="0.45">
      <c r="A1228" s="5" t="str">
        <f t="shared" si="76"/>
        <v>INFECPELC2010</v>
      </c>
      <c r="B1228" t="s">
        <v>384</v>
      </c>
      <c r="C1228" t="s">
        <v>388</v>
      </c>
      <c r="D1228" t="s">
        <v>595</v>
      </c>
      <c r="E1228" t="s">
        <v>596</v>
      </c>
      <c r="F1228">
        <v>2010</v>
      </c>
      <c r="G1228" t="s">
        <v>529</v>
      </c>
      <c r="H1228" t="s">
        <v>68</v>
      </c>
      <c r="I1228" s="1">
        <v>1</v>
      </c>
      <c r="J1228" t="str">
        <f t="shared" si="77"/>
        <v>INF</v>
      </c>
      <c r="K1228" t="str">
        <f t="shared" si="78"/>
        <v>ECP</v>
      </c>
      <c r="L1228" t="str">
        <f t="shared" si="79"/>
        <v>ELC</v>
      </c>
    </row>
    <row r="1229" spans="1:12" x14ac:dyDescent="0.45">
      <c r="A1229" s="5" t="str">
        <f t="shared" si="76"/>
        <v>INFECPELC2011</v>
      </c>
      <c r="B1229" t="s">
        <v>384</v>
      </c>
      <c r="C1229" t="s">
        <v>388</v>
      </c>
      <c r="D1229" t="s">
        <v>595</v>
      </c>
      <c r="E1229" t="s">
        <v>596</v>
      </c>
      <c r="F1229">
        <v>2011</v>
      </c>
      <c r="G1229" t="s">
        <v>529</v>
      </c>
      <c r="H1229" t="s">
        <v>68</v>
      </c>
      <c r="I1229" s="1">
        <v>1</v>
      </c>
      <c r="J1229" t="str">
        <f t="shared" si="77"/>
        <v>INF</v>
      </c>
      <c r="K1229" t="str">
        <f t="shared" si="78"/>
        <v>ECP</v>
      </c>
      <c r="L1229" t="str">
        <f t="shared" si="79"/>
        <v>ELC</v>
      </c>
    </row>
    <row r="1230" spans="1:12" x14ac:dyDescent="0.45">
      <c r="A1230" s="5" t="str">
        <f t="shared" si="76"/>
        <v>INFECPELC2015</v>
      </c>
      <c r="B1230" t="s">
        <v>384</v>
      </c>
      <c r="C1230" t="s">
        <v>388</v>
      </c>
      <c r="D1230" t="s">
        <v>595</v>
      </c>
      <c r="E1230" t="s">
        <v>596</v>
      </c>
      <c r="F1230">
        <v>2015</v>
      </c>
      <c r="G1230" t="s">
        <v>529</v>
      </c>
      <c r="H1230" t="s">
        <v>68</v>
      </c>
      <c r="I1230" s="1">
        <v>1</v>
      </c>
      <c r="J1230" t="str">
        <f t="shared" si="77"/>
        <v>INF</v>
      </c>
      <c r="K1230" t="str">
        <f t="shared" si="78"/>
        <v>ECP</v>
      </c>
      <c r="L1230" t="str">
        <f t="shared" si="79"/>
        <v>ELC</v>
      </c>
    </row>
    <row r="1231" spans="1:12" x14ac:dyDescent="0.45">
      <c r="A1231" s="5" t="str">
        <f t="shared" si="76"/>
        <v>INFECPELC2020</v>
      </c>
      <c r="B1231" t="s">
        <v>384</v>
      </c>
      <c r="C1231" t="s">
        <v>388</v>
      </c>
      <c r="D1231" t="s">
        <v>595</v>
      </c>
      <c r="E1231" t="s">
        <v>596</v>
      </c>
      <c r="F1231">
        <v>2020</v>
      </c>
      <c r="G1231" t="s">
        <v>529</v>
      </c>
      <c r="H1231" t="s">
        <v>68</v>
      </c>
      <c r="I1231" s="1">
        <v>0.61049333930000005</v>
      </c>
      <c r="J1231" t="str">
        <f t="shared" si="77"/>
        <v>INF</v>
      </c>
      <c r="K1231" t="str">
        <f t="shared" si="78"/>
        <v>ECP</v>
      </c>
      <c r="L1231" t="str">
        <f t="shared" si="79"/>
        <v>ELC</v>
      </c>
    </row>
    <row r="1232" spans="1:12" x14ac:dyDescent="0.45">
      <c r="A1232" s="5" t="str">
        <f t="shared" si="76"/>
        <v>INFECPELC2025</v>
      </c>
      <c r="B1232" t="s">
        <v>384</v>
      </c>
      <c r="C1232" t="s">
        <v>388</v>
      </c>
      <c r="D1232" t="s">
        <v>595</v>
      </c>
      <c r="E1232" t="s">
        <v>596</v>
      </c>
      <c r="F1232">
        <v>2025</v>
      </c>
      <c r="G1232" t="s">
        <v>529</v>
      </c>
      <c r="H1232" t="s">
        <v>68</v>
      </c>
      <c r="I1232" s="1">
        <v>0.60403685920000005</v>
      </c>
      <c r="J1232" t="str">
        <f t="shared" si="77"/>
        <v>INF</v>
      </c>
      <c r="K1232" t="str">
        <f t="shared" si="78"/>
        <v>ECP</v>
      </c>
      <c r="L1232" t="str">
        <f t="shared" si="79"/>
        <v>ELC</v>
      </c>
    </row>
    <row r="1233" spans="1:12" x14ac:dyDescent="0.45">
      <c r="A1233" s="5" t="str">
        <f t="shared" si="76"/>
        <v>INFECPELC2030</v>
      </c>
      <c r="B1233" t="s">
        <v>384</v>
      </c>
      <c r="C1233" t="s">
        <v>388</v>
      </c>
      <c r="D1233" t="s">
        <v>595</v>
      </c>
      <c r="E1233" t="s">
        <v>596</v>
      </c>
      <c r="F1233">
        <v>2030</v>
      </c>
      <c r="G1233" t="s">
        <v>529</v>
      </c>
      <c r="H1233" t="s">
        <v>68</v>
      </c>
      <c r="I1233" s="1">
        <v>0.58965590450000005</v>
      </c>
      <c r="J1233" t="str">
        <f t="shared" si="77"/>
        <v>INF</v>
      </c>
      <c r="K1233" t="str">
        <f t="shared" si="78"/>
        <v>ECP</v>
      </c>
      <c r="L1233" t="str">
        <f t="shared" si="79"/>
        <v>ELC</v>
      </c>
    </row>
    <row r="1234" spans="1:12" x14ac:dyDescent="0.45">
      <c r="A1234" s="5" t="str">
        <f t="shared" si="76"/>
        <v>INFECPELC2035</v>
      </c>
      <c r="B1234" t="s">
        <v>384</v>
      </c>
      <c r="C1234" t="s">
        <v>388</v>
      </c>
      <c r="D1234" t="s">
        <v>595</v>
      </c>
      <c r="E1234" t="s">
        <v>596</v>
      </c>
      <c r="F1234">
        <v>2035</v>
      </c>
      <c r="G1234" t="s">
        <v>529</v>
      </c>
      <c r="H1234" t="s">
        <v>68</v>
      </c>
      <c r="I1234" s="1">
        <v>0.57228522289999995</v>
      </c>
      <c r="J1234" t="str">
        <f t="shared" si="77"/>
        <v>INF</v>
      </c>
      <c r="K1234" t="str">
        <f t="shared" si="78"/>
        <v>ECP</v>
      </c>
      <c r="L1234" t="str">
        <f t="shared" si="79"/>
        <v>ELC</v>
      </c>
    </row>
    <row r="1235" spans="1:12" x14ac:dyDescent="0.45">
      <c r="A1235" s="5" t="str">
        <f t="shared" si="76"/>
        <v>INFECPELC2040</v>
      </c>
      <c r="B1235" t="s">
        <v>384</v>
      </c>
      <c r="C1235" t="s">
        <v>388</v>
      </c>
      <c r="D1235" t="s">
        <v>595</v>
      </c>
      <c r="E1235" t="s">
        <v>596</v>
      </c>
      <c r="F1235">
        <v>2040</v>
      </c>
      <c r="G1235" t="s">
        <v>529</v>
      </c>
      <c r="H1235" t="s">
        <v>68</v>
      </c>
      <c r="I1235" s="1">
        <v>0.56257999800000003</v>
      </c>
      <c r="J1235" t="str">
        <f t="shared" si="77"/>
        <v>INF</v>
      </c>
      <c r="K1235" t="str">
        <f t="shared" si="78"/>
        <v>ECP</v>
      </c>
      <c r="L1235" t="str">
        <f t="shared" si="79"/>
        <v>ELC</v>
      </c>
    </row>
    <row r="1236" spans="1:12" x14ac:dyDescent="0.45">
      <c r="A1236" s="5" t="str">
        <f t="shared" si="76"/>
        <v>INFECPELC2045</v>
      </c>
      <c r="B1236" t="s">
        <v>384</v>
      </c>
      <c r="C1236" t="s">
        <v>388</v>
      </c>
      <c r="D1236" t="s">
        <v>595</v>
      </c>
      <c r="E1236" t="s">
        <v>596</v>
      </c>
      <c r="F1236">
        <v>2045</v>
      </c>
      <c r="G1236" t="s">
        <v>529</v>
      </c>
      <c r="H1236" t="s">
        <v>68</v>
      </c>
      <c r="I1236" s="1">
        <v>0.54710560640000006</v>
      </c>
      <c r="J1236" t="str">
        <f t="shared" si="77"/>
        <v>INF</v>
      </c>
      <c r="K1236" t="str">
        <f t="shared" si="78"/>
        <v>ECP</v>
      </c>
      <c r="L1236" t="str">
        <f t="shared" si="79"/>
        <v>ELC</v>
      </c>
    </row>
    <row r="1237" spans="1:12" x14ac:dyDescent="0.45">
      <c r="A1237" s="5" t="str">
        <f t="shared" si="76"/>
        <v>INFECPELC2050</v>
      </c>
      <c r="B1237" t="s">
        <v>384</v>
      </c>
      <c r="C1237" t="s">
        <v>388</v>
      </c>
      <c r="D1237" t="s">
        <v>595</v>
      </c>
      <c r="E1237" t="s">
        <v>596</v>
      </c>
      <c r="F1237">
        <v>2050</v>
      </c>
      <c r="G1237" t="s">
        <v>529</v>
      </c>
      <c r="H1237" t="s">
        <v>68</v>
      </c>
      <c r="I1237" s="1">
        <v>0.53976358209999997</v>
      </c>
      <c r="J1237" t="str">
        <f t="shared" si="77"/>
        <v>INF</v>
      </c>
      <c r="K1237" t="str">
        <f t="shared" si="78"/>
        <v>ECP</v>
      </c>
      <c r="L1237" t="str">
        <f t="shared" si="79"/>
        <v>ELC</v>
      </c>
    </row>
    <row r="1238" spans="1:12" x14ac:dyDescent="0.45">
      <c r="A1238" s="5" t="str">
        <f t="shared" si="76"/>
        <v>INFECPELC2055</v>
      </c>
      <c r="B1238" t="s">
        <v>384</v>
      </c>
      <c r="C1238" t="s">
        <v>388</v>
      </c>
      <c r="D1238" t="s">
        <v>595</v>
      </c>
      <c r="E1238" t="s">
        <v>596</v>
      </c>
      <c r="F1238">
        <v>2055</v>
      </c>
      <c r="G1238" t="s">
        <v>529</v>
      </c>
      <c r="H1238" t="s">
        <v>68</v>
      </c>
      <c r="I1238" s="1">
        <v>0.50368372880000001</v>
      </c>
      <c r="J1238" t="str">
        <f t="shared" si="77"/>
        <v>INF</v>
      </c>
      <c r="K1238" t="str">
        <f t="shared" si="78"/>
        <v>ECP</v>
      </c>
      <c r="L1238" t="str">
        <f t="shared" si="79"/>
        <v>ELC</v>
      </c>
    </row>
    <row r="1239" spans="1:12" x14ac:dyDescent="0.45">
      <c r="A1239" s="5" t="str">
        <f t="shared" si="76"/>
        <v>NCAP_TLIFEICHOTHOIL2010</v>
      </c>
      <c r="B1239" t="s">
        <v>384</v>
      </c>
      <c r="C1239" t="s">
        <v>71</v>
      </c>
      <c r="D1239" t="s">
        <v>597</v>
      </c>
      <c r="E1239" t="s">
        <v>590</v>
      </c>
      <c r="F1239">
        <v>2010</v>
      </c>
      <c r="G1239" t="s">
        <v>395</v>
      </c>
      <c r="H1239" t="s">
        <v>68</v>
      </c>
      <c r="I1239" s="1">
        <v>30</v>
      </c>
      <c r="J1239" t="str">
        <f t="shared" si="77"/>
        <v>ICH</v>
      </c>
      <c r="K1239" t="str">
        <f t="shared" si="78"/>
        <v>OTH</v>
      </c>
      <c r="L1239" t="str">
        <f t="shared" si="79"/>
        <v>OIL</v>
      </c>
    </row>
    <row r="1240" spans="1:12" x14ac:dyDescent="0.45">
      <c r="A1240" s="5" t="str">
        <f t="shared" si="76"/>
        <v>ICHOTHOIL2010</v>
      </c>
      <c r="B1240" t="s">
        <v>384</v>
      </c>
      <c r="C1240" t="s">
        <v>388</v>
      </c>
      <c r="D1240" t="s">
        <v>597</v>
      </c>
      <c r="E1240" t="s">
        <v>590</v>
      </c>
      <c r="F1240">
        <v>2010</v>
      </c>
      <c r="G1240" t="s">
        <v>395</v>
      </c>
      <c r="H1240" t="s">
        <v>68</v>
      </c>
      <c r="I1240" s="1">
        <v>1</v>
      </c>
      <c r="J1240" t="str">
        <f t="shared" si="77"/>
        <v>ICH</v>
      </c>
      <c r="K1240" t="str">
        <f t="shared" si="78"/>
        <v>OTH</v>
      </c>
      <c r="L1240" t="str">
        <f t="shared" si="79"/>
        <v>OIL</v>
      </c>
    </row>
    <row r="1241" spans="1:12" x14ac:dyDescent="0.45">
      <c r="A1241" s="5" t="str">
        <f t="shared" si="76"/>
        <v>ICHOTHOIL2011</v>
      </c>
      <c r="B1241" t="s">
        <v>384</v>
      </c>
      <c r="C1241" t="s">
        <v>388</v>
      </c>
      <c r="D1241" t="s">
        <v>597</v>
      </c>
      <c r="E1241" t="s">
        <v>590</v>
      </c>
      <c r="F1241">
        <v>2011</v>
      </c>
      <c r="G1241" t="s">
        <v>395</v>
      </c>
      <c r="H1241" t="s">
        <v>68</v>
      </c>
      <c r="I1241" s="1">
        <v>1</v>
      </c>
      <c r="J1241" t="str">
        <f t="shared" si="77"/>
        <v>ICH</v>
      </c>
      <c r="K1241" t="str">
        <f t="shared" si="78"/>
        <v>OTH</v>
      </c>
      <c r="L1241" t="str">
        <f t="shared" si="79"/>
        <v>OIL</v>
      </c>
    </row>
    <row r="1242" spans="1:12" x14ac:dyDescent="0.45">
      <c r="A1242" s="5" t="str">
        <f t="shared" si="76"/>
        <v>ICHOTHOIL2015</v>
      </c>
      <c r="B1242" t="s">
        <v>384</v>
      </c>
      <c r="C1242" t="s">
        <v>388</v>
      </c>
      <c r="D1242" t="s">
        <v>597</v>
      </c>
      <c r="E1242" t="s">
        <v>590</v>
      </c>
      <c r="F1242">
        <v>2015</v>
      </c>
      <c r="G1242" t="s">
        <v>395</v>
      </c>
      <c r="H1242" t="s">
        <v>68</v>
      </c>
      <c r="I1242" s="1">
        <v>1</v>
      </c>
      <c r="J1242" t="str">
        <f t="shared" si="77"/>
        <v>ICH</v>
      </c>
      <c r="K1242" t="str">
        <f t="shared" si="78"/>
        <v>OTH</v>
      </c>
      <c r="L1242" t="str">
        <f t="shared" si="79"/>
        <v>OIL</v>
      </c>
    </row>
    <row r="1243" spans="1:12" x14ac:dyDescent="0.45">
      <c r="A1243" s="5" t="str">
        <f t="shared" si="76"/>
        <v>ICHOTHOIL2020</v>
      </c>
      <c r="B1243" t="s">
        <v>384</v>
      </c>
      <c r="C1243" t="s">
        <v>388</v>
      </c>
      <c r="D1243" t="s">
        <v>597</v>
      </c>
      <c r="E1243" t="s">
        <v>590</v>
      </c>
      <c r="F1243">
        <v>2020</v>
      </c>
      <c r="G1243" t="s">
        <v>395</v>
      </c>
      <c r="H1243" t="s">
        <v>68</v>
      </c>
      <c r="I1243" s="1">
        <v>1.0026631712</v>
      </c>
      <c r="J1243" t="str">
        <f t="shared" si="77"/>
        <v>ICH</v>
      </c>
      <c r="K1243" t="str">
        <f t="shared" si="78"/>
        <v>OTH</v>
      </c>
      <c r="L1243" t="str">
        <f t="shared" si="79"/>
        <v>OIL</v>
      </c>
    </row>
    <row r="1244" spans="1:12" x14ac:dyDescent="0.45">
      <c r="A1244" s="5" t="str">
        <f t="shared" si="76"/>
        <v>ICHOTHOIL2025</v>
      </c>
      <c r="B1244" t="s">
        <v>384</v>
      </c>
      <c r="C1244" t="s">
        <v>388</v>
      </c>
      <c r="D1244" t="s">
        <v>597</v>
      </c>
      <c r="E1244" t="s">
        <v>590</v>
      </c>
      <c r="F1244">
        <v>2025</v>
      </c>
      <c r="G1244" t="s">
        <v>395</v>
      </c>
      <c r="H1244" t="s">
        <v>68</v>
      </c>
      <c r="I1244" s="1">
        <v>0.97342751999999999</v>
      </c>
      <c r="J1244" t="str">
        <f t="shared" si="77"/>
        <v>ICH</v>
      </c>
      <c r="K1244" t="str">
        <f t="shared" si="78"/>
        <v>OTH</v>
      </c>
      <c r="L1244" t="str">
        <f t="shared" si="79"/>
        <v>OIL</v>
      </c>
    </row>
    <row r="1245" spans="1:12" x14ac:dyDescent="0.45">
      <c r="A1245" s="5" t="str">
        <f t="shared" si="76"/>
        <v>ICHOTHOIL2030</v>
      </c>
      <c r="B1245" t="s">
        <v>384</v>
      </c>
      <c r="C1245" t="s">
        <v>388</v>
      </c>
      <c r="D1245" t="s">
        <v>597</v>
      </c>
      <c r="E1245" t="s">
        <v>590</v>
      </c>
      <c r="F1245">
        <v>2030</v>
      </c>
      <c r="G1245" t="s">
        <v>395</v>
      </c>
      <c r="H1245" t="s">
        <v>68</v>
      </c>
      <c r="I1245" s="1">
        <v>0.95304874579999999</v>
      </c>
      <c r="J1245" t="str">
        <f t="shared" si="77"/>
        <v>ICH</v>
      </c>
      <c r="K1245" t="str">
        <f t="shared" si="78"/>
        <v>OTH</v>
      </c>
      <c r="L1245" t="str">
        <f t="shared" si="79"/>
        <v>OIL</v>
      </c>
    </row>
    <row r="1246" spans="1:12" x14ac:dyDescent="0.45">
      <c r="A1246" s="5" t="str">
        <f t="shared" si="76"/>
        <v>ICHOTHOIL2035</v>
      </c>
      <c r="B1246" t="s">
        <v>384</v>
      </c>
      <c r="C1246" t="s">
        <v>388</v>
      </c>
      <c r="D1246" t="s">
        <v>597</v>
      </c>
      <c r="E1246" t="s">
        <v>590</v>
      </c>
      <c r="F1246">
        <v>2035</v>
      </c>
      <c r="G1246" t="s">
        <v>395</v>
      </c>
      <c r="H1246" t="s">
        <v>68</v>
      </c>
      <c r="I1246" s="1">
        <v>0.94004035679999998</v>
      </c>
      <c r="J1246" t="str">
        <f t="shared" si="77"/>
        <v>ICH</v>
      </c>
      <c r="K1246" t="str">
        <f t="shared" si="78"/>
        <v>OTH</v>
      </c>
      <c r="L1246" t="str">
        <f t="shared" si="79"/>
        <v>OIL</v>
      </c>
    </row>
    <row r="1247" spans="1:12" x14ac:dyDescent="0.45">
      <c r="A1247" s="5" t="str">
        <f t="shared" si="76"/>
        <v>ICHOTHOIL2040</v>
      </c>
      <c r="B1247" t="s">
        <v>384</v>
      </c>
      <c r="C1247" t="s">
        <v>388</v>
      </c>
      <c r="D1247" t="s">
        <v>597</v>
      </c>
      <c r="E1247" t="s">
        <v>590</v>
      </c>
      <c r="F1247">
        <v>2040</v>
      </c>
      <c r="G1247" t="s">
        <v>395</v>
      </c>
      <c r="H1247" t="s">
        <v>68</v>
      </c>
      <c r="I1247" s="1">
        <v>0.9266632668</v>
      </c>
      <c r="J1247" t="str">
        <f t="shared" si="77"/>
        <v>ICH</v>
      </c>
      <c r="K1247" t="str">
        <f t="shared" si="78"/>
        <v>OTH</v>
      </c>
      <c r="L1247" t="str">
        <f t="shared" si="79"/>
        <v>OIL</v>
      </c>
    </row>
    <row r="1248" spans="1:12" x14ac:dyDescent="0.45">
      <c r="A1248" s="5" t="str">
        <f t="shared" si="76"/>
        <v>ICHOTHOIL2045</v>
      </c>
      <c r="B1248" t="s">
        <v>384</v>
      </c>
      <c r="C1248" t="s">
        <v>388</v>
      </c>
      <c r="D1248" t="s">
        <v>597</v>
      </c>
      <c r="E1248" t="s">
        <v>590</v>
      </c>
      <c r="F1248">
        <v>2045</v>
      </c>
      <c r="G1248" t="s">
        <v>395</v>
      </c>
      <c r="H1248" t="s">
        <v>68</v>
      </c>
      <c r="I1248" s="1">
        <v>0.91469972960000001</v>
      </c>
      <c r="J1248" t="str">
        <f t="shared" si="77"/>
        <v>ICH</v>
      </c>
      <c r="K1248" t="str">
        <f t="shared" si="78"/>
        <v>OTH</v>
      </c>
      <c r="L1248" t="str">
        <f t="shared" si="79"/>
        <v>OIL</v>
      </c>
    </row>
    <row r="1249" spans="1:12" x14ac:dyDescent="0.45">
      <c r="A1249" s="5" t="str">
        <f t="shared" si="76"/>
        <v>ICHOTHOIL2050</v>
      </c>
      <c r="B1249" t="s">
        <v>384</v>
      </c>
      <c r="C1249" t="s">
        <v>388</v>
      </c>
      <c r="D1249" t="s">
        <v>597</v>
      </c>
      <c r="E1249" t="s">
        <v>590</v>
      </c>
      <c r="F1249">
        <v>2050</v>
      </c>
      <c r="G1249" t="s">
        <v>395</v>
      </c>
      <c r="H1249" t="s">
        <v>68</v>
      </c>
      <c r="I1249" s="1">
        <v>0.90525613620000001</v>
      </c>
      <c r="J1249" t="str">
        <f t="shared" si="77"/>
        <v>ICH</v>
      </c>
      <c r="K1249" t="str">
        <f t="shared" si="78"/>
        <v>OTH</v>
      </c>
      <c r="L1249" t="str">
        <f t="shared" si="79"/>
        <v>OIL</v>
      </c>
    </row>
    <row r="1250" spans="1:12" x14ac:dyDescent="0.45">
      <c r="A1250" s="5" t="str">
        <f t="shared" si="76"/>
        <v>ICHOTHOIL2055</v>
      </c>
      <c r="B1250" t="s">
        <v>384</v>
      </c>
      <c r="C1250" t="s">
        <v>388</v>
      </c>
      <c r="D1250" t="s">
        <v>597</v>
      </c>
      <c r="E1250" t="s">
        <v>590</v>
      </c>
      <c r="F1250">
        <v>2055</v>
      </c>
      <c r="G1250" t="s">
        <v>395</v>
      </c>
      <c r="H1250" t="s">
        <v>68</v>
      </c>
      <c r="I1250" s="1">
        <v>0.89474611569999996</v>
      </c>
      <c r="J1250" t="str">
        <f t="shared" si="77"/>
        <v>ICH</v>
      </c>
      <c r="K1250" t="str">
        <f t="shared" si="78"/>
        <v>OTH</v>
      </c>
      <c r="L1250" t="str">
        <f t="shared" si="79"/>
        <v>OIL</v>
      </c>
    </row>
    <row r="1251" spans="1:12" x14ac:dyDescent="0.45">
      <c r="A1251" s="5" t="str">
        <f t="shared" si="76"/>
        <v>ACT_COSTIFPOTHBIO2015</v>
      </c>
      <c r="B1251" t="s">
        <v>384</v>
      </c>
      <c r="C1251" t="s">
        <v>67</v>
      </c>
      <c r="D1251" t="s">
        <v>598</v>
      </c>
      <c r="E1251" t="s">
        <v>399</v>
      </c>
      <c r="F1251">
        <v>2015</v>
      </c>
      <c r="G1251" t="s">
        <v>55</v>
      </c>
      <c r="H1251" t="s">
        <v>387</v>
      </c>
      <c r="I1251" s="1">
        <v>0.34538419110000002</v>
      </c>
      <c r="J1251" t="str">
        <f t="shared" si="77"/>
        <v>IFP</v>
      </c>
      <c r="K1251" t="str">
        <f t="shared" si="78"/>
        <v>OTH</v>
      </c>
      <c r="L1251" t="str">
        <f t="shared" si="79"/>
        <v>BIO</v>
      </c>
    </row>
    <row r="1252" spans="1:12" x14ac:dyDescent="0.45">
      <c r="A1252" s="5" t="str">
        <f t="shared" si="76"/>
        <v>ACT_COSTIFPOTHBIO2055</v>
      </c>
      <c r="B1252" t="s">
        <v>384</v>
      </c>
      <c r="C1252" t="s">
        <v>67</v>
      </c>
      <c r="D1252" t="s">
        <v>598</v>
      </c>
      <c r="E1252" t="s">
        <v>399</v>
      </c>
      <c r="F1252">
        <v>2055</v>
      </c>
      <c r="G1252" t="s">
        <v>55</v>
      </c>
      <c r="H1252" t="s">
        <v>387</v>
      </c>
      <c r="I1252" s="1">
        <v>0.34538419110000002</v>
      </c>
      <c r="J1252" t="str">
        <f t="shared" si="77"/>
        <v>IFP</v>
      </c>
      <c r="K1252" t="str">
        <f t="shared" si="78"/>
        <v>OTH</v>
      </c>
      <c r="L1252" t="str">
        <f t="shared" si="79"/>
        <v>BIO</v>
      </c>
    </row>
    <row r="1253" spans="1:12" x14ac:dyDescent="0.45">
      <c r="A1253" s="5" t="str">
        <f t="shared" si="76"/>
        <v>NCAP_TLIFEIFPOTHBIO2010</v>
      </c>
      <c r="B1253" t="s">
        <v>384</v>
      </c>
      <c r="C1253" t="s">
        <v>71</v>
      </c>
      <c r="D1253" t="s">
        <v>598</v>
      </c>
      <c r="E1253" t="s">
        <v>399</v>
      </c>
      <c r="F1253">
        <v>2010</v>
      </c>
      <c r="G1253" t="s">
        <v>55</v>
      </c>
      <c r="H1253" t="s">
        <v>68</v>
      </c>
      <c r="I1253" s="1">
        <v>50</v>
      </c>
      <c r="J1253" t="str">
        <f t="shared" si="77"/>
        <v>IFP</v>
      </c>
      <c r="K1253" t="str">
        <f t="shared" si="78"/>
        <v>OTH</v>
      </c>
      <c r="L1253" t="str">
        <f t="shared" si="79"/>
        <v>BIO</v>
      </c>
    </row>
    <row r="1254" spans="1:12" x14ac:dyDescent="0.45">
      <c r="A1254" s="5" t="str">
        <f t="shared" si="76"/>
        <v>IFPOTHBIO2010</v>
      </c>
      <c r="B1254" t="s">
        <v>384</v>
      </c>
      <c r="C1254" t="s">
        <v>388</v>
      </c>
      <c r="D1254" t="s">
        <v>598</v>
      </c>
      <c r="E1254" t="s">
        <v>399</v>
      </c>
      <c r="F1254">
        <v>2010</v>
      </c>
      <c r="G1254" t="s">
        <v>55</v>
      </c>
      <c r="H1254" t="s">
        <v>68</v>
      </c>
      <c r="I1254" s="1">
        <v>1.7291066282000001</v>
      </c>
      <c r="J1254" t="str">
        <f t="shared" si="77"/>
        <v>IFP</v>
      </c>
      <c r="K1254" t="str">
        <f t="shared" si="78"/>
        <v>OTH</v>
      </c>
      <c r="L1254" t="str">
        <f t="shared" si="79"/>
        <v>BIO</v>
      </c>
    </row>
    <row r="1255" spans="1:12" x14ac:dyDescent="0.45">
      <c r="A1255" s="5" t="str">
        <f t="shared" si="76"/>
        <v>NCAP_COSTINMMDRELC2010</v>
      </c>
      <c r="B1255" t="s">
        <v>384</v>
      </c>
      <c r="C1255" t="s">
        <v>69</v>
      </c>
      <c r="D1255" t="s">
        <v>599</v>
      </c>
      <c r="E1255" t="s">
        <v>600</v>
      </c>
      <c r="F1255">
        <v>2010</v>
      </c>
      <c r="G1255" t="s">
        <v>511</v>
      </c>
      <c r="H1255" t="s">
        <v>387</v>
      </c>
      <c r="I1255" s="1">
        <v>41.475434603899998</v>
      </c>
      <c r="J1255" t="str">
        <f t="shared" si="77"/>
        <v>INM</v>
      </c>
      <c r="K1255" t="str">
        <f t="shared" si="78"/>
        <v>MDR</v>
      </c>
      <c r="L1255" t="str">
        <f t="shared" si="79"/>
        <v>ELC</v>
      </c>
    </row>
    <row r="1256" spans="1:12" x14ac:dyDescent="0.45">
      <c r="A1256" s="5" t="str">
        <f t="shared" si="76"/>
        <v>NCAP_FOMINMMDRELC2010</v>
      </c>
      <c r="B1256" t="s">
        <v>384</v>
      </c>
      <c r="C1256" t="s">
        <v>70</v>
      </c>
      <c r="D1256" t="s">
        <v>599</v>
      </c>
      <c r="E1256" t="s">
        <v>600</v>
      </c>
      <c r="F1256">
        <v>2010</v>
      </c>
      <c r="G1256" t="s">
        <v>511</v>
      </c>
      <c r="H1256" t="s">
        <v>387</v>
      </c>
      <c r="I1256" s="1">
        <v>3.7421444755</v>
      </c>
      <c r="J1256" t="str">
        <f t="shared" si="77"/>
        <v>INM</v>
      </c>
      <c r="K1256" t="str">
        <f t="shared" si="78"/>
        <v>MDR</v>
      </c>
      <c r="L1256" t="str">
        <f t="shared" si="79"/>
        <v>ELC</v>
      </c>
    </row>
    <row r="1257" spans="1:12" x14ac:dyDescent="0.45">
      <c r="A1257" s="5" t="str">
        <f t="shared" si="76"/>
        <v>NCAP_TLIFEINMMDRELC2010</v>
      </c>
      <c r="B1257" t="s">
        <v>384</v>
      </c>
      <c r="C1257" t="s">
        <v>71</v>
      </c>
      <c r="D1257" t="s">
        <v>599</v>
      </c>
      <c r="E1257" t="s">
        <v>600</v>
      </c>
      <c r="F1257">
        <v>2010</v>
      </c>
      <c r="G1257" t="s">
        <v>511</v>
      </c>
      <c r="H1257" t="s">
        <v>68</v>
      </c>
      <c r="I1257" s="1">
        <v>30</v>
      </c>
      <c r="J1257" t="str">
        <f t="shared" si="77"/>
        <v>INM</v>
      </c>
      <c r="K1257" t="str">
        <f t="shared" si="78"/>
        <v>MDR</v>
      </c>
      <c r="L1257" t="str">
        <f t="shared" si="79"/>
        <v>ELC</v>
      </c>
    </row>
    <row r="1258" spans="1:12" x14ac:dyDescent="0.45">
      <c r="A1258" s="5" t="str">
        <f t="shared" si="76"/>
        <v>INMMDRELC2010</v>
      </c>
      <c r="B1258" t="s">
        <v>384</v>
      </c>
      <c r="C1258" t="s">
        <v>388</v>
      </c>
      <c r="D1258" t="s">
        <v>599</v>
      </c>
      <c r="E1258" t="s">
        <v>600</v>
      </c>
      <c r="F1258">
        <v>2010</v>
      </c>
      <c r="G1258" t="s">
        <v>511</v>
      </c>
      <c r="H1258" t="s">
        <v>68</v>
      </c>
      <c r="I1258" s="1">
        <v>1</v>
      </c>
      <c r="J1258" t="str">
        <f t="shared" si="77"/>
        <v>INM</v>
      </c>
      <c r="K1258" t="str">
        <f t="shared" si="78"/>
        <v>MDR</v>
      </c>
      <c r="L1258" t="str">
        <f t="shared" si="79"/>
        <v>ELC</v>
      </c>
    </row>
    <row r="1259" spans="1:12" x14ac:dyDescent="0.45">
      <c r="A1259" s="5" t="str">
        <f t="shared" si="76"/>
        <v>INMMDRELC2011</v>
      </c>
      <c r="B1259" t="s">
        <v>384</v>
      </c>
      <c r="C1259" t="s">
        <v>388</v>
      </c>
      <c r="D1259" t="s">
        <v>599</v>
      </c>
      <c r="E1259" t="s">
        <v>600</v>
      </c>
      <c r="F1259">
        <v>2011</v>
      </c>
      <c r="G1259" t="s">
        <v>511</v>
      </c>
      <c r="H1259" t="s">
        <v>68</v>
      </c>
      <c r="I1259" s="1">
        <v>1</v>
      </c>
      <c r="J1259" t="str">
        <f t="shared" si="77"/>
        <v>INM</v>
      </c>
      <c r="K1259" t="str">
        <f t="shared" si="78"/>
        <v>MDR</v>
      </c>
      <c r="L1259" t="str">
        <f t="shared" si="79"/>
        <v>ELC</v>
      </c>
    </row>
    <row r="1260" spans="1:12" x14ac:dyDescent="0.45">
      <c r="A1260" s="5" t="str">
        <f t="shared" si="76"/>
        <v>INMMDRELC2015</v>
      </c>
      <c r="B1260" t="s">
        <v>384</v>
      </c>
      <c r="C1260" t="s">
        <v>388</v>
      </c>
      <c r="D1260" t="s">
        <v>599</v>
      </c>
      <c r="E1260" t="s">
        <v>600</v>
      </c>
      <c r="F1260">
        <v>2015</v>
      </c>
      <c r="G1260" t="s">
        <v>511</v>
      </c>
      <c r="H1260" t="s">
        <v>68</v>
      </c>
      <c r="I1260" s="1">
        <v>1</v>
      </c>
      <c r="J1260" t="str">
        <f t="shared" si="77"/>
        <v>INM</v>
      </c>
      <c r="K1260" t="str">
        <f t="shared" si="78"/>
        <v>MDR</v>
      </c>
      <c r="L1260" t="str">
        <f t="shared" si="79"/>
        <v>ELC</v>
      </c>
    </row>
    <row r="1261" spans="1:12" x14ac:dyDescent="0.45">
      <c r="A1261" s="5" t="str">
        <f t="shared" si="76"/>
        <v>INMMDRELC2020</v>
      </c>
      <c r="B1261" t="s">
        <v>384</v>
      </c>
      <c r="C1261" t="s">
        <v>388</v>
      </c>
      <c r="D1261" t="s">
        <v>599</v>
      </c>
      <c r="E1261" t="s">
        <v>600</v>
      </c>
      <c r="F1261">
        <v>2020</v>
      </c>
      <c r="G1261" t="s">
        <v>511</v>
      </c>
      <c r="H1261" t="s">
        <v>68</v>
      </c>
      <c r="I1261" s="1">
        <v>1.2112487276999999</v>
      </c>
      <c r="J1261" t="str">
        <f t="shared" si="77"/>
        <v>INM</v>
      </c>
      <c r="K1261" t="str">
        <f t="shared" si="78"/>
        <v>MDR</v>
      </c>
      <c r="L1261" t="str">
        <f t="shared" si="79"/>
        <v>ELC</v>
      </c>
    </row>
    <row r="1262" spans="1:12" x14ac:dyDescent="0.45">
      <c r="A1262" s="5" t="str">
        <f t="shared" si="76"/>
        <v>INMMDRELC2025</v>
      </c>
      <c r="B1262" t="s">
        <v>384</v>
      </c>
      <c r="C1262" t="s">
        <v>388</v>
      </c>
      <c r="D1262" t="s">
        <v>599</v>
      </c>
      <c r="E1262" t="s">
        <v>600</v>
      </c>
      <c r="F1262">
        <v>2025</v>
      </c>
      <c r="G1262" t="s">
        <v>511</v>
      </c>
      <c r="H1262" t="s">
        <v>68</v>
      </c>
      <c r="I1262" s="1">
        <v>1.1560112273000001</v>
      </c>
      <c r="J1262" t="str">
        <f t="shared" si="77"/>
        <v>INM</v>
      </c>
      <c r="K1262" t="str">
        <f t="shared" si="78"/>
        <v>MDR</v>
      </c>
      <c r="L1262" t="str">
        <f t="shared" si="79"/>
        <v>ELC</v>
      </c>
    </row>
    <row r="1263" spans="1:12" x14ac:dyDescent="0.45">
      <c r="A1263" s="5" t="str">
        <f t="shared" si="76"/>
        <v>INMMDRELC2030</v>
      </c>
      <c r="B1263" t="s">
        <v>384</v>
      </c>
      <c r="C1263" t="s">
        <v>388</v>
      </c>
      <c r="D1263" t="s">
        <v>599</v>
      </c>
      <c r="E1263" t="s">
        <v>600</v>
      </c>
      <c r="F1263">
        <v>2030</v>
      </c>
      <c r="G1263" t="s">
        <v>511</v>
      </c>
      <c r="H1263" t="s">
        <v>68</v>
      </c>
      <c r="I1263" s="1">
        <v>1.0800508733</v>
      </c>
      <c r="J1263" t="str">
        <f t="shared" si="77"/>
        <v>INM</v>
      </c>
      <c r="K1263" t="str">
        <f t="shared" si="78"/>
        <v>MDR</v>
      </c>
      <c r="L1263" t="str">
        <f t="shared" si="79"/>
        <v>ELC</v>
      </c>
    </row>
    <row r="1264" spans="1:12" x14ac:dyDescent="0.45">
      <c r="A1264" s="5" t="str">
        <f t="shared" si="76"/>
        <v>INMMDRELC2035</v>
      </c>
      <c r="B1264" t="s">
        <v>384</v>
      </c>
      <c r="C1264" t="s">
        <v>388</v>
      </c>
      <c r="D1264" t="s">
        <v>599</v>
      </c>
      <c r="E1264" t="s">
        <v>600</v>
      </c>
      <c r="F1264">
        <v>2035</v>
      </c>
      <c r="G1264" t="s">
        <v>511</v>
      </c>
      <c r="H1264" t="s">
        <v>68</v>
      </c>
      <c r="I1264" s="1">
        <v>0.93974170099999998</v>
      </c>
      <c r="J1264" t="str">
        <f t="shared" si="77"/>
        <v>INM</v>
      </c>
      <c r="K1264" t="str">
        <f t="shared" si="78"/>
        <v>MDR</v>
      </c>
      <c r="L1264" t="str">
        <f t="shared" si="79"/>
        <v>ELC</v>
      </c>
    </row>
    <row r="1265" spans="1:12" x14ac:dyDescent="0.45">
      <c r="A1265" s="5" t="str">
        <f t="shared" si="76"/>
        <v>INMMDRELC2040</v>
      </c>
      <c r="B1265" t="s">
        <v>384</v>
      </c>
      <c r="C1265" t="s">
        <v>388</v>
      </c>
      <c r="D1265" t="s">
        <v>599</v>
      </c>
      <c r="E1265" t="s">
        <v>600</v>
      </c>
      <c r="F1265">
        <v>2040</v>
      </c>
      <c r="G1265" t="s">
        <v>511</v>
      </c>
      <c r="H1265" t="s">
        <v>68</v>
      </c>
      <c r="I1265" s="1">
        <v>0.92310028079999995</v>
      </c>
      <c r="J1265" t="str">
        <f t="shared" si="77"/>
        <v>INM</v>
      </c>
      <c r="K1265" t="str">
        <f t="shared" si="78"/>
        <v>MDR</v>
      </c>
      <c r="L1265" t="str">
        <f t="shared" si="79"/>
        <v>ELC</v>
      </c>
    </row>
    <row r="1266" spans="1:12" x14ac:dyDescent="0.45">
      <c r="A1266" s="5" t="str">
        <f t="shared" si="76"/>
        <v>INMMDRELC2045</v>
      </c>
      <c r="B1266" t="s">
        <v>384</v>
      </c>
      <c r="C1266" t="s">
        <v>388</v>
      </c>
      <c r="D1266" t="s">
        <v>599</v>
      </c>
      <c r="E1266" t="s">
        <v>600</v>
      </c>
      <c r="F1266">
        <v>2045</v>
      </c>
      <c r="G1266" t="s">
        <v>511</v>
      </c>
      <c r="H1266" t="s">
        <v>68</v>
      </c>
      <c r="I1266" s="1">
        <v>0.89658459349999997</v>
      </c>
      <c r="J1266" t="str">
        <f t="shared" si="77"/>
        <v>INM</v>
      </c>
      <c r="K1266" t="str">
        <f t="shared" si="78"/>
        <v>MDR</v>
      </c>
      <c r="L1266" t="str">
        <f t="shared" si="79"/>
        <v>ELC</v>
      </c>
    </row>
    <row r="1267" spans="1:12" x14ac:dyDescent="0.45">
      <c r="A1267" s="5" t="str">
        <f t="shared" si="76"/>
        <v>INMMDRELC2050</v>
      </c>
      <c r="B1267" t="s">
        <v>384</v>
      </c>
      <c r="C1267" t="s">
        <v>388</v>
      </c>
      <c r="D1267" t="s">
        <v>599</v>
      </c>
      <c r="E1267" t="s">
        <v>600</v>
      </c>
      <c r="F1267">
        <v>2050</v>
      </c>
      <c r="G1267" t="s">
        <v>511</v>
      </c>
      <c r="H1267" t="s">
        <v>68</v>
      </c>
      <c r="I1267" s="1">
        <v>0.87602143160000001</v>
      </c>
      <c r="J1267" t="str">
        <f t="shared" si="77"/>
        <v>INM</v>
      </c>
      <c r="K1267" t="str">
        <f t="shared" si="78"/>
        <v>MDR</v>
      </c>
      <c r="L1267" t="str">
        <f t="shared" si="79"/>
        <v>ELC</v>
      </c>
    </row>
    <row r="1268" spans="1:12" x14ac:dyDescent="0.45">
      <c r="A1268" s="5" t="str">
        <f t="shared" si="76"/>
        <v>INMMDRELC2055</v>
      </c>
      <c r="B1268" t="s">
        <v>384</v>
      </c>
      <c r="C1268" t="s">
        <v>388</v>
      </c>
      <c r="D1268" t="s">
        <v>599</v>
      </c>
      <c r="E1268" t="s">
        <v>600</v>
      </c>
      <c r="F1268">
        <v>2055</v>
      </c>
      <c r="G1268" t="s">
        <v>511</v>
      </c>
      <c r="H1268" t="s">
        <v>68</v>
      </c>
      <c r="I1268" s="1">
        <v>0.85336828840000001</v>
      </c>
      <c r="J1268" t="str">
        <f t="shared" si="77"/>
        <v>INM</v>
      </c>
      <c r="K1268" t="str">
        <f t="shared" si="78"/>
        <v>MDR</v>
      </c>
      <c r="L1268" t="str">
        <f t="shared" si="79"/>
        <v>ELC</v>
      </c>
    </row>
    <row r="1269" spans="1:12" x14ac:dyDescent="0.45">
      <c r="A1269" s="5" t="str">
        <f t="shared" si="76"/>
        <v>ACT_COSTINFSTMNGA2010</v>
      </c>
      <c r="B1269" t="s">
        <v>384</v>
      </c>
      <c r="C1269" t="s">
        <v>67</v>
      </c>
      <c r="D1269" t="s">
        <v>601</v>
      </c>
      <c r="E1269" t="s">
        <v>420</v>
      </c>
      <c r="F1269">
        <v>2010</v>
      </c>
      <c r="G1269" t="s">
        <v>58</v>
      </c>
      <c r="H1269" t="s">
        <v>387</v>
      </c>
      <c r="I1269" s="1">
        <v>9.8292089900000004E-2</v>
      </c>
      <c r="J1269" t="str">
        <f t="shared" si="77"/>
        <v>INF</v>
      </c>
      <c r="K1269" t="str">
        <f t="shared" si="78"/>
        <v>STM</v>
      </c>
      <c r="L1269" t="str">
        <f t="shared" si="79"/>
        <v>NGA</v>
      </c>
    </row>
    <row r="1270" spans="1:12" x14ac:dyDescent="0.45">
      <c r="A1270" s="5" t="str">
        <f t="shared" si="76"/>
        <v>ACT_COSTINFSTMNGA2015</v>
      </c>
      <c r="B1270" t="s">
        <v>384</v>
      </c>
      <c r="C1270" t="s">
        <v>67</v>
      </c>
      <c r="D1270" t="s">
        <v>601</v>
      </c>
      <c r="E1270" t="s">
        <v>420</v>
      </c>
      <c r="F1270">
        <v>2015</v>
      </c>
      <c r="G1270" t="s">
        <v>58</v>
      </c>
      <c r="H1270" t="s">
        <v>387</v>
      </c>
      <c r="I1270" s="1">
        <v>9.8292089900000004E-2</v>
      </c>
      <c r="J1270" t="str">
        <f t="shared" si="77"/>
        <v>INF</v>
      </c>
      <c r="K1270" t="str">
        <f t="shared" si="78"/>
        <v>STM</v>
      </c>
      <c r="L1270" t="str">
        <f t="shared" si="79"/>
        <v>NGA</v>
      </c>
    </row>
    <row r="1271" spans="1:12" x14ac:dyDescent="0.45">
      <c r="A1271" s="5" t="str">
        <f t="shared" si="76"/>
        <v>ACT_COSTINFSTMNGA2055</v>
      </c>
      <c r="B1271" t="s">
        <v>384</v>
      </c>
      <c r="C1271" t="s">
        <v>67</v>
      </c>
      <c r="D1271" t="s">
        <v>601</v>
      </c>
      <c r="E1271" t="s">
        <v>420</v>
      </c>
      <c r="F1271">
        <v>2055</v>
      </c>
      <c r="G1271" t="s">
        <v>58</v>
      </c>
      <c r="H1271" t="s">
        <v>387</v>
      </c>
      <c r="I1271" s="1">
        <v>9.8292089900000004E-2</v>
      </c>
      <c r="J1271" t="str">
        <f t="shared" si="77"/>
        <v>INF</v>
      </c>
      <c r="K1271" t="str">
        <f t="shared" si="78"/>
        <v>STM</v>
      </c>
      <c r="L1271" t="str">
        <f t="shared" si="79"/>
        <v>NGA</v>
      </c>
    </row>
    <row r="1272" spans="1:12" x14ac:dyDescent="0.45">
      <c r="A1272" s="5" t="str">
        <f t="shared" si="76"/>
        <v>NCAP_COSTINFSTMNGA2010</v>
      </c>
      <c r="B1272" t="s">
        <v>384</v>
      </c>
      <c r="C1272" t="s">
        <v>69</v>
      </c>
      <c r="D1272" t="s">
        <v>601</v>
      </c>
      <c r="E1272" t="s">
        <v>420</v>
      </c>
      <c r="F1272">
        <v>2010</v>
      </c>
      <c r="G1272" t="s">
        <v>58</v>
      </c>
      <c r="H1272" t="s">
        <v>387</v>
      </c>
      <c r="I1272" s="1">
        <v>3.4417673447000001</v>
      </c>
      <c r="J1272" t="str">
        <f t="shared" si="77"/>
        <v>INF</v>
      </c>
      <c r="K1272" t="str">
        <f t="shared" si="78"/>
        <v>STM</v>
      </c>
      <c r="L1272" t="str">
        <f t="shared" si="79"/>
        <v>NGA</v>
      </c>
    </row>
    <row r="1273" spans="1:12" x14ac:dyDescent="0.45">
      <c r="A1273" s="5" t="str">
        <f t="shared" si="76"/>
        <v>NCAP_FOMINFSTMNGA2010</v>
      </c>
      <c r="B1273" t="s">
        <v>384</v>
      </c>
      <c r="C1273" t="s">
        <v>70</v>
      </c>
      <c r="D1273" t="s">
        <v>601</v>
      </c>
      <c r="E1273" t="s">
        <v>420</v>
      </c>
      <c r="F1273">
        <v>2010</v>
      </c>
      <c r="G1273" t="s">
        <v>58</v>
      </c>
      <c r="H1273" t="s">
        <v>387</v>
      </c>
      <c r="I1273" s="1">
        <v>0.58846372889999998</v>
      </c>
      <c r="J1273" t="str">
        <f t="shared" si="77"/>
        <v>INF</v>
      </c>
      <c r="K1273" t="str">
        <f t="shared" si="78"/>
        <v>STM</v>
      </c>
      <c r="L1273" t="str">
        <f t="shared" si="79"/>
        <v>NGA</v>
      </c>
    </row>
    <row r="1274" spans="1:12" x14ac:dyDescent="0.45">
      <c r="A1274" s="5" t="str">
        <f t="shared" si="76"/>
        <v>NCAP_TLIFEINFSTMNGA2010</v>
      </c>
      <c r="B1274" t="s">
        <v>384</v>
      </c>
      <c r="C1274" t="s">
        <v>71</v>
      </c>
      <c r="D1274" t="s">
        <v>601</v>
      </c>
      <c r="E1274" t="s">
        <v>420</v>
      </c>
      <c r="F1274">
        <v>2010</v>
      </c>
      <c r="G1274" t="s">
        <v>58</v>
      </c>
      <c r="H1274" t="s">
        <v>68</v>
      </c>
      <c r="I1274" s="1">
        <v>50</v>
      </c>
      <c r="J1274" t="str">
        <f t="shared" si="77"/>
        <v>INF</v>
      </c>
      <c r="K1274" t="str">
        <f t="shared" si="78"/>
        <v>STM</v>
      </c>
      <c r="L1274" t="str">
        <f t="shared" si="79"/>
        <v>NGA</v>
      </c>
    </row>
    <row r="1275" spans="1:12" x14ac:dyDescent="0.45">
      <c r="A1275" s="5" t="str">
        <f t="shared" si="76"/>
        <v>INFSTMNGA2010</v>
      </c>
      <c r="B1275" t="s">
        <v>384</v>
      </c>
      <c r="C1275" t="s">
        <v>388</v>
      </c>
      <c r="D1275" t="s">
        <v>601</v>
      </c>
      <c r="E1275" t="s">
        <v>420</v>
      </c>
      <c r="F1275">
        <v>2010</v>
      </c>
      <c r="G1275" t="s">
        <v>58</v>
      </c>
      <c r="H1275" t="s">
        <v>68</v>
      </c>
      <c r="I1275" s="1">
        <v>1.2578616352000001</v>
      </c>
      <c r="J1275" t="str">
        <f t="shared" si="77"/>
        <v>INF</v>
      </c>
      <c r="K1275" t="str">
        <f t="shared" si="78"/>
        <v>STM</v>
      </c>
      <c r="L1275" t="str">
        <f t="shared" si="79"/>
        <v>NGA</v>
      </c>
    </row>
    <row r="1276" spans="1:12" x14ac:dyDescent="0.45">
      <c r="A1276" s="5" t="str">
        <f t="shared" si="76"/>
        <v>ACT_COSTIFPOTHBIO2010</v>
      </c>
      <c r="B1276" t="s">
        <v>384</v>
      </c>
      <c r="C1276" t="s">
        <v>67</v>
      </c>
      <c r="D1276" t="s">
        <v>602</v>
      </c>
      <c r="E1276" t="s">
        <v>399</v>
      </c>
      <c r="F1276">
        <v>2010</v>
      </c>
      <c r="G1276" t="s">
        <v>55</v>
      </c>
      <c r="H1276" t="s">
        <v>387</v>
      </c>
      <c r="I1276" s="1">
        <v>1.62184496E-2</v>
      </c>
      <c r="J1276" t="str">
        <f t="shared" si="77"/>
        <v>IFP</v>
      </c>
      <c r="K1276" t="str">
        <f t="shared" si="78"/>
        <v>OTH</v>
      </c>
      <c r="L1276" t="str">
        <f t="shared" si="79"/>
        <v>BIO</v>
      </c>
    </row>
    <row r="1277" spans="1:12" x14ac:dyDescent="0.45">
      <c r="A1277" s="5" t="str">
        <f t="shared" si="76"/>
        <v>ACT_COSTIFPOTHBIO2015</v>
      </c>
      <c r="B1277" t="s">
        <v>384</v>
      </c>
      <c r="C1277" t="s">
        <v>67</v>
      </c>
      <c r="D1277" t="s">
        <v>602</v>
      </c>
      <c r="E1277" t="s">
        <v>399</v>
      </c>
      <c r="F1277">
        <v>2015</v>
      </c>
      <c r="G1277" t="s">
        <v>55</v>
      </c>
      <c r="H1277" t="s">
        <v>387</v>
      </c>
      <c r="I1277" s="1">
        <v>1.62184496E-2</v>
      </c>
      <c r="J1277" t="str">
        <f t="shared" si="77"/>
        <v>IFP</v>
      </c>
      <c r="K1277" t="str">
        <f t="shared" si="78"/>
        <v>OTH</v>
      </c>
      <c r="L1277" t="str">
        <f t="shared" si="79"/>
        <v>BIO</v>
      </c>
    </row>
    <row r="1278" spans="1:12" x14ac:dyDescent="0.45">
      <c r="A1278" s="5" t="str">
        <f t="shared" si="76"/>
        <v>ACT_COSTIFPOTHBIO2055</v>
      </c>
      <c r="B1278" t="s">
        <v>384</v>
      </c>
      <c r="C1278" t="s">
        <v>67</v>
      </c>
      <c r="D1278" t="s">
        <v>602</v>
      </c>
      <c r="E1278" t="s">
        <v>399</v>
      </c>
      <c r="F1278">
        <v>2055</v>
      </c>
      <c r="G1278" t="s">
        <v>55</v>
      </c>
      <c r="H1278" t="s">
        <v>387</v>
      </c>
      <c r="I1278" s="1">
        <v>1.62184496E-2</v>
      </c>
      <c r="J1278" t="str">
        <f t="shared" si="77"/>
        <v>IFP</v>
      </c>
      <c r="K1278" t="str">
        <f t="shared" si="78"/>
        <v>OTH</v>
      </c>
      <c r="L1278" t="str">
        <f t="shared" si="79"/>
        <v>BIO</v>
      </c>
    </row>
    <row r="1279" spans="1:12" x14ac:dyDescent="0.45">
      <c r="A1279" s="5" t="str">
        <f t="shared" si="76"/>
        <v>NCAP_TLIFEIFPOTHBIO2010</v>
      </c>
      <c r="B1279" t="s">
        <v>384</v>
      </c>
      <c r="C1279" t="s">
        <v>71</v>
      </c>
      <c r="D1279" t="s">
        <v>602</v>
      </c>
      <c r="E1279" t="s">
        <v>399</v>
      </c>
      <c r="F1279">
        <v>2010</v>
      </c>
      <c r="G1279" t="s">
        <v>55</v>
      </c>
      <c r="H1279" t="s">
        <v>68</v>
      </c>
      <c r="I1279" s="1">
        <v>50</v>
      </c>
      <c r="J1279" t="str">
        <f t="shared" si="77"/>
        <v>IFP</v>
      </c>
      <c r="K1279" t="str">
        <f t="shared" si="78"/>
        <v>OTH</v>
      </c>
      <c r="L1279" t="str">
        <f t="shared" si="79"/>
        <v>BIO</v>
      </c>
    </row>
    <row r="1280" spans="1:12" x14ac:dyDescent="0.45">
      <c r="A1280" s="5" t="str">
        <f t="shared" si="76"/>
        <v>IFPOTHBIO2010</v>
      </c>
      <c r="B1280" t="s">
        <v>384</v>
      </c>
      <c r="C1280" t="s">
        <v>388</v>
      </c>
      <c r="D1280" t="s">
        <v>602</v>
      </c>
      <c r="E1280" t="s">
        <v>399</v>
      </c>
      <c r="F1280">
        <v>2010</v>
      </c>
      <c r="G1280" t="s">
        <v>55</v>
      </c>
      <c r="H1280" t="s">
        <v>68</v>
      </c>
      <c r="I1280" s="1">
        <v>1.4118311450000001</v>
      </c>
      <c r="J1280" t="str">
        <f t="shared" si="77"/>
        <v>IFP</v>
      </c>
      <c r="K1280" t="str">
        <f t="shared" si="78"/>
        <v>OTH</v>
      </c>
      <c r="L1280" t="str">
        <f t="shared" si="79"/>
        <v>BIO</v>
      </c>
    </row>
    <row r="1281" spans="1:12" x14ac:dyDescent="0.45">
      <c r="A1281" s="5" t="str">
        <f t="shared" si="76"/>
        <v>ACT_COSTICHSTMOIL2010</v>
      </c>
      <c r="B1281" t="s">
        <v>384</v>
      </c>
      <c r="C1281" t="s">
        <v>67</v>
      </c>
      <c r="D1281" t="s">
        <v>603</v>
      </c>
      <c r="E1281" t="s">
        <v>403</v>
      </c>
      <c r="F1281">
        <v>2010</v>
      </c>
      <c r="G1281" t="s">
        <v>395</v>
      </c>
      <c r="H1281" t="s">
        <v>387</v>
      </c>
      <c r="I1281" s="1">
        <v>0</v>
      </c>
      <c r="J1281" t="str">
        <f t="shared" si="77"/>
        <v>ICH</v>
      </c>
      <c r="K1281" t="str">
        <f t="shared" si="78"/>
        <v>STM</v>
      </c>
      <c r="L1281" t="str">
        <f t="shared" si="79"/>
        <v>OIL</v>
      </c>
    </row>
    <row r="1282" spans="1:12" x14ac:dyDescent="0.45">
      <c r="A1282" s="5" t="str">
        <f t="shared" si="76"/>
        <v>ACT_COSTICHSTMOIL2015</v>
      </c>
      <c r="B1282" t="s">
        <v>384</v>
      </c>
      <c r="C1282" t="s">
        <v>67</v>
      </c>
      <c r="D1282" t="s">
        <v>603</v>
      </c>
      <c r="E1282" t="s">
        <v>403</v>
      </c>
      <c r="F1282">
        <v>2015</v>
      </c>
      <c r="G1282" t="s">
        <v>395</v>
      </c>
      <c r="H1282" t="s">
        <v>387</v>
      </c>
      <c r="I1282" s="1">
        <v>0</v>
      </c>
      <c r="J1282" t="str">
        <f t="shared" si="77"/>
        <v>ICH</v>
      </c>
      <c r="K1282" t="str">
        <f t="shared" si="78"/>
        <v>STM</v>
      </c>
      <c r="L1282" t="str">
        <f t="shared" si="79"/>
        <v>OIL</v>
      </c>
    </row>
    <row r="1283" spans="1:12" x14ac:dyDescent="0.45">
      <c r="A1283" s="5" t="str">
        <f t="shared" ref="A1283:A1346" si="80">IF(C1283="VDA_FLOP","",C1283)&amp;J1283&amp;K1283&amp;L1283&amp;F1283</f>
        <v>ACT_COSTICHSTMOIL2055</v>
      </c>
      <c r="B1283" t="s">
        <v>384</v>
      </c>
      <c r="C1283" t="s">
        <v>67</v>
      </c>
      <c r="D1283" t="s">
        <v>603</v>
      </c>
      <c r="E1283" t="s">
        <v>403</v>
      </c>
      <c r="F1283">
        <v>2055</v>
      </c>
      <c r="G1283" t="s">
        <v>395</v>
      </c>
      <c r="H1283" t="s">
        <v>387</v>
      </c>
      <c r="I1283" s="1">
        <v>0</v>
      </c>
      <c r="J1283" t="str">
        <f t="shared" ref="J1283:J1346" si="81">VLOOKUP(LEFT(E1283,3),$U$2:$V$9,2,FALSE)</f>
        <v>ICH</v>
      </c>
      <c r="K1283" t="str">
        <f t="shared" ref="K1283:K1346" si="82">VLOOKUP(RIGHT(E1283,3),$R$2:$S$9,2,FALSE)</f>
        <v>STM</v>
      </c>
      <c r="L1283" t="str">
        <f t="shared" ref="L1283:L1346" si="83">IFERROR(VLOOKUP(G1283,$O$2:$P$34,2,FALSE),"")</f>
        <v>OIL</v>
      </c>
    </row>
    <row r="1284" spans="1:12" x14ac:dyDescent="0.45">
      <c r="A1284" s="5" t="str">
        <f t="shared" si="80"/>
        <v>NCAP_COSTICHSTMOIL2010</v>
      </c>
      <c r="B1284" t="s">
        <v>384</v>
      </c>
      <c r="C1284" t="s">
        <v>69</v>
      </c>
      <c r="D1284" t="s">
        <v>603</v>
      </c>
      <c r="E1284" t="s">
        <v>403</v>
      </c>
      <c r="F1284">
        <v>2010</v>
      </c>
      <c r="G1284" t="s">
        <v>395</v>
      </c>
      <c r="H1284" t="s">
        <v>387</v>
      </c>
      <c r="I1284" s="1">
        <v>3.6066050195999999</v>
      </c>
      <c r="J1284" t="str">
        <f t="shared" si="81"/>
        <v>ICH</v>
      </c>
      <c r="K1284" t="str">
        <f t="shared" si="82"/>
        <v>STM</v>
      </c>
      <c r="L1284" t="str">
        <f t="shared" si="83"/>
        <v>OIL</v>
      </c>
    </row>
    <row r="1285" spans="1:12" x14ac:dyDescent="0.45">
      <c r="A1285" s="5" t="str">
        <f t="shared" si="80"/>
        <v>NCAP_FOMICHSTMOIL2010</v>
      </c>
      <c r="B1285" t="s">
        <v>384</v>
      </c>
      <c r="C1285" t="s">
        <v>70</v>
      </c>
      <c r="D1285" t="s">
        <v>603</v>
      </c>
      <c r="E1285" t="s">
        <v>403</v>
      </c>
      <c r="F1285">
        <v>2010</v>
      </c>
      <c r="G1285" t="s">
        <v>395</v>
      </c>
      <c r="H1285" t="s">
        <v>387</v>
      </c>
      <c r="I1285" s="1">
        <v>0.65031000000000005</v>
      </c>
      <c r="J1285" t="str">
        <f t="shared" si="81"/>
        <v>ICH</v>
      </c>
      <c r="K1285" t="str">
        <f t="shared" si="82"/>
        <v>STM</v>
      </c>
      <c r="L1285" t="str">
        <f t="shared" si="83"/>
        <v>OIL</v>
      </c>
    </row>
    <row r="1286" spans="1:12" x14ac:dyDescent="0.45">
      <c r="A1286" s="5" t="str">
        <f t="shared" si="80"/>
        <v>NCAP_TLIFEICHSTMOIL2010</v>
      </c>
      <c r="B1286" t="s">
        <v>384</v>
      </c>
      <c r="C1286" t="s">
        <v>71</v>
      </c>
      <c r="D1286" t="s">
        <v>603</v>
      </c>
      <c r="E1286" t="s">
        <v>403</v>
      </c>
      <c r="F1286">
        <v>2010</v>
      </c>
      <c r="G1286" t="s">
        <v>395</v>
      </c>
      <c r="H1286" t="s">
        <v>68</v>
      </c>
      <c r="I1286" s="1">
        <v>50</v>
      </c>
      <c r="J1286" t="str">
        <f t="shared" si="81"/>
        <v>ICH</v>
      </c>
      <c r="K1286" t="str">
        <f t="shared" si="82"/>
        <v>STM</v>
      </c>
      <c r="L1286" t="str">
        <f t="shared" si="83"/>
        <v>OIL</v>
      </c>
    </row>
    <row r="1287" spans="1:12" x14ac:dyDescent="0.45">
      <c r="A1287" s="5" t="str">
        <f t="shared" si="80"/>
        <v>ICHSTMOIL2010</v>
      </c>
      <c r="B1287" t="s">
        <v>384</v>
      </c>
      <c r="C1287" t="s">
        <v>388</v>
      </c>
      <c r="D1287" t="s">
        <v>603</v>
      </c>
      <c r="E1287" t="s">
        <v>403</v>
      </c>
      <c r="F1287">
        <v>2010</v>
      </c>
      <c r="G1287" t="s">
        <v>395</v>
      </c>
      <c r="H1287" t="s">
        <v>68</v>
      </c>
      <c r="I1287" s="1">
        <v>1.6420361247999999</v>
      </c>
      <c r="J1287" t="str">
        <f t="shared" si="81"/>
        <v>ICH</v>
      </c>
      <c r="K1287" t="str">
        <f t="shared" si="82"/>
        <v>STM</v>
      </c>
      <c r="L1287" t="str">
        <f t="shared" si="83"/>
        <v>OIL</v>
      </c>
    </row>
    <row r="1288" spans="1:12" x14ac:dyDescent="0.45">
      <c r="A1288" s="5" t="str">
        <f t="shared" si="80"/>
        <v>ACT_COSTIFPOTHBIO2010</v>
      </c>
      <c r="B1288" t="s">
        <v>384</v>
      </c>
      <c r="C1288" t="s">
        <v>67</v>
      </c>
      <c r="D1288" t="s">
        <v>604</v>
      </c>
      <c r="E1288" t="s">
        <v>399</v>
      </c>
      <c r="F1288">
        <v>2010</v>
      </c>
      <c r="G1288" t="s">
        <v>55</v>
      </c>
      <c r="H1288" t="s">
        <v>387</v>
      </c>
      <c r="I1288" s="1">
        <v>1.8987777E-3</v>
      </c>
      <c r="J1288" t="str">
        <f t="shared" si="81"/>
        <v>IFP</v>
      </c>
      <c r="K1288" t="str">
        <f t="shared" si="82"/>
        <v>OTH</v>
      </c>
      <c r="L1288" t="str">
        <f t="shared" si="83"/>
        <v>BIO</v>
      </c>
    </row>
    <row r="1289" spans="1:12" x14ac:dyDescent="0.45">
      <c r="A1289" s="5" t="str">
        <f t="shared" si="80"/>
        <v>ACT_COSTIFPOTHBIO2015</v>
      </c>
      <c r="B1289" t="s">
        <v>384</v>
      </c>
      <c r="C1289" t="s">
        <v>67</v>
      </c>
      <c r="D1289" t="s">
        <v>604</v>
      </c>
      <c r="E1289" t="s">
        <v>399</v>
      </c>
      <c r="F1289">
        <v>2015</v>
      </c>
      <c r="G1289" t="s">
        <v>55</v>
      </c>
      <c r="H1289" t="s">
        <v>387</v>
      </c>
      <c r="I1289" s="1">
        <v>1.8987777E-3</v>
      </c>
      <c r="J1289" t="str">
        <f t="shared" si="81"/>
        <v>IFP</v>
      </c>
      <c r="K1289" t="str">
        <f t="shared" si="82"/>
        <v>OTH</v>
      </c>
      <c r="L1289" t="str">
        <f t="shared" si="83"/>
        <v>BIO</v>
      </c>
    </row>
    <row r="1290" spans="1:12" x14ac:dyDescent="0.45">
      <c r="A1290" s="5" t="str">
        <f t="shared" si="80"/>
        <v>ACT_COSTIFPOTHBIO2055</v>
      </c>
      <c r="B1290" t="s">
        <v>384</v>
      </c>
      <c r="C1290" t="s">
        <v>67</v>
      </c>
      <c r="D1290" t="s">
        <v>604</v>
      </c>
      <c r="E1290" t="s">
        <v>399</v>
      </c>
      <c r="F1290">
        <v>2055</v>
      </c>
      <c r="G1290" t="s">
        <v>55</v>
      </c>
      <c r="H1290" t="s">
        <v>387</v>
      </c>
      <c r="I1290" s="1">
        <v>1.8987777E-3</v>
      </c>
      <c r="J1290" t="str">
        <f t="shared" si="81"/>
        <v>IFP</v>
      </c>
      <c r="K1290" t="str">
        <f t="shared" si="82"/>
        <v>OTH</v>
      </c>
      <c r="L1290" t="str">
        <f t="shared" si="83"/>
        <v>BIO</v>
      </c>
    </row>
    <row r="1291" spans="1:12" x14ac:dyDescent="0.45">
      <c r="A1291" s="5" t="str">
        <f t="shared" si="80"/>
        <v>NCAP_TLIFEIFPOTHBIO2010</v>
      </c>
      <c r="B1291" t="s">
        <v>384</v>
      </c>
      <c r="C1291" t="s">
        <v>71</v>
      </c>
      <c r="D1291" t="s">
        <v>604</v>
      </c>
      <c r="E1291" t="s">
        <v>399</v>
      </c>
      <c r="F1291">
        <v>2010</v>
      </c>
      <c r="G1291" t="s">
        <v>55</v>
      </c>
      <c r="H1291" t="s">
        <v>68</v>
      </c>
      <c r="I1291" s="1">
        <v>50</v>
      </c>
      <c r="J1291" t="str">
        <f t="shared" si="81"/>
        <v>IFP</v>
      </c>
      <c r="K1291" t="str">
        <f t="shared" si="82"/>
        <v>OTH</v>
      </c>
      <c r="L1291" t="str">
        <f t="shared" si="83"/>
        <v>BIO</v>
      </c>
    </row>
    <row r="1292" spans="1:12" x14ac:dyDescent="0.45">
      <c r="A1292" s="5" t="str">
        <f t="shared" si="80"/>
        <v>IFPOTHBIO2010</v>
      </c>
      <c r="B1292" t="s">
        <v>384</v>
      </c>
      <c r="C1292" t="s">
        <v>388</v>
      </c>
      <c r="D1292" t="s">
        <v>604</v>
      </c>
      <c r="E1292" t="s">
        <v>399</v>
      </c>
      <c r="F1292">
        <v>2010</v>
      </c>
      <c r="G1292" t="s">
        <v>55</v>
      </c>
      <c r="H1292" t="s">
        <v>68</v>
      </c>
      <c r="I1292" s="1">
        <v>1.3259082471000001</v>
      </c>
      <c r="J1292" t="str">
        <f t="shared" si="81"/>
        <v>IFP</v>
      </c>
      <c r="K1292" t="str">
        <f t="shared" si="82"/>
        <v>OTH</v>
      </c>
      <c r="L1292" t="str">
        <f t="shared" si="83"/>
        <v>BIO</v>
      </c>
    </row>
    <row r="1293" spans="1:12" x14ac:dyDescent="0.45">
      <c r="A1293" s="5" t="str">
        <f t="shared" si="80"/>
        <v>NCAP_TLIFEIOIOTHN/A2010</v>
      </c>
      <c r="B1293" t="s">
        <v>384</v>
      </c>
      <c r="C1293" t="s">
        <v>71</v>
      </c>
      <c r="D1293" t="s">
        <v>605</v>
      </c>
      <c r="E1293" t="s">
        <v>438</v>
      </c>
      <c r="F1293">
        <v>2010</v>
      </c>
      <c r="G1293" t="s">
        <v>61</v>
      </c>
      <c r="H1293" t="s">
        <v>68</v>
      </c>
      <c r="I1293" s="1">
        <v>30</v>
      </c>
      <c r="J1293" t="str">
        <f t="shared" si="81"/>
        <v>IOI</v>
      </c>
      <c r="K1293" t="str">
        <f t="shared" si="82"/>
        <v>OTH</v>
      </c>
      <c r="L1293" t="str">
        <f t="shared" si="83"/>
        <v>N/A</v>
      </c>
    </row>
    <row r="1294" spans="1:12" x14ac:dyDescent="0.45">
      <c r="A1294" s="5" t="str">
        <f t="shared" si="80"/>
        <v>IOIOTHN/A2010</v>
      </c>
      <c r="B1294" t="s">
        <v>384</v>
      </c>
      <c r="C1294" t="s">
        <v>388</v>
      </c>
      <c r="D1294" t="s">
        <v>605</v>
      </c>
      <c r="E1294" t="s">
        <v>438</v>
      </c>
      <c r="F1294">
        <v>2010</v>
      </c>
      <c r="G1294" t="s">
        <v>61</v>
      </c>
      <c r="H1294" t="s">
        <v>68</v>
      </c>
      <c r="I1294" s="1">
        <v>1</v>
      </c>
      <c r="J1294" t="str">
        <f t="shared" si="81"/>
        <v>IOI</v>
      </c>
      <c r="K1294" t="str">
        <f t="shared" si="82"/>
        <v>OTH</v>
      </c>
      <c r="L1294" t="str">
        <f t="shared" si="83"/>
        <v>N/A</v>
      </c>
    </row>
    <row r="1295" spans="1:12" x14ac:dyDescent="0.45">
      <c r="A1295" s="5" t="str">
        <f t="shared" si="80"/>
        <v>IOIOTHN/A2011</v>
      </c>
      <c r="B1295" t="s">
        <v>384</v>
      </c>
      <c r="C1295" t="s">
        <v>388</v>
      </c>
      <c r="D1295" t="s">
        <v>605</v>
      </c>
      <c r="E1295" t="s">
        <v>438</v>
      </c>
      <c r="F1295">
        <v>2011</v>
      </c>
      <c r="G1295" t="s">
        <v>61</v>
      </c>
      <c r="H1295" t="s">
        <v>68</v>
      </c>
      <c r="I1295" s="1">
        <v>1</v>
      </c>
      <c r="J1295" t="str">
        <f t="shared" si="81"/>
        <v>IOI</v>
      </c>
      <c r="K1295" t="str">
        <f t="shared" si="82"/>
        <v>OTH</v>
      </c>
      <c r="L1295" t="str">
        <f t="shared" si="83"/>
        <v>N/A</v>
      </c>
    </row>
    <row r="1296" spans="1:12" x14ac:dyDescent="0.45">
      <c r="A1296" s="5" t="str">
        <f t="shared" si="80"/>
        <v>IOIOTHN/A2015</v>
      </c>
      <c r="B1296" t="s">
        <v>384</v>
      </c>
      <c r="C1296" t="s">
        <v>388</v>
      </c>
      <c r="D1296" t="s">
        <v>605</v>
      </c>
      <c r="E1296" t="s">
        <v>438</v>
      </c>
      <c r="F1296">
        <v>2015</v>
      </c>
      <c r="G1296" t="s">
        <v>61</v>
      </c>
      <c r="H1296" t="s">
        <v>68</v>
      </c>
      <c r="I1296" s="1">
        <v>1</v>
      </c>
      <c r="J1296" t="str">
        <f t="shared" si="81"/>
        <v>IOI</v>
      </c>
      <c r="K1296" t="str">
        <f t="shared" si="82"/>
        <v>OTH</v>
      </c>
      <c r="L1296" t="str">
        <f t="shared" si="83"/>
        <v>N/A</v>
      </c>
    </row>
    <row r="1297" spans="1:12" x14ac:dyDescent="0.45">
      <c r="A1297" s="5" t="str">
        <f t="shared" si="80"/>
        <v>IOIOTHN/A2020</v>
      </c>
      <c r="B1297" t="s">
        <v>384</v>
      </c>
      <c r="C1297" t="s">
        <v>388</v>
      </c>
      <c r="D1297" t="s">
        <v>605</v>
      </c>
      <c r="E1297" t="s">
        <v>438</v>
      </c>
      <c r="F1297">
        <v>2020</v>
      </c>
      <c r="G1297" t="s">
        <v>61</v>
      </c>
      <c r="H1297" t="s">
        <v>68</v>
      </c>
      <c r="I1297" s="1">
        <v>0.96893922050000003</v>
      </c>
      <c r="J1297" t="str">
        <f t="shared" si="81"/>
        <v>IOI</v>
      </c>
      <c r="K1297" t="str">
        <f t="shared" si="82"/>
        <v>OTH</v>
      </c>
      <c r="L1297" t="str">
        <f t="shared" si="83"/>
        <v>N/A</v>
      </c>
    </row>
    <row r="1298" spans="1:12" x14ac:dyDescent="0.45">
      <c r="A1298" s="5" t="str">
        <f t="shared" si="80"/>
        <v>IOIOTHN/A2025</v>
      </c>
      <c r="B1298" t="s">
        <v>384</v>
      </c>
      <c r="C1298" t="s">
        <v>388</v>
      </c>
      <c r="D1298" t="s">
        <v>605</v>
      </c>
      <c r="E1298" t="s">
        <v>438</v>
      </c>
      <c r="F1298">
        <v>2025</v>
      </c>
      <c r="G1298" t="s">
        <v>61</v>
      </c>
      <c r="H1298" t="s">
        <v>68</v>
      </c>
      <c r="I1298" s="1">
        <v>0.93450315240000004</v>
      </c>
      <c r="J1298" t="str">
        <f t="shared" si="81"/>
        <v>IOI</v>
      </c>
      <c r="K1298" t="str">
        <f t="shared" si="82"/>
        <v>OTH</v>
      </c>
      <c r="L1298" t="str">
        <f t="shared" si="83"/>
        <v>N/A</v>
      </c>
    </row>
    <row r="1299" spans="1:12" x14ac:dyDescent="0.45">
      <c r="A1299" s="5" t="str">
        <f t="shared" si="80"/>
        <v>IOIOTHN/A2030</v>
      </c>
      <c r="B1299" t="s">
        <v>384</v>
      </c>
      <c r="C1299" t="s">
        <v>388</v>
      </c>
      <c r="D1299" t="s">
        <v>605</v>
      </c>
      <c r="E1299" t="s">
        <v>438</v>
      </c>
      <c r="F1299">
        <v>2030</v>
      </c>
      <c r="G1299" t="s">
        <v>61</v>
      </c>
      <c r="H1299" t="s">
        <v>68</v>
      </c>
      <c r="I1299" s="1">
        <v>0.88755512540000003</v>
      </c>
      <c r="J1299" t="str">
        <f t="shared" si="81"/>
        <v>IOI</v>
      </c>
      <c r="K1299" t="str">
        <f t="shared" si="82"/>
        <v>OTH</v>
      </c>
      <c r="L1299" t="str">
        <f t="shared" si="83"/>
        <v>N/A</v>
      </c>
    </row>
    <row r="1300" spans="1:12" x14ac:dyDescent="0.45">
      <c r="A1300" s="5" t="str">
        <f t="shared" si="80"/>
        <v>IOIOTHN/A2035</v>
      </c>
      <c r="B1300" t="s">
        <v>384</v>
      </c>
      <c r="C1300" t="s">
        <v>388</v>
      </c>
      <c r="D1300" t="s">
        <v>605</v>
      </c>
      <c r="E1300" t="s">
        <v>438</v>
      </c>
      <c r="F1300">
        <v>2035</v>
      </c>
      <c r="G1300" t="s">
        <v>61</v>
      </c>
      <c r="H1300" t="s">
        <v>68</v>
      </c>
      <c r="I1300" s="1">
        <v>0.85764652590000001</v>
      </c>
      <c r="J1300" t="str">
        <f t="shared" si="81"/>
        <v>IOI</v>
      </c>
      <c r="K1300" t="str">
        <f t="shared" si="82"/>
        <v>OTH</v>
      </c>
      <c r="L1300" t="str">
        <f t="shared" si="83"/>
        <v>N/A</v>
      </c>
    </row>
    <row r="1301" spans="1:12" x14ac:dyDescent="0.45">
      <c r="A1301" s="5" t="str">
        <f t="shared" si="80"/>
        <v>IOIOTHN/A2040</v>
      </c>
      <c r="B1301" t="s">
        <v>384</v>
      </c>
      <c r="C1301" t="s">
        <v>388</v>
      </c>
      <c r="D1301" t="s">
        <v>605</v>
      </c>
      <c r="E1301" t="s">
        <v>438</v>
      </c>
      <c r="F1301">
        <v>2040</v>
      </c>
      <c r="G1301" t="s">
        <v>61</v>
      </c>
      <c r="H1301" t="s">
        <v>68</v>
      </c>
      <c r="I1301" s="1">
        <v>0.82411066509999997</v>
      </c>
      <c r="J1301" t="str">
        <f t="shared" si="81"/>
        <v>IOI</v>
      </c>
      <c r="K1301" t="str">
        <f t="shared" si="82"/>
        <v>OTH</v>
      </c>
      <c r="L1301" t="str">
        <f t="shared" si="83"/>
        <v>N/A</v>
      </c>
    </row>
    <row r="1302" spans="1:12" x14ac:dyDescent="0.45">
      <c r="A1302" s="5" t="str">
        <f t="shared" si="80"/>
        <v>IOIOTHN/A2045</v>
      </c>
      <c r="B1302" t="s">
        <v>384</v>
      </c>
      <c r="C1302" t="s">
        <v>388</v>
      </c>
      <c r="D1302" t="s">
        <v>605</v>
      </c>
      <c r="E1302" t="s">
        <v>438</v>
      </c>
      <c r="F1302">
        <v>2045</v>
      </c>
      <c r="G1302" t="s">
        <v>61</v>
      </c>
      <c r="H1302" t="s">
        <v>68</v>
      </c>
      <c r="I1302" s="1">
        <v>0.78890540870000003</v>
      </c>
      <c r="J1302" t="str">
        <f t="shared" si="81"/>
        <v>IOI</v>
      </c>
      <c r="K1302" t="str">
        <f t="shared" si="82"/>
        <v>OTH</v>
      </c>
      <c r="L1302" t="str">
        <f t="shared" si="83"/>
        <v>N/A</v>
      </c>
    </row>
    <row r="1303" spans="1:12" x14ac:dyDescent="0.45">
      <c r="A1303" s="5" t="str">
        <f t="shared" si="80"/>
        <v>IOIOTHN/A2050</v>
      </c>
      <c r="B1303" t="s">
        <v>384</v>
      </c>
      <c r="C1303" t="s">
        <v>388</v>
      </c>
      <c r="D1303" t="s">
        <v>605</v>
      </c>
      <c r="E1303" t="s">
        <v>438</v>
      </c>
      <c r="F1303">
        <v>2050</v>
      </c>
      <c r="G1303" t="s">
        <v>61</v>
      </c>
      <c r="H1303" t="s">
        <v>68</v>
      </c>
      <c r="I1303" s="1">
        <v>0.75615072189999999</v>
      </c>
      <c r="J1303" t="str">
        <f t="shared" si="81"/>
        <v>IOI</v>
      </c>
      <c r="K1303" t="str">
        <f t="shared" si="82"/>
        <v>OTH</v>
      </c>
      <c r="L1303" t="str">
        <f t="shared" si="83"/>
        <v>N/A</v>
      </c>
    </row>
    <row r="1304" spans="1:12" x14ac:dyDescent="0.45">
      <c r="A1304" s="5" t="str">
        <f t="shared" si="80"/>
        <v>IOIOTHN/A2055</v>
      </c>
      <c r="B1304" t="s">
        <v>384</v>
      </c>
      <c r="C1304" t="s">
        <v>388</v>
      </c>
      <c r="D1304" t="s">
        <v>605</v>
      </c>
      <c r="E1304" t="s">
        <v>438</v>
      </c>
      <c r="F1304">
        <v>2055</v>
      </c>
      <c r="G1304" t="s">
        <v>61</v>
      </c>
      <c r="H1304" t="s">
        <v>68</v>
      </c>
      <c r="I1304" s="1">
        <v>0.7316667107</v>
      </c>
      <c r="J1304" t="str">
        <f t="shared" si="81"/>
        <v>IOI</v>
      </c>
      <c r="K1304" t="str">
        <f t="shared" si="82"/>
        <v>OTH</v>
      </c>
      <c r="L1304" t="str">
        <f t="shared" si="83"/>
        <v>N/A</v>
      </c>
    </row>
    <row r="1305" spans="1:12" x14ac:dyDescent="0.45">
      <c r="A1305" s="5" t="str">
        <f t="shared" si="80"/>
        <v>ACT_COSTILPOTHBIO2010</v>
      </c>
      <c r="B1305" t="s">
        <v>384</v>
      </c>
      <c r="C1305" t="s">
        <v>67</v>
      </c>
      <c r="D1305" t="s">
        <v>606</v>
      </c>
      <c r="E1305" t="s">
        <v>386</v>
      </c>
      <c r="F1305">
        <v>2010</v>
      </c>
      <c r="G1305" t="s">
        <v>389</v>
      </c>
      <c r="H1305" t="s">
        <v>387</v>
      </c>
      <c r="I1305" s="1">
        <v>3.58584947E-2</v>
      </c>
      <c r="J1305" t="str">
        <f t="shared" si="81"/>
        <v>ILP</v>
      </c>
      <c r="K1305" t="str">
        <f t="shared" si="82"/>
        <v>OTH</v>
      </c>
      <c r="L1305" t="str">
        <f t="shared" si="83"/>
        <v>BIO</v>
      </c>
    </row>
    <row r="1306" spans="1:12" x14ac:dyDescent="0.45">
      <c r="A1306" s="5" t="str">
        <f t="shared" si="80"/>
        <v>ACT_COSTILPOTHBIO2015</v>
      </c>
      <c r="B1306" t="s">
        <v>384</v>
      </c>
      <c r="C1306" t="s">
        <v>67</v>
      </c>
      <c r="D1306" t="s">
        <v>606</v>
      </c>
      <c r="E1306" t="s">
        <v>386</v>
      </c>
      <c r="F1306">
        <v>2015</v>
      </c>
      <c r="G1306" t="s">
        <v>389</v>
      </c>
      <c r="H1306" t="s">
        <v>387</v>
      </c>
      <c r="I1306" s="1">
        <v>4.3374222300000001E-2</v>
      </c>
      <c r="J1306" t="str">
        <f t="shared" si="81"/>
        <v>ILP</v>
      </c>
      <c r="K1306" t="str">
        <f t="shared" si="82"/>
        <v>OTH</v>
      </c>
      <c r="L1306" t="str">
        <f t="shared" si="83"/>
        <v>BIO</v>
      </c>
    </row>
    <row r="1307" spans="1:12" x14ac:dyDescent="0.45">
      <c r="A1307" s="5" t="str">
        <f t="shared" si="80"/>
        <v>NCAP_TLIFEILPOTHBIO2010</v>
      </c>
      <c r="B1307" t="s">
        <v>384</v>
      </c>
      <c r="C1307" t="s">
        <v>71</v>
      </c>
      <c r="D1307" t="s">
        <v>606</v>
      </c>
      <c r="E1307" t="s">
        <v>386</v>
      </c>
      <c r="F1307">
        <v>2010</v>
      </c>
      <c r="G1307" t="s">
        <v>389</v>
      </c>
      <c r="H1307" t="s">
        <v>68</v>
      </c>
      <c r="I1307" s="1">
        <v>50</v>
      </c>
      <c r="J1307" t="str">
        <f t="shared" si="81"/>
        <v>ILP</v>
      </c>
      <c r="K1307" t="str">
        <f t="shared" si="82"/>
        <v>OTH</v>
      </c>
      <c r="L1307" t="str">
        <f t="shared" si="83"/>
        <v>BIO</v>
      </c>
    </row>
    <row r="1308" spans="1:12" x14ac:dyDescent="0.45">
      <c r="A1308" s="5" t="str">
        <f t="shared" si="80"/>
        <v>ILPOTHBIO2010</v>
      </c>
      <c r="B1308" t="s">
        <v>384</v>
      </c>
      <c r="C1308" t="s">
        <v>388</v>
      </c>
      <c r="D1308" t="s">
        <v>606</v>
      </c>
      <c r="E1308" t="s">
        <v>386</v>
      </c>
      <c r="F1308">
        <v>2010</v>
      </c>
      <c r="G1308" t="s">
        <v>389</v>
      </c>
      <c r="H1308" t="s">
        <v>68</v>
      </c>
      <c r="I1308" s="1">
        <v>1.3259082471000001</v>
      </c>
      <c r="J1308" t="str">
        <f t="shared" si="81"/>
        <v>ILP</v>
      </c>
      <c r="K1308" t="str">
        <f t="shared" si="82"/>
        <v>OTH</v>
      </c>
      <c r="L1308" t="str">
        <f t="shared" si="83"/>
        <v>BIO</v>
      </c>
    </row>
    <row r="1309" spans="1:12" x14ac:dyDescent="0.45">
      <c r="A1309" s="5" t="str">
        <f t="shared" si="80"/>
        <v>NCAP_COSTIOIMDRNGA2010</v>
      </c>
      <c r="B1309" t="s">
        <v>384</v>
      </c>
      <c r="C1309" t="s">
        <v>69</v>
      </c>
      <c r="D1309" t="s">
        <v>607</v>
      </c>
      <c r="E1309" t="s">
        <v>452</v>
      </c>
      <c r="F1309">
        <v>2010</v>
      </c>
      <c r="G1309" t="s">
        <v>58</v>
      </c>
      <c r="H1309" t="s">
        <v>387</v>
      </c>
      <c r="I1309" s="1">
        <v>34.956690161700003</v>
      </c>
      <c r="J1309" t="str">
        <f t="shared" si="81"/>
        <v>IOI</v>
      </c>
      <c r="K1309" t="str">
        <f t="shared" si="82"/>
        <v>MDR</v>
      </c>
      <c r="L1309" t="str">
        <f t="shared" si="83"/>
        <v>NGA</v>
      </c>
    </row>
    <row r="1310" spans="1:12" x14ac:dyDescent="0.45">
      <c r="A1310" s="5" t="str">
        <f t="shared" si="80"/>
        <v>NCAP_FOMIOIMDRNGA2010</v>
      </c>
      <c r="B1310" t="s">
        <v>384</v>
      </c>
      <c r="C1310" t="s">
        <v>70</v>
      </c>
      <c r="D1310" t="s">
        <v>607</v>
      </c>
      <c r="E1310" t="s">
        <v>452</v>
      </c>
      <c r="F1310">
        <v>2010</v>
      </c>
      <c r="G1310" t="s">
        <v>58</v>
      </c>
      <c r="H1310" t="s">
        <v>387</v>
      </c>
      <c r="I1310" s="1">
        <v>3.4956690161999999</v>
      </c>
      <c r="J1310" t="str">
        <f t="shared" si="81"/>
        <v>IOI</v>
      </c>
      <c r="K1310" t="str">
        <f t="shared" si="82"/>
        <v>MDR</v>
      </c>
      <c r="L1310" t="str">
        <f t="shared" si="83"/>
        <v>NGA</v>
      </c>
    </row>
    <row r="1311" spans="1:12" x14ac:dyDescent="0.45">
      <c r="A1311" s="5" t="str">
        <f t="shared" si="80"/>
        <v>NCAP_TLIFEIOIMDRNGA2010</v>
      </c>
      <c r="B1311" t="s">
        <v>384</v>
      </c>
      <c r="C1311" t="s">
        <v>71</v>
      </c>
      <c r="D1311" t="s">
        <v>607</v>
      </c>
      <c r="E1311" t="s">
        <v>452</v>
      </c>
      <c r="F1311">
        <v>2010</v>
      </c>
      <c r="G1311" t="s">
        <v>58</v>
      </c>
      <c r="H1311" t="s">
        <v>68</v>
      </c>
      <c r="I1311" s="1">
        <v>30</v>
      </c>
      <c r="J1311" t="str">
        <f t="shared" si="81"/>
        <v>IOI</v>
      </c>
      <c r="K1311" t="str">
        <f t="shared" si="82"/>
        <v>MDR</v>
      </c>
      <c r="L1311" t="str">
        <f t="shared" si="83"/>
        <v>NGA</v>
      </c>
    </row>
    <row r="1312" spans="1:12" x14ac:dyDescent="0.45">
      <c r="A1312" s="5" t="str">
        <f t="shared" si="80"/>
        <v>IOIMDRNGA2010</v>
      </c>
      <c r="B1312" t="s">
        <v>384</v>
      </c>
      <c r="C1312" t="s">
        <v>388</v>
      </c>
      <c r="D1312" t="s">
        <v>607</v>
      </c>
      <c r="E1312" t="s">
        <v>452</v>
      </c>
      <c r="F1312">
        <v>2010</v>
      </c>
      <c r="G1312" t="s">
        <v>58</v>
      </c>
      <c r="H1312" t="s">
        <v>68</v>
      </c>
      <c r="I1312" s="1">
        <v>1</v>
      </c>
      <c r="J1312" t="str">
        <f t="shared" si="81"/>
        <v>IOI</v>
      </c>
      <c r="K1312" t="str">
        <f t="shared" si="82"/>
        <v>MDR</v>
      </c>
      <c r="L1312" t="str">
        <f t="shared" si="83"/>
        <v>NGA</v>
      </c>
    </row>
    <row r="1313" spans="1:12" x14ac:dyDescent="0.45">
      <c r="A1313" s="5" t="str">
        <f t="shared" si="80"/>
        <v>IOIMDRNGA2011</v>
      </c>
      <c r="B1313" t="s">
        <v>384</v>
      </c>
      <c r="C1313" t="s">
        <v>388</v>
      </c>
      <c r="D1313" t="s">
        <v>607</v>
      </c>
      <c r="E1313" t="s">
        <v>452</v>
      </c>
      <c r="F1313">
        <v>2011</v>
      </c>
      <c r="G1313" t="s">
        <v>58</v>
      </c>
      <c r="H1313" t="s">
        <v>68</v>
      </c>
      <c r="I1313" s="1">
        <v>1</v>
      </c>
      <c r="J1313" t="str">
        <f t="shared" si="81"/>
        <v>IOI</v>
      </c>
      <c r="K1313" t="str">
        <f t="shared" si="82"/>
        <v>MDR</v>
      </c>
      <c r="L1313" t="str">
        <f t="shared" si="83"/>
        <v>NGA</v>
      </c>
    </row>
    <row r="1314" spans="1:12" x14ac:dyDescent="0.45">
      <c r="A1314" s="5" t="str">
        <f t="shared" si="80"/>
        <v>IOIMDRNGA2015</v>
      </c>
      <c r="B1314" t="s">
        <v>384</v>
      </c>
      <c r="C1314" t="s">
        <v>388</v>
      </c>
      <c r="D1314" t="s">
        <v>607</v>
      </c>
      <c r="E1314" t="s">
        <v>452</v>
      </c>
      <c r="F1314">
        <v>2015</v>
      </c>
      <c r="G1314" t="s">
        <v>58</v>
      </c>
      <c r="H1314" t="s">
        <v>68</v>
      </c>
      <c r="I1314" s="1">
        <v>1</v>
      </c>
      <c r="J1314" t="str">
        <f t="shared" si="81"/>
        <v>IOI</v>
      </c>
      <c r="K1314" t="str">
        <f t="shared" si="82"/>
        <v>MDR</v>
      </c>
      <c r="L1314" t="str">
        <f t="shared" si="83"/>
        <v>NGA</v>
      </c>
    </row>
    <row r="1315" spans="1:12" x14ac:dyDescent="0.45">
      <c r="A1315" s="5" t="str">
        <f t="shared" si="80"/>
        <v>IOIMDRNGA2020</v>
      </c>
      <c r="B1315" t="s">
        <v>384</v>
      </c>
      <c r="C1315" t="s">
        <v>388</v>
      </c>
      <c r="D1315" t="s">
        <v>607</v>
      </c>
      <c r="E1315" t="s">
        <v>452</v>
      </c>
      <c r="F1315">
        <v>2020</v>
      </c>
      <c r="G1315" t="s">
        <v>58</v>
      </c>
      <c r="H1315" t="s">
        <v>68</v>
      </c>
      <c r="I1315" s="1">
        <v>0.96893922050000003</v>
      </c>
      <c r="J1315" t="str">
        <f t="shared" si="81"/>
        <v>IOI</v>
      </c>
      <c r="K1315" t="str">
        <f t="shared" si="82"/>
        <v>MDR</v>
      </c>
      <c r="L1315" t="str">
        <f t="shared" si="83"/>
        <v>NGA</v>
      </c>
    </row>
    <row r="1316" spans="1:12" x14ac:dyDescent="0.45">
      <c r="A1316" s="5" t="str">
        <f t="shared" si="80"/>
        <v>IOIMDRNGA2025</v>
      </c>
      <c r="B1316" t="s">
        <v>384</v>
      </c>
      <c r="C1316" t="s">
        <v>388</v>
      </c>
      <c r="D1316" t="s">
        <v>607</v>
      </c>
      <c r="E1316" t="s">
        <v>452</v>
      </c>
      <c r="F1316">
        <v>2025</v>
      </c>
      <c r="G1316" t="s">
        <v>58</v>
      </c>
      <c r="H1316" t="s">
        <v>68</v>
      </c>
      <c r="I1316" s="1">
        <v>0.93450315240000004</v>
      </c>
      <c r="J1316" t="str">
        <f t="shared" si="81"/>
        <v>IOI</v>
      </c>
      <c r="K1316" t="str">
        <f t="shared" si="82"/>
        <v>MDR</v>
      </c>
      <c r="L1316" t="str">
        <f t="shared" si="83"/>
        <v>NGA</v>
      </c>
    </row>
    <row r="1317" spans="1:12" x14ac:dyDescent="0.45">
      <c r="A1317" s="5" t="str">
        <f t="shared" si="80"/>
        <v>IOIMDRNGA2030</v>
      </c>
      <c r="B1317" t="s">
        <v>384</v>
      </c>
      <c r="C1317" t="s">
        <v>388</v>
      </c>
      <c r="D1317" t="s">
        <v>607</v>
      </c>
      <c r="E1317" t="s">
        <v>452</v>
      </c>
      <c r="F1317">
        <v>2030</v>
      </c>
      <c r="G1317" t="s">
        <v>58</v>
      </c>
      <c r="H1317" t="s">
        <v>68</v>
      </c>
      <c r="I1317" s="1">
        <v>0.88755512540000003</v>
      </c>
      <c r="J1317" t="str">
        <f t="shared" si="81"/>
        <v>IOI</v>
      </c>
      <c r="K1317" t="str">
        <f t="shared" si="82"/>
        <v>MDR</v>
      </c>
      <c r="L1317" t="str">
        <f t="shared" si="83"/>
        <v>NGA</v>
      </c>
    </row>
    <row r="1318" spans="1:12" x14ac:dyDescent="0.45">
      <c r="A1318" s="5" t="str">
        <f t="shared" si="80"/>
        <v>IOIMDRNGA2035</v>
      </c>
      <c r="B1318" t="s">
        <v>384</v>
      </c>
      <c r="C1318" t="s">
        <v>388</v>
      </c>
      <c r="D1318" t="s">
        <v>607</v>
      </c>
      <c r="E1318" t="s">
        <v>452</v>
      </c>
      <c r="F1318">
        <v>2035</v>
      </c>
      <c r="G1318" t="s">
        <v>58</v>
      </c>
      <c r="H1318" t="s">
        <v>68</v>
      </c>
      <c r="I1318" s="1">
        <v>0.85764652590000001</v>
      </c>
      <c r="J1318" t="str">
        <f t="shared" si="81"/>
        <v>IOI</v>
      </c>
      <c r="K1318" t="str">
        <f t="shared" si="82"/>
        <v>MDR</v>
      </c>
      <c r="L1318" t="str">
        <f t="shared" si="83"/>
        <v>NGA</v>
      </c>
    </row>
    <row r="1319" spans="1:12" x14ac:dyDescent="0.45">
      <c r="A1319" s="5" t="str">
        <f t="shared" si="80"/>
        <v>IOIMDRNGA2040</v>
      </c>
      <c r="B1319" t="s">
        <v>384</v>
      </c>
      <c r="C1319" t="s">
        <v>388</v>
      </c>
      <c r="D1319" t="s">
        <v>607</v>
      </c>
      <c r="E1319" t="s">
        <v>452</v>
      </c>
      <c r="F1319">
        <v>2040</v>
      </c>
      <c r="G1319" t="s">
        <v>58</v>
      </c>
      <c r="H1319" t="s">
        <v>68</v>
      </c>
      <c r="I1319" s="1">
        <v>0.82411066509999997</v>
      </c>
      <c r="J1319" t="str">
        <f t="shared" si="81"/>
        <v>IOI</v>
      </c>
      <c r="K1319" t="str">
        <f t="shared" si="82"/>
        <v>MDR</v>
      </c>
      <c r="L1319" t="str">
        <f t="shared" si="83"/>
        <v>NGA</v>
      </c>
    </row>
    <row r="1320" spans="1:12" x14ac:dyDescent="0.45">
      <c r="A1320" s="5" t="str">
        <f t="shared" si="80"/>
        <v>IOIMDRNGA2045</v>
      </c>
      <c r="B1320" t="s">
        <v>384</v>
      </c>
      <c r="C1320" t="s">
        <v>388</v>
      </c>
      <c r="D1320" t="s">
        <v>607</v>
      </c>
      <c r="E1320" t="s">
        <v>452</v>
      </c>
      <c r="F1320">
        <v>2045</v>
      </c>
      <c r="G1320" t="s">
        <v>58</v>
      </c>
      <c r="H1320" t="s">
        <v>68</v>
      </c>
      <c r="I1320" s="1">
        <v>0.78890540870000003</v>
      </c>
      <c r="J1320" t="str">
        <f t="shared" si="81"/>
        <v>IOI</v>
      </c>
      <c r="K1320" t="str">
        <f t="shared" si="82"/>
        <v>MDR</v>
      </c>
      <c r="L1320" t="str">
        <f t="shared" si="83"/>
        <v>NGA</v>
      </c>
    </row>
    <row r="1321" spans="1:12" x14ac:dyDescent="0.45">
      <c r="A1321" s="5" t="str">
        <f t="shared" si="80"/>
        <v>IOIMDRNGA2050</v>
      </c>
      <c r="B1321" t="s">
        <v>384</v>
      </c>
      <c r="C1321" t="s">
        <v>388</v>
      </c>
      <c r="D1321" t="s">
        <v>607</v>
      </c>
      <c r="E1321" t="s">
        <v>452</v>
      </c>
      <c r="F1321">
        <v>2050</v>
      </c>
      <c r="G1321" t="s">
        <v>58</v>
      </c>
      <c r="H1321" t="s">
        <v>68</v>
      </c>
      <c r="I1321" s="1">
        <v>0.75615072189999999</v>
      </c>
      <c r="J1321" t="str">
        <f t="shared" si="81"/>
        <v>IOI</v>
      </c>
      <c r="K1321" t="str">
        <f t="shared" si="82"/>
        <v>MDR</v>
      </c>
      <c r="L1321" t="str">
        <f t="shared" si="83"/>
        <v>NGA</v>
      </c>
    </row>
    <row r="1322" spans="1:12" x14ac:dyDescent="0.45">
      <c r="A1322" s="5" t="str">
        <f t="shared" si="80"/>
        <v>IOIMDRNGA2055</v>
      </c>
      <c r="B1322" t="s">
        <v>384</v>
      </c>
      <c r="C1322" t="s">
        <v>388</v>
      </c>
      <c r="D1322" t="s">
        <v>607</v>
      </c>
      <c r="E1322" t="s">
        <v>452</v>
      </c>
      <c r="F1322">
        <v>2055</v>
      </c>
      <c r="G1322" t="s">
        <v>58</v>
      </c>
      <c r="H1322" t="s">
        <v>68</v>
      </c>
      <c r="I1322" s="1">
        <v>0.7316667107</v>
      </c>
      <c r="J1322" t="str">
        <f t="shared" si="81"/>
        <v>IOI</v>
      </c>
      <c r="K1322" t="str">
        <f t="shared" si="82"/>
        <v>MDR</v>
      </c>
      <c r="L1322" t="str">
        <f t="shared" si="83"/>
        <v>NGA</v>
      </c>
    </row>
    <row r="1323" spans="1:12" x14ac:dyDescent="0.45">
      <c r="A1323" s="5" t="str">
        <f t="shared" si="80"/>
        <v>NCAP_TLIFEIFPOTHOIL2010</v>
      </c>
      <c r="B1323" t="s">
        <v>384</v>
      </c>
      <c r="C1323" t="s">
        <v>71</v>
      </c>
      <c r="D1323" t="s">
        <v>608</v>
      </c>
      <c r="E1323" t="s">
        <v>399</v>
      </c>
      <c r="F1323">
        <v>2010</v>
      </c>
      <c r="G1323" t="s">
        <v>395</v>
      </c>
      <c r="H1323" t="s">
        <v>68</v>
      </c>
      <c r="I1323" s="1">
        <v>30</v>
      </c>
      <c r="J1323" t="str">
        <f t="shared" si="81"/>
        <v>IFP</v>
      </c>
      <c r="K1323" t="str">
        <f t="shared" si="82"/>
        <v>OTH</v>
      </c>
      <c r="L1323" t="str">
        <f t="shared" si="83"/>
        <v>OIL</v>
      </c>
    </row>
    <row r="1324" spans="1:12" x14ac:dyDescent="0.45">
      <c r="A1324" s="5" t="str">
        <f t="shared" si="80"/>
        <v>IFPOTHOIL2010</v>
      </c>
      <c r="B1324" t="s">
        <v>384</v>
      </c>
      <c r="C1324" t="s">
        <v>388</v>
      </c>
      <c r="D1324" t="s">
        <v>608</v>
      </c>
      <c r="E1324" t="s">
        <v>399</v>
      </c>
      <c r="F1324">
        <v>2010</v>
      </c>
      <c r="G1324" t="s">
        <v>395</v>
      </c>
      <c r="H1324" t="s">
        <v>68</v>
      </c>
      <c r="I1324" s="1">
        <v>1</v>
      </c>
      <c r="J1324" t="str">
        <f t="shared" si="81"/>
        <v>IFP</v>
      </c>
      <c r="K1324" t="str">
        <f t="shared" si="82"/>
        <v>OTH</v>
      </c>
      <c r="L1324" t="str">
        <f t="shared" si="83"/>
        <v>OIL</v>
      </c>
    </row>
    <row r="1325" spans="1:12" x14ac:dyDescent="0.45">
      <c r="A1325" s="5" t="str">
        <f t="shared" si="80"/>
        <v>IFPOTHOIL2011</v>
      </c>
      <c r="B1325" t="s">
        <v>384</v>
      </c>
      <c r="C1325" t="s">
        <v>388</v>
      </c>
      <c r="D1325" t="s">
        <v>608</v>
      </c>
      <c r="E1325" t="s">
        <v>399</v>
      </c>
      <c r="F1325">
        <v>2011</v>
      </c>
      <c r="G1325" t="s">
        <v>395</v>
      </c>
      <c r="H1325" t="s">
        <v>68</v>
      </c>
      <c r="I1325" s="1">
        <v>1</v>
      </c>
      <c r="J1325" t="str">
        <f t="shared" si="81"/>
        <v>IFP</v>
      </c>
      <c r="K1325" t="str">
        <f t="shared" si="82"/>
        <v>OTH</v>
      </c>
      <c r="L1325" t="str">
        <f t="shared" si="83"/>
        <v>OIL</v>
      </c>
    </row>
    <row r="1326" spans="1:12" x14ac:dyDescent="0.45">
      <c r="A1326" s="5" t="str">
        <f t="shared" si="80"/>
        <v>IFPOTHOIL2015</v>
      </c>
      <c r="B1326" t="s">
        <v>384</v>
      </c>
      <c r="C1326" t="s">
        <v>388</v>
      </c>
      <c r="D1326" t="s">
        <v>608</v>
      </c>
      <c r="E1326" t="s">
        <v>399</v>
      </c>
      <c r="F1326">
        <v>2015</v>
      </c>
      <c r="G1326" t="s">
        <v>395</v>
      </c>
      <c r="H1326" t="s">
        <v>68</v>
      </c>
      <c r="I1326" s="1">
        <v>1</v>
      </c>
      <c r="J1326" t="str">
        <f t="shared" si="81"/>
        <v>IFP</v>
      </c>
      <c r="K1326" t="str">
        <f t="shared" si="82"/>
        <v>OTH</v>
      </c>
      <c r="L1326" t="str">
        <f t="shared" si="83"/>
        <v>OIL</v>
      </c>
    </row>
    <row r="1327" spans="1:12" x14ac:dyDescent="0.45">
      <c r="A1327" s="5" t="str">
        <f t="shared" si="80"/>
        <v>IFPOTHOIL2020</v>
      </c>
      <c r="B1327" t="s">
        <v>384</v>
      </c>
      <c r="C1327" t="s">
        <v>388</v>
      </c>
      <c r="D1327" t="s">
        <v>608</v>
      </c>
      <c r="E1327" t="s">
        <v>399</v>
      </c>
      <c r="F1327">
        <v>2020</v>
      </c>
      <c r="G1327" t="s">
        <v>395</v>
      </c>
      <c r="H1327" t="s">
        <v>68</v>
      </c>
      <c r="I1327" s="1">
        <v>0.90545103459999998</v>
      </c>
      <c r="J1327" t="str">
        <f t="shared" si="81"/>
        <v>IFP</v>
      </c>
      <c r="K1327" t="str">
        <f t="shared" si="82"/>
        <v>OTH</v>
      </c>
      <c r="L1327" t="str">
        <f t="shared" si="83"/>
        <v>OIL</v>
      </c>
    </row>
    <row r="1328" spans="1:12" x14ac:dyDescent="0.45">
      <c r="A1328" s="5" t="str">
        <f t="shared" si="80"/>
        <v>IFPOTHOIL2025</v>
      </c>
      <c r="B1328" t="s">
        <v>384</v>
      </c>
      <c r="C1328" t="s">
        <v>388</v>
      </c>
      <c r="D1328" t="s">
        <v>608</v>
      </c>
      <c r="E1328" t="s">
        <v>399</v>
      </c>
      <c r="F1328">
        <v>2025</v>
      </c>
      <c r="G1328" t="s">
        <v>395</v>
      </c>
      <c r="H1328" t="s">
        <v>68</v>
      </c>
      <c r="I1328" s="1">
        <v>0.89881305160000002</v>
      </c>
      <c r="J1328" t="str">
        <f t="shared" si="81"/>
        <v>IFP</v>
      </c>
      <c r="K1328" t="str">
        <f t="shared" si="82"/>
        <v>OTH</v>
      </c>
      <c r="L1328" t="str">
        <f t="shared" si="83"/>
        <v>OIL</v>
      </c>
    </row>
    <row r="1329" spans="1:12" x14ac:dyDescent="0.45">
      <c r="A1329" s="5" t="str">
        <f t="shared" si="80"/>
        <v>IFPOTHOIL2030</v>
      </c>
      <c r="B1329" t="s">
        <v>384</v>
      </c>
      <c r="C1329" t="s">
        <v>388</v>
      </c>
      <c r="D1329" t="s">
        <v>608</v>
      </c>
      <c r="E1329" t="s">
        <v>399</v>
      </c>
      <c r="F1329">
        <v>2030</v>
      </c>
      <c r="G1329" t="s">
        <v>395</v>
      </c>
      <c r="H1329" t="s">
        <v>68</v>
      </c>
      <c r="I1329" s="1">
        <v>0.88758746300000002</v>
      </c>
      <c r="J1329" t="str">
        <f t="shared" si="81"/>
        <v>IFP</v>
      </c>
      <c r="K1329" t="str">
        <f t="shared" si="82"/>
        <v>OTH</v>
      </c>
      <c r="L1329" t="str">
        <f t="shared" si="83"/>
        <v>OIL</v>
      </c>
    </row>
    <row r="1330" spans="1:12" x14ac:dyDescent="0.45">
      <c r="A1330" s="5" t="str">
        <f t="shared" si="80"/>
        <v>IFPOTHOIL2035</v>
      </c>
      <c r="B1330" t="s">
        <v>384</v>
      </c>
      <c r="C1330" t="s">
        <v>388</v>
      </c>
      <c r="D1330" t="s">
        <v>608</v>
      </c>
      <c r="E1330" t="s">
        <v>399</v>
      </c>
      <c r="F1330">
        <v>2035</v>
      </c>
      <c r="G1330" t="s">
        <v>395</v>
      </c>
      <c r="H1330" t="s">
        <v>68</v>
      </c>
      <c r="I1330" s="1">
        <v>0.87397710390000005</v>
      </c>
      <c r="J1330" t="str">
        <f t="shared" si="81"/>
        <v>IFP</v>
      </c>
      <c r="K1330" t="str">
        <f t="shared" si="82"/>
        <v>OTH</v>
      </c>
      <c r="L1330" t="str">
        <f t="shared" si="83"/>
        <v>OIL</v>
      </c>
    </row>
    <row r="1331" spans="1:12" x14ac:dyDescent="0.45">
      <c r="A1331" s="5" t="str">
        <f t="shared" si="80"/>
        <v>IFPOTHOIL2040</v>
      </c>
      <c r="B1331" t="s">
        <v>384</v>
      </c>
      <c r="C1331" t="s">
        <v>388</v>
      </c>
      <c r="D1331" t="s">
        <v>608</v>
      </c>
      <c r="E1331" t="s">
        <v>399</v>
      </c>
      <c r="F1331">
        <v>2040</v>
      </c>
      <c r="G1331" t="s">
        <v>395</v>
      </c>
      <c r="H1331" t="s">
        <v>68</v>
      </c>
      <c r="I1331" s="1">
        <v>0.85957260170000005</v>
      </c>
      <c r="J1331" t="str">
        <f t="shared" si="81"/>
        <v>IFP</v>
      </c>
      <c r="K1331" t="str">
        <f t="shared" si="82"/>
        <v>OTH</v>
      </c>
      <c r="L1331" t="str">
        <f t="shared" si="83"/>
        <v>OIL</v>
      </c>
    </row>
    <row r="1332" spans="1:12" x14ac:dyDescent="0.45">
      <c r="A1332" s="5" t="str">
        <f t="shared" si="80"/>
        <v>IFPOTHOIL2045</v>
      </c>
      <c r="B1332" t="s">
        <v>384</v>
      </c>
      <c r="C1332" t="s">
        <v>388</v>
      </c>
      <c r="D1332" t="s">
        <v>608</v>
      </c>
      <c r="E1332" t="s">
        <v>399</v>
      </c>
      <c r="F1332">
        <v>2045</v>
      </c>
      <c r="G1332" t="s">
        <v>395</v>
      </c>
      <c r="H1332" t="s">
        <v>68</v>
      </c>
      <c r="I1332" s="1">
        <v>0.84825651960000004</v>
      </c>
      <c r="J1332" t="str">
        <f t="shared" si="81"/>
        <v>IFP</v>
      </c>
      <c r="K1332" t="str">
        <f t="shared" si="82"/>
        <v>OTH</v>
      </c>
      <c r="L1332" t="str">
        <f t="shared" si="83"/>
        <v>OIL</v>
      </c>
    </row>
    <row r="1333" spans="1:12" x14ac:dyDescent="0.45">
      <c r="A1333" s="5" t="str">
        <f t="shared" si="80"/>
        <v>IFPOTHOIL2050</v>
      </c>
      <c r="B1333" t="s">
        <v>384</v>
      </c>
      <c r="C1333" t="s">
        <v>388</v>
      </c>
      <c r="D1333" t="s">
        <v>608</v>
      </c>
      <c r="E1333" t="s">
        <v>399</v>
      </c>
      <c r="F1333">
        <v>2050</v>
      </c>
      <c r="G1333" t="s">
        <v>395</v>
      </c>
      <c r="H1333" t="s">
        <v>68</v>
      </c>
      <c r="I1333" s="1">
        <v>0.83773104929999997</v>
      </c>
      <c r="J1333" t="str">
        <f t="shared" si="81"/>
        <v>IFP</v>
      </c>
      <c r="K1333" t="str">
        <f t="shared" si="82"/>
        <v>OTH</v>
      </c>
      <c r="L1333" t="str">
        <f t="shared" si="83"/>
        <v>OIL</v>
      </c>
    </row>
    <row r="1334" spans="1:12" x14ac:dyDescent="0.45">
      <c r="A1334" s="5" t="str">
        <f t="shared" si="80"/>
        <v>IFPOTHOIL2055</v>
      </c>
      <c r="B1334" t="s">
        <v>384</v>
      </c>
      <c r="C1334" t="s">
        <v>388</v>
      </c>
      <c r="D1334" t="s">
        <v>608</v>
      </c>
      <c r="E1334" t="s">
        <v>399</v>
      </c>
      <c r="F1334">
        <v>2055</v>
      </c>
      <c r="G1334" t="s">
        <v>395</v>
      </c>
      <c r="H1334" t="s">
        <v>68</v>
      </c>
      <c r="I1334" s="1">
        <v>0.82701959160000005</v>
      </c>
      <c r="J1334" t="str">
        <f t="shared" si="81"/>
        <v>IFP</v>
      </c>
      <c r="K1334" t="str">
        <f t="shared" si="82"/>
        <v>OTH</v>
      </c>
      <c r="L1334" t="str">
        <f t="shared" si="83"/>
        <v>OIL</v>
      </c>
    </row>
    <row r="1335" spans="1:12" x14ac:dyDescent="0.45">
      <c r="A1335" s="5" t="str">
        <f t="shared" si="80"/>
        <v>NCAP_COSTINFMDRNGA2010</v>
      </c>
      <c r="B1335" t="s">
        <v>384</v>
      </c>
      <c r="C1335" t="s">
        <v>69</v>
      </c>
      <c r="D1335" t="s">
        <v>609</v>
      </c>
      <c r="E1335" t="s">
        <v>610</v>
      </c>
      <c r="F1335">
        <v>2010</v>
      </c>
      <c r="G1335" t="s">
        <v>58</v>
      </c>
      <c r="H1335" t="s">
        <v>387</v>
      </c>
      <c r="I1335" s="1">
        <v>34.956690161700003</v>
      </c>
      <c r="J1335" t="str">
        <f t="shared" si="81"/>
        <v>INF</v>
      </c>
      <c r="K1335" t="str">
        <f t="shared" si="82"/>
        <v>MDR</v>
      </c>
      <c r="L1335" t="str">
        <f t="shared" si="83"/>
        <v>NGA</v>
      </c>
    </row>
    <row r="1336" spans="1:12" x14ac:dyDescent="0.45">
      <c r="A1336" s="5" t="str">
        <f t="shared" si="80"/>
        <v>NCAP_FOMINFMDRNGA2010</v>
      </c>
      <c r="B1336" t="s">
        <v>384</v>
      </c>
      <c r="C1336" t="s">
        <v>70</v>
      </c>
      <c r="D1336" t="s">
        <v>609</v>
      </c>
      <c r="E1336" t="s">
        <v>610</v>
      </c>
      <c r="F1336">
        <v>2010</v>
      </c>
      <c r="G1336" t="s">
        <v>58</v>
      </c>
      <c r="H1336" t="s">
        <v>387</v>
      </c>
      <c r="I1336" s="1">
        <v>3.4956690161999999</v>
      </c>
      <c r="J1336" t="str">
        <f t="shared" si="81"/>
        <v>INF</v>
      </c>
      <c r="K1336" t="str">
        <f t="shared" si="82"/>
        <v>MDR</v>
      </c>
      <c r="L1336" t="str">
        <f t="shared" si="83"/>
        <v>NGA</v>
      </c>
    </row>
    <row r="1337" spans="1:12" x14ac:dyDescent="0.45">
      <c r="A1337" s="5" t="str">
        <f t="shared" si="80"/>
        <v>NCAP_TLIFEINFMDRNGA2010</v>
      </c>
      <c r="B1337" t="s">
        <v>384</v>
      </c>
      <c r="C1337" t="s">
        <v>71</v>
      </c>
      <c r="D1337" t="s">
        <v>609</v>
      </c>
      <c r="E1337" t="s">
        <v>610</v>
      </c>
      <c r="F1337">
        <v>2010</v>
      </c>
      <c r="G1337" t="s">
        <v>58</v>
      </c>
      <c r="H1337" t="s">
        <v>68</v>
      </c>
      <c r="I1337" s="1">
        <v>30</v>
      </c>
      <c r="J1337" t="str">
        <f t="shared" si="81"/>
        <v>INF</v>
      </c>
      <c r="K1337" t="str">
        <f t="shared" si="82"/>
        <v>MDR</v>
      </c>
      <c r="L1337" t="str">
        <f t="shared" si="83"/>
        <v>NGA</v>
      </c>
    </row>
    <row r="1338" spans="1:12" x14ac:dyDescent="0.45">
      <c r="A1338" s="5" t="str">
        <f t="shared" si="80"/>
        <v>INFMDRNGA2010</v>
      </c>
      <c r="B1338" t="s">
        <v>384</v>
      </c>
      <c r="C1338" t="s">
        <v>388</v>
      </c>
      <c r="D1338" t="s">
        <v>609</v>
      </c>
      <c r="E1338" t="s">
        <v>610</v>
      </c>
      <c r="F1338">
        <v>2010</v>
      </c>
      <c r="G1338" t="s">
        <v>58</v>
      </c>
      <c r="H1338" t="s">
        <v>68</v>
      </c>
      <c r="I1338" s="1">
        <v>1</v>
      </c>
      <c r="J1338" t="str">
        <f t="shared" si="81"/>
        <v>INF</v>
      </c>
      <c r="K1338" t="str">
        <f t="shared" si="82"/>
        <v>MDR</v>
      </c>
      <c r="L1338" t="str">
        <f t="shared" si="83"/>
        <v>NGA</v>
      </c>
    </row>
    <row r="1339" spans="1:12" x14ac:dyDescent="0.45">
      <c r="A1339" s="5" t="str">
        <f t="shared" si="80"/>
        <v>INFMDRNGA2011</v>
      </c>
      <c r="B1339" t="s">
        <v>384</v>
      </c>
      <c r="C1339" t="s">
        <v>388</v>
      </c>
      <c r="D1339" t="s">
        <v>609</v>
      </c>
      <c r="E1339" t="s">
        <v>610</v>
      </c>
      <c r="F1339">
        <v>2011</v>
      </c>
      <c r="G1339" t="s">
        <v>58</v>
      </c>
      <c r="H1339" t="s">
        <v>68</v>
      </c>
      <c r="I1339" s="1">
        <v>1</v>
      </c>
      <c r="J1339" t="str">
        <f t="shared" si="81"/>
        <v>INF</v>
      </c>
      <c r="K1339" t="str">
        <f t="shared" si="82"/>
        <v>MDR</v>
      </c>
      <c r="L1339" t="str">
        <f t="shared" si="83"/>
        <v>NGA</v>
      </c>
    </row>
    <row r="1340" spans="1:12" x14ac:dyDescent="0.45">
      <c r="A1340" s="5" t="str">
        <f t="shared" si="80"/>
        <v>INFMDRNGA2015</v>
      </c>
      <c r="B1340" t="s">
        <v>384</v>
      </c>
      <c r="C1340" t="s">
        <v>388</v>
      </c>
      <c r="D1340" t="s">
        <v>609</v>
      </c>
      <c r="E1340" t="s">
        <v>610</v>
      </c>
      <c r="F1340">
        <v>2015</v>
      </c>
      <c r="G1340" t="s">
        <v>58</v>
      </c>
      <c r="H1340" t="s">
        <v>68</v>
      </c>
      <c r="I1340" s="1">
        <v>1</v>
      </c>
      <c r="J1340" t="str">
        <f t="shared" si="81"/>
        <v>INF</v>
      </c>
      <c r="K1340" t="str">
        <f t="shared" si="82"/>
        <v>MDR</v>
      </c>
      <c r="L1340" t="str">
        <f t="shared" si="83"/>
        <v>NGA</v>
      </c>
    </row>
    <row r="1341" spans="1:12" x14ac:dyDescent="0.45">
      <c r="A1341" s="5" t="str">
        <f t="shared" si="80"/>
        <v>INFMDRNGA2020</v>
      </c>
      <c r="B1341" t="s">
        <v>384</v>
      </c>
      <c r="C1341" t="s">
        <v>388</v>
      </c>
      <c r="D1341" t="s">
        <v>609</v>
      </c>
      <c r="E1341" t="s">
        <v>610</v>
      </c>
      <c r="F1341">
        <v>2020</v>
      </c>
      <c r="G1341" t="s">
        <v>58</v>
      </c>
      <c r="H1341" t="s">
        <v>68</v>
      </c>
      <c r="I1341" s="1">
        <v>0.61049333930000005</v>
      </c>
      <c r="J1341" t="str">
        <f t="shared" si="81"/>
        <v>INF</v>
      </c>
      <c r="K1341" t="str">
        <f t="shared" si="82"/>
        <v>MDR</v>
      </c>
      <c r="L1341" t="str">
        <f t="shared" si="83"/>
        <v>NGA</v>
      </c>
    </row>
    <row r="1342" spans="1:12" x14ac:dyDescent="0.45">
      <c r="A1342" s="5" t="str">
        <f t="shared" si="80"/>
        <v>INFMDRNGA2025</v>
      </c>
      <c r="B1342" t="s">
        <v>384</v>
      </c>
      <c r="C1342" t="s">
        <v>388</v>
      </c>
      <c r="D1342" t="s">
        <v>609</v>
      </c>
      <c r="E1342" t="s">
        <v>610</v>
      </c>
      <c r="F1342">
        <v>2025</v>
      </c>
      <c r="G1342" t="s">
        <v>58</v>
      </c>
      <c r="H1342" t="s">
        <v>68</v>
      </c>
      <c r="I1342" s="1">
        <v>0.60403685920000005</v>
      </c>
      <c r="J1342" t="str">
        <f t="shared" si="81"/>
        <v>INF</v>
      </c>
      <c r="K1342" t="str">
        <f t="shared" si="82"/>
        <v>MDR</v>
      </c>
      <c r="L1342" t="str">
        <f t="shared" si="83"/>
        <v>NGA</v>
      </c>
    </row>
    <row r="1343" spans="1:12" x14ac:dyDescent="0.45">
      <c r="A1343" s="5" t="str">
        <f t="shared" si="80"/>
        <v>INFMDRNGA2030</v>
      </c>
      <c r="B1343" t="s">
        <v>384</v>
      </c>
      <c r="C1343" t="s">
        <v>388</v>
      </c>
      <c r="D1343" t="s">
        <v>609</v>
      </c>
      <c r="E1343" t="s">
        <v>610</v>
      </c>
      <c r="F1343">
        <v>2030</v>
      </c>
      <c r="G1343" t="s">
        <v>58</v>
      </c>
      <c r="H1343" t="s">
        <v>68</v>
      </c>
      <c r="I1343" s="1">
        <v>0.58965590450000005</v>
      </c>
      <c r="J1343" t="str">
        <f t="shared" si="81"/>
        <v>INF</v>
      </c>
      <c r="K1343" t="str">
        <f t="shared" si="82"/>
        <v>MDR</v>
      </c>
      <c r="L1343" t="str">
        <f t="shared" si="83"/>
        <v>NGA</v>
      </c>
    </row>
    <row r="1344" spans="1:12" x14ac:dyDescent="0.45">
      <c r="A1344" s="5" t="str">
        <f t="shared" si="80"/>
        <v>INFMDRNGA2035</v>
      </c>
      <c r="B1344" t="s">
        <v>384</v>
      </c>
      <c r="C1344" t="s">
        <v>388</v>
      </c>
      <c r="D1344" t="s">
        <v>609</v>
      </c>
      <c r="E1344" t="s">
        <v>610</v>
      </c>
      <c r="F1344">
        <v>2035</v>
      </c>
      <c r="G1344" t="s">
        <v>58</v>
      </c>
      <c r="H1344" t="s">
        <v>68</v>
      </c>
      <c r="I1344" s="1">
        <v>0.57228522289999995</v>
      </c>
      <c r="J1344" t="str">
        <f t="shared" si="81"/>
        <v>INF</v>
      </c>
      <c r="K1344" t="str">
        <f t="shared" si="82"/>
        <v>MDR</v>
      </c>
      <c r="L1344" t="str">
        <f t="shared" si="83"/>
        <v>NGA</v>
      </c>
    </row>
    <row r="1345" spans="1:12" x14ac:dyDescent="0.45">
      <c r="A1345" s="5" t="str">
        <f t="shared" si="80"/>
        <v>INFMDRNGA2040</v>
      </c>
      <c r="B1345" t="s">
        <v>384</v>
      </c>
      <c r="C1345" t="s">
        <v>388</v>
      </c>
      <c r="D1345" t="s">
        <v>609</v>
      </c>
      <c r="E1345" t="s">
        <v>610</v>
      </c>
      <c r="F1345">
        <v>2040</v>
      </c>
      <c r="G1345" t="s">
        <v>58</v>
      </c>
      <c r="H1345" t="s">
        <v>68</v>
      </c>
      <c r="I1345" s="1">
        <v>0.56257999800000003</v>
      </c>
      <c r="J1345" t="str">
        <f t="shared" si="81"/>
        <v>INF</v>
      </c>
      <c r="K1345" t="str">
        <f t="shared" si="82"/>
        <v>MDR</v>
      </c>
      <c r="L1345" t="str">
        <f t="shared" si="83"/>
        <v>NGA</v>
      </c>
    </row>
    <row r="1346" spans="1:12" x14ac:dyDescent="0.45">
      <c r="A1346" s="5" t="str">
        <f t="shared" si="80"/>
        <v>INFMDRNGA2045</v>
      </c>
      <c r="B1346" t="s">
        <v>384</v>
      </c>
      <c r="C1346" t="s">
        <v>388</v>
      </c>
      <c r="D1346" t="s">
        <v>609</v>
      </c>
      <c r="E1346" t="s">
        <v>610</v>
      </c>
      <c r="F1346">
        <v>2045</v>
      </c>
      <c r="G1346" t="s">
        <v>58</v>
      </c>
      <c r="H1346" t="s">
        <v>68</v>
      </c>
      <c r="I1346" s="1">
        <v>0.54710560640000006</v>
      </c>
      <c r="J1346" t="str">
        <f t="shared" si="81"/>
        <v>INF</v>
      </c>
      <c r="K1346" t="str">
        <f t="shared" si="82"/>
        <v>MDR</v>
      </c>
      <c r="L1346" t="str">
        <f t="shared" si="83"/>
        <v>NGA</v>
      </c>
    </row>
    <row r="1347" spans="1:12" x14ac:dyDescent="0.45">
      <c r="A1347" s="5" t="str">
        <f t="shared" ref="A1347:A1410" si="84">IF(C1347="VDA_FLOP","",C1347)&amp;J1347&amp;K1347&amp;L1347&amp;F1347</f>
        <v>INFMDRNGA2050</v>
      </c>
      <c r="B1347" t="s">
        <v>384</v>
      </c>
      <c r="C1347" t="s">
        <v>388</v>
      </c>
      <c r="D1347" t="s">
        <v>609</v>
      </c>
      <c r="E1347" t="s">
        <v>610</v>
      </c>
      <c r="F1347">
        <v>2050</v>
      </c>
      <c r="G1347" t="s">
        <v>58</v>
      </c>
      <c r="H1347" t="s">
        <v>68</v>
      </c>
      <c r="I1347" s="1">
        <v>0.53976358209999997</v>
      </c>
      <c r="J1347" t="str">
        <f t="shared" ref="J1347:J1410" si="85">VLOOKUP(LEFT(E1347,3),$U$2:$V$9,2,FALSE)</f>
        <v>INF</v>
      </c>
      <c r="K1347" t="str">
        <f t="shared" ref="K1347:K1410" si="86">VLOOKUP(RIGHT(E1347,3),$R$2:$S$9,2,FALSE)</f>
        <v>MDR</v>
      </c>
      <c r="L1347" t="str">
        <f t="shared" ref="L1347:L1410" si="87">IFERROR(VLOOKUP(G1347,$O$2:$P$34,2,FALSE),"")</f>
        <v>NGA</v>
      </c>
    </row>
    <row r="1348" spans="1:12" x14ac:dyDescent="0.45">
      <c r="A1348" s="5" t="str">
        <f t="shared" si="84"/>
        <v>INFMDRNGA2055</v>
      </c>
      <c r="B1348" t="s">
        <v>384</v>
      </c>
      <c r="C1348" t="s">
        <v>388</v>
      </c>
      <c r="D1348" t="s">
        <v>609</v>
      </c>
      <c r="E1348" t="s">
        <v>610</v>
      </c>
      <c r="F1348">
        <v>2055</v>
      </c>
      <c r="G1348" t="s">
        <v>58</v>
      </c>
      <c r="H1348" t="s">
        <v>68</v>
      </c>
      <c r="I1348" s="1">
        <v>0.50368372880000001</v>
      </c>
      <c r="J1348" t="str">
        <f t="shared" si="85"/>
        <v>INF</v>
      </c>
      <c r="K1348" t="str">
        <f t="shared" si="86"/>
        <v>MDR</v>
      </c>
      <c r="L1348" t="str">
        <f t="shared" si="87"/>
        <v>NGA</v>
      </c>
    </row>
    <row r="1349" spans="1:12" x14ac:dyDescent="0.45">
      <c r="A1349" s="5" t="str">
        <f t="shared" si="84"/>
        <v>NCAP_TLIFEINFOTHHET2010</v>
      </c>
      <c r="B1349" t="s">
        <v>384</v>
      </c>
      <c r="C1349" t="s">
        <v>71</v>
      </c>
      <c r="D1349" t="s">
        <v>611</v>
      </c>
      <c r="E1349" t="s">
        <v>612</v>
      </c>
      <c r="F1349">
        <v>2010</v>
      </c>
      <c r="G1349" t="s">
        <v>613</v>
      </c>
      <c r="H1349" t="s">
        <v>68</v>
      </c>
      <c r="I1349" s="1">
        <v>50</v>
      </c>
      <c r="J1349" t="str">
        <f t="shared" si="85"/>
        <v>INF</v>
      </c>
      <c r="K1349" t="str">
        <f t="shared" si="86"/>
        <v>OTH</v>
      </c>
      <c r="L1349" t="str">
        <f t="shared" si="87"/>
        <v>HET</v>
      </c>
    </row>
    <row r="1350" spans="1:12" x14ac:dyDescent="0.45">
      <c r="A1350" s="5" t="str">
        <f t="shared" si="84"/>
        <v>INFOTHHET2010</v>
      </c>
      <c r="B1350" t="s">
        <v>384</v>
      </c>
      <c r="C1350" t="s">
        <v>388</v>
      </c>
      <c r="D1350" t="s">
        <v>611</v>
      </c>
      <c r="E1350" t="s">
        <v>612</v>
      </c>
      <c r="F1350">
        <v>2010</v>
      </c>
      <c r="G1350" t="s">
        <v>613</v>
      </c>
      <c r="H1350" t="s">
        <v>68</v>
      </c>
      <c r="I1350" s="1">
        <v>1</v>
      </c>
      <c r="J1350" t="str">
        <f t="shared" si="85"/>
        <v>INF</v>
      </c>
      <c r="K1350" t="str">
        <f t="shared" si="86"/>
        <v>OTH</v>
      </c>
      <c r="L1350" t="str">
        <f t="shared" si="87"/>
        <v>HET</v>
      </c>
    </row>
    <row r="1351" spans="1:12" x14ac:dyDescent="0.45">
      <c r="A1351" s="5" t="str">
        <f t="shared" si="84"/>
        <v>NCAP_TLIFEIOIOTHN/A2010</v>
      </c>
      <c r="B1351" t="s">
        <v>384</v>
      </c>
      <c r="C1351" t="s">
        <v>71</v>
      </c>
      <c r="D1351" t="s">
        <v>614</v>
      </c>
      <c r="E1351" t="s">
        <v>438</v>
      </c>
      <c r="F1351">
        <v>2010</v>
      </c>
      <c r="G1351" t="s">
        <v>416</v>
      </c>
      <c r="H1351" t="s">
        <v>68</v>
      </c>
      <c r="I1351" s="1">
        <v>30</v>
      </c>
      <c r="J1351" t="str">
        <f t="shared" si="85"/>
        <v>IOI</v>
      </c>
      <c r="K1351" t="str">
        <f t="shared" si="86"/>
        <v>OTH</v>
      </c>
      <c r="L1351" t="str">
        <f t="shared" si="87"/>
        <v>N/A</v>
      </c>
    </row>
    <row r="1352" spans="1:12" x14ac:dyDescent="0.45">
      <c r="A1352" s="5" t="str">
        <f t="shared" si="84"/>
        <v>IOIOTHN/A2010</v>
      </c>
      <c r="B1352" t="s">
        <v>384</v>
      </c>
      <c r="C1352" t="s">
        <v>388</v>
      </c>
      <c r="D1352" t="s">
        <v>614</v>
      </c>
      <c r="E1352" t="s">
        <v>438</v>
      </c>
      <c r="F1352">
        <v>2010</v>
      </c>
      <c r="G1352" t="s">
        <v>416</v>
      </c>
      <c r="H1352" t="s">
        <v>68</v>
      </c>
      <c r="I1352" s="1">
        <v>1</v>
      </c>
      <c r="J1352" t="str">
        <f t="shared" si="85"/>
        <v>IOI</v>
      </c>
      <c r="K1352" t="str">
        <f t="shared" si="86"/>
        <v>OTH</v>
      </c>
      <c r="L1352" t="str">
        <f t="shared" si="87"/>
        <v>N/A</v>
      </c>
    </row>
    <row r="1353" spans="1:12" x14ac:dyDescent="0.45">
      <c r="A1353" s="5" t="str">
        <f t="shared" si="84"/>
        <v>IOIOTHN/A2011</v>
      </c>
      <c r="B1353" t="s">
        <v>384</v>
      </c>
      <c r="C1353" t="s">
        <v>388</v>
      </c>
      <c r="D1353" t="s">
        <v>614</v>
      </c>
      <c r="E1353" t="s">
        <v>438</v>
      </c>
      <c r="F1353">
        <v>2011</v>
      </c>
      <c r="G1353" t="s">
        <v>416</v>
      </c>
      <c r="H1353" t="s">
        <v>68</v>
      </c>
      <c r="I1353" s="1">
        <v>1</v>
      </c>
      <c r="J1353" t="str">
        <f t="shared" si="85"/>
        <v>IOI</v>
      </c>
      <c r="K1353" t="str">
        <f t="shared" si="86"/>
        <v>OTH</v>
      </c>
      <c r="L1353" t="str">
        <f t="shared" si="87"/>
        <v>N/A</v>
      </c>
    </row>
    <row r="1354" spans="1:12" x14ac:dyDescent="0.45">
      <c r="A1354" s="5" t="str">
        <f t="shared" si="84"/>
        <v>IOIOTHN/A2015</v>
      </c>
      <c r="B1354" t="s">
        <v>384</v>
      </c>
      <c r="C1354" t="s">
        <v>388</v>
      </c>
      <c r="D1354" t="s">
        <v>614</v>
      </c>
      <c r="E1354" t="s">
        <v>438</v>
      </c>
      <c r="F1354">
        <v>2015</v>
      </c>
      <c r="G1354" t="s">
        <v>416</v>
      </c>
      <c r="H1354" t="s">
        <v>68</v>
      </c>
      <c r="I1354" s="1">
        <v>1</v>
      </c>
      <c r="J1354" t="str">
        <f t="shared" si="85"/>
        <v>IOI</v>
      </c>
      <c r="K1354" t="str">
        <f t="shared" si="86"/>
        <v>OTH</v>
      </c>
      <c r="L1354" t="str">
        <f t="shared" si="87"/>
        <v>N/A</v>
      </c>
    </row>
    <row r="1355" spans="1:12" x14ac:dyDescent="0.45">
      <c r="A1355" s="5" t="str">
        <f t="shared" si="84"/>
        <v>IOIOTHN/A2020</v>
      </c>
      <c r="B1355" t="s">
        <v>384</v>
      </c>
      <c r="C1355" t="s">
        <v>388</v>
      </c>
      <c r="D1355" t="s">
        <v>614</v>
      </c>
      <c r="E1355" t="s">
        <v>438</v>
      </c>
      <c r="F1355">
        <v>2020</v>
      </c>
      <c r="G1355" t="s">
        <v>416</v>
      </c>
      <c r="H1355" t="s">
        <v>68</v>
      </c>
      <c r="I1355" s="1">
        <v>0.96893922050000003</v>
      </c>
      <c r="J1355" t="str">
        <f t="shared" si="85"/>
        <v>IOI</v>
      </c>
      <c r="K1355" t="str">
        <f t="shared" si="86"/>
        <v>OTH</v>
      </c>
      <c r="L1355" t="str">
        <f t="shared" si="87"/>
        <v>N/A</v>
      </c>
    </row>
    <row r="1356" spans="1:12" x14ac:dyDescent="0.45">
      <c r="A1356" s="5" t="str">
        <f t="shared" si="84"/>
        <v>IOIOTHN/A2025</v>
      </c>
      <c r="B1356" t="s">
        <v>384</v>
      </c>
      <c r="C1356" t="s">
        <v>388</v>
      </c>
      <c r="D1356" t="s">
        <v>614</v>
      </c>
      <c r="E1356" t="s">
        <v>438</v>
      </c>
      <c r="F1356">
        <v>2025</v>
      </c>
      <c r="G1356" t="s">
        <v>416</v>
      </c>
      <c r="H1356" t="s">
        <v>68</v>
      </c>
      <c r="I1356" s="1">
        <v>0.93450315240000004</v>
      </c>
      <c r="J1356" t="str">
        <f t="shared" si="85"/>
        <v>IOI</v>
      </c>
      <c r="K1356" t="str">
        <f t="shared" si="86"/>
        <v>OTH</v>
      </c>
      <c r="L1356" t="str">
        <f t="shared" si="87"/>
        <v>N/A</v>
      </c>
    </row>
    <row r="1357" spans="1:12" x14ac:dyDescent="0.45">
      <c r="A1357" s="5" t="str">
        <f t="shared" si="84"/>
        <v>IOIOTHN/A2030</v>
      </c>
      <c r="B1357" t="s">
        <v>384</v>
      </c>
      <c r="C1357" t="s">
        <v>388</v>
      </c>
      <c r="D1357" t="s">
        <v>614</v>
      </c>
      <c r="E1357" t="s">
        <v>438</v>
      </c>
      <c r="F1357">
        <v>2030</v>
      </c>
      <c r="G1357" t="s">
        <v>416</v>
      </c>
      <c r="H1357" t="s">
        <v>68</v>
      </c>
      <c r="I1357" s="1">
        <v>0.88755512540000003</v>
      </c>
      <c r="J1357" t="str">
        <f t="shared" si="85"/>
        <v>IOI</v>
      </c>
      <c r="K1357" t="str">
        <f t="shared" si="86"/>
        <v>OTH</v>
      </c>
      <c r="L1357" t="str">
        <f t="shared" si="87"/>
        <v>N/A</v>
      </c>
    </row>
    <row r="1358" spans="1:12" x14ac:dyDescent="0.45">
      <c r="A1358" s="5" t="str">
        <f t="shared" si="84"/>
        <v>IOIOTHN/A2035</v>
      </c>
      <c r="B1358" t="s">
        <v>384</v>
      </c>
      <c r="C1358" t="s">
        <v>388</v>
      </c>
      <c r="D1358" t="s">
        <v>614</v>
      </c>
      <c r="E1358" t="s">
        <v>438</v>
      </c>
      <c r="F1358">
        <v>2035</v>
      </c>
      <c r="G1358" t="s">
        <v>416</v>
      </c>
      <c r="H1358" t="s">
        <v>68</v>
      </c>
      <c r="I1358" s="1">
        <v>0.85764652590000001</v>
      </c>
      <c r="J1358" t="str">
        <f t="shared" si="85"/>
        <v>IOI</v>
      </c>
      <c r="K1358" t="str">
        <f t="shared" si="86"/>
        <v>OTH</v>
      </c>
      <c r="L1358" t="str">
        <f t="shared" si="87"/>
        <v>N/A</v>
      </c>
    </row>
    <row r="1359" spans="1:12" x14ac:dyDescent="0.45">
      <c r="A1359" s="5" t="str">
        <f t="shared" si="84"/>
        <v>IOIOTHN/A2040</v>
      </c>
      <c r="B1359" t="s">
        <v>384</v>
      </c>
      <c r="C1359" t="s">
        <v>388</v>
      </c>
      <c r="D1359" t="s">
        <v>614</v>
      </c>
      <c r="E1359" t="s">
        <v>438</v>
      </c>
      <c r="F1359">
        <v>2040</v>
      </c>
      <c r="G1359" t="s">
        <v>416</v>
      </c>
      <c r="H1359" t="s">
        <v>68</v>
      </c>
      <c r="I1359" s="1">
        <v>0.82411066509999997</v>
      </c>
      <c r="J1359" t="str">
        <f t="shared" si="85"/>
        <v>IOI</v>
      </c>
      <c r="K1359" t="str">
        <f t="shared" si="86"/>
        <v>OTH</v>
      </c>
      <c r="L1359" t="str">
        <f t="shared" si="87"/>
        <v>N/A</v>
      </c>
    </row>
    <row r="1360" spans="1:12" x14ac:dyDescent="0.45">
      <c r="A1360" s="5" t="str">
        <f t="shared" si="84"/>
        <v>IOIOTHN/A2045</v>
      </c>
      <c r="B1360" t="s">
        <v>384</v>
      </c>
      <c r="C1360" t="s">
        <v>388</v>
      </c>
      <c r="D1360" t="s">
        <v>614</v>
      </c>
      <c r="E1360" t="s">
        <v>438</v>
      </c>
      <c r="F1360">
        <v>2045</v>
      </c>
      <c r="G1360" t="s">
        <v>416</v>
      </c>
      <c r="H1360" t="s">
        <v>68</v>
      </c>
      <c r="I1360" s="1">
        <v>0.78890540870000003</v>
      </c>
      <c r="J1360" t="str">
        <f t="shared" si="85"/>
        <v>IOI</v>
      </c>
      <c r="K1360" t="str">
        <f t="shared" si="86"/>
        <v>OTH</v>
      </c>
      <c r="L1360" t="str">
        <f t="shared" si="87"/>
        <v>N/A</v>
      </c>
    </row>
    <row r="1361" spans="1:12" x14ac:dyDescent="0.45">
      <c r="A1361" s="5" t="str">
        <f t="shared" si="84"/>
        <v>IOIOTHN/A2050</v>
      </c>
      <c r="B1361" t="s">
        <v>384</v>
      </c>
      <c r="C1361" t="s">
        <v>388</v>
      </c>
      <c r="D1361" t="s">
        <v>614</v>
      </c>
      <c r="E1361" t="s">
        <v>438</v>
      </c>
      <c r="F1361">
        <v>2050</v>
      </c>
      <c r="G1361" t="s">
        <v>416</v>
      </c>
      <c r="H1361" t="s">
        <v>68</v>
      </c>
      <c r="I1361" s="1">
        <v>0.75615072189999999</v>
      </c>
      <c r="J1361" t="str">
        <f t="shared" si="85"/>
        <v>IOI</v>
      </c>
      <c r="K1361" t="str">
        <f t="shared" si="86"/>
        <v>OTH</v>
      </c>
      <c r="L1361" t="str">
        <f t="shared" si="87"/>
        <v>N/A</v>
      </c>
    </row>
    <row r="1362" spans="1:12" x14ac:dyDescent="0.45">
      <c r="A1362" s="5" t="str">
        <f t="shared" si="84"/>
        <v>IOIOTHN/A2055</v>
      </c>
      <c r="B1362" t="s">
        <v>384</v>
      </c>
      <c r="C1362" t="s">
        <v>388</v>
      </c>
      <c r="D1362" t="s">
        <v>614</v>
      </c>
      <c r="E1362" t="s">
        <v>438</v>
      </c>
      <c r="F1362">
        <v>2055</v>
      </c>
      <c r="G1362" t="s">
        <v>416</v>
      </c>
      <c r="H1362" t="s">
        <v>68</v>
      </c>
      <c r="I1362" s="1">
        <v>0.7316667107</v>
      </c>
      <c r="J1362" t="str">
        <f t="shared" si="85"/>
        <v>IOI</v>
      </c>
      <c r="K1362" t="str">
        <f t="shared" si="86"/>
        <v>OTH</v>
      </c>
      <c r="L1362" t="str">
        <f t="shared" si="87"/>
        <v>N/A</v>
      </c>
    </row>
    <row r="1363" spans="1:12" x14ac:dyDescent="0.45">
      <c r="A1363" s="5" t="str">
        <f t="shared" si="84"/>
        <v>NCAP_COSTICHPRHCOA2010</v>
      </c>
      <c r="B1363" t="s">
        <v>384</v>
      </c>
      <c r="C1363" t="s">
        <v>69</v>
      </c>
      <c r="D1363" t="s">
        <v>615</v>
      </c>
      <c r="E1363" t="s">
        <v>418</v>
      </c>
      <c r="F1363">
        <v>2010</v>
      </c>
      <c r="G1363" t="s">
        <v>53</v>
      </c>
      <c r="H1363" t="s">
        <v>387</v>
      </c>
      <c r="I1363" s="1">
        <v>4.2191896287999997</v>
      </c>
      <c r="J1363" t="str">
        <f t="shared" si="85"/>
        <v>ICH</v>
      </c>
      <c r="K1363" t="str">
        <f t="shared" si="86"/>
        <v>PRH</v>
      </c>
      <c r="L1363" t="str">
        <f t="shared" si="87"/>
        <v>COA</v>
      </c>
    </row>
    <row r="1364" spans="1:12" x14ac:dyDescent="0.45">
      <c r="A1364" s="5" t="str">
        <f t="shared" si="84"/>
        <v>NCAP_FOMICHPRHCOA2010</v>
      </c>
      <c r="B1364" t="s">
        <v>384</v>
      </c>
      <c r="C1364" t="s">
        <v>70</v>
      </c>
      <c r="D1364" t="s">
        <v>615</v>
      </c>
      <c r="E1364" t="s">
        <v>418</v>
      </c>
      <c r="F1364">
        <v>2010</v>
      </c>
      <c r="G1364" t="s">
        <v>53</v>
      </c>
      <c r="H1364" t="s">
        <v>387</v>
      </c>
      <c r="I1364" s="1">
        <v>0.67507034060000004</v>
      </c>
      <c r="J1364" t="str">
        <f t="shared" si="85"/>
        <v>ICH</v>
      </c>
      <c r="K1364" t="str">
        <f t="shared" si="86"/>
        <v>PRH</v>
      </c>
      <c r="L1364" t="str">
        <f t="shared" si="87"/>
        <v>COA</v>
      </c>
    </row>
    <row r="1365" spans="1:12" x14ac:dyDescent="0.45">
      <c r="A1365" s="5" t="str">
        <f t="shared" si="84"/>
        <v>NCAP_TLIFEICHPRHCOA2010</v>
      </c>
      <c r="B1365" t="s">
        <v>384</v>
      </c>
      <c r="C1365" t="s">
        <v>71</v>
      </c>
      <c r="D1365" t="s">
        <v>615</v>
      </c>
      <c r="E1365" t="s">
        <v>418</v>
      </c>
      <c r="F1365">
        <v>2010</v>
      </c>
      <c r="G1365" t="s">
        <v>53</v>
      </c>
      <c r="H1365" t="s">
        <v>68</v>
      </c>
      <c r="I1365" s="1">
        <v>30</v>
      </c>
      <c r="J1365" t="str">
        <f t="shared" si="85"/>
        <v>ICH</v>
      </c>
      <c r="K1365" t="str">
        <f t="shared" si="86"/>
        <v>PRH</v>
      </c>
      <c r="L1365" t="str">
        <f t="shared" si="87"/>
        <v>COA</v>
      </c>
    </row>
    <row r="1366" spans="1:12" x14ac:dyDescent="0.45">
      <c r="A1366" s="5" t="str">
        <f t="shared" si="84"/>
        <v>ICHPRHCOA2010</v>
      </c>
      <c r="B1366" t="s">
        <v>384</v>
      </c>
      <c r="C1366" t="s">
        <v>388</v>
      </c>
      <c r="D1366" t="s">
        <v>615</v>
      </c>
      <c r="E1366" t="s">
        <v>418</v>
      </c>
      <c r="F1366">
        <v>2010</v>
      </c>
      <c r="G1366" t="s">
        <v>53</v>
      </c>
      <c r="H1366" t="s">
        <v>68</v>
      </c>
      <c r="I1366" s="1">
        <v>1</v>
      </c>
      <c r="J1366" t="str">
        <f t="shared" si="85"/>
        <v>ICH</v>
      </c>
      <c r="K1366" t="str">
        <f t="shared" si="86"/>
        <v>PRH</v>
      </c>
      <c r="L1366" t="str">
        <f t="shared" si="87"/>
        <v>COA</v>
      </c>
    </row>
    <row r="1367" spans="1:12" x14ac:dyDescent="0.45">
      <c r="A1367" s="5" t="str">
        <f t="shared" si="84"/>
        <v>ICHPRHCOA2011</v>
      </c>
      <c r="B1367" t="s">
        <v>384</v>
      </c>
      <c r="C1367" t="s">
        <v>388</v>
      </c>
      <c r="D1367" t="s">
        <v>615</v>
      </c>
      <c r="E1367" t="s">
        <v>418</v>
      </c>
      <c r="F1367">
        <v>2011</v>
      </c>
      <c r="G1367" t="s">
        <v>53</v>
      </c>
      <c r="H1367" t="s">
        <v>68</v>
      </c>
      <c r="I1367" s="1">
        <v>1</v>
      </c>
      <c r="J1367" t="str">
        <f t="shared" si="85"/>
        <v>ICH</v>
      </c>
      <c r="K1367" t="str">
        <f t="shared" si="86"/>
        <v>PRH</v>
      </c>
      <c r="L1367" t="str">
        <f t="shared" si="87"/>
        <v>COA</v>
      </c>
    </row>
    <row r="1368" spans="1:12" x14ac:dyDescent="0.45">
      <c r="A1368" s="5" t="str">
        <f t="shared" si="84"/>
        <v>ICHPRHCOA2015</v>
      </c>
      <c r="B1368" t="s">
        <v>384</v>
      </c>
      <c r="C1368" t="s">
        <v>388</v>
      </c>
      <c r="D1368" t="s">
        <v>615</v>
      </c>
      <c r="E1368" t="s">
        <v>418</v>
      </c>
      <c r="F1368">
        <v>2015</v>
      </c>
      <c r="G1368" t="s">
        <v>53</v>
      </c>
      <c r="H1368" t="s">
        <v>68</v>
      </c>
      <c r="I1368" s="1">
        <v>1</v>
      </c>
      <c r="J1368" t="str">
        <f t="shared" si="85"/>
        <v>ICH</v>
      </c>
      <c r="K1368" t="str">
        <f t="shared" si="86"/>
        <v>PRH</v>
      </c>
      <c r="L1368" t="str">
        <f t="shared" si="87"/>
        <v>COA</v>
      </c>
    </row>
    <row r="1369" spans="1:12" x14ac:dyDescent="0.45">
      <c r="A1369" s="5" t="str">
        <f t="shared" si="84"/>
        <v>ICHPRHCOA2020</v>
      </c>
      <c r="B1369" t="s">
        <v>384</v>
      </c>
      <c r="C1369" t="s">
        <v>388</v>
      </c>
      <c r="D1369" t="s">
        <v>615</v>
      </c>
      <c r="E1369" t="s">
        <v>418</v>
      </c>
      <c r="F1369">
        <v>2020</v>
      </c>
      <c r="G1369" t="s">
        <v>53</v>
      </c>
      <c r="H1369" t="s">
        <v>68</v>
      </c>
      <c r="I1369" s="1">
        <v>1.0026631712</v>
      </c>
      <c r="J1369" t="str">
        <f t="shared" si="85"/>
        <v>ICH</v>
      </c>
      <c r="K1369" t="str">
        <f t="shared" si="86"/>
        <v>PRH</v>
      </c>
      <c r="L1369" t="str">
        <f t="shared" si="87"/>
        <v>COA</v>
      </c>
    </row>
    <row r="1370" spans="1:12" x14ac:dyDescent="0.45">
      <c r="A1370" s="5" t="str">
        <f t="shared" si="84"/>
        <v>ICHPRHCOA2025</v>
      </c>
      <c r="B1370" t="s">
        <v>384</v>
      </c>
      <c r="C1370" t="s">
        <v>388</v>
      </c>
      <c r="D1370" t="s">
        <v>615</v>
      </c>
      <c r="E1370" t="s">
        <v>418</v>
      </c>
      <c r="F1370">
        <v>2025</v>
      </c>
      <c r="G1370" t="s">
        <v>53</v>
      </c>
      <c r="H1370" t="s">
        <v>68</v>
      </c>
      <c r="I1370" s="1">
        <v>0.97342751999999999</v>
      </c>
      <c r="J1370" t="str">
        <f t="shared" si="85"/>
        <v>ICH</v>
      </c>
      <c r="K1370" t="str">
        <f t="shared" si="86"/>
        <v>PRH</v>
      </c>
      <c r="L1370" t="str">
        <f t="shared" si="87"/>
        <v>COA</v>
      </c>
    </row>
    <row r="1371" spans="1:12" x14ac:dyDescent="0.45">
      <c r="A1371" s="5" t="str">
        <f t="shared" si="84"/>
        <v>ICHPRHCOA2030</v>
      </c>
      <c r="B1371" t="s">
        <v>384</v>
      </c>
      <c r="C1371" t="s">
        <v>388</v>
      </c>
      <c r="D1371" t="s">
        <v>615</v>
      </c>
      <c r="E1371" t="s">
        <v>418</v>
      </c>
      <c r="F1371">
        <v>2030</v>
      </c>
      <c r="G1371" t="s">
        <v>53</v>
      </c>
      <c r="H1371" t="s">
        <v>68</v>
      </c>
      <c r="I1371" s="1">
        <v>0.95304874579999999</v>
      </c>
      <c r="J1371" t="str">
        <f t="shared" si="85"/>
        <v>ICH</v>
      </c>
      <c r="K1371" t="str">
        <f t="shared" si="86"/>
        <v>PRH</v>
      </c>
      <c r="L1371" t="str">
        <f t="shared" si="87"/>
        <v>COA</v>
      </c>
    </row>
    <row r="1372" spans="1:12" x14ac:dyDescent="0.45">
      <c r="A1372" s="5" t="str">
        <f t="shared" si="84"/>
        <v>ICHPRHCOA2035</v>
      </c>
      <c r="B1372" t="s">
        <v>384</v>
      </c>
      <c r="C1372" t="s">
        <v>388</v>
      </c>
      <c r="D1372" t="s">
        <v>615</v>
      </c>
      <c r="E1372" t="s">
        <v>418</v>
      </c>
      <c r="F1372">
        <v>2035</v>
      </c>
      <c r="G1372" t="s">
        <v>53</v>
      </c>
      <c r="H1372" t="s">
        <v>68</v>
      </c>
      <c r="I1372" s="1">
        <v>0.94004035679999998</v>
      </c>
      <c r="J1372" t="str">
        <f t="shared" si="85"/>
        <v>ICH</v>
      </c>
      <c r="K1372" t="str">
        <f t="shared" si="86"/>
        <v>PRH</v>
      </c>
      <c r="L1372" t="str">
        <f t="shared" si="87"/>
        <v>COA</v>
      </c>
    </row>
    <row r="1373" spans="1:12" x14ac:dyDescent="0.45">
      <c r="A1373" s="5" t="str">
        <f t="shared" si="84"/>
        <v>ICHPRHCOA2040</v>
      </c>
      <c r="B1373" t="s">
        <v>384</v>
      </c>
      <c r="C1373" t="s">
        <v>388</v>
      </c>
      <c r="D1373" t="s">
        <v>615</v>
      </c>
      <c r="E1373" t="s">
        <v>418</v>
      </c>
      <c r="F1373">
        <v>2040</v>
      </c>
      <c r="G1373" t="s">
        <v>53</v>
      </c>
      <c r="H1373" t="s">
        <v>68</v>
      </c>
      <c r="I1373" s="1">
        <v>0.9266632668</v>
      </c>
      <c r="J1373" t="str">
        <f t="shared" si="85"/>
        <v>ICH</v>
      </c>
      <c r="K1373" t="str">
        <f t="shared" si="86"/>
        <v>PRH</v>
      </c>
      <c r="L1373" t="str">
        <f t="shared" si="87"/>
        <v>COA</v>
      </c>
    </row>
    <row r="1374" spans="1:12" x14ac:dyDescent="0.45">
      <c r="A1374" s="5" t="str">
        <f t="shared" si="84"/>
        <v>ICHPRHCOA2045</v>
      </c>
      <c r="B1374" t="s">
        <v>384</v>
      </c>
      <c r="C1374" t="s">
        <v>388</v>
      </c>
      <c r="D1374" t="s">
        <v>615</v>
      </c>
      <c r="E1374" t="s">
        <v>418</v>
      </c>
      <c r="F1374">
        <v>2045</v>
      </c>
      <c r="G1374" t="s">
        <v>53</v>
      </c>
      <c r="H1374" t="s">
        <v>68</v>
      </c>
      <c r="I1374" s="1">
        <v>0.91469972960000001</v>
      </c>
      <c r="J1374" t="str">
        <f t="shared" si="85"/>
        <v>ICH</v>
      </c>
      <c r="K1374" t="str">
        <f t="shared" si="86"/>
        <v>PRH</v>
      </c>
      <c r="L1374" t="str">
        <f t="shared" si="87"/>
        <v>COA</v>
      </c>
    </row>
    <row r="1375" spans="1:12" x14ac:dyDescent="0.45">
      <c r="A1375" s="5" t="str">
        <f t="shared" si="84"/>
        <v>ICHPRHCOA2050</v>
      </c>
      <c r="B1375" t="s">
        <v>384</v>
      </c>
      <c r="C1375" t="s">
        <v>388</v>
      </c>
      <c r="D1375" t="s">
        <v>615</v>
      </c>
      <c r="E1375" t="s">
        <v>418</v>
      </c>
      <c r="F1375">
        <v>2050</v>
      </c>
      <c r="G1375" t="s">
        <v>53</v>
      </c>
      <c r="H1375" t="s">
        <v>68</v>
      </c>
      <c r="I1375" s="1">
        <v>0.90525613620000001</v>
      </c>
      <c r="J1375" t="str">
        <f t="shared" si="85"/>
        <v>ICH</v>
      </c>
      <c r="K1375" t="str">
        <f t="shared" si="86"/>
        <v>PRH</v>
      </c>
      <c r="L1375" t="str">
        <f t="shared" si="87"/>
        <v>COA</v>
      </c>
    </row>
    <row r="1376" spans="1:12" x14ac:dyDescent="0.45">
      <c r="A1376" s="5" t="str">
        <f t="shared" si="84"/>
        <v>ICHPRHCOA2055</v>
      </c>
      <c r="B1376" t="s">
        <v>384</v>
      </c>
      <c r="C1376" t="s">
        <v>388</v>
      </c>
      <c r="D1376" t="s">
        <v>615</v>
      </c>
      <c r="E1376" t="s">
        <v>418</v>
      </c>
      <c r="F1376">
        <v>2055</v>
      </c>
      <c r="G1376" t="s">
        <v>53</v>
      </c>
      <c r="H1376" t="s">
        <v>68</v>
      </c>
      <c r="I1376" s="1">
        <v>0.89474611569999996</v>
      </c>
      <c r="J1376" t="str">
        <f t="shared" si="85"/>
        <v>ICH</v>
      </c>
      <c r="K1376" t="str">
        <f t="shared" si="86"/>
        <v>PRH</v>
      </c>
      <c r="L1376" t="str">
        <f t="shared" si="87"/>
        <v>COA</v>
      </c>
    </row>
    <row r="1377" spans="1:12" x14ac:dyDescent="0.45">
      <c r="A1377" s="5" t="str">
        <f t="shared" si="84"/>
        <v>NCAP_COSTITMECPELC2010</v>
      </c>
      <c r="B1377" t="s">
        <v>384</v>
      </c>
      <c r="C1377" t="s">
        <v>69</v>
      </c>
      <c r="D1377" t="s">
        <v>616</v>
      </c>
      <c r="E1377" t="s">
        <v>617</v>
      </c>
      <c r="F1377">
        <v>2010</v>
      </c>
      <c r="G1377" t="s">
        <v>472</v>
      </c>
      <c r="H1377" t="s">
        <v>387</v>
      </c>
      <c r="I1377" s="1">
        <v>177.58015334410001</v>
      </c>
      <c r="J1377" t="str">
        <f t="shared" si="85"/>
        <v>ITM</v>
      </c>
      <c r="K1377" t="str">
        <f t="shared" si="86"/>
        <v>ECP</v>
      </c>
      <c r="L1377" t="str">
        <f t="shared" si="87"/>
        <v>ELC</v>
      </c>
    </row>
    <row r="1378" spans="1:12" x14ac:dyDescent="0.45">
      <c r="A1378" s="5" t="str">
        <f t="shared" si="84"/>
        <v>NCAP_FOMITMECPELC2010</v>
      </c>
      <c r="B1378" t="s">
        <v>384</v>
      </c>
      <c r="C1378" t="s">
        <v>70</v>
      </c>
      <c r="D1378" t="s">
        <v>616</v>
      </c>
      <c r="E1378" t="s">
        <v>617</v>
      </c>
      <c r="F1378">
        <v>2010</v>
      </c>
      <c r="G1378" t="s">
        <v>472</v>
      </c>
      <c r="H1378" t="s">
        <v>387</v>
      </c>
      <c r="I1378" s="1">
        <v>21.847032023299999</v>
      </c>
      <c r="J1378" t="str">
        <f t="shared" si="85"/>
        <v>ITM</v>
      </c>
      <c r="K1378" t="str">
        <f t="shared" si="86"/>
        <v>ECP</v>
      </c>
      <c r="L1378" t="str">
        <f t="shared" si="87"/>
        <v>ELC</v>
      </c>
    </row>
    <row r="1379" spans="1:12" x14ac:dyDescent="0.45">
      <c r="A1379" s="5" t="str">
        <f t="shared" si="84"/>
        <v>NCAP_TLIFEITMECPELC2010</v>
      </c>
      <c r="B1379" t="s">
        <v>384</v>
      </c>
      <c r="C1379" t="s">
        <v>71</v>
      </c>
      <c r="D1379" t="s">
        <v>616</v>
      </c>
      <c r="E1379" t="s">
        <v>617</v>
      </c>
      <c r="F1379">
        <v>2010</v>
      </c>
      <c r="G1379" t="s">
        <v>472</v>
      </c>
      <c r="H1379" t="s">
        <v>68</v>
      </c>
      <c r="I1379" s="1">
        <v>30</v>
      </c>
      <c r="J1379" t="str">
        <f t="shared" si="85"/>
        <v>ITM</v>
      </c>
      <c r="K1379" t="str">
        <f t="shared" si="86"/>
        <v>ECP</v>
      </c>
      <c r="L1379" t="str">
        <f t="shared" si="87"/>
        <v>ELC</v>
      </c>
    </row>
    <row r="1380" spans="1:12" x14ac:dyDescent="0.45">
      <c r="A1380" s="5" t="str">
        <f t="shared" si="84"/>
        <v>ITMECPELC2010</v>
      </c>
      <c r="B1380" t="s">
        <v>384</v>
      </c>
      <c r="C1380" t="s">
        <v>388</v>
      </c>
      <c r="D1380" t="s">
        <v>616</v>
      </c>
      <c r="E1380" t="s">
        <v>617</v>
      </c>
      <c r="F1380">
        <v>2010</v>
      </c>
      <c r="G1380" t="s">
        <v>472</v>
      </c>
      <c r="H1380" t="s">
        <v>68</v>
      </c>
      <c r="I1380" s="1">
        <v>1</v>
      </c>
      <c r="J1380" t="str">
        <f t="shared" si="85"/>
        <v>ITM</v>
      </c>
      <c r="K1380" t="str">
        <f t="shared" si="86"/>
        <v>ECP</v>
      </c>
      <c r="L1380" t="str">
        <f t="shared" si="87"/>
        <v>ELC</v>
      </c>
    </row>
    <row r="1381" spans="1:12" x14ac:dyDescent="0.45">
      <c r="A1381" s="5" t="str">
        <f t="shared" si="84"/>
        <v>ITMECPELC2011</v>
      </c>
      <c r="B1381" t="s">
        <v>384</v>
      </c>
      <c r="C1381" t="s">
        <v>388</v>
      </c>
      <c r="D1381" t="s">
        <v>616</v>
      </c>
      <c r="E1381" t="s">
        <v>617</v>
      </c>
      <c r="F1381">
        <v>2011</v>
      </c>
      <c r="G1381" t="s">
        <v>472</v>
      </c>
      <c r="H1381" t="s">
        <v>68</v>
      </c>
      <c r="I1381" s="1">
        <v>1</v>
      </c>
      <c r="J1381" t="str">
        <f t="shared" si="85"/>
        <v>ITM</v>
      </c>
      <c r="K1381" t="str">
        <f t="shared" si="86"/>
        <v>ECP</v>
      </c>
      <c r="L1381" t="str">
        <f t="shared" si="87"/>
        <v>ELC</v>
      </c>
    </row>
    <row r="1382" spans="1:12" x14ac:dyDescent="0.45">
      <c r="A1382" s="5" t="str">
        <f t="shared" si="84"/>
        <v>ITMECPELC2015</v>
      </c>
      <c r="B1382" t="s">
        <v>384</v>
      </c>
      <c r="C1382" t="s">
        <v>388</v>
      </c>
      <c r="D1382" t="s">
        <v>616</v>
      </c>
      <c r="E1382" t="s">
        <v>617</v>
      </c>
      <c r="F1382">
        <v>2015</v>
      </c>
      <c r="G1382" t="s">
        <v>472</v>
      </c>
      <c r="H1382" t="s">
        <v>68</v>
      </c>
      <c r="I1382" s="1">
        <v>1</v>
      </c>
      <c r="J1382" t="str">
        <f t="shared" si="85"/>
        <v>ITM</v>
      </c>
      <c r="K1382" t="str">
        <f t="shared" si="86"/>
        <v>ECP</v>
      </c>
      <c r="L1382" t="str">
        <f t="shared" si="87"/>
        <v>ELC</v>
      </c>
    </row>
    <row r="1383" spans="1:12" x14ac:dyDescent="0.45">
      <c r="A1383" s="5" t="str">
        <f t="shared" si="84"/>
        <v>ITMECPELC2020</v>
      </c>
      <c r="B1383" t="s">
        <v>384</v>
      </c>
      <c r="C1383" t="s">
        <v>388</v>
      </c>
      <c r="D1383" t="s">
        <v>616</v>
      </c>
      <c r="E1383" t="s">
        <v>617</v>
      </c>
      <c r="F1383">
        <v>2020</v>
      </c>
      <c r="G1383" t="s">
        <v>472</v>
      </c>
      <c r="H1383" t="s">
        <v>68</v>
      </c>
      <c r="I1383" s="1">
        <v>0.88789962160000002</v>
      </c>
      <c r="J1383" t="str">
        <f t="shared" si="85"/>
        <v>ITM</v>
      </c>
      <c r="K1383" t="str">
        <f t="shared" si="86"/>
        <v>ECP</v>
      </c>
      <c r="L1383" t="str">
        <f t="shared" si="87"/>
        <v>ELC</v>
      </c>
    </row>
    <row r="1384" spans="1:12" x14ac:dyDescent="0.45">
      <c r="A1384" s="5" t="str">
        <f t="shared" si="84"/>
        <v>ITMECPELC2025</v>
      </c>
      <c r="B1384" t="s">
        <v>384</v>
      </c>
      <c r="C1384" t="s">
        <v>388</v>
      </c>
      <c r="D1384" t="s">
        <v>616</v>
      </c>
      <c r="E1384" t="s">
        <v>617</v>
      </c>
      <c r="F1384">
        <v>2025</v>
      </c>
      <c r="G1384" t="s">
        <v>472</v>
      </c>
      <c r="H1384" t="s">
        <v>68</v>
      </c>
      <c r="I1384" s="1">
        <v>0.87611387789999995</v>
      </c>
      <c r="J1384" t="str">
        <f t="shared" si="85"/>
        <v>ITM</v>
      </c>
      <c r="K1384" t="str">
        <f t="shared" si="86"/>
        <v>ECP</v>
      </c>
      <c r="L1384" t="str">
        <f t="shared" si="87"/>
        <v>ELC</v>
      </c>
    </row>
    <row r="1385" spans="1:12" x14ac:dyDescent="0.45">
      <c r="A1385" s="5" t="str">
        <f t="shared" si="84"/>
        <v>ITMECPELC2030</v>
      </c>
      <c r="B1385" t="s">
        <v>384</v>
      </c>
      <c r="C1385" t="s">
        <v>388</v>
      </c>
      <c r="D1385" t="s">
        <v>616</v>
      </c>
      <c r="E1385" t="s">
        <v>617</v>
      </c>
      <c r="F1385">
        <v>2030</v>
      </c>
      <c r="G1385" t="s">
        <v>472</v>
      </c>
      <c r="H1385" t="s">
        <v>68</v>
      </c>
      <c r="I1385" s="1">
        <v>0.88132365270000002</v>
      </c>
      <c r="J1385" t="str">
        <f t="shared" si="85"/>
        <v>ITM</v>
      </c>
      <c r="K1385" t="str">
        <f t="shared" si="86"/>
        <v>ECP</v>
      </c>
      <c r="L1385" t="str">
        <f t="shared" si="87"/>
        <v>ELC</v>
      </c>
    </row>
    <row r="1386" spans="1:12" x14ac:dyDescent="0.45">
      <c r="A1386" s="5" t="str">
        <f t="shared" si="84"/>
        <v>ITMECPELC2035</v>
      </c>
      <c r="B1386" t="s">
        <v>384</v>
      </c>
      <c r="C1386" t="s">
        <v>388</v>
      </c>
      <c r="D1386" t="s">
        <v>616</v>
      </c>
      <c r="E1386" t="s">
        <v>617</v>
      </c>
      <c r="F1386">
        <v>2035</v>
      </c>
      <c r="G1386" t="s">
        <v>472</v>
      </c>
      <c r="H1386" t="s">
        <v>68</v>
      </c>
      <c r="I1386" s="1">
        <v>0.83389988670000004</v>
      </c>
      <c r="J1386" t="str">
        <f t="shared" si="85"/>
        <v>ITM</v>
      </c>
      <c r="K1386" t="str">
        <f t="shared" si="86"/>
        <v>ECP</v>
      </c>
      <c r="L1386" t="str">
        <f t="shared" si="87"/>
        <v>ELC</v>
      </c>
    </row>
    <row r="1387" spans="1:12" x14ac:dyDescent="0.45">
      <c r="A1387" s="5" t="str">
        <f t="shared" si="84"/>
        <v>ITMECPELC2040</v>
      </c>
      <c r="B1387" t="s">
        <v>384</v>
      </c>
      <c r="C1387" t="s">
        <v>388</v>
      </c>
      <c r="D1387" t="s">
        <v>616</v>
      </c>
      <c r="E1387" t="s">
        <v>617</v>
      </c>
      <c r="F1387">
        <v>2040</v>
      </c>
      <c r="G1387" t="s">
        <v>472</v>
      </c>
      <c r="H1387" t="s">
        <v>68</v>
      </c>
      <c r="I1387" s="1">
        <v>0.82238387810000002</v>
      </c>
      <c r="J1387" t="str">
        <f t="shared" si="85"/>
        <v>ITM</v>
      </c>
      <c r="K1387" t="str">
        <f t="shared" si="86"/>
        <v>ECP</v>
      </c>
      <c r="L1387" t="str">
        <f t="shared" si="87"/>
        <v>ELC</v>
      </c>
    </row>
    <row r="1388" spans="1:12" x14ac:dyDescent="0.45">
      <c r="A1388" s="5" t="str">
        <f t="shared" si="84"/>
        <v>ITMECPELC2045</v>
      </c>
      <c r="B1388" t="s">
        <v>384</v>
      </c>
      <c r="C1388" t="s">
        <v>388</v>
      </c>
      <c r="D1388" t="s">
        <v>616</v>
      </c>
      <c r="E1388" t="s">
        <v>617</v>
      </c>
      <c r="F1388">
        <v>2045</v>
      </c>
      <c r="G1388" t="s">
        <v>472</v>
      </c>
      <c r="H1388" t="s">
        <v>68</v>
      </c>
      <c r="I1388" s="1">
        <v>0.80979733060000003</v>
      </c>
      <c r="J1388" t="str">
        <f t="shared" si="85"/>
        <v>ITM</v>
      </c>
      <c r="K1388" t="str">
        <f t="shared" si="86"/>
        <v>ECP</v>
      </c>
      <c r="L1388" t="str">
        <f t="shared" si="87"/>
        <v>ELC</v>
      </c>
    </row>
    <row r="1389" spans="1:12" x14ac:dyDescent="0.45">
      <c r="A1389" s="5" t="str">
        <f t="shared" si="84"/>
        <v>ITMECPELC2050</v>
      </c>
      <c r="B1389" t="s">
        <v>384</v>
      </c>
      <c r="C1389" t="s">
        <v>388</v>
      </c>
      <c r="D1389" t="s">
        <v>616</v>
      </c>
      <c r="E1389" t="s">
        <v>617</v>
      </c>
      <c r="F1389">
        <v>2050</v>
      </c>
      <c r="G1389" t="s">
        <v>472</v>
      </c>
      <c r="H1389" t="s">
        <v>68</v>
      </c>
      <c r="I1389" s="1">
        <v>0.78734124350000001</v>
      </c>
      <c r="J1389" t="str">
        <f t="shared" si="85"/>
        <v>ITM</v>
      </c>
      <c r="K1389" t="str">
        <f t="shared" si="86"/>
        <v>ECP</v>
      </c>
      <c r="L1389" t="str">
        <f t="shared" si="87"/>
        <v>ELC</v>
      </c>
    </row>
    <row r="1390" spans="1:12" x14ac:dyDescent="0.45">
      <c r="A1390" s="5" t="str">
        <f t="shared" si="84"/>
        <v>ITMECPELC2055</v>
      </c>
      <c r="B1390" t="s">
        <v>384</v>
      </c>
      <c r="C1390" t="s">
        <v>388</v>
      </c>
      <c r="D1390" t="s">
        <v>616</v>
      </c>
      <c r="E1390" t="s">
        <v>617</v>
      </c>
      <c r="F1390">
        <v>2055</v>
      </c>
      <c r="G1390" t="s">
        <v>472</v>
      </c>
      <c r="H1390" t="s">
        <v>68</v>
      </c>
      <c r="I1390" s="1">
        <v>0.77040161060000001</v>
      </c>
      <c r="J1390" t="str">
        <f t="shared" si="85"/>
        <v>ITM</v>
      </c>
      <c r="K1390" t="str">
        <f t="shared" si="86"/>
        <v>ECP</v>
      </c>
      <c r="L1390" t="str">
        <f t="shared" si="87"/>
        <v>ELC</v>
      </c>
    </row>
    <row r="1391" spans="1:12" x14ac:dyDescent="0.45">
      <c r="A1391" s="5" t="str">
        <f t="shared" si="84"/>
        <v>NCAP_COSTILPPRHOIL2010</v>
      </c>
      <c r="B1391" t="s">
        <v>384</v>
      </c>
      <c r="C1391" t="s">
        <v>69</v>
      </c>
      <c r="D1391" t="s">
        <v>618</v>
      </c>
      <c r="E1391" t="s">
        <v>465</v>
      </c>
      <c r="F1391">
        <v>2010</v>
      </c>
      <c r="G1391" t="s">
        <v>406</v>
      </c>
      <c r="H1391" t="s">
        <v>387</v>
      </c>
      <c r="I1391" s="1">
        <v>143.72235313569999</v>
      </c>
      <c r="J1391" t="str">
        <f t="shared" si="85"/>
        <v>ILP</v>
      </c>
      <c r="K1391" t="str">
        <f t="shared" si="86"/>
        <v>PRH</v>
      </c>
      <c r="L1391" t="str">
        <f t="shared" si="87"/>
        <v>OIL</v>
      </c>
    </row>
    <row r="1392" spans="1:12" x14ac:dyDescent="0.45">
      <c r="A1392" s="5" t="str">
        <f t="shared" si="84"/>
        <v>NCAP_FOMILPPRHOIL2010</v>
      </c>
      <c r="B1392" t="s">
        <v>384</v>
      </c>
      <c r="C1392" t="s">
        <v>70</v>
      </c>
      <c r="D1392" t="s">
        <v>618</v>
      </c>
      <c r="E1392" t="s">
        <v>465</v>
      </c>
      <c r="F1392">
        <v>2010</v>
      </c>
      <c r="G1392" t="s">
        <v>406</v>
      </c>
      <c r="H1392" t="s">
        <v>387</v>
      </c>
      <c r="I1392" s="1">
        <v>5.7488941253999997</v>
      </c>
      <c r="J1392" t="str">
        <f t="shared" si="85"/>
        <v>ILP</v>
      </c>
      <c r="K1392" t="str">
        <f t="shared" si="86"/>
        <v>PRH</v>
      </c>
      <c r="L1392" t="str">
        <f t="shared" si="87"/>
        <v>OIL</v>
      </c>
    </row>
    <row r="1393" spans="1:12" x14ac:dyDescent="0.45">
      <c r="A1393" s="5" t="str">
        <f t="shared" si="84"/>
        <v>NCAP_TLIFEILPPRHOIL2010</v>
      </c>
      <c r="B1393" t="s">
        <v>384</v>
      </c>
      <c r="C1393" t="s">
        <v>71</v>
      </c>
      <c r="D1393" t="s">
        <v>618</v>
      </c>
      <c r="E1393" t="s">
        <v>465</v>
      </c>
      <c r="F1393">
        <v>2010</v>
      </c>
      <c r="G1393" t="s">
        <v>406</v>
      </c>
      <c r="H1393" t="s">
        <v>68</v>
      </c>
      <c r="I1393" s="1">
        <v>30</v>
      </c>
      <c r="J1393" t="str">
        <f t="shared" si="85"/>
        <v>ILP</v>
      </c>
      <c r="K1393" t="str">
        <f t="shared" si="86"/>
        <v>PRH</v>
      </c>
      <c r="L1393" t="str">
        <f t="shared" si="87"/>
        <v>OIL</v>
      </c>
    </row>
    <row r="1394" spans="1:12" x14ac:dyDescent="0.45">
      <c r="A1394" s="5" t="str">
        <f t="shared" si="84"/>
        <v>ILPPRHOIL2010</v>
      </c>
      <c r="B1394" t="s">
        <v>384</v>
      </c>
      <c r="C1394" t="s">
        <v>388</v>
      </c>
      <c r="D1394" t="s">
        <v>618</v>
      </c>
      <c r="E1394" t="s">
        <v>465</v>
      </c>
      <c r="F1394">
        <v>2010</v>
      </c>
      <c r="G1394" t="s">
        <v>406</v>
      </c>
      <c r="H1394" t="s">
        <v>68</v>
      </c>
      <c r="I1394" s="1">
        <v>1</v>
      </c>
      <c r="J1394" t="str">
        <f t="shared" si="85"/>
        <v>ILP</v>
      </c>
      <c r="K1394" t="str">
        <f t="shared" si="86"/>
        <v>PRH</v>
      </c>
      <c r="L1394" t="str">
        <f t="shared" si="87"/>
        <v>OIL</v>
      </c>
    </row>
    <row r="1395" spans="1:12" x14ac:dyDescent="0.45">
      <c r="A1395" s="5" t="str">
        <f t="shared" si="84"/>
        <v>ILPPRHOIL2011</v>
      </c>
      <c r="B1395" t="s">
        <v>384</v>
      </c>
      <c r="C1395" t="s">
        <v>388</v>
      </c>
      <c r="D1395" t="s">
        <v>618</v>
      </c>
      <c r="E1395" t="s">
        <v>465</v>
      </c>
      <c r="F1395">
        <v>2011</v>
      </c>
      <c r="G1395" t="s">
        <v>406</v>
      </c>
      <c r="H1395" t="s">
        <v>68</v>
      </c>
      <c r="I1395" s="1">
        <v>1</v>
      </c>
      <c r="J1395" t="str">
        <f t="shared" si="85"/>
        <v>ILP</v>
      </c>
      <c r="K1395" t="str">
        <f t="shared" si="86"/>
        <v>PRH</v>
      </c>
      <c r="L1395" t="str">
        <f t="shared" si="87"/>
        <v>OIL</v>
      </c>
    </row>
    <row r="1396" spans="1:12" x14ac:dyDescent="0.45">
      <c r="A1396" s="5" t="str">
        <f t="shared" si="84"/>
        <v>ILPPRHOIL2015</v>
      </c>
      <c r="B1396" t="s">
        <v>384</v>
      </c>
      <c r="C1396" t="s">
        <v>388</v>
      </c>
      <c r="D1396" t="s">
        <v>618</v>
      </c>
      <c r="E1396" t="s">
        <v>465</v>
      </c>
      <c r="F1396">
        <v>2015</v>
      </c>
      <c r="G1396" t="s">
        <v>406</v>
      </c>
      <c r="H1396" t="s">
        <v>68</v>
      </c>
      <c r="I1396" s="1">
        <v>1</v>
      </c>
      <c r="J1396" t="str">
        <f t="shared" si="85"/>
        <v>ILP</v>
      </c>
      <c r="K1396" t="str">
        <f t="shared" si="86"/>
        <v>PRH</v>
      </c>
      <c r="L1396" t="str">
        <f t="shared" si="87"/>
        <v>OIL</v>
      </c>
    </row>
    <row r="1397" spans="1:12" x14ac:dyDescent="0.45">
      <c r="A1397" s="5" t="str">
        <f t="shared" si="84"/>
        <v>ILPPRHOIL2020</v>
      </c>
      <c r="B1397" t="s">
        <v>384</v>
      </c>
      <c r="C1397" t="s">
        <v>388</v>
      </c>
      <c r="D1397" t="s">
        <v>618</v>
      </c>
      <c r="E1397" t="s">
        <v>465</v>
      </c>
      <c r="F1397">
        <v>2020</v>
      </c>
      <c r="G1397" t="s">
        <v>406</v>
      </c>
      <c r="H1397" t="s">
        <v>68</v>
      </c>
      <c r="I1397" s="1">
        <v>0.88335795979999998</v>
      </c>
      <c r="J1397" t="str">
        <f t="shared" si="85"/>
        <v>ILP</v>
      </c>
      <c r="K1397" t="str">
        <f t="shared" si="86"/>
        <v>PRH</v>
      </c>
      <c r="L1397" t="str">
        <f t="shared" si="87"/>
        <v>OIL</v>
      </c>
    </row>
    <row r="1398" spans="1:12" x14ac:dyDescent="0.45">
      <c r="A1398" s="5" t="str">
        <f t="shared" si="84"/>
        <v>ILPPRHOIL2025</v>
      </c>
      <c r="B1398" t="s">
        <v>384</v>
      </c>
      <c r="C1398" t="s">
        <v>388</v>
      </c>
      <c r="D1398" t="s">
        <v>618</v>
      </c>
      <c r="E1398" t="s">
        <v>465</v>
      </c>
      <c r="F1398">
        <v>2025</v>
      </c>
      <c r="G1398" t="s">
        <v>406</v>
      </c>
      <c r="H1398" t="s">
        <v>68</v>
      </c>
      <c r="I1398" s="1">
        <v>0.90752811509999998</v>
      </c>
      <c r="J1398" t="str">
        <f t="shared" si="85"/>
        <v>ILP</v>
      </c>
      <c r="K1398" t="str">
        <f t="shared" si="86"/>
        <v>PRH</v>
      </c>
      <c r="L1398" t="str">
        <f t="shared" si="87"/>
        <v>OIL</v>
      </c>
    </row>
    <row r="1399" spans="1:12" x14ac:dyDescent="0.45">
      <c r="A1399" s="5" t="str">
        <f t="shared" si="84"/>
        <v>ILPPRHOIL2030</v>
      </c>
      <c r="B1399" t="s">
        <v>384</v>
      </c>
      <c r="C1399" t="s">
        <v>388</v>
      </c>
      <c r="D1399" t="s">
        <v>618</v>
      </c>
      <c r="E1399" t="s">
        <v>465</v>
      </c>
      <c r="F1399">
        <v>2030</v>
      </c>
      <c r="G1399" t="s">
        <v>406</v>
      </c>
      <c r="H1399" t="s">
        <v>68</v>
      </c>
      <c r="I1399" s="1">
        <v>0.93708097639999999</v>
      </c>
      <c r="J1399" t="str">
        <f t="shared" si="85"/>
        <v>ILP</v>
      </c>
      <c r="K1399" t="str">
        <f t="shared" si="86"/>
        <v>PRH</v>
      </c>
      <c r="L1399" t="str">
        <f t="shared" si="87"/>
        <v>OIL</v>
      </c>
    </row>
    <row r="1400" spans="1:12" x14ac:dyDescent="0.45">
      <c r="A1400" s="5" t="str">
        <f t="shared" si="84"/>
        <v>ILPPRHOIL2035</v>
      </c>
      <c r="B1400" t="s">
        <v>384</v>
      </c>
      <c r="C1400" t="s">
        <v>388</v>
      </c>
      <c r="D1400" t="s">
        <v>618</v>
      </c>
      <c r="E1400" t="s">
        <v>465</v>
      </c>
      <c r="F1400">
        <v>2035</v>
      </c>
      <c r="G1400" t="s">
        <v>406</v>
      </c>
      <c r="H1400" t="s">
        <v>68</v>
      </c>
      <c r="I1400" s="1">
        <v>0.95563719810000003</v>
      </c>
      <c r="J1400" t="str">
        <f t="shared" si="85"/>
        <v>ILP</v>
      </c>
      <c r="K1400" t="str">
        <f t="shared" si="86"/>
        <v>PRH</v>
      </c>
      <c r="L1400" t="str">
        <f t="shared" si="87"/>
        <v>OIL</v>
      </c>
    </row>
    <row r="1401" spans="1:12" x14ac:dyDescent="0.45">
      <c r="A1401" s="5" t="str">
        <f t="shared" si="84"/>
        <v>ILPPRHOIL2040</v>
      </c>
      <c r="B1401" t="s">
        <v>384</v>
      </c>
      <c r="C1401" t="s">
        <v>388</v>
      </c>
      <c r="D1401" t="s">
        <v>618</v>
      </c>
      <c r="E1401" t="s">
        <v>465</v>
      </c>
      <c r="F1401">
        <v>2040</v>
      </c>
      <c r="G1401" t="s">
        <v>406</v>
      </c>
      <c r="H1401" t="s">
        <v>68</v>
      </c>
      <c r="I1401" s="1">
        <v>0.95716726220000004</v>
      </c>
      <c r="J1401" t="str">
        <f t="shared" si="85"/>
        <v>ILP</v>
      </c>
      <c r="K1401" t="str">
        <f t="shared" si="86"/>
        <v>PRH</v>
      </c>
      <c r="L1401" t="str">
        <f t="shared" si="87"/>
        <v>OIL</v>
      </c>
    </row>
    <row r="1402" spans="1:12" x14ac:dyDescent="0.45">
      <c r="A1402" s="5" t="str">
        <f t="shared" si="84"/>
        <v>ILPPRHOIL2045</v>
      </c>
      <c r="B1402" t="s">
        <v>384</v>
      </c>
      <c r="C1402" t="s">
        <v>388</v>
      </c>
      <c r="D1402" t="s">
        <v>618</v>
      </c>
      <c r="E1402" t="s">
        <v>465</v>
      </c>
      <c r="F1402">
        <v>2045</v>
      </c>
      <c r="G1402" t="s">
        <v>406</v>
      </c>
      <c r="H1402" t="s">
        <v>68</v>
      </c>
      <c r="I1402" s="1">
        <v>0.95399569480000002</v>
      </c>
      <c r="J1402" t="str">
        <f t="shared" si="85"/>
        <v>ILP</v>
      </c>
      <c r="K1402" t="str">
        <f t="shared" si="86"/>
        <v>PRH</v>
      </c>
      <c r="L1402" t="str">
        <f t="shared" si="87"/>
        <v>OIL</v>
      </c>
    </row>
    <row r="1403" spans="1:12" x14ac:dyDescent="0.45">
      <c r="A1403" s="5" t="str">
        <f t="shared" si="84"/>
        <v>ILPPRHOIL2050</v>
      </c>
      <c r="B1403" t="s">
        <v>384</v>
      </c>
      <c r="C1403" t="s">
        <v>388</v>
      </c>
      <c r="D1403" t="s">
        <v>618</v>
      </c>
      <c r="E1403" t="s">
        <v>465</v>
      </c>
      <c r="F1403">
        <v>2050</v>
      </c>
      <c r="G1403" t="s">
        <v>406</v>
      </c>
      <c r="H1403" t="s">
        <v>68</v>
      </c>
      <c r="I1403" s="1">
        <v>0.94716337799999994</v>
      </c>
      <c r="J1403" t="str">
        <f t="shared" si="85"/>
        <v>ILP</v>
      </c>
      <c r="K1403" t="str">
        <f t="shared" si="86"/>
        <v>PRH</v>
      </c>
      <c r="L1403" t="str">
        <f t="shared" si="87"/>
        <v>OIL</v>
      </c>
    </row>
    <row r="1404" spans="1:12" x14ac:dyDescent="0.45">
      <c r="A1404" s="5" t="str">
        <f t="shared" si="84"/>
        <v>ILPPRHOIL2055</v>
      </c>
      <c r="B1404" t="s">
        <v>384</v>
      </c>
      <c r="C1404" t="s">
        <v>388</v>
      </c>
      <c r="D1404" t="s">
        <v>618</v>
      </c>
      <c r="E1404" t="s">
        <v>465</v>
      </c>
      <c r="F1404">
        <v>2055</v>
      </c>
      <c r="G1404" t="s">
        <v>406</v>
      </c>
      <c r="H1404" t="s">
        <v>68</v>
      </c>
      <c r="I1404" s="1">
        <v>0.94220863030000002</v>
      </c>
      <c r="J1404" t="str">
        <f t="shared" si="85"/>
        <v>ILP</v>
      </c>
      <c r="K1404" t="str">
        <f t="shared" si="86"/>
        <v>PRH</v>
      </c>
      <c r="L1404" t="str">
        <f t="shared" si="87"/>
        <v>OIL</v>
      </c>
    </row>
    <row r="1405" spans="1:12" x14ac:dyDescent="0.45">
      <c r="A1405" s="5" t="str">
        <f t="shared" si="84"/>
        <v>ACT_COSTIFPSTMOIL2015</v>
      </c>
      <c r="B1405" t="s">
        <v>384</v>
      </c>
      <c r="C1405" t="s">
        <v>67</v>
      </c>
      <c r="D1405" t="s">
        <v>619</v>
      </c>
      <c r="E1405" t="s">
        <v>405</v>
      </c>
      <c r="F1405">
        <v>2015</v>
      </c>
      <c r="G1405" t="s">
        <v>395</v>
      </c>
      <c r="H1405" t="s">
        <v>387</v>
      </c>
      <c r="I1405" s="1">
        <v>0.12085699630000001</v>
      </c>
      <c r="J1405" t="str">
        <f t="shared" si="85"/>
        <v>IFP</v>
      </c>
      <c r="K1405" t="str">
        <f t="shared" si="86"/>
        <v>STM</v>
      </c>
      <c r="L1405" t="str">
        <f t="shared" si="87"/>
        <v>OIL</v>
      </c>
    </row>
    <row r="1406" spans="1:12" x14ac:dyDescent="0.45">
      <c r="A1406" s="5" t="str">
        <f t="shared" si="84"/>
        <v>ACT_COSTIFPSTMOIL2055</v>
      </c>
      <c r="B1406" t="s">
        <v>384</v>
      </c>
      <c r="C1406" t="s">
        <v>67</v>
      </c>
      <c r="D1406" t="s">
        <v>619</v>
      </c>
      <c r="E1406" t="s">
        <v>405</v>
      </c>
      <c r="F1406">
        <v>2055</v>
      </c>
      <c r="G1406" t="s">
        <v>395</v>
      </c>
      <c r="H1406" t="s">
        <v>387</v>
      </c>
      <c r="I1406" s="1">
        <v>0.12085699630000001</v>
      </c>
      <c r="J1406" t="str">
        <f t="shared" si="85"/>
        <v>IFP</v>
      </c>
      <c r="K1406" t="str">
        <f t="shared" si="86"/>
        <v>STM</v>
      </c>
      <c r="L1406" t="str">
        <f t="shared" si="87"/>
        <v>OIL</v>
      </c>
    </row>
    <row r="1407" spans="1:12" x14ac:dyDescent="0.45">
      <c r="A1407" s="5" t="str">
        <f t="shared" si="84"/>
        <v>NCAP_COSTIFPSTMOIL2010</v>
      </c>
      <c r="B1407" t="s">
        <v>384</v>
      </c>
      <c r="C1407" t="s">
        <v>69</v>
      </c>
      <c r="D1407" t="s">
        <v>619</v>
      </c>
      <c r="E1407" t="s">
        <v>405</v>
      </c>
      <c r="F1407">
        <v>2010</v>
      </c>
      <c r="G1407" t="s">
        <v>395</v>
      </c>
      <c r="H1407" t="s">
        <v>387</v>
      </c>
      <c r="I1407" s="1">
        <v>3.6066050195999999</v>
      </c>
      <c r="J1407" t="str">
        <f t="shared" si="85"/>
        <v>IFP</v>
      </c>
      <c r="K1407" t="str">
        <f t="shared" si="86"/>
        <v>STM</v>
      </c>
      <c r="L1407" t="str">
        <f t="shared" si="87"/>
        <v>OIL</v>
      </c>
    </row>
    <row r="1408" spans="1:12" x14ac:dyDescent="0.45">
      <c r="A1408" s="5" t="str">
        <f t="shared" si="84"/>
        <v>NCAP_FOMIFPSTMOIL2010</v>
      </c>
      <c r="B1408" t="s">
        <v>384</v>
      </c>
      <c r="C1408" t="s">
        <v>70</v>
      </c>
      <c r="D1408" t="s">
        <v>619</v>
      </c>
      <c r="E1408" t="s">
        <v>405</v>
      </c>
      <c r="F1408">
        <v>2010</v>
      </c>
      <c r="G1408" t="s">
        <v>395</v>
      </c>
      <c r="H1408" t="s">
        <v>387</v>
      </c>
      <c r="I1408" s="1">
        <v>0.65031000000000005</v>
      </c>
      <c r="J1408" t="str">
        <f t="shared" si="85"/>
        <v>IFP</v>
      </c>
      <c r="K1408" t="str">
        <f t="shared" si="86"/>
        <v>STM</v>
      </c>
      <c r="L1408" t="str">
        <f t="shared" si="87"/>
        <v>OIL</v>
      </c>
    </row>
    <row r="1409" spans="1:12" x14ac:dyDescent="0.45">
      <c r="A1409" s="5" t="str">
        <f t="shared" si="84"/>
        <v>NCAP_TLIFEIFPSTMOIL2010</v>
      </c>
      <c r="B1409" t="s">
        <v>384</v>
      </c>
      <c r="C1409" t="s">
        <v>71</v>
      </c>
      <c r="D1409" t="s">
        <v>619</v>
      </c>
      <c r="E1409" t="s">
        <v>405</v>
      </c>
      <c r="F1409">
        <v>2010</v>
      </c>
      <c r="G1409" t="s">
        <v>395</v>
      </c>
      <c r="H1409" t="s">
        <v>68</v>
      </c>
      <c r="I1409" s="1">
        <v>50</v>
      </c>
      <c r="J1409" t="str">
        <f t="shared" si="85"/>
        <v>IFP</v>
      </c>
      <c r="K1409" t="str">
        <f t="shared" si="86"/>
        <v>STM</v>
      </c>
      <c r="L1409" t="str">
        <f t="shared" si="87"/>
        <v>OIL</v>
      </c>
    </row>
    <row r="1410" spans="1:12" x14ac:dyDescent="0.45">
      <c r="A1410" s="5" t="str">
        <f t="shared" si="84"/>
        <v>IFPSTMOIL2010</v>
      </c>
      <c r="B1410" t="s">
        <v>384</v>
      </c>
      <c r="C1410" t="s">
        <v>388</v>
      </c>
      <c r="D1410" t="s">
        <v>619</v>
      </c>
      <c r="E1410" t="s">
        <v>405</v>
      </c>
      <c r="F1410">
        <v>2010</v>
      </c>
      <c r="G1410" t="s">
        <v>395</v>
      </c>
      <c r="H1410" t="s">
        <v>68</v>
      </c>
      <c r="I1410" s="1">
        <v>1.6420361247999999</v>
      </c>
      <c r="J1410" t="str">
        <f t="shared" si="85"/>
        <v>IFP</v>
      </c>
      <c r="K1410" t="str">
        <f t="shared" si="86"/>
        <v>STM</v>
      </c>
      <c r="L1410" t="str">
        <f t="shared" si="87"/>
        <v>OIL</v>
      </c>
    </row>
    <row r="1411" spans="1:12" x14ac:dyDescent="0.45">
      <c r="A1411" s="5" t="str">
        <f t="shared" ref="A1411:A1474" si="88">IF(C1411="VDA_FLOP","",C1411)&amp;J1411&amp;K1411&amp;L1411&amp;F1411</f>
        <v>ACT_COSTIISSTMNGA2015</v>
      </c>
      <c r="B1411" t="s">
        <v>384</v>
      </c>
      <c r="C1411" t="s">
        <v>67</v>
      </c>
      <c r="D1411" t="s">
        <v>620</v>
      </c>
      <c r="E1411" t="s">
        <v>394</v>
      </c>
      <c r="F1411">
        <v>2015</v>
      </c>
      <c r="G1411" t="s">
        <v>58</v>
      </c>
      <c r="H1411" t="s">
        <v>387</v>
      </c>
      <c r="I1411" s="1">
        <v>0.17414847289999999</v>
      </c>
      <c r="J1411" t="str">
        <f t="shared" ref="J1411:J1474" si="89">VLOOKUP(LEFT(E1411,3),$U$2:$V$9,2,FALSE)</f>
        <v>IIS</v>
      </c>
      <c r="K1411" t="str">
        <f t="shared" ref="K1411:K1474" si="90">VLOOKUP(RIGHT(E1411,3),$R$2:$S$9,2,FALSE)</f>
        <v>STM</v>
      </c>
      <c r="L1411" t="str">
        <f t="shared" ref="L1411:L1474" si="91">IFERROR(VLOOKUP(G1411,$O$2:$P$34,2,FALSE),"")</f>
        <v>NGA</v>
      </c>
    </row>
    <row r="1412" spans="1:12" x14ac:dyDescent="0.45">
      <c r="A1412" s="5" t="str">
        <f t="shared" si="88"/>
        <v>ACT_COSTIISSTMNGA2055</v>
      </c>
      <c r="B1412" t="s">
        <v>384</v>
      </c>
      <c r="C1412" t="s">
        <v>67</v>
      </c>
      <c r="D1412" t="s">
        <v>620</v>
      </c>
      <c r="E1412" t="s">
        <v>394</v>
      </c>
      <c r="F1412">
        <v>2055</v>
      </c>
      <c r="G1412" t="s">
        <v>58</v>
      </c>
      <c r="H1412" t="s">
        <v>387</v>
      </c>
      <c r="I1412" s="1">
        <v>0.17414847289999999</v>
      </c>
      <c r="J1412" t="str">
        <f t="shared" si="89"/>
        <v>IIS</v>
      </c>
      <c r="K1412" t="str">
        <f t="shared" si="90"/>
        <v>STM</v>
      </c>
      <c r="L1412" t="str">
        <f t="shared" si="91"/>
        <v>NGA</v>
      </c>
    </row>
    <row r="1413" spans="1:12" x14ac:dyDescent="0.45">
      <c r="A1413" s="5" t="str">
        <f t="shared" si="88"/>
        <v>NCAP_COSTIISSTMNGA2010</v>
      </c>
      <c r="B1413" t="s">
        <v>384</v>
      </c>
      <c r="C1413" t="s">
        <v>69</v>
      </c>
      <c r="D1413" t="s">
        <v>620</v>
      </c>
      <c r="E1413" t="s">
        <v>394</v>
      </c>
      <c r="F1413">
        <v>2010</v>
      </c>
      <c r="G1413" t="s">
        <v>58</v>
      </c>
      <c r="H1413" t="s">
        <v>387</v>
      </c>
      <c r="I1413" s="1">
        <v>3.7859440792000001</v>
      </c>
      <c r="J1413" t="str">
        <f t="shared" si="89"/>
        <v>IIS</v>
      </c>
      <c r="K1413" t="str">
        <f t="shared" si="90"/>
        <v>STM</v>
      </c>
      <c r="L1413" t="str">
        <f t="shared" si="91"/>
        <v>NGA</v>
      </c>
    </row>
    <row r="1414" spans="1:12" x14ac:dyDescent="0.45">
      <c r="A1414" s="5" t="str">
        <f t="shared" si="88"/>
        <v>NCAP_FOMIISSTMNGA2010</v>
      </c>
      <c r="B1414" t="s">
        <v>384</v>
      </c>
      <c r="C1414" t="s">
        <v>70</v>
      </c>
      <c r="D1414" t="s">
        <v>620</v>
      </c>
      <c r="E1414" t="s">
        <v>394</v>
      </c>
      <c r="F1414">
        <v>2010</v>
      </c>
      <c r="G1414" t="s">
        <v>58</v>
      </c>
      <c r="H1414" t="s">
        <v>387</v>
      </c>
      <c r="I1414" s="1">
        <v>0.61788691539999996</v>
      </c>
      <c r="J1414" t="str">
        <f t="shared" si="89"/>
        <v>IIS</v>
      </c>
      <c r="K1414" t="str">
        <f t="shared" si="90"/>
        <v>STM</v>
      </c>
      <c r="L1414" t="str">
        <f t="shared" si="91"/>
        <v>NGA</v>
      </c>
    </row>
    <row r="1415" spans="1:12" x14ac:dyDescent="0.45">
      <c r="A1415" s="5" t="str">
        <f t="shared" si="88"/>
        <v>NCAP_TLIFEIISSTMNGA2010</v>
      </c>
      <c r="B1415" t="s">
        <v>384</v>
      </c>
      <c r="C1415" t="s">
        <v>71</v>
      </c>
      <c r="D1415" t="s">
        <v>620</v>
      </c>
      <c r="E1415" t="s">
        <v>394</v>
      </c>
      <c r="F1415">
        <v>2010</v>
      </c>
      <c r="G1415" t="s">
        <v>58</v>
      </c>
      <c r="H1415" t="s">
        <v>68</v>
      </c>
      <c r="I1415" s="1">
        <v>50</v>
      </c>
      <c r="J1415" t="str">
        <f t="shared" si="89"/>
        <v>IIS</v>
      </c>
      <c r="K1415" t="str">
        <f t="shared" si="90"/>
        <v>STM</v>
      </c>
      <c r="L1415" t="str">
        <f t="shared" si="91"/>
        <v>NGA</v>
      </c>
    </row>
    <row r="1416" spans="1:12" x14ac:dyDescent="0.45">
      <c r="A1416" s="5" t="str">
        <f t="shared" si="88"/>
        <v>IISSTMNGA2010</v>
      </c>
      <c r="B1416" t="s">
        <v>384</v>
      </c>
      <c r="C1416" t="s">
        <v>388</v>
      </c>
      <c r="D1416" t="s">
        <v>620</v>
      </c>
      <c r="E1416" t="s">
        <v>394</v>
      </c>
      <c r="F1416">
        <v>2010</v>
      </c>
      <c r="G1416" t="s">
        <v>58</v>
      </c>
      <c r="H1416" t="s">
        <v>68</v>
      </c>
      <c r="I1416" s="1">
        <v>1.0695187166</v>
      </c>
      <c r="J1416" t="str">
        <f t="shared" si="89"/>
        <v>IIS</v>
      </c>
      <c r="K1416" t="str">
        <f t="shared" si="90"/>
        <v>STM</v>
      </c>
      <c r="L1416" t="str">
        <f t="shared" si="91"/>
        <v>NGA</v>
      </c>
    </row>
    <row r="1417" spans="1:12" x14ac:dyDescent="0.45">
      <c r="A1417" s="5" t="str">
        <f t="shared" si="88"/>
        <v>ACT_COSTICHSTMCOA2010</v>
      </c>
      <c r="B1417" t="s">
        <v>384</v>
      </c>
      <c r="C1417" t="s">
        <v>67</v>
      </c>
      <c r="D1417" t="s">
        <v>621</v>
      </c>
      <c r="E1417" t="s">
        <v>403</v>
      </c>
      <c r="F1417">
        <v>2010</v>
      </c>
      <c r="G1417" t="s">
        <v>53</v>
      </c>
      <c r="H1417" t="s">
        <v>387</v>
      </c>
      <c r="I1417" s="1">
        <v>3.8919415800000003E-2</v>
      </c>
      <c r="J1417" t="str">
        <f t="shared" si="89"/>
        <v>ICH</v>
      </c>
      <c r="K1417" t="str">
        <f t="shared" si="90"/>
        <v>STM</v>
      </c>
      <c r="L1417" t="str">
        <f t="shared" si="91"/>
        <v>COA</v>
      </c>
    </row>
    <row r="1418" spans="1:12" x14ac:dyDescent="0.45">
      <c r="A1418" s="5" t="str">
        <f t="shared" si="88"/>
        <v>ACT_COSTICHSTMCOA2015</v>
      </c>
      <c r="B1418" t="s">
        <v>384</v>
      </c>
      <c r="C1418" t="s">
        <v>67</v>
      </c>
      <c r="D1418" t="s">
        <v>621</v>
      </c>
      <c r="E1418" t="s">
        <v>403</v>
      </c>
      <c r="F1418">
        <v>2015</v>
      </c>
      <c r="G1418" t="s">
        <v>53</v>
      </c>
      <c r="H1418" t="s">
        <v>387</v>
      </c>
      <c r="I1418" s="1">
        <v>1.537289227</v>
      </c>
      <c r="J1418" t="str">
        <f t="shared" si="89"/>
        <v>ICH</v>
      </c>
      <c r="K1418" t="str">
        <f t="shared" si="90"/>
        <v>STM</v>
      </c>
      <c r="L1418" t="str">
        <f t="shared" si="91"/>
        <v>COA</v>
      </c>
    </row>
    <row r="1419" spans="1:12" x14ac:dyDescent="0.45">
      <c r="A1419" s="5" t="str">
        <f t="shared" si="88"/>
        <v>ACT_COSTICHSTMCOA2055</v>
      </c>
      <c r="B1419" t="s">
        <v>384</v>
      </c>
      <c r="C1419" t="s">
        <v>67</v>
      </c>
      <c r="D1419" t="s">
        <v>621</v>
      </c>
      <c r="E1419" t="s">
        <v>403</v>
      </c>
      <c r="F1419">
        <v>2055</v>
      </c>
      <c r="G1419" t="s">
        <v>53</v>
      </c>
      <c r="H1419" t="s">
        <v>387</v>
      </c>
      <c r="I1419" s="1">
        <v>1.537289227</v>
      </c>
      <c r="J1419" t="str">
        <f t="shared" si="89"/>
        <v>ICH</v>
      </c>
      <c r="K1419" t="str">
        <f t="shared" si="90"/>
        <v>STM</v>
      </c>
      <c r="L1419" t="str">
        <f t="shared" si="91"/>
        <v>COA</v>
      </c>
    </row>
    <row r="1420" spans="1:12" x14ac:dyDescent="0.45">
      <c r="A1420" s="5" t="str">
        <f t="shared" si="88"/>
        <v>NCAP_COSTICHSTMCOA2010</v>
      </c>
      <c r="B1420" t="s">
        <v>384</v>
      </c>
      <c r="C1420" t="s">
        <v>69</v>
      </c>
      <c r="D1420" t="s">
        <v>621</v>
      </c>
      <c r="E1420" t="s">
        <v>403</v>
      </c>
      <c r="F1420">
        <v>2010</v>
      </c>
      <c r="G1420" t="s">
        <v>53</v>
      </c>
      <c r="H1420" t="s">
        <v>387</v>
      </c>
      <c r="I1420" s="1">
        <v>4.5443223247000004</v>
      </c>
      <c r="J1420" t="str">
        <f t="shared" si="89"/>
        <v>ICH</v>
      </c>
      <c r="K1420" t="str">
        <f t="shared" si="90"/>
        <v>STM</v>
      </c>
      <c r="L1420" t="str">
        <f t="shared" si="91"/>
        <v>COA</v>
      </c>
    </row>
    <row r="1421" spans="1:12" x14ac:dyDescent="0.45">
      <c r="A1421" s="5" t="str">
        <f t="shared" si="88"/>
        <v>NCAP_FOMICHSTMCOA2010</v>
      </c>
      <c r="B1421" t="s">
        <v>384</v>
      </c>
      <c r="C1421" t="s">
        <v>70</v>
      </c>
      <c r="D1421" t="s">
        <v>621</v>
      </c>
      <c r="E1421" t="s">
        <v>403</v>
      </c>
      <c r="F1421">
        <v>2010</v>
      </c>
      <c r="G1421" t="s">
        <v>53</v>
      </c>
      <c r="H1421" t="s">
        <v>387</v>
      </c>
      <c r="I1421" s="1">
        <v>1.63191</v>
      </c>
      <c r="J1421" t="str">
        <f t="shared" si="89"/>
        <v>ICH</v>
      </c>
      <c r="K1421" t="str">
        <f t="shared" si="90"/>
        <v>STM</v>
      </c>
      <c r="L1421" t="str">
        <f t="shared" si="91"/>
        <v>COA</v>
      </c>
    </row>
    <row r="1422" spans="1:12" x14ac:dyDescent="0.45">
      <c r="A1422" s="5" t="str">
        <f t="shared" si="88"/>
        <v>NCAP_TLIFEICHSTMCOA2010</v>
      </c>
      <c r="B1422" t="s">
        <v>384</v>
      </c>
      <c r="C1422" t="s">
        <v>71</v>
      </c>
      <c r="D1422" t="s">
        <v>621</v>
      </c>
      <c r="E1422" t="s">
        <v>403</v>
      </c>
      <c r="F1422">
        <v>2010</v>
      </c>
      <c r="G1422" t="s">
        <v>53</v>
      </c>
      <c r="H1422" t="s">
        <v>68</v>
      </c>
      <c r="I1422" s="1">
        <v>50</v>
      </c>
      <c r="J1422" t="str">
        <f t="shared" si="89"/>
        <v>ICH</v>
      </c>
      <c r="K1422" t="str">
        <f t="shared" si="90"/>
        <v>STM</v>
      </c>
      <c r="L1422" t="str">
        <f t="shared" si="91"/>
        <v>COA</v>
      </c>
    </row>
    <row r="1423" spans="1:12" x14ac:dyDescent="0.45">
      <c r="A1423" s="5" t="str">
        <f t="shared" si="88"/>
        <v>ICHSTMCOA2010</v>
      </c>
      <c r="B1423" t="s">
        <v>384</v>
      </c>
      <c r="C1423" t="s">
        <v>388</v>
      </c>
      <c r="D1423" t="s">
        <v>621</v>
      </c>
      <c r="E1423" t="s">
        <v>403</v>
      </c>
      <c r="F1423">
        <v>2010</v>
      </c>
      <c r="G1423" t="s">
        <v>53</v>
      </c>
      <c r="H1423" t="s">
        <v>68</v>
      </c>
      <c r="I1423" s="1">
        <v>1.2771392081999999</v>
      </c>
      <c r="J1423" t="str">
        <f t="shared" si="89"/>
        <v>ICH</v>
      </c>
      <c r="K1423" t="str">
        <f t="shared" si="90"/>
        <v>STM</v>
      </c>
      <c r="L1423" t="str">
        <f t="shared" si="91"/>
        <v>COA</v>
      </c>
    </row>
    <row r="1424" spans="1:12" x14ac:dyDescent="0.45">
      <c r="A1424" s="5" t="str">
        <f t="shared" si="88"/>
        <v>ACT_COSTIOISTMNGA2010</v>
      </c>
      <c r="B1424" t="s">
        <v>384</v>
      </c>
      <c r="C1424" t="s">
        <v>67</v>
      </c>
      <c r="D1424" t="s">
        <v>622</v>
      </c>
      <c r="E1424" t="s">
        <v>497</v>
      </c>
      <c r="F1424">
        <v>2010</v>
      </c>
      <c r="G1424" t="s">
        <v>58</v>
      </c>
      <c r="H1424" t="s">
        <v>387</v>
      </c>
      <c r="I1424" s="1">
        <v>4.2351080499999999E-2</v>
      </c>
      <c r="J1424" t="str">
        <f t="shared" si="89"/>
        <v>IOI</v>
      </c>
      <c r="K1424" t="str">
        <f t="shared" si="90"/>
        <v>STM</v>
      </c>
      <c r="L1424" t="str">
        <f t="shared" si="91"/>
        <v>NGA</v>
      </c>
    </row>
    <row r="1425" spans="1:12" x14ac:dyDescent="0.45">
      <c r="A1425" s="5" t="str">
        <f t="shared" si="88"/>
        <v>ACT_COSTIOISTMNGA2015</v>
      </c>
      <c r="B1425" t="s">
        <v>384</v>
      </c>
      <c r="C1425" t="s">
        <v>67</v>
      </c>
      <c r="D1425" t="s">
        <v>622</v>
      </c>
      <c r="E1425" t="s">
        <v>497</v>
      </c>
      <c r="F1425">
        <v>2015</v>
      </c>
      <c r="G1425" t="s">
        <v>58</v>
      </c>
      <c r="H1425" t="s">
        <v>387</v>
      </c>
      <c r="I1425" s="1">
        <v>4.2351080499999999E-2</v>
      </c>
      <c r="J1425" t="str">
        <f t="shared" si="89"/>
        <v>IOI</v>
      </c>
      <c r="K1425" t="str">
        <f t="shared" si="90"/>
        <v>STM</v>
      </c>
      <c r="L1425" t="str">
        <f t="shared" si="91"/>
        <v>NGA</v>
      </c>
    </row>
    <row r="1426" spans="1:12" x14ac:dyDescent="0.45">
      <c r="A1426" s="5" t="str">
        <f t="shared" si="88"/>
        <v>ACT_COSTIOISTMNGA2055</v>
      </c>
      <c r="B1426" t="s">
        <v>384</v>
      </c>
      <c r="C1426" t="s">
        <v>67</v>
      </c>
      <c r="D1426" t="s">
        <v>622</v>
      </c>
      <c r="E1426" t="s">
        <v>497</v>
      </c>
      <c r="F1426">
        <v>2055</v>
      </c>
      <c r="G1426" t="s">
        <v>58</v>
      </c>
      <c r="H1426" t="s">
        <v>387</v>
      </c>
      <c r="I1426" s="1">
        <v>4.2351080499999999E-2</v>
      </c>
      <c r="J1426" t="str">
        <f t="shared" si="89"/>
        <v>IOI</v>
      </c>
      <c r="K1426" t="str">
        <f t="shared" si="90"/>
        <v>STM</v>
      </c>
      <c r="L1426" t="str">
        <f t="shared" si="91"/>
        <v>NGA</v>
      </c>
    </row>
    <row r="1427" spans="1:12" x14ac:dyDescent="0.45">
      <c r="A1427" s="5" t="str">
        <f t="shared" si="88"/>
        <v>NCAP_COSTIOISTMNGA2010</v>
      </c>
      <c r="B1427" t="s">
        <v>384</v>
      </c>
      <c r="C1427" t="s">
        <v>69</v>
      </c>
      <c r="D1427" t="s">
        <v>622</v>
      </c>
      <c r="E1427" t="s">
        <v>497</v>
      </c>
      <c r="F1427">
        <v>2010</v>
      </c>
      <c r="G1427" t="s">
        <v>58</v>
      </c>
      <c r="H1427" t="s">
        <v>387</v>
      </c>
      <c r="I1427" s="1">
        <v>3.2623387153999999</v>
      </c>
      <c r="J1427" t="str">
        <f t="shared" si="89"/>
        <v>IOI</v>
      </c>
      <c r="K1427" t="str">
        <f t="shared" si="90"/>
        <v>STM</v>
      </c>
      <c r="L1427" t="str">
        <f t="shared" si="91"/>
        <v>NGA</v>
      </c>
    </row>
    <row r="1428" spans="1:12" x14ac:dyDescent="0.45">
      <c r="A1428" s="5" t="str">
        <f t="shared" si="88"/>
        <v>NCAP_FOMIOISTMNGA2010</v>
      </c>
      <c r="B1428" t="s">
        <v>384</v>
      </c>
      <c r="C1428" t="s">
        <v>70</v>
      </c>
      <c r="D1428" t="s">
        <v>622</v>
      </c>
      <c r="E1428" t="s">
        <v>497</v>
      </c>
      <c r="F1428">
        <v>2010</v>
      </c>
      <c r="G1428" t="s">
        <v>58</v>
      </c>
      <c r="H1428" t="s">
        <v>387</v>
      </c>
      <c r="I1428" s="1">
        <v>0.58846372889999998</v>
      </c>
      <c r="J1428" t="str">
        <f t="shared" si="89"/>
        <v>IOI</v>
      </c>
      <c r="K1428" t="str">
        <f t="shared" si="90"/>
        <v>STM</v>
      </c>
      <c r="L1428" t="str">
        <f t="shared" si="91"/>
        <v>NGA</v>
      </c>
    </row>
    <row r="1429" spans="1:12" x14ac:dyDescent="0.45">
      <c r="A1429" s="5" t="str">
        <f t="shared" si="88"/>
        <v>NCAP_TLIFEIOISTMNGA2010</v>
      </c>
      <c r="B1429" t="s">
        <v>384</v>
      </c>
      <c r="C1429" t="s">
        <v>71</v>
      </c>
      <c r="D1429" t="s">
        <v>622</v>
      </c>
      <c r="E1429" t="s">
        <v>497</v>
      </c>
      <c r="F1429">
        <v>2010</v>
      </c>
      <c r="G1429" t="s">
        <v>58</v>
      </c>
      <c r="H1429" t="s">
        <v>68</v>
      </c>
      <c r="I1429" s="1">
        <v>50</v>
      </c>
      <c r="J1429" t="str">
        <f t="shared" si="89"/>
        <v>IOI</v>
      </c>
      <c r="K1429" t="str">
        <f t="shared" si="90"/>
        <v>STM</v>
      </c>
      <c r="L1429" t="str">
        <f t="shared" si="91"/>
        <v>NGA</v>
      </c>
    </row>
    <row r="1430" spans="1:12" x14ac:dyDescent="0.45">
      <c r="A1430" s="5" t="str">
        <f t="shared" si="88"/>
        <v>IOISTMNGA2010</v>
      </c>
      <c r="B1430" t="s">
        <v>384</v>
      </c>
      <c r="C1430" t="s">
        <v>388</v>
      </c>
      <c r="D1430" t="s">
        <v>622</v>
      </c>
      <c r="E1430" t="s">
        <v>497</v>
      </c>
      <c r="F1430">
        <v>2010</v>
      </c>
      <c r="G1430" t="s">
        <v>58</v>
      </c>
      <c r="H1430" t="s">
        <v>68</v>
      </c>
      <c r="I1430" s="1">
        <v>1.2578616352000001</v>
      </c>
      <c r="J1430" t="str">
        <f t="shared" si="89"/>
        <v>IOI</v>
      </c>
      <c r="K1430" t="str">
        <f t="shared" si="90"/>
        <v>STM</v>
      </c>
      <c r="L1430" t="str">
        <f t="shared" si="91"/>
        <v>NGA</v>
      </c>
    </row>
    <row r="1431" spans="1:12" x14ac:dyDescent="0.45">
      <c r="A1431" s="5" t="str">
        <f t="shared" si="88"/>
        <v>ACT_COSTIOIOTHBIO2010</v>
      </c>
      <c r="B1431" t="s">
        <v>384</v>
      </c>
      <c r="C1431" t="s">
        <v>67</v>
      </c>
      <c r="D1431" t="s">
        <v>623</v>
      </c>
      <c r="E1431" t="s">
        <v>438</v>
      </c>
      <c r="F1431">
        <v>2010</v>
      </c>
      <c r="G1431" t="s">
        <v>55</v>
      </c>
      <c r="H1431" t="s">
        <v>387</v>
      </c>
      <c r="I1431" s="1">
        <v>1.1102502300000001E-2</v>
      </c>
      <c r="J1431" t="str">
        <f t="shared" si="89"/>
        <v>IOI</v>
      </c>
      <c r="K1431" t="str">
        <f t="shared" si="90"/>
        <v>OTH</v>
      </c>
      <c r="L1431" t="str">
        <f t="shared" si="91"/>
        <v>BIO</v>
      </c>
    </row>
    <row r="1432" spans="1:12" x14ac:dyDescent="0.45">
      <c r="A1432" s="5" t="str">
        <f t="shared" si="88"/>
        <v>ACT_COSTIOIOTHBIO2015</v>
      </c>
      <c r="B1432" t="s">
        <v>384</v>
      </c>
      <c r="C1432" t="s">
        <v>67</v>
      </c>
      <c r="D1432" t="s">
        <v>623</v>
      </c>
      <c r="E1432" t="s">
        <v>438</v>
      </c>
      <c r="F1432">
        <v>2015</v>
      </c>
      <c r="G1432" t="s">
        <v>55</v>
      </c>
      <c r="H1432" t="s">
        <v>387</v>
      </c>
      <c r="I1432" s="1">
        <v>3.44754663E-2</v>
      </c>
      <c r="J1432" t="str">
        <f t="shared" si="89"/>
        <v>IOI</v>
      </c>
      <c r="K1432" t="str">
        <f t="shared" si="90"/>
        <v>OTH</v>
      </c>
      <c r="L1432" t="str">
        <f t="shared" si="91"/>
        <v>BIO</v>
      </c>
    </row>
    <row r="1433" spans="1:12" x14ac:dyDescent="0.45">
      <c r="A1433" s="5" t="str">
        <f t="shared" si="88"/>
        <v>ACT_COSTIOIOTHBIO2055</v>
      </c>
      <c r="B1433" t="s">
        <v>384</v>
      </c>
      <c r="C1433" t="s">
        <v>67</v>
      </c>
      <c r="D1433" t="s">
        <v>623</v>
      </c>
      <c r="E1433" t="s">
        <v>438</v>
      </c>
      <c r="F1433">
        <v>2055</v>
      </c>
      <c r="G1433" t="s">
        <v>55</v>
      </c>
      <c r="H1433" t="s">
        <v>387</v>
      </c>
      <c r="I1433" s="1">
        <v>3.44754663E-2</v>
      </c>
      <c r="J1433" t="str">
        <f t="shared" si="89"/>
        <v>IOI</v>
      </c>
      <c r="K1433" t="str">
        <f t="shared" si="90"/>
        <v>OTH</v>
      </c>
      <c r="L1433" t="str">
        <f t="shared" si="91"/>
        <v>BIO</v>
      </c>
    </row>
    <row r="1434" spans="1:12" x14ac:dyDescent="0.45">
      <c r="A1434" s="5" t="str">
        <f t="shared" si="88"/>
        <v>NCAP_TLIFEIOIOTHBIO2010</v>
      </c>
      <c r="B1434" t="s">
        <v>384</v>
      </c>
      <c r="C1434" t="s">
        <v>71</v>
      </c>
      <c r="D1434" t="s">
        <v>623</v>
      </c>
      <c r="E1434" t="s">
        <v>438</v>
      </c>
      <c r="F1434">
        <v>2010</v>
      </c>
      <c r="G1434" t="s">
        <v>55</v>
      </c>
      <c r="H1434" t="s">
        <v>68</v>
      </c>
      <c r="I1434" s="1">
        <v>50</v>
      </c>
      <c r="J1434" t="str">
        <f t="shared" si="89"/>
        <v>IOI</v>
      </c>
      <c r="K1434" t="str">
        <f t="shared" si="90"/>
        <v>OTH</v>
      </c>
      <c r="L1434" t="str">
        <f t="shared" si="91"/>
        <v>BIO</v>
      </c>
    </row>
    <row r="1435" spans="1:12" x14ac:dyDescent="0.45">
      <c r="A1435" s="5" t="str">
        <f t="shared" si="88"/>
        <v>IOIOTHBIO2010</v>
      </c>
      <c r="B1435" t="s">
        <v>384</v>
      </c>
      <c r="C1435" t="s">
        <v>388</v>
      </c>
      <c r="D1435" t="s">
        <v>623</v>
      </c>
      <c r="E1435" t="s">
        <v>438</v>
      </c>
      <c r="F1435">
        <v>2010</v>
      </c>
      <c r="G1435" t="s">
        <v>55</v>
      </c>
      <c r="H1435" t="s">
        <v>68</v>
      </c>
      <c r="I1435" s="1">
        <v>1.3259082471000001</v>
      </c>
      <c r="J1435" t="str">
        <f t="shared" si="89"/>
        <v>IOI</v>
      </c>
      <c r="K1435" t="str">
        <f t="shared" si="90"/>
        <v>OTH</v>
      </c>
      <c r="L1435" t="str">
        <f t="shared" si="91"/>
        <v>BIO</v>
      </c>
    </row>
    <row r="1436" spans="1:12" x14ac:dyDescent="0.45">
      <c r="A1436" s="5" t="str">
        <f t="shared" si="88"/>
        <v>NCAP_COSTIISPRHNGA2010</v>
      </c>
      <c r="B1436" t="s">
        <v>384</v>
      </c>
      <c r="C1436" t="s">
        <v>69</v>
      </c>
      <c r="D1436" t="s">
        <v>624</v>
      </c>
      <c r="E1436" t="s">
        <v>391</v>
      </c>
      <c r="F1436">
        <v>2010</v>
      </c>
      <c r="G1436" t="s">
        <v>58</v>
      </c>
      <c r="H1436" t="s">
        <v>387</v>
      </c>
      <c r="I1436" s="1">
        <v>22.034720834800002</v>
      </c>
      <c r="J1436" t="str">
        <f t="shared" si="89"/>
        <v>IIS</v>
      </c>
      <c r="K1436" t="str">
        <f t="shared" si="90"/>
        <v>PRH</v>
      </c>
      <c r="L1436" t="str">
        <f t="shared" si="91"/>
        <v>NGA</v>
      </c>
    </row>
    <row r="1437" spans="1:12" x14ac:dyDescent="0.45">
      <c r="A1437" s="5" t="str">
        <f t="shared" si="88"/>
        <v>NCAP_FOMIISPRHNGA2010</v>
      </c>
      <c r="B1437" t="s">
        <v>384</v>
      </c>
      <c r="C1437" t="s">
        <v>70</v>
      </c>
      <c r="D1437" t="s">
        <v>624</v>
      </c>
      <c r="E1437" t="s">
        <v>391</v>
      </c>
      <c r="F1437">
        <v>2010</v>
      </c>
      <c r="G1437" t="s">
        <v>58</v>
      </c>
      <c r="H1437" t="s">
        <v>387</v>
      </c>
      <c r="I1437" s="1">
        <v>2.8645137085000001</v>
      </c>
      <c r="J1437" t="str">
        <f t="shared" si="89"/>
        <v>IIS</v>
      </c>
      <c r="K1437" t="str">
        <f t="shared" si="90"/>
        <v>PRH</v>
      </c>
      <c r="L1437" t="str">
        <f t="shared" si="91"/>
        <v>NGA</v>
      </c>
    </row>
    <row r="1438" spans="1:12" x14ac:dyDescent="0.45">
      <c r="A1438" s="5" t="str">
        <f t="shared" si="88"/>
        <v>NCAP_TLIFEIISPRHNGA2010</v>
      </c>
      <c r="B1438" t="s">
        <v>384</v>
      </c>
      <c r="C1438" t="s">
        <v>71</v>
      </c>
      <c r="D1438" t="s">
        <v>624</v>
      </c>
      <c r="E1438" t="s">
        <v>391</v>
      </c>
      <c r="F1438">
        <v>2010</v>
      </c>
      <c r="G1438" t="s">
        <v>58</v>
      </c>
      <c r="H1438" t="s">
        <v>68</v>
      </c>
      <c r="I1438" s="1">
        <v>30</v>
      </c>
      <c r="J1438" t="str">
        <f t="shared" si="89"/>
        <v>IIS</v>
      </c>
      <c r="K1438" t="str">
        <f t="shared" si="90"/>
        <v>PRH</v>
      </c>
      <c r="L1438" t="str">
        <f t="shared" si="91"/>
        <v>NGA</v>
      </c>
    </row>
    <row r="1439" spans="1:12" x14ac:dyDescent="0.45">
      <c r="A1439" s="5" t="str">
        <f t="shared" si="88"/>
        <v>IISPRHNGA2010</v>
      </c>
      <c r="B1439" t="s">
        <v>384</v>
      </c>
      <c r="C1439" t="s">
        <v>388</v>
      </c>
      <c r="D1439" t="s">
        <v>624</v>
      </c>
      <c r="E1439" t="s">
        <v>391</v>
      </c>
      <c r="F1439">
        <v>2010</v>
      </c>
      <c r="G1439" t="s">
        <v>58</v>
      </c>
      <c r="H1439" t="s">
        <v>68</v>
      </c>
      <c r="I1439" s="1">
        <v>1</v>
      </c>
      <c r="J1439" t="str">
        <f t="shared" si="89"/>
        <v>IIS</v>
      </c>
      <c r="K1439" t="str">
        <f t="shared" si="90"/>
        <v>PRH</v>
      </c>
      <c r="L1439" t="str">
        <f t="shared" si="91"/>
        <v>NGA</v>
      </c>
    </row>
    <row r="1440" spans="1:12" x14ac:dyDescent="0.45">
      <c r="A1440" s="5" t="str">
        <f t="shared" si="88"/>
        <v>IISPRHNGA2011</v>
      </c>
      <c r="B1440" t="s">
        <v>384</v>
      </c>
      <c r="C1440" t="s">
        <v>388</v>
      </c>
      <c r="D1440" t="s">
        <v>624</v>
      </c>
      <c r="E1440" t="s">
        <v>391</v>
      </c>
      <c r="F1440">
        <v>2011</v>
      </c>
      <c r="G1440" t="s">
        <v>58</v>
      </c>
      <c r="H1440" t="s">
        <v>68</v>
      </c>
      <c r="I1440" s="1">
        <v>1</v>
      </c>
      <c r="J1440" t="str">
        <f t="shared" si="89"/>
        <v>IIS</v>
      </c>
      <c r="K1440" t="str">
        <f t="shared" si="90"/>
        <v>PRH</v>
      </c>
      <c r="L1440" t="str">
        <f t="shared" si="91"/>
        <v>NGA</v>
      </c>
    </row>
    <row r="1441" spans="1:12" x14ac:dyDescent="0.45">
      <c r="A1441" s="5" t="str">
        <f t="shared" si="88"/>
        <v>IISPRHNGA2015</v>
      </c>
      <c r="B1441" t="s">
        <v>384</v>
      </c>
      <c r="C1441" t="s">
        <v>388</v>
      </c>
      <c r="D1441" t="s">
        <v>624</v>
      </c>
      <c r="E1441" t="s">
        <v>391</v>
      </c>
      <c r="F1441">
        <v>2015</v>
      </c>
      <c r="G1441" t="s">
        <v>58</v>
      </c>
      <c r="H1441" t="s">
        <v>68</v>
      </c>
      <c r="I1441" s="1">
        <v>1</v>
      </c>
      <c r="J1441" t="str">
        <f t="shared" si="89"/>
        <v>IIS</v>
      </c>
      <c r="K1441" t="str">
        <f t="shared" si="90"/>
        <v>PRH</v>
      </c>
      <c r="L1441" t="str">
        <f t="shared" si="91"/>
        <v>NGA</v>
      </c>
    </row>
    <row r="1442" spans="1:12" x14ac:dyDescent="0.45">
      <c r="A1442" s="5" t="str">
        <f t="shared" si="88"/>
        <v>IISPRHNGA2020</v>
      </c>
      <c r="B1442" t="s">
        <v>384</v>
      </c>
      <c r="C1442" t="s">
        <v>388</v>
      </c>
      <c r="D1442" t="s">
        <v>624</v>
      </c>
      <c r="E1442" t="s">
        <v>391</v>
      </c>
      <c r="F1442">
        <v>2020</v>
      </c>
      <c r="G1442" t="s">
        <v>58</v>
      </c>
      <c r="H1442" t="s">
        <v>68</v>
      </c>
      <c r="I1442" s="1">
        <v>0.88789962160000002</v>
      </c>
      <c r="J1442" t="str">
        <f t="shared" si="89"/>
        <v>IIS</v>
      </c>
      <c r="K1442" t="str">
        <f t="shared" si="90"/>
        <v>PRH</v>
      </c>
      <c r="L1442" t="str">
        <f t="shared" si="91"/>
        <v>NGA</v>
      </c>
    </row>
    <row r="1443" spans="1:12" x14ac:dyDescent="0.45">
      <c r="A1443" s="5" t="str">
        <f t="shared" si="88"/>
        <v>IISPRHNGA2025</v>
      </c>
      <c r="B1443" t="s">
        <v>384</v>
      </c>
      <c r="C1443" t="s">
        <v>388</v>
      </c>
      <c r="D1443" t="s">
        <v>624</v>
      </c>
      <c r="E1443" t="s">
        <v>391</v>
      </c>
      <c r="F1443">
        <v>2025</v>
      </c>
      <c r="G1443" t="s">
        <v>58</v>
      </c>
      <c r="H1443" t="s">
        <v>68</v>
      </c>
      <c r="I1443" s="1">
        <v>0.87611387789999995</v>
      </c>
      <c r="J1443" t="str">
        <f t="shared" si="89"/>
        <v>IIS</v>
      </c>
      <c r="K1443" t="str">
        <f t="shared" si="90"/>
        <v>PRH</v>
      </c>
      <c r="L1443" t="str">
        <f t="shared" si="91"/>
        <v>NGA</v>
      </c>
    </row>
    <row r="1444" spans="1:12" x14ac:dyDescent="0.45">
      <c r="A1444" s="5" t="str">
        <f t="shared" si="88"/>
        <v>IISPRHNGA2030</v>
      </c>
      <c r="B1444" t="s">
        <v>384</v>
      </c>
      <c r="C1444" t="s">
        <v>388</v>
      </c>
      <c r="D1444" t="s">
        <v>624</v>
      </c>
      <c r="E1444" t="s">
        <v>391</v>
      </c>
      <c r="F1444">
        <v>2030</v>
      </c>
      <c r="G1444" t="s">
        <v>58</v>
      </c>
      <c r="H1444" t="s">
        <v>68</v>
      </c>
      <c r="I1444" s="1">
        <v>0.88132365270000002</v>
      </c>
      <c r="J1444" t="str">
        <f t="shared" si="89"/>
        <v>IIS</v>
      </c>
      <c r="K1444" t="str">
        <f t="shared" si="90"/>
        <v>PRH</v>
      </c>
      <c r="L1444" t="str">
        <f t="shared" si="91"/>
        <v>NGA</v>
      </c>
    </row>
    <row r="1445" spans="1:12" x14ac:dyDescent="0.45">
      <c r="A1445" s="5" t="str">
        <f t="shared" si="88"/>
        <v>IISPRHNGA2035</v>
      </c>
      <c r="B1445" t="s">
        <v>384</v>
      </c>
      <c r="C1445" t="s">
        <v>388</v>
      </c>
      <c r="D1445" t="s">
        <v>624</v>
      </c>
      <c r="E1445" t="s">
        <v>391</v>
      </c>
      <c r="F1445">
        <v>2035</v>
      </c>
      <c r="G1445" t="s">
        <v>58</v>
      </c>
      <c r="H1445" t="s">
        <v>68</v>
      </c>
      <c r="I1445" s="1">
        <v>0.83389988670000004</v>
      </c>
      <c r="J1445" t="str">
        <f t="shared" si="89"/>
        <v>IIS</v>
      </c>
      <c r="K1445" t="str">
        <f t="shared" si="90"/>
        <v>PRH</v>
      </c>
      <c r="L1445" t="str">
        <f t="shared" si="91"/>
        <v>NGA</v>
      </c>
    </row>
    <row r="1446" spans="1:12" x14ac:dyDescent="0.45">
      <c r="A1446" s="5" t="str">
        <f t="shared" si="88"/>
        <v>IISPRHNGA2040</v>
      </c>
      <c r="B1446" t="s">
        <v>384</v>
      </c>
      <c r="C1446" t="s">
        <v>388</v>
      </c>
      <c r="D1446" t="s">
        <v>624</v>
      </c>
      <c r="E1446" t="s">
        <v>391</v>
      </c>
      <c r="F1446">
        <v>2040</v>
      </c>
      <c r="G1446" t="s">
        <v>58</v>
      </c>
      <c r="H1446" t="s">
        <v>68</v>
      </c>
      <c r="I1446" s="1">
        <v>0.82238387810000002</v>
      </c>
      <c r="J1446" t="str">
        <f t="shared" si="89"/>
        <v>IIS</v>
      </c>
      <c r="K1446" t="str">
        <f t="shared" si="90"/>
        <v>PRH</v>
      </c>
      <c r="L1446" t="str">
        <f t="shared" si="91"/>
        <v>NGA</v>
      </c>
    </row>
    <row r="1447" spans="1:12" x14ac:dyDescent="0.45">
      <c r="A1447" s="5" t="str">
        <f t="shared" si="88"/>
        <v>IISPRHNGA2045</v>
      </c>
      <c r="B1447" t="s">
        <v>384</v>
      </c>
      <c r="C1447" t="s">
        <v>388</v>
      </c>
      <c r="D1447" t="s">
        <v>624</v>
      </c>
      <c r="E1447" t="s">
        <v>391</v>
      </c>
      <c r="F1447">
        <v>2045</v>
      </c>
      <c r="G1447" t="s">
        <v>58</v>
      </c>
      <c r="H1447" t="s">
        <v>68</v>
      </c>
      <c r="I1447" s="1">
        <v>0.80979733060000003</v>
      </c>
      <c r="J1447" t="str">
        <f t="shared" si="89"/>
        <v>IIS</v>
      </c>
      <c r="K1447" t="str">
        <f t="shared" si="90"/>
        <v>PRH</v>
      </c>
      <c r="L1447" t="str">
        <f t="shared" si="91"/>
        <v>NGA</v>
      </c>
    </row>
    <row r="1448" spans="1:12" x14ac:dyDescent="0.45">
      <c r="A1448" s="5" t="str">
        <f t="shared" si="88"/>
        <v>IISPRHNGA2050</v>
      </c>
      <c r="B1448" t="s">
        <v>384</v>
      </c>
      <c r="C1448" t="s">
        <v>388</v>
      </c>
      <c r="D1448" t="s">
        <v>624</v>
      </c>
      <c r="E1448" t="s">
        <v>391</v>
      </c>
      <c r="F1448">
        <v>2050</v>
      </c>
      <c r="G1448" t="s">
        <v>58</v>
      </c>
      <c r="H1448" t="s">
        <v>68</v>
      </c>
      <c r="I1448" s="1">
        <v>0.78734124350000001</v>
      </c>
      <c r="J1448" t="str">
        <f t="shared" si="89"/>
        <v>IIS</v>
      </c>
      <c r="K1448" t="str">
        <f t="shared" si="90"/>
        <v>PRH</v>
      </c>
      <c r="L1448" t="str">
        <f t="shared" si="91"/>
        <v>NGA</v>
      </c>
    </row>
    <row r="1449" spans="1:12" x14ac:dyDescent="0.45">
      <c r="A1449" s="5" t="str">
        <f t="shared" si="88"/>
        <v>IISPRHNGA2055</v>
      </c>
      <c r="B1449" t="s">
        <v>384</v>
      </c>
      <c r="C1449" t="s">
        <v>388</v>
      </c>
      <c r="D1449" t="s">
        <v>624</v>
      </c>
      <c r="E1449" t="s">
        <v>391</v>
      </c>
      <c r="F1449">
        <v>2055</v>
      </c>
      <c r="G1449" t="s">
        <v>58</v>
      </c>
      <c r="H1449" t="s">
        <v>68</v>
      </c>
      <c r="I1449" s="1">
        <v>0.77040161060000001</v>
      </c>
      <c r="J1449" t="str">
        <f t="shared" si="89"/>
        <v>IIS</v>
      </c>
      <c r="K1449" t="str">
        <f t="shared" si="90"/>
        <v>PRH</v>
      </c>
      <c r="L1449" t="str">
        <f t="shared" si="91"/>
        <v>NGA</v>
      </c>
    </row>
    <row r="1450" spans="1:12" x14ac:dyDescent="0.45">
      <c r="A1450" s="5" t="str">
        <f t="shared" si="88"/>
        <v>NCAP_COSTIOIPRHN/A2010</v>
      </c>
      <c r="B1450" t="s">
        <v>384</v>
      </c>
      <c r="C1450" t="s">
        <v>69</v>
      </c>
      <c r="D1450" t="s">
        <v>625</v>
      </c>
      <c r="E1450" t="s">
        <v>474</v>
      </c>
      <c r="F1450">
        <v>2010</v>
      </c>
      <c r="G1450" t="s">
        <v>61</v>
      </c>
      <c r="H1450" t="s">
        <v>387</v>
      </c>
      <c r="I1450" s="1">
        <v>23.239380000000001</v>
      </c>
      <c r="J1450" t="str">
        <f t="shared" si="89"/>
        <v>IOI</v>
      </c>
      <c r="K1450" t="str">
        <f t="shared" si="90"/>
        <v>PRH</v>
      </c>
      <c r="L1450" t="str">
        <f t="shared" si="91"/>
        <v>N/A</v>
      </c>
    </row>
    <row r="1451" spans="1:12" x14ac:dyDescent="0.45">
      <c r="A1451" s="5" t="str">
        <f t="shared" si="88"/>
        <v>NCAP_FOMIOIPRHN/A2010</v>
      </c>
      <c r="B1451" t="s">
        <v>384</v>
      </c>
      <c r="C1451" t="s">
        <v>70</v>
      </c>
      <c r="D1451" t="s">
        <v>625</v>
      </c>
      <c r="E1451" t="s">
        <v>474</v>
      </c>
      <c r="F1451">
        <v>2010</v>
      </c>
      <c r="G1451" t="s">
        <v>61</v>
      </c>
      <c r="H1451" t="s">
        <v>387</v>
      </c>
      <c r="I1451" s="1">
        <v>2.3239380000000001</v>
      </c>
      <c r="J1451" t="str">
        <f t="shared" si="89"/>
        <v>IOI</v>
      </c>
      <c r="K1451" t="str">
        <f t="shared" si="90"/>
        <v>PRH</v>
      </c>
      <c r="L1451" t="str">
        <f t="shared" si="91"/>
        <v>N/A</v>
      </c>
    </row>
    <row r="1452" spans="1:12" x14ac:dyDescent="0.45">
      <c r="A1452" s="5" t="str">
        <f t="shared" si="88"/>
        <v>NCAP_TLIFEIOIPRHN/A2010</v>
      </c>
      <c r="B1452" t="s">
        <v>384</v>
      </c>
      <c r="C1452" t="s">
        <v>71</v>
      </c>
      <c r="D1452" t="s">
        <v>625</v>
      </c>
      <c r="E1452" t="s">
        <v>474</v>
      </c>
      <c r="F1452">
        <v>2010</v>
      </c>
      <c r="G1452" t="s">
        <v>61</v>
      </c>
      <c r="H1452" t="s">
        <v>68</v>
      </c>
      <c r="I1452" s="1">
        <v>30</v>
      </c>
      <c r="J1452" t="str">
        <f t="shared" si="89"/>
        <v>IOI</v>
      </c>
      <c r="K1452" t="str">
        <f t="shared" si="90"/>
        <v>PRH</v>
      </c>
      <c r="L1452" t="str">
        <f t="shared" si="91"/>
        <v>N/A</v>
      </c>
    </row>
    <row r="1453" spans="1:12" x14ac:dyDescent="0.45">
      <c r="A1453" s="5" t="str">
        <f t="shared" si="88"/>
        <v>IOIPRHN/A2010</v>
      </c>
      <c r="B1453" t="s">
        <v>384</v>
      </c>
      <c r="C1453" t="s">
        <v>388</v>
      </c>
      <c r="D1453" t="s">
        <v>625</v>
      </c>
      <c r="E1453" t="s">
        <v>474</v>
      </c>
      <c r="F1453">
        <v>2010</v>
      </c>
      <c r="G1453" t="s">
        <v>61</v>
      </c>
      <c r="H1453" t="s">
        <v>68</v>
      </c>
      <c r="I1453" s="1">
        <v>1</v>
      </c>
      <c r="J1453" t="str">
        <f t="shared" si="89"/>
        <v>IOI</v>
      </c>
      <c r="K1453" t="str">
        <f t="shared" si="90"/>
        <v>PRH</v>
      </c>
      <c r="L1453" t="str">
        <f t="shared" si="91"/>
        <v>N/A</v>
      </c>
    </row>
    <row r="1454" spans="1:12" x14ac:dyDescent="0.45">
      <c r="A1454" s="5" t="str">
        <f t="shared" si="88"/>
        <v>IOIPRHN/A2011</v>
      </c>
      <c r="B1454" t="s">
        <v>384</v>
      </c>
      <c r="C1454" t="s">
        <v>388</v>
      </c>
      <c r="D1454" t="s">
        <v>625</v>
      </c>
      <c r="E1454" t="s">
        <v>474</v>
      </c>
      <c r="F1454">
        <v>2011</v>
      </c>
      <c r="G1454" t="s">
        <v>61</v>
      </c>
      <c r="H1454" t="s">
        <v>68</v>
      </c>
      <c r="I1454" s="1">
        <v>1</v>
      </c>
      <c r="J1454" t="str">
        <f t="shared" si="89"/>
        <v>IOI</v>
      </c>
      <c r="K1454" t="str">
        <f t="shared" si="90"/>
        <v>PRH</v>
      </c>
      <c r="L1454" t="str">
        <f t="shared" si="91"/>
        <v>N/A</v>
      </c>
    </row>
    <row r="1455" spans="1:12" x14ac:dyDescent="0.45">
      <c r="A1455" s="5" t="str">
        <f t="shared" si="88"/>
        <v>IOIPRHN/A2015</v>
      </c>
      <c r="B1455" t="s">
        <v>384</v>
      </c>
      <c r="C1455" t="s">
        <v>388</v>
      </c>
      <c r="D1455" t="s">
        <v>625</v>
      </c>
      <c r="E1455" t="s">
        <v>474</v>
      </c>
      <c r="F1455">
        <v>2015</v>
      </c>
      <c r="G1455" t="s">
        <v>61</v>
      </c>
      <c r="H1455" t="s">
        <v>68</v>
      </c>
      <c r="I1455" s="1">
        <v>1</v>
      </c>
      <c r="J1455" t="str">
        <f t="shared" si="89"/>
        <v>IOI</v>
      </c>
      <c r="K1455" t="str">
        <f t="shared" si="90"/>
        <v>PRH</v>
      </c>
      <c r="L1455" t="str">
        <f t="shared" si="91"/>
        <v>N/A</v>
      </c>
    </row>
    <row r="1456" spans="1:12" x14ac:dyDescent="0.45">
      <c r="A1456" s="5" t="str">
        <f t="shared" si="88"/>
        <v>IOIPRHN/A2020</v>
      </c>
      <c r="B1456" t="s">
        <v>384</v>
      </c>
      <c r="C1456" t="s">
        <v>388</v>
      </c>
      <c r="D1456" t="s">
        <v>625</v>
      </c>
      <c r="E1456" t="s">
        <v>474</v>
      </c>
      <c r="F1456">
        <v>2020</v>
      </c>
      <c r="G1456" t="s">
        <v>61</v>
      </c>
      <c r="H1456" t="s">
        <v>68</v>
      </c>
      <c r="I1456" s="1">
        <v>0.96893922050000003</v>
      </c>
      <c r="J1456" t="str">
        <f t="shared" si="89"/>
        <v>IOI</v>
      </c>
      <c r="K1456" t="str">
        <f t="shared" si="90"/>
        <v>PRH</v>
      </c>
      <c r="L1456" t="str">
        <f t="shared" si="91"/>
        <v>N/A</v>
      </c>
    </row>
    <row r="1457" spans="1:12" x14ac:dyDescent="0.45">
      <c r="A1457" s="5" t="str">
        <f t="shared" si="88"/>
        <v>IOIPRHN/A2025</v>
      </c>
      <c r="B1457" t="s">
        <v>384</v>
      </c>
      <c r="C1457" t="s">
        <v>388</v>
      </c>
      <c r="D1457" t="s">
        <v>625</v>
      </c>
      <c r="E1457" t="s">
        <v>474</v>
      </c>
      <c r="F1457">
        <v>2025</v>
      </c>
      <c r="G1457" t="s">
        <v>61</v>
      </c>
      <c r="H1457" t="s">
        <v>68</v>
      </c>
      <c r="I1457" s="1">
        <v>0.93450315240000004</v>
      </c>
      <c r="J1457" t="str">
        <f t="shared" si="89"/>
        <v>IOI</v>
      </c>
      <c r="K1457" t="str">
        <f t="shared" si="90"/>
        <v>PRH</v>
      </c>
      <c r="L1457" t="str">
        <f t="shared" si="91"/>
        <v>N/A</v>
      </c>
    </row>
    <row r="1458" spans="1:12" x14ac:dyDescent="0.45">
      <c r="A1458" s="5" t="str">
        <f t="shared" si="88"/>
        <v>IOIPRHN/A2030</v>
      </c>
      <c r="B1458" t="s">
        <v>384</v>
      </c>
      <c r="C1458" t="s">
        <v>388</v>
      </c>
      <c r="D1458" t="s">
        <v>625</v>
      </c>
      <c r="E1458" t="s">
        <v>474</v>
      </c>
      <c r="F1458">
        <v>2030</v>
      </c>
      <c r="G1458" t="s">
        <v>61</v>
      </c>
      <c r="H1458" t="s">
        <v>68</v>
      </c>
      <c r="I1458" s="1">
        <v>0.88755512540000003</v>
      </c>
      <c r="J1458" t="str">
        <f t="shared" si="89"/>
        <v>IOI</v>
      </c>
      <c r="K1458" t="str">
        <f t="shared" si="90"/>
        <v>PRH</v>
      </c>
      <c r="L1458" t="str">
        <f t="shared" si="91"/>
        <v>N/A</v>
      </c>
    </row>
    <row r="1459" spans="1:12" x14ac:dyDescent="0.45">
      <c r="A1459" s="5" t="str">
        <f t="shared" si="88"/>
        <v>IOIPRHN/A2035</v>
      </c>
      <c r="B1459" t="s">
        <v>384</v>
      </c>
      <c r="C1459" t="s">
        <v>388</v>
      </c>
      <c r="D1459" t="s">
        <v>625</v>
      </c>
      <c r="E1459" t="s">
        <v>474</v>
      </c>
      <c r="F1459">
        <v>2035</v>
      </c>
      <c r="G1459" t="s">
        <v>61</v>
      </c>
      <c r="H1459" t="s">
        <v>68</v>
      </c>
      <c r="I1459" s="1">
        <v>0.85764652590000001</v>
      </c>
      <c r="J1459" t="str">
        <f t="shared" si="89"/>
        <v>IOI</v>
      </c>
      <c r="K1459" t="str">
        <f t="shared" si="90"/>
        <v>PRH</v>
      </c>
      <c r="L1459" t="str">
        <f t="shared" si="91"/>
        <v>N/A</v>
      </c>
    </row>
    <row r="1460" spans="1:12" x14ac:dyDescent="0.45">
      <c r="A1460" s="5" t="str">
        <f t="shared" si="88"/>
        <v>IOIPRHN/A2040</v>
      </c>
      <c r="B1460" t="s">
        <v>384</v>
      </c>
      <c r="C1460" t="s">
        <v>388</v>
      </c>
      <c r="D1460" t="s">
        <v>625</v>
      </c>
      <c r="E1460" t="s">
        <v>474</v>
      </c>
      <c r="F1460">
        <v>2040</v>
      </c>
      <c r="G1460" t="s">
        <v>61</v>
      </c>
      <c r="H1460" t="s">
        <v>68</v>
      </c>
      <c r="I1460" s="1">
        <v>0.82411066509999997</v>
      </c>
      <c r="J1460" t="str">
        <f t="shared" si="89"/>
        <v>IOI</v>
      </c>
      <c r="K1460" t="str">
        <f t="shared" si="90"/>
        <v>PRH</v>
      </c>
      <c r="L1460" t="str">
        <f t="shared" si="91"/>
        <v>N/A</v>
      </c>
    </row>
    <row r="1461" spans="1:12" x14ac:dyDescent="0.45">
      <c r="A1461" s="5" t="str">
        <f t="shared" si="88"/>
        <v>IOIPRHN/A2045</v>
      </c>
      <c r="B1461" t="s">
        <v>384</v>
      </c>
      <c r="C1461" t="s">
        <v>388</v>
      </c>
      <c r="D1461" t="s">
        <v>625</v>
      </c>
      <c r="E1461" t="s">
        <v>474</v>
      </c>
      <c r="F1461">
        <v>2045</v>
      </c>
      <c r="G1461" t="s">
        <v>61</v>
      </c>
      <c r="H1461" t="s">
        <v>68</v>
      </c>
      <c r="I1461" s="1">
        <v>0.78890540870000003</v>
      </c>
      <c r="J1461" t="str">
        <f t="shared" si="89"/>
        <v>IOI</v>
      </c>
      <c r="K1461" t="str">
        <f t="shared" si="90"/>
        <v>PRH</v>
      </c>
      <c r="L1461" t="str">
        <f t="shared" si="91"/>
        <v>N/A</v>
      </c>
    </row>
    <row r="1462" spans="1:12" x14ac:dyDescent="0.45">
      <c r="A1462" s="5" t="str">
        <f t="shared" si="88"/>
        <v>IOIPRHN/A2050</v>
      </c>
      <c r="B1462" t="s">
        <v>384</v>
      </c>
      <c r="C1462" t="s">
        <v>388</v>
      </c>
      <c r="D1462" t="s">
        <v>625</v>
      </c>
      <c r="E1462" t="s">
        <v>474</v>
      </c>
      <c r="F1462">
        <v>2050</v>
      </c>
      <c r="G1462" t="s">
        <v>61</v>
      </c>
      <c r="H1462" t="s">
        <v>68</v>
      </c>
      <c r="I1462" s="1">
        <v>0.75615072189999999</v>
      </c>
      <c r="J1462" t="str">
        <f t="shared" si="89"/>
        <v>IOI</v>
      </c>
      <c r="K1462" t="str">
        <f t="shared" si="90"/>
        <v>PRH</v>
      </c>
      <c r="L1462" t="str">
        <f t="shared" si="91"/>
        <v>N/A</v>
      </c>
    </row>
    <row r="1463" spans="1:12" x14ac:dyDescent="0.45">
      <c r="A1463" s="5" t="str">
        <f t="shared" si="88"/>
        <v>IOIPRHN/A2055</v>
      </c>
      <c r="B1463" t="s">
        <v>384</v>
      </c>
      <c r="C1463" t="s">
        <v>388</v>
      </c>
      <c r="D1463" t="s">
        <v>625</v>
      </c>
      <c r="E1463" t="s">
        <v>474</v>
      </c>
      <c r="F1463">
        <v>2055</v>
      </c>
      <c r="G1463" t="s">
        <v>61</v>
      </c>
      <c r="H1463" t="s">
        <v>68</v>
      </c>
      <c r="I1463" s="1">
        <v>0.7316667107</v>
      </c>
      <c r="J1463" t="str">
        <f t="shared" si="89"/>
        <v>IOI</v>
      </c>
      <c r="K1463" t="str">
        <f t="shared" si="90"/>
        <v>PRH</v>
      </c>
      <c r="L1463" t="str">
        <f t="shared" si="91"/>
        <v>N/A</v>
      </c>
    </row>
    <row r="1464" spans="1:12" x14ac:dyDescent="0.45">
      <c r="A1464" s="5" t="str">
        <f t="shared" si="88"/>
        <v>NCAP_COSTINFMDRELC2010</v>
      </c>
      <c r="B1464" t="s">
        <v>384</v>
      </c>
      <c r="C1464" t="s">
        <v>69</v>
      </c>
      <c r="D1464" t="s">
        <v>626</v>
      </c>
      <c r="E1464" t="s">
        <v>610</v>
      </c>
      <c r="F1464">
        <v>2010</v>
      </c>
      <c r="G1464" t="s">
        <v>529</v>
      </c>
      <c r="H1464" t="s">
        <v>387</v>
      </c>
      <c r="I1464" s="1">
        <v>2.2387116158999998</v>
      </c>
      <c r="J1464" t="str">
        <f t="shared" si="89"/>
        <v>INF</v>
      </c>
      <c r="K1464" t="str">
        <f t="shared" si="90"/>
        <v>MDR</v>
      </c>
      <c r="L1464" t="str">
        <f t="shared" si="91"/>
        <v>ELC</v>
      </c>
    </row>
    <row r="1465" spans="1:12" x14ac:dyDescent="0.45">
      <c r="A1465" s="5" t="str">
        <f t="shared" si="88"/>
        <v>NCAP_FOMINFMDRELC2010</v>
      </c>
      <c r="B1465" t="s">
        <v>384</v>
      </c>
      <c r="C1465" t="s">
        <v>70</v>
      </c>
      <c r="D1465" t="s">
        <v>626</v>
      </c>
      <c r="E1465" t="s">
        <v>610</v>
      </c>
      <c r="F1465">
        <v>2010</v>
      </c>
      <c r="G1465" t="s">
        <v>529</v>
      </c>
      <c r="H1465" t="s">
        <v>387</v>
      </c>
      <c r="I1465" s="1">
        <v>0.22387116160000001</v>
      </c>
      <c r="J1465" t="str">
        <f t="shared" si="89"/>
        <v>INF</v>
      </c>
      <c r="K1465" t="str">
        <f t="shared" si="90"/>
        <v>MDR</v>
      </c>
      <c r="L1465" t="str">
        <f t="shared" si="91"/>
        <v>ELC</v>
      </c>
    </row>
    <row r="1466" spans="1:12" x14ac:dyDescent="0.45">
      <c r="A1466" s="5" t="str">
        <f t="shared" si="88"/>
        <v>NCAP_TLIFEINFMDRELC2010</v>
      </c>
      <c r="B1466" t="s">
        <v>384</v>
      </c>
      <c r="C1466" t="s">
        <v>71</v>
      </c>
      <c r="D1466" t="s">
        <v>626</v>
      </c>
      <c r="E1466" t="s">
        <v>610</v>
      </c>
      <c r="F1466">
        <v>2010</v>
      </c>
      <c r="G1466" t="s">
        <v>529</v>
      </c>
      <c r="H1466" t="s">
        <v>68</v>
      </c>
      <c r="I1466" s="1">
        <v>30</v>
      </c>
      <c r="J1466" t="str">
        <f t="shared" si="89"/>
        <v>INF</v>
      </c>
      <c r="K1466" t="str">
        <f t="shared" si="90"/>
        <v>MDR</v>
      </c>
      <c r="L1466" t="str">
        <f t="shared" si="91"/>
        <v>ELC</v>
      </c>
    </row>
    <row r="1467" spans="1:12" x14ac:dyDescent="0.45">
      <c r="A1467" s="5" t="str">
        <f t="shared" si="88"/>
        <v>INFMDRELC2010</v>
      </c>
      <c r="B1467" t="s">
        <v>384</v>
      </c>
      <c r="C1467" t="s">
        <v>388</v>
      </c>
      <c r="D1467" t="s">
        <v>626</v>
      </c>
      <c r="E1467" t="s">
        <v>610</v>
      </c>
      <c r="F1467">
        <v>2010</v>
      </c>
      <c r="G1467" t="s">
        <v>529</v>
      </c>
      <c r="H1467" t="s">
        <v>68</v>
      </c>
      <c r="I1467" s="1">
        <v>1</v>
      </c>
      <c r="J1467" t="str">
        <f t="shared" si="89"/>
        <v>INF</v>
      </c>
      <c r="K1467" t="str">
        <f t="shared" si="90"/>
        <v>MDR</v>
      </c>
      <c r="L1467" t="str">
        <f t="shared" si="91"/>
        <v>ELC</v>
      </c>
    </row>
    <row r="1468" spans="1:12" x14ac:dyDescent="0.45">
      <c r="A1468" s="5" t="str">
        <f t="shared" si="88"/>
        <v>INFMDRELC2011</v>
      </c>
      <c r="B1468" t="s">
        <v>384</v>
      </c>
      <c r="C1468" t="s">
        <v>388</v>
      </c>
      <c r="D1468" t="s">
        <v>626</v>
      </c>
      <c r="E1468" t="s">
        <v>610</v>
      </c>
      <c r="F1468">
        <v>2011</v>
      </c>
      <c r="G1468" t="s">
        <v>529</v>
      </c>
      <c r="H1468" t="s">
        <v>68</v>
      </c>
      <c r="I1468" s="1">
        <v>1</v>
      </c>
      <c r="J1468" t="str">
        <f t="shared" si="89"/>
        <v>INF</v>
      </c>
      <c r="K1468" t="str">
        <f t="shared" si="90"/>
        <v>MDR</v>
      </c>
      <c r="L1468" t="str">
        <f t="shared" si="91"/>
        <v>ELC</v>
      </c>
    </row>
    <row r="1469" spans="1:12" x14ac:dyDescent="0.45">
      <c r="A1469" s="5" t="str">
        <f t="shared" si="88"/>
        <v>INFMDRELC2015</v>
      </c>
      <c r="B1469" t="s">
        <v>384</v>
      </c>
      <c r="C1469" t="s">
        <v>388</v>
      </c>
      <c r="D1469" t="s">
        <v>626</v>
      </c>
      <c r="E1469" t="s">
        <v>610</v>
      </c>
      <c r="F1469">
        <v>2015</v>
      </c>
      <c r="G1469" t="s">
        <v>529</v>
      </c>
      <c r="H1469" t="s">
        <v>68</v>
      </c>
      <c r="I1469" s="1">
        <v>1</v>
      </c>
      <c r="J1469" t="str">
        <f t="shared" si="89"/>
        <v>INF</v>
      </c>
      <c r="K1469" t="str">
        <f t="shared" si="90"/>
        <v>MDR</v>
      </c>
      <c r="L1469" t="str">
        <f t="shared" si="91"/>
        <v>ELC</v>
      </c>
    </row>
    <row r="1470" spans="1:12" x14ac:dyDescent="0.45">
      <c r="A1470" s="5" t="str">
        <f t="shared" si="88"/>
        <v>INFMDRELC2020</v>
      </c>
      <c r="B1470" t="s">
        <v>384</v>
      </c>
      <c r="C1470" t="s">
        <v>388</v>
      </c>
      <c r="D1470" t="s">
        <v>626</v>
      </c>
      <c r="E1470" t="s">
        <v>610</v>
      </c>
      <c r="F1470">
        <v>2020</v>
      </c>
      <c r="G1470" t="s">
        <v>529</v>
      </c>
      <c r="H1470" t="s">
        <v>68</v>
      </c>
      <c r="I1470" s="1">
        <v>0.61049333930000005</v>
      </c>
      <c r="J1470" t="str">
        <f t="shared" si="89"/>
        <v>INF</v>
      </c>
      <c r="K1470" t="str">
        <f t="shared" si="90"/>
        <v>MDR</v>
      </c>
      <c r="L1470" t="str">
        <f t="shared" si="91"/>
        <v>ELC</v>
      </c>
    </row>
    <row r="1471" spans="1:12" x14ac:dyDescent="0.45">
      <c r="A1471" s="5" t="str">
        <f t="shared" si="88"/>
        <v>INFMDRELC2025</v>
      </c>
      <c r="B1471" t="s">
        <v>384</v>
      </c>
      <c r="C1471" t="s">
        <v>388</v>
      </c>
      <c r="D1471" t="s">
        <v>626</v>
      </c>
      <c r="E1471" t="s">
        <v>610</v>
      </c>
      <c r="F1471">
        <v>2025</v>
      </c>
      <c r="G1471" t="s">
        <v>529</v>
      </c>
      <c r="H1471" t="s">
        <v>68</v>
      </c>
      <c r="I1471" s="1">
        <v>0.60403685920000005</v>
      </c>
      <c r="J1471" t="str">
        <f t="shared" si="89"/>
        <v>INF</v>
      </c>
      <c r="K1471" t="str">
        <f t="shared" si="90"/>
        <v>MDR</v>
      </c>
      <c r="L1471" t="str">
        <f t="shared" si="91"/>
        <v>ELC</v>
      </c>
    </row>
    <row r="1472" spans="1:12" x14ac:dyDescent="0.45">
      <c r="A1472" s="5" t="str">
        <f t="shared" si="88"/>
        <v>INFMDRELC2030</v>
      </c>
      <c r="B1472" t="s">
        <v>384</v>
      </c>
      <c r="C1472" t="s">
        <v>388</v>
      </c>
      <c r="D1472" t="s">
        <v>626</v>
      </c>
      <c r="E1472" t="s">
        <v>610</v>
      </c>
      <c r="F1472">
        <v>2030</v>
      </c>
      <c r="G1472" t="s">
        <v>529</v>
      </c>
      <c r="H1472" t="s">
        <v>68</v>
      </c>
      <c r="I1472" s="1">
        <v>0.58965590450000005</v>
      </c>
      <c r="J1472" t="str">
        <f t="shared" si="89"/>
        <v>INF</v>
      </c>
      <c r="K1472" t="str">
        <f t="shared" si="90"/>
        <v>MDR</v>
      </c>
      <c r="L1472" t="str">
        <f t="shared" si="91"/>
        <v>ELC</v>
      </c>
    </row>
    <row r="1473" spans="1:12" x14ac:dyDescent="0.45">
      <c r="A1473" s="5" t="str">
        <f t="shared" si="88"/>
        <v>INFMDRELC2035</v>
      </c>
      <c r="B1473" t="s">
        <v>384</v>
      </c>
      <c r="C1473" t="s">
        <v>388</v>
      </c>
      <c r="D1473" t="s">
        <v>626</v>
      </c>
      <c r="E1473" t="s">
        <v>610</v>
      </c>
      <c r="F1473">
        <v>2035</v>
      </c>
      <c r="G1473" t="s">
        <v>529</v>
      </c>
      <c r="H1473" t="s">
        <v>68</v>
      </c>
      <c r="I1473" s="1">
        <v>0.57228522289999995</v>
      </c>
      <c r="J1473" t="str">
        <f t="shared" si="89"/>
        <v>INF</v>
      </c>
      <c r="K1473" t="str">
        <f t="shared" si="90"/>
        <v>MDR</v>
      </c>
      <c r="L1473" t="str">
        <f t="shared" si="91"/>
        <v>ELC</v>
      </c>
    </row>
    <row r="1474" spans="1:12" x14ac:dyDescent="0.45">
      <c r="A1474" s="5" t="str">
        <f t="shared" si="88"/>
        <v>INFMDRELC2040</v>
      </c>
      <c r="B1474" t="s">
        <v>384</v>
      </c>
      <c r="C1474" t="s">
        <v>388</v>
      </c>
      <c r="D1474" t="s">
        <v>626</v>
      </c>
      <c r="E1474" t="s">
        <v>610</v>
      </c>
      <c r="F1474">
        <v>2040</v>
      </c>
      <c r="G1474" t="s">
        <v>529</v>
      </c>
      <c r="H1474" t="s">
        <v>68</v>
      </c>
      <c r="I1474" s="1">
        <v>0.56257999800000003</v>
      </c>
      <c r="J1474" t="str">
        <f t="shared" si="89"/>
        <v>INF</v>
      </c>
      <c r="K1474" t="str">
        <f t="shared" si="90"/>
        <v>MDR</v>
      </c>
      <c r="L1474" t="str">
        <f t="shared" si="91"/>
        <v>ELC</v>
      </c>
    </row>
    <row r="1475" spans="1:12" x14ac:dyDescent="0.45">
      <c r="A1475" s="5" t="str">
        <f t="shared" ref="A1475:A1538" si="92">IF(C1475="VDA_FLOP","",C1475)&amp;J1475&amp;K1475&amp;L1475&amp;F1475</f>
        <v>INFMDRELC2045</v>
      </c>
      <c r="B1475" t="s">
        <v>384</v>
      </c>
      <c r="C1475" t="s">
        <v>388</v>
      </c>
      <c r="D1475" t="s">
        <v>626</v>
      </c>
      <c r="E1475" t="s">
        <v>610</v>
      </c>
      <c r="F1475">
        <v>2045</v>
      </c>
      <c r="G1475" t="s">
        <v>529</v>
      </c>
      <c r="H1475" t="s">
        <v>68</v>
      </c>
      <c r="I1475" s="1">
        <v>0.54710560640000006</v>
      </c>
      <c r="J1475" t="str">
        <f t="shared" ref="J1475:J1538" si="93">VLOOKUP(LEFT(E1475,3),$U$2:$V$9,2,FALSE)</f>
        <v>INF</v>
      </c>
      <c r="K1475" t="str">
        <f t="shared" ref="K1475:K1538" si="94">VLOOKUP(RIGHT(E1475,3),$R$2:$S$9,2,FALSE)</f>
        <v>MDR</v>
      </c>
      <c r="L1475" t="str">
        <f t="shared" ref="L1475:L1538" si="95">IFERROR(VLOOKUP(G1475,$O$2:$P$34,2,FALSE),"")</f>
        <v>ELC</v>
      </c>
    </row>
    <row r="1476" spans="1:12" x14ac:dyDescent="0.45">
      <c r="A1476" s="5" t="str">
        <f t="shared" si="92"/>
        <v>INFMDRELC2050</v>
      </c>
      <c r="B1476" t="s">
        <v>384</v>
      </c>
      <c r="C1476" t="s">
        <v>388</v>
      </c>
      <c r="D1476" t="s">
        <v>626</v>
      </c>
      <c r="E1476" t="s">
        <v>610</v>
      </c>
      <c r="F1476">
        <v>2050</v>
      </c>
      <c r="G1476" t="s">
        <v>529</v>
      </c>
      <c r="H1476" t="s">
        <v>68</v>
      </c>
      <c r="I1476" s="1">
        <v>0.53976358209999997</v>
      </c>
      <c r="J1476" t="str">
        <f t="shared" si="93"/>
        <v>INF</v>
      </c>
      <c r="K1476" t="str">
        <f t="shared" si="94"/>
        <v>MDR</v>
      </c>
      <c r="L1476" t="str">
        <f t="shared" si="95"/>
        <v>ELC</v>
      </c>
    </row>
    <row r="1477" spans="1:12" x14ac:dyDescent="0.45">
      <c r="A1477" s="5" t="str">
        <f t="shared" si="92"/>
        <v>INFMDRELC2055</v>
      </c>
      <c r="B1477" t="s">
        <v>384</v>
      </c>
      <c r="C1477" t="s">
        <v>388</v>
      </c>
      <c r="D1477" t="s">
        <v>626</v>
      </c>
      <c r="E1477" t="s">
        <v>610</v>
      </c>
      <c r="F1477">
        <v>2055</v>
      </c>
      <c r="G1477" t="s">
        <v>529</v>
      </c>
      <c r="H1477" t="s">
        <v>68</v>
      </c>
      <c r="I1477" s="1">
        <v>0.50368372880000001</v>
      </c>
      <c r="J1477" t="str">
        <f t="shared" si="93"/>
        <v>INF</v>
      </c>
      <c r="K1477" t="str">
        <f t="shared" si="94"/>
        <v>MDR</v>
      </c>
      <c r="L1477" t="str">
        <f t="shared" si="95"/>
        <v>ELC</v>
      </c>
    </row>
    <row r="1478" spans="1:12" x14ac:dyDescent="0.45">
      <c r="A1478" s="5" t="str">
        <f t="shared" si="92"/>
        <v>ACT_COSTILPSTMCOA2010</v>
      </c>
      <c r="B1478" t="s">
        <v>384</v>
      </c>
      <c r="C1478" t="s">
        <v>67</v>
      </c>
      <c r="D1478" t="s">
        <v>627</v>
      </c>
      <c r="E1478" t="s">
        <v>408</v>
      </c>
      <c r="F1478">
        <v>2010</v>
      </c>
      <c r="G1478" t="s">
        <v>53</v>
      </c>
      <c r="H1478" t="s">
        <v>387</v>
      </c>
      <c r="I1478" s="1">
        <v>0.41655142830000003</v>
      </c>
      <c r="J1478" t="str">
        <f t="shared" si="93"/>
        <v>ILP</v>
      </c>
      <c r="K1478" t="str">
        <f t="shared" si="94"/>
        <v>STM</v>
      </c>
      <c r="L1478" t="str">
        <f t="shared" si="95"/>
        <v>COA</v>
      </c>
    </row>
    <row r="1479" spans="1:12" x14ac:dyDescent="0.45">
      <c r="A1479" s="5" t="str">
        <f t="shared" si="92"/>
        <v>ACT_COSTILPSTMCOA2015</v>
      </c>
      <c r="B1479" t="s">
        <v>384</v>
      </c>
      <c r="C1479" t="s">
        <v>67</v>
      </c>
      <c r="D1479" t="s">
        <v>627</v>
      </c>
      <c r="E1479" t="s">
        <v>408</v>
      </c>
      <c r="F1479">
        <v>2015</v>
      </c>
      <c r="G1479" t="s">
        <v>53</v>
      </c>
      <c r="H1479" t="s">
        <v>387</v>
      </c>
      <c r="I1479" s="1">
        <v>1.4925414782999999</v>
      </c>
      <c r="J1479" t="str">
        <f t="shared" si="93"/>
        <v>ILP</v>
      </c>
      <c r="K1479" t="str">
        <f t="shared" si="94"/>
        <v>STM</v>
      </c>
      <c r="L1479" t="str">
        <f t="shared" si="95"/>
        <v>COA</v>
      </c>
    </row>
    <row r="1480" spans="1:12" x14ac:dyDescent="0.45">
      <c r="A1480" s="5" t="str">
        <f t="shared" si="92"/>
        <v>ACT_COSTILPSTMCOA2055</v>
      </c>
      <c r="B1480" t="s">
        <v>384</v>
      </c>
      <c r="C1480" t="s">
        <v>67</v>
      </c>
      <c r="D1480" t="s">
        <v>627</v>
      </c>
      <c r="E1480" t="s">
        <v>408</v>
      </c>
      <c r="F1480">
        <v>2055</v>
      </c>
      <c r="G1480" t="s">
        <v>53</v>
      </c>
      <c r="H1480" t="s">
        <v>387</v>
      </c>
      <c r="I1480" s="1">
        <v>1.4925414782999999</v>
      </c>
      <c r="J1480" t="str">
        <f t="shared" si="93"/>
        <v>ILP</v>
      </c>
      <c r="K1480" t="str">
        <f t="shared" si="94"/>
        <v>STM</v>
      </c>
      <c r="L1480" t="str">
        <f t="shared" si="95"/>
        <v>COA</v>
      </c>
    </row>
    <row r="1481" spans="1:12" x14ac:dyDescent="0.45">
      <c r="A1481" s="5" t="str">
        <f t="shared" si="92"/>
        <v>NCAP_COSTILPSTMCOA2010</v>
      </c>
      <c r="B1481" t="s">
        <v>384</v>
      </c>
      <c r="C1481" t="s">
        <v>69</v>
      </c>
      <c r="D1481" t="s">
        <v>627</v>
      </c>
      <c r="E1481" t="s">
        <v>408</v>
      </c>
      <c r="F1481">
        <v>2010</v>
      </c>
      <c r="G1481" t="s">
        <v>53</v>
      </c>
      <c r="H1481" t="s">
        <v>387</v>
      </c>
      <c r="I1481" s="1">
        <v>4.3157925401000004</v>
      </c>
      <c r="J1481" t="str">
        <f t="shared" si="93"/>
        <v>ILP</v>
      </c>
      <c r="K1481" t="str">
        <f t="shared" si="94"/>
        <v>STM</v>
      </c>
      <c r="L1481" t="str">
        <f t="shared" si="95"/>
        <v>COA</v>
      </c>
    </row>
    <row r="1482" spans="1:12" x14ac:dyDescent="0.45">
      <c r="A1482" s="5" t="str">
        <f t="shared" si="92"/>
        <v>NCAP_FOMILPSTMCOA2010</v>
      </c>
      <c r="B1482" t="s">
        <v>384</v>
      </c>
      <c r="C1482" t="s">
        <v>70</v>
      </c>
      <c r="D1482" t="s">
        <v>627</v>
      </c>
      <c r="E1482" t="s">
        <v>408</v>
      </c>
      <c r="F1482">
        <v>2010</v>
      </c>
      <c r="G1482" t="s">
        <v>53</v>
      </c>
      <c r="H1482" t="s">
        <v>387</v>
      </c>
      <c r="I1482" s="1">
        <v>0.65384858769999998</v>
      </c>
      <c r="J1482" t="str">
        <f t="shared" si="93"/>
        <v>ILP</v>
      </c>
      <c r="K1482" t="str">
        <f t="shared" si="94"/>
        <v>STM</v>
      </c>
      <c r="L1482" t="str">
        <f t="shared" si="95"/>
        <v>COA</v>
      </c>
    </row>
    <row r="1483" spans="1:12" x14ac:dyDescent="0.45">
      <c r="A1483" s="5" t="str">
        <f t="shared" si="92"/>
        <v>NCAP_TLIFEILPSTMCOA2010</v>
      </c>
      <c r="B1483" t="s">
        <v>384</v>
      </c>
      <c r="C1483" t="s">
        <v>71</v>
      </c>
      <c r="D1483" t="s">
        <v>627</v>
      </c>
      <c r="E1483" t="s">
        <v>408</v>
      </c>
      <c r="F1483">
        <v>2010</v>
      </c>
      <c r="G1483" t="s">
        <v>53</v>
      </c>
      <c r="H1483" t="s">
        <v>68</v>
      </c>
      <c r="I1483" s="1">
        <v>50</v>
      </c>
      <c r="J1483" t="str">
        <f t="shared" si="93"/>
        <v>ILP</v>
      </c>
      <c r="K1483" t="str">
        <f t="shared" si="94"/>
        <v>STM</v>
      </c>
      <c r="L1483" t="str">
        <f t="shared" si="95"/>
        <v>COA</v>
      </c>
    </row>
    <row r="1484" spans="1:12" x14ac:dyDescent="0.45">
      <c r="A1484" s="5" t="str">
        <f t="shared" si="92"/>
        <v>ILPSTMCOA2010</v>
      </c>
      <c r="B1484" t="s">
        <v>384</v>
      </c>
      <c r="C1484" t="s">
        <v>388</v>
      </c>
      <c r="D1484" t="s">
        <v>627</v>
      </c>
      <c r="E1484" t="s">
        <v>408</v>
      </c>
      <c r="F1484">
        <v>2010</v>
      </c>
      <c r="G1484" t="s">
        <v>53</v>
      </c>
      <c r="H1484" t="s">
        <v>68</v>
      </c>
      <c r="I1484" s="1">
        <v>1.2771392081999999</v>
      </c>
      <c r="J1484" t="str">
        <f t="shared" si="93"/>
        <v>ILP</v>
      </c>
      <c r="K1484" t="str">
        <f t="shared" si="94"/>
        <v>STM</v>
      </c>
      <c r="L1484" t="str">
        <f t="shared" si="95"/>
        <v>COA</v>
      </c>
    </row>
    <row r="1485" spans="1:12" x14ac:dyDescent="0.45">
      <c r="A1485" s="5" t="str">
        <f t="shared" si="92"/>
        <v>ACT_COSTICHSTMCOA2015</v>
      </c>
      <c r="B1485" t="s">
        <v>384</v>
      </c>
      <c r="C1485" t="s">
        <v>67</v>
      </c>
      <c r="D1485" t="s">
        <v>628</v>
      </c>
      <c r="E1485" t="s">
        <v>403</v>
      </c>
      <c r="F1485">
        <v>2015</v>
      </c>
      <c r="G1485" t="s">
        <v>53</v>
      </c>
      <c r="H1485" t="s">
        <v>387</v>
      </c>
      <c r="I1485" s="1">
        <v>2.3454452023000001</v>
      </c>
      <c r="J1485" t="str">
        <f t="shared" si="93"/>
        <v>ICH</v>
      </c>
      <c r="K1485" t="str">
        <f t="shared" si="94"/>
        <v>STM</v>
      </c>
      <c r="L1485" t="str">
        <f t="shared" si="95"/>
        <v>COA</v>
      </c>
    </row>
    <row r="1486" spans="1:12" x14ac:dyDescent="0.45">
      <c r="A1486" s="5" t="str">
        <f t="shared" si="92"/>
        <v>ACT_COSTICHSTMCOA2055</v>
      </c>
      <c r="B1486" t="s">
        <v>384</v>
      </c>
      <c r="C1486" t="s">
        <v>67</v>
      </c>
      <c r="D1486" t="s">
        <v>628</v>
      </c>
      <c r="E1486" t="s">
        <v>403</v>
      </c>
      <c r="F1486">
        <v>2055</v>
      </c>
      <c r="G1486" t="s">
        <v>53</v>
      </c>
      <c r="H1486" t="s">
        <v>387</v>
      </c>
      <c r="I1486" s="1">
        <v>2.3454452023000001</v>
      </c>
      <c r="J1486" t="str">
        <f t="shared" si="93"/>
        <v>ICH</v>
      </c>
      <c r="K1486" t="str">
        <f t="shared" si="94"/>
        <v>STM</v>
      </c>
      <c r="L1486" t="str">
        <f t="shared" si="95"/>
        <v>COA</v>
      </c>
    </row>
    <row r="1487" spans="1:12" x14ac:dyDescent="0.45">
      <c r="A1487" s="5" t="str">
        <f t="shared" si="92"/>
        <v>NCAP_COSTICHSTMCOA2010</v>
      </c>
      <c r="B1487" t="s">
        <v>384</v>
      </c>
      <c r="C1487" t="s">
        <v>69</v>
      </c>
      <c r="D1487" t="s">
        <v>628</v>
      </c>
      <c r="E1487" t="s">
        <v>403</v>
      </c>
      <c r="F1487">
        <v>2010</v>
      </c>
      <c r="G1487" t="s">
        <v>53</v>
      </c>
      <c r="H1487" t="s">
        <v>387</v>
      </c>
      <c r="I1487" s="1">
        <v>4.5443223247000004</v>
      </c>
      <c r="J1487" t="str">
        <f t="shared" si="93"/>
        <v>ICH</v>
      </c>
      <c r="K1487" t="str">
        <f t="shared" si="94"/>
        <v>STM</v>
      </c>
      <c r="L1487" t="str">
        <f t="shared" si="95"/>
        <v>COA</v>
      </c>
    </row>
    <row r="1488" spans="1:12" x14ac:dyDescent="0.45">
      <c r="A1488" s="5" t="str">
        <f t="shared" si="92"/>
        <v>NCAP_FOMICHSTMCOA2010</v>
      </c>
      <c r="B1488" t="s">
        <v>384</v>
      </c>
      <c r="C1488" t="s">
        <v>70</v>
      </c>
      <c r="D1488" t="s">
        <v>628</v>
      </c>
      <c r="E1488" t="s">
        <v>403</v>
      </c>
      <c r="F1488">
        <v>2010</v>
      </c>
      <c r="G1488" t="s">
        <v>53</v>
      </c>
      <c r="H1488" t="s">
        <v>387</v>
      </c>
      <c r="I1488" s="1">
        <v>1.63191</v>
      </c>
      <c r="J1488" t="str">
        <f t="shared" si="93"/>
        <v>ICH</v>
      </c>
      <c r="K1488" t="str">
        <f t="shared" si="94"/>
        <v>STM</v>
      </c>
      <c r="L1488" t="str">
        <f t="shared" si="95"/>
        <v>COA</v>
      </c>
    </row>
    <row r="1489" spans="1:12" x14ac:dyDescent="0.45">
      <c r="A1489" s="5" t="str">
        <f t="shared" si="92"/>
        <v>NCAP_TLIFEICHSTMCOA2010</v>
      </c>
      <c r="B1489" t="s">
        <v>384</v>
      </c>
      <c r="C1489" t="s">
        <v>71</v>
      </c>
      <c r="D1489" t="s">
        <v>628</v>
      </c>
      <c r="E1489" t="s">
        <v>403</v>
      </c>
      <c r="F1489">
        <v>2010</v>
      </c>
      <c r="G1489" t="s">
        <v>53</v>
      </c>
      <c r="H1489" t="s">
        <v>68</v>
      </c>
      <c r="I1489" s="1">
        <v>50</v>
      </c>
      <c r="J1489" t="str">
        <f t="shared" si="93"/>
        <v>ICH</v>
      </c>
      <c r="K1489" t="str">
        <f t="shared" si="94"/>
        <v>STM</v>
      </c>
      <c r="L1489" t="str">
        <f t="shared" si="95"/>
        <v>COA</v>
      </c>
    </row>
    <row r="1490" spans="1:12" x14ac:dyDescent="0.45">
      <c r="A1490" s="5" t="str">
        <f t="shared" si="92"/>
        <v>ICHSTMCOA2010</v>
      </c>
      <c r="B1490" t="s">
        <v>384</v>
      </c>
      <c r="C1490" t="s">
        <v>388</v>
      </c>
      <c r="D1490" t="s">
        <v>628</v>
      </c>
      <c r="E1490" t="s">
        <v>403</v>
      </c>
      <c r="F1490">
        <v>2010</v>
      </c>
      <c r="G1490" t="s">
        <v>53</v>
      </c>
      <c r="H1490" t="s">
        <v>68</v>
      </c>
      <c r="I1490" s="1">
        <v>1.2054244098</v>
      </c>
      <c r="J1490" t="str">
        <f t="shared" si="93"/>
        <v>ICH</v>
      </c>
      <c r="K1490" t="str">
        <f t="shared" si="94"/>
        <v>STM</v>
      </c>
      <c r="L1490" t="str">
        <f t="shared" si="95"/>
        <v>COA</v>
      </c>
    </row>
    <row r="1491" spans="1:12" x14ac:dyDescent="0.45">
      <c r="A1491" s="5" t="str">
        <f t="shared" si="92"/>
        <v>NCAP_TLIFEILPOTHBIO2010</v>
      </c>
      <c r="B1491" t="s">
        <v>384</v>
      </c>
      <c r="C1491" t="s">
        <v>71</v>
      </c>
      <c r="D1491" t="s">
        <v>629</v>
      </c>
      <c r="E1491" t="s">
        <v>386</v>
      </c>
      <c r="F1491">
        <v>2010</v>
      </c>
      <c r="G1491" t="s">
        <v>55</v>
      </c>
      <c r="H1491" t="s">
        <v>68</v>
      </c>
      <c r="I1491" s="1">
        <v>50</v>
      </c>
      <c r="J1491" t="str">
        <f t="shared" si="93"/>
        <v>ILP</v>
      </c>
      <c r="K1491" t="str">
        <f t="shared" si="94"/>
        <v>OTH</v>
      </c>
      <c r="L1491" t="str">
        <f t="shared" si="95"/>
        <v>BIO</v>
      </c>
    </row>
    <row r="1492" spans="1:12" x14ac:dyDescent="0.45">
      <c r="A1492" s="5" t="str">
        <f t="shared" si="92"/>
        <v>ILPOTHBIO2010</v>
      </c>
      <c r="B1492" t="s">
        <v>384</v>
      </c>
      <c r="C1492" t="s">
        <v>388</v>
      </c>
      <c r="D1492" t="s">
        <v>629</v>
      </c>
      <c r="E1492" t="s">
        <v>386</v>
      </c>
      <c r="F1492">
        <v>2010</v>
      </c>
      <c r="G1492" t="s">
        <v>55</v>
      </c>
      <c r="H1492" t="s">
        <v>68</v>
      </c>
      <c r="I1492" s="1">
        <v>1</v>
      </c>
      <c r="J1492" t="str">
        <f t="shared" si="93"/>
        <v>ILP</v>
      </c>
      <c r="K1492" t="str">
        <f t="shared" si="94"/>
        <v>OTH</v>
      </c>
      <c r="L1492" t="str">
        <f t="shared" si="95"/>
        <v>BIO</v>
      </c>
    </row>
    <row r="1493" spans="1:12" x14ac:dyDescent="0.45">
      <c r="A1493" s="5" t="str">
        <f t="shared" si="92"/>
        <v>ILPOTHBIO2011</v>
      </c>
      <c r="B1493" t="s">
        <v>384</v>
      </c>
      <c r="C1493" t="s">
        <v>388</v>
      </c>
      <c r="D1493" t="s">
        <v>629</v>
      </c>
      <c r="E1493" t="s">
        <v>386</v>
      </c>
      <c r="F1493">
        <v>2011</v>
      </c>
      <c r="G1493" t="s">
        <v>55</v>
      </c>
      <c r="H1493" t="s">
        <v>68</v>
      </c>
      <c r="I1493" s="1">
        <v>1</v>
      </c>
      <c r="J1493" t="str">
        <f t="shared" si="93"/>
        <v>ILP</v>
      </c>
      <c r="K1493" t="str">
        <f t="shared" si="94"/>
        <v>OTH</v>
      </c>
      <c r="L1493" t="str">
        <f t="shared" si="95"/>
        <v>BIO</v>
      </c>
    </row>
    <row r="1494" spans="1:12" x14ac:dyDescent="0.45">
      <c r="A1494" s="5" t="str">
        <f t="shared" si="92"/>
        <v>ILPOTHBIO2015</v>
      </c>
      <c r="B1494" t="s">
        <v>384</v>
      </c>
      <c r="C1494" t="s">
        <v>388</v>
      </c>
      <c r="D1494" t="s">
        <v>629</v>
      </c>
      <c r="E1494" t="s">
        <v>386</v>
      </c>
      <c r="F1494">
        <v>2015</v>
      </c>
      <c r="G1494" t="s">
        <v>55</v>
      </c>
      <c r="H1494" t="s">
        <v>68</v>
      </c>
      <c r="I1494" s="1">
        <v>1</v>
      </c>
      <c r="J1494" t="str">
        <f t="shared" si="93"/>
        <v>ILP</v>
      </c>
      <c r="K1494" t="str">
        <f t="shared" si="94"/>
        <v>OTH</v>
      </c>
      <c r="L1494" t="str">
        <f t="shared" si="95"/>
        <v>BIO</v>
      </c>
    </row>
    <row r="1495" spans="1:12" x14ac:dyDescent="0.45">
      <c r="A1495" s="5" t="str">
        <f t="shared" si="92"/>
        <v>NCAP_COSTICHMDRELC2010</v>
      </c>
      <c r="B1495" t="s">
        <v>384</v>
      </c>
      <c r="C1495" t="s">
        <v>69</v>
      </c>
      <c r="D1495" t="s">
        <v>630</v>
      </c>
      <c r="E1495" t="s">
        <v>553</v>
      </c>
      <c r="F1495">
        <v>2010</v>
      </c>
      <c r="G1495" t="s">
        <v>535</v>
      </c>
      <c r="H1495" t="s">
        <v>387</v>
      </c>
      <c r="I1495" s="1">
        <v>2.2387116158999998</v>
      </c>
      <c r="J1495" t="str">
        <f t="shared" si="93"/>
        <v>ICH</v>
      </c>
      <c r="K1495" t="str">
        <f t="shared" si="94"/>
        <v>MDR</v>
      </c>
      <c r="L1495" t="str">
        <f t="shared" si="95"/>
        <v>ELC</v>
      </c>
    </row>
    <row r="1496" spans="1:12" x14ac:dyDescent="0.45">
      <c r="A1496" s="5" t="str">
        <f t="shared" si="92"/>
        <v>NCAP_FOMICHMDRELC2010</v>
      </c>
      <c r="B1496" t="s">
        <v>384</v>
      </c>
      <c r="C1496" t="s">
        <v>70</v>
      </c>
      <c r="D1496" t="s">
        <v>630</v>
      </c>
      <c r="E1496" t="s">
        <v>553</v>
      </c>
      <c r="F1496">
        <v>2010</v>
      </c>
      <c r="G1496" t="s">
        <v>535</v>
      </c>
      <c r="H1496" t="s">
        <v>387</v>
      </c>
      <c r="I1496" s="1">
        <v>0.22387116160000001</v>
      </c>
      <c r="J1496" t="str">
        <f t="shared" si="93"/>
        <v>ICH</v>
      </c>
      <c r="K1496" t="str">
        <f t="shared" si="94"/>
        <v>MDR</v>
      </c>
      <c r="L1496" t="str">
        <f t="shared" si="95"/>
        <v>ELC</v>
      </c>
    </row>
    <row r="1497" spans="1:12" x14ac:dyDescent="0.45">
      <c r="A1497" s="5" t="str">
        <f t="shared" si="92"/>
        <v>NCAP_TLIFEICHMDRELC2010</v>
      </c>
      <c r="B1497" t="s">
        <v>384</v>
      </c>
      <c r="C1497" t="s">
        <v>71</v>
      </c>
      <c r="D1497" t="s">
        <v>630</v>
      </c>
      <c r="E1497" t="s">
        <v>553</v>
      </c>
      <c r="F1497">
        <v>2010</v>
      </c>
      <c r="G1497" t="s">
        <v>535</v>
      </c>
      <c r="H1497" t="s">
        <v>68</v>
      </c>
      <c r="I1497" s="1">
        <v>30</v>
      </c>
      <c r="J1497" t="str">
        <f t="shared" si="93"/>
        <v>ICH</v>
      </c>
      <c r="K1497" t="str">
        <f t="shared" si="94"/>
        <v>MDR</v>
      </c>
      <c r="L1497" t="str">
        <f t="shared" si="95"/>
        <v>ELC</v>
      </c>
    </row>
    <row r="1498" spans="1:12" x14ac:dyDescent="0.45">
      <c r="A1498" s="5" t="str">
        <f t="shared" si="92"/>
        <v>ICHMDRELC2010</v>
      </c>
      <c r="B1498" t="s">
        <v>384</v>
      </c>
      <c r="C1498" t="s">
        <v>388</v>
      </c>
      <c r="D1498" t="s">
        <v>630</v>
      </c>
      <c r="E1498" t="s">
        <v>553</v>
      </c>
      <c r="F1498">
        <v>2010</v>
      </c>
      <c r="G1498" t="s">
        <v>535</v>
      </c>
      <c r="H1498" t="s">
        <v>68</v>
      </c>
      <c r="I1498" s="1">
        <v>1</v>
      </c>
      <c r="J1498" t="str">
        <f t="shared" si="93"/>
        <v>ICH</v>
      </c>
      <c r="K1498" t="str">
        <f t="shared" si="94"/>
        <v>MDR</v>
      </c>
      <c r="L1498" t="str">
        <f t="shared" si="95"/>
        <v>ELC</v>
      </c>
    </row>
    <row r="1499" spans="1:12" x14ac:dyDescent="0.45">
      <c r="A1499" s="5" t="str">
        <f t="shared" si="92"/>
        <v>ICHMDRELC2011</v>
      </c>
      <c r="B1499" t="s">
        <v>384</v>
      </c>
      <c r="C1499" t="s">
        <v>388</v>
      </c>
      <c r="D1499" t="s">
        <v>630</v>
      </c>
      <c r="E1499" t="s">
        <v>553</v>
      </c>
      <c r="F1499">
        <v>2011</v>
      </c>
      <c r="G1499" t="s">
        <v>535</v>
      </c>
      <c r="H1499" t="s">
        <v>68</v>
      </c>
      <c r="I1499" s="1">
        <v>1</v>
      </c>
      <c r="J1499" t="str">
        <f t="shared" si="93"/>
        <v>ICH</v>
      </c>
      <c r="K1499" t="str">
        <f t="shared" si="94"/>
        <v>MDR</v>
      </c>
      <c r="L1499" t="str">
        <f t="shared" si="95"/>
        <v>ELC</v>
      </c>
    </row>
    <row r="1500" spans="1:12" x14ac:dyDescent="0.45">
      <c r="A1500" s="5" t="str">
        <f t="shared" si="92"/>
        <v>ICHMDRELC2015</v>
      </c>
      <c r="B1500" t="s">
        <v>384</v>
      </c>
      <c r="C1500" t="s">
        <v>388</v>
      </c>
      <c r="D1500" t="s">
        <v>630</v>
      </c>
      <c r="E1500" t="s">
        <v>553</v>
      </c>
      <c r="F1500">
        <v>2015</v>
      </c>
      <c r="G1500" t="s">
        <v>535</v>
      </c>
      <c r="H1500" t="s">
        <v>68</v>
      </c>
      <c r="I1500" s="1">
        <v>1</v>
      </c>
      <c r="J1500" t="str">
        <f t="shared" si="93"/>
        <v>ICH</v>
      </c>
      <c r="K1500" t="str">
        <f t="shared" si="94"/>
        <v>MDR</v>
      </c>
      <c r="L1500" t="str">
        <f t="shared" si="95"/>
        <v>ELC</v>
      </c>
    </row>
    <row r="1501" spans="1:12" x14ac:dyDescent="0.45">
      <c r="A1501" s="5" t="str">
        <f t="shared" si="92"/>
        <v>ICHMDRELC2020</v>
      </c>
      <c r="B1501" t="s">
        <v>384</v>
      </c>
      <c r="C1501" t="s">
        <v>388</v>
      </c>
      <c r="D1501" t="s">
        <v>630</v>
      </c>
      <c r="E1501" t="s">
        <v>553</v>
      </c>
      <c r="F1501">
        <v>2020</v>
      </c>
      <c r="G1501" t="s">
        <v>535</v>
      </c>
      <c r="H1501" t="s">
        <v>68</v>
      </c>
      <c r="I1501" s="1">
        <v>1.0026631712</v>
      </c>
      <c r="J1501" t="str">
        <f t="shared" si="93"/>
        <v>ICH</v>
      </c>
      <c r="K1501" t="str">
        <f t="shared" si="94"/>
        <v>MDR</v>
      </c>
      <c r="L1501" t="str">
        <f t="shared" si="95"/>
        <v>ELC</v>
      </c>
    </row>
    <row r="1502" spans="1:12" x14ac:dyDescent="0.45">
      <c r="A1502" s="5" t="str">
        <f t="shared" si="92"/>
        <v>ICHMDRELC2025</v>
      </c>
      <c r="B1502" t="s">
        <v>384</v>
      </c>
      <c r="C1502" t="s">
        <v>388</v>
      </c>
      <c r="D1502" t="s">
        <v>630</v>
      </c>
      <c r="E1502" t="s">
        <v>553</v>
      </c>
      <c r="F1502">
        <v>2025</v>
      </c>
      <c r="G1502" t="s">
        <v>535</v>
      </c>
      <c r="H1502" t="s">
        <v>68</v>
      </c>
      <c r="I1502" s="1">
        <v>0.97342751999999999</v>
      </c>
      <c r="J1502" t="str">
        <f t="shared" si="93"/>
        <v>ICH</v>
      </c>
      <c r="K1502" t="str">
        <f t="shared" si="94"/>
        <v>MDR</v>
      </c>
      <c r="L1502" t="str">
        <f t="shared" si="95"/>
        <v>ELC</v>
      </c>
    </row>
    <row r="1503" spans="1:12" x14ac:dyDescent="0.45">
      <c r="A1503" s="5" t="str">
        <f t="shared" si="92"/>
        <v>ICHMDRELC2030</v>
      </c>
      <c r="B1503" t="s">
        <v>384</v>
      </c>
      <c r="C1503" t="s">
        <v>388</v>
      </c>
      <c r="D1503" t="s">
        <v>630</v>
      </c>
      <c r="E1503" t="s">
        <v>553</v>
      </c>
      <c r="F1503">
        <v>2030</v>
      </c>
      <c r="G1503" t="s">
        <v>535</v>
      </c>
      <c r="H1503" t="s">
        <v>68</v>
      </c>
      <c r="I1503" s="1">
        <v>0.95304874579999999</v>
      </c>
      <c r="J1503" t="str">
        <f t="shared" si="93"/>
        <v>ICH</v>
      </c>
      <c r="K1503" t="str">
        <f t="shared" si="94"/>
        <v>MDR</v>
      </c>
      <c r="L1503" t="str">
        <f t="shared" si="95"/>
        <v>ELC</v>
      </c>
    </row>
    <row r="1504" spans="1:12" x14ac:dyDescent="0.45">
      <c r="A1504" s="5" t="str">
        <f t="shared" si="92"/>
        <v>ICHMDRELC2035</v>
      </c>
      <c r="B1504" t="s">
        <v>384</v>
      </c>
      <c r="C1504" t="s">
        <v>388</v>
      </c>
      <c r="D1504" t="s">
        <v>630</v>
      </c>
      <c r="E1504" t="s">
        <v>553</v>
      </c>
      <c r="F1504">
        <v>2035</v>
      </c>
      <c r="G1504" t="s">
        <v>535</v>
      </c>
      <c r="H1504" t="s">
        <v>68</v>
      </c>
      <c r="I1504" s="1">
        <v>0.94004035679999998</v>
      </c>
      <c r="J1504" t="str">
        <f t="shared" si="93"/>
        <v>ICH</v>
      </c>
      <c r="K1504" t="str">
        <f t="shared" si="94"/>
        <v>MDR</v>
      </c>
      <c r="L1504" t="str">
        <f t="shared" si="95"/>
        <v>ELC</v>
      </c>
    </row>
    <row r="1505" spans="1:12" x14ac:dyDescent="0.45">
      <c r="A1505" s="5" t="str">
        <f t="shared" si="92"/>
        <v>ICHMDRELC2040</v>
      </c>
      <c r="B1505" t="s">
        <v>384</v>
      </c>
      <c r="C1505" t="s">
        <v>388</v>
      </c>
      <c r="D1505" t="s">
        <v>630</v>
      </c>
      <c r="E1505" t="s">
        <v>553</v>
      </c>
      <c r="F1505">
        <v>2040</v>
      </c>
      <c r="G1505" t="s">
        <v>535</v>
      </c>
      <c r="H1505" t="s">
        <v>68</v>
      </c>
      <c r="I1505" s="1">
        <v>0.9266632668</v>
      </c>
      <c r="J1505" t="str">
        <f t="shared" si="93"/>
        <v>ICH</v>
      </c>
      <c r="K1505" t="str">
        <f t="shared" si="94"/>
        <v>MDR</v>
      </c>
      <c r="L1505" t="str">
        <f t="shared" si="95"/>
        <v>ELC</v>
      </c>
    </row>
    <row r="1506" spans="1:12" x14ac:dyDescent="0.45">
      <c r="A1506" s="5" t="str">
        <f t="shared" si="92"/>
        <v>ICHMDRELC2045</v>
      </c>
      <c r="B1506" t="s">
        <v>384</v>
      </c>
      <c r="C1506" t="s">
        <v>388</v>
      </c>
      <c r="D1506" t="s">
        <v>630</v>
      </c>
      <c r="E1506" t="s">
        <v>553</v>
      </c>
      <c r="F1506">
        <v>2045</v>
      </c>
      <c r="G1506" t="s">
        <v>535</v>
      </c>
      <c r="H1506" t="s">
        <v>68</v>
      </c>
      <c r="I1506" s="1">
        <v>0.91469972960000001</v>
      </c>
      <c r="J1506" t="str">
        <f t="shared" si="93"/>
        <v>ICH</v>
      </c>
      <c r="K1506" t="str">
        <f t="shared" si="94"/>
        <v>MDR</v>
      </c>
      <c r="L1506" t="str">
        <f t="shared" si="95"/>
        <v>ELC</v>
      </c>
    </row>
    <row r="1507" spans="1:12" x14ac:dyDescent="0.45">
      <c r="A1507" s="5" t="str">
        <f t="shared" si="92"/>
        <v>ICHMDRELC2050</v>
      </c>
      <c r="B1507" t="s">
        <v>384</v>
      </c>
      <c r="C1507" t="s">
        <v>388</v>
      </c>
      <c r="D1507" t="s">
        <v>630</v>
      </c>
      <c r="E1507" t="s">
        <v>553</v>
      </c>
      <c r="F1507">
        <v>2050</v>
      </c>
      <c r="G1507" t="s">
        <v>535</v>
      </c>
      <c r="H1507" t="s">
        <v>68</v>
      </c>
      <c r="I1507" s="1">
        <v>0.90525613620000001</v>
      </c>
      <c r="J1507" t="str">
        <f t="shared" si="93"/>
        <v>ICH</v>
      </c>
      <c r="K1507" t="str">
        <f t="shared" si="94"/>
        <v>MDR</v>
      </c>
      <c r="L1507" t="str">
        <f t="shared" si="95"/>
        <v>ELC</v>
      </c>
    </row>
    <row r="1508" spans="1:12" x14ac:dyDescent="0.45">
      <c r="A1508" s="5" t="str">
        <f t="shared" si="92"/>
        <v>ICHMDRELC2055</v>
      </c>
      <c r="B1508" t="s">
        <v>384</v>
      </c>
      <c r="C1508" t="s">
        <v>388</v>
      </c>
      <c r="D1508" t="s">
        <v>630</v>
      </c>
      <c r="E1508" t="s">
        <v>553</v>
      </c>
      <c r="F1508">
        <v>2055</v>
      </c>
      <c r="G1508" t="s">
        <v>535</v>
      </c>
      <c r="H1508" t="s">
        <v>68</v>
      </c>
      <c r="I1508" s="1">
        <v>0.89474611569999996</v>
      </c>
      <c r="J1508" t="str">
        <f t="shared" si="93"/>
        <v>ICH</v>
      </c>
      <c r="K1508" t="str">
        <f t="shared" si="94"/>
        <v>MDR</v>
      </c>
      <c r="L1508" t="str">
        <f t="shared" si="95"/>
        <v>ELC</v>
      </c>
    </row>
    <row r="1509" spans="1:12" x14ac:dyDescent="0.45">
      <c r="A1509" s="5" t="str">
        <f t="shared" si="92"/>
        <v>ACT_COSTICHSTMCOA2015</v>
      </c>
      <c r="B1509" t="s">
        <v>384</v>
      </c>
      <c r="C1509" t="s">
        <v>67</v>
      </c>
      <c r="D1509" t="s">
        <v>631</v>
      </c>
      <c r="E1509" t="s">
        <v>403</v>
      </c>
      <c r="F1509">
        <v>2015</v>
      </c>
      <c r="G1509" t="s">
        <v>53</v>
      </c>
      <c r="H1509" t="s">
        <v>387</v>
      </c>
      <c r="I1509" s="1">
        <v>2.1022561485</v>
      </c>
      <c r="J1509" t="str">
        <f t="shared" si="93"/>
        <v>ICH</v>
      </c>
      <c r="K1509" t="str">
        <f t="shared" si="94"/>
        <v>STM</v>
      </c>
      <c r="L1509" t="str">
        <f t="shared" si="95"/>
        <v>COA</v>
      </c>
    </row>
    <row r="1510" spans="1:12" x14ac:dyDescent="0.45">
      <c r="A1510" s="5" t="str">
        <f t="shared" si="92"/>
        <v>ACT_COSTICHSTMCOA2055</v>
      </c>
      <c r="B1510" t="s">
        <v>384</v>
      </c>
      <c r="C1510" t="s">
        <v>67</v>
      </c>
      <c r="D1510" t="s">
        <v>631</v>
      </c>
      <c r="E1510" t="s">
        <v>403</v>
      </c>
      <c r="F1510">
        <v>2055</v>
      </c>
      <c r="G1510" t="s">
        <v>53</v>
      </c>
      <c r="H1510" t="s">
        <v>387</v>
      </c>
      <c r="I1510" s="1">
        <v>2.1022561485</v>
      </c>
      <c r="J1510" t="str">
        <f t="shared" si="93"/>
        <v>ICH</v>
      </c>
      <c r="K1510" t="str">
        <f t="shared" si="94"/>
        <v>STM</v>
      </c>
      <c r="L1510" t="str">
        <f t="shared" si="95"/>
        <v>COA</v>
      </c>
    </row>
    <row r="1511" spans="1:12" x14ac:dyDescent="0.45">
      <c r="A1511" s="5" t="str">
        <f t="shared" si="92"/>
        <v>NCAP_COSTICHSTMCOA2010</v>
      </c>
      <c r="B1511" t="s">
        <v>384</v>
      </c>
      <c r="C1511" t="s">
        <v>69</v>
      </c>
      <c r="D1511" t="s">
        <v>631</v>
      </c>
      <c r="E1511" t="s">
        <v>403</v>
      </c>
      <c r="F1511">
        <v>2010</v>
      </c>
      <c r="G1511" t="s">
        <v>53</v>
      </c>
      <c r="H1511" t="s">
        <v>387</v>
      </c>
      <c r="I1511" s="1">
        <v>4.5443223247000004</v>
      </c>
      <c r="J1511" t="str">
        <f t="shared" si="93"/>
        <v>ICH</v>
      </c>
      <c r="K1511" t="str">
        <f t="shared" si="94"/>
        <v>STM</v>
      </c>
      <c r="L1511" t="str">
        <f t="shared" si="95"/>
        <v>COA</v>
      </c>
    </row>
    <row r="1512" spans="1:12" x14ac:dyDescent="0.45">
      <c r="A1512" s="5" t="str">
        <f t="shared" si="92"/>
        <v>NCAP_FOMICHSTMCOA2010</v>
      </c>
      <c r="B1512" t="s">
        <v>384</v>
      </c>
      <c r="C1512" t="s">
        <v>70</v>
      </c>
      <c r="D1512" t="s">
        <v>631</v>
      </c>
      <c r="E1512" t="s">
        <v>403</v>
      </c>
      <c r="F1512">
        <v>2010</v>
      </c>
      <c r="G1512" t="s">
        <v>53</v>
      </c>
      <c r="H1512" t="s">
        <v>387</v>
      </c>
      <c r="I1512" s="1">
        <v>1.63191</v>
      </c>
      <c r="J1512" t="str">
        <f t="shared" si="93"/>
        <v>ICH</v>
      </c>
      <c r="K1512" t="str">
        <f t="shared" si="94"/>
        <v>STM</v>
      </c>
      <c r="L1512" t="str">
        <f t="shared" si="95"/>
        <v>COA</v>
      </c>
    </row>
    <row r="1513" spans="1:12" x14ac:dyDescent="0.45">
      <c r="A1513" s="5" t="str">
        <f t="shared" si="92"/>
        <v>NCAP_TLIFEICHSTMCOA2010</v>
      </c>
      <c r="B1513" t="s">
        <v>384</v>
      </c>
      <c r="C1513" t="s">
        <v>71</v>
      </c>
      <c r="D1513" t="s">
        <v>631</v>
      </c>
      <c r="E1513" t="s">
        <v>403</v>
      </c>
      <c r="F1513">
        <v>2010</v>
      </c>
      <c r="G1513" t="s">
        <v>53</v>
      </c>
      <c r="H1513" t="s">
        <v>68</v>
      </c>
      <c r="I1513" s="1">
        <v>50</v>
      </c>
      <c r="J1513" t="str">
        <f t="shared" si="93"/>
        <v>ICH</v>
      </c>
      <c r="K1513" t="str">
        <f t="shared" si="94"/>
        <v>STM</v>
      </c>
      <c r="L1513" t="str">
        <f t="shared" si="95"/>
        <v>COA</v>
      </c>
    </row>
    <row r="1514" spans="1:12" x14ac:dyDescent="0.45">
      <c r="A1514" s="5" t="str">
        <f t="shared" si="92"/>
        <v>ICHSTMCOA2010</v>
      </c>
      <c r="B1514" t="s">
        <v>384</v>
      </c>
      <c r="C1514" t="s">
        <v>388</v>
      </c>
      <c r="D1514" t="s">
        <v>631</v>
      </c>
      <c r="E1514" t="s">
        <v>403</v>
      </c>
      <c r="F1514">
        <v>2010</v>
      </c>
      <c r="G1514" t="s">
        <v>53</v>
      </c>
      <c r="H1514" t="s">
        <v>68</v>
      </c>
      <c r="I1514" s="1">
        <v>1.2163600426000001</v>
      </c>
      <c r="J1514" t="str">
        <f t="shared" si="93"/>
        <v>ICH</v>
      </c>
      <c r="K1514" t="str">
        <f t="shared" si="94"/>
        <v>STM</v>
      </c>
      <c r="L1514" t="str">
        <f t="shared" si="95"/>
        <v>COA</v>
      </c>
    </row>
    <row r="1515" spans="1:12" x14ac:dyDescent="0.45">
      <c r="A1515" s="5" t="str">
        <f t="shared" si="92"/>
        <v>NCAP_TLIFEICHOTHN/A2010</v>
      </c>
      <c r="B1515" t="s">
        <v>384</v>
      </c>
      <c r="C1515" t="s">
        <v>71</v>
      </c>
      <c r="D1515" t="s">
        <v>632</v>
      </c>
      <c r="E1515" t="s">
        <v>590</v>
      </c>
      <c r="F1515">
        <v>2010</v>
      </c>
      <c r="G1515" t="s">
        <v>61</v>
      </c>
      <c r="H1515" t="s">
        <v>68</v>
      </c>
      <c r="I1515" s="1">
        <v>30</v>
      </c>
      <c r="J1515" t="str">
        <f t="shared" si="93"/>
        <v>ICH</v>
      </c>
      <c r="K1515" t="str">
        <f t="shared" si="94"/>
        <v>OTH</v>
      </c>
      <c r="L1515" t="str">
        <f t="shared" si="95"/>
        <v>N/A</v>
      </c>
    </row>
    <row r="1516" spans="1:12" x14ac:dyDescent="0.45">
      <c r="A1516" s="5" t="str">
        <f t="shared" si="92"/>
        <v>ICHOTHN/A2010</v>
      </c>
      <c r="B1516" t="s">
        <v>384</v>
      </c>
      <c r="C1516" t="s">
        <v>388</v>
      </c>
      <c r="D1516" t="s">
        <v>632</v>
      </c>
      <c r="E1516" t="s">
        <v>590</v>
      </c>
      <c r="F1516">
        <v>2010</v>
      </c>
      <c r="G1516" t="s">
        <v>61</v>
      </c>
      <c r="H1516" t="s">
        <v>68</v>
      </c>
      <c r="I1516" s="1">
        <v>1</v>
      </c>
      <c r="J1516" t="str">
        <f t="shared" si="93"/>
        <v>ICH</v>
      </c>
      <c r="K1516" t="str">
        <f t="shared" si="94"/>
        <v>OTH</v>
      </c>
      <c r="L1516" t="str">
        <f t="shared" si="95"/>
        <v>N/A</v>
      </c>
    </row>
    <row r="1517" spans="1:12" x14ac:dyDescent="0.45">
      <c r="A1517" s="5" t="str">
        <f t="shared" si="92"/>
        <v>ICHOTHN/A2011</v>
      </c>
      <c r="B1517" t="s">
        <v>384</v>
      </c>
      <c r="C1517" t="s">
        <v>388</v>
      </c>
      <c r="D1517" t="s">
        <v>632</v>
      </c>
      <c r="E1517" t="s">
        <v>590</v>
      </c>
      <c r="F1517">
        <v>2011</v>
      </c>
      <c r="G1517" t="s">
        <v>61</v>
      </c>
      <c r="H1517" t="s">
        <v>68</v>
      </c>
      <c r="I1517" s="1">
        <v>1</v>
      </c>
      <c r="J1517" t="str">
        <f t="shared" si="93"/>
        <v>ICH</v>
      </c>
      <c r="K1517" t="str">
        <f t="shared" si="94"/>
        <v>OTH</v>
      </c>
      <c r="L1517" t="str">
        <f t="shared" si="95"/>
        <v>N/A</v>
      </c>
    </row>
    <row r="1518" spans="1:12" x14ac:dyDescent="0.45">
      <c r="A1518" s="5" t="str">
        <f t="shared" si="92"/>
        <v>ICHOTHN/A2015</v>
      </c>
      <c r="B1518" t="s">
        <v>384</v>
      </c>
      <c r="C1518" t="s">
        <v>388</v>
      </c>
      <c r="D1518" t="s">
        <v>632</v>
      </c>
      <c r="E1518" t="s">
        <v>590</v>
      </c>
      <c r="F1518">
        <v>2015</v>
      </c>
      <c r="G1518" t="s">
        <v>61</v>
      </c>
      <c r="H1518" t="s">
        <v>68</v>
      </c>
      <c r="I1518" s="1">
        <v>1</v>
      </c>
      <c r="J1518" t="str">
        <f t="shared" si="93"/>
        <v>ICH</v>
      </c>
      <c r="K1518" t="str">
        <f t="shared" si="94"/>
        <v>OTH</v>
      </c>
      <c r="L1518" t="str">
        <f t="shared" si="95"/>
        <v>N/A</v>
      </c>
    </row>
    <row r="1519" spans="1:12" x14ac:dyDescent="0.45">
      <c r="A1519" s="5" t="str">
        <f t="shared" si="92"/>
        <v>ICHOTHN/A2020</v>
      </c>
      <c r="B1519" t="s">
        <v>384</v>
      </c>
      <c r="C1519" t="s">
        <v>388</v>
      </c>
      <c r="D1519" t="s">
        <v>632</v>
      </c>
      <c r="E1519" t="s">
        <v>590</v>
      </c>
      <c r="F1519">
        <v>2020</v>
      </c>
      <c r="G1519" t="s">
        <v>61</v>
      </c>
      <c r="H1519" t="s">
        <v>68</v>
      </c>
      <c r="I1519" s="1">
        <v>1.0026631712</v>
      </c>
      <c r="J1519" t="str">
        <f t="shared" si="93"/>
        <v>ICH</v>
      </c>
      <c r="K1519" t="str">
        <f t="shared" si="94"/>
        <v>OTH</v>
      </c>
      <c r="L1519" t="str">
        <f t="shared" si="95"/>
        <v>N/A</v>
      </c>
    </row>
    <row r="1520" spans="1:12" x14ac:dyDescent="0.45">
      <c r="A1520" s="5" t="str">
        <f t="shared" si="92"/>
        <v>ICHOTHN/A2025</v>
      </c>
      <c r="B1520" t="s">
        <v>384</v>
      </c>
      <c r="C1520" t="s">
        <v>388</v>
      </c>
      <c r="D1520" t="s">
        <v>632</v>
      </c>
      <c r="E1520" t="s">
        <v>590</v>
      </c>
      <c r="F1520">
        <v>2025</v>
      </c>
      <c r="G1520" t="s">
        <v>61</v>
      </c>
      <c r="H1520" t="s">
        <v>68</v>
      </c>
      <c r="I1520" s="1">
        <v>0.97342751999999999</v>
      </c>
      <c r="J1520" t="str">
        <f t="shared" si="93"/>
        <v>ICH</v>
      </c>
      <c r="K1520" t="str">
        <f t="shared" si="94"/>
        <v>OTH</v>
      </c>
      <c r="L1520" t="str">
        <f t="shared" si="95"/>
        <v>N/A</v>
      </c>
    </row>
    <row r="1521" spans="1:12" x14ac:dyDescent="0.45">
      <c r="A1521" s="5" t="str">
        <f t="shared" si="92"/>
        <v>ICHOTHN/A2030</v>
      </c>
      <c r="B1521" t="s">
        <v>384</v>
      </c>
      <c r="C1521" t="s">
        <v>388</v>
      </c>
      <c r="D1521" t="s">
        <v>632</v>
      </c>
      <c r="E1521" t="s">
        <v>590</v>
      </c>
      <c r="F1521">
        <v>2030</v>
      </c>
      <c r="G1521" t="s">
        <v>61</v>
      </c>
      <c r="H1521" t="s">
        <v>68</v>
      </c>
      <c r="I1521" s="1">
        <v>0.95304874579999999</v>
      </c>
      <c r="J1521" t="str">
        <f t="shared" si="93"/>
        <v>ICH</v>
      </c>
      <c r="K1521" t="str">
        <f t="shared" si="94"/>
        <v>OTH</v>
      </c>
      <c r="L1521" t="str">
        <f t="shared" si="95"/>
        <v>N/A</v>
      </c>
    </row>
    <row r="1522" spans="1:12" x14ac:dyDescent="0.45">
      <c r="A1522" s="5" t="str">
        <f t="shared" si="92"/>
        <v>ICHOTHN/A2035</v>
      </c>
      <c r="B1522" t="s">
        <v>384</v>
      </c>
      <c r="C1522" t="s">
        <v>388</v>
      </c>
      <c r="D1522" t="s">
        <v>632</v>
      </c>
      <c r="E1522" t="s">
        <v>590</v>
      </c>
      <c r="F1522">
        <v>2035</v>
      </c>
      <c r="G1522" t="s">
        <v>61</v>
      </c>
      <c r="H1522" t="s">
        <v>68</v>
      </c>
      <c r="I1522" s="1">
        <v>0.94004035679999998</v>
      </c>
      <c r="J1522" t="str">
        <f t="shared" si="93"/>
        <v>ICH</v>
      </c>
      <c r="K1522" t="str">
        <f t="shared" si="94"/>
        <v>OTH</v>
      </c>
      <c r="L1522" t="str">
        <f t="shared" si="95"/>
        <v>N/A</v>
      </c>
    </row>
    <row r="1523" spans="1:12" x14ac:dyDescent="0.45">
      <c r="A1523" s="5" t="str">
        <f t="shared" si="92"/>
        <v>ICHOTHN/A2040</v>
      </c>
      <c r="B1523" t="s">
        <v>384</v>
      </c>
      <c r="C1523" t="s">
        <v>388</v>
      </c>
      <c r="D1523" t="s">
        <v>632</v>
      </c>
      <c r="E1523" t="s">
        <v>590</v>
      </c>
      <c r="F1523">
        <v>2040</v>
      </c>
      <c r="G1523" t="s">
        <v>61</v>
      </c>
      <c r="H1523" t="s">
        <v>68</v>
      </c>
      <c r="I1523" s="1">
        <v>0.9266632668</v>
      </c>
      <c r="J1523" t="str">
        <f t="shared" si="93"/>
        <v>ICH</v>
      </c>
      <c r="K1523" t="str">
        <f t="shared" si="94"/>
        <v>OTH</v>
      </c>
      <c r="L1523" t="str">
        <f t="shared" si="95"/>
        <v>N/A</v>
      </c>
    </row>
    <row r="1524" spans="1:12" x14ac:dyDescent="0.45">
      <c r="A1524" s="5" t="str">
        <f t="shared" si="92"/>
        <v>ICHOTHN/A2045</v>
      </c>
      <c r="B1524" t="s">
        <v>384</v>
      </c>
      <c r="C1524" t="s">
        <v>388</v>
      </c>
      <c r="D1524" t="s">
        <v>632</v>
      </c>
      <c r="E1524" t="s">
        <v>590</v>
      </c>
      <c r="F1524">
        <v>2045</v>
      </c>
      <c r="G1524" t="s">
        <v>61</v>
      </c>
      <c r="H1524" t="s">
        <v>68</v>
      </c>
      <c r="I1524" s="1">
        <v>0.91469972960000001</v>
      </c>
      <c r="J1524" t="str">
        <f t="shared" si="93"/>
        <v>ICH</v>
      </c>
      <c r="K1524" t="str">
        <f t="shared" si="94"/>
        <v>OTH</v>
      </c>
      <c r="L1524" t="str">
        <f t="shared" si="95"/>
        <v>N/A</v>
      </c>
    </row>
    <row r="1525" spans="1:12" x14ac:dyDescent="0.45">
      <c r="A1525" s="5" t="str">
        <f t="shared" si="92"/>
        <v>ICHOTHN/A2050</v>
      </c>
      <c r="B1525" t="s">
        <v>384</v>
      </c>
      <c r="C1525" t="s">
        <v>388</v>
      </c>
      <c r="D1525" t="s">
        <v>632</v>
      </c>
      <c r="E1525" t="s">
        <v>590</v>
      </c>
      <c r="F1525">
        <v>2050</v>
      </c>
      <c r="G1525" t="s">
        <v>61</v>
      </c>
      <c r="H1525" t="s">
        <v>68</v>
      </c>
      <c r="I1525" s="1">
        <v>0.90525613620000001</v>
      </c>
      <c r="J1525" t="str">
        <f t="shared" si="93"/>
        <v>ICH</v>
      </c>
      <c r="K1525" t="str">
        <f t="shared" si="94"/>
        <v>OTH</v>
      </c>
      <c r="L1525" t="str">
        <f t="shared" si="95"/>
        <v>N/A</v>
      </c>
    </row>
    <row r="1526" spans="1:12" x14ac:dyDescent="0.45">
      <c r="A1526" s="5" t="str">
        <f t="shared" si="92"/>
        <v>ICHOTHN/A2055</v>
      </c>
      <c r="B1526" t="s">
        <v>384</v>
      </c>
      <c r="C1526" t="s">
        <v>388</v>
      </c>
      <c r="D1526" t="s">
        <v>632</v>
      </c>
      <c r="E1526" t="s">
        <v>590</v>
      </c>
      <c r="F1526">
        <v>2055</v>
      </c>
      <c r="G1526" t="s">
        <v>61</v>
      </c>
      <c r="H1526" t="s">
        <v>68</v>
      </c>
      <c r="I1526" s="1">
        <v>0.89474611569999996</v>
      </c>
      <c r="J1526" t="str">
        <f t="shared" si="93"/>
        <v>ICH</v>
      </c>
      <c r="K1526" t="str">
        <f t="shared" si="94"/>
        <v>OTH</v>
      </c>
      <c r="L1526" t="str">
        <f t="shared" si="95"/>
        <v>N/A</v>
      </c>
    </row>
    <row r="1527" spans="1:12" x14ac:dyDescent="0.45">
      <c r="A1527" s="5" t="str">
        <f t="shared" si="92"/>
        <v>ACT_COSTILPSTMCOA2015</v>
      </c>
      <c r="B1527" t="s">
        <v>384</v>
      </c>
      <c r="C1527" t="s">
        <v>67</v>
      </c>
      <c r="D1527" t="s">
        <v>633</v>
      </c>
      <c r="E1527" t="s">
        <v>408</v>
      </c>
      <c r="F1527">
        <v>2015</v>
      </c>
      <c r="G1527" t="s">
        <v>53</v>
      </c>
      <c r="H1527" t="s">
        <v>387</v>
      </c>
      <c r="I1527" s="1">
        <v>2.3454452023000001</v>
      </c>
      <c r="J1527" t="str">
        <f t="shared" si="93"/>
        <v>ILP</v>
      </c>
      <c r="K1527" t="str">
        <f t="shared" si="94"/>
        <v>STM</v>
      </c>
      <c r="L1527" t="str">
        <f t="shared" si="95"/>
        <v>COA</v>
      </c>
    </row>
    <row r="1528" spans="1:12" x14ac:dyDescent="0.45">
      <c r="A1528" s="5" t="str">
        <f t="shared" si="92"/>
        <v>ACT_COSTILPSTMCOA2055</v>
      </c>
      <c r="B1528" t="s">
        <v>384</v>
      </c>
      <c r="C1528" t="s">
        <v>67</v>
      </c>
      <c r="D1528" t="s">
        <v>633</v>
      </c>
      <c r="E1528" t="s">
        <v>408</v>
      </c>
      <c r="F1528">
        <v>2055</v>
      </c>
      <c r="G1528" t="s">
        <v>53</v>
      </c>
      <c r="H1528" t="s">
        <v>387</v>
      </c>
      <c r="I1528" s="1">
        <v>2.3454452023000001</v>
      </c>
      <c r="J1528" t="str">
        <f t="shared" si="93"/>
        <v>ILP</v>
      </c>
      <c r="K1528" t="str">
        <f t="shared" si="94"/>
        <v>STM</v>
      </c>
      <c r="L1528" t="str">
        <f t="shared" si="95"/>
        <v>COA</v>
      </c>
    </row>
    <row r="1529" spans="1:12" x14ac:dyDescent="0.45">
      <c r="A1529" s="5" t="str">
        <f t="shared" si="92"/>
        <v>NCAP_COSTILPSTMCOA2010</v>
      </c>
      <c r="B1529" t="s">
        <v>384</v>
      </c>
      <c r="C1529" t="s">
        <v>69</v>
      </c>
      <c r="D1529" t="s">
        <v>633</v>
      </c>
      <c r="E1529" t="s">
        <v>408</v>
      </c>
      <c r="F1529">
        <v>2010</v>
      </c>
      <c r="G1529" t="s">
        <v>53</v>
      </c>
      <c r="H1529" t="s">
        <v>387</v>
      </c>
      <c r="I1529" s="1">
        <v>4.3157925401000004</v>
      </c>
      <c r="J1529" t="str">
        <f t="shared" si="93"/>
        <v>ILP</v>
      </c>
      <c r="K1529" t="str">
        <f t="shared" si="94"/>
        <v>STM</v>
      </c>
      <c r="L1529" t="str">
        <f t="shared" si="95"/>
        <v>COA</v>
      </c>
    </row>
    <row r="1530" spans="1:12" x14ac:dyDescent="0.45">
      <c r="A1530" s="5" t="str">
        <f t="shared" si="92"/>
        <v>NCAP_FOMILPSTMCOA2010</v>
      </c>
      <c r="B1530" t="s">
        <v>384</v>
      </c>
      <c r="C1530" t="s">
        <v>70</v>
      </c>
      <c r="D1530" t="s">
        <v>633</v>
      </c>
      <c r="E1530" t="s">
        <v>408</v>
      </c>
      <c r="F1530">
        <v>2010</v>
      </c>
      <c r="G1530" t="s">
        <v>53</v>
      </c>
      <c r="H1530" t="s">
        <v>387</v>
      </c>
      <c r="I1530" s="1">
        <v>0.65384858769999998</v>
      </c>
      <c r="J1530" t="str">
        <f t="shared" si="93"/>
        <v>ILP</v>
      </c>
      <c r="K1530" t="str">
        <f t="shared" si="94"/>
        <v>STM</v>
      </c>
      <c r="L1530" t="str">
        <f t="shared" si="95"/>
        <v>COA</v>
      </c>
    </row>
    <row r="1531" spans="1:12" x14ac:dyDescent="0.45">
      <c r="A1531" s="5" t="str">
        <f t="shared" si="92"/>
        <v>NCAP_TLIFEILPSTMCOA2010</v>
      </c>
      <c r="B1531" t="s">
        <v>384</v>
      </c>
      <c r="C1531" t="s">
        <v>71</v>
      </c>
      <c r="D1531" t="s">
        <v>633</v>
      </c>
      <c r="E1531" t="s">
        <v>408</v>
      </c>
      <c r="F1531">
        <v>2010</v>
      </c>
      <c r="G1531" t="s">
        <v>53</v>
      </c>
      <c r="H1531" t="s">
        <v>68</v>
      </c>
      <c r="I1531" s="1">
        <v>50</v>
      </c>
      <c r="J1531" t="str">
        <f t="shared" si="93"/>
        <v>ILP</v>
      </c>
      <c r="K1531" t="str">
        <f t="shared" si="94"/>
        <v>STM</v>
      </c>
      <c r="L1531" t="str">
        <f t="shared" si="95"/>
        <v>COA</v>
      </c>
    </row>
    <row r="1532" spans="1:12" x14ac:dyDescent="0.45">
      <c r="A1532" s="5" t="str">
        <f t="shared" si="92"/>
        <v>ILPSTMCOA2010</v>
      </c>
      <c r="B1532" t="s">
        <v>384</v>
      </c>
      <c r="C1532" t="s">
        <v>388</v>
      </c>
      <c r="D1532" t="s">
        <v>633</v>
      </c>
      <c r="E1532" t="s">
        <v>408</v>
      </c>
      <c r="F1532">
        <v>2010</v>
      </c>
      <c r="G1532" t="s">
        <v>53</v>
      </c>
      <c r="H1532" t="s">
        <v>68</v>
      </c>
      <c r="I1532" s="1">
        <v>1.2054244098</v>
      </c>
      <c r="J1532" t="str">
        <f t="shared" si="93"/>
        <v>ILP</v>
      </c>
      <c r="K1532" t="str">
        <f t="shared" si="94"/>
        <v>STM</v>
      </c>
      <c r="L1532" t="str">
        <f t="shared" si="95"/>
        <v>COA</v>
      </c>
    </row>
    <row r="1533" spans="1:12" x14ac:dyDescent="0.45">
      <c r="A1533" s="5" t="str">
        <f t="shared" si="92"/>
        <v>NCAP_COSTINFPRHNGA2010</v>
      </c>
      <c r="B1533" t="s">
        <v>384</v>
      </c>
      <c r="C1533" t="s">
        <v>69</v>
      </c>
      <c r="D1533" t="s">
        <v>634</v>
      </c>
      <c r="E1533" t="s">
        <v>528</v>
      </c>
      <c r="F1533">
        <v>2010</v>
      </c>
      <c r="G1533" t="s">
        <v>58</v>
      </c>
      <c r="H1533" t="s">
        <v>387</v>
      </c>
      <c r="I1533" s="1">
        <v>22.034720834800002</v>
      </c>
      <c r="J1533" t="str">
        <f t="shared" si="93"/>
        <v>INF</v>
      </c>
      <c r="K1533" t="str">
        <f t="shared" si="94"/>
        <v>PRH</v>
      </c>
      <c r="L1533" t="str">
        <f t="shared" si="95"/>
        <v>NGA</v>
      </c>
    </row>
    <row r="1534" spans="1:12" x14ac:dyDescent="0.45">
      <c r="A1534" s="5" t="str">
        <f t="shared" si="92"/>
        <v>NCAP_FOMINFPRHNGA2010</v>
      </c>
      <c r="B1534" t="s">
        <v>384</v>
      </c>
      <c r="C1534" t="s">
        <v>70</v>
      </c>
      <c r="D1534" t="s">
        <v>634</v>
      </c>
      <c r="E1534" t="s">
        <v>528</v>
      </c>
      <c r="F1534">
        <v>2010</v>
      </c>
      <c r="G1534" t="s">
        <v>58</v>
      </c>
      <c r="H1534" t="s">
        <v>387</v>
      </c>
      <c r="I1534" s="1">
        <v>2.8645137085000001</v>
      </c>
      <c r="J1534" t="str">
        <f t="shared" si="93"/>
        <v>INF</v>
      </c>
      <c r="K1534" t="str">
        <f t="shared" si="94"/>
        <v>PRH</v>
      </c>
      <c r="L1534" t="str">
        <f t="shared" si="95"/>
        <v>NGA</v>
      </c>
    </row>
    <row r="1535" spans="1:12" x14ac:dyDescent="0.45">
      <c r="A1535" s="5" t="str">
        <f t="shared" si="92"/>
        <v>NCAP_TLIFEINFPRHNGA2010</v>
      </c>
      <c r="B1535" t="s">
        <v>384</v>
      </c>
      <c r="C1535" t="s">
        <v>71</v>
      </c>
      <c r="D1535" t="s">
        <v>634</v>
      </c>
      <c r="E1535" t="s">
        <v>528</v>
      </c>
      <c r="F1535">
        <v>2010</v>
      </c>
      <c r="G1535" t="s">
        <v>58</v>
      </c>
      <c r="H1535" t="s">
        <v>68</v>
      </c>
      <c r="I1535" s="1">
        <v>30</v>
      </c>
      <c r="J1535" t="str">
        <f t="shared" si="93"/>
        <v>INF</v>
      </c>
      <c r="K1535" t="str">
        <f t="shared" si="94"/>
        <v>PRH</v>
      </c>
      <c r="L1535" t="str">
        <f t="shared" si="95"/>
        <v>NGA</v>
      </c>
    </row>
    <row r="1536" spans="1:12" x14ac:dyDescent="0.45">
      <c r="A1536" s="5" t="str">
        <f t="shared" si="92"/>
        <v>INFPRHNGA2010</v>
      </c>
      <c r="B1536" t="s">
        <v>384</v>
      </c>
      <c r="C1536" t="s">
        <v>388</v>
      </c>
      <c r="D1536" t="s">
        <v>634</v>
      </c>
      <c r="E1536" t="s">
        <v>528</v>
      </c>
      <c r="F1536">
        <v>2010</v>
      </c>
      <c r="G1536" t="s">
        <v>58</v>
      </c>
      <c r="H1536" t="s">
        <v>68</v>
      </c>
      <c r="I1536" s="1">
        <v>1</v>
      </c>
      <c r="J1536" t="str">
        <f t="shared" si="93"/>
        <v>INF</v>
      </c>
      <c r="K1536" t="str">
        <f t="shared" si="94"/>
        <v>PRH</v>
      </c>
      <c r="L1536" t="str">
        <f t="shared" si="95"/>
        <v>NGA</v>
      </c>
    </row>
    <row r="1537" spans="1:12" x14ac:dyDescent="0.45">
      <c r="A1537" s="5" t="str">
        <f t="shared" si="92"/>
        <v>INFPRHNGA2011</v>
      </c>
      <c r="B1537" t="s">
        <v>384</v>
      </c>
      <c r="C1537" t="s">
        <v>388</v>
      </c>
      <c r="D1537" t="s">
        <v>634</v>
      </c>
      <c r="E1537" t="s">
        <v>528</v>
      </c>
      <c r="F1537">
        <v>2011</v>
      </c>
      <c r="G1537" t="s">
        <v>58</v>
      </c>
      <c r="H1537" t="s">
        <v>68</v>
      </c>
      <c r="I1537" s="1">
        <v>1</v>
      </c>
      <c r="J1537" t="str">
        <f t="shared" si="93"/>
        <v>INF</v>
      </c>
      <c r="K1537" t="str">
        <f t="shared" si="94"/>
        <v>PRH</v>
      </c>
      <c r="L1537" t="str">
        <f t="shared" si="95"/>
        <v>NGA</v>
      </c>
    </row>
    <row r="1538" spans="1:12" x14ac:dyDescent="0.45">
      <c r="A1538" s="5" t="str">
        <f t="shared" si="92"/>
        <v>INFPRHNGA2015</v>
      </c>
      <c r="B1538" t="s">
        <v>384</v>
      </c>
      <c r="C1538" t="s">
        <v>388</v>
      </c>
      <c r="D1538" t="s">
        <v>634</v>
      </c>
      <c r="E1538" t="s">
        <v>528</v>
      </c>
      <c r="F1538">
        <v>2015</v>
      </c>
      <c r="G1538" t="s">
        <v>58</v>
      </c>
      <c r="H1538" t="s">
        <v>68</v>
      </c>
      <c r="I1538" s="1">
        <v>1</v>
      </c>
      <c r="J1538" t="str">
        <f t="shared" si="93"/>
        <v>INF</v>
      </c>
      <c r="K1538" t="str">
        <f t="shared" si="94"/>
        <v>PRH</v>
      </c>
      <c r="L1538" t="str">
        <f t="shared" si="95"/>
        <v>NGA</v>
      </c>
    </row>
    <row r="1539" spans="1:12" x14ac:dyDescent="0.45">
      <c r="A1539" s="5" t="str">
        <f t="shared" ref="A1539:A1602" si="96">IF(C1539="VDA_FLOP","",C1539)&amp;J1539&amp;K1539&amp;L1539&amp;F1539</f>
        <v>INFPRHNGA2020</v>
      </c>
      <c r="B1539" t="s">
        <v>384</v>
      </c>
      <c r="C1539" t="s">
        <v>388</v>
      </c>
      <c r="D1539" t="s">
        <v>634</v>
      </c>
      <c r="E1539" t="s">
        <v>528</v>
      </c>
      <c r="F1539">
        <v>2020</v>
      </c>
      <c r="G1539" t="s">
        <v>58</v>
      </c>
      <c r="H1539" t="s">
        <v>68</v>
      </c>
      <c r="I1539" s="1">
        <v>0.61049333930000005</v>
      </c>
      <c r="J1539" t="str">
        <f t="shared" ref="J1539:J1602" si="97">VLOOKUP(LEFT(E1539,3),$U$2:$V$9,2,FALSE)</f>
        <v>INF</v>
      </c>
      <c r="K1539" t="str">
        <f t="shared" ref="K1539:K1602" si="98">VLOOKUP(RIGHT(E1539,3),$R$2:$S$9,2,FALSE)</f>
        <v>PRH</v>
      </c>
      <c r="L1539" t="str">
        <f t="shared" ref="L1539:L1602" si="99">IFERROR(VLOOKUP(G1539,$O$2:$P$34,2,FALSE),"")</f>
        <v>NGA</v>
      </c>
    </row>
    <row r="1540" spans="1:12" x14ac:dyDescent="0.45">
      <c r="A1540" s="5" t="str">
        <f t="shared" si="96"/>
        <v>INFPRHNGA2025</v>
      </c>
      <c r="B1540" t="s">
        <v>384</v>
      </c>
      <c r="C1540" t="s">
        <v>388</v>
      </c>
      <c r="D1540" t="s">
        <v>634</v>
      </c>
      <c r="E1540" t="s">
        <v>528</v>
      </c>
      <c r="F1540">
        <v>2025</v>
      </c>
      <c r="G1540" t="s">
        <v>58</v>
      </c>
      <c r="H1540" t="s">
        <v>68</v>
      </c>
      <c r="I1540" s="1">
        <v>0.60403685920000005</v>
      </c>
      <c r="J1540" t="str">
        <f t="shared" si="97"/>
        <v>INF</v>
      </c>
      <c r="K1540" t="str">
        <f t="shared" si="98"/>
        <v>PRH</v>
      </c>
      <c r="L1540" t="str">
        <f t="shared" si="99"/>
        <v>NGA</v>
      </c>
    </row>
    <row r="1541" spans="1:12" x14ac:dyDescent="0.45">
      <c r="A1541" s="5" t="str">
        <f t="shared" si="96"/>
        <v>INFPRHNGA2030</v>
      </c>
      <c r="B1541" t="s">
        <v>384</v>
      </c>
      <c r="C1541" t="s">
        <v>388</v>
      </c>
      <c r="D1541" t="s">
        <v>634</v>
      </c>
      <c r="E1541" t="s">
        <v>528</v>
      </c>
      <c r="F1541">
        <v>2030</v>
      </c>
      <c r="G1541" t="s">
        <v>58</v>
      </c>
      <c r="H1541" t="s">
        <v>68</v>
      </c>
      <c r="I1541" s="1">
        <v>0.58965590450000005</v>
      </c>
      <c r="J1541" t="str">
        <f t="shared" si="97"/>
        <v>INF</v>
      </c>
      <c r="K1541" t="str">
        <f t="shared" si="98"/>
        <v>PRH</v>
      </c>
      <c r="L1541" t="str">
        <f t="shared" si="99"/>
        <v>NGA</v>
      </c>
    </row>
    <row r="1542" spans="1:12" x14ac:dyDescent="0.45">
      <c r="A1542" s="5" t="str">
        <f t="shared" si="96"/>
        <v>INFPRHNGA2035</v>
      </c>
      <c r="B1542" t="s">
        <v>384</v>
      </c>
      <c r="C1542" t="s">
        <v>388</v>
      </c>
      <c r="D1542" t="s">
        <v>634</v>
      </c>
      <c r="E1542" t="s">
        <v>528</v>
      </c>
      <c r="F1542">
        <v>2035</v>
      </c>
      <c r="G1542" t="s">
        <v>58</v>
      </c>
      <c r="H1542" t="s">
        <v>68</v>
      </c>
      <c r="I1542" s="1">
        <v>0.57228522289999995</v>
      </c>
      <c r="J1542" t="str">
        <f t="shared" si="97"/>
        <v>INF</v>
      </c>
      <c r="K1542" t="str">
        <f t="shared" si="98"/>
        <v>PRH</v>
      </c>
      <c r="L1542" t="str">
        <f t="shared" si="99"/>
        <v>NGA</v>
      </c>
    </row>
    <row r="1543" spans="1:12" x14ac:dyDescent="0.45">
      <c r="A1543" s="5" t="str">
        <f t="shared" si="96"/>
        <v>INFPRHNGA2040</v>
      </c>
      <c r="B1543" t="s">
        <v>384</v>
      </c>
      <c r="C1543" t="s">
        <v>388</v>
      </c>
      <c r="D1543" t="s">
        <v>634</v>
      </c>
      <c r="E1543" t="s">
        <v>528</v>
      </c>
      <c r="F1543">
        <v>2040</v>
      </c>
      <c r="G1543" t="s">
        <v>58</v>
      </c>
      <c r="H1543" t="s">
        <v>68</v>
      </c>
      <c r="I1543" s="1">
        <v>0.56257999800000003</v>
      </c>
      <c r="J1543" t="str">
        <f t="shared" si="97"/>
        <v>INF</v>
      </c>
      <c r="K1543" t="str">
        <f t="shared" si="98"/>
        <v>PRH</v>
      </c>
      <c r="L1543" t="str">
        <f t="shared" si="99"/>
        <v>NGA</v>
      </c>
    </row>
    <row r="1544" spans="1:12" x14ac:dyDescent="0.45">
      <c r="A1544" s="5" t="str">
        <f t="shared" si="96"/>
        <v>INFPRHNGA2045</v>
      </c>
      <c r="B1544" t="s">
        <v>384</v>
      </c>
      <c r="C1544" t="s">
        <v>388</v>
      </c>
      <c r="D1544" t="s">
        <v>634</v>
      </c>
      <c r="E1544" t="s">
        <v>528</v>
      </c>
      <c r="F1544">
        <v>2045</v>
      </c>
      <c r="G1544" t="s">
        <v>58</v>
      </c>
      <c r="H1544" t="s">
        <v>68</v>
      </c>
      <c r="I1544" s="1">
        <v>0.54710560640000006</v>
      </c>
      <c r="J1544" t="str">
        <f t="shared" si="97"/>
        <v>INF</v>
      </c>
      <c r="K1544" t="str">
        <f t="shared" si="98"/>
        <v>PRH</v>
      </c>
      <c r="L1544" t="str">
        <f t="shared" si="99"/>
        <v>NGA</v>
      </c>
    </row>
    <row r="1545" spans="1:12" x14ac:dyDescent="0.45">
      <c r="A1545" s="5" t="str">
        <f t="shared" si="96"/>
        <v>INFPRHNGA2050</v>
      </c>
      <c r="B1545" t="s">
        <v>384</v>
      </c>
      <c r="C1545" t="s">
        <v>388</v>
      </c>
      <c r="D1545" t="s">
        <v>634</v>
      </c>
      <c r="E1545" t="s">
        <v>528</v>
      </c>
      <c r="F1545">
        <v>2050</v>
      </c>
      <c r="G1545" t="s">
        <v>58</v>
      </c>
      <c r="H1545" t="s">
        <v>68</v>
      </c>
      <c r="I1545" s="1">
        <v>0.53976358209999997</v>
      </c>
      <c r="J1545" t="str">
        <f t="shared" si="97"/>
        <v>INF</v>
      </c>
      <c r="K1545" t="str">
        <f t="shared" si="98"/>
        <v>PRH</v>
      </c>
      <c r="L1545" t="str">
        <f t="shared" si="99"/>
        <v>NGA</v>
      </c>
    </row>
    <row r="1546" spans="1:12" x14ac:dyDescent="0.45">
      <c r="A1546" s="5" t="str">
        <f t="shared" si="96"/>
        <v>INFPRHNGA2055</v>
      </c>
      <c r="B1546" t="s">
        <v>384</v>
      </c>
      <c r="C1546" t="s">
        <v>388</v>
      </c>
      <c r="D1546" t="s">
        <v>634</v>
      </c>
      <c r="E1546" t="s">
        <v>528</v>
      </c>
      <c r="F1546">
        <v>2055</v>
      </c>
      <c r="G1546" t="s">
        <v>58</v>
      </c>
      <c r="H1546" t="s">
        <v>68</v>
      </c>
      <c r="I1546" s="1">
        <v>0.50368372880000001</v>
      </c>
      <c r="J1546" t="str">
        <f t="shared" si="97"/>
        <v>INF</v>
      </c>
      <c r="K1546" t="str">
        <f t="shared" si="98"/>
        <v>PRH</v>
      </c>
      <c r="L1546" t="str">
        <f t="shared" si="99"/>
        <v>NGA</v>
      </c>
    </row>
    <row r="1547" spans="1:12" x14ac:dyDescent="0.45">
      <c r="A1547" s="5" t="str">
        <f t="shared" si="96"/>
        <v>NCAP_TLIFEIISOTHBIO2010</v>
      </c>
      <c r="B1547" t="s">
        <v>384</v>
      </c>
      <c r="C1547" t="s">
        <v>71</v>
      </c>
      <c r="D1547" t="s">
        <v>635</v>
      </c>
      <c r="E1547" t="s">
        <v>425</v>
      </c>
      <c r="F1547">
        <v>2010</v>
      </c>
      <c r="G1547" t="s">
        <v>55</v>
      </c>
      <c r="H1547" t="s">
        <v>68</v>
      </c>
      <c r="I1547" s="1">
        <v>30</v>
      </c>
      <c r="J1547" t="str">
        <f t="shared" si="97"/>
        <v>IIS</v>
      </c>
      <c r="K1547" t="str">
        <f t="shared" si="98"/>
        <v>OTH</v>
      </c>
      <c r="L1547" t="str">
        <f t="shared" si="99"/>
        <v>BIO</v>
      </c>
    </row>
    <row r="1548" spans="1:12" x14ac:dyDescent="0.45">
      <c r="A1548" s="5" t="str">
        <f t="shared" si="96"/>
        <v>IISOTHBIO2010</v>
      </c>
      <c r="B1548" t="s">
        <v>384</v>
      </c>
      <c r="C1548" t="s">
        <v>388</v>
      </c>
      <c r="D1548" t="s">
        <v>635</v>
      </c>
      <c r="E1548" t="s">
        <v>425</v>
      </c>
      <c r="F1548">
        <v>2010</v>
      </c>
      <c r="G1548" t="s">
        <v>55</v>
      </c>
      <c r="H1548" t="s">
        <v>68</v>
      </c>
      <c r="I1548" s="1">
        <v>1</v>
      </c>
      <c r="J1548" t="str">
        <f t="shared" si="97"/>
        <v>IIS</v>
      </c>
      <c r="K1548" t="str">
        <f t="shared" si="98"/>
        <v>OTH</v>
      </c>
      <c r="L1548" t="str">
        <f t="shared" si="99"/>
        <v>BIO</v>
      </c>
    </row>
    <row r="1549" spans="1:12" x14ac:dyDescent="0.45">
      <c r="A1549" s="5" t="str">
        <f t="shared" si="96"/>
        <v>IISOTHBIO2011</v>
      </c>
      <c r="B1549" t="s">
        <v>384</v>
      </c>
      <c r="C1549" t="s">
        <v>388</v>
      </c>
      <c r="D1549" t="s">
        <v>635</v>
      </c>
      <c r="E1549" t="s">
        <v>425</v>
      </c>
      <c r="F1549">
        <v>2011</v>
      </c>
      <c r="G1549" t="s">
        <v>55</v>
      </c>
      <c r="H1549" t="s">
        <v>68</v>
      </c>
      <c r="I1549" s="1">
        <v>1</v>
      </c>
      <c r="J1549" t="str">
        <f t="shared" si="97"/>
        <v>IIS</v>
      </c>
      <c r="K1549" t="str">
        <f t="shared" si="98"/>
        <v>OTH</v>
      </c>
      <c r="L1549" t="str">
        <f t="shared" si="99"/>
        <v>BIO</v>
      </c>
    </row>
    <row r="1550" spans="1:12" x14ac:dyDescent="0.45">
      <c r="A1550" s="5" t="str">
        <f t="shared" si="96"/>
        <v>IISOTHBIO2015</v>
      </c>
      <c r="B1550" t="s">
        <v>384</v>
      </c>
      <c r="C1550" t="s">
        <v>388</v>
      </c>
      <c r="D1550" t="s">
        <v>635</v>
      </c>
      <c r="E1550" t="s">
        <v>425</v>
      </c>
      <c r="F1550">
        <v>2015</v>
      </c>
      <c r="G1550" t="s">
        <v>55</v>
      </c>
      <c r="H1550" t="s">
        <v>68</v>
      </c>
      <c r="I1550" s="1">
        <v>1</v>
      </c>
      <c r="J1550" t="str">
        <f t="shared" si="97"/>
        <v>IIS</v>
      </c>
      <c r="K1550" t="str">
        <f t="shared" si="98"/>
        <v>OTH</v>
      </c>
      <c r="L1550" t="str">
        <f t="shared" si="99"/>
        <v>BIO</v>
      </c>
    </row>
    <row r="1551" spans="1:12" x14ac:dyDescent="0.45">
      <c r="A1551" s="5" t="str">
        <f t="shared" si="96"/>
        <v>NCAP_TLIFEIOIOTHOIL2010</v>
      </c>
      <c r="B1551" t="s">
        <v>384</v>
      </c>
      <c r="C1551" t="s">
        <v>71</v>
      </c>
      <c r="D1551" t="s">
        <v>636</v>
      </c>
      <c r="E1551" t="s">
        <v>438</v>
      </c>
      <c r="F1551">
        <v>2010</v>
      </c>
      <c r="G1551" t="s">
        <v>406</v>
      </c>
      <c r="H1551" t="s">
        <v>68</v>
      </c>
      <c r="I1551" s="1">
        <v>30</v>
      </c>
      <c r="J1551" t="str">
        <f t="shared" si="97"/>
        <v>IOI</v>
      </c>
      <c r="K1551" t="str">
        <f t="shared" si="98"/>
        <v>OTH</v>
      </c>
      <c r="L1551" t="str">
        <f t="shared" si="99"/>
        <v>OIL</v>
      </c>
    </row>
    <row r="1552" spans="1:12" x14ac:dyDescent="0.45">
      <c r="A1552" s="5" t="str">
        <f t="shared" si="96"/>
        <v>IOIOTHOIL2010</v>
      </c>
      <c r="B1552" t="s">
        <v>384</v>
      </c>
      <c r="C1552" t="s">
        <v>388</v>
      </c>
      <c r="D1552" t="s">
        <v>636</v>
      </c>
      <c r="E1552" t="s">
        <v>438</v>
      </c>
      <c r="F1552">
        <v>2010</v>
      </c>
      <c r="G1552" t="s">
        <v>406</v>
      </c>
      <c r="H1552" t="s">
        <v>68</v>
      </c>
      <c r="I1552" s="1">
        <v>1</v>
      </c>
      <c r="J1552" t="str">
        <f t="shared" si="97"/>
        <v>IOI</v>
      </c>
      <c r="K1552" t="str">
        <f t="shared" si="98"/>
        <v>OTH</v>
      </c>
      <c r="L1552" t="str">
        <f t="shared" si="99"/>
        <v>OIL</v>
      </c>
    </row>
    <row r="1553" spans="1:12" x14ac:dyDescent="0.45">
      <c r="A1553" s="5" t="str">
        <f t="shared" si="96"/>
        <v>IOIOTHOIL2011</v>
      </c>
      <c r="B1553" t="s">
        <v>384</v>
      </c>
      <c r="C1553" t="s">
        <v>388</v>
      </c>
      <c r="D1553" t="s">
        <v>636</v>
      </c>
      <c r="E1553" t="s">
        <v>438</v>
      </c>
      <c r="F1553">
        <v>2011</v>
      </c>
      <c r="G1553" t="s">
        <v>406</v>
      </c>
      <c r="H1553" t="s">
        <v>68</v>
      </c>
      <c r="I1553" s="1">
        <v>1</v>
      </c>
      <c r="J1553" t="str">
        <f t="shared" si="97"/>
        <v>IOI</v>
      </c>
      <c r="K1553" t="str">
        <f t="shared" si="98"/>
        <v>OTH</v>
      </c>
      <c r="L1553" t="str">
        <f t="shared" si="99"/>
        <v>OIL</v>
      </c>
    </row>
    <row r="1554" spans="1:12" x14ac:dyDescent="0.45">
      <c r="A1554" s="5" t="str">
        <f t="shared" si="96"/>
        <v>IOIOTHOIL2015</v>
      </c>
      <c r="B1554" t="s">
        <v>384</v>
      </c>
      <c r="C1554" t="s">
        <v>388</v>
      </c>
      <c r="D1554" t="s">
        <v>636</v>
      </c>
      <c r="E1554" t="s">
        <v>438</v>
      </c>
      <c r="F1554">
        <v>2015</v>
      </c>
      <c r="G1554" t="s">
        <v>406</v>
      </c>
      <c r="H1554" t="s">
        <v>68</v>
      </c>
      <c r="I1554" s="1">
        <v>1</v>
      </c>
      <c r="J1554" t="str">
        <f t="shared" si="97"/>
        <v>IOI</v>
      </c>
      <c r="K1554" t="str">
        <f t="shared" si="98"/>
        <v>OTH</v>
      </c>
      <c r="L1554" t="str">
        <f t="shared" si="99"/>
        <v>OIL</v>
      </c>
    </row>
    <row r="1555" spans="1:12" x14ac:dyDescent="0.45">
      <c r="A1555" s="5" t="str">
        <f t="shared" si="96"/>
        <v>IOIOTHOIL2020</v>
      </c>
      <c r="B1555" t="s">
        <v>384</v>
      </c>
      <c r="C1555" t="s">
        <v>388</v>
      </c>
      <c r="D1555" t="s">
        <v>636</v>
      </c>
      <c r="E1555" t="s">
        <v>438</v>
      </c>
      <c r="F1555">
        <v>2020</v>
      </c>
      <c r="G1555" t="s">
        <v>406</v>
      </c>
      <c r="H1555" t="s">
        <v>68</v>
      </c>
      <c r="I1555" s="1">
        <v>0.96893922050000003</v>
      </c>
      <c r="J1555" t="str">
        <f t="shared" si="97"/>
        <v>IOI</v>
      </c>
      <c r="K1555" t="str">
        <f t="shared" si="98"/>
        <v>OTH</v>
      </c>
      <c r="L1555" t="str">
        <f t="shared" si="99"/>
        <v>OIL</v>
      </c>
    </row>
    <row r="1556" spans="1:12" x14ac:dyDescent="0.45">
      <c r="A1556" s="5" t="str">
        <f t="shared" si="96"/>
        <v>IOIOTHOIL2025</v>
      </c>
      <c r="B1556" t="s">
        <v>384</v>
      </c>
      <c r="C1556" t="s">
        <v>388</v>
      </c>
      <c r="D1556" t="s">
        <v>636</v>
      </c>
      <c r="E1556" t="s">
        <v>438</v>
      </c>
      <c r="F1556">
        <v>2025</v>
      </c>
      <c r="G1556" t="s">
        <v>406</v>
      </c>
      <c r="H1556" t="s">
        <v>68</v>
      </c>
      <c r="I1556" s="1">
        <v>0.93450315240000004</v>
      </c>
      <c r="J1556" t="str">
        <f t="shared" si="97"/>
        <v>IOI</v>
      </c>
      <c r="K1556" t="str">
        <f t="shared" si="98"/>
        <v>OTH</v>
      </c>
      <c r="L1556" t="str">
        <f t="shared" si="99"/>
        <v>OIL</v>
      </c>
    </row>
    <row r="1557" spans="1:12" x14ac:dyDescent="0.45">
      <c r="A1557" s="5" t="str">
        <f t="shared" si="96"/>
        <v>IOIOTHOIL2030</v>
      </c>
      <c r="B1557" t="s">
        <v>384</v>
      </c>
      <c r="C1557" t="s">
        <v>388</v>
      </c>
      <c r="D1557" t="s">
        <v>636</v>
      </c>
      <c r="E1557" t="s">
        <v>438</v>
      </c>
      <c r="F1557">
        <v>2030</v>
      </c>
      <c r="G1557" t="s">
        <v>406</v>
      </c>
      <c r="H1557" t="s">
        <v>68</v>
      </c>
      <c r="I1557" s="1">
        <v>0.88755512540000003</v>
      </c>
      <c r="J1557" t="str">
        <f t="shared" si="97"/>
        <v>IOI</v>
      </c>
      <c r="K1557" t="str">
        <f t="shared" si="98"/>
        <v>OTH</v>
      </c>
      <c r="L1557" t="str">
        <f t="shared" si="99"/>
        <v>OIL</v>
      </c>
    </row>
    <row r="1558" spans="1:12" x14ac:dyDescent="0.45">
      <c r="A1558" s="5" t="str">
        <f t="shared" si="96"/>
        <v>IOIOTHOIL2035</v>
      </c>
      <c r="B1558" t="s">
        <v>384</v>
      </c>
      <c r="C1558" t="s">
        <v>388</v>
      </c>
      <c r="D1558" t="s">
        <v>636</v>
      </c>
      <c r="E1558" t="s">
        <v>438</v>
      </c>
      <c r="F1558">
        <v>2035</v>
      </c>
      <c r="G1558" t="s">
        <v>406</v>
      </c>
      <c r="H1558" t="s">
        <v>68</v>
      </c>
      <c r="I1558" s="1">
        <v>0.85764652590000001</v>
      </c>
      <c r="J1558" t="str">
        <f t="shared" si="97"/>
        <v>IOI</v>
      </c>
      <c r="K1558" t="str">
        <f t="shared" si="98"/>
        <v>OTH</v>
      </c>
      <c r="L1558" t="str">
        <f t="shared" si="99"/>
        <v>OIL</v>
      </c>
    </row>
    <row r="1559" spans="1:12" x14ac:dyDescent="0.45">
      <c r="A1559" s="5" t="str">
        <f t="shared" si="96"/>
        <v>IOIOTHOIL2040</v>
      </c>
      <c r="B1559" t="s">
        <v>384</v>
      </c>
      <c r="C1559" t="s">
        <v>388</v>
      </c>
      <c r="D1559" t="s">
        <v>636</v>
      </c>
      <c r="E1559" t="s">
        <v>438</v>
      </c>
      <c r="F1559">
        <v>2040</v>
      </c>
      <c r="G1559" t="s">
        <v>406</v>
      </c>
      <c r="H1559" t="s">
        <v>68</v>
      </c>
      <c r="I1559" s="1">
        <v>0.82411066509999997</v>
      </c>
      <c r="J1559" t="str">
        <f t="shared" si="97"/>
        <v>IOI</v>
      </c>
      <c r="K1559" t="str">
        <f t="shared" si="98"/>
        <v>OTH</v>
      </c>
      <c r="L1559" t="str">
        <f t="shared" si="99"/>
        <v>OIL</v>
      </c>
    </row>
    <row r="1560" spans="1:12" x14ac:dyDescent="0.45">
      <c r="A1560" s="5" t="str">
        <f t="shared" si="96"/>
        <v>IOIOTHOIL2045</v>
      </c>
      <c r="B1560" t="s">
        <v>384</v>
      </c>
      <c r="C1560" t="s">
        <v>388</v>
      </c>
      <c r="D1560" t="s">
        <v>636</v>
      </c>
      <c r="E1560" t="s">
        <v>438</v>
      </c>
      <c r="F1560">
        <v>2045</v>
      </c>
      <c r="G1560" t="s">
        <v>406</v>
      </c>
      <c r="H1560" t="s">
        <v>68</v>
      </c>
      <c r="I1560" s="1">
        <v>0.78890540870000003</v>
      </c>
      <c r="J1560" t="str">
        <f t="shared" si="97"/>
        <v>IOI</v>
      </c>
      <c r="K1560" t="str">
        <f t="shared" si="98"/>
        <v>OTH</v>
      </c>
      <c r="L1560" t="str">
        <f t="shared" si="99"/>
        <v>OIL</v>
      </c>
    </row>
    <row r="1561" spans="1:12" x14ac:dyDescent="0.45">
      <c r="A1561" s="5" t="str">
        <f t="shared" si="96"/>
        <v>IOIOTHOIL2050</v>
      </c>
      <c r="B1561" t="s">
        <v>384</v>
      </c>
      <c r="C1561" t="s">
        <v>388</v>
      </c>
      <c r="D1561" t="s">
        <v>636</v>
      </c>
      <c r="E1561" t="s">
        <v>438</v>
      </c>
      <c r="F1561">
        <v>2050</v>
      </c>
      <c r="G1561" t="s">
        <v>406</v>
      </c>
      <c r="H1561" t="s">
        <v>68</v>
      </c>
      <c r="I1561" s="1">
        <v>0.75615072189999999</v>
      </c>
      <c r="J1561" t="str">
        <f t="shared" si="97"/>
        <v>IOI</v>
      </c>
      <c r="K1561" t="str">
        <f t="shared" si="98"/>
        <v>OTH</v>
      </c>
      <c r="L1561" t="str">
        <f t="shared" si="99"/>
        <v>OIL</v>
      </c>
    </row>
    <row r="1562" spans="1:12" x14ac:dyDescent="0.45">
      <c r="A1562" s="5" t="str">
        <f t="shared" si="96"/>
        <v>IOIOTHOIL2055</v>
      </c>
      <c r="B1562" t="s">
        <v>384</v>
      </c>
      <c r="C1562" t="s">
        <v>388</v>
      </c>
      <c r="D1562" t="s">
        <v>636</v>
      </c>
      <c r="E1562" t="s">
        <v>438</v>
      </c>
      <c r="F1562">
        <v>2055</v>
      </c>
      <c r="G1562" t="s">
        <v>406</v>
      </c>
      <c r="H1562" t="s">
        <v>68</v>
      </c>
      <c r="I1562" s="1">
        <v>0.7316667107</v>
      </c>
      <c r="J1562" t="str">
        <f t="shared" si="97"/>
        <v>IOI</v>
      </c>
      <c r="K1562" t="str">
        <f t="shared" si="98"/>
        <v>OTH</v>
      </c>
      <c r="L1562" t="str">
        <f t="shared" si="99"/>
        <v>OIL</v>
      </c>
    </row>
    <row r="1563" spans="1:12" x14ac:dyDescent="0.45">
      <c r="A1563" s="5" t="str">
        <f t="shared" si="96"/>
        <v>ACT_COSTIOISTMCOA2015</v>
      </c>
      <c r="B1563" t="s">
        <v>384</v>
      </c>
      <c r="C1563" t="s">
        <v>67</v>
      </c>
      <c r="D1563" t="s">
        <v>637</v>
      </c>
      <c r="E1563" t="s">
        <v>497</v>
      </c>
      <c r="F1563">
        <v>2015</v>
      </c>
      <c r="G1563" t="s">
        <v>53</v>
      </c>
      <c r="H1563" t="s">
        <v>387</v>
      </c>
      <c r="I1563" s="1">
        <v>2.3454452023000001</v>
      </c>
      <c r="J1563" t="str">
        <f t="shared" si="97"/>
        <v>IOI</v>
      </c>
      <c r="K1563" t="str">
        <f t="shared" si="98"/>
        <v>STM</v>
      </c>
      <c r="L1563" t="str">
        <f t="shared" si="99"/>
        <v>COA</v>
      </c>
    </row>
    <row r="1564" spans="1:12" x14ac:dyDescent="0.45">
      <c r="A1564" s="5" t="str">
        <f t="shared" si="96"/>
        <v>ACT_COSTIOISTMCOA2055</v>
      </c>
      <c r="B1564" t="s">
        <v>384</v>
      </c>
      <c r="C1564" t="s">
        <v>67</v>
      </c>
      <c r="D1564" t="s">
        <v>637</v>
      </c>
      <c r="E1564" t="s">
        <v>497</v>
      </c>
      <c r="F1564">
        <v>2055</v>
      </c>
      <c r="G1564" t="s">
        <v>53</v>
      </c>
      <c r="H1564" t="s">
        <v>387</v>
      </c>
      <c r="I1564" s="1">
        <v>2.3454452023000001</v>
      </c>
      <c r="J1564" t="str">
        <f t="shared" si="97"/>
        <v>IOI</v>
      </c>
      <c r="K1564" t="str">
        <f t="shared" si="98"/>
        <v>STM</v>
      </c>
      <c r="L1564" t="str">
        <f t="shared" si="99"/>
        <v>COA</v>
      </c>
    </row>
    <row r="1565" spans="1:12" x14ac:dyDescent="0.45">
      <c r="A1565" s="5" t="str">
        <f t="shared" si="96"/>
        <v>NCAP_COSTIOISTMCOA2010</v>
      </c>
      <c r="B1565" t="s">
        <v>384</v>
      </c>
      <c r="C1565" t="s">
        <v>69</v>
      </c>
      <c r="D1565" t="s">
        <v>637</v>
      </c>
      <c r="E1565" t="s">
        <v>497</v>
      </c>
      <c r="F1565">
        <v>2010</v>
      </c>
      <c r="G1565" t="s">
        <v>53</v>
      </c>
      <c r="H1565" t="s">
        <v>387</v>
      </c>
      <c r="I1565" s="1">
        <v>4.5443223247000004</v>
      </c>
      <c r="J1565" t="str">
        <f t="shared" si="97"/>
        <v>IOI</v>
      </c>
      <c r="K1565" t="str">
        <f t="shared" si="98"/>
        <v>STM</v>
      </c>
      <c r="L1565" t="str">
        <f t="shared" si="99"/>
        <v>COA</v>
      </c>
    </row>
    <row r="1566" spans="1:12" x14ac:dyDescent="0.45">
      <c r="A1566" s="5" t="str">
        <f t="shared" si="96"/>
        <v>NCAP_FOMIOISTMCOA2010</v>
      </c>
      <c r="B1566" t="s">
        <v>384</v>
      </c>
      <c r="C1566" t="s">
        <v>70</v>
      </c>
      <c r="D1566" t="s">
        <v>637</v>
      </c>
      <c r="E1566" t="s">
        <v>497</v>
      </c>
      <c r="F1566">
        <v>2010</v>
      </c>
      <c r="G1566" t="s">
        <v>53</v>
      </c>
      <c r="H1566" t="s">
        <v>387</v>
      </c>
      <c r="I1566" s="1">
        <v>1.63191</v>
      </c>
      <c r="J1566" t="str">
        <f t="shared" si="97"/>
        <v>IOI</v>
      </c>
      <c r="K1566" t="str">
        <f t="shared" si="98"/>
        <v>STM</v>
      </c>
      <c r="L1566" t="str">
        <f t="shared" si="99"/>
        <v>COA</v>
      </c>
    </row>
    <row r="1567" spans="1:12" x14ac:dyDescent="0.45">
      <c r="A1567" s="5" t="str">
        <f t="shared" si="96"/>
        <v>NCAP_TLIFEIOISTMCOA2010</v>
      </c>
      <c r="B1567" t="s">
        <v>384</v>
      </c>
      <c r="C1567" t="s">
        <v>71</v>
      </c>
      <c r="D1567" t="s">
        <v>637</v>
      </c>
      <c r="E1567" t="s">
        <v>497</v>
      </c>
      <c r="F1567">
        <v>2010</v>
      </c>
      <c r="G1567" t="s">
        <v>53</v>
      </c>
      <c r="H1567" t="s">
        <v>68</v>
      </c>
      <c r="I1567" s="1">
        <v>50</v>
      </c>
      <c r="J1567" t="str">
        <f t="shared" si="97"/>
        <v>IOI</v>
      </c>
      <c r="K1567" t="str">
        <f t="shared" si="98"/>
        <v>STM</v>
      </c>
      <c r="L1567" t="str">
        <f t="shared" si="99"/>
        <v>COA</v>
      </c>
    </row>
    <row r="1568" spans="1:12" x14ac:dyDescent="0.45">
      <c r="A1568" s="5" t="str">
        <f t="shared" si="96"/>
        <v>IOISTMCOA2010</v>
      </c>
      <c r="B1568" t="s">
        <v>384</v>
      </c>
      <c r="C1568" t="s">
        <v>388</v>
      </c>
      <c r="D1568" t="s">
        <v>637</v>
      </c>
      <c r="E1568" t="s">
        <v>497</v>
      </c>
      <c r="F1568">
        <v>2010</v>
      </c>
      <c r="G1568" t="s">
        <v>53</v>
      </c>
      <c r="H1568" t="s">
        <v>68</v>
      </c>
      <c r="I1568" s="1">
        <v>1.2054244098</v>
      </c>
      <c r="J1568" t="str">
        <f t="shared" si="97"/>
        <v>IOI</v>
      </c>
      <c r="K1568" t="str">
        <f t="shared" si="98"/>
        <v>STM</v>
      </c>
      <c r="L1568" t="str">
        <f t="shared" si="99"/>
        <v>COA</v>
      </c>
    </row>
    <row r="1569" spans="1:12" x14ac:dyDescent="0.45">
      <c r="A1569" s="5" t="str">
        <f t="shared" si="96"/>
        <v>ACT_COSTIOIOTHBIO2015</v>
      </c>
      <c r="B1569" t="s">
        <v>384</v>
      </c>
      <c r="C1569" t="s">
        <v>67</v>
      </c>
      <c r="D1569" t="s">
        <v>638</v>
      </c>
      <c r="E1569" t="s">
        <v>438</v>
      </c>
      <c r="F1569">
        <v>2015</v>
      </c>
      <c r="G1569" t="s">
        <v>55</v>
      </c>
      <c r="H1569" t="s">
        <v>387</v>
      </c>
      <c r="I1569" s="1">
        <v>0.15821292980000001</v>
      </c>
      <c r="J1569" t="str">
        <f t="shared" si="97"/>
        <v>IOI</v>
      </c>
      <c r="K1569" t="str">
        <f t="shared" si="98"/>
        <v>OTH</v>
      </c>
      <c r="L1569" t="str">
        <f t="shared" si="99"/>
        <v>BIO</v>
      </c>
    </row>
    <row r="1570" spans="1:12" x14ac:dyDescent="0.45">
      <c r="A1570" s="5" t="str">
        <f t="shared" si="96"/>
        <v>ACT_COSTIOIOTHBIO2055</v>
      </c>
      <c r="B1570" t="s">
        <v>384</v>
      </c>
      <c r="C1570" t="s">
        <v>67</v>
      </c>
      <c r="D1570" t="s">
        <v>638</v>
      </c>
      <c r="E1570" t="s">
        <v>438</v>
      </c>
      <c r="F1570">
        <v>2055</v>
      </c>
      <c r="G1570" t="s">
        <v>55</v>
      </c>
      <c r="H1570" t="s">
        <v>387</v>
      </c>
      <c r="I1570" s="1">
        <v>0.15821292980000001</v>
      </c>
      <c r="J1570" t="str">
        <f t="shared" si="97"/>
        <v>IOI</v>
      </c>
      <c r="K1570" t="str">
        <f t="shared" si="98"/>
        <v>OTH</v>
      </c>
      <c r="L1570" t="str">
        <f t="shared" si="99"/>
        <v>BIO</v>
      </c>
    </row>
    <row r="1571" spans="1:12" x14ac:dyDescent="0.45">
      <c r="A1571" s="5" t="str">
        <f t="shared" si="96"/>
        <v>NCAP_TLIFEIOIOTHBIO2010</v>
      </c>
      <c r="B1571" t="s">
        <v>384</v>
      </c>
      <c r="C1571" t="s">
        <v>71</v>
      </c>
      <c r="D1571" t="s">
        <v>638</v>
      </c>
      <c r="E1571" t="s">
        <v>438</v>
      </c>
      <c r="F1571">
        <v>2010</v>
      </c>
      <c r="G1571" t="s">
        <v>55</v>
      </c>
      <c r="H1571" t="s">
        <v>68</v>
      </c>
      <c r="I1571" s="1">
        <v>50</v>
      </c>
      <c r="J1571" t="str">
        <f t="shared" si="97"/>
        <v>IOI</v>
      </c>
      <c r="K1571" t="str">
        <f t="shared" si="98"/>
        <v>OTH</v>
      </c>
      <c r="L1571" t="str">
        <f t="shared" si="99"/>
        <v>BIO</v>
      </c>
    </row>
    <row r="1572" spans="1:12" x14ac:dyDescent="0.45">
      <c r="A1572" s="5" t="str">
        <f t="shared" si="96"/>
        <v>IOIOTHBIO2010</v>
      </c>
      <c r="B1572" t="s">
        <v>384</v>
      </c>
      <c r="C1572" t="s">
        <v>388</v>
      </c>
      <c r="D1572" t="s">
        <v>638</v>
      </c>
      <c r="E1572" t="s">
        <v>438</v>
      </c>
      <c r="F1572">
        <v>2010</v>
      </c>
      <c r="G1572" t="s">
        <v>55</v>
      </c>
      <c r="H1572" t="s">
        <v>68</v>
      </c>
      <c r="I1572" s="1">
        <v>1.7746228926000001</v>
      </c>
      <c r="J1572" t="str">
        <f t="shared" si="97"/>
        <v>IOI</v>
      </c>
      <c r="K1572" t="str">
        <f t="shared" si="98"/>
        <v>OTH</v>
      </c>
      <c r="L1572" t="str">
        <f t="shared" si="99"/>
        <v>BIO</v>
      </c>
    </row>
    <row r="1573" spans="1:12" x14ac:dyDescent="0.45">
      <c r="A1573" s="5" t="str">
        <f t="shared" si="96"/>
        <v>NCAP_COSTILPPRHELC2010</v>
      </c>
      <c r="B1573" t="s">
        <v>384</v>
      </c>
      <c r="C1573" t="s">
        <v>69</v>
      </c>
      <c r="D1573" t="s">
        <v>639</v>
      </c>
      <c r="E1573" t="s">
        <v>465</v>
      </c>
      <c r="F1573">
        <v>2010</v>
      </c>
      <c r="G1573" t="s">
        <v>422</v>
      </c>
      <c r="H1573" t="s">
        <v>387</v>
      </c>
      <c r="I1573" s="1">
        <v>136.53623547890001</v>
      </c>
      <c r="J1573" t="str">
        <f t="shared" si="97"/>
        <v>ILP</v>
      </c>
      <c r="K1573" t="str">
        <f t="shared" si="98"/>
        <v>PRH</v>
      </c>
      <c r="L1573" t="str">
        <f t="shared" si="99"/>
        <v>ELC</v>
      </c>
    </row>
    <row r="1574" spans="1:12" x14ac:dyDescent="0.45">
      <c r="A1574" s="5" t="str">
        <f t="shared" si="96"/>
        <v>NCAP_FOMILPPRHELC2010</v>
      </c>
      <c r="B1574" t="s">
        <v>384</v>
      </c>
      <c r="C1574" t="s">
        <v>70</v>
      </c>
      <c r="D1574" t="s">
        <v>639</v>
      </c>
      <c r="E1574" t="s">
        <v>465</v>
      </c>
      <c r="F1574">
        <v>2010</v>
      </c>
      <c r="G1574" t="s">
        <v>422</v>
      </c>
      <c r="H1574" t="s">
        <v>387</v>
      </c>
      <c r="I1574" s="1">
        <v>5.4614494192</v>
      </c>
      <c r="J1574" t="str">
        <f t="shared" si="97"/>
        <v>ILP</v>
      </c>
      <c r="K1574" t="str">
        <f t="shared" si="98"/>
        <v>PRH</v>
      </c>
      <c r="L1574" t="str">
        <f t="shared" si="99"/>
        <v>ELC</v>
      </c>
    </row>
    <row r="1575" spans="1:12" x14ac:dyDescent="0.45">
      <c r="A1575" s="5" t="str">
        <f t="shared" si="96"/>
        <v>NCAP_TLIFEILPPRHELC2010</v>
      </c>
      <c r="B1575" t="s">
        <v>384</v>
      </c>
      <c r="C1575" t="s">
        <v>71</v>
      </c>
      <c r="D1575" t="s">
        <v>639</v>
      </c>
      <c r="E1575" t="s">
        <v>465</v>
      </c>
      <c r="F1575">
        <v>2010</v>
      </c>
      <c r="G1575" t="s">
        <v>422</v>
      </c>
      <c r="H1575" t="s">
        <v>68</v>
      </c>
      <c r="I1575" s="1">
        <v>30</v>
      </c>
      <c r="J1575" t="str">
        <f t="shared" si="97"/>
        <v>ILP</v>
      </c>
      <c r="K1575" t="str">
        <f t="shared" si="98"/>
        <v>PRH</v>
      </c>
      <c r="L1575" t="str">
        <f t="shared" si="99"/>
        <v>ELC</v>
      </c>
    </row>
    <row r="1576" spans="1:12" x14ac:dyDescent="0.45">
      <c r="A1576" s="5" t="str">
        <f t="shared" si="96"/>
        <v>ILPPRHELC2010</v>
      </c>
      <c r="B1576" t="s">
        <v>384</v>
      </c>
      <c r="C1576" t="s">
        <v>388</v>
      </c>
      <c r="D1576" t="s">
        <v>639</v>
      </c>
      <c r="E1576" t="s">
        <v>465</v>
      </c>
      <c r="F1576">
        <v>2010</v>
      </c>
      <c r="G1576" t="s">
        <v>422</v>
      </c>
      <c r="H1576" t="s">
        <v>68</v>
      </c>
      <c r="I1576" s="1">
        <v>1</v>
      </c>
      <c r="J1576" t="str">
        <f t="shared" si="97"/>
        <v>ILP</v>
      </c>
      <c r="K1576" t="str">
        <f t="shared" si="98"/>
        <v>PRH</v>
      </c>
      <c r="L1576" t="str">
        <f t="shared" si="99"/>
        <v>ELC</v>
      </c>
    </row>
    <row r="1577" spans="1:12" x14ac:dyDescent="0.45">
      <c r="A1577" s="5" t="str">
        <f t="shared" si="96"/>
        <v>ILPPRHELC2011</v>
      </c>
      <c r="B1577" t="s">
        <v>384</v>
      </c>
      <c r="C1577" t="s">
        <v>388</v>
      </c>
      <c r="D1577" t="s">
        <v>639</v>
      </c>
      <c r="E1577" t="s">
        <v>465</v>
      </c>
      <c r="F1577">
        <v>2011</v>
      </c>
      <c r="G1577" t="s">
        <v>422</v>
      </c>
      <c r="H1577" t="s">
        <v>68</v>
      </c>
      <c r="I1577" s="1">
        <v>1</v>
      </c>
      <c r="J1577" t="str">
        <f t="shared" si="97"/>
        <v>ILP</v>
      </c>
      <c r="K1577" t="str">
        <f t="shared" si="98"/>
        <v>PRH</v>
      </c>
      <c r="L1577" t="str">
        <f t="shared" si="99"/>
        <v>ELC</v>
      </c>
    </row>
    <row r="1578" spans="1:12" x14ac:dyDescent="0.45">
      <c r="A1578" s="5" t="str">
        <f t="shared" si="96"/>
        <v>ILPPRHELC2015</v>
      </c>
      <c r="B1578" t="s">
        <v>384</v>
      </c>
      <c r="C1578" t="s">
        <v>388</v>
      </c>
      <c r="D1578" t="s">
        <v>639</v>
      </c>
      <c r="E1578" t="s">
        <v>465</v>
      </c>
      <c r="F1578">
        <v>2015</v>
      </c>
      <c r="G1578" t="s">
        <v>422</v>
      </c>
      <c r="H1578" t="s">
        <v>68</v>
      </c>
      <c r="I1578" s="1">
        <v>1</v>
      </c>
      <c r="J1578" t="str">
        <f t="shared" si="97"/>
        <v>ILP</v>
      </c>
      <c r="K1578" t="str">
        <f t="shared" si="98"/>
        <v>PRH</v>
      </c>
      <c r="L1578" t="str">
        <f t="shared" si="99"/>
        <v>ELC</v>
      </c>
    </row>
    <row r="1579" spans="1:12" x14ac:dyDescent="0.45">
      <c r="A1579" s="5" t="str">
        <f t="shared" si="96"/>
        <v>ILPPRHELC2020</v>
      </c>
      <c r="B1579" t="s">
        <v>384</v>
      </c>
      <c r="C1579" t="s">
        <v>388</v>
      </c>
      <c r="D1579" t="s">
        <v>639</v>
      </c>
      <c r="E1579" t="s">
        <v>465</v>
      </c>
      <c r="F1579">
        <v>2020</v>
      </c>
      <c r="G1579" t="s">
        <v>422</v>
      </c>
      <c r="H1579" t="s">
        <v>68</v>
      </c>
      <c r="I1579" s="1">
        <v>0.88335795979999998</v>
      </c>
      <c r="J1579" t="str">
        <f t="shared" si="97"/>
        <v>ILP</v>
      </c>
      <c r="K1579" t="str">
        <f t="shared" si="98"/>
        <v>PRH</v>
      </c>
      <c r="L1579" t="str">
        <f t="shared" si="99"/>
        <v>ELC</v>
      </c>
    </row>
    <row r="1580" spans="1:12" x14ac:dyDescent="0.45">
      <c r="A1580" s="5" t="str">
        <f t="shared" si="96"/>
        <v>ILPPRHELC2025</v>
      </c>
      <c r="B1580" t="s">
        <v>384</v>
      </c>
      <c r="C1580" t="s">
        <v>388</v>
      </c>
      <c r="D1580" t="s">
        <v>639</v>
      </c>
      <c r="E1580" t="s">
        <v>465</v>
      </c>
      <c r="F1580">
        <v>2025</v>
      </c>
      <c r="G1580" t="s">
        <v>422</v>
      </c>
      <c r="H1580" t="s">
        <v>68</v>
      </c>
      <c r="I1580" s="1">
        <v>0.90752811509999998</v>
      </c>
      <c r="J1580" t="str">
        <f t="shared" si="97"/>
        <v>ILP</v>
      </c>
      <c r="K1580" t="str">
        <f t="shared" si="98"/>
        <v>PRH</v>
      </c>
      <c r="L1580" t="str">
        <f t="shared" si="99"/>
        <v>ELC</v>
      </c>
    </row>
    <row r="1581" spans="1:12" x14ac:dyDescent="0.45">
      <c r="A1581" s="5" t="str">
        <f t="shared" si="96"/>
        <v>ILPPRHELC2030</v>
      </c>
      <c r="B1581" t="s">
        <v>384</v>
      </c>
      <c r="C1581" t="s">
        <v>388</v>
      </c>
      <c r="D1581" t="s">
        <v>639</v>
      </c>
      <c r="E1581" t="s">
        <v>465</v>
      </c>
      <c r="F1581">
        <v>2030</v>
      </c>
      <c r="G1581" t="s">
        <v>422</v>
      </c>
      <c r="H1581" t="s">
        <v>68</v>
      </c>
      <c r="I1581" s="1">
        <v>0.93708097639999999</v>
      </c>
      <c r="J1581" t="str">
        <f t="shared" si="97"/>
        <v>ILP</v>
      </c>
      <c r="K1581" t="str">
        <f t="shared" si="98"/>
        <v>PRH</v>
      </c>
      <c r="L1581" t="str">
        <f t="shared" si="99"/>
        <v>ELC</v>
      </c>
    </row>
    <row r="1582" spans="1:12" x14ac:dyDescent="0.45">
      <c r="A1582" s="5" t="str">
        <f t="shared" si="96"/>
        <v>ILPPRHELC2035</v>
      </c>
      <c r="B1582" t="s">
        <v>384</v>
      </c>
      <c r="C1582" t="s">
        <v>388</v>
      </c>
      <c r="D1582" t="s">
        <v>639</v>
      </c>
      <c r="E1582" t="s">
        <v>465</v>
      </c>
      <c r="F1582">
        <v>2035</v>
      </c>
      <c r="G1582" t="s">
        <v>422</v>
      </c>
      <c r="H1582" t="s">
        <v>68</v>
      </c>
      <c r="I1582" s="1">
        <v>0.95563719810000003</v>
      </c>
      <c r="J1582" t="str">
        <f t="shared" si="97"/>
        <v>ILP</v>
      </c>
      <c r="K1582" t="str">
        <f t="shared" si="98"/>
        <v>PRH</v>
      </c>
      <c r="L1582" t="str">
        <f t="shared" si="99"/>
        <v>ELC</v>
      </c>
    </row>
    <row r="1583" spans="1:12" x14ac:dyDescent="0.45">
      <c r="A1583" s="5" t="str">
        <f t="shared" si="96"/>
        <v>ILPPRHELC2040</v>
      </c>
      <c r="B1583" t="s">
        <v>384</v>
      </c>
      <c r="C1583" t="s">
        <v>388</v>
      </c>
      <c r="D1583" t="s">
        <v>639</v>
      </c>
      <c r="E1583" t="s">
        <v>465</v>
      </c>
      <c r="F1583">
        <v>2040</v>
      </c>
      <c r="G1583" t="s">
        <v>422</v>
      </c>
      <c r="H1583" t="s">
        <v>68</v>
      </c>
      <c r="I1583" s="1">
        <v>0.95716726220000004</v>
      </c>
      <c r="J1583" t="str">
        <f t="shared" si="97"/>
        <v>ILP</v>
      </c>
      <c r="K1583" t="str">
        <f t="shared" si="98"/>
        <v>PRH</v>
      </c>
      <c r="L1583" t="str">
        <f t="shared" si="99"/>
        <v>ELC</v>
      </c>
    </row>
    <row r="1584" spans="1:12" x14ac:dyDescent="0.45">
      <c r="A1584" s="5" t="str">
        <f t="shared" si="96"/>
        <v>ILPPRHELC2045</v>
      </c>
      <c r="B1584" t="s">
        <v>384</v>
      </c>
      <c r="C1584" t="s">
        <v>388</v>
      </c>
      <c r="D1584" t="s">
        <v>639</v>
      </c>
      <c r="E1584" t="s">
        <v>465</v>
      </c>
      <c r="F1584">
        <v>2045</v>
      </c>
      <c r="G1584" t="s">
        <v>422</v>
      </c>
      <c r="H1584" t="s">
        <v>68</v>
      </c>
      <c r="I1584" s="1">
        <v>0.95399569480000002</v>
      </c>
      <c r="J1584" t="str">
        <f t="shared" si="97"/>
        <v>ILP</v>
      </c>
      <c r="K1584" t="str">
        <f t="shared" si="98"/>
        <v>PRH</v>
      </c>
      <c r="L1584" t="str">
        <f t="shared" si="99"/>
        <v>ELC</v>
      </c>
    </row>
    <row r="1585" spans="1:12" x14ac:dyDescent="0.45">
      <c r="A1585" s="5" t="str">
        <f t="shared" si="96"/>
        <v>ILPPRHELC2050</v>
      </c>
      <c r="B1585" t="s">
        <v>384</v>
      </c>
      <c r="C1585" t="s">
        <v>388</v>
      </c>
      <c r="D1585" t="s">
        <v>639</v>
      </c>
      <c r="E1585" t="s">
        <v>465</v>
      </c>
      <c r="F1585">
        <v>2050</v>
      </c>
      <c r="G1585" t="s">
        <v>422</v>
      </c>
      <c r="H1585" t="s">
        <v>68</v>
      </c>
      <c r="I1585" s="1">
        <v>0.94716337799999994</v>
      </c>
      <c r="J1585" t="str">
        <f t="shared" si="97"/>
        <v>ILP</v>
      </c>
      <c r="K1585" t="str">
        <f t="shared" si="98"/>
        <v>PRH</v>
      </c>
      <c r="L1585" t="str">
        <f t="shared" si="99"/>
        <v>ELC</v>
      </c>
    </row>
    <row r="1586" spans="1:12" x14ac:dyDescent="0.45">
      <c r="A1586" s="5" t="str">
        <f t="shared" si="96"/>
        <v>ILPPRHELC2055</v>
      </c>
      <c r="B1586" t="s">
        <v>384</v>
      </c>
      <c r="C1586" t="s">
        <v>388</v>
      </c>
      <c r="D1586" t="s">
        <v>639</v>
      </c>
      <c r="E1586" t="s">
        <v>465</v>
      </c>
      <c r="F1586">
        <v>2055</v>
      </c>
      <c r="G1586" t="s">
        <v>422</v>
      </c>
      <c r="H1586" t="s">
        <v>68</v>
      </c>
      <c r="I1586" s="1">
        <v>0.94220863030000002</v>
      </c>
      <c r="J1586" t="str">
        <f t="shared" si="97"/>
        <v>ILP</v>
      </c>
      <c r="K1586" t="str">
        <f t="shared" si="98"/>
        <v>PRH</v>
      </c>
      <c r="L1586" t="str">
        <f t="shared" si="99"/>
        <v>ELC</v>
      </c>
    </row>
    <row r="1587" spans="1:12" x14ac:dyDescent="0.45">
      <c r="A1587" s="5" t="str">
        <f t="shared" si="96"/>
        <v>ACT_COSTILPSTMCOA2010</v>
      </c>
      <c r="B1587" t="s">
        <v>384</v>
      </c>
      <c r="C1587" t="s">
        <v>67</v>
      </c>
      <c r="D1587" t="s">
        <v>640</v>
      </c>
      <c r="E1587" t="s">
        <v>408</v>
      </c>
      <c r="F1587">
        <v>2010</v>
      </c>
      <c r="G1587" t="s">
        <v>53</v>
      </c>
      <c r="H1587" t="s">
        <v>387</v>
      </c>
      <c r="I1587" s="1">
        <v>4.0764243700000001E-2</v>
      </c>
      <c r="J1587" t="str">
        <f t="shared" si="97"/>
        <v>ILP</v>
      </c>
      <c r="K1587" t="str">
        <f t="shared" si="98"/>
        <v>STM</v>
      </c>
      <c r="L1587" t="str">
        <f t="shared" si="99"/>
        <v>COA</v>
      </c>
    </row>
    <row r="1588" spans="1:12" x14ac:dyDescent="0.45">
      <c r="A1588" s="5" t="str">
        <f t="shared" si="96"/>
        <v>ACT_COSTILPSTMCOA2015</v>
      </c>
      <c r="B1588" t="s">
        <v>384</v>
      </c>
      <c r="C1588" t="s">
        <v>67</v>
      </c>
      <c r="D1588" t="s">
        <v>640</v>
      </c>
      <c r="E1588" t="s">
        <v>408</v>
      </c>
      <c r="F1588">
        <v>2015</v>
      </c>
      <c r="G1588" t="s">
        <v>53</v>
      </c>
      <c r="H1588" t="s">
        <v>387</v>
      </c>
      <c r="I1588" s="1">
        <v>4.0764243700000001E-2</v>
      </c>
      <c r="J1588" t="str">
        <f t="shared" si="97"/>
        <v>ILP</v>
      </c>
      <c r="K1588" t="str">
        <f t="shared" si="98"/>
        <v>STM</v>
      </c>
      <c r="L1588" t="str">
        <f t="shared" si="99"/>
        <v>COA</v>
      </c>
    </row>
    <row r="1589" spans="1:12" x14ac:dyDescent="0.45">
      <c r="A1589" s="5" t="str">
        <f t="shared" si="96"/>
        <v>ACT_COSTILPSTMCOA2055</v>
      </c>
      <c r="B1589" t="s">
        <v>384</v>
      </c>
      <c r="C1589" t="s">
        <v>67</v>
      </c>
      <c r="D1589" t="s">
        <v>640</v>
      </c>
      <c r="E1589" t="s">
        <v>408</v>
      </c>
      <c r="F1589">
        <v>2055</v>
      </c>
      <c r="G1589" t="s">
        <v>53</v>
      </c>
      <c r="H1589" t="s">
        <v>387</v>
      </c>
      <c r="I1589" s="1">
        <v>4.0764243700000001E-2</v>
      </c>
      <c r="J1589" t="str">
        <f t="shared" si="97"/>
        <v>ILP</v>
      </c>
      <c r="K1589" t="str">
        <f t="shared" si="98"/>
        <v>STM</v>
      </c>
      <c r="L1589" t="str">
        <f t="shared" si="99"/>
        <v>COA</v>
      </c>
    </row>
    <row r="1590" spans="1:12" x14ac:dyDescent="0.45">
      <c r="A1590" s="5" t="str">
        <f t="shared" si="96"/>
        <v>NCAP_COSTILPSTMCOA2010</v>
      </c>
      <c r="B1590" t="s">
        <v>384</v>
      </c>
      <c r="C1590" t="s">
        <v>69</v>
      </c>
      <c r="D1590" t="s">
        <v>640</v>
      </c>
      <c r="E1590" t="s">
        <v>408</v>
      </c>
      <c r="F1590">
        <v>2010</v>
      </c>
      <c r="G1590" t="s">
        <v>53</v>
      </c>
      <c r="H1590" t="s">
        <v>387</v>
      </c>
      <c r="I1590" s="1">
        <v>4.3157925401000004</v>
      </c>
      <c r="J1590" t="str">
        <f t="shared" si="97"/>
        <v>ILP</v>
      </c>
      <c r="K1590" t="str">
        <f t="shared" si="98"/>
        <v>STM</v>
      </c>
      <c r="L1590" t="str">
        <f t="shared" si="99"/>
        <v>COA</v>
      </c>
    </row>
    <row r="1591" spans="1:12" x14ac:dyDescent="0.45">
      <c r="A1591" s="5" t="str">
        <f t="shared" si="96"/>
        <v>NCAP_FOMILPSTMCOA2010</v>
      </c>
      <c r="B1591" t="s">
        <v>384</v>
      </c>
      <c r="C1591" t="s">
        <v>70</v>
      </c>
      <c r="D1591" t="s">
        <v>640</v>
      </c>
      <c r="E1591" t="s">
        <v>408</v>
      </c>
      <c r="F1591">
        <v>2010</v>
      </c>
      <c r="G1591" t="s">
        <v>53</v>
      </c>
      <c r="H1591" t="s">
        <v>387</v>
      </c>
      <c r="I1591" s="1">
        <v>0.65384858769999998</v>
      </c>
      <c r="J1591" t="str">
        <f t="shared" si="97"/>
        <v>ILP</v>
      </c>
      <c r="K1591" t="str">
        <f t="shared" si="98"/>
        <v>STM</v>
      </c>
      <c r="L1591" t="str">
        <f t="shared" si="99"/>
        <v>COA</v>
      </c>
    </row>
    <row r="1592" spans="1:12" x14ac:dyDescent="0.45">
      <c r="A1592" s="5" t="str">
        <f t="shared" si="96"/>
        <v>NCAP_TLIFEILPSTMCOA2010</v>
      </c>
      <c r="B1592" t="s">
        <v>384</v>
      </c>
      <c r="C1592" t="s">
        <v>71</v>
      </c>
      <c r="D1592" t="s">
        <v>640</v>
      </c>
      <c r="E1592" t="s">
        <v>408</v>
      </c>
      <c r="F1592">
        <v>2010</v>
      </c>
      <c r="G1592" t="s">
        <v>53</v>
      </c>
      <c r="H1592" t="s">
        <v>68</v>
      </c>
      <c r="I1592" s="1">
        <v>50</v>
      </c>
      <c r="J1592" t="str">
        <f t="shared" si="97"/>
        <v>ILP</v>
      </c>
      <c r="K1592" t="str">
        <f t="shared" si="98"/>
        <v>STM</v>
      </c>
      <c r="L1592" t="str">
        <f t="shared" si="99"/>
        <v>COA</v>
      </c>
    </row>
    <row r="1593" spans="1:12" x14ac:dyDescent="0.45">
      <c r="A1593" s="5" t="str">
        <f t="shared" si="96"/>
        <v>ILPSTMCOA2010</v>
      </c>
      <c r="B1593" t="s">
        <v>384</v>
      </c>
      <c r="C1593" t="s">
        <v>388</v>
      </c>
      <c r="D1593" t="s">
        <v>640</v>
      </c>
      <c r="E1593" t="s">
        <v>408</v>
      </c>
      <c r="F1593">
        <v>2010</v>
      </c>
      <c r="G1593" t="s">
        <v>53</v>
      </c>
      <c r="H1593" t="s">
        <v>68</v>
      </c>
      <c r="I1593" s="1">
        <v>1.2393877424999999</v>
      </c>
      <c r="J1593" t="str">
        <f t="shared" si="97"/>
        <v>ILP</v>
      </c>
      <c r="K1593" t="str">
        <f t="shared" si="98"/>
        <v>STM</v>
      </c>
      <c r="L1593" t="str">
        <f t="shared" si="99"/>
        <v>COA</v>
      </c>
    </row>
    <row r="1594" spans="1:12" x14ac:dyDescent="0.45">
      <c r="A1594" s="5" t="str">
        <f t="shared" si="96"/>
        <v>ACT_COSTIOISTMOIL2010</v>
      </c>
      <c r="B1594" t="s">
        <v>384</v>
      </c>
      <c r="C1594" t="s">
        <v>67</v>
      </c>
      <c r="D1594" t="s">
        <v>641</v>
      </c>
      <c r="E1594" t="s">
        <v>497</v>
      </c>
      <c r="F1594">
        <v>2010</v>
      </c>
      <c r="G1594" t="s">
        <v>406</v>
      </c>
      <c r="H1594" t="s">
        <v>387</v>
      </c>
      <c r="I1594" s="1">
        <v>8.2022989599999999E-2</v>
      </c>
      <c r="J1594" t="str">
        <f t="shared" si="97"/>
        <v>IOI</v>
      </c>
      <c r="K1594" t="str">
        <f t="shared" si="98"/>
        <v>STM</v>
      </c>
      <c r="L1594" t="str">
        <f t="shared" si="99"/>
        <v>OIL</v>
      </c>
    </row>
    <row r="1595" spans="1:12" x14ac:dyDescent="0.45">
      <c r="A1595" s="5" t="str">
        <f t="shared" si="96"/>
        <v>ACT_COSTIOISTMOIL2015</v>
      </c>
      <c r="B1595" t="s">
        <v>384</v>
      </c>
      <c r="C1595" t="s">
        <v>67</v>
      </c>
      <c r="D1595" t="s">
        <v>641</v>
      </c>
      <c r="E1595" t="s">
        <v>497</v>
      </c>
      <c r="F1595">
        <v>2015</v>
      </c>
      <c r="G1595" t="s">
        <v>406</v>
      </c>
      <c r="H1595" t="s">
        <v>387</v>
      </c>
      <c r="I1595" s="1">
        <v>8.2022989599999999E-2</v>
      </c>
      <c r="J1595" t="str">
        <f t="shared" si="97"/>
        <v>IOI</v>
      </c>
      <c r="K1595" t="str">
        <f t="shared" si="98"/>
        <v>STM</v>
      </c>
      <c r="L1595" t="str">
        <f t="shared" si="99"/>
        <v>OIL</v>
      </c>
    </row>
    <row r="1596" spans="1:12" x14ac:dyDescent="0.45">
      <c r="A1596" s="5" t="str">
        <f t="shared" si="96"/>
        <v>ACT_COSTIOISTMOIL2055</v>
      </c>
      <c r="B1596" t="s">
        <v>384</v>
      </c>
      <c r="C1596" t="s">
        <v>67</v>
      </c>
      <c r="D1596" t="s">
        <v>641</v>
      </c>
      <c r="E1596" t="s">
        <v>497</v>
      </c>
      <c r="F1596">
        <v>2055</v>
      </c>
      <c r="G1596" t="s">
        <v>406</v>
      </c>
      <c r="H1596" t="s">
        <v>387</v>
      </c>
      <c r="I1596" s="1">
        <v>8.2022989599999999E-2</v>
      </c>
      <c r="J1596" t="str">
        <f t="shared" si="97"/>
        <v>IOI</v>
      </c>
      <c r="K1596" t="str">
        <f t="shared" si="98"/>
        <v>STM</v>
      </c>
      <c r="L1596" t="str">
        <f t="shared" si="99"/>
        <v>OIL</v>
      </c>
    </row>
    <row r="1597" spans="1:12" x14ac:dyDescent="0.45">
      <c r="A1597" s="5" t="str">
        <f t="shared" si="96"/>
        <v>NCAP_COSTIOISTMOIL2010</v>
      </c>
      <c r="B1597" t="s">
        <v>384</v>
      </c>
      <c r="C1597" t="s">
        <v>69</v>
      </c>
      <c r="D1597" t="s">
        <v>641</v>
      </c>
      <c r="E1597" t="s">
        <v>497</v>
      </c>
      <c r="F1597">
        <v>2010</v>
      </c>
      <c r="G1597" t="s">
        <v>406</v>
      </c>
      <c r="H1597" t="s">
        <v>387</v>
      </c>
      <c r="I1597" s="1">
        <v>3.7869352705999999</v>
      </c>
      <c r="J1597" t="str">
        <f t="shared" si="97"/>
        <v>IOI</v>
      </c>
      <c r="K1597" t="str">
        <f t="shared" si="98"/>
        <v>STM</v>
      </c>
      <c r="L1597" t="str">
        <f t="shared" si="99"/>
        <v>OIL</v>
      </c>
    </row>
    <row r="1598" spans="1:12" x14ac:dyDescent="0.45">
      <c r="A1598" s="5" t="str">
        <f t="shared" si="96"/>
        <v>NCAP_FOMIOISTMOIL2010</v>
      </c>
      <c r="B1598" t="s">
        <v>384</v>
      </c>
      <c r="C1598" t="s">
        <v>70</v>
      </c>
      <c r="D1598" t="s">
        <v>641</v>
      </c>
      <c r="E1598" t="s">
        <v>497</v>
      </c>
      <c r="F1598">
        <v>2010</v>
      </c>
      <c r="G1598" t="s">
        <v>406</v>
      </c>
      <c r="H1598" t="s">
        <v>387</v>
      </c>
      <c r="I1598" s="1">
        <v>0.65384858769999998</v>
      </c>
      <c r="J1598" t="str">
        <f t="shared" si="97"/>
        <v>IOI</v>
      </c>
      <c r="K1598" t="str">
        <f t="shared" si="98"/>
        <v>STM</v>
      </c>
      <c r="L1598" t="str">
        <f t="shared" si="99"/>
        <v>OIL</v>
      </c>
    </row>
    <row r="1599" spans="1:12" x14ac:dyDescent="0.45">
      <c r="A1599" s="5" t="str">
        <f t="shared" si="96"/>
        <v>NCAP_TLIFEIOISTMOIL2010</v>
      </c>
      <c r="B1599" t="s">
        <v>384</v>
      </c>
      <c r="C1599" t="s">
        <v>71</v>
      </c>
      <c r="D1599" t="s">
        <v>641</v>
      </c>
      <c r="E1599" t="s">
        <v>497</v>
      </c>
      <c r="F1599">
        <v>2010</v>
      </c>
      <c r="G1599" t="s">
        <v>406</v>
      </c>
      <c r="H1599" t="s">
        <v>68</v>
      </c>
      <c r="I1599" s="1">
        <v>50</v>
      </c>
      <c r="J1599" t="str">
        <f t="shared" si="97"/>
        <v>IOI</v>
      </c>
      <c r="K1599" t="str">
        <f t="shared" si="98"/>
        <v>STM</v>
      </c>
      <c r="L1599" t="str">
        <f t="shared" si="99"/>
        <v>OIL</v>
      </c>
    </row>
    <row r="1600" spans="1:12" x14ac:dyDescent="0.45">
      <c r="A1600" s="5" t="str">
        <f t="shared" si="96"/>
        <v>IOISTMOIL2010</v>
      </c>
      <c r="B1600" t="s">
        <v>384</v>
      </c>
      <c r="C1600" t="s">
        <v>388</v>
      </c>
      <c r="D1600" t="s">
        <v>641</v>
      </c>
      <c r="E1600" t="s">
        <v>497</v>
      </c>
      <c r="F1600">
        <v>2010</v>
      </c>
      <c r="G1600" t="s">
        <v>406</v>
      </c>
      <c r="H1600" t="s">
        <v>68</v>
      </c>
      <c r="I1600" s="1">
        <v>1.2353304509</v>
      </c>
      <c r="J1600" t="str">
        <f t="shared" si="97"/>
        <v>IOI</v>
      </c>
      <c r="K1600" t="str">
        <f t="shared" si="98"/>
        <v>STM</v>
      </c>
      <c r="L1600" t="str">
        <f t="shared" si="99"/>
        <v>OIL</v>
      </c>
    </row>
    <row r="1601" spans="1:12" x14ac:dyDescent="0.45">
      <c r="A1601" s="5" t="str">
        <f t="shared" si="96"/>
        <v>NCAP_COSTIFPPRHNGA2010</v>
      </c>
      <c r="B1601" t="s">
        <v>384</v>
      </c>
      <c r="C1601" t="s">
        <v>69</v>
      </c>
      <c r="D1601" t="s">
        <v>642</v>
      </c>
      <c r="E1601" t="s">
        <v>410</v>
      </c>
      <c r="F1601">
        <v>2010</v>
      </c>
      <c r="G1601" t="s">
        <v>58</v>
      </c>
      <c r="H1601" t="s">
        <v>387</v>
      </c>
      <c r="I1601" s="1">
        <v>23.242745097099998</v>
      </c>
      <c r="J1601" t="str">
        <f t="shared" si="97"/>
        <v>IFP</v>
      </c>
      <c r="K1601" t="str">
        <f t="shared" si="98"/>
        <v>PRH</v>
      </c>
      <c r="L1601" t="str">
        <f t="shared" si="99"/>
        <v>NGA</v>
      </c>
    </row>
    <row r="1602" spans="1:12" x14ac:dyDescent="0.45">
      <c r="A1602" s="5" t="str">
        <f t="shared" si="96"/>
        <v>NCAP_FOMIFPPRHNGA2010</v>
      </c>
      <c r="B1602" t="s">
        <v>384</v>
      </c>
      <c r="C1602" t="s">
        <v>70</v>
      </c>
      <c r="D1602" t="s">
        <v>642</v>
      </c>
      <c r="E1602" t="s">
        <v>410</v>
      </c>
      <c r="F1602">
        <v>2010</v>
      </c>
      <c r="G1602" t="s">
        <v>58</v>
      </c>
      <c r="H1602" t="s">
        <v>387</v>
      </c>
      <c r="I1602" s="1">
        <v>2.3242745096999999</v>
      </c>
      <c r="J1602" t="str">
        <f t="shared" si="97"/>
        <v>IFP</v>
      </c>
      <c r="K1602" t="str">
        <f t="shared" si="98"/>
        <v>PRH</v>
      </c>
      <c r="L1602" t="str">
        <f t="shared" si="99"/>
        <v>NGA</v>
      </c>
    </row>
    <row r="1603" spans="1:12" x14ac:dyDescent="0.45">
      <c r="A1603" s="5" t="str">
        <f t="shared" ref="A1603:A1666" si="100">IF(C1603="VDA_FLOP","",C1603)&amp;J1603&amp;K1603&amp;L1603&amp;F1603</f>
        <v>NCAP_TLIFEIFPPRHNGA2010</v>
      </c>
      <c r="B1603" t="s">
        <v>384</v>
      </c>
      <c r="C1603" t="s">
        <v>71</v>
      </c>
      <c r="D1603" t="s">
        <v>642</v>
      </c>
      <c r="E1603" t="s">
        <v>410</v>
      </c>
      <c r="F1603">
        <v>2010</v>
      </c>
      <c r="G1603" t="s">
        <v>58</v>
      </c>
      <c r="H1603" t="s">
        <v>68</v>
      </c>
      <c r="I1603" s="1">
        <v>30</v>
      </c>
      <c r="J1603" t="str">
        <f t="shared" ref="J1603:J1666" si="101">VLOOKUP(LEFT(E1603,3),$U$2:$V$9,2,FALSE)</f>
        <v>IFP</v>
      </c>
      <c r="K1603" t="str">
        <f t="shared" ref="K1603:K1666" si="102">VLOOKUP(RIGHT(E1603,3),$R$2:$S$9,2,FALSE)</f>
        <v>PRH</v>
      </c>
      <c r="L1603" t="str">
        <f t="shared" ref="L1603:L1666" si="103">IFERROR(VLOOKUP(G1603,$O$2:$P$34,2,FALSE),"")</f>
        <v>NGA</v>
      </c>
    </row>
    <row r="1604" spans="1:12" x14ac:dyDescent="0.45">
      <c r="A1604" s="5" t="str">
        <f t="shared" si="100"/>
        <v>IFPPRHNGA2010</v>
      </c>
      <c r="B1604" t="s">
        <v>384</v>
      </c>
      <c r="C1604" t="s">
        <v>388</v>
      </c>
      <c r="D1604" t="s">
        <v>642</v>
      </c>
      <c r="E1604" t="s">
        <v>410</v>
      </c>
      <c r="F1604">
        <v>2010</v>
      </c>
      <c r="G1604" t="s">
        <v>58</v>
      </c>
      <c r="H1604" t="s">
        <v>68</v>
      </c>
      <c r="I1604" s="1">
        <v>1</v>
      </c>
      <c r="J1604" t="str">
        <f t="shared" si="101"/>
        <v>IFP</v>
      </c>
      <c r="K1604" t="str">
        <f t="shared" si="102"/>
        <v>PRH</v>
      </c>
      <c r="L1604" t="str">
        <f t="shared" si="103"/>
        <v>NGA</v>
      </c>
    </row>
    <row r="1605" spans="1:12" x14ac:dyDescent="0.45">
      <c r="A1605" s="5" t="str">
        <f t="shared" si="100"/>
        <v>IFPPRHNGA2011</v>
      </c>
      <c r="B1605" t="s">
        <v>384</v>
      </c>
      <c r="C1605" t="s">
        <v>388</v>
      </c>
      <c r="D1605" t="s">
        <v>642</v>
      </c>
      <c r="E1605" t="s">
        <v>410</v>
      </c>
      <c r="F1605">
        <v>2011</v>
      </c>
      <c r="G1605" t="s">
        <v>58</v>
      </c>
      <c r="H1605" t="s">
        <v>68</v>
      </c>
      <c r="I1605" s="1">
        <v>1</v>
      </c>
      <c r="J1605" t="str">
        <f t="shared" si="101"/>
        <v>IFP</v>
      </c>
      <c r="K1605" t="str">
        <f t="shared" si="102"/>
        <v>PRH</v>
      </c>
      <c r="L1605" t="str">
        <f t="shared" si="103"/>
        <v>NGA</v>
      </c>
    </row>
    <row r="1606" spans="1:12" x14ac:dyDescent="0.45">
      <c r="A1606" s="5" t="str">
        <f t="shared" si="100"/>
        <v>IFPPRHNGA2015</v>
      </c>
      <c r="B1606" t="s">
        <v>384</v>
      </c>
      <c r="C1606" t="s">
        <v>388</v>
      </c>
      <c r="D1606" t="s">
        <v>642</v>
      </c>
      <c r="E1606" t="s">
        <v>410</v>
      </c>
      <c r="F1606">
        <v>2015</v>
      </c>
      <c r="G1606" t="s">
        <v>58</v>
      </c>
      <c r="H1606" t="s">
        <v>68</v>
      </c>
      <c r="I1606" s="1">
        <v>1</v>
      </c>
      <c r="J1606" t="str">
        <f t="shared" si="101"/>
        <v>IFP</v>
      </c>
      <c r="K1606" t="str">
        <f t="shared" si="102"/>
        <v>PRH</v>
      </c>
      <c r="L1606" t="str">
        <f t="shared" si="103"/>
        <v>NGA</v>
      </c>
    </row>
    <row r="1607" spans="1:12" x14ac:dyDescent="0.45">
      <c r="A1607" s="5" t="str">
        <f t="shared" si="100"/>
        <v>IFPPRHNGA2020</v>
      </c>
      <c r="B1607" t="s">
        <v>384</v>
      </c>
      <c r="C1607" t="s">
        <v>388</v>
      </c>
      <c r="D1607" t="s">
        <v>642</v>
      </c>
      <c r="E1607" t="s">
        <v>410</v>
      </c>
      <c r="F1607">
        <v>2020</v>
      </c>
      <c r="G1607" t="s">
        <v>58</v>
      </c>
      <c r="H1607" t="s">
        <v>68</v>
      </c>
      <c r="I1607" s="1">
        <v>0.90545103459999998</v>
      </c>
      <c r="J1607" t="str">
        <f t="shared" si="101"/>
        <v>IFP</v>
      </c>
      <c r="K1607" t="str">
        <f t="shared" si="102"/>
        <v>PRH</v>
      </c>
      <c r="L1607" t="str">
        <f t="shared" si="103"/>
        <v>NGA</v>
      </c>
    </row>
    <row r="1608" spans="1:12" x14ac:dyDescent="0.45">
      <c r="A1608" s="5" t="str">
        <f t="shared" si="100"/>
        <v>IFPPRHNGA2025</v>
      </c>
      <c r="B1608" t="s">
        <v>384</v>
      </c>
      <c r="C1608" t="s">
        <v>388</v>
      </c>
      <c r="D1608" t="s">
        <v>642</v>
      </c>
      <c r="E1608" t="s">
        <v>410</v>
      </c>
      <c r="F1608">
        <v>2025</v>
      </c>
      <c r="G1608" t="s">
        <v>58</v>
      </c>
      <c r="H1608" t="s">
        <v>68</v>
      </c>
      <c r="I1608" s="1">
        <v>0.89881305160000002</v>
      </c>
      <c r="J1608" t="str">
        <f t="shared" si="101"/>
        <v>IFP</v>
      </c>
      <c r="K1608" t="str">
        <f t="shared" si="102"/>
        <v>PRH</v>
      </c>
      <c r="L1608" t="str">
        <f t="shared" si="103"/>
        <v>NGA</v>
      </c>
    </row>
    <row r="1609" spans="1:12" x14ac:dyDescent="0.45">
      <c r="A1609" s="5" t="str">
        <f t="shared" si="100"/>
        <v>IFPPRHNGA2030</v>
      </c>
      <c r="B1609" t="s">
        <v>384</v>
      </c>
      <c r="C1609" t="s">
        <v>388</v>
      </c>
      <c r="D1609" t="s">
        <v>642</v>
      </c>
      <c r="E1609" t="s">
        <v>410</v>
      </c>
      <c r="F1609">
        <v>2030</v>
      </c>
      <c r="G1609" t="s">
        <v>58</v>
      </c>
      <c r="H1609" t="s">
        <v>68</v>
      </c>
      <c r="I1609" s="1">
        <v>0.88758746300000002</v>
      </c>
      <c r="J1609" t="str">
        <f t="shared" si="101"/>
        <v>IFP</v>
      </c>
      <c r="K1609" t="str">
        <f t="shared" si="102"/>
        <v>PRH</v>
      </c>
      <c r="L1609" t="str">
        <f t="shared" si="103"/>
        <v>NGA</v>
      </c>
    </row>
    <row r="1610" spans="1:12" x14ac:dyDescent="0.45">
      <c r="A1610" s="5" t="str">
        <f t="shared" si="100"/>
        <v>IFPPRHNGA2035</v>
      </c>
      <c r="B1610" t="s">
        <v>384</v>
      </c>
      <c r="C1610" t="s">
        <v>388</v>
      </c>
      <c r="D1610" t="s">
        <v>642</v>
      </c>
      <c r="E1610" t="s">
        <v>410</v>
      </c>
      <c r="F1610">
        <v>2035</v>
      </c>
      <c r="G1610" t="s">
        <v>58</v>
      </c>
      <c r="H1610" t="s">
        <v>68</v>
      </c>
      <c r="I1610" s="1">
        <v>0.87397710390000005</v>
      </c>
      <c r="J1610" t="str">
        <f t="shared" si="101"/>
        <v>IFP</v>
      </c>
      <c r="K1610" t="str">
        <f t="shared" si="102"/>
        <v>PRH</v>
      </c>
      <c r="L1610" t="str">
        <f t="shared" si="103"/>
        <v>NGA</v>
      </c>
    </row>
    <row r="1611" spans="1:12" x14ac:dyDescent="0.45">
      <c r="A1611" s="5" t="str">
        <f t="shared" si="100"/>
        <v>IFPPRHNGA2040</v>
      </c>
      <c r="B1611" t="s">
        <v>384</v>
      </c>
      <c r="C1611" t="s">
        <v>388</v>
      </c>
      <c r="D1611" t="s">
        <v>642</v>
      </c>
      <c r="E1611" t="s">
        <v>410</v>
      </c>
      <c r="F1611">
        <v>2040</v>
      </c>
      <c r="G1611" t="s">
        <v>58</v>
      </c>
      <c r="H1611" t="s">
        <v>68</v>
      </c>
      <c r="I1611" s="1">
        <v>0.85957260170000005</v>
      </c>
      <c r="J1611" t="str">
        <f t="shared" si="101"/>
        <v>IFP</v>
      </c>
      <c r="K1611" t="str">
        <f t="shared" si="102"/>
        <v>PRH</v>
      </c>
      <c r="L1611" t="str">
        <f t="shared" si="103"/>
        <v>NGA</v>
      </c>
    </row>
    <row r="1612" spans="1:12" x14ac:dyDescent="0.45">
      <c r="A1612" s="5" t="str">
        <f t="shared" si="100"/>
        <v>IFPPRHNGA2045</v>
      </c>
      <c r="B1612" t="s">
        <v>384</v>
      </c>
      <c r="C1612" t="s">
        <v>388</v>
      </c>
      <c r="D1612" t="s">
        <v>642</v>
      </c>
      <c r="E1612" t="s">
        <v>410</v>
      </c>
      <c r="F1612">
        <v>2045</v>
      </c>
      <c r="G1612" t="s">
        <v>58</v>
      </c>
      <c r="H1612" t="s">
        <v>68</v>
      </c>
      <c r="I1612" s="1">
        <v>0.84825651960000004</v>
      </c>
      <c r="J1612" t="str">
        <f t="shared" si="101"/>
        <v>IFP</v>
      </c>
      <c r="K1612" t="str">
        <f t="shared" si="102"/>
        <v>PRH</v>
      </c>
      <c r="L1612" t="str">
        <f t="shared" si="103"/>
        <v>NGA</v>
      </c>
    </row>
    <row r="1613" spans="1:12" x14ac:dyDescent="0.45">
      <c r="A1613" s="5" t="str">
        <f t="shared" si="100"/>
        <v>IFPPRHNGA2050</v>
      </c>
      <c r="B1613" t="s">
        <v>384</v>
      </c>
      <c r="C1613" t="s">
        <v>388</v>
      </c>
      <c r="D1613" t="s">
        <v>642</v>
      </c>
      <c r="E1613" t="s">
        <v>410</v>
      </c>
      <c r="F1613">
        <v>2050</v>
      </c>
      <c r="G1613" t="s">
        <v>58</v>
      </c>
      <c r="H1613" t="s">
        <v>68</v>
      </c>
      <c r="I1613" s="1">
        <v>0.83773104929999997</v>
      </c>
      <c r="J1613" t="str">
        <f t="shared" si="101"/>
        <v>IFP</v>
      </c>
      <c r="K1613" t="str">
        <f t="shared" si="102"/>
        <v>PRH</v>
      </c>
      <c r="L1613" t="str">
        <f t="shared" si="103"/>
        <v>NGA</v>
      </c>
    </row>
    <row r="1614" spans="1:12" x14ac:dyDescent="0.45">
      <c r="A1614" s="5" t="str">
        <f t="shared" si="100"/>
        <v>IFPPRHNGA2055</v>
      </c>
      <c r="B1614" t="s">
        <v>384</v>
      </c>
      <c r="C1614" t="s">
        <v>388</v>
      </c>
      <c r="D1614" t="s">
        <v>642</v>
      </c>
      <c r="E1614" t="s">
        <v>410</v>
      </c>
      <c r="F1614">
        <v>2055</v>
      </c>
      <c r="G1614" t="s">
        <v>58</v>
      </c>
      <c r="H1614" t="s">
        <v>68</v>
      </c>
      <c r="I1614" s="1">
        <v>0.82701959160000005</v>
      </c>
      <c r="J1614" t="str">
        <f t="shared" si="101"/>
        <v>IFP</v>
      </c>
      <c r="K1614" t="str">
        <f t="shared" si="102"/>
        <v>PRH</v>
      </c>
      <c r="L1614" t="str">
        <f t="shared" si="103"/>
        <v>NGA</v>
      </c>
    </row>
    <row r="1615" spans="1:12" x14ac:dyDescent="0.45">
      <c r="A1615" s="5" t="str">
        <f t="shared" si="100"/>
        <v>ACT_COSTIOISTMCOA2010</v>
      </c>
      <c r="B1615" t="s">
        <v>384</v>
      </c>
      <c r="C1615" t="s">
        <v>67</v>
      </c>
      <c r="D1615" t="s">
        <v>643</v>
      </c>
      <c r="E1615" t="s">
        <v>497</v>
      </c>
      <c r="F1615">
        <v>2010</v>
      </c>
      <c r="G1615" t="s">
        <v>53</v>
      </c>
      <c r="H1615" t="s">
        <v>387</v>
      </c>
      <c r="I1615" s="1">
        <v>6.3946424E-3</v>
      </c>
      <c r="J1615" t="str">
        <f t="shared" si="101"/>
        <v>IOI</v>
      </c>
      <c r="K1615" t="str">
        <f t="shared" si="102"/>
        <v>STM</v>
      </c>
      <c r="L1615" t="str">
        <f t="shared" si="103"/>
        <v>COA</v>
      </c>
    </row>
    <row r="1616" spans="1:12" x14ac:dyDescent="0.45">
      <c r="A1616" s="5" t="str">
        <f t="shared" si="100"/>
        <v>ACT_COSTIOISTMCOA2015</v>
      </c>
      <c r="B1616" t="s">
        <v>384</v>
      </c>
      <c r="C1616" t="s">
        <v>67</v>
      </c>
      <c r="D1616" t="s">
        <v>643</v>
      </c>
      <c r="E1616" t="s">
        <v>497</v>
      </c>
      <c r="F1616">
        <v>2015</v>
      </c>
      <c r="G1616" t="s">
        <v>53</v>
      </c>
      <c r="H1616" t="s">
        <v>387</v>
      </c>
      <c r="I1616" s="1">
        <v>6.3946424E-3</v>
      </c>
      <c r="J1616" t="str">
        <f t="shared" si="101"/>
        <v>IOI</v>
      </c>
      <c r="K1616" t="str">
        <f t="shared" si="102"/>
        <v>STM</v>
      </c>
      <c r="L1616" t="str">
        <f t="shared" si="103"/>
        <v>COA</v>
      </c>
    </row>
    <row r="1617" spans="1:12" x14ac:dyDescent="0.45">
      <c r="A1617" s="5" t="str">
        <f t="shared" si="100"/>
        <v>ACT_COSTIOISTMCOA2055</v>
      </c>
      <c r="B1617" t="s">
        <v>384</v>
      </c>
      <c r="C1617" t="s">
        <v>67</v>
      </c>
      <c r="D1617" t="s">
        <v>643</v>
      </c>
      <c r="E1617" t="s">
        <v>497</v>
      </c>
      <c r="F1617">
        <v>2055</v>
      </c>
      <c r="G1617" t="s">
        <v>53</v>
      </c>
      <c r="H1617" t="s">
        <v>387</v>
      </c>
      <c r="I1617" s="1">
        <v>6.3946424E-3</v>
      </c>
      <c r="J1617" t="str">
        <f t="shared" si="101"/>
        <v>IOI</v>
      </c>
      <c r="K1617" t="str">
        <f t="shared" si="102"/>
        <v>STM</v>
      </c>
      <c r="L1617" t="str">
        <f t="shared" si="103"/>
        <v>COA</v>
      </c>
    </row>
    <row r="1618" spans="1:12" x14ac:dyDescent="0.45">
      <c r="A1618" s="5" t="str">
        <f t="shared" si="100"/>
        <v>NCAP_COSTIOISTMCOA2010</v>
      </c>
      <c r="B1618" t="s">
        <v>384</v>
      </c>
      <c r="C1618" t="s">
        <v>69</v>
      </c>
      <c r="D1618" t="s">
        <v>643</v>
      </c>
      <c r="E1618" t="s">
        <v>497</v>
      </c>
      <c r="F1618">
        <v>2010</v>
      </c>
      <c r="G1618" t="s">
        <v>53</v>
      </c>
      <c r="H1618" t="s">
        <v>387</v>
      </c>
      <c r="I1618" s="1">
        <v>4.5443223247000004</v>
      </c>
      <c r="J1618" t="str">
        <f t="shared" si="101"/>
        <v>IOI</v>
      </c>
      <c r="K1618" t="str">
        <f t="shared" si="102"/>
        <v>STM</v>
      </c>
      <c r="L1618" t="str">
        <f t="shared" si="103"/>
        <v>COA</v>
      </c>
    </row>
    <row r="1619" spans="1:12" x14ac:dyDescent="0.45">
      <c r="A1619" s="5" t="str">
        <f t="shared" si="100"/>
        <v>NCAP_FOMIOISTMCOA2010</v>
      </c>
      <c r="B1619" t="s">
        <v>384</v>
      </c>
      <c r="C1619" t="s">
        <v>70</v>
      </c>
      <c r="D1619" t="s">
        <v>643</v>
      </c>
      <c r="E1619" t="s">
        <v>497</v>
      </c>
      <c r="F1619">
        <v>2010</v>
      </c>
      <c r="G1619" t="s">
        <v>53</v>
      </c>
      <c r="H1619" t="s">
        <v>387</v>
      </c>
      <c r="I1619" s="1">
        <v>1.63191</v>
      </c>
      <c r="J1619" t="str">
        <f t="shared" si="101"/>
        <v>IOI</v>
      </c>
      <c r="K1619" t="str">
        <f t="shared" si="102"/>
        <v>STM</v>
      </c>
      <c r="L1619" t="str">
        <f t="shared" si="103"/>
        <v>COA</v>
      </c>
    </row>
    <row r="1620" spans="1:12" x14ac:dyDescent="0.45">
      <c r="A1620" s="5" t="str">
        <f t="shared" si="100"/>
        <v>NCAP_TLIFEIOISTMCOA2010</v>
      </c>
      <c r="B1620" t="s">
        <v>384</v>
      </c>
      <c r="C1620" t="s">
        <v>71</v>
      </c>
      <c r="D1620" t="s">
        <v>643</v>
      </c>
      <c r="E1620" t="s">
        <v>497</v>
      </c>
      <c r="F1620">
        <v>2010</v>
      </c>
      <c r="G1620" t="s">
        <v>53</v>
      </c>
      <c r="H1620" t="s">
        <v>68</v>
      </c>
      <c r="I1620" s="1">
        <v>50</v>
      </c>
      <c r="J1620" t="str">
        <f t="shared" si="101"/>
        <v>IOI</v>
      </c>
      <c r="K1620" t="str">
        <f t="shared" si="102"/>
        <v>STM</v>
      </c>
      <c r="L1620" t="str">
        <f t="shared" si="103"/>
        <v>COA</v>
      </c>
    </row>
    <row r="1621" spans="1:12" x14ac:dyDescent="0.45">
      <c r="A1621" s="5" t="str">
        <f t="shared" si="100"/>
        <v>IOISTMCOA2010</v>
      </c>
      <c r="B1621" t="s">
        <v>384</v>
      </c>
      <c r="C1621" t="s">
        <v>388</v>
      </c>
      <c r="D1621" t="s">
        <v>643</v>
      </c>
      <c r="E1621" t="s">
        <v>497</v>
      </c>
      <c r="F1621">
        <v>2010</v>
      </c>
      <c r="G1621" t="s">
        <v>53</v>
      </c>
      <c r="H1621" t="s">
        <v>68</v>
      </c>
      <c r="I1621" s="1">
        <v>1.2393877424999999</v>
      </c>
      <c r="J1621" t="str">
        <f t="shared" si="101"/>
        <v>IOI</v>
      </c>
      <c r="K1621" t="str">
        <f t="shared" si="102"/>
        <v>STM</v>
      </c>
      <c r="L1621" t="str">
        <f t="shared" si="103"/>
        <v>COA</v>
      </c>
    </row>
    <row r="1622" spans="1:12" x14ac:dyDescent="0.45">
      <c r="A1622" s="5" t="str">
        <f t="shared" si="100"/>
        <v>ACT_COSTITMSTMNGA2010</v>
      </c>
      <c r="B1622" t="s">
        <v>384</v>
      </c>
      <c r="C1622" t="s">
        <v>67</v>
      </c>
      <c r="D1622" t="s">
        <v>644</v>
      </c>
      <c r="E1622" t="s">
        <v>446</v>
      </c>
      <c r="F1622">
        <v>2010</v>
      </c>
      <c r="G1622" t="s">
        <v>58</v>
      </c>
      <c r="H1622" t="s">
        <v>387</v>
      </c>
      <c r="I1622" s="1">
        <v>1.7433831600000001E-2</v>
      </c>
      <c r="J1622" t="str">
        <f t="shared" si="101"/>
        <v>ITM</v>
      </c>
      <c r="K1622" t="str">
        <f t="shared" si="102"/>
        <v>STM</v>
      </c>
      <c r="L1622" t="str">
        <f t="shared" si="103"/>
        <v>NGA</v>
      </c>
    </row>
    <row r="1623" spans="1:12" x14ac:dyDescent="0.45">
      <c r="A1623" s="5" t="str">
        <f t="shared" si="100"/>
        <v>ACT_COSTITMSTMNGA2015</v>
      </c>
      <c r="B1623" t="s">
        <v>384</v>
      </c>
      <c r="C1623" t="s">
        <v>67</v>
      </c>
      <c r="D1623" t="s">
        <v>644</v>
      </c>
      <c r="E1623" t="s">
        <v>446</v>
      </c>
      <c r="F1623">
        <v>2015</v>
      </c>
      <c r="G1623" t="s">
        <v>58</v>
      </c>
      <c r="H1623" t="s">
        <v>387</v>
      </c>
      <c r="I1623" s="1">
        <v>1.7433831600000001E-2</v>
      </c>
      <c r="J1623" t="str">
        <f t="shared" si="101"/>
        <v>ITM</v>
      </c>
      <c r="K1623" t="str">
        <f t="shared" si="102"/>
        <v>STM</v>
      </c>
      <c r="L1623" t="str">
        <f t="shared" si="103"/>
        <v>NGA</v>
      </c>
    </row>
    <row r="1624" spans="1:12" x14ac:dyDescent="0.45">
      <c r="A1624" s="5" t="str">
        <f t="shared" si="100"/>
        <v>ACT_COSTITMSTMNGA2055</v>
      </c>
      <c r="B1624" t="s">
        <v>384</v>
      </c>
      <c r="C1624" t="s">
        <v>67</v>
      </c>
      <c r="D1624" t="s">
        <v>644</v>
      </c>
      <c r="E1624" t="s">
        <v>446</v>
      </c>
      <c r="F1624">
        <v>2055</v>
      </c>
      <c r="G1624" t="s">
        <v>58</v>
      </c>
      <c r="H1624" t="s">
        <v>387</v>
      </c>
      <c r="I1624" s="1">
        <v>1.7433831600000001E-2</v>
      </c>
      <c r="J1624" t="str">
        <f t="shared" si="101"/>
        <v>ITM</v>
      </c>
      <c r="K1624" t="str">
        <f t="shared" si="102"/>
        <v>STM</v>
      </c>
      <c r="L1624" t="str">
        <f t="shared" si="103"/>
        <v>NGA</v>
      </c>
    </row>
    <row r="1625" spans="1:12" x14ac:dyDescent="0.45">
      <c r="A1625" s="5" t="str">
        <f t="shared" si="100"/>
        <v>NCAP_COSTITMSTMNGA2010</v>
      </c>
      <c r="B1625" t="s">
        <v>384</v>
      </c>
      <c r="C1625" t="s">
        <v>69</v>
      </c>
      <c r="D1625" t="s">
        <v>644</v>
      </c>
      <c r="E1625" t="s">
        <v>446</v>
      </c>
      <c r="F1625">
        <v>2010</v>
      </c>
      <c r="G1625" t="s">
        <v>58</v>
      </c>
      <c r="H1625" t="s">
        <v>387</v>
      </c>
      <c r="I1625" s="1">
        <v>3.4417673447000001</v>
      </c>
      <c r="J1625" t="str">
        <f t="shared" si="101"/>
        <v>ITM</v>
      </c>
      <c r="K1625" t="str">
        <f t="shared" si="102"/>
        <v>STM</v>
      </c>
      <c r="L1625" t="str">
        <f t="shared" si="103"/>
        <v>NGA</v>
      </c>
    </row>
    <row r="1626" spans="1:12" x14ac:dyDescent="0.45">
      <c r="A1626" s="5" t="str">
        <f t="shared" si="100"/>
        <v>NCAP_FOMITMSTMNGA2010</v>
      </c>
      <c r="B1626" t="s">
        <v>384</v>
      </c>
      <c r="C1626" t="s">
        <v>70</v>
      </c>
      <c r="D1626" t="s">
        <v>644</v>
      </c>
      <c r="E1626" t="s">
        <v>446</v>
      </c>
      <c r="F1626">
        <v>2010</v>
      </c>
      <c r="G1626" t="s">
        <v>58</v>
      </c>
      <c r="H1626" t="s">
        <v>387</v>
      </c>
      <c r="I1626" s="1">
        <v>0.58846372889999998</v>
      </c>
      <c r="J1626" t="str">
        <f t="shared" si="101"/>
        <v>ITM</v>
      </c>
      <c r="K1626" t="str">
        <f t="shared" si="102"/>
        <v>STM</v>
      </c>
      <c r="L1626" t="str">
        <f t="shared" si="103"/>
        <v>NGA</v>
      </c>
    </row>
    <row r="1627" spans="1:12" x14ac:dyDescent="0.45">
      <c r="A1627" s="5" t="str">
        <f t="shared" si="100"/>
        <v>NCAP_TLIFEITMSTMNGA2010</v>
      </c>
      <c r="B1627" t="s">
        <v>384</v>
      </c>
      <c r="C1627" t="s">
        <v>71</v>
      </c>
      <c r="D1627" t="s">
        <v>644</v>
      </c>
      <c r="E1627" t="s">
        <v>446</v>
      </c>
      <c r="F1627">
        <v>2010</v>
      </c>
      <c r="G1627" t="s">
        <v>58</v>
      </c>
      <c r="H1627" t="s">
        <v>68</v>
      </c>
      <c r="I1627" s="1">
        <v>50</v>
      </c>
      <c r="J1627" t="str">
        <f t="shared" si="101"/>
        <v>ITM</v>
      </c>
      <c r="K1627" t="str">
        <f t="shared" si="102"/>
        <v>STM</v>
      </c>
      <c r="L1627" t="str">
        <f t="shared" si="103"/>
        <v>NGA</v>
      </c>
    </row>
    <row r="1628" spans="1:12" x14ac:dyDescent="0.45">
      <c r="A1628" s="5" t="str">
        <f t="shared" si="100"/>
        <v>ITMSTMNGA2010</v>
      </c>
      <c r="B1628" t="s">
        <v>384</v>
      </c>
      <c r="C1628" t="s">
        <v>388</v>
      </c>
      <c r="D1628" t="s">
        <v>644</v>
      </c>
      <c r="E1628" t="s">
        <v>446</v>
      </c>
      <c r="F1628">
        <v>2010</v>
      </c>
      <c r="G1628" t="s">
        <v>58</v>
      </c>
      <c r="H1628" t="s">
        <v>68</v>
      </c>
      <c r="I1628" s="1">
        <v>1.2578616352000001</v>
      </c>
      <c r="J1628" t="str">
        <f t="shared" si="101"/>
        <v>ITM</v>
      </c>
      <c r="K1628" t="str">
        <f t="shared" si="102"/>
        <v>STM</v>
      </c>
      <c r="L1628" t="str">
        <f t="shared" si="103"/>
        <v>NGA</v>
      </c>
    </row>
    <row r="1629" spans="1:12" x14ac:dyDescent="0.45">
      <c r="A1629" s="5" t="str">
        <f t="shared" si="100"/>
        <v>NCAP_TLIFEICHOTHN/A2010</v>
      </c>
      <c r="B1629" t="s">
        <v>384</v>
      </c>
      <c r="C1629" t="s">
        <v>71</v>
      </c>
      <c r="D1629" t="s">
        <v>645</v>
      </c>
      <c r="E1629" t="s">
        <v>590</v>
      </c>
      <c r="F1629">
        <v>2010</v>
      </c>
      <c r="G1629" t="s">
        <v>416</v>
      </c>
      <c r="H1629" t="s">
        <v>68</v>
      </c>
      <c r="I1629" s="1">
        <v>30</v>
      </c>
      <c r="J1629" t="str">
        <f t="shared" si="101"/>
        <v>ICH</v>
      </c>
      <c r="K1629" t="str">
        <f t="shared" si="102"/>
        <v>OTH</v>
      </c>
      <c r="L1629" t="str">
        <f t="shared" si="103"/>
        <v>N/A</v>
      </c>
    </row>
    <row r="1630" spans="1:12" x14ac:dyDescent="0.45">
      <c r="A1630" s="5" t="str">
        <f t="shared" si="100"/>
        <v>ICHOTHN/A2010</v>
      </c>
      <c r="B1630" t="s">
        <v>384</v>
      </c>
      <c r="C1630" t="s">
        <v>388</v>
      </c>
      <c r="D1630" t="s">
        <v>645</v>
      </c>
      <c r="E1630" t="s">
        <v>590</v>
      </c>
      <c r="F1630">
        <v>2010</v>
      </c>
      <c r="G1630" t="s">
        <v>416</v>
      </c>
      <c r="H1630" t="s">
        <v>68</v>
      </c>
      <c r="I1630" s="1">
        <v>1</v>
      </c>
      <c r="J1630" t="str">
        <f t="shared" si="101"/>
        <v>ICH</v>
      </c>
      <c r="K1630" t="str">
        <f t="shared" si="102"/>
        <v>OTH</v>
      </c>
      <c r="L1630" t="str">
        <f t="shared" si="103"/>
        <v>N/A</v>
      </c>
    </row>
    <row r="1631" spans="1:12" x14ac:dyDescent="0.45">
      <c r="A1631" s="5" t="str">
        <f t="shared" si="100"/>
        <v>ICHOTHN/A2011</v>
      </c>
      <c r="B1631" t="s">
        <v>384</v>
      </c>
      <c r="C1631" t="s">
        <v>388</v>
      </c>
      <c r="D1631" t="s">
        <v>645</v>
      </c>
      <c r="E1631" t="s">
        <v>590</v>
      </c>
      <c r="F1631">
        <v>2011</v>
      </c>
      <c r="G1631" t="s">
        <v>416</v>
      </c>
      <c r="H1631" t="s">
        <v>68</v>
      </c>
      <c r="I1631" s="1">
        <v>1</v>
      </c>
      <c r="J1631" t="str">
        <f t="shared" si="101"/>
        <v>ICH</v>
      </c>
      <c r="K1631" t="str">
        <f t="shared" si="102"/>
        <v>OTH</v>
      </c>
      <c r="L1631" t="str">
        <f t="shared" si="103"/>
        <v>N/A</v>
      </c>
    </row>
    <row r="1632" spans="1:12" x14ac:dyDescent="0.45">
      <c r="A1632" s="5" t="str">
        <f t="shared" si="100"/>
        <v>ICHOTHN/A2015</v>
      </c>
      <c r="B1632" t="s">
        <v>384</v>
      </c>
      <c r="C1632" t="s">
        <v>388</v>
      </c>
      <c r="D1632" t="s">
        <v>645</v>
      </c>
      <c r="E1632" t="s">
        <v>590</v>
      </c>
      <c r="F1632">
        <v>2015</v>
      </c>
      <c r="G1632" t="s">
        <v>416</v>
      </c>
      <c r="H1632" t="s">
        <v>68</v>
      </c>
      <c r="I1632" s="1">
        <v>1</v>
      </c>
      <c r="J1632" t="str">
        <f t="shared" si="101"/>
        <v>ICH</v>
      </c>
      <c r="K1632" t="str">
        <f t="shared" si="102"/>
        <v>OTH</v>
      </c>
      <c r="L1632" t="str">
        <f t="shared" si="103"/>
        <v>N/A</v>
      </c>
    </row>
    <row r="1633" spans="1:12" x14ac:dyDescent="0.45">
      <c r="A1633" s="5" t="str">
        <f t="shared" si="100"/>
        <v>ICHOTHN/A2020</v>
      </c>
      <c r="B1633" t="s">
        <v>384</v>
      </c>
      <c r="C1633" t="s">
        <v>388</v>
      </c>
      <c r="D1633" t="s">
        <v>645</v>
      </c>
      <c r="E1633" t="s">
        <v>590</v>
      </c>
      <c r="F1633">
        <v>2020</v>
      </c>
      <c r="G1633" t="s">
        <v>416</v>
      </c>
      <c r="H1633" t="s">
        <v>68</v>
      </c>
      <c r="I1633" s="1">
        <v>1.0026631712</v>
      </c>
      <c r="J1633" t="str">
        <f t="shared" si="101"/>
        <v>ICH</v>
      </c>
      <c r="K1633" t="str">
        <f t="shared" si="102"/>
        <v>OTH</v>
      </c>
      <c r="L1633" t="str">
        <f t="shared" si="103"/>
        <v>N/A</v>
      </c>
    </row>
    <row r="1634" spans="1:12" x14ac:dyDescent="0.45">
      <c r="A1634" s="5" t="str">
        <f t="shared" si="100"/>
        <v>ICHOTHN/A2025</v>
      </c>
      <c r="B1634" t="s">
        <v>384</v>
      </c>
      <c r="C1634" t="s">
        <v>388</v>
      </c>
      <c r="D1634" t="s">
        <v>645</v>
      </c>
      <c r="E1634" t="s">
        <v>590</v>
      </c>
      <c r="F1634">
        <v>2025</v>
      </c>
      <c r="G1634" t="s">
        <v>416</v>
      </c>
      <c r="H1634" t="s">
        <v>68</v>
      </c>
      <c r="I1634" s="1">
        <v>0.97342751999999999</v>
      </c>
      <c r="J1634" t="str">
        <f t="shared" si="101"/>
        <v>ICH</v>
      </c>
      <c r="K1634" t="str">
        <f t="shared" si="102"/>
        <v>OTH</v>
      </c>
      <c r="L1634" t="str">
        <f t="shared" si="103"/>
        <v>N/A</v>
      </c>
    </row>
    <row r="1635" spans="1:12" x14ac:dyDescent="0.45">
      <c r="A1635" s="5" t="str">
        <f t="shared" si="100"/>
        <v>ICHOTHN/A2030</v>
      </c>
      <c r="B1635" t="s">
        <v>384</v>
      </c>
      <c r="C1635" t="s">
        <v>388</v>
      </c>
      <c r="D1635" t="s">
        <v>645</v>
      </c>
      <c r="E1635" t="s">
        <v>590</v>
      </c>
      <c r="F1635">
        <v>2030</v>
      </c>
      <c r="G1635" t="s">
        <v>416</v>
      </c>
      <c r="H1635" t="s">
        <v>68</v>
      </c>
      <c r="I1635" s="1">
        <v>0.95304874579999999</v>
      </c>
      <c r="J1635" t="str">
        <f t="shared" si="101"/>
        <v>ICH</v>
      </c>
      <c r="K1635" t="str">
        <f t="shared" si="102"/>
        <v>OTH</v>
      </c>
      <c r="L1635" t="str">
        <f t="shared" si="103"/>
        <v>N/A</v>
      </c>
    </row>
    <row r="1636" spans="1:12" x14ac:dyDescent="0.45">
      <c r="A1636" s="5" t="str">
        <f t="shared" si="100"/>
        <v>ICHOTHN/A2035</v>
      </c>
      <c r="B1636" t="s">
        <v>384</v>
      </c>
      <c r="C1636" t="s">
        <v>388</v>
      </c>
      <c r="D1636" t="s">
        <v>645</v>
      </c>
      <c r="E1636" t="s">
        <v>590</v>
      </c>
      <c r="F1636">
        <v>2035</v>
      </c>
      <c r="G1636" t="s">
        <v>416</v>
      </c>
      <c r="H1636" t="s">
        <v>68</v>
      </c>
      <c r="I1636" s="1">
        <v>0.94004035679999998</v>
      </c>
      <c r="J1636" t="str">
        <f t="shared" si="101"/>
        <v>ICH</v>
      </c>
      <c r="K1636" t="str">
        <f t="shared" si="102"/>
        <v>OTH</v>
      </c>
      <c r="L1636" t="str">
        <f t="shared" si="103"/>
        <v>N/A</v>
      </c>
    </row>
    <row r="1637" spans="1:12" x14ac:dyDescent="0.45">
      <c r="A1637" s="5" t="str">
        <f t="shared" si="100"/>
        <v>ICHOTHN/A2040</v>
      </c>
      <c r="B1637" t="s">
        <v>384</v>
      </c>
      <c r="C1637" t="s">
        <v>388</v>
      </c>
      <c r="D1637" t="s">
        <v>645</v>
      </c>
      <c r="E1637" t="s">
        <v>590</v>
      </c>
      <c r="F1637">
        <v>2040</v>
      </c>
      <c r="G1637" t="s">
        <v>416</v>
      </c>
      <c r="H1637" t="s">
        <v>68</v>
      </c>
      <c r="I1637" s="1">
        <v>0.9266632668</v>
      </c>
      <c r="J1637" t="str">
        <f t="shared" si="101"/>
        <v>ICH</v>
      </c>
      <c r="K1637" t="str">
        <f t="shared" si="102"/>
        <v>OTH</v>
      </c>
      <c r="L1637" t="str">
        <f t="shared" si="103"/>
        <v>N/A</v>
      </c>
    </row>
    <row r="1638" spans="1:12" x14ac:dyDescent="0.45">
      <c r="A1638" s="5" t="str">
        <f t="shared" si="100"/>
        <v>ICHOTHN/A2045</v>
      </c>
      <c r="B1638" t="s">
        <v>384</v>
      </c>
      <c r="C1638" t="s">
        <v>388</v>
      </c>
      <c r="D1638" t="s">
        <v>645</v>
      </c>
      <c r="E1638" t="s">
        <v>590</v>
      </c>
      <c r="F1638">
        <v>2045</v>
      </c>
      <c r="G1638" t="s">
        <v>416</v>
      </c>
      <c r="H1638" t="s">
        <v>68</v>
      </c>
      <c r="I1638" s="1">
        <v>0.91469972960000001</v>
      </c>
      <c r="J1638" t="str">
        <f t="shared" si="101"/>
        <v>ICH</v>
      </c>
      <c r="K1638" t="str">
        <f t="shared" si="102"/>
        <v>OTH</v>
      </c>
      <c r="L1638" t="str">
        <f t="shared" si="103"/>
        <v>N/A</v>
      </c>
    </row>
    <row r="1639" spans="1:12" x14ac:dyDescent="0.45">
      <c r="A1639" s="5" t="str">
        <f t="shared" si="100"/>
        <v>ICHOTHN/A2050</v>
      </c>
      <c r="B1639" t="s">
        <v>384</v>
      </c>
      <c r="C1639" t="s">
        <v>388</v>
      </c>
      <c r="D1639" t="s">
        <v>645</v>
      </c>
      <c r="E1639" t="s">
        <v>590</v>
      </c>
      <c r="F1639">
        <v>2050</v>
      </c>
      <c r="G1639" t="s">
        <v>416</v>
      </c>
      <c r="H1639" t="s">
        <v>68</v>
      </c>
      <c r="I1639" s="1">
        <v>0.90525613620000001</v>
      </c>
      <c r="J1639" t="str">
        <f t="shared" si="101"/>
        <v>ICH</v>
      </c>
      <c r="K1639" t="str">
        <f t="shared" si="102"/>
        <v>OTH</v>
      </c>
      <c r="L1639" t="str">
        <f t="shared" si="103"/>
        <v>N/A</v>
      </c>
    </row>
    <row r="1640" spans="1:12" x14ac:dyDescent="0.45">
      <c r="A1640" s="5" t="str">
        <f t="shared" si="100"/>
        <v>ICHOTHN/A2055</v>
      </c>
      <c r="B1640" t="s">
        <v>384</v>
      </c>
      <c r="C1640" t="s">
        <v>388</v>
      </c>
      <c r="D1640" t="s">
        <v>645</v>
      </c>
      <c r="E1640" t="s">
        <v>590</v>
      </c>
      <c r="F1640">
        <v>2055</v>
      </c>
      <c r="G1640" t="s">
        <v>416</v>
      </c>
      <c r="H1640" t="s">
        <v>68</v>
      </c>
      <c r="I1640" s="1">
        <v>0.89474611569999996</v>
      </c>
      <c r="J1640" t="str">
        <f t="shared" si="101"/>
        <v>ICH</v>
      </c>
      <c r="K1640" t="str">
        <f t="shared" si="102"/>
        <v>OTH</v>
      </c>
      <c r="L1640" t="str">
        <f t="shared" si="103"/>
        <v>N/A</v>
      </c>
    </row>
    <row r="1641" spans="1:12" x14ac:dyDescent="0.45">
      <c r="A1641" s="5" t="str">
        <f t="shared" si="100"/>
        <v>ACT_COSTIFPSTMCOA2010</v>
      </c>
      <c r="B1641" t="s">
        <v>384</v>
      </c>
      <c r="C1641" t="s">
        <v>67</v>
      </c>
      <c r="D1641" t="s">
        <v>646</v>
      </c>
      <c r="E1641" t="s">
        <v>405</v>
      </c>
      <c r="F1641">
        <v>2010</v>
      </c>
      <c r="G1641" t="s">
        <v>53</v>
      </c>
      <c r="H1641" t="s">
        <v>387</v>
      </c>
      <c r="I1641" s="1">
        <v>7.2594175000000004E-3</v>
      </c>
      <c r="J1641" t="str">
        <f t="shared" si="101"/>
        <v>IFP</v>
      </c>
      <c r="K1641" t="str">
        <f t="shared" si="102"/>
        <v>STM</v>
      </c>
      <c r="L1641" t="str">
        <f t="shared" si="103"/>
        <v>COA</v>
      </c>
    </row>
    <row r="1642" spans="1:12" x14ac:dyDescent="0.45">
      <c r="A1642" s="5" t="str">
        <f t="shared" si="100"/>
        <v>ACT_COSTIFPSTMCOA2015</v>
      </c>
      <c r="B1642" t="s">
        <v>384</v>
      </c>
      <c r="C1642" t="s">
        <v>67</v>
      </c>
      <c r="D1642" t="s">
        <v>646</v>
      </c>
      <c r="E1642" t="s">
        <v>405</v>
      </c>
      <c r="F1642">
        <v>2015</v>
      </c>
      <c r="G1642" t="s">
        <v>53</v>
      </c>
      <c r="H1642" t="s">
        <v>387</v>
      </c>
      <c r="I1642" s="1">
        <v>7.2594175000000004E-3</v>
      </c>
      <c r="J1642" t="str">
        <f t="shared" si="101"/>
        <v>IFP</v>
      </c>
      <c r="K1642" t="str">
        <f t="shared" si="102"/>
        <v>STM</v>
      </c>
      <c r="L1642" t="str">
        <f t="shared" si="103"/>
        <v>COA</v>
      </c>
    </row>
    <row r="1643" spans="1:12" x14ac:dyDescent="0.45">
      <c r="A1643" s="5" t="str">
        <f t="shared" si="100"/>
        <v>ACT_COSTIFPSTMCOA2055</v>
      </c>
      <c r="B1643" t="s">
        <v>384</v>
      </c>
      <c r="C1643" t="s">
        <v>67</v>
      </c>
      <c r="D1643" t="s">
        <v>646</v>
      </c>
      <c r="E1643" t="s">
        <v>405</v>
      </c>
      <c r="F1643">
        <v>2055</v>
      </c>
      <c r="G1643" t="s">
        <v>53</v>
      </c>
      <c r="H1643" t="s">
        <v>387</v>
      </c>
      <c r="I1643" s="1">
        <v>7.2594175000000004E-3</v>
      </c>
      <c r="J1643" t="str">
        <f t="shared" si="101"/>
        <v>IFP</v>
      </c>
      <c r="K1643" t="str">
        <f t="shared" si="102"/>
        <v>STM</v>
      </c>
      <c r="L1643" t="str">
        <f t="shared" si="103"/>
        <v>COA</v>
      </c>
    </row>
    <row r="1644" spans="1:12" x14ac:dyDescent="0.45">
      <c r="A1644" s="5" t="str">
        <f t="shared" si="100"/>
        <v>NCAP_COSTIFPSTMCOA2010</v>
      </c>
      <c r="B1644" t="s">
        <v>384</v>
      </c>
      <c r="C1644" t="s">
        <v>69</v>
      </c>
      <c r="D1644" t="s">
        <v>646</v>
      </c>
      <c r="E1644" t="s">
        <v>405</v>
      </c>
      <c r="F1644">
        <v>2010</v>
      </c>
      <c r="G1644" t="s">
        <v>53</v>
      </c>
      <c r="H1644" t="s">
        <v>387</v>
      </c>
      <c r="I1644" s="1">
        <v>4.5443223247000004</v>
      </c>
      <c r="J1644" t="str">
        <f t="shared" si="101"/>
        <v>IFP</v>
      </c>
      <c r="K1644" t="str">
        <f t="shared" si="102"/>
        <v>STM</v>
      </c>
      <c r="L1644" t="str">
        <f t="shared" si="103"/>
        <v>COA</v>
      </c>
    </row>
    <row r="1645" spans="1:12" x14ac:dyDescent="0.45">
      <c r="A1645" s="5" t="str">
        <f t="shared" si="100"/>
        <v>NCAP_FOMIFPSTMCOA2010</v>
      </c>
      <c r="B1645" t="s">
        <v>384</v>
      </c>
      <c r="C1645" t="s">
        <v>70</v>
      </c>
      <c r="D1645" t="s">
        <v>646</v>
      </c>
      <c r="E1645" t="s">
        <v>405</v>
      </c>
      <c r="F1645">
        <v>2010</v>
      </c>
      <c r="G1645" t="s">
        <v>53</v>
      </c>
      <c r="H1645" t="s">
        <v>387</v>
      </c>
      <c r="I1645" s="1">
        <v>1.63191</v>
      </c>
      <c r="J1645" t="str">
        <f t="shared" si="101"/>
        <v>IFP</v>
      </c>
      <c r="K1645" t="str">
        <f t="shared" si="102"/>
        <v>STM</v>
      </c>
      <c r="L1645" t="str">
        <f t="shared" si="103"/>
        <v>COA</v>
      </c>
    </row>
    <row r="1646" spans="1:12" x14ac:dyDescent="0.45">
      <c r="A1646" s="5" t="str">
        <f t="shared" si="100"/>
        <v>NCAP_TLIFEIFPSTMCOA2010</v>
      </c>
      <c r="B1646" t="s">
        <v>384</v>
      </c>
      <c r="C1646" t="s">
        <v>71</v>
      </c>
      <c r="D1646" t="s">
        <v>646</v>
      </c>
      <c r="E1646" t="s">
        <v>405</v>
      </c>
      <c r="F1646">
        <v>2010</v>
      </c>
      <c r="G1646" t="s">
        <v>53</v>
      </c>
      <c r="H1646" t="s">
        <v>68</v>
      </c>
      <c r="I1646" s="1">
        <v>50</v>
      </c>
      <c r="J1646" t="str">
        <f t="shared" si="101"/>
        <v>IFP</v>
      </c>
      <c r="K1646" t="str">
        <f t="shared" si="102"/>
        <v>STM</v>
      </c>
      <c r="L1646" t="str">
        <f t="shared" si="103"/>
        <v>COA</v>
      </c>
    </row>
    <row r="1647" spans="1:12" x14ac:dyDescent="0.45">
      <c r="A1647" s="5" t="str">
        <f t="shared" si="100"/>
        <v>IFPSTMCOA2010</v>
      </c>
      <c r="B1647" t="s">
        <v>384</v>
      </c>
      <c r="C1647" t="s">
        <v>388</v>
      </c>
      <c r="D1647" t="s">
        <v>646</v>
      </c>
      <c r="E1647" t="s">
        <v>405</v>
      </c>
      <c r="F1647">
        <v>2010</v>
      </c>
      <c r="G1647" t="s">
        <v>53</v>
      </c>
      <c r="H1647" t="s">
        <v>68</v>
      </c>
      <c r="I1647" s="1">
        <v>1.2393877424999999</v>
      </c>
      <c r="J1647" t="str">
        <f t="shared" si="101"/>
        <v>IFP</v>
      </c>
      <c r="K1647" t="str">
        <f t="shared" si="102"/>
        <v>STM</v>
      </c>
      <c r="L1647" t="str">
        <f t="shared" si="103"/>
        <v>COA</v>
      </c>
    </row>
    <row r="1648" spans="1:12" x14ac:dyDescent="0.45">
      <c r="A1648" s="5" t="str">
        <f t="shared" si="100"/>
        <v>ACT_COSTILPOTHBIO2010</v>
      </c>
      <c r="B1648" t="s">
        <v>384</v>
      </c>
      <c r="C1648" t="s">
        <v>67</v>
      </c>
      <c r="D1648" t="s">
        <v>647</v>
      </c>
      <c r="E1648" t="s">
        <v>386</v>
      </c>
      <c r="F1648">
        <v>2010</v>
      </c>
      <c r="G1648" t="s">
        <v>389</v>
      </c>
      <c r="H1648" t="s">
        <v>387</v>
      </c>
      <c r="I1648" s="1">
        <v>2.6263991399999999E-2</v>
      </c>
      <c r="J1648" t="str">
        <f t="shared" si="101"/>
        <v>ILP</v>
      </c>
      <c r="K1648" t="str">
        <f t="shared" si="102"/>
        <v>OTH</v>
      </c>
      <c r="L1648" t="str">
        <f t="shared" si="103"/>
        <v>BIO</v>
      </c>
    </row>
    <row r="1649" spans="1:12" x14ac:dyDescent="0.45">
      <c r="A1649" s="5" t="str">
        <f t="shared" si="100"/>
        <v>ACT_COSTILPOTHBIO2015</v>
      </c>
      <c r="B1649" t="s">
        <v>384</v>
      </c>
      <c r="C1649" t="s">
        <v>67</v>
      </c>
      <c r="D1649" t="s">
        <v>647</v>
      </c>
      <c r="E1649" t="s">
        <v>386</v>
      </c>
      <c r="F1649">
        <v>2015</v>
      </c>
      <c r="G1649" t="s">
        <v>389</v>
      </c>
      <c r="H1649" t="s">
        <v>387</v>
      </c>
      <c r="I1649" s="1">
        <v>3.6380199299999999E-2</v>
      </c>
      <c r="J1649" t="str">
        <f t="shared" si="101"/>
        <v>ILP</v>
      </c>
      <c r="K1649" t="str">
        <f t="shared" si="102"/>
        <v>OTH</v>
      </c>
      <c r="L1649" t="str">
        <f t="shared" si="103"/>
        <v>BIO</v>
      </c>
    </row>
    <row r="1650" spans="1:12" x14ac:dyDescent="0.45">
      <c r="A1650" s="5" t="str">
        <f t="shared" si="100"/>
        <v>NCAP_TLIFEILPOTHBIO2010</v>
      </c>
      <c r="B1650" t="s">
        <v>384</v>
      </c>
      <c r="C1650" t="s">
        <v>71</v>
      </c>
      <c r="D1650" t="s">
        <v>647</v>
      </c>
      <c r="E1650" t="s">
        <v>386</v>
      </c>
      <c r="F1650">
        <v>2010</v>
      </c>
      <c r="G1650" t="s">
        <v>389</v>
      </c>
      <c r="H1650" t="s">
        <v>68</v>
      </c>
      <c r="I1650" s="1">
        <v>50</v>
      </c>
      <c r="J1650" t="str">
        <f t="shared" si="101"/>
        <v>ILP</v>
      </c>
      <c r="K1650" t="str">
        <f t="shared" si="102"/>
        <v>OTH</v>
      </c>
      <c r="L1650" t="str">
        <f t="shared" si="103"/>
        <v>BIO</v>
      </c>
    </row>
    <row r="1651" spans="1:12" x14ac:dyDescent="0.45">
      <c r="A1651" s="5" t="str">
        <f t="shared" si="100"/>
        <v>ILPOTHBIO2010</v>
      </c>
      <c r="B1651" t="s">
        <v>384</v>
      </c>
      <c r="C1651" t="s">
        <v>388</v>
      </c>
      <c r="D1651" t="s">
        <v>647</v>
      </c>
      <c r="E1651" t="s">
        <v>386</v>
      </c>
      <c r="F1651">
        <v>2010</v>
      </c>
      <c r="G1651" t="s">
        <v>389</v>
      </c>
      <c r="H1651" t="s">
        <v>68</v>
      </c>
      <c r="I1651" s="1">
        <v>1.3259082471000001</v>
      </c>
      <c r="J1651" t="str">
        <f t="shared" si="101"/>
        <v>ILP</v>
      </c>
      <c r="K1651" t="str">
        <f t="shared" si="102"/>
        <v>OTH</v>
      </c>
      <c r="L1651" t="str">
        <f t="shared" si="103"/>
        <v>BIO</v>
      </c>
    </row>
    <row r="1652" spans="1:12" x14ac:dyDescent="0.45">
      <c r="A1652" s="5" t="str">
        <f t="shared" si="100"/>
        <v>NCAP_COSTILPSTMELC2010</v>
      </c>
      <c r="B1652" t="s">
        <v>384</v>
      </c>
      <c r="C1652" t="s">
        <v>69</v>
      </c>
      <c r="D1652" t="s">
        <v>648</v>
      </c>
      <c r="E1652" t="s">
        <v>408</v>
      </c>
      <c r="F1652">
        <v>2010</v>
      </c>
      <c r="G1652" t="s">
        <v>422</v>
      </c>
      <c r="H1652" t="s">
        <v>387</v>
      </c>
      <c r="I1652" s="1">
        <v>2.4759663643000001</v>
      </c>
      <c r="J1652" t="str">
        <f t="shared" si="101"/>
        <v>ILP</v>
      </c>
      <c r="K1652" t="str">
        <f t="shared" si="102"/>
        <v>STM</v>
      </c>
      <c r="L1652" t="str">
        <f t="shared" si="103"/>
        <v>ELC</v>
      </c>
    </row>
    <row r="1653" spans="1:12" x14ac:dyDescent="0.45">
      <c r="A1653" s="5" t="str">
        <f t="shared" si="100"/>
        <v>NCAP_FOMILPSTMELC2010</v>
      </c>
      <c r="B1653" t="s">
        <v>384</v>
      </c>
      <c r="C1653" t="s">
        <v>70</v>
      </c>
      <c r="D1653" t="s">
        <v>648</v>
      </c>
      <c r="E1653" t="s">
        <v>408</v>
      </c>
      <c r="F1653">
        <v>2010</v>
      </c>
      <c r="G1653" t="s">
        <v>422</v>
      </c>
      <c r="H1653" t="s">
        <v>387</v>
      </c>
      <c r="I1653" s="1">
        <v>0.58846372889999998</v>
      </c>
      <c r="J1653" t="str">
        <f t="shared" si="101"/>
        <v>ILP</v>
      </c>
      <c r="K1653" t="str">
        <f t="shared" si="102"/>
        <v>STM</v>
      </c>
      <c r="L1653" t="str">
        <f t="shared" si="103"/>
        <v>ELC</v>
      </c>
    </row>
    <row r="1654" spans="1:12" x14ac:dyDescent="0.45">
      <c r="A1654" s="5" t="str">
        <f t="shared" si="100"/>
        <v>NCAP_TLIFEILPSTMELC2010</v>
      </c>
      <c r="B1654" t="s">
        <v>384</v>
      </c>
      <c r="C1654" t="s">
        <v>71</v>
      </c>
      <c r="D1654" t="s">
        <v>648</v>
      </c>
      <c r="E1654" t="s">
        <v>408</v>
      </c>
      <c r="F1654">
        <v>2010</v>
      </c>
      <c r="G1654" t="s">
        <v>422</v>
      </c>
      <c r="H1654" t="s">
        <v>68</v>
      </c>
      <c r="I1654" s="1">
        <v>50</v>
      </c>
      <c r="J1654" t="str">
        <f t="shared" si="101"/>
        <v>ILP</v>
      </c>
      <c r="K1654" t="str">
        <f t="shared" si="102"/>
        <v>STM</v>
      </c>
      <c r="L1654" t="str">
        <f t="shared" si="103"/>
        <v>ELC</v>
      </c>
    </row>
    <row r="1655" spans="1:12" x14ac:dyDescent="0.45">
      <c r="A1655" s="5" t="str">
        <f t="shared" si="100"/>
        <v>ILPSTMELC2010</v>
      </c>
      <c r="B1655" t="s">
        <v>384</v>
      </c>
      <c r="C1655" t="s">
        <v>388</v>
      </c>
      <c r="D1655" t="s">
        <v>648</v>
      </c>
      <c r="E1655" t="s">
        <v>408</v>
      </c>
      <c r="F1655">
        <v>2010</v>
      </c>
      <c r="G1655" t="s">
        <v>422</v>
      </c>
      <c r="H1655" t="s">
        <v>68</v>
      </c>
      <c r="I1655" s="1">
        <v>1</v>
      </c>
      <c r="J1655" t="str">
        <f t="shared" si="101"/>
        <v>ILP</v>
      </c>
      <c r="K1655" t="str">
        <f t="shared" si="102"/>
        <v>STM</v>
      </c>
      <c r="L1655" t="str">
        <f t="shared" si="103"/>
        <v>ELC</v>
      </c>
    </row>
    <row r="1656" spans="1:12" x14ac:dyDescent="0.45">
      <c r="A1656" s="5" t="str">
        <f t="shared" si="100"/>
        <v>NCAP_TLIFEICHOTHNGA2010</v>
      </c>
      <c r="B1656" t="s">
        <v>384</v>
      </c>
      <c r="C1656" t="s">
        <v>71</v>
      </c>
      <c r="D1656" t="s">
        <v>649</v>
      </c>
      <c r="E1656" t="s">
        <v>590</v>
      </c>
      <c r="F1656">
        <v>2010</v>
      </c>
      <c r="G1656" t="s">
        <v>58</v>
      </c>
      <c r="H1656" t="s">
        <v>68</v>
      </c>
      <c r="I1656" s="1">
        <v>30</v>
      </c>
      <c r="J1656" t="str">
        <f t="shared" si="101"/>
        <v>ICH</v>
      </c>
      <c r="K1656" t="str">
        <f t="shared" si="102"/>
        <v>OTH</v>
      </c>
      <c r="L1656" t="str">
        <f t="shared" si="103"/>
        <v>NGA</v>
      </c>
    </row>
    <row r="1657" spans="1:12" x14ac:dyDescent="0.45">
      <c r="A1657" s="5" t="str">
        <f t="shared" si="100"/>
        <v>ICHOTHNGA2010</v>
      </c>
      <c r="B1657" t="s">
        <v>384</v>
      </c>
      <c r="C1657" t="s">
        <v>388</v>
      </c>
      <c r="D1657" t="s">
        <v>649</v>
      </c>
      <c r="E1657" t="s">
        <v>590</v>
      </c>
      <c r="F1657">
        <v>2010</v>
      </c>
      <c r="G1657" t="s">
        <v>58</v>
      </c>
      <c r="H1657" t="s">
        <v>68</v>
      </c>
      <c r="I1657" s="1">
        <v>1</v>
      </c>
      <c r="J1657" t="str">
        <f t="shared" si="101"/>
        <v>ICH</v>
      </c>
      <c r="K1657" t="str">
        <f t="shared" si="102"/>
        <v>OTH</v>
      </c>
      <c r="L1657" t="str">
        <f t="shared" si="103"/>
        <v>NGA</v>
      </c>
    </row>
    <row r="1658" spans="1:12" x14ac:dyDescent="0.45">
      <c r="A1658" s="5" t="str">
        <f t="shared" si="100"/>
        <v>ICHOTHNGA2011</v>
      </c>
      <c r="B1658" t="s">
        <v>384</v>
      </c>
      <c r="C1658" t="s">
        <v>388</v>
      </c>
      <c r="D1658" t="s">
        <v>649</v>
      </c>
      <c r="E1658" t="s">
        <v>590</v>
      </c>
      <c r="F1658">
        <v>2011</v>
      </c>
      <c r="G1658" t="s">
        <v>58</v>
      </c>
      <c r="H1658" t="s">
        <v>68</v>
      </c>
      <c r="I1658" s="1">
        <v>1</v>
      </c>
      <c r="J1658" t="str">
        <f t="shared" si="101"/>
        <v>ICH</v>
      </c>
      <c r="K1658" t="str">
        <f t="shared" si="102"/>
        <v>OTH</v>
      </c>
      <c r="L1658" t="str">
        <f t="shared" si="103"/>
        <v>NGA</v>
      </c>
    </row>
    <row r="1659" spans="1:12" x14ac:dyDescent="0.45">
      <c r="A1659" s="5" t="str">
        <f t="shared" si="100"/>
        <v>ICHOTHNGA2015</v>
      </c>
      <c r="B1659" t="s">
        <v>384</v>
      </c>
      <c r="C1659" t="s">
        <v>388</v>
      </c>
      <c r="D1659" t="s">
        <v>649</v>
      </c>
      <c r="E1659" t="s">
        <v>590</v>
      </c>
      <c r="F1659">
        <v>2015</v>
      </c>
      <c r="G1659" t="s">
        <v>58</v>
      </c>
      <c r="H1659" t="s">
        <v>68</v>
      </c>
      <c r="I1659" s="1">
        <v>1</v>
      </c>
      <c r="J1659" t="str">
        <f t="shared" si="101"/>
        <v>ICH</v>
      </c>
      <c r="K1659" t="str">
        <f t="shared" si="102"/>
        <v>OTH</v>
      </c>
      <c r="L1659" t="str">
        <f t="shared" si="103"/>
        <v>NGA</v>
      </c>
    </row>
    <row r="1660" spans="1:12" x14ac:dyDescent="0.45">
      <c r="A1660" s="5" t="str">
        <f t="shared" si="100"/>
        <v>ICHOTHNGA2020</v>
      </c>
      <c r="B1660" t="s">
        <v>384</v>
      </c>
      <c r="C1660" t="s">
        <v>388</v>
      </c>
      <c r="D1660" t="s">
        <v>649</v>
      </c>
      <c r="E1660" t="s">
        <v>590</v>
      </c>
      <c r="F1660">
        <v>2020</v>
      </c>
      <c r="G1660" t="s">
        <v>58</v>
      </c>
      <c r="H1660" t="s">
        <v>68</v>
      </c>
      <c r="I1660" s="1">
        <v>1.0026631712</v>
      </c>
      <c r="J1660" t="str">
        <f t="shared" si="101"/>
        <v>ICH</v>
      </c>
      <c r="K1660" t="str">
        <f t="shared" si="102"/>
        <v>OTH</v>
      </c>
      <c r="L1660" t="str">
        <f t="shared" si="103"/>
        <v>NGA</v>
      </c>
    </row>
    <row r="1661" spans="1:12" x14ac:dyDescent="0.45">
      <c r="A1661" s="5" t="str">
        <f t="shared" si="100"/>
        <v>ICHOTHNGA2025</v>
      </c>
      <c r="B1661" t="s">
        <v>384</v>
      </c>
      <c r="C1661" t="s">
        <v>388</v>
      </c>
      <c r="D1661" t="s">
        <v>649</v>
      </c>
      <c r="E1661" t="s">
        <v>590</v>
      </c>
      <c r="F1661">
        <v>2025</v>
      </c>
      <c r="G1661" t="s">
        <v>58</v>
      </c>
      <c r="H1661" t="s">
        <v>68</v>
      </c>
      <c r="I1661" s="1">
        <v>0.97342751999999999</v>
      </c>
      <c r="J1661" t="str">
        <f t="shared" si="101"/>
        <v>ICH</v>
      </c>
      <c r="K1661" t="str">
        <f t="shared" si="102"/>
        <v>OTH</v>
      </c>
      <c r="L1661" t="str">
        <f t="shared" si="103"/>
        <v>NGA</v>
      </c>
    </row>
    <row r="1662" spans="1:12" x14ac:dyDescent="0.45">
      <c r="A1662" s="5" t="str">
        <f t="shared" si="100"/>
        <v>ICHOTHNGA2030</v>
      </c>
      <c r="B1662" t="s">
        <v>384</v>
      </c>
      <c r="C1662" t="s">
        <v>388</v>
      </c>
      <c r="D1662" t="s">
        <v>649</v>
      </c>
      <c r="E1662" t="s">
        <v>590</v>
      </c>
      <c r="F1662">
        <v>2030</v>
      </c>
      <c r="G1662" t="s">
        <v>58</v>
      </c>
      <c r="H1662" t="s">
        <v>68</v>
      </c>
      <c r="I1662" s="1">
        <v>0.95304874579999999</v>
      </c>
      <c r="J1662" t="str">
        <f t="shared" si="101"/>
        <v>ICH</v>
      </c>
      <c r="K1662" t="str">
        <f t="shared" si="102"/>
        <v>OTH</v>
      </c>
      <c r="L1662" t="str">
        <f t="shared" si="103"/>
        <v>NGA</v>
      </c>
    </row>
    <row r="1663" spans="1:12" x14ac:dyDescent="0.45">
      <c r="A1663" s="5" t="str">
        <f t="shared" si="100"/>
        <v>ICHOTHNGA2035</v>
      </c>
      <c r="B1663" t="s">
        <v>384</v>
      </c>
      <c r="C1663" t="s">
        <v>388</v>
      </c>
      <c r="D1663" t="s">
        <v>649</v>
      </c>
      <c r="E1663" t="s">
        <v>590</v>
      </c>
      <c r="F1663">
        <v>2035</v>
      </c>
      <c r="G1663" t="s">
        <v>58</v>
      </c>
      <c r="H1663" t="s">
        <v>68</v>
      </c>
      <c r="I1663" s="1">
        <v>0.94004035679999998</v>
      </c>
      <c r="J1663" t="str">
        <f t="shared" si="101"/>
        <v>ICH</v>
      </c>
      <c r="K1663" t="str">
        <f t="shared" si="102"/>
        <v>OTH</v>
      </c>
      <c r="L1663" t="str">
        <f t="shared" si="103"/>
        <v>NGA</v>
      </c>
    </row>
    <row r="1664" spans="1:12" x14ac:dyDescent="0.45">
      <c r="A1664" s="5" t="str">
        <f t="shared" si="100"/>
        <v>ICHOTHNGA2040</v>
      </c>
      <c r="B1664" t="s">
        <v>384</v>
      </c>
      <c r="C1664" t="s">
        <v>388</v>
      </c>
      <c r="D1664" t="s">
        <v>649</v>
      </c>
      <c r="E1664" t="s">
        <v>590</v>
      </c>
      <c r="F1664">
        <v>2040</v>
      </c>
      <c r="G1664" t="s">
        <v>58</v>
      </c>
      <c r="H1664" t="s">
        <v>68</v>
      </c>
      <c r="I1664" s="1">
        <v>0.9266632668</v>
      </c>
      <c r="J1664" t="str">
        <f t="shared" si="101"/>
        <v>ICH</v>
      </c>
      <c r="K1664" t="str">
        <f t="shared" si="102"/>
        <v>OTH</v>
      </c>
      <c r="L1664" t="str">
        <f t="shared" si="103"/>
        <v>NGA</v>
      </c>
    </row>
    <row r="1665" spans="1:12" x14ac:dyDescent="0.45">
      <c r="A1665" s="5" t="str">
        <f t="shared" si="100"/>
        <v>ICHOTHNGA2045</v>
      </c>
      <c r="B1665" t="s">
        <v>384</v>
      </c>
      <c r="C1665" t="s">
        <v>388</v>
      </c>
      <c r="D1665" t="s">
        <v>649</v>
      </c>
      <c r="E1665" t="s">
        <v>590</v>
      </c>
      <c r="F1665">
        <v>2045</v>
      </c>
      <c r="G1665" t="s">
        <v>58</v>
      </c>
      <c r="H1665" t="s">
        <v>68</v>
      </c>
      <c r="I1665" s="1">
        <v>0.91469972960000001</v>
      </c>
      <c r="J1665" t="str">
        <f t="shared" si="101"/>
        <v>ICH</v>
      </c>
      <c r="K1665" t="str">
        <f t="shared" si="102"/>
        <v>OTH</v>
      </c>
      <c r="L1665" t="str">
        <f t="shared" si="103"/>
        <v>NGA</v>
      </c>
    </row>
    <row r="1666" spans="1:12" x14ac:dyDescent="0.45">
      <c r="A1666" s="5" t="str">
        <f t="shared" si="100"/>
        <v>ICHOTHNGA2050</v>
      </c>
      <c r="B1666" t="s">
        <v>384</v>
      </c>
      <c r="C1666" t="s">
        <v>388</v>
      </c>
      <c r="D1666" t="s">
        <v>649</v>
      </c>
      <c r="E1666" t="s">
        <v>590</v>
      </c>
      <c r="F1666">
        <v>2050</v>
      </c>
      <c r="G1666" t="s">
        <v>58</v>
      </c>
      <c r="H1666" t="s">
        <v>68</v>
      </c>
      <c r="I1666" s="1">
        <v>0.90525613620000001</v>
      </c>
      <c r="J1666" t="str">
        <f t="shared" si="101"/>
        <v>ICH</v>
      </c>
      <c r="K1666" t="str">
        <f t="shared" si="102"/>
        <v>OTH</v>
      </c>
      <c r="L1666" t="str">
        <f t="shared" si="103"/>
        <v>NGA</v>
      </c>
    </row>
    <row r="1667" spans="1:12" x14ac:dyDescent="0.45">
      <c r="A1667" s="5" t="str">
        <f t="shared" ref="A1667:A1722" si="104">IF(C1667="VDA_FLOP","",C1667)&amp;J1667&amp;K1667&amp;L1667&amp;F1667</f>
        <v>ICHOTHNGA2055</v>
      </c>
      <c r="B1667" t="s">
        <v>384</v>
      </c>
      <c r="C1667" t="s">
        <v>388</v>
      </c>
      <c r="D1667" t="s">
        <v>649</v>
      </c>
      <c r="E1667" t="s">
        <v>590</v>
      </c>
      <c r="F1667">
        <v>2055</v>
      </c>
      <c r="G1667" t="s">
        <v>58</v>
      </c>
      <c r="H1667" t="s">
        <v>68</v>
      </c>
      <c r="I1667" s="1">
        <v>0.89474611569999996</v>
      </c>
      <c r="J1667" t="str">
        <f t="shared" ref="J1667:J1716" si="105">VLOOKUP(LEFT(E1667,3),$U$2:$V$9,2,FALSE)</f>
        <v>ICH</v>
      </c>
      <c r="K1667" t="str">
        <f t="shared" ref="K1667:K1716" si="106">VLOOKUP(RIGHT(E1667,3),$R$2:$S$9,2,FALSE)</f>
        <v>OTH</v>
      </c>
      <c r="L1667" t="str">
        <f t="shared" ref="L1667:L1716" si="107">IFERROR(VLOOKUP(G1667,$O$2:$P$34,2,FALSE),"")</f>
        <v>NGA</v>
      </c>
    </row>
    <row r="1668" spans="1:12" x14ac:dyDescent="0.45">
      <c r="A1668" s="5" t="str">
        <f t="shared" si="104"/>
        <v>ACT_COSTIFPSTMCOA2010</v>
      </c>
      <c r="B1668" t="s">
        <v>384</v>
      </c>
      <c r="C1668" t="s">
        <v>67</v>
      </c>
      <c r="D1668" t="s">
        <v>650</v>
      </c>
      <c r="E1668" t="s">
        <v>405</v>
      </c>
      <c r="F1668">
        <v>2010</v>
      </c>
      <c r="G1668" t="s">
        <v>53</v>
      </c>
      <c r="H1668" t="s">
        <v>387</v>
      </c>
      <c r="I1668" s="1">
        <v>0.1596349853</v>
      </c>
      <c r="J1668" t="str">
        <f t="shared" si="105"/>
        <v>IFP</v>
      </c>
      <c r="K1668" t="str">
        <f t="shared" si="106"/>
        <v>STM</v>
      </c>
      <c r="L1668" t="str">
        <f t="shared" si="107"/>
        <v>COA</v>
      </c>
    </row>
    <row r="1669" spans="1:12" x14ac:dyDescent="0.45">
      <c r="A1669" s="5" t="str">
        <f t="shared" si="104"/>
        <v>ACT_COSTIFPSTMCOA2015</v>
      </c>
      <c r="B1669" t="s">
        <v>384</v>
      </c>
      <c r="C1669" t="s">
        <v>67</v>
      </c>
      <c r="D1669" t="s">
        <v>650</v>
      </c>
      <c r="E1669" t="s">
        <v>405</v>
      </c>
      <c r="F1669">
        <v>2015</v>
      </c>
      <c r="G1669" t="s">
        <v>53</v>
      </c>
      <c r="H1669" t="s">
        <v>387</v>
      </c>
      <c r="I1669" s="1">
        <v>1.7000102565999999</v>
      </c>
      <c r="J1669" t="str">
        <f t="shared" si="105"/>
        <v>IFP</v>
      </c>
      <c r="K1669" t="str">
        <f t="shared" si="106"/>
        <v>STM</v>
      </c>
      <c r="L1669" t="str">
        <f t="shared" si="107"/>
        <v>COA</v>
      </c>
    </row>
    <row r="1670" spans="1:12" x14ac:dyDescent="0.45">
      <c r="A1670" s="5" t="str">
        <f t="shared" si="104"/>
        <v>ACT_COSTIFPSTMCOA2055</v>
      </c>
      <c r="B1670" t="s">
        <v>384</v>
      </c>
      <c r="C1670" t="s">
        <v>67</v>
      </c>
      <c r="D1670" t="s">
        <v>650</v>
      </c>
      <c r="E1670" t="s">
        <v>405</v>
      </c>
      <c r="F1670">
        <v>2055</v>
      </c>
      <c r="G1670" t="s">
        <v>53</v>
      </c>
      <c r="H1670" t="s">
        <v>387</v>
      </c>
      <c r="I1670" s="1">
        <v>1.7000102565999999</v>
      </c>
      <c r="J1670" t="str">
        <f t="shared" si="105"/>
        <v>IFP</v>
      </c>
      <c r="K1670" t="str">
        <f t="shared" si="106"/>
        <v>STM</v>
      </c>
      <c r="L1670" t="str">
        <f t="shared" si="107"/>
        <v>COA</v>
      </c>
    </row>
    <row r="1671" spans="1:12" x14ac:dyDescent="0.45">
      <c r="A1671" s="5" t="str">
        <f t="shared" si="104"/>
        <v>NCAP_COSTIFPSTMCOA2010</v>
      </c>
      <c r="B1671" t="s">
        <v>384</v>
      </c>
      <c r="C1671" t="s">
        <v>69</v>
      </c>
      <c r="D1671" t="s">
        <v>650</v>
      </c>
      <c r="E1671" t="s">
        <v>405</v>
      </c>
      <c r="F1671">
        <v>2010</v>
      </c>
      <c r="G1671" t="s">
        <v>53</v>
      </c>
      <c r="H1671" t="s">
        <v>387</v>
      </c>
      <c r="I1671" s="1">
        <v>4.5443223247000004</v>
      </c>
      <c r="J1671" t="str">
        <f t="shared" si="105"/>
        <v>IFP</v>
      </c>
      <c r="K1671" t="str">
        <f t="shared" si="106"/>
        <v>STM</v>
      </c>
      <c r="L1671" t="str">
        <f t="shared" si="107"/>
        <v>COA</v>
      </c>
    </row>
    <row r="1672" spans="1:12" x14ac:dyDescent="0.45">
      <c r="A1672" s="5" t="str">
        <f t="shared" si="104"/>
        <v>NCAP_FOMIFPSTMCOA2010</v>
      </c>
      <c r="B1672" t="s">
        <v>384</v>
      </c>
      <c r="C1672" t="s">
        <v>70</v>
      </c>
      <c r="D1672" t="s">
        <v>650</v>
      </c>
      <c r="E1672" t="s">
        <v>405</v>
      </c>
      <c r="F1672">
        <v>2010</v>
      </c>
      <c r="G1672" t="s">
        <v>53</v>
      </c>
      <c r="H1672" t="s">
        <v>387</v>
      </c>
      <c r="I1672" s="1">
        <v>1.63191</v>
      </c>
      <c r="J1672" t="str">
        <f t="shared" si="105"/>
        <v>IFP</v>
      </c>
      <c r="K1672" t="str">
        <f t="shared" si="106"/>
        <v>STM</v>
      </c>
      <c r="L1672" t="str">
        <f t="shared" si="107"/>
        <v>COA</v>
      </c>
    </row>
    <row r="1673" spans="1:12" x14ac:dyDescent="0.45">
      <c r="A1673" s="5" t="str">
        <f t="shared" si="104"/>
        <v>NCAP_TLIFEIFPSTMCOA2010</v>
      </c>
      <c r="B1673" t="s">
        <v>384</v>
      </c>
      <c r="C1673" t="s">
        <v>71</v>
      </c>
      <c r="D1673" t="s">
        <v>650</v>
      </c>
      <c r="E1673" t="s">
        <v>405</v>
      </c>
      <c r="F1673">
        <v>2010</v>
      </c>
      <c r="G1673" t="s">
        <v>53</v>
      </c>
      <c r="H1673" t="s">
        <v>68</v>
      </c>
      <c r="I1673" s="1">
        <v>50</v>
      </c>
      <c r="J1673" t="str">
        <f t="shared" si="105"/>
        <v>IFP</v>
      </c>
      <c r="K1673" t="str">
        <f t="shared" si="106"/>
        <v>STM</v>
      </c>
      <c r="L1673" t="str">
        <f t="shared" si="107"/>
        <v>COA</v>
      </c>
    </row>
    <row r="1674" spans="1:12" x14ac:dyDescent="0.45">
      <c r="A1674" s="5" t="str">
        <f t="shared" si="104"/>
        <v>IFPSTMCOA2010</v>
      </c>
      <c r="B1674" t="s">
        <v>384</v>
      </c>
      <c r="C1674" t="s">
        <v>388</v>
      </c>
      <c r="D1674" t="s">
        <v>650</v>
      </c>
      <c r="E1674" t="s">
        <v>405</v>
      </c>
      <c r="F1674">
        <v>2010</v>
      </c>
      <c r="G1674" t="s">
        <v>53</v>
      </c>
      <c r="H1674" t="s">
        <v>68</v>
      </c>
      <c r="I1674" s="1">
        <v>1.2771392081999999</v>
      </c>
      <c r="J1674" t="str">
        <f t="shared" si="105"/>
        <v>IFP</v>
      </c>
      <c r="K1674" t="str">
        <f t="shared" si="106"/>
        <v>STM</v>
      </c>
      <c r="L1674" t="str">
        <f t="shared" si="107"/>
        <v>COA</v>
      </c>
    </row>
    <row r="1675" spans="1:12" x14ac:dyDescent="0.45">
      <c r="A1675" s="5" t="str">
        <f t="shared" si="104"/>
        <v>NCAP_COSTIFPPRHCOA2010</v>
      </c>
      <c r="B1675" t="s">
        <v>384</v>
      </c>
      <c r="C1675" t="s">
        <v>69</v>
      </c>
      <c r="D1675" t="s">
        <v>651</v>
      </c>
      <c r="E1675" t="s">
        <v>410</v>
      </c>
      <c r="F1675">
        <v>2010</v>
      </c>
      <c r="G1675" t="s">
        <v>53</v>
      </c>
      <c r="H1675" t="s">
        <v>387</v>
      </c>
      <c r="I1675" s="1">
        <v>27.116535946599999</v>
      </c>
      <c r="J1675" t="str">
        <f t="shared" si="105"/>
        <v>IFP</v>
      </c>
      <c r="K1675" t="str">
        <f t="shared" si="106"/>
        <v>PRH</v>
      </c>
      <c r="L1675" t="str">
        <f t="shared" si="107"/>
        <v>COA</v>
      </c>
    </row>
    <row r="1676" spans="1:12" x14ac:dyDescent="0.45">
      <c r="A1676" s="5" t="str">
        <f t="shared" si="104"/>
        <v>NCAP_FOMIFPPRHCOA2010</v>
      </c>
      <c r="B1676" t="s">
        <v>384</v>
      </c>
      <c r="C1676" t="s">
        <v>70</v>
      </c>
      <c r="D1676" t="s">
        <v>651</v>
      </c>
      <c r="E1676" t="s">
        <v>410</v>
      </c>
      <c r="F1676">
        <v>2010</v>
      </c>
      <c r="G1676" t="s">
        <v>53</v>
      </c>
      <c r="H1676" t="s">
        <v>387</v>
      </c>
      <c r="I1676" s="1">
        <v>2.7116535947</v>
      </c>
      <c r="J1676" t="str">
        <f t="shared" si="105"/>
        <v>IFP</v>
      </c>
      <c r="K1676" t="str">
        <f t="shared" si="106"/>
        <v>PRH</v>
      </c>
      <c r="L1676" t="str">
        <f t="shared" si="107"/>
        <v>COA</v>
      </c>
    </row>
    <row r="1677" spans="1:12" x14ac:dyDescent="0.45">
      <c r="A1677" s="5" t="str">
        <f t="shared" si="104"/>
        <v>NCAP_TLIFEIFPPRHCOA2010</v>
      </c>
      <c r="B1677" t="s">
        <v>384</v>
      </c>
      <c r="C1677" t="s">
        <v>71</v>
      </c>
      <c r="D1677" t="s">
        <v>651</v>
      </c>
      <c r="E1677" t="s">
        <v>410</v>
      </c>
      <c r="F1677">
        <v>2010</v>
      </c>
      <c r="G1677" t="s">
        <v>53</v>
      </c>
      <c r="H1677" t="s">
        <v>68</v>
      </c>
      <c r="I1677" s="1">
        <v>30</v>
      </c>
      <c r="J1677" t="str">
        <f t="shared" si="105"/>
        <v>IFP</v>
      </c>
      <c r="K1677" t="str">
        <f t="shared" si="106"/>
        <v>PRH</v>
      </c>
      <c r="L1677" t="str">
        <f t="shared" si="107"/>
        <v>COA</v>
      </c>
    </row>
    <row r="1678" spans="1:12" x14ac:dyDescent="0.45">
      <c r="A1678" s="5" t="str">
        <f t="shared" si="104"/>
        <v>IFPPRHCOA2010</v>
      </c>
      <c r="B1678" t="s">
        <v>384</v>
      </c>
      <c r="C1678" t="s">
        <v>388</v>
      </c>
      <c r="D1678" t="s">
        <v>651</v>
      </c>
      <c r="E1678" t="s">
        <v>410</v>
      </c>
      <c r="F1678">
        <v>2010</v>
      </c>
      <c r="G1678" t="s">
        <v>53</v>
      </c>
      <c r="H1678" t="s">
        <v>68</v>
      </c>
      <c r="I1678" s="1">
        <v>1</v>
      </c>
      <c r="J1678" t="str">
        <f t="shared" si="105"/>
        <v>IFP</v>
      </c>
      <c r="K1678" t="str">
        <f t="shared" si="106"/>
        <v>PRH</v>
      </c>
      <c r="L1678" t="str">
        <f t="shared" si="107"/>
        <v>COA</v>
      </c>
    </row>
    <row r="1679" spans="1:12" x14ac:dyDescent="0.45">
      <c r="A1679" s="5" t="str">
        <f t="shared" si="104"/>
        <v>IFPPRHCOA2011</v>
      </c>
      <c r="B1679" t="s">
        <v>384</v>
      </c>
      <c r="C1679" t="s">
        <v>388</v>
      </c>
      <c r="D1679" t="s">
        <v>651</v>
      </c>
      <c r="E1679" t="s">
        <v>410</v>
      </c>
      <c r="F1679">
        <v>2011</v>
      </c>
      <c r="G1679" t="s">
        <v>53</v>
      </c>
      <c r="H1679" t="s">
        <v>68</v>
      </c>
      <c r="I1679" s="1">
        <v>1</v>
      </c>
      <c r="J1679" t="str">
        <f t="shared" si="105"/>
        <v>IFP</v>
      </c>
      <c r="K1679" t="str">
        <f t="shared" si="106"/>
        <v>PRH</v>
      </c>
      <c r="L1679" t="str">
        <f t="shared" si="107"/>
        <v>COA</v>
      </c>
    </row>
    <row r="1680" spans="1:12" x14ac:dyDescent="0.45">
      <c r="A1680" s="5" t="str">
        <f t="shared" si="104"/>
        <v>IFPPRHCOA2015</v>
      </c>
      <c r="B1680" t="s">
        <v>384</v>
      </c>
      <c r="C1680" t="s">
        <v>388</v>
      </c>
      <c r="D1680" t="s">
        <v>651</v>
      </c>
      <c r="E1680" t="s">
        <v>410</v>
      </c>
      <c r="F1680">
        <v>2015</v>
      </c>
      <c r="G1680" t="s">
        <v>53</v>
      </c>
      <c r="H1680" t="s">
        <v>68</v>
      </c>
      <c r="I1680" s="1">
        <v>1</v>
      </c>
      <c r="J1680" t="str">
        <f t="shared" si="105"/>
        <v>IFP</v>
      </c>
      <c r="K1680" t="str">
        <f t="shared" si="106"/>
        <v>PRH</v>
      </c>
      <c r="L1680" t="str">
        <f t="shared" si="107"/>
        <v>COA</v>
      </c>
    </row>
    <row r="1681" spans="1:12" x14ac:dyDescent="0.45">
      <c r="A1681" s="5" t="str">
        <f t="shared" si="104"/>
        <v>IFPPRHCOA2020</v>
      </c>
      <c r="B1681" t="s">
        <v>384</v>
      </c>
      <c r="C1681" t="s">
        <v>388</v>
      </c>
      <c r="D1681" t="s">
        <v>651</v>
      </c>
      <c r="E1681" t="s">
        <v>410</v>
      </c>
      <c r="F1681">
        <v>2020</v>
      </c>
      <c r="G1681" t="s">
        <v>53</v>
      </c>
      <c r="H1681" t="s">
        <v>68</v>
      </c>
      <c r="I1681" s="1">
        <v>0.90545103459999998</v>
      </c>
      <c r="J1681" t="str">
        <f t="shared" si="105"/>
        <v>IFP</v>
      </c>
      <c r="K1681" t="str">
        <f t="shared" si="106"/>
        <v>PRH</v>
      </c>
      <c r="L1681" t="str">
        <f t="shared" si="107"/>
        <v>COA</v>
      </c>
    </row>
    <row r="1682" spans="1:12" x14ac:dyDescent="0.45">
      <c r="A1682" s="5" t="str">
        <f t="shared" si="104"/>
        <v>IFPPRHCOA2025</v>
      </c>
      <c r="B1682" t="s">
        <v>384</v>
      </c>
      <c r="C1682" t="s">
        <v>388</v>
      </c>
      <c r="D1682" t="s">
        <v>651</v>
      </c>
      <c r="E1682" t="s">
        <v>410</v>
      </c>
      <c r="F1682">
        <v>2025</v>
      </c>
      <c r="G1682" t="s">
        <v>53</v>
      </c>
      <c r="H1682" t="s">
        <v>68</v>
      </c>
      <c r="I1682" s="1">
        <v>0.89881305160000002</v>
      </c>
      <c r="J1682" t="str">
        <f t="shared" si="105"/>
        <v>IFP</v>
      </c>
      <c r="K1682" t="str">
        <f t="shared" si="106"/>
        <v>PRH</v>
      </c>
      <c r="L1682" t="str">
        <f t="shared" si="107"/>
        <v>COA</v>
      </c>
    </row>
    <row r="1683" spans="1:12" x14ac:dyDescent="0.45">
      <c r="A1683" s="5" t="str">
        <f t="shared" si="104"/>
        <v>IFPPRHCOA2030</v>
      </c>
      <c r="B1683" t="s">
        <v>384</v>
      </c>
      <c r="C1683" t="s">
        <v>388</v>
      </c>
      <c r="D1683" t="s">
        <v>651</v>
      </c>
      <c r="E1683" t="s">
        <v>410</v>
      </c>
      <c r="F1683">
        <v>2030</v>
      </c>
      <c r="G1683" t="s">
        <v>53</v>
      </c>
      <c r="H1683" t="s">
        <v>68</v>
      </c>
      <c r="I1683" s="1">
        <v>0.88758746300000002</v>
      </c>
      <c r="J1683" t="str">
        <f t="shared" si="105"/>
        <v>IFP</v>
      </c>
      <c r="K1683" t="str">
        <f t="shared" si="106"/>
        <v>PRH</v>
      </c>
      <c r="L1683" t="str">
        <f t="shared" si="107"/>
        <v>COA</v>
      </c>
    </row>
    <row r="1684" spans="1:12" x14ac:dyDescent="0.45">
      <c r="A1684" s="5" t="str">
        <f t="shared" si="104"/>
        <v>IFPPRHCOA2035</v>
      </c>
      <c r="B1684" t="s">
        <v>384</v>
      </c>
      <c r="C1684" t="s">
        <v>388</v>
      </c>
      <c r="D1684" t="s">
        <v>651</v>
      </c>
      <c r="E1684" t="s">
        <v>410</v>
      </c>
      <c r="F1684">
        <v>2035</v>
      </c>
      <c r="G1684" t="s">
        <v>53</v>
      </c>
      <c r="H1684" t="s">
        <v>68</v>
      </c>
      <c r="I1684" s="1">
        <v>0.87397710390000005</v>
      </c>
      <c r="J1684" t="str">
        <f t="shared" si="105"/>
        <v>IFP</v>
      </c>
      <c r="K1684" t="str">
        <f t="shared" si="106"/>
        <v>PRH</v>
      </c>
      <c r="L1684" t="str">
        <f t="shared" si="107"/>
        <v>COA</v>
      </c>
    </row>
    <row r="1685" spans="1:12" x14ac:dyDescent="0.45">
      <c r="A1685" s="5" t="str">
        <f t="shared" si="104"/>
        <v>IFPPRHCOA2040</v>
      </c>
      <c r="B1685" t="s">
        <v>384</v>
      </c>
      <c r="C1685" t="s">
        <v>388</v>
      </c>
      <c r="D1685" t="s">
        <v>651</v>
      </c>
      <c r="E1685" t="s">
        <v>410</v>
      </c>
      <c r="F1685">
        <v>2040</v>
      </c>
      <c r="G1685" t="s">
        <v>53</v>
      </c>
      <c r="H1685" t="s">
        <v>68</v>
      </c>
      <c r="I1685" s="1">
        <v>0.85957260170000005</v>
      </c>
      <c r="J1685" t="str">
        <f t="shared" si="105"/>
        <v>IFP</v>
      </c>
      <c r="K1685" t="str">
        <f t="shared" si="106"/>
        <v>PRH</v>
      </c>
      <c r="L1685" t="str">
        <f t="shared" si="107"/>
        <v>COA</v>
      </c>
    </row>
    <row r="1686" spans="1:12" x14ac:dyDescent="0.45">
      <c r="A1686" s="5" t="str">
        <f t="shared" si="104"/>
        <v>IFPPRHCOA2045</v>
      </c>
      <c r="B1686" t="s">
        <v>384</v>
      </c>
      <c r="C1686" t="s">
        <v>388</v>
      </c>
      <c r="D1686" t="s">
        <v>651</v>
      </c>
      <c r="E1686" t="s">
        <v>410</v>
      </c>
      <c r="F1686">
        <v>2045</v>
      </c>
      <c r="G1686" t="s">
        <v>53</v>
      </c>
      <c r="H1686" t="s">
        <v>68</v>
      </c>
      <c r="I1686" s="1">
        <v>0.84825651960000004</v>
      </c>
      <c r="J1686" t="str">
        <f t="shared" si="105"/>
        <v>IFP</v>
      </c>
      <c r="K1686" t="str">
        <f t="shared" si="106"/>
        <v>PRH</v>
      </c>
      <c r="L1686" t="str">
        <f t="shared" si="107"/>
        <v>COA</v>
      </c>
    </row>
    <row r="1687" spans="1:12" x14ac:dyDescent="0.45">
      <c r="A1687" s="5" t="str">
        <f t="shared" si="104"/>
        <v>IFPPRHCOA2050</v>
      </c>
      <c r="B1687" t="s">
        <v>384</v>
      </c>
      <c r="C1687" t="s">
        <v>388</v>
      </c>
      <c r="D1687" t="s">
        <v>651</v>
      </c>
      <c r="E1687" t="s">
        <v>410</v>
      </c>
      <c r="F1687">
        <v>2050</v>
      </c>
      <c r="G1687" t="s">
        <v>53</v>
      </c>
      <c r="H1687" t="s">
        <v>68</v>
      </c>
      <c r="I1687" s="1">
        <v>0.83773104929999997</v>
      </c>
      <c r="J1687" t="str">
        <f t="shared" si="105"/>
        <v>IFP</v>
      </c>
      <c r="K1687" t="str">
        <f t="shared" si="106"/>
        <v>PRH</v>
      </c>
      <c r="L1687" t="str">
        <f t="shared" si="107"/>
        <v>COA</v>
      </c>
    </row>
    <row r="1688" spans="1:12" x14ac:dyDescent="0.45">
      <c r="A1688" s="5" t="str">
        <f t="shared" si="104"/>
        <v>IFPPRHCOA2055</v>
      </c>
      <c r="B1688" t="s">
        <v>384</v>
      </c>
      <c r="C1688" t="s">
        <v>388</v>
      </c>
      <c r="D1688" t="s">
        <v>651</v>
      </c>
      <c r="E1688" t="s">
        <v>410</v>
      </c>
      <c r="F1688">
        <v>2055</v>
      </c>
      <c r="G1688" t="s">
        <v>53</v>
      </c>
      <c r="H1688" t="s">
        <v>68</v>
      </c>
      <c r="I1688" s="1">
        <v>0.82701959160000005</v>
      </c>
      <c r="J1688" t="str">
        <f t="shared" si="105"/>
        <v>IFP</v>
      </c>
      <c r="K1688" t="str">
        <f t="shared" si="106"/>
        <v>PRH</v>
      </c>
      <c r="L1688" t="str">
        <f t="shared" si="107"/>
        <v>COA</v>
      </c>
    </row>
    <row r="1689" spans="1:12" x14ac:dyDescent="0.45">
      <c r="A1689" s="5" t="str">
        <f t="shared" si="104"/>
        <v>NCAP_COSTIFPPRHOIL2010</v>
      </c>
      <c r="B1689" t="s">
        <v>384</v>
      </c>
      <c r="C1689" t="s">
        <v>69</v>
      </c>
      <c r="D1689" t="s">
        <v>652</v>
      </c>
      <c r="E1689" t="s">
        <v>410</v>
      </c>
      <c r="F1689">
        <v>2010</v>
      </c>
      <c r="G1689" t="s">
        <v>406</v>
      </c>
      <c r="H1689" t="s">
        <v>387</v>
      </c>
      <c r="I1689" s="1">
        <v>25.825272330099999</v>
      </c>
      <c r="J1689" t="str">
        <f t="shared" si="105"/>
        <v>IFP</v>
      </c>
      <c r="K1689" t="str">
        <f t="shared" si="106"/>
        <v>PRH</v>
      </c>
      <c r="L1689" t="str">
        <f t="shared" si="107"/>
        <v>OIL</v>
      </c>
    </row>
    <row r="1690" spans="1:12" x14ac:dyDescent="0.45">
      <c r="A1690" s="5" t="str">
        <f t="shared" si="104"/>
        <v>NCAP_FOMIFPPRHOIL2010</v>
      </c>
      <c r="B1690" t="s">
        <v>384</v>
      </c>
      <c r="C1690" t="s">
        <v>70</v>
      </c>
      <c r="D1690" t="s">
        <v>652</v>
      </c>
      <c r="E1690" t="s">
        <v>410</v>
      </c>
      <c r="F1690">
        <v>2010</v>
      </c>
      <c r="G1690" t="s">
        <v>406</v>
      </c>
      <c r="H1690" t="s">
        <v>387</v>
      </c>
      <c r="I1690" s="1">
        <v>2.582527233</v>
      </c>
      <c r="J1690" t="str">
        <f t="shared" si="105"/>
        <v>IFP</v>
      </c>
      <c r="K1690" t="str">
        <f t="shared" si="106"/>
        <v>PRH</v>
      </c>
      <c r="L1690" t="str">
        <f t="shared" si="107"/>
        <v>OIL</v>
      </c>
    </row>
    <row r="1691" spans="1:12" x14ac:dyDescent="0.45">
      <c r="A1691" s="5" t="str">
        <f t="shared" si="104"/>
        <v>NCAP_TLIFEIFPPRHOIL2010</v>
      </c>
      <c r="B1691" t="s">
        <v>384</v>
      </c>
      <c r="C1691" t="s">
        <v>71</v>
      </c>
      <c r="D1691" t="s">
        <v>652</v>
      </c>
      <c r="E1691" t="s">
        <v>410</v>
      </c>
      <c r="F1691">
        <v>2010</v>
      </c>
      <c r="G1691" t="s">
        <v>406</v>
      </c>
      <c r="H1691" t="s">
        <v>68</v>
      </c>
      <c r="I1691" s="1">
        <v>30</v>
      </c>
      <c r="J1691" t="str">
        <f t="shared" si="105"/>
        <v>IFP</v>
      </c>
      <c r="K1691" t="str">
        <f t="shared" si="106"/>
        <v>PRH</v>
      </c>
      <c r="L1691" t="str">
        <f t="shared" si="107"/>
        <v>OIL</v>
      </c>
    </row>
    <row r="1692" spans="1:12" x14ac:dyDescent="0.45">
      <c r="A1692" s="5" t="str">
        <f t="shared" si="104"/>
        <v>IFPPRHOIL2010</v>
      </c>
      <c r="B1692" t="s">
        <v>384</v>
      </c>
      <c r="C1692" t="s">
        <v>388</v>
      </c>
      <c r="D1692" t="s">
        <v>652</v>
      </c>
      <c r="E1692" t="s">
        <v>410</v>
      </c>
      <c r="F1692">
        <v>2010</v>
      </c>
      <c r="G1692" t="s">
        <v>406</v>
      </c>
      <c r="H1692" t="s">
        <v>68</v>
      </c>
      <c r="I1692" s="1">
        <v>1</v>
      </c>
      <c r="J1692" t="str">
        <f t="shared" si="105"/>
        <v>IFP</v>
      </c>
      <c r="K1692" t="str">
        <f t="shared" si="106"/>
        <v>PRH</v>
      </c>
      <c r="L1692" t="str">
        <f t="shared" si="107"/>
        <v>OIL</v>
      </c>
    </row>
    <row r="1693" spans="1:12" x14ac:dyDescent="0.45">
      <c r="A1693" s="5" t="str">
        <f t="shared" si="104"/>
        <v>IFPPRHOIL2011</v>
      </c>
      <c r="B1693" t="s">
        <v>384</v>
      </c>
      <c r="C1693" t="s">
        <v>388</v>
      </c>
      <c r="D1693" t="s">
        <v>652</v>
      </c>
      <c r="E1693" t="s">
        <v>410</v>
      </c>
      <c r="F1693">
        <v>2011</v>
      </c>
      <c r="G1693" t="s">
        <v>406</v>
      </c>
      <c r="H1693" t="s">
        <v>68</v>
      </c>
      <c r="I1693" s="1">
        <v>1</v>
      </c>
      <c r="J1693" t="str">
        <f t="shared" si="105"/>
        <v>IFP</v>
      </c>
      <c r="K1693" t="str">
        <f t="shared" si="106"/>
        <v>PRH</v>
      </c>
      <c r="L1693" t="str">
        <f t="shared" si="107"/>
        <v>OIL</v>
      </c>
    </row>
    <row r="1694" spans="1:12" x14ac:dyDescent="0.45">
      <c r="A1694" s="5" t="str">
        <f t="shared" si="104"/>
        <v>IFPPRHOIL2015</v>
      </c>
      <c r="B1694" t="s">
        <v>384</v>
      </c>
      <c r="C1694" t="s">
        <v>388</v>
      </c>
      <c r="D1694" t="s">
        <v>652</v>
      </c>
      <c r="E1694" t="s">
        <v>410</v>
      </c>
      <c r="F1694">
        <v>2015</v>
      </c>
      <c r="G1694" t="s">
        <v>406</v>
      </c>
      <c r="H1694" t="s">
        <v>68</v>
      </c>
      <c r="I1694" s="1">
        <v>1</v>
      </c>
      <c r="J1694" t="str">
        <f t="shared" si="105"/>
        <v>IFP</v>
      </c>
      <c r="K1694" t="str">
        <f t="shared" si="106"/>
        <v>PRH</v>
      </c>
      <c r="L1694" t="str">
        <f t="shared" si="107"/>
        <v>OIL</v>
      </c>
    </row>
    <row r="1695" spans="1:12" x14ac:dyDescent="0.45">
      <c r="A1695" s="5" t="str">
        <f t="shared" si="104"/>
        <v>IFPPRHOIL2020</v>
      </c>
      <c r="B1695" t="s">
        <v>384</v>
      </c>
      <c r="C1695" t="s">
        <v>388</v>
      </c>
      <c r="D1695" t="s">
        <v>652</v>
      </c>
      <c r="E1695" t="s">
        <v>410</v>
      </c>
      <c r="F1695">
        <v>2020</v>
      </c>
      <c r="G1695" t="s">
        <v>406</v>
      </c>
      <c r="H1695" t="s">
        <v>68</v>
      </c>
      <c r="I1695" s="1">
        <v>0.90545103459999998</v>
      </c>
      <c r="J1695" t="str">
        <f t="shared" si="105"/>
        <v>IFP</v>
      </c>
      <c r="K1695" t="str">
        <f t="shared" si="106"/>
        <v>PRH</v>
      </c>
      <c r="L1695" t="str">
        <f t="shared" si="107"/>
        <v>OIL</v>
      </c>
    </row>
    <row r="1696" spans="1:12" x14ac:dyDescent="0.45">
      <c r="A1696" s="5" t="str">
        <f t="shared" si="104"/>
        <v>IFPPRHOIL2025</v>
      </c>
      <c r="B1696" t="s">
        <v>384</v>
      </c>
      <c r="C1696" t="s">
        <v>388</v>
      </c>
      <c r="D1696" t="s">
        <v>652</v>
      </c>
      <c r="E1696" t="s">
        <v>410</v>
      </c>
      <c r="F1696">
        <v>2025</v>
      </c>
      <c r="G1696" t="s">
        <v>406</v>
      </c>
      <c r="H1696" t="s">
        <v>68</v>
      </c>
      <c r="I1696" s="1">
        <v>0.89881305160000002</v>
      </c>
      <c r="J1696" t="str">
        <f t="shared" si="105"/>
        <v>IFP</v>
      </c>
      <c r="K1696" t="str">
        <f t="shared" si="106"/>
        <v>PRH</v>
      </c>
      <c r="L1696" t="str">
        <f t="shared" si="107"/>
        <v>OIL</v>
      </c>
    </row>
    <row r="1697" spans="1:12" x14ac:dyDescent="0.45">
      <c r="A1697" s="5" t="str">
        <f t="shared" si="104"/>
        <v>IFPPRHOIL2030</v>
      </c>
      <c r="B1697" t="s">
        <v>384</v>
      </c>
      <c r="C1697" t="s">
        <v>388</v>
      </c>
      <c r="D1697" t="s">
        <v>652</v>
      </c>
      <c r="E1697" t="s">
        <v>410</v>
      </c>
      <c r="F1697">
        <v>2030</v>
      </c>
      <c r="G1697" t="s">
        <v>406</v>
      </c>
      <c r="H1697" t="s">
        <v>68</v>
      </c>
      <c r="I1697" s="1">
        <v>0.88758746300000002</v>
      </c>
      <c r="J1697" t="str">
        <f t="shared" si="105"/>
        <v>IFP</v>
      </c>
      <c r="K1697" t="str">
        <f t="shared" si="106"/>
        <v>PRH</v>
      </c>
      <c r="L1697" t="str">
        <f t="shared" si="107"/>
        <v>OIL</v>
      </c>
    </row>
    <row r="1698" spans="1:12" x14ac:dyDescent="0.45">
      <c r="A1698" s="5" t="str">
        <f t="shared" si="104"/>
        <v>IFPPRHOIL2035</v>
      </c>
      <c r="B1698" t="s">
        <v>384</v>
      </c>
      <c r="C1698" t="s">
        <v>388</v>
      </c>
      <c r="D1698" t="s">
        <v>652</v>
      </c>
      <c r="E1698" t="s">
        <v>410</v>
      </c>
      <c r="F1698">
        <v>2035</v>
      </c>
      <c r="G1698" t="s">
        <v>406</v>
      </c>
      <c r="H1698" t="s">
        <v>68</v>
      </c>
      <c r="I1698" s="1">
        <v>0.87397710390000005</v>
      </c>
      <c r="J1698" t="str">
        <f t="shared" si="105"/>
        <v>IFP</v>
      </c>
      <c r="K1698" t="str">
        <f t="shared" si="106"/>
        <v>PRH</v>
      </c>
      <c r="L1698" t="str">
        <f t="shared" si="107"/>
        <v>OIL</v>
      </c>
    </row>
    <row r="1699" spans="1:12" x14ac:dyDescent="0.45">
      <c r="A1699" s="5" t="str">
        <f t="shared" si="104"/>
        <v>IFPPRHOIL2040</v>
      </c>
      <c r="B1699" t="s">
        <v>384</v>
      </c>
      <c r="C1699" t="s">
        <v>388</v>
      </c>
      <c r="D1699" t="s">
        <v>652</v>
      </c>
      <c r="E1699" t="s">
        <v>410</v>
      </c>
      <c r="F1699">
        <v>2040</v>
      </c>
      <c r="G1699" t="s">
        <v>406</v>
      </c>
      <c r="H1699" t="s">
        <v>68</v>
      </c>
      <c r="I1699" s="1">
        <v>0.85957260170000005</v>
      </c>
      <c r="J1699" t="str">
        <f t="shared" si="105"/>
        <v>IFP</v>
      </c>
      <c r="K1699" t="str">
        <f t="shared" si="106"/>
        <v>PRH</v>
      </c>
      <c r="L1699" t="str">
        <f t="shared" si="107"/>
        <v>OIL</v>
      </c>
    </row>
    <row r="1700" spans="1:12" x14ac:dyDescent="0.45">
      <c r="A1700" s="5" t="str">
        <f t="shared" si="104"/>
        <v>IFPPRHOIL2045</v>
      </c>
      <c r="B1700" t="s">
        <v>384</v>
      </c>
      <c r="C1700" t="s">
        <v>388</v>
      </c>
      <c r="D1700" t="s">
        <v>652</v>
      </c>
      <c r="E1700" t="s">
        <v>410</v>
      </c>
      <c r="F1700">
        <v>2045</v>
      </c>
      <c r="G1700" t="s">
        <v>406</v>
      </c>
      <c r="H1700" t="s">
        <v>68</v>
      </c>
      <c r="I1700" s="1">
        <v>0.84825651960000004</v>
      </c>
      <c r="J1700" t="str">
        <f t="shared" si="105"/>
        <v>IFP</v>
      </c>
      <c r="K1700" t="str">
        <f t="shared" si="106"/>
        <v>PRH</v>
      </c>
      <c r="L1700" t="str">
        <f t="shared" si="107"/>
        <v>OIL</v>
      </c>
    </row>
    <row r="1701" spans="1:12" x14ac:dyDescent="0.45">
      <c r="A1701" s="5" t="str">
        <f t="shared" si="104"/>
        <v>IFPPRHOIL2050</v>
      </c>
      <c r="B1701" t="s">
        <v>384</v>
      </c>
      <c r="C1701" t="s">
        <v>388</v>
      </c>
      <c r="D1701" t="s">
        <v>652</v>
      </c>
      <c r="E1701" t="s">
        <v>410</v>
      </c>
      <c r="F1701">
        <v>2050</v>
      </c>
      <c r="G1701" t="s">
        <v>406</v>
      </c>
      <c r="H1701" t="s">
        <v>68</v>
      </c>
      <c r="I1701" s="1">
        <v>0.83773104929999997</v>
      </c>
      <c r="J1701" t="str">
        <f t="shared" si="105"/>
        <v>IFP</v>
      </c>
      <c r="K1701" t="str">
        <f t="shared" si="106"/>
        <v>PRH</v>
      </c>
      <c r="L1701" t="str">
        <f t="shared" si="107"/>
        <v>OIL</v>
      </c>
    </row>
    <row r="1702" spans="1:12" x14ac:dyDescent="0.45">
      <c r="A1702" s="5" t="str">
        <f t="shared" si="104"/>
        <v>IFPPRHOIL2055</v>
      </c>
      <c r="B1702" t="s">
        <v>384</v>
      </c>
      <c r="C1702" t="s">
        <v>388</v>
      </c>
      <c r="D1702" t="s">
        <v>652</v>
      </c>
      <c r="E1702" t="s">
        <v>410</v>
      </c>
      <c r="F1702">
        <v>2055</v>
      </c>
      <c r="G1702" t="s">
        <v>406</v>
      </c>
      <c r="H1702" t="s">
        <v>68</v>
      </c>
      <c r="I1702" s="1">
        <v>0.82701959160000005</v>
      </c>
      <c r="J1702" t="str">
        <f t="shared" si="105"/>
        <v>IFP</v>
      </c>
      <c r="K1702" t="str">
        <f t="shared" si="106"/>
        <v>PRH</v>
      </c>
      <c r="L1702" t="str">
        <f t="shared" si="107"/>
        <v>OIL</v>
      </c>
    </row>
    <row r="1703" spans="1:12" x14ac:dyDescent="0.45">
      <c r="A1703" s="5" t="str">
        <f t="shared" si="104"/>
        <v>ACT_COSTILPOTHBIO2010</v>
      </c>
      <c r="B1703" t="s">
        <v>384</v>
      </c>
      <c r="C1703" t="s">
        <v>67</v>
      </c>
      <c r="D1703" t="s">
        <v>653</v>
      </c>
      <c r="E1703" t="s">
        <v>386</v>
      </c>
      <c r="F1703">
        <v>2010</v>
      </c>
      <c r="G1703" t="s">
        <v>389</v>
      </c>
      <c r="H1703" t="s">
        <v>387</v>
      </c>
      <c r="I1703" s="1">
        <v>4.4236928100000003E-2</v>
      </c>
      <c r="J1703" t="str">
        <f t="shared" si="105"/>
        <v>ILP</v>
      </c>
      <c r="K1703" t="str">
        <f t="shared" si="106"/>
        <v>OTH</v>
      </c>
      <c r="L1703" t="str">
        <f t="shared" si="107"/>
        <v>BIO</v>
      </c>
    </row>
    <row r="1704" spans="1:12" x14ac:dyDescent="0.45">
      <c r="A1704" s="5" t="str">
        <f t="shared" si="104"/>
        <v>ACT_COSTILPOTHBIO2015</v>
      </c>
      <c r="B1704" t="s">
        <v>384</v>
      </c>
      <c r="C1704" t="s">
        <v>67</v>
      </c>
      <c r="D1704" t="s">
        <v>653</v>
      </c>
      <c r="E1704" t="s">
        <v>386</v>
      </c>
      <c r="F1704">
        <v>2015</v>
      </c>
      <c r="G1704" t="s">
        <v>389</v>
      </c>
      <c r="H1704" t="s">
        <v>387</v>
      </c>
      <c r="I1704" s="1">
        <v>4.4236928100000003E-2</v>
      </c>
      <c r="J1704" t="str">
        <f t="shared" si="105"/>
        <v>ILP</v>
      </c>
      <c r="K1704" t="str">
        <f t="shared" si="106"/>
        <v>OTH</v>
      </c>
      <c r="L1704" t="str">
        <f t="shared" si="107"/>
        <v>BIO</v>
      </c>
    </row>
    <row r="1705" spans="1:12" x14ac:dyDescent="0.45">
      <c r="A1705" s="5" t="str">
        <f t="shared" si="104"/>
        <v>NCAP_TLIFEILPOTHBIO2010</v>
      </c>
      <c r="B1705" t="s">
        <v>384</v>
      </c>
      <c r="C1705" t="s">
        <v>71</v>
      </c>
      <c r="D1705" t="s">
        <v>653</v>
      </c>
      <c r="E1705" t="s">
        <v>386</v>
      </c>
      <c r="F1705">
        <v>2010</v>
      </c>
      <c r="G1705" t="s">
        <v>389</v>
      </c>
      <c r="H1705" t="s">
        <v>68</v>
      </c>
      <c r="I1705" s="1">
        <v>50</v>
      </c>
      <c r="J1705" t="str">
        <f t="shared" si="105"/>
        <v>ILP</v>
      </c>
      <c r="K1705" t="str">
        <f t="shared" si="106"/>
        <v>OTH</v>
      </c>
      <c r="L1705" t="str">
        <f t="shared" si="107"/>
        <v>BIO</v>
      </c>
    </row>
    <row r="1706" spans="1:12" x14ac:dyDescent="0.45">
      <c r="A1706" s="5" t="str">
        <f t="shared" si="104"/>
        <v>ILPOTHBIO2010</v>
      </c>
      <c r="B1706" t="s">
        <v>384</v>
      </c>
      <c r="C1706" t="s">
        <v>388</v>
      </c>
      <c r="D1706" t="s">
        <v>653</v>
      </c>
      <c r="E1706" t="s">
        <v>386</v>
      </c>
      <c r="F1706">
        <v>2010</v>
      </c>
      <c r="G1706" t="s">
        <v>389</v>
      </c>
      <c r="H1706" t="s">
        <v>68</v>
      </c>
      <c r="I1706" s="1">
        <v>1.3537906137</v>
      </c>
      <c r="J1706" t="str">
        <f t="shared" si="105"/>
        <v>ILP</v>
      </c>
      <c r="K1706" t="str">
        <f t="shared" si="106"/>
        <v>OTH</v>
      </c>
      <c r="L1706" t="str">
        <f t="shared" si="107"/>
        <v>BIO</v>
      </c>
    </row>
    <row r="1707" spans="1:12" x14ac:dyDescent="0.45">
      <c r="A1707" s="5" t="str">
        <f t="shared" si="104"/>
        <v>ACT_COSTIOISTMCOA2015</v>
      </c>
      <c r="B1707" t="s">
        <v>384</v>
      </c>
      <c r="C1707" t="s">
        <v>67</v>
      </c>
      <c r="D1707" t="s">
        <v>654</v>
      </c>
      <c r="E1707" t="s">
        <v>497</v>
      </c>
      <c r="F1707">
        <v>2015</v>
      </c>
      <c r="G1707" t="s">
        <v>53</v>
      </c>
      <c r="H1707" t="s">
        <v>387</v>
      </c>
      <c r="I1707" s="1">
        <v>2.1022561485</v>
      </c>
      <c r="J1707" t="str">
        <f t="shared" si="105"/>
        <v>IOI</v>
      </c>
      <c r="K1707" t="str">
        <f t="shared" si="106"/>
        <v>STM</v>
      </c>
      <c r="L1707" t="str">
        <f t="shared" si="107"/>
        <v>COA</v>
      </c>
    </row>
    <row r="1708" spans="1:12" x14ac:dyDescent="0.45">
      <c r="A1708" s="5" t="str">
        <f t="shared" si="104"/>
        <v>ACT_COSTIOISTMCOA2055</v>
      </c>
      <c r="B1708" t="s">
        <v>384</v>
      </c>
      <c r="C1708" t="s">
        <v>67</v>
      </c>
      <c r="D1708" t="s">
        <v>654</v>
      </c>
      <c r="E1708" t="s">
        <v>497</v>
      </c>
      <c r="F1708">
        <v>2055</v>
      </c>
      <c r="G1708" t="s">
        <v>53</v>
      </c>
      <c r="H1708" t="s">
        <v>387</v>
      </c>
      <c r="I1708" s="1">
        <v>2.1022561485</v>
      </c>
      <c r="J1708" t="str">
        <f t="shared" si="105"/>
        <v>IOI</v>
      </c>
      <c r="K1708" t="str">
        <f t="shared" si="106"/>
        <v>STM</v>
      </c>
      <c r="L1708" t="str">
        <f t="shared" si="107"/>
        <v>COA</v>
      </c>
    </row>
    <row r="1709" spans="1:12" x14ac:dyDescent="0.45">
      <c r="A1709" s="5" t="str">
        <f t="shared" si="104"/>
        <v>NCAP_COSTIOISTMCOA2010</v>
      </c>
      <c r="B1709" t="s">
        <v>384</v>
      </c>
      <c r="C1709" t="s">
        <v>69</v>
      </c>
      <c r="D1709" t="s">
        <v>654</v>
      </c>
      <c r="E1709" t="s">
        <v>497</v>
      </c>
      <c r="F1709">
        <v>2010</v>
      </c>
      <c r="G1709" t="s">
        <v>53</v>
      </c>
      <c r="H1709" t="s">
        <v>387</v>
      </c>
      <c r="I1709" s="1">
        <v>4.5443223247000004</v>
      </c>
      <c r="J1709" t="str">
        <f t="shared" si="105"/>
        <v>IOI</v>
      </c>
      <c r="K1709" t="str">
        <f t="shared" si="106"/>
        <v>STM</v>
      </c>
      <c r="L1709" t="str">
        <f t="shared" si="107"/>
        <v>COA</v>
      </c>
    </row>
    <row r="1710" spans="1:12" x14ac:dyDescent="0.45">
      <c r="A1710" s="5" t="str">
        <f t="shared" si="104"/>
        <v>NCAP_FOMIOISTMCOA2010</v>
      </c>
      <c r="B1710" t="s">
        <v>384</v>
      </c>
      <c r="C1710" t="s">
        <v>70</v>
      </c>
      <c r="D1710" t="s">
        <v>654</v>
      </c>
      <c r="E1710" t="s">
        <v>497</v>
      </c>
      <c r="F1710">
        <v>2010</v>
      </c>
      <c r="G1710" t="s">
        <v>53</v>
      </c>
      <c r="H1710" t="s">
        <v>387</v>
      </c>
      <c r="I1710" s="1">
        <v>1.63191</v>
      </c>
      <c r="J1710" t="str">
        <f t="shared" si="105"/>
        <v>IOI</v>
      </c>
      <c r="K1710" t="str">
        <f t="shared" si="106"/>
        <v>STM</v>
      </c>
      <c r="L1710" t="str">
        <f t="shared" si="107"/>
        <v>COA</v>
      </c>
    </row>
    <row r="1711" spans="1:12" x14ac:dyDescent="0.45">
      <c r="A1711" s="5" t="str">
        <f t="shared" si="104"/>
        <v>NCAP_TLIFEIOISTMCOA2010</v>
      </c>
      <c r="B1711" t="s">
        <v>384</v>
      </c>
      <c r="C1711" t="s">
        <v>71</v>
      </c>
      <c r="D1711" t="s">
        <v>654</v>
      </c>
      <c r="E1711" t="s">
        <v>497</v>
      </c>
      <c r="F1711">
        <v>2010</v>
      </c>
      <c r="G1711" t="s">
        <v>53</v>
      </c>
      <c r="H1711" t="s">
        <v>68</v>
      </c>
      <c r="I1711" s="1">
        <v>50</v>
      </c>
      <c r="J1711" t="str">
        <f t="shared" si="105"/>
        <v>IOI</v>
      </c>
      <c r="K1711" t="str">
        <f t="shared" si="106"/>
        <v>STM</v>
      </c>
      <c r="L1711" t="str">
        <f t="shared" si="107"/>
        <v>COA</v>
      </c>
    </row>
    <row r="1712" spans="1:12" x14ac:dyDescent="0.45">
      <c r="A1712" s="5" t="str">
        <f t="shared" si="104"/>
        <v>IOISTMCOA2010</v>
      </c>
      <c r="B1712" t="s">
        <v>384</v>
      </c>
      <c r="C1712" t="s">
        <v>388</v>
      </c>
      <c r="D1712" t="s">
        <v>654</v>
      </c>
      <c r="E1712" t="s">
        <v>497</v>
      </c>
      <c r="F1712">
        <v>2010</v>
      </c>
      <c r="G1712" t="s">
        <v>53</v>
      </c>
      <c r="H1712" t="s">
        <v>68</v>
      </c>
      <c r="I1712" s="1">
        <v>1.2163600426000001</v>
      </c>
      <c r="J1712" t="str">
        <f t="shared" si="105"/>
        <v>IOI</v>
      </c>
      <c r="K1712" t="str">
        <f t="shared" si="106"/>
        <v>STM</v>
      </c>
      <c r="L1712" t="str">
        <f t="shared" si="107"/>
        <v>COA</v>
      </c>
    </row>
    <row r="1713" spans="1:12" x14ac:dyDescent="0.45">
      <c r="A1713" s="5" t="str">
        <f t="shared" si="104"/>
        <v>ACT_COSTILPSTMCOA2015</v>
      </c>
      <c r="B1713" t="s">
        <v>384</v>
      </c>
      <c r="C1713" t="s">
        <v>67</v>
      </c>
      <c r="D1713" t="s">
        <v>655</v>
      </c>
      <c r="E1713" t="s">
        <v>408</v>
      </c>
      <c r="F1713">
        <v>2015</v>
      </c>
      <c r="G1713" t="s">
        <v>53</v>
      </c>
      <c r="H1713" t="s">
        <v>387</v>
      </c>
      <c r="I1713" s="1">
        <v>2.1022561485</v>
      </c>
      <c r="J1713" t="str">
        <f t="shared" si="105"/>
        <v>ILP</v>
      </c>
      <c r="K1713" t="str">
        <f t="shared" si="106"/>
        <v>STM</v>
      </c>
      <c r="L1713" t="str">
        <f t="shared" si="107"/>
        <v>COA</v>
      </c>
    </row>
    <row r="1714" spans="1:12" x14ac:dyDescent="0.45">
      <c r="A1714" s="5" t="str">
        <f t="shared" si="104"/>
        <v>ACT_COSTILPSTMCOA2055</v>
      </c>
      <c r="B1714" t="s">
        <v>384</v>
      </c>
      <c r="C1714" t="s">
        <v>67</v>
      </c>
      <c r="D1714" t="s">
        <v>655</v>
      </c>
      <c r="E1714" t="s">
        <v>408</v>
      </c>
      <c r="F1714">
        <v>2055</v>
      </c>
      <c r="G1714" t="s">
        <v>53</v>
      </c>
      <c r="H1714" t="s">
        <v>387</v>
      </c>
      <c r="I1714" s="1">
        <v>2.1022561485</v>
      </c>
      <c r="J1714" t="str">
        <f t="shared" si="105"/>
        <v>ILP</v>
      </c>
      <c r="K1714" t="str">
        <f t="shared" si="106"/>
        <v>STM</v>
      </c>
      <c r="L1714" t="str">
        <f t="shared" si="107"/>
        <v>COA</v>
      </c>
    </row>
    <row r="1715" spans="1:12" x14ac:dyDescent="0.45">
      <c r="A1715" s="5" t="str">
        <f t="shared" si="104"/>
        <v>NCAP_COSTILPSTMCOA2010</v>
      </c>
      <c r="B1715" t="s">
        <v>384</v>
      </c>
      <c r="C1715" t="s">
        <v>69</v>
      </c>
      <c r="D1715" t="s">
        <v>655</v>
      </c>
      <c r="E1715" t="s">
        <v>408</v>
      </c>
      <c r="F1715">
        <v>2010</v>
      </c>
      <c r="G1715" t="s">
        <v>53</v>
      </c>
      <c r="H1715" t="s">
        <v>387</v>
      </c>
      <c r="I1715" s="1">
        <v>4.3157925401000004</v>
      </c>
      <c r="J1715" t="str">
        <f t="shared" si="105"/>
        <v>ILP</v>
      </c>
      <c r="K1715" t="str">
        <f t="shared" si="106"/>
        <v>STM</v>
      </c>
      <c r="L1715" t="str">
        <f t="shared" si="107"/>
        <v>COA</v>
      </c>
    </row>
    <row r="1716" spans="1:12" x14ac:dyDescent="0.45">
      <c r="A1716" s="5" t="str">
        <f t="shared" si="104"/>
        <v>NCAP_FOMILPSTMCOA2010</v>
      </c>
      <c r="B1716" t="s">
        <v>384</v>
      </c>
      <c r="C1716" t="s">
        <v>70</v>
      </c>
      <c r="D1716" t="s">
        <v>655</v>
      </c>
      <c r="E1716" t="s">
        <v>408</v>
      </c>
      <c r="F1716">
        <v>2010</v>
      </c>
      <c r="G1716" t="s">
        <v>53</v>
      </c>
      <c r="H1716" t="s">
        <v>387</v>
      </c>
      <c r="I1716" s="1">
        <v>0.65384858769999998</v>
      </c>
      <c r="J1716" t="str">
        <f t="shared" si="105"/>
        <v>ILP</v>
      </c>
      <c r="K1716" t="str">
        <f t="shared" si="106"/>
        <v>STM</v>
      </c>
      <c r="L1716" t="str">
        <f t="shared" si="107"/>
        <v>COA</v>
      </c>
    </row>
    <row r="1717" spans="1:12" x14ac:dyDescent="0.45">
      <c r="A1717" s="5" t="str">
        <f t="shared" si="104"/>
        <v>NCAP_TLIFEILPSTMCOA2010</v>
      </c>
      <c r="B1717" t="s">
        <v>384</v>
      </c>
      <c r="C1717" t="s">
        <v>71</v>
      </c>
      <c r="D1717" t="s">
        <v>655</v>
      </c>
      <c r="E1717" t="s">
        <v>408</v>
      </c>
      <c r="F1717">
        <v>2010</v>
      </c>
      <c r="G1717" t="s">
        <v>53</v>
      </c>
      <c r="H1717" t="s">
        <v>68</v>
      </c>
      <c r="I1717" s="1">
        <v>50</v>
      </c>
      <c r="J1717" t="str">
        <f t="shared" ref="J1717:J1718" si="108">VLOOKUP(LEFT(E1717,3),$U$2:$V$9,2,FALSE)</f>
        <v>ILP</v>
      </c>
      <c r="K1717" t="str">
        <f t="shared" ref="K1717:K1718" si="109">VLOOKUP(RIGHT(E1717,3),$R$2:$S$9,2,FALSE)</f>
        <v>STM</v>
      </c>
      <c r="L1717" t="str">
        <f t="shared" ref="L1717:L1718" si="110">IFERROR(VLOOKUP(G1717,$O$2:$P$34,2,FALSE),"")</f>
        <v>COA</v>
      </c>
    </row>
    <row r="1718" spans="1:12" x14ac:dyDescent="0.45">
      <c r="A1718" s="5" t="str">
        <f t="shared" si="104"/>
        <v>ILPSTMCOA2010</v>
      </c>
      <c r="B1718" t="s">
        <v>384</v>
      </c>
      <c r="C1718" t="s">
        <v>388</v>
      </c>
      <c r="D1718" t="s">
        <v>655</v>
      </c>
      <c r="E1718" t="s">
        <v>408</v>
      </c>
      <c r="F1718">
        <v>2010</v>
      </c>
      <c r="G1718" t="s">
        <v>53</v>
      </c>
      <c r="H1718" t="s">
        <v>68</v>
      </c>
      <c r="I1718" s="1">
        <v>1.2163600426000001</v>
      </c>
      <c r="J1718" t="str">
        <f t="shared" si="108"/>
        <v>ILP</v>
      </c>
      <c r="K1718" t="str">
        <f t="shared" si="109"/>
        <v>STM</v>
      </c>
      <c r="L1718" t="str">
        <f t="shared" si="110"/>
        <v>COA</v>
      </c>
    </row>
    <row r="1719" spans="1:12" x14ac:dyDescent="0.45">
      <c r="A1719" s="5" t="str">
        <f t="shared" si="104"/>
        <v/>
      </c>
      <c r="I1719" s="1"/>
    </row>
    <row r="1720" spans="1:12" x14ac:dyDescent="0.45">
      <c r="A1720" s="5" t="str">
        <f t="shared" si="104"/>
        <v/>
      </c>
      <c r="I1720" s="1"/>
    </row>
    <row r="1721" spans="1:12" x14ac:dyDescent="0.45">
      <c r="A1721" s="5" t="str">
        <f t="shared" si="104"/>
        <v/>
      </c>
      <c r="I1721" s="1"/>
    </row>
    <row r="1722" spans="1:12" x14ac:dyDescent="0.45">
      <c r="A1722" s="5" t="str">
        <f t="shared" si="104"/>
        <v/>
      </c>
      <c r="I1722" s="1"/>
    </row>
  </sheetData>
  <sortState xmlns:xlrd2="http://schemas.microsoft.com/office/spreadsheetml/2017/richdata2" ref="R12:R289">
    <sortCondition ref="R12:R28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BDEC-E340-46F5-85C0-1461B73747DF}">
  <dimension ref="B1:CB140"/>
  <sheetViews>
    <sheetView topLeftCell="AG93" workbookViewId="0">
      <selection activeCell="AI116" sqref="AI116"/>
    </sheetView>
  </sheetViews>
  <sheetFormatPr defaultRowHeight="14.25" x14ac:dyDescent="0.45"/>
  <cols>
    <col min="2" max="2" width="6.46484375" customWidth="1"/>
    <col min="3" max="3" width="13" customWidth="1"/>
    <col min="4" max="4" width="7.1328125" bestFit="1" customWidth="1"/>
    <col min="5" max="6" width="5.46484375" bestFit="1" customWidth="1"/>
    <col min="7" max="8" width="6.46484375" bestFit="1" customWidth="1"/>
    <col min="9" max="9" width="5.46484375" bestFit="1" customWidth="1"/>
    <col min="10" max="13" width="6.46484375" bestFit="1" customWidth="1"/>
    <col min="14" max="14" width="5.46484375" bestFit="1" customWidth="1"/>
    <col min="15" max="18" width="6.46484375" bestFit="1" customWidth="1"/>
    <col min="19" max="33" width="6.46484375" customWidth="1"/>
    <col min="36" max="36" width="18.796875" bestFit="1" customWidth="1"/>
    <col min="37" max="37" width="9.46484375" bestFit="1" customWidth="1"/>
    <col min="38" max="38" width="14.46484375" bestFit="1" customWidth="1"/>
    <col min="39" max="39" width="5.46484375" bestFit="1" customWidth="1"/>
    <col min="40" max="40" width="9.796875" bestFit="1" customWidth="1"/>
    <col min="41" max="41" width="6" customWidth="1"/>
    <col min="42" max="47" width="4.53125" bestFit="1" customWidth="1"/>
    <col min="48" max="48" width="5" bestFit="1" customWidth="1"/>
    <col min="49" max="49" width="4.86328125" bestFit="1" customWidth="1"/>
    <col min="50" max="50" width="5" bestFit="1" customWidth="1"/>
    <col min="51" max="52" width="4.53125" bestFit="1" customWidth="1"/>
    <col min="53" max="53" width="5.1328125" bestFit="1" customWidth="1"/>
    <col min="54" max="68" width="5.1328125" customWidth="1"/>
    <col min="70" max="70" width="5" bestFit="1" customWidth="1"/>
  </cols>
  <sheetData>
    <row r="1" spans="3:44" x14ac:dyDescent="0.45">
      <c r="C1" s="8" t="s">
        <v>95</v>
      </c>
      <c r="AK1" t="s">
        <v>114</v>
      </c>
    </row>
    <row r="2" spans="3:44" x14ac:dyDescent="0.45">
      <c r="C2" s="8" t="s">
        <v>94</v>
      </c>
      <c r="D2" s="78" t="str">
        <f>'IND Balance'!E4</f>
        <v>Africa_north</v>
      </c>
      <c r="E2" s="78" t="str">
        <f>'IND Balance'!F4</f>
        <v>Africa_other</v>
      </c>
      <c r="F2" s="78" t="str">
        <f>'IND Balance'!G4</f>
        <v>Arg-Chi</v>
      </c>
      <c r="G2" s="78" t="str">
        <f>'IND Balance'!H4</f>
        <v>Asia_central</v>
      </c>
      <c r="H2" s="78" t="str">
        <f>'IND Balance'!I4</f>
        <v>Asia_east</v>
      </c>
      <c r="I2" s="78" t="str">
        <f>'IND Balance'!J4</f>
        <v>Asia_other</v>
      </c>
      <c r="J2" s="78" t="str">
        <f>'IND Balance'!K4</f>
        <v>Australia_NZ</v>
      </c>
      <c r="K2" s="78" t="str">
        <f>'IND Balance'!L4</f>
        <v>Brazil</v>
      </c>
      <c r="L2" s="78" t="str">
        <f>'IND Balance'!M4</f>
        <v>Canada</v>
      </c>
      <c r="M2" s="78" t="str">
        <f>'IND Balance'!N4</f>
        <v>China</v>
      </c>
      <c r="N2" s="78" t="str">
        <f>'IND Balance'!O4</f>
        <v>EU_north</v>
      </c>
      <c r="O2" s="78" t="str">
        <f>'IND Balance'!P4</f>
        <v>EU_northeast</v>
      </c>
      <c r="P2" s="78" t="str">
        <f>'IND Balance'!Q4</f>
        <v>EU_northwest</v>
      </c>
      <c r="Q2" s="78" t="str">
        <f>'IND Balance'!R4</f>
        <v>EU_south</v>
      </c>
      <c r="R2" s="78" t="str">
        <f>'IND Balance'!S4</f>
        <v>EU_southeast</v>
      </c>
      <c r="S2" s="78" t="str">
        <f>'IND Balance'!T4</f>
        <v>EU_southwest</v>
      </c>
      <c r="T2" s="78" t="str">
        <f>'IND Balance'!U4</f>
        <v>Europe_other</v>
      </c>
      <c r="U2" s="78" t="str">
        <f>'IND Balance'!V4</f>
        <v>France</v>
      </c>
      <c r="V2" s="78" t="str">
        <f>'IND Balance'!W4</f>
        <v>Germany</v>
      </c>
      <c r="W2" s="78" t="str">
        <f>'IND Balance'!X4</f>
        <v>India</v>
      </c>
      <c r="X2" s="78" t="str">
        <f>'IND Balance'!Y4</f>
        <v>LatAm_other</v>
      </c>
      <c r="Y2" s="78" t="str">
        <f>'IND Balance'!Z4</f>
        <v>Mexico</v>
      </c>
      <c r="Z2" s="78" t="str">
        <f>'IND Balance'!AA4</f>
        <v>MidEast_other</v>
      </c>
      <c r="AA2" s="78" t="str">
        <f>'IND Balance'!AB4</f>
        <v>Nor-Ice</v>
      </c>
      <c r="AB2" s="78" t="str">
        <f>'IND Balance'!AC4</f>
        <v>Russia</v>
      </c>
      <c r="AC2" s="78" t="str">
        <f>'IND Balance'!AD4</f>
        <v>SaudiArabia</v>
      </c>
      <c r="AD2" s="78" t="str">
        <f>'IND Balance'!AE4</f>
        <v>SouthAfrica</v>
      </c>
      <c r="AE2" s="78" t="str">
        <f>'IND Balance'!AF4</f>
        <v>UK</v>
      </c>
      <c r="AF2" s="78" t="str">
        <f>'IND Balance'!AG4</f>
        <v>USA</v>
      </c>
      <c r="AG2" s="78" t="str">
        <f>'IND Balance'!AH4</f>
        <v>\I:</v>
      </c>
      <c r="AK2" t="s">
        <v>115</v>
      </c>
      <c r="AL2" t="s">
        <v>94</v>
      </c>
      <c r="AM2" t="s">
        <v>116</v>
      </c>
      <c r="AN2" t="s">
        <v>76</v>
      </c>
      <c r="AO2" t="s">
        <v>117</v>
      </c>
      <c r="AP2" t="s">
        <v>118</v>
      </c>
      <c r="AQ2" t="s">
        <v>119</v>
      </c>
      <c r="AR2" t="s">
        <v>120</v>
      </c>
    </row>
    <row r="3" spans="3:44" x14ac:dyDescent="0.45">
      <c r="C3" s="8" t="s">
        <v>41</v>
      </c>
      <c r="D3" s="8">
        <f>SUMIF($B$31:$B$110,$C3,D$31:D$110)</f>
        <v>23.151304647009503</v>
      </c>
      <c r="E3" s="8">
        <f t="shared" ref="E3:AG3" si="0">SUMIF($B$31:$B$110,$C3,E$31:E$110)</f>
        <v>58.167244792236566</v>
      </c>
      <c r="F3" s="8">
        <f t="shared" si="0"/>
        <v>69.630568949419242</v>
      </c>
      <c r="G3" s="8">
        <f t="shared" si="0"/>
        <v>169.88636817008262</v>
      </c>
      <c r="H3" s="8">
        <f t="shared" si="0"/>
        <v>1100.1559979460196</v>
      </c>
      <c r="I3" s="8">
        <f t="shared" si="0"/>
        <v>873.49846771784496</v>
      </c>
      <c r="J3" s="8">
        <f t="shared" si="0"/>
        <v>110.47245776281636</v>
      </c>
      <c r="K3" s="8">
        <f t="shared" si="0"/>
        <v>269.10735907784192</v>
      </c>
      <c r="L3" s="8">
        <f t="shared" si="0"/>
        <v>229.04589500706527</v>
      </c>
      <c r="M3" s="8">
        <f t="shared" si="0"/>
        <v>8284.2679704276488</v>
      </c>
      <c r="N3" s="8">
        <f t="shared" si="0"/>
        <v>72.26745945062936</v>
      </c>
      <c r="O3" s="8">
        <f t="shared" si="0"/>
        <v>255.42647802952462</v>
      </c>
      <c r="P3" s="8">
        <f t="shared" si="0"/>
        <v>470.2210454389903</v>
      </c>
      <c r="Q3" s="8">
        <f t="shared" si="0"/>
        <v>149.44913240138661</v>
      </c>
      <c r="R3" s="8">
        <f t="shared" si="0"/>
        <v>150.68465664697905</v>
      </c>
      <c r="S3" s="8">
        <f t="shared" si="0"/>
        <v>165.60962169862114</v>
      </c>
      <c r="T3" s="8">
        <f t="shared" si="0"/>
        <v>245.32390875818743</v>
      </c>
      <c r="U3" s="8">
        <f t="shared" si="0"/>
        <v>268.13633885159896</v>
      </c>
      <c r="V3" s="8">
        <f t="shared" si="0"/>
        <v>560.93608706193959</v>
      </c>
      <c r="W3" s="8">
        <f t="shared" si="0"/>
        <v>316.61500619736262</v>
      </c>
      <c r="X3" s="8">
        <f t="shared" si="0"/>
        <v>114.24933575918442</v>
      </c>
      <c r="Y3" s="8">
        <f t="shared" si="0"/>
        <v>133.18722562504067</v>
      </c>
      <c r="Z3" s="8">
        <f t="shared" si="0"/>
        <v>705.35470189928503</v>
      </c>
      <c r="AA3" s="8">
        <f t="shared" si="0"/>
        <v>60.299853294325828</v>
      </c>
      <c r="AB3" s="8">
        <f t="shared" si="0"/>
        <v>1062.714597570686</v>
      </c>
      <c r="AC3" s="8">
        <f t="shared" si="0"/>
        <v>36.873877441016411</v>
      </c>
      <c r="AD3" s="8">
        <f t="shared" si="0"/>
        <v>120.0671924555529</v>
      </c>
      <c r="AE3" s="8">
        <f t="shared" si="0"/>
        <v>137.58625097030628</v>
      </c>
      <c r="AF3" s="8">
        <f t="shared" si="0"/>
        <v>2900.7828182841276</v>
      </c>
      <c r="AG3" s="8">
        <f t="shared" si="0"/>
        <v>0</v>
      </c>
      <c r="AK3" t="s">
        <v>121</v>
      </c>
      <c r="AL3" s="2" t="str">
        <f>C3</f>
        <v>ICH</v>
      </c>
      <c r="AM3" t="str">
        <f>VLOOKUP(AL3,'IND Balance'!$AM$5:$AN$22,2,)</f>
        <v>Chemicals</v>
      </c>
      <c r="AN3" t="str">
        <f>AN17</f>
        <v>PJ</v>
      </c>
    </row>
    <row r="4" spans="3:44" x14ac:dyDescent="0.45">
      <c r="C4" s="12" t="str">
        <f>'Industrial production'!G26</f>
        <v>INF</v>
      </c>
      <c r="D4" s="12">
        <f ca="1">IF(D114=0,0,IFERROR(OFFSET('Industrial production'!$G26,0,MATCH('Veda input Agg'!D$2,'Industrial production'!$H$25:$AK$25,0)),""))</f>
        <v>428.6</v>
      </c>
      <c r="E4" s="12">
        <f ca="1">IF(E114=0,0,IFERROR(OFFSET('Industrial production'!$G26,0,MATCH('Veda input Agg'!E$2,'Industrial production'!$H$25:$AK$25,0)),""))</f>
        <v>1574.768</v>
      </c>
      <c r="F4" s="12">
        <f ca="1">IF(F114=0,0,IFERROR(OFFSET('Industrial production'!$G26,0,MATCH('Veda input Agg'!F$2,'Industrial production'!$H$25:$AK$25,0)),""))</f>
        <v>2893.5</v>
      </c>
      <c r="G4" s="12">
        <f ca="1">IF(G114=0,0,IFERROR(OFFSET('Industrial production'!$G26,0,MATCH('Veda input Agg'!G$2,'Industrial production'!$H$25:$AK$25,0)),""))</f>
        <v>1191.5070000000001</v>
      </c>
      <c r="H4" s="12">
        <f ca="1">IF(H114=0,0,IFERROR(OFFSET('Industrial production'!$G26,0,MATCH('Veda input Agg'!H$2,'Industrial production'!$H$25:$AK$25,0)),""))</f>
        <v>3291.422</v>
      </c>
      <c r="I4" s="12">
        <f ca="1">IF(I114=0,0,IFERROR(OFFSET('Industrial production'!$G26,0,MATCH('Veda input Agg'!I$2,'Industrial production'!$H$25:$AK$25,0)),""))</f>
        <v>1167.587</v>
      </c>
      <c r="J4" s="12">
        <f ca="1">IF(J114=0,0,IFERROR(OFFSET('Industrial production'!$G26,0,MATCH('Veda input Agg'!J$2,'Industrial production'!$H$25:$AK$25,0)),""))</f>
        <v>2637.5990000000002</v>
      </c>
      <c r="K4" s="12">
        <f ca="1">IF(K114=0,0,IFERROR(OFFSET('Industrial production'!$G26,0,MATCH('Veda input Agg'!K$2,'Industrial production'!$H$25:$AK$25,0)),""))</f>
        <v>1462</v>
      </c>
      <c r="L4" s="12">
        <f ca="1">IF(L114=0,0,IFERROR(OFFSET('Industrial production'!$G26,0,MATCH('Veda input Agg'!L$2,'Industrial production'!$H$25:$AK$25,0)),""))</f>
        <v>4509.5910000000003</v>
      </c>
      <c r="M4" s="12">
        <f ca="1">IF(M114=0,0,IFERROR(OFFSET('Industrial production'!$G26,0,MATCH('Veda input Agg'!M$2,'Industrial production'!$H$25:$AK$25,0)),""))</f>
        <v>56060.5</v>
      </c>
      <c r="N4" s="12">
        <f ca="1">IF(N114=0,0,IFERROR(OFFSET('Industrial production'!$G26,0,MATCH('Veda input Agg'!N$2,'Industrial production'!$H$25:$AK$25,0)),""))</f>
        <v>760.47900000000004</v>
      </c>
      <c r="O4" s="12">
        <f ca="1">IF(O114=0,0,IFERROR(OFFSET('Industrial production'!$G26,0,MATCH('Veda input Agg'!O$2,'Industrial production'!$H$25:$AK$25,0)),""))</f>
        <v>1040</v>
      </c>
      <c r="P4" s="12">
        <f ca="1">IF(P114=0,0,IFERROR(OFFSET('Industrial production'!$G26,0,MATCH('Veda input Agg'!P$2,'Industrial production'!$H$25:$AK$25,0)),""))</f>
        <v>919.6</v>
      </c>
      <c r="Q4" s="12">
        <f ca="1">IF(Q114=0,0,IFERROR(OFFSET('Industrial production'!$G26,0,MATCH('Veda input Agg'!Q$2,'Industrial production'!$H$25:$AK$25,0)),""))</f>
        <v>575.75</v>
      </c>
      <c r="R4" s="12">
        <f ca="1">IF(R114=0,0,IFERROR(OFFSET('Industrial production'!$G26,0,MATCH('Veda input Agg'!R$2,'Industrial production'!$H$25:$AK$25,0)),""))</f>
        <v>689.755</v>
      </c>
      <c r="S4" s="12">
        <f ca="1">IF(S114=0,0,IFERROR(OFFSET('Industrial production'!$G26,0,MATCH('Veda input Agg'!S$2,'Industrial production'!$H$25:$AK$25,0)),""))</f>
        <v>1503.174</v>
      </c>
      <c r="T4" s="12">
        <f ca="1">IF(T114=0,0,IFERROR(OFFSET('Industrial production'!$G26,0,MATCH('Veda input Agg'!T$2,'Industrial production'!$H$25:$AK$25,0)),""))</f>
        <v>260</v>
      </c>
      <c r="U4" s="12">
        <f ca="1">IF(U114=0,0,IFERROR(OFFSET('Industrial production'!$G26,0,MATCH('Veda input Agg'!U$2,'Industrial production'!$H$25:$AK$25,0)),""))</f>
        <v>665</v>
      </c>
      <c r="V4" s="12">
        <f ca="1">IF(V114=0,0,IFERROR(OFFSET('Industrial production'!$G26,0,MATCH('Veda input Agg'!V$2,'Industrial production'!$H$25:$AK$25,0)),""))</f>
        <v>1773.4</v>
      </c>
      <c r="W4" s="12">
        <f ca="1">IF(W114=0,0,IFERROR(OFFSET('Industrial production'!$G26,0,MATCH('Veda input Agg'!W$2,'Industrial production'!$H$25:$AK$25,0)),""))</f>
        <v>5870.4769999999999</v>
      </c>
      <c r="X4" s="12">
        <f ca="1">IF(X114=0,0,IFERROR(OFFSET('Industrial production'!$G26,0,MATCH('Veda input Agg'!X$2,'Industrial production'!$H$25:$AK$25,0)),""))</f>
        <v>878.33900000000006</v>
      </c>
      <c r="Y4" s="12">
        <f ca="1">IF(Y114=0,0,IFERROR(OFFSET('Industrial production'!$G26,0,MATCH('Veda input Agg'!Y$2,'Industrial production'!$H$25:$AK$25,0)),""))</f>
        <v>1105.3</v>
      </c>
      <c r="Z4" s="12">
        <f ca="1">IF(Z114=0,0,IFERROR(OFFSET('Industrial production'!$G26,0,MATCH('Veda input Agg'!Z$2,'Industrial production'!$H$25:$AK$25,0)),""))</f>
        <v>3030.1</v>
      </c>
      <c r="AA4" s="12">
        <f ca="1">IF(AA114=0,0,IFERROR(OFFSET('Industrial production'!$G26,0,MATCH('Veda input Agg'!AA$2,'Industrial production'!$H$25:$AK$25,0)),""))</f>
        <v>1513.32</v>
      </c>
      <c r="AB4" s="12">
        <f ca="1">IF(AB114=0,0,IFERROR(OFFSET('Industrial production'!$G26,0,MATCH('Veda input Agg'!AB$2,'Industrial production'!$H$25:$AK$25,0)),""))</f>
        <v>4970.1000000000004</v>
      </c>
      <c r="AC4" s="12">
        <f ca="1">IF(AC114=0,0,IFERROR(OFFSET('Industrial production'!$G26,0,MATCH('Veda input Agg'!AC$2,'Industrial production'!$H$25:$AK$25,0)),""))</f>
        <v>0</v>
      </c>
      <c r="AD4" s="12">
        <f ca="1">IF(AD114=0,0,IFERROR(OFFSET('Industrial production'!$G26,0,MATCH('Veda input Agg'!AD$2,'Industrial production'!$H$25:$AK$25,0)),""))</f>
        <v>835.50300000000004</v>
      </c>
      <c r="AE4" s="12">
        <f ca="1">IF(AE114=0,0,IFERROR(OFFSET('Industrial production'!$G26,0,MATCH('Veda input Agg'!AE$2,'Industrial production'!$H$25:$AK$25,0)),""))</f>
        <v>373</v>
      </c>
      <c r="AF4" s="12">
        <f ca="1">IF(AF114=0,0,IFERROR(OFFSET('Industrial production'!$G26,0,MATCH('Veda input Agg'!AF$2,'Industrial production'!$H$25:$AK$25,0)),""))</f>
        <v>3253.3</v>
      </c>
      <c r="AG4" s="12">
        <f ca="1">IF(AG114=0,0,IFERROR(OFFSET('Industrial production'!$G26,0,MATCH('Veda input Agg'!AG$2,'Industrial production'!$H$25:$AK$25,0)),""))</f>
        <v>0</v>
      </c>
      <c r="AL4" s="2" t="str">
        <f t="shared" ref="AL4:AL13" si="1">C4</f>
        <v>INF</v>
      </c>
      <c r="AM4" t="str">
        <f>VLOOKUP(AL4,'IND Balance'!$AM$5:$AN$22,2,)</f>
        <v>Non-ferrous metals</v>
      </c>
      <c r="AN4" t="str">
        <f t="shared" ref="AN4:AN7" si="2">AN18</f>
        <v>mt</v>
      </c>
    </row>
    <row r="5" spans="3:44" x14ac:dyDescent="0.45">
      <c r="C5" s="12" t="str">
        <f>'Industrial production'!G27</f>
        <v>INM</v>
      </c>
      <c r="D5" s="12">
        <f ca="1">IF(D115=0,0,IFERROR(OFFSET('Industrial production'!$G27,0,MATCH('Veda input Agg'!D$2,'Industrial production'!$H$25:$AK$25,0)),""))</f>
        <v>82</v>
      </c>
      <c r="E5" s="12">
        <f ca="1">IF(E115=0,0,IFERROR(OFFSET('Industrial production'!$G27,0,MATCH('Veda input Agg'!E$2,'Industrial production'!$H$25:$AK$25,0)),""))</f>
        <v>21.84</v>
      </c>
      <c r="F5" s="12">
        <f ca="1">IF(F115=0,0,IFERROR(OFFSET('Industrial production'!$G27,0,MATCH('Veda input Agg'!F$2,'Industrial production'!$H$25:$AK$25,0)),""))</f>
        <v>12.89</v>
      </c>
      <c r="G5" s="12">
        <f ca="1">IF(G115=0,0,IFERROR(OFFSET('Industrial production'!$G27,0,MATCH('Veda input Agg'!G$2,'Industrial production'!$H$25:$AK$25,0)),""))</f>
        <v>10.6</v>
      </c>
      <c r="H5" s="12">
        <f ca="1">IF(H115=0,0,IFERROR(OFFSET('Industrial production'!$G27,0,MATCH('Veda input Agg'!H$2,'Industrial production'!$H$25:$AK$25,0)),""))</f>
        <v>65.075000000000003</v>
      </c>
      <c r="I5" s="12">
        <f ca="1">IF(I115=0,0,IFERROR(OFFSET('Industrial production'!$G27,0,MATCH('Veda input Agg'!I$2,'Industrial production'!$H$25:$AK$25,0)),""))</f>
        <v>91.8</v>
      </c>
      <c r="J5" s="12">
        <f ca="1">IF(J115=0,0,IFERROR(OFFSET('Industrial production'!$G27,0,MATCH('Veda input Agg'!J$2,'Industrial production'!$H$25:$AK$25,0)),""))</f>
        <v>12.2</v>
      </c>
      <c r="K5" s="12">
        <f ca="1">IF(K115=0,0,IFERROR(OFFSET('Industrial production'!$G27,0,MATCH('Veda input Agg'!K$2,'Industrial production'!$H$25:$AK$25,0)),""))</f>
        <v>62.304000000000002</v>
      </c>
      <c r="L5" s="12">
        <f ca="1">IF(L115=0,0,IFERROR(OFFSET('Industrial production'!$G27,0,MATCH('Veda input Agg'!L$2,'Industrial production'!$H$25:$AK$25,0)),""))</f>
        <v>15.381</v>
      </c>
      <c r="M5" s="12">
        <f ca="1">IF(M115=0,0,IFERROR(OFFSET('Industrial production'!$G27,0,MATCH('Veda input Agg'!M$2,'Industrial production'!$H$25:$AK$25,0)),""))</f>
        <v>2631</v>
      </c>
      <c r="N5" s="12">
        <f ca="1">IF(N115=0,0,IFERROR(OFFSET('Industrial production'!$G27,0,MATCH('Veda input Agg'!N$2,'Industrial production'!$H$25:$AK$25,0)),""))</f>
        <v>4.2640000000000002</v>
      </c>
      <c r="O5" s="12">
        <f ca="1">IF(O115=0,0,IFERROR(OFFSET('Industrial production'!$G27,0,MATCH('Veda input Agg'!O$2,'Industrial production'!$H$25:$AK$25,0)),""))</f>
        <v>21.640999999999998</v>
      </c>
      <c r="P5" s="12">
        <f ca="1">IF(P115=0,0,IFERROR(OFFSET('Industrial production'!$G27,0,MATCH('Veda input Agg'!P$2,'Industrial production'!$H$25:$AK$25,0)),""))</f>
        <v>8.2370000000000001</v>
      </c>
      <c r="Q5" s="12">
        <f ca="1">IF(Q115=0,0,IFERROR(OFFSET('Industrial production'!$G27,0,MATCH('Veda input Agg'!Q$2,'Industrial production'!$H$25:$AK$25,0)),""))</f>
        <v>23.6</v>
      </c>
      <c r="R5" s="12">
        <f ca="1">IF(R115=0,0,IFERROR(OFFSET('Industrial production'!$G27,0,MATCH('Veda input Agg'!R$2,'Industrial production'!$H$25:$AK$25,0)),""))</f>
        <v>11.164</v>
      </c>
      <c r="S5" s="12">
        <f ca="1">IF(S115=0,0,IFERROR(OFFSET('Industrial production'!$G27,0,MATCH('Veda input Agg'!S$2,'Industrial production'!$H$25:$AK$25,0)),""))</f>
        <v>16.399999999999999</v>
      </c>
      <c r="T5" s="12">
        <f ca="1">IF(T115=0,0,IFERROR(OFFSET('Industrial production'!$G27,0,MATCH('Veda input Agg'!T$2,'Industrial production'!$H$25:$AK$25,0)),""))</f>
        <v>85.251999999999995</v>
      </c>
      <c r="U5" s="12">
        <f ca="1">IF(U115=0,0,IFERROR(OFFSET('Industrial production'!$G27,0,MATCH('Veda input Agg'!U$2,'Industrial production'!$H$25:$AK$25,0)),""))</f>
        <v>19.8</v>
      </c>
      <c r="V5" s="12">
        <f ca="1">IF(V115=0,0,IFERROR(OFFSET('Industrial production'!$G27,0,MATCH('Veda input Agg'!V$2,'Industrial production'!$H$25:$AK$25,0)),""))</f>
        <v>40.991</v>
      </c>
      <c r="W5" s="12">
        <f ca="1">IF(W115=0,0,IFERROR(OFFSET('Industrial production'!$G27,0,MATCH('Veda input Agg'!W$2,'Industrial production'!$H$25:$AK$25,0)),""))</f>
        <v>314</v>
      </c>
      <c r="X5" s="12">
        <f ca="1">IF(X115=0,0,IFERROR(OFFSET('Industrial production'!$G27,0,MATCH('Veda input Agg'!X$2,'Industrial production'!$H$25:$AK$25,0)),""))</f>
        <v>12.79</v>
      </c>
      <c r="Y5" s="12">
        <f ca="1">IF(Y115=0,0,IFERROR(OFFSET('Industrial production'!$G27,0,MATCH('Veda input Agg'!Y$2,'Industrial production'!$H$25:$AK$25,0)),""))</f>
        <v>48.328000000000003</v>
      </c>
      <c r="Z5" s="12">
        <f ca="1">IF(Z115=0,0,IFERROR(OFFSET('Industrial production'!$G27,0,MATCH('Veda input Agg'!Z$2,'Industrial production'!$H$25:$AK$25,0)),""))</f>
        <v>61.3</v>
      </c>
      <c r="AA5" s="12">
        <f ca="1">IF(AA115=0,0,IFERROR(OFFSET('Industrial production'!$G27,0,MATCH('Veda input Agg'!AA$2,'Industrial production'!$H$25:$AK$25,0)),""))</f>
        <v>1.95</v>
      </c>
      <c r="AB5" s="12">
        <f ca="1">IF(AB115=0,0,IFERROR(OFFSET('Industrial production'!$G27,0,MATCH('Veda input Agg'!AB$2,'Industrial production'!$H$25:$AK$25,0)),""))</f>
        <v>65.721000000000004</v>
      </c>
      <c r="AC5" s="12">
        <f ca="1">IF(AC115=0,0,IFERROR(OFFSET('Industrial production'!$G27,0,MATCH('Veda input Agg'!AC$2,'Industrial production'!$H$25:$AK$25,0)),""))</f>
        <v>47.134</v>
      </c>
      <c r="AD5" s="12">
        <f ca="1">IF(AD115=0,0,IFERROR(OFFSET('Industrial production'!$G27,0,MATCH('Veda input Agg'!AD$2,'Industrial production'!$H$25:$AK$25,0)),""))</f>
        <v>16.2</v>
      </c>
      <c r="AE5" s="12">
        <f ca="1">IF(AE115=0,0,IFERROR(OFFSET('Industrial production'!$G27,0,MATCH('Veda input Agg'!AE$2,'Industrial production'!$H$25:$AK$25,0)),""))</f>
        <v>11</v>
      </c>
      <c r="AF5" s="12">
        <f ca="1">IF(AF115=0,0,IFERROR(OFFSET('Industrial production'!$G27,0,MATCH('Veda input Agg'!AF$2,'Industrial production'!$H$25:$AK$25,0)),""))</f>
        <v>105.099</v>
      </c>
      <c r="AG5" s="12">
        <f ca="1">IF(AG115=0,0,IFERROR(OFFSET('Industrial production'!$G27,0,MATCH('Veda input Agg'!AG$2,'Industrial production'!$H$25:$AK$25,0)),""))</f>
        <v>0</v>
      </c>
      <c r="AL5" s="2" t="str">
        <f t="shared" si="1"/>
        <v>INM</v>
      </c>
      <c r="AM5" t="str">
        <f>VLOOKUP(AL5,'IND Balance'!$AM$5:$AN$22,2,)</f>
        <v>Non-metals</v>
      </c>
      <c r="AN5" t="str">
        <f t="shared" si="2"/>
        <v>mt</v>
      </c>
    </row>
    <row r="6" spans="3:44" x14ac:dyDescent="0.45">
      <c r="C6" s="12" t="str">
        <f>"\I: "&amp;'Industrial production'!G28</f>
        <v>\I: IIS</v>
      </c>
      <c r="D6" s="12">
        <f ca="1">IF(D116=0,0,IFERROR(OFFSET('Industrial production'!$G28,0,MATCH('Veda input Agg'!D$2,'Industrial production'!$H$25:$AK$25,0)),""))</f>
        <v>0</v>
      </c>
      <c r="E6" s="12">
        <f ca="1">IF(E116=0,0,IFERROR(OFFSET('Industrial production'!$G28,0,MATCH('Veda input Agg'!E$2,'Industrial production'!$H$25:$AK$25,0)),""))</f>
        <v>0</v>
      </c>
      <c r="F6" s="12">
        <f ca="1">IF(F116=0,0,IFERROR(OFFSET('Industrial production'!$G28,0,MATCH('Veda input Agg'!F$2,'Industrial production'!$H$25:$AK$25,0)),""))</f>
        <v>0</v>
      </c>
      <c r="G6" s="12">
        <f ca="1">IF(G116=0,0,IFERROR(OFFSET('Industrial production'!$G28,0,MATCH('Veda input Agg'!G$2,'Industrial production'!$H$25:$AK$25,0)),""))</f>
        <v>0</v>
      </c>
      <c r="H6" s="12">
        <f ca="1">IF(H116=0,0,IFERROR(OFFSET('Industrial production'!$G28,0,MATCH('Veda input Agg'!H$2,'Industrial production'!$H$25:$AK$25,0)),""))</f>
        <v>0</v>
      </c>
      <c r="I6" s="12">
        <f ca="1">IF(I116=0,0,IFERROR(OFFSET('Industrial production'!$G28,0,MATCH('Veda input Agg'!I$2,'Industrial production'!$H$25:$AK$25,0)),""))</f>
        <v>0</v>
      </c>
      <c r="J6" s="12">
        <f ca="1">IF(J116=0,0,IFERROR(OFFSET('Industrial production'!$G28,0,MATCH('Veda input Agg'!J$2,'Industrial production'!$H$25:$AK$25,0)),""))</f>
        <v>0</v>
      </c>
      <c r="K6" s="12">
        <f ca="1">IF(K116=0,0,IFERROR(OFFSET('Industrial production'!$G28,0,MATCH('Veda input Agg'!K$2,'Industrial production'!$H$25:$AK$25,0)),""))</f>
        <v>0</v>
      </c>
      <c r="L6" s="12">
        <f ca="1">IF(L116=0,0,IFERROR(OFFSET('Industrial production'!$G28,0,MATCH('Veda input Agg'!L$2,'Industrial production'!$H$25:$AK$25,0)),""))</f>
        <v>0</v>
      </c>
      <c r="M6" s="12">
        <f ca="1">IF(M116=0,0,IFERROR(OFFSET('Industrial production'!$G28,0,MATCH('Veda input Agg'!M$2,'Industrial production'!$H$25:$AK$25,0)),""))</f>
        <v>0</v>
      </c>
      <c r="N6" s="12">
        <f ca="1">IF(N116=0,0,IFERROR(OFFSET('Industrial production'!$G28,0,MATCH('Veda input Agg'!N$2,'Industrial production'!$H$25:$AK$25,0)),""))</f>
        <v>0</v>
      </c>
      <c r="O6" s="12">
        <f ca="1">IF(O116=0,0,IFERROR(OFFSET('Industrial production'!$G28,0,MATCH('Veda input Agg'!O$2,'Industrial production'!$H$25:$AK$25,0)),""))</f>
        <v>0</v>
      </c>
      <c r="P6" s="12">
        <f ca="1">IF(P116=0,0,IFERROR(OFFSET('Industrial production'!$G28,0,MATCH('Veda input Agg'!P$2,'Industrial production'!$H$25:$AK$25,0)),""))</f>
        <v>0</v>
      </c>
      <c r="Q6" s="12">
        <f ca="1">IF(Q116=0,0,IFERROR(OFFSET('Industrial production'!$G28,0,MATCH('Veda input Agg'!Q$2,'Industrial production'!$H$25:$AK$25,0)),""))</f>
        <v>0</v>
      </c>
      <c r="R6" s="12">
        <f ca="1">IF(R116=0,0,IFERROR(OFFSET('Industrial production'!$G28,0,MATCH('Veda input Agg'!R$2,'Industrial production'!$H$25:$AK$25,0)),""))</f>
        <v>0</v>
      </c>
      <c r="S6" s="12">
        <f ca="1">IF(S116=0,0,IFERROR(OFFSET('Industrial production'!$G28,0,MATCH('Veda input Agg'!S$2,'Industrial production'!$H$25:$AK$25,0)),""))</f>
        <v>0</v>
      </c>
      <c r="T6" s="12">
        <f ca="1">IF(T116=0,0,IFERROR(OFFSET('Industrial production'!$G28,0,MATCH('Veda input Agg'!T$2,'Industrial production'!$H$25:$AK$25,0)),""))</f>
        <v>0</v>
      </c>
      <c r="U6" s="12">
        <f ca="1">IF(U116=0,0,IFERROR(OFFSET('Industrial production'!$G28,0,MATCH('Veda input Agg'!U$2,'Industrial production'!$H$25:$AK$25,0)),""))</f>
        <v>0</v>
      </c>
      <c r="V6" s="12">
        <f ca="1">IF(V116=0,0,IFERROR(OFFSET('Industrial production'!$G28,0,MATCH('Veda input Agg'!V$2,'Industrial production'!$H$25:$AK$25,0)),""))</f>
        <v>0</v>
      </c>
      <c r="W6" s="12">
        <f ca="1">IF(W116=0,0,IFERROR(OFFSET('Industrial production'!$G28,0,MATCH('Veda input Agg'!W$2,'Industrial production'!$H$25:$AK$25,0)),""))</f>
        <v>0</v>
      </c>
      <c r="X6" s="12">
        <f ca="1">IF(X116=0,0,IFERROR(OFFSET('Industrial production'!$G28,0,MATCH('Veda input Agg'!X$2,'Industrial production'!$H$25:$AK$25,0)),""))</f>
        <v>0</v>
      </c>
      <c r="Y6" s="12">
        <f ca="1">IF(Y116=0,0,IFERROR(OFFSET('Industrial production'!$G28,0,MATCH('Veda input Agg'!Y$2,'Industrial production'!$H$25:$AK$25,0)),""))</f>
        <v>0</v>
      </c>
      <c r="Z6" s="12">
        <f ca="1">IF(Z116=0,0,IFERROR(OFFSET('Industrial production'!$G28,0,MATCH('Veda input Agg'!Z$2,'Industrial production'!$H$25:$AK$25,0)),""))</f>
        <v>0</v>
      </c>
      <c r="AA6" s="12">
        <f ca="1">IF(AA116=0,0,IFERROR(OFFSET('Industrial production'!$G28,0,MATCH('Veda input Agg'!AA$2,'Industrial production'!$H$25:$AK$25,0)),""))</f>
        <v>0</v>
      </c>
      <c r="AB6" s="12">
        <f ca="1">IF(AB116=0,0,IFERROR(OFFSET('Industrial production'!$G28,0,MATCH('Veda input Agg'!AB$2,'Industrial production'!$H$25:$AK$25,0)),""))</f>
        <v>0</v>
      </c>
      <c r="AC6" s="12">
        <f ca="1">IF(AC116=0,0,IFERROR(OFFSET('Industrial production'!$G28,0,MATCH('Veda input Agg'!AC$2,'Industrial production'!$H$25:$AK$25,0)),""))</f>
        <v>0</v>
      </c>
      <c r="AD6" s="12">
        <f ca="1">IF(AD116=0,0,IFERROR(OFFSET('Industrial production'!$G28,0,MATCH('Veda input Agg'!AD$2,'Industrial production'!$H$25:$AK$25,0)),""))</f>
        <v>0</v>
      </c>
      <c r="AE6" s="12">
        <f ca="1">IF(AE116=0,0,IFERROR(OFFSET('Industrial production'!$G28,0,MATCH('Veda input Agg'!AE$2,'Industrial production'!$H$25:$AK$25,0)),""))</f>
        <v>0</v>
      </c>
      <c r="AF6" s="12">
        <f ca="1">IF(AF116=0,0,IFERROR(OFFSET('Industrial production'!$G28,0,MATCH('Veda input Agg'!AF$2,'Industrial production'!$H$25:$AK$25,0)),""))</f>
        <v>0</v>
      </c>
      <c r="AG6" s="12">
        <f ca="1">IF(AG116=0,0,IFERROR(OFFSET('Industrial production'!$G28,0,MATCH('Veda input Agg'!AG$2,'Industrial production'!$H$25:$AK$25,0)),""))</f>
        <v>0</v>
      </c>
      <c r="AL6" s="2" t="str">
        <f t="shared" si="1"/>
        <v>\I: IIS</v>
      </c>
      <c r="AM6" t="e">
        <f>VLOOKUP(AL6,'IND Balance'!$AM$5:$AN$22,2,)</f>
        <v>#N/A</v>
      </c>
      <c r="AN6" t="str">
        <f t="shared" si="2"/>
        <v>mt</v>
      </c>
    </row>
    <row r="7" spans="3:44" x14ac:dyDescent="0.45">
      <c r="C7" s="12" t="str">
        <f>'Industrial production'!G29</f>
        <v>ILP</v>
      </c>
      <c r="D7" s="12">
        <f ca="1">IF(D117=0,0,IFERROR(OFFSET('Industrial production'!$G29,0,MATCH('Veda input Agg'!D$2,'Industrial production'!$H$25:$AK$25,0)),""))</f>
        <v>1.1964999999999999</v>
      </c>
      <c r="E7" s="12">
        <f ca="1">IF(E117=0,0,IFERROR(OFFSET('Industrial production'!$G29,0,MATCH('Veda input Agg'!E$2,'Industrial production'!$H$25:$AK$25,0)),""))</f>
        <v>0.32539099999999999</v>
      </c>
      <c r="F7" s="12">
        <f ca="1">IF(F117=0,0,IFERROR(OFFSET('Industrial production'!$G29,0,MATCH('Veda input Agg'!F$2,'Industrial production'!$H$25:$AK$25,0)),""))</f>
        <v>9.1691000000000003</v>
      </c>
      <c r="G7" s="12">
        <f ca="1">IF(G117=0,0,IFERROR(OFFSET('Industrial production'!$G29,0,MATCH('Veda input Agg'!G$2,'Industrial production'!$H$25:$AK$25,0)),""))</f>
        <v>0.40837200000000001</v>
      </c>
      <c r="H7" s="12">
        <f ca="1">IF(H117=0,0,IFERROR(OFFSET('Industrial production'!$G29,0,MATCH('Veda input Agg'!H$2,'Industrial production'!$H$25:$AK$25,0)),""))</f>
        <v>46.804000000000002</v>
      </c>
      <c r="I7" s="12">
        <f ca="1">IF(I117=0,0,IFERROR(OFFSET('Industrial production'!$G29,0,MATCH('Veda input Agg'!I$2,'Industrial production'!$H$25:$AK$25,0)),""))</f>
        <v>37.551870000000001</v>
      </c>
      <c r="J7" s="12">
        <f ca="1">IF(J117=0,0,IFERROR(OFFSET('Industrial production'!$G29,0,MATCH('Veda input Agg'!J$2,'Industrial production'!$H$25:$AK$25,0)),""))</f>
        <v>6.9164510000000003</v>
      </c>
      <c r="K7" s="12">
        <f ca="1">IF(K117=0,0,IFERROR(OFFSET('Industrial production'!$G29,0,MATCH('Veda input Agg'!K$2,'Industrial production'!$H$25:$AK$25,0)),""))</f>
        <v>31.581</v>
      </c>
      <c r="L7" s="12">
        <f ca="1">IF(L117=0,0,IFERROR(OFFSET('Industrial production'!$G29,0,MATCH('Veda input Agg'!L$2,'Industrial production'!$H$25:$AK$25,0)),""))</f>
        <v>26.352</v>
      </c>
      <c r="M7" s="12">
        <f ca="1">IF(M117=0,0,IFERROR(OFFSET('Industrial production'!$G29,0,MATCH('Veda input Agg'!M$2,'Industrial production'!$H$25:$AK$25,0)),""))</f>
        <v>248.452201</v>
      </c>
      <c r="N7" s="12">
        <f ca="1">IF(N117=0,0,IFERROR(OFFSET('Industrial production'!$G29,0,MATCH('Veda input Agg'!N$2,'Industrial production'!$H$25:$AK$25,0)),""))</f>
        <v>44.011840999999997</v>
      </c>
      <c r="O7" s="12">
        <f ca="1">IF(O117=0,0,IFERROR(OFFSET('Industrial production'!$G29,0,MATCH('Veda input Agg'!O$2,'Industrial production'!$H$25:$AK$25,0)),""))</f>
        <v>16.393239999999999</v>
      </c>
      <c r="P7" s="12">
        <f ca="1">IF(P117=0,0,IFERROR(OFFSET('Industrial production'!$G29,0,MATCH('Veda input Agg'!P$2,'Industrial production'!$H$25:$AK$25,0)),""))</f>
        <v>5.5388099999999998</v>
      </c>
      <c r="Q7" s="12">
        <f ca="1">IF(Q117=0,0,IFERROR(OFFSET('Industrial production'!$G29,0,MATCH('Veda input Agg'!Q$2,'Industrial production'!$H$25:$AK$25,0)),""))</f>
        <v>9.9735709999999997</v>
      </c>
      <c r="R7" s="12">
        <f ca="1">IF(R117=0,0,IFERROR(OFFSET('Industrial production'!$G29,0,MATCH('Veda input Agg'!R$2,'Industrial production'!$H$25:$AK$25,0)),""))</f>
        <v>3.2656749999999999</v>
      </c>
      <c r="S7" s="12">
        <f ca="1">IF(S117=0,0,IFERROR(OFFSET('Industrial production'!$G29,0,MATCH('Veda input Agg'!S$2,'Industrial production'!$H$25:$AK$25,0)),""))</f>
        <v>12.704499999999999</v>
      </c>
      <c r="T7" s="12">
        <f ca="1">IF(T117=0,0,IFERROR(OFFSET('Industrial production'!$G29,0,MATCH('Veda input Agg'!T$2,'Industrial production'!$H$25:$AK$25,0)),""))</f>
        <v>6.4685129999999997</v>
      </c>
      <c r="U7" s="12">
        <f ca="1">IF(U117=0,0,IFERROR(OFFSET('Industrial production'!$G29,0,MATCH('Veda input Agg'!U$2,'Industrial production'!$H$25:$AK$25,0)),""))</f>
        <v>9.4677030000000002</v>
      </c>
      <c r="V7" s="12">
        <f ca="1">IF(V117=0,0,IFERROR(OFFSET('Industrial production'!$G29,0,MATCH('Veda input Agg'!V$2,'Industrial production'!$H$25:$AK$25,0)),""))</f>
        <v>25.163931999999999</v>
      </c>
      <c r="W7" s="12">
        <f ca="1">IF(W117=0,0,IFERROR(OFFSET('Industrial production'!$G29,0,MATCH('Veda input Agg'!W$2,'Industrial production'!$H$25:$AK$25,0)),""))</f>
        <v>23.410799999999998</v>
      </c>
      <c r="X7" s="12">
        <f ca="1">IF(X117=0,0,IFERROR(OFFSET('Industrial production'!$G29,0,MATCH('Veda input Agg'!X$2,'Industrial production'!$H$25:$AK$25,0)),""))</f>
        <v>6.4495690000000003</v>
      </c>
      <c r="Y7" s="12">
        <f ca="1">IF(Y117=0,0,IFERROR(OFFSET('Industrial production'!$G29,0,MATCH('Veda input Agg'!Y$2,'Industrial production'!$H$25:$AK$25,0)),""))</f>
        <v>6.0979999999999999</v>
      </c>
      <c r="Z7" s="12">
        <f ca="1">IF(Z117=0,0,IFERROR(OFFSET('Industrial production'!$G29,0,MATCH('Veda input Agg'!Z$2,'Industrial production'!$H$25:$AK$25,0)),""))</f>
        <v>2.0009999999999999</v>
      </c>
      <c r="AA7" s="12">
        <f ca="1">IF(AA117=0,0,IFERROR(OFFSET('Industrial production'!$G29,0,MATCH('Veda input Agg'!AA$2,'Industrial production'!$H$25:$AK$25,0)),""))</f>
        <v>2.0190000000000001</v>
      </c>
      <c r="AB7" s="12">
        <f ca="1">IF(AB117=0,0,IFERROR(OFFSET('Industrial production'!$G29,0,MATCH('Veda input Agg'!AB$2,'Industrial production'!$H$25:$AK$25,0)),""))</f>
        <v>17.727</v>
      </c>
      <c r="AC7" s="12">
        <f ca="1">IF(AC117=0,0,IFERROR(OFFSET('Industrial production'!$G29,0,MATCH('Veda input Agg'!AC$2,'Industrial production'!$H$25:$AK$25,0)),""))</f>
        <v>0</v>
      </c>
      <c r="AD7" s="12">
        <f ca="1">IF(AD117=0,0,IFERROR(OFFSET('Industrial production'!$G29,0,MATCH('Veda input Agg'!AD$2,'Industrial production'!$H$25:$AK$25,0)),""))</f>
        <v>3.0310000000000001</v>
      </c>
      <c r="AE7" s="12">
        <f ca="1">IF(AE117=0,0,IFERROR(OFFSET('Industrial production'!$G29,0,MATCH('Veda input Agg'!AE$2,'Industrial production'!$H$25:$AK$25,0)),""))</f>
        <v>4.1217249999999996</v>
      </c>
      <c r="AF7" s="12">
        <f ca="1">IF(AF117=0,0,IFERROR(OFFSET('Industrial production'!$G29,0,MATCH('Veda input Agg'!AF$2,'Industrial production'!$H$25:$AK$25,0)),""))</f>
        <v>123.077174</v>
      </c>
      <c r="AG7" s="12">
        <f ca="1">IF(AG117=0,0,IFERROR(OFFSET('Industrial production'!$G29,0,MATCH('Veda input Agg'!AG$2,'Industrial production'!$H$25:$AK$25,0)),""))</f>
        <v>0</v>
      </c>
      <c r="AL7" s="2" t="str">
        <f t="shared" si="1"/>
        <v>ILP</v>
      </c>
      <c r="AM7" t="str">
        <f>VLOOKUP(AL7,'IND Balance'!$AM$5:$AN$22,2,)</f>
        <v>Pulp and Paper</v>
      </c>
      <c r="AN7" t="str">
        <f t="shared" si="2"/>
        <v>mt</v>
      </c>
    </row>
    <row r="8" spans="3:44" x14ac:dyDescent="0.45">
      <c r="C8" t="s">
        <v>129</v>
      </c>
      <c r="D8" s="8">
        <f t="shared" ref="D8:R11" si="3">SUMIF($B$31:$B$110,$C8,D$31:D$110)</f>
        <v>5.8474752311098106</v>
      </c>
      <c r="E8" s="8">
        <f t="shared" si="3"/>
        <v>0.90215762025197788</v>
      </c>
      <c r="F8" s="8">
        <f t="shared" si="3"/>
        <v>12.744341117177346</v>
      </c>
      <c r="G8" s="8">
        <f t="shared" si="3"/>
        <v>14.958422671354901</v>
      </c>
      <c r="H8" s="8">
        <f t="shared" si="3"/>
        <v>1017.3265384063122</v>
      </c>
      <c r="I8" s="8">
        <f t="shared" si="3"/>
        <v>502.5877605532969</v>
      </c>
      <c r="J8" s="8">
        <f t="shared" si="3"/>
        <v>7.5671113977435507</v>
      </c>
      <c r="K8" s="8">
        <f t="shared" si="3"/>
        <v>0</v>
      </c>
      <c r="L8" s="8">
        <f t="shared" si="3"/>
        <v>73.586447842749138</v>
      </c>
      <c r="M8" s="8">
        <f t="shared" si="3"/>
        <v>3907.759191418626</v>
      </c>
      <c r="N8" s="8">
        <f t="shared" si="3"/>
        <v>51.827129729748115</v>
      </c>
      <c r="O8" s="8">
        <f t="shared" si="3"/>
        <v>166.67117444069365</v>
      </c>
      <c r="P8" s="8">
        <f t="shared" si="3"/>
        <v>54.438600645701015</v>
      </c>
      <c r="Q8" s="8">
        <f t="shared" si="3"/>
        <v>185.16063453831808</v>
      </c>
      <c r="R8" s="8">
        <f t="shared" si="3"/>
        <v>85.087610438410877</v>
      </c>
      <c r="S8" s="8">
        <f t="shared" ref="S8:AG11" si="4">SUMIF($B$31:$B$110,$C8,S$31:S$110)</f>
        <v>86.383297113912519</v>
      </c>
      <c r="T8" s="8">
        <f t="shared" si="4"/>
        <v>134.06099713037867</v>
      </c>
      <c r="U8" s="8">
        <f t="shared" si="4"/>
        <v>131.54658045393234</v>
      </c>
      <c r="V8" s="8">
        <f t="shared" si="4"/>
        <v>366.43562150543261</v>
      </c>
      <c r="W8" s="8">
        <f t="shared" si="4"/>
        <v>96.251997129172779</v>
      </c>
      <c r="X8" s="8">
        <f t="shared" si="4"/>
        <v>3.1228875525287201</v>
      </c>
      <c r="Y8" s="8">
        <f t="shared" si="4"/>
        <v>21.628579465416472</v>
      </c>
      <c r="Z8" s="8">
        <f t="shared" si="4"/>
        <v>15.702414657748838</v>
      </c>
      <c r="AA8" s="8">
        <f t="shared" si="4"/>
        <v>7.42466511820178</v>
      </c>
      <c r="AB8" s="8">
        <f t="shared" si="4"/>
        <v>399.66576282215601</v>
      </c>
      <c r="AC8" s="8">
        <f t="shared" si="4"/>
        <v>0</v>
      </c>
      <c r="AD8" s="8">
        <f t="shared" si="4"/>
        <v>2.7020847548997047</v>
      </c>
      <c r="AE8" s="8">
        <f t="shared" si="4"/>
        <v>152.05787718523865</v>
      </c>
      <c r="AF8" s="8">
        <f t="shared" si="4"/>
        <v>1151.1074807622608</v>
      </c>
      <c r="AG8" s="8">
        <f t="shared" si="4"/>
        <v>0</v>
      </c>
      <c r="AL8" s="2" t="str">
        <f t="shared" si="1"/>
        <v>ITM</v>
      </c>
      <c r="AM8" t="str">
        <f>VLOOKUP(AL8,'IND Balance'!$AM$5:$AN$22,2,)</f>
        <v>Transport and machinery</v>
      </c>
      <c r="AN8" t="s">
        <v>109</v>
      </c>
    </row>
    <row r="9" spans="3:44" x14ac:dyDescent="0.45">
      <c r="C9" s="8" t="s">
        <v>127</v>
      </c>
      <c r="D9" s="8">
        <f t="shared" si="3"/>
        <v>51.869674228697157</v>
      </c>
      <c r="E9" s="8">
        <f t="shared" si="3"/>
        <v>78.472049594761273</v>
      </c>
      <c r="F9" s="8">
        <f t="shared" si="3"/>
        <v>226.28455803655638</v>
      </c>
      <c r="G9" s="8">
        <f t="shared" si="3"/>
        <v>168.12081736340909</v>
      </c>
      <c r="H9" s="8">
        <f t="shared" si="3"/>
        <v>136.53501051275526</v>
      </c>
      <c r="I9" s="8">
        <f t="shared" si="3"/>
        <v>254.87472084516989</v>
      </c>
      <c r="J9" s="8">
        <f t="shared" si="3"/>
        <v>266.11258241509711</v>
      </c>
      <c r="K9" s="8">
        <f t="shared" si="3"/>
        <v>108.41388197540068</v>
      </c>
      <c r="L9" s="8">
        <f t="shared" si="3"/>
        <v>326.29135644931813</v>
      </c>
      <c r="M9" s="8">
        <f t="shared" si="3"/>
        <v>1838.1647336240496</v>
      </c>
      <c r="N9" s="8">
        <f t="shared" si="3"/>
        <v>74.133596811164935</v>
      </c>
      <c r="O9" s="8">
        <f t="shared" si="3"/>
        <v>76.680979102226189</v>
      </c>
      <c r="P9" s="8">
        <f t="shared" si="3"/>
        <v>52.489485097325385</v>
      </c>
      <c r="Q9" s="8">
        <f t="shared" si="3"/>
        <v>34.342703037442895</v>
      </c>
      <c r="R9" s="8">
        <f t="shared" si="3"/>
        <v>50.450193439719172</v>
      </c>
      <c r="S9" s="8">
        <f t="shared" si="4"/>
        <v>91.516799440976087</v>
      </c>
      <c r="T9" s="8">
        <f t="shared" si="4"/>
        <v>146.71251674188875</v>
      </c>
      <c r="U9" s="8">
        <f t="shared" si="4"/>
        <v>86.439107337991175</v>
      </c>
      <c r="V9" s="8">
        <f t="shared" si="4"/>
        <v>123.86348983525463</v>
      </c>
      <c r="W9" s="8">
        <f t="shared" si="4"/>
        <v>478.48365017383105</v>
      </c>
      <c r="X9" s="8">
        <f t="shared" si="4"/>
        <v>117.5345233677087</v>
      </c>
      <c r="Y9" s="8">
        <f t="shared" si="4"/>
        <v>78.051439739571421</v>
      </c>
      <c r="Z9" s="8">
        <f t="shared" si="4"/>
        <v>29.73560076405284</v>
      </c>
      <c r="AA9" s="8">
        <f t="shared" si="4"/>
        <v>23.635831878858763</v>
      </c>
      <c r="AB9" s="8">
        <f t="shared" si="4"/>
        <v>685.51287374413516</v>
      </c>
      <c r="AC9" s="8">
        <f t="shared" si="4"/>
        <v>1.1644924423132599</v>
      </c>
      <c r="AD9" s="8">
        <f t="shared" si="4"/>
        <v>200.53976739630457</v>
      </c>
      <c r="AE9" s="8">
        <f t="shared" si="4"/>
        <v>33.416484943974673</v>
      </c>
      <c r="AF9" s="8">
        <f t="shared" si="4"/>
        <v>1054.6827887183433</v>
      </c>
      <c r="AG9" s="8">
        <f t="shared" si="4"/>
        <v>0</v>
      </c>
      <c r="AL9" s="2" t="str">
        <f t="shared" si="1"/>
        <v>IMC</v>
      </c>
      <c r="AM9" t="str">
        <f>VLOOKUP(AL9,'IND Balance'!$AM$5:$AN$22,2,)</f>
        <v>Mining and Construction</v>
      </c>
      <c r="AN9" t="s">
        <v>109</v>
      </c>
    </row>
    <row r="10" spans="3:44" x14ac:dyDescent="0.45">
      <c r="C10" s="8" t="s">
        <v>128</v>
      </c>
      <c r="D10" s="8">
        <f t="shared" si="3"/>
        <v>52.558783143324661</v>
      </c>
      <c r="E10" s="8">
        <f t="shared" si="3"/>
        <v>40.804797323349007</v>
      </c>
      <c r="F10" s="8">
        <f t="shared" si="3"/>
        <v>114.95878160928595</v>
      </c>
      <c r="G10" s="8">
        <f t="shared" si="3"/>
        <v>66.817081005510914</v>
      </c>
      <c r="H10" s="8">
        <f t="shared" si="3"/>
        <v>315.45874131821324</v>
      </c>
      <c r="I10" s="8">
        <f t="shared" si="3"/>
        <v>661.14814739960514</v>
      </c>
      <c r="J10" s="8">
        <f t="shared" si="3"/>
        <v>196.71796601981123</v>
      </c>
      <c r="K10" s="8">
        <f t="shared" si="3"/>
        <v>819.7415367490114</v>
      </c>
      <c r="L10" s="8">
        <f t="shared" si="3"/>
        <v>97.129480035031506</v>
      </c>
      <c r="M10" s="8">
        <f t="shared" si="3"/>
        <v>1554.5770579346674</v>
      </c>
      <c r="N10" s="8">
        <f t="shared" si="3"/>
        <v>59.395620057145287</v>
      </c>
      <c r="O10" s="8">
        <f t="shared" si="3"/>
        <v>164.86145849208492</v>
      </c>
      <c r="P10" s="8">
        <f t="shared" si="3"/>
        <v>180.30317961612317</v>
      </c>
      <c r="Q10" s="8">
        <f t="shared" si="3"/>
        <v>144.24321427225166</v>
      </c>
      <c r="R10" s="8">
        <f t="shared" si="3"/>
        <v>76.11547539718066</v>
      </c>
      <c r="S10" s="8">
        <f t="shared" si="4"/>
        <v>135.33215484688472</v>
      </c>
      <c r="T10" s="8">
        <f t="shared" si="4"/>
        <v>262.54053993858128</v>
      </c>
      <c r="U10" s="8">
        <f t="shared" si="4"/>
        <v>224.38755189666102</v>
      </c>
      <c r="V10" s="8">
        <f t="shared" si="4"/>
        <v>222.54410012730432</v>
      </c>
      <c r="W10" s="8">
        <f t="shared" si="4"/>
        <v>664.90374658189376</v>
      </c>
      <c r="X10" s="8">
        <f t="shared" si="4"/>
        <v>181.93476878726725</v>
      </c>
      <c r="Y10" s="8">
        <f t="shared" si="4"/>
        <v>90.550973397074586</v>
      </c>
      <c r="Z10" s="8">
        <f t="shared" si="4"/>
        <v>6.7955242348885969</v>
      </c>
      <c r="AA10" s="8">
        <f t="shared" si="4"/>
        <v>20.191452634004566</v>
      </c>
      <c r="AB10" s="8">
        <f t="shared" si="4"/>
        <v>335.19798376804164</v>
      </c>
      <c r="AC10" s="8">
        <f t="shared" si="4"/>
        <v>0</v>
      </c>
      <c r="AD10" s="8">
        <f t="shared" si="4"/>
        <v>12.743987816907712</v>
      </c>
      <c r="AE10" s="8">
        <f t="shared" si="4"/>
        <v>122.17171998490147</v>
      </c>
      <c r="AF10" s="8">
        <f t="shared" si="4"/>
        <v>1182.3454462750187</v>
      </c>
      <c r="AG10" s="8">
        <f t="shared" si="4"/>
        <v>0</v>
      </c>
      <c r="AL10" s="2" t="str">
        <f t="shared" si="1"/>
        <v>IFP</v>
      </c>
      <c r="AM10" t="str">
        <f>VLOOKUP(AL10,'IND Balance'!$AM$5:$AN$22,2,)</f>
        <v>Food processing</v>
      </c>
      <c r="AN10" t="s">
        <v>109</v>
      </c>
    </row>
    <row r="11" spans="3:44" x14ac:dyDescent="0.45">
      <c r="C11" s="8" t="s">
        <v>42</v>
      </c>
      <c r="D11" s="8">
        <f t="shared" si="3"/>
        <v>607.72285323506719</v>
      </c>
      <c r="E11" s="8">
        <f t="shared" si="3"/>
        <v>857.84427161037274</v>
      </c>
      <c r="F11" s="8">
        <f t="shared" si="3"/>
        <v>295.53413915655415</v>
      </c>
      <c r="G11" s="8">
        <f t="shared" si="3"/>
        <v>103.53269736267221</v>
      </c>
      <c r="H11" s="8">
        <f t="shared" si="3"/>
        <v>404.49737091232123</v>
      </c>
      <c r="I11" s="8">
        <f t="shared" si="3"/>
        <v>4348.5032476425076</v>
      </c>
      <c r="J11" s="8">
        <f t="shared" si="3"/>
        <v>64.657938491821284</v>
      </c>
      <c r="K11" s="8">
        <f t="shared" si="3"/>
        <v>323.68545630546231</v>
      </c>
      <c r="L11" s="8">
        <f t="shared" si="3"/>
        <v>336.96828709343788</v>
      </c>
      <c r="M11" s="8">
        <f t="shared" si="3"/>
        <v>5160.4724436433553</v>
      </c>
      <c r="N11" s="8">
        <f t="shared" si="3"/>
        <v>95.518145640987882</v>
      </c>
      <c r="O11" s="8">
        <f t="shared" si="3"/>
        <v>182.88623221505475</v>
      </c>
      <c r="P11" s="8">
        <f t="shared" si="3"/>
        <v>66.153308842321763</v>
      </c>
      <c r="Q11" s="8">
        <f t="shared" si="3"/>
        <v>163.72901275058089</v>
      </c>
      <c r="R11" s="8">
        <f t="shared" si="3"/>
        <v>65.835858561519331</v>
      </c>
      <c r="S11" s="8">
        <f t="shared" si="4"/>
        <v>81.992348747816749</v>
      </c>
      <c r="T11" s="8">
        <f t="shared" si="4"/>
        <v>443.05207860388845</v>
      </c>
      <c r="U11" s="8">
        <f t="shared" si="4"/>
        <v>89.274622682584805</v>
      </c>
      <c r="V11" s="8">
        <f t="shared" si="4"/>
        <v>191.01768588756676</v>
      </c>
      <c r="W11" s="8">
        <f t="shared" si="4"/>
        <v>4225.9572393594972</v>
      </c>
      <c r="X11" s="8">
        <f t="shared" si="4"/>
        <v>821.66396744671215</v>
      </c>
      <c r="Y11" s="8">
        <f t="shared" si="4"/>
        <v>600.73297044337437</v>
      </c>
      <c r="Z11" s="8">
        <f t="shared" si="4"/>
        <v>3602.5919876441585</v>
      </c>
      <c r="AA11" s="8">
        <f t="shared" si="4"/>
        <v>9.1476162511616295</v>
      </c>
      <c r="AB11" s="8">
        <f t="shared" si="4"/>
        <v>332.37148609029725</v>
      </c>
      <c r="AC11" s="8">
        <f t="shared" si="4"/>
        <v>1579.5344258472508</v>
      </c>
      <c r="AD11" s="8">
        <f t="shared" si="4"/>
        <v>269.48785017316089</v>
      </c>
      <c r="AE11" s="8">
        <f t="shared" si="4"/>
        <v>222.08580052775102</v>
      </c>
      <c r="AF11" s="8">
        <f t="shared" si="4"/>
        <v>1328.6943610765109</v>
      </c>
      <c r="AG11" s="8">
        <f t="shared" si="4"/>
        <v>0</v>
      </c>
      <c r="AL11" s="2" t="str">
        <f t="shared" si="1"/>
        <v>IOI</v>
      </c>
      <c r="AM11" t="str">
        <f>VLOOKUP(AL11,'IND Balance'!$AM$5:$AN$22,2,)</f>
        <v>Other</v>
      </c>
      <c r="AN11" t="s">
        <v>109</v>
      </c>
    </row>
    <row r="12" spans="3:44" x14ac:dyDescent="0.45">
      <c r="C12" s="8" t="s">
        <v>693</v>
      </c>
      <c r="D12" s="8">
        <f>SUMIF('IND Balance'!$A$5:$A$145,'Veda input Agg'!$C12,'IND Balance'!E$5:E$145)</f>
        <v>522.3474163116</v>
      </c>
      <c r="E12" s="8">
        <f>SUMIF('IND Balance'!$A$5:$A$145,'Veda input Agg'!$C12,'IND Balance'!F$5:F$145)</f>
        <v>111.51132330959999</v>
      </c>
      <c r="F12" s="8">
        <f>SUMIF('IND Balance'!$A$5:$A$145,'Veda input Agg'!$C12,'IND Balance'!G$5:G$145)</f>
        <v>189.87319288440003</v>
      </c>
      <c r="G12" s="8">
        <f>SUMIF('IND Balance'!$A$5:$A$145,'Veda input Agg'!$C12,'IND Balance'!H$5:H$145)</f>
        <v>82.923568207200006</v>
      </c>
      <c r="H12" s="8">
        <f>SUMIF('IND Balance'!$A$5:$A$145,'Veda input Agg'!$C12,'IND Balance'!I$5:I$145)</f>
        <v>3521.8507450932002</v>
      </c>
      <c r="I12" s="8">
        <f>SUMIF('IND Balance'!$A$5:$A$145,'Veda input Agg'!$C12,'IND Balance'!J$5:J$145)</f>
        <v>3551.3824938047997</v>
      </c>
      <c r="J12" s="8">
        <f>SUMIF('IND Balance'!$A$5:$A$145,'Veda input Agg'!$C12,'IND Balance'!K$5:K$145)</f>
        <v>285.72312090599996</v>
      </c>
      <c r="K12" s="8">
        <f>SUMIF('IND Balance'!$A$5:$A$145,'Veda input Agg'!$C12,'IND Balance'!L$5:L$145)</f>
        <v>566.64892682279992</v>
      </c>
      <c r="L12" s="8">
        <f>SUMIF('IND Balance'!$A$5:$A$145,'Veda input Agg'!$C12,'IND Balance'!M$5:M$145)</f>
        <v>846.25077028320004</v>
      </c>
      <c r="M12" s="8">
        <f>SUMIF('IND Balance'!$A$5:$A$145,'Veda input Agg'!$C12,'IND Balance'!N$5:N$145)</f>
        <v>6242.9048899487998</v>
      </c>
      <c r="N12" s="8">
        <f>SUMIF('IND Balance'!$A$5:$A$145,'Veda input Agg'!$C12,'IND Balance'!O$5:O$145)</f>
        <v>160.66987769880001</v>
      </c>
      <c r="O12" s="8">
        <f>SUMIF('IND Balance'!$A$5:$A$145,'Veda input Agg'!$C12,'IND Balance'!P$5:P$145)</f>
        <v>518.29978135679994</v>
      </c>
      <c r="P12" s="8">
        <f>SUMIF('IND Balance'!$A$5:$A$145,'Veda input Agg'!$C12,'IND Balance'!Q$5:Q$145)</f>
        <v>813.23013601080004</v>
      </c>
      <c r="Q12" s="8">
        <f>SUMIF('IND Balance'!$A$5:$A$145,'Veda input Agg'!$C12,'IND Balance'!R$5:R$145)</f>
        <v>323.83076741999997</v>
      </c>
      <c r="R12" s="8">
        <f>SUMIF('IND Balance'!$A$5:$A$145,'Veda input Agg'!$C12,'IND Balance'!S$5:S$145)</f>
        <v>182.1876474096</v>
      </c>
      <c r="S12" s="8">
        <f>SUMIF('IND Balance'!$A$5:$A$145,'Veda input Agg'!$C12,'IND Balance'!T$5:T$145)</f>
        <v>259.1317743948</v>
      </c>
      <c r="T12" s="8">
        <f>SUMIF('IND Balance'!$A$5:$A$145,'Veda input Agg'!$C12,'IND Balance'!U$5:U$145)</f>
        <v>481.90250963160008</v>
      </c>
      <c r="U12" s="8">
        <f>SUMIF('IND Balance'!$A$5:$A$145,'Veda input Agg'!$C12,'IND Balance'!V$5:V$145)</f>
        <v>551.20072757759999</v>
      </c>
      <c r="V12" s="8">
        <f>SUMIF('IND Balance'!$A$5:$A$145,'Veda input Agg'!$C12,'IND Balance'!W$5:W$145)</f>
        <v>903.55446774360007</v>
      </c>
      <c r="W12" s="8">
        <f>SUMIF('IND Balance'!$A$5:$A$145,'Veda input Agg'!$C12,'IND Balance'!X$5:X$145)</f>
        <v>2150.7061886064002</v>
      </c>
      <c r="X12" s="8">
        <f>SUMIF('IND Balance'!$A$5:$A$145,'Veda input Agg'!$C12,'IND Balance'!Y$5:Y$145)</f>
        <v>588.72462112799997</v>
      </c>
      <c r="Y12" s="8">
        <f>SUMIF('IND Balance'!$A$5:$A$145,'Veda input Agg'!$C12,'IND Balance'!Z$5:Z$145)</f>
        <v>174.29561314559999</v>
      </c>
      <c r="Z12" s="8">
        <f>SUMIF('IND Balance'!$A$5:$A$145,'Veda input Agg'!$C12,'IND Balance'!AA$5:AA$145)</f>
        <v>2303.4782165759993</v>
      </c>
      <c r="AA12" s="8">
        <f>SUMIF('IND Balance'!$A$5:$A$145,'Veda input Agg'!$C12,'IND Balance'!AB$5:AB$145)</f>
        <v>111.19466725200002</v>
      </c>
      <c r="AB12" s="8">
        <f>SUMIF('IND Balance'!$A$5:$A$145,'Veda input Agg'!$C12,'IND Balance'!AC$5:AC$145)</f>
        <v>3458.4617180519999</v>
      </c>
      <c r="AC12" s="8">
        <f>SUMIF('IND Balance'!$A$5:$A$145,'Veda input Agg'!$C12,'IND Balance'!AD$5:AD$145)</f>
        <v>2193.2163306828002</v>
      </c>
      <c r="AD12" s="8">
        <f>SUMIF('IND Balance'!$A$5:$A$145,'Veda input Agg'!$C12,'IND Balance'!AE$5:AE$145)</f>
        <v>135.99428107680001</v>
      </c>
      <c r="AE12" s="8">
        <f>SUMIF('IND Balance'!$A$5:$A$145,'Veda input Agg'!$C12,'IND Balance'!AF$5:AF$145)</f>
        <v>294.67031669279999</v>
      </c>
      <c r="AF12" s="8">
        <f>SUMIF('IND Balance'!$A$5:$A$145,'Veda input Agg'!$C12,'IND Balance'!AG$5:AG$145)</f>
        <v>6333.2655589187998</v>
      </c>
      <c r="AG12" s="8">
        <f>SUMIF('IND Balance'!$A$5:$A$145,'Veda input Agg'!$C12,'IND Balance'!AH$5:AH$145)</f>
        <v>0</v>
      </c>
      <c r="AL12" s="2" t="str">
        <f t="shared" si="1"/>
        <v>ICH_Feedstock</v>
      </c>
      <c r="AM12" t="str">
        <f>VLOOKUP(AL12,'IND Balance'!$AM$5:$AN$22,2,)</f>
        <v>Chemical Feedstock</v>
      </c>
      <c r="AN12" t="s">
        <v>109</v>
      </c>
    </row>
    <row r="13" spans="3:44" x14ac:dyDescent="0.45">
      <c r="C13" s="8" t="s">
        <v>50</v>
      </c>
      <c r="D13" s="8">
        <f>SUMIF('IND Balance'!$C$5:$C$145,'Veda input Agg'!$C13,'IND Balance'!E$5:E$145)</f>
        <v>128.04195270599999</v>
      </c>
      <c r="E13" s="8">
        <f>SUMIF('IND Balance'!$C$5:$C$145,'Veda input Agg'!$C13,'IND Balance'!F$5:F$145)</f>
        <v>84.447768560399993</v>
      </c>
      <c r="F13" s="8">
        <f>SUMIF('IND Balance'!$C$5:$C$145,'Veda input Agg'!$C13,'IND Balance'!G$5:G$145)</f>
        <v>2.9187941255999998</v>
      </c>
      <c r="G13" s="8">
        <f>SUMIF('IND Balance'!$C$5:$C$145,'Veda input Agg'!$C13,'IND Balance'!H$5:H$145)</f>
        <v>314.73826455239998</v>
      </c>
      <c r="H13" s="8">
        <f>SUMIF('IND Balance'!$C$5:$C$145,'Veda input Agg'!$C13,'IND Balance'!I$5:I$145)</f>
        <v>70.590256052400008</v>
      </c>
      <c r="I13" s="8">
        <f>SUMIF('IND Balance'!$C$5:$C$145,'Veda input Agg'!$C13,'IND Balance'!J$5:J$145)</f>
        <v>224.05859910359999</v>
      </c>
      <c r="J13" s="8">
        <f>SUMIF('IND Balance'!$C$5:$C$145,'Veda input Agg'!$C13,'IND Balance'!K$5:K$145)</f>
        <v>3.6708941303999998</v>
      </c>
      <c r="K13" s="8">
        <f>SUMIF('IND Balance'!$C$5:$C$145,'Veda input Agg'!$C13,'IND Balance'!L$5:L$145)</f>
        <v>40.7769994692</v>
      </c>
      <c r="L13" s="8">
        <f>SUMIF('IND Balance'!$C$5:$C$145,'Veda input Agg'!$C13,'IND Balance'!M$5:M$145)</f>
        <v>2.6309976804000001</v>
      </c>
      <c r="M13" s="8">
        <f>SUMIF('IND Balance'!$C$5:$C$145,'Veda input Agg'!$C13,'IND Balance'!N$5:N$145)</f>
        <v>3621.0557359872005</v>
      </c>
      <c r="N13" s="8">
        <f>SUMIF('IND Balance'!$C$5:$C$145,'Veda input Agg'!$C13,'IND Balance'!O$5:O$145)</f>
        <v>9.7570233899999987</v>
      </c>
      <c r="O13" s="8">
        <f>SUMIF('IND Balance'!$C$5:$C$145,'Veda input Agg'!$C13,'IND Balance'!P$5:P$145)</f>
        <v>2.3635574567999997</v>
      </c>
      <c r="P13" s="8">
        <f>SUMIF('IND Balance'!$C$5:$C$145,'Veda input Agg'!$C13,'IND Balance'!Q$5:Q$145)</f>
        <v>5.0101007256000001</v>
      </c>
      <c r="Q13" s="8">
        <f>SUMIF('IND Balance'!$C$5:$C$145,'Veda input Agg'!$C13,'IND Balance'!R$5:R$145)</f>
        <v>13.216509241200001</v>
      </c>
      <c r="R13" s="8">
        <f>SUMIF('IND Balance'!$C$5:$C$145,'Veda input Agg'!$C13,'IND Balance'!S$5:S$145)</f>
        <v>11.4454049184</v>
      </c>
      <c r="S13" s="8">
        <f>SUMIF('IND Balance'!$C$5:$C$145,'Veda input Agg'!$C13,'IND Balance'!T$5:T$145)</f>
        <v>11.908339394399999</v>
      </c>
      <c r="T13" s="8">
        <f>SUMIF('IND Balance'!$C$5:$C$145,'Veda input Agg'!$C13,'IND Balance'!U$5:U$145)</f>
        <v>8.5967271323999999</v>
      </c>
      <c r="U13" s="8">
        <f>SUMIF('IND Balance'!$C$5:$C$145,'Veda input Agg'!$C13,'IND Balance'!V$5:V$145)</f>
        <v>26.795804702399998</v>
      </c>
      <c r="V13" s="8">
        <f>SUMIF('IND Balance'!$C$5:$C$145,'Veda input Agg'!$C13,'IND Balance'!W$5:W$145)</f>
        <v>2.6343973620000001</v>
      </c>
      <c r="W13" s="8">
        <f>SUMIF('IND Balance'!$C$5:$C$145,'Veda input Agg'!$C13,'IND Balance'!X$5:X$145)</f>
        <v>699.54893661239998</v>
      </c>
      <c r="X13" s="8">
        <f>SUMIF('IND Balance'!$C$5:$C$145,'Veda input Agg'!$C13,'IND Balance'!Y$5:Y$145)</f>
        <v>128.22671200319999</v>
      </c>
      <c r="Y13" s="8">
        <f>SUMIF('IND Balance'!$C$5:$C$145,'Veda input Agg'!$C13,'IND Balance'!Z$5:Z$145)</f>
        <v>69.130800374399996</v>
      </c>
      <c r="Z13" s="8">
        <f>SUMIF('IND Balance'!$C$5:$C$145,'Veda input Agg'!$C13,'IND Balance'!AA$5:AA$145)</f>
        <v>280.79733814560001</v>
      </c>
      <c r="AA13" s="8">
        <f>SUMIF('IND Balance'!$C$5:$C$145,'Veda input Agg'!$C13,'IND Balance'!AB$5:AB$145)</f>
        <v>5.4846577584</v>
      </c>
      <c r="AB13" s="8">
        <f>SUMIF('IND Balance'!$C$5:$C$145,'Veda input Agg'!$C13,'IND Balance'!AC$5:AC$145)</f>
        <v>7.2373024800000005E-2</v>
      </c>
      <c r="AC13" s="8">
        <f>SUMIF('IND Balance'!$C$5:$C$145,'Veda input Agg'!$C13,'IND Balance'!AD$5:AD$145)</f>
        <v>1.6413930720000001</v>
      </c>
      <c r="AD13" s="8">
        <f>SUMIF('IND Balance'!$C$5:$C$145,'Veda input Agg'!$C13,'IND Balance'!AE$5:AE$145)</f>
        <v>42.129926208000001</v>
      </c>
      <c r="AE13" s="8">
        <f>SUMIF('IND Balance'!$C$5:$C$145,'Veda input Agg'!$C13,'IND Balance'!AF$5:AF$145)</f>
        <v>49.380232888799995</v>
      </c>
      <c r="AF13" s="8">
        <f>SUMIF('IND Balance'!$C$5:$C$145,'Veda input Agg'!$C13,'IND Balance'!AG$5:AG$145)</f>
        <v>689.35857523560003</v>
      </c>
      <c r="AG13" s="8">
        <f>SUMIF('IND Balance'!$C$5:$C$145,'Veda input Agg'!$C13,'IND Balance'!AH$5:AH$145)</f>
        <v>0</v>
      </c>
      <c r="AL13" s="2" t="str">
        <f t="shared" si="1"/>
        <v>ONO</v>
      </c>
      <c r="AM13" t="str">
        <f>VLOOKUP(AL13,'IND Balance'!$AM$5:$AN$22,2,)</f>
        <v>Other non-specified</v>
      </c>
      <c r="AN13" t="s">
        <v>109</v>
      </c>
    </row>
    <row r="15" spans="3:44" x14ac:dyDescent="0.45">
      <c r="C15" s="8" t="s">
        <v>93</v>
      </c>
      <c r="AJ15" t="s">
        <v>100</v>
      </c>
    </row>
    <row r="16" spans="3:44" x14ac:dyDescent="0.45">
      <c r="C16" s="7" t="s">
        <v>92</v>
      </c>
      <c r="D16" s="78" t="str">
        <f t="shared" ref="D16:R16" si="5">D2</f>
        <v>Africa_north</v>
      </c>
      <c r="E16" s="78" t="str">
        <f t="shared" si="5"/>
        <v>Africa_other</v>
      </c>
      <c r="F16" s="78" t="str">
        <f t="shared" si="5"/>
        <v>Arg-Chi</v>
      </c>
      <c r="G16" s="78" t="str">
        <f t="shared" si="5"/>
        <v>Asia_central</v>
      </c>
      <c r="H16" s="78" t="str">
        <f t="shared" si="5"/>
        <v>Asia_east</v>
      </c>
      <c r="I16" s="78" t="str">
        <f t="shared" si="5"/>
        <v>Asia_other</v>
      </c>
      <c r="J16" s="78" t="str">
        <f t="shared" si="5"/>
        <v>Australia_NZ</v>
      </c>
      <c r="K16" s="78" t="str">
        <f t="shared" si="5"/>
        <v>Brazil</v>
      </c>
      <c r="L16" s="78" t="str">
        <f t="shared" si="5"/>
        <v>Canada</v>
      </c>
      <c r="M16" s="78" t="str">
        <f t="shared" si="5"/>
        <v>China</v>
      </c>
      <c r="N16" s="78" t="str">
        <f t="shared" si="5"/>
        <v>EU_north</v>
      </c>
      <c r="O16" s="78" t="str">
        <f t="shared" si="5"/>
        <v>EU_northeast</v>
      </c>
      <c r="P16" s="78" t="str">
        <f t="shared" si="5"/>
        <v>EU_northwest</v>
      </c>
      <c r="Q16" s="78" t="str">
        <f t="shared" si="5"/>
        <v>EU_south</v>
      </c>
      <c r="R16" s="78" t="str">
        <f t="shared" si="5"/>
        <v>EU_southeast</v>
      </c>
      <c r="S16" s="78" t="str">
        <f t="shared" ref="S16:T16" si="6">S2</f>
        <v>EU_southwest</v>
      </c>
      <c r="T16" s="78" t="str">
        <f t="shared" si="6"/>
        <v>Europe_other</v>
      </c>
      <c r="U16" s="78" t="str">
        <f t="shared" ref="U16:AG16" si="7">U2</f>
        <v>France</v>
      </c>
      <c r="V16" s="78" t="str">
        <f t="shared" si="7"/>
        <v>Germany</v>
      </c>
      <c r="W16" s="78" t="str">
        <f t="shared" si="7"/>
        <v>India</v>
      </c>
      <c r="X16" s="78" t="str">
        <f t="shared" si="7"/>
        <v>LatAm_other</v>
      </c>
      <c r="Y16" s="78" t="str">
        <f t="shared" si="7"/>
        <v>Mexico</v>
      </c>
      <c r="Z16" s="78" t="str">
        <f t="shared" si="7"/>
        <v>MidEast_other</v>
      </c>
      <c r="AA16" s="78" t="str">
        <f t="shared" si="7"/>
        <v>Nor-Ice</v>
      </c>
      <c r="AB16" s="78" t="str">
        <f t="shared" si="7"/>
        <v>Russia</v>
      </c>
      <c r="AC16" s="78" t="str">
        <f t="shared" si="7"/>
        <v>SaudiArabia</v>
      </c>
      <c r="AD16" s="78" t="str">
        <f t="shared" si="7"/>
        <v>SouthAfrica</v>
      </c>
      <c r="AE16" s="78" t="str">
        <f t="shared" si="7"/>
        <v>UK</v>
      </c>
      <c r="AF16" s="78" t="str">
        <f t="shared" si="7"/>
        <v>USA</v>
      </c>
      <c r="AG16" s="78" t="str">
        <f t="shared" si="7"/>
        <v>\I:</v>
      </c>
      <c r="AJ16" t="s">
        <v>101</v>
      </c>
      <c r="AK16" t="s">
        <v>102</v>
      </c>
      <c r="AL16" t="s">
        <v>92</v>
      </c>
      <c r="AM16" t="s">
        <v>103</v>
      </c>
      <c r="AN16" t="s">
        <v>104</v>
      </c>
      <c r="AO16" t="s">
        <v>105</v>
      </c>
      <c r="AP16" t="s">
        <v>106</v>
      </c>
      <c r="AQ16" t="s">
        <v>107</v>
      </c>
      <c r="AR16" t="s">
        <v>108</v>
      </c>
    </row>
    <row r="17" spans="2:80" x14ac:dyDescent="0.45">
      <c r="C17" s="8" t="str">
        <f t="shared" ref="C17:C25" si="8">C3&amp;"000"</f>
        <v>ICH000</v>
      </c>
      <c r="D17" s="9">
        <f>IFERROR(D3/D113,"")</f>
        <v>1</v>
      </c>
      <c r="E17" s="9">
        <f t="shared" ref="E17:T17" si="9">IFERROR(E3/E113,"")</f>
        <v>1</v>
      </c>
      <c r="F17" s="9">
        <f t="shared" si="9"/>
        <v>1</v>
      </c>
      <c r="G17" s="9">
        <f t="shared" si="9"/>
        <v>1</v>
      </c>
      <c r="H17" s="9">
        <f t="shared" si="9"/>
        <v>1</v>
      </c>
      <c r="I17" s="9">
        <f t="shared" si="9"/>
        <v>1</v>
      </c>
      <c r="J17" s="9">
        <f t="shared" si="9"/>
        <v>1</v>
      </c>
      <c r="K17" s="9">
        <f t="shared" si="9"/>
        <v>1</v>
      </c>
      <c r="L17" s="9">
        <f t="shared" si="9"/>
        <v>1</v>
      </c>
      <c r="M17" s="9">
        <f t="shared" si="9"/>
        <v>1</v>
      </c>
      <c r="N17" s="9">
        <f t="shared" si="9"/>
        <v>1</v>
      </c>
      <c r="O17" s="9">
        <f t="shared" si="9"/>
        <v>1</v>
      </c>
      <c r="P17" s="9">
        <f t="shared" si="9"/>
        <v>1</v>
      </c>
      <c r="Q17" s="9">
        <f t="shared" si="9"/>
        <v>1</v>
      </c>
      <c r="R17" s="9">
        <f t="shared" si="9"/>
        <v>1</v>
      </c>
      <c r="S17" s="9">
        <f t="shared" si="9"/>
        <v>1</v>
      </c>
      <c r="T17" s="9">
        <f t="shared" si="9"/>
        <v>1</v>
      </c>
      <c r="U17" s="9">
        <f t="shared" ref="U17:AG17" si="10">IFERROR(U3/U113,"")</f>
        <v>1</v>
      </c>
      <c r="V17" s="9">
        <f t="shared" si="10"/>
        <v>1</v>
      </c>
      <c r="W17" s="9">
        <f t="shared" si="10"/>
        <v>1</v>
      </c>
      <c r="X17" s="9">
        <f t="shared" si="10"/>
        <v>1</v>
      </c>
      <c r="Y17" s="9">
        <f t="shared" si="10"/>
        <v>1</v>
      </c>
      <c r="Z17" s="9">
        <f t="shared" si="10"/>
        <v>1</v>
      </c>
      <c r="AA17" s="9">
        <f t="shared" si="10"/>
        <v>1</v>
      </c>
      <c r="AB17" s="9">
        <f t="shared" si="10"/>
        <v>1</v>
      </c>
      <c r="AC17" s="9">
        <f t="shared" si="10"/>
        <v>1</v>
      </c>
      <c r="AD17" s="9">
        <f t="shared" si="10"/>
        <v>1</v>
      </c>
      <c r="AE17" s="9">
        <f t="shared" si="10"/>
        <v>1</v>
      </c>
      <c r="AF17" s="9">
        <f t="shared" si="10"/>
        <v>1</v>
      </c>
      <c r="AG17" s="9" t="str">
        <f t="shared" si="10"/>
        <v/>
      </c>
      <c r="AK17" t="s">
        <v>111</v>
      </c>
      <c r="AL17" s="2" t="str">
        <f>C17</f>
        <v>ICH000</v>
      </c>
      <c r="AM17" t="str">
        <f>"Energy service aggregation - "&amp;AM3</f>
        <v>Energy service aggregation - Chemicals</v>
      </c>
      <c r="AN17" t="s">
        <v>109</v>
      </c>
      <c r="AO17" t="s">
        <v>110</v>
      </c>
    </row>
    <row r="18" spans="2:80" x14ac:dyDescent="0.45">
      <c r="C18" s="8" t="str">
        <f t="shared" si="8"/>
        <v>INF000</v>
      </c>
      <c r="D18" s="9">
        <f t="shared" ref="D18:T18" ca="1" si="11">IFERROR(D4/D114,"")</f>
        <v>37.07984217448746</v>
      </c>
      <c r="E18" s="9">
        <f t="shared" ca="1" si="11"/>
        <v>16.568063156986288</v>
      </c>
      <c r="F18" s="9">
        <f t="shared" ca="1" si="11"/>
        <v>68.567055020146441</v>
      </c>
      <c r="G18" s="9">
        <f t="shared" ca="1" si="11"/>
        <v>6.3912202188583134</v>
      </c>
      <c r="H18" s="10">
        <f t="shared" ca="1" si="11"/>
        <v>18.023384943208761</v>
      </c>
      <c r="I18" s="9">
        <f t="shared" ca="1" si="11"/>
        <v>6.0674906468223302</v>
      </c>
      <c r="J18" s="9">
        <f t="shared" ca="1" si="11"/>
        <v>5.5701736953609267</v>
      </c>
      <c r="K18" s="9">
        <f t="shared" ca="1" si="11"/>
        <v>5.6225247963536189</v>
      </c>
      <c r="L18" s="9">
        <f t="shared" ca="1" si="11"/>
        <v>10.636455276061811</v>
      </c>
      <c r="M18" s="9">
        <f t="shared" ca="1" si="11"/>
        <v>11.05456839896477</v>
      </c>
      <c r="N18" s="9">
        <f t="shared" ca="1" si="11"/>
        <v>22.297187671514301</v>
      </c>
      <c r="O18" s="9">
        <f t="shared" ca="1" si="11"/>
        <v>15.079522763974575</v>
      </c>
      <c r="P18" s="9">
        <f t="shared" ca="1" si="11"/>
        <v>13.275791258718849</v>
      </c>
      <c r="Q18" s="9">
        <f t="shared" ca="1" si="11"/>
        <v>7.1961737507644434</v>
      </c>
      <c r="R18" s="9">
        <f t="shared" ca="1" si="11"/>
        <v>12.194424715764356</v>
      </c>
      <c r="S18" s="9">
        <f t="shared" ca="1" si="11"/>
        <v>19.023144018261505</v>
      </c>
      <c r="T18" s="9">
        <f t="shared" ca="1" si="11"/>
        <v>2.3439027860559287</v>
      </c>
      <c r="U18" s="9">
        <f t="shared" ref="U18:AG18" ca="1" si="12">IFERROR(U4/U114,"")</f>
        <v>10.01371357708147</v>
      </c>
      <c r="V18" s="9">
        <f t="shared" ca="1" si="12"/>
        <v>12.147934879536736</v>
      </c>
      <c r="W18" s="9">
        <f t="shared" ca="1" si="12"/>
        <v>76.884969085034513</v>
      </c>
      <c r="X18" s="9">
        <f t="shared" ca="1" si="12"/>
        <v>20.558002505788544</v>
      </c>
      <c r="Y18" s="9">
        <f t="shared" ca="1" si="12"/>
        <v>253.6612224541438</v>
      </c>
      <c r="Z18" s="9">
        <f t="shared" ca="1" si="12"/>
        <v>35.174585931016679</v>
      </c>
      <c r="AA18" s="9">
        <f t="shared" ca="1" si="12"/>
        <v>7.5358497580999124</v>
      </c>
      <c r="AB18" s="9">
        <f t="shared" ca="1" si="12"/>
        <v>9.4443347455456692</v>
      </c>
      <c r="AC18" s="9" t="str">
        <f t="shared" ca="1" si="12"/>
        <v/>
      </c>
      <c r="AD18" s="9">
        <f t="shared" ca="1" si="12"/>
        <v>5.497691349848739</v>
      </c>
      <c r="AE18" s="9">
        <f t="shared" ca="1" si="12"/>
        <v>9.1085013808726227</v>
      </c>
      <c r="AF18" s="9">
        <f t="shared" ca="1" si="12"/>
        <v>7.0186986378573026</v>
      </c>
      <c r="AG18" s="9" t="str">
        <f t="shared" ca="1" si="12"/>
        <v/>
      </c>
      <c r="AL18" s="2" t="str">
        <f t="shared" ref="AL18:AL27" si="13">C18</f>
        <v>INF000</v>
      </c>
      <c r="AM18" t="str">
        <f t="shared" ref="AM18:AM27" si="14">"Energy service aggregation - "&amp;AM4</f>
        <v>Energy service aggregation - Non-ferrous metals</v>
      </c>
      <c r="AN18" t="s">
        <v>91</v>
      </c>
      <c r="AO18" t="s">
        <v>112</v>
      </c>
    </row>
    <row r="19" spans="2:80" x14ac:dyDescent="0.45">
      <c r="C19" s="8" t="str">
        <f t="shared" si="8"/>
        <v>INM000</v>
      </c>
      <c r="D19" s="9">
        <f t="shared" ref="D19:T19" ca="1" si="15">IFERROR(D5/D115,"")</f>
        <v>0.27288105345986502</v>
      </c>
      <c r="E19" s="9">
        <f t="shared" ca="1" si="15"/>
        <v>0.32461648886699707</v>
      </c>
      <c r="F19" s="9">
        <f t="shared" ca="1" si="15"/>
        <v>0.19142768477986494</v>
      </c>
      <c r="G19" s="9">
        <f t="shared" ca="1" si="15"/>
        <v>8.0862447199115436E-2</v>
      </c>
      <c r="H19" s="9">
        <f t="shared" ca="1" si="15"/>
        <v>0.13244131224881803</v>
      </c>
      <c r="I19" s="9">
        <f t="shared" ca="1" si="15"/>
        <v>6.1572260499126362E-2</v>
      </c>
      <c r="J19" s="9">
        <f t="shared" ca="1" si="15"/>
        <v>0.14730738500326995</v>
      </c>
      <c r="K19" s="9">
        <f t="shared" ca="1" si="15"/>
        <v>0.19492966602723674</v>
      </c>
      <c r="L19" s="9">
        <f t="shared" ca="1" si="15"/>
        <v>0.20211198359023383</v>
      </c>
      <c r="M19" s="9">
        <f t="shared" ca="1" si="15"/>
        <v>0.41604995413421869</v>
      </c>
      <c r="N19" s="9">
        <f t="shared" ca="1" si="15"/>
        <v>9.2262603586504177E-2</v>
      </c>
      <c r="O19" s="9">
        <f t="shared" ca="1" si="15"/>
        <v>9.8202813016623119E-2</v>
      </c>
      <c r="P19" s="9">
        <f t="shared" ca="1" si="15"/>
        <v>9.0408601370342775E-2</v>
      </c>
      <c r="Q19" s="9">
        <f t="shared" ca="1" si="15"/>
        <v>0.12131195256560333</v>
      </c>
      <c r="R19" s="9">
        <f t="shared" ca="1" si="15"/>
        <v>0.10361159230708922</v>
      </c>
      <c r="S19" s="9">
        <f t="shared" ca="1" si="15"/>
        <v>7.9958716298321492E-2</v>
      </c>
      <c r="T19" s="9">
        <f t="shared" ca="1" si="15"/>
        <v>0.18460152559058385</v>
      </c>
      <c r="U19" s="9">
        <f t="shared" ref="U19:AG19" ca="1" si="16">IFERROR(U5/U115,"")</f>
        <v>0.14100585677698318</v>
      </c>
      <c r="V19" s="9">
        <f t="shared" ca="1" si="16"/>
        <v>0.16661544731842606</v>
      </c>
      <c r="W19" s="9">
        <f t="shared" ca="1" si="16"/>
        <v>0.40635519214839927</v>
      </c>
      <c r="X19" s="9">
        <f t="shared" ca="1" si="16"/>
        <v>0.10819214402129106</v>
      </c>
      <c r="Y19" s="9">
        <f t="shared" ca="1" si="16"/>
        <v>0.21873589625675438</v>
      </c>
      <c r="Z19" s="9">
        <f t="shared" ca="1" si="16"/>
        <v>0.56006654119690369</v>
      </c>
      <c r="AA19" s="9">
        <f t="shared" ca="1" si="16"/>
        <v>0.13626266733750264</v>
      </c>
      <c r="AB19" s="9">
        <f t="shared" ca="1" si="16"/>
        <v>0.1343868343898541</v>
      </c>
      <c r="AC19" s="9">
        <f t="shared" ca="1" si="16"/>
        <v>29.607645502231897</v>
      </c>
      <c r="AD19" s="9">
        <f t="shared" ca="1" si="16"/>
        <v>0.38763081721929005</v>
      </c>
      <c r="AE19" s="9">
        <f t="shared" ca="1" si="16"/>
        <v>0.12381707639772933</v>
      </c>
      <c r="AF19" s="9">
        <f t="shared" ca="1" si="16"/>
        <v>0.15370522698786315</v>
      </c>
      <c r="AG19" s="9" t="str">
        <f t="shared" ca="1" si="16"/>
        <v/>
      </c>
      <c r="AL19" s="2" t="str">
        <f t="shared" si="13"/>
        <v>INM000</v>
      </c>
      <c r="AM19" t="str">
        <f t="shared" si="14"/>
        <v>Energy service aggregation - Non-metals</v>
      </c>
      <c r="AN19" t="s">
        <v>91</v>
      </c>
      <c r="AO19" t="s">
        <v>112</v>
      </c>
    </row>
    <row r="20" spans="2:80" x14ac:dyDescent="0.45">
      <c r="C20" s="8" t="str">
        <f t="shared" si="8"/>
        <v>\I: IIS000</v>
      </c>
      <c r="D20" s="9" t="str">
        <f t="shared" ref="D20:T20" ca="1" si="17">IFERROR(D6/D116,"")</f>
        <v/>
      </c>
      <c r="E20" s="9" t="str">
        <f t="shared" ca="1" si="17"/>
        <v/>
      </c>
      <c r="F20" s="9" t="str">
        <f t="shared" ca="1" si="17"/>
        <v/>
      </c>
      <c r="G20" s="9" t="str">
        <f t="shared" ca="1" si="17"/>
        <v/>
      </c>
      <c r="H20" s="9" t="str">
        <f t="shared" ca="1" si="17"/>
        <v/>
      </c>
      <c r="I20" s="9" t="str">
        <f t="shared" ca="1" si="17"/>
        <v/>
      </c>
      <c r="J20" s="9" t="str">
        <f t="shared" ca="1" si="17"/>
        <v/>
      </c>
      <c r="K20" s="9" t="str">
        <f t="shared" ca="1" si="17"/>
        <v/>
      </c>
      <c r="L20" s="9" t="str">
        <f t="shared" ca="1" si="17"/>
        <v/>
      </c>
      <c r="M20" s="9" t="str">
        <f t="shared" ca="1" si="17"/>
        <v/>
      </c>
      <c r="N20" s="9" t="str">
        <f t="shared" ca="1" si="17"/>
        <v/>
      </c>
      <c r="O20" s="9" t="str">
        <f t="shared" ca="1" si="17"/>
        <v/>
      </c>
      <c r="P20" s="9" t="str">
        <f t="shared" ca="1" si="17"/>
        <v/>
      </c>
      <c r="Q20" s="9" t="str">
        <f t="shared" ca="1" si="17"/>
        <v/>
      </c>
      <c r="R20" s="9" t="str">
        <f t="shared" ca="1" si="17"/>
        <v/>
      </c>
      <c r="S20" s="9" t="str">
        <f t="shared" ca="1" si="17"/>
        <v/>
      </c>
      <c r="T20" s="9" t="str">
        <f t="shared" ca="1" si="17"/>
        <v/>
      </c>
      <c r="U20" s="9" t="str">
        <f t="shared" ref="U20:AG20" ca="1" si="18">IFERROR(U6/U116,"")</f>
        <v/>
      </c>
      <c r="V20" s="9" t="str">
        <f t="shared" ca="1" si="18"/>
        <v/>
      </c>
      <c r="W20" s="9" t="str">
        <f t="shared" ca="1" si="18"/>
        <v/>
      </c>
      <c r="X20" s="9" t="str">
        <f t="shared" ca="1" si="18"/>
        <v/>
      </c>
      <c r="Y20" s="9" t="str">
        <f t="shared" ca="1" si="18"/>
        <v/>
      </c>
      <c r="Z20" s="9" t="str">
        <f t="shared" ca="1" si="18"/>
        <v/>
      </c>
      <c r="AA20" s="9" t="str">
        <f t="shared" ca="1" si="18"/>
        <v/>
      </c>
      <c r="AB20" s="9" t="str">
        <f t="shared" ca="1" si="18"/>
        <v/>
      </c>
      <c r="AC20" s="9" t="str">
        <f t="shared" ca="1" si="18"/>
        <v/>
      </c>
      <c r="AD20" s="9" t="str">
        <f t="shared" ca="1" si="18"/>
        <v/>
      </c>
      <c r="AE20" s="9" t="str">
        <f t="shared" ca="1" si="18"/>
        <v/>
      </c>
      <c r="AF20" s="9" t="str">
        <f t="shared" ca="1" si="18"/>
        <v/>
      </c>
      <c r="AG20" s="9" t="str">
        <f t="shared" ca="1" si="18"/>
        <v/>
      </c>
      <c r="AL20" s="2" t="str">
        <f t="shared" si="13"/>
        <v>\I: IIS000</v>
      </c>
      <c r="AM20" t="e">
        <f t="shared" si="14"/>
        <v>#N/A</v>
      </c>
      <c r="AN20" t="s">
        <v>91</v>
      </c>
      <c r="AO20" t="s">
        <v>112</v>
      </c>
    </row>
    <row r="21" spans="2:80" x14ac:dyDescent="0.45">
      <c r="C21" s="8" t="str">
        <f t="shared" si="8"/>
        <v>ILP000</v>
      </c>
      <c r="D21" s="9">
        <f t="shared" ref="D21:T21" ca="1" si="19">IFERROR(D7/D117,"")</f>
        <v>0.21089023248029501</v>
      </c>
      <c r="E21" s="9">
        <f t="shared" ca="1" si="19"/>
        <v>0.49401789082082181</v>
      </c>
      <c r="F21" s="9">
        <f t="shared" ca="1" si="19"/>
        <v>7.5925373955299899E-2</v>
      </c>
      <c r="G21" s="9">
        <f t="shared" ca="1" si="19"/>
        <v>8.8710796666500058E-2</v>
      </c>
      <c r="H21" s="9">
        <f t="shared" ca="1" si="19"/>
        <v>0.10396525185658817</v>
      </c>
      <c r="I21" s="9">
        <f t="shared" ca="1" si="19"/>
        <v>0.20831727366857319</v>
      </c>
      <c r="J21" s="9">
        <f t="shared" ca="1" si="19"/>
        <v>0.15383493813133797</v>
      </c>
      <c r="K21" s="9">
        <f t="shared" ca="1" si="19"/>
        <v>6.0971549442314629E-2</v>
      </c>
      <c r="L21" s="9">
        <f t="shared" ca="1" si="19"/>
        <v>6.0622829988679489E-2</v>
      </c>
      <c r="M21" s="9">
        <f t="shared" ca="1" si="19"/>
        <v>0.30145373475318188</v>
      </c>
      <c r="N21" s="9">
        <f t="shared" ca="1" si="19"/>
        <v>8.7072017871210702E-2</v>
      </c>
      <c r="O21" s="9">
        <f t="shared" ca="1" si="19"/>
        <v>7.7916387400030346E-2</v>
      </c>
      <c r="P21" s="9">
        <f t="shared" ca="1" si="19"/>
        <v>0.1065234843920385</v>
      </c>
      <c r="Q21" s="9">
        <f t="shared" ca="1" si="19"/>
        <v>0.10467588317597498</v>
      </c>
      <c r="R21" s="9">
        <f t="shared" ca="1" si="19"/>
        <v>8.7776923431233486E-2</v>
      </c>
      <c r="S21" s="9">
        <f t="shared" ca="1" si="19"/>
        <v>9.3126724912334494E-2</v>
      </c>
      <c r="T21" s="9">
        <f t="shared" ca="1" si="19"/>
        <v>8.8284972015948662E-2</v>
      </c>
      <c r="U21" s="9">
        <f t="shared" ref="U21:AG21" ca="1" si="20">IFERROR(U7/U117,"")</f>
        <v>9.3514095177217343E-2</v>
      </c>
      <c r="V21" s="9">
        <f t="shared" ca="1" si="20"/>
        <v>0.10764217114466473</v>
      </c>
      <c r="W21" s="9">
        <f t="shared" ca="1" si="20"/>
        <v>0.29169217968064765</v>
      </c>
      <c r="X21" s="9">
        <f t="shared" ca="1" si="20"/>
        <v>8.7047789710308798E-2</v>
      </c>
      <c r="Y21" s="9">
        <f t="shared" ca="1" si="20"/>
        <v>0.11771728161129248</v>
      </c>
      <c r="Z21" s="9">
        <f t="shared" ca="1" si="20"/>
        <v>3.0685054983832547</v>
      </c>
      <c r="AA21" s="9">
        <f t="shared" ca="1" si="20"/>
        <v>9.7351865507655663E-2</v>
      </c>
      <c r="AB21" s="9">
        <f t="shared" ca="1" si="20"/>
        <v>5.8872285460444991E-2</v>
      </c>
      <c r="AC21" s="9" t="str">
        <f t="shared" ca="1" si="20"/>
        <v/>
      </c>
      <c r="AD21" s="9">
        <f t="shared" ca="1" si="20"/>
        <v>0.31624445984539024</v>
      </c>
      <c r="AE21" s="9">
        <f t="shared" ca="1" si="20"/>
        <v>5.4175507059320088E-2</v>
      </c>
      <c r="AF21" s="9">
        <f t="shared" ca="1" si="20"/>
        <v>6.895854472101183E-2</v>
      </c>
      <c r="AG21" s="9" t="str">
        <f t="shared" ca="1" si="20"/>
        <v/>
      </c>
      <c r="AL21" s="2" t="str">
        <f t="shared" si="13"/>
        <v>ILP000</v>
      </c>
      <c r="AM21" t="str">
        <f t="shared" si="14"/>
        <v>Energy service aggregation - Pulp and Paper</v>
      </c>
      <c r="AN21" t="s">
        <v>91</v>
      </c>
      <c r="AO21" t="s">
        <v>112</v>
      </c>
    </row>
    <row r="22" spans="2:80" x14ac:dyDescent="0.45">
      <c r="C22" s="8" t="str">
        <f t="shared" si="8"/>
        <v>ITM000</v>
      </c>
      <c r="D22">
        <f t="shared" ref="D22:T22" si="21">IFERROR(D8/D118,"")</f>
        <v>1</v>
      </c>
      <c r="E22">
        <f t="shared" si="21"/>
        <v>1</v>
      </c>
      <c r="F22">
        <f t="shared" si="21"/>
        <v>1</v>
      </c>
      <c r="G22">
        <f t="shared" si="21"/>
        <v>1</v>
      </c>
      <c r="H22">
        <f t="shared" si="21"/>
        <v>1</v>
      </c>
      <c r="I22">
        <f t="shared" si="21"/>
        <v>1</v>
      </c>
      <c r="J22">
        <f t="shared" si="21"/>
        <v>1</v>
      </c>
      <c r="K22" t="str">
        <f t="shared" si="21"/>
        <v/>
      </c>
      <c r="L22">
        <f t="shared" si="21"/>
        <v>1</v>
      </c>
      <c r="M22">
        <f t="shared" si="21"/>
        <v>1</v>
      </c>
      <c r="N22">
        <f t="shared" si="21"/>
        <v>1</v>
      </c>
      <c r="O22">
        <f t="shared" si="21"/>
        <v>1</v>
      </c>
      <c r="P22">
        <f t="shared" si="21"/>
        <v>1</v>
      </c>
      <c r="Q22">
        <f t="shared" si="21"/>
        <v>1</v>
      </c>
      <c r="R22">
        <f t="shared" si="21"/>
        <v>1</v>
      </c>
      <c r="S22">
        <f t="shared" si="21"/>
        <v>1</v>
      </c>
      <c r="T22">
        <f t="shared" si="21"/>
        <v>1</v>
      </c>
      <c r="U22">
        <f t="shared" ref="U22:AG22" si="22">IFERROR(U8/U118,"")</f>
        <v>1</v>
      </c>
      <c r="V22">
        <f t="shared" si="22"/>
        <v>1</v>
      </c>
      <c r="W22">
        <f t="shared" si="22"/>
        <v>1</v>
      </c>
      <c r="X22">
        <f t="shared" si="22"/>
        <v>1</v>
      </c>
      <c r="Y22">
        <f t="shared" si="22"/>
        <v>1</v>
      </c>
      <c r="Z22">
        <f t="shared" si="22"/>
        <v>1</v>
      </c>
      <c r="AA22">
        <f t="shared" si="22"/>
        <v>1</v>
      </c>
      <c r="AB22">
        <f t="shared" si="22"/>
        <v>1</v>
      </c>
      <c r="AC22" t="str">
        <f t="shared" si="22"/>
        <v/>
      </c>
      <c r="AD22">
        <f t="shared" si="22"/>
        <v>1</v>
      </c>
      <c r="AE22">
        <f t="shared" si="22"/>
        <v>1</v>
      </c>
      <c r="AF22">
        <f t="shared" si="22"/>
        <v>1</v>
      </c>
      <c r="AG22" t="str">
        <f t="shared" si="22"/>
        <v/>
      </c>
      <c r="AL22" s="2" t="str">
        <f t="shared" si="13"/>
        <v>ITM000</v>
      </c>
      <c r="AM22" t="str">
        <f t="shared" si="14"/>
        <v>Energy service aggregation - Transport and machinery</v>
      </c>
      <c r="AN22" t="s">
        <v>109</v>
      </c>
      <c r="AO22" t="s">
        <v>110</v>
      </c>
    </row>
    <row r="23" spans="2:80" x14ac:dyDescent="0.45">
      <c r="C23" s="8" t="str">
        <f t="shared" si="8"/>
        <v>IMC000</v>
      </c>
      <c r="D23" s="9">
        <f t="shared" ref="D23:T23" si="23">IFERROR(D9/D119,"")</f>
        <v>1</v>
      </c>
      <c r="E23" s="9">
        <f t="shared" si="23"/>
        <v>1</v>
      </c>
      <c r="F23" s="9">
        <f t="shared" si="23"/>
        <v>1</v>
      </c>
      <c r="G23" s="9">
        <f t="shared" si="23"/>
        <v>1</v>
      </c>
      <c r="H23" s="9">
        <f t="shared" si="23"/>
        <v>1</v>
      </c>
      <c r="I23" s="9">
        <f t="shared" si="23"/>
        <v>1</v>
      </c>
      <c r="J23" s="9">
        <f t="shared" si="23"/>
        <v>1</v>
      </c>
      <c r="K23" s="9">
        <f t="shared" si="23"/>
        <v>1</v>
      </c>
      <c r="L23" s="9">
        <f t="shared" si="23"/>
        <v>1</v>
      </c>
      <c r="M23" s="9">
        <f t="shared" si="23"/>
        <v>1</v>
      </c>
      <c r="N23" s="9">
        <f t="shared" si="23"/>
        <v>1</v>
      </c>
      <c r="O23" s="9">
        <f t="shared" si="23"/>
        <v>1</v>
      </c>
      <c r="P23" s="9">
        <f t="shared" si="23"/>
        <v>1</v>
      </c>
      <c r="Q23" s="9">
        <f t="shared" si="23"/>
        <v>1</v>
      </c>
      <c r="R23" s="9">
        <f t="shared" si="23"/>
        <v>1</v>
      </c>
      <c r="S23" s="9">
        <f t="shared" si="23"/>
        <v>1</v>
      </c>
      <c r="T23" s="9">
        <f t="shared" si="23"/>
        <v>1</v>
      </c>
      <c r="U23" s="9">
        <f t="shared" ref="U23:AG23" si="24">IFERROR(U9/U119,"")</f>
        <v>1</v>
      </c>
      <c r="V23" s="9">
        <f t="shared" si="24"/>
        <v>1</v>
      </c>
      <c r="W23" s="9">
        <f t="shared" si="24"/>
        <v>1</v>
      </c>
      <c r="X23" s="9">
        <f t="shared" si="24"/>
        <v>1</v>
      </c>
      <c r="Y23" s="9">
        <f t="shared" si="24"/>
        <v>1</v>
      </c>
      <c r="Z23" s="9">
        <f t="shared" si="24"/>
        <v>1</v>
      </c>
      <c r="AA23" s="9">
        <f t="shared" si="24"/>
        <v>1</v>
      </c>
      <c r="AB23" s="9">
        <f t="shared" si="24"/>
        <v>1</v>
      </c>
      <c r="AC23" s="9">
        <f t="shared" si="24"/>
        <v>1</v>
      </c>
      <c r="AD23" s="9">
        <f t="shared" si="24"/>
        <v>1</v>
      </c>
      <c r="AE23" s="9">
        <f t="shared" si="24"/>
        <v>1</v>
      </c>
      <c r="AF23" s="9">
        <f t="shared" si="24"/>
        <v>1</v>
      </c>
      <c r="AG23" s="9" t="str">
        <f t="shared" si="24"/>
        <v/>
      </c>
      <c r="AL23" s="2" t="str">
        <f t="shared" si="13"/>
        <v>IMC000</v>
      </c>
      <c r="AM23" t="str">
        <f t="shared" si="14"/>
        <v>Energy service aggregation - Mining and Construction</v>
      </c>
      <c r="AN23" t="s">
        <v>109</v>
      </c>
      <c r="AO23" t="s">
        <v>110</v>
      </c>
    </row>
    <row r="24" spans="2:80" x14ac:dyDescent="0.45">
      <c r="C24" s="8" t="str">
        <f t="shared" si="8"/>
        <v>IFP000</v>
      </c>
      <c r="D24" s="9">
        <f t="shared" ref="D24:T24" si="25">IFERROR(D10/D120,"")</f>
        <v>1</v>
      </c>
      <c r="E24" s="9">
        <f t="shared" si="25"/>
        <v>1</v>
      </c>
      <c r="F24" s="9">
        <f t="shared" si="25"/>
        <v>1</v>
      </c>
      <c r="G24" s="9">
        <f t="shared" si="25"/>
        <v>1</v>
      </c>
      <c r="H24" s="9">
        <f t="shared" si="25"/>
        <v>1</v>
      </c>
      <c r="I24" s="9">
        <f t="shared" si="25"/>
        <v>1</v>
      </c>
      <c r="J24" s="9">
        <f t="shared" si="25"/>
        <v>1</v>
      </c>
      <c r="K24" s="9">
        <f t="shared" si="25"/>
        <v>1</v>
      </c>
      <c r="L24" s="9">
        <f t="shared" si="25"/>
        <v>1</v>
      </c>
      <c r="M24" s="9">
        <f t="shared" si="25"/>
        <v>1</v>
      </c>
      <c r="N24" s="9">
        <f t="shared" si="25"/>
        <v>1</v>
      </c>
      <c r="O24" s="9">
        <f t="shared" si="25"/>
        <v>1</v>
      </c>
      <c r="P24" s="9">
        <f t="shared" si="25"/>
        <v>1</v>
      </c>
      <c r="Q24" s="9">
        <f t="shared" si="25"/>
        <v>1</v>
      </c>
      <c r="R24" s="9">
        <f t="shared" si="25"/>
        <v>1</v>
      </c>
      <c r="S24" s="9">
        <f t="shared" si="25"/>
        <v>1</v>
      </c>
      <c r="T24" s="9">
        <f t="shared" si="25"/>
        <v>1</v>
      </c>
      <c r="U24" s="9">
        <f t="shared" ref="U24:AG24" si="26">IFERROR(U10/U120,"")</f>
        <v>1</v>
      </c>
      <c r="V24" s="9">
        <f t="shared" si="26"/>
        <v>1</v>
      </c>
      <c r="W24" s="9">
        <f t="shared" si="26"/>
        <v>1</v>
      </c>
      <c r="X24" s="9">
        <f t="shared" si="26"/>
        <v>1</v>
      </c>
      <c r="Y24" s="9">
        <f t="shared" si="26"/>
        <v>1</v>
      </c>
      <c r="Z24" s="9">
        <f t="shared" si="26"/>
        <v>1</v>
      </c>
      <c r="AA24" s="9">
        <f t="shared" si="26"/>
        <v>1</v>
      </c>
      <c r="AB24" s="9">
        <f t="shared" si="26"/>
        <v>1</v>
      </c>
      <c r="AC24" s="9" t="str">
        <f t="shared" si="26"/>
        <v/>
      </c>
      <c r="AD24" s="9">
        <f t="shared" si="26"/>
        <v>1</v>
      </c>
      <c r="AE24" s="9">
        <f t="shared" si="26"/>
        <v>1</v>
      </c>
      <c r="AF24" s="9">
        <f t="shared" si="26"/>
        <v>1</v>
      </c>
      <c r="AG24" s="9" t="str">
        <f t="shared" si="26"/>
        <v/>
      </c>
      <c r="AL24" s="2" t="str">
        <f t="shared" si="13"/>
        <v>IFP000</v>
      </c>
      <c r="AM24" t="str">
        <f t="shared" si="14"/>
        <v>Energy service aggregation - Food processing</v>
      </c>
      <c r="AN24" t="s">
        <v>109</v>
      </c>
      <c r="AO24" t="s">
        <v>110</v>
      </c>
    </row>
    <row r="25" spans="2:80" x14ac:dyDescent="0.45">
      <c r="C25" s="8" t="str">
        <f t="shared" si="8"/>
        <v>IOI000</v>
      </c>
      <c r="D25" s="9">
        <f t="shared" ref="D25:T25" si="27">IFERROR(D11/D121,"")</f>
        <v>1</v>
      </c>
      <c r="E25" s="9">
        <f t="shared" si="27"/>
        <v>1</v>
      </c>
      <c r="F25" s="9">
        <f t="shared" si="27"/>
        <v>1</v>
      </c>
      <c r="G25" s="9">
        <f t="shared" si="27"/>
        <v>1</v>
      </c>
      <c r="H25" s="9">
        <f t="shared" si="27"/>
        <v>1</v>
      </c>
      <c r="I25" s="9">
        <f t="shared" si="27"/>
        <v>1</v>
      </c>
      <c r="J25" s="9">
        <f t="shared" si="27"/>
        <v>1</v>
      </c>
      <c r="K25" s="9">
        <f t="shared" si="27"/>
        <v>1</v>
      </c>
      <c r="L25" s="9">
        <f t="shared" si="27"/>
        <v>1</v>
      </c>
      <c r="M25" s="9">
        <f t="shared" si="27"/>
        <v>1</v>
      </c>
      <c r="N25" s="9">
        <f t="shared" si="27"/>
        <v>1</v>
      </c>
      <c r="O25" s="9">
        <f t="shared" si="27"/>
        <v>1</v>
      </c>
      <c r="P25" s="9">
        <f t="shared" si="27"/>
        <v>1</v>
      </c>
      <c r="Q25" s="9">
        <f t="shared" si="27"/>
        <v>1</v>
      </c>
      <c r="R25" s="9">
        <f t="shared" si="27"/>
        <v>1</v>
      </c>
      <c r="S25" s="9">
        <f t="shared" si="27"/>
        <v>1</v>
      </c>
      <c r="T25" s="9">
        <f t="shared" si="27"/>
        <v>1</v>
      </c>
      <c r="U25" s="9">
        <f t="shared" ref="U25:AG25" si="28">IFERROR(U11/U121,"")</f>
        <v>1</v>
      </c>
      <c r="V25" s="9">
        <f t="shared" si="28"/>
        <v>1</v>
      </c>
      <c r="W25" s="9">
        <f t="shared" si="28"/>
        <v>1</v>
      </c>
      <c r="X25" s="9">
        <f t="shared" si="28"/>
        <v>1</v>
      </c>
      <c r="Y25" s="9">
        <f t="shared" si="28"/>
        <v>1</v>
      </c>
      <c r="Z25" s="9">
        <f t="shared" si="28"/>
        <v>1</v>
      </c>
      <c r="AA25" s="9">
        <f t="shared" si="28"/>
        <v>1</v>
      </c>
      <c r="AB25" s="9">
        <f t="shared" si="28"/>
        <v>1</v>
      </c>
      <c r="AC25" s="9">
        <f t="shared" si="28"/>
        <v>1</v>
      </c>
      <c r="AD25" s="9">
        <f t="shared" si="28"/>
        <v>1</v>
      </c>
      <c r="AE25" s="9">
        <f t="shared" si="28"/>
        <v>1</v>
      </c>
      <c r="AF25" s="9">
        <f t="shared" si="28"/>
        <v>1</v>
      </c>
      <c r="AG25" s="9" t="str">
        <f t="shared" si="28"/>
        <v/>
      </c>
      <c r="AL25" s="2" t="str">
        <f t="shared" si="13"/>
        <v>IOI000</v>
      </c>
      <c r="AM25" t="str">
        <f t="shared" si="14"/>
        <v>Energy service aggregation - Other</v>
      </c>
      <c r="AN25" t="s">
        <v>109</v>
      </c>
      <c r="AO25" t="s">
        <v>110</v>
      </c>
    </row>
    <row r="26" spans="2:80" x14ac:dyDescent="0.45">
      <c r="C26" s="8" t="s">
        <v>694</v>
      </c>
      <c r="D26" s="9">
        <f t="shared" ref="D26:T26" si="29">IFERROR(D12/D122,"")</f>
        <v>1</v>
      </c>
      <c r="E26" s="9">
        <f t="shared" si="29"/>
        <v>1</v>
      </c>
      <c r="F26" s="9">
        <f t="shared" si="29"/>
        <v>1</v>
      </c>
      <c r="G26" s="9">
        <f t="shared" si="29"/>
        <v>1</v>
      </c>
      <c r="H26" s="9">
        <f t="shared" si="29"/>
        <v>1</v>
      </c>
      <c r="I26" s="9">
        <f t="shared" si="29"/>
        <v>1</v>
      </c>
      <c r="J26" s="9">
        <f t="shared" si="29"/>
        <v>1</v>
      </c>
      <c r="K26" s="9">
        <f t="shared" si="29"/>
        <v>1</v>
      </c>
      <c r="L26" s="9">
        <f t="shared" si="29"/>
        <v>1</v>
      </c>
      <c r="M26" s="9">
        <f t="shared" si="29"/>
        <v>1</v>
      </c>
      <c r="N26" s="9">
        <f t="shared" si="29"/>
        <v>1</v>
      </c>
      <c r="O26" s="9">
        <f t="shared" si="29"/>
        <v>1</v>
      </c>
      <c r="P26" s="9">
        <f t="shared" si="29"/>
        <v>1</v>
      </c>
      <c r="Q26" s="9">
        <f t="shared" si="29"/>
        <v>1</v>
      </c>
      <c r="R26" s="9">
        <f t="shared" si="29"/>
        <v>1</v>
      </c>
      <c r="S26" s="9">
        <f t="shared" si="29"/>
        <v>1</v>
      </c>
      <c r="T26" s="9">
        <f t="shared" si="29"/>
        <v>1</v>
      </c>
      <c r="U26" s="9">
        <f t="shared" ref="U26:AG26" si="30">IFERROR(U12/U122,"")</f>
        <v>1</v>
      </c>
      <c r="V26" s="9">
        <f t="shared" si="30"/>
        <v>1</v>
      </c>
      <c r="W26" s="9">
        <f t="shared" si="30"/>
        <v>1</v>
      </c>
      <c r="X26" s="9">
        <f t="shared" si="30"/>
        <v>1</v>
      </c>
      <c r="Y26" s="9">
        <f t="shared" si="30"/>
        <v>1</v>
      </c>
      <c r="Z26" s="9">
        <f t="shared" si="30"/>
        <v>1</v>
      </c>
      <c r="AA26" s="9">
        <f t="shared" si="30"/>
        <v>1</v>
      </c>
      <c r="AB26" s="9">
        <f t="shared" si="30"/>
        <v>1</v>
      </c>
      <c r="AC26" s="9">
        <f t="shared" si="30"/>
        <v>1</v>
      </c>
      <c r="AD26" s="9">
        <f t="shared" si="30"/>
        <v>1</v>
      </c>
      <c r="AE26" s="9">
        <f t="shared" si="30"/>
        <v>1</v>
      </c>
      <c r="AF26" s="9">
        <f t="shared" si="30"/>
        <v>1</v>
      </c>
      <c r="AG26" s="9" t="str">
        <f t="shared" si="30"/>
        <v/>
      </c>
      <c r="AL26" s="2" t="str">
        <f t="shared" si="13"/>
        <v>ICH_FeedStock_gen</v>
      </c>
      <c r="AM26" t="str">
        <f t="shared" si="14"/>
        <v>Energy service aggregation - Chemical Feedstock</v>
      </c>
      <c r="AN26" t="s">
        <v>109</v>
      </c>
      <c r="AO26" t="s">
        <v>110</v>
      </c>
    </row>
    <row r="27" spans="2:80" x14ac:dyDescent="0.45">
      <c r="C27" s="8" t="s">
        <v>126</v>
      </c>
      <c r="D27" s="9">
        <f t="shared" ref="D27:T27" si="31">IFERROR(D13/D123,"")</f>
        <v>1</v>
      </c>
      <c r="E27" s="9">
        <f t="shared" si="31"/>
        <v>1</v>
      </c>
      <c r="F27" s="9">
        <f t="shared" si="31"/>
        <v>1</v>
      </c>
      <c r="G27" s="9">
        <f t="shared" si="31"/>
        <v>1</v>
      </c>
      <c r="H27" s="9">
        <f t="shared" si="31"/>
        <v>1</v>
      </c>
      <c r="I27" s="9">
        <f t="shared" si="31"/>
        <v>1</v>
      </c>
      <c r="J27" s="9">
        <f t="shared" si="31"/>
        <v>1</v>
      </c>
      <c r="K27" s="9">
        <f t="shared" si="31"/>
        <v>1</v>
      </c>
      <c r="L27" s="9">
        <f t="shared" si="31"/>
        <v>1</v>
      </c>
      <c r="M27" s="9">
        <f t="shared" si="31"/>
        <v>1</v>
      </c>
      <c r="N27" s="9">
        <f t="shared" si="31"/>
        <v>1</v>
      </c>
      <c r="O27" s="9">
        <f t="shared" si="31"/>
        <v>1</v>
      </c>
      <c r="P27" s="9">
        <f t="shared" si="31"/>
        <v>1</v>
      </c>
      <c r="Q27" s="9">
        <f t="shared" si="31"/>
        <v>1</v>
      </c>
      <c r="R27" s="9">
        <f t="shared" si="31"/>
        <v>1</v>
      </c>
      <c r="S27" s="9">
        <f t="shared" si="31"/>
        <v>1</v>
      </c>
      <c r="T27" s="9">
        <f t="shared" si="31"/>
        <v>1</v>
      </c>
      <c r="U27" s="9">
        <f t="shared" ref="U27:AG27" si="32">IFERROR(U13/U123,"")</f>
        <v>1</v>
      </c>
      <c r="V27" s="9">
        <f t="shared" si="32"/>
        <v>1</v>
      </c>
      <c r="W27" s="9">
        <f t="shared" si="32"/>
        <v>1</v>
      </c>
      <c r="X27" s="9">
        <f t="shared" si="32"/>
        <v>1</v>
      </c>
      <c r="Y27" s="9">
        <f t="shared" si="32"/>
        <v>1</v>
      </c>
      <c r="Z27" s="9">
        <f t="shared" si="32"/>
        <v>1</v>
      </c>
      <c r="AA27" s="9">
        <f t="shared" si="32"/>
        <v>1</v>
      </c>
      <c r="AB27" s="9">
        <f t="shared" si="32"/>
        <v>1</v>
      </c>
      <c r="AC27" s="9">
        <f t="shared" si="32"/>
        <v>1</v>
      </c>
      <c r="AD27" s="9">
        <f t="shared" si="32"/>
        <v>1</v>
      </c>
      <c r="AE27" s="9">
        <f t="shared" si="32"/>
        <v>1</v>
      </c>
      <c r="AF27" s="9">
        <f t="shared" si="32"/>
        <v>1</v>
      </c>
      <c r="AG27" s="9" t="str">
        <f t="shared" si="32"/>
        <v/>
      </c>
      <c r="AL27" s="2" t="str">
        <f t="shared" si="13"/>
        <v>ONO_generic</v>
      </c>
      <c r="AM27" t="str">
        <f t="shared" si="14"/>
        <v>Energy service aggregation - Other non-specified</v>
      </c>
      <c r="AN27" t="s">
        <v>109</v>
      </c>
      <c r="AO27" t="s">
        <v>110</v>
      </c>
    </row>
    <row r="29" spans="2:80" ht="19.899999999999999" thickBot="1" x14ac:dyDescent="0.65">
      <c r="B29" s="15" t="s">
        <v>113</v>
      </c>
      <c r="C29" s="15"/>
      <c r="D29" s="15"/>
      <c r="E29" s="15"/>
      <c r="F29" s="15"/>
      <c r="G29" s="15"/>
      <c r="AJ29" s="7"/>
      <c r="AK29" s="7"/>
      <c r="AL29" s="7" t="s">
        <v>98</v>
      </c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U29" t="s">
        <v>114</v>
      </c>
    </row>
    <row r="30" spans="2:80" ht="14.65" thickTop="1" x14ac:dyDescent="0.45">
      <c r="B30" s="7"/>
      <c r="C30" s="7"/>
      <c r="D30" s="79" t="str">
        <f>D2</f>
        <v>Africa_north</v>
      </c>
      <c r="E30" s="79" t="str">
        <f t="shared" ref="E30:T30" si="33">E2</f>
        <v>Africa_other</v>
      </c>
      <c r="F30" s="79" t="str">
        <f t="shared" si="33"/>
        <v>Arg-Chi</v>
      </c>
      <c r="G30" s="79" t="str">
        <f t="shared" si="33"/>
        <v>Asia_central</v>
      </c>
      <c r="H30" s="79" t="str">
        <f t="shared" si="33"/>
        <v>Asia_east</v>
      </c>
      <c r="I30" s="79" t="str">
        <f t="shared" si="33"/>
        <v>Asia_other</v>
      </c>
      <c r="J30" s="79" t="str">
        <f t="shared" si="33"/>
        <v>Australia_NZ</v>
      </c>
      <c r="K30" s="79" t="str">
        <f t="shared" si="33"/>
        <v>Brazil</v>
      </c>
      <c r="L30" s="79" t="str">
        <f t="shared" si="33"/>
        <v>Canada</v>
      </c>
      <c r="M30" s="79" t="str">
        <f t="shared" si="33"/>
        <v>China</v>
      </c>
      <c r="N30" s="79" t="str">
        <f t="shared" si="33"/>
        <v>EU_north</v>
      </c>
      <c r="O30" s="79" t="str">
        <f t="shared" si="33"/>
        <v>EU_northeast</v>
      </c>
      <c r="P30" s="79" t="str">
        <f t="shared" si="33"/>
        <v>EU_northwest</v>
      </c>
      <c r="Q30" s="79" t="str">
        <f t="shared" si="33"/>
        <v>EU_south</v>
      </c>
      <c r="R30" s="79" t="str">
        <f t="shared" si="33"/>
        <v>EU_southeast</v>
      </c>
      <c r="S30" s="79" t="str">
        <f t="shared" si="33"/>
        <v>EU_southwest</v>
      </c>
      <c r="T30" s="79" t="str">
        <f t="shared" si="33"/>
        <v>Europe_other</v>
      </c>
      <c r="U30" s="79" t="str">
        <f t="shared" ref="U30:AG30" si="34">U2</f>
        <v>France</v>
      </c>
      <c r="V30" s="79" t="str">
        <f t="shared" si="34"/>
        <v>Germany</v>
      </c>
      <c r="W30" s="79" t="str">
        <f t="shared" si="34"/>
        <v>India</v>
      </c>
      <c r="X30" s="79" t="str">
        <f t="shared" si="34"/>
        <v>LatAm_other</v>
      </c>
      <c r="Y30" s="79" t="str">
        <f t="shared" si="34"/>
        <v>Mexico</v>
      </c>
      <c r="Z30" s="79" t="str">
        <f t="shared" si="34"/>
        <v>MidEast_other</v>
      </c>
      <c r="AA30" s="79" t="str">
        <f t="shared" si="34"/>
        <v>Nor-Ice</v>
      </c>
      <c r="AB30" s="79" t="str">
        <f t="shared" si="34"/>
        <v>Russia</v>
      </c>
      <c r="AC30" s="79" t="str">
        <f t="shared" si="34"/>
        <v>SaudiArabia</v>
      </c>
      <c r="AD30" s="79" t="str">
        <f t="shared" si="34"/>
        <v>SouthAfrica</v>
      </c>
      <c r="AE30" s="79" t="str">
        <f t="shared" si="34"/>
        <v>UK</v>
      </c>
      <c r="AF30" s="79" t="str">
        <f t="shared" si="34"/>
        <v>USA</v>
      </c>
      <c r="AG30" s="79" t="str">
        <f t="shared" si="34"/>
        <v>\I:</v>
      </c>
      <c r="AI30" t="s">
        <v>75</v>
      </c>
      <c r="AJ30" s="16" t="s">
        <v>92</v>
      </c>
      <c r="AK30" s="16" t="s">
        <v>73</v>
      </c>
      <c r="AL30" s="16" t="s">
        <v>74</v>
      </c>
      <c r="AM30" s="16" t="str">
        <f t="shared" ref="AM30:AX30" si="35">D30</f>
        <v>Africa_north</v>
      </c>
      <c r="AN30" s="16" t="str">
        <f t="shared" si="35"/>
        <v>Africa_other</v>
      </c>
      <c r="AO30" s="16" t="str">
        <f t="shared" si="35"/>
        <v>Arg-Chi</v>
      </c>
      <c r="AP30" s="16" t="str">
        <f t="shared" si="35"/>
        <v>Asia_central</v>
      </c>
      <c r="AQ30" s="16" t="str">
        <f t="shared" si="35"/>
        <v>Asia_east</v>
      </c>
      <c r="AR30" s="16" t="str">
        <f t="shared" si="35"/>
        <v>Asia_other</v>
      </c>
      <c r="AS30" s="16" t="str">
        <f t="shared" si="35"/>
        <v>Australia_NZ</v>
      </c>
      <c r="AT30" s="16" t="str">
        <f t="shared" si="35"/>
        <v>Brazil</v>
      </c>
      <c r="AU30" s="16" t="str">
        <f t="shared" si="35"/>
        <v>Canada</v>
      </c>
      <c r="AV30" s="16" t="str">
        <f t="shared" si="35"/>
        <v>China</v>
      </c>
      <c r="AW30" s="16" t="str">
        <f t="shared" si="35"/>
        <v>EU_north</v>
      </c>
      <c r="AX30" s="16" t="str">
        <f t="shared" si="35"/>
        <v>EU_northeast</v>
      </c>
      <c r="AY30" s="16" t="str">
        <f t="shared" ref="AY30" si="36">P30</f>
        <v>EU_northwest</v>
      </c>
      <c r="AZ30" s="16" t="str">
        <f t="shared" ref="AZ30" si="37">Q30</f>
        <v>EU_south</v>
      </c>
      <c r="BA30" s="16" t="str">
        <f t="shared" ref="BA30" si="38">R30</f>
        <v>EU_southeast</v>
      </c>
      <c r="BB30" s="16" t="str">
        <f t="shared" ref="BB30" si="39">S30</f>
        <v>EU_southwest</v>
      </c>
      <c r="BC30" s="16" t="str">
        <f t="shared" ref="BC30" si="40">T30</f>
        <v>Europe_other</v>
      </c>
      <c r="BD30" s="16" t="str">
        <f t="shared" ref="BD30" si="41">U30</f>
        <v>France</v>
      </c>
      <c r="BE30" s="16" t="str">
        <f t="shared" ref="BE30" si="42">V30</f>
        <v>Germany</v>
      </c>
      <c r="BF30" s="16" t="str">
        <f t="shared" ref="BF30" si="43">W30</f>
        <v>India</v>
      </c>
      <c r="BG30" s="16" t="str">
        <f t="shared" ref="BG30" si="44">X30</f>
        <v>LatAm_other</v>
      </c>
      <c r="BH30" s="16" t="str">
        <f t="shared" ref="BH30" si="45">Y30</f>
        <v>Mexico</v>
      </c>
      <c r="BI30" s="16" t="str">
        <f t="shared" ref="BI30" si="46">Z30</f>
        <v>MidEast_other</v>
      </c>
      <c r="BJ30" s="16" t="str">
        <f t="shared" ref="BJ30" si="47">AA30</f>
        <v>Nor-Ice</v>
      </c>
      <c r="BK30" s="16" t="str">
        <f t="shared" ref="BK30" si="48">AB30</f>
        <v>Russia</v>
      </c>
      <c r="BL30" s="16" t="str">
        <f t="shared" ref="BL30" si="49">AC30</f>
        <v>SaudiArabia</v>
      </c>
      <c r="BM30" s="16" t="str">
        <f t="shared" ref="BM30" si="50">AD30</f>
        <v>SouthAfrica</v>
      </c>
      <c r="BN30" s="16" t="str">
        <f t="shared" ref="BN30" si="51">AE30</f>
        <v>UK</v>
      </c>
      <c r="BO30" s="16" t="str">
        <f t="shared" ref="BO30" si="52">AF30</f>
        <v>USA</v>
      </c>
      <c r="BP30" s="16" t="str">
        <f t="shared" ref="BP30" si="53">AG30</f>
        <v>\I:</v>
      </c>
      <c r="BR30" s="13">
        <v>0.99</v>
      </c>
      <c r="BS30" t="s">
        <v>97</v>
      </c>
      <c r="BU30" t="s">
        <v>115</v>
      </c>
      <c r="BV30" t="s">
        <v>94</v>
      </c>
      <c r="BW30" t="s">
        <v>116</v>
      </c>
      <c r="BX30" t="s">
        <v>76</v>
      </c>
      <c r="BY30" t="s">
        <v>117</v>
      </c>
      <c r="BZ30" t="s">
        <v>118</v>
      </c>
      <c r="CA30" t="s">
        <v>119</v>
      </c>
      <c r="CB30" t="s">
        <v>120</v>
      </c>
    </row>
    <row r="31" spans="2:80" x14ac:dyDescent="0.45">
      <c r="B31" t="s">
        <v>41</v>
      </c>
      <c r="C31" t="s">
        <v>191</v>
      </c>
      <c r="D31" s="10">
        <f>SUMIFS('Service PJ'!O$3:O$280,'Service PJ'!$D$3:$D$280,'Veda input Agg'!$B31,'Service PJ'!$E$3:$E$280,'Veda input Agg'!$C31)</f>
        <v>2.3508805442548337</v>
      </c>
      <c r="E31" s="10">
        <f>SUMIFS('Service PJ'!P$3:P$280,'Service PJ'!$D$3:$D$280,'Veda input Agg'!$B31,'Service PJ'!$E$3:$E$280,'Veda input Agg'!$C31)</f>
        <v>0.37773685421324577</v>
      </c>
      <c r="F31" s="10">
        <f>SUMIFS('Service PJ'!Q$3:Q$280,'Service PJ'!$D$3:$D$280,'Veda input Agg'!$B31,'Service PJ'!$E$3:$E$280,'Veda input Agg'!$C31)</f>
        <v>7.8891917798889653</v>
      </c>
      <c r="G31" s="10">
        <f>SUMIFS('Service PJ'!R$3:R$280,'Service PJ'!$D$3:$D$280,'Veda input Agg'!$B31,'Service PJ'!$E$3:$E$280,'Veda input Agg'!$C31)</f>
        <v>6.4105348643541795</v>
      </c>
      <c r="H31" s="10">
        <f>SUMIFS('Service PJ'!S$3:S$280,'Service PJ'!$D$3:$D$280,'Veda input Agg'!$B31,'Service PJ'!$E$3:$E$280,'Veda input Agg'!$C31)</f>
        <v>71.072521566214164</v>
      </c>
      <c r="I31" s="10">
        <f>SUMIFS('Service PJ'!T$3:T$280,'Service PJ'!$D$3:$D$280,'Veda input Agg'!$B31,'Service PJ'!$E$3:$E$280,'Veda input Agg'!$C31)</f>
        <v>42.795110131215061</v>
      </c>
      <c r="J31" s="10">
        <f>SUMIFS('Service PJ'!U$3:U$280,'Service PJ'!$D$3:$D$280,'Veda input Agg'!$B31,'Service PJ'!$E$3:$E$280,'Veda input Agg'!$C31)</f>
        <v>2.8103290924150968</v>
      </c>
      <c r="K31" s="10">
        <f>SUMIFS('Service PJ'!V$3:V$280,'Service PJ'!$D$3:$D$280,'Veda input Agg'!$B31,'Service PJ'!$E$3:$E$280,'Veda input Agg'!$C31)</f>
        <v>13.668178438941185</v>
      </c>
      <c r="L31" s="10">
        <f>SUMIFS('Service PJ'!W$3:W$280,'Service PJ'!$D$3:$D$280,'Veda input Agg'!$B31,'Service PJ'!$E$3:$E$280,'Veda input Agg'!$C31)</f>
        <v>13.607352938134657</v>
      </c>
      <c r="M31" s="10">
        <f>SUMIFS('Service PJ'!X$3:X$280,'Service PJ'!$D$3:$D$280,'Veda input Agg'!$B31,'Service PJ'!$E$3:$E$280,'Veda input Agg'!$C31)</f>
        <v>409.51876139602916</v>
      </c>
      <c r="N31" s="10">
        <f>SUMIFS('Service PJ'!Y$3:Y$280,'Service PJ'!$D$3:$D$280,'Veda input Agg'!$B31,'Service PJ'!$E$3:$E$280,'Veda input Agg'!$C31)</f>
        <v>6.8145246449680119</v>
      </c>
      <c r="O31" s="10">
        <f>SUMIFS('Service PJ'!Z$3:Z$280,'Service PJ'!$D$3:$D$280,'Veda input Agg'!$B31,'Service PJ'!$E$3:$E$280,'Veda input Agg'!$C31)</f>
        <v>12.549622662171817</v>
      </c>
      <c r="P31" s="10">
        <f>SUMIFS('Service PJ'!AA$3:AA$280,'Service PJ'!$D$3:$D$280,'Veda input Agg'!$B31,'Service PJ'!$E$3:$E$280,'Veda input Agg'!$C31)</f>
        <v>18.749503403018021</v>
      </c>
      <c r="Q31" s="10">
        <f>SUMIFS('Service PJ'!AB$3:AB$280,'Service PJ'!$D$3:$D$280,'Veda input Agg'!$B31,'Service PJ'!$E$3:$E$280,'Veda input Agg'!$C31)</f>
        <v>9.2514084525996374</v>
      </c>
      <c r="R31" s="10">
        <f>SUMIFS('Service PJ'!AC$3:AC$280,'Service PJ'!$D$3:$D$280,'Veda input Agg'!$B31,'Service PJ'!$E$3:$E$280,'Veda input Agg'!$C31)</f>
        <v>5.8168422689287835</v>
      </c>
      <c r="S31" s="10">
        <f>SUMIFS('Service PJ'!AD$3:AD$280,'Service PJ'!$D$3:$D$280,'Veda input Agg'!$B31,'Service PJ'!$E$3:$E$280,'Veda input Agg'!$C31)</f>
        <v>7.6253889767545049</v>
      </c>
      <c r="T31" s="10">
        <f>SUMIFS('Service PJ'!AE$3:AE$280,'Service PJ'!$D$3:$D$280,'Veda input Agg'!$B31,'Service PJ'!$E$3:$E$280,'Veda input Agg'!$C31)</f>
        <v>12.24495909053927</v>
      </c>
      <c r="U31" s="10">
        <f>SUMIFS('Service PJ'!AF$3:AF$280,'Service PJ'!$D$3:$D$280,'Veda input Agg'!$B31,'Service PJ'!$E$3:$E$280,'Veda input Agg'!$C31)</f>
        <v>12.790756923111857</v>
      </c>
      <c r="V31" s="10">
        <f>SUMIFS('Service PJ'!AG$3:AG$280,'Service PJ'!$D$3:$D$280,'Veda input Agg'!$B31,'Service PJ'!$E$3:$E$280,'Veda input Agg'!$C31)</f>
        <v>34.314930322944306</v>
      </c>
      <c r="W31" s="10">
        <f>SUMIFS('Service PJ'!AH$3:AH$280,'Service PJ'!$D$3:$D$280,'Veda input Agg'!$B31,'Service PJ'!$E$3:$E$280,'Veda input Agg'!$C31)</f>
        <v>11.812251835449004</v>
      </c>
      <c r="X31" s="10">
        <f>SUMIFS('Service PJ'!AI$3:AI$280,'Service PJ'!$D$3:$D$280,'Veda input Agg'!$B31,'Service PJ'!$E$3:$E$280,'Veda input Agg'!$C31)</f>
        <v>4.8281435681337763</v>
      </c>
      <c r="Y31" s="10">
        <f>SUMIFS('Service PJ'!AJ$3:AJ$280,'Service PJ'!$D$3:$D$280,'Veda input Agg'!$B31,'Service PJ'!$E$3:$E$280,'Veda input Agg'!$C31)</f>
        <v>3.7395644189745281</v>
      </c>
      <c r="Z31" s="10">
        <f>SUMIFS('Service PJ'!AK$3:AK$280,'Service PJ'!$D$3:$D$280,'Veda input Agg'!$B31,'Service PJ'!$E$3:$E$280,'Veda input Agg'!$C31)</f>
        <v>9.7655919256149262E-2</v>
      </c>
      <c r="AA31" s="10">
        <f>SUMIFS('Service PJ'!AL$3:AL$280,'Service PJ'!$D$3:$D$280,'Veda input Agg'!$B31,'Service PJ'!$E$3:$E$280,'Veda input Agg'!$C31)</f>
        <v>4.8320535301195475</v>
      </c>
      <c r="AB31" s="10">
        <f>SUMIFS('Service PJ'!AM$3:AM$280,'Service PJ'!$D$3:$D$280,'Veda input Agg'!$B31,'Service PJ'!$E$3:$E$280,'Veda input Agg'!$C31)</f>
        <v>31.029465133495364</v>
      </c>
      <c r="AC31" s="10">
        <f>SUMIFS('Service PJ'!AN$3:AN$280,'Service PJ'!$D$3:$D$280,'Veda input Agg'!$B31,'Service PJ'!$E$3:$E$280,'Veda input Agg'!$C31)</f>
        <v>6.3795807462476191</v>
      </c>
      <c r="AD31" s="10">
        <f>SUMIFS('Service PJ'!AO$3:AO$280,'Service PJ'!$D$3:$D$280,'Veda input Agg'!$B31,'Service PJ'!$E$3:$E$280,'Veda input Agg'!$C31)</f>
        <v>5.1906070386954024</v>
      </c>
      <c r="AE31" s="10">
        <f>SUMIFS('Service PJ'!AP$3:AP$280,'Service PJ'!$D$3:$D$280,'Veda input Agg'!$B31,'Service PJ'!$E$3:$E$280,'Veda input Agg'!$C31)</f>
        <v>9.7493228796838149</v>
      </c>
      <c r="AF31" s="10">
        <f>SUMIFS('Service PJ'!AQ$3:AQ$280,'Service PJ'!$D$3:$D$280,'Veda input Agg'!$B31,'Service PJ'!$E$3:$E$280,'Veda input Agg'!$C31)</f>
        <v>81.022423072863603</v>
      </c>
      <c r="AG31" s="10">
        <f>SUMIFS('Service PJ'!AR$3:AR$280,'Service PJ'!$D$3:$D$280,'Veda input Agg'!$B31,'Service PJ'!$E$3:$E$280,'Veda input Agg'!$C31)</f>
        <v>0</v>
      </c>
      <c r="AJ31" s="10" t="str">
        <f>IF(B31=B30,"",B31&amp;"000")</f>
        <v>ICH000</v>
      </c>
      <c r="AK31" s="7" t="str">
        <f>B31&amp;"_"&amp;C31</f>
        <v>ICH_ECP</v>
      </c>
      <c r="AL31" s="10" t="str">
        <f>IF(B31=B30,"",B31)</f>
        <v>ICH</v>
      </c>
      <c r="AM31" s="9">
        <f>IFERROR(D31/SUMIF($B$31:$B$110,$B31,D$31:D$110)*$BR$30,"")</f>
        <v>0.10052875094073439</v>
      </c>
      <c r="AN31" s="9">
        <f t="shared" ref="AN31:AN94" si="54">IFERROR(E31/SUMIF($B$31:$B$110,$B31,E$31:E$110)*$BR$30,"")</f>
        <v>6.4290390065204657E-3</v>
      </c>
      <c r="AO31" s="9">
        <f t="shared" ref="AO31:AO94" si="55">IFERROR(F31/SUMIF($B$31:$B$110,$B31,F$31:F$110)*$BR$30,"")</f>
        <v>0.11216768697902788</v>
      </c>
      <c r="AP31" s="9">
        <f t="shared" ref="AP31:AP94" si="56">IFERROR(G31/SUMIF($B$31:$B$110,$B31,G$31:G$110)*$BR$30,"")</f>
        <v>3.7356908526980086E-2</v>
      </c>
      <c r="AQ31" s="9">
        <f t="shared" ref="AQ31:AQ94" si="57">IFERROR(H31/SUMIF($B$31:$B$110,$B31,H$31:H$110)*$BR$30,"")</f>
        <v>6.3956199377103617E-2</v>
      </c>
      <c r="AR31" s="9">
        <f t="shared" ref="AR31:AR94" si="58">IFERROR(I31/SUMIF($B$31:$B$110,$B31,I$31:I$110)*$BR$30,"")</f>
        <v>4.8502842987914928E-2</v>
      </c>
      <c r="AS31" s="9">
        <f t="shared" ref="AS31:AS94" si="59">IFERROR(J31/SUMIF($B$31:$B$110,$B31,J$31:J$110)*$BR$30,"")</f>
        <v>2.5184791375460897E-2</v>
      </c>
      <c r="AT31" s="9">
        <f t="shared" ref="AT31:AT94" si="60">IFERROR(K31/SUMIF($B$31:$B$110,$B31,K$31:K$110)*$BR$30,"")</f>
        <v>5.028289341815307E-2</v>
      </c>
      <c r="AU31" s="9">
        <f t="shared" ref="AU31:AU94" si="61">IFERROR(L31/SUMIF($B$31:$B$110,$B31,L$31:L$110)*$BR$30,"")</f>
        <v>5.8814760283469686E-2</v>
      </c>
      <c r="AV31" s="9">
        <f t="shared" ref="AV31:AV94" si="62">IFERROR(M31/SUMIF($B$31:$B$110,$B31,M$31:M$110)*$BR$30,"")</f>
        <v>4.8938973875460014E-2</v>
      </c>
      <c r="AW31" s="9">
        <f t="shared" ref="AW31:AW94" si="63">IFERROR(N31/SUMIF($B$31:$B$110,$B31,N$31:N$110)*$BR$30,"")</f>
        <v>9.3352934360827033E-2</v>
      </c>
      <c r="AX31" s="9">
        <f t="shared" ref="AX31:AX94" si="64">IFERROR(O31/SUMIF($B$31:$B$110,$B31,O$31:O$110)*$BR$30,"")</f>
        <v>4.8640714664334839E-2</v>
      </c>
      <c r="AY31" s="9">
        <f t="shared" ref="AY31:AY94" si="65">IFERROR(P31/SUMIF($B$31:$B$110,$B31,P$31:P$110)*$BR$30,"")</f>
        <v>3.9475069329699325E-2</v>
      </c>
      <c r="AZ31" s="9">
        <f t="shared" ref="AZ31:AZ94" si="66">IFERROR(Q31/SUMIF($B$31:$B$110,$B31,Q$31:Q$110)*$BR$30,"")</f>
        <v>6.1284359573763998E-2</v>
      </c>
      <c r="BA31" s="9">
        <f t="shared" ref="BA31:BA94" si="67">IFERROR(R31/SUMIF($B$31:$B$110,$B31,R$31:R$110)*$BR$30,"")</f>
        <v>3.8216723416842624E-2</v>
      </c>
      <c r="BB31" s="9">
        <f t="shared" ref="BB31:BB94" si="68">IFERROR(S31/SUMIF($B$31:$B$110,$B31,S$31:S$110)*$BR$30,"")</f>
        <v>4.5583916016214254E-2</v>
      </c>
      <c r="BC31" s="9">
        <f t="shared" ref="BC31:BC94" si="69">IFERROR(T31/SUMIF($B$31:$B$110,$B31,T$31:T$110)*$BR$30,"")</f>
        <v>4.9414301121310102E-2</v>
      </c>
      <c r="BD31" s="9">
        <f t="shared" ref="BD31:BD94" si="70">IFERROR(U31/SUMIF($B$31:$B$110,$B31,U$31:U$110)*$BR$30,"")</f>
        <v>4.7225413042165237E-2</v>
      </c>
      <c r="BE31" s="9">
        <f t="shared" ref="BE31:BE94" si="71">IFERROR(V31/SUMIF($B$31:$B$110,$B31,V$31:V$110)*$BR$30,"")</f>
        <v>6.056265910373429E-2</v>
      </c>
      <c r="BF31" s="9">
        <f t="shared" ref="BF31:BF94" si="72">IFERROR(W31/SUMIF($B$31:$B$110,$B31,W$31:W$110)*$BR$30,"")</f>
        <v>3.6934854912735737E-2</v>
      </c>
      <c r="BG31" s="9">
        <f t="shared" ref="BG31:BG94" si="73">IFERROR(X31/SUMIF($B$31:$B$110,$B31,X$31:X$110)*$BR$30,"")</f>
        <v>4.1837110917891607E-2</v>
      </c>
      <c r="BH31" s="9">
        <f t="shared" ref="BH31:BH94" si="74">IFERROR(Y31/SUMIF($B$31:$B$110,$B31,Y$31:Y$110)*$BR$30,"")</f>
        <v>2.7796725680039498E-2</v>
      </c>
      <c r="BI31" s="9">
        <f t="shared" ref="BI31:BI94" si="75">IFERROR(Z31/SUMIF($B$31:$B$110,$B31,Z$31:Z$110)*$BR$30,"")</f>
        <v>1.3706488353060168E-4</v>
      </c>
      <c r="BJ31" s="9">
        <f t="shared" ref="BJ31:BJ94" si="76">IFERROR(AA31/SUMIF($B$31:$B$110,$B31,AA$31:AA$110)*$BR$30,"")</f>
        <v>7.9332415146497512E-2</v>
      </c>
      <c r="BK31" s="9">
        <f t="shared" ref="BK31:BK94" si="77">IFERROR(AB31/SUMIF($B$31:$B$110,$B31,AB$31:AB$110)*$BR$30,"")</f>
        <v>2.8906322122969747E-2</v>
      </c>
      <c r="BL31" s="9">
        <f t="shared" ref="BL31:BL94" si="78">IFERROR(AC31/SUMIF($B$31:$B$110,$B31,AC$31:AC$110)*$BR$30,"")</f>
        <v>0.17128073793942325</v>
      </c>
      <c r="BM31" s="9">
        <f t="shared" ref="BM31:BM94" si="79">IFERROR(AD31/SUMIF($B$31:$B$110,$B31,AD$31:AD$110)*$BR$30,"")</f>
        <v>4.2798543575595968E-2</v>
      </c>
      <c r="BN31" s="9">
        <f t="shared" ref="BN31:BN94" si="80">IFERROR(AE31/SUMIF($B$31:$B$110,$B31,AE$31:AE$110)*$BR$30,"")</f>
        <v>7.0151120354097193E-2</v>
      </c>
      <c r="BO31" s="9">
        <f t="shared" ref="BO31:BO94" si="81">IFERROR(AF31/SUMIF($B$31:$B$110,$B31,AF$31:AF$110)*$BR$30,"")</f>
        <v>2.7651914626818607E-2</v>
      </c>
      <c r="BP31" s="9" t="str">
        <f t="shared" ref="BP31:BP94" si="82">IFERROR(AG31/SUMIF($B$31:$B$110,$B31,AG$31:AG$110)*$BR$30,"")</f>
        <v/>
      </c>
      <c r="BU31" t="s">
        <v>122</v>
      </c>
      <c r="BV31" t="str">
        <f>AK31</f>
        <v>ICH_ECP</v>
      </c>
      <c r="BX31" t="s">
        <v>109</v>
      </c>
    </row>
    <row r="32" spans="2:80" x14ac:dyDescent="0.45">
      <c r="B32" t="s">
        <v>41</v>
      </c>
      <c r="C32" t="s">
        <v>202</v>
      </c>
      <c r="D32" s="10">
        <f>SUMIFS('Service PJ'!O$3:O$280,'Service PJ'!$D$3:$D$280,'Veda input Agg'!$B32,'Service PJ'!$E$3:$E$280,'Veda input Agg'!$C32)</f>
        <v>0.63497206975696596</v>
      </c>
      <c r="E32" s="10">
        <f>SUMIFS('Service PJ'!P$3:P$280,'Service PJ'!$D$3:$D$280,'Veda input Agg'!$B32,'Service PJ'!$E$3:$E$280,'Veda input Agg'!$C32)</f>
        <v>0.10202660136408451</v>
      </c>
      <c r="F32" s="10">
        <f>SUMIFS('Service PJ'!Q$3:Q$280,'Service PJ'!$D$3:$D$280,'Veda input Agg'!$B32,'Service PJ'!$E$3:$E$280,'Veda input Agg'!$C32)</f>
        <v>2.1308681316998137</v>
      </c>
      <c r="G32" s="10">
        <f>SUMIFS('Service PJ'!R$3:R$280,'Service PJ'!$D$3:$D$280,'Veda input Agg'!$B32,'Service PJ'!$E$3:$E$280,'Veda input Agg'!$C32)</f>
        <v>1.7314833801384861</v>
      </c>
      <c r="H32" s="10">
        <f>SUMIFS('Service PJ'!S$3:S$280,'Service PJ'!$D$3:$D$280,'Veda input Agg'!$B32,'Service PJ'!$E$3:$E$280,'Veda input Agg'!$C32)</f>
        <v>19.196664939881199</v>
      </c>
      <c r="I32" s="10">
        <f>SUMIFS('Service PJ'!T$3:T$280,'Service PJ'!$D$3:$D$280,'Veda input Agg'!$B32,'Service PJ'!$E$3:$E$280,'Veda input Agg'!$C32)</f>
        <v>11.558945316002122</v>
      </c>
      <c r="J32" s="10">
        <f>SUMIFS('Service PJ'!U$3:U$280,'Service PJ'!$D$3:$D$280,'Veda input Agg'!$B32,'Service PJ'!$E$3:$E$280,'Veda input Agg'!$C32)</f>
        <v>0.75906897305777898</v>
      </c>
      <c r="K32" s="10">
        <f>SUMIFS('Service PJ'!V$3:V$280,'Service PJ'!$D$3:$D$280,'Veda input Agg'!$B32,'Service PJ'!$E$3:$E$280,'Veda input Agg'!$C32)</f>
        <v>3.6917705471644893</v>
      </c>
      <c r="L32" s="10">
        <f>SUMIFS('Service PJ'!W$3:W$280,'Service PJ'!$D$3:$D$280,'Veda input Agg'!$B32,'Service PJ'!$E$3:$E$280,'Veda input Agg'!$C32)</f>
        <v>3.6753415991962424</v>
      </c>
      <c r="M32" s="10">
        <f>SUMIFS('Service PJ'!X$3:X$280,'Service PJ'!$D$3:$D$280,'Veda input Agg'!$B32,'Service PJ'!$E$3:$E$280,'Veda input Agg'!$C32)</f>
        <v>110.61088414867511</v>
      </c>
      <c r="N32" s="10">
        <f>SUMIFS('Service PJ'!Y$3:Y$280,'Service PJ'!$D$3:$D$280,'Veda input Agg'!$B32,'Service PJ'!$E$3:$E$280,'Veda input Agg'!$C32)</f>
        <v>1.8406008883776548</v>
      </c>
      <c r="O32" s="10">
        <f>SUMIFS('Service PJ'!Z$3:Z$280,'Service PJ'!$D$3:$D$280,'Veda input Agg'!$B32,'Service PJ'!$E$3:$E$280,'Veda input Agg'!$C32)</f>
        <v>3.3896489959654734</v>
      </c>
      <c r="P32" s="10">
        <f>SUMIFS('Service PJ'!AA$3:AA$280,'Service PJ'!$D$3:$D$280,'Veda input Agg'!$B32,'Service PJ'!$E$3:$E$280,'Veda input Agg'!$C32)</f>
        <v>5.0642347659154776</v>
      </c>
      <c r="Q32" s="10">
        <f>SUMIFS('Service PJ'!AB$3:AB$280,'Service PJ'!$D$3:$D$280,'Veda input Agg'!$B32,'Service PJ'!$E$3:$E$280,'Veda input Agg'!$C32)</f>
        <v>2.4988024115773624</v>
      </c>
      <c r="R32" s="10">
        <f>SUMIFS('Service PJ'!AC$3:AC$280,'Service PJ'!$D$3:$D$280,'Veda input Agg'!$B32,'Service PJ'!$E$3:$E$280,'Veda input Agg'!$C32)</f>
        <v>1.5711272033697763</v>
      </c>
      <c r="S32" s="10">
        <f>SUMIFS('Service PJ'!AD$3:AD$280,'Service PJ'!$D$3:$D$280,'Veda input Agg'!$B32,'Service PJ'!$E$3:$E$280,'Veda input Agg'!$C32)</f>
        <v>2.0596150804448961</v>
      </c>
      <c r="T32" s="10">
        <f>SUMIFS('Service PJ'!AE$3:AE$280,'Service PJ'!$D$3:$D$280,'Veda input Agg'!$B32,'Service PJ'!$E$3:$E$280,'Veda input Agg'!$C32)</f>
        <v>3.3073594644400055</v>
      </c>
      <c r="U32" s="10">
        <f>SUMIFS('Service PJ'!AF$3:AF$280,'Service PJ'!$D$3:$D$280,'Veda input Agg'!$B32,'Service PJ'!$E$3:$E$280,'Veda input Agg'!$C32)</f>
        <v>3.4547792813526224</v>
      </c>
      <c r="V32" s="10">
        <f>SUMIFS('Service PJ'!AG$3:AG$280,'Service PJ'!$D$3:$D$280,'Veda input Agg'!$B32,'Service PJ'!$E$3:$E$280,'Veda input Agg'!$C32)</f>
        <v>9.2684515102116993</v>
      </c>
      <c r="W32" s="10">
        <f>SUMIFS('Service PJ'!AH$3:AH$280,'Service PJ'!$D$3:$D$280,'Veda input Agg'!$B32,'Service PJ'!$E$3:$E$280,'Veda input Agg'!$C32)</f>
        <v>3.1904853756927127</v>
      </c>
      <c r="X32" s="10">
        <f>SUMIFS('Service PJ'!AI$3:AI$280,'Service PJ'!$D$3:$D$280,'Veda input Agg'!$B32,'Service PJ'!$E$3:$E$280,'Veda input Agg'!$C32)</f>
        <v>1.3040800061210438</v>
      </c>
      <c r="Y32" s="10">
        <f>SUMIFS('Service PJ'!AJ$3:AJ$280,'Service PJ'!$D$3:$D$280,'Veda input Agg'!$B32,'Service PJ'!$E$3:$E$280,'Veda input Agg'!$C32)</f>
        <v>1.0100551322816875</v>
      </c>
      <c r="Z32" s="10">
        <f>SUMIFS('Service PJ'!AK$3:AK$280,'Service PJ'!$D$3:$D$280,'Veda input Agg'!$B32,'Service PJ'!$E$3:$E$280,'Veda input Agg'!$C32)</f>
        <v>2.6376832002644936E-2</v>
      </c>
      <c r="AA32" s="10">
        <f>SUMIFS('Service PJ'!AL$3:AL$280,'Service PJ'!$D$3:$D$280,'Veda input Agg'!$B32,'Service PJ'!$E$3:$E$280,'Veda input Agg'!$C32)</f>
        <v>1.3051360855806504</v>
      </c>
      <c r="AB32" s="10">
        <f>SUMIFS('Service PJ'!AM$3:AM$280,'Service PJ'!$D$3:$D$280,'Veda input Agg'!$B32,'Service PJ'!$E$3:$E$280,'Veda input Agg'!$C32)</f>
        <v>8.3810484320088801</v>
      </c>
      <c r="AC32" s="10">
        <f>SUMIFS('Service PJ'!AN$3:AN$280,'Service PJ'!$D$3:$D$280,'Veda input Agg'!$B32,'Service PJ'!$E$3:$E$280,'Veda input Agg'!$C32)</f>
        <v>1.7231226829139259</v>
      </c>
      <c r="AD32" s="10">
        <f>SUMIFS('Service PJ'!AO$3:AO$280,'Service PJ'!$D$3:$D$280,'Veda input Agg'!$B32,'Service PJ'!$E$3:$E$280,'Veda input Agg'!$C32)</f>
        <v>1.4019812715325373</v>
      </c>
      <c r="AE32" s="10">
        <f>SUMIFS('Service PJ'!AP$3:AP$280,'Service PJ'!$D$3:$D$280,'Veda input Agg'!$B32,'Service PJ'!$E$3:$E$280,'Veda input Agg'!$C32)</f>
        <v>2.6332889362543148</v>
      </c>
      <c r="AF32" s="10">
        <f>SUMIFS('Service PJ'!AQ$3:AQ$280,'Service PJ'!$D$3:$D$280,'Veda input Agg'!$B32,'Service PJ'!$E$3:$E$280,'Veda input Agg'!$C32)</f>
        <v>21.884130097987633</v>
      </c>
      <c r="AG32" s="10">
        <f>SUMIFS('Service PJ'!AR$3:AR$280,'Service PJ'!$D$3:$D$280,'Veda input Agg'!$B32,'Service PJ'!$E$3:$E$280,'Veda input Agg'!$C32)</f>
        <v>0</v>
      </c>
      <c r="AJ32" s="10" t="str">
        <f t="shared" ref="AJ32:AJ58" si="83">IF(B32=B31,"",B32&amp;"000")</f>
        <v/>
      </c>
      <c r="AK32" s="7" t="str">
        <f t="shared" ref="AK32:AK58" si="84">B32&amp;"_"&amp;C32</f>
        <v>ICH_LIG</v>
      </c>
      <c r="AL32" s="10" t="str">
        <f t="shared" ref="AL32:AL58" si="85">IF(B32=B31,"",B32)</f>
        <v/>
      </c>
      <c r="AM32" s="9">
        <f t="shared" ref="AM32:AM95" si="86">IFERROR(D32/SUMIF($B$31:$B$110,$B32,D$31:D$110)*$BR$30,"")</f>
        <v>2.715278290550233E-2</v>
      </c>
      <c r="AN32" s="9">
        <f t="shared" si="54"/>
        <v>1.7364813429142291E-3</v>
      </c>
      <c r="AO32" s="9">
        <f t="shared" si="55"/>
        <v>3.0296455740800182E-2</v>
      </c>
      <c r="AP32" s="9">
        <f t="shared" si="56"/>
        <v>1.0090088832913024E-2</v>
      </c>
      <c r="AQ32" s="9">
        <f t="shared" si="57"/>
        <v>1.7274548633070191E-2</v>
      </c>
      <c r="AR32" s="9">
        <f t="shared" si="58"/>
        <v>1.3100602102645589E-2</v>
      </c>
      <c r="AS32" s="9">
        <f t="shared" si="59"/>
        <v>6.8024039524912181E-3</v>
      </c>
      <c r="AT32" s="9">
        <f t="shared" si="60"/>
        <v>1.3581393144420265E-2</v>
      </c>
      <c r="AU32" s="9">
        <f t="shared" si="61"/>
        <v>1.5885847607493869E-2</v>
      </c>
      <c r="AV32" s="9">
        <f t="shared" si="62"/>
        <v>1.3218400913404486E-2</v>
      </c>
      <c r="AW32" s="9">
        <f t="shared" si="63"/>
        <v>2.5214597183103399E-2</v>
      </c>
      <c r="AX32" s="9">
        <f t="shared" si="64"/>
        <v>1.3137841197567343E-2</v>
      </c>
      <c r="AY32" s="9">
        <f t="shared" si="65"/>
        <v>1.0662203376234934E-2</v>
      </c>
      <c r="AZ32" s="9">
        <f t="shared" si="66"/>
        <v>1.65528855719114E-2</v>
      </c>
      <c r="BA32" s="9">
        <f t="shared" si="67"/>
        <v>1.0322324554782478E-2</v>
      </c>
      <c r="BB32" s="9">
        <f t="shared" si="68"/>
        <v>1.2312200877742987E-2</v>
      </c>
      <c r="BC32" s="9">
        <f t="shared" si="69"/>
        <v>1.334678664778257E-2</v>
      </c>
      <c r="BD32" s="9">
        <f t="shared" si="70"/>
        <v>1.275556869012087E-2</v>
      </c>
      <c r="BE32" s="9">
        <f t="shared" si="71"/>
        <v>1.635795450988051E-2</v>
      </c>
      <c r="BF32" s="9">
        <f t="shared" si="72"/>
        <v>9.9760922890902957E-3</v>
      </c>
      <c r="BG32" s="9">
        <f t="shared" si="73"/>
        <v>1.130019004032632E-2</v>
      </c>
      <c r="BH32" s="9">
        <f t="shared" si="74"/>
        <v>7.5078865579347879E-3</v>
      </c>
      <c r="BI32" s="9">
        <f t="shared" si="75"/>
        <v>3.7021180424975853E-5</v>
      </c>
      <c r="BJ32" s="9">
        <f t="shared" si="76"/>
        <v>2.1427659507198635E-2</v>
      </c>
      <c r="BK32" s="9">
        <f t="shared" si="77"/>
        <v>7.8075881959802518E-3</v>
      </c>
      <c r="BL32" s="9">
        <f t="shared" si="78"/>
        <v>4.6262871563033658E-2</v>
      </c>
      <c r="BM32" s="9">
        <f t="shared" si="79"/>
        <v>1.1559872688211768E-2</v>
      </c>
      <c r="BN32" s="9">
        <f t="shared" si="80"/>
        <v>1.8947794772418081E-2</v>
      </c>
      <c r="BO32" s="9">
        <f t="shared" si="81"/>
        <v>7.4687731395979579E-3</v>
      </c>
      <c r="BP32" s="9" t="str">
        <f t="shared" si="82"/>
        <v/>
      </c>
      <c r="BV32" t="str">
        <f t="shared" ref="BV32:BV58" si="87">AK32</f>
        <v>ICH_LIG</v>
      </c>
      <c r="BX32" t="s">
        <v>109</v>
      </c>
    </row>
    <row r="33" spans="2:76" x14ac:dyDescent="0.45">
      <c r="B33" t="s">
        <v>41</v>
      </c>
      <c r="C33" t="s">
        <v>188</v>
      </c>
      <c r="D33" s="10">
        <f>SUMIFS('Service PJ'!O$3:O$280,'Service PJ'!$D$3:$D$280,'Veda input Agg'!$B33,'Service PJ'!$E$3:$E$280,'Veda input Agg'!$C33)</f>
        <v>7.3238281479713203</v>
      </c>
      <c r="E33" s="10">
        <f>SUMIFS('Service PJ'!P$3:P$280,'Service PJ'!$D$3:$D$280,'Veda input Agg'!$B33,'Service PJ'!$E$3:$E$280,'Veda input Agg'!$C33)</f>
        <v>4.3730618501028307</v>
      </c>
      <c r="F33" s="10">
        <f>SUMIFS('Service PJ'!Q$3:Q$280,'Service PJ'!$D$3:$D$280,'Veda input Agg'!$B33,'Service PJ'!$E$3:$E$280,'Veda input Agg'!$C33)</f>
        <v>24.696964815717102</v>
      </c>
      <c r="G33" s="10">
        <f>SUMIFS('Service PJ'!R$3:R$280,'Service PJ'!$D$3:$D$280,'Veda input Agg'!$B33,'Service PJ'!$E$3:$E$280,'Veda input Agg'!$C33)</f>
        <v>25.18109714265643</v>
      </c>
      <c r="H33" s="10">
        <f>SUMIFS('Service PJ'!S$3:S$280,'Service PJ'!$D$3:$D$280,'Veda input Agg'!$B33,'Service PJ'!$E$3:$E$280,'Veda input Agg'!$C33)</f>
        <v>217.54923158551506</v>
      </c>
      <c r="I33" s="10">
        <f>SUMIFS('Service PJ'!T$3:T$280,'Service PJ'!$D$3:$D$280,'Veda input Agg'!$B33,'Service PJ'!$E$3:$E$280,'Veda input Agg'!$C33)</f>
        <v>148.84899467463231</v>
      </c>
      <c r="J33" s="10">
        <f>SUMIFS('Service PJ'!U$3:U$280,'Service PJ'!$D$3:$D$280,'Veda input Agg'!$B33,'Service PJ'!$E$3:$E$280,'Veda input Agg'!$C33)</f>
        <v>13.03920143472498</v>
      </c>
      <c r="K33" s="10">
        <f>SUMIFS('Service PJ'!V$3:V$280,'Service PJ'!$D$3:$D$280,'Veda input Agg'!$B33,'Service PJ'!$E$3:$E$280,'Veda input Agg'!$C33)</f>
        <v>45.529198154292537</v>
      </c>
      <c r="L33" s="10">
        <f>SUMIFS('Service PJ'!W$3:W$280,'Service PJ'!$D$3:$D$280,'Veda input Agg'!$B33,'Service PJ'!$E$3:$E$280,'Veda input Agg'!$C33)</f>
        <v>48.365053557002597</v>
      </c>
      <c r="M33" s="10">
        <f>SUMIFS('Service PJ'!X$3:X$280,'Service PJ'!$D$3:$D$280,'Veda input Agg'!$B33,'Service PJ'!$E$3:$E$280,'Veda input Agg'!$C33)</f>
        <v>1269.33464745987</v>
      </c>
      <c r="N33" s="10">
        <f>SUMIFS('Service PJ'!Y$3:Y$280,'Service PJ'!$D$3:$D$280,'Veda input Agg'!$B33,'Service PJ'!$E$3:$E$280,'Veda input Agg'!$C33)</f>
        <v>20.604991085351386</v>
      </c>
      <c r="O33" s="10">
        <f>SUMIFS('Service PJ'!Z$3:Z$280,'Service PJ'!$D$3:$D$280,'Veda input Agg'!$B33,'Service PJ'!$E$3:$E$280,'Veda input Agg'!$C33)</f>
        <v>41.446623545635859</v>
      </c>
      <c r="P33" s="10">
        <f>SUMIFS('Service PJ'!AA$3:AA$280,'Service PJ'!$D$3:$D$280,'Veda input Agg'!$B33,'Service PJ'!$E$3:$E$280,'Veda input Agg'!$C33)</f>
        <v>69.878851622643964</v>
      </c>
      <c r="Q33" s="10">
        <f>SUMIFS('Service PJ'!AB$3:AB$280,'Service PJ'!$D$3:$D$280,'Veda input Agg'!$B33,'Service PJ'!$E$3:$E$280,'Veda input Agg'!$C33)</f>
        <v>29.572245744728999</v>
      </c>
      <c r="R33" s="10">
        <f>SUMIFS('Service PJ'!AC$3:AC$280,'Service PJ'!$D$3:$D$280,'Veda input Agg'!$B33,'Service PJ'!$E$3:$E$280,'Veda input Agg'!$C33)</f>
        <v>20.961246678200563</v>
      </c>
      <c r="S33" s="10">
        <f>SUMIFS('Service PJ'!AD$3:AD$280,'Service PJ'!$D$3:$D$280,'Veda input Agg'!$B33,'Service PJ'!$E$3:$E$280,'Veda input Agg'!$C33)</f>
        <v>29.020184876381755</v>
      </c>
      <c r="T33" s="10">
        <f>SUMIFS('Service PJ'!AE$3:AE$280,'Service PJ'!$D$3:$D$280,'Veda input Agg'!$B33,'Service PJ'!$E$3:$E$280,'Veda input Agg'!$C33)</f>
        <v>40.8313313892344</v>
      </c>
      <c r="U33" s="10">
        <f>SUMIFS('Service PJ'!AF$3:AF$280,'Service PJ'!$D$3:$D$280,'Veda input Agg'!$B33,'Service PJ'!$E$3:$E$280,'Veda input Agg'!$C33)</f>
        <v>45.683273936692345</v>
      </c>
      <c r="V33" s="10">
        <f>SUMIFS('Service PJ'!AG$3:AG$280,'Service PJ'!$D$3:$D$280,'Veda input Agg'!$B33,'Service PJ'!$E$3:$E$280,'Veda input Agg'!$C33)</f>
        <v>113.81952147691393</v>
      </c>
      <c r="W33" s="10">
        <f>SUMIFS('Service PJ'!AH$3:AH$280,'Service PJ'!$D$3:$D$280,'Veda input Agg'!$B33,'Service PJ'!$E$3:$E$280,'Veda input Agg'!$C33)</f>
        <v>34.849692151272329</v>
      </c>
      <c r="X33" s="10">
        <f>SUMIFS('Service PJ'!AI$3:AI$280,'Service PJ'!$D$3:$D$280,'Veda input Agg'!$B33,'Service PJ'!$E$3:$E$280,'Veda input Agg'!$C33)</f>
        <v>18.341237188225172</v>
      </c>
      <c r="Y33" s="10">
        <f>SUMIFS('Service PJ'!AJ$3:AJ$280,'Service PJ'!$D$3:$D$280,'Veda input Agg'!$B33,'Service PJ'!$E$3:$E$280,'Veda input Agg'!$C33)</f>
        <v>17.139454283890171</v>
      </c>
      <c r="Z33" s="10">
        <f>SUMIFS('Service PJ'!AK$3:AK$280,'Service PJ'!$D$3:$D$280,'Veda input Agg'!$B33,'Service PJ'!$E$3:$E$280,'Veda input Agg'!$C33)</f>
        <v>41.266472443509478</v>
      </c>
      <c r="AA33" s="10">
        <f>SUMIFS('Service PJ'!AL$3:AL$280,'Service PJ'!$D$3:$D$280,'Veda input Agg'!$B33,'Service PJ'!$E$3:$E$280,'Veda input Agg'!$C33)</f>
        <v>15.146086178558892</v>
      </c>
      <c r="AB33" s="10">
        <f>SUMIFS('Service PJ'!AM$3:AM$280,'Service PJ'!$D$3:$D$280,'Veda input Agg'!$B33,'Service PJ'!$E$3:$E$280,'Veda input Agg'!$C33)</f>
        <v>111.37136989226678</v>
      </c>
      <c r="AC33" s="10">
        <f>SUMIFS('Service PJ'!AN$3:AN$280,'Service PJ'!$D$3:$D$280,'Veda input Agg'!$B33,'Service PJ'!$E$3:$E$280,'Veda input Agg'!$C33)</f>
        <v>18.821680079128004</v>
      </c>
      <c r="AD33" s="10">
        <f>SUMIFS('Service PJ'!AO$3:AO$280,'Service PJ'!$D$3:$D$280,'Veda input Agg'!$B33,'Service PJ'!$E$3:$E$280,'Veda input Agg'!$C33)</f>
        <v>18.200853445254367</v>
      </c>
      <c r="AE33" s="10">
        <f>SUMIFS('Service PJ'!AP$3:AP$280,'Service PJ'!$D$3:$D$280,'Veda input Agg'!$B33,'Service PJ'!$E$3:$E$280,'Veda input Agg'!$C33)</f>
        <v>32.455053051320213</v>
      </c>
      <c r="AF33" s="10">
        <f>SUMIFS('Service PJ'!AQ$3:AQ$280,'Service PJ'!$D$3:$D$280,'Veda input Agg'!$B33,'Service PJ'!$E$3:$E$280,'Veda input Agg'!$C33)</f>
        <v>367.60957640396759</v>
      </c>
      <c r="AG33" s="10">
        <f>SUMIFS('Service PJ'!AR$3:AR$280,'Service PJ'!$D$3:$D$280,'Veda input Agg'!$B33,'Service PJ'!$E$3:$E$280,'Veda input Agg'!$C33)</f>
        <v>0</v>
      </c>
      <c r="AJ33" s="10" t="str">
        <f t="shared" si="83"/>
        <v/>
      </c>
      <c r="AK33" s="7" t="str">
        <f t="shared" si="84"/>
        <v>ICH_MDR</v>
      </c>
      <c r="AL33" s="10" t="str">
        <f t="shared" si="85"/>
        <v/>
      </c>
      <c r="AM33" s="9">
        <f t="shared" si="86"/>
        <v>0.31318277639390746</v>
      </c>
      <c r="AN33" s="9">
        <f t="shared" si="54"/>
        <v>7.4429023534902355E-2</v>
      </c>
      <c r="AO33" s="9">
        <f t="shared" si="55"/>
        <v>0.35113881067553532</v>
      </c>
      <c r="AP33" s="9">
        <f t="shared" si="56"/>
        <v>0.14674094478417352</v>
      </c>
      <c r="AQ33" s="9">
        <f t="shared" si="57"/>
        <v>0.19576654553696071</v>
      </c>
      <c r="AR33" s="9">
        <f t="shared" si="58"/>
        <v>0.16870150340719997</v>
      </c>
      <c r="AS33" s="9">
        <f t="shared" si="59"/>
        <v>0.11685092992221517</v>
      </c>
      <c r="AT33" s="9">
        <f t="shared" si="60"/>
        <v>0.1674941418443765</v>
      </c>
      <c r="AU33" s="9">
        <f t="shared" si="61"/>
        <v>0.2090471999943749</v>
      </c>
      <c r="AV33" s="9">
        <f t="shared" si="62"/>
        <v>0.15169008359834613</v>
      </c>
      <c r="AW33" s="9">
        <f t="shared" si="63"/>
        <v>0.28227007465834225</v>
      </c>
      <c r="AX33" s="9">
        <f t="shared" si="64"/>
        <v>0.1606417534576686</v>
      </c>
      <c r="AY33" s="9">
        <f t="shared" si="65"/>
        <v>0.14712243056206087</v>
      </c>
      <c r="AZ33" s="9">
        <f t="shared" si="66"/>
        <v>0.19589624119497451</v>
      </c>
      <c r="BA33" s="9">
        <f t="shared" si="67"/>
        <v>0.13771564187875521</v>
      </c>
      <c r="BB33" s="9">
        <f t="shared" si="68"/>
        <v>0.17348015612221607</v>
      </c>
      <c r="BC33" s="9">
        <f t="shared" si="69"/>
        <v>0.16477406657981508</v>
      </c>
      <c r="BD33" s="9">
        <f t="shared" si="70"/>
        <v>0.16866957082738479</v>
      </c>
      <c r="BE33" s="9">
        <f t="shared" si="71"/>
        <v>0.2008808647921814</v>
      </c>
      <c r="BF33" s="9">
        <f t="shared" si="72"/>
        <v>0.10896891983778309</v>
      </c>
      <c r="BG33" s="9">
        <f t="shared" si="73"/>
        <v>0.15893155698179387</v>
      </c>
      <c r="BH33" s="9">
        <f t="shared" si="74"/>
        <v>0.12740005403236726</v>
      </c>
      <c r="BI33" s="9">
        <f t="shared" si="75"/>
        <v>5.7919522772115505E-2</v>
      </c>
      <c r="BJ33" s="9">
        <f t="shared" si="76"/>
        <v>0.24866769150472021</v>
      </c>
      <c r="BK33" s="9">
        <f t="shared" si="77"/>
        <v>0.10375095669654653</v>
      </c>
      <c r="BL33" s="9">
        <f t="shared" si="78"/>
        <v>0.50532964178076689</v>
      </c>
      <c r="BM33" s="9">
        <f t="shared" si="79"/>
        <v>0.15007300947319258</v>
      </c>
      <c r="BN33" s="9">
        <f t="shared" si="80"/>
        <v>0.23352989338841265</v>
      </c>
      <c r="BO33" s="9">
        <f t="shared" si="81"/>
        <v>0.12546043721232533</v>
      </c>
      <c r="BP33" s="9" t="str">
        <f t="shared" si="82"/>
        <v/>
      </c>
      <c r="BV33" t="str">
        <f t="shared" si="87"/>
        <v>ICH_MDR</v>
      </c>
      <c r="BX33" t="s">
        <v>109</v>
      </c>
    </row>
    <row r="34" spans="2:76" x14ac:dyDescent="0.45">
      <c r="B34" t="s">
        <v>41</v>
      </c>
      <c r="C34" t="s">
        <v>205</v>
      </c>
      <c r="D34" s="10">
        <f>SUMIFS('Service PJ'!O$3:O$280,'Service PJ'!$D$3:$D$280,'Veda input Agg'!$B34,'Service PJ'!$E$3:$E$280,'Veda input Agg'!$C34)</f>
        <v>2.1246983114182361</v>
      </c>
      <c r="E34" s="10">
        <f>SUMIFS('Service PJ'!P$3:P$280,'Service PJ'!$D$3:$D$280,'Veda input Agg'!$B34,'Service PJ'!$E$3:$E$280,'Veda input Agg'!$C34)</f>
        <v>1.1905661353985908</v>
      </c>
      <c r="F34" s="10">
        <f>SUMIFS('Service PJ'!Q$3:Q$280,'Service PJ'!$D$3:$D$280,'Veda input Agg'!$B34,'Service PJ'!$E$3:$E$280,'Veda input Agg'!$C34)</f>
        <v>1.3210058333324461</v>
      </c>
      <c r="G34" s="10">
        <f>SUMIFS('Service PJ'!R$3:R$280,'Service PJ'!$D$3:$D$280,'Veda input Agg'!$B34,'Service PJ'!$E$3:$E$280,'Veda input Agg'!$C34)</f>
        <v>4.5286161479821931</v>
      </c>
      <c r="H34" s="10">
        <f>SUMIFS('Service PJ'!S$3:S$280,'Service PJ'!$D$3:$D$280,'Veda input Agg'!$B34,'Service PJ'!$E$3:$E$280,'Veda input Agg'!$C34)</f>
        <v>234.05778582109113</v>
      </c>
      <c r="I34" s="10">
        <f>SUMIFS('Service PJ'!T$3:T$280,'Service PJ'!$D$3:$D$280,'Veda input Agg'!$B34,'Service PJ'!$E$3:$E$280,'Veda input Agg'!$C34)</f>
        <v>64.546278621680926</v>
      </c>
      <c r="J34" s="10">
        <f>SUMIFS('Service PJ'!U$3:U$280,'Service PJ'!$D$3:$D$280,'Veda input Agg'!$B34,'Service PJ'!$E$3:$E$280,'Veda input Agg'!$C34)</f>
        <v>3.8884884769253203</v>
      </c>
      <c r="K34" s="10">
        <f>SUMIFS('Service PJ'!V$3:V$280,'Service PJ'!$D$3:$D$280,'Veda input Agg'!$B34,'Service PJ'!$E$3:$E$280,'Veda input Agg'!$C34)</f>
        <v>62.501058331883577</v>
      </c>
      <c r="L34" s="10">
        <f>SUMIFS('Service PJ'!W$3:W$280,'Service PJ'!$D$3:$D$280,'Veda input Agg'!$B34,'Service PJ'!$E$3:$E$280,'Veda input Agg'!$C34)</f>
        <v>3.8685071086026666</v>
      </c>
      <c r="M34" s="10">
        <f>SUMIFS('Service PJ'!X$3:X$280,'Service PJ'!$D$3:$D$280,'Veda input Agg'!$B34,'Service PJ'!$E$3:$E$280,'Veda input Agg'!$C34)</f>
        <v>773.46968745686274</v>
      </c>
      <c r="N34" s="10">
        <f>SUMIFS('Service PJ'!Y$3:Y$280,'Service PJ'!$D$3:$D$280,'Veda input Agg'!$B34,'Service PJ'!$E$3:$E$280,'Veda input Agg'!$C34)</f>
        <v>8.6052434360173713</v>
      </c>
      <c r="O34" s="10">
        <f>SUMIFS('Service PJ'!Z$3:Z$280,'Service PJ'!$D$3:$D$280,'Veda input Agg'!$B34,'Service PJ'!$E$3:$E$280,'Veda input Agg'!$C34)</f>
        <v>9.8090729131162639</v>
      </c>
      <c r="P34" s="10">
        <f>SUMIFS('Service PJ'!AA$3:AA$280,'Service PJ'!$D$3:$D$280,'Veda input Agg'!$B34,'Service PJ'!$E$3:$E$280,'Veda input Agg'!$C34)</f>
        <v>32.932661403582848</v>
      </c>
      <c r="Q34" s="10">
        <f>SUMIFS('Service PJ'!AB$3:AB$280,'Service PJ'!$D$3:$D$280,'Veda input Agg'!$B34,'Service PJ'!$E$3:$E$280,'Veda input Agg'!$C34)</f>
        <v>10.278858146518269</v>
      </c>
      <c r="R34" s="10">
        <f>SUMIFS('Service PJ'!AC$3:AC$280,'Service PJ'!$D$3:$D$280,'Veda input Agg'!$B34,'Service PJ'!$E$3:$E$280,'Veda input Agg'!$C34)</f>
        <v>17.554325521638493</v>
      </c>
      <c r="S34" s="10">
        <f>SUMIFS('Service PJ'!AD$3:AD$280,'Service PJ'!$D$3:$D$280,'Veda input Agg'!$B34,'Service PJ'!$E$3:$E$280,'Veda input Agg'!$C34)</f>
        <v>4.3698615852295015</v>
      </c>
      <c r="T34" s="10">
        <f>SUMIFS('Service PJ'!AE$3:AE$280,'Service PJ'!$D$3:$D$280,'Veda input Agg'!$B34,'Service PJ'!$E$3:$E$280,'Veda input Agg'!$C34)</f>
        <v>5.2241824269294437</v>
      </c>
      <c r="U34" s="10">
        <f>SUMIFS('Service PJ'!AF$3:AF$280,'Service PJ'!$D$3:$D$280,'Veda input Agg'!$B34,'Service PJ'!$E$3:$E$280,'Veda input Agg'!$C34)</f>
        <v>4.9453716217619359</v>
      </c>
      <c r="V34" s="10">
        <f>SUMIFS('Service PJ'!AG$3:AG$280,'Service PJ'!$D$3:$D$280,'Veda input Agg'!$B34,'Service PJ'!$E$3:$E$280,'Veda input Agg'!$C34)</f>
        <v>20.668868923538312</v>
      </c>
      <c r="W34" s="10">
        <f>SUMIFS('Service PJ'!AH$3:AH$280,'Service PJ'!$D$3:$D$280,'Veda input Agg'!$B34,'Service PJ'!$E$3:$E$280,'Veda input Agg'!$C34)</f>
        <v>135.95932153690103</v>
      </c>
      <c r="X34" s="10">
        <f>SUMIFS('Service PJ'!AI$3:AI$280,'Service PJ'!$D$3:$D$280,'Veda input Agg'!$B34,'Service PJ'!$E$3:$E$280,'Veda input Agg'!$C34)</f>
        <v>7.3658832136564882</v>
      </c>
      <c r="Y34" s="10">
        <f>SUMIFS('Service PJ'!AJ$3:AJ$280,'Service PJ'!$D$3:$D$280,'Veda input Agg'!$B34,'Service PJ'!$E$3:$E$280,'Veda input Agg'!$C34)</f>
        <v>7.0474928265072263</v>
      </c>
      <c r="Z34" s="10">
        <f>SUMIFS('Service PJ'!AK$3:AK$280,'Service PJ'!$D$3:$D$280,'Veda input Agg'!$B34,'Service PJ'!$E$3:$E$280,'Veda input Agg'!$C34)</f>
        <v>15.232016867943599</v>
      </c>
      <c r="AA34" s="10">
        <f>SUMIFS('Service PJ'!AL$3:AL$280,'Service PJ'!$D$3:$D$280,'Veda input Agg'!$B34,'Service PJ'!$E$3:$E$280,'Veda input Agg'!$C34)</f>
        <v>3.0470696903127314</v>
      </c>
      <c r="AB34" s="10">
        <f>SUMIFS('Service PJ'!AM$3:AM$280,'Service PJ'!$D$3:$D$280,'Veda input Agg'!$B34,'Service PJ'!$E$3:$E$280,'Veda input Agg'!$C34)</f>
        <v>18.009488168912888</v>
      </c>
      <c r="AC34" s="10">
        <f>SUMIFS('Service PJ'!AN$3:AN$280,'Service PJ'!$D$3:$D$280,'Veda input Agg'!$B34,'Service PJ'!$E$3:$E$280,'Veda input Agg'!$C34)</f>
        <v>0.86156134145696295</v>
      </c>
      <c r="AD34" s="10">
        <f>SUMIFS('Service PJ'!AO$3:AO$280,'Service PJ'!$D$3:$D$280,'Veda input Agg'!$B34,'Service PJ'!$E$3:$E$280,'Veda input Agg'!$C34)</f>
        <v>1.2772835565546559</v>
      </c>
      <c r="AE34" s="10">
        <f>SUMIFS('Service PJ'!AP$3:AP$280,'Service PJ'!$D$3:$D$280,'Veda input Agg'!$B34,'Service PJ'!$E$3:$E$280,'Veda input Agg'!$C34)</f>
        <v>4.8184826180754277</v>
      </c>
      <c r="AF34" s="10">
        <f>SUMIFS('Service PJ'!AQ$3:AQ$280,'Service PJ'!$D$3:$D$280,'Veda input Agg'!$B34,'Service PJ'!$E$3:$E$280,'Veda input Agg'!$C34)</f>
        <v>74.883486011879285</v>
      </c>
      <c r="AG34" s="10">
        <f>SUMIFS('Service PJ'!AR$3:AR$280,'Service PJ'!$D$3:$D$280,'Veda input Agg'!$B34,'Service PJ'!$E$3:$E$280,'Veda input Agg'!$C34)</f>
        <v>0</v>
      </c>
      <c r="AJ34" s="10" t="str">
        <f t="shared" si="83"/>
        <v/>
      </c>
      <c r="AK34" s="7" t="str">
        <f t="shared" si="84"/>
        <v>ICH_OTH</v>
      </c>
      <c r="AL34" s="10" t="str">
        <f t="shared" si="85"/>
        <v/>
      </c>
      <c r="AM34" s="9">
        <f t="shared" si="86"/>
        <v>9.0856708093803265E-2</v>
      </c>
      <c r="AN34" s="9">
        <f t="shared" si="54"/>
        <v>2.0263302452343722E-2</v>
      </c>
      <c r="AO34" s="9">
        <f t="shared" si="55"/>
        <v>1.8781919991909379E-2</v>
      </c>
      <c r="AP34" s="9">
        <f t="shared" si="56"/>
        <v>2.639016911594615E-2</v>
      </c>
      <c r="AQ34" s="9">
        <f t="shared" si="57"/>
        <v>0.21062213758366446</v>
      </c>
      <c r="AR34" s="9">
        <f t="shared" si="58"/>
        <v>7.3155040560534998E-2</v>
      </c>
      <c r="AS34" s="9">
        <f t="shared" si="59"/>
        <v>3.4846727140090801E-2</v>
      </c>
      <c r="AT34" s="9">
        <f t="shared" si="60"/>
        <v>0.22993071598115047</v>
      </c>
      <c r="AU34" s="9">
        <f t="shared" si="61"/>
        <v>1.6720762611346966E-2</v>
      </c>
      <c r="AV34" s="9">
        <f t="shared" si="62"/>
        <v>9.2432426536145168E-2</v>
      </c>
      <c r="AW34" s="9">
        <f t="shared" si="63"/>
        <v>0.11788419112030935</v>
      </c>
      <c r="AX34" s="9">
        <f t="shared" si="64"/>
        <v>3.8018698213669981E-2</v>
      </c>
      <c r="AY34" s="9">
        <f t="shared" si="65"/>
        <v>6.9336187960513565E-2</v>
      </c>
      <c r="AZ34" s="9">
        <f t="shared" si="66"/>
        <v>6.8090522852434249E-2</v>
      </c>
      <c r="BA34" s="9">
        <f t="shared" si="67"/>
        <v>0.11533212905104709</v>
      </c>
      <c r="BB34" s="9">
        <f t="shared" si="68"/>
        <v>2.6122654740737362E-2</v>
      </c>
      <c r="BC34" s="9">
        <f t="shared" si="69"/>
        <v>2.1082089507052749E-2</v>
      </c>
      <c r="BD34" s="9">
        <f t="shared" si="70"/>
        <v>1.8259061515171877E-2</v>
      </c>
      <c r="BE34" s="9">
        <f t="shared" si="71"/>
        <v>3.6478630464799204E-2</v>
      </c>
      <c r="BF34" s="9">
        <f t="shared" si="72"/>
        <v>0.42512112719518103</v>
      </c>
      <c r="BG34" s="9">
        <f t="shared" si="73"/>
        <v>6.3827280334395359E-2</v>
      </c>
      <c r="BH34" s="9">
        <f t="shared" si="74"/>
        <v>5.2385038170885946E-2</v>
      </c>
      <c r="BI34" s="9">
        <f t="shared" si="75"/>
        <v>2.137888449408442E-2</v>
      </c>
      <c r="BJ34" s="9">
        <f t="shared" si="76"/>
        <v>5.0026639014948714E-2</v>
      </c>
      <c r="BK34" s="9">
        <f t="shared" si="77"/>
        <v>1.677721688210634E-2</v>
      </c>
      <c r="BL34" s="9">
        <f t="shared" si="78"/>
        <v>2.3131435781516829E-2</v>
      </c>
      <c r="BM34" s="9">
        <f t="shared" si="79"/>
        <v>1.0531692256044152E-2</v>
      </c>
      <c r="BN34" s="9">
        <f t="shared" si="80"/>
        <v>3.4671326228114134E-2</v>
      </c>
      <c r="BO34" s="9">
        <f t="shared" si="81"/>
        <v>2.5556774083353353E-2</v>
      </c>
      <c r="BP34" s="9" t="str">
        <f t="shared" si="82"/>
        <v/>
      </c>
      <c r="BV34" t="str">
        <f t="shared" si="87"/>
        <v>ICH_OTH</v>
      </c>
      <c r="BX34" t="s">
        <v>109</v>
      </c>
    </row>
    <row r="35" spans="2:76" x14ac:dyDescent="0.45">
      <c r="B35" t="s">
        <v>41</v>
      </c>
      <c r="C35" t="s">
        <v>194</v>
      </c>
      <c r="D35" s="10">
        <f>SUMIFS('Service PJ'!O$3:O$280,'Service PJ'!$D$3:$D$280,'Veda input Agg'!$B35,'Service PJ'!$E$3:$E$280,'Veda input Agg'!$C35)</f>
        <v>1.1325293156406038</v>
      </c>
      <c r="E35" s="10">
        <f>SUMIFS('Service PJ'!P$3:P$280,'Service PJ'!$D$3:$D$280,'Veda input Agg'!$B35,'Service PJ'!$E$3:$E$280,'Veda input Agg'!$C35)</f>
        <v>5.9248347993569448</v>
      </c>
      <c r="F35" s="10">
        <f>SUMIFS('Service PJ'!Q$3:Q$280,'Service PJ'!$D$3:$D$280,'Veda input Agg'!$B35,'Service PJ'!$E$3:$E$280,'Veda input Agg'!$C35)</f>
        <v>3.5696495402630171</v>
      </c>
      <c r="G35" s="10">
        <f>SUMIFS('Service PJ'!R$3:R$280,'Service PJ'!$D$3:$D$280,'Veda input Agg'!$B35,'Service PJ'!$E$3:$E$280,'Veda input Agg'!$C35)</f>
        <v>15.58727401939835</v>
      </c>
      <c r="H35" s="10">
        <f>SUMIFS('Service PJ'!S$3:S$280,'Service PJ'!$D$3:$D$280,'Veda input Agg'!$B35,'Service PJ'!$E$3:$E$280,'Veda input Agg'!$C35)</f>
        <v>72.992834233383206</v>
      </c>
      <c r="I35" s="10">
        <f>SUMIFS('Service PJ'!T$3:T$280,'Service PJ'!$D$3:$D$280,'Veda input Agg'!$B35,'Service PJ'!$E$3:$E$280,'Veda input Agg'!$C35)</f>
        <v>82.32127158175517</v>
      </c>
      <c r="J35" s="10">
        <f>SUMIFS('Service PJ'!U$3:U$280,'Service PJ'!$D$3:$D$280,'Veda input Agg'!$B35,'Service PJ'!$E$3:$E$280,'Veda input Agg'!$C35)</f>
        <v>12.723081421924983</v>
      </c>
      <c r="K35" s="10">
        <f>SUMIFS('Service PJ'!V$3:V$280,'Service PJ'!$D$3:$D$280,'Veda input Agg'!$B35,'Service PJ'!$E$3:$E$280,'Veda input Agg'!$C35)</f>
        <v>15.248141351857225</v>
      </c>
      <c r="L35" s="10">
        <f>SUMIFS('Service PJ'!W$3:W$280,'Service PJ'!$D$3:$D$280,'Veda input Agg'!$B35,'Service PJ'!$E$3:$E$280,'Veda input Agg'!$C35)</f>
        <v>16.549793388722314</v>
      </c>
      <c r="M35" s="10">
        <f>SUMIFS('Service PJ'!X$3:X$280,'Service PJ'!$D$3:$D$280,'Veda input Agg'!$B35,'Service PJ'!$E$3:$E$280,'Veda input Agg'!$C35)</f>
        <v>986.89584956247097</v>
      </c>
      <c r="N35" s="10">
        <f>SUMIFS('Service PJ'!Y$3:Y$280,'Service PJ'!$D$3:$D$280,'Veda input Agg'!$B35,'Service PJ'!$E$3:$E$280,'Veda input Agg'!$C35)</f>
        <v>2.27094772250266</v>
      </c>
      <c r="O35" s="10">
        <f>SUMIFS('Service PJ'!Z$3:Z$280,'Service PJ'!$D$3:$D$280,'Veda input Agg'!$B35,'Service PJ'!$E$3:$E$280,'Veda input Agg'!$C35)</f>
        <v>34.189049831823233</v>
      </c>
      <c r="P35" s="10">
        <f>SUMIFS('Service PJ'!AA$3:AA$280,'Service PJ'!$D$3:$D$280,'Veda input Agg'!$B35,'Service PJ'!$E$3:$E$280,'Veda input Agg'!$C35)</f>
        <v>28.98772708100325</v>
      </c>
      <c r="Q35" s="10">
        <f>SUMIFS('Service PJ'!AB$3:AB$280,'Service PJ'!$D$3:$D$280,'Veda input Agg'!$B35,'Service PJ'!$E$3:$E$280,'Veda input Agg'!$C35)</f>
        <v>6.6396697543150669</v>
      </c>
      <c r="R35" s="10">
        <f>SUMIFS('Service PJ'!AC$3:AC$280,'Service PJ'!$D$3:$D$280,'Veda input Agg'!$B35,'Service PJ'!$E$3:$E$280,'Veda input Agg'!$C35)</f>
        <v>10.940625601381599</v>
      </c>
      <c r="S35" s="10">
        <f>SUMIFS('Service PJ'!AD$3:AD$280,'Service PJ'!$D$3:$D$280,'Veda input Agg'!$B35,'Service PJ'!$E$3:$E$280,'Veda input Agg'!$C35)</f>
        <v>14.75264089286841</v>
      </c>
      <c r="T35" s="10">
        <f>SUMIFS('Service PJ'!AE$3:AE$280,'Service PJ'!$D$3:$D$280,'Veda input Agg'!$B35,'Service PJ'!$E$3:$E$280,'Veda input Agg'!$C35)</f>
        <v>24.028257303070454</v>
      </c>
      <c r="U35" s="10">
        <f>SUMIFS('Service PJ'!AF$3:AF$280,'Service PJ'!$D$3:$D$280,'Veda input Agg'!$B35,'Service PJ'!$E$3:$E$280,'Veda input Agg'!$C35)</f>
        <v>22.397734193294333</v>
      </c>
      <c r="V35" s="10">
        <f>SUMIFS('Service PJ'!AG$3:AG$280,'Service PJ'!$D$3:$D$280,'Veda input Agg'!$B35,'Service PJ'!$E$3:$E$280,'Veda input Agg'!$C35)</f>
        <v>36.174919946725815</v>
      </c>
      <c r="W35" s="10">
        <f>SUMIFS('Service PJ'!AH$3:AH$280,'Service PJ'!$D$3:$D$280,'Veda input Agg'!$B35,'Service PJ'!$E$3:$E$280,'Veda input Agg'!$C35)</f>
        <v>17.998636416457817</v>
      </c>
      <c r="X35" s="10">
        <f>SUMIFS('Service PJ'!AI$3:AI$280,'Service PJ'!$D$3:$D$280,'Veda input Agg'!$B35,'Service PJ'!$E$3:$E$280,'Veda input Agg'!$C35)</f>
        <v>11.052492661268259</v>
      </c>
      <c r="Y35" s="10">
        <f>SUMIFS('Service PJ'!AJ$3:AJ$280,'Service PJ'!$D$3:$D$280,'Veda input Agg'!$B35,'Service PJ'!$E$3:$E$280,'Veda input Agg'!$C35)</f>
        <v>11.458919091644807</v>
      </c>
      <c r="Z35" s="10">
        <f>SUMIFS('Service PJ'!AK$3:AK$280,'Service PJ'!$D$3:$D$280,'Veda input Agg'!$B35,'Service PJ'!$E$3:$E$280,'Veda input Agg'!$C35)</f>
        <v>73.681512452247404</v>
      </c>
      <c r="AA35" s="10">
        <f>SUMIFS('Service PJ'!AL$3:AL$280,'Service PJ'!$D$3:$D$280,'Veda input Agg'!$B35,'Service PJ'!$E$3:$E$280,'Veda input Agg'!$C35)</f>
        <v>7.4662181298259034</v>
      </c>
      <c r="AB35" s="10">
        <f>SUMIFS('Service PJ'!AM$3:AM$280,'Service PJ'!$D$3:$D$280,'Veda input Agg'!$B35,'Service PJ'!$E$3:$E$280,'Veda input Agg'!$C35)</f>
        <v>44.853186067629395</v>
      </c>
      <c r="AC35" s="10">
        <f>SUMIFS('Service PJ'!AN$3:AN$280,'Service PJ'!$D$3:$D$280,'Veda input Agg'!$B35,'Service PJ'!$E$3:$E$280,'Veda input Agg'!$C35)</f>
        <v>0.82011677904697189</v>
      </c>
      <c r="AD35" s="10">
        <f>SUMIFS('Service PJ'!AO$3:AO$280,'Service PJ'!$D$3:$D$280,'Veda input Agg'!$B35,'Service PJ'!$E$3:$E$280,'Veda input Agg'!$C35)</f>
        <v>21.774689370136077</v>
      </c>
      <c r="AE35" s="10">
        <f>SUMIFS('Service PJ'!AP$3:AP$280,'Service PJ'!$D$3:$D$280,'Veda input Agg'!$B35,'Service PJ'!$E$3:$E$280,'Veda input Agg'!$C35)</f>
        <v>9.7522657197324296</v>
      </c>
      <c r="AF35" s="10">
        <f>SUMIFS('Service PJ'!AQ$3:AQ$280,'Service PJ'!$D$3:$D$280,'Veda input Agg'!$B35,'Service PJ'!$E$3:$E$280,'Veda input Agg'!$C35)</f>
        <v>270.19752359124163</v>
      </c>
      <c r="AG35" s="10">
        <f>SUMIFS('Service PJ'!AR$3:AR$280,'Service PJ'!$D$3:$D$280,'Veda input Agg'!$B35,'Service PJ'!$E$3:$E$280,'Veda input Agg'!$C35)</f>
        <v>0</v>
      </c>
      <c r="AJ35" s="10" t="str">
        <f t="shared" si="83"/>
        <v/>
      </c>
      <c r="AK35" s="7" t="str">
        <f t="shared" si="84"/>
        <v>ICH_OTP</v>
      </c>
      <c r="AL35" s="10" t="str">
        <f t="shared" si="85"/>
        <v/>
      </c>
      <c r="AM35" s="9">
        <f t="shared" si="86"/>
        <v>4.8429409900621986E-2</v>
      </c>
      <c r="AN35" s="9">
        <f t="shared" si="54"/>
        <v>0.10084002555586473</v>
      </c>
      <c r="AO35" s="9">
        <f t="shared" si="55"/>
        <v>5.0752896295124438E-2</v>
      </c>
      <c r="AP35" s="9">
        <f t="shared" si="56"/>
        <v>9.0833663968583639E-2</v>
      </c>
      <c r="AQ35" s="9">
        <f t="shared" si="57"/>
        <v>6.5684235713811046E-2</v>
      </c>
      <c r="AR35" s="9">
        <f t="shared" si="58"/>
        <v>9.3300746226681289E-2</v>
      </c>
      <c r="AS35" s="9">
        <f t="shared" si="59"/>
        <v>0.11401801736636422</v>
      </c>
      <c r="AT35" s="9">
        <f t="shared" si="60"/>
        <v>5.6095307055397496E-2</v>
      </c>
      <c r="AU35" s="9">
        <f t="shared" si="61"/>
        <v>7.1532805485685275E-2</v>
      </c>
      <c r="AV35" s="9">
        <f t="shared" si="62"/>
        <v>0.11793762521378343</v>
      </c>
      <c r="AW35" s="9">
        <f t="shared" si="63"/>
        <v>3.1109966537754826E-2</v>
      </c>
      <c r="AX35" s="9">
        <f t="shared" si="64"/>
        <v>0.13251233620968858</v>
      </c>
      <c r="AY35" s="9">
        <f t="shared" si="65"/>
        <v>6.1030551670441281E-2</v>
      </c>
      <c r="AZ35" s="9">
        <f t="shared" si="66"/>
        <v>4.398334705026985E-2</v>
      </c>
      <c r="BA35" s="9">
        <f t="shared" si="67"/>
        <v>7.1880041315307536E-2</v>
      </c>
      <c r="BB35" s="9">
        <f t="shared" si="68"/>
        <v>8.8190011752567909E-2</v>
      </c>
      <c r="BC35" s="9">
        <f t="shared" si="69"/>
        <v>9.696557848948692E-2</v>
      </c>
      <c r="BD35" s="9">
        <f t="shared" si="70"/>
        <v>8.2695829093249226E-2</v>
      </c>
      <c r="BE35" s="9">
        <f t="shared" si="71"/>
        <v>6.3845367722444285E-2</v>
      </c>
      <c r="BF35" s="9">
        <f t="shared" si="72"/>
        <v>5.6278602414649756E-2</v>
      </c>
      <c r="BG35" s="9">
        <f t="shared" si="73"/>
        <v>9.5772703289226435E-2</v>
      </c>
      <c r="BH35" s="9">
        <f t="shared" si="74"/>
        <v>8.5175810574099842E-2</v>
      </c>
      <c r="BI35" s="9">
        <f t="shared" si="75"/>
        <v>0.10341562497748888</v>
      </c>
      <c r="BJ35" s="9">
        <f t="shared" si="76"/>
        <v>0.12257999886747957</v>
      </c>
      <c r="BK35" s="9">
        <f t="shared" si="77"/>
        <v>4.1784176399251485E-2</v>
      </c>
      <c r="BL35" s="9">
        <f t="shared" si="78"/>
        <v>2.2018720774761084E-2</v>
      </c>
      <c r="BM35" s="9">
        <f t="shared" si="79"/>
        <v>0.1795406558241526</v>
      </c>
      <c r="BN35" s="9">
        <f t="shared" si="80"/>
        <v>7.0172295519693909E-2</v>
      </c>
      <c r="BO35" s="9">
        <f t="shared" si="81"/>
        <v>9.2214952001666337E-2</v>
      </c>
      <c r="BP35" s="9" t="str">
        <f t="shared" si="82"/>
        <v/>
      </c>
      <c r="BV35" t="str">
        <f t="shared" si="87"/>
        <v>ICH_OTP</v>
      </c>
      <c r="BX35" t="s">
        <v>109</v>
      </c>
    </row>
    <row r="36" spans="2:76" x14ac:dyDescent="0.45">
      <c r="B36" t="s">
        <v>41</v>
      </c>
      <c r="C36" t="s">
        <v>184</v>
      </c>
      <c r="D36" s="10">
        <f>SUMIFS('Service PJ'!O$3:O$280,'Service PJ'!$D$3:$D$280,'Veda input Agg'!$B36,'Service PJ'!$E$3:$E$280,'Veda input Agg'!$C36)</f>
        <v>1.4094412867328212</v>
      </c>
      <c r="E36" s="10">
        <f>SUMIFS('Service PJ'!P$3:P$280,'Service PJ'!$D$3:$D$280,'Veda input Agg'!$B36,'Service PJ'!$E$3:$E$280,'Veda input Agg'!$C36)</f>
        <v>0.54968650521974205</v>
      </c>
      <c r="F36" s="10">
        <f>SUMIFS('Service PJ'!Q$3:Q$280,'Service PJ'!$D$3:$D$280,'Veda input Agg'!$B36,'Service PJ'!$E$3:$E$280,'Veda input Agg'!$C36)</f>
        <v>4.74193415259038</v>
      </c>
      <c r="G36" s="10">
        <f>SUMIFS('Service PJ'!R$3:R$280,'Service PJ'!$D$3:$D$280,'Veda input Agg'!$B36,'Service PJ'!$E$3:$E$280,'Veda input Agg'!$C36)</f>
        <v>4.3702109856130065</v>
      </c>
      <c r="H36" s="10">
        <f>SUMIFS('Service PJ'!S$3:S$280,'Service PJ'!$D$3:$D$280,'Veda input Agg'!$B36,'Service PJ'!$E$3:$E$280,'Veda input Agg'!$C36)</f>
        <v>42.219611898615028</v>
      </c>
      <c r="I36" s="10">
        <f>SUMIFS('Service PJ'!T$3:T$280,'Service PJ'!$D$3:$D$280,'Veda input Agg'!$B36,'Service PJ'!$E$3:$E$280,'Veda input Agg'!$C36)</f>
        <v>27.227426024454839</v>
      </c>
      <c r="J36" s="10">
        <f>SUMIFS('Service PJ'!U$3:U$280,'Service PJ'!$D$3:$D$280,'Veda input Agg'!$B36,'Service PJ'!$E$3:$E$280,'Veda input Agg'!$C36)</f>
        <v>2.1181142644745425</v>
      </c>
      <c r="K36" s="10">
        <f>SUMIFS('Service PJ'!V$3:V$280,'Service PJ'!$D$3:$D$280,'Veda input Agg'!$B36,'Service PJ'!$E$3:$E$280,'Veda input Agg'!$C36)</f>
        <v>8.4926958719930283</v>
      </c>
      <c r="L36" s="10">
        <f>SUMIFS('Service PJ'!W$3:W$280,'Service PJ'!$D$3:$D$280,'Veda input Agg'!$B36,'Service PJ'!$E$3:$E$280,'Veda input Agg'!$C36)</f>
        <v>8.7621628098133399</v>
      </c>
      <c r="M36" s="10">
        <f>SUMIFS('Service PJ'!X$3:X$280,'Service PJ'!$D$3:$D$280,'Veda input Agg'!$B36,'Service PJ'!$E$3:$E$280,'Veda input Agg'!$C36)</f>
        <v>244.86845683428945</v>
      </c>
      <c r="N36" s="10">
        <f>SUMIFS('Service PJ'!Y$3:Y$280,'Service PJ'!$D$3:$D$280,'Veda input Agg'!$B36,'Service PJ'!$E$3:$E$280,'Veda input Agg'!$C36)</f>
        <v>4.0223944567753982</v>
      </c>
      <c r="O36" s="10">
        <f>SUMIFS('Service PJ'!Z$3:Z$280,'Service PJ'!$D$3:$D$280,'Veda input Agg'!$B36,'Service PJ'!$E$3:$E$280,'Veda input Agg'!$C36)</f>
        <v>7.7616202570595663</v>
      </c>
      <c r="P36" s="10">
        <f>SUMIFS('Service PJ'!AA$3:AA$280,'Service PJ'!$D$3:$D$280,'Veda input Agg'!$B36,'Service PJ'!$E$3:$E$280,'Veda input Agg'!$C36)</f>
        <v>12.400665841321542</v>
      </c>
      <c r="Q36" s="10">
        <f>SUMIFS('Service PJ'!AB$3:AB$280,'Service PJ'!$D$3:$D$280,'Veda input Agg'!$B36,'Service PJ'!$E$3:$E$280,'Veda input Agg'!$C36)</f>
        <v>5.6224930137396996</v>
      </c>
      <c r="R36" s="10">
        <f>SUMIFS('Service PJ'!AC$3:AC$280,'Service PJ'!$D$3:$D$280,'Veda input Agg'!$B36,'Service PJ'!$E$3:$E$280,'Veda input Agg'!$C36)</f>
        <v>3.774577996575323</v>
      </c>
      <c r="S36" s="10">
        <f>SUMIFS('Service PJ'!AD$3:AD$280,'Service PJ'!$D$3:$D$280,'Veda input Agg'!$B36,'Service PJ'!$E$3:$E$280,'Veda input Agg'!$C36)</f>
        <v>5.1040613700398936</v>
      </c>
      <c r="T36" s="10">
        <f>SUMIFS('Service PJ'!AE$3:AE$280,'Service PJ'!$D$3:$D$280,'Veda input Agg'!$B36,'Service PJ'!$E$3:$E$280,'Veda input Agg'!$C36)</f>
        <v>7.6127224056091833</v>
      </c>
      <c r="U36" s="10">
        <f>SUMIFS('Service PJ'!AF$3:AF$280,'Service PJ'!$D$3:$D$280,'Veda input Agg'!$B36,'Service PJ'!$E$3:$E$280,'Veda input Agg'!$C36)</f>
        <v>8.2586486785361153</v>
      </c>
      <c r="V36" s="10">
        <f>SUMIFS('Service PJ'!AG$3:AG$280,'Service PJ'!$D$3:$D$280,'Veda input Agg'!$B36,'Service PJ'!$E$3:$E$280,'Veda input Agg'!$C36)</f>
        <v>21.272494389961579</v>
      </c>
      <c r="W36" s="10">
        <f>SUMIFS('Service PJ'!AH$3:AH$280,'Service PJ'!$D$3:$D$280,'Veda input Agg'!$B36,'Service PJ'!$E$3:$E$280,'Veda input Agg'!$C36)</f>
        <v>6.8847316001790126</v>
      </c>
      <c r="X36" s="10">
        <f>SUMIFS('Service PJ'!AI$3:AI$280,'Service PJ'!$D$3:$D$280,'Veda input Agg'!$B36,'Service PJ'!$E$3:$E$280,'Veda input Agg'!$C36)</f>
        <v>3.2283467806729398</v>
      </c>
      <c r="Y36" s="10">
        <f>SUMIFS('Service PJ'!AJ$3:AJ$280,'Service PJ'!$D$3:$D$280,'Veda input Agg'!$B36,'Service PJ'!$E$3:$E$280,'Veda input Agg'!$C36)</f>
        <v>2.7971155815361572</v>
      </c>
      <c r="Z36" s="10">
        <f>SUMIFS('Service PJ'!AK$3:AK$280,'Service PJ'!$D$3:$D$280,'Veda input Agg'!$B36,'Service PJ'!$E$3:$E$280,'Veda input Agg'!$C36)</f>
        <v>4.2007973398808227</v>
      </c>
      <c r="AA36" s="10">
        <f>SUMIFS('Service PJ'!AL$3:AL$280,'Service PJ'!$D$3:$D$280,'Veda input Agg'!$B36,'Service PJ'!$E$3:$E$280,'Veda input Agg'!$C36)</f>
        <v>2.9063540131245205</v>
      </c>
      <c r="AB36" s="10">
        <f>SUMIFS('Service PJ'!AM$3:AM$280,'Service PJ'!$D$3:$D$280,'Veda input Agg'!$B36,'Service PJ'!$E$3:$E$280,'Veda input Agg'!$C36)</f>
        <v>20.09020815125335</v>
      </c>
      <c r="AC36" s="10">
        <f>SUMIFS('Service PJ'!AN$3:AN$280,'Service PJ'!$D$3:$D$280,'Veda input Agg'!$B36,'Service PJ'!$E$3:$E$280,'Veda input Agg'!$C36)</f>
        <v>3.7183173683932087</v>
      </c>
      <c r="AD36" s="10">
        <f>SUMIFS('Service PJ'!AO$3:AO$280,'Service PJ'!$D$3:$D$280,'Veda input Agg'!$B36,'Service PJ'!$E$3:$E$280,'Veda input Agg'!$C36)</f>
        <v>3.3172721361769177</v>
      </c>
      <c r="AE36" s="10">
        <f>SUMIFS('Service PJ'!AP$3:AP$280,'Service PJ'!$D$3:$D$280,'Veda input Agg'!$B36,'Service PJ'!$E$3:$E$280,'Veda input Agg'!$C36)</f>
        <v>6.0556703420280007</v>
      </c>
      <c r="AF36" s="10">
        <f>SUMIFS('Service PJ'!AQ$3:AQ$280,'Service PJ'!$D$3:$D$280,'Veda input Agg'!$B36,'Service PJ'!$E$3:$E$280,'Veda input Agg'!$C36)</f>
        <v>60.225017149876535</v>
      </c>
      <c r="AG36" s="10">
        <f>SUMIFS('Service PJ'!AR$3:AR$280,'Service PJ'!$D$3:$D$280,'Veda input Agg'!$B36,'Service PJ'!$E$3:$E$280,'Veda input Agg'!$C36)</f>
        <v>0</v>
      </c>
      <c r="AJ36" s="10" t="str">
        <f t="shared" si="83"/>
        <v/>
      </c>
      <c r="AK36" s="7" t="str">
        <f t="shared" si="84"/>
        <v>ICH_PRC</v>
      </c>
      <c r="AL36" s="10" t="str">
        <f t="shared" si="85"/>
        <v/>
      </c>
      <c r="AM36" s="9">
        <f t="shared" si="86"/>
        <v>6.0270766384033239E-2</v>
      </c>
      <c r="AN36" s="9">
        <f t="shared" si="54"/>
        <v>9.355602833025646E-3</v>
      </c>
      <c r="AO36" s="9">
        <f t="shared" si="55"/>
        <v>6.7420313834784931E-2</v>
      </c>
      <c r="AP36" s="9">
        <f t="shared" si="56"/>
        <v>2.5467074976995033E-2</v>
      </c>
      <c r="AQ36" s="9">
        <f t="shared" si="57"/>
        <v>3.799226278606329E-2</v>
      </c>
      <c r="AR36" s="9">
        <f t="shared" si="58"/>
        <v>3.0858842643004231E-2</v>
      </c>
      <c r="AS36" s="9">
        <f t="shared" si="59"/>
        <v>1.8981501491818882E-2</v>
      </c>
      <c r="AT36" s="9">
        <f t="shared" si="60"/>
        <v>3.1243177228910599E-2</v>
      </c>
      <c r="AU36" s="9">
        <f t="shared" si="61"/>
        <v>3.7872502283647677E-2</v>
      </c>
      <c r="AV36" s="9">
        <f t="shared" si="62"/>
        <v>2.9262666675113892E-2</v>
      </c>
      <c r="AW36" s="9">
        <f t="shared" si="63"/>
        <v>5.5103231004379312E-2</v>
      </c>
      <c r="AX36" s="9">
        <f t="shared" si="64"/>
        <v>3.0083036472048057E-2</v>
      </c>
      <c r="AY36" s="9">
        <f t="shared" si="65"/>
        <v>2.6108272485862578E-2</v>
      </c>
      <c r="AZ36" s="9">
        <f t="shared" si="66"/>
        <v>3.7245235179101367E-2</v>
      </c>
      <c r="BA36" s="9">
        <f t="shared" si="67"/>
        <v>2.4799022672654353E-2</v>
      </c>
      <c r="BB36" s="9">
        <f t="shared" si="68"/>
        <v>3.0511637575835159E-2</v>
      </c>
      <c r="BC36" s="9">
        <f t="shared" si="69"/>
        <v>3.0720997475145461E-2</v>
      </c>
      <c r="BD36" s="9">
        <f t="shared" si="70"/>
        <v>3.049218254701324E-2</v>
      </c>
      <c r="BE36" s="9">
        <f t="shared" si="71"/>
        <v>3.7543973247234678E-2</v>
      </c>
      <c r="BF36" s="9">
        <f t="shared" si="72"/>
        <v>2.1527357044879063E-2</v>
      </c>
      <c r="BG36" s="9">
        <f t="shared" si="73"/>
        <v>2.7974458596441171E-2</v>
      </c>
      <c r="BH36" s="9">
        <f t="shared" si="74"/>
        <v>2.0791366534780989E-2</v>
      </c>
      <c r="BI36" s="9">
        <f t="shared" si="75"/>
        <v>5.896025581574464E-3</v>
      </c>
      <c r="BJ36" s="9">
        <f t="shared" si="76"/>
        <v>4.7716376007568596E-2</v>
      </c>
      <c r="BK36" s="9">
        <f t="shared" si="77"/>
        <v>1.8715566827826404E-2</v>
      </c>
      <c r="BL36" s="9">
        <f t="shared" si="78"/>
        <v>9.9830407057072648E-2</v>
      </c>
      <c r="BM36" s="9">
        <f t="shared" si="79"/>
        <v>2.7352179622513233E-2</v>
      </c>
      <c r="BN36" s="9">
        <f t="shared" si="80"/>
        <v>4.3573493690889066E-2</v>
      </c>
      <c r="BO36" s="9">
        <f t="shared" si="81"/>
        <v>2.0554026520898196E-2</v>
      </c>
      <c r="BP36" s="9" t="str">
        <f t="shared" si="82"/>
        <v/>
      </c>
      <c r="BV36" t="str">
        <f t="shared" si="87"/>
        <v>ICH_PRC</v>
      </c>
      <c r="BX36" t="s">
        <v>109</v>
      </c>
    </row>
    <row r="37" spans="2:76" x14ac:dyDescent="0.45">
      <c r="B37" t="s">
        <v>41</v>
      </c>
      <c r="C37" t="s">
        <v>181</v>
      </c>
      <c r="D37" s="10">
        <f>SUMIFS('Service PJ'!O$3:O$280,'Service PJ'!$D$3:$D$280,'Veda input Agg'!$B37,'Service PJ'!$E$3:$E$280,'Veda input Agg'!$C37)</f>
        <v>4.6540759209122626</v>
      </c>
      <c r="E37" s="10">
        <f>SUMIFS('Service PJ'!P$3:P$280,'Service PJ'!$D$3:$D$280,'Veda input Agg'!$B37,'Service PJ'!$E$3:$E$280,'Veda input Agg'!$C37)</f>
        <v>30.459411289084628</v>
      </c>
      <c r="F37" s="10">
        <f>SUMIFS('Service PJ'!Q$3:Q$280,'Service PJ'!$D$3:$D$280,'Veda input Agg'!$B37,'Service PJ'!$E$3:$E$280,'Veda input Agg'!$C37)</f>
        <v>15.271677585935759</v>
      </c>
      <c r="G37" s="10">
        <f>SUMIFS('Service PJ'!R$3:R$280,'Service PJ'!$D$3:$D$280,'Veda input Agg'!$B37,'Service PJ'!$E$3:$E$280,'Veda input Agg'!$C37)</f>
        <v>63.383747639912819</v>
      </c>
      <c r="H37" s="10">
        <f>SUMIFS('Service PJ'!S$3:S$280,'Service PJ'!$D$3:$D$280,'Veda input Agg'!$B37,'Service PJ'!$E$3:$E$280,'Veda input Agg'!$C37)</f>
        <v>175.935580626129</v>
      </c>
      <c r="I37" s="10">
        <f>SUMIFS('Service PJ'!T$3:T$280,'Service PJ'!$D$3:$D$280,'Veda input Agg'!$B37,'Service PJ'!$E$3:$E$280,'Veda input Agg'!$C37)</f>
        <v>262.60686723929871</v>
      </c>
      <c r="J37" s="10">
        <f>SUMIFS('Service PJ'!U$3:U$280,'Service PJ'!$D$3:$D$280,'Veda input Agg'!$B37,'Service PJ'!$E$3:$E$280,'Veda input Agg'!$C37)</f>
        <v>48.638009187826299</v>
      </c>
      <c r="K37" s="10">
        <f>SUMIFS('Service PJ'!V$3:V$280,'Service PJ'!$D$3:$D$280,'Veda input Agg'!$B37,'Service PJ'!$E$3:$E$280,'Veda input Agg'!$C37)</f>
        <v>66.42002667469788</v>
      </c>
      <c r="L37" s="10">
        <f>SUMIFS('Service PJ'!W$3:W$280,'Service PJ'!$D$3:$D$280,'Veda input Agg'!$B37,'Service PJ'!$E$3:$E$280,'Veda input Agg'!$C37)</f>
        <v>79.990506857411816</v>
      </c>
      <c r="M37" s="10">
        <f>SUMIFS('Service PJ'!X$3:X$280,'Service PJ'!$D$3:$D$280,'Veda input Agg'!$B37,'Service PJ'!$E$3:$E$280,'Veda input Agg'!$C37)</f>
        <v>1525.6784257187071</v>
      </c>
      <c r="N37" s="10">
        <f>SUMIFS('Service PJ'!Y$3:Y$280,'Service PJ'!$D$3:$D$280,'Veda input Agg'!$B37,'Service PJ'!$E$3:$E$280,'Veda input Agg'!$C37)</f>
        <v>8.2575657281930557</v>
      </c>
      <c r="O37" s="10">
        <f>SUMIFS('Service PJ'!Z$3:Z$280,'Service PJ'!$D$3:$D$280,'Veda input Agg'!$B37,'Service PJ'!$E$3:$E$280,'Veda input Agg'!$C37)</f>
        <v>67.22726293916584</v>
      </c>
      <c r="P37" s="10">
        <f>SUMIFS('Service PJ'!AA$3:AA$280,'Service PJ'!$D$3:$D$280,'Veda input Agg'!$B37,'Service PJ'!$E$3:$E$280,'Veda input Agg'!$C37)</f>
        <v>145.51145878524014</v>
      </c>
      <c r="Q37" s="10">
        <f>SUMIFS('Service PJ'!AB$3:AB$280,'Service PJ'!$D$3:$D$280,'Veda input Agg'!$B37,'Service PJ'!$E$3:$E$280,'Veda input Agg'!$C37)</f>
        <v>26.337779326252178</v>
      </c>
      <c r="R37" s="10">
        <f>SUMIFS('Service PJ'!AC$3:AC$280,'Service PJ'!$D$3:$D$280,'Veda input Agg'!$B37,'Service PJ'!$E$3:$E$280,'Veda input Agg'!$C37)</f>
        <v>42.676585298610235</v>
      </c>
      <c r="S37" s="10">
        <f>SUMIFS('Service PJ'!AD$3:AD$280,'Service PJ'!$D$3:$D$280,'Veda input Agg'!$B37,'Service PJ'!$E$3:$E$280,'Veda input Agg'!$C37)</f>
        <v>64.734409648588695</v>
      </c>
      <c r="T37" s="10">
        <f>SUMIFS('Service PJ'!AE$3:AE$280,'Service PJ'!$D$3:$D$280,'Veda input Agg'!$B37,'Service PJ'!$E$3:$E$280,'Veda input Agg'!$C37)</f>
        <v>59.637398601248016</v>
      </c>
      <c r="U37" s="10">
        <f>SUMIFS('Service PJ'!AF$3:AF$280,'Service PJ'!$D$3:$D$280,'Veda input Agg'!$B37,'Service PJ'!$E$3:$E$280,'Veda input Agg'!$C37)</f>
        <v>83.108788618199853</v>
      </c>
      <c r="V37" s="10">
        <f>SUMIFS('Service PJ'!AG$3:AG$280,'Service PJ'!$D$3:$D$280,'Veda input Agg'!$B37,'Service PJ'!$E$3:$E$280,'Veda input Agg'!$C37)</f>
        <v>136.31683834296837</v>
      </c>
      <c r="W37" s="10">
        <f>SUMIFS('Service PJ'!AH$3:AH$280,'Service PJ'!$D$3:$D$280,'Veda input Agg'!$B37,'Service PJ'!$E$3:$E$280,'Veda input Agg'!$C37)</f>
        <v>42.061310882531529</v>
      </c>
      <c r="X37" s="10">
        <f>SUMIFS('Service PJ'!AI$3:AI$280,'Service PJ'!$D$3:$D$280,'Veda input Agg'!$B37,'Service PJ'!$E$3:$E$280,'Veda input Agg'!$C37)</f>
        <v>43.068688708964586</v>
      </c>
      <c r="Y37" s="10">
        <f>SUMIFS('Service PJ'!AJ$3:AJ$280,'Service PJ'!$D$3:$D$280,'Veda input Agg'!$B37,'Service PJ'!$E$3:$E$280,'Veda input Agg'!$C37)</f>
        <v>58.654310362627911</v>
      </c>
      <c r="Z37" s="10">
        <f>SUMIFS('Service PJ'!AK$3:AK$280,'Service PJ'!$D$3:$D$280,'Veda input Agg'!$B37,'Service PJ'!$E$3:$E$280,'Veda input Agg'!$C37)</f>
        <v>381.77510972906009</v>
      </c>
      <c r="AA37" s="10">
        <f>SUMIFS('Service PJ'!AL$3:AL$280,'Service PJ'!$D$3:$D$280,'Veda input Agg'!$B37,'Service PJ'!$E$3:$E$280,'Veda input Agg'!$C37)</f>
        <v>14.53131979487665</v>
      </c>
      <c r="AB37" s="10">
        <f>SUMIFS('Service PJ'!AM$3:AM$280,'Service PJ'!$D$3:$D$280,'Veda input Agg'!$B37,'Service PJ'!$E$3:$E$280,'Veda input Agg'!$C37)</f>
        <v>198.61496994251951</v>
      </c>
      <c r="AC37" s="10">
        <f>SUMIFS('Service PJ'!AN$3:AN$280,'Service PJ'!$D$3:$D$280,'Veda input Agg'!$B37,'Service PJ'!$E$3:$E$280,'Veda input Agg'!$C37)</f>
        <v>1.6812393970462922</v>
      </c>
      <c r="AD37" s="10">
        <f>SUMIFS('Service PJ'!AO$3:AO$280,'Service PJ'!$D$3:$D$280,'Veda input Agg'!$B37,'Service PJ'!$E$3:$E$280,'Veda input Agg'!$C37)</f>
        <v>42.099982652336408</v>
      </c>
      <c r="AE37" s="10">
        <f>SUMIFS('Service PJ'!AP$3:AP$280,'Service PJ'!$D$3:$D$280,'Veda input Agg'!$B37,'Service PJ'!$E$3:$E$280,'Veda input Agg'!$C37)</f>
        <v>38.978499394474646</v>
      </c>
      <c r="AF37" s="10">
        <f>SUMIFS('Service PJ'!AQ$3:AQ$280,'Service PJ'!$D$3:$D$280,'Veda input Agg'!$B37,'Service PJ'!$E$3:$E$280,'Veda input Agg'!$C37)</f>
        <v>1247.1076088205709</v>
      </c>
      <c r="AG37" s="10">
        <f>SUMIFS('Service PJ'!AR$3:AR$280,'Service PJ'!$D$3:$D$280,'Veda input Agg'!$B37,'Service PJ'!$E$3:$E$280,'Veda input Agg'!$C37)</f>
        <v>0</v>
      </c>
      <c r="AJ37" s="10" t="str">
        <f t="shared" si="83"/>
        <v/>
      </c>
      <c r="AK37" s="7" t="str">
        <f t="shared" si="84"/>
        <v>ICH_PRH</v>
      </c>
      <c r="AL37" s="10" t="str">
        <f t="shared" si="85"/>
        <v/>
      </c>
      <c r="AM37" s="9">
        <f t="shared" si="86"/>
        <v>0.19901838068975972</v>
      </c>
      <c r="AN37" s="9">
        <f t="shared" si="54"/>
        <v>0.51841577306784303</v>
      </c>
      <c r="AO37" s="9">
        <f t="shared" si="55"/>
        <v>0.21713108248561139</v>
      </c>
      <c r="AP37" s="9">
        <f t="shared" si="56"/>
        <v>0.36936400983445178</v>
      </c>
      <c r="AQ37" s="9">
        <f t="shared" si="57"/>
        <v>0.15831957026553781</v>
      </c>
      <c r="AR37" s="9">
        <f t="shared" si="58"/>
        <v>0.2976316595564813</v>
      </c>
      <c r="AS37" s="9">
        <f t="shared" si="59"/>
        <v>0.43586999032219653</v>
      </c>
      <c r="AT37" s="9">
        <f t="shared" si="60"/>
        <v>0.24434793100150928</v>
      </c>
      <c r="AU37" s="9">
        <f t="shared" si="61"/>
        <v>0.34574119648114604</v>
      </c>
      <c r="AV37" s="9">
        <f t="shared" si="62"/>
        <v>0.18232409270840491</v>
      </c>
      <c r="AW37" s="9">
        <f t="shared" si="63"/>
        <v>0.11312131536180536</v>
      </c>
      <c r="AX37" s="9">
        <f t="shared" si="64"/>
        <v>0.26056417808838567</v>
      </c>
      <c r="AY37" s="9">
        <f t="shared" si="65"/>
        <v>0.3063587765683673</v>
      </c>
      <c r="AZ37" s="9">
        <f t="shared" si="66"/>
        <v>0.17447007629967171</v>
      </c>
      <c r="BA37" s="9">
        <f t="shared" si="67"/>
        <v>0.28038567685498433</v>
      </c>
      <c r="BB37" s="9">
        <f t="shared" si="68"/>
        <v>0.38697670397876643</v>
      </c>
      <c r="BC37" s="9">
        <f t="shared" si="69"/>
        <v>0.24066559559603098</v>
      </c>
      <c r="BD37" s="9">
        <f t="shared" si="70"/>
        <v>0.30685024299356434</v>
      </c>
      <c r="BE37" s="9">
        <f t="shared" si="71"/>
        <v>0.24058653574312977</v>
      </c>
      <c r="BF37" s="9">
        <f t="shared" si="72"/>
        <v>0.13151839602873847</v>
      </c>
      <c r="BG37" s="9">
        <f t="shared" si="73"/>
        <v>0.37320131043691696</v>
      </c>
      <c r="BH37" s="9">
        <f t="shared" si="74"/>
        <v>0.43598601131972409</v>
      </c>
      <c r="BI37" s="9">
        <f t="shared" si="75"/>
        <v>0.53584013491943316</v>
      </c>
      <c r="BJ37" s="9">
        <f t="shared" si="76"/>
        <v>0.23857448751507321</v>
      </c>
      <c r="BK37" s="9">
        <f t="shared" si="77"/>
        <v>0.18502504876904696</v>
      </c>
      <c r="BL37" s="9">
        <f t="shared" si="78"/>
        <v>4.5138377588260219E-2</v>
      </c>
      <c r="BM37" s="9">
        <f t="shared" si="79"/>
        <v>0.34713048563405019</v>
      </c>
      <c r="BN37" s="9">
        <f t="shared" si="80"/>
        <v>0.28046926294152802</v>
      </c>
      <c r="BO37" s="9">
        <f t="shared" si="81"/>
        <v>0.42562184419675997</v>
      </c>
      <c r="BP37" s="9" t="str">
        <f t="shared" si="82"/>
        <v/>
      </c>
      <c r="BV37" t="str">
        <f t="shared" si="87"/>
        <v>ICH_PRH</v>
      </c>
      <c r="BX37" t="s">
        <v>109</v>
      </c>
    </row>
    <row r="38" spans="2:76" x14ac:dyDescent="0.45">
      <c r="B38" t="s">
        <v>41</v>
      </c>
      <c r="C38" t="s">
        <v>199</v>
      </c>
      <c r="D38" s="10">
        <f>SUMIFS('Service PJ'!O$3:O$280,'Service PJ'!$D$3:$D$280,'Veda input Agg'!$B38,'Service PJ'!$E$3:$E$280,'Veda input Agg'!$C38)</f>
        <v>1.2758144411346155</v>
      </c>
      <c r="E38" s="10">
        <f>SUMIFS('Service PJ'!P$3:P$280,'Service PJ'!$D$3:$D$280,'Veda input Agg'!$B38,'Service PJ'!$E$3:$E$280,'Veda input Agg'!$C38)</f>
        <v>3.006228263842484</v>
      </c>
      <c r="F38" s="10">
        <f>SUMIFS('Service PJ'!Q$3:Q$280,'Service PJ'!$D$3:$D$280,'Veda input Agg'!$B38,'Service PJ'!$E$3:$E$280,'Veda input Agg'!$C38)</f>
        <v>4.3860169482531699</v>
      </c>
      <c r="G38" s="10">
        <f>SUMIFS('Service PJ'!R$3:R$280,'Service PJ'!$D$3:$D$280,'Veda input Agg'!$B38,'Service PJ'!$E$3:$E$280,'Veda input Agg'!$C38)</f>
        <v>8.0450446946812608</v>
      </c>
      <c r="H38" s="10">
        <f>SUMIFS('Service PJ'!S$3:S$280,'Service PJ'!$D$3:$D$280,'Veda input Agg'!$B38,'Service PJ'!$E$3:$E$280,'Veda input Agg'!$C38)</f>
        <v>35.181812402675163</v>
      </c>
      <c r="I38" s="10">
        <f>SUMIFS('Service PJ'!T$3:T$280,'Service PJ'!$D$3:$D$280,'Veda input Agg'!$B38,'Service PJ'!$E$3:$E$280,'Veda input Agg'!$C38)</f>
        <v>36.832704487133441</v>
      </c>
      <c r="J38" s="10">
        <f>SUMIFS('Service PJ'!U$3:U$280,'Service PJ'!$D$3:$D$280,'Veda input Agg'!$B38,'Service PJ'!$E$3:$E$280,'Veda input Agg'!$C38)</f>
        <v>5.2796967562751771</v>
      </c>
      <c r="K38" s="10">
        <f>SUMIFS('Service PJ'!V$3:V$280,'Service PJ'!$D$3:$D$280,'Veda input Agg'!$B38,'Service PJ'!$E$3:$E$280,'Veda input Agg'!$C38)</f>
        <v>10.001282165772434</v>
      </c>
      <c r="L38" s="10">
        <f>SUMIFS('Service PJ'!W$3:W$280,'Service PJ'!$D$3:$D$280,'Veda input Agg'!$B38,'Service PJ'!$E$3:$E$280,'Veda input Agg'!$C38)</f>
        <v>12.619701362054037</v>
      </c>
      <c r="M38" s="10">
        <f>SUMIFS('Service PJ'!X$3:X$280,'Service PJ'!$D$3:$D$280,'Veda input Agg'!$B38,'Service PJ'!$E$3:$E$280,'Veda input Agg'!$C38)</f>
        <v>216.58121828315859</v>
      </c>
      <c r="N38" s="10">
        <f>SUMIFS('Service PJ'!Y$3:Y$280,'Service PJ'!$D$3:$D$280,'Veda input Agg'!$B38,'Service PJ'!$E$3:$E$280,'Veda input Agg'!$C38)</f>
        <v>3.1507506887752528</v>
      </c>
      <c r="O38" s="10">
        <f>SUMIFS('Service PJ'!Z$3:Z$280,'Service PJ'!$D$3:$D$280,'Veda input Agg'!$B38,'Service PJ'!$E$3:$E$280,'Veda input Agg'!$C38)</f>
        <v>8.8702647885847572</v>
      </c>
      <c r="P38" s="10">
        <f>SUMIFS('Service PJ'!AA$3:AA$280,'Service PJ'!$D$3:$D$280,'Veda input Agg'!$B38,'Service PJ'!$E$3:$E$280,'Veda input Agg'!$C38)</f>
        <v>20.225445359365651</v>
      </c>
      <c r="Q38" s="10">
        <f>SUMIFS('Service PJ'!AB$3:AB$280,'Service PJ'!$D$3:$D$280,'Veda input Agg'!$B38,'Service PJ'!$E$3:$E$280,'Veda input Agg'!$C38)</f>
        <v>5.6787294845340686</v>
      </c>
      <c r="R38" s="10">
        <f>SUMIFS('Service PJ'!AC$3:AC$280,'Service PJ'!$D$3:$D$280,'Veda input Agg'!$B38,'Service PJ'!$E$3:$E$280,'Veda input Agg'!$C38)</f>
        <v>5.6455195894577042</v>
      </c>
      <c r="S38" s="10">
        <f>SUMIFS('Service PJ'!AD$3:AD$280,'Service PJ'!$D$3:$D$280,'Veda input Agg'!$B38,'Service PJ'!$E$3:$E$280,'Veda input Agg'!$C38)</f>
        <v>8.7520054000494643</v>
      </c>
      <c r="T38" s="10">
        <f>SUMIFS('Service PJ'!AE$3:AE$280,'Service PJ'!$D$3:$D$280,'Veda input Agg'!$B38,'Service PJ'!$E$3:$E$280,'Veda input Agg'!$C38)</f>
        <v>8.9975065665061607</v>
      </c>
      <c r="U38" s="10">
        <f>SUMIFS('Service PJ'!AF$3:AF$280,'Service PJ'!$D$3:$D$280,'Veda input Agg'!$B38,'Service PJ'!$E$3:$E$280,'Veda input Agg'!$C38)</f>
        <v>12.055775314185354</v>
      </c>
      <c r="V38" s="10">
        <f>SUMIFS('Service PJ'!AG$3:AG$280,'Service PJ'!$D$3:$D$280,'Veda input Agg'!$B38,'Service PJ'!$E$3:$E$280,'Veda input Agg'!$C38)</f>
        <v>24.684085010756718</v>
      </c>
      <c r="W38" s="10">
        <f>SUMIFS('Service PJ'!AH$3:AH$280,'Service PJ'!$D$3:$D$280,'Veda input Agg'!$B38,'Service PJ'!$E$3:$E$280,'Veda input Agg'!$C38)</f>
        <v>4.7017679220734721</v>
      </c>
      <c r="X38" s="10">
        <f>SUMIFS('Service PJ'!AI$3:AI$280,'Service PJ'!$D$3:$D$280,'Veda input Agg'!$B38,'Service PJ'!$E$3:$E$280,'Veda input Agg'!$C38)</f>
        <v>5.5122235726590763</v>
      </c>
      <c r="Y38" s="10">
        <f>SUMIFS('Service PJ'!AJ$3:AJ$280,'Service PJ'!$D$3:$D$280,'Veda input Agg'!$B38,'Service PJ'!$E$3:$E$280,'Veda input Agg'!$C38)</f>
        <v>6.840367673302536</v>
      </c>
      <c r="Z38" s="10">
        <f>SUMIFS('Service PJ'!AK$3:AK$280,'Service PJ'!$D$3:$D$280,'Veda input Agg'!$B38,'Service PJ'!$E$3:$E$280,'Veda input Agg'!$C38)</f>
        <v>35.952488366219804</v>
      </c>
      <c r="AA38" s="10">
        <f>SUMIFS('Service PJ'!AL$3:AL$280,'Service PJ'!$D$3:$D$280,'Veda input Agg'!$B38,'Service PJ'!$E$3:$E$280,'Veda input Agg'!$C38)</f>
        <v>2.7034253761985032</v>
      </c>
      <c r="AB38" s="10">
        <f>SUMIFS('Service PJ'!AM$3:AM$280,'Service PJ'!$D$3:$D$280,'Veda input Agg'!$B38,'Service PJ'!$E$3:$E$280,'Veda input Agg'!$C38)</f>
        <v>29.725846780463748</v>
      </c>
      <c r="AC38" s="10">
        <f>SUMIFS('Service PJ'!AN$3:AN$280,'Service PJ'!$D$3:$D$280,'Veda input Agg'!$B38,'Service PJ'!$E$3:$E$280,'Veda input Agg'!$C38)</f>
        <v>2.5393386906099962</v>
      </c>
      <c r="AD38" s="10">
        <f>SUMIFS('Service PJ'!AO$3:AO$280,'Service PJ'!$D$3:$D$280,'Veda input Agg'!$B38,'Service PJ'!$E$3:$E$280,'Veda input Agg'!$C38)</f>
        <v>4.5962601162534344</v>
      </c>
      <c r="AE38" s="10">
        <f>SUMIFS('Service PJ'!AP$3:AP$280,'Service PJ'!$D$3:$D$280,'Veda input Agg'!$B38,'Service PJ'!$E$3:$E$280,'Veda input Agg'!$C38)</f>
        <v>7.1159897115806157</v>
      </c>
      <c r="AF38" s="10">
        <f>SUMIFS('Service PJ'!AQ$3:AQ$280,'Service PJ'!$D$3:$D$280,'Veda input Agg'!$B38,'Service PJ'!$E$3:$E$280,'Veda input Agg'!$C38)</f>
        <v>144.92881957570444</v>
      </c>
      <c r="AG38" s="10">
        <f>SUMIFS('Service PJ'!AR$3:AR$280,'Service PJ'!$D$3:$D$280,'Veda input Agg'!$B38,'Service PJ'!$E$3:$E$280,'Veda input Agg'!$C38)</f>
        <v>0</v>
      </c>
      <c r="AJ38" s="10" t="str">
        <f t="shared" si="83"/>
        <v/>
      </c>
      <c r="AK38" s="7" t="str">
        <f t="shared" si="84"/>
        <v>ICH_SPC</v>
      </c>
      <c r="AL38" s="10" t="str">
        <f t="shared" si="85"/>
        <v/>
      </c>
      <c r="AM38" s="9">
        <f t="shared" si="86"/>
        <v>5.455659264051111E-2</v>
      </c>
      <c r="AN38" s="9">
        <f t="shared" si="54"/>
        <v>5.11656687854894E-2</v>
      </c>
      <c r="AO38" s="9">
        <f t="shared" si="55"/>
        <v>6.235992099856099E-2</v>
      </c>
      <c r="AP38" s="9">
        <f t="shared" si="56"/>
        <v>4.6881891310788709E-2</v>
      </c>
      <c r="AQ38" s="9">
        <f t="shared" si="57"/>
        <v>3.1659141379654948E-2</v>
      </c>
      <c r="AR38" s="9">
        <f t="shared" si="58"/>
        <v>4.1745210541160017E-2</v>
      </c>
      <c r="AS38" s="9">
        <f t="shared" si="59"/>
        <v>4.7314053607230726E-2</v>
      </c>
      <c r="AT38" s="9">
        <f t="shared" si="60"/>
        <v>3.6793008478265624E-2</v>
      </c>
      <c r="AU38" s="9">
        <f t="shared" si="61"/>
        <v>5.4545855746718865E-2</v>
      </c>
      <c r="AV38" s="9">
        <f t="shared" si="62"/>
        <v>2.5882239307772961E-2</v>
      </c>
      <c r="AW38" s="9">
        <f t="shared" si="63"/>
        <v>4.316248565536554E-2</v>
      </c>
      <c r="AX38" s="9">
        <f t="shared" si="64"/>
        <v>3.4379999318958049E-2</v>
      </c>
      <c r="AY38" s="9">
        <f t="shared" si="65"/>
        <v>4.258250688690185E-2</v>
      </c>
      <c r="AZ38" s="9">
        <f t="shared" si="66"/>
        <v>3.7617763979983912E-2</v>
      </c>
      <c r="BA38" s="9">
        <f t="shared" si="67"/>
        <v>3.7091131359558882E-2</v>
      </c>
      <c r="BB38" s="9">
        <f t="shared" si="68"/>
        <v>5.2318731588051864E-2</v>
      </c>
      <c r="BC38" s="9">
        <f t="shared" si="69"/>
        <v>3.6309267799989019E-2</v>
      </c>
      <c r="BD38" s="9">
        <f t="shared" si="70"/>
        <v>4.451174955308497E-2</v>
      </c>
      <c r="BE38" s="9">
        <f t="shared" si="71"/>
        <v>4.3565113253180208E-2</v>
      </c>
      <c r="BF38" s="9">
        <f t="shared" si="72"/>
        <v>1.4701609689185701E-2</v>
      </c>
      <c r="BG38" s="9">
        <f t="shared" si="73"/>
        <v>4.7764840825289381E-2</v>
      </c>
      <c r="BH38" s="9">
        <f t="shared" si="74"/>
        <v>5.0845446812102575E-2</v>
      </c>
      <c r="BI38" s="9">
        <f t="shared" si="75"/>
        <v>5.0461084879306284E-2</v>
      </c>
      <c r="BJ38" s="9">
        <f t="shared" si="76"/>
        <v>4.4384703713505794E-2</v>
      </c>
      <c r="BK38" s="9">
        <f t="shared" si="77"/>
        <v>2.769190183322167E-2</v>
      </c>
      <c r="BL38" s="9">
        <f t="shared" si="78"/>
        <v>6.8176863356049611E-2</v>
      </c>
      <c r="BM38" s="9">
        <f t="shared" si="79"/>
        <v>3.7897925503466344E-2</v>
      </c>
      <c r="BN38" s="9">
        <f t="shared" si="80"/>
        <v>5.1203007312011266E-2</v>
      </c>
      <c r="BO38" s="9">
        <f t="shared" si="81"/>
        <v>4.9462348741026556E-2</v>
      </c>
      <c r="BP38" s="9" t="str">
        <f t="shared" si="82"/>
        <v/>
      </c>
      <c r="BV38" t="str">
        <f t="shared" si="87"/>
        <v>ICH_SPC</v>
      </c>
      <c r="BX38" t="s">
        <v>109</v>
      </c>
    </row>
    <row r="39" spans="2:76" x14ac:dyDescent="0.45">
      <c r="B39" t="s">
        <v>41</v>
      </c>
      <c r="C39" t="s">
        <v>173</v>
      </c>
      <c r="D39" s="10">
        <f>SUMIFS('Service PJ'!O$3:O$280,'Service PJ'!$D$3:$D$280,'Veda input Agg'!$B39,'Service PJ'!$E$3:$E$280,'Veda input Agg'!$C39)</f>
        <v>2.2450646091878439</v>
      </c>
      <c r="E39" s="10">
        <f>SUMIFS('Service PJ'!P$3:P$280,'Service PJ'!$D$3:$D$280,'Veda input Agg'!$B39,'Service PJ'!$E$3:$E$280,'Veda input Agg'!$C39)</f>
        <v>12.183692493654016</v>
      </c>
      <c r="F39" s="10">
        <f>SUMIFS('Service PJ'!Q$3:Q$280,'Service PJ'!$D$3:$D$280,'Veda input Agg'!$B39,'Service PJ'!$E$3:$E$280,'Veda input Agg'!$C39)</f>
        <v>5.6232601617385827</v>
      </c>
      <c r="G39" s="10">
        <f>SUMIFS('Service PJ'!R$3:R$280,'Service PJ'!$D$3:$D$280,'Veda input Agg'!$B39,'Service PJ'!$E$3:$E$280,'Veda input Agg'!$C39)</f>
        <v>40.648359295345898</v>
      </c>
      <c r="H39" s="10">
        <f>SUMIFS('Service PJ'!S$3:S$280,'Service PJ'!$D$3:$D$280,'Veda input Agg'!$B39,'Service PJ'!$E$3:$E$280,'Veda input Agg'!$C39)</f>
        <v>231.94995487251578</v>
      </c>
      <c r="I39" s="10">
        <f>SUMIFS('Service PJ'!T$3:T$280,'Service PJ'!$D$3:$D$280,'Veda input Agg'!$B39,'Service PJ'!$E$3:$E$280,'Veda input Agg'!$C39)</f>
        <v>196.76086964167234</v>
      </c>
      <c r="J39" s="10">
        <f>SUMIFS('Service PJ'!U$3:U$280,'Service PJ'!$D$3:$D$280,'Veda input Agg'!$B39,'Service PJ'!$E$3:$E$280,'Veda input Agg'!$C39)</f>
        <v>21.216468155192182</v>
      </c>
      <c r="K39" s="10">
        <f>SUMIFS('Service PJ'!V$3:V$280,'Service PJ'!$D$3:$D$280,'Veda input Agg'!$B39,'Service PJ'!$E$3:$E$280,'Veda input Agg'!$C39)</f>
        <v>43.555007541239576</v>
      </c>
      <c r="L39" s="10">
        <f>SUMIFS('Service PJ'!W$3:W$280,'Service PJ'!$D$3:$D$280,'Veda input Agg'!$B39,'Service PJ'!$E$3:$E$280,'Veda input Agg'!$C39)</f>
        <v>41.607475386127604</v>
      </c>
      <c r="M39" s="10">
        <f>SUMIFS('Service PJ'!X$3:X$280,'Service PJ'!$D$3:$D$280,'Veda input Agg'!$B39,'Service PJ'!$E$3:$E$280,'Veda input Agg'!$C39)</f>
        <v>2747.3100395675865</v>
      </c>
      <c r="N39" s="10">
        <f>SUMIFS('Service PJ'!Y$3:Y$280,'Service PJ'!$D$3:$D$280,'Veda input Agg'!$B39,'Service PJ'!$E$3:$E$280,'Veda input Agg'!$C39)</f>
        <v>16.70044079966857</v>
      </c>
      <c r="O39" s="10">
        <f>SUMIFS('Service PJ'!Z$3:Z$280,'Service PJ'!$D$3:$D$280,'Veda input Agg'!$B39,'Service PJ'!$E$3:$E$280,'Veda input Agg'!$C39)</f>
        <v>70.183312096001799</v>
      </c>
      <c r="P39" s="10">
        <f>SUMIFS('Service PJ'!AA$3:AA$280,'Service PJ'!$D$3:$D$280,'Veda input Agg'!$B39,'Service PJ'!$E$3:$E$280,'Veda input Agg'!$C39)</f>
        <v>136.47049717689941</v>
      </c>
      <c r="Q39" s="10">
        <f>SUMIFS('Service PJ'!AB$3:AB$280,'Service PJ'!$D$3:$D$280,'Veda input Agg'!$B39,'Service PJ'!$E$3:$E$280,'Veda input Agg'!$C39)</f>
        <v>53.569146067121331</v>
      </c>
      <c r="R39" s="10">
        <f>SUMIFS('Service PJ'!AC$3:AC$280,'Service PJ'!$D$3:$D$280,'Veda input Agg'!$B39,'Service PJ'!$E$3:$E$280,'Veda input Agg'!$C39)</f>
        <v>41.743806488816574</v>
      </c>
      <c r="S39" s="10">
        <f>SUMIFS('Service PJ'!AD$3:AD$280,'Service PJ'!$D$3:$D$280,'Veda input Agg'!$B39,'Service PJ'!$E$3:$E$280,'Veda input Agg'!$C39)</f>
        <v>29.19145386826402</v>
      </c>
      <c r="T39" s="10">
        <f>SUMIFS('Service PJ'!AE$3:AE$280,'Service PJ'!$D$3:$D$280,'Veda input Agg'!$B39,'Service PJ'!$E$3:$E$280,'Veda input Agg'!$C39)</f>
        <v>83.440191510610489</v>
      </c>
      <c r="U39" s="10">
        <f>SUMIFS('Service PJ'!AF$3:AF$280,'Service PJ'!$D$3:$D$280,'Veda input Agg'!$B39,'Service PJ'!$E$3:$E$280,'Veda input Agg'!$C39)</f>
        <v>75.441210284464546</v>
      </c>
      <c r="V39" s="10">
        <f>SUMIFS('Service PJ'!AG$3:AG$280,'Service PJ'!$D$3:$D$280,'Veda input Agg'!$B39,'Service PJ'!$E$3:$E$280,'Veda input Agg'!$C39)</f>
        <v>164.41597713791879</v>
      </c>
      <c r="W39" s="10">
        <f>SUMIFS('Service PJ'!AH$3:AH$280,'Service PJ'!$D$3:$D$280,'Veda input Agg'!$B39,'Service PJ'!$E$3:$E$280,'Veda input Agg'!$C39)</f>
        <v>59.156808476805693</v>
      </c>
      <c r="X39" s="10">
        <f>SUMIFS('Service PJ'!AI$3:AI$280,'Service PJ'!$D$3:$D$280,'Veda input Agg'!$B39,'Service PJ'!$E$3:$E$280,'Veda input Agg'!$C39)</f>
        <v>19.548240059483074</v>
      </c>
      <c r="Y39" s="10">
        <f>SUMIFS('Service PJ'!AJ$3:AJ$280,'Service PJ'!$D$3:$D$280,'Veda input Agg'!$B39,'Service PJ'!$E$3:$E$280,'Veda input Agg'!$C39)</f>
        <v>24.499946254275653</v>
      </c>
      <c r="Z39" s="10">
        <f>SUMIFS('Service PJ'!AK$3:AK$280,'Service PJ'!$D$3:$D$280,'Veda input Agg'!$B39,'Service PJ'!$E$3:$E$280,'Veda input Agg'!$C39)</f>
        <v>153.12227194916514</v>
      </c>
      <c r="AA39" s="10">
        <f>SUMIFS('Service PJ'!AL$3:AL$280,'Service PJ'!$D$3:$D$280,'Veda input Agg'!$B39,'Service PJ'!$E$3:$E$280,'Veda input Agg'!$C39)</f>
        <v>8.3621904957284254</v>
      </c>
      <c r="AB39" s="10">
        <f>SUMIFS('Service PJ'!AM$3:AM$280,'Service PJ'!$D$3:$D$280,'Veda input Agg'!$B39,'Service PJ'!$E$3:$E$280,'Veda input Agg'!$C39)</f>
        <v>600.63901500213603</v>
      </c>
      <c r="AC39" s="10">
        <f>SUMIFS('Service PJ'!AN$3:AN$280,'Service PJ'!$D$3:$D$280,'Veda input Agg'!$B39,'Service PJ'!$E$3:$E$280,'Veda input Agg'!$C39)</f>
        <v>0.32892035617342658</v>
      </c>
      <c r="AD39" s="10">
        <f>SUMIFS('Service PJ'!AO$3:AO$280,'Service PJ'!$D$3:$D$280,'Veda input Agg'!$B39,'Service PJ'!$E$3:$E$280,'Veda input Agg'!$C39)</f>
        <v>22.20826286861309</v>
      </c>
      <c r="AE39" s="10">
        <f>SUMIFS('Service PJ'!AP$3:AP$280,'Service PJ'!$D$3:$D$280,'Veda input Agg'!$B39,'Service PJ'!$E$3:$E$280,'Veda input Agg'!$C39)</f>
        <v>26.027678317156823</v>
      </c>
      <c r="AF39" s="10">
        <f>SUMIFS('Service PJ'!AQ$3:AQ$280,'Service PJ'!$D$3:$D$280,'Veda input Agg'!$B39,'Service PJ'!$E$3:$E$280,'Veda input Agg'!$C39)</f>
        <v>632.92423356003633</v>
      </c>
      <c r="AG39" s="10">
        <f>SUMIFS('Service PJ'!AR$3:AR$280,'Service PJ'!$D$3:$D$280,'Veda input Agg'!$B39,'Service PJ'!$E$3:$E$280,'Veda input Agg'!$C39)</f>
        <v>0</v>
      </c>
      <c r="AJ39" s="10" t="str">
        <f t="shared" si="83"/>
        <v/>
      </c>
      <c r="AK39" s="7" t="str">
        <f t="shared" si="84"/>
        <v>ICH_STM</v>
      </c>
      <c r="AL39" s="10" t="str">
        <f t="shared" si="85"/>
        <v/>
      </c>
      <c r="AM39" s="9">
        <f t="shared" si="86"/>
        <v>9.6003832051126531E-2</v>
      </c>
      <c r="AN39" s="9">
        <f t="shared" si="54"/>
        <v>0.20736508342109647</v>
      </c>
      <c r="AO39" s="9">
        <f t="shared" si="55"/>
        <v>7.9950912998645388E-2</v>
      </c>
      <c r="AP39" s="9">
        <f t="shared" si="56"/>
        <v>0.23687524864916812</v>
      </c>
      <c r="AQ39" s="9">
        <f t="shared" si="57"/>
        <v>0.20872535872413406</v>
      </c>
      <c r="AR39" s="9">
        <f t="shared" si="58"/>
        <v>0.22300355197437757</v>
      </c>
      <c r="AS39" s="9">
        <f t="shared" si="59"/>
        <v>0.19013158482213152</v>
      </c>
      <c r="AT39" s="9">
        <f t="shared" si="60"/>
        <v>0.16023143184781677</v>
      </c>
      <c r="AU39" s="9">
        <f t="shared" si="61"/>
        <v>0.17983906950611672</v>
      </c>
      <c r="AV39" s="9">
        <f t="shared" si="62"/>
        <v>0.32831349117156911</v>
      </c>
      <c r="AW39" s="9">
        <f t="shared" si="63"/>
        <v>0.22878120411811292</v>
      </c>
      <c r="AX39" s="9">
        <f t="shared" si="64"/>
        <v>0.27202144237767889</v>
      </c>
      <c r="AY39" s="9">
        <f t="shared" si="65"/>
        <v>0.28732400115991824</v>
      </c>
      <c r="AZ39" s="9">
        <f t="shared" si="66"/>
        <v>0.35485956829788906</v>
      </c>
      <c r="BA39" s="9">
        <f t="shared" si="67"/>
        <v>0.27425730889606748</v>
      </c>
      <c r="BB39" s="9">
        <f t="shared" si="68"/>
        <v>0.17450398734786793</v>
      </c>
      <c r="BC39" s="9">
        <f t="shared" si="69"/>
        <v>0.33672131678338713</v>
      </c>
      <c r="BD39" s="9">
        <f t="shared" si="70"/>
        <v>0.27854038173824541</v>
      </c>
      <c r="BE39" s="9">
        <f t="shared" si="71"/>
        <v>0.29017890116341549</v>
      </c>
      <c r="BF39" s="9">
        <f t="shared" si="72"/>
        <v>0.18497304058775685</v>
      </c>
      <c r="BG39" s="9">
        <f t="shared" si="73"/>
        <v>0.16939054857771887</v>
      </c>
      <c r="BH39" s="9">
        <f t="shared" si="74"/>
        <v>0.18211166031806506</v>
      </c>
      <c r="BI39" s="9">
        <f t="shared" si="75"/>
        <v>0.2149146363120418</v>
      </c>
      <c r="BJ39" s="9">
        <f t="shared" si="76"/>
        <v>0.13729002872300766</v>
      </c>
      <c r="BK39" s="9">
        <f t="shared" si="77"/>
        <v>0.55954122227305059</v>
      </c>
      <c r="BL39" s="9">
        <f t="shared" si="78"/>
        <v>8.830944159115707E-3</v>
      </c>
      <c r="BM39" s="9">
        <f t="shared" si="79"/>
        <v>0.18311563542277309</v>
      </c>
      <c r="BN39" s="9">
        <f t="shared" si="80"/>
        <v>0.18728180579283571</v>
      </c>
      <c r="BO39" s="9">
        <f t="shared" si="81"/>
        <v>0.21600892947755382</v>
      </c>
      <c r="BP39" s="9" t="str">
        <f t="shared" si="82"/>
        <v/>
      </c>
      <c r="BV39" t="str">
        <f t="shared" si="87"/>
        <v>ICH_STM</v>
      </c>
      <c r="BX39" t="s">
        <v>109</v>
      </c>
    </row>
    <row r="40" spans="2:76" x14ac:dyDescent="0.45">
      <c r="B40" t="s">
        <v>128</v>
      </c>
      <c r="C40" t="s">
        <v>191</v>
      </c>
      <c r="D40" s="10">
        <f>SUMIFS('Service PJ'!O$3:O$280,'Service PJ'!$D$3:$D$280,'Veda input Agg'!$B40,'Service PJ'!$E$3:$E$280,'Veda input Agg'!$C40)</f>
        <v>0.11110368027306343</v>
      </c>
      <c r="E40" s="10">
        <f>SUMIFS('Service PJ'!P$3:P$280,'Service PJ'!$D$3:$D$280,'Veda input Agg'!$B40,'Service PJ'!$E$3:$E$280,'Veda input Agg'!$C40)</f>
        <v>4.9391298909642549E-2</v>
      </c>
      <c r="F40" s="10">
        <f>SUMIFS('Service PJ'!Q$3:Q$280,'Service PJ'!$D$3:$D$280,'Veda input Agg'!$B40,'Service PJ'!$E$3:$E$280,'Veda input Agg'!$C40)</f>
        <v>0.28107484564710344</v>
      </c>
      <c r="G40" s="10">
        <f>SUMIFS('Service PJ'!R$3:R$280,'Service PJ'!$D$3:$D$280,'Veda input Agg'!$B40,'Service PJ'!$E$3:$E$280,'Veda input Agg'!$C40)</f>
        <v>8.4886036855978009E-2</v>
      </c>
      <c r="H40" s="10">
        <f>SUMIFS('Service PJ'!S$3:S$280,'Service PJ'!$D$3:$D$280,'Veda input Agg'!$B40,'Service PJ'!$E$3:$E$280,'Veda input Agg'!$C40)</f>
        <v>0.84140473911444014</v>
      </c>
      <c r="I40" s="10">
        <f>SUMIFS('Service PJ'!T$3:T$280,'Service PJ'!$D$3:$D$280,'Veda input Agg'!$B40,'Service PJ'!$E$3:$E$280,'Veda input Agg'!$C40)</f>
        <v>1.0321875860434246</v>
      </c>
      <c r="J40" s="10">
        <f>SUMIFS('Service PJ'!U$3:U$280,'Service PJ'!$D$3:$D$280,'Veda input Agg'!$B40,'Service PJ'!$E$3:$E$280,'Veda input Agg'!$C40)</f>
        <v>0.20091749379349577</v>
      </c>
      <c r="K40" s="10">
        <f>SUMIFS('Service PJ'!V$3:V$280,'Service PJ'!$D$3:$D$280,'Veda input Agg'!$B40,'Service PJ'!$E$3:$E$280,'Veda input Agg'!$C40)</f>
        <v>0.59631747788755085</v>
      </c>
      <c r="L40" s="10">
        <f>SUMIFS('Service PJ'!W$3:W$280,'Service PJ'!$D$3:$D$280,'Veda input Agg'!$B40,'Service PJ'!$E$3:$E$280,'Veda input Agg'!$C40)</f>
        <v>0.13409690150374515</v>
      </c>
      <c r="M40" s="10">
        <f>SUMIFS('Service PJ'!X$3:X$280,'Service PJ'!$D$3:$D$280,'Veda input Agg'!$B40,'Service PJ'!$E$3:$E$280,'Veda input Agg'!$C40)</f>
        <v>3.0169868290888404</v>
      </c>
      <c r="N40" s="10">
        <f>SUMIFS('Service PJ'!Y$3:Y$280,'Service PJ'!$D$3:$D$280,'Veda input Agg'!$B40,'Service PJ'!$E$3:$E$280,'Veda input Agg'!$C40)</f>
        <v>0.15259644158149235</v>
      </c>
      <c r="O40" s="10">
        <f>SUMIFS('Service PJ'!Z$3:Z$280,'Service PJ'!$D$3:$D$280,'Veda input Agg'!$B40,'Service PJ'!$E$3:$E$280,'Veda input Agg'!$C40)</f>
        <v>0.30413094628614767</v>
      </c>
      <c r="P40" s="10">
        <f>SUMIFS('Service PJ'!AA$3:AA$280,'Service PJ'!$D$3:$D$280,'Veda input Agg'!$B40,'Service PJ'!$E$3:$E$280,'Veda input Agg'!$C40)</f>
        <v>0.33079999293069118</v>
      </c>
      <c r="Q40" s="10">
        <f>SUMIFS('Service PJ'!AB$3:AB$280,'Service PJ'!$D$3:$D$280,'Veda input Agg'!$B40,'Service PJ'!$E$3:$E$280,'Veda input Agg'!$C40)</f>
        <v>0.35113176910211435</v>
      </c>
      <c r="R40" s="10">
        <f>SUMIFS('Service PJ'!AC$3:AC$280,'Service PJ'!$D$3:$D$280,'Veda input Agg'!$B40,'Service PJ'!$E$3:$E$280,'Veda input Agg'!$C40)</f>
        <v>0.15822528659903287</v>
      </c>
      <c r="S40" s="10">
        <f>SUMIFS('Service PJ'!AD$3:AD$280,'Service PJ'!$D$3:$D$280,'Veda input Agg'!$B40,'Service PJ'!$E$3:$E$280,'Veda input Agg'!$C40)</f>
        <v>0.28971062843272971</v>
      </c>
      <c r="T40" s="10">
        <f>SUMIFS('Service PJ'!AE$3:AE$280,'Service PJ'!$D$3:$D$280,'Veda input Agg'!$B40,'Service PJ'!$E$3:$E$280,'Veda input Agg'!$C40)</f>
        <v>0.44503374981321697</v>
      </c>
      <c r="U40" s="10">
        <f>SUMIFS('Service PJ'!AF$3:AF$280,'Service PJ'!$D$3:$D$280,'Veda input Agg'!$B40,'Service PJ'!$E$3:$E$280,'Veda input Agg'!$C40)</f>
        <v>0.52440677631933252</v>
      </c>
      <c r="V40" s="10">
        <f>SUMIFS('Service PJ'!AG$3:AG$280,'Service PJ'!$D$3:$D$280,'Veda input Agg'!$B40,'Service PJ'!$E$3:$E$280,'Veda input Agg'!$C40)</f>
        <v>0.42500046558073384</v>
      </c>
      <c r="W40" s="10">
        <f>SUMIFS('Service PJ'!AH$3:AH$280,'Service PJ'!$D$3:$D$280,'Veda input Agg'!$B40,'Service PJ'!$E$3:$E$280,'Veda input Agg'!$C40)</f>
        <v>1.6580393050308144</v>
      </c>
      <c r="X40" s="10">
        <f>SUMIFS('Service PJ'!AI$3:AI$280,'Service PJ'!$D$3:$D$280,'Veda input Agg'!$B40,'Service PJ'!$E$3:$E$280,'Veda input Agg'!$C40)</f>
        <v>0.16539787931354885</v>
      </c>
      <c r="Y40" s="10">
        <f>SUMIFS('Service PJ'!AJ$3:AJ$280,'Service PJ'!$D$3:$D$280,'Veda input Agg'!$B40,'Service PJ'!$E$3:$E$280,'Veda input Agg'!$C40)</f>
        <v>5.775291053759362E-2</v>
      </c>
      <c r="Z40" s="10">
        <f>SUMIFS('Service PJ'!AK$3:AK$280,'Service PJ'!$D$3:$D$280,'Veda input Agg'!$B40,'Service PJ'!$E$3:$E$280,'Veda input Agg'!$C40)</f>
        <v>3.6506921755949558E-2</v>
      </c>
      <c r="AA40" s="10">
        <f>SUMIFS('Service PJ'!AL$3:AL$280,'Service PJ'!$D$3:$D$280,'Veda input Agg'!$B40,'Service PJ'!$E$3:$E$280,'Veda input Agg'!$C40)</f>
        <v>8.0395108000379259E-2</v>
      </c>
      <c r="AB40" s="10">
        <f>SUMIFS('Service PJ'!AM$3:AM$280,'Service PJ'!$D$3:$D$280,'Veda input Agg'!$B40,'Service PJ'!$E$3:$E$280,'Veda input Agg'!$C40)</f>
        <v>0.37794708447141367</v>
      </c>
      <c r="AC40" s="10">
        <f>SUMIFS('Service PJ'!AN$3:AN$280,'Service PJ'!$D$3:$D$280,'Veda input Agg'!$B40,'Service PJ'!$E$3:$E$280,'Veda input Agg'!$C40)</f>
        <v>0</v>
      </c>
      <c r="AD40" s="10">
        <f>SUMIFS('Service PJ'!AO$3:AO$280,'Service PJ'!$D$3:$D$280,'Veda input Agg'!$B40,'Service PJ'!$E$3:$E$280,'Veda input Agg'!$C40)</f>
        <v>1.623940114155684E-2</v>
      </c>
      <c r="AE40" s="10">
        <f>SUMIFS('Service PJ'!AP$3:AP$280,'Service PJ'!$D$3:$D$280,'Veda input Agg'!$B40,'Service PJ'!$E$3:$E$280,'Veda input Agg'!$C40)</f>
        <v>0.2610493948762681</v>
      </c>
      <c r="AF40" s="10">
        <f>SUMIFS('Service PJ'!AQ$3:AQ$280,'Service PJ'!$D$3:$D$280,'Veda input Agg'!$B40,'Service PJ'!$E$3:$E$280,'Veda input Agg'!$C40)</f>
        <v>1.7656510609879585</v>
      </c>
      <c r="AG40" s="10">
        <f>SUMIFS('Service PJ'!AR$3:AR$280,'Service PJ'!$D$3:$D$280,'Veda input Agg'!$B40,'Service PJ'!$E$3:$E$280,'Veda input Agg'!$C40)</f>
        <v>0</v>
      </c>
      <c r="AJ40" s="10" t="str">
        <f t="shared" si="83"/>
        <v>IFP000</v>
      </c>
      <c r="AK40" s="7" t="str">
        <f t="shared" si="84"/>
        <v>IFP_ECP</v>
      </c>
      <c r="AL40" s="10" t="str">
        <f t="shared" si="85"/>
        <v>IFP</v>
      </c>
      <c r="AM40" s="9">
        <f t="shared" si="86"/>
        <v>2.0927547574758234E-3</v>
      </c>
      <c r="AN40" s="9">
        <f t="shared" si="54"/>
        <v>1.1983244404590249E-3</v>
      </c>
      <c r="AO40" s="9">
        <f t="shared" si="55"/>
        <v>2.4205553790260011E-3</v>
      </c>
      <c r="AP40" s="9">
        <f t="shared" si="56"/>
        <v>1.2577199605664762E-3</v>
      </c>
      <c r="AQ40" s="9">
        <f t="shared" si="57"/>
        <v>2.6405693760219234E-3</v>
      </c>
      <c r="AR40" s="9">
        <f t="shared" si="58"/>
        <v>1.5455926394139371E-3</v>
      </c>
      <c r="AS40" s="9">
        <f t="shared" si="59"/>
        <v>1.0111344829354782E-3</v>
      </c>
      <c r="AT40" s="9">
        <f t="shared" si="60"/>
        <v>7.2017126941004346E-4</v>
      </c>
      <c r="AU40" s="9">
        <f t="shared" si="61"/>
        <v>1.3667934023823339E-3</v>
      </c>
      <c r="AV40" s="9">
        <f t="shared" si="62"/>
        <v>1.921305184296291E-3</v>
      </c>
      <c r="AW40" s="9">
        <f t="shared" si="63"/>
        <v>2.5434615720878171E-3</v>
      </c>
      <c r="AX40" s="9">
        <f t="shared" si="64"/>
        <v>1.8263191383675746E-3</v>
      </c>
      <c r="AY40" s="9">
        <f t="shared" si="65"/>
        <v>1.8163406419045708E-3</v>
      </c>
      <c r="AZ40" s="9">
        <f t="shared" si="66"/>
        <v>2.4099605181771492E-3</v>
      </c>
      <c r="BA40" s="9">
        <f t="shared" si="67"/>
        <v>2.0579656491095718E-3</v>
      </c>
      <c r="BB40" s="9">
        <f t="shared" si="68"/>
        <v>2.1193301951993909E-3</v>
      </c>
      <c r="BC40" s="9">
        <f t="shared" si="69"/>
        <v>1.6781538288073716E-3</v>
      </c>
      <c r="BD40" s="9">
        <f t="shared" si="70"/>
        <v>2.3136876540960404E-3</v>
      </c>
      <c r="BE40" s="9">
        <f t="shared" si="71"/>
        <v>1.8906385776313102E-3</v>
      </c>
      <c r="BF40" s="9">
        <f t="shared" si="72"/>
        <v>2.4687165930690601E-3</v>
      </c>
      <c r="BG40" s="9">
        <f t="shared" si="73"/>
        <v>9.0001433817125899E-4</v>
      </c>
      <c r="BH40" s="9">
        <f t="shared" si="74"/>
        <v>6.3141653023980452E-4</v>
      </c>
      <c r="BI40" s="9">
        <f t="shared" si="75"/>
        <v>5.3184789413060719E-3</v>
      </c>
      <c r="BJ40" s="9">
        <f t="shared" si="76"/>
        <v>3.9418242145855048E-3</v>
      </c>
      <c r="BK40" s="9">
        <f t="shared" si="77"/>
        <v>1.1162585449369083E-3</v>
      </c>
      <c r="BL40" s="9" t="str">
        <f t="shared" si="78"/>
        <v/>
      </c>
      <c r="BM40" s="9">
        <f t="shared" si="79"/>
        <v>1.261536605426723E-3</v>
      </c>
      <c r="BN40" s="9">
        <f t="shared" si="80"/>
        <v>2.1153741713667001E-3</v>
      </c>
      <c r="BO40" s="9">
        <f t="shared" si="81"/>
        <v>1.4784127226819695E-3</v>
      </c>
      <c r="BP40" s="9" t="str">
        <f t="shared" si="82"/>
        <v/>
      </c>
      <c r="BV40" t="str">
        <f t="shared" si="87"/>
        <v>IFP_ECP</v>
      </c>
      <c r="BX40" t="s">
        <v>109</v>
      </c>
    </row>
    <row r="41" spans="2:76" x14ac:dyDescent="0.45">
      <c r="B41" t="s">
        <v>128</v>
      </c>
      <c r="C41" t="s">
        <v>202</v>
      </c>
      <c r="D41" s="10">
        <f>SUMIFS('Service PJ'!O$3:O$280,'Service PJ'!$D$3:$D$280,'Veda input Agg'!$B41,'Service PJ'!$E$3:$E$280,'Veda input Agg'!$C41)</f>
        <v>1.7092854357248459</v>
      </c>
      <c r="E41" s="10">
        <f>SUMIFS('Service PJ'!P$3:P$280,'Service PJ'!$D$3:$D$280,'Veda input Agg'!$B41,'Service PJ'!$E$3:$E$280,'Veda input Agg'!$C41)</f>
        <v>0.75986526882181626</v>
      </c>
      <c r="F41" s="10">
        <f>SUMIFS('Service PJ'!Q$3:Q$280,'Service PJ'!$D$3:$D$280,'Veda input Agg'!$B41,'Service PJ'!$E$3:$E$280,'Veda input Agg'!$C41)</f>
        <v>4.3242234535563151</v>
      </c>
      <c r="G41" s="10">
        <f>SUMIFS('Service PJ'!R$3:R$280,'Service PJ'!$D$3:$D$280,'Veda input Agg'!$B41,'Service PJ'!$E$3:$E$280,'Veda input Agg'!$C41)</f>
        <v>1.3059375363419277</v>
      </c>
      <c r="H41" s="10">
        <f>SUMIFS('Service PJ'!S$3:S$280,'Service PJ'!$D$3:$D$280,'Veda input Agg'!$B41,'Service PJ'!$E$3:$E$280,'Veda input Agg'!$C41)</f>
        <v>12.944673503015014</v>
      </c>
      <c r="I41" s="10">
        <f>SUMIFS('Service PJ'!T$3:T$280,'Service PJ'!$D$3:$D$280,'Veda input Agg'!$B41,'Service PJ'!$E$3:$E$280,'Veda input Agg'!$C41)</f>
        <v>15.879790871227865</v>
      </c>
      <c r="J41" s="10">
        <f>SUMIFS('Service PJ'!U$3:U$280,'Service PJ'!$D$3:$D$280,'Veda input Agg'!$B41,'Service PJ'!$E$3:$E$280,'Veda input Agg'!$C41)</f>
        <v>3.091034834125304</v>
      </c>
      <c r="K41" s="10">
        <f>SUMIFS('Service PJ'!V$3:V$280,'Service PJ'!$D$3:$D$280,'Veda input Agg'!$B41,'Service PJ'!$E$3:$E$280,'Veda input Agg'!$C41)</f>
        <v>9.1741045617593517</v>
      </c>
      <c r="L41" s="10">
        <f>SUMIFS('Service PJ'!W$3:W$280,'Service PJ'!$D$3:$D$280,'Veda input Agg'!$B41,'Service PJ'!$E$3:$E$280,'Veda input Agg'!$C41)</f>
        <v>2.0630268966144376</v>
      </c>
      <c r="M41" s="10">
        <f>SUMIFS('Service PJ'!X$3:X$280,'Service PJ'!$D$3:$D$280,'Veda input Agg'!$B41,'Service PJ'!$E$3:$E$280,'Veda input Agg'!$C41)</f>
        <v>46.415128950372896</v>
      </c>
      <c r="N41" s="10">
        <f>SUMIFS('Service PJ'!Y$3:Y$280,'Service PJ'!$D$3:$D$280,'Veda input Agg'!$B41,'Service PJ'!$E$3:$E$280,'Veda input Agg'!$C41)</f>
        <v>2.3476348802994549</v>
      </c>
      <c r="O41" s="10">
        <f>SUMIFS('Service PJ'!Z$3:Z$280,'Service PJ'!$D$3:$D$280,'Veda input Agg'!$B41,'Service PJ'!$E$3:$E$280,'Veda input Agg'!$C41)</f>
        <v>4.6789322888538196</v>
      </c>
      <c r="P41" s="10">
        <f>SUMIFS('Service PJ'!AA$3:AA$280,'Service PJ'!$D$3:$D$280,'Veda input Agg'!$B41,'Service PJ'!$E$3:$E$280,'Veda input Agg'!$C41)</f>
        <v>5.0892248453393378</v>
      </c>
      <c r="Q41" s="10">
        <f>SUMIFS('Service PJ'!AB$3:AB$280,'Service PJ'!$D$3:$D$280,'Veda input Agg'!$B41,'Service PJ'!$E$3:$E$280,'Veda input Agg'!$C41)</f>
        <v>5.4020210444104926</v>
      </c>
      <c r="R41" s="10">
        <f>SUMIFS('Service PJ'!AC$3:AC$280,'Service PJ'!$D$3:$D$280,'Veda input Agg'!$B41,'Service PJ'!$E$3:$E$280,'Veda input Agg'!$C41)</f>
        <v>2.4342323970044619</v>
      </c>
      <c r="S41" s="10">
        <f>SUMIFS('Service PJ'!AD$3:AD$280,'Service PJ'!$D$3:$D$280,'Veda input Agg'!$B41,'Service PJ'!$E$3:$E$280,'Veda input Agg'!$C41)</f>
        <v>4.4570814984498393</v>
      </c>
      <c r="T41" s="10">
        <f>SUMIFS('Service PJ'!AE$3:AE$280,'Service PJ'!$D$3:$D$280,'Veda input Agg'!$B41,'Service PJ'!$E$3:$E$280,'Veda input Agg'!$C41)</f>
        <v>6.8466652508015287</v>
      </c>
      <c r="U41" s="10">
        <f>SUMIFS('Service PJ'!AF$3:AF$280,'Service PJ'!$D$3:$D$280,'Veda input Agg'!$B41,'Service PJ'!$E$3:$E$280,'Veda input Agg'!$C41)</f>
        <v>8.0677873402126234</v>
      </c>
      <c r="V41" s="10">
        <f>SUMIFS('Service PJ'!AG$3:AG$280,'Service PJ'!$D$3:$D$280,'Veda input Agg'!$B41,'Service PJ'!$E$3:$E$280,'Veda input Agg'!$C41)</f>
        <v>6.538461230159184</v>
      </c>
      <c r="W41" s="10">
        <f>SUMIFS('Service PJ'!AH$3:AH$280,'Service PJ'!$D$3:$D$280,'Veda input Agg'!$B41,'Service PJ'!$E$3:$E$280,'Veda input Agg'!$C41)</f>
        <v>25.508267853802337</v>
      </c>
      <c r="X41" s="10">
        <f>SUMIFS('Service PJ'!AI$3:AI$280,'Service PJ'!$D$3:$D$280,'Veda input Agg'!$B41,'Service PJ'!$E$3:$E$280,'Veda input Agg'!$C41)</f>
        <v>2.5445798511407829</v>
      </c>
      <c r="Y41" s="10">
        <f>SUMIFS('Service PJ'!AJ$3:AJ$280,'Service PJ'!$D$3:$D$280,'Veda input Agg'!$B41,'Service PJ'!$E$3:$E$280,'Veda input Agg'!$C41)</f>
        <v>0.88850530072460665</v>
      </c>
      <c r="Z41" s="10">
        <f>SUMIFS('Service PJ'!AK$3:AK$280,'Service PJ'!$D$3:$D$280,'Veda input Agg'!$B41,'Service PJ'!$E$3:$E$280,'Veda input Agg'!$C41)</f>
        <v>0.56164430833638068</v>
      </c>
      <c r="AA41" s="10">
        <f>SUMIFS('Service PJ'!AL$3:AL$280,'Service PJ'!$D$3:$D$280,'Veda input Agg'!$B41,'Service PJ'!$E$3:$E$280,'Veda input Agg'!$C41)</f>
        <v>1.2368464021249053</v>
      </c>
      <c r="AB41" s="10">
        <f>SUMIFS('Service PJ'!AM$3:AM$280,'Service PJ'!$D$3:$D$280,'Veda input Agg'!$B41,'Service PJ'!$E$3:$E$280,'Veda input Agg'!$C41)</f>
        <v>5.8145638863979183</v>
      </c>
      <c r="AC41" s="10">
        <f>SUMIFS('Service PJ'!AN$3:AN$280,'Service PJ'!$D$3:$D$280,'Veda input Agg'!$B41,'Service PJ'!$E$3:$E$280,'Veda input Agg'!$C41)</f>
        <v>0</v>
      </c>
      <c r="AD41" s="10">
        <f>SUMIFS('Service PJ'!AO$3:AO$280,'Service PJ'!$D$3:$D$280,'Veda input Agg'!$B41,'Service PJ'!$E$3:$E$280,'Veda input Agg'!$C41)</f>
        <v>0.24983665516691517</v>
      </c>
      <c r="AE41" s="10">
        <f>SUMIFS('Service PJ'!AP$3:AP$280,'Service PJ'!$D$3:$D$280,'Veda input Agg'!$B41,'Service PJ'!$E$3:$E$280,'Veda input Agg'!$C41)</f>
        <v>4.0161399475708484</v>
      </c>
      <c r="AF41" s="10">
        <f>SUMIFS('Service PJ'!AQ$3:AQ$280,'Service PJ'!$D$3:$D$280,'Veda input Agg'!$B41,'Service PJ'!$E$3:$E$280,'Veda input Agg'!$C41)</f>
        <v>27.163831438359111</v>
      </c>
      <c r="AG41" s="10">
        <f>SUMIFS('Service PJ'!AR$3:AR$280,'Service PJ'!$D$3:$D$280,'Veda input Agg'!$B41,'Service PJ'!$E$3:$E$280,'Veda input Agg'!$C41)</f>
        <v>0</v>
      </c>
      <c r="AJ41" s="10" t="str">
        <f t="shared" si="83"/>
        <v/>
      </c>
      <c r="AK41" s="7" t="str">
        <f t="shared" si="84"/>
        <v>IFP_LIG</v>
      </c>
      <c r="AL41" s="10" t="str">
        <f t="shared" si="85"/>
        <v/>
      </c>
      <c r="AM41" s="9">
        <f t="shared" si="86"/>
        <v>3.2196190249555237E-2</v>
      </c>
      <c r="AN41" s="9">
        <f t="shared" si="54"/>
        <v>1.8435739557102076E-2</v>
      </c>
      <c r="AO41" s="9">
        <f t="shared" si="55"/>
        <v>3.7239270972535689E-2</v>
      </c>
      <c r="AP41" s="9">
        <f t="shared" si="56"/>
        <v>1.9349515745410592E-2</v>
      </c>
      <c r="AQ41" s="9">
        <f t="shared" si="57"/>
        <v>4.0624097827923998E-2</v>
      </c>
      <c r="AR41" s="9">
        <f t="shared" si="58"/>
        <v>2.3778321128704073E-2</v>
      </c>
      <c r="AS41" s="9">
        <f t="shared" si="59"/>
        <v>1.5555897347351943E-2</v>
      </c>
      <c r="AT41" s="9">
        <f t="shared" si="60"/>
        <v>1.1079545331033528E-2</v>
      </c>
      <c r="AU41" s="9">
        <f t="shared" si="61"/>
        <v>2.1027566779021834E-2</v>
      </c>
      <c r="AV41" s="9">
        <f t="shared" si="62"/>
        <v>2.9558507522243586E-2</v>
      </c>
      <c r="AW41" s="9">
        <f t="shared" si="63"/>
        <v>3.9130133320611146E-2</v>
      </c>
      <c r="AX41" s="9">
        <f t="shared" si="64"/>
        <v>2.80971854084845E-2</v>
      </c>
      <c r="AY41" s="9">
        <f t="shared" si="65"/>
        <v>2.7943670253696422E-2</v>
      </c>
      <c r="AZ41" s="9">
        <f t="shared" si="66"/>
        <v>3.7076273299569647E-2</v>
      </c>
      <c r="BA41" s="9">
        <f t="shared" si="67"/>
        <v>3.1660973809324457E-2</v>
      </c>
      <c r="BB41" s="9">
        <f t="shared" si="68"/>
        <v>3.260504267044053E-2</v>
      </c>
      <c r="BC41" s="9">
        <f t="shared" si="69"/>
        <v>2.5817721712156169E-2</v>
      </c>
      <c r="BD41" s="9">
        <f t="shared" si="70"/>
        <v>3.5595154006087038E-2</v>
      </c>
      <c r="BE41" s="9">
        <f t="shared" si="71"/>
        <v>2.9086714112639824E-2</v>
      </c>
      <c r="BF41" s="9">
        <f t="shared" si="72"/>
        <v>3.7980211880418349E-2</v>
      </c>
      <c r="BG41" s="9">
        <f t="shared" si="73"/>
        <v>1.3846358612052592E-2</v>
      </c>
      <c r="BH41" s="9">
        <f t="shared" si="74"/>
        <v>9.7140893655570382E-3</v>
      </c>
      <c r="BI41" s="9">
        <f t="shared" si="75"/>
        <v>8.1822659449632906E-2</v>
      </c>
      <c r="BJ41" s="9">
        <f t="shared" si="76"/>
        <v>6.0643380161836617E-2</v>
      </c>
      <c r="BK41" s="9">
        <f t="shared" si="77"/>
        <v>1.7173188760936594E-2</v>
      </c>
      <c r="BL41" s="9" t="str">
        <f t="shared" si="78"/>
        <v/>
      </c>
      <c r="BM41" s="9">
        <f t="shared" si="79"/>
        <v>1.9408233291552366E-2</v>
      </c>
      <c r="BN41" s="9">
        <f t="shared" si="80"/>
        <v>3.2544180834865134E-2</v>
      </c>
      <c r="BO41" s="9">
        <f t="shared" si="81"/>
        <v>2.2744785129167975E-2</v>
      </c>
      <c r="BP41" s="9" t="str">
        <f t="shared" si="82"/>
        <v/>
      </c>
      <c r="BV41" t="str">
        <f t="shared" si="87"/>
        <v>IFP_LIG</v>
      </c>
      <c r="BX41" t="s">
        <v>109</v>
      </c>
    </row>
    <row r="42" spans="2:76" x14ac:dyDescent="0.45">
      <c r="B42" t="s">
        <v>128</v>
      </c>
      <c r="C42" t="s">
        <v>188</v>
      </c>
      <c r="D42" s="10">
        <f>SUMIFS('Service PJ'!O$3:O$280,'Service PJ'!$D$3:$D$280,'Veda input Agg'!$B42,'Service PJ'!$E$3:$E$280,'Veda input Agg'!$C42)</f>
        <v>9.1624607241704048</v>
      </c>
      <c r="E42" s="10">
        <f>SUMIFS('Service PJ'!P$3:P$280,'Service PJ'!$D$3:$D$280,'Veda input Agg'!$B42,'Service PJ'!$E$3:$E$280,'Veda input Agg'!$C42)</f>
        <v>3.9068935200081261</v>
      </c>
      <c r="F42" s="10">
        <f>SUMIFS('Service PJ'!Q$3:Q$280,'Service PJ'!$D$3:$D$280,'Veda input Agg'!$B42,'Service PJ'!$E$3:$E$280,'Veda input Agg'!$C42)</f>
        <v>23.188807177124204</v>
      </c>
      <c r="G42" s="10">
        <f>SUMIFS('Service PJ'!R$3:R$280,'Service PJ'!$D$3:$D$280,'Veda input Agg'!$B42,'Service PJ'!$E$3:$E$280,'Veda input Agg'!$C42)</f>
        <v>7.7122307879962424</v>
      </c>
      <c r="H42" s="10">
        <f>SUMIFS('Service PJ'!S$3:S$280,'Service PJ'!$D$3:$D$280,'Veda input Agg'!$B42,'Service PJ'!$E$3:$E$280,'Veda input Agg'!$C42)</f>
        <v>66.390785777053466</v>
      </c>
      <c r="I42" s="10">
        <f>SUMIFS('Service PJ'!T$3:T$280,'Service PJ'!$D$3:$D$280,'Veda input Agg'!$B42,'Service PJ'!$E$3:$E$280,'Veda input Agg'!$C42)</f>
        <v>77.159283015977323</v>
      </c>
      <c r="J42" s="10">
        <f>SUMIFS('Service PJ'!U$3:U$280,'Service PJ'!$D$3:$D$280,'Veda input Agg'!$B42,'Service PJ'!$E$3:$E$280,'Veda input Agg'!$C42)</f>
        <v>16.747095909348236</v>
      </c>
      <c r="K42" s="10">
        <f>SUMIFS('Service PJ'!V$3:V$280,'Service PJ'!$D$3:$D$280,'Veda input Agg'!$B42,'Service PJ'!$E$3:$E$280,'Veda input Agg'!$C42)</f>
        <v>45.607064083575956</v>
      </c>
      <c r="L42" s="10">
        <f>SUMIFS('Service PJ'!W$3:W$280,'Service PJ'!$D$3:$D$280,'Veda input Agg'!$B42,'Service PJ'!$E$3:$E$280,'Veda input Agg'!$C42)</f>
        <v>12.643711062585481</v>
      </c>
      <c r="M42" s="10">
        <f>SUMIFS('Service PJ'!X$3:X$280,'Service PJ'!$D$3:$D$280,'Veda input Agg'!$B42,'Service PJ'!$E$3:$E$280,'Veda input Agg'!$C42)</f>
        <v>232.86056695906683</v>
      </c>
      <c r="N42" s="10">
        <f>SUMIFS('Service PJ'!Y$3:Y$280,'Service PJ'!$D$3:$D$280,'Veda input Agg'!$B42,'Service PJ'!$E$3:$E$280,'Veda input Agg'!$C42)</f>
        <v>11.893753515051189</v>
      </c>
      <c r="O42" s="10">
        <f>SUMIFS('Service PJ'!Z$3:Z$280,'Service PJ'!$D$3:$D$280,'Veda input Agg'!$B42,'Service PJ'!$E$3:$E$280,'Veda input Agg'!$C42)</f>
        <v>25.110913816773763</v>
      </c>
      <c r="P42" s="10">
        <f>SUMIFS('Service PJ'!AA$3:AA$280,'Service PJ'!$D$3:$D$280,'Veda input Agg'!$B42,'Service PJ'!$E$3:$E$280,'Veda input Agg'!$C42)</f>
        <v>28.528950827088345</v>
      </c>
      <c r="Q42" s="10">
        <f>SUMIFS('Service PJ'!AB$3:AB$280,'Service PJ'!$D$3:$D$280,'Veda input Agg'!$B42,'Service PJ'!$E$3:$E$280,'Veda input Agg'!$C42)</f>
        <v>27.891459888008594</v>
      </c>
      <c r="R42" s="10">
        <f>SUMIFS('Service PJ'!AC$3:AC$280,'Service PJ'!$D$3:$D$280,'Veda input Agg'!$B42,'Service PJ'!$E$3:$E$280,'Veda input Agg'!$C42)</f>
        <v>13.045780540710217</v>
      </c>
      <c r="S42" s="10">
        <f>SUMIFS('Service PJ'!AD$3:AD$280,'Service PJ'!$D$3:$D$280,'Veda input Agg'!$B42,'Service PJ'!$E$3:$E$280,'Veda input Agg'!$C42)</f>
        <v>23.24424971344979</v>
      </c>
      <c r="T42" s="10">
        <f>SUMIFS('Service PJ'!AE$3:AE$280,'Service PJ'!$D$3:$D$280,'Veda input Agg'!$B42,'Service PJ'!$E$3:$E$280,'Veda input Agg'!$C42)</f>
        <v>35.752546837177768</v>
      </c>
      <c r="U42" s="10">
        <f>SUMIFS('Service PJ'!AF$3:AF$280,'Service PJ'!$D$3:$D$280,'Veda input Agg'!$B42,'Service PJ'!$E$3:$E$280,'Veda input Agg'!$C42)</f>
        <v>42.47139694681529</v>
      </c>
      <c r="V42" s="10">
        <f>SUMIFS('Service PJ'!AG$3:AG$280,'Service PJ'!$D$3:$D$280,'Veda input Agg'!$B42,'Service PJ'!$E$3:$E$280,'Veda input Agg'!$C42)</f>
        <v>35.910997918226087</v>
      </c>
      <c r="W42" s="10">
        <f>SUMIFS('Service PJ'!AH$3:AH$280,'Service PJ'!$D$3:$D$280,'Veda input Agg'!$B42,'Service PJ'!$E$3:$E$280,'Veda input Agg'!$C42)</f>
        <v>122.98629143797555</v>
      </c>
      <c r="X42" s="10">
        <f>SUMIFS('Service PJ'!AI$3:AI$280,'Service PJ'!$D$3:$D$280,'Veda input Agg'!$B42,'Service PJ'!$E$3:$E$280,'Veda input Agg'!$C42)</f>
        <v>12.763368173983945</v>
      </c>
      <c r="Y42" s="10">
        <f>SUMIFS('Service PJ'!AJ$3:AJ$280,'Service PJ'!$D$3:$D$280,'Veda input Agg'!$B42,'Service PJ'!$E$3:$E$280,'Veda input Agg'!$C42)</f>
        <v>5.0621292898002261</v>
      </c>
      <c r="Z42" s="10">
        <f>SUMIFS('Service PJ'!AK$3:AK$280,'Service PJ'!$D$3:$D$280,'Veda input Agg'!$B42,'Service PJ'!$E$3:$E$280,'Veda input Agg'!$C42)</f>
        <v>2.7096767299119424</v>
      </c>
      <c r="AA42" s="10">
        <f>SUMIFS('Service PJ'!AL$3:AL$280,'Service PJ'!$D$3:$D$280,'Veda input Agg'!$B42,'Service PJ'!$E$3:$E$280,'Veda input Agg'!$C42)</f>
        <v>6.0509082804315142</v>
      </c>
      <c r="AB42" s="10">
        <f>SUMIFS('Service PJ'!AM$3:AM$280,'Service PJ'!$D$3:$D$280,'Veda input Agg'!$B42,'Service PJ'!$E$3:$E$280,'Veda input Agg'!$C42)</f>
        <v>30.131054825285599</v>
      </c>
      <c r="AC42" s="10">
        <f>SUMIFS('Service PJ'!AN$3:AN$280,'Service PJ'!$D$3:$D$280,'Veda input Agg'!$B42,'Service PJ'!$E$3:$E$280,'Veda input Agg'!$C42)</f>
        <v>0</v>
      </c>
      <c r="AD42" s="10">
        <f>SUMIFS('Service PJ'!AO$3:AO$280,'Service PJ'!$D$3:$D$280,'Veda input Agg'!$B42,'Service PJ'!$E$3:$E$280,'Veda input Agg'!$C42)</f>
        <v>1.3389865455007726</v>
      </c>
      <c r="AE42" s="10">
        <f>SUMIFS('Service PJ'!AP$3:AP$280,'Service PJ'!$D$3:$D$280,'Veda input Agg'!$B42,'Service PJ'!$E$3:$E$280,'Veda input Agg'!$C42)</f>
        <v>21.846522275878158</v>
      </c>
      <c r="AF42" s="10">
        <f>SUMIFS('Service PJ'!AQ$3:AQ$280,'Service PJ'!$D$3:$D$280,'Veda input Agg'!$B42,'Service PJ'!$E$3:$E$280,'Veda input Agg'!$C42)</f>
        <v>155.28173985606264</v>
      </c>
      <c r="AG42" s="10">
        <f>SUMIFS('Service PJ'!AR$3:AR$280,'Service PJ'!$D$3:$D$280,'Veda input Agg'!$B42,'Service PJ'!$E$3:$E$280,'Veda input Agg'!$C42)</f>
        <v>0</v>
      </c>
      <c r="AJ42" s="10" t="str">
        <f t="shared" si="83"/>
        <v/>
      </c>
      <c r="AK42" s="7" t="str">
        <f t="shared" si="84"/>
        <v>IFP_MDR</v>
      </c>
      <c r="AL42" s="10" t="str">
        <f t="shared" si="85"/>
        <v/>
      </c>
      <c r="AM42" s="9">
        <f t="shared" si="86"/>
        <v>0.17258459146957555</v>
      </c>
      <c r="AN42" s="9">
        <f t="shared" si="54"/>
        <v>9.4788476809682082E-2</v>
      </c>
      <c r="AO42" s="9">
        <f t="shared" si="55"/>
        <v>0.19969695906640147</v>
      </c>
      <c r="AP42" s="9">
        <f t="shared" si="56"/>
        <v>0.1142688121842161</v>
      </c>
      <c r="AQ42" s="9">
        <f t="shared" si="57"/>
        <v>0.20835332584105554</v>
      </c>
      <c r="AR42" s="9">
        <f t="shared" si="58"/>
        <v>0.11553793274058438</v>
      </c>
      <c r="AS42" s="9">
        <f t="shared" si="59"/>
        <v>8.4281193455330042E-2</v>
      </c>
      <c r="AT42" s="9">
        <f t="shared" si="60"/>
        <v>5.5079548148558116E-2</v>
      </c>
      <c r="AU42" s="9">
        <f t="shared" si="61"/>
        <v>0.12887203707303946</v>
      </c>
      <c r="AV42" s="9">
        <f t="shared" si="62"/>
        <v>0.14829239896010643</v>
      </c>
      <c r="AW42" s="9">
        <f t="shared" si="63"/>
        <v>0.19824384304047968</v>
      </c>
      <c r="AX42" s="9">
        <f t="shared" si="64"/>
        <v>0.15079209480486039</v>
      </c>
      <c r="AY42" s="9">
        <f t="shared" si="65"/>
        <v>0.15664538683649393</v>
      </c>
      <c r="AZ42" s="9">
        <f t="shared" si="66"/>
        <v>0.19143046297492544</v>
      </c>
      <c r="BA42" s="9">
        <f t="shared" si="67"/>
        <v>0.16968064204958644</v>
      </c>
      <c r="BB42" s="9">
        <f t="shared" si="68"/>
        <v>0.17003946506542314</v>
      </c>
      <c r="BC42" s="9">
        <f t="shared" si="69"/>
        <v>0.13481735573898912</v>
      </c>
      <c r="BD42" s="9">
        <f t="shared" si="70"/>
        <v>0.18738420479185597</v>
      </c>
      <c r="BE42" s="9">
        <f t="shared" si="71"/>
        <v>0.15975210270102283</v>
      </c>
      <c r="BF42" s="9">
        <f t="shared" si="72"/>
        <v>0.18311887870915991</v>
      </c>
      <c r="BG42" s="9">
        <f t="shared" si="73"/>
        <v>6.9452005114090221E-2</v>
      </c>
      <c r="BH42" s="9">
        <f t="shared" si="74"/>
        <v>5.5344606566803949E-2</v>
      </c>
      <c r="BI42" s="9">
        <f t="shared" si="75"/>
        <v>0.3947568826022736</v>
      </c>
      <c r="BJ42" s="9">
        <f t="shared" si="76"/>
        <v>0.29667995196832575</v>
      </c>
      <c r="BK42" s="9">
        <f t="shared" si="77"/>
        <v>8.8991419165799779E-2</v>
      </c>
      <c r="BL42" s="9" t="str">
        <f t="shared" si="78"/>
        <v/>
      </c>
      <c r="BM42" s="9">
        <f t="shared" si="79"/>
        <v>0.10401741582701989</v>
      </c>
      <c r="BN42" s="9">
        <f t="shared" si="80"/>
        <v>0.17702997924390576</v>
      </c>
      <c r="BO42" s="9">
        <f t="shared" si="81"/>
        <v>0.13002031085062765</v>
      </c>
      <c r="BP42" s="9" t="str">
        <f t="shared" si="82"/>
        <v/>
      </c>
      <c r="BV42" t="str">
        <f t="shared" si="87"/>
        <v>IFP_MDR</v>
      </c>
      <c r="BX42" t="s">
        <v>109</v>
      </c>
    </row>
    <row r="43" spans="2:76" x14ac:dyDescent="0.45">
      <c r="B43" t="s">
        <v>128</v>
      </c>
      <c r="C43" t="s">
        <v>205</v>
      </c>
      <c r="D43" s="10">
        <f>SUMIFS('Service PJ'!O$3:O$280,'Service PJ'!$D$3:$D$280,'Veda input Agg'!$B43,'Service PJ'!$E$3:$E$280,'Veda input Agg'!$C43)</f>
        <v>7.042775934281206</v>
      </c>
      <c r="E43" s="10">
        <f>SUMIFS('Service PJ'!P$3:P$280,'Service PJ'!$D$3:$D$280,'Veda input Agg'!$B43,'Service PJ'!$E$3:$E$280,'Veda input Agg'!$C43)</f>
        <v>8.5539819551449927</v>
      </c>
      <c r="F43" s="10">
        <f>SUMIFS('Service PJ'!Q$3:Q$280,'Service PJ'!$D$3:$D$280,'Veda input Agg'!$B43,'Service PJ'!$E$3:$E$280,'Veda input Agg'!$C43)</f>
        <v>5.5387366429662155</v>
      </c>
      <c r="G43" s="10">
        <f>SUMIFS('Service PJ'!R$3:R$280,'Service PJ'!$D$3:$D$280,'Veda input Agg'!$B43,'Service PJ'!$E$3:$E$280,'Veda input Agg'!$C43)</f>
        <v>4.8816451915625887</v>
      </c>
      <c r="H43" s="10">
        <f>SUMIFS('Service PJ'!S$3:S$280,'Service PJ'!$D$3:$D$280,'Veda input Agg'!$B43,'Service PJ'!$E$3:$E$280,'Veda input Agg'!$C43)</f>
        <v>44.036776435810438</v>
      </c>
      <c r="I43" s="10">
        <f>SUMIFS('Service PJ'!T$3:T$280,'Service PJ'!$D$3:$D$280,'Veda input Agg'!$B43,'Service PJ'!$E$3:$E$280,'Veda input Agg'!$C43)</f>
        <v>60.258736827573649</v>
      </c>
      <c r="J43" s="10">
        <f>SUMIFS('Service PJ'!U$3:U$280,'Service PJ'!$D$3:$D$280,'Veda input Agg'!$B43,'Service PJ'!$E$3:$E$280,'Veda input Agg'!$C43)</f>
        <v>7.4864916145024729</v>
      </c>
      <c r="K43" s="10">
        <f>SUMIFS('Service PJ'!V$3:V$280,'Service PJ'!$D$3:$D$280,'Veda input Agg'!$B43,'Service PJ'!$E$3:$E$280,'Veda input Agg'!$C43)</f>
        <v>22.56283648154055</v>
      </c>
      <c r="L43" s="10">
        <f>SUMIFS('Service PJ'!W$3:W$280,'Service PJ'!$D$3:$D$280,'Veda input Agg'!$B43,'Service PJ'!$E$3:$E$280,'Veda input Agg'!$C43)</f>
        <v>5.1675387138858193</v>
      </c>
      <c r="M43" s="10">
        <f>SUMIFS('Service PJ'!X$3:X$280,'Service PJ'!$D$3:$D$280,'Veda input Agg'!$B43,'Service PJ'!$E$3:$E$280,'Veda input Agg'!$C43)</f>
        <v>43.663836678969432</v>
      </c>
      <c r="N43" s="10">
        <f>SUMIFS('Service PJ'!Y$3:Y$280,'Service PJ'!$D$3:$D$280,'Veda input Agg'!$B43,'Service PJ'!$E$3:$E$280,'Veda input Agg'!$C43)</f>
        <v>4.9443540736073928</v>
      </c>
      <c r="O43" s="10">
        <f>SUMIFS('Service PJ'!Z$3:Z$280,'Service PJ'!$D$3:$D$280,'Veda input Agg'!$B43,'Service PJ'!$E$3:$E$280,'Veda input Agg'!$C43)</f>
        <v>9.1346578689022877</v>
      </c>
      <c r="P43" s="10">
        <f>SUMIFS('Service PJ'!AA$3:AA$280,'Service PJ'!$D$3:$D$280,'Veda input Agg'!$B43,'Service PJ'!$E$3:$E$280,'Veda input Agg'!$C43)</f>
        <v>10.579538643895443</v>
      </c>
      <c r="Q43" s="10">
        <f>SUMIFS('Service PJ'!AB$3:AB$280,'Service PJ'!$D$3:$D$280,'Veda input Agg'!$B43,'Service PJ'!$E$3:$E$280,'Veda input Agg'!$C43)</f>
        <v>12.67913997117067</v>
      </c>
      <c r="R43" s="10">
        <f>SUMIFS('Service PJ'!AC$3:AC$280,'Service PJ'!$D$3:$D$280,'Veda input Agg'!$B43,'Service PJ'!$E$3:$E$280,'Veda input Agg'!$C43)</f>
        <v>5.6104123436662592</v>
      </c>
      <c r="S43" s="10">
        <f>SUMIFS('Service PJ'!AD$3:AD$280,'Service PJ'!$D$3:$D$280,'Veda input Agg'!$B43,'Service PJ'!$E$3:$E$280,'Veda input Agg'!$C43)</f>
        <v>13.98245448561023</v>
      </c>
      <c r="T43" s="10">
        <f>SUMIFS('Service PJ'!AE$3:AE$280,'Service PJ'!$D$3:$D$280,'Veda input Agg'!$B43,'Service PJ'!$E$3:$E$280,'Veda input Agg'!$C43)</f>
        <v>13.002258250221336</v>
      </c>
      <c r="U43" s="10">
        <f>SUMIFS('Service PJ'!AF$3:AF$280,'Service PJ'!$D$3:$D$280,'Veda input Agg'!$B43,'Service PJ'!$E$3:$E$280,'Veda input Agg'!$C43)</f>
        <v>15.794998592962159</v>
      </c>
      <c r="V43" s="10">
        <f>SUMIFS('Service PJ'!AG$3:AG$280,'Service PJ'!$D$3:$D$280,'Veda input Agg'!$B43,'Service PJ'!$E$3:$E$280,'Veda input Agg'!$C43)</f>
        <v>14.047888115341427</v>
      </c>
      <c r="W43" s="10">
        <f>SUMIFS('Service PJ'!AH$3:AH$280,'Service PJ'!$D$3:$D$280,'Veda input Agg'!$B43,'Service PJ'!$E$3:$E$280,'Veda input Agg'!$C43)</f>
        <v>9.2377484102201084</v>
      </c>
      <c r="X43" s="10">
        <f>SUMIFS('Service PJ'!AI$3:AI$280,'Service PJ'!$D$3:$D$280,'Veda input Agg'!$B43,'Service PJ'!$E$3:$E$280,'Veda input Agg'!$C43)</f>
        <v>8.6929659713380154</v>
      </c>
      <c r="Y43" s="10">
        <f>SUMIFS('Service PJ'!AJ$3:AJ$280,'Service PJ'!$D$3:$D$280,'Veda input Agg'!$B43,'Service PJ'!$E$3:$E$280,'Veda input Agg'!$C43)</f>
        <v>4.860205374661053</v>
      </c>
      <c r="Z43" s="10">
        <f>SUMIFS('Service PJ'!AK$3:AK$280,'Service PJ'!$D$3:$D$280,'Veda input Agg'!$B43,'Service PJ'!$E$3:$E$280,'Veda input Agg'!$C43)</f>
        <v>0.46680322810546204</v>
      </c>
      <c r="AA43" s="10">
        <f>SUMIFS('Service PJ'!AL$3:AL$280,'Service PJ'!$D$3:$D$280,'Veda input Agg'!$B43,'Service PJ'!$E$3:$E$280,'Veda input Agg'!$C43)</f>
        <v>2.5321268436278874</v>
      </c>
      <c r="AB43" s="10">
        <f>SUMIFS('Service PJ'!AM$3:AM$280,'Service PJ'!$D$3:$D$280,'Veda input Agg'!$B43,'Service PJ'!$E$3:$E$280,'Veda input Agg'!$C43)</f>
        <v>21.179608266144811</v>
      </c>
      <c r="AC43" s="10">
        <f>SUMIFS('Service PJ'!AN$3:AN$280,'Service PJ'!$D$3:$D$280,'Veda input Agg'!$B43,'Service PJ'!$E$3:$E$280,'Veda input Agg'!$C43)</f>
        <v>0</v>
      </c>
      <c r="AD43" s="10">
        <f>SUMIFS('Service PJ'!AO$3:AO$280,'Service PJ'!$D$3:$D$280,'Veda input Agg'!$B43,'Service PJ'!$E$3:$E$280,'Veda input Agg'!$C43)</f>
        <v>2.3504045377219569</v>
      </c>
      <c r="AE43" s="10">
        <f>SUMIFS('Service PJ'!AP$3:AP$280,'Service PJ'!$D$3:$D$280,'Veda input Agg'!$B43,'Service PJ'!$E$3:$E$280,'Veda input Agg'!$C43)</f>
        <v>8.6184332198806199</v>
      </c>
      <c r="AF43" s="10">
        <f>SUMIFS('Service PJ'!AQ$3:AQ$280,'Service PJ'!$D$3:$D$280,'Veda input Agg'!$B43,'Service PJ'!$E$3:$E$280,'Veda input Agg'!$C43)</f>
        <v>56.996687187459123</v>
      </c>
      <c r="AG43" s="10">
        <f>SUMIFS('Service PJ'!AR$3:AR$280,'Service PJ'!$D$3:$D$280,'Veda input Agg'!$B43,'Service PJ'!$E$3:$E$280,'Veda input Agg'!$C43)</f>
        <v>0</v>
      </c>
      <c r="AJ43" s="10" t="str">
        <f t="shared" si="83"/>
        <v/>
      </c>
      <c r="AK43" s="7" t="str">
        <f t="shared" si="84"/>
        <v>IFP_OTH</v>
      </c>
      <c r="AL43" s="10" t="str">
        <f t="shared" si="85"/>
        <v/>
      </c>
      <c r="AM43" s="9">
        <f t="shared" si="86"/>
        <v>0.1326580974282684</v>
      </c>
      <c r="AN43" s="9">
        <f t="shared" si="54"/>
        <v>0.20753545394398507</v>
      </c>
      <c r="AO43" s="9">
        <f t="shared" si="55"/>
        <v>4.7698394152897214E-2</v>
      </c>
      <c r="AP43" s="9">
        <f t="shared" si="56"/>
        <v>7.2329240770759834E-2</v>
      </c>
      <c r="AQ43" s="9">
        <f t="shared" si="57"/>
        <v>0.13820003366930084</v>
      </c>
      <c r="AR43" s="9">
        <f t="shared" si="58"/>
        <v>9.0231137595914765E-2</v>
      </c>
      <c r="AS43" s="9">
        <f t="shared" si="59"/>
        <v>3.7676409777493494E-2</v>
      </c>
      <c r="AT43" s="9">
        <f t="shared" si="60"/>
        <v>2.7249086590526588E-2</v>
      </c>
      <c r="AU43" s="9">
        <f t="shared" si="61"/>
        <v>5.2670551977647077E-2</v>
      </c>
      <c r="AV43" s="9">
        <f t="shared" si="62"/>
        <v>2.7806404379599688E-2</v>
      </c>
      <c r="AW43" s="9">
        <f t="shared" si="63"/>
        <v>8.2411977990327609E-2</v>
      </c>
      <c r="AX43" s="9">
        <f t="shared" si="64"/>
        <v>5.4854005132117876E-2</v>
      </c>
      <c r="AY43" s="9">
        <f t="shared" si="65"/>
        <v>5.8089620381380672E-2</v>
      </c>
      <c r="AZ43" s="9">
        <f t="shared" si="66"/>
        <v>8.7022108005490303E-2</v>
      </c>
      <c r="BA43" s="9">
        <f t="shared" si="67"/>
        <v>7.2972128088887034E-2</v>
      </c>
      <c r="BB43" s="9">
        <f t="shared" si="68"/>
        <v>0.10228633362422794</v>
      </c>
      <c r="BC43" s="9">
        <f t="shared" si="69"/>
        <v>4.9029516244350126E-2</v>
      </c>
      <c r="BD43" s="9">
        <f t="shared" si="70"/>
        <v>6.9687683094978428E-2</v>
      </c>
      <c r="BE43" s="9">
        <f t="shared" si="71"/>
        <v>6.2492823787430922E-2</v>
      </c>
      <c r="BF43" s="9">
        <f t="shared" si="72"/>
        <v>1.3754428326102845E-2</v>
      </c>
      <c r="BG43" s="9">
        <f t="shared" si="73"/>
        <v>4.7302867775029331E-2</v>
      </c>
      <c r="BH43" s="9">
        <f t="shared" si="74"/>
        <v>5.3136958559408372E-2</v>
      </c>
      <c r="BI43" s="9">
        <f t="shared" si="75"/>
        <v>6.8005819691110775E-2</v>
      </c>
      <c r="BJ43" s="9">
        <f t="shared" si="76"/>
        <v>0.12415181912022911</v>
      </c>
      <c r="BK43" s="9">
        <f t="shared" si="77"/>
        <v>6.2553515232338541E-2</v>
      </c>
      <c r="BL43" s="9" t="str">
        <f t="shared" si="78"/>
        <v/>
      </c>
      <c r="BM43" s="9">
        <f t="shared" si="79"/>
        <v>0.18258809767987932</v>
      </c>
      <c r="BN43" s="9">
        <f t="shared" si="80"/>
        <v>6.9838166219942446E-2</v>
      </c>
      <c r="BO43" s="9">
        <f t="shared" si="81"/>
        <v>4.7724394332770516E-2</v>
      </c>
      <c r="BP43" s="9" t="str">
        <f t="shared" si="82"/>
        <v/>
      </c>
      <c r="BV43" t="str">
        <f t="shared" si="87"/>
        <v>IFP_OTH</v>
      </c>
      <c r="BX43" t="s">
        <v>109</v>
      </c>
    </row>
    <row r="44" spans="2:76" x14ac:dyDescent="0.45">
      <c r="B44" t="s">
        <v>128</v>
      </c>
      <c r="C44" t="s">
        <v>194</v>
      </c>
      <c r="D44" s="10">
        <f>SUMIFS('Service PJ'!O$3:O$280,'Service PJ'!$D$3:$D$280,'Veda input Agg'!$B44,'Service PJ'!$E$3:$E$280,'Veda input Agg'!$C44)</f>
        <v>1.1654467213148758</v>
      </c>
      <c r="E44" s="10">
        <f>SUMIFS('Service PJ'!P$3:P$280,'Service PJ'!$D$3:$D$280,'Veda input Agg'!$B44,'Service PJ'!$E$3:$E$280,'Veda input Agg'!$C44)</f>
        <v>0.35180958373462801</v>
      </c>
      <c r="F44" s="10">
        <f>SUMIFS('Service PJ'!Q$3:Q$280,'Service PJ'!$D$3:$D$280,'Veda input Agg'!$B44,'Service PJ'!$E$3:$E$280,'Veda input Agg'!$C44)</f>
        <v>2.9576188765571558</v>
      </c>
      <c r="G44" s="10">
        <f>SUMIFS('Service PJ'!R$3:R$280,'Service PJ'!$D$3:$D$280,'Veda input Agg'!$B44,'Service PJ'!$E$3:$E$280,'Veda input Agg'!$C44)</f>
        <v>1.6023087429679368</v>
      </c>
      <c r="H44" s="10">
        <f>SUMIFS('Service PJ'!S$3:S$280,'Service PJ'!$D$3:$D$280,'Veda input Agg'!$B44,'Service PJ'!$E$3:$E$280,'Veda input Agg'!$C44)</f>
        <v>5.8282061736617727</v>
      </c>
      <c r="I44" s="10">
        <f>SUMIFS('Service PJ'!T$3:T$280,'Service PJ'!$D$3:$D$280,'Veda input Agg'!$B44,'Service PJ'!$E$3:$E$280,'Veda input Agg'!$C44)</f>
        <v>2.8645471541612153</v>
      </c>
      <c r="J44" s="10">
        <f>SUMIFS('Service PJ'!U$3:U$280,'Service PJ'!$D$3:$D$280,'Veda input Agg'!$B44,'Service PJ'!$E$3:$E$280,'Veda input Agg'!$C44)</f>
        <v>2.2854686496905581</v>
      </c>
      <c r="K44" s="10">
        <f>SUMIFS('Service PJ'!V$3:V$280,'Service PJ'!$D$3:$D$280,'Veda input Agg'!$B44,'Service PJ'!$E$3:$E$280,'Veda input Agg'!$C44)</f>
        <v>2.6853605982018438</v>
      </c>
      <c r="L44" s="10">
        <f>SUMIFS('Service PJ'!W$3:W$280,'Service PJ'!$D$3:$D$280,'Veda input Agg'!$B44,'Service PJ'!$E$3:$E$280,'Veda input Agg'!$C44)</f>
        <v>2.9916923677107894</v>
      </c>
      <c r="M44" s="10">
        <f>SUMIFS('Service PJ'!X$3:X$280,'Service PJ'!$D$3:$D$280,'Veda input Agg'!$B44,'Service PJ'!$E$3:$E$280,'Veda input Agg'!$C44)</f>
        <v>15.704070798393627</v>
      </c>
      <c r="N44" s="10">
        <f>SUMIFS('Service PJ'!Y$3:Y$280,'Service PJ'!$D$3:$D$280,'Veda input Agg'!$B44,'Service PJ'!$E$3:$E$280,'Veda input Agg'!$C44)</f>
        <v>0.91017603936445224</v>
      </c>
      <c r="O44" s="10">
        <f>SUMIFS('Service PJ'!Z$3:Z$280,'Service PJ'!$D$3:$D$280,'Veda input Agg'!$B44,'Service PJ'!$E$3:$E$280,'Veda input Agg'!$C44)</f>
        <v>3.2201948939219571</v>
      </c>
      <c r="P44" s="10">
        <f>SUMIFS('Service PJ'!AA$3:AA$280,'Service PJ'!$D$3:$D$280,'Veda input Agg'!$B44,'Service PJ'!$E$3:$E$280,'Veda input Agg'!$C44)</f>
        <v>4.7186488721078685</v>
      </c>
      <c r="Q44" s="10">
        <f>SUMIFS('Service PJ'!AB$3:AB$280,'Service PJ'!$D$3:$D$280,'Veda input Agg'!$B44,'Service PJ'!$E$3:$E$280,'Veda input Agg'!$C44)</f>
        <v>2.6177185730880712</v>
      </c>
      <c r="R44" s="10">
        <f>SUMIFS('Service PJ'!AC$3:AC$280,'Service PJ'!$D$3:$D$280,'Veda input Agg'!$B44,'Service PJ'!$E$3:$E$280,'Veda input Agg'!$C44)</f>
        <v>1.6570503975821966</v>
      </c>
      <c r="S44" s="10">
        <f>SUMIFS('Service PJ'!AD$3:AD$280,'Service PJ'!$D$3:$D$280,'Veda input Agg'!$B44,'Service PJ'!$E$3:$E$280,'Veda input Agg'!$C44)</f>
        <v>2.3914755599880446</v>
      </c>
      <c r="T44" s="10">
        <f>SUMIFS('Service PJ'!AE$3:AE$280,'Service PJ'!$D$3:$D$280,'Veda input Agg'!$B44,'Service PJ'!$E$3:$E$280,'Veda input Agg'!$C44)</f>
        <v>3.7199344137848911</v>
      </c>
      <c r="U44" s="10">
        <f>SUMIFS('Service PJ'!AF$3:AF$280,'Service PJ'!$D$3:$D$280,'Veda input Agg'!$B44,'Service PJ'!$E$3:$E$280,'Veda input Agg'!$C44)</f>
        <v>4.7256776051062301</v>
      </c>
      <c r="V44" s="10">
        <f>SUMIFS('Service PJ'!AG$3:AG$280,'Service PJ'!$D$3:$D$280,'Veda input Agg'!$B44,'Service PJ'!$E$3:$E$280,'Veda input Agg'!$C44)</f>
        <v>5.3203400199813302</v>
      </c>
      <c r="W44" s="10">
        <f>SUMIFS('Service PJ'!AH$3:AH$280,'Service PJ'!$D$3:$D$280,'Veda input Agg'!$B44,'Service PJ'!$E$3:$E$280,'Veda input Agg'!$C44)</f>
        <v>3.6440382648289056</v>
      </c>
      <c r="X44" s="10">
        <f>SUMIFS('Service PJ'!AI$3:AI$280,'Service PJ'!$D$3:$D$280,'Veda input Agg'!$B44,'Service PJ'!$E$3:$E$280,'Veda input Agg'!$C44)</f>
        <v>0.85836958471813807</v>
      </c>
      <c r="Y44" s="10">
        <f>SUMIFS('Service PJ'!AJ$3:AJ$280,'Service PJ'!$D$3:$D$280,'Veda input Agg'!$B44,'Service PJ'!$E$3:$E$280,'Veda input Agg'!$C44)</f>
        <v>0.90519377569581561</v>
      </c>
      <c r="Z44" s="10">
        <f>SUMIFS('Service PJ'!AK$3:AK$280,'Service PJ'!$D$3:$D$280,'Veda input Agg'!$B44,'Service PJ'!$E$3:$E$280,'Veda input Agg'!$C44)</f>
        <v>8.1983715909589167E-2</v>
      </c>
      <c r="AA44" s="10">
        <f>SUMIFS('Service PJ'!AL$3:AL$280,'Service PJ'!$D$3:$D$280,'Veda input Agg'!$B44,'Service PJ'!$E$3:$E$280,'Veda input Agg'!$C44)</f>
        <v>0.26423404191856409</v>
      </c>
      <c r="AB44" s="10">
        <f>SUMIFS('Service PJ'!AM$3:AM$280,'Service PJ'!$D$3:$D$280,'Veda input Agg'!$B44,'Service PJ'!$E$3:$E$280,'Veda input Agg'!$C44)</f>
        <v>2.9272023567810499</v>
      </c>
      <c r="AC44" s="10">
        <f>SUMIFS('Service PJ'!AN$3:AN$280,'Service PJ'!$D$3:$D$280,'Veda input Agg'!$B44,'Service PJ'!$E$3:$E$280,'Veda input Agg'!$C44)</f>
        <v>0</v>
      </c>
      <c r="AD44" s="10">
        <f>SUMIFS('Service PJ'!AO$3:AO$280,'Service PJ'!$D$3:$D$280,'Veda input Agg'!$B44,'Service PJ'!$E$3:$E$280,'Veda input Agg'!$C44)</f>
        <v>0.17010790882699067</v>
      </c>
      <c r="AE44" s="10">
        <f>SUMIFS('Service PJ'!AP$3:AP$280,'Service PJ'!$D$3:$D$280,'Veda input Agg'!$B44,'Service PJ'!$E$3:$E$280,'Veda input Agg'!$C44)</f>
        <v>3.0567246640288293</v>
      </c>
      <c r="AF44" s="10">
        <f>SUMIFS('Service PJ'!AQ$3:AQ$280,'Service PJ'!$D$3:$D$280,'Veda input Agg'!$B44,'Service PJ'!$E$3:$E$280,'Veda input Agg'!$C44)</f>
        <v>28.193814198025372</v>
      </c>
      <c r="AG44" s="10">
        <f>SUMIFS('Service PJ'!AR$3:AR$280,'Service PJ'!$D$3:$D$280,'Veda input Agg'!$B44,'Service PJ'!$E$3:$E$280,'Veda input Agg'!$C44)</f>
        <v>0</v>
      </c>
      <c r="AJ44" s="10" t="str">
        <f t="shared" si="83"/>
        <v/>
      </c>
      <c r="AK44" s="7" t="str">
        <f t="shared" si="84"/>
        <v>IFP_OTP</v>
      </c>
      <c r="AL44" s="10" t="str">
        <f t="shared" si="85"/>
        <v/>
      </c>
      <c r="AM44" s="9">
        <f t="shared" si="86"/>
        <v>2.1952415659156427E-2</v>
      </c>
      <c r="AN44" s="9">
        <f t="shared" si="54"/>
        <v>8.5355524532402232E-3</v>
      </c>
      <c r="AO44" s="9">
        <f t="shared" si="55"/>
        <v>2.5470369873466608E-2</v>
      </c>
      <c r="AP44" s="9">
        <f t="shared" si="56"/>
        <v>2.3740720661045107E-2</v>
      </c>
      <c r="AQ44" s="9">
        <f t="shared" si="57"/>
        <v>1.8290582431839633E-2</v>
      </c>
      <c r="AR44" s="9">
        <f t="shared" si="58"/>
        <v>4.2893588884331448E-3</v>
      </c>
      <c r="AS44" s="9">
        <f t="shared" si="59"/>
        <v>1.1501816580219152E-2</v>
      </c>
      <c r="AT44" s="9">
        <f t="shared" si="60"/>
        <v>3.2431039212226813E-3</v>
      </c>
      <c r="AU44" s="9">
        <f t="shared" si="61"/>
        <v>3.0493063928330136E-2</v>
      </c>
      <c r="AV44" s="9">
        <f t="shared" si="62"/>
        <v>1.0000810195323923E-2</v>
      </c>
      <c r="AW44" s="9">
        <f t="shared" si="63"/>
        <v>1.5170719290477525E-2</v>
      </c>
      <c r="AX44" s="9">
        <f t="shared" si="64"/>
        <v>1.9337405929450727E-2</v>
      </c>
      <c r="AY44" s="9">
        <f t="shared" si="65"/>
        <v>2.5908929578128501E-2</v>
      </c>
      <c r="AZ44" s="9">
        <f t="shared" si="66"/>
        <v>1.7966470037653132E-2</v>
      </c>
      <c r="BA44" s="9">
        <f t="shared" si="67"/>
        <v>2.1552514584532681E-2</v>
      </c>
      <c r="BB44" s="9">
        <f t="shared" si="68"/>
        <v>1.7494444000147866E-2</v>
      </c>
      <c r="BC44" s="9">
        <f t="shared" si="69"/>
        <v>1.4027300585686998E-2</v>
      </c>
      <c r="BD44" s="9">
        <f t="shared" si="70"/>
        <v>2.0849734263377311E-2</v>
      </c>
      <c r="BE44" s="9">
        <f t="shared" si="71"/>
        <v>2.3667833102600788E-2</v>
      </c>
      <c r="BF44" s="9">
        <f t="shared" si="72"/>
        <v>5.4257445543454789E-3</v>
      </c>
      <c r="BG44" s="9">
        <f t="shared" si="73"/>
        <v>4.6708273219870072E-3</v>
      </c>
      <c r="BH44" s="9">
        <f t="shared" si="74"/>
        <v>9.8965456065192234E-3</v>
      </c>
      <c r="BI44" s="9">
        <f t="shared" si="75"/>
        <v>1.1943725891490965E-2</v>
      </c>
      <c r="BJ44" s="9">
        <f t="shared" si="76"/>
        <v>1.295556621116155E-2</v>
      </c>
      <c r="BK44" s="9">
        <f t="shared" si="77"/>
        <v>8.6454288914178529E-3</v>
      </c>
      <c r="BL44" s="9" t="str">
        <f t="shared" si="78"/>
        <v/>
      </c>
      <c r="BM44" s="9">
        <f t="shared" si="79"/>
        <v>1.3214610070114156E-2</v>
      </c>
      <c r="BN44" s="9">
        <f t="shared" si="80"/>
        <v>2.4769704623643893E-2</v>
      </c>
      <c r="BO44" s="9">
        <f t="shared" si="81"/>
        <v>2.3607208996306053E-2</v>
      </c>
      <c r="BP44" s="9" t="str">
        <f t="shared" si="82"/>
        <v/>
      </c>
      <c r="BV44" t="str">
        <f t="shared" si="87"/>
        <v>IFP_OTP</v>
      </c>
      <c r="BX44" t="s">
        <v>109</v>
      </c>
    </row>
    <row r="45" spans="2:76" x14ac:dyDescent="0.45">
      <c r="B45" t="s">
        <v>128</v>
      </c>
      <c r="C45" t="s">
        <v>184</v>
      </c>
      <c r="D45" s="10">
        <f>SUMIFS('Service PJ'!O$3:O$280,'Service PJ'!$D$3:$D$280,'Veda input Agg'!$B45,'Service PJ'!$E$3:$E$280,'Veda input Agg'!$C45)</f>
        <v>5.4521202406332545</v>
      </c>
      <c r="E45" s="10">
        <f>SUMIFS('Service PJ'!P$3:P$280,'Service PJ'!$D$3:$D$280,'Veda input Agg'!$B45,'Service PJ'!$E$3:$E$280,'Veda input Agg'!$C45)</f>
        <v>2.3762359667731907</v>
      </c>
      <c r="F45" s="10">
        <f>SUMIFS('Service PJ'!Q$3:Q$280,'Service PJ'!$D$3:$D$280,'Veda input Agg'!$B45,'Service PJ'!$E$3:$E$280,'Veda input Agg'!$C45)</f>
        <v>13.795641960840602</v>
      </c>
      <c r="G45" s="10">
        <f>SUMIFS('Service PJ'!R$3:R$280,'Service PJ'!$D$3:$D$280,'Veda input Agg'!$B45,'Service PJ'!$E$3:$E$280,'Veda input Agg'!$C45)</f>
        <v>4.3689521604026336</v>
      </c>
      <c r="H45" s="10">
        <f>SUMIFS('Service PJ'!S$3:S$280,'Service PJ'!$D$3:$D$280,'Veda input Agg'!$B45,'Service PJ'!$E$3:$E$280,'Veda input Agg'!$C45)</f>
        <v>40.433178020382009</v>
      </c>
      <c r="I45" s="10">
        <f>SUMIFS('Service PJ'!T$3:T$280,'Service PJ'!$D$3:$D$280,'Veda input Agg'!$B45,'Service PJ'!$E$3:$E$280,'Veda input Agg'!$C45)</f>
        <v>48.376795316549924</v>
      </c>
      <c r="J45" s="10">
        <f>SUMIFS('Service PJ'!U$3:U$280,'Service PJ'!$D$3:$D$280,'Veda input Agg'!$B45,'Service PJ'!$E$3:$E$280,'Veda input Agg'!$C45)</f>
        <v>9.9103249592562506</v>
      </c>
      <c r="K45" s="10">
        <f>SUMIFS('Service PJ'!V$3:V$280,'Service PJ'!$D$3:$D$280,'Veda input Agg'!$B45,'Service PJ'!$E$3:$E$280,'Veda input Agg'!$C45)</f>
        <v>28.242752914551239</v>
      </c>
      <c r="L45" s="10">
        <f>SUMIFS('Service PJ'!W$3:W$280,'Service PJ'!$D$3:$D$280,'Veda input Agg'!$B45,'Service PJ'!$E$3:$E$280,'Veda input Agg'!$C45)</f>
        <v>7.0333242903289754</v>
      </c>
      <c r="M45" s="10">
        <f>SUMIFS('Service PJ'!X$3:X$280,'Service PJ'!$D$3:$D$280,'Veda input Agg'!$B45,'Service PJ'!$E$3:$E$280,'Veda input Agg'!$C45)</f>
        <v>143.49545233968843</v>
      </c>
      <c r="N45" s="10">
        <f>SUMIFS('Service PJ'!Y$3:Y$280,'Service PJ'!$D$3:$D$280,'Veda input Agg'!$B45,'Service PJ'!$E$3:$E$280,'Veda input Agg'!$C45)</f>
        <v>7.290977208878517</v>
      </c>
      <c r="O45" s="10">
        <f>SUMIFS('Service PJ'!Z$3:Z$280,'Service PJ'!$D$3:$D$280,'Veda input Agg'!$B45,'Service PJ'!$E$3:$E$280,'Veda input Agg'!$C45)</f>
        <v>14.932980447024603</v>
      </c>
      <c r="P45" s="10">
        <f>SUMIFS('Service PJ'!AA$3:AA$280,'Service PJ'!$D$3:$D$280,'Veda input Agg'!$B45,'Service PJ'!$E$3:$E$280,'Veda input Agg'!$C45)</f>
        <v>16.589894495164451</v>
      </c>
      <c r="Q45" s="10">
        <f>SUMIFS('Service PJ'!AB$3:AB$280,'Service PJ'!$D$3:$D$280,'Veda input Agg'!$B45,'Service PJ'!$E$3:$E$280,'Veda input Agg'!$C45)</f>
        <v>16.926421393683118</v>
      </c>
      <c r="R45" s="10">
        <f>SUMIFS('Service PJ'!AC$3:AC$280,'Service PJ'!$D$3:$D$280,'Veda input Agg'!$B45,'Service PJ'!$E$3:$E$280,'Veda input Agg'!$C45)</f>
        <v>7.7637206087052171</v>
      </c>
      <c r="S45" s="10">
        <f>SUMIFS('Service PJ'!AD$3:AD$280,'Service PJ'!$D$3:$D$280,'Veda input Agg'!$B45,'Service PJ'!$E$3:$E$280,'Veda input Agg'!$C45)</f>
        <v>14.031783015047887</v>
      </c>
      <c r="T45" s="10">
        <f>SUMIFS('Service PJ'!AE$3:AE$280,'Service PJ'!$D$3:$D$280,'Veda input Agg'!$B45,'Service PJ'!$E$3:$E$280,'Veda input Agg'!$C45)</f>
        <v>21.567902190777815</v>
      </c>
      <c r="U45" s="10">
        <f>SUMIFS('Service PJ'!AF$3:AF$280,'Service PJ'!$D$3:$D$280,'Veda input Agg'!$B45,'Service PJ'!$E$3:$E$280,'Veda input Agg'!$C45)</f>
        <v>25.512393441789587</v>
      </c>
      <c r="V45" s="10">
        <f>SUMIFS('Service PJ'!AG$3:AG$280,'Service PJ'!$D$3:$D$280,'Veda input Agg'!$B45,'Service PJ'!$E$3:$E$280,'Veda input Agg'!$C45)</f>
        <v>21.102121342971408</v>
      </c>
      <c r="W45" s="10">
        <f>SUMIFS('Service PJ'!AH$3:AH$280,'Service PJ'!$D$3:$D$280,'Veda input Agg'!$B45,'Service PJ'!$E$3:$E$280,'Veda input Agg'!$C45)</f>
        <v>77.435813127614239</v>
      </c>
      <c r="X45" s="10">
        <f>SUMIFS('Service PJ'!AI$3:AI$280,'Service PJ'!$D$3:$D$280,'Veda input Agg'!$B45,'Service PJ'!$E$3:$E$280,'Veda input Agg'!$C45)</f>
        <v>7.866005455938037</v>
      </c>
      <c r="Y45" s="10">
        <f>SUMIFS('Service PJ'!AJ$3:AJ$280,'Service PJ'!$D$3:$D$280,'Veda input Agg'!$B45,'Service PJ'!$E$3:$E$280,'Veda input Agg'!$C45)</f>
        <v>2.9196095049199475</v>
      </c>
      <c r="Z45" s="10">
        <f>SUMIFS('Service PJ'!AK$3:AK$280,'Service PJ'!$D$3:$D$280,'Veda input Agg'!$B45,'Service PJ'!$E$3:$E$280,'Veda input Agg'!$C45)</f>
        <v>1.7054913116550638</v>
      </c>
      <c r="AA45" s="10">
        <f>SUMIFS('Service PJ'!AL$3:AL$280,'Service PJ'!$D$3:$D$280,'Veda input Agg'!$B45,'Service PJ'!$E$3:$E$280,'Veda input Agg'!$C45)</f>
        <v>3.7797242060957092</v>
      </c>
      <c r="AB45" s="10">
        <f>SUMIFS('Service PJ'!AM$3:AM$280,'Service PJ'!$D$3:$D$280,'Veda input Agg'!$B45,'Service PJ'!$E$3:$E$280,'Veda input Agg'!$C45)</f>
        <v>18.250369047425089</v>
      </c>
      <c r="AC45" s="10">
        <f>SUMIFS('Service PJ'!AN$3:AN$280,'Service PJ'!$D$3:$D$280,'Veda input Agg'!$B45,'Service PJ'!$E$3:$E$280,'Veda input Agg'!$C45)</f>
        <v>0</v>
      </c>
      <c r="AD45" s="10">
        <f>SUMIFS('Service PJ'!AO$3:AO$280,'Service PJ'!$D$3:$D$280,'Veda input Agg'!$B45,'Service PJ'!$E$3:$E$280,'Veda input Agg'!$C45)</f>
        <v>0.79683754835352394</v>
      </c>
      <c r="AE45" s="10">
        <f>SUMIFS('Service PJ'!AP$3:AP$280,'Service PJ'!$D$3:$D$280,'Veda input Agg'!$B45,'Service PJ'!$E$3:$E$280,'Veda input Agg'!$C45)</f>
        <v>12.901279236784196</v>
      </c>
      <c r="AF45" s="10">
        <f>SUMIFS('Service PJ'!AQ$3:AQ$280,'Service PJ'!$D$3:$D$280,'Veda input Agg'!$B45,'Service PJ'!$E$3:$E$280,'Veda input Agg'!$C45)</f>
        <v>89.408278823501121</v>
      </c>
      <c r="AG45" s="10">
        <f>SUMIFS('Service PJ'!AR$3:AR$280,'Service PJ'!$D$3:$D$280,'Veda input Agg'!$B45,'Service PJ'!$E$3:$E$280,'Veda input Agg'!$C45)</f>
        <v>0</v>
      </c>
      <c r="AJ45" s="10" t="str">
        <f t="shared" si="83"/>
        <v/>
      </c>
      <c r="AK45" s="7" t="str">
        <f t="shared" si="84"/>
        <v>IFP_PRC</v>
      </c>
      <c r="AL45" s="10" t="str">
        <f t="shared" si="85"/>
        <v/>
      </c>
      <c r="AM45" s="9">
        <f t="shared" si="86"/>
        <v>0.10269642323164127</v>
      </c>
      <c r="AN45" s="9">
        <f t="shared" si="54"/>
        <v>5.7651888047961078E-2</v>
      </c>
      <c r="AO45" s="9">
        <f t="shared" si="55"/>
        <v>0.11880506517241113</v>
      </c>
      <c r="AP45" s="9">
        <f t="shared" si="56"/>
        <v>6.4732888263135432E-2</v>
      </c>
      <c r="AQ45" s="9">
        <f t="shared" si="57"/>
        <v>0.12689090837333883</v>
      </c>
      <c r="AR45" s="9">
        <f t="shared" si="58"/>
        <v>7.2439176532150762E-2</v>
      </c>
      <c r="AS45" s="9">
        <f t="shared" si="59"/>
        <v>4.9874558527489107E-2</v>
      </c>
      <c r="AT45" s="9">
        <f t="shared" si="60"/>
        <v>3.4108708820944647E-2</v>
      </c>
      <c r="AU45" s="9">
        <f t="shared" si="61"/>
        <v>7.168772081261382E-2</v>
      </c>
      <c r="AV45" s="9">
        <f t="shared" si="62"/>
        <v>9.1382088196403685E-2</v>
      </c>
      <c r="AW45" s="9">
        <f t="shared" si="63"/>
        <v>0.1215252476503341</v>
      </c>
      <c r="AX45" s="9">
        <f t="shared" si="64"/>
        <v>8.9673176361375742E-2</v>
      </c>
      <c r="AY45" s="9">
        <f t="shared" si="65"/>
        <v>9.1090992322933675E-2</v>
      </c>
      <c r="AZ45" s="9">
        <f t="shared" si="66"/>
        <v>0.11617293239263245</v>
      </c>
      <c r="BA45" s="9">
        <f t="shared" si="67"/>
        <v>0.10097924715718008</v>
      </c>
      <c r="BB45" s="9">
        <f t="shared" si="68"/>
        <v>0.10264718832426974</v>
      </c>
      <c r="BC45" s="9">
        <f t="shared" si="69"/>
        <v>8.1329242233847673E-2</v>
      </c>
      <c r="BD45" s="9">
        <f t="shared" si="70"/>
        <v>0.11256092102205216</v>
      </c>
      <c r="BE45" s="9">
        <f t="shared" si="71"/>
        <v>9.3873978764618476E-2</v>
      </c>
      <c r="BF45" s="9">
        <f t="shared" si="72"/>
        <v>0.11529707177984141</v>
      </c>
      <c r="BG45" s="9">
        <f t="shared" si="73"/>
        <v>4.2802953241357876E-2</v>
      </c>
      <c r="BH45" s="9">
        <f t="shared" si="74"/>
        <v>3.1920290875240093E-2</v>
      </c>
      <c r="BI45" s="9">
        <f t="shared" si="75"/>
        <v>0.24846300891254094</v>
      </c>
      <c r="BJ45" s="9">
        <f t="shared" si="76"/>
        <v>0.18532232583073033</v>
      </c>
      <c r="BK45" s="9">
        <f t="shared" si="77"/>
        <v>5.390207051321011E-2</v>
      </c>
      <c r="BL45" s="9" t="str">
        <f t="shared" si="78"/>
        <v/>
      </c>
      <c r="BM45" s="9">
        <f t="shared" si="79"/>
        <v>6.190128115340629E-2</v>
      </c>
      <c r="BN45" s="9">
        <f t="shared" si="80"/>
        <v>0.10454355922954026</v>
      </c>
      <c r="BO45" s="9">
        <f t="shared" si="81"/>
        <v>7.4863227421503781E-2</v>
      </c>
      <c r="BP45" s="9" t="str">
        <f t="shared" si="82"/>
        <v/>
      </c>
      <c r="BV45" t="str">
        <f t="shared" si="87"/>
        <v>IFP_PRC</v>
      </c>
      <c r="BX45" t="s">
        <v>109</v>
      </c>
    </row>
    <row r="46" spans="2:76" x14ac:dyDescent="0.45">
      <c r="B46" t="s">
        <v>128</v>
      </c>
      <c r="C46" t="s">
        <v>181</v>
      </c>
      <c r="D46" s="10">
        <f>SUMIFS('Service PJ'!O$3:O$280,'Service PJ'!$D$3:$D$280,'Veda input Agg'!$B46,'Service PJ'!$E$3:$E$280,'Veda input Agg'!$C46)</f>
        <v>12.346466351619448</v>
      </c>
      <c r="E46" s="10">
        <f>SUMIFS('Service PJ'!P$3:P$280,'Service PJ'!$D$3:$D$280,'Veda input Agg'!$B46,'Service PJ'!$E$3:$E$280,'Veda input Agg'!$C46)</f>
        <v>13.373964609234953</v>
      </c>
      <c r="F46" s="10">
        <f>SUMIFS('Service PJ'!Q$3:Q$280,'Service PJ'!$D$3:$D$280,'Veda input Agg'!$B46,'Service PJ'!$E$3:$E$280,'Veda input Agg'!$C46)</f>
        <v>31.311181277816214</v>
      </c>
      <c r="G46" s="10">
        <f>SUMIFS('Service PJ'!R$3:R$280,'Service PJ'!$D$3:$D$280,'Veda input Agg'!$B46,'Service PJ'!$E$3:$E$280,'Veda input Agg'!$C46)</f>
        <v>18.939381487398528</v>
      </c>
      <c r="H46" s="10">
        <f>SUMIFS('Service PJ'!S$3:S$280,'Service PJ'!$D$3:$D$280,'Veda input Agg'!$B46,'Service PJ'!$E$3:$E$280,'Veda input Agg'!$C46)</f>
        <v>57.578852126087249</v>
      </c>
      <c r="I46" s="10">
        <f>SUMIFS('Service PJ'!T$3:T$280,'Service PJ'!$D$3:$D$280,'Veda input Agg'!$B46,'Service PJ'!$E$3:$E$280,'Veda input Agg'!$C46)</f>
        <v>294.39945628834226</v>
      </c>
      <c r="J46" s="10">
        <f>SUMIFS('Service PJ'!U$3:U$280,'Service PJ'!$D$3:$D$280,'Veda input Agg'!$B46,'Service PJ'!$E$3:$E$280,'Veda input Agg'!$C46)</f>
        <v>101.18517998753117</v>
      </c>
      <c r="K46" s="10">
        <f>SUMIFS('Service PJ'!V$3:V$280,'Service PJ'!$D$3:$D$280,'Veda input Agg'!$B46,'Service PJ'!$E$3:$E$280,'Veda input Agg'!$C46)</f>
        <v>497.24916293923076</v>
      </c>
      <c r="L46" s="10">
        <f>SUMIFS('Service PJ'!W$3:W$280,'Service PJ'!$D$3:$D$280,'Veda input Agg'!$B46,'Service PJ'!$E$3:$E$280,'Veda input Agg'!$C46)</f>
        <v>33.376907009941682</v>
      </c>
      <c r="M46" s="10">
        <f>SUMIFS('Service PJ'!X$3:X$280,'Service PJ'!$D$3:$D$280,'Veda input Agg'!$B46,'Service PJ'!$E$3:$E$280,'Veda input Agg'!$C46)</f>
        <v>534.56563431798543</v>
      </c>
      <c r="N46" s="10">
        <f>SUMIFS('Service PJ'!Y$3:Y$280,'Service PJ'!$D$3:$D$280,'Veda input Agg'!$B46,'Service PJ'!$E$3:$E$280,'Veda input Agg'!$C46)</f>
        <v>11.117371758652892</v>
      </c>
      <c r="O46" s="10">
        <f>SUMIFS('Service PJ'!Z$3:Z$280,'Service PJ'!$D$3:$D$280,'Veda input Agg'!$B46,'Service PJ'!$E$3:$E$280,'Veda input Agg'!$C46)</f>
        <v>53.903970948242915</v>
      </c>
      <c r="P46" s="10">
        <f>SUMIFS('Service PJ'!AA$3:AA$280,'Service PJ'!$D$3:$D$280,'Veda input Agg'!$B46,'Service PJ'!$E$3:$E$280,'Veda input Agg'!$C46)</f>
        <v>56.065078632276254</v>
      </c>
      <c r="Q46" s="10">
        <f>SUMIFS('Service PJ'!AB$3:AB$280,'Service PJ'!$D$3:$D$280,'Veda input Agg'!$B46,'Service PJ'!$E$3:$E$280,'Veda input Agg'!$C46)</f>
        <v>28.956414505281423</v>
      </c>
      <c r="R46" s="10">
        <f>SUMIFS('Service PJ'!AC$3:AC$280,'Service PJ'!$D$3:$D$280,'Veda input Agg'!$B46,'Service PJ'!$E$3:$E$280,'Veda input Agg'!$C46)</f>
        <v>21.434430621633282</v>
      </c>
      <c r="S46" s="10">
        <f>SUMIFS('Service PJ'!AD$3:AD$280,'Service PJ'!$D$3:$D$280,'Veda input Agg'!$B46,'Service PJ'!$E$3:$E$280,'Veda input Agg'!$C46)</f>
        <v>38.784515073283465</v>
      </c>
      <c r="T46" s="10">
        <f>SUMIFS('Service PJ'!AE$3:AE$280,'Service PJ'!$D$3:$D$280,'Veda input Agg'!$B46,'Service PJ'!$E$3:$E$280,'Veda input Agg'!$C46)</f>
        <v>69.815503215053766</v>
      </c>
      <c r="U46" s="10">
        <f>SUMIFS('Service PJ'!AF$3:AF$280,'Service PJ'!$D$3:$D$280,'Veda input Agg'!$B46,'Service PJ'!$E$3:$E$280,'Veda input Agg'!$C46)</f>
        <v>57.343770453745762</v>
      </c>
      <c r="V46" s="10">
        <f>SUMIFS('Service PJ'!AG$3:AG$280,'Service PJ'!$D$3:$D$280,'Veda input Agg'!$B46,'Service PJ'!$E$3:$E$280,'Veda input Agg'!$C46)</f>
        <v>62.882942866662731</v>
      </c>
      <c r="W46" s="10">
        <f>SUMIFS('Service PJ'!AH$3:AH$280,'Service PJ'!$D$3:$D$280,'Veda input Agg'!$B46,'Service PJ'!$E$3:$E$280,'Veda input Agg'!$C46)</f>
        <v>284.62664006058793</v>
      </c>
      <c r="X46" s="10">
        <f>SUMIFS('Service PJ'!AI$3:AI$280,'Service PJ'!$D$3:$D$280,'Veda input Agg'!$B46,'Service PJ'!$E$3:$E$280,'Veda input Agg'!$C46)</f>
        <v>101.40676075159705</v>
      </c>
      <c r="Y46" s="10">
        <f>SUMIFS('Service PJ'!AJ$3:AJ$280,'Service PJ'!$D$3:$D$280,'Veda input Agg'!$B46,'Service PJ'!$E$3:$E$280,'Veda input Agg'!$C46)</f>
        <v>49.478268661819811</v>
      </c>
      <c r="Z46" s="10">
        <f>SUMIFS('Service PJ'!AK$3:AK$280,'Service PJ'!$D$3:$D$280,'Veda input Agg'!$B46,'Service PJ'!$E$3:$E$280,'Veda input Agg'!$C46)</f>
        <v>0.24150683956208985</v>
      </c>
      <c r="AA46" s="10">
        <f>SUMIFS('Service PJ'!AL$3:AL$280,'Service PJ'!$D$3:$D$280,'Veda input Agg'!$B46,'Service PJ'!$E$3:$E$280,'Veda input Agg'!$C46)</f>
        <v>1.7677783933772602</v>
      </c>
      <c r="AB46" s="10">
        <f>SUMIFS('Service PJ'!AM$3:AM$280,'Service PJ'!$D$3:$D$280,'Veda input Agg'!$B46,'Service PJ'!$E$3:$E$280,'Veda input Agg'!$C46)</f>
        <v>38.612881109467878</v>
      </c>
      <c r="AC46" s="10">
        <f>SUMIFS('Service PJ'!AN$3:AN$280,'Service PJ'!$D$3:$D$280,'Veda input Agg'!$B46,'Service PJ'!$E$3:$E$280,'Veda input Agg'!$C46)</f>
        <v>0</v>
      </c>
      <c r="AD46" s="10">
        <f>SUMIFS('Service PJ'!AO$3:AO$280,'Service PJ'!$D$3:$D$280,'Veda input Agg'!$B46,'Service PJ'!$E$3:$E$280,'Veda input Agg'!$C46)</f>
        <v>4.0739725855093489</v>
      </c>
      <c r="AE46" s="10">
        <f>SUMIFS('Service PJ'!AP$3:AP$280,'Service PJ'!$D$3:$D$280,'Veda input Agg'!$B46,'Service PJ'!$E$3:$E$280,'Veda input Agg'!$C46)</f>
        <v>34.158705327638813</v>
      </c>
      <c r="AF46" s="10">
        <f>SUMIFS('Service PJ'!AQ$3:AQ$280,'Service PJ'!$D$3:$D$280,'Veda input Agg'!$B46,'Service PJ'!$E$3:$E$280,'Veda input Agg'!$C46)</f>
        <v>434.02578556938465</v>
      </c>
      <c r="AG46" s="10">
        <f>SUMIFS('Service PJ'!AR$3:AR$280,'Service PJ'!$D$3:$D$280,'Veda input Agg'!$B46,'Service PJ'!$E$3:$E$280,'Veda input Agg'!$C46)</f>
        <v>0</v>
      </c>
      <c r="AJ46" s="10" t="str">
        <f t="shared" si="83"/>
        <v/>
      </c>
      <c r="AK46" s="7" t="str">
        <f t="shared" si="84"/>
        <v>IFP_PRH</v>
      </c>
      <c r="AL46" s="10" t="str">
        <f t="shared" si="85"/>
        <v/>
      </c>
      <c r="AM46" s="9">
        <f t="shared" si="86"/>
        <v>0.23255868871187255</v>
      </c>
      <c r="AN46" s="9">
        <f t="shared" si="54"/>
        <v>0.32447716522700099</v>
      </c>
      <c r="AO46" s="9">
        <f t="shared" si="55"/>
        <v>0.26964507653179703</v>
      </c>
      <c r="AP46" s="9">
        <f t="shared" si="56"/>
        <v>0.28061668349412161</v>
      </c>
      <c r="AQ46" s="9">
        <f t="shared" si="57"/>
        <v>0.18069895088855875</v>
      </c>
      <c r="AR46" s="9">
        <f t="shared" si="58"/>
        <v>0.44083230494072606</v>
      </c>
      <c r="AS46" s="9">
        <f t="shared" si="59"/>
        <v>0.50922307816850609</v>
      </c>
      <c r="AT46" s="9">
        <f t="shared" si="60"/>
        <v>0.60052668950038057</v>
      </c>
      <c r="AU46" s="9">
        <f t="shared" si="61"/>
        <v>0.3401967963580641</v>
      </c>
      <c r="AV46" s="9">
        <f t="shared" si="62"/>
        <v>0.34042698319368003</v>
      </c>
      <c r="AW46" s="9">
        <f t="shared" si="63"/>
        <v>0.18530319290340197</v>
      </c>
      <c r="AX46" s="9">
        <f t="shared" si="64"/>
        <v>0.32369561525699203</v>
      </c>
      <c r="AY46" s="9">
        <f t="shared" si="65"/>
        <v>0.30783942892258426</v>
      </c>
      <c r="AZ46" s="9">
        <f t="shared" si="66"/>
        <v>0.19873968078748855</v>
      </c>
      <c r="BA46" s="9">
        <f t="shared" si="67"/>
        <v>0.27878806779682741</v>
      </c>
      <c r="BB46" s="9">
        <f t="shared" si="68"/>
        <v>0.28372170653746526</v>
      </c>
      <c r="BC46" s="9">
        <f t="shared" si="69"/>
        <v>0.26326352569805994</v>
      </c>
      <c r="BD46" s="9">
        <f t="shared" si="70"/>
        <v>0.25300125728611361</v>
      </c>
      <c r="BE46" s="9">
        <f t="shared" si="71"/>
        <v>0.27973832333629245</v>
      </c>
      <c r="BF46" s="9">
        <f t="shared" si="72"/>
        <v>0.42379122558497445</v>
      </c>
      <c r="BG46" s="9">
        <f t="shared" si="73"/>
        <v>0.55180597866627834</v>
      </c>
      <c r="BH46" s="9">
        <f t="shared" si="74"/>
        <v>0.54094930333221702</v>
      </c>
      <c r="BI46" s="9">
        <f t="shared" si="75"/>
        <v>3.5183712529337857E-2</v>
      </c>
      <c r="BJ46" s="9">
        <f t="shared" si="76"/>
        <v>8.6675319560521907E-2</v>
      </c>
      <c r="BK46" s="9">
        <f t="shared" si="77"/>
        <v>0.11404230976766933</v>
      </c>
      <c r="BL46" s="9" t="str">
        <f t="shared" si="78"/>
        <v/>
      </c>
      <c r="BM46" s="9">
        <f t="shared" si="79"/>
        <v>0.31648122374248366</v>
      </c>
      <c r="BN46" s="9">
        <f t="shared" si="80"/>
        <v>0.27679988690133606</v>
      </c>
      <c r="BO46" s="9">
        <f t="shared" si="81"/>
        <v>0.36341792415018448</v>
      </c>
      <c r="BP46" s="9" t="str">
        <f t="shared" si="82"/>
        <v/>
      </c>
      <c r="BV46" t="str">
        <f t="shared" si="87"/>
        <v>IFP_PRH</v>
      </c>
      <c r="BX46" t="s">
        <v>109</v>
      </c>
    </row>
    <row r="47" spans="2:76" x14ac:dyDescent="0.45">
      <c r="B47" t="s">
        <v>128</v>
      </c>
      <c r="C47" t="s">
        <v>199</v>
      </c>
      <c r="D47" s="10">
        <f>SUMIFS('Service PJ'!O$3:O$280,'Service PJ'!$D$3:$D$280,'Veda input Agg'!$B47,'Service PJ'!$E$3:$E$280,'Veda input Agg'!$C47)</f>
        <v>6.3830019190359151</v>
      </c>
      <c r="E47" s="10">
        <f>SUMIFS('Service PJ'!P$3:P$280,'Service PJ'!$D$3:$D$280,'Veda input Agg'!$B47,'Service PJ'!$E$3:$E$280,'Veda input Agg'!$C47)</f>
        <v>3.1574239544962479</v>
      </c>
      <c r="F47" s="10">
        <f>SUMIFS('Service PJ'!Q$3:Q$280,'Service PJ'!$D$3:$D$280,'Veda input Agg'!$B47,'Service PJ'!$E$3:$E$280,'Veda input Agg'!$C47)</f>
        <v>14.133981253855174</v>
      </c>
      <c r="G47" s="10">
        <f>SUMIFS('Service PJ'!R$3:R$280,'Service PJ'!$D$3:$D$280,'Veda input Agg'!$B47,'Service PJ'!$E$3:$E$280,'Veda input Agg'!$C47)</f>
        <v>7.2936204029884761</v>
      </c>
      <c r="H47" s="10">
        <f>SUMIFS('Service PJ'!S$3:S$280,'Service PJ'!$D$3:$D$280,'Veda input Agg'!$B47,'Service PJ'!$E$3:$E$280,'Veda input Agg'!$C47)</f>
        <v>36.26123208244686</v>
      </c>
      <c r="I47" s="10">
        <f>SUMIFS('Service PJ'!T$3:T$280,'Service PJ'!$D$3:$D$280,'Veda input Agg'!$B47,'Service PJ'!$E$3:$E$280,'Veda input Agg'!$C47)</f>
        <v>30.473615267001072</v>
      </c>
      <c r="J47" s="10">
        <f>SUMIFS('Service PJ'!U$3:U$280,'Service PJ'!$D$3:$D$280,'Veda input Agg'!$B47,'Service PJ'!$E$3:$E$280,'Veda input Agg'!$C47)</f>
        <v>11.292731830163881</v>
      </c>
      <c r="K47" s="10">
        <f>SUMIFS('Service PJ'!V$3:V$280,'Service PJ'!$D$3:$D$280,'Veda input Agg'!$B47,'Service PJ'!$E$3:$E$280,'Veda input Agg'!$C47)</f>
        <v>19.18245537787989</v>
      </c>
      <c r="L47" s="10">
        <f>SUMIFS('Service PJ'!W$3:W$280,'Service PJ'!$D$3:$D$280,'Veda input Agg'!$B47,'Service PJ'!$E$3:$E$280,'Veda input Agg'!$C47)</f>
        <v>12.715077995890365</v>
      </c>
      <c r="M47" s="10">
        <f>SUMIFS('Service PJ'!X$3:X$280,'Service PJ'!$D$3:$D$280,'Veda input Agg'!$B47,'Service PJ'!$E$3:$E$280,'Veda input Agg'!$C47)</f>
        <v>92.740428078511968</v>
      </c>
      <c r="N47" s="10">
        <f>SUMIFS('Service PJ'!Y$3:Y$280,'Service PJ'!$D$3:$D$280,'Veda input Agg'!$B47,'Service PJ'!$E$3:$E$280,'Veda input Agg'!$C47)</f>
        <v>5.5536598886668527</v>
      </c>
      <c r="O47" s="10">
        <f>SUMIFS('Service PJ'!Z$3:Z$280,'Service PJ'!$D$3:$D$280,'Veda input Agg'!$B47,'Service PJ'!$E$3:$E$280,'Veda input Agg'!$C47)</f>
        <v>15.887090010240023</v>
      </c>
      <c r="P47" s="10">
        <f>SUMIFS('Service PJ'!AA$3:AA$280,'Service PJ'!$D$3:$D$280,'Veda input Agg'!$B47,'Service PJ'!$E$3:$E$280,'Veda input Agg'!$C47)</f>
        <v>21.658277293562598</v>
      </c>
      <c r="Q47" s="10">
        <f>SUMIFS('Service PJ'!AB$3:AB$280,'Service PJ'!$D$3:$D$280,'Veda input Agg'!$B47,'Service PJ'!$E$3:$E$280,'Veda input Agg'!$C47)</f>
        <v>14.83421879533201</v>
      </c>
      <c r="R47" s="10">
        <f>SUMIFS('Service PJ'!AC$3:AC$280,'Service PJ'!$D$3:$D$280,'Veda input Agg'!$B47,'Service PJ'!$E$3:$E$280,'Veda input Agg'!$C47)</f>
        <v>8.3441746958099365</v>
      </c>
      <c r="S47" s="10">
        <f>SUMIFS('Service PJ'!AD$3:AD$280,'Service PJ'!$D$3:$D$280,'Veda input Agg'!$B47,'Service PJ'!$E$3:$E$280,'Veda input Agg'!$C47)</f>
        <v>13.639790589064377</v>
      </c>
      <c r="T47" s="10">
        <f>SUMIFS('Service PJ'!AE$3:AE$280,'Service PJ'!$D$3:$D$280,'Veda input Agg'!$B47,'Service PJ'!$E$3:$E$280,'Veda input Agg'!$C47)</f>
        <v>19.702390015808298</v>
      </c>
      <c r="U47" s="10">
        <f>SUMIFS('Service PJ'!AF$3:AF$280,'Service PJ'!$D$3:$D$280,'Veda input Agg'!$B47,'Service PJ'!$E$3:$E$280,'Veda input Agg'!$C47)</f>
        <v>24.497388529415485</v>
      </c>
      <c r="V47" s="10">
        <f>SUMIFS('Service PJ'!AG$3:AG$280,'Service PJ'!$D$3:$D$280,'Veda input Agg'!$B47,'Service PJ'!$E$3:$E$280,'Veda input Agg'!$C47)</f>
        <v>25.295857634261964</v>
      </c>
      <c r="W47" s="10">
        <f>SUMIFS('Service PJ'!AH$3:AH$280,'Service PJ'!$D$3:$D$280,'Veda input Agg'!$B47,'Service PJ'!$E$3:$E$280,'Veda input Agg'!$C47)</f>
        <v>30.995600709070334</v>
      </c>
      <c r="X47" s="10">
        <f>SUMIFS('Service PJ'!AI$3:AI$280,'Service PJ'!$D$3:$D$280,'Veda input Agg'!$B47,'Service PJ'!$E$3:$E$280,'Veda input Agg'!$C47)</f>
        <v>6.1251063273335742</v>
      </c>
      <c r="Y47" s="10">
        <f>SUMIFS('Service PJ'!AJ$3:AJ$280,'Service PJ'!$D$3:$D$280,'Veda input Agg'!$B47,'Service PJ'!$E$3:$E$280,'Veda input Agg'!$C47)</f>
        <v>4.5692369200797476</v>
      </c>
      <c r="Z47" s="10">
        <f>SUMIFS('Service PJ'!AK$3:AK$280,'Service PJ'!$D$3:$D$280,'Veda input Agg'!$B47,'Service PJ'!$E$3:$E$280,'Veda input Agg'!$C47)</f>
        <v>0.73250766004899182</v>
      </c>
      <c r="AA47" s="10">
        <f>SUMIFS('Service PJ'!AL$3:AL$280,'Service PJ'!$D$3:$D$280,'Veda input Agg'!$B47,'Service PJ'!$E$3:$E$280,'Veda input Agg'!$C47)</f>
        <v>2.1577223565532848</v>
      </c>
      <c r="AB47" s="10">
        <f>SUMIFS('Service PJ'!AM$3:AM$280,'Service PJ'!$D$3:$D$280,'Veda input Agg'!$B47,'Service PJ'!$E$3:$E$280,'Veda input Agg'!$C47)</f>
        <v>17.607256818387519</v>
      </c>
      <c r="AC47" s="10">
        <f>SUMIFS('Service PJ'!AN$3:AN$280,'Service PJ'!$D$3:$D$280,'Veda input Agg'!$B47,'Service PJ'!$E$3:$E$280,'Veda input Agg'!$C47)</f>
        <v>0</v>
      </c>
      <c r="AD47" s="10">
        <f>SUMIFS('Service PJ'!AO$3:AO$280,'Service PJ'!$D$3:$D$280,'Veda input Agg'!$B47,'Service PJ'!$E$3:$E$280,'Veda input Agg'!$C47)</f>
        <v>1.1522954966132364</v>
      </c>
      <c r="AE47" s="10">
        <f>SUMIFS('Service PJ'!AP$3:AP$280,'Service PJ'!$D$3:$D$280,'Veda input Agg'!$B47,'Service PJ'!$E$3:$E$280,'Veda input Agg'!$C47)</f>
        <v>14.794116711964353</v>
      </c>
      <c r="AF47" s="10">
        <f>SUMIFS('Service PJ'!AQ$3:AQ$280,'Service PJ'!$D$3:$D$280,'Veda input Agg'!$B47,'Service PJ'!$E$3:$E$280,'Veda input Agg'!$C47)</f>
        <v>126.25308322384915</v>
      </c>
      <c r="AG47" s="10">
        <f>SUMIFS('Service PJ'!AR$3:AR$280,'Service PJ'!$D$3:$D$280,'Veda input Agg'!$B47,'Service PJ'!$E$3:$E$280,'Veda input Agg'!$C47)</f>
        <v>0</v>
      </c>
      <c r="AJ47" s="10" t="str">
        <f t="shared" si="83"/>
        <v/>
      </c>
      <c r="AK47" s="7" t="str">
        <f t="shared" si="84"/>
        <v>IFP_SPC</v>
      </c>
      <c r="AL47" s="10" t="str">
        <f t="shared" si="85"/>
        <v/>
      </c>
      <c r="AM47" s="9">
        <f t="shared" si="86"/>
        <v>0.1202305594216965</v>
      </c>
      <c r="AN47" s="9">
        <f t="shared" si="54"/>
        <v>7.6604956279555783E-2</v>
      </c>
      <c r="AO47" s="9">
        <f t="shared" si="55"/>
        <v>0.12171876950535067</v>
      </c>
      <c r="AP47" s="9">
        <f t="shared" si="56"/>
        <v>0.10806644184835082</v>
      </c>
      <c r="AQ47" s="9">
        <f t="shared" si="57"/>
        <v>0.11379814555657</v>
      </c>
      <c r="AR47" s="9">
        <f t="shared" si="58"/>
        <v>4.5631042351082417E-2</v>
      </c>
      <c r="AS47" s="9">
        <f t="shared" si="59"/>
        <v>5.683163941790826E-2</v>
      </c>
      <c r="AT47" s="9">
        <f t="shared" si="60"/>
        <v>2.3166607976723333E-2</v>
      </c>
      <c r="AU47" s="9">
        <f t="shared" si="61"/>
        <v>0.12959945025332575</v>
      </c>
      <c r="AV47" s="9">
        <f t="shared" si="62"/>
        <v>5.9059808794364295E-2</v>
      </c>
      <c r="AW47" s="9">
        <f t="shared" si="63"/>
        <v>9.2567823763610335E-2</v>
      </c>
      <c r="AX47" s="9">
        <f t="shared" si="64"/>
        <v>9.5402644462791411E-2</v>
      </c>
      <c r="AY47" s="9">
        <f t="shared" si="65"/>
        <v>0.11892022407079947</v>
      </c>
      <c r="AZ47" s="9">
        <f t="shared" si="66"/>
        <v>0.10181329278797026</v>
      </c>
      <c r="BA47" s="9">
        <f t="shared" si="67"/>
        <v>0.10852895427304678</v>
      </c>
      <c r="BB47" s="9">
        <f t="shared" si="68"/>
        <v>9.977963255260007E-2</v>
      </c>
      <c r="BC47" s="9">
        <f t="shared" si="69"/>
        <v>7.4294682719146146E-2</v>
      </c>
      <c r="BD47" s="9">
        <f t="shared" si="70"/>
        <v>0.10808270975428479</v>
      </c>
      <c r="BE47" s="9">
        <f t="shared" si="71"/>
        <v>0.11253005154301454</v>
      </c>
      <c r="BF47" s="9">
        <f t="shared" si="72"/>
        <v>4.6150506535309756E-2</v>
      </c>
      <c r="BG47" s="9">
        <f t="shared" si="73"/>
        <v>3.3329831919871156E-2</v>
      </c>
      <c r="BH47" s="9">
        <f t="shared" si="74"/>
        <v>4.9955780497717893E-2</v>
      </c>
      <c r="BI47" s="9">
        <f t="shared" si="75"/>
        <v>0.10671473728625297</v>
      </c>
      <c r="BJ47" s="9">
        <f t="shared" si="76"/>
        <v>0.10579452462921142</v>
      </c>
      <c r="BK47" s="9">
        <f t="shared" si="77"/>
        <v>5.2002652445147443E-2</v>
      </c>
      <c r="BL47" s="9" t="str">
        <f t="shared" si="78"/>
        <v/>
      </c>
      <c r="BM47" s="9">
        <f t="shared" si="79"/>
        <v>8.951456624382656E-2</v>
      </c>
      <c r="BN47" s="9">
        <f t="shared" si="80"/>
        <v>0.11988188057477417</v>
      </c>
      <c r="BO47" s="9">
        <f t="shared" si="81"/>
        <v>0.10571407263874834</v>
      </c>
      <c r="BP47" s="9" t="str">
        <f t="shared" si="82"/>
        <v/>
      </c>
      <c r="BV47" t="str">
        <f t="shared" si="87"/>
        <v>IFP_SPC</v>
      </c>
      <c r="BX47" t="s">
        <v>109</v>
      </c>
    </row>
    <row r="48" spans="2:76" x14ac:dyDescent="0.45">
      <c r="B48" t="s">
        <v>128</v>
      </c>
      <c r="C48" t="s">
        <v>173</v>
      </c>
      <c r="D48" s="10">
        <f>SUMIFS('Service PJ'!O$3:O$280,'Service PJ'!$D$3:$D$280,'Veda input Agg'!$B48,'Service PJ'!$E$3:$E$280,'Veda input Agg'!$C48)</f>
        <v>9.186122136271651</v>
      </c>
      <c r="E48" s="10">
        <f>SUMIFS('Service PJ'!P$3:P$280,'Service PJ'!$D$3:$D$280,'Veda input Agg'!$B48,'Service PJ'!$E$3:$E$280,'Veda input Agg'!$C48)</f>
        <v>8.2752311662254083</v>
      </c>
      <c r="F48" s="10">
        <f>SUMIFS('Service PJ'!Q$3:Q$280,'Service PJ'!$D$3:$D$280,'Veda input Agg'!$B48,'Service PJ'!$E$3:$E$280,'Veda input Agg'!$C48)</f>
        <v>19.427516120922977</v>
      </c>
      <c r="G48" s="10">
        <f>SUMIFS('Service PJ'!R$3:R$280,'Service PJ'!$D$3:$D$280,'Veda input Agg'!$B48,'Service PJ'!$E$3:$E$280,'Veda input Agg'!$C48)</f>
        <v>20.628118658996598</v>
      </c>
      <c r="H48" s="10">
        <f>SUMIFS('Service PJ'!S$3:S$280,'Service PJ'!$D$3:$D$280,'Veda input Agg'!$B48,'Service PJ'!$E$3:$E$280,'Veda input Agg'!$C48)</f>
        <v>51.143632460642038</v>
      </c>
      <c r="I48" s="10">
        <f>SUMIFS('Service PJ'!T$3:T$280,'Service PJ'!$D$3:$D$280,'Veda input Agg'!$B48,'Service PJ'!$E$3:$E$280,'Veda input Agg'!$C48)</f>
        <v>130.70373507272836</v>
      </c>
      <c r="J48" s="10">
        <f>SUMIFS('Service PJ'!U$3:U$280,'Service PJ'!$D$3:$D$280,'Veda input Agg'!$B48,'Service PJ'!$E$3:$E$280,'Veda input Agg'!$C48)</f>
        <v>44.518720741399861</v>
      </c>
      <c r="K48" s="10">
        <f>SUMIFS('Service PJ'!V$3:V$280,'Service PJ'!$D$3:$D$280,'Veda input Agg'!$B48,'Service PJ'!$E$3:$E$280,'Veda input Agg'!$C48)</f>
        <v>194.44148231438422</v>
      </c>
      <c r="L48" s="10">
        <f>SUMIFS('Service PJ'!W$3:W$280,'Service PJ'!$D$3:$D$280,'Veda input Agg'!$B48,'Service PJ'!$E$3:$E$280,'Veda input Agg'!$C48)</f>
        <v>21.0041047965702</v>
      </c>
      <c r="M48" s="10">
        <f>SUMIFS('Service PJ'!X$3:X$280,'Service PJ'!$D$3:$D$280,'Veda input Agg'!$B48,'Service PJ'!$E$3:$E$280,'Veda input Agg'!$C48)</f>
        <v>442.11495298259001</v>
      </c>
      <c r="N48" s="10">
        <f>SUMIFS('Service PJ'!Y$3:Y$280,'Service PJ'!$D$3:$D$280,'Veda input Agg'!$B48,'Service PJ'!$E$3:$E$280,'Veda input Agg'!$C48)</f>
        <v>15.185096251043049</v>
      </c>
      <c r="O48" s="10">
        <f>SUMIFS('Service PJ'!Z$3:Z$280,'Service PJ'!$D$3:$D$280,'Veda input Agg'!$B48,'Service PJ'!$E$3:$E$280,'Veda input Agg'!$C48)</f>
        <v>37.688587271839381</v>
      </c>
      <c r="P48" s="10">
        <f>SUMIFS('Service PJ'!AA$3:AA$280,'Service PJ'!$D$3:$D$280,'Veda input Agg'!$B48,'Service PJ'!$E$3:$E$280,'Veda input Agg'!$C48)</f>
        <v>36.742766013758171</v>
      </c>
      <c r="Q48" s="10">
        <f>SUMIFS('Service PJ'!AB$3:AB$280,'Service PJ'!$D$3:$D$280,'Veda input Agg'!$B48,'Service PJ'!$E$3:$E$280,'Veda input Agg'!$C48)</f>
        <v>34.584688332175183</v>
      </c>
      <c r="R48" s="10">
        <f>SUMIFS('Service PJ'!AC$3:AC$280,'Service PJ'!$D$3:$D$280,'Veda input Agg'!$B48,'Service PJ'!$E$3:$E$280,'Veda input Agg'!$C48)</f>
        <v>15.667448505470052</v>
      </c>
      <c r="S48" s="10">
        <f>SUMIFS('Service PJ'!AD$3:AD$280,'Service PJ'!$D$3:$D$280,'Veda input Agg'!$B48,'Service PJ'!$E$3:$E$280,'Veda input Agg'!$C48)</f>
        <v>24.511094283558343</v>
      </c>
      <c r="T48" s="10">
        <f>SUMIFS('Service PJ'!AE$3:AE$280,'Service PJ'!$D$3:$D$280,'Veda input Agg'!$B48,'Service PJ'!$E$3:$E$280,'Veda input Agg'!$C48)</f>
        <v>91.688306015142643</v>
      </c>
      <c r="U48" s="10">
        <f>SUMIFS('Service PJ'!AF$3:AF$280,'Service PJ'!$D$3:$D$280,'Veda input Agg'!$B48,'Service PJ'!$E$3:$E$280,'Veda input Agg'!$C48)</f>
        <v>45.449732210294556</v>
      </c>
      <c r="V48" s="10">
        <f>SUMIFS('Service PJ'!AG$3:AG$280,'Service PJ'!$D$3:$D$280,'Veda input Agg'!$B48,'Service PJ'!$E$3:$E$280,'Veda input Agg'!$C48)</f>
        <v>51.020490534119467</v>
      </c>
      <c r="W48" s="10">
        <f>SUMIFS('Service PJ'!AH$3:AH$280,'Service PJ'!$D$3:$D$280,'Veda input Agg'!$B48,'Service PJ'!$E$3:$E$280,'Veda input Agg'!$C48)</f>
        <v>108.8113074127635</v>
      </c>
      <c r="X48" s="10">
        <f>SUMIFS('Service PJ'!AI$3:AI$280,'Service PJ'!$D$3:$D$280,'Veda input Agg'!$B48,'Service PJ'!$E$3:$E$280,'Veda input Agg'!$C48)</f>
        <v>41.512214791904142</v>
      </c>
      <c r="Y48" s="10">
        <f>SUMIFS('Service PJ'!AJ$3:AJ$280,'Service PJ'!$D$3:$D$280,'Veda input Agg'!$B48,'Service PJ'!$E$3:$E$280,'Veda input Agg'!$C48)</f>
        <v>21.810071658835788</v>
      </c>
      <c r="Z48" s="10">
        <f>SUMIFS('Service PJ'!AK$3:AK$280,'Service PJ'!$D$3:$D$280,'Veda input Agg'!$B48,'Service PJ'!$E$3:$E$280,'Veda input Agg'!$C48)</f>
        <v>0.25940351960312863</v>
      </c>
      <c r="AA48" s="10">
        <f>SUMIFS('Service PJ'!AL$3:AL$280,'Service PJ'!$D$3:$D$280,'Veda input Agg'!$B48,'Service PJ'!$E$3:$E$280,'Veda input Agg'!$C48)</f>
        <v>2.3217170018750601</v>
      </c>
      <c r="AB48" s="10">
        <f>SUMIFS('Service PJ'!AM$3:AM$280,'Service PJ'!$D$3:$D$280,'Veda input Agg'!$B48,'Service PJ'!$E$3:$E$280,'Veda input Agg'!$C48)</f>
        <v>200.29710037368037</v>
      </c>
      <c r="AC48" s="10">
        <f>SUMIFS('Service PJ'!AN$3:AN$280,'Service PJ'!$D$3:$D$280,'Veda input Agg'!$B48,'Service PJ'!$E$3:$E$280,'Veda input Agg'!$C48)</f>
        <v>0</v>
      </c>
      <c r="AD48" s="10">
        <f>SUMIFS('Service PJ'!AO$3:AO$280,'Service PJ'!$D$3:$D$280,'Veda input Agg'!$B48,'Service PJ'!$E$3:$E$280,'Veda input Agg'!$C48)</f>
        <v>2.5953071380734096</v>
      </c>
      <c r="AE48" s="10">
        <f>SUMIFS('Service PJ'!AP$3:AP$280,'Service PJ'!$D$3:$D$280,'Veda input Agg'!$B48,'Service PJ'!$E$3:$E$280,'Veda input Agg'!$C48)</f>
        <v>22.518749206279402</v>
      </c>
      <c r="AF48" s="10">
        <f>SUMIFS('Service PJ'!AQ$3:AQ$280,'Service PJ'!$D$3:$D$280,'Veda input Agg'!$B48,'Service PJ'!$E$3:$E$280,'Veda input Agg'!$C48)</f>
        <v>263.25657491738957</v>
      </c>
      <c r="AG48" s="10">
        <f>SUMIFS('Service PJ'!AR$3:AR$280,'Service PJ'!$D$3:$D$280,'Veda input Agg'!$B48,'Service PJ'!$E$3:$E$280,'Veda input Agg'!$C48)</f>
        <v>0</v>
      </c>
      <c r="AJ48" s="10" t="str">
        <f t="shared" si="83"/>
        <v/>
      </c>
      <c r="AK48" s="7" t="str">
        <f t="shared" si="84"/>
        <v>IFP_STM</v>
      </c>
      <c r="AL48" s="10" t="str">
        <f t="shared" si="85"/>
        <v/>
      </c>
      <c r="AM48" s="9">
        <f t="shared" si="86"/>
        <v>0.17303027907075832</v>
      </c>
      <c r="AN48" s="9">
        <f t="shared" si="54"/>
        <v>0.20077244324101365</v>
      </c>
      <c r="AO48" s="9">
        <f t="shared" si="55"/>
        <v>0.16730553934611428</v>
      </c>
      <c r="AP48" s="9">
        <f t="shared" si="56"/>
        <v>0.30563797707239393</v>
      </c>
      <c r="AQ48" s="9">
        <f t="shared" si="57"/>
        <v>0.16050338603539063</v>
      </c>
      <c r="AR48" s="9">
        <f t="shared" si="58"/>
        <v>0.19571513318299039</v>
      </c>
      <c r="AS48" s="9">
        <f t="shared" si="59"/>
        <v>0.22404427224276643</v>
      </c>
      <c r="AT48" s="9">
        <f t="shared" si="60"/>
        <v>0.23482653844120033</v>
      </c>
      <c r="AU48" s="9">
        <f t="shared" si="61"/>
        <v>0.2140860194155754</v>
      </c>
      <c r="AV48" s="9">
        <f t="shared" si="62"/>
        <v>0.28155169357398208</v>
      </c>
      <c r="AW48" s="9">
        <f t="shared" si="63"/>
        <v>0.25310360046866992</v>
      </c>
      <c r="AX48" s="9">
        <f t="shared" si="64"/>
        <v>0.22632155350555958</v>
      </c>
      <c r="AY48" s="9">
        <f t="shared" si="65"/>
        <v>0.20174540699207844</v>
      </c>
      <c r="AZ48" s="9">
        <f t="shared" si="66"/>
        <v>0.23736881919609318</v>
      </c>
      <c r="BA48" s="9">
        <f t="shared" si="67"/>
        <v>0.20377950659150551</v>
      </c>
      <c r="BB48" s="9">
        <f t="shared" si="68"/>
        <v>0.17930685703022597</v>
      </c>
      <c r="BC48" s="9">
        <f t="shared" si="69"/>
        <v>0.34574250123895639</v>
      </c>
      <c r="BD48" s="9">
        <f t="shared" si="70"/>
        <v>0.20052464812715465</v>
      </c>
      <c r="BE48" s="9">
        <f t="shared" si="71"/>
        <v>0.22696753407474887</v>
      </c>
      <c r="BF48" s="9">
        <f t="shared" si="72"/>
        <v>0.16201321603677865</v>
      </c>
      <c r="BG48" s="9">
        <f t="shared" si="73"/>
        <v>0.2258891630111621</v>
      </c>
      <c r="BH48" s="9">
        <f t="shared" si="74"/>
        <v>0.23845100866629665</v>
      </c>
      <c r="BI48" s="9">
        <f t="shared" si="75"/>
        <v>3.7790974696054101E-2</v>
      </c>
      <c r="BJ48" s="9">
        <f t="shared" si="76"/>
        <v>0.11383528830339774</v>
      </c>
      <c r="BK48" s="9">
        <f t="shared" si="77"/>
        <v>0.59157315667854349</v>
      </c>
      <c r="BL48" s="9" t="str">
        <f t="shared" si="78"/>
        <v/>
      </c>
      <c r="BM48" s="9">
        <f t="shared" si="79"/>
        <v>0.20161303538629097</v>
      </c>
      <c r="BN48" s="9">
        <f t="shared" si="80"/>
        <v>0.18247726820062571</v>
      </c>
      <c r="BO48" s="9">
        <f t="shared" si="81"/>
        <v>0.22042966375800915</v>
      </c>
      <c r="BP48" s="9" t="str">
        <f t="shared" si="82"/>
        <v/>
      </c>
      <c r="BV48" t="str">
        <f t="shared" si="87"/>
        <v>IFP_STM</v>
      </c>
      <c r="BX48" t="s">
        <v>109</v>
      </c>
    </row>
    <row r="49" spans="2:76" x14ac:dyDescent="0.45">
      <c r="B49" t="s">
        <v>47</v>
      </c>
      <c r="C49" t="s">
        <v>191</v>
      </c>
      <c r="D49" s="10">
        <f>SUMIFS('Service PJ'!O$3:O$280,'Service PJ'!$D$3:$D$280,'Veda input Agg'!$B49,'Service PJ'!$E$3:$E$280,'Veda input Agg'!$C49)</f>
        <v>0</v>
      </c>
      <c r="E49" s="10">
        <f>SUMIFS('Service PJ'!P$3:P$280,'Service PJ'!$D$3:$D$280,'Veda input Agg'!$B49,'Service PJ'!$E$3:$E$280,'Veda input Agg'!$C49)</f>
        <v>0</v>
      </c>
      <c r="F49" s="10">
        <f>SUMIFS('Service PJ'!Q$3:Q$280,'Service PJ'!$D$3:$D$280,'Veda input Agg'!$B49,'Service PJ'!$E$3:$E$280,'Veda input Agg'!$C49)</f>
        <v>0</v>
      </c>
      <c r="G49" s="10">
        <f>SUMIFS('Service PJ'!R$3:R$280,'Service PJ'!$D$3:$D$280,'Veda input Agg'!$B49,'Service PJ'!$E$3:$E$280,'Veda input Agg'!$C49)</f>
        <v>0</v>
      </c>
      <c r="H49" s="10">
        <f>SUMIFS('Service PJ'!S$3:S$280,'Service PJ'!$D$3:$D$280,'Veda input Agg'!$B49,'Service PJ'!$E$3:$E$280,'Veda input Agg'!$C49)</f>
        <v>0</v>
      </c>
      <c r="I49" s="10">
        <f>SUMIFS('Service PJ'!T$3:T$280,'Service PJ'!$D$3:$D$280,'Veda input Agg'!$B49,'Service PJ'!$E$3:$E$280,'Veda input Agg'!$C49)</f>
        <v>0</v>
      </c>
      <c r="J49" s="10">
        <f>SUMIFS('Service PJ'!U$3:U$280,'Service PJ'!$D$3:$D$280,'Veda input Agg'!$B49,'Service PJ'!$E$3:$E$280,'Veda input Agg'!$C49)</f>
        <v>0</v>
      </c>
      <c r="K49" s="10">
        <f>SUMIFS('Service PJ'!V$3:V$280,'Service PJ'!$D$3:$D$280,'Veda input Agg'!$B49,'Service PJ'!$E$3:$E$280,'Veda input Agg'!$C49)</f>
        <v>0</v>
      </c>
      <c r="L49" s="10">
        <f>SUMIFS('Service PJ'!W$3:W$280,'Service PJ'!$D$3:$D$280,'Veda input Agg'!$B49,'Service PJ'!$E$3:$E$280,'Veda input Agg'!$C49)</f>
        <v>0</v>
      </c>
      <c r="M49" s="10">
        <f>SUMIFS('Service PJ'!X$3:X$280,'Service PJ'!$D$3:$D$280,'Veda input Agg'!$B49,'Service PJ'!$E$3:$E$280,'Veda input Agg'!$C49)</f>
        <v>0</v>
      </c>
      <c r="N49" s="10">
        <f>SUMIFS('Service PJ'!Y$3:Y$280,'Service PJ'!$D$3:$D$280,'Veda input Agg'!$B49,'Service PJ'!$E$3:$E$280,'Veda input Agg'!$C49)</f>
        <v>0</v>
      </c>
      <c r="O49" s="10">
        <f>SUMIFS('Service PJ'!Z$3:Z$280,'Service PJ'!$D$3:$D$280,'Veda input Agg'!$B49,'Service PJ'!$E$3:$E$280,'Veda input Agg'!$C49)</f>
        <v>0</v>
      </c>
      <c r="P49" s="10">
        <f>SUMIFS('Service PJ'!AA$3:AA$280,'Service PJ'!$D$3:$D$280,'Veda input Agg'!$B49,'Service PJ'!$E$3:$E$280,'Veda input Agg'!$C49)</f>
        <v>0</v>
      </c>
      <c r="Q49" s="10">
        <f>SUMIFS('Service PJ'!AB$3:AB$280,'Service PJ'!$D$3:$D$280,'Veda input Agg'!$B49,'Service PJ'!$E$3:$E$280,'Veda input Agg'!$C49)</f>
        <v>0</v>
      </c>
      <c r="R49" s="10">
        <f>SUMIFS('Service PJ'!AC$3:AC$280,'Service PJ'!$D$3:$D$280,'Veda input Agg'!$B49,'Service PJ'!$E$3:$E$280,'Veda input Agg'!$C49)</f>
        <v>0</v>
      </c>
      <c r="S49" s="10">
        <f>SUMIFS('Service PJ'!AD$3:AD$280,'Service PJ'!$D$3:$D$280,'Veda input Agg'!$B49,'Service PJ'!$E$3:$E$280,'Veda input Agg'!$C49)</f>
        <v>0</v>
      </c>
      <c r="T49" s="10">
        <f>SUMIFS('Service PJ'!AE$3:AE$280,'Service PJ'!$D$3:$D$280,'Veda input Agg'!$B49,'Service PJ'!$E$3:$E$280,'Veda input Agg'!$C49)</f>
        <v>0</v>
      </c>
      <c r="U49" s="10">
        <f>SUMIFS('Service PJ'!AF$3:AF$280,'Service PJ'!$D$3:$D$280,'Veda input Agg'!$B49,'Service PJ'!$E$3:$E$280,'Veda input Agg'!$C49)</f>
        <v>0</v>
      </c>
      <c r="V49" s="10">
        <f>SUMIFS('Service PJ'!AG$3:AG$280,'Service PJ'!$D$3:$D$280,'Veda input Agg'!$B49,'Service PJ'!$E$3:$E$280,'Veda input Agg'!$C49)</f>
        <v>0</v>
      </c>
      <c r="W49" s="10">
        <f>SUMIFS('Service PJ'!AH$3:AH$280,'Service PJ'!$D$3:$D$280,'Veda input Agg'!$B49,'Service PJ'!$E$3:$E$280,'Veda input Agg'!$C49)</f>
        <v>0</v>
      </c>
      <c r="X49" s="10">
        <f>SUMIFS('Service PJ'!AI$3:AI$280,'Service PJ'!$D$3:$D$280,'Veda input Agg'!$B49,'Service PJ'!$E$3:$E$280,'Veda input Agg'!$C49)</f>
        <v>0</v>
      </c>
      <c r="Y49" s="10">
        <f>SUMIFS('Service PJ'!AJ$3:AJ$280,'Service PJ'!$D$3:$D$280,'Veda input Agg'!$B49,'Service PJ'!$E$3:$E$280,'Veda input Agg'!$C49)</f>
        <v>0</v>
      </c>
      <c r="Z49" s="10">
        <f>SUMIFS('Service PJ'!AK$3:AK$280,'Service PJ'!$D$3:$D$280,'Veda input Agg'!$B49,'Service PJ'!$E$3:$E$280,'Veda input Agg'!$C49)</f>
        <v>0</v>
      </c>
      <c r="AA49" s="10">
        <f>SUMIFS('Service PJ'!AL$3:AL$280,'Service PJ'!$D$3:$D$280,'Veda input Agg'!$B49,'Service PJ'!$E$3:$E$280,'Veda input Agg'!$C49)</f>
        <v>0</v>
      </c>
      <c r="AB49" s="10">
        <f>SUMIFS('Service PJ'!AM$3:AM$280,'Service PJ'!$D$3:$D$280,'Veda input Agg'!$B49,'Service PJ'!$E$3:$E$280,'Veda input Agg'!$C49)</f>
        <v>0</v>
      </c>
      <c r="AC49" s="10">
        <f>SUMIFS('Service PJ'!AN$3:AN$280,'Service PJ'!$D$3:$D$280,'Veda input Agg'!$B49,'Service PJ'!$E$3:$E$280,'Veda input Agg'!$C49)</f>
        <v>0</v>
      </c>
      <c r="AD49" s="10">
        <f>SUMIFS('Service PJ'!AO$3:AO$280,'Service PJ'!$D$3:$D$280,'Veda input Agg'!$B49,'Service PJ'!$E$3:$E$280,'Veda input Agg'!$C49)</f>
        <v>0</v>
      </c>
      <c r="AE49" s="10">
        <f>SUMIFS('Service PJ'!AP$3:AP$280,'Service PJ'!$D$3:$D$280,'Veda input Agg'!$B49,'Service PJ'!$E$3:$E$280,'Veda input Agg'!$C49)</f>
        <v>0</v>
      </c>
      <c r="AF49" s="10">
        <f>SUMIFS('Service PJ'!AQ$3:AQ$280,'Service PJ'!$D$3:$D$280,'Veda input Agg'!$B49,'Service PJ'!$E$3:$E$280,'Veda input Agg'!$C49)</f>
        <v>0</v>
      </c>
      <c r="AG49" s="10">
        <f>SUMIFS('Service PJ'!AR$3:AR$280,'Service PJ'!$D$3:$D$280,'Veda input Agg'!$B49,'Service PJ'!$E$3:$E$280,'Veda input Agg'!$C49)</f>
        <v>0</v>
      </c>
      <c r="AJ49" s="10" t="str">
        <f t="shared" si="83"/>
        <v>IIS000</v>
      </c>
      <c r="AK49" s="7" t="str">
        <f t="shared" si="84"/>
        <v>IIS_ECP</v>
      </c>
      <c r="AL49" s="10" t="str">
        <f t="shared" si="85"/>
        <v>IIS</v>
      </c>
      <c r="AM49" s="9" t="str">
        <f t="shared" si="86"/>
        <v/>
      </c>
      <c r="AN49" s="9" t="str">
        <f t="shared" si="54"/>
        <v/>
      </c>
      <c r="AO49" s="9" t="str">
        <f t="shared" si="55"/>
        <v/>
      </c>
      <c r="AP49" s="9" t="str">
        <f t="shared" si="56"/>
        <v/>
      </c>
      <c r="AQ49" s="9" t="str">
        <f t="shared" si="57"/>
        <v/>
      </c>
      <c r="AR49" s="9" t="str">
        <f t="shared" si="58"/>
        <v/>
      </c>
      <c r="AS49" s="9" t="str">
        <f t="shared" si="59"/>
        <v/>
      </c>
      <c r="AT49" s="9" t="str">
        <f t="shared" si="60"/>
        <v/>
      </c>
      <c r="AU49" s="9" t="str">
        <f t="shared" si="61"/>
        <v/>
      </c>
      <c r="AV49" s="9" t="str">
        <f t="shared" si="62"/>
        <v/>
      </c>
      <c r="AW49" s="9" t="str">
        <f t="shared" si="63"/>
        <v/>
      </c>
      <c r="AX49" s="9" t="str">
        <f t="shared" si="64"/>
        <v/>
      </c>
      <c r="AY49" s="9" t="str">
        <f t="shared" si="65"/>
        <v/>
      </c>
      <c r="AZ49" s="9" t="str">
        <f t="shared" si="66"/>
        <v/>
      </c>
      <c r="BA49" s="9" t="str">
        <f t="shared" si="67"/>
        <v/>
      </c>
      <c r="BB49" s="9" t="str">
        <f t="shared" si="68"/>
        <v/>
      </c>
      <c r="BC49" s="9" t="str">
        <f t="shared" si="69"/>
        <v/>
      </c>
      <c r="BD49" s="9" t="str">
        <f t="shared" si="70"/>
        <v/>
      </c>
      <c r="BE49" s="9" t="str">
        <f t="shared" si="71"/>
        <v/>
      </c>
      <c r="BF49" s="9" t="str">
        <f t="shared" si="72"/>
        <v/>
      </c>
      <c r="BG49" s="9" t="str">
        <f t="shared" si="73"/>
        <v/>
      </c>
      <c r="BH49" s="9" t="str">
        <f t="shared" si="74"/>
        <v/>
      </c>
      <c r="BI49" s="9" t="str">
        <f t="shared" si="75"/>
        <v/>
      </c>
      <c r="BJ49" s="9" t="str">
        <f t="shared" si="76"/>
        <v/>
      </c>
      <c r="BK49" s="9" t="str">
        <f t="shared" si="77"/>
        <v/>
      </c>
      <c r="BL49" s="9" t="str">
        <f t="shared" si="78"/>
        <v/>
      </c>
      <c r="BM49" s="9" t="str">
        <f t="shared" si="79"/>
        <v/>
      </c>
      <c r="BN49" s="9" t="str">
        <f t="shared" si="80"/>
        <v/>
      </c>
      <c r="BO49" s="9" t="str">
        <f t="shared" si="81"/>
        <v/>
      </c>
      <c r="BP49" s="9" t="str">
        <f t="shared" si="82"/>
        <v/>
      </c>
      <c r="BV49" t="str">
        <f t="shared" si="87"/>
        <v>IIS_ECP</v>
      </c>
      <c r="BX49" t="s">
        <v>109</v>
      </c>
    </row>
    <row r="50" spans="2:76" x14ac:dyDescent="0.45">
      <c r="B50" t="s">
        <v>47</v>
      </c>
      <c r="C50" t="s">
        <v>202</v>
      </c>
      <c r="D50" s="10">
        <f>SUMIFS('Service PJ'!O$3:O$280,'Service PJ'!$D$3:$D$280,'Veda input Agg'!$B50,'Service PJ'!$E$3:$E$280,'Veda input Agg'!$C50)</f>
        <v>0</v>
      </c>
      <c r="E50" s="10">
        <f>SUMIFS('Service PJ'!P$3:P$280,'Service PJ'!$D$3:$D$280,'Veda input Agg'!$B50,'Service PJ'!$E$3:$E$280,'Veda input Agg'!$C50)</f>
        <v>0</v>
      </c>
      <c r="F50" s="10">
        <f>SUMIFS('Service PJ'!Q$3:Q$280,'Service PJ'!$D$3:$D$280,'Veda input Agg'!$B50,'Service PJ'!$E$3:$E$280,'Veda input Agg'!$C50)</f>
        <v>0</v>
      </c>
      <c r="G50" s="10">
        <f>SUMIFS('Service PJ'!R$3:R$280,'Service PJ'!$D$3:$D$280,'Veda input Agg'!$B50,'Service PJ'!$E$3:$E$280,'Veda input Agg'!$C50)</f>
        <v>0</v>
      </c>
      <c r="H50" s="10">
        <f>SUMIFS('Service PJ'!S$3:S$280,'Service PJ'!$D$3:$D$280,'Veda input Agg'!$B50,'Service PJ'!$E$3:$E$280,'Veda input Agg'!$C50)</f>
        <v>0</v>
      </c>
      <c r="I50" s="10">
        <f>SUMIFS('Service PJ'!T$3:T$280,'Service PJ'!$D$3:$D$280,'Veda input Agg'!$B50,'Service PJ'!$E$3:$E$280,'Veda input Agg'!$C50)</f>
        <v>0</v>
      </c>
      <c r="J50" s="10">
        <f>SUMIFS('Service PJ'!U$3:U$280,'Service PJ'!$D$3:$D$280,'Veda input Agg'!$B50,'Service PJ'!$E$3:$E$280,'Veda input Agg'!$C50)</f>
        <v>0</v>
      </c>
      <c r="K50" s="10">
        <f>SUMIFS('Service PJ'!V$3:V$280,'Service PJ'!$D$3:$D$280,'Veda input Agg'!$B50,'Service PJ'!$E$3:$E$280,'Veda input Agg'!$C50)</f>
        <v>0</v>
      </c>
      <c r="L50" s="10">
        <f>SUMIFS('Service PJ'!W$3:W$280,'Service PJ'!$D$3:$D$280,'Veda input Agg'!$B50,'Service PJ'!$E$3:$E$280,'Veda input Agg'!$C50)</f>
        <v>0</v>
      </c>
      <c r="M50" s="10">
        <f>SUMIFS('Service PJ'!X$3:X$280,'Service PJ'!$D$3:$D$280,'Veda input Agg'!$B50,'Service PJ'!$E$3:$E$280,'Veda input Agg'!$C50)</f>
        <v>0</v>
      </c>
      <c r="N50" s="10">
        <f>SUMIFS('Service PJ'!Y$3:Y$280,'Service PJ'!$D$3:$D$280,'Veda input Agg'!$B50,'Service PJ'!$E$3:$E$280,'Veda input Agg'!$C50)</f>
        <v>0</v>
      </c>
      <c r="O50" s="10">
        <f>SUMIFS('Service PJ'!Z$3:Z$280,'Service PJ'!$D$3:$D$280,'Veda input Agg'!$B50,'Service PJ'!$E$3:$E$280,'Veda input Agg'!$C50)</f>
        <v>0</v>
      </c>
      <c r="P50" s="10">
        <f>SUMIFS('Service PJ'!AA$3:AA$280,'Service PJ'!$D$3:$D$280,'Veda input Agg'!$B50,'Service PJ'!$E$3:$E$280,'Veda input Agg'!$C50)</f>
        <v>0</v>
      </c>
      <c r="Q50" s="10">
        <f>SUMIFS('Service PJ'!AB$3:AB$280,'Service PJ'!$D$3:$D$280,'Veda input Agg'!$B50,'Service PJ'!$E$3:$E$280,'Veda input Agg'!$C50)</f>
        <v>0</v>
      </c>
      <c r="R50" s="10">
        <f>SUMIFS('Service PJ'!AC$3:AC$280,'Service PJ'!$D$3:$D$280,'Veda input Agg'!$B50,'Service PJ'!$E$3:$E$280,'Veda input Agg'!$C50)</f>
        <v>0</v>
      </c>
      <c r="S50" s="10">
        <f>SUMIFS('Service PJ'!AD$3:AD$280,'Service PJ'!$D$3:$D$280,'Veda input Agg'!$B50,'Service PJ'!$E$3:$E$280,'Veda input Agg'!$C50)</f>
        <v>0</v>
      </c>
      <c r="T50" s="10">
        <f>SUMIFS('Service PJ'!AE$3:AE$280,'Service PJ'!$D$3:$D$280,'Veda input Agg'!$B50,'Service PJ'!$E$3:$E$280,'Veda input Agg'!$C50)</f>
        <v>0</v>
      </c>
      <c r="U50" s="10">
        <f>SUMIFS('Service PJ'!AF$3:AF$280,'Service PJ'!$D$3:$D$280,'Veda input Agg'!$B50,'Service PJ'!$E$3:$E$280,'Veda input Agg'!$C50)</f>
        <v>0</v>
      </c>
      <c r="V50" s="10">
        <f>SUMIFS('Service PJ'!AG$3:AG$280,'Service PJ'!$D$3:$D$280,'Veda input Agg'!$B50,'Service PJ'!$E$3:$E$280,'Veda input Agg'!$C50)</f>
        <v>0</v>
      </c>
      <c r="W50" s="10">
        <f>SUMIFS('Service PJ'!AH$3:AH$280,'Service PJ'!$D$3:$D$280,'Veda input Agg'!$B50,'Service PJ'!$E$3:$E$280,'Veda input Agg'!$C50)</f>
        <v>0</v>
      </c>
      <c r="X50" s="10">
        <f>SUMIFS('Service PJ'!AI$3:AI$280,'Service PJ'!$D$3:$D$280,'Veda input Agg'!$B50,'Service PJ'!$E$3:$E$280,'Veda input Agg'!$C50)</f>
        <v>0</v>
      </c>
      <c r="Y50" s="10">
        <f>SUMIFS('Service PJ'!AJ$3:AJ$280,'Service PJ'!$D$3:$D$280,'Veda input Agg'!$B50,'Service PJ'!$E$3:$E$280,'Veda input Agg'!$C50)</f>
        <v>0</v>
      </c>
      <c r="Z50" s="10">
        <f>SUMIFS('Service PJ'!AK$3:AK$280,'Service PJ'!$D$3:$D$280,'Veda input Agg'!$B50,'Service PJ'!$E$3:$E$280,'Veda input Agg'!$C50)</f>
        <v>0</v>
      </c>
      <c r="AA50" s="10">
        <f>SUMIFS('Service PJ'!AL$3:AL$280,'Service PJ'!$D$3:$D$280,'Veda input Agg'!$B50,'Service PJ'!$E$3:$E$280,'Veda input Agg'!$C50)</f>
        <v>0</v>
      </c>
      <c r="AB50" s="10">
        <f>SUMIFS('Service PJ'!AM$3:AM$280,'Service PJ'!$D$3:$D$280,'Veda input Agg'!$B50,'Service PJ'!$E$3:$E$280,'Veda input Agg'!$C50)</f>
        <v>0</v>
      </c>
      <c r="AC50" s="10">
        <f>SUMIFS('Service PJ'!AN$3:AN$280,'Service PJ'!$D$3:$D$280,'Veda input Agg'!$B50,'Service PJ'!$E$3:$E$280,'Veda input Agg'!$C50)</f>
        <v>0</v>
      </c>
      <c r="AD50" s="10">
        <f>SUMIFS('Service PJ'!AO$3:AO$280,'Service PJ'!$D$3:$D$280,'Veda input Agg'!$B50,'Service PJ'!$E$3:$E$280,'Veda input Agg'!$C50)</f>
        <v>0</v>
      </c>
      <c r="AE50" s="10">
        <f>SUMIFS('Service PJ'!AP$3:AP$280,'Service PJ'!$D$3:$D$280,'Veda input Agg'!$B50,'Service PJ'!$E$3:$E$280,'Veda input Agg'!$C50)</f>
        <v>0</v>
      </c>
      <c r="AF50" s="10">
        <f>SUMIFS('Service PJ'!AQ$3:AQ$280,'Service PJ'!$D$3:$D$280,'Veda input Agg'!$B50,'Service PJ'!$E$3:$E$280,'Veda input Agg'!$C50)</f>
        <v>0</v>
      </c>
      <c r="AG50" s="10">
        <f>SUMIFS('Service PJ'!AR$3:AR$280,'Service PJ'!$D$3:$D$280,'Veda input Agg'!$B50,'Service PJ'!$E$3:$E$280,'Veda input Agg'!$C50)</f>
        <v>0</v>
      </c>
      <c r="AJ50" s="10" t="str">
        <f t="shared" si="83"/>
        <v/>
      </c>
      <c r="AK50" s="7" t="str">
        <f t="shared" si="84"/>
        <v>IIS_LIG</v>
      </c>
      <c r="AL50" s="10" t="str">
        <f t="shared" si="85"/>
        <v/>
      </c>
      <c r="AM50" s="9" t="str">
        <f t="shared" si="86"/>
        <v/>
      </c>
      <c r="AN50" s="9" t="str">
        <f t="shared" si="54"/>
        <v/>
      </c>
      <c r="AO50" s="9" t="str">
        <f t="shared" si="55"/>
        <v/>
      </c>
      <c r="AP50" s="9" t="str">
        <f t="shared" si="56"/>
        <v/>
      </c>
      <c r="AQ50" s="9" t="str">
        <f t="shared" si="57"/>
        <v/>
      </c>
      <c r="AR50" s="9" t="str">
        <f t="shared" si="58"/>
        <v/>
      </c>
      <c r="AS50" s="9" t="str">
        <f t="shared" si="59"/>
        <v/>
      </c>
      <c r="AT50" s="9" t="str">
        <f t="shared" si="60"/>
        <v/>
      </c>
      <c r="AU50" s="9" t="str">
        <f t="shared" si="61"/>
        <v/>
      </c>
      <c r="AV50" s="9" t="str">
        <f t="shared" si="62"/>
        <v/>
      </c>
      <c r="AW50" s="9" t="str">
        <f t="shared" si="63"/>
        <v/>
      </c>
      <c r="AX50" s="9" t="str">
        <f t="shared" si="64"/>
        <v/>
      </c>
      <c r="AY50" s="9" t="str">
        <f t="shared" si="65"/>
        <v/>
      </c>
      <c r="AZ50" s="9" t="str">
        <f t="shared" si="66"/>
        <v/>
      </c>
      <c r="BA50" s="9" t="str">
        <f t="shared" si="67"/>
        <v/>
      </c>
      <c r="BB50" s="9" t="str">
        <f t="shared" si="68"/>
        <v/>
      </c>
      <c r="BC50" s="9" t="str">
        <f t="shared" si="69"/>
        <v/>
      </c>
      <c r="BD50" s="9" t="str">
        <f t="shared" si="70"/>
        <v/>
      </c>
      <c r="BE50" s="9" t="str">
        <f t="shared" si="71"/>
        <v/>
      </c>
      <c r="BF50" s="9" t="str">
        <f t="shared" si="72"/>
        <v/>
      </c>
      <c r="BG50" s="9" t="str">
        <f t="shared" si="73"/>
        <v/>
      </c>
      <c r="BH50" s="9" t="str">
        <f t="shared" si="74"/>
        <v/>
      </c>
      <c r="BI50" s="9" t="str">
        <f t="shared" si="75"/>
        <v/>
      </c>
      <c r="BJ50" s="9" t="str">
        <f t="shared" si="76"/>
        <v/>
      </c>
      <c r="BK50" s="9" t="str">
        <f t="shared" si="77"/>
        <v/>
      </c>
      <c r="BL50" s="9" t="str">
        <f t="shared" si="78"/>
        <v/>
      </c>
      <c r="BM50" s="9" t="str">
        <f t="shared" si="79"/>
        <v/>
      </c>
      <c r="BN50" s="9" t="str">
        <f t="shared" si="80"/>
        <v/>
      </c>
      <c r="BO50" s="9" t="str">
        <f t="shared" si="81"/>
        <v/>
      </c>
      <c r="BP50" s="9" t="str">
        <f t="shared" si="82"/>
        <v/>
      </c>
      <c r="BV50" t="str">
        <f t="shared" si="87"/>
        <v>IIS_LIG</v>
      </c>
      <c r="BX50" t="s">
        <v>109</v>
      </c>
    </row>
    <row r="51" spans="2:76" x14ac:dyDescent="0.45">
      <c r="B51" t="s">
        <v>47</v>
      </c>
      <c r="C51" t="s">
        <v>188</v>
      </c>
      <c r="D51" s="10">
        <f>SUMIFS('Service PJ'!O$3:O$280,'Service PJ'!$D$3:$D$280,'Veda input Agg'!$B51,'Service PJ'!$E$3:$E$280,'Veda input Agg'!$C51)</f>
        <v>0</v>
      </c>
      <c r="E51" s="10">
        <f>SUMIFS('Service PJ'!P$3:P$280,'Service PJ'!$D$3:$D$280,'Veda input Agg'!$B51,'Service PJ'!$E$3:$E$280,'Veda input Agg'!$C51)</f>
        <v>0</v>
      </c>
      <c r="F51" s="10">
        <f>SUMIFS('Service PJ'!Q$3:Q$280,'Service PJ'!$D$3:$D$280,'Veda input Agg'!$B51,'Service PJ'!$E$3:$E$280,'Veda input Agg'!$C51)</f>
        <v>0</v>
      </c>
      <c r="G51" s="10">
        <f>SUMIFS('Service PJ'!R$3:R$280,'Service PJ'!$D$3:$D$280,'Veda input Agg'!$B51,'Service PJ'!$E$3:$E$280,'Veda input Agg'!$C51)</f>
        <v>0</v>
      </c>
      <c r="H51" s="10">
        <f>SUMIFS('Service PJ'!S$3:S$280,'Service PJ'!$D$3:$D$280,'Veda input Agg'!$B51,'Service PJ'!$E$3:$E$280,'Veda input Agg'!$C51)</f>
        <v>0</v>
      </c>
      <c r="I51" s="10">
        <f>SUMIFS('Service PJ'!T$3:T$280,'Service PJ'!$D$3:$D$280,'Veda input Agg'!$B51,'Service PJ'!$E$3:$E$280,'Veda input Agg'!$C51)</f>
        <v>0</v>
      </c>
      <c r="J51" s="10">
        <f>SUMIFS('Service PJ'!U$3:U$280,'Service PJ'!$D$3:$D$280,'Veda input Agg'!$B51,'Service PJ'!$E$3:$E$280,'Veda input Agg'!$C51)</f>
        <v>0</v>
      </c>
      <c r="K51" s="10">
        <f>SUMIFS('Service PJ'!V$3:V$280,'Service PJ'!$D$3:$D$280,'Veda input Agg'!$B51,'Service PJ'!$E$3:$E$280,'Veda input Agg'!$C51)</f>
        <v>0</v>
      </c>
      <c r="L51" s="10">
        <f>SUMIFS('Service PJ'!W$3:W$280,'Service PJ'!$D$3:$D$280,'Veda input Agg'!$B51,'Service PJ'!$E$3:$E$280,'Veda input Agg'!$C51)</f>
        <v>0</v>
      </c>
      <c r="M51" s="10">
        <f>SUMIFS('Service PJ'!X$3:X$280,'Service PJ'!$D$3:$D$280,'Veda input Agg'!$B51,'Service PJ'!$E$3:$E$280,'Veda input Agg'!$C51)</f>
        <v>0</v>
      </c>
      <c r="N51" s="10">
        <f>SUMIFS('Service PJ'!Y$3:Y$280,'Service PJ'!$D$3:$D$280,'Veda input Agg'!$B51,'Service PJ'!$E$3:$E$280,'Veda input Agg'!$C51)</f>
        <v>0</v>
      </c>
      <c r="O51" s="10">
        <f>SUMIFS('Service PJ'!Z$3:Z$280,'Service PJ'!$D$3:$D$280,'Veda input Agg'!$B51,'Service PJ'!$E$3:$E$280,'Veda input Agg'!$C51)</f>
        <v>0</v>
      </c>
      <c r="P51" s="10">
        <f>SUMIFS('Service PJ'!AA$3:AA$280,'Service PJ'!$D$3:$D$280,'Veda input Agg'!$B51,'Service PJ'!$E$3:$E$280,'Veda input Agg'!$C51)</f>
        <v>0</v>
      </c>
      <c r="Q51" s="10">
        <f>SUMIFS('Service PJ'!AB$3:AB$280,'Service PJ'!$D$3:$D$280,'Veda input Agg'!$B51,'Service PJ'!$E$3:$E$280,'Veda input Agg'!$C51)</f>
        <v>0</v>
      </c>
      <c r="R51" s="10">
        <f>SUMIFS('Service PJ'!AC$3:AC$280,'Service PJ'!$D$3:$D$280,'Veda input Agg'!$B51,'Service PJ'!$E$3:$E$280,'Veda input Agg'!$C51)</f>
        <v>0</v>
      </c>
      <c r="S51" s="10">
        <f>SUMIFS('Service PJ'!AD$3:AD$280,'Service PJ'!$D$3:$D$280,'Veda input Agg'!$B51,'Service PJ'!$E$3:$E$280,'Veda input Agg'!$C51)</f>
        <v>0</v>
      </c>
      <c r="T51" s="10">
        <f>SUMIFS('Service PJ'!AE$3:AE$280,'Service PJ'!$D$3:$D$280,'Veda input Agg'!$B51,'Service PJ'!$E$3:$E$280,'Veda input Agg'!$C51)</f>
        <v>0</v>
      </c>
      <c r="U51" s="10">
        <f>SUMIFS('Service PJ'!AF$3:AF$280,'Service PJ'!$D$3:$D$280,'Veda input Agg'!$B51,'Service PJ'!$E$3:$E$280,'Veda input Agg'!$C51)</f>
        <v>0</v>
      </c>
      <c r="V51" s="10">
        <f>SUMIFS('Service PJ'!AG$3:AG$280,'Service PJ'!$D$3:$D$280,'Veda input Agg'!$B51,'Service PJ'!$E$3:$E$280,'Veda input Agg'!$C51)</f>
        <v>0</v>
      </c>
      <c r="W51" s="10">
        <f>SUMIFS('Service PJ'!AH$3:AH$280,'Service PJ'!$D$3:$D$280,'Veda input Agg'!$B51,'Service PJ'!$E$3:$E$280,'Veda input Agg'!$C51)</f>
        <v>0</v>
      </c>
      <c r="X51" s="10">
        <f>SUMIFS('Service PJ'!AI$3:AI$280,'Service PJ'!$D$3:$D$280,'Veda input Agg'!$B51,'Service PJ'!$E$3:$E$280,'Veda input Agg'!$C51)</f>
        <v>0</v>
      </c>
      <c r="Y51" s="10">
        <f>SUMIFS('Service PJ'!AJ$3:AJ$280,'Service PJ'!$D$3:$D$280,'Veda input Agg'!$B51,'Service PJ'!$E$3:$E$280,'Veda input Agg'!$C51)</f>
        <v>0</v>
      </c>
      <c r="Z51" s="10">
        <f>SUMIFS('Service PJ'!AK$3:AK$280,'Service PJ'!$D$3:$D$280,'Veda input Agg'!$B51,'Service PJ'!$E$3:$E$280,'Veda input Agg'!$C51)</f>
        <v>0</v>
      </c>
      <c r="AA51" s="10">
        <f>SUMIFS('Service PJ'!AL$3:AL$280,'Service PJ'!$D$3:$D$280,'Veda input Agg'!$B51,'Service PJ'!$E$3:$E$280,'Veda input Agg'!$C51)</f>
        <v>0</v>
      </c>
      <c r="AB51" s="10">
        <f>SUMIFS('Service PJ'!AM$3:AM$280,'Service PJ'!$D$3:$D$280,'Veda input Agg'!$B51,'Service PJ'!$E$3:$E$280,'Veda input Agg'!$C51)</f>
        <v>0</v>
      </c>
      <c r="AC51" s="10">
        <f>SUMIFS('Service PJ'!AN$3:AN$280,'Service PJ'!$D$3:$D$280,'Veda input Agg'!$B51,'Service PJ'!$E$3:$E$280,'Veda input Agg'!$C51)</f>
        <v>0</v>
      </c>
      <c r="AD51" s="10">
        <f>SUMIFS('Service PJ'!AO$3:AO$280,'Service PJ'!$D$3:$D$280,'Veda input Agg'!$B51,'Service PJ'!$E$3:$E$280,'Veda input Agg'!$C51)</f>
        <v>0</v>
      </c>
      <c r="AE51" s="10">
        <f>SUMIFS('Service PJ'!AP$3:AP$280,'Service PJ'!$D$3:$D$280,'Veda input Agg'!$B51,'Service PJ'!$E$3:$E$280,'Veda input Agg'!$C51)</f>
        <v>0</v>
      </c>
      <c r="AF51" s="10">
        <f>SUMIFS('Service PJ'!AQ$3:AQ$280,'Service PJ'!$D$3:$D$280,'Veda input Agg'!$B51,'Service PJ'!$E$3:$E$280,'Veda input Agg'!$C51)</f>
        <v>0</v>
      </c>
      <c r="AG51" s="10">
        <f>SUMIFS('Service PJ'!AR$3:AR$280,'Service PJ'!$D$3:$D$280,'Veda input Agg'!$B51,'Service PJ'!$E$3:$E$280,'Veda input Agg'!$C51)</f>
        <v>0</v>
      </c>
      <c r="AJ51" s="10" t="str">
        <f t="shared" si="83"/>
        <v/>
      </c>
      <c r="AK51" s="7" t="str">
        <f t="shared" si="84"/>
        <v>IIS_MDR</v>
      </c>
      <c r="AL51" s="10" t="str">
        <f t="shared" si="85"/>
        <v/>
      </c>
      <c r="AM51" s="9" t="str">
        <f t="shared" si="86"/>
        <v/>
      </c>
      <c r="AN51" s="9" t="str">
        <f t="shared" si="54"/>
        <v/>
      </c>
      <c r="AO51" s="9" t="str">
        <f t="shared" si="55"/>
        <v/>
      </c>
      <c r="AP51" s="9" t="str">
        <f t="shared" si="56"/>
        <v/>
      </c>
      <c r="AQ51" s="9" t="str">
        <f t="shared" si="57"/>
        <v/>
      </c>
      <c r="AR51" s="9" t="str">
        <f t="shared" si="58"/>
        <v/>
      </c>
      <c r="AS51" s="9" t="str">
        <f t="shared" si="59"/>
        <v/>
      </c>
      <c r="AT51" s="9" t="str">
        <f t="shared" si="60"/>
        <v/>
      </c>
      <c r="AU51" s="9" t="str">
        <f t="shared" si="61"/>
        <v/>
      </c>
      <c r="AV51" s="9" t="str">
        <f t="shared" si="62"/>
        <v/>
      </c>
      <c r="AW51" s="9" t="str">
        <f t="shared" si="63"/>
        <v/>
      </c>
      <c r="AX51" s="9" t="str">
        <f t="shared" si="64"/>
        <v/>
      </c>
      <c r="AY51" s="9" t="str">
        <f t="shared" si="65"/>
        <v/>
      </c>
      <c r="AZ51" s="9" t="str">
        <f t="shared" si="66"/>
        <v/>
      </c>
      <c r="BA51" s="9" t="str">
        <f t="shared" si="67"/>
        <v/>
      </c>
      <c r="BB51" s="9" t="str">
        <f t="shared" si="68"/>
        <v/>
      </c>
      <c r="BC51" s="9" t="str">
        <f t="shared" si="69"/>
        <v/>
      </c>
      <c r="BD51" s="9" t="str">
        <f t="shared" si="70"/>
        <v/>
      </c>
      <c r="BE51" s="9" t="str">
        <f t="shared" si="71"/>
        <v/>
      </c>
      <c r="BF51" s="9" t="str">
        <f t="shared" si="72"/>
        <v/>
      </c>
      <c r="BG51" s="9" t="str">
        <f t="shared" si="73"/>
        <v/>
      </c>
      <c r="BH51" s="9" t="str">
        <f t="shared" si="74"/>
        <v/>
      </c>
      <c r="BI51" s="9" t="str">
        <f t="shared" si="75"/>
        <v/>
      </c>
      <c r="BJ51" s="9" t="str">
        <f t="shared" si="76"/>
        <v/>
      </c>
      <c r="BK51" s="9" t="str">
        <f t="shared" si="77"/>
        <v/>
      </c>
      <c r="BL51" s="9" t="str">
        <f t="shared" si="78"/>
        <v/>
      </c>
      <c r="BM51" s="9" t="str">
        <f t="shared" si="79"/>
        <v/>
      </c>
      <c r="BN51" s="9" t="str">
        <f t="shared" si="80"/>
        <v/>
      </c>
      <c r="BO51" s="9" t="str">
        <f t="shared" si="81"/>
        <v/>
      </c>
      <c r="BP51" s="9" t="str">
        <f t="shared" si="82"/>
        <v/>
      </c>
      <c r="BV51" t="str">
        <f t="shared" si="87"/>
        <v>IIS_MDR</v>
      </c>
      <c r="BX51" t="s">
        <v>109</v>
      </c>
    </row>
    <row r="52" spans="2:76" x14ac:dyDescent="0.45">
      <c r="B52" t="s">
        <v>47</v>
      </c>
      <c r="C52" t="s">
        <v>205</v>
      </c>
      <c r="D52" s="10">
        <f>SUMIFS('Service PJ'!O$3:O$280,'Service PJ'!$D$3:$D$280,'Veda input Agg'!$B52,'Service PJ'!$E$3:$E$280,'Veda input Agg'!$C52)</f>
        <v>0</v>
      </c>
      <c r="E52" s="10">
        <f>SUMIFS('Service PJ'!P$3:P$280,'Service PJ'!$D$3:$D$280,'Veda input Agg'!$B52,'Service PJ'!$E$3:$E$280,'Veda input Agg'!$C52)</f>
        <v>0</v>
      </c>
      <c r="F52" s="10">
        <f>SUMIFS('Service PJ'!Q$3:Q$280,'Service PJ'!$D$3:$D$280,'Veda input Agg'!$B52,'Service PJ'!$E$3:$E$280,'Veda input Agg'!$C52)</f>
        <v>0</v>
      </c>
      <c r="G52" s="10">
        <f>SUMIFS('Service PJ'!R$3:R$280,'Service PJ'!$D$3:$D$280,'Veda input Agg'!$B52,'Service PJ'!$E$3:$E$280,'Veda input Agg'!$C52)</f>
        <v>0</v>
      </c>
      <c r="H52" s="10">
        <f>SUMIFS('Service PJ'!S$3:S$280,'Service PJ'!$D$3:$D$280,'Veda input Agg'!$B52,'Service PJ'!$E$3:$E$280,'Veda input Agg'!$C52)</f>
        <v>0</v>
      </c>
      <c r="I52" s="10">
        <f>SUMIFS('Service PJ'!T$3:T$280,'Service PJ'!$D$3:$D$280,'Veda input Agg'!$B52,'Service PJ'!$E$3:$E$280,'Veda input Agg'!$C52)</f>
        <v>0</v>
      </c>
      <c r="J52" s="10">
        <f>SUMIFS('Service PJ'!U$3:U$280,'Service PJ'!$D$3:$D$280,'Veda input Agg'!$B52,'Service PJ'!$E$3:$E$280,'Veda input Agg'!$C52)</f>
        <v>0</v>
      </c>
      <c r="K52" s="10">
        <f>SUMIFS('Service PJ'!V$3:V$280,'Service PJ'!$D$3:$D$280,'Veda input Agg'!$B52,'Service PJ'!$E$3:$E$280,'Veda input Agg'!$C52)</f>
        <v>0</v>
      </c>
      <c r="L52" s="10">
        <f>SUMIFS('Service PJ'!W$3:W$280,'Service PJ'!$D$3:$D$280,'Veda input Agg'!$B52,'Service PJ'!$E$3:$E$280,'Veda input Agg'!$C52)</f>
        <v>0</v>
      </c>
      <c r="M52" s="10">
        <f>SUMIFS('Service PJ'!X$3:X$280,'Service PJ'!$D$3:$D$280,'Veda input Agg'!$B52,'Service PJ'!$E$3:$E$280,'Veda input Agg'!$C52)</f>
        <v>0</v>
      </c>
      <c r="N52" s="10">
        <f>SUMIFS('Service PJ'!Y$3:Y$280,'Service PJ'!$D$3:$D$280,'Veda input Agg'!$B52,'Service PJ'!$E$3:$E$280,'Veda input Agg'!$C52)</f>
        <v>0</v>
      </c>
      <c r="O52" s="10">
        <f>SUMIFS('Service PJ'!Z$3:Z$280,'Service PJ'!$D$3:$D$280,'Veda input Agg'!$B52,'Service PJ'!$E$3:$E$280,'Veda input Agg'!$C52)</f>
        <v>0</v>
      </c>
      <c r="P52" s="10">
        <f>SUMIFS('Service PJ'!AA$3:AA$280,'Service PJ'!$D$3:$D$280,'Veda input Agg'!$B52,'Service PJ'!$E$3:$E$280,'Veda input Agg'!$C52)</f>
        <v>0</v>
      </c>
      <c r="Q52" s="10">
        <f>SUMIFS('Service PJ'!AB$3:AB$280,'Service PJ'!$D$3:$D$280,'Veda input Agg'!$B52,'Service PJ'!$E$3:$E$280,'Veda input Agg'!$C52)</f>
        <v>0</v>
      </c>
      <c r="R52" s="10">
        <f>SUMIFS('Service PJ'!AC$3:AC$280,'Service PJ'!$D$3:$D$280,'Veda input Agg'!$B52,'Service PJ'!$E$3:$E$280,'Veda input Agg'!$C52)</f>
        <v>0</v>
      </c>
      <c r="S52" s="10">
        <f>SUMIFS('Service PJ'!AD$3:AD$280,'Service PJ'!$D$3:$D$280,'Veda input Agg'!$B52,'Service PJ'!$E$3:$E$280,'Veda input Agg'!$C52)</f>
        <v>0</v>
      </c>
      <c r="T52" s="10">
        <f>SUMIFS('Service PJ'!AE$3:AE$280,'Service PJ'!$D$3:$D$280,'Veda input Agg'!$B52,'Service PJ'!$E$3:$E$280,'Veda input Agg'!$C52)</f>
        <v>0</v>
      </c>
      <c r="U52" s="10">
        <f>SUMIFS('Service PJ'!AF$3:AF$280,'Service PJ'!$D$3:$D$280,'Veda input Agg'!$B52,'Service PJ'!$E$3:$E$280,'Veda input Agg'!$C52)</f>
        <v>0</v>
      </c>
      <c r="V52" s="10">
        <f>SUMIFS('Service PJ'!AG$3:AG$280,'Service PJ'!$D$3:$D$280,'Veda input Agg'!$B52,'Service PJ'!$E$3:$E$280,'Veda input Agg'!$C52)</f>
        <v>0</v>
      </c>
      <c r="W52" s="10">
        <f>SUMIFS('Service PJ'!AH$3:AH$280,'Service PJ'!$D$3:$D$280,'Veda input Agg'!$B52,'Service PJ'!$E$3:$E$280,'Veda input Agg'!$C52)</f>
        <v>0</v>
      </c>
      <c r="X52" s="10">
        <f>SUMIFS('Service PJ'!AI$3:AI$280,'Service PJ'!$D$3:$D$280,'Veda input Agg'!$B52,'Service PJ'!$E$3:$E$280,'Veda input Agg'!$C52)</f>
        <v>0</v>
      </c>
      <c r="Y52" s="10">
        <f>SUMIFS('Service PJ'!AJ$3:AJ$280,'Service PJ'!$D$3:$D$280,'Veda input Agg'!$B52,'Service PJ'!$E$3:$E$280,'Veda input Agg'!$C52)</f>
        <v>0</v>
      </c>
      <c r="Z52" s="10">
        <f>SUMIFS('Service PJ'!AK$3:AK$280,'Service PJ'!$D$3:$D$280,'Veda input Agg'!$B52,'Service PJ'!$E$3:$E$280,'Veda input Agg'!$C52)</f>
        <v>0</v>
      </c>
      <c r="AA52" s="10">
        <f>SUMIFS('Service PJ'!AL$3:AL$280,'Service PJ'!$D$3:$D$280,'Veda input Agg'!$B52,'Service PJ'!$E$3:$E$280,'Veda input Agg'!$C52)</f>
        <v>0</v>
      </c>
      <c r="AB52" s="10">
        <f>SUMIFS('Service PJ'!AM$3:AM$280,'Service PJ'!$D$3:$D$280,'Veda input Agg'!$B52,'Service PJ'!$E$3:$E$280,'Veda input Agg'!$C52)</f>
        <v>0</v>
      </c>
      <c r="AC52" s="10">
        <f>SUMIFS('Service PJ'!AN$3:AN$280,'Service PJ'!$D$3:$D$280,'Veda input Agg'!$B52,'Service PJ'!$E$3:$E$280,'Veda input Agg'!$C52)</f>
        <v>0</v>
      </c>
      <c r="AD52" s="10">
        <f>SUMIFS('Service PJ'!AO$3:AO$280,'Service PJ'!$D$3:$D$280,'Veda input Agg'!$B52,'Service PJ'!$E$3:$E$280,'Veda input Agg'!$C52)</f>
        <v>0</v>
      </c>
      <c r="AE52" s="10">
        <f>SUMIFS('Service PJ'!AP$3:AP$280,'Service PJ'!$D$3:$D$280,'Veda input Agg'!$B52,'Service PJ'!$E$3:$E$280,'Veda input Agg'!$C52)</f>
        <v>0</v>
      </c>
      <c r="AF52" s="10">
        <f>SUMIFS('Service PJ'!AQ$3:AQ$280,'Service PJ'!$D$3:$D$280,'Veda input Agg'!$B52,'Service PJ'!$E$3:$E$280,'Veda input Agg'!$C52)</f>
        <v>0</v>
      </c>
      <c r="AG52" s="10">
        <f>SUMIFS('Service PJ'!AR$3:AR$280,'Service PJ'!$D$3:$D$280,'Veda input Agg'!$B52,'Service PJ'!$E$3:$E$280,'Veda input Agg'!$C52)</f>
        <v>0</v>
      </c>
      <c r="AJ52" s="10" t="str">
        <f t="shared" si="83"/>
        <v/>
      </c>
      <c r="AK52" s="7" t="str">
        <f t="shared" si="84"/>
        <v>IIS_OTH</v>
      </c>
      <c r="AL52" s="10" t="str">
        <f t="shared" si="85"/>
        <v/>
      </c>
      <c r="AM52" s="9" t="str">
        <f t="shared" si="86"/>
        <v/>
      </c>
      <c r="AN52" s="9" t="str">
        <f t="shared" si="54"/>
        <v/>
      </c>
      <c r="AO52" s="9" t="str">
        <f t="shared" si="55"/>
        <v/>
      </c>
      <c r="AP52" s="9" t="str">
        <f t="shared" si="56"/>
        <v/>
      </c>
      <c r="AQ52" s="9" t="str">
        <f t="shared" si="57"/>
        <v/>
      </c>
      <c r="AR52" s="9" t="str">
        <f t="shared" si="58"/>
        <v/>
      </c>
      <c r="AS52" s="9" t="str">
        <f t="shared" si="59"/>
        <v/>
      </c>
      <c r="AT52" s="9" t="str">
        <f t="shared" si="60"/>
        <v/>
      </c>
      <c r="AU52" s="9" t="str">
        <f t="shared" si="61"/>
        <v/>
      </c>
      <c r="AV52" s="9" t="str">
        <f t="shared" si="62"/>
        <v/>
      </c>
      <c r="AW52" s="9" t="str">
        <f t="shared" si="63"/>
        <v/>
      </c>
      <c r="AX52" s="9" t="str">
        <f t="shared" si="64"/>
        <v/>
      </c>
      <c r="AY52" s="9" t="str">
        <f t="shared" si="65"/>
        <v/>
      </c>
      <c r="AZ52" s="9" t="str">
        <f t="shared" si="66"/>
        <v/>
      </c>
      <c r="BA52" s="9" t="str">
        <f t="shared" si="67"/>
        <v/>
      </c>
      <c r="BB52" s="9" t="str">
        <f t="shared" si="68"/>
        <v/>
      </c>
      <c r="BC52" s="9" t="str">
        <f t="shared" si="69"/>
        <v/>
      </c>
      <c r="BD52" s="9" t="str">
        <f t="shared" si="70"/>
        <v/>
      </c>
      <c r="BE52" s="9" t="str">
        <f t="shared" si="71"/>
        <v/>
      </c>
      <c r="BF52" s="9" t="str">
        <f t="shared" si="72"/>
        <v/>
      </c>
      <c r="BG52" s="9" t="str">
        <f t="shared" si="73"/>
        <v/>
      </c>
      <c r="BH52" s="9" t="str">
        <f t="shared" si="74"/>
        <v/>
      </c>
      <c r="BI52" s="9" t="str">
        <f t="shared" si="75"/>
        <v/>
      </c>
      <c r="BJ52" s="9" t="str">
        <f t="shared" si="76"/>
        <v/>
      </c>
      <c r="BK52" s="9" t="str">
        <f t="shared" si="77"/>
        <v/>
      </c>
      <c r="BL52" s="9" t="str">
        <f t="shared" si="78"/>
        <v/>
      </c>
      <c r="BM52" s="9" t="str">
        <f t="shared" si="79"/>
        <v/>
      </c>
      <c r="BN52" s="9" t="str">
        <f t="shared" si="80"/>
        <v/>
      </c>
      <c r="BO52" s="9" t="str">
        <f t="shared" si="81"/>
        <v/>
      </c>
      <c r="BP52" s="9" t="str">
        <f t="shared" si="82"/>
        <v/>
      </c>
      <c r="BV52" t="str">
        <f t="shared" si="87"/>
        <v>IIS_OTH</v>
      </c>
      <c r="BX52" t="s">
        <v>109</v>
      </c>
    </row>
    <row r="53" spans="2:76" x14ac:dyDescent="0.45">
      <c r="B53" t="s">
        <v>47</v>
      </c>
      <c r="C53" t="s">
        <v>194</v>
      </c>
      <c r="D53" s="10">
        <f>SUMIFS('Service PJ'!O$3:O$280,'Service PJ'!$D$3:$D$280,'Veda input Agg'!$B53,'Service PJ'!$E$3:$E$280,'Veda input Agg'!$C53)</f>
        <v>0</v>
      </c>
      <c r="E53" s="10">
        <f>SUMIFS('Service PJ'!P$3:P$280,'Service PJ'!$D$3:$D$280,'Veda input Agg'!$B53,'Service PJ'!$E$3:$E$280,'Veda input Agg'!$C53)</f>
        <v>0</v>
      </c>
      <c r="F53" s="10">
        <f>SUMIFS('Service PJ'!Q$3:Q$280,'Service PJ'!$D$3:$D$280,'Veda input Agg'!$B53,'Service PJ'!$E$3:$E$280,'Veda input Agg'!$C53)</f>
        <v>0</v>
      </c>
      <c r="G53" s="10">
        <f>SUMIFS('Service PJ'!R$3:R$280,'Service PJ'!$D$3:$D$280,'Veda input Agg'!$B53,'Service PJ'!$E$3:$E$280,'Veda input Agg'!$C53)</f>
        <v>0</v>
      </c>
      <c r="H53" s="10">
        <f>SUMIFS('Service PJ'!S$3:S$280,'Service PJ'!$D$3:$D$280,'Veda input Agg'!$B53,'Service PJ'!$E$3:$E$280,'Veda input Agg'!$C53)</f>
        <v>0</v>
      </c>
      <c r="I53" s="10">
        <f>SUMIFS('Service PJ'!T$3:T$280,'Service PJ'!$D$3:$D$280,'Veda input Agg'!$B53,'Service PJ'!$E$3:$E$280,'Veda input Agg'!$C53)</f>
        <v>0</v>
      </c>
      <c r="J53" s="10">
        <f>SUMIFS('Service PJ'!U$3:U$280,'Service PJ'!$D$3:$D$280,'Veda input Agg'!$B53,'Service PJ'!$E$3:$E$280,'Veda input Agg'!$C53)</f>
        <v>0</v>
      </c>
      <c r="K53" s="10">
        <f>SUMIFS('Service PJ'!V$3:V$280,'Service PJ'!$D$3:$D$280,'Veda input Agg'!$B53,'Service PJ'!$E$3:$E$280,'Veda input Agg'!$C53)</f>
        <v>0</v>
      </c>
      <c r="L53" s="10">
        <f>SUMIFS('Service PJ'!W$3:W$280,'Service PJ'!$D$3:$D$280,'Veda input Agg'!$B53,'Service PJ'!$E$3:$E$280,'Veda input Agg'!$C53)</f>
        <v>0</v>
      </c>
      <c r="M53" s="10">
        <f>SUMIFS('Service PJ'!X$3:X$280,'Service PJ'!$D$3:$D$280,'Veda input Agg'!$B53,'Service PJ'!$E$3:$E$280,'Veda input Agg'!$C53)</f>
        <v>0</v>
      </c>
      <c r="N53" s="10">
        <f>SUMIFS('Service PJ'!Y$3:Y$280,'Service PJ'!$D$3:$D$280,'Veda input Agg'!$B53,'Service PJ'!$E$3:$E$280,'Veda input Agg'!$C53)</f>
        <v>0</v>
      </c>
      <c r="O53" s="10">
        <f>SUMIFS('Service PJ'!Z$3:Z$280,'Service PJ'!$D$3:$D$280,'Veda input Agg'!$B53,'Service PJ'!$E$3:$E$280,'Veda input Agg'!$C53)</f>
        <v>0</v>
      </c>
      <c r="P53" s="10">
        <f>SUMIFS('Service PJ'!AA$3:AA$280,'Service PJ'!$D$3:$D$280,'Veda input Agg'!$B53,'Service PJ'!$E$3:$E$280,'Veda input Agg'!$C53)</f>
        <v>0</v>
      </c>
      <c r="Q53" s="10">
        <f>SUMIFS('Service PJ'!AB$3:AB$280,'Service PJ'!$D$3:$D$280,'Veda input Agg'!$B53,'Service PJ'!$E$3:$E$280,'Veda input Agg'!$C53)</f>
        <v>0</v>
      </c>
      <c r="R53" s="10">
        <f>SUMIFS('Service PJ'!AC$3:AC$280,'Service PJ'!$D$3:$D$280,'Veda input Agg'!$B53,'Service PJ'!$E$3:$E$280,'Veda input Agg'!$C53)</f>
        <v>0</v>
      </c>
      <c r="S53" s="10">
        <f>SUMIFS('Service PJ'!AD$3:AD$280,'Service PJ'!$D$3:$D$280,'Veda input Agg'!$B53,'Service PJ'!$E$3:$E$280,'Veda input Agg'!$C53)</f>
        <v>0</v>
      </c>
      <c r="T53" s="10">
        <f>SUMIFS('Service PJ'!AE$3:AE$280,'Service PJ'!$D$3:$D$280,'Veda input Agg'!$B53,'Service PJ'!$E$3:$E$280,'Veda input Agg'!$C53)</f>
        <v>0</v>
      </c>
      <c r="U53" s="10">
        <f>SUMIFS('Service PJ'!AF$3:AF$280,'Service PJ'!$D$3:$D$280,'Veda input Agg'!$B53,'Service PJ'!$E$3:$E$280,'Veda input Agg'!$C53)</f>
        <v>0</v>
      </c>
      <c r="V53" s="10">
        <f>SUMIFS('Service PJ'!AG$3:AG$280,'Service PJ'!$D$3:$D$280,'Veda input Agg'!$B53,'Service PJ'!$E$3:$E$280,'Veda input Agg'!$C53)</f>
        <v>0</v>
      </c>
      <c r="W53" s="10">
        <f>SUMIFS('Service PJ'!AH$3:AH$280,'Service PJ'!$D$3:$D$280,'Veda input Agg'!$B53,'Service PJ'!$E$3:$E$280,'Veda input Agg'!$C53)</f>
        <v>0</v>
      </c>
      <c r="X53" s="10">
        <f>SUMIFS('Service PJ'!AI$3:AI$280,'Service PJ'!$D$3:$D$280,'Veda input Agg'!$B53,'Service PJ'!$E$3:$E$280,'Veda input Agg'!$C53)</f>
        <v>0</v>
      </c>
      <c r="Y53" s="10">
        <f>SUMIFS('Service PJ'!AJ$3:AJ$280,'Service PJ'!$D$3:$D$280,'Veda input Agg'!$B53,'Service PJ'!$E$3:$E$280,'Veda input Agg'!$C53)</f>
        <v>0</v>
      </c>
      <c r="Z53" s="10">
        <f>SUMIFS('Service PJ'!AK$3:AK$280,'Service PJ'!$D$3:$D$280,'Veda input Agg'!$B53,'Service PJ'!$E$3:$E$280,'Veda input Agg'!$C53)</f>
        <v>0</v>
      </c>
      <c r="AA53" s="10">
        <f>SUMIFS('Service PJ'!AL$3:AL$280,'Service PJ'!$D$3:$D$280,'Veda input Agg'!$B53,'Service PJ'!$E$3:$E$280,'Veda input Agg'!$C53)</f>
        <v>0</v>
      </c>
      <c r="AB53" s="10">
        <f>SUMIFS('Service PJ'!AM$3:AM$280,'Service PJ'!$D$3:$D$280,'Veda input Agg'!$B53,'Service PJ'!$E$3:$E$280,'Veda input Agg'!$C53)</f>
        <v>0</v>
      </c>
      <c r="AC53" s="10">
        <f>SUMIFS('Service PJ'!AN$3:AN$280,'Service PJ'!$D$3:$D$280,'Veda input Agg'!$B53,'Service PJ'!$E$3:$E$280,'Veda input Agg'!$C53)</f>
        <v>0</v>
      </c>
      <c r="AD53" s="10">
        <f>SUMIFS('Service PJ'!AO$3:AO$280,'Service PJ'!$D$3:$D$280,'Veda input Agg'!$B53,'Service PJ'!$E$3:$E$280,'Veda input Agg'!$C53)</f>
        <v>0</v>
      </c>
      <c r="AE53" s="10">
        <f>SUMIFS('Service PJ'!AP$3:AP$280,'Service PJ'!$D$3:$D$280,'Veda input Agg'!$B53,'Service PJ'!$E$3:$E$280,'Veda input Agg'!$C53)</f>
        <v>0</v>
      </c>
      <c r="AF53" s="10">
        <f>SUMIFS('Service PJ'!AQ$3:AQ$280,'Service PJ'!$D$3:$D$280,'Veda input Agg'!$B53,'Service PJ'!$E$3:$E$280,'Veda input Agg'!$C53)</f>
        <v>0</v>
      </c>
      <c r="AG53" s="10">
        <f>SUMIFS('Service PJ'!AR$3:AR$280,'Service PJ'!$D$3:$D$280,'Veda input Agg'!$B53,'Service PJ'!$E$3:$E$280,'Veda input Agg'!$C53)</f>
        <v>0</v>
      </c>
      <c r="AJ53" s="10" t="str">
        <f t="shared" si="83"/>
        <v/>
      </c>
      <c r="AK53" s="7" t="str">
        <f t="shared" si="84"/>
        <v>IIS_OTP</v>
      </c>
      <c r="AL53" s="10" t="str">
        <f t="shared" si="85"/>
        <v/>
      </c>
      <c r="AM53" s="9" t="str">
        <f t="shared" si="86"/>
        <v/>
      </c>
      <c r="AN53" s="9" t="str">
        <f t="shared" si="54"/>
        <v/>
      </c>
      <c r="AO53" s="9" t="str">
        <f t="shared" si="55"/>
        <v/>
      </c>
      <c r="AP53" s="9" t="str">
        <f t="shared" si="56"/>
        <v/>
      </c>
      <c r="AQ53" s="9" t="str">
        <f t="shared" si="57"/>
        <v/>
      </c>
      <c r="AR53" s="9" t="str">
        <f t="shared" si="58"/>
        <v/>
      </c>
      <c r="AS53" s="9" t="str">
        <f t="shared" si="59"/>
        <v/>
      </c>
      <c r="AT53" s="9" t="str">
        <f t="shared" si="60"/>
        <v/>
      </c>
      <c r="AU53" s="9" t="str">
        <f t="shared" si="61"/>
        <v/>
      </c>
      <c r="AV53" s="9" t="str">
        <f t="shared" si="62"/>
        <v/>
      </c>
      <c r="AW53" s="9" t="str">
        <f t="shared" si="63"/>
        <v/>
      </c>
      <c r="AX53" s="9" t="str">
        <f t="shared" si="64"/>
        <v/>
      </c>
      <c r="AY53" s="9" t="str">
        <f t="shared" si="65"/>
        <v/>
      </c>
      <c r="AZ53" s="9" t="str">
        <f t="shared" si="66"/>
        <v/>
      </c>
      <c r="BA53" s="9" t="str">
        <f t="shared" si="67"/>
        <v/>
      </c>
      <c r="BB53" s="9" t="str">
        <f t="shared" si="68"/>
        <v/>
      </c>
      <c r="BC53" s="9" t="str">
        <f t="shared" si="69"/>
        <v/>
      </c>
      <c r="BD53" s="9" t="str">
        <f t="shared" si="70"/>
        <v/>
      </c>
      <c r="BE53" s="9" t="str">
        <f t="shared" si="71"/>
        <v/>
      </c>
      <c r="BF53" s="9" t="str">
        <f t="shared" si="72"/>
        <v/>
      </c>
      <c r="BG53" s="9" t="str">
        <f t="shared" si="73"/>
        <v/>
      </c>
      <c r="BH53" s="9" t="str">
        <f t="shared" si="74"/>
        <v/>
      </c>
      <c r="BI53" s="9" t="str">
        <f t="shared" si="75"/>
        <v/>
      </c>
      <c r="BJ53" s="9" t="str">
        <f t="shared" si="76"/>
        <v/>
      </c>
      <c r="BK53" s="9" t="str">
        <f t="shared" si="77"/>
        <v/>
      </c>
      <c r="BL53" s="9" t="str">
        <f t="shared" si="78"/>
        <v/>
      </c>
      <c r="BM53" s="9" t="str">
        <f t="shared" si="79"/>
        <v/>
      </c>
      <c r="BN53" s="9" t="str">
        <f t="shared" si="80"/>
        <v/>
      </c>
      <c r="BO53" s="9" t="str">
        <f t="shared" si="81"/>
        <v/>
      </c>
      <c r="BP53" s="9" t="str">
        <f t="shared" si="82"/>
        <v/>
      </c>
      <c r="BV53" t="str">
        <f t="shared" si="87"/>
        <v>IIS_OTP</v>
      </c>
      <c r="BX53" t="s">
        <v>109</v>
      </c>
    </row>
    <row r="54" spans="2:76" x14ac:dyDescent="0.45">
      <c r="B54" t="s">
        <v>47</v>
      </c>
      <c r="C54" t="s">
        <v>184</v>
      </c>
      <c r="D54" s="10">
        <f>SUMIFS('Service PJ'!O$3:O$280,'Service PJ'!$D$3:$D$280,'Veda input Agg'!$B54,'Service PJ'!$E$3:$E$280,'Veda input Agg'!$C54)</f>
        <v>0</v>
      </c>
      <c r="E54" s="10">
        <f>SUMIFS('Service PJ'!P$3:P$280,'Service PJ'!$D$3:$D$280,'Veda input Agg'!$B54,'Service PJ'!$E$3:$E$280,'Veda input Agg'!$C54)</f>
        <v>0</v>
      </c>
      <c r="F54" s="10">
        <f>SUMIFS('Service PJ'!Q$3:Q$280,'Service PJ'!$D$3:$D$280,'Veda input Agg'!$B54,'Service PJ'!$E$3:$E$280,'Veda input Agg'!$C54)</f>
        <v>0</v>
      </c>
      <c r="G54" s="10">
        <f>SUMIFS('Service PJ'!R$3:R$280,'Service PJ'!$D$3:$D$280,'Veda input Agg'!$B54,'Service PJ'!$E$3:$E$280,'Veda input Agg'!$C54)</f>
        <v>0</v>
      </c>
      <c r="H54" s="10">
        <f>SUMIFS('Service PJ'!S$3:S$280,'Service PJ'!$D$3:$D$280,'Veda input Agg'!$B54,'Service PJ'!$E$3:$E$280,'Veda input Agg'!$C54)</f>
        <v>0</v>
      </c>
      <c r="I54" s="10">
        <f>SUMIFS('Service PJ'!T$3:T$280,'Service PJ'!$D$3:$D$280,'Veda input Agg'!$B54,'Service PJ'!$E$3:$E$280,'Veda input Agg'!$C54)</f>
        <v>0</v>
      </c>
      <c r="J54" s="10">
        <f>SUMIFS('Service PJ'!U$3:U$280,'Service PJ'!$D$3:$D$280,'Veda input Agg'!$B54,'Service PJ'!$E$3:$E$280,'Veda input Agg'!$C54)</f>
        <v>0</v>
      </c>
      <c r="K54" s="10">
        <f>SUMIFS('Service PJ'!V$3:V$280,'Service PJ'!$D$3:$D$280,'Veda input Agg'!$B54,'Service PJ'!$E$3:$E$280,'Veda input Agg'!$C54)</f>
        <v>0</v>
      </c>
      <c r="L54" s="10">
        <f>SUMIFS('Service PJ'!W$3:W$280,'Service PJ'!$D$3:$D$280,'Veda input Agg'!$B54,'Service PJ'!$E$3:$E$280,'Veda input Agg'!$C54)</f>
        <v>0</v>
      </c>
      <c r="M54" s="10">
        <f>SUMIFS('Service PJ'!X$3:X$280,'Service PJ'!$D$3:$D$280,'Veda input Agg'!$B54,'Service PJ'!$E$3:$E$280,'Veda input Agg'!$C54)</f>
        <v>0</v>
      </c>
      <c r="N54" s="10">
        <f>SUMIFS('Service PJ'!Y$3:Y$280,'Service PJ'!$D$3:$D$280,'Veda input Agg'!$B54,'Service PJ'!$E$3:$E$280,'Veda input Agg'!$C54)</f>
        <v>0</v>
      </c>
      <c r="O54" s="10">
        <f>SUMIFS('Service PJ'!Z$3:Z$280,'Service PJ'!$D$3:$D$280,'Veda input Agg'!$B54,'Service PJ'!$E$3:$E$280,'Veda input Agg'!$C54)</f>
        <v>0</v>
      </c>
      <c r="P54" s="10">
        <f>SUMIFS('Service PJ'!AA$3:AA$280,'Service PJ'!$D$3:$D$280,'Veda input Agg'!$B54,'Service PJ'!$E$3:$E$280,'Veda input Agg'!$C54)</f>
        <v>0</v>
      </c>
      <c r="Q54" s="10">
        <f>SUMIFS('Service PJ'!AB$3:AB$280,'Service PJ'!$D$3:$D$280,'Veda input Agg'!$B54,'Service PJ'!$E$3:$E$280,'Veda input Agg'!$C54)</f>
        <v>0</v>
      </c>
      <c r="R54" s="10">
        <f>SUMIFS('Service PJ'!AC$3:AC$280,'Service PJ'!$D$3:$D$280,'Veda input Agg'!$B54,'Service PJ'!$E$3:$E$280,'Veda input Agg'!$C54)</f>
        <v>0</v>
      </c>
      <c r="S54" s="10">
        <f>SUMIFS('Service PJ'!AD$3:AD$280,'Service PJ'!$D$3:$D$280,'Veda input Agg'!$B54,'Service PJ'!$E$3:$E$280,'Veda input Agg'!$C54)</f>
        <v>0</v>
      </c>
      <c r="T54" s="10">
        <f>SUMIFS('Service PJ'!AE$3:AE$280,'Service PJ'!$D$3:$D$280,'Veda input Agg'!$B54,'Service PJ'!$E$3:$E$280,'Veda input Agg'!$C54)</f>
        <v>0</v>
      </c>
      <c r="U54" s="10">
        <f>SUMIFS('Service PJ'!AF$3:AF$280,'Service PJ'!$D$3:$D$280,'Veda input Agg'!$B54,'Service PJ'!$E$3:$E$280,'Veda input Agg'!$C54)</f>
        <v>0</v>
      </c>
      <c r="V54" s="10">
        <f>SUMIFS('Service PJ'!AG$3:AG$280,'Service PJ'!$D$3:$D$280,'Veda input Agg'!$B54,'Service PJ'!$E$3:$E$280,'Veda input Agg'!$C54)</f>
        <v>0</v>
      </c>
      <c r="W54" s="10">
        <f>SUMIFS('Service PJ'!AH$3:AH$280,'Service PJ'!$D$3:$D$280,'Veda input Agg'!$B54,'Service PJ'!$E$3:$E$280,'Veda input Agg'!$C54)</f>
        <v>0</v>
      </c>
      <c r="X54" s="10">
        <f>SUMIFS('Service PJ'!AI$3:AI$280,'Service PJ'!$D$3:$D$280,'Veda input Agg'!$B54,'Service PJ'!$E$3:$E$280,'Veda input Agg'!$C54)</f>
        <v>0</v>
      </c>
      <c r="Y54" s="10">
        <f>SUMIFS('Service PJ'!AJ$3:AJ$280,'Service PJ'!$D$3:$D$280,'Veda input Agg'!$B54,'Service PJ'!$E$3:$E$280,'Veda input Agg'!$C54)</f>
        <v>0</v>
      </c>
      <c r="Z54" s="10">
        <f>SUMIFS('Service PJ'!AK$3:AK$280,'Service PJ'!$D$3:$D$280,'Veda input Agg'!$B54,'Service PJ'!$E$3:$E$280,'Veda input Agg'!$C54)</f>
        <v>0</v>
      </c>
      <c r="AA54" s="10">
        <f>SUMIFS('Service PJ'!AL$3:AL$280,'Service PJ'!$D$3:$D$280,'Veda input Agg'!$B54,'Service PJ'!$E$3:$E$280,'Veda input Agg'!$C54)</f>
        <v>0</v>
      </c>
      <c r="AB54" s="10">
        <f>SUMIFS('Service PJ'!AM$3:AM$280,'Service PJ'!$D$3:$D$280,'Veda input Agg'!$B54,'Service PJ'!$E$3:$E$280,'Veda input Agg'!$C54)</f>
        <v>0</v>
      </c>
      <c r="AC54" s="10">
        <f>SUMIFS('Service PJ'!AN$3:AN$280,'Service PJ'!$D$3:$D$280,'Veda input Agg'!$B54,'Service PJ'!$E$3:$E$280,'Veda input Agg'!$C54)</f>
        <v>0</v>
      </c>
      <c r="AD54" s="10">
        <f>SUMIFS('Service PJ'!AO$3:AO$280,'Service PJ'!$D$3:$D$280,'Veda input Agg'!$B54,'Service PJ'!$E$3:$E$280,'Veda input Agg'!$C54)</f>
        <v>0</v>
      </c>
      <c r="AE54" s="10">
        <f>SUMIFS('Service PJ'!AP$3:AP$280,'Service PJ'!$D$3:$D$280,'Veda input Agg'!$B54,'Service PJ'!$E$3:$E$280,'Veda input Agg'!$C54)</f>
        <v>0</v>
      </c>
      <c r="AF54" s="10">
        <f>SUMIFS('Service PJ'!AQ$3:AQ$280,'Service PJ'!$D$3:$D$280,'Veda input Agg'!$B54,'Service PJ'!$E$3:$E$280,'Veda input Agg'!$C54)</f>
        <v>0</v>
      </c>
      <c r="AG54" s="10">
        <f>SUMIFS('Service PJ'!AR$3:AR$280,'Service PJ'!$D$3:$D$280,'Veda input Agg'!$B54,'Service PJ'!$E$3:$E$280,'Veda input Agg'!$C54)</f>
        <v>0</v>
      </c>
      <c r="AJ54" s="10" t="str">
        <f t="shared" si="83"/>
        <v/>
      </c>
      <c r="AK54" s="7" t="str">
        <f t="shared" si="84"/>
        <v>IIS_PRC</v>
      </c>
      <c r="AL54" s="10" t="str">
        <f t="shared" si="85"/>
        <v/>
      </c>
      <c r="AM54" s="9" t="str">
        <f t="shared" si="86"/>
        <v/>
      </c>
      <c r="AN54" s="9" t="str">
        <f t="shared" si="54"/>
        <v/>
      </c>
      <c r="AO54" s="9" t="str">
        <f t="shared" si="55"/>
        <v/>
      </c>
      <c r="AP54" s="9" t="str">
        <f t="shared" si="56"/>
        <v/>
      </c>
      <c r="AQ54" s="9" t="str">
        <f t="shared" si="57"/>
        <v/>
      </c>
      <c r="AR54" s="9" t="str">
        <f t="shared" si="58"/>
        <v/>
      </c>
      <c r="AS54" s="9" t="str">
        <f t="shared" si="59"/>
        <v/>
      </c>
      <c r="AT54" s="9" t="str">
        <f t="shared" si="60"/>
        <v/>
      </c>
      <c r="AU54" s="9" t="str">
        <f t="shared" si="61"/>
        <v/>
      </c>
      <c r="AV54" s="9" t="str">
        <f t="shared" si="62"/>
        <v/>
      </c>
      <c r="AW54" s="9" t="str">
        <f t="shared" si="63"/>
        <v/>
      </c>
      <c r="AX54" s="9" t="str">
        <f t="shared" si="64"/>
        <v/>
      </c>
      <c r="AY54" s="9" t="str">
        <f t="shared" si="65"/>
        <v/>
      </c>
      <c r="AZ54" s="9" t="str">
        <f t="shared" si="66"/>
        <v/>
      </c>
      <c r="BA54" s="9" t="str">
        <f t="shared" si="67"/>
        <v/>
      </c>
      <c r="BB54" s="9" t="str">
        <f t="shared" si="68"/>
        <v/>
      </c>
      <c r="BC54" s="9" t="str">
        <f t="shared" si="69"/>
        <v/>
      </c>
      <c r="BD54" s="9" t="str">
        <f t="shared" si="70"/>
        <v/>
      </c>
      <c r="BE54" s="9" t="str">
        <f t="shared" si="71"/>
        <v/>
      </c>
      <c r="BF54" s="9" t="str">
        <f t="shared" si="72"/>
        <v/>
      </c>
      <c r="BG54" s="9" t="str">
        <f t="shared" si="73"/>
        <v/>
      </c>
      <c r="BH54" s="9" t="str">
        <f t="shared" si="74"/>
        <v/>
      </c>
      <c r="BI54" s="9" t="str">
        <f t="shared" si="75"/>
        <v/>
      </c>
      <c r="BJ54" s="9" t="str">
        <f t="shared" si="76"/>
        <v/>
      </c>
      <c r="BK54" s="9" t="str">
        <f t="shared" si="77"/>
        <v/>
      </c>
      <c r="BL54" s="9" t="str">
        <f t="shared" si="78"/>
        <v/>
      </c>
      <c r="BM54" s="9" t="str">
        <f t="shared" si="79"/>
        <v/>
      </c>
      <c r="BN54" s="9" t="str">
        <f t="shared" si="80"/>
        <v/>
      </c>
      <c r="BO54" s="9" t="str">
        <f t="shared" si="81"/>
        <v/>
      </c>
      <c r="BP54" s="9" t="str">
        <f t="shared" si="82"/>
        <v/>
      </c>
      <c r="BV54" t="str">
        <f t="shared" si="87"/>
        <v>IIS_PRC</v>
      </c>
      <c r="BX54" t="s">
        <v>109</v>
      </c>
    </row>
    <row r="55" spans="2:76" x14ac:dyDescent="0.45">
      <c r="B55" t="s">
        <v>47</v>
      </c>
      <c r="C55" t="s">
        <v>181</v>
      </c>
      <c r="D55" s="10">
        <f>SUMIFS('Service PJ'!O$3:O$280,'Service PJ'!$D$3:$D$280,'Veda input Agg'!$B55,'Service PJ'!$E$3:$E$280,'Veda input Agg'!$C55)</f>
        <v>0</v>
      </c>
      <c r="E55" s="10">
        <f>SUMIFS('Service PJ'!P$3:P$280,'Service PJ'!$D$3:$D$280,'Veda input Agg'!$B55,'Service PJ'!$E$3:$E$280,'Veda input Agg'!$C55)</f>
        <v>0</v>
      </c>
      <c r="F55" s="10">
        <f>SUMIFS('Service PJ'!Q$3:Q$280,'Service PJ'!$D$3:$D$280,'Veda input Agg'!$B55,'Service PJ'!$E$3:$E$280,'Veda input Agg'!$C55)</f>
        <v>0</v>
      </c>
      <c r="G55" s="10">
        <f>SUMIFS('Service PJ'!R$3:R$280,'Service PJ'!$D$3:$D$280,'Veda input Agg'!$B55,'Service PJ'!$E$3:$E$280,'Veda input Agg'!$C55)</f>
        <v>0</v>
      </c>
      <c r="H55" s="10">
        <f>SUMIFS('Service PJ'!S$3:S$280,'Service PJ'!$D$3:$D$280,'Veda input Agg'!$B55,'Service PJ'!$E$3:$E$280,'Veda input Agg'!$C55)</f>
        <v>0</v>
      </c>
      <c r="I55" s="10">
        <f>SUMIFS('Service PJ'!T$3:T$280,'Service PJ'!$D$3:$D$280,'Veda input Agg'!$B55,'Service PJ'!$E$3:$E$280,'Veda input Agg'!$C55)</f>
        <v>0</v>
      </c>
      <c r="J55" s="10">
        <f>SUMIFS('Service PJ'!U$3:U$280,'Service PJ'!$D$3:$D$280,'Veda input Agg'!$B55,'Service PJ'!$E$3:$E$280,'Veda input Agg'!$C55)</f>
        <v>0</v>
      </c>
      <c r="K55" s="10">
        <f>SUMIFS('Service PJ'!V$3:V$280,'Service PJ'!$D$3:$D$280,'Veda input Agg'!$B55,'Service PJ'!$E$3:$E$280,'Veda input Agg'!$C55)</f>
        <v>0</v>
      </c>
      <c r="L55" s="10">
        <f>SUMIFS('Service PJ'!W$3:W$280,'Service PJ'!$D$3:$D$280,'Veda input Agg'!$B55,'Service PJ'!$E$3:$E$280,'Veda input Agg'!$C55)</f>
        <v>0</v>
      </c>
      <c r="M55" s="10">
        <f>SUMIFS('Service PJ'!X$3:X$280,'Service PJ'!$D$3:$D$280,'Veda input Agg'!$B55,'Service PJ'!$E$3:$E$280,'Veda input Agg'!$C55)</f>
        <v>0</v>
      </c>
      <c r="N55" s="10">
        <f>SUMIFS('Service PJ'!Y$3:Y$280,'Service PJ'!$D$3:$D$280,'Veda input Agg'!$B55,'Service PJ'!$E$3:$E$280,'Veda input Agg'!$C55)</f>
        <v>0</v>
      </c>
      <c r="O55" s="10">
        <f>SUMIFS('Service PJ'!Z$3:Z$280,'Service PJ'!$D$3:$D$280,'Veda input Agg'!$B55,'Service PJ'!$E$3:$E$280,'Veda input Agg'!$C55)</f>
        <v>0</v>
      </c>
      <c r="P55" s="10">
        <f>SUMIFS('Service PJ'!AA$3:AA$280,'Service PJ'!$D$3:$D$280,'Veda input Agg'!$B55,'Service PJ'!$E$3:$E$280,'Veda input Agg'!$C55)</f>
        <v>0</v>
      </c>
      <c r="Q55" s="10">
        <f>SUMIFS('Service PJ'!AB$3:AB$280,'Service PJ'!$D$3:$D$280,'Veda input Agg'!$B55,'Service PJ'!$E$3:$E$280,'Veda input Agg'!$C55)</f>
        <v>0</v>
      </c>
      <c r="R55" s="10">
        <f>SUMIFS('Service PJ'!AC$3:AC$280,'Service PJ'!$D$3:$D$280,'Veda input Agg'!$B55,'Service PJ'!$E$3:$E$280,'Veda input Agg'!$C55)</f>
        <v>0</v>
      </c>
      <c r="S55" s="10">
        <f>SUMIFS('Service PJ'!AD$3:AD$280,'Service PJ'!$D$3:$D$280,'Veda input Agg'!$B55,'Service PJ'!$E$3:$E$280,'Veda input Agg'!$C55)</f>
        <v>0</v>
      </c>
      <c r="T55" s="10">
        <f>SUMIFS('Service PJ'!AE$3:AE$280,'Service PJ'!$D$3:$D$280,'Veda input Agg'!$B55,'Service PJ'!$E$3:$E$280,'Veda input Agg'!$C55)</f>
        <v>0</v>
      </c>
      <c r="U55" s="10">
        <f>SUMIFS('Service PJ'!AF$3:AF$280,'Service PJ'!$D$3:$D$280,'Veda input Agg'!$B55,'Service PJ'!$E$3:$E$280,'Veda input Agg'!$C55)</f>
        <v>0</v>
      </c>
      <c r="V55" s="10">
        <f>SUMIFS('Service PJ'!AG$3:AG$280,'Service PJ'!$D$3:$D$280,'Veda input Agg'!$B55,'Service PJ'!$E$3:$E$280,'Veda input Agg'!$C55)</f>
        <v>0</v>
      </c>
      <c r="W55" s="10">
        <f>SUMIFS('Service PJ'!AH$3:AH$280,'Service PJ'!$D$3:$D$280,'Veda input Agg'!$B55,'Service PJ'!$E$3:$E$280,'Veda input Agg'!$C55)</f>
        <v>0</v>
      </c>
      <c r="X55" s="10">
        <f>SUMIFS('Service PJ'!AI$3:AI$280,'Service PJ'!$D$3:$D$280,'Veda input Agg'!$B55,'Service PJ'!$E$3:$E$280,'Veda input Agg'!$C55)</f>
        <v>0</v>
      </c>
      <c r="Y55" s="10">
        <f>SUMIFS('Service PJ'!AJ$3:AJ$280,'Service PJ'!$D$3:$D$280,'Veda input Agg'!$B55,'Service PJ'!$E$3:$E$280,'Veda input Agg'!$C55)</f>
        <v>0</v>
      </c>
      <c r="Z55" s="10">
        <f>SUMIFS('Service PJ'!AK$3:AK$280,'Service PJ'!$D$3:$D$280,'Veda input Agg'!$B55,'Service PJ'!$E$3:$E$280,'Veda input Agg'!$C55)</f>
        <v>0</v>
      </c>
      <c r="AA55" s="10">
        <f>SUMIFS('Service PJ'!AL$3:AL$280,'Service PJ'!$D$3:$D$280,'Veda input Agg'!$B55,'Service PJ'!$E$3:$E$280,'Veda input Agg'!$C55)</f>
        <v>0</v>
      </c>
      <c r="AB55" s="10">
        <f>SUMIFS('Service PJ'!AM$3:AM$280,'Service PJ'!$D$3:$D$280,'Veda input Agg'!$B55,'Service PJ'!$E$3:$E$280,'Veda input Agg'!$C55)</f>
        <v>0</v>
      </c>
      <c r="AC55" s="10">
        <f>SUMIFS('Service PJ'!AN$3:AN$280,'Service PJ'!$D$3:$D$280,'Veda input Agg'!$B55,'Service PJ'!$E$3:$E$280,'Veda input Agg'!$C55)</f>
        <v>0</v>
      </c>
      <c r="AD55" s="10">
        <f>SUMIFS('Service PJ'!AO$3:AO$280,'Service PJ'!$D$3:$D$280,'Veda input Agg'!$B55,'Service PJ'!$E$3:$E$280,'Veda input Agg'!$C55)</f>
        <v>0</v>
      </c>
      <c r="AE55" s="10">
        <f>SUMIFS('Service PJ'!AP$3:AP$280,'Service PJ'!$D$3:$D$280,'Veda input Agg'!$B55,'Service PJ'!$E$3:$E$280,'Veda input Agg'!$C55)</f>
        <v>0</v>
      </c>
      <c r="AF55" s="10">
        <f>SUMIFS('Service PJ'!AQ$3:AQ$280,'Service PJ'!$D$3:$D$280,'Veda input Agg'!$B55,'Service PJ'!$E$3:$E$280,'Veda input Agg'!$C55)</f>
        <v>0</v>
      </c>
      <c r="AG55" s="10">
        <f>SUMIFS('Service PJ'!AR$3:AR$280,'Service PJ'!$D$3:$D$280,'Veda input Agg'!$B55,'Service PJ'!$E$3:$E$280,'Veda input Agg'!$C55)</f>
        <v>0</v>
      </c>
      <c r="AJ55" s="10" t="str">
        <f t="shared" si="83"/>
        <v/>
      </c>
      <c r="AK55" s="7" t="str">
        <f t="shared" si="84"/>
        <v>IIS_PRH</v>
      </c>
      <c r="AL55" s="10" t="str">
        <f t="shared" si="85"/>
        <v/>
      </c>
      <c r="AM55" s="9" t="str">
        <f t="shared" si="86"/>
        <v/>
      </c>
      <c r="AN55" s="9" t="str">
        <f t="shared" si="54"/>
        <v/>
      </c>
      <c r="AO55" s="9" t="str">
        <f t="shared" si="55"/>
        <v/>
      </c>
      <c r="AP55" s="9" t="str">
        <f t="shared" si="56"/>
        <v/>
      </c>
      <c r="AQ55" s="9" t="str">
        <f t="shared" si="57"/>
        <v/>
      </c>
      <c r="AR55" s="9" t="str">
        <f t="shared" si="58"/>
        <v/>
      </c>
      <c r="AS55" s="9" t="str">
        <f t="shared" si="59"/>
        <v/>
      </c>
      <c r="AT55" s="9" t="str">
        <f t="shared" si="60"/>
        <v/>
      </c>
      <c r="AU55" s="9" t="str">
        <f t="shared" si="61"/>
        <v/>
      </c>
      <c r="AV55" s="9" t="str">
        <f t="shared" si="62"/>
        <v/>
      </c>
      <c r="AW55" s="9" t="str">
        <f t="shared" si="63"/>
        <v/>
      </c>
      <c r="AX55" s="9" t="str">
        <f t="shared" si="64"/>
        <v/>
      </c>
      <c r="AY55" s="9" t="str">
        <f t="shared" si="65"/>
        <v/>
      </c>
      <c r="AZ55" s="9" t="str">
        <f t="shared" si="66"/>
        <v/>
      </c>
      <c r="BA55" s="9" t="str">
        <f t="shared" si="67"/>
        <v/>
      </c>
      <c r="BB55" s="9" t="str">
        <f t="shared" si="68"/>
        <v/>
      </c>
      <c r="BC55" s="9" t="str">
        <f t="shared" si="69"/>
        <v/>
      </c>
      <c r="BD55" s="9" t="str">
        <f t="shared" si="70"/>
        <v/>
      </c>
      <c r="BE55" s="9" t="str">
        <f t="shared" si="71"/>
        <v/>
      </c>
      <c r="BF55" s="9" t="str">
        <f t="shared" si="72"/>
        <v/>
      </c>
      <c r="BG55" s="9" t="str">
        <f t="shared" si="73"/>
        <v/>
      </c>
      <c r="BH55" s="9" t="str">
        <f t="shared" si="74"/>
        <v/>
      </c>
      <c r="BI55" s="9" t="str">
        <f t="shared" si="75"/>
        <v/>
      </c>
      <c r="BJ55" s="9" t="str">
        <f t="shared" si="76"/>
        <v/>
      </c>
      <c r="BK55" s="9" t="str">
        <f t="shared" si="77"/>
        <v/>
      </c>
      <c r="BL55" s="9" t="str">
        <f t="shared" si="78"/>
        <v/>
      </c>
      <c r="BM55" s="9" t="str">
        <f t="shared" si="79"/>
        <v/>
      </c>
      <c r="BN55" s="9" t="str">
        <f t="shared" si="80"/>
        <v/>
      </c>
      <c r="BO55" s="9" t="str">
        <f t="shared" si="81"/>
        <v/>
      </c>
      <c r="BP55" s="9" t="str">
        <f t="shared" si="82"/>
        <v/>
      </c>
      <c r="BV55" t="str">
        <f t="shared" si="87"/>
        <v>IIS_PRH</v>
      </c>
      <c r="BX55" t="s">
        <v>109</v>
      </c>
    </row>
    <row r="56" spans="2:76" x14ac:dyDescent="0.45">
      <c r="B56" t="s">
        <v>47</v>
      </c>
      <c r="C56" t="s">
        <v>199</v>
      </c>
      <c r="D56" s="10">
        <f>SUMIFS('Service PJ'!O$3:O$280,'Service PJ'!$D$3:$D$280,'Veda input Agg'!$B56,'Service PJ'!$E$3:$E$280,'Veda input Agg'!$C56)</f>
        <v>0</v>
      </c>
      <c r="E56" s="10">
        <f>SUMIFS('Service PJ'!P$3:P$280,'Service PJ'!$D$3:$D$280,'Veda input Agg'!$B56,'Service PJ'!$E$3:$E$280,'Veda input Agg'!$C56)</f>
        <v>0</v>
      </c>
      <c r="F56" s="10">
        <f>SUMIFS('Service PJ'!Q$3:Q$280,'Service PJ'!$D$3:$D$280,'Veda input Agg'!$B56,'Service PJ'!$E$3:$E$280,'Veda input Agg'!$C56)</f>
        <v>0</v>
      </c>
      <c r="G56" s="10">
        <f>SUMIFS('Service PJ'!R$3:R$280,'Service PJ'!$D$3:$D$280,'Veda input Agg'!$B56,'Service PJ'!$E$3:$E$280,'Veda input Agg'!$C56)</f>
        <v>0</v>
      </c>
      <c r="H56" s="10">
        <f>SUMIFS('Service PJ'!S$3:S$280,'Service PJ'!$D$3:$D$280,'Veda input Agg'!$B56,'Service PJ'!$E$3:$E$280,'Veda input Agg'!$C56)</f>
        <v>0</v>
      </c>
      <c r="I56" s="10">
        <f>SUMIFS('Service PJ'!T$3:T$280,'Service PJ'!$D$3:$D$280,'Veda input Agg'!$B56,'Service PJ'!$E$3:$E$280,'Veda input Agg'!$C56)</f>
        <v>0</v>
      </c>
      <c r="J56" s="10">
        <f>SUMIFS('Service PJ'!U$3:U$280,'Service PJ'!$D$3:$D$280,'Veda input Agg'!$B56,'Service PJ'!$E$3:$E$280,'Veda input Agg'!$C56)</f>
        <v>0</v>
      </c>
      <c r="K56" s="10">
        <f>SUMIFS('Service PJ'!V$3:V$280,'Service PJ'!$D$3:$D$280,'Veda input Agg'!$B56,'Service PJ'!$E$3:$E$280,'Veda input Agg'!$C56)</f>
        <v>0</v>
      </c>
      <c r="L56" s="10">
        <f>SUMIFS('Service PJ'!W$3:W$280,'Service PJ'!$D$3:$D$280,'Veda input Agg'!$B56,'Service PJ'!$E$3:$E$280,'Veda input Agg'!$C56)</f>
        <v>0</v>
      </c>
      <c r="M56" s="10">
        <f>SUMIFS('Service PJ'!X$3:X$280,'Service PJ'!$D$3:$D$280,'Veda input Agg'!$B56,'Service PJ'!$E$3:$E$280,'Veda input Agg'!$C56)</f>
        <v>0</v>
      </c>
      <c r="N56" s="10">
        <f>SUMIFS('Service PJ'!Y$3:Y$280,'Service PJ'!$D$3:$D$280,'Veda input Agg'!$B56,'Service PJ'!$E$3:$E$280,'Veda input Agg'!$C56)</f>
        <v>0</v>
      </c>
      <c r="O56" s="10">
        <f>SUMIFS('Service PJ'!Z$3:Z$280,'Service PJ'!$D$3:$D$280,'Veda input Agg'!$B56,'Service PJ'!$E$3:$E$280,'Veda input Agg'!$C56)</f>
        <v>0</v>
      </c>
      <c r="P56" s="10">
        <f>SUMIFS('Service PJ'!AA$3:AA$280,'Service PJ'!$D$3:$D$280,'Veda input Agg'!$B56,'Service PJ'!$E$3:$E$280,'Veda input Agg'!$C56)</f>
        <v>0</v>
      </c>
      <c r="Q56" s="10">
        <f>SUMIFS('Service PJ'!AB$3:AB$280,'Service PJ'!$D$3:$D$280,'Veda input Agg'!$B56,'Service PJ'!$E$3:$E$280,'Veda input Agg'!$C56)</f>
        <v>0</v>
      </c>
      <c r="R56" s="10">
        <f>SUMIFS('Service PJ'!AC$3:AC$280,'Service PJ'!$D$3:$D$280,'Veda input Agg'!$B56,'Service PJ'!$E$3:$E$280,'Veda input Agg'!$C56)</f>
        <v>0</v>
      </c>
      <c r="S56" s="10">
        <f>SUMIFS('Service PJ'!AD$3:AD$280,'Service PJ'!$D$3:$D$280,'Veda input Agg'!$B56,'Service PJ'!$E$3:$E$280,'Veda input Agg'!$C56)</f>
        <v>0</v>
      </c>
      <c r="T56" s="10">
        <f>SUMIFS('Service PJ'!AE$3:AE$280,'Service PJ'!$D$3:$D$280,'Veda input Agg'!$B56,'Service PJ'!$E$3:$E$280,'Veda input Agg'!$C56)</f>
        <v>0</v>
      </c>
      <c r="U56" s="10">
        <f>SUMIFS('Service PJ'!AF$3:AF$280,'Service PJ'!$D$3:$D$280,'Veda input Agg'!$B56,'Service PJ'!$E$3:$E$280,'Veda input Agg'!$C56)</f>
        <v>0</v>
      </c>
      <c r="V56" s="10">
        <f>SUMIFS('Service PJ'!AG$3:AG$280,'Service PJ'!$D$3:$D$280,'Veda input Agg'!$B56,'Service PJ'!$E$3:$E$280,'Veda input Agg'!$C56)</f>
        <v>0</v>
      </c>
      <c r="W56" s="10">
        <f>SUMIFS('Service PJ'!AH$3:AH$280,'Service PJ'!$D$3:$D$280,'Veda input Agg'!$B56,'Service PJ'!$E$3:$E$280,'Veda input Agg'!$C56)</f>
        <v>0</v>
      </c>
      <c r="X56" s="10">
        <f>SUMIFS('Service PJ'!AI$3:AI$280,'Service PJ'!$D$3:$D$280,'Veda input Agg'!$B56,'Service PJ'!$E$3:$E$280,'Veda input Agg'!$C56)</f>
        <v>0</v>
      </c>
      <c r="Y56" s="10">
        <f>SUMIFS('Service PJ'!AJ$3:AJ$280,'Service PJ'!$D$3:$D$280,'Veda input Agg'!$B56,'Service PJ'!$E$3:$E$280,'Veda input Agg'!$C56)</f>
        <v>0</v>
      </c>
      <c r="Z56" s="10">
        <f>SUMIFS('Service PJ'!AK$3:AK$280,'Service PJ'!$D$3:$D$280,'Veda input Agg'!$B56,'Service PJ'!$E$3:$E$280,'Veda input Agg'!$C56)</f>
        <v>0</v>
      </c>
      <c r="AA56" s="10">
        <f>SUMIFS('Service PJ'!AL$3:AL$280,'Service PJ'!$D$3:$D$280,'Veda input Agg'!$B56,'Service PJ'!$E$3:$E$280,'Veda input Agg'!$C56)</f>
        <v>0</v>
      </c>
      <c r="AB56" s="10">
        <f>SUMIFS('Service PJ'!AM$3:AM$280,'Service PJ'!$D$3:$D$280,'Veda input Agg'!$B56,'Service PJ'!$E$3:$E$280,'Veda input Agg'!$C56)</f>
        <v>0</v>
      </c>
      <c r="AC56" s="10">
        <f>SUMIFS('Service PJ'!AN$3:AN$280,'Service PJ'!$D$3:$D$280,'Veda input Agg'!$B56,'Service PJ'!$E$3:$E$280,'Veda input Agg'!$C56)</f>
        <v>0</v>
      </c>
      <c r="AD56" s="10">
        <f>SUMIFS('Service PJ'!AO$3:AO$280,'Service PJ'!$D$3:$D$280,'Veda input Agg'!$B56,'Service PJ'!$E$3:$E$280,'Veda input Agg'!$C56)</f>
        <v>0</v>
      </c>
      <c r="AE56" s="10">
        <f>SUMIFS('Service PJ'!AP$3:AP$280,'Service PJ'!$D$3:$D$280,'Veda input Agg'!$B56,'Service PJ'!$E$3:$E$280,'Veda input Agg'!$C56)</f>
        <v>0</v>
      </c>
      <c r="AF56" s="10">
        <f>SUMIFS('Service PJ'!AQ$3:AQ$280,'Service PJ'!$D$3:$D$280,'Veda input Agg'!$B56,'Service PJ'!$E$3:$E$280,'Veda input Agg'!$C56)</f>
        <v>0</v>
      </c>
      <c r="AG56" s="10">
        <f>SUMIFS('Service PJ'!AR$3:AR$280,'Service PJ'!$D$3:$D$280,'Veda input Agg'!$B56,'Service PJ'!$E$3:$E$280,'Veda input Agg'!$C56)</f>
        <v>0</v>
      </c>
      <c r="AJ56" s="10" t="str">
        <f t="shared" si="83"/>
        <v/>
      </c>
      <c r="AK56" s="7" t="str">
        <f t="shared" si="84"/>
        <v>IIS_SPC</v>
      </c>
      <c r="AL56" s="10" t="str">
        <f t="shared" si="85"/>
        <v/>
      </c>
      <c r="AM56" s="9" t="str">
        <f t="shared" si="86"/>
        <v/>
      </c>
      <c r="AN56" s="9" t="str">
        <f t="shared" si="54"/>
        <v/>
      </c>
      <c r="AO56" s="9" t="str">
        <f t="shared" si="55"/>
        <v/>
      </c>
      <c r="AP56" s="9" t="str">
        <f t="shared" si="56"/>
        <v/>
      </c>
      <c r="AQ56" s="9" t="str">
        <f t="shared" si="57"/>
        <v/>
      </c>
      <c r="AR56" s="9" t="str">
        <f t="shared" si="58"/>
        <v/>
      </c>
      <c r="AS56" s="9" t="str">
        <f t="shared" si="59"/>
        <v/>
      </c>
      <c r="AT56" s="9" t="str">
        <f t="shared" si="60"/>
        <v/>
      </c>
      <c r="AU56" s="9" t="str">
        <f t="shared" si="61"/>
        <v/>
      </c>
      <c r="AV56" s="9" t="str">
        <f t="shared" si="62"/>
        <v/>
      </c>
      <c r="AW56" s="9" t="str">
        <f t="shared" si="63"/>
        <v/>
      </c>
      <c r="AX56" s="9" t="str">
        <f t="shared" si="64"/>
        <v/>
      </c>
      <c r="AY56" s="9" t="str">
        <f t="shared" si="65"/>
        <v/>
      </c>
      <c r="AZ56" s="9" t="str">
        <f t="shared" si="66"/>
        <v/>
      </c>
      <c r="BA56" s="9" t="str">
        <f t="shared" si="67"/>
        <v/>
      </c>
      <c r="BB56" s="9" t="str">
        <f t="shared" si="68"/>
        <v/>
      </c>
      <c r="BC56" s="9" t="str">
        <f t="shared" si="69"/>
        <v/>
      </c>
      <c r="BD56" s="9" t="str">
        <f t="shared" si="70"/>
        <v/>
      </c>
      <c r="BE56" s="9" t="str">
        <f t="shared" si="71"/>
        <v/>
      </c>
      <c r="BF56" s="9" t="str">
        <f t="shared" si="72"/>
        <v/>
      </c>
      <c r="BG56" s="9" t="str">
        <f t="shared" si="73"/>
        <v/>
      </c>
      <c r="BH56" s="9" t="str">
        <f t="shared" si="74"/>
        <v/>
      </c>
      <c r="BI56" s="9" t="str">
        <f t="shared" si="75"/>
        <v/>
      </c>
      <c r="BJ56" s="9" t="str">
        <f t="shared" si="76"/>
        <v/>
      </c>
      <c r="BK56" s="9" t="str">
        <f t="shared" si="77"/>
        <v/>
      </c>
      <c r="BL56" s="9" t="str">
        <f t="shared" si="78"/>
        <v/>
      </c>
      <c r="BM56" s="9" t="str">
        <f t="shared" si="79"/>
        <v/>
      </c>
      <c r="BN56" s="9" t="str">
        <f t="shared" si="80"/>
        <v/>
      </c>
      <c r="BO56" s="9" t="str">
        <f t="shared" si="81"/>
        <v/>
      </c>
      <c r="BP56" s="9" t="str">
        <f t="shared" si="82"/>
        <v/>
      </c>
      <c r="BV56" t="str">
        <f t="shared" si="87"/>
        <v>IIS_SPC</v>
      </c>
      <c r="BX56" t="s">
        <v>109</v>
      </c>
    </row>
    <row r="57" spans="2:76" x14ac:dyDescent="0.45">
      <c r="B57" t="s">
        <v>47</v>
      </c>
      <c r="C57" t="s">
        <v>173</v>
      </c>
      <c r="D57" s="10">
        <f>SUMIFS('Service PJ'!O$3:O$280,'Service PJ'!$D$3:$D$280,'Veda input Agg'!$B57,'Service PJ'!$E$3:$E$280,'Veda input Agg'!$C57)</f>
        <v>0</v>
      </c>
      <c r="E57" s="10">
        <f>SUMIFS('Service PJ'!P$3:P$280,'Service PJ'!$D$3:$D$280,'Veda input Agg'!$B57,'Service PJ'!$E$3:$E$280,'Veda input Agg'!$C57)</f>
        <v>0</v>
      </c>
      <c r="F57" s="10">
        <f>SUMIFS('Service PJ'!Q$3:Q$280,'Service PJ'!$D$3:$D$280,'Veda input Agg'!$B57,'Service PJ'!$E$3:$E$280,'Veda input Agg'!$C57)</f>
        <v>0</v>
      </c>
      <c r="G57" s="10">
        <f>SUMIFS('Service PJ'!R$3:R$280,'Service PJ'!$D$3:$D$280,'Veda input Agg'!$B57,'Service PJ'!$E$3:$E$280,'Veda input Agg'!$C57)</f>
        <v>0</v>
      </c>
      <c r="H57" s="10">
        <f>SUMIFS('Service PJ'!S$3:S$280,'Service PJ'!$D$3:$D$280,'Veda input Agg'!$B57,'Service PJ'!$E$3:$E$280,'Veda input Agg'!$C57)</f>
        <v>0</v>
      </c>
      <c r="I57" s="10">
        <f>SUMIFS('Service PJ'!T$3:T$280,'Service PJ'!$D$3:$D$280,'Veda input Agg'!$B57,'Service PJ'!$E$3:$E$280,'Veda input Agg'!$C57)</f>
        <v>0</v>
      </c>
      <c r="J57" s="10">
        <f>SUMIFS('Service PJ'!U$3:U$280,'Service PJ'!$D$3:$D$280,'Veda input Agg'!$B57,'Service PJ'!$E$3:$E$280,'Veda input Agg'!$C57)</f>
        <v>0</v>
      </c>
      <c r="K57" s="10">
        <f>SUMIFS('Service PJ'!V$3:V$280,'Service PJ'!$D$3:$D$280,'Veda input Agg'!$B57,'Service PJ'!$E$3:$E$280,'Veda input Agg'!$C57)</f>
        <v>0</v>
      </c>
      <c r="L57" s="10">
        <f>SUMIFS('Service PJ'!W$3:W$280,'Service PJ'!$D$3:$D$280,'Veda input Agg'!$B57,'Service PJ'!$E$3:$E$280,'Veda input Agg'!$C57)</f>
        <v>0</v>
      </c>
      <c r="M57" s="10">
        <f>SUMIFS('Service PJ'!X$3:X$280,'Service PJ'!$D$3:$D$280,'Veda input Agg'!$B57,'Service PJ'!$E$3:$E$280,'Veda input Agg'!$C57)</f>
        <v>0</v>
      </c>
      <c r="N57" s="10">
        <f>SUMIFS('Service PJ'!Y$3:Y$280,'Service PJ'!$D$3:$D$280,'Veda input Agg'!$B57,'Service PJ'!$E$3:$E$280,'Veda input Agg'!$C57)</f>
        <v>0</v>
      </c>
      <c r="O57" s="10">
        <f>SUMIFS('Service PJ'!Z$3:Z$280,'Service PJ'!$D$3:$D$280,'Veda input Agg'!$B57,'Service PJ'!$E$3:$E$280,'Veda input Agg'!$C57)</f>
        <v>0</v>
      </c>
      <c r="P57" s="10">
        <f>SUMIFS('Service PJ'!AA$3:AA$280,'Service PJ'!$D$3:$D$280,'Veda input Agg'!$B57,'Service PJ'!$E$3:$E$280,'Veda input Agg'!$C57)</f>
        <v>0</v>
      </c>
      <c r="Q57" s="10">
        <f>SUMIFS('Service PJ'!AB$3:AB$280,'Service PJ'!$D$3:$D$280,'Veda input Agg'!$B57,'Service PJ'!$E$3:$E$280,'Veda input Agg'!$C57)</f>
        <v>0</v>
      </c>
      <c r="R57" s="10">
        <f>SUMIFS('Service PJ'!AC$3:AC$280,'Service PJ'!$D$3:$D$280,'Veda input Agg'!$B57,'Service PJ'!$E$3:$E$280,'Veda input Agg'!$C57)</f>
        <v>0</v>
      </c>
      <c r="S57" s="10">
        <f>SUMIFS('Service PJ'!AD$3:AD$280,'Service PJ'!$D$3:$D$280,'Veda input Agg'!$B57,'Service PJ'!$E$3:$E$280,'Veda input Agg'!$C57)</f>
        <v>0</v>
      </c>
      <c r="T57" s="10">
        <f>SUMIFS('Service PJ'!AE$3:AE$280,'Service PJ'!$D$3:$D$280,'Veda input Agg'!$B57,'Service PJ'!$E$3:$E$280,'Veda input Agg'!$C57)</f>
        <v>0</v>
      </c>
      <c r="U57" s="10">
        <f>SUMIFS('Service PJ'!AF$3:AF$280,'Service PJ'!$D$3:$D$280,'Veda input Agg'!$B57,'Service PJ'!$E$3:$E$280,'Veda input Agg'!$C57)</f>
        <v>0</v>
      </c>
      <c r="V57" s="10">
        <f>SUMIFS('Service PJ'!AG$3:AG$280,'Service PJ'!$D$3:$D$280,'Veda input Agg'!$B57,'Service PJ'!$E$3:$E$280,'Veda input Agg'!$C57)</f>
        <v>0</v>
      </c>
      <c r="W57" s="10">
        <f>SUMIFS('Service PJ'!AH$3:AH$280,'Service PJ'!$D$3:$D$280,'Veda input Agg'!$B57,'Service PJ'!$E$3:$E$280,'Veda input Agg'!$C57)</f>
        <v>0</v>
      </c>
      <c r="X57" s="10">
        <f>SUMIFS('Service PJ'!AI$3:AI$280,'Service PJ'!$D$3:$D$280,'Veda input Agg'!$B57,'Service PJ'!$E$3:$E$280,'Veda input Agg'!$C57)</f>
        <v>0</v>
      </c>
      <c r="Y57" s="10">
        <f>SUMIFS('Service PJ'!AJ$3:AJ$280,'Service PJ'!$D$3:$D$280,'Veda input Agg'!$B57,'Service PJ'!$E$3:$E$280,'Veda input Agg'!$C57)</f>
        <v>0</v>
      </c>
      <c r="Z57" s="10">
        <f>SUMIFS('Service PJ'!AK$3:AK$280,'Service PJ'!$D$3:$D$280,'Veda input Agg'!$B57,'Service PJ'!$E$3:$E$280,'Veda input Agg'!$C57)</f>
        <v>0</v>
      </c>
      <c r="AA57" s="10">
        <f>SUMIFS('Service PJ'!AL$3:AL$280,'Service PJ'!$D$3:$D$280,'Veda input Agg'!$B57,'Service PJ'!$E$3:$E$280,'Veda input Agg'!$C57)</f>
        <v>0</v>
      </c>
      <c r="AB57" s="10">
        <f>SUMIFS('Service PJ'!AM$3:AM$280,'Service PJ'!$D$3:$D$280,'Veda input Agg'!$B57,'Service PJ'!$E$3:$E$280,'Veda input Agg'!$C57)</f>
        <v>0</v>
      </c>
      <c r="AC57" s="10">
        <f>SUMIFS('Service PJ'!AN$3:AN$280,'Service PJ'!$D$3:$D$280,'Veda input Agg'!$B57,'Service PJ'!$E$3:$E$280,'Veda input Agg'!$C57)</f>
        <v>0</v>
      </c>
      <c r="AD57" s="10">
        <f>SUMIFS('Service PJ'!AO$3:AO$280,'Service PJ'!$D$3:$D$280,'Veda input Agg'!$B57,'Service PJ'!$E$3:$E$280,'Veda input Agg'!$C57)</f>
        <v>0</v>
      </c>
      <c r="AE57" s="10">
        <f>SUMIFS('Service PJ'!AP$3:AP$280,'Service PJ'!$D$3:$D$280,'Veda input Agg'!$B57,'Service PJ'!$E$3:$E$280,'Veda input Agg'!$C57)</f>
        <v>0</v>
      </c>
      <c r="AF57" s="10">
        <f>SUMIFS('Service PJ'!AQ$3:AQ$280,'Service PJ'!$D$3:$D$280,'Veda input Agg'!$B57,'Service PJ'!$E$3:$E$280,'Veda input Agg'!$C57)</f>
        <v>0</v>
      </c>
      <c r="AG57" s="10">
        <f>SUMIFS('Service PJ'!AR$3:AR$280,'Service PJ'!$D$3:$D$280,'Veda input Agg'!$B57,'Service PJ'!$E$3:$E$280,'Veda input Agg'!$C57)</f>
        <v>0</v>
      </c>
      <c r="AJ57" s="10" t="str">
        <f t="shared" si="83"/>
        <v/>
      </c>
      <c r="AK57" s="7" t="str">
        <f t="shared" si="84"/>
        <v>IIS_STM</v>
      </c>
      <c r="AL57" s="10" t="str">
        <f t="shared" si="85"/>
        <v/>
      </c>
      <c r="AM57" s="9" t="str">
        <f t="shared" si="86"/>
        <v/>
      </c>
      <c r="AN57" s="9" t="str">
        <f t="shared" si="54"/>
        <v/>
      </c>
      <c r="AO57" s="9" t="str">
        <f t="shared" si="55"/>
        <v/>
      </c>
      <c r="AP57" s="9" t="str">
        <f t="shared" si="56"/>
        <v/>
      </c>
      <c r="AQ57" s="9" t="str">
        <f t="shared" si="57"/>
        <v/>
      </c>
      <c r="AR57" s="9" t="str">
        <f t="shared" si="58"/>
        <v/>
      </c>
      <c r="AS57" s="9" t="str">
        <f t="shared" si="59"/>
        <v/>
      </c>
      <c r="AT57" s="9" t="str">
        <f t="shared" si="60"/>
        <v/>
      </c>
      <c r="AU57" s="9" t="str">
        <f t="shared" si="61"/>
        <v/>
      </c>
      <c r="AV57" s="9" t="str">
        <f t="shared" si="62"/>
        <v/>
      </c>
      <c r="AW57" s="9" t="str">
        <f t="shared" si="63"/>
        <v/>
      </c>
      <c r="AX57" s="9" t="str">
        <f t="shared" si="64"/>
        <v/>
      </c>
      <c r="AY57" s="9" t="str">
        <f t="shared" si="65"/>
        <v/>
      </c>
      <c r="AZ57" s="9" t="str">
        <f t="shared" si="66"/>
        <v/>
      </c>
      <c r="BA57" s="9" t="str">
        <f t="shared" si="67"/>
        <v/>
      </c>
      <c r="BB57" s="9" t="str">
        <f t="shared" si="68"/>
        <v/>
      </c>
      <c r="BC57" s="9" t="str">
        <f t="shared" si="69"/>
        <v/>
      </c>
      <c r="BD57" s="9" t="str">
        <f t="shared" si="70"/>
        <v/>
      </c>
      <c r="BE57" s="9" t="str">
        <f t="shared" si="71"/>
        <v/>
      </c>
      <c r="BF57" s="9" t="str">
        <f t="shared" si="72"/>
        <v/>
      </c>
      <c r="BG57" s="9" t="str">
        <f t="shared" si="73"/>
        <v/>
      </c>
      <c r="BH57" s="9" t="str">
        <f t="shared" si="74"/>
        <v/>
      </c>
      <c r="BI57" s="9" t="str">
        <f t="shared" si="75"/>
        <v/>
      </c>
      <c r="BJ57" s="9" t="str">
        <f t="shared" si="76"/>
        <v/>
      </c>
      <c r="BK57" s="9" t="str">
        <f t="shared" si="77"/>
        <v/>
      </c>
      <c r="BL57" s="9" t="str">
        <f t="shared" si="78"/>
        <v/>
      </c>
      <c r="BM57" s="9" t="str">
        <f t="shared" si="79"/>
        <v/>
      </c>
      <c r="BN57" s="9" t="str">
        <f t="shared" si="80"/>
        <v/>
      </c>
      <c r="BO57" s="9" t="str">
        <f t="shared" si="81"/>
        <v/>
      </c>
      <c r="BP57" s="9" t="str">
        <f t="shared" si="82"/>
        <v/>
      </c>
      <c r="BV57" t="str">
        <f t="shared" si="87"/>
        <v>IIS_STM</v>
      </c>
      <c r="BX57" t="s">
        <v>109</v>
      </c>
    </row>
    <row r="58" spans="2:76" x14ac:dyDescent="0.45">
      <c r="B58" t="s">
        <v>51</v>
      </c>
      <c r="C58" t="s">
        <v>191</v>
      </c>
      <c r="D58" s="10">
        <f>SUMIFS('Service PJ'!O$3:O$280,'Service PJ'!$D$3:$D$280,'Veda input Agg'!$B58,'Service PJ'!$E$3:$E$280,'Veda input Agg'!$C58)</f>
        <v>2.2199568530040022E-2</v>
      </c>
      <c r="E58" s="10">
        <f>SUMIFS('Service PJ'!P$3:P$280,'Service PJ'!$D$3:$D$280,'Veda input Agg'!$B58,'Service PJ'!$E$3:$E$280,'Veda input Agg'!$C58)</f>
        <v>3.4121300318775587E-4</v>
      </c>
      <c r="F58" s="10">
        <f>SUMIFS('Service PJ'!Q$3:Q$280,'Service PJ'!$D$3:$D$280,'Veda input Agg'!$B58,'Service PJ'!$E$3:$E$280,'Veda input Agg'!$C58)</f>
        <v>0.35422501460398315</v>
      </c>
      <c r="G58" s="10">
        <f>SUMIFS('Service PJ'!R$3:R$280,'Service PJ'!$D$3:$D$280,'Veda input Agg'!$B58,'Service PJ'!$E$3:$E$280,'Veda input Agg'!$C58)</f>
        <v>1.158848212982857E-2</v>
      </c>
      <c r="H58" s="10">
        <f>SUMIFS('Service PJ'!S$3:S$280,'Service PJ'!$D$3:$D$280,'Veda input Agg'!$B58,'Service PJ'!$E$3:$E$280,'Veda input Agg'!$C58)</f>
        <v>1.7794544517219988</v>
      </c>
      <c r="I58" s="10">
        <f>SUMIFS('Service PJ'!T$3:T$280,'Service PJ'!$D$3:$D$280,'Veda input Agg'!$B58,'Service PJ'!$E$3:$E$280,'Veda input Agg'!$C58)</f>
        <v>0.48739234203916265</v>
      </c>
      <c r="J58" s="10">
        <f>SUMIFS('Service PJ'!U$3:U$280,'Service PJ'!$D$3:$D$280,'Veda input Agg'!$B58,'Service PJ'!$E$3:$E$280,'Veda input Agg'!$C58)</f>
        <v>0.20132493916447111</v>
      </c>
      <c r="K58" s="10">
        <f>SUMIFS('Service PJ'!V$3:V$280,'Service PJ'!$D$3:$D$280,'Veda input Agg'!$B58,'Service PJ'!$E$3:$E$280,'Veda input Agg'!$C58)</f>
        <v>0.93833543278147513</v>
      </c>
      <c r="L58" s="10">
        <f>SUMIFS('Service PJ'!W$3:W$280,'Service PJ'!$D$3:$D$280,'Veda input Agg'!$B58,'Service PJ'!$E$3:$E$280,'Veda input Agg'!$C58)</f>
        <v>1.6328473741734062</v>
      </c>
      <c r="M58" s="10">
        <f>SUMIFS('Service PJ'!X$3:X$280,'Service PJ'!$D$3:$D$280,'Veda input Agg'!$B58,'Service PJ'!$E$3:$E$280,'Veda input Agg'!$C58)</f>
        <v>3.506349294405263</v>
      </c>
      <c r="N58" s="10">
        <f>SUMIFS('Service PJ'!Y$3:Y$280,'Service PJ'!$D$3:$D$280,'Veda input Agg'!$B58,'Service PJ'!$E$3:$E$280,'Veda input Agg'!$C58)</f>
        <v>1.50493385148514</v>
      </c>
      <c r="O58" s="10">
        <f>SUMIFS('Service PJ'!Z$3:Z$280,'Service PJ'!$D$3:$D$280,'Veda input Agg'!$B58,'Service PJ'!$E$3:$E$280,'Veda input Agg'!$C58)</f>
        <v>0.525715959674938</v>
      </c>
      <c r="P58" s="10">
        <f>SUMIFS('Service PJ'!AA$3:AA$280,'Service PJ'!$D$3:$D$280,'Veda input Agg'!$B58,'Service PJ'!$E$3:$E$280,'Veda input Agg'!$C58)</f>
        <v>0.1718001649892251</v>
      </c>
      <c r="Q58" s="10">
        <f>SUMIFS('Service PJ'!AB$3:AB$280,'Service PJ'!$D$3:$D$280,'Veda input Agg'!$B58,'Service PJ'!$E$3:$E$280,'Veda input Agg'!$C58)</f>
        <v>0.36863722410494443</v>
      </c>
      <c r="R58" s="10">
        <f>SUMIFS('Service PJ'!AC$3:AC$280,'Service PJ'!$D$3:$D$280,'Veda input Agg'!$B58,'Service PJ'!$E$3:$E$280,'Veda input Agg'!$C58)</f>
        <v>0.12227389158248715</v>
      </c>
      <c r="S58" s="10">
        <f>SUMIFS('Service PJ'!AD$3:AD$280,'Service PJ'!$D$3:$D$280,'Veda input Agg'!$B58,'Service PJ'!$E$3:$E$280,'Veda input Agg'!$C58)</f>
        <v>0.36051931643431712</v>
      </c>
      <c r="T58" s="10">
        <f>SUMIFS('Service PJ'!AE$3:AE$280,'Service PJ'!$D$3:$D$280,'Veda input Agg'!$B58,'Service PJ'!$E$3:$E$280,'Veda input Agg'!$C58)</f>
        <v>0.29236040076561109</v>
      </c>
      <c r="U58" s="10">
        <f>SUMIFS('Service PJ'!AF$3:AF$280,'Service PJ'!$D$3:$D$280,'Veda input Agg'!$B58,'Service PJ'!$E$3:$E$280,'Veda input Agg'!$C58)</f>
        <v>0.30094581728556308</v>
      </c>
      <c r="V58" s="10">
        <f>SUMIFS('Service PJ'!AG$3:AG$280,'Service PJ'!$D$3:$D$280,'Veda input Agg'!$B58,'Service PJ'!$E$3:$E$280,'Veda input Agg'!$C58)</f>
        <v>0.79235820453929917</v>
      </c>
      <c r="W58" s="10">
        <f>SUMIFS('Service PJ'!AH$3:AH$280,'Service PJ'!$D$3:$D$280,'Veda input Agg'!$B58,'Service PJ'!$E$3:$E$280,'Veda input Agg'!$C58)</f>
        <v>0.52501402114661133</v>
      </c>
      <c r="X58" s="10">
        <f>SUMIFS('Service PJ'!AI$3:AI$280,'Service PJ'!$D$3:$D$280,'Veda input Agg'!$B58,'Service PJ'!$E$3:$E$280,'Veda input Agg'!$C58)</f>
        <v>0.13189179527231437</v>
      </c>
      <c r="Y58" s="10">
        <f>SUMIFS('Service PJ'!AJ$3:AJ$280,'Service PJ'!$D$3:$D$280,'Veda input Agg'!$B58,'Service PJ'!$E$3:$E$280,'Veda input Agg'!$C58)</f>
        <v>0.13658448694765543</v>
      </c>
      <c r="Z58" s="10">
        <f>SUMIFS('Service PJ'!AK$3:AK$280,'Service PJ'!$D$3:$D$280,'Veda input Agg'!$B58,'Service PJ'!$E$3:$E$280,'Veda input Agg'!$C58)</f>
        <v>2.9994332072221896E-3</v>
      </c>
      <c r="AA58" s="10">
        <f>SUMIFS('Service PJ'!AL$3:AL$280,'Service PJ'!$D$3:$D$280,'Veda input Agg'!$B58,'Service PJ'!$E$3:$E$280,'Veda input Agg'!$C58)</f>
        <v>0.14895998965259974</v>
      </c>
      <c r="AB58" s="10">
        <f>SUMIFS('Service PJ'!AM$3:AM$280,'Service PJ'!$D$3:$D$280,'Veda input Agg'!$B58,'Service PJ'!$E$3:$E$280,'Veda input Agg'!$C58)</f>
        <v>0.72736148165829051</v>
      </c>
      <c r="AC58" s="10">
        <f>SUMIFS('Service PJ'!AN$3:AN$280,'Service PJ'!$D$3:$D$280,'Veda input Agg'!$B58,'Service PJ'!$E$3:$E$280,'Veda input Agg'!$C58)</f>
        <v>0</v>
      </c>
      <c r="AD58" s="10">
        <f>SUMIFS('Service PJ'!AO$3:AO$280,'Service PJ'!$D$3:$D$280,'Veda input Agg'!$B58,'Service PJ'!$E$3:$E$280,'Veda input Agg'!$C58)</f>
        <v>4.7668858280199969E-2</v>
      </c>
      <c r="AE58" s="10">
        <f>SUMIFS('Service PJ'!AP$3:AP$280,'Service PJ'!$D$3:$D$280,'Veda input Agg'!$B58,'Service PJ'!$E$3:$E$280,'Veda input Agg'!$C58)</f>
        <v>0.40742411278694768</v>
      </c>
      <c r="AF58" s="10">
        <f>SUMIFS('Service PJ'!AQ$3:AQ$280,'Service PJ'!$D$3:$D$280,'Veda input Agg'!$B58,'Service PJ'!$E$3:$E$280,'Veda input Agg'!$C58)</f>
        <v>2.9318560348093619</v>
      </c>
      <c r="AG58" s="10">
        <f>SUMIFS('Service PJ'!AR$3:AR$280,'Service PJ'!$D$3:$D$280,'Veda input Agg'!$B58,'Service PJ'!$E$3:$E$280,'Veda input Agg'!$C58)</f>
        <v>0</v>
      </c>
      <c r="AJ58" s="10" t="str">
        <f t="shared" si="83"/>
        <v>ILP000</v>
      </c>
      <c r="AK58" s="7" t="str">
        <f t="shared" si="84"/>
        <v>ILP_ECP</v>
      </c>
      <c r="AL58" s="10" t="str">
        <f t="shared" si="85"/>
        <v>ILP</v>
      </c>
      <c r="AM58" s="9">
        <f t="shared" si="86"/>
        <v>3.8736777656328937E-3</v>
      </c>
      <c r="AN58" s="9">
        <f t="shared" si="54"/>
        <v>5.1285891396473477E-4</v>
      </c>
      <c r="AO58" s="9">
        <f t="shared" si="55"/>
        <v>2.9038531623766452E-3</v>
      </c>
      <c r="AP58" s="9">
        <f t="shared" si="56"/>
        <v>2.492196446067962E-3</v>
      </c>
      <c r="AQ58" s="9">
        <f t="shared" si="57"/>
        <v>3.9131573356593142E-3</v>
      </c>
      <c r="AR58" s="9">
        <f t="shared" si="58"/>
        <v>2.6767487600892759E-3</v>
      </c>
      <c r="AS58" s="9">
        <f t="shared" si="59"/>
        <v>4.433068558579418E-3</v>
      </c>
      <c r="AT58" s="9">
        <f t="shared" si="60"/>
        <v>1.7934722643671288E-3</v>
      </c>
      <c r="AU58" s="9">
        <f t="shared" si="61"/>
        <v>3.7188050422873545E-3</v>
      </c>
      <c r="AV58" s="9">
        <f t="shared" si="62"/>
        <v>4.2118043834362094E-3</v>
      </c>
      <c r="AW58" s="9">
        <f t="shared" si="63"/>
        <v>2.9475533854489079E-3</v>
      </c>
      <c r="AX58" s="9">
        <f t="shared" si="64"/>
        <v>2.4737190142184885E-3</v>
      </c>
      <c r="AY58" s="9">
        <f t="shared" si="65"/>
        <v>3.2710536508458615E-3</v>
      </c>
      <c r="AZ58" s="9">
        <f t="shared" si="66"/>
        <v>3.8302783160291958E-3</v>
      </c>
      <c r="BA58" s="9">
        <f t="shared" si="67"/>
        <v>3.2536911232391988E-3</v>
      </c>
      <c r="BB58" s="9">
        <f t="shared" si="68"/>
        <v>2.6162574973505378E-3</v>
      </c>
      <c r="BC58" s="9">
        <f t="shared" si="69"/>
        <v>3.9503545099409823E-3</v>
      </c>
      <c r="BD58" s="9">
        <f t="shared" si="70"/>
        <v>2.9427675374712674E-3</v>
      </c>
      <c r="BE58" s="9">
        <f t="shared" si="71"/>
        <v>3.3555267072844391E-3</v>
      </c>
      <c r="BF58" s="9">
        <f t="shared" si="72"/>
        <v>6.4761161237226047E-3</v>
      </c>
      <c r="BG58" s="9">
        <f t="shared" si="73"/>
        <v>1.7623007625448654E-3</v>
      </c>
      <c r="BH58" s="9">
        <f t="shared" si="74"/>
        <v>2.6102936977063867E-3</v>
      </c>
      <c r="BI58" s="9">
        <f t="shared" si="75"/>
        <v>4.5535929612746939E-3</v>
      </c>
      <c r="BJ58" s="9">
        <f t="shared" si="76"/>
        <v>7.1107070578974004E-3</v>
      </c>
      <c r="BK58" s="9">
        <f t="shared" si="77"/>
        <v>2.3914491145319515E-3</v>
      </c>
      <c r="BL58" s="9" t="str">
        <f t="shared" si="78"/>
        <v/>
      </c>
      <c r="BM58" s="9">
        <f t="shared" si="79"/>
        <v>4.9238740398830794E-3</v>
      </c>
      <c r="BN58" s="9">
        <f t="shared" si="80"/>
        <v>5.3015870344193866E-3</v>
      </c>
      <c r="BO58" s="9">
        <f t="shared" si="81"/>
        <v>1.6262541114004621E-3</v>
      </c>
      <c r="BP58" s="9" t="str">
        <f t="shared" si="82"/>
        <v/>
      </c>
      <c r="BV58" t="str">
        <f t="shared" si="87"/>
        <v>ILP_ECP</v>
      </c>
      <c r="BX58" t="s">
        <v>109</v>
      </c>
    </row>
    <row r="59" spans="2:76" x14ac:dyDescent="0.45">
      <c r="B59" t="s">
        <v>51</v>
      </c>
      <c r="C59" t="s">
        <v>202</v>
      </c>
      <c r="D59" s="10">
        <f>SUMIFS('Service PJ'!O$3:O$280,'Service PJ'!$D$3:$D$280,'Veda input Agg'!$B59,'Service PJ'!$E$3:$E$280,'Veda input Agg'!$C59)</f>
        <v>0.10203683580004369</v>
      </c>
      <c r="E59" s="10">
        <f>SUMIFS('Service PJ'!P$3:P$280,'Service PJ'!$D$3:$D$280,'Veda input Agg'!$B59,'Service PJ'!$E$3:$E$280,'Veda input Agg'!$C59)</f>
        <v>1.5683320660938118E-3</v>
      </c>
      <c r="F59" s="10">
        <f>SUMIFS('Service PJ'!Q$3:Q$280,'Service PJ'!$D$3:$D$280,'Veda input Agg'!$B59,'Service PJ'!$E$3:$E$280,'Veda input Agg'!$C59)</f>
        <v>1.6281397362523218</v>
      </c>
      <c r="G59" s="10">
        <f>SUMIFS('Service PJ'!R$3:R$280,'Service PJ'!$D$3:$D$280,'Veda input Agg'!$B59,'Service PJ'!$E$3:$E$280,'Veda input Agg'!$C59)</f>
        <v>5.3264641006557728E-2</v>
      </c>
      <c r="H59" s="10">
        <f>SUMIFS('Service PJ'!S$3:S$280,'Service PJ'!$D$3:$D$280,'Veda input Agg'!$B59,'Service PJ'!$E$3:$E$280,'Veda input Agg'!$C59)</f>
        <v>8.1789833643981655</v>
      </c>
      <c r="I59" s="10">
        <f>SUMIFS('Service PJ'!T$3:T$280,'Service PJ'!$D$3:$D$280,'Veda input Agg'!$B59,'Service PJ'!$E$3:$E$280,'Veda input Agg'!$C59)</f>
        <v>2.24022247583562</v>
      </c>
      <c r="J59" s="10">
        <f>SUMIFS('Service PJ'!U$3:U$280,'Service PJ'!$D$3:$D$280,'Veda input Agg'!$B59,'Service PJ'!$E$3:$E$280,'Veda input Agg'!$C59)</f>
        <v>0.92535851461172025</v>
      </c>
      <c r="K59" s="10">
        <f>SUMIFS('Service PJ'!V$3:V$280,'Service PJ'!$D$3:$D$280,'Veda input Agg'!$B59,'Service PJ'!$E$3:$E$280,'Veda input Agg'!$C59)</f>
        <v>4.3129116834197179</v>
      </c>
      <c r="L59" s="10">
        <f>SUMIFS('Service PJ'!W$3:W$280,'Service PJ'!$D$3:$D$280,'Veda input Agg'!$B59,'Service PJ'!$E$3:$E$280,'Veda input Agg'!$C59)</f>
        <v>7.5051269208052487</v>
      </c>
      <c r="M59" s="10">
        <f>SUMIFS('Service PJ'!X$3:X$280,'Service PJ'!$D$3:$D$280,'Veda input Agg'!$B59,'Service PJ'!$E$3:$E$280,'Veda input Agg'!$C59)</f>
        <v>16.116384727328928</v>
      </c>
      <c r="N59" s="10">
        <f>SUMIFS('Service PJ'!Y$3:Y$280,'Service PJ'!$D$3:$D$280,'Veda input Agg'!$B59,'Service PJ'!$E$3:$E$280,'Veda input Agg'!$C59)</f>
        <v>6.9171924709313144</v>
      </c>
      <c r="O59" s="10">
        <f>SUMIFS('Service PJ'!Z$3:Z$280,'Service PJ'!$D$3:$D$280,'Veda input Agg'!$B59,'Service PJ'!$E$3:$E$280,'Veda input Agg'!$C59)</f>
        <v>2.4163709750586455</v>
      </c>
      <c r="P59" s="10">
        <f>SUMIFS('Service PJ'!AA$3:AA$280,'Service PJ'!$D$3:$D$280,'Veda input Agg'!$B59,'Service PJ'!$E$3:$E$280,'Veda input Agg'!$C59)</f>
        <v>0.78965251967419092</v>
      </c>
      <c r="Q59" s="10">
        <f>SUMIFS('Service PJ'!AB$3:AB$280,'Service PJ'!$D$3:$D$280,'Veda input Agg'!$B59,'Service PJ'!$E$3:$E$280,'Veda input Agg'!$C59)</f>
        <v>1.6943831973527241</v>
      </c>
      <c r="R59" s="10">
        <f>SUMIFS('Service PJ'!AC$3:AC$280,'Service PJ'!$D$3:$D$280,'Veda input Agg'!$B59,'Service PJ'!$E$3:$E$280,'Veda input Agg'!$C59)</f>
        <v>0.56201276980458925</v>
      </c>
      <c r="S59" s="10">
        <f>SUMIFS('Service PJ'!AD$3:AD$280,'Service PJ'!$D$3:$D$280,'Veda input Agg'!$B59,'Service PJ'!$E$3:$E$280,'Veda input Agg'!$C59)</f>
        <v>1.6570705076530643</v>
      </c>
      <c r="T59" s="10">
        <f>SUMIFS('Service PJ'!AE$3:AE$280,'Service PJ'!$D$3:$D$280,'Veda input Agg'!$B59,'Service PJ'!$E$3:$E$280,'Veda input Agg'!$C59)</f>
        <v>1.3437887392715848</v>
      </c>
      <c r="U59" s="10">
        <f>SUMIFS('Service PJ'!AF$3:AF$280,'Service PJ'!$D$3:$D$280,'Veda input Agg'!$B59,'Service PJ'!$E$3:$E$280,'Veda input Agg'!$C59)</f>
        <v>1.3832502600905998</v>
      </c>
      <c r="V59" s="10">
        <f>SUMIFS('Service PJ'!AG$3:AG$280,'Service PJ'!$D$3:$D$280,'Veda input Agg'!$B59,'Service PJ'!$E$3:$E$280,'Veda input Agg'!$C59)</f>
        <v>3.6419502434017867</v>
      </c>
      <c r="W59" s="10">
        <f>SUMIFS('Service PJ'!AH$3:AH$280,'Service PJ'!$D$3:$D$280,'Veda input Agg'!$B59,'Service PJ'!$E$3:$E$280,'Veda input Agg'!$C59)</f>
        <v>2.4131446246789223</v>
      </c>
      <c r="X59" s="10">
        <f>SUMIFS('Service PJ'!AI$3:AI$280,'Service PJ'!$D$3:$D$280,'Veda input Agg'!$B59,'Service PJ'!$E$3:$E$280,'Veda input Agg'!$C59)</f>
        <v>0.60621995600334577</v>
      </c>
      <c r="Y59" s="10">
        <f>SUMIFS('Service PJ'!AJ$3:AJ$280,'Service PJ'!$D$3:$D$280,'Veda input Agg'!$B59,'Service PJ'!$E$3:$E$280,'Veda input Agg'!$C59)</f>
        <v>0.6277891774631712</v>
      </c>
      <c r="Z59" s="10">
        <f>SUMIFS('Service PJ'!AK$3:AK$280,'Service PJ'!$D$3:$D$280,'Veda input Agg'!$B59,'Service PJ'!$E$3:$E$280,'Veda input Agg'!$C59)</f>
        <v>1.3786424418311755E-2</v>
      </c>
      <c r="AA59" s="10">
        <f>SUMIFS('Service PJ'!AL$3:AL$280,'Service PJ'!$D$3:$D$280,'Veda input Agg'!$B59,'Service PJ'!$E$3:$E$280,'Veda input Agg'!$C59)</f>
        <v>0.68467123513643913</v>
      </c>
      <c r="AB59" s="10">
        <f>SUMIFS('Service PJ'!AM$3:AM$280,'Service PJ'!$D$3:$D$280,'Veda input Agg'!$B59,'Service PJ'!$E$3:$E$280,'Veda input Agg'!$C59)</f>
        <v>3.3432029983291605</v>
      </c>
      <c r="AC59" s="10">
        <f>SUMIFS('Service PJ'!AN$3:AN$280,'Service PJ'!$D$3:$D$280,'Veda input Agg'!$B59,'Service PJ'!$E$3:$E$280,'Veda input Agg'!$C59)</f>
        <v>0</v>
      </c>
      <c r="AD59" s="10">
        <f>SUMIFS('Service PJ'!AO$3:AO$280,'Service PJ'!$D$3:$D$280,'Veda input Agg'!$B59,'Service PJ'!$E$3:$E$280,'Veda input Agg'!$C59)</f>
        <v>0.21910243248784209</v>
      </c>
      <c r="AE59" s="10">
        <f>SUMIFS('Service PJ'!AP$3:AP$280,'Service PJ'!$D$3:$D$280,'Veda input Agg'!$B59,'Service PJ'!$E$3:$E$280,'Veda input Agg'!$C59)</f>
        <v>1.872661049297669</v>
      </c>
      <c r="AF59" s="10">
        <f>SUMIFS('Service PJ'!AQ$3:AQ$280,'Service PJ'!$D$3:$D$280,'Veda input Agg'!$B59,'Service PJ'!$E$3:$E$280,'Veda input Agg'!$C59)</f>
        <v>13.475816541587113</v>
      </c>
      <c r="AG59" s="10">
        <f>SUMIFS('Service PJ'!AR$3:AR$280,'Service PJ'!$D$3:$D$280,'Veda input Agg'!$B59,'Service PJ'!$E$3:$E$280,'Veda input Agg'!$C59)</f>
        <v>0</v>
      </c>
      <c r="AJ59" s="10" t="str">
        <f t="shared" ref="AJ59:AJ94" si="88">IF(B59=B58,"",B59&amp;"000")</f>
        <v/>
      </c>
      <c r="AK59" s="7" t="str">
        <f t="shared" ref="AK59:AK94" si="89">B59&amp;"_"&amp;C59</f>
        <v>ILP_LIG</v>
      </c>
      <c r="AL59" s="10" t="str">
        <f t="shared" ref="AL59:AL94" si="90">IF(B59=B58,"",B59)</f>
        <v/>
      </c>
      <c r="AM59" s="9">
        <f t="shared" si="86"/>
        <v>1.7804752447296828E-2</v>
      </c>
      <c r="AN59" s="9">
        <f t="shared" si="54"/>
        <v>2.3572755804688616E-3</v>
      </c>
      <c r="AO59" s="9">
        <f t="shared" si="55"/>
        <v>1.3347105729371089E-2</v>
      </c>
      <c r="AP59" s="9">
        <f t="shared" si="56"/>
        <v>1.1454990181668663E-2</v>
      </c>
      <c r="AQ59" s="9">
        <f t="shared" si="57"/>
        <v>1.7986214100427209E-2</v>
      </c>
      <c r="AR59" s="9">
        <f t="shared" si="58"/>
        <v>1.2303255954799749E-2</v>
      </c>
      <c r="AS59" s="9">
        <f t="shared" si="59"/>
        <v>2.0375904513189609E-2</v>
      </c>
      <c r="AT59" s="9">
        <f t="shared" si="60"/>
        <v>8.2434140421931597E-3</v>
      </c>
      <c r="AU59" s="9">
        <f t="shared" si="61"/>
        <v>1.7092904258872336E-2</v>
      </c>
      <c r="AV59" s="9">
        <f t="shared" si="62"/>
        <v>1.9358898426924068E-2</v>
      </c>
      <c r="AW59" s="9">
        <f t="shared" si="63"/>
        <v>1.3547966952417652E-2</v>
      </c>
      <c r="AX59" s="9">
        <f t="shared" si="64"/>
        <v>1.1370061563480428E-2</v>
      </c>
      <c r="AY59" s="9">
        <f t="shared" si="65"/>
        <v>1.503488519665796E-2</v>
      </c>
      <c r="AZ59" s="9">
        <f t="shared" si="66"/>
        <v>1.7605273682336487E-2</v>
      </c>
      <c r="BA59" s="9">
        <f t="shared" si="67"/>
        <v>1.4955081061002014E-2</v>
      </c>
      <c r="BB59" s="9">
        <f t="shared" si="68"/>
        <v>1.2025217350803566E-2</v>
      </c>
      <c r="BC59" s="9">
        <f t="shared" si="69"/>
        <v>1.8157185079402238E-2</v>
      </c>
      <c r="BD59" s="9">
        <f t="shared" si="70"/>
        <v>1.3525969552621451E-2</v>
      </c>
      <c r="BE59" s="9">
        <f t="shared" si="71"/>
        <v>1.5423152354989771E-2</v>
      </c>
      <c r="BF59" s="9">
        <f t="shared" si="72"/>
        <v>2.9766452291363855E-2</v>
      </c>
      <c r="BG59" s="9">
        <f t="shared" si="73"/>
        <v>8.1001391218371594E-3</v>
      </c>
      <c r="BH59" s="9">
        <f t="shared" si="74"/>
        <v>1.1997805680878035E-2</v>
      </c>
      <c r="BI59" s="9">
        <f t="shared" si="75"/>
        <v>2.0929876031648396E-2</v>
      </c>
      <c r="BJ59" s="9">
        <f t="shared" si="76"/>
        <v>3.2683250014840744E-2</v>
      </c>
      <c r="BK59" s="9">
        <f t="shared" si="77"/>
        <v>1.0991920869698845E-2</v>
      </c>
      <c r="BL59" s="9" t="str">
        <f t="shared" si="78"/>
        <v/>
      </c>
      <c r="BM59" s="9">
        <f t="shared" si="79"/>
        <v>2.2631814948465657E-2</v>
      </c>
      <c r="BN59" s="9">
        <f t="shared" si="80"/>
        <v>2.4367913501502463E-2</v>
      </c>
      <c r="BO59" s="9">
        <f t="shared" si="81"/>
        <v>7.474822022309628E-3</v>
      </c>
      <c r="BP59" s="9" t="str">
        <f t="shared" si="82"/>
        <v/>
      </c>
      <c r="BV59" t="str">
        <f t="shared" ref="BV59:BV110" si="91">AK59</f>
        <v>ILP_LIG</v>
      </c>
      <c r="BX59" t="s">
        <v>109</v>
      </c>
    </row>
    <row r="60" spans="2:76" x14ac:dyDescent="0.45">
      <c r="B60" t="s">
        <v>51</v>
      </c>
      <c r="C60" t="s">
        <v>188</v>
      </c>
      <c r="D60" s="10">
        <f>SUMIFS('Service PJ'!O$3:O$280,'Service PJ'!$D$3:$D$280,'Veda input Agg'!$B60,'Service PJ'!$E$3:$E$280,'Veda input Agg'!$C60)</f>
        <v>1.7978507321468677</v>
      </c>
      <c r="E60" s="10">
        <f>SUMIFS('Service PJ'!P$3:P$280,'Service PJ'!$D$3:$D$280,'Veda input Agg'!$B60,'Service PJ'!$E$3:$E$280,'Veda input Agg'!$C60)</f>
        <v>0.28803317222378455</v>
      </c>
      <c r="F60" s="10">
        <f>SUMIFS('Service PJ'!Q$3:Q$280,'Service PJ'!$D$3:$D$280,'Veda input Agg'!$B60,'Service PJ'!$E$3:$E$280,'Veda input Agg'!$C60)</f>
        <v>60.772768680735595</v>
      </c>
      <c r="G60" s="10">
        <f>SUMIFS('Service PJ'!R$3:R$280,'Service PJ'!$D$3:$D$280,'Veda input Agg'!$B60,'Service PJ'!$E$3:$E$280,'Veda input Agg'!$C60)</f>
        <v>0.99450280110124323</v>
      </c>
      <c r="H60" s="10">
        <f>SUMIFS('Service PJ'!S$3:S$280,'Service PJ'!$D$3:$D$280,'Veda input Agg'!$B60,'Service PJ'!$E$3:$E$280,'Veda input Agg'!$C60)</f>
        <v>242.88012814983153</v>
      </c>
      <c r="I60" s="10">
        <f>SUMIFS('Service PJ'!T$3:T$280,'Service PJ'!$D$3:$D$280,'Veda input Agg'!$B60,'Service PJ'!$E$3:$E$280,'Veda input Agg'!$C60)</f>
        <v>98.144616958963923</v>
      </c>
      <c r="J60" s="10">
        <f>SUMIFS('Service PJ'!U$3:U$280,'Service PJ'!$D$3:$D$280,'Veda input Agg'!$B60,'Service PJ'!$E$3:$E$280,'Veda input Agg'!$C60)</f>
        <v>20.730086333085502</v>
      </c>
      <c r="K60" s="10">
        <f>SUMIFS('Service PJ'!V$3:V$280,'Service PJ'!$D$3:$D$280,'Veda input Agg'!$B60,'Service PJ'!$E$3:$E$280,'Veda input Agg'!$C60)</f>
        <v>277.11624497294378</v>
      </c>
      <c r="L60" s="10">
        <f>SUMIFS('Service PJ'!W$3:W$280,'Service PJ'!$D$3:$D$280,'Veda input Agg'!$B60,'Service PJ'!$E$3:$E$280,'Veda input Agg'!$C60)</f>
        <v>223.34354844483738</v>
      </c>
      <c r="M60" s="10">
        <f>SUMIFS('Service PJ'!X$3:X$280,'Service PJ'!$D$3:$D$280,'Veda input Agg'!$B60,'Service PJ'!$E$3:$E$280,'Veda input Agg'!$C60)</f>
        <v>355.09149732796277</v>
      </c>
      <c r="N60" s="10">
        <f>SUMIFS('Service PJ'!Y$3:Y$280,'Service PJ'!$D$3:$D$280,'Veda input Agg'!$B60,'Service PJ'!$E$3:$E$280,'Veda input Agg'!$C60)</f>
        <v>289.56146364803823</v>
      </c>
      <c r="O60" s="10">
        <f>SUMIFS('Service PJ'!Z$3:Z$280,'Service PJ'!$D$3:$D$280,'Veda input Agg'!$B60,'Service PJ'!$E$3:$E$280,'Veda input Agg'!$C60)</f>
        <v>100.23835223101429</v>
      </c>
      <c r="P60" s="10">
        <f>SUMIFS('Service PJ'!AA$3:AA$280,'Service PJ'!$D$3:$D$280,'Veda input Agg'!$B60,'Service PJ'!$E$3:$E$280,'Veda input Agg'!$C60)</f>
        <v>20.736205522073099</v>
      </c>
      <c r="Q60" s="10">
        <f>SUMIFS('Service PJ'!AB$3:AB$280,'Service PJ'!$D$3:$D$280,'Veda input Agg'!$B60,'Service PJ'!$E$3:$E$280,'Veda input Agg'!$C60)</f>
        <v>29.476438073466404</v>
      </c>
      <c r="R60" s="10">
        <f>SUMIFS('Service PJ'!AC$3:AC$280,'Service PJ'!$D$3:$D$280,'Veda input Agg'!$B60,'Service PJ'!$E$3:$E$280,'Veda input Agg'!$C60)</f>
        <v>15.642543242447024</v>
      </c>
      <c r="S60" s="10">
        <f>SUMIFS('Service PJ'!AD$3:AD$280,'Service PJ'!$D$3:$D$280,'Veda input Agg'!$B60,'Service PJ'!$E$3:$E$280,'Veda input Agg'!$C60)</f>
        <v>61.33522672636505</v>
      </c>
      <c r="T60" s="10">
        <f>SUMIFS('Service PJ'!AE$3:AE$280,'Service PJ'!$D$3:$D$280,'Veda input Agg'!$B60,'Service PJ'!$E$3:$E$280,'Veda input Agg'!$C60)</f>
        <v>30.446868090822779</v>
      </c>
      <c r="U60" s="10">
        <f>SUMIFS('Service PJ'!AF$3:AF$280,'Service PJ'!$D$3:$D$280,'Veda input Agg'!$B60,'Service PJ'!$E$3:$E$280,'Veda input Agg'!$C60)</f>
        <v>37.839182937802576</v>
      </c>
      <c r="V60" s="10">
        <f>SUMIFS('Service PJ'!AG$3:AG$280,'Service PJ'!$D$3:$D$280,'Veda input Agg'!$B60,'Service PJ'!$E$3:$E$280,'Veda input Agg'!$C60)</f>
        <v>87.515048782100266</v>
      </c>
      <c r="W60" s="10">
        <f>SUMIFS('Service PJ'!AH$3:AH$280,'Service PJ'!$D$3:$D$280,'Veda input Agg'!$B60,'Service PJ'!$E$3:$E$280,'Veda input Agg'!$C60)</f>
        <v>55.818355715332046</v>
      </c>
      <c r="X60" s="10">
        <f>SUMIFS('Service PJ'!AI$3:AI$280,'Service PJ'!$D$3:$D$280,'Veda input Agg'!$B60,'Service PJ'!$E$3:$E$280,'Veda input Agg'!$C60)</f>
        <v>40.464844708331754</v>
      </c>
      <c r="Y60" s="10">
        <f>SUMIFS('Service PJ'!AJ$3:AJ$280,'Service PJ'!$D$3:$D$280,'Veda input Agg'!$B60,'Service PJ'!$E$3:$E$280,'Veda input Agg'!$C60)</f>
        <v>11.63025504588224</v>
      </c>
      <c r="Z60" s="10">
        <f>SUMIFS('Service PJ'!AK$3:AK$280,'Service PJ'!$D$3:$D$280,'Veda input Agg'!$B60,'Service PJ'!$E$3:$E$280,'Veda input Agg'!$C60)</f>
        <v>0.24295177313514216</v>
      </c>
      <c r="AA60" s="10">
        <f>SUMIFS('Service PJ'!AL$3:AL$280,'Service PJ'!$D$3:$D$280,'Veda input Agg'!$B60,'Service PJ'!$E$3:$E$280,'Veda input Agg'!$C60)</f>
        <v>13.809454634136648</v>
      </c>
      <c r="AB60" s="10">
        <f>SUMIFS('Service PJ'!AM$3:AM$280,'Service PJ'!$D$3:$D$280,'Veda input Agg'!$B60,'Service PJ'!$E$3:$E$280,'Veda input Agg'!$C60)</f>
        <v>67.060352261621802</v>
      </c>
      <c r="AC60" s="10">
        <f>SUMIFS('Service PJ'!AN$3:AN$280,'Service PJ'!$D$3:$D$280,'Veda input Agg'!$B60,'Service PJ'!$E$3:$E$280,'Veda input Agg'!$C60)</f>
        <v>0</v>
      </c>
      <c r="AD60" s="10">
        <f>SUMIFS('Service PJ'!AO$3:AO$280,'Service PJ'!$D$3:$D$280,'Veda input Agg'!$B60,'Service PJ'!$E$3:$E$280,'Veda input Agg'!$C60)</f>
        <v>3.8307871182551603</v>
      </c>
      <c r="AE60" s="10">
        <f>SUMIFS('Service PJ'!AP$3:AP$280,'Service PJ'!$D$3:$D$280,'Veda input Agg'!$B60,'Service PJ'!$E$3:$E$280,'Veda input Agg'!$C60)</f>
        <v>42.115851475275306</v>
      </c>
      <c r="AF60" s="10">
        <f>SUMIFS('Service PJ'!AQ$3:AQ$280,'Service PJ'!$D$3:$D$280,'Veda input Agg'!$B60,'Service PJ'!$E$3:$E$280,'Veda input Agg'!$C60)</f>
        <v>860.40216482418396</v>
      </c>
      <c r="AG60" s="10">
        <f>SUMIFS('Service PJ'!AR$3:AR$280,'Service PJ'!$D$3:$D$280,'Veda input Agg'!$B60,'Service PJ'!$E$3:$E$280,'Veda input Agg'!$C60)</f>
        <v>0</v>
      </c>
      <c r="AJ60" s="10" t="str">
        <f t="shared" si="88"/>
        <v/>
      </c>
      <c r="AK60" s="7" t="str">
        <f t="shared" si="89"/>
        <v>ILP_MDR</v>
      </c>
      <c r="AL60" s="10" t="str">
        <f t="shared" si="90"/>
        <v/>
      </c>
      <c r="AM60" s="9">
        <f t="shared" si="86"/>
        <v>0.31371305246857362</v>
      </c>
      <c r="AN60" s="9">
        <f t="shared" si="54"/>
        <v>0.43292717016186782</v>
      </c>
      <c r="AO60" s="9">
        <f t="shared" si="55"/>
        <v>0.49820083067039839</v>
      </c>
      <c r="AP60" s="9">
        <f t="shared" si="56"/>
        <v>0.21387583971239349</v>
      </c>
      <c r="AQ60" s="9">
        <f t="shared" si="57"/>
        <v>0.53411210061356007</v>
      </c>
      <c r="AR60" s="9">
        <f t="shared" si="58"/>
        <v>0.53900822621713385</v>
      </c>
      <c r="AS60" s="9">
        <f t="shared" si="59"/>
        <v>0.4564655244463422</v>
      </c>
      <c r="AT60" s="9">
        <f t="shared" si="60"/>
        <v>0.52966165616415095</v>
      </c>
      <c r="AU60" s="9">
        <f t="shared" si="61"/>
        <v>0.50866426786488228</v>
      </c>
      <c r="AV60" s="9">
        <f t="shared" si="62"/>
        <v>0.42653363923359949</v>
      </c>
      <c r="AW60" s="9">
        <f t="shared" si="63"/>
        <v>0.56713314783174273</v>
      </c>
      <c r="AX60" s="9">
        <f t="shared" si="64"/>
        <v>0.47166442886974641</v>
      </c>
      <c r="AY60" s="9">
        <f t="shared" si="65"/>
        <v>0.39481475924031512</v>
      </c>
      <c r="AZ60" s="9">
        <f t="shared" si="66"/>
        <v>0.30627119076405135</v>
      </c>
      <c r="BA60" s="9">
        <f t="shared" si="67"/>
        <v>0.4162458840078731</v>
      </c>
      <c r="BB60" s="9">
        <f t="shared" si="68"/>
        <v>0.44510443535078487</v>
      </c>
      <c r="BC60" s="9">
        <f t="shared" si="69"/>
        <v>0.41139607950047463</v>
      </c>
      <c r="BD60" s="9">
        <f t="shared" si="70"/>
        <v>0.37000653538953121</v>
      </c>
      <c r="BE60" s="9">
        <f t="shared" si="71"/>
        <v>0.37061405030617456</v>
      </c>
      <c r="BF60" s="9">
        <f t="shared" si="72"/>
        <v>0.68852666574175136</v>
      </c>
      <c r="BG60" s="9">
        <f t="shared" si="73"/>
        <v>0.5406797787422466</v>
      </c>
      <c r="BH60" s="9">
        <f t="shared" si="74"/>
        <v>0.22226815158458552</v>
      </c>
      <c r="BI60" s="9">
        <f t="shared" si="75"/>
        <v>0.36883751283861738</v>
      </c>
      <c r="BJ60" s="9">
        <f t="shared" si="76"/>
        <v>0.65920376848626916</v>
      </c>
      <c r="BK60" s="9">
        <f t="shared" si="77"/>
        <v>0.22048379530715601</v>
      </c>
      <c r="BL60" s="9" t="str">
        <f t="shared" si="78"/>
        <v/>
      </c>
      <c r="BM60" s="9">
        <f t="shared" si="79"/>
        <v>0.39569467204398856</v>
      </c>
      <c r="BN60" s="9">
        <f t="shared" si="80"/>
        <v>0.54803052916411776</v>
      </c>
      <c r="BO60" s="9">
        <f t="shared" si="81"/>
        <v>0.47725145484306492</v>
      </c>
      <c r="BP60" s="9" t="str">
        <f t="shared" si="82"/>
        <v/>
      </c>
      <c r="BV60" t="str">
        <f t="shared" si="91"/>
        <v>ILP_MDR</v>
      </c>
      <c r="BX60" t="s">
        <v>109</v>
      </c>
    </row>
    <row r="61" spans="2:76" x14ac:dyDescent="0.45">
      <c r="B61" t="s">
        <v>51</v>
      </c>
      <c r="C61" t="s">
        <v>205</v>
      </c>
      <c r="D61" s="10">
        <f>SUMIFS('Service PJ'!O$3:O$280,'Service PJ'!$D$3:$D$280,'Veda input Agg'!$B61,'Service PJ'!$E$3:$E$280,'Veda input Agg'!$C61)</f>
        <v>0.6397691383737778</v>
      </c>
      <c r="E61" s="10">
        <f>SUMIFS('Service PJ'!P$3:P$280,'Service PJ'!$D$3:$D$280,'Veda input Agg'!$B61,'Service PJ'!$E$3:$E$280,'Veda input Agg'!$C61)</f>
        <v>8.8677427105540843E-2</v>
      </c>
      <c r="F61" s="10">
        <f>SUMIFS('Service PJ'!Q$3:Q$280,'Service PJ'!$D$3:$D$280,'Veda input Agg'!$B61,'Service PJ'!$E$3:$E$280,'Veda input Agg'!$C61)</f>
        <v>7.2773674379820301</v>
      </c>
      <c r="G61" s="10">
        <f>SUMIFS('Service PJ'!R$3:R$280,'Service PJ'!$D$3:$D$280,'Veda input Agg'!$B61,'Service PJ'!$E$3:$E$280,'Veda input Agg'!$C61)</f>
        <v>0.22882122603141197</v>
      </c>
      <c r="H61" s="10">
        <f>SUMIFS('Service PJ'!S$3:S$280,'Service PJ'!$D$3:$D$280,'Veda input Agg'!$B61,'Service PJ'!$E$3:$E$280,'Veda input Agg'!$C61)</f>
        <v>23.122077787440624</v>
      </c>
      <c r="I61" s="10">
        <f>SUMIFS('Service PJ'!T$3:T$280,'Service PJ'!$D$3:$D$280,'Veda input Agg'!$B61,'Service PJ'!$E$3:$E$280,'Veda input Agg'!$C61)</f>
        <v>7.4389028857299877</v>
      </c>
      <c r="J61" s="10">
        <f>SUMIFS('Service PJ'!U$3:U$280,'Service PJ'!$D$3:$D$280,'Veda input Agg'!$B61,'Service PJ'!$E$3:$E$280,'Veda input Agg'!$C61)</f>
        <v>2.2180215807988173</v>
      </c>
      <c r="K61" s="10">
        <f>SUMIFS('Service PJ'!V$3:V$280,'Service PJ'!$D$3:$D$280,'Veda input Agg'!$B61,'Service PJ'!$E$3:$E$280,'Veda input Agg'!$C61)</f>
        <v>14.548372373921778</v>
      </c>
      <c r="L61" s="10">
        <f>SUMIFS('Service PJ'!W$3:W$280,'Service PJ'!$D$3:$D$280,'Veda input Agg'!$B61,'Service PJ'!$E$3:$E$280,'Veda input Agg'!$C61)</f>
        <v>9.4866024887235554</v>
      </c>
      <c r="M61" s="10">
        <f>SUMIFS('Service PJ'!X$3:X$280,'Service PJ'!$D$3:$D$280,'Veda input Agg'!$B61,'Service PJ'!$E$3:$E$280,'Veda input Agg'!$C61)</f>
        <v>18.201377526814021</v>
      </c>
      <c r="N61" s="10">
        <f>SUMIFS('Service PJ'!Y$3:Y$280,'Service PJ'!$D$3:$D$280,'Veda input Agg'!$B61,'Service PJ'!$E$3:$E$280,'Veda input Agg'!$C61)</f>
        <v>10.901106365831456</v>
      </c>
      <c r="O61" s="10">
        <f>SUMIFS('Service PJ'!Z$3:Z$280,'Service PJ'!$D$3:$D$280,'Veda input Agg'!$B61,'Service PJ'!$E$3:$E$280,'Veda input Agg'!$C61)</f>
        <v>3.8678619368820177</v>
      </c>
      <c r="P61" s="10">
        <f>SUMIFS('Service PJ'!AA$3:AA$280,'Service PJ'!$D$3:$D$280,'Veda input Agg'!$B61,'Service PJ'!$E$3:$E$280,'Veda input Agg'!$C61)</f>
        <v>1.291630682557225</v>
      </c>
      <c r="Q61" s="10">
        <f>SUMIFS('Service PJ'!AB$3:AB$280,'Service PJ'!$D$3:$D$280,'Veda input Agg'!$B61,'Service PJ'!$E$3:$E$280,'Veda input Agg'!$C61)</f>
        <v>2.9911980276145913</v>
      </c>
      <c r="R61" s="10">
        <f>SUMIFS('Service PJ'!AC$3:AC$280,'Service PJ'!$D$3:$D$280,'Veda input Agg'!$B61,'Service PJ'!$E$3:$E$280,'Veda input Agg'!$C61)</f>
        <v>0.90580511815783116</v>
      </c>
      <c r="S61" s="10">
        <f>SUMIFS('Service PJ'!AD$3:AD$280,'Service PJ'!$D$3:$D$280,'Veda input Agg'!$B61,'Service PJ'!$E$3:$E$280,'Veda input Agg'!$C61)</f>
        <v>4.8427216205494847</v>
      </c>
      <c r="T61" s="10">
        <f>SUMIFS('Service PJ'!AE$3:AE$280,'Service PJ'!$D$3:$D$280,'Veda input Agg'!$B61,'Service PJ'!$E$3:$E$280,'Veda input Agg'!$C61)</f>
        <v>1.804425797976088</v>
      </c>
      <c r="U61" s="10">
        <f>SUMIFS('Service PJ'!AF$3:AF$280,'Service PJ'!$D$3:$D$280,'Veda input Agg'!$B61,'Service PJ'!$E$3:$E$280,'Veda input Agg'!$C61)</f>
        <v>2.8624095196494226</v>
      </c>
      <c r="V61" s="10">
        <f>SUMIFS('Service PJ'!AG$3:AG$280,'Service PJ'!$D$3:$D$280,'Veda input Agg'!$B61,'Service PJ'!$E$3:$E$280,'Veda input Agg'!$C61)</f>
        <v>5.4318485868630031</v>
      </c>
      <c r="W61" s="10">
        <f>SUMIFS('Service PJ'!AH$3:AH$280,'Service PJ'!$D$3:$D$280,'Veda input Agg'!$B61,'Service PJ'!$E$3:$E$280,'Veda input Agg'!$C61)</f>
        <v>1.0342048391481096</v>
      </c>
      <c r="X61" s="10">
        <f>SUMIFS('Service PJ'!AI$3:AI$280,'Service PJ'!$D$3:$D$280,'Veda input Agg'!$B61,'Service PJ'!$E$3:$E$280,'Veda input Agg'!$C61)</f>
        <v>1.266564509052672</v>
      </c>
      <c r="Y61" s="10">
        <f>SUMIFS('Service PJ'!AJ$3:AJ$280,'Service PJ'!$D$3:$D$280,'Veda input Agg'!$B61,'Service PJ'!$E$3:$E$280,'Veda input Agg'!$C61)</f>
        <v>3.4734634282068835</v>
      </c>
      <c r="Z61" s="10">
        <f>SUMIFS('Service PJ'!AK$3:AK$280,'Service PJ'!$D$3:$D$280,'Veda input Agg'!$B61,'Service PJ'!$E$3:$E$280,'Veda input Agg'!$C61)</f>
        <v>1.7967950152371626E-2</v>
      </c>
      <c r="AA61" s="10">
        <f>SUMIFS('Service PJ'!AL$3:AL$280,'Service PJ'!$D$3:$D$280,'Veda input Agg'!$B61,'Service PJ'!$E$3:$E$280,'Veda input Agg'!$C61)</f>
        <v>0.62078651256668937</v>
      </c>
      <c r="AB61" s="10">
        <f>SUMIFS('Service PJ'!AM$3:AM$280,'Service PJ'!$D$3:$D$280,'Veda input Agg'!$B61,'Service PJ'!$E$3:$E$280,'Veda input Agg'!$C61)</f>
        <v>7.3533078596159083</v>
      </c>
      <c r="AC61" s="10">
        <f>SUMIFS('Service PJ'!AN$3:AN$280,'Service PJ'!$D$3:$D$280,'Veda input Agg'!$B61,'Service PJ'!$E$3:$E$280,'Veda input Agg'!$C61)</f>
        <v>0</v>
      </c>
      <c r="AD61" s="10">
        <f>SUMIFS('Service PJ'!AO$3:AO$280,'Service PJ'!$D$3:$D$280,'Veda input Agg'!$B61,'Service PJ'!$E$3:$E$280,'Veda input Agg'!$C61)</f>
        <v>0.38253917541320576</v>
      </c>
      <c r="AE61" s="10">
        <f>SUMIFS('Service PJ'!AP$3:AP$280,'Service PJ'!$D$3:$D$280,'Veda input Agg'!$B61,'Service PJ'!$E$3:$E$280,'Veda input Agg'!$C61)</f>
        <v>2.1119962432053896</v>
      </c>
      <c r="AF61" s="10">
        <f>SUMIFS('Service PJ'!AQ$3:AQ$280,'Service PJ'!$D$3:$D$280,'Veda input Agg'!$B61,'Service PJ'!$E$3:$E$280,'Veda input Agg'!$C61)</f>
        <v>20.936299955068328</v>
      </c>
      <c r="AG61" s="10">
        <f>SUMIFS('Service PJ'!AR$3:AR$280,'Service PJ'!$D$3:$D$280,'Veda input Agg'!$B61,'Service PJ'!$E$3:$E$280,'Veda input Agg'!$C61)</f>
        <v>0</v>
      </c>
      <c r="AJ61" s="10" t="str">
        <f t="shared" si="88"/>
        <v/>
      </c>
      <c r="AK61" s="7" t="str">
        <f t="shared" si="89"/>
        <v>ILP_OTH</v>
      </c>
      <c r="AL61" s="10" t="str">
        <f t="shared" si="90"/>
        <v/>
      </c>
      <c r="AM61" s="9">
        <f t="shared" si="86"/>
        <v>0.11163547990147128</v>
      </c>
      <c r="AN61" s="9">
        <f t="shared" si="54"/>
        <v>0.13328627143060351</v>
      </c>
      <c r="AO61" s="9">
        <f t="shared" si="55"/>
        <v>5.9658142641864441E-2</v>
      </c>
      <c r="AP61" s="9">
        <f t="shared" si="56"/>
        <v>4.9209848184736754E-2</v>
      </c>
      <c r="AQ61" s="9">
        <f t="shared" si="57"/>
        <v>5.0847229172991587E-2</v>
      </c>
      <c r="AR61" s="9">
        <f t="shared" si="58"/>
        <v>4.0854302290622195E-2</v>
      </c>
      <c r="AS61" s="9">
        <f t="shared" si="59"/>
        <v>4.8839660763821922E-2</v>
      </c>
      <c r="AT61" s="9">
        <f t="shared" si="60"/>
        <v>2.7806796410713978E-2</v>
      </c>
      <c r="AU61" s="9">
        <f t="shared" si="61"/>
        <v>2.160570897638248E-2</v>
      </c>
      <c r="AV61" s="9">
        <f t="shared" si="62"/>
        <v>2.1863378464413816E-2</v>
      </c>
      <c r="AW61" s="9">
        <f t="shared" si="63"/>
        <v>2.1350834086186689E-2</v>
      </c>
      <c r="AX61" s="9">
        <f t="shared" si="64"/>
        <v>1.8199948929747366E-2</v>
      </c>
      <c r="AY61" s="9">
        <f t="shared" si="65"/>
        <v>2.459248662530868E-2</v>
      </c>
      <c r="AZ61" s="9">
        <f t="shared" si="66"/>
        <v>3.1079663677317165E-2</v>
      </c>
      <c r="BA61" s="9">
        <f t="shared" si="67"/>
        <v>2.4103347282003799E-2</v>
      </c>
      <c r="BB61" s="9">
        <f t="shared" si="68"/>
        <v>3.5143211943963741E-2</v>
      </c>
      <c r="BC61" s="9">
        <f t="shared" si="69"/>
        <v>2.4381282725779951E-2</v>
      </c>
      <c r="BD61" s="9">
        <f t="shared" si="70"/>
        <v>2.7989775333478711E-2</v>
      </c>
      <c r="BE61" s="9">
        <f t="shared" si="71"/>
        <v>2.3003122702239961E-2</v>
      </c>
      <c r="BF61" s="9">
        <f t="shared" si="72"/>
        <v>1.2757050982013081E-2</v>
      </c>
      <c r="BG61" s="9">
        <f t="shared" si="73"/>
        <v>1.6923475759104509E-2</v>
      </c>
      <c r="BH61" s="9">
        <f t="shared" si="74"/>
        <v>6.6382060645999927E-2</v>
      </c>
      <c r="BI61" s="9">
        <f t="shared" si="75"/>
        <v>2.7278064117369459E-2</v>
      </c>
      <c r="BJ61" s="9">
        <f t="shared" si="76"/>
        <v>2.9633669058719832E-2</v>
      </c>
      <c r="BK61" s="9">
        <f t="shared" si="77"/>
        <v>2.4176509222989962E-2</v>
      </c>
      <c r="BL61" s="9" t="str">
        <f t="shared" si="78"/>
        <v/>
      </c>
      <c r="BM61" s="9">
        <f t="shared" si="79"/>
        <v>3.9513736703816478E-2</v>
      </c>
      <c r="BN61" s="9">
        <f t="shared" si="80"/>
        <v>2.7482251413959154E-2</v>
      </c>
      <c r="BO61" s="9">
        <f t="shared" si="81"/>
        <v>1.161303402186222E-2</v>
      </c>
      <c r="BP61" s="9" t="str">
        <f t="shared" si="82"/>
        <v/>
      </c>
      <c r="BV61" t="str">
        <f t="shared" si="91"/>
        <v>ILP_OTH</v>
      </c>
      <c r="BX61" t="s">
        <v>109</v>
      </c>
    </row>
    <row r="62" spans="2:76" x14ac:dyDescent="0.45">
      <c r="B62" t="s">
        <v>51</v>
      </c>
      <c r="C62" t="s">
        <v>194</v>
      </c>
      <c r="D62" s="10">
        <f>SUMIFS('Service PJ'!O$3:O$280,'Service PJ'!$D$3:$D$280,'Veda input Agg'!$B62,'Service PJ'!$E$3:$E$280,'Veda input Agg'!$C62)</f>
        <v>9.2377905203280569E-2</v>
      </c>
      <c r="E62" s="10">
        <f>SUMIFS('Service PJ'!P$3:P$280,'Service PJ'!$D$3:$D$280,'Veda input Agg'!$B62,'Service PJ'!$E$3:$E$280,'Veda input Agg'!$C62)</f>
        <v>4.803703053734863E-4</v>
      </c>
      <c r="F62" s="10">
        <f>SUMIFS('Service PJ'!Q$3:Q$280,'Service PJ'!$D$3:$D$280,'Veda input Agg'!$B62,'Service PJ'!$E$3:$E$280,'Veda input Agg'!$C62)</f>
        <v>0.71602983053472768</v>
      </c>
      <c r="G62" s="10">
        <f>SUMIFS('Service PJ'!R$3:R$280,'Service PJ'!$D$3:$D$280,'Veda input Agg'!$B62,'Service PJ'!$E$3:$E$280,'Veda input Agg'!$C62)</f>
        <v>8.2135509455059347E-2</v>
      </c>
      <c r="H62" s="10">
        <f>SUMIFS('Service PJ'!S$3:S$280,'Service PJ'!$D$3:$D$280,'Veda input Agg'!$B62,'Service PJ'!$E$3:$E$280,'Veda input Agg'!$C62)</f>
        <v>2.4546077878165722</v>
      </c>
      <c r="I62" s="10">
        <f>SUMIFS('Service PJ'!T$3:T$280,'Service PJ'!$D$3:$D$280,'Veda input Agg'!$B62,'Service PJ'!$E$3:$E$280,'Veda input Agg'!$C62)</f>
        <v>0.72016114282547539</v>
      </c>
      <c r="J62" s="10">
        <f>SUMIFS('Service PJ'!U$3:U$280,'Service PJ'!$D$3:$D$280,'Veda input Agg'!$B62,'Service PJ'!$E$3:$E$280,'Veda input Agg'!$C62)</f>
        <v>0.55258859288430473</v>
      </c>
      <c r="K62" s="10">
        <f>SUMIFS('Service PJ'!V$3:V$280,'Service PJ'!$D$3:$D$280,'Veda input Agg'!$B62,'Service PJ'!$E$3:$E$280,'Veda input Agg'!$C62)</f>
        <v>1.8402513313840465</v>
      </c>
      <c r="L62" s="10">
        <f>SUMIFS('Service PJ'!W$3:W$280,'Service PJ'!$D$3:$D$280,'Veda input Agg'!$B62,'Service PJ'!$E$3:$E$280,'Veda input Agg'!$C62)</f>
        <v>3.8344402886364741</v>
      </c>
      <c r="M62" s="10">
        <f>SUMIFS('Service PJ'!X$3:X$280,'Service PJ'!$D$3:$D$280,'Veda input Agg'!$B62,'Service PJ'!$E$3:$E$280,'Veda input Agg'!$C62)</f>
        <v>5.0914198956232726</v>
      </c>
      <c r="N62" s="10">
        <f>SUMIFS('Service PJ'!Y$3:Y$280,'Service PJ'!$D$3:$D$280,'Veda input Agg'!$B62,'Service PJ'!$E$3:$E$280,'Veda input Agg'!$C62)</f>
        <v>1.5755000895942679</v>
      </c>
      <c r="O62" s="10">
        <f>SUMIFS('Service PJ'!Z$3:Z$280,'Service PJ'!$D$3:$D$280,'Veda input Agg'!$B62,'Service PJ'!$E$3:$E$280,'Veda input Agg'!$C62)</f>
        <v>1.7098514414937775</v>
      </c>
      <c r="P62" s="10">
        <f>SUMIFS('Service PJ'!AA$3:AA$280,'Service PJ'!$D$3:$D$280,'Veda input Agg'!$B62,'Service PJ'!$E$3:$E$280,'Veda input Agg'!$C62)</f>
        <v>0.68466636171478867</v>
      </c>
      <c r="Q62" s="10">
        <f>SUMIFS('Service PJ'!AB$3:AB$280,'Service PJ'!$D$3:$D$280,'Veda input Agg'!$B62,'Service PJ'!$E$3:$E$280,'Veda input Agg'!$C62)</f>
        <v>1.0928232491768155</v>
      </c>
      <c r="R62" s="10">
        <f>SUMIFS('Service PJ'!AC$3:AC$280,'Service PJ'!$D$3:$D$280,'Veda input Agg'!$B62,'Service PJ'!$E$3:$E$280,'Veda input Agg'!$C62)</f>
        <v>0.4754409444869977</v>
      </c>
      <c r="S62" s="10">
        <f>SUMIFS('Service PJ'!AD$3:AD$280,'Service PJ'!$D$3:$D$280,'Veda input Agg'!$B62,'Service PJ'!$E$3:$E$280,'Veda input Agg'!$C62)</f>
        <v>1.2514047833808746</v>
      </c>
      <c r="T62" s="10">
        <f>SUMIFS('Service PJ'!AE$3:AE$280,'Service PJ'!$D$3:$D$280,'Veda input Agg'!$B62,'Service PJ'!$E$3:$E$280,'Veda input Agg'!$C62)</f>
        <v>0.61387632310922469</v>
      </c>
      <c r="U62" s="10">
        <f>SUMIFS('Service PJ'!AF$3:AF$280,'Service PJ'!$D$3:$D$280,'Veda input Agg'!$B62,'Service PJ'!$E$3:$E$280,'Veda input Agg'!$C62)</f>
        <v>1.2188603602705401</v>
      </c>
      <c r="V62" s="10">
        <f>SUMIFS('Service PJ'!AG$3:AG$280,'Service PJ'!$D$3:$D$280,'Veda input Agg'!$B62,'Service PJ'!$E$3:$E$280,'Veda input Agg'!$C62)</f>
        <v>3.0282374608562792</v>
      </c>
      <c r="W62" s="10">
        <f>SUMIFS('Service PJ'!AH$3:AH$280,'Service PJ'!$D$3:$D$280,'Veda input Agg'!$B62,'Service PJ'!$E$3:$E$280,'Veda input Agg'!$C62)</f>
        <v>0.34473494638270319</v>
      </c>
      <c r="X62" s="10">
        <f>SUMIFS('Service PJ'!AI$3:AI$280,'Service PJ'!$D$3:$D$280,'Veda input Agg'!$B62,'Service PJ'!$E$3:$E$280,'Veda input Agg'!$C62)</f>
        <v>0.25511065436987912</v>
      </c>
      <c r="Y62" s="10">
        <f>SUMIFS('Service PJ'!AJ$3:AJ$280,'Service PJ'!$D$3:$D$280,'Veda input Agg'!$B62,'Service PJ'!$E$3:$E$280,'Veda input Agg'!$C62)</f>
        <v>1.1372073654263808</v>
      </c>
      <c r="Z62" s="10">
        <f>SUMIFS('Service PJ'!AK$3:AK$280,'Service PJ'!$D$3:$D$280,'Veda input Agg'!$B62,'Service PJ'!$E$3:$E$280,'Veda input Agg'!$C62)</f>
        <v>1.2521536429074229E-2</v>
      </c>
      <c r="AA62" s="10">
        <f>SUMIFS('Service PJ'!AL$3:AL$280,'Service PJ'!$D$3:$D$280,'Veda input Agg'!$B62,'Service PJ'!$E$3:$E$280,'Veda input Agg'!$C62)</f>
        <v>0.13301978785750984</v>
      </c>
      <c r="AB62" s="10">
        <f>SUMIFS('Service PJ'!AM$3:AM$280,'Service PJ'!$D$3:$D$280,'Veda input Agg'!$B62,'Service PJ'!$E$3:$E$280,'Veda input Agg'!$C62)</f>
        <v>1.2145514146273495</v>
      </c>
      <c r="AC62" s="10">
        <f>SUMIFS('Service PJ'!AN$3:AN$280,'Service PJ'!$D$3:$D$280,'Veda input Agg'!$B62,'Service PJ'!$E$3:$E$280,'Veda input Agg'!$C62)</f>
        <v>0</v>
      </c>
      <c r="AD62" s="10">
        <f>SUMIFS('Service PJ'!AO$3:AO$280,'Service PJ'!$D$3:$D$280,'Veda input Agg'!$B62,'Service PJ'!$E$3:$E$280,'Veda input Agg'!$C62)</f>
        <v>0.16864646095837152</v>
      </c>
      <c r="AE62" s="10">
        <f>SUMIFS('Service PJ'!AP$3:AP$280,'Service PJ'!$D$3:$D$280,'Veda input Agg'!$B62,'Service PJ'!$E$3:$E$280,'Veda input Agg'!$C62)</f>
        <v>0.73621378475711041</v>
      </c>
      <c r="AF62" s="10">
        <f>SUMIFS('Service PJ'!AQ$3:AQ$280,'Service PJ'!$D$3:$D$280,'Veda input Agg'!$B62,'Service PJ'!$E$3:$E$280,'Veda input Agg'!$C62)</f>
        <v>12.546588843612779</v>
      </c>
      <c r="AG62" s="10">
        <f>SUMIFS('Service PJ'!AR$3:AR$280,'Service PJ'!$D$3:$D$280,'Veda input Agg'!$B62,'Service PJ'!$E$3:$E$280,'Veda input Agg'!$C62)</f>
        <v>0</v>
      </c>
      <c r="AJ62" s="10" t="str">
        <f t="shared" si="88"/>
        <v/>
      </c>
      <c r="AK62" s="7" t="str">
        <f t="shared" si="89"/>
        <v>ILP_OTP</v>
      </c>
      <c r="AL62" s="10" t="str">
        <f t="shared" si="90"/>
        <v/>
      </c>
      <c r="AM62" s="9">
        <f t="shared" si="86"/>
        <v>1.6119332992326679E-2</v>
      </c>
      <c r="AN62" s="9">
        <f t="shared" si="54"/>
        <v>7.2201877071839172E-4</v>
      </c>
      <c r="AO62" s="9">
        <f t="shared" si="55"/>
        <v>5.8698437491176035E-3</v>
      </c>
      <c r="AP62" s="9">
        <f t="shared" si="56"/>
        <v>1.7663903043263224E-2</v>
      </c>
      <c r="AQ62" s="9">
        <f t="shared" si="57"/>
        <v>5.3978715003161629E-3</v>
      </c>
      <c r="AR62" s="9">
        <f t="shared" si="58"/>
        <v>3.9551102466186764E-3</v>
      </c>
      <c r="AS62" s="9">
        <f t="shared" si="59"/>
        <v>1.216770821891975E-2</v>
      </c>
      <c r="AT62" s="9">
        <f t="shared" si="60"/>
        <v>3.5173346406823735E-3</v>
      </c>
      <c r="AU62" s="9">
        <f t="shared" si="61"/>
        <v>8.7329263624223788E-3</v>
      </c>
      <c r="AV62" s="9">
        <f t="shared" si="62"/>
        <v>6.1157810685080949E-3</v>
      </c>
      <c r="AW62" s="9">
        <f t="shared" si="63"/>
        <v>3.0857639478810649E-3</v>
      </c>
      <c r="AX62" s="9">
        <f t="shared" si="64"/>
        <v>8.045584206588215E-3</v>
      </c>
      <c r="AY62" s="9">
        <f t="shared" si="65"/>
        <v>1.3035961881869984E-2</v>
      </c>
      <c r="AZ62" s="9">
        <f t="shared" si="66"/>
        <v>1.1354841347717234E-2</v>
      </c>
      <c r="BA62" s="9">
        <f t="shared" si="67"/>
        <v>1.265141691886224E-2</v>
      </c>
      <c r="BB62" s="9">
        <f t="shared" si="68"/>
        <v>9.081336276573761E-3</v>
      </c>
      <c r="BC62" s="9">
        <f t="shared" si="69"/>
        <v>8.2946565102183217E-3</v>
      </c>
      <c r="BD62" s="9">
        <f t="shared" si="70"/>
        <v>1.1918499925557017E-2</v>
      </c>
      <c r="BE62" s="9">
        <f t="shared" si="71"/>
        <v>1.282416414405725E-2</v>
      </c>
      <c r="BF62" s="9">
        <f t="shared" si="72"/>
        <v>4.2523503273376936E-3</v>
      </c>
      <c r="BG62" s="9">
        <f t="shared" si="73"/>
        <v>3.4087162116575578E-3</v>
      </c>
      <c r="BH62" s="9">
        <f t="shared" si="74"/>
        <v>2.1733399489909794E-2</v>
      </c>
      <c r="BI62" s="9">
        <f t="shared" si="75"/>
        <v>1.9009584881065616E-2</v>
      </c>
      <c r="BJ62" s="9">
        <f t="shared" si="76"/>
        <v>6.349790615347981E-3</v>
      </c>
      <c r="BK62" s="9">
        <f t="shared" si="77"/>
        <v>3.993252293814256E-3</v>
      </c>
      <c r="BL62" s="9" t="str">
        <f t="shared" si="78"/>
        <v/>
      </c>
      <c r="BM62" s="9">
        <f t="shared" si="79"/>
        <v>1.7420050762491167E-2</v>
      </c>
      <c r="BN62" s="9">
        <f t="shared" si="80"/>
        <v>9.5799471197968878E-3</v>
      </c>
      <c r="BO62" s="9">
        <f t="shared" si="81"/>
        <v>6.9593941342018118E-3</v>
      </c>
      <c r="BP62" s="9" t="str">
        <f t="shared" si="82"/>
        <v/>
      </c>
      <c r="BV62" t="str">
        <f t="shared" si="91"/>
        <v>ILP_OTP</v>
      </c>
      <c r="BX62" t="s">
        <v>109</v>
      </c>
    </row>
    <row r="63" spans="2:76" x14ac:dyDescent="0.45">
      <c r="B63" t="s">
        <v>51</v>
      </c>
      <c r="C63" t="s">
        <v>184</v>
      </c>
      <c r="D63" s="10">
        <f>SUMIFS('Service PJ'!O$3:O$280,'Service PJ'!$D$3:$D$280,'Veda input Agg'!$B63,'Service PJ'!$E$3:$E$280,'Veda input Agg'!$C63)</f>
        <v>6.5595108728599527E-2</v>
      </c>
      <c r="E63" s="10">
        <f>SUMIFS('Service PJ'!P$3:P$280,'Service PJ'!$D$3:$D$280,'Veda input Agg'!$B63,'Service PJ'!$E$3:$E$280,'Veda input Agg'!$C63)</f>
        <v>1.0082134710603077E-3</v>
      </c>
      <c r="F63" s="10">
        <f>SUMIFS('Service PJ'!Q$3:Q$280,'Service PJ'!$D$3:$D$280,'Veda input Agg'!$B63,'Service PJ'!$E$3:$E$280,'Veda input Agg'!$C63)</f>
        <v>1.04666125901935</v>
      </c>
      <c r="G63" s="10">
        <f>SUMIFS('Service PJ'!R$3:R$280,'Service PJ'!$D$3:$D$280,'Veda input Agg'!$B63,'Service PJ'!$E$3:$E$280,'Veda input Agg'!$C63)</f>
        <v>3.4241554932787119E-2</v>
      </c>
      <c r="H63" s="10">
        <f>SUMIFS('Service PJ'!S$3:S$280,'Service PJ'!$D$3:$D$280,'Veda input Agg'!$B63,'Service PJ'!$E$3:$E$280,'Veda input Agg'!$C63)</f>
        <v>5.2579178771131065</v>
      </c>
      <c r="I63" s="10">
        <f>SUMIFS('Service PJ'!T$3:T$280,'Service PJ'!$D$3:$D$280,'Veda input Agg'!$B63,'Service PJ'!$E$3:$E$280,'Veda input Agg'!$C63)</f>
        <v>1.4401430201800414</v>
      </c>
      <c r="J63" s="10">
        <f>SUMIFS('Service PJ'!U$3:U$280,'Service PJ'!$D$3:$D$280,'Veda input Agg'!$B63,'Service PJ'!$E$3:$E$280,'Veda input Agg'!$C63)</f>
        <v>0.59487333082182026</v>
      </c>
      <c r="K63" s="10">
        <f>SUMIFS('Service PJ'!V$3:V$280,'Service PJ'!$D$3:$D$280,'Veda input Agg'!$B63,'Service PJ'!$E$3:$E$280,'Veda input Agg'!$C63)</f>
        <v>2.7725860821983908</v>
      </c>
      <c r="L63" s="10">
        <f>SUMIFS('Service PJ'!W$3:W$280,'Service PJ'!$D$3:$D$280,'Veda input Agg'!$B63,'Service PJ'!$E$3:$E$280,'Veda input Agg'!$C63)</f>
        <v>4.8247244490890884</v>
      </c>
      <c r="M63" s="10">
        <f>SUMIFS('Service PJ'!X$3:X$280,'Service PJ'!$D$3:$D$280,'Veda input Agg'!$B63,'Service PJ'!$E$3:$E$280,'Veda input Agg'!$C63)</f>
        <v>10.360533038997168</v>
      </c>
      <c r="N63" s="10">
        <f>SUMIFS('Service PJ'!Y$3:Y$280,'Service PJ'!$D$3:$D$280,'Veda input Agg'!$B63,'Service PJ'!$E$3:$E$280,'Veda input Agg'!$C63)</f>
        <v>4.4467665884558452</v>
      </c>
      <c r="O63" s="10">
        <f>SUMIFS('Service PJ'!Z$3:Z$280,'Service PJ'!$D$3:$D$280,'Veda input Agg'!$B63,'Service PJ'!$E$3:$E$280,'Veda input Agg'!$C63)</f>
        <v>1.5533813411091297</v>
      </c>
      <c r="P63" s="10">
        <f>SUMIFS('Service PJ'!AA$3:AA$280,'Service PJ'!$D$3:$D$280,'Veda input Agg'!$B63,'Service PJ'!$E$3:$E$280,'Veda input Agg'!$C63)</f>
        <v>0.50763376264769411</v>
      </c>
      <c r="Q63" s="10">
        <f>SUMIFS('Service PJ'!AB$3:AB$280,'Service PJ'!$D$3:$D$280,'Veda input Agg'!$B63,'Service PJ'!$E$3:$E$280,'Veda input Agg'!$C63)</f>
        <v>1.0892463411553228</v>
      </c>
      <c r="R63" s="10">
        <f>SUMIFS('Service PJ'!AC$3:AC$280,'Service PJ'!$D$3:$D$280,'Veda input Agg'!$B63,'Service PJ'!$E$3:$E$280,'Veda input Agg'!$C63)</f>
        <v>0.36129392344580741</v>
      </c>
      <c r="S63" s="10">
        <f>SUMIFS('Service PJ'!AD$3:AD$280,'Service PJ'!$D$3:$D$280,'Veda input Agg'!$B63,'Service PJ'!$E$3:$E$280,'Veda input Agg'!$C63)</f>
        <v>1.0652596120626843</v>
      </c>
      <c r="T63" s="10">
        <f>SUMIFS('Service PJ'!AE$3:AE$280,'Service PJ'!$D$3:$D$280,'Veda input Agg'!$B63,'Service PJ'!$E$3:$E$280,'Veda input Agg'!$C63)</f>
        <v>0.86386418953173316</v>
      </c>
      <c r="U63" s="10">
        <f>SUMIFS('Service PJ'!AF$3:AF$280,'Service PJ'!$D$3:$D$280,'Veda input Agg'!$B63,'Service PJ'!$E$3:$E$280,'Veda input Agg'!$C63)</f>
        <v>0.88923231005824277</v>
      </c>
      <c r="V63" s="10">
        <f>SUMIFS('Service PJ'!AG$3:AG$280,'Service PJ'!$D$3:$D$280,'Veda input Agg'!$B63,'Service PJ'!$E$3:$E$280,'Veda input Agg'!$C63)</f>
        <v>2.3412537279011492</v>
      </c>
      <c r="W63" s="10">
        <f>SUMIFS('Service PJ'!AH$3:AH$280,'Service PJ'!$D$3:$D$280,'Veda input Agg'!$B63,'Service PJ'!$E$3:$E$280,'Veda input Agg'!$C63)</f>
        <v>1.5513072587221646</v>
      </c>
      <c r="X63" s="10">
        <f>SUMIFS('Service PJ'!AI$3:AI$280,'Service PJ'!$D$3:$D$280,'Veda input Agg'!$B63,'Service PJ'!$E$3:$E$280,'Veda input Agg'!$C63)</f>
        <v>0.38971282885929376</v>
      </c>
      <c r="Y63" s="10">
        <f>SUMIFS('Service PJ'!AJ$3:AJ$280,'Service PJ'!$D$3:$D$280,'Veda input Agg'!$B63,'Service PJ'!$E$3:$E$280,'Veda input Agg'!$C63)</f>
        <v>0.40357875694061013</v>
      </c>
      <c r="Z63" s="10">
        <f>SUMIFS('Service PJ'!AK$3:AK$280,'Service PJ'!$D$3:$D$280,'Veda input Agg'!$B63,'Service PJ'!$E$3:$E$280,'Veda input Agg'!$C63)</f>
        <v>8.8627014117718429E-3</v>
      </c>
      <c r="AA63" s="10">
        <f>SUMIFS('Service PJ'!AL$3:AL$280,'Service PJ'!$D$3:$D$280,'Veda input Agg'!$B63,'Service PJ'!$E$3:$E$280,'Veda input Agg'!$C63)</f>
        <v>0.4401457940162824</v>
      </c>
      <c r="AB63" s="10">
        <f>SUMIFS('Service PJ'!AM$3:AM$280,'Service PJ'!$D$3:$D$280,'Veda input Agg'!$B63,'Service PJ'!$E$3:$E$280,'Veda input Agg'!$C63)</f>
        <v>2.1492019274973178</v>
      </c>
      <c r="AC63" s="10">
        <f>SUMIFS('Service PJ'!AN$3:AN$280,'Service PJ'!$D$3:$D$280,'Veda input Agg'!$B63,'Service PJ'!$E$3:$E$280,'Veda input Agg'!$C63)</f>
        <v>0</v>
      </c>
      <c r="AD63" s="10">
        <f>SUMIFS('Service PJ'!AO$3:AO$280,'Service PJ'!$D$3:$D$280,'Veda input Agg'!$B63,'Service PJ'!$E$3:$E$280,'Veda input Agg'!$C63)</f>
        <v>0.14085156374218422</v>
      </c>
      <c r="AE63" s="10">
        <f>SUMIFS('Service PJ'!AP$3:AP$280,'Service PJ'!$D$3:$D$280,'Veda input Agg'!$B63,'Service PJ'!$E$3:$E$280,'Veda input Agg'!$C63)</f>
        <v>1.2038535316913588</v>
      </c>
      <c r="AF63" s="10">
        <f>SUMIFS('Service PJ'!AQ$3:AQ$280,'Service PJ'!$D$3:$D$280,'Veda input Agg'!$B63,'Service PJ'!$E$3:$E$280,'Veda input Agg'!$C63)</f>
        <v>8.6630249195917166</v>
      </c>
      <c r="AG63" s="10">
        <f>SUMIFS('Service PJ'!AR$3:AR$280,'Service PJ'!$D$3:$D$280,'Veda input Agg'!$B63,'Service PJ'!$E$3:$E$280,'Veda input Agg'!$C63)</f>
        <v>0</v>
      </c>
      <c r="AJ63" s="10" t="str">
        <f t="shared" si="88"/>
        <v/>
      </c>
      <c r="AK63" s="7" t="str">
        <f t="shared" si="89"/>
        <v>ILP_PRC</v>
      </c>
      <c r="AL63" s="10" t="str">
        <f t="shared" si="90"/>
        <v/>
      </c>
      <c r="AM63" s="9">
        <f t="shared" si="86"/>
        <v>1.1445912287547964E-2</v>
      </c>
      <c r="AN63" s="9">
        <f t="shared" si="54"/>
        <v>1.5153914445871256E-3</v>
      </c>
      <c r="AO63" s="9">
        <f t="shared" si="55"/>
        <v>8.5802822545957037E-3</v>
      </c>
      <c r="AP63" s="9">
        <f t="shared" si="56"/>
        <v>7.3639222596441414E-3</v>
      </c>
      <c r="AQ63" s="9">
        <f t="shared" si="57"/>
        <v>1.1562566207417491E-2</v>
      </c>
      <c r="AR63" s="9">
        <f t="shared" si="58"/>
        <v>7.9092359709426949E-3</v>
      </c>
      <c r="AS63" s="9">
        <f t="shared" si="59"/>
        <v>1.3098795758479035E-2</v>
      </c>
      <c r="AT63" s="9">
        <f t="shared" si="60"/>
        <v>5.2993375985527459E-3</v>
      </c>
      <c r="AU63" s="9">
        <f t="shared" si="61"/>
        <v>1.0988295594989357E-2</v>
      </c>
      <c r="AV63" s="9">
        <f t="shared" si="62"/>
        <v>1.2445006131594043E-2</v>
      </c>
      <c r="AW63" s="9">
        <f t="shared" si="63"/>
        <v>8.7094073265542044E-3</v>
      </c>
      <c r="AX63" s="9">
        <f t="shared" si="64"/>
        <v>7.3093252908088494E-3</v>
      </c>
      <c r="AY63" s="9">
        <f t="shared" si="65"/>
        <v>9.6652833407086872E-3</v>
      </c>
      <c r="AZ63" s="9">
        <f t="shared" si="66"/>
        <v>1.1317675938644889E-2</v>
      </c>
      <c r="BA63" s="9">
        <f t="shared" si="67"/>
        <v>9.6139806820727258E-3</v>
      </c>
      <c r="BB63" s="9">
        <f t="shared" si="68"/>
        <v>7.7304968683737218E-3</v>
      </c>
      <c r="BC63" s="9">
        <f t="shared" si="69"/>
        <v>1.167247612247287E-2</v>
      </c>
      <c r="BD63" s="9">
        <f t="shared" si="70"/>
        <v>8.6952661409709329E-3</v>
      </c>
      <c r="BE63" s="9">
        <f t="shared" si="71"/>
        <v>9.9148836567791408E-3</v>
      </c>
      <c r="BF63" s="9">
        <f t="shared" si="72"/>
        <v>1.9135576473019625E-2</v>
      </c>
      <c r="BG63" s="9">
        <f t="shared" si="73"/>
        <v>5.2072322926096041E-3</v>
      </c>
      <c r="BH63" s="9">
        <f t="shared" si="74"/>
        <v>7.7128750805644519E-3</v>
      </c>
      <c r="BI63" s="9">
        <f t="shared" si="75"/>
        <v>1.3454920306059681E-2</v>
      </c>
      <c r="BJ63" s="9">
        <f t="shared" si="76"/>
        <v>2.1010660723826201E-2</v>
      </c>
      <c r="BK63" s="9">
        <f t="shared" si="77"/>
        <v>7.0662348448064013E-3</v>
      </c>
      <c r="BL63" s="9" t="str">
        <f t="shared" si="78"/>
        <v/>
      </c>
      <c r="BM63" s="9">
        <f t="shared" si="79"/>
        <v>1.4549023895442211E-2</v>
      </c>
      <c r="BN63" s="9">
        <f t="shared" si="80"/>
        <v>1.5665087250965871E-2</v>
      </c>
      <c r="BO63" s="9">
        <f t="shared" si="81"/>
        <v>4.8052427286276187E-3</v>
      </c>
      <c r="BP63" s="9" t="str">
        <f t="shared" si="82"/>
        <v/>
      </c>
      <c r="BV63" t="str">
        <f t="shared" si="91"/>
        <v>ILP_PRC</v>
      </c>
      <c r="BX63" t="s">
        <v>109</v>
      </c>
    </row>
    <row r="64" spans="2:76" x14ac:dyDescent="0.45">
      <c r="B64" t="s">
        <v>51</v>
      </c>
      <c r="C64" t="s">
        <v>181</v>
      </c>
      <c r="D64" s="10">
        <f>SUMIFS('Service PJ'!O$3:O$280,'Service PJ'!$D$3:$D$280,'Veda input Agg'!$B64,'Service PJ'!$E$3:$E$280,'Veda input Agg'!$C64)</f>
        <v>1.9371964965117447</v>
      </c>
      <c r="E64" s="10">
        <f>SUMIFS('Service PJ'!P$3:P$280,'Service PJ'!$D$3:$D$280,'Veda input Agg'!$B64,'Service PJ'!$E$3:$E$280,'Veda input Agg'!$C64)</f>
        <v>5.2762680214678725E-2</v>
      </c>
      <c r="F64" s="10">
        <f>SUMIFS('Service PJ'!Q$3:Q$280,'Service PJ'!$D$3:$D$280,'Veda input Agg'!$B64,'Service PJ'!$E$3:$E$280,'Veda input Agg'!$C64)</f>
        <v>14.336276579205856</v>
      </c>
      <c r="G64" s="10">
        <f>SUMIFS('Service PJ'!R$3:R$280,'Service PJ'!$D$3:$D$280,'Veda input Agg'!$B64,'Service PJ'!$E$3:$E$280,'Veda input Agg'!$C64)</f>
        <v>1.6280846122565278</v>
      </c>
      <c r="H64" s="10">
        <f>SUMIFS('Service PJ'!S$3:S$280,'Service PJ'!$D$3:$D$280,'Veda input Agg'!$B64,'Service PJ'!$E$3:$E$280,'Veda input Agg'!$C64)</f>
        <v>42.279022071899547</v>
      </c>
      <c r="I64" s="10">
        <f>SUMIFS('Service PJ'!T$3:T$280,'Service PJ'!$D$3:$D$280,'Veda input Agg'!$B64,'Service PJ'!$E$3:$E$280,'Veda input Agg'!$C64)</f>
        <v>13.112370618888349</v>
      </c>
      <c r="J64" s="10">
        <f>SUMIFS('Service PJ'!U$3:U$280,'Service PJ'!$D$3:$D$280,'Veda input Agg'!$B64,'Service PJ'!$E$3:$E$280,'Veda input Agg'!$C64)</f>
        <v>10.022893466366602</v>
      </c>
      <c r="K64" s="10">
        <f>SUMIFS('Service PJ'!V$3:V$280,'Service PJ'!$D$3:$D$280,'Veda input Agg'!$B64,'Service PJ'!$E$3:$E$280,'Veda input Agg'!$C64)</f>
        <v>34.360361891762416</v>
      </c>
      <c r="L64" s="10">
        <f>SUMIFS('Service PJ'!W$3:W$280,'Service PJ'!$D$3:$D$280,'Veda input Agg'!$B64,'Service PJ'!$E$3:$E$280,'Veda input Agg'!$C64)</f>
        <v>63.969451090699742</v>
      </c>
      <c r="M64" s="10">
        <f>SUMIFS('Service PJ'!X$3:X$280,'Service PJ'!$D$3:$D$280,'Veda input Agg'!$B64,'Service PJ'!$E$3:$E$280,'Veda input Agg'!$C64)</f>
        <v>73.918522958061885</v>
      </c>
      <c r="N64" s="10">
        <f>SUMIFS('Service PJ'!Y$3:Y$280,'Service PJ'!$D$3:$D$280,'Veda input Agg'!$B64,'Service PJ'!$E$3:$E$280,'Veda input Agg'!$C64)</f>
        <v>21.267863519225394</v>
      </c>
      <c r="O64" s="10">
        <f>SUMIFS('Service PJ'!Z$3:Z$280,'Service PJ'!$D$3:$D$280,'Veda input Agg'!$B64,'Service PJ'!$E$3:$E$280,'Veda input Agg'!$C64)</f>
        <v>30.448248750582206</v>
      </c>
      <c r="P64" s="10">
        <f>SUMIFS('Service PJ'!AA$3:AA$280,'Service PJ'!$D$3:$D$280,'Veda input Agg'!$B64,'Service PJ'!$E$3:$E$280,'Veda input Agg'!$C64)</f>
        <v>12.46085723004232</v>
      </c>
      <c r="Q64" s="10">
        <f>SUMIFS('Service PJ'!AB$3:AB$280,'Service PJ'!$D$3:$D$280,'Veda input Agg'!$B64,'Service PJ'!$E$3:$E$280,'Veda input Agg'!$C64)</f>
        <v>19.393580699496379</v>
      </c>
      <c r="R64" s="10">
        <f>SUMIFS('Service PJ'!AC$3:AC$280,'Service PJ'!$D$3:$D$280,'Veda input Agg'!$B64,'Service PJ'!$E$3:$E$280,'Veda input Agg'!$C64)</f>
        <v>8.6266000253459545</v>
      </c>
      <c r="S64" s="10">
        <f>SUMIFS('Service PJ'!AD$3:AD$280,'Service PJ'!$D$3:$D$280,'Veda input Agg'!$B64,'Service PJ'!$E$3:$E$280,'Veda input Agg'!$C64)</f>
        <v>23.599543606050013</v>
      </c>
      <c r="T64" s="10">
        <f>SUMIFS('Service PJ'!AE$3:AE$280,'Service PJ'!$D$3:$D$280,'Veda input Agg'!$B64,'Service PJ'!$E$3:$E$280,'Veda input Agg'!$C64)</f>
        <v>10.068694101454877</v>
      </c>
      <c r="U64" s="10">
        <f>SUMIFS('Service PJ'!AF$3:AF$280,'Service PJ'!$D$3:$D$280,'Veda input Agg'!$B64,'Service PJ'!$E$3:$E$280,'Veda input Agg'!$C64)</f>
        <v>22.531445789117853</v>
      </c>
      <c r="V64" s="10">
        <f>SUMIFS('Service PJ'!AG$3:AG$280,'Service PJ'!$D$3:$D$280,'Veda input Agg'!$B64,'Service PJ'!$E$3:$E$280,'Veda input Agg'!$C64)</f>
        <v>54.625863355466514</v>
      </c>
      <c r="W64" s="10">
        <f>SUMIFS('Service PJ'!AH$3:AH$280,'Service PJ'!$D$3:$D$280,'Veda input Agg'!$B64,'Service PJ'!$E$3:$E$280,'Veda input Agg'!$C64)</f>
        <v>1.8960422051048675</v>
      </c>
      <c r="X64" s="10">
        <f>SUMIFS('Service PJ'!AI$3:AI$280,'Service PJ'!$D$3:$D$280,'Veda input Agg'!$B64,'Service PJ'!$E$3:$E$280,'Veda input Agg'!$C64)</f>
        <v>4.3484069406787169</v>
      </c>
      <c r="Y64" s="10">
        <f>SUMIFS('Service PJ'!AJ$3:AJ$280,'Service PJ'!$D$3:$D$280,'Veda input Agg'!$B64,'Service PJ'!$E$3:$E$280,'Veda input Agg'!$C64)</f>
        <v>22.952076810041973</v>
      </c>
      <c r="Z64" s="10">
        <f>SUMIFS('Service PJ'!AK$3:AK$280,'Service PJ'!$D$3:$D$280,'Veda input Agg'!$B64,'Service PJ'!$E$3:$E$280,'Veda input Agg'!$C64)</f>
        <v>0.22639544109774951</v>
      </c>
      <c r="AA64" s="10">
        <f>SUMIFS('Service PJ'!AL$3:AL$280,'Service PJ'!$D$3:$D$280,'Veda input Agg'!$B64,'Service PJ'!$E$3:$E$280,'Veda input Agg'!$C64)</f>
        <v>1.4087765568677404</v>
      </c>
      <c r="AB64" s="10">
        <f>SUMIFS('Service PJ'!AM$3:AM$280,'Service PJ'!$D$3:$D$280,'Veda input Agg'!$B64,'Service PJ'!$E$3:$E$280,'Veda input Agg'!$C64)</f>
        <v>20.361945770497993</v>
      </c>
      <c r="AC64" s="10">
        <f>SUMIFS('Service PJ'!AN$3:AN$280,'Service PJ'!$D$3:$D$280,'Veda input Agg'!$B64,'Service PJ'!$E$3:$E$280,'Veda input Agg'!$C64)</f>
        <v>0</v>
      </c>
      <c r="AD64" s="10">
        <f>SUMIFS('Service PJ'!AO$3:AO$280,'Service PJ'!$D$3:$D$280,'Veda input Agg'!$B64,'Service PJ'!$E$3:$E$280,'Veda input Agg'!$C64)</f>
        <v>3.0474321317792303</v>
      </c>
      <c r="AE64" s="10">
        <f>SUMIFS('Service PJ'!AP$3:AP$280,'Service PJ'!$D$3:$D$280,'Veda input Agg'!$B64,'Service PJ'!$E$3:$E$280,'Veda input Agg'!$C64)</f>
        <v>11.454456868410999</v>
      </c>
      <c r="AF64" s="10">
        <f>SUMIFS('Service PJ'!AQ$3:AQ$280,'Service PJ'!$D$3:$D$280,'Veda input Agg'!$B64,'Service PJ'!$E$3:$E$280,'Veda input Agg'!$C64)</f>
        <v>229.16470630539166</v>
      </c>
      <c r="AG64" s="10">
        <f>SUMIFS('Service PJ'!AR$3:AR$280,'Service PJ'!$D$3:$D$280,'Veda input Agg'!$B64,'Service PJ'!$E$3:$E$280,'Veda input Agg'!$C64)</f>
        <v>0</v>
      </c>
      <c r="AJ64" s="10" t="str">
        <f t="shared" si="88"/>
        <v/>
      </c>
      <c r="AK64" s="7" t="str">
        <f t="shared" si="89"/>
        <v>ILP_PRH</v>
      </c>
      <c r="AL64" s="10" t="str">
        <f t="shared" si="90"/>
        <v/>
      </c>
      <c r="AM64" s="9">
        <f t="shared" si="86"/>
        <v>0.33802796599605611</v>
      </c>
      <c r="AN64" s="9">
        <f t="shared" si="54"/>
        <v>7.9304746946817828E-2</v>
      </c>
      <c r="AO64" s="9">
        <f t="shared" si="55"/>
        <v>0.11752541566770829</v>
      </c>
      <c r="AP64" s="9">
        <f t="shared" si="56"/>
        <v>0.35013271273204077</v>
      </c>
      <c r="AQ64" s="9">
        <f t="shared" si="57"/>
        <v>9.2974824505933959E-2</v>
      </c>
      <c r="AR64" s="9">
        <f t="shared" si="58"/>
        <v>7.2012870881586866E-2</v>
      </c>
      <c r="AS64" s="9">
        <f t="shared" si="59"/>
        <v>0.22069880699401223</v>
      </c>
      <c r="AT64" s="9">
        <f t="shared" si="60"/>
        <v>6.5674122380545943E-2</v>
      </c>
      <c r="AU64" s="9">
        <f t="shared" si="61"/>
        <v>0.14569023475869883</v>
      </c>
      <c r="AV64" s="9">
        <f t="shared" si="62"/>
        <v>8.8790457787150404E-2</v>
      </c>
      <c r="AW64" s="9">
        <f t="shared" si="63"/>
        <v>4.1655095375450875E-2</v>
      </c>
      <c r="AX64" s="9">
        <f t="shared" si="64"/>
        <v>0.14327206640358006</v>
      </c>
      <c r="AY64" s="9">
        <f t="shared" si="65"/>
        <v>0.23725316292656271</v>
      </c>
      <c r="AZ64" s="9">
        <f t="shared" si="66"/>
        <v>0.2015065402138996</v>
      </c>
      <c r="BA64" s="9">
        <f t="shared" si="67"/>
        <v>0.22955261800323118</v>
      </c>
      <c r="BB64" s="9">
        <f t="shared" si="68"/>
        <v>0.17125984677891215</v>
      </c>
      <c r="BC64" s="9">
        <f t="shared" si="69"/>
        <v>0.13604753259586094</v>
      </c>
      <c r="BD64" s="9">
        <f t="shared" si="70"/>
        <v>0.22032141147053738</v>
      </c>
      <c r="BE64" s="9">
        <f t="shared" si="71"/>
        <v>0.23133292789504653</v>
      </c>
      <c r="BF64" s="9">
        <f t="shared" si="72"/>
        <v>2.3387926800357315E-2</v>
      </c>
      <c r="BG64" s="9">
        <f t="shared" si="73"/>
        <v>5.8102180287950667E-2</v>
      </c>
      <c r="BH64" s="9">
        <f t="shared" si="74"/>
        <v>0.43864177246927016</v>
      </c>
      <c r="BI64" s="9">
        <f t="shared" si="75"/>
        <v>0.3437024983803964</v>
      </c>
      <c r="BJ64" s="9">
        <f t="shared" si="76"/>
        <v>6.7248913142932729E-2</v>
      </c>
      <c r="BK64" s="9">
        <f t="shared" si="77"/>
        <v>6.6946846115617395E-2</v>
      </c>
      <c r="BL64" s="9" t="str">
        <f t="shared" si="78"/>
        <v/>
      </c>
      <c r="BM64" s="9">
        <f t="shared" si="79"/>
        <v>0.31477934448885142</v>
      </c>
      <c r="BN64" s="9">
        <f t="shared" si="80"/>
        <v>0.14905057927103937</v>
      </c>
      <c r="BO64" s="9">
        <f t="shared" si="81"/>
        <v>0.12711403336052801</v>
      </c>
      <c r="BP64" s="9" t="str">
        <f t="shared" si="82"/>
        <v/>
      </c>
      <c r="BV64" t="str">
        <f t="shared" si="91"/>
        <v>ILP_PRH</v>
      </c>
      <c r="BX64" t="s">
        <v>109</v>
      </c>
    </row>
    <row r="65" spans="2:76" x14ac:dyDescent="0.45">
      <c r="B65" t="s">
        <v>51</v>
      </c>
      <c r="C65" t="s">
        <v>199</v>
      </c>
      <c r="D65" s="10">
        <f>SUMIFS('Service PJ'!O$3:O$280,'Service PJ'!$D$3:$D$280,'Veda input Agg'!$B65,'Service PJ'!$E$3:$E$280,'Veda input Agg'!$C65)</f>
        <v>0.31667379216357172</v>
      </c>
      <c r="E65" s="10">
        <f>SUMIFS('Service PJ'!P$3:P$280,'Service PJ'!$D$3:$D$280,'Veda input Agg'!$B65,'Service PJ'!$E$3:$E$280,'Veda input Agg'!$C65)</f>
        <v>2.4514954487474309E-3</v>
      </c>
      <c r="F65" s="10">
        <f>SUMIFS('Service PJ'!Q$3:Q$280,'Service PJ'!$D$3:$D$280,'Veda input Agg'!$B65,'Service PJ'!$E$3:$E$280,'Veda input Agg'!$C65)</f>
        <v>3.1038585433666106</v>
      </c>
      <c r="G65" s="10">
        <f>SUMIFS('Service PJ'!R$3:R$280,'Service PJ'!$D$3:$D$280,'Veda input Agg'!$B65,'Service PJ'!$E$3:$E$280,'Veda input Agg'!$C65)</f>
        <v>0.25251286835891174</v>
      </c>
      <c r="H65" s="10">
        <f>SUMIFS('Service PJ'!S$3:S$280,'Service PJ'!$D$3:$D$280,'Veda input Agg'!$B65,'Service PJ'!$E$3:$E$280,'Veda input Agg'!$C65)</f>
        <v>12.654733655347314</v>
      </c>
      <c r="I65" s="10">
        <f>SUMIFS('Service PJ'!T$3:T$280,'Service PJ'!$D$3:$D$280,'Veda input Agg'!$B65,'Service PJ'!$E$3:$E$280,'Veda input Agg'!$C65)</f>
        <v>3.5891583281176214</v>
      </c>
      <c r="J65" s="10">
        <f>SUMIFS('Service PJ'!U$3:U$280,'Service PJ'!$D$3:$D$280,'Veda input Agg'!$B65,'Service PJ'!$E$3:$E$280,'Veda input Agg'!$C65)</f>
        <v>2.1385670665034242</v>
      </c>
      <c r="K65" s="10">
        <f>SUMIFS('Service PJ'!V$3:V$280,'Service PJ'!$D$3:$D$280,'Veda input Agg'!$B65,'Service PJ'!$E$3:$E$280,'Veda input Agg'!$C65)</f>
        <v>8.0767818719252897</v>
      </c>
      <c r="L65" s="10">
        <f>SUMIFS('Service PJ'!W$3:W$280,'Service PJ'!$D$3:$D$280,'Veda input Agg'!$B65,'Service PJ'!$E$3:$E$280,'Veda input Agg'!$C65)</f>
        <v>15.680291823648881</v>
      </c>
      <c r="M65" s="10">
        <f>SUMIFS('Service PJ'!X$3:X$280,'Service PJ'!$D$3:$D$280,'Veda input Agg'!$B65,'Service PJ'!$E$3:$E$280,'Veda input Agg'!$C65)</f>
        <v>25.590643397694524</v>
      </c>
      <c r="N65" s="10">
        <f>SUMIFS('Service PJ'!Y$3:Y$280,'Service PJ'!$D$3:$D$280,'Veda input Agg'!$B65,'Service PJ'!$E$3:$E$280,'Veda input Agg'!$C65)</f>
        <v>9.4156392894748517</v>
      </c>
      <c r="O65" s="10">
        <f>SUMIFS('Service PJ'!Z$3:Z$280,'Service PJ'!$D$3:$D$280,'Veda input Agg'!$B65,'Service PJ'!$E$3:$E$280,'Veda input Agg'!$C65)</f>
        <v>6.2706811975600925</v>
      </c>
      <c r="P65" s="10">
        <f>SUMIFS('Service PJ'!AA$3:AA$280,'Service PJ'!$D$3:$D$280,'Veda input Agg'!$B65,'Service PJ'!$E$3:$E$280,'Veda input Agg'!$C65)</f>
        <v>2.372954231095564</v>
      </c>
      <c r="Q65" s="10">
        <f>SUMIFS('Service PJ'!AB$3:AB$280,'Service PJ'!$D$3:$D$280,'Veda input Agg'!$B65,'Service PJ'!$E$3:$E$280,'Veda input Agg'!$C65)</f>
        <v>4.124128385626169</v>
      </c>
      <c r="R65" s="10">
        <f>SUMIFS('Service PJ'!AC$3:AC$280,'Service PJ'!$D$3:$D$280,'Veda input Agg'!$B65,'Service PJ'!$E$3:$E$280,'Veda input Agg'!$C65)</f>
        <v>1.6584090664884921</v>
      </c>
      <c r="S65" s="10">
        <f>SUMIFS('Service PJ'!AD$3:AD$280,'Service PJ'!$D$3:$D$280,'Veda input Agg'!$B65,'Service PJ'!$E$3:$E$280,'Veda input Agg'!$C65)</f>
        <v>4.5029731019756465</v>
      </c>
      <c r="T65" s="10">
        <f>SUMIFS('Service PJ'!AE$3:AE$280,'Service PJ'!$D$3:$D$280,'Veda input Agg'!$B65,'Service PJ'!$E$3:$E$280,'Veda input Agg'!$C65)</f>
        <v>2.6206609960016847</v>
      </c>
      <c r="U65" s="10">
        <f>SUMIFS('Service PJ'!AF$3:AF$280,'Service PJ'!$D$3:$D$280,'Veda input Agg'!$B65,'Service PJ'!$E$3:$E$280,'Veda input Agg'!$C65)</f>
        <v>4.2069370464802223</v>
      </c>
      <c r="V65" s="10">
        <f>SUMIFS('Service PJ'!AG$3:AG$280,'Service PJ'!$D$3:$D$280,'Veda input Agg'!$B65,'Service PJ'!$E$3:$E$280,'Veda input Agg'!$C65)</f>
        <v>10.61126590443182</v>
      </c>
      <c r="W65" s="10">
        <f>SUMIFS('Service PJ'!AH$3:AH$280,'Service PJ'!$D$3:$D$280,'Veda input Agg'!$B65,'Service PJ'!$E$3:$E$280,'Veda input Agg'!$C65)</f>
        <v>2.7578795710616255</v>
      </c>
      <c r="X65" s="10">
        <f>SUMIFS('Service PJ'!AI$3:AI$280,'Service PJ'!$D$3:$D$280,'Veda input Agg'!$B65,'Service PJ'!$E$3:$E$280,'Veda input Agg'!$C65)</f>
        <v>1.1261285873210594</v>
      </c>
      <c r="Y65" s="10">
        <f>SUMIFS('Service PJ'!AJ$3:AJ$280,'Service PJ'!$D$3:$D$280,'Veda input Agg'!$B65,'Service PJ'!$E$3:$E$280,'Veda input Agg'!$C65)</f>
        <v>3.4111044242311119</v>
      </c>
      <c r="Z65" s="10">
        <f>SUMIFS('Service PJ'!AK$3:AK$280,'Service PJ'!$D$3:$D$280,'Veda input Agg'!$B65,'Service PJ'!$E$3:$E$280,'Veda input Agg'!$C65)</f>
        <v>4.2889749346106121E-2</v>
      </c>
      <c r="AA65" s="10">
        <f>SUMIFS('Service PJ'!AL$3:AL$280,'Service PJ'!$D$3:$D$280,'Veda input Agg'!$B65,'Service PJ'!$E$3:$E$280,'Veda input Agg'!$C65)</f>
        <v>0.87302041235165162</v>
      </c>
      <c r="AB65" s="10">
        <f>SUMIFS('Service PJ'!AM$3:AM$280,'Service PJ'!$D$3:$D$280,'Veda input Agg'!$B65,'Service PJ'!$E$3:$E$280,'Veda input Agg'!$C65)</f>
        <v>5.7158202485623297</v>
      </c>
      <c r="AC65" s="10">
        <f>SUMIFS('Service PJ'!AN$3:AN$280,'Service PJ'!$D$3:$D$280,'Veda input Agg'!$B65,'Service PJ'!$E$3:$E$280,'Veda input Agg'!$C65)</f>
        <v>0</v>
      </c>
      <c r="AD65" s="10">
        <f>SUMIFS('Service PJ'!AO$3:AO$280,'Service PJ'!$D$3:$D$280,'Veda input Agg'!$B65,'Service PJ'!$E$3:$E$280,'Veda input Agg'!$C65)</f>
        <v>0.60357850031209814</v>
      </c>
      <c r="AE65" s="10">
        <f>SUMIFS('Service PJ'!AP$3:AP$280,'Service PJ'!$D$3:$D$280,'Veda input Agg'!$B65,'Service PJ'!$E$3:$E$280,'Veda input Agg'!$C65)</f>
        <v>3.3453889133205585</v>
      </c>
      <c r="AF65" s="10">
        <f>SUMIFS('Service PJ'!AQ$3:AQ$280,'Service PJ'!$D$3:$D$280,'Veda input Agg'!$B65,'Service PJ'!$E$3:$E$280,'Veda input Agg'!$C65)</f>
        <v>42.713290262765724</v>
      </c>
      <c r="AG65" s="10">
        <f>SUMIFS('Service PJ'!AR$3:AR$280,'Service PJ'!$D$3:$D$280,'Veda input Agg'!$B65,'Service PJ'!$E$3:$E$280,'Veda input Agg'!$C65)</f>
        <v>0</v>
      </c>
      <c r="AJ65" s="10" t="str">
        <f t="shared" si="88"/>
        <v/>
      </c>
      <c r="AK65" s="7" t="str">
        <f t="shared" si="89"/>
        <v>ILP_SPC</v>
      </c>
      <c r="AL65" s="10" t="str">
        <f t="shared" si="90"/>
        <v/>
      </c>
      <c r="AM65" s="9">
        <f t="shared" si="86"/>
        <v>5.5257480612866151E-2</v>
      </c>
      <c r="AN65" s="9">
        <f t="shared" si="54"/>
        <v>3.6847109626190629E-3</v>
      </c>
      <c r="AO65" s="9">
        <f t="shared" si="55"/>
        <v>2.5444700614386112E-2</v>
      </c>
      <c r="AP65" s="9">
        <f t="shared" si="56"/>
        <v>5.4304926741930132E-2</v>
      </c>
      <c r="AQ65" s="9">
        <f t="shared" si="57"/>
        <v>2.7828733568491235E-2</v>
      </c>
      <c r="AR65" s="9">
        <f t="shared" si="58"/>
        <v>1.9711584027680484E-2</v>
      </c>
      <c r="AS65" s="9">
        <f t="shared" si="59"/>
        <v>4.7090114430308042E-2</v>
      </c>
      <c r="AT65" s="9">
        <f t="shared" si="60"/>
        <v>1.5437426496516719E-2</v>
      </c>
      <c r="AU65" s="9">
        <f t="shared" si="61"/>
        <v>3.5711818030660578E-2</v>
      </c>
      <c r="AV65" s="9">
        <f t="shared" si="62"/>
        <v>3.0739317446023158E-2</v>
      </c>
      <c r="AW65" s="9">
        <f t="shared" si="63"/>
        <v>1.8441408196426225E-2</v>
      </c>
      <c r="AX65" s="9">
        <f t="shared" si="64"/>
        <v>2.9506243866170848E-2</v>
      </c>
      <c r="AY65" s="9">
        <f t="shared" si="65"/>
        <v>4.5180751726298381E-2</v>
      </c>
      <c r="AZ65" s="9">
        <f t="shared" si="66"/>
        <v>4.285123285186037E-2</v>
      </c>
      <c r="BA65" s="9">
        <f t="shared" si="67"/>
        <v>4.4130032899892223E-2</v>
      </c>
      <c r="BB65" s="9">
        <f t="shared" si="68"/>
        <v>3.2677686330180193E-2</v>
      </c>
      <c r="BC65" s="9">
        <f t="shared" si="69"/>
        <v>3.5410199047036614E-2</v>
      </c>
      <c r="BD65" s="9">
        <f t="shared" si="70"/>
        <v>4.1137098645302038E-2</v>
      </c>
      <c r="BE65" s="9">
        <f t="shared" si="71"/>
        <v>4.4937234115118879E-2</v>
      </c>
      <c r="BF65" s="9">
        <f t="shared" si="72"/>
        <v>3.4018802618701549E-2</v>
      </c>
      <c r="BG65" s="9">
        <f t="shared" si="73"/>
        <v>1.5047010802013558E-2</v>
      </c>
      <c r="BH65" s="9">
        <f t="shared" si="74"/>
        <v>6.5190305134734686E-2</v>
      </c>
      <c r="BI65" s="9">
        <f t="shared" si="75"/>
        <v>6.5113122126875644E-2</v>
      </c>
      <c r="BJ65" s="9">
        <f t="shared" si="76"/>
        <v>4.167422689995498E-2</v>
      </c>
      <c r="BK65" s="9">
        <f t="shared" si="77"/>
        <v>1.8792709838145967E-2</v>
      </c>
      <c r="BL65" s="9" t="str">
        <f t="shared" si="78"/>
        <v/>
      </c>
      <c r="BM65" s="9">
        <f t="shared" si="79"/>
        <v>6.234561967582819E-2</v>
      </c>
      <c r="BN65" s="9">
        <f t="shared" si="80"/>
        <v>4.3531715309214326E-2</v>
      </c>
      <c r="BO65" s="9">
        <f t="shared" si="81"/>
        <v>2.3692385668514167E-2</v>
      </c>
      <c r="BP65" s="9" t="str">
        <f t="shared" si="82"/>
        <v/>
      </c>
      <c r="BV65" t="str">
        <f t="shared" si="91"/>
        <v>ILP_SPC</v>
      </c>
      <c r="BX65" t="s">
        <v>109</v>
      </c>
    </row>
    <row r="66" spans="2:76" x14ac:dyDescent="0.45">
      <c r="B66" t="s">
        <v>51</v>
      </c>
      <c r="C66" t="s">
        <v>173</v>
      </c>
      <c r="D66" s="10">
        <f>SUMIFS('Service PJ'!O$3:O$280,'Service PJ'!$D$3:$D$280,'Veda input Agg'!$B66,'Service PJ'!$E$3:$E$280,'Veda input Agg'!$C66)</f>
        <v>0.69986806921721001</v>
      </c>
      <c r="E66" s="10">
        <f>SUMIFS('Service PJ'!P$3:P$280,'Service PJ'!$D$3:$D$280,'Veda input Agg'!$B66,'Service PJ'!$E$3:$E$280,'Veda input Agg'!$C66)</f>
        <v>0.22333947670681151</v>
      </c>
      <c r="F66" s="10">
        <f>SUMIFS('Service PJ'!Q$3:Q$280,'Service PJ'!$D$3:$D$280,'Veda input Agg'!$B66,'Service PJ'!$E$3:$E$280,'Veda input Agg'!$C66)</f>
        <v>31.529306957483744</v>
      </c>
      <c r="G66" s="10">
        <f>SUMIFS('Service PJ'!R$3:R$280,'Service PJ'!$D$3:$D$280,'Veda input Agg'!$B66,'Service PJ'!$E$3:$E$280,'Veda input Agg'!$C66)</f>
        <v>1.3182564054939911</v>
      </c>
      <c r="H66" s="10">
        <f>SUMIFS('Service PJ'!S$3:S$280,'Service PJ'!$D$3:$D$280,'Veda input Agg'!$B66,'Service PJ'!$E$3:$E$280,'Veda input Agg'!$C66)</f>
        <v>111.58195204353673</v>
      </c>
      <c r="I66" s="10">
        <f>SUMIFS('Service PJ'!T$3:T$280,'Service PJ'!$D$3:$D$280,'Veda input Agg'!$B66,'Service PJ'!$E$3:$E$280,'Veda input Agg'!$C66)</f>
        <v>53.089904041612016</v>
      </c>
      <c r="J66" s="10">
        <f>SUMIFS('Service PJ'!U$3:U$280,'Service PJ'!$D$3:$D$280,'Veda input Agg'!$B66,'Service PJ'!$E$3:$E$280,'Veda input Agg'!$C66)</f>
        <v>7.5764953715119443</v>
      </c>
      <c r="K66" s="10">
        <f>SUMIFS('Service PJ'!V$3:V$280,'Service PJ'!$D$3:$D$280,'Veda input Agg'!$B66,'Service PJ'!$E$3:$E$280,'Veda input Agg'!$C66)</f>
        <v>173.99704506623576</v>
      </c>
      <c r="L66" s="10">
        <f>SUMIFS('Service PJ'!W$3:W$280,'Service PJ'!$D$3:$D$280,'Veda input Agg'!$B66,'Service PJ'!$E$3:$E$280,'Veda input Agg'!$C66)</f>
        <v>104.41069128074413</v>
      </c>
      <c r="M66" s="10">
        <f>SUMIFS('Service PJ'!X$3:X$280,'Service PJ'!$D$3:$D$280,'Veda input Agg'!$B66,'Service PJ'!$E$3:$E$280,'Veda input Agg'!$C66)</f>
        <v>316.30347714197194</v>
      </c>
      <c r="N66" s="10">
        <f>SUMIFS('Service PJ'!Y$3:Y$280,'Service PJ'!$D$3:$D$280,'Veda input Agg'!$B66,'Service PJ'!$E$3:$E$280,'Veda input Agg'!$C66)</f>
        <v>159.87434452623617</v>
      </c>
      <c r="O66" s="10">
        <f>SUMIFS('Service PJ'!Z$3:Z$280,'Service PJ'!$D$3:$D$280,'Veda input Agg'!$B66,'Service PJ'!$E$3:$E$280,'Veda input Agg'!$C66)</f>
        <v>63.364814323394462</v>
      </c>
      <c r="P66" s="10">
        <f>SUMIFS('Service PJ'!AA$3:AA$280,'Service PJ'!$D$3:$D$280,'Veda input Agg'!$B66,'Service PJ'!$E$3:$E$280,'Veda input Agg'!$C66)</f>
        <v>12.980739452581073</v>
      </c>
      <c r="Q66" s="10">
        <f>SUMIFS('Service PJ'!AB$3:AB$280,'Service PJ'!$D$3:$D$280,'Veda input Agg'!$B66,'Service PJ'!$E$3:$E$280,'Veda input Agg'!$C66)</f>
        <v>35.05006970334113</v>
      </c>
      <c r="R66" s="10">
        <f>SUMIFS('Service PJ'!AC$3:AC$280,'Service PJ'!$D$3:$D$280,'Veda input Agg'!$B66,'Service PJ'!$E$3:$E$280,'Veda input Agg'!$C66)</f>
        <v>8.8498755346161424</v>
      </c>
      <c r="S66" s="10">
        <f>SUMIFS('Service PJ'!AD$3:AD$280,'Service PJ'!$D$3:$D$280,'Veda input Agg'!$B66,'Service PJ'!$E$3:$E$280,'Veda input Agg'!$C66)</f>
        <v>37.806914923010538</v>
      </c>
      <c r="T66" s="10">
        <f>SUMIFS('Service PJ'!AE$3:AE$280,'Service PJ'!$D$3:$D$280,'Veda input Agg'!$B66,'Service PJ'!$E$3:$E$280,'Veda input Agg'!$C66)</f>
        <v>25.214023974774495</v>
      </c>
      <c r="U66" s="10">
        <f>SUMIFS('Service PJ'!AF$3:AF$280,'Service PJ'!$D$3:$D$280,'Veda input Agg'!$B66,'Service PJ'!$E$3:$E$280,'Veda input Agg'!$C66)</f>
        <v>30.011329046018474</v>
      </c>
      <c r="V66" s="10">
        <f>SUMIFS('Service PJ'!AG$3:AG$280,'Service PJ'!$D$3:$D$280,'Veda input Agg'!$B66,'Service PJ'!$E$3:$E$280,'Veda input Agg'!$C66)</f>
        <v>65.78609089355362</v>
      </c>
      <c r="W66" s="10">
        <f>SUMIFS('Service PJ'!AH$3:AH$280,'Service PJ'!$D$3:$D$280,'Veda input Agg'!$B66,'Service PJ'!$E$3:$E$280,'Veda input Agg'!$C66)</f>
        <v>13.917896344383379</v>
      </c>
      <c r="X66" s="10">
        <f>SUMIFS('Service PJ'!AI$3:AI$280,'Service PJ'!$D$3:$D$280,'Veda input Agg'!$B66,'Service PJ'!$E$3:$E$280,'Veda input Agg'!$C66)</f>
        <v>25.503397623756971</v>
      </c>
      <c r="Y66" s="10">
        <f>SUMIFS('Service PJ'!AJ$3:AJ$280,'Service PJ'!$D$3:$D$280,'Veda input Agg'!$B66,'Service PJ'!$E$3:$E$280,'Veda input Agg'!$C66)</f>
        <v>8.0300201700688412</v>
      </c>
      <c r="Z66" s="10">
        <f>SUMIFS('Service PJ'!AK$3:AK$280,'Service PJ'!$D$3:$D$280,'Veda input Agg'!$B66,'Service PJ'!$E$3:$E$280,'Veda input Agg'!$C66)</f>
        <v>8.3733973841158021E-2</v>
      </c>
      <c r="AA66" s="10">
        <f>SUMIFS('Service PJ'!AL$3:AL$280,'Service PJ'!$D$3:$D$280,'Veda input Agg'!$B66,'Service PJ'!$E$3:$E$280,'Veda input Agg'!$C66)</f>
        <v>2.6203670379688382</v>
      </c>
      <c r="AB66" s="10">
        <f>SUMIFS('Service PJ'!AM$3:AM$280,'Service PJ'!$D$3:$D$280,'Veda input Agg'!$B66,'Service PJ'!$E$3:$E$280,'Veda input Agg'!$C66)</f>
        <v>193.18368063960207</v>
      </c>
      <c r="AC66" s="10">
        <f>SUMIFS('Service PJ'!AN$3:AN$280,'Service PJ'!$D$3:$D$280,'Veda input Agg'!$B66,'Service PJ'!$E$3:$E$280,'Veda input Agg'!$C66)</f>
        <v>0</v>
      </c>
      <c r="AD66" s="10">
        <f>SUMIFS('Service PJ'!AO$3:AO$280,'Service PJ'!$D$3:$D$280,'Veda input Agg'!$B66,'Service PJ'!$E$3:$E$280,'Veda input Agg'!$C66)</f>
        <v>1.1437513835087072</v>
      </c>
      <c r="AE66" s="10">
        <f>SUMIFS('Service PJ'!AP$3:AP$280,'Service PJ'!$D$3:$D$280,'Veda input Agg'!$B66,'Service PJ'!$E$3:$E$280,'Veda input Agg'!$C66)</f>
        <v>12.833121671208898</v>
      </c>
      <c r="AF66" s="10">
        <f>SUMIFS('Service PJ'!AQ$3:AQ$280,'Service PJ'!$D$3:$D$280,'Veda input Agg'!$B66,'Service PJ'!$E$3:$E$280,'Veda input Agg'!$C66)</f>
        <v>593.96572129740537</v>
      </c>
      <c r="AG66" s="10">
        <f>SUMIFS('Service PJ'!AR$3:AR$280,'Service PJ'!$D$3:$D$280,'Veda input Agg'!$B66,'Service PJ'!$E$3:$E$280,'Veda input Agg'!$C66)</f>
        <v>0</v>
      </c>
      <c r="AJ66" s="10" t="str">
        <f t="shared" si="88"/>
        <v/>
      </c>
      <c r="AK66" s="7" t="str">
        <f t="shared" si="89"/>
        <v>ILP_STM</v>
      </c>
      <c r="AL66" s="10" t="str">
        <f t="shared" si="90"/>
        <v/>
      </c>
      <c r="AM66" s="9">
        <f t="shared" si="86"/>
        <v>0.12212234552822825</v>
      </c>
      <c r="AN66" s="9">
        <f t="shared" si="54"/>
        <v>0.33568955578835258</v>
      </c>
      <c r="AO66" s="9">
        <f t="shared" si="55"/>
        <v>0.25846982551018183</v>
      </c>
      <c r="AP66" s="9">
        <f t="shared" si="56"/>
        <v>0.283501660698255</v>
      </c>
      <c r="AQ66" s="9">
        <f t="shared" si="57"/>
        <v>0.24537730299520294</v>
      </c>
      <c r="AR66" s="9">
        <f t="shared" si="58"/>
        <v>0.29156866565052636</v>
      </c>
      <c r="AS66" s="9">
        <f t="shared" si="59"/>
        <v>0.16683041631634771</v>
      </c>
      <c r="AT66" s="9">
        <f t="shared" si="60"/>
        <v>0.33256644000227714</v>
      </c>
      <c r="AU66" s="9">
        <f t="shared" si="61"/>
        <v>0.23779503911080452</v>
      </c>
      <c r="AV66" s="9">
        <f t="shared" si="62"/>
        <v>0.37994171705835073</v>
      </c>
      <c r="AW66" s="9">
        <f t="shared" si="63"/>
        <v>0.31312882289789173</v>
      </c>
      <c r="AX66" s="9">
        <f t="shared" si="64"/>
        <v>0.29815862185565933</v>
      </c>
      <c r="AY66" s="9">
        <f t="shared" si="65"/>
        <v>0.24715165541143255</v>
      </c>
      <c r="AZ66" s="9">
        <f t="shared" si="66"/>
        <v>0.36418330320814374</v>
      </c>
      <c r="BA66" s="9">
        <f t="shared" si="67"/>
        <v>0.23549394802182341</v>
      </c>
      <c r="BB66" s="9">
        <f t="shared" si="68"/>
        <v>0.27436151160305755</v>
      </c>
      <c r="BC66" s="9">
        <f t="shared" si="69"/>
        <v>0.34069023390881348</v>
      </c>
      <c r="BD66" s="9">
        <f t="shared" si="70"/>
        <v>0.29346267600453008</v>
      </c>
      <c r="BE66" s="9">
        <f t="shared" si="71"/>
        <v>0.27859493811830938</v>
      </c>
      <c r="BF66" s="9">
        <f t="shared" si="72"/>
        <v>0.17167905864173291</v>
      </c>
      <c r="BG66" s="9">
        <f t="shared" si="73"/>
        <v>0.34076916602003543</v>
      </c>
      <c r="BH66" s="9">
        <f t="shared" si="74"/>
        <v>0.15346333621635111</v>
      </c>
      <c r="BI66" s="9">
        <f t="shared" si="75"/>
        <v>0.12712082835669281</v>
      </c>
      <c r="BJ66" s="9">
        <f t="shared" si="76"/>
        <v>0.12508501400021099</v>
      </c>
      <c r="BK66" s="9">
        <f t="shared" si="77"/>
        <v>0.63515728239323921</v>
      </c>
      <c r="BL66" s="9" t="str">
        <f t="shared" si="78"/>
        <v/>
      </c>
      <c r="BM66" s="9">
        <f t="shared" si="79"/>
        <v>0.11814186344123312</v>
      </c>
      <c r="BN66" s="9">
        <f t="shared" si="80"/>
        <v>0.16699038993498461</v>
      </c>
      <c r="BO66" s="9">
        <f t="shared" si="81"/>
        <v>0.32946337910949131</v>
      </c>
      <c r="BP66" s="9" t="str">
        <f t="shared" si="82"/>
        <v/>
      </c>
      <c r="BV66" t="str">
        <f t="shared" si="91"/>
        <v>ILP_STM</v>
      </c>
      <c r="BX66" t="s">
        <v>109</v>
      </c>
    </row>
    <row r="67" spans="2:76" x14ac:dyDescent="0.45">
      <c r="B67" t="s">
        <v>127</v>
      </c>
      <c r="C67" t="s">
        <v>191</v>
      </c>
      <c r="D67" s="10">
        <f>SUMIFS('Service PJ'!O$3:O$280,'Service PJ'!$D$3:$D$280,'Veda input Agg'!$B67,'Service PJ'!$E$3:$E$280,'Veda input Agg'!$C67)</f>
        <v>0.26840202834757243</v>
      </c>
      <c r="E67" s="10">
        <f>SUMIFS('Service PJ'!P$3:P$280,'Service PJ'!$D$3:$D$280,'Veda input Agg'!$B67,'Service PJ'!$E$3:$E$280,'Veda input Agg'!$C67)</f>
        <v>0.52404127641188758</v>
      </c>
      <c r="F67" s="10">
        <f>SUMIFS('Service PJ'!Q$3:Q$280,'Service PJ'!$D$3:$D$280,'Veda input Agg'!$B67,'Service PJ'!$E$3:$E$280,'Veda input Agg'!$C67)</f>
        <v>1.8237149966307713</v>
      </c>
      <c r="G67" s="10">
        <f>SUMIFS('Service PJ'!R$3:R$280,'Service PJ'!$D$3:$D$280,'Veda input Agg'!$B67,'Service PJ'!$E$3:$E$280,'Veda input Agg'!$C67)</f>
        <v>0.72953158504059268</v>
      </c>
      <c r="H67" s="10">
        <f>SUMIFS('Service PJ'!S$3:S$280,'Service PJ'!$D$3:$D$280,'Veda input Agg'!$B67,'Service PJ'!$E$3:$E$280,'Veda input Agg'!$C67)</f>
        <v>0.55828325801459844</v>
      </c>
      <c r="I67" s="10">
        <f>SUMIFS('Service PJ'!T$3:T$280,'Service PJ'!$D$3:$D$280,'Veda input Agg'!$B67,'Service PJ'!$E$3:$E$280,'Veda input Agg'!$C67)</f>
        <v>0.87342009795706399</v>
      </c>
      <c r="J67" s="10">
        <f>SUMIFS('Service PJ'!U$3:U$280,'Service PJ'!$D$3:$D$280,'Veda input Agg'!$B67,'Service PJ'!$E$3:$E$280,'Veda input Agg'!$C67)</f>
        <v>1.590341170327858</v>
      </c>
      <c r="K67" s="10">
        <f>SUMIFS('Service PJ'!V$3:V$280,'Service PJ'!$D$3:$D$280,'Veda input Agg'!$B67,'Service PJ'!$E$3:$E$280,'Veda input Agg'!$C67)</f>
        <v>0.80773798403361685</v>
      </c>
      <c r="L67" s="10">
        <f>SUMIFS('Service PJ'!W$3:W$280,'Service PJ'!$D$3:$D$280,'Veda input Agg'!$B67,'Service PJ'!$E$3:$E$280,'Veda input Agg'!$C67)</f>
        <v>1.3530649582664571</v>
      </c>
      <c r="M67" s="10">
        <f>SUMIFS('Service PJ'!X$3:X$280,'Service PJ'!$D$3:$D$280,'Veda input Agg'!$B67,'Service PJ'!$E$3:$E$280,'Veda input Agg'!$C67)</f>
        <v>15.520922265712912</v>
      </c>
      <c r="N67" s="10">
        <f>SUMIFS('Service PJ'!Y$3:Y$280,'Service PJ'!$D$3:$D$280,'Veda input Agg'!$B67,'Service PJ'!$E$3:$E$280,'Veda input Agg'!$C67)</f>
        <v>0.51070541904693967</v>
      </c>
      <c r="O67" s="10">
        <f>SUMIFS('Service PJ'!Z$3:Z$280,'Service PJ'!$D$3:$D$280,'Veda input Agg'!$B67,'Service PJ'!$E$3:$E$280,'Veda input Agg'!$C67)</f>
        <v>0.49906391055240829</v>
      </c>
      <c r="P67" s="10">
        <f>SUMIFS('Service PJ'!AA$3:AA$280,'Service PJ'!$D$3:$D$280,'Veda input Agg'!$B67,'Service PJ'!$E$3:$E$280,'Veda input Agg'!$C67)</f>
        <v>0.21040684677056135</v>
      </c>
      <c r="Q67" s="10">
        <f>SUMIFS('Service PJ'!AB$3:AB$280,'Service PJ'!$D$3:$D$280,'Veda input Agg'!$B67,'Service PJ'!$E$3:$E$280,'Veda input Agg'!$C67)</f>
        <v>0.22241634837202764</v>
      </c>
      <c r="R67" s="10">
        <f>SUMIFS('Service PJ'!AC$3:AC$280,'Service PJ'!$D$3:$D$280,'Veda input Agg'!$B67,'Service PJ'!$E$3:$E$280,'Veda input Agg'!$C67)</f>
        <v>0.2129290432002745</v>
      </c>
      <c r="S67" s="10">
        <f>SUMIFS('Service PJ'!AD$3:AD$280,'Service PJ'!$D$3:$D$280,'Veda input Agg'!$B67,'Service PJ'!$E$3:$E$280,'Veda input Agg'!$C67)</f>
        <v>0.44289570559751595</v>
      </c>
      <c r="T67" s="10">
        <f>SUMIFS('Service PJ'!AE$3:AE$280,'Service PJ'!$D$3:$D$280,'Veda input Agg'!$B67,'Service PJ'!$E$3:$E$280,'Veda input Agg'!$C67)</f>
        <v>1.2482557014293765</v>
      </c>
      <c r="U67" s="10">
        <f>SUMIFS('Service PJ'!AF$3:AF$280,'Service PJ'!$D$3:$D$280,'Veda input Agg'!$B67,'Service PJ'!$E$3:$E$280,'Veda input Agg'!$C67)</f>
        <v>0.38330711308501197</v>
      </c>
      <c r="V67" s="10">
        <f>SUMIFS('Service PJ'!AG$3:AG$280,'Service PJ'!$D$3:$D$280,'Veda input Agg'!$B67,'Service PJ'!$E$3:$E$280,'Veda input Agg'!$C67)</f>
        <v>0.44451791123072348</v>
      </c>
      <c r="W67" s="10">
        <f>SUMIFS('Service PJ'!AH$3:AH$280,'Service PJ'!$D$3:$D$280,'Veda input Agg'!$B67,'Service PJ'!$E$3:$E$280,'Veda input Agg'!$C67)</f>
        <v>1.7337823482257568</v>
      </c>
      <c r="X67" s="10">
        <f>SUMIFS('Service PJ'!AI$3:AI$280,'Service PJ'!$D$3:$D$280,'Veda input Agg'!$B67,'Service PJ'!$E$3:$E$280,'Veda input Agg'!$C67)</f>
        <v>0.47612494325315918</v>
      </c>
      <c r="Y67" s="10">
        <f>SUMIFS('Service PJ'!AJ$3:AJ$280,'Service PJ'!$D$3:$D$280,'Veda input Agg'!$B67,'Service PJ'!$E$3:$E$280,'Veda input Agg'!$C67)</f>
        <v>0.81348057006616248</v>
      </c>
      <c r="Z67" s="10">
        <f>SUMIFS('Service PJ'!AK$3:AK$280,'Service PJ'!$D$3:$D$280,'Veda input Agg'!$B67,'Service PJ'!$E$3:$E$280,'Veda input Agg'!$C67)</f>
        <v>0.17781735218153519</v>
      </c>
      <c r="AA67" s="10">
        <f>SUMIFS('Service PJ'!AL$3:AL$280,'Service PJ'!$D$3:$D$280,'Veda input Agg'!$B67,'Service PJ'!$E$3:$E$280,'Veda input Agg'!$C67)</f>
        <v>0.12754126224650567</v>
      </c>
      <c r="AB67" s="10">
        <f>SUMIFS('Service PJ'!AM$3:AM$280,'Service PJ'!$D$3:$D$280,'Veda input Agg'!$B67,'Service PJ'!$E$3:$E$280,'Veda input Agg'!$C67)</f>
        <v>2.7909025238088772</v>
      </c>
      <c r="AC67" s="10">
        <f>SUMIFS('Service PJ'!AN$3:AN$280,'Service PJ'!$D$3:$D$280,'Veda input Agg'!$B67,'Service PJ'!$E$3:$E$280,'Veda input Agg'!$C67)</f>
        <v>1.9978199454615674E-2</v>
      </c>
      <c r="AD67" s="10">
        <f>SUMIFS('Service PJ'!AO$3:AO$280,'Service PJ'!$D$3:$D$280,'Veda input Agg'!$B67,'Service PJ'!$E$3:$E$280,'Veda input Agg'!$C67)</f>
        <v>1.947405124550863</v>
      </c>
      <c r="AE67" s="10">
        <f>SUMIFS('Service PJ'!AP$3:AP$280,'Service PJ'!$D$3:$D$280,'Veda input Agg'!$B67,'Service PJ'!$E$3:$E$280,'Veda input Agg'!$C67)</f>
        <v>0.10162493885285261</v>
      </c>
      <c r="AF67" s="10">
        <f>SUMIFS('Service PJ'!AQ$3:AQ$280,'Service PJ'!$D$3:$D$280,'Veda input Agg'!$B67,'Service PJ'!$E$3:$E$280,'Veda input Agg'!$C67)</f>
        <v>5.3518352553620652</v>
      </c>
      <c r="AG67" s="10">
        <f>SUMIFS('Service PJ'!AR$3:AR$280,'Service PJ'!$D$3:$D$280,'Veda input Agg'!$B67,'Service PJ'!$E$3:$E$280,'Veda input Agg'!$C67)</f>
        <v>0</v>
      </c>
      <c r="AJ67" s="10" t="str">
        <f t="shared" si="88"/>
        <v>IMC000</v>
      </c>
      <c r="AK67" s="7" t="str">
        <f t="shared" si="89"/>
        <v>IMC_ECP</v>
      </c>
      <c r="AL67" s="10" t="str">
        <f t="shared" si="90"/>
        <v>IMC</v>
      </c>
      <c r="AM67" s="9">
        <f t="shared" si="86"/>
        <v>5.1228007890029683E-3</v>
      </c>
      <c r="AN67" s="9">
        <f t="shared" si="54"/>
        <v>6.6112821868030249E-3</v>
      </c>
      <c r="AO67" s="9">
        <f t="shared" si="55"/>
        <v>7.9787938793984686E-3</v>
      </c>
      <c r="AP67" s="9">
        <f t="shared" si="56"/>
        <v>4.2959359853039772E-3</v>
      </c>
      <c r="AQ67" s="9">
        <f t="shared" si="57"/>
        <v>4.0480490927476695E-3</v>
      </c>
      <c r="AR67" s="9">
        <f t="shared" si="58"/>
        <v>3.3925918353541569E-3</v>
      </c>
      <c r="AS67" s="9">
        <f t="shared" si="59"/>
        <v>5.9164348575171258E-3</v>
      </c>
      <c r="AT67" s="9">
        <f t="shared" si="60"/>
        <v>7.3759982543077389E-3</v>
      </c>
      <c r="AU67" s="9">
        <f t="shared" si="61"/>
        <v>4.1053318827091222E-3</v>
      </c>
      <c r="AV67" s="9">
        <f t="shared" si="62"/>
        <v>8.3592687651891651E-3</v>
      </c>
      <c r="AW67" s="9">
        <f t="shared" si="63"/>
        <v>6.820097588740282E-3</v>
      </c>
      <c r="AX67" s="9">
        <f t="shared" si="64"/>
        <v>6.4432311276075033E-3</v>
      </c>
      <c r="AY67" s="9">
        <f t="shared" si="65"/>
        <v>3.9684667875217895E-3</v>
      </c>
      <c r="AZ67" s="9">
        <f t="shared" si="66"/>
        <v>6.4116148530369886E-3</v>
      </c>
      <c r="BA67" s="9">
        <f t="shared" si="67"/>
        <v>4.1783735283423161E-3</v>
      </c>
      <c r="BB67" s="9">
        <f t="shared" si="68"/>
        <v>4.791106673527527E-3</v>
      </c>
      <c r="BC67" s="9">
        <f t="shared" si="69"/>
        <v>8.4230928066565559E-3</v>
      </c>
      <c r="BD67" s="9">
        <f t="shared" si="70"/>
        <v>4.3900735863728405E-3</v>
      </c>
      <c r="BE67" s="9">
        <f t="shared" si="71"/>
        <v>3.5528849760630647E-3</v>
      </c>
      <c r="BF67" s="9">
        <f t="shared" si="72"/>
        <v>3.5872584656130302E-3</v>
      </c>
      <c r="BG67" s="9">
        <f t="shared" si="73"/>
        <v>4.0104275774868166E-3</v>
      </c>
      <c r="BH67" s="9">
        <f t="shared" si="74"/>
        <v>1.0318141049705676E-2</v>
      </c>
      <c r="BI67" s="9">
        <f t="shared" si="75"/>
        <v>5.9201487152239539E-3</v>
      </c>
      <c r="BJ67" s="9">
        <f t="shared" si="76"/>
        <v>5.3421368992296811E-3</v>
      </c>
      <c r="BK67" s="9">
        <f t="shared" si="77"/>
        <v>4.0305493950534678E-3</v>
      </c>
      <c r="BL67" s="9">
        <f t="shared" si="78"/>
        <v>1.6984582073181827E-2</v>
      </c>
      <c r="BM67" s="9">
        <f t="shared" si="79"/>
        <v>9.6137095317129669E-3</v>
      </c>
      <c r="BN67" s="9">
        <f t="shared" si="80"/>
        <v>3.010750222023721E-3</v>
      </c>
      <c r="BO67" s="9">
        <f t="shared" si="81"/>
        <v>5.0236118001384944E-3</v>
      </c>
      <c r="BP67" s="9" t="str">
        <f t="shared" si="82"/>
        <v/>
      </c>
      <c r="BV67" t="str">
        <f t="shared" si="91"/>
        <v>IMC_ECP</v>
      </c>
      <c r="BX67" t="s">
        <v>109</v>
      </c>
    </row>
    <row r="68" spans="2:76" x14ac:dyDescent="0.45">
      <c r="B68" t="s">
        <v>127</v>
      </c>
      <c r="C68" t="s">
        <v>202</v>
      </c>
      <c r="D68" s="10">
        <f>SUMIFS('Service PJ'!O$3:O$280,'Service PJ'!$D$3:$D$280,'Veda input Agg'!$B68,'Service PJ'!$E$3:$E$280,'Veda input Agg'!$C68)</f>
        <v>0.38632364075769277</v>
      </c>
      <c r="E68" s="10">
        <f>SUMIFS('Service PJ'!P$3:P$280,'Service PJ'!$D$3:$D$280,'Veda input Agg'!$B68,'Service PJ'!$E$3:$E$280,'Veda input Agg'!$C68)</f>
        <v>0.7542772126467796</v>
      </c>
      <c r="F68" s="10">
        <f>SUMIFS('Service PJ'!Q$3:Q$280,'Service PJ'!$D$3:$D$280,'Veda input Agg'!$B68,'Service PJ'!$E$3:$E$280,'Veda input Agg'!$C68)</f>
        <v>2.6249586172666319</v>
      </c>
      <c r="G68" s="10">
        <f>SUMIFS('Service PJ'!R$3:R$280,'Service PJ'!$D$3:$D$280,'Veda input Agg'!$B68,'Service PJ'!$E$3:$E$280,'Veda input Agg'!$C68)</f>
        <v>1.0500490615355709</v>
      </c>
      <c r="H68" s="10">
        <f>SUMIFS('Service PJ'!S$3:S$280,'Service PJ'!$D$3:$D$280,'Veda input Agg'!$B68,'Service PJ'!$E$3:$E$280,'Veda input Agg'!$C68)</f>
        <v>0.80356330441351809</v>
      </c>
      <c r="I68" s="10">
        <f>SUMIFS('Service PJ'!T$3:T$280,'Service PJ'!$D$3:$D$280,'Veda input Agg'!$B68,'Service PJ'!$E$3:$E$280,'Veda input Agg'!$C68)</f>
        <v>1.2571545536785638</v>
      </c>
      <c r="J68" s="10">
        <f>SUMIFS('Service PJ'!U$3:U$280,'Service PJ'!$D$3:$D$280,'Veda input Agg'!$B68,'Service PJ'!$E$3:$E$280,'Veda input Agg'!$C68)</f>
        <v>2.2890527122704767</v>
      </c>
      <c r="K68" s="10">
        <f>SUMIFS('Service PJ'!V$3:V$280,'Service PJ'!$D$3:$D$280,'Veda input Agg'!$B68,'Service PJ'!$E$3:$E$280,'Veda input Agg'!$C68)</f>
        <v>1.1626152033622228</v>
      </c>
      <c r="L68" s="10">
        <f>SUMIFS('Service PJ'!W$3:W$280,'Service PJ'!$D$3:$D$280,'Veda input Agg'!$B68,'Service PJ'!$E$3:$E$280,'Veda input Agg'!$C68)</f>
        <v>1.9475299202368386</v>
      </c>
      <c r="M68" s="10">
        <f>SUMIFS('Service PJ'!X$3:X$280,'Service PJ'!$D$3:$D$280,'Veda input Agg'!$B68,'Service PJ'!$E$3:$E$280,'Veda input Agg'!$C68)</f>
        <v>22.339992117505851</v>
      </c>
      <c r="N68" s="10">
        <f>SUMIFS('Service PJ'!Y$3:Y$280,'Service PJ'!$D$3:$D$280,'Veda input Agg'!$B68,'Service PJ'!$E$3:$E$280,'Veda input Agg'!$C68)</f>
        <v>0.73508228702877965</v>
      </c>
      <c r="O68" s="10">
        <f>SUMIFS('Service PJ'!Z$3:Z$280,'Service PJ'!$D$3:$D$280,'Veda input Agg'!$B68,'Service PJ'!$E$3:$E$280,'Veda input Agg'!$C68)</f>
        <v>0.7183261172889035</v>
      </c>
      <c r="P68" s="10">
        <f>SUMIFS('Service PJ'!AA$3:AA$280,'Service PJ'!$D$3:$D$280,'Veda input Agg'!$B68,'Service PJ'!$E$3:$E$280,'Veda input Agg'!$C68)</f>
        <v>0.30284845306566566</v>
      </c>
      <c r="Q68" s="10">
        <f>SUMIFS('Service PJ'!AB$3:AB$280,'Service PJ'!$D$3:$D$280,'Veda input Agg'!$B68,'Service PJ'!$E$3:$E$280,'Veda input Agg'!$C68)</f>
        <v>0.32013429256146753</v>
      </c>
      <c r="R68" s="10">
        <f>SUMIFS('Service PJ'!AC$3:AC$280,'Service PJ'!$D$3:$D$280,'Veda input Agg'!$B68,'Service PJ'!$E$3:$E$280,'Veda input Agg'!$C68)</f>
        <v>0.30647876880296354</v>
      </c>
      <c r="S68" s="10">
        <f>SUMIFS('Service PJ'!AD$3:AD$280,'Service PJ'!$D$3:$D$280,'Veda input Agg'!$B68,'Service PJ'!$E$3:$E$280,'Veda input Agg'!$C68)</f>
        <v>0.63748058282483977</v>
      </c>
      <c r="T68" s="10">
        <f>SUMIFS('Service PJ'!AE$3:AE$280,'Service PJ'!$D$3:$D$280,'Veda input Agg'!$B68,'Service PJ'!$E$3:$E$280,'Veda input Agg'!$C68)</f>
        <v>1.7966730361227756</v>
      </c>
      <c r="U68" s="10">
        <f>SUMIFS('Service PJ'!AF$3:AF$280,'Service PJ'!$D$3:$D$280,'Veda input Agg'!$B68,'Service PJ'!$E$3:$E$280,'Veda input Agg'!$C68)</f>
        <v>0.55171192396341595</v>
      </c>
      <c r="V68" s="10">
        <f>SUMIFS('Service PJ'!AG$3:AG$280,'Service PJ'!$D$3:$D$280,'Veda input Agg'!$B68,'Service PJ'!$E$3:$E$280,'Veda input Agg'!$C68)</f>
        <v>0.63981549955455552</v>
      </c>
      <c r="W68" s="10">
        <f>SUMIFS('Service PJ'!AH$3:AH$280,'Service PJ'!$D$3:$D$280,'Veda input Agg'!$B68,'Service PJ'!$E$3:$E$280,'Veda input Agg'!$C68)</f>
        <v>2.495514334119056</v>
      </c>
      <c r="X68" s="10">
        <f>SUMIFS('Service PJ'!AI$3:AI$280,'Service PJ'!$D$3:$D$280,'Veda input Agg'!$B68,'Service PJ'!$E$3:$E$280,'Veda input Agg'!$C68)</f>
        <v>0.68530898468068147</v>
      </c>
      <c r="Y68" s="10">
        <f>SUMIFS('Service PJ'!AJ$3:AJ$280,'Service PJ'!$D$3:$D$280,'Veda input Agg'!$B68,'Service PJ'!$E$3:$E$280,'Veda input Agg'!$C68)</f>
        <v>1.1708807770507512</v>
      </c>
      <c r="Z68" s="10">
        <f>SUMIFS('Service PJ'!AK$3:AK$280,'Service PJ'!$D$3:$D$280,'Veda input Agg'!$B68,'Service PJ'!$E$3:$E$280,'Veda input Agg'!$C68)</f>
        <v>0.25594086344126116</v>
      </c>
      <c r="AA68" s="10">
        <f>SUMIFS('Service PJ'!AL$3:AL$280,'Service PJ'!$D$3:$D$280,'Veda input Agg'!$B68,'Service PJ'!$E$3:$E$280,'Veda input Agg'!$C68)</f>
        <v>0.18357612675749135</v>
      </c>
      <c r="AB68" s="10">
        <f>SUMIFS('Service PJ'!AM$3:AM$280,'Service PJ'!$D$3:$D$280,'Veda input Agg'!$B68,'Service PJ'!$E$3:$E$280,'Veda input Agg'!$C68)</f>
        <v>4.0170770341625488</v>
      </c>
      <c r="AC68" s="10">
        <f>SUMIFS('Service PJ'!AN$3:AN$280,'Service PJ'!$D$3:$D$280,'Veda input Agg'!$B68,'Service PJ'!$E$3:$E$280,'Veda input Agg'!$C68)</f>
        <v>2.8755560442694714E-2</v>
      </c>
      <c r="AD68" s="10">
        <f>SUMIFS('Service PJ'!AO$3:AO$280,'Service PJ'!$D$3:$D$280,'Veda input Agg'!$B68,'Service PJ'!$E$3:$E$280,'Veda input Agg'!$C68)</f>
        <v>2.8029916255790552</v>
      </c>
      <c r="AE68" s="10">
        <f>SUMIFS('Service PJ'!AP$3:AP$280,'Service PJ'!$D$3:$D$280,'Veda input Agg'!$B68,'Service PJ'!$E$3:$E$280,'Veda input Agg'!$C68)</f>
        <v>0.14627354573703624</v>
      </c>
      <c r="AF68" s="10">
        <f>SUMIFS('Service PJ'!AQ$3:AQ$280,'Service PJ'!$D$3:$D$280,'Veda input Agg'!$B68,'Service PJ'!$E$3:$E$280,'Veda input Agg'!$C68)</f>
        <v>7.7031477493510145</v>
      </c>
      <c r="AG68" s="10">
        <f>SUMIFS('Service PJ'!AR$3:AR$280,'Service PJ'!$D$3:$D$280,'Veda input Agg'!$B68,'Service PJ'!$E$3:$E$280,'Veda input Agg'!$C68)</f>
        <v>0</v>
      </c>
      <c r="AJ68" s="10" t="str">
        <f t="shared" si="88"/>
        <v/>
      </c>
      <c r="AK68" s="7" t="str">
        <f t="shared" si="89"/>
        <v>IMC_LIG</v>
      </c>
      <c r="AL68" s="10" t="str">
        <f t="shared" si="90"/>
        <v/>
      </c>
      <c r="AM68" s="9">
        <f t="shared" si="86"/>
        <v>7.3734876888530317E-3</v>
      </c>
      <c r="AN68" s="9">
        <f t="shared" si="54"/>
        <v>9.5159288482527821E-3</v>
      </c>
      <c r="AO68" s="9">
        <f t="shared" si="55"/>
        <v>1.1484252631477147E-2</v>
      </c>
      <c r="AP68" s="9">
        <f t="shared" si="56"/>
        <v>6.1833423559506757E-3</v>
      </c>
      <c r="AQ68" s="9">
        <f t="shared" si="57"/>
        <v>5.8265471133139421E-3</v>
      </c>
      <c r="AR68" s="9">
        <f t="shared" si="58"/>
        <v>4.8831167093178751E-3</v>
      </c>
      <c r="AS68" s="9">
        <f t="shared" si="59"/>
        <v>8.5158024644354739E-3</v>
      </c>
      <c r="AT68" s="9">
        <f t="shared" si="60"/>
        <v>1.061662058729492E-2</v>
      </c>
      <c r="AU68" s="9">
        <f t="shared" si="61"/>
        <v>5.9089969223072242E-3</v>
      </c>
      <c r="AV68" s="9">
        <f t="shared" si="62"/>
        <v>1.203188799772403E-2</v>
      </c>
      <c r="AW68" s="9">
        <f t="shared" si="63"/>
        <v>9.8164866600522396E-3</v>
      </c>
      <c r="AX68" s="9">
        <f t="shared" si="64"/>
        <v>9.2740450688294437E-3</v>
      </c>
      <c r="AY68" s="9">
        <f t="shared" si="65"/>
        <v>5.712000565048149E-3</v>
      </c>
      <c r="AZ68" s="9">
        <f t="shared" si="66"/>
        <v>9.2285382804699351E-3</v>
      </c>
      <c r="BA68" s="9">
        <f t="shared" si="67"/>
        <v>6.014129192140177E-3</v>
      </c>
      <c r="BB68" s="9">
        <f t="shared" si="68"/>
        <v>6.8960647755565803E-3</v>
      </c>
      <c r="BC68" s="9">
        <f t="shared" si="69"/>
        <v>1.2123752937118683E-2</v>
      </c>
      <c r="BD68" s="9">
        <f t="shared" si="70"/>
        <v>6.3188390248880054E-3</v>
      </c>
      <c r="BE68" s="9">
        <f t="shared" si="71"/>
        <v>5.1138341524325729E-3</v>
      </c>
      <c r="BF68" s="9">
        <f t="shared" si="72"/>
        <v>5.1633095297620351E-3</v>
      </c>
      <c r="BG68" s="9">
        <f t="shared" si="73"/>
        <v>5.7723967000854219E-3</v>
      </c>
      <c r="BH68" s="9">
        <f t="shared" si="74"/>
        <v>1.4851384845019756E-2</v>
      </c>
      <c r="BI68" s="9">
        <f t="shared" si="75"/>
        <v>8.5211479941968964E-3</v>
      </c>
      <c r="BJ68" s="9">
        <f t="shared" si="76"/>
        <v>7.6891884500361251E-3</v>
      </c>
      <c r="BK68" s="9">
        <f t="shared" si="77"/>
        <v>5.8013589768195761E-3</v>
      </c>
      <c r="BL68" s="9">
        <f t="shared" si="78"/>
        <v>2.4446706396579251E-2</v>
      </c>
      <c r="BM68" s="9">
        <f t="shared" si="79"/>
        <v>1.3837463488423294E-2</v>
      </c>
      <c r="BN68" s="9">
        <f t="shared" si="80"/>
        <v>4.3335141479557901E-3</v>
      </c>
      <c r="BO68" s="9">
        <f t="shared" si="81"/>
        <v>7.2307203203010499E-3</v>
      </c>
      <c r="BP68" s="9" t="str">
        <f t="shared" si="82"/>
        <v/>
      </c>
      <c r="BV68" t="str">
        <f t="shared" si="91"/>
        <v>IMC_LIG</v>
      </c>
      <c r="BX68" t="s">
        <v>109</v>
      </c>
    </row>
    <row r="69" spans="2:76" x14ac:dyDescent="0.45">
      <c r="B69" t="s">
        <v>127</v>
      </c>
      <c r="C69" t="s">
        <v>188</v>
      </c>
      <c r="D69" s="10">
        <f>SUMIFS('Service PJ'!O$3:O$280,'Service PJ'!$D$3:$D$280,'Veda input Agg'!$B69,'Service PJ'!$E$3:$E$280,'Veda input Agg'!$C69)</f>
        <v>16.999339749921038</v>
      </c>
      <c r="E69" s="10">
        <f>SUMIFS('Service PJ'!P$3:P$280,'Service PJ'!$D$3:$D$280,'Veda input Agg'!$B69,'Service PJ'!$E$3:$E$280,'Veda input Agg'!$C69)</f>
        <v>30.483353090239156</v>
      </c>
      <c r="F69" s="10">
        <f>SUMIFS('Service PJ'!Q$3:Q$280,'Service PJ'!$D$3:$D$280,'Veda input Agg'!$B69,'Service PJ'!$E$3:$E$280,'Veda input Agg'!$C69)</f>
        <v>100.03376124412326</v>
      </c>
      <c r="G69" s="10">
        <f>SUMIFS('Service PJ'!R$3:R$280,'Service PJ'!$D$3:$D$280,'Veda input Agg'!$B69,'Service PJ'!$E$3:$E$280,'Veda input Agg'!$C69)</f>
        <v>41.709067866734429</v>
      </c>
      <c r="H69" s="10">
        <f>SUMIFS('Service PJ'!S$3:S$280,'Service PJ'!$D$3:$D$280,'Veda input Agg'!$B69,'Service PJ'!$E$3:$E$280,'Veda input Agg'!$C69)</f>
        <v>38.753193986372068</v>
      </c>
      <c r="I69" s="10">
        <f>SUMIFS('Service PJ'!T$3:T$280,'Service PJ'!$D$3:$D$280,'Veda input Agg'!$B69,'Service PJ'!$E$3:$E$280,'Veda input Agg'!$C69)</f>
        <v>63.944842364489901</v>
      </c>
      <c r="J69" s="10">
        <f>SUMIFS('Service PJ'!U$3:U$280,'Service PJ'!$D$3:$D$280,'Veda input Agg'!$B69,'Service PJ'!$E$3:$E$280,'Veda input Agg'!$C69)</f>
        <v>95.155674531567826</v>
      </c>
      <c r="K69" s="10">
        <f>SUMIFS('Service PJ'!V$3:V$280,'Service PJ'!$D$3:$D$280,'Veda input Agg'!$B69,'Service PJ'!$E$3:$E$280,'Veda input Agg'!$C69)</f>
        <v>43.004187003468303</v>
      </c>
      <c r="L69" s="10">
        <f>SUMIFS('Service PJ'!W$3:W$280,'Service PJ'!$D$3:$D$280,'Veda input Agg'!$B69,'Service PJ'!$E$3:$E$280,'Veda input Agg'!$C69)</f>
        <v>85.781728788347095</v>
      </c>
      <c r="M69" s="10">
        <f>SUMIFS('Service PJ'!X$3:X$280,'Service PJ'!$D$3:$D$280,'Veda input Agg'!$B69,'Service PJ'!$E$3:$E$280,'Veda input Agg'!$C69)</f>
        <v>791.94315624972728</v>
      </c>
      <c r="N69" s="10">
        <f>SUMIFS('Service PJ'!Y$3:Y$280,'Service PJ'!$D$3:$D$280,'Veda input Agg'!$B69,'Service PJ'!$E$3:$E$280,'Veda input Agg'!$C69)</f>
        <v>28.598798095681346</v>
      </c>
      <c r="O69" s="10">
        <f>SUMIFS('Service PJ'!Z$3:Z$280,'Service PJ'!$D$3:$D$280,'Veda input Agg'!$B69,'Service PJ'!$E$3:$E$280,'Veda input Agg'!$C69)</f>
        <v>26.7081905386998</v>
      </c>
      <c r="P69" s="10">
        <f>SUMIFS('Service PJ'!AA$3:AA$280,'Service PJ'!$D$3:$D$280,'Veda input Agg'!$B69,'Service PJ'!$E$3:$E$280,'Veda input Agg'!$C69)</f>
        <v>13.39480250138778</v>
      </c>
      <c r="Q69" s="10">
        <f>SUMIFS('Service PJ'!AB$3:AB$280,'Service PJ'!$D$3:$D$280,'Veda input Agg'!$B69,'Service PJ'!$E$3:$E$280,'Veda input Agg'!$C69)</f>
        <v>11.943205336612976</v>
      </c>
      <c r="R69" s="10">
        <f>SUMIFS('Service PJ'!AC$3:AC$280,'Service PJ'!$D$3:$D$280,'Veda input Agg'!$B69,'Service PJ'!$E$3:$E$280,'Veda input Agg'!$C69)</f>
        <v>13.689001791445062</v>
      </c>
      <c r="S69" s="10">
        <f>SUMIFS('Service PJ'!AD$3:AD$280,'Service PJ'!$D$3:$D$280,'Veda input Agg'!$B69,'Service PJ'!$E$3:$E$280,'Veda input Agg'!$C69)</f>
        <v>25.992166402049698</v>
      </c>
      <c r="T69" s="10">
        <f>SUMIFS('Service PJ'!AE$3:AE$280,'Service PJ'!$D$3:$D$280,'Veda input Agg'!$B69,'Service PJ'!$E$3:$E$280,'Veda input Agg'!$C69)</f>
        <v>63.76757889795293</v>
      </c>
      <c r="U69" s="10">
        <f>SUMIFS('Service PJ'!AF$3:AF$280,'Service PJ'!$D$3:$D$280,'Veda input Agg'!$B69,'Service PJ'!$E$3:$E$280,'Veda input Agg'!$C69)</f>
        <v>24.450401871725028</v>
      </c>
      <c r="V69" s="10">
        <f>SUMIFS('Service PJ'!AG$3:AG$280,'Service PJ'!$D$3:$D$280,'Veda input Agg'!$B69,'Service PJ'!$E$3:$E$280,'Veda input Agg'!$C69)</f>
        <v>29.136328602181763</v>
      </c>
      <c r="W69" s="10">
        <f>SUMIFS('Service PJ'!AH$3:AH$280,'Service PJ'!$D$3:$D$280,'Veda input Agg'!$B69,'Service PJ'!$E$3:$E$280,'Veda input Agg'!$C69)</f>
        <v>95.324510365641103</v>
      </c>
      <c r="X69" s="10">
        <f>SUMIFS('Service PJ'!AI$3:AI$280,'Service PJ'!$D$3:$D$280,'Veda input Agg'!$B69,'Service PJ'!$E$3:$E$280,'Veda input Agg'!$C69)</f>
        <v>32.520667573886243</v>
      </c>
      <c r="Y69" s="10">
        <f>SUMIFS('Service PJ'!AJ$3:AJ$280,'Service PJ'!$D$3:$D$280,'Veda input Agg'!$B69,'Service PJ'!$E$3:$E$280,'Veda input Agg'!$C69)</f>
        <v>41.144278658634093</v>
      </c>
      <c r="Z69" s="10">
        <f>SUMIFS('Service PJ'!AK$3:AK$280,'Service PJ'!$D$3:$D$280,'Veda input Agg'!$B69,'Service PJ'!$E$3:$E$280,'Veda input Agg'!$C69)</f>
        <v>10.746533702121804</v>
      </c>
      <c r="AA69" s="10">
        <f>SUMIFS('Service PJ'!AL$3:AL$280,'Service PJ'!$D$3:$D$280,'Veda input Agg'!$B69,'Service PJ'!$E$3:$E$280,'Veda input Agg'!$C69)</f>
        <v>7.958453853260167</v>
      </c>
      <c r="AB69" s="10">
        <f>SUMIFS('Service PJ'!AM$3:AM$280,'Service PJ'!$D$3:$D$280,'Veda input Agg'!$B69,'Service PJ'!$E$3:$E$280,'Veda input Agg'!$C69)</f>
        <v>163.32262986057589</v>
      </c>
      <c r="AC69" s="10">
        <f>SUMIFS('Service PJ'!AN$3:AN$280,'Service PJ'!$D$3:$D$280,'Veda input Agg'!$B69,'Service PJ'!$E$3:$E$280,'Veda input Agg'!$C69)</f>
        <v>0.94965924606978047</v>
      </c>
      <c r="AD69" s="10">
        <f>SUMIFS('Service PJ'!AO$3:AO$280,'Service PJ'!$D$3:$D$280,'Veda input Agg'!$B69,'Service PJ'!$E$3:$E$280,'Veda input Agg'!$C69)</f>
        <v>101.75689326471156</v>
      </c>
      <c r="AE69" s="10">
        <f>SUMIFS('Service PJ'!AP$3:AP$280,'Service PJ'!$D$3:$D$280,'Veda input Agg'!$B69,'Service PJ'!$E$3:$E$280,'Veda input Agg'!$C69)</f>
        <v>6.3191346745703303</v>
      </c>
      <c r="AF69" s="10">
        <f>SUMIFS('Service PJ'!AQ$3:AQ$280,'Service PJ'!$D$3:$D$280,'Veda input Agg'!$B69,'Service PJ'!$E$3:$E$280,'Veda input Agg'!$C69)</f>
        <v>321.0635871789155</v>
      </c>
      <c r="AG69" s="10">
        <f>SUMIFS('Service PJ'!AR$3:AR$280,'Service PJ'!$D$3:$D$280,'Veda input Agg'!$B69,'Service PJ'!$E$3:$E$280,'Veda input Agg'!$C69)</f>
        <v>0</v>
      </c>
      <c r="AJ69" s="10" t="str">
        <f t="shared" si="88"/>
        <v/>
      </c>
      <c r="AK69" s="7" t="str">
        <f t="shared" si="89"/>
        <v>IMC_MDR</v>
      </c>
      <c r="AL69" s="10" t="str">
        <f t="shared" si="90"/>
        <v/>
      </c>
      <c r="AM69" s="9">
        <f t="shared" si="86"/>
        <v>0.32445444477287477</v>
      </c>
      <c r="AN69" s="9">
        <f t="shared" si="54"/>
        <v>0.3845766704856331</v>
      </c>
      <c r="AO69" s="9">
        <f t="shared" si="55"/>
        <v>0.43764994169722848</v>
      </c>
      <c r="AP69" s="9">
        <f t="shared" si="56"/>
        <v>0.24560894858612639</v>
      </c>
      <c r="AQ69" s="9">
        <f t="shared" si="57"/>
        <v>0.28099504956587074</v>
      </c>
      <c r="AR69" s="9">
        <f t="shared" si="58"/>
        <v>0.2483784728862988</v>
      </c>
      <c r="AS69" s="9">
        <f t="shared" si="59"/>
        <v>0.35400099060069007</v>
      </c>
      <c r="AT69" s="9">
        <f t="shared" si="60"/>
        <v>0.39270012619872585</v>
      </c>
      <c r="AU69" s="9">
        <f t="shared" si="61"/>
        <v>0.2602701843671259</v>
      </c>
      <c r="AV69" s="9">
        <f t="shared" si="62"/>
        <v>0.42652527836364329</v>
      </c>
      <c r="AW69" s="9">
        <f t="shared" si="63"/>
        <v>0.38191604525602169</v>
      </c>
      <c r="AX69" s="9">
        <f t="shared" si="64"/>
        <v>0.34481965335971004</v>
      </c>
      <c r="AY69" s="9">
        <f t="shared" si="65"/>
        <v>0.25263830368664852</v>
      </c>
      <c r="AZ69" s="9">
        <f t="shared" si="66"/>
        <v>0.34428778859822756</v>
      </c>
      <c r="BA69" s="9">
        <f t="shared" si="67"/>
        <v>0.26862358396550973</v>
      </c>
      <c r="BB69" s="9">
        <f t="shared" si="68"/>
        <v>0.28117509457512502</v>
      </c>
      <c r="BC69" s="9">
        <f t="shared" si="69"/>
        <v>0.43029664074291496</v>
      </c>
      <c r="BD69" s="9">
        <f t="shared" si="70"/>
        <v>0.28003410260079065</v>
      </c>
      <c r="BE69" s="9">
        <f t="shared" si="71"/>
        <v>0.23287705969309733</v>
      </c>
      <c r="BF69" s="9">
        <f t="shared" si="72"/>
        <v>0.19722986402502993</v>
      </c>
      <c r="BG69" s="9">
        <f t="shared" si="73"/>
        <v>0.27392343947678544</v>
      </c>
      <c r="BH69" s="9">
        <f t="shared" si="74"/>
        <v>0.52187167857451511</v>
      </c>
      <c r="BI69" s="9">
        <f t="shared" si="75"/>
        <v>0.35778891603771062</v>
      </c>
      <c r="BJ69" s="9">
        <f t="shared" si="76"/>
        <v>0.33334427809054079</v>
      </c>
      <c r="BK69" s="9">
        <f t="shared" si="77"/>
        <v>0.23586632688435846</v>
      </c>
      <c r="BL69" s="9">
        <f t="shared" si="78"/>
        <v>0.80735831289849602</v>
      </c>
      <c r="BM69" s="9">
        <f t="shared" si="79"/>
        <v>0.5023408855012006</v>
      </c>
      <c r="BN69" s="9">
        <f t="shared" si="80"/>
        <v>0.18721129222038765</v>
      </c>
      <c r="BO69" s="9">
        <f t="shared" si="81"/>
        <v>0.30137303339649935</v>
      </c>
      <c r="BP69" s="9" t="str">
        <f t="shared" si="82"/>
        <v/>
      </c>
      <c r="BV69" t="str">
        <f t="shared" si="91"/>
        <v>IMC_MDR</v>
      </c>
      <c r="BX69" t="s">
        <v>109</v>
      </c>
    </row>
    <row r="70" spans="2:76" x14ac:dyDescent="0.45">
      <c r="B70" t="s">
        <v>127</v>
      </c>
      <c r="C70" t="s">
        <v>205</v>
      </c>
      <c r="D70" s="10">
        <f>SUMIFS('Service PJ'!O$3:O$280,'Service PJ'!$D$3:$D$280,'Veda input Agg'!$B70,'Service PJ'!$E$3:$E$280,'Veda input Agg'!$C70)</f>
        <v>5.5246881467374456</v>
      </c>
      <c r="E70" s="10">
        <f>SUMIFS('Service PJ'!P$3:P$280,'Service PJ'!$D$3:$D$280,'Veda input Agg'!$B70,'Service PJ'!$E$3:$E$280,'Veda input Agg'!$C70)</f>
        <v>7.3789654519688845</v>
      </c>
      <c r="F70" s="10">
        <f>SUMIFS('Service PJ'!Q$3:Q$280,'Service PJ'!$D$3:$D$280,'Veda input Agg'!$B70,'Service PJ'!$E$3:$E$280,'Veda input Agg'!$C70)</f>
        <v>18.099470215737693</v>
      </c>
      <c r="G70" s="10">
        <f>SUMIFS('Service PJ'!R$3:R$280,'Service PJ'!$D$3:$D$280,'Veda input Agg'!$B70,'Service PJ'!$E$3:$E$280,'Veda input Agg'!$C70)</f>
        <v>9.4062296839308495</v>
      </c>
      <c r="H70" s="10">
        <f>SUMIFS('Service PJ'!S$3:S$280,'Service PJ'!$D$3:$D$280,'Veda input Agg'!$B70,'Service PJ'!$E$3:$E$280,'Veda input Agg'!$C70)</f>
        <v>15.754082308360763</v>
      </c>
      <c r="I70" s="10">
        <f>SUMIFS('Service PJ'!T$3:T$280,'Service PJ'!$D$3:$D$280,'Veda input Agg'!$B70,'Service PJ'!$E$3:$E$280,'Veda input Agg'!$C70)</f>
        <v>28.807362281499849</v>
      </c>
      <c r="J70" s="10">
        <f>SUMIFS('Service PJ'!U$3:U$280,'Service PJ'!$D$3:$D$280,'Veda input Agg'!$B70,'Service PJ'!$E$3:$E$280,'Veda input Agg'!$C70)</f>
        <v>25.736103622604709</v>
      </c>
      <c r="K70" s="10">
        <f>SUMIFS('Service PJ'!V$3:V$280,'Service PJ'!$D$3:$D$280,'Veda input Agg'!$B70,'Service PJ'!$E$3:$E$280,'Veda input Agg'!$C70)</f>
        <v>6.4005528518826784</v>
      </c>
      <c r="L70" s="10">
        <f>SUMIFS('Service PJ'!W$3:W$280,'Service PJ'!$D$3:$D$280,'Veda input Agg'!$B70,'Service PJ'!$E$3:$E$280,'Veda input Agg'!$C70)</f>
        <v>28.073333718054901</v>
      </c>
      <c r="M70" s="10">
        <f>SUMIFS('Service PJ'!X$3:X$280,'Service PJ'!$D$3:$D$280,'Veda input Agg'!$B70,'Service PJ'!$E$3:$E$280,'Veda input Agg'!$C70)</f>
        <v>79.402145243205851</v>
      </c>
      <c r="N70" s="10">
        <f>SUMIFS('Service PJ'!Y$3:Y$280,'Service PJ'!$D$3:$D$280,'Veda input Agg'!$B70,'Service PJ'!$E$3:$E$280,'Veda input Agg'!$C70)</f>
        <v>5.8009868458115479</v>
      </c>
      <c r="O70" s="10">
        <f>SUMIFS('Service PJ'!Z$3:Z$280,'Service PJ'!$D$3:$D$280,'Veda input Agg'!$B70,'Service PJ'!$E$3:$E$280,'Veda input Agg'!$C70)</f>
        <v>4.1512260277267199</v>
      </c>
      <c r="P70" s="10">
        <f>SUMIFS('Service PJ'!AA$3:AA$280,'Service PJ'!$D$3:$D$280,'Veda input Agg'!$B70,'Service PJ'!$E$3:$E$280,'Veda input Agg'!$C70)</f>
        <v>4.4372911273537792</v>
      </c>
      <c r="Q70" s="10">
        <f>SUMIFS('Service PJ'!AB$3:AB$280,'Service PJ'!$D$3:$D$280,'Veda input Agg'!$B70,'Service PJ'!$E$3:$E$280,'Veda input Agg'!$C70)</f>
        <v>1.9068653682678804</v>
      </c>
      <c r="R70" s="10">
        <f>SUMIFS('Service PJ'!AC$3:AC$280,'Service PJ'!$D$3:$D$280,'Veda input Agg'!$B70,'Service PJ'!$E$3:$E$280,'Veda input Agg'!$C70)</f>
        <v>4.6529643859693657</v>
      </c>
      <c r="S70" s="10">
        <f>SUMIFS('Service PJ'!AD$3:AD$280,'Service PJ'!$D$3:$D$280,'Veda input Agg'!$B70,'Service PJ'!$E$3:$E$280,'Veda input Agg'!$C70)</f>
        <v>6.5841375408826233</v>
      </c>
      <c r="T70" s="10">
        <f>SUMIFS('Service PJ'!AE$3:AE$280,'Service PJ'!$D$3:$D$280,'Veda input Agg'!$B70,'Service PJ'!$E$3:$E$280,'Veda input Agg'!$C70)</f>
        <v>6.5364673771327713</v>
      </c>
      <c r="U70" s="10">
        <f>SUMIFS('Service PJ'!AF$3:AF$280,'Service PJ'!$D$3:$D$280,'Veda input Agg'!$B70,'Service PJ'!$E$3:$E$280,'Veda input Agg'!$C70)</f>
        <v>8.1262949437599232</v>
      </c>
      <c r="V70" s="10">
        <f>SUMIFS('Service PJ'!AG$3:AG$280,'Service PJ'!$D$3:$D$280,'Veda input Agg'!$B70,'Service PJ'!$E$3:$E$280,'Veda input Agg'!$C70)</f>
        <v>10.447126444581782</v>
      </c>
      <c r="W70" s="10">
        <f>SUMIFS('Service PJ'!AH$3:AH$280,'Service PJ'!$D$3:$D$280,'Veda input Agg'!$B70,'Service PJ'!$E$3:$E$280,'Veda input Agg'!$C70)</f>
        <v>17.466587668862765</v>
      </c>
      <c r="X70" s="10">
        <f>SUMIFS('Service PJ'!AI$3:AI$280,'Service PJ'!$D$3:$D$280,'Veda input Agg'!$B70,'Service PJ'!$E$3:$E$280,'Veda input Agg'!$C70)</f>
        <v>12.785555481831054</v>
      </c>
      <c r="Y70" s="10">
        <f>SUMIFS('Service PJ'!AJ$3:AJ$280,'Service PJ'!$D$3:$D$280,'Veda input Agg'!$B70,'Service PJ'!$E$3:$E$280,'Veda input Agg'!$C70)</f>
        <v>3.7220266008634431</v>
      </c>
      <c r="Z70" s="10">
        <f>SUMIFS('Service PJ'!AK$3:AK$280,'Service PJ'!$D$3:$D$280,'Veda input Agg'!$B70,'Service PJ'!$E$3:$E$280,'Veda input Agg'!$C70)</f>
        <v>3.0114104822517103</v>
      </c>
      <c r="AA70" s="10">
        <f>SUMIFS('Service PJ'!AL$3:AL$280,'Service PJ'!$D$3:$D$280,'Veda input Agg'!$B70,'Service PJ'!$E$3:$E$280,'Veda input Agg'!$C70)</f>
        <v>2.4739148055716331</v>
      </c>
      <c r="AB70" s="10">
        <f>SUMIFS('Service PJ'!AM$3:AM$280,'Service PJ'!$D$3:$D$280,'Veda input Agg'!$B70,'Service PJ'!$E$3:$E$280,'Veda input Agg'!$C70)</f>
        <v>41.0685618558269</v>
      </c>
      <c r="AC70" s="10">
        <f>SUMIFS('Service PJ'!AN$3:AN$280,'Service PJ'!$D$3:$D$280,'Veda input Agg'!$B70,'Service PJ'!$E$3:$E$280,'Veda input Agg'!$C70)</f>
        <v>1.4377780221347357E-2</v>
      </c>
      <c r="AD70" s="10">
        <f>SUMIFS('Service PJ'!AO$3:AO$280,'Service PJ'!$D$3:$D$280,'Veda input Agg'!$B70,'Service PJ'!$E$3:$E$280,'Veda input Agg'!$C70)</f>
        <v>12.944667959548186</v>
      </c>
      <c r="AE70" s="10">
        <f>SUMIFS('Service PJ'!AP$3:AP$280,'Service PJ'!$D$3:$D$280,'Veda input Agg'!$B70,'Service PJ'!$E$3:$E$280,'Veda input Agg'!$C70)</f>
        <v>1.9817381161919614</v>
      </c>
      <c r="AF70" s="10">
        <f>SUMIFS('Service PJ'!AQ$3:AQ$280,'Service PJ'!$D$3:$D$280,'Veda input Agg'!$B70,'Service PJ'!$E$3:$E$280,'Veda input Agg'!$C70)</f>
        <v>88.058614577359592</v>
      </c>
      <c r="AG70" s="10">
        <f>SUMIFS('Service PJ'!AR$3:AR$280,'Service PJ'!$D$3:$D$280,'Veda input Agg'!$B70,'Service PJ'!$E$3:$E$280,'Veda input Agg'!$C70)</f>
        <v>0</v>
      </c>
      <c r="AJ70" s="10" t="str">
        <f t="shared" si="88"/>
        <v/>
      </c>
      <c r="AK70" s="7" t="str">
        <f t="shared" si="89"/>
        <v>IMC_OTH</v>
      </c>
      <c r="AL70" s="10" t="str">
        <f t="shared" si="90"/>
        <v/>
      </c>
      <c r="AM70" s="9">
        <f t="shared" si="86"/>
        <v>0.105445837989167</v>
      </c>
      <c r="AN70" s="9">
        <f t="shared" si="54"/>
        <v>9.309271052781172E-2</v>
      </c>
      <c r="AO70" s="9">
        <f t="shared" si="55"/>
        <v>7.9185586807410765E-2</v>
      </c>
      <c r="AP70" s="9">
        <f t="shared" si="56"/>
        <v>5.5389734199081414E-2</v>
      </c>
      <c r="AQ70" s="9">
        <f t="shared" si="57"/>
        <v>0.11423107836374398</v>
      </c>
      <c r="AR70" s="9">
        <f t="shared" si="58"/>
        <v>0.11189532082316478</v>
      </c>
      <c r="AS70" s="9">
        <f t="shared" si="59"/>
        <v>9.5744223573147366E-2</v>
      </c>
      <c r="AT70" s="9">
        <f t="shared" si="60"/>
        <v>5.8447748645340698E-2</v>
      </c>
      <c r="AU70" s="9">
        <f t="shared" si="61"/>
        <v>8.5177249815354183E-2</v>
      </c>
      <c r="AV70" s="9">
        <f t="shared" si="62"/>
        <v>4.2764460852098528E-2</v>
      </c>
      <c r="AW70" s="9">
        <f t="shared" si="63"/>
        <v>7.746793929319383E-2</v>
      </c>
      <c r="AX70" s="9">
        <f t="shared" si="64"/>
        <v>5.3594956866299844E-2</v>
      </c>
      <c r="AY70" s="9">
        <f t="shared" si="65"/>
        <v>8.3691394722865811E-2</v>
      </c>
      <c r="AZ70" s="9">
        <f t="shared" si="66"/>
        <v>5.4969368966880365E-2</v>
      </c>
      <c r="BA70" s="9">
        <f t="shared" si="67"/>
        <v>9.1306582354608978E-2</v>
      </c>
      <c r="BB70" s="9">
        <f t="shared" si="68"/>
        <v>7.122513249250792E-2</v>
      </c>
      <c r="BC70" s="9">
        <f t="shared" si="69"/>
        <v>4.4107366208883531E-2</v>
      </c>
      <c r="BD70" s="9">
        <f t="shared" si="70"/>
        <v>9.3071669086828041E-2</v>
      </c>
      <c r="BE70" s="9">
        <f t="shared" si="71"/>
        <v>8.3500434178725907E-2</v>
      </c>
      <c r="BF70" s="9">
        <f t="shared" si="72"/>
        <v>3.6139002421278252E-2</v>
      </c>
      <c r="BG70" s="9">
        <f t="shared" si="73"/>
        <v>0.10769346371034252</v>
      </c>
      <c r="BH70" s="9">
        <f t="shared" si="74"/>
        <v>4.7209972643036884E-2</v>
      </c>
      <c r="BI70" s="9">
        <f t="shared" si="75"/>
        <v>0.10026016965607304</v>
      </c>
      <c r="BJ70" s="9">
        <f t="shared" si="76"/>
        <v>0.10362130133894713</v>
      </c>
      <c r="BK70" s="9">
        <f t="shared" si="77"/>
        <v>5.9310157102088229E-2</v>
      </c>
      <c r="BL70" s="9">
        <f t="shared" si="78"/>
        <v>1.2223353198289625E-2</v>
      </c>
      <c r="BM70" s="9">
        <f t="shared" si="79"/>
        <v>6.3903640890474345E-2</v>
      </c>
      <c r="BN70" s="9">
        <f t="shared" si="80"/>
        <v>5.8711164214888367E-2</v>
      </c>
      <c r="BO70" s="9">
        <f t="shared" si="81"/>
        <v>8.2658055449568155E-2</v>
      </c>
      <c r="BP70" s="9" t="str">
        <f t="shared" si="82"/>
        <v/>
      </c>
      <c r="BV70" t="str">
        <f t="shared" si="91"/>
        <v>IMC_OTH</v>
      </c>
      <c r="BX70" t="s">
        <v>109</v>
      </c>
    </row>
    <row r="71" spans="2:76" x14ac:dyDescent="0.45">
      <c r="B71" t="s">
        <v>127</v>
      </c>
      <c r="C71" t="s">
        <v>194</v>
      </c>
      <c r="D71" s="10">
        <f>SUMIFS('Service PJ'!O$3:O$280,'Service PJ'!$D$3:$D$280,'Veda input Agg'!$B71,'Service PJ'!$E$3:$E$280,'Veda input Agg'!$C71)</f>
        <v>0.17386400603110475</v>
      </c>
      <c r="E71" s="10">
        <f>SUMIFS('Service PJ'!P$3:P$280,'Service PJ'!$D$3:$D$280,'Veda input Agg'!$B71,'Service PJ'!$E$3:$E$280,'Veda input Agg'!$C71)</f>
        <v>0.24806247047846139</v>
      </c>
      <c r="F71" s="10">
        <f>SUMIFS('Service PJ'!Q$3:Q$280,'Service PJ'!$D$3:$D$280,'Veda input Agg'!$B71,'Service PJ'!$E$3:$E$280,'Veda input Agg'!$C71)</f>
        <v>1.1651878693816364</v>
      </c>
      <c r="G71" s="10">
        <f>SUMIFS('Service PJ'!R$3:R$280,'Service PJ'!$D$3:$D$280,'Veda input Agg'!$B71,'Service PJ'!$E$3:$E$280,'Veda input Agg'!$C71)</f>
        <v>0.98950138294443313</v>
      </c>
      <c r="H71" s="10">
        <f>SUMIFS('Service PJ'!S$3:S$280,'Service PJ'!$D$3:$D$280,'Veda input Agg'!$B71,'Service PJ'!$E$3:$E$280,'Veda input Agg'!$C71)</f>
        <v>0.34018694848832237</v>
      </c>
      <c r="I71" s="10">
        <f>SUMIFS('Service PJ'!T$3:T$280,'Service PJ'!$D$3:$D$280,'Veda input Agg'!$B71,'Service PJ'!$E$3:$E$280,'Veda input Agg'!$C71)</f>
        <v>0.45021618534292968</v>
      </c>
      <c r="J71" s="10">
        <f>SUMIFS('Service PJ'!U$3:U$280,'Service PJ'!$D$3:$D$280,'Veda input Agg'!$B71,'Service PJ'!$E$3:$E$280,'Veda input Agg'!$C71)</f>
        <v>1.0017417356165401</v>
      </c>
      <c r="K71" s="10">
        <f>SUMIFS('Service PJ'!V$3:V$280,'Service PJ'!$D$3:$D$280,'Veda input Agg'!$B71,'Service PJ'!$E$3:$E$280,'Veda input Agg'!$C71)</f>
        <v>0.77652198851951859</v>
      </c>
      <c r="L71" s="10">
        <f>SUMIFS('Service PJ'!W$3:W$280,'Service PJ'!$D$3:$D$280,'Veda input Agg'!$B71,'Service PJ'!$E$3:$E$280,'Veda input Agg'!$C71)</f>
        <v>2.4326399951471016</v>
      </c>
      <c r="M71" s="10">
        <f>SUMIFS('Service PJ'!X$3:X$280,'Service PJ'!$D$3:$D$280,'Veda input Agg'!$B71,'Service PJ'!$E$3:$E$280,'Veda input Agg'!$C71)</f>
        <v>9.8843716904386127</v>
      </c>
      <c r="N71" s="10">
        <f>SUMIFS('Service PJ'!Y$3:Y$280,'Service PJ'!$D$3:$D$280,'Veda input Agg'!$B71,'Service PJ'!$E$3:$E$280,'Veda input Agg'!$C71)</f>
        <v>0.28007277838206213</v>
      </c>
      <c r="O71" s="10">
        <f>SUMIFS('Service PJ'!Z$3:Z$280,'Service PJ'!$D$3:$D$280,'Veda input Agg'!$B71,'Service PJ'!$E$3:$E$280,'Veda input Agg'!$C71)</f>
        <v>0.79416222827840355</v>
      </c>
      <c r="P71" s="10">
        <f>SUMIFS('Service PJ'!AA$3:AA$280,'Service PJ'!$D$3:$D$280,'Veda input Agg'!$B71,'Service PJ'!$E$3:$E$280,'Veda input Agg'!$C71)</f>
        <v>0.40737934089322614</v>
      </c>
      <c r="Q71" s="10">
        <f>SUMIFS('Service PJ'!AB$3:AB$280,'Service PJ'!$D$3:$D$280,'Veda input Agg'!$B71,'Service PJ'!$E$3:$E$280,'Veda input Agg'!$C71)</f>
        <v>0.43784274961857433</v>
      </c>
      <c r="R71" s="10">
        <f>SUMIFS('Service PJ'!AC$3:AC$280,'Service PJ'!$D$3:$D$280,'Veda input Agg'!$B71,'Service PJ'!$E$3:$E$280,'Veda input Agg'!$C71)</f>
        <v>0.33956403732016882</v>
      </c>
      <c r="S71" s="10">
        <f>SUMIFS('Service PJ'!AD$3:AD$280,'Service PJ'!$D$3:$D$280,'Veda input Agg'!$B71,'Service PJ'!$E$3:$E$280,'Veda input Agg'!$C71)</f>
        <v>1.0169348582833233</v>
      </c>
      <c r="T71" s="10">
        <f>SUMIFS('Service PJ'!AE$3:AE$280,'Service PJ'!$D$3:$D$280,'Veda input Agg'!$B71,'Service PJ'!$E$3:$E$280,'Veda input Agg'!$C71)</f>
        <v>1.5315863531597653</v>
      </c>
      <c r="U71" s="10">
        <f>SUMIFS('Service PJ'!AF$3:AF$280,'Service PJ'!$D$3:$D$280,'Veda input Agg'!$B71,'Service PJ'!$E$3:$E$280,'Veda input Agg'!$C71)</f>
        <v>0.49652318655593353</v>
      </c>
      <c r="V71" s="10">
        <f>SUMIFS('Service PJ'!AG$3:AG$280,'Service PJ'!$D$3:$D$280,'Veda input Agg'!$B71,'Service PJ'!$E$3:$E$280,'Veda input Agg'!$C71)</f>
        <v>1.1327158567180318</v>
      </c>
      <c r="W71" s="10">
        <f>SUMIFS('Service PJ'!AH$3:AH$280,'Service PJ'!$D$3:$D$280,'Veda input Agg'!$B71,'Service PJ'!$E$3:$E$280,'Veda input Agg'!$C71)</f>
        <v>0.82004931774290279</v>
      </c>
      <c r="X71" s="10">
        <f>SUMIFS('Service PJ'!AI$3:AI$280,'Service PJ'!$D$3:$D$280,'Veda input Agg'!$B71,'Service PJ'!$E$3:$E$280,'Veda input Agg'!$C71)</f>
        <v>0.49360918267860004</v>
      </c>
      <c r="Y71" s="10">
        <f>SUMIFS('Service PJ'!AJ$3:AJ$280,'Service PJ'!$D$3:$D$280,'Veda input Agg'!$B71,'Service PJ'!$E$3:$E$280,'Veda input Agg'!$C71)</f>
        <v>0.73851056094003276</v>
      </c>
      <c r="Z71" s="10">
        <f>SUMIFS('Service PJ'!AK$3:AK$280,'Service PJ'!$D$3:$D$280,'Veda input Agg'!$B71,'Service PJ'!$E$3:$E$280,'Veda input Agg'!$C71)</f>
        <v>0.10234684763866257</v>
      </c>
      <c r="AA71" s="10">
        <f>SUMIFS('Service PJ'!AL$3:AL$280,'Service PJ'!$D$3:$D$280,'Veda input Agg'!$B71,'Service PJ'!$E$3:$E$280,'Veda input Agg'!$C71)</f>
        <v>6.49057516610278E-2</v>
      </c>
      <c r="AB71" s="10">
        <f>SUMIFS('Service PJ'!AM$3:AM$280,'Service PJ'!$D$3:$D$280,'Veda input Agg'!$B71,'Service PJ'!$E$3:$E$280,'Veda input Agg'!$C71)</f>
        <v>8.6278632416498393</v>
      </c>
      <c r="AC71" s="10">
        <f>SUMIFS('Service PJ'!AN$3:AN$280,'Service PJ'!$D$3:$D$280,'Veda input Agg'!$B71,'Service PJ'!$E$3:$E$280,'Veda input Agg'!$C71)</f>
        <v>9.4493457320376176E-3</v>
      </c>
      <c r="AD71" s="10">
        <f>SUMIFS('Service PJ'!AO$3:AO$280,'Service PJ'!$D$3:$D$280,'Veda input Agg'!$B71,'Service PJ'!$E$3:$E$280,'Veda input Agg'!$C71)</f>
        <v>0.92931842917286256</v>
      </c>
      <c r="AE71" s="10">
        <f>SUMIFS('Service PJ'!AP$3:AP$280,'Service PJ'!$D$3:$D$280,'Veda input Agg'!$B71,'Service PJ'!$E$3:$E$280,'Veda input Agg'!$C71)</f>
        <v>0.56768504867345126</v>
      </c>
      <c r="AF71" s="10">
        <f>SUMIFS('Service PJ'!AQ$3:AQ$280,'Service PJ'!$D$3:$D$280,'Veda input Agg'!$B71,'Service PJ'!$E$3:$E$280,'Veda input Agg'!$C71)</f>
        <v>8.6170604947170784</v>
      </c>
      <c r="AG71" s="10">
        <f>SUMIFS('Service PJ'!AR$3:AR$280,'Service PJ'!$D$3:$D$280,'Veda input Agg'!$B71,'Service PJ'!$E$3:$E$280,'Veda input Agg'!$C71)</f>
        <v>0</v>
      </c>
      <c r="AJ71" s="10" t="str">
        <f t="shared" si="88"/>
        <v/>
      </c>
      <c r="AK71" s="7" t="str">
        <f t="shared" si="89"/>
        <v>IMC_OTP</v>
      </c>
      <c r="AL71" s="10" t="str">
        <f t="shared" si="90"/>
        <v/>
      </c>
      <c r="AM71" s="9">
        <f t="shared" si="86"/>
        <v>3.3184200311704381E-3</v>
      </c>
      <c r="AN71" s="9">
        <f t="shared" si="54"/>
        <v>3.1295454501556897E-3</v>
      </c>
      <c r="AO71" s="9">
        <f t="shared" si="55"/>
        <v>5.0977229763131508E-3</v>
      </c>
      <c r="AP71" s="9">
        <f t="shared" si="56"/>
        <v>5.8267999435041807E-3</v>
      </c>
      <c r="AQ71" s="9">
        <f t="shared" si="57"/>
        <v>2.4666572898676144E-3</v>
      </c>
      <c r="AR71" s="9">
        <f t="shared" si="58"/>
        <v>1.7487572797000165E-3</v>
      </c>
      <c r="AS71" s="9">
        <f t="shared" si="59"/>
        <v>3.7267096101206831E-3</v>
      </c>
      <c r="AT71" s="9">
        <f t="shared" si="60"/>
        <v>7.090944025127297E-3</v>
      </c>
      <c r="AU71" s="9">
        <f t="shared" si="61"/>
        <v>7.3808685017057963E-3</v>
      </c>
      <c r="AV71" s="9">
        <f t="shared" si="62"/>
        <v>5.323531560874571E-3</v>
      </c>
      <c r="AW71" s="9">
        <f t="shared" si="63"/>
        <v>3.7401672456891066E-3</v>
      </c>
      <c r="AX71" s="9">
        <f t="shared" si="64"/>
        <v>1.0253137286464228E-2</v>
      </c>
      <c r="AY71" s="9">
        <f t="shared" si="65"/>
        <v>7.6835493191920153E-3</v>
      </c>
      <c r="AZ71" s="9">
        <f t="shared" si="66"/>
        <v>1.2621729910129512E-2</v>
      </c>
      <c r="BA71" s="9">
        <f t="shared" si="67"/>
        <v>6.6633718134032661E-3</v>
      </c>
      <c r="BB71" s="9">
        <f t="shared" si="68"/>
        <v>1.1000881978502812E-2</v>
      </c>
      <c r="BC71" s="9">
        <f t="shared" si="69"/>
        <v>1.0334977023778696E-2</v>
      </c>
      <c r="BD71" s="9">
        <f t="shared" si="70"/>
        <v>5.6867541767674839E-3</v>
      </c>
      <c r="BE71" s="9">
        <f t="shared" si="71"/>
        <v>9.0534240529017984E-3</v>
      </c>
      <c r="BF71" s="9">
        <f t="shared" si="72"/>
        <v>1.6967117356476707E-3</v>
      </c>
      <c r="BG71" s="9">
        <f t="shared" si="73"/>
        <v>4.1576983242871731E-3</v>
      </c>
      <c r="BH71" s="9">
        <f t="shared" si="74"/>
        <v>9.3672257394626628E-3</v>
      </c>
      <c r="BI71" s="9">
        <f t="shared" si="75"/>
        <v>3.4074771169501665E-3</v>
      </c>
      <c r="BJ71" s="9">
        <f t="shared" si="76"/>
        <v>2.7186136063986972E-3</v>
      </c>
      <c r="BK71" s="9">
        <f t="shared" si="77"/>
        <v>1.2460137418836356E-2</v>
      </c>
      <c r="BL71" s="9">
        <f t="shared" si="78"/>
        <v>8.0334160487412556E-3</v>
      </c>
      <c r="BM71" s="9">
        <f t="shared" si="79"/>
        <v>4.5877446494838594E-3</v>
      </c>
      <c r="BN71" s="9">
        <f t="shared" si="80"/>
        <v>1.6818291903800388E-2</v>
      </c>
      <c r="BO71" s="9">
        <f t="shared" si="81"/>
        <v>8.088583582687164E-3</v>
      </c>
      <c r="BP71" s="9" t="str">
        <f t="shared" si="82"/>
        <v/>
      </c>
      <c r="BV71" t="str">
        <f t="shared" si="91"/>
        <v>IMC_OTP</v>
      </c>
      <c r="BX71" t="s">
        <v>109</v>
      </c>
    </row>
    <row r="72" spans="2:76" x14ac:dyDescent="0.45">
      <c r="B72" t="s">
        <v>127</v>
      </c>
      <c r="C72" t="s">
        <v>184</v>
      </c>
      <c r="D72" s="10">
        <f>SUMIFS('Service PJ'!O$3:O$280,'Service PJ'!$D$3:$D$280,'Veda input Agg'!$B72,'Service PJ'!$E$3:$E$280,'Veda input Agg'!$C72)</f>
        <v>0.71017244453743311</v>
      </c>
      <c r="E72" s="10">
        <f>SUMIFS('Service PJ'!P$3:P$280,'Service PJ'!$D$3:$D$280,'Veda input Agg'!$B72,'Service PJ'!$E$3:$E$280,'Veda input Agg'!$C72)</f>
        <v>1.3828497066808039</v>
      </c>
      <c r="F72" s="10">
        <f>SUMIFS('Service PJ'!Q$3:Q$280,'Service PJ'!$D$3:$D$280,'Veda input Agg'!$B72,'Service PJ'!$E$3:$E$280,'Veda input Agg'!$C72)</f>
        <v>4.8247594999073637</v>
      </c>
      <c r="G72" s="10">
        <f>SUMIFS('Service PJ'!R$3:R$280,'Service PJ'!$D$3:$D$280,'Veda input Agg'!$B72,'Service PJ'!$E$3:$E$280,'Veda input Agg'!$C72)</f>
        <v>1.951360338532381</v>
      </c>
      <c r="H72" s="10">
        <f>SUMIFS('Service PJ'!S$3:S$280,'Service PJ'!$D$3:$D$280,'Veda input Agg'!$B72,'Service PJ'!$E$3:$E$280,'Veda input Agg'!$C72)</f>
        <v>1.4763027210324837</v>
      </c>
      <c r="I72" s="10">
        <f>SUMIFS('Service PJ'!T$3:T$280,'Service PJ'!$D$3:$D$280,'Veda input Agg'!$B72,'Service PJ'!$E$3:$E$280,'Veda input Agg'!$C72)</f>
        <v>2.3062958462955798</v>
      </c>
      <c r="J72" s="10">
        <f>SUMIFS('Service PJ'!U$3:U$280,'Service PJ'!$D$3:$D$280,'Veda input Agg'!$B72,'Service PJ'!$E$3:$E$280,'Veda input Agg'!$C72)</f>
        <v>4.2067688756915151</v>
      </c>
      <c r="K72" s="10">
        <f>SUMIFS('Service PJ'!V$3:V$280,'Service PJ'!$D$3:$D$280,'Veda input Agg'!$B72,'Service PJ'!$E$3:$E$280,'Veda input Agg'!$C72)</f>
        <v>2.1475417499964657</v>
      </c>
      <c r="L72" s="10">
        <f>SUMIFS('Service PJ'!W$3:W$280,'Service PJ'!$D$3:$D$280,'Veda input Agg'!$B72,'Service PJ'!$E$3:$E$280,'Veda input Agg'!$C72)</f>
        <v>3.6435482603987244</v>
      </c>
      <c r="M72" s="10">
        <f>SUMIFS('Service PJ'!X$3:X$280,'Service PJ'!$D$3:$D$280,'Veda input Agg'!$B72,'Service PJ'!$E$3:$E$280,'Veda input Agg'!$C72)</f>
        <v>41.060325777128149</v>
      </c>
      <c r="N72" s="10">
        <f>SUMIFS('Service PJ'!Y$3:Y$280,'Service PJ'!$D$3:$D$280,'Veda input Agg'!$B72,'Service PJ'!$E$3:$E$280,'Veda input Agg'!$C72)</f>
        <v>1.3492210151656021</v>
      </c>
      <c r="O72" s="10">
        <f>SUMIFS('Service PJ'!Z$3:Z$280,'Service PJ'!$D$3:$D$280,'Veda input Agg'!$B72,'Service PJ'!$E$3:$E$280,'Veda input Agg'!$C72)</f>
        <v>1.3396823447758845</v>
      </c>
      <c r="P72" s="10">
        <f>SUMIFS('Service PJ'!AA$3:AA$280,'Service PJ'!$D$3:$D$280,'Veda input Agg'!$B72,'Service PJ'!$E$3:$E$280,'Veda input Agg'!$C72)</f>
        <v>0.56777189390150407</v>
      </c>
      <c r="Q72" s="10">
        <f>SUMIFS('Service PJ'!AB$3:AB$280,'Service PJ'!$D$3:$D$280,'Veda input Agg'!$B72,'Service PJ'!$E$3:$E$280,'Veda input Agg'!$C72)</f>
        <v>0.60047286714405645</v>
      </c>
      <c r="R72" s="10">
        <f>SUMIFS('Service PJ'!AC$3:AC$280,'Service PJ'!$D$3:$D$280,'Veda input Agg'!$B72,'Service PJ'!$E$3:$E$280,'Veda input Agg'!$C72)</f>
        <v>0.57161439674160541</v>
      </c>
      <c r="S72" s="10">
        <f>SUMIFS('Service PJ'!AD$3:AD$280,'Service PJ'!$D$3:$D$280,'Veda input Agg'!$B72,'Service PJ'!$E$3:$E$280,'Veda input Agg'!$C72)</f>
        <v>1.201629680174009</v>
      </c>
      <c r="T72" s="10">
        <f>SUMIFS('Service PJ'!AE$3:AE$280,'Service PJ'!$D$3:$D$280,'Veda input Agg'!$B72,'Service PJ'!$E$3:$E$280,'Veda input Agg'!$C72)</f>
        <v>3.3322672606352799</v>
      </c>
      <c r="U72" s="10">
        <f>SUMIFS('Service PJ'!AF$3:AF$280,'Service PJ'!$D$3:$D$280,'Veda input Agg'!$B72,'Service PJ'!$E$3:$E$280,'Veda input Agg'!$C72)</f>
        <v>1.0243218192777725</v>
      </c>
      <c r="V72" s="10">
        <f>SUMIFS('Service PJ'!AG$3:AG$280,'Service PJ'!$D$3:$D$280,'Veda input Agg'!$B72,'Service PJ'!$E$3:$E$280,'Veda input Agg'!$C72)</f>
        <v>1.2105988191363126</v>
      </c>
      <c r="W72" s="10">
        <f>SUMIFS('Service PJ'!AH$3:AH$280,'Service PJ'!$D$3:$D$280,'Veda input Agg'!$B72,'Service PJ'!$E$3:$E$280,'Veda input Agg'!$C72)</f>
        <v>4.5751096125516026</v>
      </c>
      <c r="X72" s="10">
        <f>SUMIFS('Service PJ'!AI$3:AI$280,'Service PJ'!$D$3:$D$280,'Veda input Agg'!$B72,'Service PJ'!$E$3:$E$280,'Veda input Agg'!$C72)</f>
        <v>1.2673413714177963</v>
      </c>
      <c r="Y72" s="10">
        <f>SUMIFS('Service PJ'!AJ$3:AJ$280,'Service PJ'!$D$3:$D$280,'Veda input Agg'!$B72,'Service PJ'!$E$3:$E$280,'Veda input Agg'!$C72)</f>
        <v>2.1610350692314806</v>
      </c>
      <c r="Z72" s="10">
        <f>SUMIFS('Service PJ'!AK$3:AK$280,'Service PJ'!$D$3:$D$280,'Veda input Agg'!$B72,'Service PJ'!$E$3:$E$280,'Veda input Agg'!$C72)</f>
        <v>0.46996855116526393</v>
      </c>
      <c r="AA72" s="10">
        <f>SUMIFS('Service PJ'!AL$3:AL$280,'Service PJ'!$D$3:$D$280,'Veda input Agg'!$B72,'Service PJ'!$E$3:$E$280,'Veda input Agg'!$C72)</f>
        <v>0.33674297063580366</v>
      </c>
      <c r="AB72" s="10">
        <f>SUMIFS('Service PJ'!AM$3:AM$280,'Service PJ'!$D$3:$D$280,'Veda input Agg'!$B72,'Service PJ'!$E$3:$E$280,'Veda input Agg'!$C72)</f>
        <v>7.6625394385784116</v>
      </c>
      <c r="AC72" s="10">
        <f>SUMIFS('Service PJ'!AN$3:AN$280,'Service PJ'!$D$3:$D$280,'Veda input Agg'!$B72,'Service PJ'!$E$3:$E$280,'Veda input Agg'!$C72)</f>
        <v>5.2718527478273644E-2</v>
      </c>
      <c r="AD72" s="10">
        <f>SUMIFS('Service PJ'!AO$3:AO$280,'Service PJ'!$D$3:$D$280,'Veda input Agg'!$B72,'Service PJ'!$E$3:$E$280,'Veda input Agg'!$C72)</f>
        <v>5.1391534381881794</v>
      </c>
      <c r="AE72" s="10">
        <f>SUMIFS('Service PJ'!AP$3:AP$280,'Service PJ'!$D$3:$D$280,'Veda input Agg'!$B72,'Service PJ'!$E$3:$E$280,'Veda input Agg'!$C72)</f>
        <v>0.2893500589888342</v>
      </c>
      <c r="AF72" s="10">
        <f>SUMIFS('Service PJ'!AQ$3:AQ$280,'Service PJ'!$D$3:$D$280,'Veda input Agg'!$B72,'Service PJ'!$E$3:$E$280,'Veda input Agg'!$C72)</f>
        <v>14.37051846699114</v>
      </c>
      <c r="AG72" s="10">
        <f>SUMIFS('Service PJ'!AR$3:AR$280,'Service PJ'!$D$3:$D$280,'Veda input Agg'!$B72,'Service PJ'!$E$3:$E$280,'Veda input Agg'!$C72)</f>
        <v>0</v>
      </c>
      <c r="AJ72" s="10" t="str">
        <f t="shared" si="88"/>
        <v/>
      </c>
      <c r="AK72" s="7" t="str">
        <f t="shared" si="89"/>
        <v>IMC_PRC</v>
      </c>
      <c r="AL72" s="10" t="str">
        <f t="shared" si="90"/>
        <v/>
      </c>
      <c r="AM72" s="9">
        <f t="shared" si="86"/>
        <v>1.355456209329885E-2</v>
      </c>
      <c r="AN72" s="9">
        <f t="shared" si="54"/>
        <v>1.7445972377219395E-2</v>
      </c>
      <c r="AO72" s="9">
        <f t="shared" si="55"/>
        <v>2.1108430669567132E-2</v>
      </c>
      <c r="AP72" s="9">
        <f t="shared" si="56"/>
        <v>1.149082407190055E-2</v>
      </c>
      <c r="AQ72" s="9">
        <f t="shared" si="57"/>
        <v>1.0704504934912795E-2</v>
      </c>
      <c r="AR72" s="9">
        <f t="shared" si="58"/>
        <v>8.9582555706637992E-3</v>
      </c>
      <c r="AS72" s="9">
        <f t="shared" si="59"/>
        <v>1.5650147577156909E-2</v>
      </c>
      <c r="AT72" s="9">
        <f t="shared" si="60"/>
        <v>1.961064666035028E-2</v>
      </c>
      <c r="AU72" s="9">
        <f t="shared" si="61"/>
        <v>1.1054883025548424E-2</v>
      </c>
      <c r="AV72" s="9">
        <f t="shared" si="62"/>
        <v>2.2114297905832168E-2</v>
      </c>
      <c r="AW72" s="9">
        <f t="shared" si="63"/>
        <v>1.8017860490653785E-2</v>
      </c>
      <c r="AX72" s="9">
        <f t="shared" si="64"/>
        <v>1.7296147452160286E-2</v>
      </c>
      <c r="AY72" s="9">
        <f t="shared" si="65"/>
        <v>1.0708700493446651E-2</v>
      </c>
      <c r="AZ72" s="9">
        <f t="shared" si="66"/>
        <v>1.7309882038827398E-2</v>
      </c>
      <c r="BA72" s="9">
        <f t="shared" si="67"/>
        <v>1.1216968938887371E-2</v>
      </c>
      <c r="BB72" s="9">
        <f t="shared" si="68"/>
        <v>1.299885256738586E-2</v>
      </c>
      <c r="BC72" s="9">
        <f t="shared" si="69"/>
        <v>2.2485774637979652E-2</v>
      </c>
      <c r="BD72" s="9">
        <f t="shared" si="70"/>
        <v>1.1731710707281833E-2</v>
      </c>
      <c r="BE72" s="9">
        <f t="shared" si="71"/>
        <v>9.6759168705726935E-3</v>
      </c>
      <c r="BF72" s="9">
        <f t="shared" si="72"/>
        <v>9.4660674712303966E-3</v>
      </c>
      <c r="BG72" s="9">
        <f t="shared" si="73"/>
        <v>1.0674888719958212E-2</v>
      </c>
      <c r="BH72" s="9">
        <f t="shared" si="74"/>
        <v>2.7410445286821475E-2</v>
      </c>
      <c r="BI72" s="9">
        <f t="shared" si="75"/>
        <v>1.5646862807496109E-2</v>
      </c>
      <c r="BJ72" s="9">
        <f t="shared" si="76"/>
        <v>1.4104667127355723E-2</v>
      </c>
      <c r="BK72" s="9">
        <f t="shared" si="77"/>
        <v>1.1066041696284815E-2</v>
      </c>
      <c r="BL72" s="9">
        <f t="shared" si="78"/>
        <v>4.4818961727061964E-2</v>
      </c>
      <c r="BM72" s="9">
        <f t="shared" si="79"/>
        <v>2.5370339109608699E-2</v>
      </c>
      <c r="BN72" s="9">
        <f t="shared" si="80"/>
        <v>8.5723127037213055E-3</v>
      </c>
      <c r="BO72" s="9">
        <f t="shared" si="81"/>
        <v>1.3489186923785619E-2</v>
      </c>
      <c r="BP72" s="9" t="str">
        <f t="shared" si="82"/>
        <v/>
      </c>
      <c r="BV72" t="str">
        <f t="shared" si="91"/>
        <v>IMC_PRC</v>
      </c>
      <c r="BX72" t="s">
        <v>109</v>
      </c>
    </row>
    <row r="73" spans="2:76" x14ac:dyDescent="0.45">
      <c r="B73" t="s">
        <v>127</v>
      </c>
      <c r="C73" t="s">
        <v>181</v>
      </c>
      <c r="D73" s="10">
        <f>SUMIFS('Service PJ'!O$3:O$280,'Service PJ'!$D$3:$D$280,'Veda input Agg'!$B73,'Service PJ'!$E$3:$E$280,'Veda input Agg'!$C73)</f>
        <v>25.590705122111608</v>
      </c>
      <c r="E73" s="10">
        <f>SUMIFS('Service PJ'!P$3:P$280,'Service PJ'!$D$3:$D$280,'Veda input Agg'!$B73,'Service PJ'!$E$3:$E$280,'Veda input Agg'!$C73)</f>
        <v>34.653068295958953</v>
      </c>
      <c r="F73" s="10">
        <f>SUMIFS('Service PJ'!Q$3:Q$280,'Service PJ'!$D$3:$D$280,'Veda input Agg'!$B73,'Service PJ'!$E$3:$E$280,'Veda input Agg'!$C73)</f>
        <v>87.757808409447236</v>
      </c>
      <c r="G73" s="10">
        <f>SUMIFS('Service PJ'!R$3:R$280,'Service PJ'!$D$3:$D$280,'Veda input Agg'!$B73,'Service PJ'!$E$3:$E$280,'Veda input Agg'!$C73)</f>
        <v>76.296834176208108</v>
      </c>
      <c r="H73" s="10">
        <f>SUMIFS('Service PJ'!S$3:S$280,'Service PJ'!$D$3:$D$280,'Veda input Agg'!$B73,'Service PJ'!$E$3:$E$280,'Veda input Agg'!$C73)</f>
        <v>73.229278613108065</v>
      </c>
      <c r="I73" s="10">
        <f>SUMIFS('Service PJ'!T$3:T$280,'Service PJ'!$D$3:$D$280,'Veda input Agg'!$B73,'Service PJ'!$E$3:$E$280,'Veda input Agg'!$C73)</f>
        <v>147.72204851360436</v>
      </c>
      <c r="J73" s="10">
        <f>SUMIFS('Service PJ'!U$3:U$280,'Service PJ'!$D$3:$D$280,'Veda input Agg'!$B73,'Service PJ'!$E$3:$E$280,'Veda input Agg'!$C73)</f>
        <v>124.93728904407546</v>
      </c>
      <c r="K73" s="10">
        <f>SUMIFS('Service PJ'!V$3:V$280,'Service PJ'!$D$3:$D$280,'Veda input Agg'!$B73,'Service PJ'!$E$3:$E$280,'Veda input Agg'!$C73)</f>
        <v>48.992025790770356</v>
      </c>
      <c r="L73" s="10">
        <f>SUMIFS('Service PJ'!W$3:W$280,'Service PJ'!$D$3:$D$280,'Veda input Agg'!$B73,'Service PJ'!$E$3:$E$280,'Veda input Agg'!$C73)</f>
        <v>185.03342676500768</v>
      </c>
      <c r="M73" s="10">
        <f>SUMIFS('Service PJ'!X$3:X$280,'Service PJ'!$D$3:$D$280,'Veda input Agg'!$B73,'Service PJ'!$E$3:$E$280,'Veda input Agg'!$C73)</f>
        <v>762.87428305641197</v>
      </c>
      <c r="N73" s="10">
        <f>SUMIFS('Service PJ'!Y$3:Y$280,'Service PJ'!$D$3:$D$280,'Veda input Agg'!$B73,'Service PJ'!$E$3:$E$280,'Veda input Agg'!$C73)</f>
        <v>33.855316152556917</v>
      </c>
      <c r="O73" s="10">
        <f>SUMIFS('Service PJ'!Z$3:Z$280,'Service PJ'!$D$3:$D$280,'Veda input Agg'!$B73,'Service PJ'!$E$3:$E$280,'Veda input Agg'!$C73)</f>
        <v>33.870230147228625</v>
      </c>
      <c r="P73" s="10">
        <f>SUMIFS('Service PJ'!AA$3:AA$280,'Service PJ'!$D$3:$D$280,'Veda input Agg'!$B73,'Service PJ'!$E$3:$E$280,'Veda input Agg'!$C73)</f>
        <v>28.751411661015069</v>
      </c>
      <c r="Q73" s="10">
        <f>SUMIFS('Service PJ'!AB$3:AB$280,'Service PJ'!$D$3:$D$280,'Veda input Agg'!$B73,'Service PJ'!$E$3:$E$280,'Veda input Agg'!$C73)</f>
        <v>16.262407513794365</v>
      </c>
      <c r="R73" s="10">
        <f>SUMIFS('Service PJ'!AC$3:AC$280,'Service PJ'!$D$3:$D$280,'Veda input Agg'!$B73,'Service PJ'!$E$3:$E$280,'Veda input Agg'!$C73)</f>
        <v>26.902267290687973</v>
      </c>
      <c r="S73" s="10">
        <f>SUMIFS('Service PJ'!AD$3:AD$280,'Service PJ'!$D$3:$D$280,'Veda input Agg'!$B73,'Service PJ'!$E$3:$E$280,'Veda input Agg'!$C73)</f>
        <v>49.451260214921938</v>
      </c>
      <c r="T73" s="10">
        <f>SUMIFS('Service PJ'!AE$3:AE$280,'Service PJ'!$D$3:$D$280,'Veda input Agg'!$B73,'Service PJ'!$E$3:$E$280,'Veda input Agg'!$C73)</f>
        <v>56.028690124829453</v>
      </c>
      <c r="U73" s="10">
        <f>SUMIFS('Service PJ'!AF$3:AF$280,'Service PJ'!$D$3:$D$280,'Veda input Agg'!$B73,'Service PJ'!$E$3:$E$280,'Veda input Agg'!$C73)</f>
        <v>46.748051959631724</v>
      </c>
      <c r="V73" s="10">
        <f>SUMIFS('Service PJ'!AG$3:AG$280,'Service PJ'!$D$3:$D$280,'Veda input Agg'!$B73,'Service PJ'!$E$3:$E$280,'Veda input Agg'!$C73)</f>
        <v>72.980616149449745</v>
      </c>
      <c r="W73" s="10">
        <f>SUMIFS('Service PJ'!AH$3:AH$280,'Service PJ'!$D$3:$D$280,'Veda input Agg'!$B73,'Service PJ'!$E$3:$E$280,'Veda input Agg'!$C73)</f>
        <v>347.78718205869382</v>
      </c>
      <c r="X73" s="10">
        <f>SUMIFS('Service PJ'!AI$3:AI$280,'Service PJ'!$D$3:$D$280,'Veda input Agg'!$B73,'Service PJ'!$E$3:$E$280,'Veda input Agg'!$C73)</f>
        <v>63.796811761111684</v>
      </c>
      <c r="Y73" s="10">
        <f>SUMIFS('Service PJ'!AJ$3:AJ$280,'Service PJ'!$D$3:$D$280,'Veda input Agg'!$B73,'Service PJ'!$E$3:$E$280,'Veda input Agg'!$C73)</f>
        <v>24.036603669267134</v>
      </c>
      <c r="Z73" s="10">
        <f>SUMIFS('Service PJ'!AK$3:AK$280,'Service PJ'!$D$3:$D$280,'Veda input Agg'!$B73,'Service PJ'!$E$3:$E$280,'Veda input Agg'!$C73)</f>
        <v>13.727118750244829</v>
      </c>
      <c r="AA73" s="10">
        <f>SUMIFS('Service PJ'!AL$3:AL$280,'Service PJ'!$D$3:$D$280,'Veda input Agg'!$B73,'Service PJ'!$E$3:$E$280,'Veda input Agg'!$C73)</f>
        <v>11.054764010982387</v>
      </c>
      <c r="AB73" s="10">
        <f>SUMIFS('Service PJ'!AM$3:AM$280,'Service PJ'!$D$3:$D$280,'Veda input Agg'!$B73,'Service PJ'!$E$3:$E$280,'Veda input Agg'!$C73)</f>
        <v>355.0406098883555</v>
      </c>
      <c r="AC73" s="10">
        <f>SUMIFS('Service PJ'!AN$3:AN$280,'Service PJ'!$D$3:$D$280,'Veda input Agg'!$B73,'Service PJ'!$E$3:$E$280,'Veda input Agg'!$C73)</f>
        <v>4.2522055794169275E-2</v>
      </c>
      <c r="AD73" s="10">
        <f>SUMIFS('Service PJ'!AO$3:AO$280,'Service PJ'!$D$3:$D$280,'Veda input Agg'!$B73,'Service PJ'!$E$3:$E$280,'Veda input Agg'!$C73)</f>
        <v>67.410363105186306</v>
      </c>
      <c r="AE73" s="10">
        <f>SUMIFS('Service PJ'!AP$3:AP$280,'Service PJ'!$D$3:$D$280,'Veda input Agg'!$B73,'Service PJ'!$E$3:$E$280,'Veda input Agg'!$C73)</f>
        <v>21.018917051576903</v>
      </c>
      <c r="AF73" s="10">
        <f>SUMIFS('Service PJ'!AQ$3:AQ$280,'Service PJ'!$D$3:$D$280,'Veda input Agg'!$B73,'Service PJ'!$E$3:$E$280,'Veda input Agg'!$C73)</f>
        <v>548.66670601698752</v>
      </c>
      <c r="AG73" s="10">
        <f>SUMIFS('Service PJ'!AR$3:AR$280,'Service PJ'!$D$3:$D$280,'Veda input Agg'!$B73,'Service PJ'!$E$3:$E$280,'Veda input Agg'!$C73)</f>
        <v>0</v>
      </c>
      <c r="AJ73" s="10" t="str">
        <f t="shared" si="88"/>
        <v/>
      </c>
      <c r="AK73" s="7" t="str">
        <f t="shared" si="89"/>
        <v>IMC_PRH</v>
      </c>
      <c r="AL73" s="10" t="str">
        <f t="shared" si="90"/>
        <v/>
      </c>
      <c r="AM73" s="9">
        <f t="shared" si="86"/>
        <v>0.48843179463953312</v>
      </c>
      <c r="AN73" s="9">
        <f t="shared" si="54"/>
        <v>0.43718161804314126</v>
      </c>
      <c r="AO73" s="9">
        <f t="shared" si="55"/>
        <v>0.383942373616662</v>
      </c>
      <c r="AP73" s="9">
        <f t="shared" si="56"/>
        <v>0.44928324177232865</v>
      </c>
      <c r="AQ73" s="9">
        <f t="shared" si="57"/>
        <v>0.53097726037238069</v>
      </c>
      <c r="AR73" s="9">
        <f t="shared" si="58"/>
        <v>0.57379102777834312</v>
      </c>
      <c r="AS73" s="9">
        <f t="shared" si="59"/>
        <v>0.46479544496208547</v>
      </c>
      <c r="AT73" s="9">
        <f t="shared" si="60"/>
        <v>0.44737910541629594</v>
      </c>
      <c r="AU73" s="9">
        <f t="shared" si="61"/>
        <v>0.56140957728928043</v>
      </c>
      <c r="AV73" s="9">
        <f t="shared" si="62"/>
        <v>0.41086934506508399</v>
      </c>
      <c r="AW73" s="9">
        <f t="shared" si="63"/>
        <v>0.45211300183378578</v>
      </c>
      <c r="AX73" s="9">
        <f t="shared" si="64"/>
        <v>0.43728612021312668</v>
      </c>
      <c r="AY73" s="9">
        <f t="shared" si="65"/>
        <v>0.54227808658491305</v>
      </c>
      <c r="AZ73" s="9">
        <f t="shared" si="66"/>
        <v>0.46879779442821595</v>
      </c>
      <c r="BA73" s="9">
        <f t="shared" si="67"/>
        <v>0.52791164516750655</v>
      </c>
      <c r="BB73" s="9">
        <f t="shared" si="68"/>
        <v>0.53494820526746512</v>
      </c>
      <c r="BC73" s="9">
        <f t="shared" si="69"/>
        <v>0.37807546660225788</v>
      </c>
      <c r="BD73" s="9">
        <f t="shared" si="70"/>
        <v>0.53541241765802527</v>
      </c>
      <c r="BE73" s="9">
        <f t="shared" si="71"/>
        <v>0.58330998169075376</v>
      </c>
      <c r="BF73" s="9">
        <f t="shared" si="72"/>
        <v>0.71958427443240913</v>
      </c>
      <c r="BG73" s="9">
        <f t="shared" si="73"/>
        <v>0.53736418742182734</v>
      </c>
      <c r="BH73" s="9">
        <f t="shared" si="74"/>
        <v>0.30487890693590847</v>
      </c>
      <c r="BI73" s="9">
        <f t="shared" si="75"/>
        <v>0.45702280140817103</v>
      </c>
      <c r="BJ73" s="9">
        <f t="shared" si="76"/>
        <v>0.46303495586553461</v>
      </c>
      <c r="BK73" s="9">
        <f t="shared" si="77"/>
        <v>0.51274048563041896</v>
      </c>
      <c r="BL73" s="9">
        <f t="shared" si="78"/>
        <v>3.615037221933564E-2</v>
      </c>
      <c r="BM73" s="9">
        <f t="shared" si="79"/>
        <v>0.33278316984506595</v>
      </c>
      <c r="BN73" s="9">
        <f t="shared" si="80"/>
        <v>0.62270846008934144</v>
      </c>
      <c r="BO73" s="9">
        <f t="shared" si="81"/>
        <v>0.51501744862727228</v>
      </c>
      <c r="BP73" s="9" t="str">
        <f t="shared" si="82"/>
        <v/>
      </c>
      <c r="BV73" t="str">
        <f t="shared" si="91"/>
        <v>IMC_PRH</v>
      </c>
      <c r="BX73" t="s">
        <v>109</v>
      </c>
    </row>
    <row r="74" spans="2:76" x14ac:dyDescent="0.45">
      <c r="B74" t="s">
        <v>127</v>
      </c>
      <c r="C74" t="s">
        <v>199</v>
      </c>
      <c r="D74" s="10">
        <f>SUMIFS('Service PJ'!O$3:O$280,'Service PJ'!$D$3:$D$280,'Veda input Agg'!$B74,'Service PJ'!$E$3:$E$280,'Veda input Agg'!$C74)</f>
        <v>0.52848524304856404</v>
      </c>
      <c r="E74" s="10">
        <f>SUMIFS('Service PJ'!P$3:P$280,'Service PJ'!$D$3:$D$280,'Veda input Agg'!$B74,'Service PJ'!$E$3:$E$280,'Veda input Agg'!$C74)</f>
        <v>1.0057600013276611</v>
      </c>
      <c r="F74" s="10">
        <f>SUMIFS('Service PJ'!Q$3:Q$280,'Service PJ'!$D$3:$D$280,'Veda input Agg'!$B74,'Service PJ'!$E$3:$E$280,'Veda input Agg'!$C74)</f>
        <v>3.5862924007852817</v>
      </c>
      <c r="G74" s="10">
        <f>SUMIFS('Service PJ'!R$3:R$280,'Service PJ'!$D$3:$D$280,'Veda input Agg'!$B74,'Service PJ'!$E$3:$E$280,'Veda input Agg'!$C74)</f>
        <v>1.583958162067602</v>
      </c>
      <c r="H74" s="10">
        <f>SUMIFS('Service PJ'!S$3:S$280,'Service PJ'!$D$3:$D$280,'Veda input Agg'!$B74,'Service PJ'!$E$3:$E$280,'Veda input Agg'!$C74)</f>
        <v>1.0931410464719276</v>
      </c>
      <c r="I74" s="10">
        <f>SUMIFS('Service PJ'!T$3:T$280,'Service PJ'!$D$3:$D$280,'Veda input Agg'!$B74,'Service PJ'!$E$3:$E$280,'Veda input Agg'!$C74)</f>
        <v>1.6867935567655752</v>
      </c>
      <c r="J74" s="10">
        <f>SUMIFS('Service PJ'!U$3:U$280,'Service PJ'!$D$3:$D$280,'Veda input Agg'!$B74,'Service PJ'!$E$3:$E$280,'Veda input Agg'!$C74)</f>
        <v>3.1232759387301239</v>
      </c>
      <c r="K74" s="10">
        <f>SUMIFS('Service PJ'!V$3:V$280,'Service PJ'!$D$3:$D$280,'Veda input Agg'!$B74,'Service PJ'!$E$3:$E$280,'Veda input Agg'!$C74)</f>
        <v>1.6627174113096992</v>
      </c>
      <c r="L74" s="10">
        <f>SUMIFS('Service PJ'!W$3:W$280,'Service PJ'!$D$3:$D$280,'Veda input Agg'!$B74,'Service PJ'!$E$3:$E$280,'Veda input Agg'!$C74)</f>
        <v>3.1082437400674312</v>
      </c>
      <c r="M74" s="10">
        <f>SUMIFS('Service PJ'!X$3:X$280,'Service PJ'!$D$3:$D$280,'Veda input Agg'!$B74,'Service PJ'!$E$3:$E$280,'Veda input Agg'!$C74)</f>
        <v>30.512371088579727</v>
      </c>
      <c r="N74" s="10">
        <f>SUMIFS('Service PJ'!Y$3:Y$280,'Service PJ'!$D$3:$D$280,'Veda input Agg'!$B74,'Service PJ'!$E$3:$E$280,'Veda input Agg'!$C74)</f>
        <v>0.99110080532824918</v>
      </c>
      <c r="O74" s="10">
        <f>SUMIFS('Service PJ'!Z$3:Z$280,'Service PJ'!$D$3:$D$280,'Veda input Agg'!$B74,'Service PJ'!$E$3:$E$280,'Veda input Agg'!$C74)</f>
        <v>1.1170260646088002</v>
      </c>
      <c r="P74" s="10">
        <f>SUMIFS('Service PJ'!AA$3:AA$280,'Service PJ'!$D$3:$D$280,'Veda input Agg'!$B74,'Service PJ'!$E$3:$E$280,'Veda input Agg'!$C74)</f>
        <v>0.49164604705537301</v>
      </c>
      <c r="Q74" s="10">
        <f>SUMIFS('Service PJ'!AB$3:AB$280,'Service PJ'!$D$3:$D$280,'Veda input Agg'!$B74,'Service PJ'!$E$3:$E$280,'Veda input Agg'!$C74)</f>
        <v>0.52176570555151824</v>
      </c>
      <c r="R74" s="10">
        <f>SUMIFS('Service PJ'!AC$3:AC$280,'Service PJ'!$D$3:$D$280,'Veda input Agg'!$B74,'Service PJ'!$E$3:$E$280,'Veda input Agg'!$C74)</f>
        <v>0.47679493595715761</v>
      </c>
      <c r="S74" s="10">
        <f>SUMIFS('Service PJ'!AD$3:AD$280,'Service PJ'!$D$3:$D$280,'Veda input Agg'!$B74,'Service PJ'!$E$3:$E$280,'Veda input Agg'!$C74)</f>
        <v>1.0803810587324052</v>
      </c>
      <c r="T74" s="10">
        <f>SUMIFS('Service PJ'!AE$3:AE$280,'Service PJ'!$D$3:$D$280,'Veda input Agg'!$B74,'Service PJ'!$E$3:$E$280,'Veda input Agg'!$C74)</f>
        <v>2.664130909035038</v>
      </c>
      <c r="U74" s="10">
        <f>SUMIFS('Service PJ'!AF$3:AF$280,'Service PJ'!$D$3:$D$280,'Veda input Agg'!$B74,'Service PJ'!$E$3:$E$280,'Veda input Agg'!$C74)</f>
        <v>0.82556560936512569</v>
      </c>
      <c r="V74" s="10">
        <f>SUMIFS('Service PJ'!AG$3:AG$280,'Service PJ'!$D$3:$D$280,'Veda input Agg'!$B74,'Service PJ'!$E$3:$E$280,'Veda input Agg'!$C74)</f>
        <v>1.1163134890768021</v>
      </c>
      <c r="W74" s="10">
        <f>SUMIFS('Service PJ'!AH$3:AH$280,'Service PJ'!$D$3:$D$280,'Veda input Agg'!$B74,'Service PJ'!$E$3:$E$280,'Veda input Agg'!$C74)</f>
        <v>3.3273524454920755</v>
      </c>
      <c r="X74" s="10">
        <f>SUMIFS('Service PJ'!AI$3:AI$280,'Service PJ'!$D$3:$D$280,'Veda input Agg'!$B74,'Service PJ'!$E$3:$E$280,'Veda input Agg'!$C74)</f>
        <v>0.99033627609673824</v>
      </c>
      <c r="Y74" s="10">
        <f>SUMIFS('Service PJ'!AJ$3:AJ$280,'Service PJ'!$D$3:$D$280,'Veda input Agg'!$B74,'Service PJ'!$E$3:$E$280,'Veda input Agg'!$C74)</f>
        <v>1.6621165485367251</v>
      </c>
      <c r="Z74" s="10">
        <f>SUMIFS('Service PJ'!AK$3:AK$280,'Service PJ'!$D$3:$D$280,'Veda input Agg'!$B74,'Service PJ'!$E$3:$E$280,'Veda input Agg'!$C74)</f>
        <v>0.3464599285823437</v>
      </c>
      <c r="AA74" s="10">
        <f>SUMIFS('Service PJ'!AL$3:AL$280,'Service PJ'!$D$3:$D$280,'Veda input Agg'!$B74,'Service PJ'!$E$3:$E$280,'Veda input Agg'!$C74)</f>
        <v>0.24607533673947513</v>
      </c>
      <c r="AB74" s="10">
        <f>SUMIFS('Service PJ'!AM$3:AM$280,'Service PJ'!$D$3:$D$280,'Veda input Agg'!$B74,'Service PJ'!$E$3:$E$280,'Veda input Agg'!$C74)</f>
        <v>7.4413901771795636</v>
      </c>
      <c r="AC74" s="10">
        <f>SUMIFS('Service PJ'!AN$3:AN$280,'Service PJ'!$D$3:$D$280,'Veda input Agg'!$B74,'Service PJ'!$E$3:$E$280,'Veda input Agg'!$C74)</f>
        <v>3.8340747256926287E-2</v>
      </c>
      <c r="AD74" s="10">
        <f>SUMIFS('Service PJ'!AO$3:AO$280,'Service PJ'!$D$3:$D$280,'Veda input Agg'!$B74,'Service PJ'!$E$3:$E$280,'Veda input Agg'!$C74)</f>
        <v>3.73967037315813</v>
      </c>
      <c r="AE74" s="10">
        <f>SUMIFS('Service PJ'!AP$3:AP$280,'Service PJ'!$D$3:$D$280,'Veda input Agg'!$B74,'Service PJ'!$E$3:$E$280,'Veda input Agg'!$C74)</f>
        <v>0.34330463694592284</v>
      </c>
      <c r="AF74" s="10">
        <f>SUMIFS('Service PJ'!AQ$3:AQ$280,'Service PJ'!$D$3:$D$280,'Veda input Agg'!$B74,'Service PJ'!$E$3:$E$280,'Veda input Agg'!$C74)</f>
        <v>12.007430151401309</v>
      </c>
      <c r="AG74" s="10">
        <f>SUMIFS('Service PJ'!AR$3:AR$280,'Service PJ'!$D$3:$D$280,'Veda input Agg'!$B74,'Service PJ'!$E$3:$E$280,'Veda input Agg'!$C74)</f>
        <v>0</v>
      </c>
      <c r="AJ74" s="10" t="str">
        <f t="shared" si="88"/>
        <v/>
      </c>
      <c r="AK74" s="7" t="str">
        <f t="shared" si="89"/>
        <v>IMC_SPC</v>
      </c>
      <c r="AL74" s="10" t="str">
        <f t="shared" si="90"/>
        <v/>
      </c>
      <c r="AM74" s="9">
        <f t="shared" si="86"/>
        <v>1.0086826231282077E-2</v>
      </c>
      <c r="AN74" s="9">
        <f t="shared" si="54"/>
        <v>1.268862488562879E-2</v>
      </c>
      <c r="AO74" s="9">
        <f t="shared" si="55"/>
        <v>1.5690109424982748E-2</v>
      </c>
      <c r="AP74" s="9">
        <f t="shared" si="56"/>
        <v>9.3273314098710862E-3</v>
      </c>
      <c r="AQ74" s="9">
        <f t="shared" si="57"/>
        <v>7.9262427412792186E-3</v>
      </c>
      <c r="AR74" s="9">
        <f t="shared" si="58"/>
        <v>6.5519468374910282E-3</v>
      </c>
      <c r="AS74" s="9">
        <f t="shared" si="59"/>
        <v>1.1619304699090413E-2</v>
      </c>
      <c r="AT74" s="9">
        <f t="shared" si="60"/>
        <v>1.5183389868560404E-2</v>
      </c>
      <c r="AU74" s="9">
        <f t="shared" si="61"/>
        <v>9.4307165723059028E-3</v>
      </c>
      <c r="AV74" s="9">
        <f t="shared" si="62"/>
        <v>1.6433373366998814E-2</v>
      </c>
      <c r="AW74" s="9">
        <f t="shared" si="63"/>
        <v>1.323542684397574E-2</v>
      </c>
      <c r="AX74" s="9">
        <f t="shared" si="64"/>
        <v>1.4421513873583378E-2</v>
      </c>
      <c r="AY74" s="9">
        <f t="shared" si="65"/>
        <v>9.2728969560728399E-3</v>
      </c>
      <c r="AZ74" s="9">
        <f t="shared" si="66"/>
        <v>1.5040984046387528E-2</v>
      </c>
      <c r="BA74" s="9">
        <f t="shared" si="67"/>
        <v>9.3562968625995734E-3</v>
      </c>
      <c r="BB74" s="9">
        <f t="shared" si="68"/>
        <v>1.1687223052800341E-2</v>
      </c>
      <c r="BC74" s="9">
        <f t="shared" si="69"/>
        <v>1.7977263688992683E-2</v>
      </c>
      <c r="BD74" s="9">
        <f t="shared" si="70"/>
        <v>9.4553261647607918E-3</v>
      </c>
      <c r="BE74" s="9">
        <f t="shared" si="71"/>
        <v>8.9223253410342773E-3</v>
      </c>
      <c r="BF74" s="9">
        <f t="shared" si="72"/>
        <v>6.8844127063493804E-3</v>
      </c>
      <c r="BG74" s="9">
        <f t="shared" si="73"/>
        <v>8.3416589887251279E-3</v>
      </c>
      <c r="BH74" s="9">
        <f t="shared" si="74"/>
        <v>2.1082191290023131E-2</v>
      </c>
      <c r="BI74" s="9">
        <f t="shared" si="75"/>
        <v>1.1534837719208447E-2</v>
      </c>
      <c r="BJ74" s="9">
        <f t="shared" si="76"/>
        <v>1.0307002716074621E-2</v>
      </c>
      <c r="BK74" s="9">
        <f t="shared" si="77"/>
        <v>1.0746663640568567E-2</v>
      </c>
      <c r="BL74" s="9">
        <f t="shared" si="78"/>
        <v>3.2595608528772343E-2</v>
      </c>
      <c r="BM74" s="9">
        <f t="shared" si="79"/>
        <v>1.8461543650393063E-2</v>
      </c>
      <c r="BN74" s="9">
        <f t="shared" si="80"/>
        <v>1.017077622455757E-2</v>
      </c>
      <c r="BO74" s="9">
        <f t="shared" si="81"/>
        <v>1.1271024783037258E-2</v>
      </c>
      <c r="BP74" s="9" t="str">
        <f t="shared" si="82"/>
        <v/>
      </c>
      <c r="BV74" t="str">
        <f t="shared" si="91"/>
        <v>IMC_SPC</v>
      </c>
      <c r="BX74" t="s">
        <v>109</v>
      </c>
    </row>
    <row r="75" spans="2:76" x14ac:dyDescent="0.45">
      <c r="B75" t="s">
        <v>127</v>
      </c>
      <c r="C75" t="s">
        <v>173</v>
      </c>
      <c r="D75" s="10">
        <f>SUMIFS('Service PJ'!O$3:O$280,'Service PJ'!$D$3:$D$280,'Veda input Agg'!$B75,'Service PJ'!$E$3:$E$280,'Veda input Agg'!$C75)</f>
        <v>1.6876938472046938</v>
      </c>
      <c r="E75" s="10">
        <f>SUMIFS('Service PJ'!P$3:P$280,'Service PJ'!$D$3:$D$280,'Veda input Agg'!$B75,'Service PJ'!$E$3:$E$280,'Veda input Agg'!$C75)</f>
        <v>2.0416720890487001</v>
      </c>
      <c r="F75" s="10">
        <f>SUMIFS('Service PJ'!Q$3:Q$280,'Service PJ'!$D$3:$D$280,'Veda input Agg'!$B75,'Service PJ'!$E$3:$E$280,'Veda input Agg'!$C75)</f>
        <v>6.3686047832764743</v>
      </c>
      <c r="G75" s="10">
        <f>SUMIFS('Service PJ'!R$3:R$280,'Service PJ'!$D$3:$D$280,'Veda input Agg'!$B75,'Service PJ'!$E$3:$E$280,'Veda input Agg'!$C75)</f>
        <v>34.404285106415131</v>
      </c>
      <c r="H75" s="10">
        <f>SUMIFS('Service PJ'!S$3:S$280,'Service PJ'!$D$3:$D$280,'Veda input Agg'!$B75,'Service PJ'!$E$3:$E$280,'Veda input Agg'!$C75)</f>
        <v>4.5269783264935404</v>
      </c>
      <c r="I75" s="10">
        <f>SUMIFS('Service PJ'!T$3:T$280,'Service PJ'!$D$3:$D$280,'Veda input Agg'!$B75,'Service PJ'!$E$3:$E$280,'Veda input Agg'!$C75)</f>
        <v>7.8265874455360933</v>
      </c>
      <c r="J75" s="10">
        <f>SUMIFS('Service PJ'!U$3:U$280,'Service PJ'!$D$3:$D$280,'Veda input Agg'!$B75,'Service PJ'!$E$3:$E$280,'Veda input Agg'!$C75)</f>
        <v>8.0723347842126145</v>
      </c>
      <c r="K75" s="10">
        <f>SUMIFS('Service PJ'!V$3:V$280,'Service PJ'!$D$3:$D$280,'Veda input Agg'!$B75,'Service PJ'!$E$3:$E$280,'Veda input Agg'!$C75)</f>
        <v>3.4599819920578172</v>
      </c>
      <c r="L75" s="10">
        <f>SUMIFS('Service PJ'!W$3:W$280,'Service PJ'!$D$3:$D$280,'Veda input Agg'!$B75,'Service PJ'!$E$3:$E$280,'Veda input Agg'!$C75)</f>
        <v>14.917840303791897</v>
      </c>
      <c r="M75" s="10">
        <f>SUMIFS('Service PJ'!X$3:X$280,'Service PJ'!$D$3:$D$280,'Veda input Agg'!$B75,'Service PJ'!$E$3:$E$280,'Veda input Agg'!$C75)</f>
        <v>84.62716613533938</v>
      </c>
      <c r="N75" s="10">
        <f>SUMIFS('Service PJ'!Y$3:Y$280,'Service PJ'!$D$3:$D$280,'Veda input Agg'!$B75,'Service PJ'!$E$3:$E$280,'Veda input Agg'!$C75)</f>
        <v>2.0123134121634987</v>
      </c>
      <c r="O75" s="10">
        <f>SUMIFS('Service PJ'!Z$3:Z$280,'Service PJ'!$D$3:$D$280,'Veda input Agg'!$B75,'Service PJ'!$E$3:$E$280,'Veda input Agg'!$C75)</f>
        <v>7.4830717230666615</v>
      </c>
      <c r="P75" s="10">
        <f>SUMIFS('Service PJ'!AA$3:AA$280,'Service PJ'!$D$3:$D$280,'Veda input Agg'!$B75,'Service PJ'!$E$3:$E$280,'Veda input Agg'!$C75)</f>
        <v>3.9259272258824245</v>
      </c>
      <c r="Q75" s="10">
        <f>SUMIFS('Service PJ'!AB$3:AB$280,'Service PJ'!$D$3:$D$280,'Veda input Agg'!$B75,'Service PJ'!$E$3:$E$280,'Veda input Agg'!$C75)</f>
        <v>2.1275928555200281</v>
      </c>
      <c r="R75" s="10">
        <f>SUMIFS('Service PJ'!AC$3:AC$280,'Service PJ'!$D$3:$D$280,'Veda input Agg'!$B75,'Service PJ'!$E$3:$E$280,'Veda input Agg'!$C75)</f>
        <v>3.2985787895946013</v>
      </c>
      <c r="S75" s="10">
        <f>SUMIFS('Service PJ'!AD$3:AD$280,'Service PJ'!$D$3:$D$280,'Veda input Agg'!$B75,'Service PJ'!$E$3:$E$280,'Veda input Agg'!$C75)</f>
        <v>5.1099133975097359</v>
      </c>
      <c r="T75" s="10">
        <f>SUMIFS('Service PJ'!AE$3:AE$280,'Service PJ'!$D$3:$D$280,'Veda input Agg'!$B75,'Service PJ'!$E$3:$E$280,'Veda input Agg'!$C75)</f>
        <v>9.8068670815913883</v>
      </c>
      <c r="U75" s="10">
        <f>SUMIFS('Service PJ'!AF$3:AF$280,'Service PJ'!$D$3:$D$280,'Veda input Agg'!$B75,'Service PJ'!$E$3:$E$280,'Veda input Agg'!$C75)</f>
        <v>3.8329289106272322</v>
      </c>
      <c r="V75" s="10">
        <f>SUMIFS('Service PJ'!AG$3:AG$280,'Service PJ'!$D$3:$D$280,'Veda input Agg'!$B75,'Service PJ'!$E$3:$E$280,'Veda input Agg'!$C75)</f>
        <v>6.7554570633249051</v>
      </c>
      <c r="W75" s="10">
        <f>SUMIFS('Service PJ'!AH$3:AH$280,'Service PJ'!$D$3:$D$280,'Veda input Agg'!$B75,'Service PJ'!$E$3:$E$280,'Veda input Agg'!$C75)</f>
        <v>4.953562022501985</v>
      </c>
      <c r="X75" s="10">
        <f>SUMIFS('Service PJ'!AI$3:AI$280,'Service PJ'!$D$3:$D$280,'Veda input Agg'!$B75,'Service PJ'!$E$3:$E$280,'Veda input Agg'!$C75)</f>
        <v>4.5187677927527341</v>
      </c>
      <c r="Y75" s="10">
        <f>SUMIFS('Service PJ'!AJ$3:AJ$280,'Service PJ'!$D$3:$D$280,'Veda input Agg'!$B75,'Service PJ'!$E$3:$E$280,'Veda input Agg'!$C75)</f>
        <v>2.6025072849815865</v>
      </c>
      <c r="Z75" s="10">
        <f>SUMIFS('Service PJ'!AK$3:AK$280,'Service PJ'!$D$3:$D$280,'Veda input Agg'!$B75,'Service PJ'!$E$3:$E$280,'Veda input Agg'!$C75)</f>
        <v>0.89800428642543073</v>
      </c>
      <c r="AA75" s="10">
        <f>SUMIFS('Service PJ'!AL$3:AL$280,'Service PJ'!$D$3:$D$280,'Veda input Agg'!$B75,'Service PJ'!$E$3:$E$280,'Veda input Agg'!$C75)</f>
        <v>1.1898577610042702</v>
      </c>
      <c r="AB75" s="10">
        <f>SUMIFS('Service PJ'!AM$3:AM$280,'Service PJ'!$D$3:$D$280,'Veda input Agg'!$B75,'Service PJ'!$E$3:$E$280,'Veda input Agg'!$C75)</f>
        <v>95.54129972399771</v>
      </c>
      <c r="AC75" s="10">
        <f>SUMIFS('Service PJ'!AN$3:AN$280,'Service PJ'!$D$3:$D$280,'Veda input Agg'!$B75,'Service PJ'!$E$3:$E$280,'Veda input Agg'!$C75)</f>
        <v>8.6909798634146364E-3</v>
      </c>
      <c r="AD75" s="10">
        <f>SUMIFS('Service PJ'!AO$3:AO$280,'Service PJ'!$D$3:$D$280,'Veda input Agg'!$B75,'Service PJ'!$E$3:$E$280,'Veda input Agg'!$C75)</f>
        <v>3.8693040762094171</v>
      </c>
      <c r="AE75" s="10">
        <f>SUMIFS('Service PJ'!AP$3:AP$280,'Service PJ'!$D$3:$D$280,'Veda input Agg'!$B75,'Service PJ'!$E$3:$E$280,'Veda input Agg'!$C75)</f>
        <v>2.6484568724373809</v>
      </c>
      <c r="AF75" s="10">
        <f>SUMIFS('Service PJ'!AQ$3:AQ$280,'Service PJ'!$D$3:$D$280,'Veda input Agg'!$B75,'Service PJ'!$E$3:$E$280,'Veda input Agg'!$C75)</f>
        <v>48.843888827258269</v>
      </c>
      <c r="AG75" s="10">
        <f>SUMIFS('Service PJ'!AR$3:AR$280,'Service PJ'!$D$3:$D$280,'Veda input Agg'!$B75,'Service PJ'!$E$3:$E$280,'Veda input Agg'!$C75)</f>
        <v>0</v>
      </c>
      <c r="AJ75" s="10" t="str">
        <f t="shared" si="88"/>
        <v/>
      </c>
      <c r="AK75" s="7" t="str">
        <f t="shared" si="89"/>
        <v>IMC_STM</v>
      </c>
      <c r="AL75" s="10" t="str">
        <f t="shared" si="90"/>
        <v/>
      </c>
      <c r="AM75" s="9">
        <f t="shared" si="86"/>
        <v>3.2211825764817688E-2</v>
      </c>
      <c r="AN75" s="9">
        <f t="shared" si="54"/>
        <v>2.5757647195354387E-2</v>
      </c>
      <c r="AO75" s="9">
        <f t="shared" si="55"/>
        <v>2.7862788296959914E-2</v>
      </c>
      <c r="AP75" s="9">
        <f t="shared" si="56"/>
        <v>0.20259384167593317</v>
      </c>
      <c r="AQ75" s="9">
        <f t="shared" si="57"/>
        <v>3.2824610525883528E-2</v>
      </c>
      <c r="AR75" s="9">
        <f t="shared" si="58"/>
        <v>3.0400510279666563E-2</v>
      </c>
      <c r="AS75" s="9">
        <f t="shared" si="59"/>
        <v>3.0030941655756552E-2</v>
      </c>
      <c r="AT75" s="9">
        <f t="shared" si="60"/>
        <v>3.1595420343996768E-2</v>
      </c>
      <c r="AU75" s="9">
        <f t="shared" si="61"/>
        <v>4.5262191623663038E-2</v>
      </c>
      <c r="AV75" s="9">
        <f t="shared" si="62"/>
        <v>4.5578556122555479E-2</v>
      </c>
      <c r="AW75" s="9">
        <f t="shared" si="63"/>
        <v>2.6872974787887652E-2</v>
      </c>
      <c r="AX75" s="9">
        <f t="shared" si="64"/>
        <v>9.6611194752218799E-2</v>
      </c>
      <c r="AY75" s="9">
        <f t="shared" si="65"/>
        <v>7.4046600884291131E-2</v>
      </c>
      <c r="AZ75" s="9">
        <f t="shared" si="66"/>
        <v>6.1332298877824758E-2</v>
      </c>
      <c r="BA75" s="9">
        <f t="shared" si="67"/>
        <v>6.4729048177002049E-2</v>
      </c>
      <c r="BB75" s="9">
        <f t="shared" si="68"/>
        <v>5.5277438617128749E-2</v>
      </c>
      <c r="BC75" s="9">
        <f t="shared" si="69"/>
        <v>6.6175665351417556E-2</v>
      </c>
      <c r="BD75" s="9">
        <f t="shared" si="70"/>
        <v>4.3899106994284995E-2</v>
      </c>
      <c r="BE75" s="9">
        <f t="shared" si="71"/>
        <v>5.39941390444185E-2</v>
      </c>
      <c r="BF75" s="9">
        <f t="shared" si="72"/>
        <v>1.0249099212680211E-2</v>
      </c>
      <c r="BG75" s="9">
        <f t="shared" si="73"/>
        <v>3.80618390805018E-2</v>
      </c>
      <c r="BH75" s="9">
        <f t="shared" si="74"/>
        <v>3.3010053635506686E-2</v>
      </c>
      <c r="BI75" s="9">
        <f t="shared" si="75"/>
        <v>2.9897638544969692E-2</v>
      </c>
      <c r="BJ75" s="9">
        <f t="shared" si="76"/>
        <v>4.9837855905882522E-2</v>
      </c>
      <c r="BK75" s="9">
        <f t="shared" si="77"/>
        <v>0.13797827925557168</v>
      </c>
      <c r="BL75" s="9">
        <f t="shared" si="78"/>
        <v>7.3886869095419264E-3</v>
      </c>
      <c r="BM75" s="9">
        <f t="shared" si="79"/>
        <v>1.9101503333637113E-2</v>
      </c>
      <c r="BN75" s="9">
        <f t="shared" si="80"/>
        <v>7.8463438273323693E-2</v>
      </c>
      <c r="BO75" s="9">
        <f t="shared" si="81"/>
        <v>4.5848335116710791E-2</v>
      </c>
      <c r="BP75" s="9" t="str">
        <f t="shared" si="82"/>
        <v/>
      </c>
      <c r="BV75" t="str">
        <f t="shared" si="91"/>
        <v>IMC_STM</v>
      </c>
      <c r="BX75" t="s">
        <v>109</v>
      </c>
    </row>
    <row r="76" spans="2:76" x14ac:dyDescent="0.45">
      <c r="B76" t="s">
        <v>48</v>
      </c>
      <c r="C76" t="s">
        <v>191</v>
      </c>
      <c r="D76" s="10">
        <f>SUMIFS('Service PJ'!O$3:O$280,'Service PJ'!$D$3:$D$280,'Veda input Agg'!$B76,'Service PJ'!$E$3:$E$280,'Veda input Agg'!$C76)</f>
        <v>3.1853768819652704</v>
      </c>
      <c r="E76" s="10">
        <f>SUMIFS('Service PJ'!P$3:P$280,'Service PJ'!$D$3:$D$280,'Veda input Agg'!$B76,'Service PJ'!$E$3:$E$280,'Veda input Agg'!$C76)</f>
        <v>35.075949970904361</v>
      </c>
      <c r="F76" s="10">
        <f>SUMIFS('Service PJ'!Q$3:Q$280,'Service PJ'!$D$3:$D$280,'Veda input Agg'!$B76,'Service PJ'!$E$3:$E$280,'Veda input Agg'!$C76)</f>
        <v>10.699665417633954</v>
      </c>
      <c r="G76" s="10">
        <f>SUMIFS('Service PJ'!R$3:R$280,'Service PJ'!$D$3:$D$280,'Veda input Agg'!$B76,'Service PJ'!$E$3:$E$280,'Veda input Agg'!$C76)</f>
        <v>40.289494271215965</v>
      </c>
      <c r="H76" s="10">
        <f>SUMIFS('Service PJ'!S$3:S$280,'Service PJ'!$D$3:$D$280,'Veda input Agg'!$B76,'Service PJ'!$E$3:$E$280,'Veda input Agg'!$C76)</f>
        <v>43.440508073362885</v>
      </c>
      <c r="I76" s="10">
        <f>SUMIFS('Service PJ'!T$3:T$280,'Service PJ'!$D$3:$D$280,'Veda input Agg'!$B76,'Service PJ'!$E$3:$E$280,'Veda input Agg'!$C76)</f>
        <v>4.8972679244644155</v>
      </c>
      <c r="J76" s="10">
        <f>SUMIFS('Service PJ'!U$3:U$280,'Service PJ'!$D$3:$D$280,'Veda input Agg'!$B76,'Service PJ'!$E$3:$E$280,'Veda input Agg'!$C76)</f>
        <v>81.289490564849174</v>
      </c>
      <c r="K76" s="10">
        <f>SUMIFS('Service PJ'!V$3:V$280,'Service PJ'!$D$3:$D$280,'Veda input Agg'!$B76,'Service PJ'!$E$3:$E$280,'Veda input Agg'!$C76)</f>
        <v>53.643034955088119</v>
      </c>
      <c r="L76" s="10">
        <f>SUMIFS('Service PJ'!W$3:W$280,'Service PJ'!$D$3:$D$280,'Veda input Agg'!$B76,'Service PJ'!$E$3:$E$280,'Veda input Agg'!$C76)</f>
        <v>132.92652783050602</v>
      </c>
      <c r="M76" s="10">
        <f>SUMIFS('Service PJ'!X$3:X$280,'Service PJ'!$D$3:$D$280,'Veda input Agg'!$B76,'Service PJ'!$E$3:$E$280,'Veda input Agg'!$C76)</f>
        <v>1445.6485453182911</v>
      </c>
      <c r="N76" s="10">
        <f>SUMIFS('Service PJ'!Y$3:Y$280,'Service PJ'!$D$3:$D$280,'Veda input Agg'!$B76,'Service PJ'!$E$3:$E$280,'Veda input Agg'!$C76)</f>
        <v>10.39558239269005</v>
      </c>
      <c r="O76" s="10">
        <f>SUMIFS('Service PJ'!Z$3:Z$280,'Service PJ'!$D$3:$D$280,'Veda input Agg'!$B76,'Service PJ'!$E$3:$E$280,'Veda input Agg'!$C76)</f>
        <v>14.375429145338362</v>
      </c>
      <c r="P76" s="10">
        <f>SUMIFS('Service PJ'!AA$3:AA$280,'Service PJ'!$D$3:$D$280,'Veda input Agg'!$B76,'Service PJ'!$E$3:$E$280,'Veda input Agg'!$C76)</f>
        <v>11.470544681321465</v>
      </c>
      <c r="Q76" s="10">
        <f>SUMIFS('Service PJ'!AB$3:AB$280,'Service PJ'!$D$3:$D$280,'Veda input Agg'!$B76,'Service PJ'!$E$3:$E$280,'Veda input Agg'!$C76)</f>
        <v>13.254709040083725</v>
      </c>
      <c r="R76" s="10">
        <f>SUMIFS('Service PJ'!AC$3:AC$280,'Service PJ'!$D$3:$D$280,'Veda input Agg'!$B76,'Service PJ'!$E$3:$E$280,'Veda input Agg'!$C76)</f>
        <v>13.019447907696843</v>
      </c>
      <c r="S76" s="10">
        <f>SUMIFS('Service PJ'!AD$3:AD$280,'Service PJ'!$D$3:$D$280,'Veda input Agg'!$B76,'Service PJ'!$E$3:$E$280,'Veda input Agg'!$C76)</f>
        <v>16.982463301381344</v>
      </c>
      <c r="T76" s="10">
        <f>SUMIFS('Service PJ'!AE$3:AE$280,'Service PJ'!$D$3:$D$280,'Veda input Agg'!$B76,'Service PJ'!$E$3:$E$280,'Veda input Agg'!$C76)</f>
        <v>17.350803270155669</v>
      </c>
      <c r="U76" s="10">
        <f>SUMIFS('Service PJ'!AF$3:AF$280,'Service PJ'!$D$3:$D$280,'Veda input Agg'!$B76,'Service PJ'!$E$3:$E$280,'Veda input Agg'!$C76)</f>
        <v>17.529347685830629</v>
      </c>
      <c r="V76" s="10">
        <f>SUMIFS('Service PJ'!AG$3:AG$280,'Service PJ'!$D$3:$D$280,'Veda input Agg'!$B76,'Service PJ'!$E$3:$E$280,'Veda input Agg'!$C76)</f>
        <v>33.066999676667592</v>
      </c>
      <c r="W76" s="10">
        <f>SUMIFS('Service PJ'!AH$3:AH$280,'Service PJ'!$D$3:$D$280,'Veda input Agg'!$B76,'Service PJ'!$E$3:$E$280,'Veda input Agg'!$C76)</f>
        <v>23.162567473791821</v>
      </c>
      <c r="X76" s="10">
        <f>SUMIFS('Service PJ'!AI$3:AI$280,'Service PJ'!$D$3:$D$280,'Veda input Agg'!$B76,'Service PJ'!$E$3:$E$280,'Veda input Agg'!$C76)</f>
        <v>13.32077231296325</v>
      </c>
      <c r="Y76" s="10">
        <f>SUMIFS('Service PJ'!AJ$3:AJ$280,'Service PJ'!$D$3:$D$280,'Veda input Agg'!$B76,'Service PJ'!$E$3:$E$280,'Veda input Agg'!$C76)</f>
        <v>1.6701388928048952</v>
      </c>
      <c r="Z76" s="10">
        <f>SUMIFS('Service PJ'!AK$3:AK$280,'Service PJ'!$D$3:$D$280,'Veda input Agg'!$B76,'Service PJ'!$E$3:$E$280,'Veda input Agg'!$C76)</f>
        <v>33.018281697376729</v>
      </c>
      <c r="AA76" s="10">
        <f>SUMIFS('Service PJ'!AL$3:AL$280,'Service PJ'!$D$3:$D$280,'Veda input Agg'!$B76,'Service PJ'!$E$3:$E$280,'Veda input Agg'!$C76)</f>
        <v>75.45218330650053</v>
      </c>
      <c r="AB76" s="10">
        <f>SUMIFS('Service PJ'!AM$3:AM$280,'Service PJ'!$D$3:$D$280,'Veda input Agg'!$B76,'Service PJ'!$E$3:$E$280,'Veda input Agg'!$C76)</f>
        <v>201.70666823783284</v>
      </c>
      <c r="AC76" s="10">
        <f>SUMIFS('Service PJ'!AN$3:AN$280,'Service PJ'!$D$3:$D$280,'Veda input Agg'!$B76,'Service PJ'!$E$3:$E$280,'Veda input Agg'!$C76)</f>
        <v>0</v>
      </c>
      <c r="AD76" s="10">
        <f>SUMIFS('Service PJ'!AO$3:AO$280,'Service PJ'!$D$3:$D$280,'Veda input Agg'!$B76,'Service PJ'!$E$3:$E$280,'Veda input Agg'!$C76)</f>
        <v>32.363241786557822</v>
      </c>
      <c r="AE76" s="10">
        <f>SUMIFS('Service PJ'!AP$3:AP$280,'Service PJ'!$D$3:$D$280,'Veda input Agg'!$B76,'Service PJ'!$E$3:$E$280,'Veda input Agg'!$C76)</f>
        <v>9.3616945654485484</v>
      </c>
      <c r="AF76" s="10">
        <f>SUMIFS('Service PJ'!AQ$3:AQ$280,'Service PJ'!$D$3:$D$280,'Veda input Agg'!$B76,'Service PJ'!$E$3:$E$280,'Veda input Agg'!$C76)</f>
        <v>88.417799081531783</v>
      </c>
      <c r="AG76" s="10">
        <f>SUMIFS('Service PJ'!AR$3:AR$280,'Service PJ'!$D$3:$D$280,'Veda input Agg'!$B76,'Service PJ'!$E$3:$E$280,'Veda input Agg'!$C76)</f>
        <v>0</v>
      </c>
      <c r="AJ76" s="10" t="str">
        <f t="shared" si="88"/>
        <v>INF000</v>
      </c>
      <c r="AK76" s="7" t="str">
        <f t="shared" si="89"/>
        <v>INF_ECP</v>
      </c>
      <c r="AL76" s="10" t="str">
        <f t="shared" si="90"/>
        <v>INF</v>
      </c>
      <c r="AM76" s="9">
        <f t="shared" si="86"/>
        <v>0.27282347020307479</v>
      </c>
      <c r="AN76" s="9">
        <f t="shared" si="54"/>
        <v>0.36534216396646518</v>
      </c>
      <c r="AO76" s="9">
        <f t="shared" si="55"/>
        <v>0.25101368650913591</v>
      </c>
      <c r="AP76" s="9">
        <f t="shared" si="56"/>
        <v>0.21395093783740585</v>
      </c>
      <c r="AQ76" s="9">
        <f t="shared" si="57"/>
        <v>0.23549564569460837</v>
      </c>
      <c r="AR76" s="9">
        <f t="shared" si="58"/>
        <v>2.5194684467542149E-2</v>
      </c>
      <c r="AS76" s="9">
        <f t="shared" si="59"/>
        <v>0.16995328563328882</v>
      </c>
      <c r="AT76" s="9">
        <f t="shared" si="60"/>
        <v>0.20423611576250369</v>
      </c>
      <c r="AU76" s="9">
        <f t="shared" si="61"/>
        <v>0.31038921214554693</v>
      </c>
      <c r="AV76" s="9">
        <f t="shared" si="62"/>
        <v>0.28221672153894667</v>
      </c>
      <c r="AW76" s="9">
        <f t="shared" si="63"/>
        <v>0.30174972490871504</v>
      </c>
      <c r="AX76" s="9">
        <f t="shared" si="64"/>
        <v>0.20635275473907988</v>
      </c>
      <c r="AY76" s="9">
        <f t="shared" si="65"/>
        <v>0.16393839848292863</v>
      </c>
      <c r="AZ76" s="9">
        <f t="shared" si="66"/>
        <v>0.16401104190288837</v>
      </c>
      <c r="BA76" s="9">
        <f t="shared" si="67"/>
        <v>0.22787370961821612</v>
      </c>
      <c r="BB76" s="9">
        <f t="shared" si="68"/>
        <v>0.21276927801794593</v>
      </c>
      <c r="BC76" s="9">
        <f t="shared" si="69"/>
        <v>0.15485350063066897</v>
      </c>
      <c r="BD76" s="9">
        <f t="shared" si="70"/>
        <v>0.26132109511247215</v>
      </c>
      <c r="BE76" s="9">
        <f t="shared" si="71"/>
        <v>0.22424653273174808</v>
      </c>
      <c r="BF76" s="9">
        <f t="shared" si="72"/>
        <v>0.3003239347179088</v>
      </c>
      <c r="BG76" s="9">
        <f t="shared" si="73"/>
        <v>0.30866212918138414</v>
      </c>
      <c r="BH76" s="9">
        <f t="shared" si="74"/>
        <v>0.37945623675466295</v>
      </c>
      <c r="BI76" s="9">
        <f t="shared" si="75"/>
        <v>0.37945623675466289</v>
      </c>
      <c r="BJ76" s="9">
        <f t="shared" si="76"/>
        <v>0.37197047164196484</v>
      </c>
      <c r="BK76" s="9">
        <f t="shared" si="77"/>
        <v>0.37945623675466278</v>
      </c>
      <c r="BL76" s="9" t="str">
        <f t="shared" si="78"/>
        <v/>
      </c>
      <c r="BM76" s="9">
        <f t="shared" si="79"/>
        <v>0.21082375919510996</v>
      </c>
      <c r="BN76" s="9">
        <f t="shared" si="80"/>
        <v>0.2263225142035627</v>
      </c>
      <c r="BO76" s="9">
        <f t="shared" si="81"/>
        <v>0.18884582027975561</v>
      </c>
      <c r="BP76" s="9" t="str">
        <f t="shared" si="82"/>
        <v/>
      </c>
      <c r="BV76" t="str">
        <f t="shared" si="91"/>
        <v>INF_ECP</v>
      </c>
      <c r="BX76" t="s">
        <v>109</v>
      </c>
    </row>
    <row r="77" spans="2:76" x14ac:dyDescent="0.45">
      <c r="B77" t="s">
        <v>48</v>
      </c>
      <c r="C77" t="s">
        <v>202</v>
      </c>
      <c r="D77" s="10">
        <f>SUMIFS('Service PJ'!O$3:O$280,'Service PJ'!$D$3:$D$280,'Veda input Agg'!$B77,'Service PJ'!$E$3:$E$280,'Veda input Agg'!$C77)</f>
        <v>0.23830386292079916</v>
      </c>
      <c r="E77" s="10">
        <f>SUMIFS('Service PJ'!P$3:P$280,'Service PJ'!$D$3:$D$280,'Veda input Agg'!$B77,'Service PJ'!$E$3:$E$280,'Veda input Agg'!$C77)</f>
        <v>2.6240958867404549</v>
      </c>
      <c r="F77" s="10">
        <f>SUMIFS('Service PJ'!Q$3:Q$280,'Service PJ'!$D$3:$D$280,'Veda input Agg'!$B77,'Service PJ'!$E$3:$E$280,'Veda input Agg'!$C77)</f>
        <v>0.80046151380653374</v>
      </c>
      <c r="G77" s="10">
        <f>SUMIFS('Service PJ'!R$3:R$280,'Service PJ'!$D$3:$D$280,'Veda input Agg'!$B77,'Service PJ'!$E$3:$E$280,'Veda input Agg'!$C77)</f>
        <v>3.0141306588602448</v>
      </c>
      <c r="H77" s="10">
        <f>SUMIFS('Service PJ'!S$3:S$280,'Service PJ'!$D$3:$D$280,'Veda input Agg'!$B77,'Service PJ'!$E$3:$E$280,'Veda input Agg'!$C77)</f>
        <v>3.2498637570125384</v>
      </c>
      <c r="I77" s="10">
        <f>SUMIFS('Service PJ'!T$3:T$280,'Service PJ'!$D$3:$D$280,'Veda input Agg'!$B77,'Service PJ'!$E$3:$E$280,'Veda input Agg'!$C77)</f>
        <v>0.36637355873505667</v>
      </c>
      <c r="J77" s="10">
        <f>SUMIFS('Service PJ'!U$3:U$280,'Service PJ'!$D$3:$D$280,'Veda input Agg'!$B77,'Service PJ'!$E$3:$E$280,'Veda input Agg'!$C77)</f>
        <v>6.0814152718141754</v>
      </c>
      <c r="K77" s="10">
        <f>SUMIFS('Service PJ'!V$3:V$280,'Service PJ'!$D$3:$D$280,'Veda input Agg'!$B77,'Service PJ'!$E$3:$E$280,'Veda input Agg'!$C77)</f>
        <v>4.0131334288789287</v>
      </c>
      <c r="L77" s="10">
        <f>SUMIFS('Service PJ'!W$3:W$280,'Service PJ'!$D$3:$D$280,'Veda input Agg'!$B77,'Service PJ'!$E$3:$E$280,'Veda input Agg'!$C77)</f>
        <v>9.9444763494092783</v>
      </c>
      <c r="M77" s="10">
        <f>SUMIFS('Service PJ'!X$3:X$280,'Service PJ'!$D$3:$D$280,'Veda input Agg'!$B77,'Service PJ'!$E$3:$E$280,'Veda input Agg'!$C77)</f>
        <v>108.15160828398919</v>
      </c>
      <c r="N77" s="10">
        <f>SUMIFS('Service PJ'!Y$3:Y$280,'Service PJ'!$D$3:$D$280,'Veda input Agg'!$B77,'Service PJ'!$E$3:$E$280,'Veda input Agg'!$C77)</f>
        <v>0.77771250727514152</v>
      </c>
      <c r="O77" s="10">
        <f>SUMIFS('Service PJ'!Z$3:Z$280,'Service PJ'!$D$3:$D$280,'Veda input Agg'!$B77,'Service PJ'!$E$3:$E$280,'Veda input Agg'!$C77)</f>
        <v>1.075452112393313</v>
      </c>
      <c r="P77" s="10">
        <f>SUMIFS('Service PJ'!AA$3:AA$280,'Service PJ'!$D$3:$D$280,'Veda input Agg'!$B77,'Service PJ'!$E$3:$E$280,'Veda input Agg'!$C77)</f>
        <v>0.85813239960417809</v>
      </c>
      <c r="Q77" s="10">
        <f>SUMIFS('Service PJ'!AB$3:AB$280,'Service PJ'!$D$3:$D$280,'Veda input Agg'!$B77,'Service PJ'!$E$3:$E$280,'Veda input Agg'!$C77)</f>
        <v>0.99160899422187365</v>
      </c>
      <c r="R77" s="10">
        <f>SUMIFS('Service PJ'!AC$3:AC$280,'Service PJ'!$D$3:$D$280,'Veda input Agg'!$B77,'Service PJ'!$E$3:$E$280,'Veda input Agg'!$C77)</f>
        <v>0.97400867918212664</v>
      </c>
      <c r="S77" s="10">
        <f>SUMIFS('Service PJ'!AD$3:AD$280,'Service PJ'!$D$3:$D$280,'Veda input Agg'!$B77,'Service PJ'!$E$3:$E$280,'Veda input Agg'!$C77)</f>
        <v>1.2704890995922051</v>
      </c>
      <c r="T77" s="10">
        <f>SUMIFS('Service PJ'!AE$3:AE$280,'Service PJ'!$D$3:$D$280,'Veda input Agg'!$B77,'Service PJ'!$E$3:$E$280,'Veda input Agg'!$C77)</f>
        <v>1.2980452854627111</v>
      </c>
      <c r="U77" s="10">
        <f>SUMIFS('Service PJ'!AF$3:AF$280,'Service PJ'!$D$3:$D$280,'Veda input Agg'!$B77,'Service PJ'!$E$3:$E$280,'Veda input Agg'!$C77)</f>
        <v>1.3114025193269909</v>
      </c>
      <c r="V77" s="10">
        <f>SUMIFS('Service PJ'!AG$3:AG$280,'Service PJ'!$D$3:$D$280,'Veda input Agg'!$B77,'Service PJ'!$E$3:$E$280,'Veda input Agg'!$C77)</f>
        <v>2.4738026456979285</v>
      </c>
      <c r="W77" s="10">
        <f>SUMIFS('Service PJ'!AH$3:AH$280,'Service PJ'!$D$3:$D$280,'Veda input Agg'!$B77,'Service PJ'!$E$3:$E$280,'Veda input Agg'!$C77)</f>
        <v>1.7328339812533455</v>
      </c>
      <c r="X77" s="10">
        <f>SUMIFS('Service PJ'!AI$3:AI$280,'Service PJ'!$D$3:$D$280,'Veda input Agg'!$B77,'Service PJ'!$E$3:$E$280,'Veda input Agg'!$C77)</f>
        <v>0.99655130833657524</v>
      </c>
      <c r="Y77" s="10">
        <f>SUMIFS('Service PJ'!AJ$3:AJ$280,'Service PJ'!$D$3:$D$280,'Veda input Agg'!$B77,'Service PJ'!$E$3:$E$280,'Veda input Agg'!$C77)</f>
        <v>0.12494614123152675</v>
      </c>
      <c r="Z77" s="10">
        <f>SUMIFS('Service PJ'!AK$3:AK$280,'Service PJ'!$D$3:$D$280,'Veda input Agg'!$B77,'Service PJ'!$E$3:$E$280,'Veda input Agg'!$C77)</f>
        <v>2.4701579646793532</v>
      </c>
      <c r="AA77" s="10">
        <f>SUMIFS('Service PJ'!AL$3:AL$280,'Service PJ'!$D$3:$D$280,'Veda input Agg'!$B77,'Service PJ'!$E$3:$E$280,'Veda input Agg'!$C77)</f>
        <v>5.6447156534437841</v>
      </c>
      <c r="AB77" s="10">
        <f>SUMIFS('Service PJ'!AM$3:AM$280,'Service PJ'!$D$3:$D$280,'Veda input Agg'!$B77,'Service PJ'!$E$3:$E$280,'Veda input Agg'!$C77)</f>
        <v>15.090044286471878</v>
      </c>
      <c r="AC77" s="10">
        <f>SUMIFS('Service PJ'!AN$3:AN$280,'Service PJ'!$D$3:$D$280,'Veda input Agg'!$B77,'Service PJ'!$E$3:$E$280,'Veda input Agg'!$C77)</f>
        <v>0</v>
      </c>
      <c r="AD77" s="10">
        <f>SUMIFS('Service PJ'!AO$3:AO$280,'Service PJ'!$D$3:$D$280,'Veda input Agg'!$B77,'Service PJ'!$E$3:$E$280,'Veda input Agg'!$C77)</f>
        <v>2.4211532324609366</v>
      </c>
      <c r="AE77" s="10">
        <f>SUMIFS('Service PJ'!AP$3:AP$280,'Service PJ'!$D$3:$D$280,'Veda input Agg'!$B77,'Service PJ'!$E$3:$E$280,'Veda input Agg'!$C77)</f>
        <v>0.70036547042892883</v>
      </c>
      <c r="AF77" s="10">
        <f>SUMIFS('Service PJ'!AQ$3:AQ$280,'Service PJ'!$D$3:$D$280,'Veda input Agg'!$B77,'Service PJ'!$E$3:$E$280,'Veda input Agg'!$C77)</f>
        <v>6.6146970524519038</v>
      </c>
      <c r="AG77" s="10">
        <f>SUMIFS('Service PJ'!AR$3:AR$280,'Service PJ'!$D$3:$D$280,'Veda input Agg'!$B77,'Service PJ'!$E$3:$E$280,'Veda input Agg'!$C77)</f>
        <v>0</v>
      </c>
      <c r="AJ77" s="10" t="str">
        <f t="shared" si="88"/>
        <v/>
      </c>
      <c r="AK77" s="7" t="str">
        <f t="shared" si="89"/>
        <v>INF_LIG</v>
      </c>
      <c r="AL77" s="10" t="str">
        <f t="shared" si="90"/>
        <v/>
      </c>
      <c r="AM77" s="9">
        <f t="shared" si="86"/>
        <v>2.041042214280725E-2</v>
      </c>
      <c r="AN77" s="9">
        <f t="shared" si="54"/>
        <v>2.7331914617066608E-2</v>
      </c>
      <c r="AO77" s="9">
        <f t="shared" si="55"/>
        <v>1.8778792387107477E-2</v>
      </c>
      <c r="AP77" s="9">
        <f t="shared" si="56"/>
        <v>1.6006060460489482E-2</v>
      </c>
      <c r="AQ77" s="9">
        <f t="shared" si="57"/>
        <v>1.761785940865785E-2</v>
      </c>
      <c r="AR77" s="9">
        <f t="shared" si="58"/>
        <v>1.8848603654025682E-3</v>
      </c>
      <c r="AS77" s="9">
        <f t="shared" si="59"/>
        <v>1.271451573338073E-2</v>
      </c>
      <c r="AT77" s="9">
        <f t="shared" si="60"/>
        <v>1.5279276876058772E-2</v>
      </c>
      <c r="AU77" s="9">
        <f t="shared" si="61"/>
        <v>2.3220783914772482E-2</v>
      </c>
      <c r="AV77" s="9">
        <f t="shared" si="62"/>
        <v>2.1113148432872864E-2</v>
      </c>
      <c r="AW77" s="9">
        <f t="shared" si="63"/>
        <v>2.2574448093774825E-2</v>
      </c>
      <c r="AX77" s="9">
        <f t="shared" si="64"/>
        <v>1.5437626504130299E-2</v>
      </c>
      <c r="AY77" s="9">
        <f t="shared" si="65"/>
        <v>1.226453103892311E-2</v>
      </c>
      <c r="AZ77" s="9">
        <f t="shared" si="66"/>
        <v>1.2269965625860121E-2</v>
      </c>
      <c r="BA77" s="9">
        <f t="shared" si="67"/>
        <v>1.7047648448622544E-2</v>
      </c>
      <c r="BB77" s="9">
        <f t="shared" si="68"/>
        <v>1.591765833098641E-2</v>
      </c>
      <c r="BC77" s="9">
        <f t="shared" si="69"/>
        <v>1.1584873236202246E-2</v>
      </c>
      <c r="BD77" s="9">
        <f t="shared" si="70"/>
        <v>1.9549908452143605E-2</v>
      </c>
      <c r="BE77" s="9">
        <f t="shared" si="71"/>
        <v>1.6776292720376951E-2</v>
      </c>
      <c r="BF77" s="9">
        <f t="shared" si="72"/>
        <v>2.2467782125264974E-2</v>
      </c>
      <c r="BG77" s="9">
        <f t="shared" si="73"/>
        <v>2.3091577683549133E-2</v>
      </c>
      <c r="BH77" s="9">
        <f t="shared" si="74"/>
        <v>2.8387814182991047E-2</v>
      </c>
      <c r="BI77" s="9">
        <f t="shared" si="75"/>
        <v>2.8387814182991047E-2</v>
      </c>
      <c r="BJ77" s="9">
        <f t="shared" si="76"/>
        <v>2.7827790421478375E-2</v>
      </c>
      <c r="BK77" s="9">
        <f t="shared" si="77"/>
        <v>2.838781418299104E-2</v>
      </c>
      <c r="BL77" s="9" t="str">
        <f t="shared" si="78"/>
        <v/>
      </c>
      <c r="BM77" s="9">
        <f t="shared" si="79"/>
        <v>1.5772110514182733E-2</v>
      </c>
      <c r="BN77" s="9">
        <f t="shared" si="80"/>
        <v>1.6931600686252626E-2</v>
      </c>
      <c r="BO77" s="9">
        <f t="shared" si="81"/>
        <v>1.4127900759218043E-2</v>
      </c>
      <c r="BP77" s="9" t="str">
        <f t="shared" si="82"/>
        <v/>
      </c>
      <c r="BV77" t="str">
        <f t="shared" si="91"/>
        <v>INF_LIG</v>
      </c>
      <c r="BX77" t="s">
        <v>109</v>
      </c>
    </row>
    <row r="78" spans="2:76" x14ac:dyDescent="0.45">
      <c r="B78" t="s">
        <v>48</v>
      </c>
      <c r="C78" t="s">
        <v>188</v>
      </c>
      <c r="D78" s="10">
        <f>SUMIFS('Service PJ'!O$3:O$280,'Service PJ'!$D$3:$D$280,'Veda input Agg'!$B78,'Service PJ'!$E$3:$E$280,'Veda input Agg'!$C78)</f>
        <v>2.406729199707093</v>
      </c>
      <c r="E78" s="10">
        <f>SUMIFS('Service PJ'!P$3:P$280,'Service PJ'!$D$3:$D$280,'Veda input Agg'!$B78,'Service PJ'!$E$3:$E$280,'Veda input Agg'!$C78)</f>
        <v>26.531661658394327</v>
      </c>
      <c r="F78" s="10">
        <f>SUMIFS('Service PJ'!Q$3:Q$280,'Service PJ'!$D$3:$D$280,'Veda input Agg'!$B78,'Service PJ'!$E$3:$E$280,'Veda input Agg'!$C78)</f>
        <v>8.3351904341668028</v>
      </c>
      <c r="G78" s="10">
        <f>SUMIFS('Service PJ'!R$3:R$280,'Service PJ'!$D$3:$D$280,'Veda input Agg'!$B78,'Service PJ'!$E$3:$E$280,'Veda input Agg'!$C78)</f>
        <v>30.558769477425965</v>
      </c>
      <c r="H78" s="10">
        <f>SUMIFS('Service PJ'!S$3:S$280,'Service PJ'!$D$3:$D$280,'Veda input Agg'!$B78,'Service PJ'!$E$3:$E$280,'Veda input Agg'!$C78)</f>
        <v>33.56901665918847</v>
      </c>
      <c r="I78" s="10">
        <f>SUMIFS('Service PJ'!T$3:T$280,'Service PJ'!$D$3:$D$280,'Veda input Agg'!$B78,'Service PJ'!$E$3:$E$280,'Veda input Agg'!$C78)</f>
        <v>3.7948750463841048</v>
      </c>
      <c r="J78" s="10">
        <f>SUMIFS('Service PJ'!U$3:U$280,'Service PJ'!$D$3:$D$280,'Veda input Agg'!$B78,'Service PJ'!$E$3:$E$280,'Veda input Agg'!$C78)</f>
        <v>64.575563637708669</v>
      </c>
      <c r="K78" s="10">
        <f>SUMIFS('Service PJ'!V$3:V$280,'Service PJ'!$D$3:$D$280,'Veda input Agg'!$B78,'Service PJ'!$E$3:$E$280,'Veda input Agg'!$C78)</f>
        <v>40.997064498310507</v>
      </c>
      <c r="L78" s="10">
        <f>SUMIFS('Service PJ'!W$3:W$280,'Service PJ'!$D$3:$D$280,'Veda input Agg'!$B78,'Service PJ'!$E$3:$E$280,'Veda input Agg'!$C78)</f>
        <v>101.56199406761702</v>
      </c>
      <c r="M78" s="10">
        <f>SUMIFS('Service PJ'!X$3:X$280,'Service PJ'!$D$3:$D$280,'Veda input Agg'!$B78,'Service PJ'!$E$3:$E$280,'Veda input Agg'!$C78)</f>
        <v>1099.3726831963572</v>
      </c>
      <c r="N78" s="10">
        <f>SUMIFS('Service PJ'!Y$3:Y$280,'Service PJ'!$D$3:$D$280,'Veda input Agg'!$B78,'Service PJ'!$E$3:$E$280,'Veda input Agg'!$C78)</f>
        <v>7.8638819447967521</v>
      </c>
      <c r="O78" s="10">
        <f>SUMIFS('Service PJ'!Z$3:Z$280,'Service PJ'!$D$3:$D$280,'Veda input Agg'!$B78,'Service PJ'!$E$3:$E$280,'Veda input Agg'!$C78)</f>
        <v>11.350217351000609</v>
      </c>
      <c r="P78" s="10">
        <f>SUMIFS('Service PJ'!AA$3:AA$280,'Service PJ'!$D$3:$D$280,'Veda input Agg'!$B78,'Service PJ'!$E$3:$E$280,'Veda input Agg'!$C78)</f>
        <v>9.3477749056530435</v>
      </c>
      <c r="Q78" s="10">
        <f>SUMIFS('Service PJ'!AB$3:AB$280,'Service PJ'!$D$3:$D$280,'Veda input Agg'!$B78,'Service PJ'!$E$3:$E$280,'Veda input Agg'!$C78)</f>
        <v>10.63642561231679</v>
      </c>
      <c r="R78" s="10">
        <f>SUMIFS('Service PJ'!AC$3:AC$280,'Service PJ'!$D$3:$D$280,'Veda input Agg'!$B78,'Service PJ'!$E$3:$E$280,'Veda input Agg'!$C78)</f>
        <v>10.198052550412925</v>
      </c>
      <c r="S78" s="10">
        <f>SUMIFS('Service PJ'!AD$3:AD$280,'Service PJ'!$D$3:$D$280,'Veda input Agg'!$B78,'Service PJ'!$E$3:$E$280,'Veda input Agg'!$C78)</f>
        <v>13.382801499529885</v>
      </c>
      <c r="T78" s="10">
        <f>SUMIFS('Service PJ'!AE$3:AE$280,'Service PJ'!$D$3:$D$280,'Veda input Agg'!$B78,'Service PJ'!$E$3:$E$280,'Veda input Agg'!$C78)</f>
        <v>13.712285340145835</v>
      </c>
      <c r="U78" s="10">
        <f>SUMIFS('Service PJ'!AF$3:AF$280,'Service PJ'!$D$3:$D$280,'Veda input Agg'!$B78,'Service PJ'!$E$3:$E$280,'Veda input Agg'!$C78)</f>
        <v>13.521767737773617</v>
      </c>
      <c r="V78" s="10">
        <f>SUMIFS('Service PJ'!AG$3:AG$280,'Service PJ'!$D$3:$D$280,'Veda input Agg'!$B78,'Service PJ'!$E$3:$E$280,'Veda input Agg'!$C78)</f>
        <v>25.958636848289629</v>
      </c>
      <c r="W78" s="10">
        <f>SUMIFS('Service PJ'!AH$3:AH$280,'Service PJ'!$D$3:$D$280,'Veda input Agg'!$B78,'Service PJ'!$E$3:$E$280,'Veda input Agg'!$C78)</f>
        <v>17.500606535753821</v>
      </c>
      <c r="X78" s="10">
        <f>SUMIFS('Service PJ'!AI$3:AI$280,'Service PJ'!$D$3:$D$280,'Veda input Agg'!$B78,'Service PJ'!$E$3:$E$280,'Veda input Agg'!$C78)</f>
        <v>10.152470140629271</v>
      </c>
      <c r="Y78" s="10">
        <f>SUMIFS('Service PJ'!AJ$3:AJ$280,'Service PJ'!$D$3:$D$280,'Veda input Agg'!$B78,'Service PJ'!$E$3:$E$280,'Veda input Agg'!$C78)</f>
        <v>1.261882719008143</v>
      </c>
      <c r="Z78" s="10">
        <f>SUMIFS('Service PJ'!AK$3:AK$280,'Service PJ'!$D$3:$D$280,'Veda input Agg'!$B78,'Service PJ'!$E$3:$E$280,'Veda input Agg'!$C78)</f>
        <v>24.947146171351307</v>
      </c>
      <c r="AA78" s="10">
        <f>SUMIFS('Service PJ'!AL$3:AL$280,'Service PJ'!$D$3:$D$280,'Veda input Agg'!$B78,'Service PJ'!$E$3:$E$280,'Veda input Agg'!$C78)</f>
        <v>57.059273618582885</v>
      </c>
      <c r="AB78" s="10">
        <f>SUMIFS('Service PJ'!AM$3:AM$280,'Service PJ'!$D$3:$D$280,'Veda input Agg'!$B78,'Service PJ'!$E$3:$E$280,'Veda input Agg'!$C78)</f>
        <v>152.40059377969592</v>
      </c>
      <c r="AC78" s="10">
        <f>SUMIFS('Service PJ'!AN$3:AN$280,'Service PJ'!$D$3:$D$280,'Veda input Agg'!$B78,'Service PJ'!$E$3:$E$280,'Veda input Agg'!$C78)</f>
        <v>0</v>
      </c>
      <c r="AD78" s="10">
        <f>SUMIFS('Service PJ'!AO$3:AO$280,'Service PJ'!$D$3:$D$280,'Veda input Agg'!$B78,'Service PJ'!$E$3:$E$280,'Veda input Agg'!$C78)</f>
        <v>24.504418345655715</v>
      </c>
      <c r="AE78" s="10">
        <f>SUMIFS('Service PJ'!AP$3:AP$280,'Service PJ'!$D$3:$D$280,'Veda input Agg'!$B78,'Service PJ'!$E$3:$E$280,'Veda input Agg'!$C78)</f>
        <v>7.3453179489471729</v>
      </c>
      <c r="AF78" s="10">
        <f>SUMIFS('Service PJ'!AQ$3:AQ$280,'Service PJ'!$D$3:$D$280,'Veda input Agg'!$B78,'Service PJ'!$E$3:$E$280,'Veda input Agg'!$C78)</f>
        <v>70.664118681810436</v>
      </c>
      <c r="AG78" s="10">
        <f>SUMIFS('Service PJ'!AR$3:AR$280,'Service PJ'!$D$3:$D$280,'Veda input Agg'!$B78,'Service PJ'!$E$3:$E$280,'Veda input Agg'!$C78)</f>
        <v>0</v>
      </c>
      <c r="AJ78" s="10" t="str">
        <f t="shared" si="88"/>
        <v/>
      </c>
      <c r="AK78" s="7" t="str">
        <f t="shared" si="89"/>
        <v>INF_MDR</v>
      </c>
      <c r="AL78" s="10" t="str">
        <f t="shared" si="90"/>
        <v/>
      </c>
      <c r="AM78" s="9">
        <f t="shared" si="86"/>
        <v>0.20613328859787869</v>
      </c>
      <c r="AN78" s="9">
        <f t="shared" si="54"/>
        <v>0.27634703242376529</v>
      </c>
      <c r="AO78" s="9">
        <f t="shared" si="55"/>
        <v>0.19554320597611347</v>
      </c>
      <c r="AP78" s="9">
        <f t="shared" si="56"/>
        <v>0.16227747473919965</v>
      </c>
      <c r="AQ78" s="9">
        <f t="shared" si="57"/>
        <v>0.18198123374012998</v>
      </c>
      <c r="AR78" s="9">
        <f t="shared" si="58"/>
        <v>1.9523269067998412E-2</v>
      </c>
      <c r="AS78" s="9">
        <f t="shared" si="59"/>
        <v>0.13500920150428161</v>
      </c>
      <c r="AT78" s="9">
        <f t="shared" si="60"/>
        <v>0.15608887934491439</v>
      </c>
      <c r="AU78" s="9">
        <f t="shared" si="61"/>
        <v>0.237151664435064</v>
      </c>
      <c r="AV78" s="9">
        <f t="shared" si="62"/>
        <v>0.21461741541948576</v>
      </c>
      <c r="AW78" s="9">
        <f t="shared" si="63"/>
        <v>0.22826274891781151</v>
      </c>
      <c r="AX78" s="9">
        <f t="shared" si="64"/>
        <v>0.16292721376083477</v>
      </c>
      <c r="AY78" s="9">
        <f t="shared" si="65"/>
        <v>0.13359951859192112</v>
      </c>
      <c r="AZ78" s="9">
        <f t="shared" si="66"/>
        <v>0.13161294159857506</v>
      </c>
      <c r="BA78" s="9">
        <f t="shared" si="67"/>
        <v>0.17849205911183666</v>
      </c>
      <c r="BB78" s="9">
        <f t="shared" si="68"/>
        <v>0.16766996414947929</v>
      </c>
      <c r="BC78" s="9">
        <f t="shared" si="69"/>
        <v>0.12238023528400797</v>
      </c>
      <c r="BD78" s="9">
        <f t="shared" si="70"/>
        <v>0.20157756103769472</v>
      </c>
      <c r="BE78" s="9">
        <f t="shared" si="71"/>
        <v>0.17604059529413527</v>
      </c>
      <c r="BF78" s="9">
        <f t="shared" si="72"/>
        <v>0.22691141734242001</v>
      </c>
      <c r="BG78" s="9">
        <f t="shared" si="73"/>
        <v>0.23524785023218817</v>
      </c>
      <c r="BH78" s="9">
        <f t="shared" si="74"/>
        <v>0.28670026777018975</v>
      </c>
      <c r="BI78" s="9">
        <f t="shared" si="75"/>
        <v>0.28670026777018975</v>
      </c>
      <c r="BJ78" s="9">
        <f t="shared" si="76"/>
        <v>0.28129557011272899</v>
      </c>
      <c r="BK78" s="9">
        <f t="shared" si="77"/>
        <v>0.28670026777018964</v>
      </c>
      <c r="BL78" s="9" t="str">
        <f t="shared" si="78"/>
        <v/>
      </c>
      <c r="BM78" s="9">
        <f t="shared" si="79"/>
        <v>0.15962905158241958</v>
      </c>
      <c r="BN78" s="9">
        <f t="shared" si="80"/>
        <v>0.17757584529255888</v>
      </c>
      <c r="BO78" s="9">
        <f t="shared" si="81"/>
        <v>0.15092689023515679</v>
      </c>
      <c r="BP78" s="9" t="str">
        <f t="shared" si="82"/>
        <v/>
      </c>
      <c r="BV78" t="str">
        <f t="shared" si="91"/>
        <v>INF_MDR</v>
      </c>
      <c r="BX78" t="s">
        <v>109</v>
      </c>
    </row>
    <row r="79" spans="2:76" x14ac:dyDescent="0.45">
      <c r="B79" t="s">
        <v>48</v>
      </c>
      <c r="C79" t="s">
        <v>205</v>
      </c>
      <c r="D79" s="10">
        <f>SUMIFS('Service PJ'!O$3:O$280,'Service PJ'!$D$3:$D$280,'Veda input Agg'!$B79,'Service PJ'!$E$3:$E$280,'Veda input Agg'!$C79)</f>
        <v>3.2524681892336407</v>
      </c>
      <c r="E79" s="10">
        <f>SUMIFS('Service PJ'!P$3:P$280,'Service PJ'!$D$3:$D$280,'Veda input Agg'!$B79,'Service PJ'!$E$3:$E$280,'Veda input Agg'!$C79)</f>
        <v>2.8778757318134058</v>
      </c>
      <c r="F79" s="10">
        <f>SUMIFS('Service PJ'!Q$3:Q$280,'Service PJ'!$D$3:$D$280,'Veda input Agg'!$B79,'Service PJ'!$E$3:$E$280,'Veda input Agg'!$C79)</f>
        <v>0.35278382318417373</v>
      </c>
      <c r="G79" s="10">
        <f>SUMIFS('Service PJ'!R$3:R$280,'Service PJ'!$D$3:$D$280,'Veda input Agg'!$B79,'Service PJ'!$E$3:$E$280,'Veda input Agg'!$C79)</f>
        <v>4.7110016572823481</v>
      </c>
      <c r="H79" s="10">
        <f>SUMIFS('Service PJ'!S$3:S$280,'Service PJ'!$D$3:$D$280,'Veda input Agg'!$B79,'Service PJ'!$E$3:$E$280,'Veda input Agg'!$C79)</f>
        <v>19.592106901798587</v>
      </c>
      <c r="I79" s="10">
        <f>SUMIFS('Service PJ'!T$3:T$280,'Service PJ'!$D$3:$D$280,'Veda input Agg'!$B79,'Service PJ'!$E$3:$E$280,'Veda input Agg'!$C79)</f>
        <v>5.096528685240556</v>
      </c>
      <c r="J79" s="10">
        <f>SUMIFS('Service PJ'!U$3:U$280,'Service PJ'!$D$3:$D$280,'Veda input Agg'!$B79,'Service PJ'!$E$3:$E$280,'Veda input Agg'!$C79)</f>
        <v>15.470774731119551</v>
      </c>
      <c r="K79" s="10">
        <f>SUMIFS('Service PJ'!V$3:V$280,'Service PJ'!$D$3:$D$280,'Veda input Agg'!$B79,'Service PJ'!$E$3:$E$280,'Veda input Agg'!$C79)</f>
        <v>55.313716109117316</v>
      </c>
      <c r="L79" s="10">
        <f>SUMIFS('Service PJ'!W$3:W$280,'Service PJ'!$D$3:$D$280,'Veda input Agg'!$B79,'Service PJ'!$E$3:$E$280,'Veda input Agg'!$C79)</f>
        <v>7.0257220164500822</v>
      </c>
      <c r="M79" s="10">
        <f>SUMIFS('Service PJ'!X$3:X$280,'Service PJ'!$D$3:$D$280,'Veda input Agg'!$B79,'Service PJ'!$E$3:$E$280,'Veda input Agg'!$C79)</f>
        <v>69.989861652285228</v>
      </c>
      <c r="N79" s="10">
        <f>SUMIFS('Service PJ'!Y$3:Y$280,'Service PJ'!$D$3:$D$280,'Veda input Agg'!$B79,'Service PJ'!$E$3:$E$280,'Veda input Agg'!$C79)</f>
        <v>3.1081935914403487</v>
      </c>
      <c r="O79" s="10">
        <f>SUMIFS('Service PJ'!Z$3:Z$280,'Service PJ'!$D$3:$D$280,'Veda input Agg'!$B79,'Service PJ'!$E$3:$E$280,'Veda input Agg'!$C79)</f>
        <v>1.1877067415774167</v>
      </c>
      <c r="P79" s="10">
        <f>SUMIFS('Service PJ'!AA$3:AA$280,'Service PJ'!$D$3:$D$280,'Veda input Agg'!$B79,'Service PJ'!$E$3:$E$280,'Veda input Agg'!$C79)</f>
        <v>1.0107047297647573</v>
      </c>
      <c r="Q79" s="10">
        <f>SUMIFS('Service PJ'!AB$3:AB$280,'Service PJ'!$D$3:$D$280,'Veda input Agg'!$B79,'Service PJ'!$E$3:$E$280,'Veda input Agg'!$C79)</f>
        <v>3.6983911422563933</v>
      </c>
      <c r="R79" s="10">
        <f>SUMIFS('Service PJ'!AC$3:AC$280,'Service PJ'!$D$3:$D$280,'Veda input Agg'!$B79,'Service PJ'!$E$3:$E$280,'Veda input Agg'!$C79)</f>
        <v>1.3371693075874163</v>
      </c>
      <c r="S79" s="10">
        <f>SUMIFS('Service PJ'!AD$3:AD$280,'Service PJ'!$D$3:$D$280,'Veda input Agg'!$B79,'Service PJ'!$E$3:$E$280,'Veda input Agg'!$C79)</f>
        <v>3.8686633776183394</v>
      </c>
      <c r="T79" s="10">
        <f>SUMIFS('Service PJ'!AE$3:AE$280,'Service PJ'!$D$3:$D$280,'Veda input Agg'!$B79,'Service PJ'!$E$3:$E$280,'Veda input Agg'!$C79)</f>
        <v>2.7629470815760717</v>
      </c>
      <c r="U79" s="10">
        <f>SUMIFS('Service PJ'!AF$3:AF$280,'Service PJ'!$D$3:$D$280,'Veda input Agg'!$B79,'Service PJ'!$E$3:$E$280,'Veda input Agg'!$C79)</f>
        <v>4.6687411537544738</v>
      </c>
      <c r="V79" s="10">
        <f>SUMIFS('Service PJ'!AG$3:AG$280,'Service PJ'!$D$3:$D$280,'Veda input Agg'!$B79,'Service PJ'!$E$3:$E$280,'Veda input Agg'!$C79)</f>
        <v>2.832636133511079</v>
      </c>
      <c r="W79" s="10">
        <f>SUMIFS('Service PJ'!AH$3:AH$280,'Service PJ'!$D$3:$D$280,'Veda input Agg'!$B79,'Service PJ'!$E$3:$E$280,'Veda input Agg'!$C79)</f>
        <v>4.6693538414191442</v>
      </c>
      <c r="X79" s="10">
        <f>SUMIFS('Service PJ'!AI$3:AI$280,'Service PJ'!$D$3:$D$280,'Veda input Agg'!$B79,'Service PJ'!$E$3:$E$280,'Veda input Agg'!$C79)</f>
        <v>3.1057130670395301</v>
      </c>
      <c r="Y79" s="10">
        <f>SUMIFS('Service PJ'!AJ$3:AJ$280,'Service PJ'!$D$3:$D$280,'Veda input Agg'!$B79,'Service PJ'!$E$3:$E$280,'Veda input Agg'!$C79)</f>
        <v>4.9978456492610714E-2</v>
      </c>
      <c r="Z79" s="10">
        <f>SUMIFS('Service PJ'!AK$3:AK$280,'Service PJ'!$D$3:$D$280,'Veda input Agg'!$B79,'Service PJ'!$E$3:$E$280,'Veda input Agg'!$C79)</f>
        <v>0.98806318587174136</v>
      </c>
      <c r="AA79" s="10">
        <f>SUMIFS('Service PJ'!AL$3:AL$280,'Service PJ'!$D$3:$D$280,'Veda input Agg'!$B79,'Service PJ'!$E$3:$E$280,'Veda input Agg'!$C79)</f>
        <v>3.2921765111532491</v>
      </c>
      <c r="AB79" s="10">
        <f>SUMIFS('Service PJ'!AM$3:AM$280,'Service PJ'!$D$3:$D$280,'Veda input Agg'!$B79,'Service PJ'!$E$3:$E$280,'Veda input Agg'!$C79)</f>
        <v>6.0360177145887528</v>
      </c>
      <c r="AC79" s="10">
        <f>SUMIFS('Service PJ'!AN$3:AN$280,'Service PJ'!$D$3:$D$280,'Veda input Agg'!$B79,'Service PJ'!$E$3:$E$280,'Veda input Agg'!$C79)</f>
        <v>0</v>
      </c>
      <c r="AD79" s="10">
        <f>SUMIFS('Service PJ'!AO$3:AO$280,'Service PJ'!$D$3:$D$280,'Veda input Agg'!$B79,'Service PJ'!$E$3:$E$280,'Veda input Agg'!$C79)</f>
        <v>0.9752397834649944</v>
      </c>
      <c r="AE79" s="10">
        <f>SUMIFS('Service PJ'!AP$3:AP$280,'Service PJ'!$D$3:$D$280,'Veda input Agg'!$B79,'Service PJ'!$E$3:$E$280,'Veda input Agg'!$C79)</f>
        <v>0.63596367004229104</v>
      </c>
      <c r="AF79" s="10">
        <f>SUMIFS('Service PJ'!AQ$3:AQ$280,'Service PJ'!$D$3:$D$280,'Veda input Agg'!$B79,'Service PJ'!$E$3:$E$280,'Veda input Agg'!$C79)</f>
        <v>12.382153893225327</v>
      </c>
      <c r="AG79" s="10">
        <f>SUMIFS('Service PJ'!AR$3:AR$280,'Service PJ'!$D$3:$D$280,'Veda input Agg'!$B79,'Service PJ'!$E$3:$E$280,'Veda input Agg'!$C79)</f>
        <v>0</v>
      </c>
      <c r="AJ79" s="10" t="str">
        <f t="shared" si="88"/>
        <v/>
      </c>
      <c r="AK79" s="7" t="str">
        <f t="shared" si="89"/>
        <v>INF_OTH</v>
      </c>
      <c r="AL79" s="10" t="str">
        <f t="shared" si="90"/>
        <v/>
      </c>
      <c r="AM79" s="9">
        <f t="shared" si="86"/>
        <v>0.27856975516327848</v>
      </c>
      <c r="AN79" s="9">
        <f t="shared" si="54"/>
        <v>2.9975220866703036E-2</v>
      </c>
      <c r="AO79" s="9">
        <f t="shared" si="55"/>
        <v>8.2762931869161862E-3</v>
      </c>
      <c r="AP79" s="9">
        <f t="shared" si="56"/>
        <v>2.5017023443980591E-2</v>
      </c>
      <c r="AQ79" s="9">
        <f t="shared" si="57"/>
        <v>0.10621090935596134</v>
      </c>
      <c r="AR79" s="9">
        <f t="shared" si="58"/>
        <v>2.6219809511127817E-2</v>
      </c>
      <c r="AS79" s="9">
        <f t="shared" si="59"/>
        <v>3.2345005222399331E-2</v>
      </c>
      <c r="AT79" s="9">
        <f t="shared" si="60"/>
        <v>0.21059693091515522</v>
      </c>
      <c r="AU79" s="9">
        <f t="shared" si="61"/>
        <v>1.6405365859102069E-2</v>
      </c>
      <c r="AV79" s="9">
        <f t="shared" si="62"/>
        <v>1.366328583834564E-2</v>
      </c>
      <c r="AW79" s="9">
        <f t="shared" si="63"/>
        <v>9.022068468618602E-2</v>
      </c>
      <c r="AX79" s="9">
        <f t="shared" si="64"/>
        <v>1.7048990709689706E-2</v>
      </c>
      <c r="AY79" s="9">
        <f t="shared" si="65"/>
        <v>1.4445113056101777E-2</v>
      </c>
      <c r="AZ79" s="9">
        <f t="shared" si="66"/>
        <v>4.5763130882128585E-2</v>
      </c>
      <c r="BA79" s="9">
        <f t="shared" si="67"/>
        <v>2.3403890293030773E-2</v>
      </c>
      <c r="BB79" s="9">
        <f t="shared" si="68"/>
        <v>4.846957117719012E-2</v>
      </c>
      <c r="BC79" s="9">
        <f t="shared" si="69"/>
        <v>2.4658917571572844E-2</v>
      </c>
      <c r="BD79" s="9">
        <f t="shared" si="70"/>
        <v>6.9599883176598307E-2</v>
      </c>
      <c r="BE79" s="9">
        <f t="shared" si="71"/>
        <v>1.9209751040059862E-2</v>
      </c>
      <c r="BF79" s="9">
        <f t="shared" si="72"/>
        <v>6.0542455832320291E-2</v>
      </c>
      <c r="BG79" s="9">
        <f t="shared" si="73"/>
        <v>7.1963996184063656E-2</v>
      </c>
      <c r="BH79" s="9">
        <f t="shared" si="74"/>
        <v>1.1355125673196421E-2</v>
      </c>
      <c r="BI79" s="9">
        <f t="shared" si="75"/>
        <v>1.1355125673196419E-2</v>
      </c>
      <c r="BJ79" s="9">
        <f t="shared" si="76"/>
        <v>1.6230046579404529E-2</v>
      </c>
      <c r="BK79" s="9">
        <f t="shared" si="77"/>
        <v>1.1355125673196418E-2</v>
      </c>
      <c r="BL79" s="9" t="str">
        <f t="shared" si="78"/>
        <v/>
      </c>
      <c r="BM79" s="9">
        <f t="shared" si="79"/>
        <v>6.3530013038469255E-3</v>
      </c>
      <c r="BN79" s="9">
        <f t="shared" si="80"/>
        <v>1.5374662753612276E-2</v>
      </c>
      <c r="BO79" s="9">
        <f t="shared" si="81"/>
        <v>2.6446236313121724E-2</v>
      </c>
      <c r="BP79" s="9" t="str">
        <f t="shared" si="82"/>
        <v/>
      </c>
      <c r="BV79" t="str">
        <f t="shared" si="91"/>
        <v>INF_OTH</v>
      </c>
      <c r="BX79" t="s">
        <v>109</v>
      </c>
    </row>
    <row r="80" spans="2:76" x14ac:dyDescent="0.45">
      <c r="B80" t="s">
        <v>48</v>
      </c>
      <c r="C80" t="s">
        <v>194</v>
      </c>
      <c r="D80" s="10">
        <f>SUMIFS('Service PJ'!O$3:O$280,'Service PJ'!$D$3:$D$280,'Veda input Agg'!$B80,'Service PJ'!$E$3:$E$280,'Veda input Agg'!$C80)</f>
        <v>0.31853768819652706</v>
      </c>
      <c r="E80" s="10">
        <f>SUMIFS('Service PJ'!P$3:P$280,'Service PJ'!$D$3:$D$280,'Veda input Agg'!$B80,'Service PJ'!$E$3:$E$280,'Veda input Agg'!$C80)</f>
        <v>3.5433943468770082</v>
      </c>
      <c r="F80" s="10">
        <f>SUMIFS('Service PJ'!Q$3:Q$280,'Service PJ'!$D$3:$D$280,'Veda input Agg'!$B80,'Service PJ'!$E$3:$E$280,'Veda input Agg'!$C80)</f>
        <v>1.3711650841087775</v>
      </c>
      <c r="G80" s="10">
        <f>SUMIFS('Service PJ'!R$3:R$280,'Service PJ'!$D$3:$D$280,'Veda input Agg'!$B80,'Service PJ'!$E$3:$E$280,'Veda input Agg'!$C80)</f>
        <v>4.1703313274636109</v>
      </c>
      <c r="H80" s="10">
        <f>SUMIFS('Service PJ'!S$3:S$280,'Service PJ'!$D$3:$D$280,'Veda input Agg'!$B80,'Service PJ'!$E$3:$E$280,'Veda input Agg'!$C80)</f>
        <v>5.2408101451800997</v>
      </c>
      <c r="I80" s="10">
        <f>SUMIFS('Service PJ'!T$3:T$280,'Service PJ'!$D$3:$D$280,'Veda input Agg'!$B80,'Service PJ'!$E$3:$E$280,'Veda input Agg'!$C80)</f>
        <v>0.60338726325963121</v>
      </c>
      <c r="J80" s="10">
        <f>SUMIFS('Service PJ'!U$3:U$280,'Service PJ'!$D$3:$D$280,'Veda input Agg'!$B80,'Service PJ'!$E$3:$E$280,'Veda input Agg'!$C80)</f>
        <v>11.917153976272086</v>
      </c>
      <c r="K80" s="10">
        <f>SUMIFS('Service PJ'!V$3:V$280,'Service PJ'!$D$3:$D$280,'Veda input Agg'!$B80,'Service PJ'!$E$3:$E$280,'Veda input Agg'!$C80)</f>
        <v>5.9244292008681949</v>
      </c>
      <c r="L80" s="10">
        <f>SUMIFS('Service PJ'!W$3:W$280,'Service PJ'!$D$3:$D$280,'Veda input Agg'!$B80,'Service PJ'!$E$3:$E$280,'Veda input Agg'!$C80)</f>
        <v>14.646993764532247</v>
      </c>
      <c r="M80" s="10">
        <f>SUMIFS('Service PJ'!X$3:X$280,'Service PJ'!$D$3:$D$280,'Veda input Agg'!$B80,'Service PJ'!$E$3:$E$280,'Veda input Agg'!$C80)</f>
        <v>153.09072661220716</v>
      </c>
      <c r="N80" s="10">
        <f>SUMIFS('Service PJ'!Y$3:Y$280,'Service PJ'!$D$3:$D$280,'Veda input Agg'!$B80,'Service PJ'!$E$3:$E$280,'Veda input Agg'!$C80)</f>
        <v>1.0508885369861296</v>
      </c>
      <c r="O80" s="10">
        <f>SUMIFS('Service PJ'!Z$3:Z$280,'Service PJ'!$D$3:$D$280,'Veda input Agg'!$B80,'Service PJ'!$E$3:$E$280,'Veda input Agg'!$C80)</f>
        <v>2.0240813106277842</v>
      </c>
      <c r="P80" s="10">
        <f>SUMIFS('Service PJ'!AA$3:AA$280,'Service PJ'!$D$3:$D$280,'Veda input Agg'!$B80,'Service PJ'!$E$3:$E$280,'Veda input Agg'!$C80)</f>
        <v>1.9644238438510029</v>
      </c>
      <c r="Q80" s="10">
        <f>SUMIFS('Service PJ'!AB$3:AB$280,'Service PJ'!$D$3:$D$280,'Veda input Agg'!$B80,'Service PJ'!$E$3:$E$280,'Veda input Agg'!$C80)</f>
        <v>2.0715787757792778</v>
      </c>
      <c r="R80" s="10">
        <f>SUMIFS('Service PJ'!AC$3:AC$280,'Service PJ'!$D$3:$D$280,'Veda input Agg'!$B80,'Service PJ'!$E$3:$E$280,'Veda input Agg'!$C80)</f>
        <v>1.7353084149533897</v>
      </c>
      <c r="S80" s="10">
        <f>SUMIFS('Service PJ'!AD$3:AD$280,'Service PJ'!$D$3:$D$280,'Veda input Agg'!$B80,'Service PJ'!$E$3:$E$280,'Veda input Agg'!$C80)</f>
        <v>2.3601747363215764</v>
      </c>
      <c r="T80" s="10">
        <f>SUMIFS('Service PJ'!AE$3:AE$280,'Service PJ'!$D$3:$D$280,'Veda input Agg'!$B80,'Service PJ'!$E$3:$E$280,'Veda input Agg'!$C80)</f>
        <v>2.4584277702494322</v>
      </c>
      <c r="U80" s="10">
        <f>SUMIFS('Service PJ'!AF$3:AF$280,'Service PJ'!$D$3:$D$280,'Veda input Agg'!$B80,'Service PJ'!$E$3:$E$280,'Veda input Agg'!$C80)</f>
        <v>2.0857808187582991</v>
      </c>
      <c r="V80" s="10">
        <f>SUMIFS('Service PJ'!AG$3:AG$280,'Service PJ'!$D$3:$D$280,'Veda input Agg'!$B80,'Service PJ'!$E$3:$E$280,'Veda input Agg'!$C80)</f>
        <v>4.4763178121023675</v>
      </c>
      <c r="W80" s="10">
        <f>SUMIFS('Service PJ'!AH$3:AH$280,'Service PJ'!$D$3:$D$280,'Veda input Agg'!$B80,'Service PJ'!$E$3:$E$280,'Veda input Agg'!$C80)</f>
        <v>2.3162567473791822</v>
      </c>
      <c r="X80" s="10">
        <f>SUMIFS('Service PJ'!AI$3:AI$280,'Service PJ'!$D$3:$D$280,'Veda input Agg'!$B80,'Service PJ'!$E$3:$E$280,'Veda input Agg'!$C80)</f>
        <v>1.4375411696314386</v>
      </c>
      <c r="Y80" s="10">
        <f>SUMIFS('Service PJ'!AJ$3:AJ$280,'Service PJ'!$D$3:$D$280,'Veda input Agg'!$B80,'Service PJ'!$E$3:$E$280,'Veda input Agg'!$C80)</f>
        <v>0.16701388928048952</v>
      </c>
      <c r="Z80" s="10">
        <f>SUMIFS('Service PJ'!AK$3:AK$280,'Service PJ'!$D$3:$D$280,'Veda input Agg'!$B80,'Service PJ'!$E$3:$E$280,'Veda input Agg'!$C80)</f>
        <v>3.3018281697376732</v>
      </c>
      <c r="AA80" s="10">
        <f>SUMIFS('Service PJ'!AL$3:AL$280,'Service PJ'!$D$3:$D$280,'Veda input Agg'!$B80,'Service PJ'!$E$3:$E$280,'Veda input Agg'!$C80)</f>
        <v>7.6063671417223837</v>
      </c>
      <c r="AB80" s="10">
        <f>SUMIFS('Service PJ'!AM$3:AM$280,'Service PJ'!$D$3:$D$280,'Veda input Agg'!$B80,'Service PJ'!$E$3:$E$280,'Veda input Agg'!$C80)</f>
        <v>20.170666823783286</v>
      </c>
      <c r="AC80" s="10">
        <f>SUMIFS('Service PJ'!AN$3:AN$280,'Service PJ'!$D$3:$D$280,'Veda input Agg'!$B80,'Service PJ'!$E$3:$E$280,'Veda input Agg'!$C80)</f>
        <v>0</v>
      </c>
      <c r="AD80" s="10">
        <f>SUMIFS('Service PJ'!AO$3:AO$280,'Service PJ'!$D$3:$D$280,'Veda input Agg'!$B80,'Service PJ'!$E$3:$E$280,'Veda input Agg'!$C80)</f>
        <v>3.2989536402968862</v>
      </c>
      <c r="AE80" s="10">
        <f>SUMIFS('Service PJ'!AP$3:AP$280,'Service PJ'!$D$3:$D$280,'Veda input Agg'!$B80,'Service PJ'!$E$3:$E$280,'Veda input Agg'!$C80)</f>
        <v>1.2626145892747795</v>
      </c>
      <c r="AF80" s="10">
        <f>SUMIFS('Service PJ'!AQ$3:AQ$280,'Service PJ'!$D$3:$D$280,'Veda input Agg'!$B80,'Service PJ'!$E$3:$E$280,'Veda input Agg'!$C80)</f>
        <v>13.473251159070223</v>
      </c>
      <c r="AG80" s="10">
        <f>SUMIFS('Service PJ'!AR$3:AR$280,'Service PJ'!$D$3:$D$280,'Veda input Agg'!$B80,'Service PJ'!$E$3:$E$280,'Veda input Agg'!$C80)</f>
        <v>0</v>
      </c>
      <c r="AJ80" s="10" t="str">
        <f t="shared" si="88"/>
        <v/>
      </c>
      <c r="AK80" s="7" t="str">
        <f t="shared" si="89"/>
        <v>INF_OTP</v>
      </c>
      <c r="AL80" s="10" t="str">
        <f t="shared" si="90"/>
        <v/>
      </c>
      <c r="AM80" s="9">
        <f t="shared" si="86"/>
        <v>2.728234702030748E-2</v>
      </c>
      <c r="AN80" s="9">
        <f t="shared" si="54"/>
        <v>3.6907093308903141E-2</v>
      </c>
      <c r="AO80" s="9">
        <f t="shared" si="55"/>
        <v>3.216747338729993E-2</v>
      </c>
      <c r="AP80" s="9">
        <f t="shared" si="56"/>
        <v>2.2145879831532184E-2</v>
      </c>
      <c r="AQ80" s="9">
        <f t="shared" si="57"/>
        <v>2.8410992961171853E-2</v>
      </c>
      <c r="AR80" s="9">
        <f t="shared" si="58"/>
        <v>3.1042107444474287E-3</v>
      </c>
      <c r="AS80" s="9">
        <f t="shared" si="59"/>
        <v>2.4915391394284985E-2</v>
      </c>
      <c r="AT80" s="9">
        <f t="shared" si="60"/>
        <v>2.2556188498810976E-2</v>
      </c>
      <c r="AU80" s="9">
        <f t="shared" si="61"/>
        <v>3.4201366191335625E-2</v>
      </c>
      <c r="AV80" s="9">
        <f t="shared" si="62"/>
        <v>2.9886076461965942E-2</v>
      </c>
      <c r="AW80" s="9">
        <f t="shared" si="63"/>
        <v>3.0503853941677022E-2</v>
      </c>
      <c r="AX80" s="9">
        <f t="shared" si="64"/>
        <v>2.9054767690143934E-2</v>
      </c>
      <c r="AY80" s="9">
        <f t="shared" si="65"/>
        <v>2.8075780867409594E-2</v>
      </c>
      <c r="AZ80" s="9">
        <f t="shared" si="66"/>
        <v>2.5633289449960128E-2</v>
      </c>
      <c r="BA80" s="9">
        <f t="shared" si="67"/>
        <v>3.0372345175509664E-2</v>
      </c>
      <c r="BB80" s="9">
        <f t="shared" si="68"/>
        <v>2.9570072711565424E-2</v>
      </c>
      <c r="BC80" s="9">
        <f t="shared" si="69"/>
        <v>2.1941125165403304E-2</v>
      </c>
      <c r="BD80" s="9">
        <f t="shared" si="70"/>
        <v>3.1094056521172815E-2</v>
      </c>
      <c r="BE80" s="9">
        <f t="shared" si="71"/>
        <v>3.0356511282685586E-2</v>
      </c>
      <c r="BF80" s="9">
        <f t="shared" si="72"/>
        <v>3.0032393471790885E-2</v>
      </c>
      <c r="BG80" s="9">
        <f t="shared" si="73"/>
        <v>3.3309969405642625E-2</v>
      </c>
      <c r="BH80" s="9">
        <f t="shared" si="74"/>
        <v>3.7945623675466292E-2</v>
      </c>
      <c r="BI80" s="9">
        <f t="shared" si="75"/>
        <v>3.7945623675466292E-2</v>
      </c>
      <c r="BJ80" s="9">
        <f t="shared" si="76"/>
        <v>3.7498503677423196E-2</v>
      </c>
      <c r="BK80" s="9">
        <f t="shared" si="77"/>
        <v>3.7945623675466278E-2</v>
      </c>
      <c r="BL80" s="9" t="str">
        <f t="shared" si="78"/>
        <v/>
      </c>
      <c r="BM80" s="9">
        <f t="shared" si="79"/>
        <v>2.1490362814848153E-2</v>
      </c>
      <c r="BN80" s="9">
        <f t="shared" si="80"/>
        <v>3.0524186226863426E-2</v>
      </c>
      <c r="BO80" s="9">
        <f t="shared" si="81"/>
        <v>2.8776639923185302E-2</v>
      </c>
      <c r="BP80" s="9" t="str">
        <f t="shared" si="82"/>
        <v/>
      </c>
      <c r="BV80" t="str">
        <f t="shared" si="91"/>
        <v>INF_OTP</v>
      </c>
      <c r="BX80" t="s">
        <v>109</v>
      </c>
    </row>
    <row r="81" spans="2:76" x14ac:dyDescent="0.45">
      <c r="B81" t="s">
        <v>48</v>
      </c>
      <c r="C81" t="s">
        <v>184</v>
      </c>
      <c r="D81" s="10">
        <f>SUMIFS('Service PJ'!O$3:O$280,'Service PJ'!$D$3:$D$280,'Veda input Agg'!$B81,'Service PJ'!$E$3:$E$280,'Veda input Agg'!$C81)</f>
        <v>0.14298231775247952</v>
      </c>
      <c r="E81" s="10">
        <f>SUMIFS('Service PJ'!P$3:P$280,'Service PJ'!$D$3:$D$280,'Veda input Agg'!$B81,'Service PJ'!$E$3:$E$280,'Veda input Agg'!$C81)</f>
        <v>1.5744575320442731</v>
      </c>
      <c r="F81" s="10">
        <f>SUMIFS('Service PJ'!Q$3:Q$280,'Service PJ'!$D$3:$D$280,'Veda input Agg'!$B81,'Service PJ'!$E$3:$E$280,'Veda input Agg'!$C81)</f>
        <v>0.48027690828392028</v>
      </c>
      <c r="G81" s="10">
        <f>SUMIFS('Service PJ'!R$3:R$280,'Service PJ'!$D$3:$D$280,'Veda input Agg'!$B81,'Service PJ'!$E$3:$E$280,'Veda input Agg'!$C81)</f>
        <v>1.808478395316147</v>
      </c>
      <c r="H81" s="10">
        <f>SUMIFS('Service PJ'!S$3:S$280,'Service PJ'!$D$3:$D$280,'Veda input Agg'!$B81,'Service PJ'!$E$3:$E$280,'Veda input Agg'!$C81)</f>
        <v>1.9499182542075231</v>
      </c>
      <c r="I81" s="10">
        <f>SUMIFS('Service PJ'!T$3:T$280,'Service PJ'!$D$3:$D$280,'Veda input Agg'!$B81,'Service PJ'!$E$3:$E$280,'Veda input Agg'!$C81)</f>
        <v>0.219824135241034</v>
      </c>
      <c r="J81" s="10">
        <f>SUMIFS('Service PJ'!U$3:U$280,'Service PJ'!$D$3:$D$280,'Veda input Agg'!$B81,'Service PJ'!$E$3:$E$280,'Veda input Agg'!$C81)</f>
        <v>3.6488491630885052</v>
      </c>
      <c r="K81" s="10">
        <f>SUMIFS('Service PJ'!V$3:V$280,'Service PJ'!$D$3:$D$280,'Veda input Agg'!$B81,'Service PJ'!$E$3:$E$280,'Veda input Agg'!$C81)</f>
        <v>2.4078800573273571</v>
      </c>
      <c r="L81" s="10">
        <f>SUMIFS('Service PJ'!W$3:W$280,'Service PJ'!$D$3:$D$280,'Veda input Agg'!$B81,'Service PJ'!$E$3:$E$280,'Veda input Agg'!$C81)</f>
        <v>5.9666858096455657</v>
      </c>
      <c r="M81" s="10">
        <f>SUMIFS('Service PJ'!X$3:X$280,'Service PJ'!$D$3:$D$280,'Veda input Agg'!$B81,'Service PJ'!$E$3:$E$280,'Veda input Agg'!$C81)</f>
        <v>64.890964970393512</v>
      </c>
      <c r="N81" s="10">
        <f>SUMIFS('Service PJ'!Y$3:Y$280,'Service PJ'!$D$3:$D$280,'Veda input Agg'!$B81,'Service PJ'!$E$3:$E$280,'Veda input Agg'!$C81)</f>
        <v>0.46662750436508493</v>
      </c>
      <c r="O81" s="10">
        <f>SUMIFS('Service PJ'!Z$3:Z$280,'Service PJ'!$D$3:$D$280,'Veda input Agg'!$B81,'Service PJ'!$E$3:$E$280,'Veda input Agg'!$C81)</f>
        <v>0.64527126743598773</v>
      </c>
      <c r="P81" s="10">
        <f>SUMIFS('Service PJ'!AA$3:AA$280,'Service PJ'!$D$3:$D$280,'Veda input Agg'!$B81,'Service PJ'!$E$3:$E$280,'Veda input Agg'!$C81)</f>
        <v>0.51487943976250683</v>
      </c>
      <c r="Q81" s="10">
        <f>SUMIFS('Service PJ'!AB$3:AB$280,'Service PJ'!$D$3:$D$280,'Veda input Agg'!$B81,'Service PJ'!$E$3:$E$280,'Veda input Agg'!$C81)</f>
        <v>0.59496539653312419</v>
      </c>
      <c r="R81" s="10">
        <f>SUMIFS('Service PJ'!AC$3:AC$280,'Service PJ'!$D$3:$D$280,'Veda input Agg'!$B81,'Service PJ'!$E$3:$E$280,'Veda input Agg'!$C81)</f>
        <v>0.58440520750927605</v>
      </c>
      <c r="S81" s="10">
        <f>SUMIFS('Service PJ'!AD$3:AD$280,'Service PJ'!$D$3:$D$280,'Veda input Agg'!$B81,'Service PJ'!$E$3:$E$280,'Veda input Agg'!$C81)</f>
        <v>0.76229345975532314</v>
      </c>
      <c r="T81" s="10">
        <f>SUMIFS('Service PJ'!AE$3:AE$280,'Service PJ'!$D$3:$D$280,'Veda input Agg'!$B81,'Service PJ'!$E$3:$E$280,'Veda input Agg'!$C81)</f>
        <v>0.77882717127762657</v>
      </c>
      <c r="U81" s="10">
        <f>SUMIFS('Service PJ'!AF$3:AF$280,'Service PJ'!$D$3:$D$280,'Veda input Agg'!$B81,'Service PJ'!$E$3:$E$280,'Veda input Agg'!$C81)</f>
        <v>0.78684151159619464</v>
      </c>
      <c r="V81" s="10">
        <f>SUMIFS('Service PJ'!AG$3:AG$280,'Service PJ'!$D$3:$D$280,'Veda input Agg'!$B81,'Service PJ'!$E$3:$E$280,'Veda input Agg'!$C81)</f>
        <v>1.4842815874187572</v>
      </c>
      <c r="W81" s="10">
        <f>SUMIFS('Service PJ'!AH$3:AH$280,'Service PJ'!$D$3:$D$280,'Veda input Agg'!$B81,'Service PJ'!$E$3:$E$280,'Veda input Agg'!$C81)</f>
        <v>1.0397003887520073</v>
      </c>
      <c r="X81" s="10">
        <f>SUMIFS('Service PJ'!AI$3:AI$280,'Service PJ'!$D$3:$D$280,'Veda input Agg'!$B81,'Service PJ'!$E$3:$E$280,'Veda input Agg'!$C81)</f>
        <v>0.59793078500194519</v>
      </c>
      <c r="Y81" s="10">
        <f>SUMIFS('Service PJ'!AJ$3:AJ$280,'Service PJ'!$D$3:$D$280,'Veda input Agg'!$B81,'Service PJ'!$E$3:$E$280,'Veda input Agg'!$C81)</f>
        <v>7.496768473891606E-2</v>
      </c>
      <c r="Z81" s="10">
        <f>SUMIFS('Service PJ'!AK$3:AK$280,'Service PJ'!$D$3:$D$280,'Veda input Agg'!$B81,'Service PJ'!$E$3:$E$280,'Veda input Agg'!$C81)</f>
        <v>1.4820947788076118</v>
      </c>
      <c r="AA81" s="10">
        <f>SUMIFS('Service PJ'!AL$3:AL$280,'Service PJ'!$D$3:$D$280,'Veda input Agg'!$B81,'Service PJ'!$E$3:$E$280,'Veda input Agg'!$C81)</f>
        <v>3.3868293920662702</v>
      </c>
      <c r="AB81" s="10">
        <f>SUMIFS('Service PJ'!AM$3:AM$280,'Service PJ'!$D$3:$D$280,'Veda input Agg'!$B81,'Service PJ'!$E$3:$E$280,'Veda input Agg'!$C81)</f>
        <v>9.0540265718831279</v>
      </c>
      <c r="AC81" s="10">
        <f>SUMIFS('Service PJ'!AN$3:AN$280,'Service PJ'!$D$3:$D$280,'Veda input Agg'!$B81,'Service PJ'!$E$3:$E$280,'Veda input Agg'!$C81)</f>
        <v>0</v>
      </c>
      <c r="AD81" s="10">
        <f>SUMIFS('Service PJ'!AO$3:AO$280,'Service PJ'!$D$3:$D$280,'Veda input Agg'!$B81,'Service PJ'!$E$3:$E$280,'Veda input Agg'!$C81)</f>
        <v>1.4526919394765618</v>
      </c>
      <c r="AE81" s="10">
        <f>SUMIFS('Service PJ'!AP$3:AP$280,'Service PJ'!$D$3:$D$280,'Veda input Agg'!$B81,'Service PJ'!$E$3:$E$280,'Veda input Agg'!$C81)</f>
        <v>0.42021928225735733</v>
      </c>
      <c r="AF81" s="10">
        <f>SUMIFS('Service PJ'!AQ$3:AQ$280,'Service PJ'!$D$3:$D$280,'Veda input Agg'!$B81,'Service PJ'!$E$3:$E$280,'Veda input Agg'!$C81)</f>
        <v>3.9688182314711429</v>
      </c>
      <c r="AG81" s="10">
        <f>SUMIFS('Service PJ'!AR$3:AR$280,'Service PJ'!$D$3:$D$280,'Veda input Agg'!$B81,'Service PJ'!$E$3:$E$280,'Veda input Agg'!$C81)</f>
        <v>0</v>
      </c>
      <c r="AJ81" s="10" t="str">
        <f t="shared" si="88"/>
        <v/>
      </c>
      <c r="AK81" s="7" t="str">
        <f t="shared" si="89"/>
        <v>INF_PRC</v>
      </c>
      <c r="AL81" s="10" t="str">
        <f t="shared" si="90"/>
        <v/>
      </c>
      <c r="AM81" s="9">
        <f t="shared" si="86"/>
        <v>1.2246253285684352E-2</v>
      </c>
      <c r="AN81" s="9">
        <f t="shared" si="54"/>
        <v>1.6399148770239968E-2</v>
      </c>
      <c r="AO81" s="9">
        <f t="shared" si="55"/>
        <v>1.1267275432264487E-2</v>
      </c>
      <c r="AP81" s="9">
        <f t="shared" si="56"/>
        <v>9.6036362762936898E-3</v>
      </c>
      <c r="AQ81" s="9">
        <f t="shared" si="57"/>
        <v>1.0570715645194712E-2</v>
      </c>
      <c r="AR81" s="9">
        <f t="shared" si="58"/>
        <v>1.130916219241541E-3</v>
      </c>
      <c r="AS81" s="9">
        <f t="shared" si="59"/>
        <v>7.6287094400284382E-3</v>
      </c>
      <c r="AT81" s="9">
        <f t="shared" si="60"/>
        <v>9.1675661256352629E-3</v>
      </c>
      <c r="AU81" s="9">
        <f t="shared" si="61"/>
        <v>1.3932470348863486E-2</v>
      </c>
      <c r="AV81" s="9">
        <f t="shared" si="62"/>
        <v>1.2667889059723719E-2</v>
      </c>
      <c r="AW81" s="9">
        <f t="shared" si="63"/>
        <v>1.3544668856264893E-2</v>
      </c>
      <c r="AX81" s="9">
        <f t="shared" si="64"/>
        <v>9.2625759024781776E-3</v>
      </c>
      <c r="AY81" s="9">
        <f t="shared" si="65"/>
        <v>7.3587186233538653E-3</v>
      </c>
      <c r="AZ81" s="9">
        <f t="shared" si="66"/>
        <v>7.3619793755160716E-3</v>
      </c>
      <c r="BA81" s="9">
        <f t="shared" si="67"/>
        <v>1.0228589069173528E-2</v>
      </c>
      <c r="BB81" s="9">
        <f t="shared" si="68"/>
        <v>9.5505949985918454E-3</v>
      </c>
      <c r="BC81" s="9">
        <f t="shared" si="69"/>
        <v>6.9509239417213462E-3</v>
      </c>
      <c r="BD81" s="9">
        <f t="shared" si="70"/>
        <v>1.1729945071286165E-2</v>
      </c>
      <c r="BE81" s="9">
        <f t="shared" si="71"/>
        <v>1.006577563222617E-2</v>
      </c>
      <c r="BF81" s="9">
        <f t="shared" si="72"/>
        <v>1.3480669275158985E-2</v>
      </c>
      <c r="BG81" s="9">
        <f t="shared" si="73"/>
        <v>1.3854946610129482E-2</v>
      </c>
      <c r="BH81" s="9">
        <f t="shared" si="74"/>
        <v>1.7032688509794631E-2</v>
      </c>
      <c r="BI81" s="9">
        <f t="shared" si="75"/>
        <v>1.7032688509794627E-2</v>
      </c>
      <c r="BJ81" s="9">
        <f t="shared" si="76"/>
        <v>1.6696674252887025E-2</v>
      </c>
      <c r="BK81" s="9">
        <f t="shared" si="77"/>
        <v>1.7032688509794624E-2</v>
      </c>
      <c r="BL81" s="9" t="str">
        <f t="shared" si="78"/>
        <v/>
      </c>
      <c r="BM81" s="9">
        <f t="shared" si="79"/>
        <v>9.4632663085096394E-3</v>
      </c>
      <c r="BN81" s="9">
        <f t="shared" si="80"/>
        <v>1.0158960411751575E-2</v>
      </c>
      <c r="BO81" s="9">
        <f t="shared" si="81"/>
        <v>8.4767404555308283E-3</v>
      </c>
      <c r="BP81" s="9" t="str">
        <f t="shared" si="82"/>
        <v/>
      </c>
      <c r="BV81" t="str">
        <f t="shared" si="91"/>
        <v>INF_PRC</v>
      </c>
      <c r="BX81" t="s">
        <v>109</v>
      </c>
    </row>
    <row r="82" spans="2:76" x14ac:dyDescent="0.45">
      <c r="B82" t="s">
        <v>48</v>
      </c>
      <c r="C82" t="s">
        <v>181</v>
      </c>
      <c r="D82" s="10">
        <f>SUMIFS('Service PJ'!O$3:O$280,'Service PJ'!$D$3:$D$280,'Veda input Agg'!$B82,'Service PJ'!$E$3:$E$280,'Veda input Agg'!$C82)</f>
        <v>1.7545317598635324</v>
      </c>
      <c r="E82" s="10">
        <f>SUMIFS('Service PJ'!P$3:P$280,'Service PJ'!$D$3:$D$280,'Veda input Agg'!$B82,'Service PJ'!$E$3:$E$280,'Veda input Agg'!$C82)</f>
        <v>19.828294352747516</v>
      </c>
      <c r="F82" s="10">
        <f>SUMIFS('Service PJ'!Q$3:Q$280,'Service PJ'!$D$3:$D$280,'Veda input Agg'!$B82,'Service PJ'!$E$3:$E$280,'Veda input Agg'!$C82)</f>
        <v>18.187742072879551</v>
      </c>
      <c r="G82" s="10">
        <f>SUMIFS('Service PJ'!R$3:R$280,'Service PJ'!$D$3:$D$280,'Veda input Agg'!$B82,'Service PJ'!$E$3:$E$280,'Veda input Agg'!$C82)</f>
        <v>97.454465911447926</v>
      </c>
      <c r="H82" s="10">
        <f>SUMIFS('Service PJ'!S$3:S$280,'Service PJ'!$D$3:$D$280,'Veda input Agg'!$B82,'Service PJ'!$E$3:$E$280,'Veda input Agg'!$C82)</f>
        <v>68.757675845870381</v>
      </c>
      <c r="I82" s="10">
        <f>SUMIFS('Service PJ'!T$3:T$280,'Service PJ'!$D$3:$D$280,'Veda input Agg'!$B82,'Service PJ'!$E$3:$E$280,'Veda input Agg'!$C82)</f>
        <v>176.42428818086435</v>
      </c>
      <c r="J82" s="10">
        <f>SUMIFS('Service PJ'!U$3:U$280,'Service PJ'!$D$3:$D$280,'Veda input Agg'!$B82,'Service PJ'!$E$3:$E$280,'Veda input Agg'!$C82)</f>
        <v>270.08051950464176</v>
      </c>
      <c r="K82" s="10">
        <f>SUMIFS('Service PJ'!V$3:V$280,'Service PJ'!$D$3:$D$280,'Veda input Agg'!$B82,'Service PJ'!$E$3:$E$280,'Veda input Agg'!$C82)</f>
        <v>91.305054947485928</v>
      </c>
      <c r="L82" s="10">
        <f>SUMIFS('Service PJ'!W$3:W$280,'Service PJ'!$D$3:$D$280,'Veda input Agg'!$B82,'Service PJ'!$E$3:$E$280,'Veda input Agg'!$C82)</f>
        <v>136.11369269685073</v>
      </c>
      <c r="M82" s="10">
        <f>SUMIFS('Service PJ'!X$3:X$280,'Service PJ'!$D$3:$D$280,'Veda input Agg'!$B82,'Service PJ'!$E$3:$E$280,'Veda input Agg'!$C82)</f>
        <v>1762.4537484125156</v>
      </c>
      <c r="N82" s="10">
        <f>SUMIFS('Service PJ'!Y$3:Y$280,'Service PJ'!$D$3:$D$280,'Veda input Agg'!$B82,'Service PJ'!$E$3:$E$280,'Veda input Agg'!$C82)</f>
        <v>7.6030345571199467</v>
      </c>
      <c r="O82" s="10">
        <f>SUMIFS('Service PJ'!Z$3:Z$280,'Service PJ'!$D$3:$D$280,'Veda input Agg'!$B82,'Service PJ'!$E$3:$E$280,'Veda input Agg'!$C82)</f>
        <v>33.998739468105114</v>
      </c>
      <c r="P82" s="10">
        <f>SUMIFS('Service PJ'!AA$3:AA$280,'Service PJ'!$D$3:$D$280,'Veda input Agg'!$B82,'Service PJ'!$E$3:$E$280,'Veda input Agg'!$C82)</f>
        <v>40.18345888448448</v>
      </c>
      <c r="Q82" s="10">
        <f>SUMIFS('Service PJ'!AB$3:AB$280,'Service PJ'!$D$3:$D$280,'Veda input Agg'!$B82,'Service PJ'!$E$3:$E$280,'Veda input Agg'!$C82)</f>
        <v>44.901675262716537</v>
      </c>
      <c r="R82" s="10">
        <f>SUMIFS('Service PJ'!AC$3:AC$280,'Service PJ'!$D$3:$D$280,'Veda input Agg'!$B82,'Service PJ'!$E$3:$E$280,'Veda input Agg'!$C82)</f>
        <v>25.035791427270393</v>
      </c>
      <c r="S82" s="10">
        <f>SUMIFS('Service PJ'!AD$3:AD$280,'Service PJ'!$D$3:$D$280,'Veda input Agg'!$B82,'Service PJ'!$E$3:$E$280,'Veda input Agg'!$C82)</f>
        <v>36.589852259451291</v>
      </c>
      <c r="T82" s="10">
        <f>SUMIFS('Service PJ'!AE$3:AE$280,'Service PJ'!$D$3:$D$280,'Veda input Agg'!$B82,'Service PJ'!$E$3:$E$280,'Veda input Agg'!$C82)</f>
        <v>56.239321726660378</v>
      </c>
      <c r="U82" s="10">
        <f>SUMIFS('Service PJ'!AF$3:AF$280,'Service PJ'!$D$3:$D$280,'Veda input Agg'!$B82,'Service PJ'!$E$3:$E$280,'Veda input Agg'!$C82)</f>
        <v>23.086357924600577</v>
      </c>
      <c r="V82" s="10">
        <f>SUMIFS('Service PJ'!AG$3:AG$280,'Service PJ'!$D$3:$D$280,'Veda input Agg'!$B82,'Service PJ'!$E$3:$E$280,'Veda input Agg'!$C82)</f>
        <v>67.593293167046554</v>
      </c>
      <c r="W82" s="10">
        <f>SUMIFS('Service PJ'!AH$3:AH$280,'Service PJ'!$D$3:$D$280,'Veda input Agg'!$B82,'Service PJ'!$E$3:$E$280,'Veda input Agg'!$C82)</f>
        <v>24.042756278174451</v>
      </c>
      <c r="X82" s="10">
        <f>SUMIFS('Service PJ'!AI$3:AI$280,'Service PJ'!$D$3:$D$280,'Veda input Agg'!$B82,'Service PJ'!$E$3:$E$280,'Veda input Agg'!$C82)</f>
        <v>11.642134429084445</v>
      </c>
      <c r="Y82" s="10">
        <f>SUMIFS('Service PJ'!AJ$3:AJ$280,'Service PJ'!$D$3:$D$280,'Veda input Agg'!$B82,'Service PJ'!$E$3:$E$280,'Veda input Agg'!$C82)</f>
        <v>0.8721836440203341</v>
      </c>
      <c r="Z82" s="10">
        <f>SUMIFS('Service PJ'!AK$3:AK$280,'Service PJ'!$D$3:$D$280,'Veda input Agg'!$B82,'Service PJ'!$E$3:$E$280,'Veda input Agg'!$C82)</f>
        <v>17.242880441963401</v>
      </c>
      <c r="AA82" s="10">
        <f>SUMIFS('Service PJ'!AL$3:AL$280,'Service PJ'!$D$3:$D$280,'Veda input Agg'!$B82,'Service PJ'!$E$3:$E$280,'Veda input Agg'!$C82)</f>
        <v>41.96086543436499</v>
      </c>
      <c r="AB82" s="10">
        <f>SUMIFS('Service PJ'!AM$3:AM$280,'Service PJ'!$D$3:$D$280,'Veda input Agg'!$B82,'Service PJ'!$E$3:$E$280,'Veda input Agg'!$C82)</f>
        <v>105.3357045242016</v>
      </c>
      <c r="AC82" s="10">
        <f>SUMIFS('Service PJ'!AN$3:AN$280,'Service PJ'!$D$3:$D$280,'Veda input Agg'!$B82,'Service PJ'!$E$3:$E$280,'Veda input Agg'!$C82)</f>
        <v>0</v>
      </c>
      <c r="AD82" s="10">
        <f>SUMIFS('Service PJ'!AO$3:AO$280,'Service PJ'!$D$3:$D$280,'Veda input Agg'!$B82,'Service PJ'!$E$3:$E$280,'Veda input Agg'!$C82)</f>
        <v>84.088477912138316</v>
      </c>
      <c r="AE82" s="10">
        <f>SUMIFS('Service PJ'!AP$3:AP$280,'Service PJ'!$D$3:$D$280,'Veda input Agg'!$B82,'Service PJ'!$E$3:$E$280,'Veda input Agg'!$C82)</f>
        <v>19.269330253347388</v>
      </c>
      <c r="AF82" s="10">
        <f>SUMIFS('Service PJ'!AQ$3:AQ$280,'Service PJ'!$D$3:$D$280,'Veda input Agg'!$B82,'Service PJ'!$E$3:$E$280,'Veda input Agg'!$C82)</f>
        <v>239.96737661807092</v>
      </c>
      <c r="AG82" s="10">
        <f>SUMIFS('Service PJ'!AR$3:AR$280,'Service PJ'!$D$3:$D$280,'Veda input Agg'!$B82,'Service PJ'!$E$3:$E$280,'Veda input Agg'!$C82)</f>
        <v>0</v>
      </c>
      <c r="AJ82" s="10" t="str">
        <f t="shared" si="88"/>
        <v/>
      </c>
      <c r="AK82" s="7" t="str">
        <f t="shared" si="89"/>
        <v>INF_PRH</v>
      </c>
      <c r="AL82" s="10" t="str">
        <f t="shared" si="90"/>
        <v/>
      </c>
      <c r="AM82" s="9">
        <f t="shared" si="86"/>
        <v>0.15027340909567627</v>
      </c>
      <c r="AN82" s="9">
        <f t="shared" si="54"/>
        <v>0.20652646535890937</v>
      </c>
      <c r="AO82" s="9">
        <f t="shared" si="55"/>
        <v>0.42668363998248865</v>
      </c>
      <c r="AP82" s="9">
        <f t="shared" si="56"/>
        <v>0.51751640856643844</v>
      </c>
      <c r="AQ82" s="9">
        <f t="shared" si="57"/>
        <v>0.37274272304638661</v>
      </c>
      <c r="AR82" s="9">
        <f t="shared" si="58"/>
        <v>0.9076395945018102</v>
      </c>
      <c r="AS82" s="9">
        <f t="shared" si="59"/>
        <v>0.56466181982948405</v>
      </c>
      <c r="AT82" s="9">
        <f t="shared" si="60"/>
        <v>0.34762741868667757</v>
      </c>
      <c r="AU82" s="9">
        <f t="shared" si="61"/>
        <v>0.31783138044700221</v>
      </c>
      <c r="AV82" s="9">
        <f t="shared" si="62"/>
        <v>0.34406282242790592</v>
      </c>
      <c r="AW82" s="9">
        <f t="shared" si="63"/>
        <v>0.22069120318796567</v>
      </c>
      <c r="AX82" s="9">
        <f t="shared" si="64"/>
        <v>0.48803645970978321</v>
      </c>
      <c r="AY82" s="9">
        <f t="shared" si="65"/>
        <v>0.57430680739635709</v>
      </c>
      <c r="AZ82" s="9">
        <f t="shared" si="66"/>
        <v>0.55560408913938475</v>
      </c>
      <c r="BA82" s="9">
        <f t="shared" si="67"/>
        <v>0.4381905213036994</v>
      </c>
      <c r="BB82" s="9">
        <f t="shared" si="68"/>
        <v>0.45842563059703567</v>
      </c>
      <c r="BC82" s="9">
        <f t="shared" si="69"/>
        <v>0.50192810712386471</v>
      </c>
      <c r="BD82" s="9">
        <f t="shared" si="70"/>
        <v>0.34416296847667044</v>
      </c>
      <c r="BE82" s="9">
        <f t="shared" si="71"/>
        <v>0.45838938448734057</v>
      </c>
      <c r="BF82" s="9">
        <f t="shared" si="72"/>
        <v>0.3117363899790081</v>
      </c>
      <c r="BG82" s="9">
        <f t="shared" si="73"/>
        <v>0.26976558991253557</v>
      </c>
      <c r="BH82" s="9">
        <f t="shared" si="74"/>
        <v>0.19816047919410174</v>
      </c>
      <c r="BI82" s="9">
        <f t="shared" si="75"/>
        <v>0.19816047919410168</v>
      </c>
      <c r="BJ82" s="9">
        <f t="shared" si="76"/>
        <v>0.2068621771052323</v>
      </c>
      <c r="BK82" s="9">
        <f t="shared" si="77"/>
        <v>0.19816047919410168</v>
      </c>
      <c r="BL82" s="9" t="str">
        <f t="shared" si="78"/>
        <v/>
      </c>
      <c r="BM82" s="9">
        <f t="shared" si="79"/>
        <v>0.54777729423247368</v>
      </c>
      <c r="BN82" s="9">
        <f t="shared" si="80"/>
        <v>0.46584336195414006</v>
      </c>
      <c r="BO82" s="9">
        <f t="shared" si="81"/>
        <v>0.51253069572601673</v>
      </c>
      <c r="BP82" s="9" t="str">
        <f t="shared" si="82"/>
        <v/>
      </c>
      <c r="BV82" t="str">
        <f t="shared" si="91"/>
        <v>INF_PRH</v>
      </c>
      <c r="BX82" t="s">
        <v>109</v>
      </c>
    </row>
    <row r="83" spans="2:76" x14ac:dyDescent="0.45">
      <c r="B83" t="s">
        <v>48</v>
      </c>
      <c r="C83" t="s">
        <v>199</v>
      </c>
      <c r="D83" s="10">
        <f>SUMIFS('Service PJ'!O$3:O$280,'Service PJ'!$D$3:$D$280,'Veda input Agg'!$B83,'Service PJ'!$E$3:$E$280,'Veda input Agg'!$C83)</f>
        <v>0.23830386292079916</v>
      </c>
      <c r="E83" s="10">
        <f>SUMIFS('Service PJ'!P$3:P$280,'Service PJ'!$D$3:$D$280,'Veda input Agg'!$B83,'Service PJ'!$E$3:$E$280,'Veda input Agg'!$C83)</f>
        <v>2.736459953364657</v>
      </c>
      <c r="F83" s="10">
        <f>SUMIFS('Service PJ'!Q$3:Q$280,'Service PJ'!$D$3:$D$280,'Veda input Agg'!$B83,'Service PJ'!$E$3:$E$280,'Veda input Agg'!$C83)</f>
        <v>1.7458388259917799</v>
      </c>
      <c r="G83" s="10">
        <f>SUMIFS('Service PJ'!R$3:R$280,'Service PJ'!$D$3:$D$280,'Veda input Agg'!$B83,'Service PJ'!$E$3:$E$280,'Veda input Agg'!$C83)</f>
        <v>3.4578885864258746</v>
      </c>
      <c r="H83" s="10">
        <f>SUMIFS('Service PJ'!S$3:S$280,'Service PJ'!$D$3:$D$280,'Veda input Agg'!$B83,'Service PJ'!$E$3:$E$280,'Veda input Agg'!$C83)</f>
        <v>6.0645385090425936</v>
      </c>
      <c r="I83" s="10">
        <f>SUMIFS('Service PJ'!T$3:T$280,'Service PJ'!$D$3:$D$280,'Veda input Agg'!$B83,'Service PJ'!$E$3:$E$280,'Veda input Agg'!$C83)</f>
        <v>0.72312173408269298</v>
      </c>
      <c r="J83" s="10">
        <f>SUMIFS('Service PJ'!U$3:U$280,'Service PJ'!$D$3:$D$280,'Veda input Agg'!$B83,'Service PJ'!$E$3:$E$280,'Veda input Agg'!$C83)</f>
        <v>17.971522565124669</v>
      </c>
      <c r="K83" s="10">
        <f>SUMIFS('Service PJ'!V$3:V$280,'Service PJ'!$D$3:$D$280,'Veda input Agg'!$B83,'Service PJ'!$E$3:$E$280,'Veda input Agg'!$C83)</f>
        <v>5.771210110443044</v>
      </c>
      <c r="L83" s="10">
        <f>SUMIFS('Service PJ'!W$3:W$280,'Service PJ'!$D$3:$D$280,'Veda input Agg'!$B83,'Service PJ'!$E$3:$E$280,'Veda input Agg'!$C83)</f>
        <v>14.195370881917555</v>
      </c>
      <c r="M83" s="10">
        <f>SUMIFS('Service PJ'!X$3:X$280,'Service PJ'!$D$3:$D$280,'Veda input Agg'!$B83,'Service PJ'!$E$3:$E$280,'Veda input Agg'!$C83)</f>
        <v>134.91191717731874</v>
      </c>
      <c r="N83" s="10">
        <f>SUMIFS('Service PJ'!Y$3:Y$280,'Service PJ'!$D$3:$D$280,'Veda input Agg'!$B83,'Service PJ'!$E$3:$E$280,'Veda input Agg'!$C83)</f>
        <v>0.81327511763396343</v>
      </c>
      <c r="O83" s="10">
        <f>SUMIFS('Service PJ'!Z$3:Z$280,'Service PJ'!$D$3:$D$280,'Veda input Agg'!$B83,'Service PJ'!$E$3:$E$280,'Veda input Agg'!$C83)</f>
        <v>2.9164307840526882</v>
      </c>
      <c r="P83" s="10">
        <f>SUMIFS('Service PJ'!AA$3:AA$280,'Service PJ'!$D$3:$D$280,'Veda input Agg'!$B83,'Service PJ'!$E$3:$E$280,'Veda input Agg'!$C83)</f>
        <v>3.4236244417055968</v>
      </c>
      <c r="Q83" s="10">
        <f>SUMIFS('Service PJ'!AB$3:AB$280,'Service PJ'!$D$3:$D$280,'Veda input Agg'!$B83,'Service PJ'!$E$3:$E$280,'Veda input Agg'!$C83)</f>
        <v>3.3334312650820324</v>
      </c>
      <c r="R83" s="10">
        <f>SUMIFS('Service PJ'!AC$3:AC$280,'Service PJ'!$D$3:$D$280,'Veda input Agg'!$B83,'Service PJ'!$E$3:$E$280,'Veda input Agg'!$C83)</f>
        <v>2.3342149240047103</v>
      </c>
      <c r="S83" s="10">
        <f>SUMIFS('Service PJ'!AD$3:AD$280,'Service PJ'!$D$3:$D$280,'Veda input Agg'!$B83,'Service PJ'!$E$3:$E$280,'Veda input Agg'!$C83)</f>
        <v>3.3480957593853922</v>
      </c>
      <c r="T83" s="10">
        <f>SUMIFS('Service PJ'!AE$3:AE$280,'Service PJ'!$D$3:$D$280,'Veda input Agg'!$B83,'Service PJ'!$E$3:$E$280,'Veda input Agg'!$C83)</f>
        <v>3.5684289876399662</v>
      </c>
      <c r="U83" s="10">
        <f>SUMIFS('Service PJ'!AF$3:AF$280,'Service PJ'!$D$3:$D$280,'Veda input Agg'!$B83,'Service PJ'!$E$3:$E$280,'Veda input Agg'!$C83)</f>
        <v>2.3561124366987558</v>
      </c>
      <c r="V83" s="10">
        <f>SUMIFS('Service PJ'!AG$3:AG$280,'Service PJ'!$D$3:$D$280,'Veda input Agg'!$B83,'Service PJ'!$E$3:$E$280,'Veda input Agg'!$C83)</f>
        <v>6.1449033271497786</v>
      </c>
      <c r="W83" s="10">
        <f>SUMIFS('Service PJ'!AH$3:AH$280,'Service PJ'!$D$3:$D$280,'Veda input Agg'!$B83,'Service PJ'!$E$3:$E$280,'Veda input Agg'!$C83)</f>
        <v>1.7328339812533455</v>
      </c>
      <c r="X83" s="10">
        <f>SUMIFS('Service PJ'!AI$3:AI$280,'Service PJ'!$D$3:$D$280,'Veda input Agg'!$B83,'Service PJ'!$E$3:$E$280,'Veda input Agg'!$C83)</f>
        <v>1.3275728789568986</v>
      </c>
      <c r="Y83" s="10">
        <f>SUMIFS('Service PJ'!AJ$3:AJ$280,'Service PJ'!$D$3:$D$280,'Veda input Agg'!$B83,'Service PJ'!$E$3:$E$280,'Veda input Agg'!$C83)</f>
        <v>0.12494614123152675</v>
      </c>
      <c r="Z83" s="10">
        <f>SUMIFS('Service PJ'!AK$3:AK$280,'Service PJ'!$D$3:$D$280,'Veda input Agg'!$B83,'Service PJ'!$E$3:$E$280,'Veda input Agg'!$C83)</f>
        <v>2.4701579646793532</v>
      </c>
      <c r="AA83" s="10">
        <f>SUMIFS('Service PJ'!AL$3:AL$280,'Service PJ'!$D$3:$D$280,'Veda input Agg'!$B83,'Service PJ'!$E$3:$E$280,'Veda input Agg'!$C83)</f>
        <v>5.8366445326632403</v>
      </c>
      <c r="AB83" s="10">
        <f>SUMIFS('Service PJ'!AM$3:AM$280,'Service PJ'!$D$3:$D$280,'Veda input Agg'!$B83,'Service PJ'!$E$3:$E$280,'Veda input Agg'!$C83)</f>
        <v>15.090044286471878</v>
      </c>
      <c r="AC83" s="10">
        <f>SUMIFS('Service PJ'!AN$3:AN$280,'Service PJ'!$D$3:$D$280,'Veda input Agg'!$B83,'Service PJ'!$E$3:$E$280,'Veda input Agg'!$C83)</f>
        <v>0</v>
      </c>
      <c r="AD83" s="10">
        <f>SUMIFS('Service PJ'!AO$3:AO$280,'Service PJ'!$D$3:$D$280,'Veda input Agg'!$B83,'Service PJ'!$E$3:$E$280,'Veda input Agg'!$C83)</f>
        <v>2.6177294563989069</v>
      </c>
      <c r="AE83" s="10">
        <f>SUMIFS('Service PJ'!AP$3:AP$280,'Service PJ'!$D$3:$D$280,'Veda input Agg'!$B83,'Service PJ'!$E$3:$E$280,'Veda input Agg'!$C83)</f>
        <v>1.7249847124513118</v>
      </c>
      <c r="AF83" s="10">
        <f>SUMIFS('Service PJ'!AQ$3:AQ$280,'Service PJ'!$D$3:$D$280,'Veda input Agg'!$B83,'Service PJ'!$E$3:$E$280,'Veda input Agg'!$C83)</f>
        <v>21.151579630171739</v>
      </c>
      <c r="AG83" s="10">
        <f>SUMIFS('Service PJ'!AR$3:AR$280,'Service PJ'!$D$3:$D$280,'Veda input Agg'!$B83,'Service PJ'!$E$3:$E$280,'Veda input Agg'!$C83)</f>
        <v>0</v>
      </c>
      <c r="AJ83" s="10" t="str">
        <f t="shared" si="88"/>
        <v/>
      </c>
      <c r="AK83" s="7" t="str">
        <f t="shared" si="89"/>
        <v>INF_SPC</v>
      </c>
      <c r="AL83" s="10" t="str">
        <f t="shared" si="90"/>
        <v/>
      </c>
      <c r="AM83" s="9">
        <f t="shared" si="86"/>
        <v>2.041042214280725E-2</v>
      </c>
      <c r="AN83" s="9">
        <f t="shared" si="54"/>
        <v>2.8502270125231328E-2</v>
      </c>
      <c r="AO83" s="9">
        <f t="shared" si="55"/>
        <v>4.0957303117230129E-2</v>
      </c>
      <c r="AP83" s="9">
        <f t="shared" si="56"/>
        <v>1.836256620703294E-2</v>
      </c>
      <c r="AQ83" s="9">
        <f t="shared" si="57"/>
        <v>3.2876512623077232E-2</v>
      </c>
      <c r="AR83" s="9">
        <f t="shared" si="58"/>
        <v>3.7202015905282238E-3</v>
      </c>
      <c r="AS83" s="9">
        <f t="shared" si="59"/>
        <v>3.7573360179187332E-2</v>
      </c>
      <c r="AT83" s="9">
        <f t="shared" si="60"/>
        <v>2.1972834631616547E-2</v>
      </c>
      <c r="AU83" s="9">
        <f t="shared" si="61"/>
        <v>3.3146807157788782E-2</v>
      </c>
      <c r="AV83" s="9">
        <f t="shared" si="62"/>
        <v>2.6337244336197833E-2</v>
      </c>
      <c r="AW83" s="9">
        <f t="shared" si="63"/>
        <v>2.3606714251403097E-2</v>
      </c>
      <c r="AX83" s="9">
        <f t="shared" si="64"/>
        <v>4.1864038993944176E-2</v>
      </c>
      <c r="AY83" s="9">
        <f t="shared" si="65"/>
        <v>4.893085058935194E-2</v>
      </c>
      <c r="AZ83" s="9">
        <f t="shared" si="66"/>
        <v>4.1247192469063353E-2</v>
      </c>
      <c r="BA83" s="9">
        <f t="shared" si="67"/>
        <v>4.0854744191165221E-2</v>
      </c>
      <c r="BB83" s="9">
        <f t="shared" si="68"/>
        <v>4.1947502244944194E-2</v>
      </c>
      <c r="BC83" s="9">
        <f t="shared" si="69"/>
        <v>3.1847731305816661E-2</v>
      </c>
      <c r="BD83" s="9">
        <f t="shared" si="70"/>
        <v>3.5124061271482446E-2</v>
      </c>
      <c r="BE83" s="9">
        <f t="shared" si="71"/>
        <v>4.167215890643481E-2</v>
      </c>
      <c r="BF83" s="9">
        <f t="shared" si="72"/>
        <v>2.2467782125264974E-2</v>
      </c>
      <c r="BG83" s="9">
        <f t="shared" si="73"/>
        <v>3.0761840367432961E-2</v>
      </c>
      <c r="BH83" s="9">
        <f t="shared" si="74"/>
        <v>2.8387814182991047E-2</v>
      </c>
      <c r="BI83" s="9">
        <f t="shared" si="75"/>
        <v>2.8387814182991047E-2</v>
      </c>
      <c r="BJ83" s="9">
        <f t="shared" si="76"/>
        <v>2.8773977431534377E-2</v>
      </c>
      <c r="BK83" s="9">
        <f t="shared" si="77"/>
        <v>2.838781418299104E-2</v>
      </c>
      <c r="BL83" s="9" t="str">
        <f t="shared" si="78"/>
        <v/>
      </c>
      <c r="BM83" s="9">
        <f t="shared" si="79"/>
        <v>1.7052666361223868E-2</v>
      </c>
      <c r="BN83" s="9">
        <f t="shared" si="80"/>
        <v>4.1702159193011977E-2</v>
      </c>
      <c r="BO83" s="9">
        <f t="shared" si="81"/>
        <v>4.5176281777711401E-2</v>
      </c>
      <c r="BP83" s="9" t="str">
        <f t="shared" si="82"/>
        <v/>
      </c>
      <c r="BV83" t="str">
        <f t="shared" si="91"/>
        <v>INF_SPC</v>
      </c>
      <c r="BX83" t="s">
        <v>109</v>
      </c>
    </row>
    <row r="84" spans="2:76" x14ac:dyDescent="0.45">
      <c r="B84" t="s">
        <v>48</v>
      </c>
      <c r="C84" t="s">
        <v>173</v>
      </c>
      <c r="D84" s="10">
        <f>SUMIFS('Service PJ'!O$3:O$280,'Service PJ'!$D$3:$D$280,'Veda input Agg'!$B84,'Service PJ'!$E$3:$E$280,'Veda input Agg'!$C84)</f>
        <v>2.1607237440000003E-2</v>
      </c>
      <c r="E84" s="10">
        <f>SUMIFS('Service PJ'!P$3:P$280,'Service PJ'!$D$3:$D$280,'Veda input Agg'!$B84,'Service PJ'!$E$3:$E$280,'Veda input Agg'!$C84)</f>
        <v>0.25621695467443201</v>
      </c>
      <c r="F84" s="10">
        <f>SUMIFS('Service PJ'!Q$3:Q$280,'Service PJ'!$D$3:$D$280,'Veda input Agg'!$B84,'Service PJ'!$E$3:$E$280,'Veda input Agg'!$C84)</f>
        <v>0.22644244864884011</v>
      </c>
      <c r="G84" s="10">
        <f>SUMIFS('Service PJ'!R$3:R$280,'Service PJ'!$D$3:$D$280,'Veda input Agg'!$B84,'Service PJ'!$E$3:$E$280,'Veda input Agg'!$C84)</f>
        <v>0.96415898858553384</v>
      </c>
      <c r="H84" s="10">
        <f>SUMIFS('Service PJ'!S$3:S$280,'Service PJ'!$D$3:$D$280,'Veda input Agg'!$B84,'Service PJ'!$E$3:$E$280,'Veda input Agg'!$C84)</f>
        <v>0.75508700852907384</v>
      </c>
      <c r="I84" s="10">
        <f>SUMIFS('Service PJ'!T$3:T$280,'Service PJ'!$D$3:$D$280,'Veda input Agg'!$B84,'Service PJ'!$E$3:$E$280,'Veda input Agg'!$C84)</f>
        <v>0.30759261675697624</v>
      </c>
      <c r="J84" s="10">
        <f>SUMIFS('Service PJ'!U$3:U$280,'Service PJ'!$D$3:$D$280,'Veda input Agg'!$B84,'Service PJ'!$E$3:$E$280,'Veda input Agg'!$C84)</f>
        <v>2.4865690144467281</v>
      </c>
      <c r="K84" s="10">
        <f>SUMIFS('Service PJ'!V$3:V$280,'Service PJ'!$D$3:$D$280,'Veda input Agg'!$B84,'Service PJ'!$E$3:$E$280,'Veda input Agg'!$C84)</f>
        <v>0.65000845147831443</v>
      </c>
      <c r="L84" s="10">
        <f>SUMIFS('Service PJ'!W$3:W$280,'Service PJ'!$D$3:$D$280,'Veda input Agg'!$B84,'Service PJ'!$E$3:$E$280,'Veda input Agg'!$C84)</f>
        <v>1.5935247682043392</v>
      </c>
      <c r="M84" s="10">
        <f>SUMIFS('Service PJ'!X$3:X$280,'Service PJ'!$D$3:$D$280,'Veda input Agg'!$B84,'Service PJ'!$E$3:$E$280,'Veda input Agg'!$C84)</f>
        <v>232.7417541940126</v>
      </c>
      <c r="N84" s="10">
        <f>SUMIFS('Service PJ'!Y$3:Y$280,'Service PJ'!$D$3:$D$280,'Veda input Agg'!$B84,'Service PJ'!$E$3:$E$280,'Veda input Agg'!$C84)</f>
        <v>2.0273024430982955</v>
      </c>
      <c r="O84" s="10">
        <f>SUMIFS('Service PJ'!Z$3:Z$280,'Service PJ'!$D$3:$D$280,'Veda input Agg'!$B84,'Service PJ'!$E$3:$E$280,'Veda input Agg'!$C84)</f>
        <v>1.3943716782859275</v>
      </c>
      <c r="P84" s="10">
        <f>SUMIFS('Service PJ'!AA$3:AA$280,'Service PJ'!$D$3:$D$280,'Veda input Agg'!$B84,'Service PJ'!$E$3:$E$280,'Veda input Agg'!$C84)</f>
        <v>0.49539756625022419</v>
      </c>
      <c r="Q84" s="10">
        <f>SUMIFS('Service PJ'!AB$3:AB$280,'Service PJ'!$D$3:$D$280,'Veda input Agg'!$B84,'Service PJ'!$E$3:$E$280,'Veda input Agg'!$C84)</f>
        <v>0.52501031205500959</v>
      </c>
      <c r="R84" s="10">
        <f>SUMIFS('Service PJ'!AC$3:AC$280,'Service PJ'!$D$3:$D$280,'Veda input Agg'!$B84,'Service PJ'!$E$3:$E$280,'Veda input Agg'!$C84)</f>
        <v>1.344745483392374</v>
      </c>
      <c r="S84" s="10">
        <f>SUMIFS('Service PJ'!AD$3:AD$280,'Service PJ'!$D$3:$D$280,'Veda input Agg'!$B84,'Service PJ'!$E$3:$E$280,'Veda input Agg'!$C84)</f>
        <v>0.45333503667821873</v>
      </c>
      <c r="T84" s="10">
        <f>SUMIFS('Service PJ'!AE$3:AE$280,'Service PJ'!$D$3:$D$280,'Veda input Agg'!$B84,'Service PJ'!$E$3:$E$280,'Veda input Agg'!$C84)</f>
        <v>12.757015569859464</v>
      </c>
      <c r="U84" s="10">
        <f>SUMIFS('Service PJ'!AF$3:AF$280,'Service PJ'!$D$3:$D$280,'Veda input Agg'!$B84,'Service PJ'!$E$3:$E$280,'Veda input Agg'!$C84)</f>
        <v>1.0625778141602953</v>
      </c>
      <c r="V84" s="10">
        <f>SUMIFS('Service PJ'!AG$3:AG$280,'Service PJ'!$D$3:$D$280,'Veda input Agg'!$B84,'Service PJ'!$E$3:$E$280,'Veda input Agg'!$C84)</f>
        <v>1.9527892008316678</v>
      </c>
      <c r="W84" s="10">
        <f>SUMIFS('Service PJ'!AH$3:AH$280,'Service PJ'!$D$3:$D$280,'Veda input Agg'!$B84,'Service PJ'!$E$3:$E$280,'Veda input Agg'!$C84)</f>
        <v>0.15711770182040818</v>
      </c>
      <c r="X84" s="10">
        <f>SUMIFS('Service PJ'!AI$3:AI$280,'Service PJ'!$D$3:$D$280,'Veda input Agg'!$B84,'Service PJ'!$E$3:$E$280,'Veda input Agg'!$C84)</f>
        <v>0.14423330423106956</v>
      </c>
      <c r="Y84" s="10">
        <f>SUMIFS('Service PJ'!AJ$3:AJ$280,'Service PJ'!$D$3:$D$280,'Veda input Agg'!$B84,'Service PJ'!$E$3:$E$280,'Veda input Agg'!$C84)</f>
        <v>1.1328985219591838E-2</v>
      </c>
      <c r="Z84" s="10">
        <f>SUMIFS('Service PJ'!AK$3:AK$280,'Service PJ'!$D$3:$D$280,'Veda input Agg'!$B84,'Service PJ'!$E$3:$E$280,'Veda input Agg'!$C84)</f>
        <v>0.22397156723755104</v>
      </c>
      <c r="AA84" s="10">
        <f>SUMIFS('Service PJ'!AL$3:AL$280,'Service PJ'!$D$3:$D$280,'Veda input Agg'!$B84,'Service PJ'!$E$3:$E$280,'Veda input Agg'!$C84)</f>
        <v>0.57704990223854313</v>
      </c>
      <c r="AB84" s="10">
        <f>SUMIFS('Service PJ'!AM$3:AM$280,'Service PJ'!$D$3:$D$280,'Veda input Agg'!$B84,'Service PJ'!$E$3:$E$280,'Veda input Agg'!$C84)</f>
        <v>1.3682286383510205</v>
      </c>
      <c r="AC84" s="10">
        <f>SUMIFS('Service PJ'!AN$3:AN$280,'Service PJ'!$D$3:$D$280,'Veda input Agg'!$B84,'Service PJ'!$E$3:$E$280,'Veda input Agg'!$C84)</f>
        <v>0</v>
      </c>
      <c r="AD84" s="10">
        <f>SUMIFS('Service PJ'!AO$3:AO$280,'Service PJ'!$D$3:$D$280,'Veda input Agg'!$B84,'Service PJ'!$E$3:$E$280,'Veda input Agg'!$C84)</f>
        <v>0.25152180851722261</v>
      </c>
      <c r="AE84" s="10">
        <f>SUMIFS('Service PJ'!AP$3:AP$280,'Service PJ'!$D$3:$D$280,'Veda input Agg'!$B84,'Service PJ'!$E$3:$E$280,'Veda input Agg'!$C84)</f>
        <v>0.23026357842030426</v>
      </c>
      <c r="AF84" s="10">
        <f>SUMIFS('Service PJ'!AQ$3:AQ$280,'Service PJ'!$D$3:$D$280,'Veda input Agg'!$B84,'Service PJ'!$E$3:$E$280,'Veda input Agg'!$C84)</f>
        <v>6.8791808725346248</v>
      </c>
      <c r="AG84" s="10">
        <f>SUMIFS('Service PJ'!AR$3:AR$280,'Service PJ'!$D$3:$D$280,'Veda input Agg'!$B84,'Service PJ'!$E$3:$E$280,'Veda input Agg'!$C84)</f>
        <v>0</v>
      </c>
      <c r="AJ84" s="10" t="str">
        <f t="shared" si="88"/>
        <v/>
      </c>
      <c r="AK84" s="7" t="str">
        <f t="shared" si="89"/>
        <v>INF_STM</v>
      </c>
      <c r="AL84" s="10" t="str">
        <f t="shared" si="90"/>
        <v/>
      </c>
      <c r="AM84" s="9">
        <f t="shared" si="86"/>
        <v>1.8506323484854354E-3</v>
      </c>
      <c r="AN84" s="9">
        <f t="shared" si="54"/>
        <v>2.6686905627161051E-3</v>
      </c>
      <c r="AO84" s="9">
        <f t="shared" si="55"/>
        <v>5.3123300214438186E-3</v>
      </c>
      <c r="AP84" s="9">
        <f t="shared" si="56"/>
        <v>5.1200126376273296E-3</v>
      </c>
      <c r="AQ84" s="9">
        <f t="shared" si="57"/>
        <v>4.0934075248121029E-3</v>
      </c>
      <c r="AR84" s="9">
        <f t="shared" si="58"/>
        <v>1.5824535319017027E-3</v>
      </c>
      <c r="AS84" s="9">
        <f t="shared" si="59"/>
        <v>5.1987110636647193E-3</v>
      </c>
      <c r="AT84" s="9">
        <f t="shared" si="60"/>
        <v>2.4747891586275501E-3</v>
      </c>
      <c r="AU84" s="9">
        <f t="shared" si="61"/>
        <v>3.7209495005243697E-3</v>
      </c>
      <c r="AV84" s="9">
        <f t="shared" si="62"/>
        <v>4.5435396484555621E-2</v>
      </c>
      <c r="AW84" s="9">
        <f t="shared" si="63"/>
        <v>5.8845953156201967E-2</v>
      </c>
      <c r="AX84" s="9">
        <f t="shared" si="64"/>
        <v>2.0015571989915899E-2</v>
      </c>
      <c r="AY84" s="9">
        <f t="shared" si="65"/>
        <v>7.0802813536528534E-3</v>
      </c>
      <c r="AZ84" s="9">
        <f t="shared" si="66"/>
        <v>6.4963695566235347E-3</v>
      </c>
      <c r="BA84" s="9">
        <f t="shared" si="67"/>
        <v>2.353649278874604E-2</v>
      </c>
      <c r="BB84" s="9">
        <f t="shared" si="68"/>
        <v>5.6797277722612817E-3</v>
      </c>
      <c r="BC84" s="9">
        <f t="shared" si="69"/>
        <v>0.11385458574074205</v>
      </c>
      <c r="BD84" s="9">
        <f t="shared" si="70"/>
        <v>1.5840520880479509E-2</v>
      </c>
      <c r="BE84" s="9">
        <f t="shared" si="71"/>
        <v>1.3242997904992686E-2</v>
      </c>
      <c r="BF84" s="9">
        <f t="shared" si="72"/>
        <v>2.0371751308627933E-3</v>
      </c>
      <c r="BG84" s="9">
        <f t="shared" si="73"/>
        <v>3.3421004230741024E-3</v>
      </c>
      <c r="BH84" s="9">
        <f t="shared" si="74"/>
        <v>2.5739500566062845E-3</v>
      </c>
      <c r="BI84" s="9">
        <f t="shared" si="75"/>
        <v>2.5739500566062841E-3</v>
      </c>
      <c r="BJ84" s="9">
        <f t="shared" si="76"/>
        <v>2.8447887773464598E-3</v>
      </c>
      <c r="BK84" s="9">
        <f t="shared" si="77"/>
        <v>2.5739500566062837E-3</v>
      </c>
      <c r="BL84" s="9" t="str">
        <f t="shared" si="78"/>
        <v/>
      </c>
      <c r="BM84" s="9">
        <f t="shared" si="79"/>
        <v>1.6384876873854566E-3</v>
      </c>
      <c r="BN84" s="9">
        <f t="shared" si="80"/>
        <v>5.5667092782465226E-3</v>
      </c>
      <c r="BO84" s="9">
        <f t="shared" si="81"/>
        <v>1.4692794530303525E-2</v>
      </c>
      <c r="BP84" s="9" t="str">
        <f t="shared" si="82"/>
        <v/>
      </c>
      <c r="BV84" t="str">
        <f t="shared" si="91"/>
        <v>INF_STM</v>
      </c>
      <c r="BX84" t="s">
        <v>109</v>
      </c>
    </row>
    <row r="85" spans="2:76" x14ac:dyDescent="0.45">
      <c r="B85" t="s">
        <v>49</v>
      </c>
      <c r="C85" t="s">
        <v>191</v>
      </c>
      <c r="D85" s="10">
        <f>SUMIFS('Service PJ'!O$3:O$280,'Service PJ'!$D$3:$D$280,'Veda input Agg'!$B85,'Service PJ'!$E$3:$E$280,'Veda input Agg'!$C85)</f>
        <v>0.85066094830434957</v>
      </c>
      <c r="E85" s="10">
        <f>SUMIFS('Service PJ'!P$3:P$280,'Service PJ'!$D$3:$D$280,'Veda input Agg'!$B85,'Service PJ'!$E$3:$E$280,'Veda input Agg'!$C85)</f>
        <v>0.15904672490327273</v>
      </c>
      <c r="F85" s="10">
        <f>SUMIFS('Service PJ'!Q$3:Q$280,'Service PJ'!$D$3:$D$280,'Veda input Agg'!$B85,'Service PJ'!$E$3:$E$280,'Veda input Agg'!$C85)</f>
        <v>0.50740416809537436</v>
      </c>
      <c r="G85" s="10">
        <f>SUMIFS('Service PJ'!R$3:R$280,'Service PJ'!$D$3:$D$280,'Veda input Agg'!$B85,'Service PJ'!$E$3:$E$280,'Veda input Agg'!$C85)</f>
        <v>0.38416347511051102</v>
      </c>
      <c r="H85" s="10">
        <f>SUMIFS('Service PJ'!S$3:S$280,'Service PJ'!$D$3:$D$280,'Veda input Agg'!$B85,'Service PJ'!$E$3:$E$280,'Veda input Agg'!$C85)</f>
        <v>2.8312551664368995</v>
      </c>
      <c r="I85" s="10">
        <f>SUMIFS('Service PJ'!T$3:T$280,'Service PJ'!$D$3:$D$280,'Veda input Agg'!$B85,'Service PJ'!$E$3:$E$280,'Veda input Agg'!$C85)</f>
        <v>2.9879694498575637</v>
      </c>
      <c r="J85" s="10">
        <f>SUMIFS('Service PJ'!U$3:U$280,'Service PJ'!$D$3:$D$280,'Veda input Agg'!$B85,'Service PJ'!$E$3:$E$280,'Veda input Agg'!$C85)</f>
        <v>0.33623897611469999</v>
      </c>
      <c r="K85" s="10">
        <f>SUMIFS('Service PJ'!V$3:V$280,'Service PJ'!$D$3:$D$280,'Veda input Agg'!$B85,'Service PJ'!$E$3:$E$280,'Veda input Agg'!$C85)</f>
        <v>0.94527904120686268</v>
      </c>
      <c r="L85" s="10">
        <f>SUMIFS('Service PJ'!W$3:W$280,'Service PJ'!$D$3:$D$280,'Veda input Agg'!$B85,'Service PJ'!$E$3:$E$280,'Veda input Agg'!$C85)</f>
        <v>0.20698174349889975</v>
      </c>
      <c r="M85" s="10">
        <f>SUMIFS('Service PJ'!X$3:X$280,'Service PJ'!$D$3:$D$280,'Veda input Agg'!$B85,'Service PJ'!$E$3:$E$280,'Veda input Agg'!$C85)</f>
        <v>36.187069281804369</v>
      </c>
      <c r="N85" s="10">
        <f>SUMIFS('Service PJ'!Y$3:Y$280,'Service PJ'!$D$3:$D$280,'Veda input Agg'!$B85,'Service PJ'!$E$3:$E$280,'Veda input Agg'!$C85)</f>
        <v>0.24769024466347658</v>
      </c>
      <c r="O85" s="10">
        <f>SUMIFS('Service PJ'!Z$3:Z$280,'Service PJ'!$D$3:$D$280,'Veda input Agg'!$B85,'Service PJ'!$E$3:$E$280,'Veda input Agg'!$C85)</f>
        <v>1.1614639797064945</v>
      </c>
      <c r="P85" s="10">
        <f>SUMIFS('Service PJ'!AA$3:AA$280,'Service PJ'!$D$3:$D$280,'Veda input Agg'!$B85,'Service PJ'!$E$3:$E$280,'Veda input Agg'!$C85)</f>
        <v>0.37722165833831101</v>
      </c>
      <c r="Q85" s="10">
        <f>SUMIFS('Service PJ'!AB$3:AB$280,'Service PJ'!$D$3:$D$280,'Veda input Agg'!$B85,'Service PJ'!$E$3:$E$280,'Veda input Agg'!$C85)</f>
        <v>0.98544824501491468</v>
      </c>
      <c r="R85" s="10">
        <f>SUMIFS('Service PJ'!AC$3:AC$280,'Service PJ'!$D$3:$D$280,'Veda input Agg'!$B85,'Service PJ'!$E$3:$E$280,'Veda input Agg'!$C85)</f>
        <v>0.59332277577132375</v>
      </c>
      <c r="S85" s="10">
        <f>SUMIFS('Service PJ'!AD$3:AD$280,'Service PJ'!$D$3:$D$280,'Veda input Agg'!$B85,'Service PJ'!$E$3:$E$280,'Veda input Agg'!$C85)</f>
        <v>0.7931812953565156</v>
      </c>
      <c r="T85" s="10">
        <f>SUMIFS('Service PJ'!AE$3:AE$280,'Service PJ'!$D$3:$D$280,'Veda input Agg'!$B85,'Service PJ'!$E$3:$E$280,'Veda input Agg'!$C85)</f>
        <v>1.8412643567822882</v>
      </c>
      <c r="U85" s="10">
        <f>SUMIFS('Service PJ'!AF$3:AF$280,'Service PJ'!$D$3:$D$280,'Veda input Agg'!$B85,'Service PJ'!$E$3:$E$280,'Veda input Agg'!$C85)</f>
        <v>0.80088432827710365</v>
      </c>
      <c r="V85" s="10">
        <f>SUMIFS('Service PJ'!AG$3:AG$280,'Service PJ'!$D$3:$D$280,'Veda input Agg'!$B85,'Service PJ'!$E$3:$E$280,'Veda input Agg'!$C85)</f>
        <v>1.2020530722220959</v>
      </c>
      <c r="W85" s="10">
        <f>SUMIFS('Service PJ'!AH$3:AH$280,'Service PJ'!$D$3:$D$280,'Veda input Agg'!$B85,'Service PJ'!$E$3:$E$280,'Veda input Agg'!$C85)</f>
        <v>0.16083393776563021</v>
      </c>
      <c r="X85" s="10">
        <f>SUMIFS('Service PJ'!AI$3:AI$280,'Service PJ'!$D$3:$D$280,'Veda input Agg'!$B85,'Service PJ'!$E$3:$E$280,'Veda input Agg'!$C85)</f>
        <v>0.50692071414638351</v>
      </c>
      <c r="Y85" s="10">
        <f>SUMIFS('Service PJ'!AJ$3:AJ$280,'Service PJ'!$D$3:$D$280,'Veda input Agg'!$B85,'Service PJ'!$E$3:$E$280,'Veda input Agg'!$C85)</f>
        <v>1.0254786796339046</v>
      </c>
      <c r="Z85" s="10">
        <f>SUMIFS('Service PJ'!AK$3:AK$280,'Service PJ'!$D$3:$D$280,'Veda input Agg'!$B85,'Service PJ'!$E$3:$E$280,'Veda input Agg'!$C85)</f>
        <v>1.5203731410672312E-2</v>
      </c>
      <c r="AA85" s="10">
        <f>SUMIFS('Service PJ'!AL$3:AL$280,'Service PJ'!$D$3:$D$280,'Veda input Agg'!$B85,'Service PJ'!$E$3:$E$280,'Veda input Agg'!$C85)</f>
        <v>0.1337544734477788</v>
      </c>
      <c r="AB85" s="10">
        <f>SUMIFS('Service PJ'!AM$3:AM$280,'Service PJ'!$D$3:$D$280,'Veda input Agg'!$B85,'Service PJ'!$E$3:$E$280,'Veda input Agg'!$C85)</f>
        <v>1.6301328549772476</v>
      </c>
      <c r="AC85" s="10">
        <f>SUMIFS('Service PJ'!AN$3:AN$280,'Service PJ'!$D$3:$D$280,'Veda input Agg'!$B85,'Service PJ'!$E$3:$E$280,'Veda input Agg'!$C85)</f>
        <v>4.8331741801454012E-2</v>
      </c>
      <c r="AD85" s="10">
        <f>SUMIFS('Service PJ'!AO$3:AO$280,'Service PJ'!$D$3:$D$280,'Veda input Agg'!$B85,'Service PJ'!$E$3:$E$280,'Veda input Agg'!$C85)</f>
        <v>0.20180341453415304</v>
      </c>
      <c r="AE85" s="10">
        <f>SUMIFS('Service PJ'!AP$3:AP$280,'Service PJ'!$D$3:$D$280,'Veda input Agg'!$B85,'Service PJ'!$E$3:$E$280,'Veda input Agg'!$C85)</f>
        <v>0.59264795463419073</v>
      </c>
      <c r="AF85" s="10">
        <f>SUMIFS('Service PJ'!AQ$3:AQ$280,'Service PJ'!$D$3:$D$280,'Veda input Agg'!$B85,'Service PJ'!$E$3:$E$280,'Veda input Agg'!$C85)</f>
        <v>3.1855923306605822</v>
      </c>
      <c r="AG85" s="10">
        <f>SUMIFS('Service PJ'!AR$3:AR$280,'Service PJ'!$D$3:$D$280,'Veda input Agg'!$B85,'Service PJ'!$E$3:$E$280,'Veda input Agg'!$C85)</f>
        <v>0</v>
      </c>
      <c r="AJ85" s="10" t="str">
        <f t="shared" si="88"/>
        <v>INM000</v>
      </c>
      <c r="AK85" s="7" t="str">
        <f t="shared" si="89"/>
        <v>INM_ECP</v>
      </c>
      <c r="AL85" s="10" t="str">
        <f t="shared" si="90"/>
        <v>INM</v>
      </c>
      <c r="AM85" s="9">
        <f t="shared" si="86"/>
        <v>2.8025361360165132E-3</v>
      </c>
      <c r="AN85" s="9">
        <f t="shared" si="54"/>
        <v>2.3403341350666951E-3</v>
      </c>
      <c r="AO85" s="9">
        <f t="shared" si="55"/>
        <v>7.4600382540488293E-3</v>
      </c>
      <c r="AP85" s="9">
        <f t="shared" si="56"/>
        <v>2.9012976164842332E-3</v>
      </c>
      <c r="AQ85" s="9">
        <f t="shared" si="57"/>
        <v>5.7045777650189342E-3</v>
      </c>
      <c r="AR85" s="9">
        <f t="shared" si="58"/>
        <v>1.9840552614026207E-3</v>
      </c>
      <c r="AS85" s="9">
        <f t="shared" si="59"/>
        <v>4.0192770052915631E-3</v>
      </c>
      <c r="AT85" s="9">
        <f t="shared" si="60"/>
        <v>2.927906691816742E-3</v>
      </c>
      <c r="AU85" s="9">
        <f t="shared" si="61"/>
        <v>2.6926178946799517E-3</v>
      </c>
      <c r="AV85" s="9">
        <f t="shared" si="62"/>
        <v>5.6651737855556959E-3</v>
      </c>
      <c r="AW85" s="9">
        <f t="shared" si="63"/>
        <v>5.3058211508147908E-3</v>
      </c>
      <c r="AX85" s="9">
        <f t="shared" si="64"/>
        <v>5.2178013827648088E-3</v>
      </c>
      <c r="AY85" s="9">
        <f t="shared" si="65"/>
        <v>4.0989488541457227E-3</v>
      </c>
      <c r="AZ85" s="9">
        <f t="shared" si="66"/>
        <v>5.0148806884557336E-3</v>
      </c>
      <c r="BA85" s="9">
        <f t="shared" si="67"/>
        <v>5.4514839102679695E-3</v>
      </c>
      <c r="BB85" s="9">
        <f t="shared" si="68"/>
        <v>3.8285085723695927E-3</v>
      </c>
      <c r="BC85" s="9">
        <f t="shared" si="69"/>
        <v>3.9471356353493149E-3</v>
      </c>
      <c r="BD85" s="9">
        <f t="shared" si="70"/>
        <v>5.6464690443985823E-3</v>
      </c>
      <c r="BE85" s="9">
        <f t="shared" si="71"/>
        <v>4.8371058092138543E-3</v>
      </c>
      <c r="BF85" s="9">
        <f t="shared" si="72"/>
        <v>2.0605779817799044E-4</v>
      </c>
      <c r="BG85" s="9">
        <f t="shared" si="73"/>
        <v>4.2452220893806278E-3</v>
      </c>
      <c r="BH85" s="9">
        <f t="shared" si="74"/>
        <v>4.594974095784971E-3</v>
      </c>
      <c r="BI85" s="9">
        <f t="shared" si="75"/>
        <v>1.3751957996439385E-4</v>
      </c>
      <c r="BJ85" s="9">
        <f t="shared" si="76"/>
        <v>9.2530686703150462E-3</v>
      </c>
      <c r="BK85" s="9">
        <f t="shared" si="77"/>
        <v>3.2999758079629727E-3</v>
      </c>
      <c r="BL85" s="9">
        <f t="shared" si="78"/>
        <v>3.0056417596325893E-2</v>
      </c>
      <c r="BM85" s="9">
        <f t="shared" si="79"/>
        <v>4.7804302634926995E-3</v>
      </c>
      <c r="BN85" s="9">
        <f t="shared" si="80"/>
        <v>6.6041943368309666E-3</v>
      </c>
      <c r="BO85" s="9">
        <f t="shared" si="81"/>
        <v>4.612277665365332E-3</v>
      </c>
      <c r="BP85" s="9" t="str">
        <f t="shared" si="82"/>
        <v/>
      </c>
      <c r="BV85" t="str">
        <f t="shared" si="91"/>
        <v>INM_ECP</v>
      </c>
      <c r="BX85" t="s">
        <v>109</v>
      </c>
    </row>
    <row r="86" spans="2:76" x14ac:dyDescent="0.45">
      <c r="B86" t="s">
        <v>49</v>
      </c>
      <c r="C86" t="s">
        <v>202</v>
      </c>
      <c r="D86" s="10">
        <f>SUMIFS('Service PJ'!O$3:O$280,'Service PJ'!$D$3:$D$280,'Veda input Agg'!$B86,'Service PJ'!$E$3:$E$280,'Veda input Agg'!$C86)</f>
        <v>1.6325283214018114</v>
      </c>
      <c r="E86" s="10">
        <f>SUMIFS('Service PJ'!P$3:P$280,'Service PJ'!$D$3:$D$280,'Veda input Agg'!$B86,'Service PJ'!$E$3:$E$280,'Veda input Agg'!$C86)</f>
        <v>0.30523122443596473</v>
      </c>
      <c r="F86" s="10">
        <f>SUMIFS('Service PJ'!Q$3:Q$280,'Service PJ'!$D$3:$D$280,'Veda input Agg'!$B86,'Service PJ'!$E$3:$E$280,'Veda input Agg'!$C86)</f>
        <v>0.97377418872255106</v>
      </c>
      <c r="G86" s="10">
        <f>SUMIFS('Service PJ'!R$3:R$280,'Service PJ'!$D$3:$D$280,'Veda input Agg'!$B86,'Service PJ'!$E$3:$E$280,'Veda input Agg'!$C86)</f>
        <v>0.73725936804338243</v>
      </c>
      <c r="H86" s="10">
        <f>SUMIFS('Service PJ'!S$3:S$280,'Service PJ'!$D$3:$D$280,'Veda input Agg'!$B86,'Service PJ'!$E$3:$E$280,'Veda input Agg'!$C86)</f>
        <v>5.4335446496478177</v>
      </c>
      <c r="I86" s="10">
        <f>SUMIFS('Service PJ'!T$3:T$280,'Service PJ'!$D$3:$D$280,'Veda input Agg'!$B86,'Service PJ'!$E$3:$E$280,'Veda input Agg'!$C86)</f>
        <v>5.7342996173730905</v>
      </c>
      <c r="J86" s="10">
        <f>SUMIFS('Service PJ'!U$3:U$280,'Service PJ'!$D$3:$D$280,'Veda input Agg'!$B86,'Service PJ'!$E$3:$E$280,'Veda input Agg'!$C86)</f>
        <v>0.64528605945832418</v>
      </c>
      <c r="K86" s="10">
        <f>SUMIFS('Service PJ'!V$3:V$280,'Service PJ'!$D$3:$D$280,'Veda input Agg'!$B86,'Service PJ'!$E$3:$E$280,'Veda input Agg'!$C86)</f>
        <v>1.8141126725916525</v>
      </c>
      <c r="L86" s="10">
        <f>SUMIFS('Service PJ'!W$3:W$280,'Service PJ'!$D$3:$D$280,'Veda input Agg'!$B86,'Service PJ'!$E$3:$E$280,'Veda input Agg'!$C86)</f>
        <v>0.39722472149289723</v>
      </c>
      <c r="M86" s="10">
        <f>SUMIFS('Service PJ'!X$3:X$280,'Service PJ'!$D$3:$D$280,'Veda input Agg'!$B86,'Service PJ'!$E$3:$E$280,'Veda input Agg'!$C86)</f>
        <v>69.44766371235697</v>
      </c>
      <c r="N86" s="10">
        <f>SUMIFS('Service PJ'!Y$3:Y$280,'Service PJ'!$D$3:$D$280,'Veda input Agg'!$B86,'Service PJ'!$E$3:$E$280,'Veda input Agg'!$C86)</f>
        <v>0.4753495974560677</v>
      </c>
      <c r="O86" s="10">
        <f>SUMIFS('Service PJ'!Z$3:Z$280,'Service PJ'!$D$3:$D$280,'Veda input Agg'!$B86,'Service PJ'!$E$3:$E$280,'Veda input Agg'!$C86)</f>
        <v>2.2289995149518909</v>
      </c>
      <c r="P86" s="10">
        <f>SUMIFS('Service PJ'!AA$3:AA$280,'Service PJ'!$D$3:$D$280,'Veda input Agg'!$B86,'Service PJ'!$E$3:$E$280,'Veda input Agg'!$C86)</f>
        <v>0.72393712431609181</v>
      </c>
      <c r="Q86" s="10">
        <f>SUMIFS('Service PJ'!AB$3:AB$280,'Service PJ'!$D$3:$D$280,'Veda input Agg'!$B86,'Service PJ'!$E$3:$E$280,'Veda input Agg'!$C86)</f>
        <v>1.891202567214797</v>
      </c>
      <c r="R86" s="10">
        <f>SUMIFS('Service PJ'!AC$3:AC$280,'Service PJ'!$D$3:$D$280,'Veda input Agg'!$B86,'Service PJ'!$E$3:$E$280,'Veda input Agg'!$C86)</f>
        <v>1.1386631032142678</v>
      </c>
      <c r="S86" s="10">
        <f>SUMIFS('Service PJ'!AD$3:AD$280,'Service PJ'!$D$3:$D$280,'Veda input Agg'!$B86,'Service PJ'!$E$3:$E$280,'Veda input Agg'!$C86)</f>
        <v>1.522217437225531</v>
      </c>
      <c r="T86" s="10">
        <f>SUMIFS('Service PJ'!AE$3:AE$280,'Service PJ'!$D$3:$D$280,'Veda input Agg'!$B86,'Service PJ'!$E$3:$E$280,'Veda input Agg'!$C86)</f>
        <v>3.5336243136899212</v>
      </c>
      <c r="U86" s="10">
        <f>SUMIFS('Service PJ'!AF$3:AF$280,'Service PJ'!$D$3:$D$280,'Veda input Agg'!$B86,'Service PJ'!$E$3:$E$280,'Veda input Agg'!$C86)</f>
        <v>1.5370005531410051</v>
      </c>
      <c r="V86" s="10">
        <f>SUMIFS('Service PJ'!AG$3:AG$280,'Service PJ'!$D$3:$D$280,'Veda input Agg'!$B86,'Service PJ'!$E$3:$E$280,'Veda input Agg'!$C86)</f>
        <v>2.3068952302821897</v>
      </c>
      <c r="W86" s="10">
        <f>SUMIFS('Service PJ'!AH$3:AH$280,'Service PJ'!$D$3:$D$280,'Veda input Agg'!$B86,'Service PJ'!$E$3:$E$280,'Veda input Agg'!$C86)</f>
        <v>0.30866111694482867</v>
      </c>
      <c r="X86" s="10">
        <f>SUMIFS('Service PJ'!AI$3:AI$280,'Service PJ'!$D$3:$D$280,'Veda input Agg'!$B86,'Service PJ'!$E$3:$E$280,'Veda input Agg'!$C86)</f>
        <v>0.9728463781002411</v>
      </c>
      <c r="Y86" s="10">
        <f>SUMIFS('Service PJ'!AJ$3:AJ$280,'Service PJ'!$D$3:$D$280,'Veda input Agg'!$B86,'Service PJ'!$E$3:$E$280,'Veda input Agg'!$C86)</f>
        <v>1.9680261458259822</v>
      </c>
      <c r="Z86" s="10">
        <f>SUMIFS('Service PJ'!AK$3:AK$280,'Service PJ'!$D$3:$D$280,'Veda input Agg'!$B86,'Service PJ'!$E$3:$E$280,'Veda input Agg'!$C86)</f>
        <v>2.9177925903833276E-2</v>
      </c>
      <c r="AA86" s="10">
        <f>SUMIFS('Service PJ'!AL$3:AL$280,'Service PJ'!$D$3:$D$280,'Veda input Agg'!$B86,'Service PJ'!$E$3:$E$280,'Veda input Agg'!$C86)</f>
        <v>0.25669212446268469</v>
      </c>
      <c r="AB86" s="10">
        <f>SUMIFS('Service PJ'!AM$3:AM$280,'Service PJ'!$D$3:$D$280,'Veda input Agg'!$B86,'Service PJ'!$E$3:$E$280,'Veda input Agg'!$C86)</f>
        <v>3.1284356695845523</v>
      </c>
      <c r="AC86" s="10">
        <f>SUMIFS('Service PJ'!AN$3:AN$280,'Service PJ'!$D$3:$D$280,'Veda input Agg'!$B86,'Service PJ'!$E$3:$E$280,'Veda input Agg'!$C86)</f>
        <v>9.2754860171767956E-2</v>
      </c>
      <c r="AD86" s="10">
        <f>SUMIFS('Service PJ'!AO$3:AO$280,'Service PJ'!$D$3:$D$280,'Veda input Agg'!$B86,'Service PJ'!$E$3:$E$280,'Veda input Agg'!$C86)</f>
        <v>0.38728683882726472</v>
      </c>
      <c r="AE86" s="10">
        <f>SUMIFS('Service PJ'!AP$3:AP$280,'Service PJ'!$D$3:$D$280,'Veda input Agg'!$B86,'Service PJ'!$E$3:$E$280,'Veda input Agg'!$C86)</f>
        <v>1.1373680342206267</v>
      </c>
      <c r="AF86" s="10">
        <f>SUMIFS('Service PJ'!AQ$3:AQ$280,'Service PJ'!$D$3:$D$280,'Veda input Agg'!$B86,'Service PJ'!$E$3:$E$280,'Veda input Agg'!$C86)</f>
        <v>6.113563471569103</v>
      </c>
      <c r="AG86" s="10">
        <f>SUMIFS('Service PJ'!AR$3:AR$280,'Service PJ'!$D$3:$D$280,'Veda input Agg'!$B86,'Service PJ'!$E$3:$E$280,'Veda input Agg'!$C86)</f>
        <v>0</v>
      </c>
      <c r="AJ86" s="10" t="str">
        <f t="shared" si="88"/>
        <v/>
      </c>
      <c r="AK86" s="7" t="str">
        <f t="shared" si="89"/>
        <v>INM_LIG</v>
      </c>
      <c r="AL86" s="10" t="str">
        <f t="shared" si="90"/>
        <v/>
      </c>
      <c r="AM86" s="9">
        <f t="shared" si="86"/>
        <v>5.3784291178746273E-3</v>
      </c>
      <c r="AN86" s="9">
        <f t="shared" si="54"/>
        <v>4.4914037310113302E-3</v>
      </c>
      <c r="AO86" s="9">
        <f t="shared" si="55"/>
        <v>1.4316777739417667E-2</v>
      </c>
      <c r="AP86" s="9">
        <f t="shared" si="56"/>
        <v>5.5679651654015677E-3</v>
      </c>
      <c r="AQ86" s="9">
        <f t="shared" si="57"/>
        <v>1.0947822139474178E-2</v>
      </c>
      <c r="AR86" s="9">
        <f t="shared" si="58"/>
        <v>3.8076585176767671E-3</v>
      </c>
      <c r="AS86" s="9">
        <f t="shared" si="59"/>
        <v>7.713512129335378E-3</v>
      </c>
      <c r="AT86" s="9">
        <f t="shared" si="60"/>
        <v>5.6190314206154982E-3</v>
      </c>
      <c r="AU86" s="9">
        <f t="shared" si="61"/>
        <v>5.1674818040496435E-3</v>
      </c>
      <c r="AV86" s="9">
        <f t="shared" si="62"/>
        <v>1.0872200809286284E-2</v>
      </c>
      <c r="AW86" s="9">
        <f t="shared" si="63"/>
        <v>1.0182556651112236E-2</v>
      </c>
      <c r="AX86" s="9">
        <f t="shared" si="64"/>
        <v>1.0013635338253987E-2</v>
      </c>
      <c r="AY86" s="9">
        <f t="shared" si="65"/>
        <v>7.8664127061540568E-3</v>
      </c>
      <c r="AZ86" s="9">
        <f t="shared" si="66"/>
        <v>9.6242042951122705E-3</v>
      </c>
      <c r="BA86" s="9">
        <f t="shared" si="67"/>
        <v>1.0462102315756731E-2</v>
      </c>
      <c r="BB86" s="9">
        <f t="shared" si="68"/>
        <v>7.3474028466707017E-3</v>
      </c>
      <c r="BC86" s="9">
        <f t="shared" si="69"/>
        <v>7.5750635149841403E-3</v>
      </c>
      <c r="BD86" s="9">
        <f t="shared" si="70"/>
        <v>1.0836303993117226E-2</v>
      </c>
      <c r="BE86" s="9">
        <f t="shared" si="71"/>
        <v>9.2830313215854308E-3</v>
      </c>
      <c r="BF86" s="9">
        <f t="shared" si="72"/>
        <v>3.9545155098728293E-4</v>
      </c>
      <c r="BG86" s="9">
        <f t="shared" si="73"/>
        <v>8.1471299527374943E-3</v>
      </c>
      <c r="BH86" s="9">
        <f t="shared" si="74"/>
        <v>8.8183492640980903E-3</v>
      </c>
      <c r="BI86" s="9">
        <f t="shared" si="75"/>
        <v>2.6391785056862721E-4</v>
      </c>
      <c r="BJ86" s="9">
        <f t="shared" si="76"/>
        <v>1.7757834886244859E-2</v>
      </c>
      <c r="BK86" s="9">
        <f t="shared" si="77"/>
        <v>6.3330801504160586E-3</v>
      </c>
      <c r="BL86" s="9">
        <f t="shared" si="78"/>
        <v>5.768215064261565E-2</v>
      </c>
      <c r="BM86" s="9">
        <f t="shared" si="79"/>
        <v>9.1742636231209387E-3</v>
      </c>
      <c r="BN86" s="9">
        <f t="shared" si="80"/>
        <v>1.2674302630688751E-2</v>
      </c>
      <c r="BO86" s="9">
        <f t="shared" si="81"/>
        <v>8.8515570508874049E-3</v>
      </c>
      <c r="BP86" s="9" t="str">
        <f t="shared" si="82"/>
        <v/>
      </c>
      <c r="BV86" t="str">
        <f t="shared" si="91"/>
        <v>INM_LIG</v>
      </c>
      <c r="BX86" t="s">
        <v>109</v>
      </c>
    </row>
    <row r="87" spans="2:76" x14ac:dyDescent="0.45">
      <c r="B87" t="s">
        <v>49</v>
      </c>
      <c r="C87" t="s">
        <v>188</v>
      </c>
      <c r="D87" s="10">
        <f>SUMIFS('Service PJ'!O$3:O$280,'Service PJ'!$D$3:$D$280,'Veda input Agg'!$B87,'Service PJ'!$E$3:$E$280,'Veda input Agg'!$C87)</f>
        <v>62.132559970323769</v>
      </c>
      <c r="E87" s="10">
        <f>SUMIFS('Service PJ'!P$3:P$280,'Service PJ'!$D$3:$D$280,'Veda input Agg'!$B87,'Service PJ'!$E$3:$E$280,'Veda input Agg'!$C87)</f>
        <v>12.874601547805684</v>
      </c>
      <c r="F87" s="10">
        <f>SUMIFS('Service PJ'!Q$3:Q$280,'Service PJ'!$D$3:$D$280,'Veda input Agg'!$B87,'Service PJ'!$E$3:$E$280,'Veda input Agg'!$C87)</f>
        <v>16.295196964686323</v>
      </c>
      <c r="G87" s="10">
        <f>SUMIFS('Service PJ'!R$3:R$280,'Service PJ'!$D$3:$D$280,'Veda input Agg'!$B87,'Service PJ'!$E$3:$E$280,'Veda input Agg'!$C87)</f>
        <v>20.872804313804796</v>
      </c>
      <c r="H87" s="10">
        <f>SUMIFS('Service PJ'!S$3:S$280,'Service PJ'!$D$3:$D$280,'Veda input Agg'!$B87,'Service PJ'!$E$3:$E$280,'Veda input Agg'!$C87)</f>
        <v>118.41150550323258</v>
      </c>
      <c r="I87" s="10">
        <f>SUMIFS('Service PJ'!T$3:T$280,'Service PJ'!$D$3:$D$280,'Veda input Agg'!$B87,'Service PJ'!$E$3:$E$280,'Veda input Agg'!$C87)</f>
        <v>215.06736429370741</v>
      </c>
      <c r="J87" s="10">
        <f>SUMIFS('Service PJ'!U$3:U$280,'Service PJ'!$D$3:$D$280,'Veda input Agg'!$B87,'Service PJ'!$E$3:$E$280,'Veda input Agg'!$C87)</f>
        <v>14.955474068982214</v>
      </c>
      <c r="K87" s="10">
        <f>SUMIFS('Service PJ'!V$3:V$280,'Service PJ'!$D$3:$D$280,'Veda input Agg'!$B87,'Service PJ'!$E$3:$E$280,'Veda input Agg'!$C87)</f>
        <v>84.93926029111347</v>
      </c>
      <c r="L87" s="10">
        <f>SUMIFS('Service PJ'!W$3:W$280,'Service PJ'!$D$3:$D$280,'Veda input Agg'!$B87,'Service PJ'!$E$3:$E$280,'Veda input Agg'!$C87)</f>
        <v>16.496697116760838</v>
      </c>
      <c r="M87" s="10">
        <f>SUMIFS('Service PJ'!X$3:X$280,'Service PJ'!$D$3:$D$280,'Veda input Agg'!$B87,'Service PJ'!$E$3:$E$280,'Veda input Agg'!$C87)</f>
        <v>1187.1663541806356</v>
      </c>
      <c r="N87" s="10">
        <f>SUMIFS('Service PJ'!Y$3:Y$280,'Service PJ'!$D$3:$D$280,'Veda input Agg'!$B87,'Service PJ'!$E$3:$E$280,'Veda input Agg'!$C87)</f>
        <v>12.517095137207455</v>
      </c>
      <c r="O87" s="10">
        <f>SUMIFS('Service PJ'!Z$3:Z$280,'Service PJ'!$D$3:$D$280,'Veda input Agg'!$B87,'Service PJ'!$E$3:$E$280,'Veda input Agg'!$C87)</f>
        <v>40.334834352744537</v>
      </c>
      <c r="P87" s="10">
        <f>SUMIFS('Service PJ'!AA$3:AA$280,'Service PJ'!$D$3:$D$280,'Veda input Agg'!$B87,'Service PJ'!$E$3:$E$280,'Veda input Agg'!$C87)</f>
        <v>17.427738691505098</v>
      </c>
      <c r="Q87" s="10">
        <f>SUMIFS('Service PJ'!AB$3:AB$280,'Service PJ'!$D$3:$D$280,'Veda input Agg'!$B87,'Service PJ'!$E$3:$E$280,'Veda input Agg'!$C87)</f>
        <v>48.630946038392359</v>
      </c>
      <c r="R87" s="10">
        <f>SUMIFS('Service PJ'!AC$3:AC$280,'Service PJ'!$D$3:$D$280,'Veda input Agg'!$B87,'Service PJ'!$E$3:$E$280,'Veda input Agg'!$C87)</f>
        <v>27.0361168840614</v>
      </c>
      <c r="S87" s="10">
        <f>SUMIFS('Service PJ'!AD$3:AD$280,'Service PJ'!$D$3:$D$280,'Veda input Agg'!$B87,'Service PJ'!$E$3:$E$280,'Veda input Agg'!$C87)</f>
        <v>51.493816596785415</v>
      </c>
      <c r="T87" s="10">
        <f>SUMIFS('Service PJ'!AE$3:AE$280,'Service PJ'!$D$3:$D$280,'Veda input Agg'!$B87,'Service PJ'!$E$3:$E$280,'Veda input Agg'!$C87)</f>
        <v>114.72684912378047</v>
      </c>
      <c r="U87" s="10">
        <f>SUMIFS('Service PJ'!AF$3:AF$280,'Service PJ'!$D$3:$D$280,'Veda input Agg'!$B87,'Service PJ'!$E$3:$E$280,'Veda input Agg'!$C87)</f>
        <v>32.132642260352299</v>
      </c>
      <c r="V87" s="10">
        <f>SUMIFS('Service PJ'!AG$3:AG$280,'Service PJ'!$D$3:$D$280,'Veda input Agg'!$B87,'Service PJ'!$E$3:$E$280,'Veda input Agg'!$C87)</f>
        <v>45.724855190437573</v>
      </c>
      <c r="W87" s="10">
        <f>SUMIFS('Service PJ'!AH$3:AH$280,'Service PJ'!$D$3:$D$280,'Veda input Agg'!$B87,'Service PJ'!$E$3:$E$280,'Veda input Agg'!$C87)</f>
        <v>169.46237359455964</v>
      </c>
      <c r="X87" s="10">
        <f>SUMIFS('Service PJ'!AI$3:AI$280,'Service PJ'!$D$3:$D$280,'Veda input Agg'!$B87,'Service PJ'!$E$3:$E$280,'Veda input Agg'!$C87)</f>
        <v>29.935226265183434</v>
      </c>
      <c r="Y87" s="10">
        <f>SUMIFS('Service PJ'!AJ$3:AJ$280,'Service PJ'!$D$3:$D$280,'Veda input Agg'!$B87,'Service PJ'!$E$3:$E$280,'Veda input Agg'!$C87)</f>
        <v>74.786393647977775</v>
      </c>
      <c r="Z87" s="10">
        <f>SUMIFS('Service PJ'!AK$3:AK$280,'Service PJ'!$D$3:$D$280,'Veda input Agg'!$B87,'Service PJ'!$E$3:$E$280,'Veda input Agg'!$C87)</f>
        <v>12.222444603885398</v>
      </c>
      <c r="AA87" s="10">
        <f>SUMIFS('Service PJ'!AL$3:AL$280,'Service PJ'!$D$3:$D$280,'Veda input Agg'!$B87,'Service PJ'!$E$3:$E$280,'Veda input Agg'!$C87)</f>
        <v>3.9320064991675068</v>
      </c>
      <c r="AB87" s="10">
        <f>SUMIFS('Service PJ'!AM$3:AM$280,'Service PJ'!$D$3:$D$280,'Veda input Agg'!$B87,'Service PJ'!$E$3:$E$280,'Veda input Agg'!$C87)</f>
        <v>68.969949581223318</v>
      </c>
      <c r="AC87" s="10">
        <f>SUMIFS('Service PJ'!AN$3:AN$280,'Service PJ'!$D$3:$D$280,'Veda input Agg'!$B87,'Service PJ'!$E$3:$E$280,'Veda input Agg'!$C87)</f>
        <v>0.82163437662443572</v>
      </c>
      <c r="AD87" s="10">
        <f>SUMIFS('Service PJ'!AO$3:AO$280,'Service PJ'!$D$3:$D$280,'Veda input Agg'!$B87,'Service PJ'!$E$3:$E$280,'Veda input Agg'!$C87)</f>
        <v>7.0574393983428427</v>
      </c>
      <c r="AE87" s="10">
        <f>SUMIFS('Service PJ'!AP$3:AP$280,'Service PJ'!$D$3:$D$280,'Veda input Agg'!$B87,'Service PJ'!$E$3:$E$280,'Veda input Agg'!$C87)</f>
        <v>19.02395056369253</v>
      </c>
      <c r="AF87" s="10">
        <f>SUMIFS('Service PJ'!AQ$3:AQ$280,'Service PJ'!$D$3:$D$280,'Veda input Agg'!$B87,'Service PJ'!$E$3:$E$280,'Veda input Agg'!$C87)</f>
        <v>125.90319702688733</v>
      </c>
      <c r="AG87" s="10">
        <f>SUMIFS('Service PJ'!AR$3:AR$280,'Service PJ'!$D$3:$D$280,'Veda input Agg'!$B87,'Service PJ'!$E$3:$E$280,'Veda input Agg'!$C87)</f>
        <v>0</v>
      </c>
      <c r="AJ87" s="10" t="str">
        <f t="shared" si="88"/>
        <v/>
      </c>
      <c r="AK87" s="7" t="str">
        <f t="shared" si="89"/>
        <v>INM_MDR</v>
      </c>
      <c r="AL87" s="10" t="str">
        <f t="shared" si="90"/>
        <v/>
      </c>
      <c r="AM87" s="9">
        <f t="shared" si="86"/>
        <v>0.20469817603258034</v>
      </c>
      <c r="AN87" s="9">
        <f t="shared" si="54"/>
        <v>0.18944665158013663</v>
      </c>
      <c r="AO87" s="9">
        <f t="shared" si="55"/>
        <v>0.23957783628409368</v>
      </c>
      <c r="AP87" s="9">
        <f t="shared" si="56"/>
        <v>0.15763658267502681</v>
      </c>
      <c r="AQ87" s="9">
        <f t="shared" si="57"/>
        <v>0.23858239604247708</v>
      </c>
      <c r="AR87" s="9">
        <f t="shared" si="58"/>
        <v>0.14280786428497969</v>
      </c>
      <c r="AS87" s="9">
        <f t="shared" si="59"/>
        <v>0.17877223432951833</v>
      </c>
      <c r="AT87" s="9">
        <f t="shared" si="60"/>
        <v>0.26309080997585721</v>
      </c>
      <c r="AU87" s="9">
        <f t="shared" si="61"/>
        <v>0.21460492654484534</v>
      </c>
      <c r="AV87" s="9">
        <f t="shared" si="62"/>
        <v>0.18585378264328226</v>
      </c>
      <c r="AW87" s="9">
        <f t="shared" si="63"/>
        <v>0.26813114184609366</v>
      </c>
      <c r="AX87" s="9">
        <f t="shared" si="64"/>
        <v>0.18120161979756241</v>
      </c>
      <c r="AY87" s="9">
        <f t="shared" si="65"/>
        <v>0.18937250277349954</v>
      </c>
      <c r="AZ87" s="9">
        <f t="shared" si="66"/>
        <v>0.24747965545930381</v>
      </c>
      <c r="BA87" s="9">
        <f t="shared" si="67"/>
        <v>0.24840940245042989</v>
      </c>
      <c r="BB87" s="9">
        <f t="shared" si="68"/>
        <v>0.24854912668636356</v>
      </c>
      <c r="BC87" s="9">
        <f t="shared" si="69"/>
        <v>0.24594102027760179</v>
      </c>
      <c r="BD87" s="9">
        <f t="shared" si="70"/>
        <v>0.22654453762146368</v>
      </c>
      <c r="BE87" s="9">
        <f t="shared" si="71"/>
        <v>0.18399850038090709</v>
      </c>
      <c r="BF87" s="9">
        <f t="shared" si="72"/>
        <v>0.21711240837612006</v>
      </c>
      <c r="BG87" s="9">
        <f t="shared" si="73"/>
        <v>0.25069341268793854</v>
      </c>
      <c r="BH87" s="9">
        <f t="shared" si="74"/>
        <v>0.33510354564593714</v>
      </c>
      <c r="BI87" s="9">
        <f t="shared" si="75"/>
        <v>0.1105534820803616</v>
      </c>
      <c r="BJ87" s="9">
        <f t="shared" si="76"/>
        <v>0.27201427519451832</v>
      </c>
      <c r="BK87" s="9">
        <f t="shared" si="77"/>
        <v>0.13962000974309521</v>
      </c>
      <c r="BL87" s="9">
        <f t="shared" si="78"/>
        <v>0.51095584423108897</v>
      </c>
      <c r="BM87" s="9">
        <f t="shared" si="79"/>
        <v>0.16718050564448755</v>
      </c>
      <c r="BN87" s="9">
        <f t="shared" si="80"/>
        <v>0.21199409462982097</v>
      </c>
      <c r="BO87" s="9">
        <f t="shared" si="81"/>
        <v>0.18228964769160716</v>
      </c>
      <c r="BP87" s="9" t="str">
        <f t="shared" si="82"/>
        <v/>
      </c>
      <c r="BV87" t="str">
        <f t="shared" si="91"/>
        <v>INM_MDR</v>
      </c>
      <c r="BX87" t="s">
        <v>109</v>
      </c>
    </row>
    <row r="88" spans="2:76" x14ac:dyDescent="0.45">
      <c r="B88" t="s">
        <v>49</v>
      </c>
      <c r="C88" t="s">
        <v>205</v>
      </c>
      <c r="D88" s="10">
        <f>SUMIFS('Service PJ'!O$3:O$280,'Service PJ'!$D$3:$D$280,'Veda input Agg'!$B88,'Service PJ'!$E$3:$E$280,'Veda input Agg'!$C88)</f>
        <v>49.385969460965505</v>
      </c>
      <c r="E88" s="10">
        <f>SUMIFS('Service PJ'!P$3:P$280,'Service PJ'!$D$3:$D$280,'Veda input Agg'!$B88,'Service PJ'!$E$3:$E$280,'Veda input Agg'!$C88)</f>
        <v>9.2888015055566324</v>
      </c>
      <c r="F88" s="10">
        <f>SUMIFS('Service PJ'!Q$3:Q$280,'Service PJ'!$D$3:$D$280,'Veda input Agg'!$B88,'Service PJ'!$E$3:$E$280,'Veda input Agg'!$C88)</f>
        <v>6.9839789629754208</v>
      </c>
      <c r="G88" s="10">
        <f>SUMIFS('Service PJ'!R$3:R$280,'Service PJ'!$D$3:$D$280,'Veda input Agg'!$B88,'Service PJ'!$E$3:$E$280,'Veda input Agg'!$C88)</f>
        <v>7.381928076064372</v>
      </c>
      <c r="H88" s="10">
        <f>SUMIFS('Service PJ'!S$3:S$280,'Service PJ'!$D$3:$D$280,'Veda input Agg'!$B88,'Service PJ'!$E$3:$E$280,'Veda input Agg'!$C88)</f>
        <v>73.245491995946651</v>
      </c>
      <c r="I88" s="10">
        <f>SUMIFS('Service PJ'!T$3:T$280,'Service PJ'!$D$3:$D$280,'Veda input Agg'!$B88,'Service PJ'!$E$3:$E$280,'Veda input Agg'!$C88)</f>
        <v>61.502138722813058</v>
      </c>
      <c r="J88" s="10">
        <f>SUMIFS('Service PJ'!U$3:U$280,'Service PJ'!$D$3:$D$280,'Veda input Agg'!$B88,'Service PJ'!$E$3:$E$280,'Veda input Agg'!$C88)</f>
        <v>5.6038152944693671</v>
      </c>
      <c r="K88" s="10">
        <f>SUMIFS('Service PJ'!V$3:V$280,'Service PJ'!$D$3:$D$280,'Veda input Agg'!$B88,'Service PJ'!$E$3:$E$280,'Veda input Agg'!$C88)</f>
        <v>93.076397483818596</v>
      </c>
      <c r="L88" s="10">
        <f>SUMIFS('Service PJ'!W$3:W$280,'Service PJ'!$D$3:$D$280,'Veda input Agg'!$B88,'Service PJ'!$E$3:$E$280,'Veda input Agg'!$C88)</f>
        <v>14.457354333550246</v>
      </c>
      <c r="M88" s="10">
        <f>SUMIFS('Service PJ'!X$3:X$280,'Service PJ'!$D$3:$D$280,'Veda input Agg'!$B88,'Service PJ'!$E$3:$E$280,'Veda input Agg'!$C88)</f>
        <v>184.42868166067393</v>
      </c>
      <c r="N88" s="10">
        <f>SUMIFS('Service PJ'!Y$3:Y$280,'Service PJ'!$D$3:$D$280,'Veda input Agg'!$B88,'Service PJ'!$E$3:$E$280,'Veda input Agg'!$C88)</f>
        <v>10.83092966084822</v>
      </c>
      <c r="O88" s="10">
        <f>SUMIFS('Service PJ'!Z$3:Z$280,'Service PJ'!$D$3:$D$280,'Veda input Agg'!$B88,'Service PJ'!$E$3:$E$280,'Veda input Agg'!$C88)</f>
        <v>8.1098971258069099</v>
      </c>
      <c r="P88" s="10">
        <f>SUMIFS('Service PJ'!AA$3:AA$280,'Service PJ'!$D$3:$D$280,'Veda input Agg'!$B88,'Service PJ'!$E$3:$E$280,'Veda input Agg'!$C88)</f>
        <v>8.1240705370217565</v>
      </c>
      <c r="Q88" s="10">
        <f>SUMIFS('Service PJ'!AB$3:AB$280,'Service PJ'!$D$3:$D$280,'Veda input Agg'!$B88,'Service PJ'!$E$3:$E$280,'Veda input Agg'!$C88)</f>
        <v>39.280492489294581</v>
      </c>
      <c r="R88" s="10">
        <f>SUMIFS('Service PJ'!AC$3:AC$280,'Service PJ'!$D$3:$D$280,'Veda input Agg'!$B88,'Service PJ'!$E$3:$E$280,'Veda input Agg'!$C88)</f>
        <v>19.647492481951495</v>
      </c>
      <c r="S88" s="10">
        <f>SUMIFS('Service PJ'!AD$3:AD$280,'Service PJ'!$D$3:$D$280,'Veda input Agg'!$B88,'Service PJ'!$E$3:$E$280,'Veda input Agg'!$C88)</f>
        <v>47.915780483714123</v>
      </c>
      <c r="T88" s="10">
        <f>SUMIFS('Service PJ'!AE$3:AE$280,'Service PJ'!$D$3:$D$280,'Veda input Agg'!$B88,'Service PJ'!$E$3:$E$280,'Veda input Agg'!$C88)</f>
        <v>103.3096188882075</v>
      </c>
      <c r="U88" s="10">
        <f>SUMIFS('Service PJ'!AF$3:AF$280,'Service PJ'!$D$3:$D$280,'Veda input Agg'!$B88,'Service PJ'!$E$3:$E$280,'Veda input Agg'!$C88)</f>
        <v>17.940133021692326</v>
      </c>
      <c r="V88" s="10">
        <f>SUMIFS('Service PJ'!AG$3:AG$280,'Service PJ'!$D$3:$D$280,'Veda input Agg'!$B88,'Service PJ'!$E$3:$E$280,'Veda input Agg'!$C88)</f>
        <v>13.231121070298796</v>
      </c>
      <c r="W88" s="10">
        <f>SUMIFS('Service PJ'!AH$3:AH$280,'Service PJ'!$D$3:$D$280,'Veda input Agg'!$B88,'Service PJ'!$E$3:$E$280,'Veda input Agg'!$C88)</f>
        <v>206.22992073388792</v>
      </c>
      <c r="X88" s="10">
        <f>SUMIFS('Service PJ'!AI$3:AI$280,'Service PJ'!$D$3:$D$280,'Veda input Agg'!$B88,'Service PJ'!$E$3:$E$280,'Veda input Agg'!$C88)</f>
        <v>26.289713773398226</v>
      </c>
      <c r="Y88" s="10">
        <f>SUMIFS('Service PJ'!AJ$3:AJ$280,'Service PJ'!$D$3:$D$280,'Veda input Agg'!$B88,'Service PJ'!$E$3:$E$280,'Veda input Agg'!$C88)</f>
        <v>89.89834312041404</v>
      </c>
      <c r="Z88" s="10">
        <f>SUMIFS('Service PJ'!AK$3:AK$280,'Service PJ'!$D$3:$D$280,'Veda input Agg'!$B88,'Service PJ'!$E$3:$E$280,'Veda input Agg'!$C88)</f>
        <v>3.5134326974426124</v>
      </c>
      <c r="AA88" s="10">
        <f>SUMIFS('Service PJ'!AL$3:AL$280,'Service PJ'!$D$3:$D$280,'Veda input Agg'!$B88,'Service PJ'!$E$3:$E$280,'Veda input Agg'!$C88)</f>
        <v>1.6909202582989784</v>
      </c>
      <c r="AB88" s="10">
        <f>SUMIFS('Service PJ'!AM$3:AM$280,'Service PJ'!$D$3:$D$280,'Veda input Agg'!$B88,'Service PJ'!$E$3:$E$280,'Veda input Agg'!$C88)</f>
        <v>20.485217765345844</v>
      </c>
      <c r="AC88" s="10">
        <f>SUMIFS('Service PJ'!AN$3:AN$280,'Service PJ'!$D$3:$D$280,'Veda input Agg'!$B88,'Service PJ'!$E$3:$E$280,'Veda input Agg'!$C88)</f>
        <v>4.6377430085883978E-2</v>
      </c>
      <c r="AD88" s="10">
        <f>SUMIFS('Service PJ'!AO$3:AO$280,'Service PJ'!$D$3:$D$280,'Veda input Agg'!$B88,'Service PJ'!$E$3:$E$280,'Veda input Agg'!$C88)</f>
        <v>0.59542312048634538</v>
      </c>
      <c r="AE88" s="10">
        <f>SUMIFS('Service PJ'!AP$3:AP$280,'Service PJ'!$D$3:$D$280,'Veda input Agg'!$B88,'Service PJ'!$E$3:$E$280,'Veda input Agg'!$C88)</f>
        <v>5.7110738028746093</v>
      </c>
      <c r="AF88" s="10">
        <f>SUMIFS('Service PJ'!AQ$3:AQ$280,'Service PJ'!$D$3:$D$280,'Veda input Agg'!$B88,'Service PJ'!$E$3:$E$280,'Veda input Agg'!$C88)</f>
        <v>39.429767151989523</v>
      </c>
      <c r="AG88" s="10">
        <f>SUMIFS('Service PJ'!AR$3:AR$280,'Service PJ'!$D$3:$D$280,'Veda input Agg'!$B88,'Service PJ'!$E$3:$E$280,'Veda input Agg'!$C88)</f>
        <v>0</v>
      </c>
      <c r="AJ88" s="10" t="str">
        <f t="shared" si="88"/>
        <v/>
      </c>
      <c r="AK88" s="7" t="str">
        <f t="shared" si="89"/>
        <v>INM_OTH</v>
      </c>
      <c r="AL88" s="10" t="str">
        <f t="shared" si="90"/>
        <v/>
      </c>
      <c r="AM88" s="9">
        <f t="shared" si="86"/>
        <v>0.16270402949900656</v>
      </c>
      <c r="AN88" s="9">
        <f t="shared" si="54"/>
        <v>0.1366824702019738</v>
      </c>
      <c r="AO88" s="9">
        <f t="shared" si="55"/>
        <v>0.10268096619079366</v>
      </c>
      <c r="AP88" s="9">
        <f t="shared" si="56"/>
        <v>5.5750147319399888E-2</v>
      </c>
      <c r="AQ88" s="9">
        <f t="shared" si="57"/>
        <v>0.14757928214354107</v>
      </c>
      <c r="AR88" s="9">
        <f t="shared" si="58"/>
        <v>4.0838316444744102E-2</v>
      </c>
      <c r="AS88" s="9">
        <f t="shared" si="59"/>
        <v>6.698594617204226E-2</v>
      </c>
      <c r="AT88" s="9">
        <f t="shared" si="60"/>
        <v>0.28829477346195598</v>
      </c>
      <c r="AU88" s="9">
        <f t="shared" si="61"/>
        <v>0.18807519122309968</v>
      </c>
      <c r="AV88" s="9">
        <f t="shared" si="62"/>
        <v>2.8872759065183665E-2</v>
      </c>
      <c r="AW88" s="9">
        <f t="shared" si="63"/>
        <v>0.23201146155591651</v>
      </c>
      <c r="AX88" s="9">
        <f t="shared" si="64"/>
        <v>3.6433185338910802E-2</v>
      </c>
      <c r="AY88" s="9">
        <f t="shared" si="65"/>
        <v>8.8277406354168392E-2</v>
      </c>
      <c r="AZ88" s="9">
        <f t="shared" si="66"/>
        <v>0.1998958181863853</v>
      </c>
      <c r="BA88" s="9">
        <f t="shared" si="67"/>
        <v>0.18052229497380803</v>
      </c>
      <c r="BB88" s="9">
        <f t="shared" si="68"/>
        <v>0.231278747251881</v>
      </c>
      <c r="BC88" s="9">
        <f t="shared" si="69"/>
        <v>0.22146579695954879</v>
      </c>
      <c r="BD88" s="9">
        <f t="shared" si="70"/>
        <v>0.12648319137083872</v>
      </c>
      <c r="BE88" s="9">
        <f t="shared" si="71"/>
        <v>5.3242518213646055E-2</v>
      </c>
      <c r="BF88" s="9">
        <f t="shared" si="72"/>
        <v>0.26421838559204613</v>
      </c>
      <c r="BG88" s="9">
        <f t="shared" si="73"/>
        <v>0.22016396355445816</v>
      </c>
      <c r="BH88" s="9">
        <f t="shared" si="74"/>
        <v>0.40281730483149691</v>
      </c>
      <c r="BI88" s="9">
        <f t="shared" si="75"/>
        <v>3.1779421494273145E-2</v>
      </c>
      <c r="BJ88" s="9">
        <f t="shared" si="76"/>
        <v>0.11697703159196378</v>
      </c>
      <c r="BK88" s="9">
        <f t="shared" si="77"/>
        <v>4.1469456210327174E-2</v>
      </c>
      <c r="BL88" s="9">
        <f t="shared" si="78"/>
        <v>2.8841075321307825E-2</v>
      </c>
      <c r="BM88" s="9">
        <f t="shared" si="79"/>
        <v>1.4104710325773337E-2</v>
      </c>
      <c r="BN88" s="9">
        <f t="shared" si="80"/>
        <v>6.3641561522723641E-2</v>
      </c>
      <c r="BO88" s="9">
        <f t="shared" si="81"/>
        <v>5.7088608807632696E-2</v>
      </c>
      <c r="BP88" s="9" t="str">
        <f t="shared" si="82"/>
        <v/>
      </c>
      <c r="BV88" t="str">
        <f t="shared" si="91"/>
        <v>INM_OTH</v>
      </c>
      <c r="BX88" t="s">
        <v>109</v>
      </c>
    </row>
    <row r="89" spans="2:76" x14ac:dyDescent="0.45">
      <c r="B89" t="s">
        <v>49</v>
      </c>
      <c r="C89" t="s">
        <v>194</v>
      </c>
      <c r="D89" s="10">
        <f>SUMIFS('Service PJ'!O$3:O$280,'Service PJ'!$D$3:$D$280,'Veda input Agg'!$B89,'Service PJ'!$E$3:$E$280,'Veda input Agg'!$C89)</f>
        <v>1.4257465915842795</v>
      </c>
      <c r="E89" s="10">
        <f>SUMIFS('Service PJ'!P$3:P$280,'Service PJ'!$D$3:$D$280,'Veda input Agg'!$B89,'Service PJ'!$E$3:$E$280,'Veda input Agg'!$C89)</f>
        <v>0.26656957320715435</v>
      </c>
      <c r="F89" s="10">
        <f>SUMIFS('Service PJ'!Q$3:Q$280,'Service PJ'!$D$3:$D$280,'Veda input Agg'!$B89,'Service PJ'!$E$3:$E$280,'Veda input Agg'!$C89)</f>
        <v>0.85043255442685251</v>
      </c>
      <c r="G89" s="10">
        <f>SUMIFS('Service PJ'!R$3:R$280,'Service PJ'!$D$3:$D$280,'Veda input Agg'!$B89,'Service PJ'!$E$3:$E$280,'Veda input Agg'!$C89)</f>
        <v>0.64387552566245221</v>
      </c>
      <c r="H89" s="10">
        <f>SUMIFS('Service PJ'!S$3:S$280,'Service PJ'!$D$3:$D$280,'Veda input Agg'!$B89,'Service PJ'!$E$3:$E$280,'Veda input Agg'!$C89)</f>
        <v>4.7453129375448393</v>
      </c>
      <c r="I89" s="10">
        <f>SUMIFS('Service PJ'!T$3:T$280,'Service PJ'!$D$3:$D$280,'Veda input Agg'!$B89,'Service PJ'!$E$3:$E$280,'Veda input Agg'!$C89)</f>
        <v>5.0079732323249919</v>
      </c>
      <c r="J89" s="10">
        <f>SUMIFS('Service PJ'!U$3:U$280,'Service PJ'!$D$3:$D$280,'Veda input Agg'!$B89,'Service PJ'!$E$3:$E$280,'Veda input Agg'!$C89)</f>
        <v>0.56355187705384679</v>
      </c>
      <c r="K89" s="10">
        <f>SUMIFS('Service PJ'!V$3:V$280,'Service PJ'!$D$3:$D$280,'Veda input Agg'!$B89,'Service PJ'!$E$3:$E$280,'Veda input Agg'!$C89)</f>
        <v>1.5843308356675021</v>
      </c>
      <c r="L89" s="10">
        <f>SUMIFS('Service PJ'!W$3:W$280,'Service PJ'!$D$3:$D$280,'Veda input Agg'!$B89,'Service PJ'!$E$3:$E$280,'Veda input Agg'!$C89)</f>
        <v>0.34691085314538939</v>
      </c>
      <c r="M89" s="10">
        <f>SUMIFS('Service PJ'!X$3:X$280,'Service PJ'!$D$3:$D$280,'Veda input Agg'!$B89,'Service PJ'!$E$3:$E$280,'Veda input Agg'!$C89)</f>
        <v>60.651180462439193</v>
      </c>
      <c r="N89" s="10">
        <f>SUMIFS('Service PJ'!Y$3:Y$280,'Service PJ'!$D$3:$D$280,'Veda input Agg'!$B89,'Service PJ'!$E$3:$E$280,'Veda input Agg'!$C89)</f>
        <v>0.41514015989750153</v>
      </c>
      <c r="O89" s="10">
        <f>SUMIFS('Service PJ'!Z$3:Z$280,'Service PJ'!$D$3:$D$280,'Veda input Agg'!$B89,'Service PJ'!$E$3:$E$280,'Veda input Agg'!$C89)</f>
        <v>1.946666663863333</v>
      </c>
      <c r="P89" s="10">
        <f>SUMIFS('Service PJ'!AA$3:AA$280,'Service PJ'!$D$3:$D$280,'Veda input Agg'!$B89,'Service PJ'!$E$3:$E$280,'Veda input Agg'!$C89)</f>
        <v>0.63224072378034479</v>
      </c>
      <c r="Q89" s="10">
        <f>SUMIFS('Service PJ'!AB$3:AB$280,'Service PJ'!$D$3:$D$280,'Veda input Agg'!$B89,'Service PJ'!$E$3:$E$280,'Veda input Agg'!$C89)</f>
        <v>1.6516562554250975</v>
      </c>
      <c r="R89" s="10">
        <f>SUMIFS('Service PJ'!AC$3:AC$280,'Service PJ'!$D$3:$D$280,'Veda input Agg'!$B89,'Service PJ'!$E$3:$E$280,'Veda input Agg'!$C89)</f>
        <v>0.99443606404114904</v>
      </c>
      <c r="S89" s="10">
        <f>SUMIFS('Service PJ'!AD$3:AD$280,'Service PJ'!$D$3:$D$280,'Veda input Agg'!$B89,'Service PJ'!$E$3:$E$280,'Veda input Agg'!$C89)</f>
        <v>1.3294080686519902</v>
      </c>
      <c r="T89" s="10">
        <f>SUMIFS('Service PJ'!AE$3:AE$280,'Service PJ'!$D$3:$D$280,'Veda input Agg'!$B89,'Service PJ'!$E$3:$E$280,'Veda input Agg'!$C89)</f>
        <v>3.0860431363645158</v>
      </c>
      <c r="U89" s="10">
        <f>SUMIFS('Service PJ'!AF$3:AF$280,'Service PJ'!$D$3:$D$280,'Veda input Agg'!$B89,'Service PJ'!$E$3:$E$280,'Veda input Agg'!$C89)</f>
        <v>1.3423187035568624</v>
      </c>
      <c r="V89" s="10">
        <f>SUMIFS('Service PJ'!AG$3:AG$280,'Service PJ'!$D$3:$D$280,'Veda input Agg'!$B89,'Service PJ'!$E$3:$E$280,'Veda input Agg'!$C89)</f>
        <v>2.0146958362674163</v>
      </c>
      <c r="W89" s="10">
        <f>SUMIFS('Service PJ'!AH$3:AH$280,'Service PJ'!$D$3:$D$280,'Veda input Agg'!$B89,'Service PJ'!$E$3:$E$280,'Veda input Agg'!$C89)</f>
        <v>0.26956502357080508</v>
      </c>
      <c r="X89" s="10">
        <f>SUMIFS('Service PJ'!AI$3:AI$280,'Service PJ'!$D$3:$D$280,'Veda input Agg'!$B89,'Service PJ'!$E$3:$E$280,'Veda input Agg'!$C89)</f>
        <v>0.84962226353324133</v>
      </c>
      <c r="Y89" s="10">
        <f>SUMIFS('Service PJ'!AJ$3:AJ$280,'Service PJ'!$D$3:$D$280,'Veda input Agg'!$B89,'Service PJ'!$E$3:$E$280,'Veda input Agg'!$C89)</f>
        <v>1.7187490916854526</v>
      </c>
      <c r="Z89" s="10">
        <f>SUMIFS('Service PJ'!AK$3:AK$280,'Service PJ'!$D$3:$D$280,'Veda input Agg'!$B89,'Service PJ'!$E$3:$E$280,'Veda input Agg'!$C89)</f>
        <v>2.5482148065381054E-2</v>
      </c>
      <c r="AA89" s="10">
        <f>SUMIFS('Service PJ'!AL$3:AL$280,'Service PJ'!$D$3:$D$280,'Veda input Agg'!$B89,'Service PJ'!$E$3:$E$280,'Veda input Agg'!$C89)</f>
        <v>0.22417860489240651</v>
      </c>
      <c r="AB89" s="10">
        <f>SUMIFS('Service PJ'!AM$3:AM$280,'Service PJ'!$D$3:$D$280,'Veda input Agg'!$B89,'Service PJ'!$E$3:$E$280,'Veda input Agg'!$C89)</f>
        <v>2.7321770988149603</v>
      </c>
      <c r="AC89" s="10">
        <f>SUMIFS('Service PJ'!AN$3:AN$280,'Service PJ'!$D$3:$D$280,'Veda input Agg'!$B89,'Service PJ'!$E$3:$E$280,'Veda input Agg'!$C89)</f>
        <v>8.1006206146071125E-2</v>
      </c>
      <c r="AD89" s="10">
        <f>SUMIFS('Service PJ'!AO$3:AO$280,'Service PJ'!$D$3:$D$280,'Veda input Agg'!$B89,'Service PJ'!$E$3:$E$280,'Veda input Agg'!$C89)</f>
        <v>0.33823173735159806</v>
      </c>
      <c r="AE89" s="10">
        <f>SUMIFS('Service PJ'!AP$3:AP$280,'Service PJ'!$D$3:$D$280,'Veda input Agg'!$B89,'Service PJ'!$E$3:$E$280,'Veda input Agg'!$C89)</f>
        <v>0.99330503300214978</v>
      </c>
      <c r="AF89" s="10">
        <f>SUMIFS('Service PJ'!AQ$3:AQ$280,'Service PJ'!$D$3:$D$280,'Veda input Agg'!$B89,'Service PJ'!$E$3:$E$280,'Veda input Agg'!$C89)</f>
        <v>5.3391982042548909</v>
      </c>
      <c r="AG89" s="10">
        <f>SUMIFS('Service PJ'!AR$3:AR$280,'Service PJ'!$D$3:$D$280,'Veda input Agg'!$B89,'Service PJ'!$E$3:$E$280,'Veda input Agg'!$C89)</f>
        <v>0</v>
      </c>
      <c r="AJ89" s="10" t="str">
        <f t="shared" si="88"/>
        <v/>
      </c>
      <c r="AK89" s="7" t="str">
        <f t="shared" si="89"/>
        <v>INM_OTP</v>
      </c>
      <c r="AL89" s="10" t="str">
        <f t="shared" si="90"/>
        <v/>
      </c>
      <c r="AM89" s="9">
        <f t="shared" si="86"/>
        <v>4.6971785312139849E-3</v>
      </c>
      <c r="AN89" s="9">
        <f t="shared" si="54"/>
        <v>3.9225068729096873E-3</v>
      </c>
      <c r="AO89" s="9">
        <f t="shared" si="55"/>
        <v>1.2503364748316932E-2</v>
      </c>
      <c r="AP89" s="9">
        <f t="shared" si="56"/>
        <v>4.8627072820486708E-3</v>
      </c>
      <c r="AQ89" s="9">
        <f t="shared" si="57"/>
        <v>9.561132812215668E-3</v>
      </c>
      <c r="AR89" s="9">
        <f t="shared" si="58"/>
        <v>3.3253672125166953E-3</v>
      </c>
      <c r="AS89" s="9">
        <f t="shared" si="59"/>
        <v>6.7364917860050499E-3</v>
      </c>
      <c r="AT89" s="9">
        <f t="shared" si="60"/>
        <v>4.9073053073090947E-3</v>
      </c>
      <c r="AU89" s="9">
        <f t="shared" si="61"/>
        <v>4.512950539731682E-3</v>
      </c>
      <c r="AV89" s="9">
        <f t="shared" si="62"/>
        <v>9.4950899434010656E-3</v>
      </c>
      <c r="AW89" s="9">
        <f t="shared" si="63"/>
        <v>8.8927985190915878E-3</v>
      </c>
      <c r="AX89" s="9">
        <f t="shared" si="64"/>
        <v>8.745273368748847E-3</v>
      </c>
      <c r="AY89" s="9">
        <f t="shared" si="65"/>
        <v>6.8700254425993253E-3</v>
      </c>
      <c r="AZ89" s="9">
        <f t="shared" si="66"/>
        <v>8.4051690194781072E-3</v>
      </c>
      <c r="BA89" s="9">
        <f t="shared" si="67"/>
        <v>9.1369359550760483E-3</v>
      </c>
      <c r="BB89" s="9">
        <f t="shared" si="68"/>
        <v>6.4167551817063146E-3</v>
      </c>
      <c r="BC89" s="9">
        <f t="shared" si="69"/>
        <v>6.6155795559180719E-3</v>
      </c>
      <c r="BD89" s="9">
        <f t="shared" si="70"/>
        <v>9.4637399431402348E-3</v>
      </c>
      <c r="BE89" s="9">
        <f t="shared" si="71"/>
        <v>8.1072102044488642E-3</v>
      </c>
      <c r="BF89" s="9">
        <f t="shared" si="72"/>
        <v>3.4536227859906454E-4</v>
      </c>
      <c r="BG89" s="9">
        <f t="shared" si="73"/>
        <v>7.1151860638690315E-3</v>
      </c>
      <c r="BH89" s="9">
        <f t="shared" si="74"/>
        <v>7.7013863967099186E-3</v>
      </c>
      <c r="BI89" s="9">
        <f t="shared" si="75"/>
        <v>2.3048909533365228E-4</v>
      </c>
      <c r="BJ89" s="9">
        <f t="shared" si="76"/>
        <v>1.5508565597955406E-2</v>
      </c>
      <c r="BK89" s="9">
        <f t="shared" si="77"/>
        <v>5.5309101351040928E-3</v>
      </c>
      <c r="BL89" s="9">
        <f t="shared" si="78"/>
        <v>5.0375928304473558E-2</v>
      </c>
      <c r="BM89" s="9">
        <f t="shared" si="79"/>
        <v>8.0122194019450147E-3</v>
      </c>
      <c r="BN89" s="9">
        <f t="shared" si="80"/>
        <v>1.1068931264172861E-2</v>
      </c>
      <c r="BO89" s="9">
        <f t="shared" si="81"/>
        <v>7.7303879694288957E-3</v>
      </c>
      <c r="BP89" s="9" t="str">
        <f t="shared" si="82"/>
        <v/>
      </c>
      <c r="BV89" t="str">
        <f t="shared" si="91"/>
        <v>INM_OTP</v>
      </c>
      <c r="BX89" t="s">
        <v>109</v>
      </c>
    </row>
    <row r="90" spans="2:76" x14ac:dyDescent="0.45">
      <c r="B90" t="s">
        <v>49</v>
      </c>
      <c r="C90" t="s">
        <v>184</v>
      </c>
      <c r="D90" s="10">
        <f>SUMIFS('Service PJ'!O$3:O$280,'Service PJ'!$D$3:$D$280,'Veda input Agg'!$B90,'Service PJ'!$E$3:$E$280,'Veda input Agg'!$C90)</f>
        <v>4.504816569604241</v>
      </c>
      <c r="E90" s="10">
        <f>SUMIFS('Service PJ'!P$3:P$280,'Service PJ'!$D$3:$D$280,'Veda input Agg'!$B90,'Service PJ'!$E$3:$E$280,'Veda input Agg'!$C90)</f>
        <v>1.3579228244482289</v>
      </c>
      <c r="F90" s="10">
        <f>SUMIFS('Service PJ'!Q$3:Q$280,'Service PJ'!$D$3:$D$280,'Veda input Agg'!$B90,'Service PJ'!$E$3:$E$280,'Veda input Agg'!$C90)</f>
        <v>1.4302266336170764</v>
      </c>
      <c r="G90" s="10">
        <f>SUMIFS('Service PJ'!R$3:R$280,'Service PJ'!$D$3:$D$280,'Veda input Agg'!$B90,'Service PJ'!$E$3:$E$280,'Veda input Agg'!$C90)</f>
        <v>2.4746845480543462</v>
      </c>
      <c r="H90" s="10">
        <f>SUMIFS('Service PJ'!S$3:S$280,'Service PJ'!$D$3:$D$280,'Veda input Agg'!$B90,'Service PJ'!$E$3:$E$280,'Veda input Agg'!$C90)</f>
        <v>11.349168315621933</v>
      </c>
      <c r="I90" s="10">
        <f>SUMIFS('Service PJ'!T$3:T$280,'Service PJ'!$D$3:$D$280,'Veda input Agg'!$B90,'Service PJ'!$E$3:$E$280,'Veda input Agg'!$C90)</f>
        <v>34.910479879220752</v>
      </c>
      <c r="J90" s="10">
        <f>SUMIFS('Service PJ'!U$3:U$280,'Service PJ'!$D$3:$D$280,'Veda input Agg'!$B90,'Service PJ'!$E$3:$E$280,'Veda input Agg'!$C90)</f>
        <v>1.6193961824499841</v>
      </c>
      <c r="K90" s="10">
        <f>SUMIFS('Service PJ'!V$3:V$280,'Service PJ'!$D$3:$D$280,'Veda input Agg'!$B90,'Service PJ'!$E$3:$E$280,'Veda input Agg'!$C90)</f>
        <v>4.4794798714105681</v>
      </c>
      <c r="L90" s="10">
        <f>SUMIFS('Service PJ'!W$3:W$280,'Service PJ'!$D$3:$D$280,'Veda input Agg'!$B90,'Service PJ'!$E$3:$E$280,'Veda input Agg'!$C90)</f>
        <v>1.0980481520093708</v>
      </c>
      <c r="M90" s="10">
        <f>SUMIFS('Service PJ'!X$3:X$280,'Service PJ'!$D$3:$D$280,'Veda input Agg'!$B90,'Service PJ'!$E$3:$E$280,'Veda input Agg'!$C90)</f>
        <v>175.03233712808722</v>
      </c>
      <c r="N90" s="10">
        <f>SUMIFS('Service PJ'!Y$3:Y$280,'Service PJ'!$D$3:$D$280,'Veda input Agg'!$B90,'Service PJ'!$E$3:$E$280,'Veda input Agg'!$C90)</f>
        <v>0.84923487545948895</v>
      </c>
      <c r="O90" s="10">
        <f>SUMIFS('Service PJ'!Z$3:Z$280,'Service PJ'!$D$3:$D$280,'Veda input Agg'!$B90,'Service PJ'!$E$3:$E$280,'Veda input Agg'!$C90)</f>
        <v>5.1747131717787136</v>
      </c>
      <c r="P90" s="10">
        <f>SUMIFS('Service PJ'!AA$3:AA$280,'Service PJ'!$D$3:$D$280,'Veda input Agg'!$B90,'Service PJ'!$E$3:$E$280,'Veda input Agg'!$C90)</f>
        <v>1.8161652372655672</v>
      </c>
      <c r="Q90" s="10">
        <f>SUMIFS('Service PJ'!AB$3:AB$280,'Service PJ'!$D$3:$D$280,'Veda input Agg'!$B90,'Service PJ'!$E$3:$E$280,'Veda input Agg'!$C90)</f>
        <v>3.2025890255744036</v>
      </c>
      <c r="R90" s="10">
        <f>SUMIFS('Service PJ'!AC$3:AC$280,'Service PJ'!$D$3:$D$280,'Veda input Agg'!$B90,'Service PJ'!$E$3:$E$280,'Veda input Agg'!$C90)</f>
        <v>2.0631393519622008</v>
      </c>
      <c r="S90" s="10">
        <f>SUMIFS('Service PJ'!AD$3:AD$280,'Service PJ'!$D$3:$D$280,'Veda input Agg'!$B90,'Service PJ'!$E$3:$E$280,'Veda input Agg'!$C90)</f>
        <v>2.9362335204935555</v>
      </c>
      <c r="T90" s="10">
        <f>SUMIFS('Service PJ'!AE$3:AE$280,'Service PJ'!$D$3:$D$280,'Veda input Agg'!$B90,'Service PJ'!$E$3:$E$280,'Veda input Agg'!$C90)</f>
        <v>7.8537115498196552</v>
      </c>
      <c r="U90" s="10">
        <f>SUMIFS('Service PJ'!AF$3:AF$280,'Service PJ'!$D$3:$D$280,'Veda input Agg'!$B90,'Service PJ'!$E$3:$E$280,'Veda input Agg'!$C90)</f>
        <v>2.8144536314684667</v>
      </c>
      <c r="V90" s="10">
        <f>SUMIFS('Service PJ'!AG$3:AG$280,'Service PJ'!$D$3:$D$280,'Veda input Agg'!$B90,'Service PJ'!$E$3:$E$280,'Veda input Agg'!$C90)</f>
        <v>5.5058009315835665</v>
      </c>
      <c r="W90" s="10">
        <f>SUMIFS('Service PJ'!AH$3:AH$280,'Service PJ'!$D$3:$D$280,'Veda input Agg'!$B90,'Service PJ'!$E$3:$E$280,'Veda input Agg'!$C90)</f>
        <v>10.331186570261622</v>
      </c>
      <c r="X90" s="10">
        <f>SUMIFS('Service PJ'!AI$3:AI$280,'Service PJ'!$D$3:$D$280,'Veda input Agg'!$B90,'Service PJ'!$E$3:$E$280,'Veda input Agg'!$C90)</f>
        <v>2.1425166221681935</v>
      </c>
      <c r="Y90" s="10">
        <f>SUMIFS('Service PJ'!AJ$3:AJ$280,'Service PJ'!$D$3:$D$280,'Veda input Agg'!$B90,'Service PJ'!$E$3:$E$280,'Veda input Agg'!$C90)</f>
        <v>2.5210979444684876</v>
      </c>
      <c r="Z90" s="10">
        <f>SUMIFS('Service PJ'!AK$3:AK$280,'Service PJ'!$D$3:$D$280,'Veda input Agg'!$B90,'Service PJ'!$E$3:$E$280,'Veda input Agg'!$C90)</f>
        <v>1.4929854414432495</v>
      </c>
      <c r="AA90" s="10">
        <f>SUMIFS('Service PJ'!AL$3:AL$280,'Service PJ'!$D$3:$D$280,'Veda input Agg'!$B90,'Service PJ'!$E$3:$E$280,'Veda input Agg'!$C90)</f>
        <v>0.40258124966547909</v>
      </c>
      <c r="AB90" s="10">
        <f>SUMIFS('Service PJ'!AM$3:AM$280,'Service PJ'!$D$3:$D$280,'Veda input Agg'!$B90,'Service PJ'!$E$3:$E$280,'Veda input Agg'!$C90)</f>
        <v>7.0314787664650842</v>
      </c>
      <c r="AC90" s="10">
        <f>SUMIFS('Service PJ'!AN$3:AN$280,'Service PJ'!$D$3:$D$280,'Veda input Agg'!$B90,'Service PJ'!$E$3:$E$280,'Veda input Agg'!$C90)</f>
        <v>9.2754860171767956E-2</v>
      </c>
      <c r="AD90" s="10">
        <f>SUMIFS('Service PJ'!AO$3:AO$280,'Service PJ'!$D$3:$D$280,'Veda input Agg'!$B90,'Service PJ'!$E$3:$E$280,'Veda input Agg'!$C90)</f>
        <v>1.0646091953699646</v>
      </c>
      <c r="AE90" s="10">
        <f>SUMIFS('Service PJ'!AP$3:AP$280,'Service PJ'!$D$3:$D$280,'Veda input Agg'!$B90,'Service PJ'!$E$3:$E$280,'Veda input Agg'!$C90)</f>
        <v>2.0818959921640419</v>
      </c>
      <c r="AF90" s="10">
        <f>SUMIFS('Service PJ'!AQ$3:AQ$280,'Service PJ'!$D$3:$D$280,'Veda input Agg'!$B90,'Service PJ'!$E$3:$E$280,'Veda input Agg'!$C90)</f>
        <v>14.091867084144837</v>
      </c>
      <c r="AG90" s="10">
        <f>SUMIFS('Service PJ'!AR$3:AR$280,'Service PJ'!$D$3:$D$280,'Veda input Agg'!$B90,'Service PJ'!$E$3:$E$280,'Veda input Agg'!$C90)</f>
        <v>0</v>
      </c>
      <c r="AJ90" s="10" t="str">
        <f t="shared" si="88"/>
        <v/>
      </c>
      <c r="AK90" s="7" t="str">
        <f t="shared" si="89"/>
        <v>INM_PRC</v>
      </c>
      <c r="AL90" s="10" t="str">
        <f t="shared" si="90"/>
        <v/>
      </c>
      <c r="AM90" s="9">
        <f t="shared" si="86"/>
        <v>1.4841296344457194E-2</v>
      </c>
      <c r="AN90" s="9">
        <f t="shared" si="54"/>
        <v>1.9981506320077485E-2</v>
      </c>
      <c r="AO90" s="9">
        <f t="shared" si="55"/>
        <v>2.1027705465630635E-2</v>
      </c>
      <c r="AP90" s="9">
        <f t="shared" si="56"/>
        <v>1.8689430010895878E-2</v>
      </c>
      <c r="AQ90" s="9">
        <f t="shared" si="57"/>
        <v>2.2866965151089352E-2</v>
      </c>
      <c r="AR90" s="9">
        <f t="shared" si="58"/>
        <v>2.318106742549195E-2</v>
      </c>
      <c r="AS90" s="9">
        <f t="shared" si="59"/>
        <v>1.9357666127194716E-2</v>
      </c>
      <c r="AT90" s="9">
        <f t="shared" si="60"/>
        <v>1.3874738061066599E-2</v>
      </c>
      <c r="AU90" s="9">
        <f t="shared" si="61"/>
        <v>1.4284468056654476E-2</v>
      </c>
      <c r="AV90" s="9">
        <f t="shared" si="62"/>
        <v>2.7401738455265806E-2</v>
      </c>
      <c r="AW90" s="9">
        <f t="shared" si="63"/>
        <v>1.8191626280414996E-2</v>
      </c>
      <c r="AX90" s="9">
        <f t="shared" si="64"/>
        <v>2.3247062341047706E-2</v>
      </c>
      <c r="AY90" s="9">
        <f t="shared" si="65"/>
        <v>1.9734732228849153E-2</v>
      </c>
      <c r="AZ90" s="9">
        <f t="shared" si="66"/>
        <v>1.629776291008592E-2</v>
      </c>
      <c r="BA90" s="9">
        <f t="shared" si="67"/>
        <v>1.8956243449851091E-2</v>
      </c>
      <c r="BB90" s="9">
        <f t="shared" si="68"/>
        <v>1.4172541976845018E-2</v>
      </c>
      <c r="BC90" s="9">
        <f t="shared" si="69"/>
        <v>1.6836074957873672E-2</v>
      </c>
      <c r="BD90" s="9">
        <f t="shared" si="70"/>
        <v>1.9842722283215142E-2</v>
      </c>
      <c r="BE90" s="9">
        <f t="shared" si="71"/>
        <v>2.2155545612729203E-2</v>
      </c>
      <c r="BF90" s="9">
        <f t="shared" si="72"/>
        <v>1.3236146467645945E-2</v>
      </c>
      <c r="BG90" s="9">
        <f t="shared" si="73"/>
        <v>1.7942567027685295E-2</v>
      </c>
      <c r="BH90" s="9">
        <f t="shared" si="74"/>
        <v>1.1296558356439994E-2</v>
      </c>
      <c r="BI90" s="9">
        <f t="shared" si="75"/>
        <v>1.3504232957976977E-2</v>
      </c>
      <c r="BJ90" s="9">
        <f t="shared" si="76"/>
        <v>2.7850372795122279E-2</v>
      </c>
      <c r="BK90" s="9">
        <f t="shared" si="77"/>
        <v>1.4234244621653224E-2</v>
      </c>
      <c r="BL90" s="9">
        <f t="shared" si="78"/>
        <v>5.768215064261565E-2</v>
      </c>
      <c r="BM90" s="9">
        <f t="shared" si="79"/>
        <v>2.5219048092359621E-2</v>
      </c>
      <c r="BN90" s="9">
        <f t="shared" si="80"/>
        <v>2.3199684760251148E-2</v>
      </c>
      <c r="BO90" s="9">
        <f t="shared" si="81"/>
        <v>2.0402988539974375E-2</v>
      </c>
      <c r="BP90" s="9" t="str">
        <f t="shared" si="82"/>
        <v/>
      </c>
      <c r="BV90" t="str">
        <f t="shared" si="91"/>
        <v>INM_PRC</v>
      </c>
      <c r="BX90" t="s">
        <v>109</v>
      </c>
    </row>
    <row r="91" spans="2:76" x14ac:dyDescent="0.45">
      <c r="B91" t="s">
        <v>49</v>
      </c>
      <c r="C91" t="s">
        <v>181</v>
      </c>
      <c r="D91" s="10">
        <f>SUMIFS('Service PJ'!O$3:O$280,'Service PJ'!$D$3:$D$280,'Veda input Agg'!$B91,'Service PJ'!$E$3:$E$280,'Veda input Agg'!$C91)</f>
        <v>169.5828948404785</v>
      </c>
      <c r="E91" s="10">
        <f>SUMIFS('Service PJ'!P$3:P$280,'Service PJ'!$D$3:$D$280,'Veda input Agg'!$B91,'Service PJ'!$E$3:$E$280,'Veda input Agg'!$C91)</f>
        <v>42.494179115448254</v>
      </c>
      <c r="F91" s="10">
        <f>SUMIFS('Service PJ'!Q$3:Q$280,'Service PJ'!$D$3:$D$280,'Veda input Agg'!$B91,'Service PJ'!$E$3:$E$280,'Veda input Agg'!$C91)</f>
        <v>36.4988615321233</v>
      </c>
      <c r="G91" s="10">
        <f>SUMIFS('Service PJ'!R$3:R$280,'Service PJ'!$D$3:$D$280,'Veda input Agg'!$B91,'Service PJ'!$E$3:$E$280,'Veda input Agg'!$C91)</f>
        <v>91.728696709119518</v>
      </c>
      <c r="H91" s="10">
        <f>SUMIFS('Service PJ'!S$3:S$280,'Service PJ'!$D$3:$D$280,'Veda input Agg'!$B91,'Service PJ'!$E$3:$E$280,'Veda input Agg'!$C91)</f>
        <v>265.54567269163636</v>
      </c>
      <c r="I91" s="10">
        <f>SUMIFS('Service PJ'!T$3:T$280,'Service PJ'!$D$3:$D$280,'Veda input Agg'!$B91,'Service PJ'!$E$3:$E$280,'Veda input Agg'!$C91)</f>
        <v>1156.0778807067074</v>
      </c>
      <c r="J91" s="10">
        <f>SUMIFS('Service PJ'!U$3:U$280,'Service PJ'!$D$3:$D$280,'Veda input Agg'!$B91,'Service PJ'!$E$3:$E$280,'Veda input Agg'!$C91)</f>
        <v>55.635986865668009</v>
      </c>
      <c r="K91" s="10">
        <f>SUMIFS('Service PJ'!V$3:V$280,'Service PJ'!$D$3:$D$280,'Veda input Agg'!$B91,'Service PJ'!$E$3:$E$280,'Veda input Agg'!$C91)</f>
        <v>127.71395015855435</v>
      </c>
      <c r="L91" s="10">
        <f>SUMIFS('Service PJ'!W$3:W$280,'Service PJ'!$D$3:$D$280,'Veda input Agg'!$B91,'Service PJ'!$E$3:$E$280,'Veda input Agg'!$C91)</f>
        <v>40.573597567818034</v>
      </c>
      <c r="M91" s="10">
        <f>SUMIFS('Service PJ'!X$3:X$280,'Service PJ'!$D$3:$D$280,'Veda input Agg'!$B91,'Service PJ'!$E$3:$E$280,'Veda input Agg'!$C91)</f>
        <v>4471.8673143257975</v>
      </c>
      <c r="N91" s="10">
        <f>SUMIFS('Service PJ'!Y$3:Y$280,'Service PJ'!$D$3:$D$280,'Veda input Agg'!$B91,'Service PJ'!$E$3:$E$280,'Veda input Agg'!$C91)</f>
        <v>18.983887850717412</v>
      </c>
      <c r="O91" s="10">
        <f>SUMIFS('Service PJ'!Z$3:Z$280,'Service PJ'!$D$3:$D$280,'Veda input Agg'!$B91,'Service PJ'!$E$3:$E$280,'Veda input Agg'!$C91)</f>
        <v>151.6327391284218</v>
      </c>
      <c r="P91" s="10">
        <f>SUMIFS('Service PJ'!AA$3:AA$280,'Service PJ'!$D$3:$D$280,'Veda input Agg'!$B91,'Service PJ'!$E$3:$E$280,'Veda input Agg'!$C91)</f>
        <v>58.485062990123048</v>
      </c>
      <c r="Q91" s="10">
        <f>SUMIFS('Service PJ'!AB$3:AB$280,'Service PJ'!$D$3:$D$280,'Veda input Agg'!$B91,'Service PJ'!$E$3:$E$280,'Veda input Agg'!$C91)</f>
        <v>85.243252786298157</v>
      </c>
      <c r="R91" s="10">
        <f>SUMIFS('Service PJ'!AC$3:AC$280,'Service PJ'!$D$3:$D$280,'Veda input Agg'!$B91,'Service PJ'!$E$3:$E$280,'Veda input Agg'!$C91)</f>
        <v>52.60979294817259</v>
      </c>
      <c r="S91" s="10">
        <f>SUMIFS('Service PJ'!AD$3:AD$280,'Service PJ'!$D$3:$D$280,'Veda input Agg'!$B91,'Service PJ'!$E$3:$E$280,'Veda input Agg'!$C91)</f>
        <v>91.665020784562756</v>
      </c>
      <c r="T91" s="10">
        <f>SUMIFS('Service PJ'!AE$3:AE$280,'Service PJ'!$D$3:$D$280,'Veda input Agg'!$B91,'Service PJ'!$E$3:$E$280,'Veda input Agg'!$C91)</f>
        <v>212.11910229007739</v>
      </c>
      <c r="U91" s="10">
        <f>SUMIFS('Service PJ'!AF$3:AF$280,'Service PJ'!$D$3:$D$280,'Veda input Agg'!$B91,'Service PJ'!$E$3:$E$280,'Veda input Agg'!$C91)</f>
        <v>77.703590748073196</v>
      </c>
      <c r="V91" s="10">
        <f>SUMIFS('Service PJ'!AG$3:AG$280,'Service PJ'!$D$3:$D$280,'Veda input Agg'!$B91,'Service PJ'!$E$3:$E$280,'Veda input Agg'!$C91)</f>
        <v>166.54025848049238</v>
      </c>
      <c r="W91" s="10">
        <f>SUMIFS('Service PJ'!AH$3:AH$280,'Service PJ'!$D$3:$D$280,'Veda input Agg'!$B91,'Service PJ'!$E$3:$E$280,'Veda input Agg'!$C91)</f>
        <v>385.60034665322246</v>
      </c>
      <c r="X91" s="10">
        <f>SUMIFS('Service PJ'!AI$3:AI$280,'Service PJ'!$D$3:$D$280,'Veda input Agg'!$B91,'Service PJ'!$E$3:$E$280,'Veda input Agg'!$C91)</f>
        <v>55.186542899006135</v>
      </c>
      <c r="Y91" s="10">
        <f>SUMIFS('Service PJ'!AJ$3:AJ$280,'Service PJ'!$D$3:$D$280,'Veda input Agg'!$B91,'Service PJ'!$E$3:$E$280,'Veda input Agg'!$C91)</f>
        <v>43.976368701349294</v>
      </c>
      <c r="Z91" s="10">
        <f>SUMIFS('Service PJ'!AK$3:AK$280,'Service PJ'!$D$3:$D$280,'Veda input Agg'!$B91,'Service PJ'!$E$3:$E$280,'Veda input Agg'!$C91)</f>
        <v>86.958857022053706</v>
      </c>
      <c r="AA91" s="10">
        <f>SUMIFS('Service PJ'!AL$3:AL$280,'Service PJ'!$D$3:$D$280,'Veda input Agg'!$B91,'Service PJ'!$E$3:$E$280,'Veda input Agg'!$C91)</f>
        <v>7.2148843133749825</v>
      </c>
      <c r="AB91" s="10">
        <f>SUMIFS('Service PJ'!AM$3:AM$280,'Service PJ'!$D$3:$D$280,'Veda input Agg'!$B91,'Service PJ'!$E$3:$E$280,'Veda input Agg'!$C91)</f>
        <v>273.68085743001541</v>
      </c>
      <c r="AC91" s="10">
        <f>SUMIFS('Service PJ'!AN$3:AN$280,'Service PJ'!$D$3:$D$280,'Veda input Agg'!$B91,'Service PJ'!$E$3:$E$280,'Veda input Agg'!$C91)</f>
        <v>0.3008801942568356</v>
      </c>
      <c r="AD91" s="10">
        <f>SUMIFS('Service PJ'!AO$3:AO$280,'Service PJ'!$D$3:$D$280,'Veda input Agg'!$B91,'Service PJ'!$E$3:$E$280,'Veda input Agg'!$C91)</f>
        <v>31.055556513871281</v>
      </c>
      <c r="AE91" s="10">
        <f>SUMIFS('Service PJ'!AP$3:AP$280,'Service PJ'!$D$3:$D$280,'Veda input Agg'!$B91,'Service PJ'!$E$3:$E$280,'Veda input Agg'!$C91)</f>
        <v>55.406344570699375</v>
      </c>
      <c r="AF91" s="10">
        <f>SUMIFS('Service PJ'!AQ$3:AQ$280,'Service PJ'!$D$3:$D$280,'Veda input Agg'!$B91,'Service PJ'!$E$3:$E$280,'Veda input Agg'!$C91)</f>
        <v>459.96797809250694</v>
      </c>
      <c r="AG91" s="10">
        <f>SUMIFS('Service PJ'!AR$3:AR$280,'Service PJ'!$D$3:$D$280,'Veda input Agg'!$B91,'Service PJ'!$E$3:$E$280,'Veda input Agg'!$C91)</f>
        <v>0</v>
      </c>
      <c r="AJ91" s="10" t="str">
        <f t="shared" si="88"/>
        <v/>
      </c>
      <c r="AK91" s="7" t="str">
        <f t="shared" si="89"/>
        <v>INM_PRH</v>
      </c>
      <c r="AL91" s="10" t="str">
        <f t="shared" si="90"/>
        <v/>
      </c>
      <c r="AM91" s="9">
        <f t="shared" si="86"/>
        <v>0.55869755369408347</v>
      </c>
      <c r="AN91" s="9">
        <f t="shared" si="54"/>
        <v>0.62529158010644081</v>
      </c>
      <c r="AO91" s="9">
        <f t="shared" si="55"/>
        <v>0.53661936653167452</v>
      </c>
      <c r="AP91" s="9">
        <f t="shared" si="56"/>
        <v>0.69275781371150957</v>
      </c>
      <c r="AQ91" s="9">
        <f t="shared" si="57"/>
        <v>0.53503688328455912</v>
      </c>
      <c r="AR91" s="9">
        <f t="shared" si="58"/>
        <v>0.76765256148006333</v>
      </c>
      <c r="AS91" s="9">
        <f t="shared" si="59"/>
        <v>0.66505211638403683</v>
      </c>
      <c r="AT91" s="9">
        <f t="shared" si="60"/>
        <v>0.39558110674935631</v>
      </c>
      <c r="AU91" s="9">
        <f t="shared" si="61"/>
        <v>0.5278204396960765</v>
      </c>
      <c r="AV91" s="9">
        <f t="shared" si="62"/>
        <v>0.70008171383860285</v>
      </c>
      <c r="AW91" s="9">
        <f t="shared" si="63"/>
        <v>0.4066575727271059</v>
      </c>
      <c r="AX91" s="9">
        <f t="shared" si="64"/>
        <v>0.68120021776020201</v>
      </c>
      <c r="AY91" s="9">
        <f t="shared" si="65"/>
        <v>0.63550773564811058</v>
      </c>
      <c r="AZ91" s="9">
        <f t="shared" si="66"/>
        <v>0.43379725356625609</v>
      </c>
      <c r="BA91" s="9">
        <f t="shared" si="67"/>
        <v>0.48338181423534315</v>
      </c>
      <c r="BB91" s="9">
        <f t="shared" si="68"/>
        <v>0.44244653765113845</v>
      </c>
      <c r="BC91" s="9">
        <f t="shared" si="69"/>
        <v>0.45472170495421654</v>
      </c>
      <c r="BD91" s="9">
        <f t="shared" si="70"/>
        <v>0.54783306940400622</v>
      </c>
      <c r="BE91" s="9">
        <f t="shared" si="71"/>
        <v>0.67016413033643973</v>
      </c>
      <c r="BF91" s="9">
        <f t="shared" si="72"/>
        <v>0.49402482779360501</v>
      </c>
      <c r="BG91" s="9">
        <f t="shared" si="73"/>
        <v>0.46216128955377367</v>
      </c>
      <c r="BH91" s="9">
        <f t="shared" si="74"/>
        <v>0.19704970861171675</v>
      </c>
      <c r="BI91" s="9">
        <f t="shared" si="75"/>
        <v>0.78655332489379981</v>
      </c>
      <c r="BJ91" s="9">
        <f t="shared" si="76"/>
        <v>0.49912214731346755</v>
      </c>
      <c r="BK91" s="9">
        <f t="shared" si="77"/>
        <v>0.55402859089924894</v>
      </c>
      <c r="BL91" s="9">
        <f t="shared" si="78"/>
        <v>0.1871105908451875</v>
      </c>
      <c r="BM91" s="9">
        <f t="shared" si="79"/>
        <v>0.73566110142994157</v>
      </c>
      <c r="BN91" s="9">
        <f t="shared" si="80"/>
        <v>0.61742264387662804</v>
      </c>
      <c r="BO91" s="9">
        <f t="shared" si="81"/>
        <v>0.66596720858484548</v>
      </c>
      <c r="BP91" s="9" t="str">
        <f t="shared" si="82"/>
        <v/>
      </c>
      <c r="BV91" t="str">
        <f t="shared" si="91"/>
        <v>INM_PRH</v>
      </c>
      <c r="BX91" t="s">
        <v>109</v>
      </c>
    </row>
    <row r="92" spans="2:76" x14ac:dyDescent="0.45">
      <c r="B92" t="s">
        <v>49</v>
      </c>
      <c r="C92" t="s">
        <v>199</v>
      </c>
      <c r="D92" s="10">
        <f>SUMIFS('Service PJ'!O$3:O$280,'Service PJ'!$D$3:$D$280,'Veda input Agg'!$B92,'Service PJ'!$E$3:$E$280,'Veda input Agg'!$C92)</f>
        <v>10.1700541911386</v>
      </c>
      <c r="E92" s="10">
        <f>SUMIFS('Service PJ'!P$3:P$280,'Service PJ'!$D$3:$D$280,'Veda input Agg'!$B92,'Service PJ'!$E$3:$E$280,'Veda input Agg'!$C92)</f>
        <v>0.51721212096372815</v>
      </c>
      <c r="F92" s="10">
        <f>SUMIFS('Service PJ'!Q$3:Q$280,'Service PJ'!$D$3:$D$280,'Veda input Agg'!$B92,'Service PJ'!$E$3:$E$280,'Veda input Agg'!$C92)</f>
        <v>3.5582980805900135</v>
      </c>
      <c r="G92" s="10">
        <f>SUMIFS('Service PJ'!R$3:R$280,'Service PJ'!$D$3:$D$280,'Veda input Agg'!$B92,'Service PJ'!$E$3:$E$280,'Veda input Agg'!$C92)</f>
        <v>4.3296085265126774</v>
      </c>
      <c r="H92" s="10">
        <f>SUMIFS('Service PJ'!S$3:S$280,'Service PJ'!$D$3:$D$280,'Veda input Agg'!$B92,'Service PJ'!$E$3:$E$280,'Veda input Agg'!$C92)</f>
        <v>9.3708441416638699</v>
      </c>
      <c r="I92" s="10">
        <f>SUMIFS('Service PJ'!T$3:T$280,'Service PJ'!$D$3:$D$280,'Veda input Agg'!$B92,'Service PJ'!$E$3:$E$280,'Veda input Agg'!$C92)</f>
        <v>9.3788187800382339</v>
      </c>
      <c r="J92" s="10">
        <f>SUMIFS('Service PJ'!U$3:U$280,'Service PJ'!$D$3:$D$280,'Veda input Agg'!$B92,'Service PJ'!$E$3:$E$280,'Veda input Agg'!$C92)</f>
        <v>3.2180809129079648</v>
      </c>
      <c r="K92" s="10">
        <f>SUMIFS('Service PJ'!V$3:V$280,'Service PJ'!$D$3:$D$280,'Veda input Agg'!$B92,'Service PJ'!$E$3:$E$280,'Veda input Agg'!$C92)</f>
        <v>4.8059507237382242</v>
      </c>
      <c r="L92" s="10">
        <f>SUMIFS('Service PJ'!W$3:W$280,'Service PJ'!$D$3:$D$280,'Veda input Agg'!$B92,'Service PJ'!$E$3:$E$280,'Veda input Agg'!$C92)</f>
        <v>2.3401883744373753</v>
      </c>
      <c r="M92" s="10">
        <f>SUMIFS('Service PJ'!X$3:X$280,'Service PJ'!$D$3:$D$280,'Veda input Agg'!$B92,'Service PJ'!$E$3:$E$280,'Veda input Agg'!$C92)</f>
        <v>110.861638821361</v>
      </c>
      <c r="N92" s="10">
        <f>SUMIFS('Service PJ'!Y$3:Y$280,'Service PJ'!$D$3:$D$280,'Veda input Agg'!$B92,'Service PJ'!$E$3:$E$280,'Veda input Agg'!$C92)</f>
        <v>1.0138500482742066</v>
      </c>
      <c r="O92" s="10">
        <f>SUMIFS('Service PJ'!Z$3:Z$280,'Service PJ'!$D$3:$D$280,'Veda input Agg'!$B92,'Service PJ'!$E$3:$E$280,'Veda input Agg'!$C92)</f>
        <v>7.2122400657184933</v>
      </c>
      <c r="P92" s="10">
        <f>SUMIFS('Service PJ'!AA$3:AA$280,'Service PJ'!$D$3:$D$280,'Veda input Agg'!$B92,'Service PJ'!$E$3:$E$280,'Veda input Agg'!$C92)</f>
        <v>2.978333501135713</v>
      </c>
      <c r="Q92" s="10">
        <f>SUMIFS('Service PJ'!AB$3:AB$280,'Service PJ'!$D$3:$D$280,'Veda input Agg'!$B92,'Service PJ'!$E$3:$E$280,'Veda input Agg'!$C92)</f>
        <v>6.5700679342309929</v>
      </c>
      <c r="R92" s="10">
        <f>SUMIFS('Service PJ'!AC$3:AC$280,'Service PJ'!$D$3:$D$280,'Veda input Agg'!$B92,'Service PJ'!$E$3:$E$280,'Veda input Agg'!$C92)</f>
        <v>3.3330348852909246</v>
      </c>
      <c r="S92" s="10">
        <f>SUMIFS('Service PJ'!AD$3:AD$280,'Service PJ'!$D$3:$D$280,'Veda input Agg'!$B92,'Service PJ'!$E$3:$E$280,'Veda input Agg'!$C92)</f>
        <v>6.6734403592215887</v>
      </c>
      <c r="T92" s="10">
        <f>SUMIFS('Service PJ'!AE$3:AE$280,'Service PJ'!$D$3:$D$280,'Veda input Agg'!$B92,'Service PJ'!$E$3:$E$280,'Veda input Agg'!$C92)</f>
        <v>9.3841779957594866</v>
      </c>
      <c r="U92" s="10">
        <f>SUMIFS('Service PJ'!AF$3:AF$280,'Service PJ'!$D$3:$D$280,'Veda input Agg'!$B92,'Service PJ'!$E$3:$E$280,'Veda input Agg'!$C92)</f>
        <v>5.3598782986327498</v>
      </c>
      <c r="V92" s="10">
        <f>SUMIFS('Service PJ'!AG$3:AG$280,'Service PJ'!$D$3:$D$280,'Veda input Agg'!$B92,'Service PJ'!$E$3:$E$280,'Veda input Agg'!$C92)</f>
        <v>8.0777676601434756</v>
      </c>
      <c r="W92" s="10">
        <f>SUMIFS('Service PJ'!AH$3:AH$280,'Service PJ'!$D$3:$D$280,'Veda input Agg'!$B92,'Service PJ'!$E$3:$E$280,'Veda input Agg'!$C92)</f>
        <v>0.36010463643563345</v>
      </c>
      <c r="X92" s="10">
        <f>SUMIFS('Service PJ'!AI$3:AI$280,'Service PJ'!$D$3:$D$280,'Veda input Agg'!$B92,'Service PJ'!$E$3:$E$280,'Veda input Agg'!$C92)</f>
        <v>2.2251233378976814</v>
      </c>
      <c r="Y92" s="10">
        <f>SUMIFS('Service PJ'!AJ$3:AJ$280,'Service PJ'!$D$3:$D$280,'Veda input Agg'!$B92,'Service PJ'!$E$3:$E$280,'Veda input Agg'!$C92)</f>
        <v>4.8016369787843667</v>
      </c>
      <c r="Z92" s="10">
        <f>SUMIFS('Service PJ'!AK$3:AK$280,'Service PJ'!$D$3:$D$280,'Veda input Agg'!$B92,'Service PJ'!$E$3:$E$280,'Veda input Agg'!$C92)</f>
        <v>4.7321541182914038</v>
      </c>
      <c r="AA92" s="10">
        <f>SUMIFS('Service PJ'!AL$3:AL$280,'Service PJ'!$D$3:$D$280,'Veda input Agg'!$B92,'Service PJ'!$E$3:$E$280,'Veda input Agg'!$C92)</f>
        <v>0.40883672191549769</v>
      </c>
      <c r="AB92" s="10">
        <f>SUMIFS('Service PJ'!AM$3:AM$280,'Service PJ'!$D$3:$D$280,'Veda input Agg'!$B92,'Service PJ'!$E$3:$E$280,'Veda input Agg'!$C92)</f>
        <v>21.054139709431134</v>
      </c>
      <c r="AC92" s="10">
        <f>SUMIFS('Service PJ'!AN$3:AN$280,'Service PJ'!$D$3:$D$280,'Veda input Agg'!$B92,'Service PJ'!$E$3:$E$280,'Veda input Agg'!$C92)</f>
        <v>0.10821400353372927</v>
      </c>
      <c r="AD92" s="10">
        <f>SUMIFS('Service PJ'!AO$3:AO$280,'Service PJ'!$D$3:$D$280,'Veda input Agg'!$B92,'Service PJ'!$E$3:$E$280,'Veda input Agg'!$C92)</f>
        <v>1.0347290532972286</v>
      </c>
      <c r="AE92" s="10">
        <f>SUMIFS('Service PJ'!AP$3:AP$280,'Service PJ'!$D$3:$D$280,'Veda input Agg'!$B92,'Service PJ'!$E$3:$E$280,'Veda input Agg'!$C92)</f>
        <v>3.6645050320464936</v>
      </c>
      <c r="AF92" s="10">
        <f>SUMIFS('Service PJ'!AQ$3:AQ$280,'Service PJ'!$D$3:$D$280,'Veda input Agg'!$B92,'Service PJ'!$E$3:$E$280,'Veda input Agg'!$C92)</f>
        <v>27.580619784361513</v>
      </c>
      <c r="AG92" s="10">
        <f>SUMIFS('Service PJ'!AR$3:AR$280,'Service PJ'!$D$3:$D$280,'Veda input Agg'!$B92,'Service PJ'!$E$3:$E$280,'Veda input Agg'!$C92)</f>
        <v>0</v>
      </c>
      <c r="AJ92" s="10" t="str">
        <f t="shared" si="88"/>
        <v/>
      </c>
      <c r="AK92" s="7" t="str">
        <f t="shared" si="89"/>
        <v>INM_SPC</v>
      </c>
      <c r="AL92" s="10" t="str">
        <f t="shared" si="90"/>
        <v/>
      </c>
      <c r="AM92" s="9">
        <f t="shared" si="86"/>
        <v>3.3505645736678032E-2</v>
      </c>
      <c r="AN92" s="9">
        <f t="shared" si="54"/>
        <v>7.6106514139025194E-3</v>
      </c>
      <c r="AO92" s="9">
        <f t="shared" si="55"/>
        <v>5.2315375926357155E-2</v>
      </c>
      <c r="AP92" s="9">
        <f t="shared" si="56"/>
        <v>3.2698274854650156E-2</v>
      </c>
      <c r="AQ92" s="9">
        <f t="shared" si="57"/>
        <v>1.8880922413386101E-2</v>
      </c>
      <c r="AR92" s="9">
        <f t="shared" si="58"/>
        <v>6.2276723569458237E-3</v>
      </c>
      <c r="AS92" s="9">
        <f t="shared" si="59"/>
        <v>3.8467755177812618E-2</v>
      </c>
      <c r="AT92" s="9">
        <f t="shared" si="60"/>
        <v>1.4885948668246536E-2</v>
      </c>
      <c r="AU92" s="9">
        <f t="shared" si="61"/>
        <v>3.0443424562058341E-2</v>
      </c>
      <c r="AV92" s="9">
        <f t="shared" si="62"/>
        <v>1.7355659425846767E-2</v>
      </c>
      <c r="AW92" s="9">
        <f t="shared" si="63"/>
        <v>2.1717880077176462E-2</v>
      </c>
      <c r="AX92" s="9">
        <f t="shared" si="64"/>
        <v>3.2400519383517554E-2</v>
      </c>
      <c r="AY92" s="9">
        <f t="shared" si="65"/>
        <v>3.2363032243486085E-2</v>
      </c>
      <c r="AZ92" s="9">
        <f t="shared" si="66"/>
        <v>3.3434639487047432E-2</v>
      </c>
      <c r="BA92" s="9">
        <f t="shared" si="67"/>
        <v>3.0624116908211076E-2</v>
      </c>
      <c r="BB92" s="9">
        <f t="shared" si="68"/>
        <v>3.2211202876378055E-2</v>
      </c>
      <c r="BC92" s="9">
        <f t="shared" si="69"/>
        <v>2.0116950202769213E-2</v>
      </c>
      <c r="BD92" s="9">
        <f t="shared" si="70"/>
        <v>3.778871158595349E-2</v>
      </c>
      <c r="BE92" s="9">
        <f t="shared" si="71"/>
        <v>3.2505234400449612E-2</v>
      </c>
      <c r="BF92" s="9">
        <f t="shared" si="72"/>
        <v>4.6136014281849679E-4</v>
      </c>
      <c r="BG92" s="9">
        <f t="shared" si="73"/>
        <v>1.8634359342656157E-2</v>
      </c>
      <c r="BH92" s="9">
        <f t="shared" si="74"/>
        <v>2.1515218183525763E-2</v>
      </c>
      <c r="BI92" s="9">
        <f t="shared" si="75"/>
        <v>4.2802903385770454E-2</v>
      </c>
      <c r="BJ92" s="9">
        <f t="shared" si="76"/>
        <v>2.828312328789194E-2</v>
      </c>
      <c r="BK92" s="9">
        <f t="shared" si="77"/>
        <v>4.2621159058575657E-2</v>
      </c>
      <c r="BL92" s="9">
        <f t="shared" si="78"/>
        <v>6.7295842416384921E-2</v>
      </c>
      <c r="BM92" s="9">
        <f t="shared" si="79"/>
        <v>2.4511230854620099E-2</v>
      </c>
      <c r="BN92" s="9">
        <f t="shared" si="80"/>
        <v>4.0835546956148785E-2</v>
      </c>
      <c r="BO92" s="9">
        <f t="shared" si="81"/>
        <v>3.9932754547398391E-2</v>
      </c>
      <c r="BP92" s="9" t="str">
        <f t="shared" si="82"/>
        <v/>
      </c>
      <c r="BV92" t="str">
        <f t="shared" si="91"/>
        <v>INM_SPC</v>
      </c>
      <c r="BX92" t="s">
        <v>109</v>
      </c>
    </row>
    <row r="93" spans="2:76" x14ac:dyDescent="0.45">
      <c r="B93" t="s">
        <v>49</v>
      </c>
      <c r="C93" t="s">
        <v>173</v>
      </c>
      <c r="D93" s="10">
        <f>SUMIFS('Service PJ'!O$3:O$280,'Service PJ'!$D$3:$D$280,'Veda input Agg'!$B93,'Service PJ'!$E$3:$E$280,'Veda input Agg'!$C93)</f>
        <v>0.81199659898438281</v>
      </c>
      <c r="E93" s="10">
        <f>SUMIFS('Service PJ'!P$3:P$280,'Service PJ'!$D$3:$D$280,'Veda input Agg'!$B93,'Service PJ'!$E$3:$E$280,'Veda input Agg'!$C93)</f>
        <v>1.5827350458069125E-2</v>
      </c>
      <c r="F93" s="10">
        <f>SUMIFS('Service PJ'!Q$3:Q$280,'Service PJ'!$D$3:$D$280,'Veda input Agg'!$B93,'Service PJ'!$E$3:$E$280,'Veda input Agg'!$C93)</f>
        <v>0.23795969421473517</v>
      </c>
      <c r="G93" s="10">
        <f>SUMIFS('Service PJ'!R$3:R$280,'Service PJ'!$D$3:$D$280,'Veda input Agg'!$B93,'Service PJ'!$E$3:$E$280,'Veda input Agg'!$C93)</f>
        <v>2.5337863396728864</v>
      </c>
      <c r="H93" s="10">
        <f>SUMIFS('Service PJ'!S$3:S$280,'Service PJ'!$D$3:$D$280,'Veda input Agg'!$B93,'Service PJ'!$E$3:$E$280,'Veda input Agg'!$C93)</f>
        <v>0.41691183873597371</v>
      </c>
      <c r="I93" s="10">
        <f>SUMIFS('Service PJ'!T$3:T$280,'Service PJ'!$D$3:$D$280,'Veda input Agg'!$B93,'Service PJ'!$E$3:$E$280,'Veda input Agg'!$C93)</f>
        <v>0.26420657474331838</v>
      </c>
      <c r="J93" s="10">
        <f>SUMIFS('Service PJ'!U$3:U$280,'Service PJ'!$D$3:$D$280,'Veda input Agg'!$B93,'Service PJ'!$E$3:$E$280,'Veda input Agg'!$C93)</f>
        <v>0.24218587905420214</v>
      </c>
      <c r="K93" s="10">
        <f>SUMIFS('Service PJ'!V$3:V$280,'Service PJ'!$D$3:$D$280,'Veda input Agg'!$B93,'Service PJ'!$E$3:$E$280,'Veda input Agg'!$C93)</f>
        <v>0.26421509472262367</v>
      </c>
      <c r="L93" s="10">
        <f>SUMIFS('Service PJ'!W$3:W$280,'Service PJ'!$D$3:$D$280,'Veda input Agg'!$B93,'Service PJ'!$E$3:$E$280,'Veda input Agg'!$C93)</f>
        <v>0.18437285374999993</v>
      </c>
      <c r="M93" s="10">
        <f>SUMIFS('Service PJ'!X$3:X$280,'Service PJ'!$D$3:$D$280,'Veda input Agg'!$B93,'Service PJ'!$E$3:$E$280,'Veda input Agg'!$C93)</f>
        <v>28.117621126728377</v>
      </c>
      <c r="N93" s="10">
        <f>SUMIFS('Service PJ'!Y$3:Y$280,'Service PJ'!$D$3:$D$280,'Veda input Agg'!$B93,'Service PJ'!$E$3:$E$280,'Veda input Agg'!$C93)</f>
        <v>0.88273043420833974</v>
      </c>
      <c r="O93" s="10">
        <f>SUMIFS('Service PJ'!Z$3:Z$280,'Service PJ'!$D$3:$D$280,'Veda input Agg'!$B93,'Service PJ'!$E$3:$E$280,'Veda input Agg'!$C93)</f>
        <v>2.568915388111225</v>
      </c>
      <c r="P93" s="10">
        <f>SUMIFS('Service PJ'!AA$3:AA$280,'Service PJ'!$D$3:$D$280,'Veda input Agg'!$B93,'Service PJ'!$E$3:$E$280,'Veda input Agg'!$C93)</f>
        <v>0.54381738269247637</v>
      </c>
      <c r="Q93" s="10">
        <f>SUMIFS('Service PJ'!AB$3:AB$280,'Service PJ'!$D$3:$D$280,'Veda input Agg'!$B93,'Service PJ'!$E$3:$E$280,'Veda input Agg'!$C93)</f>
        <v>7.0841200136463156</v>
      </c>
      <c r="R93" s="10">
        <f>SUMIFS('Service PJ'!AC$3:AC$280,'Service PJ'!$D$3:$D$280,'Veda input Agg'!$B93,'Service PJ'!$E$3:$E$280,'Veda input Agg'!$C93)</f>
        <v>0.3325627563991217</v>
      </c>
      <c r="S93" s="10">
        <f>SUMIFS('Service PJ'!AD$3:AD$280,'Service PJ'!$D$3:$D$280,'Veda input Agg'!$B93,'Service PJ'!$E$3:$E$280,'Veda input Agg'!$C93)</f>
        <v>0.77674555999591099</v>
      </c>
      <c r="T93" s="10">
        <f>SUMIFS('Service PJ'!AE$3:AE$280,'Service PJ'!$D$3:$D$280,'Veda input Agg'!$B93,'Service PJ'!$E$3:$E$280,'Veda input Agg'!$C93)</f>
        <v>5.9619434340762627</v>
      </c>
      <c r="U93" s="10">
        <f>SUMIFS('Service PJ'!AF$3:AF$280,'Service PJ'!$D$3:$D$280,'Veda input Agg'!$B93,'Service PJ'!$E$3:$E$280,'Veda input Agg'!$C93)</f>
        <v>0.78879769691590396</v>
      </c>
      <c r="V93" s="10">
        <f>SUMIFS('Service PJ'!AG$3:AG$280,'Service PJ'!$D$3:$D$280,'Veda input Agg'!$B93,'Service PJ'!$E$3:$E$280,'Veda input Agg'!$C93)</f>
        <v>1.418158926269351</v>
      </c>
      <c r="W93" s="10">
        <f>SUMIFS('Service PJ'!AH$3:AH$280,'Service PJ'!$D$3:$D$280,'Veda input Agg'!$B93,'Service PJ'!$E$3:$E$280,'Veda input Agg'!$C93)</f>
        <v>0</v>
      </c>
      <c r="X93" s="10">
        <f>SUMIFS('Service PJ'!AI$3:AI$280,'Service PJ'!$D$3:$D$280,'Veda input Agg'!$B93,'Service PJ'!$E$3:$E$280,'Veda input Agg'!$C93)</f>
        <v>0.1070949489070064</v>
      </c>
      <c r="Y93" s="10">
        <f>SUMIFS('Service PJ'!AJ$3:AJ$280,'Service PJ'!$D$3:$D$280,'Veda input Agg'!$B93,'Service PJ'!$E$3:$E$280,'Veda input Agg'!$C93)</f>
        <v>0.24615077647471481</v>
      </c>
      <c r="Z93" s="10">
        <f>SUMIFS('Service PJ'!AK$3:AK$280,'Service PJ'!$D$3:$D$280,'Veda input Agg'!$B93,'Service PJ'!$E$3:$E$280,'Veda input Agg'!$C93)</f>
        <v>0.46154263436922199</v>
      </c>
      <c r="AA93" s="10">
        <f>SUMIFS('Service PJ'!AL$3:AL$280,'Service PJ'!$D$3:$D$280,'Veda input Agg'!$B93,'Service PJ'!$E$3:$E$280,'Veda input Agg'!$C93)</f>
        <v>4.6741885776112164E-2</v>
      </c>
      <c r="AB93" s="10">
        <f>SUMIFS('Service PJ'!AM$3:AM$280,'Service PJ'!$D$3:$D$280,'Veda input Agg'!$B93,'Service PJ'!$E$3:$E$280,'Veda input Agg'!$C93)</f>
        <v>90.331052755816145</v>
      </c>
      <c r="AC93" s="10">
        <f>SUMIFS('Service PJ'!AN$3:AN$280,'Service PJ'!$D$3:$D$280,'Veda input Agg'!$B93,'Service PJ'!$E$3:$E$280,'Veda input Agg'!$C93)</f>
        <v>0</v>
      </c>
      <c r="AD93" s="10">
        <f>SUMIFS('Service PJ'!AO$3:AO$280,'Service PJ'!$D$3:$D$280,'Veda input Agg'!$B93,'Service PJ'!$E$3:$E$280,'Veda input Agg'!$C93)</f>
        <v>5.7263545790165113E-2</v>
      </c>
      <c r="AE93" s="10">
        <f>SUMIFS('Service PJ'!AP$3:AP$280,'Service PJ'!$D$3:$D$280,'Veda input Agg'!$B93,'Service PJ'!$E$3:$E$280,'Veda input Agg'!$C93)</f>
        <v>0.2296434293041478</v>
      </c>
      <c r="AF93" s="10">
        <f>SUMIFS('Service PJ'!AQ$3:AQ$280,'Service PJ'!$D$3:$D$280,'Veda input Agg'!$B93,'Service PJ'!$E$3:$E$280,'Veda input Agg'!$C93)</f>
        <v>2.1580668425186875</v>
      </c>
      <c r="AG93" s="10">
        <f>SUMIFS('Service PJ'!AR$3:AR$280,'Service PJ'!$D$3:$D$280,'Veda input Agg'!$B93,'Service PJ'!$E$3:$E$280,'Veda input Agg'!$C93)</f>
        <v>0</v>
      </c>
      <c r="AJ93" s="10" t="str">
        <f t="shared" si="88"/>
        <v/>
      </c>
      <c r="AK93" s="7" t="str">
        <f t="shared" si="89"/>
        <v>INM_STM</v>
      </c>
      <c r="AL93" s="10" t="str">
        <f t="shared" si="90"/>
        <v/>
      </c>
      <c r="AM93" s="9">
        <f t="shared" si="86"/>
        <v>2.6751549080892569E-3</v>
      </c>
      <c r="AN93" s="9">
        <f t="shared" si="54"/>
        <v>2.3289563848114461E-4</v>
      </c>
      <c r="AO93" s="9">
        <f t="shared" si="55"/>
        <v>3.4985688596669401E-3</v>
      </c>
      <c r="AP93" s="9">
        <f t="shared" si="56"/>
        <v>1.9135781364583243E-2</v>
      </c>
      <c r="AQ93" s="9">
        <f t="shared" si="57"/>
        <v>8.4001824823845333E-4</v>
      </c>
      <c r="AR93" s="9">
        <f t="shared" si="58"/>
        <v>1.7543701617887502E-4</v>
      </c>
      <c r="AS93" s="9">
        <f t="shared" si="59"/>
        <v>2.8950008887631802E-3</v>
      </c>
      <c r="AT93" s="9">
        <f t="shared" si="60"/>
        <v>8.1837966377599179E-4</v>
      </c>
      <c r="AU93" s="9">
        <f t="shared" si="61"/>
        <v>2.3984996788042729E-3</v>
      </c>
      <c r="AV93" s="9">
        <f t="shared" si="62"/>
        <v>4.4018820335755575E-3</v>
      </c>
      <c r="AW93" s="9">
        <f t="shared" si="63"/>
        <v>1.890914119227385E-2</v>
      </c>
      <c r="AX93" s="9">
        <f t="shared" si="64"/>
        <v>1.1540685288991744E-2</v>
      </c>
      <c r="AY93" s="9">
        <f t="shared" si="65"/>
        <v>5.9092037489870304E-3</v>
      </c>
      <c r="AZ93" s="9">
        <f t="shared" si="66"/>
        <v>3.6050616387875337E-2</v>
      </c>
      <c r="BA93" s="9">
        <f t="shared" si="67"/>
        <v>3.0556058012560145E-3</v>
      </c>
      <c r="BB93" s="9">
        <f t="shared" si="68"/>
        <v>3.7491769566473758E-3</v>
      </c>
      <c r="BC93" s="9">
        <f t="shared" si="69"/>
        <v>1.2780673941738496E-2</v>
      </c>
      <c r="BD93" s="9">
        <f t="shared" si="70"/>
        <v>5.5612547538669071E-3</v>
      </c>
      <c r="BE93" s="9">
        <f t="shared" si="71"/>
        <v>5.7067237205800508E-3</v>
      </c>
      <c r="BF93" s="9">
        <f t="shared" si="72"/>
        <v>0</v>
      </c>
      <c r="BG93" s="9">
        <f t="shared" si="73"/>
        <v>8.9686972750106699E-4</v>
      </c>
      <c r="BH93" s="9">
        <f t="shared" si="74"/>
        <v>1.1029546142904284E-3</v>
      </c>
      <c r="BI93" s="9">
        <f t="shared" si="75"/>
        <v>4.1747086619513298E-3</v>
      </c>
      <c r="BJ93" s="9">
        <f t="shared" si="76"/>
        <v>3.2335806625207898E-3</v>
      </c>
      <c r="BK93" s="9">
        <f t="shared" si="77"/>
        <v>0.18286257337361675</v>
      </c>
      <c r="BL93" s="9">
        <f t="shared" si="78"/>
        <v>0</v>
      </c>
      <c r="BM93" s="9">
        <f t="shared" si="79"/>
        <v>1.3564903642593073E-3</v>
      </c>
      <c r="BN93" s="9">
        <f t="shared" si="80"/>
        <v>2.5590400227349401E-3</v>
      </c>
      <c r="BO93" s="9">
        <f t="shared" si="81"/>
        <v>3.1245691428602828E-3</v>
      </c>
      <c r="BP93" s="9" t="str">
        <f t="shared" si="82"/>
        <v/>
      </c>
      <c r="BV93" t="str">
        <f t="shared" si="91"/>
        <v>INM_STM</v>
      </c>
      <c r="BX93" t="s">
        <v>109</v>
      </c>
    </row>
    <row r="94" spans="2:76" x14ac:dyDescent="0.45">
      <c r="B94" t="s">
        <v>42</v>
      </c>
      <c r="C94" t="s">
        <v>202</v>
      </c>
      <c r="D94" s="10">
        <f>SUMIFS('Service PJ'!O$3:O$280,'Service PJ'!$D$3:$D$280,'Veda input Agg'!$B94,'Service PJ'!$E$3:$E$280,'Veda input Agg'!$C94)</f>
        <v>17.733528332786957</v>
      </c>
      <c r="E94" s="10">
        <f>SUMIFS('Service PJ'!P$3:P$280,'Service PJ'!$D$3:$D$280,'Veda input Agg'!$B94,'Service PJ'!$E$3:$E$280,'Veda input Agg'!$C94)</f>
        <v>12.334057931753645</v>
      </c>
      <c r="F94" s="10">
        <f>SUMIFS('Service PJ'!Q$3:Q$280,'Service PJ'!$D$3:$D$280,'Veda input Agg'!$B94,'Service PJ'!$E$3:$E$280,'Veda input Agg'!$C94)</f>
        <v>4.5558915987804012</v>
      </c>
      <c r="G94" s="10">
        <f>SUMIFS('Service PJ'!R$3:R$280,'Service PJ'!$D$3:$D$280,'Veda input Agg'!$B94,'Service PJ'!$E$3:$E$280,'Veda input Agg'!$C94)</f>
        <v>2.6350592518640954</v>
      </c>
      <c r="H94" s="10">
        <f>SUMIFS('Service PJ'!S$3:S$280,'Service PJ'!$D$3:$D$280,'Veda input Agg'!$B94,'Service PJ'!$E$3:$E$280,'Veda input Agg'!$C94)</f>
        <v>14.202501822119299</v>
      </c>
      <c r="I94" s="10">
        <f>SUMIFS('Service PJ'!T$3:T$280,'Service PJ'!$D$3:$D$280,'Veda input Agg'!$B94,'Service PJ'!$E$3:$E$280,'Veda input Agg'!$C94)</f>
        <v>109.53338598361796</v>
      </c>
      <c r="J94" s="10">
        <f>SUMIFS('Service PJ'!U$3:U$280,'Service PJ'!$D$3:$D$280,'Veda input Agg'!$B94,'Service PJ'!$E$3:$E$280,'Veda input Agg'!$C94)</f>
        <v>0.9670791513237319</v>
      </c>
      <c r="K94" s="10">
        <f>SUMIFS('Service PJ'!V$3:V$280,'Service PJ'!$D$3:$D$280,'Veda input Agg'!$B94,'Service PJ'!$E$3:$E$280,'Veda input Agg'!$C94)</f>
        <v>17.051330574469961</v>
      </c>
      <c r="L94" s="10">
        <f>SUMIFS('Service PJ'!W$3:W$280,'Service PJ'!$D$3:$D$280,'Veda input Agg'!$B94,'Service PJ'!$E$3:$E$280,'Veda input Agg'!$C94)</f>
        <v>6.0457309911939507</v>
      </c>
      <c r="M94" s="10">
        <f>SUMIFS('Service PJ'!X$3:X$280,'Service PJ'!$D$3:$D$280,'Veda input Agg'!$B94,'Service PJ'!$E$3:$E$280,'Veda input Agg'!$C94)</f>
        <v>149.2179917712302</v>
      </c>
      <c r="N94" s="10">
        <f>SUMIFS('Service PJ'!Y$3:Y$280,'Service PJ'!$D$3:$D$280,'Veda input Agg'!$B94,'Service PJ'!$E$3:$E$280,'Veda input Agg'!$C94)</f>
        <v>2.5293416660514585</v>
      </c>
      <c r="O94" s="10">
        <f>SUMIFS('Service PJ'!Z$3:Z$280,'Service PJ'!$D$3:$D$280,'Veda input Agg'!$B94,'Service PJ'!$E$3:$E$280,'Veda input Agg'!$C94)</f>
        <v>6.2516717954607115</v>
      </c>
      <c r="P94" s="10">
        <f>SUMIFS('Service PJ'!AA$3:AA$280,'Service PJ'!$D$3:$D$280,'Veda input Agg'!$B94,'Service PJ'!$E$3:$E$280,'Veda input Agg'!$C94)</f>
        <v>2.4087132247511347</v>
      </c>
      <c r="Q94" s="10">
        <f>SUMIFS('Service PJ'!AB$3:AB$280,'Service PJ'!$D$3:$D$280,'Veda input Agg'!$B94,'Service PJ'!$E$3:$E$280,'Veda input Agg'!$C94)</f>
        <v>8.6539272044383821</v>
      </c>
      <c r="R94" s="10">
        <f>SUMIFS('Service PJ'!AC$3:AC$280,'Service PJ'!$D$3:$D$280,'Veda input Agg'!$B94,'Service PJ'!$E$3:$E$280,'Veda input Agg'!$C94)</f>
        <v>2.6223041347998075</v>
      </c>
      <c r="S94" s="10">
        <f>SUMIFS('Service PJ'!AD$3:AD$280,'Service PJ'!$D$3:$D$280,'Veda input Agg'!$B94,'Service PJ'!$E$3:$E$280,'Veda input Agg'!$C94)</f>
        <v>3.1728286816381726</v>
      </c>
      <c r="T94" s="10">
        <f>SUMIFS('Service PJ'!AE$3:AE$280,'Service PJ'!$D$3:$D$280,'Veda input Agg'!$B94,'Service PJ'!$E$3:$E$280,'Veda input Agg'!$C94)</f>
        <v>15.879120060155669</v>
      </c>
      <c r="U94" s="10">
        <f>SUMIFS('Service PJ'!AF$3:AF$280,'Service PJ'!$D$3:$D$280,'Veda input Agg'!$B94,'Service PJ'!$E$3:$E$280,'Veda input Agg'!$C94)</f>
        <v>3.6540167562812562</v>
      </c>
      <c r="V94" s="10">
        <f>SUMIFS('Service PJ'!AG$3:AG$280,'Service PJ'!$D$3:$D$280,'Veda input Agg'!$B94,'Service PJ'!$E$3:$E$280,'Veda input Agg'!$C94)</f>
        <v>7.2885111193708401</v>
      </c>
      <c r="W94" s="10">
        <f>SUMIFS('Service PJ'!AH$3:AH$280,'Service PJ'!$D$3:$D$280,'Veda input Agg'!$B94,'Service PJ'!$E$3:$E$280,'Veda input Agg'!$C94)</f>
        <v>83.521378159519472</v>
      </c>
      <c r="X94" s="10">
        <f>SUMIFS('Service PJ'!AI$3:AI$280,'Service PJ'!$D$3:$D$280,'Veda input Agg'!$B94,'Service PJ'!$E$3:$E$280,'Veda input Agg'!$C94)</f>
        <v>19.679740405434917</v>
      </c>
      <c r="Y94" s="10">
        <f>SUMIFS('Service PJ'!AJ$3:AJ$280,'Service PJ'!$D$3:$D$280,'Veda input Agg'!$B94,'Service PJ'!$E$3:$E$280,'Veda input Agg'!$C94)</f>
        <v>34.189822320609565</v>
      </c>
      <c r="Z94" s="10">
        <f>SUMIFS('Service PJ'!AK$3:AK$280,'Service PJ'!$D$3:$D$280,'Veda input Agg'!$B94,'Service PJ'!$E$3:$E$280,'Veda input Agg'!$C94)</f>
        <v>50.304122488729142</v>
      </c>
      <c r="AA94" s="10">
        <f>SUMIFS('Service PJ'!AL$3:AL$280,'Service PJ'!$D$3:$D$280,'Veda input Agg'!$B94,'Service PJ'!$E$3:$E$280,'Veda input Agg'!$C94)</f>
        <v>0.35208851767328642</v>
      </c>
      <c r="AB94" s="10">
        <f>SUMIFS('Service PJ'!AM$3:AM$280,'Service PJ'!$D$3:$D$280,'Veda input Agg'!$B94,'Service PJ'!$E$3:$E$280,'Veda input Agg'!$C94)</f>
        <v>3.9103746534188448</v>
      </c>
      <c r="AC94" s="10">
        <f>SUMIFS('Service PJ'!AN$3:AN$280,'Service PJ'!$D$3:$D$280,'Veda input Agg'!$B94,'Service PJ'!$E$3:$E$280,'Veda input Agg'!$C94)</f>
        <v>8.8141047512735931</v>
      </c>
      <c r="AD94" s="10">
        <f>SUMIFS('Service PJ'!AO$3:AO$280,'Service PJ'!$D$3:$D$280,'Veda input Agg'!$B94,'Service PJ'!$E$3:$E$280,'Veda input Agg'!$C94)</f>
        <v>8.9462464915123654</v>
      </c>
      <c r="AE94" s="10">
        <f>SUMIFS('Service PJ'!AP$3:AP$280,'Service PJ'!$D$3:$D$280,'Veda input Agg'!$B94,'Service PJ'!$E$3:$E$280,'Veda input Agg'!$C94)</f>
        <v>7.5197250012332661</v>
      </c>
      <c r="AF94" s="10">
        <f>SUMIFS('Service PJ'!AQ$3:AQ$280,'Service PJ'!$D$3:$D$280,'Veda input Agg'!$B94,'Service PJ'!$E$3:$E$280,'Veda input Agg'!$C94)</f>
        <v>38.942899815489795</v>
      </c>
      <c r="AG94" s="10">
        <f>SUMIFS('Service PJ'!AR$3:AR$280,'Service PJ'!$D$3:$D$280,'Veda input Agg'!$B94,'Service PJ'!$E$3:$E$280,'Veda input Agg'!$C94)</f>
        <v>0</v>
      </c>
      <c r="AJ94" s="10" t="str">
        <f t="shared" si="88"/>
        <v>IOI000</v>
      </c>
      <c r="AK94" s="7" t="str">
        <f t="shared" si="89"/>
        <v>IOI_LIG</v>
      </c>
      <c r="AL94" s="10" t="str">
        <f t="shared" si="90"/>
        <v>IOI</v>
      </c>
      <c r="AM94" s="9">
        <f t="shared" si="86"/>
        <v>2.8888485855028973E-2</v>
      </c>
      <c r="AN94" s="9">
        <f t="shared" si="54"/>
        <v>1.4234188834196861E-2</v>
      </c>
      <c r="AO94" s="9">
        <f t="shared" si="55"/>
        <v>1.5261629995319511E-2</v>
      </c>
      <c r="AP94" s="9">
        <f t="shared" si="56"/>
        <v>2.5196954448189632E-2</v>
      </c>
      <c r="AQ94" s="9">
        <f t="shared" si="57"/>
        <v>3.4760366358341184E-2</v>
      </c>
      <c r="AR94" s="9">
        <f t="shared" si="58"/>
        <v>2.4936868147119415E-2</v>
      </c>
      <c r="AS94" s="9">
        <f t="shared" si="59"/>
        <v>1.4807282479808712E-2</v>
      </c>
      <c r="AT94" s="9">
        <f t="shared" si="60"/>
        <v>5.2151917671564511E-2</v>
      </c>
      <c r="AU94" s="9">
        <f t="shared" si="61"/>
        <v>1.7762127507335298E-2</v>
      </c>
      <c r="AV94" s="9">
        <f t="shared" si="62"/>
        <v>2.8626412303680807E-2</v>
      </c>
      <c r="AW94" s="9">
        <f t="shared" si="63"/>
        <v>2.62154194115388E-2</v>
      </c>
      <c r="AX94" s="9">
        <f t="shared" si="64"/>
        <v>3.3841558232925464E-2</v>
      </c>
      <c r="AY94" s="9">
        <f t="shared" si="65"/>
        <v>3.6046966270235181E-2</v>
      </c>
      <c r="AZ94" s="9">
        <f t="shared" si="66"/>
        <v>5.2326632821302475E-2</v>
      </c>
      <c r="BA94" s="9">
        <f t="shared" si="67"/>
        <v>3.9432630638908436E-2</v>
      </c>
      <c r="BB94" s="9">
        <f t="shared" si="68"/>
        <v>3.8309676973431385E-2</v>
      </c>
      <c r="BC94" s="9">
        <f t="shared" si="69"/>
        <v>3.5481898446545611E-2</v>
      </c>
      <c r="BD94" s="9">
        <f t="shared" si="70"/>
        <v>4.0520771525188654E-2</v>
      </c>
      <c r="BE94" s="9">
        <f t="shared" si="71"/>
        <v>3.7774648848087594E-2</v>
      </c>
      <c r="BF94" s="9">
        <f t="shared" si="72"/>
        <v>1.9566256754281908E-2</v>
      </c>
      <c r="BG94" s="9">
        <f t="shared" si="73"/>
        <v>2.3711570390415233E-2</v>
      </c>
      <c r="BH94" s="9">
        <f t="shared" si="74"/>
        <v>5.6344375559113757E-2</v>
      </c>
      <c r="BI94" s="9">
        <f t="shared" si="75"/>
        <v>1.3823680681754985E-2</v>
      </c>
      <c r="BJ94" s="9">
        <f t="shared" si="76"/>
        <v>3.8104750235045108E-2</v>
      </c>
      <c r="BK94" s="9">
        <f t="shared" si="77"/>
        <v>1.1647421842416789E-2</v>
      </c>
      <c r="BL94" s="9">
        <f t="shared" si="78"/>
        <v>5.5243896941849268E-3</v>
      </c>
      <c r="BM94" s="9">
        <f t="shared" si="79"/>
        <v>3.2865244280609558E-2</v>
      </c>
      <c r="BN94" s="9">
        <f t="shared" si="80"/>
        <v>3.3520953314125516E-2</v>
      </c>
      <c r="BO94" s="9">
        <f t="shared" si="81"/>
        <v>2.9016056624262931E-2</v>
      </c>
      <c r="BP94" s="9" t="str">
        <f t="shared" si="82"/>
        <v/>
      </c>
      <c r="BV94" t="str">
        <f t="shared" si="91"/>
        <v>IOI_LIG</v>
      </c>
      <c r="BX94" t="s">
        <v>109</v>
      </c>
    </row>
    <row r="95" spans="2:76" x14ac:dyDescent="0.45">
      <c r="B95" t="s">
        <v>42</v>
      </c>
      <c r="C95" t="s">
        <v>188</v>
      </c>
      <c r="D95" s="10">
        <f>SUMIFS('Service PJ'!O$3:O$280,'Service PJ'!$D$3:$D$280,'Veda input Agg'!$B95,'Service PJ'!$E$3:$E$280,'Veda input Agg'!$C95)</f>
        <v>154.4395561133318</v>
      </c>
      <c r="E95" s="10">
        <f>SUMIFS('Service PJ'!P$3:P$280,'Service PJ'!$D$3:$D$280,'Veda input Agg'!$B95,'Service PJ'!$E$3:$E$280,'Veda input Agg'!$C95)</f>
        <v>113.18240331327661</v>
      </c>
      <c r="F95" s="10">
        <f>SUMIFS('Service PJ'!Q$3:Q$280,'Service PJ'!$D$3:$D$280,'Veda input Agg'!$B95,'Service PJ'!$E$3:$E$280,'Veda input Agg'!$C95)</f>
        <v>43.954401019538572</v>
      </c>
      <c r="G95" s="10">
        <f>SUMIFS('Service PJ'!R$3:R$280,'Service PJ'!$D$3:$D$280,'Veda input Agg'!$B95,'Service PJ'!$E$3:$E$280,'Veda input Agg'!$C95)</f>
        <v>21.246247673589686</v>
      </c>
      <c r="H95" s="10">
        <f>SUMIFS('Service PJ'!S$3:S$280,'Service PJ'!$D$3:$D$280,'Veda input Agg'!$B95,'Service PJ'!$E$3:$E$280,'Veda input Agg'!$C95)</f>
        <v>113.07676332428308</v>
      </c>
      <c r="I95" s="10">
        <f>SUMIFS('Service PJ'!T$3:T$280,'Service PJ'!$D$3:$D$280,'Veda input Agg'!$B95,'Service PJ'!$E$3:$E$280,'Veda input Agg'!$C95)</f>
        <v>885.56756694420733</v>
      </c>
      <c r="J95" s="10">
        <f>SUMIFS('Service PJ'!U$3:U$280,'Service PJ'!$D$3:$D$280,'Veda input Agg'!$B95,'Service PJ'!$E$3:$E$280,'Veda input Agg'!$C95)</f>
        <v>8.5666149375148581</v>
      </c>
      <c r="K95" s="10">
        <f>SUMIFS('Service PJ'!V$3:V$280,'Service PJ'!$D$3:$D$280,'Veda input Agg'!$B95,'Service PJ'!$E$3:$E$280,'Veda input Agg'!$C95)</f>
        <v>127.25608443376657</v>
      </c>
      <c r="L95" s="10">
        <f>SUMIFS('Service PJ'!W$3:W$280,'Service PJ'!$D$3:$D$280,'Veda input Agg'!$B95,'Service PJ'!$E$3:$E$280,'Veda input Agg'!$C95)</f>
        <v>56.883902647442753</v>
      </c>
      <c r="M95" s="10">
        <f>SUMIFS('Service PJ'!X$3:X$280,'Service PJ'!$D$3:$D$280,'Veda input Agg'!$B95,'Service PJ'!$E$3:$E$280,'Veda input Agg'!$C95)</f>
        <v>1185.5081809964915</v>
      </c>
      <c r="N95" s="10">
        <f>SUMIFS('Service PJ'!Y$3:Y$280,'Service PJ'!$D$3:$D$280,'Veda input Agg'!$B95,'Service PJ'!$E$3:$E$280,'Veda input Agg'!$C95)</f>
        <v>18.938627426415742</v>
      </c>
      <c r="O95" s="10">
        <f>SUMIFS('Service PJ'!Z$3:Z$280,'Service PJ'!$D$3:$D$280,'Veda input Agg'!$B95,'Service PJ'!$E$3:$E$280,'Veda input Agg'!$C95)</f>
        <v>46.223591848766986</v>
      </c>
      <c r="P95" s="10">
        <f>SUMIFS('Service PJ'!AA$3:AA$280,'Service PJ'!$D$3:$D$280,'Veda input Agg'!$B95,'Service PJ'!$E$3:$E$280,'Veda input Agg'!$C95)</f>
        <v>18.449493081767883</v>
      </c>
      <c r="Q95" s="10">
        <f>SUMIFS('Service PJ'!AB$3:AB$280,'Service PJ'!$D$3:$D$280,'Veda input Agg'!$B95,'Service PJ'!$E$3:$E$280,'Veda input Agg'!$C95)</f>
        <v>63.491076861474191</v>
      </c>
      <c r="R95" s="10">
        <f>SUMIFS('Service PJ'!AC$3:AC$280,'Service PJ'!$D$3:$D$280,'Veda input Agg'!$B95,'Service PJ'!$E$3:$E$280,'Veda input Agg'!$C95)</f>
        <v>19.580131040692834</v>
      </c>
      <c r="S95" s="10">
        <f>SUMIFS('Service PJ'!AD$3:AD$280,'Service PJ'!$D$3:$D$280,'Veda input Agg'!$B95,'Service PJ'!$E$3:$E$280,'Veda input Agg'!$C95)</f>
        <v>23.895136598519422</v>
      </c>
      <c r="T95" s="10">
        <f>SUMIFS('Service PJ'!AE$3:AE$280,'Service PJ'!$D$3:$D$280,'Veda input Agg'!$B95,'Service PJ'!$E$3:$E$280,'Veda input Agg'!$C95)</f>
        <v>119.91571045781724</v>
      </c>
      <c r="U95" s="10">
        <f>SUMIFS('Service PJ'!AF$3:AF$280,'Service PJ'!$D$3:$D$280,'Veda input Agg'!$B95,'Service PJ'!$E$3:$E$280,'Veda input Agg'!$C95)</f>
        <v>27.752350091107012</v>
      </c>
      <c r="V95" s="10">
        <f>SUMIFS('Service PJ'!AG$3:AG$280,'Service PJ'!$D$3:$D$280,'Veda input Agg'!$B95,'Service PJ'!$E$3:$E$280,'Veda input Agg'!$C95)</f>
        <v>54.489746204867778</v>
      </c>
      <c r="W95" s="10">
        <f>SUMIFS('Service PJ'!AH$3:AH$280,'Service PJ'!$D$3:$D$280,'Veda input Agg'!$B95,'Service PJ'!$E$3:$E$280,'Veda input Agg'!$C95)</f>
        <v>670.35605494494928</v>
      </c>
      <c r="X95" s="10">
        <f>SUMIFS('Service PJ'!AI$3:AI$280,'Service PJ'!$D$3:$D$280,'Veda input Agg'!$B95,'Service PJ'!$E$3:$E$280,'Veda input Agg'!$C95)</f>
        <v>175.07788259554314</v>
      </c>
      <c r="Y95" s="10">
        <f>SUMIFS('Service PJ'!AJ$3:AJ$280,'Service PJ'!$D$3:$D$280,'Veda input Agg'!$B95,'Service PJ'!$E$3:$E$280,'Veda input Agg'!$C95)</f>
        <v>252.92167355773063</v>
      </c>
      <c r="Z95" s="10">
        <f>SUMIFS('Service PJ'!AK$3:AK$280,'Service PJ'!$D$3:$D$280,'Veda input Agg'!$B95,'Service PJ'!$E$3:$E$280,'Veda input Agg'!$C95)</f>
        <v>510.75454138837256</v>
      </c>
      <c r="AA95" s="10">
        <f>SUMIFS('Service PJ'!AL$3:AL$280,'Service PJ'!$D$3:$D$280,'Veda input Agg'!$B95,'Service PJ'!$E$3:$E$280,'Veda input Agg'!$C95)</f>
        <v>2.6255146390788013</v>
      </c>
      <c r="AB95" s="10">
        <f>SUMIFS('Service PJ'!AM$3:AM$280,'Service PJ'!$D$3:$D$280,'Veda input Agg'!$B95,'Service PJ'!$E$3:$E$280,'Veda input Agg'!$C95)</f>
        <v>42.377915912989394</v>
      </c>
      <c r="AC95" s="10">
        <f>SUMIFS('Service PJ'!AN$3:AN$280,'Service PJ'!$D$3:$D$280,'Veda input Agg'!$B95,'Service PJ'!$E$3:$E$280,'Veda input Agg'!$C95)</f>
        <v>160.06144724104067</v>
      </c>
      <c r="AD95" s="10">
        <f>SUMIFS('Service PJ'!AO$3:AO$280,'Service PJ'!$D$3:$D$280,'Veda input Agg'!$B95,'Service PJ'!$E$3:$E$280,'Veda input Agg'!$C95)</f>
        <v>65.118264650758732</v>
      </c>
      <c r="AE95" s="10">
        <f>SUMIFS('Service PJ'!AP$3:AP$280,'Service PJ'!$D$3:$D$280,'Veda input Agg'!$B95,'Service PJ'!$E$3:$E$280,'Veda input Agg'!$C95)</f>
        <v>60.366609936031736</v>
      </c>
      <c r="AF95" s="10">
        <f>SUMIFS('Service PJ'!AQ$3:AQ$280,'Service PJ'!$D$3:$D$280,'Veda input Agg'!$B95,'Service PJ'!$E$3:$E$280,'Veda input Agg'!$C95)</f>
        <v>311.70470402956988</v>
      </c>
      <c r="AG95" s="10">
        <f>SUMIFS('Service PJ'!AR$3:AR$280,'Service PJ'!$D$3:$D$280,'Veda input Agg'!$B95,'Service PJ'!$E$3:$E$280,'Veda input Agg'!$C95)</f>
        <v>0</v>
      </c>
      <c r="AJ95" s="10" t="str">
        <f t="shared" ref="AJ95:AJ110" si="92">IF(B95=B94,"",B95&amp;"000")</f>
        <v/>
      </c>
      <c r="AK95" s="7" t="str">
        <f t="shared" ref="AK95:AK110" si="93">B95&amp;"_"&amp;C95</f>
        <v>IOI_MDR</v>
      </c>
      <c r="AL95" s="10" t="str">
        <f t="shared" ref="AL95:AL110" si="94">IF(B95=B94,"",B95)</f>
        <v/>
      </c>
      <c r="AM95" s="9">
        <f t="shared" si="86"/>
        <v>0.25158698531460139</v>
      </c>
      <c r="AN95" s="9">
        <f t="shared" ref="AN95:AN110" si="95">IFERROR(E95/SUMIF($B$31:$B$110,$B95,E$31:E$110)*$BR$30,"")</f>
        <v>0.13061878826771076</v>
      </c>
      <c r="AO95" s="9">
        <f t="shared" ref="AO95:AO110" si="96">IFERROR(F95/SUMIF($B$31:$B$110,$B95,F$31:F$110)*$BR$30,"")</f>
        <v>0.14724138853647611</v>
      </c>
      <c r="AP95" s="9">
        <f t="shared" ref="AP95:AP110" si="97">IFERROR(G95/SUMIF($B$31:$B$110,$B95,G$31:G$110)*$BR$30,"")</f>
        <v>0.20316079589014294</v>
      </c>
      <c r="AQ95" s="9">
        <f t="shared" ref="AQ95:AQ110" si="98">IFERROR(H95/SUMIF($B$31:$B$110,$B95,H$31:H$110)*$BR$30,"")</f>
        <v>0.27675333325047902</v>
      </c>
      <c r="AR95" s="9">
        <f t="shared" ref="AR95:AR110" si="99">IFERROR(I95/SUMIF($B$31:$B$110,$B95,I$31:I$110)*$BR$30,"")</f>
        <v>0.20161233448544963</v>
      </c>
      <c r="AS95" s="9">
        <f t="shared" ref="AS95:AS110" si="100">IFERROR(J95/SUMIF($B$31:$B$110,$B95,J$31:J$110)*$BR$30,"")</f>
        <v>0.13116639636156174</v>
      </c>
      <c r="AT95" s="9">
        <f t="shared" ref="AT95:AT110" si="101">IFERROR(K95/SUMIF($B$31:$B$110,$B95,K$31:K$110)*$BR$30,"")</f>
        <v>0.3892158919569686</v>
      </c>
      <c r="AU95" s="9">
        <f t="shared" ref="AU95:AU110" si="102">IFERROR(L95/SUMIF($B$31:$B$110,$B95,L$31:L$110)*$BR$30,"")</f>
        <v>0.16712274056030896</v>
      </c>
      <c r="AV95" s="9">
        <f t="shared" ref="AV95:AV110" si="103">IFERROR(M95/SUMIF($B$31:$B$110,$B95,M$31:M$110)*$BR$30,"")</f>
        <v>0.22743132765532481</v>
      </c>
      <c r="AW95" s="9">
        <f t="shared" ref="AW95:AW110" si="104">IFERROR(N95/SUMIF($B$31:$B$110,$B95,N$31:N$110)*$BR$30,"")</f>
        <v>0.19628983609692358</v>
      </c>
      <c r="AX95" s="9">
        <f t="shared" ref="AX95:AX110" si="105">IFERROR(O95/SUMIF($B$31:$B$110,$B95,O$31:O$110)*$BR$30,"")</f>
        <v>0.25021761001926507</v>
      </c>
      <c r="AY95" s="9">
        <f t="shared" ref="AY95:AY110" si="106">IFERROR(P95/SUMIF($B$31:$B$110,$B95,P$31:P$110)*$BR$30,"")</f>
        <v>0.27610105179296973</v>
      </c>
      <c r="AZ95" s="9">
        <f t="shared" ref="AZ95:AZ110" si="107">IFERROR(Q95/SUMIF($B$31:$B$110,$B95,Q$31:Q$110)*$BR$30,"")</f>
        <v>0.38390365297451806</v>
      </c>
      <c r="BA95" s="9">
        <f t="shared" ref="BA95:BA110" si="108">IFERROR(R95/SUMIF($B$31:$B$110,$B95,R$31:R$110)*$BR$30,"")</f>
        <v>0.29443422101304428</v>
      </c>
      <c r="BB95" s="9">
        <f t="shared" ref="BB95:BB110" si="109">IFERROR(S95/SUMIF($B$31:$B$110,$B95,S$31:S$110)*$BR$30,"")</f>
        <v>0.28851698474077597</v>
      </c>
      <c r="BC95" s="9">
        <f t="shared" ref="BC95:BC110" si="110">IFERROR(T95/SUMIF($B$31:$B$110,$B95,T$31:T$110)*$BR$30,"")</f>
        <v>0.26795169030089988</v>
      </c>
      <c r="BD95" s="9">
        <f t="shared" ref="BD95:BD110" si="111">IFERROR(U95/SUMIF($B$31:$B$110,$B95,U$31:U$110)*$BR$30,"")</f>
        <v>0.30775628912913433</v>
      </c>
      <c r="BE95" s="9">
        <f t="shared" ref="BE95:BE110" si="112">IFERROR(V95/SUMIF($B$31:$B$110,$B95,V$31:V$110)*$BR$30,"")</f>
        <v>0.2824076131598155</v>
      </c>
      <c r="BF95" s="9">
        <f t="shared" ref="BF95:BF110" si="113">IFERROR(W95/SUMIF($B$31:$B$110,$B95,W$31:W$110)*$BR$30,"")</f>
        <v>0.15704193317774451</v>
      </c>
      <c r="BG95" s="9">
        <f t="shared" ref="BG95:BG110" si="114">IFERROR(X95/SUMIF($B$31:$B$110,$B95,X$31:X$110)*$BR$30,"")</f>
        <v>0.21094645820747712</v>
      </c>
      <c r="BH95" s="9">
        <f t="shared" ref="BH95:BH110" si="115">IFERROR(Y95/SUMIF($B$31:$B$110,$B95,Y$31:Y$110)*$BR$30,"")</f>
        <v>0.41681157709281336</v>
      </c>
      <c r="BI95" s="9">
        <f t="shared" ref="BI95:BI110" si="116">IFERROR(Z95/SUMIF($B$31:$B$110,$B95,Z$31:Z$110)*$BR$30,"")</f>
        <v>0.14035644272476894</v>
      </c>
      <c r="BJ95" s="9">
        <f t="shared" ref="BJ95:BJ110" si="117">IFERROR(AA95/SUMIF($B$31:$B$110,$B95,AA$31:AA$110)*$BR$30,"")</f>
        <v>0.28414610116137534</v>
      </c>
      <c r="BK95" s="9">
        <f t="shared" ref="BK95:BK110" si="118">IFERROR(AB95/SUMIF($B$31:$B$110,$B95,AB$31:AB$110)*$BR$30,"")</f>
        <v>0.12622664250585436</v>
      </c>
      <c r="BL95" s="9">
        <f t="shared" ref="BL95:BL110" si="119">IFERROR(AC95/SUMIF($B$31:$B$110,$B95,AC$31:AC$110)*$BR$30,"")</f>
        <v>0.10032122768304529</v>
      </c>
      <c r="BM95" s="9">
        <f t="shared" ref="BM95:BM110" si="120">IFERROR(AD95/SUMIF($B$31:$B$110,$B95,AD$31:AD$110)*$BR$30,"")</f>
        <v>0.23922073652978221</v>
      </c>
      <c r="BN95" s="9">
        <f t="shared" ref="BN95:BN110" si="121">IFERROR(AE95/SUMIF($B$31:$B$110,$B95,AE$31:AE$110)*$BR$30,"")</f>
        <v>0.26909844616204387</v>
      </c>
      <c r="BO95" s="9">
        <f t="shared" ref="BO95:BO110" si="122">IFERROR(AF95/SUMIF($B$31:$B$110,$B95,AF$31:AF$110)*$BR$30,"")</f>
        <v>0.23224878951037004</v>
      </c>
      <c r="BP95" s="9" t="str">
        <f t="shared" ref="BP95:BP110" si="123">IFERROR(AG95/SUMIF($B$31:$B$110,$B95,AG$31:AG$110)*$BR$30,"")</f>
        <v/>
      </c>
      <c r="BV95" t="str">
        <f t="shared" si="91"/>
        <v>IOI_MDR</v>
      </c>
      <c r="BX95" t="s">
        <v>109</v>
      </c>
    </row>
    <row r="96" spans="2:76" x14ac:dyDescent="0.45">
      <c r="B96" t="s">
        <v>42</v>
      </c>
      <c r="C96" t="s">
        <v>205</v>
      </c>
      <c r="D96" s="10">
        <f>SUMIFS('Service PJ'!O$3:O$280,'Service PJ'!$D$3:$D$280,'Veda input Agg'!$B96,'Service PJ'!$E$3:$E$280,'Veda input Agg'!$C96)</f>
        <v>180.18500987014139</v>
      </c>
      <c r="E96" s="10">
        <f>SUMIFS('Service PJ'!P$3:P$280,'Service PJ'!$D$3:$D$280,'Veda input Agg'!$B96,'Service PJ'!$E$3:$E$280,'Veda input Agg'!$C96)</f>
        <v>194.47084522689761</v>
      </c>
      <c r="F96" s="10">
        <f>SUMIFS('Service PJ'!Q$3:Q$280,'Service PJ'!$D$3:$D$280,'Veda input Agg'!$B96,'Service PJ'!$E$3:$E$280,'Veda input Agg'!$C96)</f>
        <v>57.246956673987313</v>
      </c>
      <c r="G96" s="10">
        <f>SUMIFS('Service PJ'!R$3:R$280,'Service PJ'!$D$3:$D$280,'Veda input Agg'!$B96,'Service PJ'!$E$3:$E$280,'Veda input Agg'!$C96)</f>
        <v>5.764172111021443</v>
      </c>
      <c r="H96" s="10">
        <f>SUMIFS('Service PJ'!S$3:S$280,'Service PJ'!$D$3:$D$280,'Veda input Agg'!$B96,'Service PJ'!$E$3:$E$280,'Veda input Agg'!$C96)</f>
        <v>72.344095122110957</v>
      </c>
      <c r="I96" s="10">
        <f>SUMIFS('Service PJ'!T$3:T$280,'Service PJ'!$D$3:$D$280,'Veda input Agg'!$B96,'Service PJ'!$E$3:$E$280,'Veda input Agg'!$C96)</f>
        <v>535.39028030916143</v>
      </c>
      <c r="J96" s="10">
        <f>SUMIFS('Service PJ'!U$3:U$280,'Service PJ'!$D$3:$D$280,'Veda input Agg'!$B96,'Service PJ'!$E$3:$E$280,'Veda input Agg'!$C96)</f>
        <v>12.267076503937542</v>
      </c>
      <c r="K96" s="10">
        <f>SUMIFS('Service PJ'!V$3:V$280,'Service PJ'!$D$3:$D$280,'Veda input Agg'!$B96,'Service PJ'!$E$3:$E$280,'Veda input Agg'!$C96)</f>
        <v>34.116112323251194</v>
      </c>
      <c r="L96" s="10">
        <f>SUMIFS('Service PJ'!W$3:W$280,'Service PJ'!$D$3:$D$280,'Veda input Agg'!$B96,'Service PJ'!$E$3:$E$280,'Veda input Agg'!$C96)</f>
        <v>77.497548145733191</v>
      </c>
      <c r="M96" s="10">
        <f>SUMIFS('Service PJ'!X$3:X$280,'Service PJ'!$D$3:$D$280,'Veda input Agg'!$B96,'Service PJ'!$E$3:$E$280,'Veda input Agg'!$C96)</f>
        <v>942.33461438741517</v>
      </c>
      <c r="N96" s="10">
        <f>SUMIFS('Service PJ'!Y$3:Y$280,'Service PJ'!$D$3:$D$280,'Veda input Agg'!$B96,'Service PJ'!$E$3:$E$280,'Veda input Agg'!$C96)</f>
        <v>8.217206861929478</v>
      </c>
      <c r="O96" s="10">
        <f>SUMIFS('Service PJ'!Z$3:Z$280,'Service PJ'!$D$3:$D$280,'Veda input Agg'!$B96,'Service PJ'!$E$3:$E$280,'Veda input Agg'!$C96)</f>
        <v>6.3787648910745904</v>
      </c>
      <c r="P96" s="10">
        <f>SUMIFS('Service PJ'!AA$3:AA$280,'Service PJ'!$D$3:$D$280,'Veda input Agg'!$B96,'Service PJ'!$E$3:$E$280,'Veda input Agg'!$C96)</f>
        <v>4.7422801243264754</v>
      </c>
      <c r="Q96" s="10">
        <f>SUMIFS('Service PJ'!AB$3:AB$280,'Service PJ'!$D$3:$D$280,'Veda input Agg'!$B96,'Service PJ'!$E$3:$E$280,'Veda input Agg'!$C96)</f>
        <v>8.4648838391223098</v>
      </c>
      <c r="R96" s="10">
        <f>SUMIFS('Service PJ'!AC$3:AC$280,'Service PJ'!$D$3:$D$280,'Veda input Agg'!$B96,'Service PJ'!$E$3:$E$280,'Veda input Agg'!$C96)</f>
        <v>3.2204431491316274</v>
      </c>
      <c r="S96" s="10">
        <f>SUMIFS('Service PJ'!AD$3:AD$280,'Service PJ'!$D$3:$D$280,'Veda input Agg'!$B96,'Service PJ'!$E$3:$E$280,'Veda input Agg'!$C96)</f>
        <v>5.2689268509135259</v>
      </c>
      <c r="T96" s="10">
        <f>SUMIFS('Service PJ'!AE$3:AE$280,'Service PJ'!$D$3:$D$280,'Veda input Agg'!$B96,'Service PJ'!$E$3:$E$280,'Veda input Agg'!$C96)</f>
        <v>18.99813863865522</v>
      </c>
      <c r="U96" s="10">
        <f>SUMIFS('Service PJ'!AF$3:AF$280,'Service PJ'!$D$3:$D$280,'Veda input Agg'!$B96,'Service PJ'!$E$3:$E$280,'Veda input Agg'!$C96)</f>
        <v>6.0185892109346391</v>
      </c>
      <c r="V96" s="10">
        <f>SUMIFS('Service PJ'!AG$3:AG$280,'Service PJ'!$D$3:$D$280,'Veda input Agg'!$B96,'Service PJ'!$E$3:$E$280,'Veda input Agg'!$C96)</f>
        <v>8.0524620106169102</v>
      </c>
      <c r="W96" s="10">
        <f>SUMIFS('Service PJ'!AH$3:AH$280,'Service PJ'!$D$3:$D$280,'Veda input Agg'!$B96,'Service PJ'!$E$3:$E$280,'Veda input Agg'!$C96)</f>
        <v>599.71091088850801</v>
      </c>
      <c r="X96" s="10">
        <f>SUMIFS('Service PJ'!AI$3:AI$280,'Service PJ'!$D$3:$D$280,'Veda input Agg'!$B96,'Service PJ'!$E$3:$E$280,'Veda input Agg'!$C96)</f>
        <v>272.44528395593107</v>
      </c>
      <c r="Y96" s="10">
        <f>SUMIFS('Service PJ'!AJ$3:AJ$280,'Service PJ'!$D$3:$D$280,'Veda input Agg'!$B96,'Service PJ'!$E$3:$E$280,'Veda input Agg'!$C96)</f>
        <v>61.680678988456577</v>
      </c>
      <c r="Z96" s="10">
        <f>SUMIFS('Service PJ'!AK$3:AK$280,'Service PJ'!$D$3:$D$280,'Veda input Agg'!$B96,'Service PJ'!$E$3:$E$280,'Veda input Agg'!$C96)</f>
        <v>459.20245011114656</v>
      </c>
      <c r="AA96" s="10">
        <f>SUMIFS('Service PJ'!AL$3:AL$280,'Service PJ'!$D$3:$D$280,'Veda input Agg'!$B96,'Service PJ'!$E$3:$E$280,'Veda input Agg'!$C96)</f>
        <v>0.98840087142117661</v>
      </c>
      <c r="AB96" s="10">
        <f>SUMIFS('Service PJ'!AM$3:AM$280,'Service PJ'!$D$3:$D$280,'Veda input Agg'!$B96,'Service PJ'!$E$3:$E$280,'Veda input Agg'!$C96)</f>
        <v>116.5452968011023</v>
      </c>
      <c r="AC96" s="10">
        <f>SUMIFS('Service PJ'!AN$3:AN$280,'Service PJ'!$D$3:$D$280,'Veda input Agg'!$B96,'Service PJ'!$E$3:$E$280,'Veda input Agg'!$C96)</f>
        <v>550.73927170302102</v>
      </c>
      <c r="AD96" s="10">
        <f>SUMIFS('Service PJ'!AO$3:AO$280,'Service PJ'!$D$3:$D$280,'Veda input Agg'!$B96,'Service PJ'!$E$3:$E$280,'Veda input Agg'!$C96)</f>
        <v>12.719125270655177</v>
      </c>
      <c r="AE96" s="10">
        <f>SUMIFS('Service PJ'!AP$3:AP$280,'Service PJ'!$D$3:$D$280,'Veda input Agg'!$B96,'Service PJ'!$E$3:$E$280,'Veda input Agg'!$C96)</f>
        <v>50.109481613465945</v>
      </c>
      <c r="AF96" s="10">
        <f>SUMIFS('Service PJ'!AQ$3:AQ$280,'Service PJ'!$D$3:$D$280,'Veda input Agg'!$B96,'Service PJ'!$E$3:$E$280,'Veda input Agg'!$C96)</f>
        <v>75.395709526266074</v>
      </c>
      <c r="AG96" s="10">
        <f>SUMIFS('Service PJ'!AR$3:AR$280,'Service PJ'!$D$3:$D$280,'Veda input Agg'!$B96,'Service PJ'!$E$3:$E$280,'Veda input Agg'!$C96)</f>
        <v>0</v>
      </c>
      <c r="AJ96" s="10" t="str">
        <f t="shared" si="92"/>
        <v/>
      </c>
      <c r="AK96" s="7" t="str">
        <f t="shared" si="93"/>
        <v>IOI_OTH</v>
      </c>
      <c r="AL96" s="10" t="str">
        <f t="shared" si="94"/>
        <v/>
      </c>
      <c r="AM96" s="9">
        <f t="shared" ref="AM96:AM110" si="124">IFERROR(D96/SUMIF($B$31:$B$110,$B96,D$31:D$110)*$BR$30,"")</f>
        <v>0.29352715439588933</v>
      </c>
      <c r="AN96" s="9">
        <f t="shared" si="95"/>
        <v>0.22443017123983633</v>
      </c>
      <c r="AO96" s="9">
        <f t="shared" si="96"/>
        <v>0.19176967936426831</v>
      </c>
      <c r="AP96" s="9">
        <f t="shared" si="97"/>
        <v>5.5118146588235876E-2</v>
      </c>
      <c r="AQ96" s="9">
        <f t="shared" si="98"/>
        <v>0.17706086447324357</v>
      </c>
      <c r="AR96" s="9">
        <f t="shared" si="99"/>
        <v>0.12188938292582006</v>
      </c>
      <c r="AS96" s="9">
        <f t="shared" si="100"/>
        <v>0.1878254398790388</v>
      </c>
      <c r="AT96" s="9">
        <f t="shared" si="101"/>
        <v>0.10434497609353577</v>
      </c>
      <c r="AU96" s="9">
        <f t="shared" si="102"/>
        <v>0.2276848463279913</v>
      </c>
      <c r="AV96" s="9">
        <f t="shared" si="103"/>
        <v>0.18078020538462453</v>
      </c>
      <c r="AW96" s="9">
        <f t="shared" si="104"/>
        <v>8.5167428018193755E-2</v>
      </c>
      <c r="AX96" s="9">
        <f t="shared" si="105"/>
        <v>3.4529538750287685E-2</v>
      </c>
      <c r="AY96" s="9">
        <f t="shared" si="106"/>
        <v>7.0969349912239965E-2</v>
      </c>
      <c r="AZ96" s="9">
        <f t="shared" si="107"/>
        <v>5.1183567652101136E-2</v>
      </c>
      <c r="BA96" s="9">
        <f t="shared" si="108"/>
        <v>4.8427084985321625E-2</v>
      </c>
      <c r="BB96" s="9">
        <f t="shared" si="109"/>
        <v>6.3618589564349876E-2</v>
      </c>
      <c r="BC96" s="9">
        <f t="shared" si="110"/>
        <v>4.2451346377914499E-2</v>
      </c>
      <c r="BD96" s="9">
        <f t="shared" si="111"/>
        <v>6.6742408310257961E-2</v>
      </c>
      <c r="BE96" s="9">
        <f t="shared" si="112"/>
        <v>4.1734027681620184E-2</v>
      </c>
      <c r="BF96" s="9">
        <f t="shared" si="113"/>
        <v>0.14049214607519514</v>
      </c>
      <c r="BG96" s="9">
        <f t="shared" si="114"/>
        <v>0.32826172474681886</v>
      </c>
      <c r="BH96" s="9">
        <f t="shared" si="115"/>
        <v>0.10164894421144136</v>
      </c>
      <c r="BI96" s="9">
        <f t="shared" si="116"/>
        <v>0.1261898175450388</v>
      </c>
      <c r="BJ96" s="9">
        <f t="shared" si="117"/>
        <v>0.10696960124258664</v>
      </c>
      <c r="BK96" s="9">
        <f t="shared" si="118"/>
        <v>0.34714122198119418</v>
      </c>
      <c r="BL96" s="9">
        <f t="shared" si="119"/>
        <v>0.34518518245876939</v>
      </c>
      <c r="BM96" s="9">
        <f t="shared" si="120"/>
        <v>4.6725423835833814E-2</v>
      </c>
      <c r="BN96" s="9">
        <f t="shared" si="121"/>
        <v>0.22337486989012792</v>
      </c>
      <c r="BO96" s="9">
        <f t="shared" si="122"/>
        <v>5.6176766168051256E-2</v>
      </c>
      <c r="BP96" s="9" t="str">
        <f t="shared" si="123"/>
        <v/>
      </c>
      <c r="BV96" t="str">
        <f t="shared" si="91"/>
        <v>IOI_OTH</v>
      </c>
      <c r="BX96" t="s">
        <v>109</v>
      </c>
    </row>
    <row r="97" spans="2:76" x14ac:dyDescent="0.45">
      <c r="B97" t="s">
        <v>42</v>
      </c>
      <c r="C97" t="s">
        <v>194</v>
      </c>
      <c r="D97" s="10">
        <f>SUMIFS('Service PJ'!O$3:O$280,'Service PJ'!$D$3:$D$280,'Veda input Agg'!$B97,'Service PJ'!$E$3:$E$280,'Veda input Agg'!$C97)</f>
        <v>8.8050078552952584</v>
      </c>
      <c r="E97" s="10">
        <f>SUMIFS('Service PJ'!P$3:P$280,'Service PJ'!$D$3:$D$280,'Veda input Agg'!$B97,'Service PJ'!$E$3:$E$280,'Veda input Agg'!$C97)</f>
        <v>4.7100205009103</v>
      </c>
      <c r="F97" s="10">
        <f>SUMIFS('Service PJ'!Q$3:Q$280,'Service PJ'!$D$3:$D$280,'Veda input Agg'!$B97,'Service PJ'!$E$3:$E$280,'Veda input Agg'!$C97)</f>
        <v>4.5196518715500362</v>
      </c>
      <c r="G97" s="10">
        <f>SUMIFS('Service PJ'!R$3:R$280,'Service PJ'!$D$3:$D$280,'Veda input Agg'!$B97,'Service PJ'!$E$3:$E$280,'Veda input Agg'!$C97)</f>
        <v>1.7747339913880165</v>
      </c>
      <c r="H97" s="10">
        <f>SUMIFS('Service PJ'!S$3:S$280,'Service PJ'!$D$3:$D$280,'Veda input Agg'!$B97,'Service PJ'!$E$3:$E$280,'Veda input Agg'!$C97)</f>
        <v>5.1223122253342535</v>
      </c>
      <c r="I97" s="10">
        <f>SUMIFS('Service PJ'!T$3:T$280,'Service PJ'!$D$3:$D$280,'Veda input Agg'!$B97,'Service PJ'!$E$3:$E$280,'Veda input Agg'!$C97)</f>
        <v>51.304419215253297</v>
      </c>
      <c r="J97" s="10">
        <f>SUMIFS('Service PJ'!U$3:U$280,'Service PJ'!$D$3:$D$280,'Veda input Agg'!$B97,'Service PJ'!$E$3:$E$280,'Veda input Agg'!$C97)</f>
        <v>0.38663736326940035</v>
      </c>
      <c r="K97" s="10">
        <f>SUMIFS('Service PJ'!V$3:V$280,'Service PJ'!$D$3:$D$280,'Veda input Agg'!$B97,'Service PJ'!$E$3:$E$280,'Veda input Agg'!$C97)</f>
        <v>4.2004475694009402</v>
      </c>
      <c r="L97" s="10">
        <f>SUMIFS('Service PJ'!W$3:W$280,'Service PJ'!$D$3:$D$280,'Veda input Agg'!$B97,'Service PJ'!$E$3:$E$280,'Veda input Agg'!$C97)</f>
        <v>4.8068378352915637</v>
      </c>
      <c r="M97" s="10">
        <f>SUMIFS('Service PJ'!X$3:X$280,'Service PJ'!$D$3:$D$280,'Veda input Agg'!$B97,'Service PJ'!$E$3:$E$280,'Veda input Agg'!$C97)</f>
        <v>37.013477158615444</v>
      </c>
      <c r="N97" s="10">
        <f>SUMIFS('Service PJ'!Y$3:Y$280,'Service PJ'!$D$3:$D$280,'Veda input Agg'!$B97,'Service PJ'!$E$3:$E$280,'Veda input Agg'!$C97)</f>
        <v>0.40997903445933542</v>
      </c>
      <c r="O97" s="10">
        <f>SUMIFS('Service PJ'!Z$3:Z$280,'Service PJ'!$D$3:$D$280,'Veda input Agg'!$B97,'Service PJ'!$E$3:$E$280,'Veda input Agg'!$C97)</f>
        <v>1.7227651635830656</v>
      </c>
      <c r="P97" s="10">
        <f>SUMIFS('Service PJ'!AA$3:AA$280,'Service PJ'!$D$3:$D$280,'Veda input Agg'!$B97,'Service PJ'!$E$3:$E$280,'Veda input Agg'!$C97)</f>
        <v>0.94860291277572995</v>
      </c>
      <c r="Q97" s="10">
        <f>SUMIFS('Service PJ'!AB$3:AB$280,'Service PJ'!$D$3:$D$280,'Veda input Agg'!$B97,'Service PJ'!$E$3:$E$280,'Veda input Agg'!$C97)</f>
        <v>2.0500171488024508</v>
      </c>
      <c r="R97" s="10">
        <f>SUMIFS('Service PJ'!AC$3:AC$280,'Service PJ'!$D$3:$D$280,'Veda input Agg'!$B97,'Service PJ'!$E$3:$E$280,'Veda input Agg'!$C97)</f>
        <v>0.81912428958435646</v>
      </c>
      <c r="S97" s="10">
        <f>SUMIFS('Service PJ'!AD$3:AD$280,'Service PJ'!$D$3:$D$280,'Veda input Agg'!$B97,'Service PJ'!$E$3:$E$280,'Veda input Agg'!$C97)</f>
        <v>1.0293629673712559</v>
      </c>
      <c r="T97" s="10">
        <f>SUMIFS('Service PJ'!AE$3:AE$280,'Service PJ'!$D$3:$D$280,'Veda input Agg'!$B97,'Service PJ'!$E$3:$E$280,'Veda input Agg'!$C97)</f>
        <v>5.9972874261845686</v>
      </c>
      <c r="U97" s="10">
        <f>SUMIFS('Service PJ'!AF$3:AF$280,'Service PJ'!$D$3:$D$280,'Veda input Agg'!$B97,'Service PJ'!$E$3:$E$280,'Veda input Agg'!$C97)</f>
        <v>1.3616327874318721</v>
      </c>
      <c r="V97" s="10">
        <f>SUMIFS('Service PJ'!AG$3:AG$280,'Service PJ'!$D$3:$D$280,'Veda input Agg'!$B97,'Service PJ'!$E$3:$E$280,'Veda input Agg'!$C97)</f>
        <v>2.4006163749818867</v>
      </c>
      <c r="W97" s="10">
        <f>SUMIFS('Service PJ'!AH$3:AH$280,'Service PJ'!$D$3:$D$280,'Veda input Agg'!$B97,'Service PJ'!$E$3:$E$280,'Veda input Agg'!$C97)</f>
        <v>19.807018760733953</v>
      </c>
      <c r="X97" s="10">
        <f>SUMIFS('Service PJ'!AI$3:AI$280,'Service PJ'!$D$3:$D$280,'Veda input Agg'!$B97,'Service PJ'!$E$3:$E$280,'Veda input Agg'!$C97)</f>
        <v>6.5512713592051526</v>
      </c>
      <c r="Y97" s="10">
        <f>SUMIFS('Service PJ'!AJ$3:AJ$280,'Service PJ'!$D$3:$D$280,'Veda input Agg'!$B97,'Service PJ'!$E$3:$E$280,'Veda input Agg'!$C97)</f>
        <v>7.3204839435197524</v>
      </c>
      <c r="Z97" s="10">
        <f>SUMIFS('Service PJ'!AK$3:AK$280,'Service PJ'!$D$3:$D$280,'Veda input Agg'!$B97,'Service PJ'!$E$3:$E$280,'Veda input Agg'!$C97)</f>
        <v>82.83511074660926</v>
      </c>
      <c r="AA97" s="10">
        <f>SUMIFS('Service PJ'!AL$3:AL$280,'Service PJ'!$D$3:$D$280,'Veda input Agg'!$B97,'Service PJ'!$E$3:$E$280,'Veda input Agg'!$C97)</f>
        <v>6.186376860008054E-2</v>
      </c>
      <c r="AB97" s="10">
        <f>SUMIFS('Service PJ'!AM$3:AM$280,'Service PJ'!$D$3:$D$280,'Veda input Agg'!$B97,'Service PJ'!$E$3:$E$280,'Veda input Agg'!$C97)</f>
        <v>1.7852139038207888</v>
      </c>
      <c r="AC97" s="10">
        <f>SUMIFS('Service PJ'!AN$3:AN$280,'Service PJ'!$D$3:$D$280,'Veda input Agg'!$B97,'Service PJ'!$E$3:$E$280,'Veda input Agg'!$C97)</f>
        <v>28.025591258706854</v>
      </c>
      <c r="AD97" s="10">
        <f>SUMIFS('Service PJ'!AO$3:AO$280,'Service PJ'!$D$3:$D$280,'Veda input Agg'!$B97,'Service PJ'!$E$3:$E$280,'Veda input Agg'!$C97)</f>
        <v>1.4122569019882834</v>
      </c>
      <c r="AE97" s="10">
        <f>SUMIFS('Service PJ'!AP$3:AP$280,'Service PJ'!$D$3:$D$280,'Veda input Agg'!$B97,'Service PJ'!$E$3:$E$280,'Veda input Agg'!$C97)</f>
        <v>2.1106211842986191</v>
      </c>
      <c r="AF97" s="10">
        <f>SUMIFS('Service PJ'!AQ$3:AQ$280,'Service PJ'!$D$3:$D$280,'Veda input Agg'!$B97,'Service PJ'!$E$3:$E$280,'Veda input Agg'!$C97)</f>
        <v>25.342770266966166</v>
      </c>
      <c r="AG97" s="10">
        <f>SUMIFS('Service PJ'!AR$3:AR$280,'Service PJ'!$D$3:$D$280,'Veda input Agg'!$B97,'Service PJ'!$E$3:$E$280,'Veda input Agg'!$C97)</f>
        <v>0</v>
      </c>
      <c r="AJ97" s="10" t="str">
        <f t="shared" si="92"/>
        <v/>
      </c>
      <c r="AK97" s="7" t="str">
        <f t="shared" si="93"/>
        <v>IOI_OTP</v>
      </c>
      <c r="AL97" s="10" t="str">
        <f t="shared" si="94"/>
        <v/>
      </c>
      <c r="AM97" s="9">
        <f t="shared" si="124"/>
        <v>1.4343639917998257E-2</v>
      </c>
      <c r="AN97" s="9">
        <f t="shared" si="95"/>
        <v>5.4356256143644971E-3</v>
      </c>
      <c r="AO97" s="9">
        <f t="shared" si="96"/>
        <v>1.5140231736355406E-2</v>
      </c>
      <c r="AP97" s="9">
        <f t="shared" si="97"/>
        <v>1.6970355223330656E-2</v>
      </c>
      <c r="AQ97" s="9">
        <f t="shared" si="98"/>
        <v>1.2536766534831493E-2</v>
      </c>
      <c r="AR97" s="9">
        <f t="shared" si="99"/>
        <v>1.1680197100148594E-2</v>
      </c>
      <c r="AS97" s="9">
        <f t="shared" si="100"/>
        <v>5.9199380395513817E-3</v>
      </c>
      <c r="AT97" s="9">
        <f t="shared" si="101"/>
        <v>1.2847173120384513E-2</v>
      </c>
      <c r="AU97" s="9">
        <f t="shared" si="102"/>
        <v>1.4122306576639628E-2</v>
      </c>
      <c r="AV97" s="9">
        <f t="shared" si="103"/>
        <v>7.100772804661786E-3</v>
      </c>
      <c r="AW97" s="9">
        <f t="shared" si="104"/>
        <v>4.2492370574306335E-3</v>
      </c>
      <c r="AX97" s="9">
        <f t="shared" si="105"/>
        <v>9.3256747175025426E-3</v>
      </c>
      <c r="AY97" s="9">
        <f t="shared" si="106"/>
        <v>1.4196068194961851E-2</v>
      </c>
      <c r="AZ97" s="9">
        <f t="shared" si="107"/>
        <v>1.2395585505704612E-2</v>
      </c>
      <c r="BA97" s="9">
        <f t="shared" si="108"/>
        <v>1.2317497856137909E-2</v>
      </c>
      <c r="BB97" s="9">
        <f t="shared" si="109"/>
        <v>1.242883455908657E-2</v>
      </c>
      <c r="BC97" s="9">
        <f t="shared" si="110"/>
        <v>1.3400940518396687E-2</v>
      </c>
      <c r="BD97" s="9">
        <f t="shared" si="111"/>
        <v>1.5099660116743534E-2</v>
      </c>
      <c r="BE97" s="9">
        <f t="shared" si="112"/>
        <v>1.2441833331762504E-2</v>
      </c>
      <c r="BF97" s="9">
        <f t="shared" si="113"/>
        <v>4.6401199686768773E-3</v>
      </c>
      <c r="BG97" s="9">
        <f t="shared" si="114"/>
        <v>7.8934441603510201E-3</v>
      </c>
      <c r="BH97" s="9">
        <f t="shared" si="115"/>
        <v>1.2064060840102815E-2</v>
      </c>
      <c r="BI97" s="9">
        <f t="shared" si="116"/>
        <v>2.2763265981938136E-2</v>
      </c>
      <c r="BJ97" s="9">
        <f t="shared" si="117"/>
        <v>6.6952011576023847E-3</v>
      </c>
      <c r="BK97" s="9">
        <f t="shared" si="118"/>
        <v>5.3174289574961665E-3</v>
      </c>
      <c r="BL97" s="9">
        <f t="shared" si="119"/>
        <v>1.7565514807464478E-2</v>
      </c>
      <c r="BM97" s="9">
        <f t="shared" si="120"/>
        <v>5.188116392149114E-3</v>
      </c>
      <c r="BN97" s="9">
        <f t="shared" si="121"/>
        <v>9.4085932891262661E-3</v>
      </c>
      <c r="BO97" s="9">
        <f t="shared" si="122"/>
        <v>1.8882704178836938E-2</v>
      </c>
      <c r="BP97" s="9" t="str">
        <f t="shared" si="123"/>
        <v/>
      </c>
      <c r="BV97" t="str">
        <f t="shared" si="91"/>
        <v>IOI_OTP</v>
      </c>
      <c r="BX97" t="s">
        <v>109</v>
      </c>
    </row>
    <row r="98" spans="2:76" x14ac:dyDescent="0.45">
      <c r="B98" t="s">
        <v>42</v>
      </c>
      <c r="C98" t="s">
        <v>184</v>
      </c>
      <c r="D98" s="10">
        <f>SUMIFS('Service PJ'!O$3:O$280,'Service PJ'!$D$3:$D$280,'Veda input Agg'!$B98,'Service PJ'!$E$3:$E$280,'Veda input Agg'!$C98)</f>
        <v>14.355713412256106</v>
      </c>
      <c r="E98" s="10">
        <f>SUMIFS('Service PJ'!P$3:P$280,'Service PJ'!$D$3:$D$280,'Veda input Agg'!$B98,'Service PJ'!$E$3:$E$280,'Veda input Agg'!$C98)</f>
        <v>9.98471356380057</v>
      </c>
      <c r="F98" s="10">
        <f>SUMIFS('Service PJ'!Q$3:Q$280,'Service PJ'!$D$3:$D$280,'Veda input Agg'!$B98,'Service PJ'!$E$3:$E$280,'Veda input Agg'!$C98)</f>
        <v>3.6881027228222294</v>
      </c>
      <c r="G98" s="10">
        <f>SUMIFS('Service PJ'!R$3:R$280,'Service PJ'!$D$3:$D$280,'Veda input Agg'!$B98,'Service PJ'!$E$3:$E$280,'Veda input Agg'!$C98)</f>
        <v>2.1331432038899818</v>
      </c>
      <c r="H98" s="10">
        <f>SUMIFS('Service PJ'!S$3:S$280,'Service PJ'!$D$3:$D$280,'Veda input Agg'!$B98,'Service PJ'!$E$3:$E$280,'Veda input Agg'!$C98)</f>
        <v>11.49726337981086</v>
      </c>
      <c r="I98" s="10">
        <f>SUMIFS('Service PJ'!T$3:T$280,'Service PJ'!$D$3:$D$280,'Veda input Agg'!$B98,'Service PJ'!$E$3:$E$280,'Veda input Agg'!$C98)</f>
        <v>88.669883891500263</v>
      </c>
      <c r="J98" s="10">
        <f>SUMIFS('Service PJ'!U$3:U$280,'Service PJ'!$D$3:$D$280,'Veda input Agg'!$B98,'Service PJ'!$E$3:$E$280,'Veda input Agg'!$C98)</f>
        <v>0.78287359869063999</v>
      </c>
      <c r="K98" s="10">
        <f>SUMIFS('Service PJ'!V$3:V$280,'Service PJ'!$D$3:$D$280,'Veda input Agg'!$B98,'Service PJ'!$E$3:$E$280,'Veda input Agg'!$C98)</f>
        <v>13.80345808409473</v>
      </c>
      <c r="L98" s="10">
        <f>SUMIFS('Service PJ'!W$3:W$280,'Service PJ'!$D$3:$D$280,'Veda input Agg'!$B98,'Service PJ'!$E$3:$E$280,'Veda input Agg'!$C98)</f>
        <v>4.8941631833474837</v>
      </c>
      <c r="M98" s="10">
        <f>SUMIFS('Service PJ'!X$3:X$280,'Service PJ'!$D$3:$D$280,'Veda input Agg'!$B98,'Service PJ'!$E$3:$E$280,'Veda input Agg'!$C98)</f>
        <v>120.79551714813874</v>
      </c>
      <c r="N98" s="10">
        <f>SUMIFS('Service PJ'!Y$3:Y$280,'Service PJ'!$D$3:$D$280,'Veda input Agg'!$B98,'Service PJ'!$E$3:$E$280,'Veda input Agg'!$C98)</f>
        <v>2.0475623010892763</v>
      </c>
      <c r="O98" s="10">
        <f>SUMIFS('Service PJ'!Z$3:Z$280,'Service PJ'!$D$3:$D$280,'Veda input Agg'!$B98,'Service PJ'!$E$3:$E$280,'Veda input Agg'!$C98)</f>
        <v>5.0608771677539099</v>
      </c>
      <c r="P98" s="10">
        <f>SUMIFS('Service PJ'!AA$3:AA$280,'Service PJ'!$D$3:$D$280,'Veda input Agg'!$B98,'Service PJ'!$E$3:$E$280,'Veda input Agg'!$C98)</f>
        <v>1.9499107057509186</v>
      </c>
      <c r="Q98" s="10">
        <f>SUMIFS('Service PJ'!AB$3:AB$280,'Service PJ'!$D$3:$D$280,'Veda input Agg'!$B98,'Service PJ'!$E$3:$E$280,'Veda input Agg'!$C98)</f>
        <v>7.0055601178786908</v>
      </c>
      <c r="R98" s="10">
        <f>SUMIFS('Service PJ'!AC$3:AC$280,'Service PJ'!$D$3:$D$280,'Veda input Agg'!$B98,'Service PJ'!$E$3:$E$280,'Veda input Agg'!$C98)</f>
        <v>2.1228176329331774</v>
      </c>
      <c r="S98" s="10">
        <f>SUMIFS('Service PJ'!AD$3:AD$280,'Service PJ'!$D$3:$D$280,'Veda input Agg'!$B98,'Service PJ'!$E$3:$E$280,'Veda input Agg'!$C98)</f>
        <v>2.5684803613261398</v>
      </c>
      <c r="T98" s="10">
        <f>SUMIFS('Service PJ'!AE$3:AE$280,'Service PJ'!$D$3:$D$280,'Veda input Agg'!$B98,'Service PJ'!$E$3:$E$280,'Veda input Agg'!$C98)</f>
        <v>12.85452576298316</v>
      </c>
      <c r="U98" s="10">
        <f>SUMIFS('Service PJ'!AF$3:AF$280,'Service PJ'!$D$3:$D$280,'Veda input Agg'!$B98,'Service PJ'!$E$3:$E$280,'Veda input Agg'!$C98)</f>
        <v>2.9580135646086361</v>
      </c>
      <c r="V98" s="10">
        <f>SUMIFS('Service PJ'!AG$3:AG$280,'Service PJ'!$D$3:$D$280,'Veda input Agg'!$B98,'Service PJ'!$E$3:$E$280,'Veda input Agg'!$C98)</f>
        <v>5.9002232871097284</v>
      </c>
      <c r="W98" s="10">
        <f>SUMIFS('Service PJ'!AH$3:AH$280,'Service PJ'!$D$3:$D$280,'Veda input Agg'!$B98,'Service PJ'!$E$3:$E$280,'Veda input Agg'!$C98)</f>
        <v>67.612544224372897</v>
      </c>
      <c r="X98" s="10">
        <f>SUMIFS('Service PJ'!AI$3:AI$280,'Service PJ'!$D$3:$D$280,'Veda input Agg'!$B98,'Service PJ'!$E$3:$E$280,'Veda input Agg'!$C98)</f>
        <v>15.931218423447312</v>
      </c>
      <c r="Y98" s="10">
        <f>SUMIFS('Service PJ'!AJ$3:AJ$280,'Service PJ'!$D$3:$D$280,'Veda input Agg'!$B98,'Service PJ'!$E$3:$E$280,'Veda input Agg'!$C98)</f>
        <v>27.67747521192203</v>
      </c>
      <c r="Z98" s="10">
        <f>SUMIFS('Service PJ'!AK$3:AK$280,'Service PJ'!$D$3:$D$280,'Veda input Agg'!$B98,'Service PJ'!$E$3:$E$280,'Veda input Agg'!$C98)</f>
        <v>40.722384871828353</v>
      </c>
      <c r="AA98" s="10">
        <f>SUMIFS('Service PJ'!AL$3:AL$280,'Service PJ'!$D$3:$D$280,'Veda input Agg'!$B98,'Service PJ'!$E$3:$E$280,'Veda input Agg'!$C98)</f>
        <v>0.28502403811646992</v>
      </c>
      <c r="AB98" s="10">
        <f>SUMIFS('Service PJ'!AM$3:AM$280,'Service PJ'!$D$3:$D$280,'Veda input Agg'!$B98,'Service PJ'!$E$3:$E$280,'Veda input Agg'!$C98)</f>
        <v>3.1655413861009696</v>
      </c>
      <c r="AC98" s="10">
        <f>SUMIFS('Service PJ'!AN$3:AN$280,'Service PJ'!$D$3:$D$280,'Veda input Agg'!$B98,'Service PJ'!$E$3:$E$280,'Veda input Agg'!$C98)</f>
        <v>7.1352276557929084</v>
      </c>
      <c r="AD98" s="10">
        <f>SUMIFS('Service PJ'!AO$3:AO$280,'Service PJ'!$D$3:$D$280,'Veda input Agg'!$B98,'Service PJ'!$E$3:$E$280,'Veda input Agg'!$C98)</f>
        <v>7.2421995407481052</v>
      </c>
      <c r="AE98" s="10">
        <f>SUMIFS('Service PJ'!AP$3:AP$280,'Service PJ'!$D$3:$D$280,'Veda input Agg'!$B98,'Service PJ'!$E$3:$E$280,'Veda input Agg'!$C98)</f>
        <v>6.087396429569786</v>
      </c>
      <c r="AF98" s="10">
        <f>SUMIFS('Service PJ'!AQ$3:AQ$280,'Service PJ'!$D$3:$D$280,'Veda input Agg'!$B98,'Service PJ'!$E$3:$E$280,'Veda input Agg'!$C98)</f>
        <v>31.525204612539358</v>
      </c>
      <c r="AG98" s="10">
        <f>SUMIFS('Service PJ'!AR$3:AR$280,'Service PJ'!$D$3:$D$280,'Veda input Agg'!$B98,'Service PJ'!$E$3:$E$280,'Veda input Agg'!$C98)</f>
        <v>0</v>
      </c>
      <c r="AJ98" s="10" t="str">
        <f t="shared" si="92"/>
        <v/>
      </c>
      <c r="AK98" s="7" t="str">
        <f t="shared" si="93"/>
        <v>IOI_PRC</v>
      </c>
      <c r="AL98" s="10" t="str">
        <f t="shared" si="94"/>
        <v/>
      </c>
      <c r="AM98" s="9">
        <f t="shared" si="124"/>
        <v>2.3385917120737738E-2</v>
      </c>
      <c r="AN98" s="9">
        <f t="shared" si="95"/>
        <v>1.1522914770540318E-2</v>
      </c>
      <c r="AO98" s="9">
        <f t="shared" si="96"/>
        <v>1.2354652853353888E-2</v>
      </c>
      <c r="AP98" s="9">
        <f t="shared" si="97"/>
        <v>2.0397534553296365E-2</v>
      </c>
      <c r="AQ98" s="9">
        <f t="shared" si="98"/>
        <v>2.8139344194847621E-2</v>
      </c>
      <c r="AR98" s="9">
        <f t="shared" si="99"/>
        <v>2.0186988500049054E-2</v>
      </c>
      <c r="AS98" s="9">
        <f t="shared" si="100"/>
        <v>1.1986847721749908E-2</v>
      </c>
      <c r="AT98" s="9">
        <f t="shared" si="101"/>
        <v>4.2218219067456986E-2</v>
      </c>
      <c r="AU98" s="9">
        <f t="shared" si="102"/>
        <v>1.4378865124985717E-2</v>
      </c>
      <c r="AV98" s="9">
        <f t="shared" si="103"/>
        <v>2.317376234107494E-2</v>
      </c>
      <c r="AW98" s="9">
        <f t="shared" si="104"/>
        <v>2.1222006190293317E-2</v>
      </c>
      <c r="AX98" s="9">
        <f t="shared" si="105"/>
        <v>2.7395547140939665E-2</v>
      </c>
      <c r="AY98" s="9">
        <f t="shared" si="106"/>
        <v>2.9180877456857053E-2</v>
      </c>
      <c r="AZ98" s="9">
        <f t="shared" si="107"/>
        <v>4.2359655141054393E-2</v>
      </c>
      <c r="BA98" s="9">
        <f t="shared" si="108"/>
        <v>3.1921653374354451E-2</v>
      </c>
      <c r="BB98" s="9">
        <f t="shared" si="109"/>
        <v>3.1012595645158739E-2</v>
      </c>
      <c r="BC98" s="9">
        <f t="shared" si="110"/>
        <v>2.8723441599584537E-2</v>
      </c>
      <c r="BD98" s="9">
        <f t="shared" si="111"/>
        <v>3.2802529329914627E-2</v>
      </c>
      <c r="BE98" s="9">
        <f t="shared" si="112"/>
        <v>3.0579477638928057E-2</v>
      </c>
      <c r="BF98" s="9">
        <f t="shared" si="113"/>
        <v>1.5839350705847254E-2</v>
      </c>
      <c r="BG98" s="9">
        <f t="shared" si="114"/>
        <v>1.9195080792240901E-2</v>
      </c>
      <c r="BH98" s="9">
        <f t="shared" si="115"/>
        <v>4.5612113547853994E-2</v>
      </c>
      <c r="BI98" s="9">
        <f t="shared" si="116"/>
        <v>1.1190598647134987E-2</v>
      </c>
      <c r="BJ98" s="9">
        <f t="shared" si="117"/>
        <v>3.0846702571226989E-2</v>
      </c>
      <c r="BK98" s="9">
        <f t="shared" si="118"/>
        <v>9.428865301004067E-3</v>
      </c>
      <c r="BL98" s="9">
        <f t="shared" si="119"/>
        <v>4.4721249905306541E-3</v>
      </c>
      <c r="BM98" s="9">
        <f t="shared" si="120"/>
        <v>2.6605197750969645E-2</v>
      </c>
      <c r="BN98" s="9">
        <f t="shared" si="121"/>
        <v>2.7136009825720651E-2</v>
      </c>
      <c r="BO98" s="9">
        <f t="shared" si="122"/>
        <v>2.3489188695831897E-2</v>
      </c>
      <c r="BP98" s="9" t="str">
        <f t="shared" si="123"/>
        <v/>
      </c>
      <c r="BV98" t="str">
        <f t="shared" si="91"/>
        <v>IOI_PRC</v>
      </c>
      <c r="BX98" t="s">
        <v>109</v>
      </c>
    </row>
    <row r="99" spans="2:76" x14ac:dyDescent="0.45">
      <c r="B99" t="s">
        <v>42</v>
      </c>
      <c r="C99" t="s">
        <v>181</v>
      </c>
      <c r="D99" s="10">
        <f>SUMIFS('Service PJ'!O$3:O$280,'Service PJ'!$D$3:$D$280,'Veda input Agg'!$B99,'Service PJ'!$E$3:$E$280,'Veda input Agg'!$C99)</f>
        <v>116.3415624619969</v>
      </c>
      <c r="E99" s="10">
        <f>SUMIFS('Service PJ'!P$3:P$280,'Service PJ'!$D$3:$D$280,'Veda input Agg'!$B99,'Service PJ'!$E$3:$E$280,'Veda input Agg'!$C99)</f>
        <v>57.16197457493179</v>
      </c>
      <c r="F99" s="10">
        <f>SUMIFS('Service PJ'!Q$3:Q$280,'Service PJ'!$D$3:$D$280,'Veda input Agg'!$B99,'Service PJ'!$E$3:$E$280,'Veda input Agg'!$C99)</f>
        <v>67.816325451831702</v>
      </c>
      <c r="G99" s="10">
        <f>SUMIFS('Service PJ'!R$3:R$280,'Service PJ'!$D$3:$D$280,'Veda input Agg'!$B99,'Service PJ'!$E$3:$E$280,'Veda input Agg'!$C99)</f>
        <v>25.122616006760719</v>
      </c>
      <c r="H99" s="10">
        <f>SUMIFS('Service PJ'!S$3:S$280,'Service PJ'!$D$3:$D$280,'Veda input Agg'!$B99,'Service PJ'!$E$3:$E$280,'Veda input Agg'!$C99)</f>
        <v>60.760865950031572</v>
      </c>
      <c r="I99" s="10">
        <f>SUMIFS('Service PJ'!T$3:T$280,'Service PJ'!$D$3:$D$280,'Veda input Agg'!$B99,'Service PJ'!$E$3:$E$280,'Veda input Agg'!$C99)</f>
        <v>666.84049825495481</v>
      </c>
      <c r="J99" s="10">
        <f>SUMIFS('Service PJ'!U$3:U$280,'Service PJ'!$D$3:$D$280,'Veda input Agg'!$B99,'Service PJ'!$E$3:$E$280,'Veda input Agg'!$C99)</f>
        <v>4.7731857858065183</v>
      </c>
      <c r="K99" s="10">
        <f>SUMIFS('Service PJ'!V$3:V$280,'Service PJ'!$D$3:$D$280,'Veda input Agg'!$B99,'Service PJ'!$E$3:$E$280,'Veda input Agg'!$C99)</f>
        <v>40.199911380927389</v>
      </c>
      <c r="L99" s="10">
        <f>SUMIFS('Service PJ'!W$3:W$280,'Service PJ'!$D$3:$D$280,'Veda input Agg'!$B99,'Service PJ'!$E$3:$E$280,'Veda input Agg'!$C99)</f>
        <v>69.987716629533793</v>
      </c>
      <c r="M99" s="10">
        <f>SUMIFS('Service PJ'!X$3:X$280,'Service PJ'!$D$3:$D$280,'Veda input Agg'!$B99,'Service PJ'!$E$3:$E$280,'Veda input Agg'!$C99)</f>
        <v>356.07627853883423</v>
      </c>
      <c r="N99" s="10">
        <f>SUMIFS('Service PJ'!Y$3:Y$280,'Service PJ'!$D$3:$D$280,'Veda input Agg'!$B99,'Service PJ'!$E$3:$E$280,'Veda input Agg'!$C99)</f>
        <v>2.3830107165204284</v>
      </c>
      <c r="O99" s="10">
        <f>SUMIFS('Service PJ'!Z$3:Z$280,'Service PJ'!$D$3:$D$280,'Veda input Agg'!$B99,'Service PJ'!$E$3:$E$280,'Veda input Agg'!$C99)</f>
        <v>17.808524979136905</v>
      </c>
      <c r="P99" s="10">
        <f>SUMIFS('Service PJ'!AA$3:AA$280,'Service PJ'!$D$3:$D$280,'Veda input Agg'!$B99,'Service PJ'!$E$3:$E$280,'Veda input Agg'!$C99)</f>
        <v>11.646725381980239</v>
      </c>
      <c r="Q99" s="10">
        <f>SUMIFS('Service PJ'!AB$3:AB$280,'Service PJ'!$D$3:$D$280,'Veda input Agg'!$B99,'Service PJ'!$E$3:$E$280,'Veda input Agg'!$C99)</f>
        <v>19.028055840548056</v>
      </c>
      <c r="R99" s="10">
        <f>SUMIFS('Service PJ'!AC$3:AC$280,'Service PJ'!$D$3:$D$280,'Veda input Agg'!$B99,'Service PJ'!$E$3:$E$280,'Veda input Agg'!$C99)</f>
        <v>9.091089272564199</v>
      </c>
      <c r="S99" s="10">
        <f>SUMIFS('Service PJ'!AD$3:AD$280,'Service PJ'!$D$3:$D$280,'Veda input Agg'!$B99,'Service PJ'!$E$3:$E$280,'Veda input Agg'!$C99)</f>
        <v>11.642641056919592</v>
      </c>
      <c r="T99" s="10">
        <f>SUMIFS('Service PJ'!AE$3:AE$280,'Service PJ'!$D$3:$D$280,'Veda input Agg'!$B99,'Service PJ'!$E$3:$E$280,'Veda input Agg'!$C99)</f>
        <v>72.474472081337808</v>
      </c>
      <c r="U99" s="10">
        <f>SUMIFS('Service PJ'!AF$3:AF$280,'Service PJ'!$D$3:$D$280,'Veda input Agg'!$B99,'Service PJ'!$E$3:$E$280,'Veda input Agg'!$C99)</f>
        <v>16.36780098671645</v>
      </c>
      <c r="V99" s="10">
        <f>SUMIFS('Service PJ'!AG$3:AG$280,'Service PJ'!$D$3:$D$280,'Veda input Agg'!$B99,'Service PJ'!$E$3:$E$280,'Veda input Agg'!$C99)</f>
        <v>27.349863868054296</v>
      </c>
      <c r="W99" s="10">
        <f>SUMIFS('Service PJ'!AH$3:AH$280,'Service PJ'!$D$3:$D$280,'Veda input Agg'!$B99,'Service PJ'!$E$3:$E$280,'Veda input Agg'!$C99)</f>
        <v>184.01031788671006</v>
      </c>
      <c r="X99" s="10">
        <f>SUMIFS('Service PJ'!AI$3:AI$280,'Service PJ'!$D$3:$D$280,'Veda input Agg'!$B99,'Service PJ'!$E$3:$E$280,'Veda input Agg'!$C99)</f>
        <v>75.012678303062472</v>
      </c>
      <c r="Y99" s="10">
        <f>SUMIFS('Service PJ'!AJ$3:AJ$280,'Service PJ'!$D$3:$D$280,'Veda input Agg'!$B99,'Service PJ'!$E$3:$E$280,'Veda input Agg'!$C99)</f>
        <v>62.093684784903374</v>
      </c>
      <c r="Z99" s="10">
        <f>SUMIFS('Service PJ'!AK$3:AK$280,'Service PJ'!$D$3:$D$280,'Veda input Agg'!$B99,'Service PJ'!$E$3:$E$280,'Veda input Agg'!$C99)</f>
        <v>1302.0406138250132</v>
      </c>
      <c r="AA99" s="10">
        <f>SUMIFS('Service PJ'!AL$3:AL$280,'Service PJ'!$D$3:$D$280,'Veda input Agg'!$B99,'Service PJ'!$E$3:$E$280,'Veda input Agg'!$C99)</f>
        <v>0.41225842862511919</v>
      </c>
      <c r="AB99" s="10">
        <f>SUMIFS('Service PJ'!AM$3:AM$280,'Service PJ'!$D$3:$D$280,'Veda input Agg'!$B99,'Service PJ'!$E$3:$E$280,'Veda input Agg'!$C99)</f>
        <v>23.02740253476712</v>
      </c>
      <c r="AC99" s="10">
        <f>SUMIFS('Service PJ'!AN$3:AN$280,'Service PJ'!$D$3:$D$280,'Veda input Agg'!$B99,'Service PJ'!$E$3:$E$280,'Veda input Agg'!$C99)</f>
        <v>455.13243230353066</v>
      </c>
      <c r="AD99" s="10">
        <f>SUMIFS('Service PJ'!AO$3:AO$280,'Service PJ'!$D$3:$D$280,'Veda input Agg'!$B99,'Service PJ'!$E$3:$E$280,'Veda input Agg'!$C99)</f>
        <v>7.7930769637573274</v>
      </c>
      <c r="AE99" s="10">
        <f>SUMIFS('Service PJ'!AP$3:AP$280,'Service PJ'!$D$3:$D$280,'Veda input Agg'!$B99,'Service PJ'!$E$3:$E$280,'Veda input Agg'!$C99)</f>
        <v>22.066163751163273</v>
      </c>
      <c r="AF99" s="10">
        <f>SUMIFS('Service PJ'!AQ$3:AQ$280,'Service PJ'!$D$3:$D$280,'Veda input Agg'!$B99,'Service PJ'!$E$3:$E$280,'Veda input Agg'!$C99)</f>
        <v>356.40309033744506</v>
      </c>
      <c r="AG99" s="10">
        <f>SUMIFS('Service PJ'!AR$3:AR$280,'Service PJ'!$D$3:$D$280,'Veda input Agg'!$B99,'Service PJ'!$E$3:$E$280,'Veda input Agg'!$C99)</f>
        <v>0</v>
      </c>
      <c r="AJ99" s="10" t="str">
        <f t="shared" si="92"/>
        <v/>
      </c>
      <c r="AK99" s="7" t="str">
        <f t="shared" si="93"/>
        <v>IOI_PRH</v>
      </c>
      <c r="AL99" s="10" t="str">
        <f t="shared" si="94"/>
        <v/>
      </c>
      <c r="AM99" s="9">
        <f t="shared" si="124"/>
        <v>0.18952413295674769</v>
      </c>
      <c r="AN99" s="9">
        <f t="shared" si="95"/>
        <v>6.5968097826134858E-2</v>
      </c>
      <c r="AO99" s="9">
        <f t="shared" si="96"/>
        <v>0.22717565689339225</v>
      </c>
      <c r="AP99" s="9">
        <f t="shared" si="97"/>
        <v>0.24022739173470301</v>
      </c>
      <c r="AQ99" s="9">
        <f t="shared" si="98"/>
        <v>0.14871112055650434</v>
      </c>
      <c r="AR99" s="9">
        <f t="shared" si="99"/>
        <v>0.15181593658238848</v>
      </c>
      <c r="AS99" s="9">
        <f t="shared" si="100"/>
        <v>7.3083894076613434E-2</v>
      </c>
      <c r="AT99" s="9">
        <f t="shared" si="101"/>
        <v>0.12295242647405444</v>
      </c>
      <c r="AU99" s="9">
        <f t="shared" si="102"/>
        <v>0.20562124721257713</v>
      </c>
      <c r="AV99" s="9">
        <f t="shared" si="103"/>
        <v>6.8310705967953148E-2</v>
      </c>
      <c r="AW99" s="9">
        <f t="shared" si="104"/>
        <v>2.4698768946189359E-2</v>
      </c>
      <c r="AX99" s="9">
        <f t="shared" si="105"/>
        <v>9.6401131543975463E-2</v>
      </c>
      <c r="AY99" s="9">
        <f t="shared" si="106"/>
        <v>0.17429601527027355</v>
      </c>
      <c r="AZ99" s="9">
        <f t="shared" si="107"/>
        <v>0.11505459518551785</v>
      </c>
      <c r="BA99" s="9">
        <f t="shared" si="108"/>
        <v>0.1367063265595371</v>
      </c>
      <c r="BB99" s="9">
        <f t="shared" si="109"/>
        <v>0.14057671017330517</v>
      </c>
      <c r="BC99" s="9">
        <f t="shared" si="110"/>
        <v>0.16194422918997839</v>
      </c>
      <c r="BD99" s="9">
        <f t="shared" si="111"/>
        <v>0.18150872543547916</v>
      </c>
      <c r="BE99" s="9">
        <f t="shared" si="112"/>
        <v>0.14174794916796832</v>
      </c>
      <c r="BF99" s="9">
        <f t="shared" si="113"/>
        <v>4.3107443920907589E-2</v>
      </c>
      <c r="BG99" s="9">
        <f t="shared" si="114"/>
        <v>9.0380684150967144E-2</v>
      </c>
      <c r="BH99" s="9">
        <f t="shared" si="115"/>
        <v>0.10232957230844851</v>
      </c>
      <c r="BI99" s="9">
        <f t="shared" si="116"/>
        <v>0.35780355147286369</v>
      </c>
      <c r="BJ99" s="9">
        <f t="shared" si="117"/>
        <v>4.4616633791020696E-2</v>
      </c>
      <c r="BK99" s="9">
        <f t="shared" si="118"/>
        <v>6.8589302823726647E-2</v>
      </c>
      <c r="BL99" s="9">
        <f t="shared" si="119"/>
        <v>0.28526197378623575</v>
      </c>
      <c r="BM99" s="9">
        <f t="shared" si="120"/>
        <v>2.8628920335971898E-2</v>
      </c>
      <c r="BN99" s="9">
        <f t="shared" si="121"/>
        <v>9.8365145640735854E-2</v>
      </c>
      <c r="BO99" s="9">
        <f t="shared" si="122"/>
        <v>0.26555321507363039</v>
      </c>
      <c r="BP99" s="9" t="str">
        <f t="shared" si="123"/>
        <v/>
      </c>
      <c r="BV99" t="str">
        <f t="shared" si="91"/>
        <v>IOI_PRH</v>
      </c>
      <c r="BX99" t="s">
        <v>109</v>
      </c>
    </row>
    <row r="100" spans="2:76" x14ac:dyDescent="0.45">
      <c r="B100" t="s">
        <v>42</v>
      </c>
      <c r="C100" t="s">
        <v>199</v>
      </c>
      <c r="D100" s="10">
        <f>SUMIFS('Service PJ'!O$3:O$280,'Service PJ'!$D$3:$D$280,'Veda input Agg'!$B100,'Service PJ'!$E$3:$E$280,'Veda input Agg'!$C100)</f>
        <v>74.711736541904202</v>
      </c>
      <c r="E100" s="10">
        <f>SUMIFS('Service PJ'!P$3:P$280,'Service PJ'!$D$3:$D$280,'Veda input Agg'!$B100,'Service PJ'!$E$3:$E$280,'Veda input Agg'!$C100)</f>
        <v>41.782451239196966</v>
      </c>
      <c r="F100" s="10">
        <f>SUMIFS('Service PJ'!Q$3:Q$280,'Service PJ'!$D$3:$D$280,'Veda input Agg'!$B100,'Service PJ'!$E$3:$E$280,'Veda input Agg'!$C100)</f>
        <v>35.448586209620139</v>
      </c>
      <c r="G100" s="10">
        <f>SUMIFS('Service PJ'!R$3:R$280,'Service PJ'!$D$3:$D$280,'Veda input Agg'!$B100,'Service PJ'!$E$3:$E$280,'Veda input Agg'!$C100)</f>
        <v>14.459503498706999</v>
      </c>
      <c r="H100" s="10">
        <f>SUMIFS('Service PJ'!S$3:S$280,'Service PJ'!$D$3:$D$280,'Veda input Agg'!$B100,'Service PJ'!$E$3:$E$280,'Veda input Agg'!$C100)</f>
        <v>45.943196804139895</v>
      </c>
      <c r="I100" s="10">
        <f>SUMIFS('Service PJ'!T$3:T$280,'Service PJ'!$D$3:$D$280,'Veda input Agg'!$B100,'Service PJ'!$E$3:$E$280,'Veda input Agg'!$C100)</f>
        <v>439.28455035841802</v>
      </c>
      <c r="J100" s="10">
        <f>SUMIFS('Service PJ'!U$3:U$280,'Service PJ'!$D$3:$D$280,'Veda input Agg'!$B100,'Service PJ'!$E$3:$E$280,'Veda input Agg'!$C100)</f>
        <v>3.4008776168605399</v>
      </c>
      <c r="K100" s="10">
        <f>SUMIFS('Service PJ'!V$3:V$280,'Service PJ'!$D$3:$D$280,'Veda input Agg'!$B100,'Service PJ'!$E$3:$E$280,'Veda input Agg'!$C100)</f>
        <v>41.123595342443792</v>
      </c>
      <c r="L100" s="10">
        <f>SUMIFS('Service PJ'!W$3:W$280,'Service PJ'!$D$3:$D$280,'Veda input Agg'!$B100,'Service PJ'!$E$3:$E$280,'Veda input Agg'!$C100)</f>
        <v>38.466984570384923</v>
      </c>
      <c r="M100" s="10">
        <f>SUMIFS('Service PJ'!X$3:X$280,'Service PJ'!$D$3:$D$280,'Veda input Agg'!$B100,'Service PJ'!$E$3:$E$280,'Veda input Agg'!$C100)</f>
        <v>361.71232552938761</v>
      </c>
      <c r="N100" s="10">
        <f>SUMIFS('Service PJ'!Y$3:Y$280,'Service PJ'!$D$3:$D$280,'Veda input Agg'!$B100,'Service PJ'!$E$3:$E$280,'Veda input Agg'!$C100)</f>
        <v>4.5658099207305263</v>
      </c>
      <c r="O100" s="10">
        <f>SUMIFS('Service PJ'!Z$3:Z$280,'Service PJ'!$D$3:$D$280,'Veda input Agg'!$B100,'Service PJ'!$E$3:$E$280,'Veda input Agg'!$C100)</f>
        <v>16.393071180615863</v>
      </c>
      <c r="P100" s="10">
        <f>SUMIFS('Service PJ'!AA$3:AA$280,'Service PJ'!$D$3:$D$280,'Veda input Agg'!$B100,'Service PJ'!$E$3:$E$280,'Veda input Agg'!$C100)</f>
        <v>8.3669294106359793</v>
      </c>
      <c r="Q100" s="10">
        <f>SUMIFS('Service PJ'!AB$3:AB$280,'Service PJ'!$D$3:$D$280,'Veda input Agg'!$B100,'Service PJ'!$E$3:$E$280,'Veda input Agg'!$C100)</f>
        <v>20.282153211352615</v>
      </c>
      <c r="R100" s="10">
        <f>SUMIFS('Service PJ'!AC$3:AC$280,'Service PJ'!$D$3:$D$280,'Veda input Agg'!$B100,'Service PJ'!$E$3:$E$280,'Veda input Agg'!$C100)</f>
        <v>7.570974666260577</v>
      </c>
      <c r="S100" s="10">
        <f>SUMIFS('Service PJ'!AD$3:AD$280,'Service PJ'!$D$3:$D$280,'Veda input Agg'!$B100,'Service PJ'!$E$3:$E$280,'Veda input Agg'!$C100)</f>
        <v>9.4359802381183524</v>
      </c>
      <c r="T100" s="10">
        <f>SUMIFS('Service PJ'!AE$3:AE$280,'Service PJ'!$D$3:$D$280,'Veda input Agg'!$B100,'Service PJ'!$E$3:$E$280,'Veda input Agg'!$C100)</f>
        <v>53.312860364056796</v>
      </c>
      <c r="U100" s="10">
        <f>SUMIFS('Service PJ'!AF$3:AF$280,'Service PJ'!$D$3:$D$280,'Veda input Agg'!$B100,'Service PJ'!$E$3:$E$280,'Veda input Agg'!$C100)</f>
        <v>12.135366761612758</v>
      </c>
      <c r="V100" s="10">
        <f>SUMIFS('Service PJ'!AG$3:AG$280,'Service PJ'!$D$3:$D$280,'Veda input Agg'!$B100,'Service PJ'!$E$3:$E$280,'Veda input Agg'!$C100)</f>
        <v>21.935202137944309</v>
      </c>
      <c r="W100" s="10">
        <f>SUMIFS('Service PJ'!AH$3:AH$280,'Service PJ'!$D$3:$D$280,'Veda input Agg'!$B100,'Service PJ'!$E$3:$E$280,'Veda input Agg'!$C100)</f>
        <v>195.90512876002546</v>
      </c>
      <c r="X100" s="10">
        <f>SUMIFS('Service PJ'!AI$3:AI$280,'Service PJ'!$D$3:$D$280,'Veda input Agg'!$B100,'Service PJ'!$E$3:$E$280,'Veda input Agg'!$C100)</f>
        <v>59.726702425935564</v>
      </c>
      <c r="Y100" s="10">
        <f>SUMIFS('Service PJ'!AJ$3:AJ$280,'Service PJ'!$D$3:$D$280,'Veda input Agg'!$B100,'Service PJ'!$E$3:$E$280,'Veda input Agg'!$C100)</f>
        <v>74.523847207445471</v>
      </c>
      <c r="Z100" s="10">
        <f>SUMIFS('Service PJ'!AK$3:AK$280,'Service PJ'!$D$3:$D$280,'Veda input Agg'!$B100,'Service PJ'!$E$3:$E$280,'Veda input Agg'!$C100)</f>
        <v>628.51161839220424</v>
      </c>
      <c r="AA100" s="10">
        <f>SUMIFS('Service PJ'!AL$3:AL$280,'Service PJ'!$D$3:$D$280,'Veda input Agg'!$B100,'Service PJ'!$E$3:$E$280,'Veda input Agg'!$C100)</f>
        <v>0.67008514043591494</v>
      </c>
      <c r="AB100" s="10">
        <f>SUMIFS('Service PJ'!AM$3:AM$280,'Service PJ'!$D$3:$D$280,'Veda input Agg'!$B100,'Service PJ'!$E$3:$E$280,'Veda input Agg'!$C100)</f>
        <v>15.34873155302456</v>
      </c>
      <c r="AC100" s="10">
        <f>SUMIFS('Service PJ'!AN$3:AN$280,'Service PJ'!$D$3:$D$280,'Veda input Agg'!$B100,'Service PJ'!$E$3:$E$280,'Veda input Agg'!$C100)</f>
        <v>207.40849533254962</v>
      </c>
      <c r="AD100" s="10">
        <f>SUMIFS('Service PJ'!AO$3:AO$280,'Service PJ'!$D$3:$D$280,'Veda input Agg'!$B100,'Service PJ'!$E$3:$E$280,'Veda input Agg'!$C100)</f>
        <v>15.87680697937591</v>
      </c>
      <c r="AE100" s="10">
        <f>SUMIFS('Service PJ'!AP$3:AP$280,'Service PJ'!$D$3:$D$280,'Veda input Agg'!$B100,'Service PJ'!$E$3:$E$280,'Veda input Agg'!$C100)</f>
        <v>19.994773242022713</v>
      </c>
      <c r="AF100" s="10">
        <f>SUMIFS('Service PJ'!AQ$3:AQ$280,'Service PJ'!$D$3:$D$280,'Veda input Agg'!$B100,'Service PJ'!$E$3:$E$280,'Veda input Agg'!$C100)</f>
        <v>207.3172248520404</v>
      </c>
      <c r="AG100" s="10">
        <f>SUMIFS('Service PJ'!AR$3:AR$280,'Service PJ'!$D$3:$D$280,'Veda input Agg'!$B100,'Service PJ'!$E$3:$E$280,'Veda input Agg'!$C100)</f>
        <v>0</v>
      </c>
      <c r="AJ100" s="10" t="str">
        <f t="shared" si="92"/>
        <v/>
      </c>
      <c r="AK100" s="7" t="str">
        <f t="shared" si="93"/>
        <v>IOI_SPC</v>
      </c>
      <c r="AL100" s="10" t="str">
        <f t="shared" si="94"/>
        <v/>
      </c>
      <c r="AM100" s="9">
        <f t="shared" si="124"/>
        <v>0.12170781266946307</v>
      </c>
      <c r="AN100" s="9">
        <f t="shared" si="95"/>
        <v>4.821927253667381E-2</v>
      </c>
      <c r="AO100" s="9">
        <f t="shared" si="96"/>
        <v>0.11874804192734376</v>
      </c>
      <c r="AP100" s="9">
        <f t="shared" si="97"/>
        <v>0.13826461425587316</v>
      </c>
      <c r="AQ100" s="9">
        <f t="shared" si="98"/>
        <v>0.11244514329849017</v>
      </c>
      <c r="AR100" s="9">
        <f t="shared" si="99"/>
        <v>0.10000951593875559</v>
      </c>
      <c r="AS100" s="9">
        <f t="shared" si="100"/>
        <v>5.2072010324266942E-2</v>
      </c>
      <c r="AT100" s="9">
        <f t="shared" si="101"/>
        <v>0.12577753679052869</v>
      </c>
      <c r="AU100" s="9">
        <f t="shared" si="102"/>
        <v>0.11301453633267641</v>
      </c>
      <c r="AV100" s="9">
        <f t="shared" si="103"/>
        <v>6.9391941568294521E-2</v>
      </c>
      <c r="AW100" s="9">
        <f t="shared" si="104"/>
        <v>4.7322441104672937E-2</v>
      </c>
      <c r="AX100" s="9">
        <f t="shared" si="105"/>
        <v>8.8738995124170758E-2</v>
      </c>
      <c r="AY100" s="9">
        <f t="shared" si="106"/>
        <v>0.12521308852854207</v>
      </c>
      <c r="AZ100" s="9">
        <f t="shared" si="107"/>
        <v>0.12263759086990433</v>
      </c>
      <c r="BA100" s="9">
        <f t="shared" si="108"/>
        <v>0.11384775840044879</v>
      </c>
      <c r="BB100" s="9">
        <f t="shared" si="109"/>
        <v>0.11393283127513666</v>
      </c>
      <c r="BC100" s="9">
        <f t="shared" si="110"/>
        <v>0.11912760216977573</v>
      </c>
      <c r="BD100" s="9">
        <f t="shared" si="111"/>
        <v>0.13457366419472147</v>
      </c>
      <c r="BE100" s="9">
        <f t="shared" si="112"/>
        <v>0.11368502353937447</v>
      </c>
      <c r="BF100" s="9">
        <f t="shared" si="113"/>
        <v>4.5893999036729596E-2</v>
      </c>
      <c r="BG100" s="9">
        <f t="shared" si="114"/>
        <v>7.1963038108411356E-2</v>
      </c>
      <c r="BH100" s="9">
        <f t="shared" si="115"/>
        <v>0.12281431578646049</v>
      </c>
      <c r="BI100" s="9">
        <f t="shared" si="116"/>
        <v>0.17271633988593155</v>
      </c>
      <c r="BJ100" s="9">
        <f t="shared" si="117"/>
        <v>7.2519908008527853E-2</v>
      </c>
      <c r="BK100" s="9">
        <f t="shared" si="118"/>
        <v>4.5717652907705013E-2</v>
      </c>
      <c r="BL100" s="9">
        <f t="shared" si="119"/>
        <v>0.12999679337098602</v>
      </c>
      <c r="BM100" s="9">
        <f t="shared" si="120"/>
        <v>5.8325593897767335E-2</v>
      </c>
      <c r="BN100" s="9">
        <f t="shared" si="121"/>
        <v>8.9131432367865401E-2</v>
      </c>
      <c r="BO100" s="9">
        <f t="shared" si="122"/>
        <v>0.15447047764786992</v>
      </c>
      <c r="BP100" s="9" t="str">
        <f t="shared" si="123"/>
        <v/>
      </c>
      <c r="BV100" t="str">
        <f t="shared" si="91"/>
        <v>IOI_SPC</v>
      </c>
      <c r="BX100" t="s">
        <v>109</v>
      </c>
    </row>
    <row r="101" spans="2:76" x14ac:dyDescent="0.45">
      <c r="B101" t="s">
        <v>42</v>
      </c>
      <c r="C101" t="s">
        <v>173</v>
      </c>
      <c r="D101" s="10">
        <f>SUMIFS('Service PJ'!O$3:O$280,'Service PJ'!$D$3:$D$280,'Veda input Agg'!$B101,'Service PJ'!$E$3:$E$280,'Veda input Agg'!$C101)</f>
        <v>41.150738647354586</v>
      </c>
      <c r="E101" s="10">
        <f>SUMIFS('Service PJ'!P$3:P$280,'Service PJ'!$D$3:$D$280,'Veda input Agg'!$B101,'Service PJ'!$E$3:$E$280,'Veda input Agg'!$C101)</f>
        <v>424.21780525960526</v>
      </c>
      <c r="F101" s="10">
        <f>SUMIFS('Service PJ'!Q$3:Q$280,'Service PJ'!$D$3:$D$280,'Veda input Agg'!$B101,'Service PJ'!$E$3:$E$280,'Veda input Agg'!$C101)</f>
        <v>78.304223608423769</v>
      </c>
      <c r="G101" s="10">
        <f>SUMIFS('Service PJ'!R$3:R$280,'Service PJ'!$D$3:$D$280,'Veda input Agg'!$B101,'Service PJ'!$E$3:$E$280,'Veda input Agg'!$C101)</f>
        <v>30.39722162545128</v>
      </c>
      <c r="H101" s="10">
        <f>SUMIFS('Service PJ'!S$3:S$280,'Service PJ'!$D$3:$D$280,'Veda input Agg'!$B101,'Service PJ'!$E$3:$E$280,'Veda input Agg'!$C101)</f>
        <v>81.550372284491289</v>
      </c>
      <c r="I101" s="10">
        <f>SUMIFS('Service PJ'!T$3:T$280,'Service PJ'!$D$3:$D$280,'Veda input Agg'!$B101,'Service PJ'!$E$3:$E$280,'Veda input Agg'!$C101)</f>
        <v>1571.9126626853949</v>
      </c>
      <c r="J101" s="10">
        <f>SUMIFS('Service PJ'!U$3:U$280,'Service PJ'!$D$3:$D$280,'Veda input Agg'!$B101,'Service PJ'!$E$3:$E$280,'Veda input Agg'!$C101)</f>
        <v>33.513593534418057</v>
      </c>
      <c r="K101" s="10">
        <f>SUMIFS('Service PJ'!V$3:V$280,'Service PJ'!$D$3:$D$280,'Veda input Agg'!$B101,'Service PJ'!$E$3:$E$280,'Veda input Agg'!$C101)</f>
        <v>45.934516597107674</v>
      </c>
      <c r="L101" s="10">
        <f>SUMIFS('Service PJ'!W$3:W$280,'Service PJ'!$D$3:$D$280,'Veda input Agg'!$B101,'Service PJ'!$E$3:$E$280,'Veda input Agg'!$C101)</f>
        <v>78.385403090510209</v>
      </c>
      <c r="M101" s="10">
        <f>SUMIFS('Service PJ'!X$3:X$280,'Service PJ'!$D$3:$D$280,'Veda input Agg'!$B101,'Service PJ'!$E$3:$E$280,'Veda input Agg'!$C101)</f>
        <v>2007.8140581132429</v>
      </c>
      <c r="N101" s="10">
        <f>SUMIFS('Service PJ'!Y$3:Y$280,'Service PJ'!$D$3:$D$280,'Veda input Agg'!$B101,'Service PJ'!$E$3:$E$280,'Veda input Agg'!$C101)</f>
        <v>56.42660771379164</v>
      </c>
      <c r="O101" s="10">
        <f>SUMIFS('Service PJ'!Z$3:Z$280,'Service PJ'!$D$3:$D$280,'Veda input Agg'!$B101,'Service PJ'!$E$3:$E$280,'Veda input Agg'!$C101)</f>
        <v>83.04696518866271</v>
      </c>
      <c r="P101" s="10">
        <f>SUMIFS('Service PJ'!AA$3:AA$280,'Service PJ'!$D$3:$D$280,'Veda input Agg'!$B101,'Service PJ'!$E$3:$E$280,'Veda input Agg'!$C101)</f>
        <v>17.640654000333406</v>
      </c>
      <c r="Q101" s="10">
        <f>SUMIFS('Service PJ'!AB$3:AB$280,'Service PJ'!$D$3:$D$280,'Veda input Agg'!$B101,'Service PJ'!$E$3:$E$280,'Veda input Agg'!$C101)</f>
        <v>34.753338526964193</v>
      </c>
      <c r="R101" s="10">
        <f>SUMIFS('Service PJ'!AC$3:AC$280,'Service PJ'!$D$3:$D$280,'Veda input Agg'!$B101,'Service PJ'!$E$3:$E$280,'Veda input Agg'!$C101)</f>
        <v>20.808974375552754</v>
      </c>
      <c r="S101" s="10">
        <f>SUMIFS('Service PJ'!AD$3:AD$280,'Service PJ'!$D$3:$D$280,'Veda input Agg'!$B101,'Service PJ'!$E$3:$E$280,'Veda input Agg'!$C101)</f>
        <v>24.978991993010286</v>
      </c>
      <c r="T101" s="10">
        <f>SUMIFS('Service PJ'!AE$3:AE$280,'Service PJ'!$D$3:$D$280,'Veda input Agg'!$B101,'Service PJ'!$E$3:$E$280,'Veda input Agg'!$C101)</f>
        <v>143.61996381269796</v>
      </c>
      <c r="U101" s="10">
        <f>SUMIFS('Service PJ'!AF$3:AF$280,'Service PJ'!$D$3:$D$280,'Veda input Agg'!$B101,'Service PJ'!$E$3:$E$280,'Veda input Agg'!$C101)</f>
        <v>19.026852523892195</v>
      </c>
      <c r="V101" s="10">
        <f>SUMIFS('Service PJ'!AG$3:AG$280,'Service PJ'!$D$3:$D$280,'Veda input Agg'!$B101,'Service PJ'!$E$3:$E$280,'Veda input Agg'!$C101)</f>
        <v>63.601060884620999</v>
      </c>
      <c r="W101" s="10">
        <f>SUMIFS('Service PJ'!AH$3:AH$280,'Service PJ'!$D$3:$D$280,'Veda input Agg'!$B101,'Service PJ'!$E$3:$E$280,'Veda input Agg'!$C101)</f>
        <v>2405.0338857346783</v>
      </c>
      <c r="X101" s="10">
        <f>SUMIFS('Service PJ'!AI$3:AI$280,'Service PJ'!$D$3:$D$280,'Veda input Agg'!$B101,'Service PJ'!$E$3:$E$280,'Veda input Agg'!$C101)</f>
        <v>197.23918997815255</v>
      </c>
      <c r="Y101" s="10">
        <f>SUMIFS('Service PJ'!AJ$3:AJ$280,'Service PJ'!$D$3:$D$280,'Veda input Agg'!$B101,'Service PJ'!$E$3:$E$280,'Veda input Agg'!$C101)</f>
        <v>80.325304428786978</v>
      </c>
      <c r="Z101" s="10">
        <f>SUMIFS('Service PJ'!AK$3:AK$280,'Service PJ'!$D$3:$D$280,'Veda input Agg'!$B101,'Service PJ'!$E$3:$E$280,'Veda input Agg'!$C101)</f>
        <v>528.22114582025506</v>
      </c>
      <c r="AA101" s="10">
        <f>SUMIFS('Service PJ'!AL$3:AL$280,'Service PJ'!$D$3:$D$280,'Veda input Agg'!$B101,'Service PJ'!$E$3:$E$280,'Veda input Agg'!$C101)</f>
        <v>3.7523808472107802</v>
      </c>
      <c r="AB101" s="10">
        <f>SUMIFS('Service PJ'!AM$3:AM$280,'Service PJ'!$D$3:$D$280,'Veda input Agg'!$B101,'Service PJ'!$E$3:$E$280,'Veda input Agg'!$C101)</f>
        <v>126.21100934507328</v>
      </c>
      <c r="AC101" s="10">
        <f>SUMIFS('Service PJ'!AN$3:AN$280,'Service PJ'!$D$3:$D$280,'Veda input Agg'!$B101,'Service PJ'!$E$3:$E$280,'Veda input Agg'!$C101)</f>
        <v>162.21785560133534</v>
      </c>
      <c r="AD101" s="10">
        <f>SUMIFS('Service PJ'!AO$3:AO$280,'Service PJ'!$D$3:$D$280,'Veda input Agg'!$B101,'Service PJ'!$E$3:$E$280,'Veda input Agg'!$C101)</f>
        <v>150.37987337436499</v>
      </c>
      <c r="AE101" s="10">
        <f>SUMIFS('Service PJ'!AP$3:AP$280,'Service PJ'!$D$3:$D$280,'Veda input Agg'!$B101,'Service PJ'!$E$3:$E$280,'Veda input Agg'!$C101)</f>
        <v>53.831029369965648</v>
      </c>
      <c r="AF101" s="10">
        <f>SUMIFS('Service PJ'!AQ$3:AQ$280,'Service PJ'!$D$3:$D$280,'Veda input Agg'!$B101,'Service PJ'!$E$3:$E$280,'Veda input Agg'!$C101)</f>
        <v>282.06275763619402</v>
      </c>
      <c r="AG101" s="10">
        <f>SUMIFS('Service PJ'!AR$3:AR$280,'Service PJ'!$D$3:$D$280,'Veda input Agg'!$B101,'Service PJ'!$E$3:$E$280,'Veda input Agg'!$C101)</f>
        <v>0</v>
      </c>
      <c r="AJ101" s="10" t="str">
        <f t="shared" si="92"/>
        <v/>
      </c>
      <c r="AK101" s="7" t="str">
        <f t="shared" si="93"/>
        <v>IOI_STM</v>
      </c>
      <c r="AL101" s="10" t="str">
        <f t="shared" si="94"/>
        <v/>
      </c>
      <c r="AM101" s="9">
        <f t="shared" si="124"/>
        <v>6.7035871769533587E-2</v>
      </c>
      <c r="AN101" s="9">
        <f t="shared" si="95"/>
        <v>0.48957094091054254</v>
      </c>
      <c r="AO101" s="9">
        <f t="shared" si="96"/>
        <v>0.26230871869349082</v>
      </c>
      <c r="AP101" s="9">
        <f t="shared" si="97"/>
        <v>0.29066420730622844</v>
      </c>
      <c r="AQ101" s="9">
        <f t="shared" si="98"/>
        <v>0.19959306133326254</v>
      </c>
      <c r="AR101" s="9">
        <f t="shared" si="99"/>
        <v>0.35786877632026926</v>
      </c>
      <c r="AS101" s="9">
        <f t="shared" si="100"/>
        <v>0.51313819111740921</v>
      </c>
      <c r="AT101" s="9">
        <f t="shared" si="101"/>
        <v>0.1404918588255063</v>
      </c>
      <c r="AU101" s="9">
        <f t="shared" si="102"/>
        <v>0.2302933303574855</v>
      </c>
      <c r="AV101" s="9">
        <f t="shared" si="103"/>
        <v>0.38518487197438556</v>
      </c>
      <c r="AW101" s="9">
        <f t="shared" si="104"/>
        <v>0.58483486317475764</v>
      </c>
      <c r="AX101" s="9">
        <f t="shared" si="105"/>
        <v>0.44954994447093333</v>
      </c>
      <c r="AY101" s="9">
        <f t="shared" si="106"/>
        <v>0.26399658257392067</v>
      </c>
      <c r="AZ101" s="9">
        <f t="shared" si="107"/>
        <v>0.2101387198498971</v>
      </c>
      <c r="BA101" s="9">
        <f t="shared" si="108"/>
        <v>0.31291282717224744</v>
      </c>
      <c r="BB101" s="9">
        <f t="shared" si="109"/>
        <v>0.30160377706875557</v>
      </c>
      <c r="BC101" s="9">
        <f t="shared" si="110"/>
        <v>0.32091885139690463</v>
      </c>
      <c r="BD101" s="9">
        <f t="shared" si="111"/>
        <v>0.21099595195856044</v>
      </c>
      <c r="BE101" s="9">
        <f t="shared" si="112"/>
        <v>0.32962942663244332</v>
      </c>
      <c r="BF101" s="9">
        <f t="shared" si="113"/>
        <v>0.56341875036061717</v>
      </c>
      <c r="BG101" s="9">
        <f t="shared" si="114"/>
        <v>0.23764799944331838</v>
      </c>
      <c r="BH101" s="9">
        <f t="shared" si="115"/>
        <v>0.13237504065376571</v>
      </c>
      <c r="BI101" s="9">
        <f t="shared" si="116"/>
        <v>0.14515630306056881</v>
      </c>
      <c r="BJ101" s="9">
        <f t="shared" si="117"/>
        <v>0.406101101832615</v>
      </c>
      <c r="BK101" s="9">
        <f t="shared" si="118"/>
        <v>0.37593146368060276</v>
      </c>
      <c r="BL101" s="9">
        <f t="shared" si="119"/>
        <v>0.10167279320878342</v>
      </c>
      <c r="BM101" s="9">
        <f t="shared" si="120"/>
        <v>0.55244076697691646</v>
      </c>
      <c r="BN101" s="9">
        <f t="shared" si="121"/>
        <v>0.23996454951025439</v>
      </c>
      <c r="BO101" s="9">
        <f t="shared" si="122"/>
        <v>0.21016280210114652</v>
      </c>
      <c r="BP101" s="9" t="str">
        <f t="shared" si="123"/>
        <v/>
      </c>
      <c r="BV101" t="str">
        <f t="shared" si="91"/>
        <v>IOI_STM</v>
      </c>
      <c r="BX101" t="s">
        <v>109</v>
      </c>
    </row>
    <row r="102" spans="2:76" x14ac:dyDescent="0.45">
      <c r="B102" t="s">
        <v>129</v>
      </c>
      <c r="C102" t="s">
        <v>191</v>
      </c>
      <c r="D102" s="10">
        <f>SUMIFS('Service PJ'!O$3:O$280,'Service PJ'!$D$3:$D$280,'Veda input Agg'!$B102,'Service PJ'!$E$3:$E$280,'Veda input Agg'!$C102)</f>
        <v>3.4483584613723077E-2</v>
      </c>
      <c r="E102" s="10">
        <f>SUMIFS('Service PJ'!P$3:P$280,'Service PJ'!$D$3:$D$280,'Veda input Agg'!$B102,'Service PJ'!$E$3:$E$280,'Veda input Agg'!$C102)</f>
        <v>3.8534111399081041E-5</v>
      </c>
      <c r="F102" s="10">
        <f>SUMIFS('Service PJ'!Q$3:Q$280,'Service PJ'!$D$3:$D$280,'Veda input Agg'!$B102,'Service PJ'!$E$3:$E$280,'Veda input Agg'!$C102)</f>
        <v>6.4979744677512566E-2</v>
      </c>
      <c r="G102" s="10">
        <f>SUMIFS('Service PJ'!R$3:R$280,'Service PJ'!$D$3:$D$280,'Veda input Agg'!$B102,'Service PJ'!$E$3:$E$280,'Veda input Agg'!$C102)</f>
        <v>3.4419911725051176E-2</v>
      </c>
      <c r="H102" s="10">
        <f>SUMIFS('Service PJ'!S$3:S$280,'Service PJ'!$D$3:$D$280,'Veda input Agg'!$B102,'Service PJ'!$E$3:$E$280,'Veda input Agg'!$C102)</f>
        <v>5.0670970102743889</v>
      </c>
      <c r="I102" s="10">
        <f>SUMIFS('Service PJ'!T$3:T$280,'Service PJ'!$D$3:$D$280,'Veda input Agg'!$B102,'Service PJ'!$E$3:$E$280,'Veda input Agg'!$C102)</f>
        <v>2.7074913938895016</v>
      </c>
      <c r="J102" s="10">
        <f>SUMIFS('Service PJ'!U$3:U$280,'Service PJ'!$D$3:$D$280,'Veda input Agg'!$B102,'Service PJ'!$E$3:$E$280,'Veda input Agg'!$C102)</f>
        <v>3.8344654520900676E-2</v>
      </c>
      <c r="K102" s="10">
        <f>SUMIFS('Service PJ'!V$3:V$280,'Service PJ'!$D$3:$D$280,'Veda input Agg'!$B102,'Service PJ'!$E$3:$E$280,'Veda input Agg'!$C102)</f>
        <v>0</v>
      </c>
      <c r="L102" s="10">
        <f>SUMIFS('Service PJ'!W$3:W$280,'Service PJ'!$D$3:$D$280,'Veda input Agg'!$B102,'Service PJ'!$E$3:$E$280,'Veda input Agg'!$C102)</f>
        <v>0.26315593417071742</v>
      </c>
      <c r="M102" s="10">
        <f>SUMIFS('Service PJ'!X$3:X$280,'Service PJ'!$D$3:$D$280,'Veda input Agg'!$B102,'Service PJ'!$E$3:$E$280,'Veda input Agg'!$C102)</f>
        <v>17.398351626009354</v>
      </c>
      <c r="N102" s="10">
        <f>SUMIFS('Service PJ'!Y$3:Y$280,'Service PJ'!$D$3:$D$280,'Veda input Agg'!$B102,'Service PJ'!$E$3:$E$280,'Veda input Agg'!$C102)</f>
        <v>0.23791365841942194</v>
      </c>
      <c r="O102" s="10">
        <f>SUMIFS('Service PJ'!Z$3:Z$280,'Service PJ'!$D$3:$D$280,'Veda input Agg'!$B102,'Service PJ'!$E$3:$E$280,'Veda input Agg'!$C102)</f>
        <v>0.61438255606143166</v>
      </c>
      <c r="P102" s="10">
        <f>SUMIFS('Service PJ'!AA$3:AA$280,'Service PJ'!$D$3:$D$280,'Veda input Agg'!$B102,'Service PJ'!$E$3:$E$280,'Veda input Agg'!$C102)</f>
        <v>0.19521747254228136</v>
      </c>
      <c r="Q102" s="10">
        <f>SUMIFS('Service PJ'!AB$3:AB$280,'Service PJ'!$D$3:$D$280,'Veda input Agg'!$B102,'Service PJ'!$E$3:$E$280,'Veda input Agg'!$C102)</f>
        <v>0.68043536911935454</v>
      </c>
      <c r="R102" s="10">
        <f>SUMIFS('Service PJ'!AC$3:AC$280,'Service PJ'!$D$3:$D$280,'Veda input Agg'!$B102,'Service PJ'!$E$3:$E$280,'Veda input Agg'!$C102)</f>
        <v>0.31430986193266242</v>
      </c>
      <c r="S102" s="10">
        <f>SUMIFS('Service PJ'!AD$3:AD$280,'Service PJ'!$D$3:$D$280,'Veda input Agg'!$B102,'Service PJ'!$E$3:$E$280,'Veda input Agg'!$C102)</f>
        <v>0.29521649506104153</v>
      </c>
      <c r="T102" s="10">
        <f>SUMIFS('Service PJ'!AE$3:AE$280,'Service PJ'!$D$3:$D$280,'Veda input Agg'!$B102,'Service PJ'!$E$3:$E$280,'Veda input Agg'!$C102)</f>
        <v>0.47601929660506609</v>
      </c>
      <c r="U102" s="10">
        <f>SUMIFS('Service PJ'!AF$3:AF$280,'Service PJ'!$D$3:$D$280,'Veda input Agg'!$B102,'Service PJ'!$E$3:$E$280,'Veda input Agg'!$C102)</f>
        <v>0.48593619884380773</v>
      </c>
      <c r="V102" s="10">
        <f>SUMIFS('Service PJ'!AG$3:AG$280,'Service PJ'!$D$3:$D$280,'Veda input Agg'!$B102,'Service PJ'!$E$3:$E$280,'Veda input Agg'!$C102)</f>
        <v>1.2889475551546696</v>
      </c>
      <c r="W102" s="10">
        <f>SUMIFS('Service PJ'!AH$3:AH$280,'Service PJ'!$D$3:$D$280,'Veda input Agg'!$B102,'Service PJ'!$E$3:$E$280,'Veda input Agg'!$C102)</f>
        <v>0.51299816766395434</v>
      </c>
      <c r="X102" s="10">
        <f>SUMIFS('Service PJ'!AI$3:AI$280,'Service PJ'!$D$3:$D$280,'Veda input Agg'!$B102,'Service PJ'!$E$3:$E$280,'Veda input Agg'!$C102)</f>
        <v>9.9839389781358721E-3</v>
      </c>
      <c r="Y102" s="10">
        <f>SUMIFS('Service PJ'!AJ$3:AJ$280,'Service PJ'!$D$3:$D$280,'Veda input Agg'!$B102,'Service PJ'!$E$3:$E$280,'Veda input Agg'!$C102)</f>
        <v>7.3239469885423625E-2</v>
      </c>
      <c r="Z102" s="10">
        <f>SUMIFS('Service PJ'!AK$3:AK$280,'Service PJ'!$D$3:$D$280,'Veda input Agg'!$B102,'Service PJ'!$E$3:$E$280,'Veda input Agg'!$C102)</f>
        <v>7.5784403163124126E-2</v>
      </c>
      <c r="AA102" s="10">
        <f>SUMIFS('Service PJ'!AL$3:AL$280,'Service PJ'!$D$3:$D$280,'Veda input Agg'!$B102,'Service PJ'!$E$3:$E$280,'Veda input Agg'!$C102)</f>
        <v>3.8871037090176044E-2</v>
      </c>
      <c r="AB102" s="10">
        <f>SUMIFS('Service PJ'!AM$3:AM$280,'Service PJ'!$D$3:$D$280,'Veda input Agg'!$B102,'Service PJ'!$E$3:$E$280,'Veda input Agg'!$C102)</f>
        <v>0.82438823720405119</v>
      </c>
      <c r="AC102" s="10">
        <f>SUMIFS('Service PJ'!AN$3:AN$280,'Service PJ'!$D$3:$D$280,'Veda input Agg'!$B102,'Service PJ'!$E$3:$E$280,'Veda input Agg'!$C102)</f>
        <v>0</v>
      </c>
      <c r="AD102" s="10">
        <f>SUMIFS('Service PJ'!AO$3:AO$280,'Service PJ'!$D$3:$D$280,'Veda input Agg'!$B102,'Service PJ'!$E$3:$E$280,'Veda input Agg'!$C102)</f>
        <v>3.1513574735374732E-3</v>
      </c>
      <c r="AE102" s="10">
        <f>SUMIFS('Service PJ'!AP$3:AP$280,'Service PJ'!$D$3:$D$280,'Veda input Agg'!$B102,'Service PJ'!$E$3:$E$280,'Veda input Agg'!$C102)</f>
        <v>0.44152453920144391</v>
      </c>
      <c r="AF102" s="10">
        <f>SUMIFS('Service PJ'!AQ$3:AQ$280,'Service PJ'!$D$3:$D$280,'Veda input Agg'!$B102,'Service PJ'!$E$3:$E$280,'Veda input Agg'!$C102)</f>
        <v>3.5653693780251281</v>
      </c>
      <c r="AG102" s="10">
        <f>SUMIFS('Service PJ'!AR$3:AR$280,'Service PJ'!$D$3:$D$280,'Veda input Agg'!$B102,'Service PJ'!$E$3:$E$280,'Veda input Agg'!$C102)</f>
        <v>0</v>
      </c>
      <c r="AJ102" s="10" t="str">
        <f t="shared" si="92"/>
        <v>ITM000</v>
      </c>
      <c r="AK102" s="7" t="str">
        <f t="shared" si="93"/>
        <v>ITM_ECP</v>
      </c>
      <c r="AL102" s="10" t="str">
        <f t="shared" si="94"/>
        <v>ITM</v>
      </c>
      <c r="AM102" s="9">
        <f t="shared" si="124"/>
        <v>5.8382032276016235E-3</v>
      </c>
      <c r="AN102" s="9">
        <f t="shared" si="95"/>
        <v>4.2286147596287061E-5</v>
      </c>
      <c r="AO102" s="9">
        <f t="shared" si="96"/>
        <v>5.0477264096478788E-3</v>
      </c>
      <c r="AP102" s="9">
        <f t="shared" si="97"/>
        <v>2.2780284630581418E-3</v>
      </c>
      <c r="AQ102" s="9">
        <f t="shared" si="98"/>
        <v>4.9309890686918502E-3</v>
      </c>
      <c r="AR102" s="9">
        <f t="shared" si="99"/>
        <v>5.3332307117860299E-3</v>
      </c>
      <c r="AS102" s="9">
        <f t="shared" si="100"/>
        <v>5.016604881356892E-3</v>
      </c>
      <c r="AT102" s="9" t="str">
        <f t="shared" si="101"/>
        <v/>
      </c>
      <c r="AU102" s="9">
        <f t="shared" si="102"/>
        <v>3.5403852538953757E-3</v>
      </c>
      <c r="AV102" s="9">
        <f t="shared" si="103"/>
        <v>4.4077352943276771E-3</v>
      </c>
      <c r="AW102" s="9">
        <f t="shared" si="104"/>
        <v>4.5446182928404362E-3</v>
      </c>
      <c r="AX102" s="9">
        <f t="shared" si="105"/>
        <v>3.649333680775412E-3</v>
      </c>
      <c r="AY102" s="9">
        <f t="shared" si="106"/>
        <v>3.5501518320552312E-3</v>
      </c>
      <c r="AZ102" s="9">
        <f t="shared" si="107"/>
        <v>3.6380897975846825E-3</v>
      </c>
      <c r="BA102" s="9">
        <f t="shared" si="108"/>
        <v>3.6570161238523463E-3</v>
      </c>
      <c r="BB102" s="9">
        <f t="shared" si="109"/>
        <v>3.3833430752825515E-3</v>
      </c>
      <c r="BC102" s="9">
        <f t="shared" si="110"/>
        <v>3.5152588278953398E-3</v>
      </c>
      <c r="BD102" s="9">
        <f t="shared" si="111"/>
        <v>3.657083560783573E-3</v>
      </c>
      <c r="BE102" s="9">
        <f t="shared" si="112"/>
        <v>3.482352710035874E-3</v>
      </c>
      <c r="BF102" s="9">
        <f t="shared" si="113"/>
        <v>5.2764430986895995E-3</v>
      </c>
      <c r="BG102" s="9">
        <f t="shared" si="114"/>
        <v>3.165051389811005E-3</v>
      </c>
      <c r="BH102" s="9">
        <f t="shared" si="115"/>
        <v>3.3523734326845775E-3</v>
      </c>
      <c r="BI102" s="9">
        <f t="shared" si="116"/>
        <v>4.7780268682733286E-3</v>
      </c>
      <c r="BJ102" s="9">
        <f t="shared" si="117"/>
        <v>5.1830387103835506E-3</v>
      </c>
      <c r="BK102" s="9">
        <f t="shared" si="118"/>
        <v>2.042067224044858E-3</v>
      </c>
      <c r="BL102" s="9" t="str">
        <f t="shared" si="119"/>
        <v/>
      </c>
      <c r="BM102" s="9">
        <f t="shared" si="120"/>
        <v>1.1546062325191204E-3</v>
      </c>
      <c r="BN102" s="9">
        <f t="shared" si="121"/>
        <v>2.8746244647157469E-3</v>
      </c>
      <c r="BO102" s="9">
        <f t="shared" si="122"/>
        <v>3.0663649947852887E-3</v>
      </c>
      <c r="BP102" s="9" t="str">
        <f t="shared" si="123"/>
        <v/>
      </c>
      <c r="BV102" t="str">
        <f t="shared" si="91"/>
        <v>ITM_ECP</v>
      </c>
      <c r="BX102" t="s">
        <v>109</v>
      </c>
    </row>
    <row r="103" spans="2:76" x14ac:dyDescent="0.45">
      <c r="B103" t="s">
        <v>129</v>
      </c>
      <c r="C103" t="s">
        <v>202</v>
      </c>
      <c r="D103" s="10">
        <f>SUMIFS('Service PJ'!O$3:O$280,'Service PJ'!$D$3:$D$280,'Veda input Agg'!$B103,'Service PJ'!$E$3:$E$280,'Veda input Agg'!$C103)</f>
        <v>0.59771546663786657</v>
      </c>
      <c r="E103" s="10">
        <f>SUMIFS('Service PJ'!P$3:P$280,'Service PJ'!$D$3:$D$280,'Veda input Agg'!$B103,'Service PJ'!$E$3:$E$280,'Veda input Agg'!$C103)</f>
        <v>6.6792459758407139E-4</v>
      </c>
      <c r="F103" s="10">
        <f>SUMIFS('Service PJ'!Q$3:Q$280,'Service PJ'!$D$3:$D$280,'Veda input Agg'!$B103,'Service PJ'!$E$3:$E$280,'Veda input Agg'!$C103)</f>
        <v>1.1263155744102178</v>
      </c>
      <c r="G103" s="10">
        <f>SUMIFS('Service PJ'!R$3:R$280,'Service PJ'!$D$3:$D$280,'Veda input Agg'!$B103,'Service PJ'!$E$3:$E$280,'Veda input Agg'!$C103)</f>
        <v>0.59661180323422047</v>
      </c>
      <c r="H103" s="10">
        <f>SUMIFS('Service PJ'!S$3:S$280,'Service PJ'!$D$3:$D$280,'Veda input Agg'!$B103,'Service PJ'!$E$3:$E$280,'Veda input Agg'!$C103)</f>
        <v>87.829681511422734</v>
      </c>
      <c r="I103" s="10">
        <f>SUMIFS('Service PJ'!T$3:T$280,'Service PJ'!$D$3:$D$280,'Veda input Agg'!$B103,'Service PJ'!$E$3:$E$280,'Veda input Agg'!$C103)</f>
        <v>46.929850827418029</v>
      </c>
      <c r="J103" s="10">
        <f>SUMIFS('Service PJ'!U$3:U$280,'Service PJ'!$D$3:$D$280,'Veda input Agg'!$B103,'Service PJ'!$E$3:$E$280,'Veda input Agg'!$C103)</f>
        <v>0.66464067836227836</v>
      </c>
      <c r="K103" s="10">
        <f>SUMIFS('Service PJ'!V$3:V$280,'Service PJ'!$D$3:$D$280,'Veda input Agg'!$B103,'Service PJ'!$E$3:$E$280,'Veda input Agg'!$C103)</f>
        <v>0</v>
      </c>
      <c r="L103" s="10">
        <f>SUMIFS('Service PJ'!W$3:W$280,'Service PJ'!$D$3:$D$280,'Veda input Agg'!$B103,'Service PJ'!$E$3:$E$280,'Veda input Agg'!$C103)</f>
        <v>4.5613695256257687</v>
      </c>
      <c r="M103" s="10">
        <f>SUMIFS('Service PJ'!X$3:X$280,'Service PJ'!$D$3:$D$280,'Veda input Agg'!$B103,'Service PJ'!$E$3:$E$280,'Veda input Agg'!$C103)</f>
        <v>301.57142818416213</v>
      </c>
      <c r="N103" s="10">
        <f>SUMIFS('Service PJ'!Y$3:Y$280,'Service PJ'!$D$3:$D$280,'Veda input Agg'!$B103,'Service PJ'!$E$3:$E$280,'Veda input Agg'!$C103)</f>
        <v>4.1238367459366474</v>
      </c>
      <c r="O103" s="10">
        <f>SUMIFS('Service PJ'!Z$3:Z$280,'Service PJ'!$D$3:$D$280,'Veda input Agg'!$B103,'Service PJ'!$E$3:$E$280,'Veda input Agg'!$C103)</f>
        <v>10.649297638398149</v>
      </c>
      <c r="P103" s="10">
        <f>SUMIFS('Service PJ'!AA$3:AA$280,'Service PJ'!$D$3:$D$280,'Veda input Agg'!$B103,'Service PJ'!$E$3:$E$280,'Veda input Agg'!$C103)</f>
        <v>3.38376952406621</v>
      </c>
      <c r="Q103" s="10">
        <f>SUMIFS('Service PJ'!AB$3:AB$280,'Service PJ'!$D$3:$D$280,'Veda input Agg'!$B103,'Service PJ'!$E$3:$E$280,'Veda input Agg'!$C103)</f>
        <v>11.794213064735477</v>
      </c>
      <c r="R103" s="10">
        <f>SUMIFS('Service PJ'!AC$3:AC$280,'Service PJ'!$D$3:$D$280,'Veda input Agg'!$B103,'Service PJ'!$E$3:$E$280,'Veda input Agg'!$C103)</f>
        <v>5.4480376068328153</v>
      </c>
      <c r="S103" s="10">
        <f>SUMIFS('Service PJ'!AD$3:AD$280,'Service PJ'!$D$3:$D$280,'Veda input Agg'!$B103,'Service PJ'!$E$3:$E$280,'Veda input Agg'!$C103)</f>
        <v>5.1170859143913869</v>
      </c>
      <c r="T103" s="10">
        <f>SUMIFS('Service PJ'!AE$3:AE$280,'Service PJ'!$D$3:$D$280,'Veda input Agg'!$B103,'Service PJ'!$E$3:$E$280,'Veda input Agg'!$C103)</f>
        <v>8.2510011411544788</v>
      </c>
      <c r="U103" s="10">
        <f>SUMIFS('Service PJ'!AF$3:AF$280,'Service PJ'!$D$3:$D$280,'Veda input Agg'!$B103,'Service PJ'!$E$3:$E$280,'Veda input Agg'!$C103)</f>
        <v>8.4228941132926671</v>
      </c>
      <c r="V103" s="10">
        <f>SUMIFS('Service PJ'!AG$3:AG$280,'Service PJ'!$D$3:$D$280,'Veda input Agg'!$B103,'Service PJ'!$E$3:$E$280,'Veda input Agg'!$C103)</f>
        <v>22.341757622680941</v>
      </c>
      <c r="W103" s="10">
        <f>SUMIFS('Service PJ'!AH$3:AH$280,'Service PJ'!$D$3:$D$280,'Veda input Agg'!$B103,'Service PJ'!$E$3:$E$280,'Veda input Agg'!$C103)</f>
        <v>8.8919682395085413</v>
      </c>
      <c r="X103" s="10">
        <f>SUMIFS('Service PJ'!AI$3:AI$280,'Service PJ'!$D$3:$D$280,'Veda input Agg'!$B103,'Service PJ'!$E$3:$E$280,'Veda input Agg'!$C103)</f>
        <v>0.17305494228768845</v>
      </c>
      <c r="Y103" s="10">
        <f>SUMIFS('Service PJ'!AJ$3:AJ$280,'Service PJ'!$D$3:$D$280,'Veda input Agg'!$B103,'Service PJ'!$E$3:$E$280,'Veda input Agg'!$C103)</f>
        <v>1.2694841446806759</v>
      </c>
      <c r="Z103" s="10">
        <f>SUMIFS('Service PJ'!AK$3:AK$280,'Service PJ'!$D$3:$D$280,'Veda input Agg'!$B103,'Service PJ'!$E$3:$E$280,'Veda input Agg'!$C103)</f>
        <v>1.3135963214941513</v>
      </c>
      <c r="AA103" s="10">
        <f>SUMIFS('Service PJ'!AL$3:AL$280,'Service PJ'!$D$3:$D$280,'Veda input Agg'!$B103,'Service PJ'!$E$3:$E$280,'Veda input Agg'!$C103)</f>
        <v>0.67376464289638482</v>
      </c>
      <c r="AB103" s="10">
        <f>SUMIFS('Service PJ'!AM$3:AM$280,'Service PJ'!$D$3:$D$280,'Veda input Agg'!$B103,'Service PJ'!$E$3:$E$280,'Veda input Agg'!$C103)</f>
        <v>14.289396111536886</v>
      </c>
      <c r="AC103" s="10">
        <f>SUMIFS('Service PJ'!AN$3:AN$280,'Service PJ'!$D$3:$D$280,'Veda input Agg'!$B103,'Service PJ'!$E$3:$E$280,'Veda input Agg'!$C103)</f>
        <v>0</v>
      </c>
      <c r="AD103" s="10">
        <f>SUMIFS('Service PJ'!AO$3:AO$280,'Service PJ'!$D$3:$D$280,'Veda input Agg'!$B103,'Service PJ'!$E$3:$E$280,'Veda input Agg'!$C103)</f>
        <v>5.4623529541316197E-2</v>
      </c>
      <c r="AE103" s="10">
        <f>SUMIFS('Service PJ'!AP$3:AP$280,'Service PJ'!$D$3:$D$280,'Veda input Agg'!$B103,'Service PJ'!$E$3:$E$280,'Veda input Agg'!$C103)</f>
        <v>7.6530920128250282</v>
      </c>
      <c r="AF103" s="10">
        <f>SUMIFS('Service PJ'!AQ$3:AQ$280,'Service PJ'!$D$3:$D$280,'Veda input Agg'!$B103,'Service PJ'!$E$3:$E$280,'Veda input Agg'!$C103)</f>
        <v>61.799735885768889</v>
      </c>
      <c r="AG103" s="10">
        <f>SUMIFS('Service PJ'!AR$3:AR$280,'Service PJ'!$D$3:$D$280,'Veda input Agg'!$B103,'Service PJ'!$E$3:$E$280,'Veda input Agg'!$C103)</f>
        <v>0</v>
      </c>
      <c r="AJ103" s="10" t="str">
        <f t="shared" si="92"/>
        <v/>
      </c>
      <c r="AK103" s="7" t="str">
        <f t="shared" si="93"/>
        <v>ITM_LIG</v>
      </c>
      <c r="AL103" s="10" t="str">
        <f t="shared" si="94"/>
        <v/>
      </c>
      <c r="AM103" s="9">
        <f t="shared" si="124"/>
        <v>0.10119552261176146</v>
      </c>
      <c r="AN103" s="9">
        <f t="shared" si="95"/>
        <v>7.3295989166897578E-4</v>
      </c>
      <c r="AO103" s="9">
        <f t="shared" si="96"/>
        <v>8.7493924433896558E-2</v>
      </c>
      <c r="AP103" s="9">
        <f t="shared" si="97"/>
        <v>3.9485826693007792E-2</v>
      </c>
      <c r="AQ103" s="9">
        <f t="shared" si="98"/>
        <v>8.5470477190658714E-2</v>
      </c>
      <c r="AR103" s="9">
        <f t="shared" si="99"/>
        <v>9.2442665670957852E-2</v>
      </c>
      <c r="AS103" s="9">
        <f t="shared" si="100"/>
        <v>8.6954484610186122E-2</v>
      </c>
      <c r="AT103" s="9" t="str">
        <f t="shared" si="101"/>
        <v/>
      </c>
      <c r="AU103" s="9">
        <f t="shared" si="102"/>
        <v>6.1366677734186519E-2</v>
      </c>
      <c r="AV103" s="9">
        <f t="shared" si="103"/>
        <v>7.6400745101679726E-2</v>
      </c>
      <c r="AW103" s="9">
        <f t="shared" si="104"/>
        <v>7.8773383742567579E-2</v>
      </c>
      <c r="AX103" s="9">
        <f t="shared" si="105"/>
        <v>6.325511713344048E-2</v>
      </c>
      <c r="AY103" s="9">
        <f t="shared" si="106"/>
        <v>6.1535965088957333E-2</v>
      </c>
      <c r="AZ103" s="9">
        <f t="shared" si="107"/>
        <v>6.3060223158134476E-2</v>
      </c>
      <c r="BA103" s="9">
        <f t="shared" si="108"/>
        <v>6.3388279480107335E-2</v>
      </c>
      <c r="BB103" s="9">
        <f t="shared" si="109"/>
        <v>5.8644613304897564E-2</v>
      </c>
      <c r="BC103" s="9">
        <f t="shared" si="110"/>
        <v>6.0931153016852556E-2</v>
      </c>
      <c r="BD103" s="9">
        <f t="shared" si="111"/>
        <v>6.3389448386915265E-2</v>
      </c>
      <c r="BE103" s="9">
        <f t="shared" si="112"/>
        <v>6.0360780307288475E-2</v>
      </c>
      <c r="BF103" s="9">
        <f t="shared" si="113"/>
        <v>9.1458347043953045E-2</v>
      </c>
      <c r="BG103" s="9">
        <f t="shared" si="114"/>
        <v>5.4860890756724089E-2</v>
      </c>
      <c r="BH103" s="9">
        <f t="shared" si="115"/>
        <v>5.8107806166532674E-2</v>
      </c>
      <c r="BI103" s="9">
        <f t="shared" si="116"/>
        <v>8.281913238340434E-2</v>
      </c>
      <c r="BJ103" s="9">
        <f t="shared" si="117"/>
        <v>8.9839337646648212E-2</v>
      </c>
      <c r="BK103" s="9">
        <f t="shared" si="118"/>
        <v>3.5395831883444195E-2</v>
      </c>
      <c r="BL103" s="9" t="str">
        <f t="shared" si="119"/>
        <v/>
      </c>
      <c r="BM103" s="9">
        <f t="shared" si="120"/>
        <v>2.0013174696998082E-2</v>
      </c>
      <c r="BN103" s="9">
        <f t="shared" si="121"/>
        <v>4.9826824055072952E-2</v>
      </c>
      <c r="BO103" s="9">
        <f t="shared" si="122"/>
        <v>5.3150326576278335E-2</v>
      </c>
      <c r="BP103" s="9" t="str">
        <f t="shared" si="123"/>
        <v/>
      </c>
      <c r="BV103" t="str">
        <f t="shared" si="91"/>
        <v>ITM_LIG</v>
      </c>
      <c r="BX103" t="s">
        <v>109</v>
      </c>
    </row>
    <row r="104" spans="2:76" x14ac:dyDescent="0.45">
      <c r="B104" t="s">
        <v>129</v>
      </c>
      <c r="C104" t="s">
        <v>188</v>
      </c>
      <c r="D104" s="10">
        <f>SUMIFS('Service PJ'!O$3:O$280,'Service PJ'!$D$3:$D$280,'Veda input Agg'!$B104,'Service PJ'!$E$3:$E$280,'Veda input Agg'!$C104)</f>
        <v>2.2820135771544008</v>
      </c>
      <c r="E104" s="10">
        <f>SUMIFS('Service PJ'!P$3:P$280,'Service PJ'!$D$3:$D$280,'Veda input Agg'!$B104,'Service PJ'!$E$3:$E$280,'Veda input Agg'!$C104)</f>
        <v>0.11776038211537632</v>
      </c>
      <c r="F104" s="10">
        <f>SUMIFS('Service PJ'!Q$3:Q$280,'Service PJ'!$D$3:$D$280,'Veda input Agg'!$B104,'Service PJ'!$E$3:$E$280,'Veda input Agg'!$C104)</f>
        <v>4.2537488342503149</v>
      </c>
      <c r="G104" s="10">
        <f>SUMIFS('Service PJ'!R$3:R$280,'Service PJ'!$D$3:$D$280,'Veda input Agg'!$B104,'Service PJ'!$E$3:$E$280,'Veda input Agg'!$C104)</f>
        <v>2.5289701063164145</v>
      </c>
      <c r="H104" s="10">
        <f>SUMIFS('Service PJ'!S$3:S$280,'Service PJ'!$D$3:$D$280,'Veda input Agg'!$B104,'Service PJ'!$E$3:$E$280,'Veda input Agg'!$C104)</f>
        <v>339.60708404178911</v>
      </c>
      <c r="I104" s="10">
        <f>SUMIFS('Service PJ'!T$3:T$280,'Service PJ'!$D$3:$D$280,'Veda input Agg'!$B104,'Service PJ'!$E$3:$E$280,'Veda input Agg'!$C104)</f>
        <v>181.66509442102432</v>
      </c>
      <c r="J104" s="10">
        <f>SUMIFS('Service PJ'!U$3:U$280,'Service PJ'!$D$3:$D$280,'Veda input Agg'!$B104,'Service PJ'!$E$3:$E$280,'Veda input Agg'!$C104)</f>
        <v>2.6228534817568843</v>
      </c>
      <c r="K104" s="10">
        <f>SUMIFS('Service PJ'!V$3:V$280,'Service PJ'!$D$3:$D$280,'Veda input Agg'!$B104,'Service PJ'!$E$3:$E$280,'Veda input Agg'!$C104)</f>
        <v>0</v>
      </c>
      <c r="L104" s="10">
        <f>SUMIFS('Service PJ'!W$3:W$280,'Service PJ'!$D$3:$D$280,'Veda input Agg'!$B104,'Service PJ'!$E$3:$E$280,'Veda input Agg'!$C104)</f>
        <v>17.485274901261509</v>
      </c>
      <c r="M104" s="10">
        <f>SUMIFS('Service PJ'!X$3:X$280,'Service PJ'!$D$3:$D$280,'Veda input Agg'!$B104,'Service PJ'!$E$3:$E$280,'Veda input Agg'!$C104)</f>
        <v>1149.470651946509</v>
      </c>
      <c r="N104" s="10">
        <f>SUMIFS('Service PJ'!Y$3:Y$280,'Service PJ'!$D$3:$D$280,'Veda input Agg'!$B104,'Service PJ'!$E$3:$E$280,'Veda input Agg'!$C104)</f>
        <v>16.162467261285403</v>
      </c>
      <c r="O104" s="10">
        <f>SUMIFS('Service PJ'!Z$3:Z$280,'Service PJ'!$D$3:$D$280,'Veda input Agg'!$B104,'Service PJ'!$E$3:$E$280,'Veda input Agg'!$C104)</f>
        <v>41.156582599280249</v>
      </c>
      <c r="P104" s="10">
        <f>SUMIFS('Service PJ'!AA$3:AA$280,'Service PJ'!$D$3:$D$280,'Veda input Agg'!$B104,'Service PJ'!$E$3:$E$280,'Veda input Agg'!$C104)</f>
        <v>13.201119864834649</v>
      </c>
      <c r="Q104" s="10">
        <f>SUMIFS('Service PJ'!AB$3:AB$280,'Service PJ'!$D$3:$D$280,'Veda input Agg'!$B104,'Service PJ'!$E$3:$E$280,'Veda input Agg'!$C104)</f>
        <v>46.457871824034896</v>
      </c>
      <c r="R104" s="10">
        <f>SUMIFS('Service PJ'!AC$3:AC$280,'Service PJ'!$D$3:$D$280,'Veda input Agg'!$B104,'Service PJ'!$E$3:$E$280,'Veda input Agg'!$C104)</f>
        <v>21.143622811109275</v>
      </c>
      <c r="S104" s="10">
        <f>SUMIFS('Service PJ'!AD$3:AD$280,'Service PJ'!$D$3:$D$280,'Veda input Agg'!$B104,'Service PJ'!$E$3:$E$280,'Veda input Agg'!$C104)</f>
        <v>20.588513488553978</v>
      </c>
      <c r="T104" s="10">
        <f>SUMIFS('Service PJ'!AE$3:AE$280,'Service PJ'!$D$3:$D$280,'Veda input Agg'!$B104,'Service PJ'!$E$3:$E$280,'Veda input Agg'!$C104)</f>
        <v>32.435596176537011</v>
      </c>
      <c r="U104" s="10">
        <f>SUMIFS('Service PJ'!AF$3:AF$280,'Service PJ'!$D$3:$D$280,'Veda input Agg'!$B104,'Service PJ'!$E$3:$E$280,'Veda input Agg'!$C104)</f>
        <v>32.957554397727016</v>
      </c>
      <c r="V104" s="10">
        <f>SUMIFS('Service PJ'!AG$3:AG$280,'Service PJ'!$D$3:$D$280,'Veda input Agg'!$B104,'Service PJ'!$E$3:$E$280,'Veda input Agg'!$C104)</f>
        <v>86.744221630867074</v>
      </c>
      <c r="W104" s="10">
        <f>SUMIFS('Service PJ'!AH$3:AH$280,'Service PJ'!$D$3:$D$280,'Veda input Agg'!$B104,'Service PJ'!$E$3:$E$280,'Veda input Agg'!$C104)</f>
        <v>35.593024343399044</v>
      </c>
      <c r="X104" s="10">
        <f>SUMIFS('Service PJ'!AI$3:AI$280,'Service PJ'!$D$3:$D$280,'Veda input Agg'!$B104,'Service PJ'!$E$3:$E$280,'Veda input Agg'!$C104)</f>
        <v>0.67886792416867447</v>
      </c>
      <c r="Y104" s="10">
        <f>SUMIFS('Service PJ'!AJ$3:AJ$280,'Service PJ'!$D$3:$D$280,'Veda input Agg'!$B104,'Service PJ'!$E$3:$E$280,'Veda input Agg'!$C104)</f>
        <v>5.2859160769385936</v>
      </c>
      <c r="Z104" s="10">
        <f>SUMIFS('Service PJ'!AK$3:AK$280,'Service PJ'!$D$3:$D$280,'Veda input Agg'!$B104,'Service PJ'!$E$3:$E$280,'Veda input Agg'!$C104)</f>
        <v>5.4693112737802512</v>
      </c>
      <c r="AA104" s="10">
        <f>SUMIFS('Service PJ'!AL$3:AL$280,'Service PJ'!$D$3:$D$280,'Veda input Agg'!$B104,'Service PJ'!$E$3:$E$280,'Veda input Agg'!$C104)</f>
        <v>2.6529109254402861</v>
      </c>
      <c r="AB104" s="10">
        <f>SUMIFS('Service PJ'!AM$3:AM$280,'Service PJ'!$D$3:$D$280,'Veda input Agg'!$B104,'Service PJ'!$E$3:$E$280,'Veda input Agg'!$C104)</f>
        <v>57.36825947765449</v>
      </c>
      <c r="AC104" s="10">
        <f>SUMIFS('Service PJ'!AN$3:AN$280,'Service PJ'!$D$3:$D$280,'Veda input Agg'!$B104,'Service PJ'!$E$3:$E$280,'Veda input Agg'!$C104)</f>
        <v>0</v>
      </c>
      <c r="AD104" s="10">
        <f>SUMIFS('Service PJ'!AO$3:AO$280,'Service PJ'!$D$3:$D$280,'Veda input Agg'!$B104,'Service PJ'!$E$3:$E$280,'Veda input Agg'!$C104)</f>
        <v>0.33520419613717234</v>
      </c>
      <c r="AE104" s="10">
        <f>SUMIFS('Service PJ'!AP$3:AP$280,'Service PJ'!$D$3:$D$280,'Veda input Agg'!$B104,'Service PJ'!$E$3:$E$280,'Veda input Agg'!$C104)</f>
        <v>30.78928215150512</v>
      </c>
      <c r="AF104" s="10">
        <f>SUMIFS('Service PJ'!AQ$3:AQ$280,'Service PJ'!$D$3:$D$280,'Veda input Agg'!$B104,'Service PJ'!$E$3:$E$280,'Veda input Agg'!$C104)</f>
        <v>241.32963048805178</v>
      </c>
      <c r="AG104" s="10">
        <f>SUMIFS('Service PJ'!AR$3:AR$280,'Service PJ'!$D$3:$D$280,'Veda input Agg'!$B104,'Service PJ'!$E$3:$E$280,'Veda input Agg'!$C104)</f>
        <v>0</v>
      </c>
      <c r="AJ104" s="10" t="str">
        <f t="shared" si="92"/>
        <v/>
      </c>
      <c r="AK104" s="7" t="str">
        <f t="shared" si="93"/>
        <v>ITM_MDR</v>
      </c>
      <c r="AL104" s="10" t="str">
        <f t="shared" si="94"/>
        <v/>
      </c>
      <c r="AM104" s="9">
        <f t="shared" si="124"/>
        <v>0.38635365727818183</v>
      </c>
      <c r="AN104" s="9">
        <f t="shared" si="95"/>
        <v>0.12922661813981054</v>
      </c>
      <c r="AO104" s="9">
        <f t="shared" si="96"/>
        <v>0.33043774544230997</v>
      </c>
      <c r="AP104" s="9">
        <f t="shared" si="97"/>
        <v>0.16737596337933083</v>
      </c>
      <c r="AQ104" s="9">
        <f t="shared" si="98"/>
        <v>0.33048485467415495</v>
      </c>
      <c r="AR104" s="9">
        <f t="shared" si="99"/>
        <v>0.35784485336216632</v>
      </c>
      <c r="AS104" s="9">
        <f t="shared" si="100"/>
        <v>0.34314612412255585</v>
      </c>
      <c r="AT104" s="9" t="str">
        <f t="shared" si="101"/>
        <v/>
      </c>
      <c r="AU104" s="9">
        <f t="shared" si="102"/>
        <v>0.23523926836692091</v>
      </c>
      <c r="AV104" s="9">
        <f t="shared" si="103"/>
        <v>0.29120933242918856</v>
      </c>
      <c r="AW104" s="9">
        <f t="shared" si="104"/>
        <v>0.30873487827917023</v>
      </c>
      <c r="AX104" s="9">
        <f t="shared" si="105"/>
        <v>0.24446348872273463</v>
      </c>
      <c r="AY104" s="9">
        <f t="shared" si="106"/>
        <v>0.24007062105146823</v>
      </c>
      <c r="AZ104" s="9">
        <f t="shared" si="107"/>
        <v>0.24839671359128154</v>
      </c>
      <c r="BA104" s="9">
        <f t="shared" si="108"/>
        <v>0.24600745602263169</v>
      </c>
      <c r="BB104" s="9">
        <f t="shared" si="109"/>
        <v>0.23595566544294014</v>
      </c>
      <c r="BC104" s="9">
        <f t="shared" si="110"/>
        <v>0.23952708768488731</v>
      </c>
      <c r="BD104" s="9">
        <f t="shared" si="111"/>
        <v>0.24803365272711198</v>
      </c>
      <c r="BE104" s="9">
        <f t="shared" si="112"/>
        <v>0.23435707222390015</v>
      </c>
      <c r="BF104" s="9">
        <f t="shared" si="113"/>
        <v>0.36609208277180916</v>
      </c>
      <c r="BG104" s="9">
        <f t="shared" si="114"/>
        <v>0.21521083728512089</v>
      </c>
      <c r="BH104" s="9">
        <f t="shared" si="115"/>
        <v>0.24195102246713554</v>
      </c>
      <c r="BI104" s="9">
        <f t="shared" si="116"/>
        <v>0.34482710328697369</v>
      </c>
      <c r="BJ104" s="9">
        <f t="shared" si="117"/>
        <v>0.35373741096379319</v>
      </c>
      <c r="BK104" s="9">
        <f t="shared" si="118"/>
        <v>0.14210518429658558</v>
      </c>
      <c r="BL104" s="9" t="str">
        <f t="shared" si="119"/>
        <v/>
      </c>
      <c r="BM104" s="9">
        <f t="shared" si="120"/>
        <v>0.12281337717999087</v>
      </c>
      <c r="BN104" s="9">
        <f t="shared" si="121"/>
        <v>0.20045912710498576</v>
      </c>
      <c r="BO104" s="9">
        <f t="shared" si="122"/>
        <v>0.20755345454358562</v>
      </c>
      <c r="BP104" s="9" t="str">
        <f t="shared" si="123"/>
        <v/>
      </c>
      <c r="BV104" t="str">
        <f t="shared" si="91"/>
        <v>ITM_MDR</v>
      </c>
      <c r="BX104" t="s">
        <v>109</v>
      </c>
    </row>
    <row r="105" spans="2:76" x14ac:dyDescent="0.45">
      <c r="B105" t="s">
        <v>129</v>
      </c>
      <c r="C105" t="s">
        <v>205</v>
      </c>
      <c r="D105" s="10">
        <f>SUMIFS('Service PJ'!O$3:O$280,'Service PJ'!$D$3:$D$280,'Veda input Agg'!$B105,'Service PJ'!$E$3:$E$280,'Veda input Agg'!$C105)</f>
        <v>0.3882046235780543</v>
      </c>
      <c r="E105" s="10">
        <f>SUMIFS('Service PJ'!P$3:P$280,'Service PJ'!$D$3:$D$280,'Veda input Agg'!$B105,'Service PJ'!$E$3:$E$280,'Veda input Agg'!$C105)</f>
        <v>0.42606073722479165</v>
      </c>
      <c r="F105" s="10">
        <f>SUMIFS('Service PJ'!Q$3:Q$280,'Service PJ'!$D$3:$D$280,'Veda input Agg'!$B105,'Service PJ'!$E$3:$E$280,'Veda input Agg'!$C105)</f>
        <v>0.51874903007825324</v>
      </c>
      <c r="G105" s="10">
        <f>SUMIFS('Service PJ'!R$3:R$280,'Service PJ'!$D$3:$D$280,'Veda input Agg'!$B105,'Service PJ'!$E$3:$E$280,'Veda input Agg'!$C105)</f>
        <v>1.2395530372746419</v>
      </c>
      <c r="H105" s="10">
        <f>SUMIFS('Service PJ'!S$3:S$280,'Service PJ'!$D$3:$D$280,'Veda input Agg'!$B105,'Service PJ'!$E$3:$E$280,'Veda input Agg'!$C105)</f>
        <v>70.352831652498281</v>
      </c>
      <c r="I105" s="10">
        <f>SUMIFS('Service PJ'!T$3:T$280,'Service PJ'!$D$3:$D$280,'Veda input Agg'!$B105,'Service PJ'!$E$3:$E$280,'Veda input Agg'!$C105)</f>
        <v>39.216620421931282</v>
      </c>
      <c r="J105" s="10">
        <f>SUMIFS('Service PJ'!U$3:U$280,'Service PJ'!$D$3:$D$280,'Veda input Agg'!$B105,'Service PJ'!$E$3:$E$280,'Veda input Agg'!$C105)</f>
        <v>0.73750987155183456</v>
      </c>
      <c r="K105" s="10">
        <f>SUMIFS('Service PJ'!V$3:V$280,'Service PJ'!$D$3:$D$280,'Veda input Agg'!$B105,'Service PJ'!$E$3:$E$280,'Veda input Agg'!$C105)</f>
        <v>0</v>
      </c>
      <c r="L105" s="10">
        <f>SUMIFS('Service PJ'!W$3:W$280,'Service PJ'!$D$3:$D$280,'Veda input Agg'!$B105,'Service PJ'!$E$3:$E$280,'Veda input Agg'!$C105)</f>
        <v>2.6499097793062587</v>
      </c>
      <c r="M105" s="10">
        <f>SUMIFS('Service PJ'!X$3:X$280,'Service PJ'!$D$3:$D$280,'Veda input Agg'!$B105,'Service PJ'!$E$3:$E$280,'Veda input Agg'!$C105)</f>
        <v>177.42748781299281</v>
      </c>
      <c r="N105" s="10">
        <f>SUMIFS('Service PJ'!Y$3:Y$280,'Service PJ'!$D$3:$D$280,'Veda input Agg'!$B105,'Service PJ'!$E$3:$E$280,'Veda input Agg'!$C105)</f>
        <v>4.1833785052538701</v>
      </c>
      <c r="O105" s="10">
        <f>SUMIFS('Service PJ'!Z$3:Z$280,'Service PJ'!$D$3:$D$280,'Veda input Agg'!$B105,'Service PJ'!$E$3:$E$280,'Veda input Agg'!$C105)</f>
        <v>7.8608270224817041</v>
      </c>
      <c r="P105" s="10">
        <f>SUMIFS('Service PJ'!AA$3:AA$280,'Service PJ'!$D$3:$D$280,'Veda input Agg'!$B105,'Service PJ'!$E$3:$E$280,'Veda input Agg'!$C105)</f>
        <v>2.8561312047853074</v>
      </c>
      <c r="Q105" s="10">
        <f>SUMIFS('Service PJ'!AB$3:AB$280,'Service PJ'!$D$3:$D$280,'Veda input Agg'!$B105,'Service PJ'!$E$3:$E$280,'Veda input Agg'!$C105)</f>
        <v>11.889327621780232</v>
      </c>
      <c r="R105" s="10">
        <f>SUMIFS('Service PJ'!AC$3:AC$280,'Service PJ'!$D$3:$D$280,'Veda input Agg'!$B105,'Service PJ'!$E$3:$E$280,'Veda input Agg'!$C105)</f>
        <v>4.2773040839780103</v>
      </c>
      <c r="S105" s="10">
        <f>SUMIFS('Service PJ'!AD$3:AD$280,'Service PJ'!$D$3:$D$280,'Veda input Agg'!$B105,'Service PJ'!$E$3:$E$280,'Veda input Agg'!$C105)</f>
        <v>6.6290786771465573</v>
      </c>
      <c r="T105" s="10">
        <f>SUMIFS('Service PJ'!AE$3:AE$280,'Service PJ'!$D$3:$D$280,'Veda input Agg'!$B105,'Service PJ'!$E$3:$E$280,'Veda input Agg'!$C105)</f>
        <v>8.1273178341756118</v>
      </c>
      <c r="U105" s="10">
        <f>SUMIFS('Service PJ'!AF$3:AF$280,'Service PJ'!$D$3:$D$280,'Veda input Agg'!$B105,'Service PJ'!$E$3:$E$280,'Veda input Agg'!$C105)</f>
        <v>7.607741981295093</v>
      </c>
      <c r="V105" s="10">
        <f>SUMIFS('Service PJ'!AG$3:AG$280,'Service PJ'!$D$3:$D$280,'Veda input Agg'!$B105,'Service PJ'!$E$3:$E$280,'Veda input Agg'!$C105)</f>
        <v>17.762478150213411</v>
      </c>
      <c r="W105" s="10">
        <f>SUMIFS('Service PJ'!AH$3:AH$280,'Service PJ'!$D$3:$D$280,'Veda input Agg'!$B105,'Service PJ'!$E$3:$E$280,'Veda input Agg'!$C105)</f>
        <v>11.896342430936144</v>
      </c>
      <c r="X105" s="10">
        <f>SUMIFS('Service PJ'!AI$3:AI$280,'Service PJ'!$D$3:$D$280,'Veda input Agg'!$B105,'Service PJ'!$E$3:$E$280,'Veda input Agg'!$C105)</f>
        <v>0.1552816842239638</v>
      </c>
      <c r="Y105" s="10">
        <f>SUMIFS('Service PJ'!AJ$3:AJ$280,'Service PJ'!$D$3:$D$280,'Veda input Agg'!$B105,'Service PJ'!$E$3:$E$280,'Veda input Agg'!$C105)</f>
        <v>2.3234684388280331</v>
      </c>
      <c r="Z105" s="10">
        <f>SUMIFS('Service PJ'!AK$3:AK$280,'Service PJ'!$D$3:$D$280,'Veda input Agg'!$B105,'Service PJ'!$E$3:$E$280,'Veda input Agg'!$C105)</f>
        <v>2.5377060294064639</v>
      </c>
      <c r="AA105" s="10">
        <f>SUMIFS('Service PJ'!AL$3:AL$280,'Service PJ'!$D$3:$D$280,'Veda input Agg'!$B105,'Service PJ'!$E$3:$E$280,'Veda input Agg'!$C105)</f>
        <v>0.73479140766091722</v>
      </c>
      <c r="AB105" s="10">
        <f>SUMIFS('Service PJ'!AM$3:AM$280,'Service PJ'!$D$3:$D$280,'Veda input Agg'!$B105,'Service PJ'!$E$3:$E$280,'Veda input Agg'!$C105)</f>
        <v>17.949687099682173</v>
      </c>
      <c r="AC105" s="10">
        <f>SUMIFS('Service PJ'!AN$3:AN$280,'Service PJ'!$D$3:$D$280,'Veda input Agg'!$B105,'Service PJ'!$E$3:$E$280,'Veda input Agg'!$C105)</f>
        <v>0</v>
      </c>
      <c r="AD105" s="10">
        <f>SUMIFS('Service PJ'!AO$3:AO$280,'Service PJ'!$D$3:$D$280,'Veda input Agg'!$B105,'Service PJ'!$E$3:$E$280,'Veda input Agg'!$C105)</f>
        <v>0.47762929320573444</v>
      </c>
      <c r="AE105" s="10">
        <f>SUMIFS('Service PJ'!AP$3:AP$280,'Service PJ'!$D$3:$D$280,'Veda input Agg'!$B105,'Service PJ'!$E$3:$E$280,'Veda input Agg'!$C105)</f>
        <v>9.4764529037753036</v>
      </c>
      <c r="AF105" s="10">
        <f>SUMIFS('Service PJ'!AQ$3:AQ$280,'Service PJ'!$D$3:$D$280,'Veda input Agg'!$B105,'Service PJ'!$E$3:$E$280,'Veda input Agg'!$C105)</f>
        <v>49.981212848474762</v>
      </c>
      <c r="AG105" s="10">
        <f>SUMIFS('Service PJ'!AR$3:AR$280,'Service PJ'!$D$3:$D$280,'Veda input Agg'!$B105,'Service PJ'!$E$3:$E$280,'Veda input Agg'!$C105)</f>
        <v>0</v>
      </c>
      <c r="AJ105" s="10" t="str">
        <f t="shared" si="92"/>
        <v/>
      </c>
      <c r="AK105" s="7" t="str">
        <f t="shared" si="93"/>
        <v>ITM_OTH</v>
      </c>
      <c r="AL105" s="10" t="str">
        <f t="shared" si="94"/>
        <v/>
      </c>
      <c r="AM105" s="9">
        <f t="shared" si="124"/>
        <v>6.5724532751775672E-2</v>
      </c>
      <c r="AN105" s="9">
        <f t="shared" si="95"/>
        <v>0.46754593696690439</v>
      </c>
      <c r="AO105" s="9">
        <f t="shared" si="96"/>
        <v>4.0297221728102635E-2</v>
      </c>
      <c r="AP105" s="9">
        <f t="shared" si="97"/>
        <v>8.203789489461874E-2</v>
      </c>
      <c r="AQ105" s="9">
        <f t="shared" si="98"/>
        <v>6.8463075233525378E-2</v>
      </c>
      <c r="AR105" s="9">
        <f t="shared" si="99"/>
        <v>7.7249104066860433E-2</v>
      </c>
      <c r="AS105" s="9">
        <f t="shared" si="100"/>
        <v>9.6487911233081133E-2</v>
      </c>
      <c r="AT105" s="9" t="str">
        <f t="shared" si="101"/>
        <v/>
      </c>
      <c r="AU105" s="9">
        <f t="shared" si="102"/>
        <v>3.5650731329215736E-2</v>
      </c>
      <c r="AV105" s="9">
        <f t="shared" si="103"/>
        <v>4.494985599946752E-2</v>
      </c>
      <c r="AW105" s="9">
        <f t="shared" si="104"/>
        <v>7.9910748324234074E-2</v>
      </c>
      <c r="AX105" s="9">
        <f t="shared" si="105"/>
        <v>4.6692049650289238E-2</v>
      </c>
      <c r="AY105" s="9">
        <f t="shared" si="106"/>
        <v>5.194053225467591E-2</v>
      </c>
      <c r="AZ105" s="9">
        <f t="shared" si="107"/>
        <v>6.3568773000324735E-2</v>
      </c>
      <c r="BA105" s="9">
        <f t="shared" si="108"/>
        <v>4.976671716739911E-2</v>
      </c>
      <c r="BB105" s="9">
        <f t="shared" si="109"/>
        <v>7.5972880286345509E-2</v>
      </c>
      <c r="BC105" s="9">
        <f t="shared" si="110"/>
        <v>6.0017789126309541E-2</v>
      </c>
      <c r="BD105" s="9">
        <f t="shared" si="111"/>
        <v>5.7254734676434507E-2</v>
      </c>
      <c r="BE105" s="9">
        <f t="shared" si="112"/>
        <v>4.7988929942092355E-2</v>
      </c>
      <c r="BF105" s="9">
        <f t="shared" si="113"/>
        <v>0.12235984039709039</v>
      </c>
      <c r="BG105" s="9">
        <f t="shared" si="114"/>
        <v>4.922651385806194E-2</v>
      </c>
      <c r="BH105" s="9">
        <f t="shared" si="115"/>
        <v>0.10635158717278524</v>
      </c>
      <c r="BI105" s="9">
        <f t="shared" si="116"/>
        <v>0.15999634603157123</v>
      </c>
      <c r="BJ105" s="9">
        <f t="shared" si="117"/>
        <v>9.7976606621753129E-2</v>
      </c>
      <c r="BK105" s="9">
        <f t="shared" si="118"/>
        <v>4.4462628230161318E-2</v>
      </c>
      <c r="BL105" s="9" t="str">
        <f t="shared" si="119"/>
        <v/>
      </c>
      <c r="BM105" s="9">
        <f t="shared" si="120"/>
        <v>0.17499562122033746</v>
      </c>
      <c r="BN105" s="9">
        <f t="shared" si="121"/>
        <v>6.1698141184153649E-2</v>
      </c>
      <c r="BO105" s="9">
        <f t="shared" si="122"/>
        <v>4.2985908394256582E-2</v>
      </c>
      <c r="BP105" s="9" t="str">
        <f t="shared" si="123"/>
        <v/>
      </c>
      <c r="BV105" t="str">
        <f t="shared" si="91"/>
        <v>ITM_OTH</v>
      </c>
      <c r="BX105" t="s">
        <v>109</v>
      </c>
    </row>
    <row r="106" spans="2:76" x14ac:dyDescent="0.45">
      <c r="B106" t="s">
        <v>129</v>
      </c>
      <c r="C106" t="s">
        <v>194</v>
      </c>
      <c r="D106" s="10">
        <f>SUMIFS('Service PJ'!O$3:O$280,'Service PJ'!$D$3:$D$280,'Veda input Agg'!$B106,'Service PJ'!$E$3:$E$280,'Veda input Agg'!$C106)</f>
        <v>0.24173220321798936</v>
      </c>
      <c r="E106" s="10">
        <f>SUMIFS('Service PJ'!P$3:P$280,'Service PJ'!$D$3:$D$280,'Veda input Agg'!$B106,'Service PJ'!$E$3:$E$280,'Veda input Agg'!$C106)</f>
        <v>6.107133486433676E-2</v>
      </c>
      <c r="F106" s="10">
        <f>SUMIFS('Service PJ'!Q$3:Q$280,'Service PJ'!$D$3:$D$280,'Veda input Agg'!$B106,'Service PJ'!$E$3:$E$280,'Veda input Agg'!$C106)</f>
        <v>0.45663652827557705</v>
      </c>
      <c r="G106" s="10">
        <f>SUMIFS('Service PJ'!R$3:R$280,'Service PJ'!$D$3:$D$280,'Veda input Agg'!$B106,'Service PJ'!$E$3:$E$280,'Veda input Agg'!$C106)</f>
        <v>0.42082858292060044</v>
      </c>
      <c r="H106" s="10">
        <f>SUMIFS('Service PJ'!S$3:S$280,'Service PJ'!$D$3:$D$280,'Veda input Agg'!$B106,'Service PJ'!$E$3:$E$280,'Veda input Agg'!$C106)</f>
        <v>39.33776152538028</v>
      </c>
      <c r="I106" s="10">
        <f>SUMIFS('Service PJ'!T$3:T$280,'Service PJ'!$D$3:$D$280,'Veda input Agg'!$B106,'Service PJ'!$E$3:$E$280,'Veda input Agg'!$C106)</f>
        <v>20.585715204999534</v>
      </c>
      <c r="J106" s="10">
        <f>SUMIFS('Service PJ'!U$3:U$280,'Service PJ'!$D$3:$D$280,'Veda input Agg'!$B106,'Service PJ'!$E$3:$E$280,'Veda input Agg'!$C106)</f>
        <v>0.31964501379081073</v>
      </c>
      <c r="K106" s="10">
        <f>SUMIFS('Service PJ'!V$3:V$280,'Service PJ'!$D$3:$D$280,'Veda input Agg'!$B106,'Service PJ'!$E$3:$E$280,'Veda input Agg'!$C106)</f>
        <v>0</v>
      </c>
      <c r="L106" s="10">
        <f>SUMIFS('Service PJ'!W$3:W$280,'Service PJ'!$D$3:$D$280,'Veda input Agg'!$B106,'Service PJ'!$E$3:$E$280,'Veda input Agg'!$C106)</f>
        <v>2.2368630199951927</v>
      </c>
      <c r="M106" s="10">
        <f>SUMIFS('Service PJ'!X$3:X$280,'Service PJ'!$D$3:$D$280,'Veda input Agg'!$B106,'Service PJ'!$E$3:$E$280,'Veda input Agg'!$C106)</f>
        <v>128.0441913710136</v>
      </c>
      <c r="N106" s="10">
        <f>SUMIFS('Service PJ'!Y$3:Y$280,'Service PJ'!$D$3:$D$280,'Veda input Agg'!$B106,'Service PJ'!$E$3:$E$280,'Veda input Agg'!$C106)</f>
        <v>1.9129628566084205</v>
      </c>
      <c r="O106" s="10">
        <f>SUMIFS('Service PJ'!Z$3:Z$280,'Service PJ'!$D$3:$D$280,'Veda input Agg'!$B106,'Service PJ'!$E$3:$E$280,'Veda input Agg'!$C106)</f>
        <v>5.1264577583843058</v>
      </c>
      <c r="P106" s="10">
        <f>SUMIFS('Service PJ'!AA$3:AA$280,'Service PJ'!$D$3:$D$280,'Veda input Agg'!$B106,'Service PJ'!$E$3:$E$280,'Veda input Agg'!$C106)</f>
        <v>1.7555329914960847</v>
      </c>
      <c r="Q106" s="10">
        <f>SUMIFS('Service PJ'!AB$3:AB$280,'Service PJ'!$D$3:$D$280,'Veda input Agg'!$B106,'Service PJ'!$E$3:$E$280,'Veda input Agg'!$C106)</f>
        <v>6.1740984593884995</v>
      </c>
      <c r="R106" s="10">
        <f>SUMIFS('Service PJ'!AC$3:AC$280,'Service PJ'!$D$3:$D$280,'Veda input Agg'!$B106,'Service PJ'!$E$3:$E$280,'Veda input Agg'!$C106)</f>
        <v>2.7133165946421216</v>
      </c>
      <c r="S106" s="10">
        <f>SUMIFS('Service PJ'!AD$3:AD$280,'Service PJ'!$D$3:$D$280,'Veda input Agg'!$B106,'Service PJ'!$E$3:$E$280,'Veda input Agg'!$C106)</f>
        <v>2.9846008201253316</v>
      </c>
      <c r="T106" s="10">
        <f>SUMIFS('Service PJ'!AE$3:AE$280,'Service PJ'!$D$3:$D$280,'Veda input Agg'!$B106,'Service PJ'!$E$3:$E$280,'Veda input Agg'!$C106)</f>
        <v>4.2528607964341489</v>
      </c>
      <c r="U106" s="10">
        <f>SUMIFS('Service PJ'!AF$3:AF$280,'Service PJ'!$D$3:$D$280,'Veda input Agg'!$B106,'Service PJ'!$E$3:$E$280,'Veda input Agg'!$C106)</f>
        <v>4.3351539231544018</v>
      </c>
      <c r="V106" s="10">
        <f>SUMIFS('Service PJ'!AG$3:AG$280,'Service PJ'!$D$3:$D$280,'Veda input Agg'!$B106,'Service PJ'!$E$3:$E$280,'Veda input Agg'!$C106)</f>
        <v>11.093040389300633</v>
      </c>
      <c r="W106" s="10">
        <f>SUMIFS('Service PJ'!AH$3:AH$280,'Service PJ'!$D$3:$D$280,'Veda input Agg'!$B106,'Service PJ'!$E$3:$E$280,'Veda input Agg'!$C106)</f>
        <v>4.4354677176748245</v>
      </c>
      <c r="X106" s="10">
        <f>SUMIFS('Service PJ'!AI$3:AI$280,'Service PJ'!$D$3:$D$280,'Veda input Agg'!$B106,'Service PJ'!$E$3:$E$280,'Veda input Agg'!$C106)</f>
        <v>9.4574846160228793E-2</v>
      </c>
      <c r="Y106" s="10">
        <f>SUMIFS('Service PJ'!AJ$3:AJ$280,'Service PJ'!$D$3:$D$280,'Veda input Agg'!$B106,'Service PJ'!$E$3:$E$280,'Veda input Agg'!$C106)</f>
        <v>0.82166284508462728</v>
      </c>
      <c r="Z106" s="10">
        <f>SUMIFS('Service PJ'!AK$3:AK$280,'Service PJ'!$D$3:$D$280,'Veda input Agg'!$B106,'Service PJ'!$E$3:$E$280,'Veda input Agg'!$C106)</f>
        <v>0.76671291630901384</v>
      </c>
      <c r="AA106" s="10">
        <f>SUMIFS('Service PJ'!AL$3:AL$280,'Service PJ'!$D$3:$D$280,'Veda input Agg'!$B106,'Service PJ'!$E$3:$E$280,'Veda input Agg'!$C106)</f>
        <v>0.31523610956647835</v>
      </c>
      <c r="AB106" s="10">
        <f>SUMIFS('Service PJ'!AM$3:AM$280,'Service PJ'!$D$3:$D$280,'Veda input Agg'!$B106,'Service PJ'!$E$3:$E$280,'Veda input Agg'!$C106)</f>
        <v>8.3308192718480267</v>
      </c>
      <c r="AC106" s="10">
        <f>SUMIFS('Service PJ'!AN$3:AN$280,'Service PJ'!$D$3:$D$280,'Veda input Agg'!$B106,'Service PJ'!$E$3:$E$280,'Veda input Agg'!$C106)</f>
        <v>0</v>
      </c>
      <c r="AD106" s="10">
        <f>SUMIFS('Service PJ'!AO$3:AO$280,'Service PJ'!$D$3:$D$280,'Veda input Agg'!$B106,'Service PJ'!$E$3:$E$280,'Veda input Agg'!$C106)</f>
        <v>0.10489580356273345</v>
      </c>
      <c r="AE106" s="10">
        <f>SUMIFS('Service PJ'!AP$3:AP$280,'Service PJ'!$D$3:$D$280,'Veda input Agg'!$B106,'Service PJ'!$E$3:$E$280,'Veda input Agg'!$C106)</f>
        <v>4.7271833627157633</v>
      </c>
      <c r="AF106" s="10">
        <f>SUMIFS('Service PJ'!AQ$3:AQ$280,'Service PJ'!$D$3:$D$280,'Veda input Agg'!$B106,'Service PJ'!$E$3:$E$280,'Veda input Agg'!$C106)</f>
        <v>34.061854239227351</v>
      </c>
      <c r="AG106" s="10">
        <f>SUMIFS('Service PJ'!AR$3:AR$280,'Service PJ'!$D$3:$D$280,'Veda input Agg'!$B106,'Service PJ'!$E$3:$E$280,'Veda input Agg'!$C106)</f>
        <v>0</v>
      </c>
      <c r="AJ106" s="10" t="str">
        <f t="shared" si="92"/>
        <v/>
      </c>
      <c r="AK106" s="7" t="str">
        <f t="shared" si="93"/>
        <v>ITM_OTP</v>
      </c>
      <c r="AL106" s="10" t="str">
        <f t="shared" si="94"/>
        <v/>
      </c>
      <c r="AM106" s="9">
        <f t="shared" si="124"/>
        <v>4.0926189804550761E-2</v>
      </c>
      <c r="AN106" s="9">
        <f t="shared" si="95"/>
        <v>6.7017802830071305E-2</v>
      </c>
      <c r="AO106" s="9">
        <f t="shared" si="96"/>
        <v>3.5472227150566658E-2</v>
      </c>
      <c r="AP106" s="9">
        <f t="shared" si="97"/>
        <v>2.7851886943214575E-2</v>
      </c>
      <c r="AQ106" s="9">
        <f t="shared" si="98"/>
        <v>3.8281104876252033E-2</v>
      </c>
      <c r="AR106" s="9">
        <f t="shared" si="99"/>
        <v>4.0549849503922326E-2</v>
      </c>
      <c r="AS106" s="9">
        <f t="shared" si="100"/>
        <v>4.1818938168039256E-2</v>
      </c>
      <c r="AT106" s="9" t="str">
        <f t="shared" si="101"/>
        <v/>
      </c>
      <c r="AU106" s="9">
        <f t="shared" si="102"/>
        <v>3.0093780236919623E-2</v>
      </c>
      <c r="AV106" s="9">
        <f t="shared" si="103"/>
        <v>3.2438986961037551E-2</v>
      </c>
      <c r="AW106" s="9">
        <f t="shared" si="104"/>
        <v>3.6541348863379175E-2</v>
      </c>
      <c r="AX106" s="9">
        <f t="shared" si="105"/>
        <v>3.0450335505413751E-2</v>
      </c>
      <c r="AY106" s="9">
        <f t="shared" si="106"/>
        <v>3.1925465404452319E-2</v>
      </c>
      <c r="AZ106" s="9">
        <f t="shared" si="107"/>
        <v>3.3011106761624824E-2</v>
      </c>
      <c r="BA106" s="9">
        <f t="shared" si="108"/>
        <v>3.1569618829994588E-2</v>
      </c>
      <c r="BB106" s="9">
        <f t="shared" si="109"/>
        <v>3.420516362124592E-2</v>
      </c>
      <c r="BC106" s="9">
        <f t="shared" si="110"/>
        <v>3.1406093335074353E-2</v>
      </c>
      <c r="BD106" s="9">
        <f t="shared" si="111"/>
        <v>3.2625723672276292E-2</v>
      </c>
      <c r="BE106" s="9">
        <f t="shared" si="112"/>
        <v>2.9970093901596329E-2</v>
      </c>
      <c r="BF106" s="9">
        <f t="shared" si="113"/>
        <v>4.5621007059262197E-2</v>
      </c>
      <c r="BG106" s="9">
        <f t="shared" si="114"/>
        <v>2.9981578306529637E-2</v>
      </c>
      <c r="BH106" s="9">
        <f t="shared" si="115"/>
        <v>3.760978468024033E-2</v>
      </c>
      <c r="BI106" s="9">
        <f t="shared" si="116"/>
        <v>4.8339430825777442E-2</v>
      </c>
      <c r="BJ106" s="9">
        <f t="shared" si="117"/>
        <v>4.203337706177903E-2</v>
      </c>
      <c r="BK106" s="9">
        <f t="shared" si="118"/>
        <v>2.0636021011385803E-2</v>
      </c>
      <c r="BL106" s="9" t="str">
        <f t="shared" si="119"/>
        <v/>
      </c>
      <c r="BM106" s="9">
        <f t="shared" si="120"/>
        <v>3.8432119991351148E-2</v>
      </c>
      <c r="BN106" s="9">
        <f t="shared" si="121"/>
        <v>3.0777172585327386E-2</v>
      </c>
      <c r="BO106" s="9">
        <f t="shared" si="122"/>
        <v>2.9294602163913445E-2</v>
      </c>
      <c r="BP106" s="9" t="str">
        <f t="shared" si="123"/>
        <v/>
      </c>
      <c r="BV106" t="str">
        <f t="shared" si="91"/>
        <v>ITM_OTP</v>
      </c>
      <c r="BX106" t="s">
        <v>109</v>
      </c>
    </row>
    <row r="107" spans="2:76" x14ac:dyDescent="0.45">
      <c r="B107" t="s">
        <v>129</v>
      </c>
      <c r="C107" t="s">
        <v>184</v>
      </c>
      <c r="D107" s="10">
        <f>SUMIFS('Service PJ'!O$3:O$280,'Service PJ'!$D$3:$D$280,'Veda input Agg'!$B107,'Service PJ'!$E$3:$E$280,'Veda input Agg'!$C107)</f>
        <v>0.39174623652839125</v>
      </c>
      <c r="E107" s="10">
        <f>SUMIFS('Service PJ'!P$3:P$280,'Service PJ'!$D$3:$D$280,'Veda input Agg'!$B107,'Service PJ'!$E$3:$E$280,'Veda input Agg'!$C107)</f>
        <v>4.367199291895851E-4</v>
      </c>
      <c r="F107" s="10">
        <f>SUMIFS('Service PJ'!Q$3:Q$280,'Service PJ'!$D$3:$D$280,'Veda input Agg'!$B107,'Service PJ'!$E$3:$E$280,'Veda input Agg'!$C107)</f>
        <v>0.75063506575306804</v>
      </c>
      <c r="G107" s="10">
        <f>SUMIFS('Service PJ'!R$3:R$280,'Service PJ'!$D$3:$D$280,'Veda input Agg'!$B107,'Service PJ'!$E$3:$E$280,'Veda input Agg'!$C107)</f>
        <v>0.41384450192728173</v>
      </c>
      <c r="H107" s="10">
        <f>SUMIFS('Service PJ'!S$3:S$280,'Service PJ'!$D$3:$D$280,'Veda input Agg'!$B107,'Service PJ'!$E$3:$E$280,'Veda input Agg'!$C107)</f>
        <v>58.320258024636011</v>
      </c>
      <c r="I107" s="10">
        <f>SUMIFS('Service PJ'!T$3:T$280,'Service PJ'!$D$3:$D$280,'Veda input Agg'!$B107,'Service PJ'!$E$3:$E$280,'Veda input Agg'!$C107)</f>
        <v>30.899381006569406</v>
      </c>
      <c r="J107" s="10">
        <f>SUMIFS('Service PJ'!U$3:U$280,'Service PJ'!$D$3:$D$280,'Veda input Agg'!$B107,'Service PJ'!$E$3:$E$280,'Veda input Agg'!$C107)</f>
        <v>0.43843363140981978</v>
      </c>
      <c r="K107" s="10">
        <f>SUMIFS('Service PJ'!V$3:V$280,'Service PJ'!$D$3:$D$280,'Veda input Agg'!$B107,'Service PJ'!$E$3:$E$280,'Veda input Agg'!$C107)</f>
        <v>0</v>
      </c>
      <c r="L107" s="10">
        <f>SUMIFS('Service PJ'!W$3:W$280,'Service PJ'!$D$3:$D$280,'Veda input Agg'!$B107,'Service PJ'!$E$3:$E$280,'Veda input Agg'!$C107)</f>
        <v>3.1619490850706278</v>
      </c>
      <c r="M107" s="10">
        <f>SUMIFS('Service PJ'!X$3:X$280,'Service PJ'!$D$3:$D$280,'Veda input Agg'!$B107,'Service PJ'!$E$3:$E$280,'Veda input Agg'!$C107)</f>
        <v>201.09136414042061</v>
      </c>
      <c r="N107" s="10">
        <f>SUMIFS('Service PJ'!Y$3:Y$280,'Service PJ'!$D$3:$D$280,'Veda input Agg'!$B107,'Service PJ'!$E$3:$E$280,'Veda input Agg'!$C107)</f>
        <v>2.7146946618878296</v>
      </c>
      <c r="O107" s="10">
        <f>SUMIFS('Service PJ'!Z$3:Z$280,'Service PJ'!$D$3:$D$280,'Veda input Agg'!$B107,'Service PJ'!$E$3:$E$280,'Veda input Agg'!$C107)</f>
        <v>7.249865661137413</v>
      </c>
      <c r="P107" s="10">
        <f>SUMIFS('Service PJ'!AA$3:AA$280,'Service PJ'!$D$3:$D$280,'Veda input Agg'!$B107,'Service PJ'!$E$3:$E$280,'Veda input Agg'!$C107)</f>
        <v>2.3333849044703832</v>
      </c>
      <c r="Q107" s="10">
        <f>SUMIFS('Service PJ'!AB$3:AB$280,'Service PJ'!$D$3:$D$280,'Veda input Agg'!$B107,'Service PJ'!$E$3:$E$280,'Veda input Agg'!$C107)</f>
        <v>8.0457733707826353</v>
      </c>
      <c r="R107" s="10">
        <f>SUMIFS('Service PJ'!AC$3:AC$280,'Service PJ'!$D$3:$D$280,'Veda input Agg'!$B107,'Service PJ'!$E$3:$E$280,'Veda input Agg'!$C107)</f>
        <v>3.7303054059399239</v>
      </c>
      <c r="S107" s="10">
        <f>SUMIFS('Service PJ'!AD$3:AD$280,'Service PJ'!$D$3:$D$280,'Veda input Agg'!$B107,'Service PJ'!$E$3:$E$280,'Veda input Agg'!$C107)</f>
        <v>3.5285763774361736</v>
      </c>
      <c r="T107" s="10">
        <f>SUMIFS('Service PJ'!AE$3:AE$280,'Service PJ'!$D$3:$D$280,'Veda input Agg'!$B107,'Service PJ'!$E$3:$E$280,'Veda input Agg'!$C107)</f>
        <v>5.6131763989491876</v>
      </c>
      <c r="U107" s="10">
        <f>SUMIFS('Service PJ'!AF$3:AF$280,'Service PJ'!$D$3:$D$280,'Veda input Agg'!$B107,'Service PJ'!$E$3:$E$280,'Veda input Agg'!$C107)</f>
        <v>5.7664706926144458</v>
      </c>
      <c r="V107" s="10">
        <f>SUMIFS('Service PJ'!AG$3:AG$280,'Service PJ'!$D$3:$D$280,'Veda input Agg'!$B107,'Service PJ'!$E$3:$E$280,'Veda input Agg'!$C107)</f>
        <v>15.271636504585036</v>
      </c>
      <c r="W107" s="10">
        <f>SUMIFS('Service PJ'!AH$3:AH$280,'Service PJ'!$D$3:$D$280,'Veda input Agg'!$B107,'Service PJ'!$E$3:$E$280,'Veda input Agg'!$C107)</f>
        <v>5.8139792335248153</v>
      </c>
      <c r="X107" s="10">
        <f>SUMIFS('Service PJ'!AI$3:AI$280,'Service PJ'!$D$3:$D$280,'Veda input Agg'!$B107,'Service PJ'!$E$3:$E$280,'Veda input Agg'!$C107)</f>
        <v>0.12070760786335132</v>
      </c>
      <c r="Y107" s="10">
        <f>SUMIFS('Service PJ'!AJ$3:AJ$280,'Service PJ'!$D$3:$D$280,'Veda input Agg'!$B107,'Service PJ'!$E$3:$E$280,'Veda input Agg'!$C107)</f>
        <v>0.86917394725438268</v>
      </c>
      <c r="Z107" s="10">
        <f>SUMIFS('Service PJ'!AK$3:AK$280,'Service PJ'!$D$3:$D$280,'Veda input Agg'!$B107,'Service PJ'!$E$3:$E$280,'Veda input Agg'!$C107)</f>
        <v>0.85888990251540653</v>
      </c>
      <c r="AA107" s="10">
        <f>SUMIFS('Service PJ'!AL$3:AL$280,'Service PJ'!$D$3:$D$280,'Veda input Agg'!$B107,'Service PJ'!$E$3:$E$280,'Veda input Agg'!$C107)</f>
        <v>0.44170427054799316</v>
      </c>
      <c r="AB107" s="10">
        <f>SUMIFS('Service PJ'!AM$3:AM$280,'Service PJ'!$D$3:$D$280,'Veda input Agg'!$B107,'Service PJ'!$E$3:$E$280,'Veda input Agg'!$C107)</f>
        <v>9.8837524798734897</v>
      </c>
      <c r="AC107" s="10">
        <f>SUMIFS('Service PJ'!AN$3:AN$280,'Service PJ'!$D$3:$D$280,'Veda input Agg'!$B107,'Service PJ'!$E$3:$E$280,'Veda input Agg'!$C107)</f>
        <v>0</v>
      </c>
      <c r="AD107" s="10">
        <f>SUMIFS('Service PJ'!AO$3:AO$280,'Service PJ'!$D$3:$D$280,'Veda input Agg'!$B107,'Service PJ'!$E$3:$E$280,'Veda input Agg'!$C107)</f>
        <v>4.3552610386095335E-2</v>
      </c>
      <c r="AE107" s="10">
        <f>SUMIFS('Service PJ'!AP$3:AP$280,'Service PJ'!$D$3:$D$280,'Veda input Agg'!$B107,'Service PJ'!$E$3:$E$280,'Veda input Agg'!$C107)</f>
        <v>5.405995997697854</v>
      </c>
      <c r="AF107" s="10">
        <f>SUMIFS('Service PJ'!AQ$3:AQ$280,'Service PJ'!$D$3:$D$280,'Veda input Agg'!$B107,'Service PJ'!$E$3:$E$280,'Veda input Agg'!$C107)</f>
        <v>43.528221997143504</v>
      </c>
      <c r="AG107" s="10">
        <f>SUMIFS('Service PJ'!AR$3:AR$280,'Service PJ'!$D$3:$D$280,'Veda input Agg'!$B107,'Service PJ'!$E$3:$E$280,'Veda input Agg'!$C107)</f>
        <v>0</v>
      </c>
      <c r="AJ107" s="10" t="str">
        <f t="shared" si="92"/>
        <v/>
      </c>
      <c r="AK107" s="7" t="str">
        <f t="shared" si="93"/>
        <v>ITM_PRC</v>
      </c>
      <c r="AL107" s="10" t="str">
        <f t="shared" si="94"/>
        <v/>
      </c>
      <c r="AM107" s="9">
        <f t="shared" si="124"/>
        <v>6.6324141417440446E-2</v>
      </c>
      <c r="AN107" s="9">
        <f t="shared" si="95"/>
        <v>4.7924300609125333E-4</v>
      </c>
      <c r="AO107" s="9">
        <f t="shared" si="96"/>
        <v>5.8310485278357624E-2</v>
      </c>
      <c r="AP107" s="9">
        <f t="shared" si="97"/>
        <v>2.7389656376844353E-2</v>
      </c>
      <c r="AQ107" s="9">
        <f t="shared" si="98"/>
        <v>5.6753710106528174E-2</v>
      </c>
      <c r="AR107" s="9">
        <f t="shared" si="99"/>
        <v>6.0865762355268804E-2</v>
      </c>
      <c r="AS107" s="9">
        <f t="shared" si="100"/>
        <v>5.7359971630013461E-2</v>
      </c>
      <c r="AT107" s="9" t="str">
        <f t="shared" si="101"/>
        <v/>
      </c>
      <c r="AU107" s="9">
        <f t="shared" si="102"/>
        <v>4.253948500013606E-2</v>
      </c>
      <c r="AV107" s="9">
        <f t="shared" si="103"/>
        <v>5.0944912607766048E-2</v>
      </c>
      <c r="AW107" s="9">
        <f t="shared" si="104"/>
        <v>5.18560014664739E-2</v>
      </c>
      <c r="AX107" s="9">
        <f t="shared" si="105"/>
        <v>4.30630373165094E-2</v>
      </c>
      <c r="AY107" s="9">
        <f t="shared" si="106"/>
        <v>4.2434063844881409E-2</v>
      </c>
      <c r="AZ107" s="9">
        <f t="shared" si="107"/>
        <v>4.3018407540758481E-2</v>
      </c>
      <c r="BA107" s="9">
        <f t="shared" si="108"/>
        <v>4.3402351210152235E-2</v>
      </c>
      <c r="BB107" s="9">
        <f t="shared" si="109"/>
        <v>4.0439422091695057E-2</v>
      </c>
      <c r="BC107" s="9">
        <f t="shared" si="110"/>
        <v>4.1451613473792753E-2</v>
      </c>
      <c r="BD107" s="9">
        <f t="shared" si="111"/>
        <v>4.3397600804131332E-2</v>
      </c>
      <c r="BE107" s="9">
        <f t="shared" si="112"/>
        <v>4.1259417076936769E-2</v>
      </c>
      <c r="BF107" s="9">
        <f t="shared" si="113"/>
        <v>5.979968845181545E-2</v>
      </c>
      <c r="BG107" s="9">
        <f t="shared" si="114"/>
        <v>3.826603736915013E-2</v>
      </c>
      <c r="BH107" s="9">
        <f t="shared" si="115"/>
        <v>3.9784499447026896E-2</v>
      </c>
      <c r="BI107" s="9">
        <f t="shared" si="116"/>
        <v>5.415097117376437E-2</v>
      </c>
      <c r="BJ107" s="9">
        <f t="shared" si="117"/>
        <v>5.8896559087963582E-2</v>
      </c>
      <c r="BK107" s="9">
        <f t="shared" si="118"/>
        <v>2.4482744996670788E-2</v>
      </c>
      <c r="BL107" s="9" t="str">
        <f t="shared" si="119"/>
        <v/>
      </c>
      <c r="BM107" s="9">
        <f t="shared" si="120"/>
        <v>1.5956969596919543E-2</v>
      </c>
      <c r="BN107" s="9">
        <f t="shared" si="121"/>
        <v>3.5196703628849725E-2</v>
      </c>
      <c r="BO107" s="9">
        <f t="shared" si="122"/>
        <v>3.7436069608926544E-2</v>
      </c>
      <c r="BP107" s="9" t="str">
        <f t="shared" si="123"/>
        <v/>
      </c>
      <c r="BV107" t="str">
        <f t="shared" si="91"/>
        <v>ITM_PRC</v>
      </c>
      <c r="BX107" t="s">
        <v>109</v>
      </c>
    </row>
    <row r="108" spans="2:76" x14ac:dyDescent="0.45">
      <c r="B108" t="s">
        <v>129</v>
      </c>
      <c r="C108" t="s">
        <v>181</v>
      </c>
      <c r="D108" s="10">
        <f>SUMIFS('Service PJ'!O$3:O$280,'Service PJ'!$D$3:$D$280,'Veda input Agg'!$B108,'Service PJ'!$E$3:$E$280,'Veda input Agg'!$C108)</f>
        <v>0.71659524264197016</v>
      </c>
      <c r="E108" s="10">
        <f>SUMIFS('Service PJ'!P$3:P$280,'Service PJ'!$D$3:$D$280,'Veda input Agg'!$B108,'Service PJ'!$E$3:$E$280,'Veda input Agg'!$C108)</f>
        <v>8.7417910462123521E-2</v>
      </c>
      <c r="F108" s="10">
        <f>SUMIFS('Service PJ'!Q$3:Q$280,'Service PJ'!$D$3:$D$280,'Veda input Agg'!$B108,'Service PJ'!$E$3:$E$280,'Veda input Agg'!$C108)</f>
        <v>2.4765924606506613</v>
      </c>
      <c r="G108" s="10">
        <f>SUMIFS('Service PJ'!R$3:R$280,'Service PJ'!$D$3:$D$280,'Veda input Agg'!$B108,'Service PJ'!$E$3:$E$280,'Veda input Agg'!$C108)</f>
        <v>4.2818794172842285</v>
      </c>
      <c r="H108" s="10">
        <f>SUMIFS('Service PJ'!S$3:S$280,'Service PJ'!$D$3:$D$280,'Veda input Agg'!$B108,'Service PJ'!$E$3:$E$280,'Veda input Agg'!$C108)</f>
        <v>176.61197123006258</v>
      </c>
      <c r="I108" s="10">
        <f>SUMIFS('Service PJ'!T$3:T$280,'Service PJ'!$D$3:$D$280,'Veda input Agg'!$B108,'Service PJ'!$E$3:$E$280,'Veda input Agg'!$C108)</f>
        <v>69.954742857380069</v>
      </c>
      <c r="J108" s="10">
        <f>SUMIFS('Service PJ'!U$3:U$280,'Service PJ'!$D$3:$D$280,'Veda input Agg'!$B108,'Service PJ'!$E$3:$E$280,'Veda input Agg'!$C108)</f>
        <v>1.0524988163090923</v>
      </c>
      <c r="K108" s="10">
        <f>SUMIFS('Service PJ'!V$3:V$280,'Service PJ'!$D$3:$D$280,'Veda input Agg'!$B108,'Service PJ'!$E$3:$E$280,'Veda input Agg'!$C108)</f>
        <v>0</v>
      </c>
      <c r="L108" s="10">
        <f>SUMIFS('Service PJ'!W$3:W$280,'Service PJ'!$D$3:$D$280,'Veda input Agg'!$B108,'Service PJ'!$E$3:$E$280,'Veda input Agg'!$C108)</f>
        <v>21.116023118279557</v>
      </c>
      <c r="M108" s="10">
        <f>SUMIFS('Service PJ'!X$3:X$280,'Service PJ'!$D$3:$D$280,'Veda input Agg'!$B108,'Service PJ'!$E$3:$E$280,'Veda input Agg'!$C108)</f>
        <v>990.97319210741398</v>
      </c>
      <c r="N108" s="10">
        <f>SUMIFS('Service PJ'!Y$3:Y$280,'Service PJ'!$D$3:$D$280,'Veda input Agg'!$B108,'Service PJ'!$E$3:$E$280,'Veda input Agg'!$C108)</f>
        <v>7.481973583181265</v>
      </c>
      <c r="O108" s="10">
        <f>SUMIFS('Service PJ'!Z$3:Z$280,'Service PJ'!$D$3:$D$280,'Veda input Agg'!$B108,'Service PJ'!$E$3:$E$280,'Veda input Agg'!$C108)</f>
        <v>40.768690349333774</v>
      </c>
      <c r="P108" s="10">
        <f>SUMIFS('Service PJ'!AA$3:AA$280,'Service PJ'!$D$3:$D$280,'Veda input Agg'!$B108,'Service PJ'!$E$3:$E$280,'Veda input Agg'!$C108)</f>
        <v>14.736150439162296</v>
      </c>
      <c r="Q108" s="10">
        <f>SUMIFS('Service PJ'!AB$3:AB$280,'Service PJ'!$D$3:$D$280,'Veda input Agg'!$B108,'Service PJ'!$E$3:$E$280,'Veda input Agg'!$C108)</f>
        <v>43.017683382029652</v>
      </c>
      <c r="R108" s="10">
        <f>SUMIFS('Service PJ'!AC$3:AC$280,'Service PJ'!$D$3:$D$280,'Veda input Agg'!$B108,'Service PJ'!$E$3:$E$280,'Veda input Agg'!$C108)</f>
        <v>21.679215276779889</v>
      </c>
      <c r="S108" s="10">
        <f>SUMIFS('Service PJ'!AD$3:AD$280,'Service PJ'!$D$3:$D$280,'Veda input Agg'!$B108,'Service PJ'!$E$3:$E$280,'Veda input Agg'!$C108)</f>
        <v>22.021739966404734</v>
      </c>
      <c r="T108" s="10">
        <f>SUMIFS('Service PJ'!AE$3:AE$280,'Service PJ'!$D$3:$D$280,'Veda input Agg'!$B108,'Service PJ'!$E$3:$E$280,'Veda input Agg'!$C108)</f>
        <v>31.366716011020149</v>
      </c>
      <c r="U108" s="10">
        <f>SUMIFS('Service PJ'!AF$3:AF$280,'Service PJ'!$D$3:$D$280,'Veda input Agg'!$B108,'Service PJ'!$E$3:$E$280,'Veda input Agg'!$C108)</f>
        <v>34.121693217290549</v>
      </c>
      <c r="V108" s="10">
        <f>SUMIFS('Service PJ'!AG$3:AG$280,'Service PJ'!$D$3:$D$280,'Veda input Agg'!$B108,'Service PJ'!$E$3:$E$280,'Veda input Agg'!$C108)</f>
        <v>95.440301695624242</v>
      </c>
      <c r="W108" s="10">
        <f>SUMIFS('Service PJ'!AH$3:AH$280,'Service PJ'!$D$3:$D$280,'Veda input Agg'!$B108,'Service PJ'!$E$3:$E$280,'Veda input Agg'!$C108)</f>
        <v>9.4049664071724965</v>
      </c>
      <c r="X108" s="10">
        <f>SUMIFS('Service PJ'!AI$3:AI$280,'Service PJ'!$D$3:$D$280,'Veda input Agg'!$B108,'Service PJ'!$E$3:$E$280,'Veda input Agg'!$C108)</f>
        <v>0.96797312472597763</v>
      </c>
      <c r="Y108" s="10">
        <f>SUMIFS('Service PJ'!AJ$3:AJ$280,'Service PJ'!$D$3:$D$280,'Veda input Agg'!$B108,'Service PJ'!$E$3:$E$280,'Veda input Agg'!$C108)</f>
        <v>4.8847350983667939</v>
      </c>
      <c r="Z108" s="10">
        <f>SUMIFS('Service PJ'!AK$3:AK$280,'Service PJ'!$D$3:$D$280,'Veda input Agg'!$B108,'Service PJ'!$E$3:$E$280,'Veda input Agg'!$C108)</f>
        <v>1.3893807246572754</v>
      </c>
      <c r="AA108" s="10">
        <f>SUMIFS('Service PJ'!AL$3:AL$280,'Service PJ'!$D$3:$D$280,'Veda input Agg'!$B108,'Service PJ'!$E$3:$E$280,'Veda input Agg'!$C108)</f>
        <v>0.83074772553151033</v>
      </c>
      <c r="AB108" s="10">
        <f>SUMIFS('Service PJ'!AM$3:AM$280,'Service PJ'!$D$3:$D$280,'Veda input Agg'!$B108,'Service PJ'!$E$3:$E$280,'Veda input Agg'!$C108)</f>
        <v>65.161424721148876</v>
      </c>
      <c r="AC108" s="10">
        <f>SUMIFS('Service PJ'!AN$3:AN$280,'Service PJ'!$D$3:$D$280,'Veda input Agg'!$B108,'Service PJ'!$E$3:$E$280,'Veda input Agg'!$C108)</f>
        <v>0</v>
      </c>
      <c r="AD108" s="10">
        <f>SUMIFS('Service PJ'!AO$3:AO$280,'Service PJ'!$D$3:$D$280,'Veda input Agg'!$B108,'Service PJ'!$E$3:$E$280,'Veda input Agg'!$C108)</f>
        <v>0.76725457227028704</v>
      </c>
      <c r="AE108" s="10">
        <f>SUMIFS('Service PJ'!AP$3:AP$280,'Service PJ'!$D$3:$D$280,'Veda input Agg'!$B108,'Service PJ'!$E$3:$E$280,'Veda input Agg'!$C108)</f>
        <v>46.289889304080567</v>
      </c>
      <c r="AF108" s="10">
        <f>SUMIFS('Service PJ'!AQ$3:AQ$280,'Service PJ'!$D$3:$D$280,'Veda input Agg'!$B108,'Service PJ'!$E$3:$E$280,'Veda input Agg'!$C108)</f>
        <v>349.45256284375398</v>
      </c>
      <c r="AG108" s="10">
        <f>SUMIFS('Service PJ'!AR$3:AR$280,'Service PJ'!$D$3:$D$280,'Veda input Agg'!$B108,'Service PJ'!$E$3:$E$280,'Veda input Agg'!$C108)</f>
        <v>0</v>
      </c>
      <c r="AJ108" s="10" t="str">
        <f t="shared" si="92"/>
        <v/>
      </c>
      <c r="AK108" s="7" t="str">
        <f t="shared" si="93"/>
        <v>ITM_PRH</v>
      </c>
      <c r="AL108" s="10" t="str">
        <f t="shared" si="94"/>
        <v/>
      </c>
      <c r="AM108" s="9">
        <f t="shared" si="124"/>
        <v>0.12132232496535186</v>
      </c>
      <c r="AN108" s="9">
        <f t="shared" si="95"/>
        <v>9.592972382512284E-2</v>
      </c>
      <c r="AO108" s="9">
        <f t="shared" si="96"/>
        <v>0.19238550769325236</v>
      </c>
      <c r="AP108" s="9">
        <f t="shared" si="97"/>
        <v>0.28338954689581725</v>
      </c>
      <c r="AQ108" s="9">
        <f t="shared" si="98"/>
        <v>0.17186797445750882</v>
      </c>
      <c r="AR108" s="9">
        <f t="shared" si="99"/>
        <v>0.13779721844511991</v>
      </c>
      <c r="AS108" s="9">
        <f t="shared" si="100"/>
        <v>0.13769769907929585</v>
      </c>
      <c r="AT108" s="9" t="str">
        <f t="shared" si="101"/>
        <v/>
      </c>
      <c r="AU108" s="9">
        <f t="shared" si="102"/>
        <v>0.28408577258368956</v>
      </c>
      <c r="AV108" s="9">
        <f t="shared" si="103"/>
        <v>0.25105524985795918</v>
      </c>
      <c r="AW108" s="9">
        <f t="shared" si="104"/>
        <v>0.14292039489691902</v>
      </c>
      <c r="AX108" s="9">
        <f t="shared" si="105"/>
        <v>0.24215947107399804</v>
      </c>
      <c r="AY108" s="9">
        <f t="shared" si="106"/>
        <v>0.26798611209200396</v>
      </c>
      <c r="AZ108" s="9">
        <f t="shared" si="107"/>
        <v>0.23000302766512762</v>
      </c>
      <c r="BA108" s="9">
        <f t="shared" si="108"/>
        <v>0.25223910994124432</v>
      </c>
      <c r="BB108" s="9">
        <f t="shared" si="109"/>
        <v>0.25238122756522369</v>
      </c>
      <c r="BC108" s="9">
        <f t="shared" si="110"/>
        <v>0.23163373028405754</v>
      </c>
      <c r="BD108" s="9">
        <f t="shared" si="111"/>
        <v>0.25679478834455582</v>
      </c>
      <c r="BE108" s="9">
        <f t="shared" si="112"/>
        <v>0.25785129265132645</v>
      </c>
      <c r="BF108" s="9">
        <f t="shared" si="113"/>
        <v>9.6734790142642649E-2</v>
      </c>
      <c r="BG108" s="9">
        <f t="shared" si="114"/>
        <v>0.30686131900674796</v>
      </c>
      <c r="BH108" s="9">
        <f t="shared" si="115"/>
        <v>0.2235878576822663</v>
      </c>
      <c r="BI108" s="9">
        <f t="shared" si="116"/>
        <v>8.7597159251677673E-2</v>
      </c>
      <c r="BJ108" s="9">
        <f t="shared" si="117"/>
        <v>0.11077135940582146</v>
      </c>
      <c r="BK108" s="9">
        <f t="shared" si="118"/>
        <v>0.16140939873962404</v>
      </c>
      <c r="BL108" s="9" t="str">
        <f t="shared" si="119"/>
        <v/>
      </c>
      <c r="BM108" s="9">
        <f t="shared" si="120"/>
        <v>0.28110962291994357</v>
      </c>
      <c r="BN108" s="9">
        <f t="shared" si="121"/>
        <v>0.30137860174920628</v>
      </c>
      <c r="BO108" s="9">
        <f t="shared" si="122"/>
        <v>0.30054364427049313</v>
      </c>
      <c r="BP108" s="9" t="str">
        <f t="shared" si="123"/>
        <v/>
      </c>
      <c r="BV108" t="str">
        <f t="shared" si="91"/>
        <v>ITM_PRH</v>
      </c>
      <c r="BX108" t="s">
        <v>109</v>
      </c>
    </row>
    <row r="109" spans="2:76" x14ac:dyDescent="0.45">
      <c r="B109" t="s">
        <v>129</v>
      </c>
      <c r="C109" t="s">
        <v>199</v>
      </c>
      <c r="D109" s="10">
        <f>SUMIFS('Service PJ'!O$3:O$280,'Service PJ'!$D$3:$D$280,'Veda input Agg'!$B109,'Service PJ'!$E$3:$E$280,'Veda input Agg'!$C109)</f>
        <v>1.1165954294455558</v>
      </c>
      <c r="E109" s="10">
        <f>SUMIFS('Service PJ'!P$3:P$280,'Service PJ'!$D$3:$D$280,'Veda input Agg'!$B109,'Service PJ'!$E$3:$E$280,'Veda input Agg'!$C109)</f>
        <v>0.12278490491865821</v>
      </c>
      <c r="F109" s="10">
        <f>SUMIFS('Service PJ'!Q$3:Q$280,'Service PJ'!$D$3:$D$280,'Veda input Agg'!$B109,'Service PJ'!$E$3:$E$280,'Veda input Agg'!$C109)</f>
        <v>2.8857317096872368</v>
      </c>
      <c r="G109" s="10">
        <f>SUMIFS('Service PJ'!R$3:R$280,'Service PJ'!$D$3:$D$280,'Veda input Agg'!$B109,'Service PJ'!$E$3:$E$280,'Veda input Agg'!$C109)</f>
        <v>2.9033300920712857</v>
      </c>
      <c r="H109" s="10">
        <f>SUMIFS('Service PJ'!S$3:S$280,'Service PJ'!$D$3:$D$280,'Veda input Agg'!$B109,'Service PJ'!$E$3:$E$280,'Veda input Agg'!$C109)</f>
        <v>219.08105558394521</v>
      </c>
      <c r="I109" s="10">
        <f>SUMIFS('Service PJ'!T$3:T$280,'Service PJ'!$D$3:$D$280,'Veda input Agg'!$B109,'Service PJ'!$E$3:$E$280,'Veda input Agg'!$C109)</f>
        <v>99.73277476393551</v>
      </c>
      <c r="J109" s="10">
        <f>SUMIFS('Service PJ'!U$3:U$280,'Service PJ'!$D$3:$D$280,'Veda input Agg'!$B109,'Service PJ'!$E$3:$E$280,'Veda input Agg'!$C109)</f>
        <v>1.5202410728684024</v>
      </c>
      <c r="K109" s="10">
        <f>SUMIFS('Service PJ'!V$3:V$280,'Service PJ'!$D$3:$D$280,'Veda input Agg'!$B109,'Service PJ'!$E$3:$E$280,'Veda input Agg'!$C109)</f>
        <v>0</v>
      </c>
      <c r="L109" s="10">
        <f>SUMIFS('Service PJ'!W$3:W$280,'Service PJ'!$D$3:$D$280,'Veda input Agg'!$B109,'Service PJ'!$E$3:$E$280,'Veda input Agg'!$C109)</f>
        <v>20.105787084046678</v>
      </c>
      <c r="M109" s="10">
        <f>SUMIFS('Service PJ'!X$3:X$280,'Service PJ'!$D$3:$D$280,'Veda input Agg'!$B109,'Service PJ'!$E$3:$E$280,'Veda input Agg'!$C109)</f>
        <v>791.01446491041395</v>
      </c>
      <c r="N109" s="10">
        <f>SUMIFS('Service PJ'!Y$3:Y$280,'Service PJ'!$D$3:$D$280,'Veda input Agg'!$B109,'Service PJ'!$E$3:$E$280,'Veda input Agg'!$C109)</f>
        <v>8.9400952895886139</v>
      </c>
      <c r="O109" s="10">
        <f>SUMIFS('Service PJ'!Z$3:Z$280,'Service PJ'!$D$3:$D$280,'Veda input Agg'!$B109,'Service PJ'!$E$3:$E$280,'Veda input Agg'!$C109)</f>
        <v>38.463821236453363</v>
      </c>
      <c r="P109" s="10">
        <f>SUMIFS('Service PJ'!AA$3:AA$280,'Service PJ'!$D$3:$D$280,'Veda input Agg'!$B109,'Service PJ'!$E$3:$E$280,'Veda input Agg'!$C109)</f>
        <v>14.340007768260048</v>
      </c>
      <c r="Q109" s="10">
        <f>SUMIFS('Service PJ'!AB$3:AB$280,'Service PJ'!$D$3:$D$280,'Veda input Agg'!$B109,'Service PJ'!$E$3:$E$280,'Veda input Agg'!$C109)</f>
        <v>44.623771053837324</v>
      </c>
      <c r="R109" s="10">
        <f>SUMIFS('Service PJ'!AC$3:AC$280,'Service PJ'!$D$3:$D$280,'Veda input Agg'!$B109,'Service PJ'!$E$3:$E$280,'Veda input Agg'!$C109)</f>
        <v>21.197820837761896</v>
      </c>
      <c r="S109" s="10">
        <f>SUMIFS('Service PJ'!AD$3:AD$280,'Service PJ'!$D$3:$D$280,'Veda input Agg'!$B109,'Service PJ'!$E$3:$E$280,'Veda input Agg'!$C109)</f>
        <v>22.34072926373382</v>
      </c>
      <c r="T109" s="10">
        <f>SUMIFS('Service PJ'!AE$3:AE$280,'Service PJ'!$D$3:$D$280,'Veda input Agg'!$B109,'Service PJ'!$E$3:$E$280,'Veda input Agg'!$C109)</f>
        <v>30.114706594041049</v>
      </c>
      <c r="U109" s="10">
        <f>SUMIFS('Service PJ'!AF$3:AF$280,'Service PJ'!$D$3:$D$280,'Veda input Agg'!$B109,'Service PJ'!$E$3:$E$280,'Veda input Agg'!$C109)</f>
        <v>33.007017826431102</v>
      </c>
      <c r="V109" s="10">
        <f>SUMIFS('Service PJ'!AG$3:AG$280,'Service PJ'!$D$3:$D$280,'Veda input Agg'!$B109,'Service PJ'!$E$3:$E$280,'Veda input Agg'!$C109)</f>
        <v>85.239003628920472</v>
      </c>
      <c r="W109" s="10">
        <f>SUMIFS('Service PJ'!AH$3:AH$280,'Service PJ'!$D$3:$D$280,'Veda input Agg'!$B109,'Service PJ'!$E$3:$E$280,'Veda input Agg'!$C109)</f>
        <v>17.420904896415554</v>
      </c>
      <c r="X109" s="10">
        <f>SUMIFS('Service PJ'!AI$3:AI$280,'Service PJ'!$D$3:$D$280,'Veda input Agg'!$B109,'Service PJ'!$E$3:$E$280,'Veda input Agg'!$C109)</f>
        <v>0.82892994708769774</v>
      </c>
      <c r="Y109" s="10">
        <f>SUMIFS('Service PJ'!AJ$3:AJ$280,'Service PJ'!$D$3:$D$280,'Veda input Agg'!$B109,'Service PJ'!$E$3:$E$280,'Veda input Agg'!$C109)</f>
        <v>5.3151582223545999</v>
      </c>
      <c r="Z109" s="10">
        <f>SUMIFS('Service PJ'!AK$3:AK$280,'Service PJ'!$D$3:$D$280,'Veda input Agg'!$B109,'Service PJ'!$E$3:$E$280,'Veda input Agg'!$C109)</f>
        <v>2.7964992186700961</v>
      </c>
      <c r="AA109" s="10">
        <f>SUMIFS('Service PJ'!AL$3:AL$280,'Service PJ'!$D$3:$D$280,'Veda input Agg'!$B109,'Service PJ'!$E$3:$E$280,'Veda input Agg'!$C109)</f>
        <v>1.3513601290331281</v>
      </c>
      <c r="AB109" s="10">
        <f>SUMIFS('Service PJ'!AM$3:AM$280,'Service PJ'!$D$3:$D$280,'Veda input Agg'!$B109,'Service PJ'!$E$3:$E$280,'Veda input Agg'!$C109)</f>
        <v>64.273912683468183</v>
      </c>
      <c r="AC109" s="10">
        <f>SUMIFS('Service PJ'!AN$3:AN$280,'Service PJ'!$D$3:$D$280,'Veda input Agg'!$B109,'Service PJ'!$E$3:$E$280,'Veda input Agg'!$C109)</f>
        <v>0</v>
      </c>
      <c r="AD109" s="10">
        <f>SUMIFS('Service PJ'!AO$3:AO$280,'Service PJ'!$D$3:$D$280,'Veda input Agg'!$B109,'Service PJ'!$E$3:$E$280,'Veda input Agg'!$C109)</f>
        <v>0.75329475593059891</v>
      </c>
      <c r="AE109" s="10">
        <f>SUMIFS('Service PJ'!AP$3:AP$280,'Service PJ'!$D$3:$D$280,'Veda input Agg'!$B109,'Service PJ'!$E$3:$E$280,'Veda input Agg'!$C109)</f>
        <v>42.000506565721849</v>
      </c>
      <c r="AF109" s="10">
        <f>SUMIFS('Service PJ'!AQ$3:AQ$280,'Service PJ'!$D$3:$D$280,'Veda input Agg'!$B109,'Service PJ'!$E$3:$E$280,'Veda input Agg'!$C109)</f>
        <v>323.04990875058877</v>
      </c>
      <c r="AG109" s="10">
        <f>SUMIFS('Service PJ'!AR$3:AR$280,'Service PJ'!$D$3:$D$280,'Veda input Agg'!$B109,'Service PJ'!$E$3:$E$280,'Veda input Agg'!$C109)</f>
        <v>0</v>
      </c>
      <c r="AJ109" s="10" t="str">
        <f t="shared" si="92"/>
        <v/>
      </c>
      <c r="AK109" s="7" t="str">
        <f t="shared" si="93"/>
        <v>ITM_SPC</v>
      </c>
      <c r="AL109" s="10" t="str">
        <f t="shared" si="94"/>
        <v/>
      </c>
      <c r="AM109" s="9">
        <f t="shared" si="124"/>
        <v>0.18904389184412113</v>
      </c>
      <c r="AN109" s="9">
        <f t="shared" si="95"/>
        <v>0.13474037478674739</v>
      </c>
      <c r="AO109" s="9">
        <f t="shared" si="96"/>
        <v>0.22416807321170587</v>
      </c>
      <c r="AP109" s="9">
        <f t="shared" si="97"/>
        <v>0.19215239830432104</v>
      </c>
      <c r="AQ109" s="9">
        <f t="shared" si="98"/>
        <v>0.21319629129883319</v>
      </c>
      <c r="AR109" s="9">
        <f t="shared" si="99"/>
        <v>0.19645414147690085</v>
      </c>
      <c r="AS109" s="9">
        <f t="shared" si="100"/>
        <v>0.19889209805851521</v>
      </c>
      <c r="AT109" s="9" t="str">
        <f t="shared" si="101"/>
        <v/>
      </c>
      <c r="AU109" s="9">
        <f t="shared" si="102"/>
        <v>0.27049449724413532</v>
      </c>
      <c r="AV109" s="9">
        <f t="shared" si="103"/>
        <v>0.20039728189520833</v>
      </c>
      <c r="AW109" s="9">
        <f t="shared" si="104"/>
        <v>0.17077338418786756</v>
      </c>
      <c r="AX109" s="9">
        <f t="shared" si="105"/>
        <v>0.22846891882698339</v>
      </c>
      <c r="AY109" s="9">
        <f t="shared" si="106"/>
        <v>0.2607820098641449</v>
      </c>
      <c r="AZ109" s="9">
        <f t="shared" si="107"/>
        <v>0.23859031080473331</v>
      </c>
      <c r="BA109" s="9">
        <f t="shared" si="108"/>
        <v>0.24663805366322397</v>
      </c>
      <c r="BB109" s="9">
        <f t="shared" si="109"/>
        <v>0.25603702000319178</v>
      </c>
      <c r="BC109" s="9">
        <f t="shared" si="110"/>
        <v>0.22238801863532304</v>
      </c>
      <c r="BD109" s="9">
        <f t="shared" si="111"/>
        <v>0.24840590713500355</v>
      </c>
      <c r="BE109" s="9">
        <f t="shared" si="112"/>
        <v>0.23029042112757639</v>
      </c>
      <c r="BF109" s="9">
        <f t="shared" si="113"/>
        <v>0.1791827324300177</v>
      </c>
      <c r="BG109" s="9">
        <f t="shared" si="114"/>
        <v>0.26278264388748707</v>
      </c>
      <c r="BH109" s="9">
        <f t="shared" si="115"/>
        <v>0.24328951647263122</v>
      </c>
      <c r="BI109" s="9">
        <f t="shared" si="116"/>
        <v>0.17631264278944367</v>
      </c>
      <c r="BJ109" s="9">
        <f t="shared" si="117"/>
        <v>0.18018947743017089</v>
      </c>
      <c r="BK109" s="9">
        <f t="shared" si="118"/>
        <v>0.15921096945436433</v>
      </c>
      <c r="BL109" s="9" t="str">
        <f t="shared" si="119"/>
        <v/>
      </c>
      <c r="BM109" s="9">
        <f t="shared" si="120"/>
        <v>0.27599497277759294</v>
      </c>
      <c r="BN109" s="9">
        <f t="shared" si="121"/>
        <v>0.27345180841509964</v>
      </c>
      <c r="BO109" s="9">
        <f t="shared" si="122"/>
        <v>0.27783627072886291</v>
      </c>
      <c r="BP109" s="9" t="str">
        <f t="shared" si="123"/>
        <v/>
      </c>
      <c r="BV109" t="str">
        <f t="shared" si="91"/>
        <v>ITM_SPC</v>
      </c>
      <c r="BX109" t="s">
        <v>109</v>
      </c>
    </row>
    <row r="110" spans="2:76" ht="14.65" thickBot="1" x14ac:dyDescent="0.5">
      <c r="B110" t="s">
        <v>129</v>
      </c>
      <c r="C110" t="s">
        <v>173</v>
      </c>
      <c r="D110" s="10">
        <f>SUMIFS('Service PJ'!O$3:O$280,'Service PJ'!$D$3:$D$280,'Veda input Agg'!$B110,'Service PJ'!$E$3:$E$280,'Veda input Agg'!$C110)</f>
        <v>7.838886729185951E-2</v>
      </c>
      <c r="E110" s="10">
        <f>SUMIFS('Service PJ'!P$3:P$280,'Service PJ'!$D$3:$D$280,'Veda input Agg'!$B110,'Service PJ'!$E$3:$E$280,'Veda input Agg'!$C110)</f>
        <v>8.5919172028518648E-2</v>
      </c>
      <c r="F110" s="10">
        <f>SUMIFS('Service PJ'!Q$3:Q$280,'Service PJ'!$D$3:$D$280,'Veda input Agg'!$B110,'Service PJ'!$E$3:$E$280,'Veda input Agg'!$C110)</f>
        <v>0.21095216939450467</v>
      </c>
      <c r="G110" s="10">
        <f>SUMIFS('Service PJ'!R$3:R$280,'Service PJ'!$D$3:$D$280,'Veda input Agg'!$B110,'Service PJ'!$E$3:$E$280,'Veda input Agg'!$C110)</f>
        <v>2.5389852186011743</v>
      </c>
      <c r="H110" s="10">
        <f>SUMIFS('Service PJ'!S$3:S$280,'Service PJ'!$D$3:$D$280,'Veda input Agg'!$B110,'Service PJ'!$E$3:$E$280,'Veda input Agg'!$C110)</f>
        <v>21.118797826303496</v>
      </c>
      <c r="I110" s="10">
        <f>SUMIFS('Service PJ'!T$3:T$280,'Service PJ'!$D$3:$D$280,'Veda input Agg'!$B110,'Service PJ'!$E$3:$E$280,'Veda input Agg'!$C110)</f>
        <v>10.896089656149243</v>
      </c>
      <c r="J110" s="10">
        <f>SUMIFS('Service PJ'!U$3:U$280,'Service PJ'!$D$3:$D$280,'Veda input Agg'!$B110,'Service PJ'!$E$3:$E$280,'Veda input Agg'!$C110)</f>
        <v>0.17294417717352883</v>
      </c>
      <c r="K110" s="10">
        <f>SUMIFS('Service PJ'!V$3:V$280,'Service PJ'!$D$3:$D$280,'Veda input Agg'!$B110,'Service PJ'!$E$3:$E$280,'Veda input Agg'!$C110)</f>
        <v>0</v>
      </c>
      <c r="L110" s="10">
        <f>SUMIFS('Service PJ'!W$3:W$280,'Service PJ'!$D$3:$D$280,'Veda input Agg'!$B110,'Service PJ'!$E$3:$E$280,'Veda input Agg'!$C110)</f>
        <v>2.0061153949928152</v>
      </c>
      <c r="M110" s="10">
        <f>SUMIFS('Service PJ'!X$3:X$280,'Service PJ'!$D$3:$D$280,'Veda input Agg'!$B110,'Service PJ'!$E$3:$E$280,'Veda input Agg'!$C110)</f>
        <v>150.76805931969056</v>
      </c>
      <c r="N110" s="10">
        <f>SUMIFS('Service PJ'!Y$3:Y$280,'Service PJ'!$D$3:$D$280,'Veda input Agg'!$B110,'Service PJ'!$E$3:$E$280,'Veda input Agg'!$C110)</f>
        <v>6.0698071675866441</v>
      </c>
      <c r="O110" s="10">
        <f>SUMIFS('Service PJ'!Z$3:Z$280,'Service PJ'!$D$3:$D$280,'Veda input Agg'!$B110,'Service PJ'!$E$3:$E$280,'Veda input Agg'!$C110)</f>
        <v>14.781249619163242</v>
      </c>
      <c r="P110" s="10">
        <f>SUMIFS('Service PJ'!AA$3:AA$280,'Service PJ'!$D$3:$D$280,'Veda input Agg'!$B110,'Service PJ'!$E$3:$E$280,'Veda input Agg'!$C110)</f>
        <v>1.637286476083756</v>
      </c>
      <c r="Q110" s="10">
        <f>SUMIFS('Service PJ'!AB$3:AB$280,'Service PJ'!$D$3:$D$280,'Veda input Agg'!$B110,'Service PJ'!$E$3:$E$280,'Veda input Agg'!$C110)</f>
        <v>12.477460392610009</v>
      </c>
      <c r="R110" s="10">
        <f>SUMIFS('Service PJ'!AC$3:AC$280,'Service PJ'!$D$3:$D$280,'Veda input Agg'!$B110,'Service PJ'!$E$3:$E$280,'Veda input Agg'!$C110)</f>
        <v>4.5836779594342776</v>
      </c>
      <c r="S110" s="10">
        <f>SUMIFS('Service PJ'!AD$3:AD$280,'Service PJ'!$D$3:$D$280,'Veda input Agg'!$B110,'Service PJ'!$E$3:$E$280,'Veda input Agg'!$C110)</f>
        <v>2.8777561110594969</v>
      </c>
      <c r="T110" s="10">
        <f>SUMIFS('Service PJ'!AE$3:AE$280,'Service PJ'!$D$3:$D$280,'Veda input Agg'!$B110,'Service PJ'!$E$3:$E$280,'Veda input Agg'!$C110)</f>
        <v>13.423602881461946</v>
      </c>
      <c r="U110" s="10">
        <f>SUMIFS('Service PJ'!AF$3:AF$280,'Service PJ'!$D$3:$D$280,'Veda input Agg'!$B110,'Service PJ'!$E$3:$E$280,'Veda input Agg'!$C110)</f>
        <v>4.842118103283255</v>
      </c>
      <c r="V110" s="10">
        <f>SUMIFS('Service PJ'!AG$3:AG$280,'Service PJ'!$D$3:$D$280,'Veda input Agg'!$B110,'Service PJ'!$E$3:$E$280,'Veda input Agg'!$C110)</f>
        <v>31.254234328086188</v>
      </c>
      <c r="W110" s="10">
        <f>SUMIFS('Service PJ'!AH$3:AH$280,'Service PJ'!$D$3:$D$280,'Veda input Agg'!$B110,'Service PJ'!$E$3:$E$280,'Veda input Agg'!$C110)</f>
        <v>2.2823456928774153</v>
      </c>
      <c r="X110" s="10">
        <f>SUMIFS('Service PJ'!AI$3:AI$280,'Service PJ'!$D$3:$D$280,'Veda input Agg'!$B110,'Service PJ'!$E$3:$E$280,'Veda input Agg'!$C110)</f>
        <v>9.3513537033002317E-2</v>
      </c>
      <c r="Y110" s="10">
        <f>SUMIFS('Service PJ'!AJ$3:AJ$280,'Service PJ'!$D$3:$D$280,'Veda input Agg'!$B110,'Service PJ'!$E$3:$E$280,'Veda input Agg'!$C110)</f>
        <v>0.7857412220233384</v>
      </c>
      <c r="Z110" s="10">
        <f>SUMIFS('Service PJ'!AK$3:AK$280,'Service PJ'!$D$3:$D$280,'Veda input Agg'!$B110,'Service PJ'!$E$3:$E$280,'Veda input Agg'!$C110)</f>
        <v>0.49453386775305574</v>
      </c>
      <c r="AA110" s="10">
        <f>SUMIFS('Service PJ'!AL$3:AL$280,'Service PJ'!$D$3:$D$280,'Veda input Agg'!$B110,'Service PJ'!$E$3:$E$280,'Veda input Agg'!$C110)</f>
        <v>0.38527887043490633</v>
      </c>
      <c r="AB110" s="10">
        <f>SUMIFS('Service PJ'!AM$3:AM$280,'Service PJ'!$D$3:$D$280,'Veda input Agg'!$B110,'Service PJ'!$E$3:$E$280,'Veda input Agg'!$C110)</f>
        <v>161.58412273973983</v>
      </c>
      <c r="AC110" s="10">
        <f>SUMIFS('Service PJ'!AN$3:AN$280,'Service PJ'!$D$3:$D$280,'Veda input Agg'!$B110,'Service PJ'!$E$3:$E$280,'Veda input Agg'!$C110)</f>
        <v>0</v>
      </c>
      <c r="AD110" s="10">
        <f>SUMIFS('Service PJ'!AO$3:AO$280,'Service PJ'!$D$3:$D$280,'Veda input Agg'!$B110,'Service PJ'!$E$3:$E$280,'Veda input Agg'!$C110)</f>
        <v>0.16247863639222959</v>
      </c>
      <c r="AE110" s="10">
        <f>SUMIFS('Service PJ'!AP$3:AP$280,'Service PJ'!$D$3:$D$280,'Veda input Agg'!$B110,'Service PJ'!$E$3:$E$280,'Veda input Agg'!$C110)</f>
        <v>5.2739503477157186</v>
      </c>
      <c r="AF110" s="10">
        <f>SUMIFS('Service PJ'!AQ$3:AQ$280,'Service PJ'!$D$3:$D$280,'Veda input Agg'!$B110,'Service PJ'!$E$3:$E$280,'Veda input Agg'!$C110)</f>
        <v>44.338984331226591</v>
      </c>
      <c r="AG110" s="10">
        <f>SUMIFS('Service PJ'!AR$3:AR$280,'Service PJ'!$D$3:$D$280,'Veda input Agg'!$B110,'Service PJ'!$E$3:$E$280,'Veda input Agg'!$C110)</f>
        <v>0</v>
      </c>
      <c r="AJ110" s="18" t="str">
        <f t="shared" si="92"/>
        <v/>
      </c>
      <c r="AK110" s="19" t="str">
        <f t="shared" si="93"/>
        <v>ITM_STM</v>
      </c>
      <c r="AL110" s="18" t="str">
        <f t="shared" si="94"/>
        <v/>
      </c>
      <c r="AM110" s="18">
        <f t="shared" si="124"/>
        <v>1.3271536099215255E-2</v>
      </c>
      <c r="AN110" s="20">
        <f t="shared" si="95"/>
        <v>9.4285054405986959E-2</v>
      </c>
      <c r="AO110" s="20">
        <f t="shared" si="96"/>
        <v>1.6387088652160521E-2</v>
      </c>
      <c r="AP110" s="20">
        <f t="shared" si="97"/>
        <v>0.16803879804978705</v>
      </c>
      <c r="AQ110" s="20">
        <f t="shared" si="98"/>
        <v>2.0551523093846714E-2</v>
      </c>
      <c r="AR110" s="20">
        <f t="shared" si="99"/>
        <v>2.1463174407017477E-2</v>
      </c>
      <c r="AS110" s="20">
        <f t="shared" si="100"/>
        <v>2.2626168216956385E-2</v>
      </c>
      <c r="AT110" s="20" t="str">
        <f t="shared" si="101"/>
        <v/>
      </c>
      <c r="AU110" s="20">
        <f t="shared" si="102"/>
        <v>2.6989402250900789E-2</v>
      </c>
      <c r="AV110" s="20">
        <f t="shared" si="103"/>
        <v>3.8195899853365314E-2</v>
      </c>
      <c r="AW110" s="20">
        <f t="shared" si="104"/>
        <v>0.11594524194654802</v>
      </c>
      <c r="AX110" s="20">
        <f t="shared" si="105"/>
        <v>8.7798248089855535E-2</v>
      </c>
      <c r="AY110" s="20">
        <f t="shared" si="106"/>
        <v>2.9775078567360662E-2</v>
      </c>
      <c r="AZ110" s="20">
        <f t="shared" si="107"/>
        <v>6.6713347680430329E-2</v>
      </c>
      <c r="BA110" s="20">
        <f t="shared" si="108"/>
        <v>5.3331397561394309E-2</v>
      </c>
      <c r="BB110" s="20">
        <f t="shared" si="109"/>
        <v>3.2980664609177757E-2</v>
      </c>
      <c r="BC110" s="20">
        <f t="shared" si="110"/>
        <v>9.9129255615807377E-2</v>
      </c>
      <c r="BD110" s="20">
        <f t="shared" si="111"/>
        <v>3.6441060692787651E-2</v>
      </c>
      <c r="BE110" s="20">
        <f t="shared" si="112"/>
        <v>8.443964005924734E-2</v>
      </c>
      <c r="BF110" s="20">
        <f t="shared" si="113"/>
        <v>2.3475068604719977E-2</v>
      </c>
      <c r="BG110" s="20">
        <f t="shared" si="114"/>
        <v>2.9645128140367419E-2</v>
      </c>
      <c r="BH110" s="20">
        <f t="shared" si="115"/>
        <v>3.5965552478697024E-2</v>
      </c>
      <c r="BI110" s="20">
        <f t="shared" si="116"/>
        <v>3.1179187389114241E-2</v>
      </c>
      <c r="BJ110" s="20">
        <f t="shared" si="117"/>
        <v>5.1372833071686996E-2</v>
      </c>
      <c r="BK110" s="20">
        <f t="shared" si="118"/>
        <v>0.40025515416371904</v>
      </c>
      <c r="BL110" s="20" t="str">
        <f t="shared" si="119"/>
        <v/>
      </c>
      <c r="BM110" s="20">
        <f t="shared" si="120"/>
        <v>5.9529535384347271E-2</v>
      </c>
      <c r="BN110" s="20">
        <f t="shared" si="121"/>
        <v>3.433699681258881E-2</v>
      </c>
      <c r="BO110" s="20">
        <f t="shared" si="122"/>
        <v>3.8133358718898044E-2</v>
      </c>
      <c r="BP110" s="20" t="str">
        <f t="shared" si="123"/>
        <v/>
      </c>
      <c r="BV110" t="str">
        <f t="shared" si="91"/>
        <v>ITM_STM</v>
      </c>
      <c r="BX110" t="s">
        <v>109</v>
      </c>
    </row>
    <row r="111" spans="2:76" x14ac:dyDescent="0.45">
      <c r="AJ111" s="2" t="str">
        <f>C26</f>
        <v>ICH_FeedStock_gen</v>
      </c>
      <c r="AK111" s="7" t="str">
        <f>BR111</f>
        <v>COABCO</v>
      </c>
      <c r="AL111" s="2" t="str">
        <f>C12</f>
        <v>ICH_Feedstock</v>
      </c>
      <c r="AM111" s="9">
        <f>IF(SUMIFS('IND Balance'!E$5:E$145,'IND Balance'!$A$5:$A$145,'Veda input Agg'!$AL$111,'IND Balance'!$D$5:$D$145,'Veda input Agg'!$BR111)/D$12*$BR$30&lt;0.001,0,SUMIFS('IND Balance'!E$5:E$145,'IND Balance'!$A$5:$A$145,'Veda input Agg'!$AL$111,'IND Balance'!$D$5:$D$145,'Veda input Agg'!$BR111)/D$12*$BR$30)</f>
        <v>0</v>
      </c>
      <c r="AN111" s="9">
        <f>IF(SUMIFS('IND Balance'!F$5:F$145,'IND Balance'!$A$5:$A$145,'Veda input Agg'!$AL$111,'IND Balance'!$D$5:$D$145,'Veda input Agg'!$BR111)/E$12*$BR$30&lt;0.001,0,SUMIFS('IND Balance'!F$5:F$145,'IND Balance'!$A$5:$A$145,'Veda input Agg'!$AL$111,'IND Balance'!$D$5:$D$145,'Veda input Agg'!$BR111)/E$12*$BR$30)</f>
        <v>0</v>
      </c>
      <c r="AO111" s="9">
        <f>IF(SUMIFS('IND Balance'!G$5:G$145,'IND Balance'!$A$5:$A$145,'Veda input Agg'!$AL$111,'IND Balance'!$D$5:$D$145,'Veda input Agg'!$BR111)/F$12*$BR$30&lt;0.001,0,SUMIFS('IND Balance'!G$5:G$145,'IND Balance'!$A$5:$A$145,'Veda input Agg'!$AL$111,'IND Balance'!$D$5:$D$145,'Veda input Agg'!$BR111)/F$12*$BR$30)</f>
        <v>0</v>
      </c>
      <c r="AP111" s="9">
        <f>IF(SUMIFS('IND Balance'!H$5:H$145,'IND Balance'!$A$5:$A$145,'Veda input Agg'!$AL$111,'IND Balance'!$D$5:$D$145,'Veda input Agg'!$BR111)/G$12*$BR$30&lt;0.001,0,SUMIFS('IND Balance'!H$5:H$145,'IND Balance'!$A$5:$A$145,'Veda input Agg'!$AL$111,'IND Balance'!$D$5:$D$145,'Veda input Agg'!$BR111)/G$12*$BR$30)</f>
        <v>0</v>
      </c>
      <c r="AQ111" s="9">
        <f>IF(SUMIFS('IND Balance'!I$5:I$145,'IND Balance'!$A$5:$A$145,'Veda input Agg'!$AL$111,'IND Balance'!$D$5:$D$145,'Veda input Agg'!$BR111)/H$12*$BR$30&lt;0.001,0,SUMIFS('IND Balance'!I$5:I$145,'IND Balance'!$A$5:$A$145,'Veda input Agg'!$AL$111,'IND Balance'!$D$5:$D$145,'Veda input Agg'!$BR111)/H$12*$BR$30)</f>
        <v>0</v>
      </c>
      <c r="AR111" s="9">
        <f>IF(SUMIFS('IND Balance'!J$5:J$145,'IND Balance'!$A$5:$A$145,'Veda input Agg'!$AL$111,'IND Balance'!$D$5:$D$145,'Veda input Agg'!$BR111)/I$12*$BR$30&lt;0.001,0,SUMIFS('IND Balance'!J$5:J$145,'IND Balance'!$A$5:$A$145,'Veda input Agg'!$AL$111,'IND Balance'!$D$5:$D$145,'Veda input Agg'!$BR111)/I$12*$BR$30)</f>
        <v>0</v>
      </c>
      <c r="AS111" s="9">
        <f>IF(SUMIFS('IND Balance'!K$5:K$145,'IND Balance'!$A$5:$A$145,'Veda input Agg'!$AL$111,'IND Balance'!$D$5:$D$145,'Veda input Agg'!$BR111)/J$12*$BR$30&lt;0.001,0,SUMIFS('IND Balance'!K$5:K$145,'IND Balance'!$A$5:$A$145,'Veda input Agg'!$AL$111,'IND Balance'!$D$5:$D$145,'Veda input Agg'!$BR111)/J$12*$BR$30)</f>
        <v>0</v>
      </c>
      <c r="AT111" s="9">
        <f>IF(SUMIFS('IND Balance'!L$5:L$145,'IND Balance'!$A$5:$A$145,'Veda input Agg'!$AL$111,'IND Balance'!$D$5:$D$145,'Veda input Agg'!$BR111)/K$12*$BR$30&lt;0.001,0,SUMIFS('IND Balance'!L$5:L$145,'IND Balance'!$A$5:$A$145,'Veda input Agg'!$AL$111,'IND Balance'!$D$5:$D$145,'Veda input Agg'!$BR111)/K$12*$BR$30)</f>
        <v>0</v>
      </c>
      <c r="AU111" s="9">
        <f>IF(SUMIFS('IND Balance'!M$5:M$145,'IND Balance'!$A$5:$A$145,'Veda input Agg'!$AL$111,'IND Balance'!$D$5:$D$145,'Veda input Agg'!$BR111)/L$12*$BR$30&lt;0.001,0,SUMIFS('IND Balance'!M$5:M$145,'IND Balance'!$A$5:$A$145,'Veda input Agg'!$AL$111,'IND Balance'!$D$5:$D$145,'Veda input Agg'!$BR111)/L$12*$BR$30)</f>
        <v>0</v>
      </c>
      <c r="AV111" s="9">
        <f>IF(SUMIFS('IND Balance'!N$5:N$145,'IND Balance'!$A$5:$A$145,'Veda input Agg'!$AL$111,'IND Balance'!$D$5:$D$145,'Veda input Agg'!$BR111)/M$12*$BR$30&lt;0.001,0,SUMIFS('IND Balance'!N$5:N$145,'IND Balance'!$A$5:$A$145,'Veda input Agg'!$AL$111,'IND Balance'!$D$5:$D$145,'Veda input Agg'!$BR111)/M$12*$BR$30)</f>
        <v>0</v>
      </c>
      <c r="AW111" s="9">
        <f>IF(SUMIFS('IND Balance'!O$5:O$145,'IND Balance'!$A$5:$A$145,'Veda input Agg'!$AL$111,'IND Balance'!$D$5:$D$145,'Veda input Agg'!$BR111)/N$12*$BR$30&lt;0.001,0,SUMIFS('IND Balance'!O$5:O$145,'IND Balance'!$A$5:$A$145,'Veda input Agg'!$AL$111,'IND Balance'!$D$5:$D$145,'Veda input Agg'!$BR111)/N$12*$BR$30)</f>
        <v>0</v>
      </c>
      <c r="AX111" s="9">
        <f>IF(SUMIFS('IND Balance'!P$5:P$145,'IND Balance'!$A$5:$A$145,'Veda input Agg'!$AL$111,'IND Balance'!$D$5:$D$145,'Veda input Agg'!$BR111)/O$12*$BR$30&lt;0.001,0,SUMIFS('IND Balance'!P$5:P$145,'IND Balance'!$A$5:$A$145,'Veda input Agg'!$AL$111,'IND Balance'!$D$5:$D$145,'Veda input Agg'!$BR111)/O$12*$BR$30)</f>
        <v>0</v>
      </c>
      <c r="AY111" s="9">
        <f>IF(SUMIFS('IND Balance'!Q$5:Q$145,'IND Balance'!$A$5:$A$145,'Veda input Agg'!$AL$111,'IND Balance'!$D$5:$D$145,'Veda input Agg'!$BR111)/P$12*$BR$30&lt;0.001,0,SUMIFS('IND Balance'!Q$5:Q$145,'IND Balance'!$A$5:$A$145,'Veda input Agg'!$AL$111,'IND Balance'!$D$5:$D$145,'Veda input Agg'!$BR111)/P$12*$BR$30)</f>
        <v>0</v>
      </c>
      <c r="AZ111" s="9">
        <f>IF(SUMIFS('IND Balance'!R$5:R$145,'IND Balance'!$A$5:$A$145,'Veda input Agg'!$AL$111,'IND Balance'!$D$5:$D$145,'Veda input Agg'!$BR111)/Q$12*$BR$30&lt;0.001,0,SUMIFS('IND Balance'!R$5:R$145,'IND Balance'!$A$5:$A$145,'Veda input Agg'!$AL$111,'IND Balance'!$D$5:$D$145,'Veda input Agg'!$BR111)/Q$12*$BR$30)</f>
        <v>0</v>
      </c>
      <c r="BA111" s="9">
        <f>IF(SUMIFS('IND Balance'!S$5:S$145,'IND Balance'!$A$5:$A$145,'Veda input Agg'!$AL$111,'IND Balance'!$D$5:$D$145,'Veda input Agg'!$BR111)/R$12*$BR$30&lt;0.001,0,SUMIFS('IND Balance'!S$5:S$145,'IND Balance'!$A$5:$A$145,'Veda input Agg'!$AL$111,'IND Balance'!$D$5:$D$145,'Veda input Agg'!$BR111)/R$12*$BR$30)</f>
        <v>0</v>
      </c>
      <c r="BB111" s="9">
        <f>IF(SUMIFS('IND Balance'!T$5:T$145,'IND Balance'!$A$5:$A$145,'Veda input Agg'!$AL$111,'IND Balance'!$D$5:$D$145,'Veda input Agg'!$BR111)/S$12*$BR$30&lt;0.001,0,SUMIFS('IND Balance'!T$5:T$145,'IND Balance'!$A$5:$A$145,'Veda input Agg'!$AL$111,'IND Balance'!$D$5:$D$145,'Veda input Agg'!$BR111)/S$12*$BR$30)</f>
        <v>0</v>
      </c>
      <c r="BC111" s="9">
        <f>IF(SUMIFS('IND Balance'!U$5:U$145,'IND Balance'!$A$5:$A$145,'Veda input Agg'!$AL$111,'IND Balance'!$D$5:$D$145,'Veda input Agg'!$BR111)/T$12*$BR$30&lt;0.001,0,SUMIFS('IND Balance'!U$5:U$145,'IND Balance'!$A$5:$A$145,'Veda input Agg'!$AL$111,'IND Balance'!$D$5:$D$145,'Veda input Agg'!$BR111)/T$12*$BR$30)</f>
        <v>0</v>
      </c>
      <c r="BD111" s="9">
        <f>IF(SUMIFS('IND Balance'!V$5:V$145,'IND Balance'!$A$5:$A$145,'Veda input Agg'!$AL$111,'IND Balance'!$D$5:$D$145,'Veda input Agg'!$BR111)/U$12*$BR$30&lt;0.001,0,SUMIFS('IND Balance'!V$5:V$145,'IND Balance'!$A$5:$A$145,'Veda input Agg'!$AL$111,'IND Balance'!$D$5:$D$145,'Veda input Agg'!$BR111)/U$12*$BR$30)</f>
        <v>0</v>
      </c>
      <c r="BE111" s="9">
        <f>IF(SUMIFS('IND Balance'!W$5:W$145,'IND Balance'!$A$5:$A$145,'Veda input Agg'!$AL$111,'IND Balance'!$D$5:$D$145,'Veda input Agg'!$BR111)/V$12*$BR$30&lt;0.001,0,SUMIFS('IND Balance'!W$5:W$145,'IND Balance'!$A$5:$A$145,'Veda input Agg'!$AL$111,'IND Balance'!$D$5:$D$145,'Veda input Agg'!$BR111)/V$12*$BR$30)</f>
        <v>1.5338672680541527E-2</v>
      </c>
      <c r="BF111" s="9">
        <f>IF(SUMIFS('IND Balance'!X$5:X$145,'IND Balance'!$A$5:$A$145,'Veda input Agg'!$AL$111,'IND Balance'!$D$5:$D$145,'Veda input Agg'!$BR111)/W$12*$BR$30&lt;0.001,0,SUMIFS('IND Balance'!X$5:X$145,'IND Balance'!$A$5:$A$145,'Veda input Agg'!$AL$111,'IND Balance'!$D$5:$D$145,'Veda input Agg'!$BR111)/W$12*$BR$30)</f>
        <v>0</v>
      </c>
      <c r="BG111" s="9">
        <f>IF(SUMIFS('IND Balance'!Y$5:Y$145,'IND Balance'!$A$5:$A$145,'Veda input Agg'!$AL$111,'IND Balance'!$D$5:$D$145,'Veda input Agg'!$BR111)/X$12*$BR$30&lt;0.001,0,SUMIFS('IND Balance'!Y$5:Y$145,'IND Balance'!$A$5:$A$145,'Veda input Agg'!$AL$111,'IND Balance'!$D$5:$D$145,'Veda input Agg'!$BR111)/X$12*$BR$30)</f>
        <v>0</v>
      </c>
      <c r="BH111" s="9">
        <f>IF(SUMIFS('IND Balance'!Z$5:Z$145,'IND Balance'!$A$5:$A$145,'Veda input Agg'!$AL$111,'IND Balance'!$D$5:$D$145,'Veda input Agg'!$BR111)/Y$12*$BR$30&lt;0.001,0,SUMIFS('IND Balance'!Z$5:Z$145,'IND Balance'!$A$5:$A$145,'Veda input Agg'!$AL$111,'IND Balance'!$D$5:$D$145,'Veda input Agg'!$BR111)/Y$12*$BR$30)</f>
        <v>0</v>
      </c>
      <c r="BI111" s="9">
        <f>SUMIFS('IND Balance'!AA$5:AA$145,'IND Balance'!$A$5:$A$145,'Veda input Agg'!$AL$111,'IND Balance'!$D$5:$D$145,'Veda input Agg'!$BR111)/Z$12*$BR$30</f>
        <v>0</v>
      </c>
      <c r="BJ111" s="9">
        <f>SUMIFS('IND Balance'!AB$5:AB$145,'IND Balance'!$A$5:$A$145,'Veda input Agg'!$AL$111,'IND Balance'!$D$5:$D$145,'Veda input Agg'!$BR111)/AA$12*$BR$30</f>
        <v>0</v>
      </c>
      <c r="BK111" s="9">
        <f>SUMIFS('IND Balance'!AC$5:AC$145,'IND Balance'!$A$5:$A$145,'Veda input Agg'!$AL$111,'IND Balance'!$D$5:$D$145,'Veda input Agg'!$BR111)/AB$12*$BR$30</f>
        <v>0</v>
      </c>
      <c r="BL111" s="9">
        <f>SUMIFS('IND Balance'!AD$5:AD$145,'IND Balance'!$A$5:$A$145,'Veda input Agg'!$AL$111,'IND Balance'!$D$5:$D$145,'Veda input Agg'!$BR111)/AC$12*$BR$30</f>
        <v>0</v>
      </c>
      <c r="BM111" s="9">
        <f>SUMIFS('IND Balance'!AE$5:AE$145,'IND Balance'!$A$5:$A$145,'Veda input Agg'!$AL$111,'IND Balance'!$D$5:$D$145,'Veda input Agg'!$BR111)/AD$12*$BR$30</f>
        <v>0</v>
      </c>
      <c r="BN111" s="9">
        <f>SUMIFS('IND Balance'!AF$5:AF$145,'IND Balance'!$A$5:$A$145,'Veda input Agg'!$AL$111,'IND Balance'!$D$5:$D$145,'Veda input Agg'!$BR111)/AE$12*$BR$30</f>
        <v>0</v>
      </c>
      <c r="BO111" s="9">
        <f>SUMIFS('IND Balance'!AG$5:AG$145,'IND Balance'!$A$5:$A$145,'Veda input Agg'!$AL$111,'IND Balance'!$D$5:$D$145,'Veda input Agg'!$BR111)/AF$12*$BR$30</f>
        <v>0</v>
      </c>
      <c r="BP111" s="9" t="e">
        <f>SUMIFS('IND Balance'!AH$5:AH$145,'IND Balance'!$A$5:$A$145,'Veda input Agg'!$AL$111,'IND Balance'!$D$5:$D$145,'Veda input Agg'!$BR111)/AG$12*$BR$30</f>
        <v>#DIV/0!</v>
      </c>
      <c r="BR111" t="str">
        <f>'IND Balance'!D114</f>
        <v>COABCO</v>
      </c>
    </row>
    <row r="112" spans="2:76" x14ac:dyDescent="0.45">
      <c r="D112" s="79" t="str">
        <f>D30</f>
        <v>Africa_north</v>
      </c>
      <c r="E112" s="79" t="str">
        <f t="shared" ref="E112:T112" si="125">E30</f>
        <v>Africa_other</v>
      </c>
      <c r="F112" s="79" t="str">
        <f t="shared" si="125"/>
        <v>Arg-Chi</v>
      </c>
      <c r="G112" s="79" t="str">
        <f t="shared" si="125"/>
        <v>Asia_central</v>
      </c>
      <c r="H112" s="79" t="str">
        <f t="shared" si="125"/>
        <v>Asia_east</v>
      </c>
      <c r="I112" s="79" t="str">
        <f t="shared" si="125"/>
        <v>Asia_other</v>
      </c>
      <c r="J112" s="79" t="str">
        <f t="shared" si="125"/>
        <v>Australia_NZ</v>
      </c>
      <c r="K112" s="79" t="str">
        <f t="shared" si="125"/>
        <v>Brazil</v>
      </c>
      <c r="L112" s="79" t="str">
        <f t="shared" si="125"/>
        <v>Canada</v>
      </c>
      <c r="M112" s="79" t="str">
        <f t="shared" si="125"/>
        <v>China</v>
      </c>
      <c r="N112" s="79" t="str">
        <f t="shared" si="125"/>
        <v>EU_north</v>
      </c>
      <c r="O112" s="79" t="str">
        <f t="shared" si="125"/>
        <v>EU_northeast</v>
      </c>
      <c r="P112" s="79" t="str">
        <f t="shared" si="125"/>
        <v>EU_northwest</v>
      </c>
      <c r="Q112" s="79" t="str">
        <f t="shared" si="125"/>
        <v>EU_south</v>
      </c>
      <c r="R112" s="79" t="str">
        <f t="shared" si="125"/>
        <v>EU_southeast</v>
      </c>
      <c r="S112" s="79" t="str">
        <f t="shared" si="125"/>
        <v>EU_southwest</v>
      </c>
      <c r="T112" s="79" t="str">
        <f t="shared" si="125"/>
        <v>Europe_other</v>
      </c>
      <c r="U112" s="79" t="str">
        <f t="shared" ref="U112:AG112" si="126">U30</f>
        <v>France</v>
      </c>
      <c r="V112" s="79" t="str">
        <f t="shared" si="126"/>
        <v>Germany</v>
      </c>
      <c r="W112" s="79" t="str">
        <f t="shared" si="126"/>
        <v>India</v>
      </c>
      <c r="X112" s="79" t="str">
        <f t="shared" si="126"/>
        <v>LatAm_other</v>
      </c>
      <c r="Y112" s="79" t="str">
        <f t="shared" si="126"/>
        <v>Mexico</v>
      </c>
      <c r="Z112" s="79" t="str">
        <f t="shared" si="126"/>
        <v>MidEast_other</v>
      </c>
      <c r="AA112" s="79" t="str">
        <f t="shared" si="126"/>
        <v>Nor-Ice</v>
      </c>
      <c r="AB112" s="79" t="str">
        <f t="shared" si="126"/>
        <v>Russia</v>
      </c>
      <c r="AC112" s="79" t="str">
        <f t="shared" si="126"/>
        <v>SaudiArabia</v>
      </c>
      <c r="AD112" s="79" t="str">
        <f t="shared" si="126"/>
        <v>SouthAfrica</v>
      </c>
      <c r="AE112" s="79" t="str">
        <f t="shared" si="126"/>
        <v>UK</v>
      </c>
      <c r="AF112" s="79" t="str">
        <f t="shared" si="126"/>
        <v>USA</v>
      </c>
      <c r="AG112" s="79" t="str">
        <f t="shared" si="126"/>
        <v>\I:</v>
      </c>
      <c r="AK112" s="7" t="str">
        <f t="shared" ref="AK112:AK128" si="127">BR112</f>
        <v>COACOK</v>
      </c>
      <c r="AM112" s="9">
        <f>IF(SUMIFS('IND Balance'!E$5:E$145,'IND Balance'!$A$5:$A$145,'Veda input Agg'!$AL$111,'IND Balance'!$D$5:$D$145,'Veda input Agg'!$BR112)/D$12*$BR$30&lt;0.001,0,SUMIFS('IND Balance'!E$5:E$145,'IND Balance'!$A$5:$A$145,'Veda input Agg'!$AL$111,'IND Balance'!$D$5:$D$145,'Veda input Agg'!$BR112)/D$12*$BR$30)</f>
        <v>0</v>
      </c>
      <c r="AN112" s="9">
        <f>IF(SUMIFS('IND Balance'!F$5:F$145,'IND Balance'!$A$5:$A$145,'Veda input Agg'!$AL$111,'IND Balance'!$D$5:$D$145,'Veda input Agg'!$BR112)/E$12*$BR$30&lt;0.001,0,SUMIFS('IND Balance'!F$5:F$145,'IND Balance'!$A$5:$A$145,'Veda input Agg'!$AL$111,'IND Balance'!$D$5:$D$145,'Veda input Agg'!$BR112)/E$12*$BR$30)</f>
        <v>0</v>
      </c>
      <c r="AO112" s="9">
        <f>IF(SUMIFS('IND Balance'!G$5:G$145,'IND Balance'!$A$5:$A$145,'Veda input Agg'!$AL$111,'IND Balance'!$D$5:$D$145,'Veda input Agg'!$BR112)/F$12*$BR$30&lt;0.001,0,SUMIFS('IND Balance'!G$5:G$145,'IND Balance'!$A$5:$A$145,'Veda input Agg'!$AL$111,'IND Balance'!$D$5:$D$145,'Veda input Agg'!$BR112)/F$12*$BR$30)</f>
        <v>7.7915421447023441E-3</v>
      </c>
      <c r="AP112" s="9">
        <f>IF(SUMIFS('IND Balance'!H$5:H$145,'IND Balance'!$A$5:$A$145,'Veda input Agg'!$AL$111,'IND Balance'!$D$5:$D$145,'Veda input Agg'!$BR112)/G$12*$BR$30&lt;0.001,0,SUMIFS('IND Balance'!H$5:H$145,'IND Balance'!$A$5:$A$145,'Veda input Agg'!$AL$111,'IND Balance'!$D$5:$D$145,'Veda input Agg'!$BR112)/G$12*$BR$30)</f>
        <v>0</v>
      </c>
      <c r="AQ112" s="9">
        <f>IF(SUMIFS('IND Balance'!I$5:I$145,'IND Balance'!$A$5:$A$145,'Veda input Agg'!$AL$111,'IND Balance'!$D$5:$D$145,'Veda input Agg'!$BR112)/H$12*$BR$30&lt;0.001,0,SUMIFS('IND Balance'!I$5:I$145,'IND Balance'!$A$5:$A$145,'Veda input Agg'!$AL$111,'IND Balance'!$D$5:$D$145,'Veda input Agg'!$BR112)/H$12*$BR$30)</f>
        <v>1.4524478428298163E-2</v>
      </c>
      <c r="AR112" s="9">
        <f>IF(SUMIFS('IND Balance'!J$5:J$145,'IND Balance'!$A$5:$A$145,'Veda input Agg'!$AL$111,'IND Balance'!$D$5:$D$145,'Veda input Agg'!$BR112)/I$12*$BR$30&lt;0.001,0,SUMIFS('IND Balance'!J$5:J$145,'IND Balance'!$A$5:$A$145,'Veda input Agg'!$AL$111,'IND Balance'!$D$5:$D$145,'Veda input Agg'!$BR112)/I$12*$BR$30)</f>
        <v>0</v>
      </c>
      <c r="AS112" s="9">
        <f>IF(SUMIFS('IND Balance'!K$5:K$145,'IND Balance'!$A$5:$A$145,'Veda input Agg'!$AL$111,'IND Balance'!$D$5:$D$145,'Veda input Agg'!$BR112)/J$12*$BR$30&lt;0.001,0,SUMIFS('IND Balance'!K$5:K$145,'IND Balance'!$A$5:$A$145,'Veda input Agg'!$AL$111,'IND Balance'!$D$5:$D$145,'Veda input Agg'!$BR112)/J$12*$BR$30)</f>
        <v>0</v>
      </c>
      <c r="AT112" s="9">
        <f>IF(SUMIFS('IND Balance'!L$5:L$145,'IND Balance'!$A$5:$A$145,'Veda input Agg'!$AL$111,'IND Balance'!$D$5:$D$145,'Veda input Agg'!$BR112)/K$12*$BR$30&lt;0.001,0,SUMIFS('IND Balance'!L$5:L$145,'IND Balance'!$A$5:$A$145,'Veda input Agg'!$AL$111,'IND Balance'!$D$5:$D$145,'Veda input Agg'!$BR112)/K$12*$BR$30)</f>
        <v>0</v>
      </c>
      <c r="AU112" s="9">
        <f>IF(SUMIFS('IND Balance'!M$5:M$145,'IND Balance'!$A$5:$A$145,'Veda input Agg'!$AL$111,'IND Balance'!$D$5:$D$145,'Veda input Agg'!$BR112)/L$12*$BR$30&lt;0.001,0,SUMIFS('IND Balance'!M$5:M$145,'IND Balance'!$A$5:$A$145,'Veda input Agg'!$AL$111,'IND Balance'!$D$5:$D$145,'Veda input Agg'!$BR112)/L$12*$BR$30)</f>
        <v>0</v>
      </c>
      <c r="AV112" s="9">
        <f>IF(SUMIFS('IND Balance'!N$5:N$145,'IND Balance'!$A$5:$A$145,'Veda input Agg'!$AL$111,'IND Balance'!$D$5:$D$145,'Veda input Agg'!$BR112)/M$12*$BR$30&lt;0.001,0,SUMIFS('IND Balance'!N$5:N$145,'IND Balance'!$A$5:$A$145,'Veda input Agg'!$AL$111,'IND Balance'!$D$5:$D$145,'Veda input Agg'!$BR112)/M$12*$BR$30)</f>
        <v>0</v>
      </c>
      <c r="AW112" s="9">
        <f>IF(SUMIFS('IND Balance'!O$5:O$145,'IND Balance'!$A$5:$A$145,'Veda input Agg'!$AL$111,'IND Balance'!$D$5:$D$145,'Veda input Agg'!$BR112)/N$12*$BR$30&lt;0.001,0,SUMIFS('IND Balance'!O$5:O$145,'IND Balance'!$A$5:$A$145,'Veda input Agg'!$AL$111,'IND Balance'!$D$5:$D$145,'Veda input Agg'!$BR112)/N$12*$BR$30)</f>
        <v>0</v>
      </c>
      <c r="AX112" s="9">
        <f>IF(SUMIFS('IND Balance'!P$5:P$145,'IND Balance'!$A$5:$A$145,'Veda input Agg'!$AL$111,'IND Balance'!$D$5:$D$145,'Veda input Agg'!$BR112)/O$12*$BR$30&lt;0.001,0,SUMIFS('IND Balance'!P$5:P$145,'IND Balance'!$A$5:$A$145,'Veda input Agg'!$AL$111,'IND Balance'!$D$5:$D$145,'Veda input Agg'!$BR112)/O$12*$BR$30)</f>
        <v>2.7069480294388954E-2</v>
      </c>
      <c r="AY112" s="9">
        <f>IF(SUMIFS('IND Balance'!Q$5:Q$145,'IND Balance'!$A$5:$A$145,'Veda input Agg'!$AL$111,'IND Balance'!$D$5:$D$145,'Veda input Agg'!$BR112)/P$12*$BR$30&lt;0.001,0,SUMIFS('IND Balance'!Q$5:Q$145,'IND Balance'!$A$5:$A$145,'Veda input Agg'!$AL$111,'IND Balance'!$D$5:$D$145,'Veda input Agg'!$BR112)/P$12*$BR$30)</f>
        <v>1.6440718166925432E-2</v>
      </c>
      <c r="AZ112" s="9">
        <f>IF(SUMIFS('IND Balance'!R$5:R$145,'IND Balance'!$A$5:$A$145,'Veda input Agg'!$AL$111,'IND Balance'!$D$5:$D$145,'Veda input Agg'!$BR112)/Q$12*$BR$30&lt;0.001,0,SUMIFS('IND Balance'!R$5:R$145,'IND Balance'!$A$5:$A$145,'Veda input Agg'!$AL$111,'IND Balance'!$D$5:$D$145,'Veda input Agg'!$BR112)/Q$12*$BR$30)</f>
        <v>0</v>
      </c>
      <c r="BA112" s="9">
        <f>IF(SUMIFS('IND Balance'!S$5:S$145,'IND Balance'!$A$5:$A$145,'Veda input Agg'!$AL$111,'IND Balance'!$D$5:$D$145,'Veda input Agg'!$BR112)/R$12*$BR$30&lt;0.001,0,SUMIFS('IND Balance'!S$5:S$145,'IND Balance'!$A$5:$A$145,'Veda input Agg'!$AL$111,'IND Balance'!$D$5:$D$145,'Veda input Agg'!$BR112)/R$12*$BR$30)</f>
        <v>2.4778909562021834E-3</v>
      </c>
      <c r="BB112" s="9">
        <f>IF(SUMIFS('IND Balance'!T$5:T$145,'IND Balance'!$A$5:$A$145,'Veda input Agg'!$AL$111,'IND Balance'!$D$5:$D$145,'Veda input Agg'!$BR112)/S$12*$BR$30&lt;0.001,0,SUMIFS('IND Balance'!T$5:T$145,'IND Balance'!$A$5:$A$145,'Veda input Agg'!$AL$111,'IND Balance'!$D$5:$D$145,'Veda input Agg'!$BR112)/S$12*$BR$30)</f>
        <v>5.8863933583229808E-3</v>
      </c>
      <c r="BC112" s="9">
        <f>IF(SUMIFS('IND Balance'!U$5:U$145,'IND Balance'!$A$5:$A$145,'Veda input Agg'!$AL$111,'IND Balance'!$D$5:$D$145,'Veda input Agg'!$BR112)/T$12*$BR$30&lt;0.001,0,SUMIFS('IND Balance'!U$5:U$145,'IND Balance'!$A$5:$A$145,'Veda input Agg'!$AL$111,'IND Balance'!$D$5:$D$145,'Veda input Agg'!$BR112)/T$12*$BR$30)</f>
        <v>8.7437741005275214E-3</v>
      </c>
      <c r="BD112" s="9">
        <f>IF(SUMIFS('IND Balance'!V$5:V$145,'IND Balance'!$A$5:$A$145,'Veda input Agg'!$AL$111,'IND Balance'!$D$5:$D$145,'Veda input Agg'!$BR112)/U$12*$BR$30&lt;0.001,0,SUMIFS('IND Balance'!V$5:V$145,'IND Balance'!$A$5:$A$145,'Veda input Agg'!$AL$111,'IND Balance'!$D$5:$D$145,'Veda input Agg'!$BR112)/U$12*$BR$30)</f>
        <v>9.6741848238240634E-3</v>
      </c>
      <c r="BE112" s="9">
        <f>IF(SUMIFS('IND Balance'!W$5:W$145,'IND Balance'!$A$5:$A$145,'Veda input Agg'!$AL$111,'IND Balance'!$D$5:$D$145,'Veda input Agg'!$BR112)/V$12*$BR$30&lt;0.001,0,SUMIFS('IND Balance'!W$5:W$145,'IND Balance'!$A$5:$A$145,'Veda input Agg'!$AL$111,'IND Balance'!$D$5:$D$145,'Veda input Agg'!$BR112)/V$12*$BR$30)</f>
        <v>0</v>
      </c>
      <c r="BF112" s="9">
        <f>IF(SUMIFS('IND Balance'!X$5:X$145,'IND Balance'!$A$5:$A$145,'Veda input Agg'!$AL$111,'IND Balance'!$D$5:$D$145,'Veda input Agg'!$BR112)/W$12*$BR$30&lt;0.001,0,SUMIFS('IND Balance'!X$5:X$145,'IND Balance'!$A$5:$A$145,'Veda input Agg'!$AL$111,'IND Balance'!$D$5:$D$145,'Veda input Agg'!$BR112)/W$12*$BR$30)</f>
        <v>0</v>
      </c>
      <c r="BG112" s="9">
        <f>IF(SUMIFS('IND Balance'!Y$5:Y$145,'IND Balance'!$A$5:$A$145,'Veda input Agg'!$AL$111,'IND Balance'!$D$5:$D$145,'Veda input Agg'!$BR112)/X$12*$BR$30&lt;0.001,0,SUMIFS('IND Balance'!Y$5:Y$145,'IND Balance'!$A$5:$A$145,'Veda input Agg'!$AL$111,'IND Balance'!$D$5:$D$145,'Veda input Agg'!$BR112)/X$12*$BR$30)</f>
        <v>0</v>
      </c>
      <c r="BH112" s="9">
        <f>IF(SUMIFS('IND Balance'!Z$5:Z$145,'IND Balance'!$A$5:$A$145,'Veda input Agg'!$AL$111,'IND Balance'!$D$5:$D$145,'Veda input Agg'!$BR112)/Y$12*$BR$30&lt;0.001,0,SUMIFS('IND Balance'!Z$5:Z$145,'IND Balance'!$A$5:$A$145,'Veda input Agg'!$AL$111,'IND Balance'!$D$5:$D$145,'Veda input Agg'!$BR112)/Y$12*$BR$30)</f>
        <v>0</v>
      </c>
      <c r="BI112" s="9">
        <f>SUMIFS('IND Balance'!AA$5:AA$145,'IND Balance'!$A$5:$A$145,'Veda input Agg'!$AL$111,'IND Balance'!$D$5:$D$145,'Veda input Agg'!$BR112)/Z$12*$BR$30</f>
        <v>6.458093652594864E-4</v>
      </c>
      <c r="BJ112" s="9">
        <f>SUMIFS('IND Balance'!AB$5:AB$145,'IND Balance'!$A$5:$A$145,'Veda input Agg'!$AL$111,'IND Balance'!$D$5:$D$145,'Veda input Agg'!$BR112)/AA$12*$BR$30</f>
        <v>0</v>
      </c>
      <c r="BK112" s="9">
        <f>SUMIFS('IND Balance'!AC$5:AC$145,'IND Balance'!$A$5:$A$145,'Veda input Agg'!$AL$111,'IND Balance'!$D$5:$D$145,'Veda input Agg'!$BR112)/AB$12*$BR$30</f>
        <v>0</v>
      </c>
      <c r="BL112" s="9">
        <f>SUMIFS('IND Balance'!AD$5:AD$145,'IND Balance'!$A$5:$A$145,'Veda input Agg'!$AL$111,'IND Balance'!$D$5:$D$145,'Veda input Agg'!$BR112)/AC$12*$BR$30</f>
        <v>0</v>
      </c>
      <c r="BM112" s="9">
        <f>SUMIFS('IND Balance'!AE$5:AE$145,'IND Balance'!$A$5:$A$145,'Veda input Agg'!$AL$111,'IND Balance'!$D$5:$D$145,'Veda input Agg'!$BR112)/AD$12*$BR$30</f>
        <v>0</v>
      </c>
      <c r="BN112" s="9">
        <f>SUMIFS('IND Balance'!AF$5:AF$145,'IND Balance'!$A$5:$A$145,'Veda input Agg'!$AL$111,'IND Balance'!$D$5:$D$145,'Veda input Agg'!$BR112)/AE$12*$BR$30</f>
        <v>6.6138791610143204E-3</v>
      </c>
      <c r="BO112" s="9">
        <f>SUMIFS('IND Balance'!AG$5:AG$145,'IND Balance'!$A$5:$A$145,'Veda input Agg'!$AL$111,'IND Balance'!$D$5:$D$145,'Veda input Agg'!$BR112)/AF$12*$BR$30</f>
        <v>0</v>
      </c>
      <c r="BP112" s="9" t="e">
        <f>SUMIFS('IND Balance'!AH$5:AH$145,'IND Balance'!$A$5:$A$145,'Veda input Agg'!$AL$111,'IND Balance'!$D$5:$D$145,'Veda input Agg'!$BR112)/AG$12*$BR$30</f>
        <v>#DIV/0!</v>
      </c>
      <c r="BR112" t="str">
        <f>'IND Balance'!D115</f>
        <v>COACOK</v>
      </c>
    </row>
    <row r="113" spans="3:70" x14ac:dyDescent="0.45">
      <c r="C113" s="8" t="str">
        <f>C3</f>
        <v>ICH</v>
      </c>
      <c r="D113" s="8">
        <f>SUMIF($B$31:$B$110,$C113,D$31:D$110)</f>
        <v>23.151304647009503</v>
      </c>
      <c r="E113" s="8">
        <f t="shared" ref="E113:U121" si="128">SUMIF($B$31:$B$110,$C113,E$31:E$110)</f>
        <v>58.167244792236566</v>
      </c>
      <c r="F113" s="8">
        <f t="shared" si="128"/>
        <v>69.630568949419242</v>
      </c>
      <c r="G113" s="8">
        <f t="shared" si="128"/>
        <v>169.88636817008262</v>
      </c>
      <c r="H113" s="8">
        <f t="shared" si="128"/>
        <v>1100.1559979460196</v>
      </c>
      <c r="I113" s="8">
        <f t="shared" si="128"/>
        <v>873.49846771784496</v>
      </c>
      <c r="J113" s="8">
        <f t="shared" si="128"/>
        <v>110.47245776281636</v>
      </c>
      <c r="K113" s="8">
        <f t="shared" si="128"/>
        <v>269.10735907784192</v>
      </c>
      <c r="L113" s="8">
        <f t="shared" si="128"/>
        <v>229.04589500706527</v>
      </c>
      <c r="M113" s="8">
        <f t="shared" si="128"/>
        <v>8284.2679704276488</v>
      </c>
      <c r="N113" s="8">
        <f t="shared" si="128"/>
        <v>72.26745945062936</v>
      </c>
      <c r="O113" s="8">
        <f t="shared" si="128"/>
        <v>255.42647802952462</v>
      </c>
      <c r="P113" s="8">
        <f t="shared" si="128"/>
        <v>470.2210454389903</v>
      </c>
      <c r="Q113" s="8">
        <f t="shared" si="128"/>
        <v>149.44913240138661</v>
      </c>
      <c r="R113" s="8">
        <f t="shared" si="128"/>
        <v>150.68465664697905</v>
      </c>
      <c r="S113" s="8">
        <f t="shared" si="128"/>
        <v>165.60962169862114</v>
      </c>
      <c r="T113" s="8">
        <f t="shared" si="128"/>
        <v>245.32390875818743</v>
      </c>
      <c r="U113" s="8">
        <f t="shared" si="128"/>
        <v>268.13633885159896</v>
      </c>
      <c r="V113" s="8">
        <f t="shared" ref="U113:AG121" si="129">SUMIF($B$31:$B$110,$C113,V$31:V$110)</f>
        <v>560.93608706193959</v>
      </c>
      <c r="W113" s="8">
        <f t="shared" si="129"/>
        <v>316.61500619736262</v>
      </c>
      <c r="X113" s="8">
        <f t="shared" si="129"/>
        <v>114.24933575918442</v>
      </c>
      <c r="Y113" s="8">
        <f t="shared" si="129"/>
        <v>133.18722562504067</v>
      </c>
      <c r="Z113" s="8">
        <f t="shared" si="129"/>
        <v>705.35470189928503</v>
      </c>
      <c r="AA113" s="8">
        <f t="shared" si="129"/>
        <v>60.299853294325828</v>
      </c>
      <c r="AB113" s="8">
        <f t="shared" si="129"/>
        <v>1062.714597570686</v>
      </c>
      <c r="AC113" s="8">
        <f t="shared" si="129"/>
        <v>36.873877441016411</v>
      </c>
      <c r="AD113" s="8">
        <f t="shared" si="129"/>
        <v>120.0671924555529</v>
      </c>
      <c r="AE113" s="8">
        <f t="shared" si="129"/>
        <v>137.58625097030628</v>
      </c>
      <c r="AF113" s="8">
        <f t="shared" si="129"/>
        <v>2900.7828182841276</v>
      </c>
      <c r="AG113" s="8">
        <f t="shared" si="129"/>
        <v>0</v>
      </c>
      <c r="AK113" s="7" t="str">
        <f t="shared" si="127"/>
        <v>COAHCO</v>
      </c>
      <c r="AM113" s="9">
        <f>IF(SUMIFS('IND Balance'!E$5:E$145,'IND Balance'!$A$5:$A$145,'Veda input Agg'!$AL$111,'IND Balance'!$D$5:$D$145,'Veda input Agg'!$BR113)/D$12*$BR$30&lt;0.001,0,SUMIFS('IND Balance'!E$5:E$145,'IND Balance'!$A$5:$A$145,'Veda input Agg'!$AL$111,'IND Balance'!$D$5:$D$145,'Veda input Agg'!$BR113)/D$12*$BR$30)</f>
        <v>0</v>
      </c>
      <c r="AN113" s="9">
        <f>IF(SUMIFS('IND Balance'!F$5:F$145,'IND Balance'!$A$5:$A$145,'Veda input Agg'!$AL$111,'IND Balance'!$D$5:$D$145,'Veda input Agg'!$BR113)/E$12*$BR$30&lt;0.001,0,SUMIFS('IND Balance'!F$5:F$145,'IND Balance'!$A$5:$A$145,'Veda input Agg'!$AL$111,'IND Balance'!$D$5:$D$145,'Veda input Agg'!$BR113)/E$12*$BR$30)</f>
        <v>0</v>
      </c>
      <c r="AO113" s="9">
        <f>IF(SUMIFS('IND Balance'!G$5:G$145,'IND Balance'!$A$5:$A$145,'Veda input Agg'!$AL$111,'IND Balance'!$D$5:$D$145,'Veda input Agg'!$BR113)/F$12*$BR$30&lt;0.001,0,SUMIFS('IND Balance'!G$5:G$145,'IND Balance'!$A$5:$A$145,'Veda input Agg'!$AL$111,'IND Balance'!$D$5:$D$145,'Veda input Agg'!$BR113)/F$12*$BR$30)</f>
        <v>0</v>
      </c>
      <c r="AP113" s="9">
        <f>IF(SUMIFS('IND Balance'!H$5:H$145,'IND Balance'!$A$5:$A$145,'Veda input Agg'!$AL$111,'IND Balance'!$D$5:$D$145,'Veda input Agg'!$BR113)/G$12*$BR$30&lt;0.001,0,SUMIFS('IND Balance'!H$5:H$145,'IND Balance'!$A$5:$A$145,'Veda input Agg'!$AL$111,'IND Balance'!$D$5:$D$145,'Veda input Agg'!$BR113)/G$12*$BR$30)</f>
        <v>0</v>
      </c>
      <c r="AQ113" s="9">
        <f>IF(SUMIFS('IND Balance'!I$5:I$145,'IND Balance'!$A$5:$A$145,'Veda input Agg'!$AL$111,'IND Balance'!$D$5:$D$145,'Veda input Agg'!$BR113)/H$12*$BR$30&lt;0.001,0,SUMIFS('IND Balance'!I$5:I$145,'IND Balance'!$A$5:$A$145,'Veda input Agg'!$AL$111,'IND Balance'!$D$5:$D$145,'Veda input Agg'!$BR113)/H$12*$BR$30)</f>
        <v>0</v>
      </c>
      <c r="AR113" s="9">
        <f>IF(SUMIFS('IND Balance'!J$5:J$145,'IND Balance'!$A$5:$A$145,'Veda input Agg'!$AL$111,'IND Balance'!$D$5:$D$145,'Veda input Agg'!$BR113)/I$12*$BR$30&lt;0.001,0,SUMIFS('IND Balance'!J$5:J$145,'IND Balance'!$A$5:$A$145,'Veda input Agg'!$AL$111,'IND Balance'!$D$5:$D$145,'Veda input Agg'!$BR113)/I$12*$BR$30)</f>
        <v>2.7662521309471696E-3</v>
      </c>
      <c r="AS113" s="9">
        <f>IF(SUMIFS('IND Balance'!K$5:K$145,'IND Balance'!$A$5:$A$145,'Veda input Agg'!$AL$111,'IND Balance'!$D$5:$D$145,'Veda input Agg'!$BR113)/J$12*$BR$30&lt;0.001,0,SUMIFS('IND Balance'!K$5:K$145,'IND Balance'!$A$5:$A$145,'Veda input Agg'!$AL$111,'IND Balance'!$D$5:$D$145,'Veda input Agg'!$BR113)/J$12*$BR$30)</f>
        <v>0</v>
      </c>
      <c r="AT113" s="9">
        <f>IF(SUMIFS('IND Balance'!L$5:L$145,'IND Balance'!$A$5:$A$145,'Veda input Agg'!$AL$111,'IND Balance'!$D$5:$D$145,'Veda input Agg'!$BR113)/K$12*$BR$30&lt;0.001,0,SUMIFS('IND Balance'!L$5:L$145,'IND Balance'!$A$5:$A$145,'Veda input Agg'!$AL$111,'IND Balance'!$D$5:$D$145,'Veda input Agg'!$BR113)/K$12*$BR$30)</f>
        <v>0</v>
      </c>
      <c r="AU113" s="9">
        <f>IF(SUMIFS('IND Balance'!M$5:M$145,'IND Balance'!$A$5:$A$145,'Veda input Agg'!$AL$111,'IND Balance'!$D$5:$D$145,'Veda input Agg'!$BR113)/L$12*$BR$30&lt;0.001,0,SUMIFS('IND Balance'!M$5:M$145,'IND Balance'!$A$5:$A$145,'Veda input Agg'!$AL$111,'IND Balance'!$D$5:$D$145,'Veda input Agg'!$BR113)/L$12*$BR$30)</f>
        <v>2.1073133476536849E-3</v>
      </c>
      <c r="AV113" s="9">
        <f>IF(SUMIFS('IND Balance'!N$5:N$145,'IND Balance'!$A$5:$A$145,'Veda input Agg'!$AL$111,'IND Balance'!$D$5:$D$145,'Veda input Agg'!$BR113)/M$12*$BR$30&lt;0.001,0,SUMIFS('IND Balance'!N$5:N$145,'IND Balance'!$A$5:$A$145,'Veda input Agg'!$AL$111,'IND Balance'!$D$5:$D$145,'Veda input Agg'!$BR113)/M$12*$BR$30)</f>
        <v>0.22410236618122081</v>
      </c>
      <c r="AW113" s="9">
        <f>IF(SUMIFS('IND Balance'!O$5:O$145,'IND Balance'!$A$5:$A$145,'Veda input Agg'!$AL$111,'IND Balance'!$D$5:$D$145,'Veda input Agg'!$BR113)/N$12*$BR$30&lt;0.001,0,SUMIFS('IND Balance'!O$5:O$145,'IND Balance'!$A$5:$A$145,'Veda input Agg'!$AL$111,'IND Balance'!$D$5:$D$145,'Veda input Agg'!$BR113)/N$12*$BR$30)</f>
        <v>0</v>
      </c>
      <c r="AX113" s="9">
        <f>IF(SUMIFS('IND Balance'!P$5:P$145,'IND Balance'!$A$5:$A$145,'Veda input Agg'!$AL$111,'IND Balance'!$D$5:$D$145,'Veda input Agg'!$BR113)/O$12*$BR$30&lt;0.001,0,SUMIFS('IND Balance'!P$5:P$145,'IND Balance'!$A$5:$A$145,'Veda input Agg'!$AL$111,'IND Balance'!$D$5:$D$145,'Veda input Agg'!$BR113)/O$12*$BR$30)</f>
        <v>9.0788763887451017E-3</v>
      </c>
      <c r="AY113" s="9">
        <f>IF(SUMIFS('IND Balance'!Q$5:Q$145,'IND Balance'!$A$5:$A$145,'Veda input Agg'!$AL$111,'IND Balance'!$D$5:$D$145,'Veda input Agg'!$BR113)/P$12*$BR$30&lt;0.001,0,SUMIFS('IND Balance'!Q$5:Q$145,'IND Balance'!$A$5:$A$145,'Veda input Agg'!$AL$111,'IND Balance'!$D$5:$D$145,'Veda input Agg'!$BR113)/P$12*$BR$30)</f>
        <v>0</v>
      </c>
      <c r="AZ113" s="9">
        <f>IF(SUMIFS('IND Balance'!R$5:R$145,'IND Balance'!$A$5:$A$145,'Veda input Agg'!$AL$111,'IND Balance'!$D$5:$D$145,'Veda input Agg'!$BR113)/Q$12*$BR$30&lt;0.001,0,SUMIFS('IND Balance'!R$5:R$145,'IND Balance'!$A$5:$A$145,'Veda input Agg'!$AL$111,'IND Balance'!$D$5:$D$145,'Veda input Agg'!$BR113)/Q$12*$BR$30)</f>
        <v>0</v>
      </c>
      <c r="BA113" s="9">
        <f>IF(SUMIFS('IND Balance'!S$5:S$145,'IND Balance'!$A$5:$A$145,'Veda input Agg'!$AL$111,'IND Balance'!$D$5:$D$145,'Veda input Agg'!$BR113)/R$12*$BR$30&lt;0.001,0,SUMIFS('IND Balance'!S$5:S$145,'IND Balance'!$A$5:$A$145,'Veda input Agg'!$AL$111,'IND Balance'!$D$5:$D$145,'Veda input Agg'!$BR113)/R$12*$BR$30)</f>
        <v>2.1399036630595234E-3</v>
      </c>
      <c r="BB113" s="9">
        <f>IF(SUMIFS('IND Balance'!T$5:T$145,'IND Balance'!$A$5:$A$145,'Veda input Agg'!$AL$111,'IND Balance'!$D$5:$D$145,'Veda input Agg'!$BR113)/S$12*$BR$30&lt;0.001,0,SUMIFS('IND Balance'!T$5:T$145,'IND Balance'!$A$5:$A$145,'Veda input Agg'!$AL$111,'IND Balance'!$D$5:$D$145,'Veda input Agg'!$BR113)/S$12*$BR$30)</f>
        <v>0</v>
      </c>
      <c r="BC113" s="9">
        <f>IF(SUMIFS('IND Balance'!U$5:U$145,'IND Balance'!$A$5:$A$145,'Veda input Agg'!$AL$111,'IND Balance'!$D$5:$D$145,'Veda input Agg'!$BR113)/T$12*$BR$30&lt;0.001,0,SUMIFS('IND Balance'!U$5:U$145,'IND Balance'!$A$5:$A$145,'Veda input Agg'!$AL$111,'IND Balance'!$D$5:$D$145,'Veda input Agg'!$BR113)/T$12*$BR$30)</f>
        <v>1.3639645260425898E-2</v>
      </c>
      <c r="BD113" s="9">
        <f>IF(SUMIFS('IND Balance'!V$5:V$145,'IND Balance'!$A$5:$A$145,'Veda input Agg'!$AL$111,'IND Balance'!$D$5:$D$145,'Veda input Agg'!$BR113)/U$12*$BR$30&lt;0.001,0,SUMIFS('IND Balance'!V$5:V$145,'IND Balance'!$A$5:$A$145,'Veda input Agg'!$AL$111,'IND Balance'!$D$5:$D$145,'Veda input Agg'!$BR113)/U$12*$BR$30)</f>
        <v>8.0190642253056901E-3</v>
      </c>
      <c r="BE113" s="9">
        <f>IF(SUMIFS('IND Balance'!W$5:W$145,'IND Balance'!$A$5:$A$145,'Veda input Agg'!$AL$111,'IND Balance'!$D$5:$D$145,'Veda input Agg'!$BR113)/V$12*$BR$30&lt;0.001,0,SUMIFS('IND Balance'!W$5:W$145,'IND Balance'!$A$5:$A$145,'Veda input Agg'!$AL$111,'IND Balance'!$D$5:$D$145,'Veda input Agg'!$BR113)/V$12*$BR$30)</f>
        <v>0</v>
      </c>
      <c r="BF113" s="9">
        <f>IF(SUMIFS('IND Balance'!X$5:X$145,'IND Balance'!$A$5:$A$145,'Veda input Agg'!$AL$111,'IND Balance'!$D$5:$D$145,'Veda input Agg'!$BR113)/W$12*$BR$30&lt;0.001,0,SUMIFS('IND Balance'!X$5:X$145,'IND Balance'!$A$5:$A$145,'Veda input Agg'!$AL$111,'IND Balance'!$D$5:$D$145,'Veda input Agg'!$BR113)/W$12*$BR$30)</f>
        <v>0</v>
      </c>
      <c r="BG113" s="9">
        <f>IF(SUMIFS('IND Balance'!Y$5:Y$145,'IND Balance'!$A$5:$A$145,'Veda input Agg'!$AL$111,'IND Balance'!$D$5:$D$145,'Veda input Agg'!$BR113)/X$12*$BR$30&lt;0.001,0,SUMIFS('IND Balance'!Y$5:Y$145,'IND Balance'!$A$5:$A$145,'Veda input Agg'!$AL$111,'IND Balance'!$D$5:$D$145,'Veda input Agg'!$BR113)/X$12*$BR$30)</f>
        <v>0</v>
      </c>
      <c r="BH113" s="9">
        <f>IF(SUMIFS('IND Balance'!Z$5:Z$145,'IND Balance'!$A$5:$A$145,'Veda input Agg'!$AL$111,'IND Balance'!$D$5:$D$145,'Veda input Agg'!$BR113)/Y$12*$BR$30&lt;0.001,0,SUMIFS('IND Balance'!Z$5:Z$145,'IND Balance'!$A$5:$A$145,'Veda input Agg'!$AL$111,'IND Balance'!$D$5:$D$145,'Veda input Agg'!$BR113)/Y$12*$BR$30)</f>
        <v>0</v>
      </c>
      <c r="BI113" s="9">
        <f>SUMIFS('IND Balance'!AA$5:AA$145,'IND Balance'!$A$5:$A$145,'Veda input Agg'!$AL$111,'IND Balance'!$D$5:$D$145,'Veda input Agg'!$BR113)/Z$12*$BR$30</f>
        <v>0</v>
      </c>
      <c r="BJ113" s="9">
        <f>SUMIFS('IND Balance'!AB$5:AB$145,'IND Balance'!$A$5:$A$145,'Veda input Agg'!$AL$111,'IND Balance'!$D$5:$D$145,'Veda input Agg'!$BR113)/AA$12*$BR$30</f>
        <v>5.5114732481901192E-2</v>
      </c>
      <c r="BK113" s="9">
        <f>SUMIFS('IND Balance'!AC$5:AC$145,'IND Balance'!$A$5:$A$145,'Veda input Agg'!$AL$111,'IND Balance'!$D$5:$D$145,'Veda input Agg'!$BR113)/AB$12*$BR$30</f>
        <v>2.1888119887357913E-3</v>
      </c>
      <c r="BL113" s="9">
        <f>SUMIFS('IND Balance'!AD$5:AD$145,'IND Balance'!$A$5:$A$145,'Veda input Agg'!$AL$111,'IND Balance'!$D$5:$D$145,'Veda input Agg'!$BR113)/AC$12*$BR$30</f>
        <v>0</v>
      </c>
      <c r="BM113" s="9">
        <f>SUMIFS('IND Balance'!AE$5:AE$145,'IND Balance'!$A$5:$A$145,'Veda input Agg'!$AL$111,'IND Balance'!$D$5:$D$145,'Veda input Agg'!$BR113)/AD$12*$BR$30</f>
        <v>0.31950064891971708</v>
      </c>
      <c r="BN113" s="9">
        <f>SUMIFS('IND Balance'!AF$5:AF$145,'IND Balance'!$A$5:$A$145,'Veda input Agg'!$AL$111,'IND Balance'!$D$5:$D$145,'Veda input Agg'!$BR113)/AE$12*$BR$30</f>
        <v>0</v>
      </c>
      <c r="BO113" s="9">
        <f>SUMIFS('IND Balance'!AG$5:AG$145,'IND Balance'!$A$5:$A$145,'Veda input Agg'!$AL$111,'IND Balance'!$D$5:$D$145,'Veda input Agg'!$BR113)/AF$12*$BR$30</f>
        <v>0</v>
      </c>
      <c r="BP113" s="9" t="e">
        <f>SUMIFS('IND Balance'!AH$5:AH$145,'IND Balance'!$A$5:$A$145,'Veda input Agg'!$AL$111,'IND Balance'!$D$5:$D$145,'Veda input Agg'!$BR113)/AG$12*$BR$30</f>
        <v>#DIV/0!</v>
      </c>
      <c r="BR113" t="str">
        <f>'IND Balance'!D116</f>
        <v>COAHCO</v>
      </c>
    </row>
    <row r="114" spans="3:70" x14ac:dyDescent="0.45">
      <c r="C114" s="8" t="str">
        <f t="shared" ref="C114:C123" si="130">C4</f>
        <v>INF</v>
      </c>
      <c r="D114" s="8">
        <f t="shared" ref="D114:S121" si="131">SUMIF($B$31:$B$110,$C114,D$31:D$110)</f>
        <v>11.558841000000141</v>
      </c>
      <c r="E114" s="8">
        <f t="shared" si="131"/>
        <v>95.048406387560433</v>
      </c>
      <c r="F114" s="8">
        <f t="shared" si="131"/>
        <v>42.199566528704331</v>
      </c>
      <c r="G114" s="8">
        <f t="shared" si="131"/>
        <v>186.42871927402359</v>
      </c>
      <c r="H114" s="8">
        <f t="shared" si="131"/>
        <v>182.61952515419213</v>
      </c>
      <c r="I114" s="8">
        <f t="shared" si="131"/>
        <v>192.43325914502881</v>
      </c>
      <c r="J114" s="8">
        <f t="shared" si="131"/>
        <v>473.52185842906528</v>
      </c>
      <c r="K114" s="8">
        <f t="shared" si="131"/>
        <v>260.02553175899772</v>
      </c>
      <c r="L114" s="8">
        <f t="shared" si="131"/>
        <v>423.97498818513287</v>
      </c>
      <c r="M114" s="8">
        <f t="shared" si="131"/>
        <v>5071.2518098173705</v>
      </c>
      <c r="N114" s="8">
        <f t="shared" si="131"/>
        <v>34.106498595405711</v>
      </c>
      <c r="O114" s="8">
        <f t="shared" si="131"/>
        <v>68.967699858817198</v>
      </c>
      <c r="P114" s="8">
        <f t="shared" si="131"/>
        <v>69.268940892397254</v>
      </c>
      <c r="Q114" s="8">
        <f t="shared" si="131"/>
        <v>80.007795801044765</v>
      </c>
      <c r="R114" s="8">
        <f t="shared" si="131"/>
        <v>56.563143902009458</v>
      </c>
      <c r="S114" s="8">
        <f t="shared" si="131"/>
        <v>79.018168529713563</v>
      </c>
      <c r="T114" s="8">
        <f t="shared" si="128"/>
        <v>110.92610220302714</v>
      </c>
      <c r="U114" s="8">
        <f t="shared" si="129"/>
        <v>66.408929602499825</v>
      </c>
      <c r="V114" s="8">
        <f t="shared" si="129"/>
        <v>145.98366039871536</v>
      </c>
      <c r="W114" s="8">
        <f t="shared" si="129"/>
        <v>76.354026929597538</v>
      </c>
      <c r="X114" s="8">
        <f t="shared" si="129"/>
        <v>42.72491939587443</v>
      </c>
      <c r="Y114" s="8">
        <f t="shared" si="129"/>
        <v>4.3573865540280332</v>
      </c>
      <c r="Z114" s="8">
        <f t="shared" si="129"/>
        <v>86.144581941704715</v>
      </c>
      <c r="AA114" s="8">
        <f t="shared" si="129"/>
        <v>200.81610549273586</v>
      </c>
      <c r="AB114" s="8">
        <f t="shared" si="129"/>
        <v>526.2519948632804</v>
      </c>
      <c r="AC114" s="8">
        <f t="shared" si="129"/>
        <v>0</v>
      </c>
      <c r="AD114" s="8">
        <f t="shared" si="129"/>
        <v>151.97342790496737</v>
      </c>
      <c r="AE114" s="8">
        <f t="shared" si="129"/>
        <v>40.950754070618082</v>
      </c>
      <c r="AF114" s="8">
        <f t="shared" si="129"/>
        <v>463.51897522033812</v>
      </c>
      <c r="AG114" s="8">
        <f t="shared" si="129"/>
        <v>0</v>
      </c>
      <c r="AK114" s="7" t="str">
        <f t="shared" si="127"/>
        <v>COAOVC</v>
      </c>
      <c r="AM114" s="9">
        <f>IF(SUMIFS('IND Balance'!E$5:E$145,'IND Balance'!$A$5:$A$145,'Veda input Agg'!$AL$111,'IND Balance'!$D$5:$D$145,'Veda input Agg'!$BR114)/D$12*$BR$30&lt;0.001,0,SUMIFS('IND Balance'!E$5:E$145,'IND Balance'!$A$5:$A$145,'Veda input Agg'!$AL$111,'IND Balance'!$D$5:$D$145,'Veda input Agg'!$BR114)/D$12*$BR$30)</f>
        <v>0</v>
      </c>
      <c r="AN114" s="9">
        <f>IF(SUMIFS('IND Balance'!F$5:F$145,'IND Balance'!$A$5:$A$145,'Veda input Agg'!$AL$111,'IND Balance'!$D$5:$D$145,'Veda input Agg'!$BR114)/E$12*$BR$30&lt;0.001,0,SUMIFS('IND Balance'!F$5:F$145,'IND Balance'!$A$5:$A$145,'Veda input Agg'!$AL$111,'IND Balance'!$D$5:$D$145,'Veda input Agg'!$BR114)/E$12*$BR$30)</f>
        <v>0</v>
      </c>
      <c r="AO114" s="9">
        <f>IF(SUMIFS('IND Balance'!G$5:G$145,'IND Balance'!$A$5:$A$145,'Veda input Agg'!$AL$111,'IND Balance'!$D$5:$D$145,'Veda input Agg'!$BR114)/F$12*$BR$30&lt;0.001,0,SUMIFS('IND Balance'!G$5:G$145,'IND Balance'!$A$5:$A$145,'Veda input Agg'!$AL$111,'IND Balance'!$D$5:$D$145,'Veda input Agg'!$BR114)/F$12*$BR$30)</f>
        <v>0</v>
      </c>
      <c r="AP114" s="9">
        <f>IF(SUMIFS('IND Balance'!H$5:H$145,'IND Balance'!$A$5:$A$145,'Veda input Agg'!$AL$111,'IND Balance'!$D$5:$D$145,'Veda input Agg'!$BR114)/G$12*$BR$30&lt;0.001,0,SUMIFS('IND Balance'!H$5:H$145,'IND Balance'!$A$5:$A$145,'Veda input Agg'!$AL$111,'IND Balance'!$D$5:$D$145,'Veda input Agg'!$BR114)/G$12*$BR$30)</f>
        <v>0</v>
      </c>
      <c r="AQ114" s="9">
        <f>IF(SUMIFS('IND Balance'!I$5:I$145,'IND Balance'!$A$5:$A$145,'Veda input Agg'!$AL$111,'IND Balance'!$D$5:$D$145,'Veda input Agg'!$BR114)/H$12*$BR$30&lt;0.001,0,SUMIFS('IND Balance'!I$5:I$145,'IND Balance'!$A$5:$A$145,'Veda input Agg'!$AL$111,'IND Balance'!$D$5:$D$145,'Veda input Agg'!$BR114)/H$12*$BR$30)</f>
        <v>0</v>
      </c>
      <c r="AR114" s="9">
        <f>IF(SUMIFS('IND Balance'!J$5:J$145,'IND Balance'!$A$5:$A$145,'Veda input Agg'!$AL$111,'IND Balance'!$D$5:$D$145,'Veda input Agg'!$BR114)/I$12*$BR$30&lt;0.001,0,SUMIFS('IND Balance'!J$5:J$145,'IND Balance'!$A$5:$A$145,'Veda input Agg'!$AL$111,'IND Balance'!$D$5:$D$145,'Veda input Agg'!$BR114)/I$12*$BR$30)</f>
        <v>2.9911561247944456E-3</v>
      </c>
      <c r="AS114" s="9">
        <f>IF(SUMIFS('IND Balance'!K$5:K$145,'IND Balance'!$A$5:$A$145,'Veda input Agg'!$AL$111,'IND Balance'!$D$5:$D$145,'Veda input Agg'!$BR114)/J$12*$BR$30&lt;0.001,0,SUMIFS('IND Balance'!K$5:K$145,'IND Balance'!$A$5:$A$145,'Veda input Agg'!$AL$111,'IND Balance'!$D$5:$D$145,'Veda input Agg'!$BR114)/J$12*$BR$30)</f>
        <v>0</v>
      </c>
      <c r="AT114" s="9">
        <f>IF(SUMIFS('IND Balance'!L$5:L$145,'IND Balance'!$A$5:$A$145,'Veda input Agg'!$AL$111,'IND Balance'!$D$5:$D$145,'Veda input Agg'!$BR114)/K$12*$BR$30&lt;0.001,0,SUMIFS('IND Balance'!L$5:L$145,'IND Balance'!$A$5:$A$145,'Veda input Agg'!$AL$111,'IND Balance'!$D$5:$D$145,'Veda input Agg'!$BR114)/K$12*$BR$30)</f>
        <v>0</v>
      </c>
      <c r="AU114" s="9">
        <f>IF(SUMIFS('IND Balance'!M$5:M$145,'IND Balance'!$A$5:$A$145,'Veda input Agg'!$AL$111,'IND Balance'!$D$5:$D$145,'Veda input Agg'!$BR114)/L$12*$BR$30&lt;0.001,0,SUMIFS('IND Balance'!M$5:M$145,'IND Balance'!$A$5:$A$145,'Veda input Agg'!$AL$111,'IND Balance'!$D$5:$D$145,'Veda input Agg'!$BR114)/L$12*$BR$30)</f>
        <v>0</v>
      </c>
      <c r="AV114" s="9">
        <f>IF(SUMIFS('IND Balance'!N$5:N$145,'IND Balance'!$A$5:$A$145,'Veda input Agg'!$AL$111,'IND Balance'!$D$5:$D$145,'Veda input Agg'!$BR114)/M$12*$BR$30&lt;0.001,0,SUMIFS('IND Balance'!N$5:N$145,'IND Balance'!$A$5:$A$145,'Veda input Agg'!$AL$111,'IND Balance'!$D$5:$D$145,'Veda input Agg'!$BR114)/M$12*$BR$30)</f>
        <v>6.2667128623787274E-2</v>
      </c>
      <c r="AW114" s="9">
        <f>IF(SUMIFS('IND Balance'!O$5:O$145,'IND Balance'!$A$5:$A$145,'Veda input Agg'!$AL$111,'IND Balance'!$D$5:$D$145,'Veda input Agg'!$BR114)/N$12*$BR$30&lt;0.001,0,SUMIFS('IND Balance'!O$5:O$145,'IND Balance'!$A$5:$A$145,'Veda input Agg'!$AL$111,'IND Balance'!$D$5:$D$145,'Veda input Agg'!$BR114)/N$12*$BR$30)</f>
        <v>3.6334418500672087E-3</v>
      </c>
      <c r="AX114" s="9">
        <f>IF(SUMIFS('IND Balance'!P$5:P$145,'IND Balance'!$A$5:$A$145,'Veda input Agg'!$AL$111,'IND Balance'!$D$5:$D$145,'Veda input Agg'!$BR114)/O$12*$BR$30&lt;0.001,0,SUMIFS('IND Balance'!P$5:P$145,'IND Balance'!$A$5:$A$145,'Veda input Agg'!$AL$111,'IND Balance'!$D$5:$D$145,'Veda input Agg'!$BR114)/O$12*$BR$30)</f>
        <v>6.5069701888728244E-3</v>
      </c>
      <c r="AY114" s="9">
        <f>IF(SUMIFS('IND Balance'!Q$5:Q$145,'IND Balance'!$A$5:$A$145,'Veda input Agg'!$AL$111,'IND Balance'!$D$5:$D$145,'Veda input Agg'!$BR114)/P$12*$BR$30&lt;0.001,0,SUMIFS('IND Balance'!Q$5:Q$145,'IND Balance'!$A$5:$A$145,'Veda input Agg'!$AL$111,'IND Balance'!$D$5:$D$145,'Veda input Agg'!$BR114)/P$12*$BR$30)</f>
        <v>0</v>
      </c>
      <c r="AZ114" s="9">
        <f>IF(SUMIFS('IND Balance'!R$5:R$145,'IND Balance'!$A$5:$A$145,'Veda input Agg'!$AL$111,'IND Balance'!$D$5:$D$145,'Veda input Agg'!$BR114)/Q$12*$BR$30&lt;0.001,0,SUMIFS('IND Balance'!R$5:R$145,'IND Balance'!$A$5:$A$145,'Veda input Agg'!$AL$111,'IND Balance'!$D$5:$D$145,'Veda input Agg'!$BR114)/Q$12*$BR$30)</f>
        <v>0</v>
      </c>
      <c r="BA114" s="9">
        <f>IF(SUMIFS('IND Balance'!S$5:S$145,'IND Balance'!$A$5:$A$145,'Veda input Agg'!$AL$111,'IND Balance'!$D$5:$D$145,'Veda input Agg'!$BR114)/R$12*$BR$30&lt;0.001,0,SUMIFS('IND Balance'!S$5:S$145,'IND Balance'!$A$5:$A$145,'Veda input Agg'!$AL$111,'IND Balance'!$D$5:$D$145,'Veda input Agg'!$BR114)/R$12*$BR$30)</f>
        <v>1.0439407335053944E-2</v>
      </c>
      <c r="BB114" s="9">
        <f>IF(SUMIFS('IND Balance'!T$5:T$145,'IND Balance'!$A$5:$A$145,'Veda input Agg'!$AL$111,'IND Balance'!$D$5:$D$145,'Veda input Agg'!$BR114)/S$12*$BR$30&lt;0.001,0,SUMIFS('IND Balance'!T$5:T$145,'IND Balance'!$A$5:$A$145,'Veda input Agg'!$AL$111,'IND Balance'!$D$5:$D$145,'Veda input Agg'!$BR114)/S$12*$BR$30)</f>
        <v>0</v>
      </c>
      <c r="BC114" s="9">
        <f>IF(SUMIFS('IND Balance'!U$5:U$145,'IND Balance'!$A$5:$A$145,'Veda input Agg'!$AL$111,'IND Balance'!$D$5:$D$145,'Veda input Agg'!$BR114)/T$12*$BR$30&lt;0.001,0,SUMIFS('IND Balance'!U$5:U$145,'IND Balance'!$A$5:$A$145,'Veda input Agg'!$AL$111,'IND Balance'!$D$5:$D$145,'Veda input Agg'!$BR114)/T$12*$BR$30)</f>
        <v>2.4145096599416035E-2</v>
      </c>
      <c r="BD114" s="9">
        <f>IF(SUMIFS('IND Balance'!V$5:V$145,'IND Balance'!$A$5:$A$145,'Veda input Agg'!$AL$111,'IND Balance'!$D$5:$D$145,'Veda input Agg'!$BR114)/U$12*$BR$30&lt;0.001,0,SUMIFS('IND Balance'!V$5:V$145,'IND Balance'!$A$5:$A$145,'Veda input Agg'!$AL$111,'IND Balance'!$D$5:$D$145,'Veda input Agg'!$BR114)/U$12*$BR$30)</f>
        <v>2.4868506397227501E-3</v>
      </c>
      <c r="BE114" s="9">
        <f>IF(SUMIFS('IND Balance'!W$5:W$145,'IND Balance'!$A$5:$A$145,'Veda input Agg'!$AL$111,'IND Balance'!$D$5:$D$145,'Veda input Agg'!$BR114)/V$12*$BR$30&lt;0.001,0,SUMIFS('IND Balance'!W$5:W$145,'IND Balance'!$A$5:$A$145,'Veda input Agg'!$AL$111,'IND Balance'!$D$5:$D$145,'Veda input Agg'!$BR114)/V$12*$BR$30)</f>
        <v>2.9821481115099996E-3</v>
      </c>
      <c r="BF114" s="9">
        <f>IF(SUMIFS('IND Balance'!X$5:X$145,'IND Balance'!$A$5:$A$145,'Veda input Agg'!$AL$111,'IND Balance'!$D$5:$D$145,'Veda input Agg'!$BR114)/W$12*$BR$30&lt;0.001,0,SUMIFS('IND Balance'!X$5:X$145,'IND Balance'!$A$5:$A$145,'Veda input Agg'!$AL$111,'IND Balance'!$D$5:$D$145,'Veda input Agg'!$BR114)/W$12*$BR$30)</f>
        <v>0</v>
      </c>
      <c r="BG114" s="9">
        <f>IF(SUMIFS('IND Balance'!Y$5:Y$145,'IND Balance'!$A$5:$A$145,'Veda input Agg'!$AL$111,'IND Balance'!$D$5:$D$145,'Veda input Agg'!$BR114)/X$12*$BR$30&lt;0.001,0,SUMIFS('IND Balance'!Y$5:Y$145,'IND Balance'!$A$5:$A$145,'Veda input Agg'!$AL$111,'IND Balance'!$D$5:$D$145,'Veda input Agg'!$BR114)/X$12*$BR$30)</f>
        <v>0</v>
      </c>
      <c r="BH114" s="9">
        <f>IF(SUMIFS('IND Balance'!Z$5:Z$145,'IND Balance'!$A$5:$A$145,'Veda input Agg'!$AL$111,'IND Balance'!$D$5:$D$145,'Veda input Agg'!$BR114)/Y$12*$BR$30&lt;0.001,0,SUMIFS('IND Balance'!Z$5:Z$145,'IND Balance'!$A$5:$A$145,'Veda input Agg'!$AL$111,'IND Balance'!$D$5:$D$145,'Veda input Agg'!$BR114)/Y$12*$BR$30)</f>
        <v>0</v>
      </c>
      <c r="BI114" s="9">
        <f>SUMIFS('IND Balance'!AA$5:AA$145,'IND Balance'!$A$5:$A$145,'Veda input Agg'!$AL$111,'IND Balance'!$D$5:$D$145,'Veda input Agg'!$BR114)/Z$12*$BR$30</f>
        <v>6.0068325187096396E-3</v>
      </c>
      <c r="BJ114" s="9">
        <f>SUMIFS('IND Balance'!AB$5:AB$145,'IND Balance'!$A$5:$A$145,'Veda input Agg'!$AL$111,'IND Balance'!$D$5:$D$145,'Veda input Agg'!$BR114)/AA$12*$BR$30</f>
        <v>5.2308792061566984E-3</v>
      </c>
      <c r="BK114" s="9">
        <f>SUMIFS('IND Balance'!AC$5:AC$145,'IND Balance'!$A$5:$A$145,'Veda input Agg'!$AL$111,'IND Balance'!$D$5:$D$145,'Veda input Agg'!$BR114)/AB$12*$BR$30</f>
        <v>0</v>
      </c>
      <c r="BL114" s="9">
        <f>SUMIFS('IND Balance'!AD$5:AD$145,'IND Balance'!$A$5:$A$145,'Veda input Agg'!$AL$111,'IND Balance'!$D$5:$D$145,'Veda input Agg'!$BR114)/AC$12*$BR$30</f>
        <v>0</v>
      </c>
      <c r="BM114" s="9">
        <f>SUMIFS('IND Balance'!AE$5:AE$145,'IND Balance'!$A$5:$A$145,'Veda input Agg'!$AL$111,'IND Balance'!$D$5:$D$145,'Veda input Agg'!$BR114)/AD$12*$BR$30</f>
        <v>0</v>
      </c>
      <c r="BN114" s="9">
        <f>SUMIFS('IND Balance'!AF$5:AF$145,'IND Balance'!$A$5:$A$145,'Veda input Agg'!$AL$111,'IND Balance'!$D$5:$D$145,'Veda input Agg'!$BR114)/AE$12*$BR$30</f>
        <v>0</v>
      </c>
      <c r="BO114" s="9">
        <f>SUMIFS('IND Balance'!AG$5:AG$145,'IND Balance'!$A$5:$A$145,'Veda input Agg'!$AL$111,'IND Balance'!$D$5:$D$145,'Veda input Agg'!$BR114)/AF$12*$BR$30</f>
        <v>0</v>
      </c>
      <c r="BP114" s="9" t="e">
        <f>SUMIFS('IND Balance'!AH$5:AH$145,'IND Balance'!$A$5:$A$145,'Veda input Agg'!$AL$111,'IND Balance'!$D$5:$D$145,'Veda input Agg'!$BR114)/AG$12*$BR$30</f>
        <v>#DIV/0!</v>
      </c>
      <c r="BR114" t="str">
        <f>'IND Balance'!D117</f>
        <v>COAOVC</v>
      </c>
    </row>
    <row r="115" spans="3:70" x14ac:dyDescent="0.45">
      <c r="C115" s="8" t="str">
        <f t="shared" si="130"/>
        <v>INM</v>
      </c>
      <c r="D115" s="8">
        <f t="shared" si="131"/>
        <v>300.49722749278544</v>
      </c>
      <c r="E115" s="8">
        <f t="shared" si="131"/>
        <v>67.279391987226987</v>
      </c>
      <c r="F115" s="8">
        <f t="shared" si="131"/>
        <v>67.336132779451646</v>
      </c>
      <c r="G115" s="8">
        <f t="shared" si="131"/>
        <v>131.08680688204493</v>
      </c>
      <c r="H115" s="8">
        <f t="shared" si="131"/>
        <v>491.34970724046696</v>
      </c>
      <c r="I115" s="8">
        <f t="shared" si="131"/>
        <v>1490.9311312567861</v>
      </c>
      <c r="J115" s="8">
        <f t="shared" si="131"/>
        <v>82.820016116158612</v>
      </c>
      <c r="K115" s="8">
        <f t="shared" si="131"/>
        <v>319.62297617282388</v>
      </c>
      <c r="L115" s="8">
        <f t="shared" si="131"/>
        <v>76.101375716463053</v>
      </c>
      <c r="M115" s="8">
        <f t="shared" si="131"/>
        <v>6323.7598606998845</v>
      </c>
      <c r="N115" s="8">
        <f t="shared" si="131"/>
        <v>46.215908008732171</v>
      </c>
      <c r="O115" s="8">
        <f t="shared" si="131"/>
        <v>220.37046939110343</v>
      </c>
      <c r="P115" s="8">
        <f t="shared" si="131"/>
        <v>91.108587846178409</v>
      </c>
      <c r="Q115" s="8">
        <f t="shared" si="131"/>
        <v>194.53977535509162</v>
      </c>
      <c r="R115" s="8">
        <f t="shared" si="131"/>
        <v>107.74856125086447</v>
      </c>
      <c r="S115" s="8">
        <f t="shared" si="128"/>
        <v>205.10584410600737</v>
      </c>
      <c r="T115" s="8">
        <f t="shared" si="128"/>
        <v>461.81633508855748</v>
      </c>
      <c r="U115" s="8">
        <f t="shared" si="129"/>
        <v>140.41969924210989</v>
      </c>
      <c r="V115" s="8">
        <f t="shared" si="129"/>
        <v>246.02160639799686</v>
      </c>
      <c r="W115" s="8">
        <f t="shared" si="129"/>
        <v>772.72299226664848</v>
      </c>
      <c r="X115" s="8">
        <f t="shared" si="129"/>
        <v>118.21560720234054</v>
      </c>
      <c r="Y115" s="8">
        <f t="shared" si="129"/>
        <v>220.94224508661401</v>
      </c>
      <c r="Z115" s="8">
        <f t="shared" si="129"/>
        <v>109.45128032286549</v>
      </c>
      <c r="AA115" s="8">
        <f t="shared" si="129"/>
        <v>14.310596131001427</v>
      </c>
      <c r="AB115" s="8">
        <f t="shared" si="129"/>
        <v>489.04344163167366</v>
      </c>
      <c r="AC115" s="8">
        <f t="shared" si="129"/>
        <v>1.5919536727919457</v>
      </c>
      <c r="AD115" s="8">
        <f t="shared" si="129"/>
        <v>41.792342817870839</v>
      </c>
      <c r="AE115" s="8">
        <f t="shared" si="129"/>
        <v>88.840734412638156</v>
      </c>
      <c r="AF115" s="8">
        <f t="shared" si="129"/>
        <v>683.76984998889338</v>
      </c>
      <c r="AG115" s="8">
        <f t="shared" si="129"/>
        <v>0</v>
      </c>
      <c r="AK115" s="7" t="str">
        <f t="shared" si="127"/>
        <v>GASETH</v>
      </c>
      <c r="AM115" s="9">
        <f>IF(SUMIFS('IND Balance'!E$5:E$145,'IND Balance'!$A$5:$A$145,'Veda input Agg'!$AL$111,'IND Balance'!$D$5:$D$145,'Veda input Agg'!$BR115)/D$12*$BR$30&lt;0.001,0,SUMIFS('IND Balance'!E$5:E$145,'IND Balance'!$A$5:$A$145,'Veda input Agg'!$AL$111,'IND Balance'!$D$5:$D$145,'Veda input Agg'!$BR115)/D$12*$BR$30)</f>
        <v>0</v>
      </c>
      <c r="AN115" s="9">
        <f>IF(SUMIFS('IND Balance'!F$5:F$145,'IND Balance'!$A$5:$A$145,'Veda input Agg'!$AL$111,'IND Balance'!$D$5:$D$145,'Veda input Agg'!$BR115)/E$12*$BR$30&lt;0.001,0,SUMIFS('IND Balance'!F$5:F$145,'IND Balance'!$A$5:$A$145,'Veda input Agg'!$AL$111,'IND Balance'!$D$5:$D$145,'Veda input Agg'!$BR115)/E$12*$BR$30)</f>
        <v>0</v>
      </c>
      <c r="AO115" s="9">
        <f>IF(SUMIFS('IND Balance'!G$5:G$145,'IND Balance'!$A$5:$A$145,'Veda input Agg'!$AL$111,'IND Balance'!$D$5:$D$145,'Veda input Agg'!$BR115)/F$12*$BR$30&lt;0.001,0,SUMIFS('IND Balance'!G$5:G$145,'IND Balance'!$A$5:$A$145,'Veda input Agg'!$AL$111,'IND Balance'!$D$5:$D$145,'Veda input Agg'!$BR115)/F$12*$BR$30)</f>
        <v>0.31796169311106681</v>
      </c>
      <c r="AP115" s="9">
        <f>IF(SUMIFS('IND Balance'!H$5:H$145,'IND Balance'!$A$5:$A$145,'Veda input Agg'!$AL$111,'IND Balance'!$D$5:$D$145,'Veda input Agg'!$BR115)/G$12*$BR$30&lt;0.001,0,SUMIFS('IND Balance'!H$5:H$145,'IND Balance'!$A$5:$A$145,'Veda input Agg'!$AL$111,'IND Balance'!$D$5:$D$145,'Veda input Agg'!$BR115)/G$12*$BR$30)</f>
        <v>0</v>
      </c>
      <c r="AQ115" s="9">
        <f>IF(SUMIFS('IND Balance'!I$5:I$145,'IND Balance'!$A$5:$A$145,'Veda input Agg'!$AL$111,'IND Balance'!$D$5:$D$145,'Veda input Agg'!$BR115)/H$12*$BR$30&lt;0.001,0,SUMIFS('IND Balance'!I$5:I$145,'IND Balance'!$A$5:$A$145,'Veda input Agg'!$AL$111,'IND Balance'!$D$5:$D$145,'Veda input Agg'!$BR115)/H$12*$BR$30)</f>
        <v>0</v>
      </c>
      <c r="AR115" s="9">
        <f>IF(SUMIFS('IND Balance'!J$5:J$145,'IND Balance'!$A$5:$A$145,'Veda input Agg'!$AL$111,'IND Balance'!$D$5:$D$145,'Veda input Agg'!$BR115)/I$12*$BR$30&lt;0.001,0,SUMIFS('IND Balance'!J$5:J$145,'IND Balance'!$A$5:$A$145,'Veda input Agg'!$AL$111,'IND Balance'!$D$5:$D$145,'Veda input Agg'!$BR115)/I$12*$BR$30)</f>
        <v>2.901946977228204E-2</v>
      </c>
      <c r="AS115" s="9">
        <f>IF(SUMIFS('IND Balance'!K$5:K$145,'IND Balance'!$A$5:$A$145,'Veda input Agg'!$AL$111,'IND Balance'!$D$5:$D$145,'Veda input Agg'!$BR115)/J$12*$BR$30&lt;0.001,0,SUMIFS('IND Balance'!K$5:K$145,'IND Balance'!$A$5:$A$145,'Veda input Agg'!$AL$111,'IND Balance'!$D$5:$D$145,'Veda input Agg'!$BR115)/J$12*$BR$30)</f>
        <v>7.3082105413393258E-2</v>
      </c>
      <c r="AT115" s="9">
        <f>IF(SUMIFS('IND Balance'!L$5:L$145,'IND Balance'!$A$5:$A$145,'Veda input Agg'!$AL$111,'IND Balance'!$D$5:$D$145,'Veda input Agg'!$BR115)/K$12*$BR$30&lt;0.001,0,SUMIFS('IND Balance'!L$5:L$145,'IND Balance'!$A$5:$A$145,'Veda input Agg'!$AL$111,'IND Balance'!$D$5:$D$145,'Veda input Agg'!$BR115)/K$12*$BR$30)</f>
        <v>0</v>
      </c>
      <c r="AU115" s="9">
        <f>IF(SUMIFS('IND Balance'!M$5:M$145,'IND Balance'!$A$5:$A$145,'Veda input Agg'!$AL$111,'IND Balance'!$D$5:$D$145,'Veda input Agg'!$BR115)/L$12*$BR$30&lt;0.001,0,SUMIFS('IND Balance'!M$5:M$145,'IND Balance'!$A$5:$A$145,'Veda input Agg'!$AL$111,'IND Balance'!$D$5:$D$145,'Veda input Agg'!$BR115)/L$12*$BR$30)</f>
        <v>0.36449023553537485</v>
      </c>
      <c r="AV115" s="9">
        <f>IF(SUMIFS('IND Balance'!N$5:N$145,'IND Balance'!$A$5:$A$145,'Veda input Agg'!$AL$111,'IND Balance'!$D$5:$D$145,'Veda input Agg'!$BR115)/M$12*$BR$30&lt;0.001,0,SUMIFS('IND Balance'!N$5:N$145,'IND Balance'!$A$5:$A$145,'Veda input Agg'!$AL$111,'IND Balance'!$D$5:$D$145,'Veda input Agg'!$BR115)/M$12*$BR$30)</f>
        <v>0</v>
      </c>
      <c r="AW115" s="9">
        <f>IF(SUMIFS('IND Balance'!O$5:O$145,'IND Balance'!$A$5:$A$145,'Veda input Agg'!$AL$111,'IND Balance'!$D$5:$D$145,'Veda input Agg'!$BR115)/N$12*$BR$30&lt;0.001,0,SUMIFS('IND Balance'!O$5:O$145,'IND Balance'!$A$5:$A$145,'Veda input Agg'!$AL$111,'IND Balance'!$D$5:$D$145,'Veda input Agg'!$BR115)/N$12*$BR$30)</f>
        <v>0.13420189178253814</v>
      </c>
      <c r="AX115" s="9">
        <f>IF(SUMIFS('IND Balance'!P$5:P$145,'IND Balance'!$A$5:$A$145,'Veda input Agg'!$AL$111,'IND Balance'!$D$5:$D$145,'Veda input Agg'!$BR115)/O$12*$BR$30&lt;0.001,0,SUMIFS('IND Balance'!P$5:P$145,'IND Balance'!$A$5:$A$145,'Veda input Agg'!$AL$111,'IND Balance'!$D$5:$D$145,'Veda input Agg'!$BR115)/O$12*$BR$30)</f>
        <v>0</v>
      </c>
      <c r="AY115" s="9">
        <f>IF(SUMIFS('IND Balance'!Q$5:Q$145,'IND Balance'!$A$5:$A$145,'Veda input Agg'!$AL$111,'IND Balance'!$D$5:$D$145,'Veda input Agg'!$BR115)/P$12*$BR$30&lt;0.001,0,SUMIFS('IND Balance'!Q$5:Q$145,'IND Balance'!$A$5:$A$145,'Veda input Agg'!$AL$111,'IND Balance'!$D$5:$D$145,'Veda input Agg'!$BR115)/P$12*$BR$30)</f>
        <v>0</v>
      </c>
      <c r="AZ115" s="9">
        <f>IF(SUMIFS('IND Balance'!R$5:R$145,'IND Balance'!$A$5:$A$145,'Veda input Agg'!$AL$111,'IND Balance'!$D$5:$D$145,'Veda input Agg'!$BR115)/Q$12*$BR$30&lt;0.001,0,SUMIFS('IND Balance'!R$5:R$145,'IND Balance'!$A$5:$A$145,'Veda input Agg'!$AL$111,'IND Balance'!$D$5:$D$145,'Veda input Agg'!$BR115)/Q$12*$BR$30)</f>
        <v>0</v>
      </c>
      <c r="BA115" s="9">
        <f>IF(SUMIFS('IND Balance'!S$5:S$145,'IND Balance'!$A$5:$A$145,'Veda input Agg'!$AL$111,'IND Balance'!$D$5:$D$145,'Veda input Agg'!$BR115)/R$12*$BR$30&lt;0.001,0,SUMIFS('IND Balance'!S$5:S$145,'IND Balance'!$A$5:$A$145,'Veda input Agg'!$AL$111,'IND Balance'!$D$5:$D$145,'Veda input Agg'!$BR115)/R$12*$BR$30)</f>
        <v>0</v>
      </c>
      <c r="BB115" s="9">
        <f>IF(SUMIFS('IND Balance'!T$5:T$145,'IND Balance'!$A$5:$A$145,'Veda input Agg'!$AL$111,'IND Balance'!$D$5:$D$145,'Veda input Agg'!$BR115)/S$12*$BR$30&lt;0.001,0,SUMIFS('IND Balance'!T$5:T$145,'IND Balance'!$A$5:$A$145,'Veda input Agg'!$AL$111,'IND Balance'!$D$5:$D$145,'Veda input Agg'!$BR115)/S$12*$BR$30)</f>
        <v>0</v>
      </c>
      <c r="BC115" s="9">
        <f>IF(SUMIFS('IND Balance'!U$5:U$145,'IND Balance'!$A$5:$A$145,'Veda input Agg'!$AL$111,'IND Balance'!$D$5:$D$145,'Veda input Agg'!$BR115)/T$12*$BR$30&lt;0.001,0,SUMIFS('IND Balance'!U$5:U$145,'IND Balance'!$A$5:$A$145,'Veda input Agg'!$AL$111,'IND Balance'!$D$5:$D$145,'Veda input Agg'!$BR115)/T$12*$BR$30)</f>
        <v>0</v>
      </c>
      <c r="BD115" s="9">
        <f>IF(SUMIFS('IND Balance'!V$5:V$145,'IND Balance'!$A$5:$A$145,'Veda input Agg'!$AL$111,'IND Balance'!$D$5:$D$145,'Veda input Agg'!$BR115)/U$12*$BR$30&lt;0.001,0,SUMIFS('IND Balance'!V$5:V$145,'IND Balance'!$A$5:$A$145,'Veda input Agg'!$AL$111,'IND Balance'!$D$5:$D$145,'Veda input Agg'!$BR115)/U$12*$BR$30)</f>
        <v>0</v>
      </c>
      <c r="BE115" s="9">
        <f>IF(SUMIFS('IND Balance'!W$5:W$145,'IND Balance'!$A$5:$A$145,'Veda input Agg'!$AL$111,'IND Balance'!$D$5:$D$145,'Veda input Agg'!$BR115)/V$12*$BR$30&lt;0.001,0,SUMIFS('IND Balance'!W$5:W$145,'IND Balance'!$A$5:$A$145,'Veda input Agg'!$AL$111,'IND Balance'!$D$5:$D$145,'Veda input Agg'!$BR115)/V$12*$BR$30)</f>
        <v>0</v>
      </c>
      <c r="BF115" s="9">
        <f>IF(SUMIFS('IND Balance'!X$5:X$145,'IND Balance'!$A$5:$A$145,'Veda input Agg'!$AL$111,'IND Balance'!$D$5:$D$145,'Veda input Agg'!$BR115)/W$12*$BR$30&lt;0.001,0,SUMIFS('IND Balance'!X$5:X$145,'IND Balance'!$A$5:$A$145,'Veda input Agg'!$AL$111,'IND Balance'!$D$5:$D$145,'Veda input Agg'!$BR115)/W$12*$BR$30)</f>
        <v>0</v>
      </c>
      <c r="BG115" s="9">
        <f>IF(SUMIFS('IND Balance'!Y$5:Y$145,'IND Balance'!$A$5:$A$145,'Veda input Agg'!$AL$111,'IND Balance'!$D$5:$D$145,'Veda input Agg'!$BR115)/X$12*$BR$30&lt;0.001,0,SUMIFS('IND Balance'!Y$5:Y$145,'IND Balance'!$A$5:$A$145,'Veda input Agg'!$AL$111,'IND Balance'!$D$5:$D$145,'Veda input Agg'!$BR115)/X$12*$BR$30)</f>
        <v>0</v>
      </c>
      <c r="BH115" s="9">
        <f>IF(SUMIFS('IND Balance'!Z$5:Z$145,'IND Balance'!$A$5:$A$145,'Veda input Agg'!$AL$111,'IND Balance'!$D$5:$D$145,'Veda input Agg'!$BR115)/Y$12*$BR$30&lt;0.001,0,SUMIFS('IND Balance'!Z$5:Z$145,'IND Balance'!$A$5:$A$145,'Veda input Agg'!$AL$111,'IND Balance'!$D$5:$D$145,'Veda input Agg'!$BR115)/Y$12*$BR$30)</f>
        <v>0.44698347592032173</v>
      </c>
      <c r="BI115" s="9">
        <f>SUMIFS('IND Balance'!AA$5:AA$145,'IND Balance'!$A$5:$A$145,'Veda input Agg'!$AL$111,'IND Balance'!$D$5:$D$145,'Veda input Agg'!$BR115)/Z$12*$BR$30</f>
        <v>0.40983657964414039</v>
      </c>
      <c r="BJ115" s="9">
        <f>SUMIFS('IND Balance'!AB$5:AB$145,'IND Balance'!$A$5:$A$145,'Veda input Agg'!$AL$111,'IND Balance'!$D$5:$D$145,'Veda input Agg'!$BR115)/AA$12*$BR$30</f>
        <v>0.30692881835081115</v>
      </c>
      <c r="BK115" s="9">
        <f>SUMIFS('IND Balance'!AC$5:AC$145,'IND Balance'!$A$5:$A$145,'Veda input Agg'!$AL$111,'IND Balance'!$D$5:$D$145,'Veda input Agg'!$BR115)/AB$12*$BR$30</f>
        <v>0</v>
      </c>
      <c r="BL115" s="9">
        <f>SUMIFS('IND Balance'!AD$5:AD$145,'IND Balance'!$A$5:$A$145,'Veda input Agg'!$AL$111,'IND Balance'!$D$5:$D$145,'Veda input Agg'!$BR115)/AC$12*$BR$30</f>
        <v>0.28793425095335412</v>
      </c>
      <c r="BM115" s="9">
        <f>SUMIFS('IND Balance'!AE$5:AE$145,'IND Balance'!$A$5:$A$145,'Veda input Agg'!$AL$111,'IND Balance'!$D$5:$D$145,'Veda input Agg'!$BR115)/AD$12*$BR$30</f>
        <v>0</v>
      </c>
      <c r="BN115" s="9">
        <f>SUMIFS('IND Balance'!AF$5:AF$145,'IND Balance'!$A$5:$A$145,'Veda input Agg'!$AL$111,'IND Balance'!$D$5:$D$145,'Veda input Agg'!$BR115)/AE$12*$BR$30</f>
        <v>0.12102478082231409</v>
      </c>
      <c r="BO115" s="9">
        <f>SUMIFS('IND Balance'!AG$5:AG$145,'IND Balance'!$A$5:$A$145,'Veda input Agg'!$AL$111,'IND Balance'!$D$5:$D$145,'Veda input Agg'!$BR115)/AF$12*$BR$30</f>
        <v>0.25761958012683905</v>
      </c>
      <c r="BP115" s="9" t="e">
        <f>SUMIFS('IND Balance'!AH$5:AH$145,'IND Balance'!$A$5:$A$145,'Veda input Agg'!$AL$111,'IND Balance'!$D$5:$D$145,'Veda input Agg'!$BR115)/AG$12*$BR$30</f>
        <v>#DIV/0!</v>
      </c>
      <c r="BR115" t="str">
        <f>'IND Balance'!D118</f>
        <v>GASETH</v>
      </c>
    </row>
    <row r="116" spans="3:70" x14ac:dyDescent="0.45">
      <c r="C116" s="8" t="str">
        <f t="shared" si="130"/>
        <v>\I: IIS</v>
      </c>
      <c r="D116" s="8">
        <f t="shared" si="131"/>
        <v>0</v>
      </c>
      <c r="E116" s="8">
        <f t="shared" si="131"/>
        <v>0</v>
      </c>
      <c r="F116" s="8">
        <f t="shared" si="131"/>
        <v>0</v>
      </c>
      <c r="G116" s="8">
        <f t="shared" si="131"/>
        <v>0</v>
      </c>
      <c r="H116" s="8">
        <f t="shared" si="131"/>
        <v>0</v>
      </c>
      <c r="I116" s="8">
        <f t="shared" si="131"/>
        <v>0</v>
      </c>
      <c r="J116" s="8">
        <f t="shared" si="131"/>
        <v>0</v>
      </c>
      <c r="K116" s="8">
        <f t="shared" si="131"/>
        <v>0</v>
      </c>
      <c r="L116" s="8">
        <f t="shared" si="131"/>
        <v>0</v>
      </c>
      <c r="M116" s="8">
        <f t="shared" si="131"/>
        <v>0</v>
      </c>
      <c r="N116" s="8">
        <f t="shared" si="131"/>
        <v>0</v>
      </c>
      <c r="O116" s="8">
        <f t="shared" si="131"/>
        <v>0</v>
      </c>
      <c r="P116" s="8">
        <f t="shared" si="131"/>
        <v>0</v>
      </c>
      <c r="Q116" s="8">
        <f t="shared" si="131"/>
        <v>0</v>
      </c>
      <c r="R116" s="8">
        <f t="shared" si="131"/>
        <v>0</v>
      </c>
      <c r="S116" s="8">
        <f t="shared" si="128"/>
        <v>0</v>
      </c>
      <c r="T116" s="8">
        <f t="shared" si="128"/>
        <v>0</v>
      </c>
      <c r="U116" s="8">
        <f t="shared" si="129"/>
        <v>0</v>
      </c>
      <c r="V116" s="8">
        <f t="shared" si="129"/>
        <v>0</v>
      </c>
      <c r="W116" s="8">
        <f t="shared" si="129"/>
        <v>0</v>
      </c>
      <c r="X116" s="8">
        <f t="shared" si="129"/>
        <v>0</v>
      </c>
      <c r="Y116" s="8">
        <f t="shared" si="129"/>
        <v>0</v>
      </c>
      <c r="Z116" s="8">
        <f t="shared" si="129"/>
        <v>0</v>
      </c>
      <c r="AA116" s="8">
        <f t="shared" si="129"/>
        <v>0</v>
      </c>
      <c r="AB116" s="8">
        <f t="shared" si="129"/>
        <v>0</v>
      </c>
      <c r="AC116" s="8">
        <f t="shared" si="129"/>
        <v>0</v>
      </c>
      <c r="AD116" s="8">
        <f t="shared" si="129"/>
        <v>0</v>
      </c>
      <c r="AE116" s="8">
        <f t="shared" si="129"/>
        <v>0</v>
      </c>
      <c r="AF116" s="8">
        <f t="shared" si="129"/>
        <v>0</v>
      </c>
      <c r="AG116" s="8">
        <f t="shared" si="129"/>
        <v>0</v>
      </c>
      <c r="AI116" s="72" t="s">
        <v>388</v>
      </c>
      <c r="AK116" s="95" t="s">
        <v>761</v>
      </c>
      <c r="AM116" s="9">
        <f>IF(SUMIFS('IND Balance'!E$5:E$145,'IND Balance'!$A$5:$A$145,'Veda input Agg'!$AL$111,'IND Balance'!$D$5:$D$145,'Veda input Agg'!$BR116)/D$12*$BR$30&lt;0.001,0,SUMIFS('IND Balance'!E$5:E$145,'IND Balance'!$A$5:$A$145,'Veda input Agg'!$AL$111,'IND Balance'!$D$5:$D$145,'Veda input Agg'!$BR116)/D$12*$BR$30)</f>
        <v>0.73749521485307501</v>
      </c>
      <c r="AN116" s="9">
        <f>IF(SUMIFS('IND Balance'!F$5:F$145,'IND Balance'!$A$5:$A$145,'Veda input Agg'!$AL$111,'IND Balance'!$D$5:$D$145,'Veda input Agg'!$BR116)/E$12*$BR$30&lt;0.001,0,SUMIFS('IND Balance'!F$5:F$145,'IND Balance'!$A$5:$A$145,'Veda input Agg'!$AL$111,'IND Balance'!$D$5:$D$145,'Veda input Agg'!$BR116)/E$12*$BR$30)</f>
        <v>0.48961377106319132</v>
      </c>
      <c r="AO116" s="9">
        <f>IF(SUMIFS('IND Balance'!G$5:G$145,'IND Balance'!$A$5:$A$145,'Veda input Agg'!$AL$111,'IND Balance'!$D$5:$D$145,'Veda input Agg'!$BR116)/F$12*$BR$30&lt;0.001,0,SUMIFS('IND Balance'!G$5:G$145,'IND Balance'!$A$5:$A$145,'Veda input Agg'!$AL$111,'IND Balance'!$D$5:$D$145,'Veda input Agg'!$BR116)/F$12*$BR$30)</f>
        <v>0.32217979506391919</v>
      </c>
      <c r="AP116" s="9">
        <f>IF(SUMIFS('IND Balance'!H$5:H$145,'IND Balance'!$A$5:$A$145,'Veda input Agg'!$AL$111,'IND Balance'!$D$5:$D$145,'Veda input Agg'!$BR116)/G$12*$BR$30&lt;0.001,0,SUMIFS('IND Balance'!H$5:H$145,'IND Balance'!$A$5:$A$145,'Veda input Agg'!$AL$111,'IND Balance'!$D$5:$D$145,'Veda input Agg'!$BR116)/G$12*$BR$30)</f>
        <v>0.21543636676122746</v>
      </c>
      <c r="AQ116" s="9">
        <f>IF(SUMIFS('IND Balance'!I$5:I$145,'IND Balance'!$A$5:$A$145,'Veda input Agg'!$AL$111,'IND Balance'!$D$5:$D$145,'Veda input Agg'!$BR116)/H$12*$BR$30&lt;0.001,0,SUMIFS('IND Balance'!I$5:I$145,'IND Balance'!$A$5:$A$145,'Veda input Agg'!$AL$111,'IND Balance'!$D$5:$D$145,'Veda input Agg'!$BR116)/H$12*$BR$30)</f>
        <v>2.5418348620696871E-3</v>
      </c>
      <c r="AR116" s="9">
        <f>IF(SUMIFS('IND Balance'!J$5:J$145,'IND Balance'!$A$5:$A$145,'Veda input Agg'!$AL$111,'IND Balance'!$D$5:$D$145,'Veda input Agg'!$BR116)/I$12*$BR$30&lt;0.001,0,SUMIFS('IND Balance'!J$5:J$145,'IND Balance'!$A$5:$A$145,'Veda input Agg'!$AL$111,'IND Balance'!$D$5:$D$145,'Veda input Agg'!$BR116)/I$12*$BR$30)</f>
        <v>0.26589123937502013</v>
      </c>
      <c r="AS116" s="9">
        <f>IF(SUMIFS('IND Balance'!K$5:K$145,'IND Balance'!$A$5:$A$145,'Veda input Agg'!$AL$111,'IND Balance'!$D$5:$D$145,'Veda input Agg'!$BR116)/J$12*$BR$30&lt;0.001,0,SUMIFS('IND Balance'!K$5:K$145,'IND Balance'!$A$5:$A$145,'Veda input Agg'!$AL$111,'IND Balance'!$D$5:$D$145,'Veda input Agg'!$BR116)/J$12*$BR$30)</f>
        <v>0.31633370169405151</v>
      </c>
      <c r="AT116" s="9">
        <f>IF(SUMIFS('IND Balance'!L$5:L$145,'IND Balance'!$A$5:$A$145,'Veda input Agg'!$AL$111,'IND Balance'!$D$5:$D$145,'Veda input Agg'!$BR116)/K$12*$BR$30&lt;0.001,0,SUMIFS('IND Balance'!L$5:L$145,'IND Balance'!$A$5:$A$145,'Veda input Agg'!$AL$111,'IND Balance'!$D$5:$D$145,'Veda input Agg'!$BR116)/K$12*$BR$30)</f>
        <v>2.2648715007578851E-2</v>
      </c>
      <c r="AU116" s="9">
        <f>IF(SUMIFS('IND Balance'!M$5:M$145,'IND Balance'!$A$5:$A$145,'Veda input Agg'!$AL$111,'IND Balance'!$D$5:$D$145,'Veda input Agg'!$BR116)/L$12*$BR$30&lt;0.001,0,SUMIFS('IND Balance'!M$5:M$145,'IND Balance'!$A$5:$A$145,'Veda input Agg'!$AL$111,'IND Balance'!$D$5:$D$145,'Veda input Agg'!$BR116)/L$12*$BR$30)</f>
        <v>0.12717624787701601</v>
      </c>
      <c r="AV116" s="9">
        <f>IF(SUMIFS('IND Balance'!N$5:N$145,'IND Balance'!$A$5:$A$145,'Veda input Agg'!$AL$111,'IND Balance'!$D$5:$D$145,'Veda input Agg'!$BR116)/M$12*$BR$30&lt;0.001,0,SUMIFS('IND Balance'!N$5:N$145,'IND Balance'!$A$5:$A$145,'Veda input Agg'!$AL$111,'IND Balance'!$D$5:$D$145,'Veda input Agg'!$BR116)/M$12*$BR$30)</f>
        <v>5.7795367037178601E-2</v>
      </c>
      <c r="AW116" s="9">
        <f>IF(SUMIFS('IND Balance'!O$5:O$145,'IND Balance'!$A$5:$A$145,'Veda input Agg'!$AL$111,'IND Balance'!$D$5:$D$145,'Veda input Agg'!$BR116)/N$12*$BR$30&lt;0.001,0,SUMIFS('IND Balance'!O$5:O$145,'IND Balance'!$A$5:$A$145,'Veda input Agg'!$AL$111,'IND Balance'!$D$5:$D$145,'Veda input Agg'!$BR116)/N$12*$BR$30)</f>
        <v>9.1840639018686498E-2</v>
      </c>
      <c r="AX116" s="9">
        <f>IF(SUMIFS('IND Balance'!P$5:P$145,'IND Balance'!$A$5:$A$145,'Veda input Agg'!$AL$111,'IND Balance'!$D$5:$D$145,'Veda input Agg'!$BR116)/O$12*$BR$30&lt;0.001,0,SUMIFS('IND Balance'!P$5:P$145,'IND Balance'!$A$5:$A$145,'Veda input Agg'!$AL$111,'IND Balance'!$D$5:$D$145,'Veda input Agg'!$BR116)/O$12*$BR$30)</f>
        <v>0.29336752657096432</v>
      </c>
      <c r="AY116" s="9">
        <f>IF(SUMIFS('IND Balance'!Q$5:Q$145,'IND Balance'!$A$5:$A$145,'Veda input Agg'!$AL$111,'IND Balance'!$D$5:$D$145,'Veda input Agg'!$BR116)/P$12*$BR$30&lt;0.001,0,SUMIFS('IND Balance'!Q$5:Q$145,'IND Balance'!$A$5:$A$145,'Veda input Agg'!$AL$111,'IND Balance'!$D$5:$D$145,'Veda input Agg'!$BR116)/P$12*$BR$30)</f>
        <v>0.18644254027384249</v>
      </c>
      <c r="AZ116" s="9">
        <f>IF(SUMIFS('IND Balance'!R$5:R$145,'IND Balance'!$A$5:$A$145,'Veda input Agg'!$AL$111,'IND Balance'!$D$5:$D$145,'Veda input Agg'!$BR116)/Q$12*$BR$30&lt;0.001,0,SUMIFS('IND Balance'!R$5:R$145,'IND Balance'!$A$5:$A$145,'Veda input Agg'!$AL$111,'IND Balance'!$D$5:$D$145,'Veda input Agg'!$BR116)/Q$12*$BR$30)</f>
        <v>0.13706296255833392</v>
      </c>
      <c r="BA116" s="9">
        <f>IF(SUMIFS('IND Balance'!S$5:S$145,'IND Balance'!$A$5:$A$145,'Veda input Agg'!$AL$111,'IND Balance'!$D$5:$D$145,'Veda input Agg'!$BR116)/R$12*$BR$30&lt;0.001,0,SUMIFS('IND Balance'!S$5:S$145,'IND Balance'!$A$5:$A$145,'Veda input Agg'!$AL$111,'IND Balance'!$D$5:$D$145,'Veda input Agg'!$BR116)/R$12*$BR$30)</f>
        <v>0.32993395415239685</v>
      </c>
      <c r="BB116" s="9">
        <f>IF(SUMIFS('IND Balance'!T$5:T$145,'IND Balance'!$A$5:$A$145,'Veda input Agg'!$AL$111,'IND Balance'!$D$5:$D$145,'Veda input Agg'!$BR116)/S$12*$BR$30&lt;0.001,0,SUMIFS('IND Balance'!T$5:T$145,'IND Balance'!$A$5:$A$145,'Veda input Agg'!$AL$111,'IND Balance'!$D$5:$D$145,'Veda input Agg'!$BR116)/S$12*$BR$30)</f>
        <v>7.4572131374560507E-2</v>
      </c>
      <c r="BC116" s="9">
        <f>IF(SUMIFS('IND Balance'!U$5:U$145,'IND Balance'!$A$5:$A$145,'Veda input Agg'!$AL$111,'IND Balance'!$D$5:$D$145,'Veda input Agg'!$BR116)/T$12*$BR$30&lt;0.001,0,SUMIFS('IND Balance'!U$5:U$145,'IND Balance'!$A$5:$A$145,'Veda input Agg'!$AL$111,'IND Balance'!$D$5:$D$145,'Veda input Agg'!$BR116)/T$12*$BR$30)</f>
        <v>0.29454840375627761</v>
      </c>
      <c r="BD116" s="9">
        <f>IF(SUMIFS('IND Balance'!V$5:V$145,'IND Balance'!$A$5:$A$145,'Veda input Agg'!$AL$111,'IND Balance'!$D$5:$D$145,'Veda input Agg'!$BR116)/U$12*$BR$30&lt;0.001,0,SUMIFS('IND Balance'!V$5:V$145,'IND Balance'!$A$5:$A$145,'Veda input Agg'!$AL$111,'IND Balance'!$D$5:$D$145,'Veda input Agg'!$BR116)/U$12*$BR$30)</f>
        <v>8.9256450823334041E-2</v>
      </c>
      <c r="BE116" s="9">
        <f>IF(SUMIFS('IND Balance'!W$5:W$145,'IND Balance'!$A$5:$A$145,'Veda input Agg'!$AL$111,'IND Balance'!$D$5:$D$145,'Veda input Agg'!$BR116)/V$12*$BR$30&lt;0.001,0,SUMIFS('IND Balance'!W$5:W$145,'IND Balance'!$A$5:$A$145,'Veda input Agg'!$AL$111,'IND Balance'!$D$5:$D$145,'Veda input Agg'!$BR116)/V$12*$BR$30)</f>
        <v>0.15740363254341219</v>
      </c>
      <c r="BF116" s="9">
        <f>IF(SUMIFS('IND Balance'!X$5:X$145,'IND Balance'!$A$5:$A$145,'Veda input Agg'!$AL$111,'IND Balance'!$D$5:$D$145,'Veda input Agg'!$BR116)/W$12*$BR$30&lt;0.001,0,SUMIFS('IND Balance'!X$5:X$145,'IND Balance'!$A$5:$A$145,'Veda input Agg'!$AL$111,'IND Balance'!$D$5:$D$145,'Veda input Agg'!$BR116)/W$12*$BR$30)</f>
        <v>0.3915416887394314</v>
      </c>
      <c r="BG116" s="9">
        <f>IF(SUMIFS('IND Balance'!Y$5:Y$145,'IND Balance'!$A$5:$A$145,'Veda input Agg'!$AL$111,'IND Balance'!$D$5:$D$145,'Veda input Agg'!$BR116)/X$12*$BR$30&lt;0.001,0,SUMIFS('IND Balance'!Y$5:Y$145,'IND Balance'!$A$5:$A$145,'Veda input Agg'!$AL$111,'IND Balance'!$D$5:$D$145,'Veda input Agg'!$BR116)/X$12*$BR$30)</f>
        <v>0.7130508455531529</v>
      </c>
      <c r="BH116" s="9">
        <f>IF(SUMIFS('IND Balance'!Z$5:Z$145,'IND Balance'!$A$5:$A$145,'Veda input Agg'!$AL$111,'IND Balance'!$D$5:$D$145,'Veda input Agg'!$BR116)/Y$12*$BR$30&lt;0.001,0,SUMIFS('IND Balance'!Z$5:Z$145,'IND Balance'!$A$5:$A$145,'Veda input Agg'!$AL$111,'IND Balance'!$D$5:$D$145,'Veda input Agg'!$BR116)/Y$12*$BR$30)</f>
        <v>7.1107991123280173E-2</v>
      </c>
      <c r="BI116" s="9">
        <f>SUMIFS('IND Balance'!AA$5:AA$145,'IND Balance'!$A$5:$A$145,'Veda input Agg'!$AL$111,'IND Balance'!$D$5:$D$145,'Veda input Agg'!$BR116)/Z$12*$BR$30</f>
        <v>0.36158570859610978</v>
      </c>
      <c r="BJ116" s="9">
        <f>SUMIFS('IND Balance'!AB$5:AB$145,'IND Balance'!$A$5:$A$145,'Veda input Agg'!$AL$111,'IND Balance'!$D$5:$D$145,'Veda input Agg'!$BR116)/AA$12*$BR$30</f>
        <v>0.19432693698676762</v>
      </c>
      <c r="BK116" s="9">
        <f>SUMIFS('IND Balance'!AC$5:AC$145,'IND Balance'!$A$5:$A$145,'Veda input Agg'!$AL$111,'IND Balance'!$D$5:$D$145,'Veda input Agg'!$BR116)/AB$12*$BR$30</f>
        <v>0.54468345826704456</v>
      </c>
      <c r="BL116" s="9">
        <f>SUMIFS('IND Balance'!AD$5:AD$145,'IND Balance'!$A$5:$A$145,'Veda input Agg'!$AL$111,'IND Balance'!$D$5:$D$145,'Veda input Agg'!$BR116)/AC$12*$BR$30</f>
        <v>9.5827489230261645E-2</v>
      </c>
      <c r="BM116" s="9">
        <f>SUMIFS('IND Balance'!AE$5:AE$145,'IND Balance'!$A$5:$A$145,'Veda input Agg'!$AL$111,'IND Balance'!$D$5:$D$145,'Veda input Agg'!$BR116)/AD$12*$BR$30</f>
        <v>0</v>
      </c>
      <c r="BN116" s="9">
        <f>SUMIFS('IND Balance'!AF$5:AF$145,'IND Balance'!$A$5:$A$145,'Veda input Agg'!$AL$111,'IND Balance'!$D$5:$D$145,'Veda input Agg'!$BR116)/AE$12*$BR$30</f>
        <v>5.0756126713883715E-2</v>
      </c>
      <c r="BO116" s="9">
        <f>SUMIFS('IND Balance'!AG$5:AG$145,'IND Balance'!$A$5:$A$145,'Veda input Agg'!$AL$111,'IND Balance'!$D$5:$D$145,'Veda input Agg'!$BR116)/AF$12*$BR$30</f>
        <v>0.15594336355474378</v>
      </c>
      <c r="BP116" s="9" t="e">
        <f>SUMIFS('IND Balance'!AH$5:AH$145,'IND Balance'!$A$5:$A$145,'Veda input Agg'!$AL$111,'IND Balance'!$D$5:$D$145,'Veda input Agg'!$BR116)/AG$12*$BR$30</f>
        <v>#DIV/0!</v>
      </c>
      <c r="BR116" t="str">
        <f>'IND Balance'!D119</f>
        <v>GASNGA</v>
      </c>
    </row>
    <row r="117" spans="3:70" x14ac:dyDescent="0.45">
      <c r="C117" s="8" t="str">
        <f t="shared" si="130"/>
        <v>ILP</v>
      </c>
      <c r="D117" s="8">
        <f t="shared" si="131"/>
        <v>5.6735676466751368</v>
      </c>
      <c r="E117" s="8">
        <f t="shared" si="131"/>
        <v>0.65866238054527848</v>
      </c>
      <c r="F117" s="8">
        <f t="shared" si="131"/>
        <v>120.76463403918422</v>
      </c>
      <c r="G117" s="8">
        <f t="shared" si="131"/>
        <v>4.6034081007663179</v>
      </c>
      <c r="H117" s="8">
        <f t="shared" si="131"/>
        <v>450.1888771891056</v>
      </c>
      <c r="I117" s="8">
        <f t="shared" si="131"/>
        <v>180.26287181419218</v>
      </c>
      <c r="J117" s="8">
        <f t="shared" si="131"/>
        <v>44.960209195748611</v>
      </c>
      <c r="K117" s="8">
        <f t="shared" si="131"/>
        <v>517.96289070657258</v>
      </c>
      <c r="L117" s="8">
        <f t="shared" si="131"/>
        <v>434.68772416135783</v>
      </c>
      <c r="M117" s="8">
        <f t="shared" si="131"/>
        <v>824.18020530885974</v>
      </c>
      <c r="N117" s="8">
        <f t="shared" si="131"/>
        <v>505.46481034927262</v>
      </c>
      <c r="O117" s="8">
        <f t="shared" si="131"/>
        <v>210.39527815676956</v>
      </c>
      <c r="P117" s="8">
        <f t="shared" si="131"/>
        <v>51.996139927375182</v>
      </c>
      <c r="Q117" s="8">
        <f t="shared" si="131"/>
        <v>95.280504901334481</v>
      </c>
      <c r="R117" s="8">
        <f t="shared" si="131"/>
        <v>37.204254516375329</v>
      </c>
      <c r="S117" s="8">
        <f t="shared" si="128"/>
        <v>136.42163419748167</v>
      </c>
      <c r="T117" s="8">
        <f t="shared" si="128"/>
        <v>73.26856261370807</v>
      </c>
      <c r="U117" s="8">
        <f t="shared" si="129"/>
        <v>101.24359308677349</v>
      </c>
      <c r="V117" s="8">
        <f t="shared" si="129"/>
        <v>233.77391715911375</v>
      </c>
      <c r="W117" s="8">
        <f t="shared" si="129"/>
        <v>80.258579525960428</v>
      </c>
      <c r="X117" s="8">
        <f t="shared" si="129"/>
        <v>74.092277603646011</v>
      </c>
      <c r="Y117" s="8">
        <f t="shared" si="129"/>
        <v>51.802079665208865</v>
      </c>
      <c r="Z117" s="8">
        <f t="shared" si="129"/>
        <v>0.65210898303890741</v>
      </c>
      <c r="AA117" s="8">
        <f t="shared" si="129"/>
        <v>20.739201960554396</v>
      </c>
      <c r="AB117" s="8">
        <f t="shared" si="129"/>
        <v>301.10942460201221</v>
      </c>
      <c r="AC117" s="8">
        <f t="shared" si="129"/>
        <v>0</v>
      </c>
      <c r="AD117" s="8">
        <f t="shared" si="129"/>
        <v>9.5843576247370006</v>
      </c>
      <c r="AE117" s="8">
        <f t="shared" si="129"/>
        <v>76.080967649954246</v>
      </c>
      <c r="AF117" s="8">
        <f t="shared" si="129"/>
        <v>1784.7994689844159</v>
      </c>
      <c r="AG117" s="8">
        <f t="shared" si="129"/>
        <v>0</v>
      </c>
      <c r="AK117" s="7" t="str">
        <f t="shared" si="127"/>
        <v>GASRFG</v>
      </c>
      <c r="AM117" s="9">
        <f>IF(SUMIFS('IND Balance'!E$5:E$145,'IND Balance'!$A$5:$A$145,'Veda input Agg'!$AL$111,'IND Balance'!$D$5:$D$145,'Veda input Agg'!$BR117)/D$12*$BR$30&lt;0.001,0,SUMIFS('IND Balance'!E$5:E$145,'IND Balance'!$A$5:$A$145,'Veda input Agg'!$AL$111,'IND Balance'!$D$5:$D$145,'Veda input Agg'!$BR117)/D$12*$BR$30)</f>
        <v>0</v>
      </c>
      <c r="AN117" s="9">
        <f>IF(SUMIFS('IND Balance'!F$5:F$145,'IND Balance'!$A$5:$A$145,'Veda input Agg'!$AL$111,'IND Balance'!$D$5:$D$145,'Veda input Agg'!$BR117)/E$12*$BR$30&lt;0.001,0,SUMIFS('IND Balance'!F$5:F$145,'IND Balance'!$A$5:$A$145,'Veda input Agg'!$AL$111,'IND Balance'!$D$5:$D$145,'Veda input Agg'!$BR117)/E$12*$BR$30)</f>
        <v>0</v>
      </c>
      <c r="AO117" s="9">
        <f>IF(SUMIFS('IND Balance'!G$5:G$145,'IND Balance'!$A$5:$A$145,'Veda input Agg'!$AL$111,'IND Balance'!$D$5:$D$145,'Veda input Agg'!$BR117)/F$12*$BR$30&lt;0.001,0,SUMIFS('IND Balance'!G$5:G$145,'IND Balance'!$A$5:$A$145,'Veda input Agg'!$AL$111,'IND Balance'!$D$5:$D$145,'Veda input Agg'!$BR117)/F$12*$BR$30)</f>
        <v>0</v>
      </c>
      <c r="AP117" s="9">
        <f>IF(SUMIFS('IND Balance'!H$5:H$145,'IND Balance'!$A$5:$A$145,'Veda input Agg'!$AL$111,'IND Balance'!$D$5:$D$145,'Veda input Agg'!$BR117)/G$12*$BR$30&lt;0.001,0,SUMIFS('IND Balance'!H$5:H$145,'IND Balance'!$A$5:$A$145,'Veda input Agg'!$AL$111,'IND Balance'!$D$5:$D$145,'Veda input Agg'!$BR117)/G$12*$BR$30)</f>
        <v>2.7548965831183891E-2</v>
      </c>
      <c r="AQ117" s="9">
        <f>IF(SUMIFS('IND Balance'!I$5:I$145,'IND Balance'!$A$5:$A$145,'Veda input Agg'!$AL$111,'IND Balance'!$D$5:$D$145,'Veda input Agg'!$BR117)/H$12*$BR$30&lt;0.001,0,SUMIFS('IND Balance'!I$5:I$145,'IND Balance'!$A$5:$A$145,'Veda input Agg'!$AL$111,'IND Balance'!$D$5:$D$145,'Veda input Agg'!$BR117)/H$12*$BR$30)</f>
        <v>0</v>
      </c>
      <c r="AR117" s="9">
        <f>IF(SUMIFS('IND Balance'!J$5:J$145,'IND Balance'!$A$5:$A$145,'Veda input Agg'!$AL$111,'IND Balance'!$D$5:$D$145,'Veda input Agg'!$BR117)/I$12*$BR$30&lt;0.001,0,SUMIFS('IND Balance'!J$5:J$145,'IND Balance'!$A$5:$A$145,'Veda input Agg'!$AL$111,'IND Balance'!$D$5:$D$145,'Veda input Agg'!$BR117)/I$12*$BR$30)</f>
        <v>0</v>
      </c>
      <c r="AS117" s="9">
        <f>IF(SUMIFS('IND Balance'!K$5:K$145,'IND Balance'!$A$5:$A$145,'Veda input Agg'!$AL$111,'IND Balance'!$D$5:$D$145,'Veda input Agg'!$BR117)/J$12*$BR$30&lt;0.001,0,SUMIFS('IND Balance'!K$5:K$145,'IND Balance'!$A$5:$A$145,'Veda input Agg'!$AL$111,'IND Balance'!$D$5:$D$145,'Veda input Agg'!$BR117)/J$12*$BR$30)</f>
        <v>0</v>
      </c>
      <c r="AT117" s="9">
        <f>IF(SUMIFS('IND Balance'!L$5:L$145,'IND Balance'!$A$5:$A$145,'Veda input Agg'!$AL$111,'IND Balance'!$D$5:$D$145,'Veda input Agg'!$BR117)/K$12*$BR$30&lt;0.001,0,SUMIFS('IND Balance'!L$5:L$145,'IND Balance'!$A$5:$A$145,'Veda input Agg'!$AL$111,'IND Balance'!$D$5:$D$145,'Veda input Agg'!$BR117)/K$12*$BR$30)</f>
        <v>0</v>
      </c>
      <c r="AU117" s="9">
        <f>IF(SUMIFS('IND Balance'!M$5:M$145,'IND Balance'!$A$5:$A$145,'Veda input Agg'!$AL$111,'IND Balance'!$D$5:$D$145,'Veda input Agg'!$BR117)/L$12*$BR$30&lt;0.001,0,SUMIFS('IND Balance'!M$5:M$145,'IND Balance'!$A$5:$A$145,'Veda input Agg'!$AL$111,'IND Balance'!$D$5:$D$145,'Veda input Agg'!$BR117)/L$12*$BR$30)</f>
        <v>0</v>
      </c>
      <c r="AV117" s="9">
        <f>IF(SUMIFS('IND Balance'!N$5:N$145,'IND Balance'!$A$5:$A$145,'Veda input Agg'!$AL$111,'IND Balance'!$D$5:$D$145,'Veda input Agg'!$BR117)/M$12*$BR$30&lt;0.001,0,SUMIFS('IND Balance'!N$5:N$145,'IND Balance'!$A$5:$A$145,'Veda input Agg'!$AL$111,'IND Balance'!$D$5:$D$145,'Veda input Agg'!$BR117)/M$12*$BR$30)</f>
        <v>3.6772633517657641E-3</v>
      </c>
      <c r="AW117" s="9">
        <f>IF(SUMIFS('IND Balance'!O$5:O$145,'IND Balance'!$A$5:$A$145,'Veda input Agg'!$AL$111,'IND Balance'!$D$5:$D$145,'Veda input Agg'!$BR117)/N$12*$BR$30&lt;0.001,0,SUMIFS('IND Balance'!O$5:O$145,'IND Balance'!$A$5:$A$145,'Veda input Agg'!$AL$111,'IND Balance'!$D$5:$D$145,'Veda input Agg'!$BR117)/N$12*$BR$30)</f>
        <v>9.4551318775252038E-3</v>
      </c>
      <c r="AX117" s="9">
        <f>IF(SUMIFS('IND Balance'!P$5:P$145,'IND Balance'!$A$5:$A$145,'Veda input Agg'!$AL$111,'IND Balance'!$D$5:$D$145,'Veda input Agg'!$BR117)/O$12*$BR$30&lt;0.001,0,SUMIFS('IND Balance'!P$5:P$145,'IND Balance'!$A$5:$A$145,'Veda input Agg'!$AL$111,'IND Balance'!$D$5:$D$145,'Veda input Agg'!$BR117)/O$12*$BR$30)</f>
        <v>0</v>
      </c>
      <c r="AY117" s="9">
        <f>IF(SUMIFS('IND Balance'!Q$5:Q$145,'IND Balance'!$A$5:$A$145,'Veda input Agg'!$AL$111,'IND Balance'!$D$5:$D$145,'Veda input Agg'!$BR117)/P$12*$BR$30&lt;0.001,0,SUMIFS('IND Balance'!Q$5:Q$145,'IND Balance'!$A$5:$A$145,'Veda input Agg'!$AL$111,'IND Balance'!$D$5:$D$145,'Veda input Agg'!$BR117)/P$12*$BR$30)</f>
        <v>0</v>
      </c>
      <c r="AZ117" s="9">
        <f>IF(SUMIFS('IND Balance'!R$5:R$145,'IND Balance'!$A$5:$A$145,'Veda input Agg'!$AL$111,'IND Balance'!$D$5:$D$145,'Veda input Agg'!$BR117)/Q$12*$BR$30&lt;0.001,0,SUMIFS('IND Balance'!R$5:R$145,'IND Balance'!$A$5:$A$145,'Veda input Agg'!$AL$111,'IND Balance'!$D$5:$D$145,'Veda input Agg'!$BR117)/Q$12*$BR$30)</f>
        <v>1.3776083981452093E-2</v>
      </c>
      <c r="BA117" s="9">
        <f>IF(SUMIFS('IND Balance'!S$5:S$145,'IND Balance'!$A$5:$A$145,'Veda input Agg'!$AL$111,'IND Balance'!$D$5:$D$145,'Veda input Agg'!$BR117)/R$12*$BR$30&lt;0.001,0,SUMIFS('IND Balance'!S$5:S$145,'IND Balance'!$A$5:$A$145,'Veda input Agg'!$AL$111,'IND Balance'!$D$5:$D$145,'Veda input Agg'!$BR117)/R$12*$BR$30)</f>
        <v>0</v>
      </c>
      <c r="BB117" s="9">
        <f>IF(SUMIFS('IND Balance'!T$5:T$145,'IND Balance'!$A$5:$A$145,'Veda input Agg'!$AL$111,'IND Balance'!$D$5:$D$145,'Veda input Agg'!$BR117)/S$12*$BR$30&lt;0.001,0,SUMIFS('IND Balance'!T$5:T$145,'IND Balance'!$A$5:$A$145,'Veda input Agg'!$AL$111,'IND Balance'!$D$5:$D$145,'Veda input Agg'!$BR117)/S$12*$BR$30)</f>
        <v>0</v>
      </c>
      <c r="BC117" s="9">
        <f>IF(SUMIFS('IND Balance'!U$5:U$145,'IND Balance'!$A$5:$A$145,'Veda input Agg'!$AL$111,'IND Balance'!$D$5:$D$145,'Veda input Agg'!$BR117)/T$12*$BR$30&lt;0.001,0,SUMIFS('IND Balance'!U$5:U$145,'IND Balance'!$A$5:$A$145,'Veda input Agg'!$AL$111,'IND Balance'!$D$5:$D$145,'Veda input Agg'!$BR117)/T$12*$BR$30)</f>
        <v>0</v>
      </c>
      <c r="BD117" s="9">
        <f>IF(SUMIFS('IND Balance'!V$5:V$145,'IND Balance'!$A$5:$A$145,'Veda input Agg'!$AL$111,'IND Balance'!$D$5:$D$145,'Veda input Agg'!$BR117)/U$12*$BR$30&lt;0.001,0,SUMIFS('IND Balance'!V$5:V$145,'IND Balance'!$A$5:$A$145,'Veda input Agg'!$AL$111,'IND Balance'!$D$5:$D$145,'Veda input Agg'!$BR117)/U$12*$BR$30)</f>
        <v>0</v>
      </c>
      <c r="BE117" s="9">
        <f>IF(SUMIFS('IND Balance'!W$5:W$145,'IND Balance'!$A$5:$A$145,'Veda input Agg'!$AL$111,'IND Balance'!$D$5:$D$145,'Veda input Agg'!$BR117)/V$12*$BR$30&lt;0.001,0,SUMIFS('IND Balance'!W$5:W$145,'IND Balance'!$A$5:$A$145,'Veda input Agg'!$AL$111,'IND Balance'!$D$5:$D$145,'Veda input Agg'!$BR117)/V$12*$BR$30)</f>
        <v>1.5186005252196583E-3</v>
      </c>
      <c r="BF117" s="9">
        <f>IF(SUMIFS('IND Balance'!X$5:X$145,'IND Balance'!$A$5:$A$145,'Veda input Agg'!$AL$111,'IND Balance'!$D$5:$D$145,'Veda input Agg'!$BR117)/W$12*$BR$30&lt;0.001,0,SUMIFS('IND Balance'!X$5:X$145,'IND Balance'!$A$5:$A$145,'Veda input Agg'!$AL$111,'IND Balance'!$D$5:$D$145,'Veda input Agg'!$BR117)/W$12*$BR$30)</f>
        <v>0</v>
      </c>
      <c r="BG117" s="9">
        <f>IF(SUMIFS('IND Balance'!Y$5:Y$145,'IND Balance'!$A$5:$A$145,'Veda input Agg'!$AL$111,'IND Balance'!$D$5:$D$145,'Veda input Agg'!$BR117)/X$12*$BR$30&lt;0.001,0,SUMIFS('IND Balance'!Y$5:Y$145,'IND Balance'!$A$5:$A$145,'Veda input Agg'!$AL$111,'IND Balance'!$D$5:$D$145,'Veda input Agg'!$BR117)/X$12*$BR$30)</f>
        <v>0</v>
      </c>
      <c r="BH117" s="9">
        <f>IF(SUMIFS('IND Balance'!Z$5:Z$145,'IND Balance'!$A$5:$A$145,'Veda input Agg'!$AL$111,'IND Balance'!$D$5:$D$145,'Veda input Agg'!$BR117)/Y$12*$BR$30&lt;0.001,0,SUMIFS('IND Balance'!Z$5:Z$145,'IND Balance'!$A$5:$A$145,'Veda input Agg'!$AL$111,'IND Balance'!$D$5:$D$145,'Veda input Agg'!$BR117)/Y$12*$BR$30)</f>
        <v>0</v>
      </c>
      <c r="BI117" s="9">
        <f>SUMIFS('IND Balance'!AA$5:AA$145,'IND Balance'!$A$5:$A$145,'Veda input Agg'!$AL$111,'IND Balance'!$D$5:$D$145,'Veda input Agg'!$BR117)/Z$12*$BR$30</f>
        <v>0</v>
      </c>
      <c r="BJ117" s="9">
        <f>SUMIFS('IND Balance'!AB$5:AB$145,'IND Balance'!$A$5:$A$145,'Veda input Agg'!$AL$111,'IND Balance'!$D$5:$D$145,'Veda input Agg'!$BR117)/AA$12*$BR$30</f>
        <v>0</v>
      </c>
      <c r="BK117" s="9">
        <f>SUMIFS('IND Balance'!AC$5:AC$145,'IND Balance'!$A$5:$A$145,'Veda input Agg'!$AL$111,'IND Balance'!$D$5:$D$145,'Veda input Agg'!$BR117)/AB$12*$BR$30</f>
        <v>0</v>
      </c>
      <c r="BL117" s="9">
        <f>SUMIFS('IND Balance'!AD$5:AD$145,'IND Balance'!$A$5:$A$145,'Veda input Agg'!$AL$111,'IND Balance'!$D$5:$D$145,'Veda input Agg'!$BR117)/AC$12*$BR$30</f>
        <v>0</v>
      </c>
      <c r="BM117" s="9">
        <f>SUMIFS('IND Balance'!AE$5:AE$145,'IND Balance'!$A$5:$A$145,'Veda input Agg'!$AL$111,'IND Balance'!$D$5:$D$145,'Veda input Agg'!$BR117)/AD$12*$BR$30</f>
        <v>0</v>
      </c>
      <c r="BN117" s="9">
        <f>SUMIFS('IND Balance'!AF$5:AF$145,'IND Balance'!$A$5:$A$145,'Veda input Agg'!$AL$111,'IND Balance'!$D$5:$D$145,'Veda input Agg'!$BR117)/AE$12*$BR$30</f>
        <v>5.1620925117129958E-3</v>
      </c>
      <c r="BO117" s="9">
        <f>SUMIFS('IND Balance'!AG$5:AG$145,'IND Balance'!$A$5:$A$145,'Veda input Agg'!$AL$111,'IND Balance'!$D$5:$D$145,'Veda input Agg'!$BR117)/AF$12*$BR$30</f>
        <v>5.3002772557496636E-3</v>
      </c>
      <c r="BP117" s="9" t="e">
        <f>SUMIFS('IND Balance'!AH$5:AH$145,'IND Balance'!$A$5:$A$145,'Veda input Agg'!$AL$111,'IND Balance'!$D$5:$D$145,'Veda input Agg'!$BR117)/AG$12*$BR$30</f>
        <v>#DIV/0!</v>
      </c>
      <c r="BR117" t="str">
        <f>'IND Balance'!D120</f>
        <v>GASRFG</v>
      </c>
    </row>
    <row r="118" spans="3:70" x14ac:dyDescent="0.45">
      <c r="C118" s="8" t="str">
        <f t="shared" si="130"/>
        <v>ITM</v>
      </c>
      <c r="D118" s="8">
        <f t="shared" si="131"/>
        <v>5.8474752311098106</v>
      </c>
      <c r="E118" s="8">
        <f t="shared" si="131"/>
        <v>0.90215762025197788</v>
      </c>
      <c r="F118" s="8">
        <f t="shared" si="131"/>
        <v>12.744341117177346</v>
      </c>
      <c r="G118" s="8">
        <f t="shared" si="131"/>
        <v>14.958422671354901</v>
      </c>
      <c r="H118" s="8">
        <f t="shared" si="131"/>
        <v>1017.3265384063122</v>
      </c>
      <c r="I118" s="8">
        <f t="shared" si="131"/>
        <v>502.5877605532969</v>
      </c>
      <c r="J118" s="8">
        <f t="shared" si="131"/>
        <v>7.5671113977435507</v>
      </c>
      <c r="K118" s="8">
        <f t="shared" si="131"/>
        <v>0</v>
      </c>
      <c r="L118" s="8">
        <f t="shared" si="131"/>
        <v>73.586447842749138</v>
      </c>
      <c r="M118" s="8">
        <f t="shared" si="131"/>
        <v>3907.759191418626</v>
      </c>
      <c r="N118" s="8">
        <f t="shared" si="131"/>
        <v>51.827129729748115</v>
      </c>
      <c r="O118" s="8">
        <f t="shared" si="131"/>
        <v>166.67117444069365</v>
      </c>
      <c r="P118" s="8">
        <f t="shared" si="131"/>
        <v>54.438600645701015</v>
      </c>
      <c r="Q118" s="8">
        <f t="shared" si="131"/>
        <v>185.16063453831808</v>
      </c>
      <c r="R118" s="8">
        <f t="shared" si="131"/>
        <v>85.087610438410877</v>
      </c>
      <c r="S118" s="8">
        <f t="shared" si="128"/>
        <v>86.383297113912519</v>
      </c>
      <c r="T118" s="8">
        <f t="shared" si="128"/>
        <v>134.06099713037867</v>
      </c>
      <c r="U118" s="8">
        <f t="shared" si="129"/>
        <v>131.54658045393234</v>
      </c>
      <c r="V118" s="8">
        <f t="shared" si="129"/>
        <v>366.43562150543261</v>
      </c>
      <c r="W118" s="8">
        <f t="shared" si="129"/>
        <v>96.251997129172779</v>
      </c>
      <c r="X118" s="8">
        <f t="shared" si="129"/>
        <v>3.1228875525287201</v>
      </c>
      <c r="Y118" s="8">
        <f t="shared" si="129"/>
        <v>21.628579465416472</v>
      </c>
      <c r="Z118" s="8">
        <f t="shared" si="129"/>
        <v>15.702414657748838</v>
      </c>
      <c r="AA118" s="8">
        <f t="shared" si="129"/>
        <v>7.42466511820178</v>
      </c>
      <c r="AB118" s="8">
        <f t="shared" si="129"/>
        <v>399.66576282215601</v>
      </c>
      <c r="AC118" s="8">
        <f t="shared" si="129"/>
        <v>0</v>
      </c>
      <c r="AD118" s="8">
        <f t="shared" si="129"/>
        <v>2.7020847548997047</v>
      </c>
      <c r="AE118" s="8">
        <f t="shared" si="129"/>
        <v>152.05787718523865</v>
      </c>
      <c r="AF118" s="8">
        <f t="shared" si="129"/>
        <v>1151.1074807622608</v>
      </c>
      <c r="AG118" s="8">
        <f t="shared" si="129"/>
        <v>0</v>
      </c>
      <c r="AK118" s="7" t="str">
        <f t="shared" si="127"/>
        <v>OILASP</v>
      </c>
      <c r="AM118" s="9">
        <f>IF(SUMIFS('IND Balance'!E$5:E$145,'IND Balance'!$A$5:$A$145,'Veda input Agg'!$AL$111,'IND Balance'!$D$5:$D$145,'Veda input Agg'!$BR118)/D$12*$BR$30&lt;0.001,0,SUMIFS('IND Balance'!E$5:E$145,'IND Balance'!$A$5:$A$145,'Veda input Agg'!$AL$111,'IND Balance'!$D$5:$D$145,'Veda input Agg'!$BR118)/D$12*$BR$30)</f>
        <v>0.13388288630081802</v>
      </c>
      <c r="AN118" s="9">
        <f>IF(SUMIFS('IND Balance'!F$5:F$145,'IND Balance'!$A$5:$A$145,'Veda input Agg'!$AL$111,'IND Balance'!$D$5:$D$145,'Veda input Agg'!$BR118)/E$12*$BR$30&lt;0.001,0,SUMIFS('IND Balance'!F$5:F$145,'IND Balance'!$A$5:$A$145,'Veda input Agg'!$AL$111,'IND Balance'!$D$5:$D$145,'Veda input Agg'!$BR118)/E$12*$BR$30)</f>
        <v>8.6791192107598322E-2</v>
      </c>
      <c r="AO118" s="9">
        <f>IF(SUMIFS('IND Balance'!G$5:G$145,'IND Balance'!$A$5:$A$145,'Veda input Agg'!$AL$111,'IND Balance'!$D$5:$D$145,'Veda input Agg'!$BR118)/F$12*$BR$30&lt;0.001,0,SUMIFS('IND Balance'!G$5:G$145,'IND Balance'!$A$5:$A$145,'Veda input Agg'!$AL$111,'IND Balance'!$D$5:$D$145,'Veda input Agg'!$BR118)/F$12*$BR$30)</f>
        <v>9.2754561130651156E-2</v>
      </c>
      <c r="AP118" s="9">
        <f>IF(SUMIFS('IND Balance'!H$5:H$145,'IND Balance'!$A$5:$A$145,'Veda input Agg'!$AL$111,'IND Balance'!$D$5:$D$145,'Veda input Agg'!$BR118)/G$12*$BR$30&lt;0.001,0,SUMIFS('IND Balance'!H$5:H$145,'IND Balance'!$A$5:$A$145,'Veda input Agg'!$AL$111,'IND Balance'!$D$5:$D$145,'Veda input Agg'!$BR118)/G$12*$BR$30)</f>
        <v>0.28331175615171067</v>
      </c>
      <c r="AQ118" s="9">
        <f>IF(SUMIFS('IND Balance'!I$5:I$145,'IND Balance'!$A$5:$A$145,'Veda input Agg'!$AL$111,'IND Balance'!$D$5:$D$145,'Veda input Agg'!$BR118)/H$12*$BR$30&lt;0.001,0,SUMIFS('IND Balance'!I$5:I$145,'IND Balance'!$A$5:$A$145,'Veda input Agg'!$AL$111,'IND Balance'!$D$5:$D$145,'Veda input Agg'!$BR118)/H$12*$BR$30)</f>
        <v>2.9479024134060103E-2</v>
      </c>
      <c r="AR118" s="9">
        <f>IF(SUMIFS('IND Balance'!J$5:J$145,'IND Balance'!$A$5:$A$145,'Veda input Agg'!$AL$111,'IND Balance'!$D$5:$D$145,'Veda input Agg'!$BR118)/I$12*$BR$30&lt;0.001,0,SUMIFS('IND Balance'!J$5:J$145,'IND Balance'!$A$5:$A$145,'Veda input Agg'!$AL$111,'IND Balance'!$D$5:$D$145,'Veda input Agg'!$BR118)/I$12*$BR$30)</f>
        <v>3.8831056772108942E-2</v>
      </c>
      <c r="AS118" s="9">
        <f>IF(SUMIFS('IND Balance'!K$5:K$145,'IND Balance'!$A$5:$A$145,'Veda input Agg'!$AL$111,'IND Balance'!$D$5:$D$145,'Veda input Agg'!$BR118)/J$12*$BR$30&lt;0.001,0,SUMIFS('IND Balance'!K$5:K$145,'IND Balance'!$A$5:$A$145,'Veda input Agg'!$AL$111,'IND Balance'!$D$5:$D$145,'Veda input Agg'!$BR118)/J$12*$BR$30)</f>
        <v>1.8420809686800099E-2</v>
      </c>
      <c r="AT118" s="9">
        <f>IF(SUMIFS('IND Balance'!L$5:L$145,'IND Balance'!$A$5:$A$145,'Veda input Agg'!$AL$111,'IND Balance'!$D$5:$D$145,'Veda input Agg'!$BR118)/K$12*$BR$30&lt;0.001,0,SUMIFS('IND Balance'!L$5:L$145,'IND Balance'!$A$5:$A$145,'Veda input Agg'!$AL$111,'IND Balance'!$D$5:$D$145,'Veda input Agg'!$BR118)/K$12*$BR$30)</f>
        <v>0.12272323132227968</v>
      </c>
      <c r="AU118" s="9">
        <f>IF(SUMIFS('IND Balance'!M$5:M$145,'IND Balance'!$A$5:$A$145,'Veda input Agg'!$AL$111,'IND Balance'!$D$5:$D$145,'Veda input Agg'!$BR118)/L$12*$BR$30&lt;0.001,0,SUMIFS('IND Balance'!M$5:M$145,'IND Balance'!$A$5:$A$145,'Veda input Agg'!$AL$111,'IND Balance'!$D$5:$D$145,'Veda input Agg'!$BR118)/L$12*$BR$30)</f>
        <v>0.12246157018319154</v>
      </c>
      <c r="AV118" s="9">
        <f>IF(SUMIFS('IND Balance'!N$5:N$145,'IND Balance'!$A$5:$A$145,'Veda input Agg'!$AL$111,'IND Balance'!$D$5:$D$145,'Veda input Agg'!$BR118)/M$12*$BR$30&lt;0.001,0,SUMIFS('IND Balance'!N$5:N$145,'IND Balance'!$A$5:$A$145,'Veda input Agg'!$AL$111,'IND Balance'!$D$5:$D$145,'Veda input Agg'!$BR118)/M$12*$BR$30)</f>
        <v>0</v>
      </c>
      <c r="AW118" s="9">
        <f>IF(SUMIFS('IND Balance'!O$5:O$145,'IND Balance'!$A$5:$A$145,'Veda input Agg'!$AL$111,'IND Balance'!$D$5:$D$145,'Veda input Agg'!$BR118)/N$12*$BR$30&lt;0.001,0,SUMIFS('IND Balance'!O$5:O$145,'IND Balance'!$A$5:$A$145,'Veda input Agg'!$AL$111,'IND Balance'!$D$5:$D$145,'Veda input Agg'!$BR118)/N$12*$BR$30)</f>
        <v>0.18992592326410856</v>
      </c>
      <c r="AX118" s="9">
        <f>IF(SUMIFS('IND Balance'!P$5:P$145,'IND Balance'!$A$5:$A$145,'Veda input Agg'!$AL$111,'IND Balance'!$D$5:$D$145,'Veda input Agg'!$BR118)/O$12*$BR$30&lt;0.001,0,SUMIFS('IND Balance'!P$5:P$145,'IND Balance'!$A$5:$A$145,'Veda input Agg'!$AL$111,'IND Balance'!$D$5:$D$145,'Veda input Agg'!$BR118)/O$12*$BR$30)</f>
        <v>0.1874692436072069</v>
      </c>
      <c r="AY118" s="9">
        <f>IF(SUMIFS('IND Balance'!Q$5:Q$145,'IND Balance'!$A$5:$A$145,'Veda input Agg'!$AL$111,'IND Balance'!$D$5:$D$145,'Veda input Agg'!$BR118)/P$12*$BR$30&lt;0.001,0,SUMIFS('IND Balance'!Q$5:Q$145,'IND Balance'!$A$5:$A$145,'Veda input Agg'!$AL$111,'IND Balance'!$D$5:$D$145,'Veda input Agg'!$BR118)/P$12*$BR$30)</f>
        <v>2.9821706076207096E-2</v>
      </c>
      <c r="AZ118" s="9">
        <f>IF(SUMIFS('IND Balance'!R$5:R$145,'IND Balance'!$A$5:$A$145,'Veda input Agg'!$AL$111,'IND Balance'!$D$5:$D$145,'Veda input Agg'!$BR118)/Q$12*$BR$30&lt;0.001,0,SUMIFS('IND Balance'!R$5:R$145,'IND Balance'!$A$5:$A$145,'Veda input Agg'!$AL$111,'IND Balance'!$D$5:$D$145,'Veda input Agg'!$BR118)/Q$12*$BR$30)</f>
        <v>0.21639325055772371</v>
      </c>
      <c r="BA118" s="9">
        <f>IF(SUMIFS('IND Balance'!S$5:S$145,'IND Balance'!$A$5:$A$145,'Veda input Agg'!$AL$111,'IND Balance'!$D$5:$D$145,'Veda input Agg'!$BR118)/R$12*$BR$30&lt;0.001,0,SUMIFS('IND Balance'!S$5:S$145,'IND Balance'!$A$5:$A$145,'Veda input Agg'!$AL$111,'IND Balance'!$D$5:$D$145,'Veda input Agg'!$BR118)/R$12*$BR$30)</f>
        <v>0.25457837214452139</v>
      </c>
      <c r="BB118" s="9">
        <f>IF(SUMIFS('IND Balance'!T$5:T$145,'IND Balance'!$A$5:$A$145,'Veda input Agg'!$AL$111,'IND Balance'!$D$5:$D$145,'Veda input Agg'!$BR118)/S$12*$BR$30&lt;0.001,0,SUMIFS('IND Balance'!T$5:T$145,'IND Balance'!$A$5:$A$145,'Veda input Agg'!$AL$111,'IND Balance'!$D$5:$D$145,'Veda input Agg'!$BR118)/S$12*$BR$30)</f>
        <v>0.17381114993771221</v>
      </c>
      <c r="BC118" s="9">
        <f>IF(SUMIFS('IND Balance'!U$5:U$145,'IND Balance'!$A$5:$A$145,'Veda input Agg'!$AL$111,'IND Balance'!$D$5:$D$145,'Veda input Agg'!$BR118)/T$12*$BR$30&lt;0.001,0,SUMIFS('IND Balance'!U$5:U$145,'IND Balance'!$A$5:$A$145,'Veda input Agg'!$AL$111,'IND Balance'!$D$5:$D$145,'Veda input Agg'!$BR118)/T$12*$BR$30)</f>
        <v>0.27539116797619106</v>
      </c>
      <c r="BD118" s="9">
        <f>IF(SUMIFS('IND Balance'!V$5:V$145,'IND Balance'!$A$5:$A$145,'Veda input Agg'!$AL$111,'IND Balance'!$D$5:$D$145,'Veda input Agg'!$BR118)/U$12*$BR$30&lt;0.001,0,SUMIFS('IND Balance'!V$5:V$145,'IND Balance'!$A$5:$A$145,'Veda input Agg'!$AL$111,'IND Balance'!$D$5:$D$145,'Veda input Agg'!$BR118)/U$12*$BR$30)</f>
        <v>0.19186455071198597</v>
      </c>
      <c r="BE118" s="9">
        <f>IF(SUMIFS('IND Balance'!W$5:W$145,'IND Balance'!$A$5:$A$145,'Veda input Agg'!$AL$111,'IND Balance'!$D$5:$D$145,'Veda input Agg'!$BR118)/V$12*$BR$30&lt;0.001,0,SUMIFS('IND Balance'!W$5:W$145,'IND Balance'!$A$5:$A$145,'Veda input Agg'!$AL$111,'IND Balance'!$D$5:$D$145,'Veda input Agg'!$BR118)/V$12*$BR$30)</f>
        <v>8.576159304035369E-2</v>
      </c>
      <c r="BF118" s="9">
        <f>IF(SUMIFS('IND Balance'!X$5:X$145,'IND Balance'!$A$5:$A$145,'Veda input Agg'!$AL$111,'IND Balance'!$D$5:$D$145,'Veda input Agg'!$BR118)/W$12*$BR$30&lt;0.001,0,SUMIFS('IND Balance'!X$5:X$145,'IND Balance'!$A$5:$A$145,'Veda input Agg'!$AL$111,'IND Balance'!$D$5:$D$145,'Veda input Agg'!$BR118)/W$12*$BR$30)</f>
        <v>0.12063907338048746</v>
      </c>
      <c r="BG118" s="9">
        <f>IF(SUMIFS('IND Balance'!Y$5:Y$145,'IND Balance'!$A$5:$A$145,'Veda input Agg'!$AL$111,'IND Balance'!$D$5:$D$145,'Veda input Agg'!$BR118)/X$12*$BR$30&lt;0.001,0,SUMIFS('IND Balance'!Y$5:Y$145,'IND Balance'!$A$5:$A$145,'Veda input Agg'!$AL$111,'IND Balance'!$D$5:$D$145,'Veda input Agg'!$BR118)/X$12*$BR$30)</f>
        <v>9.1826131750603751E-2</v>
      </c>
      <c r="BH118" s="9">
        <f>IF(SUMIFS('IND Balance'!Z$5:Z$145,'IND Balance'!$A$5:$A$145,'Veda input Agg'!$AL$111,'IND Balance'!$D$5:$D$145,'Veda input Agg'!$BR118)/Y$12*$BR$30&lt;0.001,0,SUMIFS('IND Balance'!Z$5:Z$145,'IND Balance'!$A$5:$A$145,'Veda input Agg'!$AL$111,'IND Balance'!$D$5:$D$145,'Veda input Agg'!$BR118)/Y$12*$BR$30)</f>
        <v>0.18285412764012851</v>
      </c>
      <c r="BI118" s="9">
        <f>SUMIFS('IND Balance'!AA$5:AA$145,'IND Balance'!$A$5:$A$145,'Veda input Agg'!$AL$111,'IND Balance'!$D$5:$D$145,'Veda input Agg'!$BR118)/Z$12*$BR$30</f>
        <v>3.4290478496057417E-2</v>
      </c>
      <c r="BJ118" s="9">
        <f>SUMIFS('IND Balance'!AB$5:AB$145,'IND Balance'!$A$5:$A$145,'Veda input Agg'!$AL$111,'IND Balance'!$D$5:$D$145,'Veda input Agg'!$BR118)/AA$12*$BR$30</f>
        <v>0.16636743341746241</v>
      </c>
      <c r="BK118" s="9">
        <f>SUMIFS('IND Balance'!AC$5:AC$145,'IND Balance'!$A$5:$A$145,'Veda input Agg'!$AL$111,'IND Balance'!$D$5:$D$145,'Veda input Agg'!$BR118)/AB$12*$BR$30</f>
        <v>7.4803877088718482E-2</v>
      </c>
      <c r="BL118" s="9">
        <f>SUMIFS('IND Balance'!AD$5:AD$145,'IND Balance'!$A$5:$A$145,'Veda input Agg'!$AL$111,'IND Balance'!$D$5:$D$145,'Veda input Agg'!$BR118)/AC$12*$BR$30</f>
        <v>5.981980965546204E-2</v>
      </c>
      <c r="BM118" s="9">
        <f>SUMIFS('IND Balance'!AE$5:AE$145,'IND Balance'!$A$5:$A$145,'Veda input Agg'!$AL$111,'IND Balance'!$D$5:$D$145,'Veda input Agg'!$BR118)/AD$12*$BR$30</f>
        <v>6.7128015500185392E-2</v>
      </c>
      <c r="BN118" s="9">
        <f>SUMIFS('IND Balance'!AF$5:AF$145,'IND Balance'!$A$5:$A$145,'Veda input Agg'!$AL$111,'IND Balance'!$D$5:$D$145,'Veda input Agg'!$BR118)/AE$12*$BR$30</f>
        <v>0.21783239308631858</v>
      </c>
      <c r="BO118" s="9">
        <f>SUMIFS('IND Balance'!AG$5:AG$145,'IND Balance'!$A$5:$A$145,'Veda input Agg'!$AL$111,'IND Balance'!$D$5:$D$145,'Veda input Agg'!$BR118)/AF$12*$BR$30</f>
        <v>0.13160518437009855</v>
      </c>
      <c r="BP118" s="9" t="e">
        <f>SUMIFS('IND Balance'!AH$5:AH$145,'IND Balance'!$A$5:$A$145,'Veda input Agg'!$AL$111,'IND Balance'!$D$5:$D$145,'Veda input Agg'!$BR118)/AG$12*$BR$30</f>
        <v>#DIV/0!</v>
      </c>
      <c r="BR118" t="str">
        <f>'IND Balance'!D121</f>
        <v>OILASP</v>
      </c>
    </row>
    <row r="119" spans="3:70" x14ac:dyDescent="0.45">
      <c r="C119" s="8" t="str">
        <f t="shared" si="130"/>
        <v>IMC</v>
      </c>
      <c r="D119" s="8">
        <f t="shared" si="131"/>
        <v>51.869674228697157</v>
      </c>
      <c r="E119" s="8">
        <f t="shared" si="131"/>
        <v>78.472049594761273</v>
      </c>
      <c r="F119" s="8">
        <f t="shared" si="131"/>
        <v>226.28455803655638</v>
      </c>
      <c r="G119" s="8">
        <f t="shared" si="131"/>
        <v>168.12081736340909</v>
      </c>
      <c r="H119" s="8">
        <f t="shared" si="131"/>
        <v>136.53501051275526</v>
      </c>
      <c r="I119" s="8">
        <f t="shared" si="131"/>
        <v>254.87472084516989</v>
      </c>
      <c r="J119" s="8">
        <f t="shared" si="131"/>
        <v>266.11258241509711</v>
      </c>
      <c r="K119" s="8">
        <f t="shared" si="131"/>
        <v>108.41388197540068</v>
      </c>
      <c r="L119" s="8">
        <f t="shared" si="131"/>
        <v>326.29135644931813</v>
      </c>
      <c r="M119" s="8">
        <f t="shared" si="131"/>
        <v>1838.1647336240496</v>
      </c>
      <c r="N119" s="8">
        <f t="shared" si="131"/>
        <v>74.133596811164935</v>
      </c>
      <c r="O119" s="8">
        <f t="shared" si="131"/>
        <v>76.680979102226189</v>
      </c>
      <c r="P119" s="8">
        <f t="shared" si="131"/>
        <v>52.489485097325385</v>
      </c>
      <c r="Q119" s="8">
        <f t="shared" si="131"/>
        <v>34.342703037442895</v>
      </c>
      <c r="R119" s="8">
        <f t="shared" si="131"/>
        <v>50.450193439719172</v>
      </c>
      <c r="S119" s="8">
        <f t="shared" si="128"/>
        <v>91.516799440976087</v>
      </c>
      <c r="T119" s="8">
        <f t="shared" si="128"/>
        <v>146.71251674188875</v>
      </c>
      <c r="U119" s="8">
        <f t="shared" si="129"/>
        <v>86.439107337991175</v>
      </c>
      <c r="V119" s="8">
        <f t="shared" si="129"/>
        <v>123.86348983525463</v>
      </c>
      <c r="W119" s="8">
        <f t="shared" si="129"/>
        <v>478.48365017383105</v>
      </c>
      <c r="X119" s="8">
        <f t="shared" si="129"/>
        <v>117.5345233677087</v>
      </c>
      <c r="Y119" s="8">
        <f t="shared" si="129"/>
        <v>78.051439739571421</v>
      </c>
      <c r="Z119" s="8">
        <f t="shared" si="129"/>
        <v>29.73560076405284</v>
      </c>
      <c r="AA119" s="8">
        <f t="shared" si="129"/>
        <v>23.635831878858763</v>
      </c>
      <c r="AB119" s="8">
        <f t="shared" si="129"/>
        <v>685.51287374413516</v>
      </c>
      <c r="AC119" s="8">
        <f t="shared" si="129"/>
        <v>1.1644924423132599</v>
      </c>
      <c r="AD119" s="8">
        <f t="shared" si="129"/>
        <v>200.53976739630457</v>
      </c>
      <c r="AE119" s="8">
        <f t="shared" si="129"/>
        <v>33.416484943974673</v>
      </c>
      <c r="AF119" s="8">
        <f t="shared" si="129"/>
        <v>1054.6827887183433</v>
      </c>
      <c r="AG119" s="8">
        <f t="shared" si="129"/>
        <v>0</v>
      </c>
      <c r="AK119" s="7" t="str">
        <f t="shared" si="127"/>
        <v>OILCRD</v>
      </c>
      <c r="AM119" s="9">
        <f>IF(SUMIFS('IND Balance'!E$5:E$145,'IND Balance'!$A$5:$A$145,'Veda input Agg'!$AL$111,'IND Balance'!$D$5:$D$145,'Veda input Agg'!$BR119)/D$12*$BR$30&lt;0.001,0,SUMIFS('IND Balance'!E$5:E$145,'IND Balance'!$A$5:$A$145,'Veda input Agg'!$AL$111,'IND Balance'!$D$5:$D$145,'Veda input Agg'!$BR119)/D$12*$BR$30)</f>
        <v>0</v>
      </c>
      <c r="AN119" s="9">
        <f>IF(SUMIFS('IND Balance'!F$5:F$145,'IND Balance'!$A$5:$A$145,'Veda input Agg'!$AL$111,'IND Balance'!$D$5:$D$145,'Veda input Agg'!$BR119)/E$12*$BR$30&lt;0.001,0,SUMIFS('IND Balance'!F$5:F$145,'IND Balance'!$A$5:$A$145,'Veda input Agg'!$AL$111,'IND Balance'!$D$5:$D$145,'Veda input Agg'!$BR119)/E$12*$BR$30)</f>
        <v>0</v>
      </c>
      <c r="AO119" s="9">
        <f>IF(SUMIFS('IND Balance'!G$5:G$145,'IND Balance'!$A$5:$A$145,'Veda input Agg'!$AL$111,'IND Balance'!$D$5:$D$145,'Veda input Agg'!$BR119)/F$12*$BR$30&lt;0.001,0,SUMIFS('IND Balance'!G$5:G$145,'IND Balance'!$A$5:$A$145,'Veda input Agg'!$AL$111,'IND Balance'!$D$5:$D$145,'Veda input Agg'!$BR119)/F$12*$BR$30)</f>
        <v>0</v>
      </c>
      <c r="AP119" s="9">
        <f>IF(SUMIFS('IND Balance'!H$5:H$145,'IND Balance'!$A$5:$A$145,'Veda input Agg'!$AL$111,'IND Balance'!$D$5:$D$145,'Veda input Agg'!$BR119)/G$12*$BR$30&lt;0.001,0,SUMIFS('IND Balance'!H$5:H$145,'IND Balance'!$A$5:$A$145,'Veda input Agg'!$AL$111,'IND Balance'!$D$5:$D$145,'Veda input Agg'!$BR119)/G$12*$BR$30)</f>
        <v>0</v>
      </c>
      <c r="AQ119" s="9">
        <f>IF(SUMIFS('IND Balance'!I$5:I$145,'IND Balance'!$A$5:$A$145,'Veda input Agg'!$AL$111,'IND Balance'!$D$5:$D$145,'Veda input Agg'!$BR119)/H$12*$BR$30&lt;0.001,0,SUMIFS('IND Balance'!I$5:I$145,'IND Balance'!$A$5:$A$145,'Veda input Agg'!$AL$111,'IND Balance'!$D$5:$D$145,'Veda input Agg'!$BR119)/H$12*$BR$30)</f>
        <v>0</v>
      </c>
      <c r="AR119" s="9">
        <f>IF(SUMIFS('IND Balance'!J$5:J$145,'IND Balance'!$A$5:$A$145,'Veda input Agg'!$AL$111,'IND Balance'!$D$5:$D$145,'Veda input Agg'!$BR119)/I$12*$BR$30&lt;0.001,0,SUMIFS('IND Balance'!J$5:J$145,'IND Balance'!$A$5:$A$145,'Veda input Agg'!$AL$111,'IND Balance'!$D$5:$D$145,'Veda input Agg'!$BR119)/I$12*$BR$30)</f>
        <v>2.9663328620540948E-2</v>
      </c>
      <c r="AS119" s="9">
        <f>IF(SUMIFS('IND Balance'!K$5:K$145,'IND Balance'!$A$5:$A$145,'Veda input Agg'!$AL$111,'IND Balance'!$D$5:$D$145,'Veda input Agg'!$BR119)/J$12*$BR$30&lt;0.001,0,SUMIFS('IND Balance'!K$5:K$145,'IND Balance'!$A$5:$A$145,'Veda input Agg'!$AL$111,'IND Balance'!$D$5:$D$145,'Veda input Agg'!$BR119)/J$12*$BR$30)</f>
        <v>0</v>
      </c>
      <c r="AT119" s="9">
        <f>IF(SUMIFS('IND Balance'!L$5:L$145,'IND Balance'!$A$5:$A$145,'Veda input Agg'!$AL$111,'IND Balance'!$D$5:$D$145,'Veda input Agg'!$BR119)/K$12*$BR$30&lt;0.001,0,SUMIFS('IND Balance'!L$5:L$145,'IND Balance'!$A$5:$A$145,'Veda input Agg'!$AL$111,'IND Balance'!$D$5:$D$145,'Veda input Agg'!$BR119)/K$12*$BR$30)</f>
        <v>0</v>
      </c>
      <c r="AU119" s="9">
        <f>IF(SUMIFS('IND Balance'!M$5:M$145,'IND Balance'!$A$5:$A$145,'Veda input Agg'!$AL$111,'IND Balance'!$D$5:$D$145,'Veda input Agg'!$BR119)/L$12*$BR$30&lt;0.001,0,SUMIFS('IND Balance'!M$5:M$145,'IND Balance'!$A$5:$A$145,'Veda input Agg'!$AL$111,'IND Balance'!$D$5:$D$145,'Veda input Agg'!$BR119)/L$12*$BR$30)</f>
        <v>0</v>
      </c>
      <c r="AV119" s="9">
        <f>IF(SUMIFS('IND Balance'!N$5:N$145,'IND Balance'!$A$5:$A$145,'Veda input Agg'!$AL$111,'IND Balance'!$D$5:$D$145,'Veda input Agg'!$BR119)/M$12*$BR$30&lt;0.001,0,SUMIFS('IND Balance'!N$5:N$145,'IND Balance'!$A$5:$A$145,'Veda input Agg'!$AL$111,'IND Balance'!$D$5:$D$145,'Veda input Agg'!$BR119)/M$12*$BR$30)</f>
        <v>0</v>
      </c>
      <c r="AW119" s="9">
        <f>IF(SUMIFS('IND Balance'!O$5:O$145,'IND Balance'!$A$5:$A$145,'Veda input Agg'!$AL$111,'IND Balance'!$D$5:$D$145,'Veda input Agg'!$BR119)/N$12*$BR$30&lt;0.001,0,SUMIFS('IND Balance'!O$5:O$145,'IND Balance'!$A$5:$A$145,'Veda input Agg'!$AL$111,'IND Balance'!$D$5:$D$145,'Veda input Agg'!$BR119)/N$12*$BR$30)</f>
        <v>0</v>
      </c>
      <c r="AX119" s="9">
        <f>IF(SUMIFS('IND Balance'!P$5:P$145,'IND Balance'!$A$5:$A$145,'Veda input Agg'!$AL$111,'IND Balance'!$D$5:$D$145,'Veda input Agg'!$BR119)/O$12*$BR$30&lt;0.001,0,SUMIFS('IND Balance'!P$5:P$145,'IND Balance'!$A$5:$A$145,'Veda input Agg'!$AL$111,'IND Balance'!$D$5:$D$145,'Veda input Agg'!$BR119)/O$12*$BR$30)</f>
        <v>0</v>
      </c>
      <c r="AY119" s="9">
        <f>IF(SUMIFS('IND Balance'!Q$5:Q$145,'IND Balance'!$A$5:$A$145,'Veda input Agg'!$AL$111,'IND Balance'!$D$5:$D$145,'Veda input Agg'!$BR119)/P$12*$BR$30&lt;0.001,0,SUMIFS('IND Balance'!Q$5:Q$145,'IND Balance'!$A$5:$A$145,'Veda input Agg'!$AL$111,'IND Balance'!$D$5:$D$145,'Veda input Agg'!$BR119)/P$12*$BR$30)</f>
        <v>0</v>
      </c>
      <c r="AZ119" s="9">
        <f>IF(SUMIFS('IND Balance'!R$5:R$145,'IND Balance'!$A$5:$A$145,'Veda input Agg'!$AL$111,'IND Balance'!$D$5:$D$145,'Veda input Agg'!$BR119)/Q$12*$BR$30&lt;0.001,0,SUMIFS('IND Balance'!R$5:R$145,'IND Balance'!$A$5:$A$145,'Veda input Agg'!$AL$111,'IND Balance'!$D$5:$D$145,'Veda input Agg'!$BR119)/Q$12*$BR$30)</f>
        <v>0</v>
      </c>
      <c r="BA119" s="9">
        <f>IF(SUMIFS('IND Balance'!S$5:S$145,'IND Balance'!$A$5:$A$145,'Veda input Agg'!$AL$111,'IND Balance'!$D$5:$D$145,'Veda input Agg'!$BR119)/R$12*$BR$30&lt;0.001,0,SUMIFS('IND Balance'!S$5:S$145,'IND Balance'!$A$5:$A$145,'Veda input Agg'!$AL$111,'IND Balance'!$D$5:$D$145,'Veda input Agg'!$BR119)/R$12*$BR$30)</f>
        <v>0</v>
      </c>
      <c r="BB119" s="9">
        <f>IF(SUMIFS('IND Balance'!T$5:T$145,'IND Balance'!$A$5:$A$145,'Veda input Agg'!$AL$111,'IND Balance'!$D$5:$D$145,'Veda input Agg'!$BR119)/S$12*$BR$30&lt;0.001,0,SUMIFS('IND Balance'!T$5:T$145,'IND Balance'!$A$5:$A$145,'Veda input Agg'!$AL$111,'IND Balance'!$D$5:$D$145,'Veda input Agg'!$BR119)/S$12*$BR$30)</f>
        <v>0</v>
      </c>
      <c r="BC119" s="9">
        <f>IF(SUMIFS('IND Balance'!U$5:U$145,'IND Balance'!$A$5:$A$145,'Veda input Agg'!$AL$111,'IND Balance'!$D$5:$D$145,'Veda input Agg'!$BR119)/T$12*$BR$30&lt;0.001,0,SUMIFS('IND Balance'!U$5:U$145,'IND Balance'!$A$5:$A$145,'Veda input Agg'!$AL$111,'IND Balance'!$D$5:$D$145,'Veda input Agg'!$BR119)/T$12*$BR$30)</f>
        <v>0</v>
      </c>
      <c r="BD119" s="9">
        <f>IF(SUMIFS('IND Balance'!V$5:V$145,'IND Balance'!$A$5:$A$145,'Veda input Agg'!$AL$111,'IND Balance'!$D$5:$D$145,'Veda input Agg'!$BR119)/U$12*$BR$30&lt;0.001,0,SUMIFS('IND Balance'!V$5:V$145,'IND Balance'!$A$5:$A$145,'Veda input Agg'!$AL$111,'IND Balance'!$D$5:$D$145,'Veda input Agg'!$BR119)/U$12*$BR$30)</f>
        <v>0</v>
      </c>
      <c r="BE119" s="9">
        <f>IF(SUMIFS('IND Balance'!W$5:W$145,'IND Balance'!$A$5:$A$145,'Veda input Agg'!$AL$111,'IND Balance'!$D$5:$D$145,'Veda input Agg'!$BR119)/V$12*$BR$30&lt;0.001,0,SUMIFS('IND Balance'!W$5:W$145,'IND Balance'!$A$5:$A$145,'Veda input Agg'!$AL$111,'IND Balance'!$D$5:$D$145,'Veda input Agg'!$BR119)/V$12*$BR$30)</f>
        <v>0</v>
      </c>
      <c r="BF119" s="9">
        <f>IF(SUMIFS('IND Balance'!X$5:X$145,'IND Balance'!$A$5:$A$145,'Veda input Agg'!$AL$111,'IND Balance'!$D$5:$D$145,'Veda input Agg'!$BR119)/W$12*$BR$30&lt;0.001,0,SUMIFS('IND Balance'!X$5:X$145,'IND Balance'!$A$5:$A$145,'Veda input Agg'!$AL$111,'IND Balance'!$D$5:$D$145,'Veda input Agg'!$BR119)/W$12*$BR$30)</f>
        <v>0</v>
      </c>
      <c r="BG119" s="9">
        <f>IF(SUMIFS('IND Balance'!Y$5:Y$145,'IND Balance'!$A$5:$A$145,'Veda input Agg'!$AL$111,'IND Balance'!$D$5:$D$145,'Veda input Agg'!$BR119)/X$12*$BR$30&lt;0.001,0,SUMIFS('IND Balance'!Y$5:Y$145,'IND Balance'!$A$5:$A$145,'Veda input Agg'!$AL$111,'IND Balance'!$D$5:$D$145,'Veda input Agg'!$BR119)/X$12*$BR$30)</f>
        <v>0</v>
      </c>
      <c r="BH119" s="9">
        <f>IF(SUMIFS('IND Balance'!Z$5:Z$145,'IND Balance'!$A$5:$A$145,'Veda input Agg'!$AL$111,'IND Balance'!$D$5:$D$145,'Veda input Agg'!$BR119)/Y$12*$BR$30&lt;0.001,0,SUMIFS('IND Balance'!Z$5:Z$145,'IND Balance'!$A$5:$A$145,'Veda input Agg'!$AL$111,'IND Balance'!$D$5:$D$145,'Veda input Agg'!$BR119)/Y$12*$BR$30)</f>
        <v>0</v>
      </c>
      <c r="BI119" s="9">
        <f>SUMIFS('IND Balance'!AA$5:AA$145,'IND Balance'!$A$5:$A$145,'Veda input Agg'!$AL$111,'IND Balance'!$D$5:$D$145,'Veda input Agg'!$BR119)/Z$12*$BR$30</f>
        <v>0</v>
      </c>
      <c r="BJ119" s="9">
        <f>SUMIFS('IND Balance'!AB$5:AB$145,'IND Balance'!$A$5:$A$145,'Veda input Agg'!$AL$111,'IND Balance'!$D$5:$D$145,'Veda input Agg'!$BR119)/AA$12*$BR$30</f>
        <v>0</v>
      </c>
      <c r="BK119" s="9">
        <f>SUMIFS('IND Balance'!AC$5:AC$145,'IND Balance'!$A$5:$A$145,'Veda input Agg'!$AL$111,'IND Balance'!$D$5:$D$145,'Veda input Agg'!$BR119)/AB$12*$BR$30</f>
        <v>0</v>
      </c>
      <c r="BL119" s="9">
        <f>SUMIFS('IND Balance'!AD$5:AD$145,'IND Balance'!$A$5:$A$145,'Veda input Agg'!$AL$111,'IND Balance'!$D$5:$D$145,'Veda input Agg'!$BR119)/AC$12*$BR$30</f>
        <v>0</v>
      </c>
      <c r="BM119" s="9">
        <f>SUMIFS('IND Balance'!AE$5:AE$145,'IND Balance'!$A$5:$A$145,'Veda input Agg'!$AL$111,'IND Balance'!$D$5:$D$145,'Veda input Agg'!$BR119)/AD$12*$BR$30</f>
        <v>0</v>
      </c>
      <c r="BN119" s="9">
        <f>SUMIFS('IND Balance'!AF$5:AF$145,'IND Balance'!$A$5:$A$145,'Veda input Agg'!$AL$111,'IND Balance'!$D$5:$D$145,'Veda input Agg'!$BR119)/AE$12*$BR$30</f>
        <v>0</v>
      </c>
      <c r="BO119" s="9">
        <f>SUMIFS('IND Balance'!AG$5:AG$145,'IND Balance'!$A$5:$A$145,'Veda input Agg'!$AL$111,'IND Balance'!$D$5:$D$145,'Veda input Agg'!$BR119)/AF$12*$BR$30</f>
        <v>0</v>
      </c>
      <c r="BP119" s="9" t="e">
        <f>SUMIFS('IND Balance'!AH$5:AH$145,'IND Balance'!$A$5:$A$145,'Veda input Agg'!$AL$111,'IND Balance'!$D$5:$D$145,'Veda input Agg'!$BR119)/AG$12*$BR$30</f>
        <v>#DIV/0!</v>
      </c>
      <c r="BR119" t="str">
        <f>'IND Balance'!D122</f>
        <v>OILCRD</v>
      </c>
    </row>
    <row r="120" spans="3:70" x14ac:dyDescent="0.45">
      <c r="C120" s="8" t="str">
        <f t="shared" si="130"/>
        <v>IFP</v>
      </c>
      <c r="D120" s="8">
        <f t="shared" si="131"/>
        <v>52.558783143324661</v>
      </c>
      <c r="E120" s="8">
        <f t="shared" si="131"/>
        <v>40.804797323349007</v>
      </c>
      <c r="F120" s="8">
        <f t="shared" si="131"/>
        <v>114.95878160928595</v>
      </c>
      <c r="G120" s="8">
        <f t="shared" si="131"/>
        <v>66.817081005510914</v>
      </c>
      <c r="H120" s="8">
        <f t="shared" si="131"/>
        <v>315.45874131821324</v>
      </c>
      <c r="I120" s="8">
        <f t="shared" si="131"/>
        <v>661.14814739960514</v>
      </c>
      <c r="J120" s="8">
        <f t="shared" si="131"/>
        <v>196.71796601981123</v>
      </c>
      <c r="K120" s="8">
        <f t="shared" si="131"/>
        <v>819.7415367490114</v>
      </c>
      <c r="L120" s="8">
        <f t="shared" si="131"/>
        <v>97.129480035031506</v>
      </c>
      <c r="M120" s="8">
        <f t="shared" si="131"/>
        <v>1554.5770579346674</v>
      </c>
      <c r="N120" s="8">
        <f t="shared" si="131"/>
        <v>59.395620057145287</v>
      </c>
      <c r="O120" s="8">
        <f t="shared" si="131"/>
        <v>164.86145849208492</v>
      </c>
      <c r="P120" s="8">
        <f t="shared" si="131"/>
        <v>180.30317961612317</v>
      </c>
      <c r="Q120" s="8">
        <f t="shared" si="131"/>
        <v>144.24321427225166</v>
      </c>
      <c r="R120" s="8">
        <f t="shared" si="131"/>
        <v>76.11547539718066</v>
      </c>
      <c r="S120" s="8">
        <f t="shared" si="128"/>
        <v>135.33215484688472</v>
      </c>
      <c r="T120" s="8">
        <f t="shared" si="128"/>
        <v>262.54053993858128</v>
      </c>
      <c r="U120" s="8">
        <f t="shared" si="129"/>
        <v>224.38755189666102</v>
      </c>
      <c r="V120" s="8">
        <f t="shared" si="129"/>
        <v>222.54410012730432</v>
      </c>
      <c r="W120" s="8">
        <f t="shared" si="129"/>
        <v>664.90374658189376</v>
      </c>
      <c r="X120" s="8">
        <f t="shared" si="129"/>
        <v>181.93476878726725</v>
      </c>
      <c r="Y120" s="8">
        <f t="shared" si="129"/>
        <v>90.550973397074586</v>
      </c>
      <c r="Z120" s="8">
        <f t="shared" si="129"/>
        <v>6.7955242348885969</v>
      </c>
      <c r="AA120" s="8">
        <f t="shared" si="129"/>
        <v>20.191452634004566</v>
      </c>
      <c r="AB120" s="8">
        <f t="shared" si="129"/>
        <v>335.19798376804164</v>
      </c>
      <c r="AC120" s="8">
        <f t="shared" si="129"/>
        <v>0</v>
      </c>
      <c r="AD120" s="8">
        <f t="shared" si="129"/>
        <v>12.743987816907712</v>
      </c>
      <c r="AE120" s="8">
        <f t="shared" si="129"/>
        <v>122.17171998490147</v>
      </c>
      <c r="AF120" s="8">
        <f t="shared" si="129"/>
        <v>1182.3454462750187</v>
      </c>
      <c r="AG120" s="8">
        <f t="shared" si="129"/>
        <v>0</v>
      </c>
      <c r="AK120" s="7" t="str">
        <f t="shared" si="127"/>
        <v>OILDST</v>
      </c>
      <c r="AM120" s="9">
        <f>IF(SUMIFS('IND Balance'!E$5:E$145,'IND Balance'!$A$5:$A$145,'Veda input Agg'!$AL$111,'IND Balance'!$D$5:$D$145,'Veda input Agg'!$BR120)/D$12*$BR$30&lt;0.001,0,SUMIFS('IND Balance'!E$5:E$145,'IND Balance'!$A$5:$A$145,'Veda input Agg'!$AL$111,'IND Balance'!$D$5:$D$145,'Veda input Agg'!$BR120)/D$12*$BR$30)</f>
        <v>0</v>
      </c>
      <c r="AN120" s="9">
        <f>IF(SUMIFS('IND Balance'!F$5:F$145,'IND Balance'!$A$5:$A$145,'Veda input Agg'!$AL$111,'IND Balance'!$D$5:$D$145,'Veda input Agg'!$BR120)/E$12*$BR$30&lt;0.001,0,SUMIFS('IND Balance'!F$5:F$145,'IND Balance'!$A$5:$A$145,'Veda input Agg'!$AL$111,'IND Balance'!$D$5:$D$145,'Veda input Agg'!$BR120)/E$12*$BR$30)</f>
        <v>0</v>
      </c>
      <c r="AO120" s="9">
        <f>IF(SUMIFS('IND Balance'!G$5:G$145,'IND Balance'!$A$5:$A$145,'Veda input Agg'!$AL$111,'IND Balance'!$D$5:$D$145,'Veda input Agg'!$BR120)/F$12*$BR$30&lt;0.001,0,SUMIFS('IND Balance'!G$5:G$145,'IND Balance'!$A$5:$A$145,'Veda input Agg'!$AL$111,'IND Balance'!$D$5:$D$145,'Veda input Agg'!$BR120)/F$12*$BR$30)</f>
        <v>0</v>
      </c>
      <c r="AP120" s="9">
        <f>IF(SUMIFS('IND Balance'!H$5:H$145,'IND Balance'!$A$5:$A$145,'Veda input Agg'!$AL$111,'IND Balance'!$D$5:$D$145,'Veda input Agg'!$BR120)/G$12*$BR$30&lt;0.001,0,SUMIFS('IND Balance'!H$5:H$145,'IND Balance'!$A$5:$A$145,'Veda input Agg'!$AL$111,'IND Balance'!$D$5:$D$145,'Veda input Agg'!$BR120)/G$12*$BR$30)</f>
        <v>2.303857213845897E-3</v>
      </c>
      <c r="AQ120" s="9">
        <f>IF(SUMIFS('IND Balance'!I$5:I$145,'IND Balance'!$A$5:$A$145,'Veda input Agg'!$AL$111,'IND Balance'!$D$5:$D$145,'Veda input Agg'!$BR120)/H$12*$BR$30&lt;0.001,0,SUMIFS('IND Balance'!I$5:I$145,'IND Balance'!$A$5:$A$145,'Veda input Agg'!$AL$111,'IND Balance'!$D$5:$D$145,'Veda input Agg'!$BR120)/H$12*$BR$30)</f>
        <v>1.4725959848201217E-3</v>
      </c>
      <c r="AR120" s="9">
        <f>IF(SUMIFS('IND Balance'!J$5:J$145,'IND Balance'!$A$5:$A$145,'Veda input Agg'!$AL$111,'IND Balance'!$D$5:$D$145,'Veda input Agg'!$BR120)/I$12*$BR$30&lt;0.001,0,SUMIFS('IND Balance'!J$5:J$145,'IND Balance'!$A$5:$A$145,'Veda input Agg'!$AL$111,'IND Balance'!$D$5:$D$145,'Veda input Agg'!$BR120)/I$12*$BR$30)</f>
        <v>0</v>
      </c>
      <c r="AS120" s="9">
        <f>IF(SUMIFS('IND Balance'!K$5:K$145,'IND Balance'!$A$5:$A$145,'Veda input Agg'!$AL$111,'IND Balance'!$D$5:$D$145,'Veda input Agg'!$BR120)/J$12*$BR$30&lt;0.001,0,SUMIFS('IND Balance'!K$5:K$145,'IND Balance'!$A$5:$A$145,'Veda input Agg'!$AL$111,'IND Balance'!$D$5:$D$145,'Veda input Agg'!$BR120)/J$12*$BR$30)</f>
        <v>0</v>
      </c>
      <c r="AT120" s="9">
        <f>IF(SUMIFS('IND Balance'!L$5:L$145,'IND Balance'!$A$5:$A$145,'Veda input Agg'!$AL$111,'IND Balance'!$D$5:$D$145,'Veda input Agg'!$BR120)/K$12*$BR$30&lt;0.001,0,SUMIFS('IND Balance'!L$5:L$145,'IND Balance'!$A$5:$A$145,'Veda input Agg'!$AL$111,'IND Balance'!$D$5:$D$145,'Veda input Agg'!$BR120)/K$12*$BR$30)</f>
        <v>0</v>
      </c>
      <c r="AU120" s="9">
        <f>IF(SUMIFS('IND Balance'!M$5:M$145,'IND Balance'!$A$5:$A$145,'Veda input Agg'!$AL$111,'IND Balance'!$D$5:$D$145,'Veda input Agg'!$BR120)/L$12*$BR$30&lt;0.001,0,SUMIFS('IND Balance'!M$5:M$145,'IND Balance'!$A$5:$A$145,'Veda input Agg'!$AL$111,'IND Balance'!$D$5:$D$145,'Veda input Agg'!$BR120)/L$12*$BR$30)</f>
        <v>0</v>
      </c>
      <c r="AV120" s="9">
        <f>IF(SUMIFS('IND Balance'!N$5:N$145,'IND Balance'!$A$5:$A$145,'Veda input Agg'!$AL$111,'IND Balance'!$D$5:$D$145,'Veda input Agg'!$BR120)/M$12*$BR$30&lt;0.001,0,SUMIFS('IND Balance'!N$5:N$145,'IND Balance'!$A$5:$A$145,'Veda input Agg'!$AL$111,'IND Balance'!$D$5:$D$145,'Veda input Agg'!$BR120)/M$12*$BR$30)</f>
        <v>1.1783557925836561E-3</v>
      </c>
      <c r="AW120" s="9">
        <f>IF(SUMIFS('IND Balance'!O$5:O$145,'IND Balance'!$A$5:$A$145,'Veda input Agg'!$AL$111,'IND Balance'!$D$5:$D$145,'Veda input Agg'!$BR120)/N$12*$BR$30&lt;0.001,0,SUMIFS('IND Balance'!O$5:O$145,'IND Balance'!$A$5:$A$145,'Veda input Agg'!$AL$111,'IND Balance'!$D$5:$D$145,'Veda input Agg'!$BR120)/N$12*$BR$30)</f>
        <v>0</v>
      </c>
      <c r="AX120" s="9">
        <f>IF(SUMIFS('IND Balance'!P$5:P$145,'IND Balance'!$A$5:$A$145,'Veda input Agg'!$AL$111,'IND Balance'!$D$5:$D$145,'Veda input Agg'!$BR120)/O$12*$BR$30&lt;0.001,0,SUMIFS('IND Balance'!P$5:P$145,'IND Balance'!$A$5:$A$145,'Veda input Agg'!$AL$111,'IND Balance'!$D$5:$D$145,'Veda input Agg'!$BR120)/O$12*$BR$30)</f>
        <v>0</v>
      </c>
      <c r="AY120" s="9">
        <f>IF(SUMIFS('IND Balance'!Q$5:Q$145,'IND Balance'!$A$5:$A$145,'Veda input Agg'!$AL$111,'IND Balance'!$D$5:$D$145,'Veda input Agg'!$BR120)/P$12*$BR$30&lt;0.001,0,SUMIFS('IND Balance'!Q$5:Q$145,'IND Balance'!$A$5:$A$145,'Veda input Agg'!$AL$111,'IND Balance'!$D$5:$D$145,'Veda input Agg'!$BR120)/P$12*$BR$30)</f>
        <v>0</v>
      </c>
      <c r="AZ120" s="9">
        <f>IF(SUMIFS('IND Balance'!R$5:R$145,'IND Balance'!$A$5:$A$145,'Veda input Agg'!$AL$111,'IND Balance'!$D$5:$D$145,'Veda input Agg'!$BR120)/Q$12*$BR$30&lt;0.001,0,SUMIFS('IND Balance'!R$5:R$145,'IND Balance'!$A$5:$A$145,'Veda input Agg'!$AL$111,'IND Balance'!$D$5:$D$145,'Veda input Agg'!$BR120)/Q$12*$BR$30)</f>
        <v>5.4091727201206535E-3</v>
      </c>
      <c r="BA120" s="9">
        <f>IF(SUMIFS('IND Balance'!S$5:S$145,'IND Balance'!$A$5:$A$145,'Veda input Agg'!$AL$111,'IND Balance'!$D$5:$D$145,'Veda input Agg'!$BR120)/R$12*$BR$30&lt;0.001,0,SUMIFS('IND Balance'!S$5:S$145,'IND Balance'!$A$5:$A$145,'Veda input Agg'!$AL$111,'IND Balance'!$D$5:$D$145,'Veda input Agg'!$BR120)/R$12*$BR$30)</f>
        <v>0</v>
      </c>
      <c r="BB120" s="9">
        <f>IF(SUMIFS('IND Balance'!T$5:T$145,'IND Balance'!$A$5:$A$145,'Veda input Agg'!$AL$111,'IND Balance'!$D$5:$D$145,'Veda input Agg'!$BR120)/S$12*$BR$30&lt;0.001,0,SUMIFS('IND Balance'!T$5:T$145,'IND Balance'!$A$5:$A$145,'Veda input Agg'!$AL$111,'IND Balance'!$D$5:$D$145,'Veda input Agg'!$BR120)/S$12*$BR$30)</f>
        <v>0</v>
      </c>
      <c r="BC120" s="9">
        <f>IF(SUMIFS('IND Balance'!U$5:U$145,'IND Balance'!$A$5:$A$145,'Veda input Agg'!$AL$111,'IND Balance'!$D$5:$D$145,'Veda input Agg'!$BR120)/T$12*$BR$30&lt;0.001,0,SUMIFS('IND Balance'!U$5:U$145,'IND Balance'!$A$5:$A$145,'Veda input Agg'!$AL$111,'IND Balance'!$D$5:$D$145,'Veda input Agg'!$BR120)/T$12*$BR$30)</f>
        <v>0</v>
      </c>
      <c r="BD120" s="9">
        <f>IF(SUMIFS('IND Balance'!V$5:V$145,'IND Balance'!$A$5:$A$145,'Veda input Agg'!$AL$111,'IND Balance'!$D$5:$D$145,'Veda input Agg'!$BR120)/U$12*$BR$30&lt;0.001,0,SUMIFS('IND Balance'!V$5:V$145,'IND Balance'!$A$5:$A$145,'Veda input Agg'!$AL$111,'IND Balance'!$D$5:$D$145,'Veda input Agg'!$BR120)/U$12*$BR$30)</f>
        <v>6.4039205106989919E-2</v>
      </c>
      <c r="BE120" s="9">
        <f>IF(SUMIFS('IND Balance'!W$5:W$145,'IND Balance'!$A$5:$A$145,'Veda input Agg'!$AL$111,'IND Balance'!$D$5:$D$145,'Veda input Agg'!$BR120)/V$12*$BR$30&lt;0.001,0,SUMIFS('IND Balance'!W$5:W$145,'IND Balance'!$A$5:$A$145,'Veda input Agg'!$AL$111,'IND Balance'!$D$5:$D$145,'Veda input Agg'!$BR120)/V$12*$BR$30)</f>
        <v>1.5496317397340625E-2</v>
      </c>
      <c r="BF120" s="9">
        <f>IF(SUMIFS('IND Balance'!X$5:X$145,'IND Balance'!$A$5:$A$145,'Veda input Agg'!$AL$111,'IND Balance'!$D$5:$D$145,'Veda input Agg'!$BR120)/W$12*$BR$30&lt;0.001,0,SUMIFS('IND Balance'!X$5:X$145,'IND Balance'!$A$5:$A$145,'Veda input Agg'!$AL$111,'IND Balance'!$D$5:$D$145,'Veda input Agg'!$BR120)/W$12*$BR$30)</f>
        <v>0</v>
      </c>
      <c r="BG120" s="9">
        <f>IF(SUMIFS('IND Balance'!Y$5:Y$145,'IND Balance'!$A$5:$A$145,'Veda input Agg'!$AL$111,'IND Balance'!$D$5:$D$145,'Veda input Agg'!$BR120)/X$12*$BR$30&lt;0.001,0,SUMIFS('IND Balance'!Y$5:Y$145,'IND Balance'!$A$5:$A$145,'Veda input Agg'!$AL$111,'IND Balance'!$D$5:$D$145,'Veda input Agg'!$BR120)/X$12*$BR$30)</f>
        <v>0</v>
      </c>
      <c r="BH120" s="9">
        <f>IF(SUMIFS('IND Balance'!Z$5:Z$145,'IND Balance'!$A$5:$A$145,'Veda input Agg'!$AL$111,'IND Balance'!$D$5:$D$145,'Veda input Agg'!$BR120)/Y$12*$BR$30&lt;0.001,0,SUMIFS('IND Balance'!Z$5:Z$145,'IND Balance'!$A$5:$A$145,'Veda input Agg'!$AL$111,'IND Balance'!$D$5:$D$145,'Veda input Agg'!$BR120)/Y$12*$BR$30)</f>
        <v>0</v>
      </c>
      <c r="BI120" s="9">
        <f>SUMIFS('IND Balance'!AA$5:AA$145,'IND Balance'!$A$5:$A$145,'Veda input Agg'!$AL$111,'IND Balance'!$D$5:$D$145,'Veda input Agg'!$BR120)/Z$12*$BR$30</f>
        <v>0</v>
      </c>
      <c r="BJ120" s="9">
        <f>SUMIFS('IND Balance'!AB$5:AB$145,'IND Balance'!$A$5:$A$145,'Veda input Agg'!$AL$111,'IND Balance'!$D$5:$D$145,'Veda input Agg'!$BR120)/AA$12*$BR$30</f>
        <v>0</v>
      </c>
      <c r="BK120" s="9">
        <f>SUMIFS('IND Balance'!AC$5:AC$145,'IND Balance'!$A$5:$A$145,'Veda input Agg'!$AL$111,'IND Balance'!$D$5:$D$145,'Veda input Agg'!$BR120)/AB$12*$BR$30</f>
        <v>0</v>
      </c>
      <c r="BL120" s="9">
        <f>SUMIFS('IND Balance'!AD$5:AD$145,'IND Balance'!$A$5:$A$145,'Veda input Agg'!$AL$111,'IND Balance'!$D$5:$D$145,'Veda input Agg'!$BR120)/AC$12*$BR$30</f>
        <v>0</v>
      </c>
      <c r="BM120" s="9">
        <f>SUMIFS('IND Balance'!AE$5:AE$145,'IND Balance'!$A$5:$A$145,'Veda input Agg'!$AL$111,'IND Balance'!$D$5:$D$145,'Veda input Agg'!$BR120)/AD$12*$BR$30</f>
        <v>0</v>
      </c>
      <c r="BN120" s="9">
        <f>SUMIFS('IND Balance'!AF$5:AF$145,'IND Balance'!$A$5:$A$145,'Veda input Agg'!$AL$111,'IND Balance'!$D$5:$D$145,'Veda input Agg'!$BR120)/AE$12*$BR$30</f>
        <v>0</v>
      </c>
      <c r="BO120" s="9">
        <f>SUMIFS('IND Balance'!AG$5:AG$145,'IND Balance'!$A$5:$A$145,'Veda input Agg'!$AL$111,'IND Balance'!$D$5:$D$145,'Veda input Agg'!$BR120)/AF$12*$BR$30</f>
        <v>2.5877362269871189E-2</v>
      </c>
      <c r="BP120" s="9" t="e">
        <f>SUMIFS('IND Balance'!AH$5:AH$145,'IND Balance'!$A$5:$A$145,'Veda input Agg'!$AL$111,'IND Balance'!$D$5:$D$145,'Veda input Agg'!$BR120)/AG$12*$BR$30</f>
        <v>#DIV/0!</v>
      </c>
      <c r="BR120" t="str">
        <f>'IND Balance'!D123</f>
        <v>OILDST</v>
      </c>
    </row>
    <row r="121" spans="3:70" x14ac:dyDescent="0.45">
      <c r="C121" s="8" t="str">
        <f t="shared" si="130"/>
        <v>IOI</v>
      </c>
      <c r="D121" s="8">
        <f t="shared" si="131"/>
        <v>607.72285323506719</v>
      </c>
      <c r="E121" s="8">
        <f t="shared" si="131"/>
        <v>857.84427161037274</v>
      </c>
      <c r="F121" s="8">
        <f t="shared" si="131"/>
        <v>295.53413915655415</v>
      </c>
      <c r="G121" s="8">
        <f t="shared" si="131"/>
        <v>103.53269736267221</v>
      </c>
      <c r="H121" s="8">
        <f t="shared" si="131"/>
        <v>404.49737091232123</v>
      </c>
      <c r="I121" s="8">
        <f t="shared" si="131"/>
        <v>4348.5032476425076</v>
      </c>
      <c r="J121" s="8">
        <f t="shared" si="131"/>
        <v>64.657938491821284</v>
      </c>
      <c r="K121" s="8">
        <f t="shared" si="131"/>
        <v>323.68545630546231</v>
      </c>
      <c r="L121" s="8">
        <f t="shared" si="131"/>
        <v>336.96828709343788</v>
      </c>
      <c r="M121" s="8">
        <f t="shared" si="131"/>
        <v>5160.4724436433553</v>
      </c>
      <c r="N121" s="8">
        <f t="shared" si="131"/>
        <v>95.518145640987882</v>
      </c>
      <c r="O121" s="8">
        <f t="shared" si="131"/>
        <v>182.88623221505475</v>
      </c>
      <c r="P121" s="8">
        <f t="shared" si="131"/>
        <v>66.153308842321763</v>
      </c>
      <c r="Q121" s="8">
        <f t="shared" si="131"/>
        <v>163.72901275058089</v>
      </c>
      <c r="R121" s="8">
        <f t="shared" si="131"/>
        <v>65.835858561519331</v>
      </c>
      <c r="S121" s="8">
        <f t="shared" si="128"/>
        <v>81.992348747816749</v>
      </c>
      <c r="T121" s="8">
        <f t="shared" si="128"/>
        <v>443.05207860388845</v>
      </c>
      <c r="U121" s="8">
        <f t="shared" si="129"/>
        <v>89.274622682584805</v>
      </c>
      <c r="V121" s="8">
        <f t="shared" si="129"/>
        <v>191.01768588756676</v>
      </c>
      <c r="W121" s="8">
        <f t="shared" si="129"/>
        <v>4225.9572393594972</v>
      </c>
      <c r="X121" s="8">
        <f t="shared" si="129"/>
        <v>821.66396744671215</v>
      </c>
      <c r="Y121" s="8">
        <f t="shared" si="129"/>
        <v>600.73297044337437</v>
      </c>
      <c r="Z121" s="8">
        <f t="shared" si="129"/>
        <v>3602.5919876441585</v>
      </c>
      <c r="AA121" s="8">
        <f t="shared" si="129"/>
        <v>9.1476162511616295</v>
      </c>
      <c r="AB121" s="8">
        <f t="shared" si="129"/>
        <v>332.37148609029725</v>
      </c>
      <c r="AC121" s="8">
        <f t="shared" si="129"/>
        <v>1579.5344258472508</v>
      </c>
      <c r="AD121" s="8">
        <f t="shared" si="129"/>
        <v>269.48785017316089</v>
      </c>
      <c r="AE121" s="8">
        <f t="shared" si="129"/>
        <v>222.08580052775102</v>
      </c>
      <c r="AF121" s="8">
        <f t="shared" si="129"/>
        <v>1328.6943610765109</v>
      </c>
      <c r="AG121" s="8">
        <f t="shared" si="129"/>
        <v>0</v>
      </c>
      <c r="AK121" s="7" t="str">
        <f t="shared" si="127"/>
        <v>OILGSL</v>
      </c>
      <c r="AM121" s="9">
        <f>IF(SUMIFS('IND Balance'!E$5:E$145,'IND Balance'!$A$5:$A$145,'Veda input Agg'!$AL$111,'IND Balance'!$D$5:$D$145,'Veda input Agg'!$BR121)/D$12*$BR$30&lt;0.001,0,SUMIFS('IND Balance'!E$5:E$145,'IND Balance'!$A$5:$A$145,'Veda input Agg'!$AL$111,'IND Balance'!$D$5:$D$145,'Veda input Agg'!$BR121)/D$12*$BR$30)</f>
        <v>0</v>
      </c>
      <c r="AN121" s="9">
        <f>IF(SUMIFS('IND Balance'!F$5:F$145,'IND Balance'!$A$5:$A$145,'Veda input Agg'!$AL$111,'IND Balance'!$D$5:$D$145,'Veda input Agg'!$BR121)/E$12*$BR$30&lt;0.001,0,SUMIFS('IND Balance'!F$5:F$145,'IND Balance'!$A$5:$A$145,'Veda input Agg'!$AL$111,'IND Balance'!$D$5:$D$145,'Veda input Agg'!$BR121)/E$12*$BR$30)</f>
        <v>0</v>
      </c>
      <c r="AO121" s="9">
        <f>IF(SUMIFS('IND Balance'!G$5:G$145,'IND Balance'!$A$5:$A$145,'Veda input Agg'!$AL$111,'IND Balance'!$D$5:$D$145,'Veda input Agg'!$BR121)/F$12*$BR$30&lt;0.001,0,SUMIFS('IND Balance'!G$5:G$145,'IND Balance'!$A$5:$A$145,'Veda input Agg'!$AL$111,'IND Balance'!$D$5:$D$145,'Veda input Agg'!$BR121)/F$12*$BR$30)</f>
        <v>0</v>
      </c>
      <c r="AP121" s="9">
        <f>IF(SUMIFS('IND Balance'!H$5:H$145,'IND Balance'!$A$5:$A$145,'Veda input Agg'!$AL$111,'IND Balance'!$D$5:$D$145,'Veda input Agg'!$BR121)/G$12*$BR$30&lt;0.001,0,SUMIFS('IND Balance'!H$5:H$145,'IND Balance'!$A$5:$A$145,'Veda input Agg'!$AL$111,'IND Balance'!$D$5:$D$145,'Veda input Agg'!$BR121)/G$12*$BR$30)</f>
        <v>0</v>
      </c>
      <c r="AQ121" s="9">
        <f>IF(SUMIFS('IND Balance'!I$5:I$145,'IND Balance'!$A$5:$A$145,'Veda input Agg'!$AL$111,'IND Balance'!$D$5:$D$145,'Veda input Agg'!$BR121)/H$12*$BR$30&lt;0.001,0,SUMIFS('IND Balance'!I$5:I$145,'IND Balance'!$A$5:$A$145,'Veda input Agg'!$AL$111,'IND Balance'!$D$5:$D$145,'Veda input Agg'!$BR121)/H$12*$BR$30)</f>
        <v>0</v>
      </c>
      <c r="AR121" s="9">
        <f>IF(SUMIFS('IND Balance'!J$5:J$145,'IND Balance'!$A$5:$A$145,'Veda input Agg'!$AL$111,'IND Balance'!$D$5:$D$145,'Veda input Agg'!$BR121)/I$12*$BR$30&lt;0.001,0,SUMIFS('IND Balance'!J$5:J$145,'IND Balance'!$A$5:$A$145,'Veda input Agg'!$AL$111,'IND Balance'!$D$5:$D$145,'Veda input Agg'!$BR121)/I$12*$BR$30)</f>
        <v>0</v>
      </c>
      <c r="AS121" s="9">
        <f>IF(SUMIFS('IND Balance'!K$5:K$145,'IND Balance'!$A$5:$A$145,'Veda input Agg'!$AL$111,'IND Balance'!$D$5:$D$145,'Veda input Agg'!$BR121)/J$12*$BR$30&lt;0.001,0,SUMIFS('IND Balance'!K$5:K$145,'IND Balance'!$A$5:$A$145,'Veda input Agg'!$AL$111,'IND Balance'!$D$5:$D$145,'Veda input Agg'!$BR121)/J$12*$BR$30)</f>
        <v>0</v>
      </c>
      <c r="AT121" s="9">
        <f>IF(SUMIFS('IND Balance'!L$5:L$145,'IND Balance'!$A$5:$A$145,'Veda input Agg'!$AL$111,'IND Balance'!$D$5:$D$145,'Veda input Agg'!$BR121)/K$12*$BR$30&lt;0.001,0,SUMIFS('IND Balance'!L$5:L$145,'IND Balance'!$A$5:$A$145,'Veda input Agg'!$AL$111,'IND Balance'!$D$5:$D$145,'Veda input Agg'!$BR121)/K$12*$BR$30)</f>
        <v>0</v>
      </c>
      <c r="AU121" s="9">
        <f>IF(SUMIFS('IND Balance'!M$5:M$145,'IND Balance'!$A$5:$A$145,'Veda input Agg'!$AL$111,'IND Balance'!$D$5:$D$145,'Veda input Agg'!$BR121)/L$12*$BR$30&lt;0.001,0,SUMIFS('IND Balance'!M$5:M$145,'IND Balance'!$A$5:$A$145,'Veda input Agg'!$AL$111,'IND Balance'!$D$5:$D$145,'Veda input Agg'!$BR121)/L$12*$BR$30)</f>
        <v>0</v>
      </c>
      <c r="AV121" s="9">
        <f>IF(SUMIFS('IND Balance'!N$5:N$145,'IND Balance'!$A$5:$A$145,'Veda input Agg'!$AL$111,'IND Balance'!$D$5:$D$145,'Veda input Agg'!$BR121)/M$12*$BR$30&lt;0.001,0,SUMIFS('IND Balance'!N$5:N$145,'IND Balance'!$A$5:$A$145,'Veda input Agg'!$AL$111,'IND Balance'!$D$5:$D$145,'Veda input Agg'!$BR121)/M$12*$BR$30)</f>
        <v>0</v>
      </c>
      <c r="AW121" s="9">
        <f>IF(SUMIFS('IND Balance'!O$5:O$145,'IND Balance'!$A$5:$A$145,'Veda input Agg'!$AL$111,'IND Balance'!$D$5:$D$145,'Veda input Agg'!$BR121)/N$12*$BR$30&lt;0.001,0,SUMIFS('IND Balance'!O$5:O$145,'IND Balance'!$A$5:$A$145,'Veda input Agg'!$AL$111,'IND Balance'!$D$5:$D$145,'Veda input Agg'!$BR121)/N$12*$BR$30)</f>
        <v>0</v>
      </c>
      <c r="AX121" s="9">
        <f>IF(SUMIFS('IND Balance'!P$5:P$145,'IND Balance'!$A$5:$A$145,'Veda input Agg'!$AL$111,'IND Balance'!$D$5:$D$145,'Veda input Agg'!$BR121)/O$12*$BR$30&lt;0.001,0,SUMIFS('IND Balance'!P$5:P$145,'IND Balance'!$A$5:$A$145,'Veda input Agg'!$AL$111,'IND Balance'!$D$5:$D$145,'Veda input Agg'!$BR121)/O$12*$BR$30)</f>
        <v>0</v>
      </c>
      <c r="AY121" s="9">
        <f>IF(SUMIFS('IND Balance'!Q$5:Q$145,'IND Balance'!$A$5:$A$145,'Veda input Agg'!$AL$111,'IND Balance'!$D$5:$D$145,'Veda input Agg'!$BR121)/P$12*$BR$30&lt;0.001,0,SUMIFS('IND Balance'!Q$5:Q$145,'IND Balance'!$A$5:$A$145,'Veda input Agg'!$AL$111,'IND Balance'!$D$5:$D$145,'Veda input Agg'!$BR121)/P$12*$BR$30)</f>
        <v>0</v>
      </c>
      <c r="AZ121" s="9">
        <f>IF(SUMIFS('IND Balance'!R$5:R$145,'IND Balance'!$A$5:$A$145,'Veda input Agg'!$AL$111,'IND Balance'!$D$5:$D$145,'Veda input Agg'!$BR121)/Q$12*$BR$30&lt;0.001,0,SUMIFS('IND Balance'!R$5:R$145,'IND Balance'!$A$5:$A$145,'Veda input Agg'!$AL$111,'IND Balance'!$D$5:$D$145,'Veda input Agg'!$BR121)/Q$12*$BR$30)</f>
        <v>2.9593257022211337E-3</v>
      </c>
      <c r="BA121" s="9">
        <f>IF(SUMIFS('IND Balance'!S$5:S$145,'IND Balance'!$A$5:$A$145,'Veda input Agg'!$AL$111,'IND Balance'!$D$5:$D$145,'Veda input Agg'!$BR121)/R$12*$BR$30&lt;0.001,0,SUMIFS('IND Balance'!S$5:S$145,'IND Balance'!$A$5:$A$145,'Veda input Agg'!$AL$111,'IND Balance'!$D$5:$D$145,'Veda input Agg'!$BR121)/R$12*$BR$30)</f>
        <v>0</v>
      </c>
      <c r="BB121" s="9">
        <f>IF(SUMIFS('IND Balance'!T$5:T$145,'IND Balance'!$A$5:$A$145,'Veda input Agg'!$AL$111,'IND Balance'!$D$5:$D$145,'Veda input Agg'!$BR121)/S$12*$BR$30&lt;0.001,0,SUMIFS('IND Balance'!T$5:T$145,'IND Balance'!$A$5:$A$145,'Veda input Agg'!$AL$111,'IND Balance'!$D$5:$D$145,'Veda input Agg'!$BR121)/S$12*$BR$30)</f>
        <v>0</v>
      </c>
      <c r="BC121" s="9">
        <f>IF(SUMIFS('IND Balance'!U$5:U$145,'IND Balance'!$A$5:$A$145,'Veda input Agg'!$AL$111,'IND Balance'!$D$5:$D$145,'Veda input Agg'!$BR121)/T$12*$BR$30&lt;0.001,0,SUMIFS('IND Balance'!U$5:U$145,'IND Balance'!$A$5:$A$145,'Veda input Agg'!$AL$111,'IND Balance'!$D$5:$D$145,'Veda input Agg'!$BR121)/T$12*$BR$30)</f>
        <v>0</v>
      </c>
      <c r="BD121" s="9">
        <f>IF(SUMIFS('IND Balance'!V$5:V$145,'IND Balance'!$A$5:$A$145,'Veda input Agg'!$AL$111,'IND Balance'!$D$5:$D$145,'Veda input Agg'!$BR121)/U$12*$BR$30&lt;0.001,0,SUMIFS('IND Balance'!V$5:V$145,'IND Balance'!$A$5:$A$145,'Veda input Agg'!$AL$111,'IND Balance'!$D$5:$D$145,'Veda input Agg'!$BR121)/U$12*$BR$30)</f>
        <v>0</v>
      </c>
      <c r="BE121" s="9">
        <f>IF(SUMIFS('IND Balance'!W$5:W$145,'IND Balance'!$A$5:$A$145,'Veda input Agg'!$AL$111,'IND Balance'!$D$5:$D$145,'Veda input Agg'!$BR121)/V$12*$BR$30&lt;0.001,0,SUMIFS('IND Balance'!W$5:W$145,'IND Balance'!$A$5:$A$145,'Veda input Agg'!$AL$111,'IND Balance'!$D$5:$D$145,'Veda input Agg'!$BR121)/V$12*$BR$30)</f>
        <v>0.13190146528564065</v>
      </c>
      <c r="BF121" s="9">
        <f>IF(SUMIFS('IND Balance'!X$5:X$145,'IND Balance'!$A$5:$A$145,'Veda input Agg'!$AL$111,'IND Balance'!$D$5:$D$145,'Veda input Agg'!$BR121)/W$12*$BR$30&lt;0.001,0,SUMIFS('IND Balance'!X$5:X$145,'IND Balance'!$A$5:$A$145,'Veda input Agg'!$AL$111,'IND Balance'!$D$5:$D$145,'Veda input Agg'!$BR121)/W$12*$BR$30)</f>
        <v>0</v>
      </c>
      <c r="BG121" s="9">
        <f>IF(SUMIFS('IND Balance'!Y$5:Y$145,'IND Balance'!$A$5:$A$145,'Veda input Agg'!$AL$111,'IND Balance'!$D$5:$D$145,'Veda input Agg'!$BR121)/X$12*$BR$30&lt;0.001,0,SUMIFS('IND Balance'!Y$5:Y$145,'IND Balance'!$A$5:$A$145,'Veda input Agg'!$AL$111,'IND Balance'!$D$5:$D$145,'Veda input Agg'!$BR121)/X$12*$BR$30)</f>
        <v>0</v>
      </c>
      <c r="BH121" s="9">
        <f>IF(SUMIFS('IND Balance'!Z$5:Z$145,'IND Balance'!$A$5:$A$145,'Veda input Agg'!$AL$111,'IND Balance'!$D$5:$D$145,'Veda input Agg'!$BR121)/Y$12*$BR$30&lt;0.001,0,SUMIFS('IND Balance'!Z$5:Z$145,'IND Balance'!$A$5:$A$145,'Veda input Agg'!$AL$111,'IND Balance'!$D$5:$D$145,'Veda input Agg'!$BR121)/Y$12*$BR$30)</f>
        <v>0</v>
      </c>
      <c r="BI121" s="9">
        <f>SUMIFS('IND Balance'!AA$5:AA$145,'IND Balance'!$A$5:$A$145,'Veda input Agg'!$AL$111,'IND Balance'!$D$5:$D$145,'Veda input Agg'!$BR121)/Z$12*$BR$30</f>
        <v>0</v>
      </c>
      <c r="BJ121" s="9">
        <f>SUMIFS('IND Balance'!AB$5:AB$145,'IND Balance'!$A$5:$A$145,'Veda input Agg'!$AL$111,'IND Balance'!$D$5:$D$145,'Veda input Agg'!$BR121)/AA$12*$BR$30</f>
        <v>0</v>
      </c>
      <c r="BK121" s="9">
        <f>SUMIFS('IND Balance'!AC$5:AC$145,'IND Balance'!$A$5:$A$145,'Veda input Agg'!$AL$111,'IND Balance'!$D$5:$D$145,'Veda input Agg'!$BR121)/AB$12*$BR$30</f>
        <v>0</v>
      </c>
      <c r="BL121" s="9">
        <f>SUMIFS('IND Balance'!AD$5:AD$145,'IND Balance'!$A$5:$A$145,'Veda input Agg'!$AL$111,'IND Balance'!$D$5:$D$145,'Veda input Agg'!$BR121)/AC$12*$BR$30</f>
        <v>0</v>
      </c>
      <c r="BM121" s="9">
        <f>SUMIFS('IND Balance'!AE$5:AE$145,'IND Balance'!$A$5:$A$145,'Veda input Agg'!$AL$111,'IND Balance'!$D$5:$D$145,'Veda input Agg'!$BR121)/AD$12*$BR$30</f>
        <v>0</v>
      </c>
      <c r="BN121" s="9">
        <f>SUMIFS('IND Balance'!AF$5:AF$145,'IND Balance'!$A$5:$A$145,'Veda input Agg'!$AL$111,'IND Balance'!$D$5:$D$145,'Veda input Agg'!$BR121)/AE$12*$BR$30</f>
        <v>0</v>
      </c>
      <c r="BO121" s="9">
        <f>SUMIFS('IND Balance'!AG$5:AG$145,'IND Balance'!$A$5:$A$145,'Veda input Agg'!$AL$111,'IND Balance'!$D$5:$D$145,'Veda input Agg'!$BR121)/AF$12*$BR$30</f>
        <v>0</v>
      </c>
      <c r="BP121" s="9" t="e">
        <f>SUMIFS('IND Balance'!AH$5:AH$145,'IND Balance'!$A$5:$A$145,'Veda input Agg'!$AL$111,'IND Balance'!$D$5:$D$145,'Veda input Agg'!$BR121)/AG$12*$BR$30</f>
        <v>#DIV/0!</v>
      </c>
      <c r="BR121" t="str">
        <f>'IND Balance'!D124</f>
        <v>OILGSL</v>
      </c>
    </row>
    <row r="122" spans="3:70" x14ac:dyDescent="0.45">
      <c r="C122" s="8" t="str">
        <f t="shared" si="130"/>
        <v>ICH_Feedstock</v>
      </c>
      <c r="D122" s="8">
        <f>SUMIF('IND Balance'!$A$5:$A$145,'Veda input Agg'!$C122,'IND Balance'!E$5:E$145)</f>
        <v>522.3474163116</v>
      </c>
      <c r="E122" s="8">
        <f>SUMIF('IND Balance'!$A$5:$A$145,'Veda input Agg'!$C122,'IND Balance'!F$5:F$145)</f>
        <v>111.51132330959999</v>
      </c>
      <c r="F122" s="8">
        <f>SUMIF('IND Balance'!$A$5:$A$145,'Veda input Agg'!$C122,'IND Balance'!G$5:G$145)</f>
        <v>189.87319288440003</v>
      </c>
      <c r="G122" s="8">
        <f>SUMIF('IND Balance'!$A$5:$A$145,'Veda input Agg'!$C122,'IND Balance'!H$5:H$145)</f>
        <v>82.923568207200006</v>
      </c>
      <c r="H122" s="8">
        <f>SUMIF('IND Balance'!$A$5:$A$145,'Veda input Agg'!$C122,'IND Balance'!I$5:I$145)</f>
        <v>3521.8507450932002</v>
      </c>
      <c r="I122" s="8">
        <f>SUMIF('IND Balance'!$A$5:$A$145,'Veda input Agg'!$C122,'IND Balance'!J$5:J$145)</f>
        <v>3551.3824938047997</v>
      </c>
      <c r="J122" s="8">
        <f>SUMIF('IND Balance'!$A$5:$A$145,'Veda input Agg'!$C122,'IND Balance'!K$5:K$145)</f>
        <v>285.72312090599996</v>
      </c>
      <c r="K122" s="8">
        <f>SUMIF('IND Balance'!$A$5:$A$145,'Veda input Agg'!$C122,'IND Balance'!L$5:L$145)</f>
        <v>566.64892682279992</v>
      </c>
      <c r="L122" s="8">
        <f>SUMIF('IND Balance'!$A$5:$A$145,'Veda input Agg'!$C122,'IND Balance'!M$5:M$145)</f>
        <v>846.25077028320004</v>
      </c>
      <c r="M122" s="8">
        <f>SUMIF('IND Balance'!$A$5:$A$145,'Veda input Agg'!$C122,'IND Balance'!N$5:N$145)</f>
        <v>6242.9048899487998</v>
      </c>
      <c r="N122" s="8">
        <f>SUMIF('IND Balance'!$A$5:$A$145,'Veda input Agg'!$C122,'IND Balance'!O$5:O$145)</f>
        <v>160.66987769880001</v>
      </c>
      <c r="O122" s="8">
        <f>SUMIF('IND Balance'!$A$5:$A$145,'Veda input Agg'!$C122,'IND Balance'!P$5:P$145)</f>
        <v>518.29978135679994</v>
      </c>
      <c r="P122" s="8">
        <f>SUMIF('IND Balance'!$A$5:$A$145,'Veda input Agg'!$C122,'IND Balance'!Q$5:Q$145)</f>
        <v>813.23013601080004</v>
      </c>
      <c r="Q122" s="8">
        <f>SUMIF('IND Balance'!$A$5:$A$145,'Veda input Agg'!$C122,'IND Balance'!R$5:R$145)</f>
        <v>323.83076741999997</v>
      </c>
      <c r="R122" s="8">
        <f>SUMIF('IND Balance'!$A$5:$A$145,'Veda input Agg'!$C122,'IND Balance'!S$5:S$145)</f>
        <v>182.1876474096</v>
      </c>
      <c r="S122" s="8">
        <f>SUMIF('IND Balance'!$A$5:$A$145,'Veda input Agg'!$C122,'IND Balance'!T$5:T$145)</f>
        <v>259.1317743948</v>
      </c>
      <c r="T122" s="8">
        <f>SUMIF('IND Balance'!$A$5:$A$145,'Veda input Agg'!$C122,'IND Balance'!U$5:U$145)</f>
        <v>481.90250963160008</v>
      </c>
      <c r="U122" s="8">
        <f>SUMIF('IND Balance'!$A$5:$A$145,'Veda input Agg'!$C122,'IND Balance'!V$5:V$145)</f>
        <v>551.20072757759999</v>
      </c>
      <c r="V122" s="8">
        <f>SUMIF('IND Balance'!$A$5:$A$145,'Veda input Agg'!$C122,'IND Balance'!W$5:W$145)</f>
        <v>903.55446774360007</v>
      </c>
      <c r="W122" s="8">
        <f>SUMIF('IND Balance'!$A$5:$A$145,'Veda input Agg'!$C122,'IND Balance'!X$5:X$145)</f>
        <v>2150.7061886064002</v>
      </c>
      <c r="X122" s="8">
        <f>SUMIF('IND Balance'!$A$5:$A$145,'Veda input Agg'!$C122,'IND Balance'!Y$5:Y$145)</f>
        <v>588.72462112799997</v>
      </c>
      <c r="Y122" s="8">
        <f>SUMIF('IND Balance'!$A$5:$A$145,'Veda input Agg'!$C122,'IND Balance'!Z$5:Z$145)</f>
        <v>174.29561314559999</v>
      </c>
      <c r="Z122" s="8">
        <f>SUMIF('IND Balance'!$A$5:$A$145,'Veda input Agg'!$C122,'IND Balance'!AA$5:AA$145)</f>
        <v>2303.4782165759993</v>
      </c>
      <c r="AA122" s="8">
        <f>SUMIF('IND Balance'!$A$5:$A$145,'Veda input Agg'!$C122,'IND Balance'!AB$5:AB$145)</f>
        <v>111.19466725200002</v>
      </c>
      <c r="AB122" s="8">
        <f>SUMIF('IND Balance'!$A$5:$A$145,'Veda input Agg'!$C122,'IND Balance'!AC$5:AC$145)</f>
        <v>3458.4617180519999</v>
      </c>
      <c r="AC122" s="8">
        <f>SUMIF('IND Balance'!$A$5:$A$145,'Veda input Agg'!$C122,'IND Balance'!AD$5:AD$145)</f>
        <v>2193.2163306828002</v>
      </c>
      <c r="AD122" s="8">
        <f>SUMIF('IND Balance'!$A$5:$A$145,'Veda input Agg'!$C122,'IND Balance'!AE$5:AE$145)</f>
        <v>135.99428107680001</v>
      </c>
      <c r="AE122" s="8">
        <f>SUMIF('IND Balance'!$A$5:$A$145,'Veda input Agg'!$C122,'IND Balance'!AF$5:AF$145)</f>
        <v>294.67031669279999</v>
      </c>
      <c r="AF122" s="8">
        <f>SUMIF('IND Balance'!$A$5:$A$145,'Veda input Agg'!$C122,'IND Balance'!AG$5:AG$145)</f>
        <v>6333.2655589187998</v>
      </c>
      <c r="AG122" s="8">
        <f>SUMIF('IND Balance'!$A$5:$A$145,'Veda input Agg'!$C122,'IND Balance'!AH$5:AH$145)</f>
        <v>0</v>
      </c>
      <c r="AK122" s="7" t="str">
        <f t="shared" si="127"/>
        <v>OILHFO</v>
      </c>
      <c r="AM122" s="9">
        <f>IF(SUMIFS('IND Balance'!E$5:E$145,'IND Balance'!$A$5:$A$145,'Veda input Agg'!$AL$111,'IND Balance'!$D$5:$D$145,'Veda input Agg'!$BR122)/D$12*$BR$30&lt;0.001,0,SUMIFS('IND Balance'!E$5:E$145,'IND Balance'!$A$5:$A$145,'Veda input Agg'!$AL$111,'IND Balance'!$D$5:$D$145,'Veda input Agg'!$BR122)/D$12*$BR$30)</f>
        <v>0</v>
      </c>
      <c r="AN122" s="9">
        <f>IF(SUMIFS('IND Balance'!F$5:F$145,'IND Balance'!$A$5:$A$145,'Veda input Agg'!$AL$111,'IND Balance'!$D$5:$D$145,'Veda input Agg'!$BR122)/E$12*$BR$30&lt;0.001,0,SUMIFS('IND Balance'!F$5:F$145,'IND Balance'!$A$5:$A$145,'Veda input Agg'!$AL$111,'IND Balance'!$D$5:$D$145,'Veda input Agg'!$BR122)/E$12*$BR$30)</f>
        <v>0</v>
      </c>
      <c r="AO122" s="9">
        <f>IF(SUMIFS('IND Balance'!G$5:G$145,'IND Balance'!$A$5:$A$145,'Veda input Agg'!$AL$111,'IND Balance'!$D$5:$D$145,'Veda input Agg'!$BR122)/F$12*$BR$30&lt;0.001,0,SUMIFS('IND Balance'!G$5:G$145,'IND Balance'!$A$5:$A$145,'Veda input Agg'!$AL$111,'IND Balance'!$D$5:$D$145,'Veda input Agg'!$BR122)/F$12*$BR$30)</f>
        <v>0</v>
      </c>
      <c r="AP122" s="9">
        <f>IF(SUMIFS('IND Balance'!H$5:H$145,'IND Balance'!$A$5:$A$145,'Veda input Agg'!$AL$111,'IND Balance'!$D$5:$D$145,'Veda input Agg'!$BR122)/G$12*$BR$30&lt;0.001,0,SUMIFS('IND Balance'!H$5:H$145,'IND Balance'!$A$5:$A$145,'Veda input Agg'!$AL$111,'IND Balance'!$D$5:$D$145,'Veda input Agg'!$BR122)/G$12*$BR$30)</f>
        <v>6.9722034091364649E-3</v>
      </c>
      <c r="AQ122" s="9">
        <f>IF(SUMIFS('IND Balance'!I$5:I$145,'IND Balance'!$A$5:$A$145,'Veda input Agg'!$AL$111,'IND Balance'!$D$5:$D$145,'Veda input Agg'!$BR122)/H$12*$BR$30&lt;0.001,0,SUMIFS('IND Balance'!I$5:I$145,'IND Balance'!$A$5:$A$145,'Veda input Agg'!$AL$111,'IND Balance'!$D$5:$D$145,'Veda input Agg'!$BR122)/H$12*$BR$30)</f>
        <v>4.957726477149144E-3</v>
      </c>
      <c r="AR122" s="9">
        <f>IF(SUMIFS('IND Balance'!J$5:J$145,'IND Balance'!$A$5:$A$145,'Veda input Agg'!$AL$111,'IND Balance'!$D$5:$D$145,'Veda input Agg'!$BR122)/I$12*$BR$30&lt;0.001,0,SUMIFS('IND Balance'!J$5:J$145,'IND Balance'!$A$5:$A$145,'Veda input Agg'!$AL$111,'IND Balance'!$D$5:$D$145,'Veda input Agg'!$BR122)/I$12*$BR$30)</f>
        <v>0</v>
      </c>
      <c r="AS122" s="9">
        <f>IF(SUMIFS('IND Balance'!K$5:K$145,'IND Balance'!$A$5:$A$145,'Veda input Agg'!$AL$111,'IND Balance'!$D$5:$D$145,'Veda input Agg'!$BR122)/J$12*$BR$30&lt;0.001,0,SUMIFS('IND Balance'!K$5:K$145,'IND Balance'!$A$5:$A$145,'Veda input Agg'!$AL$111,'IND Balance'!$D$5:$D$145,'Veda input Agg'!$BR122)/J$12*$BR$30)</f>
        <v>0</v>
      </c>
      <c r="AT122" s="9">
        <f>IF(SUMIFS('IND Balance'!L$5:L$145,'IND Balance'!$A$5:$A$145,'Veda input Agg'!$AL$111,'IND Balance'!$D$5:$D$145,'Veda input Agg'!$BR122)/K$12*$BR$30&lt;0.001,0,SUMIFS('IND Balance'!L$5:L$145,'IND Balance'!$A$5:$A$145,'Veda input Agg'!$AL$111,'IND Balance'!$D$5:$D$145,'Veda input Agg'!$BR122)/K$12*$BR$30)</f>
        <v>0</v>
      </c>
      <c r="AU122" s="9">
        <f>IF(SUMIFS('IND Balance'!M$5:M$145,'IND Balance'!$A$5:$A$145,'Veda input Agg'!$AL$111,'IND Balance'!$D$5:$D$145,'Veda input Agg'!$BR122)/L$12*$BR$30&lt;0.001,0,SUMIFS('IND Balance'!M$5:M$145,'IND Balance'!$A$5:$A$145,'Veda input Agg'!$AL$111,'IND Balance'!$D$5:$D$145,'Veda input Agg'!$BR122)/L$12*$BR$30)</f>
        <v>0</v>
      </c>
      <c r="AV122" s="9">
        <f>IF(SUMIFS('IND Balance'!N$5:N$145,'IND Balance'!$A$5:$A$145,'Veda input Agg'!$AL$111,'IND Balance'!$D$5:$D$145,'Veda input Agg'!$BR122)/M$12*$BR$30&lt;0.001,0,SUMIFS('IND Balance'!N$5:N$145,'IND Balance'!$A$5:$A$145,'Veda input Agg'!$AL$111,'IND Balance'!$D$5:$D$145,'Veda input Agg'!$BR122)/M$12*$BR$30)</f>
        <v>2.0781410879553543E-3</v>
      </c>
      <c r="AW122" s="9">
        <f>IF(SUMIFS('IND Balance'!O$5:O$145,'IND Balance'!$A$5:$A$145,'Veda input Agg'!$AL$111,'IND Balance'!$D$5:$D$145,'Veda input Agg'!$BR122)/N$12*$BR$30&lt;0.001,0,SUMIFS('IND Balance'!O$5:O$145,'IND Balance'!$A$5:$A$145,'Veda input Agg'!$AL$111,'IND Balance'!$D$5:$D$145,'Veda input Agg'!$BR122)/N$12*$BR$30)</f>
        <v>1.0105185254249596E-2</v>
      </c>
      <c r="AX122" s="9">
        <f>IF(SUMIFS('IND Balance'!P$5:P$145,'IND Balance'!$A$5:$A$145,'Veda input Agg'!$AL$111,'IND Balance'!$D$5:$D$145,'Veda input Agg'!$BR122)/O$12*$BR$30&lt;0.001,0,SUMIFS('IND Balance'!P$5:P$145,'IND Balance'!$A$5:$A$145,'Veda input Agg'!$AL$111,'IND Balance'!$D$5:$D$145,'Veda input Agg'!$BR122)/O$12*$BR$30)</f>
        <v>0</v>
      </c>
      <c r="AY122" s="9">
        <f>IF(SUMIFS('IND Balance'!Q$5:Q$145,'IND Balance'!$A$5:$A$145,'Veda input Agg'!$AL$111,'IND Balance'!$D$5:$D$145,'Veda input Agg'!$BR122)/P$12*$BR$30&lt;0.001,0,SUMIFS('IND Balance'!Q$5:Q$145,'IND Balance'!$A$5:$A$145,'Veda input Agg'!$AL$111,'IND Balance'!$D$5:$D$145,'Veda input Agg'!$BR122)/P$12*$BR$30)</f>
        <v>0</v>
      </c>
      <c r="AZ122" s="9">
        <f>IF(SUMIFS('IND Balance'!R$5:R$145,'IND Balance'!$A$5:$A$145,'Veda input Agg'!$AL$111,'IND Balance'!$D$5:$D$145,'Veda input Agg'!$BR122)/Q$12*$BR$30&lt;0.001,0,SUMIFS('IND Balance'!R$5:R$145,'IND Balance'!$A$5:$A$145,'Veda input Agg'!$AL$111,'IND Balance'!$D$5:$D$145,'Veda input Agg'!$BR122)/Q$12*$BR$30)</f>
        <v>1.6875476642836413E-2</v>
      </c>
      <c r="BA122" s="9">
        <f>IF(SUMIFS('IND Balance'!S$5:S$145,'IND Balance'!$A$5:$A$145,'Veda input Agg'!$AL$111,'IND Balance'!$D$5:$D$145,'Veda input Agg'!$BR122)/R$12*$BR$30&lt;0.001,0,SUMIFS('IND Balance'!S$5:S$145,'IND Balance'!$A$5:$A$145,'Veda input Agg'!$AL$111,'IND Balance'!$D$5:$D$145,'Veda input Agg'!$BR122)/R$12*$BR$30)</f>
        <v>0</v>
      </c>
      <c r="BB122" s="9">
        <f>IF(SUMIFS('IND Balance'!T$5:T$145,'IND Balance'!$A$5:$A$145,'Veda input Agg'!$AL$111,'IND Balance'!$D$5:$D$145,'Veda input Agg'!$BR122)/S$12*$BR$30&lt;0.001,0,SUMIFS('IND Balance'!T$5:T$145,'IND Balance'!$A$5:$A$145,'Veda input Agg'!$AL$111,'IND Balance'!$D$5:$D$145,'Veda input Agg'!$BR122)/S$12*$BR$30)</f>
        <v>0</v>
      </c>
      <c r="BC122" s="9">
        <f>IF(SUMIFS('IND Balance'!U$5:U$145,'IND Balance'!$A$5:$A$145,'Veda input Agg'!$AL$111,'IND Balance'!$D$5:$D$145,'Veda input Agg'!$BR122)/T$12*$BR$30&lt;0.001,0,SUMIFS('IND Balance'!U$5:U$145,'IND Balance'!$A$5:$A$145,'Veda input Agg'!$AL$111,'IND Balance'!$D$5:$D$145,'Veda input Agg'!$BR122)/T$12*$BR$30)</f>
        <v>0</v>
      </c>
      <c r="BD122" s="9">
        <f>IF(SUMIFS('IND Balance'!V$5:V$145,'IND Balance'!$A$5:$A$145,'Veda input Agg'!$AL$111,'IND Balance'!$D$5:$D$145,'Veda input Agg'!$BR122)/U$12*$BR$30&lt;0.001,0,SUMIFS('IND Balance'!V$5:V$145,'IND Balance'!$A$5:$A$145,'Veda input Agg'!$AL$111,'IND Balance'!$D$5:$D$145,'Veda input Agg'!$BR122)/U$12*$BR$30)</f>
        <v>0</v>
      </c>
      <c r="BE122" s="9">
        <f>IF(SUMIFS('IND Balance'!W$5:W$145,'IND Balance'!$A$5:$A$145,'Veda input Agg'!$AL$111,'IND Balance'!$D$5:$D$145,'Veda input Agg'!$BR122)/V$12*$BR$30&lt;0.001,0,SUMIFS('IND Balance'!W$5:W$145,'IND Balance'!$A$5:$A$145,'Veda input Agg'!$AL$111,'IND Balance'!$D$5:$D$145,'Veda input Agg'!$BR122)/V$12*$BR$30)</f>
        <v>2.9057240262937063E-2</v>
      </c>
      <c r="BF122" s="9">
        <f>IF(SUMIFS('IND Balance'!X$5:X$145,'IND Balance'!$A$5:$A$145,'Veda input Agg'!$AL$111,'IND Balance'!$D$5:$D$145,'Veda input Agg'!$BR122)/W$12*$BR$30&lt;0.001,0,SUMIFS('IND Balance'!X$5:X$145,'IND Balance'!$A$5:$A$145,'Veda input Agg'!$AL$111,'IND Balance'!$D$5:$D$145,'Veda input Agg'!$BR122)/W$12*$BR$30)</f>
        <v>7.1779427395980942E-3</v>
      </c>
      <c r="BG122" s="9">
        <f>IF(SUMIFS('IND Balance'!Y$5:Y$145,'IND Balance'!$A$5:$A$145,'Veda input Agg'!$AL$111,'IND Balance'!$D$5:$D$145,'Veda input Agg'!$BR122)/X$12*$BR$30&lt;0.001,0,SUMIFS('IND Balance'!Y$5:Y$145,'IND Balance'!$A$5:$A$145,'Veda input Agg'!$AL$111,'IND Balance'!$D$5:$D$145,'Veda input Agg'!$BR122)/X$12*$BR$30)</f>
        <v>0</v>
      </c>
      <c r="BH122" s="9">
        <f>IF(SUMIFS('IND Balance'!Z$5:Z$145,'IND Balance'!$A$5:$A$145,'Veda input Agg'!$AL$111,'IND Balance'!$D$5:$D$145,'Veda input Agg'!$BR122)/Y$12*$BR$30&lt;0.001,0,SUMIFS('IND Balance'!Z$5:Z$145,'IND Balance'!$A$5:$A$145,'Veda input Agg'!$AL$111,'IND Balance'!$D$5:$D$145,'Veda input Agg'!$BR122)/Y$12*$BR$30)</f>
        <v>0</v>
      </c>
      <c r="BI122" s="9">
        <f>SUMIFS('IND Balance'!AA$5:AA$145,'IND Balance'!$A$5:$A$145,'Veda input Agg'!$AL$111,'IND Balance'!$D$5:$D$145,'Veda input Agg'!$BR122)/Z$12*$BR$30</f>
        <v>0</v>
      </c>
      <c r="BJ122" s="9">
        <f>SUMIFS('IND Balance'!AB$5:AB$145,'IND Balance'!$A$5:$A$145,'Veda input Agg'!$AL$111,'IND Balance'!$D$5:$D$145,'Veda input Agg'!$BR122)/AA$12*$BR$30</f>
        <v>0</v>
      </c>
      <c r="BK122" s="9">
        <f>SUMIFS('IND Balance'!AC$5:AC$145,'IND Balance'!$A$5:$A$145,'Veda input Agg'!$AL$111,'IND Balance'!$D$5:$D$145,'Veda input Agg'!$BR122)/AB$12*$BR$30</f>
        <v>0</v>
      </c>
      <c r="BL122" s="9">
        <f>SUMIFS('IND Balance'!AD$5:AD$145,'IND Balance'!$A$5:$A$145,'Veda input Agg'!$AL$111,'IND Balance'!$D$5:$D$145,'Veda input Agg'!$BR122)/AC$12*$BR$30</f>
        <v>0</v>
      </c>
      <c r="BM122" s="9">
        <f>SUMIFS('IND Balance'!AE$5:AE$145,'IND Balance'!$A$5:$A$145,'Veda input Agg'!$AL$111,'IND Balance'!$D$5:$D$145,'Veda input Agg'!$BR122)/AD$12*$BR$30</f>
        <v>0</v>
      </c>
      <c r="BN122" s="9">
        <f>SUMIFS('IND Balance'!AF$5:AF$145,'IND Balance'!$A$5:$A$145,'Veda input Agg'!$AL$111,'IND Balance'!$D$5:$D$145,'Veda input Agg'!$BR122)/AE$12*$BR$30</f>
        <v>0</v>
      </c>
      <c r="BO122" s="9">
        <f>SUMIFS('IND Balance'!AG$5:AG$145,'IND Balance'!$A$5:$A$145,'Veda input Agg'!$AL$111,'IND Balance'!$D$5:$D$145,'Veda input Agg'!$BR122)/AF$12*$BR$30</f>
        <v>0</v>
      </c>
      <c r="BP122" s="9" t="e">
        <f>SUMIFS('IND Balance'!AH$5:AH$145,'IND Balance'!$A$5:$A$145,'Veda input Agg'!$AL$111,'IND Balance'!$D$5:$D$145,'Veda input Agg'!$BR122)/AG$12*$BR$30</f>
        <v>#DIV/0!</v>
      </c>
      <c r="BR122" t="str">
        <f>'IND Balance'!D125</f>
        <v>OILHFO</v>
      </c>
    </row>
    <row r="123" spans="3:70" x14ac:dyDescent="0.45">
      <c r="C123" s="8" t="str">
        <f t="shared" si="130"/>
        <v>ONO</v>
      </c>
      <c r="D123" s="8">
        <f>SUMIF('IND Balance'!$C$5:$C$145,'Veda input Agg'!$C123,'IND Balance'!E$5:E$145)</f>
        <v>128.04195270599999</v>
      </c>
      <c r="E123" s="8">
        <f>SUMIF('IND Balance'!$C$5:$C$145,'Veda input Agg'!$C123,'IND Balance'!F$5:F$145)</f>
        <v>84.447768560399993</v>
      </c>
      <c r="F123" s="8">
        <f>SUMIF('IND Balance'!$C$5:$C$145,'Veda input Agg'!$C123,'IND Balance'!G$5:G$145)</f>
        <v>2.9187941255999998</v>
      </c>
      <c r="G123" s="8">
        <f>SUMIF('IND Balance'!$C$5:$C$145,'Veda input Agg'!$C123,'IND Balance'!H$5:H$145)</f>
        <v>314.73826455239998</v>
      </c>
      <c r="H123" s="8">
        <f>SUMIF('IND Balance'!$C$5:$C$145,'Veda input Agg'!$C123,'IND Balance'!I$5:I$145)</f>
        <v>70.590256052400008</v>
      </c>
      <c r="I123" s="8">
        <f>SUMIF('IND Balance'!$C$5:$C$145,'Veda input Agg'!$C123,'IND Balance'!J$5:J$145)</f>
        <v>224.05859910359999</v>
      </c>
      <c r="J123" s="8">
        <f>SUMIF('IND Balance'!$C$5:$C$145,'Veda input Agg'!$C123,'IND Balance'!K$5:K$145)</f>
        <v>3.6708941303999998</v>
      </c>
      <c r="K123" s="8">
        <f>SUMIF('IND Balance'!$C$5:$C$145,'Veda input Agg'!$C123,'IND Balance'!L$5:L$145)</f>
        <v>40.7769994692</v>
      </c>
      <c r="L123" s="8">
        <f>SUMIF('IND Balance'!$C$5:$C$145,'Veda input Agg'!$C123,'IND Balance'!M$5:M$145)</f>
        <v>2.6309976804000001</v>
      </c>
      <c r="M123" s="8">
        <f>SUMIF('IND Balance'!$C$5:$C$145,'Veda input Agg'!$C123,'IND Balance'!N$5:N$145)</f>
        <v>3621.0557359872005</v>
      </c>
      <c r="N123" s="8">
        <f>SUMIF('IND Balance'!$C$5:$C$145,'Veda input Agg'!$C123,'IND Balance'!O$5:O$145)</f>
        <v>9.7570233899999987</v>
      </c>
      <c r="O123" s="8">
        <f>SUMIF('IND Balance'!$C$5:$C$145,'Veda input Agg'!$C123,'IND Balance'!P$5:P$145)</f>
        <v>2.3635574567999997</v>
      </c>
      <c r="P123" s="8">
        <f>SUMIF('IND Balance'!$C$5:$C$145,'Veda input Agg'!$C123,'IND Balance'!Q$5:Q$145)</f>
        <v>5.0101007256000001</v>
      </c>
      <c r="Q123" s="8">
        <f>SUMIF('IND Balance'!$C$5:$C$145,'Veda input Agg'!$C123,'IND Balance'!R$5:R$145)</f>
        <v>13.216509241200001</v>
      </c>
      <c r="R123" s="8">
        <f>SUMIF('IND Balance'!$C$5:$C$145,'Veda input Agg'!$C123,'IND Balance'!S$5:S$145)</f>
        <v>11.4454049184</v>
      </c>
      <c r="S123" s="8">
        <f>SUMIF('IND Balance'!$C$5:$C$145,'Veda input Agg'!$C123,'IND Balance'!T$5:T$145)</f>
        <v>11.908339394399999</v>
      </c>
      <c r="T123" s="8">
        <f>SUMIF('IND Balance'!$C$5:$C$145,'Veda input Agg'!$C123,'IND Balance'!U$5:U$145)</f>
        <v>8.5967271323999999</v>
      </c>
      <c r="U123" s="8">
        <f>SUMIF('IND Balance'!$C$5:$C$145,'Veda input Agg'!$C123,'IND Balance'!V$5:V$145)</f>
        <v>26.795804702399998</v>
      </c>
      <c r="V123" s="8">
        <f>SUMIF('IND Balance'!$C$5:$C$145,'Veda input Agg'!$C123,'IND Balance'!W$5:W$145)</f>
        <v>2.6343973620000001</v>
      </c>
      <c r="W123" s="8">
        <f>SUMIF('IND Balance'!$C$5:$C$145,'Veda input Agg'!$C123,'IND Balance'!X$5:X$145)</f>
        <v>699.54893661239998</v>
      </c>
      <c r="X123" s="8">
        <f>SUMIF('IND Balance'!$C$5:$C$145,'Veda input Agg'!$C123,'IND Balance'!Y$5:Y$145)</f>
        <v>128.22671200319999</v>
      </c>
      <c r="Y123" s="8">
        <f>SUMIF('IND Balance'!$C$5:$C$145,'Veda input Agg'!$C123,'IND Balance'!Z$5:Z$145)</f>
        <v>69.130800374399996</v>
      </c>
      <c r="Z123" s="8">
        <f>SUMIF('IND Balance'!$C$5:$C$145,'Veda input Agg'!$C123,'IND Balance'!AA$5:AA$145)</f>
        <v>280.79733814560001</v>
      </c>
      <c r="AA123" s="8">
        <f>SUMIF('IND Balance'!$C$5:$C$145,'Veda input Agg'!$C123,'IND Balance'!AB$5:AB$145)</f>
        <v>5.4846577584</v>
      </c>
      <c r="AB123" s="8">
        <f>SUMIF('IND Balance'!$C$5:$C$145,'Veda input Agg'!$C123,'IND Balance'!AC$5:AC$145)</f>
        <v>7.2373024800000005E-2</v>
      </c>
      <c r="AC123" s="8">
        <f>SUMIF('IND Balance'!$C$5:$C$145,'Veda input Agg'!$C123,'IND Balance'!AD$5:AD$145)</f>
        <v>1.6413930720000001</v>
      </c>
      <c r="AD123" s="8">
        <f>SUMIF('IND Balance'!$C$5:$C$145,'Veda input Agg'!$C123,'IND Balance'!AE$5:AE$145)</f>
        <v>42.129926208000001</v>
      </c>
      <c r="AE123" s="8">
        <f>SUMIF('IND Balance'!$C$5:$C$145,'Veda input Agg'!$C123,'IND Balance'!AF$5:AF$145)</f>
        <v>49.380232888799995</v>
      </c>
      <c r="AF123" s="8">
        <f>SUMIF('IND Balance'!$C$5:$C$145,'Veda input Agg'!$C123,'IND Balance'!AG$5:AG$145)</f>
        <v>689.35857523560003</v>
      </c>
      <c r="AG123" s="8">
        <f>SUMIF('IND Balance'!$C$5:$C$145,'Veda input Agg'!$C123,'IND Balance'!AH$5:AH$145)</f>
        <v>0</v>
      </c>
      <c r="AK123" s="7" t="str">
        <f t="shared" si="127"/>
        <v>OILKER</v>
      </c>
      <c r="AM123" s="9">
        <f>IF(SUMIFS('IND Balance'!E$5:E$145,'IND Balance'!$A$5:$A$145,'Veda input Agg'!$AL$111,'IND Balance'!$D$5:$D$145,'Veda input Agg'!$BR123)/D$12*$BR$30&lt;0.001,0,SUMIFS('IND Balance'!E$5:E$145,'IND Balance'!$A$5:$A$145,'Veda input Agg'!$AL$111,'IND Balance'!$D$5:$D$145,'Veda input Agg'!$BR123)/D$12*$BR$30)</f>
        <v>0</v>
      </c>
      <c r="AN123" s="9">
        <f>IF(SUMIFS('IND Balance'!F$5:F$145,'IND Balance'!$A$5:$A$145,'Veda input Agg'!$AL$111,'IND Balance'!$D$5:$D$145,'Veda input Agg'!$BR123)/E$12*$BR$30&lt;0.001,0,SUMIFS('IND Balance'!F$5:F$145,'IND Balance'!$A$5:$A$145,'Veda input Agg'!$AL$111,'IND Balance'!$D$5:$D$145,'Veda input Agg'!$BR123)/E$12*$BR$30)</f>
        <v>0</v>
      </c>
      <c r="AO123" s="9">
        <f>IF(SUMIFS('IND Balance'!G$5:G$145,'IND Balance'!$A$5:$A$145,'Veda input Agg'!$AL$111,'IND Balance'!$D$5:$D$145,'Veda input Agg'!$BR123)/F$12*$BR$30&lt;0.001,0,SUMIFS('IND Balance'!G$5:G$145,'IND Balance'!$A$5:$A$145,'Veda input Agg'!$AL$111,'IND Balance'!$D$5:$D$145,'Veda input Agg'!$BR123)/F$12*$BR$30)</f>
        <v>0</v>
      </c>
      <c r="AP123" s="9">
        <f>IF(SUMIFS('IND Balance'!H$5:H$145,'IND Balance'!$A$5:$A$145,'Veda input Agg'!$AL$111,'IND Balance'!$D$5:$D$145,'Veda input Agg'!$BR123)/G$12*$BR$30&lt;0.001,0,SUMIFS('IND Balance'!H$5:H$145,'IND Balance'!$A$5:$A$145,'Veda input Agg'!$AL$111,'IND Balance'!$D$5:$D$145,'Veda input Agg'!$BR123)/G$12*$BR$30)</f>
        <v>1.9533626100515025E-3</v>
      </c>
      <c r="AQ123" s="9">
        <f>IF(SUMIFS('IND Balance'!I$5:I$145,'IND Balance'!$A$5:$A$145,'Veda input Agg'!$AL$111,'IND Balance'!$D$5:$D$145,'Veda input Agg'!$BR123)/H$12*$BR$30&lt;0.001,0,SUMIFS('IND Balance'!I$5:I$145,'IND Balance'!$A$5:$A$145,'Veda input Agg'!$AL$111,'IND Balance'!$D$5:$D$145,'Veda input Agg'!$BR123)/H$12*$BR$30)</f>
        <v>7.4240208124686097E-3</v>
      </c>
      <c r="AR123" s="9">
        <f>IF(SUMIFS('IND Balance'!J$5:J$145,'IND Balance'!$A$5:$A$145,'Veda input Agg'!$AL$111,'IND Balance'!$D$5:$D$145,'Veda input Agg'!$BR123)/I$12*$BR$30&lt;0.001,0,SUMIFS('IND Balance'!J$5:J$145,'IND Balance'!$A$5:$A$145,'Veda input Agg'!$AL$111,'IND Balance'!$D$5:$D$145,'Veda input Agg'!$BR123)/I$12*$BR$30)</f>
        <v>0</v>
      </c>
      <c r="AS123" s="9">
        <f>IF(SUMIFS('IND Balance'!K$5:K$145,'IND Balance'!$A$5:$A$145,'Veda input Agg'!$AL$111,'IND Balance'!$D$5:$D$145,'Veda input Agg'!$BR123)/J$12*$BR$30&lt;0.001,0,SUMIFS('IND Balance'!K$5:K$145,'IND Balance'!$A$5:$A$145,'Veda input Agg'!$AL$111,'IND Balance'!$D$5:$D$145,'Veda input Agg'!$BR123)/J$12*$BR$30)</f>
        <v>0</v>
      </c>
      <c r="AT123" s="9">
        <f>IF(SUMIFS('IND Balance'!L$5:L$145,'IND Balance'!$A$5:$A$145,'Veda input Agg'!$AL$111,'IND Balance'!$D$5:$D$145,'Veda input Agg'!$BR123)/K$12*$BR$30&lt;0.001,0,SUMIFS('IND Balance'!L$5:L$145,'IND Balance'!$A$5:$A$145,'Veda input Agg'!$AL$111,'IND Balance'!$D$5:$D$145,'Veda input Agg'!$BR123)/K$12*$BR$30)</f>
        <v>0</v>
      </c>
      <c r="AU123" s="9">
        <f>IF(SUMIFS('IND Balance'!M$5:M$145,'IND Balance'!$A$5:$A$145,'Veda input Agg'!$AL$111,'IND Balance'!$D$5:$D$145,'Veda input Agg'!$BR123)/L$12*$BR$30&lt;0.001,0,SUMIFS('IND Balance'!M$5:M$145,'IND Balance'!$A$5:$A$145,'Veda input Agg'!$AL$111,'IND Balance'!$D$5:$D$145,'Veda input Agg'!$BR123)/L$12*$BR$30)</f>
        <v>0</v>
      </c>
      <c r="AV123" s="9">
        <f>IF(SUMIFS('IND Balance'!N$5:N$145,'IND Balance'!$A$5:$A$145,'Veda input Agg'!$AL$111,'IND Balance'!$D$5:$D$145,'Veda input Agg'!$BR123)/M$12*$BR$30&lt;0.001,0,SUMIFS('IND Balance'!N$5:N$145,'IND Balance'!$A$5:$A$145,'Veda input Agg'!$AL$111,'IND Balance'!$D$5:$D$145,'Veda input Agg'!$BR123)/M$12*$BR$30)</f>
        <v>0</v>
      </c>
      <c r="AW123" s="9">
        <f>IF(SUMIFS('IND Balance'!O$5:O$145,'IND Balance'!$A$5:$A$145,'Veda input Agg'!$AL$111,'IND Balance'!$D$5:$D$145,'Veda input Agg'!$BR123)/N$12*$BR$30&lt;0.001,0,SUMIFS('IND Balance'!O$5:O$145,'IND Balance'!$A$5:$A$145,'Veda input Agg'!$AL$111,'IND Balance'!$D$5:$D$145,'Veda input Agg'!$BR123)/N$12*$BR$30)</f>
        <v>0</v>
      </c>
      <c r="AX123" s="9">
        <f>IF(SUMIFS('IND Balance'!P$5:P$145,'IND Balance'!$A$5:$A$145,'Veda input Agg'!$AL$111,'IND Balance'!$D$5:$D$145,'Veda input Agg'!$BR123)/O$12*$BR$30&lt;0.001,0,SUMIFS('IND Balance'!P$5:P$145,'IND Balance'!$A$5:$A$145,'Veda input Agg'!$AL$111,'IND Balance'!$D$5:$D$145,'Veda input Agg'!$BR123)/O$12*$BR$30)</f>
        <v>0</v>
      </c>
      <c r="AY123" s="9">
        <f>IF(SUMIFS('IND Balance'!Q$5:Q$145,'IND Balance'!$A$5:$A$145,'Veda input Agg'!$AL$111,'IND Balance'!$D$5:$D$145,'Veda input Agg'!$BR123)/P$12*$BR$30&lt;0.001,0,SUMIFS('IND Balance'!Q$5:Q$145,'IND Balance'!$A$5:$A$145,'Veda input Agg'!$AL$111,'IND Balance'!$D$5:$D$145,'Veda input Agg'!$BR123)/P$12*$BR$30)</f>
        <v>2.5787585919469043E-3</v>
      </c>
      <c r="AZ123" s="9">
        <f>IF(SUMIFS('IND Balance'!R$5:R$145,'IND Balance'!$A$5:$A$145,'Veda input Agg'!$AL$111,'IND Balance'!$D$5:$D$145,'Veda input Agg'!$BR123)/Q$12*$BR$30&lt;0.001,0,SUMIFS('IND Balance'!R$5:R$145,'IND Balance'!$A$5:$A$145,'Veda input Agg'!$AL$111,'IND Balance'!$D$5:$D$145,'Veda input Agg'!$BR123)/Q$12*$BR$30)</f>
        <v>2.1296129646592925E-2</v>
      </c>
      <c r="BA123" s="9">
        <f>IF(SUMIFS('IND Balance'!S$5:S$145,'IND Balance'!$A$5:$A$145,'Veda input Agg'!$AL$111,'IND Balance'!$D$5:$D$145,'Veda input Agg'!$BR123)/R$12*$BR$30&lt;0.001,0,SUMIFS('IND Balance'!S$5:S$145,'IND Balance'!$A$5:$A$145,'Veda input Agg'!$AL$111,'IND Balance'!$D$5:$D$145,'Veda input Agg'!$BR123)/R$12*$BR$30)</f>
        <v>0</v>
      </c>
      <c r="BB123" s="9">
        <f>IF(SUMIFS('IND Balance'!T$5:T$145,'IND Balance'!$A$5:$A$145,'Veda input Agg'!$AL$111,'IND Balance'!$D$5:$D$145,'Veda input Agg'!$BR123)/S$12*$BR$30&lt;0.001,0,SUMIFS('IND Balance'!T$5:T$145,'IND Balance'!$A$5:$A$145,'Veda input Agg'!$AL$111,'IND Balance'!$D$5:$D$145,'Veda input Agg'!$BR123)/S$12*$BR$30)</f>
        <v>0</v>
      </c>
      <c r="BC123" s="9">
        <f>IF(SUMIFS('IND Balance'!U$5:U$145,'IND Balance'!$A$5:$A$145,'Veda input Agg'!$AL$111,'IND Balance'!$D$5:$D$145,'Veda input Agg'!$BR123)/T$12*$BR$30&lt;0.001,0,SUMIFS('IND Balance'!U$5:U$145,'IND Balance'!$A$5:$A$145,'Veda input Agg'!$AL$111,'IND Balance'!$D$5:$D$145,'Veda input Agg'!$BR123)/T$12*$BR$30)</f>
        <v>0</v>
      </c>
      <c r="BD123" s="9">
        <f>IF(SUMIFS('IND Balance'!V$5:V$145,'IND Balance'!$A$5:$A$145,'Veda input Agg'!$AL$111,'IND Balance'!$D$5:$D$145,'Veda input Agg'!$BR123)/U$12*$BR$30&lt;0.001,0,SUMIFS('IND Balance'!V$5:V$145,'IND Balance'!$A$5:$A$145,'Veda input Agg'!$AL$111,'IND Balance'!$D$5:$D$145,'Veda input Agg'!$BR123)/U$12*$BR$30)</f>
        <v>0</v>
      </c>
      <c r="BE123" s="9">
        <f>IF(SUMIFS('IND Balance'!W$5:W$145,'IND Balance'!$A$5:$A$145,'Veda input Agg'!$AL$111,'IND Balance'!$D$5:$D$145,'Veda input Agg'!$BR123)/V$12*$BR$30&lt;0.001,0,SUMIFS('IND Balance'!W$5:W$145,'IND Balance'!$A$5:$A$145,'Veda input Agg'!$AL$111,'IND Balance'!$D$5:$D$145,'Veda input Agg'!$BR123)/V$12*$BR$30)</f>
        <v>0</v>
      </c>
      <c r="BF123" s="9">
        <f>IF(SUMIFS('IND Balance'!X$5:X$145,'IND Balance'!$A$5:$A$145,'Veda input Agg'!$AL$111,'IND Balance'!$D$5:$D$145,'Veda input Agg'!$BR123)/W$12*$BR$30&lt;0.001,0,SUMIFS('IND Balance'!X$5:X$145,'IND Balance'!$A$5:$A$145,'Veda input Agg'!$AL$111,'IND Balance'!$D$5:$D$145,'Veda input Agg'!$BR123)/W$12*$BR$30)</f>
        <v>0</v>
      </c>
      <c r="BG123" s="9">
        <f>IF(SUMIFS('IND Balance'!Y$5:Y$145,'IND Balance'!$A$5:$A$145,'Veda input Agg'!$AL$111,'IND Balance'!$D$5:$D$145,'Veda input Agg'!$BR123)/X$12*$BR$30&lt;0.001,0,SUMIFS('IND Balance'!Y$5:Y$145,'IND Balance'!$A$5:$A$145,'Veda input Agg'!$AL$111,'IND Balance'!$D$5:$D$145,'Veda input Agg'!$BR123)/X$12*$BR$30)</f>
        <v>0</v>
      </c>
      <c r="BH123" s="9">
        <f>IF(SUMIFS('IND Balance'!Z$5:Z$145,'IND Balance'!$A$5:$A$145,'Veda input Agg'!$AL$111,'IND Balance'!$D$5:$D$145,'Veda input Agg'!$BR123)/Y$12*$BR$30&lt;0.001,0,SUMIFS('IND Balance'!Z$5:Z$145,'IND Balance'!$A$5:$A$145,'Veda input Agg'!$AL$111,'IND Balance'!$D$5:$D$145,'Veda input Agg'!$BR123)/Y$12*$BR$30)</f>
        <v>0</v>
      </c>
      <c r="BI123" s="9">
        <f>SUMIFS('IND Balance'!AA$5:AA$145,'IND Balance'!$A$5:$A$145,'Veda input Agg'!$AL$111,'IND Balance'!$D$5:$D$145,'Veda input Agg'!$BR123)/Z$12*$BR$30</f>
        <v>1.930518670814477E-2</v>
      </c>
      <c r="BJ123" s="9">
        <f>SUMIFS('IND Balance'!AB$5:AB$145,'IND Balance'!$A$5:$A$145,'Veda input Agg'!$AL$111,'IND Balance'!$D$5:$D$145,'Veda input Agg'!$BR123)/AA$12*$BR$30</f>
        <v>0</v>
      </c>
      <c r="BK123" s="9">
        <f>SUMIFS('IND Balance'!AC$5:AC$145,'IND Balance'!$A$5:$A$145,'Veda input Agg'!$AL$111,'IND Balance'!$D$5:$D$145,'Veda input Agg'!$BR123)/AB$12*$BR$30</f>
        <v>0</v>
      </c>
      <c r="BL123" s="9">
        <f>SUMIFS('IND Balance'!AD$5:AD$145,'IND Balance'!$A$5:$A$145,'Veda input Agg'!$AL$111,'IND Balance'!$D$5:$D$145,'Veda input Agg'!$BR123)/AC$12*$BR$30</f>
        <v>0</v>
      </c>
      <c r="BM123" s="9">
        <f>SUMIFS('IND Balance'!AE$5:AE$145,'IND Balance'!$A$5:$A$145,'Veda input Agg'!$AL$111,'IND Balance'!$D$5:$D$145,'Veda input Agg'!$BR123)/AD$12*$BR$30</f>
        <v>0</v>
      </c>
      <c r="BN123" s="9">
        <f>SUMIFS('IND Balance'!AF$5:AF$145,'IND Balance'!$A$5:$A$145,'Veda input Agg'!$AL$111,'IND Balance'!$D$5:$D$145,'Veda input Agg'!$BR123)/AE$12*$BR$30</f>
        <v>0</v>
      </c>
      <c r="BO123" s="9">
        <f>SUMIFS('IND Balance'!AG$5:AG$145,'IND Balance'!$A$5:$A$145,'Veda input Agg'!$AL$111,'IND Balance'!$D$5:$D$145,'Veda input Agg'!$BR123)/AF$12*$BR$30</f>
        <v>0</v>
      </c>
      <c r="BP123" s="9" t="e">
        <f>SUMIFS('IND Balance'!AH$5:AH$145,'IND Balance'!$A$5:$A$145,'Veda input Agg'!$AL$111,'IND Balance'!$D$5:$D$145,'Veda input Agg'!$BR123)/AG$12*$BR$30</f>
        <v>#DIV/0!</v>
      </c>
      <c r="BR123" t="str">
        <f>'IND Balance'!D126</f>
        <v>OILKER</v>
      </c>
    </row>
    <row r="124" spans="3:70" x14ac:dyDescent="0.45">
      <c r="AK124" s="7" t="str">
        <f t="shared" si="127"/>
        <v>OILLPG</v>
      </c>
      <c r="AM124" s="9">
        <f>IF(SUMIFS('IND Balance'!E$5:E$145,'IND Balance'!$A$5:$A$145,'Veda input Agg'!$AL$111,'IND Balance'!$D$5:$D$145,'Veda input Agg'!$BR124)/D$12*$BR$30&lt;0.001,0,SUMIFS('IND Balance'!E$5:E$145,'IND Balance'!$A$5:$A$145,'Veda input Agg'!$AL$111,'IND Balance'!$D$5:$D$145,'Veda input Agg'!$BR124)/D$12*$BR$30)</f>
        <v>0</v>
      </c>
      <c r="AN124" s="9">
        <f>IF(SUMIFS('IND Balance'!F$5:F$145,'IND Balance'!$A$5:$A$145,'Veda input Agg'!$AL$111,'IND Balance'!$D$5:$D$145,'Veda input Agg'!$BR124)/E$12*$BR$30&lt;0.001,0,SUMIFS('IND Balance'!F$5:F$145,'IND Balance'!$A$5:$A$145,'Veda input Agg'!$AL$111,'IND Balance'!$D$5:$D$145,'Veda input Agg'!$BR124)/E$12*$BR$30)</f>
        <v>0</v>
      </c>
      <c r="AO124" s="9">
        <f>IF(SUMIFS('IND Balance'!G$5:G$145,'IND Balance'!$A$5:$A$145,'Veda input Agg'!$AL$111,'IND Balance'!$D$5:$D$145,'Veda input Agg'!$BR124)/F$12*$BR$30&lt;0.001,0,SUMIFS('IND Balance'!G$5:G$145,'IND Balance'!$A$5:$A$145,'Veda input Agg'!$AL$111,'IND Balance'!$D$5:$D$145,'Veda input Agg'!$BR124)/F$12*$BR$30)</f>
        <v>1.4415790473268467E-2</v>
      </c>
      <c r="AP124" s="9">
        <f>IF(SUMIFS('IND Balance'!H$5:H$145,'IND Balance'!$A$5:$A$145,'Veda input Agg'!$AL$111,'IND Balance'!$D$5:$D$145,'Veda input Agg'!$BR124)/G$12*$BR$30&lt;0.001,0,SUMIFS('IND Balance'!H$5:H$145,'IND Balance'!$A$5:$A$145,'Veda input Agg'!$AL$111,'IND Balance'!$D$5:$D$145,'Veda input Agg'!$BR124)/G$12*$BR$30)</f>
        <v>8.3550225856325822E-2</v>
      </c>
      <c r="AQ124" s="9">
        <f>IF(SUMIFS('IND Balance'!I$5:I$145,'IND Balance'!$A$5:$A$145,'Veda input Agg'!$AL$111,'IND Balance'!$D$5:$D$145,'Veda input Agg'!$BR124)/H$12*$BR$30&lt;0.001,0,SUMIFS('IND Balance'!I$5:I$145,'IND Balance'!$A$5:$A$145,'Veda input Agg'!$AL$111,'IND Balance'!$D$5:$D$145,'Veda input Agg'!$BR124)/H$12*$BR$30)</f>
        <v>9.8021391041843375E-2</v>
      </c>
      <c r="AR124" s="9">
        <f>IF(SUMIFS('IND Balance'!J$5:J$145,'IND Balance'!$A$5:$A$145,'Veda input Agg'!$AL$111,'IND Balance'!$D$5:$D$145,'Veda input Agg'!$BR124)/I$12*$BR$30&lt;0.001,0,SUMIFS('IND Balance'!J$5:J$145,'IND Balance'!$A$5:$A$145,'Veda input Agg'!$AL$111,'IND Balance'!$D$5:$D$145,'Veda input Agg'!$BR124)/I$12*$BR$30)</f>
        <v>8.1444336536741962E-2</v>
      </c>
      <c r="AS124" s="9">
        <f>IF(SUMIFS('IND Balance'!K$5:K$145,'IND Balance'!$A$5:$A$145,'Veda input Agg'!$AL$111,'IND Balance'!$D$5:$D$145,'Veda input Agg'!$BR124)/J$12*$BR$30&lt;0.001,0,SUMIFS('IND Balance'!K$5:K$145,'IND Balance'!$A$5:$A$145,'Veda input Agg'!$AL$111,'IND Balance'!$D$5:$D$145,'Veda input Agg'!$BR124)/J$12*$BR$30)</f>
        <v>2.1563319126669322E-2</v>
      </c>
      <c r="AT124" s="9">
        <f>IF(SUMIFS('IND Balance'!L$5:L$145,'IND Balance'!$A$5:$A$145,'Veda input Agg'!$AL$111,'IND Balance'!$D$5:$D$145,'Veda input Agg'!$BR124)/K$12*$BR$30&lt;0.001,0,SUMIFS('IND Balance'!L$5:L$145,'IND Balance'!$A$5:$A$145,'Veda input Agg'!$AL$111,'IND Balance'!$D$5:$D$145,'Veda input Agg'!$BR124)/K$12*$BR$30)</f>
        <v>0</v>
      </c>
      <c r="AU124" s="9">
        <f>IF(SUMIFS('IND Balance'!M$5:M$145,'IND Balance'!$A$5:$A$145,'Veda input Agg'!$AL$111,'IND Balance'!$D$5:$D$145,'Veda input Agg'!$BR124)/L$12*$BR$30&lt;0.001,0,SUMIFS('IND Balance'!M$5:M$145,'IND Balance'!$A$5:$A$145,'Veda input Agg'!$AL$111,'IND Balance'!$D$5:$D$145,'Veda input Agg'!$BR124)/L$12*$BR$30)</f>
        <v>0.16235189902982294</v>
      </c>
      <c r="AV124" s="9">
        <f>IF(SUMIFS('IND Balance'!N$5:N$145,'IND Balance'!$A$5:$A$145,'Veda input Agg'!$AL$111,'IND Balance'!$D$5:$D$145,'Veda input Agg'!$BR124)/M$12*$BR$30&lt;0.001,0,SUMIFS('IND Balance'!N$5:N$145,'IND Balance'!$A$5:$A$145,'Veda input Agg'!$AL$111,'IND Balance'!$D$5:$D$145,'Veda input Agg'!$BR124)/M$12*$BR$30)</f>
        <v>4.0146818250173195E-2</v>
      </c>
      <c r="AW124" s="9">
        <f>IF(SUMIFS('IND Balance'!O$5:O$145,'IND Balance'!$A$5:$A$145,'Veda input Agg'!$AL$111,'IND Balance'!$D$5:$D$145,'Veda input Agg'!$BR124)/N$12*$BR$30&lt;0.001,0,SUMIFS('IND Balance'!O$5:O$145,'IND Balance'!$A$5:$A$145,'Veda input Agg'!$AL$111,'IND Balance'!$D$5:$D$145,'Veda input Agg'!$BR124)/N$12*$BR$30)</f>
        <v>0.37067922653768726</v>
      </c>
      <c r="AX124" s="9">
        <f>IF(SUMIFS('IND Balance'!P$5:P$145,'IND Balance'!$A$5:$A$145,'Veda input Agg'!$AL$111,'IND Balance'!$D$5:$D$145,'Veda input Agg'!$BR124)/O$12*$BR$30&lt;0.001,0,SUMIFS('IND Balance'!P$5:P$145,'IND Balance'!$A$5:$A$145,'Veda input Agg'!$AL$111,'IND Balance'!$D$5:$D$145,'Veda input Agg'!$BR124)/O$12*$BR$30)</f>
        <v>3.9881652046868665E-2</v>
      </c>
      <c r="AY124" s="9">
        <f>IF(SUMIFS('IND Balance'!Q$5:Q$145,'IND Balance'!$A$5:$A$145,'Veda input Agg'!$AL$111,'IND Balance'!$D$5:$D$145,'Veda input Agg'!$BR124)/P$12*$BR$30&lt;0.001,0,SUMIFS('IND Balance'!Q$5:Q$145,'IND Balance'!$A$5:$A$145,'Veda input Agg'!$AL$111,'IND Balance'!$D$5:$D$145,'Veda input Agg'!$BR124)/P$12*$BR$30)</f>
        <v>0.19678828331091591</v>
      </c>
      <c r="AZ124" s="9">
        <f>IF(SUMIFS('IND Balance'!R$5:R$145,'IND Balance'!$A$5:$A$145,'Veda input Agg'!$AL$111,'IND Balance'!$D$5:$D$145,'Veda input Agg'!$BR124)/Q$12*$BR$30&lt;0.001,0,SUMIFS('IND Balance'!R$5:R$145,'IND Balance'!$A$5:$A$145,'Veda input Agg'!$AL$111,'IND Balance'!$D$5:$D$145,'Veda input Agg'!$BR124)/Q$12*$BR$30)</f>
        <v>2.8139852726042128E-3</v>
      </c>
      <c r="BA124" s="9">
        <f>IF(SUMIFS('IND Balance'!S$5:S$145,'IND Balance'!$A$5:$A$145,'Veda input Agg'!$AL$111,'IND Balance'!$D$5:$D$145,'Veda input Agg'!$BR124)/R$12*$BR$30&lt;0.001,0,SUMIFS('IND Balance'!S$5:S$145,'IND Balance'!$A$5:$A$145,'Veda input Agg'!$AL$111,'IND Balance'!$D$5:$D$145,'Veda input Agg'!$BR124)/R$12*$BR$30)</f>
        <v>6.2707722563730778E-2</v>
      </c>
      <c r="BB124" s="9">
        <f>IF(SUMIFS('IND Balance'!T$5:T$145,'IND Balance'!$A$5:$A$145,'Veda input Agg'!$AL$111,'IND Balance'!$D$5:$D$145,'Veda input Agg'!$BR124)/S$12*$BR$30&lt;0.001,0,SUMIFS('IND Balance'!T$5:T$145,'IND Balance'!$A$5:$A$145,'Veda input Agg'!$AL$111,'IND Balance'!$D$5:$D$145,'Veda input Agg'!$BR124)/S$12*$BR$30)</f>
        <v>0.26241461102247815</v>
      </c>
      <c r="BC124" s="9">
        <f>IF(SUMIFS('IND Balance'!U$5:U$145,'IND Balance'!$A$5:$A$145,'Veda input Agg'!$AL$111,'IND Balance'!$D$5:$D$145,'Veda input Agg'!$BR124)/T$12*$BR$30&lt;0.001,0,SUMIFS('IND Balance'!U$5:U$145,'IND Balance'!$A$5:$A$145,'Veda input Agg'!$AL$111,'IND Balance'!$D$5:$D$145,'Veda input Agg'!$BR124)/T$12*$BR$30)</f>
        <v>7.8342505337316813E-3</v>
      </c>
      <c r="BD124" s="9">
        <f>IF(SUMIFS('IND Balance'!V$5:V$145,'IND Balance'!$A$5:$A$145,'Veda input Agg'!$AL$111,'IND Balance'!$D$5:$D$145,'Veda input Agg'!$BR124)/U$12*$BR$30&lt;0.001,0,SUMIFS('IND Balance'!V$5:V$145,'IND Balance'!$A$5:$A$145,'Veda input Agg'!$AL$111,'IND Balance'!$D$5:$D$145,'Veda input Agg'!$BR124)/U$12*$BR$30)</f>
        <v>0.20377991355272057</v>
      </c>
      <c r="BE124" s="9">
        <f>IF(SUMIFS('IND Balance'!W$5:W$145,'IND Balance'!$A$5:$A$145,'Veda input Agg'!$AL$111,'IND Balance'!$D$5:$D$145,'Veda input Agg'!$BR124)/V$12*$BR$30&lt;0.001,0,SUMIFS('IND Balance'!W$5:W$145,'IND Balance'!$A$5:$A$145,'Veda input Agg'!$AL$111,'IND Balance'!$D$5:$D$145,'Veda input Agg'!$BR124)/V$12*$BR$30)</f>
        <v>7.786946225920463E-2</v>
      </c>
      <c r="BF124" s="9">
        <f>IF(SUMIFS('IND Balance'!X$5:X$145,'IND Balance'!$A$5:$A$145,'Veda input Agg'!$AL$111,'IND Balance'!$D$5:$D$145,'Veda input Agg'!$BR124)/W$12*$BR$30&lt;0.001,0,SUMIFS('IND Balance'!X$5:X$145,'IND Balance'!$A$5:$A$145,'Veda input Agg'!$AL$111,'IND Balance'!$D$5:$D$145,'Veda input Agg'!$BR124)/W$12*$BR$30)</f>
        <v>0</v>
      </c>
      <c r="BG124" s="9">
        <f>IF(SUMIFS('IND Balance'!Y$5:Y$145,'IND Balance'!$A$5:$A$145,'Veda input Agg'!$AL$111,'IND Balance'!$D$5:$D$145,'Veda input Agg'!$BR124)/X$12*$BR$30&lt;0.001,0,SUMIFS('IND Balance'!Y$5:Y$145,'IND Balance'!$A$5:$A$145,'Veda input Agg'!$AL$111,'IND Balance'!$D$5:$D$145,'Veda input Agg'!$BR124)/X$12*$BR$30)</f>
        <v>0</v>
      </c>
      <c r="BH124" s="9">
        <f>IF(SUMIFS('IND Balance'!Z$5:Z$145,'IND Balance'!$A$5:$A$145,'Veda input Agg'!$AL$111,'IND Balance'!$D$5:$D$145,'Veda input Agg'!$BR124)/Y$12*$BR$30&lt;0.001,0,SUMIFS('IND Balance'!Z$5:Z$145,'IND Balance'!$A$5:$A$145,'Veda input Agg'!$AL$111,'IND Balance'!$D$5:$D$145,'Veda input Agg'!$BR124)/Y$12*$BR$30)</f>
        <v>8.442247561553996E-3</v>
      </c>
      <c r="BI124" s="9">
        <f>SUMIFS('IND Balance'!AA$5:AA$145,'IND Balance'!$A$5:$A$145,'Veda input Agg'!$AL$111,'IND Balance'!$D$5:$D$145,'Veda input Agg'!$BR124)/Z$12*$BR$30</f>
        <v>2.5375799779968726E-2</v>
      </c>
      <c r="BJ124" s="9">
        <f>SUMIFS('IND Balance'!AB$5:AB$145,'IND Balance'!$A$5:$A$145,'Veda input Agg'!$AL$111,'IND Balance'!$D$5:$D$145,'Veda input Agg'!$BR124)/AA$12*$BR$30</f>
        <v>9.9910624100331358E-2</v>
      </c>
      <c r="BK124" s="9">
        <f>SUMIFS('IND Balance'!AC$5:AC$145,'IND Balance'!$A$5:$A$145,'Veda input Agg'!$AL$111,'IND Balance'!$D$5:$D$145,'Veda input Agg'!$BR124)/AB$12*$BR$30</f>
        <v>0.10686908560135371</v>
      </c>
      <c r="BL124" s="9">
        <f>SUMIFS('IND Balance'!AD$5:AD$145,'IND Balance'!$A$5:$A$145,'Veda input Agg'!$AL$111,'IND Balance'!$D$5:$D$145,'Veda input Agg'!$BR124)/AC$12*$BR$30</f>
        <v>0.28168500361773136</v>
      </c>
      <c r="BM124" s="9">
        <f>SUMIFS('IND Balance'!AE$5:AE$145,'IND Balance'!$A$5:$A$145,'Veda input Agg'!$AL$111,'IND Balance'!$D$5:$D$145,'Veda input Agg'!$BR124)/AD$12*$BR$30</f>
        <v>0</v>
      </c>
      <c r="BN124" s="9">
        <f>SUMIFS('IND Balance'!AF$5:AF$145,'IND Balance'!$A$5:$A$145,'Veda input Agg'!$AL$111,'IND Balance'!$D$5:$D$145,'Veda input Agg'!$BR124)/AE$12*$BR$30</f>
        <v>0.30175646436280718</v>
      </c>
      <c r="BO124" s="9">
        <f>SUMIFS('IND Balance'!AG$5:AG$145,'IND Balance'!$A$5:$A$145,'Veda input Agg'!$AL$111,'IND Balance'!$D$5:$D$145,'Veda input Agg'!$BR124)/AF$12*$BR$30</f>
        <v>0.19499616211879389</v>
      </c>
      <c r="BP124" s="9" t="e">
        <f>SUMIFS('IND Balance'!AH$5:AH$145,'IND Balance'!$A$5:$A$145,'Veda input Agg'!$AL$111,'IND Balance'!$D$5:$D$145,'Veda input Agg'!$BR124)/AG$12*$BR$30</f>
        <v>#DIV/0!</v>
      </c>
      <c r="BR124" t="str">
        <f>'IND Balance'!D127</f>
        <v>OILLPG</v>
      </c>
    </row>
    <row r="125" spans="3:70" x14ac:dyDescent="0.45">
      <c r="AK125" s="7" t="str">
        <f t="shared" si="127"/>
        <v>OILLUB</v>
      </c>
      <c r="AM125" s="9">
        <f>IF(SUMIFS('IND Balance'!E$5:E$145,'IND Balance'!$A$5:$A$145,'Veda input Agg'!$AL$111,'IND Balance'!$D$5:$D$145,'Veda input Agg'!$BR125)/D$12*$BR$30&lt;0.001,0,SUMIFS('IND Balance'!E$5:E$145,'IND Balance'!$A$5:$A$145,'Veda input Agg'!$AL$111,'IND Balance'!$D$5:$D$145,'Veda input Agg'!$BR125)/D$12*$BR$30)</f>
        <v>4.2549637550854717E-2</v>
      </c>
      <c r="AN125" s="9">
        <f>IF(SUMIFS('IND Balance'!F$5:F$145,'IND Balance'!$A$5:$A$145,'Veda input Agg'!$AL$111,'IND Balance'!$D$5:$D$145,'Veda input Agg'!$BR125)/E$12*$BR$30&lt;0.001,0,SUMIFS('IND Balance'!F$5:F$145,'IND Balance'!$A$5:$A$145,'Veda input Agg'!$AL$111,'IND Balance'!$D$5:$D$145,'Veda input Agg'!$BR125)/E$12*$BR$30)</f>
        <v>0.14103875374136135</v>
      </c>
      <c r="AO125" s="9">
        <f>IF(SUMIFS('IND Balance'!G$5:G$145,'IND Balance'!$A$5:$A$145,'Veda input Agg'!$AL$111,'IND Balance'!$D$5:$D$145,'Veda input Agg'!$BR125)/F$12*$BR$30&lt;0.001,0,SUMIFS('IND Balance'!G$5:G$145,'IND Balance'!$A$5:$A$145,'Veda input Agg'!$AL$111,'IND Balance'!$D$5:$D$145,'Veda input Agg'!$BR125)/F$12*$BR$30)</f>
        <v>7.4784671846462841E-2</v>
      </c>
      <c r="AP125" s="9">
        <f>IF(SUMIFS('IND Balance'!H$5:H$145,'IND Balance'!$A$5:$A$145,'Veda input Agg'!$AL$111,'IND Balance'!$D$5:$D$145,'Veda input Agg'!$BR125)/G$12*$BR$30&lt;0.001,0,SUMIFS('IND Balance'!H$5:H$145,'IND Balance'!$A$5:$A$145,'Veda input Agg'!$AL$111,'IND Balance'!$D$5:$D$145,'Veda input Agg'!$BR125)/G$12*$BR$30)</f>
        <v>8.2164792465942316E-3</v>
      </c>
      <c r="AQ125" s="9">
        <f>IF(SUMIFS('IND Balance'!I$5:I$145,'IND Balance'!$A$5:$A$145,'Veda input Agg'!$AL$111,'IND Balance'!$D$5:$D$145,'Veda input Agg'!$BR125)/H$12*$BR$30&lt;0.001,0,SUMIFS('IND Balance'!I$5:I$145,'IND Balance'!$A$5:$A$145,'Veda input Agg'!$AL$111,'IND Balance'!$D$5:$D$145,'Veda input Agg'!$BR125)/H$12*$BR$30)</f>
        <v>3.4551167116453089E-3</v>
      </c>
      <c r="AR125" s="9">
        <f>IF(SUMIFS('IND Balance'!J$5:J$145,'IND Balance'!$A$5:$A$145,'Veda input Agg'!$AL$111,'IND Balance'!$D$5:$D$145,'Veda input Agg'!$BR125)/I$12*$BR$30&lt;0.001,0,SUMIFS('IND Balance'!J$5:J$145,'IND Balance'!$A$5:$A$145,'Veda input Agg'!$AL$111,'IND Balance'!$D$5:$D$145,'Veda input Agg'!$BR125)/I$12*$BR$30)</f>
        <v>3.5990061510636398E-2</v>
      </c>
      <c r="AS125" s="9">
        <f>IF(SUMIFS('IND Balance'!K$5:K$145,'IND Balance'!$A$5:$A$145,'Veda input Agg'!$AL$111,'IND Balance'!$D$5:$D$145,'Veda input Agg'!$BR125)/J$12*$BR$30&lt;0.001,0,SUMIFS('IND Balance'!K$5:K$145,'IND Balance'!$A$5:$A$145,'Veda input Agg'!$AL$111,'IND Balance'!$D$5:$D$145,'Veda input Agg'!$BR125)/J$12*$BR$30)</f>
        <v>4.427849374437632E-2</v>
      </c>
      <c r="AT125" s="9">
        <f>IF(SUMIFS('IND Balance'!L$5:L$145,'IND Balance'!$A$5:$A$145,'Veda input Agg'!$AL$111,'IND Balance'!$D$5:$D$145,'Veda input Agg'!$BR125)/K$12*$BR$30&lt;0.001,0,SUMIFS('IND Balance'!L$5:L$145,'IND Balance'!$A$5:$A$145,'Veda input Agg'!$AL$111,'IND Balance'!$D$5:$D$145,'Veda input Agg'!$BR125)/K$12*$BR$30)</f>
        <v>8.5924599435011101E-2</v>
      </c>
      <c r="AU125" s="9">
        <f>IF(SUMIFS('IND Balance'!M$5:M$145,'IND Balance'!$A$5:$A$145,'Veda input Agg'!$AL$111,'IND Balance'!$D$5:$D$145,'Veda input Agg'!$BR125)/L$12*$BR$30&lt;0.001,0,SUMIFS('IND Balance'!M$5:M$145,'IND Balance'!$A$5:$A$145,'Veda input Agg'!$AL$111,'IND Balance'!$D$5:$D$145,'Veda input Agg'!$BR125)/L$12*$BR$30)</f>
        <v>2.2945749600130658E-2</v>
      </c>
      <c r="AV125" s="9">
        <f>IF(SUMIFS('IND Balance'!N$5:N$145,'IND Balance'!$A$5:$A$145,'Veda input Agg'!$AL$111,'IND Balance'!$D$5:$D$145,'Veda input Agg'!$BR125)/M$12*$BR$30&lt;0.001,0,SUMIFS('IND Balance'!N$5:N$145,'IND Balance'!$A$5:$A$145,'Veda input Agg'!$AL$111,'IND Balance'!$D$5:$D$145,'Veda input Agg'!$BR125)/M$12*$BR$30)</f>
        <v>2.2952776845560303E-2</v>
      </c>
      <c r="AW125" s="9">
        <f>IF(SUMIFS('IND Balance'!O$5:O$145,'IND Balance'!$A$5:$A$145,'Veda input Agg'!$AL$111,'IND Balance'!$D$5:$D$145,'Veda input Agg'!$BR125)/N$12*$BR$30&lt;0.001,0,SUMIFS('IND Balance'!O$5:O$145,'IND Balance'!$A$5:$A$145,'Veda input Agg'!$AL$111,'IND Balance'!$D$5:$D$145,'Veda input Agg'!$BR125)/N$12*$BR$30)</f>
        <v>3.3411448513252298E-2</v>
      </c>
      <c r="AX125" s="9">
        <f>IF(SUMIFS('IND Balance'!P$5:P$145,'IND Balance'!$A$5:$A$145,'Veda input Agg'!$AL$111,'IND Balance'!$D$5:$D$145,'Veda input Agg'!$BR125)/O$12*$BR$30&lt;0.001,0,SUMIFS('IND Balance'!P$5:P$145,'IND Balance'!$A$5:$A$145,'Veda input Agg'!$AL$111,'IND Balance'!$D$5:$D$145,'Veda input Agg'!$BR125)/O$12*$BR$30)</f>
        <v>1.5019366967205201E-2</v>
      </c>
      <c r="AY125" s="9">
        <f>IF(SUMIFS('IND Balance'!Q$5:Q$145,'IND Balance'!$A$5:$A$145,'Veda input Agg'!$AL$111,'IND Balance'!$D$5:$D$145,'Veda input Agg'!$BR125)/P$12*$BR$30&lt;0.001,0,SUMIFS('IND Balance'!Q$5:Q$145,'IND Balance'!$A$5:$A$145,'Veda input Agg'!$AL$111,'IND Balance'!$D$5:$D$145,'Veda input Agg'!$BR125)/P$12*$BR$30)</f>
        <v>1.2144547301032187E-2</v>
      </c>
      <c r="AZ125" s="9">
        <f>IF(SUMIFS('IND Balance'!R$5:R$145,'IND Balance'!$A$5:$A$145,'Veda input Agg'!$AL$111,'IND Balance'!$D$5:$D$145,'Veda input Agg'!$BR125)/Q$12*$BR$30&lt;0.001,0,SUMIFS('IND Balance'!R$5:R$145,'IND Balance'!$A$5:$A$145,'Veda input Agg'!$AL$111,'IND Balance'!$D$5:$D$145,'Veda input Agg'!$BR125)/Q$12*$BR$30)</f>
        <v>4.8945127230813887E-2</v>
      </c>
      <c r="BA125" s="9">
        <f>IF(SUMIFS('IND Balance'!S$5:S$145,'IND Balance'!$A$5:$A$145,'Veda input Agg'!$AL$111,'IND Balance'!$D$5:$D$145,'Veda input Agg'!$BR125)/R$12*$BR$30&lt;0.001,0,SUMIFS('IND Balance'!S$5:S$145,'IND Balance'!$A$5:$A$145,'Veda input Agg'!$AL$111,'IND Balance'!$D$5:$D$145,'Veda input Agg'!$BR125)/R$12*$BR$30)</f>
        <v>3.6477305913495309E-2</v>
      </c>
      <c r="BB125" s="9">
        <f>IF(SUMIFS('IND Balance'!T$5:T$145,'IND Balance'!$A$5:$A$145,'Veda input Agg'!$AL$111,'IND Balance'!$D$5:$D$145,'Veda input Agg'!$BR125)/S$12*$BR$30&lt;0.001,0,SUMIFS('IND Balance'!T$5:T$145,'IND Balance'!$A$5:$A$145,'Veda input Agg'!$AL$111,'IND Balance'!$D$5:$D$145,'Veda input Agg'!$BR125)/S$12*$BR$30)</f>
        <v>6.2463583951551133E-2</v>
      </c>
      <c r="BC125" s="9">
        <f>IF(SUMIFS('IND Balance'!U$5:U$145,'IND Balance'!$A$5:$A$145,'Veda input Agg'!$AL$111,'IND Balance'!$D$5:$D$145,'Veda input Agg'!$BR125)/T$12*$BR$30&lt;0.001,0,SUMIFS('IND Balance'!U$5:U$145,'IND Balance'!$A$5:$A$145,'Veda input Agg'!$AL$111,'IND Balance'!$D$5:$D$145,'Veda input Agg'!$BR125)/T$12*$BR$30)</f>
        <v>3.1849495063168171E-2</v>
      </c>
      <c r="BD125" s="9">
        <f>IF(SUMIFS('IND Balance'!V$5:V$145,'IND Balance'!$A$5:$A$145,'Veda input Agg'!$AL$111,'IND Balance'!$D$5:$D$145,'Veda input Agg'!$BR125)/U$12*$BR$30&lt;0.001,0,SUMIFS('IND Balance'!V$5:V$145,'IND Balance'!$A$5:$A$145,'Veda input Agg'!$AL$111,'IND Balance'!$D$5:$D$145,'Veda input Agg'!$BR125)/U$12*$BR$30)</f>
        <v>2.8024576179728089E-2</v>
      </c>
      <c r="BE125" s="9">
        <f>IF(SUMIFS('IND Balance'!W$5:W$145,'IND Balance'!$A$5:$A$145,'Veda input Agg'!$AL$111,'IND Balance'!$D$5:$D$145,'Veda input Agg'!$BR125)/V$12*$BR$30&lt;0.001,0,SUMIFS('IND Balance'!W$5:W$145,'IND Balance'!$A$5:$A$145,'Veda input Agg'!$AL$111,'IND Balance'!$D$5:$D$145,'Veda input Agg'!$BR125)/V$12*$BR$30)</f>
        <v>5.0737973891762343E-2</v>
      </c>
      <c r="BF125" s="9">
        <f>IF(SUMIFS('IND Balance'!X$5:X$145,'IND Balance'!$A$5:$A$145,'Veda input Agg'!$AL$111,'IND Balance'!$D$5:$D$145,'Veda input Agg'!$BR125)/W$12*$BR$30&lt;0.001,0,SUMIFS('IND Balance'!X$5:X$145,'IND Balance'!$A$5:$A$145,'Veda input Agg'!$AL$111,'IND Balance'!$D$5:$D$145,'Veda input Agg'!$BR125)/W$12*$BR$30)</f>
        <v>7.9222788021635293E-2</v>
      </c>
      <c r="BG125" s="9">
        <f>IF(SUMIFS('IND Balance'!Y$5:Y$145,'IND Balance'!$A$5:$A$145,'Veda input Agg'!$AL$111,'IND Balance'!$D$5:$D$145,'Veda input Agg'!$BR125)/X$12*$BR$30&lt;0.001,0,SUMIFS('IND Balance'!Y$5:Y$145,'IND Balance'!$A$5:$A$145,'Veda input Agg'!$AL$111,'IND Balance'!$D$5:$D$145,'Veda input Agg'!$BR125)/X$12*$BR$30)</f>
        <v>2.7962870888242928E-2</v>
      </c>
      <c r="BH125" s="9">
        <f>IF(SUMIFS('IND Balance'!Z$5:Z$145,'IND Balance'!$A$5:$A$145,'Veda input Agg'!$AL$111,'IND Balance'!$D$5:$D$145,'Veda input Agg'!$BR125)/Y$12*$BR$30&lt;0.001,0,SUMIFS('IND Balance'!Z$5:Z$145,'IND Balance'!$A$5:$A$145,'Veda input Agg'!$AL$111,'IND Balance'!$D$5:$D$145,'Veda input Agg'!$BR125)/Y$12*$BR$30)</f>
        <v>2.9409401324897326E-2</v>
      </c>
      <c r="BI125" s="9">
        <f>SUMIFS('IND Balance'!AA$5:AA$145,'IND Balance'!$A$5:$A$145,'Veda input Agg'!$AL$111,'IND Balance'!$D$5:$D$145,'Veda input Agg'!$BR125)/Z$12*$BR$30</f>
        <v>3.7560231872574963E-2</v>
      </c>
      <c r="BJ125" s="9">
        <f>SUMIFS('IND Balance'!AB$5:AB$145,'IND Balance'!$A$5:$A$145,'Veda input Agg'!$AL$111,'IND Balance'!$D$5:$D$145,'Veda input Agg'!$BR125)/AA$12*$BR$30</f>
        <v>3.3428317755707327E-3</v>
      </c>
      <c r="BK125" s="9">
        <f>SUMIFS('IND Balance'!AC$5:AC$145,'IND Balance'!$A$5:$A$145,'Veda input Agg'!$AL$111,'IND Balance'!$D$5:$D$145,'Veda input Agg'!$BR125)/AB$12*$BR$30</f>
        <v>0.15029853029163659</v>
      </c>
      <c r="BL125" s="9">
        <f>SUMIFS('IND Balance'!AD$5:AD$145,'IND Balance'!$A$5:$A$145,'Veda input Agg'!$AL$111,'IND Balance'!$D$5:$D$145,'Veda input Agg'!$BR125)/AC$12*$BR$30</f>
        <v>0</v>
      </c>
      <c r="BM125" s="9">
        <f>SUMIFS('IND Balance'!AE$5:AE$145,'IND Balance'!$A$5:$A$145,'Veda input Agg'!$AL$111,'IND Balance'!$D$5:$D$145,'Veda input Agg'!$BR125)/AD$12*$BR$30</f>
        <v>2.3314333287481837E-2</v>
      </c>
      <c r="BN125" s="9">
        <f>SUMIFS('IND Balance'!AF$5:AF$145,'IND Balance'!$A$5:$A$145,'Veda input Agg'!$AL$111,'IND Balance'!$D$5:$D$145,'Veda input Agg'!$BR125)/AE$12*$BR$30</f>
        <v>5.7261737278447376E-2</v>
      </c>
      <c r="BO125" s="9">
        <f>SUMIFS('IND Balance'!AG$5:AG$145,'IND Balance'!$A$5:$A$145,'Veda input Agg'!$AL$111,'IND Balance'!$D$5:$D$145,'Veda input Agg'!$BR125)/AF$12*$BR$30</f>
        <v>3.7926767306079995E-2</v>
      </c>
      <c r="BP125" s="9" t="e">
        <f>SUMIFS('IND Balance'!AH$5:AH$145,'IND Balance'!$A$5:$A$145,'Veda input Agg'!$AL$111,'IND Balance'!$D$5:$D$145,'Veda input Agg'!$BR125)/AG$12*$BR$30</f>
        <v>#DIV/0!</v>
      </c>
      <c r="BR125" t="str">
        <f>'IND Balance'!D128</f>
        <v>OILLUB</v>
      </c>
    </row>
    <row r="126" spans="3:70" x14ac:dyDescent="0.45">
      <c r="AI126" s="72" t="s">
        <v>388</v>
      </c>
      <c r="AK126" s="95" t="s">
        <v>762</v>
      </c>
      <c r="AM126" s="9">
        <f>IF(SUMIFS('IND Balance'!E$5:E$145,'IND Balance'!$A$5:$A$145,'Veda input Agg'!$AL$111,'IND Balance'!$D$5:$D$145,'Veda input Agg'!$BR126)/D$12*$BR$30&lt;0.001,0,SUMIFS('IND Balance'!E$5:E$145,'IND Balance'!$A$5:$A$145,'Veda input Agg'!$AL$111,'IND Balance'!$D$5:$D$145,'Veda input Agg'!$BR126)/D$12*$BR$30)</f>
        <v>1.3684516843655457E-2</v>
      </c>
      <c r="AN126" s="9">
        <f>IF(SUMIFS('IND Balance'!F$5:F$145,'IND Balance'!$A$5:$A$145,'Veda input Agg'!$AL$111,'IND Balance'!$D$5:$D$145,'Veda input Agg'!$BR126)/E$12*$BR$30&lt;0.001,0,SUMIFS('IND Balance'!F$5:F$145,'IND Balance'!$A$5:$A$145,'Veda input Agg'!$AL$111,'IND Balance'!$D$5:$D$145,'Veda input Agg'!$BR126)/E$12*$BR$30)</f>
        <v>2.1794515676227949E-2</v>
      </c>
      <c r="AO126" s="9">
        <f>IF(SUMIFS('IND Balance'!G$5:G$145,'IND Balance'!$A$5:$A$145,'Veda input Agg'!$AL$111,'IND Balance'!$D$5:$D$145,'Veda input Agg'!$BR126)/F$12*$BR$30&lt;0.001,0,SUMIFS('IND Balance'!G$5:G$145,'IND Balance'!$A$5:$A$145,'Veda input Agg'!$AL$111,'IND Balance'!$D$5:$D$145,'Veda input Agg'!$BR126)/F$12*$BR$30)</f>
        <v>0.12002307034201855</v>
      </c>
      <c r="AP126" s="9">
        <f>IF(SUMIFS('IND Balance'!H$5:H$145,'IND Balance'!$A$5:$A$145,'Veda input Agg'!$AL$111,'IND Balance'!$D$5:$D$145,'Veda input Agg'!$BR126)/G$12*$BR$30&lt;0.001,0,SUMIFS('IND Balance'!H$5:H$145,'IND Balance'!$A$5:$A$145,'Veda input Agg'!$AL$111,'IND Balance'!$D$5:$D$145,'Veda input Agg'!$BR126)/G$12*$BR$30)</f>
        <v>0.12460328091239634</v>
      </c>
      <c r="AQ126" s="9">
        <f>IF(SUMIFS('IND Balance'!I$5:I$145,'IND Balance'!$A$5:$A$145,'Veda input Agg'!$AL$111,'IND Balance'!$D$5:$D$145,'Veda input Agg'!$BR126)/H$12*$BR$30&lt;0.001,0,SUMIFS('IND Balance'!I$5:I$145,'IND Balance'!$A$5:$A$145,'Veda input Agg'!$AL$111,'IND Balance'!$D$5:$D$145,'Veda input Agg'!$BR126)/H$12*$BR$30)</f>
        <v>0.77955609351386568</v>
      </c>
      <c r="AR126" s="9">
        <f>IF(SUMIFS('IND Balance'!J$5:J$145,'IND Balance'!$A$5:$A$145,'Veda input Agg'!$AL$111,'IND Balance'!$D$5:$D$145,'Veda input Agg'!$BR126)/I$12*$BR$30&lt;0.001,0,SUMIFS('IND Balance'!J$5:J$145,'IND Balance'!$A$5:$A$145,'Veda input Agg'!$AL$111,'IND Balance'!$D$5:$D$145,'Veda input Agg'!$BR126)/I$12*$BR$30)</f>
        <v>0.45962846240423222</v>
      </c>
      <c r="AS126" s="9">
        <f>IF(SUMIFS('IND Balance'!K$5:K$145,'IND Balance'!$A$5:$A$145,'Veda input Agg'!$AL$111,'IND Balance'!$D$5:$D$145,'Veda input Agg'!$BR126)/J$12*$BR$30&lt;0.001,0,SUMIFS('IND Balance'!K$5:K$145,'IND Balance'!$A$5:$A$145,'Veda input Agg'!$AL$111,'IND Balance'!$D$5:$D$145,'Veda input Agg'!$BR126)/J$12*$BR$30)</f>
        <v>0</v>
      </c>
      <c r="AT126" s="9">
        <f>IF(SUMIFS('IND Balance'!L$5:L$145,'IND Balance'!$A$5:$A$145,'Veda input Agg'!$AL$111,'IND Balance'!$D$5:$D$145,'Veda input Agg'!$BR126)/K$12*$BR$30&lt;0.001,0,SUMIFS('IND Balance'!L$5:L$145,'IND Balance'!$A$5:$A$145,'Veda input Agg'!$AL$111,'IND Balance'!$D$5:$D$145,'Veda input Agg'!$BR126)/K$12*$BR$30)</f>
        <v>0.49437945865212596</v>
      </c>
      <c r="AU126" s="9">
        <f>IF(SUMIFS('IND Balance'!M$5:M$145,'IND Balance'!$A$5:$A$145,'Veda input Agg'!$AL$111,'IND Balance'!$D$5:$D$145,'Veda input Agg'!$BR126)/L$12*$BR$30&lt;0.001,0,SUMIFS('IND Balance'!M$5:M$145,'IND Balance'!$A$5:$A$145,'Veda input Agg'!$AL$111,'IND Balance'!$D$5:$D$145,'Veda input Agg'!$BR126)/L$12*$BR$30)</f>
        <v>0.12008089483933597</v>
      </c>
      <c r="AV126" s="9">
        <f>IF(SUMIFS('IND Balance'!N$5:N$145,'IND Balance'!$A$5:$A$145,'Veda input Agg'!$AL$111,'IND Balance'!$D$5:$D$145,'Veda input Agg'!$BR126)/M$12*$BR$30&lt;0.001,0,SUMIFS('IND Balance'!N$5:N$145,'IND Balance'!$A$5:$A$145,'Veda input Agg'!$AL$111,'IND Balance'!$D$5:$D$145,'Veda input Agg'!$BR126)/M$12*$BR$30)</f>
        <v>0.40694496465669971</v>
      </c>
      <c r="AW126" s="9">
        <f>IF(SUMIFS('IND Balance'!O$5:O$145,'IND Balance'!$A$5:$A$145,'Veda input Agg'!$AL$111,'IND Balance'!$D$5:$D$145,'Veda input Agg'!$BR126)/N$12*$BR$30&lt;0.001,0,SUMIFS('IND Balance'!O$5:O$145,'IND Balance'!$A$5:$A$145,'Veda input Agg'!$AL$111,'IND Balance'!$D$5:$D$145,'Veda input Agg'!$BR126)/N$12*$BR$30)</f>
        <v>0.13935307076489559</v>
      </c>
      <c r="AX126" s="9">
        <f>IF(SUMIFS('IND Balance'!P$5:P$145,'IND Balance'!$A$5:$A$145,'Veda input Agg'!$AL$111,'IND Balance'!$D$5:$D$145,'Veda input Agg'!$BR126)/O$12*$BR$30&lt;0.001,0,SUMIFS('IND Balance'!P$5:P$145,'IND Balance'!$A$5:$A$145,'Veda input Agg'!$AL$111,'IND Balance'!$D$5:$D$145,'Veda input Agg'!$BR126)/O$12*$BR$30)</f>
        <v>0.28772992884553422</v>
      </c>
      <c r="AY126" s="9">
        <f>IF(SUMIFS('IND Balance'!Q$5:Q$145,'IND Balance'!$A$5:$A$145,'Veda input Agg'!$AL$111,'IND Balance'!$D$5:$D$145,'Veda input Agg'!$BR126)/P$12*$BR$30&lt;0.001,0,SUMIFS('IND Balance'!Q$5:Q$145,'IND Balance'!$A$5:$A$145,'Veda input Agg'!$AL$111,'IND Balance'!$D$5:$D$145,'Veda input Agg'!$BR126)/P$12*$BR$30)</f>
        <v>0.38287252859309306</v>
      </c>
      <c r="AZ126" s="9">
        <f>IF(SUMIFS('IND Balance'!R$5:R$145,'IND Balance'!$A$5:$A$145,'Veda input Agg'!$AL$111,'IND Balance'!$D$5:$D$145,'Veda input Agg'!$BR126)/Q$12*$BR$30&lt;0.001,0,SUMIFS('IND Balance'!R$5:R$145,'IND Balance'!$A$5:$A$145,'Veda input Agg'!$AL$111,'IND Balance'!$D$5:$D$145,'Veda input Agg'!$BR126)/Q$12*$BR$30)</f>
        <v>0.49078819946564545</v>
      </c>
      <c r="BA126" s="9">
        <f>IF(SUMIFS('IND Balance'!S$5:S$145,'IND Balance'!$A$5:$A$145,'Veda input Agg'!$AL$111,'IND Balance'!$D$5:$D$145,'Veda input Agg'!$BR126)/R$12*$BR$30&lt;0.001,0,SUMIFS('IND Balance'!S$5:S$145,'IND Balance'!$A$5:$A$145,'Veda input Agg'!$AL$111,'IND Balance'!$D$5:$D$145,'Veda input Agg'!$BR126)/R$12*$BR$30)</f>
        <v>0.19427291656267898</v>
      </c>
      <c r="BB126" s="9">
        <f>IF(SUMIFS('IND Balance'!T$5:T$145,'IND Balance'!$A$5:$A$145,'Veda input Agg'!$AL$111,'IND Balance'!$D$5:$D$145,'Veda input Agg'!$BR126)/S$12*$BR$30&lt;0.001,0,SUMIFS('IND Balance'!T$5:T$145,'IND Balance'!$A$5:$A$145,'Veda input Agg'!$AL$111,'IND Balance'!$D$5:$D$145,'Veda input Agg'!$BR126)/S$12*$BR$30)</f>
        <v>0.26850261116194563</v>
      </c>
      <c r="BC126" s="9">
        <f>IF(SUMIFS('IND Balance'!U$5:U$145,'IND Balance'!$A$5:$A$145,'Veda input Agg'!$AL$111,'IND Balance'!$D$5:$D$145,'Veda input Agg'!$BR126)/T$12*$BR$30&lt;0.001,0,SUMIFS('IND Balance'!U$5:U$145,'IND Balance'!$A$5:$A$145,'Veda input Agg'!$AL$111,'IND Balance'!$D$5:$D$145,'Veda input Agg'!$BR126)/T$12*$BR$30)</f>
        <v>0.1094450822111127</v>
      </c>
      <c r="BD126" s="9">
        <f>IF(SUMIFS('IND Balance'!V$5:V$145,'IND Balance'!$A$5:$A$145,'Veda input Agg'!$AL$111,'IND Balance'!$D$5:$D$145,'Veda input Agg'!$BR126)/U$12*$BR$30&lt;0.001,0,SUMIFS('IND Balance'!V$5:V$145,'IND Balance'!$A$5:$A$145,'Veda input Agg'!$AL$111,'IND Balance'!$D$5:$D$145,'Veda input Agg'!$BR126)/U$12*$BR$30)</f>
        <v>0.30314345789968516</v>
      </c>
      <c r="BE126" s="9">
        <f>IF(SUMIFS('IND Balance'!W$5:W$145,'IND Balance'!$A$5:$A$145,'Veda input Agg'!$AL$111,'IND Balance'!$D$5:$D$145,'Veda input Agg'!$BR126)/V$12*$BR$30&lt;0.001,0,SUMIFS('IND Balance'!W$5:W$145,'IND Balance'!$A$5:$A$145,'Veda input Agg'!$AL$111,'IND Balance'!$D$5:$D$145,'Veda input Agg'!$BR126)/V$12*$BR$30)</f>
        <v>0.37516711282475207</v>
      </c>
      <c r="BF126" s="9">
        <f>IF(SUMIFS('IND Balance'!X$5:X$145,'IND Balance'!$A$5:$A$145,'Veda input Agg'!$AL$111,'IND Balance'!$D$5:$D$145,'Veda input Agg'!$BR126)/W$12*$BR$30&lt;0.001,0,SUMIFS('IND Balance'!X$5:X$145,'IND Balance'!$A$5:$A$145,'Veda input Agg'!$AL$111,'IND Balance'!$D$5:$D$145,'Veda input Agg'!$BR126)/W$12*$BR$30)</f>
        <v>0.18727848959986454</v>
      </c>
      <c r="BG126" s="9">
        <f>IF(SUMIFS('IND Balance'!Y$5:Y$145,'IND Balance'!$A$5:$A$145,'Veda input Agg'!$AL$111,'IND Balance'!$D$5:$D$145,'Veda input Agg'!$BR126)/X$12*$BR$30&lt;0.001,0,SUMIFS('IND Balance'!Y$5:Y$145,'IND Balance'!$A$5:$A$145,'Veda input Agg'!$AL$111,'IND Balance'!$D$5:$D$145,'Veda input Agg'!$BR126)/X$12*$BR$30)</f>
        <v>1.0929011141528404E-2</v>
      </c>
      <c r="BH126" s="9">
        <f>IF(SUMIFS('IND Balance'!Z$5:Z$145,'IND Balance'!$A$5:$A$145,'Veda input Agg'!$AL$111,'IND Balance'!$D$5:$D$145,'Veda input Agg'!$BR126)/Y$12*$BR$30&lt;0.001,0,SUMIFS('IND Balance'!Z$5:Z$145,'IND Balance'!$A$5:$A$145,'Veda input Agg'!$AL$111,'IND Balance'!$D$5:$D$145,'Veda input Agg'!$BR126)/Y$12*$BR$30)</f>
        <v>0.23234060573735271</v>
      </c>
      <c r="BI126" s="9">
        <f>SUMIFS('IND Balance'!AA$5:AA$145,'IND Balance'!$A$5:$A$145,'Veda input Agg'!$AL$111,'IND Balance'!$D$5:$D$145,'Veda input Agg'!$BR126)/Z$12*$BR$30</f>
        <v>7.0510503614550357E-2</v>
      </c>
      <c r="BJ126" s="9">
        <f>SUMIFS('IND Balance'!AB$5:AB$145,'IND Balance'!$A$5:$A$145,'Veda input Agg'!$AL$111,'IND Balance'!$D$5:$D$145,'Veda input Agg'!$BR126)/AA$12*$BR$30</f>
        <v>0</v>
      </c>
      <c r="BK126" s="9">
        <f>SUMIFS('IND Balance'!AC$5:AC$145,'IND Balance'!$A$5:$A$145,'Veda input Agg'!$AL$111,'IND Balance'!$D$5:$D$145,'Veda input Agg'!$BR126)/AB$12*$BR$30</f>
        <v>0.1111562367625108</v>
      </c>
      <c r="BL126" s="9">
        <f>SUMIFS('IND Balance'!AD$5:AD$145,'IND Balance'!$A$5:$A$145,'Veda input Agg'!$AL$111,'IND Balance'!$D$5:$D$145,'Veda input Agg'!$BR126)/AC$12*$BR$30</f>
        <v>0.19457352029721262</v>
      </c>
      <c r="BM126" s="9">
        <f>SUMIFS('IND Balance'!AE$5:AE$145,'IND Balance'!$A$5:$A$145,'Veda input Agg'!$AL$111,'IND Balance'!$D$5:$D$145,'Veda input Agg'!$BR126)/AD$12*$BR$30</f>
        <v>1.5895172096415219E-2</v>
      </c>
      <c r="BN126" s="9">
        <f>SUMIFS('IND Balance'!AF$5:AF$145,'IND Balance'!$A$5:$A$145,'Veda input Agg'!$AL$111,'IND Balance'!$D$5:$D$145,'Veda input Agg'!$BR126)/AE$12*$BR$30</f>
        <v>0.17562198813437691</v>
      </c>
      <c r="BO126" s="9">
        <f>SUMIFS('IND Balance'!AG$5:AG$145,'IND Balance'!$A$5:$A$145,'Veda input Agg'!$AL$111,'IND Balance'!$D$5:$D$145,'Veda input Agg'!$BR126)/AF$12*$BR$30</f>
        <v>6.2332171026211879E-2</v>
      </c>
      <c r="BP126" s="9" t="e">
        <f>SUMIFS('IND Balance'!AH$5:AH$145,'IND Balance'!$A$5:$A$145,'Veda input Agg'!$AL$111,'IND Balance'!$D$5:$D$145,'Veda input Agg'!$BR126)/AG$12*$BR$30</f>
        <v>#DIV/0!</v>
      </c>
      <c r="BR126" t="str">
        <f>'IND Balance'!D129</f>
        <v>OILNAP</v>
      </c>
    </row>
    <row r="127" spans="3:70" x14ac:dyDescent="0.45">
      <c r="AK127" s="7" t="str">
        <f t="shared" si="127"/>
        <v>OILNGL</v>
      </c>
      <c r="AM127" s="9">
        <f>IF(SUMIFS('IND Balance'!E$5:E$145,'IND Balance'!$A$5:$A$145,'Veda input Agg'!$AL$111,'IND Balance'!$D$5:$D$145,'Veda input Agg'!$BR127)/D$12*$BR$30&lt;0.001,0,SUMIFS('IND Balance'!E$5:E$145,'IND Balance'!$A$5:$A$145,'Veda input Agg'!$AL$111,'IND Balance'!$D$5:$D$145,'Veda input Agg'!$BR127)/D$12*$BR$30)</f>
        <v>0</v>
      </c>
      <c r="AN127" s="9">
        <f>IF(SUMIFS('IND Balance'!F$5:F$145,'IND Balance'!$A$5:$A$145,'Veda input Agg'!$AL$111,'IND Balance'!$D$5:$D$145,'Veda input Agg'!$BR127)/E$12*$BR$30&lt;0.001,0,SUMIFS('IND Balance'!F$5:F$145,'IND Balance'!$A$5:$A$145,'Veda input Agg'!$AL$111,'IND Balance'!$D$5:$D$145,'Veda input Agg'!$BR127)/E$12*$BR$30)</f>
        <v>0</v>
      </c>
      <c r="AO127" s="9">
        <f>IF(SUMIFS('IND Balance'!G$5:G$145,'IND Balance'!$A$5:$A$145,'Veda input Agg'!$AL$111,'IND Balance'!$D$5:$D$145,'Veda input Agg'!$BR127)/F$12*$BR$30&lt;0.001,0,SUMIFS('IND Balance'!G$5:G$145,'IND Balance'!$A$5:$A$145,'Veda input Agg'!$AL$111,'IND Balance'!$D$5:$D$145,'Veda input Agg'!$BR127)/F$12*$BR$30)</f>
        <v>0</v>
      </c>
      <c r="AP127" s="9">
        <f>IF(SUMIFS('IND Balance'!H$5:H$145,'IND Balance'!$A$5:$A$145,'Veda input Agg'!$AL$111,'IND Balance'!$D$5:$D$145,'Veda input Agg'!$BR127)/G$12*$BR$30&lt;0.001,0,SUMIFS('IND Balance'!H$5:H$145,'IND Balance'!$A$5:$A$145,'Veda input Agg'!$AL$111,'IND Balance'!$D$5:$D$145,'Veda input Agg'!$BR127)/G$12*$BR$30)</f>
        <v>0</v>
      </c>
      <c r="AQ127" s="9">
        <f>IF(SUMIFS('IND Balance'!I$5:I$145,'IND Balance'!$A$5:$A$145,'Veda input Agg'!$AL$111,'IND Balance'!$D$5:$D$145,'Veda input Agg'!$BR127)/H$12*$BR$30&lt;0.001,0,SUMIFS('IND Balance'!I$5:I$145,'IND Balance'!$A$5:$A$145,'Veda input Agg'!$AL$111,'IND Balance'!$D$5:$D$145,'Veda input Agg'!$BR127)/H$12*$BR$30)</f>
        <v>0</v>
      </c>
      <c r="AR127" s="9">
        <f>IF(SUMIFS('IND Balance'!J$5:J$145,'IND Balance'!$A$5:$A$145,'Veda input Agg'!$AL$111,'IND Balance'!$D$5:$D$145,'Veda input Agg'!$BR127)/I$12*$BR$30&lt;0.001,0,SUMIFS('IND Balance'!J$5:J$145,'IND Balance'!$A$5:$A$145,'Veda input Agg'!$AL$111,'IND Balance'!$D$5:$D$145,'Veda input Agg'!$BR127)/I$12*$BR$30)</f>
        <v>7.5181913784608386E-3</v>
      </c>
      <c r="AS127" s="9">
        <f>IF(SUMIFS('IND Balance'!K$5:K$145,'IND Balance'!$A$5:$A$145,'Veda input Agg'!$AL$111,'IND Balance'!$D$5:$D$145,'Veda input Agg'!$BR127)/J$12*$BR$30&lt;0.001,0,SUMIFS('IND Balance'!K$5:K$145,'IND Balance'!$A$5:$A$145,'Veda input Agg'!$AL$111,'IND Balance'!$D$5:$D$145,'Veda input Agg'!$BR127)/J$12*$BR$30)</f>
        <v>0</v>
      </c>
      <c r="AT127" s="9">
        <f>IF(SUMIFS('IND Balance'!L$5:L$145,'IND Balance'!$A$5:$A$145,'Veda input Agg'!$AL$111,'IND Balance'!$D$5:$D$145,'Veda input Agg'!$BR127)/K$12*$BR$30&lt;0.001,0,SUMIFS('IND Balance'!L$5:L$145,'IND Balance'!$A$5:$A$145,'Veda input Agg'!$AL$111,'IND Balance'!$D$5:$D$145,'Veda input Agg'!$BR127)/K$12*$BR$30)</f>
        <v>0</v>
      </c>
      <c r="AU127" s="9">
        <f>IF(SUMIFS('IND Balance'!M$5:M$145,'IND Balance'!$A$5:$A$145,'Veda input Agg'!$AL$111,'IND Balance'!$D$5:$D$145,'Veda input Agg'!$BR127)/L$12*$BR$30&lt;0.001,0,SUMIFS('IND Balance'!M$5:M$145,'IND Balance'!$A$5:$A$145,'Veda input Agg'!$AL$111,'IND Balance'!$D$5:$D$145,'Veda input Agg'!$BR127)/L$12*$BR$30)</f>
        <v>0</v>
      </c>
      <c r="AV127" s="9">
        <f>IF(SUMIFS('IND Balance'!N$5:N$145,'IND Balance'!$A$5:$A$145,'Veda input Agg'!$AL$111,'IND Balance'!$D$5:$D$145,'Veda input Agg'!$BR127)/M$12*$BR$30&lt;0.001,0,SUMIFS('IND Balance'!N$5:N$145,'IND Balance'!$A$5:$A$145,'Veda input Agg'!$AL$111,'IND Balance'!$D$5:$D$145,'Veda input Agg'!$BR127)/M$12*$BR$30)</f>
        <v>0</v>
      </c>
      <c r="AW127" s="9">
        <f>IF(SUMIFS('IND Balance'!O$5:O$145,'IND Balance'!$A$5:$A$145,'Veda input Agg'!$AL$111,'IND Balance'!$D$5:$D$145,'Veda input Agg'!$BR127)/N$12*$BR$30&lt;0.001,0,SUMIFS('IND Balance'!O$5:O$145,'IND Balance'!$A$5:$A$145,'Veda input Agg'!$AL$111,'IND Balance'!$D$5:$D$145,'Veda input Agg'!$BR127)/N$12*$BR$30)</f>
        <v>0</v>
      </c>
      <c r="AX127" s="9">
        <f>IF(SUMIFS('IND Balance'!P$5:P$145,'IND Balance'!$A$5:$A$145,'Veda input Agg'!$AL$111,'IND Balance'!$D$5:$D$145,'Veda input Agg'!$BR127)/O$12*$BR$30&lt;0.001,0,SUMIFS('IND Balance'!P$5:P$145,'IND Balance'!$A$5:$A$145,'Veda input Agg'!$AL$111,'IND Balance'!$D$5:$D$145,'Veda input Agg'!$BR127)/O$12*$BR$30)</f>
        <v>0</v>
      </c>
      <c r="AY127" s="9">
        <f>IF(SUMIFS('IND Balance'!Q$5:Q$145,'IND Balance'!$A$5:$A$145,'Veda input Agg'!$AL$111,'IND Balance'!$D$5:$D$145,'Veda input Agg'!$BR127)/P$12*$BR$30&lt;0.001,0,SUMIFS('IND Balance'!Q$5:Q$145,'IND Balance'!$A$5:$A$145,'Veda input Agg'!$AL$111,'IND Balance'!$D$5:$D$145,'Veda input Agg'!$BR127)/P$12*$BR$30)</f>
        <v>7.4844040348897842E-2</v>
      </c>
      <c r="AZ127" s="9">
        <f>IF(SUMIFS('IND Balance'!R$5:R$145,'IND Balance'!$A$5:$A$145,'Veda input Agg'!$AL$111,'IND Balance'!$D$5:$D$145,'Veda input Agg'!$BR127)/Q$12*$BR$30&lt;0.001,0,SUMIFS('IND Balance'!R$5:R$145,'IND Balance'!$A$5:$A$145,'Veda input Agg'!$AL$111,'IND Balance'!$D$5:$D$145,'Veda input Agg'!$BR127)/Q$12*$BR$30)</f>
        <v>0</v>
      </c>
      <c r="BA127" s="9">
        <f>IF(SUMIFS('IND Balance'!S$5:S$145,'IND Balance'!$A$5:$A$145,'Veda input Agg'!$AL$111,'IND Balance'!$D$5:$D$145,'Veda input Agg'!$BR127)/R$12*$BR$30&lt;0.001,0,SUMIFS('IND Balance'!S$5:S$145,'IND Balance'!$A$5:$A$145,'Veda input Agg'!$AL$111,'IND Balance'!$D$5:$D$145,'Veda input Agg'!$BR127)/R$12*$BR$30)</f>
        <v>0</v>
      </c>
      <c r="BB127" s="9">
        <f>IF(SUMIFS('IND Balance'!T$5:T$145,'IND Balance'!$A$5:$A$145,'Veda input Agg'!$AL$111,'IND Balance'!$D$5:$D$145,'Veda input Agg'!$BR127)/S$12*$BR$30&lt;0.001,0,SUMIFS('IND Balance'!T$5:T$145,'IND Balance'!$A$5:$A$145,'Veda input Agg'!$AL$111,'IND Balance'!$D$5:$D$145,'Veda input Agg'!$BR127)/S$12*$BR$30)</f>
        <v>0</v>
      </c>
      <c r="BC127" s="9">
        <f>IF(SUMIFS('IND Balance'!U$5:U$145,'IND Balance'!$A$5:$A$145,'Veda input Agg'!$AL$111,'IND Balance'!$D$5:$D$145,'Veda input Agg'!$BR127)/T$12*$BR$30&lt;0.001,0,SUMIFS('IND Balance'!U$5:U$145,'IND Balance'!$A$5:$A$145,'Veda input Agg'!$AL$111,'IND Balance'!$D$5:$D$145,'Veda input Agg'!$BR127)/T$12*$BR$30)</f>
        <v>0</v>
      </c>
      <c r="BD127" s="9">
        <f>IF(SUMIFS('IND Balance'!V$5:V$145,'IND Balance'!$A$5:$A$145,'Veda input Agg'!$AL$111,'IND Balance'!$D$5:$D$145,'Veda input Agg'!$BR127)/U$12*$BR$30&lt;0.001,0,SUMIFS('IND Balance'!V$5:V$145,'IND Balance'!$A$5:$A$145,'Veda input Agg'!$AL$111,'IND Balance'!$D$5:$D$145,'Veda input Agg'!$BR127)/U$12*$BR$30)</f>
        <v>0</v>
      </c>
      <c r="BE127" s="9">
        <f>IF(SUMIFS('IND Balance'!W$5:W$145,'IND Balance'!$A$5:$A$145,'Veda input Agg'!$AL$111,'IND Balance'!$D$5:$D$145,'Veda input Agg'!$BR127)/V$12*$BR$30&lt;0.001,0,SUMIFS('IND Balance'!W$5:W$145,'IND Balance'!$A$5:$A$145,'Veda input Agg'!$AL$111,'IND Balance'!$D$5:$D$145,'Veda input Agg'!$BR127)/V$12*$BR$30)</f>
        <v>0</v>
      </c>
      <c r="BF127" s="9">
        <f>IF(SUMIFS('IND Balance'!X$5:X$145,'IND Balance'!$A$5:$A$145,'Veda input Agg'!$AL$111,'IND Balance'!$D$5:$D$145,'Veda input Agg'!$BR127)/W$12*$BR$30&lt;0.001,0,SUMIFS('IND Balance'!X$5:X$145,'IND Balance'!$A$5:$A$145,'Veda input Agg'!$AL$111,'IND Balance'!$D$5:$D$145,'Veda input Agg'!$BR127)/W$12*$BR$30)</f>
        <v>0</v>
      </c>
      <c r="BG127" s="9">
        <f>IF(SUMIFS('IND Balance'!Y$5:Y$145,'IND Balance'!$A$5:$A$145,'Veda input Agg'!$AL$111,'IND Balance'!$D$5:$D$145,'Veda input Agg'!$BR127)/X$12*$BR$30&lt;0.001,0,SUMIFS('IND Balance'!Y$5:Y$145,'IND Balance'!$A$5:$A$145,'Veda input Agg'!$AL$111,'IND Balance'!$D$5:$D$145,'Veda input Agg'!$BR127)/X$12*$BR$30)</f>
        <v>0</v>
      </c>
      <c r="BH127" s="9">
        <f>IF(SUMIFS('IND Balance'!Z$5:Z$145,'IND Balance'!$A$5:$A$145,'Veda input Agg'!$AL$111,'IND Balance'!$D$5:$D$145,'Veda input Agg'!$BR127)/Y$12*$BR$30&lt;0.001,0,SUMIFS('IND Balance'!Z$5:Z$145,'IND Balance'!$A$5:$A$145,'Veda input Agg'!$AL$111,'IND Balance'!$D$5:$D$145,'Veda input Agg'!$BR127)/Y$12*$BR$30)</f>
        <v>0</v>
      </c>
      <c r="BI127" s="9">
        <f>SUMIFS('IND Balance'!AA$5:AA$145,'IND Balance'!$A$5:$A$145,'Veda input Agg'!$AL$111,'IND Balance'!$D$5:$D$145,'Veda input Agg'!$BR127)/Z$12*$BR$30</f>
        <v>0</v>
      </c>
      <c r="BJ127" s="9">
        <f>SUMIFS('IND Balance'!AB$5:AB$145,'IND Balance'!$A$5:$A$145,'Veda input Agg'!$AL$111,'IND Balance'!$D$5:$D$145,'Veda input Agg'!$BR127)/AA$12*$BR$30</f>
        <v>0</v>
      </c>
      <c r="BK127" s="9">
        <f>SUMIFS('IND Balance'!AC$5:AC$145,'IND Balance'!$A$5:$A$145,'Veda input Agg'!$AL$111,'IND Balance'!$D$5:$D$145,'Veda input Agg'!$BR127)/AB$12*$BR$30</f>
        <v>0</v>
      </c>
      <c r="BL127" s="9">
        <f>SUMIFS('IND Balance'!AD$5:AD$145,'IND Balance'!$A$5:$A$145,'Veda input Agg'!$AL$111,'IND Balance'!$D$5:$D$145,'Veda input Agg'!$BR127)/AC$12*$BR$30</f>
        <v>0</v>
      </c>
      <c r="BM127" s="9">
        <f>SUMIFS('IND Balance'!AE$5:AE$145,'IND Balance'!$A$5:$A$145,'Veda input Agg'!$AL$111,'IND Balance'!$D$5:$D$145,'Veda input Agg'!$BR127)/AD$12*$BR$30</f>
        <v>0</v>
      </c>
      <c r="BN127" s="9">
        <f>SUMIFS('IND Balance'!AF$5:AF$145,'IND Balance'!$A$5:$A$145,'Veda input Agg'!$AL$111,'IND Balance'!$D$5:$D$145,'Veda input Agg'!$BR127)/AE$12*$BR$30</f>
        <v>0</v>
      </c>
      <c r="BO127" s="9">
        <f>SUMIFS('IND Balance'!AG$5:AG$145,'IND Balance'!$A$5:$A$145,'Veda input Agg'!$AL$111,'IND Balance'!$D$5:$D$145,'Veda input Agg'!$BR127)/AF$12*$BR$30</f>
        <v>5.5680370781105479E-2</v>
      </c>
      <c r="BP127" s="9" t="e">
        <f>SUMIFS('IND Balance'!AH$5:AH$145,'IND Balance'!$A$5:$A$145,'Veda input Agg'!$AL$111,'IND Balance'!$D$5:$D$145,'Veda input Agg'!$BR127)/AG$12*$BR$30</f>
        <v>#DIV/0!</v>
      </c>
      <c r="BR127" t="str">
        <f>'IND Balance'!D130</f>
        <v>OILNGL</v>
      </c>
    </row>
    <row r="128" spans="3:70" x14ac:dyDescent="0.45">
      <c r="AK128" s="7" t="str">
        <f t="shared" si="127"/>
        <v>OILNSP</v>
      </c>
      <c r="AM128" s="9">
        <f>IF(SUMIFS('IND Balance'!E$5:E$145,'IND Balance'!$A$5:$A$145,'Veda input Agg'!$AL$111,'IND Balance'!$D$5:$D$145,'Veda input Agg'!$BR128)/D$12*$BR$30&lt;0.001,0,SUMIFS('IND Balance'!E$5:E$145,'IND Balance'!$A$5:$A$145,'Veda input Agg'!$AL$111,'IND Balance'!$D$5:$D$145,'Veda input Agg'!$BR128)/D$12*$BR$30)</f>
        <v>4.4707623533233105E-2</v>
      </c>
      <c r="AN128" s="9">
        <f>IF(SUMIFS('IND Balance'!F$5:F$145,'IND Balance'!$A$5:$A$145,'Veda input Agg'!$AL$111,'IND Balance'!$D$5:$D$145,'Veda input Agg'!$BR128)/E$12*$BR$30&lt;0.001,0,SUMIFS('IND Balance'!F$5:F$145,'IND Balance'!$A$5:$A$145,'Veda input Agg'!$AL$111,'IND Balance'!$D$5:$D$145,'Veda input Agg'!$BR128)/E$12*$BR$30)</f>
        <v>0.19622981425786912</v>
      </c>
      <c r="AO128" s="9">
        <f>IF(SUMIFS('IND Balance'!G$5:G$145,'IND Balance'!$A$5:$A$145,'Veda input Agg'!$AL$111,'IND Balance'!$D$5:$D$145,'Veda input Agg'!$BR128)/F$12*$BR$30&lt;0.001,0,SUMIFS('IND Balance'!G$5:G$145,'IND Balance'!$A$5:$A$145,'Veda input Agg'!$AL$111,'IND Balance'!$D$5:$D$145,'Veda input Agg'!$BR128)/F$12*$BR$30)</f>
        <v>1.237429243509097E-2</v>
      </c>
      <c r="AP128" s="9">
        <f>IF(SUMIFS('IND Balance'!H$5:H$145,'IND Balance'!$A$5:$A$145,'Veda input Agg'!$AL$111,'IND Balance'!$D$5:$D$145,'Veda input Agg'!$BR128)/G$12*$BR$30&lt;0.001,0,SUMIFS('IND Balance'!H$5:H$145,'IND Balance'!$A$5:$A$145,'Veda input Agg'!$AL$111,'IND Balance'!$D$5:$D$145,'Veda input Agg'!$BR128)/G$12*$BR$30)</f>
        <v>0.2350014833923173</v>
      </c>
      <c r="AQ128" s="9">
        <f>IF(SUMIFS('IND Balance'!I$5:I$145,'IND Balance'!$A$5:$A$145,'Veda input Agg'!$AL$111,'IND Balance'!$D$5:$D$145,'Veda input Agg'!$BR128)/H$12*$BR$30&lt;0.001,0,SUMIFS('IND Balance'!I$5:I$145,'IND Balance'!$A$5:$A$145,'Veda input Agg'!$AL$111,'IND Balance'!$D$5:$D$145,'Veda input Agg'!$BR128)/H$12*$BR$30)</f>
        <v>4.1358095323945201E-2</v>
      </c>
      <c r="AR128" s="9">
        <f>IF(SUMIFS('IND Balance'!J$5:J$145,'IND Balance'!$A$5:$A$145,'Veda input Agg'!$AL$111,'IND Balance'!$D$5:$D$145,'Veda input Agg'!$BR128)/I$12*$BR$30&lt;0.001,0,SUMIFS('IND Balance'!J$5:J$145,'IND Balance'!$A$5:$A$145,'Veda input Agg'!$AL$111,'IND Balance'!$D$5:$D$145,'Veda input Agg'!$BR128)/I$12*$BR$30)</f>
        <v>3.5524201957137409E-2</v>
      </c>
      <c r="AS128" s="9">
        <f>IF(SUMIFS('IND Balance'!K$5:K$145,'IND Balance'!$A$5:$A$145,'Veda input Agg'!$AL$111,'IND Balance'!$D$5:$D$145,'Veda input Agg'!$BR128)/J$12*$BR$30&lt;0.001,0,SUMIFS('IND Balance'!K$5:K$145,'IND Balance'!$A$5:$A$145,'Veda input Agg'!$AL$111,'IND Balance'!$D$5:$D$145,'Veda input Agg'!$BR128)/J$12*$BR$30)</f>
        <v>0.38459243671897209</v>
      </c>
      <c r="AT128" s="9">
        <f>IF(SUMIFS('IND Balance'!L$5:L$145,'IND Balance'!$A$5:$A$145,'Veda input Agg'!$AL$111,'IND Balance'!$D$5:$D$145,'Veda input Agg'!$BR128)/K$12*$BR$30&lt;0.001,0,SUMIFS('IND Balance'!L$5:L$145,'IND Balance'!$A$5:$A$145,'Veda input Agg'!$AL$111,'IND Balance'!$D$5:$D$145,'Veda input Agg'!$BR128)/K$12*$BR$30)</f>
        <v>0.2641723814150474</v>
      </c>
      <c r="AU128" s="9">
        <f>IF(SUMIFS('IND Balance'!M$5:M$145,'IND Balance'!$A$5:$A$145,'Veda input Agg'!$AL$111,'IND Balance'!$D$5:$D$145,'Veda input Agg'!$BR128)/L$12*$BR$30&lt;0.001,0,SUMIFS('IND Balance'!M$5:M$145,'IND Balance'!$A$5:$A$145,'Veda input Agg'!$AL$111,'IND Balance'!$D$5:$D$145,'Veda input Agg'!$BR128)/L$12*$BR$30)</f>
        <v>0</v>
      </c>
      <c r="AV128" s="9">
        <f>IF(SUMIFS('IND Balance'!N$5:N$145,'IND Balance'!$A$5:$A$145,'Veda input Agg'!$AL$111,'IND Balance'!$D$5:$D$145,'Veda input Agg'!$BR128)/M$12*$BR$30&lt;0.001,0,SUMIFS('IND Balance'!N$5:N$145,'IND Balance'!$A$5:$A$145,'Veda input Agg'!$AL$111,'IND Balance'!$D$5:$D$145,'Veda input Agg'!$BR128)/M$12*$BR$30)</f>
        <v>4.8369631472880016E-2</v>
      </c>
      <c r="AW128" s="9">
        <f>IF(SUMIFS('IND Balance'!O$5:O$145,'IND Balance'!$A$5:$A$145,'Veda input Agg'!$AL$111,'IND Balance'!$D$5:$D$145,'Veda input Agg'!$BR128)/N$12*$BR$30&lt;0.001,0,SUMIFS('IND Balance'!O$5:O$145,'IND Balance'!$A$5:$A$145,'Veda input Agg'!$AL$111,'IND Balance'!$D$5:$D$145,'Veda input Agg'!$BR128)/N$12*$BR$30)</f>
        <v>7.3940411369895053E-3</v>
      </c>
      <c r="AX128" s="9">
        <f>IF(SUMIFS('IND Balance'!P$5:P$145,'IND Balance'!$A$5:$A$145,'Veda input Agg'!$AL$111,'IND Balance'!$D$5:$D$145,'Veda input Agg'!$BR128)/O$12*$BR$30&lt;0.001,0,SUMIFS('IND Balance'!P$5:P$145,'IND Balance'!$A$5:$A$145,'Veda input Agg'!$AL$111,'IND Balance'!$D$5:$D$145,'Veda input Agg'!$BR128)/O$12*$BR$30)</f>
        <v>0.11807956589029162</v>
      </c>
      <c r="AY128" s="9">
        <f>IF(SUMIFS('IND Balance'!Q$5:Q$145,'IND Balance'!$A$5:$A$145,'Veda input Agg'!$AL$111,'IND Balance'!$D$5:$D$145,'Veda input Agg'!$BR128)/P$12*$BR$30&lt;0.001,0,SUMIFS('IND Balance'!Q$5:Q$145,'IND Balance'!$A$5:$A$145,'Veda input Agg'!$AL$111,'IND Balance'!$D$5:$D$145,'Veda input Agg'!$BR128)/P$12*$BR$30)</f>
        <v>6.3274629471248012E-2</v>
      </c>
      <c r="AZ128" s="9">
        <f>IF(SUMIFS('IND Balance'!R$5:R$145,'IND Balance'!$A$5:$A$145,'Veda input Agg'!$AL$111,'IND Balance'!$D$5:$D$145,'Veda input Agg'!$BR128)/Q$12*$BR$30&lt;0.001,0,SUMIFS('IND Balance'!R$5:R$145,'IND Balance'!$A$5:$A$145,'Veda input Agg'!$AL$111,'IND Balance'!$D$5:$D$145,'Veda input Agg'!$BR128)/Q$12*$BR$30)</f>
        <v>3.3680286221655649E-2</v>
      </c>
      <c r="BA128" s="9">
        <f>IF(SUMIFS('IND Balance'!S$5:S$145,'IND Balance'!$A$5:$A$145,'Veda input Agg'!$AL$111,'IND Balance'!$D$5:$D$145,'Veda input Agg'!$BR128)/R$12*$BR$30&lt;0.001,0,SUMIFS('IND Balance'!S$5:S$145,'IND Balance'!$A$5:$A$145,'Veda input Agg'!$AL$111,'IND Balance'!$D$5:$D$145,'Veda input Agg'!$BR128)/R$12*$BR$30)</f>
        <v>6.8426137220712085E-2</v>
      </c>
      <c r="BB128" s="9">
        <f>IF(SUMIFS('IND Balance'!T$5:T$145,'IND Balance'!$A$5:$A$145,'Veda input Agg'!$AL$111,'IND Balance'!$D$5:$D$145,'Veda input Agg'!$BR128)/S$12*$BR$30&lt;0.001,0,SUMIFS('IND Balance'!T$5:T$145,'IND Balance'!$A$5:$A$145,'Veda input Agg'!$AL$111,'IND Balance'!$D$5:$D$145,'Veda input Agg'!$BR128)/S$12*$BR$30)</f>
        <v>0.11826539460857018</v>
      </c>
      <c r="BC128" s="9">
        <f>IF(SUMIFS('IND Balance'!U$5:U$145,'IND Balance'!$A$5:$A$145,'Veda input Agg'!$AL$111,'IND Balance'!$D$5:$D$145,'Veda input Agg'!$BR128)/T$12*$BR$30&lt;0.001,0,SUMIFS('IND Balance'!U$5:U$145,'IND Balance'!$A$5:$A$145,'Veda input Agg'!$AL$111,'IND Balance'!$D$5:$D$145,'Veda input Agg'!$BR128)/T$12*$BR$30)</f>
        <v>0.22026623339405735</v>
      </c>
      <c r="BD128" s="9">
        <f>IF(SUMIFS('IND Balance'!V$5:V$145,'IND Balance'!$A$5:$A$145,'Veda input Agg'!$AL$111,'IND Balance'!$D$5:$D$145,'Veda input Agg'!$BR128)/U$12*$BR$30&lt;0.001,0,SUMIFS('IND Balance'!V$5:V$145,'IND Balance'!$A$5:$A$145,'Veda input Agg'!$AL$111,'IND Balance'!$D$5:$D$145,'Veda input Agg'!$BR128)/U$12*$BR$30)</f>
        <v>8.2267451975219036E-2</v>
      </c>
      <c r="BE128" s="9">
        <f>IF(SUMIFS('IND Balance'!W$5:W$145,'IND Balance'!$A$5:$A$145,'Veda input Agg'!$AL$111,'IND Balance'!$D$5:$D$145,'Veda input Agg'!$BR128)/V$12*$BR$30&lt;0.001,0,SUMIFS('IND Balance'!W$5:W$145,'IND Balance'!$A$5:$A$145,'Veda input Agg'!$AL$111,'IND Balance'!$D$5:$D$145,'Veda input Agg'!$BR128)/V$12*$BR$30)</f>
        <v>3.7997932044728337E-2</v>
      </c>
      <c r="BF128" s="9">
        <f>IF(SUMIFS('IND Balance'!X$5:X$145,'IND Balance'!$A$5:$A$145,'Veda input Agg'!$AL$111,'IND Balance'!$D$5:$D$145,'Veda input Agg'!$BR128)/W$12*$BR$30&lt;0.001,0,SUMIFS('IND Balance'!X$5:X$145,'IND Balance'!$A$5:$A$145,'Veda input Agg'!$AL$111,'IND Balance'!$D$5:$D$145,'Veda input Agg'!$BR128)/W$12*$BR$30)</f>
        <v>0.20414001751898314</v>
      </c>
      <c r="BG128" s="9">
        <f>IF(SUMIFS('IND Balance'!Y$5:Y$145,'IND Balance'!$A$5:$A$145,'Veda input Agg'!$AL$111,'IND Balance'!$D$5:$D$145,'Veda input Agg'!$BR128)/X$12*$BR$30&lt;0.001,0,SUMIFS('IND Balance'!Y$5:Y$145,'IND Balance'!$A$5:$A$145,'Veda input Agg'!$AL$111,'IND Balance'!$D$5:$D$145,'Veda input Agg'!$BR128)/X$12*$BR$30)</f>
        <v>0.14574428113580923</v>
      </c>
      <c r="BH128" s="9">
        <f>IF(SUMIFS('IND Balance'!Z$5:Z$145,'IND Balance'!$A$5:$A$145,'Veda input Agg'!$AL$111,'IND Balance'!$D$5:$D$145,'Veda input Agg'!$BR128)/Y$12*$BR$30&lt;0.001,0,SUMIFS('IND Balance'!Z$5:Z$145,'IND Balance'!$A$5:$A$145,'Veda input Agg'!$AL$111,'IND Balance'!$D$5:$D$145,'Veda input Agg'!$BR128)/Y$12*$BR$30)</f>
        <v>1.8862150692465628E-2</v>
      </c>
      <c r="BI128" s="9">
        <f>SUMIFS('IND Balance'!AA$5:AA$145,'IND Balance'!$A$5:$A$145,'Veda input Agg'!$AL$111,'IND Balance'!$D$5:$D$145,'Veda input Agg'!$BR128)/Z$12*$BR$30</f>
        <v>1.4730650021433134E-2</v>
      </c>
      <c r="BJ128" s="9">
        <f>SUMIFS('IND Balance'!AB$5:AB$145,'IND Balance'!$A$5:$A$145,'Veda input Agg'!$AL$111,'IND Balance'!$D$5:$D$145,'Veda input Agg'!$BR128)/AA$12*$BR$30</f>
        <v>3.0268401058949731E-5</v>
      </c>
      <c r="BK128" s="9">
        <f>SUMIFS('IND Balance'!AC$5:AC$145,'IND Balance'!$A$5:$A$145,'Veda input Agg'!$AL$111,'IND Balance'!$D$5:$D$145,'Veda input Agg'!$BR128)/AB$12*$BR$30</f>
        <v>0</v>
      </c>
      <c r="BL128" s="9">
        <f>SUMIFS('IND Balance'!AD$5:AD$145,'IND Balance'!$A$5:$A$145,'Veda input Agg'!$AL$111,'IND Balance'!$D$5:$D$145,'Veda input Agg'!$BR128)/AC$12*$BR$30</f>
        <v>7.0159926245978124E-2</v>
      </c>
      <c r="BM128" s="9">
        <f>SUMIFS('IND Balance'!AE$5:AE$145,'IND Balance'!$A$5:$A$145,'Veda input Agg'!$AL$111,'IND Balance'!$D$5:$D$145,'Veda input Agg'!$BR128)/AD$12*$BR$30</f>
        <v>0.56416183019620048</v>
      </c>
      <c r="BN128" s="9">
        <f>SUMIFS('IND Balance'!AF$5:AF$145,'IND Balance'!$A$5:$A$145,'Veda input Agg'!$AL$111,'IND Balance'!$D$5:$D$145,'Veda input Agg'!$BR128)/AE$12*$BR$30</f>
        <v>4.8967029301572554E-2</v>
      </c>
      <c r="BO128" s="9">
        <f>SUMIFS('IND Balance'!AG$5:AG$145,'IND Balance'!$A$5:$A$145,'Veda input Agg'!$AL$111,'IND Balance'!$D$5:$D$145,'Veda input Agg'!$BR128)/AF$12*$BR$30</f>
        <v>6.2718761190506511E-2</v>
      </c>
      <c r="BP128" s="9" t="e">
        <f>SUMIFS('IND Balance'!AH$5:AH$145,'IND Balance'!$A$5:$A$145,'Veda input Agg'!$AL$111,'IND Balance'!$D$5:$D$145,'Veda input Agg'!$BR128)/AG$12*$BR$30</f>
        <v>#DIV/0!</v>
      </c>
      <c r="BR128" t="str">
        <f>'IND Balance'!D131</f>
        <v>OILNSP</v>
      </c>
    </row>
    <row r="129" spans="36:70" x14ac:dyDescent="0.45">
      <c r="AK129" s="7" t="str">
        <f t="shared" ref="AK129:AK130" si="132">BR129</f>
        <v>OILPTC</v>
      </c>
      <c r="AM129" s="9">
        <f>IF(SUMIFS('IND Balance'!E$5:E$145,'IND Balance'!$A$5:$A$145,'Veda input Agg'!$AL$111,'IND Balance'!$D$5:$D$145,'Veda input Agg'!$BR129)/D$12*$BR$30&lt;0.001,0,SUMIFS('IND Balance'!E$5:E$145,'IND Balance'!$A$5:$A$145,'Veda input Agg'!$AL$111,'IND Balance'!$D$5:$D$145,'Veda input Agg'!$BR129)/D$12*$BR$30)</f>
        <v>1.7680120918363795E-2</v>
      </c>
      <c r="AN129" s="9">
        <f>IF(SUMIFS('IND Balance'!F$5:F$145,'IND Balance'!$A$5:$A$145,'Veda input Agg'!$AL$111,'IND Balance'!$D$5:$D$145,'Veda input Agg'!$BR129)/E$12*$BR$30&lt;0.001,0,SUMIFS('IND Balance'!F$5:F$145,'IND Balance'!$A$5:$A$145,'Veda input Agg'!$AL$111,'IND Balance'!$D$5:$D$145,'Veda input Agg'!$BR129)/E$12*$BR$30)</f>
        <v>5.4232061533928302E-2</v>
      </c>
      <c r="AO129" s="9">
        <f>IF(SUMIFS('IND Balance'!G$5:G$145,'IND Balance'!$A$5:$A$145,'Veda input Agg'!$AL$111,'IND Balance'!$D$5:$D$145,'Veda input Agg'!$BR129)/F$12*$BR$30&lt;0.001,0,SUMIFS('IND Balance'!G$5:G$145,'IND Balance'!$A$5:$A$145,'Veda input Agg'!$AL$111,'IND Balance'!$D$5:$D$145,'Veda input Agg'!$BR129)/F$12*$BR$30)</f>
        <v>2.7564611345607212E-2</v>
      </c>
      <c r="AP129" s="9">
        <f>IF(SUMIFS('IND Balance'!H$5:H$145,'IND Balance'!$A$5:$A$145,'Veda input Agg'!$AL$111,'IND Balance'!$D$5:$D$145,'Veda input Agg'!$BR129)/G$12*$BR$30&lt;0.001,0,SUMIFS('IND Balance'!H$5:H$145,'IND Balance'!$A$5:$A$145,'Veda input Agg'!$AL$111,'IND Balance'!$D$5:$D$145,'Veda input Agg'!$BR129)/G$12*$BR$30)</f>
        <v>1.0548827892864943E-3</v>
      </c>
      <c r="AQ129" s="9">
        <f>IF(SUMIFS('IND Balance'!I$5:I$145,'IND Balance'!$A$5:$A$145,'Veda input Agg'!$AL$111,'IND Balance'!$D$5:$D$145,'Veda input Agg'!$BR129)/H$12*$BR$30&lt;0.001,0,SUMIFS('IND Balance'!I$5:I$145,'IND Balance'!$A$5:$A$145,'Veda input Agg'!$AL$111,'IND Balance'!$D$5:$D$145,'Veda input Agg'!$BR129)/H$12*$BR$30)</f>
        <v>5.7319742130360436E-3</v>
      </c>
      <c r="AR129" s="9">
        <f>IF(SUMIFS('IND Balance'!J$5:J$145,'IND Balance'!$A$5:$A$145,'Veda input Agg'!$AL$111,'IND Balance'!$D$5:$D$145,'Veda input Agg'!$BR129)/I$12*$BR$30&lt;0.001,0,SUMIFS('IND Balance'!J$5:J$145,'IND Balance'!$A$5:$A$145,'Veda input Agg'!$AL$111,'IND Balance'!$D$5:$D$145,'Veda input Agg'!$BR129)/I$12*$BR$30)</f>
        <v>0</v>
      </c>
      <c r="AS129" s="9">
        <f>IF(SUMIFS('IND Balance'!K$5:K$145,'IND Balance'!$A$5:$A$145,'Veda input Agg'!$AL$111,'IND Balance'!$D$5:$D$145,'Veda input Agg'!$BR129)/J$12*$BR$30&lt;0.001,0,SUMIFS('IND Balance'!K$5:K$145,'IND Balance'!$A$5:$A$145,'Veda input Agg'!$AL$111,'IND Balance'!$D$5:$D$145,'Veda input Agg'!$BR129)/J$12*$BR$30)</f>
        <v>0.13065226384318165</v>
      </c>
      <c r="AT129" s="9">
        <f>IF(SUMIFS('IND Balance'!L$5:L$145,'IND Balance'!$A$5:$A$145,'Veda input Agg'!$AL$111,'IND Balance'!$D$5:$D$145,'Veda input Agg'!$BR129)/K$12*$BR$30&lt;0.001,0,SUMIFS('IND Balance'!L$5:L$145,'IND Balance'!$A$5:$A$145,'Veda input Agg'!$AL$111,'IND Balance'!$D$5:$D$145,'Veda input Agg'!$BR129)/K$12*$BR$30)</f>
        <v>0</v>
      </c>
      <c r="AU129" s="9">
        <f>IF(SUMIFS('IND Balance'!M$5:M$145,'IND Balance'!$A$5:$A$145,'Veda input Agg'!$AL$111,'IND Balance'!$D$5:$D$145,'Veda input Agg'!$BR129)/L$12*$BR$30&lt;0.001,0,SUMIFS('IND Balance'!M$5:M$145,'IND Balance'!$A$5:$A$145,'Veda input Agg'!$AL$111,'IND Balance'!$D$5:$D$145,'Veda input Agg'!$BR129)/L$12*$BR$30)</f>
        <v>6.7833507593109257E-2</v>
      </c>
      <c r="AV129" s="9">
        <f>IF(SUMIFS('IND Balance'!N$5:N$145,'IND Balance'!$A$5:$A$145,'Veda input Agg'!$AL$111,'IND Balance'!$D$5:$D$145,'Veda input Agg'!$BR129)/M$12*$BR$30&lt;0.001,0,SUMIFS('IND Balance'!N$5:N$145,'IND Balance'!$A$5:$A$145,'Veda input Agg'!$AL$111,'IND Balance'!$D$5:$D$145,'Veda input Agg'!$BR129)/M$12*$BR$30)</f>
        <v>0.1196820587386126</v>
      </c>
      <c r="AW129" s="9">
        <f>IF(SUMIFS('IND Balance'!O$5:O$145,'IND Balance'!$A$5:$A$145,'Veda input Agg'!$AL$111,'IND Balance'!$D$5:$D$145,'Veda input Agg'!$BR129)/N$12*$BR$30&lt;0.001,0,SUMIFS('IND Balance'!O$5:O$145,'IND Balance'!$A$5:$A$145,'Veda input Agg'!$AL$111,'IND Balance'!$D$5:$D$145,'Veda input Agg'!$BR129)/N$12*$BR$30)</f>
        <v>0</v>
      </c>
      <c r="AX129" s="9">
        <f>IF(SUMIFS('IND Balance'!P$5:P$145,'IND Balance'!$A$5:$A$145,'Veda input Agg'!$AL$111,'IND Balance'!$D$5:$D$145,'Veda input Agg'!$BR129)/O$12*$BR$30&lt;0.001,0,SUMIFS('IND Balance'!P$5:P$145,'IND Balance'!$A$5:$A$145,'Veda input Agg'!$AL$111,'IND Balance'!$D$5:$D$145,'Veda input Agg'!$BR129)/O$12*$BR$30)</f>
        <v>4.7571331857588703E-3</v>
      </c>
      <c r="AY129" s="9">
        <f>IF(SUMIFS('IND Balance'!Q$5:Q$145,'IND Balance'!$A$5:$A$145,'Veda input Agg'!$AL$111,'IND Balance'!$D$5:$D$145,'Veda input Agg'!$BR129)/P$12*$BR$30&lt;0.001,0,SUMIFS('IND Balance'!Q$5:Q$145,'IND Balance'!$A$5:$A$145,'Veda input Agg'!$AL$111,'IND Balance'!$D$5:$D$145,'Veda input Agg'!$BR129)/P$12*$BR$30)</f>
        <v>2.331724294650607E-2</v>
      </c>
      <c r="AZ129" s="9">
        <f>IF(SUMIFS('IND Balance'!R$5:R$145,'IND Balance'!$A$5:$A$145,'Veda input Agg'!$AL$111,'IND Balance'!$D$5:$D$145,'Veda input Agg'!$BR129)/Q$12*$BR$30&lt;0.001,0,SUMIFS('IND Balance'!R$5:R$145,'IND Balance'!$A$5:$A$145,'Veda input Agg'!$AL$111,'IND Balance'!$D$5:$D$145,'Veda input Agg'!$BR129)/Q$12*$BR$30)</f>
        <v>0</v>
      </c>
      <c r="BA129" s="9">
        <f>IF(SUMIFS('IND Balance'!S$5:S$145,'IND Balance'!$A$5:$A$145,'Veda input Agg'!$AL$111,'IND Balance'!$D$5:$D$145,'Veda input Agg'!$BR129)/R$12*$BR$30&lt;0.001,0,SUMIFS('IND Balance'!S$5:S$145,'IND Balance'!$A$5:$A$145,'Veda input Agg'!$AL$111,'IND Balance'!$D$5:$D$145,'Veda input Agg'!$BR129)/R$12*$BR$30)</f>
        <v>2.8507849472358487E-2</v>
      </c>
      <c r="BB129" s="9">
        <f>IF(SUMIFS('IND Balance'!T$5:T$145,'IND Balance'!$A$5:$A$145,'Veda input Agg'!$AL$111,'IND Balance'!$D$5:$D$145,'Veda input Agg'!$BR129)/S$12*$BR$30&lt;0.001,0,SUMIFS('IND Balance'!T$5:T$145,'IND Balance'!$A$5:$A$145,'Veda input Agg'!$AL$111,'IND Balance'!$D$5:$D$145,'Veda input Agg'!$BR129)/S$12*$BR$30)</f>
        <v>2.4084124584859236E-2</v>
      </c>
      <c r="BC129" s="9">
        <f>IF(SUMIFS('IND Balance'!U$5:U$145,'IND Balance'!$A$5:$A$145,'Veda input Agg'!$AL$111,'IND Balance'!$D$5:$D$145,'Veda input Agg'!$BR129)/T$12*$BR$30&lt;0.001,0,SUMIFS('IND Balance'!U$5:U$145,'IND Balance'!$A$5:$A$145,'Veda input Agg'!$AL$111,'IND Balance'!$D$5:$D$145,'Veda input Agg'!$BR129)/T$12*$BR$30)</f>
        <v>3.0616429371158682E-3</v>
      </c>
      <c r="BD129" s="9">
        <f>IF(SUMIFS('IND Balance'!V$5:V$145,'IND Balance'!$A$5:$A$145,'Veda input Agg'!$AL$111,'IND Balance'!$D$5:$D$145,'Veda input Agg'!$BR129)/U$12*$BR$30&lt;0.001,0,SUMIFS('IND Balance'!V$5:V$145,'IND Balance'!$A$5:$A$145,'Veda input Agg'!$AL$111,'IND Balance'!$D$5:$D$145,'Veda input Agg'!$BR129)/U$12*$BR$30)</f>
        <v>6.7237746850728449E-3</v>
      </c>
      <c r="BE129" s="9">
        <f>IF(SUMIFS('IND Balance'!W$5:W$145,'IND Balance'!$A$5:$A$145,'Veda input Agg'!$AL$111,'IND Balance'!$D$5:$D$145,'Veda input Agg'!$BR129)/V$12*$BR$30&lt;0.001,0,SUMIFS('IND Balance'!W$5:W$145,'IND Balance'!$A$5:$A$145,'Veda input Agg'!$AL$111,'IND Balance'!$D$5:$D$145,'Veda input Agg'!$BR129)/V$12*$BR$30)</f>
        <v>7.3629188660000646E-3</v>
      </c>
      <c r="BF129" s="9">
        <f>IF(SUMIFS('IND Balance'!X$5:X$145,'IND Balance'!$A$5:$A$145,'Veda input Agg'!$AL$111,'IND Balance'!$D$5:$D$145,'Veda input Agg'!$BR129)/W$12*$BR$30&lt;0.001,0,SUMIFS('IND Balance'!X$5:X$145,'IND Balance'!$A$5:$A$145,'Veda input Agg'!$AL$111,'IND Balance'!$D$5:$D$145,'Veda input Agg'!$BR129)/W$12*$BR$30)</f>
        <v>0</v>
      </c>
      <c r="BG129" s="9">
        <f>IF(SUMIFS('IND Balance'!Y$5:Y$145,'IND Balance'!$A$5:$A$145,'Veda input Agg'!$AL$111,'IND Balance'!$D$5:$D$145,'Veda input Agg'!$BR129)/X$12*$BR$30&lt;0.001,0,SUMIFS('IND Balance'!Y$5:Y$145,'IND Balance'!$A$5:$A$145,'Veda input Agg'!$AL$111,'IND Balance'!$D$5:$D$145,'Veda input Agg'!$BR129)/X$12*$BR$30)</f>
        <v>0</v>
      </c>
      <c r="BH129" s="9">
        <f>IF(SUMIFS('IND Balance'!Z$5:Z$145,'IND Balance'!$A$5:$A$145,'Veda input Agg'!$AL$111,'IND Balance'!$D$5:$D$145,'Veda input Agg'!$BR129)/Y$12*$BR$30&lt;0.001,0,SUMIFS('IND Balance'!Z$5:Z$145,'IND Balance'!$A$5:$A$145,'Veda input Agg'!$AL$111,'IND Balance'!$D$5:$D$145,'Veda input Agg'!$BR129)/Y$12*$BR$30)</f>
        <v>0</v>
      </c>
      <c r="BI129" s="9">
        <f>SUMIFS('IND Balance'!AA$5:AA$145,'IND Balance'!$A$5:$A$145,'Veda input Agg'!$AL$111,'IND Balance'!$D$5:$D$145,'Veda input Agg'!$BR129)/Z$12*$BR$30</f>
        <v>1.0152219383051603E-2</v>
      </c>
      <c r="BJ129" s="9">
        <f>SUMIFS('IND Balance'!AB$5:AB$145,'IND Balance'!$A$5:$A$145,'Veda input Agg'!$AL$111,'IND Balance'!$D$5:$D$145,'Veda input Agg'!$BR129)/AA$12*$BR$30</f>
        <v>0.15874747527993976</v>
      </c>
      <c r="BK129" s="9">
        <f>SUMIFS('IND Balance'!AC$5:AC$145,'IND Balance'!$A$5:$A$145,'Veda input Agg'!$AL$111,'IND Balance'!$D$5:$D$145,'Veda input Agg'!$BR129)/AB$12*$BR$30</f>
        <v>0</v>
      </c>
      <c r="BL129" s="9">
        <f>SUMIFS('IND Balance'!AD$5:AD$145,'IND Balance'!$A$5:$A$145,'Veda input Agg'!$AL$111,'IND Balance'!$D$5:$D$145,'Veda input Agg'!$BR129)/AC$12*$BR$30</f>
        <v>0</v>
      </c>
      <c r="BM129" s="9">
        <f>SUMIFS('IND Balance'!AE$5:AE$145,'IND Balance'!$A$5:$A$145,'Veda input Agg'!$AL$111,'IND Balance'!$D$5:$D$145,'Veda input Agg'!$BR129)/AD$12*$BR$30</f>
        <v>0</v>
      </c>
      <c r="BN129" s="9">
        <f>SUMIFS('IND Balance'!AF$5:AF$145,'IND Balance'!$A$5:$A$145,'Veda input Agg'!$AL$111,'IND Balance'!$D$5:$D$145,'Veda input Agg'!$BR129)/AE$12*$BR$30</f>
        <v>5.0035086275523229E-3</v>
      </c>
      <c r="BO129" s="9">
        <f>SUMIFS('IND Balance'!AG$5:AG$145,'IND Balance'!$A$5:$A$145,'Veda input Agg'!$AL$111,'IND Balance'!$D$5:$D$145,'Veda input Agg'!$BR129)/AF$12*$BR$30</f>
        <v>0</v>
      </c>
      <c r="BP129" s="9" t="e">
        <f>SUMIFS('IND Balance'!AH$5:AH$145,'IND Balance'!$A$5:$A$145,'Veda input Agg'!$AL$111,'IND Balance'!$D$5:$D$145,'Veda input Agg'!$BR129)/AG$12*$BR$30</f>
        <v>#DIV/0!</v>
      </c>
      <c r="BR129" t="str">
        <f>'IND Balance'!D132</f>
        <v>OILPTC</v>
      </c>
    </row>
    <row r="130" spans="36:70" x14ac:dyDescent="0.45">
      <c r="AK130" s="7" t="str">
        <f t="shared" si="132"/>
        <v>\I:</v>
      </c>
      <c r="AM130" s="9">
        <f>IF(SUMIFS('IND Balance'!E$5:E$145,'IND Balance'!$A$5:$A$145,'Veda input Agg'!$AL$111,'IND Balance'!$D$5:$D$145,'Veda input Agg'!$BR130)/D$12*$BR$30&lt;0.001,0,SUMIFS('IND Balance'!E$5:E$145,'IND Balance'!$A$5:$A$145,'Veda input Agg'!$AL$111,'IND Balance'!$D$5:$D$145,'Veda input Agg'!$BR130)/D$12*$BR$30)</f>
        <v>0</v>
      </c>
      <c r="AN130" s="9">
        <f>IF(SUMIFS('IND Balance'!F$5:F$145,'IND Balance'!$A$5:$A$145,'Veda input Agg'!$AL$111,'IND Balance'!$D$5:$D$145,'Veda input Agg'!$BR130)/E$12*$BR$30&lt;0.001,0,SUMIFS('IND Balance'!F$5:F$145,'IND Balance'!$A$5:$A$145,'Veda input Agg'!$AL$111,'IND Balance'!$D$5:$D$145,'Veda input Agg'!$BR130)/E$12*$BR$30)</f>
        <v>0</v>
      </c>
      <c r="AO130" s="9">
        <f>IF(SUMIFS('IND Balance'!G$5:G$145,'IND Balance'!$A$5:$A$145,'Veda input Agg'!$AL$111,'IND Balance'!$D$5:$D$145,'Veda input Agg'!$BR130)/F$12*$BR$30&lt;0.001,0,SUMIFS('IND Balance'!G$5:G$145,'IND Balance'!$A$5:$A$145,'Veda input Agg'!$AL$111,'IND Balance'!$D$5:$D$145,'Veda input Agg'!$BR130)/F$12*$BR$30)</f>
        <v>0</v>
      </c>
      <c r="AP130" s="9">
        <f>IF(SUMIFS('IND Balance'!H$5:H$145,'IND Balance'!$A$5:$A$145,'Veda input Agg'!$AL$111,'IND Balance'!$D$5:$D$145,'Veda input Agg'!$BR130)/G$12*$BR$30&lt;0.001,0,SUMIFS('IND Balance'!H$5:H$145,'IND Balance'!$A$5:$A$145,'Veda input Agg'!$AL$111,'IND Balance'!$D$5:$D$145,'Veda input Agg'!$BR130)/G$12*$BR$30)</f>
        <v>0</v>
      </c>
      <c r="AQ130" s="9">
        <f>IF(SUMIFS('IND Balance'!I$5:I$145,'IND Balance'!$A$5:$A$145,'Veda input Agg'!$AL$111,'IND Balance'!$D$5:$D$145,'Veda input Agg'!$BR130)/H$12*$BR$30&lt;0.001,0,SUMIFS('IND Balance'!I$5:I$145,'IND Balance'!$A$5:$A$145,'Veda input Agg'!$AL$111,'IND Balance'!$D$5:$D$145,'Veda input Agg'!$BR130)/H$12*$BR$30)</f>
        <v>0</v>
      </c>
      <c r="AR130" s="9">
        <f>IF(SUMIFS('IND Balance'!J$5:J$145,'IND Balance'!$A$5:$A$145,'Veda input Agg'!$AL$111,'IND Balance'!$D$5:$D$145,'Veda input Agg'!$BR130)/I$12*$BR$30&lt;0.001,0,SUMIFS('IND Balance'!J$5:J$145,'IND Balance'!$A$5:$A$145,'Veda input Agg'!$AL$111,'IND Balance'!$D$5:$D$145,'Veda input Agg'!$BR130)/I$12*$BR$30)</f>
        <v>0</v>
      </c>
      <c r="AS130" s="9">
        <f>IF(SUMIFS('IND Balance'!K$5:K$145,'IND Balance'!$A$5:$A$145,'Veda input Agg'!$AL$111,'IND Balance'!$D$5:$D$145,'Veda input Agg'!$BR130)/J$12*$BR$30&lt;0.001,0,SUMIFS('IND Balance'!K$5:K$145,'IND Balance'!$A$5:$A$145,'Veda input Agg'!$AL$111,'IND Balance'!$D$5:$D$145,'Veda input Agg'!$BR130)/J$12*$BR$30)</f>
        <v>0</v>
      </c>
      <c r="AT130" s="9">
        <f>IF(SUMIFS('IND Balance'!L$5:L$145,'IND Balance'!$A$5:$A$145,'Veda input Agg'!$AL$111,'IND Balance'!$D$5:$D$145,'Veda input Agg'!$BR130)/K$12*$BR$30&lt;0.001,0,SUMIFS('IND Balance'!L$5:L$145,'IND Balance'!$A$5:$A$145,'Veda input Agg'!$AL$111,'IND Balance'!$D$5:$D$145,'Veda input Agg'!$BR130)/K$12*$BR$30)</f>
        <v>0</v>
      </c>
      <c r="AU130" s="9">
        <f>IF(SUMIFS('IND Balance'!M$5:M$145,'IND Balance'!$A$5:$A$145,'Veda input Agg'!$AL$111,'IND Balance'!$D$5:$D$145,'Veda input Agg'!$BR130)/L$12*$BR$30&lt;0.001,0,SUMIFS('IND Balance'!M$5:M$145,'IND Balance'!$A$5:$A$145,'Veda input Agg'!$AL$111,'IND Balance'!$D$5:$D$145,'Veda input Agg'!$BR130)/L$12*$BR$30)</f>
        <v>0</v>
      </c>
      <c r="AV130" s="9">
        <f>IF(SUMIFS('IND Balance'!N$5:N$145,'IND Balance'!$A$5:$A$145,'Veda input Agg'!$AL$111,'IND Balance'!$D$5:$D$145,'Veda input Agg'!$BR130)/M$12*$BR$30&lt;0.001,0,SUMIFS('IND Balance'!N$5:N$145,'IND Balance'!$A$5:$A$145,'Veda input Agg'!$AL$111,'IND Balance'!$D$5:$D$145,'Veda input Agg'!$BR130)/M$12*$BR$30)</f>
        <v>0</v>
      </c>
      <c r="AW130" s="9">
        <f>IF(SUMIFS('IND Balance'!O$5:O$145,'IND Balance'!$A$5:$A$145,'Veda input Agg'!$AL$111,'IND Balance'!$D$5:$D$145,'Veda input Agg'!$BR130)/N$12*$BR$30&lt;0.001,0,SUMIFS('IND Balance'!O$5:O$145,'IND Balance'!$A$5:$A$145,'Veda input Agg'!$AL$111,'IND Balance'!$D$5:$D$145,'Veda input Agg'!$BR130)/N$12*$BR$30)</f>
        <v>0</v>
      </c>
      <c r="AX130" s="9">
        <f>IF(SUMIFS('IND Balance'!P$5:P$145,'IND Balance'!$A$5:$A$145,'Veda input Agg'!$AL$111,'IND Balance'!$D$5:$D$145,'Veda input Agg'!$BR130)/O$12*$BR$30&lt;0.001,0,SUMIFS('IND Balance'!P$5:P$145,'IND Balance'!$A$5:$A$145,'Veda input Agg'!$AL$111,'IND Balance'!$D$5:$D$145,'Veda input Agg'!$BR130)/O$12*$BR$30)</f>
        <v>0</v>
      </c>
      <c r="AY130" s="9">
        <f>IF(SUMIFS('IND Balance'!Q$5:Q$145,'IND Balance'!$A$5:$A$145,'Veda input Agg'!$AL$111,'IND Balance'!$D$5:$D$145,'Veda input Agg'!$BR130)/P$12*$BR$30&lt;0.001,0,SUMIFS('IND Balance'!Q$5:Q$145,'IND Balance'!$A$5:$A$145,'Veda input Agg'!$AL$111,'IND Balance'!$D$5:$D$145,'Veda input Agg'!$BR130)/P$12*$BR$30)</f>
        <v>0</v>
      </c>
      <c r="AZ130" s="9">
        <f>IF(SUMIFS('IND Balance'!R$5:R$145,'IND Balance'!$A$5:$A$145,'Veda input Agg'!$AL$111,'IND Balance'!$D$5:$D$145,'Veda input Agg'!$BR130)/Q$12*$BR$30&lt;0.001,0,SUMIFS('IND Balance'!R$5:R$145,'IND Balance'!$A$5:$A$145,'Veda input Agg'!$AL$111,'IND Balance'!$D$5:$D$145,'Veda input Agg'!$BR130)/Q$12*$BR$30)</f>
        <v>0</v>
      </c>
      <c r="BA130" s="9">
        <f>IF(SUMIFS('IND Balance'!S$5:S$145,'IND Balance'!$A$5:$A$145,'Veda input Agg'!$AL$111,'IND Balance'!$D$5:$D$145,'Veda input Agg'!$BR130)/R$12*$BR$30&lt;0.001,0,SUMIFS('IND Balance'!S$5:S$145,'IND Balance'!$A$5:$A$145,'Veda input Agg'!$AL$111,'IND Balance'!$D$5:$D$145,'Veda input Agg'!$BR130)/R$12*$BR$30)</f>
        <v>0</v>
      </c>
      <c r="BB130" s="9">
        <f>IF(SUMIFS('IND Balance'!T$5:T$145,'IND Balance'!$A$5:$A$145,'Veda input Agg'!$AL$111,'IND Balance'!$D$5:$D$145,'Veda input Agg'!$BR130)/S$12*$BR$30&lt;0.001,0,SUMIFS('IND Balance'!T$5:T$145,'IND Balance'!$A$5:$A$145,'Veda input Agg'!$AL$111,'IND Balance'!$D$5:$D$145,'Veda input Agg'!$BR130)/S$12*$BR$30)</f>
        <v>0</v>
      </c>
      <c r="BC130" s="9">
        <f>IF(SUMIFS('IND Balance'!U$5:U$145,'IND Balance'!$A$5:$A$145,'Veda input Agg'!$AL$111,'IND Balance'!$D$5:$D$145,'Veda input Agg'!$BR130)/T$12*$BR$30&lt;0.001,0,SUMIFS('IND Balance'!U$5:U$145,'IND Balance'!$A$5:$A$145,'Veda input Agg'!$AL$111,'IND Balance'!$D$5:$D$145,'Veda input Agg'!$BR130)/T$12*$BR$30)</f>
        <v>0</v>
      </c>
      <c r="BD130" s="9">
        <f>IF(SUMIFS('IND Balance'!V$5:V$145,'IND Balance'!$A$5:$A$145,'Veda input Agg'!$AL$111,'IND Balance'!$D$5:$D$145,'Veda input Agg'!$BR130)/U$12*$BR$30&lt;0.001,0,SUMIFS('IND Balance'!V$5:V$145,'IND Balance'!$A$5:$A$145,'Veda input Agg'!$AL$111,'IND Balance'!$D$5:$D$145,'Veda input Agg'!$BR130)/U$12*$BR$30)</f>
        <v>0</v>
      </c>
      <c r="BE130" s="9">
        <f>IF(SUMIFS('IND Balance'!W$5:W$145,'IND Balance'!$A$5:$A$145,'Veda input Agg'!$AL$111,'IND Balance'!$D$5:$D$145,'Veda input Agg'!$BR130)/V$12*$BR$30&lt;0.001,0,SUMIFS('IND Balance'!W$5:W$145,'IND Balance'!$A$5:$A$145,'Veda input Agg'!$AL$111,'IND Balance'!$D$5:$D$145,'Veda input Agg'!$BR130)/V$12*$BR$30)</f>
        <v>0</v>
      </c>
      <c r="BF130" s="9">
        <f>IF(SUMIFS('IND Balance'!X$5:X$145,'IND Balance'!$A$5:$A$145,'Veda input Agg'!$AL$111,'IND Balance'!$D$5:$D$145,'Veda input Agg'!$BR130)/W$12*$BR$30&lt;0.001,0,SUMIFS('IND Balance'!X$5:X$145,'IND Balance'!$A$5:$A$145,'Veda input Agg'!$AL$111,'IND Balance'!$D$5:$D$145,'Veda input Agg'!$BR130)/W$12*$BR$30)</f>
        <v>0</v>
      </c>
      <c r="BG130" s="9">
        <f>IF(SUMIFS('IND Balance'!Y$5:Y$145,'IND Balance'!$A$5:$A$145,'Veda input Agg'!$AL$111,'IND Balance'!$D$5:$D$145,'Veda input Agg'!$BR130)/X$12*$BR$30&lt;0.001,0,SUMIFS('IND Balance'!Y$5:Y$145,'IND Balance'!$A$5:$A$145,'Veda input Agg'!$AL$111,'IND Balance'!$D$5:$D$145,'Veda input Agg'!$BR130)/X$12*$BR$30)</f>
        <v>0</v>
      </c>
      <c r="BH130" s="9">
        <f>IF(SUMIFS('IND Balance'!Z$5:Z$145,'IND Balance'!$A$5:$A$145,'Veda input Agg'!$AL$111,'IND Balance'!$D$5:$D$145,'Veda input Agg'!$BR130)/Y$12*$BR$30&lt;0.001,0,SUMIFS('IND Balance'!Z$5:Z$145,'IND Balance'!$A$5:$A$145,'Veda input Agg'!$AL$111,'IND Balance'!$D$5:$D$145,'Veda input Agg'!$BR130)/Y$12*$BR$30)</f>
        <v>0</v>
      </c>
      <c r="BI130" s="9">
        <f>SUMIFS('IND Balance'!AA$5:AA$145,'IND Balance'!$A$5:$A$145,'Veda input Agg'!$AL$111,'IND Balance'!$D$5:$D$145,'Veda input Agg'!$BR130)/Z$12*$BR$30</f>
        <v>0</v>
      </c>
      <c r="BJ130" s="9">
        <f>SUMIFS('IND Balance'!AB$5:AB$145,'IND Balance'!$A$5:$A$145,'Veda input Agg'!$AL$111,'IND Balance'!$D$5:$D$145,'Veda input Agg'!$BR130)/AA$12*$BR$30</f>
        <v>0</v>
      </c>
      <c r="BK130" s="9">
        <f>SUMIFS('IND Balance'!AC$5:AC$145,'IND Balance'!$A$5:$A$145,'Veda input Agg'!$AL$111,'IND Balance'!$D$5:$D$145,'Veda input Agg'!$BR130)/AB$12*$BR$30</f>
        <v>0</v>
      </c>
      <c r="BL130" s="9">
        <f>SUMIFS('IND Balance'!AD$5:AD$145,'IND Balance'!$A$5:$A$145,'Veda input Agg'!$AL$111,'IND Balance'!$D$5:$D$145,'Veda input Agg'!$BR130)/AC$12*$BR$30</f>
        <v>0</v>
      </c>
      <c r="BM130" s="9">
        <f>SUMIFS('IND Balance'!AE$5:AE$145,'IND Balance'!$A$5:$A$145,'Veda input Agg'!$AL$111,'IND Balance'!$D$5:$D$145,'Veda input Agg'!$BR130)/AD$12*$BR$30</f>
        <v>0</v>
      </c>
      <c r="BN130" s="9">
        <f>SUMIFS('IND Balance'!AF$5:AF$145,'IND Balance'!$A$5:$A$145,'Veda input Agg'!$AL$111,'IND Balance'!$D$5:$D$145,'Veda input Agg'!$BR130)/AE$12*$BR$30</f>
        <v>0</v>
      </c>
      <c r="BO130" s="9">
        <f>SUMIFS('IND Balance'!AG$5:AG$145,'IND Balance'!$A$5:$A$145,'Veda input Agg'!$AL$111,'IND Balance'!$D$5:$D$145,'Veda input Agg'!$BR130)/AF$12*$BR$30</f>
        <v>0</v>
      </c>
      <c r="BP130" s="9" t="e">
        <f>SUMIFS('IND Balance'!AH$5:AH$145,'IND Balance'!$A$5:$A$145,'Veda input Agg'!$AL$111,'IND Balance'!$D$5:$D$145,'Veda input Agg'!$BR130)/AG$12*$BR$30</f>
        <v>#DIV/0!</v>
      </c>
      <c r="BR130" t="s">
        <v>739</v>
      </c>
    </row>
    <row r="131" spans="36:70" x14ac:dyDescent="0.45">
      <c r="AJ131" s="2" t="str">
        <f>C27</f>
        <v>ONO_generic</v>
      </c>
      <c r="AK131" s="7" t="s">
        <v>55</v>
      </c>
      <c r="AL131" t="s">
        <v>50</v>
      </c>
      <c r="AM131" s="9">
        <f>SUMIFS('IND Balance'!E$5:E$145,'IND Balance'!$C$5:$C$145,'Veda input Agg'!$AL$131,'IND Balance'!$D$5:$D$145,'Veda input Agg'!$AK131)/D$13*$BR$30</f>
        <v>0</v>
      </c>
      <c r="AN131" s="9">
        <f>SUMIFS('IND Balance'!F$5:F$145,'IND Balance'!$C$5:$C$145,'Veda input Agg'!$AL$131,'IND Balance'!$D$5:$D$145,'Veda input Agg'!$AK131)/E$13*$BR$30</f>
        <v>0.22632397922796541</v>
      </c>
      <c r="AO131" s="9">
        <f>SUMIFS('IND Balance'!G$5:G$145,'IND Balance'!$C$5:$C$145,'Veda input Agg'!$AL$131,'IND Balance'!$D$5:$D$145,'Veda input Agg'!$AK131)/F$13*$BR$30</f>
        <v>0</v>
      </c>
      <c r="AP131" s="9">
        <f>SUMIFS('IND Balance'!H$5:H$145,'IND Balance'!$C$5:$C$145,'Veda input Agg'!$AL$131,'IND Balance'!$D$5:$D$145,'Veda input Agg'!$AK131)/G$13*$BR$30</f>
        <v>2.8372277878253643E-4</v>
      </c>
      <c r="AQ131" s="9">
        <f>SUMIFS('IND Balance'!I$5:I$145,'IND Balance'!$C$5:$C$145,'Veda input Agg'!$AL$131,'IND Balance'!$D$5:$D$145,'Veda input Agg'!$AK131)/H$13*$BR$30</f>
        <v>0.29080459102692358</v>
      </c>
      <c r="AR131" s="9">
        <f>SUMIFS('IND Balance'!J$5:J$145,'IND Balance'!$C$5:$C$145,'Veda input Agg'!$AL$131,'IND Balance'!$D$5:$D$145,'Veda input Agg'!$AK131)/I$13*$BR$30</f>
        <v>0.17578763560306113</v>
      </c>
      <c r="AS131" s="9">
        <f>SUMIFS('IND Balance'!K$5:K$145,'IND Balance'!$C$5:$C$145,'Veda input Agg'!$AL$131,'IND Balance'!$D$5:$D$145,'Veda input Agg'!$AK131)/J$13*$BR$30</f>
        <v>0</v>
      </c>
      <c r="AT131" s="9">
        <f>SUMIFS('IND Balance'!L$5:L$145,'IND Balance'!$C$5:$C$145,'Veda input Agg'!$AL$131,'IND Balance'!$D$5:$D$145,'Veda input Agg'!$AK131)/K$13*$BR$30</f>
        <v>0</v>
      </c>
      <c r="AU131" s="9">
        <f>SUMIFS('IND Balance'!M$5:M$145,'IND Balance'!$C$5:$C$145,'Veda input Agg'!$AL$131,'IND Balance'!$D$5:$D$145,'Veda input Agg'!$AK131)/L$13*$BR$30</f>
        <v>0</v>
      </c>
      <c r="AV131" s="9">
        <f>SUMIFS('IND Balance'!N$5:N$145,'IND Balance'!$C$5:$C$145,'Veda input Agg'!$AL$131,'IND Balance'!$D$5:$D$145,'Veda input Agg'!$AK131)/M$13*$BR$30</f>
        <v>0</v>
      </c>
      <c r="AW131" s="9">
        <f>SUMIFS('IND Balance'!O$5:O$145,'IND Balance'!$C$5:$C$145,'Veda input Agg'!$AL$131,'IND Balance'!$D$5:$D$145,'Veda input Agg'!$AK131)/N$13*$BR$30</f>
        <v>0</v>
      </c>
      <c r="AX131" s="9">
        <f>SUMIFS('IND Balance'!P$5:P$145,'IND Balance'!$C$5:$C$145,'Veda input Agg'!$AL$131,'IND Balance'!$D$5:$D$145,'Veda input Agg'!$AK131)/O$13*$BR$30</f>
        <v>4.9524025465611859E-3</v>
      </c>
      <c r="AY131" s="9">
        <f>SUMIFS('IND Balance'!Q$5:Q$145,'IND Balance'!$C$5:$C$145,'Veda input Agg'!$AL$131,'IND Balance'!$D$5:$D$145,'Veda input Agg'!$AK131)/P$13*$BR$30</f>
        <v>0</v>
      </c>
      <c r="AZ131" s="9">
        <f>SUMIFS('IND Balance'!R$5:R$145,'IND Balance'!$C$5:$C$145,'Veda input Agg'!$AL$131,'IND Balance'!$D$5:$D$145,'Veda input Agg'!$AK131)/Q$13*$BR$30</f>
        <v>2.6500700571386211E-3</v>
      </c>
      <c r="BA131" s="9">
        <f>SUMIFS('IND Balance'!S$5:S$145,'IND Balance'!$C$5:$C$145,'Veda input Agg'!$AL$131,'IND Balance'!$D$5:$D$145,'Veda input Agg'!$AK131)/R$13*$BR$30</f>
        <v>0</v>
      </c>
      <c r="BB131" s="9">
        <f>SUMIFS('IND Balance'!T$5:T$145,'IND Balance'!$C$5:$C$145,'Veda input Agg'!$AL$131,'IND Balance'!$D$5:$D$145,'Veda input Agg'!$AK131)/S$13*$BR$30</f>
        <v>1.1413205131180085E-3</v>
      </c>
      <c r="BC131" s="9">
        <f>SUMIFS('IND Balance'!U$5:U$145,'IND Balance'!$C$5:$C$145,'Veda input Agg'!$AL$131,'IND Balance'!$D$5:$D$145,'Veda input Agg'!$AK131)/T$13*$BR$30</f>
        <v>3.9384612912039346E-2</v>
      </c>
      <c r="BD131" s="9">
        <f>SUMIFS('IND Balance'!V$5:V$145,'IND Balance'!$C$5:$C$145,'Veda input Agg'!$AL$131,'IND Balance'!$D$5:$D$145,'Veda input Agg'!$AK131)/U$13*$BR$30</f>
        <v>0</v>
      </c>
      <c r="BE131" s="9">
        <f>SUMIFS('IND Balance'!W$5:W$145,'IND Balance'!$C$5:$C$145,'Veda input Agg'!$AL$131,'IND Balance'!$D$5:$D$145,'Veda input Agg'!$AK131)/V$13*$BR$30</f>
        <v>0</v>
      </c>
      <c r="BF131" s="9">
        <f>SUMIFS('IND Balance'!X$5:X$145,'IND Balance'!$C$5:$C$145,'Veda input Agg'!$AL$131,'IND Balance'!$D$5:$D$145,'Veda input Agg'!$AK131)/W$13*$BR$30</f>
        <v>0</v>
      </c>
      <c r="BG131" s="9">
        <f>SUMIFS('IND Balance'!Y$5:Y$145,'IND Balance'!$C$5:$C$145,'Veda input Agg'!$AL$131,'IND Balance'!$D$5:$D$145,'Veda input Agg'!$AK131)/X$13*$BR$30</f>
        <v>2.142745264677326E-2</v>
      </c>
      <c r="BH131" s="9">
        <f>SUMIFS('IND Balance'!Z$5:Z$145,'IND Balance'!$C$5:$C$145,'Veda input Agg'!$AL$131,'IND Balance'!$D$5:$D$145,'Veda input Agg'!$AK131)/Y$13*$BR$30</f>
        <v>0</v>
      </c>
      <c r="BI131" s="9">
        <f>SUMIFS('IND Balance'!AA$5:AA$145,'IND Balance'!$C$5:$C$145,'Veda input Agg'!$AL$131,'IND Balance'!$D$5:$D$145,'Veda input Agg'!$AK131)/Z$13*$BR$30</f>
        <v>2.4420331597703394E-2</v>
      </c>
      <c r="BJ131" s="9">
        <f>SUMIFS('IND Balance'!AB$5:AB$145,'IND Balance'!$C$5:$C$145,'Veda input Agg'!$AL$131,'IND Balance'!$D$5:$D$145,'Veda input Agg'!$AK131)/AA$13*$BR$30</f>
        <v>2.4410147268524597E-4</v>
      </c>
      <c r="BK131" s="9">
        <f>SUMIFS('IND Balance'!AC$5:AC$145,'IND Balance'!$C$5:$C$145,'Veda input Agg'!$AL$131,'IND Balance'!$D$5:$D$145,'Veda input Agg'!$AK131)/AB$13*$BR$30</f>
        <v>0</v>
      </c>
      <c r="BL131" s="9">
        <f>SUMIFS('IND Balance'!AD$5:AD$145,'IND Balance'!$C$5:$C$145,'Veda input Agg'!$AL$131,'IND Balance'!$D$5:$D$145,'Veda input Agg'!$AK131)/AC$13*$BR$30</f>
        <v>0</v>
      </c>
      <c r="BM131" s="9">
        <f>SUMIFS('IND Balance'!AE$5:AE$145,'IND Balance'!$C$5:$C$145,'Veda input Agg'!$AL$131,'IND Balance'!$D$5:$D$145,'Veda input Agg'!$AK131)/AD$13*$BR$30</f>
        <v>0</v>
      </c>
      <c r="BN131" s="9">
        <f>SUMIFS('IND Balance'!AF$5:AF$145,'IND Balance'!$C$5:$C$145,'Veda input Agg'!$AL$131,'IND Balance'!$D$5:$D$145,'Veda input Agg'!$AK131)/AE$13*$BR$30</f>
        <v>0</v>
      </c>
      <c r="BO131" s="9">
        <f>SUMIFS('IND Balance'!AG$5:AG$145,'IND Balance'!$C$5:$C$145,'Veda input Agg'!$AL$131,'IND Balance'!$D$5:$D$145,'Veda input Agg'!$AK131)/AF$13*$BR$30</f>
        <v>0</v>
      </c>
      <c r="BP131" s="9" t="e">
        <f>SUMIFS('IND Balance'!AH$5:AH$145,'IND Balance'!$C$5:$C$145,'Veda input Agg'!$AL$131,'IND Balance'!$D$5:$D$145,'Veda input Agg'!$AK131)/AG$13*$BR$30</f>
        <v>#DIV/0!</v>
      </c>
    </row>
    <row r="132" spans="36:70" x14ac:dyDescent="0.45">
      <c r="AK132" s="7" t="s">
        <v>53</v>
      </c>
      <c r="AM132" s="9">
        <f>SUMIFS('IND Balance'!E$5:E$145,'IND Balance'!$C$5:$C$145,'Veda input Agg'!$AL$131,'IND Balance'!$D$5:$D$145,'Veda input Agg'!$AK132)/D$13*$BR$30</f>
        <v>0</v>
      </c>
      <c r="AN132" s="9">
        <f>SUMIFS('IND Balance'!F$5:F$145,'IND Balance'!$C$5:$C$145,'Veda input Agg'!$AL$131,'IND Balance'!$D$5:$D$145,'Veda input Agg'!$AK132)/E$13*$BR$30</f>
        <v>6.3455702014521276E-3</v>
      </c>
      <c r="AO132" s="9">
        <f>SUMIFS('IND Balance'!G$5:G$145,'IND Balance'!$C$5:$C$145,'Veda input Agg'!$AL$131,'IND Balance'!$D$5:$D$145,'Veda input Agg'!$AK132)/F$13*$BR$30</f>
        <v>0</v>
      </c>
      <c r="AP132" s="9">
        <f>SUMIFS('IND Balance'!H$5:H$145,'IND Balance'!$C$5:$C$145,'Veda input Agg'!$AL$131,'IND Balance'!$D$5:$D$145,'Veda input Agg'!$AK132)/G$13*$BR$30</f>
        <v>2.9246822000543456E-2</v>
      </c>
      <c r="AQ132" s="9">
        <f>SUMIFS('IND Balance'!I$5:I$145,'IND Balance'!$C$5:$C$145,'Veda input Agg'!$AL$131,'IND Balance'!$D$5:$D$145,'Veda input Agg'!$AK132)/H$13*$BR$30</f>
        <v>0</v>
      </c>
      <c r="AR132" s="9">
        <f>SUMIFS('IND Balance'!J$5:J$145,'IND Balance'!$C$5:$C$145,'Veda input Agg'!$AL$131,'IND Balance'!$D$5:$D$145,'Veda input Agg'!$AK132)/I$13*$BR$30</f>
        <v>0.27087020638907883</v>
      </c>
      <c r="AS132" s="9">
        <f>SUMIFS('IND Balance'!K$5:K$145,'IND Balance'!$C$5:$C$145,'Veda input Agg'!$AL$131,'IND Balance'!$D$5:$D$145,'Veda input Agg'!$AK132)/J$13*$BR$30</f>
        <v>0</v>
      </c>
      <c r="AT132" s="9">
        <f>SUMIFS('IND Balance'!L$5:L$145,'IND Balance'!$C$5:$C$145,'Veda input Agg'!$AL$131,'IND Balance'!$D$5:$D$145,'Veda input Agg'!$AK132)/K$13*$BR$30</f>
        <v>0</v>
      </c>
      <c r="AU132" s="9">
        <f>SUMIFS('IND Balance'!M$5:M$145,'IND Balance'!$C$5:$C$145,'Veda input Agg'!$AL$131,'IND Balance'!$D$5:$D$145,'Veda input Agg'!$AK132)/L$13*$BR$30</f>
        <v>0</v>
      </c>
      <c r="AV132" s="9">
        <f>SUMIFS('IND Balance'!N$5:N$145,'IND Balance'!$C$5:$C$145,'Veda input Agg'!$AL$131,'IND Balance'!$D$5:$D$145,'Veda input Agg'!$AK132)/M$13*$BR$30</f>
        <v>0.16662183812550871</v>
      </c>
      <c r="AW132" s="9">
        <f>SUMIFS('IND Balance'!O$5:O$145,'IND Balance'!$C$5:$C$145,'Veda input Agg'!$AL$131,'IND Balance'!$D$5:$D$145,'Veda input Agg'!$AK132)/N$13*$BR$30</f>
        <v>0</v>
      </c>
      <c r="AX132" s="9">
        <f>SUMIFS('IND Balance'!P$5:P$145,'IND Balance'!$C$5:$C$145,'Veda input Agg'!$AL$131,'IND Balance'!$D$5:$D$145,'Veda input Agg'!$AK132)/O$13*$BR$30</f>
        <v>0</v>
      </c>
      <c r="AY132" s="9">
        <f>SUMIFS('IND Balance'!Q$5:Q$145,'IND Balance'!$C$5:$C$145,'Veda input Agg'!$AL$131,'IND Balance'!$D$5:$D$145,'Veda input Agg'!$AK132)/P$13*$BR$30</f>
        <v>0</v>
      </c>
      <c r="AZ132" s="9">
        <f>SUMIFS('IND Balance'!R$5:R$145,'IND Balance'!$C$5:$C$145,'Veda input Agg'!$AL$131,'IND Balance'!$D$5:$D$145,'Veda input Agg'!$AK132)/Q$13*$BR$30</f>
        <v>4.2338397362569688E-5</v>
      </c>
      <c r="BA132" s="9">
        <f>SUMIFS('IND Balance'!S$5:S$145,'IND Balance'!$C$5:$C$145,'Veda input Agg'!$AL$131,'IND Balance'!$D$5:$D$145,'Veda input Agg'!$AK132)/R$13*$BR$30</f>
        <v>1.0929630594274109E-3</v>
      </c>
      <c r="BB132" s="9">
        <f>SUMIFS('IND Balance'!T$5:T$145,'IND Balance'!$C$5:$C$145,'Veda input Agg'!$AL$131,'IND Balance'!$D$5:$D$145,'Veda input Agg'!$AK132)/S$13*$BR$30</f>
        <v>7.6276339910092555E-2</v>
      </c>
      <c r="BC132" s="9">
        <f>SUMIFS('IND Balance'!U$5:U$145,'IND Balance'!$C$5:$C$145,'Veda input Agg'!$AL$131,'IND Balance'!$D$5:$D$145,'Veda input Agg'!$AK132)/T$13*$BR$30</f>
        <v>0</v>
      </c>
      <c r="BD132" s="9">
        <f>SUMIFS('IND Balance'!V$5:V$145,'IND Balance'!$C$5:$C$145,'Veda input Agg'!$AL$131,'IND Balance'!$D$5:$D$145,'Veda input Agg'!$AK132)/U$13*$BR$30</f>
        <v>0</v>
      </c>
      <c r="BE132" s="9">
        <f>SUMIFS('IND Balance'!W$5:W$145,'IND Balance'!$C$5:$C$145,'Veda input Agg'!$AL$131,'IND Balance'!$D$5:$D$145,'Veda input Agg'!$AK132)/V$13*$BR$30</f>
        <v>0</v>
      </c>
      <c r="BF132" s="9">
        <f>SUMIFS('IND Balance'!X$5:X$145,'IND Balance'!$C$5:$C$145,'Veda input Agg'!$AL$131,'IND Balance'!$D$5:$D$145,'Veda input Agg'!$AK132)/W$13*$BR$30</f>
        <v>0.28479083908213981</v>
      </c>
      <c r="BG132" s="9">
        <f>SUMIFS('IND Balance'!Y$5:Y$145,'IND Balance'!$C$5:$C$145,'Veda input Agg'!$AL$131,'IND Balance'!$D$5:$D$145,'Veda input Agg'!$AK132)/X$13*$BR$30</f>
        <v>4.4957648336612857E-4</v>
      </c>
      <c r="BH132" s="9">
        <f>SUMIFS('IND Balance'!Z$5:Z$145,'IND Balance'!$C$5:$C$145,'Veda input Agg'!$AL$131,'IND Balance'!$D$5:$D$145,'Veda input Agg'!$AK132)/Y$13*$BR$30</f>
        <v>0</v>
      </c>
      <c r="BI132" s="9">
        <f>SUMIFS('IND Balance'!AA$5:AA$145,'IND Balance'!$C$5:$C$145,'Veda input Agg'!$AL$131,'IND Balance'!$D$5:$D$145,'Veda input Agg'!$AK132)/Z$13*$BR$30</f>
        <v>0</v>
      </c>
      <c r="BJ132" s="9">
        <f>SUMIFS('IND Balance'!AB$5:AB$145,'IND Balance'!$C$5:$C$145,'Veda input Agg'!$AL$131,'IND Balance'!$D$5:$D$145,'Veda input Agg'!$AK132)/AA$13*$BR$30</f>
        <v>0</v>
      </c>
      <c r="BK132" s="9">
        <f>SUMIFS('IND Balance'!AC$5:AC$145,'IND Balance'!$C$5:$C$145,'Veda input Agg'!$AL$131,'IND Balance'!$D$5:$D$145,'Veda input Agg'!$AK132)/AB$13*$BR$30</f>
        <v>0</v>
      </c>
      <c r="BL132" s="9">
        <f>SUMIFS('IND Balance'!AD$5:AD$145,'IND Balance'!$C$5:$C$145,'Veda input Agg'!$AL$131,'IND Balance'!$D$5:$D$145,'Veda input Agg'!$AK132)/AC$13*$BR$30</f>
        <v>0</v>
      </c>
      <c r="BM132" s="9">
        <f>SUMIFS('IND Balance'!AE$5:AE$145,'IND Balance'!$C$5:$C$145,'Veda input Agg'!$AL$131,'IND Balance'!$D$5:$D$145,'Veda input Agg'!$AK132)/AD$13*$BR$30</f>
        <v>5.836729718878695E-2</v>
      </c>
      <c r="BN132" s="9">
        <f>SUMIFS('IND Balance'!AF$5:AF$145,'IND Balance'!$C$5:$C$145,'Veda input Agg'!$AL$131,'IND Balance'!$D$5:$D$145,'Veda input Agg'!$AK132)/AE$13*$BR$30</f>
        <v>3.8423959574932433E-3</v>
      </c>
      <c r="BO132" s="9">
        <f>SUMIFS('IND Balance'!AG$5:AG$145,'IND Balance'!$C$5:$C$145,'Veda input Agg'!$AL$131,'IND Balance'!$D$5:$D$145,'Veda input Agg'!$AK132)/AF$13*$BR$30</f>
        <v>0</v>
      </c>
      <c r="BP132" s="9" t="e">
        <f>SUMIFS('IND Balance'!AH$5:AH$145,'IND Balance'!$C$5:$C$145,'Veda input Agg'!$AL$131,'IND Balance'!$D$5:$D$145,'Veda input Agg'!$AK132)/AG$13*$BR$30</f>
        <v>#DIV/0!</v>
      </c>
    </row>
    <row r="133" spans="36:70" x14ac:dyDescent="0.45">
      <c r="AK133" s="7" t="s">
        <v>57</v>
      </c>
      <c r="AM133" s="9">
        <f>SUMIFS('IND Balance'!E$5:E$145,'IND Balance'!$C$5:$C$145,'Veda input Agg'!$AL$131,'IND Balance'!$D$5:$D$145,'Veda input Agg'!$AK133)/D$13*$BR$30</f>
        <v>0.34091694688053992</v>
      </c>
      <c r="AN133" s="9">
        <f>SUMIFS('IND Balance'!F$5:F$145,'IND Balance'!$C$5:$C$145,'Veda input Agg'!$AL$131,'IND Balance'!$D$5:$D$145,'Veda input Agg'!$AK133)/E$13*$BR$30</f>
        <v>0.28780439348472087</v>
      </c>
      <c r="AO133" s="9">
        <f>SUMIFS('IND Balance'!G$5:G$145,'IND Balance'!$C$5:$C$145,'Veda input Agg'!$AL$131,'IND Balance'!$D$5:$D$145,'Veda input Agg'!$AK133)/F$13*$BR$30</f>
        <v>0</v>
      </c>
      <c r="AP133" s="9">
        <f>SUMIFS('IND Balance'!H$5:H$145,'IND Balance'!$C$5:$C$145,'Veda input Agg'!$AL$131,'IND Balance'!$D$5:$D$145,'Veda input Agg'!$AK133)/G$13*$BR$30</f>
        <v>5.8183951053359009E-2</v>
      </c>
      <c r="AQ133" s="9">
        <f>SUMIFS('IND Balance'!I$5:I$145,'IND Balance'!$C$5:$C$145,'Veda input Agg'!$AL$131,'IND Balance'!$D$5:$D$145,'Veda input Agg'!$AK133)/H$13*$BR$30</f>
        <v>0</v>
      </c>
      <c r="AR133" s="9">
        <f>SUMIFS('IND Balance'!J$5:J$145,'IND Balance'!$C$5:$C$145,'Veda input Agg'!$AL$131,'IND Balance'!$D$5:$D$145,'Veda input Agg'!$AK133)/I$13*$BR$30</f>
        <v>0.246038234509243</v>
      </c>
      <c r="AS133" s="9">
        <f>SUMIFS('IND Balance'!K$5:K$145,'IND Balance'!$C$5:$C$145,'Veda input Agg'!$AL$131,'IND Balance'!$D$5:$D$145,'Veda input Agg'!$AK133)/J$13*$BR$30</f>
        <v>0.6458274842662568</v>
      </c>
      <c r="AT133" s="9">
        <f>SUMIFS('IND Balance'!L$5:L$145,'IND Balance'!$C$5:$C$145,'Veda input Agg'!$AL$131,'IND Balance'!$D$5:$D$145,'Veda input Agg'!$AK133)/K$13*$BR$30</f>
        <v>0</v>
      </c>
      <c r="AU133" s="9">
        <f>SUMIFS('IND Balance'!M$5:M$145,'IND Balance'!$C$5:$C$145,'Veda input Agg'!$AL$131,'IND Balance'!$D$5:$D$145,'Veda input Agg'!$AK133)/L$13*$BR$30</f>
        <v>0</v>
      </c>
      <c r="AV133" s="9">
        <f>SUMIFS('IND Balance'!N$5:N$145,'IND Balance'!$C$5:$C$145,'Veda input Agg'!$AL$131,'IND Balance'!$D$5:$D$145,'Veda input Agg'!$AK133)/M$13*$BR$30</f>
        <v>0.77034528180409423</v>
      </c>
      <c r="AW133" s="9">
        <f>SUMIFS('IND Balance'!O$5:O$145,'IND Balance'!$C$5:$C$145,'Veda input Agg'!$AL$131,'IND Balance'!$D$5:$D$145,'Veda input Agg'!$AK133)/N$13*$BR$30</f>
        <v>0</v>
      </c>
      <c r="AX133" s="9">
        <f>SUMIFS('IND Balance'!P$5:P$145,'IND Balance'!$C$5:$C$145,'Veda input Agg'!$AL$131,'IND Balance'!$D$5:$D$145,'Veda input Agg'!$AK133)/O$13*$BR$30</f>
        <v>3.5249040788201084E-4</v>
      </c>
      <c r="AY133" s="9">
        <f>SUMIFS('IND Balance'!Q$5:Q$145,'IND Balance'!$C$5:$C$145,'Veda input Agg'!$AL$131,'IND Balance'!$D$5:$D$145,'Veda input Agg'!$AK133)/P$13*$BR$30</f>
        <v>0.10771725378183283</v>
      </c>
      <c r="AZ133" s="9">
        <f>SUMIFS('IND Balance'!R$5:R$145,'IND Balance'!$C$5:$C$145,'Veda input Agg'!$AL$131,'IND Balance'!$D$5:$D$145,'Veda input Agg'!$AK133)/Q$13*$BR$30</f>
        <v>3.0332795959336127E-2</v>
      </c>
      <c r="BA133" s="9">
        <f>SUMIFS('IND Balance'!S$5:S$145,'IND Balance'!$C$5:$C$145,'Veda input Agg'!$AL$131,'IND Balance'!$D$5:$D$145,'Veda input Agg'!$AK133)/R$13*$BR$30</f>
        <v>2.3043123428862403E-2</v>
      </c>
      <c r="BB133" s="9">
        <f>SUMIFS('IND Balance'!T$5:T$145,'IND Balance'!$C$5:$C$145,'Veda input Agg'!$AL$131,'IND Balance'!$D$5:$D$145,'Veda input Agg'!$AK133)/S$13*$BR$30</f>
        <v>0.47167480587204114</v>
      </c>
      <c r="BC133" s="9">
        <f>SUMIFS('IND Balance'!U$5:U$145,'IND Balance'!$C$5:$C$145,'Veda input Agg'!$AL$131,'IND Balance'!$D$5:$D$145,'Veda input Agg'!$AK133)/T$13*$BR$30</f>
        <v>2.9020748621847929E-3</v>
      </c>
      <c r="BD133" s="9">
        <f>SUMIFS('IND Balance'!V$5:V$145,'IND Balance'!$C$5:$C$145,'Veda input Agg'!$AL$131,'IND Balance'!$D$5:$D$145,'Veda input Agg'!$AK133)/U$13*$BR$30</f>
        <v>0.15388937898784827</v>
      </c>
      <c r="BE133" s="9">
        <f>SUMIFS('IND Balance'!W$5:W$145,'IND Balance'!$C$5:$C$145,'Veda input Agg'!$AL$131,'IND Balance'!$D$5:$D$145,'Veda input Agg'!$AK133)/V$13*$BR$30</f>
        <v>0</v>
      </c>
      <c r="BF133" s="9">
        <f>SUMIFS('IND Balance'!X$5:X$145,'IND Balance'!$C$5:$C$145,'Veda input Agg'!$AL$131,'IND Balance'!$D$5:$D$145,'Veda input Agg'!$AK133)/W$13*$BR$30</f>
        <v>0.39557118389866608</v>
      </c>
      <c r="BG133" s="9">
        <f>SUMIFS('IND Balance'!Y$5:Y$145,'IND Balance'!$C$5:$C$145,'Veda input Agg'!$AL$131,'IND Balance'!$D$5:$D$145,'Veda input Agg'!$AK133)/X$13*$BR$30</f>
        <v>0.12549826679079476</v>
      </c>
      <c r="BH133" s="9">
        <f>SUMIFS('IND Balance'!Z$5:Z$145,'IND Balance'!$C$5:$C$145,'Veda input Agg'!$AL$131,'IND Balance'!$D$5:$D$145,'Veda input Agg'!$AK133)/Y$13*$BR$30</f>
        <v>0.99</v>
      </c>
      <c r="BI133" s="9">
        <f>SUMIFS('IND Balance'!AA$5:AA$145,'IND Balance'!$C$5:$C$145,'Veda input Agg'!$AL$131,'IND Balance'!$D$5:$D$145,'Veda input Agg'!$AK133)/Z$13*$BR$30</f>
        <v>0.74515937992546344</v>
      </c>
      <c r="BJ133" s="9">
        <f>SUMIFS('IND Balance'!AB$5:AB$145,'IND Balance'!$C$5:$C$145,'Veda input Agg'!$AL$131,'IND Balance'!$D$5:$D$145,'Veda input Agg'!$AK133)/AA$13*$BR$30</f>
        <v>1.3226823451817879E-2</v>
      </c>
      <c r="BK133" s="9">
        <f>SUMIFS('IND Balance'!AC$5:AC$145,'IND Balance'!$C$5:$C$145,'Veda input Agg'!$AL$131,'IND Balance'!$D$5:$D$145,'Veda input Agg'!$AK133)/AB$13*$BR$30</f>
        <v>0</v>
      </c>
      <c r="BL133" s="9">
        <f>SUMIFS('IND Balance'!AD$5:AD$145,'IND Balance'!$C$5:$C$145,'Veda input Agg'!$AL$131,'IND Balance'!$D$5:$D$145,'Veda input Agg'!$AK133)/AC$13*$BR$30</f>
        <v>0.99</v>
      </c>
      <c r="BM133" s="9">
        <f>SUMIFS('IND Balance'!AE$5:AE$145,'IND Balance'!$C$5:$C$145,'Veda input Agg'!$AL$131,'IND Balance'!$D$5:$D$145,'Veda input Agg'!$AK133)/AD$13*$BR$30</f>
        <v>6.3291736893991174E-2</v>
      </c>
      <c r="BN133" s="9">
        <f>SUMIFS('IND Balance'!AF$5:AF$145,'IND Balance'!$C$5:$C$145,'Veda input Agg'!$AL$131,'IND Balance'!$D$5:$D$145,'Veda input Agg'!$AK133)/AE$13*$BR$30</f>
        <v>1.2688904930582369E-2</v>
      </c>
      <c r="BO133" s="9">
        <f>SUMIFS('IND Balance'!AG$5:AG$145,'IND Balance'!$C$5:$C$145,'Veda input Agg'!$AL$131,'IND Balance'!$D$5:$D$145,'Veda input Agg'!$AK133)/AF$13*$BR$30</f>
        <v>0.99</v>
      </c>
      <c r="BP133" s="9" t="e">
        <f>SUMIFS('IND Balance'!AH$5:AH$145,'IND Balance'!$C$5:$C$145,'Veda input Agg'!$AL$131,'IND Balance'!$D$5:$D$145,'Veda input Agg'!$AK133)/AG$13*$BR$30</f>
        <v>#DIV/0!</v>
      </c>
    </row>
    <row r="134" spans="36:70" x14ac:dyDescent="0.45">
      <c r="AK134" s="7" t="s">
        <v>747</v>
      </c>
      <c r="AM134" s="9">
        <f>SUMIFS('IND Balance'!E$5:E$145,'IND Balance'!$C$5:$C$145,'Veda input Agg'!$AL$131,'IND Balance'!$D$5:$D$145,'Veda input Agg'!$AK134)/D$13*$BR$30</f>
        <v>0</v>
      </c>
      <c r="AN134" s="9">
        <f>SUMIFS('IND Balance'!F$5:F$145,'IND Balance'!$C$5:$C$145,'Veda input Agg'!$AL$131,'IND Balance'!$D$5:$D$145,'Veda input Agg'!$AK134)/E$13*$BR$30</f>
        <v>0</v>
      </c>
      <c r="AO134" s="9">
        <f>SUMIFS('IND Balance'!G$5:G$145,'IND Balance'!$C$5:$C$145,'Veda input Agg'!$AL$131,'IND Balance'!$D$5:$D$145,'Veda input Agg'!$AK134)/F$13*$BR$30</f>
        <v>0</v>
      </c>
      <c r="AP134" s="9">
        <f>SUMIFS('IND Balance'!H$5:H$145,'IND Balance'!$C$5:$C$145,'Veda input Agg'!$AL$131,'IND Balance'!$D$5:$D$145,'Veda input Agg'!$AK134)/G$13*$BR$30</f>
        <v>0</v>
      </c>
      <c r="AQ134" s="9">
        <f>SUMIFS('IND Balance'!I$5:I$145,'IND Balance'!$C$5:$C$145,'Veda input Agg'!$AL$131,'IND Balance'!$D$5:$D$145,'Veda input Agg'!$AK134)/H$13*$BR$30</f>
        <v>4.2229534383147332E-3</v>
      </c>
      <c r="AR134" s="9">
        <f>SUMIFS('IND Balance'!J$5:J$145,'IND Balance'!$C$5:$C$145,'Veda input Agg'!$AL$131,'IND Balance'!$D$5:$D$145,'Veda input Agg'!$AK134)/I$13*$BR$30</f>
        <v>0</v>
      </c>
      <c r="AS134" s="9">
        <f>SUMIFS('IND Balance'!K$5:K$145,'IND Balance'!$C$5:$C$145,'Veda input Agg'!$AL$131,'IND Balance'!$D$5:$D$145,'Veda input Agg'!$AK134)/J$13*$BR$30</f>
        <v>0</v>
      </c>
      <c r="AT134" s="9">
        <f>SUMIFS('IND Balance'!L$5:L$145,'IND Balance'!$C$5:$C$145,'Veda input Agg'!$AL$131,'IND Balance'!$D$5:$D$145,'Veda input Agg'!$AK134)/K$13*$BR$30</f>
        <v>0</v>
      </c>
      <c r="AU134" s="9">
        <f>SUMIFS('IND Balance'!M$5:M$145,'IND Balance'!$C$5:$C$145,'Veda input Agg'!$AL$131,'IND Balance'!$D$5:$D$145,'Veda input Agg'!$AK134)/L$13*$BR$30</f>
        <v>0</v>
      </c>
      <c r="AV134" s="9">
        <f>SUMIFS('IND Balance'!N$5:N$145,'IND Balance'!$C$5:$C$145,'Veda input Agg'!$AL$131,'IND Balance'!$D$5:$D$145,'Veda input Agg'!$AK134)/M$13*$BR$30</f>
        <v>4.4765606771917684E-4</v>
      </c>
      <c r="AW134" s="9">
        <f>SUMIFS('IND Balance'!O$5:O$145,'IND Balance'!$C$5:$C$145,'Veda input Agg'!$AL$131,'IND Balance'!$D$5:$D$145,'Veda input Agg'!$AK134)/N$13*$BR$30</f>
        <v>0</v>
      </c>
      <c r="AX134" s="9">
        <f>SUMIFS('IND Balance'!P$5:P$145,'IND Balance'!$C$5:$C$145,'Veda input Agg'!$AL$131,'IND Balance'!$D$5:$D$145,'Veda input Agg'!$AK134)/O$13*$BR$30</f>
        <v>0</v>
      </c>
      <c r="AY134" s="9">
        <f>SUMIFS('IND Balance'!Q$5:Q$145,'IND Balance'!$C$5:$C$145,'Veda input Agg'!$AL$131,'IND Balance'!$D$5:$D$145,'Veda input Agg'!$AK134)/P$13*$BR$30</f>
        <v>0</v>
      </c>
      <c r="AZ134" s="9">
        <f>SUMIFS('IND Balance'!R$5:R$145,'IND Balance'!$C$5:$C$145,'Veda input Agg'!$AL$131,'IND Balance'!$D$5:$D$145,'Veda input Agg'!$AK134)/Q$13*$BR$30</f>
        <v>0</v>
      </c>
      <c r="BA134" s="9">
        <f>SUMIFS('IND Balance'!S$5:S$145,'IND Balance'!$C$5:$C$145,'Veda input Agg'!$AL$131,'IND Balance'!$D$5:$D$145,'Veda input Agg'!$AK134)/R$13*$BR$30</f>
        <v>0</v>
      </c>
      <c r="BB134" s="9">
        <f>SUMIFS('IND Balance'!T$5:T$145,'IND Balance'!$C$5:$C$145,'Veda input Agg'!$AL$131,'IND Balance'!$D$5:$D$145,'Veda input Agg'!$AK134)/S$13*$BR$30</f>
        <v>0</v>
      </c>
      <c r="BC134" s="9">
        <f>SUMIFS('IND Balance'!U$5:U$145,'IND Balance'!$C$5:$C$145,'Veda input Agg'!$AL$131,'IND Balance'!$D$5:$D$145,'Veda input Agg'!$AK134)/T$13*$BR$30</f>
        <v>0</v>
      </c>
      <c r="BD134" s="9">
        <f>SUMIFS('IND Balance'!V$5:V$145,'IND Balance'!$C$5:$C$145,'Veda input Agg'!$AL$131,'IND Balance'!$D$5:$D$145,'Veda input Agg'!$AK134)/U$13*$BR$30</f>
        <v>0</v>
      </c>
      <c r="BE134" s="9">
        <f>SUMIFS('IND Balance'!W$5:W$145,'IND Balance'!$C$5:$C$145,'Veda input Agg'!$AL$131,'IND Balance'!$D$5:$D$145,'Veda input Agg'!$AK134)/V$13*$BR$30</f>
        <v>0</v>
      </c>
      <c r="BF134" s="9">
        <f>SUMIFS('IND Balance'!X$5:X$145,'IND Balance'!$C$5:$C$145,'Veda input Agg'!$AL$131,'IND Balance'!$D$5:$D$145,'Veda input Agg'!$AK134)/W$13*$BR$30</f>
        <v>0</v>
      </c>
      <c r="BG134" s="9">
        <f>SUMIFS('IND Balance'!Y$5:Y$145,'IND Balance'!$C$5:$C$145,'Veda input Agg'!$AL$131,'IND Balance'!$D$5:$D$145,'Veda input Agg'!$AK134)/X$13*$BR$30</f>
        <v>0</v>
      </c>
      <c r="BH134" s="9">
        <f>SUMIFS('IND Balance'!Z$5:Z$145,'IND Balance'!$C$5:$C$145,'Veda input Agg'!$AL$131,'IND Balance'!$D$5:$D$145,'Veda input Agg'!$AK134)/Y$13*$BR$30</f>
        <v>0</v>
      </c>
      <c r="BI134" s="9">
        <f>SUMIFS('IND Balance'!AA$5:AA$145,'IND Balance'!$C$5:$C$145,'Veda input Agg'!$AL$131,'IND Balance'!$D$5:$D$145,'Veda input Agg'!$AK134)/Z$13*$BR$30</f>
        <v>0</v>
      </c>
      <c r="BJ134" s="9">
        <f>SUMIFS('IND Balance'!AB$5:AB$145,'IND Balance'!$C$5:$C$145,'Veda input Agg'!$AL$131,'IND Balance'!$D$5:$D$145,'Veda input Agg'!$AK134)/AA$13*$BR$30</f>
        <v>0</v>
      </c>
      <c r="BK134" s="9">
        <f>SUMIFS('IND Balance'!AC$5:AC$145,'IND Balance'!$C$5:$C$145,'Veda input Agg'!$AL$131,'IND Balance'!$D$5:$D$145,'Veda input Agg'!$AK134)/AB$13*$BR$30</f>
        <v>0</v>
      </c>
      <c r="BL134" s="9">
        <f>SUMIFS('IND Balance'!AD$5:AD$145,'IND Balance'!$C$5:$C$145,'Veda input Agg'!$AL$131,'IND Balance'!$D$5:$D$145,'Veda input Agg'!$AK134)/AC$13*$BR$30</f>
        <v>0</v>
      </c>
      <c r="BM134" s="9">
        <f>SUMIFS('IND Balance'!AE$5:AE$145,'IND Balance'!$C$5:$C$145,'Veda input Agg'!$AL$131,'IND Balance'!$D$5:$D$145,'Veda input Agg'!$AK134)/AD$13*$BR$30</f>
        <v>0</v>
      </c>
      <c r="BN134" s="9">
        <f>SUMIFS('IND Balance'!AF$5:AF$145,'IND Balance'!$C$5:$C$145,'Veda input Agg'!$AL$131,'IND Balance'!$D$5:$D$145,'Veda input Agg'!$AK134)/AE$13*$BR$30</f>
        <v>0</v>
      </c>
      <c r="BO134" s="9">
        <f>SUMIFS('IND Balance'!AG$5:AG$145,'IND Balance'!$C$5:$C$145,'Veda input Agg'!$AL$131,'IND Balance'!$D$5:$D$145,'Veda input Agg'!$AK134)/AF$13*$BR$30</f>
        <v>0</v>
      </c>
      <c r="BP134" s="9" t="e">
        <f>SUMIFS('IND Balance'!AH$5:AH$145,'IND Balance'!$C$5:$C$145,'Veda input Agg'!$AL$131,'IND Balance'!$D$5:$D$145,'Veda input Agg'!$AK134)/AG$13*$BR$30</f>
        <v>#DIV/0!</v>
      </c>
    </row>
    <row r="135" spans="36:70" x14ac:dyDescent="0.45">
      <c r="AK135" s="7" t="s">
        <v>59</v>
      </c>
      <c r="AM135" s="9">
        <f>SUMIFS('IND Balance'!E$5:E$145,'IND Balance'!$C$5:$C$145,'Veda input Agg'!$AL$131,'IND Balance'!$D$5:$D$145,'Veda input Agg'!$AK135)/D$13*$BR$30</f>
        <v>0</v>
      </c>
      <c r="AN135" s="9">
        <f>SUMIFS('IND Balance'!F$5:F$145,'IND Balance'!$C$5:$C$145,'Veda input Agg'!$AL$131,'IND Balance'!$D$5:$D$145,'Veda input Agg'!$AK135)/E$13*$BR$30</f>
        <v>0</v>
      </c>
      <c r="AO135" s="9">
        <f>SUMIFS('IND Balance'!G$5:G$145,'IND Balance'!$C$5:$C$145,'Veda input Agg'!$AL$131,'IND Balance'!$D$5:$D$145,'Veda input Agg'!$AK135)/F$13*$BR$30</f>
        <v>0</v>
      </c>
      <c r="AP135" s="9">
        <f>SUMIFS('IND Balance'!H$5:H$145,'IND Balance'!$C$5:$C$145,'Veda input Agg'!$AL$131,'IND Balance'!$D$5:$D$145,'Veda input Agg'!$AK135)/G$13*$BR$30</f>
        <v>0.25441236147477325</v>
      </c>
      <c r="AQ135" s="9">
        <f>SUMIFS('IND Balance'!I$5:I$145,'IND Balance'!$C$5:$C$145,'Veda input Agg'!$AL$131,'IND Balance'!$D$5:$D$145,'Veda input Agg'!$AK135)/H$13*$BR$30</f>
        <v>0</v>
      </c>
      <c r="AR135" s="9">
        <f>SUMIFS('IND Balance'!J$5:J$145,'IND Balance'!$C$5:$C$145,'Veda input Agg'!$AL$131,'IND Balance'!$D$5:$D$145,'Veda input Agg'!$AK135)/I$13*$BR$30</f>
        <v>6.1139701697884522E-3</v>
      </c>
      <c r="AS135" s="9">
        <f>SUMIFS('IND Balance'!K$5:K$145,'IND Balance'!$C$5:$C$145,'Veda input Agg'!$AL$131,'IND Balance'!$D$5:$D$145,'Veda input Agg'!$AK135)/J$13*$BR$30</f>
        <v>0</v>
      </c>
      <c r="AT135" s="9">
        <f>SUMIFS('IND Balance'!L$5:L$145,'IND Balance'!$C$5:$C$145,'Veda input Agg'!$AL$131,'IND Balance'!$D$5:$D$145,'Veda input Agg'!$AK135)/K$13*$BR$30</f>
        <v>0</v>
      </c>
      <c r="AU135" s="9">
        <f>SUMIFS('IND Balance'!M$5:M$145,'IND Balance'!$C$5:$C$145,'Veda input Agg'!$AL$131,'IND Balance'!$D$5:$D$145,'Veda input Agg'!$AK135)/L$13*$BR$30</f>
        <v>0.30892767857569109</v>
      </c>
      <c r="AV135" s="9">
        <f>SUMIFS('IND Balance'!N$5:N$145,'IND Balance'!$C$5:$C$145,'Veda input Agg'!$AL$131,'IND Balance'!$D$5:$D$145,'Veda input Agg'!$AK135)/M$13*$BR$30</f>
        <v>5.2560344491400214E-2</v>
      </c>
      <c r="AW135" s="9">
        <f>SUMIFS('IND Balance'!O$5:O$145,'IND Balance'!$C$5:$C$145,'Veda input Agg'!$AL$131,'IND Balance'!$D$5:$D$145,'Veda input Agg'!$AK135)/N$13*$BR$30</f>
        <v>0.13819578832187263</v>
      </c>
      <c r="AX135" s="9">
        <f>SUMIFS('IND Balance'!P$5:P$145,'IND Balance'!$C$5:$C$145,'Veda input Agg'!$AL$131,'IND Balance'!$D$5:$D$145,'Veda input Agg'!$AK135)/O$13*$BR$30</f>
        <v>2.0991592947003329E-3</v>
      </c>
      <c r="AY135" s="9">
        <f>SUMIFS('IND Balance'!Q$5:Q$145,'IND Balance'!$C$5:$C$145,'Veda input Agg'!$AL$131,'IND Balance'!$D$5:$D$145,'Veda input Agg'!$AK135)/P$13*$BR$30</f>
        <v>1.3237041654897622E-5</v>
      </c>
      <c r="AZ135" s="9">
        <f>SUMIFS('IND Balance'!R$5:R$145,'IND Balance'!$C$5:$C$145,'Veda input Agg'!$AL$131,'IND Balance'!$D$5:$D$145,'Veda input Agg'!$AK135)/Q$13*$BR$30</f>
        <v>4.5632638295135856E-2</v>
      </c>
      <c r="BA135" s="9">
        <f>SUMIFS('IND Balance'!S$5:S$145,'IND Balance'!$C$5:$C$145,'Veda input Agg'!$AL$131,'IND Balance'!$D$5:$D$145,'Veda input Agg'!$AK135)/R$13*$BR$30</f>
        <v>8.9092061712967973E-3</v>
      </c>
      <c r="BB135" s="9">
        <f>SUMIFS('IND Balance'!T$5:T$145,'IND Balance'!$C$5:$C$145,'Veda input Agg'!$AL$131,'IND Balance'!$D$5:$D$145,'Veda input Agg'!$AK135)/S$13*$BR$30</f>
        <v>0</v>
      </c>
      <c r="BC135" s="9">
        <f>SUMIFS('IND Balance'!U$5:U$145,'IND Balance'!$C$5:$C$145,'Veda input Agg'!$AL$131,'IND Balance'!$D$5:$D$145,'Veda input Agg'!$AK135)/T$13*$BR$30</f>
        <v>0</v>
      </c>
      <c r="BD135" s="9">
        <f>SUMIFS('IND Balance'!V$5:V$145,'IND Balance'!$C$5:$C$145,'Veda input Agg'!$AL$131,'IND Balance'!$D$5:$D$145,'Veda input Agg'!$AK135)/U$13*$BR$30</f>
        <v>0</v>
      </c>
      <c r="BE135" s="9">
        <f>SUMIFS('IND Balance'!W$5:W$145,'IND Balance'!$C$5:$C$145,'Veda input Agg'!$AL$131,'IND Balance'!$D$5:$D$145,'Veda input Agg'!$AK135)/V$13*$BR$30</f>
        <v>0</v>
      </c>
      <c r="BF135" s="9">
        <f>SUMIFS('IND Balance'!X$5:X$145,'IND Balance'!$C$5:$C$145,'Veda input Agg'!$AL$131,'IND Balance'!$D$5:$D$145,'Veda input Agg'!$AK135)/W$13*$BR$30</f>
        <v>0</v>
      </c>
      <c r="BG135" s="9">
        <f>SUMIFS('IND Balance'!Y$5:Y$145,'IND Balance'!$C$5:$C$145,'Veda input Agg'!$AL$131,'IND Balance'!$D$5:$D$145,'Veda input Agg'!$AK135)/X$13*$BR$30</f>
        <v>0</v>
      </c>
      <c r="BH135" s="9">
        <f>SUMIFS('IND Balance'!Z$5:Z$145,'IND Balance'!$C$5:$C$145,'Veda input Agg'!$AL$131,'IND Balance'!$D$5:$D$145,'Veda input Agg'!$AK135)/Y$13*$BR$30</f>
        <v>0</v>
      </c>
      <c r="BI135" s="9">
        <f>SUMIFS('IND Balance'!AA$5:AA$145,'IND Balance'!$C$5:$C$145,'Veda input Agg'!$AL$131,'IND Balance'!$D$5:$D$145,'Veda input Agg'!$AK135)/Z$13*$BR$30</f>
        <v>0</v>
      </c>
      <c r="BJ135" s="9">
        <f>SUMIFS('IND Balance'!AB$5:AB$145,'IND Balance'!$C$5:$C$145,'Veda input Agg'!$AL$131,'IND Balance'!$D$5:$D$145,'Veda input Agg'!$AK135)/AA$13*$BR$30</f>
        <v>0.70447231577693836</v>
      </c>
      <c r="BK135" s="9">
        <f>SUMIFS('IND Balance'!AC$5:AC$145,'IND Balance'!$C$5:$C$145,'Veda input Agg'!$AL$131,'IND Balance'!$D$5:$D$145,'Veda input Agg'!$AK135)/AB$13*$BR$30</f>
        <v>0</v>
      </c>
      <c r="BL135" s="9">
        <f>SUMIFS('IND Balance'!AD$5:AD$145,'IND Balance'!$C$5:$C$145,'Veda input Agg'!$AL$131,'IND Balance'!$D$5:$D$145,'Veda input Agg'!$AK135)/AC$13*$BR$30</f>
        <v>0</v>
      </c>
      <c r="BM135" s="9">
        <f>SUMIFS('IND Balance'!AE$5:AE$145,'IND Balance'!$C$5:$C$145,'Veda input Agg'!$AL$131,'IND Balance'!$D$5:$D$145,'Veda input Agg'!$AK135)/AD$13*$BR$30</f>
        <v>0</v>
      </c>
      <c r="BN135" s="9">
        <f>SUMIFS('IND Balance'!AF$5:AF$145,'IND Balance'!$C$5:$C$145,'Veda input Agg'!$AL$131,'IND Balance'!$D$5:$D$145,'Veda input Agg'!$AK135)/AE$13*$BR$30</f>
        <v>0</v>
      </c>
      <c r="BO135" s="9">
        <f>SUMIFS('IND Balance'!AG$5:AG$145,'IND Balance'!$C$5:$C$145,'Veda input Agg'!$AL$131,'IND Balance'!$D$5:$D$145,'Veda input Agg'!$AK135)/AF$13*$BR$30</f>
        <v>0</v>
      </c>
      <c r="BP135" s="9" t="e">
        <f>SUMIFS('IND Balance'!AH$5:AH$145,'IND Balance'!$C$5:$C$145,'Veda input Agg'!$AL$131,'IND Balance'!$D$5:$D$145,'Veda input Agg'!$AK135)/AG$13*$BR$30</f>
        <v>#DIV/0!</v>
      </c>
    </row>
    <row r="136" spans="36:70" x14ac:dyDescent="0.45">
      <c r="AK136" s="7" t="s">
        <v>58</v>
      </c>
      <c r="AM136" s="9">
        <f>SUMIFS('IND Balance'!E$5:E$145,'IND Balance'!$C$5:$C$145,'Veda input Agg'!$AL$131,'IND Balance'!$D$5:$D$145,'Veda input Agg'!$AK136)/D$13*$BR$30</f>
        <v>0.23596034895353668</v>
      </c>
      <c r="AN136" s="9">
        <f>SUMIFS('IND Balance'!F$5:F$145,'IND Balance'!$C$5:$C$145,'Veda input Agg'!$AL$131,'IND Balance'!$D$5:$D$145,'Veda input Agg'!$AK136)/E$13*$BR$30</f>
        <v>7.3413127405087637E-3</v>
      </c>
      <c r="AO136" s="9">
        <f>SUMIFS('IND Balance'!G$5:G$145,'IND Balance'!$C$5:$C$145,'Veda input Agg'!$AL$131,'IND Balance'!$D$5:$D$145,'Veda input Agg'!$AK136)/F$13*$BR$30</f>
        <v>0</v>
      </c>
      <c r="AP136" s="9">
        <f>SUMIFS('IND Balance'!H$5:H$145,'IND Balance'!$C$5:$C$145,'Veda input Agg'!$AL$131,'IND Balance'!$D$5:$D$145,'Veda input Agg'!$AK136)/G$13*$BR$30</f>
        <v>0.10872557409952542</v>
      </c>
      <c r="AQ136" s="9">
        <f>SUMIFS('IND Balance'!I$5:I$145,'IND Balance'!$C$5:$C$145,'Veda input Agg'!$AL$131,'IND Balance'!$D$5:$D$145,'Veda input Agg'!$AK136)/H$13*$BR$30</f>
        <v>0</v>
      </c>
      <c r="AR136" s="9">
        <f>SUMIFS('IND Balance'!J$5:J$145,'IND Balance'!$C$5:$C$145,'Veda input Agg'!$AL$131,'IND Balance'!$D$5:$D$145,'Veda input Agg'!$AK136)/I$13*$BR$30</f>
        <v>1.0554473241451255E-2</v>
      </c>
      <c r="AS136" s="9">
        <f>SUMIFS('IND Balance'!K$5:K$145,'IND Balance'!$C$5:$C$145,'Veda input Agg'!$AL$131,'IND Balance'!$D$5:$D$145,'Veda input Agg'!$AK136)/J$13*$BR$30</f>
        <v>0</v>
      </c>
      <c r="AT136" s="9">
        <f>SUMIFS('IND Balance'!L$5:L$145,'IND Balance'!$C$5:$C$145,'Veda input Agg'!$AL$131,'IND Balance'!$D$5:$D$145,'Veda input Agg'!$AK136)/K$13*$BR$30</f>
        <v>0</v>
      </c>
      <c r="AU136" s="9">
        <f>SUMIFS('IND Balance'!M$5:M$145,'IND Balance'!$C$5:$C$145,'Veda input Agg'!$AL$131,'IND Balance'!$D$5:$D$145,'Veda input Agg'!$AK136)/L$13*$BR$30</f>
        <v>0</v>
      </c>
      <c r="AV136" s="9">
        <f>SUMIFS('IND Balance'!N$5:N$145,'IND Balance'!$C$5:$C$145,'Veda input Agg'!$AL$131,'IND Balance'!$D$5:$D$145,'Veda input Agg'!$AK136)/M$13*$BR$30</f>
        <v>0</v>
      </c>
      <c r="AW136" s="9">
        <f>SUMIFS('IND Balance'!O$5:O$145,'IND Balance'!$C$5:$C$145,'Veda input Agg'!$AL$131,'IND Balance'!$D$5:$D$145,'Veda input Agg'!$AK136)/N$13*$BR$30</f>
        <v>1.9905991396419111E-2</v>
      </c>
      <c r="AX136" s="9">
        <f>SUMIFS('IND Balance'!P$5:P$145,'IND Balance'!$C$5:$C$145,'Veda input Agg'!$AL$131,'IND Balance'!$D$5:$D$145,'Veda input Agg'!$AK136)/O$13*$BR$30</f>
        <v>0.49776555907079573</v>
      </c>
      <c r="AY136" s="9">
        <f>SUMIFS('IND Balance'!Q$5:Q$145,'IND Balance'!$C$5:$C$145,'Veda input Agg'!$AL$131,'IND Balance'!$D$5:$D$145,'Veda input Agg'!$AK136)/P$13*$BR$30</f>
        <v>2.6642028275791759E-2</v>
      </c>
      <c r="AZ136" s="9">
        <f>SUMIFS('IND Balance'!R$5:R$145,'IND Balance'!$C$5:$C$145,'Veda input Agg'!$AL$131,'IND Balance'!$D$5:$D$145,'Veda input Agg'!$AK136)/Q$13*$BR$30</f>
        <v>1.3988606488593024E-2</v>
      </c>
      <c r="BA136" s="9">
        <f>SUMIFS('IND Balance'!S$5:S$145,'IND Balance'!$C$5:$C$145,'Veda input Agg'!$AL$131,'IND Balance'!$D$5:$D$145,'Veda input Agg'!$AK136)/R$13*$BR$30</f>
        <v>6.1110686369475961E-2</v>
      </c>
      <c r="BB136" s="9">
        <f>SUMIFS('IND Balance'!T$5:T$145,'IND Balance'!$C$5:$C$145,'Veda input Agg'!$AL$131,'IND Balance'!$D$5:$D$145,'Veda input Agg'!$AK136)/S$13*$BR$30</f>
        <v>2.536453444096844E-2</v>
      </c>
      <c r="BC136" s="9">
        <f>SUMIFS('IND Balance'!U$5:U$145,'IND Balance'!$C$5:$C$145,'Veda input Agg'!$AL$131,'IND Balance'!$D$5:$D$145,'Veda input Agg'!$AK136)/T$13*$BR$30</f>
        <v>0.11713167580077466</v>
      </c>
      <c r="BD136" s="9">
        <f>SUMIFS('IND Balance'!V$5:V$145,'IND Balance'!$C$5:$C$145,'Veda input Agg'!$AL$131,'IND Balance'!$D$5:$D$145,'Veda input Agg'!$AK136)/U$13*$BR$30</f>
        <v>0.12796495755982595</v>
      </c>
      <c r="BE136" s="9">
        <f>SUMIFS('IND Balance'!W$5:W$145,'IND Balance'!$C$5:$C$145,'Veda input Agg'!$AL$131,'IND Balance'!$D$5:$D$145,'Veda input Agg'!$AK136)/V$13*$BR$30</f>
        <v>0</v>
      </c>
      <c r="BF136" s="9">
        <f>SUMIFS('IND Balance'!X$5:X$145,'IND Balance'!$C$5:$C$145,'Veda input Agg'!$AL$131,'IND Balance'!$D$5:$D$145,'Veda input Agg'!$AK136)/W$13*$BR$30</f>
        <v>0</v>
      </c>
      <c r="BG136" s="9">
        <f>SUMIFS('IND Balance'!Y$5:Y$145,'IND Balance'!$C$5:$C$145,'Veda input Agg'!$AL$131,'IND Balance'!$D$5:$D$145,'Veda input Agg'!$AK136)/X$13*$BR$30</f>
        <v>1.0972084106195357E-3</v>
      </c>
      <c r="BH136" s="9">
        <f>SUMIFS('IND Balance'!Z$5:Z$145,'IND Balance'!$C$5:$C$145,'Veda input Agg'!$AL$131,'IND Balance'!$D$5:$D$145,'Veda input Agg'!$AK136)/Y$13*$BR$30</f>
        <v>0</v>
      </c>
      <c r="BI136" s="9">
        <f>SUMIFS('IND Balance'!AA$5:AA$145,'IND Balance'!$C$5:$C$145,'Veda input Agg'!$AL$131,'IND Balance'!$D$5:$D$145,'Veda input Agg'!$AK136)/Z$13*$BR$30</f>
        <v>2.1525021913811577E-2</v>
      </c>
      <c r="BJ136" s="9">
        <f>SUMIFS('IND Balance'!AB$5:AB$145,'IND Balance'!$C$5:$C$145,'Veda input Agg'!$AL$131,'IND Balance'!$D$5:$D$145,'Veda input Agg'!$AK136)/AA$13*$BR$30</f>
        <v>0</v>
      </c>
      <c r="BK136" s="9">
        <f>SUMIFS('IND Balance'!AC$5:AC$145,'IND Balance'!$C$5:$C$145,'Veda input Agg'!$AL$131,'IND Balance'!$D$5:$D$145,'Veda input Agg'!$AK136)/AB$13*$BR$30</f>
        <v>0</v>
      </c>
      <c r="BL136" s="9">
        <f>SUMIFS('IND Balance'!AD$5:AD$145,'IND Balance'!$C$5:$C$145,'Veda input Agg'!$AL$131,'IND Balance'!$D$5:$D$145,'Veda input Agg'!$AK136)/AC$13*$BR$30</f>
        <v>0</v>
      </c>
      <c r="BM136" s="9">
        <f>SUMIFS('IND Balance'!AE$5:AE$145,'IND Balance'!$C$5:$C$145,'Veda input Agg'!$AL$131,'IND Balance'!$D$5:$D$145,'Veda input Agg'!$AK136)/AD$13*$BR$30</f>
        <v>0</v>
      </c>
      <c r="BN136" s="9">
        <f>SUMIFS('IND Balance'!AF$5:AF$145,'IND Balance'!$C$5:$C$145,'Veda input Agg'!$AL$131,'IND Balance'!$D$5:$D$145,'Veda input Agg'!$AK136)/AE$13*$BR$30</f>
        <v>0.63284519952322604</v>
      </c>
      <c r="BO136" s="9">
        <f>SUMIFS('IND Balance'!AG$5:AG$145,'IND Balance'!$C$5:$C$145,'Veda input Agg'!$AL$131,'IND Balance'!$D$5:$D$145,'Veda input Agg'!$AK136)/AF$13*$BR$30</f>
        <v>0</v>
      </c>
      <c r="BP136" s="9" t="e">
        <f>SUMIFS('IND Balance'!AH$5:AH$145,'IND Balance'!$C$5:$C$145,'Veda input Agg'!$AL$131,'IND Balance'!$D$5:$D$145,'Veda input Agg'!$AK136)/AG$13*$BR$30</f>
        <v>#DIV/0!</v>
      </c>
    </row>
    <row r="137" spans="36:70" x14ac:dyDescent="0.45">
      <c r="AK137" s="7" t="s">
        <v>54</v>
      </c>
      <c r="AM137" s="9">
        <f>SUMIFS('IND Balance'!E$5:E$145,'IND Balance'!$C$5:$C$145,'Veda input Agg'!$AL$131,'IND Balance'!$D$5:$D$145,'Veda input Agg'!$AK137)/D$13*$BR$30</f>
        <v>0.4131227041659235</v>
      </c>
      <c r="AN137" s="9">
        <f>SUMIFS('IND Balance'!F$5:F$145,'IND Balance'!$C$5:$C$145,'Veda input Agg'!$AL$131,'IND Balance'!$D$5:$D$145,'Veda input Agg'!$AK137)/E$13*$BR$30</f>
        <v>0.45960534562141619</v>
      </c>
      <c r="AO137" s="9">
        <f>SUMIFS('IND Balance'!G$5:G$145,'IND Balance'!$C$5:$C$145,'Veda input Agg'!$AL$131,'IND Balance'!$D$5:$D$145,'Veda input Agg'!$AK137)/F$13*$BR$30</f>
        <v>0</v>
      </c>
      <c r="AP137" s="9">
        <f>SUMIFS('IND Balance'!H$5:H$145,'IND Balance'!$C$5:$C$145,'Veda input Agg'!$AL$131,'IND Balance'!$D$5:$D$145,'Veda input Agg'!$AK137)/G$13*$BR$30</f>
        <v>0.53914756859301638</v>
      </c>
      <c r="AQ137" s="9">
        <f>SUMIFS('IND Balance'!I$5:I$145,'IND Balance'!$C$5:$C$145,'Veda input Agg'!$AL$131,'IND Balance'!$D$5:$D$145,'Veda input Agg'!$AK137)/H$13*$BR$30</f>
        <v>0.69497245553476161</v>
      </c>
      <c r="AR137" s="9">
        <f>SUMIFS('IND Balance'!J$5:J$145,'IND Balance'!$C$5:$C$145,'Veda input Agg'!$AL$131,'IND Balance'!$D$5:$D$145,'Veda input Agg'!$AK137)/I$13*$BR$30</f>
        <v>0.28063548008737732</v>
      </c>
      <c r="AS137" s="9">
        <f>SUMIFS('IND Balance'!K$5:K$145,'IND Balance'!$C$5:$C$145,'Veda input Agg'!$AL$131,'IND Balance'!$D$5:$D$145,'Veda input Agg'!$AK137)/J$13*$BR$30</f>
        <v>0.3441725157337433</v>
      </c>
      <c r="AT137" s="9">
        <f>SUMIFS('IND Balance'!L$5:L$145,'IND Balance'!$C$5:$C$145,'Veda input Agg'!$AL$131,'IND Balance'!$D$5:$D$145,'Veda input Agg'!$AK137)/K$13*$BR$30</f>
        <v>0</v>
      </c>
      <c r="AU137" s="9">
        <f>SUMIFS('IND Balance'!M$5:M$145,'IND Balance'!$C$5:$C$145,'Veda input Agg'!$AL$131,'IND Balance'!$D$5:$D$145,'Veda input Agg'!$AK137)/L$13*$BR$30</f>
        <v>0</v>
      </c>
      <c r="AV137" s="9">
        <f>SUMIFS('IND Balance'!N$5:N$145,'IND Balance'!$C$5:$C$145,'Veda input Agg'!$AL$131,'IND Balance'!$D$5:$D$145,'Veda input Agg'!$AK137)/M$13*$BR$30</f>
        <v>0</v>
      </c>
      <c r="AW137" s="9">
        <f>SUMIFS('IND Balance'!O$5:O$145,'IND Balance'!$C$5:$C$145,'Veda input Agg'!$AL$131,'IND Balance'!$D$5:$D$145,'Veda input Agg'!$AK137)/N$13*$BR$30</f>
        <v>0.83189822028170823</v>
      </c>
      <c r="AX137" s="9">
        <f>SUMIFS('IND Balance'!P$5:P$145,'IND Balance'!$C$5:$C$145,'Veda input Agg'!$AL$131,'IND Balance'!$D$5:$D$145,'Veda input Agg'!$AK137)/O$13*$BR$30</f>
        <v>0.4848303886800609</v>
      </c>
      <c r="AY137" s="9">
        <f>SUMIFS('IND Balance'!Q$5:Q$145,'IND Balance'!$C$5:$C$145,'Veda input Agg'!$AL$131,'IND Balance'!$D$5:$D$145,'Veda input Agg'!$AK137)/P$13*$BR$30</f>
        <v>0.85562748090072049</v>
      </c>
      <c r="AZ137" s="9">
        <f>SUMIFS('IND Balance'!R$5:R$145,'IND Balance'!$C$5:$C$145,'Veda input Agg'!$AL$131,'IND Balance'!$D$5:$D$145,'Veda input Agg'!$AK137)/Q$13*$BR$30</f>
        <v>0.89735355080243373</v>
      </c>
      <c r="BA137" s="9">
        <f>SUMIFS('IND Balance'!S$5:S$145,'IND Balance'!$C$5:$C$145,'Veda input Agg'!$AL$131,'IND Balance'!$D$5:$D$145,'Veda input Agg'!$AK137)/R$13*$BR$30</f>
        <v>0.8958440209709374</v>
      </c>
      <c r="BB137" s="9">
        <f>SUMIFS('IND Balance'!T$5:T$145,'IND Balance'!$C$5:$C$145,'Veda input Agg'!$AL$131,'IND Balance'!$D$5:$D$145,'Veda input Agg'!$AK137)/S$13*$BR$30</f>
        <v>0.21235696972637508</v>
      </c>
      <c r="BC137" s="9">
        <f>SUMIFS('IND Balance'!U$5:U$145,'IND Balance'!$C$5:$C$145,'Veda input Agg'!$AL$131,'IND Balance'!$D$5:$D$145,'Veda input Agg'!$AK137)/T$13*$BR$30</f>
        <v>0.83058163642500127</v>
      </c>
      <c r="BD137" s="9">
        <f>SUMIFS('IND Balance'!V$5:V$145,'IND Balance'!$C$5:$C$145,'Veda input Agg'!$AL$131,'IND Balance'!$D$5:$D$145,'Veda input Agg'!$AK137)/U$13*$BR$30</f>
        <v>0.70814566345232577</v>
      </c>
      <c r="BE137" s="9">
        <f>SUMIFS('IND Balance'!W$5:W$145,'IND Balance'!$C$5:$C$145,'Veda input Agg'!$AL$131,'IND Balance'!$D$5:$D$145,'Veda input Agg'!$AK137)/V$13*$BR$30</f>
        <v>0.99</v>
      </c>
      <c r="BF137" s="9">
        <f>SUMIFS('IND Balance'!X$5:X$145,'IND Balance'!$C$5:$C$145,'Veda input Agg'!$AL$131,'IND Balance'!$D$5:$D$145,'Veda input Agg'!$AK137)/W$13*$BR$30</f>
        <v>0.30636395273614808</v>
      </c>
      <c r="BG137" s="9">
        <f>SUMIFS('IND Balance'!Y$5:Y$145,'IND Balance'!$C$5:$C$145,'Veda input Agg'!$AL$131,'IND Balance'!$D$5:$D$145,'Veda input Agg'!$AK137)/X$13*$BR$30</f>
        <v>0.84152096601287829</v>
      </c>
      <c r="BH137" s="9">
        <f>SUMIFS('IND Balance'!Z$5:Z$145,'IND Balance'!$C$5:$C$145,'Veda input Agg'!$AL$131,'IND Balance'!$D$5:$D$145,'Veda input Agg'!$AK137)/Y$13*$BR$30</f>
        <v>0</v>
      </c>
      <c r="BI137" s="9">
        <f>SUMIFS('IND Balance'!AA$5:AA$145,'IND Balance'!$C$5:$C$145,'Veda input Agg'!$AL$131,'IND Balance'!$D$5:$D$145,'Veda input Agg'!$AK137)/Z$13*$BR$30</f>
        <v>0.19889526656302148</v>
      </c>
      <c r="BJ137" s="9">
        <f>SUMIFS('IND Balance'!AB$5:AB$145,'IND Balance'!$C$5:$C$145,'Veda input Agg'!$AL$131,'IND Balance'!$D$5:$D$145,'Veda input Agg'!$AK137)/AA$13*$BR$30</f>
        <v>0.27205675929855844</v>
      </c>
      <c r="BK137" s="9">
        <f>SUMIFS('IND Balance'!AC$5:AC$145,'IND Balance'!$C$5:$C$145,'Veda input Agg'!$AL$131,'IND Balance'!$D$5:$D$145,'Veda input Agg'!$AK137)/AB$13*$BR$30</f>
        <v>0.99</v>
      </c>
      <c r="BL137" s="9">
        <f>SUMIFS('IND Balance'!AD$5:AD$145,'IND Balance'!$C$5:$C$145,'Veda input Agg'!$AL$131,'IND Balance'!$D$5:$D$145,'Veda input Agg'!$AK137)/AC$13*$BR$30</f>
        <v>0</v>
      </c>
      <c r="BM137" s="9">
        <f>SUMIFS('IND Balance'!AE$5:AE$145,'IND Balance'!$C$5:$C$145,'Veda input Agg'!$AL$131,'IND Balance'!$D$5:$D$145,'Veda input Agg'!$AK137)/AD$13*$BR$30</f>
        <v>0.74417647199122283</v>
      </c>
      <c r="BN137" s="9">
        <f>SUMIFS('IND Balance'!AF$5:AF$145,'IND Balance'!$C$5:$C$145,'Veda input Agg'!$AL$131,'IND Balance'!$D$5:$D$145,'Veda input Agg'!$AK137)/AE$13*$BR$30</f>
        <v>0.34062349958869848</v>
      </c>
      <c r="BO137" s="9">
        <f>SUMIFS('IND Balance'!AG$5:AG$145,'IND Balance'!$C$5:$C$145,'Veda input Agg'!$AL$131,'IND Balance'!$D$5:$D$145,'Veda input Agg'!$AK137)/AF$13*$BR$30</f>
        <v>0</v>
      </c>
      <c r="BP137" s="9" t="e">
        <f>SUMIFS('IND Balance'!AH$5:AH$145,'IND Balance'!$C$5:$C$145,'Veda input Agg'!$AL$131,'IND Balance'!$D$5:$D$145,'Veda input Agg'!$AK137)/AG$13*$BR$30</f>
        <v>#DIV/0!</v>
      </c>
    </row>
    <row r="138" spans="36:70" x14ac:dyDescent="0.45">
      <c r="AK138" s="7" t="s">
        <v>99</v>
      </c>
      <c r="AM138" s="9">
        <f>SUMIFS('IND Balance'!E$5:E$145,'IND Balance'!$C$5:$C$145,'Veda input Agg'!$AL$131,'IND Balance'!$D$5:$D$145,'Veda input Agg'!$AK138)/D$13*$BR$30</f>
        <v>0</v>
      </c>
      <c r="AN138" s="9">
        <f>SUMIFS('IND Balance'!F$5:F$145,'IND Balance'!$C$5:$C$145,'Veda input Agg'!$AL$131,'IND Balance'!$D$5:$D$145,'Veda input Agg'!$AK138)/E$13*$BR$30</f>
        <v>0</v>
      </c>
      <c r="AO138" s="9">
        <f>SUMIFS('IND Balance'!G$5:G$145,'IND Balance'!$C$5:$C$145,'Veda input Agg'!$AL$131,'IND Balance'!$D$5:$D$145,'Veda input Agg'!$AK138)/F$13*$BR$30</f>
        <v>0</v>
      </c>
      <c r="AP138" s="9">
        <f>SUMIFS('IND Balance'!H$5:H$145,'IND Balance'!$C$5:$C$145,'Veda input Agg'!$AL$131,'IND Balance'!$D$5:$D$145,'Veda input Agg'!$AK138)/G$13*$BR$30</f>
        <v>0</v>
      </c>
      <c r="AQ138" s="9">
        <f>SUMIFS('IND Balance'!I$5:I$145,'IND Balance'!$C$5:$C$145,'Veda input Agg'!$AL$131,'IND Balance'!$D$5:$D$145,'Veda input Agg'!$AK138)/H$13*$BR$30</f>
        <v>0</v>
      </c>
      <c r="AR138" s="9">
        <f>SUMIFS('IND Balance'!J$5:J$145,'IND Balance'!$C$5:$C$145,'Veda input Agg'!$AL$131,'IND Balance'!$D$5:$D$145,'Veda input Agg'!$AK138)/I$13*$BR$30</f>
        <v>0</v>
      </c>
      <c r="AS138" s="9">
        <f>SUMIFS('IND Balance'!K$5:K$145,'IND Balance'!$C$5:$C$145,'Veda input Agg'!$AL$131,'IND Balance'!$D$5:$D$145,'Veda input Agg'!$AK138)/J$13*$BR$30</f>
        <v>0</v>
      </c>
      <c r="AT138" s="9">
        <f>SUMIFS('IND Balance'!L$5:L$145,'IND Balance'!$C$5:$C$145,'Veda input Agg'!$AL$131,'IND Balance'!$D$5:$D$145,'Veda input Agg'!$AK138)/K$13*$BR$30</f>
        <v>0</v>
      </c>
      <c r="AU138" s="9">
        <f>SUMIFS('IND Balance'!M$5:M$145,'IND Balance'!$C$5:$C$145,'Veda input Agg'!$AL$131,'IND Balance'!$D$5:$D$145,'Veda input Agg'!$AK138)/L$13*$BR$30</f>
        <v>0</v>
      </c>
      <c r="AV138" s="9">
        <f>SUMIFS('IND Balance'!N$5:N$145,'IND Balance'!$C$5:$C$145,'Veda input Agg'!$AL$131,'IND Balance'!$D$5:$D$145,'Veda input Agg'!$AK138)/M$13*$BR$30</f>
        <v>2.4879511277513914E-5</v>
      </c>
      <c r="AW138" s="9">
        <f>SUMIFS('IND Balance'!O$5:O$145,'IND Balance'!$C$5:$C$145,'Veda input Agg'!$AL$131,'IND Balance'!$D$5:$D$145,'Veda input Agg'!$AK138)/N$13*$BR$30</f>
        <v>0</v>
      </c>
      <c r="AX138" s="9">
        <f>SUMIFS('IND Balance'!P$5:P$145,'IND Balance'!$C$5:$C$145,'Veda input Agg'!$AL$131,'IND Balance'!$D$5:$D$145,'Veda input Agg'!$AK138)/O$13*$BR$30</f>
        <v>0</v>
      </c>
      <c r="AY138" s="9">
        <f>SUMIFS('IND Balance'!Q$5:Q$145,'IND Balance'!$C$5:$C$145,'Veda input Agg'!$AL$131,'IND Balance'!$D$5:$D$145,'Veda input Agg'!$AK138)/P$13*$BR$30</f>
        <v>0</v>
      </c>
      <c r="AZ138" s="9">
        <f>SUMIFS('IND Balance'!R$5:R$145,'IND Balance'!$C$5:$C$145,'Veda input Agg'!$AL$131,'IND Balance'!$D$5:$D$145,'Veda input Agg'!$AK138)/Q$13*$BR$30</f>
        <v>0</v>
      </c>
      <c r="BA138" s="9">
        <f>SUMIFS('IND Balance'!S$5:S$145,'IND Balance'!$C$5:$C$145,'Veda input Agg'!$AL$131,'IND Balance'!$D$5:$D$145,'Veda input Agg'!$AK138)/R$13*$BR$30</f>
        <v>0</v>
      </c>
      <c r="BB138" s="9">
        <f>SUMIFS('IND Balance'!T$5:T$145,'IND Balance'!$C$5:$C$145,'Veda input Agg'!$AL$131,'IND Balance'!$D$5:$D$145,'Veda input Agg'!$AK138)/S$13*$BR$30</f>
        <v>0.18184622492052407</v>
      </c>
      <c r="BC138" s="9">
        <f>SUMIFS('IND Balance'!U$5:U$145,'IND Balance'!$C$5:$C$145,'Veda input Agg'!$AL$131,'IND Balance'!$D$5:$D$145,'Veda input Agg'!$AK138)/T$13*$BR$30</f>
        <v>0</v>
      </c>
      <c r="BD138" s="9">
        <f>SUMIFS('IND Balance'!V$5:V$145,'IND Balance'!$C$5:$C$145,'Veda input Agg'!$AL$131,'IND Balance'!$D$5:$D$145,'Veda input Agg'!$AK138)/U$13*$BR$30</f>
        <v>0</v>
      </c>
      <c r="BE138" s="9">
        <f>SUMIFS('IND Balance'!W$5:W$145,'IND Balance'!$C$5:$C$145,'Veda input Agg'!$AL$131,'IND Balance'!$D$5:$D$145,'Veda input Agg'!$AK138)/V$13*$BR$30</f>
        <v>0</v>
      </c>
      <c r="BF138" s="9">
        <f>SUMIFS('IND Balance'!X$5:X$145,'IND Balance'!$C$5:$C$145,'Veda input Agg'!$AL$131,'IND Balance'!$D$5:$D$145,'Veda input Agg'!$AK138)/W$13*$BR$30</f>
        <v>0</v>
      </c>
      <c r="BG138" s="9">
        <f>SUMIFS('IND Balance'!Y$5:Y$145,'IND Balance'!$C$5:$C$145,'Veda input Agg'!$AL$131,'IND Balance'!$D$5:$D$145,'Veda input Agg'!$AK138)/X$13*$BR$30</f>
        <v>6.5296555680153848E-6</v>
      </c>
      <c r="BH138" s="9">
        <f>SUMIFS('IND Balance'!Z$5:Z$145,'IND Balance'!$C$5:$C$145,'Veda input Agg'!$AL$131,'IND Balance'!$D$5:$D$145,'Veda input Agg'!$AK138)/Y$13*$BR$30</f>
        <v>0</v>
      </c>
      <c r="BI138" s="9">
        <f>SUMIFS('IND Balance'!AA$5:AA$145,'IND Balance'!$C$5:$C$145,'Veda input Agg'!$AL$131,'IND Balance'!$D$5:$D$145,'Veda input Agg'!$AK138)/Z$13*$BR$30</f>
        <v>0</v>
      </c>
      <c r="BJ138" s="9">
        <f>SUMIFS('IND Balance'!AB$5:AB$145,'IND Balance'!$C$5:$C$145,'Veda input Agg'!$AL$131,'IND Balance'!$D$5:$D$145,'Veda input Agg'!$AK138)/AA$13*$BR$30</f>
        <v>0</v>
      </c>
      <c r="BK138" s="9">
        <f>SUMIFS('IND Balance'!AC$5:AC$145,'IND Balance'!$C$5:$C$145,'Veda input Agg'!$AL$131,'IND Balance'!$D$5:$D$145,'Veda input Agg'!$AK138)/AB$13*$BR$30</f>
        <v>0</v>
      </c>
      <c r="BL138" s="9">
        <f>SUMIFS('IND Balance'!AD$5:AD$145,'IND Balance'!$C$5:$C$145,'Veda input Agg'!$AL$131,'IND Balance'!$D$5:$D$145,'Veda input Agg'!$AK138)/AC$13*$BR$30</f>
        <v>0</v>
      </c>
      <c r="BM138" s="9">
        <f>SUMIFS('IND Balance'!AE$5:AE$145,'IND Balance'!$C$5:$C$145,'Veda input Agg'!$AL$131,'IND Balance'!$D$5:$D$145,'Veda input Agg'!$AK138)/AD$13*$BR$30</f>
        <v>0</v>
      </c>
      <c r="BN138" s="9">
        <f>SUMIFS('IND Balance'!AF$5:AF$145,'IND Balance'!$C$5:$C$145,'Veda input Agg'!$AL$131,'IND Balance'!$D$5:$D$145,'Veda input Agg'!$AK138)/AE$13*$BR$30</f>
        <v>0</v>
      </c>
      <c r="BO138" s="9">
        <f>SUMIFS('IND Balance'!AG$5:AG$145,'IND Balance'!$C$5:$C$145,'Veda input Agg'!$AL$131,'IND Balance'!$D$5:$D$145,'Veda input Agg'!$AK138)/AF$13*$BR$30</f>
        <v>0</v>
      </c>
      <c r="BP138" s="9" t="e">
        <f>SUMIFS('IND Balance'!AH$5:AH$145,'IND Balance'!$C$5:$C$145,'Veda input Agg'!$AL$131,'IND Balance'!$D$5:$D$145,'Veda input Agg'!$AK138)/AG$13*$BR$30</f>
        <v>#DIV/0!</v>
      </c>
    </row>
    <row r="139" spans="36:70" x14ac:dyDescent="0.45">
      <c r="AK139" t="s">
        <v>748</v>
      </c>
      <c r="AM139" s="9">
        <f>SUMIFS('IND Balance'!E$5:E$145,'IND Balance'!$C$5:$C$145,'Veda input Agg'!$AL$131,'IND Balance'!$D$5:$D$145,'Veda input Agg'!$AK139)/D$13*$BR$30</f>
        <v>0</v>
      </c>
      <c r="AN139" s="9">
        <f>SUMIFS('IND Balance'!F$5:F$145,'IND Balance'!$C$5:$C$145,'Veda input Agg'!$AL$131,'IND Balance'!$D$5:$D$145,'Veda input Agg'!$AK139)/E$13*$BR$30</f>
        <v>0</v>
      </c>
      <c r="AO139" s="9">
        <f>SUMIFS('IND Balance'!G$5:G$145,'IND Balance'!$C$5:$C$145,'Veda input Agg'!$AL$131,'IND Balance'!$D$5:$D$145,'Veda input Agg'!$AK139)/F$13*$BR$30</f>
        <v>0</v>
      </c>
      <c r="AP139" s="9">
        <f>SUMIFS('IND Balance'!H$5:H$145,'IND Balance'!$C$5:$C$145,'Veda input Agg'!$AL$131,'IND Balance'!$D$5:$D$145,'Veda input Agg'!$AK139)/G$13*$BR$30</f>
        <v>0</v>
      </c>
      <c r="AQ139" s="9">
        <f>SUMIFS('IND Balance'!I$5:I$145,'IND Balance'!$C$5:$C$145,'Veda input Agg'!$AL$131,'IND Balance'!$D$5:$D$145,'Veda input Agg'!$AK139)/H$13*$BR$30</f>
        <v>0</v>
      </c>
      <c r="AR139" s="9">
        <f>SUMIFS('IND Balance'!J$5:J$145,'IND Balance'!$C$5:$C$145,'Veda input Agg'!$AL$131,'IND Balance'!$D$5:$D$145,'Veda input Agg'!$AK139)/I$13*$BR$30</f>
        <v>0</v>
      </c>
      <c r="AS139" s="9">
        <f>SUMIFS('IND Balance'!K$5:K$145,'IND Balance'!$C$5:$C$145,'Veda input Agg'!$AL$131,'IND Balance'!$D$5:$D$145,'Veda input Agg'!$AK139)/J$13*$BR$30</f>
        <v>0</v>
      </c>
      <c r="AT139" s="9">
        <f>SUMIFS('IND Balance'!L$5:L$145,'IND Balance'!$C$5:$C$145,'Veda input Agg'!$AL$131,'IND Balance'!$D$5:$D$145,'Veda input Agg'!$AK139)/K$13*$BR$30</f>
        <v>0</v>
      </c>
      <c r="AU139" s="9">
        <f>SUMIFS('IND Balance'!M$5:M$145,'IND Balance'!$C$5:$C$145,'Veda input Agg'!$AL$131,'IND Balance'!$D$5:$D$145,'Veda input Agg'!$AK139)/L$13*$BR$30</f>
        <v>0</v>
      </c>
      <c r="AV139" s="9">
        <f>SUMIFS('IND Balance'!N$5:N$145,'IND Balance'!$C$5:$C$145,'Veda input Agg'!$AL$131,'IND Balance'!$D$5:$D$145,'Veda input Agg'!$AK139)/M$13*$BR$30</f>
        <v>0</v>
      </c>
      <c r="AW139" s="9">
        <f>SUMIFS('IND Balance'!O$5:O$145,'IND Balance'!$C$5:$C$145,'Veda input Agg'!$AL$131,'IND Balance'!$D$5:$D$145,'Veda input Agg'!$AK139)/N$13*$BR$30</f>
        <v>0</v>
      </c>
      <c r="AX139" s="9">
        <f>SUMIFS('IND Balance'!P$5:P$145,'IND Balance'!$C$5:$C$145,'Veda input Agg'!$AL$131,'IND Balance'!$D$5:$D$145,'Veda input Agg'!$AK139)/O$13*$BR$30</f>
        <v>0</v>
      </c>
      <c r="AY139" s="9">
        <f>SUMIFS('IND Balance'!Q$5:Q$145,'IND Balance'!$C$5:$C$145,'Veda input Agg'!$AL$131,'IND Balance'!$D$5:$D$145,'Veda input Agg'!$AK139)/P$13*$BR$30</f>
        <v>0</v>
      </c>
      <c r="AZ139" s="9">
        <f>SUMIFS('IND Balance'!R$5:R$145,'IND Balance'!$C$5:$C$145,'Veda input Agg'!$AL$131,'IND Balance'!$D$5:$D$145,'Veda input Agg'!$AK139)/Q$13*$BR$30</f>
        <v>0</v>
      </c>
      <c r="BA139" s="9">
        <f>SUMIFS('IND Balance'!S$5:S$145,'IND Balance'!$C$5:$C$145,'Veda input Agg'!$AL$131,'IND Balance'!$D$5:$D$145,'Veda input Agg'!$AK139)/R$13*$BR$30</f>
        <v>0</v>
      </c>
      <c r="BB139" s="9">
        <f>SUMIFS('IND Balance'!T$5:T$145,'IND Balance'!$C$5:$C$145,'Veda input Agg'!$AL$131,'IND Balance'!$D$5:$D$145,'Veda input Agg'!$AK139)/S$13*$BR$30</f>
        <v>0</v>
      </c>
      <c r="BC139" s="9">
        <f>SUMIFS('IND Balance'!U$5:U$145,'IND Balance'!$C$5:$C$145,'Veda input Agg'!$AL$131,'IND Balance'!$D$5:$D$145,'Veda input Agg'!$AK139)/T$13*$BR$30</f>
        <v>0</v>
      </c>
      <c r="BD139" s="9">
        <f>SUMIFS('IND Balance'!V$5:V$145,'IND Balance'!$C$5:$C$145,'Veda input Agg'!$AL$131,'IND Balance'!$D$5:$D$145,'Veda input Agg'!$AK139)/U$13*$BR$30</f>
        <v>0</v>
      </c>
      <c r="BE139" s="9">
        <f>SUMIFS('IND Balance'!W$5:W$145,'IND Balance'!$C$5:$C$145,'Veda input Agg'!$AL$131,'IND Balance'!$D$5:$D$145,'Veda input Agg'!$AK139)/V$13*$BR$30</f>
        <v>0</v>
      </c>
      <c r="BF139" s="9">
        <f>SUMIFS('IND Balance'!X$5:X$145,'IND Balance'!$C$5:$C$145,'Veda input Agg'!$AL$131,'IND Balance'!$D$5:$D$145,'Veda input Agg'!$AK139)/W$13*$BR$30</f>
        <v>0</v>
      </c>
      <c r="BG139" s="9">
        <f>SUMIFS('IND Balance'!Y$5:Y$145,'IND Balance'!$C$5:$C$145,'Veda input Agg'!$AL$131,'IND Balance'!$D$5:$D$145,'Veda input Agg'!$AK139)/X$13*$BR$30</f>
        <v>0</v>
      </c>
      <c r="BH139" s="9">
        <f>SUMIFS('IND Balance'!Z$5:Z$145,'IND Balance'!$C$5:$C$145,'Veda input Agg'!$AL$131,'IND Balance'!$D$5:$D$145,'Veda input Agg'!$AK139)/Y$13*$BR$30</f>
        <v>0</v>
      </c>
      <c r="BI139" s="9">
        <f>SUMIFS('IND Balance'!AA$5:AA$145,'IND Balance'!$C$5:$C$145,'Veda input Agg'!$AL$131,'IND Balance'!$D$5:$D$145,'Veda input Agg'!$AK139)/Z$13*$BR$30</f>
        <v>0</v>
      </c>
      <c r="BJ139" s="9">
        <f>SUMIFS('IND Balance'!AB$5:AB$145,'IND Balance'!$C$5:$C$145,'Veda input Agg'!$AL$131,'IND Balance'!$D$5:$D$145,'Veda input Agg'!$AK139)/AA$13*$BR$30</f>
        <v>0</v>
      </c>
      <c r="BK139" s="9">
        <f>SUMIFS('IND Balance'!AC$5:AC$145,'IND Balance'!$C$5:$C$145,'Veda input Agg'!$AL$131,'IND Balance'!$D$5:$D$145,'Veda input Agg'!$AK139)/AB$13*$BR$30</f>
        <v>0</v>
      </c>
      <c r="BL139" s="9">
        <f>SUMIFS('IND Balance'!AD$5:AD$145,'IND Balance'!$C$5:$C$145,'Veda input Agg'!$AL$131,'IND Balance'!$D$5:$D$145,'Veda input Agg'!$AK139)/AC$13*$BR$30</f>
        <v>0</v>
      </c>
      <c r="BM139" s="9">
        <f>SUMIFS('IND Balance'!AE$5:AE$145,'IND Balance'!$C$5:$C$145,'Veda input Agg'!$AL$131,'IND Balance'!$D$5:$D$145,'Veda input Agg'!$AK139)/AD$13*$BR$30</f>
        <v>0</v>
      </c>
      <c r="BN139" s="9">
        <f>SUMIFS('IND Balance'!AF$5:AF$145,'IND Balance'!$C$5:$C$145,'Veda input Agg'!$AL$131,'IND Balance'!$D$5:$D$145,'Veda input Agg'!$AK139)/AE$13*$BR$30</f>
        <v>0</v>
      </c>
      <c r="BO139" s="9">
        <f>SUMIFS('IND Balance'!AG$5:AG$145,'IND Balance'!$C$5:$C$145,'Veda input Agg'!$AL$131,'IND Balance'!$D$5:$D$145,'Veda input Agg'!$AK139)/AF$13*$BR$30</f>
        <v>0</v>
      </c>
      <c r="BP139" s="9" t="e">
        <f>SUMIFS('IND Balance'!AH$5:AH$145,'IND Balance'!$C$5:$C$145,'Veda input Agg'!$AL$131,'IND Balance'!$D$5:$D$145,'Veda input Agg'!$AK139)/AG$13*$BR$30</f>
        <v>#DIV/0!</v>
      </c>
    </row>
    <row r="140" spans="36:70" x14ac:dyDescent="0.45">
      <c r="AJ140" s="93" t="str">
        <f>AJ111</f>
        <v>ICH_FeedStock_gen</v>
      </c>
      <c r="AK140" s="95" t="s">
        <v>763</v>
      </c>
    </row>
  </sheetData>
  <sortState xmlns:xlrd2="http://schemas.microsoft.com/office/spreadsheetml/2017/richdata2" ref="B72:C337">
    <sortCondition ref="B72:B337"/>
    <sortCondition ref="C72:C337"/>
  </sortState>
  <conditionalFormatting sqref="D18:R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R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:T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:T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:AG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9:AG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AA74-49AE-4796-A90B-240DD75115C7}">
  <dimension ref="A1:BP225"/>
  <sheetViews>
    <sheetView workbookViewId="0"/>
  </sheetViews>
  <sheetFormatPr defaultRowHeight="14.25" x14ac:dyDescent="0.45"/>
  <cols>
    <col min="1" max="1" width="8.86328125" bestFit="1" customWidth="1"/>
    <col min="2" max="2" width="10.86328125" bestFit="1" customWidth="1"/>
    <col min="3" max="3" width="20.19921875" bestFit="1" customWidth="1"/>
    <col min="4" max="4" width="9.19921875" customWidth="1"/>
    <col min="7" max="7" width="13.53125" customWidth="1"/>
    <col min="8" max="9" width="7" bestFit="1" customWidth="1"/>
    <col min="10" max="10" width="8.86328125" bestFit="1" customWidth="1"/>
    <col min="11" max="11" width="14.73046875" bestFit="1" customWidth="1"/>
    <col min="12" max="12" width="10.796875" bestFit="1" customWidth="1"/>
    <col min="13" max="13" width="6.6640625" bestFit="1" customWidth="1"/>
    <col min="14" max="14" width="10.6640625" bestFit="1" customWidth="1"/>
    <col min="15" max="15" width="8.46484375" bestFit="1" customWidth="1"/>
    <col min="16" max="16" width="9.53125" bestFit="1" customWidth="1"/>
    <col min="17" max="17" width="11.06640625" bestFit="1" customWidth="1"/>
    <col min="18" max="18" width="5.19921875" bestFit="1" customWidth="1"/>
    <col min="19" max="19" width="6.6640625" bestFit="1" customWidth="1"/>
    <col min="20" max="20" width="6.19921875" bestFit="1" customWidth="1"/>
    <col min="21" max="21" width="8.3984375" bestFit="1" customWidth="1"/>
    <col min="22" max="22" width="11.796875" bestFit="1" customWidth="1"/>
    <col min="23" max="23" width="12.33203125" bestFit="1" customWidth="1"/>
    <col min="24" max="24" width="8.53125" bestFit="1" customWidth="1"/>
    <col min="25" max="25" width="11.9296875" bestFit="1" customWidth="1"/>
    <col min="26" max="26" width="12.46484375" bestFit="1" customWidth="1"/>
    <col min="27" max="27" width="11.9296875" bestFit="1" customWidth="1"/>
    <col min="28" max="28" width="6.06640625" bestFit="1" customWidth="1"/>
    <col min="29" max="29" width="8.1328125" bestFit="1" customWidth="1"/>
    <col min="30" max="30" width="5.19921875" bestFit="1" customWidth="1"/>
    <col min="31" max="31" width="11.33203125" bestFit="1" customWidth="1"/>
    <col min="32" max="32" width="6.59765625" bestFit="1" customWidth="1"/>
    <col min="33" max="33" width="12.6640625" bestFit="1" customWidth="1"/>
    <col min="34" max="34" width="6.6640625" bestFit="1" customWidth="1"/>
    <col min="35" max="35" width="5.86328125" bestFit="1" customWidth="1"/>
    <col min="36" max="36" width="10.46484375" bestFit="1" customWidth="1"/>
    <col min="37" max="37" width="10.19921875" bestFit="1" customWidth="1"/>
    <col min="38" max="38" width="4.19921875" bestFit="1" customWidth="1"/>
    <col min="39" max="39" width="6.19921875" bestFit="1" customWidth="1"/>
    <col min="40" max="40" width="14.73046875" bestFit="1" customWidth="1"/>
    <col min="41" max="41" width="10.796875" bestFit="1" customWidth="1"/>
    <col min="42" max="42" width="7.73046875" bestFit="1" customWidth="1"/>
    <col min="43" max="43" width="10.6640625" bestFit="1" customWidth="1"/>
    <col min="44" max="44" width="8.46484375" bestFit="1" customWidth="1"/>
    <col min="45" max="45" width="9.53125" bestFit="1" customWidth="1"/>
    <col min="46" max="46" width="11.06640625" bestFit="1" customWidth="1"/>
    <col min="47" max="48" width="6.73046875" bestFit="1" customWidth="1"/>
    <col min="49" max="49" width="7.73046875" bestFit="1" customWidth="1"/>
    <col min="50" max="50" width="8.3984375" bestFit="1" customWidth="1"/>
    <col min="51" max="51" width="11.796875" bestFit="1" customWidth="1"/>
    <col min="52" max="52" width="12.33203125" bestFit="1" customWidth="1"/>
    <col min="53" max="53" width="8.53125" bestFit="1" customWidth="1"/>
    <col min="54" max="54" width="11.9296875" bestFit="1" customWidth="1"/>
    <col min="55" max="55" width="12.46484375" bestFit="1" customWidth="1"/>
    <col min="56" max="56" width="11.9296875" bestFit="1" customWidth="1"/>
    <col min="57" max="57" width="6.73046875" bestFit="1" customWidth="1"/>
    <col min="58" max="58" width="8.1328125" bestFit="1" customWidth="1"/>
    <col min="59" max="59" width="6.73046875" bestFit="1" customWidth="1"/>
    <col min="60" max="60" width="11.33203125" bestFit="1" customWidth="1"/>
    <col min="61" max="61" width="6.73046875" bestFit="1" customWidth="1"/>
    <col min="62" max="62" width="12.6640625" bestFit="1" customWidth="1"/>
    <col min="63" max="64" width="6.73046875" bestFit="1" customWidth="1"/>
    <col min="65" max="65" width="10.46484375" bestFit="1" customWidth="1"/>
    <col min="66" max="66" width="10.19921875" bestFit="1" customWidth="1"/>
    <col min="67" max="67" width="6.73046875" bestFit="1" customWidth="1"/>
    <col min="68" max="68" width="7.73046875" bestFit="1" customWidth="1"/>
  </cols>
  <sheetData>
    <row r="1" spans="1:68" x14ac:dyDescent="0.45">
      <c r="A1" t="s">
        <v>740</v>
      </c>
      <c r="B1" t="s">
        <v>75</v>
      </c>
      <c r="C1" t="s">
        <v>76</v>
      </c>
      <c r="D1">
        <v>2018</v>
      </c>
    </row>
    <row r="2" spans="1:68" x14ac:dyDescent="0.45">
      <c r="A2" t="s">
        <v>765</v>
      </c>
      <c r="B2" t="s">
        <v>77</v>
      </c>
      <c r="C2" t="s">
        <v>78</v>
      </c>
      <c r="D2">
        <v>300</v>
      </c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M2" s="71" t="s">
        <v>90</v>
      </c>
      <c r="AN2" s="71" t="s">
        <v>377</v>
      </c>
    </row>
    <row r="3" spans="1:68" ht="14.65" thickBot="1" x14ac:dyDescent="0.5">
      <c r="A3" t="s">
        <v>765</v>
      </c>
      <c r="B3" t="s">
        <v>79</v>
      </c>
      <c r="C3" t="s">
        <v>78</v>
      </c>
      <c r="D3">
        <v>81200</v>
      </c>
      <c r="G3" s="89"/>
      <c r="H3" s="90" t="str">
        <f>'IND Balance'!E4</f>
        <v>Africa_north</v>
      </c>
      <c r="I3" s="90" t="str">
        <f>'IND Balance'!F4</f>
        <v>Africa_other</v>
      </c>
      <c r="J3" s="90" t="str">
        <f>'IND Balance'!G4</f>
        <v>Arg-Chi</v>
      </c>
      <c r="K3" s="90" t="str">
        <f>'IND Balance'!H4</f>
        <v>Asia_central</v>
      </c>
      <c r="L3" s="90" t="str">
        <f>'IND Balance'!I4</f>
        <v>Asia_east</v>
      </c>
      <c r="M3" s="90" t="str">
        <f>'IND Balance'!J4</f>
        <v>Asia_other</v>
      </c>
      <c r="N3" s="90" t="str">
        <f>'IND Balance'!K4</f>
        <v>Australia_NZ</v>
      </c>
      <c r="O3" s="90" t="str">
        <f>'IND Balance'!L4</f>
        <v>Brazil</v>
      </c>
      <c r="P3" s="90" t="str">
        <f>'IND Balance'!M4</f>
        <v>Canada</v>
      </c>
      <c r="Q3" s="90" t="str">
        <f>'IND Balance'!N4</f>
        <v>China</v>
      </c>
      <c r="R3" s="90" t="str">
        <f>'IND Balance'!O4</f>
        <v>EU_north</v>
      </c>
      <c r="S3" s="90" t="str">
        <f>'IND Balance'!P4</f>
        <v>EU_northeast</v>
      </c>
      <c r="T3" s="90" t="str">
        <f>'IND Balance'!Q4</f>
        <v>EU_northwest</v>
      </c>
      <c r="U3" s="90" t="str">
        <f>'IND Balance'!R4</f>
        <v>EU_south</v>
      </c>
      <c r="V3" s="90" t="str">
        <f>'IND Balance'!S4</f>
        <v>EU_southeast</v>
      </c>
      <c r="W3" s="90" t="str">
        <f>'IND Balance'!T4</f>
        <v>EU_southwest</v>
      </c>
      <c r="X3" s="90" t="str">
        <f>'IND Balance'!U4</f>
        <v>Europe_other</v>
      </c>
      <c r="Y3" s="90" t="str">
        <f>'IND Balance'!V4</f>
        <v>France</v>
      </c>
      <c r="Z3" s="90" t="str">
        <f>'IND Balance'!W4</f>
        <v>Germany</v>
      </c>
      <c r="AA3" s="90" t="str">
        <f>'IND Balance'!X4</f>
        <v>India</v>
      </c>
      <c r="AB3" s="90" t="str">
        <f>'IND Balance'!Y4</f>
        <v>LatAm_other</v>
      </c>
      <c r="AC3" s="90" t="str">
        <f>'IND Balance'!Z4</f>
        <v>Mexico</v>
      </c>
      <c r="AD3" s="90" t="str">
        <f>'IND Balance'!AA4</f>
        <v>MidEast_other</v>
      </c>
      <c r="AE3" s="90" t="str">
        <f>'IND Balance'!AB4</f>
        <v>Nor-Ice</v>
      </c>
      <c r="AF3" s="90" t="str">
        <f>'IND Balance'!AC4</f>
        <v>Russia</v>
      </c>
      <c r="AG3" s="90" t="str">
        <f>'IND Balance'!AD4</f>
        <v>SaudiArabia</v>
      </c>
      <c r="AH3" s="90" t="str">
        <f>'IND Balance'!AE4</f>
        <v>SouthAfrica</v>
      </c>
      <c r="AI3" s="90" t="str">
        <f>'IND Balance'!AF4</f>
        <v>UK</v>
      </c>
      <c r="AJ3" s="90" t="str">
        <f>'IND Balance'!AG4</f>
        <v>USA</v>
      </c>
      <c r="AK3" s="90" t="str">
        <f>'IND Balance'!AH4</f>
        <v>\I:</v>
      </c>
      <c r="AM3" s="71" t="s">
        <v>89</v>
      </c>
      <c r="AN3" t="s">
        <v>765</v>
      </c>
      <c r="AO3" t="s">
        <v>766</v>
      </c>
      <c r="AP3" t="s">
        <v>767</v>
      </c>
      <c r="AQ3" t="s">
        <v>768</v>
      </c>
      <c r="AR3" t="s">
        <v>769</v>
      </c>
      <c r="AS3" t="s">
        <v>770</v>
      </c>
      <c r="AT3" t="s">
        <v>771</v>
      </c>
      <c r="AU3" t="s">
        <v>772</v>
      </c>
      <c r="AV3" t="s">
        <v>773</v>
      </c>
      <c r="AW3" t="s">
        <v>130</v>
      </c>
      <c r="AX3" t="s">
        <v>774</v>
      </c>
      <c r="AY3" t="s">
        <v>775</v>
      </c>
      <c r="AZ3" t="s">
        <v>776</v>
      </c>
      <c r="BA3" t="s">
        <v>777</v>
      </c>
      <c r="BB3" t="s">
        <v>778</v>
      </c>
      <c r="BC3" t="s">
        <v>779</v>
      </c>
      <c r="BD3" t="s">
        <v>780</v>
      </c>
      <c r="BE3" t="s">
        <v>781</v>
      </c>
      <c r="BF3" t="s">
        <v>764</v>
      </c>
      <c r="BG3" t="s">
        <v>132</v>
      </c>
      <c r="BH3" t="s">
        <v>782</v>
      </c>
      <c r="BI3" t="s">
        <v>783</v>
      </c>
      <c r="BJ3" t="s">
        <v>784</v>
      </c>
      <c r="BK3" t="s">
        <v>785</v>
      </c>
      <c r="BL3" t="s">
        <v>131</v>
      </c>
      <c r="BM3" t="s">
        <v>786</v>
      </c>
      <c r="BN3" t="s">
        <v>787</v>
      </c>
      <c r="BO3" t="s">
        <v>788</v>
      </c>
      <c r="BP3" t="s">
        <v>789</v>
      </c>
    </row>
    <row r="4" spans="1:68" x14ac:dyDescent="0.45">
      <c r="A4" t="s">
        <v>765</v>
      </c>
      <c r="B4" t="s">
        <v>80</v>
      </c>
      <c r="C4" t="s">
        <v>81</v>
      </c>
      <c r="D4">
        <v>100000</v>
      </c>
      <c r="G4" s="91" t="s">
        <v>83</v>
      </c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M4" s="69" t="s">
        <v>83</v>
      </c>
    </row>
    <row r="5" spans="1:68" x14ac:dyDescent="0.45">
      <c r="A5" t="s">
        <v>765</v>
      </c>
      <c r="B5" t="s">
        <v>82</v>
      </c>
      <c r="C5" t="s">
        <v>83</v>
      </c>
      <c r="D5">
        <v>17442</v>
      </c>
      <c r="G5" s="70" t="s">
        <v>82</v>
      </c>
      <c r="H5" s="2">
        <f>IFERROR(GETPIVOTDATA("2018",$AM$2,"activereg",H$3,"Attribute",$G5,"Unit",$G$4),0)</f>
        <v>17442</v>
      </c>
      <c r="I5" s="2">
        <f t="shared" ref="I5:AK5" si="0">IFERROR(GETPIVOTDATA("2018",$AM$2,"activereg",I$3,"Attribute",$G5,"Unit",$G$4),0)</f>
        <v>127573</v>
      </c>
      <c r="J5" s="2">
        <f t="shared" si="0"/>
        <v>72000</v>
      </c>
      <c r="K5" s="2">
        <f t="shared" si="0"/>
        <v>104000</v>
      </c>
      <c r="L5" s="2">
        <f t="shared" si="0"/>
        <v>6453</v>
      </c>
      <c r="M5" s="2">
        <f t="shared" si="0"/>
        <v>135000</v>
      </c>
      <c r="N5" s="2">
        <f t="shared" si="0"/>
        <v>315100</v>
      </c>
      <c r="O5" s="2">
        <f t="shared" si="0"/>
        <v>85000</v>
      </c>
      <c r="P5" s="2">
        <f t="shared" si="0"/>
        <v>183047</v>
      </c>
      <c r="Q5" s="2">
        <f t="shared" si="0"/>
        <v>426142</v>
      </c>
      <c r="R5" s="2">
        <f t="shared" si="0"/>
        <v>9102</v>
      </c>
      <c r="S5" s="2">
        <f t="shared" si="0"/>
        <v>3600</v>
      </c>
      <c r="T5" s="2">
        <f t="shared" si="0"/>
        <v>0</v>
      </c>
      <c r="U5" s="2">
        <f t="shared" si="0"/>
        <v>2839</v>
      </c>
      <c r="V5" s="2">
        <f t="shared" si="0"/>
        <v>9544</v>
      </c>
      <c r="W5" s="2">
        <f t="shared" si="0"/>
        <v>1992</v>
      </c>
      <c r="X5" s="2">
        <f t="shared" si="0"/>
        <v>27100</v>
      </c>
      <c r="Y5" s="2">
        <f t="shared" si="0"/>
        <v>0</v>
      </c>
      <c r="Z5" s="2">
        <f t="shared" si="0"/>
        <v>0</v>
      </c>
      <c r="AA5" s="2">
        <f t="shared" si="0"/>
        <v>1500</v>
      </c>
      <c r="AB5" s="2">
        <f t="shared" si="0"/>
        <v>151104</v>
      </c>
      <c r="AC5" s="2">
        <f t="shared" si="0"/>
        <v>126000</v>
      </c>
      <c r="AD5" s="2">
        <f t="shared" si="0"/>
        <v>3700</v>
      </c>
      <c r="AE5" s="2">
        <f t="shared" si="0"/>
        <v>0</v>
      </c>
      <c r="AF5" s="2">
        <f t="shared" si="0"/>
        <v>311000</v>
      </c>
      <c r="AG5" s="2">
        <f t="shared" si="0"/>
        <v>0</v>
      </c>
      <c r="AH5" s="2">
        <f t="shared" si="0"/>
        <v>136833</v>
      </c>
      <c r="AI5" s="2">
        <f t="shared" si="0"/>
        <v>0</v>
      </c>
      <c r="AJ5" s="2">
        <f t="shared" si="0"/>
        <v>237000</v>
      </c>
      <c r="AK5" s="2">
        <f t="shared" si="0"/>
        <v>0</v>
      </c>
      <c r="AM5" s="70" t="s">
        <v>82</v>
      </c>
      <c r="AN5">
        <v>17442</v>
      </c>
      <c r="AO5">
        <v>127573</v>
      </c>
      <c r="AP5">
        <v>72000</v>
      </c>
      <c r="AQ5">
        <v>104000</v>
      </c>
      <c r="AR5">
        <v>6453</v>
      </c>
      <c r="AS5">
        <v>135000</v>
      </c>
      <c r="AT5">
        <v>315100</v>
      </c>
      <c r="AU5">
        <v>85000</v>
      </c>
      <c r="AV5">
        <v>183047</v>
      </c>
      <c r="AW5">
        <v>426142</v>
      </c>
      <c r="AX5">
        <v>9102</v>
      </c>
      <c r="AY5">
        <v>3600</v>
      </c>
      <c r="BA5">
        <v>2839</v>
      </c>
      <c r="BB5">
        <v>9544</v>
      </c>
      <c r="BC5">
        <v>1992</v>
      </c>
      <c r="BD5">
        <v>27100</v>
      </c>
      <c r="BG5">
        <v>1500</v>
      </c>
      <c r="BH5">
        <v>151104</v>
      </c>
      <c r="BI5">
        <v>126000</v>
      </c>
      <c r="BJ5">
        <v>3700</v>
      </c>
      <c r="BL5">
        <v>311000</v>
      </c>
      <c r="BN5">
        <v>136833</v>
      </c>
      <c r="BP5">
        <v>237000</v>
      </c>
    </row>
    <row r="6" spans="1:68" x14ac:dyDescent="0.45">
      <c r="A6" t="s">
        <v>765</v>
      </c>
      <c r="B6" t="s">
        <v>84</v>
      </c>
      <c r="C6" t="s">
        <v>81</v>
      </c>
      <c r="D6">
        <v>24600</v>
      </c>
      <c r="G6" s="91" t="s">
        <v>81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M6" s="69" t="s">
        <v>81</v>
      </c>
    </row>
    <row r="7" spans="1:68" x14ac:dyDescent="0.45">
      <c r="A7" t="s">
        <v>765</v>
      </c>
      <c r="B7" t="s">
        <v>85</v>
      </c>
      <c r="C7" t="s">
        <v>78</v>
      </c>
      <c r="D7">
        <v>800</v>
      </c>
      <c r="G7" s="70" t="s">
        <v>80</v>
      </c>
      <c r="H7" s="2">
        <f>IFERROR(GETPIVOTDATA("2018",$AM$2,"activereg",H$3,"Attribute",$G7,"Unit",$G$6),0)</f>
        <v>100000</v>
      </c>
      <c r="I7" s="2">
        <f t="shared" ref="I7:X10" si="1">IFERROR(GETPIVOTDATA("2018",$AM$2,"activereg",I$3,"Attribute",$G7,"Unit",$G$6),0)</f>
        <v>905000</v>
      </c>
      <c r="J7" s="2">
        <f t="shared" si="1"/>
        <v>2429500</v>
      </c>
      <c r="K7" s="2">
        <f t="shared" si="1"/>
        <v>455200</v>
      </c>
      <c r="L7" s="2">
        <f t="shared" si="1"/>
        <v>1488080</v>
      </c>
      <c r="M7" s="2">
        <f t="shared" si="1"/>
        <v>268160</v>
      </c>
      <c r="N7" s="2">
        <f t="shared" si="1"/>
        <v>386000</v>
      </c>
      <c r="O7" s="2">
        <f t="shared" si="1"/>
        <v>163000</v>
      </c>
      <c r="P7" s="2">
        <f t="shared" si="1"/>
        <v>321000</v>
      </c>
      <c r="Q7" s="2">
        <f t="shared" si="1"/>
        <v>8889500</v>
      </c>
      <c r="R7" s="2">
        <f t="shared" si="1"/>
        <v>219400</v>
      </c>
      <c r="S7" s="2">
        <f t="shared" si="1"/>
        <v>522000</v>
      </c>
      <c r="T7" s="2">
        <f t="shared" si="1"/>
        <v>398900</v>
      </c>
      <c r="U7" s="2">
        <f t="shared" si="1"/>
        <v>8700</v>
      </c>
      <c r="V7" s="2">
        <f t="shared" si="1"/>
        <v>228500</v>
      </c>
      <c r="W7" s="2">
        <f t="shared" si="1"/>
        <v>415164</v>
      </c>
      <c r="X7" s="2">
        <f t="shared" si="1"/>
        <v>95000</v>
      </c>
      <c r="Y7" s="2">
        <f t="shared" ref="Y7:AK10" si="2">IFERROR(GETPIVOTDATA("2018",$AM$2,"activereg",Y$3,"Attribute",$G7,"Unit",$G$6),0)</f>
        <v>0</v>
      </c>
      <c r="Z7" s="2">
        <f t="shared" si="2"/>
        <v>694400</v>
      </c>
      <c r="AA7" s="2">
        <f t="shared" si="2"/>
        <v>803500</v>
      </c>
      <c r="AB7" s="2">
        <f t="shared" si="2"/>
        <v>335417</v>
      </c>
      <c r="AC7" s="2">
        <f t="shared" si="2"/>
        <v>446000</v>
      </c>
      <c r="AD7" s="2">
        <f t="shared" si="2"/>
        <v>160100</v>
      </c>
      <c r="AE7" s="2">
        <f t="shared" si="2"/>
        <v>22700</v>
      </c>
      <c r="AF7" s="2">
        <f t="shared" si="2"/>
        <v>956100</v>
      </c>
      <c r="AG7" s="2">
        <f t="shared" si="2"/>
        <v>0</v>
      </c>
      <c r="AH7" s="2">
        <f t="shared" si="2"/>
        <v>65503</v>
      </c>
      <c r="AI7" s="2">
        <f t="shared" si="2"/>
        <v>0</v>
      </c>
      <c r="AJ7" s="2">
        <f t="shared" si="2"/>
        <v>1080000</v>
      </c>
      <c r="AK7" s="2">
        <f t="shared" si="2"/>
        <v>0</v>
      </c>
      <c r="AM7" s="70" t="s">
        <v>80</v>
      </c>
      <c r="AN7">
        <v>100000</v>
      </c>
      <c r="AO7">
        <v>905000</v>
      </c>
      <c r="AP7">
        <v>2429500</v>
      </c>
      <c r="AQ7">
        <v>455200</v>
      </c>
      <c r="AR7">
        <v>1488080</v>
      </c>
      <c r="AS7">
        <v>268160</v>
      </c>
      <c r="AT7">
        <v>386000</v>
      </c>
      <c r="AU7">
        <v>163000</v>
      </c>
      <c r="AV7">
        <v>321000</v>
      </c>
      <c r="AW7">
        <v>8889500</v>
      </c>
      <c r="AX7">
        <v>219400</v>
      </c>
      <c r="AY7">
        <v>522000</v>
      </c>
      <c r="AZ7">
        <v>398900</v>
      </c>
      <c r="BA7">
        <v>8700</v>
      </c>
      <c r="BB7">
        <v>228500</v>
      </c>
      <c r="BC7">
        <v>415164</v>
      </c>
      <c r="BD7">
        <v>95000</v>
      </c>
      <c r="BF7">
        <v>694400</v>
      </c>
      <c r="BG7">
        <v>803500</v>
      </c>
      <c r="BH7">
        <v>335417</v>
      </c>
      <c r="BI7">
        <v>446000</v>
      </c>
      <c r="BJ7">
        <v>160100</v>
      </c>
      <c r="BK7">
        <v>22700</v>
      </c>
      <c r="BL7">
        <v>956100</v>
      </c>
      <c r="BN7">
        <v>65503</v>
      </c>
      <c r="BP7">
        <v>1080000</v>
      </c>
    </row>
    <row r="8" spans="1:68" x14ac:dyDescent="0.45">
      <c r="A8" t="s">
        <v>765</v>
      </c>
      <c r="B8" t="s">
        <v>86</v>
      </c>
      <c r="C8" t="s">
        <v>78</v>
      </c>
      <c r="D8">
        <v>7807</v>
      </c>
      <c r="G8" s="70" t="s">
        <v>84</v>
      </c>
      <c r="H8" s="2">
        <f t="shared" ref="H8:H10" si="3">IFERROR(GETPIVOTDATA("2018",$AM$2,"activereg",H$3,"Attribute",$G8,"Unit",$G$6),0)</f>
        <v>24600</v>
      </c>
      <c r="I8" s="2">
        <f t="shared" si="1"/>
        <v>9000</v>
      </c>
      <c r="J8" s="2">
        <f t="shared" si="1"/>
        <v>45000</v>
      </c>
      <c r="K8" s="2">
        <f t="shared" si="1"/>
        <v>149129</v>
      </c>
      <c r="L8" s="2">
        <f t="shared" si="1"/>
        <v>813000</v>
      </c>
      <c r="M8" s="2">
        <f t="shared" si="1"/>
        <v>48000</v>
      </c>
      <c r="N8" s="2">
        <f t="shared" si="1"/>
        <v>184000</v>
      </c>
      <c r="O8" s="2">
        <f t="shared" si="1"/>
        <v>180000</v>
      </c>
      <c r="P8" s="2">
        <f t="shared" si="1"/>
        <v>280000</v>
      </c>
      <c r="Q8" s="2">
        <f t="shared" si="1"/>
        <v>5050000</v>
      </c>
      <c r="R8" s="2">
        <f t="shared" si="1"/>
        <v>121000</v>
      </c>
      <c r="S8" s="2">
        <f t="shared" si="1"/>
        <v>160000</v>
      </c>
      <c r="T8" s="2">
        <f t="shared" si="1"/>
        <v>136000</v>
      </c>
      <c r="U8" s="2">
        <f t="shared" si="1"/>
        <v>187000</v>
      </c>
      <c r="V8" s="2">
        <f t="shared" si="1"/>
        <v>103105</v>
      </c>
      <c r="W8" s="2">
        <f t="shared" si="1"/>
        <v>168000</v>
      </c>
      <c r="X8" s="2">
        <f t="shared" si="1"/>
        <v>58000</v>
      </c>
      <c r="Y8" s="2">
        <f t="shared" si="2"/>
        <v>70000</v>
      </c>
      <c r="Z8" s="2">
        <f t="shared" si="2"/>
        <v>354000</v>
      </c>
      <c r="AA8" s="2">
        <f t="shared" si="2"/>
        <v>570000</v>
      </c>
      <c r="AB8" s="2">
        <f t="shared" si="2"/>
        <v>16000</v>
      </c>
      <c r="AC8" s="2">
        <f t="shared" si="2"/>
        <v>323000</v>
      </c>
      <c r="AD8" s="2">
        <f t="shared" si="2"/>
        <v>90000</v>
      </c>
      <c r="AE8" s="2">
        <f t="shared" si="2"/>
        <v>0</v>
      </c>
      <c r="AF8" s="2">
        <f t="shared" si="2"/>
        <v>122000</v>
      </c>
      <c r="AG8" s="2">
        <f t="shared" si="2"/>
        <v>0</v>
      </c>
      <c r="AH8" s="2">
        <f t="shared" si="2"/>
        <v>54000</v>
      </c>
      <c r="AI8" s="2">
        <f t="shared" si="2"/>
        <v>325000</v>
      </c>
      <c r="AJ8" s="2">
        <f t="shared" si="2"/>
        <v>1140000</v>
      </c>
      <c r="AK8" s="2">
        <f t="shared" si="2"/>
        <v>0</v>
      </c>
      <c r="AM8" s="70" t="s">
        <v>84</v>
      </c>
      <c r="AN8">
        <v>24600</v>
      </c>
      <c r="AO8">
        <v>9000</v>
      </c>
      <c r="AP8">
        <v>45000</v>
      </c>
      <c r="AQ8">
        <v>149129</v>
      </c>
      <c r="AR8">
        <v>813000</v>
      </c>
      <c r="AS8">
        <v>48000</v>
      </c>
      <c r="AT8">
        <v>184000</v>
      </c>
      <c r="AU8">
        <v>180000</v>
      </c>
      <c r="AV8">
        <v>280000</v>
      </c>
      <c r="AW8">
        <v>5050000</v>
      </c>
      <c r="AX8">
        <v>121000</v>
      </c>
      <c r="AY8">
        <v>160000</v>
      </c>
      <c r="AZ8">
        <v>136000</v>
      </c>
      <c r="BA8">
        <v>187000</v>
      </c>
      <c r="BB8">
        <v>103105</v>
      </c>
      <c r="BC8">
        <v>168000</v>
      </c>
      <c r="BD8">
        <v>58000</v>
      </c>
      <c r="BE8">
        <v>70000</v>
      </c>
      <c r="BF8">
        <v>354000</v>
      </c>
      <c r="BG8">
        <v>570000</v>
      </c>
      <c r="BH8">
        <v>16000</v>
      </c>
      <c r="BI8">
        <v>323000</v>
      </c>
      <c r="BJ8">
        <v>90000</v>
      </c>
      <c r="BL8">
        <v>122000</v>
      </c>
      <c r="BN8">
        <v>54000</v>
      </c>
      <c r="BO8">
        <v>325000</v>
      </c>
      <c r="BP8">
        <v>1140000</v>
      </c>
    </row>
    <row r="9" spans="1:68" x14ac:dyDescent="0.45">
      <c r="A9" t="s">
        <v>765</v>
      </c>
      <c r="B9" t="s">
        <v>87</v>
      </c>
      <c r="C9" t="s">
        <v>81</v>
      </c>
      <c r="D9">
        <v>4000</v>
      </c>
      <c r="G9" s="70" t="s">
        <v>88</v>
      </c>
      <c r="H9" s="2">
        <f t="shared" si="3"/>
        <v>0</v>
      </c>
      <c r="I9" s="2">
        <f t="shared" si="1"/>
        <v>0</v>
      </c>
      <c r="J9" s="2">
        <f t="shared" si="1"/>
        <v>0</v>
      </c>
      <c r="K9" s="2">
        <f t="shared" si="1"/>
        <v>0</v>
      </c>
      <c r="L9" s="2">
        <f t="shared" si="1"/>
        <v>1647</v>
      </c>
      <c r="M9" s="2">
        <f t="shared" si="1"/>
        <v>81427</v>
      </c>
      <c r="N9" s="2">
        <f t="shared" si="1"/>
        <v>400</v>
      </c>
      <c r="O9" s="2">
        <f t="shared" si="1"/>
        <v>28000</v>
      </c>
      <c r="P9" s="2">
        <f t="shared" si="1"/>
        <v>0</v>
      </c>
      <c r="Q9" s="2">
        <f t="shared" si="1"/>
        <v>175000</v>
      </c>
      <c r="R9" s="2">
        <f t="shared" si="1"/>
        <v>50</v>
      </c>
      <c r="S9" s="2">
        <f t="shared" si="1"/>
        <v>0</v>
      </c>
      <c r="T9" s="2">
        <f t="shared" si="1"/>
        <v>9700</v>
      </c>
      <c r="U9" s="2">
        <f t="shared" si="1"/>
        <v>50</v>
      </c>
      <c r="V9" s="2">
        <f t="shared" si="1"/>
        <v>0</v>
      </c>
      <c r="W9" s="2">
        <f t="shared" si="1"/>
        <v>10</v>
      </c>
      <c r="X9" s="2">
        <f t="shared" si="1"/>
        <v>0</v>
      </c>
      <c r="Y9" s="2">
        <f t="shared" si="2"/>
        <v>0</v>
      </c>
      <c r="Z9" s="2">
        <f t="shared" si="2"/>
        <v>0</v>
      </c>
      <c r="AA9" s="2">
        <f t="shared" si="2"/>
        <v>3010</v>
      </c>
      <c r="AB9" s="2">
        <f t="shared" si="2"/>
        <v>18255</v>
      </c>
      <c r="AC9" s="2">
        <f t="shared" si="2"/>
        <v>0</v>
      </c>
      <c r="AD9" s="2">
        <f t="shared" si="2"/>
        <v>0</v>
      </c>
      <c r="AE9" s="2">
        <f t="shared" si="2"/>
        <v>50</v>
      </c>
      <c r="AF9" s="2">
        <f t="shared" si="2"/>
        <v>0</v>
      </c>
      <c r="AG9" s="2">
        <f t="shared" si="2"/>
        <v>0</v>
      </c>
      <c r="AH9" s="2">
        <f t="shared" si="2"/>
        <v>0</v>
      </c>
      <c r="AI9" s="2">
        <f t="shared" si="2"/>
        <v>0</v>
      </c>
      <c r="AJ9" s="2">
        <f t="shared" si="2"/>
        <v>10300</v>
      </c>
      <c r="AK9" s="2">
        <f t="shared" si="2"/>
        <v>0</v>
      </c>
      <c r="AM9" s="70" t="s">
        <v>88</v>
      </c>
      <c r="AR9">
        <v>1647</v>
      </c>
      <c r="AS9">
        <v>81427</v>
      </c>
      <c r="AT9">
        <v>400</v>
      </c>
      <c r="AU9">
        <v>28000</v>
      </c>
      <c r="AW9">
        <v>175000</v>
      </c>
      <c r="AX9">
        <v>50</v>
      </c>
      <c r="AZ9">
        <v>9700</v>
      </c>
      <c r="BA9">
        <v>50</v>
      </c>
      <c r="BC9">
        <v>10</v>
      </c>
      <c r="BG9">
        <v>3010</v>
      </c>
      <c r="BH9">
        <v>18255</v>
      </c>
      <c r="BK9">
        <v>50</v>
      </c>
      <c r="BP9">
        <v>10300</v>
      </c>
    </row>
    <row r="10" spans="1:68" x14ac:dyDescent="0.45">
      <c r="A10" t="s">
        <v>766</v>
      </c>
      <c r="B10" t="s">
        <v>77</v>
      </c>
      <c r="C10" t="s">
        <v>78</v>
      </c>
      <c r="D10">
        <v>577</v>
      </c>
      <c r="G10" s="70" t="s">
        <v>87</v>
      </c>
      <c r="H10" s="2">
        <f t="shared" si="3"/>
        <v>4000</v>
      </c>
      <c r="I10" s="2">
        <f t="shared" si="1"/>
        <v>83768</v>
      </c>
      <c r="J10" s="2">
        <f t="shared" si="1"/>
        <v>0</v>
      </c>
      <c r="K10" s="2">
        <f t="shared" si="1"/>
        <v>329178</v>
      </c>
      <c r="L10" s="2">
        <f t="shared" si="1"/>
        <v>988695</v>
      </c>
      <c r="M10" s="2">
        <f t="shared" si="1"/>
        <v>20000</v>
      </c>
      <c r="N10" s="2">
        <f t="shared" si="1"/>
        <v>493199</v>
      </c>
      <c r="O10" s="2">
        <f t="shared" si="1"/>
        <v>290000</v>
      </c>
      <c r="P10" s="2">
        <f t="shared" si="1"/>
        <v>696591</v>
      </c>
      <c r="Q10" s="2">
        <f t="shared" si="1"/>
        <v>6144000</v>
      </c>
      <c r="R10" s="2">
        <f t="shared" si="1"/>
        <v>295029</v>
      </c>
      <c r="S10" s="2">
        <f t="shared" si="1"/>
        <v>140000</v>
      </c>
      <c r="T10" s="2">
        <f t="shared" si="1"/>
        <v>275000</v>
      </c>
      <c r="U10" s="2">
        <f t="shared" si="1"/>
        <v>195000</v>
      </c>
      <c r="V10" s="2">
        <f t="shared" si="1"/>
        <v>75150</v>
      </c>
      <c r="W10" s="2">
        <f t="shared" si="1"/>
        <v>510000</v>
      </c>
      <c r="X10" s="2">
        <f t="shared" si="1"/>
        <v>0</v>
      </c>
      <c r="Y10" s="2">
        <f t="shared" si="2"/>
        <v>166000</v>
      </c>
      <c r="Z10" s="2">
        <f t="shared" si="2"/>
        <v>175000</v>
      </c>
      <c r="AA10" s="2">
        <f t="shared" si="2"/>
        <v>818967</v>
      </c>
      <c r="AB10" s="2">
        <f t="shared" si="2"/>
        <v>333667</v>
      </c>
      <c r="AC10" s="2">
        <f t="shared" si="2"/>
        <v>336300</v>
      </c>
      <c r="AD10" s="2">
        <f t="shared" si="2"/>
        <v>140000</v>
      </c>
      <c r="AE10" s="2">
        <f t="shared" si="2"/>
        <v>190570</v>
      </c>
      <c r="AF10" s="2">
        <f t="shared" si="2"/>
        <v>265000</v>
      </c>
      <c r="AG10" s="2">
        <f t="shared" si="2"/>
        <v>0</v>
      </c>
      <c r="AH10" s="2">
        <f t="shared" si="2"/>
        <v>0</v>
      </c>
      <c r="AI10" s="2">
        <f t="shared" si="2"/>
        <v>0</v>
      </c>
      <c r="AJ10" s="2">
        <f t="shared" si="2"/>
        <v>132000</v>
      </c>
      <c r="AK10" s="2">
        <f t="shared" si="2"/>
        <v>0</v>
      </c>
      <c r="AM10" s="70" t="s">
        <v>87</v>
      </c>
      <c r="AN10">
        <v>4000</v>
      </c>
      <c r="AO10">
        <v>83768</v>
      </c>
      <c r="AQ10">
        <v>329178</v>
      </c>
      <c r="AR10">
        <v>988695</v>
      </c>
      <c r="AS10">
        <v>20000</v>
      </c>
      <c r="AT10">
        <v>493199</v>
      </c>
      <c r="AU10">
        <v>290000</v>
      </c>
      <c r="AV10">
        <v>696591</v>
      </c>
      <c r="AW10">
        <v>6144000</v>
      </c>
      <c r="AX10">
        <v>295029</v>
      </c>
      <c r="AY10">
        <v>140000</v>
      </c>
      <c r="AZ10">
        <v>275000</v>
      </c>
      <c r="BA10">
        <v>195000</v>
      </c>
      <c r="BB10">
        <v>75150</v>
      </c>
      <c r="BC10">
        <v>510000</v>
      </c>
      <c r="BE10">
        <v>166000</v>
      </c>
      <c r="BF10">
        <v>175000</v>
      </c>
      <c r="BG10">
        <v>818967</v>
      </c>
      <c r="BH10">
        <v>333667</v>
      </c>
      <c r="BI10">
        <v>336300</v>
      </c>
      <c r="BJ10">
        <v>140000</v>
      </c>
      <c r="BK10">
        <v>190570</v>
      </c>
      <c r="BL10">
        <v>265000</v>
      </c>
      <c r="BP10">
        <v>132000</v>
      </c>
    </row>
    <row r="11" spans="1:68" x14ac:dyDescent="0.45">
      <c r="A11" t="s">
        <v>766</v>
      </c>
      <c r="B11" t="s">
        <v>79</v>
      </c>
      <c r="C11" t="s">
        <v>78</v>
      </c>
      <c r="D11">
        <v>21000</v>
      </c>
      <c r="G11" s="91" t="s">
        <v>78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M11" s="69" t="s">
        <v>78</v>
      </c>
    </row>
    <row r="12" spans="1:68" x14ac:dyDescent="0.45">
      <c r="A12" t="s">
        <v>766</v>
      </c>
      <c r="B12" t="s">
        <v>80</v>
      </c>
      <c r="C12" t="s">
        <v>81</v>
      </c>
      <c r="D12">
        <v>905000</v>
      </c>
      <c r="G12" s="70" t="s">
        <v>77</v>
      </c>
      <c r="H12" s="2">
        <f>IFERROR(GETPIVOTDATA("2018",$AM$2,"activereg",H$3,"Attribute",$G12,"Unit",$G$11),0)</f>
        <v>300</v>
      </c>
      <c r="I12" s="2">
        <f t="shared" ref="I12:X15" si="4">IFERROR(GETPIVOTDATA("2018",$AM$2,"activereg",I$3,"Attribute",$G12,"Unit",$G$11),0)</f>
        <v>577</v>
      </c>
      <c r="J12" s="2">
        <f t="shared" si="4"/>
        <v>419</v>
      </c>
      <c r="K12" s="2">
        <f t="shared" si="4"/>
        <v>258</v>
      </c>
      <c r="L12" s="2">
        <f t="shared" si="4"/>
        <v>0</v>
      </c>
      <c r="M12" s="2">
        <f t="shared" si="4"/>
        <v>750</v>
      </c>
      <c r="N12" s="2">
        <f t="shared" si="4"/>
        <v>1574</v>
      </c>
      <c r="O12" s="2">
        <f t="shared" si="4"/>
        <v>801</v>
      </c>
      <c r="P12" s="2">
        <f t="shared" si="4"/>
        <v>3212</v>
      </c>
      <c r="Q12" s="2">
        <f t="shared" si="4"/>
        <v>35802</v>
      </c>
      <c r="R12" s="2">
        <f t="shared" si="4"/>
        <v>125</v>
      </c>
      <c r="S12" s="2">
        <f t="shared" si="4"/>
        <v>218</v>
      </c>
      <c r="T12" s="2">
        <f t="shared" si="4"/>
        <v>100</v>
      </c>
      <c r="U12" s="2">
        <f t="shared" si="4"/>
        <v>185</v>
      </c>
      <c r="V12" s="2">
        <f t="shared" si="4"/>
        <v>283</v>
      </c>
      <c r="W12" s="2">
        <f t="shared" si="4"/>
        <v>410</v>
      </c>
      <c r="X12" s="2">
        <f t="shared" si="4"/>
        <v>107</v>
      </c>
      <c r="Y12" s="2">
        <f t="shared" ref="Y12:AK15" si="5">IFERROR(GETPIVOTDATA("2018",$AM$2,"activereg",Y$3,"Attribute",$G12,"Unit",$G$11),0)</f>
        <v>429</v>
      </c>
      <c r="Z12" s="2">
        <f t="shared" si="5"/>
        <v>550</v>
      </c>
      <c r="AA12" s="2">
        <f t="shared" si="5"/>
        <v>3675</v>
      </c>
      <c r="AB12" s="2">
        <f t="shared" si="5"/>
        <v>175</v>
      </c>
      <c r="AC12" s="2">
        <f t="shared" si="5"/>
        <v>0</v>
      </c>
      <c r="AD12" s="2">
        <f t="shared" si="5"/>
        <v>2640</v>
      </c>
      <c r="AE12" s="2">
        <f t="shared" si="5"/>
        <v>1300</v>
      </c>
      <c r="AF12" s="2">
        <f t="shared" si="5"/>
        <v>3627</v>
      </c>
      <c r="AG12" s="2">
        <f t="shared" si="5"/>
        <v>802</v>
      </c>
      <c r="AH12" s="2">
        <f t="shared" si="5"/>
        <v>716</v>
      </c>
      <c r="AI12" s="2">
        <f t="shared" si="5"/>
        <v>48</v>
      </c>
      <c r="AJ12" s="2">
        <f t="shared" si="5"/>
        <v>891</v>
      </c>
      <c r="AK12" s="2">
        <f t="shared" si="5"/>
        <v>0</v>
      </c>
      <c r="AM12" s="70" t="s">
        <v>77</v>
      </c>
      <c r="AN12">
        <v>300</v>
      </c>
      <c r="AO12">
        <v>577</v>
      </c>
      <c r="AP12">
        <v>419</v>
      </c>
      <c r="AQ12">
        <v>258</v>
      </c>
      <c r="AS12">
        <v>750</v>
      </c>
      <c r="AT12">
        <v>1574</v>
      </c>
      <c r="AU12">
        <v>801</v>
      </c>
      <c r="AV12">
        <v>3212</v>
      </c>
      <c r="AW12">
        <v>35802</v>
      </c>
      <c r="AX12">
        <v>125</v>
      </c>
      <c r="AY12">
        <v>218</v>
      </c>
      <c r="AZ12">
        <v>100</v>
      </c>
      <c r="BA12">
        <v>185</v>
      </c>
      <c r="BB12">
        <v>283</v>
      </c>
      <c r="BC12">
        <v>410</v>
      </c>
      <c r="BD12">
        <v>107</v>
      </c>
      <c r="BE12">
        <v>429</v>
      </c>
      <c r="BF12">
        <v>550</v>
      </c>
      <c r="BG12">
        <v>3675</v>
      </c>
      <c r="BH12">
        <v>175</v>
      </c>
      <c r="BJ12">
        <v>2640</v>
      </c>
      <c r="BK12">
        <v>1300</v>
      </c>
      <c r="BL12">
        <v>3627</v>
      </c>
      <c r="BM12">
        <v>802</v>
      </c>
      <c r="BN12">
        <v>716</v>
      </c>
      <c r="BO12">
        <v>48</v>
      </c>
      <c r="BP12">
        <v>891</v>
      </c>
    </row>
    <row r="13" spans="1:68" x14ac:dyDescent="0.45">
      <c r="A13" t="s">
        <v>766</v>
      </c>
      <c r="B13" t="s">
        <v>82</v>
      </c>
      <c r="C13" t="s">
        <v>83</v>
      </c>
      <c r="D13">
        <v>127573</v>
      </c>
      <c r="G13" s="70" t="s">
        <v>79</v>
      </c>
      <c r="H13" s="2">
        <f t="shared" ref="H13:H15" si="6">IFERROR(GETPIVOTDATA("2018",$AM$2,"activereg",H$3,"Attribute",$G13,"Unit",$G$11),0)</f>
        <v>81200</v>
      </c>
      <c r="I13" s="2">
        <f t="shared" si="4"/>
        <v>21000</v>
      </c>
      <c r="J13" s="2">
        <f t="shared" si="4"/>
        <v>11960</v>
      </c>
      <c r="K13" s="2">
        <f t="shared" si="4"/>
        <v>9500</v>
      </c>
      <c r="L13" s="2">
        <f t="shared" si="4"/>
        <v>57500</v>
      </c>
      <c r="M13" s="2">
        <f t="shared" si="4"/>
        <v>90200</v>
      </c>
      <c r="N13" s="2">
        <f t="shared" si="4"/>
        <v>10200</v>
      </c>
      <c r="O13" s="2">
        <f t="shared" si="4"/>
        <v>54004</v>
      </c>
      <c r="P13" s="2">
        <f t="shared" si="4"/>
        <v>13554</v>
      </c>
      <c r="Q13" s="2">
        <f t="shared" si="4"/>
        <v>2331000</v>
      </c>
      <c r="R13" s="2">
        <f t="shared" si="4"/>
        <v>3554</v>
      </c>
      <c r="S13" s="2">
        <f t="shared" si="4"/>
        <v>18957</v>
      </c>
      <c r="T13" s="2">
        <f t="shared" si="4"/>
        <v>6737</v>
      </c>
      <c r="U13" s="2">
        <f t="shared" si="4"/>
        <v>20000</v>
      </c>
      <c r="V13" s="2">
        <f t="shared" si="4"/>
        <v>8951</v>
      </c>
      <c r="W13" s="2">
        <f t="shared" si="4"/>
        <v>14600</v>
      </c>
      <c r="X13" s="2">
        <f t="shared" si="4"/>
        <v>80552</v>
      </c>
      <c r="Y13" s="2">
        <f t="shared" si="5"/>
        <v>17200</v>
      </c>
      <c r="Z13" s="2">
        <f t="shared" si="5"/>
        <v>33991</v>
      </c>
      <c r="AA13" s="2">
        <f t="shared" si="5"/>
        <v>298000</v>
      </c>
      <c r="AB13" s="2">
        <f t="shared" si="5"/>
        <v>12500</v>
      </c>
      <c r="AC13" s="2">
        <f t="shared" si="5"/>
        <v>48328</v>
      </c>
      <c r="AD13" s="2">
        <f t="shared" si="5"/>
        <v>58000</v>
      </c>
      <c r="AE13" s="2">
        <f t="shared" si="5"/>
        <v>1950</v>
      </c>
      <c r="AF13" s="2">
        <f t="shared" si="5"/>
        <v>54721</v>
      </c>
      <c r="AG13" s="2">
        <f t="shared" si="5"/>
        <v>47134</v>
      </c>
      <c r="AH13" s="2">
        <f t="shared" si="5"/>
        <v>15000</v>
      </c>
      <c r="AI13" s="2">
        <f t="shared" si="5"/>
        <v>9500</v>
      </c>
      <c r="AJ13" s="2">
        <f t="shared" si="5"/>
        <v>86999</v>
      </c>
      <c r="AK13" s="2">
        <f t="shared" si="5"/>
        <v>0</v>
      </c>
      <c r="AM13" s="70" t="s">
        <v>79</v>
      </c>
      <c r="AN13">
        <v>81200</v>
      </c>
      <c r="AO13">
        <v>21000</v>
      </c>
      <c r="AP13">
        <v>11960</v>
      </c>
      <c r="AQ13">
        <v>9500</v>
      </c>
      <c r="AR13">
        <v>57500</v>
      </c>
      <c r="AS13">
        <v>90200</v>
      </c>
      <c r="AT13">
        <v>10200</v>
      </c>
      <c r="AU13">
        <v>54004</v>
      </c>
      <c r="AV13">
        <v>13554</v>
      </c>
      <c r="AW13">
        <v>2331000</v>
      </c>
      <c r="AX13">
        <v>3554</v>
      </c>
      <c r="AY13">
        <v>18957</v>
      </c>
      <c r="AZ13">
        <v>6737</v>
      </c>
      <c r="BA13">
        <v>20000</v>
      </c>
      <c r="BB13">
        <v>8951</v>
      </c>
      <c r="BC13">
        <v>14600</v>
      </c>
      <c r="BD13">
        <v>80552</v>
      </c>
      <c r="BE13">
        <v>17200</v>
      </c>
      <c r="BF13">
        <v>33991</v>
      </c>
      <c r="BG13">
        <v>298000</v>
      </c>
      <c r="BH13">
        <v>12500</v>
      </c>
      <c r="BI13">
        <v>48328</v>
      </c>
      <c r="BJ13">
        <v>58000</v>
      </c>
      <c r="BK13">
        <v>1950</v>
      </c>
      <c r="BL13">
        <v>54721</v>
      </c>
      <c r="BM13">
        <v>47134</v>
      </c>
      <c r="BN13">
        <v>15000</v>
      </c>
      <c r="BO13">
        <v>9500</v>
      </c>
      <c r="BP13">
        <v>86999</v>
      </c>
    </row>
    <row r="14" spans="1:68" x14ac:dyDescent="0.45">
      <c r="A14" t="s">
        <v>766</v>
      </c>
      <c r="B14" t="s">
        <v>84</v>
      </c>
      <c r="C14" t="s">
        <v>81</v>
      </c>
      <c r="D14">
        <v>9000</v>
      </c>
      <c r="G14" s="70" t="s">
        <v>85</v>
      </c>
      <c r="H14" s="2">
        <f t="shared" si="6"/>
        <v>800</v>
      </c>
      <c r="I14" s="2">
        <f t="shared" si="4"/>
        <v>840</v>
      </c>
      <c r="J14" s="2">
        <f t="shared" si="4"/>
        <v>930</v>
      </c>
      <c r="K14" s="2">
        <f t="shared" si="4"/>
        <v>1100</v>
      </c>
      <c r="L14" s="2">
        <f t="shared" si="4"/>
        <v>7575</v>
      </c>
      <c r="M14" s="2">
        <f t="shared" si="4"/>
        <v>1600</v>
      </c>
      <c r="N14" s="2">
        <f t="shared" si="4"/>
        <v>2000</v>
      </c>
      <c r="O14" s="2">
        <f t="shared" si="4"/>
        <v>8300</v>
      </c>
      <c r="P14" s="2">
        <f t="shared" si="4"/>
        <v>1827</v>
      </c>
      <c r="Q14" s="2">
        <f t="shared" si="4"/>
        <v>300000</v>
      </c>
      <c r="R14" s="2">
        <f t="shared" si="4"/>
        <v>710</v>
      </c>
      <c r="S14" s="2">
        <f t="shared" si="4"/>
        <v>2684</v>
      </c>
      <c r="T14" s="2">
        <f t="shared" si="4"/>
        <v>1500</v>
      </c>
      <c r="U14" s="2">
        <f t="shared" si="4"/>
        <v>3600</v>
      </c>
      <c r="V14" s="2">
        <f t="shared" si="4"/>
        <v>2213</v>
      </c>
      <c r="W14" s="2">
        <f t="shared" si="4"/>
        <v>1800</v>
      </c>
      <c r="X14" s="2">
        <f t="shared" si="4"/>
        <v>4700</v>
      </c>
      <c r="Y14" s="2">
        <f t="shared" si="5"/>
        <v>2600</v>
      </c>
      <c r="Z14" s="2">
        <f t="shared" si="5"/>
        <v>7000</v>
      </c>
      <c r="AA14" s="2">
        <f t="shared" si="5"/>
        <v>16000</v>
      </c>
      <c r="AB14" s="2">
        <f t="shared" si="5"/>
        <v>290</v>
      </c>
      <c r="AC14" s="2">
        <f t="shared" si="5"/>
        <v>0</v>
      </c>
      <c r="AD14" s="2">
        <f t="shared" si="5"/>
        <v>3300</v>
      </c>
      <c r="AE14" s="2">
        <f t="shared" si="5"/>
        <v>0</v>
      </c>
      <c r="AF14" s="2">
        <f t="shared" si="5"/>
        <v>11000</v>
      </c>
      <c r="AG14" s="2">
        <f t="shared" si="5"/>
        <v>0</v>
      </c>
      <c r="AH14" s="2">
        <f t="shared" si="5"/>
        <v>1200</v>
      </c>
      <c r="AI14" s="2">
        <f t="shared" si="5"/>
        <v>1500</v>
      </c>
      <c r="AJ14" s="2">
        <f t="shared" si="5"/>
        <v>18100</v>
      </c>
      <c r="AK14" s="2">
        <f t="shared" si="5"/>
        <v>0</v>
      </c>
      <c r="AM14" s="70" t="s">
        <v>85</v>
      </c>
      <c r="AN14">
        <v>800</v>
      </c>
      <c r="AO14">
        <v>840</v>
      </c>
      <c r="AP14">
        <v>930</v>
      </c>
      <c r="AQ14">
        <v>1100</v>
      </c>
      <c r="AR14">
        <v>7575</v>
      </c>
      <c r="AS14">
        <v>1600</v>
      </c>
      <c r="AT14">
        <v>2000</v>
      </c>
      <c r="AU14">
        <v>8300</v>
      </c>
      <c r="AV14">
        <v>1827</v>
      </c>
      <c r="AW14">
        <v>300000</v>
      </c>
      <c r="AX14">
        <v>710</v>
      </c>
      <c r="AY14">
        <v>2684</v>
      </c>
      <c r="AZ14">
        <v>1500</v>
      </c>
      <c r="BA14">
        <v>3600</v>
      </c>
      <c r="BB14">
        <v>2213</v>
      </c>
      <c r="BC14">
        <v>1800</v>
      </c>
      <c r="BD14">
        <v>4700</v>
      </c>
      <c r="BE14">
        <v>2600</v>
      </c>
      <c r="BF14">
        <v>7000</v>
      </c>
      <c r="BG14">
        <v>16000</v>
      </c>
      <c r="BH14">
        <v>290</v>
      </c>
      <c r="BJ14">
        <v>3300</v>
      </c>
      <c r="BL14">
        <v>11000</v>
      </c>
      <c r="BN14">
        <v>1200</v>
      </c>
      <c r="BO14">
        <v>1500</v>
      </c>
      <c r="BP14">
        <v>18100</v>
      </c>
    </row>
    <row r="15" spans="1:68" x14ac:dyDescent="0.45">
      <c r="A15" t="s">
        <v>766</v>
      </c>
      <c r="B15" t="s">
        <v>85</v>
      </c>
      <c r="C15" t="s">
        <v>78</v>
      </c>
      <c r="D15">
        <v>840</v>
      </c>
      <c r="G15" s="70" t="s">
        <v>86</v>
      </c>
      <c r="H15" s="2">
        <f t="shared" si="6"/>
        <v>7807</v>
      </c>
      <c r="I15" s="2">
        <f t="shared" si="4"/>
        <v>690</v>
      </c>
      <c r="J15" s="2">
        <f t="shared" si="4"/>
        <v>5162</v>
      </c>
      <c r="K15" s="2">
        <f t="shared" si="4"/>
        <v>4500</v>
      </c>
      <c r="L15" s="2">
        <f t="shared" si="4"/>
        <v>104700</v>
      </c>
      <c r="M15" s="2">
        <f t="shared" si="4"/>
        <v>23230</v>
      </c>
      <c r="N15" s="2">
        <f t="shared" si="4"/>
        <v>5689</v>
      </c>
      <c r="O15" s="2">
        <f t="shared" si="4"/>
        <v>34735</v>
      </c>
      <c r="P15" s="2">
        <f t="shared" si="4"/>
        <v>13600</v>
      </c>
      <c r="Q15" s="2">
        <f t="shared" si="4"/>
        <v>928300</v>
      </c>
      <c r="R15" s="2">
        <f t="shared" si="4"/>
        <v>4700</v>
      </c>
      <c r="S15" s="2">
        <f t="shared" si="4"/>
        <v>10336</v>
      </c>
      <c r="T15" s="2">
        <f t="shared" si="4"/>
        <v>8020</v>
      </c>
      <c r="U15" s="2">
        <f t="shared" si="4"/>
        <v>24475</v>
      </c>
      <c r="V15" s="2">
        <f t="shared" si="4"/>
        <v>3624</v>
      </c>
      <c r="W15" s="2">
        <f t="shared" si="4"/>
        <v>14500</v>
      </c>
      <c r="X15" s="2">
        <f t="shared" si="4"/>
        <v>37500</v>
      </c>
      <c r="Y15" s="2">
        <f t="shared" si="5"/>
        <v>15500</v>
      </c>
      <c r="Z15" s="2">
        <f t="shared" si="5"/>
        <v>43400</v>
      </c>
      <c r="AA15" s="2">
        <f t="shared" si="5"/>
        <v>106463</v>
      </c>
      <c r="AB15" s="2">
        <f t="shared" si="5"/>
        <v>1300</v>
      </c>
      <c r="AC15" s="2">
        <f t="shared" si="5"/>
        <v>20110</v>
      </c>
      <c r="AD15" s="2">
        <f t="shared" si="5"/>
        <v>25000</v>
      </c>
      <c r="AE15" s="2">
        <f t="shared" si="5"/>
        <v>620</v>
      </c>
      <c r="AF15" s="2">
        <f t="shared" si="5"/>
        <v>71680</v>
      </c>
      <c r="AG15" s="2">
        <f t="shared" si="5"/>
        <v>5240</v>
      </c>
      <c r="AH15" s="2">
        <f t="shared" si="5"/>
        <v>6327</v>
      </c>
      <c r="AI15" s="2">
        <f t="shared" si="5"/>
        <v>7685</v>
      </c>
      <c r="AJ15" s="2">
        <f t="shared" si="5"/>
        <v>86600</v>
      </c>
      <c r="AK15" s="2">
        <f t="shared" si="5"/>
        <v>0</v>
      </c>
      <c r="AM15" s="70" t="s">
        <v>86</v>
      </c>
      <c r="AN15">
        <v>7807</v>
      </c>
      <c r="AO15">
        <v>690</v>
      </c>
      <c r="AP15">
        <v>5162</v>
      </c>
      <c r="AQ15">
        <v>4500</v>
      </c>
      <c r="AR15">
        <v>104700</v>
      </c>
      <c r="AS15">
        <v>23230</v>
      </c>
      <c r="AT15">
        <v>5689</v>
      </c>
      <c r="AU15">
        <v>34735</v>
      </c>
      <c r="AV15">
        <v>13600</v>
      </c>
      <c r="AW15">
        <v>928300</v>
      </c>
      <c r="AX15">
        <v>4700</v>
      </c>
      <c r="AY15">
        <v>10336</v>
      </c>
      <c r="AZ15">
        <v>8020</v>
      </c>
      <c r="BA15">
        <v>24475</v>
      </c>
      <c r="BB15">
        <v>3624</v>
      </c>
      <c r="BC15">
        <v>14500</v>
      </c>
      <c r="BD15">
        <v>37500</v>
      </c>
      <c r="BE15">
        <v>15500</v>
      </c>
      <c r="BF15">
        <v>43400</v>
      </c>
      <c r="BG15">
        <v>106463</v>
      </c>
      <c r="BH15">
        <v>1300</v>
      </c>
      <c r="BI15">
        <v>20110</v>
      </c>
      <c r="BJ15">
        <v>25000</v>
      </c>
      <c r="BK15">
        <v>620</v>
      </c>
      <c r="BL15">
        <v>71680</v>
      </c>
      <c r="BM15">
        <v>5240</v>
      </c>
      <c r="BN15">
        <v>6327</v>
      </c>
      <c r="BO15">
        <v>7685</v>
      </c>
      <c r="BP15">
        <v>86600</v>
      </c>
    </row>
    <row r="16" spans="1:68" x14ac:dyDescent="0.45">
      <c r="A16" t="s">
        <v>766</v>
      </c>
      <c r="B16" t="s">
        <v>86</v>
      </c>
      <c r="C16" t="s">
        <v>78</v>
      </c>
      <c r="D16">
        <v>690</v>
      </c>
    </row>
    <row r="17" spans="1:37" x14ac:dyDescent="0.45">
      <c r="A17" t="s">
        <v>766</v>
      </c>
      <c r="B17" t="s">
        <v>87</v>
      </c>
      <c r="C17" t="s">
        <v>81</v>
      </c>
      <c r="D17">
        <v>83768</v>
      </c>
    </row>
    <row r="18" spans="1:37" x14ac:dyDescent="0.45">
      <c r="A18" t="s">
        <v>767</v>
      </c>
      <c r="B18" t="s">
        <v>77</v>
      </c>
      <c r="C18" t="s">
        <v>78</v>
      </c>
      <c r="D18">
        <v>419</v>
      </c>
    </row>
    <row r="19" spans="1:37" x14ac:dyDescent="0.45">
      <c r="A19" t="s">
        <v>767</v>
      </c>
      <c r="B19" t="s">
        <v>79</v>
      </c>
      <c r="C19" t="s">
        <v>78</v>
      </c>
      <c r="D19">
        <v>11960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x14ac:dyDescent="0.45">
      <c r="A20" t="s">
        <v>767</v>
      </c>
      <c r="B20" t="s">
        <v>80</v>
      </c>
      <c r="C20" t="s">
        <v>81</v>
      </c>
      <c r="D20">
        <v>2429500</v>
      </c>
      <c r="G20" s="72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</row>
    <row r="21" spans="1:37" ht="14.65" thickBot="1" x14ac:dyDescent="0.5">
      <c r="A21" t="s">
        <v>767</v>
      </c>
      <c r="B21" t="s">
        <v>82</v>
      </c>
      <c r="C21" t="s">
        <v>83</v>
      </c>
      <c r="D21">
        <v>72000</v>
      </c>
      <c r="G21" s="89"/>
      <c r="H21" s="90" t="str">
        <f>H3</f>
        <v>Africa_north</v>
      </c>
      <c r="I21" s="90" t="str">
        <f t="shared" ref="I21:AK21" si="7">I3</f>
        <v>Africa_other</v>
      </c>
      <c r="J21" s="90" t="str">
        <f t="shared" si="7"/>
        <v>Arg-Chi</v>
      </c>
      <c r="K21" s="90" t="str">
        <f t="shared" si="7"/>
        <v>Asia_central</v>
      </c>
      <c r="L21" s="90" t="str">
        <f t="shared" si="7"/>
        <v>Asia_east</v>
      </c>
      <c r="M21" s="90" t="str">
        <f t="shared" si="7"/>
        <v>Asia_other</v>
      </c>
      <c r="N21" s="90" t="str">
        <f t="shared" si="7"/>
        <v>Australia_NZ</v>
      </c>
      <c r="O21" s="90" t="str">
        <f t="shared" si="7"/>
        <v>Brazil</v>
      </c>
      <c r="P21" s="90" t="str">
        <f t="shared" si="7"/>
        <v>Canada</v>
      </c>
      <c r="Q21" s="90" t="str">
        <f t="shared" si="7"/>
        <v>China</v>
      </c>
      <c r="R21" s="90" t="str">
        <f t="shared" si="7"/>
        <v>EU_north</v>
      </c>
      <c r="S21" s="90" t="str">
        <f t="shared" si="7"/>
        <v>EU_northeast</v>
      </c>
      <c r="T21" s="90" t="str">
        <f t="shared" si="7"/>
        <v>EU_northwest</v>
      </c>
      <c r="U21" s="90" t="str">
        <f t="shared" si="7"/>
        <v>EU_south</v>
      </c>
      <c r="V21" s="90" t="str">
        <f t="shared" si="7"/>
        <v>EU_southeast</v>
      </c>
      <c r="W21" s="90" t="str">
        <f t="shared" si="7"/>
        <v>EU_southwest</v>
      </c>
      <c r="X21" s="90" t="str">
        <f t="shared" si="7"/>
        <v>Europe_other</v>
      </c>
      <c r="Y21" s="90" t="str">
        <f t="shared" si="7"/>
        <v>France</v>
      </c>
      <c r="Z21" s="90" t="str">
        <f t="shared" si="7"/>
        <v>Germany</v>
      </c>
      <c r="AA21" s="90" t="str">
        <f t="shared" si="7"/>
        <v>India</v>
      </c>
      <c r="AB21" s="90" t="str">
        <f t="shared" si="7"/>
        <v>LatAm_other</v>
      </c>
      <c r="AC21" s="90" t="str">
        <f t="shared" si="7"/>
        <v>Mexico</v>
      </c>
      <c r="AD21" s="90" t="str">
        <f t="shared" si="7"/>
        <v>MidEast_other</v>
      </c>
      <c r="AE21" s="90" t="str">
        <f t="shared" si="7"/>
        <v>Nor-Ice</v>
      </c>
      <c r="AF21" s="90" t="str">
        <f t="shared" si="7"/>
        <v>Russia</v>
      </c>
      <c r="AG21" s="90" t="str">
        <f t="shared" si="7"/>
        <v>SaudiArabia</v>
      </c>
      <c r="AH21" s="90" t="str">
        <f t="shared" si="7"/>
        <v>SouthAfrica</v>
      </c>
      <c r="AI21" s="90" t="str">
        <f t="shared" si="7"/>
        <v>UK</v>
      </c>
      <c r="AJ21" s="90" t="str">
        <f t="shared" si="7"/>
        <v>USA</v>
      </c>
      <c r="AK21" s="90" t="str">
        <f t="shared" si="7"/>
        <v>\I:</v>
      </c>
    </row>
    <row r="22" spans="1:37" x14ac:dyDescent="0.45">
      <c r="A22" t="s">
        <v>767</v>
      </c>
      <c r="B22" t="s">
        <v>84</v>
      </c>
      <c r="C22" t="s">
        <v>81</v>
      </c>
      <c r="D22">
        <v>45000</v>
      </c>
      <c r="G22" s="69" t="s">
        <v>742</v>
      </c>
      <c r="H22" s="2">
        <f>IFERROR(GETPIVOTDATA("mt",$J$34,"activereg",H21),0)</f>
        <v>1.1964999999999999</v>
      </c>
      <c r="I22" s="2">
        <f t="shared" ref="I22:AK22" si="8">IFERROR(GETPIVOTDATA("mt",$J$34,"activereg",I21),0)</f>
        <v>0.32539099999999999</v>
      </c>
      <c r="J22" s="2">
        <f t="shared" si="8"/>
        <v>9.1691000000000003</v>
      </c>
      <c r="K22" s="2">
        <f t="shared" si="8"/>
        <v>0.40837200000000001</v>
      </c>
      <c r="L22" s="2">
        <f t="shared" si="8"/>
        <v>46.804000000000002</v>
      </c>
      <c r="M22" s="2">
        <f t="shared" si="8"/>
        <v>37.551870000000001</v>
      </c>
      <c r="N22" s="2">
        <f t="shared" si="8"/>
        <v>6.9164510000000003</v>
      </c>
      <c r="O22" s="2">
        <f t="shared" si="8"/>
        <v>31.581</v>
      </c>
      <c r="P22" s="2">
        <f t="shared" si="8"/>
        <v>26.352</v>
      </c>
      <c r="Q22" s="2">
        <f t="shared" si="8"/>
        <v>248.452201</v>
      </c>
      <c r="R22" s="2">
        <f t="shared" si="8"/>
        <v>44.011840999999997</v>
      </c>
      <c r="S22" s="2">
        <f t="shared" si="8"/>
        <v>16.393239999999999</v>
      </c>
      <c r="T22" s="2">
        <f t="shared" si="8"/>
        <v>5.5388099999999998</v>
      </c>
      <c r="U22" s="2">
        <f t="shared" si="8"/>
        <v>9.9735709999999997</v>
      </c>
      <c r="V22" s="2">
        <f t="shared" si="8"/>
        <v>3.2656749999999999</v>
      </c>
      <c r="W22" s="2">
        <f t="shared" si="8"/>
        <v>12.704499999999999</v>
      </c>
      <c r="X22" s="2">
        <f t="shared" si="8"/>
        <v>6.4685129999999997</v>
      </c>
      <c r="Y22" s="2">
        <f t="shared" si="8"/>
        <v>9.4677030000000002</v>
      </c>
      <c r="Z22" s="2">
        <f t="shared" si="8"/>
        <v>25.163931999999999</v>
      </c>
      <c r="AA22" s="2">
        <f t="shared" si="8"/>
        <v>23.410799999999998</v>
      </c>
      <c r="AB22" s="2">
        <f t="shared" si="8"/>
        <v>6.4495690000000003</v>
      </c>
      <c r="AC22" s="2">
        <f t="shared" si="8"/>
        <v>6.0979999999999999</v>
      </c>
      <c r="AD22" s="2">
        <f t="shared" si="8"/>
        <v>2.0009999999999999</v>
      </c>
      <c r="AE22" s="2">
        <f t="shared" si="8"/>
        <v>2.0190000000000001</v>
      </c>
      <c r="AF22" s="2">
        <f t="shared" si="8"/>
        <v>17.727</v>
      </c>
      <c r="AG22" s="2">
        <f t="shared" si="8"/>
        <v>1.1859999999999999</v>
      </c>
      <c r="AH22" s="2">
        <f t="shared" si="8"/>
        <v>3.0310000000000001</v>
      </c>
      <c r="AI22" s="2">
        <f t="shared" si="8"/>
        <v>4.1217249999999996</v>
      </c>
      <c r="AJ22" s="2">
        <f t="shared" si="8"/>
        <v>123.077174</v>
      </c>
      <c r="AK22" s="2">
        <f t="shared" si="8"/>
        <v>0</v>
      </c>
    </row>
    <row r="23" spans="1:37" x14ac:dyDescent="0.45">
      <c r="A23" t="s">
        <v>767</v>
      </c>
      <c r="B23" t="s">
        <v>85</v>
      </c>
      <c r="C23" t="s">
        <v>78</v>
      </c>
      <c r="D23">
        <v>930</v>
      </c>
    </row>
    <row r="24" spans="1:37" x14ac:dyDescent="0.45">
      <c r="A24" t="s">
        <v>767</v>
      </c>
      <c r="B24" t="s">
        <v>86</v>
      </c>
      <c r="C24" t="s">
        <v>78</v>
      </c>
      <c r="D24">
        <v>5162</v>
      </c>
    </row>
    <row r="25" spans="1:37" x14ac:dyDescent="0.45">
      <c r="A25" t="s">
        <v>768</v>
      </c>
      <c r="B25" t="s">
        <v>77</v>
      </c>
      <c r="C25" t="s">
        <v>78</v>
      </c>
      <c r="D25">
        <v>258</v>
      </c>
      <c r="G25" s="3" t="s">
        <v>91</v>
      </c>
      <c r="H25" s="92" t="str">
        <f t="shared" ref="H25:X25" si="9">H3</f>
        <v>Africa_north</v>
      </c>
      <c r="I25" s="92" t="str">
        <f t="shared" si="9"/>
        <v>Africa_other</v>
      </c>
      <c r="J25" s="92" t="str">
        <f t="shared" si="9"/>
        <v>Arg-Chi</v>
      </c>
      <c r="K25" s="92" t="str">
        <f t="shared" si="9"/>
        <v>Asia_central</v>
      </c>
      <c r="L25" s="92" t="str">
        <f t="shared" si="9"/>
        <v>Asia_east</v>
      </c>
      <c r="M25" s="92" t="str">
        <f t="shared" si="9"/>
        <v>Asia_other</v>
      </c>
      <c r="N25" s="92" t="str">
        <f t="shared" si="9"/>
        <v>Australia_NZ</v>
      </c>
      <c r="O25" s="92" t="str">
        <f t="shared" si="9"/>
        <v>Brazil</v>
      </c>
      <c r="P25" s="92" t="str">
        <f t="shared" si="9"/>
        <v>Canada</v>
      </c>
      <c r="Q25" s="92" t="str">
        <f t="shared" si="9"/>
        <v>China</v>
      </c>
      <c r="R25" s="92" t="str">
        <f t="shared" si="9"/>
        <v>EU_north</v>
      </c>
      <c r="S25" s="92" t="str">
        <f t="shared" si="9"/>
        <v>EU_northeast</v>
      </c>
      <c r="T25" s="92" t="str">
        <f t="shared" si="9"/>
        <v>EU_northwest</v>
      </c>
      <c r="U25" s="92" t="str">
        <f t="shared" si="9"/>
        <v>EU_south</v>
      </c>
      <c r="V25" s="92" t="str">
        <f t="shared" si="9"/>
        <v>EU_southeast</v>
      </c>
      <c r="W25" s="92" t="str">
        <f t="shared" si="9"/>
        <v>EU_southwest</v>
      </c>
      <c r="X25" s="92" t="str">
        <f t="shared" si="9"/>
        <v>Europe_other</v>
      </c>
      <c r="Y25" s="92" t="str">
        <f t="shared" ref="Y25:AK25" si="10">Y3</f>
        <v>France</v>
      </c>
      <c r="Z25" s="92" t="str">
        <f t="shared" si="10"/>
        <v>Germany</v>
      </c>
      <c r="AA25" s="92" t="str">
        <f t="shared" si="10"/>
        <v>India</v>
      </c>
      <c r="AB25" s="92" t="str">
        <f t="shared" si="10"/>
        <v>LatAm_other</v>
      </c>
      <c r="AC25" s="92" t="str">
        <f t="shared" si="10"/>
        <v>Mexico</v>
      </c>
      <c r="AD25" s="92" t="str">
        <f t="shared" si="10"/>
        <v>MidEast_other</v>
      </c>
      <c r="AE25" s="92" t="str">
        <f t="shared" si="10"/>
        <v>Nor-Ice</v>
      </c>
      <c r="AF25" s="92" t="str">
        <f t="shared" si="10"/>
        <v>Russia</v>
      </c>
      <c r="AG25" s="92" t="str">
        <f t="shared" si="10"/>
        <v>SaudiArabia</v>
      </c>
      <c r="AH25" s="92" t="str">
        <f t="shared" si="10"/>
        <v>SouthAfrica</v>
      </c>
      <c r="AI25" s="92" t="str">
        <f t="shared" si="10"/>
        <v>UK</v>
      </c>
      <c r="AJ25" s="92" t="str">
        <f t="shared" si="10"/>
        <v>USA</v>
      </c>
      <c r="AK25" s="92" t="str">
        <f t="shared" si="10"/>
        <v>\I:</v>
      </c>
    </row>
    <row r="26" spans="1:37" x14ac:dyDescent="0.45">
      <c r="A26" t="s">
        <v>768</v>
      </c>
      <c r="B26" t="s">
        <v>79</v>
      </c>
      <c r="C26" t="s">
        <v>78</v>
      </c>
      <c r="D26">
        <v>9500</v>
      </c>
      <c r="F26" s="3" t="s">
        <v>741</v>
      </c>
      <c r="G26" s="11" t="s">
        <v>48</v>
      </c>
      <c r="H26" s="12">
        <f>SUM(H7:H10)/10^3+H12</f>
        <v>428.6</v>
      </c>
      <c r="I26" s="12">
        <f t="shared" ref="I26:AK26" si="11">SUM(I7:I10)/10^3+I12</f>
        <v>1574.768</v>
      </c>
      <c r="J26" s="12">
        <f t="shared" si="11"/>
        <v>2893.5</v>
      </c>
      <c r="K26" s="12">
        <f t="shared" si="11"/>
        <v>1191.5070000000001</v>
      </c>
      <c r="L26" s="12">
        <f t="shared" si="11"/>
        <v>3291.422</v>
      </c>
      <c r="M26" s="12">
        <f t="shared" si="11"/>
        <v>1167.587</v>
      </c>
      <c r="N26" s="12">
        <f t="shared" si="11"/>
        <v>2637.5990000000002</v>
      </c>
      <c r="O26" s="12">
        <f t="shared" si="11"/>
        <v>1462</v>
      </c>
      <c r="P26" s="12">
        <f t="shared" si="11"/>
        <v>4509.5910000000003</v>
      </c>
      <c r="Q26" s="12">
        <f t="shared" si="11"/>
        <v>56060.5</v>
      </c>
      <c r="R26" s="12">
        <f t="shared" si="11"/>
        <v>760.47900000000004</v>
      </c>
      <c r="S26" s="12">
        <f t="shared" si="11"/>
        <v>1040</v>
      </c>
      <c r="T26" s="12">
        <f t="shared" si="11"/>
        <v>919.6</v>
      </c>
      <c r="U26" s="12">
        <f t="shared" si="11"/>
        <v>575.75</v>
      </c>
      <c r="V26" s="12">
        <f t="shared" si="11"/>
        <v>689.755</v>
      </c>
      <c r="W26" s="12">
        <f t="shared" si="11"/>
        <v>1503.174</v>
      </c>
      <c r="X26" s="12">
        <f t="shared" si="11"/>
        <v>260</v>
      </c>
      <c r="Y26" s="12">
        <f t="shared" si="11"/>
        <v>665</v>
      </c>
      <c r="Z26" s="12">
        <f t="shared" si="11"/>
        <v>1773.4</v>
      </c>
      <c r="AA26" s="12">
        <f t="shared" si="11"/>
        <v>5870.4769999999999</v>
      </c>
      <c r="AB26" s="12">
        <f t="shared" si="11"/>
        <v>878.33900000000006</v>
      </c>
      <c r="AC26" s="12">
        <f t="shared" si="11"/>
        <v>1105.3</v>
      </c>
      <c r="AD26" s="12">
        <f t="shared" si="11"/>
        <v>3030.1</v>
      </c>
      <c r="AE26" s="12">
        <f t="shared" si="11"/>
        <v>1513.32</v>
      </c>
      <c r="AF26" s="12">
        <f t="shared" si="11"/>
        <v>4970.1000000000004</v>
      </c>
      <c r="AG26" s="12">
        <f t="shared" si="11"/>
        <v>802</v>
      </c>
      <c r="AH26" s="12">
        <f t="shared" si="11"/>
        <v>835.50300000000004</v>
      </c>
      <c r="AI26" s="12">
        <f t="shared" si="11"/>
        <v>373</v>
      </c>
      <c r="AJ26" s="12">
        <f t="shared" si="11"/>
        <v>3253.3</v>
      </c>
      <c r="AK26" s="12">
        <f t="shared" si="11"/>
        <v>0</v>
      </c>
    </row>
    <row r="27" spans="1:37" x14ac:dyDescent="0.45">
      <c r="A27" t="s">
        <v>768</v>
      </c>
      <c r="B27" t="s">
        <v>80</v>
      </c>
      <c r="C27" t="s">
        <v>81</v>
      </c>
      <c r="D27">
        <v>455200</v>
      </c>
      <c r="G27" s="11" t="s">
        <v>49</v>
      </c>
      <c r="H27" s="12">
        <f t="shared" ref="H27:X27" si="12">SUM(H13:H14)/10^3</f>
        <v>82</v>
      </c>
      <c r="I27" s="12">
        <f t="shared" si="12"/>
        <v>21.84</v>
      </c>
      <c r="J27" s="12">
        <f t="shared" si="12"/>
        <v>12.89</v>
      </c>
      <c r="K27" s="12">
        <f t="shared" si="12"/>
        <v>10.6</v>
      </c>
      <c r="L27" s="12">
        <f t="shared" si="12"/>
        <v>65.075000000000003</v>
      </c>
      <c r="M27" s="12">
        <f t="shared" si="12"/>
        <v>91.8</v>
      </c>
      <c r="N27" s="12">
        <f t="shared" si="12"/>
        <v>12.2</v>
      </c>
      <c r="O27" s="12">
        <f t="shared" si="12"/>
        <v>62.304000000000002</v>
      </c>
      <c r="P27" s="12">
        <f t="shared" si="12"/>
        <v>15.381</v>
      </c>
      <c r="Q27" s="12">
        <f t="shared" si="12"/>
        <v>2631</v>
      </c>
      <c r="R27" s="12">
        <f t="shared" si="12"/>
        <v>4.2640000000000002</v>
      </c>
      <c r="S27" s="12">
        <f t="shared" si="12"/>
        <v>21.640999999999998</v>
      </c>
      <c r="T27" s="12">
        <f t="shared" si="12"/>
        <v>8.2370000000000001</v>
      </c>
      <c r="U27" s="12">
        <f t="shared" si="12"/>
        <v>23.6</v>
      </c>
      <c r="V27" s="12">
        <f t="shared" si="12"/>
        <v>11.164</v>
      </c>
      <c r="W27" s="12">
        <f t="shared" si="12"/>
        <v>16.399999999999999</v>
      </c>
      <c r="X27" s="12">
        <f t="shared" si="12"/>
        <v>85.251999999999995</v>
      </c>
      <c r="Y27" s="12">
        <f t="shared" ref="Y27:AK27" si="13">SUM(Y13:Y14)/10^3</f>
        <v>19.8</v>
      </c>
      <c r="Z27" s="12">
        <f t="shared" si="13"/>
        <v>40.991</v>
      </c>
      <c r="AA27" s="12">
        <f t="shared" si="13"/>
        <v>314</v>
      </c>
      <c r="AB27" s="12">
        <f t="shared" si="13"/>
        <v>12.79</v>
      </c>
      <c r="AC27" s="12">
        <f t="shared" si="13"/>
        <v>48.328000000000003</v>
      </c>
      <c r="AD27" s="12">
        <f t="shared" si="13"/>
        <v>61.3</v>
      </c>
      <c r="AE27" s="12">
        <f t="shared" si="13"/>
        <v>1.95</v>
      </c>
      <c r="AF27" s="12">
        <f t="shared" si="13"/>
        <v>65.721000000000004</v>
      </c>
      <c r="AG27" s="12">
        <f t="shared" si="13"/>
        <v>47.134</v>
      </c>
      <c r="AH27" s="12">
        <f t="shared" si="13"/>
        <v>16.2</v>
      </c>
      <c r="AI27" s="12">
        <f t="shared" si="13"/>
        <v>11</v>
      </c>
      <c r="AJ27" s="12">
        <f t="shared" si="13"/>
        <v>105.099</v>
      </c>
      <c r="AK27" s="12">
        <f t="shared" si="13"/>
        <v>0</v>
      </c>
    </row>
    <row r="28" spans="1:37" x14ac:dyDescent="0.45">
      <c r="A28" t="s">
        <v>768</v>
      </c>
      <c r="B28" t="s">
        <v>82</v>
      </c>
      <c r="C28" t="s">
        <v>83</v>
      </c>
      <c r="D28">
        <v>104000</v>
      </c>
      <c r="G28" s="11" t="s">
        <v>47</v>
      </c>
      <c r="H28" s="12">
        <f t="shared" ref="H28:X28" si="14">H15/10^3</f>
        <v>7.8070000000000004</v>
      </c>
      <c r="I28" s="12">
        <f t="shared" si="14"/>
        <v>0.69</v>
      </c>
      <c r="J28" s="12">
        <f t="shared" si="14"/>
        <v>5.1619999999999999</v>
      </c>
      <c r="K28" s="12">
        <f t="shared" si="14"/>
        <v>4.5</v>
      </c>
      <c r="L28" s="12">
        <f t="shared" si="14"/>
        <v>104.7</v>
      </c>
      <c r="M28" s="12">
        <f t="shared" si="14"/>
        <v>23.23</v>
      </c>
      <c r="N28" s="12">
        <f t="shared" si="14"/>
        <v>5.6890000000000001</v>
      </c>
      <c r="O28" s="12">
        <f t="shared" si="14"/>
        <v>34.734999999999999</v>
      </c>
      <c r="P28" s="12">
        <f t="shared" si="14"/>
        <v>13.6</v>
      </c>
      <c r="Q28" s="12">
        <f t="shared" si="14"/>
        <v>928.3</v>
      </c>
      <c r="R28" s="12">
        <f t="shared" si="14"/>
        <v>4.7</v>
      </c>
      <c r="S28" s="12">
        <f t="shared" si="14"/>
        <v>10.336</v>
      </c>
      <c r="T28" s="12">
        <f t="shared" si="14"/>
        <v>8.02</v>
      </c>
      <c r="U28" s="12">
        <f t="shared" si="14"/>
        <v>24.475000000000001</v>
      </c>
      <c r="V28" s="12">
        <f t="shared" si="14"/>
        <v>3.6240000000000001</v>
      </c>
      <c r="W28" s="12">
        <f t="shared" si="14"/>
        <v>14.5</v>
      </c>
      <c r="X28" s="12">
        <f t="shared" si="14"/>
        <v>37.5</v>
      </c>
      <c r="Y28" s="12">
        <f t="shared" ref="Y28:AK28" si="15">Y15/10^3</f>
        <v>15.5</v>
      </c>
      <c r="Z28" s="12">
        <f t="shared" si="15"/>
        <v>43.4</v>
      </c>
      <c r="AA28" s="12">
        <f t="shared" si="15"/>
        <v>106.46299999999999</v>
      </c>
      <c r="AB28" s="12">
        <f t="shared" si="15"/>
        <v>1.3</v>
      </c>
      <c r="AC28" s="12">
        <f t="shared" si="15"/>
        <v>20.11</v>
      </c>
      <c r="AD28" s="12">
        <f t="shared" si="15"/>
        <v>25</v>
      </c>
      <c r="AE28" s="12">
        <f t="shared" si="15"/>
        <v>0.62</v>
      </c>
      <c r="AF28" s="12">
        <f t="shared" si="15"/>
        <v>71.680000000000007</v>
      </c>
      <c r="AG28" s="12">
        <f t="shared" si="15"/>
        <v>5.24</v>
      </c>
      <c r="AH28" s="12">
        <f t="shared" si="15"/>
        <v>6.327</v>
      </c>
      <c r="AI28" s="12">
        <f t="shared" si="15"/>
        <v>7.6849999999999996</v>
      </c>
      <c r="AJ28" s="12">
        <f t="shared" si="15"/>
        <v>86.6</v>
      </c>
      <c r="AK28" s="12">
        <f t="shared" si="15"/>
        <v>0</v>
      </c>
    </row>
    <row r="29" spans="1:37" x14ac:dyDescent="0.45">
      <c r="A29" t="s">
        <v>768</v>
      </c>
      <c r="B29" t="s">
        <v>84</v>
      </c>
      <c r="C29" t="s">
        <v>81</v>
      </c>
      <c r="D29">
        <v>149129</v>
      </c>
      <c r="G29" s="11" t="s">
        <v>51</v>
      </c>
      <c r="H29" s="12">
        <f ca="1">IFERROR(OFFSET($G$22,0,MATCH(H25,$H$21:$AK$21)),"")</f>
        <v>1.1964999999999999</v>
      </c>
      <c r="I29" s="12">
        <f t="shared" ref="I29:AK29" ca="1" si="16">IFERROR(OFFSET($G$22,0,MATCH(I25,$H$21:$AK$21)),"")</f>
        <v>0.32539099999999999</v>
      </c>
      <c r="J29" s="12">
        <f t="shared" ca="1" si="16"/>
        <v>9.1691000000000003</v>
      </c>
      <c r="K29" s="12">
        <f t="shared" ca="1" si="16"/>
        <v>0.40837200000000001</v>
      </c>
      <c r="L29" s="12">
        <f t="shared" ca="1" si="16"/>
        <v>46.804000000000002</v>
      </c>
      <c r="M29" s="12">
        <f t="shared" ca="1" si="16"/>
        <v>37.551870000000001</v>
      </c>
      <c r="N29" s="12">
        <f t="shared" ca="1" si="16"/>
        <v>6.9164510000000003</v>
      </c>
      <c r="O29" s="12">
        <f t="shared" ca="1" si="16"/>
        <v>31.581</v>
      </c>
      <c r="P29" s="12">
        <f t="shared" ca="1" si="16"/>
        <v>26.352</v>
      </c>
      <c r="Q29" s="12">
        <f t="shared" ca="1" si="16"/>
        <v>248.452201</v>
      </c>
      <c r="R29" s="12">
        <f t="shared" ca="1" si="16"/>
        <v>44.011840999999997</v>
      </c>
      <c r="S29" s="12">
        <f t="shared" ca="1" si="16"/>
        <v>16.393239999999999</v>
      </c>
      <c r="T29" s="12">
        <f t="shared" ca="1" si="16"/>
        <v>5.5388099999999998</v>
      </c>
      <c r="U29" s="12">
        <f t="shared" ca="1" si="16"/>
        <v>9.9735709999999997</v>
      </c>
      <c r="V29" s="12">
        <f t="shared" ca="1" si="16"/>
        <v>3.2656749999999999</v>
      </c>
      <c r="W29" s="12">
        <f t="shared" ca="1" si="16"/>
        <v>12.704499999999999</v>
      </c>
      <c r="X29" s="12">
        <f t="shared" ca="1" si="16"/>
        <v>6.4685129999999997</v>
      </c>
      <c r="Y29" s="12">
        <f t="shared" ca="1" si="16"/>
        <v>9.4677030000000002</v>
      </c>
      <c r="Z29" s="12">
        <f t="shared" ca="1" si="16"/>
        <v>25.163931999999999</v>
      </c>
      <c r="AA29" s="12">
        <f t="shared" ca="1" si="16"/>
        <v>23.410799999999998</v>
      </c>
      <c r="AB29" s="12">
        <f t="shared" ca="1" si="16"/>
        <v>6.4495690000000003</v>
      </c>
      <c r="AC29" s="12">
        <f t="shared" ca="1" si="16"/>
        <v>6.0979999999999999</v>
      </c>
      <c r="AD29" s="12">
        <f t="shared" ca="1" si="16"/>
        <v>2.0009999999999999</v>
      </c>
      <c r="AE29" s="12">
        <f t="shared" ca="1" si="16"/>
        <v>2.0190000000000001</v>
      </c>
      <c r="AF29" s="12">
        <f t="shared" ca="1" si="16"/>
        <v>17.727</v>
      </c>
      <c r="AG29" s="12">
        <f t="shared" ca="1" si="16"/>
        <v>1.1859999999999999</v>
      </c>
      <c r="AH29" s="12">
        <f t="shared" ca="1" si="16"/>
        <v>3.0310000000000001</v>
      </c>
      <c r="AI29" s="12">
        <f t="shared" ca="1" si="16"/>
        <v>4.1217249999999996</v>
      </c>
      <c r="AJ29" s="12">
        <f t="shared" ca="1" si="16"/>
        <v>123.077174</v>
      </c>
      <c r="AK29" s="12" t="str">
        <f t="shared" ca="1" si="16"/>
        <v/>
      </c>
    </row>
    <row r="30" spans="1:37" x14ac:dyDescent="0.45">
      <c r="A30" t="s">
        <v>768</v>
      </c>
      <c r="B30" t="s">
        <v>85</v>
      </c>
      <c r="C30" t="s">
        <v>78</v>
      </c>
      <c r="D30">
        <v>1100</v>
      </c>
    </row>
    <row r="31" spans="1:37" x14ac:dyDescent="0.45">
      <c r="A31" t="s">
        <v>768</v>
      </c>
      <c r="B31" t="s">
        <v>86</v>
      </c>
      <c r="C31" t="s">
        <v>78</v>
      </c>
      <c r="D31">
        <v>4500</v>
      </c>
    </row>
    <row r="32" spans="1:37" x14ac:dyDescent="0.45">
      <c r="A32" t="s">
        <v>768</v>
      </c>
      <c r="B32" t="s">
        <v>87</v>
      </c>
      <c r="C32" t="s">
        <v>81</v>
      </c>
      <c r="D32">
        <v>329178</v>
      </c>
    </row>
    <row r="33" spans="1:39" x14ac:dyDescent="0.45">
      <c r="A33" t="s">
        <v>769</v>
      </c>
      <c r="B33" t="s">
        <v>79</v>
      </c>
      <c r="C33" t="s">
        <v>78</v>
      </c>
      <c r="D33">
        <v>57500</v>
      </c>
    </row>
    <row r="34" spans="1:39" x14ac:dyDescent="0.45">
      <c r="A34" t="s">
        <v>769</v>
      </c>
      <c r="B34" t="s">
        <v>80</v>
      </c>
      <c r="C34" t="s">
        <v>81</v>
      </c>
      <c r="D34">
        <v>1488080</v>
      </c>
      <c r="G34" t="s">
        <v>740</v>
      </c>
      <c r="H34" t="s">
        <v>91</v>
      </c>
      <c r="K34" s="71" t="s">
        <v>377</v>
      </c>
    </row>
    <row r="35" spans="1:39" x14ac:dyDescent="0.45">
      <c r="A35" t="s">
        <v>769</v>
      </c>
      <c r="B35" t="s">
        <v>82</v>
      </c>
      <c r="C35" t="s">
        <v>83</v>
      </c>
      <c r="D35">
        <v>6453</v>
      </c>
      <c r="G35" t="s">
        <v>765</v>
      </c>
      <c r="H35">
        <v>1.1964999999999999</v>
      </c>
      <c r="K35" t="s">
        <v>765</v>
      </c>
      <c r="L35" t="s">
        <v>766</v>
      </c>
      <c r="M35" t="s">
        <v>767</v>
      </c>
      <c r="N35" t="s">
        <v>768</v>
      </c>
      <c r="O35" t="s">
        <v>769</v>
      </c>
      <c r="P35" t="s">
        <v>770</v>
      </c>
      <c r="Q35" t="s">
        <v>771</v>
      </c>
      <c r="R35" t="s">
        <v>772</v>
      </c>
      <c r="S35" t="s">
        <v>773</v>
      </c>
      <c r="T35" t="s">
        <v>130</v>
      </c>
      <c r="U35" t="s">
        <v>774</v>
      </c>
      <c r="V35" t="s">
        <v>775</v>
      </c>
      <c r="W35" t="s">
        <v>776</v>
      </c>
      <c r="X35" t="s">
        <v>777</v>
      </c>
      <c r="Y35" t="s">
        <v>778</v>
      </c>
      <c r="Z35" t="s">
        <v>779</v>
      </c>
      <c r="AA35" t="s">
        <v>780</v>
      </c>
      <c r="AB35" t="s">
        <v>781</v>
      </c>
      <c r="AC35" t="s">
        <v>764</v>
      </c>
      <c r="AD35" t="s">
        <v>132</v>
      </c>
      <c r="AE35" t="s">
        <v>782</v>
      </c>
      <c r="AF35" t="s">
        <v>783</v>
      </c>
      <c r="AG35" t="s">
        <v>784</v>
      </c>
      <c r="AH35" t="s">
        <v>785</v>
      </c>
      <c r="AI35" t="s">
        <v>131</v>
      </c>
      <c r="AJ35" t="s">
        <v>786</v>
      </c>
      <c r="AK35" t="s">
        <v>787</v>
      </c>
      <c r="AL35" t="s">
        <v>788</v>
      </c>
      <c r="AM35" t="s">
        <v>789</v>
      </c>
    </row>
    <row r="36" spans="1:39" x14ac:dyDescent="0.45">
      <c r="A36" t="s">
        <v>769</v>
      </c>
      <c r="B36" t="s">
        <v>84</v>
      </c>
      <c r="C36" t="s">
        <v>81</v>
      </c>
      <c r="D36">
        <v>813000</v>
      </c>
      <c r="G36" t="s">
        <v>766</v>
      </c>
      <c r="H36">
        <v>0.32539099999999999</v>
      </c>
      <c r="J36" t="s">
        <v>742</v>
      </c>
      <c r="K36" s="1">
        <v>1.1964999999999999</v>
      </c>
      <c r="L36" s="1">
        <v>0.32539099999999999</v>
      </c>
      <c r="M36" s="1">
        <v>9.1691000000000003</v>
      </c>
      <c r="N36" s="1">
        <v>0.40837200000000001</v>
      </c>
      <c r="O36" s="1">
        <v>46.804000000000002</v>
      </c>
      <c r="P36" s="1">
        <v>37.551870000000001</v>
      </c>
      <c r="Q36" s="1">
        <v>6.9164510000000003</v>
      </c>
      <c r="R36" s="1">
        <v>31.581</v>
      </c>
      <c r="S36" s="1">
        <v>26.352</v>
      </c>
      <c r="T36" s="1">
        <v>248.452201</v>
      </c>
      <c r="U36" s="1">
        <v>44.011840999999997</v>
      </c>
      <c r="V36" s="1">
        <v>16.393239999999999</v>
      </c>
      <c r="W36" s="1">
        <v>5.5388099999999998</v>
      </c>
      <c r="X36" s="1">
        <v>9.9735709999999997</v>
      </c>
      <c r="Y36" s="1">
        <v>3.2656749999999999</v>
      </c>
      <c r="Z36" s="1">
        <v>12.704499999999999</v>
      </c>
      <c r="AA36" s="1">
        <v>6.4685129999999997</v>
      </c>
      <c r="AB36" s="1">
        <v>9.4677030000000002</v>
      </c>
      <c r="AC36" s="1">
        <v>25.163931999999999</v>
      </c>
      <c r="AD36" s="1">
        <v>23.410799999999998</v>
      </c>
      <c r="AE36" s="1">
        <v>6.4495690000000003</v>
      </c>
      <c r="AF36" s="1">
        <v>6.0979999999999999</v>
      </c>
      <c r="AG36" s="1">
        <v>2.0009999999999999</v>
      </c>
      <c r="AH36" s="1">
        <v>2.0190000000000001</v>
      </c>
      <c r="AI36" s="1">
        <v>17.727</v>
      </c>
      <c r="AJ36" s="1">
        <v>1.1859999999999999</v>
      </c>
      <c r="AK36" s="1">
        <v>3.0310000000000001</v>
      </c>
      <c r="AL36" s="1">
        <v>4.1217249999999996</v>
      </c>
      <c r="AM36" s="1">
        <v>123.077174</v>
      </c>
    </row>
    <row r="37" spans="1:39" x14ac:dyDescent="0.45">
      <c r="A37" t="s">
        <v>769</v>
      </c>
      <c r="B37" t="s">
        <v>85</v>
      </c>
      <c r="C37" t="s">
        <v>78</v>
      </c>
      <c r="D37">
        <v>7575</v>
      </c>
      <c r="G37" t="s">
        <v>767</v>
      </c>
      <c r="H37">
        <v>9.1691000000000003</v>
      </c>
    </row>
    <row r="38" spans="1:39" x14ac:dyDescent="0.45">
      <c r="A38" t="s">
        <v>769</v>
      </c>
      <c r="B38" t="s">
        <v>86</v>
      </c>
      <c r="C38" t="s">
        <v>78</v>
      </c>
      <c r="D38">
        <v>104700</v>
      </c>
      <c r="G38" t="s">
        <v>768</v>
      </c>
      <c r="H38">
        <v>0.40837200000000001</v>
      </c>
    </row>
    <row r="39" spans="1:39" x14ac:dyDescent="0.45">
      <c r="A39" t="s">
        <v>769</v>
      </c>
      <c r="B39" t="s">
        <v>88</v>
      </c>
      <c r="C39" t="s">
        <v>81</v>
      </c>
      <c r="D39">
        <v>1647</v>
      </c>
      <c r="G39" t="s">
        <v>769</v>
      </c>
      <c r="H39">
        <v>46.804000000000002</v>
      </c>
    </row>
    <row r="40" spans="1:39" x14ac:dyDescent="0.45">
      <c r="A40" t="s">
        <v>769</v>
      </c>
      <c r="B40" t="s">
        <v>87</v>
      </c>
      <c r="C40" t="s">
        <v>81</v>
      </c>
      <c r="D40">
        <v>988695</v>
      </c>
      <c r="G40" t="s">
        <v>770</v>
      </c>
      <c r="H40">
        <v>37.551870000000001</v>
      </c>
    </row>
    <row r="41" spans="1:39" x14ac:dyDescent="0.45">
      <c r="A41" t="s">
        <v>770</v>
      </c>
      <c r="B41" t="s">
        <v>77</v>
      </c>
      <c r="C41" t="s">
        <v>78</v>
      </c>
      <c r="D41">
        <v>750</v>
      </c>
      <c r="G41" t="s">
        <v>771</v>
      </c>
      <c r="H41">
        <v>6.9164510000000003</v>
      </c>
    </row>
    <row r="42" spans="1:39" x14ac:dyDescent="0.45">
      <c r="A42" t="s">
        <v>770</v>
      </c>
      <c r="B42" t="s">
        <v>79</v>
      </c>
      <c r="C42" t="s">
        <v>78</v>
      </c>
      <c r="D42">
        <v>90200</v>
      </c>
      <c r="G42" t="s">
        <v>772</v>
      </c>
      <c r="H42">
        <v>31.581</v>
      </c>
    </row>
    <row r="43" spans="1:39" x14ac:dyDescent="0.45">
      <c r="A43" t="s">
        <v>770</v>
      </c>
      <c r="B43" t="s">
        <v>80</v>
      </c>
      <c r="C43" t="s">
        <v>81</v>
      </c>
      <c r="D43">
        <v>268160</v>
      </c>
      <c r="G43" t="s">
        <v>773</v>
      </c>
      <c r="H43">
        <v>26.352</v>
      </c>
    </row>
    <row r="44" spans="1:39" x14ac:dyDescent="0.45">
      <c r="A44" t="s">
        <v>770</v>
      </c>
      <c r="B44" t="s">
        <v>82</v>
      </c>
      <c r="C44" t="s">
        <v>83</v>
      </c>
      <c r="D44">
        <v>135000</v>
      </c>
      <c r="G44" t="s">
        <v>130</v>
      </c>
      <c r="H44">
        <v>248.452201</v>
      </c>
    </row>
    <row r="45" spans="1:39" x14ac:dyDescent="0.45">
      <c r="A45" t="s">
        <v>770</v>
      </c>
      <c r="B45" t="s">
        <v>84</v>
      </c>
      <c r="C45" t="s">
        <v>81</v>
      </c>
      <c r="D45">
        <v>48000</v>
      </c>
      <c r="G45" t="s">
        <v>774</v>
      </c>
      <c r="H45">
        <v>44.011840999999997</v>
      </c>
    </row>
    <row r="46" spans="1:39" x14ac:dyDescent="0.45">
      <c r="A46" t="s">
        <v>770</v>
      </c>
      <c r="B46" t="s">
        <v>85</v>
      </c>
      <c r="C46" t="s">
        <v>78</v>
      </c>
      <c r="D46">
        <v>1600</v>
      </c>
      <c r="G46" t="s">
        <v>775</v>
      </c>
      <c r="H46">
        <v>16.393239999999999</v>
      </c>
    </row>
    <row r="47" spans="1:39" x14ac:dyDescent="0.45">
      <c r="A47" t="s">
        <v>770</v>
      </c>
      <c r="B47" t="s">
        <v>86</v>
      </c>
      <c r="C47" t="s">
        <v>78</v>
      </c>
      <c r="D47">
        <v>23230</v>
      </c>
      <c r="G47" t="s">
        <v>776</v>
      </c>
      <c r="H47">
        <v>5.5388099999999998</v>
      </c>
    </row>
    <row r="48" spans="1:39" x14ac:dyDescent="0.45">
      <c r="A48" t="s">
        <v>770</v>
      </c>
      <c r="B48" t="s">
        <v>88</v>
      </c>
      <c r="C48" t="s">
        <v>81</v>
      </c>
      <c r="D48">
        <v>81427</v>
      </c>
      <c r="G48" t="s">
        <v>777</v>
      </c>
      <c r="H48">
        <v>9.9735709999999997</v>
      </c>
    </row>
    <row r="49" spans="1:8" x14ac:dyDescent="0.45">
      <c r="A49" t="s">
        <v>770</v>
      </c>
      <c r="B49" t="s">
        <v>87</v>
      </c>
      <c r="C49" t="s">
        <v>81</v>
      </c>
      <c r="D49">
        <v>20000</v>
      </c>
      <c r="G49" t="s">
        <v>778</v>
      </c>
      <c r="H49">
        <v>3.2656749999999999</v>
      </c>
    </row>
    <row r="50" spans="1:8" x14ac:dyDescent="0.45">
      <c r="A50" t="s">
        <v>771</v>
      </c>
      <c r="B50" t="s">
        <v>77</v>
      </c>
      <c r="C50" t="s">
        <v>78</v>
      </c>
      <c r="D50">
        <v>1574</v>
      </c>
      <c r="G50" t="s">
        <v>779</v>
      </c>
      <c r="H50">
        <v>12.704499999999999</v>
      </c>
    </row>
    <row r="51" spans="1:8" x14ac:dyDescent="0.45">
      <c r="A51" t="s">
        <v>771</v>
      </c>
      <c r="B51" t="s">
        <v>79</v>
      </c>
      <c r="C51" t="s">
        <v>78</v>
      </c>
      <c r="D51">
        <v>10200</v>
      </c>
      <c r="G51" t="s">
        <v>780</v>
      </c>
      <c r="H51">
        <v>6.4685129999999997</v>
      </c>
    </row>
    <row r="52" spans="1:8" x14ac:dyDescent="0.45">
      <c r="A52" t="s">
        <v>771</v>
      </c>
      <c r="B52" t="s">
        <v>80</v>
      </c>
      <c r="C52" t="s">
        <v>81</v>
      </c>
      <c r="D52">
        <v>386000</v>
      </c>
      <c r="G52" t="s">
        <v>781</v>
      </c>
      <c r="H52">
        <v>9.4677030000000002</v>
      </c>
    </row>
    <row r="53" spans="1:8" x14ac:dyDescent="0.45">
      <c r="A53" t="s">
        <v>771</v>
      </c>
      <c r="B53" t="s">
        <v>82</v>
      </c>
      <c r="C53" t="s">
        <v>83</v>
      </c>
      <c r="D53">
        <v>315100</v>
      </c>
      <c r="G53" t="s">
        <v>764</v>
      </c>
      <c r="H53">
        <v>25.163931999999999</v>
      </c>
    </row>
    <row r="54" spans="1:8" x14ac:dyDescent="0.45">
      <c r="A54" t="s">
        <v>771</v>
      </c>
      <c r="B54" t="s">
        <v>84</v>
      </c>
      <c r="C54" t="s">
        <v>81</v>
      </c>
      <c r="D54">
        <v>184000</v>
      </c>
      <c r="G54" t="s">
        <v>132</v>
      </c>
      <c r="H54">
        <v>23.410799999999998</v>
      </c>
    </row>
    <row r="55" spans="1:8" x14ac:dyDescent="0.45">
      <c r="A55" t="s">
        <v>771</v>
      </c>
      <c r="B55" t="s">
        <v>85</v>
      </c>
      <c r="C55" t="s">
        <v>78</v>
      </c>
      <c r="D55">
        <v>2000</v>
      </c>
      <c r="G55" t="s">
        <v>782</v>
      </c>
      <c r="H55">
        <v>6.4495690000000003</v>
      </c>
    </row>
    <row r="56" spans="1:8" x14ac:dyDescent="0.45">
      <c r="A56" t="s">
        <v>771</v>
      </c>
      <c r="B56" t="s">
        <v>86</v>
      </c>
      <c r="C56" t="s">
        <v>78</v>
      </c>
      <c r="D56">
        <v>5689</v>
      </c>
      <c r="G56" t="s">
        <v>783</v>
      </c>
      <c r="H56">
        <v>6.0979999999999999</v>
      </c>
    </row>
    <row r="57" spans="1:8" x14ac:dyDescent="0.45">
      <c r="A57" t="s">
        <v>771</v>
      </c>
      <c r="B57" t="s">
        <v>88</v>
      </c>
      <c r="C57" t="s">
        <v>81</v>
      </c>
      <c r="D57">
        <v>400</v>
      </c>
      <c r="G57" t="s">
        <v>784</v>
      </c>
      <c r="H57">
        <v>2.0009999999999999</v>
      </c>
    </row>
    <row r="58" spans="1:8" x14ac:dyDescent="0.45">
      <c r="A58" t="s">
        <v>771</v>
      </c>
      <c r="B58" t="s">
        <v>87</v>
      </c>
      <c r="C58" t="s">
        <v>81</v>
      </c>
      <c r="D58">
        <v>493199</v>
      </c>
      <c r="G58" t="s">
        <v>785</v>
      </c>
      <c r="H58">
        <v>2.0190000000000001</v>
      </c>
    </row>
    <row r="59" spans="1:8" x14ac:dyDescent="0.45">
      <c r="A59" t="s">
        <v>772</v>
      </c>
      <c r="B59" t="s">
        <v>77</v>
      </c>
      <c r="C59" t="s">
        <v>78</v>
      </c>
      <c r="D59">
        <v>801</v>
      </c>
      <c r="G59" t="s">
        <v>131</v>
      </c>
      <c r="H59">
        <v>17.727</v>
      </c>
    </row>
    <row r="60" spans="1:8" x14ac:dyDescent="0.45">
      <c r="A60" t="s">
        <v>772</v>
      </c>
      <c r="B60" t="s">
        <v>79</v>
      </c>
      <c r="C60" t="s">
        <v>78</v>
      </c>
      <c r="D60">
        <v>54004</v>
      </c>
      <c r="G60" t="s">
        <v>786</v>
      </c>
      <c r="H60">
        <v>1.1859999999999999</v>
      </c>
    </row>
    <row r="61" spans="1:8" x14ac:dyDescent="0.45">
      <c r="A61" t="s">
        <v>772</v>
      </c>
      <c r="B61" t="s">
        <v>80</v>
      </c>
      <c r="C61" t="s">
        <v>81</v>
      </c>
      <c r="D61">
        <v>163000</v>
      </c>
      <c r="G61" t="s">
        <v>787</v>
      </c>
      <c r="H61">
        <v>3.0310000000000001</v>
      </c>
    </row>
    <row r="62" spans="1:8" x14ac:dyDescent="0.45">
      <c r="A62" t="s">
        <v>772</v>
      </c>
      <c r="B62" t="s">
        <v>82</v>
      </c>
      <c r="C62" t="s">
        <v>83</v>
      </c>
      <c r="D62">
        <v>85000</v>
      </c>
      <c r="G62" t="s">
        <v>788</v>
      </c>
      <c r="H62">
        <v>4.1217249999999996</v>
      </c>
    </row>
    <row r="63" spans="1:8" x14ac:dyDescent="0.45">
      <c r="A63" t="s">
        <v>772</v>
      </c>
      <c r="B63" t="s">
        <v>84</v>
      </c>
      <c r="C63" t="s">
        <v>81</v>
      </c>
      <c r="D63">
        <v>180000</v>
      </c>
      <c r="G63" t="s">
        <v>789</v>
      </c>
      <c r="H63">
        <v>123.077174</v>
      </c>
    </row>
    <row r="64" spans="1:8" x14ac:dyDescent="0.45">
      <c r="A64" t="s">
        <v>772</v>
      </c>
      <c r="B64" t="s">
        <v>85</v>
      </c>
      <c r="C64" t="s">
        <v>78</v>
      </c>
      <c r="D64">
        <v>8300</v>
      </c>
    </row>
    <row r="65" spans="1:4" x14ac:dyDescent="0.45">
      <c r="A65" t="s">
        <v>772</v>
      </c>
      <c r="B65" t="s">
        <v>86</v>
      </c>
      <c r="C65" t="s">
        <v>78</v>
      </c>
      <c r="D65">
        <v>34735</v>
      </c>
    </row>
    <row r="66" spans="1:4" x14ac:dyDescent="0.45">
      <c r="A66" t="s">
        <v>772</v>
      </c>
      <c r="B66" t="s">
        <v>88</v>
      </c>
      <c r="C66" t="s">
        <v>81</v>
      </c>
      <c r="D66">
        <v>28000</v>
      </c>
    </row>
    <row r="67" spans="1:4" x14ac:dyDescent="0.45">
      <c r="A67" t="s">
        <v>772</v>
      </c>
      <c r="B67" t="s">
        <v>87</v>
      </c>
      <c r="C67" t="s">
        <v>81</v>
      </c>
      <c r="D67">
        <v>290000</v>
      </c>
    </row>
    <row r="68" spans="1:4" x14ac:dyDescent="0.45">
      <c r="A68" t="s">
        <v>773</v>
      </c>
      <c r="B68" t="s">
        <v>77</v>
      </c>
      <c r="C68" t="s">
        <v>78</v>
      </c>
      <c r="D68">
        <v>3212</v>
      </c>
    </row>
    <row r="69" spans="1:4" x14ac:dyDescent="0.45">
      <c r="A69" t="s">
        <v>773</v>
      </c>
      <c r="B69" t="s">
        <v>79</v>
      </c>
      <c r="C69" t="s">
        <v>78</v>
      </c>
      <c r="D69">
        <v>13554</v>
      </c>
    </row>
    <row r="70" spans="1:4" x14ac:dyDescent="0.45">
      <c r="A70" t="s">
        <v>773</v>
      </c>
      <c r="B70" t="s">
        <v>80</v>
      </c>
      <c r="C70" t="s">
        <v>81</v>
      </c>
      <c r="D70">
        <v>321000</v>
      </c>
    </row>
    <row r="71" spans="1:4" x14ac:dyDescent="0.45">
      <c r="A71" t="s">
        <v>773</v>
      </c>
      <c r="B71" t="s">
        <v>82</v>
      </c>
      <c r="C71" t="s">
        <v>83</v>
      </c>
      <c r="D71">
        <v>183047</v>
      </c>
    </row>
    <row r="72" spans="1:4" x14ac:dyDescent="0.45">
      <c r="A72" t="s">
        <v>773</v>
      </c>
      <c r="B72" t="s">
        <v>84</v>
      </c>
      <c r="C72" t="s">
        <v>81</v>
      </c>
      <c r="D72">
        <v>280000</v>
      </c>
    </row>
    <row r="73" spans="1:4" x14ac:dyDescent="0.45">
      <c r="A73" t="s">
        <v>773</v>
      </c>
      <c r="B73" t="s">
        <v>85</v>
      </c>
      <c r="C73" t="s">
        <v>78</v>
      </c>
      <c r="D73">
        <v>1827</v>
      </c>
    </row>
    <row r="74" spans="1:4" x14ac:dyDescent="0.45">
      <c r="A74" t="s">
        <v>773</v>
      </c>
      <c r="B74" t="s">
        <v>86</v>
      </c>
      <c r="C74" t="s">
        <v>78</v>
      </c>
      <c r="D74">
        <v>13600</v>
      </c>
    </row>
    <row r="75" spans="1:4" x14ac:dyDescent="0.45">
      <c r="A75" t="s">
        <v>773</v>
      </c>
      <c r="B75" t="s">
        <v>87</v>
      </c>
      <c r="C75" t="s">
        <v>81</v>
      </c>
      <c r="D75">
        <v>696591</v>
      </c>
    </row>
    <row r="76" spans="1:4" x14ac:dyDescent="0.45">
      <c r="A76" t="s">
        <v>130</v>
      </c>
      <c r="B76" t="s">
        <v>77</v>
      </c>
      <c r="C76" t="s">
        <v>78</v>
      </c>
      <c r="D76">
        <v>35802</v>
      </c>
    </row>
    <row r="77" spans="1:4" x14ac:dyDescent="0.45">
      <c r="A77" t="s">
        <v>130</v>
      </c>
      <c r="B77" t="s">
        <v>79</v>
      </c>
      <c r="C77" t="s">
        <v>78</v>
      </c>
      <c r="D77">
        <v>2331000</v>
      </c>
    </row>
    <row r="78" spans="1:4" x14ac:dyDescent="0.45">
      <c r="A78" t="s">
        <v>130</v>
      </c>
      <c r="B78" t="s">
        <v>80</v>
      </c>
      <c r="C78" t="s">
        <v>81</v>
      </c>
      <c r="D78">
        <v>8889500</v>
      </c>
    </row>
    <row r="79" spans="1:4" x14ac:dyDescent="0.45">
      <c r="A79" t="s">
        <v>130</v>
      </c>
      <c r="B79" t="s">
        <v>82</v>
      </c>
      <c r="C79" t="s">
        <v>83</v>
      </c>
      <c r="D79">
        <v>426142</v>
      </c>
    </row>
    <row r="80" spans="1:4" x14ac:dyDescent="0.45">
      <c r="A80" t="s">
        <v>130</v>
      </c>
      <c r="B80" t="s">
        <v>84</v>
      </c>
      <c r="C80" t="s">
        <v>81</v>
      </c>
      <c r="D80">
        <v>5050000</v>
      </c>
    </row>
    <row r="81" spans="1:4" x14ac:dyDescent="0.45">
      <c r="A81" t="s">
        <v>130</v>
      </c>
      <c r="B81" t="s">
        <v>85</v>
      </c>
      <c r="C81" t="s">
        <v>78</v>
      </c>
      <c r="D81">
        <v>300000</v>
      </c>
    </row>
    <row r="82" spans="1:4" x14ac:dyDescent="0.45">
      <c r="A82" t="s">
        <v>130</v>
      </c>
      <c r="B82" t="s">
        <v>86</v>
      </c>
      <c r="C82" t="s">
        <v>78</v>
      </c>
      <c r="D82">
        <v>928300</v>
      </c>
    </row>
    <row r="83" spans="1:4" x14ac:dyDescent="0.45">
      <c r="A83" t="s">
        <v>130</v>
      </c>
      <c r="B83" t="s">
        <v>88</v>
      </c>
      <c r="C83" t="s">
        <v>81</v>
      </c>
      <c r="D83">
        <v>175000</v>
      </c>
    </row>
    <row r="84" spans="1:4" x14ac:dyDescent="0.45">
      <c r="A84" t="s">
        <v>130</v>
      </c>
      <c r="B84" t="s">
        <v>87</v>
      </c>
      <c r="C84" t="s">
        <v>81</v>
      </c>
      <c r="D84">
        <v>6144000</v>
      </c>
    </row>
    <row r="85" spans="1:4" x14ac:dyDescent="0.45">
      <c r="A85" t="s">
        <v>774</v>
      </c>
      <c r="B85" t="s">
        <v>77</v>
      </c>
      <c r="C85" t="s">
        <v>78</v>
      </c>
      <c r="D85">
        <v>125</v>
      </c>
    </row>
    <row r="86" spans="1:4" x14ac:dyDescent="0.45">
      <c r="A86" t="s">
        <v>774</v>
      </c>
      <c r="B86" t="s">
        <v>79</v>
      </c>
      <c r="C86" t="s">
        <v>78</v>
      </c>
      <c r="D86">
        <v>3554</v>
      </c>
    </row>
    <row r="87" spans="1:4" x14ac:dyDescent="0.45">
      <c r="A87" t="s">
        <v>774</v>
      </c>
      <c r="B87" t="s">
        <v>80</v>
      </c>
      <c r="C87" t="s">
        <v>81</v>
      </c>
      <c r="D87">
        <v>219400</v>
      </c>
    </row>
    <row r="88" spans="1:4" x14ac:dyDescent="0.45">
      <c r="A88" t="s">
        <v>774</v>
      </c>
      <c r="B88" t="s">
        <v>82</v>
      </c>
      <c r="C88" t="s">
        <v>83</v>
      </c>
      <c r="D88">
        <v>9102</v>
      </c>
    </row>
    <row r="89" spans="1:4" x14ac:dyDescent="0.45">
      <c r="A89" t="s">
        <v>774</v>
      </c>
      <c r="B89" t="s">
        <v>84</v>
      </c>
      <c r="C89" t="s">
        <v>81</v>
      </c>
      <c r="D89">
        <v>121000</v>
      </c>
    </row>
    <row r="90" spans="1:4" x14ac:dyDescent="0.45">
      <c r="A90" t="s">
        <v>774</v>
      </c>
      <c r="B90" t="s">
        <v>85</v>
      </c>
      <c r="C90" t="s">
        <v>78</v>
      </c>
      <c r="D90">
        <v>710</v>
      </c>
    </row>
    <row r="91" spans="1:4" x14ac:dyDescent="0.45">
      <c r="A91" t="s">
        <v>774</v>
      </c>
      <c r="B91" t="s">
        <v>86</v>
      </c>
      <c r="C91" t="s">
        <v>78</v>
      </c>
      <c r="D91">
        <v>4700</v>
      </c>
    </row>
    <row r="92" spans="1:4" x14ac:dyDescent="0.45">
      <c r="A92" t="s">
        <v>774</v>
      </c>
      <c r="B92" t="s">
        <v>88</v>
      </c>
      <c r="C92" t="s">
        <v>81</v>
      </c>
      <c r="D92">
        <v>50</v>
      </c>
    </row>
    <row r="93" spans="1:4" x14ac:dyDescent="0.45">
      <c r="A93" t="s">
        <v>774</v>
      </c>
      <c r="B93" t="s">
        <v>87</v>
      </c>
      <c r="C93" t="s">
        <v>81</v>
      </c>
      <c r="D93">
        <v>295029</v>
      </c>
    </row>
    <row r="94" spans="1:4" x14ac:dyDescent="0.45">
      <c r="A94" t="s">
        <v>775</v>
      </c>
      <c r="B94" t="s">
        <v>77</v>
      </c>
      <c r="C94" t="s">
        <v>78</v>
      </c>
      <c r="D94">
        <v>218</v>
      </c>
    </row>
    <row r="95" spans="1:4" x14ac:dyDescent="0.45">
      <c r="A95" t="s">
        <v>775</v>
      </c>
      <c r="B95" t="s">
        <v>79</v>
      </c>
      <c r="C95" t="s">
        <v>78</v>
      </c>
      <c r="D95">
        <v>18957</v>
      </c>
    </row>
    <row r="96" spans="1:4" x14ac:dyDescent="0.45">
      <c r="A96" t="s">
        <v>775</v>
      </c>
      <c r="B96" t="s">
        <v>80</v>
      </c>
      <c r="C96" t="s">
        <v>81</v>
      </c>
      <c r="D96">
        <v>522000</v>
      </c>
    </row>
    <row r="97" spans="1:4" x14ac:dyDescent="0.45">
      <c r="A97" t="s">
        <v>775</v>
      </c>
      <c r="B97" t="s">
        <v>82</v>
      </c>
      <c r="C97" t="s">
        <v>83</v>
      </c>
      <c r="D97">
        <v>3600</v>
      </c>
    </row>
    <row r="98" spans="1:4" x14ac:dyDescent="0.45">
      <c r="A98" t="s">
        <v>775</v>
      </c>
      <c r="B98" t="s">
        <v>84</v>
      </c>
      <c r="C98" t="s">
        <v>81</v>
      </c>
      <c r="D98">
        <v>160000</v>
      </c>
    </row>
    <row r="99" spans="1:4" x14ac:dyDescent="0.45">
      <c r="A99" t="s">
        <v>775</v>
      </c>
      <c r="B99" t="s">
        <v>85</v>
      </c>
      <c r="C99" t="s">
        <v>78</v>
      </c>
      <c r="D99">
        <v>2684</v>
      </c>
    </row>
    <row r="100" spans="1:4" x14ac:dyDescent="0.45">
      <c r="A100" t="s">
        <v>775</v>
      </c>
      <c r="B100" t="s">
        <v>86</v>
      </c>
      <c r="C100" t="s">
        <v>78</v>
      </c>
      <c r="D100">
        <v>10336</v>
      </c>
    </row>
    <row r="101" spans="1:4" x14ac:dyDescent="0.45">
      <c r="A101" t="s">
        <v>775</v>
      </c>
      <c r="B101" t="s">
        <v>87</v>
      </c>
      <c r="C101" t="s">
        <v>81</v>
      </c>
      <c r="D101">
        <v>140000</v>
      </c>
    </row>
    <row r="102" spans="1:4" x14ac:dyDescent="0.45">
      <c r="A102" t="s">
        <v>776</v>
      </c>
      <c r="B102" t="s">
        <v>77</v>
      </c>
      <c r="C102" t="s">
        <v>78</v>
      </c>
      <c r="D102">
        <v>100</v>
      </c>
    </row>
    <row r="103" spans="1:4" x14ac:dyDescent="0.45">
      <c r="A103" t="s">
        <v>776</v>
      </c>
      <c r="B103" t="s">
        <v>79</v>
      </c>
      <c r="C103" t="s">
        <v>78</v>
      </c>
      <c r="D103">
        <v>6737</v>
      </c>
    </row>
    <row r="104" spans="1:4" x14ac:dyDescent="0.45">
      <c r="A104" t="s">
        <v>776</v>
      </c>
      <c r="B104" t="s">
        <v>80</v>
      </c>
      <c r="C104" t="s">
        <v>81</v>
      </c>
      <c r="D104">
        <v>398900</v>
      </c>
    </row>
    <row r="105" spans="1:4" x14ac:dyDescent="0.45">
      <c r="A105" t="s">
        <v>776</v>
      </c>
      <c r="B105" t="s">
        <v>84</v>
      </c>
      <c r="C105" t="s">
        <v>81</v>
      </c>
      <c r="D105">
        <v>136000</v>
      </c>
    </row>
    <row r="106" spans="1:4" x14ac:dyDescent="0.45">
      <c r="A106" t="s">
        <v>776</v>
      </c>
      <c r="B106" t="s">
        <v>85</v>
      </c>
      <c r="C106" t="s">
        <v>78</v>
      </c>
      <c r="D106">
        <v>1500</v>
      </c>
    </row>
    <row r="107" spans="1:4" x14ac:dyDescent="0.45">
      <c r="A107" t="s">
        <v>776</v>
      </c>
      <c r="B107" t="s">
        <v>86</v>
      </c>
      <c r="C107" t="s">
        <v>78</v>
      </c>
      <c r="D107">
        <v>8020</v>
      </c>
    </row>
    <row r="108" spans="1:4" x14ac:dyDescent="0.45">
      <c r="A108" t="s">
        <v>776</v>
      </c>
      <c r="B108" t="s">
        <v>88</v>
      </c>
      <c r="C108" t="s">
        <v>81</v>
      </c>
      <c r="D108">
        <v>9700</v>
      </c>
    </row>
    <row r="109" spans="1:4" x14ac:dyDescent="0.45">
      <c r="A109" t="s">
        <v>776</v>
      </c>
      <c r="B109" t="s">
        <v>87</v>
      </c>
      <c r="C109" t="s">
        <v>81</v>
      </c>
      <c r="D109">
        <v>275000</v>
      </c>
    </row>
    <row r="110" spans="1:4" x14ac:dyDescent="0.45">
      <c r="A110" t="s">
        <v>777</v>
      </c>
      <c r="B110" t="s">
        <v>77</v>
      </c>
      <c r="C110" t="s">
        <v>78</v>
      </c>
      <c r="D110">
        <v>185</v>
      </c>
    </row>
    <row r="111" spans="1:4" x14ac:dyDescent="0.45">
      <c r="A111" t="s">
        <v>777</v>
      </c>
      <c r="B111" t="s">
        <v>79</v>
      </c>
      <c r="C111" t="s">
        <v>78</v>
      </c>
      <c r="D111">
        <v>20000</v>
      </c>
    </row>
    <row r="112" spans="1:4" x14ac:dyDescent="0.45">
      <c r="A112" t="s">
        <v>777</v>
      </c>
      <c r="B112" t="s">
        <v>80</v>
      </c>
      <c r="C112" t="s">
        <v>81</v>
      </c>
      <c r="D112">
        <v>8700</v>
      </c>
    </row>
    <row r="113" spans="1:4" x14ac:dyDescent="0.45">
      <c r="A113" t="s">
        <v>777</v>
      </c>
      <c r="B113" t="s">
        <v>82</v>
      </c>
      <c r="C113" t="s">
        <v>83</v>
      </c>
      <c r="D113">
        <v>2839</v>
      </c>
    </row>
    <row r="114" spans="1:4" x14ac:dyDescent="0.45">
      <c r="A114" t="s">
        <v>777</v>
      </c>
      <c r="B114" t="s">
        <v>84</v>
      </c>
      <c r="C114" t="s">
        <v>81</v>
      </c>
      <c r="D114">
        <v>187000</v>
      </c>
    </row>
    <row r="115" spans="1:4" x14ac:dyDescent="0.45">
      <c r="A115" t="s">
        <v>777</v>
      </c>
      <c r="B115" t="s">
        <v>85</v>
      </c>
      <c r="C115" t="s">
        <v>78</v>
      </c>
      <c r="D115">
        <v>3600</v>
      </c>
    </row>
    <row r="116" spans="1:4" x14ac:dyDescent="0.45">
      <c r="A116" t="s">
        <v>777</v>
      </c>
      <c r="B116" t="s">
        <v>86</v>
      </c>
      <c r="C116" t="s">
        <v>78</v>
      </c>
      <c r="D116">
        <v>24475</v>
      </c>
    </row>
    <row r="117" spans="1:4" x14ac:dyDescent="0.45">
      <c r="A117" t="s">
        <v>777</v>
      </c>
      <c r="B117" t="s">
        <v>88</v>
      </c>
      <c r="C117" t="s">
        <v>81</v>
      </c>
      <c r="D117">
        <v>50</v>
      </c>
    </row>
    <row r="118" spans="1:4" x14ac:dyDescent="0.45">
      <c r="A118" t="s">
        <v>777</v>
      </c>
      <c r="B118" t="s">
        <v>87</v>
      </c>
      <c r="C118" t="s">
        <v>81</v>
      </c>
      <c r="D118">
        <v>195000</v>
      </c>
    </row>
    <row r="119" spans="1:4" x14ac:dyDescent="0.45">
      <c r="A119" t="s">
        <v>778</v>
      </c>
      <c r="B119" t="s">
        <v>77</v>
      </c>
      <c r="C119" t="s">
        <v>78</v>
      </c>
      <c r="D119">
        <v>283</v>
      </c>
    </row>
    <row r="120" spans="1:4" x14ac:dyDescent="0.45">
      <c r="A120" t="s">
        <v>778</v>
      </c>
      <c r="B120" t="s">
        <v>79</v>
      </c>
      <c r="C120" t="s">
        <v>78</v>
      </c>
      <c r="D120">
        <v>8951</v>
      </c>
    </row>
    <row r="121" spans="1:4" x14ac:dyDescent="0.45">
      <c r="A121" t="s">
        <v>778</v>
      </c>
      <c r="B121" t="s">
        <v>80</v>
      </c>
      <c r="C121" t="s">
        <v>81</v>
      </c>
      <c r="D121">
        <v>228500</v>
      </c>
    </row>
    <row r="122" spans="1:4" x14ac:dyDescent="0.45">
      <c r="A122" t="s">
        <v>778</v>
      </c>
      <c r="B122" t="s">
        <v>82</v>
      </c>
      <c r="C122" t="s">
        <v>83</v>
      </c>
      <c r="D122">
        <v>9544</v>
      </c>
    </row>
    <row r="123" spans="1:4" x14ac:dyDescent="0.45">
      <c r="A123" t="s">
        <v>778</v>
      </c>
      <c r="B123" t="s">
        <v>84</v>
      </c>
      <c r="C123" t="s">
        <v>81</v>
      </c>
      <c r="D123">
        <v>103105</v>
      </c>
    </row>
    <row r="124" spans="1:4" x14ac:dyDescent="0.45">
      <c r="A124" t="s">
        <v>778</v>
      </c>
      <c r="B124" t="s">
        <v>85</v>
      </c>
      <c r="C124" t="s">
        <v>78</v>
      </c>
      <c r="D124">
        <v>2213</v>
      </c>
    </row>
    <row r="125" spans="1:4" x14ac:dyDescent="0.45">
      <c r="A125" t="s">
        <v>778</v>
      </c>
      <c r="B125" t="s">
        <v>86</v>
      </c>
      <c r="C125" t="s">
        <v>78</v>
      </c>
      <c r="D125">
        <v>3624</v>
      </c>
    </row>
    <row r="126" spans="1:4" x14ac:dyDescent="0.45">
      <c r="A126" t="s">
        <v>778</v>
      </c>
      <c r="B126" t="s">
        <v>87</v>
      </c>
      <c r="C126" t="s">
        <v>81</v>
      </c>
      <c r="D126">
        <v>75150</v>
      </c>
    </row>
    <row r="127" spans="1:4" x14ac:dyDescent="0.45">
      <c r="A127" t="s">
        <v>779</v>
      </c>
      <c r="B127" t="s">
        <v>77</v>
      </c>
      <c r="C127" t="s">
        <v>78</v>
      </c>
      <c r="D127">
        <v>410</v>
      </c>
    </row>
    <row r="128" spans="1:4" x14ac:dyDescent="0.45">
      <c r="A128" t="s">
        <v>779</v>
      </c>
      <c r="B128" t="s">
        <v>79</v>
      </c>
      <c r="C128" t="s">
        <v>78</v>
      </c>
      <c r="D128">
        <v>14600</v>
      </c>
    </row>
    <row r="129" spans="1:4" x14ac:dyDescent="0.45">
      <c r="A129" t="s">
        <v>779</v>
      </c>
      <c r="B129" t="s">
        <v>80</v>
      </c>
      <c r="C129" t="s">
        <v>81</v>
      </c>
      <c r="D129">
        <v>415164</v>
      </c>
    </row>
    <row r="130" spans="1:4" x14ac:dyDescent="0.45">
      <c r="A130" t="s">
        <v>779</v>
      </c>
      <c r="B130" t="s">
        <v>82</v>
      </c>
      <c r="C130" t="s">
        <v>83</v>
      </c>
      <c r="D130">
        <v>1992</v>
      </c>
    </row>
    <row r="131" spans="1:4" x14ac:dyDescent="0.45">
      <c r="A131" t="s">
        <v>779</v>
      </c>
      <c r="B131" t="s">
        <v>84</v>
      </c>
      <c r="C131" t="s">
        <v>81</v>
      </c>
      <c r="D131">
        <v>168000</v>
      </c>
    </row>
    <row r="132" spans="1:4" x14ac:dyDescent="0.45">
      <c r="A132" t="s">
        <v>779</v>
      </c>
      <c r="B132" t="s">
        <v>85</v>
      </c>
      <c r="C132" t="s">
        <v>78</v>
      </c>
      <c r="D132">
        <v>1800</v>
      </c>
    </row>
    <row r="133" spans="1:4" x14ac:dyDescent="0.45">
      <c r="A133" t="s">
        <v>779</v>
      </c>
      <c r="B133" t="s">
        <v>86</v>
      </c>
      <c r="C133" t="s">
        <v>78</v>
      </c>
      <c r="D133">
        <v>14500</v>
      </c>
    </row>
    <row r="134" spans="1:4" x14ac:dyDescent="0.45">
      <c r="A134" t="s">
        <v>779</v>
      </c>
      <c r="B134" t="s">
        <v>88</v>
      </c>
      <c r="C134" t="s">
        <v>81</v>
      </c>
      <c r="D134">
        <v>10</v>
      </c>
    </row>
    <row r="135" spans="1:4" x14ac:dyDescent="0.45">
      <c r="A135" t="s">
        <v>779</v>
      </c>
      <c r="B135" t="s">
        <v>87</v>
      </c>
      <c r="C135" t="s">
        <v>81</v>
      </c>
      <c r="D135">
        <v>510000</v>
      </c>
    </row>
    <row r="136" spans="1:4" x14ac:dyDescent="0.45">
      <c r="A136" t="s">
        <v>780</v>
      </c>
      <c r="B136" t="s">
        <v>77</v>
      </c>
      <c r="C136" t="s">
        <v>78</v>
      </c>
      <c r="D136">
        <v>107</v>
      </c>
    </row>
    <row r="137" spans="1:4" x14ac:dyDescent="0.45">
      <c r="A137" t="s">
        <v>780</v>
      </c>
      <c r="B137" t="s">
        <v>79</v>
      </c>
      <c r="C137" t="s">
        <v>78</v>
      </c>
      <c r="D137">
        <v>80552</v>
      </c>
    </row>
    <row r="138" spans="1:4" x14ac:dyDescent="0.45">
      <c r="A138" t="s">
        <v>780</v>
      </c>
      <c r="B138" t="s">
        <v>80</v>
      </c>
      <c r="C138" t="s">
        <v>81</v>
      </c>
      <c r="D138">
        <v>95000</v>
      </c>
    </row>
    <row r="139" spans="1:4" x14ac:dyDescent="0.45">
      <c r="A139" t="s">
        <v>780</v>
      </c>
      <c r="B139" t="s">
        <v>82</v>
      </c>
      <c r="C139" t="s">
        <v>83</v>
      </c>
      <c r="D139">
        <v>27100</v>
      </c>
    </row>
    <row r="140" spans="1:4" x14ac:dyDescent="0.45">
      <c r="A140" t="s">
        <v>780</v>
      </c>
      <c r="B140" t="s">
        <v>84</v>
      </c>
      <c r="C140" t="s">
        <v>81</v>
      </c>
      <c r="D140">
        <v>58000</v>
      </c>
    </row>
    <row r="141" spans="1:4" x14ac:dyDescent="0.45">
      <c r="A141" t="s">
        <v>780</v>
      </c>
      <c r="B141" t="s">
        <v>85</v>
      </c>
      <c r="C141" t="s">
        <v>78</v>
      </c>
      <c r="D141">
        <v>4700</v>
      </c>
    </row>
    <row r="142" spans="1:4" x14ac:dyDescent="0.45">
      <c r="A142" t="s">
        <v>780</v>
      </c>
      <c r="B142" t="s">
        <v>86</v>
      </c>
      <c r="C142" t="s">
        <v>78</v>
      </c>
      <c r="D142">
        <v>37500</v>
      </c>
    </row>
    <row r="143" spans="1:4" x14ac:dyDescent="0.45">
      <c r="A143" t="s">
        <v>781</v>
      </c>
      <c r="B143" t="s">
        <v>77</v>
      </c>
      <c r="C143" t="s">
        <v>78</v>
      </c>
      <c r="D143">
        <v>429</v>
      </c>
    </row>
    <row r="144" spans="1:4" x14ac:dyDescent="0.45">
      <c r="A144" t="s">
        <v>781</v>
      </c>
      <c r="B144" t="s">
        <v>79</v>
      </c>
      <c r="C144" t="s">
        <v>78</v>
      </c>
      <c r="D144">
        <v>17200</v>
      </c>
    </row>
    <row r="145" spans="1:4" x14ac:dyDescent="0.45">
      <c r="A145" t="s">
        <v>781</v>
      </c>
      <c r="B145" t="s">
        <v>84</v>
      </c>
      <c r="C145" t="s">
        <v>81</v>
      </c>
      <c r="D145">
        <v>70000</v>
      </c>
    </row>
    <row r="146" spans="1:4" x14ac:dyDescent="0.45">
      <c r="A146" t="s">
        <v>781</v>
      </c>
      <c r="B146" t="s">
        <v>85</v>
      </c>
      <c r="C146" t="s">
        <v>78</v>
      </c>
      <c r="D146">
        <v>2600</v>
      </c>
    </row>
    <row r="147" spans="1:4" x14ac:dyDescent="0.45">
      <c r="A147" t="s">
        <v>781</v>
      </c>
      <c r="B147" t="s">
        <v>86</v>
      </c>
      <c r="C147" t="s">
        <v>78</v>
      </c>
      <c r="D147">
        <v>15500</v>
      </c>
    </row>
    <row r="148" spans="1:4" x14ac:dyDescent="0.45">
      <c r="A148" t="s">
        <v>781</v>
      </c>
      <c r="B148" t="s">
        <v>87</v>
      </c>
      <c r="C148" t="s">
        <v>81</v>
      </c>
      <c r="D148">
        <v>166000</v>
      </c>
    </row>
    <row r="149" spans="1:4" x14ac:dyDescent="0.45">
      <c r="A149" t="s">
        <v>764</v>
      </c>
      <c r="B149" t="s">
        <v>77</v>
      </c>
      <c r="C149" t="s">
        <v>78</v>
      </c>
      <c r="D149">
        <v>550</v>
      </c>
    </row>
    <row r="150" spans="1:4" x14ac:dyDescent="0.45">
      <c r="A150" t="s">
        <v>764</v>
      </c>
      <c r="B150" t="s">
        <v>79</v>
      </c>
      <c r="C150" t="s">
        <v>78</v>
      </c>
      <c r="D150">
        <v>33991</v>
      </c>
    </row>
    <row r="151" spans="1:4" x14ac:dyDescent="0.45">
      <c r="A151" t="s">
        <v>764</v>
      </c>
      <c r="B151" t="s">
        <v>80</v>
      </c>
      <c r="C151" t="s">
        <v>81</v>
      </c>
      <c r="D151">
        <v>694400</v>
      </c>
    </row>
    <row r="152" spans="1:4" x14ac:dyDescent="0.45">
      <c r="A152" t="s">
        <v>764</v>
      </c>
      <c r="B152" t="s">
        <v>84</v>
      </c>
      <c r="C152" t="s">
        <v>81</v>
      </c>
      <c r="D152">
        <v>354000</v>
      </c>
    </row>
    <row r="153" spans="1:4" x14ac:dyDescent="0.45">
      <c r="A153" t="s">
        <v>764</v>
      </c>
      <c r="B153" t="s">
        <v>85</v>
      </c>
      <c r="C153" t="s">
        <v>78</v>
      </c>
      <c r="D153">
        <v>7000</v>
      </c>
    </row>
    <row r="154" spans="1:4" x14ac:dyDescent="0.45">
      <c r="A154" t="s">
        <v>764</v>
      </c>
      <c r="B154" t="s">
        <v>86</v>
      </c>
      <c r="C154" t="s">
        <v>78</v>
      </c>
      <c r="D154">
        <v>43400</v>
      </c>
    </row>
    <row r="155" spans="1:4" x14ac:dyDescent="0.45">
      <c r="A155" t="s">
        <v>764</v>
      </c>
      <c r="B155" t="s">
        <v>87</v>
      </c>
      <c r="C155" t="s">
        <v>81</v>
      </c>
      <c r="D155">
        <v>175000</v>
      </c>
    </row>
    <row r="156" spans="1:4" x14ac:dyDescent="0.45">
      <c r="A156" t="s">
        <v>132</v>
      </c>
      <c r="B156" t="s">
        <v>77</v>
      </c>
      <c r="C156" t="s">
        <v>78</v>
      </c>
      <c r="D156">
        <v>3675</v>
      </c>
    </row>
    <row r="157" spans="1:4" x14ac:dyDescent="0.45">
      <c r="A157" t="s">
        <v>132</v>
      </c>
      <c r="B157" t="s">
        <v>79</v>
      </c>
      <c r="C157" t="s">
        <v>78</v>
      </c>
      <c r="D157">
        <v>298000</v>
      </c>
    </row>
    <row r="158" spans="1:4" x14ac:dyDescent="0.45">
      <c r="A158" t="s">
        <v>132</v>
      </c>
      <c r="B158" t="s">
        <v>80</v>
      </c>
      <c r="C158" t="s">
        <v>81</v>
      </c>
      <c r="D158">
        <v>803500</v>
      </c>
    </row>
    <row r="159" spans="1:4" x14ac:dyDescent="0.45">
      <c r="A159" t="s">
        <v>132</v>
      </c>
      <c r="B159" t="s">
        <v>82</v>
      </c>
      <c r="C159" t="s">
        <v>83</v>
      </c>
      <c r="D159">
        <v>1500</v>
      </c>
    </row>
    <row r="160" spans="1:4" x14ac:dyDescent="0.45">
      <c r="A160" t="s">
        <v>132</v>
      </c>
      <c r="B160" t="s">
        <v>84</v>
      </c>
      <c r="C160" t="s">
        <v>81</v>
      </c>
      <c r="D160">
        <v>570000</v>
      </c>
    </row>
    <row r="161" spans="1:4" x14ac:dyDescent="0.45">
      <c r="A161" t="s">
        <v>132</v>
      </c>
      <c r="B161" t="s">
        <v>85</v>
      </c>
      <c r="C161" t="s">
        <v>78</v>
      </c>
      <c r="D161">
        <v>16000</v>
      </c>
    </row>
    <row r="162" spans="1:4" x14ac:dyDescent="0.45">
      <c r="A162" t="s">
        <v>132</v>
      </c>
      <c r="B162" t="s">
        <v>86</v>
      </c>
      <c r="C162" t="s">
        <v>78</v>
      </c>
      <c r="D162">
        <v>106463</v>
      </c>
    </row>
    <row r="163" spans="1:4" x14ac:dyDescent="0.45">
      <c r="A163" t="s">
        <v>132</v>
      </c>
      <c r="B163" t="s">
        <v>88</v>
      </c>
      <c r="C163" t="s">
        <v>81</v>
      </c>
      <c r="D163">
        <v>3010</v>
      </c>
    </row>
    <row r="164" spans="1:4" x14ac:dyDescent="0.45">
      <c r="A164" t="s">
        <v>132</v>
      </c>
      <c r="B164" t="s">
        <v>87</v>
      </c>
      <c r="C164" t="s">
        <v>81</v>
      </c>
      <c r="D164">
        <v>818967</v>
      </c>
    </row>
    <row r="165" spans="1:4" x14ac:dyDescent="0.45">
      <c r="A165" t="s">
        <v>782</v>
      </c>
      <c r="B165" t="s">
        <v>77</v>
      </c>
      <c r="C165" t="s">
        <v>78</v>
      </c>
      <c r="D165">
        <v>175</v>
      </c>
    </row>
    <row r="166" spans="1:4" x14ac:dyDescent="0.45">
      <c r="A166" t="s">
        <v>782</v>
      </c>
      <c r="B166" t="s">
        <v>79</v>
      </c>
      <c r="C166" t="s">
        <v>78</v>
      </c>
      <c r="D166">
        <v>12500</v>
      </c>
    </row>
    <row r="167" spans="1:4" x14ac:dyDescent="0.45">
      <c r="A167" t="s">
        <v>782</v>
      </c>
      <c r="B167" t="s">
        <v>80</v>
      </c>
      <c r="C167" t="s">
        <v>81</v>
      </c>
      <c r="D167">
        <v>335417</v>
      </c>
    </row>
    <row r="168" spans="1:4" x14ac:dyDescent="0.45">
      <c r="A168" t="s">
        <v>782</v>
      </c>
      <c r="B168" t="s">
        <v>82</v>
      </c>
      <c r="C168" t="s">
        <v>83</v>
      </c>
      <c r="D168">
        <v>151104</v>
      </c>
    </row>
    <row r="169" spans="1:4" x14ac:dyDescent="0.45">
      <c r="A169" t="s">
        <v>782</v>
      </c>
      <c r="B169" t="s">
        <v>84</v>
      </c>
      <c r="C169" t="s">
        <v>81</v>
      </c>
      <c r="D169">
        <v>16000</v>
      </c>
    </row>
    <row r="170" spans="1:4" x14ac:dyDescent="0.45">
      <c r="A170" t="s">
        <v>782</v>
      </c>
      <c r="B170" t="s">
        <v>85</v>
      </c>
      <c r="C170" t="s">
        <v>78</v>
      </c>
      <c r="D170">
        <v>290</v>
      </c>
    </row>
    <row r="171" spans="1:4" x14ac:dyDescent="0.45">
      <c r="A171" t="s">
        <v>782</v>
      </c>
      <c r="B171" t="s">
        <v>86</v>
      </c>
      <c r="C171" t="s">
        <v>78</v>
      </c>
      <c r="D171">
        <v>1300</v>
      </c>
    </row>
    <row r="172" spans="1:4" x14ac:dyDescent="0.45">
      <c r="A172" t="s">
        <v>782</v>
      </c>
      <c r="B172" t="s">
        <v>88</v>
      </c>
      <c r="C172" t="s">
        <v>81</v>
      </c>
      <c r="D172">
        <v>18255</v>
      </c>
    </row>
    <row r="173" spans="1:4" x14ac:dyDescent="0.45">
      <c r="A173" t="s">
        <v>782</v>
      </c>
      <c r="B173" t="s">
        <v>87</v>
      </c>
      <c r="C173" t="s">
        <v>81</v>
      </c>
      <c r="D173">
        <v>333667</v>
      </c>
    </row>
    <row r="174" spans="1:4" x14ac:dyDescent="0.45">
      <c r="A174" t="s">
        <v>783</v>
      </c>
      <c r="B174" t="s">
        <v>79</v>
      </c>
      <c r="C174" t="s">
        <v>78</v>
      </c>
      <c r="D174">
        <v>48328</v>
      </c>
    </row>
    <row r="175" spans="1:4" x14ac:dyDescent="0.45">
      <c r="A175" t="s">
        <v>783</v>
      </c>
      <c r="B175" t="s">
        <v>80</v>
      </c>
      <c r="C175" t="s">
        <v>81</v>
      </c>
      <c r="D175">
        <v>446000</v>
      </c>
    </row>
    <row r="176" spans="1:4" x14ac:dyDescent="0.45">
      <c r="A176" t="s">
        <v>783</v>
      </c>
      <c r="B176" t="s">
        <v>82</v>
      </c>
      <c r="C176" t="s">
        <v>83</v>
      </c>
      <c r="D176">
        <v>126000</v>
      </c>
    </row>
    <row r="177" spans="1:4" x14ac:dyDescent="0.45">
      <c r="A177" t="s">
        <v>783</v>
      </c>
      <c r="B177" t="s">
        <v>84</v>
      </c>
      <c r="C177" t="s">
        <v>81</v>
      </c>
      <c r="D177">
        <v>323000</v>
      </c>
    </row>
    <row r="178" spans="1:4" x14ac:dyDescent="0.45">
      <c r="A178" t="s">
        <v>783</v>
      </c>
      <c r="B178" t="s">
        <v>86</v>
      </c>
      <c r="C178" t="s">
        <v>78</v>
      </c>
      <c r="D178">
        <v>20110</v>
      </c>
    </row>
    <row r="179" spans="1:4" x14ac:dyDescent="0.45">
      <c r="A179" t="s">
        <v>783</v>
      </c>
      <c r="B179" t="s">
        <v>87</v>
      </c>
      <c r="C179" t="s">
        <v>81</v>
      </c>
      <c r="D179">
        <v>336300</v>
      </c>
    </row>
    <row r="180" spans="1:4" x14ac:dyDescent="0.45">
      <c r="A180" t="s">
        <v>784</v>
      </c>
      <c r="B180" t="s">
        <v>77</v>
      </c>
      <c r="C180" t="s">
        <v>78</v>
      </c>
      <c r="D180">
        <v>2640</v>
      </c>
    </row>
    <row r="181" spans="1:4" x14ac:dyDescent="0.45">
      <c r="A181" t="s">
        <v>784</v>
      </c>
      <c r="B181" t="s">
        <v>79</v>
      </c>
      <c r="C181" t="s">
        <v>78</v>
      </c>
      <c r="D181">
        <v>58000</v>
      </c>
    </row>
    <row r="182" spans="1:4" x14ac:dyDescent="0.45">
      <c r="A182" t="s">
        <v>784</v>
      </c>
      <c r="B182" t="s">
        <v>80</v>
      </c>
      <c r="C182" t="s">
        <v>81</v>
      </c>
      <c r="D182">
        <v>160100</v>
      </c>
    </row>
    <row r="183" spans="1:4" x14ac:dyDescent="0.45">
      <c r="A183" t="s">
        <v>784</v>
      </c>
      <c r="B183" t="s">
        <v>82</v>
      </c>
      <c r="C183" t="s">
        <v>83</v>
      </c>
      <c r="D183">
        <v>3700</v>
      </c>
    </row>
    <row r="184" spans="1:4" x14ac:dyDescent="0.45">
      <c r="A184" t="s">
        <v>784</v>
      </c>
      <c r="B184" t="s">
        <v>84</v>
      </c>
      <c r="C184" t="s">
        <v>81</v>
      </c>
      <c r="D184">
        <v>90000</v>
      </c>
    </row>
    <row r="185" spans="1:4" x14ac:dyDescent="0.45">
      <c r="A185" t="s">
        <v>784</v>
      </c>
      <c r="B185" t="s">
        <v>85</v>
      </c>
      <c r="C185" t="s">
        <v>78</v>
      </c>
      <c r="D185">
        <v>3300</v>
      </c>
    </row>
    <row r="186" spans="1:4" x14ac:dyDescent="0.45">
      <c r="A186" t="s">
        <v>784</v>
      </c>
      <c r="B186" t="s">
        <v>86</v>
      </c>
      <c r="C186" t="s">
        <v>78</v>
      </c>
      <c r="D186">
        <v>25000</v>
      </c>
    </row>
    <row r="187" spans="1:4" x14ac:dyDescent="0.45">
      <c r="A187" t="s">
        <v>784</v>
      </c>
      <c r="B187" t="s">
        <v>87</v>
      </c>
      <c r="C187" t="s">
        <v>81</v>
      </c>
      <c r="D187">
        <v>140000</v>
      </c>
    </row>
    <row r="188" spans="1:4" x14ac:dyDescent="0.45">
      <c r="A188" t="s">
        <v>785</v>
      </c>
      <c r="B188" t="s">
        <v>77</v>
      </c>
      <c r="C188" t="s">
        <v>78</v>
      </c>
      <c r="D188">
        <v>1300</v>
      </c>
    </row>
    <row r="189" spans="1:4" x14ac:dyDescent="0.45">
      <c r="A189" t="s">
        <v>785</v>
      </c>
      <c r="B189" t="s">
        <v>79</v>
      </c>
      <c r="C189" t="s">
        <v>78</v>
      </c>
      <c r="D189">
        <v>1950</v>
      </c>
    </row>
    <row r="190" spans="1:4" x14ac:dyDescent="0.45">
      <c r="A190" t="s">
        <v>785</v>
      </c>
      <c r="B190" t="s">
        <v>80</v>
      </c>
      <c r="C190" t="s">
        <v>81</v>
      </c>
      <c r="D190">
        <v>22700</v>
      </c>
    </row>
    <row r="191" spans="1:4" x14ac:dyDescent="0.45">
      <c r="A191" t="s">
        <v>785</v>
      </c>
      <c r="B191" t="s">
        <v>86</v>
      </c>
      <c r="C191" t="s">
        <v>78</v>
      </c>
      <c r="D191">
        <v>620</v>
      </c>
    </row>
    <row r="192" spans="1:4" x14ac:dyDescent="0.45">
      <c r="A192" t="s">
        <v>785</v>
      </c>
      <c r="B192" t="s">
        <v>88</v>
      </c>
      <c r="C192" t="s">
        <v>81</v>
      </c>
      <c r="D192">
        <v>50</v>
      </c>
    </row>
    <row r="193" spans="1:4" x14ac:dyDescent="0.45">
      <c r="A193" t="s">
        <v>785</v>
      </c>
      <c r="B193" t="s">
        <v>87</v>
      </c>
      <c r="C193" t="s">
        <v>81</v>
      </c>
      <c r="D193">
        <v>190570</v>
      </c>
    </row>
    <row r="194" spans="1:4" x14ac:dyDescent="0.45">
      <c r="A194" t="s">
        <v>131</v>
      </c>
      <c r="B194" t="s">
        <v>77</v>
      </c>
      <c r="C194" t="s">
        <v>78</v>
      </c>
      <c r="D194">
        <v>3627</v>
      </c>
    </row>
    <row r="195" spans="1:4" x14ac:dyDescent="0.45">
      <c r="A195" t="s">
        <v>131</v>
      </c>
      <c r="B195" t="s">
        <v>79</v>
      </c>
      <c r="C195" t="s">
        <v>78</v>
      </c>
      <c r="D195">
        <v>54721</v>
      </c>
    </row>
    <row r="196" spans="1:4" x14ac:dyDescent="0.45">
      <c r="A196" t="s">
        <v>131</v>
      </c>
      <c r="B196" t="s">
        <v>80</v>
      </c>
      <c r="C196" t="s">
        <v>81</v>
      </c>
      <c r="D196">
        <v>956100</v>
      </c>
    </row>
    <row r="197" spans="1:4" x14ac:dyDescent="0.45">
      <c r="A197" t="s">
        <v>131</v>
      </c>
      <c r="B197" t="s">
        <v>82</v>
      </c>
      <c r="C197" t="s">
        <v>83</v>
      </c>
      <c r="D197">
        <v>311000</v>
      </c>
    </row>
    <row r="198" spans="1:4" x14ac:dyDescent="0.45">
      <c r="A198" t="s">
        <v>131</v>
      </c>
      <c r="B198" t="s">
        <v>84</v>
      </c>
      <c r="C198" t="s">
        <v>81</v>
      </c>
      <c r="D198">
        <v>122000</v>
      </c>
    </row>
    <row r="199" spans="1:4" x14ac:dyDescent="0.45">
      <c r="A199" t="s">
        <v>131</v>
      </c>
      <c r="B199" t="s">
        <v>85</v>
      </c>
      <c r="C199" t="s">
        <v>78</v>
      </c>
      <c r="D199">
        <v>11000</v>
      </c>
    </row>
    <row r="200" spans="1:4" x14ac:dyDescent="0.45">
      <c r="A200" t="s">
        <v>131</v>
      </c>
      <c r="B200" t="s">
        <v>86</v>
      </c>
      <c r="C200" t="s">
        <v>78</v>
      </c>
      <c r="D200">
        <v>71680</v>
      </c>
    </row>
    <row r="201" spans="1:4" x14ac:dyDescent="0.45">
      <c r="A201" t="s">
        <v>131</v>
      </c>
      <c r="B201" t="s">
        <v>87</v>
      </c>
      <c r="C201" t="s">
        <v>81</v>
      </c>
      <c r="D201">
        <v>265000</v>
      </c>
    </row>
    <row r="202" spans="1:4" x14ac:dyDescent="0.45">
      <c r="A202" t="s">
        <v>786</v>
      </c>
      <c r="B202" t="s">
        <v>77</v>
      </c>
      <c r="C202" t="s">
        <v>78</v>
      </c>
      <c r="D202">
        <v>802</v>
      </c>
    </row>
    <row r="203" spans="1:4" x14ac:dyDescent="0.45">
      <c r="A203" t="s">
        <v>786</v>
      </c>
      <c r="B203" t="s">
        <v>79</v>
      </c>
      <c r="C203" t="s">
        <v>78</v>
      </c>
      <c r="D203">
        <v>47134</v>
      </c>
    </row>
    <row r="204" spans="1:4" x14ac:dyDescent="0.45">
      <c r="A204" t="s">
        <v>786</v>
      </c>
      <c r="B204" t="s">
        <v>86</v>
      </c>
      <c r="C204" t="s">
        <v>78</v>
      </c>
      <c r="D204">
        <v>5240</v>
      </c>
    </row>
    <row r="205" spans="1:4" x14ac:dyDescent="0.45">
      <c r="A205" t="s">
        <v>787</v>
      </c>
      <c r="B205" t="s">
        <v>77</v>
      </c>
      <c r="C205" t="s">
        <v>78</v>
      </c>
      <c r="D205">
        <v>716</v>
      </c>
    </row>
    <row r="206" spans="1:4" x14ac:dyDescent="0.45">
      <c r="A206" t="s">
        <v>787</v>
      </c>
      <c r="B206" t="s">
        <v>79</v>
      </c>
      <c r="C206" t="s">
        <v>78</v>
      </c>
      <c r="D206">
        <v>15000</v>
      </c>
    </row>
    <row r="207" spans="1:4" x14ac:dyDescent="0.45">
      <c r="A207" t="s">
        <v>787</v>
      </c>
      <c r="B207" t="s">
        <v>80</v>
      </c>
      <c r="C207" t="s">
        <v>81</v>
      </c>
      <c r="D207">
        <v>65503</v>
      </c>
    </row>
    <row r="208" spans="1:4" x14ac:dyDescent="0.45">
      <c r="A208" t="s">
        <v>787</v>
      </c>
      <c r="B208" t="s">
        <v>82</v>
      </c>
      <c r="C208" t="s">
        <v>83</v>
      </c>
      <c r="D208">
        <v>136833</v>
      </c>
    </row>
    <row r="209" spans="1:4" x14ac:dyDescent="0.45">
      <c r="A209" t="s">
        <v>787</v>
      </c>
      <c r="B209" t="s">
        <v>84</v>
      </c>
      <c r="C209" t="s">
        <v>81</v>
      </c>
      <c r="D209">
        <v>54000</v>
      </c>
    </row>
    <row r="210" spans="1:4" x14ac:dyDescent="0.45">
      <c r="A210" t="s">
        <v>787</v>
      </c>
      <c r="B210" t="s">
        <v>85</v>
      </c>
      <c r="C210" t="s">
        <v>78</v>
      </c>
      <c r="D210">
        <v>1200</v>
      </c>
    </row>
    <row r="211" spans="1:4" x14ac:dyDescent="0.45">
      <c r="A211" t="s">
        <v>787</v>
      </c>
      <c r="B211" t="s">
        <v>86</v>
      </c>
      <c r="C211" t="s">
        <v>78</v>
      </c>
      <c r="D211">
        <v>6327</v>
      </c>
    </row>
    <row r="212" spans="1:4" x14ac:dyDescent="0.45">
      <c r="A212" t="s">
        <v>788</v>
      </c>
      <c r="B212" t="s">
        <v>77</v>
      </c>
      <c r="C212" t="s">
        <v>78</v>
      </c>
      <c r="D212">
        <v>48</v>
      </c>
    </row>
    <row r="213" spans="1:4" x14ac:dyDescent="0.45">
      <c r="A213" t="s">
        <v>788</v>
      </c>
      <c r="B213" t="s">
        <v>79</v>
      </c>
      <c r="C213" t="s">
        <v>78</v>
      </c>
      <c r="D213">
        <v>9500</v>
      </c>
    </row>
    <row r="214" spans="1:4" x14ac:dyDescent="0.45">
      <c r="A214" t="s">
        <v>788</v>
      </c>
      <c r="B214" t="s">
        <v>84</v>
      </c>
      <c r="C214" t="s">
        <v>81</v>
      </c>
      <c r="D214">
        <v>325000</v>
      </c>
    </row>
    <row r="215" spans="1:4" x14ac:dyDescent="0.45">
      <c r="A215" t="s">
        <v>788</v>
      </c>
      <c r="B215" t="s">
        <v>85</v>
      </c>
      <c r="C215" t="s">
        <v>78</v>
      </c>
      <c r="D215">
        <v>1500</v>
      </c>
    </row>
    <row r="216" spans="1:4" x14ac:dyDescent="0.45">
      <c r="A216" t="s">
        <v>788</v>
      </c>
      <c r="B216" t="s">
        <v>86</v>
      </c>
      <c r="C216" t="s">
        <v>78</v>
      </c>
      <c r="D216">
        <v>7685</v>
      </c>
    </row>
    <row r="217" spans="1:4" x14ac:dyDescent="0.45">
      <c r="A217" t="s">
        <v>789</v>
      </c>
      <c r="B217" t="s">
        <v>77</v>
      </c>
      <c r="C217" t="s">
        <v>78</v>
      </c>
      <c r="D217">
        <v>891</v>
      </c>
    </row>
    <row r="218" spans="1:4" x14ac:dyDescent="0.45">
      <c r="A218" t="s">
        <v>789</v>
      </c>
      <c r="B218" t="s">
        <v>79</v>
      </c>
      <c r="C218" t="s">
        <v>78</v>
      </c>
      <c r="D218">
        <v>86999</v>
      </c>
    </row>
    <row r="219" spans="1:4" x14ac:dyDescent="0.45">
      <c r="A219" t="s">
        <v>789</v>
      </c>
      <c r="B219" t="s">
        <v>80</v>
      </c>
      <c r="C219" t="s">
        <v>81</v>
      </c>
      <c r="D219">
        <v>1080000</v>
      </c>
    </row>
    <row r="220" spans="1:4" x14ac:dyDescent="0.45">
      <c r="A220" t="s">
        <v>789</v>
      </c>
      <c r="B220" t="s">
        <v>82</v>
      </c>
      <c r="C220" t="s">
        <v>83</v>
      </c>
      <c r="D220">
        <v>237000</v>
      </c>
    </row>
    <row r="221" spans="1:4" x14ac:dyDescent="0.45">
      <c r="A221" t="s">
        <v>789</v>
      </c>
      <c r="B221" t="s">
        <v>84</v>
      </c>
      <c r="C221" t="s">
        <v>81</v>
      </c>
      <c r="D221">
        <v>1140000</v>
      </c>
    </row>
    <row r="222" spans="1:4" x14ac:dyDescent="0.45">
      <c r="A222" t="s">
        <v>789</v>
      </c>
      <c r="B222" t="s">
        <v>85</v>
      </c>
      <c r="C222" t="s">
        <v>78</v>
      </c>
      <c r="D222">
        <v>18100</v>
      </c>
    </row>
    <row r="223" spans="1:4" x14ac:dyDescent="0.45">
      <c r="A223" t="s">
        <v>789</v>
      </c>
      <c r="B223" t="s">
        <v>86</v>
      </c>
      <c r="C223" t="s">
        <v>78</v>
      </c>
      <c r="D223">
        <v>86600</v>
      </c>
    </row>
    <row r="224" spans="1:4" x14ac:dyDescent="0.45">
      <c r="A224" t="s">
        <v>789</v>
      </c>
      <c r="B224" t="s">
        <v>88</v>
      </c>
      <c r="C224" t="s">
        <v>81</v>
      </c>
      <c r="D224">
        <v>10300</v>
      </c>
    </row>
    <row r="225" spans="1:4" x14ac:dyDescent="0.45">
      <c r="A225" t="s">
        <v>789</v>
      </c>
      <c r="B225" t="s">
        <v>87</v>
      </c>
      <c r="C225" t="s">
        <v>81</v>
      </c>
      <c r="D225">
        <v>132000</v>
      </c>
    </row>
  </sheetData>
  <dataConsolidate/>
  <pageMargins left="0.7" right="0.7" top="0.75" bottom="0.75" header="0.3" footer="0.3"/>
  <pageSetup paperSize="9" orientation="portrait" horizontalDpi="4294967293"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6AD2-7DAF-42D6-9023-E4AAC748D263}">
  <sheetPr>
    <pageSetUpPr fitToPage="1"/>
  </sheetPr>
  <dimension ref="A1:AJ1874"/>
  <sheetViews>
    <sheetView showGridLines="0" topLeftCell="M1" zoomScale="110" zoomScaleNormal="110" workbookViewId="0">
      <pane ySplit="13" topLeftCell="A14" activePane="bottomLeft" state="frozen"/>
      <selection pane="bottomLeft" activeCell="AG21" sqref="AG21"/>
    </sheetView>
  </sheetViews>
  <sheetFormatPr defaultColWidth="9.1328125" defaultRowHeight="11.65" x14ac:dyDescent="0.35"/>
  <cols>
    <col min="1" max="1" width="10.796875" style="22" customWidth="1"/>
    <col min="2" max="2" width="50.796875" style="22" customWidth="1"/>
    <col min="3" max="3" width="15.796875" style="23" customWidth="1"/>
    <col min="4" max="4" width="10.1328125" style="22" customWidth="1"/>
    <col min="5" max="5" width="11.46484375" style="22" customWidth="1"/>
    <col min="6" max="6" width="11.1328125" style="22" customWidth="1"/>
    <col min="7" max="7" width="15.796875" style="22" customWidth="1"/>
    <col min="8" max="9" width="14.86328125" style="22" customWidth="1"/>
    <col min="10" max="11" width="9.1328125" style="22"/>
    <col min="12" max="12" width="5.53125" style="22" bestFit="1" customWidth="1"/>
    <col min="13" max="13" width="8.1328125" style="22" bestFit="1" customWidth="1"/>
    <col min="14" max="14" width="9.1328125" style="22"/>
    <col min="15" max="15" width="31.19921875" style="22" bestFit="1" customWidth="1"/>
    <col min="16" max="16" width="4.1328125" style="22" bestFit="1" customWidth="1"/>
    <col min="17" max="17" width="3.796875" style="22" bestFit="1" customWidth="1"/>
    <col min="18" max="18" width="4.1328125" style="22" bestFit="1" customWidth="1"/>
    <col min="19" max="19" width="3.796875" style="22" bestFit="1" customWidth="1"/>
    <col min="20" max="20" width="4.53125" style="22" bestFit="1" customWidth="1"/>
    <col min="21" max="21" width="2.796875" style="22" bestFit="1" customWidth="1"/>
    <col min="22" max="22" width="4" style="22" bestFit="1" customWidth="1"/>
    <col min="23" max="23" width="9.1328125" style="22"/>
    <col min="24" max="24" width="4" style="22" bestFit="1" customWidth="1"/>
    <col min="25" max="25" width="9.1328125" style="22"/>
    <col min="26" max="26" width="34.1328125" style="22" bestFit="1" customWidth="1"/>
    <col min="27" max="16384" width="9.1328125" style="22"/>
  </cols>
  <sheetData>
    <row r="1" spans="1:22" x14ac:dyDescent="0.35">
      <c r="A1" s="22" t="s">
        <v>133</v>
      </c>
    </row>
    <row r="2" spans="1:22" x14ac:dyDescent="0.35">
      <c r="A2" s="22" t="s">
        <v>134</v>
      </c>
    </row>
    <row r="3" spans="1:22" s="25" customFormat="1" ht="15.75" x14ac:dyDescent="0.5">
      <c r="A3" s="24" t="s">
        <v>135</v>
      </c>
      <c r="C3" s="26"/>
    </row>
    <row r="4" spans="1:22" s="28" customFormat="1" x14ac:dyDescent="0.35">
      <c r="A4" s="27" t="s">
        <v>136</v>
      </c>
      <c r="C4" s="29"/>
    </row>
    <row r="5" spans="1:22" s="28" customFormat="1" x14ac:dyDescent="0.35">
      <c r="A5" s="27" t="s">
        <v>137</v>
      </c>
      <c r="C5" s="29"/>
    </row>
    <row r="6" spans="1:22" s="28" customFormat="1" x14ac:dyDescent="0.35">
      <c r="A6" s="27" t="s">
        <v>138</v>
      </c>
      <c r="C6" s="29"/>
    </row>
    <row r="7" spans="1:22" s="28" customFormat="1" x14ac:dyDescent="0.35">
      <c r="A7" s="27" t="s">
        <v>139</v>
      </c>
      <c r="C7" s="29"/>
    </row>
    <row r="8" spans="1:22" x14ac:dyDescent="0.35">
      <c r="A8" s="30"/>
      <c r="D8" s="23"/>
      <c r="E8" s="23"/>
      <c r="F8" s="23"/>
      <c r="G8" s="23"/>
      <c r="H8" s="23"/>
      <c r="I8" s="23"/>
    </row>
    <row r="9" spans="1:22" s="33" customFormat="1" x14ac:dyDescent="0.35">
      <c r="A9" s="31"/>
      <c r="B9" s="31" t="s">
        <v>140</v>
      </c>
      <c r="C9" s="32"/>
    </row>
    <row r="10" spans="1:22" s="33" customFormat="1" x14ac:dyDescent="0.35">
      <c r="A10" s="31" t="s">
        <v>140</v>
      </c>
      <c r="B10" s="31" t="s">
        <v>140</v>
      </c>
      <c r="C10" s="34"/>
      <c r="D10" s="34" t="s">
        <v>140</v>
      </c>
      <c r="E10" s="34" t="s">
        <v>141</v>
      </c>
      <c r="F10" s="34" t="s">
        <v>140</v>
      </c>
      <c r="G10" s="34" t="s">
        <v>140</v>
      </c>
      <c r="H10" s="32"/>
      <c r="I10" s="32"/>
    </row>
    <row r="11" spans="1:22" s="33" customFormat="1" x14ac:dyDescent="0.35">
      <c r="A11" s="31" t="s">
        <v>140</v>
      </c>
      <c r="B11" s="31" t="s">
        <v>140</v>
      </c>
      <c r="C11" s="34" t="s">
        <v>142</v>
      </c>
      <c r="D11" s="32"/>
      <c r="E11" s="34" t="s">
        <v>143</v>
      </c>
      <c r="F11" s="34"/>
      <c r="G11" s="32"/>
      <c r="H11" s="34" t="s">
        <v>144</v>
      </c>
      <c r="I11" s="34"/>
    </row>
    <row r="12" spans="1:22" s="33" customFormat="1" x14ac:dyDescent="0.35">
      <c r="A12" s="31" t="s">
        <v>145</v>
      </c>
      <c r="B12" s="31" t="s">
        <v>140</v>
      </c>
      <c r="C12" s="32" t="s">
        <v>146</v>
      </c>
      <c r="D12" s="34" t="s">
        <v>147</v>
      </c>
      <c r="E12" s="34" t="s">
        <v>148</v>
      </c>
      <c r="F12" s="34" t="s">
        <v>149</v>
      </c>
      <c r="G12" s="34" t="s">
        <v>150</v>
      </c>
      <c r="H12" s="34" t="s">
        <v>151</v>
      </c>
      <c r="I12" s="34"/>
    </row>
    <row r="13" spans="1:22" s="33" customFormat="1" ht="12" thickBot="1" x14ac:dyDescent="0.4">
      <c r="A13" s="31" t="s">
        <v>152</v>
      </c>
      <c r="B13" s="31" t="s">
        <v>153</v>
      </c>
      <c r="C13" s="34" t="s">
        <v>154</v>
      </c>
      <c r="D13" s="34" t="s">
        <v>143</v>
      </c>
      <c r="E13" s="34" t="s">
        <v>155</v>
      </c>
      <c r="F13" s="34" t="s">
        <v>156</v>
      </c>
      <c r="G13" s="34" t="s">
        <v>157</v>
      </c>
      <c r="H13" s="34" t="s">
        <v>158</v>
      </c>
      <c r="I13" s="34"/>
    </row>
    <row r="14" spans="1:22" ht="12.75" customHeight="1" thickTop="1" x14ac:dyDescent="0.35">
      <c r="A14" s="35"/>
      <c r="B14" s="36"/>
      <c r="C14" s="37" t="s">
        <v>20</v>
      </c>
      <c r="D14" s="37"/>
      <c r="E14" s="37"/>
      <c r="F14" s="37" t="s">
        <v>159</v>
      </c>
      <c r="G14" s="37"/>
      <c r="H14" s="37" t="s">
        <v>160</v>
      </c>
      <c r="I14" s="38" t="s">
        <v>161</v>
      </c>
    </row>
    <row r="15" spans="1:22" ht="12.75" customHeight="1" x14ac:dyDescent="0.35">
      <c r="A15" s="39" t="s">
        <v>63</v>
      </c>
      <c r="B15" s="40" t="s">
        <v>63</v>
      </c>
      <c r="C15" s="41" t="s">
        <v>162</v>
      </c>
      <c r="D15" s="42"/>
      <c r="E15" s="42"/>
      <c r="F15" s="42"/>
      <c r="G15" s="42"/>
      <c r="H15" s="42"/>
      <c r="I15" s="42"/>
    </row>
    <row r="16" spans="1:22" ht="12.75" customHeight="1" x14ac:dyDescent="0.35">
      <c r="A16" s="43"/>
      <c r="B16" s="44"/>
      <c r="C16" s="45"/>
      <c r="D16" s="44"/>
      <c r="E16" s="44"/>
      <c r="F16" s="44"/>
      <c r="G16" s="44"/>
      <c r="H16" s="44"/>
      <c r="I16" s="44"/>
      <c r="L16" s="22" t="s">
        <v>163</v>
      </c>
      <c r="M16" s="22" t="s">
        <v>164</v>
      </c>
      <c r="Q16" s="22" t="s">
        <v>20</v>
      </c>
      <c r="R16" s="22" t="s">
        <v>165</v>
      </c>
      <c r="S16" s="22" t="s">
        <v>166</v>
      </c>
      <c r="T16" s="22" t="s">
        <v>159</v>
      </c>
      <c r="V16" s="22" t="s">
        <v>160</v>
      </c>
    </row>
    <row r="17" spans="1:34" s="33" customFormat="1" ht="12.75" customHeight="1" thickBot="1" x14ac:dyDescent="0.4">
      <c r="A17" s="46" t="s">
        <v>167</v>
      </c>
      <c r="B17" s="46" t="s">
        <v>168</v>
      </c>
      <c r="C17" s="47"/>
      <c r="D17" s="47"/>
      <c r="E17" s="47"/>
      <c r="F17" s="47"/>
      <c r="G17" s="47"/>
      <c r="H17" s="47"/>
      <c r="I17" s="47"/>
      <c r="K17" s="33" t="str">
        <f>IF(MID(A17,3,1)&lt;&gt;"",A17,K16)</f>
        <v xml:space="preserve">  311 - 339</v>
      </c>
      <c r="L17" s="33" t="str">
        <f>IFERROR(VLOOKUP(K17,$O$17:$P$38,2,FALSE),"")</f>
        <v/>
      </c>
      <c r="M17" s="33">
        <f>IFERROR(VLOOKUP(B17,$Z$17:$AA$33,2,FALSE),0)</f>
        <v>0</v>
      </c>
      <c r="O17" s="33" t="s">
        <v>169</v>
      </c>
      <c r="P17" s="33" t="s">
        <v>128</v>
      </c>
      <c r="Q17" s="33">
        <f t="shared" ref="Q17:Q38" si="0">SUMIFS(C$20:C$1841,$K$20:$K$1841,$O17,$B$20:$B$1841,$B$20)</f>
        <v>324</v>
      </c>
      <c r="R17" s="33">
        <f t="shared" ref="R17:R38" si="1">SUMIFS(D$20:D$1841,$K$20:$K$1841,$O17,$B$20:$B$1841,$B$20)</f>
        <v>0</v>
      </c>
      <c r="S17" s="33">
        <f t="shared" ref="S17:S38" si="2">SUMIFS(E$20:E$1841,$K$20:$K$1841,$O17,$B$20:$B$1841,$B$20)</f>
        <v>14</v>
      </c>
      <c r="T17" s="33">
        <f t="shared" ref="T17:T38" si="3">SUMIFS(F$20:F$1841,$K$20:$K$1841,$O17,$B$20:$B$1841,$B$20)</f>
        <v>669</v>
      </c>
      <c r="U17" s="33">
        <f t="shared" ref="U17:U38" si="4">SUMIFS(G$20:G$1841,$K$20:$K$1841,$O17,$B$20:$B$1841,$B$20)</f>
        <v>7</v>
      </c>
      <c r="V17" s="33">
        <f t="shared" ref="V17:V38" si="5">SUMIFS(H$20:H$1841,$K$20:$K$1841,$O17,$B$20:$B$1841,$B$20)</f>
        <v>47</v>
      </c>
      <c r="X17" s="48">
        <f>SUM(Q17:V17)/SUM($Q$17:$V$37)</f>
        <v>0.11003941091059946</v>
      </c>
      <c r="Z17" s="22" t="s">
        <v>170</v>
      </c>
      <c r="AE17" s="33" t="s">
        <v>716</v>
      </c>
      <c r="AF17" s="33" t="s">
        <v>19</v>
      </c>
      <c r="AG17" s="33" t="s">
        <v>715</v>
      </c>
      <c r="AH17" s="33" t="s">
        <v>736</v>
      </c>
    </row>
    <row r="18" spans="1:34" ht="12.75" customHeight="1" x14ac:dyDescent="0.45">
      <c r="A18" s="49"/>
      <c r="B18" s="49"/>
      <c r="C18" s="50"/>
      <c r="D18" s="50"/>
      <c r="E18" s="50"/>
      <c r="F18" s="50"/>
      <c r="G18" s="50"/>
      <c r="H18" s="50"/>
      <c r="I18" s="50"/>
      <c r="K18" s="33" t="str">
        <f t="shared" ref="K18:K38" si="6">IF(MID(A18,3,1)&lt;&gt;"",A18,K17)</f>
        <v xml:space="preserve">  311 - 339</v>
      </c>
      <c r="L18" s="33" t="str">
        <f t="shared" ref="L18:L81" si="7">IFERROR(VLOOKUP(K18,$O$17:$P$38,2,FALSE),"")</f>
        <v/>
      </c>
      <c r="M18" s="33">
        <f t="shared" ref="M18:M81" si="8">IFERROR(VLOOKUP(B18,$Z$17:$AA$33,2,FALSE),0)</f>
        <v>0</v>
      </c>
      <c r="O18" s="33" t="s">
        <v>171</v>
      </c>
      <c r="P18" s="22" t="s">
        <v>42</v>
      </c>
      <c r="Q18" s="33">
        <f t="shared" si="0"/>
        <v>2</v>
      </c>
      <c r="R18" s="33">
        <f t="shared" si="1"/>
        <v>0</v>
      </c>
      <c r="S18" s="33">
        <f t="shared" si="2"/>
        <v>0</v>
      </c>
      <c r="T18" s="33">
        <f t="shared" si="3"/>
        <v>2</v>
      </c>
      <c r="U18" s="33">
        <f t="shared" si="4"/>
        <v>0</v>
      </c>
      <c r="V18" s="33">
        <f t="shared" si="5"/>
        <v>0</v>
      </c>
      <c r="X18" s="48">
        <f t="shared" ref="X18:X38" si="9">SUM(Q18:V18)/SUM($Q$17:$V$37)</f>
        <v>4.1485169052063887E-4</v>
      </c>
      <c r="Z18" s="22" t="s">
        <v>172</v>
      </c>
      <c r="AA18" s="22" t="s">
        <v>173</v>
      </c>
      <c r="AB18" s="6" t="s">
        <v>160</v>
      </c>
      <c r="AC18" s="6" t="s">
        <v>372</v>
      </c>
      <c r="AD18" s="22">
        <f>IF(AF18=AF19,0,1)</f>
        <v>1</v>
      </c>
      <c r="AE18" s="22" t="s">
        <v>717</v>
      </c>
      <c r="AF18" s="81" t="str">
        <f>AA18</f>
        <v>STM</v>
      </c>
      <c r="AG18" s="82" t="s">
        <v>729</v>
      </c>
      <c r="AH18" s="7" t="str">
        <f>IF(AF18&lt;&gt;AF17,AE18,AH17&amp;","&amp;AE18)</f>
        <v>Conventional Boiler Use</v>
      </c>
    </row>
    <row r="19" spans="1:34" ht="12.75" customHeight="1" x14ac:dyDescent="0.45">
      <c r="A19" s="49"/>
      <c r="B19" s="49"/>
      <c r="C19" s="45"/>
      <c r="D19" s="45"/>
      <c r="E19" s="45"/>
      <c r="F19" s="45"/>
      <c r="G19" s="45"/>
      <c r="H19" s="45"/>
      <c r="I19" s="45"/>
      <c r="K19" s="33" t="str">
        <f t="shared" si="6"/>
        <v xml:space="preserve">  311 - 339</v>
      </c>
      <c r="L19" s="33" t="str">
        <f t="shared" si="7"/>
        <v/>
      </c>
      <c r="M19" s="33">
        <f t="shared" si="8"/>
        <v>0</v>
      </c>
      <c r="O19" s="33" t="s">
        <v>174</v>
      </c>
      <c r="P19" s="22" t="s">
        <v>42</v>
      </c>
      <c r="Q19" s="33">
        <f t="shared" si="0"/>
        <v>49</v>
      </c>
      <c r="R19" s="33">
        <f t="shared" si="1"/>
        <v>0</v>
      </c>
      <c r="S19" s="33">
        <f t="shared" si="2"/>
        <v>0</v>
      </c>
      <c r="T19" s="33">
        <f t="shared" si="3"/>
        <v>54</v>
      </c>
      <c r="U19" s="33">
        <f t="shared" si="4"/>
        <v>1</v>
      </c>
      <c r="V19" s="33">
        <f t="shared" si="5"/>
        <v>0</v>
      </c>
      <c r="X19" s="48">
        <f t="shared" si="9"/>
        <v>1.0786143953536611E-2</v>
      </c>
      <c r="Z19" s="22" t="s">
        <v>175</v>
      </c>
      <c r="AB19" s="6" t="s">
        <v>20</v>
      </c>
      <c r="AC19" s="6" t="s">
        <v>20</v>
      </c>
      <c r="AD19" s="22">
        <f t="shared" ref="AD19:AD29" si="10">IF(AF19=AF20,0,1)</f>
        <v>1</v>
      </c>
      <c r="AE19" s="22" t="s">
        <v>718</v>
      </c>
      <c r="AF19" s="83" t="str">
        <f>AA21</f>
        <v>PRH</v>
      </c>
      <c r="AG19" s="84" t="s">
        <v>730</v>
      </c>
      <c r="AH19" s="7" t="str">
        <f t="shared" ref="AH19:AH29" si="11">IF(AF19&lt;&gt;AF18,AE19,AH18&amp;","&amp;AE19)</f>
        <v>Process Heating</v>
      </c>
    </row>
    <row r="20" spans="1:34" ht="12.75" customHeight="1" x14ac:dyDescent="0.45">
      <c r="A20" s="49"/>
      <c r="B20" s="46" t="s">
        <v>176</v>
      </c>
      <c r="C20" s="51">
        <v>3052</v>
      </c>
      <c r="D20" s="51">
        <v>17</v>
      </c>
      <c r="E20" s="51">
        <v>86</v>
      </c>
      <c r="F20" s="51">
        <v>6362</v>
      </c>
      <c r="G20" s="51">
        <v>64</v>
      </c>
      <c r="H20" s="51">
        <v>432</v>
      </c>
      <c r="I20" s="51">
        <f>G20+E20+D20</f>
        <v>167</v>
      </c>
      <c r="K20" s="33" t="str">
        <f t="shared" si="6"/>
        <v xml:space="preserve">  311 - 339</v>
      </c>
      <c r="L20" s="33" t="str">
        <f t="shared" si="7"/>
        <v/>
      </c>
      <c r="M20" s="33">
        <f t="shared" si="8"/>
        <v>0</v>
      </c>
      <c r="O20" s="33" t="s">
        <v>177</v>
      </c>
      <c r="P20" s="22" t="s">
        <v>41</v>
      </c>
      <c r="Q20" s="33">
        <f t="shared" si="0"/>
        <v>708</v>
      </c>
      <c r="R20" s="33">
        <f t="shared" si="1"/>
        <v>3</v>
      </c>
      <c r="S20" s="33">
        <f t="shared" si="2"/>
        <v>6</v>
      </c>
      <c r="T20" s="33">
        <f t="shared" si="3"/>
        <v>2344</v>
      </c>
      <c r="U20" s="33">
        <f t="shared" si="4"/>
        <v>7</v>
      </c>
      <c r="V20" s="33">
        <f t="shared" si="5"/>
        <v>113</v>
      </c>
      <c r="X20" s="48">
        <f t="shared" si="9"/>
        <v>0.32991080688653807</v>
      </c>
      <c r="Z20" s="22" t="s">
        <v>178</v>
      </c>
      <c r="AB20" s="6" t="s">
        <v>159</v>
      </c>
      <c r="AC20" s="6" t="s">
        <v>373</v>
      </c>
      <c r="AD20" s="22">
        <f t="shared" si="10"/>
        <v>1</v>
      </c>
      <c r="AE20" s="22" t="s">
        <v>719</v>
      </c>
      <c r="AF20" s="83" t="str">
        <f>AA22</f>
        <v>PRC</v>
      </c>
      <c r="AG20" s="84" t="s">
        <v>731</v>
      </c>
      <c r="AH20" s="7" t="str">
        <f t="shared" si="11"/>
        <v>Process Cooling and Refrigeration</v>
      </c>
    </row>
    <row r="21" spans="1:34" ht="12.75" customHeight="1" x14ac:dyDescent="0.45">
      <c r="A21" s="49"/>
      <c r="B21" s="46" t="s">
        <v>170</v>
      </c>
      <c r="C21" s="51">
        <v>45</v>
      </c>
      <c r="D21" s="51">
        <v>11</v>
      </c>
      <c r="E21" s="51">
        <v>8</v>
      </c>
      <c r="F21" s="51">
        <v>2570</v>
      </c>
      <c r="G21" s="51">
        <v>9</v>
      </c>
      <c r="H21" s="51">
        <v>189</v>
      </c>
      <c r="I21" s="51">
        <f t="shared" ref="I21:I84" si="12">G21+E21+D21</f>
        <v>28</v>
      </c>
      <c r="K21" s="33" t="str">
        <f t="shared" si="6"/>
        <v xml:space="preserve">  311 - 339</v>
      </c>
      <c r="L21" s="33" t="str">
        <f t="shared" si="7"/>
        <v/>
      </c>
      <c r="M21" s="33">
        <f t="shared" si="8"/>
        <v>0</v>
      </c>
      <c r="O21" s="33" t="s">
        <v>179</v>
      </c>
      <c r="P21" s="22" t="s">
        <v>129</v>
      </c>
      <c r="Q21" s="33">
        <f t="shared" si="0"/>
        <v>76</v>
      </c>
      <c r="R21" s="33">
        <f t="shared" si="1"/>
        <v>0</v>
      </c>
      <c r="S21" s="33">
        <f t="shared" si="2"/>
        <v>0</v>
      </c>
      <c r="T21" s="33">
        <f t="shared" si="3"/>
        <v>30</v>
      </c>
      <c r="U21" s="33">
        <f t="shared" si="4"/>
        <v>0</v>
      </c>
      <c r="V21" s="33">
        <f t="shared" si="5"/>
        <v>0</v>
      </c>
      <c r="X21" s="48">
        <f t="shared" si="9"/>
        <v>1.099356979879693E-2</v>
      </c>
      <c r="Z21" s="22" t="s">
        <v>180</v>
      </c>
      <c r="AA21" s="22" t="s">
        <v>181</v>
      </c>
      <c r="AB21" s="6" t="s">
        <v>161</v>
      </c>
      <c r="AC21" s="6" t="s">
        <v>161</v>
      </c>
      <c r="AD21" s="22">
        <f t="shared" si="10"/>
        <v>1</v>
      </c>
      <c r="AE21" s="22" t="s">
        <v>720</v>
      </c>
      <c r="AF21" s="83" t="str">
        <f>AA23</f>
        <v>MDR</v>
      </c>
      <c r="AG21" s="84" t="s">
        <v>758</v>
      </c>
      <c r="AH21" s="7" t="str">
        <f t="shared" si="11"/>
        <v>Machine Drive</v>
      </c>
    </row>
    <row r="22" spans="1:34" ht="12.75" customHeight="1" x14ac:dyDescent="0.45">
      <c r="A22" s="49"/>
      <c r="B22" s="49" t="s">
        <v>172</v>
      </c>
      <c r="C22" s="51">
        <v>45</v>
      </c>
      <c r="D22" s="51">
        <v>6</v>
      </c>
      <c r="E22" s="51">
        <v>3</v>
      </c>
      <c r="F22" s="51">
        <v>823</v>
      </c>
      <c r="G22" s="51">
        <v>5</v>
      </c>
      <c r="H22" s="51">
        <v>14</v>
      </c>
      <c r="I22" s="51">
        <f t="shared" si="12"/>
        <v>14</v>
      </c>
      <c r="K22" s="33" t="str">
        <f t="shared" si="6"/>
        <v xml:space="preserve">  311 - 339</v>
      </c>
      <c r="L22" s="33" t="str">
        <f t="shared" si="7"/>
        <v/>
      </c>
      <c r="M22" s="33" t="str">
        <f t="shared" si="8"/>
        <v>STM</v>
      </c>
      <c r="O22" s="33" t="s">
        <v>182</v>
      </c>
      <c r="P22" s="22" t="s">
        <v>129</v>
      </c>
      <c r="Q22" s="33">
        <f t="shared" si="0"/>
        <v>38</v>
      </c>
      <c r="R22" s="33">
        <f t="shared" si="1"/>
        <v>0</v>
      </c>
      <c r="S22" s="33">
        <f t="shared" si="2"/>
        <v>0</v>
      </c>
      <c r="T22" s="33">
        <f t="shared" si="3"/>
        <v>37</v>
      </c>
      <c r="U22" s="33">
        <f t="shared" si="4"/>
        <v>1</v>
      </c>
      <c r="V22" s="33">
        <f t="shared" si="5"/>
        <v>0</v>
      </c>
      <c r="X22" s="48">
        <f t="shared" si="9"/>
        <v>7.8821821198921393E-3</v>
      </c>
      <c r="Z22" s="22" t="s">
        <v>183</v>
      </c>
      <c r="AA22" s="22" t="s">
        <v>184</v>
      </c>
      <c r="AD22" s="22">
        <f t="shared" si="10"/>
        <v>1</v>
      </c>
      <c r="AE22" s="22" t="s">
        <v>721</v>
      </c>
      <c r="AF22" s="83" t="str">
        <f>AA24</f>
        <v>ECP</v>
      </c>
      <c r="AG22" s="84" t="s">
        <v>732</v>
      </c>
      <c r="AH22" s="7" t="str">
        <f t="shared" si="11"/>
        <v>Electro-Chemical Processes</v>
      </c>
    </row>
    <row r="23" spans="1:34" ht="12.75" customHeight="1" x14ac:dyDescent="0.45">
      <c r="A23" s="49"/>
      <c r="B23" s="49" t="s">
        <v>175</v>
      </c>
      <c r="C23" s="51" t="s">
        <v>185</v>
      </c>
      <c r="D23" s="51">
        <v>5</v>
      </c>
      <c r="E23" s="51">
        <v>5</v>
      </c>
      <c r="F23" s="51">
        <v>1746</v>
      </c>
      <c r="G23" s="51">
        <v>4</v>
      </c>
      <c r="H23" s="51">
        <v>175</v>
      </c>
      <c r="I23" s="51">
        <f t="shared" si="12"/>
        <v>14</v>
      </c>
      <c r="K23" s="33" t="str">
        <f t="shared" si="6"/>
        <v xml:space="preserve">  311 - 339</v>
      </c>
      <c r="L23" s="33" t="str">
        <f t="shared" si="7"/>
        <v/>
      </c>
      <c r="M23" s="33">
        <f t="shared" si="8"/>
        <v>0</v>
      </c>
      <c r="O23" s="33" t="s">
        <v>186</v>
      </c>
      <c r="P23" s="22" t="s">
        <v>129</v>
      </c>
      <c r="Q23" s="33">
        <f t="shared" si="0"/>
        <v>124</v>
      </c>
      <c r="R23" s="33">
        <f t="shared" si="1"/>
        <v>0</v>
      </c>
      <c r="S23" s="33">
        <f t="shared" si="2"/>
        <v>0</v>
      </c>
      <c r="T23" s="33">
        <f t="shared" si="3"/>
        <v>124</v>
      </c>
      <c r="U23" s="33">
        <f t="shared" si="4"/>
        <v>3</v>
      </c>
      <c r="V23" s="33">
        <f t="shared" si="5"/>
        <v>0</v>
      </c>
      <c r="X23" s="48">
        <f t="shared" si="9"/>
        <v>2.6031943580170091E-2</v>
      </c>
      <c r="Z23" s="22" t="s">
        <v>187</v>
      </c>
      <c r="AA23" s="22" t="s">
        <v>188</v>
      </c>
      <c r="AD23" s="22">
        <f t="shared" si="10"/>
        <v>1</v>
      </c>
      <c r="AE23" s="22" t="s">
        <v>722</v>
      </c>
      <c r="AF23" s="83" t="str">
        <f>AA25</f>
        <v>OTP</v>
      </c>
      <c r="AG23" s="84" t="s">
        <v>733</v>
      </c>
      <c r="AH23" s="7" t="str">
        <f t="shared" si="11"/>
        <v>Other Process Use</v>
      </c>
    </row>
    <row r="24" spans="1:34" ht="12.75" customHeight="1" x14ac:dyDescent="0.45">
      <c r="A24" s="49"/>
      <c r="B24" s="46" t="s">
        <v>178</v>
      </c>
      <c r="C24" s="51">
        <v>2450</v>
      </c>
      <c r="D24" s="51">
        <v>5</v>
      </c>
      <c r="E24" s="51">
        <v>35</v>
      </c>
      <c r="F24" s="51">
        <v>3268</v>
      </c>
      <c r="G24" s="51"/>
      <c r="H24" s="51">
        <v>243</v>
      </c>
      <c r="I24" s="51">
        <f t="shared" si="12"/>
        <v>40</v>
      </c>
      <c r="K24" s="33" t="str">
        <f t="shared" si="6"/>
        <v xml:space="preserve">  311 - 339</v>
      </c>
      <c r="L24" s="33" t="str">
        <f t="shared" si="7"/>
        <v/>
      </c>
      <c r="M24" s="33">
        <f t="shared" si="8"/>
        <v>0</v>
      </c>
      <c r="O24" s="33" t="s">
        <v>189</v>
      </c>
      <c r="P24" s="22" t="s">
        <v>42</v>
      </c>
      <c r="Q24" s="33">
        <f t="shared" si="0"/>
        <v>16</v>
      </c>
      <c r="R24" s="33">
        <f t="shared" si="1"/>
        <v>0</v>
      </c>
      <c r="S24" s="33">
        <f t="shared" si="2"/>
        <v>0</v>
      </c>
      <c r="T24" s="33">
        <f t="shared" si="3"/>
        <v>15</v>
      </c>
      <c r="U24" s="33">
        <f t="shared" si="4"/>
        <v>1</v>
      </c>
      <c r="V24" s="33">
        <f t="shared" si="5"/>
        <v>0</v>
      </c>
      <c r="X24" s="48">
        <f t="shared" si="9"/>
        <v>3.3188135241651109E-3</v>
      </c>
      <c r="Z24" s="22" t="s">
        <v>190</v>
      </c>
      <c r="AA24" s="22" t="s">
        <v>191</v>
      </c>
      <c r="AD24" s="22">
        <f t="shared" si="10"/>
        <v>1</v>
      </c>
      <c r="AE24" s="22" t="s">
        <v>728</v>
      </c>
      <c r="AF24" s="83" t="str">
        <f t="shared" ref="AF24:AF29" si="13">AA27</f>
        <v>SPC</v>
      </c>
      <c r="AG24" s="84" t="s">
        <v>734</v>
      </c>
      <c r="AH24" s="7" t="str">
        <f t="shared" si="11"/>
        <v>Facility HVAC</v>
      </c>
    </row>
    <row r="25" spans="1:34" ht="12.75" customHeight="1" x14ac:dyDescent="0.45">
      <c r="A25" s="49"/>
      <c r="B25" s="49" t="s">
        <v>180</v>
      </c>
      <c r="C25" s="51">
        <v>294</v>
      </c>
      <c r="D25" s="51">
        <v>5</v>
      </c>
      <c r="E25" s="51">
        <v>13</v>
      </c>
      <c r="F25" s="51">
        <v>2810</v>
      </c>
      <c r="G25" s="51">
        <v>22</v>
      </c>
      <c r="H25" s="51">
        <v>178</v>
      </c>
      <c r="I25" s="51">
        <f t="shared" si="12"/>
        <v>40</v>
      </c>
      <c r="K25" s="33" t="str">
        <f t="shared" si="6"/>
        <v xml:space="preserve">  311 - 339</v>
      </c>
      <c r="L25" s="33" t="str">
        <f t="shared" si="7"/>
        <v/>
      </c>
      <c r="M25" s="33" t="str">
        <f t="shared" si="8"/>
        <v>PRH</v>
      </c>
      <c r="O25" s="33" t="s">
        <v>192</v>
      </c>
      <c r="P25" s="22" t="s">
        <v>42</v>
      </c>
      <c r="Q25" s="33">
        <f t="shared" si="0"/>
        <v>1</v>
      </c>
      <c r="R25" s="33">
        <f t="shared" si="1"/>
        <v>0</v>
      </c>
      <c r="S25" s="33">
        <f t="shared" si="2"/>
        <v>0</v>
      </c>
      <c r="T25" s="33">
        <f t="shared" si="3"/>
        <v>1</v>
      </c>
      <c r="U25" s="33">
        <f t="shared" si="4"/>
        <v>0</v>
      </c>
      <c r="V25" s="33">
        <f t="shared" si="5"/>
        <v>0</v>
      </c>
      <c r="X25" s="48">
        <f t="shared" si="9"/>
        <v>2.0742584526031943E-4</v>
      </c>
      <c r="Z25" s="22" t="s">
        <v>193</v>
      </c>
      <c r="AA25" s="22" t="s">
        <v>194</v>
      </c>
      <c r="AD25" s="22">
        <f t="shared" si="10"/>
        <v>1</v>
      </c>
      <c r="AE25" s="22" t="s">
        <v>723</v>
      </c>
      <c r="AF25" s="83" t="str">
        <f t="shared" si="13"/>
        <v>LIG</v>
      </c>
      <c r="AG25" s="84" t="s">
        <v>735</v>
      </c>
      <c r="AH25" s="7" t="str">
        <f t="shared" si="11"/>
        <v>Facility Lighting</v>
      </c>
    </row>
    <row r="26" spans="1:34" ht="12.75" customHeight="1" x14ac:dyDescent="0.45">
      <c r="A26" s="49"/>
      <c r="B26" s="49" t="s">
        <v>183</v>
      </c>
      <c r="C26" s="51">
        <v>256</v>
      </c>
      <c r="D26" s="51"/>
      <c r="E26" s="51"/>
      <c r="F26" s="51">
        <v>24</v>
      </c>
      <c r="G26" s="51"/>
      <c r="H26" s="51">
        <v>3</v>
      </c>
      <c r="I26" s="51">
        <f t="shared" si="12"/>
        <v>0</v>
      </c>
      <c r="K26" s="33" t="str">
        <f t="shared" si="6"/>
        <v xml:space="preserve">  311 - 339</v>
      </c>
      <c r="L26" s="33" t="str">
        <f t="shared" si="7"/>
        <v/>
      </c>
      <c r="M26" s="33" t="str">
        <f t="shared" si="8"/>
        <v>PRC</v>
      </c>
      <c r="O26" s="33" t="s">
        <v>195</v>
      </c>
      <c r="P26" s="22" t="s">
        <v>129</v>
      </c>
      <c r="Q26" s="33">
        <f t="shared" si="0"/>
        <v>81</v>
      </c>
      <c r="R26" s="33">
        <f t="shared" si="1"/>
        <v>0</v>
      </c>
      <c r="S26" s="33">
        <f t="shared" si="2"/>
        <v>2</v>
      </c>
      <c r="T26" s="33">
        <f t="shared" si="3"/>
        <v>59</v>
      </c>
      <c r="U26" s="33">
        <f t="shared" si="4"/>
        <v>3</v>
      </c>
      <c r="V26" s="33">
        <f t="shared" si="5"/>
        <v>0</v>
      </c>
      <c r="X26" s="48">
        <f t="shared" si="9"/>
        <v>1.503837378137316E-2</v>
      </c>
      <c r="Z26" s="22" t="s">
        <v>196</v>
      </c>
      <c r="AB26"/>
      <c r="AD26" s="22">
        <f t="shared" si="10"/>
        <v>0</v>
      </c>
      <c r="AE26" s="22" t="s">
        <v>724</v>
      </c>
      <c r="AF26" s="83" t="str">
        <f t="shared" si="13"/>
        <v>OTH</v>
      </c>
      <c r="AG26" s="84" t="s">
        <v>709</v>
      </c>
      <c r="AH26" s="7" t="str">
        <f t="shared" si="11"/>
        <v>Other Facility Support</v>
      </c>
    </row>
    <row r="27" spans="1:34" ht="12.75" customHeight="1" x14ac:dyDescent="0.45">
      <c r="A27" s="49"/>
      <c r="B27" s="49" t="s">
        <v>187</v>
      </c>
      <c r="C27" s="51">
        <v>1573</v>
      </c>
      <c r="D27" s="51"/>
      <c r="E27" s="51">
        <v>14</v>
      </c>
      <c r="F27" s="51">
        <v>171</v>
      </c>
      <c r="G27" s="51">
        <v>2</v>
      </c>
      <c r="H27" s="51">
        <v>15</v>
      </c>
      <c r="I27" s="51">
        <f t="shared" si="12"/>
        <v>16</v>
      </c>
      <c r="K27" s="33" t="str">
        <f t="shared" si="6"/>
        <v xml:space="preserve">  311 - 339</v>
      </c>
      <c r="L27" s="33" t="str">
        <f t="shared" si="7"/>
        <v/>
      </c>
      <c r="M27" s="33" t="str">
        <f t="shared" si="8"/>
        <v>MDR</v>
      </c>
      <c r="O27" s="33" t="s">
        <v>197</v>
      </c>
      <c r="P27" s="22" t="s">
        <v>42</v>
      </c>
      <c r="Q27" s="33">
        <f t="shared" si="0"/>
        <v>33</v>
      </c>
      <c r="R27" s="33">
        <f t="shared" si="1"/>
        <v>0</v>
      </c>
      <c r="S27" s="33">
        <f t="shared" si="2"/>
        <v>0</v>
      </c>
      <c r="T27" s="33">
        <f t="shared" si="3"/>
        <v>25</v>
      </c>
      <c r="U27" s="33">
        <f t="shared" si="4"/>
        <v>1</v>
      </c>
      <c r="V27" s="33">
        <f t="shared" si="5"/>
        <v>0</v>
      </c>
      <c r="X27" s="48">
        <f t="shared" si="9"/>
        <v>6.1190624351794235E-3</v>
      </c>
      <c r="Z27" s="22" t="s">
        <v>198</v>
      </c>
      <c r="AA27" s="22" t="s">
        <v>199</v>
      </c>
      <c r="AB27"/>
      <c r="AD27" s="22">
        <f t="shared" si="10"/>
        <v>0</v>
      </c>
      <c r="AE27" s="22" t="s">
        <v>725</v>
      </c>
      <c r="AF27" s="83" t="str">
        <f t="shared" si="13"/>
        <v>OTH</v>
      </c>
      <c r="AG27" s="84" t="s">
        <v>709</v>
      </c>
      <c r="AH27" s="7" t="str">
        <f t="shared" si="11"/>
        <v>Other Facility Support,Onsite Transportation</v>
      </c>
    </row>
    <row r="28" spans="1:34" ht="12.75" customHeight="1" x14ac:dyDescent="0.45">
      <c r="A28" s="49"/>
      <c r="B28" s="49" t="s">
        <v>190</v>
      </c>
      <c r="C28" s="51">
        <v>250</v>
      </c>
      <c r="D28" s="51"/>
      <c r="E28" s="51"/>
      <c r="F28" s="51"/>
      <c r="G28" s="51"/>
      <c r="H28" s="51" t="s">
        <v>185</v>
      </c>
      <c r="I28" s="51">
        <f t="shared" si="12"/>
        <v>0</v>
      </c>
      <c r="K28" s="33" t="str">
        <f t="shared" si="6"/>
        <v xml:space="preserve">  311 - 339</v>
      </c>
      <c r="L28" s="33" t="str">
        <f t="shared" si="7"/>
        <v/>
      </c>
      <c r="M28" s="33" t="str">
        <f t="shared" si="8"/>
        <v>ECP</v>
      </c>
      <c r="O28" s="33" t="s">
        <v>200</v>
      </c>
      <c r="P28" s="22" t="s">
        <v>49</v>
      </c>
      <c r="Q28" s="33">
        <f t="shared" si="0"/>
        <v>130</v>
      </c>
      <c r="R28" s="33">
        <f t="shared" si="1"/>
        <v>0</v>
      </c>
      <c r="S28" s="33">
        <f t="shared" si="2"/>
        <v>20</v>
      </c>
      <c r="T28" s="33">
        <f t="shared" si="3"/>
        <v>348</v>
      </c>
      <c r="U28" s="33">
        <f t="shared" si="4"/>
        <v>2</v>
      </c>
      <c r="V28" s="33">
        <f t="shared" si="5"/>
        <v>189</v>
      </c>
      <c r="X28" s="48">
        <f t="shared" si="9"/>
        <v>7.1458203692180047E-2</v>
      </c>
      <c r="Z28" t="s">
        <v>201</v>
      </c>
      <c r="AA28" s="22" t="s">
        <v>202</v>
      </c>
      <c r="AB28"/>
      <c r="AD28" s="22">
        <f t="shared" si="10"/>
        <v>0</v>
      </c>
      <c r="AE28" s="22" t="s">
        <v>726</v>
      </c>
      <c r="AF28" s="83" t="str">
        <f t="shared" si="13"/>
        <v>OTH</v>
      </c>
      <c r="AG28" s="84" t="s">
        <v>709</v>
      </c>
      <c r="AH28" s="7" t="str">
        <f t="shared" si="11"/>
        <v>Other Facility Support,Onsite Transportation,Conventional Electricity Generation</v>
      </c>
    </row>
    <row r="29" spans="1:34" ht="12.75" customHeight="1" thickBot="1" x14ac:dyDescent="0.5">
      <c r="A29" s="49"/>
      <c r="B29" s="49" t="s">
        <v>193</v>
      </c>
      <c r="C29" s="51">
        <v>77</v>
      </c>
      <c r="D29" s="51"/>
      <c r="E29" s="51">
        <v>8</v>
      </c>
      <c r="F29" s="51">
        <v>263</v>
      </c>
      <c r="G29" s="51"/>
      <c r="H29" s="51">
        <v>46</v>
      </c>
      <c r="I29" s="51">
        <f t="shared" si="12"/>
        <v>8</v>
      </c>
      <c r="K29" s="33" t="str">
        <f t="shared" si="6"/>
        <v xml:space="preserve">  311 - 339</v>
      </c>
      <c r="L29" s="33" t="str">
        <f t="shared" si="7"/>
        <v/>
      </c>
      <c r="M29" s="33" t="str">
        <f t="shared" si="8"/>
        <v>OTP</v>
      </c>
      <c r="O29" s="33" t="s">
        <v>203</v>
      </c>
      <c r="P29" s="22" t="s">
        <v>51</v>
      </c>
      <c r="Q29" s="33">
        <f t="shared" si="0"/>
        <v>311</v>
      </c>
      <c r="R29" s="33">
        <f t="shared" si="1"/>
        <v>9</v>
      </c>
      <c r="S29" s="33">
        <f t="shared" si="2"/>
        <v>4</v>
      </c>
      <c r="T29" s="33">
        <f t="shared" si="3"/>
        <v>572</v>
      </c>
      <c r="U29" s="33">
        <f t="shared" si="4"/>
        <v>3</v>
      </c>
      <c r="V29" s="33">
        <f t="shared" si="5"/>
        <v>54</v>
      </c>
      <c r="X29" s="48">
        <f t="shared" si="9"/>
        <v>9.8838415266542218E-2</v>
      </c>
      <c r="Z29" t="s">
        <v>204</v>
      </c>
      <c r="AA29" s="22" t="s">
        <v>205</v>
      </c>
      <c r="AB29"/>
      <c r="AD29" s="22">
        <f t="shared" si="10"/>
        <v>1</v>
      </c>
      <c r="AE29" s="22" t="s">
        <v>727</v>
      </c>
      <c r="AF29" s="85" t="str">
        <f t="shared" si="13"/>
        <v>OTH</v>
      </c>
      <c r="AG29" s="86" t="s">
        <v>737</v>
      </c>
      <c r="AH29" s="7" t="str">
        <f t="shared" si="11"/>
        <v>Other Facility Support,Onsite Transportation,Conventional Electricity Generation,Other Nonprocess Use</v>
      </c>
    </row>
    <row r="30" spans="1:34" ht="12.75" customHeight="1" x14ac:dyDescent="0.45">
      <c r="A30" s="49"/>
      <c r="B30" s="46" t="s">
        <v>196</v>
      </c>
      <c r="C30" s="51">
        <v>521</v>
      </c>
      <c r="D30" s="51">
        <v>1</v>
      </c>
      <c r="E30" s="51">
        <v>43</v>
      </c>
      <c r="F30" s="51">
        <v>481</v>
      </c>
      <c r="G30" s="51"/>
      <c r="H30" s="51">
        <v>1</v>
      </c>
      <c r="I30" s="51">
        <f t="shared" si="12"/>
        <v>44</v>
      </c>
      <c r="K30" s="33" t="str">
        <f t="shared" si="6"/>
        <v xml:space="preserve">  311 - 339</v>
      </c>
      <c r="L30" s="33" t="str">
        <f t="shared" si="7"/>
        <v/>
      </c>
      <c r="M30" s="33">
        <f t="shared" si="8"/>
        <v>0</v>
      </c>
      <c r="O30" s="33" t="s">
        <v>206</v>
      </c>
      <c r="P30" s="22" t="s">
        <v>127</v>
      </c>
      <c r="Q30" s="33">
        <f t="shared" si="0"/>
        <v>245</v>
      </c>
      <c r="R30" s="33">
        <f t="shared" si="1"/>
        <v>3</v>
      </c>
      <c r="S30" s="33">
        <f t="shared" si="2"/>
        <v>14</v>
      </c>
      <c r="T30" s="33">
        <f t="shared" si="3"/>
        <v>1077</v>
      </c>
      <c r="U30" s="33">
        <f t="shared" si="4"/>
        <v>19</v>
      </c>
      <c r="V30" s="33">
        <f t="shared" si="5"/>
        <v>0</v>
      </c>
      <c r="X30" s="48">
        <f t="shared" si="9"/>
        <v>0.14084214893175689</v>
      </c>
      <c r="Z30" t="s">
        <v>207</v>
      </c>
      <c r="AA30" s="22" t="s">
        <v>205</v>
      </c>
      <c r="AB30"/>
    </row>
    <row r="31" spans="1:34" ht="12.75" customHeight="1" x14ac:dyDescent="0.45">
      <c r="A31" s="49"/>
      <c r="B31" s="49" t="s">
        <v>198</v>
      </c>
      <c r="C31" s="51">
        <v>258</v>
      </c>
      <c r="D31" s="51"/>
      <c r="E31" s="51">
        <v>2</v>
      </c>
      <c r="F31" s="51">
        <v>386</v>
      </c>
      <c r="G31" s="51"/>
      <c r="H31" s="51" t="s">
        <v>208</v>
      </c>
      <c r="I31" s="51">
        <f t="shared" si="12"/>
        <v>2</v>
      </c>
      <c r="K31" s="33" t="str">
        <f t="shared" si="6"/>
        <v xml:space="preserve">  311 - 339</v>
      </c>
      <c r="L31" s="33" t="str">
        <f t="shared" si="7"/>
        <v/>
      </c>
      <c r="M31" s="33" t="str">
        <f t="shared" si="8"/>
        <v>SPC</v>
      </c>
      <c r="O31" s="33" t="s">
        <v>209</v>
      </c>
      <c r="P31" s="22" t="s">
        <v>41</v>
      </c>
      <c r="Q31" s="33">
        <f t="shared" si="0"/>
        <v>168</v>
      </c>
      <c r="R31" s="33">
        <f t="shared" si="1"/>
        <v>0</v>
      </c>
      <c r="S31" s="33">
        <f t="shared" si="2"/>
        <v>0</v>
      </c>
      <c r="T31" s="33">
        <f t="shared" si="3"/>
        <v>83</v>
      </c>
      <c r="U31" s="33">
        <f t="shared" si="4"/>
        <v>3</v>
      </c>
      <c r="V31" s="33">
        <f t="shared" si="5"/>
        <v>0</v>
      </c>
      <c r="X31" s="48">
        <f t="shared" si="9"/>
        <v>2.6343082348060567E-2</v>
      </c>
      <c r="Z31" t="s">
        <v>210</v>
      </c>
      <c r="AA31" s="22" t="s">
        <v>205</v>
      </c>
      <c r="AB31"/>
    </row>
    <row r="32" spans="1:34" ht="12.75" customHeight="1" x14ac:dyDescent="0.45">
      <c r="A32" s="49"/>
      <c r="B32" s="49" t="s">
        <v>201</v>
      </c>
      <c r="C32" s="51">
        <v>181</v>
      </c>
      <c r="D32" s="51"/>
      <c r="E32" s="51"/>
      <c r="F32" s="51"/>
      <c r="G32" s="51"/>
      <c r="H32" s="51" t="s">
        <v>185</v>
      </c>
      <c r="I32" s="51">
        <f t="shared" si="12"/>
        <v>0</v>
      </c>
      <c r="K32" s="33" t="str">
        <f t="shared" si="6"/>
        <v xml:space="preserve">  311 - 339</v>
      </c>
      <c r="L32" s="33" t="str">
        <f t="shared" si="7"/>
        <v/>
      </c>
      <c r="M32" s="33" t="str">
        <f t="shared" si="8"/>
        <v>LIG</v>
      </c>
      <c r="O32" s="33" t="s">
        <v>47</v>
      </c>
      <c r="P32" s="22" t="s">
        <v>47</v>
      </c>
      <c r="Q32" s="33">
        <f t="shared" si="0"/>
        <v>248</v>
      </c>
      <c r="R32" s="33">
        <f t="shared" si="1"/>
        <v>0</v>
      </c>
      <c r="S32" s="33">
        <f t="shared" si="2"/>
        <v>4</v>
      </c>
      <c r="T32" s="33">
        <f t="shared" si="3"/>
        <v>448</v>
      </c>
      <c r="U32" s="33">
        <f t="shared" si="4"/>
        <v>0</v>
      </c>
      <c r="V32" s="33">
        <f t="shared" si="5"/>
        <v>26</v>
      </c>
      <c r="X32" s="48">
        <f t="shared" si="9"/>
        <v>7.5295581829495958E-2</v>
      </c>
      <c r="Z32" t="s">
        <v>211</v>
      </c>
      <c r="AA32" s="22" t="s">
        <v>205</v>
      </c>
      <c r="AB32"/>
    </row>
    <row r="33" spans="1:36" ht="12.75" customHeight="1" x14ac:dyDescent="0.45">
      <c r="A33" s="49"/>
      <c r="B33" s="49" t="s">
        <v>204</v>
      </c>
      <c r="C33" s="51">
        <v>55</v>
      </c>
      <c r="D33" s="51">
        <v>0</v>
      </c>
      <c r="E33" s="51"/>
      <c r="F33" s="51">
        <v>52</v>
      </c>
      <c r="G33" s="51"/>
      <c r="H33" s="51" t="s">
        <v>208</v>
      </c>
      <c r="I33" s="51">
        <f t="shared" si="12"/>
        <v>0</v>
      </c>
      <c r="K33" s="33" t="str">
        <f t="shared" si="6"/>
        <v xml:space="preserve">  311 - 339</v>
      </c>
      <c r="L33" s="33" t="str">
        <f t="shared" si="7"/>
        <v/>
      </c>
      <c r="M33" s="33" t="str">
        <f t="shared" si="8"/>
        <v>OTH</v>
      </c>
      <c r="O33" s="33" t="s">
        <v>212</v>
      </c>
      <c r="P33" s="22" t="s">
        <v>42</v>
      </c>
      <c r="Q33" s="33">
        <f t="shared" si="0"/>
        <v>34</v>
      </c>
      <c r="R33" s="33">
        <f t="shared" si="1"/>
        <v>0</v>
      </c>
      <c r="S33" s="33">
        <f t="shared" si="2"/>
        <v>0</v>
      </c>
      <c r="T33" s="33">
        <f t="shared" si="3"/>
        <v>24</v>
      </c>
      <c r="U33" s="33">
        <f t="shared" si="4"/>
        <v>1</v>
      </c>
      <c r="V33" s="33">
        <f t="shared" si="5"/>
        <v>0</v>
      </c>
      <c r="X33" s="48">
        <f t="shared" si="9"/>
        <v>6.1190624351794235E-3</v>
      </c>
      <c r="Z33" t="s">
        <v>213</v>
      </c>
      <c r="AB33"/>
    </row>
    <row r="34" spans="1:36" ht="12.75" customHeight="1" x14ac:dyDescent="0.45">
      <c r="A34" s="49"/>
      <c r="B34" s="49" t="s">
        <v>207</v>
      </c>
      <c r="C34" s="51">
        <v>15</v>
      </c>
      <c r="D34" s="51"/>
      <c r="E34" s="51">
        <v>33</v>
      </c>
      <c r="F34" s="51">
        <v>3</v>
      </c>
      <c r="G34" s="51">
        <v>18</v>
      </c>
      <c r="H34" s="51" t="s">
        <v>185</v>
      </c>
      <c r="I34" s="51">
        <f t="shared" si="12"/>
        <v>51</v>
      </c>
      <c r="K34" s="33" t="str">
        <f t="shared" si="6"/>
        <v xml:space="preserve">  311 - 339</v>
      </c>
      <c r="L34" s="33" t="str">
        <f t="shared" si="7"/>
        <v/>
      </c>
      <c r="M34" s="33" t="str">
        <f t="shared" si="8"/>
        <v>OTH</v>
      </c>
      <c r="O34" s="33" t="s">
        <v>214</v>
      </c>
      <c r="P34" s="22" t="s">
        <v>42</v>
      </c>
      <c r="Q34" s="33">
        <f t="shared" si="0"/>
        <v>37</v>
      </c>
      <c r="R34" s="33">
        <f t="shared" si="1"/>
        <v>0</v>
      </c>
      <c r="S34" s="33">
        <f t="shared" si="2"/>
        <v>0</v>
      </c>
      <c r="T34" s="33">
        <f t="shared" si="3"/>
        <v>23</v>
      </c>
      <c r="U34" s="33">
        <f t="shared" si="4"/>
        <v>1</v>
      </c>
      <c r="V34" s="33">
        <f t="shared" si="5"/>
        <v>1</v>
      </c>
      <c r="X34" s="48">
        <f t="shared" si="9"/>
        <v>6.4302012030699029E-3</v>
      </c>
      <c r="Z34"/>
      <c r="AB34"/>
    </row>
    <row r="35" spans="1:36" ht="12.75" customHeight="1" x14ac:dyDescent="0.45">
      <c r="A35" s="49"/>
      <c r="B35" s="49" t="s">
        <v>210</v>
      </c>
      <c r="C35" s="51" t="s">
        <v>185</v>
      </c>
      <c r="D35" s="51"/>
      <c r="E35" s="51">
        <v>3</v>
      </c>
      <c r="F35" s="51">
        <v>28</v>
      </c>
      <c r="G35" s="51"/>
      <c r="H35" s="51" t="s">
        <v>208</v>
      </c>
      <c r="I35" s="51">
        <f t="shared" si="12"/>
        <v>3</v>
      </c>
      <c r="K35" s="33" t="str">
        <f t="shared" si="6"/>
        <v xml:space="preserve">  311 - 339</v>
      </c>
      <c r="L35" s="33" t="str">
        <f t="shared" si="7"/>
        <v/>
      </c>
      <c r="M35" s="33" t="str">
        <f t="shared" si="8"/>
        <v>OTH</v>
      </c>
      <c r="O35" s="33" t="s">
        <v>215</v>
      </c>
      <c r="P35" s="22" t="s">
        <v>42</v>
      </c>
      <c r="Q35" s="33">
        <f t="shared" si="0"/>
        <v>10</v>
      </c>
      <c r="R35" s="33">
        <f t="shared" si="1"/>
        <v>0</v>
      </c>
      <c r="S35" s="33">
        <f t="shared" si="2"/>
        <v>0</v>
      </c>
      <c r="T35" s="33">
        <f t="shared" si="3"/>
        <v>11</v>
      </c>
      <c r="U35" s="33">
        <f t="shared" si="4"/>
        <v>0</v>
      </c>
      <c r="V35" s="33">
        <f t="shared" si="5"/>
        <v>0</v>
      </c>
      <c r="X35" s="48">
        <f t="shared" si="9"/>
        <v>2.1779713752333543E-3</v>
      </c>
      <c r="Z35"/>
      <c r="AB35"/>
    </row>
    <row r="36" spans="1:36" ht="12.75" customHeight="1" x14ac:dyDescent="0.45">
      <c r="A36" s="49"/>
      <c r="B36" s="49" t="s">
        <v>211</v>
      </c>
      <c r="C36" s="51">
        <v>13</v>
      </c>
      <c r="D36" s="51"/>
      <c r="E36" s="51">
        <v>4</v>
      </c>
      <c r="F36" s="51">
        <v>12</v>
      </c>
      <c r="G36" s="51">
        <v>1</v>
      </c>
      <c r="H36" s="51">
        <v>0</v>
      </c>
      <c r="I36" s="51">
        <f t="shared" si="12"/>
        <v>5</v>
      </c>
      <c r="K36" s="33" t="str">
        <f>IF(MID(A36,3,1)&lt;&gt;"",A36,K35)</f>
        <v xml:space="preserve">  311 - 339</v>
      </c>
      <c r="L36" s="33" t="str">
        <f t="shared" si="7"/>
        <v/>
      </c>
      <c r="M36" s="33" t="str">
        <f t="shared" si="8"/>
        <v>OTH</v>
      </c>
      <c r="O36" s="33" t="s">
        <v>216</v>
      </c>
      <c r="P36" s="22" t="s">
        <v>129</v>
      </c>
      <c r="Q36" s="33">
        <f t="shared" si="0"/>
        <v>174</v>
      </c>
      <c r="R36" s="33">
        <f t="shared" si="1"/>
        <v>2</v>
      </c>
      <c r="S36" s="33">
        <f t="shared" si="2"/>
        <v>4</v>
      </c>
      <c r="T36" s="33">
        <f t="shared" si="3"/>
        <v>157</v>
      </c>
      <c r="U36" s="33">
        <f t="shared" si="4"/>
        <v>3</v>
      </c>
      <c r="V36" s="33">
        <f t="shared" si="5"/>
        <v>0</v>
      </c>
      <c r="X36" s="48">
        <f t="shared" si="9"/>
        <v>3.5262393694254303E-2</v>
      </c>
      <c r="Z36"/>
      <c r="AB36"/>
    </row>
    <row r="37" spans="1:36" ht="12.75" customHeight="1" x14ac:dyDescent="0.45">
      <c r="A37" s="49"/>
      <c r="B37" s="46" t="s">
        <v>213</v>
      </c>
      <c r="C37" s="51">
        <v>36</v>
      </c>
      <c r="D37" s="51"/>
      <c r="E37" s="51"/>
      <c r="F37" s="51">
        <v>43</v>
      </c>
      <c r="G37" s="51">
        <v>3</v>
      </c>
      <c r="H37" s="51">
        <v>0</v>
      </c>
      <c r="I37" s="51">
        <f t="shared" si="12"/>
        <v>3</v>
      </c>
      <c r="K37" s="33" t="str">
        <f t="shared" si="6"/>
        <v xml:space="preserve">  311 - 339</v>
      </c>
      <c r="L37" s="33" t="str">
        <f t="shared" si="7"/>
        <v/>
      </c>
      <c r="M37" s="33">
        <f t="shared" si="8"/>
        <v>0</v>
      </c>
      <c r="O37" s="33" t="s">
        <v>217</v>
      </c>
      <c r="P37" s="22" t="s">
        <v>42</v>
      </c>
      <c r="Q37" s="33">
        <f t="shared" si="0"/>
        <v>77</v>
      </c>
      <c r="R37" s="33">
        <f t="shared" si="1"/>
        <v>0</v>
      </c>
      <c r="S37" s="33">
        <f t="shared" si="2"/>
        <v>11</v>
      </c>
      <c r="T37" s="33">
        <f t="shared" si="3"/>
        <v>67</v>
      </c>
      <c r="U37" s="33">
        <f t="shared" si="4"/>
        <v>4</v>
      </c>
      <c r="V37" s="33">
        <f t="shared" si="5"/>
        <v>0</v>
      </c>
      <c r="X37" s="48">
        <f t="shared" si="9"/>
        <v>1.6490354698195396E-2</v>
      </c>
      <c r="Z37"/>
      <c r="AB37"/>
    </row>
    <row r="38" spans="1:36" ht="12.75" customHeight="1" x14ac:dyDescent="0.45">
      <c r="A38" s="49"/>
      <c r="B38" s="49"/>
      <c r="C38" s="45"/>
      <c r="D38" s="45"/>
      <c r="E38" s="45"/>
      <c r="F38" s="45"/>
      <c r="G38" s="45"/>
      <c r="H38" s="45"/>
      <c r="I38" s="45">
        <f t="shared" si="12"/>
        <v>0</v>
      </c>
      <c r="K38" s="33" t="str">
        <f t="shared" si="6"/>
        <v xml:space="preserve">  311 - 339</v>
      </c>
      <c r="L38" s="33" t="str">
        <f t="shared" si="7"/>
        <v/>
      </c>
      <c r="M38" s="33">
        <f t="shared" si="8"/>
        <v>0</v>
      </c>
      <c r="O38" s="33" t="s">
        <v>48</v>
      </c>
      <c r="P38" s="22" t="s">
        <v>48</v>
      </c>
      <c r="Q38" s="33">
        <f t="shared" si="0"/>
        <v>249</v>
      </c>
      <c r="R38" s="33">
        <f t="shared" si="1"/>
        <v>0</v>
      </c>
      <c r="S38" s="33">
        <f t="shared" si="2"/>
        <v>1</v>
      </c>
      <c r="T38" s="33">
        <f t="shared" si="3"/>
        <v>328</v>
      </c>
      <c r="U38" s="33">
        <f t="shared" si="4"/>
        <v>3</v>
      </c>
      <c r="V38" s="33">
        <f t="shared" si="5"/>
        <v>0</v>
      </c>
      <c r="X38" s="22">
        <f t="shared" si="9"/>
        <v>6.0257208048122797E-2</v>
      </c>
      <c r="Z38"/>
      <c r="AB38"/>
    </row>
    <row r="39" spans="1:36" s="33" customFormat="1" ht="12.75" customHeight="1" x14ac:dyDescent="0.45">
      <c r="A39" s="46" t="s">
        <v>218</v>
      </c>
      <c r="B39" s="46" t="s">
        <v>169</v>
      </c>
      <c r="C39" s="52"/>
      <c r="D39" s="52"/>
      <c r="E39" s="52"/>
      <c r="F39" s="52"/>
      <c r="G39" s="52"/>
      <c r="H39" s="52"/>
      <c r="I39" s="52">
        <f t="shared" si="12"/>
        <v>0</v>
      </c>
      <c r="K39" s="33" t="str">
        <f>IF(LEN(TRIM(A39))&gt;3,"subtot",IF(LEN(TRIM(A39))=3,B39,K38))</f>
        <v>FOOD</v>
      </c>
      <c r="L39" s="33" t="str">
        <f t="shared" si="7"/>
        <v>IFP</v>
      </c>
      <c r="M39" s="33">
        <f t="shared" si="8"/>
        <v>0</v>
      </c>
      <c r="O39"/>
      <c r="P39"/>
      <c r="Q39" s="22"/>
      <c r="R39" s="22"/>
      <c r="S39" s="22"/>
      <c r="T39" s="22"/>
      <c r="U39" s="22"/>
      <c r="V39" s="22"/>
      <c r="Z39"/>
    </row>
    <row r="40" spans="1:36" ht="12.75" customHeight="1" x14ac:dyDescent="0.45">
      <c r="A40" s="49"/>
      <c r="B40" s="49"/>
      <c r="C40" s="45"/>
      <c r="D40" s="45"/>
      <c r="E40" s="45"/>
      <c r="F40" s="45"/>
      <c r="G40" s="45"/>
      <c r="H40" s="45"/>
      <c r="I40" s="45">
        <f t="shared" si="12"/>
        <v>0</v>
      </c>
      <c r="K40" s="33" t="str">
        <f>IF(LEN(TRIM(A40))&gt;3,"subtot",IF(LEN(TRIM(A40))=3,B40,K39))</f>
        <v>FOOD</v>
      </c>
      <c r="L40" s="33" t="str">
        <f t="shared" si="7"/>
        <v>IFP</v>
      </c>
      <c r="M40" s="33">
        <f t="shared" si="8"/>
        <v>0</v>
      </c>
      <c r="O40"/>
      <c r="P40"/>
      <c r="V40" s="23" t="s">
        <v>219</v>
      </c>
      <c r="W40" s="23" t="s">
        <v>220</v>
      </c>
      <c r="X40" s="23" t="s">
        <v>221</v>
      </c>
      <c r="Y40" s="22" t="s">
        <v>5</v>
      </c>
      <c r="Z40" s="22" t="s">
        <v>222</v>
      </c>
      <c r="AA40" s="22" t="s">
        <v>20</v>
      </c>
      <c r="AB40" s="22" t="s">
        <v>159</v>
      </c>
      <c r="AC40" s="22" t="s">
        <v>160</v>
      </c>
      <c r="AD40" s="22" t="s">
        <v>161</v>
      </c>
      <c r="AG40" s="22" t="s">
        <v>52</v>
      </c>
      <c r="AH40" s="22" t="s">
        <v>223</v>
      </c>
      <c r="AI40" s="22" t="s">
        <v>64</v>
      </c>
      <c r="AJ40" s="22" t="s">
        <v>224</v>
      </c>
    </row>
    <row r="41" spans="1:36" ht="12.75" customHeight="1" x14ac:dyDescent="0.4">
      <c r="A41" s="49"/>
      <c r="B41" s="49"/>
      <c r="C41" s="45"/>
      <c r="D41" s="45"/>
      <c r="E41" s="45"/>
      <c r="F41" s="45"/>
      <c r="G41" s="45"/>
      <c r="H41" s="45"/>
      <c r="I41" s="45">
        <f t="shared" si="12"/>
        <v>0</v>
      </c>
      <c r="K41" s="33" t="str">
        <f t="shared" ref="K41:K104" si="14">IF(LEN(TRIM(A41))&gt;3,"subtot",IF(LEN(TRIM(A41))=3,B41,K40))</f>
        <v>FOOD</v>
      </c>
      <c r="L41" s="33" t="str">
        <f t="shared" si="7"/>
        <v>IFP</v>
      </c>
      <c r="M41" s="33">
        <f t="shared" si="8"/>
        <v>0</v>
      </c>
      <c r="O41" s="22">
        <v>1</v>
      </c>
      <c r="P41" s="33" t="s">
        <v>128</v>
      </c>
      <c r="Q41" s="22">
        <v>1</v>
      </c>
      <c r="R41" s="33" t="s">
        <v>173</v>
      </c>
      <c r="V41" s="22">
        <v>1</v>
      </c>
      <c r="W41" s="22">
        <v>1</v>
      </c>
      <c r="X41" s="22">
        <v>1</v>
      </c>
      <c r="Y41" s="53" t="str">
        <f>VLOOKUP(W41,$O$41:$P$49,2,FALSE)</f>
        <v>IFP</v>
      </c>
      <c r="Z41" s="7" t="str">
        <f>VLOOKUP(X41,$Q$41:$R$49,2,FALSE)</f>
        <v>STM</v>
      </c>
      <c r="AA41" s="54">
        <f>SUMIFS(C$42:C$1841,$L$42:$L$1841,$Y41,$M$42:$M$1841,$Z41)/SUMIFS(C$42:C$1841,$L$42:$L$1841,$Y41,$M$42:$M$1841,"&lt;&gt;0")</f>
        <v>2.8301886792452831E-2</v>
      </c>
      <c r="AB41" s="54">
        <f t="shared" ref="AB41:AB72" si="15">SUMIFS(F$42:F$1841,$L$42:$L$1841,$Y41,$M$42:$M$1841,$Z41)/SUMIFS(F$42:F$1841,$L$42:$L$1841,$Y41,$M$42:$M$1841,"&lt;&gt;0")</f>
        <v>0.33090024330900242</v>
      </c>
      <c r="AC41" s="54">
        <f>IFERROR(SUMIFS(H$42:H$1841,$L$42:$L$1841,$Y41,$M$42:$M$1841,$Z41)/SUMIFS(H$42:H$1841,$L$42:$L$1841,$Y41,$M$42:$M$1841,"&lt;&gt;0"),"")</f>
        <v>0.33333333333333331</v>
      </c>
      <c r="AD41" s="54">
        <f t="shared" ref="AD41:AD72" si="16">SUMIFS(I$42:I$1841,$L$42:$L$1841,$Y41,$M$42:$M$1841,$Z41)/SUMIFS(I$42:I$1841,$L$42:$L$1841,$Y41,$M$42:$M$1841,"&lt;&gt;0")</f>
        <v>0.3</v>
      </c>
      <c r="AE41" s="54"/>
      <c r="AF41" s="22">
        <f ca="1">IFERROR(IF(VALUE(AJ41)=0,0,1),0)</f>
        <v>1</v>
      </c>
      <c r="AG41" s="22" t="str">
        <f ca="1">OFFSET($Z$40,0,V41)</f>
        <v>ELC</v>
      </c>
      <c r="AH41" s="22" t="str">
        <f>Y41</f>
        <v>IFP</v>
      </c>
      <c r="AI41" s="22" t="str">
        <f>Z41</f>
        <v>STM</v>
      </c>
      <c r="AJ41" s="54">
        <f ca="1">OFFSET(Z41,0,V41)</f>
        <v>2.8301886792452831E-2</v>
      </c>
    </row>
    <row r="42" spans="1:36" ht="12.75" customHeight="1" x14ac:dyDescent="0.4">
      <c r="A42" s="49"/>
      <c r="B42" s="46" t="s">
        <v>176</v>
      </c>
      <c r="C42" s="51">
        <v>324</v>
      </c>
      <c r="D42" s="51"/>
      <c r="E42" s="51">
        <v>14</v>
      </c>
      <c r="F42" s="51">
        <v>669</v>
      </c>
      <c r="G42" s="51">
        <v>7</v>
      </c>
      <c r="H42" s="51">
        <v>47</v>
      </c>
      <c r="I42" s="51">
        <f t="shared" si="12"/>
        <v>21</v>
      </c>
      <c r="K42" s="33" t="str">
        <f t="shared" si="14"/>
        <v>FOOD</v>
      </c>
      <c r="L42" s="33" t="str">
        <f t="shared" si="7"/>
        <v>IFP</v>
      </c>
      <c r="M42" s="33">
        <f t="shared" si="8"/>
        <v>0</v>
      </c>
      <c r="O42" s="22">
        <v>2</v>
      </c>
      <c r="P42" s="22" t="s">
        <v>42</v>
      </c>
      <c r="Q42" s="22">
        <v>2</v>
      </c>
      <c r="R42" s="22" t="s">
        <v>181</v>
      </c>
      <c r="V42" s="22">
        <v>1</v>
      </c>
      <c r="W42" s="22">
        <v>1</v>
      </c>
      <c r="X42" s="22">
        <v>2</v>
      </c>
      <c r="Y42" s="53" t="str">
        <f t="shared" ref="Y42:Y105" si="17">VLOOKUP(W42,$O$41:$P$49,2,FALSE)</f>
        <v>IFP</v>
      </c>
      <c r="Z42" s="7" t="str">
        <f t="shared" ref="Z42:Z105" si="18">VLOOKUP(X42,$Q$41:$R$49,2,FALSE)</f>
        <v>PRH</v>
      </c>
      <c r="AA42" s="54">
        <f t="shared" ref="AA42:AA105" si="19">SUMIFS(C$42:C$1841,$L$42:$L$1841,$Y42,$M$42:$M$1841,$Z42)/SUMIFS(C$42:C$1841,$L$42:$L$1841,$Y42,$M$42:$M$1841,"&lt;&gt;0")</f>
        <v>3.4591194968553458E-2</v>
      </c>
      <c r="AB42" s="54">
        <f t="shared" si="15"/>
        <v>0.40632603406326034</v>
      </c>
      <c r="AC42" s="54">
        <f t="shared" ref="AC42:AC105" si="20">IFERROR(SUMIFS(H$42:H$1841,$L$42:$L$1841,$Y42,$M$42:$M$1841,$Z42)/SUMIFS(H$42:H$1841,$L$42:$L$1841,$Y42,$M$42:$M$1841,"&lt;&gt;0"),"")</f>
        <v>0.66666666666666663</v>
      </c>
      <c r="AD42" s="54">
        <f t="shared" si="16"/>
        <v>0</v>
      </c>
      <c r="AE42" s="54"/>
      <c r="AF42" s="22">
        <f t="shared" ref="AF42:AF53" ca="1" si="21">IFERROR(IF(VALUE(AJ42)=0,0,1),0)</f>
        <v>1</v>
      </c>
      <c r="AG42" s="22" t="str">
        <f t="shared" ref="AG42:AG105" ca="1" si="22">OFFSET($Z$40,0,V42)</f>
        <v>ELC</v>
      </c>
      <c r="AH42" s="22" t="str">
        <f t="shared" ref="AH42:AI105" si="23">Y42</f>
        <v>IFP</v>
      </c>
      <c r="AI42" s="22" t="str">
        <f t="shared" si="23"/>
        <v>PRH</v>
      </c>
      <c r="AJ42" s="54">
        <f t="shared" ref="AJ42:AJ105" ca="1" si="24">OFFSET(Z42,0,V42)</f>
        <v>3.4591194968553458E-2</v>
      </c>
    </row>
    <row r="43" spans="1:36" ht="12.75" customHeight="1" x14ac:dyDescent="0.4">
      <c r="A43" s="49"/>
      <c r="B43" s="46" t="s">
        <v>170</v>
      </c>
      <c r="C43" s="51">
        <v>9</v>
      </c>
      <c r="D43" s="51"/>
      <c r="E43" s="51">
        <v>2</v>
      </c>
      <c r="F43" s="51">
        <v>388</v>
      </c>
      <c r="G43" s="51">
        <v>3</v>
      </c>
      <c r="H43" s="51">
        <v>37</v>
      </c>
      <c r="I43" s="51">
        <f t="shared" si="12"/>
        <v>5</v>
      </c>
      <c r="K43" s="33" t="str">
        <f t="shared" si="14"/>
        <v>FOOD</v>
      </c>
      <c r="L43" s="33" t="str">
        <f t="shared" si="7"/>
        <v>IFP</v>
      </c>
      <c r="M43" s="33">
        <f t="shared" si="8"/>
        <v>0</v>
      </c>
      <c r="O43" s="22">
        <v>3</v>
      </c>
      <c r="P43" s="22" t="s">
        <v>41</v>
      </c>
      <c r="Q43" s="22">
        <v>3</v>
      </c>
      <c r="R43" s="22" t="s">
        <v>184</v>
      </c>
      <c r="V43" s="22">
        <v>1</v>
      </c>
      <c r="W43" s="22">
        <v>1</v>
      </c>
      <c r="X43" s="22">
        <v>3</v>
      </c>
      <c r="Y43" s="53" t="str">
        <f t="shared" si="17"/>
        <v>IFP</v>
      </c>
      <c r="Z43" s="7" t="str">
        <f t="shared" si="18"/>
        <v>PRC</v>
      </c>
      <c r="AA43" s="54">
        <f t="shared" si="19"/>
        <v>0.26729559748427673</v>
      </c>
      <c r="AB43" s="54">
        <f t="shared" si="15"/>
        <v>9.7323600973236012E-3</v>
      </c>
      <c r="AC43" s="54">
        <f t="shared" si="20"/>
        <v>0</v>
      </c>
      <c r="AD43" s="54">
        <f t="shared" si="16"/>
        <v>0</v>
      </c>
      <c r="AE43" s="54"/>
      <c r="AF43" s="22">
        <f t="shared" ca="1" si="21"/>
        <v>1</v>
      </c>
      <c r="AG43" s="22" t="str">
        <f t="shared" ca="1" si="22"/>
        <v>ELC</v>
      </c>
      <c r="AH43" s="22" t="str">
        <f t="shared" si="23"/>
        <v>IFP</v>
      </c>
      <c r="AI43" s="22" t="str">
        <f t="shared" si="23"/>
        <v>PRC</v>
      </c>
      <c r="AJ43" s="54">
        <f t="shared" ca="1" si="24"/>
        <v>0.26729559748427673</v>
      </c>
    </row>
    <row r="44" spans="1:36" ht="12.75" customHeight="1" x14ac:dyDescent="0.4">
      <c r="A44" s="49"/>
      <c r="B44" s="49" t="s">
        <v>172</v>
      </c>
      <c r="C44" s="51">
        <v>9</v>
      </c>
      <c r="D44" s="51"/>
      <c r="E44" s="51">
        <v>1</v>
      </c>
      <c r="F44" s="51">
        <v>136</v>
      </c>
      <c r="G44" s="51">
        <v>2</v>
      </c>
      <c r="H44" s="51">
        <v>5</v>
      </c>
      <c r="I44" s="51">
        <f t="shared" si="12"/>
        <v>3</v>
      </c>
      <c r="K44" s="33" t="str">
        <f t="shared" si="14"/>
        <v>FOOD</v>
      </c>
      <c r="L44" s="33" t="str">
        <f t="shared" si="7"/>
        <v>IFP</v>
      </c>
      <c r="M44" s="33" t="str">
        <f t="shared" si="8"/>
        <v>STM</v>
      </c>
      <c r="O44" s="22">
        <v>4</v>
      </c>
      <c r="P44" s="22" t="s">
        <v>129</v>
      </c>
      <c r="Q44" s="22">
        <v>4</v>
      </c>
      <c r="R44" s="22" t="s">
        <v>188</v>
      </c>
      <c r="V44" s="22">
        <v>1</v>
      </c>
      <c r="W44" s="22">
        <v>1</v>
      </c>
      <c r="X44" s="22">
        <v>4</v>
      </c>
      <c r="Y44" s="53" t="str">
        <f t="shared" si="17"/>
        <v>IFP</v>
      </c>
      <c r="Z44" s="7" t="str">
        <f t="shared" si="18"/>
        <v>MDR</v>
      </c>
      <c r="AA44" s="54">
        <f t="shared" si="19"/>
        <v>0.42452830188679247</v>
      </c>
      <c r="AB44" s="54">
        <f t="shared" si="15"/>
        <v>3.4063260340632603E-2</v>
      </c>
      <c r="AC44" s="54">
        <f t="shared" si="20"/>
        <v>0</v>
      </c>
      <c r="AD44" s="54">
        <f t="shared" si="16"/>
        <v>0</v>
      </c>
      <c r="AE44" s="54"/>
      <c r="AF44" s="22">
        <f t="shared" ca="1" si="21"/>
        <v>1</v>
      </c>
      <c r="AG44" s="22" t="str">
        <f t="shared" ca="1" si="22"/>
        <v>ELC</v>
      </c>
      <c r="AH44" s="22" t="str">
        <f t="shared" si="23"/>
        <v>IFP</v>
      </c>
      <c r="AI44" s="22" t="str">
        <f t="shared" si="23"/>
        <v>MDR</v>
      </c>
      <c r="AJ44" s="54">
        <f t="shared" ca="1" si="24"/>
        <v>0.42452830188679247</v>
      </c>
    </row>
    <row r="45" spans="1:36" ht="12.75" customHeight="1" x14ac:dyDescent="0.4">
      <c r="A45" s="49"/>
      <c r="B45" s="49" t="s">
        <v>175</v>
      </c>
      <c r="C45" s="51" t="s">
        <v>185</v>
      </c>
      <c r="D45" s="51"/>
      <c r="E45" s="51">
        <v>1</v>
      </c>
      <c r="F45" s="51">
        <v>252</v>
      </c>
      <c r="G45" s="51">
        <v>1</v>
      </c>
      <c r="H45" s="51">
        <v>32</v>
      </c>
      <c r="I45" s="51">
        <f t="shared" si="12"/>
        <v>2</v>
      </c>
      <c r="K45" s="33" t="str">
        <f t="shared" si="14"/>
        <v>FOOD</v>
      </c>
      <c r="L45" s="33" t="str">
        <f t="shared" si="7"/>
        <v>IFP</v>
      </c>
      <c r="M45" s="33">
        <f t="shared" si="8"/>
        <v>0</v>
      </c>
      <c r="O45" s="22">
        <v>5</v>
      </c>
      <c r="P45" s="22" t="s">
        <v>49</v>
      </c>
      <c r="Q45" s="22">
        <v>5</v>
      </c>
      <c r="R45" s="22" t="s">
        <v>191</v>
      </c>
      <c r="V45" s="22">
        <v>1</v>
      </c>
      <c r="W45" s="22">
        <v>1</v>
      </c>
      <c r="X45" s="22">
        <v>5</v>
      </c>
      <c r="Y45" s="53" t="str">
        <f t="shared" si="17"/>
        <v>IFP</v>
      </c>
      <c r="Z45" s="7" t="str">
        <f t="shared" si="18"/>
        <v>ECP</v>
      </c>
      <c r="AA45" s="54">
        <f t="shared" si="19"/>
        <v>6.2893081761006293E-3</v>
      </c>
      <c r="AB45" s="54">
        <f t="shared" si="15"/>
        <v>0</v>
      </c>
      <c r="AC45" s="54">
        <f t="shared" si="20"/>
        <v>0</v>
      </c>
      <c r="AD45" s="54">
        <f t="shared" si="16"/>
        <v>0</v>
      </c>
      <c r="AE45" s="54"/>
      <c r="AF45" s="22">
        <f t="shared" ca="1" si="21"/>
        <v>1</v>
      </c>
      <c r="AG45" s="22" t="str">
        <f t="shared" ca="1" si="22"/>
        <v>ELC</v>
      </c>
      <c r="AH45" s="22" t="str">
        <f t="shared" si="23"/>
        <v>IFP</v>
      </c>
      <c r="AI45" s="22" t="str">
        <f t="shared" si="23"/>
        <v>ECP</v>
      </c>
      <c r="AJ45" s="54">
        <f t="shared" ca="1" si="24"/>
        <v>6.2893081761006293E-3</v>
      </c>
    </row>
    <row r="46" spans="1:36" ht="12.75" customHeight="1" x14ac:dyDescent="0.4">
      <c r="A46" s="49"/>
      <c r="B46" s="46" t="s">
        <v>178</v>
      </c>
      <c r="C46" s="51">
        <v>237</v>
      </c>
      <c r="D46" s="51"/>
      <c r="E46" s="51"/>
      <c r="F46" s="51">
        <v>199</v>
      </c>
      <c r="G46" s="51">
        <v>2</v>
      </c>
      <c r="H46" s="51">
        <v>10</v>
      </c>
      <c r="I46" s="51">
        <f t="shared" si="12"/>
        <v>2</v>
      </c>
      <c r="K46" s="33" t="str">
        <f t="shared" si="14"/>
        <v>FOOD</v>
      </c>
      <c r="L46" s="33" t="str">
        <f t="shared" si="7"/>
        <v>IFP</v>
      </c>
      <c r="M46" s="33">
        <f t="shared" si="8"/>
        <v>0</v>
      </c>
      <c r="O46" s="22">
        <v>6</v>
      </c>
      <c r="P46" s="22" t="s">
        <v>51</v>
      </c>
      <c r="Q46" s="22">
        <v>6</v>
      </c>
      <c r="R46" s="22" t="s">
        <v>194</v>
      </c>
      <c r="V46" s="22">
        <v>1</v>
      </c>
      <c r="W46" s="22">
        <v>1</v>
      </c>
      <c r="X46" s="22">
        <v>6</v>
      </c>
      <c r="Y46" s="53" t="str">
        <f t="shared" si="17"/>
        <v>IFP</v>
      </c>
      <c r="Z46" s="7" t="str">
        <f t="shared" si="18"/>
        <v>OTP</v>
      </c>
      <c r="AA46" s="54">
        <f t="shared" si="19"/>
        <v>1.2578616352201259E-2</v>
      </c>
      <c r="AB46" s="54">
        <f t="shared" si="15"/>
        <v>3.4063260340632603E-2</v>
      </c>
      <c r="AC46" s="54">
        <f t="shared" si="20"/>
        <v>0</v>
      </c>
      <c r="AD46" s="54">
        <f t="shared" si="16"/>
        <v>0</v>
      </c>
      <c r="AE46" s="54"/>
      <c r="AF46" s="22">
        <f t="shared" ca="1" si="21"/>
        <v>1</v>
      </c>
      <c r="AG46" s="22" t="str">
        <f t="shared" ca="1" si="22"/>
        <v>ELC</v>
      </c>
      <c r="AH46" s="22" t="str">
        <f t="shared" si="23"/>
        <v>IFP</v>
      </c>
      <c r="AI46" s="22" t="str">
        <f t="shared" si="23"/>
        <v>OTP</v>
      </c>
      <c r="AJ46" s="54">
        <f t="shared" ca="1" si="24"/>
        <v>1.2578616352201259E-2</v>
      </c>
    </row>
    <row r="47" spans="1:36" ht="12.75" customHeight="1" x14ac:dyDescent="0.4">
      <c r="A47" s="49"/>
      <c r="B47" s="49" t="s">
        <v>180</v>
      </c>
      <c r="C47" s="51">
        <v>11</v>
      </c>
      <c r="D47" s="51"/>
      <c r="E47" s="51"/>
      <c r="F47" s="51">
        <v>167</v>
      </c>
      <c r="G47" s="51"/>
      <c r="H47" s="51">
        <v>10</v>
      </c>
      <c r="I47" s="51">
        <f t="shared" si="12"/>
        <v>0</v>
      </c>
      <c r="K47" s="33" t="str">
        <f t="shared" si="14"/>
        <v>FOOD</v>
      </c>
      <c r="L47" s="33" t="str">
        <f t="shared" si="7"/>
        <v>IFP</v>
      </c>
      <c r="M47" s="33" t="str">
        <f t="shared" si="8"/>
        <v>PRH</v>
      </c>
      <c r="O47" s="22">
        <v>7</v>
      </c>
      <c r="P47" s="22" t="s">
        <v>127</v>
      </c>
      <c r="Q47" s="22">
        <v>7</v>
      </c>
      <c r="R47" s="22" t="s">
        <v>199</v>
      </c>
      <c r="V47" s="22">
        <v>1</v>
      </c>
      <c r="W47" s="22">
        <v>1</v>
      </c>
      <c r="X47" s="22">
        <v>7</v>
      </c>
      <c r="Y47" s="53" t="str">
        <f t="shared" si="17"/>
        <v>IFP</v>
      </c>
      <c r="Z47" s="7" t="str">
        <f t="shared" si="18"/>
        <v>SPC</v>
      </c>
      <c r="AA47" s="54">
        <f t="shared" si="19"/>
        <v>0.1069182389937107</v>
      </c>
      <c r="AB47" s="54">
        <f t="shared" si="15"/>
        <v>0.12895377128953772</v>
      </c>
      <c r="AC47" s="54">
        <f t="shared" si="20"/>
        <v>0</v>
      </c>
      <c r="AD47" s="54">
        <f t="shared" si="16"/>
        <v>0.1</v>
      </c>
      <c r="AE47" s="54"/>
      <c r="AF47" s="22">
        <f t="shared" ca="1" si="21"/>
        <v>1</v>
      </c>
      <c r="AG47" s="22" t="str">
        <f t="shared" ca="1" si="22"/>
        <v>ELC</v>
      </c>
      <c r="AH47" s="22" t="str">
        <f t="shared" si="23"/>
        <v>IFP</v>
      </c>
      <c r="AI47" s="22" t="str">
        <f t="shared" si="23"/>
        <v>SPC</v>
      </c>
      <c r="AJ47" s="54">
        <f t="shared" ca="1" si="24"/>
        <v>0.1069182389937107</v>
      </c>
    </row>
    <row r="48" spans="1:36" ht="12.75" customHeight="1" x14ac:dyDescent="0.4">
      <c r="A48" s="49"/>
      <c r="B48" s="49" t="s">
        <v>183</v>
      </c>
      <c r="C48" s="51">
        <v>85</v>
      </c>
      <c r="D48" s="51"/>
      <c r="E48" s="51"/>
      <c r="F48" s="51">
        <v>4</v>
      </c>
      <c r="G48" s="51"/>
      <c r="H48" s="51">
        <v>0</v>
      </c>
      <c r="I48" s="51">
        <f t="shared" si="12"/>
        <v>0</v>
      </c>
      <c r="K48" s="33" t="str">
        <f t="shared" si="14"/>
        <v>FOOD</v>
      </c>
      <c r="L48" s="33" t="str">
        <f t="shared" si="7"/>
        <v>IFP</v>
      </c>
      <c r="M48" s="33" t="str">
        <f t="shared" si="8"/>
        <v>PRC</v>
      </c>
      <c r="O48" s="22">
        <v>8</v>
      </c>
      <c r="P48" s="22" t="s">
        <v>47</v>
      </c>
      <c r="Q48" s="22">
        <v>8</v>
      </c>
      <c r="R48" s="22" t="s">
        <v>202</v>
      </c>
      <c r="V48" s="22">
        <v>1</v>
      </c>
      <c r="W48" s="22">
        <v>1</v>
      </c>
      <c r="X48" s="22">
        <v>8</v>
      </c>
      <c r="Y48" s="53" t="str">
        <f t="shared" si="17"/>
        <v>IFP</v>
      </c>
      <c r="Z48" s="7" t="str">
        <f t="shared" si="18"/>
        <v>LIG</v>
      </c>
      <c r="AA48" s="54">
        <f t="shared" si="19"/>
        <v>8.8050314465408799E-2</v>
      </c>
      <c r="AB48" s="54">
        <f t="shared" si="15"/>
        <v>0</v>
      </c>
      <c r="AC48" s="54">
        <f t="shared" si="20"/>
        <v>0</v>
      </c>
      <c r="AD48" s="54">
        <f t="shared" si="16"/>
        <v>0</v>
      </c>
      <c r="AE48" s="54"/>
      <c r="AF48" s="22">
        <f t="shared" ca="1" si="21"/>
        <v>1</v>
      </c>
      <c r="AG48" s="22" t="str">
        <f t="shared" ca="1" si="22"/>
        <v>ELC</v>
      </c>
      <c r="AH48" s="22" t="str">
        <f t="shared" si="23"/>
        <v>IFP</v>
      </c>
      <c r="AI48" s="22" t="str">
        <f t="shared" si="23"/>
        <v>LIG</v>
      </c>
      <c r="AJ48" s="54">
        <f t="shared" ca="1" si="24"/>
        <v>8.8050314465408799E-2</v>
      </c>
    </row>
    <row r="49" spans="1:36" ht="12.75" customHeight="1" x14ac:dyDescent="0.4">
      <c r="A49" s="49"/>
      <c r="B49" s="49" t="s">
        <v>187</v>
      </c>
      <c r="C49" s="51">
        <v>135</v>
      </c>
      <c r="D49" s="51"/>
      <c r="E49" s="51"/>
      <c r="F49" s="51">
        <v>14</v>
      </c>
      <c r="G49" s="51"/>
      <c r="H49" s="51">
        <v>0</v>
      </c>
      <c r="I49" s="51">
        <f t="shared" si="12"/>
        <v>0</v>
      </c>
      <c r="K49" s="33" t="str">
        <f t="shared" si="14"/>
        <v>FOOD</v>
      </c>
      <c r="L49" s="33" t="str">
        <f t="shared" si="7"/>
        <v>IFP</v>
      </c>
      <c r="M49" s="33" t="str">
        <f t="shared" si="8"/>
        <v>MDR</v>
      </c>
      <c r="O49" s="22">
        <v>9</v>
      </c>
      <c r="P49" s="22" t="s">
        <v>48</v>
      </c>
      <c r="Q49" s="22">
        <v>9</v>
      </c>
      <c r="R49" s="22" t="s">
        <v>205</v>
      </c>
      <c r="V49" s="22">
        <v>1</v>
      </c>
      <c r="W49" s="22">
        <v>1</v>
      </c>
      <c r="X49" s="22">
        <v>9</v>
      </c>
      <c r="Y49" s="53" t="str">
        <f t="shared" si="17"/>
        <v>IFP</v>
      </c>
      <c r="Z49" s="7" t="str">
        <f t="shared" si="18"/>
        <v>OTH</v>
      </c>
      <c r="AA49" s="54">
        <f t="shared" si="19"/>
        <v>3.1446540880503145E-2</v>
      </c>
      <c r="AB49" s="54">
        <f t="shared" si="15"/>
        <v>5.5961070559610707E-2</v>
      </c>
      <c r="AC49" s="54">
        <f t="shared" si="20"/>
        <v>0</v>
      </c>
      <c r="AD49" s="54">
        <f t="shared" si="16"/>
        <v>0.6</v>
      </c>
      <c r="AE49" s="54"/>
      <c r="AF49" s="22">
        <f t="shared" ca="1" si="21"/>
        <v>1</v>
      </c>
      <c r="AG49" s="22" t="str">
        <f t="shared" ca="1" si="22"/>
        <v>ELC</v>
      </c>
      <c r="AH49" s="22" t="str">
        <f t="shared" si="23"/>
        <v>IFP</v>
      </c>
      <c r="AI49" s="22" t="str">
        <f t="shared" si="23"/>
        <v>OTH</v>
      </c>
      <c r="AJ49" s="54">
        <f t="shared" ca="1" si="24"/>
        <v>3.1446540880503145E-2</v>
      </c>
    </row>
    <row r="50" spans="1:36" ht="12.75" customHeight="1" x14ac:dyDescent="0.45">
      <c r="A50" s="49"/>
      <c r="B50" s="49" t="s">
        <v>190</v>
      </c>
      <c r="C50" s="51">
        <v>2</v>
      </c>
      <c r="D50" s="51"/>
      <c r="E50" s="51"/>
      <c r="F50" s="51"/>
      <c r="G50" s="51"/>
      <c r="H50" s="51" t="s">
        <v>185</v>
      </c>
      <c r="I50" s="51">
        <f t="shared" si="12"/>
        <v>0</v>
      </c>
      <c r="K50" s="33" t="str">
        <f t="shared" si="14"/>
        <v>FOOD</v>
      </c>
      <c r="L50" s="33" t="str">
        <f t="shared" si="7"/>
        <v>IFP</v>
      </c>
      <c r="M50" s="33" t="str">
        <f t="shared" si="8"/>
        <v>ECP</v>
      </c>
      <c r="O50"/>
      <c r="P50"/>
      <c r="V50" s="22">
        <v>1</v>
      </c>
      <c r="W50" s="22">
        <f>W41+1</f>
        <v>2</v>
      </c>
      <c r="X50" s="22">
        <f>X41</f>
        <v>1</v>
      </c>
      <c r="Y50" s="53" t="str">
        <f t="shared" si="17"/>
        <v>IOI</v>
      </c>
      <c r="Z50" s="7" t="str">
        <f t="shared" si="18"/>
        <v>STM</v>
      </c>
      <c r="AA50" s="54">
        <f t="shared" si="19"/>
        <v>1.5936254980079681E-2</v>
      </c>
      <c r="AB50" s="54">
        <f t="shared" si="15"/>
        <v>0.21637426900584794</v>
      </c>
      <c r="AC50" s="54">
        <f t="shared" si="20"/>
        <v>1</v>
      </c>
      <c r="AD50" s="54">
        <f t="shared" si="16"/>
        <v>0</v>
      </c>
      <c r="AE50" s="54"/>
      <c r="AF50" s="22">
        <f t="shared" ca="1" si="21"/>
        <v>1</v>
      </c>
      <c r="AG50" s="22" t="str">
        <f t="shared" ca="1" si="22"/>
        <v>ELC</v>
      </c>
      <c r="AH50" s="22" t="str">
        <f t="shared" si="23"/>
        <v>IOI</v>
      </c>
      <c r="AI50" s="22" t="str">
        <f t="shared" si="23"/>
        <v>STM</v>
      </c>
      <c r="AJ50" s="54">
        <f t="shared" ca="1" si="24"/>
        <v>1.5936254980079681E-2</v>
      </c>
    </row>
    <row r="51" spans="1:36" ht="12.75" customHeight="1" x14ac:dyDescent="0.45">
      <c r="A51" s="49"/>
      <c r="B51" s="49" t="s">
        <v>193</v>
      </c>
      <c r="C51" s="51">
        <v>4</v>
      </c>
      <c r="D51" s="51">
        <v>0</v>
      </c>
      <c r="E51" s="51"/>
      <c r="F51" s="51">
        <v>14</v>
      </c>
      <c r="G51" s="51"/>
      <c r="H51" s="51">
        <v>0</v>
      </c>
      <c r="I51" s="51">
        <f t="shared" si="12"/>
        <v>0</v>
      </c>
      <c r="K51" s="33" t="str">
        <f t="shared" si="14"/>
        <v>FOOD</v>
      </c>
      <c r="L51" s="33" t="str">
        <f t="shared" si="7"/>
        <v>IFP</v>
      </c>
      <c r="M51" s="33" t="str">
        <f t="shared" si="8"/>
        <v>OTP</v>
      </c>
      <c r="O51"/>
      <c r="P51"/>
      <c r="V51" s="22">
        <v>1</v>
      </c>
      <c r="W51" s="22">
        <f t="shared" ref="W51:W114" si="25">W42+1</f>
        <v>2</v>
      </c>
      <c r="X51" s="22">
        <f t="shared" ref="X51:X114" si="26">X42</f>
        <v>2</v>
      </c>
      <c r="Y51" s="53" t="str">
        <f t="shared" si="17"/>
        <v>IOI</v>
      </c>
      <c r="Z51" s="7" t="str">
        <f t="shared" si="18"/>
        <v>PRH</v>
      </c>
      <c r="AA51" s="54">
        <f t="shared" si="19"/>
        <v>5.1792828685258967E-2</v>
      </c>
      <c r="AB51" s="54">
        <f t="shared" si="15"/>
        <v>0.49122807017543857</v>
      </c>
      <c r="AC51" s="54">
        <f t="shared" si="20"/>
        <v>0</v>
      </c>
      <c r="AD51" s="54">
        <f t="shared" si="16"/>
        <v>0</v>
      </c>
      <c r="AE51" s="54"/>
      <c r="AF51" s="22">
        <f t="shared" ca="1" si="21"/>
        <v>1</v>
      </c>
      <c r="AG51" s="22" t="str">
        <f t="shared" ca="1" si="22"/>
        <v>ELC</v>
      </c>
      <c r="AH51" s="22" t="str">
        <f t="shared" si="23"/>
        <v>IOI</v>
      </c>
      <c r="AI51" s="22" t="str">
        <f t="shared" si="23"/>
        <v>PRH</v>
      </c>
      <c r="AJ51" s="54">
        <f t="shared" ca="1" si="24"/>
        <v>5.1792828685258967E-2</v>
      </c>
    </row>
    <row r="52" spans="1:36" ht="12.75" customHeight="1" x14ac:dyDescent="0.45">
      <c r="A52" s="49"/>
      <c r="B52" s="46" t="s">
        <v>196</v>
      </c>
      <c r="C52" s="51">
        <v>72</v>
      </c>
      <c r="D52" s="51"/>
      <c r="E52" s="51">
        <v>7</v>
      </c>
      <c r="F52" s="51">
        <v>77</v>
      </c>
      <c r="G52" s="51">
        <v>2</v>
      </c>
      <c r="H52" s="51" t="s">
        <v>208</v>
      </c>
      <c r="I52" s="51">
        <f t="shared" si="12"/>
        <v>9</v>
      </c>
      <c r="K52" s="33" t="str">
        <f t="shared" si="14"/>
        <v>FOOD</v>
      </c>
      <c r="L52" s="33" t="str">
        <f t="shared" si="7"/>
        <v>IFP</v>
      </c>
      <c r="M52" s="33">
        <f t="shared" si="8"/>
        <v>0</v>
      </c>
      <c r="O52"/>
      <c r="P52"/>
      <c r="V52" s="22">
        <v>1</v>
      </c>
      <c r="W52" s="22">
        <f t="shared" si="25"/>
        <v>2</v>
      </c>
      <c r="X52" s="22">
        <f t="shared" si="26"/>
        <v>3</v>
      </c>
      <c r="Y52" s="53" t="str">
        <f t="shared" si="17"/>
        <v>IOI</v>
      </c>
      <c r="Z52" s="7" t="str">
        <f t="shared" si="18"/>
        <v>PRC</v>
      </c>
      <c r="AA52" s="54">
        <f t="shared" si="19"/>
        <v>6.7729083665338641E-2</v>
      </c>
      <c r="AB52" s="54">
        <f t="shared" si="15"/>
        <v>0</v>
      </c>
      <c r="AC52" s="54">
        <f t="shared" si="20"/>
        <v>0</v>
      </c>
      <c r="AD52" s="54">
        <f t="shared" si="16"/>
        <v>0</v>
      </c>
      <c r="AE52" s="54"/>
      <c r="AF52" s="22">
        <f t="shared" ca="1" si="21"/>
        <v>1</v>
      </c>
      <c r="AG52" s="22" t="str">
        <f t="shared" ca="1" si="22"/>
        <v>ELC</v>
      </c>
      <c r="AH52" s="22" t="str">
        <f t="shared" si="23"/>
        <v>IOI</v>
      </c>
      <c r="AI52" s="22" t="str">
        <f t="shared" si="23"/>
        <v>PRC</v>
      </c>
      <c r="AJ52" s="54">
        <f t="shared" ca="1" si="24"/>
        <v>6.7729083665338641E-2</v>
      </c>
    </row>
    <row r="53" spans="1:36" ht="12.75" customHeight="1" x14ac:dyDescent="0.45">
      <c r="A53" s="49"/>
      <c r="B53" s="49" t="s">
        <v>198</v>
      </c>
      <c r="C53" s="51">
        <v>34</v>
      </c>
      <c r="D53" s="51"/>
      <c r="E53" s="51"/>
      <c r="F53" s="51">
        <v>53</v>
      </c>
      <c r="G53" s="51">
        <v>1</v>
      </c>
      <c r="H53" s="51">
        <v>0</v>
      </c>
      <c r="I53" s="51">
        <f t="shared" si="12"/>
        <v>1</v>
      </c>
      <c r="K53" s="33" t="str">
        <f t="shared" si="14"/>
        <v>FOOD</v>
      </c>
      <c r="L53" s="33" t="str">
        <f t="shared" si="7"/>
        <v>IFP</v>
      </c>
      <c r="M53" s="33" t="str">
        <f t="shared" si="8"/>
        <v>SPC</v>
      </c>
      <c r="O53"/>
      <c r="P53"/>
      <c r="V53" s="22">
        <v>1</v>
      </c>
      <c r="W53" s="22">
        <f t="shared" si="25"/>
        <v>2</v>
      </c>
      <c r="X53" s="22">
        <f t="shared" si="26"/>
        <v>4</v>
      </c>
      <c r="Y53" s="53" t="str">
        <f t="shared" si="17"/>
        <v>IOI</v>
      </c>
      <c r="Z53" s="7" t="str">
        <f t="shared" si="18"/>
        <v>MDR</v>
      </c>
      <c r="AA53" s="54">
        <f t="shared" si="19"/>
        <v>0.59760956175298807</v>
      </c>
      <c r="AB53" s="54">
        <f t="shared" si="15"/>
        <v>4.0935672514619881E-2</v>
      </c>
      <c r="AC53" s="54">
        <f t="shared" si="20"/>
        <v>0</v>
      </c>
      <c r="AD53" s="54">
        <f t="shared" si="16"/>
        <v>0.1</v>
      </c>
      <c r="AE53" s="54"/>
      <c r="AF53" s="22">
        <f t="shared" ca="1" si="21"/>
        <v>1</v>
      </c>
      <c r="AG53" s="22" t="str">
        <f t="shared" ca="1" si="22"/>
        <v>ELC</v>
      </c>
      <c r="AH53" s="22" t="str">
        <f t="shared" si="23"/>
        <v>IOI</v>
      </c>
      <c r="AI53" s="22" t="str">
        <f t="shared" si="23"/>
        <v>MDR</v>
      </c>
      <c r="AJ53" s="54">
        <f t="shared" ca="1" si="24"/>
        <v>0.59760956175298807</v>
      </c>
    </row>
    <row r="54" spans="1:36" ht="12.75" customHeight="1" x14ac:dyDescent="0.45">
      <c r="A54" s="49"/>
      <c r="B54" s="49" t="s">
        <v>201</v>
      </c>
      <c r="C54" s="51">
        <v>28</v>
      </c>
      <c r="D54" s="51"/>
      <c r="E54" s="51"/>
      <c r="F54" s="51"/>
      <c r="G54" s="51"/>
      <c r="H54" s="51" t="s">
        <v>185</v>
      </c>
      <c r="I54" s="51">
        <f t="shared" si="12"/>
        <v>0</v>
      </c>
      <c r="K54" s="33" t="str">
        <f t="shared" si="14"/>
        <v>FOOD</v>
      </c>
      <c r="L54" s="33" t="str">
        <f t="shared" si="7"/>
        <v>IFP</v>
      </c>
      <c r="M54" s="33" t="str">
        <f t="shared" si="8"/>
        <v>LIG</v>
      </c>
      <c r="O54"/>
      <c r="P54"/>
      <c r="V54" s="22">
        <v>1</v>
      </c>
      <c r="W54" s="22">
        <f t="shared" si="25"/>
        <v>2</v>
      </c>
      <c r="X54" s="22">
        <f t="shared" si="26"/>
        <v>5</v>
      </c>
      <c r="Y54" s="53" t="str">
        <f t="shared" si="17"/>
        <v>IOI</v>
      </c>
      <c r="Z54" s="7" t="str">
        <f t="shared" si="18"/>
        <v>ECP</v>
      </c>
      <c r="AA54" s="54">
        <f t="shared" si="19"/>
        <v>0</v>
      </c>
      <c r="AB54" s="54">
        <f t="shared" si="15"/>
        <v>0</v>
      </c>
      <c r="AC54" s="54">
        <f t="shared" si="20"/>
        <v>0</v>
      </c>
      <c r="AD54" s="54">
        <f t="shared" si="16"/>
        <v>0</v>
      </c>
      <c r="AE54" s="54"/>
      <c r="AF54" s="22">
        <f t="shared" ref="AF54:AF77" ca="1" si="27">IF(AJ54=0,0,1)</f>
        <v>0</v>
      </c>
      <c r="AG54" s="22" t="str">
        <f t="shared" ca="1" si="22"/>
        <v>ELC</v>
      </c>
      <c r="AH54" s="22" t="str">
        <f t="shared" si="23"/>
        <v>IOI</v>
      </c>
      <c r="AI54" s="22" t="str">
        <f t="shared" si="23"/>
        <v>ECP</v>
      </c>
      <c r="AJ54" s="54">
        <f t="shared" ca="1" si="24"/>
        <v>0</v>
      </c>
    </row>
    <row r="55" spans="1:36" ht="12.75" customHeight="1" x14ac:dyDescent="0.45">
      <c r="A55" s="49"/>
      <c r="B55" s="49" t="s">
        <v>204</v>
      </c>
      <c r="C55" s="51">
        <v>6</v>
      </c>
      <c r="D55" s="51">
        <v>0</v>
      </c>
      <c r="E55" s="51"/>
      <c r="F55" s="51">
        <v>23</v>
      </c>
      <c r="G55" s="51"/>
      <c r="H55" s="51">
        <v>0</v>
      </c>
      <c r="I55" s="51">
        <f t="shared" si="12"/>
        <v>0</v>
      </c>
      <c r="K55" s="33" t="str">
        <f t="shared" si="14"/>
        <v>FOOD</v>
      </c>
      <c r="L55" s="33" t="str">
        <f t="shared" si="7"/>
        <v>IFP</v>
      </c>
      <c r="M55" s="33" t="str">
        <f t="shared" si="8"/>
        <v>OTH</v>
      </c>
      <c r="O55"/>
      <c r="P55"/>
      <c r="V55" s="22">
        <v>1</v>
      </c>
      <c r="W55" s="22">
        <f t="shared" si="25"/>
        <v>2</v>
      </c>
      <c r="X55" s="22">
        <f t="shared" si="26"/>
        <v>6</v>
      </c>
      <c r="Y55" s="53" t="str">
        <f t="shared" si="17"/>
        <v>IOI</v>
      </c>
      <c r="Z55" s="7" t="str">
        <f t="shared" si="18"/>
        <v>OTP</v>
      </c>
      <c r="AA55" s="54">
        <f t="shared" si="19"/>
        <v>1.1952191235059761E-2</v>
      </c>
      <c r="AB55" s="54">
        <f t="shared" si="15"/>
        <v>2.9239766081871343E-2</v>
      </c>
      <c r="AC55" s="54">
        <f t="shared" si="20"/>
        <v>0</v>
      </c>
      <c r="AD55" s="54">
        <f t="shared" si="16"/>
        <v>0</v>
      </c>
      <c r="AE55" s="54"/>
      <c r="AF55" s="22">
        <f t="shared" ref="AF55:AF76" ca="1" si="28">IFERROR(IF(VALUE(AJ55)=0,0,1),0)</f>
        <v>1</v>
      </c>
      <c r="AG55" s="22" t="str">
        <f t="shared" ca="1" si="22"/>
        <v>ELC</v>
      </c>
      <c r="AH55" s="22" t="str">
        <f t="shared" si="23"/>
        <v>IOI</v>
      </c>
      <c r="AI55" s="22" t="str">
        <f t="shared" si="23"/>
        <v>OTP</v>
      </c>
      <c r="AJ55" s="54">
        <f t="shared" ca="1" si="24"/>
        <v>1.1952191235059761E-2</v>
      </c>
    </row>
    <row r="56" spans="1:36" ht="12.75" customHeight="1" x14ac:dyDescent="0.45">
      <c r="A56" s="49"/>
      <c r="B56" s="49" t="s">
        <v>207</v>
      </c>
      <c r="C56" s="51">
        <v>3</v>
      </c>
      <c r="D56" s="51"/>
      <c r="E56" s="51">
        <v>2</v>
      </c>
      <c r="F56" s="51" t="s">
        <v>208</v>
      </c>
      <c r="G56" s="51">
        <v>1</v>
      </c>
      <c r="H56" s="51" t="s">
        <v>185</v>
      </c>
      <c r="I56" s="51">
        <f t="shared" si="12"/>
        <v>3</v>
      </c>
      <c r="K56" s="33" t="str">
        <f t="shared" si="14"/>
        <v>FOOD</v>
      </c>
      <c r="L56" s="33" t="str">
        <f t="shared" si="7"/>
        <v>IFP</v>
      </c>
      <c r="M56" s="33" t="str">
        <f t="shared" si="8"/>
        <v>OTH</v>
      </c>
      <c r="O56"/>
      <c r="P56"/>
      <c r="V56" s="22">
        <v>1</v>
      </c>
      <c r="W56" s="22">
        <f t="shared" si="25"/>
        <v>2</v>
      </c>
      <c r="X56" s="22">
        <f t="shared" si="26"/>
        <v>7</v>
      </c>
      <c r="Y56" s="53" t="str">
        <f t="shared" si="17"/>
        <v>IOI</v>
      </c>
      <c r="Z56" s="7" t="str">
        <f t="shared" si="18"/>
        <v>SPC</v>
      </c>
      <c r="AA56" s="54">
        <f t="shared" si="19"/>
        <v>0.1394422310756972</v>
      </c>
      <c r="AB56" s="54">
        <f t="shared" si="15"/>
        <v>0.21052631578947367</v>
      </c>
      <c r="AC56" s="54">
        <f t="shared" si="20"/>
        <v>0</v>
      </c>
      <c r="AD56" s="54">
        <f t="shared" si="16"/>
        <v>0</v>
      </c>
      <c r="AE56" s="54"/>
      <c r="AF56" s="22">
        <f t="shared" ca="1" si="28"/>
        <v>1</v>
      </c>
      <c r="AG56" s="22" t="str">
        <f t="shared" ca="1" si="22"/>
        <v>ELC</v>
      </c>
      <c r="AH56" s="22" t="str">
        <f t="shared" si="23"/>
        <v>IOI</v>
      </c>
      <c r="AI56" s="22" t="str">
        <f t="shared" si="23"/>
        <v>SPC</v>
      </c>
      <c r="AJ56" s="54">
        <f t="shared" ca="1" si="24"/>
        <v>0.1394422310756972</v>
      </c>
    </row>
    <row r="57" spans="1:36" ht="12.75" customHeight="1" x14ac:dyDescent="0.45">
      <c r="A57" s="49"/>
      <c r="B57" s="49" t="s">
        <v>210</v>
      </c>
      <c r="C57" s="51" t="s">
        <v>185</v>
      </c>
      <c r="D57" s="51">
        <v>0</v>
      </c>
      <c r="E57" s="51">
        <v>2</v>
      </c>
      <c r="F57" s="51" t="s">
        <v>208</v>
      </c>
      <c r="G57" s="51"/>
      <c r="H57" s="51" t="s">
        <v>208</v>
      </c>
      <c r="I57" s="51">
        <f t="shared" si="12"/>
        <v>2</v>
      </c>
      <c r="K57" s="33" t="str">
        <f t="shared" si="14"/>
        <v>FOOD</v>
      </c>
      <c r="L57" s="33" t="str">
        <f t="shared" si="7"/>
        <v>IFP</v>
      </c>
      <c r="M57" s="33" t="str">
        <f t="shared" si="8"/>
        <v>OTH</v>
      </c>
      <c r="O57"/>
      <c r="P57"/>
      <c r="V57" s="22">
        <v>1</v>
      </c>
      <c r="W57" s="22">
        <f t="shared" si="25"/>
        <v>2</v>
      </c>
      <c r="X57" s="22">
        <f t="shared" si="26"/>
        <v>8</v>
      </c>
      <c r="Y57" s="53" t="str">
        <f t="shared" si="17"/>
        <v>IOI</v>
      </c>
      <c r="Z57" s="7" t="str">
        <f t="shared" si="18"/>
        <v>LIG</v>
      </c>
      <c r="AA57" s="54">
        <f t="shared" si="19"/>
        <v>8.3665338645418322E-2</v>
      </c>
      <c r="AB57" s="54">
        <f t="shared" si="15"/>
        <v>0</v>
      </c>
      <c r="AC57" s="54">
        <f t="shared" si="20"/>
        <v>0</v>
      </c>
      <c r="AD57" s="54">
        <f t="shared" si="16"/>
        <v>0</v>
      </c>
      <c r="AE57" s="54"/>
      <c r="AF57" s="22">
        <f t="shared" ca="1" si="28"/>
        <v>1</v>
      </c>
      <c r="AG57" s="22" t="str">
        <f t="shared" ca="1" si="22"/>
        <v>ELC</v>
      </c>
      <c r="AH57" s="22" t="str">
        <f t="shared" si="23"/>
        <v>IOI</v>
      </c>
      <c r="AI57" s="22" t="str">
        <f t="shared" si="23"/>
        <v>LIG</v>
      </c>
      <c r="AJ57" s="54">
        <f t="shared" ca="1" si="24"/>
        <v>8.3665338645418322E-2</v>
      </c>
    </row>
    <row r="58" spans="1:36" ht="12.75" customHeight="1" x14ac:dyDescent="0.45">
      <c r="A58" s="49"/>
      <c r="B58" s="49" t="s">
        <v>211</v>
      </c>
      <c r="C58" s="51">
        <v>1</v>
      </c>
      <c r="D58" s="51">
        <v>0</v>
      </c>
      <c r="E58" s="51">
        <v>1</v>
      </c>
      <c r="F58" s="51" t="s">
        <v>208</v>
      </c>
      <c r="G58" s="51"/>
      <c r="H58" s="51">
        <v>0</v>
      </c>
      <c r="I58" s="51">
        <f t="shared" si="12"/>
        <v>1</v>
      </c>
      <c r="K58" s="33" t="str">
        <f t="shared" si="14"/>
        <v>FOOD</v>
      </c>
      <c r="L58" s="33" t="str">
        <f t="shared" si="7"/>
        <v>IFP</v>
      </c>
      <c r="M58" s="33" t="str">
        <f t="shared" si="8"/>
        <v>OTH</v>
      </c>
      <c r="O58"/>
      <c r="P58"/>
      <c r="V58" s="22">
        <v>1</v>
      </c>
      <c r="W58" s="22">
        <f t="shared" si="25"/>
        <v>2</v>
      </c>
      <c r="X58" s="22">
        <f t="shared" si="26"/>
        <v>9</v>
      </c>
      <c r="Y58" s="53" t="str">
        <f t="shared" si="17"/>
        <v>IOI</v>
      </c>
      <c r="Z58" s="7" t="str">
        <f t="shared" si="18"/>
        <v>OTH</v>
      </c>
      <c r="AA58" s="54">
        <f t="shared" si="19"/>
        <v>3.1872509960159362E-2</v>
      </c>
      <c r="AB58" s="54">
        <f t="shared" si="15"/>
        <v>1.1695906432748537E-2</v>
      </c>
      <c r="AC58" s="54">
        <f t="shared" si="20"/>
        <v>0</v>
      </c>
      <c r="AD58" s="54">
        <f t="shared" si="16"/>
        <v>0.9</v>
      </c>
      <c r="AE58" s="54"/>
      <c r="AF58" s="22">
        <f t="shared" ca="1" si="28"/>
        <v>1</v>
      </c>
      <c r="AG58" s="22" t="str">
        <f t="shared" ca="1" si="22"/>
        <v>ELC</v>
      </c>
      <c r="AH58" s="22" t="str">
        <f t="shared" si="23"/>
        <v>IOI</v>
      </c>
      <c r="AI58" s="22" t="str">
        <f t="shared" si="23"/>
        <v>OTH</v>
      </c>
      <c r="AJ58" s="54">
        <f t="shared" ca="1" si="24"/>
        <v>3.1872509960159362E-2</v>
      </c>
    </row>
    <row r="59" spans="1:36" ht="12.75" customHeight="1" x14ac:dyDescent="0.45">
      <c r="A59" s="49"/>
      <c r="B59" s="46" t="s">
        <v>213</v>
      </c>
      <c r="C59" s="51">
        <v>5</v>
      </c>
      <c r="D59" s="51">
        <v>0</v>
      </c>
      <c r="E59" s="51">
        <v>0</v>
      </c>
      <c r="F59" s="51">
        <v>5</v>
      </c>
      <c r="G59" s="51"/>
      <c r="H59" s="51">
        <v>0</v>
      </c>
      <c r="I59" s="51">
        <f t="shared" si="12"/>
        <v>0</v>
      </c>
      <c r="K59" s="33" t="str">
        <f t="shared" si="14"/>
        <v>FOOD</v>
      </c>
      <c r="L59" s="33" t="str">
        <f t="shared" si="7"/>
        <v>IFP</v>
      </c>
      <c r="M59" s="33">
        <f t="shared" si="8"/>
        <v>0</v>
      </c>
      <c r="O59"/>
      <c r="P59"/>
      <c r="V59" s="22">
        <v>1</v>
      </c>
      <c r="W59" s="22">
        <f t="shared" si="25"/>
        <v>3</v>
      </c>
      <c r="X59" s="22">
        <f t="shared" si="26"/>
        <v>1</v>
      </c>
      <c r="Y59" s="53" t="str">
        <f t="shared" si="17"/>
        <v>ICH</v>
      </c>
      <c r="Z59" s="7" t="str">
        <f t="shared" si="18"/>
        <v>STM</v>
      </c>
      <c r="AA59" s="54">
        <f t="shared" si="19"/>
        <v>9.324009324009324E-3</v>
      </c>
      <c r="AB59" s="54">
        <f t="shared" si="15"/>
        <v>0.25348542458808621</v>
      </c>
      <c r="AC59" s="54">
        <f t="shared" si="20"/>
        <v>0.31818181818181818</v>
      </c>
      <c r="AD59" s="54">
        <f t="shared" si="16"/>
        <v>0.3</v>
      </c>
      <c r="AE59" s="54"/>
      <c r="AF59" s="22">
        <f t="shared" ca="1" si="28"/>
        <v>1</v>
      </c>
      <c r="AG59" s="22" t="str">
        <f t="shared" ca="1" si="22"/>
        <v>ELC</v>
      </c>
      <c r="AH59" s="22" t="str">
        <f t="shared" si="23"/>
        <v>ICH</v>
      </c>
      <c r="AI59" s="22" t="str">
        <f t="shared" si="23"/>
        <v>STM</v>
      </c>
      <c r="AJ59" s="54">
        <f t="shared" ca="1" si="24"/>
        <v>9.324009324009324E-3</v>
      </c>
    </row>
    <row r="60" spans="1:36" ht="12.75" customHeight="1" x14ac:dyDescent="0.45">
      <c r="A60" s="49"/>
      <c r="B60" s="49"/>
      <c r="C60" s="51"/>
      <c r="D60" s="51"/>
      <c r="E60" s="51"/>
      <c r="F60" s="51"/>
      <c r="G60" s="51"/>
      <c r="H60" s="51"/>
      <c r="I60" s="51">
        <f t="shared" si="12"/>
        <v>0</v>
      </c>
      <c r="K60" s="33" t="str">
        <f t="shared" si="14"/>
        <v>FOOD</v>
      </c>
      <c r="L60" s="33" t="str">
        <f t="shared" si="7"/>
        <v>IFP</v>
      </c>
      <c r="M60" s="33">
        <f t="shared" si="8"/>
        <v>0</v>
      </c>
      <c r="O60"/>
      <c r="P60"/>
      <c r="Q60" s="33"/>
      <c r="R60" s="33"/>
      <c r="S60" s="33"/>
      <c r="T60" s="33"/>
      <c r="U60" s="33"/>
      <c r="V60" s="22">
        <v>1</v>
      </c>
      <c r="W60" s="22">
        <f t="shared" si="25"/>
        <v>3</v>
      </c>
      <c r="X60" s="22">
        <f t="shared" si="26"/>
        <v>2</v>
      </c>
      <c r="Y60" s="53" t="str">
        <f t="shared" si="17"/>
        <v>ICH</v>
      </c>
      <c r="Z60" s="7" t="str">
        <f t="shared" si="18"/>
        <v>PRH</v>
      </c>
      <c r="AA60" s="54">
        <f t="shared" si="19"/>
        <v>4.7785547785547784E-2</v>
      </c>
      <c r="AB60" s="54">
        <f t="shared" si="15"/>
        <v>0.52344740177439797</v>
      </c>
      <c r="AC60" s="54">
        <f t="shared" si="20"/>
        <v>0.31818181818181818</v>
      </c>
      <c r="AD60" s="54">
        <f t="shared" si="16"/>
        <v>0.1</v>
      </c>
      <c r="AE60" s="54"/>
      <c r="AF60" s="22">
        <f t="shared" ca="1" si="28"/>
        <v>1</v>
      </c>
      <c r="AG60" s="22" t="str">
        <f t="shared" ca="1" si="22"/>
        <v>ELC</v>
      </c>
      <c r="AH60" s="22" t="str">
        <f t="shared" si="23"/>
        <v>ICH</v>
      </c>
      <c r="AI60" s="22" t="str">
        <f t="shared" si="23"/>
        <v>PRH</v>
      </c>
      <c r="AJ60" s="54">
        <f t="shared" ca="1" si="24"/>
        <v>4.7785547785547784E-2</v>
      </c>
    </row>
    <row r="61" spans="1:36" s="33" customFormat="1" ht="12.75" customHeight="1" x14ac:dyDescent="0.45">
      <c r="A61" s="46" t="s">
        <v>225</v>
      </c>
      <c r="B61" s="46" t="s">
        <v>226</v>
      </c>
      <c r="C61" s="55"/>
      <c r="D61" s="55"/>
      <c r="E61" s="55"/>
      <c r="F61" s="55"/>
      <c r="G61" s="55"/>
      <c r="H61" s="55"/>
      <c r="I61" s="55">
        <f t="shared" si="12"/>
        <v>0</v>
      </c>
      <c r="K61" s="33" t="str">
        <f t="shared" si="14"/>
        <v>subtot</v>
      </c>
      <c r="L61" s="33" t="str">
        <f t="shared" si="7"/>
        <v/>
      </c>
      <c r="M61" s="33">
        <f t="shared" si="8"/>
        <v>0</v>
      </c>
      <c r="O61"/>
      <c r="P61"/>
      <c r="Q61" s="22"/>
      <c r="R61" s="22"/>
      <c r="S61" s="22"/>
      <c r="T61" s="22"/>
      <c r="U61" s="22"/>
      <c r="V61" s="22">
        <v>1</v>
      </c>
      <c r="W61" s="22">
        <f t="shared" si="25"/>
        <v>3</v>
      </c>
      <c r="X61" s="22">
        <f t="shared" si="26"/>
        <v>3</v>
      </c>
      <c r="Y61" s="53" t="str">
        <f t="shared" si="17"/>
        <v>ICH</v>
      </c>
      <c r="Z61" s="7" t="str">
        <f t="shared" si="18"/>
        <v>PRC</v>
      </c>
      <c r="AA61" s="54">
        <f t="shared" si="19"/>
        <v>9.5571095571095568E-2</v>
      </c>
      <c r="AB61" s="54">
        <f t="shared" si="15"/>
        <v>5.7034220532319393E-3</v>
      </c>
      <c r="AC61" s="54">
        <f t="shared" si="20"/>
        <v>0</v>
      </c>
      <c r="AD61" s="54">
        <f t="shared" si="16"/>
        <v>0</v>
      </c>
      <c r="AE61" s="54"/>
      <c r="AF61" s="22">
        <f t="shared" ca="1" si="28"/>
        <v>1</v>
      </c>
      <c r="AG61" s="22" t="str">
        <f t="shared" ca="1" si="22"/>
        <v>ELC</v>
      </c>
      <c r="AH61" s="22" t="str">
        <f t="shared" si="23"/>
        <v>ICH</v>
      </c>
      <c r="AI61" s="22" t="str">
        <f t="shared" si="23"/>
        <v>PRC</v>
      </c>
      <c r="AJ61" s="54">
        <f t="shared" ca="1" si="24"/>
        <v>9.5571095571095568E-2</v>
      </c>
    </row>
    <row r="62" spans="1:36" ht="12.75" customHeight="1" x14ac:dyDescent="0.45">
      <c r="A62" s="49"/>
      <c r="B62" s="49"/>
      <c r="C62" s="51"/>
      <c r="D62" s="51"/>
      <c r="E62" s="51"/>
      <c r="F62" s="51"/>
      <c r="G62" s="51"/>
      <c r="H62" s="51"/>
      <c r="I62" s="51">
        <f t="shared" si="12"/>
        <v>0</v>
      </c>
      <c r="K62" s="33" t="str">
        <f t="shared" si="14"/>
        <v>subtot</v>
      </c>
      <c r="L62" s="33" t="str">
        <f t="shared" si="7"/>
        <v/>
      </c>
      <c r="M62" s="33">
        <f t="shared" si="8"/>
        <v>0</v>
      </c>
      <c r="O62"/>
      <c r="P62"/>
      <c r="V62" s="22">
        <v>1</v>
      </c>
      <c r="W62" s="22">
        <f t="shared" si="25"/>
        <v>3</v>
      </c>
      <c r="X62" s="22">
        <f t="shared" si="26"/>
        <v>4</v>
      </c>
      <c r="Y62" s="53" t="str">
        <f t="shared" si="17"/>
        <v>ICH</v>
      </c>
      <c r="Z62" s="7" t="str">
        <f t="shared" si="18"/>
        <v>MDR</v>
      </c>
      <c r="AA62" s="54">
        <f t="shared" si="19"/>
        <v>0.534965034965035</v>
      </c>
      <c r="AB62" s="54">
        <f t="shared" si="15"/>
        <v>5.6400506970849175E-2</v>
      </c>
      <c r="AC62" s="54">
        <f t="shared" si="20"/>
        <v>0</v>
      </c>
      <c r="AD62" s="54">
        <f t="shared" si="16"/>
        <v>0</v>
      </c>
      <c r="AE62" s="54"/>
      <c r="AF62" s="22">
        <f t="shared" ca="1" si="28"/>
        <v>1</v>
      </c>
      <c r="AG62" s="22" t="str">
        <f t="shared" ca="1" si="22"/>
        <v>ELC</v>
      </c>
      <c r="AH62" s="22" t="str">
        <f t="shared" si="23"/>
        <v>ICH</v>
      </c>
      <c r="AI62" s="22" t="str">
        <f t="shared" si="23"/>
        <v>MDR</v>
      </c>
      <c r="AJ62" s="54">
        <f t="shared" ca="1" si="24"/>
        <v>0.534965034965035</v>
      </c>
    </row>
    <row r="63" spans="1:36" ht="12.75" customHeight="1" x14ac:dyDescent="0.45">
      <c r="A63" s="49"/>
      <c r="B63" s="49"/>
      <c r="C63" s="51"/>
      <c r="D63" s="51"/>
      <c r="E63" s="51"/>
      <c r="F63" s="51"/>
      <c r="G63" s="51"/>
      <c r="H63" s="51"/>
      <c r="I63" s="51">
        <f t="shared" si="12"/>
        <v>0</v>
      </c>
      <c r="K63" s="33" t="str">
        <f t="shared" si="14"/>
        <v>subtot</v>
      </c>
      <c r="L63" s="33" t="str">
        <f t="shared" si="7"/>
        <v/>
      </c>
      <c r="M63" s="33">
        <f t="shared" si="8"/>
        <v>0</v>
      </c>
      <c r="O63"/>
      <c r="P63"/>
      <c r="V63" s="22">
        <v>1</v>
      </c>
      <c r="W63" s="22">
        <f t="shared" si="25"/>
        <v>3</v>
      </c>
      <c r="X63" s="22">
        <f t="shared" si="26"/>
        <v>5</v>
      </c>
      <c r="Y63" s="53" t="str">
        <f t="shared" si="17"/>
        <v>ICH</v>
      </c>
      <c r="Z63" s="7" t="str">
        <f t="shared" si="18"/>
        <v>ECP</v>
      </c>
      <c r="AA63" s="54">
        <f t="shared" si="19"/>
        <v>0.15734265734265734</v>
      </c>
      <c r="AB63" s="54">
        <f t="shared" si="15"/>
        <v>0</v>
      </c>
      <c r="AC63" s="54">
        <f t="shared" si="20"/>
        <v>0</v>
      </c>
      <c r="AD63" s="54">
        <f t="shared" si="16"/>
        <v>0</v>
      </c>
      <c r="AE63" s="54"/>
      <c r="AF63" s="22">
        <f t="shared" ca="1" si="28"/>
        <v>1</v>
      </c>
      <c r="AG63" s="22" t="str">
        <f t="shared" ca="1" si="22"/>
        <v>ELC</v>
      </c>
      <c r="AH63" s="22" t="str">
        <f t="shared" si="23"/>
        <v>ICH</v>
      </c>
      <c r="AI63" s="22" t="str">
        <f t="shared" si="23"/>
        <v>ECP</v>
      </c>
      <c r="AJ63" s="54">
        <f t="shared" ca="1" si="24"/>
        <v>0.15734265734265734</v>
      </c>
    </row>
    <row r="64" spans="1:36" ht="12.75" customHeight="1" x14ac:dyDescent="0.45">
      <c r="A64" s="49"/>
      <c r="B64" s="46" t="s">
        <v>176</v>
      </c>
      <c r="C64" s="51">
        <v>54</v>
      </c>
      <c r="D64" s="51"/>
      <c r="E64" s="51">
        <v>1</v>
      </c>
      <c r="F64" s="51">
        <v>149</v>
      </c>
      <c r="G64" s="51"/>
      <c r="H64" s="51">
        <v>19</v>
      </c>
      <c r="I64" s="51">
        <f t="shared" si="12"/>
        <v>1</v>
      </c>
      <c r="K64" s="33" t="str">
        <f t="shared" si="14"/>
        <v>subtot</v>
      </c>
      <c r="L64" s="33" t="str">
        <f t="shared" si="7"/>
        <v/>
      </c>
      <c r="M64" s="33">
        <f t="shared" si="8"/>
        <v>0</v>
      </c>
      <c r="O64"/>
      <c r="P64"/>
      <c r="V64" s="22">
        <v>1</v>
      </c>
      <c r="W64" s="22">
        <f t="shared" si="25"/>
        <v>3</v>
      </c>
      <c r="X64" s="22">
        <f t="shared" si="26"/>
        <v>6</v>
      </c>
      <c r="Y64" s="53" t="str">
        <f t="shared" si="17"/>
        <v>ICH</v>
      </c>
      <c r="Z64" s="7" t="str">
        <f t="shared" si="18"/>
        <v>OTP</v>
      </c>
      <c r="AA64" s="54">
        <f t="shared" si="19"/>
        <v>2.3310023310023312E-2</v>
      </c>
      <c r="AB64" s="54">
        <f t="shared" si="15"/>
        <v>0.10139416983523447</v>
      </c>
      <c r="AC64" s="54">
        <f t="shared" si="20"/>
        <v>0.36363636363636365</v>
      </c>
      <c r="AD64" s="54">
        <f t="shared" si="16"/>
        <v>0</v>
      </c>
      <c r="AE64" s="54"/>
      <c r="AF64" s="22">
        <f t="shared" ca="1" si="28"/>
        <v>1</v>
      </c>
      <c r="AG64" s="22" t="str">
        <f t="shared" ca="1" si="22"/>
        <v>ELC</v>
      </c>
      <c r="AH64" s="22" t="str">
        <f t="shared" si="23"/>
        <v>ICH</v>
      </c>
      <c r="AI64" s="22" t="str">
        <f t="shared" si="23"/>
        <v>OTP</v>
      </c>
      <c r="AJ64" s="54">
        <f t="shared" ca="1" si="24"/>
        <v>2.3310023310023312E-2</v>
      </c>
    </row>
    <row r="65" spans="1:36" ht="12.75" customHeight="1" x14ac:dyDescent="0.45">
      <c r="A65" s="49"/>
      <c r="B65" s="46" t="s">
        <v>170</v>
      </c>
      <c r="C65" s="51">
        <v>2</v>
      </c>
      <c r="D65" s="51">
        <v>0</v>
      </c>
      <c r="E65" s="51"/>
      <c r="F65" s="51">
        <v>99</v>
      </c>
      <c r="G65" s="51"/>
      <c r="H65" s="51">
        <v>19</v>
      </c>
      <c r="I65" s="51">
        <f t="shared" si="12"/>
        <v>0</v>
      </c>
      <c r="K65" s="33" t="str">
        <f t="shared" si="14"/>
        <v>subtot</v>
      </c>
      <c r="L65" s="33" t="str">
        <f t="shared" si="7"/>
        <v/>
      </c>
      <c r="M65" s="33">
        <f t="shared" si="8"/>
        <v>0</v>
      </c>
      <c r="O65"/>
      <c r="P65"/>
      <c r="V65" s="22">
        <v>1</v>
      </c>
      <c r="W65" s="22">
        <f t="shared" si="25"/>
        <v>3</v>
      </c>
      <c r="X65" s="22">
        <f t="shared" si="26"/>
        <v>7</v>
      </c>
      <c r="Y65" s="53" t="str">
        <f t="shared" si="17"/>
        <v>ICH</v>
      </c>
      <c r="Z65" s="7" t="str">
        <f t="shared" si="18"/>
        <v>SPC</v>
      </c>
      <c r="AA65" s="54">
        <f t="shared" si="19"/>
        <v>6.5268065268065265E-2</v>
      </c>
      <c r="AB65" s="54">
        <f t="shared" si="15"/>
        <v>4.9429657794676805E-2</v>
      </c>
      <c r="AC65" s="54">
        <f t="shared" si="20"/>
        <v>0</v>
      </c>
      <c r="AD65" s="54">
        <f t="shared" si="16"/>
        <v>0</v>
      </c>
      <c r="AE65" s="54"/>
      <c r="AF65" s="22">
        <f t="shared" ca="1" si="28"/>
        <v>1</v>
      </c>
      <c r="AG65" s="22" t="str">
        <f t="shared" ca="1" si="22"/>
        <v>ELC</v>
      </c>
      <c r="AH65" s="22" t="str">
        <f t="shared" si="23"/>
        <v>ICH</v>
      </c>
      <c r="AI65" s="22" t="str">
        <f t="shared" si="23"/>
        <v>SPC</v>
      </c>
      <c r="AJ65" s="54">
        <f t="shared" ca="1" si="24"/>
        <v>6.5268065268065265E-2</v>
      </c>
    </row>
    <row r="66" spans="1:36" ht="12.75" customHeight="1" x14ac:dyDescent="0.45">
      <c r="A66" s="49"/>
      <c r="B66" s="49" t="s">
        <v>172</v>
      </c>
      <c r="C66" s="51">
        <v>2</v>
      </c>
      <c r="D66" s="51">
        <v>0</v>
      </c>
      <c r="E66" s="51"/>
      <c r="F66" s="51">
        <v>36</v>
      </c>
      <c r="G66" s="51">
        <v>0</v>
      </c>
      <c r="H66" s="51">
        <v>5</v>
      </c>
      <c r="I66" s="51">
        <f t="shared" si="12"/>
        <v>0</v>
      </c>
      <c r="K66" s="33" t="str">
        <f t="shared" si="14"/>
        <v>subtot</v>
      </c>
      <c r="L66" s="33" t="str">
        <f t="shared" si="7"/>
        <v/>
      </c>
      <c r="M66" s="33" t="str">
        <f t="shared" si="8"/>
        <v>STM</v>
      </c>
      <c r="O66"/>
      <c r="P66"/>
      <c r="V66" s="22">
        <v>1</v>
      </c>
      <c r="W66" s="22">
        <f t="shared" si="25"/>
        <v>3</v>
      </c>
      <c r="X66" s="22">
        <f t="shared" si="26"/>
        <v>8</v>
      </c>
      <c r="Y66" s="53" t="str">
        <f t="shared" si="17"/>
        <v>ICH</v>
      </c>
      <c r="Z66" s="7" t="str">
        <f t="shared" si="18"/>
        <v>LIG</v>
      </c>
      <c r="AA66" s="54">
        <f t="shared" si="19"/>
        <v>4.4289044289044288E-2</v>
      </c>
      <c r="AB66" s="54">
        <f t="shared" si="15"/>
        <v>0</v>
      </c>
      <c r="AC66" s="54">
        <f t="shared" si="20"/>
        <v>0</v>
      </c>
      <c r="AD66" s="54">
        <f t="shared" si="16"/>
        <v>0</v>
      </c>
      <c r="AE66" s="54"/>
      <c r="AF66" s="22">
        <f t="shared" ca="1" si="28"/>
        <v>1</v>
      </c>
      <c r="AG66" s="22" t="str">
        <f t="shared" ca="1" si="22"/>
        <v>ELC</v>
      </c>
      <c r="AH66" s="22" t="str">
        <f t="shared" si="23"/>
        <v>ICH</v>
      </c>
      <c r="AI66" s="22" t="str">
        <f t="shared" si="23"/>
        <v>LIG</v>
      </c>
      <c r="AJ66" s="54">
        <f t="shared" ca="1" si="24"/>
        <v>4.4289044289044288E-2</v>
      </c>
    </row>
    <row r="67" spans="1:36" ht="12.75" customHeight="1" x14ac:dyDescent="0.45">
      <c r="A67" s="49"/>
      <c r="B67" s="49" t="s">
        <v>175</v>
      </c>
      <c r="C67" s="51" t="s">
        <v>185</v>
      </c>
      <c r="D67" s="51">
        <v>0</v>
      </c>
      <c r="E67" s="51"/>
      <c r="F67" s="51">
        <v>63</v>
      </c>
      <c r="G67" s="51"/>
      <c r="H67" s="51">
        <v>14</v>
      </c>
      <c r="I67" s="51">
        <f t="shared" si="12"/>
        <v>0</v>
      </c>
      <c r="K67" s="33" t="str">
        <f t="shared" si="14"/>
        <v>subtot</v>
      </c>
      <c r="L67" s="33" t="str">
        <f t="shared" si="7"/>
        <v/>
      </c>
      <c r="M67" s="33">
        <f t="shared" si="8"/>
        <v>0</v>
      </c>
      <c r="O67"/>
      <c r="P67"/>
      <c r="V67" s="22">
        <v>1</v>
      </c>
      <c r="W67" s="22">
        <f t="shared" si="25"/>
        <v>3</v>
      </c>
      <c r="X67" s="22">
        <f t="shared" si="26"/>
        <v>9</v>
      </c>
      <c r="Y67" s="53" t="str">
        <f t="shared" si="17"/>
        <v>ICH</v>
      </c>
      <c r="Z67" s="7" t="str">
        <f t="shared" si="18"/>
        <v>OTH</v>
      </c>
      <c r="AA67" s="54">
        <f t="shared" si="19"/>
        <v>2.2144522144522144E-2</v>
      </c>
      <c r="AB67" s="54">
        <f t="shared" si="15"/>
        <v>1.0139416983523447E-2</v>
      </c>
      <c r="AC67" s="54">
        <f t="shared" si="20"/>
        <v>0</v>
      </c>
      <c r="AD67" s="54">
        <f t="shared" si="16"/>
        <v>0.6</v>
      </c>
      <c r="AE67" s="54"/>
      <c r="AF67" s="22">
        <f t="shared" ca="1" si="28"/>
        <v>1</v>
      </c>
      <c r="AG67" s="22" t="str">
        <f t="shared" ca="1" si="22"/>
        <v>ELC</v>
      </c>
      <c r="AH67" s="22" t="str">
        <f t="shared" si="23"/>
        <v>ICH</v>
      </c>
      <c r="AI67" s="22" t="str">
        <f t="shared" si="23"/>
        <v>OTH</v>
      </c>
      <c r="AJ67" s="54">
        <f t="shared" ca="1" si="24"/>
        <v>2.2144522144522144E-2</v>
      </c>
    </row>
    <row r="68" spans="1:36" ht="12.75" customHeight="1" x14ac:dyDescent="0.45">
      <c r="A68" s="49"/>
      <c r="B68" s="46" t="s">
        <v>178</v>
      </c>
      <c r="C68" s="51">
        <v>46</v>
      </c>
      <c r="D68" s="51"/>
      <c r="E68" s="51"/>
      <c r="F68" s="51">
        <v>45</v>
      </c>
      <c r="G68" s="51"/>
      <c r="H68" s="51">
        <v>0</v>
      </c>
      <c r="I68" s="51">
        <f t="shared" si="12"/>
        <v>0</v>
      </c>
      <c r="K68" s="33" t="str">
        <f t="shared" si="14"/>
        <v>subtot</v>
      </c>
      <c r="L68" s="33" t="str">
        <f t="shared" si="7"/>
        <v/>
      </c>
      <c r="M68" s="33">
        <f t="shared" si="8"/>
        <v>0</v>
      </c>
      <c r="O68"/>
      <c r="P68"/>
      <c r="V68" s="22">
        <v>1</v>
      </c>
      <c r="W68" s="22">
        <f t="shared" si="25"/>
        <v>4</v>
      </c>
      <c r="X68" s="22">
        <f t="shared" si="26"/>
        <v>1</v>
      </c>
      <c r="Y68" s="53" t="str">
        <f t="shared" si="17"/>
        <v>ITM</v>
      </c>
      <c r="Z68" s="7" t="str">
        <f t="shared" si="18"/>
        <v>STM</v>
      </c>
      <c r="AA68" s="54">
        <f t="shared" si="19"/>
        <v>8.4925690021231421E-3</v>
      </c>
      <c r="AB68" s="54">
        <f t="shared" si="15"/>
        <v>6.7796610169491525E-2</v>
      </c>
      <c r="AC68" s="54" t="str">
        <f t="shared" si="20"/>
        <v/>
      </c>
      <c r="AD68" s="54">
        <f t="shared" si="16"/>
        <v>0.14285714285714285</v>
      </c>
      <c r="AE68" s="54"/>
      <c r="AF68" s="22">
        <f t="shared" ca="1" si="28"/>
        <v>1</v>
      </c>
      <c r="AG68" s="22" t="str">
        <f t="shared" ca="1" si="22"/>
        <v>ELC</v>
      </c>
      <c r="AH68" s="22" t="str">
        <f t="shared" si="23"/>
        <v>ITM</v>
      </c>
      <c r="AI68" s="22" t="str">
        <f t="shared" si="23"/>
        <v>STM</v>
      </c>
      <c r="AJ68" s="54">
        <f t="shared" ca="1" si="24"/>
        <v>8.4925690021231421E-3</v>
      </c>
    </row>
    <row r="69" spans="1:36" ht="12.75" customHeight="1" x14ac:dyDescent="0.45">
      <c r="A69" s="49"/>
      <c r="B69" s="49" t="s">
        <v>180</v>
      </c>
      <c r="C69" s="51">
        <v>2</v>
      </c>
      <c r="D69" s="51"/>
      <c r="E69" s="51"/>
      <c r="F69" s="51">
        <v>39</v>
      </c>
      <c r="G69" s="51"/>
      <c r="H69" s="51">
        <v>0</v>
      </c>
      <c r="I69" s="51">
        <f t="shared" si="12"/>
        <v>0</v>
      </c>
      <c r="K69" s="33" t="str">
        <f t="shared" si="14"/>
        <v>subtot</v>
      </c>
      <c r="L69" s="33" t="str">
        <f t="shared" si="7"/>
        <v/>
      </c>
      <c r="M69" s="33" t="str">
        <f t="shared" si="8"/>
        <v>PRH</v>
      </c>
      <c r="O69"/>
      <c r="P69"/>
      <c r="V69" s="22">
        <v>1</v>
      </c>
      <c r="W69" s="22">
        <f t="shared" si="25"/>
        <v>4</v>
      </c>
      <c r="X69" s="22">
        <f t="shared" si="26"/>
        <v>2</v>
      </c>
      <c r="Y69" s="53" t="str">
        <f t="shared" si="17"/>
        <v>ITM</v>
      </c>
      <c r="Z69" s="7" t="str">
        <f t="shared" si="18"/>
        <v>PRH</v>
      </c>
      <c r="AA69" s="54">
        <f t="shared" si="19"/>
        <v>0.11677282377919321</v>
      </c>
      <c r="AB69" s="54">
        <f t="shared" si="15"/>
        <v>0.48305084745762711</v>
      </c>
      <c r="AC69" s="54" t="str">
        <f t="shared" si="20"/>
        <v/>
      </c>
      <c r="AD69" s="54">
        <f t="shared" si="16"/>
        <v>0</v>
      </c>
      <c r="AE69" s="54"/>
      <c r="AF69" s="22">
        <f t="shared" ca="1" si="28"/>
        <v>1</v>
      </c>
      <c r="AG69" s="22" t="str">
        <f t="shared" ca="1" si="22"/>
        <v>ELC</v>
      </c>
      <c r="AH69" s="22" t="str">
        <f t="shared" si="23"/>
        <v>ITM</v>
      </c>
      <c r="AI69" s="22" t="str">
        <f t="shared" si="23"/>
        <v>PRH</v>
      </c>
      <c r="AJ69" s="54">
        <f t="shared" ca="1" si="24"/>
        <v>0.11677282377919321</v>
      </c>
    </row>
    <row r="70" spans="1:36" ht="12.75" customHeight="1" x14ac:dyDescent="0.45">
      <c r="A70" s="49"/>
      <c r="B70" s="49" t="s">
        <v>183</v>
      </c>
      <c r="C70" s="51">
        <v>6</v>
      </c>
      <c r="D70" s="51">
        <v>0</v>
      </c>
      <c r="E70" s="51">
        <v>0</v>
      </c>
      <c r="F70" s="51" t="s">
        <v>208</v>
      </c>
      <c r="G70" s="51"/>
      <c r="H70" s="51">
        <v>0</v>
      </c>
      <c r="I70" s="51">
        <f t="shared" si="12"/>
        <v>0</v>
      </c>
      <c r="K70" s="33" t="str">
        <f t="shared" si="14"/>
        <v>subtot</v>
      </c>
      <c r="L70" s="33" t="str">
        <f t="shared" si="7"/>
        <v/>
      </c>
      <c r="M70" s="33" t="str">
        <f t="shared" si="8"/>
        <v>PRC</v>
      </c>
      <c r="O70"/>
      <c r="P70"/>
      <c r="V70" s="22">
        <v>1</v>
      </c>
      <c r="W70" s="22">
        <f t="shared" si="25"/>
        <v>4</v>
      </c>
      <c r="X70" s="22">
        <f t="shared" si="26"/>
        <v>3</v>
      </c>
      <c r="Y70" s="53" t="str">
        <f t="shared" si="17"/>
        <v>ITM</v>
      </c>
      <c r="Z70" s="7" t="str">
        <f t="shared" si="18"/>
        <v>PRC</v>
      </c>
      <c r="AA70" s="54">
        <f t="shared" si="19"/>
        <v>7.2186836518046707E-2</v>
      </c>
      <c r="AB70" s="54">
        <f t="shared" si="15"/>
        <v>5.6497175141242938E-3</v>
      </c>
      <c r="AC70" s="54" t="str">
        <f t="shared" si="20"/>
        <v/>
      </c>
      <c r="AD70" s="54">
        <f t="shared" si="16"/>
        <v>0</v>
      </c>
      <c r="AE70" s="54"/>
      <c r="AF70" s="22">
        <f t="shared" ca="1" si="28"/>
        <v>1</v>
      </c>
      <c r="AG70" s="22" t="str">
        <f t="shared" ca="1" si="22"/>
        <v>ELC</v>
      </c>
      <c r="AH70" s="22" t="str">
        <f t="shared" si="23"/>
        <v>ITM</v>
      </c>
      <c r="AI70" s="22" t="str">
        <f t="shared" si="23"/>
        <v>PRC</v>
      </c>
      <c r="AJ70" s="54">
        <f t="shared" ca="1" si="24"/>
        <v>7.2186836518046707E-2</v>
      </c>
    </row>
    <row r="71" spans="1:36" ht="12.75" customHeight="1" x14ac:dyDescent="0.45">
      <c r="A71" s="49"/>
      <c r="B71" s="49" t="s">
        <v>187</v>
      </c>
      <c r="C71" s="51">
        <v>37</v>
      </c>
      <c r="D71" s="51">
        <v>0</v>
      </c>
      <c r="E71" s="51"/>
      <c r="F71" s="51">
        <v>4</v>
      </c>
      <c r="G71" s="51"/>
      <c r="H71" s="51">
        <v>0</v>
      </c>
      <c r="I71" s="51">
        <f t="shared" si="12"/>
        <v>0</v>
      </c>
      <c r="K71" s="33" t="str">
        <f t="shared" si="14"/>
        <v>subtot</v>
      </c>
      <c r="L71" s="33" t="str">
        <f t="shared" si="7"/>
        <v/>
      </c>
      <c r="M71" s="33" t="str">
        <f t="shared" si="8"/>
        <v>MDR</v>
      </c>
      <c r="O71"/>
      <c r="P71"/>
      <c r="V71" s="22">
        <v>1</v>
      </c>
      <c r="W71" s="22">
        <f t="shared" si="25"/>
        <v>4</v>
      </c>
      <c r="X71" s="22">
        <f t="shared" si="26"/>
        <v>4</v>
      </c>
      <c r="Y71" s="53" t="str">
        <f t="shared" si="17"/>
        <v>ITM</v>
      </c>
      <c r="Z71" s="7" t="str">
        <f t="shared" si="18"/>
        <v>MDR</v>
      </c>
      <c r="AA71" s="54">
        <f t="shared" si="19"/>
        <v>0.4140127388535032</v>
      </c>
      <c r="AB71" s="54">
        <f t="shared" si="15"/>
        <v>1.1299435028248588E-2</v>
      </c>
      <c r="AC71" s="54" t="str">
        <f t="shared" si="20"/>
        <v/>
      </c>
      <c r="AD71" s="54">
        <f t="shared" si="16"/>
        <v>0.14285714285714285</v>
      </c>
      <c r="AE71" s="54"/>
      <c r="AF71" s="22">
        <f t="shared" ca="1" si="28"/>
        <v>1</v>
      </c>
      <c r="AG71" s="22" t="str">
        <f t="shared" ca="1" si="22"/>
        <v>ELC</v>
      </c>
      <c r="AH71" s="22" t="str">
        <f t="shared" si="23"/>
        <v>ITM</v>
      </c>
      <c r="AI71" s="22" t="str">
        <f t="shared" si="23"/>
        <v>MDR</v>
      </c>
      <c r="AJ71" s="54">
        <f t="shared" ca="1" si="24"/>
        <v>0.4140127388535032</v>
      </c>
    </row>
    <row r="72" spans="1:36" ht="12.75" customHeight="1" x14ac:dyDescent="0.45">
      <c r="A72" s="49"/>
      <c r="B72" s="49" t="s">
        <v>190</v>
      </c>
      <c r="C72" s="51" t="s">
        <v>208</v>
      </c>
      <c r="D72" s="51"/>
      <c r="E72" s="51"/>
      <c r="F72" s="51"/>
      <c r="G72" s="51"/>
      <c r="H72" s="51" t="s">
        <v>185</v>
      </c>
      <c r="I72" s="51">
        <f t="shared" si="12"/>
        <v>0</v>
      </c>
      <c r="K72" s="33" t="str">
        <f t="shared" si="14"/>
        <v>subtot</v>
      </c>
      <c r="L72" s="33" t="str">
        <f t="shared" si="7"/>
        <v/>
      </c>
      <c r="M72" s="33" t="str">
        <f t="shared" si="8"/>
        <v>ECP</v>
      </c>
      <c r="O72"/>
      <c r="P72"/>
      <c r="V72" s="22">
        <v>1</v>
      </c>
      <c r="W72" s="22">
        <f t="shared" si="25"/>
        <v>4</v>
      </c>
      <c r="X72" s="22">
        <f t="shared" si="26"/>
        <v>5</v>
      </c>
      <c r="Y72" s="53" t="str">
        <f t="shared" si="17"/>
        <v>ITM</v>
      </c>
      <c r="Z72" s="7" t="str">
        <f t="shared" si="18"/>
        <v>ECP</v>
      </c>
      <c r="AA72" s="54">
        <f t="shared" si="19"/>
        <v>6.369426751592357E-3</v>
      </c>
      <c r="AB72" s="54">
        <f t="shared" si="15"/>
        <v>0</v>
      </c>
      <c r="AC72" s="54" t="str">
        <f t="shared" si="20"/>
        <v/>
      </c>
      <c r="AD72" s="54">
        <f t="shared" si="16"/>
        <v>0</v>
      </c>
      <c r="AE72" s="54"/>
      <c r="AF72" s="22">
        <f t="shared" ca="1" si="28"/>
        <v>1</v>
      </c>
      <c r="AG72" s="22" t="str">
        <f t="shared" ca="1" si="22"/>
        <v>ELC</v>
      </c>
      <c r="AH72" s="22" t="str">
        <f t="shared" si="23"/>
        <v>ITM</v>
      </c>
      <c r="AI72" s="22" t="str">
        <f t="shared" si="23"/>
        <v>ECP</v>
      </c>
      <c r="AJ72" s="54">
        <f t="shared" ca="1" si="24"/>
        <v>6.369426751592357E-3</v>
      </c>
    </row>
    <row r="73" spans="1:36" ht="12.75" customHeight="1" x14ac:dyDescent="0.45">
      <c r="A73" s="49"/>
      <c r="B73" s="49" t="s">
        <v>193</v>
      </c>
      <c r="C73" s="51">
        <v>1</v>
      </c>
      <c r="D73" s="51">
        <v>0</v>
      </c>
      <c r="E73" s="51"/>
      <c r="F73" s="51">
        <v>3</v>
      </c>
      <c r="G73" s="51"/>
      <c r="H73" s="51">
        <v>0</v>
      </c>
      <c r="I73" s="51">
        <f t="shared" si="12"/>
        <v>0</v>
      </c>
      <c r="K73" s="33" t="str">
        <f t="shared" si="14"/>
        <v>subtot</v>
      </c>
      <c r="L73" s="33" t="str">
        <f t="shared" si="7"/>
        <v/>
      </c>
      <c r="M73" s="33" t="str">
        <f t="shared" si="8"/>
        <v>OTP</v>
      </c>
      <c r="O73"/>
      <c r="P73"/>
      <c r="V73" s="22">
        <v>1</v>
      </c>
      <c r="W73" s="22">
        <f t="shared" si="25"/>
        <v>4</v>
      </c>
      <c r="X73" s="22">
        <f t="shared" si="26"/>
        <v>6</v>
      </c>
      <c r="Y73" s="53" t="str">
        <f t="shared" si="17"/>
        <v>ITM</v>
      </c>
      <c r="Z73" s="7" t="str">
        <f t="shared" si="18"/>
        <v>OTP</v>
      </c>
      <c r="AA73" s="54">
        <f t="shared" si="19"/>
        <v>4.0339702760084924E-2</v>
      </c>
      <c r="AB73" s="54">
        <f t="shared" ref="AB73:AB104" si="29">SUMIFS(F$42:F$1841,$L$42:$L$1841,$Y73,$M$42:$M$1841,$Z73)/SUMIFS(F$42:F$1841,$L$42:$L$1841,$Y73,$M$42:$M$1841,"&lt;&gt;0")</f>
        <v>1.6949152542372881E-2</v>
      </c>
      <c r="AC73" s="54" t="str">
        <f t="shared" si="20"/>
        <v/>
      </c>
      <c r="AD73" s="54">
        <f t="shared" ref="AD73:AD104" si="30">SUMIFS(I$42:I$1841,$L$42:$L$1841,$Y73,$M$42:$M$1841,$Z73)/SUMIFS(I$42:I$1841,$L$42:$L$1841,$Y73,$M$42:$M$1841,"&lt;&gt;0")</f>
        <v>7.1428571428571425E-2</v>
      </c>
      <c r="AE73" s="54"/>
      <c r="AF73" s="22">
        <f t="shared" ca="1" si="28"/>
        <v>1</v>
      </c>
      <c r="AG73" s="22" t="str">
        <f t="shared" ca="1" si="22"/>
        <v>ELC</v>
      </c>
      <c r="AH73" s="22" t="str">
        <f t="shared" si="23"/>
        <v>ITM</v>
      </c>
      <c r="AI73" s="22" t="str">
        <f t="shared" si="23"/>
        <v>OTP</v>
      </c>
      <c r="AJ73" s="54">
        <f t="shared" ca="1" si="24"/>
        <v>4.0339702760084924E-2</v>
      </c>
    </row>
    <row r="74" spans="1:36" ht="12.75" customHeight="1" x14ac:dyDescent="0.45">
      <c r="A74" s="49"/>
      <c r="B74" s="46" t="s">
        <v>196</v>
      </c>
      <c r="C74" s="51">
        <v>6</v>
      </c>
      <c r="D74" s="51"/>
      <c r="E74" s="51"/>
      <c r="F74" s="51">
        <v>5</v>
      </c>
      <c r="G74" s="51"/>
      <c r="H74" s="51">
        <v>0</v>
      </c>
      <c r="I74" s="51">
        <f t="shared" si="12"/>
        <v>0</v>
      </c>
      <c r="K74" s="33" t="str">
        <f t="shared" si="14"/>
        <v>subtot</v>
      </c>
      <c r="L74" s="33" t="str">
        <f t="shared" si="7"/>
        <v/>
      </c>
      <c r="M74" s="33">
        <f t="shared" si="8"/>
        <v>0</v>
      </c>
      <c r="O74"/>
      <c r="P74"/>
      <c r="V74" s="22">
        <v>1</v>
      </c>
      <c r="W74" s="22">
        <f t="shared" si="25"/>
        <v>4</v>
      </c>
      <c r="X74" s="22">
        <f t="shared" si="26"/>
        <v>7</v>
      </c>
      <c r="Y74" s="53" t="str">
        <f t="shared" si="17"/>
        <v>ITM</v>
      </c>
      <c r="Z74" s="7" t="str">
        <f t="shared" si="18"/>
        <v>SPC</v>
      </c>
      <c r="AA74" s="54">
        <f t="shared" si="19"/>
        <v>0.18683651804670912</v>
      </c>
      <c r="AB74" s="54">
        <f t="shared" si="29"/>
        <v>0.38983050847457629</v>
      </c>
      <c r="AC74" s="54" t="str">
        <f t="shared" si="20"/>
        <v/>
      </c>
      <c r="AD74" s="54">
        <f t="shared" si="30"/>
        <v>0.14285714285714285</v>
      </c>
      <c r="AE74" s="54"/>
      <c r="AF74" s="22">
        <f t="shared" ca="1" si="28"/>
        <v>1</v>
      </c>
      <c r="AG74" s="22" t="str">
        <f t="shared" ca="1" si="22"/>
        <v>ELC</v>
      </c>
      <c r="AH74" s="22" t="str">
        <f t="shared" si="23"/>
        <v>ITM</v>
      </c>
      <c r="AI74" s="22" t="str">
        <f t="shared" si="23"/>
        <v>SPC</v>
      </c>
      <c r="AJ74" s="54">
        <f t="shared" ca="1" si="24"/>
        <v>0.18683651804670912</v>
      </c>
    </row>
    <row r="75" spans="1:36" ht="12.75" customHeight="1" x14ac:dyDescent="0.45">
      <c r="A75" s="49"/>
      <c r="B75" s="49" t="s">
        <v>198</v>
      </c>
      <c r="C75" s="51">
        <v>2</v>
      </c>
      <c r="D75" s="51"/>
      <c r="E75" s="51"/>
      <c r="F75" s="51">
        <v>4</v>
      </c>
      <c r="G75" s="51"/>
      <c r="H75" s="51">
        <v>0</v>
      </c>
      <c r="I75" s="51">
        <f t="shared" si="12"/>
        <v>0</v>
      </c>
      <c r="K75" s="33" t="str">
        <f t="shared" si="14"/>
        <v>subtot</v>
      </c>
      <c r="L75" s="33" t="str">
        <f t="shared" si="7"/>
        <v/>
      </c>
      <c r="M75" s="33" t="str">
        <f t="shared" si="8"/>
        <v>SPC</v>
      </c>
      <c r="O75"/>
      <c r="P75"/>
      <c r="V75" s="22">
        <v>1</v>
      </c>
      <c r="W75" s="22">
        <f t="shared" si="25"/>
        <v>4</v>
      </c>
      <c r="X75" s="22">
        <f t="shared" si="26"/>
        <v>8</v>
      </c>
      <c r="Y75" s="53" t="str">
        <f t="shared" si="17"/>
        <v>ITM</v>
      </c>
      <c r="Z75" s="7" t="str">
        <f t="shared" si="18"/>
        <v>LIG</v>
      </c>
      <c r="AA75" s="54">
        <f t="shared" si="19"/>
        <v>0.11040339702760085</v>
      </c>
      <c r="AB75" s="54">
        <f t="shared" si="29"/>
        <v>0</v>
      </c>
      <c r="AC75" s="54" t="str">
        <f t="shared" si="20"/>
        <v/>
      </c>
      <c r="AD75" s="54">
        <f t="shared" si="30"/>
        <v>0</v>
      </c>
      <c r="AE75" s="54"/>
      <c r="AF75" s="22">
        <f t="shared" ca="1" si="28"/>
        <v>1</v>
      </c>
      <c r="AG75" s="22" t="str">
        <f t="shared" ca="1" si="22"/>
        <v>ELC</v>
      </c>
      <c r="AH75" s="22" t="str">
        <f t="shared" si="23"/>
        <v>ITM</v>
      </c>
      <c r="AI75" s="22" t="str">
        <f t="shared" si="23"/>
        <v>LIG</v>
      </c>
      <c r="AJ75" s="54">
        <f t="shared" ca="1" si="24"/>
        <v>0.11040339702760085</v>
      </c>
    </row>
    <row r="76" spans="1:36" ht="12.75" customHeight="1" x14ac:dyDescent="0.45">
      <c r="A76" s="49"/>
      <c r="B76" s="49" t="s">
        <v>201</v>
      </c>
      <c r="C76" s="51">
        <v>2</v>
      </c>
      <c r="D76" s="51"/>
      <c r="E76" s="51"/>
      <c r="F76" s="51"/>
      <c r="G76" s="51"/>
      <c r="H76" s="51" t="s">
        <v>185</v>
      </c>
      <c r="I76" s="51">
        <f t="shared" si="12"/>
        <v>0</v>
      </c>
      <c r="K76" s="33" t="str">
        <f t="shared" si="14"/>
        <v>subtot</v>
      </c>
      <c r="L76" s="33" t="str">
        <f t="shared" si="7"/>
        <v/>
      </c>
      <c r="M76" s="33" t="str">
        <f t="shared" si="8"/>
        <v>LIG</v>
      </c>
      <c r="O76"/>
      <c r="P76"/>
      <c r="V76" s="22">
        <v>1</v>
      </c>
      <c r="W76" s="22">
        <f t="shared" si="25"/>
        <v>4</v>
      </c>
      <c r="X76" s="22">
        <f t="shared" si="26"/>
        <v>9</v>
      </c>
      <c r="Y76" s="53" t="str">
        <f t="shared" si="17"/>
        <v>ITM</v>
      </c>
      <c r="Z76" s="7" t="str">
        <f t="shared" si="18"/>
        <v>OTH</v>
      </c>
      <c r="AA76" s="54">
        <f t="shared" si="19"/>
        <v>4.4585987261146494E-2</v>
      </c>
      <c r="AB76" s="54">
        <f t="shared" si="29"/>
        <v>2.5423728813559324E-2</v>
      </c>
      <c r="AC76" s="54" t="str">
        <f t="shared" si="20"/>
        <v/>
      </c>
      <c r="AD76" s="54">
        <f t="shared" si="30"/>
        <v>0.5</v>
      </c>
      <c r="AE76" s="54"/>
      <c r="AF76" s="22">
        <f t="shared" ca="1" si="28"/>
        <v>1</v>
      </c>
      <c r="AG76" s="22" t="str">
        <f t="shared" ca="1" si="22"/>
        <v>ELC</v>
      </c>
      <c r="AH76" s="22" t="str">
        <f t="shared" si="23"/>
        <v>ITM</v>
      </c>
      <c r="AI76" s="22" t="str">
        <f t="shared" si="23"/>
        <v>OTH</v>
      </c>
      <c r="AJ76" s="54">
        <f t="shared" ca="1" si="24"/>
        <v>4.4585987261146494E-2</v>
      </c>
    </row>
    <row r="77" spans="1:36" ht="12.75" customHeight="1" x14ac:dyDescent="0.45">
      <c r="A77" s="49"/>
      <c r="B77" s="49" t="s">
        <v>204</v>
      </c>
      <c r="C77" s="51">
        <v>1</v>
      </c>
      <c r="D77" s="51">
        <v>0</v>
      </c>
      <c r="E77" s="51"/>
      <c r="F77" s="51" t="s">
        <v>208</v>
      </c>
      <c r="G77" s="51"/>
      <c r="H77" s="51">
        <v>0</v>
      </c>
      <c r="I77" s="51">
        <f t="shared" si="12"/>
        <v>0</v>
      </c>
      <c r="K77" s="33" t="str">
        <f t="shared" si="14"/>
        <v>subtot</v>
      </c>
      <c r="L77" s="33" t="str">
        <f t="shared" si="7"/>
        <v/>
      </c>
      <c r="M77" s="33" t="str">
        <f t="shared" si="8"/>
        <v>OTH</v>
      </c>
      <c r="O77"/>
      <c r="P77"/>
      <c r="V77" s="22">
        <v>1</v>
      </c>
      <c r="W77" s="22">
        <f t="shared" si="25"/>
        <v>5</v>
      </c>
      <c r="X77" s="22">
        <f t="shared" si="26"/>
        <v>1</v>
      </c>
      <c r="Y77" s="53" t="str">
        <f t="shared" si="17"/>
        <v>INM</v>
      </c>
      <c r="Z77" s="7" t="str">
        <f t="shared" si="18"/>
        <v>STM</v>
      </c>
      <c r="AA77" s="54">
        <f t="shared" si="19"/>
        <v>0</v>
      </c>
      <c r="AB77" s="54">
        <f t="shared" si="29"/>
        <v>6.024096385542169E-3</v>
      </c>
      <c r="AC77" s="54">
        <f t="shared" si="20"/>
        <v>0</v>
      </c>
      <c r="AD77" s="54">
        <f t="shared" si="30"/>
        <v>0</v>
      </c>
      <c r="AE77" s="54"/>
      <c r="AF77" s="22">
        <f t="shared" ca="1" si="27"/>
        <v>0</v>
      </c>
      <c r="AG77" s="22" t="str">
        <f t="shared" ca="1" si="22"/>
        <v>ELC</v>
      </c>
      <c r="AH77" s="22" t="str">
        <f t="shared" si="23"/>
        <v>INM</v>
      </c>
      <c r="AI77" s="22" t="str">
        <f t="shared" si="23"/>
        <v>STM</v>
      </c>
      <c r="AJ77" s="54">
        <f t="shared" ca="1" si="24"/>
        <v>0</v>
      </c>
    </row>
    <row r="78" spans="1:36" ht="12.75" customHeight="1" x14ac:dyDescent="0.45">
      <c r="A78" s="49"/>
      <c r="B78" s="49" t="s">
        <v>207</v>
      </c>
      <c r="C78" s="51" t="s">
        <v>208</v>
      </c>
      <c r="D78" s="51"/>
      <c r="E78" s="51"/>
      <c r="F78" s="51" t="s">
        <v>208</v>
      </c>
      <c r="G78" s="51"/>
      <c r="H78" s="51" t="s">
        <v>185</v>
      </c>
      <c r="I78" s="51">
        <f t="shared" si="12"/>
        <v>0</v>
      </c>
      <c r="K78" s="33" t="str">
        <f t="shared" si="14"/>
        <v>subtot</v>
      </c>
      <c r="L78" s="33" t="str">
        <f t="shared" si="7"/>
        <v/>
      </c>
      <c r="M78" s="33" t="str">
        <f t="shared" si="8"/>
        <v>OTH</v>
      </c>
      <c r="O78"/>
      <c r="P78"/>
      <c r="V78" s="22">
        <v>1</v>
      </c>
      <c r="W78" s="22">
        <f t="shared" si="25"/>
        <v>5</v>
      </c>
      <c r="X78" s="22">
        <f t="shared" si="26"/>
        <v>2</v>
      </c>
      <c r="Y78" s="53" t="str">
        <f t="shared" si="17"/>
        <v>INM</v>
      </c>
      <c r="Z78" s="7" t="str">
        <f t="shared" si="18"/>
        <v>PRH</v>
      </c>
      <c r="AA78" s="54">
        <f t="shared" si="19"/>
        <v>0.20155038759689922</v>
      </c>
      <c r="AB78" s="54">
        <f t="shared" si="29"/>
        <v>0.85240963855421692</v>
      </c>
      <c r="AC78" s="54">
        <f t="shared" si="20"/>
        <v>0.90058479532163738</v>
      </c>
      <c r="AD78" s="54">
        <f t="shared" si="30"/>
        <v>0</v>
      </c>
      <c r="AE78" s="54"/>
      <c r="AF78" s="22">
        <f t="shared" ref="AF78:AF125" ca="1" si="31">IFERROR(IF(VALUE(AJ78)=0,0,1),0)</f>
        <v>1</v>
      </c>
      <c r="AG78" s="22" t="str">
        <f t="shared" ca="1" si="22"/>
        <v>ELC</v>
      </c>
      <c r="AH78" s="22" t="str">
        <f t="shared" si="23"/>
        <v>INM</v>
      </c>
      <c r="AI78" s="22" t="str">
        <f t="shared" si="23"/>
        <v>PRH</v>
      </c>
      <c r="AJ78" s="54">
        <f t="shared" ca="1" si="24"/>
        <v>0.20155038759689922</v>
      </c>
    </row>
    <row r="79" spans="1:36" ht="12.75" customHeight="1" x14ac:dyDescent="0.45">
      <c r="A79" s="49"/>
      <c r="B79" s="49" t="s">
        <v>210</v>
      </c>
      <c r="C79" s="51" t="s">
        <v>185</v>
      </c>
      <c r="D79" s="51">
        <v>0</v>
      </c>
      <c r="E79" s="51"/>
      <c r="F79" s="51" t="s">
        <v>208</v>
      </c>
      <c r="G79" s="51"/>
      <c r="H79" s="51">
        <v>0</v>
      </c>
      <c r="I79" s="51">
        <f t="shared" si="12"/>
        <v>0</v>
      </c>
      <c r="K79" s="33" t="str">
        <f t="shared" si="14"/>
        <v>subtot</v>
      </c>
      <c r="L79" s="33" t="str">
        <f t="shared" si="7"/>
        <v/>
      </c>
      <c r="M79" s="33" t="str">
        <f t="shared" si="8"/>
        <v>OTH</v>
      </c>
      <c r="O79"/>
      <c r="P79"/>
      <c r="V79" s="22">
        <v>1</v>
      </c>
      <c r="W79" s="22">
        <f t="shared" si="25"/>
        <v>5</v>
      </c>
      <c r="X79" s="22">
        <f t="shared" si="26"/>
        <v>3</v>
      </c>
      <c r="Y79" s="53" t="str">
        <f t="shared" si="17"/>
        <v>INM</v>
      </c>
      <c r="Z79" s="7" t="str">
        <f t="shared" si="18"/>
        <v>PRC</v>
      </c>
      <c r="AA79" s="54">
        <f t="shared" si="19"/>
        <v>4.6511627906976744E-2</v>
      </c>
      <c r="AB79" s="54">
        <f t="shared" si="29"/>
        <v>9.0361445783132526E-3</v>
      </c>
      <c r="AC79" s="54">
        <f t="shared" si="20"/>
        <v>1.7543859649122806E-2</v>
      </c>
      <c r="AD79" s="54">
        <f t="shared" si="30"/>
        <v>0</v>
      </c>
      <c r="AE79" s="54"/>
      <c r="AF79" s="22">
        <f t="shared" ca="1" si="31"/>
        <v>1</v>
      </c>
      <c r="AG79" s="22" t="str">
        <f t="shared" ca="1" si="22"/>
        <v>ELC</v>
      </c>
      <c r="AH79" s="22" t="str">
        <f t="shared" si="23"/>
        <v>INM</v>
      </c>
      <c r="AI79" s="22" t="str">
        <f t="shared" si="23"/>
        <v>PRC</v>
      </c>
      <c r="AJ79" s="54">
        <f t="shared" ca="1" si="24"/>
        <v>4.6511627906976744E-2</v>
      </c>
    </row>
    <row r="80" spans="1:36" ht="12.75" customHeight="1" x14ac:dyDescent="0.45">
      <c r="A80" s="49"/>
      <c r="B80" s="49" t="s">
        <v>211</v>
      </c>
      <c r="C80" s="51" t="s">
        <v>208</v>
      </c>
      <c r="D80" s="51">
        <v>0</v>
      </c>
      <c r="E80" s="51"/>
      <c r="F80" s="51" t="s">
        <v>208</v>
      </c>
      <c r="G80" s="51"/>
      <c r="H80" s="51">
        <v>0</v>
      </c>
      <c r="I80" s="51">
        <f t="shared" si="12"/>
        <v>0</v>
      </c>
      <c r="K80" s="33" t="str">
        <f t="shared" si="14"/>
        <v>subtot</v>
      </c>
      <c r="L80" s="33" t="str">
        <f t="shared" si="7"/>
        <v/>
      </c>
      <c r="M80" s="33" t="str">
        <f t="shared" si="8"/>
        <v>OTH</v>
      </c>
      <c r="O80"/>
      <c r="P80"/>
      <c r="V80" s="22">
        <v>1</v>
      </c>
      <c r="W80" s="22">
        <f t="shared" si="25"/>
        <v>5</v>
      </c>
      <c r="X80" s="22">
        <f t="shared" si="26"/>
        <v>4</v>
      </c>
      <c r="Y80" s="53" t="str">
        <f t="shared" si="17"/>
        <v>INM</v>
      </c>
      <c r="Z80" s="7" t="str">
        <f t="shared" si="18"/>
        <v>MDR</v>
      </c>
      <c r="AA80" s="54">
        <f t="shared" si="19"/>
        <v>0.55038759689922478</v>
      </c>
      <c r="AB80" s="54">
        <f t="shared" si="29"/>
        <v>7.5301204819277115E-2</v>
      </c>
      <c r="AC80" s="54">
        <f t="shared" si="20"/>
        <v>8.1871345029239762E-2</v>
      </c>
      <c r="AD80" s="54">
        <f t="shared" si="30"/>
        <v>0.375</v>
      </c>
      <c r="AE80" s="54"/>
      <c r="AF80" s="22">
        <f t="shared" ca="1" si="31"/>
        <v>1</v>
      </c>
      <c r="AG80" s="22" t="str">
        <f t="shared" ca="1" si="22"/>
        <v>ELC</v>
      </c>
      <c r="AH80" s="22" t="str">
        <f t="shared" si="23"/>
        <v>INM</v>
      </c>
      <c r="AI80" s="22" t="str">
        <f t="shared" si="23"/>
        <v>MDR</v>
      </c>
      <c r="AJ80" s="54">
        <f t="shared" ca="1" si="24"/>
        <v>0.55038759689922478</v>
      </c>
    </row>
    <row r="81" spans="1:36" ht="12.75" customHeight="1" x14ac:dyDescent="0.45">
      <c r="A81" s="49"/>
      <c r="B81" s="46" t="s">
        <v>213</v>
      </c>
      <c r="C81" s="51" t="s">
        <v>208</v>
      </c>
      <c r="D81" s="51">
        <v>0</v>
      </c>
      <c r="E81" s="51">
        <v>0</v>
      </c>
      <c r="F81" s="51"/>
      <c r="G81" s="51"/>
      <c r="H81" s="51">
        <v>0</v>
      </c>
      <c r="I81" s="51">
        <f t="shared" si="12"/>
        <v>0</v>
      </c>
      <c r="K81" s="33" t="str">
        <f t="shared" si="14"/>
        <v>subtot</v>
      </c>
      <c r="L81" s="33" t="str">
        <f t="shared" si="7"/>
        <v/>
      </c>
      <c r="M81" s="33">
        <f t="shared" si="8"/>
        <v>0</v>
      </c>
      <c r="O81"/>
      <c r="P81"/>
      <c r="V81" s="22">
        <v>1</v>
      </c>
      <c r="W81" s="22">
        <f t="shared" si="25"/>
        <v>5</v>
      </c>
      <c r="X81" s="22">
        <f t="shared" si="26"/>
        <v>5</v>
      </c>
      <c r="Y81" s="53" t="str">
        <f t="shared" si="17"/>
        <v>INM</v>
      </c>
      <c r="Z81" s="7" t="str">
        <f t="shared" si="18"/>
        <v>ECP</v>
      </c>
      <c r="AA81" s="54">
        <f t="shared" si="19"/>
        <v>2.3255813953488372E-2</v>
      </c>
      <c r="AB81" s="54">
        <f t="shared" si="29"/>
        <v>0</v>
      </c>
      <c r="AC81" s="54">
        <f t="shared" si="20"/>
        <v>0</v>
      </c>
      <c r="AD81" s="54">
        <f t="shared" si="30"/>
        <v>0</v>
      </c>
      <c r="AE81" s="54"/>
      <c r="AF81" s="22">
        <f t="shared" ca="1" si="31"/>
        <v>1</v>
      </c>
      <c r="AG81" s="22" t="str">
        <f t="shared" ca="1" si="22"/>
        <v>ELC</v>
      </c>
      <c r="AH81" s="22" t="str">
        <f t="shared" si="23"/>
        <v>INM</v>
      </c>
      <c r="AI81" s="22" t="str">
        <f t="shared" si="23"/>
        <v>ECP</v>
      </c>
      <c r="AJ81" s="54">
        <f t="shared" ca="1" si="24"/>
        <v>2.3255813953488372E-2</v>
      </c>
    </row>
    <row r="82" spans="1:36" ht="12.75" customHeight="1" x14ac:dyDescent="0.45">
      <c r="A82" s="49"/>
      <c r="B82" s="49"/>
      <c r="C82" s="51"/>
      <c r="D82" s="51"/>
      <c r="E82" s="51"/>
      <c r="F82" s="51"/>
      <c r="G82" s="51"/>
      <c r="H82" s="51"/>
      <c r="I82" s="51">
        <f t="shared" si="12"/>
        <v>0</v>
      </c>
      <c r="K82" s="33" t="str">
        <f t="shared" si="14"/>
        <v>subtot</v>
      </c>
      <c r="L82" s="33" t="str">
        <f t="shared" ref="L82:L145" si="32">IFERROR(VLOOKUP(K82,$O$17:$P$38,2,FALSE),"")</f>
        <v/>
      </c>
      <c r="M82" s="33">
        <f t="shared" ref="M82:M145" si="33">IFERROR(VLOOKUP(B82,$Z$17:$AA$33,2,FALSE),0)</f>
        <v>0</v>
      </c>
      <c r="O82"/>
      <c r="P82"/>
      <c r="Q82" s="33"/>
      <c r="R82" s="33"/>
      <c r="S82" s="33"/>
      <c r="T82" s="33"/>
      <c r="U82" s="33"/>
      <c r="V82" s="22">
        <v>1</v>
      </c>
      <c r="W82" s="22">
        <f t="shared" si="25"/>
        <v>5</v>
      </c>
      <c r="X82" s="22">
        <f t="shared" si="26"/>
        <v>6</v>
      </c>
      <c r="Y82" s="53" t="str">
        <f t="shared" si="17"/>
        <v>INM</v>
      </c>
      <c r="Z82" s="7" t="str">
        <f t="shared" si="18"/>
        <v>OTP</v>
      </c>
      <c r="AA82" s="54">
        <f t="shared" si="19"/>
        <v>5.4263565891472867E-2</v>
      </c>
      <c r="AB82" s="54">
        <f t="shared" si="29"/>
        <v>0</v>
      </c>
      <c r="AC82" s="54">
        <f t="shared" si="20"/>
        <v>0</v>
      </c>
      <c r="AD82" s="54">
        <f t="shared" si="30"/>
        <v>0</v>
      </c>
      <c r="AE82" s="54"/>
      <c r="AF82" s="22">
        <f t="shared" ca="1" si="31"/>
        <v>1</v>
      </c>
      <c r="AG82" s="22" t="str">
        <f t="shared" ca="1" si="22"/>
        <v>ELC</v>
      </c>
      <c r="AH82" s="22" t="str">
        <f t="shared" si="23"/>
        <v>INM</v>
      </c>
      <c r="AI82" s="22" t="str">
        <f t="shared" si="23"/>
        <v>OTP</v>
      </c>
      <c r="AJ82" s="54">
        <f t="shared" ca="1" si="24"/>
        <v>5.4263565891472867E-2</v>
      </c>
    </row>
    <row r="83" spans="1:36" s="33" customFormat="1" ht="12.75" customHeight="1" x14ac:dyDescent="0.45">
      <c r="A83" s="46" t="s">
        <v>227</v>
      </c>
      <c r="B83" s="46" t="s">
        <v>228</v>
      </c>
      <c r="C83" s="55"/>
      <c r="D83" s="55"/>
      <c r="E83" s="55"/>
      <c r="F83" s="55"/>
      <c r="G83" s="55"/>
      <c r="H83" s="55"/>
      <c r="I83" s="55">
        <f t="shared" si="12"/>
        <v>0</v>
      </c>
      <c r="K83" s="33" t="str">
        <f t="shared" si="14"/>
        <v>subtot</v>
      </c>
      <c r="L83" s="33" t="str">
        <f t="shared" si="32"/>
        <v/>
      </c>
      <c r="M83" s="33">
        <f t="shared" si="33"/>
        <v>0</v>
      </c>
      <c r="O83"/>
      <c r="P83"/>
      <c r="Q83" s="22"/>
      <c r="R83" s="22"/>
      <c r="S83" s="22"/>
      <c r="T83" s="22"/>
      <c r="U83" s="22"/>
      <c r="V83" s="22">
        <v>1</v>
      </c>
      <c r="W83" s="22">
        <f t="shared" si="25"/>
        <v>5</v>
      </c>
      <c r="X83" s="22">
        <f t="shared" si="26"/>
        <v>7</v>
      </c>
      <c r="Y83" s="53" t="str">
        <f t="shared" si="17"/>
        <v>INM</v>
      </c>
      <c r="Z83" s="7" t="str">
        <f t="shared" si="18"/>
        <v>SPC</v>
      </c>
      <c r="AA83" s="54">
        <f t="shared" si="19"/>
        <v>5.4263565891472867E-2</v>
      </c>
      <c r="AB83" s="54">
        <f t="shared" si="29"/>
        <v>4.8192771084337352E-2</v>
      </c>
      <c r="AC83" s="54">
        <f t="shared" si="20"/>
        <v>0</v>
      </c>
      <c r="AD83" s="54">
        <f t="shared" si="30"/>
        <v>0</v>
      </c>
      <c r="AE83" s="54"/>
      <c r="AF83" s="22">
        <f t="shared" ca="1" si="31"/>
        <v>1</v>
      </c>
      <c r="AG83" s="22" t="str">
        <f t="shared" ca="1" si="22"/>
        <v>ELC</v>
      </c>
      <c r="AH83" s="22" t="str">
        <f t="shared" si="23"/>
        <v>INM</v>
      </c>
      <c r="AI83" s="22" t="str">
        <f t="shared" si="23"/>
        <v>SPC</v>
      </c>
      <c r="AJ83" s="54">
        <f t="shared" ca="1" si="24"/>
        <v>5.4263565891472867E-2</v>
      </c>
    </row>
    <row r="84" spans="1:36" ht="12.75" customHeight="1" x14ac:dyDescent="0.45">
      <c r="A84" s="49"/>
      <c r="B84" s="49"/>
      <c r="C84" s="51"/>
      <c r="D84" s="51"/>
      <c r="E84" s="51"/>
      <c r="F84" s="51"/>
      <c r="G84" s="51"/>
      <c r="H84" s="51"/>
      <c r="I84" s="51">
        <f t="shared" si="12"/>
        <v>0</v>
      </c>
      <c r="K84" s="33" t="str">
        <f t="shared" si="14"/>
        <v>subtot</v>
      </c>
      <c r="L84" s="33" t="str">
        <f t="shared" si="32"/>
        <v/>
      </c>
      <c r="M84" s="33">
        <f t="shared" si="33"/>
        <v>0</v>
      </c>
      <c r="O84"/>
      <c r="P84"/>
      <c r="V84" s="22">
        <v>1</v>
      </c>
      <c r="W84" s="22">
        <f t="shared" si="25"/>
        <v>5</v>
      </c>
      <c r="X84" s="22">
        <f t="shared" si="26"/>
        <v>8</v>
      </c>
      <c r="Y84" s="53" t="str">
        <f t="shared" si="17"/>
        <v>INM</v>
      </c>
      <c r="Z84" s="7" t="str">
        <f t="shared" si="18"/>
        <v>LIG</v>
      </c>
      <c r="AA84" s="54">
        <f t="shared" si="19"/>
        <v>4.6511627906976744E-2</v>
      </c>
      <c r="AB84" s="54">
        <f t="shared" si="29"/>
        <v>0</v>
      </c>
      <c r="AC84" s="54">
        <f t="shared" si="20"/>
        <v>0</v>
      </c>
      <c r="AD84" s="54">
        <f t="shared" si="30"/>
        <v>0</v>
      </c>
      <c r="AE84" s="54"/>
      <c r="AF84" s="22">
        <f t="shared" ca="1" si="31"/>
        <v>1</v>
      </c>
      <c r="AG84" s="22" t="str">
        <f t="shared" ca="1" si="22"/>
        <v>ELC</v>
      </c>
      <c r="AH84" s="22" t="str">
        <f t="shared" si="23"/>
        <v>INM</v>
      </c>
      <c r="AI84" s="22" t="str">
        <f t="shared" si="23"/>
        <v>LIG</v>
      </c>
      <c r="AJ84" s="54">
        <f t="shared" ca="1" si="24"/>
        <v>4.6511627906976744E-2</v>
      </c>
    </row>
    <row r="85" spans="1:36" ht="12.75" customHeight="1" x14ac:dyDescent="0.45">
      <c r="A85" s="49"/>
      <c r="B85" s="49"/>
      <c r="C85" s="51"/>
      <c r="D85" s="51"/>
      <c r="E85" s="51"/>
      <c r="F85" s="51"/>
      <c r="G85" s="51"/>
      <c r="H85" s="51"/>
      <c r="I85" s="51">
        <f t="shared" ref="I85:I148" si="34">G85+E85+D85</f>
        <v>0</v>
      </c>
      <c r="K85" s="33" t="str">
        <f t="shared" si="14"/>
        <v>subtot</v>
      </c>
      <c r="L85" s="33" t="str">
        <f t="shared" si="32"/>
        <v/>
      </c>
      <c r="M85" s="33">
        <f t="shared" si="33"/>
        <v>0</v>
      </c>
      <c r="O85"/>
      <c r="P85"/>
      <c r="V85" s="22">
        <v>1</v>
      </c>
      <c r="W85" s="22">
        <f t="shared" si="25"/>
        <v>5</v>
      </c>
      <c r="X85" s="22">
        <f t="shared" si="26"/>
        <v>9</v>
      </c>
      <c r="Y85" s="53" t="str">
        <f t="shared" si="17"/>
        <v>INM</v>
      </c>
      <c r="Z85" s="7" t="str">
        <f t="shared" si="18"/>
        <v>OTH</v>
      </c>
      <c r="AA85" s="54">
        <f t="shared" si="19"/>
        <v>2.3255813953488372E-2</v>
      </c>
      <c r="AB85" s="54">
        <f t="shared" si="29"/>
        <v>9.0361445783132526E-3</v>
      </c>
      <c r="AC85" s="54">
        <f t="shared" si="20"/>
        <v>0</v>
      </c>
      <c r="AD85" s="54">
        <f t="shared" si="30"/>
        <v>0.625</v>
      </c>
      <c r="AE85" s="54"/>
      <c r="AF85" s="22">
        <f t="shared" ca="1" si="31"/>
        <v>1</v>
      </c>
      <c r="AG85" s="22" t="str">
        <f t="shared" ca="1" si="22"/>
        <v>ELC</v>
      </c>
      <c r="AH85" s="22" t="str">
        <f t="shared" si="23"/>
        <v>INM</v>
      </c>
      <c r="AI85" s="22" t="str">
        <f t="shared" si="23"/>
        <v>OTH</v>
      </c>
      <c r="AJ85" s="54">
        <f t="shared" ca="1" si="24"/>
        <v>2.3255813953488372E-2</v>
      </c>
    </row>
    <row r="86" spans="1:36" ht="12.75" customHeight="1" x14ac:dyDescent="0.45">
      <c r="A86" s="49"/>
      <c r="B86" s="46" t="s">
        <v>176</v>
      </c>
      <c r="C86" s="51">
        <v>22</v>
      </c>
      <c r="D86" s="51">
        <v>0</v>
      </c>
      <c r="E86" s="51"/>
      <c r="F86" s="51">
        <v>61</v>
      </c>
      <c r="G86" s="51"/>
      <c r="H86" s="51">
        <v>10</v>
      </c>
      <c r="I86" s="51">
        <f t="shared" si="34"/>
        <v>0</v>
      </c>
      <c r="K86" s="33" t="str">
        <f t="shared" si="14"/>
        <v>subtot</v>
      </c>
      <c r="L86" s="33" t="str">
        <f t="shared" si="32"/>
        <v/>
      </c>
      <c r="M86" s="33">
        <f t="shared" si="33"/>
        <v>0</v>
      </c>
      <c r="O86"/>
      <c r="P86"/>
      <c r="V86" s="22">
        <v>1</v>
      </c>
      <c r="W86" s="22">
        <f t="shared" si="25"/>
        <v>6</v>
      </c>
      <c r="X86" s="22">
        <f t="shared" si="26"/>
        <v>1</v>
      </c>
      <c r="Y86" s="53" t="str">
        <f t="shared" si="17"/>
        <v>ILP</v>
      </c>
      <c r="Z86" s="7" t="str">
        <f t="shared" si="18"/>
        <v>STM</v>
      </c>
      <c r="AA86" s="54">
        <f t="shared" si="19"/>
        <v>4.1935483870967745E-2</v>
      </c>
      <c r="AB86" s="54">
        <f t="shared" si="29"/>
        <v>0.26209677419354838</v>
      </c>
      <c r="AC86" s="54">
        <f t="shared" si="20"/>
        <v>0.5</v>
      </c>
      <c r="AD86" s="54">
        <f t="shared" si="30"/>
        <v>0.14285714285714285</v>
      </c>
      <c r="AE86" s="54"/>
      <c r="AF86" s="22">
        <f t="shared" ca="1" si="31"/>
        <v>1</v>
      </c>
      <c r="AG86" s="22" t="str">
        <f t="shared" ca="1" si="22"/>
        <v>ELC</v>
      </c>
      <c r="AH86" s="22" t="str">
        <f t="shared" si="23"/>
        <v>ILP</v>
      </c>
      <c r="AI86" s="22" t="str">
        <f t="shared" si="23"/>
        <v>STM</v>
      </c>
      <c r="AJ86" s="54">
        <f t="shared" ca="1" si="24"/>
        <v>4.1935483870967745E-2</v>
      </c>
    </row>
    <row r="87" spans="1:36" ht="12.75" customHeight="1" x14ac:dyDescent="0.45">
      <c r="A87" s="49"/>
      <c r="B87" s="46" t="s">
        <v>170</v>
      </c>
      <c r="C87" s="51">
        <v>1</v>
      </c>
      <c r="D87" s="51">
        <v>0</v>
      </c>
      <c r="E87" s="51">
        <v>0</v>
      </c>
      <c r="F87" s="51">
        <v>44</v>
      </c>
      <c r="G87" s="51">
        <v>0</v>
      </c>
      <c r="H87" s="51">
        <v>10</v>
      </c>
      <c r="I87" s="51">
        <f t="shared" si="34"/>
        <v>0</v>
      </c>
      <c r="K87" s="33" t="str">
        <f t="shared" si="14"/>
        <v>subtot</v>
      </c>
      <c r="L87" s="33" t="str">
        <f t="shared" si="32"/>
        <v/>
      </c>
      <c r="M87" s="33">
        <f t="shared" si="33"/>
        <v>0</v>
      </c>
      <c r="O87"/>
      <c r="P87"/>
      <c r="V87" s="22">
        <v>1</v>
      </c>
      <c r="W87" s="22">
        <f t="shared" si="25"/>
        <v>6</v>
      </c>
      <c r="X87" s="22">
        <f t="shared" si="26"/>
        <v>2</v>
      </c>
      <c r="Y87" s="53" t="str">
        <f t="shared" si="17"/>
        <v>ILP</v>
      </c>
      <c r="Z87" s="7" t="str">
        <f t="shared" si="18"/>
        <v>PRH</v>
      </c>
      <c r="AA87" s="54">
        <f t="shared" si="19"/>
        <v>3.5483870967741936E-2</v>
      </c>
      <c r="AB87" s="54">
        <f t="shared" si="29"/>
        <v>0.57661290322580649</v>
      </c>
      <c r="AC87" s="54">
        <f t="shared" si="20"/>
        <v>0</v>
      </c>
      <c r="AD87" s="54">
        <f t="shared" si="30"/>
        <v>0.2857142857142857</v>
      </c>
      <c r="AE87" s="54"/>
      <c r="AF87" s="22">
        <f t="shared" ca="1" si="31"/>
        <v>1</v>
      </c>
      <c r="AG87" s="22" t="str">
        <f t="shared" ca="1" si="22"/>
        <v>ELC</v>
      </c>
      <c r="AH87" s="22" t="str">
        <f t="shared" si="23"/>
        <v>ILP</v>
      </c>
      <c r="AI87" s="22" t="str">
        <f t="shared" si="23"/>
        <v>PRH</v>
      </c>
      <c r="AJ87" s="54">
        <f t="shared" ca="1" si="24"/>
        <v>3.5483870967741936E-2</v>
      </c>
    </row>
    <row r="88" spans="1:36" ht="12.75" customHeight="1" x14ac:dyDescent="0.45">
      <c r="A88" s="49"/>
      <c r="B88" s="49" t="s">
        <v>172</v>
      </c>
      <c r="C88" s="51">
        <v>1</v>
      </c>
      <c r="D88" s="51">
        <v>0</v>
      </c>
      <c r="E88" s="51">
        <v>0</v>
      </c>
      <c r="F88" s="51">
        <v>8</v>
      </c>
      <c r="G88" s="51">
        <v>0</v>
      </c>
      <c r="H88" s="51">
        <v>1</v>
      </c>
      <c r="I88" s="51">
        <f t="shared" si="34"/>
        <v>0</v>
      </c>
      <c r="K88" s="33" t="str">
        <f t="shared" si="14"/>
        <v>subtot</v>
      </c>
      <c r="L88" s="33" t="str">
        <f t="shared" si="32"/>
        <v/>
      </c>
      <c r="M88" s="33" t="str">
        <f t="shared" si="33"/>
        <v>STM</v>
      </c>
      <c r="O88"/>
      <c r="P88"/>
      <c r="V88" s="22">
        <v>1</v>
      </c>
      <c r="W88" s="22">
        <f t="shared" si="25"/>
        <v>6</v>
      </c>
      <c r="X88" s="22">
        <f t="shared" si="26"/>
        <v>3</v>
      </c>
      <c r="Y88" s="53" t="str">
        <f t="shared" si="17"/>
        <v>ILP</v>
      </c>
      <c r="Z88" s="7" t="str">
        <f t="shared" si="18"/>
        <v>PRC</v>
      </c>
      <c r="AA88" s="54">
        <f t="shared" si="19"/>
        <v>2.903225806451613E-2</v>
      </c>
      <c r="AB88" s="54">
        <f t="shared" si="29"/>
        <v>0</v>
      </c>
      <c r="AC88" s="54">
        <f t="shared" si="20"/>
        <v>0</v>
      </c>
      <c r="AD88" s="54">
        <f t="shared" si="30"/>
        <v>0</v>
      </c>
      <c r="AE88" s="54"/>
      <c r="AF88" s="22">
        <f t="shared" ca="1" si="31"/>
        <v>1</v>
      </c>
      <c r="AG88" s="22" t="str">
        <f t="shared" ca="1" si="22"/>
        <v>ELC</v>
      </c>
      <c r="AH88" s="22" t="str">
        <f t="shared" si="23"/>
        <v>ILP</v>
      </c>
      <c r="AI88" s="22" t="str">
        <f t="shared" si="23"/>
        <v>PRC</v>
      </c>
      <c r="AJ88" s="54">
        <f t="shared" ca="1" si="24"/>
        <v>2.903225806451613E-2</v>
      </c>
    </row>
    <row r="89" spans="1:36" ht="12.75" customHeight="1" x14ac:dyDescent="0.45">
      <c r="A89" s="49"/>
      <c r="B89" s="49" t="s">
        <v>175</v>
      </c>
      <c r="C89" s="51" t="s">
        <v>185</v>
      </c>
      <c r="D89" s="51">
        <v>0</v>
      </c>
      <c r="E89" s="51">
        <v>0</v>
      </c>
      <c r="F89" s="51">
        <v>36</v>
      </c>
      <c r="G89" s="51">
        <v>0</v>
      </c>
      <c r="H89" s="51">
        <v>9</v>
      </c>
      <c r="I89" s="51">
        <f t="shared" si="34"/>
        <v>0</v>
      </c>
      <c r="K89" s="33" t="str">
        <f t="shared" si="14"/>
        <v>subtot</v>
      </c>
      <c r="L89" s="33" t="str">
        <f t="shared" si="32"/>
        <v/>
      </c>
      <c r="M89" s="33">
        <f t="shared" si="33"/>
        <v>0</v>
      </c>
      <c r="O89"/>
      <c r="P89"/>
      <c r="V89" s="22">
        <v>1</v>
      </c>
      <c r="W89" s="22">
        <f t="shared" si="25"/>
        <v>6</v>
      </c>
      <c r="X89" s="22">
        <f t="shared" si="26"/>
        <v>4</v>
      </c>
      <c r="Y89" s="53" t="str">
        <f t="shared" si="17"/>
        <v>ILP</v>
      </c>
      <c r="Z89" s="7" t="str">
        <f t="shared" si="18"/>
        <v>MDR</v>
      </c>
      <c r="AA89" s="54">
        <f t="shared" si="19"/>
        <v>0.76129032258064511</v>
      </c>
      <c r="AB89" s="54">
        <f t="shared" si="29"/>
        <v>2.8225806451612902E-2</v>
      </c>
      <c r="AC89" s="54">
        <f t="shared" si="20"/>
        <v>0.5</v>
      </c>
      <c r="AD89" s="54">
        <f t="shared" si="30"/>
        <v>0</v>
      </c>
      <c r="AE89" s="54"/>
      <c r="AF89" s="22">
        <f t="shared" ca="1" si="31"/>
        <v>1</v>
      </c>
      <c r="AG89" s="22" t="str">
        <f t="shared" ca="1" si="22"/>
        <v>ELC</v>
      </c>
      <c r="AH89" s="22" t="str">
        <f t="shared" si="23"/>
        <v>ILP</v>
      </c>
      <c r="AI89" s="22" t="str">
        <f t="shared" si="23"/>
        <v>MDR</v>
      </c>
      <c r="AJ89" s="54">
        <f t="shared" ca="1" si="24"/>
        <v>0.76129032258064511</v>
      </c>
    </row>
    <row r="90" spans="1:36" ht="12.75" customHeight="1" x14ac:dyDescent="0.45">
      <c r="A90" s="49"/>
      <c r="B90" s="46" t="s">
        <v>178</v>
      </c>
      <c r="C90" s="51">
        <v>20</v>
      </c>
      <c r="D90" s="51">
        <v>0</v>
      </c>
      <c r="E90" s="51"/>
      <c r="F90" s="51">
        <v>17</v>
      </c>
      <c r="G90" s="51"/>
      <c r="H90" s="51">
        <v>0</v>
      </c>
      <c r="I90" s="51">
        <f t="shared" si="34"/>
        <v>0</v>
      </c>
      <c r="K90" s="33" t="str">
        <f t="shared" si="14"/>
        <v>subtot</v>
      </c>
      <c r="L90" s="33" t="str">
        <f t="shared" si="32"/>
        <v/>
      </c>
      <c r="M90" s="33">
        <f t="shared" si="33"/>
        <v>0</v>
      </c>
      <c r="O90"/>
      <c r="P90"/>
      <c r="V90" s="22">
        <v>1</v>
      </c>
      <c r="W90" s="22">
        <f t="shared" si="25"/>
        <v>6</v>
      </c>
      <c r="X90" s="22">
        <f t="shared" si="26"/>
        <v>5</v>
      </c>
      <c r="Y90" s="53" t="str">
        <f t="shared" si="17"/>
        <v>ILP</v>
      </c>
      <c r="Z90" s="7" t="str">
        <f t="shared" si="18"/>
        <v>ECP</v>
      </c>
      <c r="AA90" s="54">
        <f t="shared" si="19"/>
        <v>9.6774193548387101E-3</v>
      </c>
      <c r="AB90" s="54">
        <f t="shared" si="29"/>
        <v>0</v>
      </c>
      <c r="AC90" s="54">
        <f t="shared" si="20"/>
        <v>0</v>
      </c>
      <c r="AD90" s="54">
        <f t="shared" si="30"/>
        <v>0</v>
      </c>
      <c r="AE90" s="54"/>
      <c r="AF90" s="22">
        <f t="shared" ca="1" si="31"/>
        <v>1</v>
      </c>
      <c r="AG90" s="22" t="str">
        <f t="shared" ca="1" si="22"/>
        <v>ELC</v>
      </c>
      <c r="AH90" s="22" t="str">
        <f t="shared" si="23"/>
        <v>ILP</v>
      </c>
      <c r="AI90" s="22" t="str">
        <f t="shared" si="23"/>
        <v>ECP</v>
      </c>
      <c r="AJ90" s="54">
        <f t="shared" ca="1" si="24"/>
        <v>9.6774193548387101E-3</v>
      </c>
    </row>
    <row r="91" spans="1:36" ht="12.75" customHeight="1" x14ac:dyDescent="0.45">
      <c r="A91" s="49"/>
      <c r="B91" s="49" t="s">
        <v>180</v>
      </c>
      <c r="C91" s="51" t="s">
        <v>208</v>
      </c>
      <c r="D91" s="51">
        <v>0</v>
      </c>
      <c r="E91" s="51">
        <v>0</v>
      </c>
      <c r="F91" s="51">
        <v>16</v>
      </c>
      <c r="G91" s="51"/>
      <c r="H91" s="51">
        <v>0</v>
      </c>
      <c r="I91" s="51">
        <f t="shared" si="34"/>
        <v>0</v>
      </c>
      <c r="K91" s="33" t="str">
        <f t="shared" si="14"/>
        <v>subtot</v>
      </c>
      <c r="L91" s="33" t="str">
        <f t="shared" si="32"/>
        <v/>
      </c>
      <c r="M91" s="33" t="str">
        <f t="shared" si="33"/>
        <v>PRH</v>
      </c>
      <c r="O91"/>
      <c r="P91"/>
      <c r="V91" s="22">
        <v>1</v>
      </c>
      <c r="W91" s="22">
        <f t="shared" si="25"/>
        <v>6</v>
      </c>
      <c r="X91" s="22">
        <f t="shared" si="26"/>
        <v>6</v>
      </c>
      <c r="Y91" s="53" t="str">
        <f t="shared" si="17"/>
        <v>ILP</v>
      </c>
      <c r="Z91" s="7" t="str">
        <f t="shared" si="18"/>
        <v>OTP</v>
      </c>
      <c r="AA91" s="54">
        <f t="shared" si="19"/>
        <v>6.4516129032258064E-3</v>
      </c>
      <c r="AB91" s="54">
        <f t="shared" si="29"/>
        <v>2.8225806451612902E-2</v>
      </c>
      <c r="AC91" s="54">
        <f t="shared" si="20"/>
        <v>0</v>
      </c>
      <c r="AD91" s="54">
        <f t="shared" si="30"/>
        <v>0</v>
      </c>
      <c r="AE91" s="54"/>
      <c r="AF91" s="22">
        <f t="shared" ca="1" si="31"/>
        <v>1</v>
      </c>
      <c r="AG91" s="22" t="str">
        <f t="shared" ca="1" si="22"/>
        <v>ELC</v>
      </c>
      <c r="AH91" s="22" t="str">
        <f t="shared" si="23"/>
        <v>ILP</v>
      </c>
      <c r="AI91" s="22" t="str">
        <f t="shared" si="23"/>
        <v>OTP</v>
      </c>
      <c r="AJ91" s="54">
        <f t="shared" ca="1" si="24"/>
        <v>6.4516129032258064E-3</v>
      </c>
    </row>
    <row r="92" spans="1:36" ht="12.75" customHeight="1" x14ac:dyDescent="0.45">
      <c r="A92" s="49"/>
      <c r="B92" s="49" t="s">
        <v>183</v>
      </c>
      <c r="C92" s="51">
        <v>4</v>
      </c>
      <c r="D92" s="51">
        <v>0</v>
      </c>
      <c r="E92" s="51">
        <v>0</v>
      </c>
      <c r="F92" s="51" t="s">
        <v>208</v>
      </c>
      <c r="G92" s="51">
        <v>0</v>
      </c>
      <c r="H92" s="51">
        <v>0</v>
      </c>
      <c r="I92" s="51">
        <f t="shared" si="34"/>
        <v>0</v>
      </c>
      <c r="K92" s="33" t="str">
        <f t="shared" si="14"/>
        <v>subtot</v>
      </c>
      <c r="L92" s="33" t="str">
        <f t="shared" si="32"/>
        <v/>
      </c>
      <c r="M92" s="33" t="str">
        <f t="shared" si="33"/>
        <v>PRC</v>
      </c>
      <c r="O92"/>
      <c r="P92"/>
      <c r="V92" s="22">
        <v>1</v>
      </c>
      <c r="W92" s="22">
        <f t="shared" si="25"/>
        <v>6</v>
      </c>
      <c r="X92" s="22">
        <f t="shared" si="26"/>
        <v>7</v>
      </c>
      <c r="Y92" s="53" t="str">
        <f t="shared" si="17"/>
        <v>ILP</v>
      </c>
      <c r="Z92" s="7" t="str">
        <f t="shared" si="18"/>
        <v>SPC</v>
      </c>
      <c r="AA92" s="54">
        <f t="shared" si="19"/>
        <v>5.1612903225806452E-2</v>
      </c>
      <c r="AB92" s="54">
        <f t="shared" si="29"/>
        <v>7.2580645161290328E-2</v>
      </c>
      <c r="AC92" s="54">
        <f t="shared" si="20"/>
        <v>0</v>
      </c>
      <c r="AD92" s="54">
        <f t="shared" si="30"/>
        <v>0</v>
      </c>
      <c r="AE92" s="54"/>
      <c r="AF92" s="22">
        <f t="shared" ca="1" si="31"/>
        <v>1</v>
      </c>
      <c r="AG92" s="22" t="str">
        <f t="shared" ca="1" si="22"/>
        <v>ELC</v>
      </c>
      <c r="AH92" s="22" t="str">
        <f t="shared" si="23"/>
        <v>ILP</v>
      </c>
      <c r="AI92" s="22" t="str">
        <f t="shared" si="23"/>
        <v>SPC</v>
      </c>
      <c r="AJ92" s="54">
        <f t="shared" ca="1" si="24"/>
        <v>5.1612903225806452E-2</v>
      </c>
    </row>
    <row r="93" spans="1:36" ht="12.75" customHeight="1" x14ac:dyDescent="0.45">
      <c r="A93" s="49"/>
      <c r="B93" s="49" t="s">
        <v>187</v>
      </c>
      <c r="C93" s="51">
        <v>16</v>
      </c>
      <c r="D93" s="51">
        <v>0</v>
      </c>
      <c r="E93" s="51"/>
      <c r="F93" s="51">
        <v>0</v>
      </c>
      <c r="G93" s="51"/>
      <c r="H93" s="51">
        <v>0</v>
      </c>
      <c r="I93" s="51">
        <f t="shared" si="34"/>
        <v>0</v>
      </c>
      <c r="K93" s="33" t="str">
        <f t="shared" si="14"/>
        <v>subtot</v>
      </c>
      <c r="L93" s="33" t="str">
        <f t="shared" si="32"/>
        <v/>
      </c>
      <c r="M93" s="33" t="str">
        <f t="shared" si="33"/>
        <v>MDR</v>
      </c>
      <c r="O93"/>
      <c r="P93"/>
      <c r="V93" s="22">
        <v>1</v>
      </c>
      <c r="W93" s="22">
        <f t="shared" si="25"/>
        <v>6</v>
      </c>
      <c r="X93" s="22">
        <f t="shared" si="26"/>
        <v>8</v>
      </c>
      <c r="Y93" s="53" t="str">
        <f t="shared" si="17"/>
        <v>ILP</v>
      </c>
      <c r="Z93" s="7" t="str">
        <f t="shared" si="18"/>
        <v>LIG</v>
      </c>
      <c r="AA93" s="54">
        <f t="shared" si="19"/>
        <v>4.5161290322580643E-2</v>
      </c>
      <c r="AB93" s="54">
        <f t="shared" si="29"/>
        <v>0</v>
      </c>
      <c r="AC93" s="54">
        <f t="shared" si="20"/>
        <v>0</v>
      </c>
      <c r="AD93" s="54">
        <f t="shared" si="30"/>
        <v>0</v>
      </c>
      <c r="AE93" s="54"/>
      <c r="AF93" s="22">
        <f t="shared" ca="1" si="31"/>
        <v>1</v>
      </c>
      <c r="AG93" s="22" t="str">
        <f t="shared" ca="1" si="22"/>
        <v>ELC</v>
      </c>
      <c r="AH93" s="22" t="str">
        <f t="shared" si="23"/>
        <v>ILP</v>
      </c>
      <c r="AI93" s="22" t="str">
        <f t="shared" si="23"/>
        <v>LIG</v>
      </c>
      <c r="AJ93" s="54">
        <f t="shared" ca="1" si="24"/>
        <v>4.5161290322580643E-2</v>
      </c>
    </row>
    <row r="94" spans="1:36" ht="12.75" customHeight="1" x14ac:dyDescent="0.45">
      <c r="A94" s="49"/>
      <c r="B94" s="49" t="s">
        <v>190</v>
      </c>
      <c r="C94" s="51" t="s">
        <v>208</v>
      </c>
      <c r="D94" s="51"/>
      <c r="E94" s="51"/>
      <c r="F94" s="51"/>
      <c r="G94" s="51"/>
      <c r="H94" s="51" t="s">
        <v>185</v>
      </c>
      <c r="I94" s="51">
        <f t="shared" si="34"/>
        <v>0</v>
      </c>
      <c r="K94" s="33" t="str">
        <f t="shared" si="14"/>
        <v>subtot</v>
      </c>
      <c r="L94" s="33" t="str">
        <f t="shared" si="32"/>
        <v/>
      </c>
      <c r="M94" s="33" t="str">
        <f t="shared" si="33"/>
        <v>ECP</v>
      </c>
      <c r="O94"/>
      <c r="P94"/>
      <c r="V94" s="22">
        <v>1</v>
      </c>
      <c r="W94" s="22">
        <f t="shared" si="25"/>
        <v>6</v>
      </c>
      <c r="X94" s="22">
        <f t="shared" si="26"/>
        <v>9</v>
      </c>
      <c r="Y94" s="53" t="str">
        <f t="shared" si="17"/>
        <v>ILP</v>
      </c>
      <c r="Z94" s="7" t="str">
        <f t="shared" si="18"/>
        <v>OTH</v>
      </c>
      <c r="AA94" s="54">
        <f t="shared" si="19"/>
        <v>1.935483870967742E-2</v>
      </c>
      <c r="AB94" s="54">
        <f t="shared" si="29"/>
        <v>3.2258064516129031E-2</v>
      </c>
      <c r="AC94" s="54">
        <f t="shared" si="20"/>
        <v>0</v>
      </c>
      <c r="AD94" s="54">
        <f t="shared" si="30"/>
        <v>0.5714285714285714</v>
      </c>
      <c r="AE94" s="54"/>
      <c r="AF94" s="22">
        <f t="shared" ca="1" si="31"/>
        <v>1</v>
      </c>
      <c r="AG94" s="22" t="str">
        <f t="shared" ca="1" si="22"/>
        <v>ELC</v>
      </c>
      <c r="AH94" s="22" t="str">
        <f t="shared" si="23"/>
        <v>ILP</v>
      </c>
      <c r="AI94" s="22" t="str">
        <f t="shared" si="23"/>
        <v>OTH</v>
      </c>
      <c r="AJ94" s="54">
        <f t="shared" ca="1" si="24"/>
        <v>1.935483870967742E-2</v>
      </c>
    </row>
    <row r="95" spans="1:36" ht="12.75" customHeight="1" x14ac:dyDescent="0.45">
      <c r="A95" s="49"/>
      <c r="B95" s="49" t="s">
        <v>193</v>
      </c>
      <c r="C95" s="51">
        <v>0</v>
      </c>
      <c r="D95" s="51">
        <v>0</v>
      </c>
      <c r="E95" s="51"/>
      <c r="F95" s="51" t="s">
        <v>208</v>
      </c>
      <c r="G95" s="51">
        <v>0</v>
      </c>
      <c r="H95" s="51">
        <v>0</v>
      </c>
      <c r="I95" s="51">
        <f t="shared" si="34"/>
        <v>0</v>
      </c>
      <c r="K95" s="33" t="str">
        <f t="shared" si="14"/>
        <v>subtot</v>
      </c>
      <c r="L95" s="33" t="str">
        <f t="shared" si="32"/>
        <v/>
      </c>
      <c r="M95" s="33" t="str">
        <f t="shared" si="33"/>
        <v>OTP</v>
      </c>
      <c r="O95"/>
      <c r="P95"/>
      <c r="V95" s="22">
        <v>1</v>
      </c>
      <c r="W95" s="22">
        <f t="shared" si="25"/>
        <v>7</v>
      </c>
      <c r="X95" s="22">
        <f t="shared" si="26"/>
        <v>1</v>
      </c>
      <c r="Y95" s="53" t="str">
        <f t="shared" si="17"/>
        <v>IMC</v>
      </c>
      <c r="Z95" s="7" t="str">
        <f t="shared" si="18"/>
        <v>STM</v>
      </c>
      <c r="AA95" s="54">
        <f t="shared" si="19"/>
        <v>8.130081300813009E-3</v>
      </c>
      <c r="AB95" s="54">
        <f t="shared" si="29"/>
        <v>0.15599534342258439</v>
      </c>
      <c r="AC95" s="54" t="str">
        <f t="shared" si="20"/>
        <v/>
      </c>
      <c r="AD95" s="54">
        <f t="shared" si="30"/>
        <v>6.0606060606060608E-2</v>
      </c>
      <c r="AE95" s="54"/>
      <c r="AF95" s="22">
        <f t="shared" ca="1" si="31"/>
        <v>1</v>
      </c>
      <c r="AG95" s="22" t="str">
        <f t="shared" ca="1" si="22"/>
        <v>ELC</v>
      </c>
      <c r="AH95" s="22" t="str">
        <f t="shared" si="23"/>
        <v>IMC</v>
      </c>
      <c r="AI95" s="22" t="str">
        <f t="shared" si="23"/>
        <v>STM</v>
      </c>
      <c r="AJ95" s="54">
        <f t="shared" ca="1" si="24"/>
        <v>8.130081300813009E-3</v>
      </c>
    </row>
    <row r="96" spans="1:36" ht="12.75" customHeight="1" x14ac:dyDescent="0.45">
      <c r="A96" s="49"/>
      <c r="B96" s="46" t="s">
        <v>196</v>
      </c>
      <c r="C96" s="51">
        <v>1</v>
      </c>
      <c r="D96" s="51">
        <v>0</v>
      </c>
      <c r="E96" s="51"/>
      <c r="F96" s="51">
        <v>1</v>
      </c>
      <c r="G96" s="51"/>
      <c r="H96" s="51">
        <v>0</v>
      </c>
      <c r="I96" s="51">
        <f t="shared" si="34"/>
        <v>0</v>
      </c>
      <c r="K96" s="33" t="str">
        <f t="shared" si="14"/>
        <v>subtot</v>
      </c>
      <c r="L96" s="33" t="str">
        <f t="shared" si="32"/>
        <v/>
      </c>
      <c r="M96" s="33">
        <f t="shared" si="33"/>
        <v>0</v>
      </c>
      <c r="O96"/>
      <c r="P96"/>
      <c r="V96" s="22">
        <v>1</v>
      </c>
      <c r="W96" s="22">
        <f t="shared" si="25"/>
        <v>7</v>
      </c>
      <c r="X96" s="22">
        <f t="shared" si="26"/>
        <v>2</v>
      </c>
      <c r="Y96" s="53" t="str">
        <f t="shared" si="17"/>
        <v>IMC</v>
      </c>
      <c r="Z96" s="7" t="str">
        <f t="shared" si="18"/>
        <v>PRH</v>
      </c>
      <c r="AA96" s="54">
        <f t="shared" si="19"/>
        <v>3.6585365853658534E-2</v>
      </c>
      <c r="AB96" s="54">
        <f t="shared" si="29"/>
        <v>0.76367869615832362</v>
      </c>
      <c r="AC96" s="54" t="str">
        <f t="shared" si="20"/>
        <v/>
      </c>
      <c r="AD96" s="54">
        <f t="shared" si="30"/>
        <v>0.66666666666666663</v>
      </c>
      <c r="AE96" s="54"/>
      <c r="AF96" s="22">
        <f t="shared" ca="1" si="31"/>
        <v>1</v>
      </c>
      <c r="AG96" s="22" t="str">
        <f t="shared" ca="1" si="22"/>
        <v>ELC</v>
      </c>
      <c r="AH96" s="22" t="str">
        <f t="shared" si="23"/>
        <v>IMC</v>
      </c>
      <c r="AI96" s="22" t="str">
        <f t="shared" si="23"/>
        <v>PRH</v>
      </c>
      <c r="AJ96" s="54">
        <f t="shared" ca="1" si="24"/>
        <v>3.6585365853658534E-2</v>
      </c>
    </row>
    <row r="97" spans="1:36" ht="12.75" customHeight="1" x14ac:dyDescent="0.45">
      <c r="A97" s="49"/>
      <c r="B97" s="49" t="s">
        <v>198</v>
      </c>
      <c r="C97" s="51">
        <v>1</v>
      </c>
      <c r="D97" s="51">
        <v>0</v>
      </c>
      <c r="E97" s="51"/>
      <c r="F97" s="51" t="s">
        <v>208</v>
      </c>
      <c r="G97" s="51"/>
      <c r="H97" s="51">
        <v>0</v>
      </c>
      <c r="I97" s="51">
        <f t="shared" si="34"/>
        <v>0</v>
      </c>
      <c r="K97" s="33" t="str">
        <f t="shared" si="14"/>
        <v>subtot</v>
      </c>
      <c r="L97" s="33" t="str">
        <f t="shared" si="32"/>
        <v/>
      </c>
      <c r="M97" s="33" t="str">
        <f t="shared" si="33"/>
        <v>SPC</v>
      </c>
      <c r="O97"/>
      <c r="P97"/>
      <c r="V97" s="22">
        <v>1</v>
      </c>
      <c r="W97" s="22">
        <f t="shared" si="25"/>
        <v>7</v>
      </c>
      <c r="X97" s="22">
        <f t="shared" si="26"/>
        <v>3</v>
      </c>
      <c r="Y97" s="53" t="str">
        <f t="shared" si="17"/>
        <v>IMC</v>
      </c>
      <c r="Z97" s="7" t="str">
        <f t="shared" si="18"/>
        <v>PRC</v>
      </c>
      <c r="AA97" s="54">
        <f t="shared" si="19"/>
        <v>4.4715447154471545E-2</v>
      </c>
      <c r="AB97" s="54">
        <f t="shared" si="29"/>
        <v>1.1641443538998836E-3</v>
      </c>
      <c r="AC97" s="54" t="str">
        <f t="shared" si="20"/>
        <v/>
      </c>
      <c r="AD97" s="54">
        <f t="shared" si="30"/>
        <v>0</v>
      </c>
      <c r="AE97" s="54"/>
      <c r="AF97" s="22">
        <f t="shared" ca="1" si="31"/>
        <v>1</v>
      </c>
      <c r="AG97" s="22" t="str">
        <f t="shared" ca="1" si="22"/>
        <v>ELC</v>
      </c>
      <c r="AH97" s="22" t="str">
        <f t="shared" si="23"/>
        <v>IMC</v>
      </c>
      <c r="AI97" s="22" t="str">
        <f t="shared" si="23"/>
        <v>PRC</v>
      </c>
      <c r="AJ97" s="54">
        <f t="shared" ca="1" si="24"/>
        <v>4.4715447154471545E-2</v>
      </c>
    </row>
    <row r="98" spans="1:36" ht="12.75" customHeight="1" x14ac:dyDescent="0.45">
      <c r="A98" s="49"/>
      <c r="B98" s="49" t="s">
        <v>201</v>
      </c>
      <c r="C98" s="51" t="s">
        <v>208</v>
      </c>
      <c r="D98" s="51"/>
      <c r="E98" s="51"/>
      <c r="F98" s="51"/>
      <c r="G98" s="51"/>
      <c r="H98" s="51" t="s">
        <v>185</v>
      </c>
      <c r="I98" s="51">
        <f t="shared" si="34"/>
        <v>0</v>
      </c>
      <c r="K98" s="33" t="str">
        <f t="shared" si="14"/>
        <v>subtot</v>
      </c>
      <c r="L98" s="33" t="str">
        <f t="shared" si="32"/>
        <v/>
      </c>
      <c r="M98" s="33" t="str">
        <f t="shared" si="33"/>
        <v>LIG</v>
      </c>
      <c r="O98"/>
      <c r="P98"/>
      <c r="V98" s="22">
        <v>1</v>
      </c>
      <c r="W98" s="22">
        <f t="shared" si="25"/>
        <v>7</v>
      </c>
      <c r="X98" s="22">
        <f t="shared" si="26"/>
        <v>4</v>
      </c>
      <c r="Y98" s="53" t="str">
        <f t="shared" si="17"/>
        <v>IMC</v>
      </c>
      <c r="Z98" s="7" t="str">
        <f t="shared" si="18"/>
        <v>MDR</v>
      </c>
      <c r="AA98" s="54">
        <f t="shared" si="19"/>
        <v>0.81707317073170727</v>
      </c>
      <c r="AB98" s="54">
        <f t="shared" si="29"/>
        <v>1.7462165308498253E-2</v>
      </c>
      <c r="AC98" s="54" t="str">
        <f t="shared" si="20"/>
        <v/>
      </c>
      <c r="AD98" s="54">
        <f t="shared" si="30"/>
        <v>0.12121212121212122</v>
      </c>
      <c r="AE98" s="54"/>
      <c r="AF98" s="22">
        <f t="shared" ca="1" si="31"/>
        <v>1</v>
      </c>
      <c r="AG98" s="22" t="str">
        <f t="shared" ca="1" si="22"/>
        <v>ELC</v>
      </c>
      <c r="AH98" s="22" t="str">
        <f t="shared" si="23"/>
        <v>IMC</v>
      </c>
      <c r="AI98" s="22" t="str">
        <f t="shared" si="23"/>
        <v>MDR</v>
      </c>
      <c r="AJ98" s="54">
        <f t="shared" ca="1" si="24"/>
        <v>0.81707317073170727</v>
      </c>
    </row>
    <row r="99" spans="1:36" ht="12.75" customHeight="1" x14ac:dyDescent="0.45">
      <c r="A99" s="49"/>
      <c r="B99" s="49" t="s">
        <v>204</v>
      </c>
      <c r="C99" s="51" t="s">
        <v>208</v>
      </c>
      <c r="D99" s="51">
        <v>0</v>
      </c>
      <c r="E99" s="51"/>
      <c r="F99" s="51" t="s">
        <v>208</v>
      </c>
      <c r="G99" s="51"/>
      <c r="H99" s="51">
        <v>0</v>
      </c>
      <c r="I99" s="51">
        <f t="shared" si="34"/>
        <v>0</v>
      </c>
      <c r="K99" s="33" t="str">
        <f t="shared" si="14"/>
        <v>subtot</v>
      </c>
      <c r="L99" s="33" t="str">
        <f t="shared" si="32"/>
        <v/>
      </c>
      <c r="M99" s="33" t="str">
        <f t="shared" si="33"/>
        <v>OTH</v>
      </c>
      <c r="O99"/>
      <c r="P99"/>
      <c r="V99" s="22">
        <v>1</v>
      </c>
      <c r="W99" s="22">
        <f t="shared" si="25"/>
        <v>7</v>
      </c>
      <c r="X99" s="22">
        <f t="shared" si="26"/>
        <v>5</v>
      </c>
      <c r="Y99" s="53" t="str">
        <f t="shared" si="17"/>
        <v>IMC</v>
      </c>
      <c r="Z99" s="7" t="str">
        <f t="shared" si="18"/>
        <v>ECP</v>
      </c>
      <c r="AA99" s="54">
        <f t="shared" si="19"/>
        <v>1.6260162601626018E-2</v>
      </c>
      <c r="AB99" s="54">
        <f t="shared" si="29"/>
        <v>0</v>
      </c>
      <c r="AC99" s="54" t="str">
        <f t="shared" si="20"/>
        <v/>
      </c>
      <c r="AD99" s="54">
        <f t="shared" si="30"/>
        <v>0</v>
      </c>
      <c r="AE99" s="54"/>
      <c r="AF99" s="22">
        <f t="shared" ca="1" si="31"/>
        <v>1</v>
      </c>
      <c r="AG99" s="22" t="str">
        <f t="shared" ca="1" si="22"/>
        <v>ELC</v>
      </c>
      <c r="AH99" s="22" t="str">
        <f t="shared" si="23"/>
        <v>IMC</v>
      </c>
      <c r="AI99" s="22" t="str">
        <f t="shared" si="23"/>
        <v>ECP</v>
      </c>
      <c r="AJ99" s="54">
        <f t="shared" ca="1" si="24"/>
        <v>1.6260162601626018E-2</v>
      </c>
    </row>
    <row r="100" spans="1:36" ht="12.75" customHeight="1" x14ac:dyDescent="0.45">
      <c r="A100" s="49"/>
      <c r="B100" s="49" t="s">
        <v>207</v>
      </c>
      <c r="C100" s="51" t="s">
        <v>208</v>
      </c>
      <c r="D100" s="51"/>
      <c r="E100" s="51"/>
      <c r="F100" s="51" t="s">
        <v>208</v>
      </c>
      <c r="G100" s="51"/>
      <c r="H100" s="51" t="s">
        <v>185</v>
      </c>
      <c r="I100" s="51">
        <f t="shared" si="34"/>
        <v>0</v>
      </c>
      <c r="K100" s="33" t="str">
        <f t="shared" si="14"/>
        <v>subtot</v>
      </c>
      <c r="L100" s="33" t="str">
        <f t="shared" si="32"/>
        <v/>
      </c>
      <c r="M100" s="33" t="str">
        <f t="shared" si="33"/>
        <v>OTH</v>
      </c>
      <c r="O100"/>
      <c r="P100"/>
      <c r="V100" s="22">
        <v>1</v>
      </c>
      <c r="W100" s="22">
        <f t="shared" si="25"/>
        <v>7</v>
      </c>
      <c r="X100" s="22">
        <f t="shared" si="26"/>
        <v>6</v>
      </c>
      <c r="Y100" s="53" t="str">
        <f t="shared" si="17"/>
        <v>IMC</v>
      </c>
      <c r="Z100" s="7" t="str">
        <f t="shared" si="18"/>
        <v>OTP</v>
      </c>
      <c r="AA100" s="54">
        <f t="shared" si="19"/>
        <v>8.130081300813009E-3</v>
      </c>
      <c r="AB100" s="54">
        <f t="shared" si="29"/>
        <v>2.7939464493597205E-2</v>
      </c>
      <c r="AC100" s="54" t="str">
        <f t="shared" si="20"/>
        <v/>
      </c>
      <c r="AD100" s="54">
        <f t="shared" si="30"/>
        <v>0</v>
      </c>
      <c r="AE100" s="54"/>
      <c r="AF100" s="22">
        <f t="shared" ca="1" si="31"/>
        <v>1</v>
      </c>
      <c r="AG100" s="22" t="str">
        <f t="shared" ca="1" si="22"/>
        <v>ELC</v>
      </c>
      <c r="AH100" s="22" t="str">
        <f t="shared" si="23"/>
        <v>IMC</v>
      </c>
      <c r="AI100" s="22" t="str">
        <f t="shared" si="23"/>
        <v>OTP</v>
      </c>
      <c r="AJ100" s="54">
        <f t="shared" ca="1" si="24"/>
        <v>8.130081300813009E-3</v>
      </c>
    </row>
    <row r="101" spans="1:36" ht="12.75" customHeight="1" x14ac:dyDescent="0.45">
      <c r="A101" s="49"/>
      <c r="B101" s="49" t="s">
        <v>210</v>
      </c>
      <c r="C101" s="51" t="s">
        <v>185</v>
      </c>
      <c r="D101" s="51">
        <v>0</v>
      </c>
      <c r="E101" s="51"/>
      <c r="F101" s="51" t="s">
        <v>208</v>
      </c>
      <c r="G101" s="51">
        <v>0</v>
      </c>
      <c r="H101" s="51">
        <v>0</v>
      </c>
      <c r="I101" s="51">
        <f t="shared" si="34"/>
        <v>0</v>
      </c>
      <c r="K101" s="33" t="str">
        <f t="shared" si="14"/>
        <v>subtot</v>
      </c>
      <c r="L101" s="33" t="str">
        <f t="shared" si="32"/>
        <v/>
      </c>
      <c r="M101" s="33" t="str">
        <f t="shared" si="33"/>
        <v>OTH</v>
      </c>
      <c r="O101"/>
      <c r="P101"/>
      <c r="V101" s="22">
        <v>1</v>
      </c>
      <c r="W101" s="22">
        <f t="shared" si="25"/>
        <v>7</v>
      </c>
      <c r="X101" s="22">
        <f t="shared" si="26"/>
        <v>7</v>
      </c>
      <c r="Y101" s="53" t="str">
        <f t="shared" si="17"/>
        <v>IMC</v>
      </c>
      <c r="Z101" s="7" t="str">
        <f t="shared" si="18"/>
        <v>SPC</v>
      </c>
      <c r="AA101" s="54">
        <f t="shared" si="19"/>
        <v>3.2520325203252036E-2</v>
      </c>
      <c r="AB101" s="54">
        <f t="shared" si="29"/>
        <v>8.1490104772991845E-3</v>
      </c>
      <c r="AC101" s="54" t="str">
        <f t="shared" si="20"/>
        <v/>
      </c>
      <c r="AD101" s="54">
        <f t="shared" si="30"/>
        <v>0</v>
      </c>
      <c r="AE101" s="54"/>
      <c r="AF101" s="22">
        <f t="shared" ca="1" si="31"/>
        <v>1</v>
      </c>
      <c r="AG101" s="22" t="str">
        <f t="shared" ca="1" si="22"/>
        <v>ELC</v>
      </c>
      <c r="AH101" s="22" t="str">
        <f t="shared" si="23"/>
        <v>IMC</v>
      </c>
      <c r="AI101" s="22" t="str">
        <f t="shared" si="23"/>
        <v>SPC</v>
      </c>
      <c r="AJ101" s="54">
        <f t="shared" ca="1" si="24"/>
        <v>3.2520325203252036E-2</v>
      </c>
    </row>
    <row r="102" spans="1:36" ht="12.75" customHeight="1" x14ac:dyDescent="0.45">
      <c r="A102" s="49"/>
      <c r="B102" s="49" t="s">
        <v>211</v>
      </c>
      <c r="C102" s="51">
        <v>0</v>
      </c>
      <c r="D102" s="51">
        <v>0</v>
      </c>
      <c r="E102" s="51"/>
      <c r="F102" s="51">
        <v>0</v>
      </c>
      <c r="G102" s="51"/>
      <c r="H102" s="51">
        <v>0</v>
      </c>
      <c r="I102" s="51">
        <f t="shared" si="34"/>
        <v>0</v>
      </c>
      <c r="K102" s="33" t="str">
        <f t="shared" si="14"/>
        <v>subtot</v>
      </c>
      <c r="L102" s="33" t="str">
        <f t="shared" si="32"/>
        <v/>
      </c>
      <c r="M102" s="33" t="str">
        <f t="shared" si="33"/>
        <v>OTH</v>
      </c>
      <c r="O102"/>
      <c r="P102"/>
      <c r="V102" s="22">
        <v>1</v>
      </c>
      <c r="W102" s="22">
        <f t="shared" si="25"/>
        <v>7</v>
      </c>
      <c r="X102" s="22">
        <f t="shared" si="26"/>
        <v>8</v>
      </c>
      <c r="Y102" s="53" t="str">
        <f t="shared" si="17"/>
        <v>IMC</v>
      </c>
      <c r="Z102" s="7" t="str">
        <f t="shared" si="18"/>
        <v>LIG</v>
      </c>
      <c r="AA102" s="54">
        <f t="shared" si="19"/>
        <v>2.4390243902439025E-2</v>
      </c>
      <c r="AB102" s="54">
        <f t="shared" si="29"/>
        <v>0</v>
      </c>
      <c r="AC102" s="54" t="str">
        <f t="shared" si="20"/>
        <v/>
      </c>
      <c r="AD102" s="54">
        <f t="shared" si="30"/>
        <v>0</v>
      </c>
      <c r="AE102" s="54"/>
      <c r="AF102" s="22">
        <f t="shared" ca="1" si="31"/>
        <v>1</v>
      </c>
      <c r="AG102" s="22" t="str">
        <f t="shared" ca="1" si="22"/>
        <v>ELC</v>
      </c>
      <c r="AH102" s="22" t="str">
        <f t="shared" si="23"/>
        <v>IMC</v>
      </c>
      <c r="AI102" s="22" t="str">
        <f t="shared" si="23"/>
        <v>LIG</v>
      </c>
      <c r="AJ102" s="54">
        <f t="shared" ca="1" si="24"/>
        <v>2.4390243902439025E-2</v>
      </c>
    </row>
    <row r="103" spans="1:36" ht="12.75" customHeight="1" x14ac:dyDescent="0.45">
      <c r="A103" s="49"/>
      <c r="B103" s="46" t="s">
        <v>213</v>
      </c>
      <c r="C103" s="51">
        <v>0</v>
      </c>
      <c r="D103" s="51">
        <v>0</v>
      </c>
      <c r="E103" s="51">
        <v>0</v>
      </c>
      <c r="F103" s="51">
        <v>0</v>
      </c>
      <c r="G103" s="51">
        <v>0</v>
      </c>
      <c r="H103" s="51">
        <v>0</v>
      </c>
      <c r="I103" s="51">
        <f t="shared" si="34"/>
        <v>0</v>
      </c>
      <c r="K103" s="33" t="str">
        <f t="shared" si="14"/>
        <v>subtot</v>
      </c>
      <c r="L103" s="33" t="str">
        <f t="shared" si="32"/>
        <v/>
      </c>
      <c r="M103" s="33">
        <f t="shared" si="33"/>
        <v>0</v>
      </c>
      <c r="O103"/>
      <c r="P103"/>
      <c r="V103" s="22">
        <v>1</v>
      </c>
      <c r="W103" s="22">
        <f t="shared" si="25"/>
        <v>7</v>
      </c>
      <c r="X103" s="22">
        <f t="shared" si="26"/>
        <v>9</v>
      </c>
      <c r="Y103" s="53" t="str">
        <f t="shared" si="17"/>
        <v>IMC</v>
      </c>
      <c r="Z103" s="7" t="str">
        <f t="shared" si="18"/>
        <v>OTH</v>
      </c>
      <c r="AA103" s="54">
        <f t="shared" si="19"/>
        <v>1.2195121951219513E-2</v>
      </c>
      <c r="AB103" s="54">
        <f t="shared" si="29"/>
        <v>2.5611175785797437E-2</v>
      </c>
      <c r="AC103" s="54" t="str">
        <f t="shared" si="20"/>
        <v/>
      </c>
      <c r="AD103" s="54">
        <f t="shared" si="30"/>
        <v>0.15151515151515152</v>
      </c>
      <c r="AE103" s="54"/>
      <c r="AF103" s="22">
        <f t="shared" ca="1" si="31"/>
        <v>1</v>
      </c>
      <c r="AG103" s="22" t="str">
        <f t="shared" ca="1" si="22"/>
        <v>ELC</v>
      </c>
      <c r="AH103" s="22" t="str">
        <f t="shared" si="23"/>
        <v>IMC</v>
      </c>
      <c r="AI103" s="22" t="str">
        <f t="shared" si="23"/>
        <v>OTH</v>
      </c>
      <c r="AJ103" s="54">
        <f t="shared" ca="1" si="24"/>
        <v>1.2195121951219513E-2</v>
      </c>
    </row>
    <row r="104" spans="1:36" ht="12.75" customHeight="1" x14ac:dyDescent="0.45">
      <c r="A104" s="49"/>
      <c r="B104" s="49"/>
      <c r="C104" s="51"/>
      <c r="D104" s="51"/>
      <c r="E104" s="51"/>
      <c r="F104" s="51"/>
      <c r="G104" s="51"/>
      <c r="H104" s="51"/>
      <c r="I104" s="51">
        <f t="shared" si="34"/>
        <v>0</v>
      </c>
      <c r="K104" s="33" t="str">
        <f t="shared" si="14"/>
        <v>subtot</v>
      </c>
      <c r="L104" s="33" t="str">
        <f t="shared" si="32"/>
        <v/>
      </c>
      <c r="M104" s="33">
        <f t="shared" si="33"/>
        <v>0</v>
      </c>
      <c r="O104"/>
      <c r="P104"/>
      <c r="Q104" s="33"/>
      <c r="R104" s="33"/>
      <c r="S104" s="33"/>
      <c r="T104" s="33"/>
      <c r="U104" s="33"/>
      <c r="V104" s="22">
        <v>1</v>
      </c>
      <c r="W104" s="22">
        <f t="shared" si="25"/>
        <v>8</v>
      </c>
      <c r="X104" s="22">
        <f t="shared" si="26"/>
        <v>1</v>
      </c>
      <c r="Y104" s="53" t="str">
        <f t="shared" si="17"/>
        <v>IIS</v>
      </c>
      <c r="Z104" s="7" t="str">
        <f t="shared" si="18"/>
        <v>STM</v>
      </c>
      <c r="AA104" s="54">
        <f t="shared" si="19"/>
        <v>4.11522633744856E-3</v>
      </c>
      <c r="AB104" s="54">
        <f t="shared" si="29"/>
        <v>4.0572792362768499E-2</v>
      </c>
      <c r="AC104" s="54">
        <f t="shared" si="20"/>
        <v>0</v>
      </c>
      <c r="AD104" s="54">
        <f t="shared" si="30"/>
        <v>0</v>
      </c>
      <c r="AE104" s="54"/>
      <c r="AF104" s="22">
        <f t="shared" ca="1" si="31"/>
        <v>1</v>
      </c>
      <c r="AG104" s="22" t="str">
        <f t="shared" ca="1" si="22"/>
        <v>ELC</v>
      </c>
      <c r="AH104" s="22" t="str">
        <f t="shared" si="23"/>
        <v>IIS</v>
      </c>
      <c r="AI104" s="22" t="str">
        <f t="shared" si="23"/>
        <v>STM</v>
      </c>
      <c r="AJ104" s="54">
        <f t="shared" ca="1" si="24"/>
        <v>4.11522633744856E-3</v>
      </c>
    </row>
    <row r="105" spans="1:36" s="33" customFormat="1" ht="12.75" customHeight="1" x14ac:dyDescent="0.45">
      <c r="A105" s="46" t="s">
        <v>229</v>
      </c>
      <c r="B105" s="46" t="s">
        <v>230</v>
      </c>
      <c r="C105" s="55"/>
      <c r="D105" s="55"/>
      <c r="E105" s="55"/>
      <c r="F105" s="55"/>
      <c r="G105" s="55"/>
      <c r="H105" s="55"/>
      <c r="I105" s="55">
        <f t="shared" si="34"/>
        <v>0</v>
      </c>
      <c r="K105" s="33" t="str">
        <f t="shared" ref="K105:K168" si="35">IF(LEN(TRIM(A105))&gt;3,"subtot",IF(LEN(TRIM(A105))=3,B105,K104))</f>
        <v>subtot</v>
      </c>
      <c r="L105" s="33" t="str">
        <f t="shared" si="32"/>
        <v/>
      </c>
      <c r="M105" s="33">
        <f t="shared" si="33"/>
        <v>0</v>
      </c>
      <c r="O105"/>
      <c r="P105"/>
      <c r="Q105" s="22"/>
      <c r="R105" s="22"/>
      <c r="S105" s="22"/>
      <c r="T105" s="22"/>
      <c r="U105" s="22"/>
      <c r="V105" s="22">
        <v>1</v>
      </c>
      <c r="W105" s="22">
        <f t="shared" si="25"/>
        <v>8</v>
      </c>
      <c r="X105" s="22">
        <f t="shared" si="26"/>
        <v>2</v>
      </c>
      <c r="Y105" s="53" t="str">
        <f t="shared" si="17"/>
        <v>IIS</v>
      </c>
      <c r="Z105" s="7" t="str">
        <f t="shared" si="18"/>
        <v>PRH</v>
      </c>
      <c r="AA105" s="54">
        <f t="shared" si="19"/>
        <v>0.4279835390946502</v>
      </c>
      <c r="AB105" s="54">
        <f t="shared" ref="AB105:AB121" si="36">SUMIFS(F$42:F$1841,$L$42:$L$1841,$Y105,$M$42:$M$1841,$Z105)/SUMIFS(F$42:F$1841,$L$42:$L$1841,$Y105,$M$42:$M$1841,"&lt;&gt;0")</f>
        <v>0.80668257756563244</v>
      </c>
      <c r="AC105" s="54">
        <f t="shared" si="20"/>
        <v>0.25925925925925924</v>
      </c>
      <c r="AD105" s="54">
        <f t="shared" ref="AD105:AD121" si="37">SUMIFS(I$42:I$1841,$L$42:$L$1841,$Y105,$M$42:$M$1841,$Z105)/SUMIFS(I$42:I$1841,$L$42:$L$1841,$Y105,$M$42:$M$1841,"&lt;&gt;0")</f>
        <v>0</v>
      </c>
      <c r="AE105" s="54"/>
      <c r="AF105" s="22">
        <f t="shared" ca="1" si="31"/>
        <v>1</v>
      </c>
      <c r="AG105" s="22" t="str">
        <f t="shared" ca="1" si="22"/>
        <v>ELC</v>
      </c>
      <c r="AH105" s="22" t="str">
        <f t="shared" si="23"/>
        <v>IIS</v>
      </c>
      <c r="AI105" s="22" t="str">
        <f t="shared" si="23"/>
        <v>PRH</v>
      </c>
      <c r="AJ105" s="54">
        <f t="shared" ca="1" si="24"/>
        <v>0.4279835390946502</v>
      </c>
    </row>
    <row r="106" spans="1:36" ht="12.75" customHeight="1" x14ac:dyDescent="0.45">
      <c r="A106" s="49"/>
      <c r="B106" s="49"/>
      <c r="C106" s="51"/>
      <c r="D106" s="51"/>
      <c r="E106" s="51"/>
      <c r="F106" s="51"/>
      <c r="G106" s="51"/>
      <c r="H106" s="51"/>
      <c r="I106" s="51">
        <f t="shared" si="34"/>
        <v>0</v>
      </c>
      <c r="K106" s="33" t="str">
        <f t="shared" si="35"/>
        <v>subtot</v>
      </c>
      <c r="L106" s="33" t="str">
        <f t="shared" si="32"/>
        <v/>
      </c>
      <c r="M106" s="33">
        <f t="shared" si="33"/>
        <v>0</v>
      </c>
      <c r="O106"/>
      <c r="P106"/>
      <c r="V106" s="22">
        <v>1</v>
      </c>
      <c r="W106" s="22">
        <f t="shared" si="25"/>
        <v>8</v>
      </c>
      <c r="X106" s="22">
        <f t="shared" si="26"/>
        <v>3</v>
      </c>
      <c r="Y106" s="53" t="str">
        <f t="shared" ref="Y106:Y169" si="38">VLOOKUP(W106,$O$41:$P$49,2,FALSE)</f>
        <v>IIS</v>
      </c>
      <c r="Z106" s="7" t="str">
        <f t="shared" ref="Z106:Z169" si="39">VLOOKUP(X106,$Q$41:$R$49,2,FALSE)</f>
        <v>PRC</v>
      </c>
      <c r="AA106" s="54">
        <f t="shared" ref="AA106:AA121" si="40">SUMIFS(C$42:C$1841,$L$42:$L$1841,$Y106,$M$42:$M$1841,$Z106)/SUMIFS(C$42:C$1841,$L$42:$L$1841,$Y106,$M$42:$M$1841,"&lt;&gt;0")</f>
        <v>2.8806584362139918E-2</v>
      </c>
      <c r="AB106" s="54">
        <f t="shared" si="36"/>
        <v>7.1599045346062056E-3</v>
      </c>
      <c r="AC106" s="54">
        <f t="shared" ref="AC106:AC121" si="41">IFERROR(SUMIFS(H$42:H$1841,$L$42:$L$1841,$Y106,$M$42:$M$1841,$Z106)/SUMIFS(H$42:H$1841,$L$42:$L$1841,$Y106,$M$42:$M$1841,"&lt;&gt;0"),"")</f>
        <v>0</v>
      </c>
      <c r="AD106" s="54">
        <f t="shared" si="37"/>
        <v>0</v>
      </c>
      <c r="AE106" s="54"/>
      <c r="AF106" s="22">
        <f t="shared" ca="1" si="31"/>
        <v>1</v>
      </c>
      <c r="AG106" s="22" t="str">
        <f t="shared" ref="AG106:AG169" ca="1" si="42">OFFSET($Z$40,0,V106)</f>
        <v>ELC</v>
      </c>
      <c r="AH106" s="22" t="str">
        <f t="shared" ref="AH106:AI121" si="43">Y106</f>
        <v>IIS</v>
      </c>
      <c r="AI106" s="22" t="str">
        <f t="shared" si="43"/>
        <v>PRC</v>
      </c>
      <c r="AJ106" s="54">
        <f t="shared" ref="AJ106:AJ169" ca="1" si="44">OFFSET(Z106,0,V106)</f>
        <v>2.8806584362139918E-2</v>
      </c>
    </row>
    <row r="107" spans="1:36" ht="12.75" customHeight="1" x14ac:dyDescent="0.45">
      <c r="A107" s="49"/>
      <c r="B107" s="49"/>
      <c r="C107" s="51"/>
      <c r="D107" s="51"/>
      <c r="E107" s="51"/>
      <c r="F107" s="51"/>
      <c r="G107" s="51"/>
      <c r="H107" s="51"/>
      <c r="I107" s="51">
        <f t="shared" si="34"/>
        <v>0</v>
      </c>
      <c r="K107" s="33" t="str">
        <f t="shared" si="35"/>
        <v>subtot</v>
      </c>
      <c r="L107" s="33" t="str">
        <f t="shared" si="32"/>
        <v/>
      </c>
      <c r="M107" s="33">
        <f t="shared" si="33"/>
        <v>0</v>
      </c>
      <c r="O107"/>
      <c r="P107"/>
      <c r="V107" s="22">
        <v>1</v>
      </c>
      <c r="W107" s="22">
        <f t="shared" si="25"/>
        <v>8</v>
      </c>
      <c r="X107" s="22">
        <f t="shared" si="26"/>
        <v>4</v>
      </c>
      <c r="Y107" s="53" t="str">
        <f t="shared" si="38"/>
        <v>IIS</v>
      </c>
      <c r="Z107" s="7" t="str">
        <f t="shared" si="39"/>
        <v>MDR</v>
      </c>
      <c r="AA107" s="54">
        <f t="shared" si="40"/>
        <v>0.36625514403292181</v>
      </c>
      <c r="AB107" s="54">
        <f t="shared" si="36"/>
        <v>7.1599045346062056E-3</v>
      </c>
      <c r="AC107" s="54">
        <f t="shared" si="41"/>
        <v>0</v>
      </c>
      <c r="AD107" s="54">
        <f t="shared" si="37"/>
        <v>0</v>
      </c>
      <c r="AE107" s="54"/>
      <c r="AF107" s="22">
        <f t="shared" ca="1" si="31"/>
        <v>1</v>
      </c>
      <c r="AG107" s="22" t="str">
        <f t="shared" ca="1" si="42"/>
        <v>ELC</v>
      </c>
      <c r="AH107" s="22" t="str">
        <f t="shared" si="43"/>
        <v>IIS</v>
      </c>
      <c r="AI107" s="22" t="str">
        <f t="shared" si="43"/>
        <v>MDR</v>
      </c>
      <c r="AJ107" s="54">
        <f t="shared" ca="1" si="44"/>
        <v>0.36625514403292181</v>
      </c>
    </row>
    <row r="108" spans="1:36" ht="12.75" customHeight="1" x14ac:dyDescent="0.45">
      <c r="A108" s="49"/>
      <c r="B108" s="46" t="s">
        <v>176</v>
      </c>
      <c r="C108" s="51">
        <v>7</v>
      </c>
      <c r="D108" s="51"/>
      <c r="E108" s="51"/>
      <c r="F108" s="51">
        <v>33</v>
      </c>
      <c r="G108" s="51"/>
      <c r="H108" s="51">
        <v>29</v>
      </c>
      <c r="I108" s="51">
        <f t="shared" si="34"/>
        <v>0</v>
      </c>
      <c r="K108" s="33" t="str">
        <f t="shared" si="35"/>
        <v>subtot</v>
      </c>
      <c r="L108" s="33" t="str">
        <f t="shared" si="32"/>
        <v/>
      </c>
      <c r="M108" s="33">
        <f t="shared" si="33"/>
        <v>0</v>
      </c>
      <c r="O108"/>
      <c r="P108"/>
      <c r="V108" s="22">
        <v>1</v>
      </c>
      <c r="W108" s="22">
        <f t="shared" si="25"/>
        <v>8</v>
      </c>
      <c r="X108" s="22">
        <f t="shared" si="26"/>
        <v>5</v>
      </c>
      <c r="Y108" s="53" t="str">
        <f t="shared" si="38"/>
        <v>IIS</v>
      </c>
      <c r="Z108" s="7" t="str">
        <f t="shared" si="39"/>
        <v>ECP</v>
      </c>
      <c r="AA108" s="54">
        <f t="shared" si="40"/>
        <v>4.9382716049382713E-2</v>
      </c>
      <c r="AB108" s="54">
        <f t="shared" si="36"/>
        <v>0</v>
      </c>
      <c r="AC108" s="54">
        <f t="shared" si="41"/>
        <v>0</v>
      </c>
      <c r="AD108" s="54">
        <f t="shared" si="37"/>
        <v>0</v>
      </c>
      <c r="AE108" s="54"/>
      <c r="AF108" s="22">
        <f t="shared" ca="1" si="31"/>
        <v>1</v>
      </c>
      <c r="AG108" s="22" t="str">
        <f t="shared" ca="1" si="42"/>
        <v>ELC</v>
      </c>
      <c r="AH108" s="22" t="str">
        <f t="shared" si="43"/>
        <v>IIS</v>
      </c>
      <c r="AI108" s="22" t="str">
        <f t="shared" si="43"/>
        <v>ECP</v>
      </c>
      <c r="AJ108" s="54">
        <f t="shared" ca="1" si="44"/>
        <v>4.9382716049382713E-2</v>
      </c>
    </row>
    <row r="109" spans="1:36" ht="12.75" customHeight="1" x14ac:dyDescent="0.45">
      <c r="A109" s="49"/>
      <c r="B109" s="46" t="s">
        <v>170</v>
      </c>
      <c r="C109" s="51">
        <v>1</v>
      </c>
      <c r="D109" s="51"/>
      <c r="E109" s="51"/>
      <c r="F109" s="51">
        <v>25</v>
      </c>
      <c r="G109" s="51">
        <v>0</v>
      </c>
      <c r="H109" s="51">
        <v>18</v>
      </c>
      <c r="I109" s="51">
        <f t="shared" si="34"/>
        <v>0</v>
      </c>
      <c r="K109" s="33" t="str">
        <f t="shared" si="35"/>
        <v>subtot</v>
      </c>
      <c r="L109" s="33" t="str">
        <f t="shared" si="32"/>
        <v/>
      </c>
      <c r="M109" s="33">
        <f t="shared" si="33"/>
        <v>0</v>
      </c>
      <c r="O109"/>
      <c r="P109"/>
      <c r="V109" s="22">
        <v>1</v>
      </c>
      <c r="W109" s="22">
        <f t="shared" si="25"/>
        <v>8</v>
      </c>
      <c r="X109" s="22">
        <f t="shared" si="26"/>
        <v>6</v>
      </c>
      <c r="Y109" s="53" t="str">
        <f t="shared" si="38"/>
        <v>IIS</v>
      </c>
      <c r="Z109" s="7" t="str">
        <f t="shared" si="39"/>
        <v>OTP</v>
      </c>
      <c r="AA109" s="54">
        <f t="shared" si="40"/>
        <v>4.9382716049382713E-2</v>
      </c>
      <c r="AB109" s="54">
        <f t="shared" si="36"/>
        <v>7.6372315035799526E-2</v>
      </c>
      <c r="AC109" s="54">
        <f t="shared" si="41"/>
        <v>0.7407407407407407</v>
      </c>
      <c r="AD109" s="54">
        <f t="shared" si="37"/>
        <v>0</v>
      </c>
      <c r="AE109" s="54"/>
      <c r="AF109" s="22">
        <f t="shared" ca="1" si="31"/>
        <v>1</v>
      </c>
      <c r="AG109" s="22" t="str">
        <f t="shared" ca="1" si="42"/>
        <v>ELC</v>
      </c>
      <c r="AH109" s="22" t="str">
        <f t="shared" si="43"/>
        <v>IIS</v>
      </c>
      <c r="AI109" s="22" t="str">
        <f t="shared" si="43"/>
        <v>OTP</v>
      </c>
      <c r="AJ109" s="54">
        <f t="shared" ca="1" si="44"/>
        <v>4.9382716049382713E-2</v>
      </c>
    </row>
    <row r="110" spans="1:36" ht="12.75" customHeight="1" x14ac:dyDescent="0.45">
      <c r="A110" s="49"/>
      <c r="B110" s="49" t="s">
        <v>172</v>
      </c>
      <c r="C110" s="51">
        <v>1</v>
      </c>
      <c r="D110" s="51"/>
      <c r="E110" s="51"/>
      <c r="F110" s="51">
        <v>4</v>
      </c>
      <c r="G110" s="51">
        <v>0</v>
      </c>
      <c r="H110" s="51" t="s">
        <v>208</v>
      </c>
      <c r="I110" s="51">
        <f t="shared" si="34"/>
        <v>0</v>
      </c>
      <c r="K110" s="33" t="str">
        <f t="shared" si="35"/>
        <v>subtot</v>
      </c>
      <c r="L110" s="33" t="str">
        <f t="shared" si="32"/>
        <v/>
      </c>
      <c r="M110" s="33" t="str">
        <f t="shared" si="33"/>
        <v>STM</v>
      </c>
      <c r="O110"/>
      <c r="P110"/>
      <c r="V110" s="22">
        <v>1</v>
      </c>
      <c r="W110" s="22">
        <f t="shared" si="25"/>
        <v>8</v>
      </c>
      <c r="X110" s="22">
        <f t="shared" si="26"/>
        <v>7</v>
      </c>
      <c r="Y110" s="53" t="str">
        <f t="shared" si="38"/>
        <v>IIS</v>
      </c>
      <c r="Z110" s="7" t="str">
        <f t="shared" si="39"/>
        <v>SPC</v>
      </c>
      <c r="AA110" s="54">
        <f t="shared" si="40"/>
        <v>2.8806584362139918E-2</v>
      </c>
      <c r="AB110" s="54">
        <f t="shared" si="36"/>
        <v>5.4892601431980909E-2</v>
      </c>
      <c r="AC110" s="54">
        <f t="shared" si="41"/>
        <v>0</v>
      </c>
      <c r="AD110" s="54">
        <f t="shared" si="37"/>
        <v>0</v>
      </c>
      <c r="AE110" s="54"/>
      <c r="AF110" s="22">
        <f t="shared" ca="1" si="31"/>
        <v>1</v>
      </c>
      <c r="AG110" s="22" t="str">
        <f t="shared" ca="1" si="42"/>
        <v>ELC</v>
      </c>
      <c r="AH110" s="22" t="str">
        <f t="shared" si="43"/>
        <v>IIS</v>
      </c>
      <c r="AI110" s="22" t="str">
        <f t="shared" si="43"/>
        <v>SPC</v>
      </c>
      <c r="AJ110" s="54">
        <f t="shared" ca="1" si="44"/>
        <v>2.8806584362139918E-2</v>
      </c>
    </row>
    <row r="111" spans="1:36" ht="12.75" customHeight="1" x14ac:dyDescent="0.45">
      <c r="A111" s="49"/>
      <c r="B111" s="49" t="s">
        <v>175</v>
      </c>
      <c r="C111" s="51" t="s">
        <v>185</v>
      </c>
      <c r="D111" s="51"/>
      <c r="E111" s="51"/>
      <c r="F111" s="51">
        <v>20</v>
      </c>
      <c r="G111" s="51">
        <v>0</v>
      </c>
      <c r="H111" s="51">
        <v>18</v>
      </c>
      <c r="I111" s="51">
        <f t="shared" si="34"/>
        <v>0</v>
      </c>
      <c r="K111" s="33" t="str">
        <f t="shared" si="35"/>
        <v>subtot</v>
      </c>
      <c r="L111" s="33" t="str">
        <f t="shared" si="32"/>
        <v/>
      </c>
      <c r="M111" s="33">
        <f t="shared" si="33"/>
        <v>0</v>
      </c>
      <c r="O111"/>
      <c r="P111"/>
      <c r="V111" s="22">
        <v>1</v>
      </c>
      <c r="W111" s="22">
        <f t="shared" si="25"/>
        <v>8</v>
      </c>
      <c r="X111" s="22">
        <f t="shared" si="26"/>
        <v>8</v>
      </c>
      <c r="Y111" s="53" t="str">
        <f t="shared" si="38"/>
        <v>IIS</v>
      </c>
      <c r="Z111" s="7" t="str">
        <f t="shared" si="39"/>
        <v>LIG</v>
      </c>
      <c r="AA111" s="54">
        <f t="shared" si="40"/>
        <v>3.7037037037037035E-2</v>
      </c>
      <c r="AB111" s="54">
        <f t="shared" si="36"/>
        <v>0</v>
      </c>
      <c r="AC111" s="54">
        <f t="shared" si="41"/>
        <v>0</v>
      </c>
      <c r="AD111" s="54">
        <f t="shared" si="37"/>
        <v>0</v>
      </c>
      <c r="AE111" s="54"/>
      <c r="AF111" s="22">
        <f t="shared" ca="1" si="31"/>
        <v>1</v>
      </c>
      <c r="AG111" s="22" t="str">
        <f t="shared" ca="1" si="42"/>
        <v>ELC</v>
      </c>
      <c r="AH111" s="22" t="str">
        <f t="shared" si="43"/>
        <v>IIS</v>
      </c>
      <c r="AI111" s="22" t="str">
        <f t="shared" si="43"/>
        <v>LIG</v>
      </c>
      <c r="AJ111" s="54">
        <f t="shared" ca="1" si="44"/>
        <v>3.7037037037037035E-2</v>
      </c>
    </row>
    <row r="112" spans="1:36" ht="12.75" customHeight="1" x14ac:dyDescent="0.45">
      <c r="A112" s="49"/>
      <c r="B112" s="46" t="s">
        <v>178</v>
      </c>
      <c r="C112" s="51">
        <v>5</v>
      </c>
      <c r="D112" s="51">
        <v>0</v>
      </c>
      <c r="E112" s="51"/>
      <c r="F112" s="51">
        <v>8</v>
      </c>
      <c r="G112" s="51"/>
      <c r="H112" s="51">
        <v>10</v>
      </c>
      <c r="I112" s="51">
        <f t="shared" si="34"/>
        <v>0</v>
      </c>
      <c r="K112" s="33" t="str">
        <f t="shared" si="35"/>
        <v>subtot</v>
      </c>
      <c r="L112" s="33" t="str">
        <f t="shared" si="32"/>
        <v/>
      </c>
      <c r="M112" s="33">
        <f t="shared" si="33"/>
        <v>0</v>
      </c>
      <c r="O112"/>
      <c r="P112"/>
      <c r="V112" s="22">
        <v>1</v>
      </c>
      <c r="W112" s="22">
        <f t="shared" si="25"/>
        <v>8</v>
      </c>
      <c r="X112" s="22">
        <f t="shared" si="26"/>
        <v>9</v>
      </c>
      <c r="Y112" s="53" t="str">
        <f t="shared" si="38"/>
        <v>IIS</v>
      </c>
      <c r="Z112" s="7" t="str">
        <f t="shared" si="39"/>
        <v>OTH</v>
      </c>
      <c r="AA112" s="54">
        <f t="shared" si="40"/>
        <v>8.23045267489712E-3</v>
      </c>
      <c r="AB112" s="54">
        <f t="shared" si="36"/>
        <v>7.1599045346062056E-3</v>
      </c>
      <c r="AC112" s="54">
        <f t="shared" si="41"/>
        <v>0</v>
      </c>
      <c r="AD112" s="54">
        <f t="shared" si="37"/>
        <v>1</v>
      </c>
      <c r="AE112" s="54"/>
      <c r="AF112" s="22">
        <f t="shared" ca="1" si="31"/>
        <v>1</v>
      </c>
      <c r="AG112" s="22" t="str">
        <f t="shared" ca="1" si="42"/>
        <v>ELC</v>
      </c>
      <c r="AH112" s="22" t="str">
        <f t="shared" si="43"/>
        <v>IIS</v>
      </c>
      <c r="AI112" s="22" t="str">
        <f t="shared" si="43"/>
        <v>OTH</v>
      </c>
      <c r="AJ112" s="54">
        <f t="shared" ca="1" si="44"/>
        <v>8.23045267489712E-3</v>
      </c>
    </row>
    <row r="113" spans="1:36" ht="12.75" customHeight="1" x14ac:dyDescent="0.45">
      <c r="A113" s="49"/>
      <c r="B113" s="49" t="s">
        <v>180</v>
      </c>
      <c r="C113" s="51" t="s">
        <v>208</v>
      </c>
      <c r="D113" s="51">
        <v>0</v>
      </c>
      <c r="E113" s="51">
        <v>0</v>
      </c>
      <c r="F113" s="51">
        <v>8</v>
      </c>
      <c r="G113" s="51">
        <v>0</v>
      </c>
      <c r="H113" s="51">
        <v>10</v>
      </c>
      <c r="I113" s="51">
        <f t="shared" si="34"/>
        <v>0</v>
      </c>
      <c r="K113" s="33" t="str">
        <f t="shared" si="35"/>
        <v>subtot</v>
      </c>
      <c r="L113" s="33" t="str">
        <f t="shared" si="32"/>
        <v/>
      </c>
      <c r="M113" s="33" t="str">
        <f t="shared" si="33"/>
        <v>PRH</v>
      </c>
      <c r="O113"/>
      <c r="P113"/>
      <c r="V113" s="22">
        <v>1</v>
      </c>
      <c r="W113" s="22">
        <f t="shared" si="25"/>
        <v>9</v>
      </c>
      <c r="X113" s="22">
        <f t="shared" si="26"/>
        <v>1</v>
      </c>
      <c r="Y113" s="53" t="str">
        <f t="shared" si="38"/>
        <v>INF</v>
      </c>
      <c r="Z113" s="7" t="str">
        <f t="shared" si="39"/>
        <v>STM</v>
      </c>
      <c r="AA113" s="54">
        <f t="shared" si="40"/>
        <v>4.0816326530612249E-3</v>
      </c>
      <c r="AB113" s="54">
        <f t="shared" si="36"/>
        <v>2.0134228187919462E-2</v>
      </c>
      <c r="AC113" s="54" t="str">
        <f t="shared" si="41"/>
        <v/>
      </c>
      <c r="AD113" s="54">
        <f t="shared" si="37"/>
        <v>0</v>
      </c>
      <c r="AE113" s="54"/>
      <c r="AF113" s="22">
        <f t="shared" ca="1" si="31"/>
        <v>1</v>
      </c>
      <c r="AG113" s="22" t="str">
        <f t="shared" ca="1" si="42"/>
        <v>ELC</v>
      </c>
      <c r="AH113" s="22" t="str">
        <f t="shared" si="43"/>
        <v>INF</v>
      </c>
      <c r="AI113" s="22" t="str">
        <f t="shared" si="43"/>
        <v>STM</v>
      </c>
      <c r="AJ113" s="54">
        <f t="shared" ca="1" si="44"/>
        <v>4.0816326530612249E-3</v>
      </c>
    </row>
    <row r="114" spans="1:36" ht="12.75" customHeight="1" x14ac:dyDescent="0.45">
      <c r="A114" s="49"/>
      <c r="B114" s="49" t="s">
        <v>183</v>
      </c>
      <c r="C114" s="51" t="s">
        <v>208</v>
      </c>
      <c r="D114" s="51">
        <v>0</v>
      </c>
      <c r="E114" s="51">
        <v>0</v>
      </c>
      <c r="F114" s="51" t="s">
        <v>208</v>
      </c>
      <c r="G114" s="51">
        <v>0</v>
      </c>
      <c r="H114" s="51">
        <v>0</v>
      </c>
      <c r="I114" s="51">
        <f t="shared" si="34"/>
        <v>0</v>
      </c>
      <c r="K114" s="33" t="str">
        <f t="shared" si="35"/>
        <v>subtot</v>
      </c>
      <c r="L114" s="33" t="str">
        <f t="shared" si="32"/>
        <v/>
      </c>
      <c r="M114" s="33" t="str">
        <f t="shared" si="33"/>
        <v>PRC</v>
      </c>
      <c r="O114"/>
      <c r="P114"/>
      <c r="V114" s="22">
        <v>1</v>
      </c>
      <c r="W114" s="22">
        <f t="shared" si="25"/>
        <v>9</v>
      </c>
      <c r="X114" s="22">
        <f t="shared" si="26"/>
        <v>2</v>
      </c>
      <c r="Y114" s="53" t="str">
        <f t="shared" si="38"/>
        <v>INF</v>
      </c>
      <c r="Z114" s="7" t="str">
        <f t="shared" si="39"/>
        <v>PRH</v>
      </c>
      <c r="AA114" s="54">
        <f t="shared" si="40"/>
        <v>0.19183673469387755</v>
      </c>
      <c r="AB114" s="54">
        <f t="shared" si="36"/>
        <v>0.84228187919463082</v>
      </c>
      <c r="AC114" s="54" t="str">
        <f t="shared" si="41"/>
        <v/>
      </c>
      <c r="AD114" s="54">
        <f t="shared" si="37"/>
        <v>0</v>
      </c>
      <c r="AE114" s="54"/>
      <c r="AF114" s="22">
        <f t="shared" ca="1" si="31"/>
        <v>1</v>
      </c>
      <c r="AG114" s="22" t="str">
        <f t="shared" ca="1" si="42"/>
        <v>ELC</v>
      </c>
      <c r="AH114" s="22" t="str">
        <f t="shared" si="43"/>
        <v>INF</v>
      </c>
      <c r="AI114" s="22" t="str">
        <f t="shared" si="43"/>
        <v>PRH</v>
      </c>
      <c r="AJ114" s="54">
        <f t="shared" ca="1" si="44"/>
        <v>0.19183673469387755</v>
      </c>
    </row>
    <row r="115" spans="1:36" ht="12.75" customHeight="1" x14ac:dyDescent="0.45">
      <c r="A115" s="49"/>
      <c r="B115" s="49" t="s">
        <v>187</v>
      </c>
      <c r="C115" s="51">
        <v>4</v>
      </c>
      <c r="D115" s="51">
        <v>0</v>
      </c>
      <c r="E115" s="51"/>
      <c r="F115" s="51" t="s">
        <v>208</v>
      </c>
      <c r="G115" s="51">
        <v>0</v>
      </c>
      <c r="H115" s="51">
        <v>0</v>
      </c>
      <c r="I115" s="51">
        <f t="shared" si="34"/>
        <v>0</v>
      </c>
      <c r="K115" s="33" t="str">
        <f t="shared" si="35"/>
        <v>subtot</v>
      </c>
      <c r="L115" s="33" t="str">
        <f t="shared" si="32"/>
        <v/>
      </c>
      <c r="M115" s="33" t="str">
        <f t="shared" si="33"/>
        <v>MDR</v>
      </c>
      <c r="O115"/>
      <c r="P115"/>
      <c r="V115" s="22">
        <v>1</v>
      </c>
      <c r="W115" s="22">
        <f t="shared" ref="W115:W121" si="45">W106+1</f>
        <v>9</v>
      </c>
      <c r="X115" s="22">
        <f t="shared" ref="X115:X121" si="46">X106</f>
        <v>3</v>
      </c>
      <c r="Y115" s="53" t="str">
        <f t="shared" si="38"/>
        <v>INF</v>
      </c>
      <c r="Z115" s="7" t="str">
        <f t="shared" si="39"/>
        <v>PRC</v>
      </c>
      <c r="AA115" s="54">
        <f t="shared" si="40"/>
        <v>2.4489795918367346E-2</v>
      </c>
      <c r="AB115" s="54">
        <f t="shared" si="36"/>
        <v>0</v>
      </c>
      <c r="AC115" s="54" t="str">
        <f t="shared" si="41"/>
        <v/>
      </c>
      <c r="AD115" s="54">
        <f t="shared" si="37"/>
        <v>0</v>
      </c>
      <c r="AE115" s="54"/>
      <c r="AF115" s="22">
        <f t="shared" ca="1" si="31"/>
        <v>1</v>
      </c>
      <c r="AG115" s="22" t="str">
        <f t="shared" ca="1" si="42"/>
        <v>ELC</v>
      </c>
      <c r="AH115" s="22" t="str">
        <f t="shared" si="43"/>
        <v>INF</v>
      </c>
      <c r="AI115" s="22" t="str">
        <f t="shared" si="43"/>
        <v>PRC</v>
      </c>
      <c r="AJ115" s="54">
        <f t="shared" ca="1" si="44"/>
        <v>2.4489795918367346E-2</v>
      </c>
    </row>
    <row r="116" spans="1:36" ht="12.75" customHeight="1" x14ac:dyDescent="0.45">
      <c r="A116" s="49"/>
      <c r="B116" s="49" t="s">
        <v>190</v>
      </c>
      <c r="C116" s="51" t="s">
        <v>208</v>
      </c>
      <c r="D116" s="51"/>
      <c r="E116" s="51"/>
      <c r="F116" s="51"/>
      <c r="G116" s="51"/>
      <c r="H116" s="51" t="s">
        <v>185</v>
      </c>
      <c r="I116" s="51">
        <f t="shared" si="34"/>
        <v>0</v>
      </c>
      <c r="K116" s="33" t="str">
        <f t="shared" si="35"/>
        <v>subtot</v>
      </c>
      <c r="L116" s="33" t="str">
        <f t="shared" si="32"/>
        <v/>
      </c>
      <c r="M116" s="33" t="str">
        <f t="shared" si="33"/>
        <v>ECP</v>
      </c>
      <c r="O116"/>
      <c r="P116"/>
      <c r="V116" s="22">
        <v>1</v>
      </c>
      <c r="W116" s="22">
        <f t="shared" si="45"/>
        <v>9</v>
      </c>
      <c r="X116" s="22">
        <f t="shared" si="46"/>
        <v>4</v>
      </c>
      <c r="Y116" s="53" t="str">
        <f t="shared" si="38"/>
        <v>INF</v>
      </c>
      <c r="Z116" s="7" t="str">
        <f t="shared" si="39"/>
        <v>MDR</v>
      </c>
      <c r="AA116" s="54">
        <f t="shared" si="40"/>
        <v>0.27755102040816326</v>
      </c>
      <c r="AB116" s="54">
        <f t="shared" si="36"/>
        <v>1.6778523489932886E-2</v>
      </c>
      <c r="AC116" s="54" t="str">
        <f t="shared" si="41"/>
        <v/>
      </c>
      <c r="AD116" s="54">
        <f t="shared" si="37"/>
        <v>0</v>
      </c>
      <c r="AE116" s="54"/>
      <c r="AF116" s="22">
        <f t="shared" ca="1" si="31"/>
        <v>1</v>
      </c>
      <c r="AG116" s="22" t="str">
        <f t="shared" ca="1" si="42"/>
        <v>ELC</v>
      </c>
      <c r="AH116" s="22" t="str">
        <f t="shared" si="43"/>
        <v>INF</v>
      </c>
      <c r="AI116" s="22" t="str">
        <f t="shared" si="43"/>
        <v>MDR</v>
      </c>
      <c r="AJ116" s="54">
        <f t="shared" ca="1" si="44"/>
        <v>0.27755102040816326</v>
      </c>
    </row>
    <row r="117" spans="1:36" ht="12.75" customHeight="1" x14ac:dyDescent="0.45">
      <c r="A117" s="49"/>
      <c r="B117" s="49" t="s">
        <v>193</v>
      </c>
      <c r="C117" s="51" t="s">
        <v>208</v>
      </c>
      <c r="D117" s="51">
        <v>0</v>
      </c>
      <c r="E117" s="51"/>
      <c r="F117" s="51" t="s">
        <v>208</v>
      </c>
      <c r="G117" s="51"/>
      <c r="H117" s="51">
        <v>0</v>
      </c>
      <c r="I117" s="51">
        <f t="shared" si="34"/>
        <v>0</v>
      </c>
      <c r="K117" s="33" t="str">
        <f t="shared" si="35"/>
        <v>subtot</v>
      </c>
      <c r="L117" s="33" t="str">
        <f t="shared" si="32"/>
        <v/>
      </c>
      <c r="M117" s="33" t="str">
        <f t="shared" si="33"/>
        <v>OTP</v>
      </c>
      <c r="O117"/>
      <c r="P117"/>
      <c r="V117" s="22">
        <v>1</v>
      </c>
      <c r="W117" s="22">
        <f t="shared" si="45"/>
        <v>9</v>
      </c>
      <c r="X117" s="22">
        <f t="shared" si="46"/>
        <v>5</v>
      </c>
      <c r="Y117" s="53" t="str">
        <f t="shared" si="38"/>
        <v>INF</v>
      </c>
      <c r="Z117" s="7" t="str">
        <f t="shared" si="39"/>
        <v>ECP</v>
      </c>
      <c r="AA117" s="54">
        <f t="shared" si="40"/>
        <v>0.36734693877551022</v>
      </c>
      <c r="AB117" s="54">
        <f t="shared" si="36"/>
        <v>0</v>
      </c>
      <c r="AC117" s="54" t="str">
        <f t="shared" si="41"/>
        <v/>
      </c>
      <c r="AD117" s="54">
        <f t="shared" si="37"/>
        <v>0</v>
      </c>
      <c r="AE117" s="54"/>
      <c r="AF117" s="22">
        <f t="shared" ca="1" si="31"/>
        <v>1</v>
      </c>
      <c r="AG117" s="22" t="str">
        <f t="shared" ca="1" si="42"/>
        <v>ELC</v>
      </c>
      <c r="AH117" s="22" t="str">
        <f t="shared" si="43"/>
        <v>INF</v>
      </c>
      <c r="AI117" s="22" t="str">
        <f t="shared" si="43"/>
        <v>ECP</v>
      </c>
      <c r="AJ117" s="54">
        <f t="shared" ca="1" si="44"/>
        <v>0.36734693877551022</v>
      </c>
    </row>
    <row r="118" spans="1:36" ht="12.75" customHeight="1" x14ac:dyDescent="0.45">
      <c r="A118" s="49"/>
      <c r="B118" s="46" t="s">
        <v>196</v>
      </c>
      <c r="C118" s="51">
        <v>1</v>
      </c>
      <c r="D118" s="51">
        <v>0</v>
      </c>
      <c r="E118" s="51"/>
      <c r="F118" s="51" t="s">
        <v>208</v>
      </c>
      <c r="G118" s="51"/>
      <c r="H118" s="51" t="s">
        <v>208</v>
      </c>
      <c r="I118" s="51">
        <f t="shared" si="34"/>
        <v>0</v>
      </c>
      <c r="K118" s="33" t="str">
        <f t="shared" si="35"/>
        <v>subtot</v>
      </c>
      <c r="L118" s="33" t="str">
        <f t="shared" si="32"/>
        <v/>
      </c>
      <c r="M118" s="33">
        <f t="shared" si="33"/>
        <v>0</v>
      </c>
      <c r="O118"/>
      <c r="P118"/>
      <c r="V118" s="22">
        <v>1</v>
      </c>
      <c r="W118" s="22">
        <f t="shared" si="45"/>
        <v>9</v>
      </c>
      <c r="X118" s="22">
        <f t="shared" si="46"/>
        <v>6</v>
      </c>
      <c r="Y118" s="53" t="str">
        <f t="shared" si="38"/>
        <v>INF</v>
      </c>
      <c r="Z118" s="7" t="str">
        <f t="shared" si="39"/>
        <v>OTP</v>
      </c>
      <c r="AA118" s="54">
        <f t="shared" si="40"/>
        <v>3.6734693877551024E-2</v>
      </c>
      <c r="AB118" s="54">
        <f t="shared" si="36"/>
        <v>2.0134228187919462E-2</v>
      </c>
      <c r="AC118" s="54" t="str">
        <f t="shared" si="41"/>
        <v/>
      </c>
      <c r="AD118" s="54">
        <f t="shared" si="37"/>
        <v>0</v>
      </c>
      <c r="AE118" s="54"/>
      <c r="AF118" s="22">
        <f t="shared" ca="1" si="31"/>
        <v>1</v>
      </c>
      <c r="AG118" s="22" t="str">
        <f t="shared" ca="1" si="42"/>
        <v>ELC</v>
      </c>
      <c r="AH118" s="22" t="str">
        <f t="shared" si="43"/>
        <v>INF</v>
      </c>
      <c r="AI118" s="22" t="str">
        <f t="shared" si="43"/>
        <v>OTP</v>
      </c>
      <c r="AJ118" s="54">
        <f t="shared" ca="1" si="44"/>
        <v>3.6734693877551024E-2</v>
      </c>
    </row>
    <row r="119" spans="1:36" ht="12.75" customHeight="1" x14ac:dyDescent="0.45">
      <c r="A119" s="49"/>
      <c r="B119" s="49" t="s">
        <v>198</v>
      </c>
      <c r="C119" s="51" t="s">
        <v>208</v>
      </c>
      <c r="D119" s="51">
        <v>0</v>
      </c>
      <c r="E119" s="51">
        <v>0</v>
      </c>
      <c r="F119" s="51" t="s">
        <v>208</v>
      </c>
      <c r="G119" s="51"/>
      <c r="H119" s="51">
        <v>0</v>
      </c>
      <c r="I119" s="51">
        <f t="shared" si="34"/>
        <v>0</v>
      </c>
      <c r="K119" s="33" t="str">
        <f t="shared" si="35"/>
        <v>subtot</v>
      </c>
      <c r="L119" s="33" t="str">
        <f t="shared" si="32"/>
        <v/>
      </c>
      <c r="M119" s="33" t="str">
        <f t="shared" si="33"/>
        <v>SPC</v>
      </c>
      <c r="O119"/>
      <c r="P119"/>
      <c r="V119" s="22">
        <v>1</v>
      </c>
      <c r="W119" s="22">
        <f t="shared" si="45"/>
        <v>9</v>
      </c>
      <c r="X119" s="22">
        <f t="shared" si="46"/>
        <v>7</v>
      </c>
      <c r="Y119" s="53" t="str">
        <f t="shared" si="38"/>
        <v>INF</v>
      </c>
      <c r="Z119" s="7" t="str">
        <f t="shared" si="39"/>
        <v>SPC</v>
      </c>
      <c r="AA119" s="54">
        <f t="shared" si="40"/>
        <v>4.0816326530612242E-2</v>
      </c>
      <c r="AB119" s="54">
        <f t="shared" si="36"/>
        <v>9.7315436241610737E-2</v>
      </c>
      <c r="AC119" s="54" t="str">
        <f t="shared" si="41"/>
        <v/>
      </c>
      <c r="AD119" s="54">
        <f t="shared" si="37"/>
        <v>0</v>
      </c>
      <c r="AE119" s="54"/>
      <c r="AF119" s="22">
        <f t="shared" ca="1" si="31"/>
        <v>1</v>
      </c>
      <c r="AG119" s="22" t="str">
        <f t="shared" ca="1" si="42"/>
        <v>ELC</v>
      </c>
      <c r="AH119" s="22" t="str">
        <f t="shared" si="43"/>
        <v>INF</v>
      </c>
      <c r="AI119" s="22" t="str">
        <f t="shared" si="43"/>
        <v>SPC</v>
      </c>
      <c r="AJ119" s="54">
        <f t="shared" ca="1" si="44"/>
        <v>4.0816326530612242E-2</v>
      </c>
    </row>
    <row r="120" spans="1:36" ht="12.75" customHeight="1" x14ac:dyDescent="0.45">
      <c r="A120" s="49"/>
      <c r="B120" s="49" t="s">
        <v>201</v>
      </c>
      <c r="C120" s="51" t="s">
        <v>208</v>
      </c>
      <c r="D120" s="51"/>
      <c r="E120" s="51"/>
      <c r="F120" s="51"/>
      <c r="G120" s="51"/>
      <c r="H120" s="51" t="s">
        <v>185</v>
      </c>
      <c r="I120" s="51">
        <f t="shared" si="34"/>
        <v>0</v>
      </c>
      <c r="K120" s="33" t="str">
        <f t="shared" si="35"/>
        <v>subtot</v>
      </c>
      <c r="L120" s="33" t="str">
        <f t="shared" si="32"/>
        <v/>
      </c>
      <c r="M120" s="33" t="str">
        <f t="shared" si="33"/>
        <v>LIG</v>
      </c>
      <c r="O120"/>
      <c r="P120"/>
      <c r="V120" s="22">
        <v>1</v>
      </c>
      <c r="W120" s="22">
        <f t="shared" si="45"/>
        <v>9</v>
      </c>
      <c r="X120" s="22">
        <f t="shared" si="46"/>
        <v>8</v>
      </c>
      <c r="Y120" s="53" t="str">
        <f t="shared" si="38"/>
        <v>INF</v>
      </c>
      <c r="Z120" s="7" t="str">
        <f t="shared" si="39"/>
        <v>LIG</v>
      </c>
      <c r="AA120" s="54">
        <f t="shared" si="40"/>
        <v>4.0816326530612242E-2</v>
      </c>
      <c r="AB120" s="54">
        <f t="shared" si="36"/>
        <v>0</v>
      </c>
      <c r="AC120" s="54" t="str">
        <f t="shared" si="41"/>
        <v/>
      </c>
      <c r="AD120" s="54">
        <f t="shared" si="37"/>
        <v>0</v>
      </c>
      <c r="AE120" s="54"/>
      <c r="AF120" s="22">
        <f t="shared" ca="1" si="31"/>
        <v>1</v>
      </c>
      <c r="AG120" s="22" t="str">
        <f t="shared" ca="1" si="42"/>
        <v>ELC</v>
      </c>
      <c r="AH120" s="22" t="str">
        <f t="shared" si="43"/>
        <v>INF</v>
      </c>
      <c r="AI120" s="22" t="str">
        <f t="shared" si="43"/>
        <v>LIG</v>
      </c>
      <c r="AJ120" s="54">
        <f t="shared" ca="1" si="44"/>
        <v>4.0816326530612242E-2</v>
      </c>
    </row>
    <row r="121" spans="1:36" ht="12.75" customHeight="1" x14ac:dyDescent="0.45">
      <c r="A121" s="49"/>
      <c r="B121" s="49" t="s">
        <v>204</v>
      </c>
      <c r="C121" s="51" t="s">
        <v>208</v>
      </c>
      <c r="D121" s="51">
        <v>0</v>
      </c>
      <c r="E121" s="51"/>
      <c r="F121" s="51" t="s">
        <v>208</v>
      </c>
      <c r="G121" s="51"/>
      <c r="H121" s="51">
        <v>0</v>
      </c>
      <c r="I121" s="51">
        <f t="shared" si="34"/>
        <v>0</v>
      </c>
      <c r="K121" s="33" t="str">
        <f t="shared" si="35"/>
        <v>subtot</v>
      </c>
      <c r="L121" s="33" t="str">
        <f t="shared" si="32"/>
        <v/>
      </c>
      <c r="M121" s="33" t="str">
        <f t="shared" si="33"/>
        <v>OTH</v>
      </c>
      <c r="O121"/>
      <c r="P121"/>
      <c r="V121" s="22">
        <v>1</v>
      </c>
      <c r="W121" s="22">
        <f t="shared" si="45"/>
        <v>9</v>
      </c>
      <c r="X121" s="22">
        <f t="shared" si="46"/>
        <v>9</v>
      </c>
      <c r="Y121" s="53" t="str">
        <f t="shared" si="38"/>
        <v>INF</v>
      </c>
      <c r="Z121" s="7" t="str">
        <f t="shared" si="39"/>
        <v>OTH</v>
      </c>
      <c r="AA121" s="54">
        <f t="shared" si="40"/>
        <v>1.6326530612244899E-2</v>
      </c>
      <c r="AB121" s="54">
        <f t="shared" si="36"/>
        <v>3.3557046979865771E-3</v>
      </c>
      <c r="AC121" s="54" t="str">
        <f t="shared" si="41"/>
        <v/>
      </c>
      <c r="AD121" s="54">
        <f t="shared" si="37"/>
        <v>1</v>
      </c>
      <c r="AE121" s="54"/>
      <c r="AF121" s="22">
        <f t="shared" ca="1" si="31"/>
        <v>1</v>
      </c>
      <c r="AG121" s="22" t="str">
        <f t="shared" ca="1" si="42"/>
        <v>ELC</v>
      </c>
      <c r="AH121" s="22" t="str">
        <f t="shared" si="43"/>
        <v>INF</v>
      </c>
      <c r="AI121" s="22" t="str">
        <f t="shared" si="43"/>
        <v>OTH</v>
      </c>
      <c r="AJ121" s="54">
        <f t="shared" ca="1" si="44"/>
        <v>1.6326530612244899E-2</v>
      </c>
    </row>
    <row r="122" spans="1:36" ht="12.75" customHeight="1" x14ac:dyDescent="0.45">
      <c r="A122" s="49"/>
      <c r="B122" s="49" t="s">
        <v>207</v>
      </c>
      <c r="C122" s="51" t="s">
        <v>208</v>
      </c>
      <c r="D122" s="51"/>
      <c r="E122" s="51"/>
      <c r="F122" s="51" t="s">
        <v>208</v>
      </c>
      <c r="G122" s="51"/>
      <c r="H122" s="51" t="s">
        <v>185</v>
      </c>
      <c r="I122" s="51">
        <f t="shared" si="34"/>
        <v>0</v>
      </c>
      <c r="K122" s="33" t="str">
        <f t="shared" si="35"/>
        <v>subtot</v>
      </c>
      <c r="L122" s="33" t="str">
        <f t="shared" si="32"/>
        <v/>
      </c>
      <c r="M122" s="33" t="str">
        <f t="shared" si="33"/>
        <v>OTH</v>
      </c>
      <c r="O122"/>
      <c r="P122"/>
      <c r="V122" s="22">
        <f>V41+1</f>
        <v>2</v>
      </c>
      <c r="W122" s="22">
        <f>W41</f>
        <v>1</v>
      </c>
      <c r="X122" s="22">
        <f>X41</f>
        <v>1</v>
      </c>
      <c r="Y122" s="53" t="str">
        <f t="shared" si="38"/>
        <v>IFP</v>
      </c>
      <c r="Z122" s="7" t="str">
        <f t="shared" si="39"/>
        <v>STM</v>
      </c>
      <c r="AA122" s="54">
        <f>AA41</f>
        <v>2.8301886792452831E-2</v>
      </c>
      <c r="AB122" s="54">
        <f t="shared" ref="AB122:AD122" si="47">AB41</f>
        <v>0.33090024330900242</v>
      </c>
      <c r="AC122" s="54">
        <f t="shared" si="47"/>
        <v>0.33333333333333331</v>
      </c>
      <c r="AD122" s="54">
        <f t="shared" si="47"/>
        <v>0.3</v>
      </c>
      <c r="AE122" s="54"/>
      <c r="AF122" s="22">
        <f t="shared" ca="1" si="31"/>
        <v>1</v>
      </c>
      <c r="AG122" s="22" t="str">
        <f t="shared" ca="1" si="42"/>
        <v>NGA</v>
      </c>
      <c r="AH122" s="22" t="str">
        <f t="shared" ref="AH122:AI185" si="48">Y122</f>
        <v>IFP</v>
      </c>
      <c r="AI122" s="22" t="str">
        <f t="shared" si="48"/>
        <v>STM</v>
      </c>
      <c r="AJ122" s="54">
        <f t="shared" ca="1" si="44"/>
        <v>0.33090024330900242</v>
      </c>
    </row>
    <row r="123" spans="1:36" ht="12.75" customHeight="1" x14ac:dyDescent="0.45">
      <c r="A123" s="49"/>
      <c r="B123" s="49" t="s">
        <v>210</v>
      </c>
      <c r="C123" s="51" t="s">
        <v>185</v>
      </c>
      <c r="D123" s="51">
        <v>0</v>
      </c>
      <c r="E123" s="51"/>
      <c r="F123" s="51">
        <v>0</v>
      </c>
      <c r="G123" s="51">
        <v>0</v>
      </c>
      <c r="H123" s="51" t="s">
        <v>208</v>
      </c>
      <c r="I123" s="51">
        <f t="shared" si="34"/>
        <v>0</v>
      </c>
      <c r="K123" s="33" t="str">
        <f t="shared" si="35"/>
        <v>subtot</v>
      </c>
      <c r="L123" s="33" t="str">
        <f t="shared" si="32"/>
        <v/>
      </c>
      <c r="M123" s="33" t="str">
        <f t="shared" si="33"/>
        <v>OTH</v>
      </c>
      <c r="O123"/>
      <c r="P123"/>
      <c r="V123" s="22">
        <f t="shared" ref="V123:V186" si="49">V42+1</f>
        <v>2</v>
      </c>
      <c r="W123" s="22">
        <f t="shared" ref="W123:X138" si="50">W42</f>
        <v>1</v>
      </c>
      <c r="X123" s="22">
        <f t="shared" si="50"/>
        <v>2</v>
      </c>
      <c r="Y123" s="53" t="str">
        <f t="shared" si="38"/>
        <v>IFP</v>
      </c>
      <c r="Z123" s="7" t="str">
        <f t="shared" si="39"/>
        <v>PRH</v>
      </c>
      <c r="AA123" s="54">
        <f t="shared" ref="AA123:AD138" si="51">AA42</f>
        <v>3.4591194968553458E-2</v>
      </c>
      <c r="AB123" s="54">
        <f t="shared" si="51"/>
        <v>0.40632603406326034</v>
      </c>
      <c r="AC123" s="54">
        <f t="shared" si="51"/>
        <v>0.66666666666666663</v>
      </c>
      <c r="AD123" s="54">
        <f t="shared" si="51"/>
        <v>0</v>
      </c>
      <c r="AE123" s="54"/>
      <c r="AF123" s="22">
        <f t="shared" ca="1" si="31"/>
        <v>1</v>
      </c>
      <c r="AG123" s="22" t="str">
        <f t="shared" ca="1" si="42"/>
        <v>NGA</v>
      </c>
      <c r="AH123" s="22" t="str">
        <f t="shared" si="48"/>
        <v>IFP</v>
      </c>
      <c r="AI123" s="22" t="str">
        <f t="shared" si="48"/>
        <v>PRH</v>
      </c>
      <c r="AJ123" s="54">
        <f t="shared" ca="1" si="44"/>
        <v>0.40632603406326034</v>
      </c>
    </row>
    <row r="124" spans="1:36" ht="12.75" customHeight="1" x14ac:dyDescent="0.45">
      <c r="A124" s="49"/>
      <c r="B124" s="49" t="s">
        <v>211</v>
      </c>
      <c r="C124" s="51" t="s">
        <v>208</v>
      </c>
      <c r="D124" s="51">
        <v>0</v>
      </c>
      <c r="E124" s="51"/>
      <c r="F124" s="51">
        <v>0</v>
      </c>
      <c r="G124" s="51">
        <v>0</v>
      </c>
      <c r="H124" s="51">
        <v>0</v>
      </c>
      <c r="I124" s="51">
        <f t="shared" si="34"/>
        <v>0</v>
      </c>
      <c r="K124" s="33" t="str">
        <f t="shared" si="35"/>
        <v>subtot</v>
      </c>
      <c r="L124" s="33" t="str">
        <f t="shared" si="32"/>
        <v/>
      </c>
      <c r="M124" s="33" t="str">
        <f t="shared" si="33"/>
        <v>OTH</v>
      </c>
      <c r="O124"/>
      <c r="P124"/>
      <c r="V124" s="22">
        <f t="shared" si="49"/>
        <v>2</v>
      </c>
      <c r="W124" s="22">
        <f t="shared" si="50"/>
        <v>1</v>
      </c>
      <c r="X124" s="22">
        <f t="shared" si="50"/>
        <v>3</v>
      </c>
      <c r="Y124" s="53" t="str">
        <f t="shared" si="38"/>
        <v>IFP</v>
      </c>
      <c r="Z124" s="7" t="str">
        <f t="shared" si="39"/>
        <v>PRC</v>
      </c>
      <c r="AA124" s="54">
        <f t="shared" si="51"/>
        <v>0.26729559748427673</v>
      </c>
      <c r="AB124" s="54">
        <f t="shared" si="51"/>
        <v>9.7323600973236012E-3</v>
      </c>
      <c r="AC124" s="54">
        <f t="shared" si="51"/>
        <v>0</v>
      </c>
      <c r="AD124" s="54">
        <f t="shared" si="51"/>
        <v>0</v>
      </c>
      <c r="AE124" s="54"/>
      <c r="AF124" s="22">
        <f t="shared" ca="1" si="31"/>
        <v>1</v>
      </c>
      <c r="AG124" s="22" t="str">
        <f t="shared" ca="1" si="42"/>
        <v>NGA</v>
      </c>
      <c r="AH124" s="22" t="str">
        <f t="shared" si="48"/>
        <v>IFP</v>
      </c>
      <c r="AI124" s="22" t="str">
        <f t="shared" si="48"/>
        <v>PRC</v>
      </c>
      <c r="AJ124" s="54">
        <f t="shared" ca="1" si="44"/>
        <v>9.7323600973236012E-3</v>
      </c>
    </row>
    <row r="125" spans="1:36" ht="12.75" customHeight="1" x14ac:dyDescent="0.45">
      <c r="A125" s="49"/>
      <c r="B125" s="46" t="s">
        <v>213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f t="shared" si="34"/>
        <v>0</v>
      </c>
      <c r="K125" s="33" t="str">
        <f t="shared" si="35"/>
        <v>subtot</v>
      </c>
      <c r="L125" s="33" t="str">
        <f t="shared" si="32"/>
        <v/>
      </c>
      <c r="M125" s="33">
        <f t="shared" si="33"/>
        <v>0</v>
      </c>
      <c r="O125"/>
      <c r="P125"/>
      <c r="V125" s="22">
        <f t="shared" si="49"/>
        <v>2</v>
      </c>
      <c r="W125" s="22">
        <f t="shared" si="50"/>
        <v>1</v>
      </c>
      <c r="X125" s="22">
        <f t="shared" si="50"/>
        <v>4</v>
      </c>
      <c r="Y125" s="53" t="str">
        <f t="shared" si="38"/>
        <v>IFP</v>
      </c>
      <c r="Z125" s="7" t="str">
        <f t="shared" si="39"/>
        <v>MDR</v>
      </c>
      <c r="AA125" s="54">
        <f t="shared" si="51"/>
        <v>0.42452830188679247</v>
      </c>
      <c r="AB125" s="54">
        <f t="shared" si="51"/>
        <v>3.4063260340632603E-2</v>
      </c>
      <c r="AC125" s="54">
        <f t="shared" si="51"/>
        <v>0</v>
      </c>
      <c r="AD125" s="54">
        <f t="shared" si="51"/>
        <v>0</v>
      </c>
      <c r="AE125" s="54"/>
      <c r="AF125" s="22">
        <f t="shared" ca="1" si="31"/>
        <v>1</v>
      </c>
      <c r="AG125" s="22" t="str">
        <f t="shared" ca="1" si="42"/>
        <v>NGA</v>
      </c>
      <c r="AH125" s="22" t="str">
        <f t="shared" si="48"/>
        <v>IFP</v>
      </c>
      <c r="AI125" s="22" t="str">
        <f t="shared" si="48"/>
        <v>MDR</v>
      </c>
      <c r="AJ125" s="54">
        <f t="shared" ca="1" si="44"/>
        <v>3.4063260340632603E-2</v>
      </c>
    </row>
    <row r="126" spans="1:36" ht="12.75" customHeight="1" x14ac:dyDescent="0.45">
      <c r="A126" s="49"/>
      <c r="B126" s="49"/>
      <c r="C126" s="51"/>
      <c r="D126" s="51"/>
      <c r="E126" s="51"/>
      <c r="F126" s="51"/>
      <c r="G126" s="51"/>
      <c r="H126" s="51"/>
      <c r="I126" s="51">
        <f t="shared" si="34"/>
        <v>0</v>
      </c>
      <c r="K126" s="33" t="str">
        <f t="shared" si="35"/>
        <v>subtot</v>
      </c>
      <c r="L126" s="33" t="str">
        <f t="shared" si="32"/>
        <v/>
      </c>
      <c r="M126" s="33">
        <f t="shared" si="33"/>
        <v>0</v>
      </c>
      <c r="O126"/>
      <c r="P126"/>
      <c r="Q126" s="33"/>
      <c r="R126" s="33"/>
      <c r="S126" s="33"/>
      <c r="T126" s="33"/>
      <c r="U126" s="33"/>
      <c r="V126" s="22">
        <f t="shared" si="49"/>
        <v>2</v>
      </c>
      <c r="W126" s="22">
        <f t="shared" si="50"/>
        <v>1</v>
      </c>
      <c r="X126" s="22">
        <f t="shared" si="50"/>
        <v>5</v>
      </c>
      <c r="Y126" s="53" t="str">
        <f t="shared" si="38"/>
        <v>IFP</v>
      </c>
      <c r="Z126" s="7" t="str">
        <f t="shared" si="39"/>
        <v>ECP</v>
      </c>
      <c r="AA126" s="54">
        <f t="shared" si="51"/>
        <v>6.2893081761006293E-3</v>
      </c>
      <c r="AB126" s="54">
        <f t="shared" si="51"/>
        <v>0</v>
      </c>
      <c r="AC126" s="54">
        <f t="shared" si="51"/>
        <v>0</v>
      </c>
      <c r="AD126" s="54">
        <f t="shared" si="51"/>
        <v>0</v>
      </c>
      <c r="AE126" s="54"/>
      <c r="AF126" s="22">
        <f t="shared" ref="AF126:AF169" ca="1" si="52">IF(AJ126=0,0,1)</f>
        <v>0</v>
      </c>
      <c r="AG126" s="22" t="str">
        <f t="shared" ca="1" si="42"/>
        <v>NGA</v>
      </c>
      <c r="AH126" s="22" t="str">
        <f t="shared" si="48"/>
        <v>IFP</v>
      </c>
      <c r="AI126" s="22" t="str">
        <f t="shared" si="48"/>
        <v>ECP</v>
      </c>
      <c r="AJ126" s="54">
        <f t="shared" ca="1" si="44"/>
        <v>0</v>
      </c>
    </row>
    <row r="127" spans="1:36" s="33" customFormat="1" ht="12.75" customHeight="1" x14ac:dyDescent="0.45">
      <c r="A127" s="46" t="s">
        <v>231</v>
      </c>
      <c r="B127" s="46" t="s">
        <v>232</v>
      </c>
      <c r="C127" s="55"/>
      <c r="D127" s="55"/>
      <c r="E127" s="55"/>
      <c r="F127" s="55"/>
      <c r="G127" s="55"/>
      <c r="H127" s="55"/>
      <c r="I127" s="55">
        <f t="shared" si="34"/>
        <v>0</v>
      </c>
      <c r="K127" s="33" t="str">
        <f t="shared" si="35"/>
        <v>subtot</v>
      </c>
      <c r="L127" s="33" t="str">
        <f t="shared" si="32"/>
        <v/>
      </c>
      <c r="M127" s="33">
        <f t="shared" si="33"/>
        <v>0</v>
      </c>
      <c r="O127"/>
      <c r="P127"/>
      <c r="Q127" s="22"/>
      <c r="R127" s="22"/>
      <c r="S127" s="22"/>
      <c r="T127" s="22"/>
      <c r="U127" s="22"/>
      <c r="V127" s="22">
        <f t="shared" si="49"/>
        <v>2</v>
      </c>
      <c r="W127" s="22">
        <f t="shared" si="50"/>
        <v>1</v>
      </c>
      <c r="X127" s="22">
        <f t="shared" si="50"/>
        <v>6</v>
      </c>
      <c r="Y127" s="53" t="str">
        <f t="shared" si="38"/>
        <v>IFP</v>
      </c>
      <c r="Z127" s="7" t="str">
        <f t="shared" si="39"/>
        <v>OTP</v>
      </c>
      <c r="AA127" s="54">
        <f t="shared" si="51"/>
        <v>1.2578616352201259E-2</v>
      </c>
      <c r="AB127" s="54">
        <f t="shared" si="51"/>
        <v>3.4063260340632603E-2</v>
      </c>
      <c r="AC127" s="54">
        <f t="shared" si="51"/>
        <v>0</v>
      </c>
      <c r="AD127" s="54">
        <f t="shared" si="51"/>
        <v>0</v>
      </c>
      <c r="AE127" s="54"/>
      <c r="AF127" s="22">
        <f t="shared" ref="AF127:AF128" ca="1" si="53">IFERROR(IF(VALUE(AJ127)=0,0,1),0)</f>
        <v>1</v>
      </c>
      <c r="AG127" s="22" t="str">
        <f t="shared" ca="1" si="42"/>
        <v>NGA</v>
      </c>
      <c r="AH127" s="22" t="str">
        <f t="shared" si="48"/>
        <v>IFP</v>
      </c>
      <c r="AI127" s="22" t="str">
        <f t="shared" si="48"/>
        <v>OTP</v>
      </c>
      <c r="AJ127" s="54">
        <f t="shared" ca="1" si="44"/>
        <v>3.4063260340632603E-2</v>
      </c>
    </row>
    <row r="128" spans="1:36" ht="12.75" customHeight="1" x14ac:dyDescent="0.45">
      <c r="A128" s="49"/>
      <c r="B128" s="49"/>
      <c r="C128" s="51"/>
      <c r="D128" s="51"/>
      <c r="E128" s="51"/>
      <c r="F128" s="51"/>
      <c r="G128" s="51"/>
      <c r="H128" s="51"/>
      <c r="I128" s="51">
        <f t="shared" si="34"/>
        <v>0</v>
      </c>
      <c r="K128" s="33" t="str">
        <f t="shared" si="35"/>
        <v>subtot</v>
      </c>
      <c r="L128" s="33" t="str">
        <f t="shared" si="32"/>
        <v/>
      </c>
      <c r="M128" s="33">
        <f t="shared" si="33"/>
        <v>0</v>
      </c>
      <c r="O128"/>
      <c r="P128"/>
      <c r="V128" s="22">
        <f t="shared" si="49"/>
        <v>2</v>
      </c>
      <c r="W128" s="22">
        <f t="shared" si="50"/>
        <v>1</v>
      </c>
      <c r="X128" s="22">
        <f t="shared" si="50"/>
        <v>7</v>
      </c>
      <c r="Y128" s="53" t="str">
        <f t="shared" si="38"/>
        <v>IFP</v>
      </c>
      <c r="Z128" s="7" t="str">
        <f t="shared" si="39"/>
        <v>SPC</v>
      </c>
      <c r="AA128" s="54">
        <f t="shared" si="51"/>
        <v>0.1069182389937107</v>
      </c>
      <c r="AB128" s="54">
        <f t="shared" si="51"/>
        <v>0.12895377128953772</v>
      </c>
      <c r="AC128" s="54">
        <f t="shared" si="51"/>
        <v>0</v>
      </c>
      <c r="AD128" s="54">
        <f t="shared" si="51"/>
        <v>0.1</v>
      </c>
      <c r="AE128" s="54"/>
      <c r="AF128" s="22">
        <f t="shared" ca="1" si="53"/>
        <v>1</v>
      </c>
      <c r="AG128" s="22" t="str">
        <f t="shared" ca="1" si="42"/>
        <v>NGA</v>
      </c>
      <c r="AH128" s="22" t="str">
        <f t="shared" si="48"/>
        <v>IFP</v>
      </c>
      <c r="AI128" s="22" t="str">
        <f t="shared" si="48"/>
        <v>SPC</v>
      </c>
      <c r="AJ128" s="54">
        <f t="shared" ca="1" si="44"/>
        <v>0.12895377128953772</v>
      </c>
    </row>
    <row r="129" spans="1:36" ht="12.75" customHeight="1" x14ac:dyDescent="0.45">
      <c r="A129" s="49"/>
      <c r="B129" s="49"/>
      <c r="C129" s="51"/>
      <c r="D129" s="51"/>
      <c r="E129" s="51"/>
      <c r="F129" s="51"/>
      <c r="G129" s="51"/>
      <c r="H129" s="51"/>
      <c r="I129" s="51">
        <f t="shared" si="34"/>
        <v>0</v>
      </c>
      <c r="K129" s="33" t="str">
        <f t="shared" si="35"/>
        <v>subtot</v>
      </c>
      <c r="L129" s="33" t="str">
        <f t="shared" si="32"/>
        <v/>
      </c>
      <c r="M129" s="33">
        <f t="shared" si="33"/>
        <v>0</v>
      </c>
      <c r="O129"/>
      <c r="P129"/>
      <c r="V129" s="22">
        <f t="shared" si="49"/>
        <v>2</v>
      </c>
      <c r="W129" s="22">
        <f t="shared" si="50"/>
        <v>1</v>
      </c>
      <c r="X129" s="22">
        <f t="shared" si="50"/>
        <v>8</v>
      </c>
      <c r="Y129" s="53" t="str">
        <f t="shared" si="38"/>
        <v>IFP</v>
      </c>
      <c r="Z129" s="7" t="str">
        <f t="shared" si="39"/>
        <v>LIG</v>
      </c>
      <c r="AA129" s="54">
        <f t="shared" si="51"/>
        <v>8.8050314465408799E-2</v>
      </c>
      <c r="AB129" s="54">
        <f t="shared" si="51"/>
        <v>0</v>
      </c>
      <c r="AC129" s="54">
        <f t="shared" si="51"/>
        <v>0</v>
      </c>
      <c r="AD129" s="54">
        <f t="shared" si="51"/>
        <v>0</v>
      </c>
      <c r="AE129" s="54"/>
      <c r="AF129" s="22">
        <f t="shared" ca="1" si="52"/>
        <v>0</v>
      </c>
      <c r="AG129" s="22" t="str">
        <f t="shared" ca="1" si="42"/>
        <v>NGA</v>
      </c>
      <c r="AH129" s="22" t="str">
        <f t="shared" si="48"/>
        <v>IFP</v>
      </c>
      <c r="AI129" s="22" t="str">
        <f t="shared" si="48"/>
        <v>LIG</v>
      </c>
      <c r="AJ129" s="54">
        <f t="shared" ca="1" si="44"/>
        <v>0</v>
      </c>
    </row>
    <row r="130" spans="1:36" ht="12.75" customHeight="1" x14ac:dyDescent="0.45">
      <c r="A130" s="49"/>
      <c r="B130" s="46" t="s">
        <v>176</v>
      </c>
      <c r="C130" s="51">
        <v>36</v>
      </c>
      <c r="D130" s="51"/>
      <c r="E130" s="51"/>
      <c r="F130" s="51">
        <v>92</v>
      </c>
      <c r="G130" s="51">
        <v>1</v>
      </c>
      <c r="H130" s="51">
        <v>0</v>
      </c>
      <c r="I130" s="51">
        <f t="shared" si="34"/>
        <v>1</v>
      </c>
      <c r="K130" s="33" t="str">
        <f t="shared" si="35"/>
        <v>subtot</v>
      </c>
      <c r="L130" s="33" t="str">
        <f t="shared" si="32"/>
        <v/>
      </c>
      <c r="M130" s="33">
        <f t="shared" si="33"/>
        <v>0</v>
      </c>
      <c r="O130"/>
      <c r="P130"/>
      <c r="V130" s="22">
        <f t="shared" si="49"/>
        <v>2</v>
      </c>
      <c r="W130" s="22">
        <f t="shared" si="50"/>
        <v>1</v>
      </c>
      <c r="X130" s="22">
        <f t="shared" si="50"/>
        <v>9</v>
      </c>
      <c r="Y130" s="53" t="str">
        <f t="shared" si="38"/>
        <v>IFP</v>
      </c>
      <c r="Z130" s="7" t="str">
        <f t="shared" si="39"/>
        <v>OTH</v>
      </c>
      <c r="AA130" s="54">
        <f t="shared" si="51"/>
        <v>3.1446540880503145E-2</v>
      </c>
      <c r="AB130" s="54">
        <f t="shared" si="51"/>
        <v>5.5961070559610707E-2</v>
      </c>
      <c r="AC130" s="54">
        <f t="shared" si="51"/>
        <v>0</v>
      </c>
      <c r="AD130" s="54">
        <f t="shared" si="51"/>
        <v>0.6</v>
      </c>
      <c r="AE130" s="54"/>
      <c r="AF130" s="22">
        <f t="shared" ref="AF130:AF132" ca="1" si="54">IFERROR(IF(VALUE(AJ130)=0,0,1),0)</f>
        <v>1</v>
      </c>
      <c r="AG130" s="22" t="str">
        <f t="shared" ca="1" si="42"/>
        <v>NGA</v>
      </c>
      <c r="AH130" s="22" t="str">
        <f t="shared" si="48"/>
        <v>IFP</v>
      </c>
      <c r="AI130" s="22" t="str">
        <f t="shared" si="48"/>
        <v>OTH</v>
      </c>
      <c r="AJ130" s="54">
        <f t="shared" ca="1" si="44"/>
        <v>5.5961070559610707E-2</v>
      </c>
    </row>
    <row r="131" spans="1:36" ht="12.75" customHeight="1" x14ac:dyDescent="0.45">
      <c r="A131" s="49"/>
      <c r="B131" s="46" t="s">
        <v>170</v>
      </c>
      <c r="C131" s="51">
        <v>1</v>
      </c>
      <c r="D131" s="51">
        <v>0</v>
      </c>
      <c r="E131" s="51"/>
      <c r="F131" s="51">
        <v>59</v>
      </c>
      <c r="G131" s="51">
        <v>1</v>
      </c>
      <c r="H131" s="51">
        <v>0</v>
      </c>
      <c r="I131" s="51">
        <f t="shared" si="34"/>
        <v>1</v>
      </c>
      <c r="K131" s="33" t="str">
        <f t="shared" si="35"/>
        <v>subtot</v>
      </c>
      <c r="L131" s="33" t="str">
        <f t="shared" si="32"/>
        <v/>
      </c>
      <c r="M131" s="33">
        <f t="shared" si="33"/>
        <v>0</v>
      </c>
      <c r="O131"/>
      <c r="P131"/>
      <c r="V131" s="22">
        <f t="shared" si="49"/>
        <v>2</v>
      </c>
      <c r="W131" s="22">
        <f t="shared" si="50"/>
        <v>2</v>
      </c>
      <c r="X131" s="22">
        <f t="shared" si="50"/>
        <v>1</v>
      </c>
      <c r="Y131" s="53" t="str">
        <f t="shared" si="38"/>
        <v>IOI</v>
      </c>
      <c r="Z131" s="7" t="str">
        <f t="shared" si="39"/>
        <v>STM</v>
      </c>
      <c r="AA131" s="54">
        <f t="shared" si="51"/>
        <v>1.5936254980079681E-2</v>
      </c>
      <c r="AB131" s="54">
        <f t="shared" si="51"/>
        <v>0.21637426900584794</v>
      </c>
      <c r="AC131" s="54">
        <f t="shared" si="51"/>
        <v>1</v>
      </c>
      <c r="AD131" s="54">
        <f t="shared" si="51"/>
        <v>0</v>
      </c>
      <c r="AE131" s="54"/>
      <c r="AF131" s="22">
        <f t="shared" ca="1" si="54"/>
        <v>1</v>
      </c>
      <c r="AG131" s="22" t="str">
        <f t="shared" ca="1" si="42"/>
        <v>NGA</v>
      </c>
      <c r="AH131" s="22" t="str">
        <f t="shared" si="48"/>
        <v>IOI</v>
      </c>
      <c r="AI131" s="22" t="str">
        <f t="shared" si="48"/>
        <v>STM</v>
      </c>
      <c r="AJ131" s="54">
        <f t="shared" ca="1" si="44"/>
        <v>0.21637426900584794</v>
      </c>
    </row>
    <row r="132" spans="1:36" ht="12.75" customHeight="1" x14ac:dyDescent="0.45">
      <c r="A132" s="49"/>
      <c r="B132" s="49" t="s">
        <v>172</v>
      </c>
      <c r="C132" s="51">
        <v>1</v>
      </c>
      <c r="D132" s="51">
        <v>0</v>
      </c>
      <c r="E132" s="51">
        <v>0</v>
      </c>
      <c r="F132" s="51">
        <v>18</v>
      </c>
      <c r="G132" s="51"/>
      <c r="H132" s="51">
        <v>0</v>
      </c>
      <c r="I132" s="51">
        <f t="shared" si="34"/>
        <v>0</v>
      </c>
      <c r="K132" s="33" t="str">
        <f t="shared" si="35"/>
        <v>subtot</v>
      </c>
      <c r="L132" s="33" t="str">
        <f t="shared" si="32"/>
        <v/>
      </c>
      <c r="M132" s="33" t="str">
        <f t="shared" si="33"/>
        <v>STM</v>
      </c>
      <c r="O132"/>
      <c r="P132"/>
      <c r="V132" s="22">
        <f t="shared" si="49"/>
        <v>2</v>
      </c>
      <c r="W132" s="22">
        <f t="shared" si="50"/>
        <v>2</v>
      </c>
      <c r="X132" s="22">
        <f t="shared" si="50"/>
        <v>2</v>
      </c>
      <c r="Y132" s="53" t="str">
        <f t="shared" si="38"/>
        <v>IOI</v>
      </c>
      <c r="Z132" s="7" t="str">
        <f t="shared" si="39"/>
        <v>PRH</v>
      </c>
      <c r="AA132" s="54">
        <f t="shared" si="51"/>
        <v>5.1792828685258967E-2</v>
      </c>
      <c r="AB132" s="54">
        <f t="shared" si="51"/>
        <v>0.49122807017543857</v>
      </c>
      <c r="AC132" s="54">
        <f t="shared" si="51"/>
        <v>0</v>
      </c>
      <c r="AD132" s="54">
        <f t="shared" si="51"/>
        <v>0</v>
      </c>
      <c r="AE132" s="54"/>
      <c r="AF132" s="22">
        <f t="shared" ca="1" si="54"/>
        <v>1</v>
      </c>
      <c r="AG132" s="22" t="str">
        <f t="shared" ca="1" si="42"/>
        <v>NGA</v>
      </c>
      <c r="AH132" s="22" t="str">
        <f t="shared" si="48"/>
        <v>IOI</v>
      </c>
      <c r="AI132" s="22" t="str">
        <f t="shared" si="48"/>
        <v>PRH</v>
      </c>
      <c r="AJ132" s="54">
        <f t="shared" ca="1" si="44"/>
        <v>0.49122807017543857</v>
      </c>
    </row>
    <row r="133" spans="1:36" ht="12.75" customHeight="1" x14ac:dyDescent="0.45">
      <c r="A133" s="49"/>
      <c r="B133" s="49" t="s">
        <v>175</v>
      </c>
      <c r="C133" s="51" t="s">
        <v>185</v>
      </c>
      <c r="D133" s="51">
        <v>0</v>
      </c>
      <c r="E133" s="51"/>
      <c r="F133" s="51">
        <v>41</v>
      </c>
      <c r="G133" s="51"/>
      <c r="H133" s="51">
        <v>0</v>
      </c>
      <c r="I133" s="51">
        <f t="shared" si="34"/>
        <v>0</v>
      </c>
      <c r="K133" s="33" t="str">
        <f t="shared" si="35"/>
        <v>subtot</v>
      </c>
      <c r="L133" s="33" t="str">
        <f t="shared" si="32"/>
        <v/>
      </c>
      <c r="M133" s="33">
        <f t="shared" si="33"/>
        <v>0</v>
      </c>
      <c r="O133"/>
      <c r="P133"/>
      <c r="V133" s="22">
        <f t="shared" si="49"/>
        <v>2</v>
      </c>
      <c r="W133" s="22">
        <f t="shared" si="50"/>
        <v>2</v>
      </c>
      <c r="X133" s="22">
        <f t="shared" si="50"/>
        <v>3</v>
      </c>
      <c r="Y133" s="53" t="str">
        <f t="shared" si="38"/>
        <v>IOI</v>
      </c>
      <c r="Z133" s="7" t="str">
        <f t="shared" si="39"/>
        <v>PRC</v>
      </c>
      <c r="AA133" s="54">
        <f t="shared" si="51"/>
        <v>6.7729083665338641E-2</v>
      </c>
      <c r="AB133" s="54">
        <f t="shared" si="51"/>
        <v>0</v>
      </c>
      <c r="AC133" s="54">
        <f t="shared" si="51"/>
        <v>0</v>
      </c>
      <c r="AD133" s="54">
        <f t="shared" si="51"/>
        <v>0</v>
      </c>
      <c r="AE133" s="54"/>
      <c r="AF133" s="22">
        <f t="shared" ca="1" si="52"/>
        <v>0</v>
      </c>
      <c r="AG133" s="22" t="str">
        <f t="shared" ca="1" si="42"/>
        <v>NGA</v>
      </c>
      <c r="AH133" s="22" t="str">
        <f t="shared" si="48"/>
        <v>IOI</v>
      </c>
      <c r="AI133" s="22" t="str">
        <f t="shared" si="48"/>
        <v>PRC</v>
      </c>
      <c r="AJ133" s="54">
        <f t="shared" ca="1" si="44"/>
        <v>0</v>
      </c>
    </row>
    <row r="134" spans="1:36" ht="12.75" customHeight="1" x14ac:dyDescent="0.45">
      <c r="A134" s="49"/>
      <c r="B134" s="46" t="s">
        <v>178</v>
      </c>
      <c r="C134" s="51">
        <v>27</v>
      </c>
      <c r="D134" s="51"/>
      <c r="E134" s="51"/>
      <c r="F134" s="51">
        <v>24</v>
      </c>
      <c r="G134" s="51"/>
      <c r="H134" s="51">
        <v>0</v>
      </c>
      <c r="I134" s="51">
        <f t="shared" si="34"/>
        <v>0</v>
      </c>
      <c r="K134" s="33" t="str">
        <f t="shared" si="35"/>
        <v>subtot</v>
      </c>
      <c r="L134" s="33" t="str">
        <f t="shared" si="32"/>
        <v/>
      </c>
      <c r="M134" s="33">
        <f t="shared" si="33"/>
        <v>0</v>
      </c>
      <c r="O134"/>
      <c r="P134"/>
      <c r="V134" s="22">
        <f t="shared" si="49"/>
        <v>2</v>
      </c>
      <c r="W134" s="22">
        <f t="shared" si="50"/>
        <v>2</v>
      </c>
      <c r="X134" s="22">
        <f t="shared" si="50"/>
        <v>4</v>
      </c>
      <c r="Y134" s="53" t="str">
        <f t="shared" si="38"/>
        <v>IOI</v>
      </c>
      <c r="Z134" s="7" t="str">
        <f t="shared" si="39"/>
        <v>MDR</v>
      </c>
      <c r="AA134" s="54">
        <f t="shared" si="51"/>
        <v>0.59760956175298807</v>
      </c>
      <c r="AB134" s="54">
        <f t="shared" si="51"/>
        <v>4.0935672514619881E-2</v>
      </c>
      <c r="AC134" s="54">
        <f t="shared" si="51"/>
        <v>0</v>
      </c>
      <c r="AD134" s="54">
        <f t="shared" si="51"/>
        <v>0.1</v>
      </c>
      <c r="AE134" s="54"/>
      <c r="AF134" s="22">
        <f ca="1">IFERROR(IF(VALUE(AJ134)=0,0,1),0)</f>
        <v>1</v>
      </c>
      <c r="AG134" s="22" t="str">
        <f t="shared" ca="1" si="42"/>
        <v>NGA</v>
      </c>
      <c r="AH134" s="22" t="str">
        <f t="shared" si="48"/>
        <v>IOI</v>
      </c>
      <c r="AI134" s="22" t="str">
        <f t="shared" si="48"/>
        <v>MDR</v>
      </c>
      <c r="AJ134" s="54">
        <f t="shared" ca="1" si="44"/>
        <v>4.0935672514619881E-2</v>
      </c>
    </row>
    <row r="135" spans="1:36" ht="12.75" customHeight="1" x14ac:dyDescent="0.45">
      <c r="A135" s="49"/>
      <c r="B135" s="49" t="s">
        <v>180</v>
      </c>
      <c r="C135" s="51">
        <v>1</v>
      </c>
      <c r="D135" s="51"/>
      <c r="E135" s="51"/>
      <c r="F135" s="51">
        <v>22</v>
      </c>
      <c r="G135" s="51"/>
      <c r="H135" s="51">
        <v>0</v>
      </c>
      <c r="I135" s="51">
        <f t="shared" si="34"/>
        <v>0</v>
      </c>
      <c r="K135" s="33" t="str">
        <f t="shared" si="35"/>
        <v>subtot</v>
      </c>
      <c r="L135" s="33" t="str">
        <f t="shared" si="32"/>
        <v/>
      </c>
      <c r="M135" s="33" t="str">
        <f t="shared" si="33"/>
        <v>PRH</v>
      </c>
      <c r="O135"/>
      <c r="P135"/>
      <c r="V135" s="22">
        <f t="shared" si="49"/>
        <v>2</v>
      </c>
      <c r="W135" s="22">
        <f t="shared" si="50"/>
        <v>2</v>
      </c>
      <c r="X135" s="22">
        <f t="shared" si="50"/>
        <v>5</v>
      </c>
      <c r="Y135" s="53" t="str">
        <f t="shared" si="38"/>
        <v>IOI</v>
      </c>
      <c r="Z135" s="7" t="str">
        <f t="shared" si="39"/>
        <v>ECP</v>
      </c>
      <c r="AA135" s="54">
        <f t="shared" si="51"/>
        <v>0</v>
      </c>
      <c r="AB135" s="54">
        <f t="shared" si="51"/>
        <v>0</v>
      </c>
      <c r="AC135" s="54">
        <f t="shared" si="51"/>
        <v>0</v>
      </c>
      <c r="AD135" s="54">
        <f t="shared" si="51"/>
        <v>0</v>
      </c>
      <c r="AE135" s="54"/>
      <c r="AF135" s="22">
        <f t="shared" ca="1" si="52"/>
        <v>0</v>
      </c>
      <c r="AG135" s="22" t="str">
        <f t="shared" ca="1" si="42"/>
        <v>NGA</v>
      </c>
      <c r="AH135" s="22" t="str">
        <f t="shared" si="48"/>
        <v>IOI</v>
      </c>
      <c r="AI135" s="22" t="str">
        <f t="shared" si="48"/>
        <v>ECP</v>
      </c>
      <c r="AJ135" s="54">
        <f t="shared" ca="1" si="44"/>
        <v>0</v>
      </c>
    </row>
    <row r="136" spans="1:36" ht="12.75" customHeight="1" x14ac:dyDescent="0.45">
      <c r="A136" s="49"/>
      <c r="B136" s="49" t="s">
        <v>183</v>
      </c>
      <c r="C136" s="51">
        <v>14</v>
      </c>
      <c r="D136" s="51">
        <v>0</v>
      </c>
      <c r="E136" s="51"/>
      <c r="F136" s="51">
        <v>1</v>
      </c>
      <c r="G136" s="51"/>
      <c r="H136" s="51">
        <v>0</v>
      </c>
      <c r="I136" s="51">
        <f t="shared" si="34"/>
        <v>0</v>
      </c>
      <c r="K136" s="33" t="str">
        <f t="shared" si="35"/>
        <v>subtot</v>
      </c>
      <c r="L136" s="33" t="str">
        <f t="shared" si="32"/>
        <v/>
      </c>
      <c r="M136" s="33" t="str">
        <f t="shared" si="33"/>
        <v>PRC</v>
      </c>
      <c r="O136"/>
      <c r="P136"/>
      <c r="V136" s="22">
        <f t="shared" si="49"/>
        <v>2</v>
      </c>
      <c r="W136" s="22">
        <f t="shared" si="50"/>
        <v>2</v>
      </c>
      <c r="X136" s="22">
        <f t="shared" si="50"/>
        <v>6</v>
      </c>
      <c r="Y136" s="53" t="str">
        <f t="shared" si="38"/>
        <v>IOI</v>
      </c>
      <c r="Z136" s="7" t="str">
        <f t="shared" si="39"/>
        <v>OTP</v>
      </c>
      <c r="AA136" s="54">
        <f t="shared" si="51"/>
        <v>1.1952191235059761E-2</v>
      </c>
      <c r="AB136" s="54">
        <f t="shared" si="51"/>
        <v>2.9239766081871343E-2</v>
      </c>
      <c r="AC136" s="54">
        <f t="shared" si="51"/>
        <v>0</v>
      </c>
      <c r="AD136" s="54">
        <f t="shared" si="51"/>
        <v>0</v>
      </c>
      <c r="AE136" s="54"/>
      <c r="AF136" s="22">
        <f t="shared" ref="AF136:AF137" ca="1" si="55">IFERROR(IF(VALUE(AJ136)=0,0,1),0)</f>
        <v>1</v>
      </c>
      <c r="AG136" s="22" t="str">
        <f t="shared" ca="1" si="42"/>
        <v>NGA</v>
      </c>
      <c r="AH136" s="22" t="str">
        <f t="shared" si="48"/>
        <v>IOI</v>
      </c>
      <c r="AI136" s="22" t="str">
        <f t="shared" si="48"/>
        <v>OTP</v>
      </c>
      <c r="AJ136" s="54">
        <f t="shared" ca="1" si="44"/>
        <v>2.9239766081871343E-2</v>
      </c>
    </row>
    <row r="137" spans="1:36" ht="12.75" customHeight="1" x14ac:dyDescent="0.45">
      <c r="A137" s="49"/>
      <c r="B137" s="49" t="s">
        <v>187</v>
      </c>
      <c r="C137" s="51">
        <v>12</v>
      </c>
      <c r="D137" s="51">
        <v>0</v>
      </c>
      <c r="E137" s="51"/>
      <c r="F137" s="51">
        <v>1</v>
      </c>
      <c r="G137" s="51"/>
      <c r="H137" s="51">
        <v>0</v>
      </c>
      <c r="I137" s="51">
        <f t="shared" si="34"/>
        <v>0</v>
      </c>
      <c r="K137" s="33" t="str">
        <f t="shared" si="35"/>
        <v>subtot</v>
      </c>
      <c r="L137" s="33" t="str">
        <f t="shared" si="32"/>
        <v/>
      </c>
      <c r="M137" s="33" t="str">
        <f t="shared" si="33"/>
        <v>MDR</v>
      </c>
      <c r="O137"/>
      <c r="P137"/>
      <c r="V137" s="22">
        <f t="shared" si="49"/>
        <v>2</v>
      </c>
      <c r="W137" s="22">
        <f t="shared" si="50"/>
        <v>2</v>
      </c>
      <c r="X137" s="22">
        <f t="shared" si="50"/>
        <v>7</v>
      </c>
      <c r="Y137" s="53" t="str">
        <f t="shared" si="38"/>
        <v>IOI</v>
      </c>
      <c r="Z137" s="7" t="str">
        <f t="shared" si="39"/>
        <v>SPC</v>
      </c>
      <c r="AA137" s="54">
        <f t="shared" si="51"/>
        <v>0.1394422310756972</v>
      </c>
      <c r="AB137" s="54">
        <f t="shared" si="51"/>
        <v>0.21052631578947367</v>
      </c>
      <c r="AC137" s="54">
        <f t="shared" si="51"/>
        <v>0</v>
      </c>
      <c r="AD137" s="54">
        <f t="shared" si="51"/>
        <v>0</v>
      </c>
      <c r="AE137" s="54"/>
      <c r="AF137" s="22">
        <f t="shared" ca="1" si="55"/>
        <v>1</v>
      </c>
      <c r="AG137" s="22" t="str">
        <f t="shared" ca="1" si="42"/>
        <v>NGA</v>
      </c>
      <c r="AH137" s="22" t="str">
        <f t="shared" si="48"/>
        <v>IOI</v>
      </c>
      <c r="AI137" s="22" t="str">
        <f t="shared" si="48"/>
        <v>SPC</v>
      </c>
      <c r="AJ137" s="54">
        <f t="shared" ca="1" si="44"/>
        <v>0.21052631578947367</v>
      </c>
    </row>
    <row r="138" spans="1:36" ht="12.75" customHeight="1" x14ac:dyDescent="0.45">
      <c r="A138" s="49"/>
      <c r="B138" s="49" t="s">
        <v>190</v>
      </c>
      <c r="C138" s="51" t="s">
        <v>208</v>
      </c>
      <c r="D138" s="51"/>
      <c r="E138" s="51"/>
      <c r="F138" s="51"/>
      <c r="G138" s="51"/>
      <c r="H138" s="51" t="s">
        <v>185</v>
      </c>
      <c r="I138" s="51">
        <f t="shared" si="34"/>
        <v>0</v>
      </c>
      <c r="K138" s="33" t="str">
        <f t="shared" si="35"/>
        <v>subtot</v>
      </c>
      <c r="L138" s="33" t="str">
        <f t="shared" si="32"/>
        <v/>
      </c>
      <c r="M138" s="33" t="str">
        <f t="shared" si="33"/>
        <v>ECP</v>
      </c>
      <c r="O138"/>
      <c r="P138"/>
      <c r="V138" s="22">
        <f t="shared" si="49"/>
        <v>2</v>
      </c>
      <c r="W138" s="22">
        <f t="shared" si="50"/>
        <v>2</v>
      </c>
      <c r="X138" s="22">
        <f t="shared" si="50"/>
        <v>8</v>
      </c>
      <c r="Y138" s="53" t="str">
        <f t="shared" si="38"/>
        <v>IOI</v>
      </c>
      <c r="Z138" s="7" t="str">
        <f t="shared" si="39"/>
        <v>LIG</v>
      </c>
      <c r="AA138" s="54">
        <f t="shared" si="51"/>
        <v>8.3665338645418322E-2</v>
      </c>
      <c r="AB138" s="54">
        <f t="shared" si="51"/>
        <v>0</v>
      </c>
      <c r="AC138" s="54">
        <f t="shared" si="51"/>
        <v>0</v>
      </c>
      <c r="AD138" s="54">
        <f t="shared" si="51"/>
        <v>0</v>
      </c>
      <c r="AE138" s="54"/>
      <c r="AF138" s="22">
        <f t="shared" ca="1" si="52"/>
        <v>0</v>
      </c>
      <c r="AG138" s="22" t="str">
        <f t="shared" ca="1" si="42"/>
        <v>NGA</v>
      </c>
      <c r="AH138" s="22" t="str">
        <f t="shared" si="48"/>
        <v>IOI</v>
      </c>
      <c r="AI138" s="22" t="str">
        <f t="shared" si="48"/>
        <v>LIG</v>
      </c>
      <c r="AJ138" s="54">
        <f t="shared" ca="1" si="44"/>
        <v>0</v>
      </c>
    </row>
    <row r="139" spans="1:36" ht="12.75" customHeight="1" x14ac:dyDescent="0.45">
      <c r="A139" s="49"/>
      <c r="B139" s="49" t="s">
        <v>193</v>
      </c>
      <c r="C139" s="51">
        <v>1</v>
      </c>
      <c r="D139" s="51">
        <v>0</v>
      </c>
      <c r="E139" s="51"/>
      <c r="F139" s="51" t="s">
        <v>208</v>
      </c>
      <c r="G139" s="51"/>
      <c r="H139" s="51">
        <v>0</v>
      </c>
      <c r="I139" s="51">
        <f t="shared" si="34"/>
        <v>0</v>
      </c>
      <c r="K139" s="33" t="str">
        <f t="shared" si="35"/>
        <v>subtot</v>
      </c>
      <c r="L139" s="33" t="str">
        <f t="shared" si="32"/>
        <v/>
      </c>
      <c r="M139" s="33" t="str">
        <f t="shared" si="33"/>
        <v>OTP</v>
      </c>
      <c r="O139"/>
      <c r="P139"/>
      <c r="V139" s="22">
        <f t="shared" si="49"/>
        <v>2</v>
      </c>
      <c r="W139" s="22">
        <f t="shared" ref="W139:X154" si="56">W58</f>
        <v>2</v>
      </c>
      <c r="X139" s="22">
        <f t="shared" si="56"/>
        <v>9</v>
      </c>
      <c r="Y139" s="53" t="str">
        <f t="shared" si="38"/>
        <v>IOI</v>
      </c>
      <c r="Z139" s="7" t="str">
        <f t="shared" si="39"/>
        <v>OTH</v>
      </c>
      <c r="AA139" s="54">
        <f t="shared" ref="AA139:AD154" si="57">AA58</f>
        <v>3.1872509960159362E-2</v>
      </c>
      <c r="AB139" s="54">
        <f t="shared" si="57"/>
        <v>1.1695906432748537E-2</v>
      </c>
      <c r="AC139" s="54">
        <f t="shared" si="57"/>
        <v>0</v>
      </c>
      <c r="AD139" s="54">
        <f t="shared" si="57"/>
        <v>0.9</v>
      </c>
      <c r="AE139" s="54"/>
      <c r="AF139" s="22">
        <f t="shared" ref="AF139:AF143" ca="1" si="58">IFERROR(IF(VALUE(AJ139)=0,0,1),0)</f>
        <v>1</v>
      </c>
      <c r="AG139" s="22" t="str">
        <f t="shared" ca="1" si="42"/>
        <v>NGA</v>
      </c>
      <c r="AH139" s="22" t="str">
        <f t="shared" si="48"/>
        <v>IOI</v>
      </c>
      <c r="AI139" s="22" t="str">
        <f t="shared" si="48"/>
        <v>OTH</v>
      </c>
      <c r="AJ139" s="54">
        <f t="shared" ca="1" si="44"/>
        <v>1.1695906432748537E-2</v>
      </c>
    </row>
    <row r="140" spans="1:36" ht="12.75" customHeight="1" x14ac:dyDescent="0.45">
      <c r="A140" s="49"/>
      <c r="B140" s="46" t="s">
        <v>196</v>
      </c>
      <c r="C140" s="51">
        <v>7</v>
      </c>
      <c r="D140" s="51"/>
      <c r="E140" s="51"/>
      <c r="F140" s="51">
        <v>8</v>
      </c>
      <c r="G140" s="51"/>
      <c r="H140" s="51">
        <v>0</v>
      </c>
      <c r="I140" s="51">
        <f t="shared" si="34"/>
        <v>0</v>
      </c>
      <c r="K140" s="33" t="str">
        <f t="shared" si="35"/>
        <v>subtot</v>
      </c>
      <c r="L140" s="33" t="str">
        <f t="shared" si="32"/>
        <v/>
      </c>
      <c r="M140" s="33">
        <f t="shared" si="33"/>
        <v>0</v>
      </c>
      <c r="O140"/>
      <c r="P140"/>
      <c r="V140" s="22">
        <f t="shared" si="49"/>
        <v>2</v>
      </c>
      <c r="W140" s="22">
        <f t="shared" si="56"/>
        <v>3</v>
      </c>
      <c r="X140" s="22">
        <f t="shared" si="56"/>
        <v>1</v>
      </c>
      <c r="Y140" s="53" t="str">
        <f t="shared" si="38"/>
        <v>ICH</v>
      </c>
      <c r="Z140" s="7" t="str">
        <f t="shared" si="39"/>
        <v>STM</v>
      </c>
      <c r="AA140" s="54">
        <f t="shared" si="57"/>
        <v>9.324009324009324E-3</v>
      </c>
      <c r="AB140" s="54">
        <f t="shared" si="57"/>
        <v>0.25348542458808621</v>
      </c>
      <c r="AC140" s="54">
        <f t="shared" si="57"/>
        <v>0.31818181818181818</v>
      </c>
      <c r="AD140" s="54">
        <f t="shared" si="57"/>
        <v>0.3</v>
      </c>
      <c r="AE140" s="54"/>
      <c r="AF140" s="22">
        <f t="shared" ca="1" si="58"/>
        <v>1</v>
      </c>
      <c r="AG140" s="22" t="str">
        <f t="shared" ca="1" si="42"/>
        <v>NGA</v>
      </c>
      <c r="AH140" s="22" t="str">
        <f t="shared" si="48"/>
        <v>ICH</v>
      </c>
      <c r="AI140" s="22" t="str">
        <f t="shared" si="48"/>
        <v>STM</v>
      </c>
      <c r="AJ140" s="54">
        <f t="shared" ca="1" si="44"/>
        <v>0.25348542458808621</v>
      </c>
    </row>
    <row r="141" spans="1:36" ht="12.75" customHeight="1" x14ac:dyDescent="0.45">
      <c r="A141" s="49"/>
      <c r="B141" s="49" t="s">
        <v>198</v>
      </c>
      <c r="C141" s="51">
        <v>3</v>
      </c>
      <c r="D141" s="51"/>
      <c r="E141" s="51"/>
      <c r="F141" s="51">
        <v>6</v>
      </c>
      <c r="G141" s="51"/>
      <c r="H141" s="51">
        <v>0</v>
      </c>
      <c r="I141" s="51">
        <f t="shared" si="34"/>
        <v>0</v>
      </c>
      <c r="K141" s="33" t="str">
        <f t="shared" si="35"/>
        <v>subtot</v>
      </c>
      <c r="L141" s="33" t="str">
        <f t="shared" si="32"/>
        <v/>
      </c>
      <c r="M141" s="33" t="str">
        <f t="shared" si="33"/>
        <v>SPC</v>
      </c>
      <c r="O141"/>
      <c r="P141"/>
      <c r="V141" s="22">
        <f t="shared" si="49"/>
        <v>2</v>
      </c>
      <c r="W141" s="22">
        <f t="shared" si="56"/>
        <v>3</v>
      </c>
      <c r="X141" s="22">
        <f t="shared" si="56"/>
        <v>2</v>
      </c>
      <c r="Y141" s="53" t="str">
        <f t="shared" si="38"/>
        <v>ICH</v>
      </c>
      <c r="Z141" s="7" t="str">
        <f t="shared" si="39"/>
        <v>PRH</v>
      </c>
      <c r="AA141" s="54">
        <f t="shared" si="57"/>
        <v>4.7785547785547784E-2</v>
      </c>
      <c r="AB141" s="54">
        <f t="shared" si="57"/>
        <v>0.52344740177439797</v>
      </c>
      <c r="AC141" s="54">
        <f t="shared" si="57"/>
        <v>0.31818181818181818</v>
      </c>
      <c r="AD141" s="54">
        <f t="shared" si="57"/>
        <v>0.1</v>
      </c>
      <c r="AE141" s="54"/>
      <c r="AF141" s="22">
        <f t="shared" ca="1" si="58"/>
        <v>1</v>
      </c>
      <c r="AG141" s="22" t="str">
        <f t="shared" ca="1" si="42"/>
        <v>NGA</v>
      </c>
      <c r="AH141" s="22" t="str">
        <f t="shared" si="48"/>
        <v>ICH</v>
      </c>
      <c r="AI141" s="22" t="str">
        <f t="shared" si="48"/>
        <v>PRH</v>
      </c>
      <c r="AJ141" s="54">
        <f t="shared" ca="1" si="44"/>
        <v>0.52344740177439797</v>
      </c>
    </row>
    <row r="142" spans="1:36" ht="12.75" customHeight="1" x14ac:dyDescent="0.45">
      <c r="A142" s="49"/>
      <c r="B142" s="49" t="s">
        <v>201</v>
      </c>
      <c r="C142" s="51">
        <v>3</v>
      </c>
      <c r="D142" s="51"/>
      <c r="E142" s="51"/>
      <c r="F142" s="51"/>
      <c r="G142" s="51"/>
      <c r="H142" s="51" t="s">
        <v>185</v>
      </c>
      <c r="I142" s="51">
        <f t="shared" si="34"/>
        <v>0</v>
      </c>
      <c r="K142" s="33" t="str">
        <f t="shared" si="35"/>
        <v>subtot</v>
      </c>
      <c r="L142" s="33" t="str">
        <f t="shared" si="32"/>
        <v/>
      </c>
      <c r="M142" s="33" t="str">
        <f t="shared" si="33"/>
        <v>LIG</v>
      </c>
      <c r="O142"/>
      <c r="P142"/>
      <c r="V142" s="22">
        <f t="shared" si="49"/>
        <v>2</v>
      </c>
      <c r="W142" s="22">
        <f t="shared" si="56"/>
        <v>3</v>
      </c>
      <c r="X142" s="22">
        <f t="shared" si="56"/>
        <v>3</v>
      </c>
      <c r="Y142" s="53" t="str">
        <f t="shared" si="38"/>
        <v>ICH</v>
      </c>
      <c r="Z142" s="7" t="str">
        <f t="shared" si="39"/>
        <v>PRC</v>
      </c>
      <c r="AA142" s="54">
        <f t="shared" si="57"/>
        <v>9.5571095571095568E-2</v>
      </c>
      <c r="AB142" s="54">
        <f t="shared" si="57"/>
        <v>5.7034220532319393E-3</v>
      </c>
      <c r="AC142" s="54">
        <f t="shared" si="57"/>
        <v>0</v>
      </c>
      <c r="AD142" s="54">
        <f t="shared" si="57"/>
        <v>0</v>
      </c>
      <c r="AE142" s="54"/>
      <c r="AF142" s="22">
        <f t="shared" ca="1" si="58"/>
        <v>1</v>
      </c>
      <c r="AG142" s="22" t="str">
        <f t="shared" ca="1" si="42"/>
        <v>NGA</v>
      </c>
      <c r="AH142" s="22" t="str">
        <f t="shared" si="48"/>
        <v>ICH</v>
      </c>
      <c r="AI142" s="22" t="str">
        <f t="shared" si="48"/>
        <v>PRC</v>
      </c>
      <c r="AJ142" s="54">
        <f t="shared" ca="1" si="44"/>
        <v>5.7034220532319393E-3</v>
      </c>
    </row>
    <row r="143" spans="1:36" ht="12.75" customHeight="1" x14ac:dyDescent="0.45">
      <c r="A143" s="49"/>
      <c r="B143" s="49" t="s">
        <v>204</v>
      </c>
      <c r="C143" s="51">
        <v>1</v>
      </c>
      <c r="D143" s="51">
        <v>0</v>
      </c>
      <c r="E143" s="51"/>
      <c r="F143" s="51">
        <v>2</v>
      </c>
      <c r="G143" s="51"/>
      <c r="H143" s="51">
        <v>0</v>
      </c>
      <c r="I143" s="51">
        <f t="shared" si="34"/>
        <v>0</v>
      </c>
      <c r="K143" s="33" t="str">
        <f t="shared" si="35"/>
        <v>subtot</v>
      </c>
      <c r="L143" s="33" t="str">
        <f t="shared" si="32"/>
        <v/>
      </c>
      <c r="M143" s="33" t="str">
        <f t="shared" si="33"/>
        <v>OTH</v>
      </c>
      <c r="O143"/>
      <c r="P143"/>
      <c r="V143" s="22">
        <f t="shared" si="49"/>
        <v>2</v>
      </c>
      <c r="W143" s="22">
        <f t="shared" si="56"/>
        <v>3</v>
      </c>
      <c r="X143" s="22">
        <f t="shared" si="56"/>
        <v>4</v>
      </c>
      <c r="Y143" s="53" t="str">
        <f t="shared" si="38"/>
        <v>ICH</v>
      </c>
      <c r="Z143" s="7" t="str">
        <f t="shared" si="39"/>
        <v>MDR</v>
      </c>
      <c r="AA143" s="54">
        <f t="shared" si="57"/>
        <v>0.534965034965035</v>
      </c>
      <c r="AB143" s="54">
        <f t="shared" si="57"/>
        <v>5.6400506970849175E-2</v>
      </c>
      <c r="AC143" s="54">
        <f t="shared" si="57"/>
        <v>0</v>
      </c>
      <c r="AD143" s="54">
        <f t="shared" si="57"/>
        <v>0</v>
      </c>
      <c r="AE143" s="54"/>
      <c r="AF143" s="22">
        <f t="shared" ca="1" si="58"/>
        <v>1</v>
      </c>
      <c r="AG143" s="22" t="str">
        <f t="shared" ca="1" si="42"/>
        <v>NGA</v>
      </c>
      <c r="AH143" s="22" t="str">
        <f t="shared" si="48"/>
        <v>ICH</v>
      </c>
      <c r="AI143" s="22" t="str">
        <f t="shared" si="48"/>
        <v>MDR</v>
      </c>
      <c r="AJ143" s="54">
        <f t="shared" ca="1" si="44"/>
        <v>5.6400506970849175E-2</v>
      </c>
    </row>
    <row r="144" spans="1:36" ht="12.75" customHeight="1" x14ac:dyDescent="0.45">
      <c r="A144" s="49"/>
      <c r="B144" s="49" t="s">
        <v>207</v>
      </c>
      <c r="C144" s="51" t="s">
        <v>208</v>
      </c>
      <c r="D144" s="51"/>
      <c r="E144" s="51"/>
      <c r="F144" s="51" t="s">
        <v>208</v>
      </c>
      <c r="G144" s="51"/>
      <c r="H144" s="51" t="s">
        <v>185</v>
      </c>
      <c r="I144" s="51">
        <f t="shared" si="34"/>
        <v>0</v>
      </c>
      <c r="K144" s="33" t="str">
        <f t="shared" si="35"/>
        <v>subtot</v>
      </c>
      <c r="L144" s="33" t="str">
        <f t="shared" si="32"/>
        <v/>
      </c>
      <c r="M144" s="33" t="str">
        <f t="shared" si="33"/>
        <v>OTH</v>
      </c>
      <c r="O144"/>
      <c r="P144"/>
      <c r="V144" s="22">
        <f t="shared" si="49"/>
        <v>2</v>
      </c>
      <c r="W144" s="22">
        <f t="shared" si="56"/>
        <v>3</v>
      </c>
      <c r="X144" s="22">
        <f t="shared" si="56"/>
        <v>5</v>
      </c>
      <c r="Y144" s="53" t="str">
        <f t="shared" si="38"/>
        <v>ICH</v>
      </c>
      <c r="Z144" s="7" t="str">
        <f t="shared" si="39"/>
        <v>ECP</v>
      </c>
      <c r="AA144" s="54">
        <f t="shared" si="57"/>
        <v>0.15734265734265734</v>
      </c>
      <c r="AB144" s="54">
        <f t="shared" si="57"/>
        <v>0</v>
      </c>
      <c r="AC144" s="54">
        <f t="shared" si="57"/>
        <v>0</v>
      </c>
      <c r="AD144" s="54">
        <f t="shared" si="57"/>
        <v>0</v>
      </c>
      <c r="AE144" s="54"/>
      <c r="AF144" s="22">
        <f t="shared" ca="1" si="52"/>
        <v>0</v>
      </c>
      <c r="AG144" s="22" t="str">
        <f t="shared" ca="1" si="42"/>
        <v>NGA</v>
      </c>
      <c r="AH144" s="22" t="str">
        <f t="shared" si="48"/>
        <v>ICH</v>
      </c>
      <c r="AI144" s="22" t="str">
        <f t="shared" si="48"/>
        <v>ECP</v>
      </c>
      <c r="AJ144" s="54">
        <f t="shared" ca="1" si="44"/>
        <v>0</v>
      </c>
    </row>
    <row r="145" spans="1:36" ht="12.75" customHeight="1" x14ac:dyDescent="0.45">
      <c r="A145" s="49"/>
      <c r="B145" s="49" t="s">
        <v>210</v>
      </c>
      <c r="C145" s="51" t="s">
        <v>185</v>
      </c>
      <c r="D145" s="51">
        <v>0</v>
      </c>
      <c r="E145" s="51"/>
      <c r="F145" s="51" t="s">
        <v>208</v>
      </c>
      <c r="G145" s="51"/>
      <c r="H145" s="51">
        <v>0</v>
      </c>
      <c r="I145" s="51">
        <f t="shared" si="34"/>
        <v>0</v>
      </c>
      <c r="K145" s="33" t="str">
        <f t="shared" si="35"/>
        <v>subtot</v>
      </c>
      <c r="L145" s="33" t="str">
        <f t="shared" si="32"/>
        <v/>
      </c>
      <c r="M145" s="33" t="str">
        <f t="shared" si="33"/>
        <v>OTH</v>
      </c>
      <c r="O145"/>
      <c r="P145"/>
      <c r="V145" s="22">
        <f t="shared" si="49"/>
        <v>2</v>
      </c>
      <c r="W145" s="22">
        <f t="shared" si="56"/>
        <v>3</v>
      </c>
      <c r="X145" s="22">
        <f t="shared" si="56"/>
        <v>6</v>
      </c>
      <c r="Y145" s="53" t="str">
        <f t="shared" si="38"/>
        <v>ICH</v>
      </c>
      <c r="Z145" s="7" t="str">
        <f t="shared" si="39"/>
        <v>OTP</v>
      </c>
      <c r="AA145" s="54">
        <f t="shared" si="57"/>
        <v>2.3310023310023312E-2</v>
      </c>
      <c r="AB145" s="54">
        <f t="shared" si="57"/>
        <v>0.10139416983523447</v>
      </c>
      <c r="AC145" s="54">
        <f t="shared" si="57"/>
        <v>0.36363636363636365</v>
      </c>
      <c r="AD145" s="54">
        <f t="shared" si="57"/>
        <v>0</v>
      </c>
      <c r="AE145" s="54"/>
      <c r="AF145" s="22">
        <f t="shared" ref="AF145:AF146" ca="1" si="59">IFERROR(IF(VALUE(AJ145)=0,0,1),0)</f>
        <v>1</v>
      </c>
      <c r="AG145" s="22" t="str">
        <f t="shared" ca="1" si="42"/>
        <v>NGA</v>
      </c>
      <c r="AH145" s="22" t="str">
        <f t="shared" si="48"/>
        <v>ICH</v>
      </c>
      <c r="AI145" s="22" t="str">
        <f t="shared" si="48"/>
        <v>OTP</v>
      </c>
      <c r="AJ145" s="54">
        <f t="shared" ca="1" si="44"/>
        <v>0.10139416983523447</v>
      </c>
    </row>
    <row r="146" spans="1:36" ht="12.75" customHeight="1" x14ac:dyDescent="0.45">
      <c r="A146" s="49"/>
      <c r="B146" s="49" t="s">
        <v>211</v>
      </c>
      <c r="C146" s="51" t="s">
        <v>208</v>
      </c>
      <c r="D146" s="51">
        <v>0</v>
      </c>
      <c r="E146" s="51"/>
      <c r="F146" s="51" t="s">
        <v>208</v>
      </c>
      <c r="G146" s="51"/>
      <c r="H146" s="51">
        <v>0</v>
      </c>
      <c r="I146" s="51">
        <f t="shared" si="34"/>
        <v>0</v>
      </c>
      <c r="K146" s="33" t="str">
        <f t="shared" si="35"/>
        <v>subtot</v>
      </c>
      <c r="L146" s="33" t="str">
        <f t="shared" ref="L146:L209" si="60">IFERROR(VLOOKUP(K146,$O$17:$P$38,2,FALSE),"")</f>
        <v/>
      </c>
      <c r="M146" s="33" t="str">
        <f t="shared" ref="M146:M209" si="61">IFERROR(VLOOKUP(B146,$Z$17:$AA$33,2,FALSE),0)</f>
        <v>OTH</v>
      </c>
      <c r="O146"/>
      <c r="P146"/>
      <c r="V146" s="22">
        <f t="shared" si="49"/>
        <v>2</v>
      </c>
      <c r="W146" s="22">
        <f t="shared" si="56"/>
        <v>3</v>
      </c>
      <c r="X146" s="22">
        <f t="shared" si="56"/>
        <v>7</v>
      </c>
      <c r="Y146" s="53" t="str">
        <f t="shared" si="38"/>
        <v>ICH</v>
      </c>
      <c r="Z146" s="7" t="str">
        <f t="shared" si="39"/>
        <v>SPC</v>
      </c>
      <c r="AA146" s="54">
        <f t="shared" si="57"/>
        <v>6.5268065268065265E-2</v>
      </c>
      <c r="AB146" s="54">
        <f t="shared" si="57"/>
        <v>4.9429657794676805E-2</v>
      </c>
      <c r="AC146" s="54">
        <f t="shared" si="57"/>
        <v>0</v>
      </c>
      <c r="AD146" s="54">
        <f t="shared" si="57"/>
        <v>0</v>
      </c>
      <c r="AE146" s="54"/>
      <c r="AF146" s="22">
        <f t="shared" ca="1" si="59"/>
        <v>1</v>
      </c>
      <c r="AG146" s="22" t="str">
        <f t="shared" ca="1" si="42"/>
        <v>NGA</v>
      </c>
      <c r="AH146" s="22" t="str">
        <f t="shared" si="48"/>
        <v>ICH</v>
      </c>
      <c r="AI146" s="22" t="str">
        <f t="shared" si="48"/>
        <v>SPC</v>
      </c>
      <c r="AJ146" s="54">
        <f t="shared" ca="1" si="44"/>
        <v>4.9429657794676805E-2</v>
      </c>
    </row>
    <row r="147" spans="1:36" ht="12.75" customHeight="1" x14ac:dyDescent="0.45">
      <c r="A147" s="49"/>
      <c r="B147" s="46" t="s">
        <v>213</v>
      </c>
      <c r="C147" s="51" t="s">
        <v>208</v>
      </c>
      <c r="D147" s="51">
        <v>0</v>
      </c>
      <c r="E147" s="51">
        <v>0</v>
      </c>
      <c r="F147" s="51">
        <v>1</v>
      </c>
      <c r="G147" s="51"/>
      <c r="H147" s="51">
        <v>0</v>
      </c>
      <c r="I147" s="51">
        <f t="shared" si="34"/>
        <v>0</v>
      </c>
      <c r="K147" s="33" t="str">
        <f t="shared" si="35"/>
        <v>subtot</v>
      </c>
      <c r="L147" s="33" t="str">
        <f t="shared" si="60"/>
        <v/>
      </c>
      <c r="M147" s="33">
        <f t="shared" si="61"/>
        <v>0</v>
      </c>
      <c r="O147"/>
      <c r="P147"/>
      <c r="V147" s="22">
        <f t="shared" si="49"/>
        <v>2</v>
      </c>
      <c r="W147" s="22">
        <f t="shared" si="56"/>
        <v>3</v>
      </c>
      <c r="X147" s="22">
        <f t="shared" si="56"/>
        <v>8</v>
      </c>
      <c r="Y147" s="53" t="str">
        <f t="shared" si="38"/>
        <v>ICH</v>
      </c>
      <c r="Z147" s="7" t="str">
        <f t="shared" si="39"/>
        <v>LIG</v>
      </c>
      <c r="AA147" s="54">
        <f t="shared" si="57"/>
        <v>4.4289044289044288E-2</v>
      </c>
      <c r="AB147" s="54">
        <f t="shared" si="57"/>
        <v>0</v>
      </c>
      <c r="AC147" s="54">
        <f t="shared" si="57"/>
        <v>0</v>
      </c>
      <c r="AD147" s="54">
        <f t="shared" si="57"/>
        <v>0</v>
      </c>
      <c r="AE147" s="54"/>
      <c r="AF147" s="22">
        <f t="shared" ca="1" si="52"/>
        <v>0</v>
      </c>
      <c r="AG147" s="22" t="str">
        <f t="shared" ca="1" si="42"/>
        <v>NGA</v>
      </c>
      <c r="AH147" s="22" t="str">
        <f t="shared" si="48"/>
        <v>ICH</v>
      </c>
      <c r="AI147" s="22" t="str">
        <f t="shared" si="48"/>
        <v>LIG</v>
      </c>
      <c r="AJ147" s="54">
        <f t="shared" ca="1" si="44"/>
        <v>0</v>
      </c>
    </row>
    <row r="148" spans="1:36" ht="12.75" customHeight="1" x14ac:dyDescent="0.45">
      <c r="A148" s="49"/>
      <c r="B148" s="49"/>
      <c r="C148" s="51"/>
      <c r="D148" s="51"/>
      <c r="E148" s="51"/>
      <c r="F148" s="51"/>
      <c r="G148" s="51"/>
      <c r="H148" s="51"/>
      <c r="I148" s="51">
        <f t="shared" si="34"/>
        <v>0</v>
      </c>
      <c r="K148" s="33" t="str">
        <f t="shared" si="35"/>
        <v>subtot</v>
      </c>
      <c r="L148" s="33" t="str">
        <f t="shared" si="60"/>
        <v/>
      </c>
      <c r="M148" s="33">
        <f t="shared" si="61"/>
        <v>0</v>
      </c>
      <c r="O148"/>
      <c r="P148"/>
      <c r="Q148" s="33"/>
      <c r="R148" s="33"/>
      <c r="S148" s="33"/>
      <c r="T148" s="33"/>
      <c r="U148" s="33"/>
      <c r="V148" s="22">
        <f t="shared" si="49"/>
        <v>2</v>
      </c>
      <c r="W148" s="22">
        <f t="shared" si="56"/>
        <v>3</v>
      </c>
      <c r="X148" s="22">
        <f t="shared" si="56"/>
        <v>9</v>
      </c>
      <c r="Y148" s="53" t="str">
        <f t="shared" si="38"/>
        <v>ICH</v>
      </c>
      <c r="Z148" s="7" t="str">
        <f t="shared" si="39"/>
        <v>OTH</v>
      </c>
      <c r="AA148" s="54">
        <f t="shared" si="57"/>
        <v>2.2144522144522144E-2</v>
      </c>
      <c r="AB148" s="54">
        <f t="shared" si="57"/>
        <v>1.0139416983523447E-2</v>
      </c>
      <c r="AC148" s="54">
        <f t="shared" si="57"/>
        <v>0</v>
      </c>
      <c r="AD148" s="54">
        <f t="shared" si="57"/>
        <v>0.6</v>
      </c>
      <c r="AE148" s="54"/>
      <c r="AF148" s="22">
        <f t="shared" ref="AF148:AF152" ca="1" si="62">IFERROR(IF(VALUE(AJ148)=0,0,1),0)</f>
        <v>1</v>
      </c>
      <c r="AG148" s="22" t="str">
        <f t="shared" ca="1" si="42"/>
        <v>NGA</v>
      </c>
      <c r="AH148" s="22" t="str">
        <f t="shared" si="48"/>
        <v>ICH</v>
      </c>
      <c r="AI148" s="22" t="str">
        <f t="shared" si="48"/>
        <v>OTH</v>
      </c>
      <c r="AJ148" s="54">
        <f t="shared" ca="1" si="44"/>
        <v>1.0139416983523447E-2</v>
      </c>
    </row>
    <row r="149" spans="1:36" s="33" customFormat="1" ht="12.75" customHeight="1" x14ac:dyDescent="0.45">
      <c r="A149" s="46" t="s">
        <v>233</v>
      </c>
      <c r="B149" s="46" t="s">
        <v>234</v>
      </c>
      <c r="C149" s="55"/>
      <c r="D149" s="55"/>
      <c r="E149" s="55"/>
      <c r="F149" s="55"/>
      <c r="G149" s="55"/>
      <c r="H149" s="55"/>
      <c r="I149" s="55">
        <f t="shared" ref="I149:I212" si="63">G149+E149+D149</f>
        <v>0</v>
      </c>
      <c r="K149" s="33" t="str">
        <f t="shared" si="35"/>
        <v>subtot</v>
      </c>
      <c r="L149" s="33" t="str">
        <f t="shared" si="60"/>
        <v/>
      </c>
      <c r="M149" s="33">
        <f t="shared" si="61"/>
        <v>0</v>
      </c>
      <c r="O149"/>
      <c r="P149"/>
      <c r="Q149" s="22"/>
      <c r="R149" s="22"/>
      <c r="S149" s="22"/>
      <c r="T149" s="22"/>
      <c r="U149" s="22"/>
      <c r="V149" s="22">
        <f t="shared" si="49"/>
        <v>2</v>
      </c>
      <c r="W149" s="22">
        <f t="shared" si="56"/>
        <v>4</v>
      </c>
      <c r="X149" s="22">
        <f t="shared" si="56"/>
        <v>1</v>
      </c>
      <c r="Y149" s="53" t="str">
        <f t="shared" si="38"/>
        <v>ITM</v>
      </c>
      <c r="Z149" s="7" t="str">
        <f t="shared" si="39"/>
        <v>STM</v>
      </c>
      <c r="AA149" s="54">
        <f t="shared" si="57"/>
        <v>8.4925690021231421E-3</v>
      </c>
      <c r="AB149" s="54">
        <f t="shared" si="57"/>
        <v>6.7796610169491525E-2</v>
      </c>
      <c r="AC149" s="54" t="str">
        <f t="shared" si="57"/>
        <v/>
      </c>
      <c r="AD149" s="54">
        <f t="shared" si="57"/>
        <v>0.14285714285714285</v>
      </c>
      <c r="AE149" s="54"/>
      <c r="AF149" s="22">
        <f t="shared" ca="1" si="62"/>
        <v>1</v>
      </c>
      <c r="AG149" s="22" t="str">
        <f t="shared" ca="1" si="42"/>
        <v>NGA</v>
      </c>
      <c r="AH149" s="22" t="str">
        <f t="shared" si="48"/>
        <v>ITM</v>
      </c>
      <c r="AI149" s="22" t="str">
        <f t="shared" si="48"/>
        <v>STM</v>
      </c>
      <c r="AJ149" s="54">
        <f t="shared" ca="1" si="44"/>
        <v>6.7796610169491525E-2</v>
      </c>
    </row>
    <row r="150" spans="1:36" ht="12.75" customHeight="1" x14ac:dyDescent="0.45">
      <c r="A150" s="49"/>
      <c r="B150" s="49"/>
      <c r="C150" s="51"/>
      <c r="D150" s="51"/>
      <c r="E150" s="51"/>
      <c r="F150" s="51"/>
      <c r="G150" s="51"/>
      <c r="H150" s="51"/>
      <c r="I150" s="51">
        <f t="shared" si="63"/>
        <v>0</v>
      </c>
      <c r="K150" s="33" t="str">
        <f t="shared" si="35"/>
        <v>subtot</v>
      </c>
      <c r="L150" s="33" t="str">
        <f t="shared" si="60"/>
        <v/>
      </c>
      <c r="M150" s="33">
        <f t="shared" si="61"/>
        <v>0</v>
      </c>
      <c r="O150"/>
      <c r="P150"/>
      <c r="V150" s="22">
        <f t="shared" si="49"/>
        <v>2</v>
      </c>
      <c r="W150" s="22">
        <f t="shared" si="56"/>
        <v>4</v>
      </c>
      <c r="X150" s="22">
        <f t="shared" si="56"/>
        <v>2</v>
      </c>
      <c r="Y150" s="53" t="str">
        <f t="shared" si="38"/>
        <v>ITM</v>
      </c>
      <c r="Z150" s="7" t="str">
        <f t="shared" si="39"/>
        <v>PRH</v>
      </c>
      <c r="AA150" s="54">
        <f t="shared" si="57"/>
        <v>0.11677282377919321</v>
      </c>
      <c r="AB150" s="54">
        <f t="shared" si="57"/>
        <v>0.48305084745762711</v>
      </c>
      <c r="AC150" s="54" t="str">
        <f t="shared" si="57"/>
        <v/>
      </c>
      <c r="AD150" s="54">
        <f t="shared" si="57"/>
        <v>0</v>
      </c>
      <c r="AE150" s="54"/>
      <c r="AF150" s="22">
        <f t="shared" ca="1" si="62"/>
        <v>1</v>
      </c>
      <c r="AG150" s="22" t="str">
        <f t="shared" ca="1" si="42"/>
        <v>NGA</v>
      </c>
      <c r="AH150" s="22" t="str">
        <f t="shared" si="48"/>
        <v>ITM</v>
      </c>
      <c r="AI150" s="22" t="str">
        <f t="shared" si="48"/>
        <v>PRH</v>
      </c>
      <c r="AJ150" s="54">
        <f t="shared" ca="1" si="44"/>
        <v>0.48305084745762711</v>
      </c>
    </row>
    <row r="151" spans="1:36" ht="12.75" customHeight="1" x14ac:dyDescent="0.45">
      <c r="A151" s="49"/>
      <c r="B151" s="49"/>
      <c r="C151" s="51"/>
      <c r="D151" s="51"/>
      <c r="E151" s="51"/>
      <c r="F151" s="51"/>
      <c r="G151" s="51"/>
      <c r="H151" s="51"/>
      <c r="I151" s="51">
        <f t="shared" si="63"/>
        <v>0</v>
      </c>
      <c r="K151" s="33" t="str">
        <f t="shared" si="35"/>
        <v>subtot</v>
      </c>
      <c r="L151" s="33" t="str">
        <f t="shared" si="60"/>
        <v/>
      </c>
      <c r="M151" s="33">
        <f t="shared" si="61"/>
        <v>0</v>
      </c>
      <c r="O151"/>
      <c r="P151"/>
      <c r="V151" s="22">
        <f t="shared" si="49"/>
        <v>2</v>
      </c>
      <c r="W151" s="22">
        <f t="shared" si="56"/>
        <v>4</v>
      </c>
      <c r="X151" s="22">
        <f t="shared" si="56"/>
        <v>3</v>
      </c>
      <c r="Y151" s="53" t="str">
        <f t="shared" si="38"/>
        <v>ITM</v>
      </c>
      <c r="Z151" s="7" t="str">
        <f t="shared" si="39"/>
        <v>PRC</v>
      </c>
      <c r="AA151" s="54">
        <f t="shared" si="57"/>
        <v>7.2186836518046707E-2</v>
      </c>
      <c r="AB151" s="54">
        <f t="shared" si="57"/>
        <v>5.6497175141242938E-3</v>
      </c>
      <c r="AC151" s="54" t="str">
        <f t="shared" si="57"/>
        <v/>
      </c>
      <c r="AD151" s="54">
        <f t="shared" si="57"/>
        <v>0</v>
      </c>
      <c r="AE151" s="54"/>
      <c r="AF151" s="22">
        <f t="shared" ca="1" si="62"/>
        <v>1</v>
      </c>
      <c r="AG151" s="22" t="str">
        <f t="shared" ca="1" si="42"/>
        <v>NGA</v>
      </c>
      <c r="AH151" s="22" t="str">
        <f t="shared" si="48"/>
        <v>ITM</v>
      </c>
      <c r="AI151" s="22" t="str">
        <f t="shared" si="48"/>
        <v>PRC</v>
      </c>
      <c r="AJ151" s="54">
        <f t="shared" ca="1" si="44"/>
        <v>5.6497175141242938E-3</v>
      </c>
    </row>
    <row r="152" spans="1:36" ht="12.75" customHeight="1" x14ac:dyDescent="0.45">
      <c r="A152" s="49"/>
      <c r="B152" s="46" t="s">
        <v>176</v>
      </c>
      <c r="C152" s="51">
        <v>39</v>
      </c>
      <c r="D152" s="51"/>
      <c r="E152" s="51">
        <v>1</v>
      </c>
      <c r="F152" s="51">
        <v>79</v>
      </c>
      <c r="G152" s="51">
        <v>2</v>
      </c>
      <c r="H152" s="51">
        <v>0</v>
      </c>
      <c r="I152" s="51">
        <f t="shared" si="63"/>
        <v>3</v>
      </c>
      <c r="K152" s="33" t="str">
        <f t="shared" si="35"/>
        <v>subtot</v>
      </c>
      <c r="L152" s="33" t="str">
        <f t="shared" si="60"/>
        <v/>
      </c>
      <c r="M152" s="33">
        <f t="shared" si="61"/>
        <v>0</v>
      </c>
      <c r="O152"/>
      <c r="P152"/>
      <c r="V152" s="22">
        <f t="shared" si="49"/>
        <v>2</v>
      </c>
      <c r="W152" s="22">
        <f t="shared" si="56"/>
        <v>4</v>
      </c>
      <c r="X152" s="22">
        <f t="shared" si="56"/>
        <v>4</v>
      </c>
      <c r="Y152" s="53" t="str">
        <f t="shared" si="38"/>
        <v>ITM</v>
      </c>
      <c r="Z152" s="7" t="str">
        <f t="shared" si="39"/>
        <v>MDR</v>
      </c>
      <c r="AA152" s="54">
        <f t="shared" si="57"/>
        <v>0.4140127388535032</v>
      </c>
      <c r="AB152" s="54">
        <f t="shared" si="57"/>
        <v>1.1299435028248588E-2</v>
      </c>
      <c r="AC152" s="54" t="str">
        <f t="shared" si="57"/>
        <v/>
      </c>
      <c r="AD152" s="54">
        <f t="shared" si="57"/>
        <v>0.14285714285714285</v>
      </c>
      <c r="AE152" s="54"/>
      <c r="AF152" s="22">
        <f t="shared" ca="1" si="62"/>
        <v>1</v>
      </c>
      <c r="AG152" s="22" t="str">
        <f t="shared" ca="1" si="42"/>
        <v>NGA</v>
      </c>
      <c r="AH152" s="22" t="str">
        <f t="shared" si="48"/>
        <v>ITM</v>
      </c>
      <c r="AI152" s="22" t="str">
        <f t="shared" si="48"/>
        <v>MDR</v>
      </c>
      <c r="AJ152" s="54">
        <f t="shared" ca="1" si="44"/>
        <v>1.1299435028248588E-2</v>
      </c>
    </row>
    <row r="153" spans="1:36" ht="12.75" customHeight="1" x14ac:dyDescent="0.45">
      <c r="A153" s="49"/>
      <c r="B153" s="46" t="s">
        <v>170</v>
      </c>
      <c r="C153" s="51">
        <v>1</v>
      </c>
      <c r="D153" s="51"/>
      <c r="E153" s="51"/>
      <c r="F153" s="51">
        <v>47</v>
      </c>
      <c r="G153" s="51">
        <v>1</v>
      </c>
      <c r="H153" s="51">
        <v>0</v>
      </c>
      <c r="I153" s="51">
        <f t="shared" si="63"/>
        <v>1</v>
      </c>
      <c r="K153" s="33" t="str">
        <f t="shared" si="35"/>
        <v>subtot</v>
      </c>
      <c r="L153" s="33" t="str">
        <f t="shared" si="60"/>
        <v/>
      </c>
      <c r="M153" s="33">
        <f t="shared" si="61"/>
        <v>0</v>
      </c>
      <c r="O153"/>
      <c r="P153"/>
      <c r="V153" s="22">
        <f t="shared" si="49"/>
        <v>2</v>
      </c>
      <c r="W153" s="22">
        <f t="shared" si="56"/>
        <v>4</v>
      </c>
      <c r="X153" s="22">
        <f t="shared" si="56"/>
        <v>5</v>
      </c>
      <c r="Y153" s="53" t="str">
        <f t="shared" si="38"/>
        <v>ITM</v>
      </c>
      <c r="Z153" s="7" t="str">
        <f t="shared" si="39"/>
        <v>ECP</v>
      </c>
      <c r="AA153" s="54">
        <f t="shared" si="57"/>
        <v>6.369426751592357E-3</v>
      </c>
      <c r="AB153" s="54">
        <f t="shared" si="57"/>
        <v>0</v>
      </c>
      <c r="AC153" s="54" t="str">
        <f t="shared" si="57"/>
        <v/>
      </c>
      <c r="AD153" s="54">
        <f t="shared" si="57"/>
        <v>0</v>
      </c>
      <c r="AE153" s="54"/>
      <c r="AF153" s="22">
        <f t="shared" ca="1" si="52"/>
        <v>0</v>
      </c>
      <c r="AG153" s="22" t="str">
        <f t="shared" ca="1" si="42"/>
        <v>NGA</v>
      </c>
      <c r="AH153" s="22" t="str">
        <f t="shared" si="48"/>
        <v>ITM</v>
      </c>
      <c r="AI153" s="22" t="str">
        <f t="shared" si="48"/>
        <v>ECP</v>
      </c>
      <c r="AJ153" s="54">
        <f t="shared" ca="1" si="44"/>
        <v>0</v>
      </c>
    </row>
    <row r="154" spans="1:36" ht="12.75" customHeight="1" x14ac:dyDescent="0.45">
      <c r="A154" s="49"/>
      <c r="B154" s="49" t="s">
        <v>172</v>
      </c>
      <c r="C154" s="51">
        <v>1</v>
      </c>
      <c r="D154" s="51"/>
      <c r="E154" s="51"/>
      <c r="F154" s="51">
        <v>21</v>
      </c>
      <c r="G154" s="51"/>
      <c r="H154" s="51">
        <v>0</v>
      </c>
      <c r="I154" s="51">
        <f t="shared" si="63"/>
        <v>0</v>
      </c>
      <c r="K154" s="33" t="str">
        <f t="shared" si="35"/>
        <v>subtot</v>
      </c>
      <c r="L154" s="33" t="str">
        <f t="shared" si="60"/>
        <v/>
      </c>
      <c r="M154" s="33" t="str">
        <f t="shared" si="61"/>
        <v>STM</v>
      </c>
      <c r="O154"/>
      <c r="P154"/>
      <c r="V154" s="22">
        <f t="shared" si="49"/>
        <v>2</v>
      </c>
      <c r="W154" s="22">
        <f t="shared" si="56"/>
        <v>4</v>
      </c>
      <c r="X154" s="22">
        <f t="shared" si="56"/>
        <v>6</v>
      </c>
      <c r="Y154" s="53" t="str">
        <f t="shared" si="38"/>
        <v>ITM</v>
      </c>
      <c r="Z154" s="7" t="str">
        <f t="shared" si="39"/>
        <v>OTP</v>
      </c>
      <c r="AA154" s="54">
        <f t="shared" si="57"/>
        <v>4.0339702760084924E-2</v>
      </c>
      <c r="AB154" s="54">
        <f t="shared" si="57"/>
        <v>1.6949152542372881E-2</v>
      </c>
      <c r="AC154" s="54" t="str">
        <f t="shared" si="57"/>
        <v/>
      </c>
      <c r="AD154" s="54">
        <f t="shared" si="57"/>
        <v>7.1428571428571425E-2</v>
      </c>
      <c r="AE154" s="54"/>
      <c r="AF154" s="22">
        <f t="shared" ref="AF154:AF155" ca="1" si="64">IFERROR(IF(VALUE(AJ154)=0,0,1),0)</f>
        <v>1</v>
      </c>
      <c r="AG154" s="22" t="str">
        <f t="shared" ca="1" si="42"/>
        <v>NGA</v>
      </c>
      <c r="AH154" s="22" t="str">
        <f t="shared" si="48"/>
        <v>ITM</v>
      </c>
      <c r="AI154" s="22" t="str">
        <f t="shared" si="48"/>
        <v>OTP</v>
      </c>
      <c r="AJ154" s="54">
        <f t="shared" ca="1" si="44"/>
        <v>1.6949152542372881E-2</v>
      </c>
    </row>
    <row r="155" spans="1:36" ht="12.75" customHeight="1" x14ac:dyDescent="0.45">
      <c r="A155" s="49"/>
      <c r="B155" s="49" t="s">
        <v>175</v>
      </c>
      <c r="C155" s="51" t="s">
        <v>185</v>
      </c>
      <c r="D155" s="51">
        <v>0</v>
      </c>
      <c r="E155" s="51"/>
      <c r="F155" s="51">
        <v>26</v>
      </c>
      <c r="G155" s="51"/>
      <c r="H155" s="51">
        <v>0</v>
      </c>
      <c r="I155" s="51">
        <f t="shared" si="63"/>
        <v>0</v>
      </c>
      <c r="K155" s="33" t="str">
        <f t="shared" si="35"/>
        <v>subtot</v>
      </c>
      <c r="L155" s="33" t="str">
        <f t="shared" si="60"/>
        <v/>
      </c>
      <c r="M155" s="33">
        <f t="shared" si="61"/>
        <v>0</v>
      </c>
      <c r="O155"/>
      <c r="P155"/>
      <c r="V155" s="22">
        <f t="shared" si="49"/>
        <v>2</v>
      </c>
      <c r="W155" s="22">
        <f t="shared" ref="W155:X170" si="65">W74</f>
        <v>4</v>
      </c>
      <c r="X155" s="22">
        <f t="shared" si="65"/>
        <v>7</v>
      </c>
      <c r="Y155" s="53" t="str">
        <f t="shared" si="38"/>
        <v>ITM</v>
      </c>
      <c r="Z155" s="7" t="str">
        <f t="shared" si="39"/>
        <v>SPC</v>
      </c>
      <c r="AA155" s="54">
        <f t="shared" ref="AA155:AD170" si="66">AA74</f>
        <v>0.18683651804670912</v>
      </c>
      <c r="AB155" s="54">
        <f t="shared" si="66"/>
        <v>0.38983050847457629</v>
      </c>
      <c r="AC155" s="54" t="str">
        <f t="shared" si="66"/>
        <v/>
      </c>
      <c r="AD155" s="54">
        <f t="shared" si="66"/>
        <v>0.14285714285714285</v>
      </c>
      <c r="AE155" s="54"/>
      <c r="AF155" s="22">
        <f t="shared" ca="1" si="64"/>
        <v>1</v>
      </c>
      <c r="AG155" s="22" t="str">
        <f t="shared" ca="1" si="42"/>
        <v>NGA</v>
      </c>
      <c r="AH155" s="22" t="str">
        <f t="shared" si="48"/>
        <v>ITM</v>
      </c>
      <c r="AI155" s="22" t="str">
        <f t="shared" si="48"/>
        <v>SPC</v>
      </c>
      <c r="AJ155" s="54">
        <f t="shared" ca="1" si="44"/>
        <v>0.38983050847457629</v>
      </c>
    </row>
    <row r="156" spans="1:36" ht="12.75" customHeight="1" x14ac:dyDescent="0.45">
      <c r="A156" s="49"/>
      <c r="B156" s="46" t="s">
        <v>178</v>
      </c>
      <c r="C156" s="51">
        <v>30</v>
      </c>
      <c r="D156" s="51"/>
      <c r="E156" s="51"/>
      <c r="F156" s="51">
        <v>25</v>
      </c>
      <c r="G156" s="51">
        <v>1</v>
      </c>
      <c r="H156" s="51">
        <v>0</v>
      </c>
      <c r="I156" s="51">
        <f t="shared" si="63"/>
        <v>1</v>
      </c>
      <c r="K156" s="33" t="str">
        <f t="shared" si="35"/>
        <v>subtot</v>
      </c>
      <c r="L156" s="33" t="str">
        <f t="shared" si="60"/>
        <v/>
      </c>
      <c r="M156" s="33">
        <f t="shared" si="61"/>
        <v>0</v>
      </c>
      <c r="O156"/>
      <c r="P156"/>
      <c r="V156" s="22">
        <f t="shared" si="49"/>
        <v>2</v>
      </c>
      <c r="W156" s="22">
        <f t="shared" si="65"/>
        <v>4</v>
      </c>
      <c r="X156" s="22">
        <f t="shared" si="65"/>
        <v>8</v>
      </c>
      <c r="Y156" s="53" t="str">
        <f t="shared" si="38"/>
        <v>ITM</v>
      </c>
      <c r="Z156" s="7" t="str">
        <f t="shared" si="39"/>
        <v>LIG</v>
      </c>
      <c r="AA156" s="54">
        <f t="shared" si="66"/>
        <v>0.11040339702760085</v>
      </c>
      <c r="AB156" s="54">
        <f t="shared" si="66"/>
        <v>0</v>
      </c>
      <c r="AC156" s="54" t="str">
        <f t="shared" si="66"/>
        <v/>
      </c>
      <c r="AD156" s="54">
        <f t="shared" si="66"/>
        <v>0</v>
      </c>
      <c r="AE156" s="54"/>
      <c r="AF156" s="22">
        <f t="shared" ca="1" si="52"/>
        <v>0</v>
      </c>
      <c r="AG156" s="22" t="str">
        <f t="shared" ca="1" si="42"/>
        <v>NGA</v>
      </c>
      <c r="AH156" s="22" t="str">
        <f t="shared" si="48"/>
        <v>ITM</v>
      </c>
      <c r="AI156" s="22" t="str">
        <f t="shared" si="48"/>
        <v>LIG</v>
      </c>
      <c r="AJ156" s="54">
        <f t="shared" ca="1" si="44"/>
        <v>0</v>
      </c>
    </row>
    <row r="157" spans="1:36" ht="12.75" customHeight="1" x14ac:dyDescent="0.45">
      <c r="A157" s="49"/>
      <c r="B157" s="49" t="s">
        <v>180</v>
      </c>
      <c r="C157" s="51">
        <v>2</v>
      </c>
      <c r="D157" s="51">
        <v>0</v>
      </c>
      <c r="E157" s="51"/>
      <c r="F157" s="51">
        <v>22</v>
      </c>
      <c r="G157" s="51"/>
      <c r="H157" s="51">
        <v>0</v>
      </c>
      <c r="I157" s="51">
        <f t="shared" si="63"/>
        <v>0</v>
      </c>
      <c r="K157" s="33" t="str">
        <f t="shared" si="35"/>
        <v>subtot</v>
      </c>
      <c r="L157" s="33" t="str">
        <f t="shared" si="60"/>
        <v/>
      </c>
      <c r="M157" s="33" t="str">
        <f t="shared" si="61"/>
        <v>PRH</v>
      </c>
      <c r="O157"/>
      <c r="P157"/>
      <c r="V157" s="22">
        <f t="shared" si="49"/>
        <v>2</v>
      </c>
      <c r="W157" s="22">
        <f t="shared" si="65"/>
        <v>4</v>
      </c>
      <c r="X157" s="22">
        <f t="shared" si="65"/>
        <v>9</v>
      </c>
      <c r="Y157" s="53" t="str">
        <f t="shared" si="38"/>
        <v>ITM</v>
      </c>
      <c r="Z157" s="7" t="str">
        <f t="shared" si="39"/>
        <v>OTH</v>
      </c>
      <c r="AA157" s="54">
        <f t="shared" si="66"/>
        <v>4.4585987261146494E-2</v>
      </c>
      <c r="AB157" s="54">
        <f t="shared" si="66"/>
        <v>2.5423728813559324E-2</v>
      </c>
      <c r="AC157" s="54" t="str">
        <f t="shared" si="66"/>
        <v/>
      </c>
      <c r="AD157" s="54">
        <f t="shared" si="66"/>
        <v>0.5</v>
      </c>
      <c r="AE157" s="54"/>
      <c r="AF157" s="22">
        <f t="shared" ref="AF157:AF161" ca="1" si="67">IFERROR(IF(VALUE(AJ157)=0,0,1),0)</f>
        <v>1</v>
      </c>
      <c r="AG157" s="22" t="str">
        <f t="shared" ca="1" si="42"/>
        <v>NGA</v>
      </c>
      <c r="AH157" s="22" t="str">
        <f t="shared" si="48"/>
        <v>ITM</v>
      </c>
      <c r="AI157" s="22" t="str">
        <f t="shared" si="48"/>
        <v>OTH</v>
      </c>
      <c r="AJ157" s="54">
        <f t="shared" ca="1" si="44"/>
        <v>2.5423728813559324E-2</v>
      </c>
    </row>
    <row r="158" spans="1:36" ht="12.75" customHeight="1" x14ac:dyDescent="0.45">
      <c r="A158" s="49"/>
      <c r="B158" s="49" t="s">
        <v>183</v>
      </c>
      <c r="C158" s="51">
        <v>12</v>
      </c>
      <c r="D158" s="51"/>
      <c r="E158" s="51"/>
      <c r="F158" s="51">
        <v>1</v>
      </c>
      <c r="G158" s="51"/>
      <c r="H158" s="51">
        <v>0</v>
      </c>
      <c r="I158" s="51">
        <f t="shared" si="63"/>
        <v>0</v>
      </c>
      <c r="K158" s="33" t="str">
        <f t="shared" si="35"/>
        <v>subtot</v>
      </c>
      <c r="L158" s="33" t="str">
        <f t="shared" si="60"/>
        <v/>
      </c>
      <c r="M158" s="33" t="str">
        <f t="shared" si="61"/>
        <v>PRC</v>
      </c>
      <c r="O158"/>
      <c r="P158"/>
      <c r="V158" s="22">
        <f t="shared" si="49"/>
        <v>2</v>
      </c>
      <c r="W158" s="22">
        <f t="shared" si="65"/>
        <v>5</v>
      </c>
      <c r="X158" s="22">
        <f t="shared" si="65"/>
        <v>1</v>
      </c>
      <c r="Y158" s="53" t="str">
        <f t="shared" si="38"/>
        <v>INM</v>
      </c>
      <c r="Z158" s="7" t="str">
        <f t="shared" si="39"/>
        <v>STM</v>
      </c>
      <c r="AA158" s="54">
        <f t="shared" si="66"/>
        <v>0</v>
      </c>
      <c r="AB158" s="54">
        <f t="shared" si="66"/>
        <v>6.024096385542169E-3</v>
      </c>
      <c r="AC158" s="54">
        <f t="shared" si="66"/>
        <v>0</v>
      </c>
      <c r="AD158" s="54">
        <f t="shared" si="66"/>
        <v>0</v>
      </c>
      <c r="AE158" s="54"/>
      <c r="AF158" s="22">
        <f t="shared" ca="1" si="67"/>
        <v>1</v>
      </c>
      <c r="AG158" s="22" t="str">
        <f t="shared" ca="1" si="42"/>
        <v>NGA</v>
      </c>
      <c r="AH158" s="22" t="str">
        <f t="shared" si="48"/>
        <v>INM</v>
      </c>
      <c r="AI158" s="22" t="str">
        <f t="shared" si="48"/>
        <v>STM</v>
      </c>
      <c r="AJ158" s="54">
        <f t="shared" ca="1" si="44"/>
        <v>6.024096385542169E-3</v>
      </c>
    </row>
    <row r="159" spans="1:36" ht="12.75" customHeight="1" x14ac:dyDescent="0.45">
      <c r="A159" s="49"/>
      <c r="B159" s="49" t="s">
        <v>187</v>
      </c>
      <c r="C159" s="51">
        <v>14</v>
      </c>
      <c r="D159" s="51"/>
      <c r="E159" s="51"/>
      <c r="F159" s="51">
        <v>1</v>
      </c>
      <c r="G159" s="51"/>
      <c r="H159" s="51">
        <v>0</v>
      </c>
      <c r="I159" s="51">
        <f t="shared" si="63"/>
        <v>0</v>
      </c>
      <c r="K159" s="33" t="str">
        <f t="shared" si="35"/>
        <v>subtot</v>
      </c>
      <c r="L159" s="33" t="str">
        <f t="shared" si="60"/>
        <v/>
      </c>
      <c r="M159" s="33" t="str">
        <f t="shared" si="61"/>
        <v>MDR</v>
      </c>
      <c r="O159"/>
      <c r="P159"/>
      <c r="V159" s="22">
        <f t="shared" si="49"/>
        <v>2</v>
      </c>
      <c r="W159" s="22">
        <f t="shared" si="65"/>
        <v>5</v>
      </c>
      <c r="X159" s="22">
        <f t="shared" si="65"/>
        <v>2</v>
      </c>
      <c r="Y159" s="53" t="str">
        <f t="shared" si="38"/>
        <v>INM</v>
      </c>
      <c r="Z159" s="7" t="str">
        <f t="shared" si="39"/>
        <v>PRH</v>
      </c>
      <c r="AA159" s="54">
        <f t="shared" si="66"/>
        <v>0.20155038759689922</v>
      </c>
      <c r="AB159" s="54">
        <f t="shared" si="66"/>
        <v>0.85240963855421692</v>
      </c>
      <c r="AC159" s="54">
        <f t="shared" si="66"/>
        <v>0.90058479532163738</v>
      </c>
      <c r="AD159" s="54">
        <f t="shared" si="66"/>
        <v>0</v>
      </c>
      <c r="AE159" s="54"/>
      <c r="AF159" s="22">
        <f t="shared" ca="1" si="67"/>
        <v>1</v>
      </c>
      <c r="AG159" s="22" t="str">
        <f t="shared" ca="1" si="42"/>
        <v>NGA</v>
      </c>
      <c r="AH159" s="22" t="str">
        <f t="shared" si="48"/>
        <v>INM</v>
      </c>
      <c r="AI159" s="22" t="str">
        <f t="shared" si="48"/>
        <v>PRH</v>
      </c>
      <c r="AJ159" s="54">
        <f t="shared" ca="1" si="44"/>
        <v>0.85240963855421692</v>
      </c>
    </row>
    <row r="160" spans="1:36" ht="12.75" customHeight="1" x14ac:dyDescent="0.45">
      <c r="A160" s="49"/>
      <c r="B160" s="49" t="s">
        <v>190</v>
      </c>
      <c r="C160" s="51" t="s">
        <v>208</v>
      </c>
      <c r="D160" s="51"/>
      <c r="E160" s="51"/>
      <c r="F160" s="51"/>
      <c r="G160" s="51"/>
      <c r="H160" s="51" t="s">
        <v>185</v>
      </c>
      <c r="I160" s="51">
        <f t="shared" si="63"/>
        <v>0</v>
      </c>
      <c r="K160" s="33" t="str">
        <f t="shared" si="35"/>
        <v>subtot</v>
      </c>
      <c r="L160" s="33" t="str">
        <f t="shared" si="60"/>
        <v/>
      </c>
      <c r="M160" s="33" t="str">
        <f t="shared" si="61"/>
        <v>ECP</v>
      </c>
      <c r="O160"/>
      <c r="P160"/>
      <c r="V160" s="22">
        <f t="shared" si="49"/>
        <v>2</v>
      </c>
      <c r="W160" s="22">
        <f t="shared" si="65"/>
        <v>5</v>
      </c>
      <c r="X160" s="22">
        <f t="shared" si="65"/>
        <v>3</v>
      </c>
      <c r="Y160" s="53" t="str">
        <f t="shared" si="38"/>
        <v>INM</v>
      </c>
      <c r="Z160" s="7" t="str">
        <f t="shared" si="39"/>
        <v>PRC</v>
      </c>
      <c r="AA160" s="54">
        <f t="shared" si="66"/>
        <v>4.6511627906976744E-2</v>
      </c>
      <c r="AB160" s="54">
        <f t="shared" si="66"/>
        <v>9.0361445783132526E-3</v>
      </c>
      <c r="AC160" s="54">
        <f t="shared" si="66"/>
        <v>1.7543859649122806E-2</v>
      </c>
      <c r="AD160" s="54">
        <f t="shared" si="66"/>
        <v>0</v>
      </c>
      <c r="AE160" s="54"/>
      <c r="AF160" s="22">
        <f t="shared" ca="1" si="67"/>
        <v>1</v>
      </c>
      <c r="AG160" s="22" t="str">
        <f t="shared" ca="1" si="42"/>
        <v>NGA</v>
      </c>
      <c r="AH160" s="22" t="str">
        <f t="shared" si="48"/>
        <v>INM</v>
      </c>
      <c r="AI160" s="22" t="str">
        <f t="shared" si="48"/>
        <v>PRC</v>
      </c>
      <c r="AJ160" s="54">
        <f t="shared" ca="1" si="44"/>
        <v>9.0361445783132526E-3</v>
      </c>
    </row>
    <row r="161" spans="1:36" ht="12.75" customHeight="1" x14ac:dyDescent="0.45">
      <c r="A161" s="49"/>
      <c r="B161" s="49" t="s">
        <v>193</v>
      </c>
      <c r="C161" s="51" t="s">
        <v>208</v>
      </c>
      <c r="D161" s="51">
        <v>0</v>
      </c>
      <c r="E161" s="51"/>
      <c r="F161" s="51">
        <v>1</v>
      </c>
      <c r="G161" s="51">
        <v>0</v>
      </c>
      <c r="H161" s="51">
        <v>0</v>
      </c>
      <c r="I161" s="51">
        <f t="shared" si="63"/>
        <v>0</v>
      </c>
      <c r="K161" s="33" t="str">
        <f t="shared" si="35"/>
        <v>subtot</v>
      </c>
      <c r="L161" s="33" t="str">
        <f t="shared" si="60"/>
        <v/>
      </c>
      <c r="M161" s="33" t="str">
        <f t="shared" si="61"/>
        <v>OTP</v>
      </c>
      <c r="O161"/>
      <c r="P161"/>
      <c r="V161" s="22">
        <f t="shared" si="49"/>
        <v>2</v>
      </c>
      <c r="W161" s="22">
        <f t="shared" si="65"/>
        <v>5</v>
      </c>
      <c r="X161" s="22">
        <f t="shared" si="65"/>
        <v>4</v>
      </c>
      <c r="Y161" s="53" t="str">
        <f t="shared" si="38"/>
        <v>INM</v>
      </c>
      <c r="Z161" s="7" t="str">
        <f t="shared" si="39"/>
        <v>MDR</v>
      </c>
      <c r="AA161" s="54">
        <f t="shared" si="66"/>
        <v>0.55038759689922478</v>
      </c>
      <c r="AB161" s="54">
        <f t="shared" si="66"/>
        <v>7.5301204819277115E-2</v>
      </c>
      <c r="AC161" s="54">
        <f t="shared" si="66"/>
        <v>8.1871345029239762E-2</v>
      </c>
      <c r="AD161" s="54">
        <f t="shared" si="66"/>
        <v>0.375</v>
      </c>
      <c r="AE161" s="54"/>
      <c r="AF161" s="22">
        <f t="shared" ca="1" si="67"/>
        <v>1</v>
      </c>
      <c r="AG161" s="22" t="str">
        <f t="shared" ca="1" si="42"/>
        <v>NGA</v>
      </c>
      <c r="AH161" s="22" t="str">
        <f t="shared" si="48"/>
        <v>INM</v>
      </c>
      <c r="AI161" s="22" t="str">
        <f t="shared" si="48"/>
        <v>MDR</v>
      </c>
      <c r="AJ161" s="54">
        <f t="shared" ca="1" si="44"/>
        <v>7.5301204819277115E-2</v>
      </c>
    </row>
    <row r="162" spans="1:36" ht="12.75" customHeight="1" x14ac:dyDescent="0.45">
      <c r="A162" s="49"/>
      <c r="B162" s="46" t="s">
        <v>196</v>
      </c>
      <c r="C162" s="51">
        <v>8</v>
      </c>
      <c r="D162" s="51"/>
      <c r="E162" s="51"/>
      <c r="F162" s="51">
        <v>5</v>
      </c>
      <c r="G162" s="51"/>
      <c r="H162" s="51">
        <v>0</v>
      </c>
      <c r="I162" s="51">
        <f t="shared" si="63"/>
        <v>0</v>
      </c>
      <c r="K162" s="33" t="str">
        <f t="shared" si="35"/>
        <v>subtot</v>
      </c>
      <c r="L162" s="33" t="str">
        <f t="shared" si="60"/>
        <v/>
      </c>
      <c r="M162" s="33">
        <f t="shared" si="61"/>
        <v>0</v>
      </c>
      <c r="O162"/>
      <c r="P162"/>
      <c r="V162" s="22">
        <f t="shared" si="49"/>
        <v>2</v>
      </c>
      <c r="W162" s="22">
        <f t="shared" si="65"/>
        <v>5</v>
      </c>
      <c r="X162" s="22">
        <f t="shared" si="65"/>
        <v>5</v>
      </c>
      <c r="Y162" s="53" t="str">
        <f t="shared" si="38"/>
        <v>INM</v>
      </c>
      <c r="Z162" s="7" t="str">
        <f t="shared" si="39"/>
        <v>ECP</v>
      </c>
      <c r="AA162" s="54">
        <f t="shared" si="66"/>
        <v>2.3255813953488372E-2</v>
      </c>
      <c r="AB162" s="54">
        <f t="shared" si="66"/>
        <v>0</v>
      </c>
      <c r="AC162" s="54">
        <f t="shared" si="66"/>
        <v>0</v>
      </c>
      <c r="AD162" s="54">
        <f t="shared" si="66"/>
        <v>0</v>
      </c>
      <c r="AE162" s="54"/>
      <c r="AF162" s="22">
        <f t="shared" ca="1" si="52"/>
        <v>0</v>
      </c>
      <c r="AG162" s="22" t="str">
        <f t="shared" ca="1" si="42"/>
        <v>NGA</v>
      </c>
      <c r="AH162" s="22" t="str">
        <f t="shared" si="48"/>
        <v>INM</v>
      </c>
      <c r="AI162" s="22" t="str">
        <f t="shared" si="48"/>
        <v>ECP</v>
      </c>
      <c r="AJ162" s="54">
        <f t="shared" ca="1" si="44"/>
        <v>0</v>
      </c>
    </row>
    <row r="163" spans="1:36" ht="12.75" customHeight="1" x14ac:dyDescent="0.45">
      <c r="A163" s="49"/>
      <c r="B163" s="49" t="s">
        <v>198</v>
      </c>
      <c r="C163" s="51">
        <v>4</v>
      </c>
      <c r="D163" s="51"/>
      <c r="E163" s="51"/>
      <c r="F163" s="51">
        <v>4</v>
      </c>
      <c r="G163" s="51"/>
      <c r="H163" s="51">
        <v>0</v>
      </c>
      <c r="I163" s="51">
        <f t="shared" si="63"/>
        <v>0</v>
      </c>
      <c r="K163" s="33" t="str">
        <f t="shared" si="35"/>
        <v>subtot</v>
      </c>
      <c r="L163" s="33" t="str">
        <f t="shared" si="60"/>
        <v/>
      </c>
      <c r="M163" s="33" t="str">
        <f t="shared" si="61"/>
        <v>SPC</v>
      </c>
      <c r="O163"/>
      <c r="P163"/>
      <c r="V163" s="22">
        <f t="shared" si="49"/>
        <v>2</v>
      </c>
      <c r="W163" s="22">
        <f t="shared" si="65"/>
        <v>5</v>
      </c>
      <c r="X163" s="22">
        <f t="shared" si="65"/>
        <v>6</v>
      </c>
      <c r="Y163" s="53" t="str">
        <f t="shared" si="38"/>
        <v>INM</v>
      </c>
      <c r="Z163" s="7" t="str">
        <f t="shared" si="39"/>
        <v>OTP</v>
      </c>
      <c r="AA163" s="54">
        <f t="shared" si="66"/>
        <v>5.4263565891472867E-2</v>
      </c>
      <c r="AB163" s="54">
        <f t="shared" si="66"/>
        <v>0</v>
      </c>
      <c r="AC163" s="54">
        <f t="shared" si="66"/>
        <v>0</v>
      </c>
      <c r="AD163" s="54">
        <f t="shared" si="66"/>
        <v>0</v>
      </c>
      <c r="AE163" s="54"/>
      <c r="AF163" s="22">
        <f t="shared" ca="1" si="52"/>
        <v>0</v>
      </c>
      <c r="AG163" s="22" t="str">
        <f t="shared" ca="1" si="42"/>
        <v>NGA</v>
      </c>
      <c r="AH163" s="22" t="str">
        <f t="shared" si="48"/>
        <v>INM</v>
      </c>
      <c r="AI163" s="22" t="str">
        <f t="shared" si="48"/>
        <v>OTP</v>
      </c>
      <c r="AJ163" s="54">
        <f t="shared" ca="1" si="44"/>
        <v>0</v>
      </c>
    </row>
    <row r="164" spans="1:36" ht="12.75" customHeight="1" x14ac:dyDescent="0.45">
      <c r="A164" s="49"/>
      <c r="B164" s="49" t="s">
        <v>201</v>
      </c>
      <c r="C164" s="51">
        <v>3</v>
      </c>
      <c r="D164" s="51"/>
      <c r="E164" s="51"/>
      <c r="F164" s="51"/>
      <c r="G164" s="51"/>
      <c r="H164" s="51" t="s">
        <v>185</v>
      </c>
      <c r="I164" s="51">
        <f t="shared" si="63"/>
        <v>0</v>
      </c>
      <c r="K164" s="33" t="str">
        <f t="shared" si="35"/>
        <v>subtot</v>
      </c>
      <c r="L164" s="33" t="str">
        <f t="shared" si="60"/>
        <v/>
      </c>
      <c r="M164" s="33" t="str">
        <f t="shared" si="61"/>
        <v>LIG</v>
      </c>
      <c r="O164"/>
      <c r="P164"/>
      <c r="V164" s="22">
        <f t="shared" si="49"/>
        <v>2</v>
      </c>
      <c r="W164" s="22">
        <f t="shared" si="65"/>
        <v>5</v>
      </c>
      <c r="X164" s="22">
        <f t="shared" si="65"/>
        <v>7</v>
      </c>
      <c r="Y164" s="53" t="str">
        <f t="shared" si="38"/>
        <v>INM</v>
      </c>
      <c r="Z164" s="7" t="str">
        <f t="shared" si="39"/>
        <v>SPC</v>
      </c>
      <c r="AA164" s="54">
        <f t="shared" si="66"/>
        <v>5.4263565891472867E-2</v>
      </c>
      <c r="AB164" s="54">
        <f t="shared" si="66"/>
        <v>4.8192771084337352E-2</v>
      </c>
      <c r="AC164" s="54">
        <f t="shared" si="66"/>
        <v>0</v>
      </c>
      <c r="AD164" s="54">
        <f t="shared" si="66"/>
        <v>0</v>
      </c>
      <c r="AE164" s="54"/>
      <c r="AF164" s="22">
        <f ca="1">IFERROR(IF(VALUE(AJ164)=0,0,1),0)</f>
        <v>1</v>
      </c>
      <c r="AG164" s="22" t="str">
        <f t="shared" ca="1" si="42"/>
        <v>NGA</v>
      </c>
      <c r="AH164" s="22" t="str">
        <f t="shared" si="48"/>
        <v>INM</v>
      </c>
      <c r="AI164" s="22" t="str">
        <f t="shared" si="48"/>
        <v>SPC</v>
      </c>
      <c r="AJ164" s="54">
        <f t="shared" ca="1" si="44"/>
        <v>4.8192771084337352E-2</v>
      </c>
    </row>
    <row r="165" spans="1:36" ht="12.75" customHeight="1" x14ac:dyDescent="0.45">
      <c r="A165" s="49"/>
      <c r="B165" s="49" t="s">
        <v>204</v>
      </c>
      <c r="C165" s="51">
        <v>1</v>
      </c>
      <c r="D165" s="51">
        <v>0</v>
      </c>
      <c r="E165" s="51"/>
      <c r="F165" s="51">
        <v>1</v>
      </c>
      <c r="G165" s="51"/>
      <c r="H165" s="51">
        <v>0</v>
      </c>
      <c r="I165" s="51">
        <f t="shared" si="63"/>
        <v>0</v>
      </c>
      <c r="K165" s="33" t="str">
        <f t="shared" si="35"/>
        <v>subtot</v>
      </c>
      <c r="L165" s="33" t="str">
        <f t="shared" si="60"/>
        <v/>
      </c>
      <c r="M165" s="33" t="str">
        <f t="shared" si="61"/>
        <v>OTH</v>
      </c>
      <c r="O165"/>
      <c r="P165"/>
      <c r="V165" s="22">
        <f t="shared" si="49"/>
        <v>2</v>
      </c>
      <c r="W165" s="22">
        <f t="shared" si="65"/>
        <v>5</v>
      </c>
      <c r="X165" s="22">
        <f t="shared" si="65"/>
        <v>8</v>
      </c>
      <c r="Y165" s="53" t="str">
        <f t="shared" si="38"/>
        <v>INM</v>
      </c>
      <c r="Z165" s="7" t="str">
        <f t="shared" si="39"/>
        <v>LIG</v>
      </c>
      <c r="AA165" s="54">
        <f t="shared" si="66"/>
        <v>4.6511627906976744E-2</v>
      </c>
      <c r="AB165" s="54">
        <f t="shared" si="66"/>
        <v>0</v>
      </c>
      <c r="AC165" s="54">
        <f t="shared" si="66"/>
        <v>0</v>
      </c>
      <c r="AD165" s="54">
        <f t="shared" si="66"/>
        <v>0</v>
      </c>
      <c r="AE165" s="54"/>
      <c r="AF165" s="22">
        <f t="shared" ca="1" si="52"/>
        <v>0</v>
      </c>
      <c r="AG165" s="22" t="str">
        <f t="shared" ca="1" si="42"/>
        <v>NGA</v>
      </c>
      <c r="AH165" s="22" t="str">
        <f t="shared" si="48"/>
        <v>INM</v>
      </c>
      <c r="AI165" s="22" t="str">
        <f t="shared" si="48"/>
        <v>LIG</v>
      </c>
      <c r="AJ165" s="54">
        <f t="shared" ca="1" si="44"/>
        <v>0</v>
      </c>
    </row>
    <row r="166" spans="1:36" ht="12.75" customHeight="1" x14ac:dyDescent="0.45">
      <c r="A166" s="49"/>
      <c r="B166" s="49" t="s">
        <v>207</v>
      </c>
      <c r="C166" s="51">
        <v>1</v>
      </c>
      <c r="D166" s="51"/>
      <c r="E166" s="51"/>
      <c r="F166" s="51" t="s">
        <v>208</v>
      </c>
      <c r="G166" s="51"/>
      <c r="H166" s="51" t="s">
        <v>185</v>
      </c>
      <c r="I166" s="51">
        <f t="shared" si="63"/>
        <v>0</v>
      </c>
      <c r="K166" s="33" t="str">
        <f t="shared" si="35"/>
        <v>subtot</v>
      </c>
      <c r="L166" s="33" t="str">
        <f t="shared" si="60"/>
        <v/>
      </c>
      <c r="M166" s="33" t="str">
        <f t="shared" si="61"/>
        <v>OTH</v>
      </c>
      <c r="O166"/>
      <c r="P166"/>
      <c r="V166" s="22">
        <f t="shared" si="49"/>
        <v>2</v>
      </c>
      <c r="W166" s="22">
        <f t="shared" si="65"/>
        <v>5</v>
      </c>
      <c r="X166" s="22">
        <f t="shared" si="65"/>
        <v>9</v>
      </c>
      <c r="Y166" s="53" t="str">
        <f t="shared" si="38"/>
        <v>INM</v>
      </c>
      <c r="Z166" s="7" t="str">
        <f t="shared" si="39"/>
        <v>OTH</v>
      </c>
      <c r="AA166" s="54">
        <f t="shared" si="66"/>
        <v>2.3255813953488372E-2</v>
      </c>
      <c r="AB166" s="54">
        <f t="shared" si="66"/>
        <v>9.0361445783132526E-3</v>
      </c>
      <c r="AC166" s="54">
        <f t="shared" si="66"/>
        <v>0</v>
      </c>
      <c r="AD166" s="54">
        <f t="shared" si="66"/>
        <v>0.625</v>
      </c>
      <c r="AE166" s="54"/>
      <c r="AF166" s="22">
        <f t="shared" ref="AF166:AF168" ca="1" si="68">IFERROR(IF(VALUE(AJ166)=0,0,1),0)</f>
        <v>1</v>
      </c>
      <c r="AG166" s="22" t="str">
        <f t="shared" ca="1" si="42"/>
        <v>NGA</v>
      </c>
      <c r="AH166" s="22" t="str">
        <f t="shared" si="48"/>
        <v>INM</v>
      </c>
      <c r="AI166" s="22" t="str">
        <f t="shared" si="48"/>
        <v>OTH</v>
      </c>
      <c r="AJ166" s="54">
        <f t="shared" ca="1" si="44"/>
        <v>9.0361445783132526E-3</v>
      </c>
    </row>
    <row r="167" spans="1:36" ht="12.75" customHeight="1" x14ac:dyDescent="0.45">
      <c r="A167" s="49"/>
      <c r="B167" s="49" t="s">
        <v>210</v>
      </c>
      <c r="C167" s="51" t="s">
        <v>185</v>
      </c>
      <c r="D167" s="51">
        <v>0</v>
      </c>
      <c r="E167" s="51"/>
      <c r="F167" s="51" t="s">
        <v>208</v>
      </c>
      <c r="G167" s="51">
        <v>0</v>
      </c>
      <c r="H167" s="51">
        <v>0</v>
      </c>
      <c r="I167" s="51">
        <f t="shared" si="63"/>
        <v>0</v>
      </c>
      <c r="K167" s="33" t="str">
        <f t="shared" si="35"/>
        <v>subtot</v>
      </c>
      <c r="L167" s="33" t="str">
        <f t="shared" si="60"/>
        <v/>
      </c>
      <c r="M167" s="33" t="str">
        <f t="shared" si="61"/>
        <v>OTH</v>
      </c>
      <c r="O167"/>
      <c r="P167"/>
      <c r="V167" s="22">
        <f t="shared" si="49"/>
        <v>2</v>
      </c>
      <c r="W167" s="22">
        <f t="shared" si="65"/>
        <v>6</v>
      </c>
      <c r="X167" s="22">
        <f t="shared" si="65"/>
        <v>1</v>
      </c>
      <c r="Y167" s="53" t="str">
        <f t="shared" si="38"/>
        <v>ILP</v>
      </c>
      <c r="Z167" s="7" t="str">
        <f t="shared" si="39"/>
        <v>STM</v>
      </c>
      <c r="AA167" s="54">
        <f t="shared" si="66"/>
        <v>4.1935483870967745E-2</v>
      </c>
      <c r="AB167" s="54">
        <f t="shared" si="66"/>
        <v>0.26209677419354838</v>
      </c>
      <c r="AC167" s="54">
        <f t="shared" si="66"/>
        <v>0.5</v>
      </c>
      <c r="AD167" s="54">
        <f t="shared" si="66"/>
        <v>0.14285714285714285</v>
      </c>
      <c r="AE167" s="54"/>
      <c r="AF167" s="22">
        <f t="shared" ca="1" si="68"/>
        <v>1</v>
      </c>
      <c r="AG167" s="22" t="str">
        <f t="shared" ca="1" si="42"/>
        <v>NGA</v>
      </c>
      <c r="AH167" s="22" t="str">
        <f t="shared" si="48"/>
        <v>ILP</v>
      </c>
      <c r="AI167" s="22" t="str">
        <f t="shared" si="48"/>
        <v>STM</v>
      </c>
      <c r="AJ167" s="54">
        <f t="shared" ca="1" si="44"/>
        <v>0.26209677419354838</v>
      </c>
    </row>
    <row r="168" spans="1:36" ht="12.75" customHeight="1" x14ac:dyDescent="0.45">
      <c r="A168" s="49"/>
      <c r="B168" s="49" t="s">
        <v>211</v>
      </c>
      <c r="C168" s="51" t="s">
        <v>208</v>
      </c>
      <c r="D168" s="51">
        <v>0</v>
      </c>
      <c r="E168" s="51"/>
      <c r="F168" s="51" t="s">
        <v>208</v>
      </c>
      <c r="G168" s="51"/>
      <c r="H168" s="51">
        <v>0</v>
      </c>
      <c r="I168" s="51">
        <f t="shared" si="63"/>
        <v>0</v>
      </c>
      <c r="K168" s="33" t="str">
        <f t="shared" si="35"/>
        <v>subtot</v>
      </c>
      <c r="L168" s="33" t="str">
        <f t="shared" si="60"/>
        <v/>
      </c>
      <c r="M168" s="33" t="str">
        <f t="shared" si="61"/>
        <v>OTH</v>
      </c>
      <c r="O168"/>
      <c r="P168"/>
      <c r="V168" s="22">
        <f t="shared" si="49"/>
        <v>2</v>
      </c>
      <c r="W168" s="22">
        <f t="shared" si="65"/>
        <v>6</v>
      </c>
      <c r="X168" s="22">
        <f t="shared" si="65"/>
        <v>2</v>
      </c>
      <c r="Y168" s="53" t="str">
        <f t="shared" si="38"/>
        <v>ILP</v>
      </c>
      <c r="Z168" s="7" t="str">
        <f t="shared" si="39"/>
        <v>PRH</v>
      </c>
      <c r="AA168" s="54">
        <f t="shared" si="66"/>
        <v>3.5483870967741936E-2</v>
      </c>
      <c r="AB168" s="54">
        <f t="shared" si="66"/>
        <v>0.57661290322580649</v>
      </c>
      <c r="AC168" s="54">
        <f t="shared" si="66"/>
        <v>0</v>
      </c>
      <c r="AD168" s="54">
        <f t="shared" si="66"/>
        <v>0.2857142857142857</v>
      </c>
      <c r="AE168" s="54"/>
      <c r="AF168" s="22">
        <f t="shared" ca="1" si="68"/>
        <v>1</v>
      </c>
      <c r="AG168" s="22" t="str">
        <f t="shared" ca="1" si="42"/>
        <v>NGA</v>
      </c>
      <c r="AH168" s="22" t="str">
        <f t="shared" si="48"/>
        <v>ILP</v>
      </c>
      <c r="AI168" s="22" t="str">
        <f t="shared" si="48"/>
        <v>PRH</v>
      </c>
      <c r="AJ168" s="54">
        <f t="shared" ca="1" si="44"/>
        <v>0.57661290322580649</v>
      </c>
    </row>
    <row r="169" spans="1:36" ht="12.75" customHeight="1" x14ac:dyDescent="0.45">
      <c r="A169" s="49"/>
      <c r="B169" s="46" t="s">
        <v>213</v>
      </c>
      <c r="C169" s="51">
        <v>1</v>
      </c>
      <c r="D169" s="51">
        <v>0</v>
      </c>
      <c r="E169" s="51">
        <v>0</v>
      </c>
      <c r="F169" s="51">
        <v>1</v>
      </c>
      <c r="G169" s="51"/>
      <c r="H169" s="51">
        <v>0</v>
      </c>
      <c r="I169" s="51">
        <f t="shared" si="63"/>
        <v>0</v>
      </c>
      <c r="K169" s="33" t="str">
        <f t="shared" ref="K169:K232" si="69">IF(LEN(TRIM(A169))&gt;3,"subtot",IF(LEN(TRIM(A169))=3,B169,K168))</f>
        <v>subtot</v>
      </c>
      <c r="L169" s="33" t="str">
        <f t="shared" si="60"/>
        <v/>
      </c>
      <c r="M169" s="33">
        <f t="shared" si="61"/>
        <v>0</v>
      </c>
      <c r="O169"/>
      <c r="P169"/>
      <c r="V169" s="22">
        <f t="shared" si="49"/>
        <v>2</v>
      </c>
      <c r="W169" s="22">
        <f t="shared" si="65"/>
        <v>6</v>
      </c>
      <c r="X169" s="22">
        <f t="shared" si="65"/>
        <v>3</v>
      </c>
      <c r="Y169" s="53" t="str">
        <f t="shared" si="38"/>
        <v>ILP</v>
      </c>
      <c r="Z169" s="7" t="str">
        <f t="shared" si="39"/>
        <v>PRC</v>
      </c>
      <c r="AA169" s="54">
        <f t="shared" si="66"/>
        <v>2.903225806451613E-2</v>
      </c>
      <c r="AB169" s="54">
        <f t="shared" si="66"/>
        <v>0</v>
      </c>
      <c r="AC169" s="54">
        <f t="shared" si="66"/>
        <v>0</v>
      </c>
      <c r="AD169" s="54">
        <f t="shared" si="66"/>
        <v>0</v>
      </c>
      <c r="AE169" s="54"/>
      <c r="AF169" s="22">
        <f t="shared" ca="1" si="52"/>
        <v>0</v>
      </c>
      <c r="AG169" s="22" t="str">
        <f t="shared" ca="1" si="42"/>
        <v>NGA</v>
      </c>
      <c r="AH169" s="22" t="str">
        <f t="shared" si="48"/>
        <v>ILP</v>
      </c>
      <c r="AI169" s="22" t="str">
        <f t="shared" si="48"/>
        <v>PRC</v>
      </c>
      <c r="AJ169" s="54">
        <f t="shared" ca="1" si="44"/>
        <v>0</v>
      </c>
    </row>
    <row r="170" spans="1:36" ht="12.75" customHeight="1" x14ac:dyDescent="0.45">
      <c r="A170" s="49"/>
      <c r="B170" s="49"/>
      <c r="C170" s="51"/>
      <c r="D170" s="51"/>
      <c r="E170" s="51"/>
      <c r="F170" s="51"/>
      <c r="G170" s="51"/>
      <c r="H170" s="51"/>
      <c r="I170" s="51">
        <f t="shared" si="63"/>
        <v>0</v>
      </c>
      <c r="K170" s="33" t="str">
        <f t="shared" si="69"/>
        <v>subtot</v>
      </c>
      <c r="L170" s="33" t="str">
        <f t="shared" si="60"/>
        <v/>
      </c>
      <c r="M170" s="33">
        <f t="shared" si="61"/>
        <v>0</v>
      </c>
      <c r="O170"/>
      <c r="P170"/>
      <c r="Q170" s="33"/>
      <c r="R170" s="33"/>
      <c r="S170" s="33"/>
      <c r="T170" s="33"/>
      <c r="U170" s="33"/>
      <c r="V170" s="22">
        <f t="shared" si="49"/>
        <v>2</v>
      </c>
      <c r="W170" s="22">
        <f t="shared" si="65"/>
        <v>6</v>
      </c>
      <c r="X170" s="22">
        <f t="shared" si="65"/>
        <v>4</v>
      </c>
      <c r="Y170" s="53" t="str">
        <f t="shared" ref="Y170:Y233" si="70">VLOOKUP(W170,$O$41:$P$49,2,FALSE)</f>
        <v>ILP</v>
      </c>
      <c r="Z170" s="7" t="str">
        <f t="shared" ref="Z170:Z233" si="71">VLOOKUP(X170,$Q$41:$R$49,2,FALSE)</f>
        <v>MDR</v>
      </c>
      <c r="AA170" s="54">
        <f t="shared" si="66"/>
        <v>0.76129032258064511</v>
      </c>
      <c r="AB170" s="54">
        <f t="shared" si="66"/>
        <v>2.8225806451612902E-2</v>
      </c>
      <c r="AC170" s="54">
        <f t="shared" si="66"/>
        <v>0.5</v>
      </c>
      <c r="AD170" s="54">
        <f t="shared" si="66"/>
        <v>0</v>
      </c>
      <c r="AE170" s="54"/>
      <c r="AF170" s="22">
        <f ca="1">IFERROR(IF(VALUE(AJ170)=0,0,1),0)</f>
        <v>1</v>
      </c>
      <c r="AG170" s="22" t="str">
        <f t="shared" ref="AG170:AG233" ca="1" si="72">OFFSET($Z$40,0,V170)</f>
        <v>NGA</v>
      </c>
      <c r="AH170" s="22" t="str">
        <f t="shared" si="48"/>
        <v>ILP</v>
      </c>
      <c r="AI170" s="22" t="str">
        <f t="shared" si="48"/>
        <v>MDR</v>
      </c>
      <c r="AJ170" s="54">
        <f t="shared" ref="AJ170:AJ233" ca="1" si="73">OFFSET(Z170,0,V170)</f>
        <v>2.8225806451612902E-2</v>
      </c>
    </row>
    <row r="171" spans="1:36" s="33" customFormat="1" ht="12.75" customHeight="1" x14ac:dyDescent="0.45">
      <c r="A171" s="46" t="s">
        <v>235</v>
      </c>
      <c r="B171" s="46" t="s">
        <v>236</v>
      </c>
      <c r="C171" s="55"/>
      <c r="D171" s="55"/>
      <c r="E171" s="55"/>
      <c r="F171" s="55"/>
      <c r="G171" s="55"/>
      <c r="H171" s="55"/>
      <c r="I171" s="55">
        <f t="shared" si="63"/>
        <v>0</v>
      </c>
      <c r="K171" s="33" t="str">
        <f t="shared" si="69"/>
        <v>subtot</v>
      </c>
      <c r="L171" s="33" t="str">
        <f t="shared" si="60"/>
        <v/>
      </c>
      <c r="M171" s="33">
        <f t="shared" si="61"/>
        <v>0</v>
      </c>
      <c r="O171"/>
      <c r="P171"/>
      <c r="Q171" s="22"/>
      <c r="R171" s="22"/>
      <c r="S171" s="22"/>
      <c r="T171" s="22"/>
      <c r="U171" s="22"/>
      <c r="V171" s="22">
        <f t="shared" si="49"/>
        <v>2</v>
      </c>
      <c r="W171" s="22">
        <f t="shared" ref="W171:X186" si="74">W90</f>
        <v>6</v>
      </c>
      <c r="X171" s="22">
        <f t="shared" si="74"/>
        <v>5</v>
      </c>
      <c r="Y171" s="53" t="str">
        <f t="shared" si="70"/>
        <v>ILP</v>
      </c>
      <c r="Z171" s="7" t="str">
        <f t="shared" si="71"/>
        <v>ECP</v>
      </c>
      <c r="AA171" s="54">
        <f t="shared" ref="AA171:AD186" si="75">AA90</f>
        <v>9.6774193548387101E-3</v>
      </c>
      <c r="AB171" s="54">
        <f t="shared" si="75"/>
        <v>0</v>
      </c>
      <c r="AC171" s="54">
        <f t="shared" si="75"/>
        <v>0</v>
      </c>
      <c r="AD171" s="54">
        <f t="shared" si="75"/>
        <v>0</v>
      </c>
      <c r="AE171" s="54"/>
      <c r="AF171" s="22">
        <f t="shared" ref="AF171:AF229" ca="1" si="76">IF(AJ171=0,0,1)</f>
        <v>0</v>
      </c>
      <c r="AG171" s="22" t="str">
        <f t="shared" ca="1" si="72"/>
        <v>NGA</v>
      </c>
      <c r="AH171" s="22" t="str">
        <f t="shared" si="48"/>
        <v>ILP</v>
      </c>
      <c r="AI171" s="22" t="str">
        <f t="shared" si="48"/>
        <v>ECP</v>
      </c>
      <c r="AJ171" s="54">
        <f t="shared" ca="1" si="73"/>
        <v>0</v>
      </c>
    </row>
    <row r="172" spans="1:36" ht="12.75" customHeight="1" x14ac:dyDescent="0.45">
      <c r="A172" s="49"/>
      <c r="B172" s="49"/>
      <c r="C172" s="51"/>
      <c r="D172" s="51"/>
      <c r="E172" s="51"/>
      <c r="F172" s="51"/>
      <c r="G172" s="51"/>
      <c r="H172" s="51"/>
      <c r="I172" s="51">
        <f t="shared" si="63"/>
        <v>0</v>
      </c>
      <c r="K172" s="33" t="str">
        <f t="shared" si="69"/>
        <v>subtot</v>
      </c>
      <c r="L172" s="33" t="str">
        <f t="shared" si="60"/>
        <v/>
      </c>
      <c r="M172" s="33">
        <f t="shared" si="61"/>
        <v>0</v>
      </c>
      <c r="O172"/>
      <c r="P172"/>
      <c r="V172" s="22">
        <f t="shared" si="49"/>
        <v>2</v>
      </c>
      <c r="W172" s="22">
        <f t="shared" si="74"/>
        <v>6</v>
      </c>
      <c r="X172" s="22">
        <f t="shared" si="74"/>
        <v>6</v>
      </c>
      <c r="Y172" s="53" t="str">
        <f t="shared" si="70"/>
        <v>ILP</v>
      </c>
      <c r="Z172" s="7" t="str">
        <f t="shared" si="71"/>
        <v>OTP</v>
      </c>
      <c r="AA172" s="54">
        <f t="shared" si="75"/>
        <v>6.4516129032258064E-3</v>
      </c>
      <c r="AB172" s="54">
        <f t="shared" si="75"/>
        <v>2.8225806451612902E-2</v>
      </c>
      <c r="AC172" s="54">
        <f t="shared" si="75"/>
        <v>0</v>
      </c>
      <c r="AD172" s="54">
        <f t="shared" si="75"/>
        <v>0</v>
      </c>
      <c r="AE172" s="54"/>
      <c r="AF172" s="22">
        <f t="shared" ref="AF172:AF173" ca="1" si="77">IFERROR(IF(VALUE(AJ172)=0,0,1),0)</f>
        <v>1</v>
      </c>
      <c r="AG172" s="22" t="str">
        <f t="shared" ca="1" si="72"/>
        <v>NGA</v>
      </c>
      <c r="AH172" s="22" t="str">
        <f t="shared" si="48"/>
        <v>ILP</v>
      </c>
      <c r="AI172" s="22" t="str">
        <f t="shared" si="48"/>
        <v>OTP</v>
      </c>
      <c r="AJ172" s="54">
        <f t="shared" ca="1" si="73"/>
        <v>2.8225806451612902E-2</v>
      </c>
    </row>
    <row r="173" spans="1:36" ht="12.75" customHeight="1" x14ac:dyDescent="0.45">
      <c r="A173" s="49"/>
      <c r="B173" s="49"/>
      <c r="C173" s="51"/>
      <c r="D173" s="51"/>
      <c r="E173" s="51"/>
      <c r="F173" s="51"/>
      <c r="G173" s="51"/>
      <c r="H173" s="51"/>
      <c r="I173" s="51">
        <f t="shared" si="63"/>
        <v>0</v>
      </c>
      <c r="K173" s="33" t="str">
        <f t="shared" si="69"/>
        <v>subtot</v>
      </c>
      <c r="L173" s="33" t="str">
        <f t="shared" si="60"/>
        <v/>
      </c>
      <c r="M173" s="33">
        <f t="shared" si="61"/>
        <v>0</v>
      </c>
      <c r="O173"/>
      <c r="P173"/>
      <c r="V173" s="22">
        <f t="shared" si="49"/>
        <v>2</v>
      </c>
      <c r="W173" s="22">
        <f t="shared" si="74"/>
        <v>6</v>
      </c>
      <c r="X173" s="22">
        <f t="shared" si="74"/>
        <v>7</v>
      </c>
      <c r="Y173" s="53" t="str">
        <f t="shared" si="70"/>
        <v>ILP</v>
      </c>
      <c r="Z173" s="7" t="str">
        <f t="shared" si="71"/>
        <v>SPC</v>
      </c>
      <c r="AA173" s="54">
        <f t="shared" si="75"/>
        <v>5.1612903225806452E-2</v>
      </c>
      <c r="AB173" s="54">
        <f t="shared" si="75"/>
        <v>7.2580645161290328E-2</v>
      </c>
      <c r="AC173" s="54">
        <f t="shared" si="75"/>
        <v>0</v>
      </c>
      <c r="AD173" s="54">
        <f t="shared" si="75"/>
        <v>0</v>
      </c>
      <c r="AE173" s="54"/>
      <c r="AF173" s="22">
        <f t="shared" ca="1" si="77"/>
        <v>1</v>
      </c>
      <c r="AG173" s="22" t="str">
        <f t="shared" ca="1" si="72"/>
        <v>NGA</v>
      </c>
      <c r="AH173" s="22" t="str">
        <f t="shared" si="48"/>
        <v>ILP</v>
      </c>
      <c r="AI173" s="22" t="str">
        <f t="shared" si="48"/>
        <v>SPC</v>
      </c>
      <c r="AJ173" s="54">
        <f t="shared" ca="1" si="73"/>
        <v>7.2580645161290328E-2</v>
      </c>
    </row>
    <row r="174" spans="1:36" ht="12.75" customHeight="1" x14ac:dyDescent="0.45">
      <c r="A174" s="49"/>
      <c r="B174" s="46" t="s">
        <v>176</v>
      </c>
      <c r="C174" s="51">
        <v>108</v>
      </c>
      <c r="D174" s="51"/>
      <c r="E174" s="51">
        <v>3</v>
      </c>
      <c r="F174" s="51">
        <v>149</v>
      </c>
      <c r="G174" s="51">
        <v>2</v>
      </c>
      <c r="H174" s="51">
        <v>0</v>
      </c>
      <c r="I174" s="51">
        <f t="shared" si="63"/>
        <v>5</v>
      </c>
      <c r="K174" s="33" t="str">
        <f t="shared" si="69"/>
        <v>subtot</v>
      </c>
      <c r="L174" s="33" t="str">
        <f t="shared" si="60"/>
        <v/>
      </c>
      <c r="M174" s="33">
        <f t="shared" si="61"/>
        <v>0</v>
      </c>
      <c r="O174"/>
      <c r="P174"/>
      <c r="V174" s="22">
        <f t="shared" si="49"/>
        <v>2</v>
      </c>
      <c r="W174" s="22">
        <f t="shared" si="74"/>
        <v>6</v>
      </c>
      <c r="X174" s="22">
        <f t="shared" si="74"/>
        <v>8</v>
      </c>
      <c r="Y174" s="53" t="str">
        <f t="shared" si="70"/>
        <v>ILP</v>
      </c>
      <c r="Z174" s="7" t="str">
        <f t="shared" si="71"/>
        <v>LIG</v>
      </c>
      <c r="AA174" s="54">
        <f t="shared" si="75"/>
        <v>4.5161290322580643E-2</v>
      </c>
      <c r="AB174" s="54">
        <f t="shared" si="75"/>
        <v>0</v>
      </c>
      <c r="AC174" s="54">
        <f t="shared" si="75"/>
        <v>0</v>
      </c>
      <c r="AD174" s="54">
        <f t="shared" si="75"/>
        <v>0</v>
      </c>
      <c r="AE174" s="54"/>
      <c r="AF174" s="22">
        <f t="shared" ca="1" si="76"/>
        <v>0</v>
      </c>
      <c r="AG174" s="22" t="str">
        <f t="shared" ca="1" si="72"/>
        <v>NGA</v>
      </c>
      <c r="AH174" s="22" t="str">
        <f t="shared" si="48"/>
        <v>ILP</v>
      </c>
      <c r="AI174" s="22" t="str">
        <f t="shared" si="48"/>
        <v>LIG</v>
      </c>
      <c r="AJ174" s="54">
        <f t="shared" ca="1" si="73"/>
        <v>0</v>
      </c>
    </row>
    <row r="175" spans="1:36" ht="12.75" customHeight="1" x14ac:dyDescent="0.45">
      <c r="A175" s="49"/>
      <c r="B175" s="46" t="s">
        <v>170</v>
      </c>
      <c r="C175" s="51">
        <v>2</v>
      </c>
      <c r="D175" s="51"/>
      <c r="E175" s="51">
        <v>1</v>
      </c>
      <c r="F175" s="51">
        <v>89</v>
      </c>
      <c r="G175" s="51">
        <v>1</v>
      </c>
      <c r="H175" s="51">
        <v>0</v>
      </c>
      <c r="I175" s="51">
        <f t="shared" si="63"/>
        <v>2</v>
      </c>
      <c r="K175" s="33" t="str">
        <f t="shared" si="69"/>
        <v>subtot</v>
      </c>
      <c r="L175" s="33" t="str">
        <f t="shared" si="60"/>
        <v/>
      </c>
      <c r="M175" s="33">
        <f t="shared" si="61"/>
        <v>0</v>
      </c>
      <c r="O175"/>
      <c r="P175"/>
      <c r="V175" s="22">
        <f t="shared" si="49"/>
        <v>2</v>
      </c>
      <c r="W175" s="22">
        <f t="shared" si="74"/>
        <v>6</v>
      </c>
      <c r="X175" s="22">
        <f t="shared" si="74"/>
        <v>9</v>
      </c>
      <c r="Y175" s="53" t="str">
        <f t="shared" si="70"/>
        <v>ILP</v>
      </c>
      <c r="Z175" s="7" t="str">
        <f t="shared" si="71"/>
        <v>OTH</v>
      </c>
      <c r="AA175" s="54">
        <f t="shared" si="75"/>
        <v>1.935483870967742E-2</v>
      </c>
      <c r="AB175" s="54">
        <f t="shared" si="75"/>
        <v>3.2258064516129031E-2</v>
      </c>
      <c r="AC175" s="54">
        <f t="shared" si="75"/>
        <v>0</v>
      </c>
      <c r="AD175" s="54">
        <f t="shared" si="75"/>
        <v>0.5714285714285714</v>
      </c>
      <c r="AE175" s="54"/>
      <c r="AF175" s="22">
        <f t="shared" ref="AF175:AF179" ca="1" si="78">IFERROR(IF(VALUE(AJ175)=0,0,1),0)</f>
        <v>1</v>
      </c>
      <c r="AG175" s="22" t="str">
        <f t="shared" ca="1" si="72"/>
        <v>NGA</v>
      </c>
      <c r="AH175" s="22" t="str">
        <f t="shared" si="48"/>
        <v>ILP</v>
      </c>
      <c r="AI175" s="22" t="str">
        <f t="shared" si="48"/>
        <v>OTH</v>
      </c>
      <c r="AJ175" s="54">
        <f t="shared" ca="1" si="73"/>
        <v>3.2258064516129031E-2</v>
      </c>
    </row>
    <row r="176" spans="1:36" ht="12.75" customHeight="1" x14ac:dyDescent="0.45">
      <c r="A176" s="49"/>
      <c r="B176" s="49" t="s">
        <v>172</v>
      </c>
      <c r="C176" s="51">
        <v>2</v>
      </c>
      <c r="D176" s="51"/>
      <c r="E176" s="51"/>
      <c r="F176" s="51">
        <v>38</v>
      </c>
      <c r="G176" s="51">
        <v>1</v>
      </c>
      <c r="H176" s="51">
        <v>0</v>
      </c>
      <c r="I176" s="51">
        <f t="shared" si="63"/>
        <v>1</v>
      </c>
      <c r="K176" s="33" t="str">
        <f t="shared" si="69"/>
        <v>subtot</v>
      </c>
      <c r="L176" s="33" t="str">
        <f t="shared" si="60"/>
        <v/>
      </c>
      <c r="M176" s="33" t="str">
        <f t="shared" si="61"/>
        <v>STM</v>
      </c>
      <c r="O176"/>
      <c r="P176"/>
      <c r="V176" s="22">
        <f t="shared" si="49"/>
        <v>2</v>
      </c>
      <c r="W176" s="22">
        <f t="shared" si="74"/>
        <v>7</v>
      </c>
      <c r="X176" s="22">
        <f t="shared" si="74"/>
        <v>1</v>
      </c>
      <c r="Y176" s="53" t="str">
        <f t="shared" si="70"/>
        <v>IMC</v>
      </c>
      <c r="Z176" s="7" t="str">
        <f t="shared" si="71"/>
        <v>STM</v>
      </c>
      <c r="AA176" s="54">
        <f t="shared" si="75"/>
        <v>8.130081300813009E-3</v>
      </c>
      <c r="AB176" s="54">
        <f t="shared" si="75"/>
        <v>0.15599534342258439</v>
      </c>
      <c r="AC176" s="54" t="str">
        <f t="shared" si="75"/>
        <v/>
      </c>
      <c r="AD176" s="54">
        <f t="shared" si="75"/>
        <v>6.0606060606060608E-2</v>
      </c>
      <c r="AE176" s="54"/>
      <c r="AF176" s="22">
        <f t="shared" ca="1" si="78"/>
        <v>1</v>
      </c>
      <c r="AG176" s="22" t="str">
        <f t="shared" ca="1" si="72"/>
        <v>NGA</v>
      </c>
      <c r="AH176" s="22" t="str">
        <f t="shared" si="48"/>
        <v>IMC</v>
      </c>
      <c r="AI176" s="22" t="str">
        <f t="shared" si="48"/>
        <v>STM</v>
      </c>
      <c r="AJ176" s="54">
        <f t="shared" ca="1" si="73"/>
        <v>0.15599534342258439</v>
      </c>
    </row>
    <row r="177" spans="1:36" ht="12.75" customHeight="1" x14ac:dyDescent="0.45">
      <c r="A177" s="49"/>
      <c r="B177" s="49" t="s">
        <v>175</v>
      </c>
      <c r="C177" s="51" t="s">
        <v>185</v>
      </c>
      <c r="D177" s="51">
        <v>0</v>
      </c>
      <c r="E177" s="51"/>
      <c r="F177" s="51">
        <v>51</v>
      </c>
      <c r="G177" s="51"/>
      <c r="H177" s="51">
        <v>0</v>
      </c>
      <c r="I177" s="51">
        <f t="shared" si="63"/>
        <v>0</v>
      </c>
      <c r="K177" s="33" t="str">
        <f t="shared" si="69"/>
        <v>subtot</v>
      </c>
      <c r="L177" s="33" t="str">
        <f t="shared" si="60"/>
        <v/>
      </c>
      <c r="M177" s="33">
        <f t="shared" si="61"/>
        <v>0</v>
      </c>
      <c r="O177"/>
      <c r="P177"/>
      <c r="V177" s="22">
        <f t="shared" si="49"/>
        <v>2</v>
      </c>
      <c r="W177" s="22">
        <f t="shared" si="74"/>
        <v>7</v>
      </c>
      <c r="X177" s="22">
        <f t="shared" si="74"/>
        <v>2</v>
      </c>
      <c r="Y177" s="53" t="str">
        <f t="shared" si="70"/>
        <v>IMC</v>
      </c>
      <c r="Z177" s="7" t="str">
        <f t="shared" si="71"/>
        <v>PRH</v>
      </c>
      <c r="AA177" s="54">
        <f t="shared" si="75"/>
        <v>3.6585365853658534E-2</v>
      </c>
      <c r="AB177" s="54">
        <f t="shared" si="75"/>
        <v>0.76367869615832362</v>
      </c>
      <c r="AC177" s="54" t="str">
        <f t="shared" si="75"/>
        <v/>
      </c>
      <c r="AD177" s="54">
        <f t="shared" si="75"/>
        <v>0.66666666666666663</v>
      </c>
      <c r="AE177" s="54"/>
      <c r="AF177" s="22">
        <f t="shared" ca="1" si="78"/>
        <v>1</v>
      </c>
      <c r="AG177" s="22" t="str">
        <f t="shared" ca="1" si="72"/>
        <v>NGA</v>
      </c>
      <c r="AH177" s="22" t="str">
        <f t="shared" si="48"/>
        <v>IMC</v>
      </c>
      <c r="AI177" s="22" t="str">
        <f t="shared" si="48"/>
        <v>PRH</v>
      </c>
      <c r="AJ177" s="54">
        <f t="shared" ca="1" si="73"/>
        <v>0.76367869615832362</v>
      </c>
    </row>
    <row r="178" spans="1:36" ht="12.75" customHeight="1" x14ac:dyDescent="0.45">
      <c r="A178" s="49"/>
      <c r="B178" s="49" t="s">
        <v>178</v>
      </c>
      <c r="C178" s="51">
        <v>74</v>
      </c>
      <c r="D178" s="51">
        <v>0</v>
      </c>
      <c r="E178" s="51"/>
      <c r="F178" s="51">
        <v>33</v>
      </c>
      <c r="G178" s="51"/>
      <c r="H178" s="51">
        <v>0</v>
      </c>
      <c r="I178" s="51">
        <f t="shared" si="63"/>
        <v>0</v>
      </c>
      <c r="K178" s="33" t="str">
        <f t="shared" si="69"/>
        <v>subtot</v>
      </c>
      <c r="L178" s="33" t="str">
        <f t="shared" si="60"/>
        <v/>
      </c>
      <c r="M178" s="33">
        <f t="shared" si="61"/>
        <v>0</v>
      </c>
      <c r="O178"/>
      <c r="P178"/>
      <c r="V178" s="22">
        <f t="shared" si="49"/>
        <v>2</v>
      </c>
      <c r="W178" s="22">
        <f t="shared" si="74"/>
        <v>7</v>
      </c>
      <c r="X178" s="22">
        <f t="shared" si="74"/>
        <v>3</v>
      </c>
      <c r="Y178" s="53" t="str">
        <f t="shared" si="70"/>
        <v>IMC</v>
      </c>
      <c r="Z178" s="7" t="str">
        <f t="shared" si="71"/>
        <v>PRC</v>
      </c>
      <c r="AA178" s="54">
        <f t="shared" si="75"/>
        <v>4.4715447154471545E-2</v>
      </c>
      <c r="AB178" s="54">
        <f t="shared" si="75"/>
        <v>1.1641443538998836E-3</v>
      </c>
      <c r="AC178" s="54" t="str">
        <f t="shared" si="75"/>
        <v/>
      </c>
      <c r="AD178" s="54">
        <f t="shared" si="75"/>
        <v>0</v>
      </c>
      <c r="AE178" s="54"/>
      <c r="AF178" s="22">
        <f t="shared" ca="1" si="78"/>
        <v>1</v>
      </c>
      <c r="AG178" s="22" t="str">
        <f t="shared" ca="1" si="72"/>
        <v>NGA</v>
      </c>
      <c r="AH178" s="22" t="str">
        <f t="shared" si="48"/>
        <v>IMC</v>
      </c>
      <c r="AI178" s="22" t="str">
        <f t="shared" si="48"/>
        <v>PRC</v>
      </c>
      <c r="AJ178" s="54">
        <f t="shared" ca="1" si="73"/>
        <v>1.1641443538998836E-3</v>
      </c>
    </row>
    <row r="179" spans="1:36" ht="12.75" customHeight="1" x14ac:dyDescent="0.45">
      <c r="A179" s="49"/>
      <c r="B179" s="46" t="s">
        <v>180</v>
      </c>
      <c r="C179" s="51">
        <v>2</v>
      </c>
      <c r="D179" s="51">
        <v>0</v>
      </c>
      <c r="E179" s="51"/>
      <c r="F179" s="51">
        <v>25</v>
      </c>
      <c r="G179" s="51"/>
      <c r="H179" s="51">
        <v>0</v>
      </c>
      <c r="I179" s="51">
        <f t="shared" si="63"/>
        <v>0</v>
      </c>
      <c r="K179" s="33" t="str">
        <f t="shared" si="69"/>
        <v>subtot</v>
      </c>
      <c r="L179" s="33" t="str">
        <f t="shared" si="60"/>
        <v/>
      </c>
      <c r="M179" s="33" t="str">
        <f t="shared" si="61"/>
        <v>PRH</v>
      </c>
      <c r="O179"/>
      <c r="P179"/>
      <c r="V179" s="22">
        <f t="shared" si="49"/>
        <v>2</v>
      </c>
      <c r="W179" s="22">
        <f t="shared" si="74"/>
        <v>7</v>
      </c>
      <c r="X179" s="22">
        <f t="shared" si="74"/>
        <v>4</v>
      </c>
      <c r="Y179" s="53" t="str">
        <f t="shared" si="70"/>
        <v>IMC</v>
      </c>
      <c r="Z179" s="7" t="str">
        <f t="shared" si="71"/>
        <v>MDR</v>
      </c>
      <c r="AA179" s="54">
        <f t="shared" si="75"/>
        <v>0.81707317073170727</v>
      </c>
      <c r="AB179" s="54">
        <f t="shared" si="75"/>
        <v>1.7462165308498253E-2</v>
      </c>
      <c r="AC179" s="54" t="str">
        <f t="shared" si="75"/>
        <v/>
      </c>
      <c r="AD179" s="54">
        <f t="shared" si="75"/>
        <v>0.12121212121212122</v>
      </c>
      <c r="AE179" s="54"/>
      <c r="AF179" s="22">
        <f t="shared" ca="1" si="78"/>
        <v>1</v>
      </c>
      <c r="AG179" s="22" t="str">
        <f t="shared" ca="1" si="72"/>
        <v>NGA</v>
      </c>
      <c r="AH179" s="22" t="str">
        <f t="shared" si="48"/>
        <v>IMC</v>
      </c>
      <c r="AI179" s="22" t="str">
        <f t="shared" si="48"/>
        <v>MDR</v>
      </c>
      <c r="AJ179" s="54">
        <f t="shared" ca="1" si="73"/>
        <v>1.7462165308498253E-2</v>
      </c>
    </row>
    <row r="180" spans="1:36" ht="12.75" customHeight="1" x14ac:dyDescent="0.45">
      <c r="A180" s="49"/>
      <c r="B180" s="49" t="s">
        <v>183</v>
      </c>
      <c r="C180" s="51">
        <v>40</v>
      </c>
      <c r="D180" s="51">
        <v>0</v>
      </c>
      <c r="E180" s="51"/>
      <c r="F180" s="51">
        <v>2</v>
      </c>
      <c r="G180" s="51"/>
      <c r="H180" s="51">
        <v>0</v>
      </c>
      <c r="I180" s="51">
        <f t="shared" si="63"/>
        <v>0</v>
      </c>
      <c r="K180" s="33" t="str">
        <f t="shared" si="69"/>
        <v>subtot</v>
      </c>
      <c r="L180" s="33" t="str">
        <f t="shared" si="60"/>
        <v/>
      </c>
      <c r="M180" s="33" t="str">
        <f t="shared" si="61"/>
        <v>PRC</v>
      </c>
      <c r="O180"/>
      <c r="P180"/>
      <c r="V180" s="22">
        <f t="shared" si="49"/>
        <v>2</v>
      </c>
      <c r="W180" s="22">
        <f t="shared" si="74"/>
        <v>7</v>
      </c>
      <c r="X180" s="22">
        <f t="shared" si="74"/>
        <v>5</v>
      </c>
      <c r="Y180" s="53" t="str">
        <f t="shared" si="70"/>
        <v>IMC</v>
      </c>
      <c r="Z180" s="7" t="str">
        <f t="shared" si="71"/>
        <v>ECP</v>
      </c>
      <c r="AA180" s="54">
        <f t="shared" si="75"/>
        <v>1.6260162601626018E-2</v>
      </c>
      <c r="AB180" s="54">
        <f t="shared" si="75"/>
        <v>0</v>
      </c>
      <c r="AC180" s="54" t="str">
        <f t="shared" si="75"/>
        <v/>
      </c>
      <c r="AD180" s="54">
        <f t="shared" si="75"/>
        <v>0</v>
      </c>
      <c r="AE180" s="54"/>
      <c r="AF180" s="22">
        <f t="shared" ca="1" si="76"/>
        <v>0</v>
      </c>
      <c r="AG180" s="22" t="str">
        <f t="shared" ca="1" si="72"/>
        <v>NGA</v>
      </c>
      <c r="AH180" s="22" t="str">
        <f t="shared" si="48"/>
        <v>IMC</v>
      </c>
      <c r="AI180" s="22" t="str">
        <f t="shared" si="48"/>
        <v>ECP</v>
      </c>
      <c r="AJ180" s="54">
        <f t="shared" ca="1" si="73"/>
        <v>0</v>
      </c>
    </row>
    <row r="181" spans="1:36" ht="12.75" customHeight="1" x14ac:dyDescent="0.45">
      <c r="A181" s="49"/>
      <c r="B181" s="49" t="s">
        <v>187</v>
      </c>
      <c r="C181" s="51">
        <v>31</v>
      </c>
      <c r="D181" s="51">
        <v>0</v>
      </c>
      <c r="E181" s="51"/>
      <c r="F181" s="51">
        <v>2</v>
      </c>
      <c r="G181" s="51"/>
      <c r="H181" s="51">
        <v>0</v>
      </c>
      <c r="I181" s="51">
        <f t="shared" si="63"/>
        <v>0</v>
      </c>
      <c r="K181" s="33" t="str">
        <f t="shared" si="69"/>
        <v>subtot</v>
      </c>
      <c r="L181" s="33" t="str">
        <f t="shared" si="60"/>
        <v/>
      </c>
      <c r="M181" s="33" t="str">
        <f t="shared" si="61"/>
        <v>MDR</v>
      </c>
      <c r="O181"/>
      <c r="P181"/>
      <c r="V181" s="22">
        <f t="shared" si="49"/>
        <v>2</v>
      </c>
      <c r="W181" s="22">
        <f t="shared" si="74"/>
        <v>7</v>
      </c>
      <c r="X181" s="22">
        <f t="shared" si="74"/>
        <v>6</v>
      </c>
      <c r="Y181" s="53" t="str">
        <f t="shared" si="70"/>
        <v>IMC</v>
      </c>
      <c r="Z181" s="7" t="str">
        <f t="shared" si="71"/>
        <v>OTP</v>
      </c>
      <c r="AA181" s="54">
        <f t="shared" si="75"/>
        <v>8.130081300813009E-3</v>
      </c>
      <c r="AB181" s="54">
        <f t="shared" si="75"/>
        <v>2.7939464493597205E-2</v>
      </c>
      <c r="AC181" s="54" t="str">
        <f t="shared" si="75"/>
        <v/>
      </c>
      <c r="AD181" s="54">
        <f t="shared" si="75"/>
        <v>0</v>
      </c>
      <c r="AE181" s="54"/>
      <c r="AF181" s="22">
        <f t="shared" ref="AF181:AF182" ca="1" si="79">IFERROR(IF(VALUE(AJ181)=0,0,1),0)</f>
        <v>1</v>
      </c>
      <c r="AG181" s="22" t="str">
        <f t="shared" ca="1" si="72"/>
        <v>NGA</v>
      </c>
      <c r="AH181" s="22" t="str">
        <f t="shared" si="48"/>
        <v>IMC</v>
      </c>
      <c r="AI181" s="22" t="str">
        <f t="shared" si="48"/>
        <v>OTP</v>
      </c>
      <c r="AJ181" s="54">
        <f t="shared" ca="1" si="73"/>
        <v>2.7939464493597205E-2</v>
      </c>
    </row>
    <row r="182" spans="1:36" ht="12.75" customHeight="1" x14ac:dyDescent="0.45">
      <c r="A182" s="49"/>
      <c r="B182" s="49" t="s">
        <v>190</v>
      </c>
      <c r="C182" s="51" t="s">
        <v>208</v>
      </c>
      <c r="D182" s="51"/>
      <c r="E182" s="51"/>
      <c r="F182" s="51"/>
      <c r="G182" s="51"/>
      <c r="H182" s="51" t="s">
        <v>185</v>
      </c>
      <c r="I182" s="51">
        <f t="shared" si="63"/>
        <v>0</v>
      </c>
      <c r="K182" s="33" t="str">
        <f t="shared" si="69"/>
        <v>subtot</v>
      </c>
      <c r="L182" s="33" t="str">
        <f t="shared" si="60"/>
        <v/>
      </c>
      <c r="M182" s="33" t="str">
        <f t="shared" si="61"/>
        <v>ECP</v>
      </c>
      <c r="O182"/>
      <c r="P182"/>
      <c r="V182" s="22">
        <f t="shared" si="49"/>
        <v>2</v>
      </c>
      <c r="W182" s="22">
        <f t="shared" si="74"/>
        <v>7</v>
      </c>
      <c r="X182" s="22">
        <f t="shared" si="74"/>
        <v>7</v>
      </c>
      <c r="Y182" s="53" t="str">
        <f t="shared" si="70"/>
        <v>IMC</v>
      </c>
      <c r="Z182" s="7" t="str">
        <f t="shared" si="71"/>
        <v>SPC</v>
      </c>
      <c r="AA182" s="54">
        <f t="shared" si="75"/>
        <v>3.2520325203252036E-2</v>
      </c>
      <c r="AB182" s="54">
        <f t="shared" si="75"/>
        <v>8.1490104772991845E-3</v>
      </c>
      <c r="AC182" s="54" t="str">
        <f t="shared" si="75"/>
        <v/>
      </c>
      <c r="AD182" s="54">
        <f t="shared" si="75"/>
        <v>0</v>
      </c>
      <c r="AE182" s="54"/>
      <c r="AF182" s="22">
        <f t="shared" ca="1" si="79"/>
        <v>1</v>
      </c>
      <c r="AG182" s="22" t="str">
        <f t="shared" ca="1" si="72"/>
        <v>NGA</v>
      </c>
      <c r="AH182" s="22" t="str">
        <f t="shared" si="48"/>
        <v>IMC</v>
      </c>
      <c r="AI182" s="22" t="str">
        <f t="shared" si="48"/>
        <v>SPC</v>
      </c>
      <c r="AJ182" s="54">
        <f t="shared" ca="1" si="73"/>
        <v>8.1490104772991845E-3</v>
      </c>
    </row>
    <row r="183" spans="1:36" ht="12.75" customHeight="1" x14ac:dyDescent="0.45">
      <c r="A183" s="49"/>
      <c r="B183" s="49" t="s">
        <v>193</v>
      </c>
      <c r="C183" s="51">
        <v>1</v>
      </c>
      <c r="D183" s="51">
        <v>0</v>
      </c>
      <c r="E183" s="51"/>
      <c r="F183" s="51">
        <v>4</v>
      </c>
      <c r="G183" s="51"/>
      <c r="H183" s="51">
        <v>0</v>
      </c>
      <c r="I183" s="51">
        <f t="shared" si="63"/>
        <v>0</v>
      </c>
      <c r="K183" s="33" t="str">
        <f t="shared" si="69"/>
        <v>subtot</v>
      </c>
      <c r="L183" s="33" t="str">
        <f t="shared" si="60"/>
        <v/>
      </c>
      <c r="M183" s="33" t="str">
        <f t="shared" si="61"/>
        <v>OTP</v>
      </c>
      <c r="O183"/>
      <c r="P183"/>
      <c r="V183" s="22">
        <f t="shared" si="49"/>
        <v>2</v>
      </c>
      <c r="W183" s="22">
        <f t="shared" si="74"/>
        <v>7</v>
      </c>
      <c r="X183" s="22">
        <f t="shared" si="74"/>
        <v>8</v>
      </c>
      <c r="Y183" s="53" t="str">
        <f t="shared" si="70"/>
        <v>IMC</v>
      </c>
      <c r="Z183" s="7" t="str">
        <f t="shared" si="71"/>
        <v>LIG</v>
      </c>
      <c r="AA183" s="54">
        <f t="shared" si="75"/>
        <v>2.4390243902439025E-2</v>
      </c>
      <c r="AB183" s="54">
        <f t="shared" si="75"/>
        <v>0</v>
      </c>
      <c r="AC183" s="54" t="str">
        <f t="shared" si="75"/>
        <v/>
      </c>
      <c r="AD183" s="54">
        <f t="shared" si="75"/>
        <v>0</v>
      </c>
      <c r="AE183" s="54"/>
      <c r="AF183" s="22">
        <f t="shared" ca="1" si="76"/>
        <v>0</v>
      </c>
      <c r="AG183" s="22" t="str">
        <f t="shared" ca="1" si="72"/>
        <v>NGA</v>
      </c>
      <c r="AH183" s="22" t="str">
        <f t="shared" si="48"/>
        <v>IMC</v>
      </c>
      <c r="AI183" s="22" t="str">
        <f t="shared" si="48"/>
        <v>LIG</v>
      </c>
      <c r="AJ183" s="54">
        <f t="shared" ca="1" si="73"/>
        <v>0</v>
      </c>
    </row>
    <row r="184" spans="1:36" ht="12.75" customHeight="1" x14ac:dyDescent="0.45">
      <c r="A184" s="49"/>
      <c r="B184" s="49" t="s">
        <v>196</v>
      </c>
      <c r="C184" s="51" t="s">
        <v>237</v>
      </c>
      <c r="D184" s="51">
        <v>0</v>
      </c>
      <c r="E184" s="51">
        <v>2</v>
      </c>
      <c r="F184" s="51">
        <v>26</v>
      </c>
      <c r="G184" s="51"/>
      <c r="H184" s="51">
        <v>0</v>
      </c>
      <c r="I184" s="51">
        <f t="shared" si="63"/>
        <v>2</v>
      </c>
      <c r="K184" s="33" t="str">
        <f t="shared" si="69"/>
        <v>subtot</v>
      </c>
      <c r="L184" s="33" t="str">
        <f t="shared" si="60"/>
        <v/>
      </c>
      <c r="M184" s="33">
        <f t="shared" si="61"/>
        <v>0</v>
      </c>
      <c r="O184"/>
      <c r="P184"/>
      <c r="V184" s="22">
        <f t="shared" si="49"/>
        <v>2</v>
      </c>
      <c r="W184" s="22">
        <f t="shared" si="74"/>
        <v>7</v>
      </c>
      <c r="X184" s="22">
        <f t="shared" si="74"/>
        <v>9</v>
      </c>
      <c r="Y184" s="53" t="str">
        <f t="shared" si="70"/>
        <v>IMC</v>
      </c>
      <c r="Z184" s="7" t="str">
        <f t="shared" si="71"/>
        <v>OTH</v>
      </c>
      <c r="AA184" s="54">
        <f t="shared" si="75"/>
        <v>1.2195121951219513E-2</v>
      </c>
      <c r="AB184" s="54">
        <f t="shared" si="75"/>
        <v>2.5611175785797437E-2</v>
      </c>
      <c r="AC184" s="54" t="str">
        <f t="shared" si="75"/>
        <v/>
      </c>
      <c r="AD184" s="54">
        <f t="shared" si="75"/>
        <v>0.15151515151515152</v>
      </c>
      <c r="AE184" s="54"/>
      <c r="AF184" s="22">
        <f t="shared" ref="AF184:AF188" ca="1" si="80">IFERROR(IF(VALUE(AJ184)=0,0,1),0)</f>
        <v>1</v>
      </c>
      <c r="AG184" s="22" t="str">
        <f t="shared" ca="1" si="72"/>
        <v>NGA</v>
      </c>
      <c r="AH184" s="22" t="str">
        <f t="shared" si="48"/>
        <v>IMC</v>
      </c>
      <c r="AI184" s="22" t="str">
        <f t="shared" si="48"/>
        <v>OTH</v>
      </c>
      <c r="AJ184" s="54">
        <f t="shared" ca="1" si="73"/>
        <v>2.5611175785797437E-2</v>
      </c>
    </row>
    <row r="185" spans="1:36" ht="12.75" customHeight="1" x14ac:dyDescent="0.45">
      <c r="A185" s="49"/>
      <c r="B185" s="46" t="s">
        <v>198</v>
      </c>
      <c r="C185" s="51" t="s">
        <v>237</v>
      </c>
      <c r="D185" s="51">
        <v>0</v>
      </c>
      <c r="E185" s="51"/>
      <c r="F185" s="51">
        <v>13</v>
      </c>
      <c r="G185" s="51"/>
      <c r="H185" s="51">
        <v>0</v>
      </c>
      <c r="I185" s="51">
        <f t="shared" si="63"/>
        <v>0</v>
      </c>
      <c r="K185" s="33" t="str">
        <f t="shared" si="69"/>
        <v>subtot</v>
      </c>
      <c r="L185" s="33" t="str">
        <f t="shared" si="60"/>
        <v/>
      </c>
      <c r="M185" s="33" t="str">
        <f t="shared" si="61"/>
        <v>SPC</v>
      </c>
      <c r="O185"/>
      <c r="P185"/>
      <c r="V185" s="22">
        <f t="shared" si="49"/>
        <v>2</v>
      </c>
      <c r="W185" s="22">
        <f t="shared" si="74"/>
        <v>8</v>
      </c>
      <c r="X185" s="22">
        <f t="shared" si="74"/>
        <v>1</v>
      </c>
      <c r="Y185" s="53" t="str">
        <f t="shared" si="70"/>
        <v>IIS</v>
      </c>
      <c r="Z185" s="7" t="str">
        <f t="shared" si="71"/>
        <v>STM</v>
      </c>
      <c r="AA185" s="54">
        <f t="shared" si="75"/>
        <v>4.11522633744856E-3</v>
      </c>
      <c r="AB185" s="54">
        <f t="shared" si="75"/>
        <v>4.0572792362768499E-2</v>
      </c>
      <c r="AC185" s="54">
        <f t="shared" si="75"/>
        <v>0</v>
      </c>
      <c r="AD185" s="54">
        <f t="shared" si="75"/>
        <v>0</v>
      </c>
      <c r="AE185" s="54"/>
      <c r="AF185" s="22">
        <f t="shared" ca="1" si="80"/>
        <v>1</v>
      </c>
      <c r="AG185" s="22" t="str">
        <f t="shared" ca="1" si="72"/>
        <v>NGA</v>
      </c>
      <c r="AH185" s="22" t="str">
        <f t="shared" si="48"/>
        <v>IIS</v>
      </c>
      <c r="AI185" s="22" t="str">
        <f t="shared" si="48"/>
        <v>STM</v>
      </c>
      <c r="AJ185" s="54">
        <f t="shared" ca="1" si="73"/>
        <v>4.0572792362768499E-2</v>
      </c>
    </row>
    <row r="186" spans="1:36" ht="12.75" customHeight="1" x14ac:dyDescent="0.45">
      <c r="A186" s="49"/>
      <c r="B186" s="49" t="s">
        <v>201</v>
      </c>
      <c r="C186" s="51" t="s">
        <v>237</v>
      </c>
      <c r="D186" s="51"/>
      <c r="E186" s="51"/>
      <c r="F186" s="51"/>
      <c r="G186" s="51"/>
      <c r="H186" s="51" t="s">
        <v>185</v>
      </c>
      <c r="I186" s="51">
        <f t="shared" si="63"/>
        <v>0</v>
      </c>
      <c r="K186" s="33" t="str">
        <f t="shared" si="69"/>
        <v>subtot</v>
      </c>
      <c r="L186" s="33" t="str">
        <f t="shared" si="60"/>
        <v/>
      </c>
      <c r="M186" s="33" t="str">
        <f t="shared" si="61"/>
        <v>LIG</v>
      </c>
      <c r="O186"/>
      <c r="P186"/>
      <c r="V186" s="22">
        <f t="shared" si="49"/>
        <v>2</v>
      </c>
      <c r="W186" s="22">
        <f t="shared" si="74"/>
        <v>8</v>
      </c>
      <c r="X186" s="22">
        <f t="shared" si="74"/>
        <v>2</v>
      </c>
      <c r="Y186" s="53" t="str">
        <f t="shared" si="70"/>
        <v>IIS</v>
      </c>
      <c r="Z186" s="7" t="str">
        <f t="shared" si="71"/>
        <v>PRH</v>
      </c>
      <c r="AA186" s="54">
        <f t="shared" si="75"/>
        <v>0.4279835390946502</v>
      </c>
      <c r="AB186" s="54">
        <f t="shared" si="75"/>
        <v>0.80668257756563244</v>
      </c>
      <c r="AC186" s="54">
        <f t="shared" si="75"/>
        <v>0.25925925925925924</v>
      </c>
      <c r="AD186" s="54">
        <f t="shared" si="75"/>
        <v>0</v>
      </c>
      <c r="AE186" s="54"/>
      <c r="AF186" s="22">
        <f t="shared" ca="1" si="80"/>
        <v>1</v>
      </c>
      <c r="AG186" s="22" t="str">
        <f t="shared" ca="1" si="72"/>
        <v>NGA</v>
      </c>
      <c r="AH186" s="22" t="str">
        <f t="shared" ref="AH186:AI249" si="81">Y186</f>
        <v>IIS</v>
      </c>
      <c r="AI186" s="22" t="str">
        <f t="shared" si="81"/>
        <v>PRH</v>
      </c>
      <c r="AJ186" s="54">
        <f t="shared" ca="1" si="73"/>
        <v>0.80668257756563244</v>
      </c>
    </row>
    <row r="187" spans="1:36" ht="12.75" customHeight="1" x14ac:dyDescent="0.45">
      <c r="A187" s="49"/>
      <c r="B187" s="49" t="s">
        <v>204</v>
      </c>
      <c r="C187" s="51">
        <v>2</v>
      </c>
      <c r="D187" s="51">
        <v>0</v>
      </c>
      <c r="E187" s="51"/>
      <c r="F187" s="51">
        <v>13</v>
      </c>
      <c r="G187" s="51"/>
      <c r="H187" s="51">
        <v>0</v>
      </c>
      <c r="I187" s="51">
        <f t="shared" si="63"/>
        <v>0</v>
      </c>
      <c r="K187" s="33" t="str">
        <f t="shared" si="69"/>
        <v>subtot</v>
      </c>
      <c r="L187" s="33" t="str">
        <f t="shared" si="60"/>
        <v/>
      </c>
      <c r="M187" s="33" t="str">
        <f t="shared" si="61"/>
        <v>OTH</v>
      </c>
      <c r="O187"/>
      <c r="P187"/>
      <c r="V187" s="22">
        <f t="shared" ref="V187:V250" si="82">V106+1</f>
        <v>2</v>
      </c>
      <c r="W187" s="22">
        <f t="shared" ref="W187:X202" si="83">W106</f>
        <v>8</v>
      </c>
      <c r="X187" s="22">
        <f t="shared" si="83"/>
        <v>3</v>
      </c>
      <c r="Y187" s="53" t="str">
        <f t="shared" si="70"/>
        <v>IIS</v>
      </c>
      <c r="Z187" s="7" t="str">
        <f t="shared" si="71"/>
        <v>PRC</v>
      </c>
      <c r="AA187" s="54">
        <f t="shared" ref="AA187:AD202" si="84">AA106</f>
        <v>2.8806584362139918E-2</v>
      </c>
      <c r="AB187" s="54">
        <f t="shared" si="84"/>
        <v>7.1599045346062056E-3</v>
      </c>
      <c r="AC187" s="54">
        <f t="shared" si="84"/>
        <v>0</v>
      </c>
      <c r="AD187" s="54">
        <f t="shared" si="84"/>
        <v>0</v>
      </c>
      <c r="AE187" s="54"/>
      <c r="AF187" s="22">
        <f t="shared" ca="1" si="80"/>
        <v>1</v>
      </c>
      <c r="AG187" s="22" t="str">
        <f t="shared" ca="1" si="72"/>
        <v>NGA</v>
      </c>
      <c r="AH187" s="22" t="str">
        <f t="shared" si="81"/>
        <v>IIS</v>
      </c>
      <c r="AI187" s="22" t="str">
        <f t="shared" si="81"/>
        <v>PRC</v>
      </c>
      <c r="AJ187" s="54">
        <f t="shared" ca="1" si="73"/>
        <v>7.1599045346062056E-3</v>
      </c>
    </row>
    <row r="188" spans="1:36" ht="12.75" customHeight="1" x14ac:dyDescent="0.45">
      <c r="A188" s="49"/>
      <c r="B188" s="49" t="s">
        <v>207</v>
      </c>
      <c r="C188" s="51">
        <v>1</v>
      </c>
      <c r="D188" s="51"/>
      <c r="E188" s="51">
        <v>1</v>
      </c>
      <c r="F188" s="51" t="s">
        <v>208</v>
      </c>
      <c r="G188" s="51"/>
      <c r="H188" s="51" t="s">
        <v>185</v>
      </c>
      <c r="I188" s="51">
        <f t="shared" si="63"/>
        <v>1</v>
      </c>
      <c r="K188" s="33" t="str">
        <f t="shared" si="69"/>
        <v>subtot</v>
      </c>
      <c r="L188" s="33" t="str">
        <f t="shared" si="60"/>
        <v/>
      </c>
      <c r="M188" s="33" t="str">
        <f t="shared" si="61"/>
        <v>OTH</v>
      </c>
      <c r="O188"/>
      <c r="P188"/>
      <c r="V188" s="22">
        <f t="shared" si="82"/>
        <v>2</v>
      </c>
      <c r="W188" s="22">
        <f t="shared" si="83"/>
        <v>8</v>
      </c>
      <c r="X188" s="22">
        <f t="shared" si="83"/>
        <v>4</v>
      </c>
      <c r="Y188" s="53" t="str">
        <f t="shared" si="70"/>
        <v>IIS</v>
      </c>
      <c r="Z188" s="7" t="str">
        <f t="shared" si="71"/>
        <v>MDR</v>
      </c>
      <c r="AA188" s="54">
        <f t="shared" si="84"/>
        <v>0.36625514403292181</v>
      </c>
      <c r="AB188" s="54">
        <f t="shared" si="84"/>
        <v>7.1599045346062056E-3</v>
      </c>
      <c r="AC188" s="54">
        <f t="shared" si="84"/>
        <v>0</v>
      </c>
      <c r="AD188" s="54">
        <f t="shared" si="84"/>
        <v>0</v>
      </c>
      <c r="AE188" s="54"/>
      <c r="AF188" s="22">
        <f t="shared" ca="1" si="80"/>
        <v>1</v>
      </c>
      <c r="AG188" s="22" t="str">
        <f t="shared" ca="1" si="72"/>
        <v>NGA</v>
      </c>
      <c r="AH188" s="22" t="str">
        <f t="shared" si="81"/>
        <v>IIS</v>
      </c>
      <c r="AI188" s="22" t="str">
        <f t="shared" si="81"/>
        <v>MDR</v>
      </c>
      <c r="AJ188" s="54">
        <f t="shared" ca="1" si="73"/>
        <v>7.1599045346062056E-3</v>
      </c>
    </row>
    <row r="189" spans="1:36" ht="12.75" customHeight="1" x14ac:dyDescent="0.45">
      <c r="A189" s="49"/>
      <c r="B189" s="49" t="s">
        <v>210</v>
      </c>
      <c r="C189" s="51" t="s">
        <v>185</v>
      </c>
      <c r="D189" s="51">
        <v>0</v>
      </c>
      <c r="E189" s="51"/>
      <c r="F189" s="51" t="s">
        <v>208</v>
      </c>
      <c r="G189" s="51"/>
      <c r="H189" s="51">
        <v>0</v>
      </c>
      <c r="I189" s="51">
        <f t="shared" si="63"/>
        <v>0</v>
      </c>
      <c r="K189" s="33" t="str">
        <f t="shared" si="69"/>
        <v>subtot</v>
      </c>
      <c r="L189" s="33" t="str">
        <f t="shared" si="60"/>
        <v/>
      </c>
      <c r="M189" s="33" t="str">
        <f t="shared" si="61"/>
        <v>OTH</v>
      </c>
      <c r="O189"/>
      <c r="P189"/>
      <c r="V189" s="22">
        <f t="shared" si="82"/>
        <v>2</v>
      </c>
      <c r="W189" s="22">
        <f t="shared" si="83"/>
        <v>8</v>
      </c>
      <c r="X189" s="22">
        <f t="shared" si="83"/>
        <v>5</v>
      </c>
      <c r="Y189" s="53" t="str">
        <f t="shared" si="70"/>
        <v>IIS</v>
      </c>
      <c r="Z189" s="7" t="str">
        <f t="shared" si="71"/>
        <v>ECP</v>
      </c>
      <c r="AA189" s="54">
        <f t="shared" si="84"/>
        <v>4.9382716049382713E-2</v>
      </c>
      <c r="AB189" s="54">
        <f t="shared" si="84"/>
        <v>0</v>
      </c>
      <c r="AC189" s="54">
        <f t="shared" si="84"/>
        <v>0</v>
      </c>
      <c r="AD189" s="54">
        <f t="shared" si="84"/>
        <v>0</v>
      </c>
      <c r="AE189" s="54"/>
      <c r="AF189" s="22">
        <f t="shared" ca="1" si="76"/>
        <v>0</v>
      </c>
      <c r="AG189" s="22" t="str">
        <f t="shared" ca="1" si="72"/>
        <v>NGA</v>
      </c>
      <c r="AH189" s="22" t="str">
        <f t="shared" si="81"/>
        <v>IIS</v>
      </c>
      <c r="AI189" s="22" t="str">
        <f t="shared" si="81"/>
        <v>ECP</v>
      </c>
      <c r="AJ189" s="54">
        <f t="shared" ca="1" si="73"/>
        <v>0</v>
      </c>
    </row>
    <row r="190" spans="1:36" ht="12.75" customHeight="1" x14ac:dyDescent="0.45">
      <c r="A190" s="49"/>
      <c r="B190" s="49" t="s">
        <v>211</v>
      </c>
      <c r="C190" s="51" t="s">
        <v>208</v>
      </c>
      <c r="D190" s="51">
        <v>0</v>
      </c>
      <c r="E190" s="51"/>
      <c r="F190" s="51" t="s">
        <v>208</v>
      </c>
      <c r="G190" s="51"/>
      <c r="H190" s="51">
        <v>0</v>
      </c>
      <c r="I190" s="51">
        <f t="shared" si="63"/>
        <v>0</v>
      </c>
      <c r="K190" s="33" t="str">
        <f t="shared" si="69"/>
        <v>subtot</v>
      </c>
      <c r="L190" s="33" t="str">
        <f t="shared" si="60"/>
        <v/>
      </c>
      <c r="M190" s="33" t="str">
        <f t="shared" si="61"/>
        <v>OTH</v>
      </c>
      <c r="O190"/>
      <c r="P190"/>
      <c r="V190" s="22">
        <f t="shared" si="82"/>
        <v>2</v>
      </c>
      <c r="W190" s="22">
        <f t="shared" si="83"/>
        <v>8</v>
      </c>
      <c r="X190" s="22">
        <f t="shared" si="83"/>
        <v>6</v>
      </c>
      <c r="Y190" s="53" t="str">
        <f t="shared" si="70"/>
        <v>IIS</v>
      </c>
      <c r="Z190" s="7" t="str">
        <f t="shared" si="71"/>
        <v>OTP</v>
      </c>
      <c r="AA190" s="54">
        <f t="shared" si="84"/>
        <v>4.9382716049382713E-2</v>
      </c>
      <c r="AB190" s="54">
        <f t="shared" si="84"/>
        <v>7.6372315035799526E-2</v>
      </c>
      <c r="AC190" s="54">
        <f t="shared" si="84"/>
        <v>0.7407407407407407</v>
      </c>
      <c r="AD190" s="54">
        <f t="shared" si="84"/>
        <v>0</v>
      </c>
      <c r="AE190" s="54"/>
      <c r="AF190" s="22">
        <f t="shared" ref="AF190:AF191" ca="1" si="85">IFERROR(IF(VALUE(AJ190)=0,0,1),0)</f>
        <v>1</v>
      </c>
      <c r="AG190" s="22" t="str">
        <f t="shared" ca="1" si="72"/>
        <v>NGA</v>
      </c>
      <c r="AH190" s="22" t="str">
        <f t="shared" si="81"/>
        <v>IIS</v>
      </c>
      <c r="AI190" s="22" t="str">
        <f t="shared" si="81"/>
        <v>OTP</v>
      </c>
      <c r="AJ190" s="54">
        <f t="shared" ca="1" si="73"/>
        <v>7.6372315035799526E-2</v>
      </c>
    </row>
    <row r="191" spans="1:36" ht="12.75" customHeight="1" x14ac:dyDescent="0.45">
      <c r="A191" s="49"/>
      <c r="B191" s="46" t="s">
        <v>213</v>
      </c>
      <c r="C191" s="51" t="s">
        <v>208</v>
      </c>
      <c r="D191" s="51">
        <v>0</v>
      </c>
      <c r="E191" s="51">
        <v>0</v>
      </c>
      <c r="F191" s="51">
        <v>1</v>
      </c>
      <c r="G191" s="51"/>
      <c r="H191" s="51">
        <v>0</v>
      </c>
      <c r="I191" s="51">
        <f t="shared" si="63"/>
        <v>0</v>
      </c>
      <c r="K191" s="33" t="str">
        <f t="shared" si="69"/>
        <v>subtot</v>
      </c>
      <c r="L191" s="33" t="str">
        <f t="shared" si="60"/>
        <v/>
      </c>
      <c r="M191" s="33">
        <f t="shared" si="61"/>
        <v>0</v>
      </c>
      <c r="O191"/>
      <c r="P191"/>
      <c r="V191" s="22">
        <f t="shared" si="82"/>
        <v>2</v>
      </c>
      <c r="W191" s="22">
        <f t="shared" si="83"/>
        <v>8</v>
      </c>
      <c r="X191" s="22">
        <f t="shared" si="83"/>
        <v>7</v>
      </c>
      <c r="Y191" s="53" t="str">
        <f t="shared" si="70"/>
        <v>IIS</v>
      </c>
      <c r="Z191" s="7" t="str">
        <f t="shared" si="71"/>
        <v>SPC</v>
      </c>
      <c r="AA191" s="54">
        <f t="shared" si="84"/>
        <v>2.8806584362139918E-2</v>
      </c>
      <c r="AB191" s="54">
        <f t="shared" si="84"/>
        <v>5.4892601431980909E-2</v>
      </c>
      <c r="AC191" s="54">
        <f t="shared" si="84"/>
        <v>0</v>
      </c>
      <c r="AD191" s="54">
        <f t="shared" si="84"/>
        <v>0</v>
      </c>
      <c r="AE191" s="54"/>
      <c r="AF191" s="22">
        <f t="shared" ca="1" si="85"/>
        <v>1</v>
      </c>
      <c r="AG191" s="22" t="str">
        <f t="shared" ca="1" si="72"/>
        <v>NGA</v>
      </c>
      <c r="AH191" s="22" t="str">
        <f t="shared" si="81"/>
        <v>IIS</v>
      </c>
      <c r="AI191" s="22" t="str">
        <f t="shared" si="81"/>
        <v>SPC</v>
      </c>
      <c r="AJ191" s="54">
        <f t="shared" ca="1" si="73"/>
        <v>5.4892601431980909E-2</v>
      </c>
    </row>
    <row r="192" spans="1:36" ht="12.75" customHeight="1" x14ac:dyDescent="0.45">
      <c r="A192" s="49"/>
      <c r="B192" s="49"/>
      <c r="C192" s="51"/>
      <c r="D192" s="51"/>
      <c r="E192" s="51"/>
      <c r="F192" s="51"/>
      <c r="G192" s="51"/>
      <c r="H192" s="51"/>
      <c r="I192" s="51">
        <f t="shared" si="63"/>
        <v>0</v>
      </c>
      <c r="K192" s="33" t="str">
        <f t="shared" si="69"/>
        <v>subtot</v>
      </c>
      <c r="L192" s="33" t="str">
        <f t="shared" si="60"/>
        <v/>
      </c>
      <c r="M192" s="33">
        <f t="shared" si="61"/>
        <v>0</v>
      </c>
      <c r="O192"/>
      <c r="P192"/>
      <c r="V192" s="22">
        <f t="shared" si="82"/>
        <v>2</v>
      </c>
      <c r="W192" s="22">
        <f t="shared" si="83"/>
        <v>8</v>
      </c>
      <c r="X192" s="22">
        <f t="shared" si="83"/>
        <v>8</v>
      </c>
      <c r="Y192" s="53" t="str">
        <f t="shared" si="70"/>
        <v>IIS</v>
      </c>
      <c r="Z192" s="7" t="str">
        <f t="shared" si="71"/>
        <v>LIG</v>
      </c>
      <c r="AA192" s="54">
        <f t="shared" si="84"/>
        <v>3.7037037037037035E-2</v>
      </c>
      <c r="AB192" s="54">
        <f t="shared" si="84"/>
        <v>0</v>
      </c>
      <c r="AC192" s="54">
        <f t="shared" si="84"/>
        <v>0</v>
      </c>
      <c r="AD192" s="54">
        <f t="shared" si="84"/>
        <v>0</v>
      </c>
      <c r="AE192" s="54"/>
      <c r="AF192" s="22">
        <f t="shared" ca="1" si="76"/>
        <v>0</v>
      </c>
      <c r="AG192" s="22" t="str">
        <f t="shared" ca="1" si="72"/>
        <v>NGA</v>
      </c>
      <c r="AH192" s="22" t="str">
        <f t="shared" si="81"/>
        <v>IIS</v>
      </c>
      <c r="AI192" s="22" t="str">
        <f t="shared" si="81"/>
        <v>LIG</v>
      </c>
      <c r="AJ192" s="54">
        <f t="shared" ca="1" si="73"/>
        <v>0</v>
      </c>
    </row>
    <row r="193" spans="1:36" ht="12.75" customHeight="1" x14ac:dyDescent="0.45">
      <c r="A193" s="46" t="s">
        <v>238</v>
      </c>
      <c r="B193" s="46" t="s">
        <v>174</v>
      </c>
      <c r="C193" s="51"/>
      <c r="D193" s="51"/>
      <c r="E193" s="51"/>
      <c r="F193" s="51"/>
      <c r="G193" s="51"/>
      <c r="H193" s="51"/>
      <c r="I193" s="51">
        <f t="shared" si="63"/>
        <v>0</v>
      </c>
      <c r="K193" s="33" t="str">
        <f t="shared" si="69"/>
        <v>BEVERAGE AND TOBACCO PRODUCTS</v>
      </c>
      <c r="L193" s="33" t="str">
        <f t="shared" si="60"/>
        <v>IOI</v>
      </c>
      <c r="M193" s="33">
        <f t="shared" si="61"/>
        <v>0</v>
      </c>
      <c r="O193"/>
      <c r="P193"/>
      <c r="V193" s="22">
        <f t="shared" si="82"/>
        <v>2</v>
      </c>
      <c r="W193" s="22">
        <f t="shared" si="83"/>
        <v>8</v>
      </c>
      <c r="X193" s="22">
        <f t="shared" si="83"/>
        <v>9</v>
      </c>
      <c r="Y193" s="53" t="str">
        <f t="shared" si="70"/>
        <v>IIS</v>
      </c>
      <c r="Z193" s="7" t="str">
        <f t="shared" si="71"/>
        <v>OTH</v>
      </c>
      <c r="AA193" s="54">
        <f t="shared" si="84"/>
        <v>8.23045267489712E-3</v>
      </c>
      <c r="AB193" s="54">
        <f t="shared" si="84"/>
        <v>7.1599045346062056E-3</v>
      </c>
      <c r="AC193" s="54">
        <f t="shared" si="84"/>
        <v>0</v>
      </c>
      <c r="AD193" s="54">
        <f t="shared" si="84"/>
        <v>1</v>
      </c>
      <c r="AE193" s="54"/>
      <c r="AF193" s="22">
        <f t="shared" ref="AF193:AF195" ca="1" si="86">IFERROR(IF(VALUE(AJ193)=0,0,1),0)</f>
        <v>1</v>
      </c>
      <c r="AG193" s="22" t="str">
        <f t="shared" ca="1" si="72"/>
        <v>NGA</v>
      </c>
      <c r="AH193" s="22" t="str">
        <f t="shared" si="81"/>
        <v>IIS</v>
      </c>
      <c r="AI193" s="22" t="str">
        <f t="shared" si="81"/>
        <v>OTH</v>
      </c>
      <c r="AJ193" s="54">
        <f t="shared" ca="1" si="73"/>
        <v>7.1599045346062056E-3</v>
      </c>
    </row>
    <row r="194" spans="1:36" ht="12.75" customHeight="1" x14ac:dyDescent="0.45">
      <c r="A194" s="46"/>
      <c r="B194" s="46"/>
      <c r="C194" s="51"/>
      <c r="D194" s="51"/>
      <c r="E194" s="51"/>
      <c r="F194" s="51"/>
      <c r="G194" s="51"/>
      <c r="H194" s="51"/>
      <c r="I194" s="51">
        <f t="shared" si="63"/>
        <v>0</v>
      </c>
      <c r="K194" s="33" t="str">
        <f t="shared" si="69"/>
        <v>BEVERAGE AND TOBACCO PRODUCTS</v>
      </c>
      <c r="L194" s="33" t="str">
        <f t="shared" si="60"/>
        <v>IOI</v>
      </c>
      <c r="M194" s="33">
        <f t="shared" si="61"/>
        <v>0</v>
      </c>
      <c r="O194"/>
      <c r="P194"/>
      <c r="V194" s="22">
        <f t="shared" si="82"/>
        <v>2</v>
      </c>
      <c r="W194" s="22">
        <f t="shared" si="83"/>
        <v>9</v>
      </c>
      <c r="X194" s="22">
        <f t="shared" si="83"/>
        <v>1</v>
      </c>
      <c r="Y194" s="53" t="str">
        <f t="shared" si="70"/>
        <v>INF</v>
      </c>
      <c r="Z194" s="7" t="str">
        <f t="shared" si="71"/>
        <v>STM</v>
      </c>
      <c r="AA194" s="54">
        <f t="shared" si="84"/>
        <v>4.0816326530612249E-3</v>
      </c>
      <c r="AB194" s="54">
        <f t="shared" si="84"/>
        <v>2.0134228187919462E-2</v>
      </c>
      <c r="AC194" s="54" t="str">
        <f t="shared" si="84"/>
        <v/>
      </c>
      <c r="AD194" s="54">
        <f t="shared" si="84"/>
        <v>0</v>
      </c>
      <c r="AE194" s="54"/>
      <c r="AF194" s="22">
        <f t="shared" ca="1" si="86"/>
        <v>1</v>
      </c>
      <c r="AG194" s="22" t="str">
        <f t="shared" ca="1" si="72"/>
        <v>NGA</v>
      </c>
      <c r="AH194" s="22" t="str">
        <f t="shared" si="81"/>
        <v>INF</v>
      </c>
      <c r="AI194" s="22" t="str">
        <f t="shared" si="81"/>
        <v>STM</v>
      </c>
      <c r="AJ194" s="54">
        <f t="shared" ca="1" si="73"/>
        <v>2.0134228187919462E-2</v>
      </c>
    </row>
    <row r="195" spans="1:36" ht="12.75" customHeight="1" x14ac:dyDescent="0.45">
      <c r="A195" s="46"/>
      <c r="B195" s="46"/>
      <c r="C195" s="51"/>
      <c r="D195" s="51"/>
      <c r="E195" s="51"/>
      <c r="F195" s="51"/>
      <c r="G195" s="51"/>
      <c r="H195" s="51"/>
      <c r="I195" s="51">
        <f t="shared" si="63"/>
        <v>0</v>
      </c>
      <c r="K195" s="33" t="str">
        <f t="shared" si="69"/>
        <v>BEVERAGE AND TOBACCO PRODUCTS</v>
      </c>
      <c r="L195" s="33" t="str">
        <f t="shared" si="60"/>
        <v>IOI</v>
      </c>
      <c r="M195" s="33">
        <f t="shared" si="61"/>
        <v>0</v>
      </c>
      <c r="O195"/>
      <c r="P195"/>
      <c r="V195" s="22">
        <f t="shared" si="82"/>
        <v>2</v>
      </c>
      <c r="W195" s="22">
        <f t="shared" si="83"/>
        <v>9</v>
      </c>
      <c r="X195" s="22">
        <f t="shared" si="83"/>
        <v>2</v>
      </c>
      <c r="Y195" s="53" t="str">
        <f t="shared" si="70"/>
        <v>INF</v>
      </c>
      <c r="Z195" s="7" t="str">
        <f t="shared" si="71"/>
        <v>PRH</v>
      </c>
      <c r="AA195" s="54">
        <f t="shared" si="84"/>
        <v>0.19183673469387755</v>
      </c>
      <c r="AB195" s="54">
        <f t="shared" si="84"/>
        <v>0.84228187919463082</v>
      </c>
      <c r="AC195" s="54" t="str">
        <f t="shared" si="84"/>
        <v/>
      </c>
      <c r="AD195" s="54">
        <f t="shared" si="84"/>
        <v>0</v>
      </c>
      <c r="AE195" s="54"/>
      <c r="AF195" s="22">
        <f t="shared" ca="1" si="86"/>
        <v>1</v>
      </c>
      <c r="AG195" s="22" t="str">
        <f t="shared" ca="1" si="72"/>
        <v>NGA</v>
      </c>
      <c r="AH195" s="22" t="str">
        <f t="shared" si="81"/>
        <v>INF</v>
      </c>
      <c r="AI195" s="22" t="str">
        <f t="shared" si="81"/>
        <v>PRH</v>
      </c>
      <c r="AJ195" s="54">
        <f t="shared" ca="1" si="73"/>
        <v>0.84228187919463082</v>
      </c>
    </row>
    <row r="196" spans="1:36" ht="12.75" customHeight="1" x14ac:dyDescent="0.45">
      <c r="A196" s="46"/>
      <c r="B196" s="46" t="s">
        <v>176</v>
      </c>
      <c r="C196" s="51">
        <v>49</v>
      </c>
      <c r="D196" s="51"/>
      <c r="E196" s="51"/>
      <c r="F196" s="51">
        <v>54</v>
      </c>
      <c r="G196" s="51">
        <v>1</v>
      </c>
      <c r="H196" s="51" t="s">
        <v>208</v>
      </c>
      <c r="I196" s="51">
        <f t="shared" si="63"/>
        <v>1</v>
      </c>
      <c r="K196" s="33" t="str">
        <f t="shared" si="69"/>
        <v>BEVERAGE AND TOBACCO PRODUCTS</v>
      </c>
      <c r="L196" s="33" t="str">
        <f t="shared" si="60"/>
        <v>IOI</v>
      </c>
      <c r="M196" s="33">
        <f t="shared" si="61"/>
        <v>0</v>
      </c>
      <c r="O196"/>
      <c r="P196"/>
      <c r="V196" s="22">
        <f t="shared" si="82"/>
        <v>2</v>
      </c>
      <c r="W196" s="22">
        <f t="shared" si="83"/>
        <v>9</v>
      </c>
      <c r="X196" s="22">
        <f t="shared" si="83"/>
        <v>3</v>
      </c>
      <c r="Y196" s="53" t="str">
        <f t="shared" si="70"/>
        <v>INF</v>
      </c>
      <c r="Z196" s="7" t="str">
        <f t="shared" si="71"/>
        <v>PRC</v>
      </c>
      <c r="AA196" s="54">
        <f t="shared" si="84"/>
        <v>2.4489795918367346E-2</v>
      </c>
      <c r="AB196" s="54">
        <f t="shared" si="84"/>
        <v>0</v>
      </c>
      <c r="AC196" s="54" t="str">
        <f t="shared" si="84"/>
        <v/>
      </c>
      <c r="AD196" s="54">
        <f t="shared" si="84"/>
        <v>0</v>
      </c>
      <c r="AE196" s="54"/>
      <c r="AF196" s="22">
        <f t="shared" ca="1" si="76"/>
        <v>0</v>
      </c>
      <c r="AG196" s="22" t="str">
        <f t="shared" ca="1" si="72"/>
        <v>NGA</v>
      </c>
      <c r="AH196" s="22" t="str">
        <f t="shared" si="81"/>
        <v>INF</v>
      </c>
      <c r="AI196" s="22" t="str">
        <f t="shared" si="81"/>
        <v>PRC</v>
      </c>
      <c r="AJ196" s="54">
        <f t="shared" ca="1" si="73"/>
        <v>0</v>
      </c>
    </row>
    <row r="197" spans="1:36" ht="12.75" customHeight="1" x14ac:dyDescent="0.45">
      <c r="A197" s="46"/>
      <c r="B197" s="46" t="s">
        <v>170</v>
      </c>
      <c r="C197" s="51">
        <v>1</v>
      </c>
      <c r="D197" s="51"/>
      <c r="E197" s="51"/>
      <c r="F197" s="51">
        <v>35</v>
      </c>
      <c r="G197" s="51"/>
      <c r="H197" s="51" t="s">
        <v>208</v>
      </c>
      <c r="I197" s="51">
        <f t="shared" si="63"/>
        <v>0</v>
      </c>
      <c r="K197" s="33" t="str">
        <f t="shared" si="69"/>
        <v>BEVERAGE AND TOBACCO PRODUCTS</v>
      </c>
      <c r="L197" s="33" t="str">
        <f t="shared" si="60"/>
        <v>IOI</v>
      </c>
      <c r="M197" s="33">
        <f t="shared" si="61"/>
        <v>0</v>
      </c>
      <c r="O197"/>
      <c r="P197"/>
      <c r="V197" s="22">
        <f t="shared" si="82"/>
        <v>2</v>
      </c>
      <c r="W197" s="22">
        <f t="shared" si="83"/>
        <v>9</v>
      </c>
      <c r="X197" s="22">
        <f t="shared" si="83"/>
        <v>4</v>
      </c>
      <c r="Y197" s="53" t="str">
        <f t="shared" si="70"/>
        <v>INF</v>
      </c>
      <c r="Z197" s="7" t="str">
        <f t="shared" si="71"/>
        <v>MDR</v>
      </c>
      <c r="AA197" s="54">
        <f t="shared" si="84"/>
        <v>0.27755102040816326</v>
      </c>
      <c r="AB197" s="54">
        <f t="shared" si="84"/>
        <v>1.6778523489932886E-2</v>
      </c>
      <c r="AC197" s="54" t="str">
        <f t="shared" si="84"/>
        <v/>
      </c>
      <c r="AD197" s="54">
        <f t="shared" si="84"/>
        <v>0</v>
      </c>
      <c r="AE197" s="54"/>
      <c r="AF197" s="22">
        <f ca="1">IFERROR(IF(VALUE(AJ197)=0,0,1),0)</f>
        <v>1</v>
      </c>
      <c r="AG197" s="22" t="str">
        <f t="shared" ca="1" si="72"/>
        <v>NGA</v>
      </c>
      <c r="AH197" s="22" t="str">
        <f t="shared" si="81"/>
        <v>INF</v>
      </c>
      <c r="AI197" s="22" t="str">
        <f t="shared" si="81"/>
        <v>MDR</v>
      </c>
      <c r="AJ197" s="54">
        <f t="shared" ca="1" si="73"/>
        <v>1.6778523489932886E-2</v>
      </c>
    </row>
    <row r="198" spans="1:36" ht="12.75" customHeight="1" x14ac:dyDescent="0.45">
      <c r="A198" s="49"/>
      <c r="B198" s="49" t="s">
        <v>172</v>
      </c>
      <c r="C198" s="51">
        <v>1</v>
      </c>
      <c r="D198" s="51"/>
      <c r="E198" s="51"/>
      <c r="F198" s="51">
        <v>18</v>
      </c>
      <c r="G198" s="51"/>
      <c r="H198" s="51" t="s">
        <v>208</v>
      </c>
      <c r="I198" s="51">
        <f t="shared" si="63"/>
        <v>0</v>
      </c>
      <c r="K198" s="33" t="str">
        <f t="shared" si="69"/>
        <v>BEVERAGE AND TOBACCO PRODUCTS</v>
      </c>
      <c r="L198" s="33" t="str">
        <f t="shared" si="60"/>
        <v>IOI</v>
      </c>
      <c r="M198" s="33" t="str">
        <f t="shared" si="61"/>
        <v>STM</v>
      </c>
      <c r="O198"/>
      <c r="P198"/>
      <c r="V198" s="22">
        <f t="shared" si="82"/>
        <v>2</v>
      </c>
      <c r="W198" s="22">
        <f t="shared" si="83"/>
        <v>9</v>
      </c>
      <c r="X198" s="22">
        <f t="shared" si="83"/>
        <v>5</v>
      </c>
      <c r="Y198" s="53" t="str">
        <f t="shared" si="70"/>
        <v>INF</v>
      </c>
      <c r="Z198" s="7" t="str">
        <f t="shared" si="71"/>
        <v>ECP</v>
      </c>
      <c r="AA198" s="54">
        <f t="shared" si="84"/>
        <v>0.36734693877551022</v>
      </c>
      <c r="AB198" s="54">
        <f t="shared" si="84"/>
        <v>0</v>
      </c>
      <c r="AC198" s="54" t="str">
        <f t="shared" si="84"/>
        <v/>
      </c>
      <c r="AD198" s="54">
        <f t="shared" si="84"/>
        <v>0</v>
      </c>
      <c r="AE198" s="54"/>
      <c r="AF198" s="22">
        <f t="shared" ca="1" si="76"/>
        <v>0</v>
      </c>
      <c r="AG198" s="22" t="str">
        <f t="shared" ca="1" si="72"/>
        <v>NGA</v>
      </c>
      <c r="AH198" s="22" t="str">
        <f t="shared" si="81"/>
        <v>INF</v>
      </c>
      <c r="AI198" s="22" t="str">
        <f t="shared" si="81"/>
        <v>ECP</v>
      </c>
      <c r="AJ198" s="54">
        <f t="shared" ca="1" si="73"/>
        <v>0</v>
      </c>
    </row>
    <row r="199" spans="1:36" ht="12.75" customHeight="1" x14ac:dyDescent="0.45">
      <c r="A199" s="49"/>
      <c r="B199" s="49" t="s">
        <v>175</v>
      </c>
      <c r="C199" s="51" t="s">
        <v>185</v>
      </c>
      <c r="D199" s="51"/>
      <c r="E199" s="51"/>
      <c r="F199" s="51">
        <v>17</v>
      </c>
      <c r="G199" s="51"/>
      <c r="H199" s="51" t="s">
        <v>208</v>
      </c>
      <c r="I199" s="51">
        <f t="shared" si="63"/>
        <v>0</v>
      </c>
      <c r="K199" s="33" t="str">
        <f t="shared" si="69"/>
        <v>BEVERAGE AND TOBACCO PRODUCTS</v>
      </c>
      <c r="L199" s="33" t="str">
        <f t="shared" si="60"/>
        <v>IOI</v>
      </c>
      <c r="M199" s="33">
        <f t="shared" si="61"/>
        <v>0</v>
      </c>
      <c r="O199"/>
      <c r="P199"/>
      <c r="V199" s="22">
        <f t="shared" si="82"/>
        <v>2</v>
      </c>
      <c r="W199" s="22">
        <f t="shared" si="83"/>
        <v>9</v>
      </c>
      <c r="X199" s="22">
        <f t="shared" si="83"/>
        <v>6</v>
      </c>
      <c r="Y199" s="53" t="str">
        <f t="shared" si="70"/>
        <v>INF</v>
      </c>
      <c r="Z199" s="7" t="str">
        <f t="shared" si="71"/>
        <v>OTP</v>
      </c>
      <c r="AA199" s="54">
        <f t="shared" si="84"/>
        <v>3.6734693877551024E-2</v>
      </c>
      <c r="AB199" s="54">
        <f t="shared" si="84"/>
        <v>2.0134228187919462E-2</v>
      </c>
      <c r="AC199" s="54" t="str">
        <f t="shared" si="84"/>
        <v/>
      </c>
      <c r="AD199" s="54">
        <f t="shared" si="84"/>
        <v>0</v>
      </c>
      <c r="AE199" s="54"/>
      <c r="AF199" s="22">
        <f t="shared" ref="AF199:AF200" ca="1" si="87">IFERROR(IF(VALUE(AJ199)=0,0,1),0)</f>
        <v>1</v>
      </c>
      <c r="AG199" s="22" t="str">
        <f t="shared" ca="1" si="72"/>
        <v>NGA</v>
      </c>
      <c r="AH199" s="22" t="str">
        <f t="shared" si="81"/>
        <v>INF</v>
      </c>
      <c r="AI199" s="22" t="str">
        <f t="shared" si="81"/>
        <v>OTP</v>
      </c>
      <c r="AJ199" s="54">
        <f t="shared" ca="1" si="73"/>
        <v>2.0134228187919462E-2</v>
      </c>
    </row>
    <row r="200" spans="1:36" ht="12.75" customHeight="1" x14ac:dyDescent="0.45">
      <c r="A200" s="49"/>
      <c r="B200" s="46" t="s">
        <v>178</v>
      </c>
      <c r="C200" s="51">
        <v>37</v>
      </c>
      <c r="D200" s="51">
        <v>0</v>
      </c>
      <c r="E200" s="51"/>
      <c r="F200" s="51">
        <v>14</v>
      </c>
      <c r="G200" s="51"/>
      <c r="H200" s="51" t="s">
        <v>208</v>
      </c>
      <c r="I200" s="51">
        <f t="shared" si="63"/>
        <v>0</v>
      </c>
      <c r="K200" s="33" t="str">
        <f t="shared" si="69"/>
        <v>BEVERAGE AND TOBACCO PRODUCTS</v>
      </c>
      <c r="L200" s="33" t="str">
        <f t="shared" si="60"/>
        <v>IOI</v>
      </c>
      <c r="M200" s="33">
        <f t="shared" si="61"/>
        <v>0</v>
      </c>
      <c r="O200"/>
      <c r="P200"/>
      <c r="V200" s="22">
        <f t="shared" si="82"/>
        <v>2</v>
      </c>
      <c r="W200" s="22">
        <f t="shared" si="83"/>
        <v>9</v>
      </c>
      <c r="X200" s="22">
        <f t="shared" si="83"/>
        <v>7</v>
      </c>
      <c r="Y200" s="53" t="str">
        <f t="shared" si="70"/>
        <v>INF</v>
      </c>
      <c r="Z200" s="7" t="str">
        <f t="shared" si="71"/>
        <v>SPC</v>
      </c>
      <c r="AA200" s="54">
        <f t="shared" si="84"/>
        <v>4.0816326530612242E-2</v>
      </c>
      <c r="AB200" s="54">
        <f t="shared" si="84"/>
        <v>9.7315436241610737E-2</v>
      </c>
      <c r="AC200" s="54" t="str">
        <f t="shared" si="84"/>
        <v/>
      </c>
      <c r="AD200" s="54">
        <f t="shared" si="84"/>
        <v>0</v>
      </c>
      <c r="AE200" s="54"/>
      <c r="AF200" s="22">
        <f t="shared" ca="1" si="87"/>
        <v>1</v>
      </c>
      <c r="AG200" s="22" t="str">
        <f t="shared" ca="1" si="72"/>
        <v>NGA</v>
      </c>
      <c r="AH200" s="22" t="str">
        <f t="shared" si="81"/>
        <v>INF</v>
      </c>
      <c r="AI200" s="22" t="str">
        <f t="shared" si="81"/>
        <v>SPC</v>
      </c>
      <c r="AJ200" s="54">
        <f t="shared" ca="1" si="73"/>
        <v>9.7315436241610737E-2</v>
      </c>
    </row>
    <row r="201" spans="1:36" ht="12.75" customHeight="1" x14ac:dyDescent="0.45">
      <c r="A201" s="49"/>
      <c r="B201" s="49" t="s">
        <v>180</v>
      </c>
      <c r="C201" s="51">
        <v>1</v>
      </c>
      <c r="D201" s="51">
        <v>0</v>
      </c>
      <c r="E201" s="51"/>
      <c r="F201" s="51">
        <v>12</v>
      </c>
      <c r="G201" s="51"/>
      <c r="H201" s="51" t="s">
        <v>208</v>
      </c>
      <c r="I201" s="51">
        <f t="shared" si="63"/>
        <v>0</v>
      </c>
      <c r="K201" s="33" t="str">
        <f t="shared" si="69"/>
        <v>BEVERAGE AND TOBACCO PRODUCTS</v>
      </c>
      <c r="L201" s="33" t="str">
        <f t="shared" si="60"/>
        <v>IOI</v>
      </c>
      <c r="M201" s="33" t="str">
        <f t="shared" si="61"/>
        <v>PRH</v>
      </c>
      <c r="O201"/>
      <c r="P201"/>
      <c r="V201" s="22">
        <f t="shared" si="82"/>
        <v>2</v>
      </c>
      <c r="W201" s="22">
        <f t="shared" si="83"/>
        <v>9</v>
      </c>
      <c r="X201" s="22">
        <f t="shared" si="83"/>
        <v>8</v>
      </c>
      <c r="Y201" s="53" t="str">
        <f t="shared" si="70"/>
        <v>INF</v>
      </c>
      <c r="Z201" s="7" t="str">
        <f t="shared" si="71"/>
        <v>LIG</v>
      </c>
      <c r="AA201" s="54">
        <f t="shared" si="84"/>
        <v>4.0816326530612242E-2</v>
      </c>
      <c r="AB201" s="54">
        <f t="shared" si="84"/>
        <v>0</v>
      </c>
      <c r="AC201" s="54" t="str">
        <f t="shared" si="84"/>
        <v/>
      </c>
      <c r="AD201" s="54">
        <f t="shared" si="84"/>
        <v>0</v>
      </c>
      <c r="AE201" s="54"/>
      <c r="AF201" s="22">
        <f t="shared" ca="1" si="76"/>
        <v>0</v>
      </c>
      <c r="AG201" s="22" t="str">
        <f t="shared" ca="1" si="72"/>
        <v>NGA</v>
      </c>
      <c r="AH201" s="22" t="str">
        <f t="shared" si="81"/>
        <v>INF</v>
      </c>
      <c r="AI201" s="22" t="str">
        <f t="shared" si="81"/>
        <v>LIG</v>
      </c>
      <c r="AJ201" s="54">
        <f t="shared" ca="1" si="73"/>
        <v>0</v>
      </c>
    </row>
    <row r="202" spans="1:36" ht="12.75" customHeight="1" x14ac:dyDescent="0.45">
      <c r="A202" s="49"/>
      <c r="B202" s="49" t="s">
        <v>183</v>
      </c>
      <c r="C202" s="51">
        <v>10</v>
      </c>
      <c r="D202" s="51">
        <v>0</v>
      </c>
      <c r="E202" s="51"/>
      <c r="F202" s="51" t="s">
        <v>208</v>
      </c>
      <c r="G202" s="51"/>
      <c r="H202" s="51">
        <v>0</v>
      </c>
      <c r="I202" s="51">
        <f t="shared" si="63"/>
        <v>0</v>
      </c>
      <c r="K202" s="33" t="str">
        <f t="shared" si="69"/>
        <v>BEVERAGE AND TOBACCO PRODUCTS</v>
      </c>
      <c r="L202" s="33" t="str">
        <f t="shared" si="60"/>
        <v>IOI</v>
      </c>
      <c r="M202" s="33" t="str">
        <f t="shared" si="61"/>
        <v>PRC</v>
      </c>
      <c r="O202"/>
      <c r="P202"/>
      <c r="V202" s="22">
        <f t="shared" si="82"/>
        <v>2</v>
      </c>
      <c r="W202" s="22">
        <f t="shared" si="83"/>
        <v>9</v>
      </c>
      <c r="X202" s="22">
        <f t="shared" si="83"/>
        <v>9</v>
      </c>
      <c r="Y202" s="53" t="str">
        <f t="shared" si="70"/>
        <v>INF</v>
      </c>
      <c r="Z202" s="7" t="str">
        <f t="shared" si="71"/>
        <v>OTH</v>
      </c>
      <c r="AA202" s="54">
        <f t="shared" si="84"/>
        <v>1.6326530612244899E-2</v>
      </c>
      <c r="AB202" s="54">
        <f t="shared" si="84"/>
        <v>3.3557046979865771E-3</v>
      </c>
      <c r="AC202" s="54" t="str">
        <f t="shared" si="84"/>
        <v/>
      </c>
      <c r="AD202" s="54">
        <f t="shared" si="84"/>
        <v>1</v>
      </c>
      <c r="AE202" s="54"/>
      <c r="AF202" s="22">
        <f t="shared" ref="AF202:AF204" ca="1" si="88">IFERROR(IF(VALUE(AJ202)=0,0,1),0)</f>
        <v>1</v>
      </c>
      <c r="AG202" s="22" t="str">
        <f t="shared" ca="1" si="72"/>
        <v>NGA</v>
      </c>
      <c r="AH202" s="22" t="str">
        <f t="shared" si="81"/>
        <v>INF</v>
      </c>
      <c r="AI202" s="22" t="str">
        <f t="shared" si="81"/>
        <v>OTH</v>
      </c>
      <c r="AJ202" s="54">
        <f t="shared" ca="1" si="73"/>
        <v>3.3557046979865771E-3</v>
      </c>
    </row>
    <row r="203" spans="1:36" ht="12.75" customHeight="1" x14ac:dyDescent="0.45">
      <c r="A203" s="49"/>
      <c r="B203" s="49" t="s">
        <v>187</v>
      </c>
      <c r="C203" s="51">
        <v>25</v>
      </c>
      <c r="D203" s="51">
        <v>0</v>
      </c>
      <c r="E203" s="51"/>
      <c r="F203" s="51">
        <v>1</v>
      </c>
      <c r="G203" s="51"/>
      <c r="H203" s="51">
        <v>0</v>
      </c>
      <c r="I203" s="51">
        <f t="shared" si="63"/>
        <v>0</v>
      </c>
      <c r="K203" s="33" t="str">
        <f t="shared" si="69"/>
        <v>BEVERAGE AND TOBACCO PRODUCTS</v>
      </c>
      <c r="L203" s="33" t="str">
        <f t="shared" si="60"/>
        <v>IOI</v>
      </c>
      <c r="M203" s="33" t="str">
        <f t="shared" si="61"/>
        <v>MDR</v>
      </c>
      <c r="O203"/>
      <c r="P203"/>
      <c r="V203" s="22">
        <f t="shared" si="82"/>
        <v>3</v>
      </c>
      <c r="W203" s="22">
        <f t="shared" ref="W203:X218" si="89">W122</f>
        <v>1</v>
      </c>
      <c r="X203" s="22">
        <f t="shared" si="89"/>
        <v>1</v>
      </c>
      <c r="Y203" s="53" t="str">
        <f t="shared" si="70"/>
        <v>IFP</v>
      </c>
      <c r="Z203" s="7" t="str">
        <f t="shared" si="71"/>
        <v>STM</v>
      </c>
      <c r="AA203" s="54">
        <f t="shared" ref="AA203:AD218" si="90">AA122</f>
        <v>2.8301886792452831E-2</v>
      </c>
      <c r="AB203" s="54">
        <f t="shared" si="90"/>
        <v>0.33090024330900242</v>
      </c>
      <c r="AC203" s="54">
        <f t="shared" si="90"/>
        <v>0.33333333333333331</v>
      </c>
      <c r="AD203" s="54">
        <f t="shared" si="90"/>
        <v>0.3</v>
      </c>
      <c r="AE203" s="54"/>
      <c r="AF203" s="22">
        <f t="shared" ca="1" si="88"/>
        <v>1</v>
      </c>
      <c r="AG203" s="22" t="str">
        <f t="shared" ca="1" si="72"/>
        <v>COA</v>
      </c>
      <c r="AH203" s="22" t="str">
        <f t="shared" si="81"/>
        <v>IFP</v>
      </c>
      <c r="AI203" s="22" t="str">
        <f t="shared" si="81"/>
        <v>STM</v>
      </c>
      <c r="AJ203" s="54">
        <f t="shared" ca="1" si="73"/>
        <v>0.33333333333333331</v>
      </c>
    </row>
    <row r="204" spans="1:36" ht="12.75" customHeight="1" x14ac:dyDescent="0.45">
      <c r="A204" s="49"/>
      <c r="B204" s="49" t="s">
        <v>190</v>
      </c>
      <c r="C204" s="51" t="s">
        <v>208</v>
      </c>
      <c r="D204" s="51"/>
      <c r="E204" s="51"/>
      <c r="F204" s="51"/>
      <c r="G204" s="51"/>
      <c r="H204" s="51" t="s">
        <v>185</v>
      </c>
      <c r="I204" s="51">
        <f t="shared" si="63"/>
        <v>0</v>
      </c>
      <c r="K204" s="33" t="str">
        <f t="shared" si="69"/>
        <v>BEVERAGE AND TOBACCO PRODUCTS</v>
      </c>
      <c r="L204" s="33" t="str">
        <f t="shared" si="60"/>
        <v>IOI</v>
      </c>
      <c r="M204" s="33" t="str">
        <f t="shared" si="61"/>
        <v>ECP</v>
      </c>
      <c r="O204"/>
      <c r="P204"/>
      <c r="V204" s="22">
        <f t="shared" si="82"/>
        <v>3</v>
      </c>
      <c r="W204" s="22">
        <f t="shared" si="89"/>
        <v>1</v>
      </c>
      <c r="X204" s="22">
        <f t="shared" si="89"/>
        <v>2</v>
      </c>
      <c r="Y204" s="53" t="str">
        <f t="shared" si="70"/>
        <v>IFP</v>
      </c>
      <c r="Z204" s="7" t="str">
        <f t="shared" si="71"/>
        <v>PRH</v>
      </c>
      <c r="AA204" s="54">
        <f t="shared" si="90"/>
        <v>3.4591194968553458E-2</v>
      </c>
      <c r="AB204" s="54">
        <f t="shared" si="90"/>
        <v>0.40632603406326034</v>
      </c>
      <c r="AC204" s="54">
        <f t="shared" si="90"/>
        <v>0.66666666666666663</v>
      </c>
      <c r="AD204" s="54">
        <f t="shared" si="90"/>
        <v>0</v>
      </c>
      <c r="AE204" s="54"/>
      <c r="AF204" s="22">
        <f t="shared" ca="1" si="88"/>
        <v>1</v>
      </c>
      <c r="AG204" s="22" t="str">
        <f t="shared" ca="1" si="72"/>
        <v>COA</v>
      </c>
      <c r="AH204" s="22" t="str">
        <f t="shared" si="81"/>
        <v>IFP</v>
      </c>
      <c r="AI204" s="22" t="str">
        <f t="shared" si="81"/>
        <v>PRH</v>
      </c>
      <c r="AJ204" s="54">
        <f t="shared" ca="1" si="73"/>
        <v>0.66666666666666663</v>
      </c>
    </row>
    <row r="205" spans="1:36" ht="12.75" customHeight="1" x14ac:dyDescent="0.45">
      <c r="A205" s="49"/>
      <c r="B205" s="49" t="s">
        <v>193</v>
      </c>
      <c r="C205" s="51">
        <v>1</v>
      </c>
      <c r="D205" s="51">
        <v>0</v>
      </c>
      <c r="E205" s="51"/>
      <c r="F205" s="51">
        <v>1</v>
      </c>
      <c r="G205" s="51"/>
      <c r="H205" s="51">
        <v>0</v>
      </c>
      <c r="I205" s="51">
        <f t="shared" si="63"/>
        <v>0</v>
      </c>
      <c r="K205" s="33" t="str">
        <f t="shared" si="69"/>
        <v>BEVERAGE AND TOBACCO PRODUCTS</v>
      </c>
      <c r="L205" s="33" t="str">
        <f t="shared" si="60"/>
        <v>IOI</v>
      </c>
      <c r="M205" s="33" t="str">
        <f t="shared" si="61"/>
        <v>OTP</v>
      </c>
      <c r="O205"/>
      <c r="P205"/>
      <c r="V205" s="22">
        <f t="shared" si="82"/>
        <v>3</v>
      </c>
      <c r="W205" s="22">
        <f t="shared" si="89"/>
        <v>1</v>
      </c>
      <c r="X205" s="22">
        <f t="shared" si="89"/>
        <v>3</v>
      </c>
      <c r="Y205" s="53" t="str">
        <f t="shared" si="70"/>
        <v>IFP</v>
      </c>
      <c r="Z205" s="7" t="str">
        <f t="shared" si="71"/>
        <v>PRC</v>
      </c>
      <c r="AA205" s="54">
        <f t="shared" si="90"/>
        <v>0.26729559748427673</v>
      </c>
      <c r="AB205" s="54">
        <f t="shared" si="90"/>
        <v>9.7323600973236012E-3</v>
      </c>
      <c r="AC205" s="54">
        <f t="shared" si="90"/>
        <v>0</v>
      </c>
      <c r="AD205" s="54">
        <f t="shared" si="90"/>
        <v>0</v>
      </c>
      <c r="AE205" s="54"/>
      <c r="AF205" s="22">
        <f t="shared" ca="1" si="76"/>
        <v>0</v>
      </c>
      <c r="AG205" s="22" t="str">
        <f t="shared" ca="1" si="72"/>
        <v>COA</v>
      </c>
      <c r="AH205" s="22" t="str">
        <f t="shared" si="81"/>
        <v>IFP</v>
      </c>
      <c r="AI205" s="22" t="str">
        <f t="shared" si="81"/>
        <v>PRC</v>
      </c>
      <c r="AJ205" s="54">
        <f t="shared" ca="1" si="73"/>
        <v>0</v>
      </c>
    </row>
    <row r="206" spans="1:36" ht="12.75" customHeight="1" x14ac:dyDescent="0.45">
      <c r="A206" s="49"/>
      <c r="B206" s="46" t="s">
        <v>196</v>
      </c>
      <c r="C206" s="51">
        <v>11</v>
      </c>
      <c r="D206" s="51"/>
      <c r="E206" s="51"/>
      <c r="F206" s="51">
        <v>6</v>
      </c>
      <c r="G206" s="51">
        <v>1</v>
      </c>
      <c r="H206" s="51" t="s">
        <v>208</v>
      </c>
      <c r="I206" s="51">
        <f t="shared" si="63"/>
        <v>1</v>
      </c>
      <c r="K206" s="33" t="str">
        <f t="shared" si="69"/>
        <v>BEVERAGE AND TOBACCO PRODUCTS</v>
      </c>
      <c r="L206" s="33" t="str">
        <f t="shared" si="60"/>
        <v>IOI</v>
      </c>
      <c r="M206" s="33">
        <f t="shared" si="61"/>
        <v>0</v>
      </c>
      <c r="O206"/>
      <c r="P206"/>
      <c r="V206" s="22">
        <f t="shared" si="82"/>
        <v>3</v>
      </c>
      <c r="W206" s="22">
        <f t="shared" si="89"/>
        <v>1</v>
      </c>
      <c r="X206" s="22">
        <f t="shared" si="89"/>
        <v>4</v>
      </c>
      <c r="Y206" s="53" t="str">
        <f t="shared" si="70"/>
        <v>IFP</v>
      </c>
      <c r="Z206" s="7" t="str">
        <f t="shared" si="71"/>
        <v>MDR</v>
      </c>
      <c r="AA206" s="54">
        <f t="shared" si="90"/>
        <v>0.42452830188679247</v>
      </c>
      <c r="AB206" s="54">
        <f t="shared" si="90"/>
        <v>3.4063260340632603E-2</v>
      </c>
      <c r="AC206" s="54">
        <f t="shared" si="90"/>
        <v>0</v>
      </c>
      <c r="AD206" s="54">
        <f t="shared" si="90"/>
        <v>0</v>
      </c>
      <c r="AE206" s="54"/>
      <c r="AF206" s="22">
        <f t="shared" ca="1" si="76"/>
        <v>0</v>
      </c>
      <c r="AG206" s="22" t="str">
        <f t="shared" ca="1" si="72"/>
        <v>COA</v>
      </c>
      <c r="AH206" s="22" t="str">
        <f t="shared" si="81"/>
        <v>IFP</v>
      </c>
      <c r="AI206" s="22" t="str">
        <f t="shared" si="81"/>
        <v>MDR</v>
      </c>
      <c r="AJ206" s="54">
        <f t="shared" ca="1" si="73"/>
        <v>0</v>
      </c>
    </row>
    <row r="207" spans="1:36" ht="12.75" customHeight="1" x14ac:dyDescent="0.45">
      <c r="A207" s="49"/>
      <c r="B207" s="49" t="s">
        <v>198</v>
      </c>
      <c r="C207" s="51">
        <v>5</v>
      </c>
      <c r="D207" s="51">
        <v>0</v>
      </c>
      <c r="E207" s="51"/>
      <c r="F207" s="51">
        <v>4</v>
      </c>
      <c r="G207" s="51"/>
      <c r="H207" s="51" t="s">
        <v>208</v>
      </c>
      <c r="I207" s="51">
        <f t="shared" si="63"/>
        <v>0</v>
      </c>
      <c r="K207" s="33" t="str">
        <f t="shared" si="69"/>
        <v>BEVERAGE AND TOBACCO PRODUCTS</v>
      </c>
      <c r="L207" s="33" t="str">
        <f t="shared" si="60"/>
        <v>IOI</v>
      </c>
      <c r="M207" s="33" t="str">
        <f t="shared" si="61"/>
        <v>SPC</v>
      </c>
      <c r="O207"/>
      <c r="P207"/>
      <c r="V207" s="22">
        <f t="shared" si="82"/>
        <v>3</v>
      </c>
      <c r="W207" s="22">
        <f t="shared" si="89"/>
        <v>1</v>
      </c>
      <c r="X207" s="22">
        <f t="shared" si="89"/>
        <v>5</v>
      </c>
      <c r="Y207" s="53" t="str">
        <f t="shared" si="70"/>
        <v>IFP</v>
      </c>
      <c r="Z207" s="7" t="str">
        <f t="shared" si="71"/>
        <v>ECP</v>
      </c>
      <c r="AA207" s="54">
        <f t="shared" si="90"/>
        <v>6.2893081761006293E-3</v>
      </c>
      <c r="AB207" s="54">
        <f t="shared" si="90"/>
        <v>0</v>
      </c>
      <c r="AC207" s="54">
        <f t="shared" si="90"/>
        <v>0</v>
      </c>
      <c r="AD207" s="54">
        <f t="shared" si="90"/>
        <v>0</v>
      </c>
      <c r="AE207" s="54"/>
      <c r="AF207" s="22">
        <f t="shared" ca="1" si="76"/>
        <v>0</v>
      </c>
      <c r="AG207" s="22" t="str">
        <f t="shared" ca="1" si="72"/>
        <v>COA</v>
      </c>
      <c r="AH207" s="22" t="str">
        <f t="shared" si="81"/>
        <v>IFP</v>
      </c>
      <c r="AI207" s="22" t="str">
        <f t="shared" si="81"/>
        <v>ECP</v>
      </c>
      <c r="AJ207" s="54">
        <f t="shared" ca="1" si="73"/>
        <v>0</v>
      </c>
    </row>
    <row r="208" spans="1:36" ht="12.75" customHeight="1" x14ac:dyDescent="0.45">
      <c r="A208" s="49"/>
      <c r="B208" s="49" t="s">
        <v>201</v>
      </c>
      <c r="C208" s="51">
        <v>4</v>
      </c>
      <c r="D208" s="51"/>
      <c r="E208" s="51"/>
      <c r="F208" s="51"/>
      <c r="G208" s="51"/>
      <c r="H208" s="51" t="s">
        <v>185</v>
      </c>
      <c r="I208" s="51">
        <f t="shared" si="63"/>
        <v>0</v>
      </c>
      <c r="K208" s="33" t="str">
        <f t="shared" si="69"/>
        <v>BEVERAGE AND TOBACCO PRODUCTS</v>
      </c>
      <c r="L208" s="33" t="str">
        <f t="shared" si="60"/>
        <v>IOI</v>
      </c>
      <c r="M208" s="33" t="str">
        <f t="shared" si="61"/>
        <v>LIG</v>
      </c>
      <c r="O208"/>
      <c r="P208"/>
      <c r="V208" s="22">
        <f t="shared" si="82"/>
        <v>3</v>
      </c>
      <c r="W208" s="22">
        <f t="shared" si="89"/>
        <v>1</v>
      </c>
      <c r="X208" s="22">
        <f t="shared" si="89"/>
        <v>6</v>
      </c>
      <c r="Y208" s="53" t="str">
        <f t="shared" si="70"/>
        <v>IFP</v>
      </c>
      <c r="Z208" s="7" t="str">
        <f t="shared" si="71"/>
        <v>OTP</v>
      </c>
      <c r="AA208" s="54">
        <f t="shared" si="90"/>
        <v>1.2578616352201259E-2</v>
      </c>
      <c r="AB208" s="54">
        <f t="shared" si="90"/>
        <v>3.4063260340632603E-2</v>
      </c>
      <c r="AC208" s="54">
        <f t="shared" si="90"/>
        <v>0</v>
      </c>
      <c r="AD208" s="54">
        <f t="shared" si="90"/>
        <v>0</v>
      </c>
      <c r="AE208" s="54"/>
      <c r="AF208" s="22">
        <f t="shared" ca="1" si="76"/>
        <v>0</v>
      </c>
      <c r="AG208" s="22" t="str">
        <f t="shared" ca="1" si="72"/>
        <v>COA</v>
      </c>
      <c r="AH208" s="22" t="str">
        <f t="shared" si="81"/>
        <v>IFP</v>
      </c>
      <c r="AI208" s="22" t="str">
        <f t="shared" si="81"/>
        <v>OTP</v>
      </c>
      <c r="AJ208" s="54">
        <f t="shared" ca="1" si="73"/>
        <v>0</v>
      </c>
    </row>
    <row r="209" spans="1:36" ht="12.75" customHeight="1" x14ac:dyDescent="0.45">
      <c r="A209" s="49"/>
      <c r="B209" s="49" t="s">
        <v>204</v>
      </c>
      <c r="C209" s="51">
        <v>1</v>
      </c>
      <c r="D209" s="51">
        <v>0</v>
      </c>
      <c r="E209" s="51">
        <v>0</v>
      </c>
      <c r="F209" s="51">
        <v>1</v>
      </c>
      <c r="G209" s="51"/>
      <c r="H209" s="51">
        <v>0</v>
      </c>
      <c r="I209" s="51">
        <f t="shared" si="63"/>
        <v>0</v>
      </c>
      <c r="K209" s="33" t="str">
        <f t="shared" si="69"/>
        <v>BEVERAGE AND TOBACCO PRODUCTS</v>
      </c>
      <c r="L209" s="33" t="str">
        <f t="shared" si="60"/>
        <v>IOI</v>
      </c>
      <c r="M209" s="33" t="str">
        <f t="shared" si="61"/>
        <v>OTH</v>
      </c>
      <c r="O209"/>
      <c r="P209"/>
      <c r="V209" s="22">
        <f t="shared" si="82"/>
        <v>3</v>
      </c>
      <c r="W209" s="22">
        <f t="shared" si="89"/>
        <v>1</v>
      </c>
      <c r="X209" s="22">
        <f t="shared" si="89"/>
        <v>7</v>
      </c>
      <c r="Y209" s="53" t="str">
        <f t="shared" si="70"/>
        <v>IFP</v>
      </c>
      <c r="Z209" s="7" t="str">
        <f t="shared" si="71"/>
        <v>SPC</v>
      </c>
      <c r="AA209" s="54">
        <f t="shared" si="90"/>
        <v>0.1069182389937107</v>
      </c>
      <c r="AB209" s="54">
        <f t="shared" si="90"/>
        <v>0.12895377128953772</v>
      </c>
      <c r="AC209" s="54">
        <f t="shared" si="90"/>
        <v>0</v>
      </c>
      <c r="AD209" s="54">
        <f t="shared" si="90"/>
        <v>0.1</v>
      </c>
      <c r="AE209" s="54"/>
      <c r="AF209" s="22">
        <f t="shared" ca="1" si="76"/>
        <v>0</v>
      </c>
      <c r="AG209" s="22" t="str">
        <f t="shared" ca="1" si="72"/>
        <v>COA</v>
      </c>
      <c r="AH209" s="22" t="str">
        <f t="shared" si="81"/>
        <v>IFP</v>
      </c>
      <c r="AI209" s="22" t="str">
        <f t="shared" si="81"/>
        <v>SPC</v>
      </c>
      <c r="AJ209" s="54">
        <f t="shared" ca="1" si="73"/>
        <v>0</v>
      </c>
    </row>
    <row r="210" spans="1:36" ht="12.75" customHeight="1" x14ac:dyDescent="0.45">
      <c r="A210" s="49"/>
      <c r="B210" s="49" t="s">
        <v>207</v>
      </c>
      <c r="C210" s="51">
        <v>1</v>
      </c>
      <c r="D210" s="51"/>
      <c r="E210" s="51"/>
      <c r="F210" s="51" t="s">
        <v>208</v>
      </c>
      <c r="G210" s="51"/>
      <c r="H210" s="51" t="s">
        <v>185</v>
      </c>
      <c r="I210" s="51">
        <f t="shared" si="63"/>
        <v>0</v>
      </c>
      <c r="K210" s="33" t="str">
        <f t="shared" si="69"/>
        <v>BEVERAGE AND TOBACCO PRODUCTS</v>
      </c>
      <c r="L210" s="33" t="str">
        <f t="shared" ref="L210:L273" si="91">IFERROR(VLOOKUP(K210,$O$17:$P$38,2,FALSE),"")</f>
        <v>IOI</v>
      </c>
      <c r="M210" s="33" t="str">
        <f t="shared" ref="M210:M273" si="92">IFERROR(VLOOKUP(B210,$Z$17:$AA$33,2,FALSE),0)</f>
        <v>OTH</v>
      </c>
      <c r="O210"/>
      <c r="P210"/>
      <c r="V210" s="22">
        <f t="shared" si="82"/>
        <v>3</v>
      </c>
      <c r="W210" s="22">
        <f t="shared" si="89"/>
        <v>1</v>
      </c>
      <c r="X210" s="22">
        <f t="shared" si="89"/>
        <v>8</v>
      </c>
      <c r="Y210" s="53" t="str">
        <f t="shared" si="70"/>
        <v>IFP</v>
      </c>
      <c r="Z210" s="7" t="str">
        <f t="shared" si="71"/>
        <v>LIG</v>
      </c>
      <c r="AA210" s="54">
        <f t="shared" si="90"/>
        <v>8.8050314465408799E-2</v>
      </c>
      <c r="AB210" s="54">
        <f t="shared" si="90"/>
        <v>0</v>
      </c>
      <c r="AC210" s="54">
        <f t="shared" si="90"/>
        <v>0</v>
      </c>
      <c r="AD210" s="54">
        <f t="shared" si="90"/>
        <v>0</v>
      </c>
      <c r="AE210" s="54"/>
      <c r="AF210" s="22">
        <f t="shared" ca="1" si="76"/>
        <v>0</v>
      </c>
      <c r="AG210" s="22" t="str">
        <f t="shared" ca="1" si="72"/>
        <v>COA</v>
      </c>
      <c r="AH210" s="22" t="str">
        <f t="shared" si="81"/>
        <v>IFP</v>
      </c>
      <c r="AI210" s="22" t="str">
        <f t="shared" si="81"/>
        <v>LIG</v>
      </c>
      <c r="AJ210" s="54">
        <f t="shared" ca="1" si="73"/>
        <v>0</v>
      </c>
    </row>
    <row r="211" spans="1:36" ht="12.75" customHeight="1" x14ac:dyDescent="0.45">
      <c r="A211" s="49"/>
      <c r="B211" s="49" t="s">
        <v>210</v>
      </c>
      <c r="C211" s="51" t="s">
        <v>185</v>
      </c>
      <c r="D211" s="51">
        <v>0</v>
      </c>
      <c r="E211" s="51"/>
      <c r="F211" s="51" t="s">
        <v>208</v>
      </c>
      <c r="G211" s="51"/>
      <c r="H211" s="51">
        <v>0</v>
      </c>
      <c r="I211" s="51">
        <f t="shared" si="63"/>
        <v>0</v>
      </c>
      <c r="K211" s="33" t="str">
        <f t="shared" si="69"/>
        <v>BEVERAGE AND TOBACCO PRODUCTS</v>
      </c>
      <c r="L211" s="33" t="str">
        <f t="shared" si="91"/>
        <v>IOI</v>
      </c>
      <c r="M211" s="33" t="str">
        <f t="shared" si="92"/>
        <v>OTH</v>
      </c>
      <c r="O211"/>
      <c r="P211"/>
      <c r="V211" s="22">
        <f t="shared" si="82"/>
        <v>3</v>
      </c>
      <c r="W211" s="22">
        <f t="shared" si="89"/>
        <v>1</v>
      </c>
      <c r="X211" s="22">
        <f t="shared" si="89"/>
        <v>9</v>
      </c>
      <c r="Y211" s="53" t="str">
        <f t="shared" si="70"/>
        <v>IFP</v>
      </c>
      <c r="Z211" s="7" t="str">
        <f t="shared" si="71"/>
        <v>OTH</v>
      </c>
      <c r="AA211" s="54">
        <f t="shared" si="90"/>
        <v>3.1446540880503145E-2</v>
      </c>
      <c r="AB211" s="54">
        <f t="shared" si="90"/>
        <v>5.5961070559610707E-2</v>
      </c>
      <c r="AC211" s="54">
        <f t="shared" si="90"/>
        <v>0</v>
      </c>
      <c r="AD211" s="54">
        <f t="shared" si="90"/>
        <v>0.6</v>
      </c>
      <c r="AE211" s="54"/>
      <c r="AF211" s="22">
        <f t="shared" ca="1" si="76"/>
        <v>0</v>
      </c>
      <c r="AG211" s="22" t="str">
        <f t="shared" ca="1" si="72"/>
        <v>COA</v>
      </c>
      <c r="AH211" s="22" t="str">
        <f t="shared" si="81"/>
        <v>IFP</v>
      </c>
      <c r="AI211" s="22" t="str">
        <f t="shared" si="81"/>
        <v>OTH</v>
      </c>
      <c r="AJ211" s="54">
        <f t="shared" ca="1" si="73"/>
        <v>0</v>
      </c>
    </row>
    <row r="212" spans="1:36" ht="12.75" customHeight="1" x14ac:dyDescent="0.45">
      <c r="A212" s="49"/>
      <c r="B212" s="49" t="s">
        <v>211</v>
      </c>
      <c r="C212" s="51" t="s">
        <v>208</v>
      </c>
      <c r="D212" s="51"/>
      <c r="E212" s="51"/>
      <c r="F212" s="51" t="s">
        <v>208</v>
      </c>
      <c r="G212" s="51"/>
      <c r="H212" s="51">
        <v>0</v>
      </c>
      <c r="I212" s="51">
        <f t="shared" si="63"/>
        <v>0</v>
      </c>
      <c r="K212" s="33" t="str">
        <f t="shared" si="69"/>
        <v>BEVERAGE AND TOBACCO PRODUCTS</v>
      </c>
      <c r="L212" s="33" t="str">
        <f t="shared" si="91"/>
        <v>IOI</v>
      </c>
      <c r="M212" s="33" t="str">
        <f t="shared" si="92"/>
        <v>OTH</v>
      </c>
      <c r="O212"/>
      <c r="P212"/>
      <c r="V212" s="22">
        <f t="shared" si="82"/>
        <v>3</v>
      </c>
      <c r="W212" s="22">
        <f t="shared" si="89"/>
        <v>2</v>
      </c>
      <c r="X212" s="22">
        <f t="shared" si="89"/>
        <v>1</v>
      </c>
      <c r="Y212" s="53" t="str">
        <f t="shared" si="70"/>
        <v>IOI</v>
      </c>
      <c r="Z212" s="7" t="str">
        <f t="shared" si="71"/>
        <v>STM</v>
      </c>
      <c r="AA212" s="54">
        <f t="shared" si="90"/>
        <v>1.5936254980079681E-2</v>
      </c>
      <c r="AB212" s="54">
        <f t="shared" si="90"/>
        <v>0.21637426900584794</v>
      </c>
      <c r="AC212" s="54">
        <f t="shared" si="90"/>
        <v>1</v>
      </c>
      <c r="AD212" s="54">
        <f t="shared" si="90"/>
        <v>0</v>
      </c>
      <c r="AE212" s="54"/>
      <c r="AF212" s="22">
        <f ca="1">IFERROR(IF(VALUE(AJ212)=0,0,1),0)</f>
        <v>1</v>
      </c>
      <c r="AG212" s="22" t="str">
        <f t="shared" ca="1" si="72"/>
        <v>COA</v>
      </c>
      <c r="AH212" s="22" t="str">
        <f t="shared" si="81"/>
        <v>IOI</v>
      </c>
      <c r="AI212" s="22" t="str">
        <f t="shared" si="81"/>
        <v>STM</v>
      </c>
      <c r="AJ212" s="54">
        <f t="shared" ca="1" si="73"/>
        <v>1</v>
      </c>
    </row>
    <row r="213" spans="1:36" ht="12.75" customHeight="1" x14ac:dyDescent="0.45">
      <c r="A213" s="49"/>
      <c r="B213" s="46" t="s">
        <v>213</v>
      </c>
      <c r="C213" s="51" t="s">
        <v>208</v>
      </c>
      <c r="D213" s="51">
        <v>0</v>
      </c>
      <c r="E213" s="51">
        <v>0</v>
      </c>
      <c r="F213" s="51" t="s">
        <v>208</v>
      </c>
      <c r="G213" s="51"/>
      <c r="H213" s="51">
        <v>0</v>
      </c>
      <c r="I213" s="51">
        <f t="shared" ref="I213:I276" si="93">G213+E213+D213</f>
        <v>0</v>
      </c>
      <c r="K213" s="33" t="str">
        <f t="shared" si="69"/>
        <v>BEVERAGE AND TOBACCO PRODUCTS</v>
      </c>
      <c r="L213" s="33" t="str">
        <f t="shared" si="91"/>
        <v>IOI</v>
      </c>
      <c r="M213" s="33">
        <f t="shared" si="92"/>
        <v>0</v>
      </c>
      <c r="O213"/>
      <c r="P213"/>
      <c r="V213" s="22">
        <f t="shared" si="82"/>
        <v>3</v>
      </c>
      <c r="W213" s="22">
        <f t="shared" si="89"/>
        <v>2</v>
      </c>
      <c r="X213" s="22">
        <f t="shared" si="89"/>
        <v>2</v>
      </c>
      <c r="Y213" s="53" t="str">
        <f t="shared" si="70"/>
        <v>IOI</v>
      </c>
      <c r="Z213" s="7" t="str">
        <f t="shared" si="71"/>
        <v>PRH</v>
      </c>
      <c r="AA213" s="54">
        <f t="shared" si="90"/>
        <v>5.1792828685258967E-2</v>
      </c>
      <c r="AB213" s="54">
        <f t="shared" si="90"/>
        <v>0.49122807017543857</v>
      </c>
      <c r="AC213" s="54">
        <f t="shared" si="90"/>
        <v>0</v>
      </c>
      <c r="AD213" s="54">
        <f t="shared" si="90"/>
        <v>0</v>
      </c>
      <c r="AE213" s="54"/>
      <c r="AF213" s="22">
        <f t="shared" ca="1" si="76"/>
        <v>0</v>
      </c>
      <c r="AG213" s="22" t="str">
        <f t="shared" ca="1" si="72"/>
        <v>COA</v>
      </c>
      <c r="AH213" s="22" t="str">
        <f t="shared" si="81"/>
        <v>IOI</v>
      </c>
      <c r="AI213" s="22" t="str">
        <f t="shared" si="81"/>
        <v>PRH</v>
      </c>
      <c r="AJ213" s="54">
        <f t="shared" ca="1" si="73"/>
        <v>0</v>
      </c>
    </row>
    <row r="214" spans="1:36" ht="12.75" customHeight="1" x14ac:dyDescent="0.45">
      <c r="A214" s="49"/>
      <c r="B214" s="49"/>
      <c r="C214" s="51"/>
      <c r="D214" s="51"/>
      <c r="E214" s="51"/>
      <c r="F214" s="51"/>
      <c r="G214" s="51"/>
      <c r="H214" s="51"/>
      <c r="I214" s="51">
        <f t="shared" si="93"/>
        <v>0</v>
      </c>
      <c r="K214" s="33" t="str">
        <f t="shared" si="69"/>
        <v>BEVERAGE AND TOBACCO PRODUCTS</v>
      </c>
      <c r="L214" s="33" t="str">
        <f t="shared" si="91"/>
        <v>IOI</v>
      </c>
      <c r="M214" s="33">
        <f t="shared" si="92"/>
        <v>0</v>
      </c>
      <c r="O214"/>
      <c r="P214"/>
      <c r="Q214" s="33"/>
      <c r="R214" s="33"/>
      <c r="S214" s="33"/>
      <c r="T214" s="33"/>
      <c r="U214" s="33"/>
      <c r="V214" s="22">
        <f t="shared" si="82"/>
        <v>3</v>
      </c>
      <c r="W214" s="22">
        <f t="shared" si="89"/>
        <v>2</v>
      </c>
      <c r="X214" s="22">
        <f t="shared" si="89"/>
        <v>3</v>
      </c>
      <c r="Y214" s="53" t="str">
        <f t="shared" si="70"/>
        <v>IOI</v>
      </c>
      <c r="Z214" s="7" t="str">
        <f t="shared" si="71"/>
        <v>PRC</v>
      </c>
      <c r="AA214" s="54">
        <f t="shared" si="90"/>
        <v>6.7729083665338641E-2</v>
      </c>
      <c r="AB214" s="54">
        <f t="shared" si="90"/>
        <v>0</v>
      </c>
      <c r="AC214" s="54">
        <f t="shared" si="90"/>
        <v>0</v>
      </c>
      <c r="AD214" s="54">
        <f t="shared" si="90"/>
        <v>0</v>
      </c>
      <c r="AE214" s="54"/>
      <c r="AF214" s="22">
        <f t="shared" ca="1" si="76"/>
        <v>0</v>
      </c>
      <c r="AG214" s="22" t="str">
        <f t="shared" ca="1" si="72"/>
        <v>COA</v>
      </c>
      <c r="AH214" s="22" t="str">
        <f t="shared" si="81"/>
        <v>IOI</v>
      </c>
      <c r="AI214" s="22" t="str">
        <f t="shared" si="81"/>
        <v>PRC</v>
      </c>
      <c r="AJ214" s="54">
        <f t="shared" ca="1" si="73"/>
        <v>0</v>
      </c>
    </row>
    <row r="215" spans="1:36" s="33" customFormat="1" ht="12.75" customHeight="1" x14ac:dyDescent="0.45">
      <c r="A215" s="46" t="s">
        <v>239</v>
      </c>
      <c r="B215" s="46" t="s">
        <v>240</v>
      </c>
      <c r="C215" s="55"/>
      <c r="D215" s="55"/>
      <c r="E215" s="55"/>
      <c r="F215" s="55"/>
      <c r="G215" s="55"/>
      <c r="H215" s="55"/>
      <c r="I215" s="55">
        <f t="shared" si="93"/>
        <v>0</v>
      </c>
      <c r="K215" s="33" t="str">
        <f t="shared" si="69"/>
        <v>subtot</v>
      </c>
      <c r="L215" s="33" t="str">
        <f t="shared" si="91"/>
        <v/>
      </c>
      <c r="M215" s="33">
        <f t="shared" si="92"/>
        <v>0</v>
      </c>
      <c r="O215"/>
      <c r="P215"/>
      <c r="Q215" s="22"/>
      <c r="R215" s="22"/>
      <c r="S215" s="22"/>
      <c r="T215" s="22"/>
      <c r="U215" s="22"/>
      <c r="V215" s="22">
        <f t="shared" si="82"/>
        <v>3</v>
      </c>
      <c r="W215" s="22">
        <f t="shared" si="89"/>
        <v>2</v>
      </c>
      <c r="X215" s="22">
        <f t="shared" si="89"/>
        <v>4</v>
      </c>
      <c r="Y215" s="53" t="str">
        <f t="shared" si="70"/>
        <v>IOI</v>
      </c>
      <c r="Z215" s="7" t="str">
        <f t="shared" si="71"/>
        <v>MDR</v>
      </c>
      <c r="AA215" s="54">
        <f t="shared" si="90"/>
        <v>0.59760956175298807</v>
      </c>
      <c r="AB215" s="54">
        <f t="shared" si="90"/>
        <v>4.0935672514619881E-2</v>
      </c>
      <c r="AC215" s="54">
        <f t="shared" si="90"/>
        <v>0</v>
      </c>
      <c r="AD215" s="54">
        <f t="shared" si="90"/>
        <v>0.1</v>
      </c>
      <c r="AE215" s="54"/>
      <c r="AF215" s="22">
        <f t="shared" ca="1" si="76"/>
        <v>0</v>
      </c>
      <c r="AG215" s="22" t="str">
        <f t="shared" ca="1" si="72"/>
        <v>COA</v>
      </c>
      <c r="AH215" s="22" t="str">
        <f t="shared" si="81"/>
        <v>IOI</v>
      </c>
      <c r="AI215" s="22" t="str">
        <f t="shared" si="81"/>
        <v>MDR</v>
      </c>
      <c r="AJ215" s="54">
        <f t="shared" ca="1" si="73"/>
        <v>0</v>
      </c>
    </row>
    <row r="216" spans="1:36" ht="12.75" customHeight="1" x14ac:dyDescent="0.45">
      <c r="A216" s="49"/>
      <c r="B216" s="49"/>
      <c r="C216" s="51"/>
      <c r="D216" s="51"/>
      <c r="E216" s="51"/>
      <c r="F216" s="51"/>
      <c r="G216" s="51"/>
      <c r="H216" s="51"/>
      <c r="I216" s="51">
        <f t="shared" si="93"/>
        <v>0</v>
      </c>
      <c r="K216" s="33" t="str">
        <f t="shared" si="69"/>
        <v>subtot</v>
      </c>
      <c r="L216" s="33" t="str">
        <f t="shared" si="91"/>
        <v/>
      </c>
      <c r="M216" s="33">
        <f t="shared" si="92"/>
        <v>0</v>
      </c>
      <c r="O216"/>
      <c r="P216"/>
      <c r="V216" s="22">
        <f t="shared" si="82"/>
        <v>3</v>
      </c>
      <c r="W216" s="22">
        <f t="shared" si="89"/>
        <v>2</v>
      </c>
      <c r="X216" s="22">
        <f t="shared" si="89"/>
        <v>5</v>
      </c>
      <c r="Y216" s="53" t="str">
        <f t="shared" si="70"/>
        <v>IOI</v>
      </c>
      <c r="Z216" s="7" t="str">
        <f t="shared" si="71"/>
        <v>ECP</v>
      </c>
      <c r="AA216" s="54">
        <f t="shared" si="90"/>
        <v>0</v>
      </c>
      <c r="AB216" s="54">
        <f t="shared" si="90"/>
        <v>0</v>
      </c>
      <c r="AC216" s="54">
        <f t="shared" si="90"/>
        <v>0</v>
      </c>
      <c r="AD216" s="54">
        <f t="shared" si="90"/>
        <v>0</v>
      </c>
      <c r="AE216" s="54"/>
      <c r="AF216" s="22">
        <f t="shared" ca="1" si="76"/>
        <v>0</v>
      </c>
      <c r="AG216" s="22" t="str">
        <f t="shared" ca="1" si="72"/>
        <v>COA</v>
      </c>
      <c r="AH216" s="22" t="str">
        <f t="shared" si="81"/>
        <v>IOI</v>
      </c>
      <c r="AI216" s="22" t="str">
        <f t="shared" si="81"/>
        <v>ECP</v>
      </c>
      <c r="AJ216" s="54">
        <f t="shared" ca="1" si="73"/>
        <v>0</v>
      </c>
    </row>
    <row r="217" spans="1:36" ht="12.75" customHeight="1" x14ac:dyDescent="0.45">
      <c r="A217" s="49"/>
      <c r="B217" s="49"/>
      <c r="C217" s="51"/>
      <c r="D217" s="51"/>
      <c r="E217" s="51"/>
      <c r="F217" s="51"/>
      <c r="G217" s="51"/>
      <c r="H217" s="51"/>
      <c r="I217" s="51">
        <f t="shared" si="93"/>
        <v>0</v>
      </c>
      <c r="K217" s="33" t="str">
        <f t="shared" si="69"/>
        <v>subtot</v>
      </c>
      <c r="L217" s="33" t="str">
        <f t="shared" si="91"/>
        <v/>
      </c>
      <c r="M217" s="33">
        <f t="shared" si="92"/>
        <v>0</v>
      </c>
      <c r="O217"/>
      <c r="P217"/>
      <c r="V217" s="22">
        <f t="shared" si="82"/>
        <v>3</v>
      </c>
      <c r="W217" s="22">
        <f t="shared" si="89"/>
        <v>2</v>
      </c>
      <c r="X217" s="22">
        <f t="shared" si="89"/>
        <v>6</v>
      </c>
      <c r="Y217" s="53" t="str">
        <f t="shared" si="70"/>
        <v>IOI</v>
      </c>
      <c r="Z217" s="7" t="str">
        <f t="shared" si="71"/>
        <v>OTP</v>
      </c>
      <c r="AA217" s="54">
        <f t="shared" si="90"/>
        <v>1.1952191235059761E-2</v>
      </c>
      <c r="AB217" s="54">
        <f t="shared" si="90"/>
        <v>2.9239766081871343E-2</v>
      </c>
      <c r="AC217" s="54">
        <f t="shared" si="90"/>
        <v>0</v>
      </c>
      <c r="AD217" s="54">
        <f t="shared" si="90"/>
        <v>0</v>
      </c>
      <c r="AE217" s="54"/>
      <c r="AF217" s="22">
        <f t="shared" ca="1" si="76"/>
        <v>0</v>
      </c>
      <c r="AG217" s="22" t="str">
        <f t="shared" ca="1" si="72"/>
        <v>COA</v>
      </c>
      <c r="AH217" s="22" t="str">
        <f t="shared" si="81"/>
        <v>IOI</v>
      </c>
      <c r="AI217" s="22" t="str">
        <f t="shared" si="81"/>
        <v>OTP</v>
      </c>
      <c r="AJ217" s="54">
        <f t="shared" ca="1" si="73"/>
        <v>0</v>
      </c>
    </row>
    <row r="218" spans="1:36" ht="12.75" customHeight="1" x14ac:dyDescent="0.45">
      <c r="A218" s="49"/>
      <c r="B218" s="46" t="s">
        <v>176</v>
      </c>
      <c r="C218" s="51">
        <v>47</v>
      </c>
      <c r="D218" s="51"/>
      <c r="E218" s="51"/>
      <c r="F218" s="51">
        <v>50</v>
      </c>
      <c r="G218" s="51">
        <v>1</v>
      </c>
      <c r="H218" s="51" t="s">
        <v>208</v>
      </c>
      <c r="I218" s="51">
        <f t="shared" si="93"/>
        <v>1</v>
      </c>
      <c r="K218" s="33" t="str">
        <f t="shared" si="69"/>
        <v>subtot</v>
      </c>
      <c r="L218" s="33" t="str">
        <f t="shared" si="91"/>
        <v/>
      </c>
      <c r="M218" s="33">
        <f t="shared" si="92"/>
        <v>0</v>
      </c>
      <c r="O218"/>
      <c r="P218"/>
      <c r="V218" s="22">
        <f t="shared" si="82"/>
        <v>3</v>
      </c>
      <c r="W218" s="22">
        <f t="shared" si="89"/>
        <v>2</v>
      </c>
      <c r="X218" s="22">
        <f t="shared" si="89"/>
        <v>7</v>
      </c>
      <c r="Y218" s="53" t="str">
        <f t="shared" si="70"/>
        <v>IOI</v>
      </c>
      <c r="Z218" s="7" t="str">
        <f t="shared" si="71"/>
        <v>SPC</v>
      </c>
      <c r="AA218" s="54">
        <f t="shared" si="90"/>
        <v>0.1394422310756972</v>
      </c>
      <c r="AB218" s="54">
        <f t="shared" si="90"/>
        <v>0.21052631578947367</v>
      </c>
      <c r="AC218" s="54">
        <f t="shared" si="90"/>
        <v>0</v>
      </c>
      <c r="AD218" s="54">
        <f t="shared" si="90"/>
        <v>0</v>
      </c>
      <c r="AE218" s="54"/>
      <c r="AF218" s="22">
        <f t="shared" ca="1" si="76"/>
        <v>0</v>
      </c>
      <c r="AG218" s="22" t="str">
        <f t="shared" ca="1" si="72"/>
        <v>COA</v>
      </c>
      <c r="AH218" s="22" t="str">
        <f t="shared" si="81"/>
        <v>IOI</v>
      </c>
      <c r="AI218" s="22" t="str">
        <f t="shared" si="81"/>
        <v>SPC</v>
      </c>
      <c r="AJ218" s="54">
        <f t="shared" ca="1" si="73"/>
        <v>0</v>
      </c>
    </row>
    <row r="219" spans="1:36" ht="12.75" customHeight="1" x14ac:dyDescent="0.45">
      <c r="A219" s="49"/>
      <c r="B219" s="46" t="s">
        <v>170</v>
      </c>
      <c r="C219" s="51">
        <v>1</v>
      </c>
      <c r="D219" s="51"/>
      <c r="E219" s="51"/>
      <c r="F219" s="51">
        <v>32</v>
      </c>
      <c r="G219" s="51"/>
      <c r="H219" s="51" t="s">
        <v>208</v>
      </c>
      <c r="I219" s="51">
        <f t="shared" si="93"/>
        <v>0</v>
      </c>
      <c r="K219" s="33" t="str">
        <f t="shared" si="69"/>
        <v>subtot</v>
      </c>
      <c r="L219" s="33" t="str">
        <f t="shared" si="91"/>
        <v/>
      </c>
      <c r="M219" s="33">
        <f t="shared" si="92"/>
        <v>0</v>
      </c>
      <c r="O219"/>
      <c r="P219"/>
      <c r="V219" s="22">
        <f t="shared" si="82"/>
        <v>3</v>
      </c>
      <c r="W219" s="22">
        <f t="shared" ref="W219:X234" si="94">W138</f>
        <v>2</v>
      </c>
      <c r="X219" s="22">
        <f t="shared" si="94"/>
        <v>8</v>
      </c>
      <c r="Y219" s="53" t="str">
        <f t="shared" si="70"/>
        <v>IOI</v>
      </c>
      <c r="Z219" s="7" t="str">
        <f t="shared" si="71"/>
        <v>LIG</v>
      </c>
      <c r="AA219" s="54">
        <f t="shared" ref="AA219:AD234" si="95">AA138</f>
        <v>8.3665338645418322E-2</v>
      </c>
      <c r="AB219" s="54">
        <f t="shared" si="95"/>
        <v>0</v>
      </c>
      <c r="AC219" s="54">
        <f t="shared" si="95"/>
        <v>0</v>
      </c>
      <c r="AD219" s="54">
        <f t="shared" si="95"/>
        <v>0</v>
      </c>
      <c r="AE219" s="54"/>
      <c r="AF219" s="22">
        <f t="shared" ca="1" si="76"/>
        <v>0</v>
      </c>
      <c r="AG219" s="22" t="str">
        <f t="shared" ca="1" si="72"/>
        <v>COA</v>
      </c>
      <c r="AH219" s="22" t="str">
        <f t="shared" si="81"/>
        <v>IOI</v>
      </c>
      <c r="AI219" s="22" t="str">
        <f t="shared" si="81"/>
        <v>LIG</v>
      </c>
      <c r="AJ219" s="54">
        <f t="shared" ca="1" si="73"/>
        <v>0</v>
      </c>
    </row>
    <row r="220" spans="1:36" ht="12.75" customHeight="1" x14ac:dyDescent="0.45">
      <c r="A220" s="49"/>
      <c r="B220" s="49" t="s">
        <v>172</v>
      </c>
      <c r="C220" s="51">
        <v>1</v>
      </c>
      <c r="D220" s="51">
        <v>0</v>
      </c>
      <c r="E220" s="51"/>
      <c r="F220" s="51">
        <v>16</v>
      </c>
      <c r="G220" s="51"/>
      <c r="H220" s="51" t="s">
        <v>208</v>
      </c>
      <c r="I220" s="51">
        <f t="shared" si="93"/>
        <v>0</v>
      </c>
      <c r="K220" s="33" t="str">
        <f t="shared" si="69"/>
        <v>subtot</v>
      </c>
      <c r="L220" s="33" t="str">
        <f t="shared" si="91"/>
        <v/>
      </c>
      <c r="M220" s="33" t="str">
        <f t="shared" si="92"/>
        <v>STM</v>
      </c>
      <c r="O220"/>
      <c r="P220"/>
      <c r="V220" s="22">
        <f t="shared" si="82"/>
        <v>3</v>
      </c>
      <c r="W220" s="22">
        <f t="shared" si="94"/>
        <v>2</v>
      </c>
      <c r="X220" s="22">
        <f t="shared" si="94"/>
        <v>9</v>
      </c>
      <c r="Y220" s="53" t="str">
        <f t="shared" si="70"/>
        <v>IOI</v>
      </c>
      <c r="Z220" s="7" t="str">
        <f t="shared" si="71"/>
        <v>OTH</v>
      </c>
      <c r="AA220" s="54">
        <f t="shared" si="95"/>
        <v>3.1872509960159362E-2</v>
      </c>
      <c r="AB220" s="54">
        <f t="shared" si="95"/>
        <v>1.1695906432748537E-2</v>
      </c>
      <c r="AC220" s="54">
        <f t="shared" si="95"/>
        <v>0</v>
      </c>
      <c r="AD220" s="54">
        <f t="shared" si="95"/>
        <v>0.9</v>
      </c>
      <c r="AE220" s="54"/>
      <c r="AF220" s="22">
        <f t="shared" ca="1" si="76"/>
        <v>0</v>
      </c>
      <c r="AG220" s="22" t="str">
        <f t="shared" ca="1" si="72"/>
        <v>COA</v>
      </c>
      <c r="AH220" s="22" t="str">
        <f t="shared" si="81"/>
        <v>IOI</v>
      </c>
      <c r="AI220" s="22" t="str">
        <f t="shared" si="81"/>
        <v>OTH</v>
      </c>
      <c r="AJ220" s="54">
        <f t="shared" ca="1" si="73"/>
        <v>0</v>
      </c>
    </row>
    <row r="221" spans="1:36" ht="12.75" customHeight="1" x14ac:dyDescent="0.45">
      <c r="A221" s="49"/>
      <c r="B221" s="49" t="s">
        <v>175</v>
      </c>
      <c r="C221" s="51" t="s">
        <v>185</v>
      </c>
      <c r="D221" s="51"/>
      <c r="E221" s="51"/>
      <c r="F221" s="51">
        <v>16</v>
      </c>
      <c r="G221" s="51"/>
      <c r="H221" s="51" t="s">
        <v>208</v>
      </c>
      <c r="I221" s="51">
        <f t="shared" si="93"/>
        <v>0</v>
      </c>
      <c r="K221" s="33" t="str">
        <f t="shared" si="69"/>
        <v>subtot</v>
      </c>
      <c r="L221" s="33" t="str">
        <f t="shared" si="91"/>
        <v/>
      </c>
      <c r="M221" s="33">
        <f t="shared" si="92"/>
        <v>0</v>
      </c>
      <c r="O221"/>
      <c r="P221"/>
      <c r="V221" s="22">
        <f t="shared" si="82"/>
        <v>3</v>
      </c>
      <c r="W221" s="22">
        <f t="shared" si="94"/>
        <v>3</v>
      </c>
      <c r="X221" s="22">
        <f t="shared" si="94"/>
        <v>1</v>
      </c>
      <c r="Y221" s="53" t="str">
        <f t="shared" si="70"/>
        <v>ICH</v>
      </c>
      <c r="Z221" s="7" t="str">
        <f t="shared" si="71"/>
        <v>STM</v>
      </c>
      <c r="AA221" s="54">
        <f t="shared" si="95"/>
        <v>9.324009324009324E-3</v>
      </c>
      <c r="AB221" s="54">
        <f t="shared" si="95"/>
        <v>0.25348542458808621</v>
      </c>
      <c r="AC221" s="54">
        <f t="shared" si="95"/>
        <v>0.31818181818181818</v>
      </c>
      <c r="AD221" s="54">
        <f t="shared" si="95"/>
        <v>0.3</v>
      </c>
      <c r="AE221" s="54"/>
      <c r="AF221" s="22">
        <f t="shared" ref="AF221:AF222" ca="1" si="96">IFERROR(IF(VALUE(AJ221)=0,0,1),0)</f>
        <v>1</v>
      </c>
      <c r="AG221" s="22" t="str">
        <f t="shared" ca="1" si="72"/>
        <v>COA</v>
      </c>
      <c r="AH221" s="22" t="str">
        <f t="shared" si="81"/>
        <v>ICH</v>
      </c>
      <c r="AI221" s="22" t="str">
        <f t="shared" si="81"/>
        <v>STM</v>
      </c>
      <c r="AJ221" s="54">
        <f t="shared" ca="1" si="73"/>
        <v>0.31818181818181818</v>
      </c>
    </row>
    <row r="222" spans="1:36" ht="12.75" customHeight="1" x14ac:dyDescent="0.45">
      <c r="A222" s="49"/>
      <c r="B222" s="46" t="s">
        <v>178</v>
      </c>
      <c r="C222" s="51">
        <v>36</v>
      </c>
      <c r="D222" s="51">
        <v>0</v>
      </c>
      <c r="E222" s="51"/>
      <c r="F222" s="51">
        <v>13</v>
      </c>
      <c r="G222" s="51"/>
      <c r="H222" s="51" t="s">
        <v>208</v>
      </c>
      <c r="I222" s="51">
        <f t="shared" si="93"/>
        <v>0</v>
      </c>
      <c r="K222" s="33" t="str">
        <f t="shared" si="69"/>
        <v>subtot</v>
      </c>
      <c r="L222" s="33" t="str">
        <f t="shared" si="91"/>
        <v/>
      </c>
      <c r="M222" s="33">
        <f t="shared" si="92"/>
        <v>0</v>
      </c>
      <c r="O222"/>
      <c r="P222"/>
      <c r="V222" s="22">
        <f t="shared" si="82"/>
        <v>3</v>
      </c>
      <c r="W222" s="22">
        <f t="shared" si="94"/>
        <v>3</v>
      </c>
      <c r="X222" s="22">
        <f t="shared" si="94"/>
        <v>2</v>
      </c>
      <c r="Y222" s="53" t="str">
        <f t="shared" si="70"/>
        <v>ICH</v>
      </c>
      <c r="Z222" s="7" t="str">
        <f t="shared" si="71"/>
        <v>PRH</v>
      </c>
      <c r="AA222" s="54">
        <f t="shared" si="95"/>
        <v>4.7785547785547784E-2</v>
      </c>
      <c r="AB222" s="54">
        <f t="shared" si="95"/>
        <v>0.52344740177439797</v>
      </c>
      <c r="AC222" s="54">
        <f t="shared" si="95"/>
        <v>0.31818181818181818</v>
      </c>
      <c r="AD222" s="54">
        <f t="shared" si="95"/>
        <v>0.1</v>
      </c>
      <c r="AE222" s="54"/>
      <c r="AF222" s="22">
        <f t="shared" ca="1" si="96"/>
        <v>1</v>
      </c>
      <c r="AG222" s="22" t="str">
        <f t="shared" ca="1" si="72"/>
        <v>COA</v>
      </c>
      <c r="AH222" s="22" t="str">
        <f t="shared" si="81"/>
        <v>ICH</v>
      </c>
      <c r="AI222" s="22" t="str">
        <f t="shared" si="81"/>
        <v>PRH</v>
      </c>
      <c r="AJ222" s="54">
        <f t="shared" ca="1" si="73"/>
        <v>0.31818181818181818</v>
      </c>
    </row>
    <row r="223" spans="1:36" ht="12.75" customHeight="1" x14ac:dyDescent="0.45">
      <c r="A223" s="49"/>
      <c r="B223" s="49" t="s">
        <v>180</v>
      </c>
      <c r="C223" s="51">
        <v>1</v>
      </c>
      <c r="D223" s="51">
        <v>0</v>
      </c>
      <c r="E223" s="51"/>
      <c r="F223" s="51">
        <v>11</v>
      </c>
      <c r="G223" s="51"/>
      <c r="H223" s="51" t="s">
        <v>208</v>
      </c>
      <c r="I223" s="51">
        <f t="shared" si="93"/>
        <v>0</v>
      </c>
      <c r="K223" s="33" t="str">
        <f t="shared" si="69"/>
        <v>subtot</v>
      </c>
      <c r="L223" s="33" t="str">
        <f t="shared" si="91"/>
        <v/>
      </c>
      <c r="M223" s="33" t="str">
        <f t="shared" si="92"/>
        <v>PRH</v>
      </c>
      <c r="O223"/>
      <c r="P223"/>
      <c r="V223" s="22">
        <f t="shared" si="82"/>
        <v>3</v>
      </c>
      <c r="W223" s="22">
        <f t="shared" si="94"/>
        <v>3</v>
      </c>
      <c r="X223" s="22">
        <f t="shared" si="94"/>
        <v>3</v>
      </c>
      <c r="Y223" s="53" t="str">
        <f t="shared" si="70"/>
        <v>ICH</v>
      </c>
      <c r="Z223" s="7" t="str">
        <f t="shared" si="71"/>
        <v>PRC</v>
      </c>
      <c r="AA223" s="54">
        <f t="shared" si="95"/>
        <v>9.5571095571095568E-2</v>
      </c>
      <c r="AB223" s="54">
        <f t="shared" si="95"/>
        <v>5.7034220532319393E-3</v>
      </c>
      <c r="AC223" s="54">
        <f t="shared" si="95"/>
        <v>0</v>
      </c>
      <c r="AD223" s="54">
        <f t="shared" si="95"/>
        <v>0</v>
      </c>
      <c r="AE223" s="54"/>
      <c r="AF223" s="22">
        <f t="shared" ca="1" si="76"/>
        <v>0</v>
      </c>
      <c r="AG223" s="22" t="str">
        <f t="shared" ca="1" si="72"/>
        <v>COA</v>
      </c>
      <c r="AH223" s="22" t="str">
        <f t="shared" si="81"/>
        <v>ICH</v>
      </c>
      <c r="AI223" s="22" t="str">
        <f t="shared" si="81"/>
        <v>PRC</v>
      </c>
      <c r="AJ223" s="54">
        <f t="shared" ca="1" si="73"/>
        <v>0</v>
      </c>
    </row>
    <row r="224" spans="1:36" ht="12.75" customHeight="1" x14ac:dyDescent="0.45">
      <c r="A224" s="49"/>
      <c r="B224" s="49" t="s">
        <v>183</v>
      </c>
      <c r="C224" s="51">
        <v>9</v>
      </c>
      <c r="D224" s="51">
        <v>0</v>
      </c>
      <c r="E224" s="51"/>
      <c r="F224" s="51" t="s">
        <v>208</v>
      </c>
      <c r="G224" s="51"/>
      <c r="H224" s="51">
        <v>0</v>
      </c>
      <c r="I224" s="51">
        <f t="shared" si="93"/>
        <v>0</v>
      </c>
      <c r="K224" s="33" t="str">
        <f t="shared" si="69"/>
        <v>subtot</v>
      </c>
      <c r="L224" s="33" t="str">
        <f t="shared" si="91"/>
        <v/>
      </c>
      <c r="M224" s="33" t="str">
        <f t="shared" si="92"/>
        <v>PRC</v>
      </c>
      <c r="O224"/>
      <c r="P224"/>
      <c r="V224" s="22">
        <f t="shared" si="82"/>
        <v>3</v>
      </c>
      <c r="W224" s="22">
        <f t="shared" si="94"/>
        <v>3</v>
      </c>
      <c r="X224" s="22">
        <f t="shared" si="94"/>
        <v>4</v>
      </c>
      <c r="Y224" s="53" t="str">
        <f t="shared" si="70"/>
        <v>ICH</v>
      </c>
      <c r="Z224" s="7" t="str">
        <f t="shared" si="71"/>
        <v>MDR</v>
      </c>
      <c r="AA224" s="54">
        <f t="shared" si="95"/>
        <v>0.534965034965035</v>
      </c>
      <c r="AB224" s="54">
        <f t="shared" si="95"/>
        <v>5.6400506970849175E-2</v>
      </c>
      <c r="AC224" s="54">
        <f t="shared" si="95"/>
        <v>0</v>
      </c>
      <c r="AD224" s="54">
        <f t="shared" si="95"/>
        <v>0</v>
      </c>
      <c r="AE224" s="54"/>
      <c r="AF224" s="22">
        <f t="shared" ca="1" si="76"/>
        <v>0</v>
      </c>
      <c r="AG224" s="22" t="str">
        <f t="shared" ca="1" si="72"/>
        <v>COA</v>
      </c>
      <c r="AH224" s="22" t="str">
        <f t="shared" si="81"/>
        <v>ICH</v>
      </c>
      <c r="AI224" s="22" t="str">
        <f t="shared" si="81"/>
        <v>MDR</v>
      </c>
      <c r="AJ224" s="54">
        <f t="shared" ca="1" si="73"/>
        <v>0</v>
      </c>
    </row>
    <row r="225" spans="1:36" ht="12.75" customHeight="1" x14ac:dyDescent="0.45">
      <c r="A225" s="49"/>
      <c r="B225" s="49" t="s">
        <v>187</v>
      </c>
      <c r="C225" s="51">
        <v>23</v>
      </c>
      <c r="D225" s="51">
        <v>0</v>
      </c>
      <c r="E225" s="51"/>
      <c r="F225" s="51">
        <v>1</v>
      </c>
      <c r="G225" s="51"/>
      <c r="H225" s="51">
        <v>0</v>
      </c>
      <c r="I225" s="51">
        <f t="shared" si="93"/>
        <v>0</v>
      </c>
      <c r="K225" s="33" t="str">
        <f t="shared" si="69"/>
        <v>subtot</v>
      </c>
      <c r="L225" s="33" t="str">
        <f t="shared" si="91"/>
        <v/>
      </c>
      <c r="M225" s="33" t="str">
        <f t="shared" si="92"/>
        <v>MDR</v>
      </c>
      <c r="O225"/>
      <c r="P225"/>
      <c r="V225" s="22">
        <f t="shared" si="82"/>
        <v>3</v>
      </c>
      <c r="W225" s="22">
        <f t="shared" si="94"/>
        <v>3</v>
      </c>
      <c r="X225" s="22">
        <f t="shared" si="94"/>
        <v>5</v>
      </c>
      <c r="Y225" s="53" t="str">
        <f t="shared" si="70"/>
        <v>ICH</v>
      </c>
      <c r="Z225" s="7" t="str">
        <f t="shared" si="71"/>
        <v>ECP</v>
      </c>
      <c r="AA225" s="54">
        <f t="shared" si="95"/>
        <v>0.15734265734265734</v>
      </c>
      <c r="AB225" s="54">
        <f t="shared" si="95"/>
        <v>0</v>
      </c>
      <c r="AC225" s="54">
        <f t="shared" si="95"/>
        <v>0</v>
      </c>
      <c r="AD225" s="54">
        <f t="shared" si="95"/>
        <v>0</v>
      </c>
      <c r="AE225" s="54"/>
      <c r="AF225" s="22">
        <f t="shared" ca="1" si="76"/>
        <v>0</v>
      </c>
      <c r="AG225" s="22" t="str">
        <f t="shared" ca="1" si="72"/>
        <v>COA</v>
      </c>
      <c r="AH225" s="22" t="str">
        <f t="shared" si="81"/>
        <v>ICH</v>
      </c>
      <c r="AI225" s="22" t="str">
        <f t="shared" si="81"/>
        <v>ECP</v>
      </c>
      <c r="AJ225" s="54">
        <f t="shared" ca="1" si="73"/>
        <v>0</v>
      </c>
    </row>
    <row r="226" spans="1:36" ht="12.75" customHeight="1" x14ac:dyDescent="0.45">
      <c r="A226" s="49"/>
      <c r="B226" s="49" t="s">
        <v>190</v>
      </c>
      <c r="C226" s="51" t="s">
        <v>208</v>
      </c>
      <c r="D226" s="51"/>
      <c r="E226" s="51"/>
      <c r="F226" s="51"/>
      <c r="G226" s="51"/>
      <c r="H226" s="51" t="s">
        <v>185</v>
      </c>
      <c r="I226" s="51">
        <f t="shared" si="93"/>
        <v>0</v>
      </c>
      <c r="K226" s="33" t="str">
        <f t="shared" si="69"/>
        <v>subtot</v>
      </c>
      <c r="L226" s="33" t="str">
        <f t="shared" si="91"/>
        <v/>
      </c>
      <c r="M226" s="33" t="str">
        <f t="shared" si="92"/>
        <v>ECP</v>
      </c>
      <c r="O226"/>
      <c r="P226"/>
      <c r="V226" s="22">
        <f t="shared" si="82"/>
        <v>3</v>
      </c>
      <c r="W226" s="22">
        <f t="shared" si="94"/>
        <v>3</v>
      </c>
      <c r="X226" s="22">
        <f t="shared" si="94"/>
        <v>6</v>
      </c>
      <c r="Y226" s="53" t="str">
        <f t="shared" si="70"/>
        <v>ICH</v>
      </c>
      <c r="Z226" s="7" t="str">
        <f t="shared" si="71"/>
        <v>OTP</v>
      </c>
      <c r="AA226" s="54">
        <f t="shared" si="95"/>
        <v>2.3310023310023312E-2</v>
      </c>
      <c r="AB226" s="54">
        <f t="shared" si="95"/>
        <v>0.10139416983523447</v>
      </c>
      <c r="AC226" s="54">
        <f t="shared" si="95"/>
        <v>0.36363636363636365</v>
      </c>
      <c r="AD226" s="54">
        <f t="shared" si="95"/>
        <v>0</v>
      </c>
      <c r="AE226" s="54"/>
      <c r="AF226" s="22">
        <f ca="1">IFERROR(IF(VALUE(AJ226)=0,0,1),0)</f>
        <v>1</v>
      </c>
      <c r="AG226" s="22" t="str">
        <f t="shared" ca="1" si="72"/>
        <v>COA</v>
      </c>
      <c r="AH226" s="22" t="str">
        <f t="shared" si="81"/>
        <v>ICH</v>
      </c>
      <c r="AI226" s="22" t="str">
        <f t="shared" si="81"/>
        <v>OTP</v>
      </c>
      <c r="AJ226" s="54">
        <f t="shared" ca="1" si="73"/>
        <v>0.36363636363636365</v>
      </c>
    </row>
    <row r="227" spans="1:36" ht="12.75" customHeight="1" x14ac:dyDescent="0.45">
      <c r="A227" s="49"/>
      <c r="B227" s="49" t="s">
        <v>193</v>
      </c>
      <c r="C227" s="51">
        <v>1</v>
      </c>
      <c r="D227" s="51">
        <v>0</v>
      </c>
      <c r="E227" s="51"/>
      <c r="F227" s="51">
        <v>1</v>
      </c>
      <c r="G227" s="51"/>
      <c r="H227" s="51">
        <v>0</v>
      </c>
      <c r="I227" s="51">
        <f t="shared" si="93"/>
        <v>0</v>
      </c>
      <c r="K227" s="33" t="str">
        <f t="shared" si="69"/>
        <v>subtot</v>
      </c>
      <c r="L227" s="33" t="str">
        <f t="shared" si="91"/>
        <v/>
      </c>
      <c r="M227" s="33" t="str">
        <f t="shared" si="92"/>
        <v>OTP</v>
      </c>
      <c r="O227"/>
      <c r="P227"/>
      <c r="V227" s="22">
        <f t="shared" si="82"/>
        <v>3</v>
      </c>
      <c r="W227" s="22">
        <f t="shared" si="94"/>
        <v>3</v>
      </c>
      <c r="X227" s="22">
        <f t="shared" si="94"/>
        <v>7</v>
      </c>
      <c r="Y227" s="53" t="str">
        <f t="shared" si="70"/>
        <v>ICH</v>
      </c>
      <c r="Z227" s="7" t="str">
        <f t="shared" si="71"/>
        <v>SPC</v>
      </c>
      <c r="AA227" s="54">
        <f t="shared" si="95"/>
        <v>6.5268065268065265E-2</v>
      </c>
      <c r="AB227" s="54">
        <f t="shared" si="95"/>
        <v>4.9429657794676805E-2</v>
      </c>
      <c r="AC227" s="54">
        <f t="shared" si="95"/>
        <v>0</v>
      </c>
      <c r="AD227" s="54">
        <f t="shared" si="95"/>
        <v>0</v>
      </c>
      <c r="AE227" s="54"/>
      <c r="AF227" s="22">
        <f t="shared" ca="1" si="76"/>
        <v>0</v>
      </c>
      <c r="AG227" s="22" t="str">
        <f t="shared" ca="1" si="72"/>
        <v>COA</v>
      </c>
      <c r="AH227" s="22" t="str">
        <f t="shared" si="81"/>
        <v>ICH</v>
      </c>
      <c r="AI227" s="22" t="str">
        <f t="shared" si="81"/>
        <v>SPC</v>
      </c>
      <c r="AJ227" s="54">
        <f t="shared" ca="1" si="73"/>
        <v>0</v>
      </c>
    </row>
    <row r="228" spans="1:36" ht="12.75" customHeight="1" x14ac:dyDescent="0.45">
      <c r="A228" s="49"/>
      <c r="B228" s="46" t="s">
        <v>196</v>
      </c>
      <c r="C228" s="51">
        <v>10</v>
      </c>
      <c r="D228" s="51"/>
      <c r="E228" s="51"/>
      <c r="F228" s="51">
        <v>5</v>
      </c>
      <c r="G228" s="51">
        <v>1</v>
      </c>
      <c r="H228" s="51" t="s">
        <v>208</v>
      </c>
      <c r="I228" s="51">
        <f t="shared" si="93"/>
        <v>1</v>
      </c>
      <c r="K228" s="33" t="str">
        <f t="shared" si="69"/>
        <v>subtot</v>
      </c>
      <c r="L228" s="33" t="str">
        <f t="shared" si="91"/>
        <v/>
      </c>
      <c r="M228" s="33">
        <f t="shared" si="92"/>
        <v>0</v>
      </c>
      <c r="O228"/>
      <c r="P228"/>
      <c r="V228" s="22">
        <f t="shared" si="82"/>
        <v>3</v>
      </c>
      <c r="W228" s="22">
        <f t="shared" si="94"/>
        <v>3</v>
      </c>
      <c r="X228" s="22">
        <f t="shared" si="94"/>
        <v>8</v>
      </c>
      <c r="Y228" s="53" t="str">
        <f t="shared" si="70"/>
        <v>ICH</v>
      </c>
      <c r="Z228" s="7" t="str">
        <f t="shared" si="71"/>
        <v>LIG</v>
      </c>
      <c r="AA228" s="54">
        <f t="shared" si="95"/>
        <v>4.4289044289044288E-2</v>
      </c>
      <c r="AB228" s="54">
        <f t="shared" si="95"/>
        <v>0</v>
      </c>
      <c r="AC228" s="54">
        <f t="shared" si="95"/>
        <v>0</v>
      </c>
      <c r="AD228" s="54">
        <f t="shared" si="95"/>
        <v>0</v>
      </c>
      <c r="AE228" s="54"/>
      <c r="AF228" s="22">
        <f t="shared" ca="1" si="76"/>
        <v>0</v>
      </c>
      <c r="AG228" s="22" t="str">
        <f t="shared" ca="1" si="72"/>
        <v>COA</v>
      </c>
      <c r="AH228" s="22" t="str">
        <f t="shared" si="81"/>
        <v>ICH</v>
      </c>
      <c r="AI228" s="22" t="str">
        <f t="shared" si="81"/>
        <v>LIG</v>
      </c>
      <c r="AJ228" s="54">
        <f t="shared" ca="1" si="73"/>
        <v>0</v>
      </c>
    </row>
    <row r="229" spans="1:36" ht="12.75" customHeight="1" x14ac:dyDescent="0.45">
      <c r="A229" s="49"/>
      <c r="B229" s="49" t="s">
        <v>198</v>
      </c>
      <c r="C229" s="51">
        <v>5</v>
      </c>
      <c r="D229" s="51">
        <v>0</v>
      </c>
      <c r="E229" s="51"/>
      <c r="F229" s="51">
        <v>4</v>
      </c>
      <c r="G229" s="51"/>
      <c r="H229" s="51" t="s">
        <v>208</v>
      </c>
      <c r="I229" s="51">
        <f t="shared" si="93"/>
        <v>0</v>
      </c>
      <c r="K229" s="33" t="str">
        <f t="shared" si="69"/>
        <v>subtot</v>
      </c>
      <c r="L229" s="33" t="str">
        <f t="shared" si="91"/>
        <v/>
      </c>
      <c r="M229" s="33" t="str">
        <f t="shared" si="92"/>
        <v>SPC</v>
      </c>
      <c r="O229"/>
      <c r="P229"/>
      <c r="V229" s="22">
        <f t="shared" si="82"/>
        <v>3</v>
      </c>
      <c r="W229" s="22">
        <f t="shared" si="94"/>
        <v>3</v>
      </c>
      <c r="X229" s="22">
        <f t="shared" si="94"/>
        <v>9</v>
      </c>
      <c r="Y229" s="53" t="str">
        <f t="shared" si="70"/>
        <v>ICH</v>
      </c>
      <c r="Z229" s="7" t="str">
        <f t="shared" si="71"/>
        <v>OTH</v>
      </c>
      <c r="AA229" s="54">
        <f t="shared" si="95"/>
        <v>2.2144522144522144E-2</v>
      </c>
      <c r="AB229" s="54">
        <f t="shared" si="95"/>
        <v>1.0139416983523447E-2</v>
      </c>
      <c r="AC229" s="54">
        <f t="shared" si="95"/>
        <v>0</v>
      </c>
      <c r="AD229" s="54">
        <f t="shared" si="95"/>
        <v>0.6</v>
      </c>
      <c r="AE229" s="54"/>
      <c r="AF229" s="22">
        <f t="shared" ca="1" si="76"/>
        <v>0</v>
      </c>
      <c r="AG229" s="22" t="str">
        <f t="shared" ca="1" si="72"/>
        <v>COA</v>
      </c>
      <c r="AH229" s="22" t="str">
        <f t="shared" si="81"/>
        <v>ICH</v>
      </c>
      <c r="AI229" s="22" t="str">
        <f t="shared" si="81"/>
        <v>OTH</v>
      </c>
      <c r="AJ229" s="54">
        <f t="shared" ca="1" si="73"/>
        <v>0</v>
      </c>
    </row>
    <row r="230" spans="1:36" ht="12.75" customHeight="1" x14ac:dyDescent="0.45">
      <c r="A230" s="49"/>
      <c r="B230" s="49" t="s">
        <v>201</v>
      </c>
      <c r="C230" s="51">
        <v>3</v>
      </c>
      <c r="D230" s="51"/>
      <c r="E230" s="51"/>
      <c r="F230" s="51"/>
      <c r="G230" s="51"/>
      <c r="H230" s="51" t="s">
        <v>185</v>
      </c>
      <c r="I230" s="51">
        <f t="shared" si="93"/>
        <v>0</v>
      </c>
      <c r="K230" s="33" t="str">
        <f t="shared" si="69"/>
        <v>subtot</v>
      </c>
      <c r="L230" s="33" t="str">
        <f t="shared" si="91"/>
        <v/>
      </c>
      <c r="M230" s="33" t="str">
        <f t="shared" si="92"/>
        <v>LIG</v>
      </c>
      <c r="O230"/>
      <c r="P230"/>
      <c r="V230" s="22">
        <f t="shared" si="82"/>
        <v>3</v>
      </c>
      <c r="W230" s="22">
        <f t="shared" si="94"/>
        <v>4</v>
      </c>
      <c r="X230" s="22">
        <f t="shared" si="94"/>
        <v>1</v>
      </c>
      <c r="Y230" s="53" t="str">
        <f t="shared" si="70"/>
        <v>ITM</v>
      </c>
      <c r="Z230" s="7" t="str">
        <f t="shared" si="71"/>
        <v>STM</v>
      </c>
      <c r="AA230" s="54">
        <f t="shared" si="95"/>
        <v>8.4925690021231421E-3</v>
      </c>
      <c r="AB230" s="54">
        <f t="shared" si="95"/>
        <v>6.7796610169491525E-2</v>
      </c>
      <c r="AC230" s="54" t="str">
        <f t="shared" si="95"/>
        <v/>
      </c>
      <c r="AD230" s="54">
        <f t="shared" si="95"/>
        <v>0.14285714285714285</v>
      </c>
      <c r="AE230" s="54"/>
      <c r="AF230" s="22">
        <f t="shared" ref="AF230:AF238" ca="1" si="97">IFERROR(IF(VALUE(AJ230)=0,0,1),0)</f>
        <v>0</v>
      </c>
      <c r="AG230" s="22" t="str">
        <f t="shared" ca="1" si="72"/>
        <v>COA</v>
      </c>
      <c r="AH230" s="22" t="str">
        <f t="shared" si="81"/>
        <v>ITM</v>
      </c>
      <c r="AI230" s="22" t="str">
        <f t="shared" si="81"/>
        <v>STM</v>
      </c>
      <c r="AJ230" s="54" t="str">
        <f t="shared" ca="1" si="73"/>
        <v/>
      </c>
    </row>
    <row r="231" spans="1:36" ht="12.75" customHeight="1" x14ac:dyDescent="0.45">
      <c r="A231" s="49"/>
      <c r="B231" s="49" t="s">
        <v>204</v>
      </c>
      <c r="C231" s="51">
        <v>1</v>
      </c>
      <c r="D231" s="51">
        <v>0</v>
      </c>
      <c r="E231" s="51">
        <v>0</v>
      </c>
      <c r="F231" s="51">
        <v>1</v>
      </c>
      <c r="G231" s="51"/>
      <c r="H231" s="51">
        <v>0</v>
      </c>
      <c r="I231" s="51">
        <f t="shared" si="93"/>
        <v>0</v>
      </c>
      <c r="K231" s="33" t="str">
        <f t="shared" si="69"/>
        <v>subtot</v>
      </c>
      <c r="L231" s="33" t="str">
        <f t="shared" si="91"/>
        <v/>
      </c>
      <c r="M231" s="33" t="str">
        <f t="shared" si="92"/>
        <v>OTH</v>
      </c>
      <c r="O231"/>
      <c r="P231"/>
      <c r="V231" s="22">
        <f t="shared" si="82"/>
        <v>3</v>
      </c>
      <c r="W231" s="22">
        <f t="shared" si="94"/>
        <v>4</v>
      </c>
      <c r="X231" s="22">
        <f t="shared" si="94"/>
        <v>2</v>
      </c>
      <c r="Y231" s="53" t="str">
        <f t="shared" si="70"/>
        <v>ITM</v>
      </c>
      <c r="Z231" s="7" t="str">
        <f t="shared" si="71"/>
        <v>PRH</v>
      </c>
      <c r="AA231" s="54">
        <f t="shared" si="95"/>
        <v>0.11677282377919321</v>
      </c>
      <c r="AB231" s="54">
        <f t="shared" si="95"/>
        <v>0.48305084745762711</v>
      </c>
      <c r="AC231" s="54" t="str">
        <f t="shared" si="95"/>
        <v/>
      </c>
      <c r="AD231" s="54">
        <f t="shared" si="95"/>
        <v>0</v>
      </c>
      <c r="AE231" s="54"/>
      <c r="AF231" s="22">
        <f t="shared" ca="1" si="97"/>
        <v>0</v>
      </c>
      <c r="AG231" s="22" t="str">
        <f t="shared" ca="1" si="72"/>
        <v>COA</v>
      </c>
      <c r="AH231" s="22" t="str">
        <f t="shared" si="81"/>
        <v>ITM</v>
      </c>
      <c r="AI231" s="22" t="str">
        <f t="shared" si="81"/>
        <v>PRH</v>
      </c>
      <c r="AJ231" s="54" t="str">
        <f t="shared" ca="1" si="73"/>
        <v/>
      </c>
    </row>
    <row r="232" spans="1:36" ht="12.75" customHeight="1" x14ac:dyDescent="0.45">
      <c r="A232" s="49"/>
      <c r="B232" s="49" t="s">
        <v>207</v>
      </c>
      <c r="C232" s="51">
        <v>1</v>
      </c>
      <c r="D232" s="51"/>
      <c r="E232" s="51"/>
      <c r="F232" s="51" t="s">
        <v>208</v>
      </c>
      <c r="G232" s="51"/>
      <c r="H232" s="51" t="s">
        <v>185</v>
      </c>
      <c r="I232" s="51">
        <f t="shared" si="93"/>
        <v>0</v>
      </c>
      <c r="K232" s="33" t="str">
        <f t="shared" si="69"/>
        <v>subtot</v>
      </c>
      <c r="L232" s="33" t="str">
        <f t="shared" si="91"/>
        <v/>
      </c>
      <c r="M232" s="33" t="str">
        <f t="shared" si="92"/>
        <v>OTH</v>
      </c>
      <c r="O232"/>
      <c r="P232"/>
      <c r="V232" s="22">
        <f t="shared" si="82"/>
        <v>3</v>
      </c>
      <c r="W232" s="22">
        <f t="shared" si="94"/>
        <v>4</v>
      </c>
      <c r="X232" s="22">
        <f t="shared" si="94"/>
        <v>3</v>
      </c>
      <c r="Y232" s="53" t="str">
        <f t="shared" si="70"/>
        <v>ITM</v>
      </c>
      <c r="Z232" s="7" t="str">
        <f t="shared" si="71"/>
        <v>PRC</v>
      </c>
      <c r="AA232" s="54">
        <f t="shared" si="95"/>
        <v>7.2186836518046707E-2</v>
      </c>
      <c r="AB232" s="54">
        <f t="shared" si="95"/>
        <v>5.6497175141242938E-3</v>
      </c>
      <c r="AC232" s="54" t="str">
        <f t="shared" si="95"/>
        <v/>
      </c>
      <c r="AD232" s="54">
        <f t="shared" si="95"/>
        <v>0</v>
      </c>
      <c r="AE232" s="54"/>
      <c r="AF232" s="22">
        <f t="shared" ca="1" si="97"/>
        <v>0</v>
      </c>
      <c r="AG232" s="22" t="str">
        <f t="shared" ca="1" si="72"/>
        <v>COA</v>
      </c>
      <c r="AH232" s="22" t="str">
        <f t="shared" si="81"/>
        <v>ITM</v>
      </c>
      <c r="AI232" s="22" t="str">
        <f t="shared" si="81"/>
        <v>PRC</v>
      </c>
      <c r="AJ232" s="54" t="str">
        <f t="shared" ca="1" si="73"/>
        <v/>
      </c>
    </row>
    <row r="233" spans="1:36" ht="12.75" customHeight="1" x14ac:dyDescent="0.45">
      <c r="A233" s="49"/>
      <c r="B233" s="49" t="s">
        <v>210</v>
      </c>
      <c r="C233" s="51" t="s">
        <v>185</v>
      </c>
      <c r="D233" s="51">
        <v>0</v>
      </c>
      <c r="E233" s="51"/>
      <c r="F233" s="51" t="s">
        <v>208</v>
      </c>
      <c r="G233" s="51"/>
      <c r="H233" s="51">
        <v>0</v>
      </c>
      <c r="I233" s="51">
        <f t="shared" si="93"/>
        <v>0</v>
      </c>
      <c r="K233" s="33" t="str">
        <f t="shared" ref="K233:K296" si="98">IF(LEN(TRIM(A233))&gt;3,"subtot",IF(LEN(TRIM(A233))=3,B233,K232))</f>
        <v>subtot</v>
      </c>
      <c r="L233" s="33" t="str">
        <f t="shared" si="91"/>
        <v/>
      </c>
      <c r="M233" s="33" t="str">
        <f t="shared" si="92"/>
        <v>OTH</v>
      </c>
      <c r="O233"/>
      <c r="P233"/>
      <c r="V233" s="22">
        <f t="shared" si="82"/>
        <v>3</v>
      </c>
      <c r="W233" s="22">
        <f t="shared" si="94"/>
        <v>4</v>
      </c>
      <c r="X233" s="22">
        <f t="shared" si="94"/>
        <v>4</v>
      </c>
      <c r="Y233" s="53" t="str">
        <f t="shared" si="70"/>
        <v>ITM</v>
      </c>
      <c r="Z233" s="7" t="str">
        <f t="shared" si="71"/>
        <v>MDR</v>
      </c>
      <c r="AA233" s="54">
        <f t="shared" si="95"/>
        <v>0.4140127388535032</v>
      </c>
      <c r="AB233" s="54">
        <f t="shared" si="95"/>
        <v>1.1299435028248588E-2</v>
      </c>
      <c r="AC233" s="54" t="str">
        <f t="shared" si="95"/>
        <v/>
      </c>
      <c r="AD233" s="54">
        <f t="shared" si="95"/>
        <v>0.14285714285714285</v>
      </c>
      <c r="AE233" s="54"/>
      <c r="AF233" s="22">
        <f t="shared" ca="1" si="97"/>
        <v>0</v>
      </c>
      <c r="AG233" s="22" t="str">
        <f t="shared" ca="1" si="72"/>
        <v>COA</v>
      </c>
      <c r="AH233" s="22" t="str">
        <f t="shared" si="81"/>
        <v>ITM</v>
      </c>
      <c r="AI233" s="22" t="str">
        <f t="shared" si="81"/>
        <v>MDR</v>
      </c>
      <c r="AJ233" s="54" t="str">
        <f t="shared" ca="1" si="73"/>
        <v/>
      </c>
    </row>
    <row r="234" spans="1:36" ht="12.75" customHeight="1" x14ac:dyDescent="0.45">
      <c r="A234" s="49"/>
      <c r="B234" s="49" t="s">
        <v>211</v>
      </c>
      <c r="C234" s="51" t="s">
        <v>208</v>
      </c>
      <c r="D234" s="51"/>
      <c r="E234" s="51"/>
      <c r="F234" s="51" t="s">
        <v>208</v>
      </c>
      <c r="G234" s="51"/>
      <c r="H234" s="51">
        <v>0</v>
      </c>
      <c r="I234" s="51">
        <f t="shared" si="93"/>
        <v>0</v>
      </c>
      <c r="K234" s="33" t="str">
        <f t="shared" si="98"/>
        <v>subtot</v>
      </c>
      <c r="L234" s="33" t="str">
        <f t="shared" si="91"/>
        <v/>
      </c>
      <c r="M234" s="33" t="str">
        <f t="shared" si="92"/>
        <v>OTH</v>
      </c>
      <c r="O234"/>
      <c r="P234"/>
      <c r="V234" s="22">
        <f t="shared" si="82"/>
        <v>3</v>
      </c>
      <c r="W234" s="22">
        <f t="shared" si="94"/>
        <v>4</v>
      </c>
      <c r="X234" s="22">
        <f t="shared" si="94"/>
        <v>5</v>
      </c>
      <c r="Y234" s="53" t="str">
        <f t="shared" ref="Y234:Y297" si="99">VLOOKUP(W234,$O$41:$P$49,2,FALSE)</f>
        <v>ITM</v>
      </c>
      <c r="Z234" s="7" t="str">
        <f t="shared" ref="Z234:Z297" si="100">VLOOKUP(X234,$Q$41:$R$49,2,FALSE)</f>
        <v>ECP</v>
      </c>
      <c r="AA234" s="54">
        <f t="shared" si="95"/>
        <v>6.369426751592357E-3</v>
      </c>
      <c r="AB234" s="54">
        <f t="shared" si="95"/>
        <v>0</v>
      </c>
      <c r="AC234" s="54" t="str">
        <f t="shared" si="95"/>
        <v/>
      </c>
      <c r="AD234" s="54">
        <f t="shared" si="95"/>
        <v>0</v>
      </c>
      <c r="AE234" s="54"/>
      <c r="AF234" s="22">
        <f t="shared" ca="1" si="97"/>
        <v>0</v>
      </c>
      <c r="AG234" s="22" t="str">
        <f t="shared" ref="AG234:AG297" ca="1" si="101">OFFSET($Z$40,0,V234)</f>
        <v>COA</v>
      </c>
      <c r="AH234" s="22" t="str">
        <f t="shared" si="81"/>
        <v>ITM</v>
      </c>
      <c r="AI234" s="22" t="str">
        <f t="shared" si="81"/>
        <v>ECP</v>
      </c>
      <c r="AJ234" s="54" t="str">
        <f t="shared" ref="AJ234:AJ297" ca="1" si="102">OFFSET(Z234,0,V234)</f>
        <v/>
      </c>
    </row>
    <row r="235" spans="1:36" ht="12.75" customHeight="1" x14ac:dyDescent="0.45">
      <c r="A235" s="49"/>
      <c r="B235" s="46" t="s">
        <v>213</v>
      </c>
      <c r="C235" s="51" t="s">
        <v>208</v>
      </c>
      <c r="D235" s="51">
        <v>0</v>
      </c>
      <c r="E235" s="51">
        <v>0</v>
      </c>
      <c r="F235" s="51" t="s">
        <v>208</v>
      </c>
      <c r="G235" s="51"/>
      <c r="H235" s="51">
        <v>0</v>
      </c>
      <c r="I235" s="51">
        <f t="shared" si="93"/>
        <v>0</v>
      </c>
      <c r="K235" s="33" t="str">
        <f t="shared" si="98"/>
        <v>subtot</v>
      </c>
      <c r="L235" s="33" t="str">
        <f t="shared" si="91"/>
        <v/>
      </c>
      <c r="M235" s="33">
        <f t="shared" si="92"/>
        <v>0</v>
      </c>
      <c r="O235"/>
      <c r="P235"/>
      <c r="V235" s="22">
        <f t="shared" si="82"/>
        <v>3</v>
      </c>
      <c r="W235" s="22">
        <f t="shared" ref="W235:X250" si="103">W154</f>
        <v>4</v>
      </c>
      <c r="X235" s="22">
        <f t="shared" si="103"/>
        <v>6</v>
      </c>
      <c r="Y235" s="53" t="str">
        <f t="shared" si="99"/>
        <v>ITM</v>
      </c>
      <c r="Z235" s="7" t="str">
        <f t="shared" si="100"/>
        <v>OTP</v>
      </c>
      <c r="AA235" s="54">
        <f t="shared" ref="AA235:AD250" si="104">AA154</f>
        <v>4.0339702760084924E-2</v>
      </c>
      <c r="AB235" s="54">
        <f t="shared" si="104"/>
        <v>1.6949152542372881E-2</v>
      </c>
      <c r="AC235" s="54" t="str">
        <f t="shared" si="104"/>
        <v/>
      </c>
      <c r="AD235" s="54">
        <f t="shared" si="104"/>
        <v>7.1428571428571425E-2</v>
      </c>
      <c r="AE235" s="54"/>
      <c r="AF235" s="22">
        <f t="shared" ca="1" si="97"/>
        <v>0</v>
      </c>
      <c r="AG235" s="22" t="str">
        <f t="shared" ca="1" si="101"/>
        <v>COA</v>
      </c>
      <c r="AH235" s="22" t="str">
        <f t="shared" si="81"/>
        <v>ITM</v>
      </c>
      <c r="AI235" s="22" t="str">
        <f t="shared" si="81"/>
        <v>OTP</v>
      </c>
      <c r="AJ235" s="54" t="str">
        <f t="shared" ca="1" si="102"/>
        <v/>
      </c>
    </row>
    <row r="236" spans="1:36" ht="12.75" customHeight="1" x14ac:dyDescent="0.45">
      <c r="A236" s="49"/>
      <c r="B236" s="49"/>
      <c r="C236" s="51"/>
      <c r="D236" s="51"/>
      <c r="E236" s="51"/>
      <c r="F236" s="51"/>
      <c r="G236" s="51"/>
      <c r="H236" s="51"/>
      <c r="I236" s="51">
        <f t="shared" si="93"/>
        <v>0</v>
      </c>
      <c r="K236" s="33" t="str">
        <f t="shared" si="98"/>
        <v>subtot</v>
      </c>
      <c r="L236" s="33" t="str">
        <f t="shared" si="91"/>
        <v/>
      </c>
      <c r="M236" s="33">
        <f t="shared" si="92"/>
        <v>0</v>
      </c>
      <c r="O236"/>
      <c r="P236"/>
      <c r="Q236" s="33"/>
      <c r="R236" s="33"/>
      <c r="S236" s="33"/>
      <c r="T236" s="33"/>
      <c r="U236" s="33"/>
      <c r="V236" s="22">
        <f t="shared" si="82"/>
        <v>3</v>
      </c>
      <c r="W236" s="22">
        <f t="shared" si="103"/>
        <v>4</v>
      </c>
      <c r="X236" s="22">
        <f t="shared" si="103"/>
        <v>7</v>
      </c>
      <c r="Y236" s="53" t="str">
        <f t="shared" si="99"/>
        <v>ITM</v>
      </c>
      <c r="Z236" s="7" t="str">
        <f t="shared" si="100"/>
        <v>SPC</v>
      </c>
      <c r="AA236" s="54">
        <f t="shared" si="104"/>
        <v>0.18683651804670912</v>
      </c>
      <c r="AB236" s="54">
        <f t="shared" si="104"/>
        <v>0.38983050847457629</v>
      </c>
      <c r="AC236" s="54" t="str">
        <f t="shared" si="104"/>
        <v/>
      </c>
      <c r="AD236" s="54">
        <f t="shared" si="104"/>
        <v>0.14285714285714285</v>
      </c>
      <c r="AE236" s="54"/>
      <c r="AF236" s="22">
        <f t="shared" ca="1" si="97"/>
        <v>0</v>
      </c>
      <c r="AG236" s="22" t="str">
        <f t="shared" ca="1" si="101"/>
        <v>COA</v>
      </c>
      <c r="AH236" s="22" t="str">
        <f t="shared" si="81"/>
        <v>ITM</v>
      </c>
      <c r="AI236" s="22" t="str">
        <f t="shared" si="81"/>
        <v>SPC</v>
      </c>
      <c r="AJ236" s="54" t="str">
        <f t="shared" ca="1" si="102"/>
        <v/>
      </c>
    </row>
    <row r="237" spans="1:36" s="33" customFormat="1" ht="12.75" customHeight="1" x14ac:dyDescent="0.45">
      <c r="A237" s="46" t="s">
        <v>241</v>
      </c>
      <c r="B237" s="46" t="s">
        <v>242</v>
      </c>
      <c r="C237" s="55"/>
      <c r="D237" s="55"/>
      <c r="E237" s="55"/>
      <c r="F237" s="55"/>
      <c r="G237" s="55"/>
      <c r="H237" s="55"/>
      <c r="I237" s="55">
        <f t="shared" si="93"/>
        <v>0</v>
      </c>
      <c r="K237" s="33" t="str">
        <f t="shared" si="98"/>
        <v>subtot</v>
      </c>
      <c r="L237" s="33" t="str">
        <f t="shared" si="91"/>
        <v/>
      </c>
      <c r="M237" s="33">
        <f t="shared" si="92"/>
        <v>0</v>
      </c>
      <c r="O237"/>
      <c r="P237"/>
      <c r="Q237" s="22"/>
      <c r="R237" s="22"/>
      <c r="S237" s="22"/>
      <c r="T237" s="22"/>
      <c r="U237" s="22"/>
      <c r="V237" s="22">
        <f t="shared" si="82"/>
        <v>3</v>
      </c>
      <c r="W237" s="22">
        <f t="shared" si="103"/>
        <v>4</v>
      </c>
      <c r="X237" s="22">
        <f t="shared" si="103"/>
        <v>8</v>
      </c>
      <c r="Y237" s="53" t="str">
        <f t="shared" si="99"/>
        <v>ITM</v>
      </c>
      <c r="Z237" s="7" t="str">
        <f t="shared" si="100"/>
        <v>LIG</v>
      </c>
      <c r="AA237" s="54">
        <f t="shared" si="104"/>
        <v>0.11040339702760085</v>
      </c>
      <c r="AB237" s="54">
        <f t="shared" si="104"/>
        <v>0</v>
      </c>
      <c r="AC237" s="54" t="str">
        <f t="shared" si="104"/>
        <v/>
      </c>
      <c r="AD237" s="54">
        <f t="shared" si="104"/>
        <v>0</v>
      </c>
      <c r="AE237" s="54"/>
      <c r="AF237" s="22">
        <f t="shared" ca="1" si="97"/>
        <v>0</v>
      </c>
      <c r="AG237" s="22" t="str">
        <f t="shared" ca="1" si="101"/>
        <v>COA</v>
      </c>
      <c r="AH237" s="22" t="str">
        <f t="shared" si="81"/>
        <v>ITM</v>
      </c>
      <c r="AI237" s="22" t="str">
        <f t="shared" si="81"/>
        <v>LIG</v>
      </c>
      <c r="AJ237" s="54" t="str">
        <f t="shared" ca="1" si="102"/>
        <v/>
      </c>
    </row>
    <row r="238" spans="1:36" ht="12.75" customHeight="1" x14ac:dyDescent="0.45">
      <c r="A238" s="49"/>
      <c r="B238" s="49"/>
      <c r="C238" s="51"/>
      <c r="D238" s="51"/>
      <c r="E238" s="51"/>
      <c r="F238" s="51"/>
      <c r="G238" s="51"/>
      <c r="H238" s="51"/>
      <c r="I238" s="51">
        <f t="shared" si="93"/>
        <v>0</v>
      </c>
      <c r="K238" s="33" t="str">
        <f t="shared" si="98"/>
        <v>subtot</v>
      </c>
      <c r="L238" s="33" t="str">
        <f t="shared" si="91"/>
        <v/>
      </c>
      <c r="M238" s="33">
        <f t="shared" si="92"/>
        <v>0</v>
      </c>
      <c r="O238"/>
      <c r="P238"/>
      <c r="V238" s="22">
        <f t="shared" si="82"/>
        <v>3</v>
      </c>
      <c r="W238" s="22">
        <f t="shared" si="103"/>
        <v>4</v>
      </c>
      <c r="X238" s="22">
        <f t="shared" si="103"/>
        <v>9</v>
      </c>
      <c r="Y238" s="53" t="str">
        <f t="shared" si="99"/>
        <v>ITM</v>
      </c>
      <c r="Z238" s="7" t="str">
        <f t="shared" si="100"/>
        <v>OTH</v>
      </c>
      <c r="AA238" s="54">
        <f t="shared" si="104"/>
        <v>4.4585987261146494E-2</v>
      </c>
      <c r="AB238" s="54">
        <f t="shared" si="104"/>
        <v>2.5423728813559324E-2</v>
      </c>
      <c r="AC238" s="54" t="str">
        <f t="shared" si="104"/>
        <v/>
      </c>
      <c r="AD238" s="54">
        <f t="shared" si="104"/>
        <v>0.5</v>
      </c>
      <c r="AE238" s="54"/>
      <c r="AF238" s="22">
        <f t="shared" ca="1" si="97"/>
        <v>0</v>
      </c>
      <c r="AG238" s="22" t="str">
        <f t="shared" ca="1" si="101"/>
        <v>COA</v>
      </c>
      <c r="AH238" s="22" t="str">
        <f t="shared" si="81"/>
        <v>ITM</v>
      </c>
      <c r="AI238" s="22" t="str">
        <f t="shared" si="81"/>
        <v>OTH</v>
      </c>
      <c r="AJ238" s="54" t="str">
        <f t="shared" ca="1" si="102"/>
        <v/>
      </c>
    </row>
    <row r="239" spans="1:36" ht="12.75" customHeight="1" x14ac:dyDescent="0.45">
      <c r="A239" s="49"/>
      <c r="B239" s="49"/>
      <c r="C239" s="51"/>
      <c r="D239" s="51"/>
      <c r="E239" s="51"/>
      <c r="F239" s="51"/>
      <c r="G239" s="51"/>
      <c r="H239" s="51"/>
      <c r="I239" s="51">
        <f t="shared" si="93"/>
        <v>0</v>
      </c>
      <c r="K239" s="33" t="str">
        <f t="shared" si="98"/>
        <v>subtot</v>
      </c>
      <c r="L239" s="33" t="str">
        <f t="shared" si="91"/>
        <v/>
      </c>
      <c r="M239" s="33">
        <f t="shared" si="92"/>
        <v>0</v>
      </c>
      <c r="O239"/>
      <c r="P239"/>
      <c r="V239" s="22">
        <f t="shared" si="82"/>
        <v>3</v>
      </c>
      <c r="W239" s="22">
        <f t="shared" si="103"/>
        <v>5</v>
      </c>
      <c r="X239" s="22">
        <f t="shared" si="103"/>
        <v>1</v>
      </c>
      <c r="Y239" s="53" t="str">
        <f t="shared" si="99"/>
        <v>INM</v>
      </c>
      <c r="Z239" s="7" t="str">
        <f t="shared" si="100"/>
        <v>STM</v>
      </c>
      <c r="AA239" s="54">
        <f t="shared" si="104"/>
        <v>0</v>
      </c>
      <c r="AB239" s="54">
        <f t="shared" si="104"/>
        <v>6.024096385542169E-3</v>
      </c>
      <c r="AC239" s="54">
        <f t="shared" si="104"/>
        <v>0</v>
      </c>
      <c r="AD239" s="54">
        <f t="shared" si="104"/>
        <v>0</v>
      </c>
      <c r="AE239" s="54"/>
      <c r="AF239" s="22">
        <f t="shared" ref="AF239:AF297" ca="1" si="105">IF(AJ239=0,0,1)</f>
        <v>0</v>
      </c>
      <c r="AG239" s="22" t="str">
        <f t="shared" ca="1" si="101"/>
        <v>COA</v>
      </c>
      <c r="AH239" s="22" t="str">
        <f t="shared" si="81"/>
        <v>INM</v>
      </c>
      <c r="AI239" s="22" t="str">
        <f t="shared" si="81"/>
        <v>STM</v>
      </c>
      <c r="AJ239" s="54">
        <f t="shared" ca="1" si="102"/>
        <v>0</v>
      </c>
    </row>
    <row r="240" spans="1:36" ht="12.75" customHeight="1" x14ac:dyDescent="0.45">
      <c r="A240" s="49"/>
      <c r="B240" s="46" t="s">
        <v>176</v>
      </c>
      <c r="C240" s="51">
        <v>3</v>
      </c>
      <c r="D240" s="51"/>
      <c r="E240" s="51"/>
      <c r="F240" s="51">
        <v>4</v>
      </c>
      <c r="G240" s="51"/>
      <c r="H240" s="51">
        <v>0</v>
      </c>
      <c r="I240" s="51">
        <f t="shared" si="93"/>
        <v>0</v>
      </c>
      <c r="K240" s="33" t="str">
        <f t="shared" si="98"/>
        <v>subtot</v>
      </c>
      <c r="L240" s="33" t="str">
        <f t="shared" si="91"/>
        <v/>
      </c>
      <c r="M240" s="33">
        <f t="shared" si="92"/>
        <v>0</v>
      </c>
      <c r="O240"/>
      <c r="P240"/>
      <c r="V240" s="22">
        <f t="shared" si="82"/>
        <v>3</v>
      </c>
      <c r="W240" s="22">
        <f t="shared" si="103"/>
        <v>5</v>
      </c>
      <c r="X240" s="22">
        <f t="shared" si="103"/>
        <v>2</v>
      </c>
      <c r="Y240" s="53" t="str">
        <f t="shared" si="99"/>
        <v>INM</v>
      </c>
      <c r="Z240" s="7" t="str">
        <f t="shared" si="100"/>
        <v>PRH</v>
      </c>
      <c r="AA240" s="54">
        <f t="shared" si="104"/>
        <v>0.20155038759689922</v>
      </c>
      <c r="AB240" s="54">
        <f t="shared" si="104"/>
        <v>0.85240963855421692</v>
      </c>
      <c r="AC240" s="54">
        <f t="shared" si="104"/>
        <v>0.90058479532163738</v>
      </c>
      <c r="AD240" s="54">
        <f t="shared" si="104"/>
        <v>0</v>
      </c>
      <c r="AE240" s="54"/>
      <c r="AF240" s="22">
        <f t="shared" ref="AF240:AF242" ca="1" si="106">IFERROR(IF(VALUE(AJ240)=0,0,1),0)</f>
        <v>1</v>
      </c>
      <c r="AG240" s="22" t="str">
        <f t="shared" ca="1" si="101"/>
        <v>COA</v>
      </c>
      <c r="AH240" s="22" t="str">
        <f t="shared" si="81"/>
        <v>INM</v>
      </c>
      <c r="AI240" s="22" t="str">
        <f t="shared" si="81"/>
        <v>PRH</v>
      </c>
      <c r="AJ240" s="54">
        <f t="shared" ca="1" si="102"/>
        <v>0.90058479532163738</v>
      </c>
    </row>
    <row r="241" spans="1:36" ht="12.75" customHeight="1" x14ac:dyDescent="0.45">
      <c r="A241" s="49"/>
      <c r="B241" s="46" t="s">
        <v>170</v>
      </c>
      <c r="C241" s="51" t="s">
        <v>208</v>
      </c>
      <c r="D241" s="51"/>
      <c r="E241" s="51"/>
      <c r="F241" s="51">
        <v>3</v>
      </c>
      <c r="G241" s="51"/>
      <c r="H241" s="51">
        <v>0</v>
      </c>
      <c r="I241" s="51">
        <f t="shared" si="93"/>
        <v>0</v>
      </c>
      <c r="K241" s="33" t="str">
        <f t="shared" si="98"/>
        <v>subtot</v>
      </c>
      <c r="L241" s="33" t="str">
        <f t="shared" si="91"/>
        <v/>
      </c>
      <c r="M241" s="33">
        <f t="shared" si="92"/>
        <v>0</v>
      </c>
      <c r="O241"/>
      <c r="P241"/>
      <c r="V241" s="22">
        <f t="shared" si="82"/>
        <v>3</v>
      </c>
      <c r="W241" s="22">
        <f t="shared" si="103"/>
        <v>5</v>
      </c>
      <c r="X241" s="22">
        <f t="shared" si="103"/>
        <v>3</v>
      </c>
      <c r="Y241" s="53" t="str">
        <f t="shared" si="99"/>
        <v>INM</v>
      </c>
      <c r="Z241" s="7" t="str">
        <f t="shared" si="100"/>
        <v>PRC</v>
      </c>
      <c r="AA241" s="54">
        <f t="shared" si="104"/>
        <v>4.6511627906976744E-2</v>
      </c>
      <c r="AB241" s="54">
        <f t="shared" si="104"/>
        <v>9.0361445783132526E-3</v>
      </c>
      <c r="AC241" s="54">
        <f t="shared" si="104"/>
        <v>1.7543859649122806E-2</v>
      </c>
      <c r="AD241" s="54">
        <f t="shared" si="104"/>
        <v>0</v>
      </c>
      <c r="AE241" s="54"/>
      <c r="AF241" s="22">
        <f t="shared" ca="1" si="106"/>
        <v>1</v>
      </c>
      <c r="AG241" s="22" t="str">
        <f t="shared" ca="1" si="101"/>
        <v>COA</v>
      </c>
      <c r="AH241" s="22" t="str">
        <f t="shared" si="81"/>
        <v>INM</v>
      </c>
      <c r="AI241" s="22" t="str">
        <f t="shared" si="81"/>
        <v>PRC</v>
      </c>
      <c r="AJ241" s="54">
        <f t="shared" ca="1" si="102"/>
        <v>1.7543859649122806E-2</v>
      </c>
    </row>
    <row r="242" spans="1:36" ht="12.75" customHeight="1" x14ac:dyDescent="0.45">
      <c r="A242" s="49"/>
      <c r="B242" s="49" t="s">
        <v>172</v>
      </c>
      <c r="C242" s="51" t="s">
        <v>208</v>
      </c>
      <c r="D242" s="51"/>
      <c r="E242" s="51"/>
      <c r="F242" s="51">
        <v>2</v>
      </c>
      <c r="G242" s="51"/>
      <c r="H242" s="51">
        <v>0</v>
      </c>
      <c r="I242" s="51">
        <f t="shared" si="93"/>
        <v>0</v>
      </c>
      <c r="K242" s="33" t="str">
        <f t="shared" si="98"/>
        <v>subtot</v>
      </c>
      <c r="L242" s="33" t="str">
        <f t="shared" si="91"/>
        <v/>
      </c>
      <c r="M242" s="33" t="str">
        <f t="shared" si="92"/>
        <v>STM</v>
      </c>
      <c r="O242"/>
      <c r="P242"/>
      <c r="V242" s="22">
        <f t="shared" si="82"/>
        <v>3</v>
      </c>
      <c r="W242" s="22">
        <f t="shared" si="103"/>
        <v>5</v>
      </c>
      <c r="X242" s="22">
        <f t="shared" si="103"/>
        <v>4</v>
      </c>
      <c r="Y242" s="53" t="str">
        <f t="shared" si="99"/>
        <v>INM</v>
      </c>
      <c r="Z242" s="7" t="str">
        <f t="shared" si="100"/>
        <v>MDR</v>
      </c>
      <c r="AA242" s="54">
        <f t="shared" si="104"/>
        <v>0.55038759689922478</v>
      </c>
      <c r="AB242" s="54">
        <f t="shared" si="104"/>
        <v>7.5301204819277115E-2</v>
      </c>
      <c r="AC242" s="54">
        <f t="shared" si="104"/>
        <v>8.1871345029239762E-2</v>
      </c>
      <c r="AD242" s="54">
        <f t="shared" si="104"/>
        <v>0.375</v>
      </c>
      <c r="AE242" s="54"/>
      <c r="AF242" s="22">
        <f t="shared" ca="1" si="106"/>
        <v>1</v>
      </c>
      <c r="AG242" s="22" t="str">
        <f t="shared" ca="1" si="101"/>
        <v>COA</v>
      </c>
      <c r="AH242" s="22" t="str">
        <f t="shared" si="81"/>
        <v>INM</v>
      </c>
      <c r="AI242" s="22" t="str">
        <f t="shared" si="81"/>
        <v>MDR</v>
      </c>
      <c r="AJ242" s="54">
        <f t="shared" ca="1" si="102"/>
        <v>8.1871345029239762E-2</v>
      </c>
    </row>
    <row r="243" spans="1:36" ht="12.75" customHeight="1" x14ac:dyDescent="0.45">
      <c r="A243" s="49"/>
      <c r="B243" s="49" t="s">
        <v>175</v>
      </c>
      <c r="C243" s="51" t="s">
        <v>185</v>
      </c>
      <c r="D243" s="51">
        <v>0</v>
      </c>
      <c r="E243" s="51"/>
      <c r="F243" s="51">
        <v>1</v>
      </c>
      <c r="G243" s="51"/>
      <c r="H243" s="51">
        <v>0</v>
      </c>
      <c r="I243" s="51">
        <f t="shared" si="93"/>
        <v>0</v>
      </c>
      <c r="K243" s="33" t="str">
        <f t="shared" si="98"/>
        <v>subtot</v>
      </c>
      <c r="L243" s="33" t="str">
        <f t="shared" si="91"/>
        <v/>
      </c>
      <c r="M243" s="33">
        <f t="shared" si="92"/>
        <v>0</v>
      </c>
      <c r="O243"/>
      <c r="P243"/>
      <c r="V243" s="22">
        <f t="shared" si="82"/>
        <v>3</v>
      </c>
      <c r="W243" s="22">
        <f t="shared" si="103"/>
        <v>5</v>
      </c>
      <c r="X243" s="22">
        <f t="shared" si="103"/>
        <v>5</v>
      </c>
      <c r="Y243" s="53" t="str">
        <f t="shared" si="99"/>
        <v>INM</v>
      </c>
      <c r="Z243" s="7" t="str">
        <f t="shared" si="100"/>
        <v>ECP</v>
      </c>
      <c r="AA243" s="54">
        <f t="shared" si="104"/>
        <v>2.3255813953488372E-2</v>
      </c>
      <c r="AB243" s="54">
        <f t="shared" si="104"/>
        <v>0</v>
      </c>
      <c r="AC243" s="54">
        <f t="shared" si="104"/>
        <v>0</v>
      </c>
      <c r="AD243" s="54">
        <f t="shared" si="104"/>
        <v>0</v>
      </c>
      <c r="AE243" s="54"/>
      <c r="AF243" s="22">
        <f t="shared" ca="1" si="105"/>
        <v>0</v>
      </c>
      <c r="AG243" s="22" t="str">
        <f t="shared" ca="1" si="101"/>
        <v>COA</v>
      </c>
      <c r="AH243" s="22" t="str">
        <f t="shared" si="81"/>
        <v>INM</v>
      </c>
      <c r="AI243" s="22" t="str">
        <f t="shared" si="81"/>
        <v>ECP</v>
      </c>
      <c r="AJ243" s="54">
        <f t="shared" ca="1" si="102"/>
        <v>0</v>
      </c>
    </row>
    <row r="244" spans="1:36" ht="12.75" customHeight="1" x14ac:dyDescent="0.45">
      <c r="A244" s="49"/>
      <c r="B244" s="46" t="s">
        <v>178</v>
      </c>
      <c r="C244" s="51">
        <v>2</v>
      </c>
      <c r="D244" s="51">
        <v>0</v>
      </c>
      <c r="E244" s="51"/>
      <c r="F244" s="51">
        <v>1</v>
      </c>
      <c r="G244" s="51"/>
      <c r="H244" s="51">
        <v>0</v>
      </c>
      <c r="I244" s="51">
        <f t="shared" si="93"/>
        <v>0</v>
      </c>
      <c r="K244" s="33" t="str">
        <f t="shared" si="98"/>
        <v>subtot</v>
      </c>
      <c r="L244" s="33" t="str">
        <f t="shared" si="91"/>
        <v/>
      </c>
      <c r="M244" s="33">
        <f t="shared" si="92"/>
        <v>0</v>
      </c>
      <c r="O244"/>
      <c r="P244"/>
      <c r="V244" s="22">
        <f t="shared" si="82"/>
        <v>3</v>
      </c>
      <c r="W244" s="22">
        <f t="shared" si="103"/>
        <v>5</v>
      </c>
      <c r="X244" s="22">
        <f t="shared" si="103"/>
        <v>6</v>
      </c>
      <c r="Y244" s="53" t="str">
        <f t="shared" si="99"/>
        <v>INM</v>
      </c>
      <c r="Z244" s="7" t="str">
        <f t="shared" si="100"/>
        <v>OTP</v>
      </c>
      <c r="AA244" s="54">
        <f t="shared" si="104"/>
        <v>5.4263565891472867E-2</v>
      </c>
      <c r="AB244" s="54">
        <f t="shared" si="104"/>
        <v>0</v>
      </c>
      <c r="AC244" s="54">
        <f t="shared" si="104"/>
        <v>0</v>
      </c>
      <c r="AD244" s="54">
        <f t="shared" si="104"/>
        <v>0</v>
      </c>
      <c r="AE244" s="54"/>
      <c r="AF244" s="22">
        <f t="shared" ca="1" si="105"/>
        <v>0</v>
      </c>
      <c r="AG244" s="22" t="str">
        <f t="shared" ca="1" si="101"/>
        <v>COA</v>
      </c>
      <c r="AH244" s="22" t="str">
        <f t="shared" si="81"/>
        <v>INM</v>
      </c>
      <c r="AI244" s="22" t="str">
        <f t="shared" si="81"/>
        <v>OTP</v>
      </c>
      <c r="AJ244" s="54">
        <f t="shared" ca="1" si="102"/>
        <v>0</v>
      </c>
    </row>
    <row r="245" spans="1:36" ht="12.75" customHeight="1" x14ac:dyDescent="0.45">
      <c r="A245" s="49"/>
      <c r="B245" s="49" t="s">
        <v>180</v>
      </c>
      <c r="C245" s="51" t="s">
        <v>208</v>
      </c>
      <c r="D245" s="51">
        <v>0</v>
      </c>
      <c r="E245" s="51">
        <v>0</v>
      </c>
      <c r="F245" s="51" t="s">
        <v>208</v>
      </c>
      <c r="G245" s="51"/>
      <c r="H245" s="51">
        <v>0</v>
      </c>
      <c r="I245" s="51">
        <f t="shared" si="93"/>
        <v>0</v>
      </c>
      <c r="K245" s="33" t="str">
        <f t="shared" si="98"/>
        <v>subtot</v>
      </c>
      <c r="L245" s="33" t="str">
        <f t="shared" si="91"/>
        <v/>
      </c>
      <c r="M245" s="33" t="str">
        <f t="shared" si="92"/>
        <v>PRH</v>
      </c>
      <c r="O245"/>
      <c r="P245"/>
      <c r="V245" s="22">
        <f t="shared" si="82"/>
        <v>3</v>
      </c>
      <c r="W245" s="22">
        <f t="shared" si="103"/>
        <v>5</v>
      </c>
      <c r="X245" s="22">
        <f t="shared" si="103"/>
        <v>7</v>
      </c>
      <c r="Y245" s="53" t="str">
        <f t="shared" si="99"/>
        <v>INM</v>
      </c>
      <c r="Z245" s="7" t="str">
        <f t="shared" si="100"/>
        <v>SPC</v>
      </c>
      <c r="AA245" s="54">
        <f t="shared" si="104"/>
        <v>5.4263565891472867E-2</v>
      </c>
      <c r="AB245" s="54">
        <f t="shared" si="104"/>
        <v>4.8192771084337352E-2</v>
      </c>
      <c r="AC245" s="54">
        <f t="shared" si="104"/>
        <v>0</v>
      </c>
      <c r="AD245" s="54">
        <f t="shared" si="104"/>
        <v>0</v>
      </c>
      <c r="AE245" s="54"/>
      <c r="AF245" s="22">
        <f t="shared" ca="1" si="105"/>
        <v>0</v>
      </c>
      <c r="AG245" s="22" t="str">
        <f t="shared" ca="1" si="101"/>
        <v>COA</v>
      </c>
      <c r="AH245" s="22" t="str">
        <f t="shared" si="81"/>
        <v>INM</v>
      </c>
      <c r="AI245" s="22" t="str">
        <f t="shared" si="81"/>
        <v>SPC</v>
      </c>
      <c r="AJ245" s="54">
        <f t="shared" ca="1" si="102"/>
        <v>0</v>
      </c>
    </row>
    <row r="246" spans="1:36" ht="12.75" customHeight="1" x14ac:dyDescent="0.45">
      <c r="A246" s="49"/>
      <c r="B246" s="49" t="s">
        <v>183</v>
      </c>
      <c r="C246" s="51" t="s">
        <v>208</v>
      </c>
      <c r="D246" s="51">
        <v>0</v>
      </c>
      <c r="E246" s="51">
        <v>0</v>
      </c>
      <c r="F246" s="51">
        <v>0</v>
      </c>
      <c r="G246" s="51">
        <v>0</v>
      </c>
      <c r="H246" s="51">
        <v>0</v>
      </c>
      <c r="I246" s="51">
        <f t="shared" si="93"/>
        <v>0</v>
      </c>
      <c r="K246" s="33" t="str">
        <f t="shared" si="98"/>
        <v>subtot</v>
      </c>
      <c r="L246" s="33" t="str">
        <f t="shared" si="91"/>
        <v/>
      </c>
      <c r="M246" s="33" t="str">
        <f t="shared" si="92"/>
        <v>PRC</v>
      </c>
      <c r="O246"/>
      <c r="P246"/>
      <c r="V246" s="22">
        <f t="shared" si="82"/>
        <v>3</v>
      </c>
      <c r="W246" s="22">
        <f t="shared" si="103"/>
        <v>5</v>
      </c>
      <c r="X246" s="22">
        <f t="shared" si="103"/>
        <v>8</v>
      </c>
      <c r="Y246" s="53" t="str">
        <f t="shared" si="99"/>
        <v>INM</v>
      </c>
      <c r="Z246" s="7" t="str">
        <f t="shared" si="100"/>
        <v>LIG</v>
      </c>
      <c r="AA246" s="54">
        <f t="shared" si="104"/>
        <v>4.6511627906976744E-2</v>
      </c>
      <c r="AB246" s="54">
        <f t="shared" si="104"/>
        <v>0</v>
      </c>
      <c r="AC246" s="54">
        <f t="shared" si="104"/>
        <v>0</v>
      </c>
      <c r="AD246" s="54">
        <f t="shared" si="104"/>
        <v>0</v>
      </c>
      <c r="AE246" s="54"/>
      <c r="AF246" s="22">
        <f t="shared" ca="1" si="105"/>
        <v>0</v>
      </c>
      <c r="AG246" s="22" t="str">
        <f t="shared" ca="1" si="101"/>
        <v>COA</v>
      </c>
      <c r="AH246" s="22" t="str">
        <f t="shared" si="81"/>
        <v>INM</v>
      </c>
      <c r="AI246" s="22" t="str">
        <f t="shared" si="81"/>
        <v>LIG</v>
      </c>
      <c r="AJ246" s="54">
        <f t="shared" ca="1" si="102"/>
        <v>0</v>
      </c>
    </row>
    <row r="247" spans="1:36" ht="12.75" customHeight="1" x14ac:dyDescent="0.45">
      <c r="A247" s="49"/>
      <c r="B247" s="49" t="s">
        <v>187</v>
      </c>
      <c r="C247" s="51">
        <v>1</v>
      </c>
      <c r="D247" s="51">
        <v>0</v>
      </c>
      <c r="E247" s="51"/>
      <c r="F247" s="51" t="s">
        <v>208</v>
      </c>
      <c r="G247" s="51"/>
      <c r="H247" s="51">
        <v>0</v>
      </c>
      <c r="I247" s="51">
        <f t="shared" si="93"/>
        <v>0</v>
      </c>
      <c r="K247" s="33" t="str">
        <f t="shared" si="98"/>
        <v>subtot</v>
      </c>
      <c r="L247" s="33" t="str">
        <f t="shared" si="91"/>
        <v/>
      </c>
      <c r="M247" s="33" t="str">
        <f t="shared" si="92"/>
        <v>MDR</v>
      </c>
      <c r="O247"/>
      <c r="P247"/>
      <c r="V247" s="22">
        <f t="shared" si="82"/>
        <v>3</v>
      </c>
      <c r="W247" s="22">
        <f t="shared" si="103"/>
        <v>5</v>
      </c>
      <c r="X247" s="22">
        <f t="shared" si="103"/>
        <v>9</v>
      </c>
      <c r="Y247" s="53" t="str">
        <f t="shared" si="99"/>
        <v>INM</v>
      </c>
      <c r="Z247" s="7" t="str">
        <f t="shared" si="100"/>
        <v>OTH</v>
      </c>
      <c r="AA247" s="54">
        <f t="shared" si="104"/>
        <v>2.3255813953488372E-2</v>
      </c>
      <c r="AB247" s="54">
        <f t="shared" si="104"/>
        <v>9.0361445783132526E-3</v>
      </c>
      <c r="AC247" s="54">
        <f t="shared" si="104"/>
        <v>0</v>
      </c>
      <c r="AD247" s="54">
        <f t="shared" si="104"/>
        <v>0.625</v>
      </c>
      <c r="AE247" s="54"/>
      <c r="AF247" s="22">
        <f t="shared" ca="1" si="105"/>
        <v>0</v>
      </c>
      <c r="AG247" s="22" t="str">
        <f t="shared" ca="1" si="101"/>
        <v>COA</v>
      </c>
      <c r="AH247" s="22" t="str">
        <f t="shared" si="81"/>
        <v>INM</v>
      </c>
      <c r="AI247" s="22" t="str">
        <f t="shared" si="81"/>
        <v>OTH</v>
      </c>
      <c r="AJ247" s="54">
        <f t="shared" ca="1" si="102"/>
        <v>0</v>
      </c>
    </row>
    <row r="248" spans="1:36" ht="12.75" customHeight="1" x14ac:dyDescent="0.45">
      <c r="A248" s="49"/>
      <c r="B248" s="49" t="s">
        <v>190</v>
      </c>
      <c r="C248" s="51" t="s">
        <v>208</v>
      </c>
      <c r="D248" s="51"/>
      <c r="E248" s="51"/>
      <c r="F248" s="51"/>
      <c r="G248" s="51"/>
      <c r="H248" s="51" t="s">
        <v>185</v>
      </c>
      <c r="I248" s="51">
        <f t="shared" si="93"/>
        <v>0</v>
      </c>
      <c r="K248" s="33" t="str">
        <f t="shared" si="98"/>
        <v>subtot</v>
      </c>
      <c r="L248" s="33" t="str">
        <f t="shared" si="91"/>
        <v/>
      </c>
      <c r="M248" s="33" t="str">
        <f t="shared" si="92"/>
        <v>ECP</v>
      </c>
      <c r="O248"/>
      <c r="P248"/>
      <c r="V248" s="22">
        <f t="shared" si="82"/>
        <v>3</v>
      </c>
      <c r="W248" s="22">
        <f t="shared" si="103"/>
        <v>6</v>
      </c>
      <c r="X248" s="22">
        <f t="shared" si="103"/>
        <v>1</v>
      </c>
      <c r="Y248" s="53" t="str">
        <f t="shared" si="99"/>
        <v>ILP</v>
      </c>
      <c r="Z248" s="7" t="str">
        <f t="shared" si="100"/>
        <v>STM</v>
      </c>
      <c r="AA248" s="54">
        <f t="shared" si="104"/>
        <v>4.1935483870967745E-2</v>
      </c>
      <c r="AB248" s="54">
        <f t="shared" si="104"/>
        <v>0.26209677419354838</v>
      </c>
      <c r="AC248" s="54">
        <f t="shared" si="104"/>
        <v>0.5</v>
      </c>
      <c r="AD248" s="54">
        <f t="shared" si="104"/>
        <v>0.14285714285714285</v>
      </c>
      <c r="AE248" s="54"/>
      <c r="AF248" s="22">
        <f ca="1">IFERROR(IF(VALUE(AJ248)=0,0,1),0)</f>
        <v>1</v>
      </c>
      <c r="AG248" s="22" t="str">
        <f t="shared" ca="1" si="101"/>
        <v>COA</v>
      </c>
      <c r="AH248" s="22" t="str">
        <f t="shared" si="81"/>
        <v>ILP</v>
      </c>
      <c r="AI248" s="22" t="str">
        <f t="shared" si="81"/>
        <v>STM</v>
      </c>
      <c r="AJ248" s="54">
        <f t="shared" ca="1" si="102"/>
        <v>0.5</v>
      </c>
    </row>
    <row r="249" spans="1:36" ht="12.75" customHeight="1" x14ac:dyDescent="0.45">
      <c r="A249" s="49"/>
      <c r="B249" s="49" t="s">
        <v>193</v>
      </c>
      <c r="C249" s="51" t="s">
        <v>208</v>
      </c>
      <c r="D249" s="51">
        <v>0</v>
      </c>
      <c r="E249" s="51">
        <v>0</v>
      </c>
      <c r="F249" s="51" t="s">
        <v>208</v>
      </c>
      <c r="G249" s="51">
        <v>0</v>
      </c>
      <c r="H249" s="51">
        <v>0</v>
      </c>
      <c r="I249" s="51">
        <f t="shared" si="93"/>
        <v>0</v>
      </c>
      <c r="K249" s="33" t="str">
        <f t="shared" si="98"/>
        <v>subtot</v>
      </c>
      <c r="L249" s="33" t="str">
        <f t="shared" si="91"/>
        <v/>
      </c>
      <c r="M249" s="33" t="str">
        <f t="shared" si="92"/>
        <v>OTP</v>
      </c>
      <c r="O249"/>
      <c r="P249"/>
      <c r="V249" s="22">
        <f t="shared" si="82"/>
        <v>3</v>
      </c>
      <c r="W249" s="22">
        <f t="shared" si="103"/>
        <v>6</v>
      </c>
      <c r="X249" s="22">
        <f t="shared" si="103"/>
        <v>2</v>
      </c>
      <c r="Y249" s="53" t="str">
        <f t="shared" si="99"/>
        <v>ILP</v>
      </c>
      <c r="Z249" s="7" t="str">
        <f t="shared" si="100"/>
        <v>PRH</v>
      </c>
      <c r="AA249" s="54">
        <f t="shared" si="104"/>
        <v>3.5483870967741936E-2</v>
      </c>
      <c r="AB249" s="54">
        <f t="shared" si="104"/>
        <v>0.57661290322580649</v>
      </c>
      <c r="AC249" s="54">
        <f t="shared" si="104"/>
        <v>0</v>
      </c>
      <c r="AD249" s="54">
        <f t="shared" si="104"/>
        <v>0.2857142857142857</v>
      </c>
      <c r="AE249" s="54"/>
      <c r="AF249" s="22">
        <f t="shared" ca="1" si="105"/>
        <v>0</v>
      </c>
      <c r="AG249" s="22" t="str">
        <f t="shared" ca="1" si="101"/>
        <v>COA</v>
      </c>
      <c r="AH249" s="22" t="str">
        <f t="shared" si="81"/>
        <v>ILP</v>
      </c>
      <c r="AI249" s="22" t="str">
        <f t="shared" si="81"/>
        <v>PRH</v>
      </c>
      <c r="AJ249" s="54">
        <f t="shared" ca="1" si="102"/>
        <v>0</v>
      </c>
    </row>
    <row r="250" spans="1:36" ht="12.75" customHeight="1" x14ac:dyDescent="0.45">
      <c r="A250" s="49"/>
      <c r="B250" s="46" t="s">
        <v>196</v>
      </c>
      <c r="C250" s="51">
        <v>1</v>
      </c>
      <c r="D250" s="51">
        <v>0</v>
      </c>
      <c r="E250" s="51"/>
      <c r="F250" s="51" t="s">
        <v>208</v>
      </c>
      <c r="G250" s="51"/>
      <c r="H250" s="51">
        <v>0</v>
      </c>
      <c r="I250" s="51">
        <f t="shared" si="93"/>
        <v>0</v>
      </c>
      <c r="K250" s="33" t="str">
        <f t="shared" si="98"/>
        <v>subtot</v>
      </c>
      <c r="L250" s="33" t="str">
        <f t="shared" si="91"/>
        <v/>
      </c>
      <c r="M250" s="33">
        <f t="shared" si="92"/>
        <v>0</v>
      </c>
      <c r="O250"/>
      <c r="P250"/>
      <c r="V250" s="22">
        <f t="shared" si="82"/>
        <v>3</v>
      </c>
      <c r="W250" s="22">
        <f t="shared" si="103"/>
        <v>6</v>
      </c>
      <c r="X250" s="22">
        <f t="shared" si="103"/>
        <v>3</v>
      </c>
      <c r="Y250" s="53" t="str">
        <f t="shared" si="99"/>
        <v>ILP</v>
      </c>
      <c r="Z250" s="7" t="str">
        <f t="shared" si="100"/>
        <v>PRC</v>
      </c>
      <c r="AA250" s="54">
        <f t="shared" si="104"/>
        <v>2.903225806451613E-2</v>
      </c>
      <c r="AB250" s="54">
        <f t="shared" si="104"/>
        <v>0</v>
      </c>
      <c r="AC250" s="54">
        <f t="shared" si="104"/>
        <v>0</v>
      </c>
      <c r="AD250" s="54">
        <f t="shared" si="104"/>
        <v>0</v>
      </c>
      <c r="AE250" s="54"/>
      <c r="AF250" s="22">
        <f t="shared" ca="1" si="105"/>
        <v>0</v>
      </c>
      <c r="AG250" s="22" t="str">
        <f t="shared" ca="1" si="101"/>
        <v>COA</v>
      </c>
      <c r="AH250" s="22" t="str">
        <f t="shared" ref="AH250:AI313" si="107">Y250</f>
        <v>ILP</v>
      </c>
      <c r="AI250" s="22" t="str">
        <f t="shared" si="107"/>
        <v>PRC</v>
      </c>
      <c r="AJ250" s="54">
        <f t="shared" ca="1" si="102"/>
        <v>0</v>
      </c>
    </row>
    <row r="251" spans="1:36" ht="12.75" customHeight="1" x14ac:dyDescent="0.45">
      <c r="A251" s="49"/>
      <c r="B251" s="49" t="s">
        <v>198</v>
      </c>
      <c r="C251" s="51">
        <v>1</v>
      </c>
      <c r="D251" s="51">
        <v>0</v>
      </c>
      <c r="E251" s="51"/>
      <c r="F251" s="51" t="s">
        <v>208</v>
      </c>
      <c r="G251" s="51"/>
      <c r="H251" s="51">
        <v>0</v>
      </c>
      <c r="I251" s="51">
        <f t="shared" si="93"/>
        <v>0</v>
      </c>
      <c r="K251" s="33" t="str">
        <f t="shared" si="98"/>
        <v>subtot</v>
      </c>
      <c r="L251" s="33" t="str">
        <f t="shared" si="91"/>
        <v/>
      </c>
      <c r="M251" s="33" t="str">
        <f t="shared" si="92"/>
        <v>SPC</v>
      </c>
      <c r="O251"/>
      <c r="P251"/>
      <c r="V251" s="22">
        <f t="shared" ref="V251:V314" si="108">V170+1</f>
        <v>3</v>
      </c>
      <c r="W251" s="22">
        <f t="shared" ref="W251:X266" si="109">W170</f>
        <v>6</v>
      </c>
      <c r="X251" s="22">
        <f t="shared" si="109"/>
        <v>4</v>
      </c>
      <c r="Y251" s="53" t="str">
        <f t="shared" si="99"/>
        <v>ILP</v>
      </c>
      <c r="Z251" s="7" t="str">
        <f t="shared" si="100"/>
        <v>MDR</v>
      </c>
      <c r="AA251" s="54">
        <f t="shared" ref="AA251:AD266" si="110">AA170</f>
        <v>0.76129032258064511</v>
      </c>
      <c r="AB251" s="54">
        <f t="shared" si="110"/>
        <v>2.8225806451612902E-2</v>
      </c>
      <c r="AC251" s="54">
        <f t="shared" si="110"/>
        <v>0.5</v>
      </c>
      <c r="AD251" s="54">
        <f t="shared" si="110"/>
        <v>0</v>
      </c>
      <c r="AE251" s="54"/>
      <c r="AF251" s="22">
        <f ca="1">IFERROR(IF(VALUE(AJ251)=0,0,1),0)</f>
        <v>1</v>
      </c>
      <c r="AG251" s="22" t="str">
        <f t="shared" ca="1" si="101"/>
        <v>COA</v>
      </c>
      <c r="AH251" s="22" t="str">
        <f t="shared" si="107"/>
        <v>ILP</v>
      </c>
      <c r="AI251" s="22" t="str">
        <f t="shared" si="107"/>
        <v>MDR</v>
      </c>
      <c r="AJ251" s="54">
        <f t="shared" ca="1" si="102"/>
        <v>0.5</v>
      </c>
    </row>
    <row r="252" spans="1:36" ht="12.75" customHeight="1" x14ac:dyDescent="0.45">
      <c r="A252" s="49"/>
      <c r="B252" s="49" t="s">
        <v>201</v>
      </c>
      <c r="C252" s="51" t="s">
        <v>208</v>
      </c>
      <c r="D252" s="51"/>
      <c r="E252" s="51"/>
      <c r="F252" s="51"/>
      <c r="G252" s="51"/>
      <c r="H252" s="51" t="s">
        <v>185</v>
      </c>
      <c r="I252" s="51">
        <f t="shared" si="93"/>
        <v>0</v>
      </c>
      <c r="K252" s="33" t="str">
        <f t="shared" si="98"/>
        <v>subtot</v>
      </c>
      <c r="L252" s="33" t="str">
        <f t="shared" si="91"/>
        <v/>
      </c>
      <c r="M252" s="33" t="str">
        <f t="shared" si="92"/>
        <v>LIG</v>
      </c>
      <c r="O252"/>
      <c r="P252"/>
      <c r="V252" s="22">
        <f t="shared" si="108"/>
        <v>3</v>
      </c>
      <c r="W252" s="22">
        <f t="shared" si="109"/>
        <v>6</v>
      </c>
      <c r="X252" s="22">
        <f t="shared" si="109"/>
        <v>5</v>
      </c>
      <c r="Y252" s="53" t="str">
        <f t="shared" si="99"/>
        <v>ILP</v>
      </c>
      <c r="Z252" s="7" t="str">
        <f t="shared" si="100"/>
        <v>ECP</v>
      </c>
      <c r="AA252" s="54">
        <f t="shared" si="110"/>
        <v>9.6774193548387101E-3</v>
      </c>
      <c r="AB252" s="54">
        <f t="shared" si="110"/>
        <v>0</v>
      </c>
      <c r="AC252" s="54">
        <f t="shared" si="110"/>
        <v>0</v>
      </c>
      <c r="AD252" s="54">
        <f t="shared" si="110"/>
        <v>0</v>
      </c>
      <c r="AE252" s="54"/>
      <c r="AF252" s="22">
        <f t="shared" ca="1" si="105"/>
        <v>0</v>
      </c>
      <c r="AG252" s="22" t="str">
        <f t="shared" ca="1" si="101"/>
        <v>COA</v>
      </c>
      <c r="AH252" s="22" t="str">
        <f t="shared" si="107"/>
        <v>ILP</v>
      </c>
      <c r="AI252" s="22" t="str">
        <f t="shared" si="107"/>
        <v>ECP</v>
      </c>
      <c r="AJ252" s="54">
        <f t="shared" ca="1" si="102"/>
        <v>0</v>
      </c>
    </row>
    <row r="253" spans="1:36" ht="12.75" customHeight="1" x14ac:dyDescent="0.45">
      <c r="A253" s="49"/>
      <c r="B253" s="49" t="s">
        <v>204</v>
      </c>
      <c r="C253" s="51" t="s">
        <v>208</v>
      </c>
      <c r="D253" s="51">
        <v>0</v>
      </c>
      <c r="E253" s="51">
        <v>0</v>
      </c>
      <c r="F253" s="51" t="s">
        <v>208</v>
      </c>
      <c r="G253" s="51"/>
      <c r="H253" s="51">
        <v>0</v>
      </c>
      <c r="I253" s="51">
        <f t="shared" si="93"/>
        <v>0</v>
      </c>
      <c r="K253" s="33" t="str">
        <f t="shared" si="98"/>
        <v>subtot</v>
      </c>
      <c r="L253" s="33" t="str">
        <f t="shared" si="91"/>
        <v/>
      </c>
      <c r="M253" s="33" t="str">
        <f t="shared" si="92"/>
        <v>OTH</v>
      </c>
      <c r="O253"/>
      <c r="P253"/>
      <c r="V253" s="22">
        <f t="shared" si="108"/>
        <v>3</v>
      </c>
      <c r="W253" s="22">
        <f t="shared" si="109"/>
        <v>6</v>
      </c>
      <c r="X253" s="22">
        <f t="shared" si="109"/>
        <v>6</v>
      </c>
      <c r="Y253" s="53" t="str">
        <f t="shared" si="99"/>
        <v>ILP</v>
      </c>
      <c r="Z253" s="7" t="str">
        <f t="shared" si="100"/>
        <v>OTP</v>
      </c>
      <c r="AA253" s="54">
        <f t="shared" si="110"/>
        <v>6.4516129032258064E-3</v>
      </c>
      <c r="AB253" s="54">
        <f t="shared" si="110"/>
        <v>2.8225806451612902E-2</v>
      </c>
      <c r="AC253" s="54">
        <f t="shared" si="110"/>
        <v>0</v>
      </c>
      <c r="AD253" s="54">
        <f t="shared" si="110"/>
        <v>0</v>
      </c>
      <c r="AE253" s="54"/>
      <c r="AF253" s="22">
        <f t="shared" ca="1" si="105"/>
        <v>0</v>
      </c>
      <c r="AG253" s="22" t="str">
        <f t="shared" ca="1" si="101"/>
        <v>COA</v>
      </c>
      <c r="AH253" s="22" t="str">
        <f t="shared" si="107"/>
        <v>ILP</v>
      </c>
      <c r="AI253" s="22" t="str">
        <f t="shared" si="107"/>
        <v>OTP</v>
      </c>
      <c r="AJ253" s="54">
        <f t="shared" ca="1" si="102"/>
        <v>0</v>
      </c>
    </row>
    <row r="254" spans="1:36" ht="12.75" customHeight="1" x14ac:dyDescent="0.45">
      <c r="A254" s="49"/>
      <c r="B254" s="49" t="s">
        <v>207</v>
      </c>
      <c r="C254" s="51" t="s">
        <v>208</v>
      </c>
      <c r="D254" s="51"/>
      <c r="E254" s="51"/>
      <c r="F254" s="51" t="s">
        <v>208</v>
      </c>
      <c r="G254" s="51"/>
      <c r="H254" s="51" t="s">
        <v>185</v>
      </c>
      <c r="I254" s="51">
        <f t="shared" si="93"/>
        <v>0</v>
      </c>
      <c r="K254" s="33" t="str">
        <f t="shared" si="98"/>
        <v>subtot</v>
      </c>
      <c r="L254" s="33" t="str">
        <f t="shared" si="91"/>
        <v/>
      </c>
      <c r="M254" s="33" t="str">
        <f t="shared" si="92"/>
        <v>OTH</v>
      </c>
      <c r="O254"/>
      <c r="P254"/>
      <c r="V254" s="22">
        <f t="shared" si="108"/>
        <v>3</v>
      </c>
      <c r="W254" s="22">
        <f t="shared" si="109"/>
        <v>6</v>
      </c>
      <c r="X254" s="22">
        <f t="shared" si="109"/>
        <v>7</v>
      </c>
      <c r="Y254" s="53" t="str">
        <f t="shared" si="99"/>
        <v>ILP</v>
      </c>
      <c r="Z254" s="7" t="str">
        <f t="shared" si="100"/>
        <v>SPC</v>
      </c>
      <c r="AA254" s="54">
        <f t="shared" si="110"/>
        <v>5.1612903225806452E-2</v>
      </c>
      <c r="AB254" s="54">
        <f t="shared" si="110"/>
        <v>7.2580645161290328E-2</v>
      </c>
      <c r="AC254" s="54">
        <f t="shared" si="110"/>
        <v>0</v>
      </c>
      <c r="AD254" s="54">
        <f t="shared" si="110"/>
        <v>0</v>
      </c>
      <c r="AE254" s="54"/>
      <c r="AF254" s="22">
        <f t="shared" ca="1" si="105"/>
        <v>0</v>
      </c>
      <c r="AG254" s="22" t="str">
        <f t="shared" ca="1" si="101"/>
        <v>COA</v>
      </c>
      <c r="AH254" s="22" t="str">
        <f t="shared" si="107"/>
        <v>ILP</v>
      </c>
      <c r="AI254" s="22" t="str">
        <f t="shared" si="107"/>
        <v>SPC</v>
      </c>
      <c r="AJ254" s="54">
        <f t="shared" ca="1" si="102"/>
        <v>0</v>
      </c>
    </row>
    <row r="255" spans="1:36" ht="12.75" customHeight="1" x14ac:dyDescent="0.45">
      <c r="A255" s="49"/>
      <c r="B255" s="49" t="s">
        <v>210</v>
      </c>
      <c r="C255" s="51" t="s">
        <v>185</v>
      </c>
      <c r="D255" s="51">
        <v>0</v>
      </c>
      <c r="E255" s="51"/>
      <c r="F255" s="51">
        <v>0</v>
      </c>
      <c r="G255" s="51">
        <v>0</v>
      </c>
      <c r="H255" s="51">
        <v>0</v>
      </c>
      <c r="I255" s="51">
        <f t="shared" si="93"/>
        <v>0</v>
      </c>
      <c r="K255" s="33" t="str">
        <f t="shared" si="98"/>
        <v>subtot</v>
      </c>
      <c r="L255" s="33" t="str">
        <f t="shared" si="91"/>
        <v/>
      </c>
      <c r="M255" s="33" t="str">
        <f t="shared" si="92"/>
        <v>OTH</v>
      </c>
      <c r="O255"/>
      <c r="P255"/>
      <c r="V255" s="22">
        <f t="shared" si="108"/>
        <v>3</v>
      </c>
      <c r="W255" s="22">
        <f t="shared" si="109"/>
        <v>6</v>
      </c>
      <c r="X255" s="22">
        <f t="shared" si="109"/>
        <v>8</v>
      </c>
      <c r="Y255" s="53" t="str">
        <f t="shared" si="99"/>
        <v>ILP</v>
      </c>
      <c r="Z255" s="7" t="str">
        <f t="shared" si="100"/>
        <v>LIG</v>
      </c>
      <c r="AA255" s="54">
        <f t="shared" si="110"/>
        <v>4.5161290322580643E-2</v>
      </c>
      <c r="AB255" s="54">
        <f t="shared" si="110"/>
        <v>0</v>
      </c>
      <c r="AC255" s="54">
        <f t="shared" si="110"/>
        <v>0</v>
      </c>
      <c r="AD255" s="54">
        <f t="shared" si="110"/>
        <v>0</v>
      </c>
      <c r="AE255" s="54"/>
      <c r="AF255" s="22">
        <f t="shared" ca="1" si="105"/>
        <v>0</v>
      </c>
      <c r="AG255" s="22" t="str">
        <f t="shared" ca="1" si="101"/>
        <v>COA</v>
      </c>
      <c r="AH255" s="22" t="str">
        <f t="shared" si="107"/>
        <v>ILP</v>
      </c>
      <c r="AI255" s="22" t="str">
        <f t="shared" si="107"/>
        <v>LIG</v>
      </c>
      <c r="AJ255" s="54">
        <f t="shared" ca="1" si="102"/>
        <v>0</v>
      </c>
    </row>
    <row r="256" spans="1:36" ht="12.75" customHeight="1" x14ac:dyDescent="0.45">
      <c r="A256" s="49"/>
      <c r="B256" s="49" t="s">
        <v>211</v>
      </c>
      <c r="C256" s="51" t="s">
        <v>208</v>
      </c>
      <c r="D256" s="51">
        <v>0</v>
      </c>
      <c r="E256" s="51"/>
      <c r="F256" s="51" t="s">
        <v>208</v>
      </c>
      <c r="G256" s="51"/>
      <c r="H256" s="51">
        <v>0</v>
      </c>
      <c r="I256" s="51">
        <f t="shared" si="93"/>
        <v>0</v>
      </c>
      <c r="K256" s="33" t="str">
        <f t="shared" si="98"/>
        <v>subtot</v>
      </c>
      <c r="L256" s="33" t="str">
        <f t="shared" si="91"/>
        <v/>
      </c>
      <c r="M256" s="33" t="str">
        <f t="shared" si="92"/>
        <v>OTH</v>
      </c>
      <c r="O256"/>
      <c r="P256"/>
      <c r="V256" s="22">
        <f t="shared" si="108"/>
        <v>3</v>
      </c>
      <c r="W256" s="22">
        <f t="shared" si="109"/>
        <v>6</v>
      </c>
      <c r="X256" s="22">
        <f t="shared" si="109"/>
        <v>9</v>
      </c>
      <c r="Y256" s="53" t="str">
        <f t="shared" si="99"/>
        <v>ILP</v>
      </c>
      <c r="Z256" s="7" t="str">
        <f t="shared" si="100"/>
        <v>OTH</v>
      </c>
      <c r="AA256" s="54">
        <f t="shared" si="110"/>
        <v>1.935483870967742E-2</v>
      </c>
      <c r="AB256" s="54">
        <f t="shared" si="110"/>
        <v>3.2258064516129031E-2</v>
      </c>
      <c r="AC256" s="54">
        <f t="shared" si="110"/>
        <v>0</v>
      </c>
      <c r="AD256" s="54">
        <f t="shared" si="110"/>
        <v>0.5714285714285714</v>
      </c>
      <c r="AE256" s="54"/>
      <c r="AF256" s="22">
        <f t="shared" ca="1" si="105"/>
        <v>0</v>
      </c>
      <c r="AG256" s="22" t="str">
        <f t="shared" ca="1" si="101"/>
        <v>COA</v>
      </c>
      <c r="AH256" s="22" t="str">
        <f t="shared" si="107"/>
        <v>ILP</v>
      </c>
      <c r="AI256" s="22" t="str">
        <f t="shared" si="107"/>
        <v>OTH</v>
      </c>
      <c r="AJ256" s="54">
        <f t="shared" ca="1" si="102"/>
        <v>0</v>
      </c>
    </row>
    <row r="257" spans="1:36" ht="12.75" customHeight="1" x14ac:dyDescent="0.45">
      <c r="A257" s="49"/>
      <c r="B257" s="46" t="s">
        <v>213</v>
      </c>
      <c r="C257" s="51" t="s">
        <v>208</v>
      </c>
      <c r="D257" s="51">
        <v>0</v>
      </c>
      <c r="E257" s="51">
        <v>0</v>
      </c>
      <c r="F257" s="51">
        <v>0</v>
      </c>
      <c r="G257" s="51">
        <v>0</v>
      </c>
      <c r="H257" s="51">
        <v>0</v>
      </c>
      <c r="I257" s="51">
        <f t="shared" si="93"/>
        <v>0</v>
      </c>
      <c r="K257" s="33" t="str">
        <f t="shared" si="98"/>
        <v>subtot</v>
      </c>
      <c r="L257" s="33" t="str">
        <f t="shared" si="91"/>
        <v/>
      </c>
      <c r="M257" s="33">
        <f t="shared" si="92"/>
        <v>0</v>
      </c>
      <c r="O257"/>
      <c r="P257"/>
      <c r="V257" s="22">
        <f t="shared" si="108"/>
        <v>3</v>
      </c>
      <c r="W257" s="22">
        <f t="shared" si="109"/>
        <v>7</v>
      </c>
      <c r="X257" s="22">
        <f t="shared" si="109"/>
        <v>1</v>
      </c>
      <c r="Y257" s="53" t="str">
        <f t="shared" si="99"/>
        <v>IMC</v>
      </c>
      <c r="Z257" s="7" t="str">
        <f t="shared" si="100"/>
        <v>STM</v>
      </c>
      <c r="AA257" s="54">
        <f t="shared" si="110"/>
        <v>8.130081300813009E-3</v>
      </c>
      <c r="AB257" s="54">
        <f t="shared" si="110"/>
        <v>0.15599534342258439</v>
      </c>
      <c r="AC257" s="54" t="str">
        <f t="shared" si="110"/>
        <v/>
      </c>
      <c r="AD257" s="54">
        <f t="shared" si="110"/>
        <v>6.0606060606060608E-2</v>
      </c>
      <c r="AE257" s="54"/>
      <c r="AF257" s="22">
        <f t="shared" ref="AF257:AF265" ca="1" si="111">IFERROR(IF(VALUE(AJ257)=0,0,1),0)</f>
        <v>0</v>
      </c>
      <c r="AG257" s="22" t="str">
        <f t="shared" ca="1" si="101"/>
        <v>COA</v>
      </c>
      <c r="AH257" s="22" t="str">
        <f t="shared" si="107"/>
        <v>IMC</v>
      </c>
      <c r="AI257" s="22" t="str">
        <f t="shared" si="107"/>
        <v>STM</v>
      </c>
      <c r="AJ257" s="54" t="str">
        <f t="shared" ca="1" si="102"/>
        <v/>
      </c>
    </row>
    <row r="258" spans="1:36" ht="12.75" customHeight="1" x14ac:dyDescent="0.45">
      <c r="A258" s="49"/>
      <c r="B258" s="49"/>
      <c r="C258" s="51"/>
      <c r="D258" s="51"/>
      <c r="E258" s="51"/>
      <c r="F258" s="51"/>
      <c r="G258" s="51"/>
      <c r="H258" s="51"/>
      <c r="I258" s="51">
        <f t="shared" si="93"/>
        <v>0</v>
      </c>
      <c r="K258" s="33" t="str">
        <f t="shared" si="98"/>
        <v>subtot</v>
      </c>
      <c r="L258" s="33" t="str">
        <f t="shared" si="91"/>
        <v/>
      </c>
      <c r="M258" s="33">
        <f t="shared" si="92"/>
        <v>0</v>
      </c>
      <c r="O258"/>
      <c r="P258"/>
      <c r="Q258" s="33"/>
      <c r="R258" s="33"/>
      <c r="S258" s="33"/>
      <c r="T258" s="33"/>
      <c r="U258" s="33"/>
      <c r="V258" s="22">
        <f t="shared" si="108"/>
        <v>3</v>
      </c>
      <c r="W258" s="22">
        <f t="shared" si="109"/>
        <v>7</v>
      </c>
      <c r="X258" s="22">
        <f t="shared" si="109"/>
        <v>2</v>
      </c>
      <c r="Y258" s="53" t="str">
        <f t="shared" si="99"/>
        <v>IMC</v>
      </c>
      <c r="Z258" s="7" t="str">
        <f t="shared" si="100"/>
        <v>PRH</v>
      </c>
      <c r="AA258" s="54">
        <f t="shared" si="110"/>
        <v>3.6585365853658534E-2</v>
      </c>
      <c r="AB258" s="54">
        <f t="shared" si="110"/>
        <v>0.76367869615832362</v>
      </c>
      <c r="AC258" s="54" t="str">
        <f t="shared" si="110"/>
        <v/>
      </c>
      <c r="AD258" s="54">
        <f t="shared" si="110"/>
        <v>0.66666666666666663</v>
      </c>
      <c r="AE258" s="54"/>
      <c r="AF258" s="22">
        <f t="shared" ca="1" si="111"/>
        <v>0</v>
      </c>
      <c r="AG258" s="22" t="str">
        <f t="shared" ca="1" si="101"/>
        <v>COA</v>
      </c>
      <c r="AH258" s="22" t="str">
        <f t="shared" si="107"/>
        <v>IMC</v>
      </c>
      <c r="AI258" s="22" t="str">
        <f t="shared" si="107"/>
        <v>PRH</v>
      </c>
      <c r="AJ258" s="54" t="str">
        <f t="shared" ca="1" si="102"/>
        <v/>
      </c>
    </row>
    <row r="259" spans="1:36" s="33" customFormat="1" ht="12.75" customHeight="1" x14ac:dyDescent="0.45">
      <c r="A259" s="46" t="s">
        <v>243</v>
      </c>
      <c r="B259" s="46" t="s">
        <v>214</v>
      </c>
      <c r="C259" s="55"/>
      <c r="D259" s="55"/>
      <c r="E259" s="55"/>
      <c r="F259" s="55"/>
      <c r="G259" s="55"/>
      <c r="H259" s="55"/>
      <c r="I259" s="55">
        <f t="shared" si="93"/>
        <v>0</v>
      </c>
      <c r="K259" s="33" t="str">
        <f t="shared" si="98"/>
        <v>TEXTILE MILLS</v>
      </c>
      <c r="L259" s="33" t="str">
        <f t="shared" si="91"/>
        <v>IOI</v>
      </c>
      <c r="M259" s="33">
        <f t="shared" si="92"/>
        <v>0</v>
      </c>
      <c r="O259"/>
      <c r="P259"/>
      <c r="Q259" s="22"/>
      <c r="R259" s="22"/>
      <c r="S259" s="22"/>
      <c r="T259" s="22"/>
      <c r="U259" s="22"/>
      <c r="V259" s="22">
        <f t="shared" si="108"/>
        <v>3</v>
      </c>
      <c r="W259" s="22">
        <f t="shared" si="109"/>
        <v>7</v>
      </c>
      <c r="X259" s="22">
        <f t="shared" si="109"/>
        <v>3</v>
      </c>
      <c r="Y259" s="53" t="str">
        <f t="shared" si="99"/>
        <v>IMC</v>
      </c>
      <c r="Z259" s="7" t="str">
        <f t="shared" si="100"/>
        <v>PRC</v>
      </c>
      <c r="AA259" s="54">
        <f t="shared" si="110"/>
        <v>4.4715447154471545E-2</v>
      </c>
      <c r="AB259" s="54">
        <f t="shared" si="110"/>
        <v>1.1641443538998836E-3</v>
      </c>
      <c r="AC259" s="54" t="str">
        <f t="shared" si="110"/>
        <v/>
      </c>
      <c r="AD259" s="54">
        <f t="shared" si="110"/>
        <v>0</v>
      </c>
      <c r="AE259" s="54"/>
      <c r="AF259" s="22">
        <f t="shared" ca="1" si="111"/>
        <v>0</v>
      </c>
      <c r="AG259" s="22" t="str">
        <f t="shared" ca="1" si="101"/>
        <v>COA</v>
      </c>
      <c r="AH259" s="22" t="str">
        <f t="shared" si="107"/>
        <v>IMC</v>
      </c>
      <c r="AI259" s="22" t="str">
        <f t="shared" si="107"/>
        <v>PRC</v>
      </c>
      <c r="AJ259" s="54" t="str">
        <f t="shared" ca="1" si="102"/>
        <v/>
      </c>
    </row>
    <row r="260" spans="1:36" ht="12.75" customHeight="1" x14ac:dyDescent="0.45">
      <c r="A260" s="49"/>
      <c r="B260" s="49"/>
      <c r="C260" s="51"/>
      <c r="D260" s="51"/>
      <c r="E260" s="51"/>
      <c r="F260" s="51"/>
      <c r="G260" s="51"/>
      <c r="H260" s="51"/>
      <c r="I260" s="51">
        <f t="shared" si="93"/>
        <v>0</v>
      </c>
      <c r="K260" s="33" t="str">
        <f t="shared" si="98"/>
        <v>TEXTILE MILLS</v>
      </c>
      <c r="L260" s="33" t="str">
        <f t="shared" si="91"/>
        <v>IOI</v>
      </c>
      <c r="M260" s="33">
        <f t="shared" si="92"/>
        <v>0</v>
      </c>
      <c r="O260"/>
      <c r="P260"/>
      <c r="V260" s="22">
        <f t="shared" si="108"/>
        <v>3</v>
      </c>
      <c r="W260" s="22">
        <f t="shared" si="109"/>
        <v>7</v>
      </c>
      <c r="X260" s="22">
        <f t="shared" si="109"/>
        <v>4</v>
      </c>
      <c r="Y260" s="53" t="str">
        <f t="shared" si="99"/>
        <v>IMC</v>
      </c>
      <c r="Z260" s="7" t="str">
        <f t="shared" si="100"/>
        <v>MDR</v>
      </c>
      <c r="AA260" s="54">
        <f t="shared" si="110"/>
        <v>0.81707317073170727</v>
      </c>
      <c r="AB260" s="54">
        <f t="shared" si="110"/>
        <v>1.7462165308498253E-2</v>
      </c>
      <c r="AC260" s="54" t="str">
        <f t="shared" si="110"/>
        <v/>
      </c>
      <c r="AD260" s="54">
        <f t="shared" si="110"/>
        <v>0.12121212121212122</v>
      </c>
      <c r="AE260" s="54"/>
      <c r="AF260" s="22">
        <f t="shared" ca="1" si="111"/>
        <v>0</v>
      </c>
      <c r="AG260" s="22" t="str">
        <f t="shared" ca="1" si="101"/>
        <v>COA</v>
      </c>
      <c r="AH260" s="22" t="str">
        <f t="shared" si="107"/>
        <v>IMC</v>
      </c>
      <c r="AI260" s="22" t="str">
        <f t="shared" si="107"/>
        <v>MDR</v>
      </c>
      <c r="AJ260" s="54" t="str">
        <f t="shared" ca="1" si="102"/>
        <v/>
      </c>
    </row>
    <row r="261" spans="1:36" ht="12.75" customHeight="1" x14ac:dyDescent="0.45">
      <c r="A261" s="49"/>
      <c r="B261" s="49"/>
      <c r="C261" s="51"/>
      <c r="D261" s="51"/>
      <c r="E261" s="51"/>
      <c r="F261" s="51"/>
      <c r="G261" s="51"/>
      <c r="H261" s="51"/>
      <c r="I261" s="51">
        <f t="shared" si="93"/>
        <v>0</v>
      </c>
      <c r="K261" s="33" t="str">
        <f t="shared" si="98"/>
        <v>TEXTILE MILLS</v>
      </c>
      <c r="L261" s="33" t="str">
        <f t="shared" si="91"/>
        <v>IOI</v>
      </c>
      <c r="M261" s="33">
        <f t="shared" si="92"/>
        <v>0</v>
      </c>
      <c r="O261"/>
      <c r="P261"/>
      <c r="V261" s="22">
        <f t="shared" si="108"/>
        <v>3</v>
      </c>
      <c r="W261" s="22">
        <f t="shared" si="109"/>
        <v>7</v>
      </c>
      <c r="X261" s="22">
        <f t="shared" si="109"/>
        <v>5</v>
      </c>
      <c r="Y261" s="53" t="str">
        <f t="shared" si="99"/>
        <v>IMC</v>
      </c>
      <c r="Z261" s="7" t="str">
        <f t="shared" si="100"/>
        <v>ECP</v>
      </c>
      <c r="AA261" s="54">
        <f t="shared" si="110"/>
        <v>1.6260162601626018E-2</v>
      </c>
      <c r="AB261" s="54">
        <f t="shared" si="110"/>
        <v>0</v>
      </c>
      <c r="AC261" s="54" t="str">
        <f t="shared" si="110"/>
        <v/>
      </c>
      <c r="AD261" s="54">
        <f t="shared" si="110"/>
        <v>0</v>
      </c>
      <c r="AE261" s="54"/>
      <c r="AF261" s="22">
        <f t="shared" ca="1" si="111"/>
        <v>0</v>
      </c>
      <c r="AG261" s="22" t="str">
        <f t="shared" ca="1" si="101"/>
        <v>COA</v>
      </c>
      <c r="AH261" s="22" t="str">
        <f t="shared" si="107"/>
        <v>IMC</v>
      </c>
      <c r="AI261" s="22" t="str">
        <f t="shared" si="107"/>
        <v>ECP</v>
      </c>
      <c r="AJ261" s="54" t="str">
        <f t="shared" ca="1" si="102"/>
        <v/>
      </c>
    </row>
    <row r="262" spans="1:36" ht="12.75" customHeight="1" x14ac:dyDescent="0.45">
      <c r="A262" s="49"/>
      <c r="B262" s="46" t="s">
        <v>176</v>
      </c>
      <c r="C262" s="51">
        <v>37</v>
      </c>
      <c r="D262" s="51"/>
      <c r="E262" s="51"/>
      <c r="F262" s="51">
        <v>23</v>
      </c>
      <c r="G262" s="51">
        <v>1</v>
      </c>
      <c r="H262" s="51">
        <v>1</v>
      </c>
      <c r="I262" s="51">
        <f t="shared" si="93"/>
        <v>1</v>
      </c>
      <c r="K262" s="33" t="str">
        <f t="shared" si="98"/>
        <v>TEXTILE MILLS</v>
      </c>
      <c r="L262" s="33" t="str">
        <f t="shared" si="91"/>
        <v>IOI</v>
      </c>
      <c r="M262" s="33">
        <f t="shared" si="92"/>
        <v>0</v>
      </c>
      <c r="O262"/>
      <c r="P262"/>
      <c r="V262" s="22">
        <f t="shared" si="108"/>
        <v>3</v>
      </c>
      <c r="W262" s="22">
        <f t="shared" si="109"/>
        <v>7</v>
      </c>
      <c r="X262" s="22">
        <f t="shared" si="109"/>
        <v>6</v>
      </c>
      <c r="Y262" s="53" t="str">
        <f t="shared" si="99"/>
        <v>IMC</v>
      </c>
      <c r="Z262" s="7" t="str">
        <f t="shared" si="100"/>
        <v>OTP</v>
      </c>
      <c r="AA262" s="54">
        <f t="shared" si="110"/>
        <v>8.130081300813009E-3</v>
      </c>
      <c r="AB262" s="54">
        <f t="shared" si="110"/>
        <v>2.7939464493597205E-2</v>
      </c>
      <c r="AC262" s="54" t="str">
        <f t="shared" si="110"/>
        <v/>
      </c>
      <c r="AD262" s="54">
        <f t="shared" si="110"/>
        <v>0</v>
      </c>
      <c r="AE262" s="54"/>
      <c r="AF262" s="22">
        <f t="shared" ca="1" si="111"/>
        <v>0</v>
      </c>
      <c r="AG262" s="22" t="str">
        <f t="shared" ca="1" si="101"/>
        <v>COA</v>
      </c>
      <c r="AH262" s="22" t="str">
        <f t="shared" si="107"/>
        <v>IMC</v>
      </c>
      <c r="AI262" s="22" t="str">
        <f t="shared" si="107"/>
        <v>OTP</v>
      </c>
      <c r="AJ262" s="54" t="str">
        <f t="shared" ca="1" si="102"/>
        <v/>
      </c>
    </row>
    <row r="263" spans="1:36" ht="12.75" customHeight="1" x14ac:dyDescent="0.45">
      <c r="A263" s="49"/>
      <c r="B263" s="46" t="s">
        <v>170</v>
      </c>
      <c r="C263" s="51">
        <v>1</v>
      </c>
      <c r="D263" s="51"/>
      <c r="E263" s="51"/>
      <c r="F263" s="51">
        <v>11</v>
      </c>
      <c r="G263" s="51">
        <v>1</v>
      </c>
      <c r="H263" s="51">
        <v>1</v>
      </c>
      <c r="I263" s="51">
        <f t="shared" si="93"/>
        <v>1</v>
      </c>
      <c r="K263" s="33" t="str">
        <f t="shared" si="98"/>
        <v>TEXTILE MILLS</v>
      </c>
      <c r="L263" s="33" t="str">
        <f t="shared" si="91"/>
        <v>IOI</v>
      </c>
      <c r="M263" s="33">
        <f t="shared" si="92"/>
        <v>0</v>
      </c>
      <c r="O263"/>
      <c r="P263"/>
      <c r="V263" s="22">
        <f t="shared" si="108"/>
        <v>3</v>
      </c>
      <c r="W263" s="22">
        <f t="shared" si="109"/>
        <v>7</v>
      </c>
      <c r="X263" s="22">
        <f t="shared" si="109"/>
        <v>7</v>
      </c>
      <c r="Y263" s="53" t="str">
        <f t="shared" si="99"/>
        <v>IMC</v>
      </c>
      <c r="Z263" s="7" t="str">
        <f t="shared" si="100"/>
        <v>SPC</v>
      </c>
      <c r="AA263" s="54">
        <f t="shared" si="110"/>
        <v>3.2520325203252036E-2</v>
      </c>
      <c r="AB263" s="54">
        <f t="shared" si="110"/>
        <v>8.1490104772991845E-3</v>
      </c>
      <c r="AC263" s="54" t="str">
        <f t="shared" si="110"/>
        <v/>
      </c>
      <c r="AD263" s="54">
        <f t="shared" si="110"/>
        <v>0</v>
      </c>
      <c r="AE263" s="54"/>
      <c r="AF263" s="22">
        <f t="shared" ca="1" si="111"/>
        <v>0</v>
      </c>
      <c r="AG263" s="22" t="str">
        <f t="shared" ca="1" si="101"/>
        <v>COA</v>
      </c>
      <c r="AH263" s="22" t="str">
        <f t="shared" si="107"/>
        <v>IMC</v>
      </c>
      <c r="AI263" s="22" t="str">
        <f t="shared" si="107"/>
        <v>SPC</v>
      </c>
      <c r="AJ263" s="54" t="str">
        <f t="shared" ca="1" si="102"/>
        <v/>
      </c>
    </row>
    <row r="264" spans="1:36" ht="12.75" customHeight="1" x14ac:dyDescent="0.45">
      <c r="A264" s="49"/>
      <c r="B264" s="49" t="s">
        <v>172</v>
      </c>
      <c r="C264" s="51">
        <v>1</v>
      </c>
      <c r="D264" s="51"/>
      <c r="E264" s="51"/>
      <c r="F264" s="51">
        <v>7</v>
      </c>
      <c r="G264" s="51"/>
      <c r="H264" s="51">
        <v>1</v>
      </c>
      <c r="I264" s="51">
        <f t="shared" si="93"/>
        <v>0</v>
      </c>
      <c r="K264" s="33" t="str">
        <f t="shared" si="98"/>
        <v>TEXTILE MILLS</v>
      </c>
      <c r="L264" s="33" t="str">
        <f t="shared" si="91"/>
        <v>IOI</v>
      </c>
      <c r="M264" s="33" t="str">
        <f t="shared" si="92"/>
        <v>STM</v>
      </c>
      <c r="O264"/>
      <c r="P264"/>
      <c r="V264" s="22">
        <f t="shared" si="108"/>
        <v>3</v>
      </c>
      <c r="W264" s="22">
        <f t="shared" si="109"/>
        <v>7</v>
      </c>
      <c r="X264" s="22">
        <f t="shared" si="109"/>
        <v>8</v>
      </c>
      <c r="Y264" s="53" t="str">
        <f t="shared" si="99"/>
        <v>IMC</v>
      </c>
      <c r="Z264" s="7" t="str">
        <f t="shared" si="100"/>
        <v>LIG</v>
      </c>
      <c r="AA264" s="54">
        <f t="shared" si="110"/>
        <v>2.4390243902439025E-2</v>
      </c>
      <c r="AB264" s="54">
        <f t="shared" si="110"/>
        <v>0</v>
      </c>
      <c r="AC264" s="54" t="str">
        <f t="shared" si="110"/>
        <v/>
      </c>
      <c r="AD264" s="54">
        <f t="shared" si="110"/>
        <v>0</v>
      </c>
      <c r="AE264" s="54"/>
      <c r="AF264" s="22">
        <f t="shared" ca="1" si="111"/>
        <v>0</v>
      </c>
      <c r="AG264" s="22" t="str">
        <f t="shared" ca="1" si="101"/>
        <v>COA</v>
      </c>
      <c r="AH264" s="22" t="str">
        <f t="shared" si="107"/>
        <v>IMC</v>
      </c>
      <c r="AI264" s="22" t="str">
        <f t="shared" si="107"/>
        <v>LIG</v>
      </c>
      <c r="AJ264" s="54" t="str">
        <f t="shared" ca="1" si="102"/>
        <v/>
      </c>
    </row>
    <row r="265" spans="1:36" ht="12.75" customHeight="1" x14ac:dyDescent="0.45">
      <c r="A265" s="49"/>
      <c r="B265" s="49" t="s">
        <v>175</v>
      </c>
      <c r="C265" s="51" t="s">
        <v>185</v>
      </c>
      <c r="D265" s="51"/>
      <c r="E265" s="51"/>
      <c r="F265" s="51">
        <v>5</v>
      </c>
      <c r="G265" s="51"/>
      <c r="H265" s="51">
        <v>1</v>
      </c>
      <c r="I265" s="51">
        <f t="shared" si="93"/>
        <v>0</v>
      </c>
      <c r="K265" s="33" t="str">
        <f t="shared" si="98"/>
        <v>TEXTILE MILLS</v>
      </c>
      <c r="L265" s="33" t="str">
        <f t="shared" si="91"/>
        <v>IOI</v>
      </c>
      <c r="M265" s="33">
        <f t="shared" si="92"/>
        <v>0</v>
      </c>
      <c r="O265"/>
      <c r="P265"/>
      <c r="V265" s="22">
        <f t="shared" si="108"/>
        <v>3</v>
      </c>
      <c r="W265" s="22">
        <f t="shared" si="109"/>
        <v>7</v>
      </c>
      <c r="X265" s="22">
        <f t="shared" si="109"/>
        <v>9</v>
      </c>
      <c r="Y265" s="53" t="str">
        <f t="shared" si="99"/>
        <v>IMC</v>
      </c>
      <c r="Z265" s="7" t="str">
        <f t="shared" si="100"/>
        <v>OTH</v>
      </c>
      <c r="AA265" s="54">
        <f t="shared" si="110"/>
        <v>1.2195121951219513E-2</v>
      </c>
      <c r="AB265" s="54">
        <f t="shared" si="110"/>
        <v>2.5611175785797437E-2</v>
      </c>
      <c r="AC265" s="54" t="str">
        <f t="shared" si="110"/>
        <v/>
      </c>
      <c r="AD265" s="54">
        <f t="shared" si="110"/>
        <v>0.15151515151515152</v>
      </c>
      <c r="AE265" s="54"/>
      <c r="AF265" s="22">
        <f t="shared" ca="1" si="111"/>
        <v>0</v>
      </c>
      <c r="AG265" s="22" t="str">
        <f t="shared" ca="1" si="101"/>
        <v>COA</v>
      </c>
      <c r="AH265" s="22" t="str">
        <f t="shared" si="107"/>
        <v>IMC</v>
      </c>
      <c r="AI265" s="22" t="str">
        <f t="shared" si="107"/>
        <v>OTH</v>
      </c>
      <c r="AJ265" s="54" t="str">
        <f t="shared" ca="1" si="102"/>
        <v/>
      </c>
    </row>
    <row r="266" spans="1:36" ht="12.75" customHeight="1" x14ac:dyDescent="0.45">
      <c r="A266" s="49"/>
      <c r="B266" s="46" t="s">
        <v>178</v>
      </c>
      <c r="C266" s="51">
        <v>27</v>
      </c>
      <c r="D266" s="51">
        <v>0</v>
      </c>
      <c r="E266" s="51"/>
      <c r="F266" s="51">
        <v>9</v>
      </c>
      <c r="G266" s="51"/>
      <c r="H266" s="51">
        <v>0</v>
      </c>
      <c r="I266" s="51">
        <f t="shared" si="93"/>
        <v>0</v>
      </c>
      <c r="K266" s="33" t="str">
        <f t="shared" si="98"/>
        <v>TEXTILE MILLS</v>
      </c>
      <c r="L266" s="33" t="str">
        <f t="shared" si="91"/>
        <v>IOI</v>
      </c>
      <c r="M266" s="33">
        <f t="shared" si="92"/>
        <v>0</v>
      </c>
      <c r="O266"/>
      <c r="P266"/>
      <c r="V266" s="22">
        <f t="shared" si="108"/>
        <v>3</v>
      </c>
      <c r="W266" s="22">
        <f t="shared" si="109"/>
        <v>8</v>
      </c>
      <c r="X266" s="22">
        <f t="shared" si="109"/>
        <v>1</v>
      </c>
      <c r="Y266" s="53" t="str">
        <f t="shared" si="99"/>
        <v>IIS</v>
      </c>
      <c r="Z266" s="7" t="str">
        <f t="shared" si="100"/>
        <v>STM</v>
      </c>
      <c r="AA266" s="54">
        <f t="shared" si="110"/>
        <v>4.11522633744856E-3</v>
      </c>
      <c r="AB266" s="54">
        <f t="shared" si="110"/>
        <v>4.0572792362768499E-2</v>
      </c>
      <c r="AC266" s="54">
        <f t="shared" si="110"/>
        <v>0</v>
      </c>
      <c r="AD266" s="54">
        <f t="shared" si="110"/>
        <v>0</v>
      </c>
      <c r="AE266" s="54"/>
      <c r="AF266" s="22">
        <f t="shared" ca="1" si="105"/>
        <v>0</v>
      </c>
      <c r="AG266" s="22" t="str">
        <f t="shared" ca="1" si="101"/>
        <v>COA</v>
      </c>
      <c r="AH266" s="22" t="str">
        <f t="shared" si="107"/>
        <v>IIS</v>
      </c>
      <c r="AI266" s="22" t="str">
        <f t="shared" si="107"/>
        <v>STM</v>
      </c>
      <c r="AJ266" s="54">
        <f t="shared" ca="1" si="102"/>
        <v>0</v>
      </c>
    </row>
    <row r="267" spans="1:36" ht="12.75" customHeight="1" x14ac:dyDescent="0.45">
      <c r="A267" s="49"/>
      <c r="B267" s="49" t="s">
        <v>180</v>
      </c>
      <c r="C267" s="51">
        <v>3</v>
      </c>
      <c r="D267" s="51">
        <v>0</v>
      </c>
      <c r="E267" s="51"/>
      <c r="F267" s="51">
        <v>9</v>
      </c>
      <c r="G267" s="51"/>
      <c r="H267" s="51">
        <v>0</v>
      </c>
      <c r="I267" s="51">
        <f t="shared" si="93"/>
        <v>0</v>
      </c>
      <c r="K267" s="33" t="str">
        <f t="shared" si="98"/>
        <v>TEXTILE MILLS</v>
      </c>
      <c r="L267" s="33" t="str">
        <f t="shared" si="91"/>
        <v>IOI</v>
      </c>
      <c r="M267" s="33" t="str">
        <f t="shared" si="92"/>
        <v>PRH</v>
      </c>
      <c r="O267"/>
      <c r="P267"/>
      <c r="V267" s="22">
        <f t="shared" si="108"/>
        <v>3</v>
      </c>
      <c r="W267" s="22">
        <f t="shared" ref="W267:X282" si="112">W186</f>
        <v>8</v>
      </c>
      <c r="X267" s="22">
        <f t="shared" si="112"/>
        <v>2</v>
      </c>
      <c r="Y267" s="53" t="str">
        <f t="shared" si="99"/>
        <v>IIS</v>
      </c>
      <c r="Z267" s="7" t="str">
        <f t="shared" si="100"/>
        <v>PRH</v>
      </c>
      <c r="AA267" s="54">
        <f t="shared" ref="AA267:AD282" si="113">AA186</f>
        <v>0.4279835390946502</v>
      </c>
      <c r="AB267" s="54">
        <f t="shared" si="113"/>
        <v>0.80668257756563244</v>
      </c>
      <c r="AC267" s="54">
        <f t="shared" si="113"/>
        <v>0.25925925925925924</v>
      </c>
      <c r="AD267" s="54">
        <f t="shared" si="113"/>
        <v>0</v>
      </c>
      <c r="AE267" s="54"/>
      <c r="AF267" s="22">
        <f ca="1">IFERROR(IF(VALUE(AJ267)=0,0,1),0)</f>
        <v>1</v>
      </c>
      <c r="AG267" s="22" t="str">
        <f t="shared" ca="1" si="101"/>
        <v>COA</v>
      </c>
      <c r="AH267" s="22" t="str">
        <f t="shared" si="107"/>
        <v>IIS</v>
      </c>
      <c r="AI267" s="22" t="str">
        <f t="shared" si="107"/>
        <v>PRH</v>
      </c>
      <c r="AJ267" s="54">
        <f t="shared" ca="1" si="102"/>
        <v>0.25925925925925924</v>
      </c>
    </row>
    <row r="268" spans="1:36" ht="12.75" customHeight="1" x14ac:dyDescent="0.45">
      <c r="A268" s="49"/>
      <c r="B268" s="49" t="s">
        <v>183</v>
      </c>
      <c r="C268" s="51">
        <v>2</v>
      </c>
      <c r="D268" s="51">
        <v>0</v>
      </c>
      <c r="E268" s="51">
        <v>0</v>
      </c>
      <c r="F268" s="51" t="s">
        <v>208</v>
      </c>
      <c r="G268" s="51">
        <v>0</v>
      </c>
      <c r="H268" s="51">
        <v>0</v>
      </c>
      <c r="I268" s="51">
        <f t="shared" si="93"/>
        <v>0</v>
      </c>
      <c r="K268" s="33" t="str">
        <f t="shared" si="98"/>
        <v>TEXTILE MILLS</v>
      </c>
      <c r="L268" s="33" t="str">
        <f t="shared" si="91"/>
        <v>IOI</v>
      </c>
      <c r="M268" s="33" t="str">
        <f t="shared" si="92"/>
        <v>PRC</v>
      </c>
      <c r="O268"/>
      <c r="P268"/>
      <c r="V268" s="22">
        <f t="shared" si="108"/>
        <v>3</v>
      </c>
      <c r="W268" s="22">
        <f t="shared" si="112"/>
        <v>8</v>
      </c>
      <c r="X268" s="22">
        <f t="shared" si="112"/>
        <v>3</v>
      </c>
      <c r="Y268" s="53" t="str">
        <f t="shared" si="99"/>
        <v>IIS</v>
      </c>
      <c r="Z268" s="7" t="str">
        <f t="shared" si="100"/>
        <v>PRC</v>
      </c>
      <c r="AA268" s="54">
        <f t="shared" si="113"/>
        <v>2.8806584362139918E-2</v>
      </c>
      <c r="AB268" s="54">
        <f t="shared" si="113"/>
        <v>7.1599045346062056E-3</v>
      </c>
      <c r="AC268" s="54">
        <f t="shared" si="113"/>
        <v>0</v>
      </c>
      <c r="AD268" s="54">
        <f t="shared" si="113"/>
        <v>0</v>
      </c>
      <c r="AE268" s="54"/>
      <c r="AF268" s="22">
        <f t="shared" ca="1" si="105"/>
        <v>0</v>
      </c>
      <c r="AG268" s="22" t="str">
        <f t="shared" ca="1" si="101"/>
        <v>COA</v>
      </c>
      <c r="AH268" s="22" t="str">
        <f t="shared" si="107"/>
        <v>IIS</v>
      </c>
      <c r="AI268" s="22" t="str">
        <f t="shared" si="107"/>
        <v>PRC</v>
      </c>
      <c r="AJ268" s="54">
        <f t="shared" ca="1" si="102"/>
        <v>0</v>
      </c>
    </row>
    <row r="269" spans="1:36" ht="12.75" customHeight="1" x14ac:dyDescent="0.45">
      <c r="A269" s="49"/>
      <c r="B269" s="49" t="s">
        <v>187</v>
      </c>
      <c r="C269" s="51">
        <v>21</v>
      </c>
      <c r="D269" s="51">
        <v>0</v>
      </c>
      <c r="E269" s="51"/>
      <c r="F269" s="51">
        <v>1</v>
      </c>
      <c r="G269" s="51"/>
      <c r="H269" s="51">
        <v>0</v>
      </c>
      <c r="I269" s="51">
        <f t="shared" si="93"/>
        <v>0</v>
      </c>
      <c r="K269" s="33" t="str">
        <f t="shared" si="98"/>
        <v>TEXTILE MILLS</v>
      </c>
      <c r="L269" s="33" t="str">
        <f t="shared" si="91"/>
        <v>IOI</v>
      </c>
      <c r="M269" s="33" t="str">
        <f t="shared" si="92"/>
        <v>MDR</v>
      </c>
      <c r="O269"/>
      <c r="P269"/>
      <c r="V269" s="22">
        <f t="shared" si="108"/>
        <v>3</v>
      </c>
      <c r="W269" s="22">
        <f t="shared" si="112"/>
        <v>8</v>
      </c>
      <c r="X269" s="22">
        <f t="shared" si="112"/>
        <v>4</v>
      </c>
      <c r="Y269" s="53" t="str">
        <f t="shared" si="99"/>
        <v>IIS</v>
      </c>
      <c r="Z269" s="7" t="str">
        <f t="shared" si="100"/>
        <v>MDR</v>
      </c>
      <c r="AA269" s="54">
        <f t="shared" si="113"/>
        <v>0.36625514403292181</v>
      </c>
      <c r="AB269" s="54">
        <f t="shared" si="113"/>
        <v>7.1599045346062056E-3</v>
      </c>
      <c r="AC269" s="54">
        <f t="shared" si="113"/>
        <v>0</v>
      </c>
      <c r="AD269" s="54">
        <f t="shared" si="113"/>
        <v>0</v>
      </c>
      <c r="AE269" s="54"/>
      <c r="AF269" s="22">
        <f t="shared" ca="1" si="105"/>
        <v>0</v>
      </c>
      <c r="AG269" s="22" t="str">
        <f t="shared" ca="1" si="101"/>
        <v>COA</v>
      </c>
      <c r="AH269" s="22" t="str">
        <f t="shared" si="107"/>
        <v>IIS</v>
      </c>
      <c r="AI269" s="22" t="str">
        <f t="shared" si="107"/>
        <v>MDR</v>
      </c>
      <c r="AJ269" s="54">
        <f t="shared" ca="1" si="102"/>
        <v>0</v>
      </c>
    </row>
    <row r="270" spans="1:36" ht="12.75" customHeight="1" x14ac:dyDescent="0.45">
      <c r="A270" s="49"/>
      <c r="B270" s="49" t="s">
        <v>190</v>
      </c>
      <c r="C270" s="51" t="s">
        <v>208</v>
      </c>
      <c r="D270" s="51"/>
      <c r="E270" s="51"/>
      <c r="F270" s="51"/>
      <c r="G270" s="51"/>
      <c r="H270" s="51" t="s">
        <v>185</v>
      </c>
      <c r="I270" s="51">
        <f t="shared" si="93"/>
        <v>0</v>
      </c>
      <c r="K270" s="33" t="str">
        <f t="shared" si="98"/>
        <v>TEXTILE MILLS</v>
      </c>
      <c r="L270" s="33" t="str">
        <f t="shared" si="91"/>
        <v>IOI</v>
      </c>
      <c r="M270" s="33" t="str">
        <f t="shared" si="92"/>
        <v>ECP</v>
      </c>
      <c r="O270"/>
      <c r="P270"/>
      <c r="V270" s="22">
        <f t="shared" si="108"/>
        <v>3</v>
      </c>
      <c r="W270" s="22">
        <f t="shared" si="112"/>
        <v>8</v>
      </c>
      <c r="X270" s="22">
        <f t="shared" si="112"/>
        <v>5</v>
      </c>
      <c r="Y270" s="53" t="str">
        <f t="shared" si="99"/>
        <v>IIS</v>
      </c>
      <c r="Z270" s="7" t="str">
        <f t="shared" si="100"/>
        <v>ECP</v>
      </c>
      <c r="AA270" s="54">
        <f t="shared" si="113"/>
        <v>4.9382716049382713E-2</v>
      </c>
      <c r="AB270" s="54">
        <f t="shared" si="113"/>
        <v>0</v>
      </c>
      <c r="AC270" s="54">
        <f t="shared" si="113"/>
        <v>0</v>
      </c>
      <c r="AD270" s="54">
        <f t="shared" si="113"/>
        <v>0</v>
      </c>
      <c r="AE270" s="54"/>
      <c r="AF270" s="22">
        <f t="shared" ca="1" si="105"/>
        <v>0</v>
      </c>
      <c r="AG270" s="22" t="str">
        <f t="shared" ca="1" si="101"/>
        <v>COA</v>
      </c>
      <c r="AH270" s="22" t="str">
        <f t="shared" si="107"/>
        <v>IIS</v>
      </c>
      <c r="AI270" s="22" t="str">
        <f t="shared" si="107"/>
        <v>ECP</v>
      </c>
      <c r="AJ270" s="54">
        <f t="shared" ca="1" si="102"/>
        <v>0</v>
      </c>
    </row>
    <row r="271" spans="1:36" ht="12.75" customHeight="1" x14ac:dyDescent="0.45">
      <c r="A271" s="49"/>
      <c r="B271" s="49" t="s">
        <v>193</v>
      </c>
      <c r="C271" s="51">
        <v>1</v>
      </c>
      <c r="D271" s="51">
        <v>0</v>
      </c>
      <c r="E271" s="51">
        <v>0</v>
      </c>
      <c r="F271" s="51" t="s">
        <v>208</v>
      </c>
      <c r="G271" s="51"/>
      <c r="H271" s="51">
        <v>0</v>
      </c>
      <c r="I271" s="51">
        <f t="shared" si="93"/>
        <v>0</v>
      </c>
      <c r="K271" s="33" t="str">
        <f t="shared" si="98"/>
        <v>TEXTILE MILLS</v>
      </c>
      <c r="L271" s="33" t="str">
        <f t="shared" si="91"/>
        <v>IOI</v>
      </c>
      <c r="M271" s="33" t="str">
        <f t="shared" si="92"/>
        <v>OTP</v>
      </c>
      <c r="O271"/>
      <c r="P271"/>
      <c r="V271" s="22">
        <f t="shared" si="108"/>
        <v>3</v>
      </c>
      <c r="W271" s="22">
        <f t="shared" si="112"/>
        <v>8</v>
      </c>
      <c r="X271" s="22">
        <f t="shared" si="112"/>
        <v>6</v>
      </c>
      <c r="Y271" s="53" t="str">
        <f t="shared" si="99"/>
        <v>IIS</v>
      </c>
      <c r="Z271" s="7" t="str">
        <f t="shared" si="100"/>
        <v>OTP</v>
      </c>
      <c r="AA271" s="54">
        <f t="shared" si="113"/>
        <v>4.9382716049382713E-2</v>
      </c>
      <c r="AB271" s="54">
        <f t="shared" si="113"/>
        <v>7.6372315035799526E-2</v>
      </c>
      <c r="AC271" s="54">
        <f t="shared" si="113"/>
        <v>0.7407407407407407</v>
      </c>
      <c r="AD271" s="54">
        <f t="shared" si="113"/>
        <v>0</v>
      </c>
      <c r="AE271" s="54"/>
      <c r="AF271" s="22">
        <f ca="1">IFERROR(IF(VALUE(AJ271)=0,0,1),0)</f>
        <v>1</v>
      </c>
      <c r="AG271" s="22" t="str">
        <f t="shared" ca="1" si="101"/>
        <v>COA</v>
      </c>
      <c r="AH271" s="22" t="str">
        <f t="shared" si="107"/>
        <v>IIS</v>
      </c>
      <c r="AI271" s="22" t="str">
        <f t="shared" si="107"/>
        <v>OTP</v>
      </c>
      <c r="AJ271" s="54">
        <f t="shared" ca="1" si="102"/>
        <v>0.7407407407407407</v>
      </c>
    </row>
    <row r="272" spans="1:36" ht="12.75" customHeight="1" x14ac:dyDescent="0.45">
      <c r="A272" s="49"/>
      <c r="B272" s="46" t="s">
        <v>196</v>
      </c>
      <c r="C272" s="51">
        <v>10</v>
      </c>
      <c r="D272" s="51">
        <v>0</v>
      </c>
      <c r="E272" s="51"/>
      <c r="F272" s="51">
        <v>2</v>
      </c>
      <c r="G272" s="51"/>
      <c r="H272" s="51">
        <v>0</v>
      </c>
      <c r="I272" s="51">
        <f t="shared" si="93"/>
        <v>0</v>
      </c>
      <c r="K272" s="33" t="str">
        <f t="shared" si="98"/>
        <v>TEXTILE MILLS</v>
      </c>
      <c r="L272" s="33" t="str">
        <f t="shared" si="91"/>
        <v>IOI</v>
      </c>
      <c r="M272" s="33">
        <f t="shared" si="92"/>
        <v>0</v>
      </c>
      <c r="O272"/>
      <c r="P272"/>
      <c r="V272" s="22">
        <f t="shared" si="108"/>
        <v>3</v>
      </c>
      <c r="W272" s="22">
        <f t="shared" si="112"/>
        <v>8</v>
      </c>
      <c r="X272" s="22">
        <f t="shared" si="112"/>
        <v>7</v>
      </c>
      <c r="Y272" s="53" t="str">
        <f t="shared" si="99"/>
        <v>IIS</v>
      </c>
      <c r="Z272" s="7" t="str">
        <f t="shared" si="100"/>
        <v>SPC</v>
      </c>
      <c r="AA272" s="54">
        <f t="shared" si="113"/>
        <v>2.8806584362139918E-2</v>
      </c>
      <c r="AB272" s="54">
        <f t="shared" si="113"/>
        <v>5.4892601431980909E-2</v>
      </c>
      <c r="AC272" s="54">
        <f t="shared" si="113"/>
        <v>0</v>
      </c>
      <c r="AD272" s="54">
        <f t="shared" si="113"/>
        <v>0</v>
      </c>
      <c r="AE272" s="54"/>
      <c r="AF272" s="22">
        <f t="shared" ca="1" si="105"/>
        <v>0</v>
      </c>
      <c r="AG272" s="22" t="str">
        <f t="shared" ca="1" si="101"/>
        <v>COA</v>
      </c>
      <c r="AH272" s="22" t="str">
        <f t="shared" si="107"/>
        <v>IIS</v>
      </c>
      <c r="AI272" s="22" t="str">
        <f t="shared" si="107"/>
        <v>SPC</v>
      </c>
      <c r="AJ272" s="54">
        <f t="shared" ca="1" si="102"/>
        <v>0</v>
      </c>
    </row>
    <row r="273" spans="1:36" ht="12.75" customHeight="1" x14ac:dyDescent="0.45">
      <c r="A273" s="49"/>
      <c r="B273" s="49" t="s">
        <v>198</v>
      </c>
      <c r="C273" s="51">
        <v>6</v>
      </c>
      <c r="D273" s="51">
        <v>0</v>
      </c>
      <c r="E273" s="51"/>
      <c r="F273" s="51">
        <v>2</v>
      </c>
      <c r="G273" s="51"/>
      <c r="H273" s="51">
        <v>0</v>
      </c>
      <c r="I273" s="51">
        <f t="shared" si="93"/>
        <v>0</v>
      </c>
      <c r="K273" s="33" t="str">
        <f t="shared" si="98"/>
        <v>TEXTILE MILLS</v>
      </c>
      <c r="L273" s="33" t="str">
        <f t="shared" si="91"/>
        <v>IOI</v>
      </c>
      <c r="M273" s="33" t="str">
        <f t="shared" si="92"/>
        <v>SPC</v>
      </c>
      <c r="O273"/>
      <c r="P273"/>
      <c r="V273" s="22">
        <f t="shared" si="108"/>
        <v>3</v>
      </c>
      <c r="W273" s="22">
        <f t="shared" si="112"/>
        <v>8</v>
      </c>
      <c r="X273" s="22">
        <f t="shared" si="112"/>
        <v>8</v>
      </c>
      <c r="Y273" s="53" t="str">
        <f t="shared" si="99"/>
        <v>IIS</v>
      </c>
      <c r="Z273" s="7" t="str">
        <f t="shared" si="100"/>
        <v>LIG</v>
      </c>
      <c r="AA273" s="54">
        <f t="shared" si="113"/>
        <v>3.7037037037037035E-2</v>
      </c>
      <c r="AB273" s="54">
        <f t="shared" si="113"/>
        <v>0</v>
      </c>
      <c r="AC273" s="54">
        <f t="shared" si="113"/>
        <v>0</v>
      </c>
      <c r="AD273" s="54">
        <f t="shared" si="113"/>
        <v>0</v>
      </c>
      <c r="AE273" s="54"/>
      <c r="AF273" s="22">
        <f t="shared" ca="1" si="105"/>
        <v>0</v>
      </c>
      <c r="AG273" s="22" t="str">
        <f t="shared" ca="1" si="101"/>
        <v>COA</v>
      </c>
      <c r="AH273" s="22" t="str">
        <f t="shared" si="107"/>
        <v>IIS</v>
      </c>
      <c r="AI273" s="22" t="str">
        <f t="shared" si="107"/>
        <v>LIG</v>
      </c>
      <c r="AJ273" s="54">
        <f t="shared" ca="1" si="102"/>
        <v>0</v>
      </c>
    </row>
    <row r="274" spans="1:36" ht="12.75" customHeight="1" x14ac:dyDescent="0.45">
      <c r="A274" s="49"/>
      <c r="B274" s="49" t="s">
        <v>201</v>
      </c>
      <c r="C274" s="51">
        <v>2</v>
      </c>
      <c r="D274" s="51"/>
      <c r="E274" s="51"/>
      <c r="F274" s="51"/>
      <c r="G274" s="51"/>
      <c r="H274" s="51" t="s">
        <v>185</v>
      </c>
      <c r="I274" s="51">
        <f t="shared" si="93"/>
        <v>0</v>
      </c>
      <c r="K274" s="33" t="str">
        <f t="shared" si="98"/>
        <v>TEXTILE MILLS</v>
      </c>
      <c r="L274" s="33" t="str">
        <f t="shared" ref="L274:L337" si="114">IFERROR(VLOOKUP(K274,$O$17:$P$38,2,FALSE),"")</f>
        <v>IOI</v>
      </c>
      <c r="M274" s="33" t="str">
        <f t="shared" ref="M274:M337" si="115">IFERROR(VLOOKUP(B274,$Z$17:$AA$33,2,FALSE),0)</f>
        <v>LIG</v>
      </c>
      <c r="O274"/>
      <c r="P274"/>
      <c r="V274" s="22">
        <f t="shared" si="108"/>
        <v>3</v>
      </c>
      <c r="W274" s="22">
        <f t="shared" si="112"/>
        <v>8</v>
      </c>
      <c r="X274" s="22">
        <f t="shared" si="112"/>
        <v>9</v>
      </c>
      <c r="Y274" s="53" t="str">
        <f t="shared" si="99"/>
        <v>IIS</v>
      </c>
      <c r="Z274" s="7" t="str">
        <f t="shared" si="100"/>
        <v>OTH</v>
      </c>
      <c r="AA274" s="54">
        <f t="shared" si="113"/>
        <v>8.23045267489712E-3</v>
      </c>
      <c r="AB274" s="54">
        <f t="shared" si="113"/>
        <v>7.1599045346062056E-3</v>
      </c>
      <c r="AC274" s="54">
        <f t="shared" si="113"/>
        <v>0</v>
      </c>
      <c r="AD274" s="54">
        <f t="shared" si="113"/>
        <v>1</v>
      </c>
      <c r="AE274" s="54"/>
      <c r="AF274" s="22">
        <f t="shared" ca="1" si="105"/>
        <v>0</v>
      </c>
      <c r="AG274" s="22" t="str">
        <f t="shared" ca="1" si="101"/>
        <v>COA</v>
      </c>
      <c r="AH274" s="22" t="str">
        <f t="shared" si="107"/>
        <v>IIS</v>
      </c>
      <c r="AI274" s="22" t="str">
        <f t="shared" si="107"/>
        <v>OTH</v>
      </c>
      <c r="AJ274" s="54">
        <f t="shared" ca="1" si="102"/>
        <v>0</v>
      </c>
    </row>
    <row r="275" spans="1:36" ht="12.75" customHeight="1" x14ac:dyDescent="0.45">
      <c r="A275" s="49"/>
      <c r="B275" s="49" t="s">
        <v>204</v>
      </c>
      <c r="C275" s="51">
        <v>1</v>
      </c>
      <c r="D275" s="51">
        <v>0</v>
      </c>
      <c r="E275" s="51"/>
      <c r="F275" s="51" t="s">
        <v>208</v>
      </c>
      <c r="G275" s="51"/>
      <c r="H275" s="51">
        <v>0</v>
      </c>
      <c r="I275" s="51">
        <f t="shared" si="93"/>
        <v>0</v>
      </c>
      <c r="K275" s="33" t="str">
        <f t="shared" si="98"/>
        <v>TEXTILE MILLS</v>
      </c>
      <c r="L275" s="33" t="str">
        <f t="shared" si="114"/>
        <v>IOI</v>
      </c>
      <c r="M275" s="33" t="str">
        <f t="shared" si="115"/>
        <v>OTH</v>
      </c>
      <c r="O275"/>
      <c r="P275"/>
      <c r="V275" s="22">
        <f t="shared" si="108"/>
        <v>3</v>
      </c>
      <c r="W275" s="22">
        <f t="shared" si="112"/>
        <v>9</v>
      </c>
      <c r="X275" s="22">
        <f t="shared" si="112"/>
        <v>1</v>
      </c>
      <c r="Y275" s="53" t="str">
        <f t="shared" si="99"/>
        <v>INF</v>
      </c>
      <c r="Z275" s="7" t="str">
        <f t="shared" si="100"/>
        <v>STM</v>
      </c>
      <c r="AA275" s="54">
        <f t="shared" si="113"/>
        <v>4.0816326530612249E-3</v>
      </c>
      <c r="AB275" s="54">
        <f t="shared" si="113"/>
        <v>2.0134228187919462E-2</v>
      </c>
      <c r="AC275" s="54" t="str">
        <f t="shared" si="113"/>
        <v/>
      </c>
      <c r="AD275" s="54">
        <f t="shared" si="113"/>
        <v>0</v>
      </c>
      <c r="AE275" s="54"/>
      <c r="AF275" s="22">
        <f t="shared" ref="AF275:AF284" ca="1" si="116">IFERROR(IF(VALUE(AJ275)=0,0,1),0)</f>
        <v>0</v>
      </c>
      <c r="AG275" s="22" t="str">
        <f t="shared" ca="1" si="101"/>
        <v>COA</v>
      </c>
      <c r="AH275" s="22" t="str">
        <f t="shared" si="107"/>
        <v>INF</v>
      </c>
      <c r="AI275" s="22" t="str">
        <f t="shared" si="107"/>
        <v>STM</v>
      </c>
      <c r="AJ275" s="54" t="str">
        <f t="shared" ca="1" si="102"/>
        <v/>
      </c>
    </row>
    <row r="276" spans="1:36" ht="12.75" customHeight="1" x14ac:dyDescent="0.45">
      <c r="A276" s="49"/>
      <c r="B276" s="49" t="s">
        <v>207</v>
      </c>
      <c r="C276" s="51" t="s">
        <v>208</v>
      </c>
      <c r="D276" s="51"/>
      <c r="E276" s="51"/>
      <c r="F276" s="51" t="s">
        <v>208</v>
      </c>
      <c r="G276" s="51"/>
      <c r="H276" s="51" t="s">
        <v>185</v>
      </c>
      <c r="I276" s="51">
        <f t="shared" si="93"/>
        <v>0</v>
      </c>
      <c r="K276" s="33" t="str">
        <f t="shared" si="98"/>
        <v>TEXTILE MILLS</v>
      </c>
      <c r="L276" s="33" t="str">
        <f t="shared" si="114"/>
        <v>IOI</v>
      </c>
      <c r="M276" s="33" t="str">
        <f t="shared" si="115"/>
        <v>OTH</v>
      </c>
      <c r="O276"/>
      <c r="P276"/>
      <c r="V276" s="22">
        <f t="shared" si="108"/>
        <v>3</v>
      </c>
      <c r="W276" s="22">
        <f t="shared" si="112"/>
        <v>9</v>
      </c>
      <c r="X276" s="22">
        <f t="shared" si="112"/>
        <v>2</v>
      </c>
      <c r="Y276" s="53" t="str">
        <f t="shared" si="99"/>
        <v>INF</v>
      </c>
      <c r="Z276" s="7" t="str">
        <f t="shared" si="100"/>
        <v>PRH</v>
      </c>
      <c r="AA276" s="54">
        <f t="shared" si="113"/>
        <v>0.19183673469387755</v>
      </c>
      <c r="AB276" s="54">
        <f t="shared" si="113"/>
        <v>0.84228187919463082</v>
      </c>
      <c r="AC276" s="54" t="str">
        <f t="shared" si="113"/>
        <v/>
      </c>
      <c r="AD276" s="54">
        <f t="shared" si="113"/>
        <v>0</v>
      </c>
      <c r="AE276" s="54"/>
      <c r="AF276" s="22">
        <f t="shared" ca="1" si="116"/>
        <v>0</v>
      </c>
      <c r="AG276" s="22" t="str">
        <f t="shared" ca="1" si="101"/>
        <v>COA</v>
      </c>
      <c r="AH276" s="22" t="str">
        <f t="shared" si="107"/>
        <v>INF</v>
      </c>
      <c r="AI276" s="22" t="str">
        <f t="shared" si="107"/>
        <v>PRH</v>
      </c>
      <c r="AJ276" s="54" t="str">
        <f t="shared" ca="1" si="102"/>
        <v/>
      </c>
    </row>
    <row r="277" spans="1:36" ht="12.75" customHeight="1" x14ac:dyDescent="0.45">
      <c r="A277" s="49"/>
      <c r="B277" s="49" t="s">
        <v>210</v>
      </c>
      <c r="C277" s="51" t="s">
        <v>185</v>
      </c>
      <c r="D277" s="51">
        <v>0</v>
      </c>
      <c r="E277" s="51">
        <v>0</v>
      </c>
      <c r="F277" s="51" t="s">
        <v>208</v>
      </c>
      <c r="G277" s="51">
        <v>0</v>
      </c>
      <c r="H277" s="51">
        <v>0</v>
      </c>
      <c r="I277" s="51">
        <f t="shared" ref="I277:I340" si="117">G277+E277+D277</f>
        <v>0</v>
      </c>
      <c r="K277" s="33" t="str">
        <f t="shared" si="98"/>
        <v>TEXTILE MILLS</v>
      </c>
      <c r="L277" s="33" t="str">
        <f t="shared" si="114"/>
        <v>IOI</v>
      </c>
      <c r="M277" s="33" t="str">
        <f t="shared" si="115"/>
        <v>OTH</v>
      </c>
      <c r="O277"/>
      <c r="P277"/>
      <c r="V277" s="22">
        <f t="shared" si="108"/>
        <v>3</v>
      </c>
      <c r="W277" s="22">
        <f t="shared" si="112"/>
        <v>9</v>
      </c>
      <c r="X277" s="22">
        <f t="shared" si="112"/>
        <v>3</v>
      </c>
      <c r="Y277" s="53" t="str">
        <f t="shared" si="99"/>
        <v>INF</v>
      </c>
      <c r="Z277" s="7" t="str">
        <f t="shared" si="100"/>
        <v>PRC</v>
      </c>
      <c r="AA277" s="54">
        <f t="shared" si="113"/>
        <v>2.4489795918367346E-2</v>
      </c>
      <c r="AB277" s="54">
        <f t="shared" si="113"/>
        <v>0</v>
      </c>
      <c r="AC277" s="54" t="str">
        <f t="shared" si="113"/>
        <v/>
      </c>
      <c r="AD277" s="54">
        <f t="shared" si="113"/>
        <v>0</v>
      </c>
      <c r="AE277" s="54"/>
      <c r="AF277" s="22">
        <f t="shared" ca="1" si="116"/>
        <v>0</v>
      </c>
      <c r="AG277" s="22" t="str">
        <f t="shared" ca="1" si="101"/>
        <v>COA</v>
      </c>
      <c r="AH277" s="22" t="str">
        <f t="shared" si="107"/>
        <v>INF</v>
      </c>
      <c r="AI277" s="22" t="str">
        <f t="shared" si="107"/>
        <v>PRC</v>
      </c>
      <c r="AJ277" s="54" t="str">
        <f t="shared" ca="1" si="102"/>
        <v/>
      </c>
    </row>
    <row r="278" spans="1:36" ht="12.75" customHeight="1" x14ac:dyDescent="0.45">
      <c r="A278" s="49"/>
      <c r="B278" s="49" t="s">
        <v>211</v>
      </c>
      <c r="C278" s="51" t="s">
        <v>208</v>
      </c>
      <c r="D278" s="51">
        <v>0</v>
      </c>
      <c r="E278" s="51"/>
      <c r="F278" s="51">
        <v>0</v>
      </c>
      <c r="G278" s="51"/>
      <c r="H278" s="51">
        <v>0</v>
      </c>
      <c r="I278" s="51">
        <f t="shared" si="117"/>
        <v>0</v>
      </c>
      <c r="K278" s="33" t="str">
        <f t="shared" si="98"/>
        <v>TEXTILE MILLS</v>
      </c>
      <c r="L278" s="33" t="str">
        <f t="shared" si="114"/>
        <v>IOI</v>
      </c>
      <c r="M278" s="33" t="str">
        <f t="shared" si="115"/>
        <v>OTH</v>
      </c>
      <c r="O278"/>
      <c r="P278"/>
      <c r="V278" s="22">
        <f t="shared" si="108"/>
        <v>3</v>
      </c>
      <c r="W278" s="22">
        <f t="shared" si="112"/>
        <v>9</v>
      </c>
      <c r="X278" s="22">
        <f t="shared" si="112"/>
        <v>4</v>
      </c>
      <c r="Y278" s="53" t="str">
        <f t="shared" si="99"/>
        <v>INF</v>
      </c>
      <c r="Z278" s="7" t="str">
        <f t="shared" si="100"/>
        <v>MDR</v>
      </c>
      <c r="AA278" s="54">
        <f t="shared" si="113"/>
        <v>0.27755102040816326</v>
      </c>
      <c r="AB278" s="54">
        <f t="shared" si="113"/>
        <v>1.6778523489932886E-2</v>
      </c>
      <c r="AC278" s="54" t="str">
        <f t="shared" si="113"/>
        <v/>
      </c>
      <c r="AD278" s="54">
        <f t="shared" si="113"/>
        <v>0</v>
      </c>
      <c r="AE278" s="54"/>
      <c r="AF278" s="22">
        <f t="shared" ca="1" si="116"/>
        <v>0</v>
      </c>
      <c r="AG278" s="22" t="str">
        <f t="shared" ca="1" si="101"/>
        <v>COA</v>
      </c>
      <c r="AH278" s="22" t="str">
        <f t="shared" si="107"/>
        <v>INF</v>
      </c>
      <c r="AI278" s="22" t="str">
        <f t="shared" si="107"/>
        <v>MDR</v>
      </c>
      <c r="AJ278" s="54" t="str">
        <f t="shared" ca="1" si="102"/>
        <v/>
      </c>
    </row>
    <row r="279" spans="1:36" ht="12.75" customHeight="1" x14ac:dyDescent="0.45">
      <c r="A279" s="49"/>
      <c r="B279" s="46" t="s">
        <v>213</v>
      </c>
      <c r="C279" s="51" t="s">
        <v>208</v>
      </c>
      <c r="D279" s="51">
        <v>0</v>
      </c>
      <c r="E279" s="51">
        <v>0</v>
      </c>
      <c r="F279" s="51">
        <v>0</v>
      </c>
      <c r="G279" s="51"/>
      <c r="H279" s="51">
        <v>0</v>
      </c>
      <c r="I279" s="51">
        <f t="shared" si="117"/>
        <v>0</v>
      </c>
      <c r="K279" s="33" t="str">
        <f t="shared" si="98"/>
        <v>TEXTILE MILLS</v>
      </c>
      <c r="L279" s="33" t="str">
        <f t="shared" si="114"/>
        <v>IOI</v>
      </c>
      <c r="M279" s="33">
        <f t="shared" si="115"/>
        <v>0</v>
      </c>
      <c r="O279"/>
      <c r="P279"/>
      <c r="V279" s="22">
        <f t="shared" si="108"/>
        <v>3</v>
      </c>
      <c r="W279" s="22">
        <f t="shared" si="112"/>
        <v>9</v>
      </c>
      <c r="X279" s="22">
        <f t="shared" si="112"/>
        <v>5</v>
      </c>
      <c r="Y279" s="53" t="str">
        <f t="shared" si="99"/>
        <v>INF</v>
      </c>
      <c r="Z279" s="7" t="str">
        <f t="shared" si="100"/>
        <v>ECP</v>
      </c>
      <c r="AA279" s="54">
        <f t="shared" si="113"/>
        <v>0.36734693877551022</v>
      </c>
      <c r="AB279" s="54">
        <f t="shared" si="113"/>
        <v>0</v>
      </c>
      <c r="AC279" s="54" t="str">
        <f t="shared" si="113"/>
        <v/>
      </c>
      <c r="AD279" s="54">
        <f t="shared" si="113"/>
        <v>0</v>
      </c>
      <c r="AE279" s="54"/>
      <c r="AF279" s="22">
        <f t="shared" ca="1" si="116"/>
        <v>0</v>
      </c>
      <c r="AG279" s="22" t="str">
        <f t="shared" ca="1" si="101"/>
        <v>COA</v>
      </c>
      <c r="AH279" s="22" t="str">
        <f t="shared" si="107"/>
        <v>INF</v>
      </c>
      <c r="AI279" s="22" t="str">
        <f t="shared" si="107"/>
        <v>ECP</v>
      </c>
      <c r="AJ279" s="54" t="str">
        <f t="shared" ca="1" si="102"/>
        <v/>
      </c>
    </row>
    <row r="280" spans="1:36" ht="12.75" customHeight="1" x14ac:dyDescent="0.45">
      <c r="A280" s="49"/>
      <c r="B280" s="49"/>
      <c r="C280" s="51"/>
      <c r="D280" s="51"/>
      <c r="E280" s="51"/>
      <c r="F280" s="51"/>
      <c r="G280" s="51"/>
      <c r="H280" s="51"/>
      <c r="I280" s="51">
        <f t="shared" si="117"/>
        <v>0</v>
      </c>
      <c r="K280" s="33" t="str">
        <f t="shared" si="98"/>
        <v>TEXTILE MILLS</v>
      </c>
      <c r="L280" s="33" t="str">
        <f t="shared" si="114"/>
        <v>IOI</v>
      </c>
      <c r="M280" s="33">
        <f t="shared" si="115"/>
        <v>0</v>
      </c>
      <c r="O280"/>
      <c r="P280"/>
      <c r="Q280" s="33"/>
      <c r="R280" s="33"/>
      <c r="S280" s="33"/>
      <c r="T280" s="33"/>
      <c r="U280" s="33"/>
      <c r="V280" s="22">
        <f t="shared" si="108"/>
        <v>3</v>
      </c>
      <c r="W280" s="22">
        <f t="shared" si="112"/>
        <v>9</v>
      </c>
      <c r="X280" s="22">
        <f t="shared" si="112"/>
        <v>6</v>
      </c>
      <c r="Y280" s="53" t="str">
        <f t="shared" si="99"/>
        <v>INF</v>
      </c>
      <c r="Z280" s="7" t="str">
        <f t="shared" si="100"/>
        <v>OTP</v>
      </c>
      <c r="AA280" s="54">
        <f t="shared" si="113"/>
        <v>3.6734693877551024E-2</v>
      </c>
      <c r="AB280" s="54">
        <f t="shared" si="113"/>
        <v>2.0134228187919462E-2</v>
      </c>
      <c r="AC280" s="54" t="str">
        <f t="shared" si="113"/>
        <v/>
      </c>
      <c r="AD280" s="54">
        <f t="shared" si="113"/>
        <v>0</v>
      </c>
      <c r="AE280" s="54"/>
      <c r="AF280" s="22">
        <f t="shared" ca="1" si="116"/>
        <v>0</v>
      </c>
      <c r="AG280" s="22" t="str">
        <f t="shared" ca="1" si="101"/>
        <v>COA</v>
      </c>
      <c r="AH280" s="22" t="str">
        <f t="shared" si="107"/>
        <v>INF</v>
      </c>
      <c r="AI280" s="22" t="str">
        <f t="shared" si="107"/>
        <v>OTP</v>
      </c>
      <c r="AJ280" s="54" t="str">
        <f t="shared" ca="1" si="102"/>
        <v/>
      </c>
    </row>
    <row r="281" spans="1:36" s="33" customFormat="1" ht="12.75" customHeight="1" x14ac:dyDescent="0.45">
      <c r="A281" s="46" t="s">
        <v>244</v>
      </c>
      <c r="B281" s="46" t="s">
        <v>215</v>
      </c>
      <c r="C281" s="55"/>
      <c r="D281" s="55"/>
      <c r="E281" s="55"/>
      <c r="F281" s="55"/>
      <c r="G281" s="55"/>
      <c r="H281" s="55"/>
      <c r="I281" s="55">
        <f t="shared" si="117"/>
        <v>0</v>
      </c>
      <c r="K281" s="33" t="str">
        <f t="shared" si="98"/>
        <v>TEXTILE PRODUCT MILLS</v>
      </c>
      <c r="L281" s="33" t="str">
        <f t="shared" si="114"/>
        <v>IOI</v>
      </c>
      <c r="M281" s="33">
        <f t="shared" si="115"/>
        <v>0</v>
      </c>
      <c r="O281"/>
      <c r="P281"/>
      <c r="Q281" s="22"/>
      <c r="R281" s="22"/>
      <c r="S281" s="22"/>
      <c r="T281" s="22"/>
      <c r="U281" s="22"/>
      <c r="V281" s="22">
        <f t="shared" si="108"/>
        <v>3</v>
      </c>
      <c r="W281" s="22">
        <f t="shared" si="112"/>
        <v>9</v>
      </c>
      <c r="X281" s="22">
        <f t="shared" si="112"/>
        <v>7</v>
      </c>
      <c r="Y281" s="53" t="str">
        <f t="shared" si="99"/>
        <v>INF</v>
      </c>
      <c r="Z281" s="7" t="str">
        <f t="shared" si="100"/>
        <v>SPC</v>
      </c>
      <c r="AA281" s="54">
        <f t="shared" si="113"/>
        <v>4.0816326530612242E-2</v>
      </c>
      <c r="AB281" s="54">
        <f t="shared" si="113"/>
        <v>9.7315436241610737E-2</v>
      </c>
      <c r="AC281" s="54" t="str">
        <f t="shared" si="113"/>
        <v/>
      </c>
      <c r="AD281" s="54">
        <f t="shared" si="113"/>
        <v>0</v>
      </c>
      <c r="AE281" s="54"/>
      <c r="AF281" s="22">
        <f t="shared" ca="1" si="116"/>
        <v>0</v>
      </c>
      <c r="AG281" s="22" t="str">
        <f t="shared" ca="1" si="101"/>
        <v>COA</v>
      </c>
      <c r="AH281" s="22" t="str">
        <f t="shared" si="107"/>
        <v>INF</v>
      </c>
      <c r="AI281" s="22" t="str">
        <f t="shared" si="107"/>
        <v>SPC</v>
      </c>
      <c r="AJ281" s="54" t="str">
        <f t="shared" ca="1" si="102"/>
        <v/>
      </c>
    </row>
    <row r="282" spans="1:36" ht="12.75" customHeight="1" x14ac:dyDescent="0.45">
      <c r="A282" s="49"/>
      <c r="B282" s="49"/>
      <c r="C282" s="51"/>
      <c r="D282" s="51"/>
      <c r="E282" s="51"/>
      <c r="F282" s="51"/>
      <c r="G282" s="51"/>
      <c r="H282" s="51"/>
      <c r="I282" s="51">
        <f t="shared" si="117"/>
        <v>0</v>
      </c>
      <c r="K282" s="33" t="str">
        <f t="shared" si="98"/>
        <v>TEXTILE PRODUCT MILLS</v>
      </c>
      <c r="L282" s="33" t="str">
        <f t="shared" si="114"/>
        <v>IOI</v>
      </c>
      <c r="M282" s="33">
        <f t="shared" si="115"/>
        <v>0</v>
      </c>
      <c r="O282"/>
      <c r="P282"/>
      <c r="V282" s="22">
        <f t="shared" si="108"/>
        <v>3</v>
      </c>
      <c r="W282" s="22">
        <f t="shared" si="112"/>
        <v>9</v>
      </c>
      <c r="X282" s="22">
        <f t="shared" si="112"/>
        <v>8</v>
      </c>
      <c r="Y282" s="53" t="str">
        <f t="shared" si="99"/>
        <v>INF</v>
      </c>
      <c r="Z282" s="7" t="str">
        <f t="shared" si="100"/>
        <v>LIG</v>
      </c>
      <c r="AA282" s="54">
        <f t="shared" si="113"/>
        <v>4.0816326530612242E-2</v>
      </c>
      <c r="AB282" s="54">
        <f t="shared" si="113"/>
        <v>0</v>
      </c>
      <c r="AC282" s="54" t="str">
        <f t="shared" si="113"/>
        <v/>
      </c>
      <c r="AD282" s="54">
        <f t="shared" si="113"/>
        <v>0</v>
      </c>
      <c r="AE282" s="54"/>
      <c r="AF282" s="22">
        <f t="shared" ca="1" si="116"/>
        <v>0</v>
      </c>
      <c r="AG282" s="22" t="str">
        <f t="shared" ca="1" si="101"/>
        <v>COA</v>
      </c>
      <c r="AH282" s="22" t="str">
        <f t="shared" si="107"/>
        <v>INF</v>
      </c>
      <c r="AI282" s="22" t="str">
        <f t="shared" si="107"/>
        <v>LIG</v>
      </c>
      <c r="AJ282" s="54" t="str">
        <f t="shared" ca="1" si="102"/>
        <v/>
      </c>
    </row>
    <row r="283" spans="1:36" ht="12.75" customHeight="1" x14ac:dyDescent="0.45">
      <c r="A283" s="49"/>
      <c r="B283" s="49"/>
      <c r="C283" s="51"/>
      <c r="D283" s="51"/>
      <c r="E283" s="51"/>
      <c r="F283" s="51"/>
      <c r="G283" s="51"/>
      <c r="H283" s="51"/>
      <c r="I283" s="51">
        <f t="shared" si="117"/>
        <v>0</v>
      </c>
      <c r="K283" s="33" t="str">
        <f t="shared" si="98"/>
        <v>TEXTILE PRODUCT MILLS</v>
      </c>
      <c r="L283" s="33" t="str">
        <f t="shared" si="114"/>
        <v>IOI</v>
      </c>
      <c r="M283" s="33">
        <f t="shared" si="115"/>
        <v>0</v>
      </c>
      <c r="O283"/>
      <c r="P283"/>
      <c r="V283" s="22">
        <f t="shared" si="108"/>
        <v>3</v>
      </c>
      <c r="W283" s="22">
        <f t="shared" ref="W283:X298" si="118">W202</f>
        <v>9</v>
      </c>
      <c r="X283" s="22">
        <f t="shared" si="118"/>
        <v>9</v>
      </c>
      <c r="Y283" s="53" t="str">
        <f t="shared" si="99"/>
        <v>INF</v>
      </c>
      <c r="Z283" s="7" t="str">
        <f t="shared" si="100"/>
        <v>OTH</v>
      </c>
      <c r="AA283" s="54">
        <f t="shared" ref="AA283:AD298" si="119">AA202</f>
        <v>1.6326530612244899E-2</v>
      </c>
      <c r="AB283" s="54">
        <f t="shared" si="119"/>
        <v>3.3557046979865771E-3</v>
      </c>
      <c r="AC283" s="54" t="str">
        <f t="shared" si="119"/>
        <v/>
      </c>
      <c r="AD283" s="54">
        <f t="shared" si="119"/>
        <v>1</v>
      </c>
      <c r="AE283" s="54"/>
      <c r="AF283" s="22">
        <f t="shared" ca="1" si="116"/>
        <v>0</v>
      </c>
      <c r="AG283" s="22" t="str">
        <f t="shared" ca="1" si="101"/>
        <v>COA</v>
      </c>
      <c r="AH283" s="22" t="str">
        <f t="shared" si="107"/>
        <v>INF</v>
      </c>
      <c r="AI283" s="22" t="str">
        <f t="shared" si="107"/>
        <v>OTH</v>
      </c>
      <c r="AJ283" s="54" t="str">
        <f t="shared" ca="1" si="102"/>
        <v/>
      </c>
    </row>
    <row r="284" spans="1:36" ht="12.75" customHeight="1" x14ac:dyDescent="0.45">
      <c r="A284" s="49"/>
      <c r="B284" s="46" t="s">
        <v>176</v>
      </c>
      <c r="C284" s="51">
        <v>10</v>
      </c>
      <c r="D284" s="51">
        <v>0</v>
      </c>
      <c r="E284" s="51"/>
      <c r="F284" s="51">
        <v>11</v>
      </c>
      <c r="G284" s="51"/>
      <c r="H284" s="51" t="s">
        <v>208</v>
      </c>
      <c r="I284" s="51">
        <f t="shared" si="117"/>
        <v>0</v>
      </c>
      <c r="K284" s="33" t="str">
        <f t="shared" si="98"/>
        <v>TEXTILE PRODUCT MILLS</v>
      </c>
      <c r="L284" s="33" t="str">
        <f t="shared" si="114"/>
        <v>IOI</v>
      </c>
      <c r="M284" s="33">
        <f t="shared" si="115"/>
        <v>0</v>
      </c>
      <c r="O284"/>
      <c r="P284"/>
      <c r="V284" s="22">
        <f t="shared" si="108"/>
        <v>4</v>
      </c>
      <c r="W284" s="22">
        <f t="shared" si="118"/>
        <v>1</v>
      </c>
      <c r="X284" s="22">
        <f t="shared" si="118"/>
        <v>1</v>
      </c>
      <c r="Y284" s="53" t="str">
        <f t="shared" si="99"/>
        <v>IFP</v>
      </c>
      <c r="Z284" s="7" t="str">
        <f t="shared" si="100"/>
        <v>STM</v>
      </c>
      <c r="AA284" s="54">
        <f t="shared" si="119"/>
        <v>2.8301886792452831E-2</v>
      </c>
      <c r="AB284" s="54">
        <f t="shared" si="119"/>
        <v>0.33090024330900242</v>
      </c>
      <c r="AC284" s="54">
        <f t="shared" si="119"/>
        <v>0.33333333333333331</v>
      </c>
      <c r="AD284" s="54">
        <f t="shared" si="119"/>
        <v>0.3</v>
      </c>
      <c r="AE284" s="54"/>
      <c r="AF284" s="22">
        <f t="shared" ca="1" si="116"/>
        <v>1</v>
      </c>
      <c r="AG284" s="22" t="str">
        <f t="shared" ca="1" si="101"/>
        <v>OIL</v>
      </c>
      <c r="AH284" s="22" t="str">
        <f t="shared" si="107"/>
        <v>IFP</v>
      </c>
      <c r="AI284" s="22" t="str">
        <f t="shared" si="107"/>
        <v>STM</v>
      </c>
      <c r="AJ284" s="54">
        <f t="shared" ca="1" si="102"/>
        <v>0.3</v>
      </c>
    </row>
    <row r="285" spans="1:36" ht="12.75" customHeight="1" x14ac:dyDescent="0.45">
      <c r="A285" s="49"/>
      <c r="B285" s="46" t="s">
        <v>170</v>
      </c>
      <c r="C285" s="51" t="s">
        <v>208</v>
      </c>
      <c r="D285" s="51">
        <v>0</v>
      </c>
      <c r="E285" s="51"/>
      <c r="F285" s="51">
        <v>4</v>
      </c>
      <c r="G285" s="51"/>
      <c r="H285" s="51">
        <v>0</v>
      </c>
      <c r="I285" s="51">
        <f t="shared" si="117"/>
        <v>0</v>
      </c>
      <c r="K285" s="33" t="str">
        <f t="shared" si="98"/>
        <v>TEXTILE PRODUCT MILLS</v>
      </c>
      <c r="L285" s="33" t="str">
        <f t="shared" si="114"/>
        <v>IOI</v>
      </c>
      <c r="M285" s="33">
        <f t="shared" si="115"/>
        <v>0</v>
      </c>
      <c r="O285"/>
      <c r="P285"/>
      <c r="V285" s="22">
        <f t="shared" si="108"/>
        <v>4</v>
      </c>
      <c r="W285" s="22">
        <f t="shared" si="118"/>
        <v>1</v>
      </c>
      <c r="X285" s="22">
        <f t="shared" si="118"/>
        <v>2</v>
      </c>
      <c r="Y285" s="53" t="str">
        <f t="shared" si="99"/>
        <v>IFP</v>
      </c>
      <c r="Z285" s="7" t="str">
        <f t="shared" si="100"/>
        <v>PRH</v>
      </c>
      <c r="AA285" s="54">
        <f t="shared" si="119"/>
        <v>3.4591194968553458E-2</v>
      </c>
      <c r="AB285" s="54">
        <f t="shared" si="119"/>
        <v>0.40632603406326034</v>
      </c>
      <c r="AC285" s="54">
        <f t="shared" si="119"/>
        <v>0.66666666666666663</v>
      </c>
      <c r="AD285" s="54">
        <f t="shared" si="119"/>
        <v>0</v>
      </c>
      <c r="AE285" s="54"/>
      <c r="AF285" s="22">
        <f t="shared" ca="1" si="105"/>
        <v>0</v>
      </c>
      <c r="AG285" s="22" t="str">
        <f t="shared" ca="1" si="101"/>
        <v>OIL</v>
      </c>
      <c r="AH285" s="22" t="str">
        <f t="shared" si="107"/>
        <v>IFP</v>
      </c>
      <c r="AI285" s="22" t="str">
        <f t="shared" si="107"/>
        <v>PRH</v>
      </c>
      <c r="AJ285" s="54">
        <f t="shared" ca="1" si="102"/>
        <v>0</v>
      </c>
    </row>
    <row r="286" spans="1:36" ht="12.75" customHeight="1" x14ac:dyDescent="0.45">
      <c r="A286" s="49"/>
      <c r="B286" s="49" t="s">
        <v>172</v>
      </c>
      <c r="C286" s="51" t="s">
        <v>208</v>
      </c>
      <c r="D286" s="51">
        <v>0</v>
      </c>
      <c r="E286" s="51"/>
      <c r="F286" s="51">
        <v>4</v>
      </c>
      <c r="G286" s="51"/>
      <c r="H286" s="51">
        <v>0</v>
      </c>
      <c r="I286" s="51">
        <f t="shared" si="117"/>
        <v>0</v>
      </c>
      <c r="K286" s="33" t="str">
        <f t="shared" si="98"/>
        <v>TEXTILE PRODUCT MILLS</v>
      </c>
      <c r="L286" s="33" t="str">
        <f t="shared" si="114"/>
        <v>IOI</v>
      </c>
      <c r="M286" s="33" t="str">
        <f t="shared" si="115"/>
        <v>STM</v>
      </c>
      <c r="O286"/>
      <c r="P286"/>
      <c r="V286" s="22">
        <f t="shared" si="108"/>
        <v>4</v>
      </c>
      <c r="W286" s="22">
        <f t="shared" si="118"/>
        <v>1</v>
      </c>
      <c r="X286" s="22">
        <f t="shared" si="118"/>
        <v>3</v>
      </c>
      <c r="Y286" s="53" t="str">
        <f t="shared" si="99"/>
        <v>IFP</v>
      </c>
      <c r="Z286" s="7" t="str">
        <f t="shared" si="100"/>
        <v>PRC</v>
      </c>
      <c r="AA286" s="54">
        <f t="shared" si="119"/>
        <v>0.26729559748427673</v>
      </c>
      <c r="AB286" s="54">
        <f t="shared" si="119"/>
        <v>9.7323600973236012E-3</v>
      </c>
      <c r="AC286" s="54">
        <f t="shared" si="119"/>
        <v>0</v>
      </c>
      <c r="AD286" s="54">
        <f t="shared" si="119"/>
        <v>0</v>
      </c>
      <c r="AE286" s="54"/>
      <c r="AF286" s="22">
        <f t="shared" ca="1" si="105"/>
        <v>0</v>
      </c>
      <c r="AG286" s="22" t="str">
        <f t="shared" ca="1" si="101"/>
        <v>OIL</v>
      </c>
      <c r="AH286" s="22" t="str">
        <f t="shared" si="107"/>
        <v>IFP</v>
      </c>
      <c r="AI286" s="22" t="str">
        <f t="shared" si="107"/>
        <v>PRC</v>
      </c>
      <c r="AJ286" s="54">
        <f t="shared" ca="1" si="102"/>
        <v>0</v>
      </c>
    </row>
    <row r="287" spans="1:36" ht="12.75" customHeight="1" x14ac:dyDescent="0.45">
      <c r="A287" s="49"/>
      <c r="B287" s="49" t="s">
        <v>175</v>
      </c>
      <c r="C287" s="51" t="s">
        <v>185</v>
      </c>
      <c r="D287" s="51">
        <v>0</v>
      </c>
      <c r="E287" s="51"/>
      <c r="F287" s="51" t="s">
        <v>208</v>
      </c>
      <c r="G287" s="51">
        <v>0</v>
      </c>
      <c r="H287" s="51">
        <v>0</v>
      </c>
      <c r="I287" s="51">
        <f t="shared" si="117"/>
        <v>0</v>
      </c>
      <c r="K287" s="33" t="str">
        <f t="shared" si="98"/>
        <v>TEXTILE PRODUCT MILLS</v>
      </c>
      <c r="L287" s="33" t="str">
        <f t="shared" si="114"/>
        <v>IOI</v>
      </c>
      <c r="M287" s="33">
        <f t="shared" si="115"/>
        <v>0</v>
      </c>
      <c r="O287"/>
      <c r="P287"/>
      <c r="V287" s="22">
        <f t="shared" si="108"/>
        <v>4</v>
      </c>
      <c r="W287" s="22">
        <f t="shared" si="118"/>
        <v>1</v>
      </c>
      <c r="X287" s="22">
        <f t="shared" si="118"/>
        <v>4</v>
      </c>
      <c r="Y287" s="53" t="str">
        <f t="shared" si="99"/>
        <v>IFP</v>
      </c>
      <c r="Z287" s="7" t="str">
        <f t="shared" si="100"/>
        <v>MDR</v>
      </c>
      <c r="AA287" s="54">
        <f t="shared" si="119"/>
        <v>0.42452830188679247</v>
      </c>
      <c r="AB287" s="54">
        <f t="shared" si="119"/>
        <v>3.4063260340632603E-2</v>
      </c>
      <c r="AC287" s="54">
        <f t="shared" si="119"/>
        <v>0</v>
      </c>
      <c r="AD287" s="54">
        <f t="shared" si="119"/>
        <v>0</v>
      </c>
      <c r="AE287" s="54"/>
      <c r="AF287" s="22">
        <f t="shared" ca="1" si="105"/>
        <v>0</v>
      </c>
      <c r="AG287" s="22" t="str">
        <f t="shared" ca="1" si="101"/>
        <v>OIL</v>
      </c>
      <c r="AH287" s="22" t="str">
        <f t="shared" si="107"/>
        <v>IFP</v>
      </c>
      <c r="AI287" s="22" t="str">
        <f t="shared" si="107"/>
        <v>MDR</v>
      </c>
      <c r="AJ287" s="54">
        <f t="shared" ca="1" si="102"/>
        <v>0</v>
      </c>
    </row>
    <row r="288" spans="1:36" ht="12.75" customHeight="1" x14ac:dyDescent="0.45">
      <c r="A288" s="49"/>
      <c r="B288" s="46" t="s">
        <v>178</v>
      </c>
      <c r="C288" s="51">
        <v>7</v>
      </c>
      <c r="D288" s="51">
        <v>0</v>
      </c>
      <c r="E288" s="51"/>
      <c r="F288" s="51">
        <v>6</v>
      </c>
      <c r="G288" s="51"/>
      <c r="H288" s="51" t="s">
        <v>208</v>
      </c>
      <c r="I288" s="51">
        <f t="shared" si="117"/>
        <v>0</v>
      </c>
      <c r="K288" s="33" t="str">
        <f t="shared" si="98"/>
        <v>TEXTILE PRODUCT MILLS</v>
      </c>
      <c r="L288" s="33" t="str">
        <f t="shared" si="114"/>
        <v>IOI</v>
      </c>
      <c r="M288" s="33">
        <f t="shared" si="115"/>
        <v>0</v>
      </c>
      <c r="O288"/>
      <c r="P288"/>
      <c r="V288" s="22">
        <f t="shared" si="108"/>
        <v>4</v>
      </c>
      <c r="W288" s="22">
        <f t="shared" si="118"/>
        <v>1</v>
      </c>
      <c r="X288" s="22">
        <f t="shared" si="118"/>
        <v>5</v>
      </c>
      <c r="Y288" s="53" t="str">
        <f t="shared" si="99"/>
        <v>IFP</v>
      </c>
      <c r="Z288" s="7" t="str">
        <f t="shared" si="100"/>
        <v>ECP</v>
      </c>
      <c r="AA288" s="54">
        <f t="shared" si="119"/>
        <v>6.2893081761006293E-3</v>
      </c>
      <c r="AB288" s="54">
        <f t="shared" si="119"/>
        <v>0</v>
      </c>
      <c r="AC288" s="54">
        <f t="shared" si="119"/>
        <v>0</v>
      </c>
      <c r="AD288" s="54">
        <f t="shared" si="119"/>
        <v>0</v>
      </c>
      <c r="AE288" s="54"/>
      <c r="AF288" s="22">
        <f t="shared" ca="1" si="105"/>
        <v>0</v>
      </c>
      <c r="AG288" s="22" t="str">
        <f t="shared" ca="1" si="101"/>
        <v>OIL</v>
      </c>
      <c r="AH288" s="22" t="str">
        <f t="shared" si="107"/>
        <v>IFP</v>
      </c>
      <c r="AI288" s="22" t="str">
        <f t="shared" si="107"/>
        <v>ECP</v>
      </c>
      <c r="AJ288" s="54">
        <f t="shared" ca="1" si="102"/>
        <v>0</v>
      </c>
    </row>
    <row r="289" spans="1:36" ht="12.75" customHeight="1" x14ac:dyDescent="0.45">
      <c r="A289" s="49"/>
      <c r="B289" s="56" t="s">
        <v>180</v>
      </c>
      <c r="C289" s="51">
        <v>1</v>
      </c>
      <c r="D289" s="51">
        <v>0</v>
      </c>
      <c r="E289" s="51"/>
      <c r="F289" s="51">
        <v>5</v>
      </c>
      <c r="G289" s="51"/>
      <c r="H289" s="51" t="s">
        <v>208</v>
      </c>
      <c r="I289" s="51">
        <f t="shared" si="117"/>
        <v>0</v>
      </c>
      <c r="K289" s="33" t="str">
        <f t="shared" si="98"/>
        <v>TEXTILE PRODUCT MILLS</v>
      </c>
      <c r="L289" s="33" t="str">
        <f t="shared" si="114"/>
        <v>IOI</v>
      </c>
      <c r="M289" s="33" t="str">
        <f t="shared" si="115"/>
        <v>PRH</v>
      </c>
      <c r="O289"/>
      <c r="P289"/>
      <c r="V289" s="22">
        <f t="shared" si="108"/>
        <v>4</v>
      </c>
      <c r="W289" s="22">
        <f t="shared" si="118"/>
        <v>1</v>
      </c>
      <c r="X289" s="22">
        <f t="shared" si="118"/>
        <v>6</v>
      </c>
      <c r="Y289" s="53" t="str">
        <f t="shared" si="99"/>
        <v>IFP</v>
      </c>
      <c r="Z289" s="7" t="str">
        <f t="shared" si="100"/>
        <v>OTP</v>
      </c>
      <c r="AA289" s="54">
        <f t="shared" si="119"/>
        <v>1.2578616352201259E-2</v>
      </c>
      <c r="AB289" s="54">
        <f t="shared" si="119"/>
        <v>3.4063260340632603E-2</v>
      </c>
      <c r="AC289" s="54">
        <f t="shared" si="119"/>
        <v>0</v>
      </c>
      <c r="AD289" s="54">
        <f t="shared" si="119"/>
        <v>0</v>
      </c>
      <c r="AE289" s="54"/>
      <c r="AF289" s="22">
        <f t="shared" ca="1" si="105"/>
        <v>0</v>
      </c>
      <c r="AG289" s="22" t="str">
        <f t="shared" ca="1" si="101"/>
        <v>OIL</v>
      </c>
      <c r="AH289" s="22" t="str">
        <f t="shared" si="107"/>
        <v>IFP</v>
      </c>
      <c r="AI289" s="22" t="str">
        <f t="shared" si="107"/>
        <v>OTP</v>
      </c>
      <c r="AJ289" s="54">
        <f t="shared" ca="1" si="102"/>
        <v>0</v>
      </c>
    </row>
    <row r="290" spans="1:36" ht="12.75" customHeight="1" x14ac:dyDescent="0.45">
      <c r="A290" s="49"/>
      <c r="B290" s="49" t="s">
        <v>183</v>
      </c>
      <c r="C290" s="51" t="s">
        <v>208</v>
      </c>
      <c r="D290" s="51">
        <v>0</v>
      </c>
      <c r="E290" s="51">
        <v>0</v>
      </c>
      <c r="F290" s="51">
        <v>0</v>
      </c>
      <c r="G290" s="51">
        <v>0</v>
      </c>
      <c r="H290" s="51">
        <v>0</v>
      </c>
      <c r="I290" s="51">
        <f t="shared" si="117"/>
        <v>0</v>
      </c>
      <c r="K290" s="33" t="str">
        <f t="shared" si="98"/>
        <v>TEXTILE PRODUCT MILLS</v>
      </c>
      <c r="L290" s="33" t="str">
        <f t="shared" si="114"/>
        <v>IOI</v>
      </c>
      <c r="M290" s="33" t="str">
        <f t="shared" si="115"/>
        <v>PRC</v>
      </c>
      <c r="O290"/>
      <c r="P290"/>
      <c r="V290" s="22">
        <f t="shared" si="108"/>
        <v>4</v>
      </c>
      <c r="W290" s="22">
        <f t="shared" si="118"/>
        <v>1</v>
      </c>
      <c r="X290" s="22">
        <f t="shared" si="118"/>
        <v>7</v>
      </c>
      <c r="Y290" s="53" t="str">
        <f t="shared" si="99"/>
        <v>IFP</v>
      </c>
      <c r="Z290" s="7" t="str">
        <f t="shared" si="100"/>
        <v>SPC</v>
      </c>
      <c r="AA290" s="54">
        <f t="shared" si="119"/>
        <v>0.1069182389937107</v>
      </c>
      <c r="AB290" s="54">
        <f t="shared" si="119"/>
        <v>0.12895377128953772</v>
      </c>
      <c r="AC290" s="54">
        <f t="shared" si="119"/>
        <v>0</v>
      </c>
      <c r="AD290" s="54">
        <f t="shared" si="119"/>
        <v>0.1</v>
      </c>
      <c r="AE290" s="54"/>
      <c r="AF290" s="22">
        <f ca="1">IFERROR(IF(VALUE(AJ290)=0,0,1),0)</f>
        <v>1</v>
      </c>
      <c r="AG290" s="22" t="str">
        <f t="shared" ca="1" si="101"/>
        <v>OIL</v>
      </c>
      <c r="AH290" s="22" t="str">
        <f t="shared" si="107"/>
        <v>IFP</v>
      </c>
      <c r="AI290" s="22" t="str">
        <f t="shared" si="107"/>
        <v>SPC</v>
      </c>
      <c r="AJ290" s="54">
        <f t="shared" ca="1" si="102"/>
        <v>0.1</v>
      </c>
    </row>
    <row r="291" spans="1:36" ht="12.75" customHeight="1" x14ac:dyDescent="0.45">
      <c r="A291" s="49"/>
      <c r="B291" s="49" t="s">
        <v>187</v>
      </c>
      <c r="C291" s="51">
        <v>6</v>
      </c>
      <c r="D291" s="51">
        <v>0</v>
      </c>
      <c r="E291" s="51">
        <v>0</v>
      </c>
      <c r="F291" s="51"/>
      <c r="G291" s="51"/>
      <c r="H291" s="51">
        <v>0</v>
      </c>
      <c r="I291" s="51">
        <f t="shared" si="117"/>
        <v>0</v>
      </c>
      <c r="K291" s="33" t="str">
        <f t="shared" si="98"/>
        <v>TEXTILE PRODUCT MILLS</v>
      </c>
      <c r="L291" s="33" t="str">
        <f t="shared" si="114"/>
        <v>IOI</v>
      </c>
      <c r="M291" s="33" t="str">
        <f t="shared" si="115"/>
        <v>MDR</v>
      </c>
      <c r="O291"/>
      <c r="P291"/>
      <c r="V291" s="22">
        <f t="shared" si="108"/>
        <v>4</v>
      </c>
      <c r="W291" s="22">
        <f t="shared" si="118"/>
        <v>1</v>
      </c>
      <c r="X291" s="22">
        <f t="shared" si="118"/>
        <v>8</v>
      </c>
      <c r="Y291" s="53" t="str">
        <f t="shared" si="99"/>
        <v>IFP</v>
      </c>
      <c r="Z291" s="7" t="str">
        <f t="shared" si="100"/>
        <v>LIG</v>
      </c>
      <c r="AA291" s="54">
        <f t="shared" si="119"/>
        <v>8.8050314465408799E-2</v>
      </c>
      <c r="AB291" s="54">
        <f t="shared" si="119"/>
        <v>0</v>
      </c>
      <c r="AC291" s="54">
        <f t="shared" si="119"/>
        <v>0</v>
      </c>
      <c r="AD291" s="54">
        <f t="shared" si="119"/>
        <v>0</v>
      </c>
      <c r="AE291" s="54"/>
      <c r="AF291" s="22">
        <f t="shared" ca="1" si="105"/>
        <v>0</v>
      </c>
      <c r="AG291" s="22" t="str">
        <f t="shared" ca="1" si="101"/>
        <v>OIL</v>
      </c>
      <c r="AH291" s="22" t="str">
        <f t="shared" si="107"/>
        <v>IFP</v>
      </c>
      <c r="AI291" s="22" t="str">
        <f t="shared" si="107"/>
        <v>LIG</v>
      </c>
      <c r="AJ291" s="54">
        <f t="shared" ca="1" si="102"/>
        <v>0</v>
      </c>
    </row>
    <row r="292" spans="1:36" ht="12.75" customHeight="1" x14ac:dyDescent="0.45">
      <c r="A292" s="49"/>
      <c r="B292" s="49" t="s">
        <v>190</v>
      </c>
      <c r="C292" s="51" t="s">
        <v>208</v>
      </c>
      <c r="D292" s="51"/>
      <c r="E292" s="51"/>
      <c r="F292" s="51"/>
      <c r="G292" s="51"/>
      <c r="H292" s="51" t="s">
        <v>185</v>
      </c>
      <c r="I292" s="51">
        <f t="shared" si="117"/>
        <v>0</v>
      </c>
      <c r="K292" s="33" t="str">
        <f t="shared" si="98"/>
        <v>TEXTILE PRODUCT MILLS</v>
      </c>
      <c r="L292" s="33" t="str">
        <f t="shared" si="114"/>
        <v>IOI</v>
      </c>
      <c r="M292" s="33" t="str">
        <f t="shared" si="115"/>
        <v>ECP</v>
      </c>
      <c r="O292"/>
      <c r="P292"/>
      <c r="V292" s="22">
        <f t="shared" si="108"/>
        <v>4</v>
      </c>
      <c r="W292" s="22">
        <f t="shared" si="118"/>
        <v>1</v>
      </c>
      <c r="X292" s="22">
        <f t="shared" si="118"/>
        <v>9</v>
      </c>
      <c r="Y292" s="53" t="str">
        <f t="shared" si="99"/>
        <v>IFP</v>
      </c>
      <c r="Z292" s="7" t="str">
        <f t="shared" si="100"/>
        <v>OTH</v>
      </c>
      <c r="AA292" s="54">
        <f t="shared" si="119"/>
        <v>3.1446540880503145E-2</v>
      </c>
      <c r="AB292" s="54">
        <f t="shared" si="119"/>
        <v>5.5961070559610707E-2</v>
      </c>
      <c r="AC292" s="54">
        <f t="shared" si="119"/>
        <v>0</v>
      </c>
      <c r="AD292" s="54">
        <f t="shared" si="119"/>
        <v>0.6</v>
      </c>
      <c r="AE292" s="54"/>
      <c r="AF292" s="22">
        <f ca="1">IFERROR(IF(VALUE(AJ292)=0,0,1),0)</f>
        <v>1</v>
      </c>
      <c r="AG292" s="22" t="str">
        <f t="shared" ca="1" si="101"/>
        <v>OIL</v>
      </c>
      <c r="AH292" s="22" t="str">
        <f t="shared" si="107"/>
        <v>IFP</v>
      </c>
      <c r="AI292" s="22" t="str">
        <f t="shared" si="107"/>
        <v>OTH</v>
      </c>
      <c r="AJ292" s="54">
        <f t="shared" ca="1" si="102"/>
        <v>0.6</v>
      </c>
    </row>
    <row r="293" spans="1:36" ht="12.75" customHeight="1" x14ac:dyDescent="0.45">
      <c r="A293" s="49"/>
      <c r="B293" s="49" t="s">
        <v>193</v>
      </c>
      <c r="C293" s="51" t="s">
        <v>208</v>
      </c>
      <c r="D293" s="51">
        <v>0</v>
      </c>
      <c r="E293" s="51"/>
      <c r="F293" s="51">
        <v>0</v>
      </c>
      <c r="G293" s="51">
        <v>0</v>
      </c>
      <c r="H293" s="51">
        <v>0</v>
      </c>
      <c r="I293" s="51">
        <f t="shared" si="117"/>
        <v>0</v>
      </c>
      <c r="K293" s="33" t="str">
        <f t="shared" si="98"/>
        <v>TEXTILE PRODUCT MILLS</v>
      </c>
      <c r="L293" s="33" t="str">
        <f t="shared" si="114"/>
        <v>IOI</v>
      </c>
      <c r="M293" s="33" t="str">
        <f t="shared" si="115"/>
        <v>OTP</v>
      </c>
      <c r="O293"/>
      <c r="P293"/>
      <c r="V293" s="22">
        <f t="shared" si="108"/>
        <v>4</v>
      </c>
      <c r="W293" s="22">
        <f t="shared" si="118"/>
        <v>2</v>
      </c>
      <c r="X293" s="22">
        <f t="shared" si="118"/>
        <v>1</v>
      </c>
      <c r="Y293" s="53" t="str">
        <f t="shared" si="99"/>
        <v>IOI</v>
      </c>
      <c r="Z293" s="7" t="str">
        <f t="shared" si="100"/>
        <v>STM</v>
      </c>
      <c r="AA293" s="54">
        <f t="shared" si="119"/>
        <v>1.5936254980079681E-2</v>
      </c>
      <c r="AB293" s="54">
        <f t="shared" si="119"/>
        <v>0.21637426900584794</v>
      </c>
      <c r="AC293" s="54">
        <f t="shared" si="119"/>
        <v>1</v>
      </c>
      <c r="AD293" s="54">
        <f t="shared" si="119"/>
        <v>0</v>
      </c>
      <c r="AE293" s="54"/>
      <c r="AF293" s="22">
        <f t="shared" ca="1" si="105"/>
        <v>0</v>
      </c>
      <c r="AG293" s="22" t="str">
        <f t="shared" ca="1" si="101"/>
        <v>OIL</v>
      </c>
      <c r="AH293" s="22" t="str">
        <f t="shared" si="107"/>
        <v>IOI</v>
      </c>
      <c r="AI293" s="22" t="str">
        <f t="shared" si="107"/>
        <v>STM</v>
      </c>
      <c r="AJ293" s="54">
        <f t="shared" ca="1" si="102"/>
        <v>0</v>
      </c>
    </row>
    <row r="294" spans="1:36" ht="12.75" customHeight="1" x14ac:dyDescent="0.45">
      <c r="A294" s="49"/>
      <c r="B294" s="46" t="s">
        <v>196</v>
      </c>
      <c r="C294" s="51">
        <v>2</v>
      </c>
      <c r="D294" s="51">
        <v>0</v>
      </c>
      <c r="E294" s="51"/>
      <c r="F294" s="51">
        <v>1</v>
      </c>
      <c r="G294" s="51"/>
      <c r="H294" s="51">
        <v>0</v>
      </c>
      <c r="I294" s="51">
        <f t="shared" si="117"/>
        <v>0</v>
      </c>
      <c r="K294" s="33" t="str">
        <f t="shared" si="98"/>
        <v>TEXTILE PRODUCT MILLS</v>
      </c>
      <c r="L294" s="33" t="str">
        <f t="shared" si="114"/>
        <v>IOI</v>
      </c>
      <c r="M294" s="33">
        <f t="shared" si="115"/>
        <v>0</v>
      </c>
      <c r="O294"/>
      <c r="P294"/>
      <c r="V294" s="22">
        <f t="shared" si="108"/>
        <v>4</v>
      </c>
      <c r="W294" s="22">
        <f t="shared" si="118"/>
        <v>2</v>
      </c>
      <c r="X294" s="22">
        <f t="shared" si="118"/>
        <v>2</v>
      </c>
      <c r="Y294" s="53" t="str">
        <f t="shared" si="99"/>
        <v>IOI</v>
      </c>
      <c r="Z294" s="7" t="str">
        <f t="shared" si="100"/>
        <v>PRH</v>
      </c>
      <c r="AA294" s="54">
        <f t="shared" si="119"/>
        <v>5.1792828685258967E-2</v>
      </c>
      <c r="AB294" s="54">
        <f t="shared" si="119"/>
        <v>0.49122807017543857</v>
      </c>
      <c r="AC294" s="54">
        <f t="shared" si="119"/>
        <v>0</v>
      </c>
      <c r="AD294" s="54">
        <f t="shared" si="119"/>
        <v>0</v>
      </c>
      <c r="AE294" s="54"/>
      <c r="AF294" s="22">
        <f t="shared" ca="1" si="105"/>
        <v>0</v>
      </c>
      <c r="AG294" s="22" t="str">
        <f t="shared" ca="1" si="101"/>
        <v>OIL</v>
      </c>
      <c r="AH294" s="22" t="str">
        <f t="shared" si="107"/>
        <v>IOI</v>
      </c>
      <c r="AI294" s="22" t="str">
        <f t="shared" si="107"/>
        <v>PRH</v>
      </c>
      <c r="AJ294" s="54">
        <f t="shared" ca="1" si="102"/>
        <v>0</v>
      </c>
    </row>
    <row r="295" spans="1:36" ht="12.75" customHeight="1" x14ac:dyDescent="0.45">
      <c r="A295" s="49"/>
      <c r="B295" s="49" t="s">
        <v>198</v>
      </c>
      <c r="C295" s="51">
        <v>1</v>
      </c>
      <c r="D295" s="51">
        <v>0</v>
      </c>
      <c r="E295" s="51"/>
      <c r="F295" s="51">
        <v>1</v>
      </c>
      <c r="G295" s="51"/>
      <c r="H295" s="51">
        <v>0</v>
      </c>
      <c r="I295" s="51">
        <f t="shared" si="117"/>
        <v>0</v>
      </c>
      <c r="K295" s="33" t="str">
        <f t="shared" si="98"/>
        <v>TEXTILE PRODUCT MILLS</v>
      </c>
      <c r="L295" s="33" t="str">
        <f t="shared" si="114"/>
        <v>IOI</v>
      </c>
      <c r="M295" s="33" t="str">
        <f t="shared" si="115"/>
        <v>SPC</v>
      </c>
      <c r="O295"/>
      <c r="P295"/>
      <c r="V295" s="22">
        <f t="shared" si="108"/>
        <v>4</v>
      </c>
      <c r="W295" s="22">
        <f t="shared" si="118"/>
        <v>2</v>
      </c>
      <c r="X295" s="22">
        <f t="shared" si="118"/>
        <v>3</v>
      </c>
      <c r="Y295" s="53" t="str">
        <f t="shared" si="99"/>
        <v>IOI</v>
      </c>
      <c r="Z295" s="7" t="str">
        <f t="shared" si="100"/>
        <v>PRC</v>
      </c>
      <c r="AA295" s="54">
        <f t="shared" si="119"/>
        <v>6.7729083665338641E-2</v>
      </c>
      <c r="AB295" s="54">
        <f t="shared" si="119"/>
        <v>0</v>
      </c>
      <c r="AC295" s="54">
        <f t="shared" si="119"/>
        <v>0</v>
      </c>
      <c r="AD295" s="54">
        <f t="shared" si="119"/>
        <v>0</v>
      </c>
      <c r="AE295" s="54"/>
      <c r="AF295" s="22">
        <f t="shared" ca="1" si="105"/>
        <v>0</v>
      </c>
      <c r="AG295" s="22" t="str">
        <f t="shared" ca="1" si="101"/>
        <v>OIL</v>
      </c>
      <c r="AH295" s="22" t="str">
        <f t="shared" si="107"/>
        <v>IOI</v>
      </c>
      <c r="AI295" s="22" t="str">
        <f t="shared" si="107"/>
        <v>PRC</v>
      </c>
      <c r="AJ295" s="54">
        <f t="shared" ca="1" si="102"/>
        <v>0</v>
      </c>
    </row>
    <row r="296" spans="1:36" ht="12.75" customHeight="1" x14ac:dyDescent="0.45">
      <c r="A296" s="49"/>
      <c r="B296" s="49" t="s">
        <v>201</v>
      </c>
      <c r="C296" s="51">
        <v>1</v>
      </c>
      <c r="D296" s="51"/>
      <c r="E296" s="51"/>
      <c r="F296" s="51"/>
      <c r="G296" s="51"/>
      <c r="H296" s="51" t="s">
        <v>185</v>
      </c>
      <c r="I296" s="51">
        <f t="shared" si="117"/>
        <v>0</v>
      </c>
      <c r="K296" s="33" t="str">
        <f t="shared" si="98"/>
        <v>TEXTILE PRODUCT MILLS</v>
      </c>
      <c r="L296" s="33" t="str">
        <f t="shared" si="114"/>
        <v>IOI</v>
      </c>
      <c r="M296" s="33" t="str">
        <f t="shared" si="115"/>
        <v>LIG</v>
      </c>
      <c r="O296"/>
      <c r="P296"/>
      <c r="V296" s="22">
        <f t="shared" si="108"/>
        <v>4</v>
      </c>
      <c r="W296" s="22">
        <f t="shared" si="118"/>
        <v>2</v>
      </c>
      <c r="X296" s="22">
        <f t="shared" si="118"/>
        <v>4</v>
      </c>
      <c r="Y296" s="53" t="str">
        <f t="shared" si="99"/>
        <v>IOI</v>
      </c>
      <c r="Z296" s="7" t="str">
        <f t="shared" si="100"/>
        <v>MDR</v>
      </c>
      <c r="AA296" s="54">
        <f t="shared" si="119"/>
        <v>0.59760956175298807</v>
      </c>
      <c r="AB296" s="54">
        <f t="shared" si="119"/>
        <v>4.0935672514619881E-2</v>
      </c>
      <c r="AC296" s="54">
        <f t="shared" si="119"/>
        <v>0</v>
      </c>
      <c r="AD296" s="54">
        <f t="shared" si="119"/>
        <v>0.1</v>
      </c>
      <c r="AE296" s="54"/>
      <c r="AF296" s="22">
        <f ca="1">IFERROR(IF(VALUE(AJ296)=0,0,1),0)</f>
        <v>1</v>
      </c>
      <c r="AG296" s="22" t="str">
        <f t="shared" ca="1" si="101"/>
        <v>OIL</v>
      </c>
      <c r="AH296" s="22" t="str">
        <f t="shared" si="107"/>
        <v>IOI</v>
      </c>
      <c r="AI296" s="22" t="str">
        <f t="shared" si="107"/>
        <v>MDR</v>
      </c>
      <c r="AJ296" s="54">
        <f t="shared" ca="1" si="102"/>
        <v>0.1</v>
      </c>
    </row>
    <row r="297" spans="1:36" ht="12.75" customHeight="1" x14ac:dyDescent="0.45">
      <c r="A297" s="49"/>
      <c r="B297" s="49" t="s">
        <v>204</v>
      </c>
      <c r="C297" s="51" t="s">
        <v>208</v>
      </c>
      <c r="D297" s="51">
        <v>0</v>
      </c>
      <c r="E297" s="51"/>
      <c r="F297" s="51" t="s">
        <v>208</v>
      </c>
      <c r="G297" s="51">
        <v>0</v>
      </c>
      <c r="H297" s="51">
        <v>0</v>
      </c>
      <c r="I297" s="51">
        <f t="shared" si="117"/>
        <v>0</v>
      </c>
      <c r="K297" s="33" t="str">
        <f t="shared" ref="K297:K360" si="120">IF(LEN(TRIM(A297))&gt;3,"subtot",IF(LEN(TRIM(A297))=3,B297,K296))</f>
        <v>TEXTILE PRODUCT MILLS</v>
      </c>
      <c r="L297" s="33" t="str">
        <f t="shared" si="114"/>
        <v>IOI</v>
      </c>
      <c r="M297" s="33" t="str">
        <f t="shared" si="115"/>
        <v>OTH</v>
      </c>
      <c r="O297"/>
      <c r="P297"/>
      <c r="V297" s="22">
        <f t="shared" si="108"/>
        <v>4</v>
      </c>
      <c r="W297" s="22">
        <f t="shared" si="118"/>
        <v>2</v>
      </c>
      <c r="X297" s="22">
        <f t="shared" si="118"/>
        <v>5</v>
      </c>
      <c r="Y297" s="53" t="str">
        <f t="shared" si="99"/>
        <v>IOI</v>
      </c>
      <c r="Z297" s="7" t="str">
        <f t="shared" si="100"/>
        <v>ECP</v>
      </c>
      <c r="AA297" s="54">
        <f t="shared" si="119"/>
        <v>0</v>
      </c>
      <c r="AB297" s="54">
        <f t="shared" si="119"/>
        <v>0</v>
      </c>
      <c r="AC297" s="54">
        <f t="shared" si="119"/>
        <v>0</v>
      </c>
      <c r="AD297" s="54">
        <f t="shared" si="119"/>
        <v>0</v>
      </c>
      <c r="AE297" s="54"/>
      <c r="AF297" s="22">
        <f t="shared" ca="1" si="105"/>
        <v>0</v>
      </c>
      <c r="AG297" s="22" t="str">
        <f t="shared" ca="1" si="101"/>
        <v>OIL</v>
      </c>
      <c r="AH297" s="22" t="str">
        <f t="shared" si="107"/>
        <v>IOI</v>
      </c>
      <c r="AI297" s="22" t="str">
        <f t="shared" si="107"/>
        <v>ECP</v>
      </c>
      <c r="AJ297" s="54">
        <f t="shared" ca="1" si="102"/>
        <v>0</v>
      </c>
    </row>
    <row r="298" spans="1:36" ht="12.75" customHeight="1" x14ac:dyDescent="0.45">
      <c r="A298" s="49"/>
      <c r="B298" s="49" t="s">
        <v>207</v>
      </c>
      <c r="C298" s="51" t="s">
        <v>208</v>
      </c>
      <c r="D298" s="51"/>
      <c r="E298" s="51"/>
      <c r="F298" s="51">
        <v>0</v>
      </c>
      <c r="G298" s="51"/>
      <c r="H298" s="51" t="s">
        <v>185</v>
      </c>
      <c r="I298" s="51">
        <f t="shared" si="117"/>
        <v>0</v>
      </c>
      <c r="K298" s="33" t="str">
        <f t="shared" si="120"/>
        <v>TEXTILE PRODUCT MILLS</v>
      </c>
      <c r="L298" s="33" t="str">
        <f t="shared" si="114"/>
        <v>IOI</v>
      </c>
      <c r="M298" s="33" t="str">
        <f t="shared" si="115"/>
        <v>OTH</v>
      </c>
      <c r="O298"/>
      <c r="P298"/>
      <c r="V298" s="22">
        <f t="shared" si="108"/>
        <v>4</v>
      </c>
      <c r="W298" s="22">
        <f t="shared" si="118"/>
        <v>2</v>
      </c>
      <c r="X298" s="22">
        <f t="shared" si="118"/>
        <v>6</v>
      </c>
      <c r="Y298" s="53" t="str">
        <f t="shared" ref="Y298:Y361" si="121">VLOOKUP(W298,$O$41:$P$49,2,FALSE)</f>
        <v>IOI</v>
      </c>
      <c r="Z298" s="7" t="str">
        <f t="shared" ref="Z298:Z361" si="122">VLOOKUP(X298,$Q$41:$R$49,2,FALSE)</f>
        <v>OTP</v>
      </c>
      <c r="AA298" s="54">
        <f t="shared" si="119"/>
        <v>1.1952191235059761E-2</v>
      </c>
      <c r="AB298" s="54">
        <f t="shared" si="119"/>
        <v>2.9239766081871343E-2</v>
      </c>
      <c r="AC298" s="54">
        <f t="shared" si="119"/>
        <v>0</v>
      </c>
      <c r="AD298" s="54">
        <f t="shared" si="119"/>
        <v>0</v>
      </c>
      <c r="AE298" s="54"/>
      <c r="AF298" s="22">
        <f t="shared" ref="AF298:AF361" ca="1" si="123">IF(AJ298=0,0,1)</f>
        <v>0</v>
      </c>
      <c r="AG298" s="22" t="str">
        <f t="shared" ref="AG298:AG361" ca="1" si="124">OFFSET($Z$40,0,V298)</f>
        <v>OIL</v>
      </c>
      <c r="AH298" s="22" t="str">
        <f t="shared" si="107"/>
        <v>IOI</v>
      </c>
      <c r="AI298" s="22" t="str">
        <f t="shared" si="107"/>
        <v>OTP</v>
      </c>
      <c r="AJ298" s="54">
        <f t="shared" ref="AJ298:AJ361" ca="1" si="125">OFFSET(Z298,0,V298)</f>
        <v>0</v>
      </c>
    </row>
    <row r="299" spans="1:36" ht="12.75" customHeight="1" x14ac:dyDescent="0.45">
      <c r="A299" s="49"/>
      <c r="B299" s="49" t="s">
        <v>210</v>
      </c>
      <c r="C299" s="51" t="s">
        <v>185</v>
      </c>
      <c r="D299" s="51">
        <v>0</v>
      </c>
      <c r="E299" s="51">
        <v>0</v>
      </c>
      <c r="F299" s="51">
        <v>0</v>
      </c>
      <c r="G299" s="51">
        <v>0</v>
      </c>
      <c r="H299" s="51">
        <v>0</v>
      </c>
      <c r="I299" s="51">
        <f t="shared" si="117"/>
        <v>0</v>
      </c>
      <c r="K299" s="33" t="str">
        <f t="shared" si="120"/>
        <v>TEXTILE PRODUCT MILLS</v>
      </c>
      <c r="L299" s="33" t="str">
        <f t="shared" si="114"/>
        <v>IOI</v>
      </c>
      <c r="M299" s="33" t="str">
        <f t="shared" si="115"/>
        <v>OTH</v>
      </c>
      <c r="O299"/>
      <c r="P299"/>
      <c r="V299" s="22">
        <f t="shared" si="108"/>
        <v>4</v>
      </c>
      <c r="W299" s="22">
        <f t="shared" ref="W299:X314" si="126">W218</f>
        <v>2</v>
      </c>
      <c r="X299" s="22">
        <f t="shared" si="126"/>
        <v>7</v>
      </c>
      <c r="Y299" s="53" t="str">
        <f t="shared" si="121"/>
        <v>IOI</v>
      </c>
      <c r="Z299" s="7" t="str">
        <f t="shared" si="122"/>
        <v>SPC</v>
      </c>
      <c r="AA299" s="54">
        <f t="shared" ref="AA299:AD314" si="127">AA218</f>
        <v>0.1394422310756972</v>
      </c>
      <c r="AB299" s="54">
        <f t="shared" si="127"/>
        <v>0.21052631578947367</v>
      </c>
      <c r="AC299" s="54">
        <f t="shared" si="127"/>
        <v>0</v>
      </c>
      <c r="AD299" s="54">
        <f t="shared" si="127"/>
        <v>0</v>
      </c>
      <c r="AE299" s="54"/>
      <c r="AF299" s="22">
        <f t="shared" ca="1" si="123"/>
        <v>0</v>
      </c>
      <c r="AG299" s="22" t="str">
        <f t="shared" ca="1" si="124"/>
        <v>OIL</v>
      </c>
      <c r="AH299" s="22" t="str">
        <f t="shared" si="107"/>
        <v>IOI</v>
      </c>
      <c r="AI299" s="22" t="str">
        <f t="shared" si="107"/>
        <v>SPC</v>
      </c>
      <c r="AJ299" s="54">
        <f t="shared" ca="1" si="125"/>
        <v>0</v>
      </c>
    </row>
    <row r="300" spans="1:36" ht="12.75" customHeight="1" x14ac:dyDescent="0.45">
      <c r="A300" s="49"/>
      <c r="B300" s="49" t="s">
        <v>211</v>
      </c>
      <c r="C300" s="51" t="s">
        <v>208</v>
      </c>
      <c r="D300" s="51">
        <v>0</v>
      </c>
      <c r="E300" s="51">
        <v>0</v>
      </c>
      <c r="F300" s="51">
        <v>0</v>
      </c>
      <c r="G300" s="51">
        <v>0</v>
      </c>
      <c r="H300" s="51">
        <v>0</v>
      </c>
      <c r="I300" s="51">
        <f t="shared" si="117"/>
        <v>0</v>
      </c>
      <c r="K300" s="33" t="str">
        <f t="shared" si="120"/>
        <v>TEXTILE PRODUCT MILLS</v>
      </c>
      <c r="L300" s="33" t="str">
        <f t="shared" si="114"/>
        <v>IOI</v>
      </c>
      <c r="M300" s="33" t="str">
        <f t="shared" si="115"/>
        <v>OTH</v>
      </c>
      <c r="O300"/>
      <c r="P300"/>
      <c r="V300" s="22">
        <f t="shared" si="108"/>
        <v>4</v>
      </c>
      <c r="W300" s="22">
        <f t="shared" si="126"/>
        <v>2</v>
      </c>
      <c r="X300" s="22">
        <f t="shared" si="126"/>
        <v>8</v>
      </c>
      <c r="Y300" s="53" t="str">
        <f t="shared" si="121"/>
        <v>IOI</v>
      </c>
      <c r="Z300" s="7" t="str">
        <f t="shared" si="122"/>
        <v>LIG</v>
      </c>
      <c r="AA300" s="54">
        <f t="shared" si="127"/>
        <v>8.3665338645418322E-2</v>
      </c>
      <c r="AB300" s="54">
        <f t="shared" si="127"/>
        <v>0</v>
      </c>
      <c r="AC300" s="54">
        <f t="shared" si="127"/>
        <v>0</v>
      </c>
      <c r="AD300" s="54">
        <f t="shared" si="127"/>
        <v>0</v>
      </c>
      <c r="AE300" s="54"/>
      <c r="AF300" s="22">
        <f t="shared" ca="1" si="123"/>
        <v>0</v>
      </c>
      <c r="AG300" s="22" t="str">
        <f t="shared" ca="1" si="124"/>
        <v>OIL</v>
      </c>
      <c r="AH300" s="22" t="str">
        <f t="shared" si="107"/>
        <v>IOI</v>
      </c>
      <c r="AI300" s="22" t="str">
        <f t="shared" si="107"/>
        <v>LIG</v>
      </c>
      <c r="AJ300" s="54">
        <f t="shared" ca="1" si="125"/>
        <v>0</v>
      </c>
    </row>
    <row r="301" spans="1:36" ht="12.75" customHeight="1" x14ac:dyDescent="0.45">
      <c r="A301" s="49"/>
      <c r="B301" s="46" t="s">
        <v>213</v>
      </c>
      <c r="C301" s="51" t="s">
        <v>208</v>
      </c>
      <c r="D301" s="51">
        <v>0</v>
      </c>
      <c r="E301" s="51">
        <v>0</v>
      </c>
      <c r="F301" s="51" t="s">
        <v>208</v>
      </c>
      <c r="G301" s="51"/>
      <c r="H301" s="51">
        <v>0</v>
      </c>
      <c r="I301" s="51">
        <f t="shared" si="117"/>
        <v>0</v>
      </c>
      <c r="K301" s="33" t="str">
        <f t="shared" si="120"/>
        <v>TEXTILE PRODUCT MILLS</v>
      </c>
      <c r="L301" s="33" t="str">
        <f t="shared" si="114"/>
        <v>IOI</v>
      </c>
      <c r="M301" s="33">
        <f t="shared" si="115"/>
        <v>0</v>
      </c>
      <c r="O301"/>
      <c r="P301"/>
      <c r="V301" s="22">
        <f t="shared" si="108"/>
        <v>4</v>
      </c>
      <c r="W301" s="22">
        <f t="shared" si="126"/>
        <v>2</v>
      </c>
      <c r="X301" s="22">
        <f t="shared" si="126"/>
        <v>9</v>
      </c>
      <c r="Y301" s="53" t="str">
        <f t="shared" si="121"/>
        <v>IOI</v>
      </c>
      <c r="Z301" s="7" t="str">
        <f t="shared" si="122"/>
        <v>OTH</v>
      </c>
      <c r="AA301" s="54">
        <f t="shared" si="127"/>
        <v>3.1872509960159362E-2</v>
      </c>
      <c r="AB301" s="54">
        <f t="shared" si="127"/>
        <v>1.1695906432748537E-2</v>
      </c>
      <c r="AC301" s="54">
        <f t="shared" si="127"/>
        <v>0</v>
      </c>
      <c r="AD301" s="54">
        <f t="shared" si="127"/>
        <v>0.9</v>
      </c>
      <c r="AE301" s="54"/>
      <c r="AF301" s="22">
        <f t="shared" ref="AF301:AF303" ca="1" si="128">IFERROR(IF(VALUE(AJ301)=0,0,1),0)</f>
        <v>1</v>
      </c>
      <c r="AG301" s="22" t="str">
        <f t="shared" ca="1" si="124"/>
        <v>OIL</v>
      </c>
      <c r="AH301" s="22" t="str">
        <f t="shared" si="107"/>
        <v>IOI</v>
      </c>
      <c r="AI301" s="22" t="str">
        <f t="shared" si="107"/>
        <v>OTH</v>
      </c>
      <c r="AJ301" s="54">
        <f t="shared" ca="1" si="125"/>
        <v>0.9</v>
      </c>
    </row>
    <row r="302" spans="1:36" ht="12.75" customHeight="1" x14ac:dyDescent="0.45">
      <c r="A302" s="49"/>
      <c r="B302" s="49"/>
      <c r="C302" s="51"/>
      <c r="D302" s="51"/>
      <c r="E302" s="51"/>
      <c r="F302" s="51"/>
      <c r="G302" s="51"/>
      <c r="H302" s="51"/>
      <c r="I302" s="51">
        <f t="shared" si="117"/>
        <v>0</v>
      </c>
      <c r="K302" s="33" t="str">
        <f t="shared" si="120"/>
        <v>TEXTILE PRODUCT MILLS</v>
      </c>
      <c r="L302" s="33" t="str">
        <f t="shared" si="114"/>
        <v>IOI</v>
      </c>
      <c r="M302" s="33">
        <f t="shared" si="115"/>
        <v>0</v>
      </c>
      <c r="O302"/>
      <c r="P302"/>
      <c r="Q302" s="33"/>
      <c r="R302" s="33"/>
      <c r="S302" s="33"/>
      <c r="T302" s="33"/>
      <c r="U302" s="33"/>
      <c r="V302" s="22">
        <f t="shared" si="108"/>
        <v>4</v>
      </c>
      <c r="W302" s="22">
        <f t="shared" si="126"/>
        <v>3</v>
      </c>
      <c r="X302" s="22">
        <f t="shared" si="126"/>
        <v>1</v>
      </c>
      <c r="Y302" s="53" t="str">
        <f t="shared" si="121"/>
        <v>ICH</v>
      </c>
      <c r="Z302" s="7" t="str">
        <f t="shared" si="122"/>
        <v>STM</v>
      </c>
      <c r="AA302" s="54">
        <f t="shared" si="127"/>
        <v>9.324009324009324E-3</v>
      </c>
      <c r="AB302" s="54">
        <f t="shared" si="127"/>
        <v>0.25348542458808621</v>
      </c>
      <c r="AC302" s="54">
        <f t="shared" si="127"/>
        <v>0.31818181818181818</v>
      </c>
      <c r="AD302" s="54">
        <f t="shared" si="127"/>
        <v>0.3</v>
      </c>
      <c r="AE302" s="54"/>
      <c r="AF302" s="22">
        <f t="shared" ca="1" si="128"/>
        <v>1</v>
      </c>
      <c r="AG302" s="22" t="str">
        <f t="shared" ca="1" si="124"/>
        <v>OIL</v>
      </c>
      <c r="AH302" s="22" t="str">
        <f t="shared" si="107"/>
        <v>ICH</v>
      </c>
      <c r="AI302" s="22" t="str">
        <f t="shared" si="107"/>
        <v>STM</v>
      </c>
      <c r="AJ302" s="54">
        <f t="shared" ca="1" si="125"/>
        <v>0.3</v>
      </c>
    </row>
    <row r="303" spans="1:36" s="33" customFormat="1" ht="12.75" customHeight="1" x14ac:dyDescent="0.45">
      <c r="A303" s="46" t="s">
        <v>245</v>
      </c>
      <c r="B303" s="46" t="s">
        <v>171</v>
      </c>
      <c r="C303" s="55"/>
      <c r="D303" s="55"/>
      <c r="E303" s="55"/>
      <c r="F303" s="55"/>
      <c r="G303" s="55"/>
      <c r="H303" s="55"/>
      <c r="I303" s="55">
        <f t="shared" si="117"/>
        <v>0</v>
      </c>
      <c r="K303" s="33" t="str">
        <f t="shared" si="120"/>
        <v>APPAREL</v>
      </c>
      <c r="L303" s="33" t="str">
        <f t="shared" si="114"/>
        <v>IOI</v>
      </c>
      <c r="M303" s="33">
        <f t="shared" si="115"/>
        <v>0</v>
      </c>
      <c r="O303"/>
      <c r="P303"/>
      <c r="Q303" s="22"/>
      <c r="R303" s="22"/>
      <c r="S303" s="22"/>
      <c r="T303" s="22"/>
      <c r="U303" s="22"/>
      <c r="V303" s="22">
        <f t="shared" si="108"/>
        <v>4</v>
      </c>
      <c r="W303" s="22">
        <f t="shared" si="126"/>
        <v>3</v>
      </c>
      <c r="X303" s="22">
        <f t="shared" si="126"/>
        <v>2</v>
      </c>
      <c r="Y303" s="53" t="str">
        <f t="shared" si="121"/>
        <v>ICH</v>
      </c>
      <c r="Z303" s="7" t="str">
        <f t="shared" si="122"/>
        <v>PRH</v>
      </c>
      <c r="AA303" s="54">
        <f t="shared" si="127"/>
        <v>4.7785547785547784E-2</v>
      </c>
      <c r="AB303" s="54">
        <f t="shared" si="127"/>
        <v>0.52344740177439797</v>
      </c>
      <c r="AC303" s="54">
        <f t="shared" si="127"/>
        <v>0.31818181818181818</v>
      </c>
      <c r="AD303" s="54">
        <f t="shared" si="127"/>
        <v>0.1</v>
      </c>
      <c r="AE303" s="54"/>
      <c r="AF303" s="22">
        <f t="shared" ca="1" si="128"/>
        <v>1</v>
      </c>
      <c r="AG303" s="22" t="str">
        <f t="shared" ca="1" si="124"/>
        <v>OIL</v>
      </c>
      <c r="AH303" s="22" t="str">
        <f t="shared" si="107"/>
        <v>ICH</v>
      </c>
      <c r="AI303" s="22" t="str">
        <f t="shared" si="107"/>
        <v>PRH</v>
      </c>
      <c r="AJ303" s="54">
        <f t="shared" ca="1" si="125"/>
        <v>0.1</v>
      </c>
    </row>
    <row r="304" spans="1:36" ht="12.75" customHeight="1" x14ac:dyDescent="0.45">
      <c r="A304" s="57"/>
      <c r="B304" s="58"/>
      <c r="C304" s="51"/>
      <c r="D304" s="51"/>
      <c r="E304" s="51"/>
      <c r="F304" s="51"/>
      <c r="G304" s="51"/>
      <c r="H304" s="51"/>
      <c r="I304" s="51">
        <f t="shared" si="117"/>
        <v>0</v>
      </c>
      <c r="K304" s="33" t="str">
        <f t="shared" si="120"/>
        <v>APPAREL</v>
      </c>
      <c r="L304" s="33" t="str">
        <f t="shared" si="114"/>
        <v>IOI</v>
      </c>
      <c r="M304" s="33">
        <f t="shared" si="115"/>
        <v>0</v>
      </c>
      <c r="O304"/>
      <c r="P304"/>
      <c r="V304" s="22">
        <f t="shared" si="108"/>
        <v>4</v>
      </c>
      <c r="W304" s="22">
        <f t="shared" si="126"/>
        <v>3</v>
      </c>
      <c r="X304" s="22">
        <f t="shared" si="126"/>
        <v>3</v>
      </c>
      <c r="Y304" s="53" t="str">
        <f t="shared" si="121"/>
        <v>ICH</v>
      </c>
      <c r="Z304" s="7" t="str">
        <f t="shared" si="122"/>
        <v>PRC</v>
      </c>
      <c r="AA304" s="54">
        <f t="shared" si="127"/>
        <v>9.5571095571095568E-2</v>
      </c>
      <c r="AB304" s="54">
        <f t="shared" si="127"/>
        <v>5.7034220532319393E-3</v>
      </c>
      <c r="AC304" s="54">
        <f t="shared" si="127"/>
        <v>0</v>
      </c>
      <c r="AD304" s="54">
        <f t="shared" si="127"/>
        <v>0</v>
      </c>
      <c r="AE304" s="54"/>
      <c r="AF304" s="22">
        <f t="shared" ca="1" si="123"/>
        <v>0</v>
      </c>
      <c r="AG304" s="22" t="str">
        <f t="shared" ca="1" si="124"/>
        <v>OIL</v>
      </c>
      <c r="AH304" s="22" t="str">
        <f t="shared" si="107"/>
        <v>ICH</v>
      </c>
      <c r="AI304" s="22" t="str">
        <f t="shared" si="107"/>
        <v>PRC</v>
      </c>
      <c r="AJ304" s="54">
        <f t="shared" ca="1" si="125"/>
        <v>0</v>
      </c>
    </row>
    <row r="305" spans="1:36" ht="12.75" customHeight="1" x14ac:dyDescent="0.45">
      <c r="A305" s="49"/>
      <c r="B305" s="49"/>
      <c r="C305" s="51"/>
      <c r="D305" s="51"/>
      <c r="E305" s="51"/>
      <c r="F305" s="51"/>
      <c r="G305" s="51"/>
      <c r="H305" s="51"/>
      <c r="I305" s="51">
        <f t="shared" si="117"/>
        <v>0</v>
      </c>
      <c r="K305" s="33" t="str">
        <f t="shared" si="120"/>
        <v>APPAREL</v>
      </c>
      <c r="L305" s="33" t="str">
        <f t="shared" si="114"/>
        <v>IOI</v>
      </c>
      <c r="M305" s="33">
        <f t="shared" si="115"/>
        <v>0</v>
      </c>
      <c r="O305"/>
      <c r="P305"/>
      <c r="V305" s="22">
        <f t="shared" si="108"/>
        <v>4</v>
      </c>
      <c r="W305" s="22">
        <f t="shared" si="126"/>
        <v>3</v>
      </c>
      <c r="X305" s="22">
        <f t="shared" si="126"/>
        <v>4</v>
      </c>
      <c r="Y305" s="53" t="str">
        <f t="shared" si="121"/>
        <v>ICH</v>
      </c>
      <c r="Z305" s="7" t="str">
        <f t="shared" si="122"/>
        <v>MDR</v>
      </c>
      <c r="AA305" s="54">
        <f t="shared" si="127"/>
        <v>0.534965034965035</v>
      </c>
      <c r="AB305" s="54">
        <f t="shared" si="127"/>
        <v>5.6400506970849175E-2</v>
      </c>
      <c r="AC305" s="54">
        <f t="shared" si="127"/>
        <v>0</v>
      </c>
      <c r="AD305" s="54">
        <f t="shared" si="127"/>
        <v>0</v>
      </c>
      <c r="AE305" s="54"/>
      <c r="AF305" s="22">
        <f t="shared" ca="1" si="123"/>
        <v>0</v>
      </c>
      <c r="AG305" s="22" t="str">
        <f t="shared" ca="1" si="124"/>
        <v>OIL</v>
      </c>
      <c r="AH305" s="22" t="str">
        <f t="shared" si="107"/>
        <v>ICH</v>
      </c>
      <c r="AI305" s="22" t="str">
        <f t="shared" si="107"/>
        <v>MDR</v>
      </c>
      <c r="AJ305" s="54">
        <f t="shared" ca="1" si="125"/>
        <v>0</v>
      </c>
    </row>
    <row r="306" spans="1:36" ht="12.75" customHeight="1" x14ac:dyDescent="0.45">
      <c r="A306" s="49"/>
      <c r="B306" s="46" t="s">
        <v>176</v>
      </c>
      <c r="C306" s="51">
        <v>2</v>
      </c>
      <c r="D306" s="51">
        <v>0</v>
      </c>
      <c r="E306" s="51"/>
      <c r="F306" s="51">
        <v>2</v>
      </c>
      <c r="G306" s="51"/>
      <c r="H306" s="51" t="s">
        <v>208</v>
      </c>
      <c r="I306" s="51">
        <f t="shared" si="117"/>
        <v>0</v>
      </c>
      <c r="K306" s="33" t="str">
        <f t="shared" si="120"/>
        <v>APPAREL</v>
      </c>
      <c r="L306" s="33" t="str">
        <f t="shared" si="114"/>
        <v>IOI</v>
      </c>
      <c r="M306" s="33">
        <f t="shared" si="115"/>
        <v>0</v>
      </c>
      <c r="O306"/>
      <c r="P306"/>
      <c r="V306" s="22">
        <f t="shared" si="108"/>
        <v>4</v>
      </c>
      <c r="W306" s="22">
        <f t="shared" si="126"/>
        <v>3</v>
      </c>
      <c r="X306" s="22">
        <f t="shared" si="126"/>
        <v>5</v>
      </c>
      <c r="Y306" s="53" t="str">
        <f t="shared" si="121"/>
        <v>ICH</v>
      </c>
      <c r="Z306" s="7" t="str">
        <f t="shared" si="122"/>
        <v>ECP</v>
      </c>
      <c r="AA306" s="54">
        <f t="shared" si="127"/>
        <v>0.15734265734265734</v>
      </c>
      <c r="AB306" s="54">
        <f t="shared" si="127"/>
        <v>0</v>
      </c>
      <c r="AC306" s="54">
        <f t="shared" si="127"/>
        <v>0</v>
      </c>
      <c r="AD306" s="54">
        <f t="shared" si="127"/>
        <v>0</v>
      </c>
      <c r="AE306" s="54"/>
      <c r="AF306" s="22">
        <f t="shared" ca="1" si="123"/>
        <v>0</v>
      </c>
      <c r="AG306" s="22" t="str">
        <f t="shared" ca="1" si="124"/>
        <v>OIL</v>
      </c>
      <c r="AH306" s="22" t="str">
        <f t="shared" si="107"/>
        <v>ICH</v>
      </c>
      <c r="AI306" s="22" t="str">
        <f t="shared" si="107"/>
        <v>ECP</v>
      </c>
      <c r="AJ306" s="54">
        <f t="shared" ca="1" si="125"/>
        <v>0</v>
      </c>
    </row>
    <row r="307" spans="1:36" ht="12.75" customHeight="1" x14ac:dyDescent="0.45">
      <c r="A307" s="49"/>
      <c r="B307" s="46" t="s">
        <v>170</v>
      </c>
      <c r="C307" s="51" t="s">
        <v>208</v>
      </c>
      <c r="D307" s="51">
        <v>0</v>
      </c>
      <c r="E307" s="51">
        <v>0</v>
      </c>
      <c r="F307" s="51">
        <v>1</v>
      </c>
      <c r="G307" s="51"/>
      <c r="H307" s="51">
        <v>0</v>
      </c>
      <c r="I307" s="51">
        <f t="shared" si="117"/>
        <v>0</v>
      </c>
      <c r="K307" s="33" t="str">
        <f t="shared" si="120"/>
        <v>APPAREL</v>
      </c>
      <c r="L307" s="33" t="str">
        <f t="shared" si="114"/>
        <v>IOI</v>
      </c>
      <c r="M307" s="33">
        <f t="shared" si="115"/>
        <v>0</v>
      </c>
      <c r="O307"/>
      <c r="P307"/>
      <c r="V307" s="22">
        <f t="shared" si="108"/>
        <v>4</v>
      </c>
      <c r="W307" s="22">
        <f t="shared" si="126"/>
        <v>3</v>
      </c>
      <c r="X307" s="22">
        <f t="shared" si="126"/>
        <v>6</v>
      </c>
      <c r="Y307" s="53" t="str">
        <f t="shared" si="121"/>
        <v>ICH</v>
      </c>
      <c r="Z307" s="7" t="str">
        <f t="shared" si="122"/>
        <v>OTP</v>
      </c>
      <c r="AA307" s="54">
        <f t="shared" si="127"/>
        <v>2.3310023310023312E-2</v>
      </c>
      <c r="AB307" s="54">
        <f t="shared" si="127"/>
        <v>0.10139416983523447</v>
      </c>
      <c r="AC307" s="54">
        <f t="shared" si="127"/>
        <v>0.36363636363636365</v>
      </c>
      <c r="AD307" s="54">
        <f t="shared" si="127"/>
        <v>0</v>
      </c>
      <c r="AE307" s="54"/>
      <c r="AF307" s="22">
        <f t="shared" ca="1" si="123"/>
        <v>0</v>
      </c>
      <c r="AG307" s="22" t="str">
        <f t="shared" ca="1" si="124"/>
        <v>OIL</v>
      </c>
      <c r="AH307" s="22" t="str">
        <f t="shared" si="107"/>
        <v>ICH</v>
      </c>
      <c r="AI307" s="22" t="str">
        <f t="shared" si="107"/>
        <v>OTP</v>
      </c>
      <c r="AJ307" s="54">
        <f t="shared" ca="1" si="125"/>
        <v>0</v>
      </c>
    </row>
    <row r="308" spans="1:36" ht="12.75" customHeight="1" x14ac:dyDescent="0.45">
      <c r="A308" s="49"/>
      <c r="B308" s="49" t="s">
        <v>172</v>
      </c>
      <c r="C308" s="51" t="s">
        <v>208</v>
      </c>
      <c r="D308" s="51">
        <v>0</v>
      </c>
      <c r="E308" s="51">
        <v>0</v>
      </c>
      <c r="F308" s="51" t="s">
        <v>208</v>
      </c>
      <c r="G308" s="51"/>
      <c r="H308" s="51">
        <v>0</v>
      </c>
      <c r="I308" s="51">
        <f t="shared" si="117"/>
        <v>0</v>
      </c>
      <c r="K308" s="33" t="str">
        <f t="shared" si="120"/>
        <v>APPAREL</v>
      </c>
      <c r="L308" s="33" t="str">
        <f t="shared" si="114"/>
        <v>IOI</v>
      </c>
      <c r="M308" s="33" t="str">
        <f t="shared" si="115"/>
        <v>STM</v>
      </c>
      <c r="O308"/>
      <c r="P308"/>
      <c r="V308" s="22">
        <f t="shared" si="108"/>
        <v>4</v>
      </c>
      <c r="W308" s="22">
        <f t="shared" si="126"/>
        <v>3</v>
      </c>
      <c r="X308" s="22">
        <f t="shared" si="126"/>
        <v>7</v>
      </c>
      <c r="Y308" s="53" t="str">
        <f t="shared" si="121"/>
        <v>ICH</v>
      </c>
      <c r="Z308" s="7" t="str">
        <f t="shared" si="122"/>
        <v>SPC</v>
      </c>
      <c r="AA308" s="54">
        <f t="shared" si="127"/>
        <v>6.5268065268065265E-2</v>
      </c>
      <c r="AB308" s="54">
        <f t="shared" si="127"/>
        <v>4.9429657794676805E-2</v>
      </c>
      <c r="AC308" s="54">
        <f t="shared" si="127"/>
        <v>0</v>
      </c>
      <c r="AD308" s="54">
        <f t="shared" si="127"/>
        <v>0</v>
      </c>
      <c r="AE308" s="54"/>
      <c r="AF308" s="22">
        <f t="shared" ca="1" si="123"/>
        <v>0</v>
      </c>
      <c r="AG308" s="22" t="str">
        <f t="shared" ca="1" si="124"/>
        <v>OIL</v>
      </c>
      <c r="AH308" s="22" t="str">
        <f t="shared" si="107"/>
        <v>ICH</v>
      </c>
      <c r="AI308" s="22" t="str">
        <f t="shared" si="107"/>
        <v>SPC</v>
      </c>
      <c r="AJ308" s="54">
        <f t="shared" ca="1" si="125"/>
        <v>0</v>
      </c>
    </row>
    <row r="309" spans="1:36" ht="12.75" customHeight="1" x14ac:dyDescent="0.45">
      <c r="A309" s="49"/>
      <c r="B309" s="49" t="s">
        <v>175</v>
      </c>
      <c r="C309" s="51" t="s">
        <v>185</v>
      </c>
      <c r="D309" s="51">
        <v>0</v>
      </c>
      <c r="E309" s="51">
        <v>0</v>
      </c>
      <c r="F309" s="51" t="s">
        <v>208</v>
      </c>
      <c r="G309" s="51"/>
      <c r="H309" s="51">
        <v>0</v>
      </c>
      <c r="I309" s="51">
        <f t="shared" si="117"/>
        <v>0</v>
      </c>
      <c r="K309" s="33" t="str">
        <f t="shared" si="120"/>
        <v>APPAREL</v>
      </c>
      <c r="L309" s="33" t="str">
        <f t="shared" si="114"/>
        <v>IOI</v>
      </c>
      <c r="M309" s="33">
        <f t="shared" si="115"/>
        <v>0</v>
      </c>
      <c r="O309"/>
      <c r="P309"/>
      <c r="V309" s="22">
        <f t="shared" si="108"/>
        <v>4</v>
      </c>
      <c r="W309" s="22">
        <f t="shared" si="126"/>
        <v>3</v>
      </c>
      <c r="X309" s="22">
        <f t="shared" si="126"/>
        <v>8</v>
      </c>
      <c r="Y309" s="53" t="str">
        <f t="shared" si="121"/>
        <v>ICH</v>
      </c>
      <c r="Z309" s="7" t="str">
        <f t="shared" si="122"/>
        <v>LIG</v>
      </c>
      <c r="AA309" s="54">
        <f t="shared" si="127"/>
        <v>4.4289044289044288E-2</v>
      </c>
      <c r="AB309" s="54">
        <f t="shared" si="127"/>
        <v>0</v>
      </c>
      <c r="AC309" s="54">
        <f t="shared" si="127"/>
        <v>0</v>
      </c>
      <c r="AD309" s="54">
        <f t="shared" si="127"/>
        <v>0</v>
      </c>
      <c r="AE309" s="54"/>
      <c r="AF309" s="22">
        <f t="shared" ca="1" si="123"/>
        <v>0</v>
      </c>
      <c r="AG309" s="22" t="str">
        <f t="shared" ca="1" si="124"/>
        <v>OIL</v>
      </c>
      <c r="AH309" s="22" t="str">
        <f t="shared" si="107"/>
        <v>ICH</v>
      </c>
      <c r="AI309" s="22" t="str">
        <f t="shared" si="107"/>
        <v>LIG</v>
      </c>
      <c r="AJ309" s="54">
        <f t="shared" ca="1" si="125"/>
        <v>0</v>
      </c>
    </row>
    <row r="310" spans="1:36" ht="12.75" customHeight="1" x14ac:dyDescent="0.45">
      <c r="A310" s="49"/>
      <c r="B310" s="46" t="s">
        <v>178</v>
      </c>
      <c r="C310" s="51">
        <v>1</v>
      </c>
      <c r="D310" s="51">
        <v>0</v>
      </c>
      <c r="E310" s="51"/>
      <c r="F310" s="51">
        <v>1</v>
      </c>
      <c r="G310" s="51"/>
      <c r="H310" s="51">
        <v>0</v>
      </c>
      <c r="I310" s="51">
        <f t="shared" si="117"/>
        <v>0</v>
      </c>
      <c r="K310" s="33" t="str">
        <f t="shared" si="120"/>
        <v>APPAREL</v>
      </c>
      <c r="L310" s="33" t="str">
        <f t="shared" si="114"/>
        <v>IOI</v>
      </c>
      <c r="M310" s="33">
        <f t="shared" si="115"/>
        <v>0</v>
      </c>
      <c r="O310"/>
      <c r="P310"/>
      <c r="V310" s="22">
        <f t="shared" si="108"/>
        <v>4</v>
      </c>
      <c r="W310" s="22">
        <f t="shared" si="126"/>
        <v>3</v>
      </c>
      <c r="X310" s="22">
        <f t="shared" si="126"/>
        <v>9</v>
      </c>
      <c r="Y310" s="53" t="str">
        <f t="shared" si="121"/>
        <v>ICH</v>
      </c>
      <c r="Z310" s="7" t="str">
        <f t="shared" si="122"/>
        <v>OTH</v>
      </c>
      <c r="AA310" s="54">
        <f t="shared" si="127"/>
        <v>2.2144522144522144E-2</v>
      </c>
      <c r="AB310" s="54">
        <f t="shared" si="127"/>
        <v>1.0139416983523447E-2</v>
      </c>
      <c r="AC310" s="54">
        <f t="shared" si="127"/>
        <v>0</v>
      </c>
      <c r="AD310" s="54">
        <f t="shared" si="127"/>
        <v>0.6</v>
      </c>
      <c r="AE310" s="54"/>
      <c r="AF310" s="22">
        <f t="shared" ref="AF310:AF311" ca="1" si="129">IFERROR(IF(VALUE(AJ310)=0,0,1),0)</f>
        <v>1</v>
      </c>
      <c r="AG310" s="22" t="str">
        <f t="shared" ca="1" si="124"/>
        <v>OIL</v>
      </c>
      <c r="AH310" s="22" t="str">
        <f t="shared" si="107"/>
        <v>ICH</v>
      </c>
      <c r="AI310" s="22" t="str">
        <f t="shared" si="107"/>
        <v>OTH</v>
      </c>
      <c r="AJ310" s="54">
        <f t="shared" ca="1" si="125"/>
        <v>0.6</v>
      </c>
    </row>
    <row r="311" spans="1:36" ht="12.75" customHeight="1" x14ac:dyDescent="0.45">
      <c r="A311" s="49"/>
      <c r="B311" s="49" t="s">
        <v>180</v>
      </c>
      <c r="C311" s="51" t="s">
        <v>208</v>
      </c>
      <c r="D311" s="51">
        <v>0</v>
      </c>
      <c r="E311" s="51">
        <v>0</v>
      </c>
      <c r="F311" s="51" t="s">
        <v>208</v>
      </c>
      <c r="G311" s="51"/>
      <c r="H311" s="51">
        <v>0</v>
      </c>
      <c r="I311" s="51">
        <f t="shared" si="117"/>
        <v>0</v>
      </c>
      <c r="K311" s="33" t="str">
        <f t="shared" si="120"/>
        <v>APPAREL</v>
      </c>
      <c r="L311" s="33" t="str">
        <f t="shared" si="114"/>
        <v>IOI</v>
      </c>
      <c r="M311" s="33" t="str">
        <f t="shared" si="115"/>
        <v>PRH</v>
      </c>
      <c r="O311"/>
      <c r="P311"/>
      <c r="V311" s="22">
        <f t="shared" si="108"/>
        <v>4</v>
      </c>
      <c r="W311" s="22">
        <f t="shared" si="126"/>
        <v>4</v>
      </c>
      <c r="X311" s="22">
        <f t="shared" si="126"/>
        <v>1</v>
      </c>
      <c r="Y311" s="53" t="str">
        <f t="shared" si="121"/>
        <v>ITM</v>
      </c>
      <c r="Z311" s="7" t="str">
        <f t="shared" si="122"/>
        <v>STM</v>
      </c>
      <c r="AA311" s="54">
        <f t="shared" si="127"/>
        <v>8.4925690021231421E-3</v>
      </c>
      <c r="AB311" s="54">
        <f t="shared" si="127"/>
        <v>6.7796610169491525E-2</v>
      </c>
      <c r="AC311" s="54" t="str">
        <f t="shared" si="127"/>
        <v/>
      </c>
      <c r="AD311" s="54">
        <f t="shared" si="127"/>
        <v>0.14285714285714285</v>
      </c>
      <c r="AE311" s="54"/>
      <c r="AF311" s="22">
        <f t="shared" ca="1" si="129"/>
        <v>1</v>
      </c>
      <c r="AG311" s="22" t="str">
        <f t="shared" ca="1" si="124"/>
        <v>OIL</v>
      </c>
      <c r="AH311" s="22" t="str">
        <f t="shared" si="107"/>
        <v>ITM</v>
      </c>
      <c r="AI311" s="22" t="str">
        <f t="shared" si="107"/>
        <v>STM</v>
      </c>
      <c r="AJ311" s="54">
        <f t="shared" ca="1" si="125"/>
        <v>0.14285714285714285</v>
      </c>
    </row>
    <row r="312" spans="1:36" ht="12.75" customHeight="1" x14ac:dyDescent="0.45">
      <c r="A312" s="49"/>
      <c r="B312" s="49" t="s">
        <v>183</v>
      </c>
      <c r="C312" s="51" t="s">
        <v>208</v>
      </c>
      <c r="D312" s="51">
        <v>0</v>
      </c>
      <c r="E312" s="51">
        <v>0</v>
      </c>
      <c r="F312" s="51" t="s">
        <v>208</v>
      </c>
      <c r="G312" s="51">
        <v>0</v>
      </c>
      <c r="H312" s="51">
        <v>0</v>
      </c>
      <c r="I312" s="51">
        <f t="shared" si="117"/>
        <v>0</v>
      </c>
      <c r="K312" s="33" t="str">
        <f t="shared" si="120"/>
        <v>APPAREL</v>
      </c>
      <c r="L312" s="33" t="str">
        <f t="shared" si="114"/>
        <v>IOI</v>
      </c>
      <c r="M312" s="33" t="str">
        <f t="shared" si="115"/>
        <v>PRC</v>
      </c>
      <c r="O312"/>
      <c r="P312"/>
      <c r="V312" s="22">
        <f t="shared" si="108"/>
        <v>4</v>
      </c>
      <c r="W312" s="22">
        <f t="shared" si="126"/>
        <v>4</v>
      </c>
      <c r="X312" s="22">
        <f t="shared" si="126"/>
        <v>2</v>
      </c>
      <c r="Y312" s="53" t="str">
        <f t="shared" si="121"/>
        <v>ITM</v>
      </c>
      <c r="Z312" s="7" t="str">
        <f t="shared" si="122"/>
        <v>PRH</v>
      </c>
      <c r="AA312" s="54">
        <f t="shared" si="127"/>
        <v>0.11677282377919321</v>
      </c>
      <c r="AB312" s="54">
        <f t="shared" si="127"/>
        <v>0.48305084745762711</v>
      </c>
      <c r="AC312" s="54" t="str">
        <f t="shared" si="127"/>
        <v/>
      </c>
      <c r="AD312" s="54">
        <f t="shared" si="127"/>
        <v>0</v>
      </c>
      <c r="AE312" s="54"/>
      <c r="AF312" s="22">
        <f t="shared" ca="1" si="123"/>
        <v>0</v>
      </c>
      <c r="AG312" s="22" t="str">
        <f t="shared" ca="1" si="124"/>
        <v>OIL</v>
      </c>
      <c r="AH312" s="22" t="str">
        <f t="shared" si="107"/>
        <v>ITM</v>
      </c>
      <c r="AI312" s="22" t="str">
        <f t="shared" si="107"/>
        <v>PRH</v>
      </c>
      <c r="AJ312" s="54">
        <f t="shared" ca="1" si="125"/>
        <v>0</v>
      </c>
    </row>
    <row r="313" spans="1:36" ht="12.75" customHeight="1" x14ac:dyDescent="0.45">
      <c r="A313" s="49"/>
      <c r="B313" s="49" t="s">
        <v>187</v>
      </c>
      <c r="C313" s="51">
        <v>1</v>
      </c>
      <c r="D313" s="51">
        <v>0</v>
      </c>
      <c r="E313" s="51">
        <v>0</v>
      </c>
      <c r="F313" s="51" t="s">
        <v>208</v>
      </c>
      <c r="G313" s="51">
        <v>0</v>
      </c>
      <c r="H313" s="51">
        <v>0</v>
      </c>
      <c r="I313" s="51">
        <f t="shared" si="117"/>
        <v>0</v>
      </c>
      <c r="K313" s="33" t="str">
        <f t="shared" si="120"/>
        <v>APPAREL</v>
      </c>
      <c r="L313" s="33" t="str">
        <f t="shared" si="114"/>
        <v>IOI</v>
      </c>
      <c r="M313" s="33" t="str">
        <f t="shared" si="115"/>
        <v>MDR</v>
      </c>
      <c r="O313"/>
      <c r="P313"/>
      <c r="V313" s="22">
        <f t="shared" si="108"/>
        <v>4</v>
      </c>
      <c r="W313" s="22">
        <f t="shared" si="126"/>
        <v>4</v>
      </c>
      <c r="X313" s="22">
        <f t="shared" si="126"/>
        <v>3</v>
      </c>
      <c r="Y313" s="53" t="str">
        <f t="shared" si="121"/>
        <v>ITM</v>
      </c>
      <c r="Z313" s="7" t="str">
        <f t="shared" si="122"/>
        <v>PRC</v>
      </c>
      <c r="AA313" s="54">
        <f t="shared" si="127"/>
        <v>7.2186836518046707E-2</v>
      </c>
      <c r="AB313" s="54">
        <f t="shared" si="127"/>
        <v>5.6497175141242938E-3</v>
      </c>
      <c r="AC313" s="54" t="str">
        <f t="shared" si="127"/>
        <v/>
      </c>
      <c r="AD313" s="54">
        <f t="shared" si="127"/>
        <v>0</v>
      </c>
      <c r="AE313" s="54"/>
      <c r="AF313" s="22">
        <f t="shared" ca="1" si="123"/>
        <v>0</v>
      </c>
      <c r="AG313" s="22" t="str">
        <f t="shared" ca="1" si="124"/>
        <v>OIL</v>
      </c>
      <c r="AH313" s="22" t="str">
        <f t="shared" si="107"/>
        <v>ITM</v>
      </c>
      <c r="AI313" s="22" t="str">
        <f t="shared" si="107"/>
        <v>PRC</v>
      </c>
      <c r="AJ313" s="54">
        <f t="shared" ca="1" si="125"/>
        <v>0</v>
      </c>
    </row>
    <row r="314" spans="1:36" ht="12.75" customHeight="1" x14ac:dyDescent="0.45">
      <c r="A314" s="49"/>
      <c r="B314" s="49" t="s">
        <v>190</v>
      </c>
      <c r="C314" s="51" t="s">
        <v>208</v>
      </c>
      <c r="D314" s="51"/>
      <c r="E314" s="51"/>
      <c r="F314" s="51"/>
      <c r="G314" s="51"/>
      <c r="H314" s="51" t="s">
        <v>185</v>
      </c>
      <c r="I314" s="51">
        <f t="shared" si="117"/>
        <v>0</v>
      </c>
      <c r="K314" s="33" t="str">
        <f t="shared" si="120"/>
        <v>APPAREL</v>
      </c>
      <c r="L314" s="33" t="str">
        <f t="shared" si="114"/>
        <v>IOI</v>
      </c>
      <c r="M314" s="33" t="str">
        <f t="shared" si="115"/>
        <v>ECP</v>
      </c>
      <c r="O314"/>
      <c r="P314"/>
      <c r="V314" s="22">
        <f t="shared" si="108"/>
        <v>4</v>
      </c>
      <c r="W314" s="22">
        <f t="shared" si="126"/>
        <v>4</v>
      </c>
      <c r="X314" s="22">
        <f t="shared" si="126"/>
        <v>4</v>
      </c>
      <c r="Y314" s="53" t="str">
        <f t="shared" si="121"/>
        <v>ITM</v>
      </c>
      <c r="Z314" s="7" t="str">
        <f t="shared" si="122"/>
        <v>MDR</v>
      </c>
      <c r="AA314" s="54">
        <f t="shared" si="127"/>
        <v>0.4140127388535032</v>
      </c>
      <c r="AB314" s="54">
        <f t="shared" si="127"/>
        <v>1.1299435028248588E-2</v>
      </c>
      <c r="AC314" s="54" t="str">
        <f t="shared" si="127"/>
        <v/>
      </c>
      <c r="AD314" s="54">
        <f t="shared" si="127"/>
        <v>0.14285714285714285</v>
      </c>
      <c r="AE314" s="54"/>
      <c r="AF314" s="22">
        <f ca="1">IFERROR(IF(VALUE(AJ314)=0,0,1),0)</f>
        <v>1</v>
      </c>
      <c r="AG314" s="22" t="str">
        <f t="shared" ca="1" si="124"/>
        <v>OIL</v>
      </c>
      <c r="AH314" s="22" t="str">
        <f t="shared" ref="AH314:AI364" si="130">Y314</f>
        <v>ITM</v>
      </c>
      <c r="AI314" s="22" t="str">
        <f t="shared" si="130"/>
        <v>MDR</v>
      </c>
      <c r="AJ314" s="54">
        <f t="shared" ca="1" si="125"/>
        <v>0.14285714285714285</v>
      </c>
    </row>
    <row r="315" spans="1:36" ht="12.75" customHeight="1" x14ac:dyDescent="0.45">
      <c r="A315" s="49"/>
      <c r="B315" s="49" t="s">
        <v>193</v>
      </c>
      <c r="C315" s="51" t="s">
        <v>208</v>
      </c>
      <c r="D315" s="51">
        <v>0</v>
      </c>
      <c r="E315" s="51"/>
      <c r="F315" s="51">
        <v>0</v>
      </c>
      <c r="G315" s="51">
        <v>0</v>
      </c>
      <c r="H315" s="51">
        <v>0</v>
      </c>
      <c r="I315" s="51">
        <f t="shared" si="117"/>
        <v>0</v>
      </c>
      <c r="K315" s="33" t="str">
        <f t="shared" si="120"/>
        <v>APPAREL</v>
      </c>
      <c r="L315" s="33" t="str">
        <f t="shared" si="114"/>
        <v>IOI</v>
      </c>
      <c r="M315" s="33" t="str">
        <f t="shared" si="115"/>
        <v>OTP</v>
      </c>
      <c r="O315"/>
      <c r="P315"/>
      <c r="V315" s="22">
        <f t="shared" ref="V315:V364" si="131">V234+1</f>
        <v>4</v>
      </c>
      <c r="W315" s="22">
        <f t="shared" ref="W315:X330" si="132">W234</f>
        <v>4</v>
      </c>
      <c r="X315" s="22">
        <f t="shared" si="132"/>
        <v>5</v>
      </c>
      <c r="Y315" s="53" t="str">
        <f t="shared" si="121"/>
        <v>ITM</v>
      </c>
      <c r="Z315" s="7" t="str">
        <f t="shared" si="122"/>
        <v>ECP</v>
      </c>
      <c r="AA315" s="54">
        <f t="shared" ref="AA315:AD330" si="133">AA234</f>
        <v>6.369426751592357E-3</v>
      </c>
      <c r="AB315" s="54">
        <f t="shared" si="133"/>
        <v>0</v>
      </c>
      <c r="AC315" s="54" t="str">
        <f t="shared" si="133"/>
        <v/>
      </c>
      <c r="AD315" s="54">
        <f t="shared" si="133"/>
        <v>0</v>
      </c>
      <c r="AE315" s="54"/>
      <c r="AF315" s="22">
        <f t="shared" ca="1" si="123"/>
        <v>0</v>
      </c>
      <c r="AG315" s="22" t="str">
        <f t="shared" ca="1" si="124"/>
        <v>OIL</v>
      </c>
      <c r="AH315" s="22" t="str">
        <f t="shared" si="130"/>
        <v>ITM</v>
      </c>
      <c r="AI315" s="22" t="str">
        <f t="shared" si="130"/>
        <v>ECP</v>
      </c>
      <c r="AJ315" s="54">
        <f t="shared" ca="1" si="125"/>
        <v>0</v>
      </c>
    </row>
    <row r="316" spans="1:36" ht="12.75" customHeight="1" x14ac:dyDescent="0.45">
      <c r="A316" s="49"/>
      <c r="B316" s="46" t="s">
        <v>196</v>
      </c>
      <c r="C316" s="51">
        <v>1</v>
      </c>
      <c r="D316" s="51">
        <v>0</v>
      </c>
      <c r="E316" s="51">
        <v>0</v>
      </c>
      <c r="F316" s="51" t="s">
        <v>208</v>
      </c>
      <c r="G316" s="51"/>
      <c r="H316" s="51" t="s">
        <v>208</v>
      </c>
      <c r="I316" s="51">
        <f t="shared" si="117"/>
        <v>0</v>
      </c>
      <c r="K316" s="33" t="str">
        <f t="shared" si="120"/>
        <v>APPAREL</v>
      </c>
      <c r="L316" s="33" t="str">
        <f t="shared" si="114"/>
        <v>IOI</v>
      </c>
      <c r="M316" s="33">
        <f t="shared" si="115"/>
        <v>0</v>
      </c>
      <c r="O316"/>
      <c r="P316"/>
      <c r="V316" s="22">
        <f t="shared" si="131"/>
        <v>4</v>
      </c>
      <c r="W316" s="22">
        <f t="shared" si="132"/>
        <v>4</v>
      </c>
      <c r="X316" s="22">
        <f t="shared" si="132"/>
        <v>6</v>
      </c>
      <c r="Y316" s="53" t="str">
        <f t="shared" si="121"/>
        <v>ITM</v>
      </c>
      <c r="Z316" s="7" t="str">
        <f t="shared" si="122"/>
        <v>OTP</v>
      </c>
      <c r="AA316" s="54">
        <f t="shared" si="133"/>
        <v>4.0339702760084924E-2</v>
      </c>
      <c r="AB316" s="54">
        <f t="shared" si="133"/>
        <v>1.6949152542372881E-2</v>
      </c>
      <c r="AC316" s="54" t="str">
        <f t="shared" si="133"/>
        <v/>
      </c>
      <c r="AD316" s="54">
        <f t="shared" si="133"/>
        <v>7.1428571428571425E-2</v>
      </c>
      <c r="AE316" s="54"/>
      <c r="AF316" s="22">
        <f t="shared" ref="AF316:AF317" ca="1" si="134">IFERROR(IF(VALUE(AJ316)=0,0,1),0)</f>
        <v>1</v>
      </c>
      <c r="AG316" s="22" t="str">
        <f t="shared" ca="1" si="124"/>
        <v>OIL</v>
      </c>
      <c r="AH316" s="22" t="str">
        <f t="shared" si="130"/>
        <v>ITM</v>
      </c>
      <c r="AI316" s="22" t="str">
        <f t="shared" si="130"/>
        <v>OTP</v>
      </c>
      <c r="AJ316" s="54">
        <f t="shared" ca="1" si="125"/>
        <v>7.1428571428571425E-2</v>
      </c>
    </row>
    <row r="317" spans="1:36" ht="12.75" customHeight="1" x14ac:dyDescent="0.45">
      <c r="A317" s="49"/>
      <c r="B317" s="49" t="s">
        <v>198</v>
      </c>
      <c r="C317" s="51">
        <v>1</v>
      </c>
      <c r="D317" s="51">
        <v>0</v>
      </c>
      <c r="E317" s="51">
        <v>0</v>
      </c>
      <c r="F317" s="51" t="s">
        <v>208</v>
      </c>
      <c r="G317" s="51"/>
      <c r="H317" s="51" t="s">
        <v>208</v>
      </c>
      <c r="I317" s="51">
        <f t="shared" si="117"/>
        <v>0</v>
      </c>
      <c r="K317" s="33" t="str">
        <f t="shared" si="120"/>
        <v>APPAREL</v>
      </c>
      <c r="L317" s="33" t="str">
        <f t="shared" si="114"/>
        <v>IOI</v>
      </c>
      <c r="M317" s="33" t="str">
        <f t="shared" si="115"/>
        <v>SPC</v>
      </c>
      <c r="O317"/>
      <c r="P317"/>
      <c r="V317" s="22">
        <f t="shared" si="131"/>
        <v>4</v>
      </c>
      <c r="W317" s="22">
        <f t="shared" si="132"/>
        <v>4</v>
      </c>
      <c r="X317" s="22">
        <f t="shared" si="132"/>
        <v>7</v>
      </c>
      <c r="Y317" s="53" t="str">
        <f t="shared" si="121"/>
        <v>ITM</v>
      </c>
      <c r="Z317" s="7" t="str">
        <f t="shared" si="122"/>
        <v>SPC</v>
      </c>
      <c r="AA317" s="54">
        <f t="shared" si="133"/>
        <v>0.18683651804670912</v>
      </c>
      <c r="AB317" s="54">
        <f t="shared" si="133"/>
        <v>0.38983050847457629</v>
      </c>
      <c r="AC317" s="54" t="str">
        <f t="shared" si="133"/>
        <v/>
      </c>
      <c r="AD317" s="54">
        <f t="shared" si="133"/>
        <v>0.14285714285714285</v>
      </c>
      <c r="AE317" s="54"/>
      <c r="AF317" s="22">
        <f t="shared" ca="1" si="134"/>
        <v>1</v>
      </c>
      <c r="AG317" s="22" t="str">
        <f t="shared" ca="1" si="124"/>
        <v>OIL</v>
      </c>
      <c r="AH317" s="22" t="str">
        <f t="shared" si="130"/>
        <v>ITM</v>
      </c>
      <c r="AI317" s="22" t="str">
        <f t="shared" si="130"/>
        <v>SPC</v>
      </c>
      <c r="AJ317" s="54">
        <f t="shared" ca="1" si="125"/>
        <v>0.14285714285714285</v>
      </c>
    </row>
    <row r="318" spans="1:36" ht="12.75" customHeight="1" x14ac:dyDescent="0.45">
      <c r="A318" s="49"/>
      <c r="B318" s="49" t="s">
        <v>201</v>
      </c>
      <c r="C318" s="51" t="s">
        <v>208</v>
      </c>
      <c r="D318" s="51"/>
      <c r="E318" s="51"/>
      <c r="F318" s="51"/>
      <c r="G318" s="51"/>
      <c r="H318" s="51" t="s">
        <v>185</v>
      </c>
      <c r="I318" s="51">
        <f t="shared" si="117"/>
        <v>0</v>
      </c>
      <c r="K318" s="33" t="str">
        <f t="shared" si="120"/>
        <v>APPAREL</v>
      </c>
      <c r="L318" s="33" t="str">
        <f t="shared" si="114"/>
        <v>IOI</v>
      </c>
      <c r="M318" s="33" t="str">
        <f t="shared" si="115"/>
        <v>LIG</v>
      </c>
      <c r="O318"/>
      <c r="P318"/>
      <c r="V318" s="22">
        <f t="shared" si="131"/>
        <v>4</v>
      </c>
      <c r="W318" s="22">
        <f t="shared" si="132"/>
        <v>4</v>
      </c>
      <c r="X318" s="22">
        <f t="shared" si="132"/>
        <v>8</v>
      </c>
      <c r="Y318" s="53" t="str">
        <f t="shared" si="121"/>
        <v>ITM</v>
      </c>
      <c r="Z318" s="7" t="str">
        <f t="shared" si="122"/>
        <v>LIG</v>
      </c>
      <c r="AA318" s="54">
        <f t="shared" si="133"/>
        <v>0.11040339702760085</v>
      </c>
      <c r="AB318" s="54">
        <f t="shared" si="133"/>
        <v>0</v>
      </c>
      <c r="AC318" s="54" t="str">
        <f t="shared" si="133"/>
        <v/>
      </c>
      <c r="AD318" s="54">
        <f t="shared" si="133"/>
        <v>0</v>
      </c>
      <c r="AE318" s="54"/>
      <c r="AF318" s="22">
        <f t="shared" ca="1" si="123"/>
        <v>0</v>
      </c>
      <c r="AG318" s="22" t="str">
        <f t="shared" ca="1" si="124"/>
        <v>OIL</v>
      </c>
      <c r="AH318" s="22" t="str">
        <f t="shared" si="130"/>
        <v>ITM</v>
      </c>
      <c r="AI318" s="22" t="str">
        <f t="shared" si="130"/>
        <v>LIG</v>
      </c>
      <c r="AJ318" s="54">
        <f t="shared" ca="1" si="125"/>
        <v>0</v>
      </c>
    </row>
    <row r="319" spans="1:36" ht="12.75" customHeight="1" x14ac:dyDescent="0.45">
      <c r="A319" s="49"/>
      <c r="B319" s="49" t="s">
        <v>204</v>
      </c>
      <c r="C319" s="51" t="s">
        <v>208</v>
      </c>
      <c r="D319" s="51">
        <v>0</v>
      </c>
      <c r="E319" s="51">
        <v>0</v>
      </c>
      <c r="F319" s="51" t="s">
        <v>208</v>
      </c>
      <c r="G319" s="51">
        <v>0</v>
      </c>
      <c r="H319" s="51">
        <v>0</v>
      </c>
      <c r="I319" s="51">
        <f t="shared" si="117"/>
        <v>0</v>
      </c>
      <c r="K319" s="33" t="str">
        <f t="shared" si="120"/>
        <v>APPAREL</v>
      </c>
      <c r="L319" s="33" t="str">
        <f t="shared" si="114"/>
        <v>IOI</v>
      </c>
      <c r="M319" s="33" t="str">
        <f t="shared" si="115"/>
        <v>OTH</v>
      </c>
      <c r="O319"/>
      <c r="P319"/>
      <c r="V319" s="22">
        <f t="shared" si="131"/>
        <v>4</v>
      </c>
      <c r="W319" s="22">
        <f t="shared" si="132"/>
        <v>4</v>
      </c>
      <c r="X319" s="22">
        <f t="shared" si="132"/>
        <v>9</v>
      </c>
      <c r="Y319" s="53" t="str">
        <f t="shared" si="121"/>
        <v>ITM</v>
      </c>
      <c r="Z319" s="7" t="str">
        <f t="shared" si="122"/>
        <v>OTH</v>
      </c>
      <c r="AA319" s="54">
        <f t="shared" si="133"/>
        <v>4.4585987261146494E-2</v>
      </c>
      <c r="AB319" s="54">
        <f t="shared" si="133"/>
        <v>2.5423728813559324E-2</v>
      </c>
      <c r="AC319" s="54" t="str">
        <f t="shared" si="133"/>
        <v/>
      </c>
      <c r="AD319" s="54">
        <f t="shared" si="133"/>
        <v>0.5</v>
      </c>
      <c r="AE319" s="54"/>
      <c r="AF319" s="22">
        <f ca="1">IFERROR(IF(VALUE(AJ319)=0,0,1),0)</f>
        <v>1</v>
      </c>
      <c r="AG319" s="22" t="str">
        <f t="shared" ca="1" si="124"/>
        <v>OIL</v>
      </c>
      <c r="AH319" s="22" t="str">
        <f t="shared" si="130"/>
        <v>ITM</v>
      </c>
      <c r="AI319" s="22" t="str">
        <f t="shared" si="130"/>
        <v>OTH</v>
      </c>
      <c r="AJ319" s="54">
        <f t="shared" ca="1" si="125"/>
        <v>0.5</v>
      </c>
    </row>
    <row r="320" spans="1:36" ht="12.75" customHeight="1" x14ac:dyDescent="0.45">
      <c r="A320" s="49"/>
      <c r="B320" s="49" t="s">
        <v>207</v>
      </c>
      <c r="C320" s="51" t="s">
        <v>208</v>
      </c>
      <c r="D320" s="51"/>
      <c r="E320" s="51">
        <v>0</v>
      </c>
      <c r="F320" s="51">
        <v>0</v>
      </c>
      <c r="G320" s="51"/>
      <c r="H320" s="51" t="s">
        <v>185</v>
      </c>
      <c r="I320" s="51">
        <f t="shared" si="117"/>
        <v>0</v>
      </c>
      <c r="K320" s="33" t="str">
        <f t="shared" si="120"/>
        <v>APPAREL</v>
      </c>
      <c r="L320" s="33" t="str">
        <f t="shared" si="114"/>
        <v>IOI</v>
      </c>
      <c r="M320" s="33" t="str">
        <f t="shared" si="115"/>
        <v>OTH</v>
      </c>
      <c r="O320"/>
      <c r="P320"/>
      <c r="V320" s="22">
        <f t="shared" si="131"/>
        <v>4</v>
      </c>
      <c r="W320" s="22">
        <f t="shared" si="132"/>
        <v>5</v>
      </c>
      <c r="X320" s="22">
        <f t="shared" si="132"/>
        <v>1</v>
      </c>
      <c r="Y320" s="53" t="str">
        <f t="shared" si="121"/>
        <v>INM</v>
      </c>
      <c r="Z320" s="7" t="str">
        <f t="shared" si="122"/>
        <v>STM</v>
      </c>
      <c r="AA320" s="54">
        <f t="shared" si="133"/>
        <v>0</v>
      </c>
      <c r="AB320" s="54">
        <f t="shared" si="133"/>
        <v>6.024096385542169E-3</v>
      </c>
      <c r="AC320" s="54">
        <f t="shared" si="133"/>
        <v>0</v>
      </c>
      <c r="AD320" s="54">
        <f t="shared" si="133"/>
        <v>0</v>
      </c>
      <c r="AE320" s="54"/>
      <c r="AF320" s="22">
        <f t="shared" ca="1" si="123"/>
        <v>0</v>
      </c>
      <c r="AG320" s="22" t="str">
        <f t="shared" ca="1" si="124"/>
        <v>OIL</v>
      </c>
      <c r="AH320" s="22" t="str">
        <f t="shared" si="130"/>
        <v>INM</v>
      </c>
      <c r="AI320" s="22" t="str">
        <f t="shared" si="130"/>
        <v>STM</v>
      </c>
      <c r="AJ320" s="54">
        <f t="shared" ca="1" si="125"/>
        <v>0</v>
      </c>
    </row>
    <row r="321" spans="1:36" ht="12.75" customHeight="1" x14ac:dyDescent="0.45">
      <c r="A321" s="49"/>
      <c r="B321" s="49" t="s">
        <v>210</v>
      </c>
      <c r="C321" s="51" t="s">
        <v>185</v>
      </c>
      <c r="D321" s="51">
        <v>0</v>
      </c>
      <c r="E321" s="51">
        <v>0</v>
      </c>
      <c r="F321" s="51">
        <v>0</v>
      </c>
      <c r="G321" s="51">
        <v>0</v>
      </c>
      <c r="H321" s="51">
        <v>0</v>
      </c>
      <c r="I321" s="51">
        <f t="shared" si="117"/>
        <v>0</v>
      </c>
      <c r="K321" s="33" t="str">
        <f t="shared" si="120"/>
        <v>APPAREL</v>
      </c>
      <c r="L321" s="33" t="str">
        <f t="shared" si="114"/>
        <v>IOI</v>
      </c>
      <c r="M321" s="33" t="str">
        <f t="shared" si="115"/>
        <v>OTH</v>
      </c>
      <c r="O321"/>
      <c r="P321"/>
      <c r="V321" s="22">
        <f t="shared" si="131"/>
        <v>4</v>
      </c>
      <c r="W321" s="22">
        <f t="shared" si="132"/>
        <v>5</v>
      </c>
      <c r="X321" s="22">
        <f t="shared" si="132"/>
        <v>2</v>
      </c>
      <c r="Y321" s="53" t="str">
        <f t="shared" si="121"/>
        <v>INM</v>
      </c>
      <c r="Z321" s="7" t="str">
        <f t="shared" si="122"/>
        <v>PRH</v>
      </c>
      <c r="AA321" s="54">
        <f t="shared" si="133"/>
        <v>0.20155038759689922</v>
      </c>
      <c r="AB321" s="54">
        <f t="shared" si="133"/>
        <v>0.85240963855421692</v>
      </c>
      <c r="AC321" s="54">
        <f t="shared" si="133"/>
        <v>0.90058479532163738</v>
      </c>
      <c r="AD321" s="54">
        <f t="shared" si="133"/>
        <v>0</v>
      </c>
      <c r="AE321" s="54"/>
      <c r="AF321" s="22">
        <f t="shared" ca="1" si="123"/>
        <v>0</v>
      </c>
      <c r="AG321" s="22" t="str">
        <f t="shared" ca="1" si="124"/>
        <v>OIL</v>
      </c>
      <c r="AH321" s="22" t="str">
        <f t="shared" si="130"/>
        <v>INM</v>
      </c>
      <c r="AI321" s="22" t="str">
        <f t="shared" si="130"/>
        <v>PRH</v>
      </c>
      <c r="AJ321" s="54">
        <f t="shared" ca="1" si="125"/>
        <v>0</v>
      </c>
    </row>
    <row r="322" spans="1:36" ht="12.75" customHeight="1" x14ac:dyDescent="0.45">
      <c r="A322" s="49"/>
      <c r="B322" s="49" t="s">
        <v>211</v>
      </c>
      <c r="C322" s="51" t="s">
        <v>208</v>
      </c>
      <c r="D322" s="51">
        <v>0</v>
      </c>
      <c r="E322" s="51">
        <v>0</v>
      </c>
      <c r="F322" s="51" t="s">
        <v>208</v>
      </c>
      <c r="G322" s="51"/>
      <c r="H322" s="51">
        <v>0</v>
      </c>
      <c r="I322" s="51">
        <f t="shared" si="117"/>
        <v>0</v>
      </c>
      <c r="K322" s="33" t="str">
        <f t="shared" si="120"/>
        <v>APPAREL</v>
      </c>
      <c r="L322" s="33" t="str">
        <f t="shared" si="114"/>
        <v>IOI</v>
      </c>
      <c r="M322" s="33" t="str">
        <f t="shared" si="115"/>
        <v>OTH</v>
      </c>
      <c r="O322"/>
      <c r="P322"/>
      <c r="V322" s="22">
        <f t="shared" si="131"/>
        <v>4</v>
      </c>
      <c r="W322" s="22">
        <f t="shared" si="132"/>
        <v>5</v>
      </c>
      <c r="X322" s="22">
        <f t="shared" si="132"/>
        <v>3</v>
      </c>
      <c r="Y322" s="53" t="str">
        <f t="shared" si="121"/>
        <v>INM</v>
      </c>
      <c r="Z322" s="7" t="str">
        <f t="shared" si="122"/>
        <v>PRC</v>
      </c>
      <c r="AA322" s="54">
        <f t="shared" si="133"/>
        <v>4.6511627906976744E-2</v>
      </c>
      <c r="AB322" s="54">
        <f t="shared" si="133"/>
        <v>9.0361445783132526E-3</v>
      </c>
      <c r="AC322" s="54">
        <f t="shared" si="133"/>
        <v>1.7543859649122806E-2</v>
      </c>
      <c r="AD322" s="54">
        <f t="shared" si="133"/>
        <v>0</v>
      </c>
      <c r="AE322" s="54"/>
      <c r="AF322" s="22">
        <f t="shared" ca="1" si="123"/>
        <v>0</v>
      </c>
      <c r="AG322" s="22" t="str">
        <f t="shared" ca="1" si="124"/>
        <v>OIL</v>
      </c>
      <c r="AH322" s="22" t="str">
        <f t="shared" si="130"/>
        <v>INM</v>
      </c>
      <c r="AI322" s="22" t="str">
        <f t="shared" si="130"/>
        <v>PRC</v>
      </c>
      <c r="AJ322" s="54">
        <f t="shared" ca="1" si="125"/>
        <v>0</v>
      </c>
    </row>
    <row r="323" spans="1:36" ht="12.75" customHeight="1" x14ac:dyDescent="0.45">
      <c r="A323" s="49"/>
      <c r="B323" s="46" t="s">
        <v>213</v>
      </c>
      <c r="C323" s="51" t="s">
        <v>208</v>
      </c>
      <c r="D323" s="51">
        <v>0</v>
      </c>
      <c r="E323" s="51">
        <v>0</v>
      </c>
      <c r="F323" s="51" t="s">
        <v>208</v>
      </c>
      <c r="G323" s="51"/>
      <c r="H323" s="51">
        <v>0</v>
      </c>
      <c r="I323" s="51">
        <f t="shared" si="117"/>
        <v>0</v>
      </c>
      <c r="K323" s="33" t="str">
        <f t="shared" si="120"/>
        <v>APPAREL</v>
      </c>
      <c r="L323" s="33" t="str">
        <f t="shared" si="114"/>
        <v>IOI</v>
      </c>
      <c r="M323" s="33">
        <f t="shared" si="115"/>
        <v>0</v>
      </c>
      <c r="O323"/>
      <c r="P323"/>
      <c r="V323" s="22">
        <f t="shared" si="131"/>
        <v>4</v>
      </c>
      <c r="W323" s="22">
        <f t="shared" si="132"/>
        <v>5</v>
      </c>
      <c r="X323" s="22">
        <f t="shared" si="132"/>
        <v>4</v>
      </c>
      <c r="Y323" s="53" t="str">
        <f t="shared" si="121"/>
        <v>INM</v>
      </c>
      <c r="Z323" s="7" t="str">
        <f t="shared" si="122"/>
        <v>MDR</v>
      </c>
      <c r="AA323" s="54">
        <f t="shared" si="133"/>
        <v>0.55038759689922478</v>
      </c>
      <c r="AB323" s="54">
        <f t="shared" si="133"/>
        <v>7.5301204819277115E-2</v>
      </c>
      <c r="AC323" s="54">
        <f t="shared" si="133"/>
        <v>8.1871345029239762E-2</v>
      </c>
      <c r="AD323" s="54">
        <f t="shared" si="133"/>
        <v>0.375</v>
      </c>
      <c r="AE323" s="54"/>
      <c r="AF323" s="22">
        <f ca="1">IFERROR(IF(VALUE(AJ323)=0,0,1),0)</f>
        <v>1</v>
      </c>
      <c r="AG323" s="22" t="str">
        <f t="shared" ca="1" si="124"/>
        <v>OIL</v>
      </c>
      <c r="AH323" s="22" t="str">
        <f t="shared" si="130"/>
        <v>INM</v>
      </c>
      <c r="AI323" s="22" t="str">
        <f t="shared" si="130"/>
        <v>MDR</v>
      </c>
      <c r="AJ323" s="54">
        <f t="shared" ca="1" si="125"/>
        <v>0.375</v>
      </c>
    </row>
    <row r="324" spans="1:36" ht="12.75" customHeight="1" x14ac:dyDescent="0.45">
      <c r="A324" s="49"/>
      <c r="B324" s="49"/>
      <c r="C324" s="51"/>
      <c r="D324" s="51"/>
      <c r="E324" s="51"/>
      <c r="F324" s="51"/>
      <c r="G324" s="51"/>
      <c r="H324" s="51"/>
      <c r="I324" s="51">
        <f t="shared" si="117"/>
        <v>0</v>
      </c>
      <c r="K324" s="33" t="str">
        <f t="shared" si="120"/>
        <v>APPAREL</v>
      </c>
      <c r="L324" s="33" t="str">
        <f t="shared" si="114"/>
        <v>IOI</v>
      </c>
      <c r="M324" s="33">
        <f t="shared" si="115"/>
        <v>0</v>
      </c>
      <c r="O324"/>
      <c r="P324"/>
      <c r="Q324" s="33"/>
      <c r="R324" s="33"/>
      <c r="S324" s="33"/>
      <c r="T324" s="33"/>
      <c r="U324" s="33"/>
      <c r="V324" s="22">
        <f t="shared" si="131"/>
        <v>4</v>
      </c>
      <c r="W324" s="22">
        <f t="shared" si="132"/>
        <v>5</v>
      </c>
      <c r="X324" s="22">
        <f t="shared" si="132"/>
        <v>5</v>
      </c>
      <c r="Y324" s="53" t="str">
        <f t="shared" si="121"/>
        <v>INM</v>
      </c>
      <c r="Z324" s="7" t="str">
        <f t="shared" si="122"/>
        <v>ECP</v>
      </c>
      <c r="AA324" s="54">
        <f t="shared" si="133"/>
        <v>2.3255813953488372E-2</v>
      </c>
      <c r="AB324" s="54">
        <f t="shared" si="133"/>
        <v>0</v>
      </c>
      <c r="AC324" s="54">
        <f t="shared" si="133"/>
        <v>0</v>
      </c>
      <c r="AD324" s="54">
        <f t="shared" si="133"/>
        <v>0</v>
      </c>
      <c r="AE324" s="54"/>
      <c r="AF324" s="22">
        <f t="shared" ca="1" si="123"/>
        <v>0</v>
      </c>
      <c r="AG324" s="22" t="str">
        <f t="shared" ca="1" si="124"/>
        <v>OIL</v>
      </c>
      <c r="AH324" s="22" t="str">
        <f t="shared" si="130"/>
        <v>INM</v>
      </c>
      <c r="AI324" s="22" t="str">
        <f t="shared" si="130"/>
        <v>ECP</v>
      </c>
      <c r="AJ324" s="54">
        <f t="shared" ca="1" si="125"/>
        <v>0</v>
      </c>
    </row>
    <row r="325" spans="1:36" s="33" customFormat="1" ht="12.75" customHeight="1" x14ac:dyDescent="0.45">
      <c r="A325" s="46" t="s">
        <v>246</v>
      </c>
      <c r="B325" s="46" t="s">
        <v>192</v>
      </c>
      <c r="C325" s="55"/>
      <c r="D325" s="55"/>
      <c r="E325" s="55"/>
      <c r="F325" s="55"/>
      <c r="G325" s="55"/>
      <c r="H325" s="55"/>
      <c r="I325" s="55">
        <f t="shared" si="117"/>
        <v>0</v>
      </c>
      <c r="K325" s="33" t="str">
        <f t="shared" si="120"/>
        <v>LEATHER AND ALLIED PRODUCTS</v>
      </c>
      <c r="L325" s="33" t="str">
        <f t="shared" si="114"/>
        <v>IOI</v>
      </c>
      <c r="M325" s="33">
        <f t="shared" si="115"/>
        <v>0</v>
      </c>
      <c r="O325"/>
      <c r="P325"/>
      <c r="Q325" s="22"/>
      <c r="R325" s="22"/>
      <c r="S325" s="22"/>
      <c r="T325" s="22"/>
      <c r="U325" s="22"/>
      <c r="V325" s="22">
        <f t="shared" si="131"/>
        <v>4</v>
      </c>
      <c r="W325" s="22">
        <f t="shared" si="132"/>
        <v>5</v>
      </c>
      <c r="X325" s="22">
        <f t="shared" si="132"/>
        <v>6</v>
      </c>
      <c r="Y325" s="53" t="str">
        <f t="shared" si="121"/>
        <v>INM</v>
      </c>
      <c r="Z325" s="7" t="str">
        <f t="shared" si="122"/>
        <v>OTP</v>
      </c>
      <c r="AA325" s="54">
        <f t="shared" si="133"/>
        <v>5.4263565891472867E-2</v>
      </c>
      <c r="AB325" s="54">
        <f t="shared" si="133"/>
        <v>0</v>
      </c>
      <c r="AC325" s="54">
        <f t="shared" si="133"/>
        <v>0</v>
      </c>
      <c r="AD325" s="54">
        <f t="shared" si="133"/>
        <v>0</v>
      </c>
      <c r="AE325" s="54"/>
      <c r="AF325" s="22">
        <f t="shared" ca="1" si="123"/>
        <v>0</v>
      </c>
      <c r="AG325" s="22" t="str">
        <f t="shared" ca="1" si="124"/>
        <v>OIL</v>
      </c>
      <c r="AH325" s="22" t="str">
        <f t="shared" si="130"/>
        <v>INM</v>
      </c>
      <c r="AI325" s="22" t="str">
        <f t="shared" si="130"/>
        <v>OTP</v>
      </c>
      <c r="AJ325" s="54">
        <f t="shared" ca="1" si="125"/>
        <v>0</v>
      </c>
    </row>
    <row r="326" spans="1:36" ht="12.75" customHeight="1" x14ac:dyDescent="0.45">
      <c r="A326" s="49"/>
      <c r="B326" s="49"/>
      <c r="C326" s="51"/>
      <c r="D326" s="51"/>
      <c r="E326" s="51"/>
      <c r="F326" s="51"/>
      <c r="G326" s="51"/>
      <c r="H326" s="51"/>
      <c r="I326" s="51">
        <f t="shared" si="117"/>
        <v>0</v>
      </c>
      <c r="K326" s="33" t="str">
        <f t="shared" si="120"/>
        <v>LEATHER AND ALLIED PRODUCTS</v>
      </c>
      <c r="L326" s="33" t="str">
        <f t="shared" si="114"/>
        <v>IOI</v>
      </c>
      <c r="M326" s="33">
        <f t="shared" si="115"/>
        <v>0</v>
      </c>
      <c r="O326"/>
      <c r="P326"/>
      <c r="V326" s="22">
        <f t="shared" si="131"/>
        <v>4</v>
      </c>
      <c r="W326" s="22">
        <f t="shared" si="132"/>
        <v>5</v>
      </c>
      <c r="X326" s="22">
        <f t="shared" si="132"/>
        <v>7</v>
      </c>
      <c r="Y326" s="53" t="str">
        <f t="shared" si="121"/>
        <v>INM</v>
      </c>
      <c r="Z326" s="7" t="str">
        <f t="shared" si="122"/>
        <v>SPC</v>
      </c>
      <c r="AA326" s="54">
        <f t="shared" si="133"/>
        <v>5.4263565891472867E-2</v>
      </c>
      <c r="AB326" s="54">
        <f t="shared" si="133"/>
        <v>4.8192771084337352E-2</v>
      </c>
      <c r="AC326" s="54">
        <f t="shared" si="133"/>
        <v>0</v>
      </c>
      <c r="AD326" s="54">
        <f t="shared" si="133"/>
        <v>0</v>
      </c>
      <c r="AE326" s="54"/>
      <c r="AF326" s="22">
        <f t="shared" ca="1" si="123"/>
        <v>0</v>
      </c>
      <c r="AG326" s="22" t="str">
        <f t="shared" ca="1" si="124"/>
        <v>OIL</v>
      </c>
      <c r="AH326" s="22" t="str">
        <f t="shared" si="130"/>
        <v>INM</v>
      </c>
      <c r="AI326" s="22" t="str">
        <f t="shared" si="130"/>
        <v>SPC</v>
      </c>
      <c r="AJ326" s="54">
        <f t="shared" ca="1" si="125"/>
        <v>0</v>
      </c>
    </row>
    <row r="327" spans="1:36" ht="12.75" customHeight="1" x14ac:dyDescent="0.45">
      <c r="A327" s="49"/>
      <c r="B327" s="49"/>
      <c r="C327" s="51"/>
      <c r="D327" s="51"/>
      <c r="E327" s="51"/>
      <c r="F327" s="51"/>
      <c r="G327" s="51"/>
      <c r="H327" s="51"/>
      <c r="I327" s="51">
        <f t="shared" si="117"/>
        <v>0</v>
      </c>
      <c r="K327" s="33" t="str">
        <f t="shared" si="120"/>
        <v>LEATHER AND ALLIED PRODUCTS</v>
      </c>
      <c r="L327" s="33" t="str">
        <f t="shared" si="114"/>
        <v>IOI</v>
      </c>
      <c r="M327" s="33">
        <f t="shared" si="115"/>
        <v>0</v>
      </c>
      <c r="O327"/>
      <c r="P327"/>
      <c r="V327" s="22">
        <f t="shared" si="131"/>
        <v>4</v>
      </c>
      <c r="W327" s="22">
        <f t="shared" si="132"/>
        <v>5</v>
      </c>
      <c r="X327" s="22">
        <f t="shared" si="132"/>
        <v>8</v>
      </c>
      <c r="Y327" s="53" t="str">
        <f t="shared" si="121"/>
        <v>INM</v>
      </c>
      <c r="Z327" s="7" t="str">
        <f t="shared" si="122"/>
        <v>LIG</v>
      </c>
      <c r="AA327" s="54">
        <f t="shared" si="133"/>
        <v>4.6511627906976744E-2</v>
      </c>
      <c r="AB327" s="54">
        <f t="shared" si="133"/>
        <v>0</v>
      </c>
      <c r="AC327" s="54">
        <f t="shared" si="133"/>
        <v>0</v>
      </c>
      <c r="AD327" s="54">
        <f t="shared" si="133"/>
        <v>0</v>
      </c>
      <c r="AE327" s="54"/>
      <c r="AF327" s="22">
        <f t="shared" ca="1" si="123"/>
        <v>0</v>
      </c>
      <c r="AG327" s="22" t="str">
        <f t="shared" ca="1" si="124"/>
        <v>OIL</v>
      </c>
      <c r="AH327" s="22" t="str">
        <f t="shared" si="130"/>
        <v>INM</v>
      </c>
      <c r="AI327" s="22" t="str">
        <f t="shared" si="130"/>
        <v>LIG</v>
      </c>
      <c r="AJ327" s="54">
        <f t="shared" ca="1" si="125"/>
        <v>0</v>
      </c>
    </row>
    <row r="328" spans="1:36" ht="12.75" customHeight="1" x14ac:dyDescent="0.45">
      <c r="A328" s="49"/>
      <c r="B328" s="46" t="s">
        <v>176</v>
      </c>
      <c r="C328" s="51">
        <v>1</v>
      </c>
      <c r="D328" s="51">
        <v>0</v>
      </c>
      <c r="E328" s="51"/>
      <c r="F328" s="51">
        <v>1</v>
      </c>
      <c r="G328" s="51"/>
      <c r="H328" s="51">
        <v>0</v>
      </c>
      <c r="I328" s="51">
        <f t="shared" si="117"/>
        <v>0</v>
      </c>
      <c r="K328" s="33" t="str">
        <f t="shared" si="120"/>
        <v>LEATHER AND ALLIED PRODUCTS</v>
      </c>
      <c r="L328" s="33" t="str">
        <f t="shared" si="114"/>
        <v>IOI</v>
      </c>
      <c r="M328" s="33">
        <f t="shared" si="115"/>
        <v>0</v>
      </c>
      <c r="O328"/>
      <c r="P328"/>
      <c r="V328" s="22">
        <f t="shared" si="131"/>
        <v>4</v>
      </c>
      <c r="W328" s="22">
        <f t="shared" si="132"/>
        <v>5</v>
      </c>
      <c r="X328" s="22">
        <f t="shared" si="132"/>
        <v>9</v>
      </c>
      <c r="Y328" s="53" t="str">
        <f t="shared" si="121"/>
        <v>INM</v>
      </c>
      <c r="Z328" s="7" t="str">
        <f t="shared" si="122"/>
        <v>OTH</v>
      </c>
      <c r="AA328" s="54">
        <f t="shared" si="133"/>
        <v>2.3255813953488372E-2</v>
      </c>
      <c r="AB328" s="54">
        <f t="shared" si="133"/>
        <v>9.0361445783132526E-3</v>
      </c>
      <c r="AC328" s="54">
        <f t="shared" si="133"/>
        <v>0</v>
      </c>
      <c r="AD328" s="54">
        <f t="shared" si="133"/>
        <v>0.625</v>
      </c>
      <c r="AE328" s="54"/>
      <c r="AF328" s="22">
        <f t="shared" ref="AF328:AF330" ca="1" si="135">IFERROR(IF(VALUE(AJ328)=0,0,1),0)</f>
        <v>1</v>
      </c>
      <c r="AG328" s="22" t="str">
        <f t="shared" ca="1" si="124"/>
        <v>OIL</v>
      </c>
      <c r="AH328" s="22" t="str">
        <f t="shared" si="130"/>
        <v>INM</v>
      </c>
      <c r="AI328" s="22" t="str">
        <f t="shared" si="130"/>
        <v>OTH</v>
      </c>
      <c r="AJ328" s="54">
        <f t="shared" ca="1" si="125"/>
        <v>0.625</v>
      </c>
    </row>
    <row r="329" spans="1:36" ht="12.75" customHeight="1" x14ac:dyDescent="0.45">
      <c r="A329" s="49"/>
      <c r="B329" s="46" t="s">
        <v>170</v>
      </c>
      <c r="C329" s="51" t="s">
        <v>208</v>
      </c>
      <c r="D329" s="51">
        <v>0</v>
      </c>
      <c r="E329" s="51"/>
      <c r="F329" s="51" t="s">
        <v>208</v>
      </c>
      <c r="G329" s="51"/>
      <c r="H329" s="51">
        <v>0</v>
      </c>
      <c r="I329" s="51">
        <f t="shared" si="117"/>
        <v>0</v>
      </c>
      <c r="K329" s="33" t="str">
        <f t="shared" si="120"/>
        <v>LEATHER AND ALLIED PRODUCTS</v>
      </c>
      <c r="L329" s="33" t="str">
        <f t="shared" si="114"/>
        <v>IOI</v>
      </c>
      <c r="M329" s="33">
        <f t="shared" si="115"/>
        <v>0</v>
      </c>
      <c r="O329"/>
      <c r="P329"/>
      <c r="V329" s="22">
        <f t="shared" si="131"/>
        <v>4</v>
      </c>
      <c r="W329" s="22">
        <f t="shared" si="132"/>
        <v>6</v>
      </c>
      <c r="X329" s="22">
        <f t="shared" si="132"/>
        <v>1</v>
      </c>
      <c r="Y329" s="53" t="str">
        <f t="shared" si="121"/>
        <v>ILP</v>
      </c>
      <c r="Z329" s="7" t="str">
        <f t="shared" si="122"/>
        <v>STM</v>
      </c>
      <c r="AA329" s="54">
        <f t="shared" si="133"/>
        <v>4.1935483870967745E-2</v>
      </c>
      <c r="AB329" s="54">
        <f t="shared" si="133"/>
        <v>0.26209677419354838</v>
      </c>
      <c r="AC329" s="54">
        <f t="shared" si="133"/>
        <v>0.5</v>
      </c>
      <c r="AD329" s="54">
        <f t="shared" si="133"/>
        <v>0.14285714285714285</v>
      </c>
      <c r="AE329" s="54"/>
      <c r="AF329" s="22">
        <f t="shared" ca="1" si="135"/>
        <v>1</v>
      </c>
      <c r="AG329" s="22" t="str">
        <f t="shared" ca="1" si="124"/>
        <v>OIL</v>
      </c>
      <c r="AH329" s="22" t="str">
        <f t="shared" si="130"/>
        <v>ILP</v>
      </c>
      <c r="AI329" s="22" t="str">
        <f t="shared" si="130"/>
        <v>STM</v>
      </c>
      <c r="AJ329" s="54">
        <f t="shared" ca="1" si="125"/>
        <v>0.14285714285714285</v>
      </c>
    </row>
    <row r="330" spans="1:36" ht="12.75" customHeight="1" x14ac:dyDescent="0.45">
      <c r="A330" s="49"/>
      <c r="B330" s="49" t="s">
        <v>172</v>
      </c>
      <c r="C330" s="51" t="s">
        <v>208</v>
      </c>
      <c r="D330" s="51">
        <v>0</v>
      </c>
      <c r="E330" s="51"/>
      <c r="F330" s="51" t="s">
        <v>208</v>
      </c>
      <c r="G330" s="51">
        <v>0</v>
      </c>
      <c r="H330" s="51">
        <v>0</v>
      </c>
      <c r="I330" s="51">
        <f t="shared" si="117"/>
        <v>0</v>
      </c>
      <c r="K330" s="33" t="str">
        <f t="shared" si="120"/>
        <v>LEATHER AND ALLIED PRODUCTS</v>
      </c>
      <c r="L330" s="33" t="str">
        <f t="shared" si="114"/>
        <v>IOI</v>
      </c>
      <c r="M330" s="33" t="str">
        <f t="shared" si="115"/>
        <v>STM</v>
      </c>
      <c r="O330"/>
      <c r="P330"/>
      <c r="V330" s="22">
        <f t="shared" si="131"/>
        <v>4</v>
      </c>
      <c r="W330" s="22">
        <f t="shared" si="132"/>
        <v>6</v>
      </c>
      <c r="X330" s="22">
        <f t="shared" si="132"/>
        <v>2</v>
      </c>
      <c r="Y330" s="53" t="str">
        <f t="shared" si="121"/>
        <v>ILP</v>
      </c>
      <c r="Z330" s="7" t="str">
        <f t="shared" si="122"/>
        <v>PRH</v>
      </c>
      <c r="AA330" s="54">
        <f t="shared" si="133"/>
        <v>3.5483870967741936E-2</v>
      </c>
      <c r="AB330" s="54">
        <f t="shared" si="133"/>
        <v>0.57661290322580649</v>
      </c>
      <c r="AC330" s="54">
        <f t="shared" si="133"/>
        <v>0</v>
      </c>
      <c r="AD330" s="54">
        <f t="shared" si="133"/>
        <v>0.2857142857142857</v>
      </c>
      <c r="AE330" s="54"/>
      <c r="AF330" s="22">
        <f t="shared" ca="1" si="135"/>
        <v>1</v>
      </c>
      <c r="AG330" s="22" t="str">
        <f t="shared" ca="1" si="124"/>
        <v>OIL</v>
      </c>
      <c r="AH330" s="22" t="str">
        <f t="shared" si="130"/>
        <v>ILP</v>
      </c>
      <c r="AI330" s="22" t="str">
        <f t="shared" si="130"/>
        <v>PRH</v>
      </c>
      <c r="AJ330" s="54">
        <f t="shared" ca="1" si="125"/>
        <v>0.2857142857142857</v>
      </c>
    </row>
    <row r="331" spans="1:36" ht="12.75" customHeight="1" x14ac:dyDescent="0.45">
      <c r="A331" s="49"/>
      <c r="B331" s="49" t="s">
        <v>175</v>
      </c>
      <c r="C331" s="51" t="s">
        <v>185</v>
      </c>
      <c r="D331" s="51">
        <v>0</v>
      </c>
      <c r="E331" s="51"/>
      <c r="F331" s="51" t="s">
        <v>208</v>
      </c>
      <c r="G331" s="51"/>
      <c r="H331" s="51">
        <v>0</v>
      </c>
      <c r="I331" s="51">
        <f t="shared" si="117"/>
        <v>0</v>
      </c>
      <c r="K331" s="33" t="str">
        <f t="shared" si="120"/>
        <v>LEATHER AND ALLIED PRODUCTS</v>
      </c>
      <c r="L331" s="33" t="str">
        <f t="shared" si="114"/>
        <v>IOI</v>
      </c>
      <c r="M331" s="33">
        <f t="shared" si="115"/>
        <v>0</v>
      </c>
      <c r="O331"/>
      <c r="P331"/>
      <c r="V331" s="22">
        <f t="shared" si="131"/>
        <v>4</v>
      </c>
      <c r="W331" s="22">
        <f t="shared" ref="W331:X346" si="136">W250</f>
        <v>6</v>
      </c>
      <c r="X331" s="22">
        <f t="shared" si="136"/>
        <v>3</v>
      </c>
      <c r="Y331" s="53" t="str">
        <f t="shared" si="121"/>
        <v>ILP</v>
      </c>
      <c r="Z331" s="7" t="str">
        <f t="shared" si="122"/>
        <v>PRC</v>
      </c>
      <c r="AA331" s="54">
        <f t="shared" ref="AA331:AD346" si="137">AA250</f>
        <v>2.903225806451613E-2</v>
      </c>
      <c r="AB331" s="54">
        <f t="shared" si="137"/>
        <v>0</v>
      </c>
      <c r="AC331" s="54">
        <f t="shared" si="137"/>
        <v>0</v>
      </c>
      <c r="AD331" s="54">
        <f t="shared" si="137"/>
        <v>0</v>
      </c>
      <c r="AE331" s="54"/>
      <c r="AF331" s="22">
        <f t="shared" ca="1" si="123"/>
        <v>0</v>
      </c>
      <c r="AG331" s="22" t="str">
        <f t="shared" ca="1" si="124"/>
        <v>OIL</v>
      </c>
      <c r="AH331" s="22" t="str">
        <f t="shared" si="130"/>
        <v>ILP</v>
      </c>
      <c r="AI331" s="22" t="str">
        <f t="shared" si="130"/>
        <v>PRC</v>
      </c>
      <c r="AJ331" s="54">
        <f t="shared" ca="1" si="125"/>
        <v>0</v>
      </c>
    </row>
    <row r="332" spans="1:36" ht="12.75" customHeight="1" x14ac:dyDescent="0.45">
      <c r="A332" s="49"/>
      <c r="B332" s="46" t="s">
        <v>178</v>
      </c>
      <c r="C332" s="51" t="s">
        <v>208</v>
      </c>
      <c r="D332" s="51">
        <v>0</v>
      </c>
      <c r="E332" s="51">
        <v>0</v>
      </c>
      <c r="F332" s="51" t="s">
        <v>208</v>
      </c>
      <c r="G332" s="51"/>
      <c r="H332" s="51">
        <v>0</v>
      </c>
      <c r="I332" s="51">
        <f t="shared" si="117"/>
        <v>0</v>
      </c>
      <c r="K332" s="33" t="str">
        <f t="shared" si="120"/>
        <v>LEATHER AND ALLIED PRODUCTS</v>
      </c>
      <c r="L332" s="33" t="str">
        <f t="shared" si="114"/>
        <v>IOI</v>
      </c>
      <c r="M332" s="33">
        <f t="shared" si="115"/>
        <v>0</v>
      </c>
      <c r="O332"/>
      <c r="P332"/>
      <c r="V332" s="22">
        <f t="shared" si="131"/>
        <v>4</v>
      </c>
      <c r="W332" s="22">
        <f t="shared" si="136"/>
        <v>6</v>
      </c>
      <c r="X332" s="22">
        <f t="shared" si="136"/>
        <v>4</v>
      </c>
      <c r="Y332" s="53" t="str">
        <f t="shared" si="121"/>
        <v>ILP</v>
      </c>
      <c r="Z332" s="7" t="str">
        <f t="shared" si="122"/>
        <v>MDR</v>
      </c>
      <c r="AA332" s="54">
        <f t="shared" si="137"/>
        <v>0.76129032258064511</v>
      </c>
      <c r="AB332" s="54">
        <f t="shared" si="137"/>
        <v>2.8225806451612902E-2</v>
      </c>
      <c r="AC332" s="54">
        <f t="shared" si="137"/>
        <v>0.5</v>
      </c>
      <c r="AD332" s="54">
        <f t="shared" si="137"/>
        <v>0</v>
      </c>
      <c r="AE332" s="54"/>
      <c r="AF332" s="22">
        <f t="shared" ca="1" si="123"/>
        <v>0</v>
      </c>
      <c r="AG332" s="22" t="str">
        <f t="shared" ca="1" si="124"/>
        <v>OIL</v>
      </c>
      <c r="AH332" s="22" t="str">
        <f t="shared" si="130"/>
        <v>ILP</v>
      </c>
      <c r="AI332" s="22" t="str">
        <f t="shared" si="130"/>
        <v>MDR</v>
      </c>
      <c r="AJ332" s="54">
        <f t="shared" ca="1" si="125"/>
        <v>0</v>
      </c>
    </row>
    <row r="333" spans="1:36" ht="12.75" customHeight="1" x14ac:dyDescent="0.45">
      <c r="A333" s="49"/>
      <c r="B333" s="49" t="s">
        <v>180</v>
      </c>
      <c r="C333" s="51" t="s">
        <v>208</v>
      </c>
      <c r="D333" s="51">
        <v>0</v>
      </c>
      <c r="E333" s="51">
        <v>0</v>
      </c>
      <c r="F333" s="51" t="s">
        <v>208</v>
      </c>
      <c r="G333" s="51"/>
      <c r="H333" s="51">
        <v>0</v>
      </c>
      <c r="I333" s="51">
        <f t="shared" si="117"/>
        <v>0</v>
      </c>
      <c r="K333" s="33" t="str">
        <f t="shared" si="120"/>
        <v>LEATHER AND ALLIED PRODUCTS</v>
      </c>
      <c r="L333" s="33" t="str">
        <f t="shared" si="114"/>
        <v>IOI</v>
      </c>
      <c r="M333" s="33" t="str">
        <f t="shared" si="115"/>
        <v>PRH</v>
      </c>
      <c r="O333"/>
      <c r="P333"/>
      <c r="V333" s="22">
        <f t="shared" si="131"/>
        <v>4</v>
      </c>
      <c r="W333" s="22">
        <f t="shared" si="136"/>
        <v>6</v>
      </c>
      <c r="X333" s="22">
        <f t="shared" si="136"/>
        <v>5</v>
      </c>
      <c r="Y333" s="53" t="str">
        <f t="shared" si="121"/>
        <v>ILP</v>
      </c>
      <c r="Z333" s="7" t="str">
        <f t="shared" si="122"/>
        <v>ECP</v>
      </c>
      <c r="AA333" s="54">
        <f t="shared" si="137"/>
        <v>9.6774193548387101E-3</v>
      </c>
      <c r="AB333" s="54">
        <f t="shared" si="137"/>
        <v>0</v>
      </c>
      <c r="AC333" s="54">
        <f t="shared" si="137"/>
        <v>0</v>
      </c>
      <c r="AD333" s="54">
        <f t="shared" si="137"/>
        <v>0</v>
      </c>
      <c r="AE333" s="54"/>
      <c r="AF333" s="22">
        <f t="shared" ca="1" si="123"/>
        <v>0</v>
      </c>
      <c r="AG333" s="22" t="str">
        <f t="shared" ca="1" si="124"/>
        <v>OIL</v>
      </c>
      <c r="AH333" s="22" t="str">
        <f t="shared" si="130"/>
        <v>ILP</v>
      </c>
      <c r="AI333" s="22" t="str">
        <f t="shared" si="130"/>
        <v>ECP</v>
      </c>
      <c r="AJ333" s="54">
        <f t="shared" ca="1" si="125"/>
        <v>0</v>
      </c>
    </row>
    <row r="334" spans="1:36" ht="12.75" customHeight="1" x14ac:dyDescent="0.45">
      <c r="A334" s="49"/>
      <c r="B334" s="49" t="s">
        <v>183</v>
      </c>
      <c r="C334" s="51" t="s">
        <v>208</v>
      </c>
      <c r="D334" s="51">
        <v>0</v>
      </c>
      <c r="E334" s="51">
        <v>0</v>
      </c>
      <c r="F334" s="51" t="s">
        <v>208</v>
      </c>
      <c r="G334" s="51">
        <v>0</v>
      </c>
      <c r="H334" s="51">
        <v>0</v>
      </c>
      <c r="I334" s="51">
        <f t="shared" si="117"/>
        <v>0</v>
      </c>
      <c r="K334" s="33" t="str">
        <f t="shared" si="120"/>
        <v>LEATHER AND ALLIED PRODUCTS</v>
      </c>
      <c r="L334" s="33" t="str">
        <f t="shared" si="114"/>
        <v>IOI</v>
      </c>
      <c r="M334" s="33" t="str">
        <f t="shared" si="115"/>
        <v>PRC</v>
      </c>
      <c r="O334"/>
      <c r="P334"/>
      <c r="V334" s="22">
        <f t="shared" si="131"/>
        <v>4</v>
      </c>
      <c r="W334" s="22">
        <f t="shared" si="136"/>
        <v>6</v>
      </c>
      <c r="X334" s="22">
        <f t="shared" si="136"/>
        <v>6</v>
      </c>
      <c r="Y334" s="53" t="str">
        <f t="shared" si="121"/>
        <v>ILP</v>
      </c>
      <c r="Z334" s="7" t="str">
        <f t="shared" si="122"/>
        <v>OTP</v>
      </c>
      <c r="AA334" s="54">
        <f t="shared" si="137"/>
        <v>6.4516129032258064E-3</v>
      </c>
      <c r="AB334" s="54">
        <f t="shared" si="137"/>
        <v>2.8225806451612902E-2</v>
      </c>
      <c r="AC334" s="54">
        <f t="shared" si="137"/>
        <v>0</v>
      </c>
      <c r="AD334" s="54">
        <f t="shared" si="137"/>
        <v>0</v>
      </c>
      <c r="AE334" s="54"/>
      <c r="AF334" s="22">
        <f t="shared" ca="1" si="123"/>
        <v>0</v>
      </c>
      <c r="AG334" s="22" t="str">
        <f t="shared" ca="1" si="124"/>
        <v>OIL</v>
      </c>
      <c r="AH334" s="22" t="str">
        <f t="shared" si="130"/>
        <v>ILP</v>
      </c>
      <c r="AI334" s="22" t="str">
        <f t="shared" si="130"/>
        <v>OTP</v>
      </c>
      <c r="AJ334" s="54">
        <f t="shared" ca="1" si="125"/>
        <v>0</v>
      </c>
    </row>
    <row r="335" spans="1:36" ht="12.75" customHeight="1" x14ac:dyDescent="0.45">
      <c r="A335" s="49"/>
      <c r="B335" s="49" t="s">
        <v>187</v>
      </c>
      <c r="C335" s="51" t="s">
        <v>208</v>
      </c>
      <c r="D335" s="51">
        <v>0</v>
      </c>
      <c r="E335" s="51">
        <v>0</v>
      </c>
      <c r="F335" s="51" t="s">
        <v>208</v>
      </c>
      <c r="G335" s="51"/>
      <c r="H335" s="51">
        <v>0</v>
      </c>
      <c r="I335" s="51">
        <f t="shared" si="117"/>
        <v>0</v>
      </c>
      <c r="K335" s="33" t="str">
        <f t="shared" si="120"/>
        <v>LEATHER AND ALLIED PRODUCTS</v>
      </c>
      <c r="L335" s="33" t="str">
        <f t="shared" si="114"/>
        <v>IOI</v>
      </c>
      <c r="M335" s="33" t="str">
        <f t="shared" si="115"/>
        <v>MDR</v>
      </c>
      <c r="O335"/>
      <c r="P335"/>
      <c r="V335" s="22">
        <f t="shared" si="131"/>
        <v>4</v>
      </c>
      <c r="W335" s="22">
        <f t="shared" si="136"/>
        <v>6</v>
      </c>
      <c r="X335" s="22">
        <f t="shared" si="136"/>
        <v>7</v>
      </c>
      <c r="Y335" s="53" t="str">
        <f t="shared" si="121"/>
        <v>ILP</v>
      </c>
      <c r="Z335" s="7" t="str">
        <f t="shared" si="122"/>
        <v>SPC</v>
      </c>
      <c r="AA335" s="54">
        <f t="shared" si="137"/>
        <v>5.1612903225806452E-2</v>
      </c>
      <c r="AB335" s="54">
        <f t="shared" si="137"/>
        <v>7.2580645161290328E-2</v>
      </c>
      <c r="AC335" s="54">
        <f t="shared" si="137"/>
        <v>0</v>
      </c>
      <c r="AD335" s="54">
        <f t="shared" si="137"/>
        <v>0</v>
      </c>
      <c r="AE335" s="54"/>
      <c r="AF335" s="22">
        <f t="shared" ca="1" si="123"/>
        <v>0</v>
      </c>
      <c r="AG335" s="22" t="str">
        <f t="shared" ca="1" si="124"/>
        <v>OIL</v>
      </c>
      <c r="AH335" s="22" t="str">
        <f t="shared" si="130"/>
        <v>ILP</v>
      </c>
      <c r="AI335" s="22" t="str">
        <f t="shared" si="130"/>
        <v>SPC</v>
      </c>
      <c r="AJ335" s="54">
        <f t="shared" ca="1" si="125"/>
        <v>0</v>
      </c>
    </row>
    <row r="336" spans="1:36" ht="12.75" customHeight="1" x14ac:dyDescent="0.45">
      <c r="A336" s="49"/>
      <c r="B336" s="49" t="s">
        <v>190</v>
      </c>
      <c r="C336" s="51" t="s">
        <v>208</v>
      </c>
      <c r="D336" s="51"/>
      <c r="E336" s="51"/>
      <c r="F336" s="51"/>
      <c r="G336" s="51"/>
      <c r="H336" s="51" t="s">
        <v>185</v>
      </c>
      <c r="I336" s="51">
        <f t="shared" si="117"/>
        <v>0</v>
      </c>
      <c r="K336" s="33" t="str">
        <f t="shared" si="120"/>
        <v>LEATHER AND ALLIED PRODUCTS</v>
      </c>
      <c r="L336" s="33" t="str">
        <f t="shared" si="114"/>
        <v>IOI</v>
      </c>
      <c r="M336" s="33" t="str">
        <f t="shared" si="115"/>
        <v>ECP</v>
      </c>
      <c r="O336"/>
      <c r="P336"/>
      <c r="V336" s="22">
        <f t="shared" si="131"/>
        <v>4</v>
      </c>
      <c r="W336" s="22">
        <f t="shared" si="136"/>
        <v>6</v>
      </c>
      <c r="X336" s="22">
        <f t="shared" si="136"/>
        <v>8</v>
      </c>
      <c r="Y336" s="53" t="str">
        <f t="shared" si="121"/>
        <v>ILP</v>
      </c>
      <c r="Z336" s="7" t="str">
        <f t="shared" si="122"/>
        <v>LIG</v>
      </c>
      <c r="AA336" s="54">
        <f t="shared" si="137"/>
        <v>4.5161290322580643E-2</v>
      </c>
      <c r="AB336" s="54">
        <f t="shared" si="137"/>
        <v>0</v>
      </c>
      <c r="AC336" s="54">
        <f t="shared" si="137"/>
        <v>0</v>
      </c>
      <c r="AD336" s="54">
        <f t="shared" si="137"/>
        <v>0</v>
      </c>
      <c r="AE336" s="54"/>
      <c r="AF336" s="22">
        <f t="shared" ca="1" si="123"/>
        <v>0</v>
      </c>
      <c r="AG336" s="22" t="str">
        <f t="shared" ca="1" si="124"/>
        <v>OIL</v>
      </c>
      <c r="AH336" s="22" t="str">
        <f t="shared" si="130"/>
        <v>ILP</v>
      </c>
      <c r="AI336" s="22" t="str">
        <f t="shared" si="130"/>
        <v>LIG</v>
      </c>
      <c r="AJ336" s="54">
        <f t="shared" ca="1" si="125"/>
        <v>0</v>
      </c>
    </row>
    <row r="337" spans="1:36" ht="12.75" customHeight="1" x14ac:dyDescent="0.45">
      <c r="A337" s="49"/>
      <c r="B337" s="49" t="s">
        <v>193</v>
      </c>
      <c r="C337" s="51" t="s">
        <v>208</v>
      </c>
      <c r="D337" s="51">
        <v>0</v>
      </c>
      <c r="E337" s="51">
        <v>0</v>
      </c>
      <c r="F337" s="51" t="s">
        <v>208</v>
      </c>
      <c r="G337" s="51">
        <v>0</v>
      </c>
      <c r="H337" s="51">
        <v>0</v>
      </c>
      <c r="I337" s="51">
        <f t="shared" si="117"/>
        <v>0</v>
      </c>
      <c r="K337" s="33" t="str">
        <f t="shared" si="120"/>
        <v>LEATHER AND ALLIED PRODUCTS</v>
      </c>
      <c r="L337" s="33" t="str">
        <f t="shared" si="114"/>
        <v>IOI</v>
      </c>
      <c r="M337" s="33" t="str">
        <f t="shared" si="115"/>
        <v>OTP</v>
      </c>
      <c r="O337"/>
      <c r="P337"/>
      <c r="V337" s="22">
        <f t="shared" si="131"/>
        <v>4</v>
      </c>
      <c r="W337" s="22">
        <f t="shared" si="136"/>
        <v>6</v>
      </c>
      <c r="X337" s="22">
        <f t="shared" si="136"/>
        <v>9</v>
      </c>
      <c r="Y337" s="53" t="str">
        <f t="shared" si="121"/>
        <v>ILP</v>
      </c>
      <c r="Z337" s="7" t="str">
        <f t="shared" si="122"/>
        <v>OTH</v>
      </c>
      <c r="AA337" s="54">
        <f t="shared" si="137"/>
        <v>1.935483870967742E-2</v>
      </c>
      <c r="AB337" s="54">
        <f t="shared" si="137"/>
        <v>3.2258064516129031E-2</v>
      </c>
      <c r="AC337" s="54">
        <f t="shared" si="137"/>
        <v>0</v>
      </c>
      <c r="AD337" s="54">
        <f t="shared" si="137"/>
        <v>0.5714285714285714</v>
      </c>
      <c r="AE337" s="54"/>
      <c r="AF337" s="22">
        <f t="shared" ref="AF337:AF339" ca="1" si="138">IFERROR(IF(VALUE(AJ337)=0,0,1),0)</f>
        <v>1</v>
      </c>
      <c r="AG337" s="22" t="str">
        <f t="shared" ca="1" si="124"/>
        <v>OIL</v>
      </c>
      <c r="AH337" s="22" t="str">
        <f t="shared" si="130"/>
        <v>ILP</v>
      </c>
      <c r="AI337" s="22" t="str">
        <f t="shared" si="130"/>
        <v>OTH</v>
      </c>
      <c r="AJ337" s="54">
        <f t="shared" ca="1" si="125"/>
        <v>0.5714285714285714</v>
      </c>
    </row>
    <row r="338" spans="1:36" ht="12.75" customHeight="1" x14ac:dyDescent="0.45">
      <c r="A338" s="49"/>
      <c r="B338" s="46" t="s">
        <v>196</v>
      </c>
      <c r="C338" s="51" t="s">
        <v>208</v>
      </c>
      <c r="D338" s="51">
        <v>0</v>
      </c>
      <c r="E338" s="51"/>
      <c r="F338" s="51" t="s">
        <v>208</v>
      </c>
      <c r="G338" s="51"/>
      <c r="H338" s="51">
        <v>0</v>
      </c>
      <c r="I338" s="51">
        <f t="shared" si="117"/>
        <v>0</v>
      </c>
      <c r="K338" s="33" t="str">
        <f t="shared" si="120"/>
        <v>LEATHER AND ALLIED PRODUCTS</v>
      </c>
      <c r="L338" s="33" t="str">
        <f t="shared" ref="L338:L401" si="139">IFERROR(VLOOKUP(K338,$O$17:$P$38,2,FALSE),"")</f>
        <v>IOI</v>
      </c>
      <c r="M338" s="33">
        <f t="shared" ref="M338:M401" si="140">IFERROR(VLOOKUP(B338,$Z$17:$AA$33,2,FALSE),0)</f>
        <v>0</v>
      </c>
      <c r="O338"/>
      <c r="P338"/>
      <c r="V338" s="22">
        <f t="shared" si="131"/>
        <v>4</v>
      </c>
      <c r="W338" s="22">
        <f t="shared" si="136"/>
        <v>7</v>
      </c>
      <c r="X338" s="22">
        <f t="shared" si="136"/>
        <v>1</v>
      </c>
      <c r="Y338" s="53" t="str">
        <f t="shared" si="121"/>
        <v>IMC</v>
      </c>
      <c r="Z338" s="7" t="str">
        <f t="shared" si="122"/>
        <v>STM</v>
      </c>
      <c r="AA338" s="54">
        <f t="shared" si="137"/>
        <v>8.130081300813009E-3</v>
      </c>
      <c r="AB338" s="54">
        <f t="shared" si="137"/>
        <v>0.15599534342258439</v>
      </c>
      <c r="AC338" s="54" t="str">
        <f t="shared" si="137"/>
        <v/>
      </c>
      <c r="AD338" s="54">
        <f t="shared" si="137"/>
        <v>6.0606060606060608E-2</v>
      </c>
      <c r="AE338" s="54"/>
      <c r="AF338" s="22">
        <f t="shared" ca="1" si="138"/>
        <v>1</v>
      </c>
      <c r="AG338" s="22" t="str">
        <f t="shared" ca="1" si="124"/>
        <v>OIL</v>
      </c>
      <c r="AH338" s="22" t="str">
        <f t="shared" si="130"/>
        <v>IMC</v>
      </c>
      <c r="AI338" s="22" t="str">
        <f t="shared" si="130"/>
        <v>STM</v>
      </c>
      <c r="AJ338" s="54">
        <f t="shared" ca="1" si="125"/>
        <v>6.0606060606060608E-2</v>
      </c>
    </row>
    <row r="339" spans="1:36" ht="12.75" customHeight="1" x14ac:dyDescent="0.45">
      <c r="A339" s="49"/>
      <c r="B339" s="49" t="s">
        <v>198</v>
      </c>
      <c r="C339" s="51" t="s">
        <v>208</v>
      </c>
      <c r="D339" s="51">
        <v>0</v>
      </c>
      <c r="E339" s="51"/>
      <c r="F339" s="51" t="s">
        <v>208</v>
      </c>
      <c r="G339" s="51"/>
      <c r="H339" s="51">
        <v>0</v>
      </c>
      <c r="I339" s="51">
        <f t="shared" si="117"/>
        <v>0</v>
      </c>
      <c r="K339" s="33" t="str">
        <f t="shared" si="120"/>
        <v>LEATHER AND ALLIED PRODUCTS</v>
      </c>
      <c r="L339" s="33" t="str">
        <f t="shared" si="139"/>
        <v>IOI</v>
      </c>
      <c r="M339" s="33" t="str">
        <f t="shared" si="140"/>
        <v>SPC</v>
      </c>
      <c r="O339"/>
      <c r="P339"/>
      <c r="V339" s="22">
        <f t="shared" si="131"/>
        <v>4</v>
      </c>
      <c r="W339" s="22">
        <f t="shared" si="136"/>
        <v>7</v>
      </c>
      <c r="X339" s="22">
        <f t="shared" si="136"/>
        <v>2</v>
      </c>
      <c r="Y339" s="53" t="str">
        <f t="shared" si="121"/>
        <v>IMC</v>
      </c>
      <c r="Z339" s="7" t="str">
        <f t="shared" si="122"/>
        <v>PRH</v>
      </c>
      <c r="AA339" s="54">
        <f t="shared" si="137"/>
        <v>3.6585365853658534E-2</v>
      </c>
      <c r="AB339" s="54">
        <f t="shared" si="137"/>
        <v>0.76367869615832362</v>
      </c>
      <c r="AC339" s="54" t="str">
        <f t="shared" si="137"/>
        <v/>
      </c>
      <c r="AD339" s="54">
        <f t="shared" si="137"/>
        <v>0.66666666666666663</v>
      </c>
      <c r="AE339" s="54"/>
      <c r="AF339" s="22">
        <f t="shared" ca="1" si="138"/>
        <v>1</v>
      </c>
      <c r="AG339" s="22" t="str">
        <f t="shared" ca="1" si="124"/>
        <v>OIL</v>
      </c>
      <c r="AH339" s="22" t="str">
        <f t="shared" si="130"/>
        <v>IMC</v>
      </c>
      <c r="AI339" s="22" t="str">
        <f t="shared" si="130"/>
        <v>PRH</v>
      </c>
      <c r="AJ339" s="54">
        <f t="shared" ca="1" si="125"/>
        <v>0.66666666666666663</v>
      </c>
    </row>
    <row r="340" spans="1:36" ht="12.75" customHeight="1" x14ac:dyDescent="0.45">
      <c r="A340" s="49"/>
      <c r="B340" s="49" t="s">
        <v>201</v>
      </c>
      <c r="C340" s="51" t="s">
        <v>208</v>
      </c>
      <c r="D340" s="51"/>
      <c r="E340" s="51"/>
      <c r="F340" s="51"/>
      <c r="G340" s="51"/>
      <c r="H340" s="51" t="s">
        <v>185</v>
      </c>
      <c r="I340" s="51">
        <f t="shared" si="117"/>
        <v>0</v>
      </c>
      <c r="K340" s="33" t="str">
        <f t="shared" si="120"/>
        <v>LEATHER AND ALLIED PRODUCTS</v>
      </c>
      <c r="L340" s="33" t="str">
        <f t="shared" si="139"/>
        <v>IOI</v>
      </c>
      <c r="M340" s="33" t="str">
        <f t="shared" si="140"/>
        <v>LIG</v>
      </c>
      <c r="O340"/>
      <c r="P340"/>
      <c r="V340" s="22">
        <f t="shared" si="131"/>
        <v>4</v>
      </c>
      <c r="W340" s="22">
        <f t="shared" si="136"/>
        <v>7</v>
      </c>
      <c r="X340" s="22">
        <f t="shared" si="136"/>
        <v>3</v>
      </c>
      <c r="Y340" s="53" t="str">
        <f t="shared" si="121"/>
        <v>IMC</v>
      </c>
      <c r="Z340" s="7" t="str">
        <f t="shared" si="122"/>
        <v>PRC</v>
      </c>
      <c r="AA340" s="54">
        <f t="shared" si="137"/>
        <v>4.4715447154471545E-2</v>
      </c>
      <c r="AB340" s="54">
        <f t="shared" si="137"/>
        <v>1.1641443538998836E-3</v>
      </c>
      <c r="AC340" s="54" t="str">
        <f t="shared" si="137"/>
        <v/>
      </c>
      <c r="AD340" s="54">
        <f t="shared" si="137"/>
        <v>0</v>
      </c>
      <c r="AE340" s="54"/>
      <c r="AF340" s="22">
        <f t="shared" ca="1" si="123"/>
        <v>0</v>
      </c>
      <c r="AG340" s="22" t="str">
        <f t="shared" ca="1" si="124"/>
        <v>OIL</v>
      </c>
      <c r="AH340" s="22" t="str">
        <f t="shared" si="130"/>
        <v>IMC</v>
      </c>
      <c r="AI340" s="22" t="str">
        <f t="shared" si="130"/>
        <v>PRC</v>
      </c>
      <c r="AJ340" s="54">
        <f t="shared" ca="1" si="125"/>
        <v>0</v>
      </c>
    </row>
    <row r="341" spans="1:36" ht="12.75" customHeight="1" x14ac:dyDescent="0.45">
      <c r="A341" s="49"/>
      <c r="B341" s="49" t="s">
        <v>204</v>
      </c>
      <c r="C341" s="51" t="s">
        <v>208</v>
      </c>
      <c r="D341" s="51">
        <v>0</v>
      </c>
      <c r="E341" s="51">
        <v>0</v>
      </c>
      <c r="F341" s="51" t="s">
        <v>208</v>
      </c>
      <c r="G341" s="51"/>
      <c r="H341" s="51">
        <v>0</v>
      </c>
      <c r="I341" s="51">
        <f t="shared" ref="I341:I404" si="141">G341+E341+D341</f>
        <v>0</v>
      </c>
      <c r="K341" s="33" t="str">
        <f t="shared" si="120"/>
        <v>LEATHER AND ALLIED PRODUCTS</v>
      </c>
      <c r="L341" s="33" t="str">
        <f t="shared" si="139"/>
        <v>IOI</v>
      </c>
      <c r="M341" s="33" t="str">
        <f t="shared" si="140"/>
        <v>OTH</v>
      </c>
      <c r="O341"/>
      <c r="P341"/>
      <c r="V341" s="22">
        <f t="shared" si="131"/>
        <v>4</v>
      </c>
      <c r="W341" s="22">
        <f t="shared" si="136"/>
        <v>7</v>
      </c>
      <c r="X341" s="22">
        <f t="shared" si="136"/>
        <v>4</v>
      </c>
      <c r="Y341" s="53" t="str">
        <f t="shared" si="121"/>
        <v>IMC</v>
      </c>
      <c r="Z341" s="7" t="str">
        <f t="shared" si="122"/>
        <v>MDR</v>
      </c>
      <c r="AA341" s="54">
        <f t="shared" si="137"/>
        <v>0.81707317073170727</v>
      </c>
      <c r="AB341" s="54">
        <f t="shared" si="137"/>
        <v>1.7462165308498253E-2</v>
      </c>
      <c r="AC341" s="54" t="str">
        <f t="shared" si="137"/>
        <v/>
      </c>
      <c r="AD341" s="54">
        <f t="shared" si="137"/>
        <v>0.12121212121212122</v>
      </c>
      <c r="AE341" s="54"/>
      <c r="AF341" s="22">
        <f ca="1">IFERROR(IF(VALUE(AJ341)=0,0,1),0)</f>
        <v>1</v>
      </c>
      <c r="AG341" s="22" t="str">
        <f t="shared" ca="1" si="124"/>
        <v>OIL</v>
      </c>
      <c r="AH341" s="22" t="str">
        <f t="shared" si="130"/>
        <v>IMC</v>
      </c>
      <c r="AI341" s="22" t="str">
        <f t="shared" si="130"/>
        <v>MDR</v>
      </c>
      <c r="AJ341" s="54">
        <f t="shared" ca="1" si="125"/>
        <v>0.12121212121212122</v>
      </c>
    </row>
    <row r="342" spans="1:36" ht="12.75" customHeight="1" x14ac:dyDescent="0.45">
      <c r="A342" s="49"/>
      <c r="B342" s="49" t="s">
        <v>207</v>
      </c>
      <c r="C342" s="51" t="s">
        <v>208</v>
      </c>
      <c r="D342" s="51"/>
      <c r="E342" s="51"/>
      <c r="F342" s="51">
        <v>0</v>
      </c>
      <c r="G342" s="51"/>
      <c r="H342" s="51" t="s">
        <v>185</v>
      </c>
      <c r="I342" s="51">
        <f t="shared" si="141"/>
        <v>0</v>
      </c>
      <c r="K342" s="33" t="str">
        <f t="shared" si="120"/>
        <v>LEATHER AND ALLIED PRODUCTS</v>
      </c>
      <c r="L342" s="33" t="str">
        <f t="shared" si="139"/>
        <v>IOI</v>
      </c>
      <c r="M342" s="33" t="str">
        <f t="shared" si="140"/>
        <v>OTH</v>
      </c>
      <c r="O342"/>
      <c r="P342"/>
      <c r="V342" s="22">
        <f t="shared" si="131"/>
        <v>4</v>
      </c>
      <c r="W342" s="22">
        <f t="shared" si="136"/>
        <v>7</v>
      </c>
      <c r="X342" s="22">
        <f t="shared" si="136"/>
        <v>5</v>
      </c>
      <c r="Y342" s="53" t="str">
        <f t="shared" si="121"/>
        <v>IMC</v>
      </c>
      <c r="Z342" s="7" t="str">
        <f t="shared" si="122"/>
        <v>ECP</v>
      </c>
      <c r="AA342" s="54">
        <f t="shared" si="137"/>
        <v>1.6260162601626018E-2</v>
      </c>
      <c r="AB342" s="54">
        <f t="shared" si="137"/>
        <v>0</v>
      </c>
      <c r="AC342" s="54" t="str">
        <f t="shared" si="137"/>
        <v/>
      </c>
      <c r="AD342" s="54">
        <f t="shared" si="137"/>
        <v>0</v>
      </c>
      <c r="AE342" s="54"/>
      <c r="AF342" s="22">
        <f t="shared" ca="1" si="123"/>
        <v>0</v>
      </c>
      <c r="AG342" s="22" t="str">
        <f t="shared" ca="1" si="124"/>
        <v>OIL</v>
      </c>
      <c r="AH342" s="22" t="str">
        <f t="shared" si="130"/>
        <v>IMC</v>
      </c>
      <c r="AI342" s="22" t="str">
        <f t="shared" si="130"/>
        <v>ECP</v>
      </c>
      <c r="AJ342" s="54">
        <f t="shared" ca="1" si="125"/>
        <v>0</v>
      </c>
    </row>
    <row r="343" spans="1:36" ht="12.75" customHeight="1" x14ac:dyDescent="0.45">
      <c r="A343" s="49"/>
      <c r="B343" s="49" t="s">
        <v>210</v>
      </c>
      <c r="C343" s="51" t="s">
        <v>185</v>
      </c>
      <c r="D343" s="51">
        <v>0</v>
      </c>
      <c r="E343" s="51"/>
      <c r="F343" s="51">
        <v>0</v>
      </c>
      <c r="G343" s="51">
        <v>0</v>
      </c>
      <c r="H343" s="51">
        <v>0</v>
      </c>
      <c r="I343" s="51">
        <f t="shared" si="141"/>
        <v>0</v>
      </c>
      <c r="K343" s="33" t="str">
        <f t="shared" si="120"/>
        <v>LEATHER AND ALLIED PRODUCTS</v>
      </c>
      <c r="L343" s="33" t="str">
        <f t="shared" si="139"/>
        <v>IOI</v>
      </c>
      <c r="M343" s="33" t="str">
        <f t="shared" si="140"/>
        <v>OTH</v>
      </c>
      <c r="O343"/>
      <c r="P343"/>
      <c r="V343" s="22">
        <f t="shared" si="131"/>
        <v>4</v>
      </c>
      <c r="W343" s="22">
        <f t="shared" si="136"/>
        <v>7</v>
      </c>
      <c r="X343" s="22">
        <f t="shared" si="136"/>
        <v>6</v>
      </c>
      <c r="Y343" s="53" t="str">
        <f t="shared" si="121"/>
        <v>IMC</v>
      </c>
      <c r="Z343" s="7" t="str">
        <f t="shared" si="122"/>
        <v>OTP</v>
      </c>
      <c r="AA343" s="54">
        <f t="shared" si="137"/>
        <v>8.130081300813009E-3</v>
      </c>
      <c r="AB343" s="54">
        <f t="shared" si="137"/>
        <v>2.7939464493597205E-2</v>
      </c>
      <c r="AC343" s="54" t="str">
        <f t="shared" si="137"/>
        <v/>
      </c>
      <c r="AD343" s="54">
        <f t="shared" si="137"/>
        <v>0</v>
      </c>
      <c r="AE343" s="54"/>
      <c r="AF343" s="22">
        <f t="shared" ca="1" si="123"/>
        <v>0</v>
      </c>
      <c r="AG343" s="22" t="str">
        <f t="shared" ca="1" si="124"/>
        <v>OIL</v>
      </c>
      <c r="AH343" s="22" t="str">
        <f t="shared" si="130"/>
        <v>IMC</v>
      </c>
      <c r="AI343" s="22" t="str">
        <f t="shared" si="130"/>
        <v>OTP</v>
      </c>
      <c r="AJ343" s="54">
        <f t="shared" ca="1" si="125"/>
        <v>0</v>
      </c>
    </row>
    <row r="344" spans="1:36" ht="12.75" customHeight="1" x14ac:dyDescent="0.45">
      <c r="A344" s="49"/>
      <c r="B344" s="49" t="s">
        <v>211</v>
      </c>
      <c r="C344" s="51" t="s">
        <v>208</v>
      </c>
      <c r="D344" s="51">
        <v>0</v>
      </c>
      <c r="E344" s="51"/>
      <c r="F344" s="51" t="s">
        <v>208</v>
      </c>
      <c r="G344" s="51">
        <v>0</v>
      </c>
      <c r="H344" s="51">
        <v>0</v>
      </c>
      <c r="I344" s="51">
        <f t="shared" si="141"/>
        <v>0</v>
      </c>
      <c r="K344" s="33" t="str">
        <f t="shared" si="120"/>
        <v>LEATHER AND ALLIED PRODUCTS</v>
      </c>
      <c r="L344" s="33" t="str">
        <f t="shared" si="139"/>
        <v>IOI</v>
      </c>
      <c r="M344" s="33" t="str">
        <f t="shared" si="140"/>
        <v>OTH</v>
      </c>
      <c r="O344"/>
      <c r="P344"/>
      <c r="V344" s="22">
        <f t="shared" si="131"/>
        <v>4</v>
      </c>
      <c r="W344" s="22">
        <f t="shared" si="136"/>
        <v>7</v>
      </c>
      <c r="X344" s="22">
        <f t="shared" si="136"/>
        <v>7</v>
      </c>
      <c r="Y344" s="53" t="str">
        <f t="shared" si="121"/>
        <v>IMC</v>
      </c>
      <c r="Z344" s="7" t="str">
        <f t="shared" si="122"/>
        <v>SPC</v>
      </c>
      <c r="AA344" s="54">
        <f t="shared" si="137"/>
        <v>3.2520325203252036E-2</v>
      </c>
      <c r="AB344" s="54">
        <f t="shared" si="137"/>
        <v>8.1490104772991845E-3</v>
      </c>
      <c r="AC344" s="54" t="str">
        <f t="shared" si="137"/>
        <v/>
      </c>
      <c r="AD344" s="54">
        <f t="shared" si="137"/>
        <v>0</v>
      </c>
      <c r="AE344" s="54"/>
      <c r="AF344" s="22">
        <f t="shared" ca="1" si="123"/>
        <v>0</v>
      </c>
      <c r="AG344" s="22" t="str">
        <f t="shared" ca="1" si="124"/>
        <v>OIL</v>
      </c>
      <c r="AH344" s="22" t="str">
        <f t="shared" si="130"/>
        <v>IMC</v>
      </c>
      <c r="AI344" s="22" t="str">
        <f t="shared" si="130"/>
        <v>SPC</v>
      </c>
      <c r="AJ344" s="54">
        <f t="shared" ca="1" si="125"/>
        <v>0</v>
      </c>
    </row>
    <row r="345" spans="1:36" ht="12.75" customHeight="1" x14ac:dyDescent="0.45">
      <c r="A345" s="49"/>
      <c r="B345" s="46" t="s">
        <v>213</v>
      </c>
      <c r="C345" s="51" t="s">
        <v>208</v>
      </c>
      <c r="D345" s="51">
        <v>0</v>
      </c>
      <c r="E345" s="51">
        <v>0</v>
      </c>
      <c r="F345" s="51" t="s">
        <v>208</v>
      </c>
      <c r="G345" s="51"/>
      <c r="H345" s="51">
        <v>0</v>
      </c>
      <c r="I345" s="51">
        <f t="shared" si="141"/>
        <v>0</v>
      </c>
      <c r="K345" s="33" t="str">
        <f t="shared" si="120"/>
        <v>LEATHER AND ALLIED PRODUCTS</v>
      </c>
      <c r="L345" s="33" t="str">
        <f t="shared" si="139"/>
        <v>IOI</v>
      </c>
      <c r="M345" s="33">
        <f t="shared" si="140"/>
        <v>0</v>
      </c>
      <c r="O345"/>
      <c r="P345"/>
      <c r="V345" s="22">
        <f t="shared" si="131"/>
        <v>4</v>
      </c>
      <c r="W345" s="22">
        <f t="shared" si="136"/>
        <v>7</v>
      </c>
      <c r="X345" s="22">
        <f t="shared" si="136"/>
        <v>8</v>
      </c>
      <c r="Y345" s="53" t="str">
        <f t="shared" si="121"/>
        <v>IMC</v>
      </c>
      <c r="Z345" s="7" t="str">
        <f t="shared" si="122"/>
        <v>LIG</v>
      </c>
      <c r="AA345" s="54">
        <f t="shared" si="137"/>
        <v>2.4390243902439025E-2</v>
      </c>
      <c r="AB345" s="54">
        <f t="shared" si="137"/>
        <v>0</v>
      </c>
      <c r="AC345" s="54" t="str">
        <f t="shared" si="137"/>
        <v/>
      </c>
      <c r="AD345" s="54">
        <f t="shared" si="137"/>
        <v>0</v>
      </c>
      <c r="AE345" s="54"/>
      <c r="AF345" s="22">
        <f t="shared" ca="1" si="123"/>
        <v>0</v>
      </c>
      <c r="AG345" s="22" t="str">
        <f t="shared" ca="1" si="124"/>
        <v>OIL</v>
      </c>
      <c r="AH345" s="22" t="str">
        <f t="shared" si="130"/>
        <v>IMC</v>
      </c>
      <c r="AI345" s="22" t="str">
        <f t="shared" si="130"/>
        <v>LIG</v>
      </c>
      <c r="AJ345" s="54">
        <f t="shared" ca="1" si="125"/>
        <v>0</v>
      </c>
    </row>
    <row r="346" spans="1:36" ht="12.75" customHeight="1" x14ac:dyDescent="0.45">
      <c r="A346" s="49"/>
      <c r="B346" s="49"/>
      <c r="C346" s="51"/>
      <c r="D346" s="51"/>
      <c r="E346" s="51"/>
      <c r="F346" s="51"/>
      <c r="G346" s="51"/>
      <c r="H346" s="51"/>
      <c r="I346" s="51">
        <f t="shared" si="141"/>
        <v>0</v>
      </c>
      <c r="K346" s="33" t="str">
        <f t="shared" si="120"/>
        <v>LEATHER AND ALLIED PRODUCTS</v>
      </c>
      <c r="L346" s="33" t="str">
        <f t="shared" si="139"/>
        <v>IOI</v>
      </c>
      <c r="M346" s="33">
        <f t="shared" si="140"/>
        <v>0</v>
      </c>
      <c r="O346"/>
      <c r="P346"/>
      <c r="Q346" s="33"/>
      <c r="R346" s="33"/>
      <c r="S346" s="33"/>
      <c r="T346" s="33"/>
      <c r="U346" s="33"/>
      <c r="V346" s="22">
        <f t="shared" si="131"/>
        <v>4</v>
      </c>
      <c r="W346" s="22">
        <f t="shared" si="136"/>
        <v>7</v>
      </c>
      <c r="X346" s="22">
        <f t="shared" si="136"/>
        <v>9</v>
      </c>
      <c r="Y346" s="53" t="str">
        <f t="shared" si="121"/>
        <v>IMC</v>
      </c>
      <c r="Z346" s="7" t="str">
        <f t="shared" si="122"/>
        <v>OTH</v>
      </c>
      <c r="AA346" s="54">
        <f t="shared" si="137"/>
        <v>1.2195121951219513E-2</v>
      </c>
      <c r="AB346" s="54">
        <f t="shared" si="137"/>
        <v>2.5611175785797437E-2</v>
      </c>
      <c r="AC346" s="54" t="str">
        <f t="shared" si="137"/>
        <v/>
      </c>
      <c r="AD346" s="54">
        <f t="shared" si="137"/>
        <v>0.15151515151515152</v>
      </c>
      <c r="AE346" s="54"/>
      <c r="AF346" s="22">
        <f ca="1">IFERROR(IF(VALUE(AJ346)=0,0,1),0)</f>
        <v>1</v>
      </c>
      <c r="AG346" s="22" t="str">
        <f t="shared" ca="1" si="124"/>
        <v>OIL</v>
      </c>
      <c r="AH346" s="22" t="str">
        <f t="shared" si="130"/>
        <v>IMC</v>
      </c>
      <c r="AI346" s="22" t="str">
        <f t="shared" si="130"/>
        <v>OTH</v>
      </c>
      <c r="AJ346" s="54">
        <f t="shared" ca="1" si="125"/>
        <v>0.15151515151515152</v>
      </c>
    </row>
    <row r="347" spans="1:36" s="33" customFormat="1" ht="12.75" customHeight="1" x14ac:dyDescent="0.45">
      <c r="A347" s="46" t="s">
        <v>247</v>
      </c>
      <c r="B347" s="46" t="s">
        <v>217</v>
      </c>
      <c r="C347" s="55"/>
      <c r="D347" s="55"/>
      <c r="E347" s="55"/>
      <c r="F347" s="55"/>
      <c r="G347" s="55"/>
      <c r="H347" s="55"/>
      <c r="I347" s="55">
        <f t="shared" si="141"/>
        <v>0</v>
      </c>
      <c r="K347" s="33" t="str">
        <f t="shared" si="120"/>
        <v>WOOD PRODUCTS</v>
      </c>
      <c r="L347" s="33" t="str">
        <f t="shared" si="139"/>
        <v>IOI</v>
      </c>
      <c r="M347" s="33">
        <f t="shared" si="140"/>
        <v>0</v>
      </c>
      <c r="O347"/>
      <c r="P347"/>
      <c r="Q347" s="22"/>
      <c r="R347" s="22"/>
      <c r="S347" s="22"/>
      <c r="T347" s="22"/>
      <c r="U347" s="22"/>
      <c r="V347" s="22">
        <f t="shared" si="131"/>
        <v>4</v>
      </c>
      <c r="W347" s="22">
        <f t="shared" ref="W347:X362" si="142">W266</f>
        <v>8</v>
      </c>
      <c r="X347" s="22">
        <f t="shared" si="142"/>
        <v>1</v>
      </c>
      <c r="Y347" s="53" t="str">
        <f t="shared" si="121"/>
        <v>IIS</v>
      </c>
      <c r="Z347" s="7" t="str">
        <f t="shared" si="122"/>
        <v>STM</v>
      </c>
      <c r="AA347" s="54">
        <f t="shared" ref="AA347:AD362" si="143">AA266</f>
        <v>4.11522633744856E-3</v>
      </c>
      <c r="AB347" s="54">
        <f t="shared" si="143"/>
        <v>4.0572792362768499E-2</v>
      </c>
      <c r="AC347" s="54">
        <f t="shared" si="143"/>
        <v>0</v>
      </c>
      <c r="AD347" s="54">
        <f t="shared" si="143"/>
        <v>0</v>
      </c>
      <c r="AE347" s="54"/>
      <c r="AF347" s="22">
        <f t="shared" ca="1" si="123"/>
        <v>0</v>
      </c>
      <c r="AG347" s="22" t="str">
        <f t="shared" ca="1" si="124"/>
        <v>OIL</v>
      </c>
      <c r="AH347" s="22" t="str">
        <f t="shared" si="130"/>
        <v>IIS</v>
      </c>
      <c r="AI347" s="22" t="str">
        <f t="shared" si="130"/>
        <v>STM</v>
      </c>
      <c r="AJ347" s="54">
        <f t="shared" ca="1" si="125"/>
        <v>0</v>
      </c>
    </row>
    <row r="348" spans="1:36" ht="12.75" customHeight="1" x14ac:dyDescent="0.45">
      <c r="A348" s="57"/>
      <c r="B348" s="58"/>
      <c r="C348" s="51"/>
      <c r="D348" s="51"/>
      <c r="E348" s="51"/>
      <c r="F348" s="51"/>
      <c r="G348" s="51"/>
      <c r="H348" s="51"/>
      <c r="I348" s="51">
        <f t="shared" si="141"/>
        <v>0</v>
      </c>
      <c r="K348" s="33" t="str">
        <f t="shared" si="120"/>
        <v>WOOD PRODUCTS</v>
      </c>
      <c r="L348" s="33" t="str">
        <f t="shared" si="139"/>
        <v>IOI</v>
      </c>
      <c r="M348" s="33">
        <f t="shared" si="140"/>
        <v>0</v>
      </c>
      <c r="O348"/>
      <c r="P348"/>
      <c r="V348" s="22">
        <f t="shared" si="131"/>
        <v>4</v>
      </c>
      <c r="W348" s="22">
        <f t="shared" si="142"/>
        <v>8</v>
      </c>
      <c r="X348" s="22">
        <f t="shared" si="142"/>
        <v>2</v>
      </c>
      <c r="Y348" s="53" t="str">
        <f t="shared" si="121"/>
        <v>IIS</v>
      </c>
      <c r="Z348" s="7" t="str">
        <f t="shared" si="122"/>
        <v>PRH</v>
      </c>
      <c r="AA348" s="54">
        <f t="shared" si="143"/>
        <v>0.4279835390946502</v>
      </c>
      <c r="AB348" s="54">
        <f t="shared" si="143"/>
        <v>0.80668257756563244</v>
      </c>
      <c r="AC348" s="54">
        <f t="shared" si="143"/>
        <v>0.25925925925925924</v>
      </c>
      <c r="AD348" s="54">
        <f t="shared" si="143"/>
        <v>0</v>
      </c>
      <c r="AE348" s="54"/>
      <c r="AF348" s="22">
        <f t="shared" ca="1" si="123"/>
        <v>0</v>
      </c>
      <c r="AG348" s="22" t="str">
        <f t="shared" ca="1" si="124"/>
        <v>OIL</v>
      </c>
      <c r="AH348" s="22" t="str">
        <f t="shared" si="130"/>
        <v>IIS</v>
      </c>
      <c r="AI348" s="22" t="str">
        <f t="shared" si="130"/>
        <v>PRH</v>
      </c>
      <c r="AJ348" s="54">
        <f t="shared" ca="1" si="125"/>
        <v>0</v>
      </c>
    </row>
    <row r="349" spans="1:36" ht="12.75" customHeight="1" x14ac:dyDescent="0.45">
      <c r="A349" s="49"/>
      <c r="B349" s="49"/>
      <c r="C349" s="51"/>
      <c r="D349" s="51"/>
      <c r="E349" s="51"/>
      <c r="F349" s="51"/>
      <c r="G349" s="51"/>
      <c r="H349" s="51"/>
      <c r="I349" s="51">
        <f t="shared" si="141"/>
        <v>0</v>
      </c>
      <c r="K349" s="33" t="str">
        <f t="shared" si="120"/>
        <v>WOOD PRODUCTS</v>
      </c>
      <c r="L349" s="33" t="str">
        <f t="shared" si="139"/>
        <v>IOI</v>
      </c>
      <c r="M349" s="33">
        <f t="shared" si="140"/>
        <v>0</v>
      </c>
      <c r="O349"/>
      <c r="P349"/>
      <c r="V349" s="22">
        <f t="shared" si="131"/>
        <v>4</v>
      </c>
      <c r="W349" s="22">
        <f t="shared" si="142"/>
        <v>8</v>
      </c>
      <c r="X349" s="22">
        <f t="shared" si="142"/>
        <v>3</v>
      </c>
      <c r="Y349" s="53" t="str">
        <f t="shared" si="121"/>
        <v>IIS</v>
      </c>
      <c r="Z349" s="7" t="str">
        <f t="shared" si="122"/>
        <v>PRC</v>
      </c>
      <c r="AA349" s="54">
        <f t="shared" si="143"/>
        <v>2.8806584362139918E-2</v>
      </c>
      <c r="AB349" s="54">
        <f t="shared" si="143"/>
        <v>7.1599045346062056E-3</v>
      </c>
      <c r="AC349" s="54">
        <f t="shared" si="143"/>
        <v>0</v>
      </c>
      <c r="AD349" s="54">
        <f t="shared" si="143"/>
        <v>0</v>
      </c>
      <c r="AE349" s="54"/>
      <c r="AF349" s="22">
        <f t="shared" ca="1" si="123"/>
        <v>0</v>
      </c>
      <c r="AG349" s="22" t="str">
        <f t="shared" ca="1" si="124"/>
        <v>OIL</v>
      </c>
      <c r="AH349" s="22" t="str">
        <f t="shared" si="130"/>
        <v>IIS</v>
      </c>
      <c r="AI349" s="22" t="str">
        <f t="shared" si="130"/>
        <v>PRC</v>
      </c>
      <c r="AJ349" s="54">
        <f t="shared" ca="1" si="125"/>
        <v>0</v>
      </c>
    </row>
    <row r="350" spans="1:36" ht="12.75" customHeight="1" x14ac:dyDescent="0.45">
      <c r="A350" s="49"/>
      <c r="B350" s="46" t="s">
        <v>176</v>
      </c>
      <c r="C350" s="51">
        <v>77</v>
      </c>
      <c r="D350" s="51"/>
      <c r="E350" s="51">
        <v>11</v>
      </c>
      <c r="F350" s="51">
        <v>67</v>
      </c>
      <c r="G350" s="51">
        <v>4</v>
      </c>
      <c r="H350" s="51" t="s">
        <v>208</v>
      </c>
      <c r="I350" s="51">
        <f t="shared" si="141"/>
        <v>15</v>
      </c>
      <c r="K350" s="33" t="str">
        <f t="shared" si="120"/>
        <v>WOOD PRODUCTS</v>
      </c>
      <c r="L350" s="33" t="str">
        <f t="shared" si="139"/>
        <v>IOI</v>
      </c>
      <c r="M350" s="33">
        <f t="shared" si="140"/>
        <v>0</v>
      </c>
      <c r="O350"/>
      <c r="P350"/>
      <c r="V350" s="22">
        <f t="shared" si="131"/>
        <v>4</v>
      </c>
      <c r="W350" s="22">
        <f t="shared" si="142"/>
        <v>8</v>
      </c>
      <c r="X350" s="22">
        <f t="shared" si="142"/>
        <v>4</v>
      </c>
      <c r="Y350" s="53" t="str">
        <f t="shared" si="121"/>
        <v>IIS</v>
      </c>
      <c r="Z350" s="7" t="str">
        <f t="shared" si="122"/>
        <v>MDR</v>
      </c>
      <c r="AA350" s="54">
        <f t="shared" si="143"/>
        <v>0.36625514403292181</v>
      </c>
      <c r="AB350" s="54">
        <f t="shared" si="143"/>
        <v>7.1599045346062056E-3</v>
      </c>
      <c r="AC350" s="54">
        <f t="shared" si="143"/>
        <v>0</v>
      </c>
      <c r="AD350" s="54">
        <f t="shared" si="143"/>
        <v>0</v>
      </c>
      <c r="AE350" s="54"/>
      <c r="AF350" s="22">
        <f t="shared" ca="1" si="123"/>
        <v>0</v>
      </c>
      <c r="AG350" s="22" t="str">
        <f t="shared" ca="1" si="124"/>
        <v>OIL</v>
      </c>
      <c r="AH350" s="22" t="str">
        <f t="shared" si="130"/>
        <v>IIS</v>
      </c>
      <c r="AI350" s="22" t="str">
        <f t="shared" si="130"/>
        <v>MDR</v>
      </c>
      <c r="AJ350" s="54">
        <f t="shared" ca="1" si="125"/>
        <v>0</v>
      </c>
    </row>
    <row r="351" spans="1:36" ht="12.75" customHeight="1" x14ac:dyDescent="0.45">
      <c r="A351" s="49"/>
      <c r="B351" s="46" t="s">
        <v>170</v>
      </c>
      <c r="C351" s="51">
        <v>2</v>
      </c>
      <c r="D351" s="51"/>
      <c r="E351" s="51"/>
      <c r="F351" s="51">
        <v>19</v>
      </c>
      <c r="G351" s="51"/>
      <c r="H351" s="51" t="s">
        <v>208</v>
      </c>
      <c r="I351" s="51">
        <f t="shared" si="141"/>
        <v>0</v>
      </c>
      <c r="K351" s="33" t="str">
        <f t="shared" si="120"/>
        <v>WOOD PRODUCTS</v>
      </c>
      <c r="L351" s="33" t="str">
        <f t="shared" si="139"/>
        <v>IOI</v>
      </c>
      <c r="M351" s="33">
        <f t="shared" si="140"/>
        <v>0</v>
      </c>
      <c r="O351"/>
      <c r="P351"/>
      <c r="V351" s="22">
        <f t="shared" si="131"/>
        <v>4</v>
      </c>
      <c r="W351" s="22">
        <f t="shared" si="142"/>
        <v>8</v>
      </c>
      <c r="X351" s="22">
        <f t="shared" si="142"/>
        <v>5</v>
      </c>
      <c r="Y351" s="53" t="str">
        <f t="shared" si="121"/>
        <v>IIS</v>
      </c>
      <c r="Z351" s="7" t="str">
        <f t="shared" si="122"/>
        <v>ECP</v>
      </c>
      <c r="AA351" s="54">
        <f t="shared" si="143"/>
        <v>4.9382716049382713E-2</v>
      </c>
      <c r="AB351" s="54">
        <f t="shared" si="143"/>
        <v>0</v>
      </c>
      <c r="AC351" s="54">
        <f t="shared" si="143"/>
        <v>0</v>
      </c>
      <c r="AD351" s="54">
        <f t="shared" si="143"/>
        <v>0</v>
      </c>
      <c r="AE351" s="54"/>
      <c r="AF351" s="22">
        <f t="shared" ca="1" si="123"/>
        <v>0</v>
      </c>
      <c r="AG351" s="22" t="str">
        <f t="shared" ca="1" si="124"/>
        <v>OIL</v>
      </c>
      <c r="AH351" s="22" t="str">
        <f t="shared" si="130"/>
        <v>IIS</v>
      </c>
      <c r="AI351" s="22" t="str">
        <f t="shared" si="130"/>
        <v>ECP</v>
      </c>
      <c r="AJ351" s="54">
        <f t="shared" ca="1" si="125"/>
        <v>0</v>
      </c>
    </row>
    <row r="352" spans="1:36" ht="12.75" customHeight="1" x14ac:dyDescent="0.45">
      <c r="A352" s="49"/>
      <c r="B352" s="49" t="s">
        <v>172</v>
      </c>
      <c r="C352" s="51">
        <v>2</v>
      </c>
      <c r="D352" s="51">
        <v>0</v>
      </c>
      <c r="E352" s="51"/>
      <c r="F352" s="51">
        <v>4</v>
      </c>
      <c r="G352" s="51"/>
      <c r="H352" s="51">
        <v>0</v>
      </c>
      <c r="I352" s="51">
        <f t="shared" si="141"/>
        <v>0</v>
      </c>
      <c r="K352" s="33" t="str">
        <f t="shared" si="120"/>
        <v>WOOD PRODUCTS</v>
      </c>
      <c r="L352" s="33" t="str">
        <f t="shared" si="139"/>
        <v>IOI</v>
      </c>
      <c r="M352" s="33" t="str">
        <f t="shared" si="140"/>
        <v>STM</v>
      </c>
      <c r="O352"/>
      <c r="P352"/>
      <c r="V352" s="22">
        <f t="shared" si="131"/>
        <v>4</v>
      </c>
      <c r="W352" s="22">
        <f t="shared" si="142"/>
        <v>8</v>
      </c>
      <c r="X352" s="22">
        <f t="shared" si="142"/>
        <v>6</v>
      </c>
      <c r="Y352" s="53" t="str">
        <f t="shared" si="121"/>
        <v>IIS</v>
      </c>
      <c r="Z352" s="7" t="str">
        <f t="shared" si="122"/>
        <v>OTP</v>
      </c>
      <c r="AA352" s="54">
        <f t="shared" si="143"/>
        <v>4.9382716049382713E-2</v>
      </c>
      <c r="AB352" s="54">
        <f t="shared" si="143"/>
        <v>7.6372315035799526E-2</v>
      </c>
      <c r="AC352" s="54">
        <f t="shared" si="143"/>
        <v>0.7407407407407407</v>
      </c>
      <c r="AD352" s="54">
        <f t="shared" si="143"/>
        <v>0</v>
      </c>
      <c r="AE352" s="54"/>
      <c r="AF352" s="22">
        <f t="shared" ca="1" si="123"/>
        <v>0</v>
      </c>
      <c r="AG352" s="22" t="str">
        <f t="shared" ca="1" si="124"/>
        <v>OIL</v>
      </c>
      <c r="AH352" s="22" t="str">
        <f t="shared" si="130"/>
        <v>IIS</v>
      </c>
      <c r="AI352" s="22" t="str">
        <f t="shared" si="130"/>
        <v>OTP</v>
      </c>
      <c r="AJ352" s="54">
        <f t="shared" ca="1" si="125"/>
        <v>0</v>
      </c>
    </row>
    <row r="353" spans="1:36" ht="12.75" customHeight="1" x14ac:dyDescent="0.45">
      <c r="A353" s="49"/>
      <c r="B353" s="49" t="s">
        <v>175</v>
      </c>
      <c r="C353" s="51" t="s">
        <v>185</v>
      </c>
      <c r="D353" s="51"/>
      <c r="E353" s="51"/>
      <c r="F353" s="51">
        <v>15</v>
      </c>
      <c r="G353" s="51"/>
      <c r="H353" s="51" t="s">
        <v>208</v>
      </c>
      <c r="I353" s="51">
        <f t="shared" si="141"/>
        <v>0</v>
      </c>
      <c r="K353" s="33" t="str">
        <f t="shared" si="120"/>
        <v>WOOD PRODUCTS</v>
      </c>
      <c r="L353" s="33" t="str">
        <f t="shared" si="139"/>
        <v>IOI</v>
      </c>
      <c r="M353" s="33">
        <f t="shared" si="140"/>
        <v>0</v>
      </c>
      <c r="O353"/>
      <c r="P353"/>
      <c r="V353" s="22">
        <f t="shared" si="131"/>
        <v>4</v>
      </c>
      <c r="W353" s="22">
        <f t="shared" si="142"/>
        <v>8</v>
      </c>
      <c r="X353" s="22">
        <f t="shared" si="142"/>
        <v>7</v>
      </c>
      <c r="Y353" s="53" t="str">
        <f t="shared" si="121"/>
        <v>IIS</v>
      </c>
      <c r="Z353" s="7" t="str">
        <f t="shared" si="122"/>
        <v>SPC</v>
      </c>
      <c r="AA353" s="54">
        <f t="shared" si="143"/>
        <v>2.8806584362139918E-2</v>
      </c>
      <c r="AB353" s="54">
        <f t="shared" si="143"/>
        <v>5.4892601431980909E-2</v>
      </c>
      <c r="AC353" s="54">
        <f t="shared" si="143"/>
        <v>0</v>
      </c>
      <c r="AD353" s="54">
        <f t="shared" si="143"/>
        <v>0</v>
      </c>
      <c r="AE353" s="54"/>
      <c r="AF353" s="22">
        <f t="shared" ca="1" si="123"/>
        <v>0</v>
      </c>
      <c r="AG353" s="22" t="str">
        <f t="shared" ca="1" si="124"/>
        <v>OIL</v>
      </c>
      <c r="AH353" s="22" t="str">
        <f t="shared" si="130"/>
        <v>IIS</v>
      </c>
      <c r="AI353" s="22" t="str">
        <f t="shared" si="130"/>
        <v>SPC</v>
      </c>
      <c r="AJ353" s="54">
        <f t="shared" ca="1" si="125"/>
        <v>0</v>
      </c>
    </row>
    <row r="354" spans="1:36" ht="12.75" customHeight="1" x14ac:dyDescent="0.45">
      <c r="A354" s="49"/>
      <c r="B354" s="46" t="s">
        <v>178</v>
      </c>
      <c r="C354" s="51">
        <v>63</v>
      </c>
      <c r="D354" s="51"/>
      <c r="E354" s="51"/>
      <c r="F354" s="51">
        <v>40</v>
      </c>
      <c r="G354" s="51">
        <v>1</v>
      </c>
      <c r="H354" s="51" t="s">
        <v>208</v>
      </c>
      <c r="I354" s="51">
        <f t="shared" si="141"/>
        <v>1</v>
      </c>
      <c r="K354" s="33" t="str">
        <f t="shared" si="120"/>
        <v>WOOD PRODUCTS</v>
      </c>
      <c r="L354" s="33" t="str">
        <f t="shared" si="139"/>
        <v>IOI</v>
      </c>
      <c r="M354" s="33">
        <f t="shared" si="140"/>
        <v>0</v>
      </c>
      <c r="O354"/>
      <c r="P354"/>
      <c r="V354" s="22">
        <f t="shared" si="131"/>
        <v>4</v>
      </c>
      <c r="W354" s="22">
        <f t="shared" si="142"/>
        <v>8</v>
      </c>
      <c r="X354" s="22">
        <f t="shared" si="142"/>
        <v>8</v>
      </c>
      <c r="Y354" s="53" t="str">
        <f t="shared" si="121"/>
        <v>IIS</v>
      </c>
      <c r="Z354" s="7" t="str">
        <f t="shared" si="122"/>
        <v>LIG</v>
      </c>
      <c r="AA354" s="54">
        <f t="shared" si="143"/>
        <v>3.7037037037037035E-2</v>
      </c>
      <c r="AB354" s="54">
        <f t="shared" si="143"/>
        <v>0</v>
      </c>
      <c r="AC354" s="54">
        <f t="shared" si="143"/>
        <v>0</v>
      </c>
      <c r="AD354" s="54">
        <f t="shared" si="143"/>
        <v>0</v>
      </c>
      <c r="AE354" s="54"/>
      <c r="AF354" s="22">
        <f t="shared" ca="1" si="123"/>
        <v>0</v>
      </c>
      <c r="AG354" s="22" t="str">
        <f t="shared" ca="1" si="124"/>
        <v>OIL</v>
      </c>
      <c r="AH354" s="22" t="str">
        <f t="shared" si="130"/>
        <v>IIS</v>
      </c>
      <c r="AI354" s="22" t="str">
        <f t="shared" si="130"/>
        <v>LIG</v>
      </c>
      <c r="AJ354" s="54">
        <f t="shared" ca="1" si="125"/>
        <v>0</v>
      </c>
    </row>
    <row r="355" spans="1:36" ht="12.75" customHeight="1" x14ac:dyDescent="0.45">
      <c r="A355" s="49"/>
      <c r="B355" s="49" t="s">
        <v>180</v>
      </c>
      <c r="C355" s="51">
        <v>4</v>
      </c>
      <c r="D355" s="51"/>
      <c r="E355" s="51"/>
      <c r="F355" s="51">
        <v>34</v>
      </c>
      <c r="G355" s="51"/>
      <c r="H355" s="51" t="s">
        <v>208</v>
      </c>
      <c r="I355" s="51">
        <f t="shared" si="141"/>
        <v>0</v>
      </c>
      <c r="K355" s="33" t="str">
        <f t="shared" si="120"/>
        <v>WOOD PRODUCTS</v>
      </c>
      <c r="L355" s="33" t="str">
        <f t="shared" si="139"/>
        <v>IOI</v>
      </c>
      <c r="M355" s="33" t="str">
        <f t="shared" si="140"/>
        <v>PRH</v>
      </c>
      <c r="O355"/>
      <c r="P355"/>
      <c r="V355" s="22">
        <f t="shared" si="131"/>
        <v>4</v>
      </c>
      <c r="W355" s="22">
        <f t="shared" si="142"/>
        <v>8</v>
      </c>
      <c r="X355" s="22">
        <f t="shared" si="142"/>
        <v>9</v>
      </c>
      <c r="Y355" s="53" t="str">
        <f t="shared" si="121"/>
        <v>IIS</v>
      </c>
      <c r="Z355" s="7" t="str">
        <f t="shared" si="122"/>
        <v>OTH</v>
      </c>
      <c r="AA355" s="54">
        <f t="shared" si="143"/>
        <v>8.23045267489712E-3</v>
      </c>
      <c r="AB355" s="54">
        <f t="shared" si="143"/>
        <v>7.1599045346062056E-3</v>
      </c>
      <c r="AC355" s="54">
        <f t="shared" si="143"/>
        <v>0</v>
      </c>
      <c r="AD355" s="54">
        <f t="shared" si="143"/>
        <v>1</v>
      </c>
      <c r="AE355" s="54"/>
      <c r="AF355" s="22">
        <f ca="1">IFERROR(IF(VALUE(AJ355)=0,0,1),0)</f>
        <v>1</v>
      </c>
      <c r="AG355" s="22" t="str">
        <f t="shared" ca="1" si="124"/>
        <v>OIL</v>
      </c>
      <c r="AH355" s="22" t="str">
        <f t="shared" si="130"/>
        <v>IIS</v>
      </c>
      <c r="AI355" s="22" t="str">
        <f t="shared" si="130"/>
        <v>OTH</v>
      </c>
      <c r="AJ355" s="54">
        <f t="shared" ca="1" si="125"/>
        <v>1</v>
      </c>
    </row>
    <row r="356" spans="1:36" ht="12.75" customHeight="1" x14ac:dyDescent="0.45">
      <c r="A356" s="49"/>
      <c r="B356" s="49" t="s">
        <v>183</v>
      </c>
      <c r="C356" s="51">
        <v>1</v>
      </c>
      <c r="D356" s="51">
        <v>0</v>
      </c>
      <c r="E356" s="51"/>
      <c r="F356" s="51" t="s">
        <v>208</v>
      </c>
      <c r="G356" s="51"/>
      <c r="H356" s="51">
        <v>0</v>
      </c>
      <c r="I356" s="51">
        <f t="shared" si="141"/>
        <v>0</v>
      </c>
      <c r="K356" s="33" t="str">
        <f t="shared" si="120"/>
        <v>WOOD PRODUCTS</v>
      </c>
      <c r="L356" s="33" t="str">
        <f t="shared" si="139"/>
        <v>IOI</v>
      </c>
      <c r="M356" s="33" t="str">
        <f t="shared" si="140"/>
        <v>PRC</v>
      </c>
      <c r="O356"/>
      <c r="P356"/>
      <c r="V356" s="22">
        <f t="shared" si="131"/>
        <v>4</v>
      </c>
      <c r="W356" s="22">
        <f t="shared" si="142"/>
        <v>9</v>
      </c>
      <c r="X356" s="22">
        <f t="shared" si="142"/>
        <v>1</v>
      </c>
      <c r="Y356" s="53" t="str">
        <f t="shared" si="121"/>
        <v>INF</v>
      </c>
      <c r="Z356" s="7" t="str">
        <f t="shared" si="122"/>
        <v>STM</v>
      </c>
      <c r="AA356" s="54">
        <f t="shared" si="143"/>
        <v>4.0816326530612249E-3</v>
      </c>
      <c r="AB356" s="54">
        <f t="shared" si="143"/>
        <v>2.0134228187919462E-2</v>
      </c>
      <c r="AC356" s="54" t="str">
        <f t="shared" si="143"/>
        <v/>
      </c>
      <c r="AD356" s="54">
        <f t="shared" si="143"/>
        <v>0</v>
      </c>
      <c r="AE356" s="54"/>
      <c r="AF356" s="22">
        <f t="shared" ca="1" si="123"/>
        <v>0</v>
      </c>
      <c r="AG356" s="22" t="str">
        <f t="shared" ca="1" si="124"/>
        <v>OIL</v>
      </c>
      <c r="AH356" s="22" t="str">
        <f t="shared" si="130"/>
        <v>INF</v>
      </c>
      <c r="AI356" s="22" t="str">
        <f t="shared" si="130"/>
        <v>STM</v>
      </c>
      <c r="AJ356" s="54">
        <f t="shared" ca="1" si="125"/>
        <v>0</v>
      </c>
    </row>
    <row r="357" spans="1:36" ht="12.75" customHeight="1" x14ac:dyDescent="0.45">
      <c r="A357" s="49"/>
      <c r="B357" s="49" t="s">
        <v>187</v>
      </c>
      <c r="C357" s="51">
        <v>58</v>
      </c>
      <c r="D357" s="51"/>
      <c r="E357" s="51">
        <v>1</v>
      </c>
      <c r="F357" s="51">
        <v>2</v>
      </c>
      <c r="G357" s="51"/>
      <c r="H357" s="51">
        <v>0</v>
      </c>
      <c r="I357" s="51">
        <f t="shared" si="141"/>
        <v>1</v>
      </c>
      <c r="K357" s="33" t="str">
        <f t="shared" si="120"/>
        <v>WOOD PRODUCTS</v>
      </c>
      <c r="L357" s="33" t="str">
        <f t="shared" si="139"/>
        <v>IOI</v>
      </c>
      <c r="M357" s="33" t="str">
        <f t="shared" si="140"/>
        <v>MDR</v>
      </c>
      <c r="O357"/>
      <c r="P357"/>
      <c r="V357" s="22">
        <f t="shared" si="131"/>
        <v>4</v>
      </c>
      <c r="W357" s="22">
        <f t="shared" si="142"/>
        <v>9</v>
      </c>
      <c r="X357" s="22">
        <f t="shared" si="142"/>
        <v>2</v>
      </c>
      <c r="Y357" s="53" t="str">
        <f t="shared" si="121"/>
        <v>INF</v>
      </c>
      <c r="Z357" s="7" t="str">
        <f t="shared" si="122"/>
        <v>PRH</v>
      </c>
      <c r="AA357" s="54">
        <f t="shared" si="143"/>
        <v>0.19183673469387755</v>
      </c>
      <c r="AB357" s="54">
        <f t="shared" si="143"/>
        <v>0.84228187919463082</v>
      </c>
      <c r="AC357" s="54" t="str">
        <f t="shared" si="143"/>
        <v/>
      </c>
      <c r="AD357" s="54">
        <f t="shared" si="143"/>
        <v>0</v>
      </c>
      <c r="AE357" s="54"/>
      <c r="AF357" s="22">
        <f t="shared" ca="1" si="123"/>
        <v>0</v>
      </c>
      <c r="AG357" s="22" t="str">
        <f t="shared" ca="1" si="124"/>
        <v>OIL</v>
      </c>
      <c r="AH357" s="22" t="str">
        <f t="shared" si="130"/>
        <v>INF</v>
      </c>
      <c r="AI357" s="22" t="str">
        <f t="shared" si="130"/>
        <v>PRH</v>
      </c>
      <c r="AJ357" s="54">
        <f t="shared" ca="1" si="125"/>
        <v>0</v>
      </c>
    </row>
    <row r="358" spans="1:36" ht="12.75" customHeight="1" x14ac:dyDescent="0.45">
      <c r="A358" s="49"/>
      <c r="B358" s="49" t="s">
        <v>190</v>
      </c>
      <c r="C358" s="51" t="s">
        <v>208</v>
      </c>
      <c r="D358" s="51"/>
      <c r="E358" s="51"/>
      <c r="F358" s="51"/>
      <c r="G358" s="51"/>
      <c r="H358" s="51" t="s">
        <v>185</v>
      </c>
      <c r="I358" s="51">
        <f t="shared" si="141"/>
        <v>0</v>
      </c>
      <c r="K358" s="33" t="str">
        <f t="shared" si="120"/>
        <v>WOOD PRODUCTS</v>
      </c>
      <c r="L358" s="33" t="str">
        <f t="shared" si="139"/>
        <v>IOI</v>
      </c>
      <c r="M358" s="33" t="str">
        <f t="shared" si="140"/>
        <v>ECP</v>
      </c>
      <c r="O358"/>
      <c r="P358"/>
      <c r="V358" s="22">
        <f t="shared" si="131"/>
        <v>4</v>
      </c>
      <c r="W358" s="22">
        <f t="shared" si="142"/>
        <v>9</v>
      </c>
      <c r="X358" s="22">
        <f t="shared" si="142"/>
        <v>3</v>
      </c>
      <c r="Y358" s="53" t="str">
        <f t="shared" si="121"/>
        <v>INF</v>
      </c>
      <c r="Z358" s="7" t="str">
        <f t="shared" si="122"/>
        <v>PRC</v>
      </c>
      <c r="AA358" s="54">
        <f t="shared" si="143"/>
        <v>2.4489795918367346E-2</v>
      </c>
      <c r="AB358" s="54">
        <f t="shared" si="143"/>
        <v>0</v>
      </c>
      <c r="AC358" s="54" t="str">
        <f t="shared" si="143"/>
        <v/>
      </c>
      <c r="AD358" s="54">
        <f t="shared" si="143"/>
        <v>0</v>
      </c>
      <c r="AE358" s="54"/>
      <c r="AF358" s="22">
        <f t="shared" ca="1" si="123"/>
        <v>0</v>
      </c>
      <c r="AG358" s="22" t="str">
        <f t="shared" ca="1" si="124"/>
        <v>OIL</v>
      </c>
      <c r="AH358" s="22" t="str">
        <f t="shared" si="130"/>
        <v>INF</v>
      </c>
      <c r="AI358" s="22" t="str">
        <f t="shared" si="130"/>
        <v>PRC</v>
      </c>
      <c r="AJ358" s="54">
        <f t="shared" ca="1" si="125"/>
        <v>0</v>
      </c>
    </row>
    <row r="359" spans="1:36" ht="12.75" customHeight="1" x14ac:dyDescent="0.45">
      <c r="A359" s="49"/>
      <c r="B359" s="49" t="s">
        <v>193</v>
      </c>
      <c r="C359" s="51" t="s">
        <v>208</v>
      </c>
      <c r="D359" s="51">
        <v>0</v>
      </c>
      <c r="E359" s="51"/>
      <c r="F359" s="51">
        <v>4</v>
      </c>
      <c r="G359" s="51"/>
      <c r="H359" s="51">
        <v>0</v>
      </c>
      <c r="I359" s="51">
        <f t="shared" si="141"/>
        <v>0</v>
      </c>
      <c r="K359" s="33" t="str">
        <f t="shared" si="120"/>
        <v>WOOD PRODUCTS</v>
      </c>
      <c r="L359" s="33" t="str">
        <f t="shared" si="139"/>
        <v>IOI</v>
      </c>
      <c r="M359" s="33" t="str">
        <f t="shared" si="140"/>
        <v>OTP</v>
      </c>
      <c r="O359"/>
      <c r="P359"/>
      <c r="V359" s="22">
        <f t="shared" si="131"/>
        <v>4</v>
      </c>
      <c r="W359" s="22">
        <f t="shared" si="142"/>
        <v>9</v>
      </c>
      <c r="X359" s="22">
        <f t="shared" si="142"/>
        <v>4</v>
      </c>
      <c r="Y359" s="53" t="str">
        <f t="shared" si="121"/>
        <v>INF</v>
      </c>
      <c r="Z359" s="7" t="str">
        <f t="shared" si="122"/>
        <v>MDR</v>
      </c>
      <c r="AA359" s="54">
        <f t="shared" si="143"/>
        <v>0.27755102040816326</v>
      </c>
      <c r="AB359" s="54">
        <f t="shared" si="143"/>
        <v>1.6778523489932886E-2</v>
      </c>
      <c r="AC359" s="54" t="str">
        <f t="shared" si="143"/>
        <v/>
      </c>
      <c r="AD359" s="54">
        <f t="shared" si="143"/>
        <v>0</v>
      </c>
      <c r="AE359" s="54"/>
      <c r="AF359" s="22">
        <f t="shared" ca="1" si="123"/>
        <v>0</v>
      </c>
      <c r="AG359" s="22" t="str">
        <f t="shared" ca="1" si="124"/>
        <v>OIL</v>
      </c>
      <c r="AH359" s="22" t="str">
        <f t="shared" si="130"/>
        <v>INF</v>
      </c>
      <c r="AI359" s="22" t="str">
        <f t="shared" si="130"/>
        <v>MDR</v>
      </c>
      <c r="AJ359" s="54">
        <f t="shared" ca="1" si="125"/>
        <v>0</v>
      </c>
    </row>
    <row r="360" spans="1:36" ht="12.75" customHeight="1" x14ac:dyDescent="0.45">
      <c r="A360" s="49"/>
      <c r="B360" s="46" t="s">
        <v>196</v>
      </c>
      <c r="C360" s="51">
        <v>12</v>
      </c>
      <c r="D360" s="51"/>
      <c r="E360" s="51">
        <v>6</v>
      </c>
      <c r="F360" s="51">
        <v>8</v>
      </c>
      <c r="G360" s="51">
        <v>3</v>
      </c>
      <c r="H360" s="51" t="s">
        <v>208</v>
      </c>
      <c r="I360" s="51">
        <f t="shared" si="141"/>
        <v>9</v>
      </c>
      <c r="K360" s="33" t="str">
        <f t="shared" si="120"/>
        <v>WOOD PRODUCTS</v>
      </c>
      <c r="L360" s="33" t="str">
        <f t="shared" si="139"/>
        <v>IOI</v>
      </c>
      <c r="M360" s="33">
        <f t="shared" si="140"/>
        <v>0</v>
      </c>
      <c r="O360"/>
      <c r="P360"/>
      <c r="V360" s="22">
        <f t="shared" si="131"/>
        <v>4</v>
      </c>
      <c r="W360" s="22">
        <f t="shared" si="142"/>
        <v>9</v>
      </c>
      <c r="X360" s="22">
        <f t="shared" si="142"/>
        <v>5</v>
      </c>
      <c r="Y360" s="53" t="str">
        <f t="shared" si="121"/>
        <v>INF</v>
      </c>
      <c r="Z360" s="7" t="str">
        <f t="shared" si="122"/>
        <v>ECP</v>
      </c>
      <c r="AA360" s="54">
        <f t="shared" si="143"/>
        <v>0.36734693877551022</v>
      </c>
      <c r="AB360" s="54">
        <f t="shared" si="143"/>
        <v>0</v>
      </c>
      <c r="AC360" s="54" t="str">
        <f t="shared" si="143"/>
        <v/>
      </c>
      <c r="AD360" s="54">
        <f t="shared" si="143"/>
        <v>0</v>
      </c>
      <c r="AE360" s="54"/>
      <c r="AF360" s="22">
        <f t="shared" ca="1" si="123"/>
        <v>0</v>
      </c>
      <c r="AG360" s="22" t="str">
        <f t="shared" ca="1" si="124"/>
        <v>OIL</v>
      </c>
      <c r="AH360" s="22" t="str">
        <f t="shared" si="130"/>
        <v>INF</v>
      </c>
      <c r="AI360" s="22" t="str">
        <f t="shared" si="130"/>
        <v>ECP</v>
      </c>
      <c r="AJ360" s="54">
        <f t="shared" ca="1" si="125"/>
        <v>0</v>
      </c>
    </row>
    <row r="361" spans="1:36" ht="12.75" customHeight="1" x14ac:dyDescent="0.45">
      <c r="A361" s="49"/>
      <c r="B361" s="49" t="s">
        <v>198</v>
      </c>
      <c r="C361" s="51">
        <v>5</v>
      </c>
      <c r="D361" s="51"/>
      <c r="E361" s="51"/>
      <c r="F361" s="51">
        <v>6</v>
      </c>
      <c r="G361" s="51"/>
      <c r="H361" s="51" t="s">
        <v>208</v>
      </c>
      <c r="I361" s="51">
        <f t="shared" si="141"/>
        <v>0</v>
      </c>
      <c r="K361" s="33" t="str">
        <f t="shared" ref="K361:K424" si="144">IF(LEN(TRIM(A361))&gt;3,"subtot",IF(LEN(TRIM(A361))=3,B361,K360))</f>
        <v>WOOD PRODUCTS</v>
      </c>
      <c r="L361" s="33" t="str">
        <f t="shared" si="139"/>
        <v>IOI</v>
      </c>
      <c r="M361" s="33" t="str">
        <f t="shared" si="140"/>
        <v>SPC</v>
      </c>
      <c r="O361"/>
      <c r="P361"/>
      <c r="V361" s="22">
        <f t="shared" si="131"/>
        <v>4</v>
      </c>
      <c r="W361" s="22">
        <f t="shared" si="142"/>
        <v>9</v>
      </c>
      <c r="X361" s="22">
        <f t="shared" si="142"/>
        <v>6</v>
      </c>
      <c r="Y361" s="53" t="str">
        <f t="shared" si="121"/>
        <v>INF</v>
      </c>
      <c r="Z361" s="7" t="str">
        <f t="shared" si="122"/>
        <v>OTP</v>
      </c>
      <c r="AA361" s="54">
        <f t="shared" si="143"/>
        <v>3.6734693877551024E-2</v>
      </c>
      <c r="AB361" s="54">
        <f t="shared" si="143"/>
        <v>2.0134228187919462E-2</v>
      </c>
      <c r="AC361" s="54" t="str">
        <f t="shared" si="143"/>
        <v/>
      </c>
      <c r="AD361" s="54">
        <f t="shared" si="143"/>
        <v>0</v>
      </c>
      <c r="AE361" s="54"/>
      <c r="AF361" s="22">
        <f t="shared" ca="1" si="123"/>
        <v>0</v>
      </c>
      <c r="AG361" s="22" t="str">
        <f t="shared" ca="1" si="124"/>
        <v>OIL</v>
      </c>
      <c r="AH361" s="22" t="str">
        <f t="shared" si="130"/>
        <v>INF</v>
      </c>
      <c r="AI361" s="22" t="str">
        <f t="shared" si="130"/>
        <v>OTP</v>
      </c>
      <c r="AJ361" s="54">
        <f t="shared" ca="1" si="125"/>
        <v>0</v>
      </c>
    </row>
    <row r="362" spans="1:36" ht="12.75" customHeight="1" x14ac:dyDescent="0.45">
      <c r="A362" s="49"/>
      <c r="B362" s="49" t="s">
        <v>201</v>
      </c>
      <c r="C362" s="51">
        <v>5</v>
      </c>
      <c r="D362" s="51"/>
      <c r="E362" s="51"/>
      <c r="F362" s="51"/>
      <c r="G362" s="51"/>
      <c r="H362" s="51" t="s">
        <v>185</v>
      </c>
      <c r="I362" s="51">
        <f t="shared" si="141"/>
        <v>0</v>
      </c>
      <c r="K362" s="33" t="str">
        <f t="shared" si="144"/>
        <v>WOOD PRODUCTS</v>
      </c>
      <c r="L362" s="33" t="str">
        <f t="shared" si="139"/>
        <v>IOI</v>
      </c>
      <c r="M362" s="33" t="str">
        <f t="shared" si="140"/>
        <v>LIG</v>
      </c>
      <c r="O362"/>
      <c r="P362"/>
      <c r="V362" s="22">
        <f t="shared" si="131"/>
        <v>4</v>
      </c>
      <c r="W362" s="22">
        <f t="shared" si="142"/>
        <v>9</v>
      </c>
      <c r="X362" s="22">
        <f t="shared" si="142"/>
        <v>7</v>
      </c>
      <c r="Y362" s="53" t="str">
        <f t="shared" ref="Y362:Y364" si="145">VLOOKUP(W362,$O$41:$P$49,2,FALSE)</f>
        <v>INF</v>
      </c>
      <c r="Z362" s="7" t="str">
        <f t="shared" ref="Z362:Z364" si="146">VLOOKUP(X362,$Q$41:$R$49,2,FALSE)</f>
        <v>SPC</v>
      </c>
      <c r="AA362" s="54">
        <f t="shared" si="143"/>
        <v>4.0816326530612242E-2</v>
      </c>
      <c r="AB362" s="54">
        <f t="shared" si="143"/>
        <v>9.7315436241610737E-2</v>
      </c>
      <c r="AC362" s="54" t="str">
        <f t="shared" si="143"/>
        <v/>
      </c>
      <c r="AD362" s="54">
        <f t="shared" si="143"/>
        <v>0</v>
      </c>
      <c r="AE362" s="54"/>
      <c r="AF362" s="22">
        <f t="shared" ref="AF362:AF363" ca="1" si="147">IF(AJ362=0,0,1)</f>
        <v>0</v>
      </c>
      <c r="AG362" s="22" t="str">
        <f t="shared" ref="AG362:AG364" ca="1" si="148">OFFSET($Z$40,0,V362)</f>
        <v>OIL</v>
      </c>
      <c r="AH362" s="22" t="str">
        <f t="shared" si="130"/>
        <v>INF</v>
      </c>
      <c r="AI362" s="22" t="str">
        <f t="shared" si="130"/>
        <v>SPC</v>
      </c>
      <c r="AJ362" s="54">
        <f t="shared" ref="AJ362:AJ364" ca="1" si="149">OFFSET(Z362,0,V362)</f>
        <v>0</v>
      </c>
    </row>
    <row r="363" spans="1:36" ht="12.75" customHeight="1" x14ac:dyDescent="0.45">
      <c r="A363" s="49"/>
      <c r="B363" s="49" t="s">
        <v>204</v>
      </c>
      <c r="C363" s="51">
        <v>2</v>
      </c>
      <c r="D363" s="51">
        <v>0</v>
      </c>
      <c r="E363" s="51"/>
      <c r="F363" s="51" t="s">
        <v>208</v>
      </c>
      <c r="G363" s="51"/>
      <c r="H363" s="51">
        <v>0</v>
      </c>
      <c r="I363" s="51">
        <f t="shared" si="141"/>
        <v>0</v>
      </c>
      <c r="K363" s="33" t="str">
        <f t="shared" si="144"/>
        <v>WOOD PRODUCTS</v>
      </c>
      <c r="L363" s="33" t="str">
        <f t="shared" si="139"/>
        <v>IOI</v>
      </c>
      <c r="M363" s="33" t="str">
        <f t="shared" si="140"/>
        <v>OTH</v>
      </c>
      <c r="O363"/>
      <c r="P363"/>
      <c r="V363" s="22">
        <f t="shared" si="131"/>
        <v>4</v>
      </c>
      <c r="W363" s="22">
        <f t="shared" ref="W363:X364" si="150">W282</f>
        <v>9</v>
      </c>
      <c r="X363" s="22">
        <f t="shared" si="150"/>
        <v>8</v>
      </c>
      <c r="Y363" s="53" t="str">
        <f t="shared" si="145"/>
        <v>INF</v>
      </c>
      <c r="Z363" s="7" t="str">
        <f t="shared" si="146"/>
        <v>LIG</v>
      </c>
      <c r="AA363" s="54">
        <f t="shared" ref="AA363:AD364" si="151">AA282</f>
        <v>4.0816326530612242E-2</v>
      </c>
      <c r="AB363" s="54">
        <f t="shared" si="151"/>
        <v>0</v>
      </c>
      <c r="AC363" s="54" t="str">
        <f t="shared" si="151"/>
        <v/>
      </c>
      <c r="AD363" s="54">
        <f t="shared" si="151"/>
        <v>0</v>
      </c>
      <c r="AE363" s="54"/>
      <c r="AF363" s="22">
        <f t="shared" ca="1" si="147"/>
        <v>0</v>
      </c>
      <c r="AG363" s="22" t="str">
        <f t="shared" ca="1" si="148"/>
        <v>OIL</v>
      </c>
      <c r="AH363" s="22" t="str">
        <f t="shared" si="130"/>
        <v>INF</v>
      </c>
      <c r="AI363" s="22" t="str">
        <f t="shared" si="130"/>
        <v>LIG</v>
      </c>
      <c r="AJ363" s="54">
        <f t="shared" ca="1" si="149"/>
        <v>0</v>
      </c>
    </row>
    <row r="364" spans="1:36" ht="12.75" customHeight="1" x14ac:dyDescent="0.45">
      <c r="A364" s="49"/>
      <c r="B364" s="49" t="s">
        <v>207</v>
      </c>
      <c r="C364" s="51" t="s">
        <v>208</v>
      </c>
      <c r="D364" s="51"/>
      <c r="E364" s="51">
        <v>6</v>
      </c>
      <c r="F364" s="51" t="s">
        <v>208</v>
      </c>
      <c r="G364" s="51">
        <v>3</v>
      </c>
      <c r="H364" s="51" t="s">
        <v>185</v>
      </c>
      <c r="I364" s="51">
        <f t="shared" si="141"/>
        <v>9</v>
      </c>
      <c r="K364" s="33" t="str">
        <f t="shared" si="144"/>
        <v>WOOD PRODUCTS</v>
      </c>
      <c r="L364" s="33" t="str">
        <f t="shared" si="139"/>
        <v>IOI</v>
      </c>
      <c r="M364" s="33" t="str">
        <f t="shared" si="140"/>
        <v>OTH</v>
      </c>
      <c r="O364"/>
      <c r="P364"/>
      <c r="V364" s="22">
        <f t="shared" si="131"/>
        <v>4</v>
      </c>
      <c r="W364" s="22">
        <f t="shared" si="150"/>
        <v>9</v>
      </c>
      <c r="X364" s="22">
        <f t="shared" si="150"/>
        <v>9</v>
      </c>
      <c r="Y364" s="53" t="str">
        <f t="shared" si="145"/>
        <v>INF</v>
      </c>
      <c r="Z364" s="7" t="str">
        <f t="shared" si="146"/>
        <v>OTH</v>
      </c>
      <c r="AA364" s="54">
        <f t="shared" si="151"/>
        <v>1.6326530612244899E-2</v>
      </c>
      <c r="AB364" s="54">
        <f t="shared" si="151"/>
        <v>3.3557046979865771E-3</v>
      </c>
      <c r="AC364" s="54" t="str">
        <f t="shared" si="151"/>
        <v/>
      </c>
      <c r="AD364" s="54">
        <f t="shared" si="151"/>
        <v>1</v>
      </c>
      <c r="AE364" s="54"/>
      <c r="AF364" s="22">
        <f ca="1">IFERROR(IF(VALUE(AJ364)=0,0,1),0)</f>
        <v>1</v>
      </c>
      <c r="AG364" s="22" t="str">
        <f t="shared" ca="1" si="148"/>
        <v>OIL</v>
      </c>
      <c r="AH364" s="22" t="str">
        <f t="shared" si="130"/>
        <v>INF</v>
      </c>
      <c r="AI364" s="22" t="str">
        <f t="shared" si="130"/>
        <v>OTH</v>
      </c>
      <c r="AJ364" s="54">
        <f t="shared" ca="1" si="149"/>
        <v>1</v>
      </c>
    </row>
    <row r="365" spans="1:36" ht="12.75" customHeight="1" x14ac:dyDescent="0.45">
      <c r="A365" s="49"/>
      <c r="B365" s="49" t="s">
        <v>210</v>
      </c>
      <c r="C365" s="51" t="s">
        <v>185</v>
      </c>
      <c r="D365" s="51">
        <v>0</v>
      </c>
      <c r="E365" s="51"/>
      <c r="F365" s="51" t="s">
        <v>208</v>
      </c>
      <c r="G365" s="51"/>
      <c r="H365" s="51">
        <v>0</v>
      </c>
      <c r="I365" s="51">
        <f t="shared" si="141"/>
        <v>0</v>
      </c>
      <c r="K365" s="33" t="str">
        <f t="shared" si="144"/>
        <v>WOOD PRODUCTS</v>
      </c>
      <c r="L365" s="33" t="str">
        <f t="shared" si="139"/>
        <v>IOI</v>
      </c>
      <c r="M365" s="33" t="str">
        <f t="shared" si="140"/>
        <v>OTH</v>
      </c>
      <c r="O365"/>
      <c r="P365"/>
    </row>
    <row r="366" spans="1:36" ht="12.75" customHeight="1" x14ac:dyDescent="0.45">
      <c r="A366" s="49"/>
      <c r="B366" s="49" t="s">
        <v>211</v>
      </c>
      <c r="C366" s="51" t="s">
        <v>208</v>
      </c>
      <c r="D366" s="51">
        <v>0</v>
      </c>
      <c r="E366" s="51"/>
      <c r="F366" s="51">
        <v>1</v>
      </c>
      <c r="G366" s="51"/>
      <c r="H366" s="51">
        <v>0</v>
      </c>
      <c r="I366" s="51">
        <f t="shared" si="141"/>
        <v>0</v>
      </c>
      <c r="K366" s="33" t="str">
        <f t="shared" si="144"/>
        <v>WOOD PRODUCTS</v>
      </c>
      <c r="L366" s="33" t="str">
        <f t="shared" si="139"/>
        <v>IOI</v>
      </c>
      <c r="M366" s="33" t="str">
        <f t="shared" si="140"/>
        <v>OTH</v>
      </c>
      <c r="O366"/>
      <c r="P366"/>
    </row>
    <row r="367" spans="1:36" ht="12.75" customHeight="1" x14ac:dyDescent="0.45">
      <c r="A367" s="49"/>
      <c r="B367" s="46" t="s">
        <v>213</v>
      </c>
      <c r="C367" s="51">
        <v>1</v>
      </c>
      <c r="D367" s="51">
        <v>0</v>
      </c>
      <c r="E367" s="51">
        <v>0</v>
      </c>
      <c r="F367" s="51" t="s">
        <v>208</v>
      </c>
      <c r="G367" s="51"/>
      <c r="H367" s="51">
        <v>0</v>
      </c>
      <c r="I367" s="51">
        <f t="shared" si="141"/>
        <v>0</v>
      </c>
      <c r="K367" s="33" t="str">
        <f t="shared" si="144"/>
        <v>WOOD PRODUCTS</v>
      </c>
      <c r="L367" s="33" t="str">
        <f t="shared" si="139"/>
        <v>IOI</v>
      </c>
      <c r="M367" s="33">
        <f t="shared" si="140"/>
        <v>0</v>
      </c>
      <c r="O367"/>
      <c r="P367"/>
    </row>
    <row r="368" spans="1:36" ht="12.75" customHeight="1" x14ac:dyDescent="0.45">
      <c r="A368" s="49"/>
      <c r="B368" s="49"/>
      <c r="C368" s="51"/>
      <c r="D368" s="51"/>
      <c r="E368" s="51"/>
      <c r="F368" s="51"/>
      <c r="G368" s="51"/>
      <c r="H368" s="51"/>
      <c r="I368" s="51">
        <f t="shared" si="141"/>
        <v>0</v>
      </c>
      <c r="K368" s="33" t="str">
        <f t="shared" si="144"/>
        <v>WOOD PRODUCTS</v>
      </c>
      <c r="L368" s="33" t="str">
        <f t="shared" si="139"/>
        <v>IOI</v>
      </c>
      <c r="M368" s="33">
        <f t="shared" si="140"/>
        <v>0</v>
      </c>
      <c r="O368"/>
      <c r="P368"/>
      <c r="Q368" s="33"/>
      <c r="R368" s="33"/>
      <c r="S368" s="33"/>
      <c r="T368" s="33"/>
      <c r="U368" s="33"/>
    </row>
    <row r="369" spans="1:24" s="33" customFormat="1" ht="12.75" customHeight="1" x14ac:dyDescent="0.45">
      <c r="A369" s="46" t="s">
        <v>248</v>
      </c>
      <c r="B369" s="46" t="s">
        <v>249</v>
      </c>
      <c r="C369" s="55"/>
      <c r="D369" s="55"/>
      <c r="E369" s="55"/>
      <c r="F369" s="55"/>
      <c r="G369" s="55"/>
      <c r="H369" s="55"/>
      <c r="I369" s="55">
        <f t="shared" si="141"/>
        <v>0</v>
      </c>
      <c r="K369" s="33" t="str">
        <f t="shared" si="144"/>
        <v>subtot</v>
      </c>
      <c r="L369" s="33" t="str">
        <f t="shared" si="139"/>
        <v/>
      </c>
      <c r="M369" s="33">
        <f t="shared" si="140"/>
        <v>0</v>
      </c>
      <c r="O369"/>
      <c r="P369"/>
      <c r="Q369" s="22"/>
      <c r="R369" s="22"/>
      <c r="S369" s="22"/>
      <c r="T369" s="22"/>
      <c r="U369" s="22"/>
      <c r="V369" s="22"/>
      <c r="W369" s="22"/>
      <c r="X369" s="22"/>
    </row>
    <row r="370" spans="1:24" ht="12.75" customHeight="1" x14ac:dyDescent="0.45">
      <c r="A370" s="49"/>
      <c r="B370" s="49"/>
      <c r="C370" s="51"/>
      <c r="D370" s="51"/>
      <c r="E370" s="51"/>
      <c r="F370" s="51"/>
      <c r="G370" s="51"/>
      <c r="H370" s="51"/>
      <c r="I370" s="51">
        <f t="shared" si="141"/>
        <v>0</v>
      </c>
      <c r="K370" s="33" t="str">
        <f t="shared" si="144"/>
        <v>subtot</v>
      </c>
      <c r="L370" s="33" t="str">
        <f t="shared" si="139"/>
        <v/>
      </c>
      <c r="M370" s="33">
        <f t="shared" si="140"/>
        <v>0</v>
      </c>
      <c r="O370"/>
      <c r="P370"/>
    </row>
    <row r="371" spans="1:24" ht="12.75" customHeight="1" x14ac:dyDescent="0.45">
      <c r="A371" s="49"/>
      <c r="B371" s="49"/>
      <c r="C371" s="51"/>
      <c r="D371" s="51"/>
      <c r="E371" s="51"/>
      <c r="F371" s="51"/>
      <c r="G371" s="51"/>
      <c r="H371" s="51"/>
      <c r="I371" s="51">
        <f t="shared" si="141"/>
        <v>0</v>
      </c>
      <c r="K371" s="33" t="str">
        <f t="shared" si="144"/>
        <v>subtot</v>
      </c>
      <c r="L371" s="33" t="str">
        <f t="shared" si="139"/>
        <v/>
      </c>
      <c r="M371" s="33">
        <f t="shared" si="140"/>
        <v>0</v>
      </c>
      <c r="O371"/>
      <c r="P371"/>
    </row>
    <row r="372" spans="1:24" ht="12.75" customHeight="1" x14ac:dyDescent="0.45">
      <c r="A372" s="49"/>
      <c r="B372" s="46" t="s">
        <v>176</v>
      </c>
      <c r="C372" s="51">
        <v>30</v>
      </c>
      <c r="D372" s="51"/>
      <c r="E372" s="51">
        <v>5</v>
      </c>
      <c r="F372" s="51">
        <v>18</v>
      </c>
      <c r="G372" s="51"/>
      <c r="H372" s="51">
        <v>0</v>
      </c>
      <c r="I372" s="51">
        <f t="shared" si="141"/>
        <v>5</v>
      </c>
      <c r="K372" s="33" t="str">
        <f t="shared" si="144"/>
        <v>subtot</v>
      </c>
      <c r="L372" s="33" t="str">
        <f t="shared" si="139"/>
        <v/>
      </c>
      <c r="M372" s="33">
        <f t="shared" si="140"/>
        <v>0</v>
      </c>
      <c r="O372"/>
      <c r="P372"/>
    </row>
    <row r="373" spans="1:24" ht="12.75" customHeight="1" x14ac:dyDescent="0.45">
      <c r="A373" s="49"/>
      <c r="B373" s="46" t="s">
        <v>170</v>
      </c>
      <c r="C373" s="51">
        <v>1</v>
      </c>
      <c r="D373" s="51"/>
      <c r="E373" s="51"/>
      <c r="F373" s="51">
        <v>6</v>
      </c>
      <c r="G373" s="51"/>
      <c r="H373" s="51">
        <v>0</v>
      </c>
      <c r="I373" s="51">
        <f t="shared" si="141"/>
        <v>0</v>
      </c>
      <c r="K373" s="33" t="str">
        <f t="shared" si="144"/>
        <v>subtot</v>
      </c>
      <c r="L373" s="33" t="str">
        <f t="shared" si="139"/>
        <v/>
      </c>
      <c r="M373" s="33">
        <f t="shared" si="140"/>
        <v>0</v>
      </c>
      <c r="O373"/>
      <c r="P373"/>
    </row>
    <row r="374" spans="1:24" ht="12.75" customHeight="1" x14ac:dyDescent="0.45">
      <c r="A374" s="49"/>
      <c r="B374" s="49" t="s">
        <v>172</v>
      </c>
      <c r="C374" s="51">
        <v>1</v>
      </c>
      <c r="D374" s="51">
        <v>0</v>
      </c>
      <c r="E374" s="51"/>
      <c r="F374" s="51">
        <v>1</v>
      </c>
      <c r="G374" s="51"/>
      <c r="H374" s="51">
        <v>0</v>
      </c>
      <c r="I374" s="51">
        <f t="shared" si="141"/>
        <v>0</v>
      </c>
      <c r="K374" s="33" t="str">
        <f t="shared" si="144"/>
        <v>subtot</v>
      </c>
      <c r="L374" s="33" t="str">
        <f t="shared" si="139"/>
        <v/>
      </c>
      <c r="M374" s="33" t="str">
        <f t="shared" si="140"/>
        <v>STM</v>
      </c>
      <c r="O374"/>
      <c r="P374"/>
    </row>
    <row r="375" spans="1:24" ht="12.75" customHeight="1" x14ac:dyDescent="0.45">
      <c r="A375" s="49"/>
      <c r="B375" s="49" t="s">
        <v>175</v>
      </c>
      <c r="C375" s="51" t="s">
        <v>185</v>
      </c>
      <c r="D375" s="51"/>
      <c r="E375" s="51"/>
      <c r="F375" s="51">
        <v>5</v>
      </c>
      <c r="G375" s="51"/>
      <c r="H375" s="51">
        <v>0</v>
      </c>
      <c r="I375" s="51">
        <f t="shared" si="141"/>
        <v>0</v>
      </c>
      <c r="K375" s="33" t="str">
        <f t="shared" si="144"/>
        <v>subtot</v>
      </c>
      <c r="L375" s="33" t="str">
        <f t="shared" si="139"/>
        <v/>
      </c>
      <c r="M375" s="33">
        <f t="shared" si="140"/>
        <v>0</v>
      </c>
      <c r="O375"/>
      <c r="P375"/>
    </row>
    <row r="376" spans="1:24" ht="12.75" customHeight="1" x14ac:dyDescent="0.45">
      <c r="A376" s="49"/>
      <c r="B376" s="46" t="s">
        <v>178</v>
      </c>
      <c r="C376" s="51">
        <v>25</v>
      </c>
      <c r="D376" s="51">
        <v>0</v>
      </c>
      <c r="E376" s="51">
        <v>1</v>
      </c>
      <c r="F376" s="51"/>
      <c r="G376" s="51"/>
      <c r="H376" s="51">
        <v>0</v>
      </c>
      <c r="I376" s="51">
        <f t="shared" si="141"/>
        <v>1</v>
      </c>
      <c r="K376" s="33" t="str">
        <f t="shared" si="144"/>
        <v>subtot</v>
      </c>
      <c r="L376" s="33" t="str">
        <f t="shared" si="139"/>
        <v/>
      </c>
      <c r="M376" s="33">
        <f t="shared" si="140"/>
        <v>0</v>
      </c>
      <c r="O376"/>
      <c r="P376"/>
    </row>
    <row r="377" spans="1:24" ht="12.75" customHeight="1" x14ac:dyDescent="0.45">
      <c r="A377" s="49"/>
      <c r="B377" s="49" t="s">
        <v>180</v>
      </c>
      <c r="C377" s="51">
        <v>1</v>
      </c>
      <c r="D377" s="51">
        <v>0</v>
      </c>
      <c r="E377" s="51"/>
      <c r="F377" s="51"/>
      <c r="G377" s="51"/>
      <c r="H377" s="51">
        <v>0</v>
      </c>
      <c r="I377" s="51">
        <f t="shared" si="141"/>
        <v>0</v>
      </c>
      <c r="K377" s="33" t="str">
        <f t="shared" si="144"/>
        <v>subtot</v>
      </c>
      <c r="L377" s="33" t="str">
        <f t="shared" si="139"/>
        <v/>
      </c>
      <c r="M377" s="33" t="str">
        <f t="shared" si="140"/>
        <v>PRH</v>
      </c>
      <c r="O377"/>
      <c r="P377"/>
    </row>
    <row r="378" spans="1:24" ht="12.75" customHeight="1" x14ac:dyDescent="0.45">
      <c r="A378" s="49"/>
      <c r="B378" s="49" t="s">
        <v>183</v>
      </c>
      <c r="C378" s="51" t="s">
        <v>208</v>
      </c>
      <c r="D378" s="51">
        <v>0</v>
      </c>
      <c r="E378" s="51"/>
      <c r="F378" s="51" t="s">
        <v>208</v>
      </c>
      <c r="G378" s="51">
        <v>0</v>
      </c>
      <c r="H378" s="51">
        <v>0</v>
      </c>
      <c r="I378" s="51">
        <f t="shared" si="141"/>
        <v>0</v>
      </c>
      <c r="K378" s="33" t="str">
        <f t="shared" si="144"/>
        <v>subtot</v>
      </c>
      <c r="L378" s="33" t="str">
        <f t="shared" si="139"/>
        <v/>
      </c>
      <c r="M378" s="33" t="str">
        <f t="shared" si="140"/>
        <v>PRC</v>
      </c>
      <c r="O378"/>
      <c r="P378"/>
    </row>
    <row r="379" spans="1:24" ht="12.75" customHeight="1" x14ac:dyDescent="0.45">
      <c r="A379" s="49"/>
      <c r="B379" s="49" t="s">
        <v>187</v>
      </c>
      <c r="C379" s="51">
        <v>24</v>
      </c>
      <c r="D379" s="51">
        <v>0</v>
      </c>
      <c r="E379" s="51">
        <v>1</v>
      </c>
      <c r="F379" s="51" t="s">
        <v>208</v>
      </c>
      <c r="G379" s="51"/>
      <c r="H379" s="51">
        <v>0</v>
      </c>
      <c r="I379" s="51">
        <f t="shared" si="141"/>
        <v>1</v>
      </c>
      <c r="K379" s="33" t="str">
        <f t="shared" si="144"/>
        <v>subtot</v>
      </c>
      <c r="L379" s="33" t="str">
        <f t="shared" si="139"/>
        <v/>
      </c>
      <c r="M379" s="33" t="str">
        <f t="shared" si="140"/>
        <v>MDR</v>
      </c>
      <c r="O379"/>
      <c r="P379"/>
    </row>
    <row r="380" spans="1:24" ht="12.75" customHeight="1" x14ac:dyDescent="0.45">
      <c r="A380" s="49"/>
      <c r="B380" s="49" t="s">
        <v>190</v>
      </c>
      <c r="C380" s="51" t="s">
        <v>208</v>
      </c>
      <c r="D380" s="51"/>
      <c r="E380" s="51"/>
      <c r="F380" s="51"/>
      <c r="G380" s="51"/>
      <c r="H380" s="51" t="s">
        <v>185</v>
      </c>
      <c r="I380" s="51">
        <f t="shared" si="141"/>
        <v>0</v>
      </c>
      <c r="K380" s="33" t="str">
        <f t="shared" si="144"/>
        <v>subtot</v>
      </c>
      <c r="L380" s="33" t="str">
        <f t="shared" si="139"/>
        <v/>
      </c>
      <c r="M380" s="33" t="str">
        <f t="shared" si="140"/>
        <v>ECP</v>
      </c>
      <c r="O380"/>
      <c r="P380"/>
    </row>
    <row r="381" spans="1:24" ht="12.75" customHeight="1" x14ac:dyDescent="0.45">
      <c r="A381" s="49"/>
      <c r="B381" s="49" t="s">
        <v>193</v>
      </c>
      <c r="C381" s="51" t="s">
        <v>208</v>
      </c>
      <c r="D381" s="51">
        <v>0</v>
      </c>
      <c r="E381" s="51"/>
      <c r="F381" s="51">
        <v>0</v>
      </c>
      <c r="G381" s="51"/>
      <c r="H381" s="51">
        <v>0</v>
      </c>
      <c r="I381" s="51">
        <f t="shared" si="141"/>
        <v>0</v>
      </c>
      <c r="K381" s="33" t="str">
        <f t="shared" si="144"/>
        <v>subtot</v>
      </c>
      <c r="L381" s="33" t="str">
        <f t="shared" si="139"/>
        <v/>
      </c>
      <c r="M381" s="33" t="str">
        <f t="shared" si="140"/>
        <v>OTP</v>
      </c>
      <c r="O381"/>
      <c r="P381"/>
    </row>
    <row r="382" spans="1:24" ht="12.75" customHeight="1" x14ac:dyDescent="0.45">
      <c r="A382" s="49"/>
      <c r="B382" s="46" t="s">
        <v>196</v>
      </c>
      <c r="C382" s="51">
        <v>3</v>
      </c>
      <c r="D382" s="51"/>
      <c r="E382" s="51">
        <v>4</v>
      </c>
      <c r="F382" s="51">
        <v>1</v>
      </c>
      <c r="G382" s="51"/>
      <c r="H382" s="51">
        <v>0</v>
      </c>
      <c r="I382" s="51">
        <f t="shared" si="141"/>
        <v>4</v>
      </c>
      <c r="K382" s="33" t="str">
        <f t="shared" si="144"/>
        <v>subtot</v>
      </c>
      <c r="L382" s="33" t="str">
        <f t="shared" si="139"/>
        <v/>
      </c>
      <c r="M382" s="33">
        <f t="shared" si="140"/>
        <v>0</v>
      </c>
      <c r="O382"/>
      <c r="P382"/>
    </row>
    <row r="383" spans="1:24" ht="12.75" customHeight="1" x14ac:dyDescent="0.45">
      <c r="A383" s="49"/>
      <c r="B383" s="49" t="s">
        <v>198</v>
      </c>
      <c r="C383" s="51">
        <v>1</v>
      </c>
      <c r="D383" s="51"/>
      <c r="E383" s="51"/>
      <c r="F383" s="51">
        <v>1</v>
      </c>
      <c r="G383" s="51"/>
      <c r="H383" s="51">
        <v>0</v>
      </c>
      <c r="I383" s="51">
        <f t="shared" si="141"/>
        <v>0</v>
      </c>
      <c r="K383" s="33" t="str">
        <f t="shared" si="144"/>
        <v>subtot</v>
      </c>
      <c r="L383" s="33" t="str">
        <f t="shared" si="139"/>
        <v/>
      </c>
      <c r="M383" s="33" t="str">
        <f t="shared" si="140"/>
        <v>SPC</v>
      </c>
      <c r="O383"/>
      <c r="P383"/>
    </row>
    <row r="384" spans="1:24" ht="12.75" customHeight="1" x14ac:dyDescent="0.45">
      <c r="A384" s="49"/>
      <c r="B384" s="49" t="s">
        <v>201</v>
      </c>
      <c r="C384" s="51">
        <v>2</v>
      </c>
      <c r="D384" s="51"/>
      <c r="E384" s="51"/>
      <c r="F384" s="51"/>
      <c r="G384" s="51"/>
      <c r="H384" s="51" t="s">
        <v>185</v>
      </c>
      <c r="I384" s="51">
        <f t="shared" si="141"/>
        <v>0</v>
      </c>
      <c r="K384" s="33" t="str">
        <f t="shared" si="144"/>
        <v>subtot</v>
      </c>
      <c r="L384" s="33" t="str">
        <f t="shared" si="139"/>
        <v/>
      </c>
      <c r="M384" s="33" t="str">
        <f t="shared" si="140"/>
        <v>LIG</v>
      </c>
      <c r="O384"/>
      <c r="P384"/>
    </row>
    <row r="385" spans="1:24" ht="12.75" customHeight="1" x14ac:dyDescent="0.45">
      <c r="A385" s="49"/>
      <c r="B385" s="49" t="s">
        <v>204</v>
      </c>
      <c r="C385" s="51">
        <v>1</v>
      </c>
      <c r="D385" s="51">
        <v>0</v>
      </c>
      <c r="E385" s="51"/>
      <c r="F385" s="51" t="s">
        <v>208</v>
      </c>
      <c r="G385" s="51"/>
      <c r="H385" s="51">
        <v>0</v>
      </c>
      <c r="I385" s="51">
        <f t="shared" si="141"/>
        <v>0</v>
      </c>
      <c r="K385" s="33" t="str">
        <f t="shared" si="144"/>
        <v>subtot</v>
      </c>
      <c r="L385" s="33" t="str">
        <f t="shared" si="139"/>
        <v/>
      </c>
      <c r="M385" s="33" t="str">
        <f t="shared" si="140"/>
        <v>OTH</v>
      </c>
      <c r="O385"/>
      <c r="P385"/>
    </row>
    <row r="386" spans="1:24" ht="12.75" customHeight="1" x14ac:dyDescent="0.45">
      <c r="A386" s="49"/>
      <c r="B386" s="49" t="s">
        <v>207</v>
      </c>
      <c r="C386" s="51" t="s">
        <v>208</v>
      </c>
      <c r="D386" s="51"/>
      <c r="E386" s="51">
        <v>4</v>
      </c>
      <c r="F386" s="51" t="s">
        <v>208</v>
      </c>
      <c r="G386" s="51"/>
      <c r="H386" s="51" t="s">
        <v>185</v>
      </c>
      <c r="I386" s="51">
        <f t="shared" si="141"/>
        <v>4</v>
      </c>
      <c r="K386" s="33" t="str">
        <f t="shared" si="144"/>
        <v>subtot</v>
      </c>
      <c r="L386" s="33" t="str">
        <f t="shared" si="139"/>
        <v/>
      </c>
      <c r="M386" s="33" t="str">
        <f t="shared" si="140"/>
        <v>OTH</v>
      </c>
      <c r="O386"/>
      <c r="P386"/>
    </row>
    <row r="387" spans="1:24" ht="12.75" customHeight="1" x14ac:dyDescent="0.45">
      <c r="A387" s="49"/>
      <c r="B387" s="49" t="s">
        <v>210</v>
      </c>
      <c r="C387" s="51" t="s">
        <v>185</v>
      </c>
      <c r="D387" s="51">
        <v>0</v>
      </c>
      <c r="E387" s="51"/>
      <c r="F387" s="51" t="s">
        <v>208</v>
      </c>
      <c r="G387" s="51"/>
      <c r="H387" s="51">
        <v>0</v>
      </c>
      <c r="I387" s="51">
        <f t="shared" si="141"/>
        <v>0</v>
      </c>
      <c r="K387" s="33" t="str">
        <f t="shared" si="144"/>
        <v>subtot</v>
      </c>
      <c r="L387" s="33" t="str">
        <f t="shared" si="139"/>
        <v/>
      </c>
      <c r="M387" s="33" t="str">
        <f t="shared" si="140"/>
        <v>OTH</v>
      </c>
      <c r="O387"/>
      <c r="P387"/>
    </row>
    <row r="388" spans="1:24" ht="12.75" customHeight="1" x14ac:dyDescent="0.45">
      <c r="A388" s="49"/>
      <c r="B388" s="49" t="s">
        <v>211</v>
      </c>
      <c r="C388" s="51" t="s">
        <v>208</v>
      </c>
      <c r="D388" s="51">
        <v>0</v>
      </c>
      <c r="E388" s="51"/>
      <c r="F388" s="51">
        <v>0</v>
      </c>
      <c r="G388" s="51"/>
      <c r="H388" s="51">
        <v>0</v>
      </c>
      <c r="I388" s="51">
        <f t="shared" si="141"/>
        <v>0</v>
      </c>
      <c r="K388" s="33" t="str">
        <f t="shared" si="144"/>
        <v>subtot</v>
      </c>
      <c r="L388" s="33" t="str">
        <f t="shared" si="139"/>
        <v/>
      </c>
      <c r="M388" s="33" t="str">
        <f t="shared" si="140"/>
        <v>OTH</v>
      </c>
      <c r="O388"/>
      <c r="P388"/>
    </row>
    <row r="389" spans="1:24" ht="12.75" customHeight="1" x14ac:dyDescent="0.45">
      <c r="A389" s="49"/>
      <c r="B389" s="46" t="s">
        <v>213</v>
      </c>
      <c r="C389" s="51" t="s">
        <v>208</v>
      </c>
      <c r="D389" s="51">
        <v>0</v>
      </c>
      <c r="E389" s="51">
        <v>0</v>
      </c>
      <c r="F389" s="51" t="s">
        <v>208</v>
      </c>
      <c r="G389" s="51"/>
      <c r="H389" s="51">
        <v>0</v>
      </c>
      <c r="I389" s="51">
        <f t="shared" si="141"/>
        <v>0</v>
      </c>
      <c r="K389" s="33" t="str">
        <f t="shared" si="144"/>
        <v>subtot</v>
      </c>
      <c r="L389" s="33" t="str">
        <f t="shared" si="139"/>
        <v/>
      </c>
      <c r="M389" s="33">
        <f t="shared" si="140"/>
        <v>0</v>
      </c>
      <c r="O389"/>
      <c r="P389"/>
    </row>
    <row r="390" spans="1:24" ht="12.75" customHeight="1" x14ac:dyDescent="0.45">
      <c r="A390" s="49"/>
      <c r="B390" s="49"/>
      <c r="C390" s="51"/>
      <c r="D390" s="51"/>
      <c r="E390" s="51"/>
      <c r="F390" s="51"/>
      <c r="G390" s="51"/>
      <c r="H390" s="51"/>
      <c r="I390" s="51">
        <f t="shared" si="141"/>
        <v>0</v>
      </c>
      <c r="K390" s="33" t="str">
        <f t="shared" si="144"/>
        <v>subtot</v>
      </c>
      <c r="L390" s="33" t="str">
        <f t="shared" si="139"/>
        <v/>
      </c>
      <c r="M390" s="33">
        <f t="shared" si="140"/>
        <v>0</v>
      </c>
      <c r="O390"/>
      <c r="P390"/>
      <c r="Q390" s="33"/>
      <c r="R390" s="33"/>
      <c r="S390" s="33"/>
      <c r="T390" s="33"/>
      <c r="U390" s="33"/>
    </row>
    <row r="391" spans="1:24" s="33" customFormat="1" ht="12.75" customHeight="1" x14ac:dyDescent="0.45">
      <c r="A391" s="46" t="s">
        <v>250</v>
      </c>
      <c r="B391" s="46" t="s">
        <v>251</v>
      </c>
      <c r="C391" s="55"/>
      <c r="D391" s="55"/>
      <c r="E391" s="55"/>
      <c r="F391" s="55"/>
      <c r="G391" s="55"/>
      <c r="H391" s="55"/>
      <c r="I391" s="55">
        <f t="shared" si="141"/>
        <v>0</v>
      </c>
      <c r="K391" s="33" t="str">
        <f t="shared" si="144"/>
        <v>subtot</v>
      </c>
      <c r="L391" s="33" t="str">
        <f t="shared" si="139"/>
        <v/>
      </c>
      <c r="M391" s="33">
        <f t="shared" si="140"/>
        <v>0</v>
      </c>
      <c r="O391"/>
      <c r="P391"/>
      <c r="Q391" s="22"/>
      <c r="R391" s="22"/>
      <c r="S391" s="22"/>
      <c r="T391" s="22"/>
      <c r="U391" s="22"/>
      <c r="V391" s="22"/>
      <c r="W391" s="22"/>
      <c r="X391" s="22"/>
    </row>
    <row r="392" spans="1:24" ht="12.75" customHeight="1" x14ac:dyDescent="0.45">
      <c r="A392" s="49"/>
      <c r="B392" s="49"/>
      <c r="C392" s="51"/>
      <c r="D392" s="51"/>
      <c r="E392" s="51"/>
      <c r="F392" s="51"/>
      <c r="G392" s="51"/>
      <c r="H392" s="51"/>
      <c r="I392" s="51">
        <f t="shared" si="141"/>
        <v>0</v>
      </c>
      <c r="K392" s="33" t="str">
        <f t="shared" si="144"/>
        <v>subtot</v>
      </c>
      <c r="L392" s="33" t="str">
        <f t="shared" si="139"/>
        <v/>
      </c>
      <c r="M392" s="33">
        <f t="shared" si="140"/>
        <v>0</v>
      </c>
      <c r="O392"/>
      <c r="P392"/>
    </row>
    <row r="393" spans="1:24" ht="12.75" customHeight="1" x14ac:dyDescent="0.45">
      <c r="A393" s="49"/>
      <c r="B393" s="49"/>
      <c r="C393" s="51"/>
      <c r="D393" s="51"/>
      <c r="E393" s="51"/>
      <c r="F393" s="51"/>
      <c r="G393" s="51"/>
      <c r="H393" s="51"/>
      <c r="I393" s="51">
        <f t="shared" si="141"/>
        <v>0</v>
      </c>
      <c r="K393" s="33" t="str">
        <f t="shared" si="144"/>
        <v>subtot</v>
      </c>
      <c r="L393" s="33" t="str">
        <f t="shared" si="139"/>
        <v/>
      </c>
      <c r="M393" s="33">
        <f t="shared" si="140"/>
        <v>0</v>
      </c>
      <c r="O393"/>
      <c r="P393"/>
    </row>
    <row r="394" spans="1:24" ht="12.75" customHeight="1" x14ac:dyDescent="0.45">
      <c r="A394" s="49"/>
      <c r="B394" s="46" t="s">
        <v>176</v>
      </c>
      <c r="C394" s="51">
        <v>24</v>
      </c>
      <c r="D394" s="51"/>
      <c r="E394" s="51">
        <v>1</v>
      </c>
      <c r="F394" s="51">
        <v>32</v>
      </c>
      <c r="G394" s="51">
        <v>1</v>
      </c>
      <c r="H394" s="51" t="s">
        <v>208</v>
      </c>
      <c r="I394" s="51">
        <f t="shared" si="141"/>
        <v>2</v>
      </c>
      <c r="K394" s="33" t="str">
        <f t="shared" si="144"/>
        <v>subtot</v>
      </c>
      <c r="L394" s="33" t="str">
        <f t="shared" si="139"/>
        <v/>
      </c>
      <c r="M394" s="33">
        <f t="shared" si="140"/>
        <v>0</v>
      </c>
      <c r="O394"/>
      <c r="P394"/>
    </row>
    <row r="395" spans="1:24" ht="12.75" customHeight="1" x14ac:dyDescent="0.45">
      <c r="A395" s="49"/>
      <c r="B395" s="46" t="s">
        <v>170</v>
      </c>
      <c r="C395" s="51" t="s">
        <v>208</v>
      </c>
      <c r="D395" s="51">
        <v>0</v>
      </c>
      <c r="E395" s="51"/>
      <c r="F395" s="51">
        <v>9</v>
      </c>
      <c r="G395" s="51"/>
      <c r="H395" s="51" t="s">
        <v>208</v>
      </c>
      <c r="I395" s="51">
        <f t="shared" si="141"/>
        <v>0</v>
      </c>
      <c r="K395" s="33" t="str">
        <f t="shared" si="144"/>
        <v>subtot</v>
      </c>
      <c r="L395" s="33" t="str">
        <f t="shared" si="139"/>
        <v/>
      </c>
      <c r="M395" s="33">
        <f t="shared" si="140"/>
        <v>0</v>
      </c>
      <c r="O395"/>
      <c r="P395"/>
    </row>
    <row r="396" spans="1:24" ht="12.75" customHeight="1" x14ac:dyDescent="0.45">
      <c r="A396" s="49"/>
      <c r="B396" s="49" t="s">
        <v>172</v>
      </c>
      <c r="C396" s="51" t="s">
        <v>208</v>
      </c>
      <c r="D396" s="51">
        <v>0</v>
      </c>
      <c r="E396" s="51"/>
      <c r="F396" s="51">
        <v>3</v>
      </c>
      <c r="G396" s="51"/>
      <c r="H396" s="51">
        <v>0</v>
      </c>
      <c r="I396" s="51">
        <f t="shared" si="141"/>
        <v>0</v>
      </c>
      <c r="K396" s="33" t="str">
        <f t="shared" si="144"/>
        <v>subtot</v>
      </c>
      <c r="L396" s="33" t="str">
        <f t="shared" si="139"/>
        <v/>
      </c>
      <c r="M396" s="33" t="str">
        <f t="shared" si="140"/>
        <v>STM</v>
      </c>
      <c r="O396"/>
      <c r="P396"/>
    </row>
    <row r="397" spans="1:24" ht="12.75" customHeight="1" x14ac:dyDescent="0.45">
      <c r="A397" s="49"/>
      <c r="B397" s="49" t="s">
        <v>175</v>
      </c>
      <c r="C397" s="51" t="s">
        <v>185</v>
      </c>
      <c r="D397" s="51">
        <v>0</v>
      </c>
      <c r="E397" s="51"/>
      <c r="F397" s="51">
        <v>7</v>
      </c>
      <c r="G397" s="51"/>
      <c r="H397" s="51" t="s">
        <v>208</v>
      </c>
      <c r="I397" s="51">
        <f t="shared" si="141"/>
        <v>0</v>
      </c>
      <c r="K397" s="33" t="str">
        <f t="shared" si="144"/>
        <v>subtot</v>
      </c>
      <c r="L397" s="33" t="str">
        <f t="shared" si="139"/>
        <v/>
      </c>
      <c r="M397" s="33">
        <f t="shared" si="140"/>
        <v>0</v>
      </c>
      <c r="O397"/>
      <c r="P397"/>
    </row>
    <row r="398" spans="1:24" ht="12.75" customHeight="1" x14ac:dyDescent="0.45">
      <c r="A398" s="49"/>
      <c r="B398" s="46" t="s">
        <v>178</v>
      </c>
      <c r="C398" s="51">
        <v>20</v>
      </c>
      <c r="D398" s="51"/>
      <c r="E398" s="51"/>
      <c r="F398" s="51">
        <v>20</v>
      </c>
      <c r="G398" s="51"/>
      <c r="H398" s="51">
        <v>0</v>
      </c>
      <c r="I398" s="51">
        <f t="shared" si="141"/>
        <v>0</v>
      </c>
      <c r="K398" s="33" t="str">
        <f t="shared" si="144"/>
        <v>subtot</v>
      </c>
      <c r="L398" s="33" t="str">
        <f t="shared" si="139"/>
        <v/>
      </c>
      <c r="M398" s="33">
        <f t="shared" si="140"/>
        <v>0</v>
      </c>
      <c r="O398"/>
      <c r="P398"/>
    </row>
    <row r="399" spans="1:24" ht="12.75" customHeight="1" x14ac:dyDescent="0.45">
      <c r="A399" s="49"/>
      <c r="B399" s="49" t="s">
        <v>180</v>
      </c>
      <c r="C399" s="51">
        <v>1</v>
      </c>
      <c r="D399" s="51"/>
      <c r="E399" s="51"/>
      <c r="F399" s="51">
        <v>15</v>
      </c>
      <c r="G399" s="51"/>
      <c r="H399" s="51">
        <v>0</v>
      </c>
      <c r="I399" s="51">
        <f t="shared" si="141"/>
        <v>0</v>
      </c>
      <c r="K399" s="33" t="str">
        <f t="shared" si="144"/>
        <v>subtot</v>
      </c>
      <c r="L399" s="33" t="str">
        <f t="shared" si="139"/>
        <v/>
      </c>
      <c r="M399" s="33" t="str">
        <f t="shared" si="140"/>
        <v>PRH</v>
      </c>
      <c r="O399"/>
      <c r="P399"/>
    </row>
    <row r="400" spans="1:24" ht="12.75" customHeight="1" x14ac:dyDescent="0.45">
      <c r="A400" s="49"/>
      <c r="B400" s="49" t="s">
        <v>183</v>
      </c>
      <c r="C400" s="51" t="s">
        <v>208</v>
      </c>
      <c r="D400" s="51">
        <v>0</v>
      </c>
      <c r="E400" s="51">
        <v>0</v>
      </c>
      <c r="F400" s="51" t="s">
        <v>208</v>
      </c>
      <c r="G400" s="51">
        <v>0</v>
      </c>
      <c r="H400" s="51">
        <v>0</v>
      </c>
      <c r="I400" s="51">
        <f t="shared" si="141"/>
        <v>0</v>
      </c>
      <c r="K400" s="33" t="str">
        <f t="shared" si="144"/>
        <v>subtot</v>
      </c>
      <c r="L400" s="33" t="str">
        <f t="shared" si="139"/>
        <v/>
      </c>
      <c r="M400" s="33" t="str">
        <f t="shared" si="140"/>
        <v>PRC</v>
      </c>
      <c r="O400"/>
      <c r="P400"/>
    </row>
    <row r="401" spans="1:24" ht="12.75" customHeight="1" x14ac:dyDescent="0.45">
      <c r="A401" s="49"/>
      <c r="B401" s="49" t="s">
        <v>187</v>
      </c>
      <c r="C401" s="51">
        <v>19</v>
      </c>
      <c r="D401" s="51"/>
      <c r="E401" s="51"/>
      <c r="F401" s="51">
        <v>1</v>
      </c>
      <c r="G401" s="51"/>
      <c r="H401" s="51">
        <v>0</v>
      </c>
      <c r="I401" s="51">
        <f t="shared" si="141"/>
        <v>0</v>
      </c>
      <c r="K401" s="33" t="str">
        <f t="shared" si="144"/>
        <v>subtot</v>
      </c>
      <c r="L401" s="33" t="str">
        <f t="shared" si="139"/>
        <v/>
      </c>
      <c r="M401" s="33" t="str">
        <f t="shared" si="140"/>
        <v>MDR</v>
      </c>
      <c r="O401"/>
      <c r="P401"/>
    </row>
    <row r="402" spans="1:24" ht="12.75" customHeight="1" x14ac:dyDescent="0.45">
      <c r="A402" s="49"/>
      <c r="B402" s="49" t="s">
        <v>190</v>
      </c>
      <c r="C402" s="51" t="s">
        <v>208</v>
      </c>
      <c r="D402" s="51"/>
      <c r="E402" s="51"/>
      <c r="F402" s="51"/>
      <c r="G402" s="51"/>
      <c r="H402" s="51" t="s">
        <v>185</v>
      </c>
      <c r="I402" s="51">
        <f t="shared" si="141"/>
        <v>0</v>
      </c>
      <c r="K402" s="33" t="str">
        <f t="shared" si="144"/>
        <v>subtot</v>
      </c>
      <c r="L402" s="33" t="str">
        <f t="shared" ref="L402:L465" si="152">IFERROR(VLOOKUP(K402,$O$17:$P$38,2,FALSE),"")</f>
        <v/>
      </c>
      <c r="M402" s="33" t="str">
        <f t="shared" ref="M402:M465" si="153">IFERROR(VLOOKUP(B402,$Z$17:$AA$33,2,FALSE),0)</f>
        <v>ECP</v>
      </c>
      <c r="O402"/>
      <c r="P402"/>
    </row>
    <row r="403" spans="1:24" ht="12.75" customHeight="1" x14ac:dyDescent="0.45">
      <c r="A403" s="49"/>
      <c r="B403" s="49" t="s">
        <v>193</v>
      </c>
      <c r="C403" s="51" t="s">
        <v>208</v>
      </c>
      <c r="D403" s="51">
        <v>0</v>
      </c>
      <c r="E403" s="51"/>
      <c r="F403" s="51">
        <v>4</v>
      </c>
      <c r="G403" s="51"/>
      <c r="H403" s="51">
        <v>0</v>
      </c>
      <c r="I403" s="51">
        <f t="shared" si="141"/>
        <v>0</v>
      </c>
      <c r="K403" s="33" t="str">
        <f t="shared" si="144"/>
        <v>subtot</v>
      </c>
      <c r="L403" s="33" t="str">
        <f t="shared" si="152"/>
        <v/>
      </c>
      <c r="M403" s="33" t="str">
        <f t="shared" si="153"/>
        <v>OTP</v>
      </c>
      <c r="O403"/>
      <c r="P403"/>
    </row>
    <row r="404" spans="1:24" ht="12.75" customHeight="1" x14ac:dyDescent="0.45">
      <c r="A404" s="49"/>
      <c r="B404" s="46" t="s">
        <v>196</v>
      </c>
      <c r="C404" s="51">
        <v>3</v>
      </c>
      <c r="D404" s="51">
        <v>0</v>
      </c>
      <c r="E404" s="51">
        <v>1</v>
      </c>
      <c r="F404" s="51">
        <v>2</v>
      </c>
      <c r="G404" s="51">
        <v>1</v>
      </c>
      <c r="H404" s="51">
        <v>0</v>
      </c>
      <c r="I404" s="51">
        <f t="shared" si="141"/>
        <v>2</v>
      </c>
      <c r="K404" s="33" t="str">
        <f t="shared" si="144"/>
        <v>subtot</v>
      </c>
      <c r="L404" s="33" t="str">
        <f t="shared" si="152"/>
        <v/>
      </c>
      <c r="M404" s="33">
        <f t="shared" si="153"/>
        <v>0</v>
      </c>
      <c r="O404"/>
      <c r="P404"/>
    </row>
    <row r="405" spans="1:24" ht="12.75" customHeight="1" x14ac:dyDescent="0.45">
      <c r="A405" s="49"/>
      <c r="B405" s="49" t="s">
        <v>198</v>
      </c>
      <c r="C405" s="51">
        <v>1</v>
      </c>
      <c r="D405" s="51">
        <v>0</v>
      </c>
      <c r="E405" s="51"/>
      <c r="F405" s="51">
        <v>1</v>
      </c>
      <c r="G405" s="51"/>
      <c r="H405" s="51">
        <v>0</v>
      </c>
      <c r="I405" s="51">
        <f t="shared" ref="I405:I468" si="154">G405+E405+D405</f>
        <v>0</v>
      </c>
      <c r="K405" s="33" t="str">
        <f t="shared" si="144"/>
        <v>subtot</v>
      </c>
      <c r="L405" s="33" t="str">
        <f t="shared" si="152"/>
        <v/>
      </c>
      <c r="M405" s="33" t="str">
        <f t="shared" si="153"/>
        <v>SPC</v>
      </c>
      <c r="O405"/>
      <c r="P405"/>
    </row>
    <row r="406" spans="1:24" ht="12.75" customHeight="1" x14ac:dyDescent="0.45">
      <c r="A406" s="49"/>
      <c r="B406" s="49" t="s">
        <v>201</v>
      </c>
      <c r="C406" s="51">
        <v>1</v>
      </c>
      <c r="D406" s="51"/>
      <c r="E406" s="51"/>
      <c r="F406" s="51"/>
      <c r="G406" s="51"/>
      <c r="H406" s="51" t="s">
        <v>185</v>
      </c>
      <c r="I406" s="51">
        <f t="shared" si="154"/>
        <v>0</v>
      </c>
      <c r="K406" s="33" t="str">
        <f t="shared" si="144"/>
        <v>subtot</v>
      </c>
      <c r="L406" s="33" t="str">
        <f t="shared" si="152"/>
        <v/>
      </c>
      <c r="M406" s="33" t="str">
        <f t="shared" si="153"/>
        <v>LIG</v>
      </c>
      <c r="O406"/>
      <c r="P406"/>
    </row>
    <row r="407" spans="1:24" ht="12.75" customHeight="1" x14ac:dyDescent="0.45">
      <c r="A407" s="49"/>
      <c r="B407" s="49" t="s">
        <v>204</v>
      </c>
      <c r="C407" s="51" t="s">
        <v>208</v>
      </c>
      <c r="D407" s="51">
        <v>0</v>
      </c>
      <c r="E407" s="51"/>
      <c r="F407" s="51" t="s">
        <v>208</v>
      </c>
      <c r="G407" s="51"/>
      <c r="H407" s="51">
        <v>0</v>
      </c>
      <c r="I407" s="51">
        <f t="shared" si="154"/>
        <v>0</v>
      </c>
      <c r="K407" s="33" t="str">
        <f t="shared" si="144"/>
        <v>subtot</v>
      </c>
      <c r="L407" s="33" t="str">
        <f t="shared" si="152"/>
        <v/>
      </c>
      <c r="M407" s="33" t="str">
        <f t="shared" si="153"/>
        <v>OTH</v>
      </c>
      <c r="O407"/>
      <c r="P407"/>
    </row>
    <row r="408" spans="1:24" ht="12.75" customHeight="1" x14ac:dyDescent="0.45">
      <c r="A408" s="49"/>
      <c r="B408" s="49" t="s">
        <v>207</v>
      </c>
      <c r="C408" s="51" t="s">
        <v>208</v>
      </c>
      <c r="D408" s="51"/>
      <c r="E408" s="51">
        <v>1</v>
      </c>
      <c r="F408" s="51" t="s">
        <v>208</v>
      </c>
      <c r="G408" s="51">
        <v>1</v>
      </c>
      <c r="H408" s="51" t="s">
        <v>185</v>
      </c>
      <c r="I408" s="51">
        <f t="shared" si="154"/>
        <v>2</v>
      </c>
      <c r="K408" s="33" t="str">
        <f t="shared" si="144"/>
        <v>subtot</v>
      </c>
      <c r="L408" s="33" t="str">
        <f t="shared" si="152"/>
        <v/>
      </c>
      <c r="M408" s="33" t="str">
        <f t="shared" si="153"/>
        <v>OTH</v>
      </c>
      <c r="O408"/>
      <c r="P408"/>
    </row>
    <row r="409" spans="1:24" ht="12.75" customHeight="1" x14ac:dyDescent="0.45">
      <c r="A409" s="49"/>
      <c r="B409" s="49" t="s">
        <v>210</v>
      </c>
      <c r="C409" s="51" t="s">
        <v>185</v>
      </c>
      <c r="D409" s="51">
        <v>0</v>
      </c>
      <c r="E409" s="51"/>
      <c r="F409" s="51" t="s">
        <v>208</v>
      </c>
      <c r="G409" s="51"/>
      <c r="H409" s="51">
        <v>0</v>
      </c>
      <c r="I409" s="51">
        <f t="shared" si="154"/>
        <v>0</v>
      </c>
      <c r="K409" s="33" t="str">
        <f t="shared" si="144"/>
        <v>subtot</v>
      </c>
      <c r="L409" s="33" t="str">
        <f t="shared" si="152"/>
        <v/>
      </c>
      <c r="M409" s="33" t="str">
        <f t="shared" si="153"/>
        <v>OTH</v>
      </c>
      <c r="O409"/>
      <c r="P409"/>
    </row>
    <row r="410" spans="1:24" ht="12.75" customHeight="1" x14ac:dyDescent="0.45">
      <c r="A410" s="49"/>
      <c r="B410" s="49" t="s">
        <v>211</v>
      </c>
      <c r="C410" s="51" t="s">
        <v>208</v>
      </c>
      <c r="D410" s="51">
        <v>0</v>
      </c>
      <c r="E410" s="51"/>
      <c r="F410" s="51">
        <v>1</v>
      </c>
      <c r="G410" s="51"/>
      <c r="H410" s="51">
        <v>0</v>
      </c>
      <c r="I410" s="51">
        <f t="shared" si="154"/>
        <v>0</v>
      </c>
      <c r="K410" s="33" t="str">
        <f t="shared" si="144"/>
        <v>subtot</v>
      </c>
      <c r="L410" s="33" t="str">
        <f t="shared" si="152"/>
        <v/>
      </c>
      <c r="M410" s="33" t="str">
        <f t="shared" si="153"/>
        <v>OTH</v>
      </c>
      <c r="O410"/>
      <c r="P410"/>
    </row>
    <row r="411" spans="1:24" ht="12.75" customHeight="1" x14ac:dyDescent="0.45">
      <c r="A411" s="49"/>
      <c r="B411" s="46" t="s">
        <v>213</v>
      </c>
      <c r="C411" s="51" t="s">
        <v>208</v>
      </c>
      <c r="D411" s="51">
        <v>0</v>
      </c>
      <c r="E411" s="51">
        <v>0</v>
      </c>
      <c r="F411" s="51" t="s">
        <v>208</v>
      </c>
      <c r="G411" s="51"/>
      <c r="H411" s="51">
        <v>0</v>
      </c>
      <c r="I411" s="51">
        <f t="shared" si="154"/>
        <v>0</v>
      </c>
      <c r="K411" s="33" t="str">
        <f t="shared" si="144"/>
        <v>subtot</v>
      </c>
      <c r="L411" s="33" t="str">
        <f t="shared" si="152"/>
        <v/>
      </c>
      <c r="M411" s="33">
        <f t="shared" si="153"/>
        <v>0</v>
      </c>
      <c r="O411"/>
      <c r="P411"/>
    </row>
    <row r="412" spans="1:24" ht="12.75" customHeight="1" x14ac:dyDescent="0.45">
      <c r="A412" s="49"/>
      <c r="B412" s="49"/>
      <c r="C412" s="51"/>
      <c r="D412" s="51"/>
      <c r="E412" s="51"/>
      <c r="F412" s="51"/>
      <c r="G412" s="51"/>
      <c r="H412" s="51"/>
      <c r="I412" s="51">
        <f t="shared" si="154"/>
        <v>0</v>
      </c>
      <c r="K412" s="33" t="str">
        <f t="shared" si="144"/>
        <v>subtot</v>
      </c>
      <c r="L412" s="33" t="str">
        <f t="shared" si="152"/>
        <v/>
      </c>
      <c r="M412" s="33">
        <f t="shared" si="153"/>
        <v>0</v>
      </c>
      <c r="O412"/>
      <c r="P412"/>
      <c r="Q412" s="33"/>
      <c r="R412" s="33"/>
      <c r="S412" s="33"/>
      <c r="T412" s="33"/>
      <c r="U412" s="33"/>
    </row>
    <row r="413" spans="1:24" s="33" customFormat="1" ht="12.75" customHeight="1" x14ac:dyDescent="0.45">
      <c r="A413" s="46" t="s">
        <v>252</v>
      </c>
      <c r="B413" s="46" t="s">
        <v>253</v>
      </c>
      <c r="C413" s="55"/>
      <c r="D413" s="55"/>
      <c r="E413" s="55"/>
      <c r="F413" s="55"/>
      <c r="G413" s="55"/>
      <c r="H413" s="55"/>
      <c r="I413" s="55">
        <f t="shared" si="154"/>
        <v>0</v>
      </c>
      <c r="K413" s="33" t="str">
        <f t="shared" si="144"/>
        <v>subtot</v>
      </c>
      <c r="L413" s="33" t="str">
        <f t="shared" si="152"/>
        <v/>
      </c>
      <c r="M413" s="33">
        <f t="shared" si="153"/>
        <v>0</v>
      </c>
      <c r="O413"/>
      <c r="P413"/>
      <c r="Q413" s="22"/>
      <c r="R413" s="22"/>
      <c r="S413" s="22"/>
      <c r="T413" s="22"/>
      <c r="U413" s="22"/>
      <c r="V413" s="22"/>
      <c r="W413" s="22"/>
      <c r="X413" s="22"/>
    </row>
    <row r="414" spans="1:24" ht="12.75" customHeight="1" x14ac:dyDescent="0.45">
      <c r="A414" s="49"/>
      <c r="B414" s="49"/>
      <c r="C414" s="51"/>
      <c r="D414" s="51"/>
      <c r="E414" s="51"/>
      <c r="F414" s="51"/>
      <c r="G414" s="51"/>
      <c r="H414" s="51"/>
      <c r="I414" s="51">
        <f t="shared" si="154"/>
        <v>0</v>
      </c>
      <c r="K414" s="33" t="str">
        <f t="shared" si="144"/>
        <v>subtot</v>
      </c>
      <c r="L414" s="33" t="str">
        <f t="shared" si="152"/>
        <v/>
      </c>
      <c r="M414" s="33">
        <f t="shared" si="153"/>
        <v>0</v>
      </c>
      <c r="O414"/>
      <c r="P414"/>
    </row>
    <row r="415" spans="1:24" ht="12.75" customHeight="1" x14ac:dyDescent="0.45">
      <c r="A415" s="49"/>
      <c r="B415" s="49"/>
      <c r="C415" s="51"/>
      <c r="D415" s="51"/>
      <c r="E415" s="51"/>
      <c r="F415" s="51"/>
      <c r="G415" s="51"/>
      <c r="H415" s="51"/>
      <c r="I415" s="51">
        <f t="shared" si="154"/>
        <v>0</v>
      </c>
      <c r="K415" s="33" t="str">
        <f t="shared" si="144"/>
        <v>subtot</v>
      </c>
      <c r="L415" s="33" t="str">
        <f t="shared" si="152"/>
        <v/>
      </c>
      <c r="M415" s="33">
        <f t="shared" si="153"/>
        <v>0</v>
      </c>
      <c r="O415"/>
      <c r="P415"/>
    </row>
    <row r="416" spans="1:24" ht="12.75" customHeight="1" x14ac:dyDescent="0.45">
      <c r="A416" s="49"/>
      <c r="B416" s="46" t="s">
        <v>176</v>
      </c>
      <c r="C416" s="51">
        <v>15</v>
      </c>
      <c r="D416" s="51"/>
      <c r="E416" s="51"/>
      <c r="F416" s="51">
        <v>20</v>
      </c>
      <c r="G416" s="51"/>
      <c r="H416" s="51">
        <v>0</v>
      </c>
      <c r="I416" s="51">
        <f t="shared" si="154"/>
        <v>0</v>
      </c>
      <c r="K416" s="33" t="str">
        <f t="shared" si="144"/>
        <v>subtot</v>
      </c>
      <c r="L416" s="33" t="str">
        <f t="shared" si="152"/>
        <v/>
      </c>
      <c r="M416" s="33">
        <f t="shared" si="153"/>
        <v>0</v>
      </c>
      <c r="O416"/>
      <c r="P416"/>
    </row>
    <row r="417" spans="1:16" ht="12.75" customHeight="1" x14ac:dyDescent="0.45">
      <c r="A417" s="49"/>
      <c r="B417" s="46" t="s">
        <v>170</v>
      </c>
      <c r="C417" s="51" t="s">
        <v>208</v>
      </c>
      <c r="D417" s="51">
        <v>0</v>
      </c>
      <c r="E417" s="51"/>
      <c r="F417" s="51">
        <v>5</v>
      </c>
      <c r="G417" s="51"/>
      <c r="H417" s="51">
        <v>0</v>
      </c>
      <c r="I417" s="51">
        <f t="shared" si="154"/>
        <v>0</v>
      </c>
      <c r="K417" s="33" t="str">
        <f t="shared" si="144"/>
        <v>subtot</v>
      </c>
      <c r="L417" s="33" t="str">
        <f t="shared" si="152"/>
        <v/>
      </c>
      <c r="M417" s="33">
        <f t="shared" si="153"/>
        <v>0</v>
      </c>
      <c r="O417"/>
      <c r="P417"/>
    </row>
    <row r="418" spans="1:16" ht="12.75" customHeight="1" x14ac:dyDescent="0.45">
      <c r="A418" s="49"/>
      <c r="B418" s="49" t="s">
        <v>172</v>
      </c>
      <c r="C418" s="51" t="s">
        <v>208</v>
      </c>
      <c r="D418" s="51">
        <v>0</v>
      </c>
      <c r="E418" s="51"/>
      <c r="F418" s="51">
        <v>2</v>
      </c>
      <c r="G418" s="51"/>
      <c r="H418" s="51">
        <v>0</v>
      </c>
      <c r="I418" s="51">
        <f t="shared" si="154"/>
        <v>0</v>
      </c>
      <c r="K418" s="33" t="str">
        <f t="shared" si="144"/>
        <v>subtot</v>
      </c>
      <c r="L418" s="33" t="str">
        <f t="shared" si="152"/>
        <v/>
      </c>
      <c r="M418" s="33" t="str">
        <f t="shared" si="153"/>
        <v>STM</v>
      </c>
      <c r="O418"/>
      <c r="P418"/>
    </row>
    <row r="419" spans="1:16" ht="12.75" customHeight="1" x14ac:dyDescent="0.45">
      <c r="A419" s="49"/>
      <c r="B419" s="49" t="s">
        <v>175</v>
      </c>
      <c r="C419" s="51" t="s">
        <v>185</v>
      </c>
      <c r="D419" s="51">
        <v>0</v>
      </c>
      <c r="E419" s="51">
        <v>0</v>
      </c>
      <c r="F419" s="51">
        <v>3</v>
      </c>
      <c r="G419" s="51"/>
      <c r="H419" s="51">
        <v>0</v>
      </c>
      <c r="I419" s="51">
        <f t="shared" si="154"/>
        <v>0</v>
      </c>
      <c r="K419" s="33" t="str">
        <f t="shared" si="144"/>
        <v>subtot</v>
      </c>
      <c r="L419" s="33" t="str">
        <f t="shared" si="152"/>
        <v/>
      </c>
      <c r="M419" s="33">
        <f t="shared" si="153"/>
        <v>0</v>
      </c>
      <c r="O419"/>
      <c r="P419"/>
    </row>
    <row r="420" spans="1:16" ht="12.75" customHeight="1" x14ac:dyDescent="0.45">
      <c r="A420" s="49"/>
      <c r="B420" s="46" t="s">
        <v>178</v>
      </c>
      <c r="C420" s="51">
        <v>13</v>
      </c>
      <c r="D420" s="51"/>
      <c r="E420" s="51"/>
      <c r="F420" s="51">
        <v>14</v>
      </c>
      <c r="G420" s="51"/>
      <c r="H420" s="51">
        <v>0</v>
      </c>
      <c r="I420" s="51">
        <f t="shared" si="154"/>
        <v>0</v>
      </c>
      <c r="K420" s="33" t="str">
        <f t="shared" si="144"/>
        <v>subtot</v>
      </c>
      <c r="L420" s="33" t="str">
        <f t="shared" si="152"/>
        <v/>
      </c>
      <c r="M420" s="33">
        <f t="shared" si="153"/>
        <v>0</v>
      </c>
      <c r="O420"/>
      <c r="P420"/>
    </row>
    <row r="421" spans="1:16" ht="12.75" customHeight="1" x14ac:dyDescent="0.45">
      <c r="A421" s="49"/>
      <c r="B421" s="49" t="s">
        <v>180</v>
      </c>
      <c r="C421" s="51" t="s">
        <v>208</v>
      </c>
      <c r="D421" s="51"/>
      <c r="E421" s="51"/>
      <c r="F421" s="51">
        <v>10</v>
      </c>
      <c r="G421" s="51"/>
      <c r="H421" s="51">
        <v>0</v>
      </c>
      <c r="I421" s="51">
        <f t="shared" si="154"/>
        <v>0</v>
      </c>
      <c r="K421" s="33" t="str">
        <f t="shared" si="144"/>
        <v>subtot</v>
      </c>
      <c r="L421" s="33" t="str">
        <f t="shared" si="152"/>
        <v/>
      </c>
      <c r="M421" s="33" t="str">
        <f t="shared" si="153"/>
        <v>PRH</v>
      </c>
      <c r="O421"/>
      <c r="P421"/>
    </row>
    <row r="422" spans="1:16" ht="12.75" customHeight="1" x14ac:dyDescent="0.45">
      <c r="A422" s="49"/>
      <c r="B422" s="49" t="s">
        <v>183</v>
      </c>
      <c r="C422" s="51" t="s">
        <v>208</v>
      </c>
      <c r="D422" s="51">
        <v>0</v>
      </c>
      <c r="E422" s="51">
        <v>0</v>
      </c>
      <c r="F422" s="51">
        <v>0</v>
      </c>
      <c r="G422" s="51">
        <v>0</v>
      </c>
      <c r="H422" s="51">
        <v>0</v>
      </c>
      <c r="I422" s="51">
        <f t="shared" si="154"/>
        <v>0</v>
      </c>
      <c r="K422" s="33" t="str">
        <f t="shared" si="144"/>
        <v>subtot</v>
      </c>
      <c r="L422" s="33" t="str">
        <f t="shared" si="152"/>
        <v/>
      </c>
      <c r="M422" s="33" t="str">
        <f t="shared" si="153"/>
        <v>PRC</v>
      </c>
      <c r="O422"/>
      <c r="P422"/>
    </row>
    <row r="423" spans="1:16" ht="12.75" customHeight="1" x14ac:dyDescent="0.45">
      <c r="A423" s="49"/>
      <c r="B423" s="49" t="s">
        <v>187</v>
      </c>
      <c r="C423" s="51">
        <v>13</v>
      </c>
      <c r="D423" s="51"/>
      <c r="E423" s="51"/>
      <c r="F423" s="51">
        <v>1</v>
      </c>
      <c r="G423" s="51"/>
      <c r="H423" s="51">
        <v>0</v>
      </c>
      <c r="I423" s="51">
        <f t="shared" si="154"/>
        <v>0</v>
      </c>
      <c r="K423" s="33" t="str">
        <f t="shared" si="144"/>
        <v>subtot</v>
      </c>
      <c r="L423" s="33" t="str">
        <f t="shared" si="152"/>
        <v/>
      </c>
      <c r="M423" s="33" t="str">
        <f t="shared" si="153"/>
        <v>MDR</v>
      </c>
      <c r="O423"/>
      <c r="P423"/>
    </row>
    <row r="424" spans="1:16" ht="12.75" customHeight="1" x14ac:dyDescent="0.45">
      <c r="A424" s="49"/>
      <c r="B424" s="49" t="s">
        <v>190</v>
      </c>
      <c r="C424" s="51" t="s">
        <v>208</v>
      </c>
      <c r="D424" s="51"/>
      <c r="E424" s="51"/>
      <c r="F424" s="51"/>
      <c r="G424" s="51"/>
      <c r="H424" s="51" t="s">
        <v>185</v>
      </c>
      <c r="I424" s="51">
        <f t="shared" si="154"/>
        <v>0</v>
      </c>
      <c r="K424" s="33" t="str">
        <f t="shared" si="144"/>
        <v>subtot</v>
      </c>
      <c r="L424" s="33" t="str">
        <f t="shared" si="152"/>
        <v/>
      </c>
      <c r="M424" s="33" t="str">
        <f t="shared" si="153"/>
        <v>ECP</v>
      </c>
      <c r="O424"/>
      <c r="P424"/>
    </row>
    <row r="425" spans="1:16" ht="12.75" customHeight="1" x14ac:dyDescent="0.45">
      <c r="A425" s="49"/>
      <c r="B425" s="49" t="s">
        <v>193</v>
      </c>
      <c r="C425" s="51" t="s">
        <v>208</v>
      </c>
      <c r="D425" s="51">
        <v>0</v>
      </c>
      <c r="E425" s="51">
        <v>0</v>
      </c>
      <c r="F425" s="51">
        <v>4</v>
      </c>
      <c r="G425" s="51">
        <v>0</v>
      </c>
      <c r="H425" s="51">
        <v>0</v>
      </c>
      <c r="I425" s="51">
        <f t="shared" si="154"/>
        <v>0</v>
      </c>
      <c r="K425" s="33" t="str">
        <f t="shared" ref="K425:K488" si="155">IF(LEN(TRIM(A425))&gt;3,"subtot",IF(LEN(TRIM(A425))=3,B425,K424))</f>
        <v>subtot</v>
      </c>
      <c r="L425" s="33" t="str">
        <f t="shared" si="152"/>
        <v/>
      </c>
      <c r="M425" s="33" t="str">
        <f t="shared" si="153"/>
        <v>OTP</v>
      </c>
      <c r="O425"/>
      <c r="P425"/>
    </row>
    <row r="426" spans="1:16" ht="12.75" customHeight="1" x14ac:dyDescent="0.45">
      <c r="A426" s="49"/>
      <c r="B426" s="46" t="s">
        <v>196</v>
      </c>
      <c r="C426" s="51">
        <v>2</v>
      </c>
      <c r="D426" s="51">
        <v>0</v>
      </c>
      <c r="E426" s="51"/>
      <c r="F426" s="51">
        <v>1</v>
      </c>
      <c r="G426" s="51"/>
      <c r="H426" s="51">
        <v>0</v>
      </c>
      <c r="I426" s="51">
        <f t="shared" si="154"/>
        <v>0</v>
      </c>
      <c r="K426" s="33" t="str">
        <f t="shared" si="155"/>
        <v>subtot</v>
      </c>
      <c r="L426" s="33" t="str">
        <f t="shared" si="152"/>
        <v/>
      </c>
      <c r="M426" s="33">
        <f t="shared" si="153"/>
        <v>0</v>
      </c>
      <c r="O426"/>
      <c r="P426"/>
    </row>
    <row r="427" spans="1:16" ht="12.75" customHeight="1" x14ac:dyDescent="0.45">
      <c r="A427" s="49"/>
      <c r="B427" s="49" t="s">
        <v>198</v>
      </c>
      <c r="C427" s="51">
        <v>1</v>
      </c>
      <c r="D427" s="51">
        <v>0</v>
      </c>
      <c r="E427" s="51"/>
      <c r="F427" s="51" t="s">
        <v>208</v>
      </c>
      <c r="G427" s="51"/>
      <c r="H427" s="51">
        <v>0</v>
      </c>
      <c r="I427" s="51">
        <f t="shared" si="154"/>
        <v>0</v>
      </c>
      <c r="K427" s="33" t="str">
        <f t="shared" si="155"/>
        <v>subtot</v>
      </c>
      <c r="L427" s="33" t="str">
        <f t="shared" si="152"/>
        <v/>
      </c>
      <c r="M427" s="33" t="str">
        <f t="shared" si="153"/>
        <v>SPC</v>
      </c>
      <c r="O427"/>
      <c r="P427"/>
    </row>
    <row r="428" spans="1:16" ht="12.75" customHeight="1" x14ac:dyDescent="0.45">
      <c r="A428" s="49"/>
      <c r="B428" s="49" t="s">
        <v>201</v>
      </c>
      <c r="C428" s="51">
        <v>1</v>
      </c>
      <c r="D428" s="51"/>
      <c r="E428" s="51"/>
      <c r="F428" s="51"/>
      <c r="G428" s="51"/>
      <c r="H428" s="51" t="s">
        <v>185</v>
      </c>
      <c r="I428" s="51">
        <f t="shared" si="154"/>
        <v>0</v>
      </c>
      <c r="K428" s="33" t="str">
        <f t="shared" si="155"/>
        <v>subtot</v>
      </c>
      <c r="L428" s="33" t="str">
        <f t="shared" si="152"/>
        <v/>
      </c>
      <c r="M428" s="33" t="str">
        <f t="shared" si="153"/>
        <v>LIG</v>
      </c>
      <c r="O428"/>
      <c r="P428"/>
    </row>
    <row r="429" spans="1:16" ht="12.75" customHeight="1" x14ac:dyDescent="0.45">
      <c r="A429" s="49"/>
      <c r="B429" s="49" t="s">
        <v>204</v>
      </c>
      <c r="C429" s="51" t="s">
        <v>208</v>
      </c>
      <c r="D429" s="51">
        <v>0</v>
      </c>
      <c r="E429" s="51"/>
      <c r="F429" s="51" t="s">
        <v>208</v>
      </c>
      <c r="G429" s="51"/>
      <c r="H429" s="51">
        <v>0</v>
      </c>
      <c r="I429" s="51">
        <f t="shared" si="154"/>
        <v>0</v>
      </c>
      <c r="K429" s="33" t="str">
        <f t="shared" si="155"/>
        <v>subtot</v>
      </c>
      <c r="L429" s="33" t="str">
        <f t="shared" si="152"/>
        <v/>
      </c>
      <c r="M429" s="33" t="str">
        <f t="shared" si="153"/>
        <v>OTH</v>
      </c>
      <c r="O429"/>
      <c r="P429"/>
    </row>
    <row r="430" spans="1:16" ht="12.75" customHeight="1" x14ac:dyDescent="0.45">
      <c r="A430" s="49"/>
      <c r="B430" s="49" t="s">
        <v>207</v>
      </c>
      <c r="C430" s="51" t="s">
        <v>208</v>
      </c>
      <c r="D430" s="51"/>
      <c r="E430" s="51"/>
      <c r="F430" s="51">
        <v>0</v>
      </c>
      <c r="G430" s="51"/>
      <c r="H430" s="51" t="s">
        <v>185</v>
      </c>
      <c r="I430" s="51">
        <f t="shared" si="154"/>
        <v>0</v>
      </c>
      <c r="K430" s="33" t="str">
        <f t="shared" si="155"/>
        <v>subtot</v>
      </c>
      <c r="L430" s="33" t="str">
        <f t="shared" si="152"/>
        <v/>
      </c>
      <c r="M430" s="33" t="str">
        <f t="shared" si="153"/>
        <v>OTH</v>
      </c>
      <c r="O430"/>
      <c r="P430"/>
    </row>
    <row r="431" spans="1:16" ht="12.75" customHeight="1" x14ac:dyDescent="0.45">
      <c r="A431" s="49"/>
      <c r="B431" s="49" t="s">
        <v>210</v>
      </c>
      <c r="C431" s="51" t="s">
        <v>185</v>
      </c>
      <c r="D431" s="51">
        <v>0</v>
      </c>
      <c r="E431" s="51"/>
      <c r="F431" s="51" t="s">
        <v>208</v>
      </c>
      <c r="G431" s="51">
        <v>0</v>
      </c>
      <c r="H431" s="51">
        <v>0</v>
      </c>
      <c r="I431" s="51">
        <f t="shared" si="154"/>
        <v>0</v>
      </c>
      <c r="K431" s="33" t="str">
        <f t="shared" si="155"/>
        <v>subtot</v>
      </c>
      <c r="L431" s="33" t="str">
        <f t="shared" si="152"/>
        <v/>
      </c>
      <c r="M431" s="33" t="str">
        <f t="shared" si="153"/>
        <v>OTH</v>
      </c>
      <c r="O431"/>
      <c r="P431"/>
    </row>
    <row r="432" spans="1:16" ht="12.75" customHeight="1" x14ac:dyDescent="0.45">
      <c r="A432" s="49"/>
      <c r="B432" s="49" t="s">
        <v>211</v>
      </c>
      <c r="C432" s="51" t="s">
        <v>208</v>
      </c>
      <c r="D432" s="51">
        <v>0</v>
      </c>
      <c r="E432" s="51">
        <v>0</v>
      </c>
      <c r="F432" s="51">
        <v>1</v>
      </c>
      <c r="G432" s="51"/>
      <c r="H432" s="51">
        <v>0</v>
      </c>
      <c r="I432" s="51">
        <f t="shared" si="154"/>
        <v>0</v>
      </c>
      <c r="K432" s="33" t="str">
        <f t="shared" si="155"/>
        <v>subtot</v>
      </c>
      <c r="L432" s="33" t="str">
        <f t="shared" si="152"/>
        <v/>
      </c>
      <c r="M432" s="33" t="str">
        <f t="shared" si="153"/>
        <v>OTH</v>
      </c>
      <c r="O432"/>
      <c r="P432"/>
    </row>
    <row r="433" spans="1:24" ht="12.75" customHeight="1" x14ac:dyDescent="0.45">
      <c r="A433" s="49"/>
      <c r="B433" s="46" t="s">
        <v>213</v>
      </c>
      <c r="C433" s="51">
        <v>0</v>
      </c>
      <c r="D433" s="51">
        <v>0</v>
      </c>
      <c r="E433" s="51">
        <v>0</v>
      </c>
      <c r="F433" s="51">
        <v>0</v>
      </c>
      <c r="G433" s="51">
        <v>0</v>
      </c>
      <c r="H433" s="51">
        <v>0</v>
      </c>
      <c r="I433" s="51">
        <f t="shared" si="154"/>
        <v>0</v>
      </c>
      <c r="K433" s="33" t="str">
        <f t="shared" si="155"/>
        <v>subtot</v>
      </c>
      <c r="L433" s="33" t="str">
        <f t="shared" si="152"/>
        <v/>
      </c>
      <c r="M433" s="33">
        <f t="shared" si="153"/>
        <v>0</v>
      </c>
      <c r="O433"/>
      <c r="P433"/>
    </row>
    <row r="434" spans="1:24" ht="12.75" customHeight="1" x14ac:dyDescent="0.45">
      <c r="A434" s="49"/>
      <c r="B434" s="49"/>
      <c r="C434" s="51"/>
      <c r="D434" s="51"/>
      <c r="E434" s="51"/>
      <c r="F434" s="51"/>
      <c r="G434" s="51"/>
      <c r="H434" s="51"/>
      <c r="I434" s="51">
        <f t="shared" si="154"/>
        <v>0</v>
      </c>
      <c r="K434" s="33" t="str">
        <f t="shared" si="155"/>
        <v>subtot</v>
      </c>
      <c r="L434" s="33" t="str">
        <f t="shared" si="152"/>
        <v/>
      </c>
      <c r="M434" s="33">
        <f t="shared" si="153"/>
        <v>0</v>
      </c>
      <c r="O434"/>
      <c r="P434"/>
      <c r="Q434" s="33"/>
      <c r="R434" s="33"/>
      <c r="S434" s="33"/>
      <c r="T434" s="33"/>
      <c r="U434" s="33"/>
    </row>
    <row r="435" spans="1:24" s="33" customFormat="1" ht="12.75" customHeight="1" x14ac:dyDescent="0.45">
      <c r="A435" s="46" t="s">
        <v>254</v>
      </c>
      <c r="B435" s="46" t="s">
        <v>255</v>
      </c>
      <c r="C435" s="55"/>
      <c r="D435" s="55"/>
      <c r="E435" s="55"/>
      <c r="F435" s="55"/>
      <c r="G435" s="55"/>
      <c r="H435" s="55"/>
      <c r="I435" s="55">
        <f t="shared" si="154"/>
        <v>0</v>
      </c>
      <c r="K435" s="33" t="str">
        <f t="shared" si="155"/>
        <v>subtot</v>
      </c>
      <c r="L435" s="33" t="str">
        <f t="shared" si="152"/>
        <v/>
      </c>
      <c r="M435" s="33">
        <f t="shared" si="153"/>
        <v>0</v>
      </c>
      <c r="O435"/>
      <c r="P435"/>
      <c r="Q435" s="22"/>
      <c r="R435" s="22"/>
      <c r="S435" s="22"/>
      <c r="T435" s="22"/>
      <c r="U435" s="22"/>
      <c r="V435" s="22"/>
      <c r="W435" s="22"/>
      <c r="X435" s="22"/>
    </row>
    <row r="436" spans="1:24" ht="12.75" customHeight="1" x14ac:dyDescent="0.45">
      <c r="A436" s="57"/>
      <c r="B436" s="58"/>
      <c r="C436" s="51"/>
      <c r="D436" s="51"/>
      <c r="E436" s="51"/>
      <c r="F436" s="51"/>
      <c r="G436" s="51"/>
      <c r="H436" s="51"/>
      <c r="I436" s="51">
        <f t="shared" si="154"/>
        <v>0</v>
      </c>
      <c r="K436" s="33" t="str">
        <f t="shared" si="155"/>
        <v>subtot</v>
      </c>
      <c r="L436" s="33" t="str">
        <f t="shared" si="152"/>
        <v/>
      </c>
      <c r="M436" s="33">
        <f t="shared" si="153"/>
        <v>0</v>
      </c>
      <c r="O436"/>
      <c r="P436"/>
    </row>
    <row r="437" spans="1:24" ht="12.75" customHeight="1" x14ac:dyDescent="0.45">
      <c r="A437" s="49"/>
      <c r="B437" s="49"/>
      <c r="C437" s="51"/>
      <c r="D437" s="51"/>
      <c r="E437" s="51"/>
      <c r="F437" s="51"/>
      <c r="G437" s="51"/>
      <c r="H437" s="51"/>
      <c r="I437" s="51">
        <f t="shared" si="154"/>
        <v>0</v>
      </c>
      <c r="K437" s="33" t="str">
        <f t="shared" si="155"/>
        <v>subtot</v>
      </c>
      <c r="L437" s="33" t="str">
        <f t="shared" si="152"/>
        <v/>
      </c>
      <c r="M437" s="33">
        <f t="shared" si="153"/>
        <v>0</v>
      </c>
      <c r="O437"/>
      <c r="P437"/>
    </row>
    <row r="438" spans="1:24" ht="12.75" customHeight="1" x14ac:dyDescent="0.45">
      <c r="A438" s="49"/>
      <c r="B438" s="46" t="s">
        <v>176</v>
      </c>
      <c r="C438" s="51">
        <v>22</v>
      </c>
      <c r="D438" s="51"/>
      <c r="E438" s="51"/>
      <c r="F438" s="51">
        <v>15</v>
      </c>
      <c r="G438" s="51">
        <v>1</v>
      </c>
      <c r="H438" s="51" t="s">
        <v>208</v>
      </c>
      <c r="I438" s="51">
        <f t="shared" si="154"/>
        <v>1</v>
      </c>
      <c r="K438" s="33" t="str">
        <f t="shared" si="155"/>
        <v>subtot</v>
      </c>
      <c r="L438" s="33" t="str">
        <f t="shared" si="152"/>
        <v/>
      </c>
      <c r="M438" s="33">
        <f t="shared" si="153"/>
        <v>0</v>
      </c>
      <c r="O438"/>
      <c r="P438"/>
    </row>
    <row r="439" spans="1:24" ht="12.75" customHeight="1" x14ac:dyDescent="0.45">
      <c r="A439" s="49"/>
      <c r="B439" s="46" t="s">
        <v>170</v>
      </c>
      <c r="C439" s="51">
        <v>1</v>
      </c>
      <c r="D439" s="51">
        <v>0</v>
      </c>
      <c r="E439" s="51"/>
      <c r="F439" s="51">
        <v>2</v>
      </c>
      <c r="G439" s="51"/>
      <c r="H439" s="51">
        <v>0</v>
      </c>
      <c r="I439" s="51">
        <f t="shared" si="154"/>
        <v>0</v>
      </c>
      <c r="K439" s="33" t="str">
        <f t="shared" si="155"/>
        <v>subtot</v>
      </c>
      <c r="L439" s="33" t="str">
        <f t="shared" si="152"/>
        <v/>
      </c>
      <c r="M439" s="33">
        <f t="shared" si="153"/>
        <v>0</v>
      </c>
      <c r="O439"/>
      <c r="P439"/>
    </row>
    <row r="440" spans="1:24" ht="12.75" customHeight="1" x14ac:dyDescent="0.45">
      <c r="A440" s="49"/>
      <c r="B440" s="49" t="s">
        <v>172</v>
      </c>
      <c r="C440" s="51">
        <v>1</v>
      </c>
      <c r="D440" s="51">
        <v>0</v>
      </c>
      <c r="E440" s="51"/>
      <c r="F440" s="51">
        <v>1</v>
      </c>
      <c r="G440" s="51"/>
      <c r="H440" s="51">
        <v>0</v>
      </c>
      <c r="I440" s="51">
        <f t="shared" si="154"/>
        <v>0</v>
      </c>
      <c r="K440" s="33" t="str">
        <f t="shared" si="155"/>
        <v>subtot</v>
      </c>
      <c r="L440" s="33" t="str">
        <f t="shared" si="152"/>
        <v/>
      </c>
      <c r="M440" s="33" t="str">
        <f t="shared" si="153"/>
        <v>STM</v>
      </c>
      <c r="O440"/>
      <c r="P440"/>
    </row>
    <row r="441" spans="1:24" ht="12.75" customHeight="1" x14ac:dyDescent="0.45">
      <c r="A441" s="49"/>
      <c r="B441" s="49" t="s">
        <v>175</v>
      </c>
      <c r="C441" s="51" t="s">
        <v>185</v>
      </c>
      <c r="D441" s="51">
        <v>0</v>
      </c>
      <c r="E441" s="51"/>
      <c r="F441" s="51">
        <v>2</v>
      </c>
      <c r="G441" s="51"/>
      <c r="H441" s="51">
        <v>0</v>
      </c>
      <c r="I441" s="51">
        <f t="shared" si="154"/>
        <v>0</v>
      </c>
      <c r="K441" s="33" t="str">
        <f t="shared" si="155"/>
        <v>subtot</v>
      </c>
      <c r="L441" s="33" t="str">
        <f t="shared" si="152"/>
        <v/>
      </c>
      <c r="M441" s="33">
        <f t="shared" si="153"/>
        <v>0</v>
      </c>
      <c r="O441"/>
      <c r="P441"/>
    </row>
    <row r="442" spans="1:24" ht="12.75" customHeight="1" x14ac:dyDescent="0.45">
      <c r="A442" s="49"/>
      <c r="B442" s="46" t="s">
        <v>178</v>
      </c>
      <c r="C442" s="51">
        <v>16</v>
      </c>
      <c r="D442" s="51">
        <v>0</v>
      </c>
      <c r="E442" s="51"/>
      <c r="F442" s="51">
        <v>8</v>
      </c>
      <c r="G442" s="51"/>
      <c r="H442" s="51" t="s">
        <v>208</v>
      </c>
      <c r="I442" s="51">
        <f t="shared" si="154"/>
        <v>0</v>
      </c>
      <c r="K442" s="33" t="str">
        <f t="shared" si="155"/>
        <v>subtot</v>
      </c>
      <c r="L442" s="33" t="str">
        <f t="shared" si="152"/>
        <v/>
      </c>
      <c r="M442" s="33">
        <f t="shared" si="153"/>
        <v>0</v>
      </c>
      <c r="O442"/>
      <c r="P442"/>
    </row>
    <row r="443" spans="1:24" ht="12.75" customHeight="1" x14ac:dyDescent="0.45">
      <c r="A443" s="49"/>
      <c r="B443" s="49" t="s">
        <v>180</v>
      </c>
      <c r="C443" s="51">
        <v>2</v>
      </c>
      <c r="D443" s="51">
        <v>0</v>
      </c>
      <c r="E443" s="51"/>
      <c r="F443" s="51">
        <v>7</v>
      </c>
      <c r="G443" s="51"/>
      <c r="H443" s="51" t="s">
        <v>208</v>
      </c>
      <c r="I443" s="51">
        <f t="shared" si="154"/>
        <v>0</v>
      </c>
      <c r="K443" s="33" t="str">
        <f t="shared" si="155"/>
        <v>subtot</v>
      </c>
      <c r="L443" s="33" t="str">
        <f t="shared" si="152"/>
        <v/>
      </c>
      <c r="M443" s="33" t="str">
        <f t="shared" si="153"/>
        <v>PRH</v>
      </c>
      <c r="O443"/>
      <c r="P443"/>
    </row>
    <row r="444" spans="1:24" ht="12.75" customHeight="1" x14ac:dyDescent="0.45">
      <c r="A444" s="49"/>
      <c r="B444" s="49" t="s">
        <v>183</v>
      </c>
      <c r="C444" s="51" t="s">
        <v>208</v>
      </c>
      <c r="D444" s="51">
        <v>0</v>
      </c>
      <c r="E444" s="51"/>
      <c r="F444" s="51" t="s">
        <v>208</v>
      </c>
      <c r="G444" s="51"/>
      <c r="H444" s="51">
        <v>0</v>
      </c>
      <c r="I444" s="51">
        <f t="shared" si="154"/>
        <v>0</v>
      </c>
      <c r="K444" s="33" t="str">
        <f t="shared" si="155"/>
        <v>subtot</v>
      </c>
      <c r="L444" s="33" t="str">
        <f t="shared" si="152"/>
        <v/>
      </c>
      <c r="M444" s="33" t="str">
        <f t="shared" si="153"/>
        <v>PRC</v>
      </c>
      <c r="O444"/>
      <c r="P444"/>
    </row>
    <row r="445" spans="1:24" ht="12.75" customHeight="1" x14ac:dyDescent="0.45">
      <c r="A445" s="49"/>
      <c r="B445" s="49" t="s">
        <v>187</v>
      </c>
      <c r="C445" s="51">
        <v>14</v>
      </c>
      <c r="D445" s="51">
        <v>0</v>
      </c>
      <c r="E445" s="51"/>
      <c r="F445" s="51"/>
      <c r="G445" s="51"/>
      <c r="H445" s="51">
        <v>0</v>
      </c>
      <c r="I445" s="51">
        <f t="shared" si="154"/>
        <v>0</v>
      </c>
      <c r="K445" s="33" t="str">
        <f t="shared" si="155"/>
        <v>subtot</v>
      </c>
      <c r="L445" s="33" t="str">
        <f t="shared" si="152"/>
        <v/>
      </c>
      <c r="M445" s="33" t="str">
        <f t="shared" si="153"/>
        <v>MDR</v>
      </c>
      <c r="O445"/>
      <c r="P445"/>
    </row>
    <row r="446" spans="1:24" ht="12.75" customHeight="1" x14ac:dyDescent="0.45">
      <c r="A446" s="49"/>
      <c r="B446" s="49" t="s">
        <v>190</v>
      </c>
      <c r="C446" s="51" t="s">
        <v>208</v>
      </c>
      <c r="D446" s="51"/>
      <c r="E446" s="51"/>
      <c r="F446" s="51"/>
      <c r="G446" s="51"/>
      <c r="H446" s="51" t="s">
        <v>185</v>
      </c>
      <c r="I446" s="51">
        <f t="shared" si="154"/>
        <v>0</v>
      </c>
      <c r="K446" s="33" t="str">
        <f t="shared" si="155"/>
        <v>subtot</v>
      </c>
      <c r="L446" s="33" t="str">
        <f t="shared" si="152"/>
        <v/>
      </c>
      <c r="M446" s="33" t="str">
        <f t="shared" si="153"/>
        <v>ECP</v>
      </c>
      <c r="O446"/>
      <c r="P446"/>
    </row>
    <row r="447" spans="1:24" ht="12.75" customHeight="1" x14ac:dyDescent="0.45">
      <c r="A447" s="49"/>
      <c r="B447" s="49" t="s">
        <v>193</v>
      </c>
      <c r="C447" s="51" t="s">
        <v>208</v>
      </c>
      <c r="D447" s="51">
        <v>0</v>
      </c>
      <c r="E447" s="51"/>
      <c r="F447" s="51" t="s">
        <v>208</v>
      </c>
      <c r="G447" s="51"/>
      <c r="H447" s="51">
        <v>0</v>
      </c>
      <c r="I447" s="51">
        <f t="shared" si="154"/>
        <v>0</v>
      </c>
      <c r="K447" s="33" t="str">
        <f t="shared" si="155"/>
        <v>subtot</v>
      </c>
      <c r="L447" s="33" t="str">
        <f t="shared" si="152"/>
        <v/>
      </c>
      <c r="M447" s="33" t="str">
        <f t="shared" si="153"/>
        <v>OTP</v>
      </c>
      <c r="O447"/>
      <c r="P447"/>
    </row>
    <row r="448" spans="1:24" ht="12.75" customHeight="1" x14ac:dyDescent="0.45">
      <c r="A448" s="49"/>
      <c r="B448" s="46" t="s">
        <v>196</v>
      </c>
      <c r="C448" s="51">
        <v>5</v>
      </c>
      <c r="D448" s="51"/>
      <c r="E448" s="51">
        <v>1</v>
      </c>
      <c r="F448" s="51">
        <v>5</v>
      </c>
      <c r="G448" s="51">
        <v>1</v>
      </c>
      <c r="H448" s="51" t="s">
        <v>208</v>
      </c>
      <c r="I448" s="51">
        <f t="shared" si="154"/>
        <v>2</v>
      </c>
      <c r="K448" s="33" t="str">
        <f t="shared" si="155"/>
        <v>subtot</v>
      </c>
      <c r="L448" s="33" t="str">
        <f t="shared" si="152"/>
        <v/>
      </c>
      <c r="M448" s="33">
        <f t="shared" si="153"/>
        <v>0</v>
      </c>
      <c r="O448"/>
      <c r="P448"/>
    </row>
    <row r="449" spans="1:22" ht="12.75" customHeight="1" x14ac:dyDescent="0.45">
      <c r="A449" s="49"/>
      <c r="B449" s="49" t="s">
        <v>198</v>
      </c>
      <c r="C449" s="51">
        <v>3</v>
      </c>
      <c r="D449" s="51"/>
      <c r="E449" s="51"/>
      <c r="F449" s="51">
        <v>4</v>
      </c>
      <c r="G449" s="51"/>
      <c r="H449" s="51" t="s">
        <v>208</v>
      </c>
      <c r="I449" s="51">
        <f t="shared" si="154"/>
        <v>0</v>
      </c>
      <c r="K449" s="33" t="str">
        <f t="shared" si="155"/>
        <v>subtot</v>
      </c>
      <c r="L449" s="33" t="str">
        <f t="shared" si="152"/>
        <v/>
      </c>
      <c r="M449" s="33" t="str">
        <f t="shared" si="153"/>
        <v>SPC</v>
      </c>
      <c r="O449"/>
      <c r="P449"/>
    </row>
    <row r="450" spans="1:22" ht="12.75" customHeight="1" x14ac:dyDescent="0.45">
      <c r="A450" s="49"/>
      <c r="B450" s="49" t="s">
        <v>201</v>
      </c>
      <c r="C450" s="51">
        <v>2</v>
      </c>
      <c r="D450" s="51"/>
      <c r="E450" s="51"/>
      <c r="F450" s="51"/>
      <c r="G450" s="51"/>
      <c r="H450" s="51" t="s">
        <v>185</v>
      </c>
      <c r="I450" s="51">
        <f t="shared" si="154"/>
        <v>0</v>
      </c>
      <c r="K450" s="33" t="str">
        <f t="shared" si="155"/>
        <v>subtot</v>
      </c>
      <c r="L450" s="33" t="str">
        <f t="shared" si="152"/>
        <v/>
      </c>
      <c r="M450" s="33" t="str">
        <f t="shared" si="153"/>
        <v>LIG</v>
      </c>
      <c r="O450"/>
      <c r="P450"/>
    </row>
    <row r="451" spans="1:22" ht="12.75" customHeight="1" x14ac:dyDescent="0.45">
      <c r="A451" s="49"/>
      <c r="B451" s="49" t="s">
        <v>204</v>
      </c>
      <c r="C451" s="51">
        <v>1</v>
      </c>
      <c r="D451" s="51">
        <v>0</v>
      </c>
      <c r="E451" s="51">
        <v>0</v>
      </c>
      <c r="F451" s="51" t="s">
        <v>208</v>
      </c>
      <c r="G451" s="51"/>
      <c r="H451" s="51">
        <v>0</v>
      </c>
      <c r="I451" s="51">
        <f t="shared" si="154"/>
        <v>0</v>
      </c>
      <c r="K451" s="33" t="str">
        <f t="shared" si="155"/>
        <v>subtot</v>
      </c>
      <c r="L451" s="33" t="str">
        <f t="shared" si="152"/>
        <v/>
      </c>
      <c r="M451" s="33" t="str">
        <f t="shared" si="153"/>
        <v>OTH</v>
      </c>
      <c r="O451"/>
      <c r="P451"/>
    </row>
    <row r="452" spans="1:22" ht="12.75" customHeight="1" x14ac:dyDescent="0.45">
      <c r="A452" s="49"/>
      <c r="B452" s="49" t="s">
        <v>207</v>
      </c>
      <c r="C452" s="51" t="s">
        <v>208</v>
      </c>
      <c r="D452" s="51"/>
      <c r="E452" s="51">
        <v>1</v>
      </c>
      <c r="F452" s="51" t="s">
        <v>208</v>
      </c>
      <c r="G452" s="51">
        <v>1</v>
      </c>
      <c r="H452" s="51" t="s">
        <v>185</v>
      </c>
      <c r="I452" s="51">
        <f t="shared" si="154"/>
        <v>2</v>
      </c>
      <c r="K452" s="33" t="str">
        <f t="shared" si="155"/>
        <v>subtot</v>
      </c>
      <c r="L452" s="33" t="str">
        <f t="shared" si="152"/>
        <v/>
      </c>
      <c r="M452" s="33" t="str">
        <f t="shared" si="153"/>
        <v>OTH</v>
      </c>
      <c r="O452"/>
      <c r="P452"/>
    </row>
    <row r="453" spans="1:22" ht="12.75" customHeight="1" x14ac:dyDescent="0.45">
      <c r="A453" s="49"/>
      <c r="B453" s="49" t="s">
        <v>210</v>
      </c>
      <c r="C453" s="51" t="s">
        <v>185</v>
      </c>
      <c r="D453" s="51">
        <v>0</v>
      </c>
      <c r="E453" s="51"/>
      <c r="F453" s="51" t="s">
        <v>208</v>
      </c>
      <c r="G453" s="51">
        <v>0</v>
      </c>
      <c r="H453" s="51">
        <v>0</v>
      </c>
      <c r="I453" s="51">
        <f t="shared" si="154"/>
        <v>0</v>
      </c>
      <c r="K453" s="33" t="str">
        <f t="shared" si="155"/>
        <v>subtot</v>
      </c>
      <c r="L453" s="33" t="str">
        <f t="shared" si="152"/>
        <v/>
      </c>
      <c r="M453" s="33" t="str">
        <f t="shared" si="153"/>
        <v>OTH</v>
      </c>
      <c r="O453"/>
      <c r="P453"/>
    </row>
    <row r="454" spans="1:22" ht="12.75" customHeight="1" x14ac:dyDescent="0.45">
      <c r="A454" s="49"/>
      <c r="B454" s="49" t="s">
        <v>211</v>
      </c>
      <c r="C454" s="51" t="s">
        <v>208</v>
      </c>
      <c r="D454" s="51">
        <v>0</v>
      </c>
      <c r="E454" s="51"/>
      <c r="F454" s="51" t="s">
        <v>208</v>
      </c>
      <c r="G454" s="51"/>
      <c r="H454" s="51">
        <v>0</v>
      </c>
      <c r="I454" s="51">
        <f t="shared" si="154"/>
        <v>0</v>
      </c>
      <c r="K454" s="33" t="str">
        <f t="shared" si="155"/>
        <v>subtot</v>
      </c>
      <c r="L454" s="33" t="str">
        <f t="shared" si="152"/>
        <v/>
      </c>
      <c r="M454" s="33" t="str">
        <f t="shared" si="153"/>
        <v>OTH</v>
      </c>
      <c r="O454"/>
      <c r="P454"/>
    </row>
    <row r="455" spans="1:22" ht="12.75" customHeight="1" x14ac:dyDescent="0.45">
      <c r="A455" s="49"/>
      <c r="B455" s="46" t="s">
        <v>213</v>
      </c>
      <c r="C455" s="51" t="s">
        <v>208</v>
      </c>
      <c r="D455" s="51">
        <v>0</v>
      </c>
      <c r="E455" s="51">
        <v>0</v>
      </c>
      <c r="F455" s="51" t="s">
        <v>208</v>
      </c>
      <c r="G455" s="51"/>
      <c r="H455" s="51">
        <v>0</v>
      </c>
      <c r="I455" s="51">
        <f t="shared" si="154"/>
        <v>0</v>
      </c>
      <c r="K455" s="33" t="str">
        <f t="shared" si="155"/>
        <v>subtot</v>
      </c>
      <c r="L455" s="33" t="str">
        <f t="shared" si="152"/>
        <v/>
      </c>
      <c r="M455" s="33">
        <f t="shared" si="153"/>
        <v>0</v>
      </c>
      <c r="O455"/>
      <c r="P455"/>
    </row>
    <row r="456" spans="1:22" ht="12.75" customHeight="1" x14ac:dyDescent="0.45">
      <c r="A456" s="49"/>
      <c r="B456" s="49"/>
      <c r="C456" s="51"/>
      <c r="D456" s="51"/>
      <c r="E456" s="51"/>
      <c r="F456" s="51"/>
      <c r="G456" s="51"/>
      <c r="H456" s="51"/>
      <c r="I456" s="51">
        <f t="shared" si="154"/>
        <v>0</v>
      </c>
      <c r="K456" s="33" t="str">
        <f t="shared" si="155"/>
        <v>subtot</v>
      </c>
      <c r="L456" s="33" t="str">
        <f t="shared" si="152"/>
        <v/>
      </c>
      <c r="M456" s="33">
        <f t="shared" si="153"/>
        <v>0</v>
      </c>
      <c r="O456"/>
      <c r="P456"/>
      <c r="Q456" s="33"/>
      <c r="R456" s="33"/>
      <c r="S456" s="33"/>
      <c r="T456" s="33"/>
      <c r="U456" s="33"/>
      <c r="V456" s="33"/>
    </row>
    <row r="457" spans="1:22" s="33" customFormat="1" ht="12.75" customHeight="1" x14ac:dyDescent="0.45">
      <c r="A457" s="46" t="s">
        <v>256</v>
      </c>
      <c r="B457" s="46" t="s">
        <v>203</v>
      </c>
      <c r="C457" s="55"/>
      <c r="D457" s="55"/>
      <c r="E457" s="55"/>
      <c r="F457" s="55"/>
      <c r="G457" s="55"/>
      <c r="H457" s="55"/>
      <c r="I457" s="55">
        <f t="shared" si="154"/>
        <v>0</v>
      </c>
      <c r="K457" s="33" t="str">
        <f t="shared" si="155"/>
        <v>PAPER</v>
      </c>
      <c r="L457" s="33" t="str">
        <f t="shared" si="152"/>
        <v>ILP</v>
      </c>
      <c r="M457" s="33">
        <f t="shared" si="153"/>
        <v>0</v>
      </c>
      <c r="O457"/>
      <c r="P457"/>
      <c r="Q457" s="22"/>
      <c r="R457" s="22"/>
      <c r="S457" s="22"/>
      <c r="T457" s="22"/>
      <c r="U457" s="22"/>
      <c r="V457" s="22"/>
    </row>
    <row r="458" spans="1:22" ht="12.75" customHeight="1" x14ac:dyDescent="0.45">
      <c r="A458" s="49"/>
      <c r="B458" s="49"/>
      <c r="C458" s="51"/>
      <c r="D458" s="51"/>
      <c r="E458" s="51"/>
      <c r="F458" s="51"/>
      <c r="G458" s="51"/>
      <c r="H458" s="51"/>
      <c r="I458" s="51">
        <f t="shared" si="154"/>
        <v>0</v>
      </c>
      <c r="K458" s="33" t="str">
        <f t="shared" si="155"/>
        <v>PAPER</v>
      </c>
      <c r="L458" s="33" t="str">
        <f t="shared" si="152"/>
        <v>ILP</v>
      </c>
      <c r="M458" s="33">
        <f t="shared" si="153"/>
        <v>0</v>
      </c>
      <c r="O458"/>
      <c r="P458"/>
    </row>
    <row r="459" spans="1:22" ht="12.75" customHeight="1" x14ac:dyDescent="0.45">
      <c r="A459" s="49"/>
      <c r="B459" s="49"/>
      <c r="C459" s="51"/>
      <c r="D459" s="51"/>
      <c r="E459" s="51"/>
      <c r="F459" s="51"/>
      <c r="G459" s="51"/>
      <c r="H459" s="51"/>
      <c r="I459" s="51">
        <f t="shared" si="154"/>
        <v>0</v>
      </c>
      <c r="K459" s="33" t="str">
        <f t="shared" si="155"/>
        <v>PAPER</v>
      </c>
      <c r="L459" s="33" t="str">
        <f t="shared" si="152"/>
        <v>ILP</v>
      </c>
      <c r="M459" s="33">
        <f t="shared" si="153"/>
        <v>0</v>
      </c>
      <c r="O459"/>
      <c r="P459"/>
    </row>
    <row r="460" spans="1:22" ht="12.75" customHeight="1" x14ac:dyDescent="0.45">
      <c r="A460" s="49"/>
      <c r="B460" s="46" t="s">
        <v>176</v>
      </c>
      <c r="C460" s="51">
        <v>311</v>
      </c>
      <c r="D460" s="51">
        <v>9</v>
      </c>
      <c r="E460" s="51">
        <v>4</v>
      </c>
      <c r="F460" s="51">
        <v>572</v>
      </c>
      <c r="G460" s="51">
        <v>3</v>
      </c>
      <c r="H460" s="51">
        <v>54</v>
      </c>
      <c r="I460" s="51">
        <f t="shared" si="154"/>
        <v>16</v>
      </c>
      <c r="K460" s="33" t="str">
        <f t="shared" si="155"/>
        <v>PAPER</v>
      </c>
      <c r="L460" s="33" t="str">
        <f t="shared" si="152"/>
        <v>ILP</v>
      </c>
      <c r="M460" s="33">
        <f t="shared" si="153"/>
        <v>0</v>
      </c>
      <c r="O460"/>
      <c r="P460"/>
    </row>
    <row r="461" spans="1:22" ht="12.75" customHeight="1" x14ac:dyDescent="0.45">
      <c r="A461" s="49"/>
      <c r="B461" s="46" t="s">
        <v>170</v>
      </c>
      <c r="C461" s="51">
        <v>13</v>
      </c>
      <c r="D461" s="51">
        <v>7</v>
      </c>
      <c r="E461" s="51">
        <v>2</v>
      </c>
      <c r="F461" s="51">
        <v>386</v>
      </c>
      <c r="G461" s="51"/>
      <c r="H461" s="51">
        <v>52</v>
      </c>
      <c r="I461" s="51">
        <f t="shared" si="154"/>
        <v>9</v>
      </c>
      <c r="K461" s="33" t="str">
        <f t="shared" si="155"/>
        <v>PAPER</v>
      </c>
      <c r="L461" s="33" t="str">
        <f t="shared" si="152"/>
        <v>ILP</v>
      </c>
      <c r="M461" s="33">
        <f t="shared" si="153"/>
        <v>0</v>
      </c>
      <c r="O461"/>
      <c r="P461"/>
    </row>
    <row r="462" spans="1:22" ht="12.75" customHeight="1" x14ac:dyDescent="0.45">
      <c r="A462" s="49"/>
      <c r="B462" s="49" t="s">
        <v>172</v>
      </c>
      <c r="C462" s="51">
        <v>13</v>
      </c>
      <c r="D462" s="51">
        <v>1</v>
      </c>
      <c r="E462" s="51"/>
      <c r="F462" s="51">
        <v>65</v>
      </c>
      <c r="G462" s="51"/>
      <c r="H462" s="51">
        <v>1</v>
      </c>
      <c r="I462" s="51">
        <f t="shared" si="154"/>
        <v>1</v>
      </c>
      <c r="K462" s="33" t="str">
        <f t="shared" si="155"/>
        <v>PAPER</v>
      </c>
      <c r="L462" s="33" t="str">
        <f t="shared" si="152"/>
        <v>ILP</v>
      </c>
      <c r="M462" s="33" t="str">
        <f t="shared" si="153"/>
        <v>STM</v>
      </c>
      <c r="O462"/>
      <c r="P462"/>
    </row>
    <row r="463" spans="1:22" ht="12.75" customHeight="1" x14ac:dyDescent="0.45">
      <c r="A463" s="49"/>
      <c r="B463" s="49" t="s">
        <v>175</v>
      </c>
      <c r="C463" s="51" t="s">
        <v>185</v>
      </c>
      <c r="D463" s="51">
        <v>5</v>
      </c>
      <c r="E463" s="51">
        <v>2</v>
      </c>
      <c r="F463" s="51">
        <v>321</v>
      </c>
      <c r="G463" s="51"/>
      <c r="H463" s="51">
        <v>51</v>
      </c>
      <c r="I463" s="51">
        <f t="shared" si="154"/>
        <v>7</v>
      </c>
      <c r="K463" s="33" t="str">
        <f t="shared" si="155"/>
        <v>PAPER</v>
      </c>
      <c r="L463" s="33" t="str">
        <f t="shared" si="152"/>
        <v>ILP</v>
      </c>
      <c r="M463" s="33">
        <f t="shared" si="153"/>
        <v>0</v>
      </c>
      <c r="O463"/>
      <c r="P463"/>
    </row>
    <row r="464" spans="1:22" ht="12.75" customHeight="1" x14ac:dyDescent="0.45">
      <c r="A464" s="49"/>
      <c r="B464" s="46" t="s">
        <v>178</v>
      </c>
      <c r="C464" s="51">
        <v>260</v>
      </c>
      <c r="D464" s="51">
        <v>2</v>
      </c>
      <c r="E464" s="51"/>
      <c r="F464" s="51">
        <v>158</v>
      </c>
      <c r="G464" s="51"/>
      <c r="H464" s="51">
        <v>1</v>
      </c>
      <c r="I464" s="51">
        <f t="shared" si="154"/>
        <v>2</v>
      </c>
      <c r="K464" s="33" t="str">
        <f t="shared" si="155"/>
        <v>PAPER</v>
      </c>
      <c r="L464" s="33" t="str">
        <f t="shared" si="152"/>
        <v>ILP</v>
      </c>
      <c r="M464" s="33">
        <f t="shared" si="153"/>
        <v>0</v>
      </c>
      <c r="O464"/>
      <c r="P464"/>
    </row>
    <row r="465" spans="1:22" ht="12.75" customHeight="1" x14ac:dyDescent="0.45">
      <c r="A465" s="49"/>
      <c r="B465" s="49" t="s">
        <v>180</v>
      </c>
      <c r="C465" s="51">
        <v>11</v>
      </c>
      <c r="D465" s="51">
        <v>2</v>
      </c>
      <c r="E465" s="51"/>
      <c r="F465" s="51">
        <v>143</v>
      </c>
      <c r="G465" s="51"/>
      <c r="H465" s="51">
        <v>0</v>
      </c>
      <c r="I465" s="51">
        <f t="shared" si="154"/>
        <v>2</v>
      </c>
      <c r="K465" s="33" t="str">
        <f t="shared" si="155"/>
        <v>PAPER</v>
      </c>
      <c r="L465" s="33" t="str">
        <f t="shared" si="152"/>
        <v>ILP</v>
      </c>
      <c r="M465" s="33" t="str">
        <f t="shared" si="153"/>
        <v>PRH</v>
      </c>
      <c r="O465"/>
      <c r="P465"/>
    </row>
    <row r="466" spans="1:22" ht="12.75" customHeight="1" x14ac:dyDescent="0.45">
      <c r="A466" s="49"/>
      <c r="B466" s="49" t="s">
        <v>183</v>
      </c>
      <c r="C466" s="51">
        <v>9</v>
      </c>
      <c r="D466" s="51">
        <v>0</v>
      </c>
      <c r="E466" s="51">
        <v>0</v>
      </c>
      <c r="F466" s="51" t="s">
        <v>208</v>
      </c>
      <c r="G466" s="51"/>
      <c r="H466" s="51">
        <v>0</v>
      </c>
      <c r="I466" s="51">
        <f t="shared" si="154"/>
        <v>0</v>
      </c>
      <c r="K466" s="33" t="str">
        <f t="shared" si="155"/>
        <v>PAPER</v>
      </c>
      <c r="L466" s="33" t="str">
        <f t="shared" ref="L466:L529" si="156">IFERROR(VLOOKUP(K466,$O$17:$P$38,2,FALSE),"")</f>
        <v>ILP</v>
      </c>
      <c r="M466" s="33" t="str">
        <f t="shared" ref="M466:M529" si="157">IFERROR(VLOOKUP(B466,$Z$17:$AA$33,2,FALSE),0)</f>
        <v>PRC</v>
      </c>
      <c r="O466"/>
      <c r="P466"/>
    </row>
    <row r="467" spans="1:22" ht="12.75" customHeight="1" x14ac:dyDescent="0.45">
      <c r="A467" s="49"/>
      <c r="B467" s="49" t="s">
        <v>187</v>
      </c>
      <c r="C467" s="51">
        <v>236</v>
      </c>
      <c r="D467" s="51">
        <v>0</v>
      </c>
      <c r="E467" s="51"/>
      <c r="F467" s="51">
        <v>7</v>
      </c>
      <c r="G467" s="51"/>
      <c r="H467" s="51">
        <v>1</v>
      </c>
      <c r="I467" s="51">
        <f t="shared" si="154"/>
        <v>0</v>
      </c>
      <c r="K467" s="33" t="str">
        <f t="shared" si="155"/>
        <v>PAPER</v>
      </c>
      <c r="L467" s="33" t="str">
        <f t="shared" si="156"/>
        <v>ILP</v>
      </c>
      <c r="M467" s="33" t="str">
        <f t="shared" si="157"/>
        <v>MDR</v>
      </c>
      <c r="O467"/>
      <c r="P467"/>
    </row>
    <row r="468" spans="1:22" ht="12.75" customHeight="1" x14ac:dyDescent="0.45">
      <c r="A468" s="49"/>
      <c r="B468" s="49" t="s">
        <v>190</v>
      </c>
      <c r="C468" s="51">
        <v>3</v>
      </c>
      <c r="D468" s="51"/>
      <c r="E468" s="51"/>
      <c r="F468" s="51"/>
      <c r="G468" s="51"/>
      <c r="H468" s="51" t="s">
        <v>185</v>
      </c>
      <c r="I468" s="51">
        <f t="shared" si="154"/>
        <v>0</v>
      </c>
      <c r="K468" s="33" t="str">
        <f t="shared" si="155"/>
        <v>PAPER</v>
      </c>
      <c r="L468" s="33" t="str">
        <f t="shared" si="156"/>
        <v>ILP</v>
      </c>
      <c r="M468" s="33" t="str">
        <f t="shared" si="157"/>
        <v>ECP</v>
      </c>
      <c r="O468"/>
      <c r="P468"/>
    </row>
    <row r="469" spans="1:22" ht="12.75" customHeight="1" x14ac:dyDescent="0.45">
      <c r="A469" s="49"/>
      <c r="B469" s="49" t="s">
        <v>193</v>
      </c>
      <c r="C469" s="51">
        <v>2</v>
      </c>
      <c r="D469" s="51">
        <v>0</v>
      </c>
      <c r="E469" s="51"/>
      <c r="F469" s="51">
        <v>7</v>
      </c>
      <c r="G469" s="51"/>
      <c r="H469" s="51" t="s">
        <v>208</v>
      </c>
      <c r="I469" s="51">
        <f t="shared" ref="I469:I532" si="158">G469+E469+D469</f>
        <v>0</v>
      </c>
      <c r="K469" s="33" t="str">
        <f t="shared" si="155"/>
        <v>PAPER</v>
      </c>
      <c r="L469" s="33" t="str">
        <f t="shared" si="156"/>
        <v>ILP</v>
      </c>
      <c r="M469" s="33" t="str">
        <f t="shared" si="157"/>
        <v>OTP</v>
      </c>
      <c r="O469"/>
      <c r="P469"/>
    </row>
    <row r="470" spans="1:22" ht="12.75" customHeight="1" x14ac:dyDescent="0.45">
      <c r="A470" s="49"/>
      <c r="B470" s="46" t="s">
        <v>196</v>
      </c>
      <c r="C470" s="51">
        <v>36</v>
      </c>
      <c r="D470" s="51"/>
      <c r="E470" s="51">
        <v>2</v>
      </c>
      <c r="F470" s="51">
        <v>27</v>
      </c>
      <c r="G470" s="51">
        <v>2</v>
      </c>
      <c r="H470" s="51">
        <v>0</v>
      </c>
      <c r="I470" s="51">
        <f t="shared" si="158"/>
        <v>4</v>
      </c>
      <c r="K470" s="33" t="str">
        <f t="shared" si="155"/>
        <v>PAPER</v>
      </c>
      <c r="L470" s="33" t="str">
        <f t="shared" si="156"/>
        <v>ILP</v>
      </c>
      <c r="M470" s="33">
        <f t="shared" si="157"/>
        <v>0</v>
      </c>
      <c r="O470"/>
      <c r="P470"/>
    </row>
    <row r="471" spans="1:22" ht="12.75" customHeight="1" x14ac:dyDescent="0.45">
      <c r="A471" s="49"/>
      <c r="B471" s="49" t="s">
        <v>198</v>
      </c>
      <c r="C471" s="51">
        <v>16</v>
      </c>
      <c r="D471" s="51"/>
      <c r="E471" s="51"/>
      <c r="F471" s="51">
        <v>18</v>
      </c>
      <c r="G471" s="51"/>
      <c r="H471" s="51">
        <v>0</v>
      </c>
      <c r="I471" s="51">
        <f t="shared" si="158"/>
        <v>0</v>
      </c>
      <c r="K471" s="33" t="str">
        <f t="shared" si="155"/>
        <v>PAPER</v>
      </c>
      <c r="L471" s="33" t="str">
        <f t="shared" si="156"/>
        <v>ILP</v>
      </c>
      <c r="M471" s="33" t="str">
        <f t="shared" si="157"/>
        <v>SPC</v>
      </c>
      <c r="O471"/>
      <c r="P471"/>
    </row>
    <row r="472" spans="1:22" ht="12.75" customHeight="1" x14ac:dyDescent="0.45">
      <c r="A472" s="49"/>
      <c r="B472" s="49" t="s">
        <v>201</v>
      </c>
      <c r="C472" s="51">
        <v>14</v>
      </c>
      <c r="D472" s="51"/>
      <c r="E472" s="51"/>
      <c r="F472" s="51"/>
      <c r="G472" s="51"/>
      <c r="H472" s="51" t="s">
        <v>185</v>
      </c>
      <c r="I472" s="51">
        <f t="shared" si="158"/>
        <v>0</v>
      </c>
      <c r="K472" s="33" t="str">
        <f t="shared" si="155"/>
        <v>PAPER</v>
      </c>
      <c r="L472" s="33" t="str">
        <f t="shared" si="156"/>
        <v>ILP</v>
      </c>
      <c r="M472" s="33" t="str">
        <f t="shared" si="157"/>
        <v>LIG</v>
      </c>
      <c r="O472"/>
      <c r="P472"/>
    </row>
    <row r="473" spans="1:22" ht="12.75" customHeight="1" x14ac:dyDescent="0.45">
      <c r="A473" s="49"/>
      <c r="B473" s="49" t="s">
        <v>204</v>
      </c>
      <c r="C473" s="51">
        <v>5</v>
      </c>
      <c r="D473" s="51">
        <v>0</v>
      </c>
      <c r="E473" s="51"/>
      <c r="F473" s="51">
        <v>2</v>
      </c>
      <c r="G473" s="51"/>
      <c r="H473" s="51">
        <v>0</v>
      </c>
      <c r="I473" s="51">
        <f t="shared" si="158"/>
        <v>0</v>
      </c>
      <c r="K473" s="33" t="str">
        <f t="shared" si="155"/>
        <v>PAPER</v>
      </c>
      <c r="L473" s="33" t="str">
        <f t="shared" si="156"/>
        <v>ILP</v>
      </c>
      <c r="M473" s="33" t="str">
        <f t="shared" si="157"/>
        <v>OTH</v>
      </c>
      <c r="O473"/>
      <c r="P473"/>
    </row>
    <row r="474" spans="1:22" ht="12.75" customHeight="1" x14ac:dyDescent="0.45">
      <c r="A474" s="49"/>
      <c r="B474" s="49" t="s">
        <v>207</v>
      </c>
      <c r="C474" s="51">
        <v>1</v>
      </c>
      <c r="D474" s="51"/>
      <c r="E474" s="51">
        <v>2</v>
      </c>
      <c r="F474" s="51" t="s">
        <v>208</v>
      </c>
      <c r="G474" s="51">
        <v>2</v>
      </c>
      <c r="H474" s="51" t="s">
        <v>185</v>
      </c>
      <c r="I474" s="51">
        <f t="shared" si="158"/>
        <v>4</v>
      </c>
      <c r="K474" s="33" t="str">
        <f t="shared" si="155"/>
        <v>PAPER</v>
      </c>
      <c r="L474" s="33" t="str">
        <f t="shared" si="156"/>
        <v>ILP</v>
      </c>
      <c r="M474" s="33" t="str">
        <f t="shared" si="157"/>
        <v>OTH</v>
      </c>
      <c r="O474"/>
      <c r="P474"/>
    </row>
    <row r="475" spans="1:22" ht="12.75" customHeight="1" x14ac:dyDescent="0.45">
      <c r="A475" s="49"/>
      <c r="B475" s="49" t="s">
        <v>210</v>
      </c>
      <c r="C475" s="51" t="s">
        <v>185</v>
      </c>
      <c r="D475" s="51"/>
      <c r="E475" s="51"/>
      <c r="F475" s="51">
        <v>6</v>
      </c>
      <c r="G475" s="51"/>
      <c r="H475" s="51">
        <v>0</v>
      </c>
      <c r="I475" s="51">
        <f t="shared" si="158"/>
        <v>0</v>
      </c>
      <c r="K475" s="33" t="str">
        <f t="shared" si="155"/>
        <v>PAPER</v>
      </c>
      <c r="L475" s="33" t="str">
        <f t="shared" si="156"/>
        <v>ILP</v>
      </c>
      <c r="M475" s="33" t="str">
        <f t="shared" si="157"/>
        <v>OTH</v>
      </c>
      <c r="O475"/>
      <c r="P475"/>
    </row>
    <row r="476" spans="1:22" ht="12.75" customHeight="1" x14ac:dyDescent="0.45">
      <c r="A476" s="49"/>
      <c r="B476" s="49" t="s">
        <v>211</v>
      </c>
      <c r="C476" s="51" t="s">
        <v>208</v>
      </c>
      <c r="D476" s="51">
        <v>0</v>
      </c>
      <c r="E476" s="51"/>
      <c r="F476" s="51" t="s">
        <v>208</v>
      </c>
      <c r="G476" s="51"/>
      <c r="H476" s="51">
        <v>0</v>
      </c>
      <c r="I476" s="51">
        <f t="shared" si="158"/>
        <v>0</v>
      </c>
      <c r="K476" s="33" t="str">
        <f t="shared" si="155"/>
        <v>PAPER</v>
      </c>
      <c r="L476" s="33" t="str">
        <f t="shared" si="156"/>
        <v>ILP</v>
      </c>
      <c r="M476" s="33" t="str">
        <f t="shared" si="157"/>
        <v>OTH</v>
      </c>
      <c r="O476"/>
      <c r="P476"/>
    </row>
    <row r="477" spans="1:22" ht="12.75" customHeight="1" x14ac:dyDescent="0.45">
      <c r="A477" s="49"/>
      <c r="B477" s="46" t="s">
        <v>213</v>
      </c>
      <c r="C477" s="51" t="s">
        <v>237</v>
      </c>
      <c r="D477" s="51"/>
      <c r="E477" s="51"/>
      <c r="F477" s="51"/>
      <c r="G477" s="51"/>
      <c r="H477" s="51">
        <v>0</v>
      </c>
      <c r="I477" s="51">
        <f t="shared" si="158"/>
        <v>0</v>
      </c>
      <c r="K477" s="33" t="str">
        <f t="shared" si="155"/>
        <v>PAPER</v>
      </c>
      <c r="L477" s="33" t="str">
        <f t="shared" si="156"/>
        <v>ILP</v>
      </c>
      <c r="M477" s="33">
        <f t="shared" si="157"/>
        <v>0</v>
      </c>
      <c r="O477"/>
      <c r="P477"/>
    </row>
    <row r="478" spans="1:22" ht="12.75" customHeight="1" x14ac:dyDescent="0.45">
      <c r="A478" s="49"/>
      <c r="B478" s="49"/>
      <c r="C478" s="51"/>
      <c r="D478" s="51"/>
      <c r="E478" s="51"/>
      <c r="F478" s="51"/>
      <c r="G478" s="51"/>
      <c r="H478" s="51"/>
      <c r="I478" s="51">
        <f t="shared" si="158"/>
        <v>0</v>
      </c>
      <c r="K478" s="33" t="str">
        <f t="shared" si="155"/>
        <v>PAPER</v>
      </c>
      <c r="L478" s="33" t="str">
        <f t="shared" si="156"/>
        <v>ILP</v>
      </c>
      <c r="M478" s="33">
        <f t="shared" si="157"/>
        <v>0</v>
      </c>
      <c r="O478"/>
      <c r="P478"/>
      <c r="Q478" s="33"/>
      <c r="R478" s="33"/>
      <c r="S478" s="33"/>
      <c r="T478" s="33"/>
      <c r="U478" s="33"/>
      <c r="V478" s="33"/>
    </row>
    <row r="479" spans="1:22" s="33" customFormat="1" ht="12.75" customHeight="1" x14ac:dyDescent="0.45">
      <c r="A479" s="46" t="s">
        <v>257</v>
      </c>
      <c r="B479" s="46" t="s">
        <v>258</v>
      </c>
      <c r="C479" s="55"/>
      <c r="D479" s="55"/>
      <c r="E479" s="55"/>
      <c r="F479" s="55"/>
      <c r="G479" s="55"/>
      <c r="H479" s="55"/>
      <c r="I479" s="55">
        <f t="shared" si="158"/>
        <v>0</v>
      </c>
      <c r="K479" s="33" t="str">
        <f t="shared" si="155"/>
        <v>subtot</v>
      </c>
      <c r="L479" s="33" t="str">
        <f t="shared" si="156"/>
        <v/>
      </c>
      <c r="M479" s="33">
        <f t="shared" si="157"/>
        <v>0</v>
      </c>
      <c r="O479"/>
      <c r="P479"/>
      <c r="Q479" s="22"/>
      <c r="R479" s="22"/>
      <c r="S479" s="22"/>
      <c r="T479" s="22"/>
      <c r="U479" s="22"/>
      <c r="V479" s="22"/>
    </row>
    <row r="480" spans="1:22" ht="12.75" customHeight="1" x14ac:dyDescent="0.45">
      <c r="A480" s="57"/>
      <c r="B480" s="58"/>
      <c r="C480" s="51"/>
      <c r="D480" s="51"/>
      <c r="E480" s="51"/>
      <c r="F480" s="51"/>
      <c r="G480" s="51"/>
      <c r="H480" s="51"/>
      <c r="I480" s="51">
        <f t="shared" si="158"/>
        <v>0</v>
      </c>
      <c r="K480" s="33" t="str">
        <f t="shared" si="155"/>
        <v>subtot</v>
      </c>
      <c r="L480" s="33" t="str">
        <f t="shared" si="156"/>
        <v/>
      </c>
      <c r="M480" s="33">
        <f t="shared" si="157"/>
        <v>0</v>
      </c>
      <c r="O480"/>
      <c r="P480"/>
    </row>
    <row r="481" spans="1:16" ht="12.75" customHeight="1" x14ac:dyDescent="0.45">
      <c r="A481" s="49"/>
      <c r="B481" s="49"/>
      <c r="C481" s="51"/>
      <c r="D481" s="51"/>
      <c r="E481" s="51"/>
      <c r="F481" s="51"/>
      <c r="G481" s="51"/>
      <c r="H481" s="51"/>
      <c r="I481" s="51">
        <f t="shared" si="158"/>
        <v>0</v>
      </c>
      <c r="K481" s="33" t="str">
        <f t="shared" si="155"/>
        <v>subtot</v>
      </c>
      <c r="L481" s="33" t="str">
        <f t="shared" si="156"/>
        <v/>
      </c>
      <c r="M481" s="33">
        <f t="shared" si="157"/>
        <v>0</v>
      </c>
      <c r="O481"/>
      <c r="P481"/>
    </row>
    <row r="482" spans="1:16" ht="12.75" customHeight="1" x14ac:dyDescent="0.45">
      <c r="A482" s="49"/>
      <c r="B482" s="46" t="s">
        <v>176</v>
      </c>
      <c r="C482" s="51">
        <v>27</v>
      </c>
      <c r="D482" s="51">
        <v>3</v>
      </c>
      <c r="E482" s="51">
        <v>1</v>
      </c>
      <c r="F482" s="51">
        <v>40</v>
      </c>
      <c r="G482" s="51"/>
      <c r="H482" s="51" t="s">
        <v>208</v>
      </c>
      <c r="I482" s="51">
        <f t="shared" si="158"/>
        <v>4</v>
      </c>
      <c r="K482" s="33" t="str">
        <f t="shared" si="155"/>
        <v>subtot</v>
      </c>
      <c r="L482" s="33" t="str">
        <f t="shared" si="156"/>
        <v/>
      </c>
      <c r="M482" s="33">
        <f t="shared" si="157"/>
        <v>0</v>
      </c>
      <c r="O482"/>
      <c r="P482"/>
    </row>
    <row r="483" spans="1:16" ht="12.75" customHeight="1" x14ac:dyDescent="0.45">
      <c r="A483" s="49"/>
      <c r="B483" s="46" t="s">
        <v>170</v>
      </c>
      <c r="C483" s="51">
        <v>2</v>
      </c>
      <c r="D483" s="51">
        <v>2</v>
      </c>
      <c r="E483" s="51"/>
      <c r="F483" s="51">
        <v>21</v>
      </c>
      <c r="G483" s="51"/>
      <c r="H483" s="51" t="s">
        <v>208</v>
      </c>
      <c r="I483" s="51">
        <f t="shared" si="158"/>
        <v>2</v>
      </c>
      <c r="K483" s="33" t="str">
        <f t="shared" si="155"/>
        <v>subtot</v>
      </c>
      <c r="L483" s="33" t="str">
        <f t="shared" si="156"/>
        <v/>
      </c>
      <c r="M483" s="33">
        <f t="shared" si="157"/>
        <v>0</v>
      </c>
      <c r="O483"/>
      <c r="P483"/>
    </row>
    <row r="484" spans="1:16" ht="12.75" customHeight="1" x14ac:dyDescent="0.45">
      <c r="A484" s="49"/>
      <c r="B484" s="49" t="s">
        <v>172</v>
      </c>
      <c r="C484" s="51">
        <v>2</v>
      </c>
      <c r="D484" s="51">
        <v>0</v>
      </c>
      <c r="E484" s="51"/>
      <c r="F484" s="51">
        <v>1</v>
      </c>
      <c r="G484" s="51">
        <v>0</v>
      </c>
      <c r="H484" s="51">
        <v>0</v>
      </c>
      <c r="I484" s="51">
        <f t="shared" si="158"/>
        <v>0</v>
      </c>
      <c r="K484" s="33" t="str">
        <f t="shared" si="155"/>
        <v>subtot</v>
      </c>
      <c r="L484" s="33" t="str">
        <f t="shared" si="156"/>
        <v/>
      </c>
      <c r="M484" s="33" t="str">
        <f t="shared" si="157"/>
        <v>STM</v>
      </c>
      <c r="O484"/>
      <c r="P484"/>
    </row>
    <row r="485" spans="1:16" ht="12.75" customHeight="1" x14ac:dyDescent="0.45">
      <c r="A485" s="49"/>
      <c r="B485" s="49" t="s">
        <v>175</v>
      </c>
      <c r="C485" s="51" t="s">
        <v>185</v>
      </c>
      <c r="D485" s="51">
        <v>2</v>
      </c>
      <c r="E485" s="51"/>
      <c r="F485" s="51">
        <v>21</v>
      </c>
      <c r="G485" s="51"/>
      <c r="H485" s="51" t="s">
        <v>208</v>
      </c>
      <c r="I485" s="51">
        <f t="shared" si="158"/>
        <v>2</v>
      </c>
      <c r="K485" s="33" t="str">
        <f t="shared" si="155"/>
        <v>subtot</v>
      </c>
      <c r="L485" s="33" t="str">
        <f t="shared" si="156"/>
        <v/>
      </c>
      <c r="M485" s="33">
        <f t="shared" si="157"/>
        <v>0</v>
      </c>
      <c r="O485"/>
      <c r="P485"/>
    </row>
    <row r="486" spans="1:16" ht="12.75" customHeight="1" x14ac:dyDescent="0.45">
      <c r="A486" s="49"/>
      <c r="B486" s="46" t="s">
        <v>178</v>
      </c>
      <c r="C486" s="51">
        <v>23</v>
      </c>
      <c r="D486" s="51"/>
      <c r="E486" s="51"/>
      <c r="F486" s="51">
        <v>18</v>
      </c>
      <c r="G486" s="51">
        <v>0</v>
      </c>
      <c r="H486" s="51">
        <v>0</v>
      </c>
      <c r="I486" s="51">
        <f t="shared" si="158"/>
        <v>0</v>
      </c>
      <c r="K486" s="33" t="str">
        <f t="shared" si="155"/>
        <v>subtot</v>
      </c>
      <c r="L486" s="33" t="str">
        <f t="shared" si="156"/>
        <v/>
      </c>
      <c r="M486" s="33">
        <f t="shared" si="157"/>
        <v>0</v>
      </c>
      <c r="O486"/>
      <c r="P486"/>
    </row>
    <row r="487" spans="1:16" ht="12.75" customHeight="1" x14ac:dyDescent="0.45">
      <c r="A487" s="49"/>
      <c r="B487" s="49" t="s">
        <v>180</v>
      </c>
      <c r="C487" s="51">
        <v>1</v>
      </c>
      <c r="D487" s="51"/>
      <c r="E487" s="51"/>
      <c r="F487" s="51">
        <v>18</v>
      </c>
      <c r="G487" s="51">
        <v>0</v>
      </c>
      <c r="H487" s="51">
        <v>0</v>
      </c>
      <c r="I487" s="51">
        <f t="shared" si="158"/>
        <v>0</v>
      </c>
      <c r="K487" s="33" t="str">
        <f t="shared" si="155"/>
        <v>subtot</v>
      </c>
      <c r="L487" s="33" t="str">
        <f t="shared" si="156"/>
        <v/>
      </c>
      <c r="M487" s="33" t="str">
        <f t="shared" si="157"/>
        <v>PRH</v>
      </c>
      <c r="O487"/>
      <c r="P487"/>
    </row>
    <row r="488" spans="1:16" ht="12.75" customHeight="1" x14ac:dyDescent="0.45">
      <c r="A488" s="49"/>
      <c r="B488" s="49" t="s">
        <v>183</v>
      </c>
      <c r="C488" s="51">
        <v>1</v>
      </c>
      <c r="D488" s="51">
        <v>0</v>
      </c>
      <c r="E488" s="51">
        <v>0</v>
      </c>
      <c r="F488" s="51">
        <v>0</v>
      </c>
      <c r="G488" s="51">
        <v>0</v>
      </c>
      <c r="H488" s="51">
        <v>0</v>
      </c>
      <c r="I488" s="51">
        <f t="shared" si="158"/>
        <v>0</v>
      </c>
      <c r="K488" s="33" t="str">
        <f t="shared" si="155"/>
        <v>subtot</v>
      </c>
      <c r="L488" s="33" t="str">
        <f t="shared" si="156"/>
        <v/>
      </c>
      <c r="M488" s="33" t="str">
        <f t="shared" si="157"/>
        <v>PRC</v>
      </c>
      <c r="O488"/>
      <c r="P488"/>
    </row>
    <row r="489" spans="1:16" ht="12.75" customHeight="1" x14ac:dyDescent="0.45">
      <c r="A489" s="49"/>
      <c r="B489" s="49" t="s">
        <v>187</v>
      </c>
      <c r="C489" s="51">
        <v>21</v>
      </c>
      <c r="D489" s="51">
        <v>0</v>
      </c>
      <c r="E489" s="51"/>
      <c r="F489" s="51" t="s">
        <v>208</v>
      </c>
      <c r="G489" s="51">
        <v>0</v>
      </c>
      <c r="H489" s="51">
        <v>0</v>
      </c>
      <c r="I489" s="51">
        <f t="shared" si="158"/>
        <v>0</v>
      </c>
      <c r="K489" s="33" t="str">
        <f t="shared" ref="K489:K552" si="159">IF(LEN(TRIM(A489))&gt;3,"subtot",IF(LEN(TRIM(A489))=3,B489,K488))</f>
        <v>subtot</v>
      </c>
      <c r="L489" s="33" t="str">
        <f t="shared" si="156"/>
        <v/>
      </c>
      <c r="M489" s="33" t="str">
        <f t="shared" si="157"/>
        <v>MDR</v>
      </c>
      <c r="O489"/>
      <c r="P489"/>
    </row>
    <row r="490" spans="1:16" ht="12.75" customHeight="1" x14ac:dyDescent="0.45">
      <c r="A490" s="49"/>
      <c r="B490" s="49" t="s">
        <v>190</v>
      </c>
      <c r="C490" s="51">
        <v>1</v>
      </c>
      <c r="D490" s="51"/>
      <c r="E490" s="51"/>
      <c r="F490" s="51"/>
      <c r="G490" s="51"/>
      <c r="H490" s="51" t="s">
        <v>185</v>
      </c>
      <c r="I490" s="51">
        <f t="shared" si="158"/>
        <v>0</v>
      </c>
      <c r="K490" s="33" t="str">
        <f t="shared" si="159"/>
        <v>subtot</v>
      </c>
      <c r="L490" s="33" t="str">
        <f t="shared" si="156"/>
        <v/>
      </c>
      <c r="M490" s="33" t="str">
        <f t="shared" si="157"/>
        <v>ECP</v>
      </c>
      <c r="O490"/>
      <c r="P490"/>
    </row>
    <row r="491" spans="1:16" ht="12.75" customHeight="1" x14ac:dyDescent="0.45">
      <c r="A491" s="49"/>
      <c r="B491" s="49" t="s">
        <v>193</v>
      </c>
      <c r="C491" s="51" t="s">
        <v>208</v>
      </c>
      <c r="D491" s="51">
        <v>0</v>
      </c>
      <c r="E491" s="51">
        <v>0</v>
      </c>
      <c r="F491" s="51">
        <v>0</v>
      </c>
      <c r="G491" s="51">
        <v>0</v>
      </c>
      <c r="H491" s="51">
        <v>0</v>
      </c>
      <c r="I491" s="51">
        <f t="shared" si="158"/>
        <v>0</v>
      </c>
      <c r="K491" s="33" t="str">
        <f t="shared" si="159"/>
        <v>subtot</v>
      </c>
      <c r="L491" s="33" t="str">
        <f t="shared" si="156"/>
        <v/>
      </c>
      <c r="M491" s="33" t="str">
        <f t="shared" si="157"/>
        <v>OTP</v>
      </c>
      <c r="O491"/>
      <c r="P491"/>
    </row>
    <row r="492" spans="1:16" ht="12.75" customHeight="1" x14ac:dyDescent="0.45">
      <c r="A492" s="49"/>
      <c r="B492" s="46" t="s">
        <v>196</v>
      </c>
      <c r="C492" s="51">
        <v>3</v>
      </c>
      <c r="D492" s="51"/>
      <c r="E492" s="51"/>
      <c r="F492" s="51">
        <v>1</v>
      </c>
      <c r="G492" s="51"/>
      <c r="H492" s="51">
        <v>0</v>
      </c>
      <c r="I492" s="51">
        <f t="shared" si="158"/>
        <v>0</v>
      </c>
      <c r="K492" s="33" t="str">
        <f t="shared" si="159"/>
        <v>subtot</v>
      </c>
      <c r="L492" s="33" t="str">
        <f t="shared" si="156"/>
        <v/>
      </c>
      <c r="M492" s="33">
        <f t="shared" si="157"/>
        <v>0</v>
      </c>
      <c r="O492"/>
      <c r="P492"/>
    </row>
    <row r="493" spans="1:16" ht="12.75" customHeight="1" x14ac:dyDescent="0.45">
      <c r="A493" s="49"/>
      <c r="B493" s="49" t="s">
        <v>198</v>
      </c>
      <c r="C493" s="51">
        <v>1</v>
      </c>
      <c r="D493" s="51">
        <v>0</v>
      </c>
      <c r="E493" s="51">
        <v>0</v>
      </c>
      <c r="F493" s="51" t="s">
        <v>208</v>
      </c>
      <c r="G493" s="51"/>
      <c r="H493" s="51">
        <v>0</v>
      </c>
      <c r="I493" s="51">
        <f t="shared" si="158"/>
        <v>0</v>
      </c>
      <c r="K493" s="33" t="str">
        <f t="shared" si="159"/>
        <v>subtot</v>
      </c>
      <c r="L493" s="33" t="str">
        <f t="shared" si="156"/>
        <v/>
      </c>
      <c r="M493" s="33" t="str">
        <f t="shared" si="157"/>
        <v>SPC</v>
      </c>
      <c r="O493"/>
      <c r="P493"/>
    </row>
    <row r="494" spans="1:16" ht="12.75" customHeight="1" x14ac:dyDescent="0.45">
      <c r="A494" s="49"/>
      <c r="B494" s="49" t="s">
        <v>201</v>
      </c>
      <c r="C494" s="51">
        <v>1</v>
      </c>
      <c r="D494" s="51"/>
      <c r="E494" s="51"/>
      <c r="F494" s="51"/>
      <c r="G494" s="51"/>
      <c r="H494" s="51" t="s">
        <v>185</v>
      </c>
      <c r="I494" s="51">
        <f t="shared" si="158"/>
        <v>0</v>
      </c>
      <c r="K494" s="33" t="str">
        <f t="shared" si="159"/>
        <v>subtot</v>
      </c>
      <c r="L494" s="33" t="str">
        <f t="shared" si="156"/>
        <v/>
      </c>
      <c r="M494" s="33" t="str">
        <f t="shared" si="157"/>
        <v>LIG</v>
      </c>
      <c r="O494"/>
      <c r="P494"/>
    </row>
    <row r="495" spans="1:16" ht="12.75" customHeight="1" x14ac:dyDescent="0.45">
      <c r="A495" s="49"/>
      <c r="B495" s="49" t="s">
        <v>204</v>
      </c>
      <c r="C495" s="51" t="s">
        <v>208</v>
      </c>
      <c r="D495" s="51">
        <v>0</v>
      </c>
      <c r="E495" s="51">
        <v>0</v>
      </c>
      <c r="F495" s="51" t="s">
        <v>208</v>
      </c>
      <c r="G495" s="51">
        <v>0</v>
      </c>
      <c r="H495" s="51">
        <v>0</v>
      </c>
      <c r="I495" s="51">
        <f t="shared" si="158"/>
        <v>0</v>
      </c>
      <c r="K495" s="33" t="str">
        <f t="shared" si="159"/>
        <v>subtot</v>
      </c>
      <c r="L495" s="33" t="str">
        <f t="shared" si="156"/>
        <v/>
      </c>
      <c r="M495" s="33" t="str">
        <f t="shared" si="157"/>
        <v>OTH</v>
      </c>
      <c r="O495"/>
      <c r="P495"/>
    </row>
    <row r="496" spans="1:16" ht="12.75" customHeight="1" x14ac:dyDescent="0.45">
      <c r="A496" s="49"/>
      <c r="B496" s="49" t="s">
        <v>207</v>
      </c>
      <c r="C496" s="51" t="s">
        <v>208</v>
      </c>
      <c r="D496" s="51"/>
      <c r="E496" s="51"/>
      <c r="F496" s="51">
        <v>0</v>
      </c>
      <c r="G496" s="51"/>
      <c r="H496" s="51" t="s">
        <v>185</v>
      </c>
      <c r="I496" s="51">
        <f t="shared" si="158"/>
        <v>0</v>
      </c>
      <c r="K496" s="33" t="str">
        <f t="shared" si="159"/>
        <v>subtot</v>
      </c>
      <c r="L496" s="33" t="str">
        <f t="shared" si="156"/>
        <v/>
      </c>
      <c r="M496" s="33" t="str">
        <f t="shared" si="157"/>
        <v>OTH</v>
      </c>
      <c r="O496"/>
      <c r="P496"/>
    </row>
    <row r="497" spans="1:22" ht="12.75" customHeight="1" x14ac:dyDescent="0.45">
      <c r="A497" s="49"/>
      <c r="B497" s="49" t="s">
        <v>210</v>
      </c>
      <c r="C497" s="51" t="s">
        <v>185</v>
      </c>
      <c r="D497" s="51"/>
      <c r="E497" s="51"/>
      <c r="F497" s="51">
        <v>1</v>
      </c>
      <c r="G497" s="51">
        <v>0</v>
      </c>
      <c r="H497" s="51">
        <v>0</v>
      </c>
      <c r="I497" s="51">
        <f t="shared" si="158"/>
        <v>0</v>
      </c>
      <c r="K497" s="33" t="str">
        <f t="shared" si="159"/>
        <v>subtot</v>
      </c>
      <c r="L497" s="33" t="str">
        <f t="shared" si="156"/>
        <v/>
      </c>
      <c r="M497" s="33" t="str">
        <f t="shared" si="157"/>
        <v>OTH</v>
      </c>
      <c r="O497"/>
      <c r="P497"/>
    </row>
    <row r="498" spans="1:22" ht="12.75" customHeight="1" x14ac:dyDescent="0.45">
      <c r="A498" s="49"/>
      <c r="B498" s="49" t="s">
        <v>211</v>
      </c>
      <c r="C498" s="51">
        <v>0</v>
      </c>
      <c r="D498" s="51">
        <v>0</v>
      </c>
      <c r="E498" s="51">
        <v>0</v>
      </c>
      <c r="F498" s="51">
        <v>0</v>
      </c>
      <c r="G498" s="51">
        <v>0</v>
      </c>
      <c r="H498" s="51">
        <v>0</v>
      </c>
      <c r="I498" s="51">
        <f t="shared" si="158"/>
        <v>0</v>
      </c>
      <c r="K498" s="33" t="str">
        <f t="shared" si="159"/>
        <v>subtot</v>
      </c>
      <c r="L498" s="33" t="str">
        <f t="shared" si="156"/>
        <v/>
      </c>
      <c r="M498" s="33" t="str">
        <f t="shared" si="157"/>
        <v>OTH</v>
      </c>
      <c r="O498"/>
      <c r="P498"/>
    </row>
    <row r="499" spans="1:22" ht="12.75" customHeight="1" x14ac:dyDescent="0.45">
      <c r="A499" s="49"/>
      <c r="B499" s="46" t="s">
        <v>213</v>
      </c>
      <c r="C499" s="51">
        <v>0</v>
      </c>
      <c r="D499" s="51">
        <v>0</v>
      </c>
      <c r="E499" s="51"/>
      <c r="F499" s="51">
        <v>0</v>
      </c>
      <c r="G499" s="51">
        <v>0</v>
      </c>
      <c r="H499" s="51">
        <v>0</v>
      </c>
      <c r="I499" s="51">
        <f t="shared" si="158"/>
        <v>0</v>
      </c>
      <c r="K499" s="33" t="str">
        <f t="shared" si="159"/>
        <v>subtot</v>
      </c>
      <c r="L499" s="33" t="str">
        <f t="shared" si="156"/>
        <v/>
      </c>
      <c r="M499" s="33">
        <f t="shared" si="157"/>
        <v>0</v>
      </c>
      <c r="O499"/>
      <c r="P499"/>
    </row>
    <row r="500" spans="1:22" ht="12.75" customHeight="1" x14ac:dyDescent="0.45">
      <c r="A500" s="49"/>
      <c r="B500" s="49"/>
      <c r="C500" s="51"/>
      <c r="D500" s="51"/>
      <c r="E500" s="51"/>
      <c r="F500" s="51"/>
      <c r="G500" s="51"/>
      <c r="H500" s="51"/>
      <c r="I500" s="51">
        <f t="shared" si="158"/>
        <v>0</v>
      </c>
      <c r="K500" s="33" t="str">
        <f t="shared" si="159"/>
        <v>subtot</v>
      </c>
      <c r="L500" s="33" t="str">
        <f t="shared" si="156"/>
        <v/>
      </c>
      <c r="M500" s="33">
        <f t="shared" si="157"/>
        <v>0</v>
      </c>
      <c r="O500"/>
      <c r="P500"/>
      <c r="Q500" s="33"/>
      <c r="R500" s="33"/>
      <c r="S500" s="33"/>
      <c r="T500" s="33"/>
      <c r="U500" s="33"/>
      <c r="V500" s="33"/>
    </row>
    <row r="501" spans="1:22" s="33" customFormat="1" ht="12.75" customHeight="1" x14ac:dyDescent="0.45">
      <c r="A501" s="46" t="s">
        <v>259</v>
      </c>
      <c r="B501" s="46" t="s">
        <v>260</v>
      </c>
      <c r="C501" s="55"/>
      <c r="D501" s="55"/>
      <c r="E501" s="55"/>
      <c r="F501" s="55"/>
      <c r="G501" s="55"/>
      <c r="H501" s="55"/>
      <c r="I501" s="55">
        <f t="shared" si="158"/>
        <v>0</v>
      </c>
      <c r="K501" s="33" t="str">
        <f t="shared" si="159"/>
        <v>subtot</v>
      </c>
      <c r="L501" s="33" t="str">
        <f t="shared" si="156"/>
        <v/>
      </c>
      <c r="M501" s="33">
        <f t="shared" si="157"/>
        <v>0</v>
      </c>
      <c r="O501"/>
      <c r="P501"/>
      <c r="Q501" s="22"/>
      <c r="R501" s="22"/>
      <c r="S501" s="22"/>
      <c r="T501" s="22"/>
      <c r="U501" s="22"/>
      <c r="V501" s="22"/>
    </row>
    <row r="502" spans="1:22" ht="12.75" customHeight="1" x14ac:dyDescent="0.45">
      <c r="A502" s="49"/>
      <c r="B502" s="49"/>
      <c r="C502" s="51"/>
      <c r="D502" s="51"/>
      <c r="E502" s="51"/>
      <c r="F502" s="51"/>
      <c r="G502" s="51"/>
      <c r="H502" s="51"/>
      <c r="I502" s="51">
        <f t="shared" si="158"/>
        <v>0</v>
      </c>
      <c r="K502" s="33" t="str">
        <f t="shared" si="159"/>
        <v>subtot</v>
      </c>
      <c r="L502" s="33" t="str">
        <f t="shared" si="156"/>
        <v/>
      </c>
      <c r="M502" s="33">
        <f t="shared" si="157"/>
        <v>0</v>
      </c>
      <c r="O502"/>
      <c r="P502"/>
    </row>
    <row r="503" spans="1:22" ht="12.75" customHeight="1" x14ac:dyDescent="0.45">
      <c r="A503" s="49"/>
      <c r="B503" s="49"/>
      <c r="C503" s="51"/>
      <c r="D503" s="51"/>
      <c r="E503" s="51"/>
      <c r="F503" s="51"/>
      <c r="G503" s="51"/>
      <c r="H503" s="51"/>
      <c r="I503" s="51">
        <f t="shared" si="158"/>
        <v>0</v>
      </c>
      <c r="K503" s="33" t="str">
        <f t="shared" si="159"/>
        <v>subtot</v>
      </c>
      <c r="L503" s="33" t="str">
        <f t="shared" si="156"/>
        <v/>
      </c>
      <c r="M503" s="33">
        <f t="shared" si="157"/>
        <v>0</v>
      </c>
      <c r="O503"/>
      <c r="P503"/>
    </row>
    <row r="504" spans="1:22" ht="12.75" customHeight="1" x14ac:dyDescent="0.45">
      <c r="A504" s="49"/>
      <c r="B504" s="46" t="s">
        <v>176</v>
      </c>
      <c r="C504" s="51">
        <v>106</v>
      </c>
      <c r="D504" s="51">
        <v>3</v>
      </c>
      <c r="E504" s="51">
        <v>2</v>
      </c>
      <c r="F504" s="51">
        <v>224</v>
      </c>
      <c r="G504" s="51">
        <v>1</v>
      </c>
      <c r="H504" s="51">
        <v>39</v>
      </c>
      <c r="I504" s="51">
        <f t="shared" si="158"/>
        <v>6</v>
      </c>
      <c r="K504" s="33" t="str">
        <f t="shared" si="159"/>
        <v>subtot</v>
      </c>
      <c r="L504" s="33" t="str">
        <f t="shared" si="156"/>
        <v/>
      </c>
      <c r="M504" s="33">
        <f t="shared" si="157"/>
        <v>0</v>
      </c>
      <c r="O504"/>
      <c r="P504"/>
    </row>
    <row r="505" spans="1:22" ht="12.75" customHeight="1" x14ac:dyDescent="0.45">
      <c r="A505" s="49"/>
      <c r="B505" s="46" t="s">
        <v>170</v>
      </c>
      <c r="C505" s="51">
        <v>5</v>
      </c>
      <c r="D505" s="51">
        <v>3</v>
      </c>
      <c r="E505" s="51">
        <v>1</v>
      </c>
      <c r="F505" s="51">
        <v>154</v>
      </c>
      <c r="G505" s="51"/>
      <c r="H505" s="51">
        <v>37</v>
      </c>
      <c r="I505" s="51">
        <f t="shared" si="158"/>
        <v>4</v>
      </c>
      <c r="K505" s="33" t="str">
        <f t="shared" si="159"/>
        <v>subtot</v>
      </c>
      <c r="L505" s="33" t="str">
        <f t="shared" si="156"/>
        <v/>
      </c>
      <c r="M505" s="33">
        <f t="shared" si="157"/>
        <v>0</v>
      </c>
      <c r="O505"/>
      <c r="P505"/>
    </row>
    <row r="506" spans="1:22" ht="12.75" customHeight="1" x14ac:dyDescent="0.45">
      <c r="A506" s="49"/>
      <c r="B506" s="49" t="s">
        <v>172</v>
      </c>
      <c r="C506" s="51">
        <v>5</v>
      </c>
      <c r="D506" s="51">
        <v>1</v>
      </c>
      <c r="E506" s="51"/>
      <c r="F506" s="51">
        <v>25</v>
      </c>
      <c r="G506" s="51"/>
      <c r="H506" s="51" t="s">
        <v>208</v>
      </c>
      <c r="I506" s="51">
        <f t="shared" si="158"/>
        <v>1</v>
      </c>
      <c r="K506" s="33" t="str">
        <f t="shared" si="159"/>
        <v>subtot</v>
      </c>
      <c r="L506" s="33" t="str">
        <f t="shared" si="156"/>
        <v/>
      </c>
      <c r="M506" s="33" t="str">
        <f t="shared" si="157"/>
        <v>STM</v>
      </c>
      <c r="O506"/>
      <c r="P506"/>
    </row>
    <row r="507" spans="1:22" ht="12.75" customHeight="1" x14ac:dyDescent="0.45">
      <c r="A507" s="49"/>
      <c r="B507" s="49" t="s">
        <v>175</v>
      </c>
      <c r="C507" s="51" t="s">
        <v>185</v>
      </c>
      <c r="D507" s="51">
        <v>1</v>
      </c>
      <c r="E507" s="51">
        <v>1</v>
      </c>
      <c r="F507" s="51">
        <v>129</v>
      </c>
      <c r="G507" s="51"/>
      <c r="H507" s="51">
        <v>37</v>
      </c>
      <c r="I507" s="51">
        <f t="shared" si="158"/>
        <v>2</v>
      </c>
      <c r="K507" s="33" t="str">
        <f t="shared" si="159"/>
        <v>subtot</v>
      </c>
      <c r="L507" s="33" t="str">
        <f t="shared" si="156"/>
        <v/>
      </c>
      <c r="M507" s="33">
        <f t="shared" si="157"/>
        <v>0</v>
      </c>
      <c r="O507"/>
      <c r="P507"/>
    </row>
    <row r="508" spans="1:22" ht="12.75" customHeight="1" x14ac:dyDescent="0.45">
      <c r="A508" s="49"/>
      <c r="B508" s="46" t="s">
        <v>178</v>
      </c>
      <c r="C508" s="51">
        <v>89</v>
      </c>
      <c r="D508" s="51">
        <v>1</v>
      </c>
      <c r="E508" s="51"/>
      <c r="F508" s="51">
        <v>64</v>
      </c>
      <c r="G508" s="51"/>
      <c r="H508" s="51">
        <v>1</v>
      </c>
      <c r="I508" s="51">
        <f t="shared" si="158"/>
        <v>1</v>
      </c>
      <c r="K508" s="33" t="str">
        <f t="shared" si="159"/>
        <v>subtot</v>
      </c>
      <c r="L508" s="33" t="str">
        <f t="shared" si="156"/>
        <v/>
      </c>
      <c r="M508" s="33">
        <f t="shared" si="157"/>
        <v>0</v>
      </c>
      <c r="O508"/>
      <c r="P508"/>
    </row>
    <row r="509" spans="1:22" ht="12.75" customHeight="1" x14ac:dyDescent="0.45">
      <c r="A509" s="49"/>
      <c r="B509" s="49" t="s">
        <v>180</v>
      </c>
      <c r="C509" s="51">
        <v>4</v>
      </c>
      <c r="D509" s="51">
        <v>1</v>
      </c>
      <c r="E509" s="51"/>
      <c r="F509" s="51">
        <v>56</v>
      </c>
      <c r="G509" s="51"/>
      <c r="H509" s="51">
        <v>0</v>
      </c>
      <c r="I509" s="51">
        <f t="shared" si="158"/>
        <v>1</v>
      </c>
      <c r="K509" s="33" t="str">
        <f t="shared" si="159"/>
        <v>subtot</v>
      </c>
      <c r="L509" s="33" t="str">
        <f t="shared" si="156"/>
        <v/>
      </c>
      <c r="M509" s="33" t="str">
        <f t="shared" si="157"/>
        <v>PRH</v>
      </c>
      <c r="O509"/>
      <c r="P509"/>
    </row>
    <row r="510" spans="1:22" ht="12.75" customHeight="1" x14ac:dyDescent="0.45">
      <c r="A510" s="49"/>
      <c r="B510" s="49" t="s">
        <v>183</v>
      </c>
      <c r="C510" s="51">
        <v>3</v>
      </c>
      <c r="D510" s="51">
        <v>0</v>
      </c>
      <c r="E510" s="51">
        <v>0</v>
      </c>
      <c r="F510" s="51">
        <v>0</v>
      </c>
      <c r="G510" s="51">
        <v>0</v>
      </c>
      <c r="H510" s="51">
        <v>0</v>
      </c>
      <c r="I510" s="51">
        <f t="shared" si="158"/>
        <v>0</v>
      </c>
      <c r="K510" s="33" t="str">
        <f t="shared" si="159"/>
        <v>subtot</v>
      </c>
      <c r="L510" s="33" t="str">
        <f t="shared" si="156"/>
        <v/>
      </c>
      <c r="M510" s="33" t="str">
        <f t="shared" si="157"/>
        <v>PRC</v>
      </c>
      <c r="O510"/>
      <c r="P510"/>
    </row>
    <row r="511" spans="1:22" ht="12.75" customHeight="1" x14ac:dyDescent="0.45">
      <c r="A511" s="49"/>
      <c r="B511" s="49" t="s">
        <v>187</v>
      </c>
      <c r="C511" s="51">
        <v>80</v>
      </c>
      <c r="D511" s="51">
        <v>0</v>
      </c>
      <c r="E511" s="51"/>
      <c r="F511" s="51">
        <v>2</v>
      </c>
      <c r="G511" s="51"/>
      <c r="H511" s="51">
        <v>1</v>
      </c>
      <c r="I511" s="51">
        <f t="shared" si="158"/>
        <v>0</v>
      </c>
      <c r="K511" s="33" t="str">
        <f t="shared" si="159"/>
        <v>subtot</v>
      </c>
      <c r="L511" s="33" t="str">
        <f t="shared" si="156"/>
        <v/>
      </c>
      <c r="M511" s="33" t="str">
        <f t="shared" si="157"/>
        <v>MDR</v>
      </c>
      <c r="O511"/>
      <c r="P511"/>
    </row>
    <row r="512" spans="1:22" ht="12.75" customHeight="1" x14ac:dyDescent="0.45">
      <c r="A512" s="49"/>
      <c r="B512" s="49" t="s">
        <v>190</v>
      </c>
      <c r="C512" s="51">
        <v>1</v>
      </c>
      <c r="D512" s="51"/>
      <c r="E512" s="51"/>
      <c r="F512" s="51"/>
      <c r="G512" s="51"/>
      <c r="H512" s="51" t="s">
        <v>185</v>
      </c>
      <c r="I512" s="51">
        <f t="shared" si="158"/>
        <v>0</v>
      </c>
      <c r="K512" s="33" t="str">
        <f t="shared" si="159"/>
        <v>subtot</v>
      </c>
      <c r="L512" s="33" t="str">
        <f t="shared" si="156"/>
        <v/>
      </c>
      <c r="M512" s="33" t="str">
        <f t="shared" si="157"/>
        <v>ECP</v>
      </c>
      <c r="O512"/>
      <c r="P512"/>
    </row>
    <row r="513" spans="1:22" ht="12.75" customHeight="1" x14ac:dyDescent="0.45">
      <c r="A513" s="49"/>
      <c r="B513" s="49" t="s">
        <v>193</v>
      </c>
      <c r="C513" s="51" t="s">
        <v>208</v>
      </c>
      <c r="D513" s="51">
        <v>0</v>
      </c>
      <c r="E513" s="51"/>
      <c r="F513" s="51">
        <v>6</v>
      </c>
      <c r="G513" s="51">
        <v>0</v>
      </c>
      <c r="H513" s="51" t="s">
        <v>208</v>
      </c>
      <c r="I513" s="51">
        <f t="shared" si="158"/>
        <v>0</v>
      </c>
      <c r="K513" s="33" t="str">
        <f t="shared" si="159"/>
        <v>subtot</v>
      </c>
      <c r="L513" s="33" t="str">
        <f t="shared" si="156"/>
        <v/>
      </c>
      <c r="M513" s="33" t="str">
        <f t="shared" si="157"/>
        <v>OTP</v>
      </c>
      <c r="O513"/>
      <c r="P513"/>
    </row>
    <row r="514" spans="1:22" ht="12.75" customHeight="1" x14ac:dyDescent="0.45">
      <c r="A514" s="49"/>
      <c r="B514" s="46" t="s">
        <v>196</v>
      </c>
      <c r="C514" s="51">
        <v>12</v>
      </c>
      <c r="D514" s="51"/>
      <c r="E514" s="51">
        <v>1</v>
      </c>
      <c r="F514" s="51">
        <v>7</v>
      </c>
      <c r="G514" s="51"/>
      <c r="H514" s="51">
        <v>0</v>
      </c>
      <c r="I514" s="51">
        <f t="shared" si="158"/>
        <v>1</v>
      </c>
      <c r="K514" s="33" t="str">
        <f t="shared" si="159"/>
        <v>subtot</v>
      </c>
      <c r="L514" s="33" t="str">
        <f t="shared" si="156"/>
        <v/>
      </c>
      <c r="M514" s="33">
        <f t="shared" si="157"/>
        <v>0</v>
      </c>
      <c r="O514"/>
      <c r="P514"/>
    </row>
    <row r="515" spans="1:22" ht="12.75" customHeight="1" x14ac:dyDescent="0.45">
      <c r="A515" s="49"/>
      <c r="B515" s="49" t="s">
        <v>198</v>
      </c>
      <c r="C515" s="51">
        <v>5</v>
      </c>
      <c r="D515" s="51"/>
      <c r="E515" s="51"/>
      <c r="F515" s="51">
        <v>3</v>
      </c>
      <c r="G515" s="51"/>
      <c r="H515" s="51">
        <v>0</v>
      </c>
      <c r="I515" s="51">
        <f t="shared" si="158"/>
        <v>0</v>
      </c>
      <c r="K515" s="33" t="str">
        <f t="shared" si="159"/>
        <v>subtot</v>
      </c>
      <c r="L515" s="33" t="str">
        <f t="shared" si="156"/>
        <v/>
      </c>
      <c r="M515" s="33" t="str">
        <f t="shared" si="157"/>
        <v>SPC</v>
      </c>
      <c r="O515"/>
      <c r="P515"/>
    </row>
    <row r="516" spans="1:22" ht="12.75" customHeight="1" x14ac:dyDescent="0.45">
      <c r="A516" s="49"/>
      <c r="B516" s="49" t="s">
        <v>201</v>
      </c>
      <c r="C516" s="51">
        <v>5</v>
      </c>
      <c r="D516" s="51"/>
      <c r="E516" s="51"/>
      <c r="F516" s="51"/>
      <c r="G516" s="51"/>
      <c r="H516" s="51" t="s">
        <v>185</v>
      </c>
      <c r="I516" s="51">
        <f t="shared" si="158"/>
        <v>0</v>
      </c>
      <c r="K516" s="33" t="str">
        <f t="shared" si="159"/>
        <v>subtot</v>
      </c>
      <c r="L516" s="33" t="str">
        <f t="shared" si="156"/>
        <v/>
      </c>
      <c r="M516" s="33" t="str">
        <f t="shared" si="157"/>
        <v>LIG</v>
      </c>
      <c r="O516"/>
      <c r="P516"/>
    </row>
    <row r="517" spans="1:22" ht="12.75" customHeight="1" x14ac:dyDescent="0.45">
      <c r="A517" s="49"/>
      <c r="B517" s="49" t="s">
        <v>204</v>
      </c>
      <c r="C517" s="51">
        <v>2</v>
      </c>
      <c r="D517" s="51">
        <v>0</v>
      </c>
      <c r="E517" s="51"/>
      <c r="F517" s="51">
        <v>1</v>
      </c>
      <c r="G517" s="51"/>
      <c r="H517" s="51">
        <v>0</v>
      </c>
      <c r="I517" s="51">
        <f t="shared" si="158"/>
        <v>0</v>
      </c>
      <c r="K517" s="33" t="str">
        <f t="shared" si="159"/>
        <v>subtot</v>
      </c>
      <c r="L517" s="33" t="str">
        <f t="shared" si="156"/>
        <v/>
      </c>
      <c r="M517" s="33" t="str">
        <f t="shared" si="157"/>
        <v>OTH</v>
      </c>
      <c r="O517"/>
      <c r="P517"/>
    </row>
    <row r="518" spans="1:22" ht="12.75" customHeight="1" x14ac:dyDescent="0.45">
      <c r="A518" s="49"/>
      <c r="B518" s="49" t="s">
        <v>207</v>
      </c>
      <c r="C518" s="51" t="s">
        <v>208</v>
      </c>
      <c r="D518" s="51"/>
      <c r="E518" s="51">
        <v>1</v>
      </c>
      <c r="F518" s="51" t="s">
        <v>208</v>
      </c>
      <c r="G518" s="51"/>
      <c r="H518" s="51" t="s">
        <v>185</v>
      </c>
      <c r="I518" s="51">
        <f t="shared" si="158"/>
        <v>1</v>
      </c>
      <c r="K518" s="33" t="str">
        <f t="shared" si="159"/>
        <v>subtot</v>
      </c>
      <c r="L518" s="33" t="str">
        <f t="shared" si="156"/>
        <v/>
      </c>
      <c r="M518" s="33" t="str">
        <f t="shared" si="157"/>
        <v>OTH</v>
      </c>
      <c r="O518"/>
      <c r="P518"/>
    </row>
    <row r="519" spans="1:22" ht="12.75" customHeight="1" x14ac:dyDescent="0.45">
      <c r="A519" s="49"/>
      <c r="B519" s="49" t="s">
        <v>210</v>
      </c>
      <c r="C519" s="51" t="s">
        <v>185</v>
      </c>
      <c r="D519" s="51">
        <v>0</v>
      </c>
      <c r="E519" s="51"/>
      <c r="F519" s="51">
        <v>3</v>
      </c>
      <c r="G519" s="51">
        <v>0</v>
      </c>
      <c r="H519" s="51">
        <v>0</v>
      </c>
      <c r="I519" s="51">
        <f t="shared" si="158"/>
        <v>0</v>
      </c>
      <c r="K519" s="33" t="str">
        <f t="shared" si="159"/>
        <v>subtot</v>
      </c>
      <c r="L519" s="33" t="str">
        <f t="shared" si="156"/>
        <v/>
      </c>
      <c r="M519" s="33" t="str">
        <f t="shared" si="157"/>
        <v>OTH</v>
      </c>
      <c r="O519"/>
      <c r="P519"/>
    </row>
    <row r="520" spans="1:22" ht="12.75" customHeight="1" x14ac:dyDescent="0.45">
      <c r="A520" s="49"/>
      <c r="B520" s="49" t="s">
        <v>211</v>
      </c>
      <c r="C520" s="51">
        <v>0</v>
      </c>
      <c r="D520" s="51">
        <v>0</v>
      </c>
      <c r="E520" s="51"/>
      <c r="F520" s="51">
        <v>0</v>
      </c>
      <c r="G520" s="51"/>
      <c r="H520" s="51">
        <v>0</v>
      </c>
      <c r="I520" s="51">
        <f t="shared" si="158"/>
        <v>0</v>
      </c>
      <c r="K520" s="33" t="str">
        <f t="shared" si="159"/>
        <v>subtot</v>
      </c>
      <c r="L520" s="33" t="str">
        <f t="shared" si="156"/>
        <v/>
      </c>
      <c r="M520" s="33" t="str">
        <f t="shared" si="157"/>
        <v>OTH</v>
      </c>
      <c r="O520"/>
      <c r="P520"/>
    </row>
    <row r="521" spans="1:22" ht="12.75" customHeight="1" x14ac:dyDescent="0.45">
      <c r="A521" s="49"/>
      <c r="B521" s="46" t="s">
        <v>213</v>
      </c>
      <c r="C521" s="51">
        <v>0</v>
      </c>
      <c r="D521" s="51">
        <v>0</v>
      </c>
      <c r="E521" s="51"/>
      <c r="F521" s="51">
        <v>0</v>
      </c>
      <c r="G521" s="51"/>
      <c r="H521" s="51">
        <v>0</v>
      </c>
      <c r="I521" s="51">
        <f t="shared" si="158"/>
        <v>0</v>
      </c>
      <c r="K521" s="33" t="str">
        <f t="shared" si="159"/>
        <v>subtot</v>
      </c>
      <c r="L521" s="33" t="str">
        <f t="shared" si="156"/>
        <v/>
      </c>
      <c r="M521" s="33">
        <f t="shared" si="157"/>
        <v>0</v>
      </c>
      <c r="O521"/>
      <c r="P521"/>
    </row>
    <row r="522" spans="1:22" ht="12.75" customHeight="1" x14ac:dyDescent="0.45">
      <c r="A522" s="49"/>
      <c r="B522" s="49"/>
      <c r="C522" s="51"/>
      <c r="D522" s="51"/>
      <c r="E522" s="51"/>
      <c r="F522" s="51"/>
      <c r="G522" s="51"/>
      <c r="H522" s="51"/>
      <c r="I522" s="51">
        <f t="shared" si="158"/>
        <v>0</v>
      </c>
      <c r="K522" s="33" t="str">
        <f t="shared" si="159"/>
        <v>subtot</v>
      </c>
      <c r="L522" s="33" t="str">
        <f t="shared" si="156"/>
        <v/>
      </c>
      <c r="M522" s="33">
        <f t="shared" si="157"/>
        <v>0</v>
      </c>
      <c r="O522"/>
      <c r="P522"/>
      <c r="Q522" s="33"/>
      <c r="R522" s="33"/>
      <c r="S522" s="33"/>
      <c r="T522" s="33"/>
      <c r="U522" s="33"/>
      <c r="V522" s="33"/>
    </row>
    <row r="523" spans="1:22" s="33" customFormat="1" ht="12.75" customHeight="1" x14ac:dyDescent="0.45">
      <c r="A523" s="46" t="s">
        <v>261</v>
      </c>
      <c r="B523" s="46" t="s">
        <v>262</v>
      </c>
      <c r="C523" s="55"/>
      <c r="D523" s="55"/>
      <c r="E523" s="55"/>
      <c r="F523" s="55"/>
      <c r="G523" s="55"/>
      <c r="H523" s="55"/>
      <c r="I523" s="55">
        <f t="shared" si="158"/>
        <v>0</v>
      </c>
      <c r="K523" s="33" t="str">
        <f t="shared" si="159"/>
        <v>subtot</v>
      </c>
      <c r="L523" s="33" t="str">
        <f t="shared" si="156"/>
        <v/>
      </c>
      <c r="M523" s="33">
        <f t="shared" si="157"/>
        <v>0</v>
      </c>
      <c r="O523"/>
      <c r="P523"/>
      <c r="Q523" s="22"/>
      <c r="R523" s="22"/>
      <c r="S523" s="22"/>
      <c r="T523" s="22"/>
      <c r="U523" s="22"/>
      <c r="V523" s="22"/>
    </row>
    <row r="524" spans="1:22" ht="12.75" customHeight="1" x14ac:dyDescent="0.45">
      <c r="A524" s="57"/>
      <c r="B524" s="58"/>
      <c r="C524" s="51"/>
      <c r="D524" s="51"/>
      <c r="E524" s="51"/>
      <c r="F524" s="51"/>
      <c r="G524" s="51"/>
      <c r="H524" s="51"/>
      <c r="I524" s="51">
        <f t="shared" si="158"/>
        <v>0</v>
      </c>
      <c r="K524" s="33" t="str">
        <f t="shared" si="159"/>
        <v>subtot</v>
      </c>
      <c r="L524" s="33" t="str">
        <f t="shared" si="156"/>
        <v/>
      </c>
      <c r="M524" s="33">
        <f t="shared" si="157"/>
        <v>0</v>
      </c>
      <c r="O524"/>
      <c r="P524"/>
    </row>
    <row r="525" spans="1:22" ht="12.75" customHeight="1" x14ac:dyDescent="0.45">
      <c r="A525" s="49"/>
      <c r="B525" s="49"/>
      <c r="C525" s="51"/>
      <c r="D525" s="51"/>
      <c r="E525" s="51"/>
      <c r="F525" s="51"/>
      <c r="G525" s="51"/>
      <c r="H525" s="51"/>
      <c r="I525" s="51">
        <f t="shared" si="158"/>
        <v>0</v>
      </c>
      <c r="K525" s="33" t="str">
        <f t="shared" si="159"/>
        <v>subtot</v>
      </c>
      <c r="L525" s="33" t="str">
        <f t="shared" si="156"/>
        <v/>
      </c>
      <c r="M525" s="33">
        <f t="shared" si="157"/>
        <v>0</v>
      </c>
      <c r="O525"/>
      <c r="P525"/>
    </row>
    <row r="526" spans="1:22" ht="12.75" customHeight="1" x14ac:dyDescent="0.45">
      <c r="A526" s="49"/>
      <c r="B526" s="46" t="s">
        <v>176</v>
      </c>
      <c r="C526" s="51">
        <v>18</v>
      </c>
      <c r="D526" s="51">
        <v>0</v>
      </c>
      <c r="E526" s="51"/>
      <c r="F526" s="51">
        <v>5</v>
      </c>
      <c r="G526" s="51"/>
      <c r="H526" s="51">
        <v>0</v>
      </c>
      <c r="I526" s="51">
        <f t="shared" si="158"/>
        <v>0</v>
      </c>
      <c r="K526" s="33" t="str">
        <f t="shared" si="159"/>
        <v>subtot</v>
      </c>
      <c r="L526" s="33" t="str">
        <f t="shared" si="156"/>
        <v/>
      </c>
      <c r="M526" s="33">
        <f t="shared" si="157"/>
        <v>0</v>
      </c>
      <c r="O526"/>
      <c r="P526"/>
    </row>
    <row r="527" spans="1:22" ht="12.75" customHeight="1" x14ac:dyDescent="0.45">
      <c r="A527" s="49"/>
      <c r="B527" s="46" t="s">
        <v>170</v>
      </c>
      <c r="C527" s="51">
        <v>2</v>
      </c>
      <c r="D527" s="51">
        <v>0</v>
      </c>
      <c r="E527" s="51"/>
      <c r="F527" s="51">
        <v>3</v>
      </c>
      <c r="G527" s="51"/>
      <c r="H527" s="51">
        <v>0</v>
      </c>
      <c r="I527" s="51">
        <f t="shared" si="158"/>
        <v>0</v>
      </c>
      <c r="K527" s="33" t="str">
        <f t="shared" si="159"/>
        <v>subtot</v>
      </c>
      <c r="L527" s="33" t="str">
        <f t="shared" si="156"/>
        <v/>
      </c>
      <c r="M527" s="33">
        <f t="shared" si="157"/>
        <v>0</v>
      </c>
      <c r="O527"/>
      <c r="P527"/>
    </row>
    <row r="528" spans="1:22" ht="12.75" customHeight="1" x14ac:dyDescent="0.45">
      <c r="A528" s="49"/>
      <c r="B528" s="49" t="s">
        <v>172</v>
      </c>
      <c r="C528" s="51">
        <v>2</v>
      </c>
      <c r="D528" s="51">
        <v>0</v>
      </c>
      <c r="E528" s="51">
        <v>0</v>
      </c>
      <c r="F528" s="51">
        <v>3</v>
      </c>
      <c r="G528" s="51"/>
      <c r="H528" s="51">
        <v>0</v>
      </c>
      <c r="I528" s="51">
        <f t="shared" si="158"/>
        <v>0</v>
      </c>
      <c r="K528" s="33" t="str">
        <f t="shared" si="159"/>
        <v>subtot</v>
      </c>
      <c r="L528" s="33" t="str">
        <f t="shared" si="156"/>
        <v/>
      </c>
      <c r="M528" s="33" t="str">
        <f t="shared" si="157"/>
        <v>STM</v>
      </c>
      <c r="O528"/>
      <c r="P528"/>
    </row>
    <row r="529" spans="1:22" ht="12.75" customHeight="1" x14ac:dyDescent="0.45">
      <c r="A529" s="49"/>
      <c r="B529" s="49" t="s">
        <v>175</v>
      </c>
      <c r="C529" s="51" t="s">
        <v>185</v>
      </c>
      <c r="D529" s="51">
        <v>0</v>
      </c>
      <c r="E529" s="51"/>
      <c r="F529" s="51" t="s">
        <v>208</v>
      </c>
      <c r="G529" s="51">
        <v>0</v>
      </c>
      <c r="H529" s="51">
        <v>0</v>
      </c>
      <c r="I529" s="51">
        <f t="shared" si="158"/>
        <v>0</v>
      </c>
      <c r="K529" s="33" t="str">
        <f t="shared" si="159"/>
        <v>subtot</v>
      </c>
      <c r="L529" s="33" t="str">
        <f t="shared" si="156"/>
        <v/>
      </c>
      <c r="M529" s="33">
        <f t="shared" si="157"/>
        <v>0</v>
      </c>
      <c r="O529"/>
      <c r="P529"/>
    </row>
    <row r="530" spans="1:22" ht="12.75" customHeight="1" x14ac:dyDescent="0.45">
      <c r="A530" s="49"/>
      <c r="B530" s="46" t="s">
        <v>178</v>
      </c>
      <c r="C530" s="51">
        <v>16</v>
      </c>
      <c r="D530" s="51">
        <v>0</v>
      </c>
      <c r="E530" s="51">
        <v>0</v>
      </c>
      <c r="F530" s="51">
        <v>2</v>
      </c>
      <c r="G530" s="51">
        <v>0</v>
      </c>
      <c r="H530" s="51">
        <v>0</v>
      </c>
      <c r="I530" s="51">
        <f t="shared" si="158"/>
        <v>0</v>
      </c>
      <c r="K530" s="33" t="str">
        <f t="shared" si="159"/>
        <v>subtot</v>
      </c>
      <c r="L530" s="33" t="str">
        <f t="shared" ref="L530:L593" si="160">IFERROR(VLOOKUP(K530,$O$17:$P$38,2,FALSE),"")</f>
        <v/>
      </c>
      <c r="M530" s="33">
        <f t="shared" ref="M530:M593" si="161">IFERROR(VLOOKUP(B530,$Z$17:$AA$33,2,FALSE),0)</f>
        <v>0</v>
      </c>
      <c r="O530"/>
      <c r="P530"/>
    </row>
    <row r="531" spans="1:22" ht="12.75" customHeight="1" x14ac:dyDescent="0.45">
      <c r="A531" s="49"/>
      <c r="B531" s="49" t="s">
        <v>180</v>
      </c>
      <c r="C531" s="51" t="s">
        <v>208</v>
      </c>
      <c r="D531" s="51">
        <v>0</v>
      </c>
      <c r="E531" s="51">
        <v>0</v>
      </c>
      <c r="F531" s="51">
        <v>2</v>
      </c>
      <c r="G531" s="51">
        <v>0</v>
      </c>
      <c r="H531" s="51">
        <v>0</v>
      </c>
      <c r="I531" s="51">
        <f t="shared" si="158"/>
        <v>0</v>
      </c>
      <c r="K531" s="33" t="str">
        <f t="shared" si="159"/>
        <v>subtot</v>
      </c>
      <c r="L531" s="33" t="str">
        <f t="shared" si="160"/>
        <v/>
      </c>
      <c r="M531" s="33" t="str">
        <f t="shared" si="161"/>
        <v>PRH</v>
      </c>
      <c r="O531"/>
      <c r="P531"/>
    </row>
    <row r="532" spans="1:22" ht="12.75" customHeight="1" x14ac:dyDescent="0.45">
      <c r="A532" s="49"/>
      <c r="B532" s="49" t="s">
        <v>183</v>
      </c>
      <c r="C532" s="51" t="s">
        <v>208</v>
      </c>
      <c r="D532" s="51">
        <v>0</v>
      </c>
      <c r="E532" s="51">
        <v>0</v>
      </c>
      <c r="F532" s="51">
        <v>0</v>
      </c>
      <c r="G532" s="51">
        <v>0</v>
      </c>
      <c r="H532" s="51">
        <v>0</v>
      </c>
      <c r="I532" s="51">
        <f t="shared" si="158"/>
        <v>0</v>
      </c>
      <c r="K532" s="33" t="str">
        <f t="shared" si="159"/>
        <v>subtot</v>
      </c>
      <c r="L532" s="33" t="str">
        <f t="shared" si="160"/>
        <v/>
      </c>
      <c r="M532" s="33" t="str">
        <f t="shared" si="161"/>
        <v>PRC</v>
      </c>
      <c r="O532"/>
      <c r="P532"/>
    </row>
    <row r="533" spans="1:22" ht="12.75" customHeight="1" x14ac:dyDescent="0.45">
      <c r="A533" s="49"/>
      <c r="B533" s="49" t="s">
        <v>187</v>
      </c>
      <c r="C533" s="51">
        <v>15</v>
      </c>
      <c r="D533" s="51">
        <v>0</v>
      </c>
      <c r="E533" s="51">
        <v>0</v>
      </c>
      <c r="F533" s="51">
        <v>0</v>
      </c>
      <c r="G533" s="51">
        <v>0</v>
      </c>
      <c r="H533" s="51">
        <v>0</v>
      </c>
      <c r="I533" s="51">
        <f t="shared" ref="I533:I596" si="162">G533+E533+D533</f>
        <v>0</v>
      </c>
      <c r="K533" s="33" t="str">
        <f t="shared" si="159"/>
        <v>subtot</v>
      </c>
      <c r="L533" s="33" t="str">
        <f t="shared" si="160"/>
        <v/>
      </c>
      <c r="M533" s="33" t="str">
        <f t="shared" si="161"/>
        <v>MDR</v>
      </c>
      <c r="O533"/>
      <c r="P533"/>
    </row>
    <row r="534" spans="1:22" ht="12.75" customHeight="1" x14ac:dyDescent="0.45">
      <c r="A534" s="49"/>
      <c r="B534" s="49" t="s">
        <v>190</v>
      </c>
      <c r="C534" s="51">
        <v>0</v>
      </c>
      <c r="D534" s="51"/>
      <c r="E534" s="51"/>
      <c r="F534" s="51"/>
      <c r="G534" s="51"/>
      <c r="H534" s="51" t="s">
        <v>185</v>
      </c>
      <c r="I534" s="51">
        <f t="shared" si="162"/>
        <v>0</v>
      </c>
      <c r="K534" s="33" t="str">
        <f t="shared" si="159"/>
        <v>subtot</v>
      </c>
      <c r="L534" s="33" t="str">
        <f t="shared" si="160"/>
        <v/>
      </c>
      <c r="M534" s="33" t="str">
        <f t="shared" si="161"/>
        <v>ECP</v>
      </c>
      <c r="O534"/>
      <c r="P534"/>
    </row>
    <row r="535" spans="1:22" ht="12.75" customHeight="1" x14ac:dyDescent="0.45">
      <c r="A535" s="49"/>
      <c r="B535" s="49" t="s">
        <v>193</v>
      </c>
      <c r="C535" s="51">
        <v>0</v>
      </c>
      <c r="D535" s="51">
        <v>0</v>
      </c>
      <c r="E535" s="51">
        <v>0</v>
      </c>
      <c r="F535" s="51">
        <v>0</v>
      </c>
      <c r="G535" s="51">
        <v>0</v>
      </c>
      <c r="H535" s="51">
        <v>0</v>
      </c>
      <c r="I535" s="51">
        <f t="shared" si="162"/>
        <v>0</v>
      </c>
      <c r="K535" s="33" t="str">
        <f t="shared" si="159"/>
        <v>subtot</v>
      </c>
      <c r="L535" s="33" t="str">
        <f t="shared" si="160"/>
        <v/>
      </c>
      <c r="M535" s="33" t="str">
        <f t="shared" si="161"/>
        <v>OTP</v>
      </c>
      <c r="O535"/>
      <c r="P535"/>
    </row>
    <row r="536" spans="1:22" ht="12.75" customHeight="1" x14ac:dyDescent="0.45">
      <c r="A536" s="49"/>
      <c r="B536" s="46" t="s">
        <v>196</v>
      </c>
      <c r="C536" s="51">
        <v>1</v>
      </c>
      <c r="D536" s="51">
        <v>0</v>
      </c>
      <c r="E536" s="51"/>
      <c r="F536" s="51" t="s">
        <v>208</v>
      </c>
      <c r="G536" s="51"/>
      <c r="H536" s="51">
        <v>0</v>
      </c>
      <c r="I536" s="51">
        <f t="shared" si="162"/>
        <v>0</v>
      </c>
      <c r="K536" s="33" t="str">
        <f t="shared" si="159"/>
        <v>subtot</v>
      </c>
      <c r="L536" s="33" t="str">
        <f t="shared" si="160"/>
        <v/>
      </c>
      <c r="M536" s="33">
        <f t="shared" si="161"/>
        <v>0</v>
      </c>
      <c r="O536"/>
      <c r="P536"/>
    </row>
    <row r="537" spans="1:22" ht="12.75" customHeight="1" x14ac:dyDescent="0.45">
      <c r="A537" s="49"/>
      <c r="B537" s="49" t="s">
        <v>198</v>
      </c>
      <c r="C537" s="51" t="s">
        <v>208</v>
      </c>
      <c r="D537" s="51">
        <v>0</v>
      </c>
      <c r="E537" s="51">
        <v>0</v>
      </c>
      <c r="F537" s="51" t="s">
        <v>208</v>
      </c>
      <c r="G537" s="51">
        <v>0</v>
      </c>
      <c r="H537" s="51">
        <v>0</v>
      </c>
      <c r="I537" s="51">
        <f t="shared" si="162"/>
        <v>0</v>
      </c>
      <c r="K537" s="33" t="str">
        <f t="shared" si="159"/>
        <v>subtot</v>
      </c>
      <c r="L537" s="33" t="str">
        <f t="shared" si="160"/>
        <v/>
      </c>
      <c r="M537" s="33" t="str">
        <f t="shared" si="161"/>
        <v>SPC</v>
      </c>
      <c r="O537"/>
      <c r="P537"/>
    </row>
    <row r="538" spans="1:22" ht="12.75" customHeight="1" x14ac:dyDescent="0.45">
      <c r="A538" s="49"/>
      <c r="B538" s="49" t="s">
        <v>201</v>
      </c>
      <c r="C538" s="51" t="s">
        <v>208</v>
      </c>
      <c r="D538" s="51"/>
      <c r="E538" s="51"/>
      <c r="F538" s="51"/>
      <c r="G538" s="51"/>
      <c r="H538" s="51" t="s">
        <v>185</v>
      </c>
      <c r="I538" s="51">
        <f t="shared" si="162"/>
        <v>0</v>
      </c>
      <c r="K538" s="33" t="str">
        <f t="shared" si="159"/>
        <v>subtot</v>
      </c>
      <c r="L538" s="33" t="str">
        <f t="shared" si="160"/>
        <v/>
      </c>
      <c r="M538" s="33" t="str">
        <f t="shared" si="161"/>
        <v>LIG</v>
      </c>
      <c r="O538"/>
      <c r="P538"/>
    </row>
    <row r="539" spans="1:22" ht="12.75" customHeight="1" x14ac:dyDescent="0.45">
      <c r="A539" s="49"/>
      <c r="B539" s="49" t="s">
        <v>204</v>
      </c>
      <c r="C539" s="51">
        <v>0</v>
      </c>
      <c r="D539" s="51">
        <v>0</v>
      </c>
      <c r="E539" s="51">
        <v>0</v>
      </c>
      <c r="F539" s="51" t="s">
        <v>208</v>
      </c>
      <c r="G539" s="51">
        <v>0</v>
      </c>
      <c r="H539" s="51">
        <v>0</v>
      </c>
      <c r="I539" s="51">
        <f t="shared" si="162"/>
        <v>0</v>
      </c>
      <c r="K539" s="33" t="str">
        <f t="shared" si="159"/>
        <v>subtot</v>
      </c>
      <c r="L539" s="33" t="str">
        <f t="shared" si="160"/>
        <v/>
      </c>
      <c r="M539" s="33" t="str">
        <f t="shared" si="161"/>
        <v>OTH</v>
      </c>
      <c r="O539"/>
      <c r="P539"/>
    </row>
    <row r="540" spans="1:22" ht="12.75" customHeight="1" x14ac:dyDescent="0.45">
      <c r="A540" s="49"/>
      <c r="B540" s="49" t="s">
        <v>207</v>
      </c>
      <c r="C540" s="51">
        <v>0</v>
      </c>
      <c r="D540" s="51"/>
      <c r="E540" s="51"/>
      <c r="F540" s="51">
        <v>0</v>
      </c>
      <c r="G540" s="51"/>
      <c r="H540" s="51" t="s">
        <v>185</v>
      </c>
      <c r="I540" s="51">
        <f t="shared" si="162"/>
        <v>0</v>
      </c>
      <c r="K540" s="33" t="str">
        <f t="shared" si="159"/>
        <v>subtot</v>
      </c>
      <c r="L540" s="33" t="str">
        <f t="shared" si="160"/>
        <v/>
      </c>
      <c r="M540" s="33" t="str">
        <f t="shared" si="161"/>
        <v>OTH</v>
      </c>
      <c r="O540"/>
      <c r="P540"/>
    </row>
    <row r="541" spans="1:22" ht="12.75" customHeight="1" x14ac:dyDescent="0.45">
      <c r="A541" s="49"/>
      <c r="B541" s="49" t="s">
        <v>210</v>
      </c>
      <c r="C541" s="51" t="s">
        <v>185</v>
      </c>
      <c r="D541" s="51">
        <v>0</v>
      </c>
      <c r="E541" s="51">
        <v>0</v>
      </c>
      <c r="F541" s="51">
        <v>0</v>
      </c>
      <c r="G541" s="51">
        <v>0</v>
      </c>
      <c r="H541" s="51">
        <v>0</v>
      </c>
      <c r="I541" s="51">
        <f t="shared" si="162"/>
        <v>0</v>
      </c>
      <c r="K541" s="33" t="str">
        <f t="shared" si="159"/>
        <v>subtot</v>
      </c>
      <c r="L541" s="33" t="str">
        <f t="shared" si="160"/>
        <v/>
      </c>
      <c r="M541" s="33" t="str">
        <f t="shared" si="161"/>
        <v>OTH</v>
      </c>
      <c r="O541"/>
      <c r="P541"/>
    </row>
    <row r="542" spans="1:22" ht="12.75" customHeight="1" x14ac:dyDescent="0.45">
      <c r="A542" s="49"/>
      <c r="B542" s="49" t="s">
        <v>211</v>
      </c>
      <c r="C542" s="51">
        <v>0</v>
      </c>
      <c r="D542" s="51">
        <v>0</v>
      </c>
      <c r="E542" s="51">
        <v>0</v>
      </c>
      <c r="F542" s="51">
        <v>0</v>
      </c>
      <c r="G542" s="51">
        <v>0</v>
      </c>
      <c r="H542" s="51">
        <v>0</v>
      </c>
      <c r="I542" s="51">
        <f t="shared" si="162"/>
        <v>0</v>
      </c>
      <c r="K542" s="33" t="str">
        <f t="shared" si="159"/>
        <v>subtot</v>
      </c>
      <c r="L542" s="33" t="str">
        <f t="shared" si="160"/>
        <v/>
      </c>
      <c r="M542" s="33" t="str">
        <f t="shared" si="161"/>
        <v>OTH</v>
      </c>
      <c r="O542"/>
      <c r="P542"/>
    </row>
    <row r="543" spans="1:22" ht="12.75" customHeight="1" x14ac:dyDescent="0.45">
      <c r="A543" s="49"/>
      <c r="B543" s="46" t="s">
        <v>213</v>
      </c>
      <c r="C543" s="51">
        <v>0</v>
      </c>
      <c r="D543" s="51">
        <v>0</v>
      </c>
      <c r="E543" s="51">
        <v>0</v>
      </c>
      <c r="F543" s="51">
        <v>0</v>
      </c>
      <c r="G543" s="51">
        <v>0</v>
      </c>
      <c r="H543" s="51">
        <v>0</v>
      </c>
      <c r="I543" s="51">
        <f t="shared" si="162"/>
        <v>0</v>
      </c>
      <c r="K543" s="33" t="str">
        <f t="shared" si="159"/>
        <v>subtot</v>
      </c>
      <c r="L543" s="33" t="str">
        <f t="shared" si="160"/>
        <v/>
      </c>
      <c r="M543" s="33">
        <f t="shared" si="161"/>
        <v>0</v>
      </c>
      <c r="O543"/>
      <c r="P543"/>
    </row>
    <row r="544" spans="1:22" ht="12.75" customHeight="1" x14ac:dyDescent="0.45">
      <c r="A544" s="49"/>
      <c r="B544" s="49"/>
      <c r="C544" s="51"/>
      <c r="D544" s="51"/>
      <c r="E544" s="51"/>
      <c r="F544" s="51"/>
      <c r="G544" s="51"/>
      <c r="H544" s="51"/>
      <c r="I544" s="51">
        <f t="shared" si="162"/>
        <v>0</v>
      </c>
      <c r="K544" s="33" t="str">
        <f t="shared" si="159"/>
        <v>subtot</v>
      </c>
      <c r="L544" s="33" t="str">
        <f t="shared" si="160"/>
        <v/>
      </c>
      <c r="M544" s="33">
        <f t="shared" si="161"/>
        <v>0</v>
      </c>
      <c r="O544"/>
      <c r="P544"/>
      <c r="Q544" s="33"/>
      <c r="R544" s="33"/>
      <c r="S544" s="33"/>
      <c r="T544" s="33"/>
      <c r="U544" s="33"/>
      <c r="V544" s="33"/>
    </row>
    <row r="545" spans="1:22" s="33" customFormat="1" ht="12.75" customHeight="1" x14ac:dyDescent="0.45">
      <c r="A545" s="46" t="s">
        <v>263</v>
      </c>
      <c r="B545" s="46" t="s">
        <v>264</v>
      </c>
      <c r="C545" s="55"/>
      <c r="D545" s="55"/>
      <c r="E545" s="55"/>
      <c r="F545" s="55"/>
      <c r="G545" s="55"/>
      <c r="H545" s="55"/>
      <c r="I545" s="55">
        <f t="shared" si="162"/>
        <v>0</v>
      </c>
      <c r="K545" s="33" t="str">
        <f t="shared" si="159"/>
        <v>subtot</v>
      </c>
      <c r="L545" s="33" t="str">
        <f t="shared" si="160"/>
        <v/>
      </c>
      <c r="M545" s="33">
        <f t="shared" si="161"/>
        <v>0</v>
      </c>
      <c r="O545"/>
      <c r="P545"/>
      <c r="Q545" s="22"/>
      <c r="R545" s="22"/>
      <c r="S545" s="22"/>
      <c r="T545" s="22"/>
      <c r="U545" s="22"/>
      <c r="V545" s="22"/>
    </row>
    <row r="546" spans="1:22" ht="12.75" customHeight="1" x14ac:dyDescent="0.45">
      <c r="A546" s="49"/>
      <c r="B546" s="49"/>
      <c r="C546" s="51"/>
      <c r="D546" s="51"/>
      <c r="E546" s="51"/>
      <c r="F546" s="51"/>
      <c r="G546" s="51"/>
      <c r="H546" s="51"/>
      <c r="I546" s="51">
        <f t="shared" si="162"/>
        <v>0</v>
      </c>
      <c r="K546" s="33" t="str">
        <f t="shared" si="159"/>
        <v>subtot</v>
      </c>
      <c r="L546" s="33" t="str">
        <f t="shared" si="160"/>
        <v/>
      </c>
      <c r="M546" s="33">
        <f t="shared" si="161"/>
        <v>0</v>
      </c>
      <c r="O546"/>
      <c r="P546"/>
    </row>
    <row r="547" spans="1:22" ht="12.75" customHeight="1" x14ac:dyDescent="0.45">
      <c r="A547" s="49"/>
      <c r="B547" s="49"/>
      <c r="C547" s="51"/>
      <c r="D547" s="51"/>
      <c r="E547" s="51"/>
      <c r="F547" s="51"/>
      <c r="G547" s="51"/>
      <c r="H547" s="51"/>
      <c r="I547" s="51">
        <f t="shared" si="162"/>
        <v>0</v>
      </c>
      <c r="K547" s="33" t="str">
        <f t="shared" si="159"/>
        <v>subtot</v>
      </c>
      <c r="L547" s="33" t="str">
        <f t="shared" si="160"/>
        <v/>
      </c>
      <c r="M547" s="33">
        <f t="shared" si="161"/>
        <v>0</v>
      </c>
      <c r="O547"/>
      <c r="P547"/>
    </row>
    <row r="548" spans="1:22" ht="12.75" customHeight="1" x14ac:dyDescent="0.45">
      <c r="A548" s="49"/>
      <c r="B548" s="46" t="s">
        <v>176</v>
      </c>
      <c r="C548" s="51">
        <v>115</v>
      </c>
      <c r="D548" s="51">
        <v>3</v>
      </c>
      <c r="E548" s="51">
        <v>2</v>
      </c>
      <c r="F548" s="51">
        <v>235</v>
      </c>
      <c r="G548" s="51"/>
      <c r="H548" s="51">
        <v>13</v>
      </c>
      <c r="I548" s="51">
        <f t="shared" si="162"/>
        <v>5</v>
      </c>
      <c r="K548" s="33" t="str">
        <f t="shared" si="159"/>
        <v>subtot</v>
      </c>
      <c r="L548" s="33" t="str">
        <f t="shared" si="160"/>
        <v/>
      </c>
      <c r="M548" s="33">
        <f t="shared" si="161"/>
        <v>0</v>
      </c>
      <c r="O548"/>
      <c r="P548"/>
    </row>
    <row r="549" spans="1:22" ht="12.75" customHeight="1" x14ac:dyDescent="0.45">
      <c r="A549" s="49"/>
      <c r="B549" s="46" t="s">
        <v>170</v>
      </c>
      <c r="C549" s="51">
        <v>5</v>
      </c>
      <c r="D549" s="51">
        <v>2</v>
      </c>
      <c r="E549" s="51">
        <v>1</v>
      </c>
      <c r="F549" s="51">
        <v>175</v>
      </c>
      <c r="G549" s="51"/>
      <c r="H549" s="51">
        <v>13</v>
      </c>
      <c r="I549" s="51">
        <f t="shared" si="162"/>
        <v>3</v>
      </c>
      <c r="K549" s="33" t="str">
        <f t="shared" si="159"/>
        <v>subtot</v>
      </c>
      <c r="L549" s="33" t="str">
        <f t="shared" si="160"/>
        <v/>
      </c>
      <c r="M549" s="33">
        <f t="shared" si="161"/>
        <v>0</v>
      </c>
      <c r="O549"/>
      <c r="P549"/>
    </row>
    <row r="550" spans="1:22" ht="12.75" customHeight="1" x14ac:dyDescent="0.45">
      <c r="A550" s="49"/>
      <c r="B550" s="49" t="s">
        <v>172</v>
      </c>
      <c r="C550" s="51">
        <v>5</v>
      </c>
      <c r="D550" s="51"/>
      <c r="E550" s="51"/>
      <c r="F550" s="51">
        <v>25</v>
      </c>
      <c r="G550" s="51">
        <v>0</v>
      </c>
      <c r="H550" s="51">
        <v>1</v>
      </c>
      <c r="I550" s="51">
        <f t="shared" si="162"/>
        <v>0</v>
      </c>
      <c r="K550" s="33" t="str">
        <f t="shared" si="159"/>
        <v>subtot</v>
      </c>
      <c r="L550" s="33" t="str">
        <f t="shared" si="160"/>
        <v/>
      </c>
      <c r="M550" s="33" t="str">
        <f t="shared" si="161"/>
        <v>STM</v>
      </c>
      <c r="O550"/>
      <c r="P550"/>
    </row>
    <row r="551" spans="1:22" ht="12.75" customHeight="1" x14ac:dyDescent="0.45">
      <c r="A551" s="49"/>
      <c r="B551" s="49" t="s">
        <v>175</v>
      </c>
      <c r="C551" s="51" t="s">
        <v>185</v>
      </c>
      <c r="D551" s="51">
        <v>2</v>
      </c>
      <c r="E551" s="51">
        <v>1</v>
      </c>
      <c r="F551" s="51">
        <v>150</v>
      </c>
      <c r="G551" s="51"/>
      <c r="H551" s="51">
        <v>13</v>
      </c>
      <c r="I551" s="51">
        <f t="shared" si="162"/>
        <v>3</v>
      </c>
      <c r="K551" s="33" t="str">
        <f t="shared" si="159"/>
        <v>subtot</v>
      </c>
      <c r="L551" s="33" t="str">
        <f t="shared" si="160"/>
        <v/>
      </c>
      <c r="M551" s="33">
        <f t="shared" si="161"/>
        <v>0</v>
      </c>
      <c r="O551"/>
      <c r="P551"/>
    </row>
    <row r="552" spans="1:22" ht="12.75" customHeight="1" x14ac:dyDescent="0.45">
      <c r="A552" s="49"/>
      <c r="B552" s="46" t="s">
        <v>178</v>
      </c>
      <c r="C552" s="51">
        <v>99</v>
      </c>
      <c r="D552" s="51">
        <v>1</v>
      </c>
      <c r="E552" s="51"/>
      <c r="F552" s="51">
        <v>51</v>
      </c>
      <c r="G552" s="51"/>
      <c r="H552" s="51">
        <v>0</v>
      </c>
      <c r="I552" s="51">
        <f t="shared" si="162"/>
        <v>1</v>
      </c>
      <c r="K552" s="33" t="str">
        <f t="shared" si="159"/>
        <v>subtot</v>
      </c>
      <c r="L552" s="33" t="str">
        <f t="shared" si="160"/>
        <v/>
      </c>
      <c r="M552" s="33">
        <f t="shared" si="161"/>
        <v>0</v>
      </c>
      <c r="O552"/>
      <c r="P552"/>
    </row>
    <row r="553" spans="1:22" ht="12.75" customHeight="1" x14ac:dyDescent="0.45">
      <c r="A553" s="49"/>
      <c r="B553" s="49" t="s">
        <v>180</v>
      </c>
      <c r="C553" s="51">
        <v>4</v>
      </c>
      <c r="D553" s="51">
        <v>1</v>
      </c>
      <c r="E553" s="51"/>
      <c r="F553" s="51">
        <v>48</v>
      </c>
      <c r="G553" s="51"/>
      <c r="H553" s="51">
        <v>0</v>
      </c>
      <c r="I553" s="51">
        <f t="shared" si="162"/>
        <v>1</v>
      </c>
      <c r="K553" s="33" t="str">
        <f t="shared" ref="K553:K616" si="163">IF(LEN(TRIM(A553))&gt;3,"subtot",IF(LEN(TRIM(A553))=3,B553,K552))</f>
        <v>subtot</v>
      </c>
      <c r="L553" s="33" t="str">
        <f t="shared" si="160"/>
        <v/>
      </c>
      <c r="M553" s="33" t="str">
        <f t="shared" si="161"/>
        <v>PRH</v>
      </c>
      <c r="O553"/>
      <c r="P553"/>
    </row>
    <row r="554" spans="1:22" ht="12.75" customHeight="1" x14ac:dyDescent="0.45">
      <c r="A554" s="49"/>
      <c r="B554" s="49" t="s">
        <v>183</v>
      </c>
      <c r="C554" s="51">
        <v>2</v>
      </c>
      <c r="D554" s="51">
        <v>0</v>
      </c>
      <c r="E554" s="51">
        <v>0</v>
      </c>
      <c r="F554" s="51" t="s">
        <v>208</v>
      </c>
      <c r="G554" s="51">
        <v>0</v>
      </c>
      <c r="H554" s="51">
        <v>0</v>
      </c>
      <c r="I554" s="51">
        <f t="shared" si="162"/>
        <v>0</v>
      </c>
      <c r="K554" s="33" t="str">
        <f t="shared" si="163"/>
        <v>subtot</v>
      </c>
      <c r="L554" s="33" t="str">
        <f t="shared" si="160"/>
        <v/>
      </c>
      <c r="M554" s="33" t="str">
        <f t="shared" si="161"/>
        <v>PRC</v>
      </c>
      <c r="O554"/>
      <c r="P554"/>
    </row>
    <row r="555" spans="1:22" ht="12.75" customHeight="1" x14ac:dyDescent="0.45">
      <c r="A555" s="49"/>
      <c r="B555" s="49" t="s">
        <v>187</v>
      </c>
      <c r="C555" s="51">
        <v>92</v>
      </c>
      <c r="D555" s="51">
        <v>0</v>
      </c>
      <c r="E555" s="51"/>
      <c r="F555" s="51">
        <v>2</v>
      </c>
      <c r="G555" s="51"/>
      <c r="H555" s="51">
        <v>0</v>
      </c>
      <c r="I555" s="51">
        <f t="shared" si="162"/>
        <v>0</v>
      </c>
      <c r="K555" s="33" t="str">
        <f t="shared" si="163"/>
        <v>subtot</v>
      </c>
      <c r="L555" s="33" t="str">
        <f t="shared" si="160"/>
        <v/>
      </c>
      <c r="M555" s="33" t="str">
        <f t="shared" si="161"/>
        <v>MDR</v>
      </c>
      <c r="O555"/>
      <c r="P555"/>
    </row>
    <row r="556" spans="1:22" ht="12.75" customHeight="1" x14ac:dyDescent="0.45">
      <c r="A556" s="49"/>
      <c r="B556" s="49" t="s">
        <v>190</v>
      </c>
      <c r="C556" s="51" t="s">
        <v>208</v>
      </c>
      <c r="D556" s="51"/>
      <c r="E556" s="51"/>
      <c r="F556" s="51"/>
      <c r="G556" s="51"/>
      <c r="H556" s="51" t="s">
        <v>185</v>
      </c>
      <c r="I556" s="51">
        <f t="shared" si="162"/>
        <v>0</v>
      </c>
      <c r="K556" s="33" t="str">
        <f t="shared" si="163"/>
        <v>subtot</v>
      </c>
      <c r="L556" s="33" t="str">
        <f t="shared" si="160"/>
        <v/>
      </c>
      <c r="M556" s="33" t="str">
        <f t="shared" si="161"/>
        <v>ECP</v>
      </c>
      <c r="O556"/>
      <c r="P556"/>
    </row>
    <row r="557" spans="1:22" ht="12.75" customHeight="1" x14ac:dyDescent="0.45">
      <c r="A557" s="49"/>
      <c r="B557" s="49" t="s">
        <v>193</v>
      </c>
      <c r="C557" s="51">
        <v>1</v>
      </c>
      <c r="D557" s="51">
        <v>0</v>
      </c>
      <c r="E557" s="51"/>
      <c r="F557" s="51">
        <v>1</v>
      </c>
      <c r="G557" s="51"/>
      <c r="H557" s="51">
        <v>0</v>
      </c>
      <c r="I557" s="51">
        <f t="shared" si="162"/>
        <v>0</v>
      </c>
      <c r="K557" s="33" t="str">
        <f t="shared" si="163"/>
        <v>subtot</v>
      </c>
      <c r="L557" s="33" t="str">
        <f t="shared" si="160"/>
        <v/>
      </c>
      <c r="M557" s="33" t="str">
        <f t="shared" si="161"/>
        <v>OTP</v>
      </c>
      <c r="O557"/>
      <c r="P557"/>
    </row>
    <row r="558" spans="1:22" ht="12.75" customHeight="1" x14ac:dyDescent="0.45">
      <c r="A558" s="49"/>
      <c r="B558" s="46" t="s">
        <v>196</v>
      </c>
      <c r="C558" s="51">
        <v>11</v>
      </c>
      <c r="D558" s="51">
        <v>0</v>
      </c>
      <c r="E558" s="51">
        <v>1</v>
      </c>
      <c r="F558" s="51">
        <v>9</v>
      </c>
      <c r="G558" s="51"/>
      <c r="H558" s="51">
        <v>0</v>
      </c>
      <c r="I558" s="51">
        <f t="shared" si="162"/>
        <v>1</v>
      </c>
      <c r="K558" s="33" t="str">
        <f t="shared" si="163"/>
        <v>subtot</v>
      </c>
      <c r="L558" s="33" t="str">
        <f t="shared" si="160"/>
        <v/>
      </c>
      <c r="M558" s="33">
        <f t="shared" si="161"/>
        <v>0</v>
      </c>
      <c r="O558"/>
      <c r="P558"/>
    </row>
    <row r="559" spans="1:22" ht="12.75" customHeight="1" x14ac:dyDescent="0.45">
      <c r="A559" s="49"/>
      <c r="B559" s="49" t="s">
        <v>198</v>
      </c>
      <c r="C559" s="51">
        <v>5</v>
      </c>
      <c r="D559" s="51">
        <v>0</v>
      </c>
      <c r="E559" s="51"/>
      <c r="F559" s="51">
        <v>5</v>
      </c>
      <c r="G559" s="51"/>
      <c r="H559" s="51">
        <v>0</v>
      </c>
      <c r="I559" s="51">
        <f t="shared" si="162"/>
        <v>0</v>
      </c>
      <c r="K559" s="33" t="str">
        <f t="shared" si="163"/>
        <v>subtot</v>
      </c>
      <c r="L559" s="33" t="str">
        <f t="shared" si="160"/>
        <v/>
      </c>
      <c r="M559" s="33" t="str">
        <f t="shared" si="161"/>
        <v>SPC</v>
      </c>
      <c r="O559"/>
      <c r="P559"/>
    </row>
    <row r="560" spans="1:22" ht="12.75" customHeight="1" x14ac:dyDescent="0.45">
      <c r="A560" s="49"/>
      <c r="B560" s="49" t="s">
        <v>201</v>
      </c>
      <c r="C560" s="51">
        <v>5</v>
      </c>
      <c r="D560" s="51"/>
      <c r="E560" s="51"/>
      <c r="F560" s="51"/>
      <c r="G560" s="51"/>
      <c r="H560" s="51" t="s">
        <v>185</v>
      </c>
      <c r="I560" s="51">
        <f t="shared" si="162"/>
        <v>0</v>
      </c>
      <c r="K560" s="33" t="str">
        <f t="shared" si="163"/>
        <v>subtot</v>
      </c>
      <c r="L560" s="33" t="str">
        <f t="shared" si="160"/>
        <v/>
      </c>
      <c r="M560" s="33" t="str">
        <f t="shared" si="161"/>
        <v>LIG</v>
      </c>
      <c r="O560"/>
      <c r="P560"/>
    </row>
    <row r="561" spans="1:22" ht="12.75" customHeight="1" x14ac:dyDescent="0.45">
      <c r="A561" s="49"/>
      <c r="B561" s="49" t="s">
        <v>204</v>
      </c>
      <c r="C561" s="51">
        <v>1</v>
      </c>
      <c r="D561" s="51">
        <v>0</v>
      </c>
      <c r="E561" s="51">
        <v>0</v>
      </c>
      <c r="F561" s="51">
        <v>1</v>
      </c>
      <c r="G561" s="51"/>
      <c r="H561" s="51">
        <v>0</v>
      </c>
      <c r="I561" s="51">
        <f t="shared" si="162"/>
        <v>0</v>
      </c>
      <c r="K561" s="33" t="str">
        <f t="shared" si="163"/>
        <v>subtot</v>
      </c>
      <c r="L561" s="33" t="str">
        <f t="shared" si="160"/>
        <v/>
      </c>
      <c r="M561" s="33" t="str">
        <f t="shared" si="161"/>
        <v>OTH</v>
      </c>
      <c r="O561"/>
      <c r="P561"/>
    </row>
    <row r="562" spans="1:22" ht="12.75" customHeight="1" x14ac:dyDescent="0.45">
      <c r="A562" s="49"/>
      <c r="B562" s="49" t="s">
        <v>207</v>
      </c>
      <c r="C562" s="51" t="s">
        <v>208</v>
      </c>
      <c r="D562" s="51"/>
      <c r="E562" s="51">
        <v>1</v>
      </c>
      <c r="F562" s="51" t="s">
        <v>208</v>
      </c>
      <c r="G562" s="51"/>
      <c r="H562" s="51" t="s">
        <v>185</v>
      </c>
      <c r="I562" s="51">
        <f t="shared" si="162"/>
        <v>1</v>
      </c>
      <c r="K562" s="33" t="str">
        <f t="shared" si="163"/>
        <v>subtot</v>
      </c>
      <c r="L562" s="33" t="str">
        <f t="shared" si="160"/>
        <v/>
      </c>
      <c r="M562" s="33" t="str">
        <f t="shared" si="161"/>
        <v>OTH</v>
      </c>
      <c r="O562"/>
      <c r="P562"/>
    </row>
    <row r="563" spans="1:22" ht="12.75" customHeight="1" x14ac:dyDescent="0.45">
      <c r="A563" s="49"/>
      <c r="B563" s="49" t="s">
        <v>210</v>
      </c>
      <c r="C563" s="51" t="s">
        <v>185</v>
      </c>
      <c r="D563" s="51">
        <v>0</v>
      </c>
      <c r="E563" s="51">
        <v>0</v>
      </c>
      <c r="F563" s="51">
        <v>2</v>
      </c>
      <c r="G563" s="51">
        <v>0</v>
      </c>
      <c r="H563" s="51">
        <v>0</v>
      </c>
      <c r="I563" s="51">
        <f t="shared" si="162"/>
        <v>0</v>
      </c>
      <c r="K563" s="33" t="str">
        <f t="shared" si="163"/>
        <v>subtot</v>
      </c>
      <c r="L563" s="33" t="str">
        <f t="shared" si="160"/>
        <v/>
      </c>
      <c r="M563" s="33" t="str">
        <f t="shared" si="161"/>
        <v>OTH</v>
      </c>
      <c r="O563"/>
      <c r="P563"/>
    </row>
    <row r="564" spans="1:22" ht="12.75" customHeight="1" x14ac:dyDescent="0.45">
      <c r="A564" s="49"/>
      <c r="B564" s="49" t="s">
        <v>211</v>
      </c>
      <c r="C564" s="51" t="s">
        <v>208</v>
      </c>
      <c r="D564" s="51">
        <v>0</v>
      </c>
      <c r="E564" s="51"/>
      <c r="F564" s="51">
        <v>0</v>
      </c>
      <c r="G564" s="51"/>
      <c r="H564" s="51">
        <v>0</v>
      </c>
      <c r="I564" s="51">
        <f t="shared" si="162"/>
        <v>0</v>
      </c>
      <c r="K564" s="33" t="str">
        <f t="shared" si="163"/>
        <v>subtot</v>
      </c>
      <c r="L564" s="33" t="str">
        <f t="shared" si="160"/>
        <v/>
      </c>
      <c r="M564" s="33" t="str">
        <f t="shared" si="161"/>
        <v>OTH</v>
      </c>
      <c r="O564"/>
      <c r="P564"/>
    </row>
    <row r="565" spans="1:22" ht="12.75" customHeight="1" x14ac:dyDescent="0.45">
      <c r="A565" s="49"/>
      <c r="B565" s="46" t="s">
        <v>213</v>
      </c>
      <c r="C565" s="51">
        <v>0</v>
      </c>
      <c r="D565" s="51"/>
      <c r="E565" s="51"/>
      <c r="F565" s="51">
        <v>0</v>
      </c>
      <c r="G565" s="51"/>
      <c r="H565" s="51">
        <v>0</v>
      </c>
      <c r="I565" s="51">
        <f t="shared" si="162"/>
        <v>0</v>
      </c>
      <c r="K565" s="33" t="str">
        <f t="shared" si="163"/>
        <v>subtot</v>
      </c>
      <c r="L565" s="33" t="str">
        <f t="shared" si="160"/>
        <v/>
      </c>
      <c r="M565" s="33">
        <f t="shared" si="161"/>
        <v>0</v>
      </c>
      <c r="O565"/>
      <c r="P565"/>
    </row>
    <row r="566" spans="1:22" ht="12.75" customHeight="1" x14ac:dyDescent="0.45">
      <c r="A566" s="49"/>
      <c r="B566" s="49"/>
      <c r="C566" s="51"/>
      <c r="D566" s="51"/>
      <c r="E566" s="51"/>
      <c r="F566" s="51"/>
      <c r="G566" s="51"/>
      <c r="H566" s="51"/>
      <c r="I566" s="51">
        <f t="shared" si="162"/>
        <v>0</v>
      </c>
      <c r="K566" s="33" t="str">
        <f t="shared" si="163"/>
        <v>subtot</v>
      </c>
      <c r="L566" s="33" t="str">
        <f t="shared" si="160"/>
        <v/>
      </c>
      <c r="M566" s="33">
        <f t="shared" si="161"/>
        <v>0</v>
      </c>
      <c r="O566"/>
      <c r="P566"/>
      <c r="Q566" s="33"/>
      <c r="R566" s="33"/>
      <c r="S566" s="33"/>
      <c r="T566" s="33"/>
      <c r="U566" s="33"/>
      <c r="V566" s="33"/>
    </row>
    <row r="567" spans="1:22" s="33" customFormat="1" ht="12.75" customHeight="1" x14ac:dyDescent="0.45">
      <c r="A567" s="46" t="s">
        <v>265</v>
      </c>
      <c r="B567" s="46" t="s">
        <v>212</v>
      </c>
      <c r="C567" s="55"/>
      <c r="D567" s="55"/>
      <c r="E567" s="55"/>
      <c r="F567" s="55"/>
      <c r="G567" s="55"/>
      <c r="H567" s="55"/>
      <c r="I567" s="55">
        <f t="shared" si="162"/>
        <v>0</v>
      </c>
      <c r="K567" s="33" t="str">
        <f t="shared" si="163"/>
        <v>PRINTING AND RELATED SUPPORT</v>
      </c>
      <c r="L567" s="33" t="str">
        <f t="shared" si="160"/>
        <v>IOI</v>
      </c>
      <c r="M567" s="33">
        <f t="shared" si="161"/>
        <v>0</v>
      </c>
      <c r="O567"/>
      <c r="P567"/>
      <c r="Q567" s="22"/>
      <c r="R567" s="22"/>
      <c r="S567" s="22"/>
      <c r="T567" s="22"/>
      <c r="U567" s="22"/>
      <c r="V567" s="22"/>
    </row>
    <row r="568" spans="1:22" ht="12.75" customHeight="1" x14ac:dyDescent="0.45">
      <c r="A568" s="57"/>
      <c r="B568" s="58"/>
      <c r="C568" s="51"/>
      <c r="D568" s="51"/>
      <c r="E568" s="51"/>
      <c r="F568" s="51"/>
      <c r="G568" s="51"/>
      <c r="H568" s="51"/>
      <c r="I568" s="51">
        <f t="shared" si="162"/>
        <v>0</v>
      </c>
      <c r="K568" s="33" t="str">
        <f t="shared" si="163"/>
        <v>PRINTING AND RELATED SUPPORT</v>
      </c>
      <c r="L568" s="33" t="str">
        <f t="shared" si="160"/>
        <v>IOI</v>
      </c>
      <c r="M568" s="33">
        <f t="shared" si="161"/>
        <v>0</v>
      </c>
      <c r="O568"/>
      <c r="P568"/>
    </row>
    <row r="569" spans="1:22" ht="12.75" customHeight="1" x14ac:dyDescent="0.45">
      <c r="A569" s="49"/>
      <c r="B569" s="49"/>
      <c r="C569" s="51"/>
      <c r="D569" s="51"/>
      <c r="E569" s="51"/>
      <c r="F569" s="51"/>
      <c r="G569" s="51"/>
      <c r="H569" s="51"/>
      <c r="I569" s="51">
        <f t="shared" si="162"/>
        <v>0</v>
      </c>
      <c r="K569" s="33" t="str">
        <f t="shared" si="163"/>
        <v>PRINTING AND RELATED SUPPORT</v>
      </c>
      <c r="L569" s="33" t="str">
        <f t="shared" si="160"/>
        <v>IOI</v>
      </c>
      <c r="M569" s="33">
        <f t="shared" si="161"/>
        <v>0</v>
      </c>
      <c r="O569"/>
      <c r="P569"/>
    </row>
    <row r="570" spans="1:22" ht="12.75" customHeight="1" x14ac:dyDescent="0.45">
      <c r="A570" s="49"/>
      <c r="B570" s="46" t="s">
        <v>176</v>
      </c>
      <c r="C570" s="51">
        <v>34</v>
      </c>
      <c r="D570" s="51"/>
      <c r="E570" s="51"/>
      <c r="F570" s="51">
        <v>24</v>
      </c>
      <c r="G570" s="51">
        <v>1</v>
      </c>
      <c r="H570" s="51">
        <v>0</v>
      </c>
      <c r="I570" s="51">
        <f t="shared" si="162"/>
        <v>1</v>
      </c>
      <c r="K570" s="33" t="str">
        <f t="shared" si="163"/>
        <v>PRINTING AND RELATED SUPPORT</v>
      </c>
      <c r="L570" s="33" t="str">
        <f t="shared" si="160"/>
        <v>IOI</v>
      </c>
      <c r="M570" s="33">
        <f t="shared" si="161"/>
        <v>0</v>
      </c>
      <c r="O570"/>
      <c r="P570"/>
    </row>
    <row r="571" spans="1:22" ht="12.75" customHeight="1" x14ac:dyDescent="0.45">
      <c r="A571" s="49"/>
      <c r="B571" s="46" t="s">
        <v>170</v>
      </c>
      <c r="C571" s="51" t="s">
        <v>208</v>
      </c>
      <c r="D571" s="51">
        <v>0</v>
      </c>
      <c r="E571" s="51"/>
      <c r="F571" s="51">
        <v>3</v>
      </c>
      <c r="G571" s="51"/>
      <c r="H571" s="51">
        <v>0</v>
      </c>
      <c r="I571" s="51">
        <f t="shared" si="162"/>
        <v>0</v>
      </c>
      <c r="K571" s="33" t="str">
        <f t="shared" si="163"/>
        <v>PRINTING AND RELATED SUPPORT</v>
      </c>
      <c r="L571" s="33" t="str">
        <f t="shared" si="160"/>
        <v>IOI</v>
      </c>
      <c r="M571" s="33">
        <f t="shared" si="161"/>
        <v>0</v>
      </c>
      <c r="O571"/>
      <c r="P571"/>
    </row>
    <row r="572" spans="1:22" ht="12.75" customHeight="1" x14ac:dyDescent="0.45">
      <c r="A572" s="49"/>
      <c r="B572" s="49" t="s">
        <v>172</v>
      </c>
      <c r="C572" s="51" t="s">
        <v>208</v>
      </c>
      <c r="D572" s="51">
        <v>0</v>
      </c>
      <c r="E572" s="51"/>
      <c r="F572" s="51">
        <v>3</v>
      </c>
      <c r="G572" s="51"/>
      <c r="H572" s="51">
        <v>0</v>
      </c>
      <c r="I572" s="51">
        <f t="shared" si="162"/>
        <v>0</v>
      </c>
      <c r="K572" s="33" t="str">
        <f t="shared" si="163"/>
        <v>PRINTING AND RELATED SUPPORT</v>
      </c>
      <c r="L572" s="33" t="str">
        <f t="shared" si="160"/>
        <v>IOI</v>
      </c>
      <c r="M572" s="33" t="str">
        <f t="shared" si="161"/>
        <v>STM</v>
      </c>
      <c r="O572"/>
      <c r="P572"/>
    </row>
    <row r="573" spans="1:22" ht="12.75" customHeight="1" x14ac:dyDescent="0.45">
      <c r="A573" s="49"/>
      <c r="B573" s="49" t="s">
        <v>175</v>
      </c>
      <c r="C573" s="51" t="s">
        <v>185</v>
      </c>
      <c r="D573" s="51">
        <v>0</v>
      </c>
      <c r="E573" s="51">
        <v>0</v>
      </c>
      <c r="F573" s="51"/>
      <c r="G573" s="51">
        <v>0</v>
      </c>
      <c r="H573" s="51">
        <v>0</v>
      </c>
      <c r="I573" s="51">
        <f t="shared" si="162"/>
        <v>0</v>
      </c>
      <c r="K573" s="33" t="str">
        <f t="shared" si="163"/>
        <v>PRINTING AND RELATED SUPPORT</v>
      </c>
      <c r="L573" s="33" t="str">
        <f t="shared" si="160"/>
        <v>IOI</v>
      </c>
      <c r="M573" s="33">
        <f t="shared" si="161"/>
        <v>0</v>
      </c>
      <c r="O573"/>
      <c r="P573"/>
    </row>
    <row r="574" spans="1:22" ht="12.75" customHeight="1" x14ac:dyDescent="0.45">
      <c r="A574" s="49"/>
      <c r="B574" s="46" t="s">
        <v>178</v>
      </c>
      <c r="C574" s="51">
        <v>23</v>
      </c>
      <c r="D574" s="51"/>
      <c r="E574" s="51"/>
      <c r="F574" s="51">
        <v>12</v>
      </c>
      <c r="G574" s="51"/>
      <c r="H574" s="51">
        <v>0</v>
      </c>
      <c r="I574" s="51">
        <f t="shared" si="162"/>
        <v>0</v>
      </c>
      <c r="K574" s="33" t="str">
        <f t="shared" si="163"/>
        <v>PRINTING AND RELATED SUPPORT</v>
      </c>
      <c r="L574" s="33" t="str">
        <f t="shared" si="160"/>
        <v>IOI</v>
      </c>
      <c r="M574" s="33">
        <f t="shared" si="161"/>
        <v>0</v>
      </c>
      <c r="O574"/>
      <c r="P574"/>
    </row>
    <row r="575" spans="1:22" ht="12.75" customHeight="1" x14ac:dyDescent="0.45">
      <c r="A575" s="49"/>
      <c r="B575" s="49" t="s">
        <v>180</v>
      </c>
      <c r="C575" s="51">
        <v>1</v>
      </c>
      <c r="D575" s="51">
        <v>0</v>
      </c>
      <c r="E575" s="51"/>
      <c r="F575" s="51">
        <v>8</v>
      </c>
      <c r="G575" s="51"/>
      <c r="H575" s="51">
        <v>0</v>
      </c>
      <c r="I575" s="51">
        <f t="shared" si="162"/>
        <v>0</v>
      </c>
      <c r="K575" s="33" t="str">
        <f t="shared" si="163"/>
        <v>PRINTING AND RELATED SUPPORT</v>
      </c>
      <c r="L575" s="33" t="str">
        <f t="shared" si="160"/>
        <v>IOI</v>
      </c>
      <c r="M575" s="33" t="str">
        <f t="shared" si="161"/>
        <v>PRH</v>
      </c>
      <c r="O575"/>
      <c r="P575"/>
    </row>
    <row r="576" spans="1:22" ht="12.75" customHeight="1" x14ac:dyDescent="0.45">
      <c r="A576" s="49"/>
      <c r="B576" s="49" t="s">
        <v>183</v>
      </c>
      <c r="C576" s="51">
        <v>2</v>
      </c>
      <c r="D576" s="51">
        <v>0</v>
      </c>
      <c r="E576" s="51">
        <v>0</v>
      </c>
      <c r="F576" s="51" t="s">
        <v>208</v>
      </c>
      <c r="G576" s="51">
        <v>0</v>
      </c>
      <c r="H576" s="51">
        <v>0</v>
      </c>
      <c r="I576" s="51">
        <f t="shared" si="162"/>
        <v>0</v>
      </c>
      <c r="K576" s="33" t="str">
        <f t="shared" si="163"/>
        <v>PRINTING AND RELATED SUPPORT</v>
      </c>
      <c r="L576" s="33" t="str">
        <f t="shared" si="160"/>
        <v>IOI</v>
      </c>
      <c r="M576" s="33" t="str">
        <f t="shared" si="161"/>
        <v>PRC</v>
      </c>
      <c r="O576"/>
      <c r="P576"/>
    </row>
    <row r="577" spans="1:22" ht="12.75" customHeight="1" x14ac:dyDescent="0.45">
      <c r="A577" s="49"/>
      <c r="B577" s="49" t="s">
        <v>187</v>
      </c>
      <c r="C577" s="51">
        <v>19</v>
      </c>
      <c r="D577" s="51">
        <v>0</v>
      </c>
      <c r="E577" s="51"/>
      <c r="F577" s="51">
        <v>2</v>
      </c>
      <c r="G577" s="51"/>
      <c r="H577" s="51">
        <v>0</v>
      </c>
      <c r="I577" s="51">
        <f t="shared" si="162"/>
        <v>0</v>
      </c>
      <c r="K577" s="33" t="str">
        <f t="shared" si="163"/>
        <v>PRINTING AND RELATED SUPPORT</v>
      </c>
      <c r="L577" s="33" t="str">
        <f t="shared" si="160"/>
        <v>IOI</v>
      </c>
      <c r="M577" s="33" t="str">
        <f t="shared" si="161"/>
        <v>MDR</v>
      </c>
      <c r="O577"/>
      <c r="P577"/>
    </row>
    <row r="578" spans="1:22" ht="12.75" customHeight="1" x14ac:dyDescent="0.45">
      <c r="A578" s="49"/>
      <c r="B578" s="49" t="s">
        <v>190</v>
      </c>
      <c r="C578" s="51" t="s">
        <v>237</v>
      </c>
      <c r="D578" s="51"/>
      <c r="E578" s="51"/>
      <c r="F578" s="51"/>
      <c r="G578" s="51"/>
      <c r="H578" s="51" t="s">
        <v>185</v>
      </c>
      <c r="I578" s="51">
        <f t="shared" si="162"/>
        <v>0</v>
      </c>
      <c r="K578" s="33" t="str">
        <f t="shared" si="163"/>
        <v>PRINTING AND RELATED SUPPORT</v>
      </c>
      <c r="L578" s="33" t="str">
        <f t="shared" si="160"/>
        <v>IOI</v>
      </c>
      <c r="M578" s="33" t="str">
        <f t="shared" si="161"/>
        <v>ECP</v>
      </c>
      <c r="O578"/>
      <c r="P578"/>
    </row>
    <row r="579" spans="1:22" ht="12.75" customHeight="1" x14ac:dyDescent="0.45">
      <c r="A579" s="49"/>
      <c r="B579" s="49" t="s">
        <v>193</v>
      </c>
      <c r="C579" s="51">
        <v>1</v>
      </c>
      <c r="D579" s="51"/>
      <c r="E579" s="51">
        <v>0</v>
      </c>
      <c r="F579" s="51"/>
      <c r="G579" s="51">
        <v>0</v>
      </c>
      <c r="H579" s="51">
        <v>0</v>
      </c>
      <c r="I579" s="51">
        <f t="shared" si="162"/>
        <v>0</v>
      </c>
      <c r="K579" s="33" t="str">
        <f t="shared" si="163"/>
        <v>PRINTING AND RELATED SUPPORT</v>
      </c>
      <c r="L579" s="33" t="str">
        <f t="shared" si="160"/>
        <v>IOI</v>
      </c>
      <c r="M579" s="33" t="str">
        <f t="shared" si="161"/>
        <v>OTP</v>
      </c>
      <c r="O579"/>
      <c r="P579"/>
    </row>
    <row r="580" spans="1:22" ht="12.75" customHeight="1" x14ac:dyDescent="0.45">
      <c r="A580" s="49"/>
      <c r="B580" s="46" t="s">
        <v>196</v>
      </c>
      <c r="C580" s="51">
        <v>10</v>
      </c>
      <c r="D580" s="51"/>
      <c r="E580" s="51"/>
      <c r="F580" s="51">
        <v>9</v>
      </c>
      <c r="G580" s="51"/>
      <c r="H580" s="51">
        <v>0</v>
      </c>
      <c r="I580" s="51">
        <f t="shared" si="162"/>
        <v>0</v>
      </c>
      <c r="K580" s="33" t="str">
        <f t="shared" si="163"/>
        <v>PRINTING AND RELATED SUPPORT</v>
      </c>
      <c r="L580" s="33" t="str">
        <f t="shared" si="160"/>
        <v>IOI</v>
      </c>
      <c r="M580" s="33">
        <f t="shared" si="161"/>
        <v>0</v>
      </c>
      <c r="O580"/>
      <c r="P580"/>
    </row>
    <row r="581" spans="1:22" ht="12.75" customHeight="1" x14ac:dyDescent="0.45">
      <c r="A581" s="49"/>
      <c r="B581" s="49" t="s">
        <v>198</v>
      </c>
      <c r="C581" s="51">
        <v>6</v>
      </c>
      <c r="D581" s="51"/>
      <c r="E581" s="51"/>
      <c r="F581" s="51">
        <v>8</v>
      </c>
      <c r="G581" s="51"/>
      <c r="H581" s="51">
        <v>0</v>
      </c>
      <c r="I581" s="51">
        <f t="shared" si="162"/>
        <v>0</v>
      </c>
      <c r="K581" s="33" t="str">
        <f t="shared" si="163"/>
        <v>PRINTING AND RELATED SUPPORT</v>
      </c>
      <c r="L581" s="33" t="str">
        <f t="shared" si="160"/>
        <v>IOI</v>
      </c>
      <c r="M581" s="33" t="str">
        <f t="shared" si="161"/>
        <v>SPC</v>
      </c>
      <c r="O581"/>
      <c r="P581"/>
    </row>
    <row r="582" spans="1:22" ht="12.75" customHeight="1" x14ac:dyDescent="0.45">
      <c r="A582" s="49"/>
      <c r="B582" s="49" t="s">
        <v>201</v>
      </c>
      <c r="C582" s="51">
        <v>3</v>
      </c>
      <c r="D582" s="51"/>
      <c r="E582" s="51"/>
      <c r="F582" s="51"/>
      <c r="G582" s="51"/>
      <c r="H582" s="51" t="s">
        <v>185</v>
      </c>
      <c r="I582" s="51">
        <f t="shared" si="162"/>
        <v>0</v>
      </c>
      <c r="K582" s="33" t="str">
        <f t="shared" si="163"/>
        <v>PRINTING AND RELATED SUPPORT</v>
      </c>
      <c r="L582" s="33" t="str">
        <f t="shared" si="160"/>
        <v>IOI</v>
      </c>
      <c r="M582" s="33" t="str">
        <f t="shared" si="161"/>
        <v>LIG</v>
      </c>
      <c r="O582"/>
      <c r="P582"/>
    </row>
    <row r="583" spans="1:22" ht="12.75" customHeight="1" x14ac:dyDescent="0.45">
      <c r="A583" s="49"/>
      <c r="B583" s="49" t="s">
        <v>204</v>
      </c>
      <c r="C583" s="51">
        <v>1</v>
      </c>
      <c r="D583" s="51">
        <v>0</v>
      </c>
      <c r="E583" s="51"/>
      <c r="F583" s="51" t="s">
        <v>208</v>
      </c>
      <c r="G583" s="51"/>
      <c r="H583" s="51">
        <v>0</v>
      </c>
      <c r="I583" s="51">
        <f t="shared" si="162"/>
        <v>0</v>
      </c>
      <c r="K583" s="33" t="str">
        <f t="shared" si="163"/>
        <v>PRINTING AND RELATED SUPPORT</v>
      </c>
      <c r="L583" s="33" t="str">
        <f t="shared" si="160"/>
        <v>IOI</v>
      </c>
      <c r="M583" s="33" t="str">
        <f t="shared" si="161"/>
        <v>OTH</v>
      </c>
      <c r="O583"/>
      <c r="P583"/>
    </row>
    <row r="584" spans="1:22" ht="12.75" customHeight="1" x14ac:dyDescent="0.45">
      <c r="A584" s="49"/>
      <c r="B584" s="49" t="s">
        <v>207</v>
      </c>
      <c r="C584" s="51" t="s">
        <v>208</v>
      </c>
      <c r="D584" s="51"/>
      <c r="E584" s="51"/>
      <c r="F584" s="51" t="s">
        <v>208</v>
      </c>
      <c r="G584" s="51"/>
      <c r="H584" s="51" t="s">
        <v>185</v>
      </c>
      <c r="I584" s="51">
        <f t="shared" si="162"/>
        <v>0</v>
      </c>
      <c r="K584" s="33" t="str">
        <f t="shared" si="163"/>
        <v>PRINTING AND RELATED SUPPORT</v>
      </c>
      <c r="L584" s="33" t="str">
        <f t="shared" si="160"/>
        <v>IOI</v>
      </c>
      <c r="M584" s="33" t="str">
        <f t="shared" si="161"/>
        <v>OTH</v>
      </c>
      <c r="O584"/>
      <c r="P584"/>
    </row>
    <row r="585" spans="1:22" ht="12.75" customHeight="1" x14ac:dyDescent="0.45">
      <c r="A585" s="49"/>
      <c r="B585" s="49" t="s">
        <v>210</v>
      </c>
      <c r="C585" s="51" t="s">
        <v>185</v>
      </c>
      <c r="D585" s="51">
        <v>0</v>
      </c>
      <c r="E585" s="51"/>
      <c r="F585" s="51" t="s">
        <v>208</v>
      </c>
      <c r="G585" s="51">
        <v>0</v>
      </c>
      <c r="H585" s="51">
        <v>0</v>
      </c>
      <c r="I585" s="51">
        <f t="shared" si="162"/>
        <v>0</v>
      </c>
      <c r="K585" s="33" t="str">
        <f t="shared" si="163"/>
        <v>PRINTING AND RELATED SUPPORT</v>
      </c>
      <c r="L585" s="33" t="str">
        <f t="shared" si="160"/>
        <v>IOI</v>
      </c>
      <c r="M585" s="33" t="str">
        <f t="shared" si="161"/>
        <v>OTH</v>
      </c>
      <c r="O585"/>
      <c r="P585"/>
    </row>
    <row r="586" spans="1:22" ht="12.75" customHeight="1" x14ac:dyDescent="0.45">
      <c r="A586" s="49"/>
      <c r="B586" s="49" t="s">
        <v>211</v>
      </c>
      <c r="C586" s="51" t="s">
        <v>208</v>
      </c>
      <c r="D586" s="51">
        <v>0</v>
      </c>
      <c r="E586" s="51"/>
      <c r="F586" s="51" t="s">
        <v>208</v>
      </c>
      <c r="G586" s="51"/>
      <c r="H586" s="51">
        <v>0</v>
      </c>
      <c r="I586" s="51">
        <f t="shared" si="162"/>
        <v>0</v>
      </c>
      <c r="K586" s="33" t="str">
        <f t="shared" si="163"/>
        <v>PRINTING AND RELATED SUPPORT</v>
      </c>
      <c r="L586" s="33" t="str">
        <f t="shared" si="160"/>
        <v>IOI</v>
      </c>
      <c r="M586" s="33" t="str">
        <f t="shared" si="161"/>
        <v>OTH</v>
      </c>
      <c r="O586"/>
      <c r="P586"/>
    </row>
    <row r="587" spans="1:22" ht="12.75" customHeight="1" x14ac:dyDescent="0.45">
      <c r="A587" s="49"/>
      <c r="B587" s="46" t="s">
        <v>213</v>
      </c>
      <c r="C587" s="51" t="s">
        <v>208</v>
      </c>
      <c r="D587" s="51">
        <v>0</v>
      </c>
      <c r="E587" s="51"/>
      <c r="F587" s="51" t="s">
        <v>208</v>
      </c>
      <c r="G587" s="51"/>
      <c r="H587" s="51">
        <v>0</v>
      </c>
      <c r="I587" s="51">
        <f t="shared" si="162"/>
        <v>0</v>
      </c>
      <c r="K587" s="33" t="str">
        <f t="shared" si="163"/>
        <v>PRINTING AND RELATED SUPPORT</v>
      </c>
      <c r="L587" s="33" t="str">
        <f t="shared" si="160"/>
        <v>IOI</v>
      </c>
      <c r="M587" s="33">
        <f t="shared" si="161"/>
        <v>0</v>
      </c>
      <c r="O587"/>
      <c r="P587"/>
    </row>
    <row r="588" spans="1:22" ht="12.75" customHeight="1" x14ac:dyDescent="0.45">
      <c r="A588" s="49"/>
      <c r="B588" s="49"/>
      <c r="C588" s="51"/>
      <c r="D588" s="51"/>
      <c r="E588" s="51"/>
      <c r="F588" s="51"/>
      <c r="G588" s="51"/>
      <c r="H588" s="51"/>
      <c r="I588" s="51">
        <f t="shared" si="162"/>
        <v>0</v>
      </c>
      <c r="K588" s="33" t="str">
        <f t="shared" si="163"/>
        <v>PRINTING AND RELATED SUPPORT</v>
      </c>
      <c r="L588" s="33" t="str">
        <f t="shared" si="160"/>
        <v>IOI</v>
      </c>
      <c r="M588" s="33">
        <f t="shared" si="161"/>
        <v>0</v>
      </c>
      <c r="O588"/>
      <c r="P588"/>
      <c r="Q588" s="33"/>
      <c r="R588" s="33"/>
      <c r="S588" s="33"/>
      <c r="T588" s="33"/>
      <c r="U588" s="33"/>
      <c r="V588" s="33"/>
    </row>
    <row r="589" spans="1:22" s="33" customFormat="1" ht="12.75" customHeight="1" x14ac:dyDescent="0.45">
      <c r="A589" s="46" t="s">
        <v>266</v>
      </c>
      <c r="B589" s="46" t="s">
        <v>206</v>
      </c>
      <c r="C589" s="55"/>
      <c r="D589" s="55"/>
      <c r="E589" s="55"/>
      <c r="F589" s="55"/>
      <c r="G589" s="55"/>
      <c r="H589" s="55"/>
      <c r="I589" s="55">
        <f t="shared" si="162"/>
        <v>0</v>
      </c>
      <c r="K589" s="33" t="str">
        <f t="shared" si="163"/>
        <v>PETROLEUM AND COAL PRODUCTS</v>
      </c>
      <c r="L589" s="33" t="str">
        <f t="shared" si="160"/>
        <v>IMC</v>
      </c>
      <c r="M589" s="33">
        <f t="shared" si="161"/>
        <v>0</v>
      </c>
      <c r="O589"/>
      <c r="P589"/>
      <c r="Q589" s="22"/>
      <c r="R589" s="22"/>
      <c r="S589" s="22"/>
      <c r="T589" s="22"/>
      <c r="U589" s="22"/>
      <c r="V589" s="22"/>
    </row>
    <row r="590" spans="1:22" ht="12.75" customHeight="1" x14ac:dyDescent="0.45">
      <c r="A590" s="57"/>
      <c r="B590" s="58"/>
      <c r="C590" s="51"/>
      <c r="D590" s="51"/>
      <c r="E590" s="51"/>
      <c r="F590" s="51"/>
      <c r="G590" s="51"/>
      <c r="H590" s="51"/>
      <c r="I590" s="51">
        <f t="shared" si="162"/>
        <v>0</v>
      </c>
      <c r="K590" s="33" t="str">
        <f t="shared" si="163"/>
        <v>PETROLEUM AND COAL PRODUCTS</v>
      </c>
      <c r="L590" s="33" t="str">
        <f t="shared" si="160"/>
        <v>IMC</v>
      </c>
      <c r="M590" s="33">
        <f t="shared" si="161"/>
        <v>0</v>
      </c>
      <c r="O590"/>
      <c r="P590"/>
    </row>
    <row r="591" spans="1:22" ht="12.75" customHeight="1" x14ac:dyDescent="0.45">
      <c r="A591" s="49"/>
      <c r="B591" s="49"/>
      <c r="C591" s="51"/>
      <c r="D591" s="51"/>
      <c r="E591" s="51"/>
      <c r="F591" s="51"/>
      <c r="G591" s="51"/>
      <c r="H591" s="51"/>
      <c r="I591" s="51">
        <f t="shared" si="162"/>
        <v>0</v>
      </c>
      <c r="K591" s="33" t="str">
        <f t="shared" si="163"/>
        <v>PETROLEUM AND COAL PRODUCTS</v>
      </c>
      <c r="L591" s="33" t="str">
        <f t="shared" si="160"/>
        <v>IMC</v>
      </c>
      <c r="M591" s="33">
        <f t="shared" si="161"/>
        <v>0</v>
      </c>
      <c r="O591"/>
      <c r="P591"/>
    </row>
    <row r="592" spans="1:22" ht="12.75" customHeight="1" x14ac:dyDescent="0.45">
      <c r="A592" s="49"/>
      <c r="B592" s="46" t="s">
        <v>176</v>
      </c>
      <c r="C592" s="51">
        <v>245</v>
      </c>
      <c r="D592" s="51">
        <v>3</v>
      </c>
      <c r="E592" s="51">
        <v>14</v>
      </c>
      <c r="F592" s="51">
        <v>1077</v>
      </c>
      <c r="G592" s="51">
        <v>19</v>
      </c>
      <c r="H592" s="51" t="s">
        <v>208</v>
      </c>
      <c r="I592" s="51">
        <f t="shared" si="162"/>
        <v>36</v>
      </c>
      <c r="K592" s="33" t="str">
        <f t="shared" si="163"/>
        <v>PETROLEUM AND COAL PRODUCTS</v>
      </c>
      <c r="L592" s="33" t="str">
        <f t="shared" si="160"/>
        <v>IMC</v>
      </c>
      <c r="M592" s="33">
        <f t="shared" si="161"/>
        <v>0</v>
      </c>
      <c r="O592"/>
      <c r="P592"/>
    </row>
    <row r="593" spans="1:16" ht="12.75" customHeight="1" x14ac:dyDescent="0.45">
      <c r="A593" s="49"/>
      <c r="B593" s="46" t="s">
        <v>170</v>
      </c>
      <c r="C593" s="51">
        <v>2</v>
      </c>
      <c r="D593" s="51"/>
      <c r="E593" s="51">
        <v>1</v>
      </c>
      <c r="F593" s="51">
        <v>342</v>
      </c>
      <c r="G593" s="51">
        <v>2</v>
      </c>
      <c r="H593" s="51">
        <v>0</v>
      </c>
      <c r="I593" s="51">
        <f t="shared" si="162"/>
        <v>3</v>
      </c>
      <c r="K593" s="33" t="str">
        <f t="shared" si="163"/>
        <v>PETROLEUM AND COAL PRODUCTS</v>
      </c>
      <c r="L593" s="33" t="str">
        <f t="shared" si="160"/>
        <v>IMC</v>
      </c>
      <c r="M593" s="33">
        <f t="shared" si="161"/>
        <v>0</v>
      </c>
      <c r="O593"/>
      <c r="P593"/>
    </row>
    <row r="594" spans="1:16" ht="12.75" customHeight="1" x14ac:dyDescent="0.45">
      <c r="A594" s="49"/>
      <c r="B594" s="49" t="s">
        <v>172</v>
      </c>
      <c r="C594" s="51">
        <v>2</v>
      </c>
      <c r="D594" s="51"/>
      <c r="E594" s="51"/>
      <c r="F594" s="51">
        <v>134</v>
      </c>
      <c r="G594" s="51">
        <v>2</v>
      </c>
      <c r="H594" s="51">
        <v>0</v>
      </c>
      <c r="I594" s="51">
        <f t="shared" si="162"/>
        <v>2</v>
      </c>
      <c r="K594" s="33" t="str">
        <f t="shared" si="163"/>
        <v>PETROLEUM AND COAL PRODUCTS</v>
      </c>
      <c r="L594" s="33" t="str">
        <f t="shared" ref="L594:L657" si="164">IFERROR(VLOOKUP(K594,$O$17:$P$38,2,FALSE),"")</f>
        <v>IMC</v>
      </c>
      <c r="M594" s="33" t="str">
        <f t="shared" ref="M594:M657" si="165">IFERROR(VLOOKUP(B594,$Z$17:$AA$33,2,FALSE),0)</f>
        <v>STM</v>
      </c>
      <c r="O594"/>
      <c r="P594"/>
    </row>
    <row r="595" spans="1:16" ht="12.75" customHeight="1" x14ac:dyDescent="0.45">
      <c r="A595" s="49"/>
      <c r="B595" s="49" t="s">
        <v>175</v>
      </c>
      <c r="C595" s="51" t="s">
        <v>185</v>
      </c>
      <c r="D595" s="51">
        <v>0</v>
      </c>
      <c r="E595" s="51"/>
      <c r="F595" s="51">
        <v>208</v>
      </c>
      <c r="G595" s="51">
        <v>1</v>
      </c>
      <c r="H595" s="51">
        <v>0</v>
      </c>
      <c r="I595" s="51">
        <f t="shared" si="162"/>
        <v>1</v>
      </c>
      <c r="K595" s="33" t="str">
        <f t="shared" si="163"/>
        <v>PETROLEUM AND COAL PRODUCTS</v>
      </c>
      <c r="L595" s="33" t="str">
        <f t="shared" si="164"/>
        <v>IMC</v>
      </c>
      <c r="M595" s="33">
        <f t="shared" si="165"/>
        <v>0</v>
      </c>
      <c r="O595"/>
      <c r="P595"/>
    </row>
    <row r="596" spans="1:16" ht="12.75" customHeight="1" x14ac:dyDescent="0.45">
      <c r="A596" s="49"/>
      <c r="B596" s="46" t="s">
        <v>178</v>
      </c>
      <c r="C596" s="51">
        <v>226</v>
      </c>
      <c r="D596" s="51">
        <v>3</v>
      </c>
      <c r="E596" s="51">
        <v>8</v>
      </c>
      <c r="F596" s="51">
        <v>696</v>
      </c>
      <c r="G596" s="51">
        <v>16</v>
      </c>
      <c r="H596" s="51" t="s">
        <v>208</v>
      </c>
      <c r="I596" s="51">
        <f t="shared" si="162"/>
        <v>27</v>
      </c>
      <c r="K596" s="33" t="str">
        <f t="shared" si="163"/>
        <v>PETROLEUM AND COAL PRODUCTS</v>
      </c>
      <c r="L596" s="33" t="str">
        <f t="shared" si="164"/>
        <v>IMC</v>
      </c>
      <c r="M596" s="33">
        <f t="shared" si="165"/>
        <v>0</v>
      </c>
      <c r="O596"/>
      <c r="P596"/>
    </row>
    <row r="597" spans="1:16" ht="12.75" customHeight="1" x14ac:dyDescent="0.45">
      <c r="A597" s="49"/>
      <c r="B597" s="49" t="s">
        <v>180</v>
      </c>
      <c r="C597" s="51">
        <v>9</v>
      </c>
      <c r="D597" s="51">
        <v>3</v>
      </c>
      <c r="E597" s="51">
        <v>4</v>
      </c>
      <c r="F597" s="51">
        <v>656</v>
      </c>
      <c r="G597" s="51">
        <v>15</v>
      </c>
      <c r="H597" s="51" t="s">
        <v>208</v>
      </c>
      <c r="I597" s="51">
        <f t="shared" ref="I597:I660" si="166">G597+E597+D597</f>
        <v>22</v>
      </c>
      <c r="K597" s="33" t="str">
        <f t="shared" si="163"/>
        <v>PETROLEUM AND COAL PRODUCTS</v>
      </c>
      <c r="L597" s="33" t="str">
        <f t="shared" si="164"/>
        <v>IMC</v>
      </c>
      <c r="M597" s="33" t="str">
        <f t="shared" si="165"/>
        <v>PRH</v>
      </c>
      <c r="O597"/>
      <c r="P597"/>
    </row>
    <row r="598" spans="1:16" ht="12.75" customHeight="1" x14ac:dyDescent="0.45">
      <c r="A598" s="49"/>
      <c r="B598" s="49" t="s">
        <v>183</v>
      </c>
      <c r="C598" s="51">
        <v>11</v>
      </c>
      <c r="D598" s="51">
        <v>0</v>
      </c>
      <c r="E598" s="51"/>
      <c r="F598" s="51">
        <v>1</v>
      </c>
      <c r="G598" s="51"/>
      <c r="H598" s="51">
        <v>0</v>
      </c>
      <c r="I598" s="51">
        <f t="shared" si="166"/>
        <v>0</v>
      </c>
      <c r="K598" s="33" t="str">
        <f t="shared" si="163"/>
        <v>PETROLEUM AND COAL PRODUCTS</v>
      </c>
      <c r="L598" s="33" t="str">
        <f t="shared" si="164"/>
        <v>IMC</v>
      </c>
      <c r="M598" s="33" t="str">
        <f t="shared" si="165"/>
        <v>PRC</v>
      </c>
      <c r="O598"/>
      <c r="P598"/>
    </row>
    <row r="599" spans="1:16" ht="12.75" customHeight="1" x14ac:dyDescent="0.45">
      <c r="A599" s="49"/>
      <c r="B599" s="49" t="s">
        <v>187</v>
      </c>
      <c r="C599" s="51">
        <v>201</v>
      </c>
      <c r="D599" s="51">
        <v>0</v>
      </c>
      <c r="E599" s="51">
        <v>4</v>
      </c>
      <c r="F599" s="51">
        <v>15</v>
      </c>
      <c r="G599" s="51"/>
      <c r="H599" s="51">
        <v>0</v>
      </c>
      <c r="I599" s="51">
        <f t="shared" si="166"/>
        <v>4</v>
      </c>
      <c r="K599" s="33" t="str">
        <f t="shared" si="163"/>
        <v>PETROLEUM AND COAL PRODUCTS</v>
      </c>
      <c r="L599" s="33" t="str">
        <f t="shared" si="164"/>
        <v>IMC</v>
      </c>
      <c r="M599" s="33" t="str">
        <f t="shared" si="165"/>
        <v>MDR</v>
      </c>
      <c r="O599"/>
      <c r="P599"/>
    </row>
    <row r="600" spans="1:16" ht="12.75" customHeight="1" x14ac:dyDescent="0.45">
      <c r="A600" s="49"/>
      <c r="B600" s="49" t="s">
        <v>190</v>
      </c>
      <c r="C600" s="51">
        <v>4</v>
      </c>
      <c r="D600" s="51"/>
      <c r="E600" s="51"/>
      <c r="F600" s="51"/>
      <c r="G600" s="51"/>
      <c r="H600" s="51" t="s">
        <v>185</v>
      </c>
      <c r="I600" s="51">
        <f t="shared" si="166"/>
        <v>0</v>
      </c>
      <c r="K600" s="33" t="str">
        <f t="shared" si="163"/>
        <v>PETROLEUM AND COAL PRODUCTS</v>
      </c>
      <c r="L600" s="33" t="str">
        <f t="shared" si="164"/>
        <v>IMC</v>
      </c>
      <c r="M600" s="33" t="str">
        <f t="shared" si="165"/>
        <v>ECP</v>
      </c>
      <c r="O600"/>
      <c r="P600"/>
    </row>
    <row r="601" spans="1:16" ht="12.75" customHeight="1" x14ac:dyDescent="0.45">
      <c r="A601" s="49"/>
      <c r="B601" s="49" t="s">
        <v>193</v>
      </c>
      <c r="C601" s="51">
        <v>2</v>
      </c>
      <c r="D601" s="51">
        <v>0</v>
      </c>
      <c r="E601" s="51"/>
      <c r="F601" s="51">
        <v>24</v>
      </c>
      <c r="G601" s="51"/>
      <c r="H601" s="51">
        <v>0</v>
      </c>
      <c r="I601" s="51">
        <f t="shared" si="166"/>
        <v>0</v>
      </c>
      <c r="K601" s="33" t="str">
        <f t="shared" si="163"/>
        <v>PETROLEUM AND COAL PRODUCTS</v>
      </c>
      <c r="L601" s="33" t="str">
        <f t="shared" si="164"/>
        <v>IMC</v>
      </c>
      <c r="M601" s="33" t="str">
        <f t="shared" si="165"/>
        <v>OTP</v>
      </c>
      <c r="O601"/>
      <c r="P601"/>
    </row>
    <row r="602" spans="1:16" ht="12.75" customHeight="1" x14ac:dyDescent="0.45">
      <c r="A602" s="49"/>
      <c r="B602" s="46" t="s">
        <v>196</v>
      </c>
      <c r="C602" s="51">
        <v>17</v>
      </c>
      <c r="D602" s="51">
        <v>0</v>
      </c>
      <c r="E602" s="51">
        <v>5</v>
      </c>
      <c r="F602" s="51">
        <v>29</v>
      </c>
      <c r="G602" s="51">
        <v>1</v>
      </c>
      <c r="H602" s="51">
        <v>0</v>
      </c>
      <c r="I602" s="51">
        <f t="shared" si="166"/>
        <v>6</v>
      </c>
      <c r="K602" s="33" t="str">
        <f t="shared" si="163"/>
        <v>PETROLEUM AND COAL PRODUCTS</v>
      </c>
      <c r="L602" s="33" t="str">
        <f t="shared" si="164"/>
        <v>IMC</v>
      </c>
      <c r="M602" s="33">
        <f t="shared" si="165"/>
        <v>0</v>
      </c>
      <c r="O602"/>
      <c r="P602"/>
    </row>
    <row r="603" spans="1:16" ht="12.75" customHeight="1" x14ac:dyDescent="0.45">
      <c r="A603" s="49"/>
      <c r="B603" s="49" t="s">
        <v>198</v>
      </c>
      <c r="C603" s="51">
        <v>8</v>
      </c>
      <c r="D603" s="51">
        <v>0</v>
      </c>
      <c r="E603" s="51"/>
      <c r="F603" s="51">
        <v>7</v>
      </c>
      <c r="G603" s="51"/>
      <c r="H603" s="51">
        <v>0</v>
      </c>
      <c r="I603" s="51">
        <f t="shared" si="166"/>
        <v>0</v>
      </c>
      <c r="K603" s="33" t="str">
        <f t="shared" si="163"/>
        <v>PETROLEUM AND COAL PRODUCTS</v>
      </c>
      <c r="L603" s="33" t="str">
        <f t="shared" si="164"/>
        <v>IMC</v>
      </c>
      <c r="M603" s="33" t="str">
        <f t="shared" si="165"/>
        <v>SPC</v>
      </c>
      <c r="O603"/>
      <c r="P603"/>
    </row>
    <row r="604" spans="1:16" ht="12.75" customHeight="1" x14ac:dyDescent="0.45">
      <c r="A604" s="49"/>
      <c r="B604" s="49" t="s">
        <v>201</v>
      </c>
      <c r="C604" s="51">
        <v>6</v>
      </c>
      <c r="D604" s="51"/>
      <c r="E604" s="51"/>
      <c r="F604" s="51"/>
      <c r="G604" s="51"/>
      <c r="H604" s="51" t="s">
        <v>185</v>
      </c>
      <c r="I604" s="51">
        <f t="shared" si="166"/>
        <v>0</v>
      </c>
      <c r="K604" s="33" t="str">
        <f t="shared" si="163"/>
        <v>PETROLEUM AND COAL PRODUCTS</v>
      </c>
      <c r="L604" s="33" t="str">
        <f t="shared" si="164"/>
        <v>IMC</v>
      </c>
      <c r="M604" s="33" t="str">
        <f t="shared" si="165"/>
        <v>LIG</v>
      </c>
      <c r="O604"/>
      <c r="P604"/>
    </row>
    <row r="605" spans="1:16" ht="12.75" customHeight="1" x14ac:dyDescent="0.45">
      <c r="A605" s="49"/>
      <c r="B605" s="49" t="s">
        <v>204</v>
      </c>
      <c r="C605" s="51">
        <v>3</v>
      </c>
      <c r="D605" s="51">
        <v>0</v>
      </c>
      <c r="E605" s="51"/>
      <c r="F605" s="51">
        <v>1</v>
      </c>
      <c r="G605" s="51"/>
      <c r="H605" s="51">
        <v>0</v>
      </c>
      <c r="I605" s="51">
        <f t="shared" si="166"/>
        <v>0</v>
      </c>
      <c r="K605" s="33" t="str">
        <f t="shared" si="163"/>
        <v>PETROLEUM AND COAL PRODUCTS</v>
      </c>
      <c r="L605" s="33" t="str">
        <f t="shared" si="164"/>
        <v>IMC</v>
      </c>
      <c r="M605" s="33" t="str">
        <f t="shared" si="165"/>
        <v>OTH</v>
      </c>
      <c r="O605"/>
      <c r="P605"/>
    </row>
    <row r="606" spans="1:16" ht="12.75" customHeight="1" x14ac:dyDescent="0.45">
      <c r="A606" s="49"/>
      <c r="B606" s="49" t="s">
        <v>207</v>
      </c>
      <c r="C606" s="51" t="s">
        <v>208</v>
      </c>
      <c r="D606" s="51"/>
      <c r="E606" s="51">
        <v>4</v>
      </c>
      <c r="F606" s="51" t="s">
        <v>208</v>
      </c>
      <c r="G606" s="51"/>
      <c r="H606" s="51" t="s">
        <v>185</v>
      </c>
      <c r="I606" s="51">
        <f t="shared" si="166"/>
        <v>4</v>
      </c>
      <c r="K606" s="33" t="str">
        <f t="shared" si="163"/>
        <v>PETROLEUM AND COAL PRODUCTS</v>
      </c>
      <c r="L606" s="33" t="str">
        <f t="shared" si="164"/>
        <v>IMC</v>
      </c>
      <c r="M606" s="33" t="str">
        <f t="shared" si="165"/>
        <v>OTH</v>
      </c>
      <c r="O606"/>
      <c r="P606"/>
    </row>
    <row r="607" spans="1:16" ht="12.75" customHeight="1" x14ac:dyDescent="0.45">
      <c r="A607" s="49"/>
      <c r="B607" s="49" t="s">
        <v>210</v>
      </c>
      <c r="C607" s="51" t="s">
        <v>185</v>
      </c>
      <c r="D607" s="51">
        <v>0</v>
      </c>
      <c r="E607" s="51"/>
      <c r="F607" s="51">
        <v>20</v>
      </c>
      <c r="G607" s="51"/>
      <c r="H607" s="51">
        <v>0</v>
      </c>
      <c r="I607" s="51">
        <f t="shared" si="166"/>
        <v>0</v>
      </c>
      <c r="K607" s="33" t="str">
        <f t="shared" si="163"/>
        <v>PETROLEUM AND COAL PRODUCTS</v>
      </c>
      <c r="L607" s="33" t="str">
        <f t="shared" si="164"/>
        <v>IMC</v>
      </c>
      <c r="M607" s="33" t="str">
        <f t="shared" si="165"/>
        <v>OTH</v>
      </c>
      <c r="O607"/>
      <c r="P607"/>
    </row>
    <row r="608" spans="1:16" ht="12.75" customHeight="1" x14ac:dyDescent="0.45">
      <c r="A608" s="49"/>
      <c r="B608" s="49" t="s">
        <v>211</v>
      </c>
      <c r="C608" s="51" t="s">
        <v>208</v>
      </c>
      <c r="D608" s="51">
        <v>0</v>
      </c>
      <c r="E608" s="51">
        <v>1</v>
      </c>
      <c r="F608" s="51">
        <v>1</v>
      </c>
      <c r="G608" s="51"/>
      <c r="H608" s="51">
        <v>0</v>
      </c>
      <c r="I608" s="51">
        <f t="shared" si="166"/>
        <v>1</v>
      </c>
      <c r="K608" s="33" t="str">
        <f t="shared" si="163"/>
        <v>PETROLEUM AND COAL PRODUCTS</v>
      </c>
      <c r="L608" s="33" t="str">
        <f t="shared" si="164"/>
        <v>IMC</v>
      </c>
      <c r="M608" s="33" t="str">
        <f t="shared" si="165"/>
        <v>OTH</v>
      </c>
      <c r="O608"/>
      <c r="P608"/>
    </row>
    <row r="609" spans="1:22" ht="12.75" customHeight="1" x14ac:dyDescent="0.45">
      <c r="A609" s="49"/>
      <c r="B609" s="46" t="s">
        <v>213</v>
      </c>
      <c r="C609" s="51" t="s">
        <v>208</v>
      </c>
      <c r="D609" s="51">
        <v>0</v>
      </c>
      <c r="E609" s="51"/>
      <c r="F609" s="51">
        <v>10</v>
      </c>
      <c r="G609" s="51"/>
      <c r="H609" s="51">
        <v>0</v>
      </c>
      <c r="I609" s="51">
        <f t="shared" si="166"/>
        <v>0</v>
      </c>
      <c r="K609" s="33" t="str">
        <f t="shared" si="163"/>
        <v>PETROLEUM AND COAL PRODUCTS</v>
      </c>
      <c r="L609" s="33" t="str">
        <f t="shared" si="164"/>
        <v>IMC</v>
      </c>
      <c r="M609" s="33">
        <f t="shared" si="165"/>
        <v>0</v>
      </c>
      <c r="O609"/>
      <c r="P609"/>
    </row>
    <row r="610" spans="1:22" ht="12.75" customHeight="1" x14ac:dyDescent="0.45">
      <c r="A610" s="49"/>
      <c r="B610" s="49"/>
      <c r="C610" s="51"/>
      <c r="D610" s="51"/>
      <c r="E610" s="51"/>
      <c r="F610" s="51"/>
      <c r="G610" s="51"/>
      <c r="H610" s="51"/>
      <c r="I610" s="51">
        <f t="shared" si="166"/>
        <v>0</v>
      </c>
      <c r="K610" s="33" t="str">
        <f t="shared" si="163"/>
        <v>PETROLEUM AND COAL PRODUCTS</v>
      </c>
      <c r="L610" s="33" t="str">
        <f t="shared" si="164"/>
        <v>IMC</v>
      </c>
      <c r="M610" s="33">
        <f t="shared" si="165"/>
        <v>0</v>
      </c>
      <c r="O610"/>
      <c r="P610"/>
      <c r="Q610" s="33"/>
      <c r="R610" s="33"/>
      <c r="S610" s="33"/>
      <c r="T610" s="33"/>
      <c r="U610" s="33"/>
      <c r="V610" s="33"/>
    </row>
    <row r="611" spans="1:22" s="33" customFormat="1" ht="12.75" customHeight="1" x14ac:dyDescent="0.45">
      <c r="A611" s="46" t="s">
        <v>267</v>
      </c>
      <c r="B611" s="46" t="s">
        <v>268</v>
      </c>
      <c r="C611" s="55"/>
      <c r="D611" s="55"/>
      <c r="E611" s="55"/>
      <c r="F611" s="55"/>
      <c r="G611" s="55"/>
      <c r="H611" s="55"/>
      <c r="I611" s="55">
        <f t="shared" si="166"/>
        <v>0</v>
      </c>
      <c r="K611" s="33" t="str">
        <f t="shared" si="163"/>
        <v>subtot</v>
      </c>
      <c r="L611" s="33" t="str">
        <f t="shared" si="164"/>
        <v/>
      </c>
      <c r="M611" s="33">
        <f t="shared" si="165"/>
        <v>0</v>
      </c>
      <c r="O611"/>
      <c r="P611"/>
      <c r="Q611" s="22"/>
      <c r="R611" s="22"/>
      <c r="S611" s="22"/>
      <c r="T611" s="22"/>
      <c r="U611" s="22"/>
      <c r="V611" s="22"/>
    </row>
    <row r="612" spans="1:22" ht="12.75" customHeight="1" x14ac:dyDescent="0.45">
      <c r="A612" s="49"/>
      <c r="B612" s="49"/>
      <c r="C612" s="51"/>
      <c r="D612" s="51"/>
      <c r="E612" s="51"/>
      <c r="F612" s="51"/>
      <c r="G612" s="51"/>
      <c r="H612" s="51"/>
      <c r="I612" s="51">
        <f t="shared" si="166"/>
        <v>0</v>
      </c>
      <c r="K612" s="33" t="str">
        <f t="shared" si="163"/>
        <v>subtot</v>
      </c>
      <c r="L612" s="33" t="str">
        <f t="shared" si="164"/>
        <v/>
      </c>
      <c r="M612" s="33">
        <f t="shared" si="165"/>
        <v>0</v>
      </c>
      <c r="O612"/>
      <c r="P612"/>
    </row>
    <row r="613" spans="1:22" ht="12.75" customHeight="1" x14ac:dyDescent="0.45">
      <c r="A613" s="49"/>
      <c r="B613" s="49"/>
      <c r="C613" s="51"/>
      <c r="D613" s="51"/>
      <c r="E613" s="51"/>
      <c r="F613" s="51"/>
      <c r="G613" s="51"/>
      <c r="H613" s="51"/>
      <c r="I613" s="51">
        <f t="shared" si="166"/>
        <v>0</v>
      </c>
      <c r="K613" s="33" t="str">
        <f t="shared" si="163"/>
        <v>subtot</v>
      </c>
      <c r="L613" s="33" t="str">
        <f t="shared" si="164"/>
        <v/>
      </c>
      <c r="M613" s="33">
        <f t="shared" si="165"/>
        <v>0</v>
      </c>
      <c r="O613"/>
      <c r="P613"/>
    </row>
    <row r="614" spans="1:22" ht="12.75" customHeight="1" x14ac:dyDescent="0.45">
      <c r="A614" s="49"/>
      <c r="B614" s="46" t="s">
        <v>176</v>
      </c>
      <c r="C614" s="51">
        <v>230</v>
      </c>
      <c r="D614" s="51">
        <v>2</v>
      </c>
      <c r="E614" s="51">
        <v>5</v>
      </c>
      <c r="F614" s="51">
        <v>994</v>
      </c>
      <c r="G614" s="51">
        <v>16</v>
      </c>
      <c r="H614" s="51">
        <v>0</v>
      </c>
      <c r="I614" s="51">
        <f t="shared" si="166"/>
        <v>23</v>
      </c>
      <c r="K614" s="33" t="str">
        <f t="shared" si="163"/>
        <v>subtot</v>
      </c>
      <c r="L614" s="33" t="str">
        <f t="shared" si="164"/>
        <v/>
      </c>
      <c r="M614" s="33">
        <f t="shared" si="165"/>
        <v>0</v>
      </c>
      <c r="O614"/>
      <c r="P614"/>
    </row>
    <row r="615" spans="1:22" ht="12.75" customHeight="1" x14ac:dyDescent="0.45">
      <c r="A615" s="49"/>
      <c r="B615" s="46" t="s">
        <v>170</v>
      </c>
      <c r="C615" s="51">
        <v>1</v>
      </c>
      <c r="D615" s="51"/>
      <c r="E615" s="51"/>
      <c r="F615" s="51">
        <v>323</v>
      </c>
      <c r="G615" s="51">
        <v>2</v>
      </c>
      <c r="H615" s="51">
        <v>0</v>
      </c>
      <c r="I615" s="51">
        <f t="shared" si="166"/>
        <v>2</v>
      </c>
      <c r="K615" s="33" t="str">
        <f t="shared" si="163"/>
        <v>subtot</v>
      </c>
      <c r="L615" s="33" t="str">
        <f t="shared" si="164"/>
        <v/>
      </c>
      <c r="M615" s="33">
        <f t="shared" si="165"/>
        <v>0</v>
      </c>
      <c r="O615"/>
      <c r="P615"/>
    </row>
    <row r="616" spans="1:22" ht="12.75" customHeight="1" x14ac:dyDescent="0.45">
      <c r="A616" s="49"/>
      <c r="B616" s="49" t="s">
        <v>172</v>
      </c>
      <c r="C616" s="51">
        <v>1</v>
      </c>
      <c r="D616" s="51"/>
      <c r="E616" s="51"/>
      <c r="F616" s="51">
        <v>129</v>
      </c>
      <c r="G616" s="51">
        <v>2</v>
      </c>
      <c r="H616" s="51">
        <v>0</v>
      </c>
      <c r="I616" s="51">
        <f t="shared" si="166"/>
        <v>2</v>
      </c>
      <c r="K616" s="33" t="str">
        <f t="shared" si="163"/>
        <v>subtot</v>
      </c>
      <c r="L616" s="33" t="str">
        <f t="shared" si="164"/>
        <v/>
      </c>
      <c r="M616" s="33" t="str">
        <f t="shared" si="165"/>
        <v>STM</v>
      </c>
      <c r="O616"/>
      <c r="P616"/>
    </row>
    <row r="617" spans="1:22" ht="12.75" customHeight="1" x14ac:dyDescent="0.45">
      <c r="A617" s="49"/>
      <c r="B617" s="49" t="s">
        <v>175</v>
      </c>
      <c r="C617" s="51" t="s">
        <v>185</v>
      </c>
      <c r="D617" s="51">
        <v>0</v>
      </c>
      <c r="E617" s="51"/>
      <c r="F617" s="51">
        <v>194</v>
      </c>
      <c r="G617" s="51">
        <v>1</v>
      </c>
      <c r="H617" s="51">
        <v>0</v>
      </c>
      <c r="I617" s="51">
        <f t="shared" si="166"/>
        <v>1</v>
      </c>
      <c r="K617" s="33" t="str">
        <f t="shared" ref="K617:K680" si="167">IF(LEN(TRIM(A617))&gt;3,"subtot",IF(LEN(TRIM(A617))=3,B617,K616))</f>
        <v>subtot</v>
      </c>
      <c r="L617" s="33" t="str">
        <f t="shared" si="164"/>
        <v/>
      </c>
      <c r="M617" s="33">
        <f t="shared" si="165"/>
        <v>0</v>
      </c>
      <c r="O617"/>
      <c r="P617"/>
    </row>
    <row r="618" spans="1:22" ht="12.75" customHeight="1" x14ac:dyDescent="0.45">
      <c r="A618" s="49"/>
      <c r="B618" s="46" t="s">
        <v>178</v>
      </c>
      <c r="C618" s="51">
        <v>214</v>
      </c>
      <c r="D618" s="51">
        <v>2</v>
      </c>
      <c r="E618" s="51">
        <v>3</v>
      </c>
      <c r="F618" s="51">
        <v>636</v>
      </c>
      <c r="G618" s="51">
        <v>13</v>
      </c>
      <c r="H618" s="51">
        <v>0</v>
      </c>
      <c r="I618" s="51">
        <f t="shared" si="166"/>
        <v>18</v>
      </c>
      <c r="K618" s="33" t="str">
        <f t="shared" si="167"/>
        <v>subtot</v>
      </c>
      <c r="L618" s="33" t="str">
        <f t="shared" si="164"/>
        <v/>
      </c>
      <c r="M618" s="33">
        <f t="shared" si="165"/>
        <v>0</v>
      </c>
      <c r="O618"/>
      <c r="P618"/>
    </row>
    <row r="619" spans="1:22" ht="12.75" customHeight="1" x14ac:dyDescent="0.45">
      <c r="A619" s="49"/>
      <c r="B619" s="49" t="s">
        <v>180</v>
      </c>
      <c r="C619" s="51">
        <v>8</v>
      </c>
      <c r="D619" s="51">
        <v>2</v>
      </c>
      <c r="E619" s="51">
        <v>2</v>
      </c>
      <c r="F619" s="51">
        <v>604</v>
      </c>
      <c r="G619" s="51">
        <v>13</v>
      </c>
      <c r="H619" s="51">
        <v>0</v>
      </c>
      <c r="I619" s="51">
        <f t="shared" si="166"/>
        <v>17</v>
      </c>
      <c r="K619" s="33" t="str">
        <f t="shared" si="167"/>
        <v>subtot</v>
      </c>
      <c r="L619" s="33" t="str">
        <f t="shared" si="164"/>
        <v/>
      </c>
      <c r="M619" s="33" t="str">
        <f t="shared" si="165"/>
        <v>PRH</v>
      </c>
      <c r="O619"/>
      <c r="P619"/>
    </row>
    <row r="620" spans="1:22" ht="12.75" customHeight="1" x14ac:dyDescent="0.45">
      <c r="A620" s="49"/>
      <c r="B620" s="49" t="s">
        <v>183</v>
      </c>
      <c r="C620" s="51">
        <v>10</v>
      </c>
      <c r="D620" s="51">
        <v>0</v>
      </c>
      <c r="E620" s="51">
        <v>0</v>
      </c>
      <c r="F620" s="51" t="s">
        <v>208</v>
      </c>
      <c r="G620" s="51"/>
      <c r="H620" s="51">
        <v>0</v>
      </c>
      <c r="I620" s="51">
        <f t="shared" si="166"/>
        <v>0</v>
      </c>
      <c r="K620" s="33" t="str">
        <f t="shared" si="167"/>
        <v>subtot</v>
      </c>
      <c r="L620" s="33" t="str">
        <f t="shared" si="164"/>
        <v/>
      </c>
      <c r="M620" s="33" t="str">
        <f t="shared" si="165"/>
        <v>PRC</v>
      </c>
      <c r="O620"/>
      <c r="P620"/>
    </row>
    <row r="621" spans="1:22" ht="12.75" customHeight="1" x14ac:dyDescent="0.45">
      <c r="A621" s="49"/>
      <c r="B621" s="49" t="s">
        <v>187</v>
      </c>
      <c r="C621" s="51">
        <v>191</v>
      </c>
      <c r="D621" s="51">
        <v>0</v>
      </c>
      <c r="E621" s="51">
        <v>1</v>
      </c>
      <c r="F621" s="51">
        <v>10</v>
      </c>
      <c r="G621" s="51"/>
      <c r="H621" s="51">
        <v>0</v>
      </c>
      <c r="I621" s="51">
        <f t="shared" si="166"/>
        <v>1</v>
      </c>
      <c r="K621" s="33" t="str">
        <f t="shared" si="167"/>
        <v>subtot</v>
      </c>
      <c r="L621" s="33" t="str">
        <f t="shared" si="164"/>
        <v/>
      </c>
      <c r="M621" s="33" t="str">
        <f t="shared" si="165"/>
        <v>MDR</v>
      </c>
      <c r="O621"/>
      <c r="P621"/>
    </row>
    <row r="622" spans="1:22" ht="12.75" customHeight="1" x14ac:dyDescent="0.45">
      <c r="A622" s="49"/>
      <c r="B622" s="49" t="s">
        <v>190</v>
      </c>
      <c r="C622" s="51">
        <v>4</v>
      </c>
      <c r="D622" s="51"/>
      <c r="E622" s="51"/>
      <c r="F622" s="51"/>
      <c r="G622" s="51"/>
      <c r="H622" s="51" t="s">
        <v>185</v>
      </c>
      <c r="I622" s="51">
        <f t="shared" si="166"/>
        <v>0</v>
      </c>
      <c r="K622" s="33" t="str">
        <f t="shared" si="167"/>
        <v>subtot</v>
      </c>
      <c r="L622" s="33" t="str">
        <f t="shared" si="164"/>
        <v/>
      </c>
      <c r="M622" s="33" t="str">
        <f t="shared" si="165"/>
        <v>ECP</v>
      </c>
      <c r="O622"/>
      <c r="P622"/>
    </row>
    <row r="623" spans="1:22" ht="12.75" customHeight="1" x14ac:dyDescent="0.45">
      <c r="A623" s="49"/>
      <c r="B623" s="49" t="s">
        <v>193</v>
      </c>
      <c r="C623" s="51">
        <v>1</v>
      </c>
      <c r="D623" s="51">
        <v>0</v>
      </c>
      <c r="E623" s="51"/>
      <c r="F623" s="51">
        <v>22</v>
      </c>
      <c r="G623" s="51"/>
      <c r="H623" s="51">
        <v>0</v>
      </c>
      <c r="I623" s="51">
        <f t="shared" si="166"/>
        <v>0</v>
      </c>
      <c r="K623" s="33" t="str">
        <f t="shared" si="167"/>
        <v>subtot</v>
      </c>
      <c r="L623" s="33" t="str">
        <f t="shared" si="164"/>
        <v/>
      </c>
      <c r="M623" s="33" t="str">
        <f t="shared" si="165"/>
        <v>OTP</v>
      </c>
      <c r="O623"/>
      <c r="P623"/>
    </row>
    <row r="624" spans="1:22" ht="12.75" customHeight="1" x14ac:dyDescent="0.45">
      <c r="A624" s="49"/>
      <c r="B624" s="46" t="s">
        <v>196</v>
      </c>
      <c r="C624" s="51">
        <v>14</v>
      </c>
      <c r="D624" s="51">
        <v>0</v>
      </c>
      <c r="E624" s="51">
        <v>2</v>
      </c>
      <c r="F624" s="51">
        <v>25</v>
      </c>
      <c r="G624" s="51"/>
      <c r="H624" s="51">
        <v>0</v>
      </c>
      <c r="I624" s="51">
        <f t="shared" si="166"/>
        <v>2</v>
      </c>
      <c r="K624" s="33" t="str">
        <f t="shared" si="167"/>
        <v>subtot</v>
      </c>
      <c r="L624" s="33" t="str">
        <f t="shared" si="164"/>
        <v/>
      </c>
      <c r="M624" s="33">
        <f t="shared" si="165"/>
        <v>0</v>
      </c>
      <c r="O624"/>
      <c r="P624"/>
    </row>
    <row r="625" spans="1:22" ht="12.75" customHeight="1" x14ac:dyDescent="0.45">
      <c r="A625" s="49"/>
      <c r="B625" s="49" t="s">
        <v>198</v>
      </c>
      <c r="C625" s="51">
        <v>7</v>
      </c>
      <c r="D625" s="51">
        <v>0</v>
      </c>
      <c r="E625" s="51"/>
      <c r="F625" s="51">
        <v>5</v>
      </c>
      <c r="G625" s="51"/>
      <c r="H625" s="51">
        <v>0</v>
      </c>
      <c r="I625" s="51">
        <f t="shared" si="166"/>
        <v>0</v>
      </c>
      <c r="K625" s="33" t="str">
        <f t="shared" si="167"/>
        <v>subtot</v>
      </c>
      <c r="L625" s="33" t="str">
        <f t="shared" si="164"/>
        <v/>
      </c>
      <c r="M625" s="33" t="str">
        <f t="shared" si="165"/>
        <v>SPC</v>
      </c>
      <c r="O625"/>
      <c r="P625"/>
    </row>
    <row r="626" spans="1:22" ht="12.75" customHeight="1" x14ac:dyDescent="0.45">
      <c r="A626" s="49"/>
      <c r="B626" s="49" t="s">
        <v>201</v>
      </c>
      <c r="C626" s="51">
        <v>5</v>
      </c>
      <c r="D626" s="51"/>
      <c r="E626" s="51"/>
      <c r="F626" s="51"/>
      <c r="G626" s="51"/>
      <c r="H626" s="51" t="s">
        <v>185</v>
      </c>
      <c r="I626" s="51">
        <f t="shared" si="166"/>
        <v>0</v>
      </c>
      <c r="K626" s="33" t="str">
        <f t="shared" si="167"/>
        <v>subtot</v>
      </c>
      <c r="L626" s="33" t="str">
        <f t="shared" si="164"/>
        <v/>
      </c>
      <c r="M626" s="33" t="str">
        <f t="shared" si="165"/>
        <v>LIG</v>
      </c>
      <c r="O626"/>
      <c r="P626"/>
    </row>
    <row r="627" spans="1:22" ht="12.75" customHeight="1" x14ac:dyDescent="0.45">
      <c r="A627" s="49"/>
      <c r="B627" s="49" t="s">
        <v>204</v>
      </c>
      <c r="C627" s="51">
        <v>2</v>
      </c>
      <c r="D627" s="51">
        <v>0</v>
      </c>
      <c r="E627" s="51">
        <v>0</v>
      </c>
      <c r="F627" s="51" t="s">
        <v>208</v>
      </c>
      <c r="G627" s="51"/>
      <c r="H627" s="51">
        <v>0</v>
      </c>
      <c r="I627" s="51">
        <f t="shared" si="166"/>
        <v>0</v>
      </c>
      <c r="K627" s="33" t="str">
        <f t="shared" si="167"/>
        <v>subtot</v>
      </c>
      <c r="L627" s="33" t="str">
        <f t="shared" si="164"/>
        <v/>
      </c>
      <c r="M627" s="33" t="str">
        <f t="shared" si="165"/>
        <v>OTH</v>
      </c>
      <c r="O627"/>
      <c r="P627"/>
    </row>
    <row r="628" spans="1:22" ht="12.75" customHeight="1" x14ac:dyDescent="0.45">
      <c r="A628" s="49"/>
      <c r="B628" s="49" t="s">
        <v>207</v>
      </c>
      <c r="C628" s="51" t="s">
        <v>208</v>
      </c>
      <c r="D628" s="51"/>
      <c r="E628" s="51">
        <v>2</v>
      </c>
      <c r="F628" s="51">
        <v>0</v>
      </c>
      <c r="G628" s="51"/>
      <c r="H628" s="51" t="s">
        <v>185</v>
      </c>
      <c r="I628" s="51">
        <f t="shared" si="166"/>
        <v>2</v>
      </c>
      <c r="K628" s="33" t="str">
        <f t="shared" si="167"/>
        <v>subtot</v>
      </c>
      <c r="L628" s="33" t="str">
        <f t="shared" si="164"/>
        <v/>
      </c>
      <c r="M628" s="33" t="str">
        <f t="shared" si="165"/>
        <v>OTH</v>
      </c>
      <c r="O628"/>
      <c r="P628"/>
    </row>
    <row r="629" spans="1:22" ht="12.75" customHeight="1" x14ac:dyDescent="0.45">
      <c r="A629" s="49"/>
      <c r="B629" s="49" t="s">
        <v>210</v>
      </c>
      <c r="C629" s="51" t="s">
        <v>185</v>
      </c>
      <c r="D629" s="51">
        <v>0</v>
      </c>
      <c r="E629" s="51"/>
      <c r="F629" s="51">
        <v>20</v>
      </c>
      <c r="G629" s="51"/>
      <c r="H629" s="51">
        <v>0</v>
      </c>
      <c r="I629" s="51">
        <f t="shared" si="166"/>
        <v>0</v>
      </c>
      <c r="K629" s="33" t="str">
        <f t="shared" si="167"/>
        <v>subtot</v>
      </c>
      <c r="L629" s="33" t="str">
        <f t="shared" si="164"/>
        <v/>
      </c>
      <c r="M629" s="33" t="str">
        <f t="shared" si="165"/>
        <v>OTH</v>
      </c>
      <c r="O629"/>
      <c r="P629"/>
    </row>
    <row r="630" spans="1:22" ht="12.75" customHeight="1" x14ac:dyDescent="0.45">
      <c r="A630" s="49"/>
      <c r="B630" s="49" t="s">
        <v>211</v>
      </c>
      <c r="C630" s="51" t="s">
        <v>208</v>
      </c>
      <c r="D630" s="51">
        <v>0</v>
      </c>
      <c r="E630" s="51"/>
      <c r="F630" s="51" t="s">
        <v>208</v>
      </c>
      <c r="G630" s="51"/>
      <c r="H630" s="51">
        <v>0</v>
      </c>
      <c r="I630" s="51">
        <f t="shared" si="166"/>
        <v>0</v>
      </c>
      <c r="K630" s="33" t="str">
        <f t="shared" si="167"/>
        <v>subtot</v>
      </c>
      <c r="L630" s="33" t="str">
        <f t="shared" si="164"/>
        <v/>
      </c>
      <c r="M630" s="33" t="str">
        <f t="shared" si="165"/>
        <v>OTH</v>
      </c>
      <c r="O630"/>
      <c r="P630"/>
    </row>
    <row r="631" spans="1:22" ht="12.75" customHeight="1" x14ac:dyDescent="0.45">
      <c r="A631" s="49"/>
      <c r="B631" s="46" t="s">
        <v>213</v>
      </c>
      <c r="C631" s="51" t="s">
        <v>208</v>
      </c>
      <c r="D631" s="51">
        <v>0</v>
      </c>
      <c r="E631" s="51"/>
      <c r="F631" s="51">
        <v>10</v>
      </c>
      <c r="G631" s="51"/>
      <c r="H631" s="51">
        <v>0</v>
      </c>
      <c r="I631" s="51">
        <f t="shared" si="166"/>
        <v>0</v>
      </c>
      <c r="K631" s="33" t="str">
        <f t="shared" si="167"/>
        <v>subtot</v>
      </c>
      <c r="L631" s="33" t="str">
        <f t="shared" si="164"/>
        <v/>
      </c>
      <c r="M631" s="33">
        <f t="shared" si="165"/>
        <v>0</v>
      </c>
      <c r="O631"/>
      <c r="P631"/>
    </row>
    <row r="632" spans="1:22" ht="12.75" customHeight="1" x14ac:dyDescent="0.45">
      <c r="A632" s="49"/>
      <c r="B632" s="49"/>
      <c r="C632" s="51"/>
      <c r="D632" s="51"/>
      <c r="E632" s="51"/>
      <c r="F632" s="51"/>
      <c r="G632" s="51"/>
      <c r="H632" s="51"/>
      <c r="I632" s="51">
        <f t="shared" si="166"/>
        <v>0</v>
      </c>
      <c r="K632" s="33" t="str">
        <f t="shared" si="167"/>
        <v>subtot</v>
      </c>
      <c r="L632" s="33" t="str">
        <f t="shared" si="164"/>
        <v/>
      </c>
      <c r="M632" s="33">
        <f t="shared" si="165"/>
        <v>0</v>
      </c>
      <c r="O632"/>
      <c r="P632"/>
      <c r="Q632" s="33"/>
      <c r="R632" s="33"/>
      <c r="S632" s="33"/>
      <c r="T632" s="33"/>
      <c r="U632" s="33"/>
      <c r="V632" s="33"/>
    </row>
    <row r="633" spans="1:22" s="33" customFormat="1" ht="12.75" customHeight="1" x14ac:dyDescent="0.45">
      <c r="A633" s="46" t="s">
        <v>269</v>
      </c>
      <c r="B633" s="46" t="s">
        <v>270</v>
      </c>
      <c r="C633" s="55"/>
      <c r="D633" s="55"/>
      <c r="E633" s="55"/>
      <c r="F633" s="55"/>
      <c r="G633" s="55"/>
      <c r="H633" s="55"/>
      <c r="I633" s="55">
        <f t="shared" si="166"/>
        <v>0</v>
      </c>
      <c r="K633" s="33" t="str">
        <f t="shared" si="167"/>
        <v>subtot</v>
      </c>
      <c r="L633" s="33" t="str">
        <f t="shared" si="164"/>
        <v/>
      </c>
      <c r="M633" s="33">
        <f t="shared" si="165"/>
        <v>0</v>
      </c>
      <c r="O633"/>
      <c r="P633"/>
      <c r="Q633" s="22"/>
      <c r="R633" s="22"/>
      <c r="S633" s="22"/>
      <c r="T633" s="22"/>
      <c r="U633" s="22"/>
      <c r="V633" s="22"/>
    </row>
    <row r="634" spans="1:22" ht="12.75" customHeight="1" x14ac:dyDescent="0.45">
      <c r="A634" s="49"/>
      <c r="B634" s="49"/>
      <c r="C634" s="51"/>
      <c r="D634" s="51"/>
      <c r="E634" s="51"/>
      <c r="F634" s="51"/>
      <c r="G634" s="51"/>
      <c r="H634" s="51"/>
      <c r="I634" s="51">
        <f t="shared" si="166"/>
        <v>0</v>
      </c>
      <c r="K634" s="33" t="str">
        <f t="shared" si="167"/>
        <v>subtot</v>
      </c>
      <c r="L634" s="33" t="str">
        <f t="shared" si="164"/>
        <v/>
      </c>
      <c r="M634" s="33">
        <f t="shared" si="165"/>
        <v>0</v>
      </c>
      <c r="O634"/>
      <c r="P634"/>
    </row>
    <row r="635" spans="1:22" ht="12.75" customHeight="1" x14ac:dyDescent="0.45">
      <c r="A635" s="49"/>
      <c r="B635" s="49"/>
      <c r="C635" s="51"/>
      <c r="D635" s="51"/>
      <c r="E635" s="51"/>
      <c r="F635" s="51"/>
      <c r="G635" s="51"/>
      <c r="H635" s="51"/>
      <c r="I635" s="51">
        <f t="shared" si="166"/>
        <v>0</v>
      </c>
      <c r="K635" s="33" t="str">
        <f t="shared" si="167"/>
        <v>subtot</v>
      </c>
      <c r="L635" s="33" t="str">
        <f t="shared" si="164"/>
        <v/>
      </c>
      <c r="M635" s="33">
        <f t="shared" si="165"/>
        <v>0</v>
      </c>
      <c r="O635"/>
      <c r="P635"/>
    </row>
    <row r="636" spans="1:22" ht="12.75" customHeight="1" x14ac:dyDescent="0.45">
      <c r="A636" s="49"/>
      <c r="B636" s="46" t="s">
        <v>176</v>
      </c>
      <c r="C636" s="51">
        <v>5</v>
      </c>
      <c r="D636" s="51">
        <v>1</v>
      </c>
      <c r="E636" s="51">
        <v>8</v>
      </c>
      <c r="F636" s="51">
        <v>41</v>
      </c>
      <c r="G636" s="51">
        <v>3</v>
      </c>
      <c r="H636" s="51" t="s">
        <v>208</v>
      </c>
      <c r="I636" s="51">
        <f t="shared" si="166"/>
        <v>12</v>
      </c>
      <c r="K636" s="33" t="str">
        <f t="shared" si="167"/>
        <v>subtot</v>
      </c>
      <c r="L636" s="33" t="str">
        <f t="shared" si="164"/>
        <v/>
      </c>
      <c r="M636" s="33">
        <f t="shared" si="165"/>
        <v>0</v>
      </c>
      <c r="O636"/>
      <c r="P636"/>
    </row>
    <row r="637" spans="1:22" ht="12.75" customHeight="1" x14ac:dyDescent="0.45">
      <c r="A637" s="49"/>
      <c r="B637" s="46" t="s">
        <v>170</v>
      </c>
      <c r="C637" s="51" t="s">
        <v>208</v>
      </c>
      <c r="D637" s="51">
        <v>0</v>
      </c>
      <c r="E637" s="51"/>
      <c r="F637" s="51">
        <v>4</v>
      </c>
      <c r="G637" s="51"/>
      <c r="H637" s="51">
        <v>0</v>
      </c>
      <c r="I637" s="51">
        <f t="shared" si="166"/>
        <v>0</v>
      </c>
      <c r="K637" s="33" t="str">
        <f t="shared" si="167"/>
        <v>subtot</v>
      </c>
      <c r="L637" s="33" t="str">
        <f t="shared" si="164"/>
        <v/>
      </c>
      <c r="M637" s="33">
        <f t="shared" si="165"/>
        <v>0</v>
      </c>
      <c r="O637"/>
      <c r="P637"/>
    </row>
    <row r="638" spans="1:22" ht="12.75" customHeight="1" x14ac:dyDescent="0.45">
      <c r="A638" s="49"/>
      <c r="B638" s="49" t="s">
        <v>172</v>
      </c>
      <c r="C638" s="51" t="s">
        <v>208</v>
      </c>
      <c r="D638" s="51">
        <v>0</v>
      </c>
      <c r="E638" s="51"/>
      <c r="F638" s="51">
        <v>1</v>
      </c>
      <c r="G638" s="51"/>
      <c r="H638" s="51">
        <v>0</v>
      </c>
      <c r="I638" s="51">
        <f t="shared" si="166"/>
        <v>0</v>
      </c>
      <c r="K638" s="33" t="str">
        <f t="shared" si="167"/>
        <v>subtot</v>
      </c>
      <c r="L638" s="33" t="str">
        <f t="shared" si="164"/>
        <v/>
      </c>
      <c r="M638" s="33" t="str">
        <f t="shared" si="165"/>
        <v>STM</v>
      </c>
      <c r="O638"/>
      <c r="P638"/>
    </row>
    <row r="639" spans="1:22" ht="12.75" customHeight="1" x14ac:dyDescent="0.45">
      <c r="A639" s="49"/>
      <c r="B639" s="49" t="s">
        <v>175</v>
      </c>
      <c r="C639" s="51" t="s">
        <v>185</v>
      </c>
      <c r="D639" s="51">
        <v>0</v>
      </c>
      <c r="E639" s="51"/>
      <c r="F639" s="51">
        <v>3</v>
      </c>
      <c r="G639" s="51"/>
      <c r="H639" s="51">
        <v>0</v>
      </c>
      <c r="I639" s="51">
        <f t="shared" si="166"/>
        <v>0</v>
      </c>
      <c r="K639" s="33" t="str">
        <f t="shared" si="167"/>
        <v>subtot</v>
      </c>
      <c r="L639" s="33" t="str">
        <f t="shared" si="164"/>
        <v/>
      </c>
      <c r="M639" s="33">
        <f t="shared" si="165"/>
        <v>0</v>
      </c>
      <c r="O639"/>
      <c r="P639"/>
    </row>
    <row r="640" spans="1:22" ht="12.75" customHeight="1" x14ac:dyDescent="0.45">
      <c r="A640" s="49"/>
      <c r="B640" s="46" t="s">
        <v>178</v>
      </c>
      <c r="C640" s="51">
        <v>4</v>
      </c>
      <c r="D640" s="51">
        <v>1</v>
      </c>
      <c r="E640" s="51">
        <v>6</v>
      </c>
      <c r="F640" s="51">
        <v>36</v>
      </c>
      <c r="G640" s="51">
        <v>3</v>
      </c>
      <c r="H640" s="51" t="s">
        <v>208</v>
      </c>
      <c r="I640" s="51">
        <f t="shared" si="166"/>
        <v>10</v>
      </c>
      <c r="K640" s="33" t="str">
        <f t="shared" si="167"/>
        <v>subtot</v>
      </c>
      <c r="L640" s="33" t="str">
        <f t="shared" si="164"/>
        <v/>
      </c>
      <c r="M640" s="33">
        <f t="shared" si="165"/>
        <v>0</v>
      </c>
      <c r="O640"/>
      <c r="P640"/>
    </row>
    <row r="641" spans="1:22" ht="12.75" customHeight="1" x14ac:dyDescent="0.45">
      <c r="A641" s="49"/>
      <c r="B641" s="49" t="s">
        <v>180</v>
      </c>
      <c r="C641" s="51" t="s">
        <v>208</v>
      </c>
      <c r="D641" s="51">
        <v>1</v>
      </c>
      <c r="E641" s="51">
        <v>2</v>
      </c>
      <c r="F641" s="51">
        <v>31</v>
      </c>
      <c r="G641" s="51">
        <v>2</v>
      </c>
      <c r="H641" s="51" t="s">
        <v>208</v>
      </c>
      <c r="I641" s="51">
        <f t="shared" si="166"/>
        <v>5</v>
      </c>
      <c r="K641" s="33" t="str">
        <f t="shared" si="167"/>
        <v>subtot</v>
      </c>
      <c r="L641" s="33" t="str">
        <f t="shared" si="164"/>
        <v/>
      </c>
      <c r="M641" s="33" t="str">
        <f t="shared" si="165"/>
        <v>PRH</v>
      </c>
      <c r="O641"/>
      <c r="P641"/>
    </row>
    <row r="642" spans="1:22" ht="12.75" customHeight="1" x14ac:dyDescent="0.45">
      <c r="A642" s="49"/>
      <c r="B642" s="49" t="s">
        <v>183</v>
      </c>
      <c r="C642" s="51" t="s">
        <v>208</v>
      </c>
      <c r="D642" s="51">
        <v>0</v>
      </c>
      <c r="E642" s="51"/>
      <c r="F642" s="51" t="s">
        <v>208</v>
      </c>
      <c r="G642" s="51">
        <v>0</v>
      </c>
      <c r="H642" s="51">
        <v>0</v>
      </c>
      <c r="I642" s="51">
        <f t="shared" si="166"/>
        <v>0</v>
      </c>
      <c r="K642" s="33" t="str">
        <f t="shared" si="167"/>
        <v>subtot</v>
      </c>
      <c r="L642" s="33" t="str">
        <f t="shared" si="164"/>
        <v/>
      </c>
      <c r="M642" s="33" t="str">
        <f t="shared" si="165"/>
        <v>PRC</v>
      </c>
      <c r="O642"/>
      <c r="P642"/>
    </row>
    <row r="643" spans="1:22" ht="12.75" customHeight="1" x14ac:dyDescent="0.45">
      <c r="A643" s="49"/>
      <c r="B643" s="49" t="s">
        <v>187</v>
      </c>
      <c r="C643" s="51">
        <v>3</v>
      </c>
      <c r="D643" s="51">
        <v>0</v>
      </c>
      <c r="E643" s="51">
        <v>3</v>
      </c>
      <c r="F643" s="51">
        <v>4</v>
      </c>
      <c r="G643" s="51"/>
      <c r="H643" s="51">
        <v>0</v>
      </c>
      <c r="I643" s="51">
        <f t="shared" si="166"/>
        <v>3</v>
      </c>
      <c r="K643" s="33" t="str">
        <f t="shared" si="167"/>
        <v>subtot</v>
      </c>
      <c r="L643" s="33" t="str">
        <f t="shared" si="164"/>
        <v/>
      </c>
      <c r="M643" s="33" t="str">
        <f t="shared" si="165"/>
        <v>MDR</v>
      </c>
      <c r="O643"/>
      <c r="P643"/>
    </row>
    <row r="644" spans="1:22" ht="12.75" customHeight="1" x14ac:dyDescent="0.45">
      <c r="A644" s="49"/>
      <c r="B644" s="49" t="s">
        <v>190</v>
      </c>
      <c r="C644" s="51" t="s">
        <v>208</v>
      </c>
      <c r="D644" s="51"/>
      <c r="E644" s="51"/>
      <c r="F644" s="51"/>
      <c r="G644" s="51"/>
      <c r="H644" s="51" t="s">
        <v>185</v>
      </c>
      <c r="I644" s="51">
        <f t="shared" si="166"/>
        <v>0</v>
      </c>
      <c r="K644" s="33" t="str">
        <f t="shared" si="167"/>
        <v>subtot</v>
      </c>
      <c r="L644" s="33" t="str">
        <f t="shared" si="164"/>
        <v/>
      </c>
      <c r="M644" s="33" t="str">
        <f t="shared" si="165"/>
        <v>ECP</v>
      </c>
      <c r="O644"/>
      <c r="P644"/>
    </row>
    <row r="645" spans="1:22" ht="12.75" customHeight="1" x14ac:dyDescent="0.45">
      <c r="A645" s="49"/>
      <c r="B645" s="49" t="s">
        <v>193</v>
      </c>
      <c r="C645" s="51" t="s">
        <v>208</v>
      </c>
      <c r="D645" s="51">
        <v>0</v>
      </c>
      <c r="E645" s="51"/>
      <c r="F645" s="51">
        <v>1</v>
      </c>
      <c r="G645" s="51"/>
      <c r="H645" s="51">
        <v>0</v>
      </c>
      <c r="I645" s="51">
        <f t="shared" si="166"/>
        <v>0</v>
      </c>
      <c r="K645" s="33" t="str">
        <f t="shared" si="167"/>
        <v>subtot</v>
      </c>
      <c r="L645" s="33" t="str">
        <f t="shared" si="164"/>
        <v/>
      </c>
      <c r="M645" s="33" t="str">
        <f t="shared" si="165"/>
        <v>OTP</v>
      </c>
      <c r="O645"/>
      <c r="P645"/>
    </row>
    <row r="646" spans="1:22" ht="12.75" customHeight="1" x14ac:dyDescent="0.45">
      <c r="A646" s="49"/>
      <c r="B646" s="46" t="s">
        <v>196</v>
      </c>
      <c r="C646" s="51">
        <v>1</v>
      </c>
      <c r="D646" s="51">
        <v>0</v>
      </c>
      <c r="E646" s="51">
        <v>2</v>
      </c>
      <c r="F646" s="51">
        <v>1</v>
      </c>
      <c r="G646" s="51"/>
      <c r="H646" s="51">
        <v>0</v>
      </c>
      <c r="I646" s="51">
        <f t="shared" si="166"/>
        <v>2</v>
      </c>
      <c r="K646" s="33" t="str">
        <f t="shared" si="167"/>
        <v>subtot</v>
      </c>
      <c r="L646" s="33" t="str">
        <f t="shared" si="164"/>
        <v/>
      </c>
      <c r="M646" s="33">
        <f t="shared" si="165"/>
        <v>0</v>
      </c>
      <c r="O646"/>
      <c r="P646"/>
    </row>
    <row r="647" spans="1:22" ht="12.75" customHeight="1" x14ac:dyDescent="0.45">
      <c r="A647" s="49"/>
      <c r="B647" s="49" t="s">
        <v>198</v>
      </c>
      <c r="C647" s="51" t="s">
        <v>208</v>
      </c>
      <c r="D647" s="51">
        <v>0</v>
      </c>
      <c r="E647" s="51"/>
      <c r="F647" s="51">
        <v>1</v>
      </c>
      <c r="G647" s="51"/>
      <c r="H647" s="51">
        <v>0</v>
      </c>
      <c r="I647" s="51">
        <f t="shared" si="166"/>
        <v>0</v>
      </c>
      <c r="K647" s="33" t="str">
        <f t="shared" si="167"/>
        <v>subtot</v>
      </c>
      <c r="L647" s="33" t="str">
        <f t="shared" si="164"/>
        <v/>
      </c>
      <c r="M647" s="33" t="str">
        <f t="shared" si="165"/>
        <v>SPC</v>
      </c>
      <c r="O647"/>
      <c r="P647"/>
    </row>
    <row r="648" spans="1:22" ht="12.75" customHeight="1" x14ac:dyDescent="0.45">
      <c r="A648" s="49"/>
      <c r="B648" s="49" t="s">
        <v>201</v>
      </c>
      <c r="C648" s="51" t="s">
        <v>208</v>
      </c>
      <c r="D648" s="51"/>
      <c r="E648" s="51"/>
      <c r="F648" s="51"/>
      <c r="G648" s="51"/>
      <c r="H648" s="51" t="s">
        <v>185</v>
      </c>
      <c r="I648" s="51">
        <f t="shared" si="166"/>
        <v>0</v>
      </c>
      <c r="K648" s="33" t="str">
        <f t="shared" si="167"/>
        <v>subtot</v>
      </c>
      <c r="L648" s="33" t="str">
        <f t="shared" si="164"/>
        <v/>
      </c>
      <c r="M648" s="33" t="str">
        <f t="shared" si="165"/>
        <v>LIG</v>
      </c>
      <c r="O648"/>
      <c r="P648"/>
    </row>
    <row r="649" spans="1:22" ht="12.75" customHeight="1" x14ac:dyDescent="0.45">
      <c r="A649" s="49"/>
      <c r="B649" s="49" t="s">
        <v>204</v>
      </c>
      <c r="C649" s="51" t="s">
        <v>208</v>
      </c>
      <c r="D649" s="51">
        <v>0</v>
      </c>
      <c r="E649" s="51"/>
      <c r="F649" s="51" t="s">
        <v>208</v>
      </c>
      <c r="G649" s="51"/>
      <c r="H649" s="51">
        <v>0</v>
      </c>
      <c r="I649" s="51">
        <f t="shared" si="166"/>
        <v>0</v>
      </c>
      <c r="K649" s="33" t="str">
        <f t="shared" si="167"/>
        <v>subtot</v>
      </c>
      <c r="L649" s="33" t="str">
        <f t="shared" si="164"/>
        <v/>
      </c>
      <c r="M649" s="33" t="str">
        <f t="shared" si="165"/>
        <v>OTH</v>
      </c>
      <c r="O649"/>
      <c r="P649"/>
    </row>
    <row r="650" spans="1:22" ht="12.75" customHeight="1" x14ac:dyDescent="0.45">
      <c r="A650" s="49"/>
      <c r="B650" s="49" t="s">
        <v>207</v>
      </c>
      <c r="C650" s="51" t="s">
        <v>208</v>
      </c>
      <c r="D650" s="51"/>
      <c r="E650" s="51">
        <v>2</v>
      </c>
      <c r="F650" s="51" t="s">
        <v>208</v>
      </c>
      <c r="G650" s="51"/>
      <c r="H650" s="51" t="s">
        <v>185</v>
      </c>
      <c r="I650" s="51">
        <f t="shared" si="166"/>
        <v>2</v>
      </c>
      <c r="K650" s="33" t="str">
        <f t="shared" si="167"/>
        <v>subtot</v>
      </c>
      <c r="L650" s="33" t="str">
        <f t="shared" si="164"/>
        <v/>
      </c>
      <c r="M650" s="33" t="str">
        <f t="shared" si="165"/>
        <v>OTH</v>
      </c>
      <c r="O650"/>
      <c r="P650"/>
    </row>
    <row r="651" spans="1:22" ht="12.75" customHeight="1" x14ac:dyDescent="0.45">
      <c r="A651" s="49"/>
      <c r="B651" s="49" t="s">
        <v>210</v>
      </c>
      <c r="C651" s="51" t="s">
        <v>185</v>
      </c>
      <c r="D651" s="51">
        <v>0</v>
      </c>
      <c r="E651" s="51"/>
      <c r="F651" s="51">
        <v>0</v>
      </c>
      <c r="G651" s="51">
        <v>0</v>
      </c>
      <c r="H651" s="51">
        <v>0</v>
      </c>
      <c r="I651" s="51">
        <f t="shared" si="166"/>
        <v>0</v>
      </c>
      <c r="K651" s="33" t="str">
        <f t="shared" si="167"/>
        <v>subtot</v>
      </c>
      <c r="L651" s="33" t="str">
        <f t="shared" si="164"/>
        <v/>
      </c>
      <c r="M651" s="33" t="str">
        <f t="shared" si="165"/>
        <v>OTH</v>
      </c>
      <c r="O651"/>
      <c r="P651"/>
    </row>
    <row r="652" spans="1:22" ht="12.75" customHeight="1" x14ac:dyDescent="0.45">
      <c r="A652" s="49"/>
      <c r="B652" s="49" t="s">
        <v>211</v>
      </c>
      <c r="C652" s="51" t="s">
        <v>208</v>
      </c>
      <c r="D652" s="51">
        <v>0</v>
      </c>
      <c r="E652" s="51"/>
      <c r="F652" s="51" t="s">
        <v>208</v>
      </c>
      <c r="G652" s="51"/>
      <c r="H652" s="51">
        <v>0</v>
      </c>
      <c r="I652" s="51">
        <f t="shared" si="166"/>
        <v>0</v>
      </c>
      <c r="K652" s="33" t="str">
        <f t="shared" si="167"/>
        <v>subtot</v>
      </c>
      <c r="L652" s="33" t="str">
        <f t="shared" si="164"/>
        <v/>
      </c>
      <c r="M652" s="33" t="str">
        <f t="shared" si="165"/>
        <v>OTH</v>
      </c>
      <c r="O652"/>
      <c r="P652"/>
    </row>
    <row r="653" spans="1:22" ht="12.75" customHeight="1" x14ac:dyDescent="0.45">
      <c r="A653" s="49"/>
      <c r="B653" s="46" t="s">
        <v>213</v>
      </c>
      <c r="C653" s="51" t="s">
        <v>208</v>
      </c>
      <c r="D653" s="51">
        <v>0</v>
      </c>
      <c r="E653" s="51">
        <v>0</v>
      </c>
      <c r="F653" s="51" t="s">
        <v>208</v>
      </c>
      <c r="G653" s="51"/>
      <c r="H653" s="51">
        <v>0</v>
      </c>
      <c r="I653" s="51">
        <f t="shared" si="166"/>
        <v>0</v>
      </c>
      <c r="K653" s="33" t="str">
        <f t="shared" si="167"/>
        <v>subtot</v>
      </c>
      <c r="L653" s="33" t="str">
        <f t="shared" si="164"/>
        <v/>
      </c>
      <c r="M653" s="33">
        <f t="shared" si="165"/>
        <v>0</v>
      </c>
      <c r="O653"/>
      <c r="P653"/>
    </row>
    <row r="654" spans="1:22" ht="12.75" customHeight="1" x14ac:dyDescent="0.45">
      <c r="A654" s="49"/>
      <c r="B654" s="49"/>
      <c r="C654" s="51"/>
      <c r="D654" s="51"/>
      <c r="E654" s="51"/>
      <c r="F654" s="51"/>
      <c r="G654" s="51"/>
      <c r="H654" s="51"/>
      <c r="I654" s="51">
        <f t="shared" si="166"/>
        <v>0</v>
      </c>
      <c r="K654" s="33" t="str">
        <f t="shared" si="167"/>
        <v>subtot</v>
      </c>
      <c r="L654" s="33" t="str">
        <f t="shared" si="164"/>
        <v/>
      </c>
      <c r="M654" s="33">
        <f t="shared" si="165"/>
        <v>0</v>
      </c>
      <c r="O654"/>
      <c r="P654"/>
      <c r="Q654" s="33"/>
      <c r="R654" s="33"/>
      <c r="S654" s="33"/>
      <c r="T654" s="33"/>
      <c r="U654" s="33"/>
      <c r="V654" s="33"/>
    </row>
    <row r="655" spans="1:22" s="33" customFormat="1" ht="12.75" customHeight="1" x14ac:dyDescent="0.45">
      <c r="A655" s="46" t="s">
        <v>271</v>
      </c>
      <c r="B655" s="46" t="s">
        <v>272</v>
      </c>
      <c r="C655" s="55"/>
      <c r="D655" s="55"/>
      <c r="E655" s="55"/>
      <c r="F655" s="55"/>
      <c r="G655" s="55"/>
      <c r="H655" s="55"/>
      <c r="I655" s="55">
        <f t="shared" si="166"/>
        <v>0</v>
      </c>
      <c r="K655" s="33" t="str">
        <f t="shared" si="167"/>
        <v>subtot</v>
      </c>
      <c r="L655" s="33" t="str">
        <f t="shared" si="164"/>
        <v/>
      </c>
      <c r="M655" s="33">
        <f t="shared" si="165"/>
        <v>0</v>
      </c>
      <c r="O655"/>
      <c r="P655"/>
      <c r="Q655" s="22"/>
      <c r="R655" s="22"/>
      <c r="S655" s="22"/>
      <c r="T655" s="22"/>
      <c r="U655" s="22"/>
      <c r="V655" s="22"/>
    </row>
    <row r="656" spans="1:22" ht="12.75" customHeight="1" x14ac:dyDescent="0.45">
      <c r="A656" s="49"/>
      <c r="B656" s="49"/>
      <c r="C656" s="51"/>
      <c r="D656" s="51"/>
      <c r="E656" s="51"/>
      <c r="F656" s="51"/>
      <c r="G656" s="51"/>
      <c r="H656" s="51"/>
      <c r="I656" s="51">
        <f t="shared" si="166"/>
        <v>0</v>
      </c>
      <c r="K656" s="33" t="str">
        <f t="shared" si="167"/>
        <v>subtot</v>
      </c>
      <c r="L656" s="33" t="str">
        <f t="shared" si="164"/>
        <v/>
      </c>
      <c r="M656" s="33">
        <f t="shared" si="165"/>
        <v>0</v>
      </c>
      <c r="O656"/>
      <c r="P656"/>
    </row>
    <row r="657" spans="1:16" ht="12.75" customHeight="1" x14ac:dyDescent="0.45">
      <c r="A657" s="49"/>
      <c r="B657" s="49"/>
      <c r="C657" s="51"/>
      <c r="D657" s="51"/>
      <c r="E657" s="51"/>
      <c r="F657" s="51"/>
      <c r="G657" s="51"/>
      <c r="H657" s="51"/>
      <c r="I657" s="51">
        <f t="shared" si="166"/>
        <v>0</v>
      </c>
      <c r="K657" s="33" t="str">
        <f t="shared" si="167"/>
        <v>subtot</v>
      </c>
      <c r="L657" s="33" t="str">
        <f t="shared" si="164"/>
        <v/>
      </c>
      <c r="M657" s="33">
        <f t="shared" si="165"/>
        <v>0</v>
      </c>
      <c r="O657"/>
      <c r="P657"/>
    </row>
    <row r="658" spans="1:16" ht="12.75" customHeight="1" x14ac:dyDescent="0.45">
      <c r="A658" s="49"/>
      <c r="B658" s="46" t="s">
        <v>176</v>
      </c>
      <c r="C658" s="51">
        <v>3</v>
      </c>
      <c r="D658" s="51">
        <v>0</v>
      </c>
      <c r="E658" s="51"/>
      <c r="F658" s="51">
        <v>14</v>
      </c>
      <c r="G658" s="51"/>
      <c r="H658" s="51">
        <v>0</v>
      </c>
      <c r="I658" s="51">
        <f t="shared" si="166"/>
        <v>0</v>
      </c>
      <c r="K658" s="33" t="str">
        <f t="shared" si="167"/>
        <v>subtot</v>
      </c>
      <c r="L658" s="33" t="str">
        <f t="shared" ref="L658:L721" si="168">IFERROR(VLOOKUP(K658,$O$17:$P$38,2,FALSE),"")</f>
        <v/>
      </c>
      <c r="M658" s="33">
        <f t="shared" ref="M658:M721" si="169">IFERROR(VLOOKUP(B658,$Z$17:$AA$33,2,FALSE),0)</f>
        <v>0</v>
      </c>
      <c r="O658"/>
      <c r="P658"/>
    </row>
    <row r="659" spans="1:16" ht="12.75" customHeight="1" x14ac:dyDescent="0.45">
      <c r="A659" s="49"/>
      <c r="B659" s="46" t="s">
        <v>170</v>
      </c>
      <c r="C659" s="51" t="s">
        <v>208</v>
      </c>
      <c r="D659" s="51">
        <v>0</v>
      </c>
      <c r="E659" s="51"/>
      <c r="F659" s="51">
        <v>3</v>
      </c>
      <c r="G659" s="51"/>
      <c r="H659" s="51">
        <v>0</v>
      </c>
      <c r="I659" s="51">
        <f t="shared" si="166"/>
        <v>0</v>
      </c>
      <c r="K659" s="33" t="str">
        <f t="shared" si="167"/>
        <v>subtot</v>
      </c>
      <c r="L659" s="33" t="str">
        <f t="shared" si="168"/>
        <v/>
      </c>
      <c r="M659" s="33">
        <f t="shared" si="169"/>
        <v>0</v>
      </c>
      <c r="O659"/>
      <c r="P659"/>
    </row>
    <row r="660" spans="1:16" ht="12.75" customHeight="1" x14ac:dyDescent="0.45">
      <c r="A660" s="49"/>
      <c r="B660" s="49" t="s">
        <v>172</v>
      </c>
      <c r="C660" s="51" t="s">
        <v>208</v>
      </c>
      <c r="D660" s="51">
        <v>0</v>
      </c>
      <c r="E660" s="51"/>
      <c r="F660" s="51">
        <v>1</v>
      </c>
      <c r="G660" s="51"/>
      <c r="H660" s="51">
        <v>0</v>
      </c>
      <c r="I660" s="51">
        <f t="shared" si="166"/>
        <v>0</v>
      </c>
      <c r="K660" s="33" t="str">
        <f t="shared" si="167"/>
        <v>subtot</v>
      </c>
      <c r="L660" s="33" t="str">
        <f t="shared" si="168"/>
        <v/>
      </c>
      <c r="M660" s="33" t="str">
        <f t="shared" si="169"/>
        <v>STM</v>
      </c>
      <c r="O660"/>
      <c r="P660"/>
    </row>
    <row r="661" spans="1:16" ht="12.75" customHeight="1" x14ac:dyDescent="0.45">
      <c r="A661" s="49"/>
      <c r="B661" s="49" t="s">
        <v>175</v>
      </c>
      <c r="C661" s="51" t="s">
        <v>185</v>
      </c>
      <c r="D661" s="51">
        <v>0</v>
      </c>
      <c r="E661" s="51"/>
      <c r="F661" s="51">
        <v>2</v>
      </c>
      <c r="G661" s="51"/>
      <c r="H661" s="51">
        <v>0</v>
      </c>
      <c r="I661" s="51">
        <f t="shared" ref="I661:I724" si="170">G661+E661+D661</f>
        <v>0</v>
      </c>
      <c r="K661" s="33" t="str">
        <f t="shared" si="167"/>
        <v>subtot</v>
      </c>
      <c r="L661" s="33" t="str">
        <f t="shared" si="168"/>
        <v/>
      </c>
      <c r="M661" s="33">
        <f t="shared" si="169"/>
        <v>0</v>
      </c>
      <c r="O661"/>
      <c r="P661"/>
    </row>
    <row r="662" spans="1:16" ht="12.75" customHeight="1" x14ac:dyDescent="0.45">
      <c r="A662" s="49"/>
      <c r="B662" s="46" t="s">
        <v>178</v>
      </c>
      <c r="C662" s="51">
        <v>2</v>
      </c>
      <c r="D662" s="51">
        <v>0</v>
      </c>
      <c r="E662" s="51"/>
      <c r="F662" s="51">
        <v>10</v>
      </c>
      <c r="G662" s="51"/>
      <c r="H662" s="51">
        <v>0</v>
      </c>
      <c r="I662" s="51">
        <f t="shared" si="170"/>
        <v>0</v>
      </c>
      <c r="K662" s="33" t="str">
        <f t="shared" si="167"/>
        <v>subtot</v>
      </c>
      <c r="L662" s="33" t="str">
        <f t="shared" si="168"/>
        <v/>
      </c>
      <c r="M662" s="33">
        <f t="shared" si="169"/>
        <v>0</v>
      </c>
      <c r="O662"/>
      <c r="P662"/>
    </row>
    <row r="663" spans="1:16" ht="12.75" customHeight="1" x14ac:dyDescent="0.45">
      <c r="A663" s="49"/>
      <c r="B663" s="49" t="s">
        <v>180</v>
      </c>
      <c r="C663" s="51" t="s">
        <v>208</v>
      </c>
      <c r="D663" s="51">
        <v>0</v>
      </c>
      <c r="E663" s="51"/>
      <c r="F663" s="51">
        <v>8</v>
      </c>
      <c r="G663" s="51"/>
      <c r="H663" s="51">
        <v>0</v>
      </c>
      <c r="I663" s="51">
        <f t="shared" si="170"/>
        <v>0</v>
      </c>
      <c r="K663" s="33" t="str">
        <f t="shared" si="167"/>
        <v>subtot</v>
      </c>
      <c r="L663" s="33" t="str">
        <f t="shared" si="168"/>
        <v/>
      </c>
      <c r="M663" s="33" t="str">
        <f t="shared" si="169"/>
        <v>PRH</v>
      </c>
      <c r="O663"/>
      <c r="P663"/>
    </row>
    <row r="664" spans="1:16" ht="12.75" customHeight="1" x14ac:dyDescent="0.45">
      <c r="A664" s="49"/>
      <c r="B664" s="49" t="s">
        <v>183</v>
      </c>
      <c r="C664" s="51" t="s">
        <v>208</v>
      </c>
      <c r="D664" s="51">
        <v>0</v>
      </c>
      <c r="E664" s="51">
        <v>0</v>
      </c>
      <c r="F664" s="51" t="s">
        <v>208</v>
      </c>
      <c r="G664" s="51"/>
      <c r="H664" s="51">
        <v>0</v>
      </c>
      <c r="I664" s="51">
        <f t="shared" si="170"/>
        <v>0</v>
      </c>
      <c r="K664" s="33" t="str">
        <f t="shared" si="167"/>
        <v>subtot</v>
      </c>
      <c r="L664" s="33" t="str">
        <f t="shared" si="168"/>
        <v/>
      </c>
      <c r="M664" s="33" t="str">
        <f t="shared" si="169"/>
        <v>PRC</v>
      </c>
      <c r="O664"/>
      <c r="P664"/>
    </row>
    <row r="665" spans="1:16" ht="12.75" customHeight="1" x14ac:dyDescent="0.45">
      <c r="A665" s="49"/>
      <c r="B665" s="49" t="s">
        <v>187</v>
      </c>
      <c r="C665" s="51">
        <v>2</v>
      </c>
      <c r="D665" s="51">
        <v>0</v>
      </c>
      <c r="E665" s="51"/>
      <c r="F665" s="51">
        <v>1</v>
      </c>
      <c r="G665" s="51"/>
      <c r="H665" s="51">
        <v>0</v>
      </c>
      <c r="I665" s="51">
        <f t="shared" si="170"/>
        <v>0</v>
      </c>
      <c r="K665" s="33" t="str">
        <f t="shared" si="167"/>
        <v>subtot</v>
      </c>
      <c r="L665" s="33" t="str">
        <f t="shared" si="168"/>
        <v/>
      </c>
      <c r="M665" s="33" t="str">
        <f t="shared" si="169"/>
        <v>MDR</v>
      </c>
      <c r="O665"/>
      <c r="P665"/>
    </row>
    <row r="666" spans="1:16" ht="12.75" customHeight="1" x14ac:dyDescent="0.45">
      <c r="A666" s="49"/>
      <c r="B666" s="49" t="s">
        <v>190</v>
      </c>
      <c r="C666" s="51" t="s">
        <v>208</v>
      </c>
      <c r="D666" s="51"/>
      <c r="E666" s="51"/>
      <c r="F666" s="51"/>
      <c r="G666" s="51"/>
      <c r="H666" s="51" t="s">
        <v>185</v>
      </c>
      <c r="I666" s="51">
        <f t="shared" si="170"/>
        <v>0</v>
      </c>
      <c r="K666" s="33" t="str">
        <f t="shared" si="167"/>
        <v>subtot</v>
      </c>
      <c r="L666" s="33" t="str">
        <f t="shared" si="168"/>
        <v/>
      </c>
      <c r="M666" s="33" t="str">
        <f t="shared" si="169"/>
        <v>ECP</v>
      </c>
      <c r="O666"/>
      <c r="P666"/>
    </row>
    <row r="667" spans="1:16" ht="12.75" customHeight="1" x14ac:dyDescent="0.45">
      <c r="A667" s="49"/>
      <c r="B667" s="49" t="s">
        <v>193</v>
      </c>
      <c r="C667" s="51" t="s">
        <v>208</v>
      </c>
      <c r="D667" s="51">
        <v>0</v>
      </c>
      <c r="E667" s="51"/>
      <c r="F667" s="51" t="s">
        <v>208</v>
      </c>
      <c r="G667" s="51"/>
      <c r="H667" s="51">
        <v>0</v>
      </c>
      <c r="I667" s="51">
        <f t="shared" si="170"/>
        <v>0</v>
      </c>
      <c r="K667" s="33" t="str">
        <f t="shared" si="167"/>
        <v>subtot</v>
      </c>
      <c r="L667" s="33" t="str">
        <f t="shared" si="168"/>
        <v/>
      </c>
      <c r="M667" s="33" t="str">
        <f t="shared" si="169"/>
        <v>OTP</v>
      </c>
      <c r="O667"/>
      <c r="P667"/>
    </row>
    <row r="668" spans="1:16" ht="12.75" customHeight="1" x14ac:dyDescent="0.45">
      <c r="A668" s="49"/>
      <c r="B668" s="46" t="s">
        <v>196</v>
      </c>
      <c r="C668" s="51">
        <v>1</v>
      </c>
      <c r="D668" s="51">
        <v>0</v>
      </c>
      <c r="E668" s="51"/>
      <c r="F668" s="51">
        <v>1</v>
      </c>
      <c r="G668" s="51"/>
      <c r="H668" s="51">
        <v>0</v>
      </c>
      <c r="I668" s="51">
        <f t="shared" si="170"/>
        <v>0</v>
      </c>
      <c r="K668" s="33" t="str">
        <f t="shared" si="167"/>
        <v>subtot</v>
      </c>
      <c r="L668" s="33" t="str">
        <f t="shared" si="168"/>
        <v/>
      </c>
      <c r="M668" s="33">
        <f t="shared" si="169"/>
        <v>0</v>
      </c>
      <c r="O668"/>
      <c r="P668"/>
    </row>
    <row r="669" spans="1:16" ht="12.75" customHeight="1" x14ac:dyDescent="0.45">
      <c r="A669" s="49"/>
      <c r="B669" s="49" t="s">
        <v>198</v>
      </c>
      <c r="C669" s="51" t="s">
        <v>208</v>
      </c>
      <c r="D669" s="51">
        <v>0</v>
      </c>
      <c r="E669" s="51"/>
      <c r="F669" s="51">
        <v>1</v>
      </c>
      <c r="G669" s="51"/>
      <c r="H669" s="51">
        <v>0</v>
      </c>
      <c r="I669" s="51">
        <f t="shared" si="170"/>
        <v>0</v>
      </c>
      <c r="K669" s="33" t="str">
        <f t="shared" si="167"/>
        <v>subtot</v>
      </c>
      <c r="L669" s="33" t="str">
        <f t="shared" si="168"/>
        <v/>
      </c>
      <c r="M669" s="33" t="str">
        <f t="shared" si="169"/>
        <v>SPC</v>
      </c>
      <c r="O669"/>
      <c r="P669"/>
    </row>
    <row r="670" spans="1:16" ht="12.75" customHeight="1" x14ac:dyDescent="0.45">
      <c r="A670" s="49"/>
      <c r="B670" s="49" t="s">
        <v>201</v>
      </c>
      <c r="C670" s="51" t="s">
        <v>208</v>
      </c>
      <c r="D670" s="51"/>
      <c r="E670" s="51"/>
      <c r="F670" s="51"/>
      <c r="G670" s="51"/>
      <c r="H670" s="51" t="s">
        <v>185</v>
      </c>
      <c r="I670" s="51">
        <f t="shared" si="170"/>
        <v>0</v>
      </c>
      <c r="K670" s="33" t="str">
        <f t="shared" si="167"/>
        <v>subtot</v>
      </c>
      <c r="L670" s="33" t="str">
        <f t="shared" si="168"/>
        <v/>
      </c>
      <c r="M670" s="33" t="str">
        <f t="shared" si="169"/>
        <v>LIG</v>
      </c>
      <c r="O670"/>
      <c r="P670"/>
    </row>
    <row r="671" spans="1:16" ht="12.75" customHeight="1" x14ac:dyDescent="0.45">
      <c r="A671" s="49"/>
      <c r="B671" s="49" t="s">
        <v>204</v>
      </c>
      <c r="C671" s="51" t="s">
        <v>208</v>
      </c>
      <c r="D671" s="51">
        <v>0</v>
      </c>
      <c r="E671" s="51"/>
      <c r="F671" s="51" t="s">
        <v>208</v>
      </c>
      <c r="G671" s="51"/>
      <c r="H671" s="51">
        <v>0</v>
      </c>
      <c r="I671" s="51">
        <f t="shared" si="170"/>
        <v>0</v>
      </c>
      <c r="K671" s="33" t="str">
        <f t="shared" si="167"/>
        <v>subtot</v>
      </c>
      <c r="L671" s="33" t="str">
        <f t="shared" si="168"/>
        <v/>
      </c>
      <c r="M671" s="33" t="str">
        <f t="shared" si="169"/>
        <v>OTH</v>
      </c>
      <c r="O671"/>
      <c r="P671"/>
    </row>
    <row r="672" spans="1:16" ht="12.75" customHeight="1" x14ac:dyDescent="0.45">
      <c r="A672" s="49"/>
      <c r="B672" s="49" t="s">
        <v>207</v>
      </c>
      <c r="C672" s="51" t="s">
        <v>208</v>
      </c>
      <c r="D672" s="51"/>
      <c r="E672" s="51"/>
      <c r="F672" s="51" t="s">
        <v>208</v>
      </c>
      <c r="G672" s="51"/>
      <c r="H672" s="51" t="s">
        <v>185</v>
      </c>
      <c r="I672" s="51">
        <f t="shared" si="170"/>
        <v>0</v>
      </c>
      <c r="K672" s="33" t="str">
        <f t="shared" si="167"/>
        <v>subtot</v>
      </c>
      <c r="L672" s="33" t="str">
        <f t="shared" si="168"/>
        <v/>
      </c>
      <c r="M672" s="33" t="str">
        <f t="shared" si="169"/>
        <v>OTH</v>
      </c>
      <c r="O672"/>
      <c r="P672"/>
    </row>
    <row r="673" spans="1:22" ht="12.75" customHeight="1" x14ac:dyDescent="0.45">
      <c r="A673" s="49"/>
      <c r="B673" s="49" t="s">
        <v>210</v>
      </c>
      <c r="C673" s="51" t="s">
        <v>185</v>
      </c>
      <c r="D673" s="51">
        <v>0</v>
      </c>
      <c r="E673" s="51"/>
      <c r="F673" s="51" t="s">
        <v>208</v>
      </c>
      <c r="G673" s="51">
        <v>0</v>
      </c>
      <c r="H673" s="51">
        <v>0</v>
      </c>
      <c r="I673" s="51">
        <f t="shared" si="170"/>
        <v>0</v>
      </c>
      <c r="K673" s="33" t="str">
        <f t="shared" si="167"/>
        <v>subtot</v>
      </c>
      <c r="L673" s="33" t="str">
        <f t="shared" si="168"/>
        <v/>
      </c>
      <c r="M673" s="33" t="str">
        <f t="shared" si="169"/>
        <v>OTH</v>
      </c>
      <c r="O673"/>
      <c r="P673"/>
    </row>
    <row r="674" spans="1:22" ht="12.75" customHeight="1" x14ac:dyDescent="0.45">
      <c r="A674" s="49"/>
      <c r="B674" s="49" t="s">
        <v>211</v>
      </c>
      <c r="C674" s="51" t="s">
        <v>208</v>
      </c>
      <c r="D674" s="51">
        <v>0</v>
      </c>
      <c r="E674" s="51"/>
      <c r="F674" s="51" t="s">
        <v>208</v>
      </c>
      <c r="G674" s="51"/>
      <c r="H674" s="51">
        <v>0</v>
      </c>
      <c r="I674" s="51">
        <f t="shared" si="170"/>
        <v>0</v>
      </c>
      <c r="K674" s="33" t="str">
        <f t="shared" si="167"/>
        <v>subtot</v>
      </c>
      <c r="L674" s="33" t="str">
        <f t="shared" si="168"/>
        <v/>
      </c>
      <c r="M674" s="33" t="str">
        <f t="shared" si="169"/>
        <v>OTH</v>
      </c>
      <c r="O674"/>
      <c r="P674"/>
    </row>
    <row r="675" spans="1:22" ht="12.75" customHeight="1" x14ac:dyDescent="0.45">
      <c r="A675" s="49"/>
      <c r="B675" s="46" t="s">
        <v>213</v>
      </c>
      <c r="C675" s="51" t="s">
        <v>208</v>
      </c>
      <c r="D675" s="51">
        <v>0</v>
      </c>
      <c r="E675" s="51">
        <v>0</v>
      </c>
      <c r="F675" s="51">
        <v>0</v>
      </c>
      <c r="G675" s="51"/>
      <c r="H675" s="51">
        <v>0</v>
      </c>
      <c r="I675" s="51">
        <f t="shared" si="170"/>
        <v>0</v>
      </c>
      <c r="K675" s="33" t="str">
        <f t="shared" si="167"/>
        <v>subtot</v>
      </c>
      <c r="L675" s="33" t="str">
        <f t="shared" si="168"/>
        <v/>
      </c>
      <c r="M675" s="33">
        <f t="shared" si="169"/>
        <v>0</v>
      </c>
      <c r="O675"/>
      <c r="P675"/>
    </row>
    <row r="676" spans="1:22" ht="12.75" customHeight="1" x14ac:dyDescent="0.45">
      <c r="A676" s="49"/>
      <c r="B676" s="49"/>
      <c r="C676" s="51"/>
      <c r="D676" s="51"/>
      <c r="E676" s="51"/>
      <c r="F676" s="51"/>
      <c r="G676" s="51"/>
      <c r="H676" s="51"/>
      <c r="I676" s="51">
        <f t="shared" si="170"/>
        <v>0</v>
      </c>
      <c r="K676" s="33" t="str">
        <f t="shared" si="167"/>
        <v>subtot</v>
      </c>
      <c r="L676" s="33" t="str">
        <f t="shared" si="168"/>
        <v/>
      </c>
      <c r="M676" s="33">
        <f t="shared" si="169"/>
        <v>0</v>
      </c>
      <c r="O676"/>
      <c r="P676"/>
      <c r="Q676" s="33"/>
      <c r="R676" s="33"/>
      <c r="S676" s="33"/>
      <c r="T676" s="33"/>
      <c r="U676" s="33"/>
      <c r="V676" s="33"/>
    </row>
    <row r="677" spans="1:22" s="33" customFormat="1" ht="12.75" customHeight="1" x14ac:dyDescent="0.45">
      <c r="A677" s="46" t="s">
        <v>273</v>
      </c>
      <c r="B677" s="46" t="s">
        <v>274</v>
      </c>
      <c r="C677" s="55"/>
      <c r="D677" s="55"/>
      <c r="E677" s="55"/>
      <c r="F677" s="55"/>
      <c r="G677" s="55"/>
      <c r="H677" s="55"/>
      <c r="I677" s="55">
        <f t="shared" si="170"/>
        <v>0</v>
      </c>
      <c r="K677" s="33" t="str">
        <f t="shared" si="167"/>
        <v>subtot</v>
      </c>
      <c r="L677" s="33" t="str">
        <f t="shared" si="168"/>
        <v/>
      </c>
      <c r="M677" s="33">
        <f t="shared" si="169"/>
        <v>0</v>
      </c>
      <c r="O677"/>
      <c r="P677"/>
      <c r="Q677" s="22"/>
      <c r="R677" s="22"/>
      <c r="S677" s="22"/>
      <c r="T677" s="22"/>
      <c r="U677" s="22"/>
      <c r="V677" s="22"/>
    </row>
    <row r="678" spans="1:22" ht="12.75" customHeight="1" x14ac:dyDescent="0.45">
      <c r="A678" s="49"/>
      <c r="B678" s="49"/>
      <c r="C678" s="51"/>
      <c r="D678" s="51"/>
      <c r="E678" s="51"/>
      <c r="F678" s="51"/>
      <c r="G678" s="51"/>
      <c r="H678" s="51"/>
      <c r="I678" s="51">
        <f t="shared" si="170"/>
        <v>0</v>
      </c>
      <c r="K678" s="33" t="str">
        <f t="shared" si="167"/>
        <v>subtot</v>
      </c>
      <c r="L678" s="33" t="str">
        <f t="shared" si="168"/>
        <v/>
      </c>
      <c r="M678" s="33">
        <f t="shared" si="169"/>
        <v>0</v>
      </c>
      <c r="O678"/>
      <c r="P678"/>
    </row>
    <row r="679" spans="1:22" ht="12.75" customHeight="1" x14ac:dyDescent="0.45">
      <c r="A679" s="49"/>
      <c r="B679" s="49"/>
      <c r="C679" s="51"/>
      <c r="D679" s="51"/>
      <c r="E679" s="51"/>
      <c r="F679" s="51"/>
      <c r="G679" s="51"/>
      <c r="H679" s="51"/>
      <c r="I679" s="51">
        <f t="shared" si="170"/>
        <v>0</v>
      </c>
      <c r="K679" s="33" t="str">
        <f t="shared" si="167"/>
        <v>subtot</v>
      </c>
      <c r="L679" s="33" t="str">
        <f t="shared" si="168"/>
        <v/>
      </c>
      <c r="M679" s="33">
        <f t="shared" si="169"/>
        <v>0</v>
      </c>
      <c r="O679"/>
      <c r="P679"/>
    </row>
    <row r="680" spans="1:22" ht="12.75" customHeight="1" x14ac:dyDescent="0.45">
      <c r="A680" s="49"/>
      <c r="B680" s="46" t="s">
        <v>176</v>
      </c>
      <c r="C680" s="51">
        <v>5</v>
      </c>
      <c r="D680" s="51">
        <v>0</v>
      </c>
      <c r="E680" s="51"/>
      <c r="F680" s="51">
        <v>19</v>
      </c>
      <c r="G680" s="51"/>
      <c r="H680" s="51">
        <v>0</v>
      </c>
      <c r="I680" s="51">
        <f t="shared" si="170"/>
        <v>0</v>
      </c>
      <c r="K680" s="33" t="str">
        <f t="shared" si="167"/>
        <v>subtot</v>
      </c>
      <c r="L680" s="33" t="str">
        <f t="shared" si="168"/>
        <v/>
      </c>
      <c r="M680" s="33">
        <f t="shared" si="169"/>
        <v>0</v>
      </c>
      <c r="O680"/>
      <c r="P680"/>
    </row>
    <row r="681" spans="1:22" ht="12.75" customHeight="1" x14ac:dyDescent="0.45">
      <c r="A681" s="49"/>
      <c r="B681" s="46" t="s">
        <v>170</v>
      </c>
      <c r="C681" s="51" t="s">
        <v>208</v>
      </c>
      <c r="D681" s="51">
        <v>0</v>
      </c>
      <c r="E681" s="51"/>
      <c r="F681" s="51">
        <v>10</v>
      </c>
      <c r="G681" s="51"/>
      <c r="H681" s="51">
        <v>0</v>
      </c>
      <c r="I681" s="51">
        <f t="shared" si="170"/>
        <v>0</v>
      </c>
      <c r="K681" s="33" t="str">
        <f t="shared" ref="K681:K744" si="171">IF(LEN(TRIM(A681))&gt;3,"subtot",IF(LEN(TRIM(A681))=3,B681,K680))</f>
        <v>subtot</v>
      </c>
      <c r="L681" s="33" t="str">
        <f t="shared" si="168"/>
        <v/>
      </c>
      <c r="M681" s="33">
        <f t="shared" si="169"/>
        <v>0</v>
      </c>
      <c r="O681"/>
      <c r="P681"/>
    </row>
    <row r="682" spans="1:22" ht="12.75" customHeight="1" x14ac:dyDescent="0.45">
      <c r="A682" s="49"/>
      <c r="B682" s="49" t="s">
        <v>172</v>
      </c>
      <c r="C682" s="51" t="s">
        <v>208</v>
      </c>
      <c r="D682" s="51">
        <v>0</v>
      </c>
      <c r="E682" s="51"/>
      <c r="F682" s="51">
        <v>2</v>
      </c>
      <c r="G682" s="51">
        <v>0</v>
      </c>
      <c r="H682" s="51">
        <v>0</v>
      </c>
      <c r="I682" s="51">
        <f t="shared" si="170"/>
        <v>0</v>
      </c>
      <c r="K682" s="33" t="str">
        <f t="shared" si="171"/>
        <v>subtot</v>
      </c>
      <c r="L682" s="33" t="str">
        <f t="shared" si="168"/>
        <v/>
      </c>
      <c r="M682" s="33" t="str">
        <f t="shared" si="169"/>
        <v>STM</v>
      </c>
      <c r="O682"/>
      <c r="P682"/>
    </row>
    <row r="683" spans="1:22" ht="12.75" customHeight="1" x14ac:dyDescent="0.45">
      <c r="A683" s="49"/>
      <c r="B683" s="49" t="s">
        <v>175</v>
      </c>
      <c r="C683" s="51" t="s">
        <v>185</v>
      </c>
      <c r="D683" s="51">
        <v>0</v>
      </c>
      <c r="E683" s="51"/>
      <c r="F683" s="51">
        <v>9</v>
      </c>
      <c r="G683" s="51"/>
      <c r="H683" s="51">
        <v>0</v>
      </c>
      <c r="I683" s="51">
        <f t="shared" si="170"/>
        <v>0</v>
      </c>
      <c r="K683" s="33" t="str">
        <f t="shared" si="171"/>
        <v>subtot</v>
      </c>
      <c r="L683" s="33" t="str">
        <f t="shared" si="168"/>
        <v/>
      </c>
      <c r="M683" s="33">
        <f t="shared" si="169"/>
        <v>0</v>
      </c>
      <c r="O683"/>
      <c r="P683"/>
    </row>
    <row r="684" spans="1:22" ht="12.75" customHeight="1" x14ac:dyDescent="0.45">
      <c r="A684" s="49"/>
      <c r="B684" s="46" t="s">
        <v>178</v>
      </c>
      <c r="C684" s="51">
        <v>4</v>
      </c>
      <c r="D684" s="51">
        <v>0</v>
      </c>
      <c r="E684" s="51"/>
      <c r="F684" s="51">
        <v>8</v>
      </c>
      <c r="G684" s="51"/>
      <c r="H684" s="51">
        <v>0</v>
      </c>
      <c r="I684" s="51">
        <f t="shared" si="170"/>
        <v>0</v>
      </c>
      <c r="K684" s="33" t="str">
        <f t="shared" si="171"/>
        <v>subtot</v>
      </c>
      <c r="L684" s="33" t="str">
        <f t="shared" si="168"/>
        <v/>
      </c>
      <c r="M684" s="33">
        <f t="shared" si="169"/>
        <v>0</v>
      </c>
      <c r="O684"/>
      <c r="P684"/>
    </row>
    <row r="685" spans="1:22" ht="12.75" customHeight="1" x14ac:dyDescent="0.45">
      <c r="A685" s="49"/>
      <c r="B685" s="49" t="s">
        <v>180</v>
      </c>
      <c r="C685" s="51" t="s">
        <v>208</v>
      </c>
      <c r="D685" s="51">
        <v>0</v>
      </c>
      <c r="E685" s="51"/>
      <c r="F685" s="51">
        <v>7</v>
      </c>
      <c r="G685" s="51"/>
      <c r="H685" s="51">
        <v>0</v>
      </c>
      <c r="I685" s="51">
        <f t="shared" si="170"/>
        <v>0</v>
      </c>
      <c r="K685" s="33" t="str">
        <f t="shared" si="171"/>
        <v>subtot</v>
      </c>
      <c r="L685" s="33" t="str">
        <f t="shared" si="168"/>
        <v/>
      </c>
      <c r="M685" s="33" t="str">
        <f t="shared" si="169"/>
        <v>PRH</v>
      </c>
      <c r="O685"/>
      <c r="P685"/>
    </row>
    <row r="686" spans="1:22" ht="12.75" customHeight="1" x14ac:dyDescent="0.45">
      <c r="A686" s="49"/>
      <c r="B686" s="49" t="s">
        <v>183</v>
      </c>
      <c r="C686" s="51" t="s">
        <v>208</v>
      </c>
      <c r="D686" s="51">
        <v>0</v>
      </c>
      <c r="E686" s="51">
        <v>0</v>
      </c>
      <c r="F686" s="51" t="s">
        <v>208</v>
      </c>
      <c r="G686" s="51"/>
      <c r="H686" s="51">
        <v>0</v>
      </c>
      <c r="I686" s="51">
        <f t="shared" si="170"/>
        <v>0</v>
      </c>
      <c r="K686" s="33" t="str">
        <f t="shared" si="171"/>
        <v>subtot</v>
      </c>
      <c r="L686" s="33" t="str">
        <f t="shared" si="168"/>
        <v/>
      </c>
      <c r="M686" s="33" t="str">
        <f t="shared" si="169"/>
        <v>PRC</v>
      </c>
      <c r="O686"/>
      <c r="P686"/>
    </row>
    <row r="687" spans="1:22" ht="12.75" customHeight="1" x14ac:dyDescent="0.45">
      <c r="A687" s="49"/>
      <c r="B687" s="49" t="s">
        <v>187</v>
      </c>
      <c r="C687" s="51">
        <v>3</v>
      </c>
      <c r="D687" s="51">
        <v>0</v>
      </c>
      <c r="E687" s="51"/>
      <c r="F687" s="51" t="s">
        <v>208</v>
      </c>
      <c r="G687" s="51"/>
      <c r="H687" s="51">
        <v>0</v>
      </c>
      <c r="I687" s="51">
        <f t="shared" si="170"/>
        <v>0</v>
      </c>
      <c r="K687" s="33" t="str">
        <f t="shared" si="171"/>
        <v>subtot</v>
      </c>
      <c r="L687" s="33" t="str">
        <f t="shared" si="168"/>
        <v/>
      </c>
      <c r="M687" s="33" t="str">
        <f t="shared" si="169"/>
        <v>MDR</v>
      </c>
      <c r="O687"/>
      <c r="P687"/>
    </row>
    <row r="688" spans="1:22" ht="12.75" customHeight="1" x14ac:dyDescent="0.45">
      <c r="A688" s="49"/>
      <c r="B688" s="49" t="s">
        <v>190</v>
      </c>
      <c r="C688" s="51" t="s">
        <v>208</v>
      </c>
      <c r="D688" s="51"/>
      <c r="E688" s="51"/>
      <c r="F688" s="51"/>
      <c r="G688" s="51"/>
      <c r="H688" s="51" t="s">
        <v>185</v>
      </c>
      <c r="I688" s="51">
        <f t="shared" si="170"/>
        <v>0</v>
      </c>
      <c r="K688" s="33" t="str">
        <f t="shared" si="171"/>
        <v>subtot</v>
      </c>
      <c r="L688" s="33" t="str">
        <f t="shared" si="168"/>
        <v/>
      </c>
      <c r="M688" s="33" t="str">
        <f t="shared" si="169"/>
        <v>ECP</v>
      </c>
      <c r="O688"/>
      <c r="P688"/>
    </row>
    <row r="689" spans="1:22" ht="12.75" customHeight="1" x14ac:dyDescent="0.45">
      <c r="A689" s="49"/>
      <c r="B689" s="49" t="s">
        <v>193</v>
      </c>
      <c r="C689" s="51" t="s">
        <v>208</v>
      </c>
      <c r="D689" s="51">
        <v>0</v>
      </c>
      <c r="E689" s="51"/>
      <c r="F689" s="51" t="s">
        <v>208</v>
      </c>
      <c r="G689" s="51"/>
      <c r="H689" s="51">
        <v>0</v>
      </c>
      <c r="I689" s="51">
        <f t="shared" si="170"/>
        <v>0</v>
      </c>
      <c r="K689" s="33" t="str">
        <f t="shared" si="171"/>
        <v>subtot</v>
      </c>
      <c r="L689" s="33" t="str">
        <f t="shared" si="168"/>
        <v/>
      </c>
      <c r="M689" s="33" t="str">
        <f t="shared" si="169"/>
        <v>OTP</v>
      </c>
      <c r="O689"/>
      <c r="P689"/>
    </row>
    <row r="690" spans="1:22" ht="12.75" customHeight="1" x14ac:dyDescent="0.45">
      <c r="A690" s="49"/>
      <c r="B690" s="46" t="s">
        <v>196</v>
      </c>
      <c r="C690" s="51">
        <v>1</v>
      </c>
      <c r="D690" s="51">
        <v>0</v>
      </c>
      <c r="E690" s="51"/>
      <c r="F690" s="51">
        <v>1</v>
      </c>
      <c r="G690" s="51"/>
      <c r="H690" s="51">
        <v>0</v>
      </c>
      <c r="I690" s="51">
        <f t="shared" si="170"/>
        <v>0</v>
      </c>
      <c r="K690" s="33" t="str">
        <f t="shared" si="171"/>
        <v>subtot</v>
      </c>
      <c r="L690" s="33" t="str">
        <f t="shared" si="168"/>
        <v/>
      </c>
      <c r="M690" s="33">
        <f t="shared" si="169"/>
        <v>0</v>
      </c>
      <c r="O690"/>
      <c r="P690"/>
    </row>
    <row r="691" spans="1:22" ht="12.75" customHeight="1" x14ac:dyDescent="0.45">
      <c r="A691" s="49"/>
      <c r="B691" s="49" t="s">
        <v>198</v>
      </c>
      <c r="C691" s="51" t="s">
        <v>208</v>
      </c>
      <c r="D691" s="51">
        <v>0</v>
      </c>
      <c r="E691" s="51"/>
      <c r="F691" s="51">
        <v>1</v>
      </c>
      <c r="G691" s="51"/>
      <c r="H691" s="51">
        <v>0</v>
      </c>
      <c r="I691" s="51">
        <f t="shared" si="170"/>
        <v>0</v>
      </c>
      <c r="K691" s="33" t="str">
        <f t="shared" si="171"/>
        <v>subtot</v>
      </c>
      <c r="L691" s="33" t="str">
        <f t="shared" si="168"/>
        <v/>
      </c>
      <c r="M691" s="33" t="str">
        <f t="shared" si="169"/>
        <v>SPC</v>
      </c>
      <c r="O691"/>
      <c r="P691"/>
    </row>
    <row r="692" spans="1:22" ht="12.75" customHeight="1" x14ac:dyDescent="0.45">
      <c r="A692" s="49"/>
      <c r="B692" s="49" t="s">
        <v>201</v>
      </c>
      <c r="C692" s="51" t="s">
        <v>208</v>
      </c>
      <c r="D692" s="51"/>
      <c r="E692" s="51"/>
      <c r="F692" s="51"/>
      <c r="G692" s="51"/>
      <c r="H692" s="51" t="s">
        <v>185</v>
      </c>
      <c r="I692" s="51">
        <f t="shared" si="170"/>
        <v>0</v>
      </c>
      <c r="K692" s="33" t="str">
        <f t="shared" si="171"/>
        <v>subtot</v>
      </c>
      <c r="L692" s="33" t="str">
        <f t="shared" si="168"/>
        <v/>
      </c>
      <c r="M692" s="33" t="str">
        <f t="shared" si="169"/>
        <v>LIG</v>
      </c>
      <c r="O692"/>
      <c r="P692"/>
    </row>
    <row r="693" spans="1:22" ht="12.75" customHeight="1" x14ac:dyDescent="0.45">
      <c r="A693" s="49"/>
      <c r="B693" s="49" t="s">
        <v>204</v>
      </c>
      <c r="C693" s="51" t="s">
        <v>208</v>
      </c>
      <c r="D693" s="51">
        <v>0</v>
      </c>
      <c r="E693" s="51"/>
      <c r="F693" s="51" t="s">
        <v>208</v>
      </c>
      <c r="G693" s="51"/>
      <c r="H693" s="51">
        <v>0</v>
      </c>
      <c r="I693" s="51">
        <f t="shared" si="170"/>
        <v>0</v>
      </c>
      <c r="K693" s="33" t="str">
        <f t="shared" si="171"/>
        <v>subtot</v>
      </c>
      <c r="L693" s="33" t="str">
        <f t="shared" si="168"/>
        <v/>
      </c>
      <c r="M693" s="33" t="str">
        <f t="shared" si="169"/>
        <v>OTH</v>
      </c>
      <c r="O693"/>
      <c r="P693"/>
    </row>
    <row r="694" spans="1:22" ht="12.75" customHeight="1" x14ac:dyDescent="0.45">
      <c r="A694" s="49"/>
      <c r="B694" s="49" t="s">
        <v>207</v>
      </c>
      <c r="C694" s="51" t="s">
        <v>208</v>
      </c>
      <c r="D694" s="51"/>
      <c r="E694" s="51"/>
      <c r="F694" s="51" t="s">
        <v>208</v>
      </c>
      <c r="G694" s="51"/>
      <c r="H694" s="51" t="s">
        <v>185</v>
      </c>
      <c r="I694" s="51">
        <f t="shared" si="170"/>
        <v>0</v>
      </c>
      <c r="K694" s="33" t="str">
        <f t="shared" si="171"/>
        <v>subtot</v>
      </c>
      <c r="L694" s="33" t="str">
        <f t="shared" si="168"/>
        <v/>
      </c>
      <c r="M694" s="33" t="str">
        <f t="shared" si="169"/>
        <v>OTH</v>
      </c>
      <c r="O694"/>
      <c r="P694"/>
    </row>
    <row r="695" spans="1:22" ht="12.75" customHeight="1" x14ac:dyDescent="0.45">
      <c r="A695" s="49"/>
      <c r="B695" s="49" t="s">
        <v>210</v>
      </c>
      <c r="C695" s="51" t="s">
        <v>185</v>
      </c>
      <c r="D695" s="51">
        <v>0</v>
      </c>
      <c r="E695" s="51"/>
      <c r="F695" s="51" t="s">
        <v>208</v>
      </c>
      <c r="G695" s="51">
        <v>0</v>
      </c>
      <c r="H695" s="51">
        <v>0</v>
      </c>
      <c r="I695" s="51">
        <f t="shared" si="170"/>
        <v>0</v>
      </c>
      <c r="K695" s="33" t="str">
        <f t="shared" si="171"/>
        <v>subtot</v>
      </c>
      <c r="L695" s="33" t="str">
        <f t="shared" si="168"/>
        <v/>
      </c>
      <c r="M695" s="33" t="str">
        <f t="shared" si="169"/>
        <v>OTH</v>
      </c>
      <c r="O695"/>
      <c r="P695"/>
    </row>
    <row r="696" spans="1:22" ht="12.75" customHeight="1" x14ac:dyDescent="0.45">
      <c r="A696" s="49"/>
      <c r="B696" s="49" t="s">
        <v>211</v>
      </c>
      <c r="C696" s="51" t="s">
        <v>208</v>
      </c>
      <c r="D696" s="51">
        <v>0</v>
      </c>
      <c r="E696" s="51"/>
      <c r="F696" s="51" t="s">
        <v>208</v>
      </c>
      <c r="G696" s="51"/>
      <c r="H696" s="51">
        <v>0</v>
      </c>
      <c r="I696" s="51">
        <f t="shared" si="170"/>
        <v>0</v>
      </c>
      <c r="K696" s="33" t="str">
        <f t="shared" si="171"/>
        <v>subtot</v>
      </c>
      <c r="L696" s="33" t="str">
        <f t="shared" si="168"/>
        <v/>
      </c>
      <c r="M696" s="33" t="str">
        <f t="shared" si="169"/>
        <v>OTH</v>
      </c>
      <c r="O696"/>
      <c r="P696"/>
    </row>
    <row r="697" spans="1:22" ht="12.75" customHeight="1" x14ac:dyDescent="0.45">
      <c r="A697" s="49"/>
      <c r="B697" s="46" t="s">
        <v>213</v>
      </c>
      <c r="C697" s="51" t="s">
        <v>208</v>
      </c>
      <c r="D697" s="51">
        <v>0</v>
      </c>
      <c r="E697" s="51"/>
      <c r="F697" s="51">
        <v>0</v>
      </c>
      <c r="G697" s="51"/>
      <c r="H697" s="51">
        <v>0</v>
      </c>
      <c r="I697" s="51">
        <f t="shared" si="170"/>
        <v>0</v>
      </c>
      <c r="K697" s="33" t="str">
        <f t="shared" si="171"/>
        <v>subtot</v>
      </c>
      <c r="L697" s="33" t="str">
        <f t="shared" si="168"/>
        <v/>
      </c>
      <c r="M697" s="33">
        <f t="shared" si="169"/>
        <v>0</v>
      </c>
      <c r="O697"/>
      <c r="P697"/>
    </row>
    <row r="698" spans="1:22" ht="12.75" customHeight="1" x14ac:dyDescent="0.45">
      <c r="A698" s="49"/>
      <c r="B698" s="49"/>
      <c r="C698" s="51"/>
      <c r="D698" s="51"/>
      <c r="E698" s="51"/>
      <c r="F698" s="51"/>
      <c r="G698" s="51"/>
      <c r="H698" s="51"/>
      <c r="I698" s="51">
        <f t="shared" si="170"/>
        <v>0</v>
      </c>
      <c r="K698" s="33" t="str">
        <f t="shared" si="171"/>
        <v>subtot</v>
      </c>
      <c r="L698" s="33" t="str">
        <f t="shared" si="168"/>
        <v/>
      </c>
      <c r="M698" s="33">
        <f t="shared" si="169"/>
        <v>0</v>
      </c>
      <c r="O698"/>
      <c r="P698"/>
      <c r="Q698" s="33"/>
      <c r="R698" s="33"/>
      <c r="S698" s="33"/>
      <c r="T698" s="33"/>
      <c r="U698" s="33"/>
      <c r="V698" s="33"/>
    </row>
    <row r="699" spans="1:22" s="33" customFormat="1" ht="12.75" customHeight="1" x14ac:dyDescent="0.45">
      <c r="A699" s="46" t="s">
        <v>275</v>
      </c>
      <c r="B699" s="46" t="s">
        <v>276</v>
      </c>
      <c r="C699" s="55"/>
      <c r="D699" s="55"/>
      <c r="E699" s="55"/>
      <c r="F699" s="55"/>
      <c r="G699" s="55"/>
      <c r="H699" s="55"/>
      <c r="I699" s="55">
        <f t="shared" si="170"/>
        <v>0</v>
      </c>
      <c r="K699" s="33" t="str">
        <f t="shared" si="171"/>
        <v>subtot</v>
      </c>
      <c r="L699" s="33" t="str">
        <f t="shared" si="168"/>
        <v/>
      </c>
      <c r="M699" s="33">
        <f t="shared" si="169"/>
        <v>0</v>
      </c>
      <c r="O699"/>
      <c r="P699"/>
      <c r="Q699" s="22"/>
      <c r="R699" s="22"/>
      <c r="S699" s="22"/>
      <c r="T699" s="22"/>
      <c r="U699" s="22"/>
      <c r="V699" s="22"/>
    </row>
    <row r="700" spans="1:22" ht="12.75" customHeight="1" x14ac:dyDescent="0.45">
      <c r="A700" s="49"/>
      <c r="B700" s="49"/>
      <c r="C700" s="51"/>
      <c r="D700" s="51"/>
      <c r="E700" s="51"/>
      <c r="F700" s="51"/>
      <c r="G700" s="51"/>
      <c r="H700" s="51"/>
      <c r="I700" s="51">
        <f t="shared" si="170"/>
        <v>0</v>
      </c>
      <c r="K700" s="33" t="str">
        <f t="shared" si="171"/>
        <v>subtot</v>
      </c>
      <c r="L700" s="33" t="str">
        <f t="shared" si="168"/>
        <v/>
      </c>
      <c r="M700" s="33">
        <f t="shared" si="169"/>
        <v>0</v>
      </c>
      <c r="O700"/>
      <c r="P700"/>
    </row>
    <row r="701" spans="1:22" ht="12.75" customHeight="1" x14ac:dyDescent="0.45">
      <c r="A701" s="49"/>
      <c r="B701" s="49"/>
      <c r="C701" s="51"/>
      <c r="D701" s="51"/>
      <c r="E701" s="51"/>
      <c r="F701" s="51"/>
      <c r="G701" s="51"/>
      <c r="H701" s="51"/>
      <c r="I701" s="51">
        <f t="shared" si="170"/>
        <v>0</v>
      </c>
      <c r="K701" s="33" t="str">
        <f t="shared" si="171"/>
        <v>subtot</v>
      </c>
      <c r="L701" s="33" t="str">
        <f t="shared" si="168"/>
        <v/>
      </c>
      <c r="M701" s="33">
        <f t="shared" si="169"/>
        <v>0</v>
      </c>
      <c r="O701"/>
      <c r="P701"/>
    </row>
    <row r="702" spans="1:22" ht="12.75" customHeight="1" x14ac:dyDescent="0.45">
      <c r="A702" s="49"/>
      <c r="B702" s="46" t="s">
        <v>176</v>
      </c>
      <c r="C702" s="51">
        <v>3</v>
      </c>
      <c r="D702" s="51">
        <v>0</v>
      </c>
      <c r="E702" s="51"/>
      <c r="F702" s="51">
        <v>8</v>
      </c>
      <c r="G702" s="51"/>
      <c r="H702" s="51">
        <v>0</v>
      </c>
      <c r="I702" s="51">
        <f t="shared" si="170"/>
        <v>0</v>
      </c>
      <c r="K702" s="33" t="str">
        <f t="shared" si="171"/>
        <v>subtot</v>
      </c>
      <c r="L702" s="33" t="str">
        <f t="shared" si="168"/>
        <v/>
      </c>
      <c r="M702" s="33">
        <f t="shared" si="169"/>
        <v>0</v>
      </c>
      <c r="O702"/>
      <c r="P702"/>
    </row>
    <row r="703" spans="1:22" ht="12.75" customHeight="1" x14ac:dyDescent="0.45">
      <c r="A703" s="49"/>
      <c r="B703" s="46" t="s">
        <v>170</v>
      </c>
      <c r="C703" s="51" t="s">
        <v>208</v>
      </c>
      <c r="D703" s="51">
        <v>0</v>
      </c>
      <c r="E703" s="51"/>
      <c r="F703" s="51">
        <v>1</v>
      </c>
      <c r="G703" s="51">
        <v>0</v>
      </c>
      <c r="H703" s="51">
        <v>0</v>
      </c>
      <c r="I703" s="51">
        <f t="shared" si="170"/>
        <v>0</v>
      </c>
      <c r="K703" s="33" t="str">
        <f t="shared" si="171"/>
        <v>subtot</v>
      </c>
      <c r="L703" s="33" t="str">
        <f t="shared" si="168"/>
        <v/>
      </c>
      <c r="M703" s="33">
        <f t="shared" si="169"/>
        <v>0</v>
      </c>
      <c r="O703"/>
      <c r="P703"/>
    </row>
    <row r="704" spans="1:22" ht="12.75" customHeight="1" x14ac:dyDescent="0.45">
      <c r="A704" s="49"/>
      <c r="B704" s="49" t="s">
        <v>172</v>
      </c>
      <c r="C704" s="51" t="s">
        <v>208</v>
      </c>
      <c r="D704" s="51">
        <v>0</v>
      </c>
      <c r="E704" s="51"/>
      <c r="F704" s="51">
        <v>1</v>
      </c>
      <c r="G704" s="51">
        <v>0</v>
      </c>
      <c r="H704" s="51">
        <v>0</v>
      </c>
      <c r="I704" s="51">
        <f t="shared" si="170"/>
        <v>0</v>
      </c>
      <c r="K704" s="33" t="str">
        <f t="shared" si="171"/>
        <v>subtot</v>
      </c>
      <c r="L704" s="33" t="str">
        <f t="shared" si="168"/>
        <v/>
      </c>
      <c r="M704" s="33" t="str">
        <f t="shared" si="169"/>
        <v>STM</v>
      </c>
      <c r="O704"/>
      <c r="P704"/>
    </row>
    <row r="705" spans="1:22" ht="12.75" customHeight="1" x14ac:dyDescent="0.45">
      <c r="A705" s="49"/>
      <c r="B705" s="49" t="s">
        <v>175</v>
      </c>
      <c r="C705" s="51" t="s">
        <v>185</v>
      </c>
      <c r="D705" s="51">
        <v>0</v>
      </c>
      <c r="E705" s="51">
        <v>0</v>
      </c>
      <c r="F705" s="51" t="s">
        <v>208</v>
      </c>
      <c r="G705" s="51">
        <v>0</v>
      </c>
      <c r="H705" s="51">
        <v>0</v>
      </c>
      <c r="I705" s="51">
        <f t="shared" si="170"/>
        <v>0</v>
      </c>
      <c r="K705" s="33" t="str">
        <f t="shared" si="171"/>
        <v>subtot</v>
      </c>
      <c r="L705" s="33" t="str">
        <f t="shared" si="168"/>
        <v/>
      </c>
      <c r="M705" s="33">
        <f t="shared" si="169"/>
        <v>0</v>
      </c>
      <c r="O705"/>
      <c r="P705"/>
    </row>
    <row r="706" spans="1:22" ht="12.75" customHeight="1" x14ac:dyDescent="0.45">
      <c r="A706" s="49"/>
      <c r="B706" s="46" t="s">
        <v>178</v>
      </c>
      <c r="C706" s="51">
        <v>2</v>
      </c>
      <c r="D706" s="51">
        <v>0</v>
      </c>
      <c r="E706" s="51"/>
      <c r="F706" s="51">
        <v>6</v>
      </c>
      <c r="G706" s="51"/>
      <c r="H706" s="51">
        <v>0</v>
      </c>
      <c r="I706" s="51">
        <f t="shared" si="170"/>
        <v>0</v>
      </c>
      <c r="K706" s="33" t="str">
        <f t="shared" si="171"/>
        <v>subtot</v>
      </c>
      <c r="L706" s="33" t="str">
        <f t="shared" si="168"/>
        <v/>
      </c>
      <c r="M706" s="33">
        <f t="shared" si="169"/>
        <v>0</v>
      </c>
      <c r="O706"/>
      <c r="P706"/>
    </row>
    <row r="707" spans="1:22" ht="12.75" customHeight="1" x14ac:dyDescent="0.45">
      <c r="A707" s="49"/>
      <c r="B707" s="49" t="s">
        <v>180</v>
      </c>
      <c r="C707" s="51" t="s">
        <v>208</v>
      </c>
      <c r="D707" s="51">
        <v>0</v>
      </c>
      <c r="E707" s="51"/>
      <c r="F707" s="51">
        <v>5</v>
      </c>
      <c r="G707" s="51"/>
      <c r="H707" s="51">
        <v>0</v>
      </c>
      <c r="I707" s="51">
        <f t="shared" si="170"/>
        <v>0</v>
      </c>
      <c r="K707" s="33" t="str">
        <f t="shared" si="171"/>
        <v>subtot</v>
      </c>
      <c r="L707" s="33" t="str">
        <f t="shared" si="168"/>
        <v/>
      </c>
      <c r="M707" s="33" t="str">
        <f t="shared" si="169"/>
        <v>PRH</v>
      </c>
      <c r="O707"/>
      <c r="P707"/>
    </row>
    <row r="708" spans="1:22" ht="12.75" customHeight="1" x14ac:dyDescent="0.45">
      <c r="A708" s="49"/>
      <c r="B708" s="49" t="s">
        <v>183</v>
      </c>
      <c r="C708" s="51" t="s">
        <v>208</v>
      </c>
      <c r="D708" s="51">
        <v>0</v>
      </c>
      <c r="E708" s="51">
        <v>0</v>
      </c>
      <c r="F708" s="51">
        <v>0</v>
      </c>
      <c r="G708" s="51">
        <v>0</v>
      </c>
      <c r="H708" s="51">
        <v>0</v>
      </c>
      <c r="I708" s="51">
        <f t="shared" si="170"/>
        <v>0</v>
      </c>
      <c r="K708" s="33" t="str">
        <f t="shared" si="171"/>
        <v>subtot</v>
      </c>
      <c r="L708" s="33" t="str">
        <f t="shared" si="168"/>
        <v/>
      </c>
      <c r="M708" s="33" t="str">
        <f t="shared" si="169"/>
        <v>PRC</v>
      </c>
      <c r="O708"/>
      <c r="P708"/>
    </row>
    <row r="709" spans="1:22" ht="12.75" customHeight="1" x14ac:dyDescent="0.45">
      <c r="A709" s="49"/>
      <c r="B709" s="49" t="s">
        <v>187</v>
      </c>
      <c r="C709" s="51">
        <v>2</v>
      </c>
      <c r="D709" s="51">
        <v>0</v>
      </c>
      <c r="E709" s="51"/>
      <c r="F709" s="51" t="s">
        <v>208</v>
      </c>
      <c r="G709" s="51"/>
      <c r="H709" s="51">
        <v>0</v>
      </c>
      <c r="I709" s="51">
        <f t="shared" si="170"/>
        <v>0</v>
      </c>
      <c r="K709" s="33" t="str">
        <f t="shared" si="171"/>
        <v>subtot</v>
      </c>
      <c r="L709" s="33" t="str">
        <f t="shared" si="168"/>
        <v/>
      </c>
      <c r="M709" s="33" t="str">
        <f t="shared" si="169"/>
        <v>MDR</v>
      </c>
      <c r="O709"/>
      <c r="P709"/>
    </row>
    <row r="710" spans="1:22" ht="12.75" customHeight="1" x14ac:dyDescent="0.45">
      <c r="A710" s="49"/>
      <c r="B710" s="49" t="s">
        <v>190</v>
      </c>
      <c r="C710" s="51" t="s">
        <v>208</v>
      </c>
      <c r="D710" s="51"/>
      <c r="E710" s="51"/>
      <c r="F710" s="51"/>
      <c r="G710" s="51"/>
      <c r="H710" s="51" t="s">
        <v>185</v>
      </c>
      <c r="I710" s="51">
        <f t="shared" si="170"/>
        <v>0</v>
      </c>
      <c r="K710" s="33" t="str">
        <f t="shared" si="171"/>
        <v>subtot</v>
      </c>
      <c r="L710" s="33" t="str">
        <f t="shared" si="168"/>
        <v/>
      </c>
      <c r="M710" s="33" t="str">
        <f t="shared" si="169"/>
        <v>ECP</v>
      </c>
      <c r="O710"/>
      <c r="P710"/>
    </row>
    <row r="711" spans="1:22" ht="12.75" customHeight="1" x14ac:dyDescent="0.45">
      <c r="A711" s="49"/>
      <c r="B711" s="49" t="s">
        <v>193</v>
      </c>
      <c r="C711" s="51" t="s">
        <v>208</v>
      </c>
      <c r="D711" s="51">
        <v>0</v>
      </c>
      <c r="E711" s="51"/>
      <c r="F711" s="51">
        <v>1</v>
      </c>
      <c r="G711" s="51">
        <v>0</v>
      </c>
      <c r="H711" s="51">
        <v>0</v>
      </c>
      <c r="I711" s="51">
        <f t="shared" si="170"/>
        <v>0</v>
      </c>
      <c r="K711" s="33" t="str">
        <f t="shared" si="171"/>
        <v>subtot</v>
      </c>
      <c r="L711" s="33" t="str">
        <f t="shared" si="168"/>
        <v/>
      </c>
      <c r="M711" s="33" t="str">
        <f t="shared" si="169"/>
        <v>OTP</v>
      </c>
      <c r="O711"/>
      <c r="P711"/>
    </row>
    <row r="712" spans="1:22" ht="12.75" customHeight="1" x14ac:dyDescent="0.45">
      <c r="A712" s="49"/>
      <c r="B712" s="46" t="s">
        <v>196</v>
      </c>
      <c r="C712" s="51" t="s">
        <v>208</v>
      </c>
      <c r="D712" s="51">
        <v>0</v>
      </c>
      <c r="E712" s="51"/>
      <c r="F712" s="51" t="s">
        <v>208</v>
      </c>
      <c r="G712" s="51"/>
      <c r="H712" s="51">
        <v>0</v>
      </c>
      <c r="I712" s="51">
        <f t="shared" si="170"/>
        <v>0</v>
      </c>
      <c r="K712" s="33" t="str">
        <f t="shared" si="171"/>
        <v>subtot</v>
      </c>
      <c r="L712" s="33" t="str">
        <f t="shared" si="168"/>
        <v/>
      </c>
      <c r="M712" s="33">
        <f t="shared" si="169"/>
        <v>0</v>
      </c>
      <c r="O712"/>
      <c r="P712"/>
    </row>
    <row r="713" spans="1:22" ht="12.75" customHeight="1" x14ac:dyDescent="0.45">
      <c r="A713" s="49"/>
      <c r="B713" s="49" t="s">
        <v>198</v>
      </c>
      <c r="C713" s="51" t="s">
        <v>208</v>
      </c>
      <c r="D713" s="51">
        <v>0</v>
      </c>
      <c r="E713" s="51">
        <v>0</v>
      </c>
      <c r="F713" s="51" t="s">
        <v>208</v>
      </c>
      <c r="G713" s="51"/>
      <c r="H713" s="51">
        <v>0</v>
      </c>
      <c r="I713" s="51">
        <f t="shared" si="170"/>
        <v>0</v>
      </c>
      <c r="K713" s="33" t="str">
        <f t="shared" si="171"/>
        <v>subtot</v>
      </c>
      <c r="L713" s="33" t="str">
        <f t="shared" si="168"/>
        <v/>
      </c>
      <c r="M713" s="33" t="str">
        <f t="shared" si="169"/>
        <v>SPC</v>
      </c>
      <c r="O713"/>
      <c r="P713"/>
    </row>
    <row r="714" spans="1:22" ht="12.75" customHeight="1" x14ac:dyDescent="0.45">
      <c r="A714" s="49"/>
      <c r="B714" s="49" t="s">
        <v>201</v>
      </c>
      <c r="C714" s="51" t="s">
        <v>208</v>
      </c>
      <c r="D714" s="51"/>
      <c r="E714" s="51"/>
      <c r="F714" s="51"/>
      <c r="G714" s="51"/>
      <c r="H714" s="51" t="s">
        <v>185</v>
      </c>
      <c r="I714" s="51">
        <f t="shared" si="170"/>
        <v>0</v>
      </c>
      <c r="K714" s="33" t="str">
        <f t="shared" si="171"/>
        <v>subtot</v>
      </c>
      <c r="L714" s="33" t="str">
        <f t="shared" si="168"/>
        <v/>
      </c>
      <c r="M714" s="33" t="str">
        <f t="shared" si="169"/>
        <v>LIG</v>
      </c>
      <c r="O714"/>
      <c r="P714"/>
    </row>
    <row r="715" spans="1:22" ht="12.75" customHeight="1" x14ac:dyDescent="0.45">
      <c r="A715" s="49"/>
      <c r="B715" s="49" t="s">
        <v>204</v>
      </c>
      <c r="C715" s="51" t="s">
        <v>208</v>
      </c>
      <c r="D715" s="51">
        <v>0</v>
      </c>
      <c r="E715" s="51"/>
      <c r="F715" s="51" t="s">
        <v>208</v>
      </c>
      <c r="G715" s="51"/>
      <c r="H715" s="51">
        <v>0</v>
      </c>
      <c r="I715" s="51">
        <f t="shared" si="170"/>
        <v>0</v>
      </c>
      <c r="K715" s="33" t="str">
        <f t="shared" si="171"/>
        <v>subtot</v>
      </c>
      <c r="L715" s="33" t="str">
        <f t="shared" si="168"/>
        <v/>
      </c>
      <c r="M715" s="33" t="str">
        <f t="shared" si="169"/>
        <v>OTH</v>
      </c>
      <c r="O715"/>
      <c r="P715"/>
    </row>
    <row r="716" spans="1:22" ht="12.75" customHeight="1" x14ac:dyDescent="0.45">
      <c r="A716" s="49"/>
      <c r="B716" s="49" t="s">
        <v>207</v>
      </c>
      <c r="C716" s="51" t="s">
        <v>208</v>
      </c>
      <c r="D716" s="51"/>
      <c r="E716" s="51"/>
      <c r="F716" s="51" t="s">
        <v>208</v>
      </c>
      <c r="G716" s="51"/>
      <c r="H716" s="51" t="s">
        <v>185</v>
      </c>
      <c r="I716" s="51">
        <f t="shared" si="170"/>
        <v>0</v>
      </c>
      <c r="K716" s="33" t="str">
        <f t="shared" si="171"/>
        <v>subtot</v>
      </c>
      <c r="L716" s="33" t="str">
        <f t="shared" si="168"/>
        <v/>
      </c>
      <c r="M716" s="33" t="str">
        <f t="shared" si="169"/>
        <v>OTH</v>
      </c>
      <c r="O716"/>
      <c r="P716"/>
    </row>
    <row r="717" spans="1:22" ht="12.75" customHeight="1" x14ac:dyDescent="0.45">
      <c r="A717" s="49"/>
      <c r="B717" s="49" t="s">
        <v>210</v>
      </c>
      <c r="C717" s="51" t="s">
        <v>185</v>
      </c>
      <c r="D717" s="51">
        <v>0</v>
      </c>
      <c r="E717" s="51"/>
      <c r="F717" s="51">
        <v>0</v>
      </c>
      <c r="G717" s="51"/>
      <c r="H717" s="51">
        <v>0</v>
      </c>
      <c r="I717" s="51">
        <f t="shared" si="170"/>
        <v>0</v>
      </c>
      <c r="K717" s="33" t="str">
        <f t="shared" si="171"/>
        <v>subtot</v>
      </c>
      <c r="L717" s="33" t="str">
        <f t="shared" si="168"/>
        <v/>
      </c>
      <c r="M717" s="33" t="str">
        <f t="shared" si="169"/>
        <v>OTH</v>
      </c>
      <c r="O717"/>
      <c r="P717"/>
    </row>
    <row r="718" spans="1:22" ht="12.75" customHeight="1" x14ac:dyDescent="0.45">
      <c r="A718" s="49"/>
      <c r="B718" s="49" t="s">
        <v>211</v>
      </c>
      <c r="C718" s="51" t="s">
        <v>208</v>
      </c>
      <c r="D718" s="51">
        <v>0</v>
      </c>
      <c r="E718" s="51"/>
      <c r="F718" s="51" t="s">
        <v>208</v>
      </c>
      <c r="G718" s="51">
        <v>0</v>
      </c>
      <c r="H718" s="51">
        <v>0</v>
      </c>
      <c r="I718" s="51">
        <f t="shared" si="170"/>
        <v>0</v>
      </c>
      <c r="K718" s="33" t="str">
        <f t="shared" si="171"/>
        <v>subtot</v>
      </c>
      <c r="L718" s="33" t="str">
        <f t="shared" si="168"/>
        <v/>
      </c>
      <c r="M718" s="33" t="str">
        <f t="shared" si="169"/>
        <v>OTH</v>
      </c>
      <c r="O718"/>
      <c r="P718"/>
    </row>
    <row r="719" spans="1:22" ht="12.75" customHeight="1" x14ac:dyDescent="0.45">
      <c r="A719" s="49"/>
      <c r="B719" s="46" t="s">
        <v>213</v>
      </c>
      <c r="C719" s="51" t="s">
        <v>208</v>
      </c>
      <c r="D719" s="51">
        <v>0</v>
      </c>
      <c r="E719" s="51">
        <v>0</v>
      </c>
      <c r="F719" s="51">
        <v>0</v>
      </c>
      <c r="G719" s="51"/>
      <c r="H719" s="51">
        <v>0</v>
      </c>
      <c r="I719" s="51">
        <f t="shared" si="170"/>
        <v>0</v>
      </c>
      <c r="K719" s="33" t="str">
        <f t="shared" si="171"/>
        <v>subtot</v>
      </c>
      <c r="L719" s="33" t="str">
        <f t="shared" si="168"/>
        <v/>
      </c>
      <c r="M719" s="33">
        <f t="shared" si="169"/>
        <v>0</v>
      </c>
      <c r="O719"/>
      <c r="P719"/>
    </row>
    <row r="720" spans="1:22" ht="12.75" customHeight="1" x14ac:dyDescent="0.45">
      <c r="A720" s="49"/>
      <c r="B720" s="49"/>
      <c r="C720" s="51"/>
      <c r="D720" s="51"/>
      <c r="E720" s="51"/>
      <c r="F720" s="51"/>
      <c r="G720" s="51"/>
      <c r="H720" s="51"/>
      <c r="I720" s="51">
        <f t="shared" si="170"/>
        <v>0</v>
      </c>
      <c r="K720" s="33" t="str">
        <f t="shared" si="171"/>
        <v>subtot</v>
      </c>
      <c r="L720" s="33" t="str">
        <f t="shared" si="168"/>
        <v/>
      </c>
      <c r="M720" s="33">
        <f t="shared" si="169"/>
        <v>0</v>
      </c>
      <c r="O720"/>
      <c r="P720"/>
      <c r="Q720" s="33"/>
      <c r="R720" s="33"/>
      <c r="S720" s="33"/>
      <c r="T720" s="33"/>
      <c r="U720" s="33"/>
      <c r="V720" s="33"/>
    </row>
    <row r="721" spans="1:22" s="33" customFormat="1" ht="12.75" customHeight="1" x14ac:dyDescent="0.45">
      <c r="A721" s="46" t="s">
        <v>277</v>
      </c>
      <c r="B721" s="46" t="s">
        <v>177</v>
      </c>
      <c r="C721" s="55"/>
      <c r="D721" s="55"/>
      <c r="E721" s="55"/>
      <c r="F721" s="55"/>
      <c r="G721" s="55"/>
      <c r="H721" s="55"/>
      <c r="I721" s="55">
        <f t="shared" si="170"/>
        <v>0</v>
      </c>
      <c r="K721" s="33" t="str">
        <f t="shared" si="171"/>
        <v>CHEMICALS</v>
      </c>
      <c r="L721" s="33" t="str">
        <f t="shared" si="168"/>
        <v>ICH</v>
      </c>
      <c r="M721" s="33">
        <f t="shared" si="169"/>
        <v>0</v>
      </c>
      <c r="O721"/>
      <c r="P721"/>
      <c r="Q721" s="22"/>
      <c r="R721" s="22"/>
      <c r="S721" s="22"/>
      <c r="T721" s="22"/>
      <c r="U721" s="22"/>
      <c r="V721" s="22"/>
    </row>
    <row r="722" spans="1:22" ht="12.75" customHeight="1" x14ac:dyDescent="0.45">
      <c r="A722" s="57"/>
      <c r="B722" s="58"/>
      <c r="C722" s="51"/>
      <c r="D722" s="51"/>
      <c r="E722" s="51"/>
      <c r="F722" s="51"/>
      <c r="G722" s="51"/>
      <c r="H722" s="51"/>
      <c r="I722" s="51">
        <f t="shared" si="170"/>
        <v>0</v>
      </c>
      <c r="K722" s="33" t="str">
        <f t="shared" si="171"/>
        <v>CHEMICALS</v>
      </c>
      <c r="L722" s="33" t="str">
        <f t="shared" ref="L722:L785" si="172">IFERROR(VLOOKUP(K722,$O$17:$P$38,2,FALSE),"")</f>
        <v>ICH</v>
      </c>
      <c r="M722" s="33">
        <f t="shared" ref="M722:M785" si="173">IFERROR(VLOOKUP(B722,$Z$17:$AA$33,2,FALSE),0)</f>
        <v>0</v>
      </c>
      <c r="O722"/>
      <c r="P722"/>
    </row>
    <row r="723" spans="1:22" ht="12.75" customHeight="1" x14ac:dyDescent="0.45">
      <c r="A723" s="49"/>
      <c r="B723" s="49"/>
      <c r="C723" s="51"/>
      <c r="D723" s="51"/>
      <c r="E723" s="51"/>
      <c r="F723" s="51"/>
      <c r="G723" s="51"/>
      <c r="H723" s="51"/>
      <c r="I723" s="51">
        <f t="shared" si="170"/>
        <v>0</v>
      </c>
      <c r="K723" s="33" t="str">
        <f t="shared" si="171"/>
        <v>CHEMICALS</v>
      </c>
      <c r="L723" s="33" t="str">
        <f t="shared" si="172"/>
        <v>ICH</v>
      </c>
      <c r="M723" s="33">
        <f t="shared" si="173"/>
        <v>0</v>
      </c>
      <c r="O723"/>
      <c r="P723"/>
    </row>
    <row r="724" spans="1:22" ht="12.75" customHeight="1" x14ac:dyDescent="0.45">
      <c r="A724" s="49"/>
      <c r="B724" s="46" t="s">
        <v>176</v>
      </c>
      <c r="C724" s="51">
        <v>708</v>
      </c>
      <c r="D724" s="51">
        <v>3</v>
      </c>
      <c r="E724" s="51">
        <v>6</v>
      </c>
      <c r="F724" s="51">
        <v>2344</v>
      </c>
      <c r="G724" s="51">
        <v>7</v>
      </c>
      <c r="H724" s="51">
        <v>113</v>
      </c>
      <c r="I724" s="51">
        <f t="shared" si="170"/>
        <v>16</v>
      </c>
      <c r="K724" s="33" t="str">
        <f t="shared" si="171"/>
        <v>CHEMICALS</v>
      </c>
      <c r="L724" s="33" t="str">
        <f t="shared" si="172"/>
        <v>ICH</v>
      </c>
      <c r="M724" s="33">
        <f t="shared" si="173"/>
        <v>0</v>
      </c>
      <c r="O724"/>
      <c r="P724"/>
    </row>
    <row r="725" spans="1:22" ht="12.75" customHeight="1" x14ac:dyDescent="0.45">
      <c r="A725" s="49"/>
      <c r="B725" s="46" t="s">
        <v>170</v>
      </c>
      <c r="C725" s="51">
        <v>8</v>
      </c>
      <c r="D725" s="51">
        <v>2</v>
      </c>
      <c r="E725" s="51">
        <v>2</v>
      </c>
      <c r="F725" s="51">
        <v>1203</v>
      </c>
      <c r="G725" s="51">
        <v>1</v>
      </c>
      <c r="H725" s="51">
        <v>98</v>
      </c>
      <c r="I725" s="51">
        <f t="shared" ref="I725:I788" si="174">G725+E725+D725</f>
        <v>5</v>
      </c>
      <c r="K725" s="33" t="str">
        <f t="shared" si="171"/>
        <v>CHEMICALS</v>
      </c>
      <c r="L725" s="33" t="str">
        <f t="shared" si="172"/>
        <v>ICH</v>
      </c>
      <c r="M725" s="33">
        <f t="shared" si="173"/>
        <v>0</v>
      </c>
      <c r="O725"/>
      <c r="P725"/>
    </row>
    <row r="726" spans="1:22" ht="12.75" customHeight="1" x14ac:dyDescent="0.45">
      <c r="A726" s="49"/>
      <c r="B726" s="49" t="s">
        <v>172</v>
      </c>
      <c r="C726" s="51">
        <v>8</v>
      </c>
      <c r="D726" s="51">
        <v>2</v>
      </c>
      <c r="E726" s="51">
        <v>1</v>
      </c>
      <c r="F726" s="51">
        <v>389</v>
      </c>
      <c r="G726" s="51"/>
      <c r="H726" s="51">
        <v>7</v>
      </c>
      <c r="I726" s="51">
        <f t="shared" si="174"/>
        <v>3</v>
      </c>
      <c r="K726" s="33" t="str">
        <f t="shared" si="171"/>
        <v>CHEMICALS</v>
      </c>
      <c r="L726" s="33" t="str">
        <f t="shared" si="172"/>
        <v>ICH</v>
      </c>
      <c r="M726" s="33" t="str">
        <f t="shared" si="173"/>
        <v>STM</v>
      </c>
      <c r="O726"/>
      <c r="P726"/>
    </row>
    <row r="727" spans="1:22" ht="12.75" customHeight="1" x14ac:dyDescent="0.45">
      <c r="A727" s="49"/>
      <c r="B727" s="49" t="s">
        <v>175</v>
      </c>
      <c r="C727" s="51" t="s">
        <v>185</v>
      </c>
      <c r="D727" s="51"/>
      <c r="E727" s="51">
        <v>1</v>
      </c>
      <c r="F727" s="51">
        <v>813</v>
      </c>
      <c r="G727" s="51">
        <v>1</v>
      </c>
      <c r="H727" s="51">
        <v>91</v>
      </c>
      <c r="I727" s="51">
        <f t="shared" si="174"/>
        <v>2</v>
      </c>
      <c r="K727" s="33" t="str">
        <f t="shared" si="171"/>
        <v>CHEMICALS</v>
      </c>
      <c r="L727" s="33" t="str">
        <f t="shared" si="172"/>
        <v>ICH</v>
      </c>
      <c r="M727" s="33">
        <f t="shared" si="173"/>
        <v>0</v>
      </c>
      <c r="O727"/>
      <c r="P727"/>
    </row>
    <row r="728" spans="1:22" ht="12.75" customHeight="1" x14ac:dyDescent="0.45">
      <c r="A728" s="49"/>
      <c r="B728" s="46" t="s">
        <v>178</v>
      </c>
      <c r="C728" s="51">
        <v>613</v>
      </c>
      <c r="D728" s="51"/>
      <c r="E728" s="51">
        <v>1</v>
      </c>
      <c r="F728" s="51">
        <v>1054</v>
      </c>
      <c r="G728" s="51"/>
      <c r="H728" s="51">
        <v>15</v>
      </c>
      <c r="I728" s="51">
        <f t="shared" si="174"/>
        <v>1</v>
      </c>
      <c r="K728" s="33" t="str">
        <f t="shared" si="171"/>
        <v>CHEMICALS</v>
      </c>
      <c r="L728" s="33" t="str">
        <f t="shared" si="172"/>
        <v>ICH</v>
      </c>
      <c r="M728" s="33">
        <f t="shared" si="173"/>
        <v>0</v>
      </c>
      <c r="O728"/>
      <c r="P728"/>
    </row>
    <row r="729" spans="1:22" ht="12.75" customHeight="1" x14ac:dyDescent="0.45">
      <c r="A729" s="49"/>
      <c r="B729" s="49" t="s">
        <v>180</v>
      </c>
      <c r="C729" s="51">
        <v>22</v>
      </c>
      <c r="D729" s="51"/>
      <c r="E729" s="51"/>
      <c r="F729" s="51">
        <v>797</v>
      </c>
      <c r="G729" s="51">
        <v>1</v>
      </c>
      <c r="H729" s="51">
        <v>7</v>
      </c>
      <c r="I729" s="51">
        <f t="shared" si="174"/>
        <v>1</v>
      </c>
      <c r="K729" s="33" t="str">
        <f t="shared" si="171"/>
        <v>CHEMICALS</v>
      </c>
      <c r="L729" s="33" t="str">
        <f t="shared" si="172"/>
        <v>ICH</v>
      </c>
      <c r="M729" s="33" t="str">
        <f t="shared" si="173"/>
        <v>PRH</v>
      </c>
      <c r="O729"/>
      <c r="P729"/>
    </row>
    <row r="730" spans="1:22" ht="12.75" customHeight="1" x14ac:dyDescent="0.45">
      <c r="A730" s="49"/>
      <c r="B730" s="49" t="s">
        <v>183</v>
      </c>
      <c r="C730" s="51">
        <v>68</v>
      </c>
      <c r="D730" s="51">
        <v>0</v>
      </c>
      <c r="E730" s="51"/>
      <c r="F730" s="51">
        <v>9</v>
      </c>
      <c r="G730" s="51"/>
      <c r="H730" s="51">
        <v>0</v>
      </c>
      <c r="I730" s="51">
        <f t="shared" si="174"/>
        <v>0</v>
      </c>
      <c r="K730" s="33" t="str">
        <f t="shared" si="171"/>
        <v>CHEMICALS</v>
      </c>
      <c r="L730" s="33" t="str">
        <f t="shared" si="172"/>
        <v>ICH</v>
      </c>
      <c r="M730" s="33" t="str">
        <f t="shared" si="173"/>
        <v>PRC</v>
      </c>
      <c r="O730"/>
      <c r="P730"/>
    </row>
    <row r="731" spans="1:22" ht="12.75" customHeight="1" x14ac:dyDescent="0.45">
      <c r="A731" s="49"/>
      <c r="B731" s="49" t="s">
        <v>187</v>
      </c>
      <c r="C731" s="51">
        <v>373</v>
      </c>
      <c r="D731" s="51">
        <v>0</v>
      </c>
      <c r="E731" s="51"/>
      <c r="F731" s="51">
        <v>89</v>
      </c>
      <c r="G731" s="51"/>
      <c r="H731" s="51">
        <v>0</v>
      </c>
      <c r="I731" s="51">
        <f t="shared" si="174"/>
        <v>0</v>
      </c>
      <c r="K731" s="33" t="str">
        <f t="shared" si="171"/>
        <v>CHEMICALS</v>
      </c>
      <c r="L731" s="33" t="str">
        <f t="shared" si="172"/>
        <v>ICH</v>
      </c>
      <c r="M731" s="33" t="str">
        <f t="shared" si="173"/>
        <v>MDR</v>
      </c>
      <c r="O731"/>
      <c r="P731"/>
    </row>
    <row r="732" spans="1:22" ht="12.75" customHeight="1" x14ac:dyDescent="0.45">
      <c r="A732" s="49"/>
      <c r="B732" s="49" t="s">
        <v>190</v>
      </c>
      <c r="C732" s="51">
        <v>135</v>
      </c>
      <c r="D732" s="51"/>
      <c r="E732" s="51"/>
      <c r="F732" s="51"/>
      <c r="G732" s="51"/>
      <c r="H732" s="51" t="s">
        <v>185</v>
      </c>
      <c r="I732" s="51">
        <f t="shared" si="174"/>
        <v>0</v>
      </c>
      <c r="K732" s="33" t="str">
        <f t="shared" si="171"/>
        <v>CHEMICALS</v>
      </c>
      <c r="L732" s="33" t="str">
        <f t="shared" si="172"/>
        <v>ICH</v>
      </c>
      <c r="M732" s="33" t="str">
        <f t="shared" si="173"/>
        <v>ECP</v>
      </c>
      <c r="O732"/>
      <c r="P732"/>
    </row>
    <row r="733" spans="1:22" ht="12.75" customHeight="1" x14ac:dyDescent="0.45">
      <c r="A733" s="49"/>
      <c r="B733" s="49" t="s">
        <v>193</v>
      </c>
      <c r="C733" s="51">
        <v>15</v>
      </c>
      <c r="D733" s="51">
        <v>0</v>
      </c>
      <c r="E733" s="51"/>
      <c r="F733" s="51">
        <v>160</v>
      </c>
      <c r="G733" s="51"/>
      <c r="H733" s="51">
        <v>8</v>
      </c>
      <c r="I733" s="51">
        <f t="shared" si="174"/>
        <v>0</v>
      </c>
      <c r="K733" s="33" t="str">
        <f t="shared" si="171"/>
        <v>CHEMICALS</v>
      </c>
      <c r="L733" s="33" t="str">
        <f t="shared" si="172"/>
        <v>ICH</v>
      </c>
      <c r="M733" s="33" t="str">
        <f t="shared" si="173"/>
        <v>OTP</v>
      </c>
      <c r="O733"/>
      <c r="P733"/>
    </row>
    <row r="734" spans="1:22" ht="12.75" customHeight="1" x14ac:dyDescent="0.45">
      <c r="A734" s="49"/>
      <c r="B734" s="46" t="s">
        <v>196</v>
      </c>
      <c r="C734" s="51">
        <v>76</v>
      </c>
      <c r="D734" s="51">
        <v>0</v>
      </c>
      <c r="E734" s="51">
        <v>3</v>
      </c>
      <c r="F734" s="51">
        <v>71</v>
      </c>
      <c r="G734" s="51"/>
      <c r="H734" s="51" t="s">
        <v>208</v>
      </c>
      <c r="I734" s="51">
        <f t="shared" si="174"/>
        <v>3</v>
      </c>
      <c r="K734" s="33" t="str">
        <f t="shared" si="171"/>
        <v>CHEMICALS</v>
      </c>
      <c r="L734" s="33" t="str">
        <f t="shared" si="172"/>
        <v>ICH</v>
      </c>
      <c r="M734" s="33">
        <f t="shared" si="173"/>
        <v>0</v>
      </c>
      <c r="O734"/>
      <c r="P734"/>
    </row>
    <row r="735" spans="1:22" ht="12.75" customHeight="1" x14ac:dyDescent="0.45">
      <c r="A735" s="49"/>
      <c r="B735" s="49" t="s">
        <v>198</v>
      </c>
      <c r="C735" s="51">
        <v>39</v>
      </c>
      <c r="D735" s="51">
        <v>0</v>
      </c>
      <c r="E735" s="51"/>
      <c r="F735" s="51">
        <v>57</v>
      </c>
      <c r="G735" s="51"/>
      <c r="H735" s="51" t="s">
        <v>208</v>
      </c>
      <c r="I735" s="51">
        <f t="shared" si="174"/>
        <v>0</v>
      </c>
      <c r="K735" s="33" t="str">
        <f t="shared" si="171"/>
        <v>CHEMICALS</v>
      </c>
      <c r="L735" s="33" t="str">
        <f t="shared" si="172"/>
        <v>ICH</v>
      </c>
      <c r="M735" s="33" t="str">
        <f t="shared" si="173"/>
        <v>SPC</v>
      </c>
      <c r="O735"/>
      <c r="P735"/>
    </row>
    <row r="736" spans="1:22" ht="12.75" customHeight="1" x14ac:dyDescent="0.45">
      <c r="A736" s="49"/>
      <c r="B736" s="49" t="s">
        <v>201</v>
      </c>
      <c r="C736" s="51">
        <v>25</v>
      </c>
      <c r="D736" s="51"/>
      <c r="E736" s="51"/>
      <c r="F736" s="51"/>
      <c r="G736" s="51"/>
      <c r="H736" s="51" t="s">
        <v>185</v>
      </c>
      <c r="I736" s="51">
        <f t="shared" si="174"/>
        <v>0</v>
      </c>
      <c r="K736" s="33" t="str">
        <f t="shared" si="171"/>
        <v>CHEMICALS</v>
      </c>
      <c r="L736" s="33" t="str">
        <f t="shared" si="172"/>
        <v>ICH</v>
      </c>
      <c r="M736" s="33" t="str">
        <f t="shared" si="173"/>
        <v>LIG</v>
      </c>
      <c r="O736"/>
      <c r="P736"/>
    </row>
    <row r="737" spans="1:22" ht="12.75" customHeight="1" x14ac:dyDescent="0.45">
      <c r="A737" s="49"/>
      <c r="B737" s="49" t="s">
        <v>204</v>
      </c>
      <c r="C737" s="51">
        <v>9</v>
      </c>
      <c r="D737" s="51">
        <v>0</v>
      </c>
      <c r="E737" s="51"/>
      <c r="F737" s="51">
        <v>11</v>
      </c>
      <c r="G737" s="51"/>
      <c r="H737" s="51">
        <v>0</v>
      </c>
      <c r="I737" s="51">
        <f t="shared" si="174"/>
        <v>0</v>
      </c>
      <c r="K737" s="33" t="str">
        <f t="shared" si="171"/>
        <v>CHEMICALS</v>
      </c>
      <c r="L737" s="33" t="str">
        <f t="shared" si="172"/>
        <v>ICH</v>
      </c>
      <c r="M737" s="33" t="str">
        <f t="shared" si="173"/>
        <v>OTH</v>
      </c>
      <c r="O737"/>
      <c r="P737"/>
    </row>
    <row r="738" spans="1:22" ht="12.75" customHeight="1" x14ac:dyDescent="0.45">
      <c r="A738" s="49"/>
      <c r="B738" s="49" t="s">
        <v>207</v>
      </c>
      <c r="C738" s="51">
        <v>1</v>
      </c>
      <c r="D738" s="51"/>
      <c r="E738" s="51">
        <v>2</v>
      </c>
      <c r="F738" s="51" t="s">
        <v>208</v>
      </c>
      <c r="G738" s="51">
        <v>2</v>
      </c>
      <c r="H738" s="51" t="s">
        <v>185</v>
      </c>
      <c r="I738" s="51">
        <f t="shared" si="174"/>
        <v>4</v>
      </c>
      <c r="K738" s="33" t="str">
        <f t="shared" si="171"/>
        <v>CHEMICALS</v>
      </c>
      <c r="L738" s="33" t="str">
        <f t="shared" si="172"/>
        <v>ICH</v>
      </c>
      <c r="M738" s="33" t="str">
        <f t="shared" si="173"/>
        <v>OTH</v>
      </c>
      <c r="O738"/>
      <c r="P738"/>
    </row>
    <row r="739" spans="1:22" ht="12.75" customHeight="1" x14ac:dyDescent="0.45">
      <c r="A739" s="49"/>
      <c r="B739" s="49" t="s">
        <v>210</v>
      </c>
      <c r="C739" s="51" t="s">
        <v>185</v>
      </c>
      <c r="D739" s="51">
        <v>0</v>
      </c>
      <c r="E739" s="51"/>
      <c r="F739" s="51">
        <v>1</v>
      </c>
      <c r="G739" s="51"/>
      <c r="H739" s="51">
        <v>0</v>
      </c>
      <c r="I739" s="51">
        <f t="shared" si="174"/>
        <v>0</v>
      </c>
      <c r="K739" s="33" t="str">
        <f t="shared" si="171"/>
        <v>CHEMICALS</v>
      </c>
      <c r="L739" s="33" t="str">
        <f t="shared" si="172"/>
        <v>ICH</v>
      </c>
      <c r="M739" s="33" t="str">
        <f t="shared" si="173"/>
        <v>OTH</v>
      </c>
      <c r="O739"/>
      <c r="P739"/>
    </row>
    <row r="740" spans="1:22" ht="12.75" customHeight="1" x14ac:dyDescent="0.45">
      <c r="A740" s="49"/>
      <c r="B740" s="49" t="s">
        <v>211</v>
      </c>
      <c r="C740" s="51">
        <v>2</v>
      </c>
      <c r="D740" s="51">
        <v>0</v>
      </c>
      <c r="E740" s="51"/>
      <c r="F740" s="51">
        <v>3</v>
      </c>
      <c r="G740" s="51"/>
      <c r="H740" s="51">
        <v>0</v>
      </c>
      <c r="I740" s="51">
        <f t="shared" si="174"/>
        <v>0</v>
      </c>
      <c r="K740" s="33" t="str">
        <f t="shared" si="171"/>
        <v>CHEMICALS</v>
      </c>
      <c r="L740" s="33" t="str">
        <f t="shared" si="172"/>
        <v>ICH</v>
      </c>
      <c r="M740" s="33" t="str">
        <f t="shared" si="173"/>
        <v>OTH</v>
      </c>
      <c r="O740"/>
      <c r="P740"/>
    </row>
    <row r="741" spans="1:22" ht="12.75" customHeight="1" x14ac:dyDescent="0.45">
      <c r="A741" s="49"/>
      <c r="B741" s="46" t="s">
        <v>213</v>
      </c>
      <c r="C741" s="51">
        <v>10</v>
      </c>
      <c r="D741" s="51"/>
      <c r="E741" s="51"/>
      <c r="F741" s="51">
        <v>16</v>
      </c>
      <c r="G741" s="51">
        <v>1</v>
      </c>
      <c r="H741" s="51">
        <v>0</v>
      </c>
      <c r="I741" s="51">
        <f t="shared" si="174"/>
        <v>1</v>
      </c>
      <c r="K741" s="33" t="str">
        <f t="shared" si="171"/>
        <v>CHEMICALS</v>
      </c>
      <c r="L741" s="33" t="str">
        <f t="shared" si="172"/>
        <v>ICH</v>
      </c>
      <c r="M741" s="33">
        <f t="shared" si="173"/>
        <v>0</v>
      </c>
      <c r="O741"/>
      <c r="P741"/>
    </row>
    <row r="742" spans="1:22" ht="12.75" customHeight="1" x14ac:dyDescent="0.45">
      <c r="A742" s="49"/>
      <c r="B742" s="49"/>
      <c r="C742" s="51"/>
      <c r="D742" s="51"/>
      <c r="E742" s="51"/>
      <c r="F742" s="51"/>
      <c r="G742" s="51"/>
      <c r="H742" s="51"/>
      <c r="I742" s="51">
        <f t="shared" si="174"/>
        <v>0</v>
      </c>
      <c r="K742" s="33" t="str">
        <f t="shared" si="171"/>
        <v>CHEMICALS</v>
      </c>
      <c r="L742" s="33" t="str">
        <f t="shared" si="172"/>
        <v>ICH</v>
      </c>
      <c r="M742" s="33">
        <f t="shared" si="173"/>
        <v>0</v>
      </c>
      <c r="O742"/>
      <c r="P742"/>
      <c r="Q742" s="33"/>
      <c r="R742" s="33"/>
      <c r="S742" s="33"/>
      <c r="T742" s="33"/>
      <c r="U742" s="33"/>
      <c r="V742" s="33"/>
    </row>
    <row r="743" spans="1:22" s="33" customFormat="1" ht="12.75" customHeight="1" x14ac:dyDescent="0.45">
      <c r="A743" s="46" t="s">
        <v>278</v>
      </c>
      <c r="B743" s="46" t="s">
        <v>279</v>
      </c>
      <c r="C743" s="55"/>
      <c r="D743" s="55"/>
      <c r="E743" s="55"/>
      <c r="F743" s="55"/>
      <c r="G743" s="55"/>
      <c r="H743" s="55"/>
      <c r="I743" s="55">
        <f t="shared" si="174"/>
        <v>0</v>
      </c>
      <c r="K743" s="33" t="str">
        <f t="shared" si="171"/>
        <v>subtot</v>
      </c>
      <c r="L743" s="33" t="str">
        <f t="shared" si="172"/>
        <v/>
      </c>
      <c r="M743" s="33">
        <f t="shared" si="173"/>
        <v>0</v>
      </c>
      <c r="O743"/>
      <c r="P743"/>
      <c r="Q743" s="22"/>
      <c r="R743" s="22"/>
      <c r="S743" s="22"/>
      <c r="T743" s="22"/>
      <c r="U743" s="22"/>
      <c r="V743" s="22"/>
    </row>
    <row r="744" spans="1:22" ht="12.75" customHeight="1" x14ac:dyDescent="0.45">
      <c r="A744" s="49"/>
      <c r="B744" s="49"/>
      <c r="C744" s="51"/>
      <c r="D744" s="51"/>
      <c r="E744" s="51"/>
      <c r="F744" s="51"/>
      <c r="G744" s="51"/>
      <c r="H744" s="51"/>
      <c r="I744" s="51">
        <f t="shared" si="174"/>
        <v>0</v>
      </c>
      <c r="K744" s="33" t="str">
        <f t="shared" si="171"/>
        <v>subtot</v>
      </c>
      <c r="L744" s="33" t="str">
        <f t="shared" si="172"/>
        <v/>
      </c>
      <c r="M744" s="33">
        <f t="shared" si="173"/>
        <v>0</v>
      </c>
      <c r="O744"/>
      <c r="P744"/>
    </row>
    <row r="745" spans="1:22" ht="12.75" customHeight="1" x14ac:dyDescent="0.45">
      <c r="A745" s="49"/>
      <c r="B745" s="49"/>
      <c r="C745" s="51"/>
      <c r="D745" s="51"/>
      <c r="E745" s="51"/>
      <c r="F745" s="51"/>
      <c r="G745" s="51"/>
      <c r="H745" s="51"/>
      <c r="I745" s="51">
        <f t="shared" si="174"/>
        <v>0</v>
      </c>
      <c r="K745" s="33" t="str">
        <f t="shared" ref="K745:K808" si="175">IF(LEN(TRIM(A745))&gt;3,"subtot",IF(LEN(TRIM(A745))=3,B745,K744))</f>
        <v>subtot</v>
      </c>
      <c r="L745" s="33" t="str">
        <f t="shared" si="172"/>
        <v/>
      </c>
      <c r="M745" s="33">
        <f t="shared" si="173"/>
        <v>0</v>
      </c>
      <c r="O745"/>
      <c r="P745"/>
    </row>
    <row r="746" spans="1:22" ht="12.75" customHeight="1" x14ac:dyDescent="0.45">
      <c r="A746" s="49"/>
      <c r="B746" s="46" t="s">
        <v>176</v>
      </c>
      <c r="C746" s="51">
        <v>37</v>
      </c>
      <c r="D746" s="51">
        <v>0</v>
      </c>
      <c r="E746" s="51">
        <v>1</v>
      </c>
      <c r="F746" s="51">
        <v>304</v>
      </c>
      <c r="G746" s="51">
        <v>1</v>
      </c>
      <c r="H746" s="51">
        <v>0</v>
      </c>
      <c r="I746" s="51">
        <f t="shared" si="174"/>
        <v>2</v>
      </c>
      <c r="K746" s="33" t="str">
        <f t="shared" si="175"/>
        <v>subtot</v>
      </c>
      <c r="L746" s="33" t="str">
        <f t="shared" si="172"/>
        <v/>
      </c>
      <c r="M746" s="33">
        <f t="shared" si="173"/>
        <v>0</v>
      </c>
      <c r="O746"/>
      <c r="P746"/>
    </row>
    <row r="747" spans="1:22" ht="12.75" customHeight="1" x14ac:dyDescent="0.45">
      <c r="A747" s="49"/>
      <c r="B747" s="46" t="s">
        <v>170</v>
      </c>
      <c r="C747" s="51">
        <v>1</v>
      </c>
      <c r="D747" s="51">
        <v>0</v>
      </c>
      <c r="E747" s="51"/>
      <c r="F747" s="51">
        <v>125</v>
      </c>
      <c r="G747" s="51"/>
      <c r="H747" s="51">
        <v>0</v>
      </c>
      <c r="I747" s="51">
        <f t="shared" si="174"/>
        <v>0</v>
      </c>
      <c r="K747" s="33" t="str">
        <f t="shared" si="175"/>
        <v>subtot</v>
      </c>
      <c r="L747" s="33" t="str">
        <f t="shared" si="172"/>
        <v/>
      </c>
      <c r="M747" s="33">
        <f t="shared" si="173"/>
        <v>0</v>
      </c>
      <c r="O747"/>
      <c r="P747"/>
    </row>
    <row r="748" spans="1:22" ht="12.75" customHeight="1" x14ac:dyDescent="0.45">
      <c r="A748" s="49"/>
      <c r="B748" s="49" t="s">
        <v>172</v>
      </c>
      <c r="C748" s="51">
        <v>1</v>
      </c>
      <c r="D748" s="51">
        <v>0</v>
      </c>
      <c r="E748" s="51"/>
      <c r="F748" s="51">
        <v>36</v>
      </c>
      <c r="G748" s="51"/>
      <c r="H748" s="51">
        <v>0</v>
      </c>
      <c r="I748" s="51">
        <f t="shared" si="174"/>
        <v>0</v>
      </c>
      <c r="K748" s="33" t="str">
        <f t="shared" si="175"/>
        <v>subtot</v>
      </c>
      <c r="L748" s="33" t="str">
        <f t="shared" si="172"/>
        <v/>
      </c>
      <c r="M748" s="33" t="str">
        <f t="shared" si="173"/>
        <v>STM</v>
      </c>
      <c r="O748"/>
      <c r="P748"/>
    </row>
    <row r="749" spans="1:22" ht="12.75" customHeight="1" x14ac:dyDescent="0.45">
      <c r="A749" s="49"/>
      <c r="B749" s="49" t="s">
        <v>175</v>
      </c>
      <c r="C749" s="51" t="s">
        <v>185</v>
      </c>
      <c r="D749" s="51">
        <v>0</v>
      </c>
      <c r="E749" s="51"/>
      <c r="F749" s="51">
        <v>89</v>
      </c>
      <c r="G749" s="51"/>
      <c r="H749" s="51">
        <v>0</v>
      </c>
      <c r="I749" s="51">
        <f t="shared" si="174"/>
        <v>0</v>
      </c>
      <c r="K749" s="33" t="str">
        <f t="shared" si="175"/>
        <v>subtot</v>
      </c>
      <c r="L749" s="33" t="str">
        <f t="shared" si="172"/>
        <v/>
      </c>
      <c r="M749" s="33">
        <f t="shared" si="173"/>
        <v>0</v>
      </c>
      <c r="O749"/>
      <c r="P749"/>
    </row>
    <row r="750" spans="1:22" ht="12.75" customHeight="1" x14ac:dyDescent="0.45">
      <c r="A750" s="49"/>
      <c r="B750" s="46" t="s">
        <v>178</v>
      </c>
      <c r="C750" s="51">
        <v>35</v>
      </c>
      <c r="D750" s="51">
        <v>0</v>
      </c>
      <c r="E750" s="51"/>
      <c r="F750" s="51">
        <v>178</v>
      </c>
      <c r="G750" s="51"/>
      <c r="H750" s="51">
        <v>0</v>
      </c>
      <c r="I750" s="51">
        <f t="shared" si="174"/>
        <v>0</v>
      </c>
      <c r="K750" s="33" t="str">
        <f t="shared" si="175"/>
        <v>subtot</v>
      </c>
      <c r="L750" s="33" t="str">
        <f t="shared" si="172"/>
        <v/>
      </c>
      <c r="M750" s="33">
        <f t="shared" si="173"/>
        <v>0</v>
      </c>
      <c r="O750"/>
      <c r="P750"/>
    </row>
    <row r="751" spans="1:22" ht="12.75" customHeight="1" x14ac:dyDescent="0.45">
      <c r="A751" s="49"/>
      <c r="B751" s="49" t="s">
        <v>180</v>
      </c>
      <c r="C751" s="51">
        <v>1</v>
      </c>
      <c r="D751" s="51">
        <v>0</v>
      </c>
      <c r="E751" s="51">
        <v>0</v>
      </c>
      <c r="F751" s="51">
        <v>145</v>
      </c>
      <c r="G751" s="51"/>
      <c r="H751" s="51">
        <v>0</v>
      </c>
      <c r="I751" s="51">
        <f t="shared" si="174"/>
        <v>0</v>
      </c>
      <c r="K751" s="33" t="str">
        <f t="shared" si="175"/>
        <v>subtot</v>
      </c>
      <c r="L751" s="33" t="str">
        <f t="shared" si="172"/>
        <v/>
      </c>
      <c r="M751" s="33" t="str">
        <f t="shared" si="173"/>
        <v>PRH</v>
      </c>
      <c r="O751"/>
      <c r="P751"/>
    </row>
    <row r="752" spans="1:22" ht="12.75" customHeight="1" x14ac:dyDescent="0.45">
      <c r="A752" s="49"/>
      <c r="B752" s="49" t="s">
        <v>183</v>
      </c>
      <c r="C752" s="51">
        <v>8</v>
      </c>
      <c r="D752" s="51">
        <v>0</v>
      </c>
      <c r="E752" s="51">
        <v>0</v>
      </c>
      <c r="F752" s="51">
        <v>4</v>
      </c>
      <c r="G752" s="51"/>
      <c r="H752" s="51">
        <v>0</v>
      </c>
      <c r="I752" s="51">
        <f t="shared" si="174"/>
        <v>0</v>
      </c>
      <c r="K752" s="33" t="str">
        <f t="shared" si="175"/>
        <v>subtot</v>
      </c>
      <c r="L752" s="33" t="str">
        <f t="shared" si="172"/>
        <v/>
      </c>
      <c r="M752" s="33" t="str">
        <f t="shared" si="173"/>
        <v>PRC</v>
      </c>
      <c r="O752"/>
      <c r="P752"/>
    </row>
    <row r="753" spans="1:22" ht="12.75" customHeight="1" x14ac:dyDescent="0.45">
      <c r="A753" s="49"/>
      <c r="B753" s="49" t="s">
        <v>187</v>
      </c>
      <c r="C753" s="51">
        <v>26</v>
      </c>
      <c r="D753" s="51">
        <v>0</v>
      </c>
      <c r="E753" s="51"/>
      <c r="F753" s="51"/>
      <c r="G753" s="51">
        <v>0</v>
      </c>
      <c r="H753" s="51">
        <v>0</v>
      </c>
      <c r="I753" s="51">
        <f t="shared" si="174"/>
        <v>0</v>
      </c>
      <c r="K753" s="33" t="str">
        <f t="shared" si="175"/>
        <v>subtot</v>
      </c>
      <c r="L753" s="33" t="str">
        <f t="shared" si="172"/>
        <v/>
      </c>
      <c r="M753" s="33" t="str">
        <f t="shared" si="173"/>
        <v>MDR</v>
      </c>
      <c r="O753"/>
      <c r="P753"/>
    </row>
    <row r="754" spans="1:22" ht="12.75" customHeight="1" x14ac:dyDescent="0.45">
      <c r="A754" s="49"/>
      <c r="B754" s="49" t="s">
        <v>190</v>
      </c>
      <c r="C754" s="51" t="s">
        <v>208</v>
      </c>
      <c r="D754" s="51"/>
      <c r="E754" s="51"/>
      <c r="F754" s="51"/>
      <c r="G754" s="51"/>
      <c r="H754" s="51" t="s">
        <v>185</v>
      </c>
      <c r="I754" s="51">
        <f t="shared" si="174"/>
        <v>0</v>
      </c>
      <c r="K754" s="33" t="str">
        <f t="shared" si="175"/>
        <v>subtot</v>
      </c>
      <c r="L754" s="33" t="str">
        <f t="shared" si="172"/>
        <v/>
      </c>
      <c r="M754" s="33" t="str">
        <f t="shared" si="173"/>
        <v>ECP</v>
      </c>
      <c r="O754"/>
      <c r="P754"/>
    </row>
    <row r="755" spans="1:22" ht="12.75" customHeight="1" x14ac:dyDescent="0.45">
      <c r="A755" s="49"/>
      <c r="B755" s="49" t="s">
        <v>193</v>
      </c>
      <c r="C755" s="51" t="s">
        <v>208</v>
      </c>
      <c r="D755" s="51">
        <v>0</v>
      </c>
      <c r="E755" s="51"/>
      <c r="F755" s="51"/>
      <c r="G755" s="51"/>
      <c r="H755" s="51">
        <v>0</v>
      </c>
      <c r="I755" s="51">
        <f t="shared" si="174"/>
        <v>0</v>
      </c>
      <c r="K755" s="33" t="str">
        <f t="shared" si="175"/>
        <v>subtot</v>
      </c>
      <c r="L755" s="33" t="str">
        <f t="shared" si="172"/>
        <v/>
      </c>
      <c r="M755" s="33" t="str">
        <f t="shared" si="173"/>
        <v>OTP</v>
      </c>
      <c r="O755"/>
      <c r="P755"/>
    </row>
    <row r="756" spans="1:22" ht="12.75" customHeight="1" x14ac:dyDescent="0.45">
      <c r="A756" s="49"/>
      <c r="B756" s="46" t="s">
        <v>196</v>
      </c>
      <c r="C756" s="51">
        <v>2</v>
      </c>
      <c r="D756" s="51">
        <v>0</v>
      </c>
      <c r="E756" s="51"/>
      <c r="F756" s="51">
        <v>1</v>
      </c>
      <c r="G756" s="51"/>
      <c r="H756" s="51">
        <v>0</v>
      </c>
      <c r="I756" s="51">
        <f t="shared" si="174"/>
        <v>0</v>
      </c>
      <c r="K756" s="33" t="str">
        <f t="shared" si="175"/>
        <v>subtot</v>
      </c>
      <c r="L756" s="33" t="str">
        <f t="shared" si="172"/>
        <v/>
      </c>
      <c r="M756" s="33">
        <f t="shared" si="173"/>
        <v>0</v>
      </c>
      <c r="O756"/>
      <c r="P756"/>
    </row>
    <row r="757" spans="1:22" ht="12.75" customHeight="1" x14ac:dyDescent="0.45">
      <c r="A757" s="49"/>
      <c r="B757" s="49" t="s">
        <v>198</v>
      </c>
      <c r="C757" s="51">
        <v>1</v>
      </c>
      <c r="D757" s="51">
        <v>0</v>
      </c>
      <c r="E757" s="51"/>
      <c r="F757" s="51">
        <v>1</v>
      </c>
      <c r="G757" s="51"/>
      <c r="H757" s="51">
        <v>0</v>
      </c>
      <c r="I757" s="51">
        <f t="shared" si="174"/>
        <v>0</v>
      </c>
      <c r="K757" s="33" t="str">
        <f t="shared" si="175"/>
        <v>subtot</v>
      </c>
      <c r="L757" s="33" t="str">
        <f t="shared" si="172"/>
        <v/>
      </c>
      <c r="M757" s="33" t="str">
        <f t="shared" si="173"/>
        <v>SPC</v>
      </c>
      <c r="O757"/>
      <c r="P757"/>
    </row>
    <row r="758" spans="1:22" ht="12.75" customHeight="1" x14ac:dyDescent="0.45">
      <c r="A758" s="49"/>
      <c r="B758" s="49" t="s">
        <v>201</v>
      </c>
      <c r="C758" s="51">
        <v>1</v>
      </c>
      <c r="D758" s="51"/>
      <c r="E758" s="51"/>
      <c r="F758" s="51"/>
      <c r="G758" s="51"/>
      <c r="H758" s="51" t="s">
        <v>185</v>
      </c>
      <c r="I758" s="51">
        <f t="shared" si="174"/>
        <v>0</v>
      </c>
      <c r="K758" s="33" t="str">
        <f t="shared" si="175"/>
        <v>subtot</v>
      </c>
      <c r="L758" s="33" t="str">
        <f t="shared" si="172"/>
        <v/>
      </c>
      <c r="M758" s="33" t="str">
        <f t="shared" si="173"/>
        <v>LIG</v>
      </c>
      <c r="O758"/>
      <c r="P758"/>
    </row>
    <row r="759" spans="1:22" ht="12.75" customHeight="1" x14ac:dyDescent="0.45">
      <c r="A759" s="49"/>
      <c r="B759" s="49" t="s">
        <v>204</v>
      </c>
      <c r="C759" s="51" t="s">
        <v>208</v>
      </c>
      <c r="D759" s="51">
        <v>0</v>
      </c>
      <c r="E759" s="51">
        <v>0</v>
      </c>
      <c r="F759" s="51" t="s">
        <v>208</v>
      </c>
      <c r="G759" s="51"/>
      <c r="H759" s="51">
        <v>0</v>
      </c>
      <c r="I759" s="51">
        <f t="shared" si="174"/>
        <v>0</v>
      </c>
      <c r="K759" s="33" t="str">
        <f t="shared" si="175"/>
        <v>subtot</v>
      </c>
      <c r="L759" s="33" t="str">
        <f t="shared" si="172"/>
        <v/>
      </c>
      <c r="M759" s="33" t="str">
        <f t="shared" si="173"/>
        <v>OTH</v>
      </c>
      <c r="O759"/>
      <c r="P759"/>
    </row>
    <row r="760" spans="1:22" ht="12.75" customHeight="1" x14ac:dyDescent="0.45">
      <c r="A760" s="49"/>
      <c r="B760" s="49" t="s">
        <v>207</v>
      </c>
      <c r="C760" s="51" t="s">
        <v>208</v>
      </c>
      <c r="D760" s="51"/>
      <c r="E760" s="51"/>
      <c r="F760" s="51">
        <v>0</v>
      </c>
      <c r="G760" s="51"/>
      <c r="H760" s="51" t="s">
        <v>185</v>
      </c>
      <c r="I760" s="51">
        <f t="shared" si="174"/>
        <v>0</v>
      </c>
      <c r="K760" s="33" t="str">
        <f t="shared" si="175"/>
        <v>subtot</v>
      </c>
      <c r="L760" s="33" t="str">
        <f t="shared" si="172"/>
        <v/>
      </c>
      <c r="M760" s="33" t="str">
        <f t="shared" si="173"/>
        <v>OTH</v>
      </c>
      <c r="O760"/>
      <c r="P760"/>
    </row>
    <row r="761" spans="1:22" ht="12.75" customHeight="1" x14ac:dyDescent="0.45">
      <c r="A761" s="49"/>
      <c r="B761" s="49" t="s">
        <v>210</v>
      </c>
      <c r="C761" s="51" t="s">
        <v>185</v>
      </c>
      <c r="D761" s="51">
        <v>0</v>
      </c>
      <c r="E761" s="51"/>
      <c r="F761" s="51" t="s">
        <v>208</v>
      </c>
      <c r="G761" s="51">
        <v>0</v>
      </c>
      <c r="H761" s="51">
        <v>0</v>
      </c>
      <c r="I761" s="51">
        <f t="shared" si="174"/>
        <v>0</v>
      </c>
      <c r="K761" s="33" t="str">
        <f t="shared" si="175"/>
        <v>subtot</v>
      </c>
      <c r="L761" s="33" t="str">
        <f t="shared" si="172"/>
        <v/>
      </c>
      <c r="M761" s="33" t="str">
        <f t="shared" si="173"/>
        <v>OTH</v>
      </c>
      <c r="O761"/>
      <c r="P761"/>
    </row>
    <row r="762" spans="1:22" ht="12.75" customHeight="1" x14ac:dyDescent="0.45">
      <c r="A762" s="49"/>
      <c r="B762" s="49" t="s">
        <v>211</v>
      </c>
      <c r="C762" s="51" t="s">
        <v>208</v>
      </c>
      <c r="D762" s="51">
        <v>0</v>
      </c>
      <c r="E762" s="51"/>
      <c r="F762" s="51">
        <v>1</v>
      </c>
      <c r="G762" s="51">
        <v>0</v>
      </c>
      <c r="H762" s="51">
        <v>0</v>
      </c>
      <c r="I762" s="51">
        <f t="shared" si="174"/>
        <v>0</v>
      </c>
      <c r="K762" s="33" t="str">
        <f t="shared" si="175"/>
        <v>subtot</v>
      </c>
      <c r="L762" s="33" t="str">
        <f t="shared" si="172"/>
        <v/>
      </c>
      <c r="M762" s="33" t="str">
        <f t="shared" si="173"/>
        <v>OTH</v>
      </c>
      <c r="O762"/>
      <c r="P762"/>
    </row>
    <row r="763" spans="1:22" ht="12.75" customHeight="1" x14ac:dyDescent="0.45">
      <c r="A763" s="49"/>
      <c r="B763" s="46" t="s">
        <v>213</v>
      </c>
      <c r="C763" s="51">
        <v>0</v>
      </c>
      <c r="D763" s="51">
        <v>0</v>
      </c>
      <c r="E763" s="51">
        <v>0</v>
      </c>
      <c r="F763" s="51">
        <v>0</v>
      </c>
      <c r="G763" s="51"/>
      <c r="H763" s="51">
        <v>0</v>
      </c>
      <c r="I763" s="51">
        <f t="shared" si="174"/>
        <v>0</v>
      </c>
      <c r="K763" s="33" t="str">
        <f t="shared" si="175"/>
        <v>subtot</v>
      </c>
      <c r="L763" s="33" t="str">
        <f t="shared" si="172"/>
        <v/>
      </c>
      <c r="M763" s="33">
        <f t="shared" si="173"/>
        <v>0</v>
      </c>
      <c r="O763"/>
      <c r="P763"/>
    </row>
    <row r="764" spans="1:22" ht="12.75" customHeight="1" x14ac:dyDescent="0.45">
      <c r="A764" s="49"/>
      <c r="B764" s="49"/>
      <c r="C764" s="51"/>
      <c r="D764" s="51"/>
      <c r="E764" s="51"/>
      <c r="F764" s="51"/>
      <c r="G764" s="51"/>
      <c r="H764" s="51"/>
      <c r="I764" s="51">
        <f t="shared" si="174"/>
        <v>0</v>
      </c>
      <c r="K764" s="33" t="str">
        <f t="shared" si="175"/>
        <v>subtot</v>
      </c>
      <c r="L764" s="33" t="str">
        <f t="shared" si="172"/>
        <v/>
      </c>
      <c r="M764" s="33">
        <f t="shared" si="173"/>
        <v>0</v>
      </c>
      <c r="O764"/>
      <c r="P764"/>
      <c r="Q764" s="33"/>
      <c r="R764" s="33"/>
      <c r="S764" s="33"/>
      <c r="T764" s="33"/>
      <c r="U764" s="33"/>
      <c r="V764" s="33"/>
    </row>
    <row r="765" spans="1:22" s="33" customFormat="1" ht="12.75" customHeight="1" x14ac:dyDescent="0.45">
      <c r="A765" s="46" t="s">
        <v>280</v>
      </c>
      <c r="B765" s="46" t="s">
        <v>281</v>
      </c>
      <c r="C765" s="55"/>
      <c r="D765" s="55"/>
      <c r="E765" s="55"/>
      <c r="F765" s="55"/>
      <c r="G765" s="55"/>
      <c r="H765" s="55"/>
      <c r="I765" s="55">
        <f t="shared" si="174"/>
        <v>0</v>
      </c>
      <c r="K765" s="33" t="str">
        <f t="shared" si="175"/>
        <v>subtot</v>
      </c>
      <c r="L765" s="33" t="str">
        <f t="shared" si="172"/>
        <v/>
      </c>
      <c r="M765" s="33">
        <f t="shared" si="173"/>
        <v>0</v>
      </c>
      <c r="O765"/>
      <c r="P765"/>
      <c r="Q765" s="22"/>
      <c r="R765" s="22"/>
      <c r="S765" s="22"/>
      <c r="T765" s="22"/>
      <c r="U765" s="22"/>
      <c r="V765" s="22"/>
    </row>
    <row r="766" spans="1:22" ht="12.75" customHeight="1" x14ac:dyDescent="0.45">
      <c r="A766" s="57"/>
      <c r="B766" s="58"/>
      <c r="C766" s="51"/>
      <c r="D766" s="51"/>
      <c r="E766" s="51"/>
      <c r="F766" s="51"/>
      <c r="G766" s="51"/>
      <c r="H766" s="51"/>
      <c r="I766" s="51">
        <f t="shared" si="174"/>
        <v>0</v>
      </c>
      <c r="K766" s="33" t="str">
        <f t="shared" si="175"/>
        <v>subtot</v>
      </c>
      <c r="L766" s="33" t="str">
        <f t="shared" si="172"/>
        <v/>
      </c>
      <c r="M766" s="33">
        <f t="shared" si="173"/>
        <v>0</v>
      </c>
      <c r="O766"/>
      <c r="P766"/>
    </row>
    <row r="767" spans="1:22" ht="12.75" customHeight="1" x14ac:dyDescent="0.45">
      <c r="A767" s="49"/>
      <c r="B767" s="49"/>
      <c r="C767" s="51"/>
      <c r="D767" s="51"/>
      <c r="E767" s="51"/>
      <c r="F767" s="51"/>
      <c r="G767" s="51"/>
      <c r="H767" s="51"/>
      <c r="I767" s="51">
        <f t="shared" si="174"/>
        <v>0</v>
      </c>
      <c r="K767" s="33" t="str">
        <f t="shared" si="175"/>
        <v>subtot</v>
      </c>
      <c r="L767" s="33" t="str">
        <f t="shared" si="172"/>
        <v/>
      </c>
      <c r="M767" s="33">
        <f t="shared" si="173"/>
        <v>0</v>
      </c>
      <c r="O767"/>
      <c r="P767"/>
    </row>
    <row r="768" spans="1:22" ht="12.75" customHeight="1" x14ac:dyDescent="0.45">
      <c r="A768" s="49"/>
      <c r="B768" s="46" t="s">
        <v>176</v>
      </c>
      <c r="C768" s="51">
        <v>86</v>
      </c>
      <c r="D768" s="51">
        <v>0</v>
      </c>
      <c r="E768" s="51"/>
      <c r="F768" s="51">
        <v>83</v>
      </c>
      <c r="G768" s="51"/>
      <c r="H768" s="51">
        <v>0</v>
      </c>
      <c r="I768" s="51">
        <f t="shared" si="174"/>
        <v>0</v>
      </c>
      <c r="K768" s="33" t="str">
        <f t="shared" si="175"/>
        <v>subtot</v>
      </c>
      <c r="L768" s="33" t="str">
        <f t="shared" si="172"/>
        <v/>
      </c>
      <c r="M768" s="33">
        <f t="shared" si="173"/>
        <v>0</v>
      </c>
      <c r="O768"/>
      <c r="P768"/>
    </row>
    <row r="769" spans="1:16" ht="12.75" customHeight="1" x14ac:dyDescent="0.45">
      <c r="A769" s="49"/>
      <c r="B769" s="46" t="s">
        <v>170</v>
      </c>
      <c r="C769" s="51" t="s">
        <v>208</v>
      </c>
      <c r="D769" s="51">
        <v>0</v>
      </c>
      <c r="E769" s="51"/>
      <c r="F769" s="51">
        <v>64</v>
      </c>
      <c r="G769" s="51">
        <v>0</v>
      </c>
      <c r="H769" s="51">
        <v>0</v>
      </c>
      <c r="I769" s="51">
        <f t="shared" si="174"/>
        <v>0</v>
      </c>
      <c r="K769" s="33" t="str">
        <f t="shared" si="175"/>
        <v>subtot</v>
      </c>
      <c r="L769" s="33" t="str">
        <f t="shared" si="172"/>
        <v/>
      </c>
      <c r="M769" s="33">
        <f t="shared" si="173"/>
        <v>0</v>
      </c>
      <c r="O769"/>
      <c r="P769"/>
    </row>
    <row r="770" spans="1:16" ht="12.75" customHeight="1" x14ac:dyDescent="0.45">
      <c r="A770" s="49"/>
      <c r="B770" s="49" t="s">
        <v>172</v>
      </c>
      <c r="C770" s="51" t="s">
        <v>208</v>
      </c>
      <c r="D770" s="51">
        <v>0</v>
      </c>
      <c r="E770" s="51"/>
      <c r="F770" s="51">
        <v>9</v>
      </c>
      <c r="G770" s="51">
        <v>0</v>
      </c>
      <c r="H770" s="51">
        <v>0</v>
      </c>
      <c r="I770" s="51">
        <f t="shared" si="174"/>
        <v>0</v>
      </c>
      <c r="K770" s="33" t="str">
        <f t="shared" si="175"/>
        <v>subtot</v>
      </c>
      <c r="L770" s="33" t="str">
        <f t="shared" si="172"/>
        <v/>
      </c>
      <c r="M770" s="33" t="str">
        <f t="shared" si="173"/>
        <v>STM</v>
      </c>
      <c r="O770"/>
      <c r="P770"/>
    </row>
    <row r="771" spans="1:16" ht="12.75" customHeight="1" x14ac:dyDescent="0.45">
      <c r="A771" s="49"/>
      <c r="B771" s="49" t="s">
        <v>175</v>
      </c>
      <c r="C771" s="51" t="s">
        <v>185</v>
      </c>
      <c r="D771" s="51">
        <v>0</v>
      </c>
      <c r="E771" s="51">
        <v>0</v>
      </c>
      <c r="F771" s="51">
        <v>55</v>
      </c>
      <c r="G771" s="51">
        <v>0</v>
      </c>
      <c r="H771" s="51">
        <v>0</v>
      </c>
      <c r="I771" s="51">
        <f t="shared" si="174"/>
        <v>0</v>
      </c>
      <c r="K771" s="33" t="str">
        <f t="shared" si="175"/>
        <v>subtot</v>
      </c>
      <c r="L771" s="33" t="str">
        <f t="shared" si="172"/>
        <v/>
      </c>
      <c r="M771" s="33">
        <f t="shared" si="173"/>
        <v>0</v>
      </c>
      <c r="O771"/>
      <c r="P771"/>
    </row>
    <row r="772" spans="1:16" ht="12.75" customHeight="1" x14ac:dyDescent="0.45">
      <c r="A772" s="49"/>
      <c r="B772" s="46" t="s">
        <v>178</v>
      </c>
      <c r="C772" s="51">
        <v>83</v>
      </c>
      <c r="D772" s="51">
        <v>0</v>
      </c>
      <c r="E772" s="51"/>
      <c r="F772" s="51">
        <v>19</v>
      </c>
      <c r="G772" s="51"/>
      <c r="H772" s="51">
        <v>0</v>
      </c>
      <c r="I772" s="51">
        <f t="shared" si="174"/>
        <v>0</v>
      </c>
      <c r="K772" s="33" t="str">
        <f t="shared" si="175"/>
        <v>subtot</v>
      </c>
      <c r="L772" s="33" t="str">
        <f t="shared" si="172"/>
        <v/>
      </c>
      <c r="M772" s="33">
        <f t="shared" si="173"/>
        <v>0</v>
      </c>
      <c r="O772"/>
      <c r="P772"/>
    </row>
    <row r="773" spans="1:16" ht="12.75" customHeight="1" x14ac:dyDescent="0.45">
      <c r="A773" s="49"/>
      <c r="B773" s="49" t="s">
        <v>180</v>
      </c>
      <c r="C773" s="51" t="s">
        <v>208</v>
      </c>
      <c r="D773" s="51">
        <v>0</v>
      </c>
      <c r="E773" s="51">
        <v>0</v>
      </c>
      <c r="F773" s="51">
        <v>5</v>
      </c>
      <c r="G773" s="51">
        <v>0</v>
      </c>
      <c r="H773" s="51">
        <v>0</v>
      </c>
      <c r="I773" s="51">
        <f t="shared" si="174"/>
        <v>0</v>
      </c>
      <c r="K773" s="33" t="str">
        <f t="shared" si="175"/>
        <v>subtot</v>
      </c>
      <c r="L773" s="33" t="str">
        <f t="shared" si="172"/>
        <v/>
      </c>
      <c r="M773" s="33" t="str">
        <f t="shared" si="173"/>
        <v>PRH</v>
      </c>
      <c r="O773"/>
      <c r="P773"/>
    </row>
    <row r="774" spans="1:16" ht="12.75" customHeight="1" x14ac:dyDescent="0.45">
      <c r="A774" s="49"/>
      <c r="B774" s="49" t="s">
        <v>183</v>
      </c>
      <c r="C774" s="51">
        <v>2</v>
      </c>
      <c r="D774" s="51">
        <v>0</v>
      </c>
      <c r="E774" s="51">
        <v>0</v>
      </c>
      <c r="F774" s="51" t="s">
        <v>208</v>
      </c>
      <c r="G774" s="51"/>
      <c r="H774" s="51">
        <v>0</v>
      </c>
      <c r="I774" s="51">
        <f t="shared" si="174"/>
        <v>0</v>
      </c>
      <c r="K774" s="33" t="str">
        <f t="shared" si="175"/>
        <v>subtot</v>
      </c>
      <c r="L774" s="33" t="str">
        <f t="shared" si="172"/>
        <v/>
      </c>
      <c r="M774" s="33" t="str">
        <f t="shared" si="173"/>
        <v>PRC</v>
      </c>
      <c r="O774"/>
      <c r="P774"/>
    </row>
    <row r="775" spans="1:16" ht="12.75" customHeight="1" x14ac:dyDescent="0.45">
      <c r="A775" s="49"/>
      <c r="B775" s="49" t="s">
        <v>187</v>
      </c>
      <c r="C775" s="51">
        <v>72</v>
      </c>
      <c r="D775" s="51">
        <v>0</v>
      </c>
      <c r="E775" s="51"/>
      <c r="F775" s="51">
        <v>0</v>
      </c>
      <c r="G775" s="51">
        <v>0</v>
      </c>
      <c r="H775" s="51">
        <v>0</v>
      </c>
      <c r="I775" s="51">
        <f t="shared" si="174"/>
        <v>0</v>
      </c>
      <c r="K775" s="33" t="str">
        <f t="shared" si="175"/>
        <v>subtot</v>
      </c>
      <c r="L775" s="33" t="str">
        <f t="shared" si="172"/>
        <v/>
      </c>
      <c r="M775" s="33" t="str">
        <f t="shared" si="173"/>
        <v>MDR</v>
      </c>
      <c r="O775"/>
      <c r="P775"/>
    </row>
    <row r="776" spans="1:16" ht="12.75" customHeight="1" x14ac:dyDescent="0.45">
      <c r="A776" s="49"/>
      <c r="B776" s="49" t="s">
        <v>190</v>
      </c>
      <c r="C776" s="51">
        <v>3</v>
      </c>
      <c r="D776" s="51"/>
      <c r="E776" s="51"/>
      <c r="F776" s="51"/>
      <c r="G776" s="51"/>
      <c r="H776" s="51" t="s">
        <v>185</v>
      </c>
      <c r="I776" s="51">
        <f t="shared" si="174"/>
        <v>0</v>
      </c>
      <c r="K776" s="33" t="str">
        <f t="shared" si="175"/>
        <v>subtot</v>
      </c>
      <c r="L776" s="33" t="str">
        <f t="shared" si="172"/>
        <v/>
      </c>
      <c r="M776" s="33" t="str">
        <f t="shared" si="173"/>
        <v>ECP</v>
      </c>
      <c r="O776"/>
      <c r="P776"/>
    </row>
    <row r="777" spans="1:16" ht="12.75" customHeight="1" x14ac:dyDescent="0.45">
      <c r="A777" s="49"/>
      <c r="B777" s="49" t="s">
        <v>193</v>
      </c>
      <c r="C777" s="51">
        <v>5</v>
      </c>
      <c r="D777" s="51">
        <v>0</v>
      </c>
      <c r="E777" s="51">
        <v>0</v>
      </c>
      <c r="F777" s="51">
        <v>14</v>
      </c>
      <c r="G777" s="51">
        <v>0</v>
      </c>
      <c r="H777" s="51">
        <v>0</v>
      </c>
      <c r="I777" s="51">
        <f t="shared" si="174"/>
        <v>0</v>
      </c>
      <c r="K777" s="33" t="str">
        <f t="shared" si="175"/>
        <v>subtot</v>
      </c>
      <c r="L777" s="33" t="str">
        <f t="shared" si="172"/>
        <v/>
      </c>
      <c r="M777" s="33" t="str">
        <f t="shared" si="173"/>
        <v>OTP</v>
      </c>
      <c r="O777"/>
      <c r="P777"/>
    </row>
    <row r="778" spans="1:16" ht="12.75" customHeight="1" x14ac:dyDescent="0.45">
      <c r="A778" s="49"/>
      <c r="B778" s="46" t="s">
        <v>196</v>
      </c>
      <c r="C778" s="51">
        <v>3</v>
      </c>
      <c r="D778" s="51">
        <v>0</v>
      </c>
      <c r="E778" s="51"/>
      <c r="F778" s="51" t="s">
        <v>208</v>
      </c>
      <c r="G778" s="51"/>
      <c r="H778" s="51">
        <v>0</v>
      </c>
      <c r="I778" s="51">
        <f t="shared" si="174"/>
        <v>0</v>
      </c>
      <c r="K778" s="33" t="str">
        <f t="shared" si="175"/>
        <v>subtot</v>
      </c>
      <c r="L778" s="33" t="str">
        <f t="shared" si="172"/>
        <v/>
      </c>
      <c r="M778" s="33">
        <f t="shared" si="173"/>
        <v>0</v>
      </c>
      <c r="O778"/>
      <c r="P778"/>
    </row>
    <row r="779" spans="1:16" ht="12.75" customHeight="1" x14ac:dyDescent="0.45">
      <c r="A779" s="49"/>
      <c r="B779" s="49" t="s">
        <v>198</v>
      </c>
      <c r="C779" s="51">
        <v>2</v>
      </c>
      <c r="D779" s="51">
        <v>0</v>
      </c>
      <c r="E779" s="51">
        <v>0</v>
      </c>
      <c r="F779" s="51" t="s">
        <v>208</v>
      </c>
      <c r="G779" s="51"/>
      <c r="H779" s="51">
        <v>0</v>
      </c>
      <c r="I779" s="51">
        <f t="shared" si="174"/>
        <v>0</v>
      </c>
      <c r="K779" s="33" t="str">
        <f t="shared" si="175"/>
        <v>subtot</v>
      </c>
      <c r="L779" s="33" t="str">
        <f t="shared" si="172"/>
        <v/>
      </c>
      <c r="M779" s="33" t="str">
        <f t="shared" si="173"/>
        <v>SPC</v>
      </c>
      <c r="O779"/>
      <c r="P779"/>
    </row>
    <row r="780" spans="1:16" ht="12.75" customHeight="1" x14ac:dyDescent="0.45">
      <c r="A780" s="49"/>
      <c r="B780" s="49" t="s">
        <v>201</v>
      </c>
      <c r="C780" s="51">
        <v>1</v>
      </c>
      <c r="D780" s="51"/>
      <c r="E780" s="51"/>
      <c r="F780" s="51"/>
      <c r="G780" s="51"/>
      <c r="H780" s="51" t="s">
        <v>185</v>
      </c>
      <c r="I780" s="51">
        <f t="shared" si="174"/>
        <v>0</v>
      </c>
      <c r="K780" s="33" t="str">
        <f t="shared" si="175"/>
        <v>subtot</v>
      </c>
      <c r="L780" s="33" t="str">
        <f t="shared" si="172"/>
        <v/>
      </c>
      <c r="M780" s="33" t="str">
        <f t="shared" si="173"/>
        <v>LIG</v>
      </c>
      <c r="O780"/>
      <c r="P780"/>
    </row>
    <row r="781" spans="1:16" ht="12.75" customHeight="1" x14ac:dyDescent="0.45">
      <c r="A781" s="49"/>
      <c r="B781" s="49" t="s">
        <v>204</v>
      </c>
      <c r="C781" s="51" t="s">
        <v>208</v>
      </c>
      <c r="D781" s="51">
        <v>0</v>
      </c>
      <c r="E781" s="51">
        <v>0</v>
      </c>
      <c r="F781" s="51" t="s">
        <v>208</v>
      </c>
      <c r="G781" s="51">
        <v>0</v>
      </c>
      <c r="H781" s="51">
        <v>0</v>
      </c>
      <c r="I781" s="51">
        <f t="shared" si="174"/>
        <v>0</v>
      </c>
      <c r="K781" s="33" t="str">
        <f t="shared" si="175"/>
        <v>subtot</v>
      </c>
      <c r="L781" s="33" t="str">
        <f t="shared" si="172"/>
        <v/>
      </c>
      <c r="M781" s="33" t="str">
        <f t="shared" si="173"/>
        <v>OTH</v>
      </c>
      <c r="O781"/>
      <c r="P781"/>
    </row>
    <row r="782" spans="1:16" ht="12.75" customHeight="1" x14ac:dyDescent="0.45">
      <c r="A782" s="49"/>
      <c r="B782" s="49" t="s">
        <v>207</v>
      </c>
      <c r="C782" s="51" t="s">
        <v>208</v>
      </c>
      <c r="D782" s="51"/>
      <c r="E782" s="51"/>
      <c r="F782" s="51">
        <v>0</v>
      </c>
      <c r="G782" s="51"/>
      <c r="H782" s="51" t="s">
        <v>185</v>
      </c>
      <c r="I782" s="51">
        <f t="shared" si="174"/>
        <v>0</v>
      </c>
      <c r="K782" s="33" t="str">
        <f t="shared" si="175"/>
        <v>subtot</v>
      </c>
      <c r="L782" s="33" t="str">
        <f t="shared" si="172"/>
        <v/>
      </c>
      <c r="M782" s="33" t="str">
        <f t="shared" si="173"/>
        <v>OTH</v>
      </c>
      <c r="O782"/>
      <c r="P782"/>
    </row>
    <row r="783" spans="1:16" ht="12.75" customHeight="1" x14ac:dyDescent="0.45">
      <c r="A783" s="49"/>
      <c r="B783" s="49" t="s">
        <v>210</v>
      </c>
      <c r="C783" s="51" t="s">
        <v>185</v>
      </c>
      <c r="D783" s="51">
        <v>0</v>
      </c>
      <c r="E783" s="51">
        <v>0</v>
      </c>
      <c r="F783" s="51">
        <v>0</v>
      </c>
      <c r="G783" s="51">
        <v>0</v>
      </c>
      <c r="H783" s="51">
        <v>0</v>
      </c>
      <c r="I783" s="51">
        <f t="shared" si="174"/>
        <v>0</v>
      </c>
      <c r="K783" s="33" t="str">
        <f t="shared" si="175"/>
        <v>subtot</v>
      </c>
      <c r="L783" s="33" t="str">
        <f t="shared" si="172"/>
        <v/>
      </c>
      <c r="M783" s="33" t="str">
        <f t="shared" si="173"/>
        <v>OTH</v>
      </c>
      <c r="O783"/>
      <c r="P783"/>
    </row>
    <row r="784" spans="1:16" ht="12.75" customHeight="1" x14ac:dyDescent="0.45">
      <c r="A784" s="49"/>
      <c r="B784" s="49" t="s">
        <v>211</v>
      </c>
      <c r="C784" s="51" t="s">
        <v>208</v>
      </c>
      <c r="D784" s="51">
        <v>0</v>
      </c>
      <c r="E784" s="51">
        <v>0</v>
      </c>
      <c r="F784" s="51" t="s">
        <v>208</v>
      </c>
      <c r="G784" s="51"/>
      <c r="H784" s="51">
        <v>0</v>
      </c>
      <c r="I784" s="51">
        <f t="shared" si="174"/>
        <v>0</v>
      </c>
      <c r="K784" s="33" t="str">
        <f t="shared" si="175"/>
        <v>subtot</v>
      </c>
      <c r="L784" s="33" t="str">
        <f t="shared" si="172"/>
        <v/>
      </c>
      <c r="M784" s="33" t="str">
        <f t="shared" si="173"/>
        <v>OTH</v>
      </c>
      <c r="O784"/>
      <c r="P784"/>
    </row>
    <row r="785" spans="1:22" ht="12.75" customHeight="1" x14ac:dyDescent="0.45">
      <c r="A785" s="49"/>
      <c r="B785" s="46" t="s">
        <v>213</v>
      </c>
      <c r="C785" s="51" t="s">
        <v>208</v>
      </c>
      <c r="D785" s="51">
        <v>0</v>
      </c>
      <c r="E785" s="51"/>
      <c r="F785" s="51">
        <v>0</v>
      </c>
      <c r="G785" s="51"/>
      <c r="H785" s="51">
        <v>0</v>
      </c>
      <c r="I785" s="51">
        <f t="shared" si="174"/>
        <v>0</v>
      </c>
      <c r="K785" s="33" t="str">
        <f t="shared" si="175"/>
        <v>subtot</v>
      </c>
      <c r="L785" s="33" t="str">
        <f t="shared" si="172"/>
        <v/>
      </c>
      <c r="M785" s="33">
        <f t="shared" si="173"/>
        <v>0</v>
      </c>
      <c r="O785"/>
      <c r="P785"/>
    </row>
    <row r="786" spans="1:22" ht="12.75" customHeight="1" x14ac:dyDescent="0.45">
      <c r="A786" s="49"/>
      <c r="B786" s="49"/>
      <c r="C786" s="51"/>
      <c r="D786" s="51"/>
      <c r="E786" s="51"/>
      <c r="F786" s="51"/>
      <c r="G786" s="51"/>
      <c r="H786" s="51"/>
      <c r="I786" s="51">
        <f t="shared" si="174"/>
        <v>0</v>
      </c>
      <c r="K786" s="33" t="str">
        <f t="shared" si="175"/>
        <v>subtot</v>
      </c>
      <c r="L786" s="33" t="str">
        <f t="shared" ref="L786:L849" si="176">IFERROR(VLOOKUP(K786,$O$17:$P$38,2,FALSE),"")</f>
        <v/>
      </c>
      <c r="M786" s="33">
        <f t="shared" ref="M786:M849" si="177">IFERROR(VLOOKUP(B786,$Z$17:$AA$33,2,FALSE),0)</f>
        <v>0</v>
      </c>
      <c r="O786"/>
      <c r="P786"/>
      <c r="Q786" s="33"/>
      <c r="R786" s="33"/>
      <c r="S786" s="33"/>
      <c r="T786" s="33"/>
      <c r="U786" s="33"/>
      <c r="V786" s="33"/>
    </row>
    <row r="787" spans="1:22" s="33" customFormat="1" ht="12.75" customHeight="1" x14ac:dyDescent="0.45">
      <c r="A787" s="46" t="s">
        <v>282</v>
      </c>
      <c r="B787" s="46" t="s">
        <v>283</v>
      </c>
      <c r="C787" s="55"/>
      <c r="D787" s="55"/>
      <c r="E787" s="55"/>
      <c r="F787" s="55"/>
      <c r="G787" s="55"/>
      <c r="H787" s="55"/>
      <c r="I787" s="55">
        <f t="shared" si="174"/>
        <v>0</v>
      </c>
      <c r="K787" s="33" t="str">
        <f t="shared" si="175"/>
        <v>subtot</v>
      </c>
      <c r="L787" s="33" t="str">
        <f t="shared" si="176"/>
        <v/>
      </c>
      <c r="M787" s="33">
        <f t="shared" si="177"/>
        <v>0</v>
      </c>
      <c r="O787"/>
      <c r="P787"/>
      <c r="Q787" s="22"/>
      <c r="R787" s="22"/>
      <c r="S787" s="22"/>
      <c r="T787" s="22"/>
      <c r="U787" s="22"/>
      <c r="V787" s="22"/>
    </row>
    <row r="788" spans="1:22" ht="12.75" customHeight="1" x14ac:dyDescent="0.45">
      <c r="A788" s="49"/>
      <c r="B788" s="49"/>
      <c r="C788" s="51"/>
      <c r="D788" s="51"/>
      <c r="E788" s="51"/>
      <c r="F788" s="51"/>
      <c r="G788" s="51"/>
      <c r="H788" s="51"/>
      <c r="I788" s="51">
        <f t="shared" si="174"/>
        <v>0</v>
      </c>
      <c r="K788" s="33" t="str">
        <f t="shared" si="175"/>
        <v>subtot</v>
      </c>
      <c r="L788" s="33" t="str">
        <f t="shared" si="176"/>
        <v/>
      </c>
      <c r="M788" s="33">
        <f t="shared" si="177"/>
        <v>0</v>
      </c>
      <c r="O788"/>
      <c r="P788"/>
    </row>
    <row r="789" spans="1:22" ht="12.75" customHeight="1" x14ac:dyDescent="0.45">
      <c r="A789" s="49"/>
      <c r="B789" s="49"/>
      <c r="C789" s="51"/>
      <c r="D789" s="51"/>
      <c r="E789" s="51"/>
      <c r="F789" s="51"/>
      <c r="G789" s="51"/>
      <c r="H789" s="51"/>
      <c r="I789" s="51">
        <f t="shared" ref="I789:I852" si="178">G789+E789+D789</f>
        <v>0</v>
      </c>
      <c r="K789" s="33" t="str">
        <f t="shared" si="175"/>
        <v>subtot</v>
      </c>
      <c r="L789" s="33" t="str">
        <f t="shared" si="176"/>
        <v/>
      </c>
      <c r="M789" s="33">
        <f t="shared" si="177"/>
        <v>0</v>
      </c>
      <c r="O789"/>
      <c r="P789"/>
    </row>
    <row r="790" spans="1:22" ht="12.75" customHeight="1" x14ac:dyDescent="0.45">
      <c r="A790" s="49"/>
      <c r="B790" s="46" t="s">
        <v>176</v>
      </c>
      <c r="C790" s="51">
        <v>148</v>
      </c>
      <c r="D790" s="51">
        <v>0</v>
      </c>
      <c r="E790" s="51"/>
      <c r="F790" s="51">
        <v>218</v>
      </c>
      <c r="G790" s="51"/>
      <c r="H790" s="51">
        <v>33</v>
      </c>
      <c r="I790" s="51">
        <f t="shared" si="178"/>
        <v>0</v>
      </c>
      <c r="K790" s="33" t="str">
        <f t="shared" si="175"/>
        <v>subtot</v>
      </c>
      <c r="L790" s="33" t="str">
        <f t="shared" si="176"/>
        <v/>
      </c>
      <c r="M790" s="33">
        <f t="shared" si="177"/>
        <v>0</v>
      </c>
      <c r="O790"/>
      <c r="P790"/>
    </row>
    <row r="791" spans="1:22" ht="12.75" customHeight="1" x14ac:dyDescent="0.45">
      <c r="A791" s="49"/>
      <c r="B791" s="46" t="s">
        <v>170</v>
      </c>
      <c r="C791" s="51">
        <v>1</v>
      </c>
      <c r="D791" s="51">
        <v>0</v>
      </c>
      <c r="E791" s="51"/>
      <c r="F791" s="51">
        <v>99</v>
      </c>
      <c r="G791" s="51"/>
      <c r="H791" s="51">
        <v>30</v>
      </c>
      <c r="I791" s="51">
        <f t="shared" si="178"/>
        <v>0</v>
      </c>
      <c r="K791" s="33" t="str">
        <f t="shared" si="175"/>
        <v>subtot</v>
      </c>
      <c r="L791" s="33" t="str">
        <f t="shared" si="176"/>
        <v/>
      </c>
      <c r="M791" s="33">
        <f t="shared" si="177"/>
        <v>0</v>
      </c>
      <c r="O791"/>
      <c r="P791"/>
    </row>
    <row r="792" spans="1:22" ht="12.75" customHeight="1" x14ac:dyDescent="0.45">
      <c r="A792" s="49"/>
      <c r="B792" s="49" t="s">
        <v>172</v>
      </c>
      <c r="C792" s="51">
        <v>1</v>
      </c>
      <c r="D792" s="51">
        <v>0</v>
      </c>
      <c r="E792" s="51"/>
      <c r="F792" s="51">
        <v>17</v>
      </c>
      <c r="G792" s="51"/>
      <c r="H792" s="51">
        <v>4</v>
      </c>
      <c r="I792" s="51">
        <f t="shared" si="178"/>
        <v>0</v>
      </c>
      <c r="K792" s="33" t="str">
        <f t="shared" si="175"/>
        <v>subtot</v>
      </c>
      <c r="L792" s="33" t="str">
        <f t="shared" si="176"/>
        <v/>
      </c>
      <c r="M792" s="33" t="str">
        <f t="shared" si="177"/>
        <v>STM</v>
      </c>
      <c r="O792"/>
      <c r="P792"/>
    </row>
    <row r="793" spans="1:22" ht="12.75" customHeight="1" x14ac:dyDescent="0.45">
      <c r="A793" s="49"/>
      <c r="B793" s="49" t="s">
        <v>175</v>
      </c>
      <c r="C793" s="51" t="s">
        <v>185</v>
      </c>
      <c r="D793" s="51">
        <v>0</v>
      </c>
      <c r="E793" s="51"/>
      <c r="F793" s="51">
        <v>82</v>
      </c>
      <c r="G793" s="51"/>
      <c r="H793" s="51">
        <v>26</v>
      </c>
      <c r="I793" s="51">
        <f t="shared" si="178"/>
        <v>0</v>
      </c>
      <c r="K793" s="33" t="str">
        <f t="shared" si="175"/>
        <v>subtot</v>
      </c>
      <c r="L793" s="33" t="str">
        <f t="shared" si="176"/>
        <v/>
      </c>
      <c r="M793" s="33">
        <f t="shared" si="177"/>
        <v>0</v>
      </c>
      <c r="O793"/>
      <c r="P793"/>
    </row>
    <row r="794" spans="1:22" ht="12.75" customHeight="1" x14ac:dyDescent="0.45">
      <c r="A794" s="49"/>
      <c r="B794" s="46" t="s">
        <v>178</v>
      </c>
      <c r="C794" s="51">
        <v>134</v>
      </c>
      <c r="D794" s="51">
        <v>0</v>
      </c>
      <c r="E794" s="51"/>
      <c r="F794" s="51">
        <v>115</v>
      </c>
      <c r="G794" s="51"/>
      <c r="H794" s="51">
        <v>3</v>
      </c>
      <c r="I794" s="51">
        <f t="shared" si="178"/>
        <v>0</v>
      </c>
      <c r="K794" s="33" t="str">
        <f t="shared" si="175"/>
        <v>subtot</v>
      </c>
      <c r="L794" s="33" t="str">
        <f t="shared" si="176"/>
        <v/>
      </c>
      <c r="M794" s="33">
        <f t="shared" si="177"/>
        <v>0</v>
      </c>
      <c r="O794"/>
      <c r="P794"/>
    </row>
    <row r="795" spans="1:22" ht="12.75" customHeight="1" x14ac:dyDescent="0.45">
      <c r="A795" s="49"/>
      <c r="B795" s="49" t="s">
        <v>180</v>
      </c>
      <c r="C795" s="51">
        <v>7</v>
      </c>
      <c r="D795" s="51">
        <v>0</v>
      </c>
      <c r="E795" s="51">
        <v>0</v>
      </c>
      <c r="F795" s="51">
        <v>58</v>
      </c>
      <c r="G795" s="51"/>
      <c r="H795" s="51">
        <v>3</v>
      </c>
      <c r="I795" s="51">
        <f t="shared" si="178"/>
        <v>0</v>
      </c>
      <c r="K795" s="33" t="str">
        <f t="shared" si="175"/>
        <v>subtot</v>
      </c>
      <c r="L795" s="33" t="str">
        <f t="shared" si="176"/>
        <v/>
      </c>
      <c r="M795" s="33" t="str">
        <f t="shared" si="177"/>
        <v>PRH</v>
      </c>
      <c r="O795"/>
      <c r="P795"/>
    </row>
    <row r="796" spans="1:22" ht="12.75" customHeight="1" x14ac:dyDescent="0.45">
      <c r="A796" s="49"/>
      <c r="B796" s="49" t="s">
        <v>183</v>
      </c>
      <c r="C796" s="51">
        <v>6</v>
      </c>
      <c r="D796" s="51">
        <v>0</v>
      </c>
      <c r="E796" s="51">
        <v>0</v>
      </c>
      <c r="F796" s="51">
        <v>1</v>
      </c>
      <c r="G796" s="51">
        <v>0</v>
      </c>
      <c r="H796" s="51">
        <v>0</v>
      </c>
      <c r="I796" s="51">
        <f t="shared" si="178"/>
        <v>0</v>
      </c>
      <c r="K796" s="33" t="str">
        <f t="shared" si="175"/>
        <v>subtot</v>
      </c>
      <c r="L796" s="33" t="str">
        <f t="shared" si="176"/>
        <v/>
      </c>
      <c r="M796" s="33" t="str">
        <f t="shared" si="177"/>
        <v>PRC</v>
      </c>
      <c r="O796"/>
      <c r="P796"/>
    </row>
    <row r="797" spans="1:22" ht="12.75" customHeight="1" x14ac:dyDescent="0.45">
      <c r="A797" s="49"/>
      <c r="B797" s="49" t="s">
        <v>187</v>
      </c>
      <c r="C797" s="51">
        <v>25</v>
      </c>
      <c r="D797" s="51">
        <v>0</v>
      </c>
      <c r="E797" s="51"/>
      <c r="F797" s="51">
        <v>52</v>
      </c>
      <c r="G797" s="51"/>
      <c r="H797" s="51">
        <v>0</v>
      </c>
      <c r="I797" s="51">
        <f t="shared" si="178"/>
        <v>0</v>
      </c>
      <c r="K797" s="33" t="str">
        <f t="shared" si="175"/>
        <v>subtot</v>
      </c>
      <c r="L797" s="33" t="str">
        <f t="shared" si="176"/>
        <v/>
      </c>
      <c r="M797" s="33" t="str">
        <f t="shared" si="177"/>
        <v>MDR</v>
      </c>
      <c r="O797"/>
      <c r="P797"/>
    </row>
    <row r="798" spans="1:22" ht="12.75" customHeight="1" x14ac:dyDescent="0.45">
      <c r="A798" s="49"/>
      <c r="B798" s="49" t="s">
        <v>190</v>
      </c>
      <c r="C798" s="51">
        <v>92</v>
      </c>
      <c r="D798" s="51"/>
      <c r="E798" s="51"/>
      <c r="F798" s="51"/>
      <c r="G798" s="51"/>
      <c r="H798" s="51" t="s">
        <v>185</v>
      </c>
      <c r="I798" s="51">
        <f t="shared" si="178"/>
        <v>0</v>
      </c>
      <c r="K798" s="33" t="str">
        <f t="shared" si="175"/>
        <v>subtot</v>
      </c>
      <c r="L798" s="33" t="str">
        <f t="shared" si="176"/>
        <v/>
      </c>
      <c r="M798" s="33" t="str">
        <f t="shared" si="177"/>
        <v>ECP</v>
      </c>
      <c r="O798"/>
      <c r="P798"/>
    </row>
    <row r="799" spans="1:22" ht="12.75" customHeight="1" x14ac:dyDescent="0.45">
      <c r="A799" s="49"/>
      <c r="B799" s="49" t="s">
        <v>193</v>
      </c>
      <c r="C799" s="51">
        <v>5</v>
      </c>
      <c r="D799" s="51">
        <v>0</v>
      </c>
      <c r="E799" s="51"/>
      <c r="F799" s="51">
        <v>5</v>
      </c>
      <c r="G799" s="51"/>
      <c r="H799" s="51">
        <v>0</v>
      </c>
      <c r="I799" s="51">
        <f t="shared" si="178"/>
        <v>0</v>
      </c>
      <c r="K799" s="33" t="str">
        <f t="shared" si="175"/>
        <v>subtot</v>
      </c>
      <c r="L799" s="33" t="str">
        <f t="shared" si="176"/>
        <v/>
      </c>
      <c r="M799" s="33" t="str">
        <f t="shared" si="177"/>
        <v>OTP</v>
      </c>
      <c r="O799"/>
      <c r="P799"/>
    </row>
    <row r="800" spans="1:22" ht="12.75" customHeight="1" x14ac:dyDescent="0.45">
      <c r="A800" s="49"/>
      <c r="B800" s="46" t="s">
        <v>196</v>
      </c>
      <c r="C800" s="51">
        <v>8</v>
      </c>
      <c r="D800" s="51">
        <v>0</v>
      </c>
      <c r="E800" s="51"/>
      <c r="F800" s="51">
        <v>4</v>
      </c>
      <c r="G800" s="51"/>
      <c r="H800" s="51">
        <v>0</v>
      </c>
      <c r="I800" s="51">
        <f t="shared" si="178"/>
        <v>0</v>
      </c>
      <c r="K800" s="33" t="str">
        <f t="shared" si="175"/>
        <v>subtot</v>
      </c>
      <c r="L800" s="33" t="str">
        <f t="shared" si="176"/>
        <v/>
      </c>
      <c r="M800" s="33">
        <f t="shared" si="177"/>
        <v>0</v>
      </c>
      <c r="O800"/>
      <c r="P800"/>
    </row>
    <row r="801" spans="1:22" ht="12.75" customHeight="1" x14ac:dyDescent="0.45">
      <c r="A801" s="49"/>
      <c r="B801" s="49" t="s">
        <v>198</v>
      </c>
      <c r="C801" s="51">
        <v>4</v>
      </c>
      <c r="D801" s="51">
        <v>0</v>
      </c>
      <c r="E801" s="51"/>
      <c r="F801" s="51">
        <v>3</v>
      </c>
      <c r="G801" s="51"/>
      <c r="H801" s="51">
        <v>0</v>
      </c>
      <c r="I801" s="51">
        <f t="shared" si="178"/>
        <v>0</v>
      </c>
      <c r="K801" s="33" t="str">
        <f t="shared" si="175"/>
        <v>subtot</v>
      </c>
      <c r="L801" s="33" t="str">
        <f t="shared" si="176"/>
        <v/>
      </c>
      <c r="M801" s="33" t="str">
        <f t="shared" si="177"/>
        <v>SPC</v>
      </c>
      <c r="O801"/>
      <c r="P801"/>
    </row>
    <row r="802" spans="1:22" ht="12.75" customHeight="1" x14ac:dyDescent="0.45">
      <c r="A802" s="49"/>
      <c r="B802" s="49" t="s">
        <v>201</v>
      </c>
      <c r="C802" s="51">
        <v>3</v>
      </c>
      <c r="D802" s="51"/>
      <c r="E802" s="51"/>
      <c r="F802" s="51"/>
      <c r="G802" s="51"/>
      <c r="H802" s="51" t="s">
        <v>185</v>
      </c>
      <c r="I802" s="51">
        <f t="shared" si="178"/>
        <v>0</v>
      </c>
      <c r="K802" s="33" t="str">
        <f t="shared" si="175"/>
        <v>subtot</v>
      </c>
      <c r="L802" s="33" t="str">
        <f t="shared" si="176"/>
        <v/>
      </c>
      <c r="M802" s="33" t="str">
        <f t="shared" si="177"/>
        <v>LIG</v>
      </c>
      <c r="O802"/>
      <c r="P802"/>
    </row>
    <row r="803" spans="1:22" ht="12.75" customHeight="1" x14ac:dyDescent="0.45">
      <c r="A803" s="49"/>
      <c r="B803" s="49" t="s">
        <v>204</v>
      </c>
      <c r="C803" s="51">
        <v>1</v>
      </c>
      <c r="D803" s="51">
        <v>0</v>
      </c>
      <c r="E803" s="51"/>
      <c r="F803" s="51" t="s">
        <v>208</v>
      </c>
      <c r="G803" s="51">
        <v>0</v>
      </c>
      <c r="H803" s="51">
        <v>0</v>
      </c>
      <c r="I803" s="51">
        <f t="shared" si="178"/>
        <v>0</v>
      </c>
      <c r="K803" s="33" t="str">
        <f t="shared" si="175"/>
        <v>subtot</v>
      </c>
      <c r="L803" s="33" t="str">
        <f t="shared" si="176"/>
        <v/>
      </c>
      <c r="M803" s="33" t="str">
        <f t="shared" si="177"/>
        <v>OTH</v>
      </c>
      <c r="O803"/>
      <c r="P803"/>
    </row>
    <row r="804" spans="1:22" ht="12.75" customHeight="1" x14ac:dyDescent="0.45">
      <c r="A804" s="49"/>
      <c r="B804" s="49" t="s">
        <v>207</v>
      </c>
      <c r="C804" s="51" t="s">
        <v>208</v>
      </c>
      <c r="D804" s="51"/>
      <c r="E804" s="51"/>
      <c r="F804" s="51" t="s">
        <v>208</v>
      </c>
      <c r="G804" s="51"/>
      <c r="H804" s="51" t="s">
        <v>185</v>
      </c>
      <c r="I804" s="51">
        <f t="shared" si="178"/>
        <v>0</v>
      </c>
      <c r="K804" s="33" t="str">
        <f t="shared" si="175"/>
        <v>subtot</v>
      </c>
      <c r="L804" s="33" t="str">
        <f t="shared" si="176"/>
        <v/>
      </c>
      <c r="M804" s="33" t="str">
        <f t="shared" si="177"/>
        <v>OTH</v>
      </c>
      <c r="O804"/>
      <c r="P804"/>
    </row>
    <row r="805" spans="1:22" ht="12.75" customHeight="1" x14ac:dyDescent="0.45">
      <c r="A805" s="49"/>
      <c r="B805" s="49" t="s">
        <v>210</v>
      </c>
      <c r="C805" s="51" t="s">
        <v>185</v>
      </c>
      <c r="D805" s="51">
        <v>0</v>
      </c>
      <c r="E805" s="51"/>
      <c r="F805" s="51" t="s">
        <v>208</v>
      </c>
      <c r="G805" s="51">
        <v>0</v>
      </c>
      <c r="H805" s="51">
        <v>0</v>
      </c>
      <c r="I805" s="51">
        <f t="shared" si="178"/>
        <v>0</v>
      </c>
      <c r="K805" s="33" t="str">
        <f t="shared" si="175"/>
        <v>subtot</v>
      </c>
      <c r="L805" s="33" t="str">
        <f t="shared" si="176"/>
        <v/>
      </c>
      <c r="M805" s="33" t="str">
        <f t="shared" si="177"/>
        <v>OTH</v>
      </c>
      <c r="O805"/>
      <c r="P805"/>
    </row>
    <row r="806" spans="1:22" ht="12.75" customHeight="1" x14ac:dyDescent="0.45">
      <c r="A806" s="49"/>
      <c r="B806" s="49" t="s">
        <v>211</v>
      </c>
      <c r="C806" s="51" t="s">
        <v>208</v>
      </c>
      <c r="D806" s="51">
        <v>0</v>
      </c>
      <c r="E806" s="51"/>
      <c r="F806" s="51"/>
      <c r="G806" s="51"/>
      <c r="H806" s="51">
        <v>0</v>
      </c>
      <c r="I806" s="51">
        <f t="shared" si="178"/>
        <v>0</v>
      </c>
      <c r="K806" s="33" t="str">
        <f t="shared" si="175"/>
        <v>subtot</v>
      </c>
      <c r="L806" s="33" t="str">
        <f t="shared" si="176"/>
        <v/>
      </c>
      <c r="M806" s="33" t="str">
        <f t="shared" si="177"/>
        <v>OTH</v>
      </c>
      <c r="O806"/>
      <c r="P806"/>
    </row>
    <row r="807" spans="1:22" ht="12.75" customHeight="1" x14ac:dyDescent="0.45">
      <c r="A807" s="49"/>
      <c r="B807" s="46" t="s">
        <v>213</v>
      </c>
      <c r="C807" s="51">
        <v>5</v>
      </c>
      <c r="D807" s="51">
        <v>0</v>
      </c>
      <c r="E807" s="51">
        <v>0</v>
      </c>
      <c r="F807" s="51">
        <v>1</v>
      </c>
      <c r="G807" s="51"/>
      <c r="H807" s="51">
        <v>0</v>
      </c>
      <c r="I807" s="51">
        <f t="shared" si="178"/>
        <v>0</v>
      </c>
      <c r="K807" s="33" t="str">
        <f t="shared" si="175"/>
        <v>subtot</v>
      </c>
      <c r="L807" s="33" t="str">
        <f t="shared" si="176"/>
        <v/>
      </c>
      <c r="M807" s="33">
        <f t="shared" si="177"/>
        <v>0</v>
      </c>
      <c r="O807"/>
      <c r="P807"/>
    </row>
    <row r="808" spans="1:22" ht="12.75" customHeight="1" x14ac:dyDescent="0.45">
      <c r="A808" s="49"/>
      <c r="B808" s="49"/>
      <c r="C808" s="51"/>
      <c r="D808" s="51"/>
      <c r="E808" s="51"/>
      <c r="F808" s="51"/>
      <c r="G808" s="51"/>
      <c r="H808" s="51"/>
      <c r="I808" s="51">
        <f t="shared" si="178"/>
        <v>0</v>
      </c>
      <c r="K808" s="33" t="str">
        <f t="shared" si="175"/>
        <v>subtot</v>
      </c>
      <c r="L808" s="33" t="str">
        <f t="shared" si="176"/>
        <v/>
      </c>
      <c r="M808" s="33">
        <f t="shared" si="177"/>
        <v>0</v>
      </c>
      <c r="O808"/>
      <c r="P808"/>
      <c r="Q808" s="33"/>
      <c r="R808" s="33"/>
      <c r="S808" s="33"/>
      <c r="T808" s="33"/>
      <c r="U808" s="33"/>
      <c r="V808" s="33"/>
    </row>
    <row r="809" spans="1:22" s="33" customFormat="1" ht="12.75" customHeight="1" x14ac:dyDescent="0.45">
      <c r="A809" s="46" t="s">
        <v>284</v>
      </c>
      <c r="B809" s="46" t="s">
        <v>285</v>
      </c>
      <c r="C809" s="55"/>
      <c r="D809" s="55"/>
      <c r="E809" s="55"/>
      <c r="F809" s="55"/>
      <c r="G809" s="55"/>
      <c r="H809" s="55"/>
      <c r="I809" s="55">
        <f t="shared" si="178"/>
        <v>0</v>
      </c>
      <c r="K809" s="33" t="str">
        <f t="shared" ref="K809:K872" si="179">IF(LEN(TRIM(A809))&gt;3,"subtot",IF(LEN(TRIM(A809))=3,B809,K808))</f>
        <v>subtot</v>
      </c>
      <c r="L809" s="33" t="str">
        <f t="shared" si="176"/>
        <v/>
      </c>
      <c r="M809" s="33">
        <f t="shared" si="177"/>
        <v>0</v>
      </c>
      <c r="O809"/>
      <c r="P809"/>
      <c r="Q809" s="22"/>
      <c r="R809" s="22"/>
      <c r="S809" s="22"/>
      <c r="T809" s="22"/>
      <c r="U809" s="22"/>
      <c r="V809" s="22"/>
    </row>
    <row r="810" spans="1:22" ht="12.75" customHeight="1" x14ac:dyDescent="0.45">
      <c r="A810" s="49"/>
      <c r="B810" s="49"/>
      <c r="C810" s="51"/>
      <c r="D810" s="51"/>
      <c r="E810" s="51"/>
      <c r="F810" s="51"/>
      <c r="G810" s="51"/>
      <c r="H810" s="51"/>
      <c r="I810" s="51">
        <f t="shared" si="178"/>
        <v>0</v>
      </c>
      <c r="K810" s="33" t="str">
        <f t="shared" si="179"/>
        <v>subtot</v>
      </c>
      <c r="L810" s="33" t="str">
        <f t="shared" si="176"/>
        <v/>
      </c>
      <c r="M810" s="33">
        <f t="shared" si="177"/>
        <v>0</v>
      </c>
      <c r="O810"/>
      <c r="P810"/>
    </row>
    <row r="811" spans="1:22" ht="12.75" customHeight="1" x14ac:dyDescent="0.45">
      <c r="A811" s="49"/>
      <c r="B811" s="49"/>
      <c r="C811" s="51"/>
      <c r="D811" s="51"/>
      <c r="E811" s="51"/>
      <c r="F811" s="51"/>
      <c r="G811" s="51"/>
      <c r="H811" s="51"/>
      <c r="I811" s="51">
        <f t="shared" si="178"/>
        <v>0</v>
      </c>
      <c r="K811" s="33" t="str">
        <f t="shared" si="179"/>
        <v>subtot</v>
      </c>
      <c r="L811" s="33" t="str">
        <f t="shared" si="176"/>
        <v/>
      </c>
      <c r="M811" s="33">
        <f t="shared" si="177"/>
        <v>0</v>
      </c>
      <c r="O811"/>
      <c r="P811"/>
    </row>
    <row r="812" spans="1:22" ht="12.75" customHeight="1" x14ac:dyDescent="0.45">
      <c r="A812" s="49"/>
      <c r="B812" s="46" t="s">
        <v>176</v>
      </c>
      <c r="C812" s="51">
        <v>46</v>
      </c>
      <c r="D812" s="51">
        <v>0</v>
      </c>
      <c r="E812" s="51"/>
      <c r="F812" s="51">
        <v>359</v>
      </c>
      <c r="G812" s="51"/>
      <c r="H812" s="51">
        <v>44</v>
      </c>
      <c r="I812" s="51">
        <f t="shared" si="178"/>
        <v>0</v>
      </c>
      <c r="K812" s="33" t="str">
        <f t="shared" si="179"/>
        <v>subtot</v>
      </c>
      <c r="L812" s="33" t="str">
        <f t="shared" si="176"/>
        <v/>
      </c>
      <c r="M812" s="33">
        <f t="shared" si="177"/>
        <v>0</v>
      </c>
      <c r="O812"/>
      <c r="P812"/>
    </row>
    <row r="813" spans="1:22" ht="12.75" customHeight="1" x14ac:dyDescent="0.45">
      <c r="A813" s="49"/>
      <c r="B813" s="46" t="s">
        <v>170</v>
      </c>
      <c r="C813" s="51">
        <v>2</v>
      </c>
      <c r="D813" s="51">
        <v>0</v>
      </c>
      <c r="E813" s="51">
        <v>0</v>
      </c>
      <c r="F813" s="51">
        <v>205</v>
      </c>
      <c r="G813" s="51"/>
      <c r="H813" s="51">
        <v>44</v>
      </c>
      <c r="I813" s="51">
        <f t="shared" si="178"/>
        <v>0</v>
      </c>
      <c r="K813" s="33" t="str">
        <f t="shared" si="179"/>
        <v>subtot</v>
      </c>
      <c r="L813" s="33" t="str">
        <f t="shared" si="176"/>
        <v/>
      </c>
      <c r="M813" s="33">
        <f t="shared" si="177"/>
        <v>0</v>
      </c>
      <c r="O813"/>
      <c r="P813"/>
    </row>
    <row r="814" spans="1:22" ht="12.75" customHeight="1" x14ac:dyDescent="0.45">
      <c r="A814" s="49"/>
      <c r="B814" s="49" t="s">
        <v>172</v>
      </c>
      <c r="C814" s="51">
        <v>2</v>
      </c>
      <c r="D814" s="51">
        <v>0</v>
      </c>
      <c r="E814" s="51">
        <v>0</v>
      </c>
      <c r="F814" s="51">
        <v>115</v>
      </c>
      <c r="G814" s="51"/>
      <c r="H814" s="51">
        <v>0</v>
      </c>
      <c r="I814" s="51">
        <f t="shared" si="178"/>
        <v>0</v>
      </c>
      <c r="K814" s="33" t="str">
        <f t="shared" si="179"/>
        <v>subtot</v>
      </c>
      <c r="L814" s="33" t="str">
        <f t="shared" si="176"/>
        <v/>
      </c>
      <c r="M814" s="33" t="str">
        <f t="shared" si="177"/>
        <v>STM</v>
      </c>
      <c r="O814"/>
      <c r="P814"/>
    </row>
    <row r="815" spans="1:22" ht="12.75" customHeight="1" x14ac:dyDescent="0.45">
      <c r="A815" s="49"/>
      <c r="B815" s="49" t="s">
        <v>175</v>
      </c>
      <c r="C815" s="51" t="s">
        <v>185</v>
      </c>
      <c r="D815" s="51">
        <v>0</v>
      </c>
      <c r="E815" s="51">
        <v>0</v>
      </c>
      <c r="F815" s="51">
        <v>90</v>
      </c>
      <c r="G815" s="51"/>
      <c r="H815" s="51">
        <v>44</v>
      </c>
      <c r="I815" s="51">
        <f t="shared" si="178"/>
        <v>0</v>
      </c>
      <c r="K815" s="33" t="str">
        <f t="shared" si="179"/>
        <v>subtot</v>
      </c>
      <c r="L815" s="33" t="str">
        <f t="shared" si="176"/>
        <v/>
      </c>
      <c r="M815" s="33">
        <f t="shared" si="177"/>
        <v>0</v>
      </c>
      <c r="O815"/>
      <c r="P815"/>
    </row>
    <row r="816" spans="1:22" ht="12.75" customHeight="1" x14ac:dyDescent="0.45">
      <c r="A816" s="49"/>
      <c r="B816" s="46" t="s">
        <v>178</v>
      </c>
      <c r="C816" s="51">
        <v>41</v>
      </c>
      <c r="D816" s="51">
        <v>0</v>
      </c>
      <c r="E816" s="51"/>
      <c r="F816" s="51">
        <v>143</v>
      </c>
      <c r="G816" s="51"/>
      <c r="H816" s="51">
        <v>0</v>
      </c>
      <c r="I816" s="51">
        <f t="shared" si="178"/>
        <v>0</v>
      </c>
      <c r="K816" s="33" t="str">
        <f t="shared" si="179"/>
        <v>subtot</v>
      </c>
      <c r="L816" s="33" t="str">
        <f t="shared" si="176"/>
        <v/>
      </c>
      <c r="M816" s="33">
        <f t="shared" si="177"/>
        <v>0</v>
      </c>
      <c r="O816"/>
      <c r="P816"/>
    </row>
    <row r="817" spans="1:22" ht="12.75" customHeight="1" x14ac:dyDescent="0.45">
      <c r="A817" s="49"/>
      <c r="B817" s="49" t="s">
        <v>180</v>
      </c>
      <c r="C817" s="51">
        <v>1</v>
      </c>
      <c r="D817" s="51">
        <v>0</v>
      </c>
      <c r="E817" s="51">
        <v>0</v>
      </c>
      <c r="F817" s="51">
        <v>127</v>
      </c>
      <c r="G817" s="51"/>
      <c r="H817" s="51">
        <v>0</v>
      </c>
      <c r="I817" s="51">
        <f t="shared" si="178"/>
        <v>0</v>
      </c>
      <c r="K817" s="33" t="str">
        <f t="shared" si="179"/>
        <v>subtot</v>
      </c>
      <c r="L817" s="33" t="str">
        <f t="shared" si="176"/>
        <v/>
      </c>
      <c r="M817" s="33" t="str">
        <f t="shared" si="177"/>
        <v>PRH</v>
      </c>
      <c r="O817"/>
      <c r="P817"/>
    </row>
    <row r="818" spans="1:22" ht="12.75" customHeight="1" x14ac:dyDescent="0.45">
      <c r="A818" s="49"/>
      <c r="B818" s="49" t="s">
        <v>183</v>
      </c>
      <c r="C818" s="51">
        <v>6</v>
      </c>
      <c r="D818" s="51">
        <v>0</v>
      </c>
      <c r="E818" s="51"/>
      <c r="F818" s="51">
        <v>1</v>
      </c>
      <c r="G818" s="51">
        <v>0</v>
      </c>
      <c r="H818" s="51">
        <v>0</v>
      </c>
      <c r="I818" s="51">
        <f t="shared" si="178"/>
        <v>0</v>
      </c>
      <c r="K818" s="33" t="str">
        <f t="shared" si="179"/>
        <v>subtot</v>
      </c>
      <c r="L818" s="33" t="str">
        <f t="shared" si="176"/>
        <v/>
      </c>
      <c r="M818" s="33" t="str">
        <f t="shared" si="177"/>
        <v>PRC</v>
      </c>
      <c r="O818"/>
      <c r="P818"/>
    </row>
    <row r="819" spans="1:22" ht="12.75" customHeight="1" x14ac:dyDescent="0.45">
      <c r="A819" s="49"/>
      <c r="B819" s="49" t="s">
        <v>187</v>
      </c>
      <c r="C819" s="51">
        <v>33</v>
      </c>
      <c r="D819" s="51">
        <v>0</v>
      </c>
      <c r="E819" s="51"/>
      <c r="F819" s="51">
        <v>1</v>
      </c>
      <c r="G819" s="51"/>
      <c r="H819" s="51">
        <v>0</v>
      </c>
      <c r="I819" s="51">
        <f t="shared" si="178"/>
        <v>0</v>
      </c>
      <c r="K819" s="33" t="str">
        <f t="shared" si="179"/>
        <v>subtot</v>
      </c>
      <c r="L819" s="33" t="str">
        <f t="shared" si="176"/>
        <v/>
      </c>
      <c r="M819" s="33" t="str">
        <f t="shared" si="177"/>
        <v>MDR</v>
      </c>
      <c r="O819"/>
      <c r="P819"/>
    </row>
    <row r="820" spans="1:22" ht="12.75" customHeight="1" x14ac:dyDescent="0.45">
      <c r="A820" s="49"/>
      <c r="B820" s="49" t="s">
        <v>190</v>
      </c>
      <c r="C820" s="51" t="s">
        <v>237</v>
      </c>
      <c r="D820" s="51"/>
      <c r="E820" s="51"/>
      <c r="F820" s="51"/>
      <c r="G820" s="51"/>
      <c r="H820" s="51" t="s">
        <v>185</v>
      </c>
      <c r="I820" s="51">
        <f t="shared" si="178"/>
        <v>0</v>
      </c>
      <c r="K820" s="33" t="str">
        <f t="shared" si="179"/>
        <v>subtot</v>
      </c>
      <c r="L820" s="33" t="str">
        <f t="shared" si="176"/>
        <v/>
      </c>
      <c r="M820" s="33" t="str">
        <f t="shared" si="177"/>
        <v>ECP</v>
      </c>
      <c r="O820"/>
      <c r="P820"/>
    </row>
    <row r="821" spans="1:22" ht="12.75" customHeight="1" x14ac:dyDescent="0.45">
      <c r="A821" s="49"/>
      <c r="B821" s="49" t="s">
        <v>193</v>
      </c>
      <c r="C821" s="51" t="s">
        <v>208</v>
      </c>
      <c r="D821" s="51">
        <v>0</v>
      </c>
      <c r="E821" s="51"/>
      <c r="F821" s="51">
        <v>14</v>
      </c>
      <c r="G821" s="51">
        <v>0</v>
      </c>
      <c r="H821" s="51">
        <v>0</v>
      </c>
      <c r="I821" s="51">
        <f t="shared" si="178"/>
        <v>0</v>
      </c>
      <c r="K821" s="33" t="str">
        <f t="shared" si="179"/>
        <v>subtot</v>
      </c>
      <c r="L821" s="33" t="str">
        <f t="shared" si="176"/>
        <v/>
      </c>
      <c r="M821" s="33" t="str">
        <f t="shared" si="177"/>
        <v>OTP</v>
      </c>
      <c r="O821"/>
      <c r="P821"/>
    </row>
    <row r="822" spans="1:22" ht="12.75" customHeight="1" x14ac:dyDescent="0.45">
      <c r="A822" s="49"/>
      <c r="B822" s="46" t="s">
        <v>196</v>
      </c>
      <c r="C822" s="51">
        <v>3</v>
      </c>
      <c r="D822" s="51">
        <v>0</v>
      </c>
      <c r="E822" s="51"/>
      <c r="F822" s="51">
        <v>11</v>
      </c>
      <c r="G822" s="51"/>
      <c r="H822" s="51">
        <v>0</v>
      </c>
      <c r="I822" s="51">
        <f t="shared" si="178"/>
        <v>0</v>
      </c>
      <c r="K822" s="33" t="str">
        <f t="shared" si="179"/>
        <v>subtot</v>
      </c>
      <c r="L822" s="33" t="str">
        <f t="shared" si="176"/>
        <v/>
      </c>
      <c r="M822" s="33">
        <f t="shared" si="177"/>
        <v>0</v>
      </c>
      <c r="O822"/>
      <c r="P822"/>
    </row>
    <row r="823" spans="1:22" ht="12.75" customHeight="1" x14ac:dyDescent="0.45">
      <c r="A823" s="49"/>
      <c r="B823" s="49" t="s">
        <v>198</v>
      </c>
      <c r="C823" s="51">
        <v>1</v>
      </c>
      <c r="D823" s="51">
        <v>0</v>
      </c>
      <c r="E823" s="51"/>
      <c r="F823" s="51">
        <v>7</v>
      </c>
      <c r="G823" s="51"/>
      <c r="H823" s="51">
        <v>0</v>
      </c>
      <c r="I823" s="51">
        <f t="shared" si="178"/>
        <v>0</v>
      </c>
      <c r="K823" s="33" t="str">
        <f t="shared" si="179"/>
        <v>subtot</v>
      </c>
      <c r="L823" s="33" t="str">
        <f t="shared" si="176"/>
        <v/>
      </c>
      <c r="M823" s="33" t="str">
        <f t="shared" si="177"/>
        <v>SPC</v>
      </c>
      <c r="O823"/>
      <c r="P823"/>
    </row>
    <row r="824" spans="1:22" ht="12.75" customHeight="1" x14ac:dyDescent="0.45">
      <c r="A824" s="49"/>
      <c r="B824" s="49" t="s">
        <v>201</v>
      </c>
      <c r="C824" s="51">
        <v>2</v>
      </c>
      <c r="D824" s="51"/>
      <c r="E824" s="51"/>
      <c r="F824" s="51"/>
      <c r="G824" s="51"/>
      <c r="H824" s="51" t="s">
        <v>185</v>
      </c>
      <c r="I824" s="51">
        <f t="shared" si="178"/>
        <v>0</v>
      </c>
      <c r="K824" s="33" t="str">
        <f t="shared" si="179"/>
        <v>subtot</v>
      </c>
      <c r="L824" s="33" t="str">
        <f t="shared" si="176"/>
        <v/>
      </c>
      <c r="M824" s="33" t="str">
        <f t="shared" si="177"/>
        <v>LIG</v>
      </c>
      <c r="O824"/>
      <c r="P824"/>
    </row>
    <row r="825" spans="1:22" ht="12.75" customHeight="1" x14ac:dyDescent="0.45">
      <c r="A825" s="49"/>
      <c r="B825" s="49" t="s">
        <v>204</v>
      </c>
      <c r="C825" s="51" t="s">
        <v>208</v>
      </c>
      <c r="D825" s="51">
        <v>0</v>
      </c>
      <c r="E825" s="51"/>
      <c r="F825" s="51">
        <v>4</v>
      </c>
      <c r="G825" s="51"/>
      <c r="H825" s="51">
        <v>0</v>
      </c>
      <c r="I825" s="51">
        <f t="shared" si="178"/>
        <v>0</v>
      </c>
      <c r="K825" s="33" t="str">
        <f t="shared" si="179"/>
        <v>subtot</v>
      </c>
      <c r="L825" s="33" t="str">
        <f t="shared" si="176"/>
        <v/>
      </c>
      <c r="M825" s="33" t="str">
        <f t="shared" si="177"/>
        <v>OTH</v>
      </c>
      <c r="O825"/>
      <c r="P825"/>
    </row>
    <row r="826" spans="1:22" ht="12.75" customHeight="1" x14ac:dyDescent="0.45">
      <c r="A826" s="49"/>
      <c r="B826" s="49" t="s">
        <v>207</v>
      </c>
      <c r="C826" s="51" t="s">
        <v>208</v>
      </c>
      <c r="D826" s="51"/>
      <c r="E826" s="51"/>
      <c r="F826" s="51" t="s">
        <v>208</v>
      </c>
      <c r="G826" s="51"/>
      <c r="H826" s="51" t="s">
        <v>185</v>
      </c>
      <c r="I826" s="51">
        <f t="shared" si="178"/>
        <v>0</v>
      </c>
      <c r="K826" s="33" t="str">
        <f t="shared" si="179"/>
        <v>subtot</v>
      </c>
      <c r="L826" s="33" t="str">
        <f t="shared" si="176"/>
        <v/>
      </c>
      <c r="M826" s="33" t="str">
        <f t="shared" si="177"/>
        <v>OTH</v>
      </c>
      <c r="O826"/>
      <c r="P826"/>
    </row>
    <row r="827" spans="1:22" ht="12.75" customHeight="1" x14ac:dyDescent="0.45">
      <c r="A827" s="49"/>
      <c r="B827" s="49" t="s">
        <v>210</v>
      </c>
      <c r="C827" s="51" t="s">
        <v>185</v>
      </c>
      <c r="D827" s="51">
        <v>0</v>
      </c>
      <c r="E827" s="51"/>
      <c r="F827" s="51" t="s">
        <v>208</v>
      </c>
      <c r="G827" s="51">
        <v>0</v>
      </c>
      <c r="H827" s="51">
        <v>0</v>
      </c>
      <c r="I827" s="51">
        <f t="shared" si="178"/>
        <v>0</v>
      </c>
      <c r="K827" s="33" t="str">
        <f t="shared" si="179"/>
        <v>subtot</v>
      </c>
      <c r="L827" s="33" t="str">
        <f t="shared" si="176"/>
        <v/>
      </c>
      <c r="M827" s="33" t="str">
        <f t="shared" si="177"/>
        <v>OTH</v>
      </c>
      <c r="O827"/>
      <c r="P827"/>
    </row>
    <row r="828" spans="1:22" ht="12.75" customHeight="1" x14ac:dyDescent="0.45">
      <c r="A828" s="49"/>
      <c r="B828" s="49" t="s">
        <v>211</v>
      </c>
      <c r="C828" s="51" t="s">
        <v>208</v>
      </c>
      <c r="D828" s="51">
        <v>0</v>
      </c>
      <c r="E828" s="51"/>
      <c r="F828" s="51" t="s">
        <v>208</v>
      </c>
      <c r="G828" s="51"/>
      <c r="H828" s="51">
        <v>0</v>
      </c>
      <c r="I828" s="51">
        <f t="shared" si="178"/>
        <v>0</v>
      </c>
      <c r="K828" s="33" t="str">
        <f t="shared" si="179"/>
        <v>subtot</v>
      </c>
      <c r="L828" s="33" t="str">
        <f t="shared" si="176"/>
        <v/>
      </c>
      <c r="M828" s="33" t="str">
        <f t="shared" si="177"/>
        <v>OTH</v>
      </c>
      <c r="O828"/>
      <c r="P828"/>
    </row>
    <row r="829" spans="1:22" ht="12.75" customHeight="1" x14ac:dyDescent="0.45">
      <c r="A829" s="49"/>
      <c r="B829" s="46" t="s">
        <v>213</v>
      </c>
      <c r="C829" s="51">
        <v>0</v>
      </c>
      <c r="D829" s="51">
        <v>0</v>
      </c>
      <c r="E829" s="51">
        <v>0</v>
      </c>
      <c r="F829" s="51">
        <v>0</v>
      </c>
      <c r="G829" s="51"/>
      <c r="H829" s="51">
        <v>0</v>
      </c>
      <c r="I829" s="51">
        <f t="shared" si="178"/>
        <v>0</v>
      </c>
      <c r="K829" s="33" t="str">
        <f t="shared" si="179"/>
        <v>subtot</v>
      </c>
      <c r="L829" s="33" t="str">
        <f t="shared" si="176"/>
        <v/>
      </c>
      <c r="M829" s="33">
        <f t="shared" si="177"/>
        <v>0</v>
      </c>
      <c r="O829"/>
      <c r="P829"/>
    </row>
    <row r="830" spans="1:22" ht="12.75" customHeight="1" x14ac:dyDescent="0.45">
      <c r="A830" s="49"/>
      <c r="B830" s="49"/>
      <c r="C830" s="51"/>
      <c r="D830" s="51"/>
      <c r="E830" s="51"/>
      <c r="F830" s="51"/>
      <c r="G830" s="51"/>
      <c r="H830" s="51"/>
      <c r="I830" s="51">
        <f t="shared" si="178"/>
        <v>0</v>
      </c>
      <c r="K830" s="33" t="str">
        <f t="shared" si="179"/>
        <v>subtot</v>
      </c>
      <c r="L830" s="33" t="str">
        <f t="shared" si="176"/>
        <v/>
      </c>
      <c r="M830" s="33">
        <f t="shared" si="177"/>
        <v>0</v>
      </c>
      <c r="O830"/>
      <c r="P830"/>
      <c r="Q830" s="33"/>
      <c r="R830" s="33"/>
      <c r="S830" s="33"/>
      <c r="T830" s="33"/>
      <c r="U830" s="33"/>
      <c r="V830" s="33"/>
    </row>
    <row r="831" spans="1:22" s="33" customFormat="1" ht="12.75" customHeight="1" x14ac:dyDescent="0.45">
      <c r="A831" s="46" t="s">
        <v>286</v>
      </c>
      <c r="B831" s="46" t="s">
        <v>287</v>
      </c>
      <c r="C831" s="55"/>
      <c r="D831" s="55"/>
      <c r="E831" s="55"/>
      <c r="F831" s="55"/>
      <c r="G831" s="55"/>
      <c r="H831" s="55"/>
      <c r="I831" s="55">
        <f t="shared" si="178"/>
        <v>0</v>
      </c>
      <c r="K831" s="33" t="str">
        <f t="shared" si="179"/>
        <v>subtot</v>
      </c>
      <c r="L831" s="33" t="str">
        <f t="shared" si="176"/>
        <v/>
      </c>
      <c r="M831" s="33">
        <f t="shared" si="177"/>
        <v>0</v>
      </c>
      <c r="O831"/>
      <c r="P831"/>
      <c r="Q831" s="22"/>
      <c r="R831" s="22"/>
      <c r="S831" s="22"/>
      <c r="T831" s="22"/>
      <c r="U831" s="22"/>
      <c r="V831" s="22"/>
    </row>
    <row r="832" spans="1:22" ht="12.75" customHeight="1" x14ac:dyDescent="0.45">
      <c r="A832" s="49"/>
      <c r="B832" s="49"/>
      <c r="C832" s="51"/>
      <c r="D832" s="51"/>
      <c r="E832" s="51"/>
      <c r="F832" s="51"/>
      <c r="G832" s="51"/>
      <c r="H832" s="51"/>
      <c r="I832" s="51">
        <f t="shared" si="178"/>
        <v>0</v>
      </c>
      <c r="K832" s="33" t="str">
        <f t="shared" si="179"/>
        <v>subtot</v>
      </c>
      <c r="L832" s="33" t="str">
        <f t="shared" si="176"/>
        <v/>
      </c>
      <c r="M832" s="33">
        <f t="shared" si="177"/>
        <v>0</v>
      </c>
      <c r="O832"/>
      <c r="P832"/>
    </row>
    <row r="833" spans="1:16" ht="12.75" customHeight="1" x14ac:dyDescent="0.45">
      <c r="A833" s="49"/>
      <c r="B833" s="49"/>
      <c r="C833" s="51"/>
      <c r="D833" s="51"/>
      <c r="E833" s="51"/>
      <c r="F833" s="51"/>
      <c r="G833" s="51"/>
      <c r="H833" s="51"/>
      <c r="I833" s="51">
        <f t="shared" si="178"/>
        <v>0</v>
      </c>
      <c r="K833" s="33" t="str">
        <f t="shared" si="179"/>
        <v>subtot</v>
      </c>
      <c r="L833" s="33" t="str">
        <f t="shared" si="176"/>
        <v/>
      </c>
      <c r="M833" s="33">
        <f t="shared" si="177"/>
        <v>0</v>
      </c>
      <c r="O833"/>
      <c r="P833"/>
    </row>
    <row r="834" spans="1:16" ht="12.75" customHeight="1" x14ac:dyDescent="0.45">
      <c r="A834" s="49"/>
      <c r="B834" s="46" t="s">
        <v>176</v>
      </c>
      <c r="C834" s="51">
        <v>11</v>
      </c>
      <c r="D834" s="51">
        <v>0</v>
      </c>
      <c r="E834" s="51"/>
      <c r="F834" s="51">
        <v>51</v>
      </c>
      <c r="G834" s="51"/>
      <c r="H834" s="51">
        <v>0</v>
      </c>
      <c r="I834" s="51">
        <f t="shared" si="178"/>
        <v>0</v>
      </c>
      <c r="K834" s="33" t="str">
        <f t="shared" si="179"/>
        <v>subtot</v>
      </c>
      <c r="L834" s="33" t="str">
        <f t="shared" si="176"/>
        <v/>
      </c>
      <c r="M834" s="33">
        <f t="shared" si="177"/>
        <v>0</v>
      </c>
      <c r="O834"/>
      <c r="P834"/>
    </row>
    <row r="835" spans="1:16" ht="12.75" customHeight="1" x14ac:dyDescent="0.45">
      <c r="A835" s="49"/>
      <c r="B835" s="46" t="s">
        <v>170</v>
      </c>
      <c r="C835" s="51" t="s">
        <v>208</v>
      </c>
      <c r="D835" s="51">
        <v>0</v>
      </c>
      <c r="E835" s="51"/>
      <c r="F835" s="51">
        <v>23</v>
      </c>
      <c r="G835" s="51"/>
      <c r="H835" s="51">
        <v>0</v>
      </c>
      <c r="I835" s="51">
        <f t="shared" si="178"/>
        <v>0</v>
      </c>
      <c r="K835" s="33" t="str">
        <f t="shared" si="179"/>
        <v>subtot</v>
      </c>
      <c r="L835" s="33" t="str">
        <f t="shared" si="176"/>
        <v/>
      </c>
      <c r="M835" s="33">
        <f t="shared" si="177"/>
        <v>0</v>
      </c>
      <c r="O835"/>
      <c r="P835"/>
    </row>
    <row r="836" spans="1:16" ht="12.75" customHeight="1" x14ac:dyDescent="0.45">
      <c r="A836" s="49"/>
      <c r="B836" s="49" t="s">
        <v>172</v>
      </c>
      <c r="C836" s="51" t="s">
        <v>208</v>
      </c>
      <c r="D836" s="51">
        <v>0</v>
      </c>
      <c r="E836" s="51"/>
      <c r="F836" s="51">
        <v>11</v>
      </c>
      <c r="G836" s="51"/>
      <c r="H836" s="51">
        <v>0</v>
      </c>
      <c r="I836" s="51">
        <f t="shared" si="178"/>
        <v>0</v>
      </c>
      <c r="K836" s="33" t="str">
        <f t="shared" si="179"/>
        <v>subtot</v>
      </c>
      <c r="L836" s="33" t="str">
        <f t="shared" si="176"/>
        <v/>
      </c>
      <c r="M836" s="33" t="str">
        <f t="shared" si="177"/>
        <v>STM</v>
      </c>
      <c r="O836"/>
      <c r="P836"/>
    </row>
    <row r="837" spans="1:16" ht="12.75" customHeight="1" x14ac:dyDescent="0.45">
      <c r="A837" s="49"/>
      <c r="B837" s="49" t="s">
        <v>175</v>
      </c>
      <c r="C837" s="51" t="s">
        <v>185</v>
      </c>
      <c r="D837" s="51">
        <v>0</v>
      </c>
      <c r="E837" s="51"/>
      <c r="F837" s="51">
        <v>12</v>
      </c>
      <c r="G837" s="51">
        <v>0</v>
      </c>
      <c r="H837" s="51">
        <v>0</v>
      </c>
      <c r="I837" s="51">
        <f t="shared" si="178"/>
        <v>0</v>
      </c>
      <c r="K837" s="33" t="str">
        <f t="shared" si="179"/>
        <v>subtot</v>
      </c>
      <c r="L837" s="33" t="str">
        <f t="shared" si="176"/>
        <v/>
      </c>
      <c r="M837" s="33">
        <f t="shared" si="177"/>
        <v>0</v>
      </c>
      <c r="O837"/>
      <c r="P837"/>
    </row>
    <row r="838" spans="1:16" ht="12.75" customHeight="1" x14ac:dyDescent="0.45">
      <c r="A838" s="49"/>
      <c r="B838" s="46" t="s">
        <v>178</v>
      </c>
      <c r="C838" s="51">
        <v>9</v>
      </c>
      <c r="D838" s="51">
        <v>0</v>
      </c>
      <c r="E838" s="51"/>
      <c r="F838" s="51">
        <v>27</v>
      </c>
      <c r="G838" s="51"/>
      <c r="H838" s="51">
        <v>0</v>
      </c>
      <c r="I838" s="51">
        <f t="shared" si="178"/>
        <v>0</v>
      </c>
      <c r="K838" s="33" t="str">
        <f t="shared" si="179"/>
        <v>subtot</v>
      </c>
      <c r="L838" s="33" t="str">
        <f t="shared" si="176"/>
        <v/>
      </c>
      <c r="M838" s="33">
        <f t="shared" si="177"/>
        <v>0</v>
      </c>
      <c r="O838"/>
      <c r="P838"/>
    </row>
    <row r="839" spans="1:16" ht="12.75" customHeight="1" x14ac:dyDescent="0.45">
      <c r="A839" s="49"/>
      <c r="B839" s="49" t="s">
        <v>180</v>
      </c>
      <c r="C839" s="51">
        <v>1</v>
      </c>
      <c r="D839" s="51">
        <v>0</v>
      </c>
      <c r="E839" s="51"/>
      <c r="F839" s="51">
        <v>19</v>
      </c>
      <c r="G839" s="51"/>
      <c r="H839" s="51">
        <v>0</v>
      </c>
      <c r="I839" s="51">
        <f t="shared" si="178"/>
        <v>0</v>
      </c>
      <c r="K839" s="33" t="str">
        <f t="shared" si="179"/>
        <v>subtot</v>
      </c>
      <c r="L839" s="33" t="str">
        <f t="shared" si="176"/>
        <v/>
      </c>
      <c r="M839" s="33" t="str">
        <f t="shared" si="177"/>
        <v>PRH</v>
      </c>
      <c r="O839"/>
      <c r="P839"/>
    </row>
    <row r="840" spans="1:16" ht="12.75" customHeight="1" x14ac:dyDescent="0.45">
      <c r="A840" s="49"/>
      <c r="B840" s="49" t="s">
        <v>183</v>
      </c>
      <c r="C840" s="51">
        <v>2</v>
      </c>
      <c r="D840" s="51">
        <v>0</v>
      </c>
      <c r="E840" s="51">
        <v>0</v>
      </c>
      <c r="F840" s="51" t="s">
        <v>208</v>
      </c>
      <c r="G840" s="51">
        <v>0</v>
      </c>
      <c r="H840" s="51">
        <v>0</v>
      </c>
      <c r="I840" s="51">
        <f t="shared" si="178"/>
        <v>0</v>
      </c>
      <c r="K840" s="33" t="str">
        <f t="shared" si="179"/>
        <v>subtot</v>
      </c>
      <c r="L840" s="33" t="str">
        <f t="shared" si="176"/>
        <v/>
      </c>
      <c r="M840" s="33" t="str">
        <f t="shared" si="177"/>
        <v>PRC</v>
      </c>
      <c r="O840"/>
      <c r="P840"/>
    </row>
    <row r="841" spans="1:16" ht="12.75" customHeight="1" x14ac:dyDescent="0.45">
      <c r="A841" s="49"/>
      <c r="B841" s="49" t="s">
        <v>187</v>
      </c>
      <c r="C841" s="51">
        <v>5</v>
      </c>
      <c r="D841" s="51">
        <v>0</v>
      </c>
      <c r="E841" s="51"/>
      <c r="F841" s="51">
        <v>0</v>
      </c>
      <c r="G841" s="51"/>
      <c r="H841" s="51">
        <v>0</v>
      </c>
      <c r="I841" s="51">
        <f t="shared" si="178"/>
        <v>0</v>
      </c>
      <c r="K841" s="33" t="str">
        <f t="shared" si="179"/>
        <v>subtot</v>
      </c>
      <c r="L841" s="33" t="str">
        <f t="shared" si="176"/>
        <v/>
      </c>
      <c r="M841" s="33" t="str">
        <f t="shared" si="177"/>
        <v>MDR</v>
      </c>
      <c r="O841"/>
      <c r="P841"/>
    </row>
    <row r="842" spans="1:16" ht="12.75" customHeight="1" x14ac:dyDescent="0.45">
      <c r="A842" s="49"/>
      <c r="B842" s="49" t="s">
        <v>190</v>
      </c>
      <c r="C842" s="51">
        <v>1</v>
      </c>
      <c r="D842" s="51"/>
      <c r="E842" s="51"/>
      <c r="F842" s="51"/>
      <c r="G842" s="51"/>
      <c r="H842" s="51" t="s">
        <v>185</v>
      </c>
      <c r="I842" s="51">
        <f t="shared" si="178"/>
        <v>0</v>
      </c>
      <c r="K842" s="33" t="str">
        <f t="shared" si="179"/>
        <v>subtot</v>
      </c>
      <c r="L842" s="33" t="str">
        <f t="shared" si="176"/>
        <v/>
      </c>
      <c r="M842" s="33" t="str">
        <f t="shared" si="177"/>
        <v>ECP</v>
      </c>
      <c r="O842"/>
      <c r="P842"/>
    </row>
    <row r="843" spans="1:16" ht="12.75" customHeight="1" x14ac:dyDescent="0.45">
      <c r="A843" s="49"/>
      <c r="B843" s="49" t="s">
        <v>193</v>
      </c>
      <c r="C843" s="51" t="s">
        <v>208</v>
      </c>
      <c r="D843" s="51">
        <v>0</v>
      </c>
      <c r="E843" s="51">
        <v>0</v>
      </c>
      <c r="F843" s="51">
        <v>8</v>
      </c>
      <c r="G843" s="51">
        <v>0</v>
      </c>
      <c r="H843" s="51">
        <v>0</v>
      </c>
      <c r="I843" s="51">
        <f t="shared" si="178"/>
        <v>0</v>
      </c>
      <c r="K843" s="33" t="str">
        <f t="shared" si="179"/>
        <v>subtot</v>
      </c>
      <c r="L843" s="33" t="str">
        <f t="shared" si="176"/>
        <v/>
      </c>
      <c r="M843" s="33" t="str">
        <f t="shared" si="177"/>
        <v>OTP</v>
      </c>
      <c r="O843"/>
      <c r="P843"/>
    </row>
    <row r="844" spans="1:16" ht="12.75" customHeight="1" x14ac:dyDescent="0.45">
      <c r="A844" s="49"/>
      <c r="B844" s="46" t="s">
        <v>196</v>
      </c>
      <c r="C844" s="51">
        <v>2</v>
      </c>
      <c r="D844" s="51">
        <v>0</v>
      </c>
      <c r="E844" s="51"/>
      <c r="F844" s="51" t="s">
        <v>208</v>
      </c>
      <c r="G844" s="51"/>
      <c r="H844" s="51">
        <v>0</v>
      </c>
      <c r="I844" s="51">
        <f t="shared" si="178"/>
        <v>0</v>
      </c>
      <c r="K844" s="33" t="str">
        <f t="shared" si="179"/>
        <v>subtot</v>
      </c>
      <c r="L844" s="33" t="str">
        <f t="shared" si="176"/>
        <v/>
      </c>
      <c r="M844" s="33">
        <f t="shared" si="177"/>
        <v>0</v>
      </c>
      <c r="O844"/>
      <c r="P844"/>
    </row>
    <row r="845" spans="1:16" ht="12.75" customHeight="1" x14ac:dyDescent="0.45">
      <c r="A845" s="49"/>
      <c r="B845" s="49" t="s">
        <v>198</v>
      </c>
      <c r="C845" s="51">
        <v>1</v>
      </c>
      <c r="D845" s="51">
        <v>0</v>
      </c>
      <c r="E845" s="51"/>
      <c r="F845" s="51" t="s">
        <v>208</v>
      </c>
      <c r="G845" s="51"/>
      <c r="H845" s="51">
        <v>0</v>
      </c>
      <c r="I845" s="51">
        <f t="shared" si="178"/>
        <v>0</v>
      </c>
      <c r="K845" s="33" t="str">
        <f t="shared" si="179"/>
        <v>subtot</v>
      </c>
      <c r="L845" s="33" t="str">
        <f t="shared" si="176"/>
        <v/>
      </c>
      <c r="M845" s="33" t="str">
        <f t="shared" si="177"/>
        <v>SPC</v>
      </c>
      <c r="O845"/>
      <c r="P845"/>
    </row>
    <row r="846" spans="1:16" ht="12.75" customHeight="1" x14ac:dyDescent="0.45">
      <c r="A846" s="49"/>
      <c r="B846" s="49" t="s">
        <v>201</v>
      </c>
      <c r="C846" s="51">
        <v>1</v>
      </c>
      <c r="D846" s="51"/>
      <c r="E846" s="51"/>
      <c r="F846" s="51"/>
      <c r="G846" s="51"/>
      <c r="H846" s="51" t="s">
        <v>185</v>
      </c>
      <c r="I846" s="51">
        <f t="shared" si="178"/>
        <v>0</v>
      </c>
      <c r="K846" s="33" t="str">
        <f t="shared" si="179"/>
        <v>subtot</v>
      </c>
      <c r="L846" s="33" t="str">
        <f t="shared" si="176"/>
        <v/>
      </c>
      <c r="M846" s="33" t="str">
        <f t="shared" si="177"/>
        <v>LIG</v>
      </c>
      <c r="O846"/>
      <c r="P846"/>
    </row>
    <row r="847" spans="1:16" ht="12.75" customHeight="1" x14ac:dyDescent="0.45">
      <c r="A847" s="49"/>
      <c r="B847" s="49" t="s">
        <v>204</v>
      </c>
      <c r="C847" s="51" t="s">
        <v>208</v>
      </c>
      <c r="D847" s="51">
        <v>0</v>
      </c>
      <c r="E847" s="51">
        <v>0</v>
      </c>
      <c r="F847" s="51" t="s">
        <v>208</v>
      </c>
      <c r="G847" s="51"/>
      <c r="H847" s="51">
        <v>0</v>
      </c>
      <c r="I847" s="51">
        <f t="shared" si="178"/>
        <v>0</v>
      </c>
      <c r="K847" s="33" t="str">
        <f t="shared" si="179"/>
        <v>subtot</v>
      </c>
      <c r="L847" s="33" t="str">
        <f t="shared" si="176"/>
        <v/>
      </c>
      <c r="M847" s="33" t="str">
        <f t="shared" si="177"/>
        <v>OTH</v>
      </c>
      <c r="O847"/>
      <c r="P847"/>
    </row>
    <row r="848" spans="1:16" ht="12.75" customHeight="1" x14ac:dyDescent="0.45">
      <c r="A848" s="49"/>
      <c r="B848" s="49" t="s">
        <v>207</v>
      </c>
      <c r="C848" s="51" t="s">
        <v>208</v>
      </c>
      <c r="D848" s="51"/>
      <c r="E848" s="51"/>
      <c r="F848" s="51" t="s">
        <v>208</v>
      </c>
      <c r="G848" s="51"/>
      <c r="H848" s="51" t="s">
        <v>185</v>
      </c>
      <c r="I848" s="51">
        <f t="shared" si="178"/>
        <v>0</v>
      </c>
      <c r="K848" s="33" t="str">
        <f t="shared" si="179"/>
        <v>subtot</v>
      </c>
      <c r="L848" s="33" t="str">
        <f t="shared" si="176"/>
        <v/>
      </c>
      <c r="M848" s="33" t="str">
        <f t="shared" si="177"/>
        <v>OTH</v>
      </c>
      <c r="O848"/>
      <c r="P848"/>
    </row>
    <row r="849" spans="1:22" ht="12.75" customHeight="1" x14ac:dyDescent="0.45">
      <c r="A849" s="49"/>
      <c r="B849" s="49" t="s">
        <v>210</v>
      </c>
      <c r="C849" s="51" t="s">
        <v>185</v>
      </c>
      <c r="D849" s="51">
        <v>0</v>
      </c>
      <c r="E849" s="51"/>
      <c r="F849" s="51">
        <v>0</v>
      </c>
      <c r="G849" s="51">
        <v>0</v>
      </c>
      <c r="H849" s="51">
        <v>0</v>
      </c>
      <c r="I849" s="51">
        <f t="shared" si="178"/>
        <v>0</v>
      </c>
      <c r="K849" s="33" t="str">
        <f t="shared" si="179"/>
        <v>subtot</v>
      </c>
      <c r="L849" s="33" t="str">
        <f t="shared" si="176"/>
        <v/>
      </c>
      <c r="M849" s="33" t="str">
        <f t="shared" si="177"/>
        <v>OTH</v>
      </c>
      <c r="O849"/>
      <c r="P849"/>
    </row>
    <row r="850" spans="1:22" ht="12.75" customHeight="1" x14ac:dyDescent="0.45">
      <c r="A850" s="49"/>
      <c r="B850" s="49" t="s">
        <v>211</v>
      </c>
      <c r="C850" s="51" t="s">
        <v>208</v>
      </c>
      <c r="D850" s="51">
        <v>0</v>
      </c>
      <c r="E850" s="51"/>
      <c r="F850" s="51">
        <v>0</v>
      </c>
      <c r="G850" s="51">
        <v>0</v>
      </c>
      <c r="H850" s="51">
        <v>0</v>
      </c>
      <c r="I850" s="51">
        <f t="shared" si="178"/>
        <v>0</v>
      </c>
      <c r="K850" s="33" t="str">
        <f t="shared" si="179"/>
        <v>subtot</v>
      </c>
      <c r="L850" s="33" t="str">
        <f t="shared" ref="L850:L913" si="180">IFERROR(VLOOKUP(K850,$O$17:$P$38,2,FALSE),"")</f>
        <v/>
      </c>
      <c r="M850" s="33" t="str">
        <f t="shared" ref="M850:M913" si="181">IFERROR(VLOOKUP(B850,$Z$17:$AA$33,2,FALSE),0)</f>
        <v>OTH</v>
      </c>
      <c r="O850"/>
      <c r="P850"/>
    </row>
    <row r="851" spans="1:22" ht="12.75" customHeight="1" x14ac:dyDescent="0.45">
      <c r="A851" s="49"/>
      <c r="B851" s="46" t="s">
        <v>213</v>
      </c>
      <c r="C851" s="51" t="s">
        <v>208</v>
      </c>
      <c r="D851" s="51">
        <v>0</v>
      </c>
      <c r="E851" s="51">
        <v>0</v>
      </c>
      <c r="F851" s="51">
        <v>2</v>
      </c>
      <c r="G851" s="51"/>
      <c r="H851" s="51">
        <v>0</v>
      </c>
      <c r="I851" s="51">
        <f t="shared" si="178"/>
        <v>0</v>
      </c>
      <c r="K851" s="33" t="str">
        <f t="shared" si="179"/>
        <v>subtot</v>
      </c>
      <c r="L851" s="33" t="str">
        <f t="shared" si="180"/>
        <v/>
      </c>
      <c r="M851" s="33">
        <f t="shared" si="181"/>
        <v>0</v>
      </c>
      <c r="O851"/>
      <c r="P851"/>
    </row>
    <row r="852" spans="1:22" ht="12.75" customHeight="1" x14ac:dyDescent="0.45">
      <c r="A852" s="49"/>
      <c r="B852" s="49"/>
      <c r="C852" s="51"/>
      <c r="D852" s="51"/>
      <c r="E852" s="51"/>
      <c r="F852" s="51"/>
      <c r="G852" s="51"/>
      <c r="H852" s="51"/>
      <c r="I852" s="51">
        <f t="shared" si="178"/>
        <v>0</v>
      </c>
      <c r="K852" s="33" t="str">
        <f t="shared" si="179"/>
        <v>subtot</v>
      </c>
      <c r="L852" s="33" t="str">
        <f t="shared" si="180"/>
        <v/>
      </c>
      <c r="M852" s="33">
        <f t="shared" si="181"/>
        <v>0</v>
      </c>
      <c r="O852"/>
      <c r="P852"/>
      <c r="Q852" s="33"/>
      <c r="R852" s="33"/>
      <c r="S852" s="33"/>
      <c r="T852" s="33"/>
      <c r="U852" s="33"/>
      <c r="V852" s="33"/>
    </row>
    <row r="853" spans="1:22" s="33" customFormat="1" ht="12.75" customHeight="1" x14ac:dyDescent="0.45">
      <c r="A853" s="46" t="s">
        <v>288</v>
      </c>
      <c r="B853" s="46" t="s">
        <v>289</v>
      </c>
      <c r="C853" s="55"/>
      <c r="D853" s="55"/>
      <c r="E853" s="55"/>
      <c r="F853" s="55"/>
      <c r="G853" s="55"/>
      <c r="H853" s="55"/>
      <c r="I853" s="55">
        <f t="shared" ref="I853:I916" si="182">G853+E853+D853</f>
        <v>0</v>
      </c>
      <c r="K853" s="33" t="str">
        <f t="shared" si="179"/>
        <v>subtot</v>
      </c>
      <c r="L853" s="33" t="str">
        <f t="shared" si="180"/>
        <v/>
      </c>
      <c r="M853" s="33">
        <f t="shared" si="181"/>
        <v>0</v>
      </c>
      <c r="O853"/>
      <c r="P853"/>
      <c r="Q853" s="22"/>
      <c r="R853" s="22"/>
      <c r="S853" s="22"/>
      <c r="T853" s="22"/>
      <c r="U853" s="22"/>
      <c r="V853" s="22"/>
    </row>
    <row r="854" spans="1:22" ht="12.75" customHeight="1" x14ac:dyDescent="0.45">
      <c r="A854" s="57"/>
      <c r="B854" s="58"/>
      <c r="C854" s="51"/>
      <c r="D854" s="51"/>
      <c r="E854" s="51"/>
      <c r="F854" s="51"/>
      <c r="G854" s="51"/>
      <c r="H854" s="51"/>
      <c r="I854" s="51">
        <f t="shared" si="182"/>
        <v>0</v>
      </c>
      <c r="K854" s="33" t="str">
        <f t="shared" si="179"/>
        <v>subtot</v>
      </c>
      <c r="L854" s="33" t="str">
        <f t="shared" si="180"/>
        <v/>
      </c>
      <c r="M854" s="33">
        <f t="shared" si="181"/>
        <v>0</v>
      </c>
      <c r="O854"/>
      <c r="P854"/>
    </row>
    <row r="855" spans="1:22" ht="12.75" customHeight="1" x14ac:dyDescent="0.45">
      <c r="A855" s="49"/>
      <c r="B855" s="49"/>
      <c r="C855" s="51"/>
      <c r="D855" s="51"/>
      <c r="E855" s="51"/>
      <c r="F855" s="51"/>
      <c r="G855" s="51"/>
      <c r="H855" s="51"/>
      <c r="I855" s="51">
        <f t="shared" si="182"/>
        <v>0</v>
      </c>
      <c r="K855" s="33" t="str">
        <f t="shared" si="179"/>
        <v>subtot</v>
      </c>
      <c r="L855" s="33" t="str">
        <f t="shared" si="180"/>
        <v/>
      </c>
      <c r="M855" s="33">
        <f t="shared" si="181"/>
        <v>0</v>
      </c>
      <c r="O855"/>
      <c r="P855"/>
    </row>
    <row r="856" spans="1:22" ht="12.75" customHeight="1" x14ac:dyDescent="0.45">
      <c r="A856" s="49"/>
      <c r="B856" s="46" t="s">
        <v>176</v>
      </c>
      <c r="C856" s="51">
        <v>105</v>
      </c>
      <c r="D856" s="51">
        <v>2</v>
      </c>
      <c r="E856" s="51">
        <v>1</v>
      </c>
      <c r="F856" s="51">
        <v>401</v>
      </c>
      <c r="G856" s="51"/>
      <c r="H856" s="51">
        <v>30</v>
      </c>
      <c r="I856" s="51">
        <f t="shared" si="182"/>
        <v>3</v>
      </c>
      <c r="K856" s="33" t="str">
        <f t="shared" si="179"/>
        <v>subtot</v>
      </c>
      <c r="L856" s="33" t="str">
        <f t="shared" si="180"/>
        <v/>
      </c>
      <c r="M856" s="33">
        <f t="shared" si="181"/>
        <v>0</v>
      </c>
      <c r="O856"/>
      <c r="P856"/>
    </row>
    <row r="857" spans="1:22" ht="12.75" customHeight="1" x14ac:dyDescent="0.45">
      <c r="A857" s="49"/>
      <c r="B857" s="46" t="s">
        <v>170</v>
      </c>
      <c r="C857" s="51">
        <v>1</v>
      </c>
      <c r="D857" s="51">
        <v>2</v>
      </c>
      <c r="E857" s="51"/>
      <c r="F857" s="51">
        <v>214</v>
      </c>
      <c r="G857" s="51"/>
      <c r="H857" s="51">
        <v>22</v>
      </c>
      <c r="I857" s="51">
        <f t="shared" si="182"/>
        <v>2</v>
      </c>
      <c r="K857" s="33" t="str">
        <f t="shared" si="179"/>
        <v>subtot</v>
      </c>
      <c r="L857" s="33" t="str">
        <f t="shared" si="180"/>
        <v/>
      </c>
      <c r="M857" s="33">
        <f t="shared" si="181"/>
        <v>0</v>
      </c>
      <c r="O857"/>
      <c r="P857"/>
    </row>
    <row r="858" spans="1:22" ht="12.75" customHeight="1" x14ac:dyDescent="0.45">
      <c r="A858" s="49"/>
      <c r="B858" s="49" t="s">
        <v>172</v>
      </c>
      <c r="C858" s="51">
        <v>1</v>
      </c>
      <c r="D858" s="51">
        <v>2</v>
      </c>
      <c r="E858" s="51"/>
      <c r="F858" s="51">
        <v>72</v>
      </c>
      <c r="G858" s="51"/>
      <c r="H858" s="51">
        <v>1</v>
      </c>
      <c r="I858" s="51">
        <f t="shared" si="182"/>
        <v>2</v>
      </c>
      <c r="K858" s="33" t="str">
        <f t="shared" si="179"/>
        <v>subtot</v>
      </c>
      <c r="L858" s="33" t="str">
        <f t="shared" si="180"/>
        <v/>
      </c>
      <c r="M858" s="33" t="str">
        <f t="shared" si="181"/>
        <v>STM</v>
      </c>
      <c r="O858"/>
      <c r="P858"/>
    </row>
    <row r="859" spans="1:22" ht="12.75" customHeight="1" x14ac:dyDescent="0.45">
      <c r="A859" s="49"/>
      <c r="B859" s="49" t="s">
        <v>175</v>
      </c>
      <c r="C859" s="51" t="s">
        <v>185</v>
      </c>
      <c r="D859" s="51"/>
      <c r="E859" s="51"/>
      <c r="F859" s="51">
        <v>142</v>
      </c>
      <c r="G859" s="51"/>
      <c r="H859" s="51">
        <v>21</v>
      </c>
      <c r="I859" s="51">
        <f t="shared" si="182"/>
        <v>0</v>
      </c>
      <c r="K859" s="33" t="str">
        <f t="shared" si="179"/>
        <v>subtot</v>
      </c>
      <c r="L859" s="33" t="str">
        <f t="shared" si="180"/>
        <v/>
      </c>
      <c r="M859" s="33">
        <f t="shared" si="181"/>
        <v>0</v>
      </c>
      <c r="O859"/>
      <c r="P859"/>
    </row>
    <row r="860" spans="1:22" ht="12.75" customHeight="1" x14ac:dyDescent="0.45">
      <c r="A860" s="49"/>
      <c r="B860" s="46" t="s">
        <v>178</v>
      </c>
      <c r="C860" s="51">
        <v>91</v>
      </c>
      <c r="D860" s="51">
        <v>0</v>
      </c>
      <c r="E860" s="51"/>
      <c r="F860" s="51">
        <v>169</v>
      </c>
      <c r="G860" s="51"/>
      <c r="H860" s="51">
        <v>8</v>
      </c>
      <c r="I860" s="51">
        <f t="shared" si="182"/>
        <v>0</v>
      </c>
      <c r="K860" s="33" t="str">
        <f t="shared" si="179"/>
        <v>subtot</v>
      </c>
      <c r="L860" s="33" t="str">
        <f t="shared" si="180"/>
        <v/>
      </c>
      <c r="M860" s="33">
        <f t="shared" si="181"/>
        <v>0</v>
      </c>
      <c r="O860"/>
      <c r="P860"/>
    </row>
    <row r="861" spans="1:22" ht="12.75" customHeight="1" x14ac:dyDescent="0.45">
      <c r="A861" s="49"/>
      <c r="B861" s="49" t="s">
        <v>180</v>
      </c>
      <c r="C861" s="51">
        <v>2</v>
      </c>
      <c r="D861" s="51">
        <v>0</v>
      </c>
      <c r="E861" s="51"/>
      <c r="F861" s="51">
        <v>120</v>
      </c>
      <c r="G861" s="51"/>
      <c r="H861" s="51" t="s">
        <v>208</v>
      </c>
      <c r="I861" s="51">
        <f t="shared" si="182"/>
        <v>0</v>
      </c>
      <c r="K861" s="33" t="str">
        <f t="shared" si="179"/>
        <v>subtot</v>
      </c>
      <c r="L861" s="33" t="str">
        <f t="shared" si="180"/>
        <v/>
      </c>
      <c r="M861" s="33" t="str">
        <f t="shared" si="181"/>
        <v>PRH</v>
      </c>
      <c r="O861"/>
      <c r="P861"/>
    </row>
    <row r="862" spans="1:22" ht="12.75" customHeight="1" x14ac:dyDescent="0.45">
      <c r="A862" s="49"/>
      <c r="B862" s="49" t="s">
        <v>183</v>
      </c>
      <c r="C862" s="51">
        <v>14</v>
      </c>
      <c r="D862" s="51">
        <v>0</v>
      </c>
      <c r="E862" s="51"/>
      <c r="F862" s="51">
        <v>1</v>
      </c>
      <c r="G862" s="51"/>
      <c r="H862" s="51">
        <v>0</v>
      </c>
      <c r="I862" s="51">
        <f t="shared" si="182"/>
        <v>0</v>
      </c>
      <c r="K862" s="33" t="str">
        <f t="shared" si="179"/>
        <v>subtot</v>
      </c>
      <c r="L862" s="33" t="str">
        <f t="shared" si="180"/>
        <v/>
      </c>
      <c r="M862" s="33" t="str">
        <f t="shared" si="181"/>
        <v>PRC</v>
      </c>
      <c r="O862"/>
      <c r="P862"/>
    </row>
    <row r="863" spans="1:22" ht="12.75" customHeight="1" x14ac:dyDescent="0.45">
      <c r="A863" s="49"/>
      <c r="B863" s="49" t="s">
        <v>187</v>
      </c>
      <c r="C863" s="51">
        <v>66</v>
      </c>
      <c r="D863" s="51">
        <v>0</v>
      </c>
      <c r="E863" s="51"/>
      <c r="F863" s="51">
        <v>11</v>
      </c>
      <c r="G863" s="51"/>
      <c r="H863" s="51">
        <v>0</v>
      </c>
      <c r="I863" s="51">
        <f t="shared" si="182"/>
        <v>0</v>
      </c>
      <c r="K863" s="33" t="str">
        <f t="shared" si="179"/>
        <v>subtot</v>
      </c>
      <c r="L863" s="33" t="str">
        <f t="shared" si="180"/>
        <v/>
      </c>
      <c r="M863" s="33" t="str">
        <f t="shared" si="181"/>
        <v>MDR</v>
      </c>
      <c r="O863"/>
      <c r="P863"/>
    </row>
    <row r="864" spans="1:22" ht="12.75" customHeight="1" x14ac:dyDescent="0.45">
      <c r="A864" s="49"/>
      <c r="B864" s="49" t="s">
        <v>190</v>
      </c>
      <c r="C864" s="51">
        <v>7</v>
      </c>
      <c r="D864" s="51"/>
      <c r="E864" s="51"/>
      <c r="F864" s="51"/>
      <c r="G864" s="51"/>
      <c r="H864" s="51" t="s">
        <v>185</v>
      </c>
      <c r="I864" s="51">
        <f t="shared" si="182"/>
        <v>0</v>
      </c>
      <c r="K864" s="33" t="str">
        <f t="shared" si="179"/>
        <v>subtot</v>
      </c>
      <c r="L864" s="33" t="str">
        <f t="shared" si="180"/>
        <v/>
      </c>
      <c r="M864" s="33" t="str">
        <f t="shared" si="181"/>
        <v>ECP</v>
      </c>
      <c r="O864"/>
      <c r="P864"/>
    </row>
    <row r="865" spans="1:22" ht="12.75" customHeight="1" x14ac:dyDescent="0.45">
      <c r="A865" s="49"/>
      <c r="B865" s="49" t="s">
        <v>193</v>
      </c>
      <c r="C865" s="51">
        <v>1</v>
      </c>
      <c r="D865" s="51">
        <v>0</v>
      </c>
      <c r="E865" s="51"/>
      <c r="F865" s="51">
        <v>36</v>
      </c>
      <c r="G865" s="51"/>
      <c r="H865" s="51">
        <v>8</v>
      </c>
      <c r="I865" s="51">
        <f t="shared" si="182"/>
        <v>0</v>
      </c>
      <c r="K865" s="33" t="str">
        <f t="shared" si="179"/>
        <v>subtot</v>
      </c>
      <c r="L865" s="33" t="str">
        <f t="shared" si="180"/>
        <v/>
      </c>
      <c r="M865" s="33" t="str">
        <f t="shared" si="181"/>
        <v>OTP</v>
      </c>
      <c r="O865"/>
      <c r="P865"/>
    </row>
    <row r="866" spans="1:22" ht="12.75" customHeight="1" x14ac:dyDescent="0.45">
      <c r="A866" s="49"/>
      <c r="B866" s="46" t="s">
        <v>196</v>
      </c>
      <c r="C866" s="51">
        <v>10</v>
      </c>
      <c r="D866" s="51">
        <v>0</v>
      </c>
      <c r="E866" s="51">
        <v>1</v>
      </c>
      <c r="F866" s="51">
        <v>6</v>
      </c>
      <c r="G866" s="51"/>
      <c r="H866" s="51">
        <v>0</v>
      </c>
      <c r="I866" s="51">
        <f t="shared" si="182"/>
        <v>1</v>
      </c>
      <c r="K866" s="33" t="str">
        <f t="shared" si="179"/>
        <v>subtot</v>
      </c>
      <c r="L866" s="33" t="str">
        <f t="shared" si="180"/>
        <v/>
      </c>
      <c r="M866" s="33">
        <f t="shared" si="181"/>
        <v>0</v>
      </c>
      <c r="O866"/>
      <c r="P866"/>
    </row>
    <row r="867" spans="1:22" ht="12.75" customHeight="1" x14ac:dyDescent="0.45">
      <c r="A867" s="49"/>
      <c r="B867" s="49" t="s">
        <v>198</v>
      </c>
      <c r="C867" s="51">
        <v>5</v>
      </c>
      <c r="D867" s="51">
        <v>0</v>
      </c>
      <c r="E867" s="51">
        <v>0</v>
      </c>
      <c r="F867" s="51">
        <v>3</v>
      </c>
      <c r="G867" s="51"/>
      <c r="H867" s="51">
        <v>0</v>
      </c>
      <c r="I867" s="51">
        <f t="shared" si="182"/>
        <v>0</v>
      </c>
      <c r="K867" s="33" t="str">
        <f t="shared" si="179"/>
        <v>subtot</v>
      </c>
      <c r="L867" s="33" t="str">
        <f t="shared" si="180"/>
        <v/>
      </c>
      <c r="M867" s="33" t="str">
        <f t="shared" si="181"/>
        <v>SPC</v>
      </c>
      <c r="O867"/>
      <c r="P867"/>
    </row>
    <row r="868" spans="1:22" ht="12.75" customHeight="1" x14ac:dyDescent="0.45">
      <c r="A868" s="49"/>
      <c r="B868" s="49" t="s">
        <v>201</v>
      </c>
      <c r="C868" s="51">
        <v>3</v>
      </c>
      <c r="D868" s="51"/>
      <c r="E868" s="51"/>
      <c r="F868" s="51"/>
      <c r="G868" s="51"/>
      <c r="H868" s="51" t="s">
        <v>185</v>
      </c>
      <c r="I868" s="51">
        <f t="shared" si="182"/>
        <v>0</v>
      </c>
      <c r="K868" s="33" t="str">
        <f t="shared" si="179"/>
        <v>subtot</v>
      </c>
      <c r="L868" s="33" t="str">
        <f t="shared" si="180"/>
        <v/>
      </c>
      <c r="M868" s="33" t="str">
        <f t="shared" si="181"/>
        <v>LIG</v>
      </c>
      <c r="O868"/>
      <c r="P868"/>
    </row>
    <row r="869" spans="1:22" ht="12.75" customHeight="1" x14ac:dyDescent="0.45">
      <c r="A869" s="49"/>
      <c r="B869" s="49" t="s">
        <v>204</v>
      </c>
      <c r="C869" s="51">
        <v>1</v>
      </c>
      <c r="D869" s="51">
        <v>0</v>
      </c>
      <c r="E869" s="51"/>
      <c r="F869" s="51">
        <v>2</v>
      </c>
      <c r="G869" s="51"/>
      <c r="H869" s="51">
        <v>0</v>
      </c>
      <c r="I869" s="51">
        <f t="shared" si="182"/>
        <v>0</v>
      </c>
      <c r="K869" s="33" t="str">
        <f t="shared" si="179"/>
        <v>subtot</v>
      </c>
      <c r="L869" s="33" t="str">
        <f t="shared" si="180"/>
        <v/>
      </c>
      <c r="M869" s="33" t="str">
        <f t="shared" si="181"/>
        <v>OTH</v>
      </c>
      <c r="O869"/>
      <c r="P869"/>
    </row>
    <row r="870" spans="1:22" ht="12.75" customHeight="1" x14ac:dyDescent="0.45">
      <c r="A870" s="49"/>
      <c r="B870" s="49" t="s">
        <v>207</v>
      </c>
      <c r="C870" s="51" t="s">
        <v>208</v>
      </c>
      <c r="D870" s="51"/>
      <c r="E870" s="51">
        <v>1</v>
      </c>
      <c r="F870" s="51" t="s">
        <v>208</v>
      </c>
      <c r="G870" s="51"/>
      <c r="H870" s="51" t="s">
        <v>185</v>
      </c>
      <c r="I870" s="51">
        <f t="shared" si="182"/>
        <v>1</v>
      </c>
      <c r="K870" s="33" t="str">
        <f t="shared" si="179"/>
        <v>subtot</v>
      </c>
      <c r="L870" s="33" t="str">
        <f t="shared" si="180"/>
        <v/>
      </c>
      <c r="M870" s="33" t="str">
        <f t="shared" si="181"/>
        <v>OTH</v>
      </c>
      <c r="O870"/>
      <c r="P870"/>
    </row>
    <row r="871" spans="1:22" ht="12.75" customHeight="1" x14ac:dyDescent="0.45">
      <c r="A871" s="49"/>
      <c r="B871" s="49" t="s">
        <v>210</v>
      </c>
      <c r="C871" s="51" t="s">
        <v>185</v>
      </c>
      <c r="D871" s="51">
        <v>0</v>
      </c>
      <c r="E871" s="51"/>
      <c r="F871" s="51" t="s">
        <v>208</v>
      </c>
      <c r="G871" s="51"/>
      <c r="H871" s="51">
        <v>0</v>
      </c>
      <c r="I871" s="51">
        <f t="shared" si="182"/>
        <v>0</v>
      </c>
      <c r="K871" s="33" t="str">
        <f t="shared" si="179"/>
        <v>subtot</v>
      </c>
      <c r="L871" s="33" t="str">
        <f t="shared" si="180"/>
        <v/>
      </c>
      <c r="M871" s="33" t="str">
        <f t="shared" si="181"/>
        <v>OTH</v>
      </c>
      <c r="O871"/>
      <c r="P871"/>
    </row>
    <row r="872" spans="1:22" ht="12.75" customHeight="1" x14ac:dyDescent="0.45">
      <c r="A872" s="49"/>
      <c r="B872" s="49" t="s">
        <v>211</v>
      </c>
      <c r="C872" s="51" t="s">
        <v>208</v>
      </c>
      <c r="D872" s="51">
        <v>0</v>
      </c>
      <c r="E872" s="51"/>
      <c r="F872" s="51" t="s">
        <v>208</v>
      </c>
      <c r="G872" s="51"/>
      <c r="H872" s="51">
        <v>0</v>
      </c>
      <c r="I872" s="51">
        <f t="shared" si="182"/>
        <v>0</v>
      </c>
      <c r="K872" s="33" t="str">
        <f t="shared" si="179"/>
        <v>subtot</v>
      </c>
      <c r="L872" s="33" t="str">
        <f t="shared" si="180"/>
        <v/>
      </c>
      <c r="M872" s="33" t="str">
        <f t="shared" si="181"/>
        <v>OTH</v>
      </c>
      <c r="O872"/>
      <c r="P872"/>
    </row>
    <row r="873" spans="1:22" ht="12.75" customHeight="1" x14ac:dyDescent="0.45">
      <c r="A873" s="49"/>
      <c r="B873" s="46" t="s">
        <v>213</v>
      </c>
      <c r="C873" s="51">
        <v>3</v>
      </c>
      <c r="D873" s="51">
        <v>0</v>
      </c>
      <c r="E873" s="51">
        <v>0</v>
      </c>
      <c r="F873" s="51">
        <v>12</v>
      </c>
      <c r="G873" s="51"/>
      <c r="H873" s="51">
        <v>0</v>
      </c>
      <c r="I873" s="51">
        <f t="shared" si="182"/>
        <v>0</v>
      </c>
      <c r="K873" s="33" t="str">
        <f t="shared" ref="K873:K936" si="183">IF(LEN(TRIM(A873))&gt;3,"subtot",IF(LEN(TRIM(A873))=3,B873,K872))</f>
        <v>subtot</v>
      </c>
      <c r="L873" s="33" t="str">
        <f t="shared" si="180"/>
        <v/>
      </c>
      <c r="M873" s="33">
        <f t="shared" si="181"/>
        <v>0</v>
      </c>
      <c r="O873"/>
      <c r="P873"/>
    </row>
    <row r="874" spans="1:22" ht="12.75" customHeight="1" x14ac:dyDescent="0.45">
      <c r="A874" s="49"/>
      <c r="B874" s="49"/>
      <c r="C874" s="51"/>
      <c r="D874" s="51"/>
      <c r="E874" s="51"/>
      <c r="F874" s="51"/>
      <c r="G874" s="51"/>
      <c r="H874" s="51"/>
      <c r="I874" s="51">
        <f t="shared" si="182"/>
        <v>0</v>
      </c>
      <c r="K874" s="33" t="str">
        <f t="shared" si="183"/>
        <v>subtot</v>
      </c>
      <c r="L874" s="33" t="str">
        <f t="shared" si="180"/>
        <v/>
      </c>
      <c r="M874" s="33">
        <f t="shared" si="181"/>
        <v>0</v>
      </c>
      <c r="O874"/>
      <c r="P874"/>
      <c r="Q874" s="33"/>
      <c r="R874" s="33"/>
      <c r="S874" s="33"/>
      <c r="T874" s="33"/>
      <c r="U874" s="33"/>
      <c r="V874" s="33"/>
    </row>
    <row r="875" spans="1:22" s="33" customFormat="1" ht="12.75" customHeight="1" x14ac:dyDescent="0.45">
      <c r="A875" s="46" t="s">
        <v>290</v>
      </c>
      <c r="B875" s="46" t="s">
        <v>291</v>
      </c>
      <c r="C875" s="55"/>
      <c r="D875" s="55"/>
      <c r="E875" s="55"/>
      <c r="F875" s="55"/>
      <c r="G875" s="55"/>
      <c r="H875" s="55"/>
      <c r="I875" s="55">
        <f t="shared" si="182"/>
        <v>0</v>
      </c>
      <c r="K875" s="33" t="str">
        <f t="shared" si="183"/>
        <v>subtot</v>
      </c>
      <c r="L875" s="33" t="str">
        <f t="shared" si="180"/>
        <v/>
      </c>
      <c r="M875" s="33">
        <f t="shared" si="181"/>
        <v>0</v>
      </c>
      <c r="O875"/>
      <c r="P875"/>
      <c r="Q875" s="22"/>
      <c r="R875" s="22"/>
      <c r="S875" s="22"/>
      <c r="T875" s="22"/>
      <c r="U875" s="22"/>
      <c r="V875" s="22"/>
    </row>
    <row r="876" spans="1:22" ht="12.75" customHeight="1" x14ac:dyDescent="0.45">
      <c r="A876" s="49"/>
      <c r="B876" s="49"/>
      <c r="C876" s="51"/>
      <c r="D876" s="51"/>
      <c r="E876" s="51"/>
      <c r="F876" s="51"/>
      <c r="G876" s="51"/>
      <c r="H876" s="51"/>
      <c r="I876" s="51">
        <f t="shared" si="182"/>
        <v>0</v>
      </c>
      <c r="K876" s="33" t="str">
        <f t="shared" si="183"/>
        <v>subtot</v>
      </c>
      <c r="L876" s="33" t="str">
        <f t="shared" si="180"/>
        <v/>
      </c>
      <c r="M876" s="33">
        <f t="shared" si="181"/>
        <v>0</v>
      </c>
      <c r="O876"/>
      <c r="P876"/>
    </row>
    <row r="877" spans="1:22" ht="12.75" customHeight="1" x14ac:dyDescent="0.45">
      <c r="A877" s="49"/>
      <c r="B877" s="49"/>
      <c r="C877" s="51"/>
      <c r="D877" s="51"/>
      <c r="E877" s="51"/>
      <c r="F877" s="51"/>
      <c r="G877" s="51"/>
      <c r="H877" s="51"/>
      <c r="I877" s="51">
        <f t="shared" si="182"/>
        <v>0</v>
      </c>
      <c r="K877" s="33" t="str">
        <f t="shared" si="183"/>
        <v>subtot</v>
      </c>
      <c r="L877" s="33" t="str">
        <f t="shared" si="180"/>
        <v/>
      </c>
      <c r="M877" s="33">
        <f t="shared" si="181"/>
        <v>0</v>
      </c>
      <c r="O877"/>
      <c r="P877"/>
    </row>
    <row r="878" spans="1:22" ht="12.75" customHeight="1" x14ac:dyDescent="0.45">
      <c r="A878" s="49"/>
      <c r="B878" s="46" t="s">
        <v>176</v>
      </c>
      <c r="C878" s="51">
        <v>132</v>
      </c>
      <c r="D878" s="51">
        <v>0</v>
      </c>
      <c r="E878" s="51"/>
      <c r="F878" s="51">
        <v>418</v>
      </c>
      <c r="G878" s="51"/>
      <c r="H878" s="51" t="s">
        <v>292</v>
      </c>
      <c r="I878" s="51">
        <f t="shared" si="182"/>
        <v>0</v>
      </c>
      <c r="K878" s="33" t="str">
        <f t="shared" si="183"/>
        <v>subtot</v>
      </c>
      <c r="L878" s="33" t="str">
        <f t="shared" si="180"/>
        <v/>
      </c>
      <c r="M878" s="33">
        <f t="shared" si="181"/>
        <v>0</v>
      </c>
      <c r="O878"/>
      <c r="P878"/>
    </row>
    <row r="879" spans="1:22" ht="12.75" customHeight="1" x14ac:dyDescent="0.45">
      <c r="A879" s="49"/>
      <c r="B879" s="46" t="s">
        <v>170</v>
      </c>
      <c r="C879" s="51">
        <v>1</v>
      </c>
      <c r="D879" s="51">
        <v>0</v>
      </c>
      <c r="E879" s="51"/>
      <c r="F879" s="51">
        <v>283</v>
      </c>
      <c r="G879" s="51"/>
      <c r="H879" s="51">
        <v>0</v>
      </c>
      <c r="I879" s="51">
        <f t="shared" si="182"/>
        <v>0</v>
      </c>
      <c r="K879" s="33" t="str">
        <f t="shared" si="183"/>
        <v>subtot</v>
      </c>
      <c r="L879" s="33" t="str">
        <f t="shared" si="180"/>
        <v/>
      </c>
      <c r="M879" s="33">
        <f t="shared" si="181"/>
        <v>0</v>
      </c>
      <c r="O879"/>
      <c r="P879"/>
    </row>
    <row r="880" spans="1:22" ht="12.75" customHeight="1" x14ac:dyDescent="0.45">
      <c r="A880" s="49"/>
      <c r="B880" s="49" t="s">
        <v>172</v>
      </c>
      <c r="C880" s="51">
        <v>1</v>
      </c>
      <c r="D880" s="51">
        <v>0</v>
      </c>
      <c r="E880" s="51"/>
      <c r="F880" s="51">
        <v>38</v>
      </c>
      <c r="G880" s="51"/>
      <c r="H880" s="51">
        <v>0</v>
      </c>
      <c r="I880" s="51">
        <f t="shared" si="182"/>
        <v>0</v>
      </c>
      <c r="K880" s="33" t="str">
        <f t="shared" si="183"/>
        <v>subtot</v>
      </c>
      <c r="L880" s="33" t="str">
        <f t="shared" si="180"/>
        <v/>
      </c>
      <c r="M880" s="33" t="str">
        <f t="shared" si="181"/>
        <v>STM</v>
      </c>
      <c r="O880"/>
      <c r="P880"/>
    </row>
    <row r="881" spans="1:22" ht="12.75" customHeight="1" x14ac:dyDescent="0.45">
      <c r="A881" s="49"/>
      <c r="B881" s="49" t="s">
        <v>175</v>
      </c>
      <c r="C881" s="51" t="s">
        <v>185</v>
      </c>
      <c r="D881" s="51">
        <v>0</v>
      </c>
      <c r="E881" s="51"/>
      <c r="F881" s="51">
        <v>244</v>
      </c>
      <c r="G881" s="51"/>
      <c r="H881" s="51">
        <v>0</v>
      </c>
      <c r="I881" s="51">
        <f t="shared" si="182"/>
        <v>0</v>
      </c>
      <c r="K881" s="33" t="str">
        <f t="shared" si="183"/>
        <v>subtot</v>
      </c>
      <c r="L881" s="33" t="str">
        <f t="shared" si="180"/>
        <v/>
      </c>
      <c r="M881" s="33">
        <f t="shared" si="181"/>
        <v>0</v>
      </c>
      <c r="O881"/>
      <c r="P881"/>
    </row>
    <row r="882" spans="1:22" ht="12.75" customHeight="1" x14ac:dyDescent="0.45">
      <c r="A882" s="49"/>
      <c r="B882" s="46" t="s">
        <v>178</v>
      </c>
      <c r="C882" s="51">
        <v>120</v>
      </c>
      <c r="D882" s="51">
        <v>0</v>
      </c>
      <c r="E882" s="51"/>
      <c r="F882" s="51">
        <v>130</v>
      </c>
      <c r="G882" s="51"/>
      <c r="H882" s="51" t="s">
        <v>292</v>
      </c>
      <c r="I882" s="51">
        <f t="shared" si="182"/>
        <v>0</v>
      </c>
      <c r="K882" s="33" t="str">
        <f t="shared" si="183"/>
        <v>subtot</v>
      </c>
      <c r="L882" s="33" t="str">
        <f t="shared" si="180"/>
        <v/>
      </c>
      <c r="M882" s="33">
        <f t="shared" si="181"/>
        <v>0</v>
      </c>
      <c r="O882"/>
      <c r="P882"/>
    </row>
    <row r="883" spans="1:22" ht="12.75" customHeight="1" x14ac:dyDescent="0.45">
      <c r="A883" s="49"/>
      <c r="B883" s="49" t="s">
        <v>180</v>
      </c>
      <c r="C883" s="51">
        <v>3</v>
      </c>
      <c r="D883" s="51">
        <v>0</v>
      </c>
      <c r="E883" s="51"/>
      <c r="F883" s="51">
        <v>82</v>
      </c>
      <c r="G883" s="51"/>
      <c r="H883" s="51" t="s">
        <v>292</v>
      </c>
      <c r="I883" s="51">
        <f t="shared" si="182"/>
        <v>0</v>
      </c>
      <c r="K883" s="33" t="str">
        <f t="shared" si="183"/>
        <v>subtot</v>
      </c>
      <c r="L883" s="33" t="str">
        <f t="shared" si="180"/>
        <v/>
      </c>
      <c r="M883" s="33" t="str">
        <f t="shared" si="181"/>
        <v>PRH</v>
      </c>
      <c r="O883"/>
      <c r="P883"/>
    </row>
    <row r="884" spans="1:22" ht="12.75" customHeight="1" x14ac:dyDescent="0.45">
      <c r="A884" s="49"/>
      <c r="B884" s="49" t="s">
        <v>183</v>
      </c>
      <c r="C884" s="51">
        <v>12</v>
      </c>
      <c r="D884" s="51">
        <v>0</v>
      </c>
      <c r="E884" s="51"/>
      <c r="F884" s="51">
        <v>1</v>
      </c>
      <c r="G884" s="51">
        <v>0</v>
      </c>
      <c r="H884" s="51">
        <v>0</v>
      </c>
      <c r="I884" s="51">
        <f t="shared" si="182"/>
        <v>0</v>
      </c>
      <c r="K884" s="33" t="str">
        <f t="shared" si="183"/>
        <v>subtot</v>
      </c>
      <c r="L884" s="33" t="str">
        <f t="shared" si="180"/>
        <v/>
      </c>
      <c r="M884" s="33" t="str">
        <f t="shared" si="181"/>
        <v>PRC</v>
      </c>
      <c r="O884"/>
      <c r="P884"/>
    </row>
    <row r="885" spans="1:22" ht="12.75" customHeight="1" x14ac:dyDescent="0.45">
      <c r="A885" s="49"/>
      <c r="B885" s="49" t="s">
        <v>187</v>
      </c>
      <c r="C885" s="51">
        <v>73</v>
      </c>
      <c r="D885" s="51">
        <v>0</v>
      </c>
      <c r="E885" s="51"/>
      <c r="F885" s="51">
        <v>4</v>
      </c>
      <c r="G885" s="51"/>
      <c r="H885" s="51">
        <v>0</v>
      </c>
      <c r="I885" s="51">
        <f t="shared" si="182"/>
        <v>0</v>
      </c>
      <c r="K885" s="33" t="str">
        <f t="shared" si="183"/>
        <v>subtot</v>
      </c>
      <c r="L885" s="33" t="str">
        <f t="shared" si="180"/>
        <v/>
      </c>
      <c r="M885" s="33" t="str">
        <f t="shared" si="181"/>
        <v>MDR</v>
      </c>
      <c r="O885"/>
      <c r="P885"/>
    </row>
    <row r="886" spans="1:22" ht="12.75" customHeight="1" x14ac:dyDescent="0.45">
      <c r="A886" s="49"/>
      <c r="B886" s="49" t="s">
        <v>190</v>
      </c>
      <c r="C886" s="51">
        <v>31</v>
      </c>
      <c r="D886" s="51"/>
      <c r="E886" s="51"/>
      <c r="F886" s="51"/>
      <c r="G886" s="51"/>
      <c r="H886" s="51" t="s">
        <v>185</v>
      </c>
      <c r="I886" s="51">
        <f t="shared" si="182"/>
        <v>0</v>
      </c>
      <c r="K886" s="33" t="str">
        <f t="shared" si="183"/>
        <v>subtot</v>
      </c>
      <c r="L886" s="33" t="str">
        <f t="shared" si="180"/>
        <v/>
      </c>
      <c r="M886" s="33" t="str">
        <f t="shared" si="181"/>
        <v>ECP</v>
      </c>
      <c r="O886"/>
      <c r="P886"/>
    </row>
    <row r="887" spans="1:22" ht="12.75" customHeight="1" x14ac:dyDescent="0.45">
      <c r="A887" s="49"/>
      <c r="B887" s="49" t="s">
        <v>193</v>
      </c>
      <c r="C887" s="51">
        <v>1</v>
      </c>
      <c r="D887" s="51">
        <v>0</v>
      </c>
      <c r="E887" s="51"/>
      <c r="F887" s="51">
        <v>43</v>
      </c>
      <c r="G887" s="51"/>
      <c r="H887" s="51">
        <v>0</v>
      </c>
      <c r="I887" s="51">
        <f t="shared" si="182"/>
        <v>0</v>
      </c>
      <c r="K887" s="33" t="str">
        <f t="shared" si="183"/>
        <v>subtot</v>
      </c>
      <c r="L887" s="33" t="str">
        <f t="shared" si="180"/>
        <v/>
      </c>
      <c r="M887" s="33" t="str">
        <f t="shared" si="181"/>
        <v>OTP</v>
      </c>
      <c r="O887"/>
      <c r="P887"/>
    </row>
    <row r="888" spans="1:22" ht="12.75" customHeight="1" x14ac:dyDescent="0.45">
      <c r="A888" s="49"/>
      <c r="B888" s="46" t="s">
        <v>196</v>
      </c>
      <c r="C888" s="51">
        <v>11</v>
      </c>
      <c r="D888" s="51">
        <v>0</v>
      </c>
      <c r="E888" s="51">
        <v>1</v>
      </c>
      <c r="F888" s="51">
        <v>4</v>
      </c>
      <c r="G888" s="51"/>
      <c r="H888" s="51">
        <v>0</v>
      </c>
      <c r="I888" s="51">
        <f t="shared" si="182"/>
        <v>1</v>
      </c>
      <c r="K888" s="33" t="str">
        <f t="shared" si="183"/>
        <v>subtot</v>
      </c>
      <c r="L888" s="33" t="str">
        <f t="shared" si="180"/>
        <v/>
      </c>
      <c r="M888" s="33">
        <f t="shared" si="181"/>
        <v>0</v>
      </c>
      <c r="O888"/>
      <c r="P888"/>
    </row>
    <row r="889" spans="1:22" ht="12.75" customHeight="1" x14ac:dyDescent="0.45">
      <c r="A889" s="49"/>
      <c r="B889" s="49" t="s">
        <v>198</v>
      </c>
      <c r="C889" s="51">
        <v>5</v>
      </c>
      <c r="D889" s="51">
        <v>0</v>
      </c>
      <c r="E889" s="51"/>
      <c r="F889" s="51">
        <v>3</v>
      </c>
      <c r="G889" s="51"/>
      <c r="H889" s="51">
        <v>0</v>
      </c>
      <c r="I889" s="51">
        <f t="shared" si="182"/>
        <v>0</v>
      </c>
      <c r="K889" s="33" t="str">
        <f t="shared" si="183"/>
        <v>subtot</v>
      </c>
      <c r="L889" s="33" t="str">
        <f t="shared" si="180"/>
        <v/>
      </c>
      <c r="M889" s="33" t="str">
        <f t="shared" si="181"/>
        <v>SPC</v>
      </c>
      <c r="O889"/>
      <c r="P889"/>
    </row>
    <row r="890" spans="1:22" ht="12.75" customHeight="1" x14ac:dyDescent="0.45">
      <c r="A890" s="49"/>
      <c r="B890" s="49" t="s">
        <v>201</v>
      </c>
      <c r="C890" s="51">
        <v>4</v>
      </c>
      <c r="D890" s="51"/>
      <c r="E890" s="51"/>
      <c r="F890" s="51"/>
      <c r="G890" s="51"/>
      <c r="H890" s="51" t="s">
        <v>185</v>
      </c>
      <c r="I890" s="51">
        <f t="shared" si="182"/>
        <v>0</v>
      </c>
      <c r="K890" s="33" t="str">
        <f t="shared" si="183"/>
        <v>subtot</v>
      </c>
      <c r="L890" s="33" t="str">
        <f t="shared" si="180"/>
        <v/>
      </c>
      <c r="M890" s="33" t="str">
        <f t="shared" si="181"/>
        <v>LIG</v>
      </c>
      <c r="O890"/>
      <c r="P890"/>
    </row>
    <row r="891" spans="1:22" ht="12.75" customHeight="1" x14ac:dyDescent="0.45">
      <c r="A891" s="49"/>
      <c r="B891" s="49" t="s">
        <v>204</v>
      </c>
      <c r="C891" s="51">
        <v>2</v>
      </c>
      <c r="D891" s="51">
        <v>0</v>
      </c>
      <c r="E891" s="51"/>
      <c r="F891" s="51">
        <v>1</v>
      </c>
      <c r="G891" s="51"/>
      <c r="H891" s="51">
        <v>0</v>
      </c>
      <c r="I891" s="51">
        <f t="shared" si="182"/>
        <v>0</v>
      </c>
      <c r="K891" s="33" t="str">
        <f t="shared" si="183"/>
        <v>subtot</v>
      </c>
      <c r="L891" s="33" t="str">
        <f t="shared" si="180"/>
        <v/>
      </c>
      <c r="M891" s="33" t="str">
        <f t="shared" si="181"/>
        <v>OTH</v>
      </c>
      <c r="O891"/>
      <c r="P891"/>
    </row>
    <row r="892" spans="1:22" ht="12.75" customHeight="1" x14ac:dyDescent="0.45">
      <c r="A892" s="49"/>
      <c r="B892" s="49" t="s">
        <v>207</v>
      </c>
      <c r="C892" s="51" t="s">
        <v>208</v>
      </c>
      <c r="D892" s="51"/>
      <c r="E892" s="51"/>
      <c r="F892" s="51" t="s">
        <v>208</v>
      </c>
      <c r="G892" s="51"/>
      <c r="H892" s="51" t="s">
        <v>185</v>
      </c>
      <c r="I892" s="51">
        <f t="shared" si="182"/>
        <v>0</v>
      </c>
      <c r="K892" s="33" t="str">
        <f t="shared" si="183"/>
        <v>subtot</v>
      </c>
      <c r="L892" s="33" t="str">
        <f t="shared" si="180"/>
        <v/>
      </c>
      <c r="M892" s="33" t="str">
        <f t="shared" si="181"/>
        <v>OTH</v>
      </c>
      <c r="O892"/>
      <c r="P892"/>
    </row>
    <row r="893" spans="1:22" ht="12.75" customHeight="1" x14ac:dyDescent="0.45">
      <c r="A893" s="49"/>
      <c r="B893" s="49" t="s">
        <v>210</v>
      </c>
      <c r="C893" s="51" t="s">
        <v>185</v>
      </c>
      <c r="D893" s="51">
        <v>0</v>
      </c>
      <c r="E893" s="51"/>
      <c r="F893" s="51" t="s">
        <v>208</v>
      </c>
      <c r="G893" s="51">
        <v>0</v>
      </c>
      <c r="H893" s="51">
        <v>0</v>
      </c>
      <c r="I893" s="51">
        <f t="shared" si="182"/>
        <v>0</v>
      </c>
      <c r="K893" s="33" t="str">
        <f t="shared" si="183"/>
        <v>subtot</v>
      </c>
      <c r="L893" s="33" t="str">
        <f t="shared" si="180"/>
        <v/>
      </c>
      <c r="M893" s="33" t="str">
        <f t="shared" si="181"/>
        <v>OTH</v>
      </c>
      <c r="O893"/>
      <c r="P893"/>
    </row>
    <row r="894" spans="1:22" ht="12.75" customHeight="1" x14ac:dyDescent="0.45">
      <c r="A894" s="49"/>
      <c r="B894" s="49" t="s">
        <v>211</v>
      </c>
      <c r="C894" s="51" t="s">
        <v>208</v>
      </c>
      <c r="D894" s="51">
        <v>0</v>
      </c>
      <c r="E894" s="51"/>
      <c r="F894" s="51" t="s">
        <v>208</v>
      </c>
      <c r="G894" s="51"/>
      <c r="H894" s="51">
        <v>0</v>
      </c>
      <c r="I894" s="51">
        <f t="shared" si="182"/>
        <v>0</v>
      </c>
      <c r="K894" s="33" t="str">
        <f t="shared" si="183"/>
        <v>subtot</v>
      </c>
      <c r="L894" s="33" t="str">
        <f t="shared" si="180"/>
        <v/>
      </c>
      <c r="M894" s="33" t="str">
        <f t="shared" si="181"/>
        <v>OTH</v>
      </c>
      <c r="O894"/>
      <c r="P894"/>
    </row>
    <row r="895" spans="1:22" ht="12.75" customHeight="1" x14ac:dyDescent="0.45">
      <c r="A895" s="49"/>
      <c r="B895" s="46" t="s">
        <v>213</v>
      </c>
      <c r="C895" s="51" t="s">
        <v>237</v>
      </c>
      <c r="D895" s="51">
        <v>0</v>
      </c>
      <c r="E895" s="51"/>
      <c r="F895" s="51" t="s">
        <v>208</v>
      </c>
      <c r="G895" s="51"/>
      <c r="H895" s="51">
        <v>0</v>
      </c>
      <c r="I895" s="51">
        <f t="shared" si="182"/>
        <v>0</v>
      </c>
      <c r="K895" s="33" t="str">
        <f t="shared" si="183"/>
        <v>subtot</v>
      </c>
      <c r="L895" s="33" t="str">
        <f t="shared" si="180"/>
        <v/>
      </c>
      <c r="M895" s="33">
        <f t="shared" si="181"/>
        <v>0</v>
      </c>
      <c r="O895"/>
      <c r="P895"/>
    </row>
    <row r="896" spans="1:22" ht="12.75" customHeight="1" x14ac:dyDescent="0.45">
      <c r="A896" s="49"/>
      <c r="B896" s="49"/>
      <c r="C896" s="51"/>
      <c r="D896" s="51"/>
      <c r="E896" s="51"/>
      <c r="F896" s="51"/>
      <c r="G896" s="51"/>
      <c r="H896" s="51"/>
      <c r="I896" s="51">
        <f t="shared" si="182"/>
        <v>0</v>
      </c>
      <c r="K896" s="33" t="str">
        <f t="shared" si="183"/>
        <v>subtot</v>
      </c>
      <c r="L896" s="33" t="str">
        <f t="shared" si="180"/>
        <v/>
      </c>
      <c r="M896" s="33">
        <f t="shared" si="181"/>
        <v>0</v>
      </c>
      <c r="O896"/>
      <c r="P896"/>
      <c r="Q896" s="33"/>
      <c r="R896" s="33"/>
      <c r="S896" s="33"/>
      <c r="T896" s="33"/>
      <c r="U896" s="33"/>
      <c r="V896" s="33"/>
    </row>
    <row r="897" spans="1:22" s="33" customFormat="1" ht="12.75" customHeight="1" x14ac:dyDescent="0.45">
      <c r="A897" s="46" t="s">
        <v>293</v>
      </c>
      <c r="B897" s="46" t="s">
        <v>294</v>
      </c>
      <c r="C897" s="55"/>
      <c r="D897" s="55"/>
      <c r="E897" s="55"/>
      <c r="F897" s="55"/>
      <c r="G897" s="55"/>
      <c r="H897" s="55"/>
      <c r="I897" s="55">
        <f t="shared" si="182"/>
        <v>0</v>
      </c>
      <c r="K897" s="33" t="str">
        <f t="shared" si="183"/>
        <v>subtot</v>
      </c>
      <c r="L897" s="33" t="str">
        <f t="shared" si="180"/>
        <v/>
      </c>
      <c r="M897" s="33">
        <f t="shared" si="181"/>
        <v>0</v>
      </c>
      <c r="O897"/>
      <c r="P897"/>
      <c r="Q897" s="22"/>
      <c r="R897" s="22"/>
      <c r="S897" s="22"/>
      <c r="T897" s="22"/>
      <c r="U897" s="22"/>
      <c r="V897" s="22"/>
    </row>
    <row r="898" spans="1:22" ht="12.75" customHeight="1" x14ac:dyDescent="0.45">
      <c r="A898" s="57"/>
      <c r="B898" s="58"/>
      <c r="C898" s="51"/>
      <c r="D898" s="51"/>
      <c r="E898" s="51"/>
      <c r="F898" s="51"/>
      <c r="G898" s="51"/>
      <c r="H898" s="51"/>
      <c r="I898" s="51">
        <f t="shared" si="182"/>
        <v>0</v>
      </c>
      <c r="K898" s="33" t="str">
        <f t="shared" si="183"/>
        <v>subtot</v>
      </c>
      <c r="L898" s="33" t="str">
        <f t="shared" si="180"/>
        <v/>
      </c>
      <c r="M898" s="33">
        <f t="shared" si="181"/>
        <v>0</v>
      </c>
      <c r="O898"/>
      <c r="P898"/>
    </row>
    <row r="899" spans="1:22" ht="12.75" customHeight="1" x14ac:dyDescent="0.45">
      <c r="A899" s="49"/>
      <c r="B899" s="49"/>
      <c r="C899" s="51"/>
      <c r="D899" s="51"/>
      <c r="E899" s="51"/>
      <c r="F899" s="51"/>
      <c r="G899" s="51"/>
      <c r="H899" s="51"/>
      <c r="I899" s="51">
        <f t="shared" si="182"/>
        <v>0</v>
      </c>
      <c r="K899" s="33" t="str">
        <f t="shared" si="183"/>
        <v>subtot</v>
      </c>
      <c r="L899" s="33" t="str">
        <f t="shared" si="180"/>
        <v/>
      </c>
      <c r="M899" s="33">
        <f t="shared" si="181"/>
        <v>0</v>
      </c>
      <c r="O899"/>
      <c r="P899"/>
    </row>
    <row r="900" spans="1:22" ht="12.75" customHeight="1" x14ac:dyDescent="0.45">
      <c r="A900" s="49"/>
      <c r="B900" s="46" t="s">
        <v>176</v>
      </c>
      <c r="C900" s="51">
        <v>6</v>
      </c>
      <c r="D900" s="51">
        <v>0</v>
      </c>
      <c r="E900" s="51"/>
      <c r="F900" s="51">
        <v>19</v>
      </c>
      <c r="G900" s="51"/>
      <c r="H900" s="51">
        <v>2</v>
      </c>
      <c r="I900" s="51">
        <f t="shared" si="182"/>
        <v>0</v>
      </c>
      <c r="K900" s="33" t="str">
        <f t="shared" si="183"/>
        <v>subtot</v>
      </c>
      <c r="L900" s="33" t="str">
        <f t="shared" si="180"/>
        <v/>
      </c>
      <c r="M900" s="33">
        <f t="shared" si="181"/>
        <v>0</v>
      </c>
      <c r="O900"/>
      <c r="P900"/>
    </row>
    <row r="901" spans="1:22" ht="12.75" customHeight="1" x14ac:dyDescent="0.45">
      <c r="A901" s="49"/>
      <c r="B901" s="46" t="s">
        <v>170</v>
      </c>
      <c r="C901" s="51" t="s">
        <v>208</v>
      </c>
      <c r="D901" s="51">
        <v>0</v>
      </c>
      <c r="E901" s="51"/>
      <c r="F901" s="51">
        <v>17</v>
      </c>
      <c r="G901" s="51"/>
      <c r="H901" s="51">
        <v>2</v>
      </c>
      <c r="I901" s="51">
        <f t="shared" si="182"/>
        <v>0</v>
      </c>
      <c r="K901" s="33" t="str">
        <f t="shared" si="183"/>
        <v>subtot</v>
      </c>
      <c r="L901" s="33" t="str">
        <f t="shared" si="180"/>
        <v/>
      </c>
      <c r="M901" s="33">
        <f t="shared" si="181"/>
        <v>0</v>
      </c>
      <c r="O901"/>
      <c r="P901"/>
    </row>
    <row r="902" spans="1:22" ht="12.75" customHeight="1" x14ac:dyDescent="0.45">
      <c r="A902" s="49"/>
      <c r="B902" s="49" t="s">
        <v>172</v>
      </c>
      <c r="C902" s="51" t="s">
        <v>208</v>
      </c>
      <c r="D902" s="51">
        <v>0</v>
      </c>
      <c r="E902" s="51"/>
      <c r="F902" s="51">
        <v>10</v>
      </c>
      <c r="G902" s="51"/>
      <c r="H902" s="51">
        <v>1</v>
      </c>
      <c r="I902" s="51">
        <f t="shared" si="182"/>
        <v>0</v>
      </c>
      <c r="K902" s="33" t="str">
        <f t="shared" si="183"/>
        <v>subtot</v>
      </c>
      <c r="L902" s="33" t="str">
        <f t="shared" si="180"/>
        <v/>
      </c>
      <c r="M902" s="33" t="str">
        <f t="shared" si="181"/>
        <v>STM</v>
      </c>
      <c r="O902"/>
      <c r="P902"/>
    </row>
    <row r="903" spans="1:22" ht="12.75" customHeight="1" x14ac:dyDescent="0.45">
      <c r="A903" s="49"/>
      <c r="B903" s="49" t="s">
        <v>175</v>
      </c>
      <c r="C903" s="51" t="s">
        <v>185</v>
      </c>
      <c r="D903" s="51">
        <v>0</v>
      </c>
      <c r="E903" s="51"/>
      <c r="F903" s="51">
        <v>6</v>
      </c>
      <c r="G903" s="51">
        <v>0</v>
      </c>
      <c r="H903" s="51" t="s">
        <v>208</v>
      </c>
      <c r="I903" s="51">
        <f t="shared" si="182"/>
        <v>0</v>
      </c>
      <c r="K903" s="33" t="str">
        <f t="shared" si="183"/>
        <v>subtot</v>
      </c>
      <c r="L903" s="33" t="str">
        <f t="shared" si="180"/>
        <v/>
      </c>
      <c r="M903" s="33">
        <f t="shared" si="181"/>
        <v>0</v>
      </c>
      <c r="O903"/>
      <c r="P903"/>
    </row>
    <row r="904" spans="1:22" ht="12.75" customHeight="1" x14ac:dyDescent="0.45">
      <c r="A904" s="49"/>
      <c r="B904" s="46" t="s">
        <v>178</v>
      </c>
      <c r="C904" s="51">
        <v>5</v>
      </c>
      <c r="D904" s="51">
        <v>0</v>
      </c>
      <c r="E904" s="51"/>
      <c r="F904" s="51">
        <v>2</v>
      </c>
      <c r="G904" s="51"/>
      <c r="H904" s="51">
        <v>0</v>
      </c>
      <c r="I904" s="51">
        <f t="shared" si="182"/>
        <v>0</v>
      </c>
      <c r="K904" s="33" t="str">
        <f t="shared" si="183"/>
        <v>subtot</v>
      </c>
      <c r="L904" s="33" t="str">
        <f t="shared" si="180"/>
        <v/>
      </c>
      <c r="M904" s="33">
        <f t="shared" si="181"/>
        <v>0</v>
      </c>
      <c r="O904"/>
      <c r="P904"/>
    </row>
    <row r="905" spans="1:22" ht="12.75" customHeight="1" x14ac:dyDescent="0.45">
      <c r="A905" s="49"/>
      <c r="B905" s="49" t="s">
        <v>180</v>
      </c>
      <c r="C905" s="51" t="s">
        <v>208</v>
      </c>
      <c r="D905" s="51">
        <v>0</v>
      </c>
      <c r="E905" s="51">
        <v>0</v>
      </c>
      <c r="F905" s="51">
        <v>2</v>
      </c>
      <c r="G905" s="51"/>
      <c r="H905" s="51">
        <v>0</v>
      </c>
      <c r="I905" s="51">
        <f t="shared" si="182"/>
        <v>0</v>
      </c>
      <c r="K905" s="33" t="str">
        <f t="shared" si="183"/>
        <v>subtot</v>
      </c>
      <c r="L905" s="33" t="str">
        <f t="shared" si="180"/>
        <v/>
      </c>
      <c r="M905" s="33" t="str">
        <f t="shared" si="181"/>
        <v>PRH</v>
      </c>
      <c r="O905"/>
      <c r="P905"/>
    </row>
    <row r="906" spans="1:22" ht="12.75" customHeight="1" x14ac:dyDescent="0.45">
      <c r="A906" s="49"/>
      <c r="B906" s="49" t="s">
        <v>183</v>
      </c>
      <c r="C906" s="51">
        <v>1</v>
      </c>
      <c r="D906" s="51">
        <v>0</v>
      </c>
      <c r="E906" s="51">
        <v>0</v>
      </c>
      <c r="F906" s="51" t="s">
        <v>208</v>
      </c>
      <c r="G906" s="51"/>
      <c r="H906" s="51">
        <v>0</v>
      </c>
      <c r="I906" s="51">
        <f t="shared" si="182"/>
        <v>0</v>
      </c>
      <c r="K906" s="33" t="str">
        <f t="shared" si="183"/>
        <v>subtot</v>
      </c>
      <c r="L906" s="33" t="str">
        <f t="shared" si="180"/>
        <v/>
      </c>
      <c r="M906" s="33" t="str">
        <f t="shared" si="181"/>
        <v>PRC</v>
      </c>
      <c r="O906"/>
      <c r="P906"/>
    </row>
    <row r="907" spans="1:22" ht="12.75" customHeight="1" x14ac:dyDescent="0.45">
      <c r="A907" s="49"/>
      <c r="B907" s="49" t="s">
        <v>187</v>
      </c>
      <c r="C907" s="51">
        <v>3</v>
      </c>
      <c r="D907" s="51">
        <v>0</v>
      </c>
      <c r="E907" s="51"/>
      <c r="F907" s="51" t="s">
        <v>208</v>
      </c>
      <c r="G907" s="51"/>
      <c r="H907" s="51">
        <v>0</v>
      </c>
      <c r="I907" s="51">
        <f t="shared" si="182"/>
        <v>0</v>
      </c>
      <c r="K907" s="33" t="str">
        <f t="shared" si="183"/>
        <v>subtot</v>
      </c>
      <c r="L907" s="33" t="str">
        <f t="shared" si="180"/>
        <v/>
      </c>
      <c r="M907" s="33" t="str">
        <f t="shared" si="181"/>
        <v>MDR</v>
      </c>
      <c r="O907"/>
      <c r="P907"/>
    </row>
    <row r="908" spans="1:22" ht="12.75" customHeight="1" x14ac:dyDescent="0.45">
      <c r="A908" s="49"/>
      <c r="B908" s="49" t="s">
        <v>190</v>
      </c>
      <c r="C908" s="51" t="s">
        <v>208</v>
      </c>
      <c r="D908" s="51"/>
      <c r="E908" s="51"/>
      <c r="F908" s="51"/>
      <c r="G908" s="51"/>
      <c r="H908" s="51" t="s">
        <v>185</v>
      </c>
      <c r="I908" s="51">
        <f t="shared" si="182"/>
        <v>0</v>
      </c>
      <c r="K908" s="33" t="str">
        <f t="shared" si="183"/>
        <v>subtot</v>
      </c>
      <c r="L908" s="33" t="str">
        <f t="shared" si="180"/>
        <v/>
      </c>
      <c r="M908" s="33" t="str">
        <f t="shared" si="181"/>
        <v>ECP</v>
      </c>
      <c r="O908"/>
      <c r="P908"/>
    </row>
    <row r="909" spans="1:22" ht="12.75" customHeight="1" x14ac:dyDescent="0.45">
      <c r="A909" s="49"/>
      <c r="B909" s="49" t="s">
        <v>193</v>
      </c>
      <c r="C909" s="51" t="s">
        <v>208</v>
      </c>
      <c r="D909" s="51">
        <v>0</v>
      </c>
      <c r="E909" s="51"/>
      <c r="F909" s="51" t="s">
        <v>208</v>
      </c>
      <c r="G909" s="51"/>
      <c r="H909" s="51">
        <v>0</v>
      </c>
      <c r="I909" s="51">
        <f t="shared" si="182"/>
        <v>0</v>
      </c>
      <c r="K909" s="33" t="str">
        <f t="shared" si="183"/>
        <v>subtot</v>
      </c>
      <c r="L909" s="33" t="str">
        <f t="shared" si="180"/>
        <v/>
      </c>
      <c r="M909" s="33" t="str">
        <f t="shared" si="181"/>
        <v>OTP</v>
      </c>
      <c r="O909"/>
      <c r="P909"/>
    </row>
    <row r="910" spans="1:22" ht="12.75" customHeight="1" x14ac:dyDescent="0.45">
      <c r="A910" s="49"/>
      <c r="B910" s="46" t="s">
        <v>196</v>
      </c>
      <c r="C910" s="51">
        <v>1</v>
      </c>
      <c r="D910" s="51">
        <v>0</v>
      </c>
      <c r="E910" s="51"/>
      <c r="F910" s="51" t="s">
        <v>208</v>
      </c>
      <c r="G910" s="51"/>
      <c r="H910" s="51">
        <v>0</v>
      </c>
      <c r="I910" s="51">
        <f t="shared" si="182"/>
        <v>0</v>
      </c>
      <c r="K910" s="33" t="str">
        <f t="shared" si="183"/>
        <v>subtot</v>
      </c>
      <c r="L910" s="33" t="str">
        <f t="shared" si="180"/>
        <v/>
      </c>
      <c r="M910" s="33">
        <f t="shared" si="181"/>
        <v>0</v>
      </c>
      <c r="O910"/>
      <c r="P910"/>
    </row>
    <row r="911" spans="1:22" ht="12.75" customHeight="1" x14ac:dyDescent="0.45">
      <c r="A911" s="49"/>
      <c r="B911" s="49" t="s">
        <v>198</v>
      </c>
      <c r="C911" s="51" t="s">
        <v>208</v>
      </c>
      <c r="D911" s="51">
        <v>0</v>
      </c>
      <c r="E911" s="51">
        <v>0</v>
      </c>
      <c r="F911" s="51" t="s">
        <v>208</v>
      </c>
      <c r="G911" s="51"/>
      <c r="H911" s="51">
        <v>0</v>
      </c>
      <c r="I911" s="51">
        <f t="shared" si="182"/>
        <v>0</v>
      </c>
      <c r="K911" s="33" t="str">
        <f t="shared" si="183"/>
        <v>subtot</v>
      </c>
      <c r="L911" s="33" t="str">
        <f t="shared" si="180"/>
        <v/>
      </c>
      <c r="M911" s="33" t="str">
        <f t="shared" si="181"/>
        <v>SPC</v>
      </c>
      <c r="O911"/>
      <c r="P911"/>
    </row>
    <row r="912" spans="1:22" ht="12.75" customHeight="1" x14ac:dyDescent="0.45">
      <c r="A912" s="49"/>
      <c r="B912" s="49" t="s">
        <v>201</v>
      </c>
      <c r="C912" s="51" t="s">
        <v>208</v>
      </c>
      <c r="D912" s="51"/>
      <c r="E912" s="51"/>
      <c r="F912" s="51"/>
      <c r="G912" s="51"/>
      <c r="H912" s="51" t="s">
        <v>185</v>
      </c>
      <c r="I912" s="51">
        <f t="shared" si="182"/>
        <v>0</v>
      </c>
      <c r="K912" s="33" t="str">
        <f t="shared" si="183"/>
        <v>subtot</v>
      </c>
      <c r="L912" s="33" t="str">
        <f t="shared" si="180"/>
        <v/>
      </c>
      <c r="M912" s="33" t="str">
        <f t="shared" si="181"/>
        <v>LIG</v>
      </c>
      <c r="O912"/>
      <c r="P912"/>
    </row>
    <row r="913" spans="1:22" ht="12.75" customHeight="1" x14ac:dyDescent="0.45">
      <c r="A913" s="49"/>
      <c r="B913" s="49" t="s">
        <v>204</v>
      </c>
      <c r="C913" s="51" t="s">
        <v>208</v>
      </c>
      <c r="D913" s="51">
        <v>0</v>
      </c>
      <c r="E913" s="51"/>
      <c r="F913" s="51" t="s">
        <v>208</v>
      </c>
      <c r="G913" s="51"/>
      <c r="H913" s="51">
        <v>0</v>
      </c>
      <c r="I913" s="51">
        <f t="shared" si="182"/>
        <v>0</v>
      </c>
      <c r="K913" s="33" t="str">
        <f t="shared" si="183"/>
        <v>subtot</v>
      </c>
      <c r="L913" s="33" t="str">
        <f t="shared" si="180"/>
        <v/>
      </c>
      <c r="M913" s="33" t="str">
        <f t="shared" si="181"/>
        <v>OTH</v>
      </c>
      <c r="O913"/>
      <c r="P913"/>
    </row>
    <row r="914" spans="1:22" ht="12.75" customHeight="1" x14ac:dyDescent="0.45">
      <c r="A914" s="49"/>
      <c r="B914" s="49" t="s">
        <v>207</v>
      </c>
      <c r="C914" s="51" t="s">
        <v>208</v>
      </c>
      <c r="D914" s="51"/>
      <c r="E914" s="51"/>
      <c r="F914" s="51" t="s">
        <v>208</v>
      </c>
      <c r="G914" s="51"/>
      <c r="H914" s="51" t="s">
        <v>185</v>
      </c>
      <c r="I914" s="51">
        <f t="shared" si="182"/>
        <v>0</v>
      </c>
      <c r="K914" s="33" t="str">
        <f t="shared" si="183"/>
        <v>subtot</v>
      </c>
      <c r="L914" s="33" t="str">
        <f t="shared" ref="L914:L977" si="184">IFERROR(VLOOKUP(K914,$O$17:$P$38,2,FALSE),"")</f>
        <v/>
      </c>
      <c r="M914" s="33" t="str">
        <f t="shared" ref="M914:M977" si="185">IFERROR(VLOOKUP(B914,$Z$17:$AA$33,2,FALSE),0)</f>
        <v>OTH</v>
      </c>
      <c r="O914"/>
      <c r="P914"/>
    </row>
    <row r="915" spans="1:22" ht="12.75" customHeight="1" x14ac:dyDescent="0.45">
      <c r="A915" s="49"/>
      <c r="B915" s="49" t="s">
        <v>210</v>
      </c>
      <c r="C915" s="51" t="s">
        <v>185</v>
      </c>
      <c r="D915" s="51">
        <v>0</v>
      </c>
      <c r="E915" s="51"/>
      <c r="F915" s="51">
        <v>0</v>
      </c>
      <c r="G915" s="51">
        <v>0</v>
      </c>
      <c r="H915" s="51">
        <v>0</v>
      </c>
      <c r="I915" s="51">
        <f t="shared" si="182"/>
        <v>0</v>
      </c>
      <c r="K915" s="33" t="str">
        <f t="shared" si="183"/>
        <v>subtot</v>
      </c>
      <c r="L915" s="33" t="str">
        <f t="shared" si="184"/>
        <v/>
      </c>
      <c r="M915" s="33" t="str">
        <f t="shared" si="185"/>
        <v>OTH</v>
      </c>
      <c r="O915"/>
      <c r="P915"/>
    </row>
    <row r="916" spans="1:22" ht="12.75" customHeight="1" x14ac:dyDescent="0.45">
      <c r="A916" s="49"/>
      <c r="B916" s="49" t="s">
        <v>211</v>
      </c>
      <c r="C916" s="51" t="s">
        <v>208</v>
      </c>
      <c r="D916" s="51">
        <v>0</v>
      </c>
      <c r="E916" s="51"/>
      <c r="F916" s="51" t="s">
        <v>208</v>
      </c>
      <c r="G916" s="51">
        <v>0</v>
      </c>
      <c r="H916" s="51">
        <v>0</v>
      </c>
      <c r="I916" s="51">
        <f t="shared" si="182"/>
        <v>0</v>
      </c>
      <c r="K916" s="33" t="str">
        <f t="shared" si="183"/>
        <v>subtot</v>
      </c>
      <c r="L916" s="33" t="str">
        <f t="shared" si="184"/>
        <v/>
      </c>
      <c r="M916" s="33" t="str">
        <f t="shared" si="185"/>
        <v>OTH</v>
      </c>
      <c r="O916"/>
      <c r="P916"/>
    </row>
    <row r="917" spans="1:22" ht="12.75" customHeight="1" x14ac:dyDescent="0.45">
      <c r="A917" s="49"/>
      <c r="B917" s="46" t="s">
        <v>213</v>
      </c>
      <c r="C917" s="51" t="s">
        <v>208</v>
      </c>
      <c r="D917" s="51">
        <v>0</v>
      </c>
      <c r="E917" s="51">
        <v>0</v>
      </c>
      <c r="F917" s="51" t="s">
        <v>208</v>
      </c>
      <c r="G917" s="51"/>
      <c r="H917" s="51">
        <v>0</v>
      </c>
      <c r="I917" s="51">
        <f t="shared" ref="I917:I980" si="186">G917+E917+D917</f>
        <v>0</v>
      </c>
      <c r="K917" s="33" t="str">
        <f t="shared" si="183"/>
        <v>subtot</v>
      </c>
      <c r="L917" s="33" t="str">
        <f t="shared" si="184"/>
        <v/>
      </c>
      <c r="M917" s="33">
        <f t="shared" si="185"/>
        <v>0</v>
      </c>
      <c r="O917"/>
      <c r="P917"/>
    </row>
    <row r="918" spans="1:22" ht="12.75" customHeight="1" x14ac:dyDescent="0.45">
      <c r="A918" s="49"/>
      <c r="B918" s="49"/>
      <c r="C918" s="51"/>
      <c r="D918" s="51"/>
      <c r="E918" s="51"/>
      <c r="F918" s="51"/>
      <c r="G918" s="51"/>
      <c r="H918" s="51"/>
      <c r="I918" s="51">
        <f t="shared" si="186"/>
        <v>0</v>
      </c>
      <c r="K918" s="33" t="str">
        <f t="shared" si="183"/>
        <v>subtot</v>
      </c>
      <c r="L918" s="33" t="str">
        <f t="shared" si="184"/>
        <v/>
      </c>
      <c r="M918" s="33">
        <f t="shared" si="185"/>
        <v>0</v>
      </c>
      <c r="O918"/>
      <c r="P918"/>
      <c r="Q918" s="33"/>
      <c r="R918" s="33"/>
      <c r="S918" s="33"/>
      <c r="T918" s="33"/>
      <c r="U918" s="33"/>
      <c r="V918" s="33"/>
    </row>
    <row r="919" spans="1:22" s="33" customFormat="1" ht="12.75" customHeight="1" x14ac:dyDescent="0.45">
      <c r="A919" s="46" t="s">
        <v>295</v>
      </c>
      <c r="B919" s="46" t="s">
        <v>296</v>
      </c>
      <c r="C919" s="55"/>
      <c r="D919" s="55"/>
      <c r="E919" s="55"/>
      <c r="F919" s="55"/>
      <c r="G919" s="55"/>
      <c r="H919" s="55"/>
      <c r="I919" s="55">
        <f t="shared" si="186"/>
        <v>0</v>
      </c>
      <c r="K919" s="33" t="str">
        <f t="shared" si="183"/>
        <v>subtot</v>
      </c>
      <c r="L919" s="33" t="str">
        <f t="shared" si="184"/>
        <v/>
      </c>
      <c r="M919" s="33">
        <f t="shared" si="185"/>
        <v>0</v>
      </c>
      <c r="O919"/>
      <c r="P919"/>
      <c r="Q919" s="22"/>
      <c r="R919" s="22"/>
      <c r="S919" s="22"/>
      <c r="T919" s="22"/>
      <c r="U919" s="22"/>
      <c r="V919" s="22"/>
    </row>
    <row r="920" spans="1:22" ht="12.75" customHeight="1" x14ac:dyDescent="0.45">
      <c r="A920" s="49"/>
      <c r="B920" s="49"/>
      <c r="C920" s="51"/>
      <c r="D920" s="51"/>
      <c r="E920" s="51"/>
      <c r="F920" s="51"/>
      <c r="G920" s="51"/>
      <c r="H920" s="51"/>
      <c r="I920" s="51">
        <f t="shared" si="186"/>
        <v>0</v>
      </c>
      <c r="K920" s="33" t="str">
        <f t="shared" si="183"/>
        <v>subtot</v>
      </c>
      <c r="L920" s="33" t="str">
        <f t="shared" si="184"/>
        <v/>
      </c>
      <c r="M920" s="33">
        <f t="shared" si="185"/>
        <v>0</v>
      </c>
      <c r="O920"/>
      <c r="P920"/>
    </row>
    <row r="921" spans="1:22" ht="12.75" customHeight="1" x14ac:dyDescent="0.45">
      <c r="A921" s="49"/>
      <c r="B921" s="49"/>
      <c r="C921" s="51"/>
      <c r="D921" s="51"/>
      <c r="E921" s="51"/>
      <c r="F921" s="51"/>
      <c r="G921" s="51"/>
      <c r="H921" s="51"/>
      <c r="I921" s="51">
        <f t="shared" si="186"/>
        <v>0</v>
      </c>
      <c r="K921" s="33" t="str">
        <f t="shared" si="183"/>
        <v>subtot</v>
      </c>
      <c r="L921" s="33" t="str">
        <f t="shared" si="184"/>
        <v/>
      </c>
      <c r="M921" s="33">
        <f t="shared" si="185"/>
        <v>0</v>
      </c>
      <c r="O921"/>
      <c r="P921"/>
    </row>
    <row r="922" spans="1:22" ht="12.75" customHeight="1" x14ac:dyDescent="0.45">
      <c r="A922" s="49"/>
      <c r="B922" s="46" t="s">
        <v>176</v>
      </c>
      <c r="C922" s="51">
        <v>10</v>
      </c>
      <c r="D922" s="51">
        <v>0</v>
      </c>
      <c r="E922" s="51"/>
      <c r="F922" s="51">
        <v>23</v>
      </c>
      <c r="G922" s="51"/>
      <c r="H922" s="51" t="s">
        <v>208</v>
      </c>
      <c r="I922" s="51">
        <f t="shared" si="186"/>
        <v>0</v>
      </c>
      <c r="K922" s="33" t="str">
        <f t="shared" si="183"/>
        <v>subtot</v>
      </c>
      <c r="L922" s="33" t="str">
        <f t="shared" si="184"/>
        <v/>
      </c>
      <c r="M922" s="33">
        <f t="shared" si="185"/>
        <v>0</v>
      </c>
      <c r="O922"/>
      <c r="P922"/>
    </row>
    <row r="923" spans="1:22" ht="12.75" customHeight="1" x14ac:dyDescent="0.45">
      <c r="A923" s="49"/>
      <c r="B923" s="46" t="s">
        <v>170</v>
      </c>
      <c r="C923" s="51" t="s">
        <v>208</v>
      </c>
      <c r="D923" s="51">
        <v>0</v>
      </c>
      <c r="E923" s="51"/>
      <c r="F923" s="51">
        <v>14</v>
      </c>
      <c r="G923" s="51"/>
      <c r="H923" s="51" t="s">
        <v>208</v>
      </c>
      <c r="I923" s="51">
        <f t="shared" si="186"/>
        <v>0</v>
      </c>
      <c r="K923" s="33" t="str">
        <f t="shared" si="183"/>
        <v>subtot</v>
      </c>
      <c r="L923" s="33" t="str">
        <f t="shared" si="184"/>
        <v/>
      </c>
      <c r="M923" s="33">
        <f t="shared" si="185"/>
        <v>0</v>
      </c>
      <c r="O923"/>
      <c r="P923"/>
    </row>
    <row r="924" spans="1:22" ht="12.75" customHeight="1" x14ac:dyDescent="0.45">
      <c r="A924" s="49"/>
      <c r="B924" s="49" t="s">
        <v>172</v>
      </c>
      <c r="C924" s="51" t="s">
        <v>208</v>
      </c>
      <c r="D924" s="51">
        <v>0</v>
      </c>
      <c r="E924" s="51"/>
      <c r="F924" s="51">
        <v>9</v>
      </c>
      <c r="G924" s="51"/>
      <c r="H924" s="51">
        <v>0</v>
      </c>
      <c r="I924" s="51">
        <f t="shared" si="186"/>
        <v>0</v>
      </c>
      <c r="K924" s="33" t="str">
        <f t="shared" si="183"/>
        <v>subtot</v>
      </c>
      <c r="L924" s="33" t="str">
        <f t="shared" si="184"/>
        <v/>
      </c>
      <c r="M924" s="33" t="str">
        <f t="shared" si="185"/>
        <v>STM</v>
      </c>
      <c r="O924"/>
      <c r="P924"/>
    </row>
    <row r="925" spans="1:22" ht="12.75" customHeight="1" x14ac:dyDescent="0.45">
      <c r="A925" s="49"/>
      <c r="B925" s="49" t="s">
        <v>175</v>
      </c>
      <c r="C925" s="51" t="s">
        <v>185</v>
      </c>
      <c r="D925" s="51">
        <v>0</v>
      </c>
      <c r="E925" s="51">
        <v>0</v>
      </c>
      <c r="F925" s="51">
        <v>5</v>
      </c>
      <c r="G925" s="51"/>
      <c r="H925" s="51" t="s">
        <v>208</v>
      </c>
      <c r="I925" s="51">
        <f t="shared" si="186"/>
        <v>0</v>
      </c>
      <c r="K925" s="33" t="str">
        <f t="shared" si="183"/>
        <v>subtot</v>
      </c>
      <c r="L925" s="33" t="str">
        <f t="shared" si="184"/>
        <v/>
      </c>
      <c r="M925" s="33">
        <f t="shared" si="185"/>
        <v>0</v>
      </c>
      <c r="O925"/>
      <c r="P925"/>
    </row>
    <row r="926" spans="1:22" ht="12.75" customHeight="1" x14ac:dyDescent="0.45">
      <c r="A926" s="49"/>
      <c r="B926" s="46" t="s">
        <v>178</v>
      </c>
      <c r="C926" s="51">
        <v>8</v>
      </c>
      <c r="D926" s="51">
        <v>0</v>
      </c>
      <c r="E926" s="51"/>
      <c r="F926" s="51">
        <v>7</v>
      </c>
      <c r="G926" s="51"/>
      <c r="H926" s="51">
        <v>0</v>
      </c>
      <c r="I926" s="51">
        <f t="shared" si="186"/>
        <v>0</v>
      </c>
      <c r="K926" s="33" t="str">
        <f t="shared" si="183"/>
        <v>subtot</v>
      </c>
      <c r="L926" s="33" t="str">
        <f t="shared" si="184"/>
        <v/>
      </c>
      <c r="M926" s="33">
        <f t="shared" si="185"/>
        <v>0</v>
      </c>
      <c r="O926"/>
      <c r="P926"/>
    </row>
    <row r="927" spans="1:22" ht="12.75" customHeight="1" x14ac:dyDescent="0.45">
      <c r="A927" s="49"/>
      <c r="B927" s="49" t="s">
        <v>180</v>
      </c>
      <c r="C927" s="51">
        <v>1</v>
      </c>
      <c r="D927" s="51">
        <v>0</v>
      </c>
      <c r="E927" s="51"/>
      <c r="F927" s="51">
        <v>6</v>
      </c>
      <c r="G927" s="51"/>
      <c r="H927" s="51">
        <v>0</v>
      </c>
      <c r="I927" s="51">
        <f t="shared" si="186"/>
        <v>0</v>
      </c>
      <c r="K927" s="33" t="str">
        <f t="shared" si="183"/>
        <v>subtot</v>
      </c>
      <c r="L927" s="33" t="str">
        <f t="shared" si="184"/>
        <v/>
      </c>
      <c r="M927" s="33" t="str">
        <f t="shared" si="185"/>
        <v>PRH</v>
      </c>
      <c r="O927"/>
      <c r="P927"/>
    </row>
    <row r="928" spans="1:22" ht="12.75" customHeight="1" x14ac:dyDescent="0.45">
      <c r="A928" s="49"/>
      <c r="B928" s="49" t="s">
        <v>183</v>
      </c>
      <c r="C928" s="51">
        <v>1</v>
      </c>
      <c r="D928" s="51">
        <v>0</v>
      </c>
      <c r="E928" s="51">
        <v>0</v>
      </c>
      <c r="F928" s="51">
        <v>0</v>
      </c>
      <c r="G928" s="51">
        <v>0</v>
      </c>
      <c r="H928" s="51">
        <v>0</v>
      </c>
      <c r="I928" s="51">
        <f t="shared" si="186"/>
        <v>0</v>
      </c>
      <c r="K928" s="33" t="str">
        <f t="shared" si="183"/>
        <v>subtot</v>
      </c>
      <c r="L928" s="33" t="str">
        <f t="shared" si="184"/>
        <v/>
      </c>
      <c r="M928" s="33" t="str">
        <f t="shared" si="185"/>
        <v>PRC</v>
      </c>
      <c r="O928"/>
      <c r="P928"/>
    </row>
    <row r="929" spans="1:22" ht="12.75" customHeight="1" x14ac:dyDescent="0.45">
      <c r="A929" s="49"/>
      <c r="B929" s="49" t="s">
        <v>187</v>
      </c>
      <c r="C929" s="51">
        <v>6</v>
      </c>
      <c r="D929" s="51">
        <v>0</v>
      </c>
      <c r="E929" s="51"/>
      <c r="F929" s="51" t="s">
        <v>208</v>
      </c>
      <c r="G929" s="51"/>
      <c r="H929" s="51">
        <v>0</v>
      </c>
      <c r="I929" s="51">
        <f t="shared" si="186"/>
        <v>0</v>
      </c>
      <c r="K929" s="33" t="str">
        <f t="shared" si="183"/>
        <v>subtot</v>
      </c>
      <c r="L929" s="33" t="str">
        <f t="shared" si="184"/>
        <v/>
      </c>
      <c r="M929" s="33" t="str">
        <f t="shared" si="185"/>
        <v>MDR</v>
      </c>
      <c r="O929"/>
      <c r="P929"/>
    </row>
    <row r="930" spans="1:22" ht="12.75" customHeight="1" x14ac:dyDescent="0.45">
      <c r="A930" s="49"/>
      <c r="B930" s="49" t="s">
        <v>190</v>
      </c>
      <c r="C930" s="51" t="s">
        <v>208</v>
      </c>
      <c r="D930" s="51"/>
      <c r="E930" s="51"/>
      <c r="F930" s="51"/>
      <c r="G930" s="51"/>
      <c r="H930" s="51" t="s">
        <v>185</v>
      </c>
      <c r="I930" s="51">
        <f t="shared" si="186"/>
        <v>0</v>
      </c>
      <c r="K930" s="33" t="str">
        <f t="shared" si="183"/>
        <v>subtot</v>
      </c>
      <c r="L930" s="33" t="str">
        <f t="shared" si="184"/>
        <v/>
      </c>
      <c r="M930" s="33" t="str">
        <f t="shared" si="185"/>
        <v>ECP</v>
      </c>
      <c r="O930"/>
      <c r="P930"/>
    </row>
    <row r="931" spans="1:22" ht="12.75" customHeight="1" x14ac:dyDescent="0.45">
      <c r="A931" s="49"/>
      <c r="B931" s="49" t="s">
        <v>193</v>
      </c>
      <c r="C931" s="51" t="s">
        <v>208</v>
      </c>
      <c r="D931" s="51">
        <v>0</v>
      </c>
      <c r="E931" s="51">
        <v>0</v>
      </c>
      <c r="F931" s="51" t="s">
        <v>208</v>
      </c>
      <c r="G931" s="51"/>
      <c r="H931" s="51">
        <v>0</v>
      </c>
      <c r="I931" s="51">
        <f t="shared" si="186"/>
        <v>0</v>
      </c>
      <c r="K931" s="33" t="str">
        <f t="shared" si="183"/>
        <v>subtot</v>
      </c>
      <c r="L931" s="33" t="str">
        <f t="shared" si="184"/>
        <v/>
      </c>
      <c r="M931" s="33" t="str">
        <f t="shared" si="185"/>
        <v>OTP</v>
      </c>
      <c r="O931"/>
      <c r="P931"/>
    </row>
    <row r="932" spans="1:22" ht="12.75" customHeight="1" x14ac:dyDescent="0.45">
      <c r="A932" s="49"/>
      <c r="B932" s="46" t="s">
        <v>196</v>
      </c>
      <c r="C932" s="51">
        <v>2</v>
      </c>
      <c r="D932" s="51">
        <v>0</v>
      </c>
      <c r="E932" s="51"/>
      <c r="F932" s="51">
        <v>2</v>
      </c>
      <c r="G932" s="51"/>
      <c r="H932" s="51">
        <v>0</v>
      </c>
      <c r="I932" s="51">
        <f t="shared" si="186"/>
        <v>0</v>
      </c>
      <c r="K932" s="33" t="str">
        <f t="shared" si="183"/>
        <v>subtot</v>
      </c>
      <c r="L932" s="33" t="str">
        <f t="shared" si="184"/>
        <v/>
      </c>
      <c r="M932" s="33">
        <f t="shared" si="185"/>
        <v>0</v>
      </c>
      <c r="O932"/>
      <c r="P932"/>
    </row>
    <row r="933" spans="1:22" ht="12.75" customHeight="1" x14ac:dyDescent="0.45">
      <c r="A933" s="49"/>
      <c r="B933" s="49" t="s">
        <v>198</v>
      </c>
      <c r="C933" s="51">
        <v>1</v>
      </c>
      <c r="D933" s="51">
        <v>0</v>
      </c>
      <c r="E933" s="51">
        <v>0</v>
      </c>
      <c r="F933" s="51">
        <v>2</v>
      </c>
      <c r="G933" s="51"/>
      <c r="H933" s="51">
        <v>0</v>
      </c>
      <c r="I933" s="51">
        <f t="shared" si="186"/>
        <v>0</v>
      </c>
      <c r="K933" s="33" t="str">
        <f t="shared" si="183"/>
        <v>subtot</v>
      </c>
      <c r="L933" s="33" t="str">
        <f t="shared" si="184"/>
        <v/>
      </c>
      <c r="M933" s="33" t="str">
        <f t="shared" si="185"/>
        <v>SPC</v>
      </c>
      <c r="O933"/>
      <c r="P933"/>
    </row>
    <row r="934" spans="1:22" ht="12.75" customHeight="1" x14ac:dyDescent="0.45">
      <c r="A934" s="49"/>
      <c r="B934" s="49" t="s">
        <v>201</v>
      </c>
      <c r="C934" s="51">
        <v>1</v>
      </c>
      <c r="D934" s="51"/>
      <c r="E934" s="51"/>
      <c r="F934" s="51"/>
      <c r="G934" s="51"/>
      <c r="H934" s="51" t="s">
        <v>185</v>
      </c>
      <c r="I934" s="51">
        <f t="shared" si="186"/>
        <v>0</v>
      </c>
      <c r="K934" s="33" t="str">
        <f t="shared" si="183"/>
        <v>subtot</v>
      </c>
      <c r="L934" s="33" t="str">
        <f t="shared" si="184"/>
        <v/>
      </c>
      <c r="M934" s="33" t="str">
        <f t="shared" si="185"/>
        <v>LIG</v>
      </c>
      <c r="O934"/>
      <c r="P934"/>
    </row>
    <row r="935" spans="1:22" ht="12.75" customHeight="1" x14ac:dyDescent="0.45">
      <c r="A935" s="49"/>
      <c r="B935" s="49" t="s">
        <v>204</v>
      </c>
      <c r="C935" s="51" t="s">
        <v>208</v>
      </c>
      <c r="D935" s="51">
        <v>0</v>
      </c>
      <c r="E935" s="51">
        <v>0</v>
      </c>
      <c r="F935" s="51" t="s">
        <v>208</v>
      </c>
      <c r="G935" s="51"/>
      <c r="H935" s="51">
        <v>0</v>
      </c>
      <c r="I935" s="51">
        <f t="shared" si="186"/>
        <v>0</v>
      </c>
      <c r="K935" s="33" t="str">
        <f t="shared" si="183"/>
        <v>subtot</v>
      </c>
      <c r="L935" s="33" t="str">
        <f t="shared" si="184"/>
        <v/>
      </c>
      <c r="M935" s="33" t="str">
        <f t="shared" si="185"/>
        <v>OTH</v>
      </c>
      <c r="O935"/>
      <c r="P935"/>
    </row>
    <row r="936" spans="1:22" ht="12.75" customHeight="1" x14ac:dyDescent="0.45">
      <c r="A936" s="49"/>
      <c r="B936" s="49" t="s">
        <v>207</v>
      </c>
      <c r="C936" s="51" t="s">
        <v>208</v>
      </c>
      <c r="D936" s="51"/>
      <c r="E936" s="51"/>
      <c r="F936" s="51">
        <v>0</v>
      </c>
      <c r="G936" s="51"/>
      <c r="H936" s="51" t="s">
        <v>185</v>
      </c>
      <c r="I936" s="51">
        <f t="shared" si="186"/>
        <v>0</v>
      </c>
      <c r="K936" s="33" t="str">
        <f t="shared" si="183"/>
        <v>subtot</v>
      </c>
      <c r="L936" s="33" t="str">
        <f t="shared" si="184"/>
        <v/>
      </c>
      <c r="M936" s="33" t="str">
        <f t="shared" si="185"/>
        <v>OTH</v>
      </c>
      <c r="O936"/>
      <c r="P936"/>
    </row>
    <row r="937" spans="1:22" ht="12.75" customHeight="1" x14ac:dyDescent="0.45">
      <c r="A937" s="49"/>
      <c r="B937" s="49" t="s">
        <v>210</v>
      </c>
      <c r="C937" s="51" t="s">
        <v>185</v>
      </c>
      <c r="D937" s="51">
        <v>0</v>
      </c>
      <c r="E937" s="51">
        <v>0</v>
      </c>
      <c r="F937" s="51">
        <v>0</v>
      </c>
      <c r="G937" s="51">
        <v>0</v>
      </c>
      <c r="H937" s="51">
        <v>0</v>
      </c>
      <c r="I937" s="51">
        <f t="shared" si="186"/>
        <v>0</v>
      </c>
      <c r="K937" s="33" t="str">
        <f t="shared" ref="K937:K1000" si="187">IF(LEN(TRIM(A937))&gt;3,"subtot",IF(LEN(TRIM(A937))=3,B937,K936))</f>
        <v>subtot</v>
      </c>
      <c r="L937" s="33" t="str">
        <f t="shared" si="184"/>
        <v/>
      </c>
      <c r="M937" s="33" t="str">
        <f t="shared" si="185"/>
        <v>OTH</v>
      </c>
      <c r="O937"/>
      <c r="P937"/>
    </row>
    <row r="938" spans="1:22" ht="12.75" customHeight="1" x14ac:dyDescent="0.45">
      <c r="A938" s="49"/>
      <c r="B938" s="49" t="s">
        <v>211</v>
      </c>
      <c r="C938" s="51" t="s">
        <v>208</v>
      </c>
      <c r="D938" s="51">
        <v>0</v>
      </c>
      <c r="E938" s="51"/>
      <c r="F938" s="51">
        <v>0</v>
      </c>
      <c r="G938" s="51"/>
      <c r="H938" s="51">
        <v>0</v>
      </c>
      <c r="I938" s="51">
        <f t="shared" si="186"/>
        <v>0</v>
      </c>
      <c r="K938" s="33" t="str">
        <f t="shared" si="187"/>
        <v>subtot</v>
      </c>
      <c r="L938" s="33" t="str">
        <f t="shared" si="184"/>
        <v/>
      </c>
      <c r="M938" s="33" t="str">
        <f t="shared" si="185"/>
        <v>OTH</v>
      </c>
      <c r="O938"/>
      <c r="P938"/>
    </row>
    <row r="939" spans="1:22" ht="12.75" customHeight="1" x14ac:dyDescent="0.45">
      <c r="A939" s="49"/>
      <c r="B939" s="46" t="s">
        <v>213</v>
      </c>
      <c r="C939" s="51" t="s">
        <v>208</v>
      </c>
      <c r="D939" s="51">
        <v>0</v>
      </c>
      <c r="E939" s="51">
        <v>0</v>
      </c>
      <c r="F939" s="51">
        <v>0</v>
      </c>
      <c r="G939" s="51"/>
      <c r="H939" s="51">
        <v>0</v>
      </c>
      <c r="I939" s="51">
        <f t="shared" si="186"/>
        <v>0</v>
      </c>
      <c r="K939" s="33" t="str">
        <f t="shared" si="187"/>
        <v>subtot</v>
      </c>
      <c r="L939" s="33" t="str">
        <f t="shared" si="184"/>
        <v/>
      </c>
      <c r="M939" s="33">
        <f t="shared" si="185"/>
        <v>0</v>
      </c>
      <c r="O939"/>
      <c r="P939"/>
    </row>
    <row r="940" spans="1:22" ht="12.75" customHeight="1" x14ac:dyDescent="0.45">
      <c r="A940" s="49"/>
      <c r="B940" s="49"/>
      <c r="C940" s="51"/>
      <c r="D940" s="51"/>
      <c r="E940" s="51"/>
      <c r="F940" s="51"/>
      <c r="G940" s="51"/>
      <c r="H940" s="51"/>
      <c r="I940" s="51">
        <f t="shared" si="186"/>
        <v>0</v>
      </c>
      <c r="K940" s="33" t="str">
        <f t="shared" si="187"/>
        <v>subtot</v>
      </c>
      <c r="L940" s="33" t="str">
        <f t="shared" si="184"/>
        <v/>
      </c>
      <c r="M940" s="33">
        <f t="shared" si="185"/>
        <v>0</v>
      </c>
      <c r="O940"/>
      <c r="P940"/>
      <c r="Q940" s="33"/>
      <c r="R940" s="33"/>
      <c r="S940" s="33"/>
      <c r="T940" s="33"/>
      <c r="U940" s="33"/>
      <c r="V940" s="33"/>
    </row>
    <row r="941" spans="1:22" s="33" customFormat="1" ht="12.75" customHeight="1" x14ac:dyDescent="0.45">
      <c r="A941" s="46" t="s">
        <v>297</v>
      </c>
      <c r="B941" s="46" t="s">
        <v>298</v>
      </c>
      <c r="C941" s="55"/>
      <c r="D941" s="55"/>
      <c r="E941" s="55"/>
      <c r="F941" s="55"/>
      <c r="G941" s="55"/>
      <c r="H941" s="55"/>
      <c r="I941" s="55">
        <f t="shared" si="186"/>
        <v>0</v>
      </c>
      <c r="K941" s="33" t="str">
        <f t="shared" si="187"/>
        <v>subtot</v>
      </c>
      <c r="L941" s="33" t="str">
        <f t="shared" si="184"/>
        <v/>
      </c>
      <c r="M941" s="33">
        <f t="shared" si="185"/>
        <v>0</v>
      </c>
      <c r="O941"/>
      <c r="P941"/>
      <c r="Q941" s="22"/>
      <c r="R941" s="22"/>
      <c r="S941" s="22"/>
      <c r="T941" s="22"/>
      <c r="U941" s="22"/>
      <c r="V941" s="22"/>
    </row>
    <row r="942" spans="1:22" ht="12.75" customHeight="1" x14ac:dyDescent="0.45">
      <c r="A942" s="57"/>
      <c r="B942" s="58"/>
      <c r="C942" s="51"/>
      <c r="D942" s="51"/>
      <c r="E942" s="51"/>
      <c r="F942" s="51"/>
      <c r="G942" s="51"/>
      <c r="H942" s="51"/>
      <c r="I942" s="51">
        <f t="shared" si="186"/>
        <v>0</v>
      </c>
      <c r="K942" s="33" t="str">
        <f t="shared" si="187"/>
        <v>subtot</v>
      </c>
      <c r="L942" s="33" t="str">
        <f t="shared" si="184"/>
        <v/>
      </c>
      <c r="M942" s="33">
        <f t="shared" si="185"/>
        <v>0</v>
      </c>
      <c r="O942"/>
      <c r="P942"/>
    </row>
    <row r="943" spans="1:22" ht="12.75" customHeight="1" x14ac:dyDescent="0.45">
      <c r="A943" s="49"/>
      <c r="B943" s="49"/>
      <c r="C943" s="51"/>
      <c r="D943" s="51"/>
      <c r="E943" s="51"/>
      <c r="F943" s="51"/>
      <c r="G943" s="51"/>
      <c r="H943" s="51"/>
      <c r="I943" s="51">
        <f t="shared" si="186"/>
        <v>0</v>
      </c>
      <c r="K943" s="33" t="str">
        <f t="shared" si="187"/>
        <v>subtot</v>
      </c>
      <c r="L943" s="33" t="str">
        <f t="shared" si="184"/>
        <v/>
      </c>
      <c r="M943" s="33">
        <f t="shared" si="185"/>
        <v>0</v>
      </c>
      <c r="O943"/>
      <c r="P943"/>
    </row>
    <row r="944" spans="1:22" ht="12.75" customHeight="1" x14ac:dyDescent="0.45">
      <c r="A944" s="49"/>
      <c r="B944" s="46" t="s">
        <v>176</v>
      </c>
      <c r="C944" s="51">
        <v>19</v>
      </c>
      <c r="D944" s="51">
        <v>0</v>
      </c>
      <c r="E944" s="51"/>
      <c r="F944" s="51">
        <v>213</v>
      </c>
      <c r="G944" s="51"/>
      <c r="H944" s="51">
        <v>0</v>
      </c>
      <c r="I944" s="51">
        <f t="shared" si="186"/>
        <v>0</v>
      </c>
      <c r="K944" s="33" t="str">
        <f t="shared" si="187"/>
        <v>subtot</v>
      </c>
      <c r="L944" s="33" t="str">
        <f t="shared" si="184"/>
        <v/>
      </c>
      <c r="M944" s="33">
        <f t="shared" si="185"/>
        <v>0</v>
      </c>
      <c r="O944"/>
      <c r="P944"/>
    </row>
    <row r="945" spans="1:16" ht="12.75" customHeight="1" x14ac:dyDescent="0.45">
      <c r="A945" s="49"/>
      <c r="B945" s="46" t="s">
        <v>170</v>
      </c>
      <c r="C945" s="51" t="s">
        <v>208</v>
      </c>
      <c r="D945" s="51">
        <v>0</v>
      </c>
      <c r="E945" s="51"/>
      <c r="F945" s="51">
        <v>53</v>
      </c>
      <c r="G945" s="51"/>
      <c r="H945" s="51">
        <v>0</v>
      </c>
      <c r="I945" s="51">
        <f t="shared" si="186"/>
        <v>0</v>
      </c>
      <c r="K945" s="33" t="str">
        <f t="shared" si="187"/>
        <v>subtot</v>
      </c>
      <c r="L945" s="33" t="str">
        <f t="shared" si="184"/>
        <v/>
      </c>
      <c r="M945" s="33">
        <f t="shared" si="185"/>
        <v>0</v>
      </c>
      <c r="O945"/>
      <c r="P945"/>
    </row>
    <row r="946" spans="1:16" ht="12.75" customHeight="1" x14ac:dyDescent="0.45">
      <c r="A946" s="49"/>
      <c r="B946" s="49" t="s">
        <v>172</v>
      </c>
      <c r="C946" s="51" t="s">
        <v>208</v>
      </c>
      <c r="D946" s="51">
        <v>0</v>
      </c>
      <c r="E946" s="51"/>
      <c r="F946" s="51">
        <v>26</v>
      </c>
      <c r="G946" s="51"/>
      <c r="H946" s="51">
        <v>0</v>
      </c>
      <c r="I946" s="51">
        <f t="shared" si="186"/>
        <v>0</v>
      </c>
      <c r="K946" s="33" t="str">
        <f t="shared" si="187"/>
        <v>subtot</v>
      </c>
      <c r="L946" s="33" t="str">
        <f t="shared" si="184"/>
        <v/>
      </c>
      <c r="M946" s="33" t="str">
        <f t="shared" si="185"/>
        <v>STM</v>
      </c>
      <c r="O946"/>
      <c r="P946"/>
    </row>
    <row r="947" spans="1:16" ht="12.75" customHeight="1" x14ac:dyDescent="0.45">
      <c r="A947" s="49"/>
      <c r="B947" s="49" t="s">
        <v>175</v>
      </c>
      <c r="C947" s="51" t="s">
        <v>185</v>
      </c>
      <c r="D947" s="51">
        <v>0</v>
      </c>
      <c r="E947" s="51"/>
      <c r="F947" s="51">
        <v>27</v>
      </c>
      <c r="G947" s="51">
        <v>0</v>
      </c>
      <c r="H947" s="51">
        <v>0</v>
      </c>
      <c r="I947" s="51">
        <f t="shared" si="186"/>
        <v>0</v>
      </c>
      <c r="K947" s="33" t="str">
        <f t="shared" si="187"/>
        <v>subtot</v>
      </c>
      <c r="L947" s="33" t="str">
        <f t="shared" si="184"/>
        <v/>
      </c>
      <c r="M947" s="33">
        <f t="shared" si="185"/>
        <v>0</v>
      </c>
      <c r="O947"/>
      <c r="P947"/>
    </row>
    <row r="948" spans="1:16" ht="12.75" customHeight="1" x14ac:dyDescent="0.45">
      <c r="A948" s="49"/>
      <c r="B948" s="46" t="s">
        <v>178</v>
      </c>
      <c r="C948" s="51">
        <v>17</v>
      </c>
      <c r="D948" s="51">
        <v>0</v>
      </c>
      <c r="E948" s="51"/>
      <c r="F948" s="51">
        <v>159</v>
      </c>
      <c r="G948" s="51"/>
      <c r="H948" s="51">
        <v>0</v>
      </c>
      <c r="I948" s="51">
        <f t="shared" si="186"/>
        <v>0</v>
      </c>
      <c r="K948" s="33" t="str">
        <f t="shared" si="187"/>
        <v>subtot</v>
      </c>
      <c r="L948" s="33" t="str">
        <f t="shared" si="184"/>
        <v/>
      </c>
      <c r="M948" s="33">
        <f t="shared" si="185"/>
        <v>0</v>
      </c>
      <c r="O948"/>
      <c r="P948"/>
    </row>
    <row r="949" spans="1:16" ht="12.75" customHeight="1" x14ac:dyDescent="0.45">
      <c r="A949" s="49"/>
      <c r="B949" s="49" t="s">
        <v>180</v>
      </c>
      <c r="C949" s="51" t="s">
        <v>208</v>
      </c>
      <c r="D949" s="51">
        <v>0</v>
      </c>
      <c r="E949" s="51">
        <v>0</v>
      </c>
      <c r="F949" s="51">
        <v>136</v>
      </c>
      <c r="G949" s="51"/>
      <c r="H949" s="51">
        <v>0</v>
      </c>
      <c r="I949" s="51">
        <f t="shared" si="186"/>
        <v>0</v>
      </c>
      <c r="K949" s="33" t="str">
        <f t="shared" si="187"/>
        <v>subtot</v>
      </c>
      <c r="L949" s="33" t="str">
        <f t="shared" si="184"/>
        <v/>
      </c>
      <c r="M949" s="33" t="str">
        <f t="shared" si="185"/>
        <v>PRH</v>
      </c>
      <c r="O949"/>
      <c r="P949"/>
    </row>
    <row r="950" spans="1:16" ht="12.75" customHeight="1" x14ac:dyDescent="0.45">
      <c r="A950" s="49"/>
      <c r="B950" s="49" t="s">
        <v>183</v>
      </c>
      <c r="C950" s="51">
        <v>2</v>
      </c>
      <c r="D950" s="51">
        <v>0</v>
      </c>
      <c r="E950" s="51">
        <v>0</v>
      </c>
      <c r="F950" s="51">
        <v>0</v>
      </c>
      <c r="G950" s="51">
        <v>0</v>
      </c>
      <c r="H950" s="51">
        <v>0</v>
      </c>
      <c r="I950" s="51">
        <f t="shared" si="186"/>
        <v>0</v>
      </c>
      <c r="K950" s="33" t="str">
        <f t="shared" si="187"/>
        <v>subtot</v>
      </c>
      <c r="L950" s="33" t="str">
        <f t="shared" si="184"/>
        <v/>
      </c>
      <c r="M950" s="33" t="str">
        <f t="shared" si="185"/>
        <v>PRC</v>
      </c>
      <c r="O950"/>
      <c r="P950"/>
    </row>
    <row r="951" spans="1:16" ht="12.75" customHeight="1" x14ac:dyDescent="0.45">
      <c r="A951" s="49"/>
      <c r="B951" s="49" t="s">
        <v>187</v>
      </c>
      <c r="C951" s="51">
        <v>15</v>
      </c>
      <c r="D951" s="51">
        <v>0</v>
      </c>
      <c r="E951" s="51"/>
      <c r="F951" s="51">
        <v>4</v>
      </c>
      <c r="G951" s="51"/>
      <c r="H951" s="51">
        <v>0</v>
      </c>
      <c r="I951" s="51">
        <f t="shared" si="186"/>
        <v>0</v>
      </c>
      <c r="K951" s="33" t="str">
        <f t="shared" si="187"/>
        <v>subtot</v>
      </c>
      <c r="L951" s="33" t="str">
        <f t="shared" si="184"/>
        <v/>
      </c>
      <c r="M951" s="33" t="str">
        <f t="shared" si="185"/>
        <v>MDR</v>
      </c>
      <c r="O951"/>
      <c r="P951"/>
    </row>
    <row r="952" spans="1:16" ht="12.75" customHeight="1" x14ac:dyDescent="0.45">
      <c r="A952" s="49"/>
      <c r="B952" s="49" t="s">
        <v>190</v>
      </c>
      <c r="C952" s="51" t="s">
        <v>208</v>
      </c>
      <c r="D952" s="51"/>
      <c r="E952" s="51"/>
      <c r="F952" s="51"/>
      <c r="G952" s="51"/>
      <c r="H952" s="51" t="s">
        <v>185</v>
      </c>
      <c r="I952" s="51">
        <f t="shared" si="186"/>
        <v>0</v>
      </c>
      <c r="K952" s="33" t="str">
        <f t="shared" si="187"/>
        <v>subtot</v>
      </c>
      <c r="L952" s="33" t="str">
        <f t="shared" si="184"/>
        <v/>
      </c>
      <c r="M952" s="33" t="str">
        <f t="shared" si="185"/>
        <v>ECP</v>
      </c>
      <c r="O952"/>
      <c r="P952"/>
    </row>
    <row r="953" spans="1:16" ht="12.75" customHeight="1" x14ac:dyDescent="0.45">
      <c r="A953" s="49"/>
      <c r="B953" s="49" t="s">
        <v>193</v>
      </c>
      <c r="C953" s="51" t="s">
        <v>208</v>
      </c>
      <c r="D953" s="51">
        <v>0</v>
      </c>
      <c r="E953" s="51"/>
      <c r="F953" s="51">
        <v>20</v>
      </c>
      <c r="G953" s="51">
        <v>0</v>
      </c>
      <c r="H953" s="51">
        <v>0</v>
      </c>
      <c r="I953" s="51">
        <f t="shared" si="186"/>
        <v>0</v>
      </c>
      <c r="K953" s="33" t="str">
        <f t="shared" si="187"/>
        <v>subtot</v>
      </c>
      <c r="L953" s="33" t="str">
        <f t="shared" si="184"/>
        <v/>
      </c>
      <c r="M953" s="33" t="str">
        <f t="shared" si="185"/>
        <v>OTP</v>
      </c>
      <c r="O953"/>
      <c r="P953"/>
    </row>
    <row r="954" spans="1:16" ht="12.75" customHeight="1" x14ac:dyDescent="0.45">
      <c r="A954" s="49"/>
      <c r="B954" s="46" t="s">
        <v>196</v>
      </c>
      <c r="C954" s="51">
        <v>2</v>
      </c>
      <c r="D954" s="51">
        <v>0</v>
      </c>
      <c r="E954" s="51"/>
      <c r="F954" s="51">
        <v>1</v>
      </c>
      <c r="G954" s="51"/>
      <c r="H954" s="51">
        <v>0</v>
      </c>
      <c r="I954" s="51">
        <f t="shared" si="186"/>
        <v>0</v>
      </c>
      <c r="K954" s="33" t="str">
        <f t="shared" si="187"/>
        <v>subtot</v>
      </c>
      <c r="L954" s="33" t="str">
        <f t="shared" si="184"/>
        <v/>
      </c>
      <c r="M954" s="33">
        <f t="shared" si="185"/>
        <v>0</v>
      </c>
      <c r="O954"/>
      <c r="P954"/>
    </row>
    <row r="955" spans="1:16" ht="12.75" customHeight="1" x14ac:dyDescent="0.45">
      <c r="A955" s="49"/>
      <c r="B955" s="49" t="s">
        <v>198</v>
      </c>
      <c r="C955" s="51">
        <v>1</v>
      </c>
      <c r="D955" s="51">
        <v>0</v>
      </c>
      <c r="E955" s="51"/>
      <c r="F955" s="51">
        <v>1</v>
      </c>
      <c r="G955" s="51"/>
      <c r="H955" s="51">
        <v>0</v>
      </c>
      <c r="I955" s="51">
        <f t="shared" si="186"/>
        <v>0</v>
      </c>
      <c r="K955" s="33" t="str">
        <f t="shared" si="187"/>
        <v>subtot</v>
      </c>
      <c r="L955" s="33" t="str">
        <f t="shared" si="184"/>
        <v/>
      </c>
      <c r="M955" s="33" t="str">
        <f t="shared" si="185"/>
        <v>SPC</v>
      </c>
      <c r="O955"/>
      <c r="P955"/>
    </row>
    <row r="956" spans="1:16" ht="12.75" customHeight="1" x14ac:dyDescent="0.45">
      <c r="A956" s="49"/>
      <c r="B956" s="49" t="s">
        <v>201</v>
      </c>
      <c r="C956" s="51">
        <v>1</v>
      </c>
      <c r="D956" s="51"/>
      <c r="E956" s="51"/>
      <c r="F956" s="51"/>
      <c r="G956" s="51"/>
      <c r="H956" s="51" t="s">
        <v>185</v>
      </c>
      <c r="I956" s="51">
        <f t="shared" si="186"/>
        <v>0</v>
      </c>
      <c r="K956" s="33" t="str">
        <f t="shared" si="187"/>
        <v>subtot</v>
      </c>
      <c r="L956" s="33" t="str">
        <f t="shared" si="184"/>
        <v/>
      </c>
      <c r="M956" s="33" t="str">
        <f t="shared" si="185"/>
        <v>LIG</v>
      </c>
      <c r="O956"/>
      <c r="P956"/>
    </row>
    <row r="957" spans="1:16" ht="12.75" customHeight="1" x14ac:dyDescent="0.45">
      <c r="A957" s="49"/>
      <c r="B957" s="49" t="s">
        <v>204</v>
      </c>
      <c r="C957" s="51" t="s">
        <v>208</v>
      </c>
      <c r="D957" s="51">
        <v>0</v>
      </c>
      <c r="E957" s="51">
        <v>0</v>
      </c>
      <c r="F957" s="51" t="s">
        <v>208</v>
      </c>
      <c r="G957" s="51"/>
      <c r="H957" s="51">
        <v>0</v>
      </c>
      <c r="I957" s="51">
        <f t="shared" si="186"/>
        <v>0</v>
      </c>
      <c r="K957" s="33" t="str">
        <f t="shared" si="187"/>
        <v>subtot</v>
      </c>
      <c r="L957" s="33" t="str">
        <f t="shared" si="184"/>
        <v/>
      </c>
      <c r="M957" s="33" t="str">
        <f t="shared" si="185"/>
        <v>OTH</v>
      </c>
      <c r="O957"/>
      <c r="P957"/>
    </row>
    <row r="958" spans="1:16" ht="12.75" customHeight="1" x14ac:dyDescent="0.45">
      <c r="A958" s="49"/>
      <c r="B958" s="49" t="s">
        <v>207</v>
      </c>
      <c r="C958" s="51" t="s">
        <v>208</v>
      </c>
      <c r="D958" s="51"/>
      <c r="E958" s="51"/>
      <c r="F958" s="51">
        <v>0</v>
      </c>
      <c r="G958" s="51"/>
      <c r="H958" s="51" t="s">
        <v>185</v>
      </c>
      <c r="I958" s="51">
        <f t="shared" si="186"/>
        <v>0</v>
      </c>
      <c r="K958" s="33" t="str">
        <f t="shared" si="187"/>
        <v>subtot</v>
      </c>
      <c r="L958" s="33" t="str">
        <f t="shared" si="184"/>
        <v/>
      </c>
      <c r="M958" s="33" t="str">
        <f t="shared" si="185"/>
        <v>OTH</v>
      </c>
      <c r="O958"/>
      <c r="P958"/>
    </row>
    <row r="959" spans="1:16" ht="12.75" customHeight="1" x14ac:dyDescent="0.45">
      <c r="A959" s="49"/>
      <c r="B959" s="49" t="s">
        <v>210</v>
      </c>
      <c r="C959" s="51" t="s">
        <v>185</v>
      </c>
      <c r="D959" s="51">
        <v>0</v>
      </c>
      <c r="E959" s="51"/>
      <c r="F959" s="51" t="s">
        <v>208</v>
      </c>
      <c r="G959" s="51">
        <v>0</v>
      </c>
      <c r="H959" s="51">
        <v>0</v>
      </c>
      <c r="I959" s="51">
        <f t="shared" si="186"/>
        <v>0</v>
      </c>
      <c r="K959" s="33" t="str">
        <f t="shared" si="187"/>
        <v>subtot</v>
      </c>
      <c r="L959" s="33" t="str">
        <f t="shared" si="184"/>
        <v/>
      </c>
      <c r="M959" s="33" t="str">
        <f t="shared" si="185"/>
        <v>OTH</v>
      </c>
      <c r="O959"/>
      <c r="P959"/>
    </row>
    <row r="960" spans="1:16" ht="12.75" customHeight="1" x14ac:dyDescent="0.45">
      <c r="A960" s="49"/>
      <c r="B960" s="49" t="s">
        <v>211</v>
      </c>
      <c r="C960" s="51" t="s">
        <v>208</v>
      </c>
      <c r="D960" s="51">
        <v>0</v>
      </c>
      <c r="E960" s="51"/>
      <c r="F960" s="51">
        <v>0</v>
      </c>
      <c r="G960" s="51">
        <v>0</v>
      </c>
      <c r="H960" s="51">
        <v>0</v>
      </c>
      <c r="I960" s="51">
        <f t="shared" si="186"/>
        <v>0</v>
      </c>
      <c r="K960" s="33" t="str">
        <f t="shared" si="187"/>
        <v>subtot</v>
      </c>
      <c r="L960" s="33" t="str">
        <f t="shared" si="184"/>
        <v/>
      </c>
      <c r="M960" s="33" t="str">
        <f t="shared" si="185"/>
        <v>OTH</v>
      </c>
      <c r="O960"/>
      <c r="P960"/>
    </row>
    <row r="961" spans="1:22" ht="12.75" customHeight="1" x14ac:dyDescent="0.45">
      <c r="A961" s="49"/>
      <c r="B961" s="46" t="s">
        <v>213</v>
      </c>
      <c r="C961" s="51">
        <v>0</v>
      </c>
      <c r="D961" s="51">
        <v>0</v>
      </c>
      <c r="E961" s="51">
        <v>0</v>
      </c>
      <c r="F961" s="51">
        <v>0</v>
      </c>
      <c r="G961" s="51"/>
      <c r="H961" s="51">
        <v>0</v>
      </c>
      <c r="I961" s="51">
        <f t="shared" si="186"/>
        <v>0</v>
      </c>
      <c r="K961" s="33" t="str">
        <f t="shared" si="187"/>
        <v>subtot</v>
      </c>
      <c r="L961" s="33" t="str">
        <f t="shared" si="184"/>
        <v/>
      </c>
      <c r="M961" s="33">
        <f t="shared" si="185"/>
        <v>0</v>
      </c>
      <c r="O961"/>
      <c r="P961"/>
    </row>
    <row r="962" spans="1:22" ht="12.75" customHeight="1" x14ac:dyDescent="0.45">
      <c r="A962" s="49"/>
      <c r="B962" s="49"/>
      <c r="C962" s="51"/>
      <c r="D962" s="51"/>
      <c r="E962" s="51"/>
      <c r="F962" s="51"/>
      <c r="G962" s="51"/>
      <c r="H962" s="51"/>
      <c r="I962" s="51">
        <f t="shared" si="186"/>
        <v>0</v>
      </c>
      <c r="K962" s="33" t="str">
        <f t="shared" si="187"/>
        <v>subtot</v>
      </c>
      <c r="L962" s="33" t="str">
        <f t="shared" si="184"/>
        <v/>
      </c>
      <c r="M962" s="33">
        <f t="shared" si="185"/>
        <v>0</v>
      </c>
      <c r="O962"/>
      <c r="P962"/>
      <c r="Q962" s="33"/>
      <c r="R962" s="33"/>
      <c r="S962" s="33"/>
      <c r="T962" s="33"/>
      <c r="U962" s="33"/>
      <c r="V962" s="33"/>
    </row>
    <row r="963" spans="1:22" s="33" customFormat="1" ht="12.75" customHeight="1" x14ac:dyDescent="0.45">
      <c r="A963" s="46" t="s">
        <v>299</v>
      </c>
      <c r="B963" s="46" t="s">
        <v>300</v>
      </c>
      <c r="C963" s="55"/>
      <c r="D963" s="55"/>
      <c r="E963" s="55"/>
      <c r="F963" s="55"/>
      <c r="G963" s="55"/>
      <c r="H963" s="55"/>
      <c r="I963" s="55">
        <f t="shared" si="186"/>
        <v>0</v>
      </c>
      <c r="K963" s="33" t="str">
        <f t="shared" si="187"/>
        <v>subtot</v>
      </c>
      <c r="L963" s="33" t="str">
        <f t="shared" si="184"/>
        <v/>
      </c>
      <c r="M963" s="33">
        <f t="shared" si="185"/>
        <v>0</v>
      </c>
      <c r="O963"/>
      <c r="P963"/>
      <c r="Q963" s="22"/>
      <c r="R963" s="22"/>
      <c r="S963" s="22"/>
      <c r="T963" s="22"/>
      <c r="U963" s="22"/>
      <c r="V963" s="22"/>
    </row>
    <row r="964" spans="1:22" ht="12.75" customHeight="1" x14ac:dyDescent="0.45">
      <c r="A964" s="49"/>
      <c r="B964" s="49"/>
      <c r="C964" s="51"/>
      <c r="D964" s="51"/>
      <c r="E964" s="51"/>
      <c r="F964" s="51"/>
      <c r="G964" s="51"/>
      <c r="H964" s="51"/>
      <c r="I964" s="51">
        <f t="shared" si="186"/>
        <v>0</v>
      </c>
      <c r="K964" s="33" t="str">
        <f t="shared" si="187"/>
        <v>subtot</v>
      </c>
      <c r="L964" s="33" t="str">
        <f t="shared" si="184"/>
        <v/>
      </c>
      <c r="M964" s="33">
        <f t="shared" si="185"/>
        <v>0</v>
      </c>
      <c r="O964"/>
      <c r="P964"/>
    </row>
    <row r="965" spans="1:22" ht="12.75" customHeight="1" x14ac:dyDescent="0.45">
      <c r="A965" s="49"/>
      <c r="B965" s="49"/>
      <c r="C965" s="51"/>
      <c r="D965" s="51"/>
      <c r="E965" s="51"/>
      <c r="F965" s="51"/>
      <c r="G965" s="51"/>
      <c r="H965" s="51"/>
      <c r="I965" s="51">
        <f t="shared" si="186"/>
        <v>0</v>
      </c>
      <c r="K965" s="33" t="str">
        <f t="shared" si="187"/>
        <v>subtot</v>
      </c>
      <c r="L965" s="33" t="str">
        <f t="shared" si="184"/>
        <v/>
      </c>
      <c r="M965" s="33">
        <f t="shared" si="185"/>
        <v>0</v>
      </c>
      <c r="O965"/>
      <c r="P965"/>
    </row>
    <row r="966" spans="1:22" ht="12.75" customHeight="1" x14ac:dyDescent="0.45">
      <c r="A966" s="49"/>
      <c r="B966" s="46" t="s">
        <v>176</v>
      </c>
      <c r="C966" s="51">
        <v>8</v>
      </c>
      <c r="D966" s="51"/>
      <c r="E966" s="51"/>
      <c r="F966" s="51">
        <v>24</v>
      </c>
      <c r="G966" s="51"/>
      <c r="H966" s="51" t="s">
        <v>292</v>
      </c>
      <c r="I966" s="51">
        <f t="shared" si="186"/>
        <v>0</v>
      </c>
      <c r="K966" s="33" t="str">
        <f t="shared" si="187"/>
        <v>subtot</v>
      </c>
      <c r="L966" s="33" t="str">
        <f t="shared" si="184"/>
        <v/>
      </c>
      <c r="M966" s="33">
        <f t="shared" si="185"/>
        <v>0</v>
      </c>
      <c r="O966"/>
      <c r="P966"/>
    </row>
    <row r="967" spans="1:22" ht="12.75" customHeight="1" x14ac:dyDescent="0.45">
      <c r="A967" s="49"/>
      <c r="B967" s="46" t="s">
        <v>170</v>
      </c>
      <c r="C967" s="51" t="s">
        <v>208</v>
      </c>
      <c r="D967" s="51">
        <v>0</v>
      </c>
      <c r="E967" s="51"/>
      <c r="F967" s="51">
        <v>2</v>
      </c>
      <c r="G967" s="51"/>
      <c r="H967" s="51">
        <v>0</v>
      </c>
      <c r="I967" s="51">
        <f t="shared" si="186"/>
        <v>0</v>
      </c>
      <c r="K967" s="33" t="str">
        <f t="shared" si="187"/>
        <v>subtot</v>
      </c>
      <c r="L967" s="33" t="str">
        <f t="shared" si="184"/>
        <v/>
      </c>
      <c r="M967" s="33">
        <f t="shared" si="185"/>
        <v>0</v>
      </c>
      <c r="O967"/>
      <c r="P967"/>
    </row>
    <row r="968" spans="1:22" ht="12.75" customHeight="1" x14ac:dyDescent="0.45">
      <c r="A968" s="49"/>
      <c r="B968" s="49" t="s">
        <v>172</v>
      </c>
      <c r="C968" s="51" t="s">
        <v>208</v>
      </c>
      <c r="D968" s="51">
        <v>0</v>
      </c>
      <c r="E968" s="51">
        <v>0</v>
      </c>
      <c r="F968" s="51">
        <v>1</v>
      </c>
      <c r="G968" s="51"/>
      <c r="H968" s="51">
        <v>0</v>
      </c>
      <c r="I968" s="51">
        <f t="shared" si="186"/>
        <v>0</v>
      </c>
      <c r="K968" s="33" t="str">
        <f t="shared" si="187"/>
        <v>subtot</v>
      </c>
      <c r="L968" s="33" t="str">
        <f t="shared" si="184"/>
        <v/>
      </c>
      <c r="M968" s="33" t="str">
        <f t="shared" si="185"/>
        <v>STM</v>
      </c>
      <c r="O968"/>
      <c r="P968"/>
    </row>
    <row r="969" spans="1:22" ht="12.75" customHeight="1" x14ac:dyDescent="0.45">
      <c r="A969" s="49"/>
      <c r="B969" s="49" t="s">
        <v>175</v>
      </c>
      <c r="C969" s="51" t="s">
        <v>185</v>
      </c>
      <c r="D969" s="51">
        <v>0</v>
      </c>
      <c r="E969" s="51"/>
      <c r="F969" s="51">
        <v>1</v>
      </c>
      <c r="G969" s="51"/>
      <c r="H969" s="51">
        <v>0</v>
      </c>
      <c r="I969" s="51">
        <f t="shared" si="186"/>
        <v>0</v>
      </c>
      <c r="K969" s="33" t="str">
        <f t="shared" si="187"/>
        <v>subtot</v>
      </c>
      <c r="L969" s="33" t="str">
        <f t="shared" si="184"/>
        <v/>
      </c>
      <c r="M969" s="33">
        <f t="shared" si="185"/>
        <v>0</v>
      </c>
      <c r="O969"/>
      <c r="P969"/>
    </row>
    <row r="970" spans="1:22" ht="12.75" customHeight="1" x14ac:dyDescent="0.45">
      <c r="A970" s="49"/>
      <c r="B970" s="46" t="s">
        <v>178</v>
      </c>
      <c r="C970" s="51">
        <v>8</v>
      </c>
      <c r="D970" s="51"/>
      <c r="E970" s="51"/>
      <c r="F970" s="51">
        <v>22</v>
      </c>
      <c r="G970" s="51"/>
      <c r="H970" s="51" t="s">
        <v>292</v>
      </c>
      <c r="I970" s="51">
        <f t="shared" si="186"/>
        <v>0</v>
      </c>
      <c r="K970" s="33" t="str">
        <f t="shared" si="187"/>
        <v>subtot</v>
      </c>
      <c r="L970" s="33" t="str">
        <f t="shared" si="184"/>
        <v/>
      </c>
      <c r="M970" s="33">
        <f t="shared" si="185"/>
        <v>0</v>
      </c>
      <c r="O970"/>
      <c r="P970"/>
    </row>
    <row r="971" spans="1:22" ht="12.75" customHeight="1" x14ac:dyDescent="0.45">
      <c r="A971" s="49"/>
      <c r="B971" s="49" t="s">
        <v>180</v>
      </c>
      <c r="C971" s="51" t="s">
        <v>208</v>
      </c>
      <c r="D971" s="51"/>
      <c r="E971" s="51"/>
      <c r="F971" s="51">
        <v>20</v>
      </c>
      <c r="G971" s="51"/>
      <c r="H971" s="51" t="s">
        <v>292</v>
      </c>
      <c r="I971" s="51">
        <f t="shared" si="186"/>
        <v>0</v>
      </c>
      <c r="K971" s="33" t="str">
        <f t="shared" si="187"/>
        <v>subtot</v>
      </c>
      <c r="L971" s="33" t="str">
        <f t="shared" si="184"/>
        <v/>
      </c>
      <c r="M971" s="33" t="str">
        <f t="shared" si="185"/>
        <v>PRH</v>
      </c>
      <c r="O971"/>
      <c r="P971"/>
    </row>
    <row r="972" spans="1:22" ht="12.75" customHeight="1" x14ac:dyDescent="0.45">
      <c r="A972" s="49"/>
      <c r="B972" s="49" t="s">
        <v>183</v>
      </c>
      <c r="C972" s="51" t="s">
        <v>208</v>
      </c>
      <c r="D972" s="51">
        <v>0</v>
      </c>
      <c r="E972" s="51">
        <v>0</v>
      </c>
      <c r="F972" s="51">
        <v>0</v>
      </c>
      <c r="G972" s="51">
        <v>0</v>
      </c>
      <c r="H972" s="51">
        <v>0</v>
      </c>
      <c r="I972" s="51">
        <f t="shared" si="186"/>
        <v>0</v>
      </c>
      <c r="K972" s="33" t="str">
        <f t="shared" si="187"/>
        <v>subtot</v>
      </c>
      <c r="L972" s="33" t="str">
        <f t="shared" si="184"/>
        <v/>
      </c>
      <c r="M972" s="33" t="str">
        <f t="shared" si="185"/>
        <v>PRC</v>
      </c>
      <c r="O972"/>
      <c r="P972"/>
    </row>
    <row r="973" spans="1:22" ht="12.75" customHeight="1" x14ac:dyDescent="0.45">
      <c r="A973" s="49"/>
      <c r="B973" s="49" t="s">
        <v>187</v>
      </c>
      <c r="C973" s="51">
        <v>7</v>
      </c>
      <c r="D973" s="51">
        <v>0</v>
      </c>
      <c r="E973" s="51"/>
      <c r="F973" s="51" t="s">
        <v>208</v>
      </c>
      <c r="G973" s="51"/>
      <c r="H973" s="51">
        <v>0</v>
      </c>
      <c r="I973" s="51">
        <f t="shared" si="186"/>
        <v>0</v>
      </c>
      <c r="K973" s="33" t="str">
        <f t="shared" si="187"/>
        <v>subtot</v>
      </c>
      <c r="L973" s="33" t="str">
        <f t="shared" si="184"/>
        <v/>
      </c>
      <c r="M973" s="33" t="str">
        <f t="shared" si="185"/>
        <v>MDR</v>
      </c>
      <c r="O973"/>
      <c r="P973"/>
    </row>
    <row r="974" spans="1:22" ht="12.75" customHeight="1" x14ac:dyDescent="0.45">
      <c r="A974" s="49"/>
      <c r="B974" s="49" t="s">
        <v>190</v>
      </c>
      <c r="C974" s="51">
        <v>0</v>
      </c>
      <c r="D974" s="51"/>
      <c r="E974" s="51"/>
      <c r="F974" s="51"/>
      <c r="G974" s="51"/>
      <c r="H974" s="51" t="s">
        <v>185</v>
      </c>
      <c r="I974" s="51">
        <f t="shared" si="186"/>
        <v>0</v>
      </c>
      <c r="K974" s="33" t="str">
        <f t="shared" si="187"/>
        <v>subtot</v>
      </c>
      <c r="L974" s="33" t="str">
        <f t="shared" si="184"/>
        <v/>
      </c>
      <c r="M974" s="33" t="str">
        <f t="shared" si="185"/>
        <v>ECP</v>
      </c>
      <c r="O974"/>
      <c r="P974"/>
    </row>
    <row r="975" spans="1:22" ht="12.75" customHeight="1" x14ac:dyDescent="0.45">
      <c r="A975" s="49"/>
      <c r="B975" s="49" t="s">
        <v>193</v>
      </c>
      <c r="C975" s="51">
        <v>0</v>
      </c>
      <c r="D975" s="51">
        <v>0</v>
      </c>
      <c r="E975" s="51"/>
      <c r="F975" s="51">
        <v>1</v>
      </c>
      <c r="G975" s="51">
        <v>0</v>
      </c>
      <c r="H975" s="51">
        <v>0</v>
      </c>
      <c r="I975" s="51">
        <f t="shared" si="186"/>
        <v>0</v>
      </c>
      <c r="K975" s="33" t="str">
        <f t="shared" si="187"/>
        <v>subtot</v>
      </c>
      <c r="L975" s="33" t="str">
        <f t="shared" si="184"/>
        <v/>
      </c>
      <c r="M975" s="33" t="str">
        <f t="shared" si="185"/>
        <v>OTP</v>
      </c>
      <c r="O975"/>
      <c r="P975"/>
    </row>
    <row r="976" spans="1:22" ht="12.75" customHeight="1" x14ac:dyDescent="0.45">
      <c r="A976" s="49"/>
      <c r="B976" s="46" t="s">
        <v>196</v>
      </c>
      <c r="C976" s="51">
        <v>1</v>
      </c>
      <c r="D976" s="51">
        <v>0</v>
      </c>
      <c r="E976" s="51"/>
      <c r="F976" s="51" t="s">
        <v>208</v>
      </c>
      <c r="G976" s="51"/>
      <c r="H976" s="51">
        <v>0</v>
      </c>
      <c r="I976" s="51">
        <f t="shared" si="186"/>
        <v>0</v>
      </c>
      <c r="K976" s="33" t="str">
        <f t="shared" si="187"/>
        <v>subtot</v>
      </c>
      <c r="L976" s="33" t="str">
        <f t="shared" si="184"/>
        <v/>
      </c>
      <c r="M976" s="33">
        <f t="shared" si="185"/>
        <v>0</v>
      </c>
      <c r="O976"/>
      <c r="P976"/>
    </row>
    <row r="977" spans="1:22" ht="12.75" customHeight="1" x14ac:dyDescent="0.45">
      <c r="A977" s="49"/>
      <c r="B977" s="49" t="s">
        <v>198</v>
      </c>
      <c r="C977" s="51" t="s">
        <v>208</v>
      </c>
      <c r="D977" s="51">
        <v>0</v>
      </c>
      <c r="E977" s="51"/>
      <c r="F977" s="51" t="s">
        <v>208</v>
      </c>
      <c r="G977" s="51"/>
      <c r="H977" s="51">
        <v>0</v>
      </c>
      <c r="I977" s="51">
        <f t="shared" si="186"/>
        <v>0</v>
      </c>
      <c r="K977" s="33" t="str">
        <f t="shared" si="187"/>
        <v>subtot</v>
      </c>
      <c r="L977" s="33" t="str">
        <f t="shared" si="184"/>
        <v/>
      </c>
      <c r="M977" s="33" t="str">
        <f t="shared" si="185"/>
        <v>SPC</v>
      </c>
      <c r="O977"/>
      <c r="P977"/>
    </row>
    <row r="978" spans="1:22" ht="12.75" customHeight="1" x14ac:dyDescent="0.45">
      <c r="A978" s="49"/>
      <c r="B978" s="49" t="s">
        <v>201</v>
      </c>
      <c r="C978" s="51" t="s">
        <v>208</v>
      </c>
      <c r="D978" s="51"/>
      <c r="E978" s="51"/>
      <c r="F978" s="51"/>
      <c r="G978" s="51"/>
      <c r="H978" s="51" t="s">
        <v>185</v>
      </c>
      <c r="I978" s="51">
        <f t="shared" si="186"/>
        <v>0</v>
      </c>
      <c r="K978" s="33" t="str">
        <f t="shared" si="187"/>
        <v>subtot</v>
      </c>
      <c r="L978" s="33" t="str">
        <f t="shared" ref="L978:L1041" si="188">IFERROR(VLOOKUP(K978,$O$17:$P$38,2,FALSE),"")</f>
        <v/>
      </c>
      <c r="M978" s="33" t="str">
        <f t="shared" ref="M978:M1041" si="189">IFERROR(VLOOKUP(B978,$Z$17:$AA$33,2,FALSE),0)</f>
        <v>LIG</v>
      </c>
      <c r="O978"/>
      <c r="P978"/>
    </row>
    <row r="979" spans="1:22" ht="12.75" customHeight="1" x14ac:dyDescent="0.45">
      <c r="A979" s="49"/>
      <c r="B979" s="49" t="s">
        <v>204</v>
      </c>
      <c r="C979" s="51" t="s">
        <v>208</v>
      </c>
      <c r="D979" s="51">
        <v>0</v>
      </c>
      <c r="E979" s="51"/>
      <c r="F979" s="51" t="s">
        <v>208</v>
      </c>
      <c r="G979" s="51"/>
      <c r="H979" s="51">
        <v>0</v>
      </c>
      <c r="I979" s="51">
        <f t="shared" si="186"/>
        <v>0</v>
      </c>
      <c r="K979" s="33" t="str">
        <f t="shared" si="187"/>
        <v>subtot</v>
      </c>
      <c r="L979" s="33" t="str">
        <f t="shared" si="188"/>
        <v/>
      </c>
      <c r="M979" s="33" t="str">
        <f t="shared" si="189"/>
        <v>OTH</v>
      </c>
      <c r="O979"/>
      <c r="P979"/>
    </row>
    <row r="980" spans="1:22" ht="12.75" customHeight="1" x14ac:dyDescent="0.45">
      <c r="A980" s="49"/>
      <c r="B980" s="49" t="s">
        <v>207</v>
      </c>
      <c r="C980" s="51" t="s">
        <v>208</v>
      </c>
      <c r="D980" s="51"/>
      <c r="E980" s="51"/>
      <c r="F980" s="51">
        <v>0</v>
      </c>
      <c r="G980" s="51"/>
      <c r="H980" s="51" t="s">
        <v>185</v>
      </c>
      <c r="I980" s="51">
        <f t="shared" si="186"/>
        <v>0</v>
      </c>
      <c r="K980" s="33" t="str">
        <f t="shared" si="187"/>
        <v>subtot</v>
      </c>
      <c r="L980" s="33" t="str">
        <f t="shared" si="188"/>
        <v/>
      </c>
      <c r="M980" s="33" t="str">
        <f t="shared" si="189"/>
        <v>OTH</v>
      </c>
      <c r="O980"/>
      <c r="P980"/>
    </row>
    <row r="981" spans="1:22" ht="12.75" customHeight="1" x14ac:dyDescent="0.45">
      <c r="A981" s="49"/>
      <c r="B981" s="49" t="s">
        <v>210</v>
      </c>
      <c r="C981" s="51" t="s">
        <v>185</v>
      </c>
      <c r="D981" s="51">
        <v>0</v>
      </c>
      <c r="E981" s="51"/>
      <c r="F981" s="51">
        <v>0</v>
      </c>
      <c r="G981" s="51">
        <v>0</v>
      </c>
      <c r="H981" s="51">
        <v>0</v>
      </c>
      <c r="I981" s="51">
        <f t="shared" ref="I981:I1044" si="190">G981+E981+D981</f>
        <v>0</v>
      </c>
      <c r="K981" s="33" t="str">
        <f t="shared" si="187"/>
        <v>subtot</v>
      </c>
      <c r="L981" s="33" t="str">
        <f t="shared" si="188"/>
        <v/>
      </c>
      <c r="M981" s="33" t="str">
        <f t="shared" si="189"/>
        <v>OTH</v>
      </c>
      <c r="O981"/>
      <c r="P981"/>
    </row>
    <row r="982" spans="1:22" ht="12.75" customHeight="1" x14ac:dyDescent="0.45">
      <c r="A982" s="49"/>
      <c r="B982" s="49" t="s">
        <v>211</v>
      </c>
      <c r="C982" s="51">
        <v>0</v>
      </c>
      <c r="D982" s="51">
        <v>0</v>
      </c>
      <c r="E982" s="51"/>
      <c r="F982" s="51">
        <v>0</v>
      </c>
      <c r="G982" s="51">
        <v>0</v>
      </c>
      <c r="H982" s="51">
        <v>0</v>
      </c>
      <c r="I982" s="51">
        <f t="shared" si="190"/>
        <v>0</v>
      </c>
      <c r="K982" s="33" t="str">
        <f t="shared" si="187"/>
        <v>subtot</v>
      </c>
      <c r="L982" s="33" t="str">
        <f t="shared" si="188"/>
        <v/>
      </c>
      <c r="M982" s="33" t="str">
        <f t="shared" si="189"/>
        <v>OTH</v>
      </c>
      <c r="O982"/>
      <c r="P982"/>
    </row>
    <row r="983" spans="1:22" ht="12.75" customHeight="1" x14ac:dyDescent="0.45">
      <c r="A983" s="49"/>
      <c r="B983" s="46" t="s">
        <v>213</v>
      </c>
      <c r="C983" s="51">
        <v>0</v>
      </c>
      <c r="D983" s="51">
        <v>0</v>
      </c>
      <c r="E983" s="51">
        <v>0</v>
      </c>
      <c r="F983" s="51">
        <v>0</v>
      </c>
      <c r="G983" s="51"/>
      <c r="H983" s="51">
        <v>0</v>
      </c>
      <c r="I983" s="51">
        <f t="shared" si="190"/>
        <v>0</v>
      </c>
      <c r="K983" s="33" t="str">
        <f t="shared" si="187"/>
        <v>subtot</v>
      </c>
      <c r="L983" s="33" t="str">
        <f t="shared" si="188"/>
        <v/>
      </c>
      <c r="M983" s="33">
        <f t="shared" si="189"/>
        <v>0</v>
      </c>
      <c r="O983"/>
      <c r="P983"/>
    </row>
    <row r="984" spans="1:22" ht="12.75" customHeight="1" x14ac:dyDescent="0.45">
      <c r="A984" s="49"/>
      <c r="B984" s="49"/>
      <c r="C984" s="51"/>
      <c r="D984" s="51"/>
      <c r="E984" s="51"/>
      <c r="F984" s="51"/>
      <c r="G984" s="51"/>
      <c r="H984" s="51"/>
      <c r="I984" s="51">
        <f t="shared" si="190"/>
        <v>0</v>
      </c>
      <c r="K984" s="33" t="str">
        <f t="shared" si="187"/>
        <v>subtot</v>
      </c>
      <c r="L984" s="33" t="str">
        <f t="shared" si="188"/>
        <v/>
      </c>
      <c r="M984" s="33">
        <f t="shared" si="189"/>
        <v>0</v>
      </c>
      <c r="O984"/>
      <c r="P984"/>
      <c r="Q984" s="33"/>
      <c r="R984" s="33"/>
      <c r="S984" s="33"/>
      <c r="T984" s="33"/>
      <c r="U984" s="33"/>
      <c r="V984" s="33"/>
    </row>
    <row r="985" spans="1:22" s="33" customFormat="1" ht="12.75" customHeight="1" x14ac:dyDescent="0.45">
      <c r="A985" s="46" t="s">
        <v>301</v>
      </c>
      <c r="B985" s="46" t="s">
        <v>302</v>
      </c>
      <c r="C985" s="55"/>
      <c r="D985" s="55"/>
      <c r="E985" s="55"/>
      <c r="F985" s="55"/>
      <c r="G985" s="55"/>
      <c r="H985" s="55"/>
      <c r="I985" s="55">
        <f t="shared" si="190"/>
        <v>0</v>
      </c>
      <c r="K985" s="33" t="str">
        <f t="shared" si="187"/>
        <v>subtot</v>
      </c>
      <c r="L985" s="33" t="str">
        <f t="shared" si="188"/>
        <v/>
      </c>
      <c r="M985" s="33">
        <f t="shared" si="189"/>
        <v>0</v>
      </c>
      <c r="O985"/>
      <c r="P985"/>
      <c r="Q985" s="22"/>
      <c r="R985" s="22"/>
      <c r="S985" s="22"/>
      <c r="T985" s="22"/>
      <c r="U985" s="22"/>
      <c r="V985" s="22"/>
    </row>
    <row r="986" spans="1:22" ht="12.75" customHeight="1" x14ac:dyDescent="0.45">
      <c r="A986" s="49"/>
      <c r="B986" s="49"/>
      <c r="C986" s="51"/>
      <c r="D986" s="51"/>
      <c r="E986" s="51"/>
      <c r="F986" s="51"/>
      <c r="G986" s="51"/>
      <c r="H986" s="51"/>
      <c r="I986" s="51">
        <f t="shared" si="190"/>
        <v>0</v>
      </c>
      <c r="K986" s="33" t="str">
        <f t="shared" si="187"/>
        <v>subtot</v>
      </c>
      <c r="L986" s="33" t="str">
        <f t="shared" si="188"/>
        <v/>
      </c>
      <c r="M986" s="33">
        <f t="shared" si="189"/>
        <v>0</v>
      </c>
      <c r="O986"/>
      <c r="P986"/>
    </row>
    <row r="987" spans="1:22" ht="12.75" customHeight="1" x14ac:dyDescent="0.45">
      <c r="A987" s="49"/>
      <c r="B987" s="49"/>
      <c r="C987" s="51"/>
      <c r="D987" s="51"/>
      <c r="E987" s="51"/>
      <c r="F987" s="51"/>
      <c r="G987" s="51"/>
      <c r="H987" s="51"/>
      <c r="I987" s="51">
        <f t="shared" si="190"/>
        <v>0</v>
      </c>
      <c r="K987" s="33" t="str">
        <f t="shared" si="187"/>
        <v>subtot</v>
      </c>
      <c r="L987" s="33" t="str">
        <f t="shared" si="188"/>
        <v/>
      </c>
      <c r="M987" s="33">
        <f t="shared" si="189"/>
        <v>0</v>
      </c>
      <c r="O987"/>
      <c r="P987"/>
    </row>
    <row r="988" spans="1:22" ht="12.75" customHeight="1" x14ac:dyDescent="0.45">
      <c r="A988" s="49"/>
      <c r="B988" s="46" t="s">
        <v>176</v>
      </c>
      <c r="C988" s="51">
        <v>38</v>
      </c>
      <c r="D988" s="51">
        <v>0</v>
      </c>
      <c r="E988" s="51">
        <v>1</v>
      </c>
      <c r="F988" s="51">
        <v>62</v>
      </c>
      <c r="G988" s="51"/>
      <c r="H988" s="51" t="s">
        <v>208</v>
      </c>
      <c r="I988" s="51">
        <f t="shared" si="190"/>
        <v>1</v>
      </c>
      <c r="K988" s="33" t="str">
        <f t="shared" si="187"/>
        <v>subtot</v>
      </c>
      <c r="L988" s="33" t="str">
        <f t="shared" si="188"/>
        <v/>
      </c>
      <c r="M988" s="33">
        <f t="shared" si="189"/>
        <v>0</v>
      </c>
      <c r="O988"/>
      <c r="P988"/>
    </row>
    <row r="989" spans="1:22" ht="12.75" customHeight="1" x14ac:dyDescent="0.45">
      <c r="A989" s="49"/>
      <c r="B989" s="46" t="s">
        <v>170</v>
      </c>
      <c r="C989" s="51">
        <v>1</v>
      </c>
      <c r="D989" s="51">
        <v>0</v>
      </c>
      <c r="E989" s="51"/>
      <c r="F989" s="51">
        <v>37</v>
      </c>
      <c r="G989" s="51"/>
      <c r="H989" s="51" t="s">
        <v>208</v>
      </c>
      <c r="I989" s="51">
        <f t="shared" si="190"/>
        <v>0</v>
      </c>
      <c r="K989" s="33" t="str">
        <f t="shared" si="187"/>
        <v>subtot</v>
      </c>
      <c r="L989" s="33" t="str">
        <f t="shared" si="188"/>
        <v/>
      </c>
      <c r="M989" s="33">
        <f t="shared" si="189"/>
        <v>0</v>
      </c>
      <c r="O989"/>
      <c r="P989"/>
    </row>
    <row r="990" spans="1:22" ht="12.75" customHeight="1" x14ac:dyDescent="0.45">
      <c r="A990" s="49"/>
      <c r="B990" s="49" t="s">
        <v>172</v>
      </c>
      <c r="C990" s="51">
        <v>1</v>
      </c>
      <c r="D990" s="51">
        <v>0</v>
      </c>
      <c r="E990" s="51"/>
      <c r="F990" s="51">
        <v>20</v>
      </c>
      <c r="G990" s="51"/>
      <c r="H990" s="51" t="s">
        <v>208</v>
      </c>
      <c r="I990" s="51">
        <f t="shared" si="190"/>
        <v>0</v>
      </c>
      <c r="K990" s="33" t="str">
        <f t="shared" si="187"/>
        <v>subtot</v>
      </c>
      <c r="L990" s="33" t="str">
        <f t="shared" si="188"/>
        <v/>
      </c>
      <c r="M990" s="33" t="str">
        <f t="shared" si="189"/>
        <v>STM</v>
      </c>
      <c r="O990"/>
      <c r="P990"/>
    </row>
    <row r="991" spans="1:22" ht="12.75" customHeight="1" x14ac:dyDescent="0.45">
      <c r="A991" s="49"/>
      <c r="B991" s="49" t="s">
        <v>175</v>
      </c>
      <c r="C991" s="51" t="s">
        <v>185</v>
      </c>
      <c r="D991" s="51">
        <v>0</v>
      </c>
      <c r="E991" s="51"/>
      <c r="F991" s="51">
        <v>17</v>
      </c>
      <c r="G991" s="51"/>
      <c r="H991" s="51">
        <v>0</v>
      </c>
      <c r="I991" s="51">
        <f t="shared" si="190"/>
        <v>0</v>
      </c>
      <c r="K991" s="33" t="str">
        <f t="shared" si="187"/>
        <v>subtot</v>
      </c>
      <c r="L991" s="33" t="str">
        <f t="shared" si="188"/>
        <v/>
      </c>
      <c r="M991" s="33">
        <f t="shared" si="189"/>
        <v>0</v>
      </c>
      <c r="O991"/>
      <c r="P991"/>
    </row>
    <row r="992" spans="1:22" ht="12.75" customHeight="1" x14ac:dyDescent="0.45">
      <c r="A992" s="49"/>
      <c r="B992" s="46" t="s">
        <v>178</v>
      </c>
      <c r="C992" s="51">
        <v>19</v>
      </c>
      <c r="D992" s="51">
        <v>0</v>
      </c>
      <c r="E992" s="51"/>
      <c r="F992" s="51">
        <v>8</v>
      </c>
      <c r="G992" s="51"/>
      <c r="H992" s="51">
        <v>0</v>
      </c>
      <c r="I992" s="51">
        <f t="shared" si="190"/>
        <v>0</v>
      </c>
      <c r="K992" s="33" t="str">
        <f t="shared" si="187"/>
        <v>subtot</v>
      </c>
      <c r="L992" s="33" t="str">
        <f t="shared" si="188"/>
        <v/>
      </c>
      <c r="M992" s="33">
        <f t="shared" si="189"/>
        <v>0</v>
      </c>
      <c r="O992"/>
      <c r="P992"/>
    </row>
    <row r="993" spans="1:22" ht="12.75" customHeight="1" x14ac:dyDescent="0.45">
      <c r="A993" s="49"/>
      <c r="B993" s="49" t="s">
        <v>180</v>
      </c>
      <c r="C993" s="51">
        <v>1</v>
      </c>
      <c r="D993" s="51">
        <v>0</v>
      </c>
      <c r="E993" s="51"/>
      <c r="F993" s="51">
        <v>6</v>
      </c>
      <c r="G993" s="51"/>
      <c r="H993" s="51">
        <v>0</v>
      </c>
      <c r="I993" s="51">
        <f t="shared" si="190"/>
        <v>0</v>
      </c>
      <c r="K993" s="33" t="str">
        <f t="shared" si="187"/>
        <v>subtot</v>
      </c>
      <c r="L993" s="33" t="str">
        <f t="shared" si="188"/>
        <v/>
      </c>
      <c r="M993" s="33" t="str">
        <f t="shared" si="189"/>
        <v>PRH</v>
      </c>
      <c r="O993"/>
      <c r="P993"/>
    </row>
    <row r="994" spans="1:22" ht="12.75" customHeight="1" x14ac:dyDescent="0.45">
      <c r="A994" s="49"/>
      <c r="B994" s="49" t="s">
        <v>183</v>
      </c>
      <c r="C994" s="51">
        <v>7</v>
      </c>
      <c r="D994" s="51">
        <v>0</v>
      </c>
      <c r="E994" s="51"/>
      <c r="F994" s="51" t="s">
        <v>208</v>
      </c>
      <c r="G994" s="51">
        <v>0</v>
      </c>
      <c r="H994" s="51">
        <v>0</v>
      </c>
      <c r="I994" s="51">
        <f t="shared" si="190"/>
        <v>0</v>
      </c>
      <c r="K994" s="33" t="str">
        <f t="shared" si="187"/>
        <v>subtot</v>
      </c>
      <c r="L994" s="33" t="str">
        <f t="shared" si="188"/>
        <v/>
      </c>
      <c r="M994" s="33" t="str">
        <f t="shared" si="189"/>
        <v>PRC</v>
      </c>
      <c r="O994"/>
      <c r="P994"/>
    </row>
    <row r="995" spans="1:22" ht="12.75" customHeight="1" x14ac:dyDescent="0.45">
      <c r="A995" s="49"/>
      <c r="B995" s="49" t="s">
        <v>187</v>
      </c>
      <c r="C995" s="51">
        <v>10</v>
      </c>
      <c r="D995" s="51">
        <v>0</v>
      </c>
      <c r="E995" s="51"/>
      <c r="F995" s="51">
        <v>1</v>
      </c>
      <c r="G995" s="51"/>
      <c r="H995" s="51">
        <v>0</v>
      </c>
      <c r="I995" s="51">
        <f t="shared" si="190"/>
        <v>0</v>
      </c>
      <c r="K995" s="33" t="str">
        <f t="shared" si="187"/>
        <v>subtot</v>
      </c>
      <c r="L995" s="33" t="str">
        <f t="shared" si="188"/>
        <v/>
      </c>
      <c r="M995" s="33" t="str">
        <f t="shared" si="189"/>
        <v>MDR</v>
      </c>
      <c r="O995"/>
      <c r="P995"/>
    </row>
    <row r="996" spans="1:22" ht="12.75" customHeight="1" x14ac:dyDescent="0.45">
      <c r="A996" s="49"/>
      <c r="B996" s="49" t="s">
        <v>190</v>
      </c>
      <c r="C996" s="51" t="s">
        <v>208</v>
      </c>
      <c r="D996" s="51"/>
      <c r="E996" s="51"/>
      <c r="F996" s="51"/>
      <c r="G996" s="51"/>
      <c r="H996" s="51" t="s">
        <v>185</v>
      </c>
      <c r="I996" s="51">
        <f t="shared" si="190"/>
        <v>0</v>
      </c>
      <c r="K996" s="33" t="str">
        <f t="shared" si="187"/>
        <v>subtot</v>
      </c>
      <c r="L996" s="33" t="str">
        <f t="shared" si="188"/>
        <v/>
      </c>
      <c r="M996" s="33" t="str">
        <f t="shared" si="189"/>
        <v>ECP</v>
      </c>
      <c r="O996"/>
      <c r="P996"/>
    </row>
    <row r="997" spans="1:22" ht="12.75" customHeight="1" x14ac:dyDescent="0.45">
      <c r="A997" s="49"/>
      <c r="B997" s="49" t="s">
        <v>193</v>
      </c>
      <c r="C997" s="51">
        <v>1</v>
      </c>
      <c r="D997" s="51">
        <v>0</v>
      </c>
      <c r="E997" s="51"/>
      <c r="F997" s="51" t="s">
        <v>208</v>
      </c>
      <c r="G997" s="51"/>
      <c r="H997" s="51">
        <v>0</v>
      </c>
      <c r="I997" s="51">
        <f t="shared" si="190"/>
        <v>0</v>
      </c>
      <c r="K997" s="33" t="str">
        <f t="shared" si="187"/>
        <v>subtot</v>
      </c>
      <c r="L997" s="33" t="str">
        <f t="shared" si="188"/>
        <v/>
      </c>
      <c r="M997" s="33" t="str">
        <f t="shared" si="189"/>
        <v>OTP</v>
      </c>
      <c r="O997"/>
      <c r="P997"/>
    </row>
    <row r="998" spans="1:22" ht="12.75" customHeight="1" x14ac:dyDescent="0.45">
      <c r="A998" s="49"/>
      <c r="B998" s="49" t="s">
        <v>196</v>
      </c>
      <c r="C998" s="51">
        <v>17</v>
      </c>
      <c r="D998" s="51">
        <v>0</v>
      </c>
      <c r="E998" s="51"/>
      <c r="F998" s="51">
        <v>17</v>
      </c>
      <c r="G998" s="51"/>
      <c r="H998" s="51" t="s">
        <v>208</v>
      </c>
      <c r="I998" s="51">
        <f t="shared" si="190"/>
        <v>0</v>
      </c>
      <c r="K998" s="33" t="str">
        <f t="shared" si="187"/>
        <v>subtot</v>
      </c>
      <c r="L998" s="33" t="str">
        <f t="shared" si="188"/>
        <v/>
      </c>
      <c r="M998" s="33">
        <f t="shared" si="189"/>
        <v>0</v>
      </c>
      <c r="O998"/>
      <c r="P998"/>
    </row>
    <row r="999" spans="1:22" ht="12.75" customHeight="1" x14ac:dyDescent="0.45">
      <c r="A999" s="49"/>
      <c r="B999" s="46" t="s">
        <v>198</v>
      </c>
      <c r="C999" s="51">
        <v>11</v>
      </c>
      <c r="D999" s="51">
        <v>0</v>
      </c>
      <c r="E999" s="51"/>
      <c r="F999" s="51">
        <v>15</v>
      </c>
      <c r="G999" s="51"/>
      <c r="H999" s="51" t="s">
        <v>208</v>
      </c>
      <c r="I999" s="51">
        <f t="shared" si="190"/>
        <v>0</v>
      </c>
      <c r="K999" s="33" t="str">
        <f t="shared" si="187"/>
        <v>subtot</v>
      </c>
      <c r="L999" s="33" t="str">
        <f t="shared" si="188"/>
        <v/>
      </c>
      <c r="M999" s="33" t="str">
        <f t="shared" si="189"/>
        <v>SPC</v>
      </c>
      <c r="O999"/>
      <c r="P999"/>
    </row>
    <row r="1000" spans="1:22" ht="12.75" customHeight="1" x14ac:dyDescent="0.45">
      <c r="A1000" s="49"/>
      <c r="B1000" s="49" t="s">
        <v>201</v>
      </c>
      <c r="C1000" s="51">
        <v>4</v>
      </c>
      <c r="D1000" s="51"/>
      <c r="E1000" s="51"/>
      <c r="F1000" s="51"/>
      <c r="G1000" s="51"/>
      <c r="H1000" s="51" t="s">
        <v>185</v>
      </c>
      <c r="I1000" s="51">
        <f t="shared" si="190"/>
        <v>0</v>
      </c>
      <c r="K1000" s="33" t="str">
        <f t="shared" si="187"/>
        <v>subtot</v>
      </c>
      <c r="L1000" s="33" t="str">
        <f t="shared" si="188"/>
        <v/>
      </c>
      <c r="M1000" s="33" t="str">
        <f t="shared" si="189"/>
        <v>LIG</v>
      </c>
      <c r="O1000"/>
      <c r="P1000"/>
    </row>
    <row r="1001" spans="1:22" ht="12.75" customHeight="1" x14ac:dyDescent="0.45">
      <c r="A1001" s="49"/>
      <c r="B1001" s="49" t="s">
        <v>204</v>
      </c>
      <c r="C1001" s="51">
        <v>2</v>
      </c>
      <c r="D1001" s="51">
        <v>0</v>
      </c>
      <c r="E1001" s="51"/>
      <c r="F1001" s="51">
        <v>1</v>
      </c>
      <c r="G1001" s="51"/>
      <c r="H1001" s="51">
        <v>0</v>
      </c>
      <c r="I1001" s="51">
        <f t="shared" si="190"/>
        <v>0</v>
      </c>
      <c r="K1001" s="33" t="str">
        <f t="shared" ref="K1001:K1064" si="191">IF(LEN(TRIM(A1001))&gt;3,"subtot",IF(LEN(TRIM(A1001))=3,B1001,K1000))</f>
        <v>subtot</v>
      </c>
      <c r="L1001" s="33" t="str">
        <f t="shared" si="188"/>
        <v/>
      </c>
      <c r="M1001" s="33" t="str">
        <f t="shared" si="189"/>
        <v>OTH</v>
      </c>
      <c r="O1001"/>
      <c r="P1001"/>
    </row>
    <row r="1002" spans="1:22" ht="12.75" customHeight="1" x14ac:dyDescent="0.45">
      <c r="A1002" s="49"/>
      <c r="B1002" s="49" t="s">
        <v>207</v>
      </c>
      <c r="C1002" s="51" t="s">
        <v>208</v>
      </c>
      <c r="D1002" s="51"/>
      <c r="E1002" s="51"/>
      <c r="F1002" s="51" t="s">
        <v>208</v>
      </c>
      <c r="G1002" s="51"/>
      <c r="H1002" s="51" t="s">
        <v>185</v>
      </c>
      <c r="I1002" s="51">
        <f t="shared" si="190"/>
        <v>0</v>
      </c>
      <c r="K1002" s="33" t="str">
        <f t="shared" si="191"/>
        <v>subtot</v>
      </c>
      <c r="L1002" s="33" t="str">
        <f t="shared" si="188"/>
        <v/>
      </c>
      <c r="M1002" s="33" t="str">
        <f t="shared" si="189"/>
        <v>OTH</v>
      </c>
      <c r="O1002"/>
      <c r="P1002"/>
    </row>
    <row r="1003" spans="1:22" ht="12.75" customHeight="1" x14ac:dyDescent="0.45">
      <c r="A1003" s="49"/>
      <c r="B1003" s="49" t="s">
        <v>210</v>
      </c>
      <c r="C1003" s="51" t="s">
        <v>185</v>
      </c>
      <c r="D1003" s="51">
        <v>0</v>
      </c>
      <c r="E1003" s="51"/>
      <c r="F1003" s="51" t="s">
        <v>208</v>
      </c>
      <c r="G1003" s="51"/>
      <c r="H1003" s="51">
        <v>0</v>
      </c>
      <c r="I1003" s="51">
        <f t="shared" si="190"/>
        <v>0</v>
      </c>
      <c r="K1003" s="33" t="str">
        <f t="shared" si="191"/>
        <v>subtot</v>
      </c>
      <c r="L1003" s="33" t="str">
        <f t="shared" si="188"/>
        <v/>
      </c>
      <c r="M1003" s="33" t="str">
        <f t="shared" si="189"/>
        <v>OTH</v>
      </c>
      <c r="O1003"/>
      <c r="P1003"/>
    </row>
    <row r="1004" spans="1:22" ht="12.75" customHeight="1" x14ac:dyDescent="0.45">
      <c r="A1004" s="49"/>
      <c r="B1004" s="49" t="s">
        <v>211</v>
      </c>
      <c r="C1004" s="51">
        <v>1</v>
      </c>
      <c r="D1004" s="51">
        <v>0</v>
      </c>
      <c r="E1004" s="51"/>
      <c r="F1004" s="51" t="s">
        <v>208</v>
      </c>
      <c r="G1004" s="51"/>
      <c r="H1004" s="51">
        <v>0</v>
      </c>
      <c r="I1004" s="51">
        <f t="shared" si="190"/>
        <v>0</v>
      </c>
      <c r="K1004" s="33" t="str">
        <f t="shared" si="191"/>
        <v>subtot</v>
      </c>
      <c r="L1004" s="33" t="str">
        <f t="shared" si="188"/>
        <v/>
      </c>
      <c r="M1004" s="33" t="str">
        <f t="shared" si="189"/>
        <v>OTH</v>
      </c>
      <c r="O1004"/>
      <c r="P1004"/>
    </row>
    <row r="1005" spans="1:22" ht="12.75" customHeight="1" x14ac:dyDescent="0.45">
      <c r="A1005" s="49"/>
      <c r="B1005" s="46" t="s">
        <v>213</v>
      </c>
      <c r="C1005" s="51">
        <v>1</v>
      </c>
      <c r="D1005" s="51">
        <v>0</v>
      </c>
      <c r="E1005" s="51">
        <v>0</v>
      </c>
      <c r="F1005" s="51">
        <v>1</v>
      </c>
      <c r="G1005" s="51"/>
      <c r="H1005" s="51">
        <v>0</v>
      </c>
      <c r="I1005" s="51">
        <f t="shared" si="190"/>
        <v>0</v>
      </c>
      <c r="K1005" s="33" t="str">
        <f t="shared" si="191"/>
        <v>subtot</v>
      </c>
      <c r="L1005" s="33" t="str">
        <f t="shared" si="188"/>
        <v/>
      </c>
      <c r="M1005" s="33">
        <f t="shared" si="189"/>
        <v>0</v>
      </c>
      <c r="O1005"/>
      <c r="P1005"/>
    </row>
    <row r="1006" spans="1:22" ht="12.75" customHeight="1" x14ac:dyDescent="0.45">
      <c r="A1006" s="49"/>
      <c r="B1006" s="49"/>
      <c r="C1006" s="51"/>
      <c r="D1006" s="51"/>
      <c r="E1006" s="51"/>
      <c r="F1006" s="51"/>
      <c r="G1006" s="51"/>
      <c r="H1006" s="51"/>
      <c r="I1006" s="51">
        <f t="shared" si="190"/>
        <v>0</v>
      </c>
      <c r="K1006" s="33" t="str">
        <f t="shared" si="191"/>
        <v>subtot</v>
      </c>
      <c r="L1006" s="33" t="str">
        <f t="shared" si="188"/>
        <v/>
      </c>
      <c r="M1006" s="33">
        <f t="shared" si="189"/>
        <v>0</v>
      </c>
      <c r="O1006"/>
      <c r="P1006"/>
      <c r="Q1006" s="33"/>
      <c r="R1006" s="33"/>
      <c r="S1006" s="33"/>
      <c r="T1006" s="33"/>
      <c r="U1006" s="33"/>
      <c r="V1006" s="33"/>
    </row>
    <row r="1007" spans="1:22" s="33" customFormat="1" ht="12.75" customHeight="1" x14ac:dyDescent="0.45">
      <c r="A1007" s="46" t="s">
        <v>303</v>
      </c>
      <c r="B1007" s="46" t="s">
        <v>304</v>
      </c>
      <c r="C1007" s="55"/>
      <c r="D1007" s="55"/>
      <c r="E1007" s="55"/>
      <c r="F1007" s="55"/>
      <c r="G1007" s="55"/>
      <c r="H1007" s="55"/>
      <c r="I1007" s="55">
        <f t="shared" si="190"/>
        <v>0</v>
      </c>
      <c r="K1007" s="33" t="str">
        <f t="shared" si="191"/>
        <v>subtot</v>
      </c>
      <c r="L1007" s="33" t="str">
        <f t="shared" si="188"/>
        <v/>
      </c>
      <c r="M1007" s="33">
        <f t="shared" si="189"/>
        <v>0</v>
      </c>
      <c r="O1007"/>
      <c r="P1007"/>
      <c r="Q1007" s="22"/>
      <c r="R1007" s="22"/>
      <c r="S1007" s="22"/>
      <c r="T1007" s="22"/>
      <c r="U1007" s="22"/>
      <c r="V1007" s="22"/>
    </row>
    <row r="1008" spans="1:22" ht="12.75" customHeight="1" x14ac:dyDescent="0.45">
      <c r="A1008" s="57"/>
      <c r="B1008" s="58"/>
      <c r="C1008" s="51"/>
      <c r="D1008" s="51"/>
      <c r="E1008" s="51"/>
      <c r="F1008" s="51"/>
      <c r="G1008" s="51"/>
      <c r="H1008" s="51"/>
      <c r="I1008" s="51">
        <f t="shared" si="190"/>
        <v>0</v>
      </c>
      <c r="K1008" s="33" t="str">
        <f t="shared" si="191"/>
        <v>subtot</v>
      </c>
      <c r="L1008" s="33" t="str">
        <f t="shared" si="188"/>
        <v/>
      </c>
      <c r="M1008" s="33">
        <f t="shared" si="189"/>
        <v>0</v>
      </c>
      <c r="O1008"/>
      <c r="P1008"/>
    </row>
    <row r="1009" spans="1:16" ht="12.75" customHeight="1" x14ac:dyDescent="0.45">
      <c r="A1009" s="49"/>
      <c r="B1009" s="49"/>
      <c r="C1009" s="51"/>
      <c r="D1009" s="51"/>
      <c r="E1009" s="51"/>
      <c r="F1009" s="51"/>
      <c r="G1009" s="51"/>
      <c r="H1009" s="51"/>
      <c r="I1009" s="51">
        <f t="shared" si="190"/>
        <v>0</v>
      </c>
      <c r="K1009" s="33" t="str">
        <f t="shared" si="191"/>
        <v>subtot</v>
      </c>
      <c r="L1009" s="33" t="str">
        <f t="shared" si="188"/>
        <v/>
      </c>
      <c r="M1009" s="33">
        <f t="shared" si="189"/>
        <v>0</v>
      </c>
      <c r="O1009"/>
      <c r="P1009"/>
    </row>
    <row r="1010" spans="1:16" ht="12.75" customHeight="1" x14ac:dyDescent="0.45">
      <c r="A1010" s="49"/>
      <c r="B1010" s="46" t="s">
        <v>176</v>
      </c>
      <c r="C1010" s="51">
        <v>21</v>
      </c>
      <c r="D1010" s="51">
        <v>0</v>
      </c>
      <c r="E1010" s="51"/>
      <c r="F1010" s="51">
        <v>30</v>
      </c>
      <c r="G1010" s="51"/>
      <c r="H1010" s="51" t="s">
        <v>208</v>
      </c>
      <c r="I1010" s="51">
        <f t="shared" si="190"/>
        <v>0</v>
      </c>
      <c r="K1010" s="33" t="str">
        <f t="shared" si="191"/>
        <v>subtot</v>
      </c>
      <c r="L1010" s="33" t="str">
        <f t="shared" si="188"/>
        <v/>
      </c>
      <c r="M1010" s="33">
        <f t="shared" si="189"/>
        <v>0</v>
      </c>
      <c r="O1010"/>
      <c r="P1010"/>
    </row>
    <row r="1011" spans="1:16" ht="12.75" customHeight="1" x14ac:dyDescent="0.45">
      <c r="A1011" s="49"/>
      <c r="B1011" s="46" t="s">
        <v>170</v>
      </c>
      <c r="C1011" s="51">
        <v>1</v>
      </c>
      <c r="D1011" s="51">
        <v>0</v>
      </c>
      <c r="E1011" s="51"/>
      <c r="F1011" s="51">
        <v>14</v>
      </c>
      <c r="G1011" s="51"/>
      <c r="H1011" s="51" t="s">
        <v>208</v>
      </c>
      <c r="I1011" s="51">
        <f t="shared" si="190"/>
        <v>0</v>
      </c>
      <c r="K1011" s="33" t="str">
        <f t="shared" si="191"/>
        <v>subtot</v>
      </c>
      <c r="L1011" s="33" t="str">
        <f t="shared" si="188"/>
        <v/>
      </c>
      <c r="M1011" s="33">
        <f t="shared" si="189"/>
        <v>0</v>
      </c>
      <c r="O1011"/>
      <c r="P1011"/>
    </row>
    <row r="1012" spans="1:16" ht="12.75" customHeight="1" x14ac:dyDescent="0.45">
      <c r="A1012" s="49"/>
      <c r="B1012" s="49" t="s">
        <v>172</v>
      </c>
      <c r="C1012" s="51">
        <v>1</v>
      </c>
      <c r="D1012" s="51">
        <v>0</v>
      </c>
      <c r="E1012" s="51"/>
      <c r="F1012" s="51">
        <v>9</v>
      </c>
      <c r="G1012" s="51"/>
      <c r="H1012" s="51" t="s">
        <v>208</v>
      </c>
      <c r="I1012" s="51">
        <f t="shared" si="190"/>
        <v>0</v>
      </c>
      <c r="K1012" s="33" t="str">
        <f t="shared" si="191"/>
        <v>subtot</v>
      </c>
      <c r="L1012" s="33" t="str">
        <f t="shared" si="188"/>
        <v/>
      </c>
      <c r="M1012" s="33" t="str">
        <f t="shared" si="189"/>
        <v>STM</v>
      </c>
      <c r="O1012"/>
      <c r="P1012"/>
    </row>
    <row r="1013" spans="1:16" ht="12.75" customHeight="1" x14ac:dyDescent="0.45">
      <c r="A1013" s="49"/>
      <c r="B1013" s="49" t="s">
        <v>175</v>
      </c>
      <c r="C1013" s="51" t="s">
        <v>185</v>
      </c>
      <c r="D1013" s="51">
        <v>0</v>
      </c>
      <c r="E1013" s="51"/>
      <c r="F1013" s="51">
        <v>5</v>
      </c>
      <c r="G1013" s="51"/>
      <c r="H1013" s="51">
        <v>0</v>
      </c>
      <c r="I1013" s="51">
        <f t="shared" si="190"/>
        <v>0</v>
      </c>
      <c r="K1013" s="33" t="str">
        <f t="shared" si="191"/>
        <v>subtot</v>
      </c>
      <c r="L1013" s="33" t="str">
        <f t="shared" si="188"/>
        <v/>
      </c>
      <c r="M1013" s="33">
        <f t="shared" si="189"/>
        <v>0</v>
      </c>
      <c r="O1013"/>
      <c r="P1013"/>
    </row>
    <row r="1014" spans="1:16" ht="12.75" customHeight="1" x14ac:dyDescent="0.45">
      <c r="A1014" s="49"/>
      <c r="B1014" s="46" t="s">
        <v>178</v>
      </c>
      <c r="C1014" s="51">
        <v>11</v>
      </c>
      <c r="D1014" s="51">
        <v>0</v>
      </c>
      <c r="E1014" s="51"/>
      <c r="F1014" s="51">
        <v>5</v>
      </c>
      <c r="G1014" s="51"/>
      <c r="H1014" s="51">
        <v>0</v>
      </c>
      <c r="I1014" s="51">
        <f t="shared" si="190"/>
        <v>0</v>
      </c>
      <c r="K1014" s="33" t="str">
        <f t="shared" si="191"/>
        <v>subtot</v>
      </c>
      <c r="L1014" s="33" t="str">
        <f t="shared" si="188"/>
        <v/>
      </c>
      <c r="M1014" s="33">
        <f t="shared" si="189"/>
        <v>0</v>
      </c>
      <c r="O1014"/>
      <c r="P1014"/>
    </row>
    <row r="1015" spans="1:16" ht="12.75" customHeight="1" x14ac:dyDescent="0.45">
      <c r="A1015" s="49"/>
      <c r="B1015" s="49" t="s">
        <v>180</v>
      </c>
      <c r="C1015" s="51">
        <v>1</v>
      </c>
      <c r="D1015" s="51">
        <v>0</v>
      </c>
      <c r="E1015" s="51"/>
      <c r="F1015" s="51">
        <v>4</v>
      </c>
      <c r="G1015" s="51"/>
      <c r="H1015" s="51">
        <v>0</v>
      </c>
      <c r="I1015" s="51">
        <f t="shared" si="190"/>
        <v>0</v>
      </c>
      <c r="K1015" s="33" t="str">
        <f t="shared" si="191"/>
        <v>subtot</v>
      </c>
      <c r="L1015" s="33" t="str">
        <f t="shared" si="188"/>
        <v/>
      </c>
      <c r="M1015" s="33" t="str">
        <f t="shared" si="189"/>
        <v>PRH</v>
      </c>
      <c r="O1015"/>
      <c r="P1015"/>
    </row>
    <row r="1016" spans="1:16" ht="12.75" customHeight="1" x14ac:dyDescent="0.45">
      <c r="A1016" s="49"/>
      <c r="B1016" s="49" t="s">
        <v>183</v>
      </c>
      <c r="C1016" s="51">
        <v>3</v>
      </c>
      <c r="D1016" s="51">
        <v>0</v>
      </c>
      <c r="E1016" s="51"/>
      <c r="F1016" s="51" t="s">
        <v>208</v>
      </c>
      <c r="G1016" s="51">
        <v>0</v>
      </c>
      <c r="H1016" s="51">
        <v>0</v>
      </c>
      <c r="I1016" s="51">
        <f t="shared" si="190"/>
        <v>0</v>
      </c>
      <c r="K1016" s="33" t="str">
        <f t="shared" si="191"/>
        <v>subtot</v>
      </c>
      <c r="L1016" s="33" t="str">
        <f t="shared" si="188"/>
        <v/>
      </c>
      <c r="M1016" s="33" t="str">
        <f t="shared" si="189"/>
        <v>PRC</v>
      </c>
      <c r="O1016"/>
      <c r="P1016"/>
    </row>
    <row r="1017" spans="1:16" ht="12.75" customHeight="1" x14ac:dyDescent="0.45">
      <c r="A1017" s="49"/>
      <c r="B1017" s="49" t="s">
        <v>187</v>
      </c>
      <c r="C1017" s="51">
        <v>6</v>
      </c>
      <c r="D1017" s="51">
        <v>0</v>
      </c>
      <c r="E1017" s="51"/>
      <c r="F1017" s="51" t="s">
        <v>208</v>
      </c>
      <c r="G1017" s="51"/>
      <c r="H1017" s="51">
        <v>0</v>
      </c>
      <c r="I1017" s="51">
        <f t="shared" si="190"/>
        <v>0</v>
      </c>
      <c r="K1017" s="33" t="str">
        <f t="shared" si="191"/>
        <v>subtot</v>
      </c>
      <c r="L1017" s="33" t="str">
        <f t="shared" si="188"/>
        <v/>
      </c>
      <c r="M1017" s="33" t="str">
        <f t="shared" si="189"/>
        <v>MDR</v>
      </c>
      <c r="O1017"/>
      <c r="P1017"/>
    </row>
    <row r="1018" spans="1:16" ht="12.75" customHeight="1" x14ac:dyDescent="0.45">
      <c r="A1018" s="49"/>
      <c r="B1018" s="49" t="s">
        <v>190</v>
      </c>
      <c r="C1018" s="51" t="s">
        <v>208</v>
      </c>
      <c r="D1018" s="51"/>
      <c r="E1018" s="51"/>
      <c r="F1018" s="51"/>
      <c r="G1018" s="51"/>
      <c r="H1018" s="51" t="s">
        <v>185</v>
      </c>
      <c r="I1018" s="51">
        <f t="shared" si="190"/>
        <v>0</v>
      </c>
      <c r="K1018" s="33" t="str">
        <f t="shared" si="191"/>
        <v>subtot</v>
      </c>
      <c r="L1018" s="33" t="str">
        <f t="shared" si="188"/>
        <v/>
      </c>
      <c r="M1018" s="33" t="str">
        <f t="shared" si="189"/>
        <v>ECP</v>
      </c>
      <c r="O1018"/>
      <c r="P1018"/>
    </row>
    <row r="1019" spans="1:16" ht="12.75" customHeight="1" x14ac:dyDescent="0.45">
      <c r="A1019" s="49"/>
      <c r="B1019" s="49" t="s">
        <v>193</v>
      </c>
      <c r="C1019" s="51">
        <v>1</v>
      </c>
      <c r="D1019" s="51">
        <v>0</v>
      </c>
      <c r="E1019" s="51"/>
      <c r="F1019" s="51" t="s">
        <v>208</v>
      </c>
      <c r="G1019" s="51"/>
      <c r="H1019" s="51">
        <v>0</v>
      </c>
      <c r="I1019" s="51">
        <f t="shared" si="190"/>
        <v>0</v>
      </c>
      <c r="K1019" s="33" t="str">
        <f t="shared" si="191"/>
        <v>subtot</v>
      </c>
      <c r="L1019" s="33" t="str">
        <f t="shared" si="188"/>
        <v/>
      </c>
      <c r="M1019" s="33" t="str">
        <f t="shared" si="189"/>
        <v>OTP</v>
      </c>
      <c r="O1019"/>
      <c r="P1019"/>
    </row>
    <row r="1020" spans="1:16" ht="12.75" customHeight="1" x14ac:dyDescent="0.45">
      <c r="A1020" s="49"/>
      <c r="B1020" s="46" t="s">
        <v>196</v>
      </c>
      <c r="C1020" s="51">
        <v>9</v>
      </c>
      <c r="D1020" s="51">
        <v>0</v>
      </c>
      <c r="E1020" s="51"/>
      <c r="F1020" s="51">
        <v>11</v>
      </c>
      <c r="G1020" s="51"/>
      <c r="H1020" s="51" t="s">
        <v>208</v>
      </c>
      <c r="I1020" s="51">
        <f t="shared" si="190"/>
        <v>0</v>
      </c>
      <c r="K1020" s="33" t="str">
        <f t="shared" si="191"/>
        <v>subtot</v>
      </c>
      <c r="L1020" s="33" t="str">
        <f t="shared" si="188"/>
        <v/>
      </c>
      <c r="M1020" s="33">
        <f t="shared" si="189"/>
        <v>0</v>
      </c>
      <c r="O1020"/>
      <c r="P1020"/>
    </row>
    <row r="1021" spans="1:16" ht="12.75" customHeight="1" x14ac:dyDescent="0.45">
      <c r="A1021" s="49"/>
      <c r="B1021" s="49" t="s">
        <v>198</v>
      </c>
      <c r="C1021" s="51">
        <v>6</v>
      </c>
      <c r="D1021" s="51">
        <v>0</v>
      </c>
      <c r="E1021" s="51"/>
      <c r="F1021" s="51">
        <v>10</v>
      </c>
      <c r="G1021" s="51"/>
      <c r="H1021" s="51" t="s">
        <v>208</v>
      </c>
      <c r="I1021" s="51">
        <f t="shared" si="190"/>
        <v>0</v>
      </c>
      <c r="K1021" s="33" t="str">
        <f t="shared" si="191"/>
        <v>subtot</v>
      </c>
      <c r="L1021" s="33" t="str">
        <f t="shared" si="188"/>
        <v/>
      </c>
      <c r="M1021" s="33" t="str">
        <f t="shared" si="189"/>
        <v>SPC</v>
      </c>
      <c r="O1021"/>
      <c r="P1021"/>
    </row>
    <row r="1022" spans="1:16" ht="12.75" customHeight="1" x14ac:dyDescent="0.45">
      <c r="A1022" s="49"/>
      <c r="B1022" s="49" t="s">
        <v>201</v>
      </c>
      <c r="C1022" s="51">
        <v>2</v>
      </c>
      <c r="D1022" s="51"/>
      <c r="E1022" s="51"/>
      <c r="F1022" s="51"/>
      <c r="G1022" s="51"/>
      <c r="H1022" s="51" t="s">
        <v>185</v>
      </c>
      <c r="I1022" s="51">
        <f t="shared" si="190"/>
        <v>0</v>
      </c>
      <c r="K1022" s="33" t="str">
        <f t="shared" si="191"/>
        <v>subtot</v>
      </c>
      <c r="L1022" s="33" t="str">
        <f t="shared" si="188"/>
        <v/>
      </c>
      <c r="M1022" s="33" t="str">
        <f t="shared" si="189"/>
        <v>LIG</v>
      </c>
      <c r="O1022"/>
      <c r="P1022"/>
    </row>
    <row r="1023" spans="1:16" ht="12.75" customHeight="1" x14ac:dyDescent="0.45">
      <c r="A1023" s="49"/>
      <c r="B1023" s="49" t="s">
        <v>204</v>
      </c>
      <c r="C1023" s="51">
        <v>1</v>
      </c>
      <c r="D1023" s="51">
        <v>0</v>
      </c>
      <c r="E1023" s="51"/>
      <c r="F1023" s="51" t="s">
        <v>208</v>
      </c>
      <c r="G1023" s="51"/>
      <c r="H1023" s="51">
        <v>0</v>
      </c>
      <c r="I1023" s="51">
        <f t="shared" si="190"/>
        <v>0</v>
      </c>
      <c r="K1023" s="33" t="str">
        <f t="shared" si="191"/>
        <v>subtot</v>
      </c>
      <c r="L1023" s="33" t="str">
        <f t="shared" si="188"/>
        <v/>
      </c>
      <c r="M1023" s="33" t="str">
        <f t="shared" si="189"/>
        <v>OTH</v>
      </c>
      <c r="O1023"/>
      <c r="P1023"/>
    </row>
    <row r="1024" spans="1:16" ht="12.75" customHeight="1" x14ac:dyDescent="0.45">
      <c r="A1024" s="49"/>
      <c r="B1024" s="49" t="s">
        <v>207</v>
      </c>
      <c r="C1024" s="51" t="s">
        <v>208</v>
      </c>
      <c r="D1024" s="51"/>
      <c r="E1024" s="51"/>
      <c r="F1024" s="51" t="s">
        <v>208</v>
      </c>
      <c r="G1024" s="51"/>
      <c r="H1024" s="51" t="s">
        <v>185</v>
      </c>
      <c r="I1024" s="51">
        <f t="shared" si="190"/>
        <v>0</v>
      </c>
      <c r="K1024" s="33" t="str">
        <f t="shared" si="191"/>
        <v>subtot</v>
      </c>
      <c r="L1024" s="33" t="str">
        <f t="shared" si="188"/>
        <v/>
      </c>
      <c r="M1024" s="33" t="str">
        <f t="shared" si="189"/>
        <v>OTH</v>
      </c>
      <c r="O1024"/>
      <c r="P1024"/>
    </row>
    <row r="1025" spans="1:22" ht="12.75" customHeight="1" x14ac:dyDescent="0.45">
      <c r="A1025" s="49"/>
      <c r="B1025" s="49" t="s">
        <v>210</v>
      </c>
      <c r="C1025" s="51" t="s">
        <v>185</v>
      </c>
      <c r="D1025" s="51">
        <v>0</v>
      </c>
      <c r="E1025" s="51"/>
      <c r="F1025" s="51" t="s">
        <v>208</v>
      </c>
      <c r="G1025" s="51">
        <v>0</v>
      </c>
      <c r="H1025" s="51">
        <v>0</v>
      </c>
      <c r="I1025" s="51">
        <f t="shared" si="190"/>
        <v>0</v>
      </c>
      <c r="K1025" s="33" t="str">
        <f t="shared" si="191"/>
        <v>subtot</v>
      </c>
      <c r="L1025" s="33" t="str">
        <f t="shared" si="188"/>
        <v/>
      </c>
      <c r="M1025" s="33" t="str">
        <f t="shared" si="189"/>
        <v>OTH</v>
      </c>
      <c r="O1025"/>
      <c r="P1025"/>
    </row>
    <row r="1026" spans="1:22" ht="12.75" customHeight="1" x14ac:dyDescent="0.45">
      <c r="A1026" s="49"/>
      <c r="B1026" s="49" t="s">
        <v>211</v>
      </c>
      <c r="C1026" s="51" t="s">
        <v>208</v>
      </c>
      <c r="D1026" s="51">
        <v>0</v>
      </c>
      <c r="E1026" s="51"/>
      <c r="F1026" s="51" t="s">
        <v>208</v>
      </c>
      <c r="G1026" s="51"/>
      <c r="H1026" s="51">
        <v>0</v>
      </c>
      <c r="I1026" s="51">
        <f t="shared" si="190"/>
        <v>0</v>
      </c>
      <c r="K1026" s="33" t="str">
        <f t="shared" si="191"/>
        <v>subtot</v>
      </c>
      <c r="L1026" s="33" t="str">
        <f t="shared" si="188"/>
        <v/>
      </c>
      <c r="M1026" s="33" t="str">
        <f t="shared" si="189"/>
        <v>OTH</v>
      </c>
      <c r="O1026"/>
      <c r="P1026"/>
    </row>
    <row r="1027" spans="1:22" ht="12.75" customHeight="1" x14ac:dyDescent="0.45">
      <c r="A1027" s="49"/>
      <c r="B1027" s="46" t="s">
        <v>213</v>
      </c>
      <c r="C1027" s="51" t="s">
        <v>208</v>
      </c>
      <c r="D1027" s="51">
        <v>0</v>
      </c>
      <c r="E1027" s="51">
        <v>0</v>
      </c>
      <c r="F1027" s="51" t="s">
        <v>208</v>
      </c>
      <c r="G1027" s="51"/>
      <c r="H1027" s="51">
        <v>0</v>
      </c>
      <c r="I1027" s="51">
        <f t="shared" si="190"/>
        <v>0</v>
      </c>
      <c r="K1027" s="33" t="str">
        <f t="shared" si="191"/>
        <v>subtot</v>
      </c>
      <c r="L1027" s="33" t="str">
        <f t="shared" si="188"/>
        <v/>
      </c>
      <c r="M1027" s="33">
        <f t="shared" si="189"/>
        <v>0</v>
      </c>
      <c r="O1027"/>
      <c r="P1027"/>
    </row>
    <row r="1028" spans="1:22" ht="12.75" customHeight="1" x14ac:dyDescent="0.45">
      <c r="A1028" s="49"/>
      <c r="B1028" s="49"/>
      <c r="C1028" s="51"/>
      <c r="D1028" s="51"/>
      <c r="E1028" s="51"/>
      <c r="F1028" s="51"/>
      <c r="G1028" s="51"/>
      <c r="H1028" s="51"/>
      <c r="I1028" s="51">
        <f t="shared" si="190"/>
        <v>0</v>
      </c>
      <c r="K1028" s="33" t="str">
        <f t="shared" si="191"/>
        <v>subtot</v>
      </c>
      <c r="L1028" s="33" t="str">
        <f t="shared" si="188"/>
        <v/>
      </c>
      <c r="M1028" s="33">
        <f t="shared" si="189"/>
        <v>0</v>
      </c>
      <c r="O1028"/>
      <c r="P1028"/>
      <c r="Q1028" s="33"/>
      <c r="R1028" s="33"/>
      <c r="S1028" s="33"/>
      <c r="T1028" s="33"/>
      <c r="U1028" s="33"/>
      <c r="V1028" s="33"/>
    </row>
    <row r="1029" spans="1:22" s="33" customFormat="1" ht="12.75" customHeight="1" x14ac:dyDescent="0.45">
      <c r="A1029" s="46" t="s">
        <v>305</v>
      </c>
      <c r="B1029" s="46" t="s">
        <v>306</v>
      </c>
      <c r="C1029" s="55"/>
      <c r="D1029" s="55"/>
      <c r="E1029" s="55"/>
      <c r="F1029" s="55"/>
      <c r="G1029" s="55"/>
      <c r="H1029" s="55"/>
      <c r="I1029" s="55">
        <f t="shared" si="190"/>
        <v>0</v>
      </c>
      <c r="K1029" s="33" t="str">
        <f t="shared" si="191"/>
        <v>subtot</v>
      </c>
      <c r="L1029" s="33" t="str">
        <f t="shared" si="188"/>
        <v/>
      </c>
      <c r="M1029" s="33">
        <f t="shared" si="189"/>
        <v>0</v>
      </c>
      <c r="O1029"/>
      <c r="P1029"/>
      <c r="Q1029" s="22"/>
      <c r="R1029" s="22"/>
      <c r="S1029" s="22"/>
      <c r="T1029" s="22"/>
      <c r="U1029" s="22"/>
      <c r="V1029" s="22"/>
    </row>
    <row r="1030" spans="1:22" ht="12.75" customHeight="1" x14ac:dyDescent="0.45">
      <c r="A1030" s="49"/>
      <c r="B1030" s="49"/>
      <c r="C1030" s="51"/>
      <c r="D1030" s="51"/>
      <c r="E1030" s="51"/>
      <c r="F1030" s="51"/>
      <c r="G1030" s="51"/>
      <c r="H1030" s="51"/>
      <c r="I1030" s="51">
        <f t="shared" si="190"/>
        <v>0</v>
      </c>
      <c r="K1030" s="33" t="str">
        <f t="shared" si="191"/>
        <v>subtot</v>
      </c>
      <c r="L1030" s="33" t="str">
        <f t="shared" si="188"/>
        <v/>
      </c>
      <c r="M1030" s="33">
        <f t="shared" si="189"/>
        <v>0</v>
      </c>
      <c r="O1030"/>
      <c r="P1030"/>
    </row>
    <row r="1031" spans="1:22" ht="12.75" customHeight="1" x14ac:dyDescent="0.45">
      <c r="A1031" s="49"/>
      <c r="B1031" s="49"/>
      <c r="C1031" s="51"/>
      <c r="D1031" s="51"/>
      <c r="E1031" s="51"/>
      <c r="F1031" s="51"/>
      <c r="G1031" s="51"/>
      <c r="H1031" s="51"/>
      <c r="I1031" s="51">
        <f t="shared" si="190"/>
        <v>0</v>
      </c>
      <c r="K1031" s="33" t="str">
        <f t="shared" si="191"/>
        <v>subtot</v>
      </c>
      <c r="L1031" s="33" t="str">
        <f t="shared" si="188"/>
        <v/>
      </c>
      <c r="M1031" s="33">
        <f t="shared" si="189"/>
        <v>0</v>
      </c>
      <c r="O1031"/>
      <c r="P1031"/>
    </row>
    <row r="1032" spans="1:22" ht="12.75" customHeight="1" x14ac:dyDescent="0.45">
      <c r="A1032" s="49"/>
      <c r="B1032" s="46" t="s">
        <v>176</v>
      </c>
      <c r="C1032" s="51">
        <v>3</v>
      </c>
      <c r="D1032" s="51"/>
      <c r="E1032" s="51"/>
      <c r="F1032" s="51">
        <v>3</v>
      </c>
      <c r="G1032" s="51"/>
      <c r="H1032" s="51">
        <v>0</v>
      </c>
      <c r="I1032" s="51">
        <f t="shared" si="190"/>
        <v>0</v>
      </c>
      <c r="K1032" s="33" t="str">
        <f t="shared" si="191"/>
        <v>subtot</v>
      </c>
      <c r="L1032" s="33" t="str">
        <f t="shared" si="188"/>
        <v/>
      </c>
      <c r="M1032" s="33">
        <f t="shared" si="189"/>
        <v>0</v>
      </c>
      <c r="O1032"/>
      <c r="P1032"/>
    </row>
    <row r="1033" spans="1:22" ht="12.75" customHeight="1" x14ac:dyDescent="0.45">
      <c r="A1033" s="49"/>
      <c r="B1033" s="46" t="s">
        <v>170</v>
      </c>
      <c r="C1033" s="51" t="s">
        <v>208</v>
      </c>
      <c r="D1033" s="51"/>
      <c r="E1033" s="51"/>
      <c r="F1033" s="51">
        <v>2</v>
      </c>
      <c r="G1033" s="51">
        <v>0</v>
      </c>
      <c r="H1033" s="51">
        <v>0</v>
      </c>
      <c r="I1033" s="51">
        <f t="shared" si="190"/>
        <v>0</v>
      </c>
      <c r="K1033" s="33" t="str">
        <f t="shared" si="191"/>
        <v>subtot</v>
      </c>
      <c r="L1033" s="33" t="str">
        <f t="shared" si="188"/>
        <v/>
      </c>
      <c r="M1033" s="33">
        <f t="shared" si="189"/>
        <v>0</v>
      </c>
      <c r="O1033"/>
      <c r="P1033"/>
    </row>
    <row r="1034" spans="1:22" ht="12.75" customHeight="1" x14ac:dyDescent="0.45">
      <c r="A1034" s="49"/>
      <c r="B1034" s="49" t="s">
        <v>172</v>
      </c>
      <c r="C1034" s="51" t="s">
        <v>208</v>
      </c>
      <c r="D1034" s="51">
        <v>0</v>
      </c>
      <c r="E1034" s="51"/>
      <c r="F1034" s="51">
        <v>1</v>
      </c>
      <c r="G1034" s="51">
        <v>0</v>
      </c>
      <c r="H1034" s="51">
        <v>0</v>
      </c>
      <c r="I1034" s="51">
        <f t="shared" si="190"/>
        <v>0</v>
      </c>
      <c r="K1034" s="33" t="str">
        <f t="shared" si="191"/>
        <v>subtot</v>
      </c>
      <c r="L1034" s="33" t="str">
        <f t="shared" si="188"/>
        <v/>
      </c>
      <c r="M1034" s="33" t="str">
        <f t="shared" si="189"/>
        <v>STM</v>
      </c>
      <c r="O1034"/>
      <c r="P1034"/>
    </row>
    <row r="1035" spans="1:22" ht="12.75" customHeight="1" x14ac:dyDescent="0.45">
      <c r="A1035" s="49"/>
      <c r="B1035" s="49" t="s">
        <v>175</v>
      </c>
      <c r="C1035" s="51" t="s">
        <v>185</v>
      </c>
      <c r="D1035" s="51"/>
      <c r="E1035" s="51"/>
      <c r="F1035" s="51">
        <v>1</v>
      </c>
      <c r="G1035" s="51">
        <v>0</v>
      </c>
      <c r="H1035" s="51">
        <v>0</v>
      </c>
      <c r="I1035" s="51">
        <f t="shared" si="190"/>
        <v>0</v>
      </c>
      <c r="K1035" s="33" t="str">
        <f t="shared" si="191"/>
        <v>subtot</v>
      </c>
      <c r="L1035" s="33" t="str">
        <f t="shared" si="188"/>
        <v/>
      </c>
      <c r="M1035" s="33">
        <f t="shared" si="189"/>
        <v>0</v>
      </c>
      <c r="O1035"/>
      <c r="P1035"/>
    </row>
    <row r="1036" spans="1:22" ht="12.75" customHeight="1" x14ac:dyDescent="0.45">
      <c r="A1036" s="49"/>
      <c r="B1036" s="46" t="s">
        <v>178</v>
      </c>
      <c r="C1036" s="51">
        <v>2</v>
      </c>
      <c r="D1036" s="51">
        <v>0</v>
      </c>
      <c r="E1036" s="51"/>
      <c r="F1036" s="51">
        <v>1</v>
      </c>
      <c r="G1036" s="51"/>
      <c r="H1036" s="51">
        <v>0</v>
      </c>
      <c r="I1036" s="51">
        <f t="shared" si="190"/>
        <v>0</v>
      </c>
      <c r="K1036" s="33" t="str">
        <f t="shared" si="191"/>
        <v>subtot</v>
      </c>
      <c r="L1036" s="33" t="str">
        <f t="shared" si="188"/>
        <v/>
      </c>
      <c r="M1036" s="33">
        <f t="shared" si="189"/>
        <v>0</v>
      </c>
      <c r="O1036"/>
      <c r="P1036"/>
    </row>
    <row r="1037" spans="1:22" ht="12.75" customHeight="1" x14ac:dyDescent="0.45">
      <c r="A1037" s="49"/>
      <c r="B1037" s="49" t="s">
        <v>180</v>
      </c>
      <c r="C1037" s="51" t="s">
        <v>208</v>
      </c>
      <c r="D1037" s="51">
        <v>0</v>
      </c>
      <c r="E1037" s="51"/>
      <c r="F1037" s="51" t="s">
        <v>208</v>
      </c>
      <c r="G1037" s="51">
        <v>0</v>
      </c>
      <c r="H1037" s="51">
        <v>0</v>
      </c>
      <c r="I1037" s="51">
        <f t="shared" si="190"/>
        <v>0</v>
      </c>
      <c r="K1037" s="33" t="str">
        <f t="shared" si="191"/>
        <v>subtot</v>
      </c>
      <c r="L1037" s="33" t="str">
        <f t="shared" si="188"/>
        <v/>
      </c>
      <c r="M1037" s="33" t="str">
        <f t="shared" si="189"/>
        <v>PRH</v>
      </c>
      <c r="O1037"/>
      <c r="P1037"/>
    </row>
    <row r="1038" spans="1:22" ht="12.75" customHeight="1" x14ac:dyDescent="0.45">
      <c r="A1038" s="49"/>
      <c r="B1038" s="49" t="s">
        <v>183</v>
      </c>
      <c r="C1038" s="51">
        <v>1</v>
      </c>
      <c r="D1038" s="51">
        <v>0</v>
      </c>
      <c r="E1038" s="51"/>
      <c r="F1038" s="51" t="s">
        <v>208</v>
      </c>
      <c r="G1038" s="51">
        <v>0</v>
      </c>
      <c r="H1038" s="51">
        <v>0</v>
      </c>
      <c r="I1038" s="51">
        <f t="shared" si="190"/>
        <v>0</v>
      </c>
      <c r="K1038" s="33" t="str">
        <f t="shared" si="191"/>
        <v>subtot</v>
      </c>
      <c r="L1038" s="33" t="str">
        <f t="shared" si="188"/>
        <v/>
      </c>
      <c r="M1038" s="33" t="str">
        <f t="shared" si="189"/>
        <v>PRC</v>
      </c>
      <c r="O1038"/>
      <c r="P1038"/>
    </row>
    <row r="1039" spans="1:22" ht="12.75" customHeight="1" x14ac:dyDescent="0.45">
      <c r="A1039" s="49"/>
      <c r="B1039" s="49" t="s">
        <v>187</v>
      </c>
      <c r="C1039" s="51">
        <v>1</v>
      </c>
      <c r="D1039" s="51">
        <v>0</v>
      </c>
      <c r="E1039" s="51"/>
      <c r="F1039" s="51" t="s">
        <v>208</v>
      </c>
      <c r="G1039" s="51"/>
      <c r="H1039" s="51">
        <v>0</v>
      </c>
      <c r="I1039" s="51">
        <f t="shared" si="190"/>
        <v>0</v>
      </c>
      <c r="K1039" s="33" t="str">
        <f t="shared" si="191"/>
        <v>subtot</v>
      </c>
      <c r="L1039" s="33" t="str">
        <f t="shared" si="188"/>
        <v/>
      </c>
      <c r="M1039" s="33" t="str">
        <f t="shared" si="189"/>
        <v>MDR</v>
      </c>
      <c r="O1039"/>
      <c r="P1039"/>
    </row>
    <row r="1040" spans="1:22" ht="12.75" customHeight="1" x14ac:dyDescent="0.45">
      <c r="A1040" s="49"/>
      <c r="B1040" s="49" t="s">
        <v>190</v>
      </c>
      <c r="C1040" s="51" t="s">
        <v>208</v>
      </c>
      <c r="D1040" s="51"/>
      <c r="E1040" s="51"/>
      <c r="F1040" s="51"/>
      <c r="G1040" s="51"/>
      <c r="H1040" s="51" t="s">
        <v>185</v>
      </c>
      <c r="I1040" s="51">
        <f t="shared" si="190"/>
        <v>0</v>
      </c>
      <c r="K1040" s="33" t="str">
        <f t="shared" si="191"/>
        <v>subtot</v>
      </c>
      <c r="L1040" s="33" t="str">
        <f t="shared" si="188"/>
        <v/>
      </c>
      <c r="M1040" s="33" t="str">
        <f t="shared" si="189"/>
        <v>ECP</v>
      </c>
      <c r="O1040"/>
      <c r="P1040"/>
    </row>
    <row r="1041" spans="1:22" ht="12.75" customHeight="1" x14ac:dyDescent="0.45">
      <c r="A1041" s="49"/>
      <c r="B1041" s="49" t="s">
        <v>193</v>
      </c>
      <c r="C1041" s="51" t="s">
        <v>208</v>
      </c>
      <c r="D1041" s="51">
        <v>0</v>
      </c>
      <c r="E1041" s="51"/>
      <c r="F1041" s="51" t="s">
        <v>208</v>
      </c>
      <c r="G1041" s="51">
        <v>0</v>
      </c>
      <c r="H1041" s="51">
        <v>0</v>
      </c>
      <c r="I1041" s="51">
        <f t="shared" si="190"/>
        <v>0</v>
      </c>
      <c r="K1041" s="33" t="str">
        <f t="shared" si="191"/>
        <v>subtot</v>
      </c>
      <c r="L1041" s="33" t="str">
        <f t="shared" si="188"/>
        <v/>
      </c>
      <c r="M1041" s="33" t="str">
        <f t="shared" si="189"/>
        <v>OTP</v>
      </c>
      <c r="O1041"/>
      <c r="P1041"/>
    </row>
    <row r="1042" spans="1:22" ht="12.75" customHeight="1" x14ac:dyDescent="0.45">
      <c r="A1042" s="49"/>
      <c r="B1042" s="46" t="s">
        <v>196</v>
      </c>
      <c r="C1042" s="51">
        <v>1</v>
      </c>
      <c r="D1042" s="51">
        <v>0</v>
      </c>
      <c r="E1042" s="51"/>
      <c r="F1042" s="51" t="s">
        <v>208</v>
      </c>
      <c r="G1042" s="51"/>
      <c r="H1042" s="51">
        <v>0</v>
      </c>
      <c r="I1042" s="51">
        <f t="shared" si="190"/>
        <v>0</v>
      </c>
      <c r="K1042" s="33" t="str">
        <f t="shared" si="191"/>
        <v>subtot</v>
      </c>
      <c r="L1042" s="33" t="str">
        <f t="shared" ref="L1042:L1105" si="192">IFERROR(VLOOKUP(K1042,$O$17:$P$38,2,FALSE),"")</f>
        <v/>
      </c>
      <c r="M1042" s="33">
        <f t="shared" ref="M1042:M1105" si="193">IFERROR(VLOOKUP(B1042,$Z$17:$AA$33,2,FALSE),0)</f>
        <v>0</v>
      </c>
      <c r="O1042"/>
      <c r="P1042"/>
    </row>
    <row r="1043" spans="1:22" ht="12.75" customHeight="1" x14ac:dyDescent="0.45">
      <c r="A1043" s="49"/>
      <c r="B1043" s="49" t="s">
        <v>198</v>
      </c>
      <c r="C1043" s="51">
        <v>1</v>
      </c>
      <c r="D1043" s="51">
        <v>0</v>
      </c>
      <c r="E1043" s="51"/>
      <c r="F1043" s="51" t="s">
        <v>208</v>
      </c>
      <c r="G1043" s="51">
        <v>0</v>
      </c>
      <c r="H1043" s="51">
        <v>0</v>
      </c>
      <c r="I1043" s="51">
        <f t="shared" si="190"/>
        <v>0</v>
      </c>
      <c r="K1043" s="33" t="str">
        <f t="shared" si="191"/>
        <v>subtot</v>
      </c>
      <c r="L1043" s="33" t="str">
        <f t="shared" si="192"/>
        <v/>
      </c>
      <c r="M1043" s="33" t="str">
        <f t="shared" si="193"/>
        <v>SPC</v>
      </c>
      <c r="O1043"/>
      <c r="P1043"/>
    </row>
    <row r="1044" spans="1:22" ht="12.75" customHeight="1" x14ac:dyDescent="0.45">
      <c r="A1044" s="49"/>
      <c r="B1044" s="49" t="s">
        <v>201</v>
      </c>
      <c r="C1044" s="51" t="s">
        <v>208</v>
      </c>
      <c r="D1044" s="51"/>
      <c r="E1044" s="51"/>
      <c r="F1044" s="51"/>
      <c r="G1044" s="51"/>
      <c r="H1044" s="51" t="s">
        <v>185</v>
      </c>
      <c r="I1044" s="51">
        <f t="shared" si="190"/>
        <v>0</v>
      </c>
      <c r="K1044" s="33" t="str">
        <f t="shared" si="191"/>
        <v>subtot</v>
      </c>
      <c r="L1044" s="33" t="str">
        <f t="shared" si="192"/>
        <v/>
      </c>
      <c r="M1044" s="33" t="str">
        <f t="shared" si="193"/>
        <v>LIG</v>
      </c>
      <c r="O1044"/>
      <c r="P1044"/>
    </row>
    <row r="1045" spans="1:22" ht="12.75" customHeight="1" x14ac:dyDescent="0.45">
      <c r="A1045" s="49"/>
      <c r="B1045" s="49" t="s">
        <v>204</v>
      </c>
      <c r="C1045" s="51" t="s">
        <v>208</v>
      </c>
      <c r="D1045" s="51">
        <v>0</v>
      </c>
      <c r="E1045" s="51"/>
      <c r="F1045" s="51" t="s">
        <v>208</v>
      </c>
      <c r="G1045" s="51"/>
      <c r="H1045" s="51">
        <v>0</v>
      </c>
      <c r="I1045" s="51">
        <f t="shared" ref="I1045:I1108" si="194">G1045+E1045+D1045</f>
        <v>0</v>
      </c>
      <c r="K1045" s="33" t="str">
        <f t="shared" si="191"/>
        <v>subtot</v>
      </c>
      <c r="L1045" s="33" t="str">
        <f t="shared" si="192"/>
        <v/>
      </c>
      <c r="M1045" s="33" t="str">
        <f t="shared" si="193"/>
        <v>OTH</v>
      </c>
      <c r="O1045"/>
      <c r="P1045"/>
    </row>
    <row r="1046" spans="1:22" ht="12.75" customHeight="1" x14ac:dyDescent="0.45">
      <c r="A1046" s="49"/>
      <c r="B1046" s="49" t="s">
        <v>207</v>
      </c>
      <c r="C1046" s="51" t="s">
        <v>208</v>
      </c>
      <c r="D1046" s="51"/>
      <c r="E1046" s="51"/>
      <c r="F1046" s="51">
        <v>0</v>
      </c>
      <c r="G1046" s="51"/>
      <c r="H1046" s="51" t="s">
        <v>185</v>
      </c>
      <c r="I1046" s="51">
        <f t="shared" si="194"/>
        <v>0</v>
      </c>
      <c r="K1046" s="33" t="str">
        <f t="shared" si="191"/>
        <v>subtot</v>
      </c>
      <c r="L1046" s="33" t="str">
        <f t="shared" si="192"/>
        <v/>
      </c>
      <c r="M1046" s="33" t="str">
        <f t="shared" si="193"/>
        <v>OTH</v>
      </c>
      <c r="O1046"/>
      <c r="P1046"/>
    </row>
    <row r="1047" spans="1:22" ht="12.75" customHeight="1" x14ac:dyDescent="0.45">
      <c r="A1047" s="49"/>
      <c r="B1047" s="49" t="s">
        <v>210</v>
      </c>
      <c r="C1047" s="51" t="s">
        <v>185</v>
      </c>
      <c r="D1047" s="51">
        <v>0</v>
      </c>
      <c r="E1047" s="51"/>
      <c r="F1047" s="51" t="s">
        <v>208</v>
      </c>
      <c r="G1047" s="51">
        <v>0</v>
      </c>
      <c r="H1047" s="51">
        <v>0</v>
      </c>
      <c r="I1047" s="51">
        <f t="shared" si="194"/>
        <v>0</v>
      </c>
      <c r="K1047" s="33" t="str">
        <f t="shared" si="191"/>
        <v>subtot</v>
      </c>
      <c r="L1047" s="33" t="str">
        <f t="shared" si="192"/>
        <v/>
      </c>
      <c r="M1047" s="33" t="str">
        <f t="shared" si="193"/>
        <v>OTH</v>
      </c>
      <c r="O1047"/>
      <c r="P1047"/>
    </row>
    <row r="1048" spans="1:22" ht="12.75" customHeight="1" x14ac:dyDescent="0.45">
      <c r="A1048" s="49"/>
      <c r="B1048" s="49" t="s">
        <v>211</v>
      </c>
      <c r="C1048" s="51" t="s">
        <v>208</v>
      </c>
      <c r="D1048" s="51">
        <v>0</v>
      </c>
      <c r="E1048" s="51"/>
      <c r="F1048" s="51" t="s">
        <v>208</v>
      </c>
      <c r="G1048" s="51"/>
      <c r="H1048" s="51">
        <v>0</v>
      </c>
      <c r="I1048" s="51">
        <f t="shared" si="194"/>
        <v>0</v>
      </c>
      <c r="K1048" s="33" t="str">
        <f t="shared" si="191"/>
        <v>subtot</v>
      </c>
      <c r="L1048" s="33" t="str">
        <f t="shared" si="192"/>
        <v/>
      </c>
      <c r="M1048" s="33" t="str">
        <f t="shared" si="193"/>
        <v>OTH</v>
      </c>
      <c r="O1048"/>
      <c r="P1048"/>
    </row>
    <row r="1049" spans="1:22" ht="12.75" customHeight="1" x14ac:dyDescent="0.45">
      <c r="A1049" s="49"/>
      <c r="B1049" s="46" t="s">
        <v>213</v>
      </c>
      <c r="C1049" s="51" t="s">
        <v>208</v>
      </c>
      <c r="D1049" s="51">
        <v>0</v>
      </c>
      <c r="E1049" s="51">
        <v>0</v>
      </c>
      <c r="F1049" s="51" t="s">
        <v>208</v>
      </c>
      <c r="G1049" s="51"/>
      <c r="H1049" s="51">
        <v>0</v>
      </c>
      <c r="I1049" s="51">
        <f t="shared" si="194"/>
        <v>0</v>
      </c>
      <c r="K1049" s="33" t="str">
        <f t="shared" si="191"/>
        <v>subtot</v>
      </c>
      <c r="L1049" s="33" t="str">
        <f t="shared" si="192"/>
        <v/>
      </c>
      <c r="M1049" s="33">
        <f t="shared" si="193"/>
        <v>0</v>
      </c>
      <c r="O1049"/>
      <c r="P1049"/>
    </row>
    <row r="1050" spans="1:22" ht="12.75" customHeight="1" x14ac:dyDescent="0.45">
      <c r="A1050" s="49"/>
      <c r="B1050" s="49"/>
      <c r="C1050" s="51"/>
      <c r="D1050" s="51"/>
      <c r="E1050" s="51"/>
      <c r="F1050" s="51"/>
      <c r="G1050" s="51"/>
      <c r="H1050" s="51"/>
      <c r="I1050" s="51">
        <f t="shared" si="194"/>
        <v>0</v>
      </c>
      <c r="K1050" s="33" t="str">
        <f t="shared" si="191"/>
        <v>subtot</v>
      </c>
      <c r="L1050" s="33" t="str">
        <f t="shared" si="192"/>
        <v/>
      </c>
      <c r="M1050" s="33">
        <f t="shared" si="193"/>
        <v>0</v>
      </c>
      <c r="O1050"/>
      <c r="P1050"/>
      <c r="Q1050" s="33"/>
      <c r="R1050" s="33"/>
      <c r="S1050" s="33"/>
      <c r="T1050" s="33"/>
      <c r="U1050" s="33"/>
      <c r="V1050" s="33"/>
    </row>
    <row r="1051" spans="1:22" s="33" customFormat="1" ht="12.75" customHeight="1" x14ac:dyDescent="0.45">
      <c r="A1051" s="46" t="s">
        <v>307</v>
      </c>
      <c r="B1051" s="46" t="s">
        <v>209</v>
      </c>
      <c r="C1051" s="55"/>
      <c r="D1051" s="55"/>
      <c r="E1051" s="55"/>
      <c r="F1051" s="55"/>
      <c r="G1051" s="55"/>
      <c r="H1051" s="55"/>
      <c r="I1051" s="55">
        <f t="shared" si="194"/>
        <v>0</v>
      </c>
      <c r="K1051" s="33" t="str">
        <f t="shared" si="191"/>
        <v>PLASTICS AND RUBBER PRODUCTS</v>
      </c>
      <c r="L1051" s="33" t="str">
        <f t="shared" si="192"/>
        <v>ICH</v>
      </c>
      <c r="M1051" s="33">
        <f t="shared" si="193"/>
        <v>0</v>
      </c>
      <c r="O1051"/>
      <c r="P1051"/>
      <c r="Q1051" s="22"/>
      <c r="R1051" s="22"/>
      <c r="S1051" s="22"/>
      <c r="T1051" s="22"/>
      <c r="U1051" s="22"/>
      <c r="V1051" s="22"/>
    </row>
    <row r="1052" spans="1:22" ht="12.75" customHeight="1" x14ac:dyDescent="0.45">
      <c r="A1052" s="57"/>
      <c r="B1052" s="58"/>
      <c r="C1052" s="51"/>
      <c r="D1052" s="51"/>
      <c r="E1052" s="51"/>
      <c r="F1052" s="51"/>
      <c r="G1052" s="51"/>
      <c r="H1052" s="51"/>
      <c r="I1052" s="51">
        <f t="shared" si="194"/>
        <v>0</v>
      </c>
      <c r="K1052" s="33" t="str">
        <f t="shared" si="191"/>
        <v>PLASTICS AND RUBBER PRODUCTS</v>
      </c>
      <c r="L1052" s="33" t="str">
        <f t="shared" si="192"/>
        <v>ICH</v>
      </c>
      <c r="M1052" s="33">
        <f t="shared" si="193"/>
        <v>0</v>
      </c>
      <c r="O1052"/>
      <c r="P1052"/>
    </row>
    <row r="1053" spans="1:22" ht="12.75" customHeight="1" x14ac:dyDescent="0.45">
      <c r="A1053" s="49"/>
      <c r="B1053" s="49"/>
      <c r="C1053" s="51"/>
      <c r="D1053" s="51"/>
      <c r="E1053" s="51"/>
      <c r="F1053" s="51"/>
      <c r="G1053" s="51"/>
      <c r="H1053" s="51"/>
      <c r="I1053" s="51">
        <f t="shared" si="194"/>
        <v>0</v>
      </c>
      <c r="K1053" s="33" t="str">
        <f t="shared" si="191"/>
        <v>PLASTICS AND RUBBER PRODUCTS</v>
      </c>
      <c r="L1053" s="33" t="str">
        <f t="shared" si="192"/>
        <v>ICH</v>
      </c>
      <c r="M1053" s="33">
        <f t="shared" si="193"/>
        <v>0</v>
      </c>
      <c r="O1053"/>
      <c r="P1053"/>
    </row>
    <row r="1054" spans="1:22" ht="12.75" customHeight="1" x14ac:dyDescent="0.45">
      <c r="A1054" s="49"/>
      <c r="B1054" s="46" t="s">
        <v>176</v>
      </c>
      <c r="C1054" s="51">
        <v>168</v>
      </c>
      <c r="D1054" s="51"/>
      <c r="E1054" s="51"/>
      <c r="F1054" s="51">
        <v>83</v>
      </c>
      <c r="G1054" s="51">
        <v>3</v>
      </c>
      <c r="H1054" s="51">
        <v>0</v>
      </c>
      <c r="I1054" s="51">
        <f t="shared" si="194"/>
        <v>3</v>
      </c>
      <c r="K1054" s="33" t="str">
        <f t="shared" si="191"/>
        <v>PLASTICS AND RUBBER PRODUCTS</v>
      </c>
      <c r="L1054" s="33" t="str">
        <f t="shared" si="192"/>
        <v>ICH</v>
      </c>
      <c r="M1054" s="33">
        <f t="shared" si="193"/>
        <v>0</v>
      </c>
      <c r="O1054"/>
      <c r="P1054"/>
    </row>
    <row r="1055" spans="1:22" ht="12.75" customHeight="1" x14ac:dyDescent="0.45">
      <c r="A1055" s="49"/>
      <c r="B1055" s="46" t="s">
        <v>170</v>
      </c>
      <c r="C1055" s="51" t="s">
        <v>237</v>
      </c>
      <c r="D1055" s="51"/>
      <c r="E1055" s="51"/>
      <c r="F1055" s="51">
        <v>31</v>
      </c>
      <c r="G1055" s="51"/>
      <c r="H1055" s="51">
        <v>0</v>
      </c>
      <c r="I1055" s="51">
        <f t="shared" si="194"/>
        <v>0</v>
      </c>
      <c r="K1055" s="33" t="str">
        <f t="shared" si="191"/>
        <v>PLASTICS AND RUBBER PRODUCTS</v>
      </c>
      <c r="L1055" s="33" t="str">
        <f t="shared" si="192"/>
        <v>ICH</v>
      </c>
      <c r="M1055" s="33">
        <f t="shared" si="193"/>
        <v>0</v>
      </c>
      <c r="O1055"/>
      <c r="P1055"/>
    </row>
    <row r="1056" spans="1:22" ht="12.75" customHeight="1" x14ac:dyDescent="0.45">
      <c r="A1056" s="49"/>
      <c r="B1056" s="49" t="s">
        <v>172</v>
      </c>
      <c r="C1056" s="51" t="s">
        <v>237</v>
      </c>
      <c r="D1056" s="51"/>
      <c r="E1056" s="51"/>
      <c r="F1056" s="51">
        <v>11</v>
      </c>
      <c r="G1056" s="51"/>
      <c r="H1056" s="51">
        <v>0</v>
      </c>
      <c r="I1056" s="51">
        <f t="shared" si="194"/>
        <v>0</v>
      </c>
      <c r="K1056" s="33" t="str">
        <f t="shared" si="191"/>
        <v>PLASTICS AND RUBBER PRODUCTS</v>
      </c>
      <c r="L1056" s="33" t="str">
        <f t="shared" si="192"/>
        <v>ICH</v>
      </c>
      <c r="M1056" s="33" t="str">
        <f t="shared" si="193"/>
        <v>STM</v>
      </c>
      <c r="O1056"/>
      <c r="P1056"/>
    </row>
    <row r="1057" spans="1:22" ht="12.75" customHeight="1" x14ac:dyDescent="0.45">
      <c r="A1057" s="49"/>
      <c r="B1057" s="49" t="s">
        <v>175</v>
      </c>
      <c r="C1057" s="51" t="s">
        <v>185</v>
      </c>
      <c r="D1057" s="51">
        <v>0</v>
      </c>
      <c r="E1057" s="51"/>
      <c r="F1057" s="51">
        <v>20</v>
      </c>
      <c r="G1057" s="51"/>
      <c r="H1057" s="51">
        <v>0</v>
      </c>
      <c r="I1057" s="51">
        <f t="shared" si="194"/>
        <v>0</v>
      </c>
      <c r="K1057" s="33" t="str">
        <f t="shared" si="191"/>
        <v>PLASTICS AND RUBBER PRODUCTS</v>
      </c>
      <c r="L1057" s="33" t="str">
        <f t="shared" si="192"/>
        <v>ICH</v>
      </c>
      <c r="M1057" s="33">
        <f t="shared" si="193"/>
        <v>0</v>
      </c>
      <c r="O1057"/>
      <c r="P1057"/>
    </row>
    <row r="1058" spans="1:22" ht="12.75" customHeight="1" x14ac:dyDescent="0.45">
      <c r="A1058" s="49"/>
      <c r="B1058" s="46" t="s">
        <v>178</v>
      </c>
      <c r="C1058" s="51">
        <v>126</v>
      </c>
      <c r="D1058" s="51">
        <v>0</v>
      </c>
      <c r="E1058" s="51"/>
      <c r="F1058" s="51">
        <v>31</v>
      </c>
      <c r="G1058" s="51"/>
      <c r="H1058" s="51">
        <v>0</v>
      </c>
      <c r="I1058" s="51">
        <f t="shared" si="194"/>
        <v>0</v>
      </c>
      <c r="K1058" s="33" t="str">
        <f t="shared" si="191"/>
        <v>PLASTICS AND RUBBER PRODUCTS</v>
      </c>
      <c r="L1058" s="33" t="str">
        <f t="shared" si="192"/>
        <v>ICH</v>
      </c>
      <c r="M1058" s="33">
        <f t="shared" si="193"/>
        <v>0</v>
      </c>
      <c r="O1058"/>
      <c r="P1058"/>
    </row>
    <row r="1059" spans="1:22" ht="12.75" customHeight="1" x14ac:dyDescent="0.45">
      <c r="A1059" s="49"/>
      <c r="B1059" s="49" t="s">
        <v>180</v>
      </c>
      <c r="C1059" s="51">
        <v>19</v>
      </c>
      <c r="D1059" s="51">
        <v>0</v>
      </c>
      <c r="E1059" s="51"/>
      <c r="F1059" s="51">
        <v>29</v>
      </c>
      <c r="G1059" s="51"/>
      <c r="H1059" s="51">
        <v>0</v>
      </c>
      <c r="I1059" s="51">
        <f t="shared" si="194"/>
        <v>0</v>
      </c>
      <c r="K1059" s="33" t="str">
        <f t="shared" si="191"/>
        <v>PLASTICS AND RUBBER PRODUCTS</v>
      </c>
      <c r="L1059" s="33" t="str">
        <f t="shared" si="192"/>
        <v>ICH</v>
      </c>
      <c r="M1059" s="33" t="str">
        <f t="shared" si="193"/>
        <v>PRH</v>
      </c>
      <c r="O1059"/>
      <c r="P1059"/>
    </row>
    <row r="1060" spans="1:22" ht="12.75" customHeight="1" x14ac:dyDescent="0.45">
      <c r="A1060" s="49"/>
      <c r="B1060" s="49" t="s">
        <v>183</v>
      </c>
      <c r="C1060" s="51">
        <v>14</v>
      </c>
      <c r="D1060" s="51">
        <v>0</v>
      </c>
      <c r="E1060" s="51">
        <v>0</v>
      </c>
      <c r="F1060" s="51" t="s">
        <v>208</v>
      </c>
      <c r="G1060" s="51">
        <v>0</v>
      </c>
      <c r="H1060" s="51">
        <v>0</v>
      </c>
      <c r="I1060" s="51">
        <f t="shared" si="194"/>
        <v>0</v>
      </c>
      <c r="K1060" s="33" t="str">
        <f t="shared" si="191"/>
        <v>PLASTICS AND RUBBER PRODUCTS</v>
      </c>
      <c r="L1060" s="33" t="str">
        <f t="shared" si="192"/>
        <v>ICH</v>
      </c>
      <c r="M1060" s="33" t="str">
        <f t="shared" si="193"/>
        <v>PRC</v>
      </c>
      <c r="O1060"/>
      <c r="P1060"/>
    </row>
    <row r="1061" spans="1:22" ht="12.75" customHeight="1" x14ac:dyDescent="0.45">
      <c r="A1061" s="49"/>
      <c r="B1061" s="49" t="s">
        <v>187</v>
      </c>
      <c r="C1061" s="51">
        <v>86</v>
      </c>
      <c r="D1061" s="51">
        <v>0</v>
      </c>
      <c r="E1061" s="51"/>
      <c r="F1061" s="51" t="s">
        <v>208</v>
      </c>
      <c r="G1061" s="51"/>
      <c r="H1061" s="51">
        <v>0</v>
      </c>
      <c r="I1061" s="51">
        <f t="shared" si="194"/>
        <v>0</v>
      </c>
      <c r="K1061" s="33" t="str">
        <f t="shared" si="191"/>
        <v>PLASTICS AND RUBBER PRODUCTS</v>
      </c>
      <c r="L1061" s="33" t="str">
        <f t="shared" si="192"/>
        <v>ICH</v>
      </c>
      <c r="M1061" s="33" t="str">
        <f t="shared" si="193"/>
        <v>MDR</v>
      </c>
      <c r="O1061"/>
      <c r="P1061"/>
    </row>
    <row r="1062" spans="1:22" ht="12.75" customHeight="1" x14ac:dyDescent="0.45">
      <c r="A1062" s="49"/>
      <c r="B1062" s="49" t="s">
        <v>190</v>
      </c>
      <c r="C1062" s="51" t="s">
        <v>237</v>
      </c>
      <c r="D1062" s="51"/>
      <c r="E1062" s="51"/>
      <c r="F1062" s="51"/>
      <c r="G1062" s="51"/>
      <c r="H1062" s="51" t="s">
        <v>185</v>
      </c>
      <c r="I1062" s="51">
        <f t="shared" si="194"/>
        <v>0</v>
      </c>
      <c r="K1062" s="33" t="str">
        <f t="shared" si="191"/>
        <v>PLASTICS AND RUBBER PRODUCTS</v>
      </c>
      <c r="L1062" s="33" t="str">
        <f t="shared" si="192"/>
        <v>ICH</v>
      </c>
      <c r="M1062" s="33" t="str">
        <f t="shared" si="193"/>
        <v>ECP</v>
      </c>
      <c r="O1062"/>
      <c r="P1062"/>
    </row>
    <row r="1063" spans="1:22" ht="12.75" customHeight="1" x14ac:dyDescent="0.45">
      <c r="A1063" s="49"/>
      <c r="B1063" s="49" t="s">
        <v>193</v>
      </c>
      <c r="C1063" s="51">
        <v>5</v>
      </c>
      <c r="D1063" s="51">
        <v>0</v>
      </c>
      <c r="E1063" s="51"/>
      <c r="F1063" s="51"/>
      <c r="G1063" s="51"/>
      <c r="H1063" s="51">
        <v>0</v>
      </c>
      <c r="I1063" s="51">
        <f t="shared" si="194"/>
        <v>0</v>
      </c>
      <c r="K1063" s="33" t="str">
        <f t="shared" si="191"/>
        <v>PLASTICS AND RUBBER PRODUCTS</v>
      </c>
      <c r="L1063" s="33" t="str">
        <f t="shared" si="192"/>
        <v>ICH</v>
      </c>
      <c r="M1063" s="33" t="str">
        <f t="shared" si="193"/>
        <v>OTP</v>
      </c>
      <c r="O1063"/>
      <c r="P1063"/>
    </row>
    <row r="1064" spans="1:22" ht="12.75" customHeight="1" x14ac:dyDescent="0.45">
      <c r="A1064" s="49"/>
      <c r="B1064" s="46" t="s">
        <v>196</v>
      </c>
      <c r="C1064" s="51">
        <v>39</v>
      </c>
      <c r="D1064" s="51">
        <v>0</v>
      </c>
      <c r="E1064" s="51"/>
      <c r="F1064" s="51">
        <v>22</v>
      </c>
      <c r="G1064" s="51">
        <v>2</v>
      </c>
      <c r="H1064" s="51">
        <v>0</v>
      </c>
      <c r="I1064" s="51">
        <f t="shared" si="194"/>
        <v>2</v>
      </c>
      <c r="K1064" s="33" t="str">
        <f t="shared" si="191"/>
        <v>PLASTICS AND RUBBER PRODUCTS</v>
      </c>
      <c r="L1064" s="33" t="str">
        <f t="shared" si="192"/>
        <v>ICH</v>
      </c>
      <c r="M1064" s="33">
        <f t="shared" si="193"/>
        <v>0</v>
      </c>
      <c r="O1064"/>
      <c r="P1064"/>
    </row>
    <row r="1065" spans="1:22" ht="12.75" customHeight="1" x14ac:dyDescent="0.45">
      <c r="A1065" s="49"/>
      <c r="B1065" s="49" t="s">
        <v>198</v>
      </c>
      <c r="C1065" s="51">
        <v>17</v>
      </c>
      <c r="D1065" s="51">
        <v>0</v>
      </c>
      <c r="E1065" s="51">
        <v>0</v>
      </c>
      <c r="F1065" s="51">
        <v>21</v>
      </c>
      <c r="G1065" s="51"/>
      <c r="H1065" s="51">
        <v>0</v>
      </c>
      <c r="I1065" s="51">
        <f t="shared" si="194"/>
        <v>0</v>
      </c>
      <c r="K1065" s="33" t="str">
        <f t="shared" ref="K1065:K1128" si="195">IF(LEN(TRIM(A1065))&gt;3,"subtot",IF(LEN(TRIM(A1065))=3,B1065,K1064))</f>
        <v>PLASTICS AND RUBBER PRODUCTS</v>
      </c>
      <c r="L1065" s="33" t="str">
        <f t="shared" si="192"/>
        <v>ICH</v>
      </c>
      <c r="M1065" s="33" t="str">
        <f t="shared" si="193"/>
        <v>SPC</v>
      </c>
      <c r="O1065"/>
      <c r="P1065"/>
    </row>
    <row r="1066" spans="1:22" ht="12.75" customHeight="1" x14ac:dyDescent="0.45">
      <c r="A1066" s="49"/>
      <c r="B1066" s="49" t="s">
        <v>201</v>
      </c>
      <c r="C1066" s="51">
        <v>13</v>
      </c>
      <c r="D1066" s="51"/>
      <c r="E1066" s="51"/>
      <c r="F1066" s="51"/>
      <c r="G1066" s="51"/>
      <c r="H1066" s="51" t="s">
        <v>185</v>
      </c>
      <c r="I1066" s="51">
        <f t="shared" si="194"/>
        <v>0</v>
      </c>
      <c r="K1066" s="33" t="str">
        <f t="shared" si="195"/>
        <v>PLASTICS AND RUBBER PRODUCTS</v>
      </c>
      <c r="L1066" s="33" t="str">
        <f t="shared" si="192"/>
        <v>ICH</v>
      </c>
      <c r="M1066" s="33" t="str">
        <f t="shared" si="193"/>
        <v>LIG</v>
      </c>
      <c r="O1066"/>
      <c r="P1066"/>
    </row>
    <row r="1067" spans="1:22" ht="12.75" customHeight="1" x14ac:dyDescent="0.45">
      <c r="A1067" s="49"/>
      <c r="B1067" s="49" t="s">
        <v>204</v>
      </c>
      <c r="C1067" s="51">
        <v>5</v>
      </c>
      <c r="D1067" s="51">
        <v>0</v>
      </c>
      <c r="E1067" s="51">
        <v>0</v>
      </c>
      <c r="F1067" s="51">
        <v>1</v>
      </c>
      <c r="G1067" s="51"/>
      <c r="H1067" s="51">
        <v>0</v>
      </c>
      <c r="I1067" s="51">
        <f t="shared" si="194"/>
        <v>0</v>
      </c>
      <c r="K1067" s="33" t="str">
        <f t="shared" si="195"/>
        <v>PLASTICS AND RUBBER PRODUCTS</v>
      </c>
      <c r="L1067" s="33" t="str">
        <f t="shared" si="192"/>
        <v>ICH</v>
      </c>
      <c r="M1067" s="33" t="str">
        <f t="shared" si="193"/>
        <v>OTH</v>
      </c>
      <c r="O1067"/>
      <c r="P1067"/>
    </row>
    <row r="1068" spans="1:22" ht="12.75" customHeight="1" x14ac:dyDescent="0.45">
      <c r="A1068" s="49"/>
      <c r="B1068" s="49" t="s">
        <v>207</v>
      </c>
      <c r="C1068" s="51">
        <v>2</v>
      </c>
      <c r="D1068" s="51"/>
      <c r="E1068" s="51"/>
      <c r="F1068" s="51" t="s">
        <v>208</v>
      </c>
      <c r="G1068" s="51">
        <v>2</v>
      </c>
      <c r="H1068" s="51" t="s">
        <v>185</v>
      </c>
      <c r="I1068" s="51">
        <f t="shared" si="194"/>
        <v>2</v>
      </c>
      <c r="K1068" s="33" t="str">
        <f t="shared" si="195"/>
        <v>PLASTICS AND RUBBER PRODUCTS</v>
      </c>
      <c r="L1068" s="33" t="str">
        <f t="shared" si="192"/>
        <v>ICH</v>
      </c>
      <c r="M1068" s="33" t="str">
        <f t="shared" si="193"/>
        <v>OTH</v>
      </c>
      <c r="O1068"/>
      <c r="P1068"/>
    </row>
    <row r="1069" spans="1:22" ht="12.75" customHeight="1" x14ac:dyDescent="0.45">
      <c r="A1069" s="49"/>
      <c r="B1069" s="49" t="s">
        <v>210</v>
      </c>
      <c r="C1069" s="51" t="s">
        <v>185</v>
      </c>
      <c r="D1069" s="51">
        <v>0</v>
      </c>
      <c r="E1069" s="51"/>
      <c r="F1069" s="51" t="s">
        <v>208</v>
      </c>
      <c r="G1069" s="51">
        <v>0</v>
      </c>
      <c r="H1069" s="51">
        <v>0</v>
      </c>
      <c r="I1069" s="51">
        <f t="shared" si="194"/>
        <v>0</v>
      </c>
      <c r="K1069" s="33" t="str">
        <f t="shared" si="195"/>
        <v>PLASTICS AND RUBBER PRODUCTS</v>
      </c>
      <c r="L1069" s="33" t="str">
        <f t="shared" si="192"/>
        <v>ICH</v>
      </c>
      <c r="M1069" s="33" t="str">
        <f t="shared" si="193"/>
        <v>OTH</v>
      </c>
      <c r="O1069"/>
      <c r="P1069"/>
    </row>
    <row r="1070" spans="1:22" ht="12.75" customHeight="1" x14ac:dyDescent="0.45">
      <c r="A1070" s="49"/>
      <c r="B1070" s="49" t="s">
        <v>211</v>
      </c>
      <c r="C1070" s="51" t="s">
        <v>237</v>
      </c>
      <c r="D1070" s="51">
        <v>0</v>
      </c>
      <c r="E1070" s="51"/>
      <c r="F1070" s="51">
        <v>0</v>
      </c>
      <c r="G1070" s="51"/>
      <c r="H1070" s="51">
        <v>0</v>
      </c>
      <c r="I1070" s="51">
        <f t="shared" si="194"/>
        <v>0</v>
      </c>
      <c r="K1070" s="33" t="str">
        <f t="shared" si="195"/>
        <v>PLASTICS AND RUBBER PRODUCTS</v>
      </c>
      <c r="L1070" s="33" t="str">
        <f t="shared" si="192"/>
        <v>ICH</v>
      </c>
      <c r="M1070" s="33" t="str">
        <f t="shared" si="193"/>
        <v>OTH</v>
      </c>
      <c r="O1070"/>
      <c r="P1070"/>
    </row>
    <row r="1071" spans="1:22" ht="12.75" customHeight="1" x14ac:dyDescent="0.45">
      <c r="A1071" s="49"/>
      <c r="B1071" s="46" t="s">
        <v>213</v>
      </c>
      <c r="C1071" s="51" t="s">
        <v>237</v>
      </c>
      <c r="D1071" s="51">
        <v>0</v>
      </c>
      <c r="E1071" s="51">
        <v>0</v>
      </c>
      <c r="F1071" s="51">
        <v>0</v>
      </c>
      <c r="G1071" s="51"/>
      <c r="H1071" s="51">
        <v>0</v>
      </c>
      <c r="I1071" s="51">
        <f t="shared" si="194"/>
        <v>0</v>
      </c>
      <c r="K1071" s="33" t="str">
        <f t="shared" si="195"/>
        <v>PLASTICS AND RUBBER PRODUCTS</v>
      </c>
      <c r="L1071" s="33" t="str">
        <f t="shared" si="192"/>
        <v>ICH</v>
      </c>
      <c r="M1071" s="33">
        <f t="shared" si="193"/>
        <v>0</v>
      </c>
      <c r="O1071"/>
      <c r="P1071"/>
    </row>
    <row r="1072" spans="1:22" ht="12.75" customHeight="1" x14ac:dyDescent="0.45">
      <c r="A1072" s="49"/>
      <c r="B1072" s="49"/>
      <c r="C1072" s="51"/>
      <c r="D1072" s="51"/>
      <c r="E1072" s="51"/>
      <c r="F1072" s="51"/>
      <c r="G1072" s="51"/>
      <c r="H1072" s="51"/>
      <c r="I1072" s="51">
        <f t="shared" si="194"/>
        <v>0</v>
      </c>
      <c r="K1072" s="33" t="str">
        <f t="shared" si="195"/>
        <v>PLASTICS AND RUBBER PRODUCTS</v>
      </c>
      <c r="L1072" s="33" t="str">
        <f t="shared" si="192"/>
        <v>ICH</v>
      </c>
      <c r="M1072" s="33">
        <f t="shared" si="193"/>
        <v>0</v>
      </c>
      <c r="O1072"/>
      <c r="P1072"/>
      <c r="Q1072" s="33"/>
      <c r="R1072" s="33"/>
      <c r="S1072" s="33"/>
      <c r="T1072" s="33"/>
      <c r="U1072" s="33"/>
      <c r="V1072" s="33"/>
    </row>
    <row r="1073" spans="1:22" s="33" customFormat="1" ht="12.75" customHeight="1" x14ac:dyDescent="0.45">
      <c r="A1073" s="46" t="s">
        <v>308</v>
      </c>
      <c r="B1073" s="46" t="s">
        <v>200</v>
      </c>
      <c r="C1073" s="55"/>
      <c r="D1073" s="55"/>
      <c r="E1073" s="55"/>
      <c r="F1073" s="55"/>
      <c r="G1073" s="55"/>
      <c r="H1073" s="55"/>
      <c r="I1073" s="55">
        <f t="shared" si="194"/>
        <v>0</v>
      </c>
      <c r="K1073" s="33" t="str">
        <f t="shared" si="195"/>
        <v>NONMETALLIC MINERAL PRODUCTS</v>
      </c>
      <c r="L1073" s="33" t="str">
        <f t="shared" si="192"/>
        <v>INM</v>
      </c>
      <c r="M1073" s="33">
        <f t="shared" si="193"/>
        <v>0</v>
      </c>
      <c r="O1073"/>
      <c r="P1073"/>
      <c r="Q1073" s="22"/>
      <c r="R1073" s="22"/>
      <c r="S1073" s="22"/>
      <c r="T1073" s="22"/>
      <c r="U1073" s="22"/>
      <c r="V1073" s="22"/>
    </row>
    <row r="1074" spans="1:22" ht="12.75" customHeight="1" x14ac:dyDescent="0.45">
      <c r="A1074" s="57"/>
      <c r="B1074" s="58"/>
      <c r="C1074" s="51"/>
      <c r="D1074" s="51"/>
      <c r="E1074" s="51"/>
      <c r="F1074" s="51"/>
      <c r="G1074" s="51"/>
      <c r="H1074" s="51"/>
      <c r="I1074" s="51">
        <f t="shared" si="194"/>
        <v>0</v>
      </c>
      <c r="K1074" s="33" t="str">
        <f t="shared" si="195"/>
        <v>NONMETALLIC MINERAL PRODUCTS</v>
      </c>
      <c r="L1074" s="33" t="str">
        <f t="shared" si="192"/>
        <v>INM</v>
      </c>
      <c r="M1074" s="33">
        <f t="shared" si="193"/>
        <v>0</v>
      </c>
      <c r="O1074"/>
      <c r="P1074"/>
    </row>
    <row r="1075" spans="1:22" ht="12.75" customHeight="1" x14ac:dyDescent="0.45">
      <c r="A1075" s="49"/>
      <c r="B1075" s="49"/>
      <c r="C1075" s="51"/>
      <c r="D1075" s="51"/>
      <c r="E1075" s="51"/>
      <c r="F1075" s="51"/>
      <c r="G1075" s="51"/>
      <c r="H1075" s="51"/>
      <c r="I1075" s="51">
        <f t="shared" si="194"/>
        <v>0</v>
      </c>
      <c r="K1075" s="33" t="str">
        <f t="shared" si="195"/>
        <v>NONMETALLIC MINERAL PRODUCTS</v>
      </c>
      <c r="L1075" s="33" t="str">
        <f t="shared" si="192"/>
        <v>INM</v>
      </c>
      <c r="M1075" s="33">
        <f t="shared" si="193"/>
        <v>0</v>
      </c>
      <c r="O1075"/>
      <c r="P1075"/>
    </row>
    <row r="1076" spans="1:22" ht="12.75" customHeight="1" x14ac:dyDescent="0.45">
      <c r="A1076" s="49"/>
      <c r="B1076" s="46" t="s">
        <v>176</v>
      </c>
      <c r="C1076" s="51">
        <v>130</v>
      </c>
      <c r="D1076" s="51"/>
      <c r="E1076" s="51">
        <v>20</v>
      </c>
      <c r="F1076" s="51">
        <v>348</v>
      </c>
      <c r="G1076" s="51">
        <v>2</v>
      </c>
      <c r="H1076" s="51">
        <v>189</v>
      </c>
      <c r="I1076" s="51">
        <f t="shared" si="194"/>
        <v>22</v>
      </c>
      <c r="K1076" s="33" t="str">
        <f t="shared" si="195"/>
        <v>NONMETALLIC MINERAL PRODUCTS</v>
      </c>
      <c r="L1076" s="33" t="str">
        <f t="shared" si="192"/>
        <v>INM</v>
      </c>
      <c r="M1076" s="33">
        <f t="shared" si="193"/>
        <v>0</v>
      </c>
      <c r="O1076"/>
      <c r="P1076"/>
    </row>
    <row r="1077" spans="1:22" ht="12.75" customHeight="1" x14ac:dyDescent="0.45">
      <c r="A1077" s="49"/>
      <c r="B1077" s="46" t="s">
        <v>170</v>
      </c>
      <c r="C1077" s="51" t="s">
        <v>208</v>
      </c>
      <c r="D1077" s="51">
        <v>0</v>
      </c>
      <c r="E1077" s="51"/>
      <c r="F1077" s="51">
        <v>12</v>
      </c>
      <c r="G1077" s="51"/>
      <c r="H1077" s="51" t="s">
        <v>208</v>
      </c>
      <c r="I1077" s="51">
        <f t="shared" si="194"/>
        <v>0</v>
      </c>
      <c r="K1077" s="33" t="str">
        <f t="shared" si="195"/>
        <v>NONMETALLIC MINERAL PRODUCTS</v>
      </c>
      <c r="L1077" s="33" t="str">
        <f t="shared" si="192"/>
        <v>INM</v>
      </c>
      <c r="M1077" s="33">
        <f t="shared" si="193"/>
        <v>0</v>
      </c>
      <c r="O1077"/>
      <c r="P1077"/>
    </row>
    <row r="1078" spans="1:22" ht="12.75" customHeight="1" x14ac:dyDescent="0.45">
      <c r="A1078" s="49"/>
      <c r="B1078" s="49" t="s">
        <v>172</v>
      </c>
      <c r="C1078" s="51" t="s">
        <v>208</v>
      </c>
      <c r="D1078" s="51">
        <v>0</v>
      </c>
      <c r="E1078" s="51"/>
      <c r="F1078" s="51">
        <v>2</v>
      </c>
      <c r="G1078" s="51"/>
      <c r="H1078" s="51" t="s">
        <v>208</v>
      </c>
      <c r="I1078" s="51">
        <f t="shared" si="194"/>
        <v>0</v>
      </c>
      <c r="K1078" s="33" t="str">
        <f t="shared" si="195"/>
        <v>NONMETALLIC MINERAL PRODUCTS</v>
      </c>
      <c r="L1078" s="33" t="str">
        <f t="shared" si="192"/>
        <v>INM</v>
      </c>
      <c r="M1078" s="33" t="str">
        <f t="shared" si="193"/>
        <v>STM</v>
      </c>
      <c r="O1078"/>
      <c r="P1078"/>
    </row>
    <row r="1079" spans="1:22" ht="12.75" customHeight="1" x14ac:dyDescent="0.45">
      <c r="A1079" s="49"/>
      <c r="B1079" s="49" t="s">
        <v>175</v>
      </c>
      <c r="C1079" s="51" t="s">
        <v>185</v>
      </c>
      <c r="D1079" s="51">
        <v>0</v>
      </c>
      <c r="E1079" s="51"/>
      <c r="F1079" s="51">
        <v>10</v>
      </c>
      <c r="G1079" s="51"/>
      <c r="H1079" s="51" t="s">
        <v>208</v>
      </c>
      <c r="I1079" s="51">
        <f t="shared" si="194"/>
        <v>0</v>
      </c>
      <c r="K1079" s="33" t="str">
        <f t="shared" si="195"/>
        <v>NONMETALLIC MINERAL PRODUCTS</v>
      </c>
      <c r="L1079" s="33" t="str">
        <f t="shared" si="192"/>
        <v>INM</v>
      </c>
      <c r="M1079" s="33">
        <f t="shared" si="193"/>
        <v>0</v>
      </c>
      <c r="O1079"/>
      <c r="P1079"/>
    </row>
    <row r="1080" spans="1:22" ht="12.75" customHeight="1" x14ac:dyDescent="0.45">
      <c r="A1080" s="49"/>
      <c r="B1080" s="46" t="s">
        <v>178</v>
      </c>
      <c r="C1080" s="51">
        <v>113</v>
      </c>
      <c r="D1080" s="51"/>
      <c r="E1080" s="51">
        <v>10</v>
      </c>
      <c r="F1080" s="51">
        <v>317</v>
      </c>
      <c r="G1080" s="51"/>
      <c r="H1080" s="51">
        <v>189</v>
      </c>
      <c r="I1080" s="51">
        <f t="shared" si="194"/>
        <v>10</v>
      </c>
      <c r="K1080" s="33" t="str">
        <f t="shared" si="195"/>
        <v>NONMETALLIC MINERAL PRODUCTS</v>
      </c>
      <c r="L1080" s="33" t="str">
        <f t="shared" si="192"/>
        <v>INM</v>
      </c>
      <c r="M1080" s="33">
        <f t="shared" si="193"/>
        <v>0</v>
      </c>
      <c r="O1080"/>
      <c r="P1080"/>
    </row>
    <row r="1081" spans="1:22" ht="12.75" customHeight="1" x14ac:dyDescent="0.45">
      <c r="A1081" s="49"/>
      <c r="B1081" s="49" t="s">
        <v>180</v>
      </c>
      <c r="C1081" s="51">
        <v>26</v>
      </c>
      <c r="D1081" s="51"/>
      <c r="E1081" s="51"/>
      <c r="F1081" s="51">
        <v>283</v>
      </c>
      <c r="G1081" s="51"/>
      <c r="H1081" s="51">
        <v>154</v>
      </c>
      <c r="I1081" s="51">
        <f t="shared" si="194"/>
        <v>0</v>
      </c>
      <c r="K1081" s="33" t="str">
        <f t="shared" si="195"/>
        <v>NONMETALLIC MINERAL PRODUCTS</v>
      </c>
      <c r="L1081" s="33" t="str">
        <f t="shared" si="192"/>
        <v>INM</v>
      </c>
      <c r="M1081" s="33" t="str">
        <f t="shared" si="193"/>
        <v>PRH</v>
      </c>
      <c r="O1081"/>
      <c r="P1081"/>
    </row>
    <row r="1082" spans="1:22" ht="12.75" customHeight="1" x14ac:dyDescent="0.45">
      <c r="A1082" s="49"/>
      <c r="B1082" s="49" t="s">
        <v>183</v>
      </c>
      <c r="C1082" s="51">
        <v>6</v>
      </c>
      <c r="D1082" s="51">
        <v>0</v>
      </c>
      <c r="E1082" s="51">
        <v>0</v>
      </c>
      <c r="F1082" s="51">
        <v>3</v>
      </c>
      <c r="G1082" s="51">
        <v>0</v>
      </c>
      <c r="H1082" s="51">
        <v>3</v>
      </c>
      <c r="I1082" s="51">
        <f t="shared" si="194"/>
        <v>0</v>
      </c>
      <c r="K1082" s="33" t="str">
        <f t="shared" si="195"/>
        <v>NONMETALLIC MINERAL PRODUCTS</v>
      </c>
      <c r="L1082" s="33" t="str">
        <f t="shared" si="192"/>
        <v>INM</v>
      </c>
      <c r="M1082" s="33" t="str">
        <f t="shared" si="193"/>
        <v>PRC</v>
      </c>
      <c r="O1082"/>
      <c r="P1082"/>
    </row>
    <row r="1083" spans="1:22" ht="12.75" customHeight="1" x14ac:dyDescent="0.45">
      <c r="A1083" s="49"/>
      <c r="B1083" s="49" t="s">
        <v>187</v>
      </c>
      <c r="C1083" s="51">
        <v>71</v>
      </c>
      <c r="D1083" s="51"/>
      <c r="E1083" s="51">
        <v>6</v>
      </c>
      <c r="F1083" s="51">
        <v>25</v>
      </c>
      <c r="G1083" s="51"/>
      <c r="H1083" s="51">
        <v>14</v>
      </c>
      <c r="I1083" s="51">
        <f t="shared" si="194"/>
        <v>6</v>
      </c>
      <c r="K1083" s="33" t="str">
        <f t="shared" si="195"/>
        <v>NONMETALLIC MINERAL PRODUCTS</v>
      </c>
      <c r="L1083" s="33" t="str">
        <f t="shared" si="192"/>
        <v>INM</v>
      </c>
      <c r="M1083" s="33" t="str">
        <f t="shared" si="193"/>
        <v>MDR</v>
      </c>
      <c r="O1083"/>
      <c r="P1083"/>
    </row>
    <row r="1084" spans="1:22" ht="12.75" customHeight="1" x14ac:dyDescent="0.45">
      <c r="A1084" s="49"/>
      <c r="B1084" s="49" t="s">
        <v>190</v>
      </c>
      <c r="C1084" s="51">
        <v>3</v>
      </c>
      <c r="D1084" s="51"/>
      <c r="E1084" s="51"/>
      <c r="F1084" s="51"/>
      <c r="G1084" s="51"/>
      <c r="H1084" s="51" t="s">
        <v>185</v>
      </c>
      <c r="I1084" s="51">
        <f t="shared" si="194"/>
        <v>0</v>
      </c>
      <c r="K1084" s="33" t="str">
        <f t="shared" si="195"/>
        <v>NONMETALLIC MINERAL PRODUCTS</v>
      </c>
      <c r="L1084" s="33" t="str">
        <f t="shared" si="192"/>
        <v>INM</v>
      </c>
      <c r="M1084" s="33" t="str">
        <f t="shared" si="193"/>
        <v>ECP</v>
      </c>
      <c r="O1084"/>
      <c r="P1084"/>
    </row>
    <row r="1085" spans="1:22" ht="12.75" customHeight="1" x14ac:dyDescent="0.45">
      <c r="A1085" s="49"/>
      <c r="B1085" s="49" t="s">
        <v>193</v>
      </c>
      <c r="C1085" s="51">
        <v>7</v>
      </c>
      <c r="D1085" s="51">
        <v>0</v>
      </c>
      <c r="E1085" s="51"/>
      <c r="F1085" s="51"/>
      <c r="G1085" s="51"/>
      <c r="H1085" s="51" t="s">
        <v>237</v>
      </c>
      <c r="I1085" s="51">
        <f t="shared" si="194"/>
        <v>0</v>
      </c>
      <c r="K1085" s="33" t="str">
        <f t="shared" si="195"/>
        <v>NONMETALLIC MINERAL PRODUCTS</v>
      </c>
      <c r="L1085" s="33" t="str">
        <f t="shared" si="192"/>
        <v>INM</v>
      </c>
      <c r="M1085" s="33" t="str">
        <f t="shared" si="193"/>
        <v>OTP</v>
      </c>
      <c r="O1085"/>
      <c r="P1085"/>
    </row>
    <row r="1086" spans="1:22" ht="12.75" customHeight="1" x14ac:dyDescent="0.45">
      <c r="A1086" s="49"/>
      <c r="B1086" s="46" t="s">
        <v>196</v>
      </c>
      <c r="C1086" s="51">
        <v>16</v>
      </c>
      <c r="D1086" s="51">
        <v>0</v>
      </c>
      <c r="E1086" s="51">
        <v>11</v>
      </c>
      <c r="F1086" s="51">
        <v>18</v>
      </c>
      <c r="G1086" s="51">
        <v>1</v>
      </c>
      <c r="H1086" s="51" t="s">
        <v>208</v>
      </c>
      <c r="I1086" s="51">
        <f t="shared" si="194"/>
        <v>12</v>
      </c>
      <c r="K1086" s="33" t="str">
        <f t="shared" si="195"/>
        <v>NONMETALLIC MINERAL PRODUCTS</v>
      </c>
      <c r="L1086" s="33" t="str">
        <f t="shared" si="192"/>
        <v>INM</v>
      </c>
      <c r="M1086" s="33">
        <f t="shared" si="193"/>
        <v>0</v>
      </c>
      <c r="O1086"/>
      <c r="P1086"/>
    </row>
    <row r="1087" spans="1:22" ht="12.75" customHeight="1" x14ac:dyDescent="0.45">
      <c r="A1087" s="49"/>
      <c r="B1087" s="49" t="s">
        <v>198</v>
      </c>
      <c r="C1087" s="51">
        <v>7</v>
      </c>
      <c r="D1087" s="51">
        <v>0</v>
      </c>
      <c r="E1087" s="51"/>
      <c r="F1087" s="51">
        <v>16</v>
      </c>
      <c r="G1087" s="51"/>
      <c r="H1087" s="51">
        <v>0</v>
      </c>
      <c r="I1087" s="51">
        <f t="shared" si="194"/>
        <v>0</v>
      </c>
      <c r="K1087" s="33" t="str">
        <f t="shared" si="195"/>
        <v>NONMETALLIC MINERAL PRODUCTS</v>
      </c>
      <c r="L1087" s="33" t="str">
        <f t="shared" si="192"/>
        <v>INM</v>
      </c>
      <c r="M1087" s="33" t="str">
        <f t="shared" si="193"/>
        <v>SPC</v>
      </c>
      <c r="O1087"/>
      <c r="P1087"/>
    </row>
    <row r="1088" spans="1:22" ht="12.75" customHeight="1" x14ac:dyDescent="0.45">
      <c r="A1088" s="49"/>
      <c r="B1088" s="49" t="s">
        <v>201</v>
      </c>
      <c r="C1088" s="51">
        <v>6</v>
      </c>
      <c r="D1088" s="51"/>
      <c r="E1088" s="51"/>
      <c r="F1088" s="51"/>
      <c r="G1088" s="51"/>
      <c r="H1088" s="51" t="s">
        <v>185</v>
      </c>
      <c r="I1088" s="51">
        <f t="shared" si="194"/>
        <v>0</v>
      </c>
      <c r="K1088" s="33" t="str">
        <f t="shared" si="195"/>
        <v>NONMETALLIC MINERAL PRODUCTS</v>
      </c>
      <c r="L1088" s="33" t="str">
        <f t="shared" si="192"/>
        <v>INM</v>
      </c>
      <c r="M1088" s="33" t="str">
        <f t="shared" si="193"/>
        <v>LIG</v>
      </c>
      <c r="O1088"/>
      <c r="P1088"/>
    </row>
    <row r="1089" spans="1:22" ht="12.75" customHeight="1" x14ac:dyDescent="0.45">
      <c r="A1089" s="49"/>
      <c r="B1089" s="49" t="s">
        <v>204</v>
      </c>
      <c r="C1089" s="51">
        <v>2</v>
      </c>
      <c r="D1089" s="51">
        <v>0</v>
      </c>
      <c r="E1089" s="51"/>
      <c r="F1089" s="51">
        <v>2</v>
      </c>
      <c r="G1089" s="51"/>
      <c r="H1089" s="51" t="s">
        <v>208</v>
      </c>
      <c r="I1089" s="51">
        <f t="shared" si="194"/>
        <v>0</v>
      </c>
      <c r="K1089" s="33" t="str">
        <f t="shared" si="195"/>
        <v>NONMETALLIC MINERAL PRODUCTS</v>
      </c>
      <c r="L1089" s="33" t="str">
        <f t="shared" si="192"/>
        <v>INM</v>
      </c>
      <c r="M1089" s="33" t="str">
        <f t="shared" si="193"/>
        <v>OTH</v>
      </c>
      <c r="O1089"/>
      <c r="P1089"/>
    </row>
    <row r="1090" spans="1:22" ht="12.75" customHeight="1" x14ac:dyDescent="0.45">
      <c r="A1090" s="49"/>
      <c r="B1090" s="49" t="s">
        <v>207</v>
      </c>
      <c r="C1090" s="51" t="s">
        <v>208</v>
      </c>
      <c r="D1090" s="51"/>
      <c r="E1090" s="51">
        <v>9</v>
      </c>
      <c r="F1090" s="51" t="s">
        <v>208</v>
      </c>
      <c r="G1090" s="51">
        <v>1</v>
      </c>
      <c r="H1090" s="51" t="s">
        <v>185</v>
      </c>
      <c r="I1090" s="51">
        <f t="shared" si="194"/>
        <v>10</v>
      </c>
      <c r="K1090" s="33" t="str">
        <f t="shared" si="195"/>
        <v>NONMETALLIC MINERAL PRODUCTS</v>
      </c>
      <c r="L1090" s="33" t="str">
        <f t="shared" si="192"/>
        <v>INM</v>
      </c>
      <c r="M1090" s="33" t="str">
        <f t="shared" si="193"/>
        <v>OTH</v>
      </c>
      <c r="O1090"/>
      <c r="P1090"/>
    </row>
    <row r="1091" spans="1:22" ht="12.75" customHeight="1" x14ac:dyDescent="0.45">
      <c r="A1091" s="49"/>
      <c r="B1091" s="49" t="s">
        <v>210</v>
      </c>
      <c r="C1091" s="51" t="s">
        <v>185</v>
      </c>
      <c r="D1091" s="51">
        <v>0</v>
      </c>
      <c r="E1091" s="51"/>
      <c r="F1091" s="51" t="s">
        <v>208</v>
      </c>
      <c r="G1091" s="51"/>
      <c r="H1091" s="51">
        <v>0</v>
      </c>
      <c r="I1091" s="51">
        <f t="shared" si="194"/>
        <v>0</v>
      </c>
      <c r="K1091" s="33" t="str">
        <f t="shared" si="195"/>
        <v>NONMETALLIC MINERAL PRODUCTS</v>
      </c>
      <c r="L1091" s="33" t="str">
        <f t="shared" si="192"/>
        <v>INM</v>
      </c>
      <c r="M1091" s="33" t="str">
        <f t="shared" si="193"/>
        <v>OTH</v>
      </c>
      <c r="O1091"/>
      <c r="P1091"/>
    </row>
    <row r="1092" spans="1:22" ht="12.75" customHeight="1" x14ac:dyDescent="0.45">
      <c r="A1092" s="49"/>
      <c r="B1092" s="49" t="s">
        <v>211</v>
      </c>
      <c r="C1092" s="51">
        <v>1</v>
      </c>
      <c r="D1092" s="51">
        <v>0</v>
      </c>
      <c r="E1092" s="51"/>
      <c r="F1092" s="51">
        <v>1</v>
      </c>
      <c r="G1092" s="51"/>
      <c r="H1092" s="51">
        <v>0</v>
      </c>
      <c r="I1092" s="51">
        <f t="shared" si="194"/>
        <v>0</v>
      </c>
      <c r="K1092" s="33" t="str">
        <f t="shared" si="195"/>
        <v>NONMETALLIC MINERAL PRODUCTS</v>
      </c>
      <c r="L1092" s="33" t="str">
        <f t="shared" si="192"/>
        <v>INM</v>
      </c>
      <c r="M1092" s="33" t="str">
        <f t="shared" si="193"/>
        <v>OTH</v>
      </c>
      <c r="O1092"/>
      <c r="P1092"/>
    </row>
    <row r="1093" spans="1:22" ht="12.75" customHeight="1" x14ac:dyDescent="0.45">
      <c r="A1093" s="49"/>
      <c r="B1093" s="46" t="s">
        <v>213</v>
      </c>
      <c r="C1093" s="51">
        <v>1</v>
      </c>
      <c r="D1093" s="51">
        <v>0</v>
      </c>
      <c r="E1093" s="51">
        <v>0</v>
      </c>
      <c r="F1093" s="51">
        <v>1</v>
      </c>
      <c r="G1093" s="51"/>
      <c r="H1093" s="51">
        <v>0</v>
      </c>
      <c r="I1093" s="51">
        <f t="shared" si="194"/>
        <v>0</v>
      </c>
      <c r="K1093" s="33" t="str">
        <f t="shared" si="195"/>
        <v>NONMETALLIC MINERAL PRODUCTS</v>
      </c>
      <c r="L1093" s="33" t="str">
        <f t="shared" si="192"/>
        <v>INM</v>
      </c>
      <c r="M1093" s="33">
        <f t="shared" si="193"/>
        <v>0</v>
      </c>
      <c r="O1093"/>
      <c r="P1093"/>
    </row>
    <row r="1094" spans="1:22" ht="12.75" customHeight="1" x14ac:dyDescent="0.45">
      <c r="A1094" s="49"/>
      <c r="B1094" s="49"/>
      <c r="C1094" s="51"/>
      <c r="D1094" s="51"/>
      <c r="E1094" s="51"/>
      <c r="F1094" s="51"/>
      <c r="G1094" s="51"/>
      <c r="H1094" s="51"/>
      <c r="I1094" s="51">
        <f t="shared" si="194"/>
        <v>0</v>
      </c>
      <c r="K1094" s="33" t="str">
        <f t="shared" si="195"/>
        <v>NONMETALLIC MINERAL PRODUCTS</v>
      </c>
      <c r="L1094" s="33" t="str">
        <f t="shared" si="192"/>
        <v>INM</v>
      </c>
      <c r="M1094" s="33">
        <f t="shared" si="193"/>
        <v>0</v>
      </c>
      <c r="O1094"/>
      <c r="P1094"/>
      <c r="Q1094" s="33"/>
      <c r="R1094" s="33"/>
      <c r="S1094" s="33"/>
      <c r="T1094" s="33"/>
      <c r="U1094" s="33"/>
      <c r="V1094" s="33"/>
    </row>
    <row r="1095" spans="1:22" s="33" customFormat="1" ht="12.75" customHeight="1" x14ac:dyDescent="0.45">
      <c r="A1095" s="46" t="s">
        <v>309</v>
      </c>
      <c r="B1095" s="46" t="s">
        <v>310</v>
      </c>
      <c r="C1095" s="55"/>
      <c r="D1095" s="55"/>
      <c r="E1095" s="55"/>
      <c r="F1095" s="55"/>
      <c r="G1095" s="55"/>
      <c r="H1095" s="55"/>
      <c r="I1095" s="55">
        <f t="shared" si="194"/>
        <v>0</v>
      </c>
      <c r="K1095" s="33" t="str">
        <f t="shared" si="195"/>
        <v>subtot</v>
      </c>
      <c r="L1095" s="33" t="str">
        <f t="shared" si="192"/>
        <v/>
      </c>
      <c r="M1095" s="33">
        <f t="shared" si="193"/>
        <v>0</v>
      </c>
      <c r="O1095"/>
      <c r="P1095"/>
      <c r="Q1095" s="22"/>
      <c r="R1095" s="22"/>
      <c r="S1095" s="22"/>
      <c r="T1095" s="22"/>
      <c r="U1095" s="22"/>
      <c r="V1095" s="22"/>
    </row>
    <row r="1096" spans="1:22" ht="12.75" customHeight="1" x14ac:dyDescent="0.45">
      <c r="A1096" s="57"/>
      <c r="B1096" s="58"/>
      <c r="C1096" s="51"/>
      <c r="D1096" s="51"/>
      <c r="E1096" s="51"/>
      <c r="F1096" s="51"/>
      <c r="G1096" s="51"/>
      <c r="H1096" s="51"/>
      <c r="I1096" s="51">
        <f t="shared" si="194"/>
        <v>0</v>
      </c>
      <c r="K1096" s="33" t="str">
        <f t="shared" si="195"/>
        <v>subtot</v>
      </c>
      <c r="L1096" s="33" t="str">
        <f t="shared" si="192"/>
        <v/>
      </c>
      <c r="M1096" s="33">
        <f t="shared" si="193"/>
        <v>0</v>
      </c>
      <c r="O1096"/>
      <c r="P1096"/>
    </row>
    <row r="1097" spans="1:22" ht="12.75" customHeight="1" x14ac:dyDescent="0.45">
      <c r="A1097" s="49"/>
      <c r="B1097" s="49"/>
      <c r="C1097" s="51"/>
      <c r="D1097" s="51"/>
      <c r="E1097" s="51"/>
      <c r="F1097" s="51"/>
      <c r="G1097" s="51"/>
      <c r="H1097" s="51"/>
      <c r="I1097" s="51">
        <f t="shared" si="194"/>
        <v>0</v>
      </c>
      <c r="K1097" s="33" t="str">
        <f t="shared" si="195"/>
        <v>subtot</v>
      </c>
      <c r="L1097" s="33" t="str">
        <f t="shared" si="192"/>
        <v/>
      </c>
      <c r="M1097" s="33">
        <f t="shared" si="193"/>
        <v>0</v>
      </c>
      <c r="O1097"/>
      <c r="P1097"/>
    </row>
    <row r="1098" spans="1:22" ht="12.75" customHeight="1" x14ac:dyDescent="0.45">
      <c r="A1098" s="49"/>
      <c r="B1098" s="46" t="s">
        <v>176</v>
      </c>
      <c r="C1098" s="51">
        <v>6</v>
      </c>
      <c r="D1098" s="51">
        <v>0</v>
      </c>
      <c r="E1098" s="51"/>
      <c r="F1098" s="51">
        <v>36</v>
      </c>
      <c r="G1098" s="51"/>
      <c r="H1098" s="51">
        <v>3</v>
      </c>
      <c r="I1098" s="51">
        <f t="shared" si="194"/>
        <v>0</v>
      </c>
      <c r="K1098" s="33" t="str">
        <f t="shared" si="195"/>
        <v>subtot</v>
      </c>
      <c r="L1098" s="33" t="str">
        <f t="shared" si="192"/>
        <v/>
      </c>
      <c r="M1098" s="33">
        <f t="shared" si="193"/>
        <v>0</v>
      </c>
      <c r="O1098"/>
      <c r="P1098"/>
    </row>
    <row r="1099" spans="1:22" ht="12.75" customHeight="1" x14ac:dyDescent="0.45">
      <c r="A1099" s="49"/>
      <c r="B1099" s="46" t="s">
        <v>170</v>
      </c>
      <c r="C1099" s="51" t="s">
        <v>208</v>
      </c>
      <c r="D1099" s="51">
        <v>0</v>
      </c>
      <c r="E1099" s="51">
        <v>0</v>
      </c>
      <c r="F1099" s="51" t="s">
        <v>208</v>
      </c>
      <c r="G1099" s="51"/>
      <c r="H1099" s="51">
        <v>0</v>
      </c>
      <c r="I1099" s="51">
        <f t="shared" si="194"/>
        <v>0</v>
      </c>
      <c r="K1099" s="33" t="str">
        <f t="shared" si="195"/>
        <v>subtot</v>
      </c>
      <c r="L1099" s="33" t="str">
        <f t="shared" si="192"/>
        <v/>
      </c>
      <c r="M1099" s="33">
        <f t="shared" si="193"/>
        <v>0</v>
      </c>
      <c r="O1099"/>
      <c r="P1099"/>
    </row>
    <row r="1100" spans="1:22" ht="12.75" customHeight="1" x14ac:dyDescent="0.45">
      <c r="A1100" s="49"/>
      <c r="B1100" s="49" t="s">
        <v>172</v>
      </c>
      <c r="C1100" s="51" t="s">
        <v>208</v>
      </c>
      <c r="D1100" s="51">
        <v>0</v>
      </c>
      <c r="E1100" s="51">
        <v>0</v>
      </c>
      <c r="F1100" s="51" t="s">
        <v>208</v>
      </c>
      <c r="G1100" s="51"/>
      <c r="H1100" s="51">
        <v>0</v>
      </c>
      <c r="I1100" s="51">
        <f t="shared" si="194"/>
        <v>0</v>
      </c>
      <c r="K1100" s="33" t="str">
        <f t="shared" si="195"/>
        <v>subtot</v>
      </c>
      <c r="L1100" s="33" t="str">
        <f t="shared" si="192"/>
        <v/>
      </c>
      <c r="M1100" s="33" t="str">
        <f t="shared" si="193"/>
        <v>STM</v>
      </c>
      <c r="O1100"/>
      <c r="P1100"/>
    </row>
    <row r="1101" spans="1:22" ht="12.75" customHeight="1" x14ac:dyDescent="0.45">
      <c r="A1101" s="49"/>
      <c r="B1101" s="49" t="s">
        <v>175</v>
      </c>
      <c r="C1101" s="51" t="s">
        <v>185</v>
      </c>
      <c r="D1101" s="51">
        <v>0</v>
      </c>
      <c r="E1101" s="51">
        <v>0</v>
      </c>
      <c r="F1101" s="51" t="s">
        <v>208</v>
      </c>
      <c r="G1101" s="51">
        <v>0</v>
      </c>
      <c r="H1101" s="51">
        <v>0</v>
      </c>
      <c r="I1101" s="51">
        <f t="shared" si="194"/>
        <v>0</v>
      </c>
      <c r="K1101" s="33" t="str">
        <f t="shared" si="195"/>
        <v>subtot</v>
      </c>
      <c r="L1101" s="33" t="str">
        <f t="shared" si="192"/>
        <v/>
      </c>
      <c r="M1101" s="33">
        <f t="shared" si="193"/>
        <v>0</v>
      </c>
      <c r="O1101"/>
      <c r="P1101"/>
    </row>
    <row r="1102" spans="1:22" ht="12.75" customHeight="1" x14ac:dyDescent="0.45">
      <c r="A1102" s="49"/>
      <c r="B1102" s="46" t="s">
        <v>178</v>
      </c>
      <c r="C1102" s="51">
        <v>5</v>
      </c>
      <c r="D1102" s="51">
        <v>0</v>
      </c>
      <c r="E1102" s="51"/>
      <c r="F1102" s="51">
        <v>35</v>
      </c>
      <c r="G1102" s="51"/>
      <c r="H1102" s="51">
        <v>3</v>
      </c>
      <c r="I1102" s="51">
        <f t="shared" si="194"/>
        <v>0</v>
      </c>
      <c r="K1102" s="33" t="str">
        <f t="shared" si="195"/>
        <v>subtot</v>
      </c>
      <c r="L1102" s="33" t="str">
        <f t="shared" si="192"/>
        <v/>
      </c>
      <c r="M1102" s="33">
        <f t="shared" si="193"/>
        <v>0</v>
      </c>
      <c r="O1102"/>
      <c r="P1102"/>
    </row>
    <row r="1103" spans="1:22" ht="12.75" customHeight="1" x14ac:dyDescent="0.45">
      <c r="A1103" s="49"/>
      <c r="B1103" s="49" t="s">
        <v>180</v>
      </c>
      <c r="C1103" s="51">
        <v>1</v>
      </c>
      <c r="D1103" s="51">
        <v>0</v>
      </c>
      <c r="E1103" s="51"/>
      <c r="F1103" s="51">
        <v>34</v>
      </c>
      <c r="G1103" s="51"/>
      <c r="H1103" s="51">
        <v>2</v>
      </c>
      <c r="I1103" s="51">
        <f t="shared" si="194"/>
        <v>0</v>
      </c>
      <c r="K1103" s="33" t="str">
        <f t="shared" si="195"/>
        <v>subtot</v>
      </c>
      <c r="L1103" s="33" t="str">
        <f t="shared" si="192"/>
        <v/>
      </c>
      <c r="M1103" s="33" t="str">
        <f t="shared" si="193"/>
        <v>PRH</v>
      </c>
      <c r="O1103"/>
      <c r="P1103"/>
    </row>
    <row r="1104" spans="1:22" ht="12.75" customHeight="1" x14ac:dyDescent="0.45">
      <c r="A1104" s="49"/>
      <c r="B1104" s="49" t="s">
        <v>183</v>
      </c>
      <c r="C1104" s="51" t="s">
        <v>208</v>
      </c>
      <c r="D1104" s="51">
        <v>0</v>
      </c>
      <c r="E1104" s="51">
        <v>0</v>
      </c>
      <c r="F1104" s="51">
        <v>0</v>
      </c>
      <c r="G1104" s="51">
        <v>0</v>
      </c>
      <c r="H1104" s="51">
        <v>0</v>
      </c>
      <c r="I1104" s="51">
        <f t="shared" si="194"/>
        <v>0</v>
      </c>
      <c r="K1104" s="33" t="str">
        <f t="shared" si="195"/>
        <v>subtot</v>
      </c>
      <c r="L1104" s="33" t="str">
        <f t="shared" si="192"/>
        <v/>
      </c>
      <c r="M1104" s="33" t="str">
        <f t="shared" si="193"/>
        <v>PRC</v>
      </c>
      <c r="O1104"/>
      <c r="P1104"/>
    </row>
    <row r="1105" spans="1:22" ht="12.75" customHeight="1" x14ac:dyDescent="0.45">
      <c r="A1105" s="49"/>
      <c r="B1105" s="49" t="s">
        <v>187</v>
      </c>
      <c r="C1105" s="51">
        <v>4</v>
      </c>
      <c r="D1105" s="51">
        <v>0</v>
      </c>
      <c r="E1105" s="51"/>
      <c r="F1105" s="51" t="s">
        <v>208</v>
      </c>
      <c r="G1105" s="51"/>
      <c r="H1105" s="51">
        <v>0</v>
      </c>
      <c r="I1105" s="51">
        <f t="shared" si="194"/>
        <v>0</v>
      </c>
      <c r="K1105" s="33" t="str">
        <f t="shared" si="195"/>
        <v>subtot</v>
      </c>
      <c r="L1105" s="33" t="str">
        <f t="shared" si="192"/>
        <v/>
      </c>
      <c r="M1105" s="33" t="str">
        <f t="shared" si="193"/>
        <v>MDR</v>
      </c>
      <c r="O1105"/>
      <c r="P1105"/>
    </row>
    <row r="1106" spans="1:22" ht="12.75" customHeight="1" x14ac:dyDescent="0.45">
      <c r="A1106" s="49"/>
      <c r="B1106" s="49" t="s">
        <v>190</v>
      </c>
      <c r="C1106" s="51">
        <v>0</v>
      </c>
      <c r="D1106" s="51"/>
      <c r="E1106" s="51"/>
      <c r="F1106" s="51"/>
      <c r="G1106" s="51"/>
      <c r="H1106" s="51" t="s">
        <v>185</v>
      </c>
      <c r="I1106" s="51">
        <f t="shared" si="194"/>
        <v>0</v>
      </c>
      <c r="K1106" s="33" t="str">
        <f t="shared" si="195"/>
        <v>subtot</v>
      </c>
      <c r="L1106" s="33" t="str">
        <f t="shared" ref="L1106:L1169" si="196">IFERROR(VLOOKUP(K1106,$O$17:$P$38,2,FALSE),"")</f>
        <v/>
      </c>
      <c r="M1106" s="33" t="str">
        <f t="shared" ref="M1106:M1169" si="197">IFERROR(VLOOKUP(B1106,$Z$17:$AA$33,2,FALSE),0)</f>
        <v>ECP</v>
      </c>
      <c r="O1106"/>
      <c r="P1106"/>
    </row>
    <row r="1107" spans="1:22" ht="12.75" customHeight="1" x14ac:dyDescent="0.45">
      <c r="A1107" s="49"/>
      <c r="B1107" s="49" t="s">
        <v>193</v>
      </c>
      <c r="C1107" s="51" t="s">
        <v>208</v>
      </c>
      <c r="D1107" s="51">
        <v>0</v>
      </c>
      <c r="E1107" s="51"/>
      <c r="F1107" s="51" t="s">
        <v>208</v>
      </c>
      <c r="G1107" s="51"/>
      <c r="H1107" s="51">
        <v>1</v>
      </c>
      <c r="I1107" s="51">
        <f t="shared" si="194"/>
        <v>0</v>
      </c>
      <c r="K1107" s="33" t="str">
        <f t="shared" si="195"/>
        <v>subtot</v>
      </c>
      <c r="L1107" s="33" t="str">
        <f t="shared" si="196"/>
        <v/>
      </c>
      <c r="M1107" s="33" t="str">
        <f t="shared" si="197"/>
        <v>OTP</v>
      </c>
      <c r="O1107"/>
      <c r="P1107"/>
    </row>
    <row r="1108" spans="1:22" ht="12.75" customHeight="1" x14ac:dyDescent="0.45">
      <c r="A1108" s="49"/>
      <c r="B1108" s="46" t="s">
        <v>196</v>
      </c>
      <c r="C1108" s="51">
        <v>1</v>
      </c>
      <c r="D1108" s="51">
        <v>0</v>
      </c>
      <c r="E1108" s="51"/>
      <c r="F1108" s="51">
        <v>1</v>
      </c>
      <c r="G1108" s="51"/>
      <c r="H1108" s="51">
        <v>0</v>
      </c>
      <c r="I1108" s="51">
        <f t="shared" si="194"/>
        <v>0</v>
      </c>
      <c r="K1108" s="33" t="str">
        <f t="shared" si="195"/>
        <v>subtot</v>
      </c>
      <c r="L1108" s="33" t="str">
        <f t="shared" si="196"/>
        <v/>
      </c>
      <c r="M1108" s="33">
        <f t="shared" si="197"/>
        <v>0</v>
      </c>
      <c r="O1108"/>
      <c r="P1108"/>
    </row>
    <row r="1109" spans="1:22" ht="12.75" customHeight="1" x14ac:dyDescent="0.45">
      <c r="A1109" s="49"/>
      <c r="B1109" s="49" t="s">
        <v>198</v>
      </c>
      <c r="C1109" s="51" t="s">
        <v>208</v>
      </c>
      <c r="D1109" s="51">
        <v>0</v>
      </c>
      <c r="E1109" s="51"/>
      <c r="F1109" s="51">
        <v>1</v>
      </c>
      <c r="G1109" s="51"/>
      <c r="H1109" s="51">
        <v>0</v>
      </c>
      <c r="I1109" s="51">
        <f t="shared" ref="I1109:I1172" si="198">G1109+E1109+D1109</f>
        <v>0</v>
      </c>
      <c r="K1109" s="33" t="str">
        <f t="shared" si="195"/>
        <v>subtot</v>
      </c>
      <c r="L1109" s="33" t="str">
        <f t="shared" si="196"/>
        <v/>
      </c>
      <c r="M1109" s="33" t="str">
        <f t="shared" si="197"/>
        <v>SPC</v>
      </c>
      <c r="O1109"/>
      <c r="P1109"/>
    </row>
    <row r="1110" spans="1:22" ht="12.75" customHeight="1" x14ac:dyDescent="0.45">
      <c r="A1110" s="49"/>
      <c r="B1110" s="49" t="s">
        <v>201</v>
      </c>
      <c r="C1110" s="51" t="s">
        <v>208</v>
      </c>
      <c r="D1110" s="51"/>
      <c r="E1110" s="51"/>
      <c r="F1110" s="51"/>
      <c r="G1110" s="51"/>
      <c r="H1110" s="51" t="s">
        <v>185</v>
      </c>
      <c r="I1110" s="51">
        <f t="shared" si="198"/>
        <v>0</v>
      </c>
      <c r="K1110" s="33" t="str">
        <f t="shared" si="195"/>
        <v>subtot</v>
      </c>
      <c r="L1110" s="33" t="str">
        <f t="shared" si="196"/>
        <v/>
      </c>
      <c r="M1110" s="33" t="str">
        <f t="shared" si="197"/>
        <v>LIG</v>
      </c>
      <c r="O1110"/>
      <c r="P1110"/>
    </row>
    <row r="1111" spans="1:22" ht="12.75" customHeight="1" x14ac:dyDescent="0.45">
      <c r="A1111" s="49"/>
      <c r="B1111" s="49" t="s">
        <v>204</v>
      </c>
      <c r="C1111" s="51" t="s">
        <v>208</v>
      </c>
      <c r="D1111" s="51">
        <v>0</v>
      </c>
      <c r="E1111" s="51"/>
      <c r="F1111" s="51" t="s">
        <v>208</v>
      </c>
      <c r="G1111" s="51">
        <v>0</v>
      </c>
      <c r="H1111" s="51">
        <v>0</v>
      </c>
      <c r="I1111" s="51">
        <f t="shared" si="198"/>
        <v>0</v>
      </c>
      <c r="K1111" s="33" t="str">
        <f t="shared" si="195"/>
        <v>subtot</v>
      </c>
      <c r="L1111" s="33" t="str">
        <f t="shared" si="196"/>
        <v/>
      </c>
      <c r="M1111" s="33" t="str">
        <f t="shared" si="197"/>
        <v>OTH</v>
      </c>
      <c r="O1111"/>
      <c r="P1111"/>
    </row>
    <row r="1112" spans="1:22" ht="12.75" customHeight="1" x14ac:dyDescent="0.45">
      <c r="A1112" s="49"/>
      <c r="B1112" s="49" t="s">
        <v>207</v>
      </c>
      <c r="C1112" s="51" t="s">
        <v>208</v>
      </c>
      <c r="D1112" s="51"/>
      <c r="E1112" s="51"/>
      <c r="F1112" s="51" t="s">
        <v>208</v>
      </c>
      <c r="G1112" s="51"/>
      <c r="H1112" s="51" t="s">
        <v>185</v>
      </c>
      <c r="I1112" s="51">
        <f t="shared" si="198"/>
        <v>0</v>
      </c>
      <c r="K1112" s="33" t="str">
        <f t="shared" si="195"/>
        <v>subtot</v>
      </c>
      <c r="L1112" s="33" t="str">
        <f t="shared" si="196"/>
        <v/>
      </c>
      <c r="M1112" s="33" t="str">
        <f t="shared" si="197"/>
        <v>OTH</v>
      </c>
      <c r="O1112"/>
      <c r="P1112"/>
    </row>
    <row r="1113" spans="1:22" ht="12.75" customHeight="1" x14ac:dyDescent="0.45">
      <c r="A1113" s="49"/>
      <c r="B1113" s="49" t="s">
        <v>210</v>
      </c>
      <c r="C1113" s="51" t="s">
        <v>185</v>
      </c>
      <c r="D1113" s="51">
        <v>0</v>
      </c>
      <c r="E1113" s="51"/>
      <c r="F1113" s="51">
        <v>0</v>
      </c>
      <c r="G1113" s="51">
        <v>0</v>
      </c>
      <c r="H1113" s="51">
        <v>0</v>
      </c>
      <c r="I1113" s="51">
        <f t="shared" si="198"/>
        <v>0</v>
      </c>
      <c r="K1113" s="33" t="str">
        <f t="shared" si="195"/>
        <v>subtot</v>
      </c>
      <c r="L1113" s="33" t="str">
        <f t="shared" si="196"/>
        <v/>
      </c>
      <c r="M1113" s="33" t="str">
        <f t="shared" si="197"/>
        <v>OTH</v>
      </c>
      <c r="O1113"/>
      <c r="P1113"/>
    </row>
    <row r="1114" spans="1:22" ht="12.75" customHeight="1" x14ac:dyDescent="0.45">
      <c r="A1114" s="49"/>
      <c r="B1114" s="49" t="s">
        <v>211</v>
      </c>
      <c r="C1114" s="51" t="s">
        <v>208</v>
      </c>
      <c r="D1114" s="51">
        <v>0</v>
      </c>
      <c r="E1114" s="51"/>
      <c r="F1114" s="51">
        <v>0</v>
      </c>
      <c r="G1114" s="51"/>
      <c r="H1114" s="51">
        <v>0</v>
      </c>
      <c r="I1114" s="51">
        <f t="shared" si="198"/>
        <v>0</v>
      </c>
      <c r="K1114" s="33" t="str">
        <f t="shared" si="195"/>
        <v>subtot</v>
      </c>
      <c r="L1114" s="33" t="str">
        <f t="shared" si="196"/>
        <v/>
      </c>
      <c r="M1114" s="33" t="str">
        <f t="shared" si="197"/>
        <v>OTH</v>
      </c>
      <c r="O1114"/>
      <c r="P1114"/>
    </row>
    <row r="1115" spans="1:22" ht="12.75" customHeight="1" x14ac:dyDescent="0.45">
      <c r="A1115" s="49"/>
      <c r="B1115" s="46" t="s">
        <v>213</v>
      </c>
      <c r="C1115" s="51" t="s">
        <v>208</v>
      </c>
      <c r="D1115" s="51">
        <v>0</v>
      </c>
      <c r="E1115" s="51">
        <v>0</v>
      </c>
      <c r="F1115" s="51">
        <v>0</v>
      </c>
      <c r="G1115" s="51"/>
      <c r="H1115" s="51">
        <v>0</v>
      </c>
      <c r="I1115" s="51">
        <f t="shared" si="198"/>
        <v>0</v>
      </c>
      <c r="K1115" s="33" t="str">
        <f t="shared" si="195"/>
        <v>subtot</v>
      </c>
      <c r="L1115" s="33" t="str">
        <f t="shared" si="196"/>
        <v/>
      </c>
      <c r="M1115" s="33">
        <f t="shared" si="197"/>
        <v>0</v>
      </c>
      <c r="O1115"/>
      <c r="P1115"/>
    </row>
    <row r="1116" spans="1:22" ht="12.75" customHeight="1" x14ac:dyDescent="0.45">
      <c r="A1116" s="49"/>
      <c r="B1116" s="49"/>
      <c r="C1116" s="51"/>
      <c r="D1116" s="51"/>
      <c r="E1116" s="51"/>
      <c r="F1116" s="51"/>
      <c r="G1116" s="51"/>
      <c r="H1116" s="51"/>
      <c r="I1116" s="51">
        <f t="shared" si="198"/>
        <v>0</v>
      </c>
      <c r="K1116" s="33" t="str">
        <f t="shared" si="195"/>
        <v>subtot</v>
      </c>
      <c r="L1116" s="33" t="str">
        <f t="shared" si="196"/>
        <v/>
      </c>
      <c r="M1116" s="33">
        <f t="shared" si="197"/>
        <v>0</v>
      </c>
      <c r="O1116"/>
      <c r="P1116"/>
      <c r="Q1116" s="33"/>
      <c r="R1116" s="33"/>
      <c r="S1116" s="33"/>
      <c r="T1116" s="33"/>
      <c r="U1116" s="33"/>
      <c r="V1116" s="33"/>
    </row>
    <row r="1117" spans="1:22" s="33" customFormat="1" ht="12.75" customHeight="1" x14ac:dyDescent="0.45">
      <c r="A1117" s="46" t="s">
        <v>311</v>
      </c>
      <c r="B1117" s="46" t="s">
        <v>312</v>
      </c>
      <c r="C1117" s="55"/>
      <c r="D1117" s="55"/>
      <c r="E1117" s="55"/>
      <c r="F1117" s="55"/>
      <c r="G1117" s="55"/>
      <c r="H1117" s="55"/>
      <c r="I1117" s="55">
        <f t="shared" si="198"/>
        <v>0</v>
      </c>
      <c r="K1117" s="33" t="str">
        <f t="shared" si="195"/>
        <v>subtot</v>
      </c>
      <c r="L1117" s="33" t="str">
        <f t="shared" si="196"/>
        <v/>
      </c>
      <c r="M1117" s="33">
        <f t="shared" si="197"/>
        <v>0</v>
      </c>
      <c r="O1117"/>
      <c r="P1117"/>
      <c r="Q1117" s="22"/>
      <c r="R1117" s="22"/>
      <c r="S1117" s="22"/>
      <c r="T1117" s="22"/>
      <c r="U1117" s="22"/>
      <c r="V1117" s="22"/>
    </row>
    <row r="1118" spans="1:22" ht="12.75" customHeight="1" x14ac:dyDescent="0.45">
      <c r="A1118" s="49"/>
      <c r="B1118" s="49"/>
      <c r="C1118" s="51"/>
      <c r="D1118" s="51"/>
      <c r="E1118" s="51"/>
      <c r="F1118" s="51"/>
      <c r="G1118" s="51"/>
      <c r="H1118" s="51"/>
      <c r="I1118" s="51">
        <f t="shared" si="198"/>
        <v>0</v>
      </c>
      <c r="K1118" s="33" t="str">
        <f t="shared" si="195"/>
        <v>subtot</v>
      </c>
      <c r="L1118" s="33" t="str">
        <f t="shared" si="196"/>
        <v/>
      </c>
      <c r="M1118" s="33">
        <f t="shared" si="197"/>
        <v>0</v>
      </c>
      <c r="O1118"/>
      <c r="P1118"/>
    </row>
    <row r="1119" spans="1:22" ht="12.75" customHeight="1" x14ac:dyDescent="0.45">
      <c r="A1119" s="49"/>
      <c r="B1119" s="49"/>
      <c r="C1119" s="51"/>
      <c r="D1119" s="51"/>
      <c r="E1119" s="51"/>
      <c r="F1119" s="51"/>
      <c r="G1119" s="51"/>
      <c r="H1119" s="51"/>
      <c r="I1119" s="51">
        <f t="shared" si="198"/>
        <v>0</v>
      </c>
      <c r="K1119" s="33" t="str">
        <f t="shared" si="195"/>
        <v>subtot</v>
      </c>
      <c r="L1119" s="33" t="str">
        <f t="shared" si="196"/>
        <v/>
      </c>
      <c r="M1119" s="33">
        <f t="shared" si="197"/>
        <v>0</v>
      </c>
      <c r="O1119"/>
      <c r="P1119"/>
    </row>
    <row r="1120" spans="1:22" ht="12.75" customHeight="1" x14ac:dyDescent="0.45">
      <c r="A1120" s="49"/>
      <c r="B1120" s="46" t="s">
        <v>176</v>
      </c>
      <c r="C1120" s="51">
        <v>5</v>
      </c>
      <c r="D1120" s="51">
        <v>0</v>
      </c>
      <c r="E1120" s="51"/>
      <c r="F1120" s="51">
        <v>41</v>
      </c>
      <c r="G1120" s="51"/>
      <c r="H1120" s="51">
        <v>0</v>
      </c>
      <c r="I1120" s="51">
        <f t="shared" si="198"/>
        <v>0</v>
      </c>
      <c r="K1120" s="33" t="str">
        <f t="shared" si="195"/>
        <v>subtot</v>
      </c>
      <c r="L1120" s="33" t="str">
        <f t="shared" si="196"/>
        <v/>
      </c>
      <c r="M1120" s="33">
        <f t="shared" si="197"/>
        <v>0</v>
      </c>
      <c r="O1120"/>
      <c r="P1120"/>
    </row>
    <row r="1121" spans="1:16" ht="12.75" customHeight="1" x14ac:dyDescent="0.45">
      <c r="A1121" s="49"/>
      <c r="B1121" s="46" t="s">
        <v>170</v>
      </c>
      <c r="C1121" s="51" t="s">
        <v>208</v>
      </c>
      <c r="D1121" s="51">
        <v>0</v>
      </c>
      <c r="E1121" s="51">
        <v>0</v>
      </c>
      <c r="F1121" s="51" t="s">
        <v>208</v>
      </c>
      <c r="G1121" s="51">
        <v>0</v>
      </c>
      <c r="H1121" s="51">
        <v>0</v>
      </c>
      <c r="I1121" s="51">
        <f t="shared" si="198"/>
        <v>0</v>
      </c>
      <c r="K1121" s="33" t="str">
        <f t="shared" si="195"/>
        <v>subtot</v>
      </c>
      <c r="L1121" s="33" t="str">
        <f t="shared" si="196"/>
        <v/>
      </c>
      <c r="M1121" s="33">
        <f t="shared" si="197"/>
        <v>0</v>
      </c>
      <c r="O1121"/>
      <c r="P1121"/>
    </row>
    <row r="1122" spans="1:16" ht="12.75" customHeight="1" x14ac:dyDescent="0.45">
      <c r="A1122" s="49"/>
      <c r="B1122" s="49" t="s">
        <v>172</v>
      </c>
      <c r="C1122" s="51" t="s">
        <v>208</v>
      </c>
      <c r="D1122" s="51">
        <v>0</v>
      </c>
      <c r="E1122" s="51">
        <v>0</v>
      </c>
      <c r="F1122" s="51" t="s">
        <v>208</v>
      </c>
      <c r="G1122" s="51">
        <v>0</v>
      </c>
      <c r="H1122" s="51">
        <v>0</v>
      </c>
      <c r="I1122" s="51">
        <f t="shared" si="198"/>
        <v>0</v>
      </c>
      <c r="K1122" s="33" t="str">
        <f t="shared" si="195"/>
        <v>subtot</v>
      </c>
      <c r="L1122" s="33" t="str">
        <f t="shared" si="196"/>
        <v/>
      </c>
      <c r="M1122" s="33" t="str">
        <f t="shared" si="197"/>
        <v>STM</v>
      </c>
      <c r="O1122"/>
      <c r="P1122"/>
    </row>
    <row r="1123" spans="1:16" ht="12.75" customHeight="1" x14ac:dyDescent="0.45">
      <c r="A1123" s="49"/>
      <c r="B1123" s="49" t="s">
        <v>175</v>
      </c>
      <c r="C1123" s="51" t="s">
        <v>185</v>
      </c>
      <c r="D1123" s="51">
        <v>0</v>
      </c>
      <c r="E1123" s="51">
        <v>0</v>
      </c>
      <c r="F1123" s="51" t="s">
        <v>208</v>
      </c>
      <c r="G1123" s="51">
        <v>0</v>
      </c>
      <c r="H1123" s="51">
        <v>0</v>
      </c>
      <c r="I1123" s="51">
        <f t="shared" si="198"/>
        <v>0</v>
      </c>
      <c r="K1123" s="33" t="str">
        <f t="shared" si="195"/>
        <v>subtot</v>
      </c>
      <c r="L1123" s="33" t="str">
        <f t="shared" si="196"/>
        <v/>
      </c>
      <c r="M1123" s="33">
        <f t="shared" si="197"/>
        <v>0</v>
      </c>
      <c r="O1123"/>
      <c r="P1123"/>
    </row>
    <row r="1124" spans="1:16" ht="12.75" customHeight="1" x14ac:dyDescent="0.45">
      <c r="A1124" s="49"/>
      <c r="B1124" s="46" t="s">
        <v>178</v>
      </c>
      <c r="C1124" s="51">
        <v>4</v>
      </c>
      <c r="D1124" s="51">
        <v>0</v>
      </c>
      <c r="E1124" s="51"/>
      <c r="F1124" s="51">
        <v>39</v>
      </c>
      <c r="G1124" s="51"/>
      <c r="H1124" s="51">
        <v>0</v>
      </c>
      <c r="I1124" s="51">
        <f t="shared" si="198"/>
        <v>0</v>
      </c>
      <c r="K1124" s="33" t="str">
        <f t="shared" si="195"/>
        <v>subtot</v>
      </c>
      <c r="L1124" s="33" t="str">
        <f t="shared" si="196"/>
        <v/>
      </c>
      <c r="M1124" s="33">
        <f t="shared" si="197"/>
        <v>0</v>
      </c>
      <c r="O1124"/>
      <c r="P1124"/>
    </row>
    <row r="1125" spans="1:16" ht="12.75" customHeight="1" x14ac:dyDescent="0.45">
      <c r="A1125" s="49"/>
      <c r="B1125" s="49" t="s">
        <v>180</v>
      </c>
      <c r="C1125" s="51">
        <v>2</v>
      </c>
      <c r="D1125" s="51">
        <v>0</v>
      </c>
      <c r="E1125" s="51">
        <v>0</v>
      </c>
      <c r="F1125" s="51">
        <v>39</v>
      </c>
      <c r="G1125" s="51"/>
      <c r="H1125" s="51">
        <v>0</v>
      </c>
      <c r="I1125" s="51">
        <f t="shared" si="198"/>
        <v>0</v>
      </c>
      <c r="K1125" s="33" t="str">
        <f t="shared" si="195"/>
        <v>subtot</v>
      </c>
      <c r="L1125" s="33" t="str">
        <f t="shared" si="196"/>
        <v/>
      </c>
      <c r="M1125" s="33" t="str">
        <f t="shared" si="197"/>
        <v>PRH</v>
      </c>
      <c r="O1125"/>
      <c r="P1125"/>
    </row>
    <row r="1126" spans="1:16" ht="12.75" customHeight="1" x14ac:dyDescent="0.45">
      <c r="A1126" s="49"/>
      <c r="B1126" s="49" t="s">
        <v>183</v>
      </c>
      <c r="C1126" s="51">
        <v>1</v>
      </c>
      <c r="D1126" s="51">
        <v>0</v>
      </c>
      <c r="E1126" s="51">
        <v>0</v>
      </c>
      <c r="F1126" s="51">
        <v>0</v>
      </c>
      <c r="G1126" s="51">
        <v>0</v>
      </c>
      <c r="H1126" s="51">
        <v>0</v>
      </c>
      <c r="I1126" s="51">
        <f t="shared" si="198"/>
        <v>0</v>
      </c>
      <c r="K1126" s="33" t="str">
        <f t="shared" si="195"/>
        <v>subtot</v>
      </c>
      <c r="L1126" s="33" t="str">
        <f t="shared" si="196"/>
        <v/>
      </c>
      <c r="M1126" s="33" t="str">
        <f t="shared" si="197"/>
        <v>PRC</v>
      </c>
      <c r="O1126"/>
      <c r="P1126"/>
    </row>
    <row r="1127" spans="1:16" ht="12.75" customHeight="1" x14ac:dyDescent="0.45">
      <c r="A1127" s="49"/>
      <c r="B1127" s="49" t="s">
        <v>187</v>
      </c>
      <c r="C1127" s="51">
        <v>1</v>
      </c>
      <c r="D1127" s="51">
        <v>0</v>
      </c>
      <c r="E1127" s="51"/>
      <c r="F1127" s="51" t="s">
        <v>208</v>
      </c>
      <c r="G1127" s="51"/>
      <c r="H1127" s="51">
        <v>0</v>
      </c>
      <c r="I1127" s="51">
        <f t="shared" si="198"/>
        <v>0</v>
      </c>
      <c r="K1127" s="33" t="str">
        <f t="shared" si="195"/>
        <v>subtot</v>
      </c>
      <c r="L1127" s="33" t="str">
        <f t="shared" si="196"/>
        <v/>
      </c>
      <c r="M1127" s="33" t="str">
        <f t="shared" si="197"/>
        <v>MDR</v>
      </c>
      <c r="O1127"/>
      <c r="P1127"/>
    </row>
    <row r="1128" spans="1:16" ht="12.75" customHeight="1" x14ac:dyDescent="0.45">
      <c r="A1128" s="49"/>
      <c r="B1128" s="49" t="s">
        <v>190</v>
      </c>
      <c r="C1128" s="51" t="s">
        <v>208</v>
      </c>
      <c r="D1128" s="51"/>
      <c r="E1128" s="51"/>
      <c r="F1128" s="51"/>
      <c r="G1128" s="51"/>
      <c r="H1128" s="51" t="s">
        <v>185</v>
      </c>
      <c r="I1128" s="51">
        <f t="shared" si="198"/>
        <v>0</v>
      </c>
      <c r="K1128" s="33" t="str">
        <f t="shared" si="195"/>
        <v>subtot</v>
      </c>
      <c r="L1128" s="33" t="str">
        <f t="shared" si="196"/>
        <v/>
      </c>
      <c r="M1128" s="33" t="str">
        <f t="shared" si="197"/>
        <v>ECP</v>
      </c>
      <c r="O1128"/>
      <c r="P1128"/>
    </row>
    <row r="1129" spans="1:16" ht="12.75" customHeight="1" x14ac:dyDescent="0.45">
      <c r="A1129" s="49"/>
      <c r="B1129" s="49" t="s">
        <v>193</v>
      </c>
      <c r="C1129" s="51" t="s">
        <v>208</v>
      </c>
      <c r="D1129" s="51">
        <v>0</v>
      </c>
      <c r="E1129" s="51"/>
      <c r="F1129" s="51" t="s">
        <v>208</v>
      </c>
      <c r="G1129" s="51">
        <v>0</v>
      </c>
      <c r="H1129" s="51">
        <v>0</v>
      </c>
      <c r="I1129" s="51">
        <f t="shared" si="198"/>
        <v>0</v>
      </c>
      <c r="K1129" s="33" t="str">
        <f t="shared" ref="K1129:K1192" si="199">IF(LEN(TRIM(A1129))&gt;3,"subtot",IF(LEN(TRIM(A1129))=3,B1129,K1128))</f>
        <v>subtot</v>
      </c>
      <c r="L1129" s="33" t="str">
        <f t="shared" si="196"/>
        <v/>
      </c>
      <c r="M1129" s="33" t="str">
        <f t="shared" si="197"/>
        <v>OTP</v>
      </c>
      <c r="O1129"/>
      <c r="P1129"/>
    </row>
    <row r="1130" spans="1:16" ht="12.75" customHeight="1" x14ac:dyDescent="0.45">
      <c r="A1130" s="49"/>
      <c r="B1130" s="46" t="s">
        <v>196</v>
      </c>
      <c r="C1130" s="51">
        <v>1</v>
      </c>
      <c r="D1130" s="51">
        <v>0</v>
      </c>
      <c r="E1130" s="51"/>
      <c r="F1130" s="51">
        <v>2</v>
      </c>
      <c r="G1130" s="51"/>
      <c r="H1130" s="51">
        <v>0</v>
      </c>
      <c r="I1130" s="51">
        <f t="shared" si="198"/>
        <v>0</v>
      </c>
      <c r="K1130" s="33" t="str">
        <f t="shared" si="199"/>
        <v>subtot</v>
      </c>
      <c r="L1130" s="33" t="str">
        <f t="shared" si="196"/>
        <v/>
      </c>
      <c r="M1130" s="33">
        <f t="shared" si="197"/>
        <v>0</v>
      </c>
      <c r="O1130"/>
      <c r="P1130"/>
    </row>
    <row r="1131" spans="1:16" ht="12.75" customHeight="1" x14ac:dyDescent="0.45">
      <c r="A1131" s="49"/>
      <c r="B1131" s="49" t="s">
        <v>198</v>
      </c>
      <c r="C1131" s="51" t="s">
        <v>208</v>
      </c>
      <c r="D1131" s="51">
        <v>0</v>
      </c>
      <c r="E1131" s="51">
        <v>0</v>
      </c>
      <c r="F1131" s="51">
        <v>1</v>
      </c>
      <c r="G1131" s="51">
        <v>0</v>
      </c>
      <c r="H1131" s="51">
        <v>0</v>
      </c>
      <c r="I1131" s="51">
        <f t="shared" si="198"/>
        <v>0</v>
      </c>
      <c r="K1131" s="33" t="str">
        <f t="shared" si="199"/>
        <v>subtot</v>
      </c>
      <c r="L1131" s="33" t="str">
        <f t="shared" si="196"/>
        <v/>
      </c>
      <c r="M1131" s="33" t="str">
        <f t="shared" si="197"/>
        <v>SPC</v>
      </c>
      <c r="O1131"/>
      <c r="P1131"/>
    </row>
    <row r="1132" spans="1:16" ht="12.75" customHeight="1" x14ac:dyDescent="0.45">
      <c r="A1132" s="49"/>
      <c r="B1132" s="49" t="s">
        <v>201</v>
      </c>
      <c r="C1132" s="51" t="s">
        <v>208</v>
      </c>
      <c r="D1132" s="51"/>
      <c r="E1132" s="51"/>
      <c r="F1132" s="51"/>
      <c r="G1132" s="51"/>
      <c r="H1132" s="51" t="s">
        <v>185</v>
      </c>
      <c r="I1132" s="51">
        <f t="shared" si="198"/>
        <v>0</v>
      </c>
      <c r="K1132" s="33" t="str">
        <f t="shared" si="199"/>
        <v>subtot</v>
      </c>
      <c r="L1132" s="33" t="str">
        <f t="shared" si="196"/>
        <v/>
      </c>
      <c r="M1132" s="33" t="str">
        <f t="shared" si="197"/>
        <v>LIG</v>
      </c>
      <c r="O1132"/>
      <c r="P1132"/>
    </row>
    <row r="1133" spans="1:16" ht="12.75" customHeight="1" x14ac:dyDescent="0.45">
      <c r="A1133" s="49"/>
      <c r="B1133" s="49" t="s">
        <v>204</v>
      </c>
      <c r="C1133" s="51" t="s">
        <v>208</v>
      </c>
      <c r="D1133" s="51">
        <v>0</v>
      </c>
      <c r="E1133" s="51">
        <v>0</v>
      </c>
      <c r="F1133" s="51" t="s">
        <v>208</v>
      </c>
      <c r="G1133" s="51">
        <v>0</v>
      </c>
      <c r="H1133" s="51">
        <v>0</v>
      </c>
      <c r="I1133" s="51">
        <f t="shared" si="198"/>
        <v>0</v>
      </c>
      <c r="K1133" s="33" t="str">
        <f t="shared" si="199"/>
        <v>subtot</v>
      </c>
      <c r="L1133" s="33" t="str">
        <f t="shared" si="196"/>
        <v/>
      </c>
      <c r="M1133" s="33" t="str">
        <f t="shared" si="197"/>
        <v>OTH</v>
      </c>
      <c r="O1133"/>
      <c r="P1133"/>
    </row>
    <row r="1134" spans="1:16" ht="12.75" customHeight="1" x14ac:dyDescent="0.45">
      <c r="A1134" s="49"/>
      <c r="B1134" s="49" t="s">
        <v>207</v>
      </c>
      <c r="C1134" s="51" t="s">
        <v>208</v>
      </c>
      <c r="D1134" s="51"/>
      <c r="E1134" s="51"/>
      <c r="F1134" s="51">
        <v>0</v>
      </c>
      <c r="G1134" s="51"/>
      <c r="H1134" s="51" t="s">
        <v>185</v>
      </c>
      <c r="I1134" s="51">
        <f t="shared" si="198"/>
        <v>0</v>
      </c>
      <c r="K1134" s="33" t="str">
        <f t="shared" si="199"/>
        <v>subtot</v>
      </c>
      <c r="L1134" s="33" t="str">
        <f t="shared" si="196"/>
        <v/>
      </c>
      <c r="M1134" s="33" t="str">
        <f t="shared" si="197"/>
        <v>OTH</v>
      </c>
      <c r="O1134"/>
      <c r="P1134"/>
    </row>
    <row r="1135" spans="1:16" ht="12.75" customHeight="1" x14ac:dyDescent="0.45">
      <c r="A1135" s="49"/>
      <c r="B1135" s="49" t="s">
        <v>210</v>
      </c>
      <c r="C1135" s="51" t="s">
        <v>185</v>
      </c>
      <c r="D1135" s="51">
        <v>0</v>
      </c>
      <c r="E1135" s="51"/>
      <c r="F1135" s="51">
        <v>0</v>
      </c>
      <c r="G1135" s="51">
        <v>0</v>
      </c>
      <c r="H1135" s="51">
        <v>0</v>
      </c>
      <c r="I1135" s="51">
        <f t="shared" si="198"/>
        <v>0</v>
      </c>
      <c r="K1135" s="33" t="str">
        <f t="shared" si="199"/>
        <v>subtot</v>
      </c>
      <c r="L1135" s="33" t="str">
        <f t="shared" si="196"/>
        <v/>
      </c>
      <c r="M1135" s="33" t="str">
        <f t="shared" si="197"/>
        <v>OTH</v>
      </c>
      <c r="O1135"/>
      <c r="P1135"/>
    </row>
    <row r="1136" spans="1:16" ht="12.75" customHeight="1" x14ac:dyDescent="0.45">
      <c r="A1136" s="49"/>
      <c r="B1136" s="49" t="s">
        <v>211</v>
      </c>
      <c r="C1136" s="51" t="s">
        <v>208</v>
      </c>
      <c r="D1136" s="51">
        <v>0</v>
      </c>
      <c r="E1136" s="51"/>
      <c r="F1136" s="51" t="s">
        <v>208</v>
      </c>
      <c r="G1136" s="51">
        <v>0</v>
      </c>
      <c r="H1136" s="51">
        <v>0</v>
      </c>
      <c r="I1136" s="51">
        <f t="shared" si="198"/>
        <v>0</v>
      </c>
      <c r="K1136" s="33" t="str">
        <f t="shared" si="199"/>
        <v>subtot</v>
      </c>
      <c r="L1136" s="33" t="str">
        <f t="shared" si="196"/>
        <v/>
      </c>
      <c r="M1136" s="33" t="str">
        <f t="shared" si="197"/>
        <v>OTH</v>
      </c>
      <c r="O1136"/>
      <c r="P1136"/>
    </row>
    <row r="1137" spans="1:22" ht="12.75" customHeight="1" x14ac:dyDescent="0.45">
      <c r="A1137" s="49"/>
      <c r="B1137" s="46" t="s">
        <v>213</v>
      </c>
      <c r="C1137" s="51" t="s">
        <v>208</v>
      </c>
      <c r="D1137" s="51">
        <v>0</v>
      </c>
      <c r="E1137" s="51">
        <v>0</v>
      </c>
      <c r="F1137" s="51">
        <v>0</v>
      </c>
      <c r="G1137" s="51"/>
      <c r="H1137" s="51">
        <v>0</v>
      </c>
      <c r="I1137" s="51">
        <f t="shared" si="198"/>
        <v>0</v>
      </c>
      <c r="K1137" s="33" t="str">
        <f t="shared" si="199"/>
        <v>subtot</v>
      </c>
      <c r="L1137" s="33" t="str">
        <f t="shared" si="196"/>
        <v/>
      </c>
      <c r="M1137" s="33">
        <f t="shared" si="197"/>
        <v>0</v>
      </c>
      <c r="O1137"/>
      <c r="P1137"/>
    </row>
    <row r="1138" spans="1:22" ht="12.75" customHeight="1" x14ac:dyDescent="0.45">
      <c r="A1138" s="49"/>
      <c r="B1138" s="49"/>
      <c r="C1138" s="51"/>
      <c r="D1138" s="51"/>
      <c r="E1138" s="51"/>
      <c r="F1138" s="51"/>
      <c r="G1138" s="51"/>
      <c r="H1138" s="51"/>
      <c r="I1138" s="51">
        <f t="shared" si="198"/>
        <v>0</v>
      </c>
      <c r="K1138" s="33" t="str">
        <f t="shared" si="199"/>
        <v>subtot</v>
      </c>
      <c r="L1138" s="33" t="str">
        <f t="shared" si="196"/>
        <v/>
      </c>
      <c r="M1138" s="33">
        <f t="shared" si="197"/>
        <v>0</v>
      </c>
      <c r="O1138"/>
      <c r="P1138"/>
      <c r="Q1138" s="33"/>
      <c r="R1138" s="33"/>
      <c r="S1138" s="33"/>
      <c r="T1138" s="33"/>
      <c r="U1138" s="33"/>
      <c r="V1138" s="33"/>
    </row>
    <row r="1139" spans="1:22" s="33" customFormat="1" ht="12.75" customHeight="1" x14ac:dyDescent="0.45">
      <c r="A1139" s="46" t="s">
        <v>313</v>
      </c>
      <c r="B1139" s="46" t="s">
        <v>314</v>
      </c>
      <c r="C1139" s="55"/>
      <c r="D1139" s="55"/>
      <c r="E1139" s="55"/>
      <c r="F1139" s="55"/>
      <c r="G1139" s="55"/>
      <c r="H1139" s="55"/>
      <c r="I1139" s="55">
        <f t="shared" si="198"/>
        <v>0</v>
      </c>
      <c r="K1139" s="33" t="str">
        <f t="shared" si="199"/>
        <v>subtot</v>
      </c>
      <c r="L1139" s="33" t="str">
        <f t="shared" si="196"/>
        <v/>
      </c>
      <c r="M1139" s="33">
        <f t="shared" si="197"/>
        <v>0</v>
      </c>
      <c r="O1139"/>
      <c r="P1139"/>
      <c r="Q1139" s="22"/>
      <c r="R1139" s="22"/>
      <c r="S1139" s="22"/>
      <c r="T1139" s="22"/>
      <c r="U1139" s="22"/>
      <c r="V1139" s="22"/>
    </row>
    <row r="1140" spans="1:22" ht="12.75" customHeight="1" x14ac:dyDescent="0.45">
      <c r="A1140" s="57"/>
      <c r="B1140" s="58"/>
      <c r="C1140" s="51"/>
      <c r="D1140" s="51"/>
      <c r="E1140" s="51"/>
      <c r="F1140" s="51"/>
      <c r="G1140" s="51"/>
      <c r="H1140" s="51"/>
      <c r="I1140" s="51">
        <f t="shared" si="198"/>
        <v>0</v>
      </c>
      <c r="K1140" s="33" t="str">
        <f t="shared" si="199"/>
        <v>subtot</v>
      </c>
      <c r="L1140" s="33" t="str">
        <f t="shared" si="196"/>
        <v/>
      </c>
      <c r="M1140" s="33">
        <f t="shared" si="197"/>
        <v>0</v>
      </c>
      <c r="O1140"/>
      <c r="P1140"/>
    </row>
    <row r="1141" spans="1:22" ht="12.75" customHeight="1" x14ac:dyDescent="0.45">
      <c r="A1141" s="49"/>
      <c r="B1141" s="49"/>
      <c r="C1141" s="51"/>
      <c r="D1141" s="51"/>
      <c r="E1141" s="51"/>
      <c r="F1141" s="51"/>
      <c r="G1141" s="51"/>
      <c r="H1141" s="51"/>
      <c r="I1141" s="51">
        <f t="shared" si="198"/>
        <v>0</v>
      </c>
      <c r="K1141" s="33" t="str">
        <f t="shared" si="199"/>
        <v>subtot</v>
      </c>
      <c r="L1141" s="33" t="str">
        <f t="shared" si="196"/>
        <v/>
      </c>
      <c r="M1141" s="33">
        <f t="shared" si="197"/>
        <v>0</v>
      </c>
      <c r="O1141"/>
      <c r="P1141"/>
    </row>
    <row r="1142" spans="1:22" ht="12.75" customHeight="1" x14ac:dyDescent="0.45">
      <c r="A1142" s="49"/>
      <c r="B1142" s="46" t="s">
        <v>176</v>
      </c>
      <c r="C1142" s="51">
        <v>7</v>
      </c>
      <c r="D1142" s="51">
        <v>0</v>
      </c>
      <c r="E1142" s="51"/>
      <c r="F1142" s="51">
        <v>22</v>
      </c>
      <c r="G1142" s="51"/>
      <c r="H1142" s="51">
        <v>0</v>
      </c>
      <c r="I1142" s="51">
        <f t="shared" si="198"/>
        <v>0</v>
      </c>
      <c r="K1142" s="33" t="str">
        <f t="shared" si="199"/>
        <v>subtot</v>
      </c>
      <c r="L1142" s="33" t="str">
        <f t="shared" si="196"/>
        <v/>
      </c>
      <c r="M1142" s="33">
        <f t="shared" si="197"/>
        <v>0</v>
      </c>
      <c r="O1142"/>
      <c r="P1142"/>
    </row>
    <row r="1143" spans="1:22" ht="12.75" customHeight="1" x14ac:dyDescent="0.45">
      <c r="A1143" s="49"/>
      <c r="B1143" s="46" t="s">
        <v>170</v>
      </c>
      <c r="C1143" s="51" t="s">
        <v>208</v>
      </c>
      <c r="D1143" s="51">
        <v>0</v>
      </c>
      <c r="E1143" s="51"/>
      <c r="F1143" s="51">
        <v>1</v>
      </c>
      <c r="G1143" s="51"/>
      <c r="H1143" s="51">
        <v>0</v>
      </c>
      <c r="I1143" s="51">
        <f t="shared" si="198"/>
        <v>0</v>
      </c>
      <c r="K1143" s="33" t="str">
        <f t="shared" si="199"/>
        <v>subtot</v>
      </c>
      <c r="L1143" s="33" t="str">
        <f t="shared" si="196"/>
        <v/>
      </c>
      <c r="M1143" s="33">
        <f t="shared" si="197"/>
        <v>0</v>
      </c>
      <c r="O1143"/>
      <c r="P1143"/>
    </row>
    <row r="1144" spans="1:22" ht="12.75" customHeight="1" x14ac:dyDescent="0.45">
      <c r="A1144" s="49"/>
      <c r="B1144" s="49" t="s">
        <v>172</v>
      </c>
      <c r="C1144" s="51" t="s">
        <v>208</v>
      </c>
      <c r="D1144" s="51">
        <v>0</v>
      </c>
      <c r="E1144" s="51"/>
      <c r="F1144" s="51" t="s">
        <v>208</v>
      </c>
      <c r="G1144" s="51">
        <v>0</v>
      </c>
      <c r="H1144" s="51">
        <v>0</v>
      </c>
      <c r="I1144" s="51">
        <f t="shared" si="198"/>
        <v>0</v>
      </c>
      <c r="K1144" s="33" t="str">
        <f t="shared" si="199"/>
        <v>subtot</v>
      </c>
      <c r="L1144" s="33" t="str">
        <f t="shared" si="196"/>
        <v/>
      </c>
      <c r="M1144" s="33" t="str">
        <f t="shared" si="197"/>
        <v>STM</v>
      </c>
      <c r="O1144"/>
      <c r="P1144"/>
    </row>
    <row r="1145" spans="1:22" ht="12.75" customHeight="1" x14ac:dyDescent="0.45">
      <c r="A1145" s="49"/>
      <c r="B1145" s="49" t="s">
        <v>175</v>
      </c>
      <c r="C1145" s="51" t="s">
        <v>185</v>
      </c>
      <c r="D1145" s="51">
        <v>0</v>
      </c>
      <c r="E1145" s="51">
        <v>0</v>
      </c>
      <c r="F1145" s="51" t="s">
        <v>208</v>
      </c>
      <c r="G1145" s="51"/>
      <c r="H1145" s="51">
        <v>0</v>
      </c>
      <c r="I1145" s="51">
        <f t="shared" si="198"/>
        <v>0</v>
      </c>
      <c r="K1145" s="33" t="str">
        <f t="shared" si="199"/>
        <v>subtot</v>
      </c>
      <c r="L1145" s="33" t="str">
        <f t="shared" si="196"/>
        <v/>
      </c>
      <c r="M1145" s="33">
        <f t="shared" si="197"/>
        <v>0</v>
      </c>
      <c r="O1145"/>
      <c r="P1145"/>
    </row>
    <row r="1146" spans="1:22" ht="12.75" customHeight="1" x14ac:dyDescent="0.45">
      <c r="A1146" s="49"/>
      <c r="B1146" s="46" t="s">
        <v>178</v>
      </c>
      <c r="C1146" s="51">
        <v>6</v>
      </c>
      <c r="D1146" s="51">
        <v>0</v>
      </c>
      <c r="E1146" s="51"/>
      <c r="F1146" s="51">
        <v>21</v>
      </c>
      <c r="G1146" s="51"/>
      <c r="H1146" s="51">
        <v>0</v>
      </c>
      <c r="I1146" s="51">
        <f t="shared" si="198"/>
        <v>0</v>
      </c>
      <c r="K1146" s="33" t="str">
        <f t="shared" si="199"/>
        <v>subtot</v>
      </c>
      <c r="L1146" s="33" t="str">
        <f t="shared" si="196"/>
        <v/>
      </c>
      <c r="M1146" s="33">
        <f t="shared" si="197"/>
        <v>0</v>
      </c>
      <c r="O1146"/>
      <c r="P1146"/>
    </row>
    <row r="1147" spans="1:22" ht="12.75" customHeight="1" x14ac:dyDescent="0.45">
      <c r="A1147" s="49"/>
      <c r="B1147" s="49" t="s">
        <v>180</v>
      </c>
      <c r="C1147" s="51">
        <v>3</v>
      </c>
      <c r="D1147" s="51">
        <v>0</v>
      </c>
      <c r="E1147" s="51"/>
      <c r="F1147" s="51">
        <v>20</v>
      </c>
      <c r="G1147" s="51"/>
      <c r="H1147" s="51">
        <v>0</v>
      </c>
      <c r="I1147" s="51">
        <f t="shared" si="198"/>
        <v>0</v>
      </c>
      <c r="K1147" s="33" t="str">
        <f t="shared" si="199"/>
        <v>subtot</v>
      </c>
      <c r="L1147" s="33" t="str">
        <f t="shared" si="196"/>
        <v/>
      </c>
      <c r="M1147" s="33" t="str">
        <f t="shared" si="197"/>
        <v>PRH</v>
      </c>
      <c r="O1147"/>
      <c r="P1147"/>
    </row>
    <row r="1148" spans="1:22" ht="12.75" customHeight="1" x14ac:dyDescent="0.45">
      <c r="A1148" s="49"/>
      <c r="B1148" s="49" t="s">
        <v>183</v>
      </c>
      <c r="C1148" s="51">
        <v>1</v>
      </c>
      <c r="D1148" s="51">
        <v>0</v>
      </c>
      <c r="E1148" s="51">
        <v>0</v>
      </c>
      <c r="F1148" s="51" t="s">
        <v>208</v>
      </c>
      <c r="G1148" s="51">
        <v>0</v>
      </c>
      <c r="H1148" s="51">
        <v>0</v>
      </c>
      <c r="I1148" s="51">
        <f t="shared" si="198"/>
        <v>0</v>
      </c>
      <c r="K1148" s="33" t="str">
        <f t="shared" si="199"/>
        <v>subtot</v>
      </c>
      <c r="L1148" s="33" t="str">
        <f t="shared" si="196"/>
        <v/>
      </c>
      <c r="M1148" s="33" t="str">
        <f t="shared" si="197"/>
        <v>PRC</v>
      </c>
      <c r="O1148"/>
      <c r="P1148"/>
    </row>
    <row r="1149" spans="1:22" ht="12.75" customHeight="1" x14ac:dyDescent="0.45">
      <c r="A1149" s="49"/>
      <c r="B1149" s="49" t="s">
        <v>187</v>
      </c>
      <c r="C1149" s="51">
        <v>2</v>
      </c>
      <c r="D1149" s="51">
        <v>0</v>
      </c>
      <c r="E1149" s="51"/>
      <c r="F1149" s="51">
        <v>1</v>
      </c>
      <c r="G1149" s="51"/>
      <c r="H1149" s="51">
        <v>0</v>
      </c>
      <c r="I1149" s="51">
        <f t="shared" si="198"/>
        <v>0</v>
      </c>
      <c r="K1149" s="33" t="str">
        <f t="shared" si="199"/>
        <v>subtot</v>
      </c>
      <c r="L1149" s="33" t="str">
        <f t="shared" si="196"/>
        <v/>
      </c>
      <c r="M1149" s="33" t="str">
        <f t="shared" si="197"/>
        <v>MDR</v>
      </c>
      <c r="O1149"/>
      <c r="P1149"/>
    </row>
    <row r="1150" spans="1:22" ht="12.75" customHeight="1" x14ac:dyDescent="0.45">
      <c r="A1150" s="49"/>
      <c r="B1150" s="49" t="s">
        <v>190</v>
      </c>
      <c r="C1150" s="51" t="s">
        <v>208</v>
      </c>
      <c r="D1150" s="51"/>
      <c r="E1150" s="51"/>
      <c r="F1150" s="51"/>
      <c r="G1150" s="51"/>
      <c r="H1150" s="51" t="s">
        <v>185</v>
      </c>
      <c r="I1150" s="51">
        <f t="shared" si="198"/>
        <v>0</v>
      </c>
      <c r="K1150" s="33" t="str">
        <f t="shared" si="199"/>
        <v>subtot</v>
      </c>
      <c r="L1150" s="33" t="str">
        <f t="shared" si="196"/>
        <v/>
      </c>
      <c r="M1150" s="33" t="str">
        <f t="shared" si="197"/>
        <v>ECP</v>
      </c>
      <c r="O1150"/>
      <c r="P1150"/>
    </row>
    <row r="1151" spans="1:22" ht="12.75" customHeight="1" x14ac:dyDescent="0.45">
      <c r="A1151" s="49"/>
      <c r="B1151" s="49" t="s">
        <v>193</v>
      </c>
      <c r="C1151" s="51" t="s">
        <v>208</v>
      </c>
      <c r="D1151" s="51">
        <v>0</v>
      </c>
      <c r="E1151" s="51"/>
      <c r="F1151" s="51" t="s">
        <v>208</v>
      </c>
      <c r="G1151" s="51"/>
      <c r="H1151" s="51">
        <v>0</v>
      </c>
      <c r="I1151" s="51">
        <f t="shared" si="198"/>
        <v>0</v>
      </c>
      <c r="K1151" s="33" t="str">
        <f t="shared" si="199"/>
        <v>subtot</v>
      </c>
      <c r="L1151" s="33" t="str">
        <f t="shared" si="196"/>
        <v/>
      </c>
      <c r="M1151" s="33" t="str">
        <f t="shared" si="197"/>
        <v>OTP</v>
      </c>
      <c r="O1151"/>
      <c r="P1151"/>
    </row>
    <row r="1152" spans="1:22" ht="12.75" customHeight="1" x14ac:dyDescent="0.45">
      <c r="A1152" s="49"/>
      <c r="B1152" s="46" t="s">
        <v>196</v>
      </c>
      <c r="C1152" s="51">
        <v>1</v>
      </c>
      <c r="D1152" s="51">
        <v>0</v>
      </c>
      <c r="E1152" s="51"/>
      <c r="F1152" s="51">
        <v>1</v>
      </c>
      <c r="G1152" s="51"/>
      <c r="H1152" s="51">
        <v>0</v>
      </c>
      <c r="I1152" s="51">
        <f t="shared" si="198"/>
        <v>0</v>
      </c>
      <c r="K1152" s="33" t="str">
        <f t="shared" si="199"/>
        <v>subtot</v>
      </c>
      <c r="L1152" s="33" t="str">
        <f t="shared" si="196"/>
        <v/>
      </c>
      <c r="M1152" s="33">
        <f t="shared" si="197"/>
        <v>0</v>
      </c>
      <c r="O1152"/>
      <c r="P1152"/>
    </row>
    <row r="1153" spans="1:22" ht="12.75" customHeight="1" x14ac:dyDescent="0.45">
      <c r="A1153" s="49"/>
      <c r="B1153" s="49" t="s">
        <v>198</v>
      </c>
      <c r="C1153" s="51">
        <v>1</v>
      </c>
      <c r="D1153" s="51">
        <v>0</v>
      </c>
      <c r="E1153" s="51">
        <v>0</v>
      </c>
      <c r="F1153" s="51">
        <v>1</v>
      </c>
      <c r="G1153" s="51"/>
      <c r="H1153" s="51">
        <v>0</v>
      </c>
      <c r="I1153" s="51">
        <f t="shared" si="198"/>
        <v>0</v>
      </c>
      <c r="K1153" s="33" t="str">
        <f t="shared" si="199"/>
        <v>subtot</v>
      </c>
      <c r="L1153" s="33" t="str">
        <f t="shared" si="196"/>
        <v/>
      </c>
      <c r="M1153" s="33" t="str">
        <f t="shared" si="197"/>
        <v>SPC</v>
      </c>
      <c r="O1153"/>
      <c r="P1153"/>
    </row>
    <row r="1154" spans="1:22" ht="12.75" customHeight="1" x14ac:dyDescent="0.45">
      <c r="A1154" s="49"/>
      <c r="B1154" s="49" t="s">
        <v>201</v>
      </c>
      <c r="C1154" s="51" t="s">
        <v>208</v>
      </c>
      <c r="D1154" s="51"/>
      <c r="E1154" s="51"/>
      <c r="F1154" s="51"/>
      <c r="G1154" s="51"/>
      <c r="H1154" s="51" t="s">
        <v>185</v>
      </c>
      <c r="I1154" s="51">
        <f t="shared" si="198"/>
        <v>0</v>
      </c>
      <c r="K1154" s="33" t="str">
        <f t="shared" si="199"/>
        <v>subtot</v>
      </c>
      <c r="L1154" s="33" t="str">
        <f t="shared" si="196"/>
        <v/>
      </c>
      <c r="M1154" s="33" t="str">
        <f t="shared" si="197"/>
        <v>LIG</v>
      </c>
      <c r="O1154"/>
      <c r="P1154"/>
    </row>
    <row r="1155" spans="1:22" ht="12.75" customHeight="1" x14ac:dyDescent="0.45">
      <c r="A1155" s="49"/>
      <c r="B1155" s="49" t="s">
        <v>204</v>
      </c>
      <c r="C1155" s="51" t="s">
        <v>208</v>
      </c>
      <c r="D1155" s="51">
        <v>0</v>
      </c>
      <c r="E1155" s="51">
        <v>0</v>
      </c>
      <c r="F1155" s="51" t="s">
        <v>208</v>
      </c>
      <c r="G1155" s="51"/>
      <c r="H1155" s="51">
        <v>0</v>
      </c>
      <c r="I1155" s="51">
        <f t="shared" si="198"/>
        <v>0</v>
      </c>
      <c r="K1155" s="33" t="str">
        <f t="shared" si="199"/>
        <v>subtot</v>
      </c>
      <c r="L1155" s="33" t="str">
        <f t="shared" si="196"/>
        <v/>
      </c>
      <c r="M1155" s="33" t="str">
        <f t="shared" si="197"/>
        <v>OTH</v>
      </c>
      <c r="O1155"/>
      <c r="P1155"/>
    </row>
    <row r="1156" spans="1:22" ht="12.75" customHeight="1" x14ac:dyDescent="0.45">
      <c r="A1156" s="49"/>
      <c r="B1156" s="49" t="s">
        <v>207</v>
      </c>
      <c r="C1156" s="51" t="s">
        <v>208</v>
      </c>
      <c r="D1156" s="51"/>
      <c r="E1156" s="51"/>
      <c r="F1156" s="51">
        <v>0</v>
      </c>
      <c r="G1156" s="51"/>
      <c r="H1156" s="51" t="s">
        <v>185</v>
      </c>
      <c r="I1156" s="51">
        <f t="shared" si="198"/>
        <v>0</v>
      </c>
      <c r="K1156" s="33" t="str">
        <f t="shared" si="199"/>
        <v>subtot</v>
      </c>
      <c r="L1156" s="33" t="str">
        <f t="shared" si="196"/>
        <v/>
      </c>
      <c r="M1156" s="33" t="str">
        <f t="shared" si="197"/>
        <v>OTH</v>
      </c>
      <c r="O1156"/>
      <c r="P1156"/>
    </row>
    <row r="1157" spans="1:22" ht="12.75" customHeight="1" x14ac:dyDescent="0.45">
      <c r="A1157" s="49"/>
      <c r="B1157" s="49" t="s">
        <v>210</v>
      </c>
      <c r="C1157" s="51" t="s">
        <v>185</v>
      </c>
      <c r="D1157" s="51">
        <v>0</v>
      </c>
      <c r="E1157" s="51"/>
      <c r="F1157" s="51" t="s">
        <v>208</v>
      </c>
      <c r="G1157" s="51">
        <v>0</v>
      </c>
      <c r="H1157" s="51">
        <v>0</v>
      </c>
      <c r="I1157" s="51">
        <f t="shared" si="198"/>
        <v>0</v>
      </c>
      <c r="K1157" s="33" t="str">
        <f t="shared" si="199"/>
        <v>subtot</v>
      </c>
      <c r="L1157" s="33" t="str">
        <f t="shared" si="196"/>
        <v/>
      </c>
      <c r="M1157" s="33" t="str">
        <f t="shared" si="197"/>
        <v>OTH</v>
      </c>
      <c r="O1157"/>
      <c r="P1157"/>
    </row>
    <row r="1158" spans="1:22" ht="12.75" customHeight="1" x14ac:dyDescent="0.45">
      <c r="A1158" s="49"/>
      <c r="B1158" s="49" t="s">
        <v>211</v>
      </c>
      <c r="C1158" s="51" t="s">
        <v>208</v>
      </c>
      <c r="D1158" s="51">
        <v>0</v>
      </c>
      <c r="E1158" s="51"/>
      <c r="F1158" s="51">
        <v>0</v>
      </c>
      <c r="G1158" s="51"/>
      <c r="H1158" s="51">
        <v>0</v>
      </c>
      <c r="I1158" s="51">
        <f t="shared" si="198"/>
        <v>0</v>
      </c>
      <c r="K1158" s="33" t="str">
        <f t="shared" si="199"/>
        <v>subtot</v>
      </c>
      <c r="L1158" s="33" t="str">
        <f t="shared" si="196"/>
        <v/>
      </c>
      <c r="M1158" s="33" t="str">
        <f t="shared" si="197"/>
        <v>OTH</v>
      </c>
      <c r="O1158"/>
      <c r="P1158"/>
    </row>
    <row r="1159" spans="1:22" ht="12.75" customHeight="1" x14ac:dyDescent="0.45">
      <c r="A1159" s="49"/>
      <c r="B1159" s="46" t="s">
        <v>213</v>
      </c>
      <c r="C1159" s="51">
        <v>0</v>
      </c>
      <c r="D1159" s="51">
        <v>0</v>
      </c>
      <c r="E1159" s="51">
        <v>0</v>
      </c>
      <c r="F1159" s="51">
        <v>0</v>
      </c>
      <c r="G1159" s="51"/>
      <c r="H1159" s="51">
        <v>0</v>
      </c>
      <c r="I1159" s="51">
        <f t="shared" si="198"/>
        <v>0</v>
      </c>
      <c r="K1159" s="33" t="str">
        <f t="shared" si="199"/>
        <v>subtot</v>
      </c>
      <c r="L1159" s="33" t="str">
        <f t="shared" si="196"/>
        <v/>
      </c>
      <c r="M1159" s="33">
        <f t="shared" si="197"/>
        <v>0</v>
      </c>
      <c r="O1159"/>
      <c r="P1159"/>
    </row>
    <row r="1160" spans="1:22" ht="12.75" customHeight="1" x14ac:dyDescent="0.45">
      <c r="A1160" s="49"/>
      <c r="B1160" s="49"/>
      <c r="C1160" s="51"/>
      <c r="D1160" s="51"/>
      <c r="E1160" s="51"/>
      <c r="F1160" s="51"/>
      <c r="G1160" s="51"/>
      <c r="H1160" s="51"/>
      <c r="I1160" s="51">
        <f t="shared" si="198"/>
        <v>0</v>
      </c>
      <c r="K1160" s="33" t="str">
        <f t="shared" si="199"/>
        <v>subtot</v>
      </c>
      <c r="L1160" s="33" t="str">
        <f t="shared" si="196"/>
        <v/>
      </c>
      <c r="M1160" s="33">
        <f t="shared" si="197"/>
        <v>0</v>
      </c>
      <c r="O1160"/>
      <c r="P1160"/>
      <c r="Q1160" s="33"/>
      <c r="R1160" s="33"/>
      <c r="S1160" s="33"/>
      <c r="T1160" s="33"/>
      <c r="U1160" s="33"/>
      <c r="V1160" s="33"/>
    </row>
    <row r="1161" spans="1:22" s="33" customFormat="1" ht="12.75" customHeight="1" x14ac:dyDescent="0.45">
      <c r="A1161" s="46" t="s">
        <v>315</v>
      </c>
      <c r="B1161" s="46" t="s">
        <v>316</v>
      </c>
      <c r="C1161" s="55"/>
      <c r="D1161" s="55"/>
      <c r="E1161" s="55"/>
      <c r="F1161" s="55"/>
      <c r="G1161" s="55"/>
      <c r="H1161" s="55"/>
      <c r="I1161" s="55">
        <f t="shared" si="198"/>
        <v>0</v>
      </c>
      <c r="K1161" s="33" t="str">
        <f t="shared" si="199"/>
        <v>subtot</v>
      </c>
      <c r="L1161" s="33" t="str">
        <f t="shared" si="196"/>
        <v/>
      </c>
      <c r="M1161" s="33">
        <f t="shared" si="197"/>
        <v>0</v>
      </c>
      <c r="O1161"/>
      <c r="P1161"/>
      <c r="Q1161" s="22"/>
      <c r="R1161" s="22"/>
      <c r="S1161" s="22"/>
      <c r="T1161" s="22"/>
      <c r="U1161" s="22"/>
      <c r="V1161" s="22"/>
    </row>
    <row r="1162" spans="1:22" ht="12.75" customHeight="1" x14ac:dyDescent="0.45">
      <c r="A1162" s="49"/>
      <c r="B1162" s="49"/>
      <c r="C1162" s="51"/>
      <c r="D1162" s="51"/>
      <c r="E1162" s="51"/>
      <c r="F1162" s="51"/>
      <c r="G1162" s="51"/>
      <c r="H1162" s="51"/>
      <c r="I1162" s="51">
        <f t="shared" si="198"/>
        <v>0</v>
      </c>
      <c r="K1162" s="33" t="str">
        <f t="shared" si="199"/>
        <v>subtot</v>
      </c>
      <c r="L1162" s="33" t="str">
        <f t="shared" si="196"/>
        <v/>
      </c>
      <c r="M1162" s="33">
        <f t="shared" si="197"/>
        <v>0</v>
      </c>
      <c r="O1162"/>
      <c r="P1162"/>
    </row>
    <row r="1163" spans="1:22" ht="12.75" customHeight="1" x14ac:dyDescent="0.45">
      <c r="A1163" s="49"/>
      <c r="B1163" s="49"/>
      <c r="C1163" s="51"/>
      <c r="D1163" s="51"/>
      <c r="E1163" s="51"/>
      <c r="F1163" s="51"/>
      <c r="G1163" s="51"/>
      <c r="H1163" s="51"/>
      <c r="I1163" s="51">
        <f t="shared" si="198"/>
        <v>0</v>
      </c>
      <c r="K1163" s="33" t="str">
        <f t="shared" si="199"/>
        <v>subtot</v>
      </c>
      <c r="L1163" s="33" t="str">
        <f t="shared" si="196"/>
        <v/>
      </c>
      <c r="M1163" s="33">
        <f t="shared" si="197"/>
        <v>0</v>
      </c>
      <c r="O1163"/>
      <c r="P1163"/>
    </row>
    <row r="1164" spans="1:22" ht="12.75" customHeight="1" x14ac:dyDescent="0.45">
      <c r="A1164" s="49"/>
      <c r="B1164" s="46" t="s">
        <v>176</v>
      </c>
      <c r="C1164" s="51">
        <v>12</v>
      </c>
      <c r="D1164" s="51">
        <v>0</v>
      </c>
      <c r="E1164" s="51"/>
      <c r="F1164" s="51">
        <v>42</v>
      </c>
      <c r="G1164" s="51"/>
      <c r="H1164" s="51">
        <v>0</v>
      </c>
      <c r="I1164" s="51">
        <f t="shared" si="198"/>
        <v>0</v>
      </c>
      <c r="K1164" s="33" t="str">
        <f t="shared" si="199"/>
        <v>subtot</v>
      </c>
      <c r="L1164" s="33" t="str">
        <f t="shared" si="196"/>
        <v/>
      </c>
      <c r="M1164" s="33">
        <f t="shared" si="197"/>
        <v>0</v>
      </c>
      <c r="O1164"/>
      <c r="P1164"/>
    </row>
    <row r="1165" spans="1:22" ht="12.75" customHeight="1" x14ac:dyDescent="0.45">
      <c r="A1165" s="49"/>
      <c r="B1165" s="46" t="s">
        <v>170</v>
      </c>
      <c r="C1165" s="51" t="s">
        <v>208</v>
      </c>
      <c r="D1165" s="51">
        <v>0</v>
      </c>
      <c r="E1165" s="51">
        <v>0</v>
      </c>
      <c r="F1165" s="51" t="s">
        <v>208</v>
      </c>
      <c r="G1165" s="51">
        <v>0</v>
      </c>
      <c r="H1165" s="51">
        <v>0</v>
      </c>
      <c r="I1165" s="51">
        <f t="shared" si="198"/>
        <v>0</v>
      </c>
      <c r="K1165" s="33" t="str">
        <f t="shared" si="199"/>
        <v>subtot</v>
      </c>
      <c r="L1165" s="33" t="str">
        <f t="shared" si="196"/>
        <v/>
      </c>
      <c r="M1165" s="33">
        <f t="shared" si="197"/>
        <v>0</v>
      </c>
      <c r="O1165"/>
      <c r="P1165"/>
    </row>
    <row r="1166" spans="1:22" ht="12.75" customHeight="1" x14ac:dyDescent="0.45">
      <c r="A1166" s="49"/>
      <c r="B1166" s="49" t="s">
        <v>172</v>
      </c>
      <c r="C1166" s="51" t="s">
        <v>208</v>
      </c>
      <c r="D1166" s="51">
        <v>0</v>
      </c>
      <c r="E1166" s="51">
        <v>0</v>
      </c>
      <c r="F1166" s="51">
        <v>0</v>
      </c>
      <c r="G1166" s="51">
        <v>0</v>
      </c>
      <c r="H1166" s="51">
        <v>0</v>
      </c>
      <c r="I1166" s="51">
        <f t="shared" si="198"/>
        <v>0</v>
      </c>
      <c r="K1166" s="33" t="str">
        <f t="shared" si="199"/>
        <v>subtot</v>
      </c>
      <c r="L1166" s="33" t="str">
        <f t="shared" si="196"/>
        <v/>
      </c>
      <c r="M1166" s="33" t="str">
        <f t="shared" si="197"/>
        <v>STM</v>
      </c>
      <c r="O1166"/>
      <c r="P1166"/>
    </row>
    <row r="1167" spans="1:22" ht="12.75" customHeight="1" x14ac:dyDescent="0.45">
      <c r="A1167" s="49"/>
      <c r="B1167" s="49" t="s">
        <v>175</v>
      </c>
      <c r="C1167" s="51" t="s">
        <v>185</v>
      </c>
      <c r="D1167" s="51">
        <v>0</v>
      </c>
      <c r="E1167" s="51">
        <v>0</v>
      </c>
      <c r="F1167" s="51" t="s">
        <v>208</v>
      </c>
      <c r="G1167" s="51">
        <v>0</v>
      </c>
      <c r="H1167" s="51">
        <v>0</v>
      </c>
      <c r="I1167" s="51">
        <f t="shared" si="198"/>
        <v>0</v>
      </c>
      <c r="K1167" s="33" t="str">
        <f t="shared" si="199"/>
        <v>subtot</v>
      </c>
      <c r="L1167" s="33" t="str">
        <f t="shared" si="196"/>
        <v/>
      </c>
      <c r="M1167" s="33">
        <f t="shared" si="197"/>
        <v>0</v>
      </c>
      <c r="O1167"/>
      <c r="P1167"/>
    </row>
    <row r="1168" spans="1:22" ht="12.75" customHeight="1" x14ac:dyDescent="0.45">
      <c r="A1168" s="49"/>
      <c r="B1168" s="46" t="s">
        <v>178</v>
      </c>
      <c r="C1168" s="51">
        <v>10</v>
      </c>
      <c r="D1168" s="51">
        <v>0</v>
      </c>
      <c r="E1168" s="51"/>
      <c r="F1168" s="51">
        <v>39</v>
      </c>
      <c r="G1168" s="51"/>
      <c r="H1168" s="51">
        <v>0</v>
      </c>
      <c r="I1168" s="51">
        <f t="shared" si="198"/>
        <v>0</v>
      </c>
      <c r="K1168" s="33" t="str">
        <f t="shared" si="199"/>
        <v>subtot</v>
      </c>
      <c r="L1168" s="33" t="str">
        <f t="shared" si="196"/>
        <v/>
      </c>
      <c r="M1168" s="33">
        <f t="shared" si="197"/>
        <v>0</v>
      </c>
      <c r="O1168"/>
      <c r="P1168"/>
    </row>
    <row r="1169" spans="1:22" ht="12.75" customHeight="1" x14ac:dyDescent="0.45">
      <c r="A1169" s="49"/>
      <c r="B1169" s="49" t="s">
        <v>180</v>
      </c>
      <c r="C1169" s="51">
        <v>4</v>
      </c>
      <c r="D1169" s="51">
        <v>0</v>
      </c>
      <c r="E1169" s="51">
        <v>0</v>
      </c>
      <c r="F1169" s="51">
        <v>37</v>
      </c>
      <c r="G1169" s="51"/>
      <c r="H1169" s="51">
        <v>0</v>
      </c>
      <c r="I1169" s="51">
        <f t="shared" si="198"/>
        <v>0</v>
      </c>
      <c r="K1169" s="33" t="str">
        <f t="shared" si="199"/>
        <v>subtot</v>
      </c>
      <c r="L1169" s="33" t="str">
        <f t="shared" si="196"/>
        <v/>
      </c>
      <c r="M1169" s="33" t="str">
        <f t="shared" si="197"/>
        <v>PRH</v>
      </c>
      <c r="O1169"/>
      <c r="P1169"/>
    </row>
    <row r="1170" spans="1:22" ht="12.75" customHeight="1" x14ac:dyDescent="0.45">
      <c r="A1170" s="49"/>
      <c r="B1170" s="49" t="s">
        <v>183</v>
      </c>
      <c r="C1170" s="51" t="s">
        <v>208</v>
      </c>
      <c r="D1170" s="51">
        <v>0</v>
      </c>
      <c r="E1170" s="51">
        <v>0</v>
      </c>
      <c r="F1170" s="51" t="s">
        <v>208</v>
      </c>
      <c r="G1170" s="51">
        <v>0</v>
      </c>
      <c r="H1170" s="51">
        <v>0</v>
      </c>
      <c r="I1170" s="51">
        <f t="shared" si="198"/>
        <v>0</v>
      </c>
      <c r="K1170" s="33" t="str">
        <f t="shared" si="199"/>
        <v>subtot</v>
      </c>
      <c r="L1170" s="33" t="str">
        <f t="shared" ref="L1170:L1233" si="200">IFERROR(VLOOKUP(K1170,$O$17:$P$38,2,FALSE),"")</f>
        <v/>
      </c>
      <c r="M1170" s="33" t="str">
        <f t="shared" ref="M1170:M1233" si="201">IFERROR(VLOOKUP(B1170,$Z$17:$AA$33,2,FALSE),0)</f>
        <v>PRC</v>
      </c>
      <c r="O1170"/>
      <c r="P1170"/>
    </row>
    <row r="1171" spans="1:22" ht="12.75" customHeight="1" x14ac:dyDescent="0.45">
      <c r="A1171" s="49"/>
      <c r="B1171" s="49" t="s">
        <v>187</v>
      </c>
      <c r="C1171" s="51">
        <v>5</v>
      </c>
      <c r="D1171" s="51">
        <v>0</v>
      </c>
      <c r="E1171" s="51"/>
      <c r="F1171" s="51">
        <v>2</v>
      </c>
      <c r="G1171" s="51">
        <v>0</v>
      </c>
      <c r="H1171" s="51">
        <v>0</v>
      </c>
      <c r="I1171" s="51">
        <f t="shared" si="198"/>
        <v>0</v>
      </c>
      <c r="K1171" s="33" t="str">
        <f t="shared" si="199"/>
        <v>subtot</v>
      </c>
      <c r="L1171" s="33" t="str">
        <f t="shared" si="200"/>
        <v/>
      </c>
      <c r="M1171" s="33" t="str">
        <f t="shared" si="201"/>
        <v>MDR</v>
      </c>
      <c r="O1171"/>
      <c r="P1171"/>
    </row>
    <row r="1172" spans="1:22" ht="12.75" customHeight="1" x14ac:dyDescent="0.45">
      <c r="A1172" s="49"/>
      <c r="B1172" s="49" t="s">
        <v>190</v>
      </c>
      <c r="C1172" s="51" t="s">
        <v>208</v>
      </c>
      <c r="D1172" s="51"/>
      <c r="E1172" s="51"/>
      <c r="F1172" s="51"/>
      <c r="G1172" s="51"/>
      <c r="H1172" s="51" t="s">
        <v>185</v>
      </c>
      <c r="I1172" s="51">
        <f t="shared" si="198"/>
        <v>0</v>
      </c>
      <c r="K1172" s="33" t="str">
        <f t="shared" si="199"/>
        <v>subtot</v>
      </c>
      <c r="L1172" s="33" t="str">
        <f t="shared" si="200"/>
        <v/>
      </c>
      <c r="M1172" s="33" t="str">
        <f t="shared" si="201"/>
        <v>ECP</v>
      </c>
      <c r="O1172"/>
      <c r="P1172"/>
    </row>
    <row r="1173" spans="1:22" ht="12.75" customHeight="1" x14ac:dyDescent="0.45">
      <c r="A1173" s="49"/>
      <c r="B1173" s="49" t="s">
        <v>193</v>
      </c>
      <c r="C1173" s="51" t="s">
        <v>208</v>
      </c>
      <c r="D1173" s="51">
        <v>0</v>
      </c>
      <c r="E1173" s="51">
        <v>0</v>
      </c>
      <c r="F1173" s="51">
        <v>0</v>
      </c>
      <c r="G1173" s="51">
        <v>0</v>
      </c>
      <c r="H1173" s="51">
        <v>0</v>
      </c>
      <c r="I1173" s="51">
        <f t="shared" ref="I1173:I1236" si="202">G1173+E1173+D1173</f>
        <v>0</v>
      </c>
      <c r="K1173" s="33" t="str">
        <f t="shared" si="199"/>
        <v>subtot</v>
      </c>
      <c r="L1173" s="33" t="str">
        <f t="shared" si="200"/>
        <v/>
      </c>
      <c r="M1173" s="33" t="str">
        <f t="shared" si="201"/>
        <v>OTP</v>
      </c>
      <c r="O1173"/>
      <c r="P1173"/>
    </row>
    <row r="1174" spans="1:22" ht="12.75" customHeight="1" x14ac:dyDescent="0.45">
      <c r="A1174" s="49"/>
      <c r="B1174" s="46" t="s">
        <v>196</v>
      </c>
      <c r="C1174" s="51">
        <v>1</v>
      </c>
      <c r="D1174" s="51">
        <v>0</v>
      </c>
      <c r="E1174" s="51"/>
      <c r="F1174" s="51">
        <v>3</v>
      </c>
      <c r="G1174" s="51"/>
      <c r="H1174" s="51">
        <v>0</v>
      </c>
      <c r="I1174" s="51">
        <f t="shared" si="202"/>
        <v>0</v>
      </c>
      <c r="K1174" s="33" t="str">
        <f t="shared" si="199"/>
        <v>subtot</v>
      </c>
      <c r="L1174" s="33" t="str">
        <f t="shared" si="200"/>
        <v/>
      </c>
      <c r="M1174" s="33">
        <f t="shared" si="201"/>
        <v>0</v>
      </c>
      <c r="O1174"/>
      <c r="P1174"/>
    </row>
    <row r="1175" spans="1:22" ht="12.75" customHeight="1" x14ac:dyDescent="0.45">
      <c r="A1175" s="49"/>
      <c r="B1175" s="49" t="s">
        <v>198</v>
      </c>
      <c r="C1175" s="51">
        <v>1</v>
      </c>
      <c r="D1175" s="51">
        <v>0</v>
      </c>
      <c r="E1175" s="51">
        <v>0</v>
      </c>
      <c r="F1175" s="51">
        <v>2</v>
      </c>
      <c r="G1175" s="51"/>
      <c r="H1175" s="51">
        <v>0</v>
      </c>
      <c r="I1175" s="51">
        <f t="shared" si="202"/>
        <v>0</v>
      </c>
      <c r="K1175" s="33" t="str">
        <f t="shared" si="199"/>
        <v>subtot</v>
      </c>
      <c r="L1175" s="33" t="str">
        <f t="shared" si="200"/>
        <v/>
      </c>
      <c r="M1175" s="33" t="str">
        <f t="shared" si="201"/>
        <v>SPC</v>
      </c>
      <c r="O1175"/>
      <c r="P1175"/>
    </row>
    <row r="1176" spans="1:22" ht="12.75" customHeight="1" x14ac:dyDescent="0.45">
      <c r="A1176" s="49"/>
      <c r="B1176" s="49" t="s">
        <v>201</v>
      </c>
      <c r="C1176" s="51">
        <v>1</v>
      </c>
      <c r="D1176" s="51"/>
      <c r="E1176" s="51"/>
      <c r="F1176" s="51"/>
      <c r="G1176" s="51"/>
      <c r="H1176" s="51" t="s">
        <v>185</v>
      </c>
      <c r="I1176" s="51">
        <f t="shared" si="202"/>
        <v>0</v>
      </c>
      <c r="K1176" s="33" t="str">
        <f t="shared" si="199"/>
        <v>subtot</v>
      </c>
      <c r="L1176" s="33" t="str">
        <f t="shared" si="200"/>
        <v/>
      </c>
      <c r="M1176" s="33" t="str">
        <f t="shared" si="201"/>
        <v>LIG</v>
      </c>
      <c r="O1176"/>
      <c r="P1176"/>
    </row>
    <row r="1177" spans="1:22" ht="12.75" customHeight="1" x14ac:dyDescent="0.45">
      <c r="A1177" s="49"/>
      <c r="B1177" s="49" t="s">
        <v>204</v>
      </c>
      <c r="C1177" s="51" t="s">
        <v>208</v>
      </c>
      <c r="D1177" s="51">
        <v>0</v>
      </c>
      <c r="E1177" s="51">
        <v>0</v>
      </c>
      <c r="F1177" s="51" t="s">
        <v>208</v>
      </c>
      <c r="G1177" s="51">
        <v>0</v>
      </c>
      <c r="H1177" s="51">
        <v>0</v>
      </c>
      <c r="I1177" s="51">
        <f t="shared" si="202"/>
        <v>0</v>
      </c>
      <c r="K1177" s="33" t="str">
        <f t="shared" si="199"/>
        <v>subtot</v>
      </c>
      <c r="L1177" s="33" t="str">
        <f t="shared" si="200"/>
        <v/>
      </c>
      <c r="M1177" s="33" t="str">
        <f t="shared" si="201"/>
        <v>OTH</v>
      </c>
      <c r="O1177"/>
      <c r="P1177"/>
    </row>
    <row r="1178" spans="1:22" ht="12.75" customHeight="1" x14ac:dyDescent="0.45">
      <c r="A1178" s="49"/>
      <c r="B1178" s="49" t="s">
        <v>207</v>
      </c>
      <c r="C1178" s="51" t="s">
        <v>208</v>
      </c>
      <c r="D1178" s="51"/>
      <c r="E1178" s="51"/>
      <c r="F1178" s="51">
        <v>0</v>
      </c>
      <c r="G1178" s="51"/>
      <c r="H1178" s="51" t="s">
        <v>185</v>
      </c>
      <c r="I1178" s="51">
        <f t="shared" si="202"/>
        <v>0</v>
      </c>
      <c r="K1178" s="33" t="str">
        <f t="shared" si="199"/>
        <v>subtot</v>
      </c>
      <c r="L1178" s="33" t="str">
        <f t="shared" si="200"/>
        <v/>
      </c>
      <c r="M1178" s="33" t="str">
        <f t="shared" si="201"/>
        <v>OTH</v>
      </c>
      <c r="O1178"/>
      <c r="P1178"/>
    </row>
    <row r="1179" spans="1:22" ht="12.75" customHeight="1" x14ac:dyDescent="0.45">
      <c r="A1179" s="49"/>
      <c r="B1179" s="49" t="s">
        <v>210</v>
      </c>
      <c r="C1179" s="51" t="s">
        <v>185</v>
      </c>
      <c r="D1179" s="51">
        <v>0</v>
      </c>
      <c r="E1179" s="51"/>
      <c r="F1179" s="51">
        <v>0</v>
      </c>
      <c r="G1179" s="51">
        <v>0</v>
      </c>
      <c r="H1179" s="51">
        <v>0</v>
      </c>
      <c r="I1179" s="51">
        <f t="shared" si="202"/>
        <v>0</v>
      </c>
      <c r="K1179" s="33" t="str">
        <f t="shared" si="199"/>
        <v>subtot</v>
      </c>
      <c r="L1179" s="33" t="str">
        <f t="shared" si="200"/>
        <v/>
      </c>
      <c r="M1179" s="33" t="str">
        <f t="shared" si="201"/>
        <v>OTH</v>
      </c>
      <c r="O1179"/>
      <c r="P1179"/>
    </row>
    <row r="1180" spans="1:22" ht="12.75" customHeight="1" x14ac:dyDescent="0.45">
      <c r="A1180" s="49"/>
      <c r="B1180" s="49" t="s">
        <v>211</v>
      </c>
      <c r="C1180" s="51" t="s">
        <v>208</v>
      </c>
      <c r="D1180" s="51">
        <v>0</v>
      </c>
      <c r="E1180" s="51">
        <v>0</v>
      </c>
      <c r="F1180" s="51" t="s">
        <v>208</v>
      </c>
      <c r="G1180" s="51">
        <v>0</v>
      </c>
      <c r="H1180" s="51">
        <v>0</v>
      </c>
      <c r="I1180" s="51">
        <f t="shared" si="202"/>
        <v>0</v>
      </c>
      <c r="K1180" s="33" t="str">
        <f t="shared" si="199"/>
        <v>subtot</v>
      </c>
      <c r="L1180" s="33" t="str">
        <f t="shared" si="200"/>
        <v/>
      </c>
      <c r="M1180" s="33" t="str">
        <f t="shared" si="201"/>
        <v>OTH</v>
      </c>
      <c r="O1180"/>
      <c r="P1180"/>
    </row>
    <row r="1181" spans="1:22" ht="12.75" customHeight="1" x14ac:dyDescent="0.45">
      <c r="A1181" s="49"/>
      <c r="B1181" s="46" t="s">
        <v>213</v>
      </c>
      <c r="C1181" s="51" t="s">
        <v>208</v>
      </c>
      <c r="D1181" s="51">
        <v>0</v>
      </c>
      <c r="E1181" s="51">
        <v>0</v>
      </c>
      <c r="F1181" s="51" t="s">
        <v>208</v>
      </c>
      <c r="G1181" s="51">
        <v>0</v>
      </c>
      <c r="H1181" s="51">
        <v>0</v>
      </c>
      <c r="I1181" s="51">
        <f t="shared" si="202"/>
        <v>0</v>
      </c>
      <c r="K1181" s="33" t="str">
        <f t="shared" si="199"/>
        <v>subtot</v>
      </c>
      <c r="L1181" s="33" t="str">
        <f t="shared" si="200"/>
        <v/>
      </c>
      <c r="M1181" s="33">
        <f t="shared" si="201"/>
        <v>0</v>
      </c>
      <c r="O1181"/>
      <c r="P1181"/>
    </row>
    <row r="1182" spans="1:22" ht="12.75" customHeight="1" x14ac:dyDescent="0.45">
      <c r="A1182" s="49"/>
      <c r="B1182" s="49"/>
      <c r="C1182" s="51"/>
      <c r="D1182" s="51"/>
      <c r="E1182" s="51"/>
      <c r="F1182" s="51"/>
      <c r="G1182" s="51"/>
      <c r="H1182" s="51"/>
      <c r="I1182" s="51">
        <f t="shared" si="202"/>
        <v>0</v>
      </c>
      <c r="K1182" s="33" t="str">
        <f t="shared" si="199"/>
        <v>subtot</v>
      </c>
      <c r="L1182" s="33" t="str">
        <f t="shared" si="200"/>
        <v/>
      </c>
      <c r="M1182" s="33">
        <f t="shared" si="201"/>
        <v>0</v>
      </c>
      <c r="O1182"/>
      <c r="P1182"/>
      <c r="Q1182" s="33"/>
      <c r="R1182" s="33"/>
      <c r="S1182" s="33"/>
      <c r="T1182" s="33"/>
      <c r="U1182" s="33"/>
      <c r="V1182" s="33"/>
    </row>
    <row r="1183" spans="1:22" s="33" customFormat="1" ht="12.75" customHeight="1" x14ac:dyDescent="0.45">
      <c r="A1183" s="46" t="s">
        <v>317</v>
      </c>
      <c r="B1183" s="46" t="s">
        <v>318</v>
      </c>
      <c r="C1183" s="55"/>
      <c r="D1183" s="55"/>
      <c r="E1183" s="55"/>
      <c r="F1183" s="55"/>
      <c r="G1183" s="55"/>
      <c r="H1183" s="55"/>
      <c r="I1183" s="55">
        <f t="shared" si="202"/>
        <v>0</v>
      </c>
      <c r="K1183" s="33" t="str">
        <f t="shared" si="199"/>
        <v>subtot</v>
      </c>
      <c r="L1183" s="33" t="str">
        <f t="shared" si="200"/>
        <v/>
      </c>
      <c r="M1183" s="33">
        <f t="shared" si="201"/>
        <v>0</v>
      </c>
      <c r="O1183"/>
      <c r="P1183"/>
      <c r="Q1183" s="22"/>
      <c r="R1183" s="22"/>
      <c r="S1183" s="22"/>
      <c r="T1183" s="22"/>
      <c r="U1183" s="22"/>
      <c r="V1183" s="22"/>
    </row>
    <row r="1184" spans="1:22" ht="12.75" customHeight="1" x14ac:dyDescent="0.45">
      <c r="A1184" s="49"/>
      <c r="B1184" s="49"/>
      <c r="C1184" s="51"/>
      <c r="D1184" s="51"/>
      <c r="E1184" s="51"/>
      <c r="F1184" s="51"/>
      <c r="G1184" s="51"/>
      <c r="H1184" s="51"/>
      <c r="I1184" s="51">
        <f t="shared" si="202"/>
        <v>0</v>
      </c>
      <c r="K1184" s="33" t="str">
        <f t="shared" si="199"/>
        <v>subtot</v>
      </c>
      <c r="L1184" s="33" t="str">
        <f t="shared" si="200"/>
        <v/>
      </c>
      <c r="M1184" s="33">
        <f t="shared" si="201"/>
        <v>0</v>
      </c>
      <c r="O1184"/>
      <c r="P1184"/>
    </row>
    <row r="1185" spans="1:16" ht="12.75" customHeight="1" x14ac:dyDescent="0.45">
      <c r="A1185" s="49"/>
      <c r="B1185" s="49"/>
      <c r="C1185" s="51"/>
      <c r="D1185" s="51"/>
      <c r="E1185" s="51"/>
      <c r="F1185" s="51"/>
      <c r="G1185" s="51"/>
      <c r="H1185" s="51"/>
      <c r="I1185" s="51">
        <f t="shared" si="202"/>
        <v>0</v>
      </c>
      <c r="K1185" s="33" t="str">
        <f t="shared" si="199"/>
        <v>subtot</v>
      </c>
      <c r="L1185" s="33" t="str">
        <f t="shared" si="200"/>
        <v/>
      </c>
      <c r="M1185" s="33">
        <f t="shared" si="201"/>
        <v>0</v>
      </c>
      <c r="O1185"/>
      <c r="P1185"/>
    </row>
    <row r="1186" spans="1:16" ht="12.75" customHeight="1" x14ac:dyDescent="0.45">
      <c r="A1186" s="49"/>
      <c r="B1186" s="46" t="s">
        <v>176</v>
      </c>
      <c r="C1186" s="51">
        <v>13</v>
      </c>
      <c r="D1186" s="51">
        <v>0</v>
      </c>
      <c r="E1186" s="51"/>
      <c r="F1186" s="51">
        <v>8</v>
      </c>
      <c r="G1186" s="51"/>
      <c r="H1186" s="51">
        <v>0</v>
      </c>
      <c r="I1186" s="51">
        <f t="shared" si="202"/>
        <v>0</v>
      </c>
      <c r="K1186" s="33" t="str">
        <f t="shared" si="199"/>
        <v>subtot</v>
      </c>
      <c r="L1186" s="33" t="str">
        <f t="shared" si="200"/>
        <v/>
      </c>
      <c r="M1186" s="33">
        <f t="shared" si="201"/>
        <v>0</v>
      </c>
      <c r="O1186"/>
      <c r="P1186"/>
    </row>
    <row r="1187" spans="1:16" ht="12.75" customHeight="1" x14ac:dyDescent="0.45">
      <c r="A1187" s="49"/>
      <c r="B1187" s="46" t="s">
        <v>170</v>
      </c>
      <c r="C1187" s="51" t="s">
        <v>208</v>
      </c>
      <c r="D1187" s="51">
        <v>0</v>
      </c>
      <c r="E1187" s="51"/>
      <c r="F1187" s="51" t="s">
        <v>208</v>
      </c>
      <c r="G1187" s="51"/>
      <c r="H1187" s="51">
        <v>0</v>
      </c>
      <c r="I1187" s="51">
        <f t="shared" si="202"/>
        <v>0</v>
      </c>
      <c r="K1187" s="33" t="str">
        <f t="shared" si="199"/>
        <v>subtot</v>
      </c>
      <c r="L1187" s="33" t="str">
        <f t="shared" si="200"/>
        <v/>
      </c>
      <c r="M1187" s="33">
        <f t="shared" si="201"/>
        <v>0</v>
      </c>
      <c r="O1187"/>
      <c r="P1187"/>
    </row>
    <row r="1188" spans="1:16" ht="12.75" customHeight="1" x14ac:dyDescent="0.45">
      <c r="A1188" s="49"/>
      <c r="B1188" s="49" t="s">
        <v>172</v>
      </c>
      <c r="C1188" s="51" t="s">
        <v>208</v>
      </c>
      <c r="D1188" s="51">
        <v>0</v>
      </c>
      <c r="E1188" s="51"/>
      <c r="F1188" s="51" t="s">
        <v>208</v>
      </c>
      <c r="G1188" s="51"/>
      <c r="H1188" s="51">
        <v>0</v>
      </c>
      <c r="I1188" s="51">
        <f t="shared" si="202"/>
        <v>0</v>
      </c>
      <c r="K1188" s="33" t="str">
        <f t="shared" si="199"/>
        <v>subtot</v>
      </c>
      <c r="L1188" s="33" t="str">
        <f t="shared" si="200"/>
        <v/>
      </c>
      <c r="M1188" s="33" t="str">
        <f t="shared" si="201"/>
        <v>STM</v>
      </c>
      <c r="O1188"/>
      <c r="P1188"/>
    </row>
    <row r="1189" spans="1:16" ht="12.75" customHeight="1" x14ac:dyDescent="0.45">
      <c r="A1189" s="49"/>
      <c r="B1189" s="49" t="s">
        <v>175</v>
      </c>
      <c r="C1189" s="51" t="s">
        <v>185</v>
      </c>
      <c r="D1189" s="51">
        <v>0</v>
      </c>
      <c r="E1189" s="51"/>
      <c r="F1189" s="51" t="s">
        <v>208</v>
      </c>
      <c r="G1189" s="51"/>
      <c r="H1189" s="51">
        <v>0</v>
      </c>
      <c r="I1189" s="51">
        <f t="shared" si="202"/>
        <v>0</v>
      </c>
      <c r="K1189" s="33" t="str">
        <f t="shared" si="199"/>
        <v>subtot</v>
      </c>
      <c r="L1189" s="33" t="str">
        <f t="shared" si="200"/>
        <v/>
      </c>
      <c r="M1189" s="33">
        <f t="shared" si="201"/>
        <v>0</v>
      </c>
      <c r="O1189"/>
      <c r="P1189"/>
    </row>
    <row r="1190" spans="1:16" ht="12.75" customHeight="1" x14ac:dyDescent="0.45">
      <c r="A1190" s="49"/>
      <c r="B1190" s="46" t="s">
        <v>178</v>
      </c>
      <c r="C1190" s="51">
        <v>10</v>
      </c>
      <c r="D1190" s="51">
        <v>0</v>
      </c>
      <c r="E1190" s="51"/>
      <c r="F1190" s="51">
        <v>6</v>
      </c>
      <c r="G1190" s="51"/>
      <c r="H1190" s="51">
        <v>0</v>
      </c>
      <c r="I1190" s="51">
        <f t="shared" si="202"/>
        <v>0</v>
      </c>
      <c r="K1190" s="33" t="str">
        <f t="shared" si="199"/>
        <v>subtot</v>
      </c>
      <c r="L1190" s="33" t="str">
        <f t="shared" si="200"/>
        <v/>
      </c>
      <c r="M1190" s="33">
        <f t="shared" si="201"/>
        <v>0</v>
      </c>
      <c r="O1190"/>
      <c r="P1190"/>
    </row>
    <row r="1191" spans="1:16" ht="12.75" customHeight="1" x14ac:dyDescent="0.45">
      <c r="A1191" s="49"/>
      <c r="B1191" s="49" t="s">
        <v>180</v>
      </c>
      <c r="C1191" s="51">
        <v>5</v>
      </c>
      <c r="D1191" s="51">
        <v>0</v>
      </c>
      <c r="E1191" s="51">
        <v>0</v>
      </c>
      <c r="F1191" s="51">
        <v>5</v>
      </c>
      <c r="G1191" s="51"/>
      <c r="H1191" s="51">
        <v>0</v>
      </c>
      <c r="I1191" s="51">
        <f t="shared" si="202"/>
        <v>0</v>
      </c>
      <c r="K1191" s="33" t="str">
        <f t="shared" si="199"/>
        <v>subtot</v>
      </c>
      <c r="L1191" s="33" t="str">
        <f t="shared" si="200"/>
        <v/>
      </c>
      <c r="M1191" s="33" t="str">
        <f t="shared" si="201"/>
        <v>PRH</v>
      </c>
      <c r="O1191"/>
      <c r="P1191"/>
    </row>
    <row r="1192" spans="1:16" ht="12.75" customHeight="1" x14ac:dyDescent="0.45">
      <c r="A1192" s="49"/>
      <c r="B1192" s="49" t="s">
        <v>183</v>
      </c>
      <c r="C1192" s="51">
        <v>1</v>
      </c>
      <c r="D1192" s="51">
        <v>0</v>
      </c>
      <c r="E1192" s="51">
        <v>0</v>
      </c>
      <c r="F1192" s="51" t="s">
        <v>208</v>
      </c>
      <c r="G1192" s="51">
        <v>0</v>
      </c>
      <c r="H1192" s="51">
        <v>0</v>
      </c>
      <c r="I1192" s="51">
        <f t="shared" si="202"/>
        <v>0</v>
      </c>
      <c r="K1192" s="33" t="str">
        <f t="shared" si="199"/>
        <v>subtot</v>
      </c>
      <c r="L1192" s="33" t="str">
        <f t="shared" si="200"/>
        <v/>
      </c>
      <c r="M1192" s="33" t="str">
        <f t="shared" si="201"/>
        <v>PRC</v>
      </c>
      <c r="O1192"/>
      <c r="P1192"/>
    </row>
    <row r="1193" spans="1:16" ht="12.75" customHeight="1" x14ac:dyDescent="0.45">
      <c r="A1193" s="49"/>
      <c r="B1193" s="49" t="s">
        <v>187</v>
      </c>
      <c r="C1193" s="51">
        <v>3</v>
      </c>
      <c r="D1193" s="51">
        <v>0</v>
      </c>
      <c r="E1193" s="51"/>
      <c r="F1193" s="51" t="s">
        <v>208</v>
      </c>
      <c r="G1193" s="51"/>
      <c r="H1193" s="51">
        <v>0</v>
      </c>
      <c r="I1193" s="51">
        <f t="shared" si="202"/>
        <v>0</v>
      </c>
      <c r="K1193" s="33" t="str">
        <f t="shared" ref="K1193:K1255" si="203">IF(LEN(TRIM(A1193))&gt;3,"subtot",IF(LEN(TRIM(A1193))=3,B1193,K1192))</f>
        <v>subtot</v>
      </c>
      <c r="L1193" s="33" t="str">
        <f t="shared" si="200"/>
        <v/>
      </c>
      <c r="M1193" s="33" t="str">
        <f t="shared" si="201"/>
        <v>MDR</v>
      </c>
      <c r="O1193"/>
      <c r="P1193"/>
    </row>
    <row r="1194" spans="1:16" ht="12.75" customHeight="1" x14ac:dyDescent="0.45">
      <c r="A1194" s="49"/>
      <c r="B1194" s="49" t="s">
        <v>190</v>
      </c>
      <c r="C1194" s="51" t="s">
        <v>208</v>
      </c>
      <c r="D1194" s="51"/>
      <c r="E1194" s="51"/>
      <c r="F1194" s="51"/>
      <c r="G1194" s="51"/>
      <c r="H1194" s="51" t="s">
        <v>185</v>
      </c>
      <c r="I1194" s="51">
        <f t="shared" si="202"/>
        <v>0</v>
      </c>
      <c r="K1194" s="33" t="str">
        <f t="shared" si="203"/>
        <v>subtot</v>
      </c>
      <c r="L1194" s="33" t="str">
        <f t="shared" si="200"/>
        <v/>
      </c>
      <c r="M1194" s="33" t="str">
        <f t="shared" si="201"/>
        <v>ECP</v>
      </c>
      <c r="O1194"/>
      <c r="P1194"/>
    </row>
    <row r="1195" spans="1:16" ht="12.75" customHeight="1" x14ac:dyDescent="0.45">
      <c r="A1195" s="49"/>
      <c r="B1195" s="49" t="s">
        <v>193</v>
      </c>
      <c r="C1195" s="51">
        <v>1</v>
      </c>
      <c r="D1195" s="51">
        <v>0</v>
      </c>
      <c r="E1195" s="51"/>
      <c r="F1195" s="51" t="s">
        <v>208</v>
      </c>
      <c r="G1195" s="51"/>
      <c r="H1195" s="51">
        <v>0</v>
      </c>
      <c r="I1195" s="51">
        <f t="shared" si="202"/>
        <v>0</v>
      </c>
      <c r="K1195" s="33" t="str">
        <f t="shared" si="203"/>
        <v>subtot</v>
      </c>
      <c r="L1195" s="33" t="str">
        <f t="shared" si="200"/>
        <v/>
      </c>
      <c r="M1195" s="33" t="str">
        <f t="shared" si="201"/>
        <v>OTP</v>
      </c>
      <c r="O1195"/>
      <c r="P1195"/>
    </row>
    <row r="1196" spans="1:16" ht="12.75" customHeight="1" x14ac:dyDescent="0.45">
      <c r="A1196" s="49"/>
      <c r="B1196" s="46" t="s">
        <v>196</v>
      </c>
      <c r="C1196" s="51">
        <v>3</v>
      </c>
      <c r="D1196" s="51">
        <v>0</v>
      </c>
      <c r="E1196" s="51"/>
      <c r="F1196" s="51">
        <v>1</v>
      </c>
      <c r="G1196" s="51"/>
      <c r="H1196" s="51">
        <v>0</v>
      </c>
      <c r="I1196" s="51">
        <f t="shared" si="202"/>
        <v>0</v>
      </c>
      <c r="K1196" s="33" t="str">
        <f t="shared" si="203"/>
        <v>subtot</v>
      </c>
      <c r="L1196" s="33" t="str">
        <f t="shared" si="200"/>
        <v/>
      </c>
      <c r="M1196" s="33">
        <f t="shared" si="201"/>
        <v>0</v>
      </c>
      <c r="O1196"/>
      <c r="P1196"/>
    </row>
    <row r="1197" spans="1:16" ht="12.75" customHeight="1" x14ac:dyDescent="0.45">
      <c r="A1197" s="49"/>
      <c r="B1197" s="49" t="s">
        <v>198</v>
      </c>
      <c r="C1197" s="51">
        <v>1</v>
      </c>
      <c r="D1197" s="51">
        <v>0</v>
      </c>
      <c r="E1197" s="51"/>
      <c r="F1197" s="51">
        <v>1</v>
      </c>
      <c r="G1197" s="51"/>
      <c r="H1197" s="51">
        <v>0</v>
      </c>
      <c r="I1197" s="51">
        <f t="shared" si="202"/>
        <v>0</v>
      </c>
      <c r="K1197" s="33" t="str">
        <f t="shared" si="203"/>
        <v>subtot</v>
      </c>
      <c r="L1197" s="33" t="str">
        <f t="shared" si="200"/>
        <v/>
      </c>
      <c r="M1197" s="33" t="str">
        <f t="shared" si="201"/>
        <v>SPC</v>
      </c>
      <c r="O1197"/>
      <c r="P1197"/>
    </row>
    <row r="1198" spans="1:16" ht="12.75" customHeight="1" x14ac:dyDescent="0.45">
      <c r="A1198" s="49"/>
      <c r="B1198" s="49" t="s">
        <v>201</v>
      </c>
      <c r="C1198" s="51">
        <v>1</v>
      </c>
      <c r="D1198" s="51"/>
      <c r="E1198" s="51"/>
      <c r="F1198" s="51"/>
      <c r="G1198" s="51"/>
      <c r="H1198" s="51" t="s">
        <v>185</v>
      </c>
      <c r="I1198" s="51">
        <f t="shared" si="202"/>
        <v>0</v>
      </c>
      <c r="K1198" s="33" t="str">
        <f t="shared" si="203"/>
        <v>subtot</v>
      </c>
      <c r="L1198" s="33" t="str">
        <f t="shared" si="200"/>
        <v/>
      </c>
      <c r="M1198" s="33" t="str">
        <f t="shared" si="201"/>
        <v>LIG</v>
      </c>
      <c r="O1198"/>
      <c r="P1198"/>
    </row>
    <row r="1199" spans="1:16" ht="12.75" customHeight="1" x14ac:dyDescent="0.45">
      <c r="A1199" s="49"/>
      <c r="B1199" s="49" t="s">
        <v>204</v>
      </c>
      <c r="C1199" s="51" t="s">
        <v>208</v>
      </c>
      <c r="D1199" s="51">
        <v>0</v>
      </c>
      <c r="E1199" s="51"/>
      <c r="F1199" s="51" t="s">
        <v>208</v>
      </c>
      <c r="G1199" s="51"/>
      <c r="H1199" s="51">
        <v>0</v>
      </c>
      <c r="I1199" s="51">
        <f t="shared" si="202"/>
        <v>0</v>
      </c>
      <c r="K1199" s="33" t="str">
        <f t="shared" si="203"/>
        <v>subtot</v>
      </c>
      <c r="L1199" s="33" t="str">
        <f t="shared" si="200"/>
        <v/>
      </c>
      <c r="M1199" s="33" t="str">
        <f t="shared" si="201"/>
        <v>OTH</v>
      </c>
      <c r="O1199"/>
      <c r="P1199"/>
    </row>
    <row r="1200" spans="1:16" ht="12.75" customHeight="1" x14ac:dyDescent="0.45">
      <c r="A1200" s="49"/>
      <c r="B1200" s="49" t="s">
        <v>207</v>
      </c>
      <c r="C1200" s="51" t="s">
        <v>208</v>
      </c>
      <c r="D1200" s="51"/>
      <c r="E1200" s="51"/>
      <c r="F1200" s="51" t="s">
        <v>208</v>
      </c>
      <c r="G1200" s="51"/>
      <c r="H1200" s="51" t="s">
        <v>185</v>
      </c>
      <c r="I1200" s="51">
        <f t="shared" si="202"/>
        <v>0</v>
      </c>
      <c r="K1200" s="33" t="str">
        <f t="shared" si="203"/>
        <v>subtot</v>
      </c>
      <c r="L1200" s="33" t="str">
        <f t="shared" si="200"/>
        <v/>
      </c>
      <c r="M1200" s="33" t="str">
        <f t="shared" si="201"/>
        <v>OTH</v>
      </c>
      <c r="O1200"/>
      <c r="P1200"/>
    </row>
    <row r="1201" spans="1:22" ht="12.75" customHeight="1" x14ac:dyDescent="0.45">
      <c r="A1201" s="49"/>
      <c r="B1201" s="49" t="s">
        <v>210</v>
      </c>
      <c r="C1201" s="51" t="s">
        <v>185</v>
      </c>
      <c r="D1201" s="51">
        <v>0</v>
      </c>
      <c r="E1201" s="51"/>
      <c r="F1201" s="51" t="s">
        <v>208</v>
      </c>
      <c r="G1201" s="51"/>
      <c r="H1201" s="51">
        <v>0</v>
      </c>
      <c r="I1201" s="51">
        <f t="shared" si="202"/>
        <v>0</v>
      </c>
      <c r="K1201" s="33" t="str">
        <f t="shared" si="203"/>
        <v>subtot</v>
      </c>
      <c r="L1201" s="33" t="str">
        <f t="shared" si="200"/>
        <v/>
      </c>
      <c r="M1201" s="33" t="str">
        <f t="shared" si="201"/>
        <v>OTH</v>
      </c>
      <c r="O1201"/>
      <c r="P1201"/>
    </row>
    <row r="1202" spans="1:22" ht="12.75" customHeight="1" x14ac:dyDescent="0.45">
      <c r="A1202" s="49"/>
      <c r="B1202" s="49" t="s">
        <v>211</v>
      </c>
      <c r="C1202" s="51" t="s">
        <v>208</v>
      </c>
      <c r="D1202" s="51">
        <v>0</v>
      </c>
      <c r="E1202" s="51"/>
      <c r="F1202" s="51" t="s">
        <v>208</v>
      </c>
      <c r="G1202" s="51"/>
      <c r="H1202" s="51">
        <v>0</v>
      </c>
      <c r="I1202" s="51">
        <f t="shared" si="202"/>
        <v>0</v>
      </c>
      <c r="K1202" s="33" t="str">
        <f t="shared" si="203"/>
        <v>subtot</v>
      </c>
      <c r="L1202" s="33" t="str">
        <f t="shared" si="200"/>
        <v/>
      </c>
      <c r="M1202" s="33" t="str">
        <f t="shared" si="201"/>
        <v>OTH</v>
      </c>
      <c r="O1202"/>
      <c r="P1202"/>
    </row>
    <row r="1203" spans="1:22" ht="12.75" customHeight="1" x14ac:dyDescent="0.45">
      <c r="A1203" s="49"/>
      <c r="B1203" s="46" t="s">
        <v>213</v>
      </c>
      <c r="C1203" s="51" t="s">
        <v>208</v>
      </c>
      <c r="D1203" s="51">
        <v>0</v>
      </c>
      <c r="E1203" s="51">
        <v>0</v>
      </c>
      <c r="F1203" s="51" t="s">
        <v>208</v>
      </c>
      <c r="G1203" s="51"/>
      <c r="H1203" s="51">
        <v>0</v>
      </c>
      <c r="I1203" s="51">
        <f t="shared" si="202"/>
        <v>0</v>
      </c>
      <c r="K1203" s="33" t="str">
        <f t="shared" si="203"/>
        <v>subtot</v>
      </c>
      <c r="L1203" s="33" t="str">
        <f t="shared" si="200"/>
        <v/>
      </c>
      <c r="M1203" s="33">
        <f t="shared" si="201"/>
        <v>0</v>
      </c>
      <c r="O1203"/>
      <c r="P1203"/>
    </row>
    <row r="1204" spans="1:22" ht="12.75" customHeight="1" x14ac:dyDescent="0.45">
      <c r="A1204" s="49"/>
      <c r="B1204" s="49"/>
      <c r="C1204" s="51"/>
      <c r="D1204" s="51"/>
      <c r="E1204" s="51"/>
      <c r="F1204" s="51"/>
      <c r="G1204" s="51"/>
      <c r="H1204" s="51"/>
      <c r="I1204" s="51">
        <f t="shared" si="202"/>
        <v>0</v>
      </c>
      <c r="K1204" s="33" t="str">
        <f t="shared" si="203"/>
        <v>subtot</v>
      </c>
      <c r="L1204" s="33" t="str">
        <f t="shared" si="200"/>
        <v/>
      </c>
      <c r="M1204" s="33">
        <f t="shared" si="201"/>
        <v>0</v>
      </c>
      <c r="O1204"/>
      <c r="P1204"/>
      <c r="Q1204" s="33"/>
      <c r="R1204" s="33"/>
      <c r="S1204" s="33"/>
      <c r="T1204" s="33"/>
      <c r="U1204" s="33"/>
      <c r="V1204" s="33"/>
    </row>
    <row r="1205" spans="1:22" s="33" customFormat="1" ht="12.75" customHeight="1" x14ac:dyDescent="0.45">
      <c r="A1205" s="46" t="s">
        <v>319</v>
      </c>
      <c r="B1205" s="46" t="s">
        <v>320</v>
      </c>
      <c r="C1205" s="55"/>
      <c r="D1205" s="55"/>
      <c r="E1205" s="55"/>
      <c r="F1205" s="55"/>
      <c r="G1205" s="55"/>
      <c r="H1205" s="55"/>
      <c r="I1205" s="55">
        <f t="shared" si="202"/>
        <v>0</v>
      </c>
      <c r="K1205" s="33" t="str">
        <f t="shared" si="203"/>
        <v>subtot</v>
      </c>
      <c r="L1205" s="33" t="str">
        <f t="shared" si="200"/>
        <v/>
      </c>
      <c r="M1205" s="33">
        <f t="shared" si="201"/>
        <v>0</v>
      </c>
      <c r="O1205"/>
      <c r="P1205"/>
      <c r="Q1205" s="22"/>
      <c r="R1205" s="22"/>
      <c r="S1205" s="22"/>
      <c r="T1205" s="22"/>
      <c r="U1205" s="22"/>
      <c r="V1205" s="22"/>
    </row>
    <row r="1206" spans="1:22" ht="12.75" customHeight="1" x14ac:dyDescent="0.45">
      <c r="A1206" s="57"/>
      <c r="B1206" s="58"/>
      <c r="C1206" s="51"/>
      <c r="D1206" s="51"/>
      <c r="E1206" s="51"/>
      <c r="F1206" s="51"/>
      <c r="G1206" s="51"/>
      <c r="H1206" s="51"/>
      <c r="I1206" s="51">
        <f t="shared" si="202"/>
        <v>0</v>
      </c>
      <c r="K1206" s="33" t="str">
        <f t="shared" si="203"/>
        <v>subtot</v>
      </c>
      <c r="L1206" s="33" t="str">
        <f t="shared" si="200"/>
        <v/>
      </c>
      <c r="M1206" s="33">
        <f t="shared" si="201"/>
        <v>0</v>
      </c>
      <c r="O1206"/>
      <c r="P1206"/>
    </row>
    <row r="1207" spans="1:22" ht="12.75" customHeight="1" x14ac:dyDescent="0.45">
      <c r="A1207" s="49"/>
      <c r="B1207" s="49"/>
      <c r="C1207" s="51"/>
      <c r="D1207" s="51"/>
      <c r="E1207" s="51"/>
      <c r="F1207" s="51"/>
      <c r="G1207" s="51"/>
      <c r="H1207" s="51"/>
      <c r="I1207" s="51">
        <f t="shared" si="202"/>
        <v>0</v>
      </c>
      <c r="K1207" s="33" t="str">
        <f t="shared" si="203"/>
        <v>subtot</v>
      </c>
      <c r="L1207" s="33" t="str">
        <f t="shared" si="200"/>
        <v/>
      </c>
      <c r="M1207" s="33">
        <f t="shared" si="201"/>
        <v>0</v>
      </c>
      <c r="O1207"/>
      <c r="P1207"/>
    </row>
    <row r="1208" spans="1:22" ht="12.75" customHeight="1" x14ac:dyDescent="0.45">
      <c r="A1208" s="49"/>
      <c r="B1208" s="46" t="s">
        <v>176</v>
      </c>
      <c r="C1208" s="51">
        <v>39</v>
      </c>
      <c r="D1208" s="51">
        <v>0</v>
      </c>
      <c r="E1208" s="51">
        <v>1</v>
      </c>
      <c r="F1208" s="51">
        <v>58</v>
      </c>
      <c r="G1208" s="51"/>
      <c r="H1208" s="51">
        <v>106</v>
      </c>
      <c r="I1208" s="51">
        <f t="shared" si="202"/>
        <v>1</v>
      </c>
      <c r="K1208" s="33" t="str">
        <f t="shared" si="203"/>
        <v>subtot</v>
      </c>
      <c r="L1208" s="33" t="str">
        <f t="shared" si="200"/>
        <v/>
      </c>
      <c r="M1208" s="33">
        <f t="shared" si="201"/>
        <v>0</v>
      </c>
      <c r="O1208"/>
      <c r="P1208"/>
    </row>
    <row r="1209" spans="1:22" ht="12.75" customHeight="1" x14ac:dyDescent="0.45">
      <c r="A1209" s="49"/>
      <c r="B1209" s="46" t="s">
        <v>170</v>
      </c>
      <c r="C1209" s="51" t="s">
        <v>208</v>
      </c>
      <c r="D1209" s="51">
        <v>0</v>
      </c>
      <c r="E1209" s="51">
        <v>0</v>
      </c>
      <c r="F1209" s="51" t="s">
        <v>208</v>
      </c>
      <c r="G1209" s="51">
        <v>0</v>
      </c>
      <c r="H1209" s="51" t="s">
        <v>208</v>
      </c>
      <c r="I1209" s="51">
        <f t="shared" si="202"/>
        <v>0</v>
      </c>
      <c r="K1209" s="33" t="str">
        <f t="shared" si="203"/>
        <v>subtot</v>
      </c>
      <c r="L1209" s="33" t="str">
        <f t="shared" si="200"/>
        <v/>
      </c>
      <c r="M1209" s="33">
        <f t="shared" si="201"/>
        <v>0</v>
      </c>
      <c r="O1209"/>
      <c r="P1209"/>
    </row>
    <row r="1210" spans="1:22" ht="12.75" customHeight="1" x14ac:dyDescent="0.45">
      <c r="A1210" s="49"/>
      <c r="B1210" s="49" t="s">
        <v>172</v>
      </c>
      <c r="C1210" s="51" t="s">
        <v>208</v>
      </c>
      <c r="D1210" s="51">
        <v>0</v>
      </c>
      <c r="E1210" s="51">
        <v>0</v>
      </c>
      <c r="F1210" s="51" t="s">
        <v>208</v>
      </c>
      <c r="G1210" s="51">
        <v>0</v>
      </c>
      <c r="H1210" s="51" t="s">
        <v>208</v>
      </c>
      <c r="I1210" s="51">
        <f t="shared" si="202"/>
        <v>0</v>
      </c>
      <c r="K1210" s="33" t="str">
        <f t="shared" si="203"/>
        <v>subtot</v>
      </c>
      <c r="L1210" s="33" t="str">
        <f t="shared" si="200"/>
        <v/>
      </c>
      <c r="M1210" s="33" t="str">
        <f t="shared" si="201"/>
        <v>STM</v>
      </c>
      <c r="O1210"/>
      <c r="P1210"/>
    </row>
    <row r="1211" spans="1:22" ht="12.75" customHeight="1" x14ac:dyDescent="0.45">
      <c r="A1211" s="49"/>
      <c r="B1211" s="49" t="s">
        <v>175</v>
      </c>
      <c r="C1211" s="51" t="s">
        <v>185</v>
      </c>
      <c r="D1211" s="51">
        <v>0</v>
      </c>
      <c r="E1211" s="51">
        <v>0</v>
      </c>
      <c r="F1211" s="51" t="s">
        <v>208</v>
      </c>
      <c r="G1211" s="51">
        <v>0</v>
      </c>
      <c r="H1211" s="51" t="s">
        <v>208</v>
      </c>
      <c r="I1211" s="51">
        <f t="shared" si="202"/>
        <v>0</v>
      </c>
      <c r="K1211" s="33" t="str">
        <f t="shared" si="203"/>
        <v>subtot</v>
      </c>
      <c r="L1211" s="33" t="str">
        <f t="shared" si="200"/>
        <v/>
      </c>
      <c r="M1211" s="33">
        <f t="shared" si="201"/>
        <v>0</v>
      </c>
      <c r="O1211"/>
      <c r="P1211"/>
    </row>
    <row r="1212" spans="1:22" ht="12.75" customHeight="1" x14ac:dyDescent="0.45">
      <c r="A1212" s="49"/>
      <c r="B1212" s="46" t="s">
        <v>178</v>
      </c>
      <c r="C1212" s="51">
        <v>37</v>
      </c>
      <c r="D1212" s="51">
        <v>0</v>
      </c>
      <c r="E1212" s="51">
        <v>1</v>
      </c>
      <c r="F1212" s="51">
        <v>57</v>
      </c>
      <c r="G1212" s="51"/>
      <c r="H1212" s="51">
        <v>105</v>
      </c>
      <c r="I1212" s="51">
        <f t="shared" si="202"/>
        <v>1</v>
      </c>
      <c r="K1212" s="33" t="str">
        <f t="shared" si="203"/>
        <v>subtot</v>
      </c>
      <c r="L1212" s="33" t="str">
        <f t="shared" si="200"/>
        <v/>
      </c>
      <c r="M1212" s="33">
        <f t="shared" si="201"/>
        <v>0</v>
      </c>
      <c r="O1212"/>
      <c r="P1212"/>
    </row>
    <row r="1213" spans="1:22" ht="12.75" customHeight="1" x14ac:dyDescent="0.45">
      <c r="A1213" s="49"/>
      <c r="B1213" s="49" t="s">
        <v>180</v>
      </c>
      <c r="C1213" s="51">
        <v>4</v>
      </c>
      <c r="D1213" s="51">
        <v>0</v>
      </c>
      <c r="E1213" s="51"/>
      <c r="F1213" s="51">
        <v>36</v>
      </c>
      <c r="G1213" s="51"/>
      <c r="H1213" s="51">
        <v>89</v>
      </c>
      <c r="I1213" s="51">
        <f t="shared" si="202"/>
        <v>0</v>
      </c>
      <c r="K1213" s="33" t="str">
        <f t="shared" si="203"/>
        <v>subtot</v>
      </c>
      <c r="L1213" s="33" t="str">
        <f t="shared" si="200"/>
        <v/>
      </c>
      <c r="M1213" s="33" t="str">
        <f t="shared" si="201"/>
        <v>PRH</v>
      </c>
      <c r="O1213"/>
      <c r="P1213"/>
    </row>
    <row r="1214" spans="1:22" ht="12.75" customHeight="1" x14ac:dyDescent="0.45">
      <c r="A1214" s="49"/>
      <c r="B1214" s="49" t="s">
        <v>183</v>
      </c>
      <c r="C1214" s="51">
        <v>2</v>
      </c>
      <c r="D1214" s="51">
        <v>0</v>
      </c>
      <c r="E1214" s="51">
        <v>0</v>
      </c>
      <c r="F1214" s="51">
        <v>3</v>
      </c>
      <c r="G1214" s="51">
        <v>0</v>
      </c>
      <c r="H1214" s="51">
        <v>3</v>
      </c>
      <c r="I1214" s="51">
        <f t="shared" si="202"/>
        <v>0</v>
      </c>
      <c r="K1214" s="33" t="str">
        <f t="shared" si="203"/>
        <v>subtot</v>
      </c>
      <c r="L1214" s="33" t="str">
        <f t="shared" si="200"/>
        <v/>
      </c>
      <c r="M1214" s="33" t="str">
        <f t="shared" si="201"/>
        <v>PRC</v>
      </c>
      <c r="O1214"/>
      <c r="P1214"/>
    </row>
    <row r="1215" spans="1:22" ht="12.75" customHeight="1" x14ac:dyDescent="0.45">
      <c r="A1215" s="49"/>
      <c r="B1215" s="49" t="s">
        <v>187</v>
      </c>
      <c r="C1215" s="51">
        <v>30</v>
      </c>
      <c r="D1215" s="51">
        <v>0</v>
      </c>
      <c r="E1215" s="51"/>
      <c r="F1215" s="51">
        <v>17</v>
      </c>
      <c r="G1215" s="51"/>
      <c r="H1215" s="51">
        <v>14</v>
      </c>
      <c r="I1215" s="51">
        <f t="shared" si="202"/>
        <v>0</v>
      </c>
      <c r="K1215" s="33" t="str">
        <f t="shared" si="203"/>
        <v>subtot</v>
      </c>
      <c r="L1215" s="33" t="str">
        <f t="shared" si="200"/>
        <v/>
      </c>
      <c r="M1215" s="33" t="str">
        <f t="shared" si="201"/>
        <v>MDR</v>
      </c>
      <c r="O1215"/>
      <c r="P1215"/>
    </row>
    <row r="1216" spans="1:22" ht="12.75" customHeight="1" x14ac:dyDescent="0.45">
      <c r="A1216" s="49"/>
      <c r="B1216" s="49" t="s">
        <v>190</v>
      </c>
      <c r="C1216" s="51">
        <v>1</v>
      </c>
      <c r="D1216" s="51"/>
      <c r="E1216" s="51"/>
      <c r="F1216" s="51"/>
      <c r="G1216" s="51"/>
      <c r="H1216" s="51" t="s">
        <v>185</v>
      </c>
      <c r="I1216" s="51">
        <f t="shared" si="202"/>
        <v>0</v>
      </c>
      <c r="K1216" s="33" t="str">
        <f t="shared" si="203"/>
        <v>subtot</v>
      </c>
      <c r="L1216" s="33" t="str">
        <f t="shared" si="200"/>
        <v/>
      </c>
      <c r="M1216" s="33" t="str">
        <f t="shared" si="201"/>
        <v>ECP</v>
      </c>
      <c r="O1216"/>
      <c r="P1216"/>
    </row>
    <row r="1217" spans="1:22" ht="12.75" customHeight="1" x14ac:dyDescent="0.45">
      <c r="A1217" s="49"/>
      <c r="B1217" s="49" t="s">
        <v>193</v>
      </c>
      <c r="C1217" s="51">
        <v>1</v>
      </c>
      <c r="D1217" s="51">
        <v>0</v>
      </c>
      <c r="E1217" s="51"/>
      <c r="F1217" s="51">
        <v>0</v>
      </c>
      <c r="G1217" s="51">
        <v>0</v>
      </c>
      <c r="H1217" s="51">
        <v>0</v>
      </c>
      <c r="I1217" s="51">
        <f t="shared" si="202"/>
        <v>0</v>
      </c>
      <c r="K1217" s="33" t="str">
        <f t="shared" si="203"/>
        <v>subtot</v>
      </c>
      <c r="L1217" s="33" t="str">
        <f t="shared" si="200"/>
        <v/>
      </c>
      <c r="M1217" s="33" t="str">
        <f t="shared" si="201"/>
        <v>OTP</v>
      </c>
      <c r="O1217"/>
      <c r="P1217"/>
    </row>
    <row r="1218" spans="1:22" ht="12.75" customHeight="1" x14ac:dyDescent="0.45">
      <c r="A1218" s="49"/>
      <c r="B1218" s="46" t="s">
        <v>196</v>
      </c>
      <c r="C1218" s="51">
        <v>2</v>
      </c>
      <c r="D1218" s="51">
        <v>0</v>
      </c>
      <c r="E1218" s="51">
        <v>1</v>
      </c>
      <c r="F1218" s="51" t="s">
        <v>208</v>
      </c>
      <c r="G1218" s="51"/>
      <c r="H1218" s="51" t="s">
        <v>208</v>
      </c>
      <c r="I1218" s="51">
        <f t="shared" si="202"/>
        <v>1</v>
      </c>
      <c r="K1218" s="33" t="str">
        <f t="shared" si="203"/>
        <v>subtot</v>
      </c>
      <c r="L1218" s="33" t="str">
        <f t="shared" si="200"/>
        <v/>
      </c>
      <c r="M1218" s="33">
        <f t="shared" si="201"/>
        <v>0</v>
      </c>
      <c r="O1218"/>
      <c r="P1218"/>
    </row>
    <row r="1219" spans="1:22" ht="12.75" customHeight="1" x14ac:dyDescent="0.45">
      <c r="A1219" s="49"/>
      <c r="B1219" s="49" t="s">
        <v>198</v>
      </c>
      <c r="C1219" s="51">
        <v>1</v>
      </c>
      <c r="D1219" s="51">
        <v>0</v>
      </c>
      <c r="E1219" s="51"/>
      <c r="F1219" s="51" t="s">
        <v>208</v>
      </c>
      <c r="G1219" s="51"/>
      <c r="H1219" s="51">
        <v>0</v>
      </c>
      <c r="I1219" s="51">
        <f t="shared" si="202"/>
        <v>0</v>
      </c>
      <c r="K1219" s="33" t="str">
        <f t="shared" si="203"/>
        <v>subtot</v>
      </c>
      <c r="L1219" s="33" t="str">
        <f t="shared" si="200"/>
        <v/>
      </c>
      <c r="M1219" s="33" t="str">
        <f t="shared" si="201"/>
        <v>SPC</v>
      </c>
      <c r="O1219"/>
      <c r="P1219"/>
    </row>
    <row r="1220" spans="1:22" ht="12.75" customHeight="1" x14ac:dyDescent="0.45">
      <c r="A1220" s="49"/>
      <c r="B1220" s="49" t="s">
        <v>201</v>
      </c>
      <c r="C1220" s="51">
        <v>1</v>
      </c>
      <c r="D1220" s="51"/>
      <c r="E1220" s="51"/>
      <c r="F1220" s="51"/>
      <c r="G1220" s="51"/>
      <c r="H1220" s="51" t="s">
        <v>185</v>
      </c>
      <c r="I1220" s="51">
        <f t="shared" si="202"/>
        <v>0</v>
      </c>
      <c r="K1220" s="33" t="str">
        <f t="shared" si="203"/>
        <v>subtot</v>
      </c>
      <c r="L1220" s="33" t="str">
        <f t="shared" si="200"/>
        <v/>
      </c>
      <c r="M1220" s="33" t="str">
        <f t="shared" si="201"/>
        <v>LIG</v>
      </c>
      <c r="O1220"/>
      <c r="P1220"/>
    </row>
    <row r="1221" spans="1:22" ht="12.75" customHeight="1" x14ac:dyDescent="0.45">
      <c r="A1221" s="49"/>
      <c r="B1221" s="49" t="s">
        <v>204</v>
      </c>
      <c r="C1221" s="51" t="s">
        <v>208</v>
      </c>
      <c r="D1221" s="51">
        <v>0</v>
      </c>
      <c r="E1221" s="51">
        <v>0</v>
      </c>
      <c r="F1221" s="51" t="s">
        <v>208</v>
      </c>
      <c r="G1221" s="51"/>
      <c r="H1221" s="51" t="s">
        <v>208</v>
      </c>
      <c r="I1221" s="51">
        <f t="shared" si="202"/>
        <v>0</v>
      </c>
      <c r="K1221" s="33" t="str">
        <f t="shared" si="203"/>
        <v>subtot</v>
      </c>
      <c r="L1221" s="33" t="str">
        <f t="shared" si="200"/>
        <v/>
      </c>
      <c r="M1221" s="33" t="str">
        <f t="shared" si="201"/>
        <v>OTH</v>
      </c>
      <c r="O1221"/>
      <c r="P1221"/>
    </row>
    <row r="1222" spans="1:22" ht="12.75" customHeight="1" x14ac:dyDescent="0.45">
      <c r="A1222" s="49"/>
      <c r="B1222" s="49" t="s">
        <v>207</v>
      </c>
      <c r="C1222" s="51" t="s">
        <v>208</v>
      </c>
      <c r="D1222" s="51"/>
      <c r="E1222" s="51">
        <v>1</v>
      </c>
      <c r="F1222" s="51">
        <v>0</v>
      </c>
      <c r="G1222" s="51"/>
      <c r="H1222" s="51" t="s">
        <v>185</v>
      </c>
      <c r="I1222" s="51">
        <f t="shared" si="202"/>
        <v>1</v>
      </c>
      <c r="K1222" s="33" t="str">
        <f t="shared" si="203"/>
        <v>subtot</v>
      </c>
      <c r="L1222" s="33" t="str">
        <f t="shared" si="200"/>
        <v/>
      </c>
      <c r="M1222" s="33" t="str">
        <f t="shared" si="201"/>
        <v>OTH</v>
      </c>
      <c r="O1222"/>
      <c r="P1222"/>
    </row>
    <row r="1223" spans="1:22" ht="12.75" customHeight="1" x14ac:dyDescent="0.45">
      <c r="A1223" s="49"/>
      <c r="B1223" s="49" t="s">
        <v>210</v>
      </c>
      <c r="C1223" s="51" t="s">
        <v>185</v>
      </c>
      <c r="D1223" s="51">
        <v>0</v>
      </c>
      <c r="E1223" s="51"/>
      <c r="F1223" s="51">
        <v>0</v>
      </c>
      <c r="G1223" s="51">
        <v>0</v>
      </c>
      <c r="H1223" s="51">
        <v>0</v>
      </c>
      <c r="I1223" s="51">
        <f t="shared" si="202"/>
        <v>0</v>
      </c>
      <c r="K1223" s="33" t="str">
        <f t="shared" si="203"/>
        <v>subtot</v>
      </c>
      <c r="L1223" s="33" t="str">
        <f t="shared" si="200"/>
        <v/>
      </c>
      <c r="M1223" s="33" t="str">
        <f t="shared" si="201"/>
        <v>OTH</v>
      </c>
      <c r="O1223"/>
      <c r="P1223"/>
    </row>
    <row r="1224" spans="1:22" ht="12.75" customHeight="1" x14ac:dyDescent="0.45">
      <c r="A1224" s="49"/>
      <c r="B1224" s="49" t="s">
        <v>211</v>
      </c>
      <c r="C1224" s="51" t="s">
        <v>208</v>
      </c>
      <c r="D1224" s="51">
        <v>0</v>
      </c>
      <c r="E1224" s="51"/>
      <c r="F1224" s="51">
        <v>0</v>
      </c>
      <c r="G1224" s="51"/>
      <c r="H1224" s="51">
        <v>0</v>
      </c>
      <c r="I1224" s="51">
        <f t="shared" si="202"/>
        <v>0</v>
      </c>
      <c r="K1224" s="33" t="str">
        <f t="shared" si="203"/>
        <v>subtot</v>
      </c>
      <c r="L1224" s="33" t="str">
        <f t="shared" si="200"/>
        <v/>
      </c>
      <c r="M1224" s="33" t="str">
        <f t="shared" si="201"/>
        <v>OTH</v>
      </c>
      <c r="O1224"/>
      <c r="P1224"/>
    </row>
    <row r="1225" spans="1:22" ht="12.75" customHeight="1" x14ac:dyDescent="0.45">
      <c r="A1225" s="49"/>
      <c r="B1225" s="46" t="s">
        <v>213</v>
      </c>
      <c r="C1225" s="51" t="s">
        <v>208</v>
      </c>
      <c r="D1225" s="51">
        <v>0</v>
      </c>
      <c r="E1225" s="51">
        <v>0</v>
      </c>
      <c r="F1225" s="51" t="s">
        <v>208</v>
      </c>
      <c r="G1225" s="51">
        <v>0</v>
      </c>
      <c r="H1225" s="51">
        <v>0</v>
      </c>
      <c r="I1225" s="51">
        <f t="shared" si="202"/>
        <v>0</v>
      </c>
      <c r="K1225" s="33" t="str">
        <f t="shared" si="203"/>
        <v>subtot</v>
      </c>
      <c r="L1225" s="33" t="str">
        <f t="shared" si="200"/>
        <v/>
      </c>
      <c r="M1225" s="33">
        <f t="shared" si="201"/>
        <v>0</v>
      </c>
      <c r="O1225"/>
      <c r="P1225"/>
    </row>
    <row r="1226" spans="1:22" ht="12.75" customHeight="1" x14ac:dyDescent="0.45">
      <c r="A1226" s="49"/>
      <c r="B1226" s="49"/>
      <c r="C1226" s="51"/>
      <c r="D1226" s="51"/>
      <c r="E1226" s="51"/>
      <c r="F1226" s="51"/>
      <c r="G1226" s="51"/>
      <c r="H1226" s="51"/>
      <c r="I1226" s="51">
        <f t="shared" si="202"/>
        <v>0</v>
      </c>
      <c r="K1226" s="33" t="str">
        <f t="shared" si="203"/>
        <v>subtot</v>
      </c>
      <c r="L1226" s="33" t="str">
        <f t="shared" si="200"/>
        <v/>
      </c>
      <c r="M1226" s="33">
        <f t="shared" si="201"/>
        <v>0</v>
      </c>
      <c r="O1226"/>
      <c r="P1226"/>
      <c r="Q1226" s="33"/>
      <c r="R1226" s="33"/>
      <c r="S1226" s="33"/>
      <c r="T1226" s="33"/>
      <c r="U1226" s="33"/>
      <c r="V1226" s="33"/>
    </row>
    <row r="1227" spans="1:22" s="33" customFormat="1" ht="12.75" customHeight="1" x14ac:dyDescent="0.45">
      <c r="A1227" s="46" t="s">
        <v>321</v>
      </c>
      <c r="B1227" s="46" t="s">
        <v>322</v>
      </c>
      <c r="C1227" s="55"/>
      <c r="D1227" s="55"/>
      <c r="E1227" s="55"/>
      <c r="F1227" s="55"/>
      <c r="G1227" s="55"/>
      <c r="H1227" s="55"/>
      <c r="I1227" s="55">
        <f t="shared" si="202"/>
        <v>0</v>
      </c>
      <c r="K1227" s="33" t="str">
        <f t="shared" si="203"/>
        <v>subtot</v>
      </c>
      <c r="L1227" s="33" t="str">
        <f t="shared" si="200"/>
        <v/>
      </c>
      <c r="M1227" s="33">
        <f t="shared" si="201"/>
        <v>0</v>
      </c>
      <c r="O1227"/>
      <c r="P1227"/>
      <c r="Q1227" s="22"/>
      <c r="R1227" s="22"/>
      <c r="S1227" s="22"/>
      <c r="T1227" s="22"/>
      <c r="U1227" s="22"/>
      <c r="V1227" s="22"/>
    </row>
    <row r="1228" spans="1:22" ht="12.75" customHeight="1" x14ac:dyDescent="0.45">
      <c r="A1228" s="49"/>
      <c r="B1228" s="49"/>
      <c r="C1228" s="51"/>
      <c r="D1228" s="51"/>
      <c r="E1228" s="51"/>
      <c r="F1228" s="51"/>
      <c r="G1228" s="51"/>
      <c r="H1228" s="51"/>
      <c r="I1228" s="51">
        <f t="shared" si="202"/>
        <v>0</v>
      </c>
      <c r="K1228" s="33" t="str">
        <f t="shared" si="203"/>
        <v>subtot</v>
      </c>
      <c r="L1228" s="33" t="str">
        <f t="shared" si="200"/>
        <v/>
      </c>
      <c r="M1228" s="33">
        <f t="shared" si="201"/>
        <v>0</v>
      </c>
      <c r="O1228"/>
      <c r="P1228"/>
    </row>
    <row r="1229" spans="1:22" ht="12.75" customHeight="1" x14ac:dyDescent="0.45">
      <c r="A1229" s="49"/>
      <c r="B1229" s="49"/>
      <c r="C1229" s="51"/>
      <c r="D1229" s="51"/>
      <c r="E1229" s="51"/>
      <c r="F1229" s="51"/>
      <c r="G1229" s="51"/>
      <c r="H1229" s="51"/>
      <c r="I1229" s="51">
        <f t="shared" si="202"/>
        <v>0</v>
      </c>
      <c r="K1229" s="33" t="str">
        <f t="shared" si="203"/>
        <v>subtot</v>
      </c>
      <c r="L1229" s="33" t="str">
        <f t="shared" si="200"/>
        <v/>
      </c>
      <c r="M1229" s="33">
        <f t="shared" si="201"/>
        <v>0</v>
      </c>
      <c r="O1229"/>
      <c r="P1229"/>
    </row>
    <row r="1230" spans="1:22" ht="12.75" customHeight="1" x14ac:dyDescent="0.45">
      <c r="A1230" s="49"/>
      <c r="B1230" s="46" t="s">
        <v>176</v>
      </c>
      <c r="C1230" s="51">
        <v>5</v>
      </c>
      <c r="D1230" s="51">
        <v>0</v>
      </c>
      <c r="E1230" s="51">
        <v>1</v>
      </c>
      <c r="F1230" s="51">
        <v>18</v>
      </c>
      <c r="G1230" s="51"/>
      <c r="H1230" s="51">
        <v>63</v>
      </c>
      <c r="I1230" s="51">
        <f t="shared" si="202"/>
        <v>1</v>
      </c>
      <c r="K1230" s="33" t="str">
        <f t="shared" si="203"/>
        <v>subtot</v>
      </c>
      <c r="L1230" s="33" t="str">
        <f t="shared" si="200"/>
        <v/>
      </c>
      <c r="M1230" s="33">
        <f t="shared" si="201"/>
        <v>0</v>
      </c>
      <c r="O1230"/>
      <c r="P1230"/>
    </row>
    <row r="1231" spans="1:22" ht="12.75" customHeight="1" x14ac:dyDescent="0.45">
      <c r="A1231" s="49"/>
      <c r="B1231" s="46" t="s">
        <v>170</v>
      </c>
      <c r="C1231" s="51" t="s">
        <v>208</v>
      </c>
      <c r="D1231" s="51">
        <v>0</v>
      </c>
      <c r="E1231" s="51">
        <v>0</v>
      </c>
      <c r="F1231" s="51" t="s">
        <v>208</v>
      </c>
      <c r="G1231" s="51">
        <v>0</v>
      </c>
      <c r="H1231" s="51">
        <v>0</v>
      </c>
      <c r="I1231" s="51">
        <f t="shared" si="202"/>
        <v>0</v>
      </c>
      <c r="K1231" s="33" t="str">
        <f t="shared" si="203"/>
        <v>subtot</v>
      </c>
      <c r="L1231" s="33" t="str">
        <f t="shared" si="200"/>
        <v/>
      </c>
      <c r="M1231" s="33">
        <f t="shared" si="201"/>
        <v>0</v>
      </c>
      <c r="O1231"/>
      <c r="P1231"/>
    </row>
    <row r="1232" spans="1:22" ht="12.75" customHeight="1" x14ac:dyDescent="0.45">
      <c r="A1232" s="49"/>
      <c r="B1232" s="49" t="s">
        <v>172</v>
      </c>
      <c r="C1232" s="51" t="s">
        <v>208</v>
      </c>
      <c r="D1232" s="51">
        <v>0</v>
      </c>
      <c r="E1232" s="51">
        <v>0</v>
      </c>
      <c r="F1232" s="51" t="s">
        <v>208</v>
      </c>
      <c r="G1232" s="51">
        <v>0</v>
      </c>
      <c r="H1232" s="51">
        <v>0</v>
      </c>
      <c r="I1232" s="51">
        <f t="shared" si="202"/>
        <v>0</v>
      </c>
      <c r="K1232" s="33" t="str">
        <f t="shared" si="203"/>
        <v>subtot</v>
      </c>
      <c r="L1232" s="33" t="str">
        <f t="shared" si="200"/>
        <v/>
      </c>
      <c r="M1232" s="33" t="str">
        <f t="shared" si="201"/>
        <v>STM</v>
      </c>
      <c r="O1232"/>
      <c r="P1232"/>
    </row>
    <row r="1233" spans="1:22" ht="12.75" customHeight="1" x14ac:dyDescent="0.45">
      <c r="A1233" s="49"/>
      <c r="B1233" s="49" t="s">
        <v>175</v>
      </c>
      <c r="C1233" s="51" t="s">
        <v>185</v>
      </c>
      <c r="D1233" s="51">
        <v>0</v>
      </c>
      <c r="E1233" s="51">
        <v>0</v>
      </c>
      <c r="F1233" s="51">
        <v>0</v>
      </c>
      <c r="G1233" s="51">
        <v>0</v>
      </c>
      <c r="H1233" s="51">
        <v>0</v>
      </c>
      <c r="I1233" s="51">
        <f t="shared" si="202"/>
        <v>0</v>
      </c>
      <c r="K1233" s="33" t="str">
        <f t="shared" si="203"/>
        <v>subtot</v>
      </c>
      <c r="L1233" s="33" t="str">
        <f t="shared" si="200"/>
        <v/>
      </c>
      <c r="M1233" s="33">
        <f t="shared" si="201"/>
        <v>0</v>
      </c>
      <c r="O1233"/>
      <c r="P1233"/>
    </row>
    <row r="1234" spans="1:22" ht="12.75" customHeight="1" x14ac:dyDescent="0.45">
      <c r="A1234" s="49"/>
      <c r="B1234" s="46" t="s">
        <v>178</v>
      </c>
      <c r="C1234" s="51">
        <v>4</v>
      </c>
      <c r="D1234" s="51">
        <v>0</v>
      </c>
      <c r="E1234" s="51"/>
      <c r="F1234" s="51">
        <v>18</v>
      </c>
      <c r="G1234" s="51"/>
      <c r="H1234" s="51">
        <v>63</v>
      </c>
      <c r="I1234" s="51">
        <f t="shared" si="202"/>
        <v>0</v>
      </c>
      <c r="K1234" s="33" t="str">
        <f t="shared" si="203"/>
        <v>subtot</v>
      </c>
      <c r="L1234" s="33" t="str">
        <f t="shared" ref="L1234:L1297" si="204">IFERROR(VLOOKUP(K1234,$O$17:$P$38,2,FALSE),"")</f>
        <v/>
      </c>
      <c r="M1234" s="33">
        <f t="shared" ref="M1234:M1297" si="205">IFERROR(VLOOKUP(B1234,$Z$17:$AA$33,2,FALSE),0)</f>
        <v>0</v>
      </c>
      <c r="O1234"/>
      <c r="P1234"/>
    </row>
    <row r="1235" spans="1:22" ht="12.75" customHeight="1" x14ac:dyDescent="0.45">
      <c r="A1235" s="49"/>
      <c r="B1235" s="49" t="s">
        <v>180</v>
      </c>
      <c r="C1235" s="51">
        <v>1</v>
      </c>
      <c r="D1235" s="51">
        <v>0</v>
      </c>
      <c r="E1235" s="51"/>
      <c r="F1235" s="51">
        <v>18</v>
      </c>
      <c r="G1235" s="51"/>
      <c r="H1235" s="51">
        <v>63</v>
      </c>
      <c r="I1235" s="51">
        <f t="shared" si="202"/>
        <v>0</v>
      </c>
      <c r="K1235" s="33" t="str">
        <f t="shared" si="203"/>
        <v>subtot</v>
      </c>
      <c r="L1235" s="33" t="str">
        <f t="shared" si="204"/>
        <v/>
      </c>
      <c r="M1235" s="33" t="str">
        <f t="shared" si="205"/>
        <v>PRH</v>
      </c>
      <c r="O1235"/>
      <c r="P1235"/>
    </row>
    <row r="1236" spans="1:22" ht="12.75" customHeight="1" x14ac:dyDescent="0.45">
      <c r="A1236" s="49"/>
      <c r="B1236" s="49" t="s">
        <v>183</v>
      </c>
      <c r="C1236" s="51" t="s">
        <v>208</v>
      </c>
      <c r="D1236" s="51">
        <v>0</v>
      </c>
      <c r="E1236" s="51">
        <v>0</v>
      </c>
      <c r="F1236" s="51">
        <v>0</v>
      </c>
      <c r="G1236" s="51">
        <v>0</v>
      </c>
      <c r="H1236" s="51">
        <v>0</v>
      </c>
      <c r="I1236" s="51">
        <f t="shared" si="202"/>
        <v>0</v>
      </c>
      <c r="K1236" s="33" t="str">
        <f t="shared" si="203"/>
        <v>subtot</v>
      </c>
      <c r="L1236" s="33" t="str">
        <f t="shared" si="204"/>
        <v/>
      </c>
      <c r="M1236" s="33" t="str">
        <f t="shared" si="205"/>
        <v>PRC</v>
      </c>
      <c r="O1236"/>
      <c r="P1236"/>
    </row>
    <row r="1237" spans="1:22" ht="12.75" customHeight="1" x14ac:dyDescent="0.45">
      <c r="A1237" s="49"/>
      <c r="B1237" s="49" t="s">
        <v>187</v>
      </c>
      <c r="C1237" s="51">
        <v>3</v>
      </c>
      <c r="D1237" s="51">
        <v>0</v>
      </c>
      <c r="E1237" s="51"/>
      <c r="F1237" s="51">
        <v>1</v>
      </c>
      <c r="G1237" s="51"/>
      <c r="H1237" s="51">
        <v>0</v>
      </c>
      <c r="I1237" s="51">
        <f t="shared" ref="I1237:I1300" si="206">G1237+E1237+D1237</f>
        <v>0</v>
      </c>
      <c r="K1237" s="33" t="str">
        <f t="shared" si="203"/>
        <v>subtot</v>
      </c>
      <c r="L1237" s="33" t="str">
        <f t="shared" si="204"/>
        <v/>
      </c>
      <c r="M1237" s="33" t="str">
        <f t="shared" si="205"/>
        <v>MDR</v>
      </c>
      <c r="O1237"/>
      <c r="P1237"/>
    </row>
    <row r="1238" spans="1:22" ht="12.75" customHeight="1" x14ac:dyDescent="0.45">
      <c r="A1238" s="49"/>
      <c r="B1238" s="49" t="s">
        <v>190</v>
      </c>
      <c r="C1238" s="51">
        <v>0</v>
      </c>
      <c r="D1238" s="51"/>
      <c r="E1238" s="51"/>
      <c r="F1238" s="51"/>
      <c r="G1238" s="51"/>
      <c r="H1238" s="51" t="s">
        <v>185</v>
      </c>
      <c r="I1238" s="51">
        <f t="shared" si="206"/>
        <v>0</v>
      </c>
      <c r="K1238" s="33" t="str">
        <f t="shared" si="203"/>
        <v>subtot</v>
      </c>
      <c r="L1238" s="33" t="str">
        <f t="shared" si="204"/>
        <v/>
      </c>
      <c r="M1238" s="33" t="str">
        <f t="shared" si="205"/>
        <v>ECP</v>
      </c>
      <c r="O1238"/>
      <c r="P1238"/>
    </row>
    <row r="1239" spans="1:22" ht="12.75" customHeight="1" x14ac:dyDescent="0.45">
      <c r="A1239" s="49"/>
      <c r="B1239" s="49" t="s">
        <v>193</v>
      </c>
      <c r="C1239" s="51" t="s">
        <v>208</v>
      </c>
      <c r="D1239" s="51">
        <v>0</v>
      </c>
      <c r="E1239" s="51"/>
      <c r="F1239" s="51">
        <v>0</v>
      </c>
      <c r="G1239" s="51">
        <v>0</v>
      </c>
      <c r="H1239" s="51">
        <v>0</v>
      </c>
      <c r="I1239" s="51">
        <f t="shared" si="206"/>
        <v>0</v>
      </c>
      <c r="K1239" s="33" t="str">
        <f t="shared" si="203"/>
        <v>subtot</v>
      </c>
      <c r="L1239" s="33" t="str">
        <f t="shared" si="204"/>
        <v/>
      </c>
      <c r="M1239" s="33" t="str">
        <f t="shared" si="205"/>
        <v>OTP</v>
      </c>
      <c r="O1239"/>
      <c r="P1239"/>
    </row>
    <row r="1240" spans="1:22" ht="12.75" customHeight="1" x14ac:dyDescent="0.45">
      <c r="A1240" s="49"/>
      <c r="B1240" s="46" t="s">
        <v>196</v>
      </c>
      <c r="C1240" s="51" t="s">
        <v>208</v>
      </c>
      <c r="D1240" s="51">
        <v>0</v>
      </c>
      <c r="E1240" s="51">
        <v>1</v>
      </c>
      <c r="F1240" s="51" t="s">
        <v>208</v>
      </c>
      <c r="G1240" s="51"/>
      <c r="H1240" s="51">
        <v>0</v>
      </c>
      <c r="I1240" s="51">
        <f t="shared" si="206"/>
        <v>1</v>
      </c>
      <c r="K1240" s="33" t="str">
        <f t="shared" si="203"/>
        <v>subtot</v>
      </c>
      <c r="L1240" s="33" t="str">
        <f t="shared" si="204"/>
        <v/>
      </c>
      <c r="M1240" s="33">
        <f t="shared" si="205"/>
        <v>0</v>
      </c>
      <c r="O1240"/>
      <c r="P1240"/>
    </row>
    <row r="1241" spans="1:22" ht="12.75" customHeight="1" x14ac:dyDescent="0.45">
      <c r="A1241" s="49"/>
      <c r="B1241" s="49" t="s">
        <v>198</v>
      </c>
      <c r="C1241" s="51" t="s">
        <v>208</v>
      </c>
      <c r="D1241" s="51">
        <v>0</v>
      </c>
      <c r="E1241" s="51">
        <v>0</v>
      </c>
      <c r="F1241" s="51" t="s">
        <v>208</v>
      </c>
      <c r="G1241" s="51"/>
      <c r="H1241" s="51">
        <v>0</v>
      </c>
      <c r="I1241" s="51">
        <f t="shared" si="206"/>
        <v>0</v>
      </c>
      <c r="K1241" s="33" t="str">
        <f t="shared" si="203"/>
        <v>subtot</v>
      </c>
      <c r="L1241" s="33" t="str">
        <f t="shared" si="204"/>
        <v/>
      </c>
      <c r="M1241" s="33" t="str">
        <f t="shared" si="205"/>
        <v>SPC</v>
      </c>
      <c r="O1241"/>
      <c r="P1241"/>
    </row>
    <row r="1242" spans="1:22" ht="12.75" customHeight="1" x14ac:dyDescent="0.45">
      <c r="A1242" s="49"/>
      <c r="B1242" s="49" t="s">
        <v>201</v>
      </c>
      <c r="C1242" s="51" t="s">
        <v>208</v>
      </c>
      <c r="D1242" s="51"/>
      <c r="E1242" s="51"/>
      <c r="F1242" s="51"/>
      <c r="G1242" s="51"/>
      <c r="H1242" s="51" t="s">
        <v>185</v>
      </c>
      <c r="I1242" s="51">
        <f t="shared" si="206"/>
        <v>0</v>
      </c>
      <c r="K1242" s="33" t="str">
        <f t="shared" si="203"/>
        <v>subtot</v>
      </c>
      <c r="L1242" s="33" t="str">
        <f t="shared" si="204"/>
        <v/>
      </c>
      <c r="M1242" s="33" t="str">
        <f t="shared" si="205"/>
        <v>LIG</v>
      </c>
      <c r="O1242"/>
      <c r="P1242"/>
    </row>
    <row r="1243" spans="1:22" ht="12.75" customHeight="1" x14ac:dyDescent="0.45">
      <c r="A1243" s="49"/>
      <c r="B1243" s="49" t="s">
        <v>204</v>
      </c>
      <c r="C1243" s="51" t="s">
        <v>208</v>
      </c>
      <c r="D1243" s="51">
        <v>0</v>
      </c>
      <c r="E1243" s="51">
        <v>0</v>
      </c>
      <c r="F1243" s="51" t="s">
        <v>208</v>
      </c>
      <c r="G1243" s="51"/>
      <c r="H1243" s="51">
        <v>0</v>
      </c>
      <c r="I1243" s="51">
        <f t="shared" si="206"/>
        <v>0</v>
      </c>
      <c r="K1243" s="33" t="str">
        <f t="shared" si="203"/>
        <v>subtot</v>
      </c>
      <c r="L1243" s="33" t="str">
        <f t="shared" si="204"/>
        <v/>
      </c>
      <c r="M1243" s="33" t="str">
        <f t="shared" si="205"/>
        <v>OTH</v>
      </c>
      <c r="O1243"/>
      <c r="P1243"/>
    </row>
    <row r="1244" spans="1:22" ht="12.75" customHeight="1" x14ac:dyDescent="0.45">
      <c r="A1244" s="49"/>
      <c r="B1244" s="49" t="s">
        <v>207</v>
      </c>
      <c r="C1244" s="51" t="s">
        <v>208</v>
      </c>
      <c r="D1244" s="51"/>
      <c r="E1244" s="51">
        <v>1</v>
      </c>
      <c r="F1244" s="51">
        <v>0</v>
      </c>
      <c r="G1244" s="51"/>
      <c r="H1244" s="51" t="s">
        <v>185</v>
      </c>
      <c r="I1244" s="51">
        <f t="shared" si="206"/>
        <v>1</v>
      </c>
      <c r="K1244" s="33" t="str">
        <f t="shared" si="203"/>
        <v>subtot</v>
      </c>
      <c r="L1244" s="33" t="str">
        <f t="shared" si="204"/>
        <v/>
      </c>
      <c r="M1244" s="33" t="str">
        <f t="shared" si="205"/>
        <v>OTH</v>
      </c>
      <c r="O1244"/>
      <c r="P1244"/>
    </row>
    <row r="1245" spans="1:22" ht="12.75" customHeight="1" x14ac:dyDescent="0.45">
      <c r="A1245" s="49"/>
      <c r="B1245" s="49" t="s">
        <v>210</v>
      </c>
      <c r="C1245" s="51" t="s">
        <v>185</v>
      </c>
      <c r="D1245" s="51">
        <v>0</v>
      </c>
      <c r="E1245" s="51">
        <v>0</v>
      </c>
      <c r="F1245" s="51">
        <v>0</v>
      </c>
      <c r="G1245" s="51">
        <v>0</v>
      </c>
      <c r="H1245" s="51">
        <v>0</v>
      </c>
      <c r="I1245" s="51">
        <f t="shared" si="206"/>
        <v>0</v>
      </c>
      <c r="K1245" s="33" t="str">
        <f t="shared" si="203"/>
        <v>subtot</v>
      </c>
      <c r="L1245" s="33" t="str">
        <f t="shared" si="204"/>
        <v/>
      </c>
      <c r="M1245" s="33" t="str">
        <f t="shared" si="205"/>
        <v>OTH</v>
      </c>
      <c r="O1245"/>
      <c r="P1245"/>
    </row>
    <row r="1246" spans="1:22" ht="12.75" customHeight="1" x14ac:dyDescent="0.45">
      <c r="A1246" s="49"/>
      <c r="B1246" s="49" t="s">
        <v>211</v>
      </c>
      <c r="C1246" s="51" t="s">
        <v>208</v>
      </c>
      <c r="D1246" s="51">
        <v>0</v>
      </c>
      <c r="E1246" s="51">
        <v>0</v>
      </c>
      <c r="F1246" s="51">
        <v>0</v>
      </c>
      <c r="G1246" s="51"/>
      <c r="H1246" s="51">
        <v>0</v>
      </c>
      <c r="I1246" s="51">
        <f t="shared" si="206"/>
        <v>0</v>
      </c>
      <c r="K1246" s="33" t="str">
        <f t="shared" si="203"/>
        <v>subtot</v>
      </c>
      <c r="L1246" s="33" t="str">
        <f t="shared" si="204"/>
        <v/>
      </c>
      <c r="M1246" s="33" t="str">
        <f t="shared" si="205"/>
        <v>OTH</v>
      </c>
      <c r="O1246"/>
      <c r="P1246"/>
    </row>
    <row r="1247" spans="1:22" ht="12.75" customHeight="1" x14ac:dyDescent="0.45">
      <c r="A1247" s="49"/>
      <c r="B1247" s="46" t="s">
        <v>213</v>
      </c>
      <c r="C1247" s="51">
        <v>0</v>
      </c>
      <c r="D1247" s="51">
        <v>0</v>
      </c>
      <c r="E1247" s="51">
        <v>0</v>
      </c>
      <c r="F1247" s="51">
        <v>0</v>
      </c>
      <c r="G1247" s="51">
        <v>0</v>
      </c>
      <c r="H1247" s="51">
        <v>0</v>
      </c>
      <c r="I1247" s="51">
        <f t="shared" si="206"/>
        <v>0</v>
      </c>
      <c r="K1247" s="33" t="str">
        <f t="shared" si="203"/>
        <v>subtot</v>
      </c>
      <c r="L1247" s="33" t="str">
        <f t="shared" si="204"/>
        <v/>
      </c>
      <c r="M1247" s="33">
        <f t="shared" si="205"/>
        <v>0</v>
      </c>
      <c r="O1247"/>
      <c r="P1247"/>
    </row>
    <row r="1248" spans="1:22" ht="12.75" customHeight="1" x14ac:dyDescent="0.45">
      <c r="A1248" s="49"/>
      <c r="B1248" s="49"/>
      <c r="C1248" s="51"/>
      <c r="D1248" s="51"/>
      <c r="E1248" s="51"/>
      <c r="F1248" s="51"/>
      <c r="G1248" s="51"/>
      <c r="H1248" s="51"/>
      <c r="I1248" s="51">
        <f t="shared" si="206"/>
        <v>0</v>
      </c>
      <c r="K1248" s="33" t="str">
        <f t="shared" si="203"/>
        <v>subtot</v>
      </c>
      <c r="L1248" s="33" t="str">
        <f t="shared" si="204"/>
        <v/>
      </c>
      <c r="M1248" s="33">
        <f t="shared" si="205"/>
        <v>0</v>
      </c>
      <c r="O1248"/>
      <c r="P1248"/>
      <c r="Q1248" s="33"/>
      <c r="R1248" s="33"/>
      <c r="S1248" s="33"/>
      <c r="T1248" s="33"/>
      <c r="U1248" s="33"/>
      <c r="V1248" s="33"/>
    </row>
    <row r="1249" spans="1:22" s="33" customFormat="1" ht="12.75" customHeight="1" x14ac:dyDescent="0.45">
      <c r="A1249" s="46" t="s">
        <v>323</v>
      </c>
      <c r="B1249" s="46" t="s">
        <v>324</v>
      </c>
      <c r="C1249" s="55"/>
      <c r="D1249" s="55"/>
      <c r="E1249" s="55"/>
      <c r="F1249" s="55"/>
      <c r="G1249" s="55"/>
      <c r="H1249" s="55"/>
      <c r="I1249" s="55">
        <f t="shared" si="206"/>
        <v>0</v>
      </c>
      <c r="K1249" s="33" t="str">
        <f t="shared" si="203"/>
        <v>subtot</v>
      </c>
      <c r="L1249" s="33" t="str">
        <f t="shared" si="204"/>
        <v/>
      </c>
      <c r="M1249" s="33">
        <f t="shared" si="205"/>
        <v>0</v>
      </c>
      <c r="O1249"/>
      <c r="P1249"/>
      <c r="Q1249" s="22"/>
      <c r="R1249" s="22"/>
      <c r="S1249" s="22"/>
      <c r="T1249" s="22"/>
      <c r="U1249" s="22"/>
      <c r="V1249" s="22"/>
    </row>
    <row r="1250" spans="1:22" ht="12.75" customHeight="1" x14ac:dyDescent="0.45">
      <c r="A1250" s="49"/>
      <c r="B1250" s="49"/>
      <c r="C1250" s="51"/>
      <c r="D1250" s="51"/>
      <c r="E1250" s="51"/>
      <c r="F1250" s="51"/>
      <c r="G1250" s="51"/>
      <c r="H1250" s="51"/>
      <c r="I1250" s="51">
        <f t="shared" si="206"/>
        <v>0</v>
      </c>
      <c r="K1250" s="33" t="str">
        <f t="shared" si="203"/>
        <v>subtot</v>
      </c>
      <c r="L1250" s="33" t="str">
        <f t="shared" si="204"/>
        <v/>
      </c>
      <c r="M1250" s="33">
        <f t="shared" si="205"/>
        <v>0</v>
      </c>
      <c r="O1250"/>
      <c r="P1250"/>
    </row>
    <row r="1251" spans="1:22" ht="12.75" customHeight="1" x14ac:dyDescent="0.45">
      <c r="A1251" s="49"/>
      <c r="B1251" s="49"/>
      <c r="C1251" s="51"/>
      <c r="D1251" s="51"/>
      <c r="E1251" s="51"/>
      <c r="F1251" s="51"/>
      <c r="G1251" s="51"/>
      <c r="H1251" s="51"/>
      <c r="I1251" s="51">
        <f t="shared" si="206"/>
        <v>0</v>
      </c>
      <c r="K1251" s="33" t="str">
        <f t="shared" si="203"/>
        <v>subtot</v>
      </c>
      <c r="L1251" s="33" t="str">
        <f t="shared" si="204"/>
        <v/>
      </c>
      <c r="M1251" s="33">
        <f t="shared" si="205"/>
        <v>0</v>
      </c>
      <c r="O1251"/>
      <c r="P1251"/>
    </row>
    <row r="1252" spans="1:22" ht="12.75" customHeight="1" x14ac:dyDescent="0.45">
      <c r="A1252" s="49"/>
      <c r="B1252" s="46" t="s">
        <v>176</v>
      </c>
      <c r="C1252" s="51">
        <v>5</v>
      </c>
      <c r="D1252" s="51">
        <v>0</v>
      </c>
      <c r="E1252" s="51">
        <v>1</v>
      </c>
      <c r="F1252" s="51">
        <v>52</v>
      </c>
      <c r="G1252" s="51"/>
      <c r="H1252" s="51">
        <v>0</v>
      </c>
      <c r="I1252" s="51">
        <f t="shared" si="206"/>
        <v>1</v>
      </c>
      <c r="K1252" s="33" t="str">
        <f t="shared" si="203"/>
        <v>subtot</v>
      </c>
      <c r="L1252" s="33" t="str">
        <f t="shared" si="204"/>
        <v/>
      </c>
      <c r="M1252" s="33">
        <f t="shared" si="205"/>
        <v>0</v>
      </c>
      <c r="O1252"/>
      <c r="P1252"/>
    </row>
    <row r="1253" spans="1:22" ht="12.75" customHeight="1" x14ac:dyDescent="0.45">
      <c r="A1253" s="49"/>
      <c r="B1253" s="46" t="s">
        <v>170</v>
      </c>
      <c r="C1253" s="51" t="s">
        <v>208</v>
      </c>
      <c r="D1253" s="51">
        <v>0</v>
      </c>
      <c r="E1253" s="51">
        <v>0</v>
      </c>
      <c r="F1253" s="51">
        <v>1</v>
      </c>
      <c r="G1253" s="51">
        <v>0</v>
      </c>
      <c r="H1253" s="51">
        <v>0</v>
      </c>
      <c r="I1253" s="51">
        <f t="shared" si="206"/>
        <v>0</v>
      </c>
      <c r="K1253" s="33" t="str">
        <f t="shared" si="203"/>
        <v>subtot</v>
      </c>
      <c r="L1253" s="33" t="str">
        <f t="shared" si="204"/>
        <v/>
      </c>
      <c r="M1253" s="33">
        <f t="shared" si="205"/>
        <v>0</v>
      </c>
      <c r="O1253"/>
      <c r="P1253"/>
    </row>
    <row r="1254" spans="1:22" ht="12.75" customHeight="1" x14ac:dyDescent="0.45">
      <c r="A1254" s="49"/>
      <c r="B1254" s="49" t="s">
        <v>172</v>
      </c>
      <c r="C1254" s="51" t="s">
        <v>208</v>
      </c>
      <c r="D1254" s="51">
        <v>0</v>
      </c>
      <c r="E1254" s="51">
        <v>0</v>
      </c>
      <c r="F1254" s="51" t="s">
        <v>208</v>
      </c>
      <c r="G1254" s="51">
        <v>0</v>
      </c>
      <c r="H1254" s="51">
        <v>0</v>
      </c>
      <c r="I1254" s="51">
        <f t="shared" si="206"/>
        <v>0</v>
      </c>
      <c r="K1254" s="33" t="str">
        <f t="shared" si="203"/>
        <v>subtot</v>
      </c>
      <c r="L1254" s="33" t="str">
        <f t="shared" si="204"/>
        <v/>
      </c>
      <c r="M1254" s="33" t="str">
        <f t="shared" si="205"/>
        <v>STM</v>
      </c>
      <c r="O1254"/>
      <c r="P1254"/>
    </row>
    <row r="1255" spans="1:22" ht="12.75" customHeight="1" x14ac:dyDescent="0.45">
      <c r="A1255" s="49"/>
      <c r="B1255" s="49" t="s">
        <v>175</v>
      </c>
      <c r="C1255" s="51" t="s">
        <v>185</v>
      </c>
      <c r="D1255" s="51">
        <v>0</v>
      </c>
      <c r="E1255" s="51">
        <v>0</v>
      </c>
      <c r="F1255" s="51">
        <v>1</v>
      </c>
      <c r="G1255" s="51">
        <v>0</v>
      </c>
      <c r="H1255" s="51">
        <v>0</v>
      </c>
      <c r="I1255" s="51">
        <f t="shared" si="206"/>
        <v>0</v>
      </c>
      <c r="K1255" s="33" t="str">
        <f t="shared" si="203"/>
        <v>subtot</v>
      </c>
      <c r="L1255" s="33" t="str">
        <f t="shared" si="204"/>
        <v/>
      </c>
      <c r="M1255" s="33">
        <f t="shared" si="205"/>
        <v>0</v>
      </c>
      <c r="O1255"/>
      <c r="P1255"/>
    </row>
    <row r="1256" spans="1:22" ht="12.75" customHeight="1" x14ac:dyDescent="0.45">
      <c r="A1256" s="49"/>
      <c r="B1256" s="46" t="s">
        <v>178</v>
      </c>
      <c r="C1256" s="51">
        <v>5</v>
      </c>
      <c r="D1256" s="51">
        <v>0</v>
      </c>
      <c r="E1256" s="51"/>
      <c r="F1256" s="51">
        <v>50</v>
      </c>
      <c r="G1256" s="51">
        <v>0</v>
      </c>
      <c r="H1256" s="51">
        <v>0</v>
      </c>
      <c r="I1256" s="51">
        <f t="shared" si="206"/>
        <v>0</v>
      </c>
      <c r="K1256" s="33" t="str">
        <f t="shared" ref="K1256:K1292" si="207">IF(LEN(TRIM(A1256))&gt;3,"subtot",IF(LEN(TRIM(A1256))=3,B1256,K1255))</f>
        <v>subtot</v>
      </c>
      <c r="L1256" s="33" t="str">
        <f t="shared" si="204"/>
        <v/>
      </c>
      <c r="M1256" s="33">
        <f t="shared" si="205"/>
        <v>0</v>
      </c>
      <c r="O1256"/>
      <c r="P1256"/>
    </row>
    <row r="1257" spans="1:22" ht="12.75" customHeight="1" x14ac:dyDescent="0.45">
      <c r="A1257" s="49"/>
      <c r="B1257" s="49" t="s">
        <v>180</v>
      </c>
      <c r="C1257" s="51" t="s">
        <v>208</v>
      </c>
      <c r="D1257" s="51">
        <v>0</v>
      </c>
      <c r="E1257" s="51"/>
      <c r="F1257" s="51">
        <v>49</v>
      </c>
      <c r="G1257" s="51">
        <v>0</v>
      </c>
      <c r="H1257" s="51">
        <v>0</v>
      </c>
      <c r="I1257" s="51">
        <f t="shared" si="206"/>
        <v>0</v>
      </c>
      <c r="K1257" s="33" t="str">
        <f t="shared" si="207"/>
        <v>subtot</v>
      </c>
      <c r="L1257" s="33" t="str">
        <f t="shared" si="204"/>
        <v/>
      </c>
      <c r="M1257" s="33" t="str">
        <f t="shared" si="205"/>
        <v>PRH</v>
      </c>
      <c r="O1257"/>
      <c r="P1257"/>
    </row>
    <row r="1258" spans="1:22" ht="12.75" customHeight="1" x14ac:dyDescent="0.45">
      <c r="A1258" s="49"/>
      <c r="B1258" s="49" t="s">
        <v>183</v>
      </c>
      <c r="C1258" s="51" t="s">
        <v>208</v>
      </c>
      <c r="D1258" s="51">
        <v>0</v>
      </c>
      <c r="E1258" s="51">
        <v>0</v>
      </c>
      <c r="F1258" s="51" t="s">
        <v>208</v>
      </c>
      <c r="G1258" s="51">
        <v>0</v>
      </c>
      <c r="H1258" s="51">
        <v>0</v>
      </c>
      <c r="I1258" s="51">
        <f t="shared" si="206"/>
        <v>0</v>
      </c>
      <c r="K1258" s="33" t="str">
        <f t="shared" si="207"/>
        <v>subtot</v>
      </c>
      <c r="L1258" s="33" t="str">
        <f t="shared" si="204"/>
        <v/>
      </c>
      <c r="M1258" s="33" t="str">
        <f t="shared" si="205"/>
        <v>PRC</v>
      </c>
      <c r="O1258"/>
      <c r="P1258"/>
    </row>
    <row r="1259" spans="1:22" ht="12.75" customHeight="1" x14ac:dyDescent="0.45">
      <c r="A1259" s="49"/>
      <c r="B1259" s="49" t="s">
        <v>187</v>
      </c>
      <c r="C1259" s="51">
        <v>4</v>
      </c>
      <c r="D1259" s="51">
        <v>0</v>
      </c>
      <c r="E1259" s="51"/>
      <c r="F1259" s="51">
        <v>1</v>
      </c>
      <c r="G1259" s="51">
        <v>0</v>
      </c>
      <c r="H1259" s="51">
        <v>0</v>
      </c>
      <c r="I1259" s="51">
        <f t="shared" si="206"/>
        <v>0</v>
      </c>
      <c r="K1259" s="33" t="str">
        <f t="shared" si="207"/>
        <v>subtot</v>
      </c>
      <c r="L1259" s="33" t="str">
        <f t="shared" si="204"/>
        <v/>
      </c>
      <c r="M1259" s="33" t="str">
        <f t="shared" si="205"/>
        <v>MDR</v>
      </c>
      <c r="O1259"/>
      <c r="P1259"/>
    </row>
    <row r="1260" spans="1:22" ht="12.75" customHeight="1" x14ac:dyDescent="0.45">
      <c r="A1260" s="49"/>
      <c r="B1260" s="49" t="s">
        <v>190</v>
      </c>
      <c r="C1260" s="51">
        <v>0</v>
      </c>
      <c r="D1260" s="51"/>
      <c r="E1260" s="51"/>
      <c r="F1260" s="51"/>
      <c r="G1260" s="51"/>
      <c r="H1260" s="51" t="s">
        <v>185</v>
      </c>
      <c r="I1260" s="51">
        <f t="shared" si="206"/>
        <v>0</v>
      </c>
      <c r="K1260" s="33" t="str">
        <f t="shared" si="207"/>
        <v>subtot</v>
      </c>
      <c r="L1260" s="33" t="str">
        <f t="shared" si="204"/>
        <v/>
      </c>
      <c r="M1260" s="33" t="str">
        <f t="shared" si="205"/>
        <v>ECP</v>
      </c>
      <c r="O1260"/>
      <c r="P1260"/>
    </row>
    <row r="1261" spans="1:22" ht="12.75" customHeight="1" x14ac:dyDescent="0.45">
      <c r="A1261" s="49"/>
      <c r="B1261" s="49" t="s">
        <v>193</v>
      </c>
      <c r="C1261" s="51" t="s">
        <v>208</v>
      </c>
      <c r="D1261" s="51">
        <v>0</v>
      </c>
      <c r="E1261" s="51">
        <v>0</v>
      </c>
      <c r="F1261" s="51">
        <v>0</v>
      </c>
      <c r="G1261" s="51">
        <v>0</v>
      </c>
      <c r="H1261" s="51">
        <v>0</v>
      </c>
      <c r="I1261" s="51">
        <f t="shared" si="206"/>
        <v>0</v>
      </c>
      <c r="K1261" s="33" t="str">
        <f t="shared" si="207"/>
        <v>subtot</v>
      </c>
      <c r="L1261" s="33" t="str">
        <f t="shared" si="204"/>
        <v/>
      </c>
      <c r="M1261" s="33" t="str">
        <f t="shared" si="205"/>
        <v>OTP</v>
      </c>
      <c r="O1261"/>
      <c r="P1261"/>
    </row>
    <row r="1262" spans="1:22" ht="12.75" customHeight="1" x14ac:dyDescent="0.45">
      <c r="A1262" s="49"/>
      <c r="B1262" s="46" t="s">
        <v>196</v>
      </c>
      <c r="C1262" s="51">
        <v>1</v>
      </c>
      <c r="D1262" s="51">
        <v>0</v>
      </c>
      <c r="E1262" s="51">
        <v>1</v>
      </c>
      <c r="F1262" s="51">
        <v>1</v>
      </c>
      <c r="G1262" s="51"/>
      <c r="H1262" s="51">
        <v>0</v>
      </c>
      <c r="I1262" s="51">
        <f t="shared" si="206"/>
        <v>1</v>
      </c>
      <c r="K1262" s="33" t="str">
        <f t="shared" si="207"/>
        <v>subtot</v>
      </c>
      <c r="L1262" s="33" t="str">
        <f t="shared" si="204"/>
        <v/>
      </c>
      <c r="M1262" s="33">
        <f t="shared" si="205"/>
        <v>0</v>
      </c>
      <c r="O1262"/>
      <c r="P1262"/>
    </row>
    <row r="1263" spans="1:22" ht="12.75" customHeight="1" x14ac:dyDescent="0.45">
      <c r="A1263" s="49"/>
      <c r="B1263" s="49" t="s">
        <v>198</v>
      </c>
      <c r="C1263" s="51" t="s">
        <v>208</v>
      </c>
      <c r="D1263" s="51">
        <v>0</v>
      </c>
      <c r="E1263" s="51"/>
      <c r="F1263" s="51">
        <v>1</v>
      </c>
      <c r="G1263" s="51"/>
      <c r="H1263" s="51">
        <v>0</v>
      </c>
      <c r="I1263" s="51">
        <f t="shared" si="206"/>
        <v>0</v>
      </c>
      <c r="K1263" s="33" t="str">
        <f t="shared" si="207"/>
        <v>subtot</v>
      </c>
      <c r="L1263" s="33" t="str">
        <f t="shared" si="204"/>
        <v/>
      </c>
      <c r="M1263" s="33" t="str">
        <f t="shared" si="205"/>
        <v>SPC</v>
      </c>
      <c r="O1263"/>
      <c r="P1263"/>
    </row>
    <row r="1264" spans="1:22" ht="12.75" customHeight="1" x14ac:dyDescent="0.45">
      <c r="A1264" s="49"/>
      <c r="B1264" s="49" t="s">
        <v>201</v>
      </c>
      <c r="C1264" s="51" t="s">
        <v>208</v>
      </c>
      <c r="D1264" s="51"/>
      <c r="E1264" s="51"/>
      <c r="F1264" s="51"/>
      <c r="G1264" s="51"/>
      <c r="H1264" s="51" t="s">
        <v>185</v>
      </c>
      <c r="I1264" s="51">
        <f t="shared" si="206"/>
        <v>0</v>
      </c>
      <c r="K1264" s="33" t="str">
        <f t="shared" si="207"/>
        <v>subtot</v>
      </c>
      <c r="L1264" s="33" t="str">
        <f t="shared" si="204"/>
        <v/>
      </c>
      <c r="M1264" s="33" t="str">
        <f t="shared" si="205"/>
        <v>LIG</v>
      </c>
      <c r="O1264"/>
      <c r="P1264"/>
    </row>
    <row r="1265" spans="1:22" ht="12.75" customHeight="1" x14ac:dyDescent="0.45">
      <c r="A1265" s="49"/>
      <c r="B1265" s="49" t="s">
        <v>204</v>
      </c>
      <c r="C1265" s="51" t="s">
        <v>208</v>
      </c>
      <c r="D1265" s="51">
        <v>0</v>
      </c>
      <c r="E1265" s="51"/>
      <c r="F1265" s="51" t="s">
        <v>208</v>
      </c>
      <c r="G1265" s="51">
        <v>0</v>
      </c>
      <c r="H1265" s="51">
        <v>0</v>
      </c>
      <c r="I1265" s="51">
        <f t="shared" si="206"/>
        <v>0</v>
      </c>
      <c r="K1265" s="33" t="str">
        <f t="shared" si="207"/>
        <v>subtot</v>
      </c>
      <c r="L1265" s="33" t="str">
        <f t="shared" si="204"/>
        <v/>
      </c>
      <c r="M1265" s="33" t="str">
        <f t="shared" si="205"/>
        <v>OTH</v>
      </c>
      <c r="O1265"/>
      <c r="P1265"/>
    </row>
    <row r="1266" spans="1:22" ht="12.75" customHeight="1" x14ac:dyDescent="0.45">
      <c r="A1266" s="49"/>
      <c r="B1266" s="49" t="s">
        <v>207</v>
      </c>
      <c r="C1266" s="51" t="s">
        <v>208</v>
      </c>
      <c r="D1266" s="51"/>
      <c r="E1266" s="51">
        <v>1</v>
      </c>
      <c r="F1266" s="51" t="s">
        <v>208</v>
      </c>
      <c r="G1266" s="51"/>
      <c r="H1266" s="51" t="s">
        <v>185</v>
      </c>
      <c r="I1266" s="51">
        <f t="shared" si="206"/>
        <v>1</v>
      </c>
      <c r="K1266" s="33" t="str">
        <f t="shared" si="207"/>
        <v>subtot</v>
      </c>
      <c r="L1266" s="33" t="str">
        <f t="shared" si="204"/>
        <v/>
      </c>
      <c r="M1266" s="33" t="str">
        <f t="shared" si="205"/>
        <v>OTH</v>
      </c>
      <c r="O1266"/>
      <c r="P1266"/>
    </row>
    <row r="1267" spans="1:22" ht="12.75" customHeight="1" x14ac:dyDescent="0.45">
      <c r="A1267" s="49"/>
      <c r="B1267" s="49" t="s">
        <v>210</v>
      </c>
      <c r="C1267" s="51" t="s">
        <v>185</v>
      </c>
      <c r="D1267" s="51">
        <v>0</v>
      </c>
      <c r="E1267" s="51"/>
      <c r="F1267" s="51">
        <v>0</v>
      </c>
      <c r="G1267" s="51">
        <v>0</v>
      </c>
      <c r="H1267" s="51">
        <v>0</v>
      </c>
      <c r="I1267" s="51">
        <f t="shared" si="206"/>
        <v>0</v>
      </c>
      <c r="K1267" s="33" t="str">
        <f t="shared" si="207"/>
        <v>subtot</v>
      </c>
      <c r="L1267" s="33" t="str">
        <f t="shared" si="204"/>
        <v/>
      </c>
      <c r="M1267" s="33" t="str">
        <f t="shared" si="205"/>
        <v>OTH</v>
      </c>
      <c r="O1267"/>
      <c r="P1267"/>
    </row>
    <row r="1268" spans="1:22" ht="12.75" customHeight="1" x14ac:dyDescent="0.45">
      <c r="A1268" s="49"/>
      <c r="B1268" s="49" t="s">
        <v>211</v>
      </c>
      <c r="C1268" s="51" t="s">
        <v>208</v>
      </c>
      <c r="D1268" s="51">
        <v>0</v>
      </c>
      <c r="E1268" s="51"/>
      <c r="F1268" s="51">
        <v>0</v>
      </c>
      <c r="G1268" s="51"/>
      <c r="H1268" s="51">
        <v>0</v>
      </c>
      <c r="I1268" s="51">
        <f t="shared" si="206"/>
        <v>0</v>
      </c>
      <c r="K1268" s="33" t="str">
        <f t="shared" si="207"/>
        <v>subtot</v>
      </c>
      <c r="L1268" s="33" t="str">
        <f t="shared" si="204"/>
        <v/>
      </c>
      <c r="M1268" s="33" t="str">
        <f t="shared" si="205"/>
        <v>OTH</v>
      </c>
      <c r="O1268"/>
      <c r="P1268"/>
    </row>
    <row r="1269" spans="1:22" ht="12.75" customHeight="1" x14ac:dyDescent="0.45">
      <c r="A1269" s="49"/>
      <c r="B1269" s="46" t="s">
        <v>213</v>
      </c>
      <c r="C1269" s="51" t="s">
        <v>208</v>
      </c>
      <c r="D1269" s="51">
        <v>0</v>
      </c>
      <c r="E1269" s="51">
        <v>0</v>
      </c>
      <c r="F1269" s="51" t="s">
        <v>208</v>
      </c>
      <c r="G1269" s="51"/>
      <c r="H1269" s="51">
        <v>0</v>
      </c>
      <c r="I1269" s="51">
        <f t="shared" si="206"/>
        <v>0</v>
      </c>
      <c r="K1269" s="33" t="str">
        <f t="shared" si="207"/>
        <v>subtot</v>
      </c>
      <c r="L1269" s="33" t="str">
        <f t="shared" si="204"/>
        <v/>
      </c>
      <c r="M1269" s="33">
        <f t="shared" si="205"/>
        <v>0</v>
      </c>
      <c r="O1269"/>
      <c r="P1269"/>
    </row>
    <row r="1270" spans="1:22" ht="12.75" customHeight="1" x14ac:dyDescent="0.45">
      <c r="A1270" s="49"/>
      <c r="B1270" s="49"/>
      <c r="C1270" s="51"/>
      <c r="D1270" s="51"/>
      <c r="E1270" s="51"/>
      <c r="F1270" s="51"/>
      <c r="G1270" s="51"/>
      <c r="H1270" s="51"/>
      <c r="I1270" s="51">
        <f t="shared" si="206"/>
        <v>0</v>
      </c>
      <c r="K1270" s="33" t="str">
        <f t="shared" si="207"/>
        <v>subtot</v>
      </c>
      <c r="L1270" s="33" t="str">
        <f t="shared" si="204"/>
        <v/>
      </c>
      <c r="M1270" s="33">
        <f t="shared" si="205"/>
        <v>0</v>
      </c>
      <c r="O1270"/>
      <c r="P1270"/>
      <c r="Q1270" s="33"/>
      <c r="R1270" s="33"/>
      <c r="S1270" s="33"/>
      <c r="T1270" s="33"/>
      <c r="U1270" s="33"/>
      <c r="V1270" s="33"/>
    </row>
    <row r="1271" spans="1:22" s="33" customFormat="1" ht="12.75" customHeight="1" x14ac:dyDescent="0.45">
      <c r="A1271" s="46" t="s">
        <v>325</v>
      </c>
      <c r="B1271" s="46" t="s">
        <v>326</v>
      </c>
      <c r="C1271" s="55"/>
      <c r="D1271" s="55"/>
      <c r="E1271" s="55"/>
      <c r="F1271" s="55"/>
      <c r="G1271" s="55"/>
      <c r="H1271" s="55"/>
      <c r="I1271" s="55">
        <f t="shared" si="206"/>
        <v>0</v>
      </c>
      <c r="K1271" s="33" t="str">
        <f t="shared" si="207"/>
        <v>subtot</v>
      </c>
      <c r="L1271" s="33" t="str">
        <f t="shared" si="204"/>
        <v/>
      </c>
      <c r="M1271" s="33">
        <f t="shared" si="205"/>
        <v>0</v>
      </c>
      <c r="O1271"/>
      <c r="P1271"/>
      <c r="Q1271" s="22"/>
      <c r="R1271" s="22"/>
      <c r="S1271" s="22"/>
      <c r="T1271" s="22"/>
      <c r="U1271" s="22"/>
      <c r="V1271" s="22"/>
    </row>
    <row r="1272" spans="1:22" ht="12.75" customHeight="1" x14ac:dyDescent="0.45">
      <c r="A1272" s="57"/>
      <c r="B1272" s="58"/>
      <c r="C1272" s="51"/>
      <c r="D1272" s="51"/>
      <c r="E1272" s="51"/>
      <c r="F1272" s="51"/>
      <c r="G1272" s="51"/>
      <c r="H1272" s="51"/>
      <c r="I1272" s="51">
        <f t="shared" si="206"/>
        <v>0</v>
      </c>
      <c r="K1272" s="33" t="str">
        <f t="shared" si="207"/>
        <v>subtot</v>
      </c>
      <c r="L1272" s="33" t="str">
        <f t="shared" si="204"/>
        <v/>
      </c>
      <c r="M1272" s="33">
        <f t="shared" si="205"/>
        <v>0</v>
      </c>
      <c r="O1272"/>
      <c r="P1272"/>
    </row>
    <row r="1273" spans="1:22" ht="12.75" customHeight="1" x14ac:dyDescent="0.45">
      <c r="A1273" s="49"/>
      <c r="B1273" s="49"/>
      <c r="C1273" s="51"/>
      <c r="D1273" s="51"/>
      <c r="E1273" s="51"/>
      <c r="F1273" s="51"/>
      <c r="G1273" s="51"/>
      <c r="H1273" s="51"/>
      <c r="I1273" s="51">
        <f t="shared" si="206"/>
        <v>0</v>
      </c>
      <c r="K1273" s="33" t="str">
        <f t="shared" si="207"/>
        <v>subtot</v>
      </c>
      <c r="L1273" s="33" t="str">
        <f t="shared" si="204"/>
        <v/>
      </c>
      <c r="M1273" s="33">
        <f t="shared" si="205"/>
        <v>0</v>
      </c>
      <c r="O1273"/>
      <c r="P1273"/>
    </row>
    <row r="1274" spans="1:22" ht="12.75" customHeight="1" x14ac:dyDescent="0.45">
      <c r="A1274" s="49"/>
      <c r="B1274" s="46" t="s">
        <v>176</v>
      </c>
      <c r="C1274" s="51">
        <v>11</v>
      </c>
      <c r="D1274" s="51">
        <v>0</v>
      </c>
      <c r="E1274" s="51"/>
      <c r="F1274" s="51">
        <v>22</v>
      </c>
      <c r="G1274" s="51"/>
      <c r="H1274" s="51" t="s">
        <v>208</v>
      </c>
      <c r="I1274" s="51">
        <f t="shared" si="206"/>
        <v>0</v>
      </c>
      <c r="K1274" s="33" t="str">
        <f t="shared" si="207"/>
        <v>subtot</v>
      </c>
      <c r="L1274" s="33" t="str">
        <f t="shared" si="204"/>
        <v/>
      </c>
      <c r="M1274" s="33">
        <f t="shared" si="205"/>
        <v>0</v>
      </c>
      <c r="O1274"/>
      <c r="P1274"/>
    </row>
    <row r="1275" spans="1:22" ht="12.75" customHeight="1" x14ac:dyDescent="0.45">
      <c r="A1275" s="49"/>
      <c r="B1275" s="46" t="s">
        <v>170</v>
      </c>
      <c r="C1275" s="51" t="s">
        <v>208</v>
      </c>
      <c r="D1275" s="51">
        <v>0</v>
      </c>
      <c r="E1275" s="51">
        <v>0</v>
      </c>
      <c r="F1275" s="51" t="s">
        <v>208</v>
      </c>
      <c r="G1275" s="51">
        <v>0</v>
      </c>
      <c r="H1275" s="51">
        <v>0</v>
      </c>
      <c r="I1275" s="51">
        <f t="shared" si="206"/>
        <v>0</v>
      </c>
      <c r="K1275" s="33" t="str">
        <f t="shared" si="207"/>
        <v>subtot</v>
      </c>
      <c r="L1275" s="33" t="str">
        <f t="shared" si="204"/>
        <v/>
      </c>
      <c r="M1275" s="33">
        <f t="shared" si="205"/>
        <v>0</v>
      </c>
      <c r="O1275"/>
      <c r="P1275"/>
    </row>
    <row r="1276" spans="1:22" ht="12.75" customHeight="1" x14ac:dyDescent="0.45">
      <c r="A1276" s="49"/>
      <c r="B1276" s="49" t="s">
        <v>172</v>
      </c>
      <c r="C1276" s="51" t="s">
        <v>208</v>
      </c>
      <c r="D1276" s="51">
        <v>0</v>
      </c>
      <c r="E1276" s="51">
        <v>0</v>
      </c>
      <c r="F1276" s="51" t="s">
        <v>208</v>
      </c>
      <c r="G1276" s="51">
        <v>0</v>
      </c>
      <c r="H1276" s="51">
        <v>0</v>
      </c>
      <c r="I1276" s="51">
        <f t="shared" si="206"/>
        <v>0</v>
      </c>
      <c r="K1276" s="33" t="str">
        <f t="shared" si="207"/>
        <v>subtot</v>
      </c>
      <c r="L1276" s="33" t="str">
        <f t="shared" si="204"/>
        <v/>
      </c>
      <c r="M1276" s="33" t="str">
        <f t="shared" si="205"/>
        <v>STM</v>
      </c>
      <c r="O1276"/>
      <c r="P1276"/>
    </row>
    <row r="1277" spans="1:22" ht="12.75" customHeight="1" x14ac:dyDescent="0.45">
      <c r="A1277" s="49"/>
      <c r="B1277" s="49" t="s">
        <v>175</v>
      </c>
      <c r="C1277" s="51" t="s">
        <v>185</v>
      </c>
      <c r="D1277" s="51">
        <v>0</v>
      </c>
      <c r="E1277" s="51">
        <v>0</v>
      </c>
      <c r="F1277" s="51" t="s">
        <v>208</v>
      </c>
      <c r="G1277" s="51">
        <v>0</v>
      </c>
      <c r="H1277" s="51">
        <v>0</v>
      </c>
      <c r="I1277" s="51">
        <f t="shared" si="206"/>
        <v>0</v>
      </c>
      <c r="K1277" s="33" t="str">
        <f t="shared" si="207"/>
        <v>subtot</v>
      </c>
      <c r="L1277" s="33" t="str">
        <f t="shared" si="204"/>
        <v/>
      </c>
      <c r="M1277" s="33">
        <f t="shared" si="205"/>
        <v>0</v>
      </c>
      <c r="O1277"/>
      <c r="P1277"/>
    </row>
    <row r="1278" spans="1:22" ht="12.75" customHeight="1" x14ac:dyDescent="0.45">
      <c r="A1278" s="49"/>
      <c r="B1278" s="46" t="s">
        <v>178</v>
      </c>
      <c r="C1278" s="51">
        <v>9</v>
      </c>
      <c r="D1278" s="51">
        <v>0</v>
      </c>
      <c r="E1278" s="51"/>
      <c r="F1278" s="51">
        <v>20</v>
      </c>
      <c r="G1278" s="51"/>
      <c r="H1278" s="51" t="s">
        <v>208</v>
      </c>
      <c r="I1278" s="51">
        <f t="shared" si="206"/>
        <v>0</v>
      </c>
      <c r="K1278" s="33" t="str">
        <f t="shared" si="207"/>
        <v>subtot</v>
      </c>
      <c r="L1278" s="33" t="str">
        <f t="shared" si="204"/>
        <v/>
      </c>
      <c r="M1278" s="33">
        <f t="shared" si="205"/>
        <v>0</v>
      </c>
      <c r="O1278"/>
      <c r="P1278"/>
    </row>
    <row r="1279" spans="1:22" ht="12.75" customHeight="1" x14ac:dyDescent="0.45">
      <c r="A1279" s="49"/>
      <c r="B1279" s="49" t="s">
        <v>180</v>
      </c>
      <c r="C1279" s="51">
        <v>4</v>
      </c>
      <c r="D1279" s="51">
        <v>0</v>
      </c>
      <c r="E1279" s="51"/>
      <c r="F1279" s="51">
        <v>19</v>
      </c>
      <c r="G1279" s="51"/>
      <c r="H1279" s="51" t="s">
        <v>208</v>
      </c>
      <c r="I1279" s="51">
        <f t="shared" si="206"/>
        <v>0</v>
      </c>
      <c r="K1279" s="33" t="str">
        <f t="shared" si="207"/>
        <v>subtot</v>
      </c>
      <c r="L1279" s="33" t="str">
        <f t="shared" si="204"/>
        <v/>
      </c>
      <c r="M1279" s="33" t="str">
        <f t="shared" si="205"/>
        <v>PRH</v>
      </c>
      <c r="O1279"/>
      <c r="P1279"/>
    </row>
    <row r="1280" spans="1:22" ht="12.75" customHeight="1" x14ac:dyDescent="0.45">
      <c r="A1280" s="49"/>
      <c r="B1280" s="49" t="s">
        <v>183</v>
      </c>
      <c r="C1280" s="51">
        <v>1</v>
      </c>
      <c r="D1280" s="51">
        <v>0</v>
      </c>
      <c r="E1280" s="51">
        <v>0</v>
      </c>
      <c r="F1280" s="51" t="s">
        <v>208</v>
      </c>
      <c r="G1280" s="51">
        <v>0</v>
      </c>
      <c r="H1280" s="51">
        <v>0</v>
      </c>
      <c r="I1280" s="51">
        <f t="shared" si="206"/>
        <v>0</v>
      </c>
      <c r="K1280" s="33" t="str">
        <f t="shared" si="207"/>
        <v>subtot</v>
      </c>
      <c r="L1280" s="33" t="str">
        <f t="shared" si="204"/>
        <v/>
      </c>
      <c r="M1280" s="33" t="str">
        <f t="shared" si="205"/>
        <v>PRC</v>
      </c>
      <c r="O1280"/>
      <c r="P1280"/>
    </row>
    <row r="1281" spans="1:22" ht="12.75" customHeight="1" x14ac:dyDescent="0.45">
      <c r="A1281" s="49"/>
      <c r="B1281" s="49" t="s">
        <v>187</v>
      </c>
      <c r="C1281" s="51">
        <v>5</v>
      </c>
      <c r="D1281" s="51">
        <v>0</v>
      </c>
      <c r="E1281" s="51"/>
      <c r="F1281" s="51" t="s">
        <v>208</v>
      </c>
      <c r="G1281" s="51"/>
      <c r="H1281" s="51">
        <v>0</v>
      </c>
      <c r="I1281" s="51">
        <f t="shared" si="206"/>
        <v>0</v>
      </c>
      <c r="K1281" s="33" t="str">
        <f t="shared" si="207"/>
        <v>subtot</v>
      </c>
      <c r="L1281" s="33" t="str">
        <f t="shared" si="204"/>
        <v/>
      </c>
      <c r="M1281" s="33" t="str">
        <f t="shared" si="205"/>
        <v>MDR</v>
      </c>
      <c r="O1281"/>
      <c r="P1281"/>
    </row>
    <row r="1282" spans="1:22" ht="12.75" customHeight="1" x14ac:dyDescent="0.45">
      <c r="A1282" s="49"/>
      <c r="B1282" s="49" t="s">
        <v>190</v>
      </c>
      <c r="C1282" s="51" t="s">
        <v>208</v>
      </c>
      <c r="D1282" s="51"/>
      <c r="E1282" s="51"/>
      <c r="F1282" s="51"/>
      <c r="G1282" s="51"/>
      <c r="H1282" s="51" t="s">
        <v>185</v>
      </c>
      <c r="I1282" s="51">
        <f t="shared" si="206"/>
        <v>0</v>
      </c>
      <c r="K1282" s="33" t="str">
        <f t="shared" si="207"/>
        <v>subtot</v>
      </c>
      <c r="L1282" s="33" t="str">
        <f t="shared" si="204"/>
        <v/>
      </c>
      <c r="M1282" s="33" t="str">
        <f t="shared" si="205"/>
        <v>ECP</v>
      </c>
      <c r="O1282"/>
      <c r="P1282"/>
    </row>
    <row r="1283" spans="1:22" ht="12.75" customHeight="1" x14ac:dyDescent="0.45">
      <c r="A1283" s="49"/>
      <c r="B1283" s="49" t="s">
        <v>193</v>
      </c>
      <c r="C1283" s="51" t="s">
        <v>208</v>
      </c>
      <c r="D1283" s="51">
        <v>0</v>
      </c>
      <c r="E1283" s="51"/>
      <c r="F1283" s="51" t="s">
        <v>208</v>
      </c>
      <c r="G1283" s="51">
        <v>0</v>
      </c>
      <c r="H1283" s="51">
        <v>0</v>
      </c>
      <c r="I1283" s="51">
        <f t="shared" si="206"/>
        <v>0</v>
      </c>
      <c r="K1283" s="33" t="str">
        <f t="shared" si="207"/>
        <v>subtot</v>
      </c>
      <c r="L1283" s="33" t="str">
        <f t="shared" si="204"/>
        <v/>
      </c>
      <c r="M1283" s="33" t="str">
        <f t="shared" si="205"/>
        <v>OTP</v>
      </c>
      <c r="O1283"/>
      <c r="P1283"/>
    </row>
    <row r="1284" spans="1:22" ht="12.75" customHeight="1" x14ac:dyDescent="0.45">
      <c r="A1284" s="49"/>
      <c r="B1284" s="46" t="s">
        <v>196</v>
      </c>
      <c r="C1284" s="51">
        <v>1</v>
      </c>
      <c r="D1284" s="51">
        <v>0</v>
      </c>
      <c r="E1284" s="51"/>
      <c r="F1284" s="51">
        <v>2</v>
      </c>
      <c r="G1284" s="51"/>
      <c r="H1284" s="51">
        <v>0</v>
      </c>
      <c r="I1284" s="51">
        <f t="shared" si="206"/>
        <v>0</v>
      </c>
      <c r="K1284" s="33" t="str">
        <f t="shared" si="207"/>
        <v>subtot</v>
      </c>
      <c r="L1284" s="33" t="str">
        <f t="shared" si="204"/>
        <v/>
      </c>
      <c r="M1284" s="33">
        <f t="shared" si="205"/>
        <v>0</v>
      </c>
      <c r="O1284"/>
      <c r="P1284"/>
    </row>
    <row r="1285" spans="1:22" ht="12.75" customHeight="1" x14ac:dyDescent="0.45">
      <c r="A1285" s="49"/>
      <c r="B1285" s="49" t="s">
        <v>198</v>
      </c>
      <c r="C1285" s="51">
        <v>1</v>
      </c>
      <c r="D1285" s="51">
        <v>0</v>
      </c>
      <c r="E1285" s="51"/>
      <c r="F1285" s="51">
        <v>1</v>
      </c>
      <c r="G1285" s="51"/>
      <c r="H1285" s="51">
        <v>0</v>
      </c>
      <c r="I1285" s="51">
        <f t="shared" si="206"/>
        <v>0</v>
      </c>
      <c r="K1285" s="33" t="str">
        <f t="shared" si="207"/>
        <v>subtot</v>
      </c>
      <c r="L1285" s="33" t="str">
        <f t="shared" si="204"/>
        <v/>
      </c>
      <c r="M1285" s="33" t="str">
        <f t="shared" si="205"/>
        <v>SPC</v>
      </c>
      <c r="O1285"/>
      <c r="P1285"/>
    </row>
    <row r="1286" spans="1:22" ht="12.75" customHeight="1" x14ac:dyDescent="0.45">
      <c r="A1286" s="49"/>
      <c r="B1286" s="49" t="s">
        <v>201</v>
      </c>
      <c r="C1286" s="51">
        <v>1</v>
      </c>
      <c r="D1286" s="51"/>
      <c r="E1286" s="51"/>
      <c r="F1286" s="51"/>
      <c r="G1286" s="51"/>
      <c r="H1286" s="51" t="s">
        <v>185</v>
      </c>
      <c r="I1286" s="51">
        <f t="shared" si="206"/>
        <v>0</v>
      </c>
      <c r="K1286" s="33" t="str">
        <f t="shared" si="207"/>
        <v>subtot</v>
      </c>
      <c r="L1286" s="33" t="str">
        <f t="shared" si="204"/>
        <v/>
      </c>
      <c r="M1286" s="33" t="str">
        <f t="shared" si="205"/>
        <v>LIG</v>
      </c>
      <c r="O1286"/>
      <c r="P1286"/>
    </row>
    <row r="1287" spans="1:22" ht="12.75" customHeight="1" x14ac:dyDescent="0.45">
      <c r="A1287" s="49"/>
      <c r="B1287" s="49" t="s">
        <v>204</v>
      </c>
      <c r="C1287" s="51" t="s">
        <v>208</v>
      </c>
      <c r="D1287" s="51">
        <v>0</v>
      </c>
      <c r="E1287" s="51"/>
      <c r="F1287" s="51" t="s">
        <v>208</v>
      </c>
      <c r="G1287" s="51">
        <v>0</v>
      </c>
      <c r="H1287" s="51">
        <v>0</v>
      </c>
      <c r="I1287" s="51">
        <f t="shared" si="206"/>
        <v>0</v>
      </c>
      <c r="K1287" s="33" t="str">
        <f t="shared" si="207"/>
        <v>subtot</v>
      </c>
      <c r="L1287" s="33" t="str">
        <f t="shared" si="204"/>
        <v/>
      </c>
      <c r="M1287" s="33" t="str">
        <f t="shared" si="205"/>
        <v>OTH</v>
      </c>
      <c r="O1287"/>
      <c r="P1287"/>
    </row>
    <row r="1288" spans="1:22" ht="12.75" customHeight="1" x14ac:dyDescent="0.45">
      <c r="A1288" s="49"/>
      <c r="B1288" s="49" t="s">
        <v>207</v>
      </c>
      <c r="C1288" s="51" t="s">
        <v>208</v>
      </c>
      <c r="D1288" s="51"/>
      <c r="E1288" s="51"/>
      <c r="F1288" s="51" t="s">
        <v>208</v>
      </c>
      <c r="G1288" s="51"/>
      <c r="H1288" s="51" t="s">
        <v>185</v>
      </c>
      <c r="I1288" s="51">
        <f t="shared" si="206"/>
        <v>0</v>
      </c>
      <c r="K1288" s="33" t="str">
        <f t="shared" si="207"/>
        <v>subtot</v>
      </c>
      <c r="L1288" s="33" t="str">
        <f t="shared" si="204"/>
        <v/>
      </c>
      <c r="M1288" s="33" t="str">
        <f t="shared" si="205"/>
        <v>OTH</v>
      </c>
      <c r="O1288"/>
      <c r="P1288"/>
    </row>
    <row r="1289" spans="1:22" ht="12.75" customHeight="1" x14ac:dyDescent="0.45">
      <c r="A1289" s="49"/>
      <c r="B1289" s="49" t="s">
        <v>210</v>
      </c>
      <c r="C1289" s="51" t="s">
        <v>185</v>
      </c>
      <c r="D1289" s="51">
        <v>0</v>
      </c>
      <c r="E1289" s="51"/>
      <c r="F1289" s="51" t="s">
        <v>208</v>
      </c>
      <c r="G1289" s="51">
        <v>0</v>
      </c>
      <c r="H1289" s="51">
        <v>0</v>
      </c>
      <c r="I1289" s="51">
        <f t="shared" si="206"/>
        <v>0</v>
      </c>
      <c r="K1289" s="33" t="str">
        <f t="shared" si="207"/>
        <v>subtot</v>
      </c>
      <c r="L1289" s="33" t="str">
        <f t="shared" si="204"/>
        <v/>
      </c>
      <c r="M1289" s="33" t="str">
        <f t="shared" si="205"/>
        <v>OTH</v>
      </c>
      <c r="O1289"/>
      <c r="P1289"/>
    </row>
    <row r="1290" spans="1:22" ht="12.75" customHeight="1" x14ac:dyDescent="0.45">
      <c r="A1290" s="49"/>
      <c r="B1290" s="49" t="s">
        <v>211</v>
      </c>
      <c r="C1290" s="51" t="s">
        <v>208</v>
      </c>
      <c r="D1290" s="51">
        <v>0</v>
      </c>
      <c r="E1290" s="51"/>
      <c r="F1290" s="51">
        <v>0</v>
      </c>
      <c r="G1290" s="51">
        <v>0</v>
      </c>
      <c r="H1290" s="51">
        <v>0</v>
      </c>
      <c r="I1290" s="51">
        <f t="shared" si="206"/>
        <v>0</v>
      </c>
      <c r="K1290" s="33" t="str">
        <f t="shared" si="207"/>
        <v>subtot</v>
      </c>
      <c r="L1290" s="33" t="str">
        <f t="shared" si="204"/>
        <v/>
      </c>
      <c r="M1290" s="33" t="str">
        <f t="shared" si="205"/>
        <v>OTH</v>
      </c>
      <c r="O1290"/>
      <c r="P1290"/>
    </row>
    <row r="1291" spans="1:22" ht="12.75" customHeight="1" x14ac:dyDescent="0.45">
      <c r="A1291" s="49"/>
      <c r="B1291" s="46" t="s">
        <v>213</v>
      </c>
      <c r="C1291" s="51" t="s">
        <v>208</v>
      </c>
      <c r="D1291" s="51">
        <v>0</v>
      </c>
      <c r="E1291" s="51">
        <v>0</v>
      </c>
      <c r="F1291" s="51">
        <v>0</v>
      </c>
      <c r="G1291" s="51">
        <v>0</v>
      </c>
      <c r="H1291" s="51">
        <v>0</v>
      </c>
      <c r="I1291" s="51">
        <f t="shared" si="206"/>
        <v>0</v>
      </c>
      <c r="K1291" s="33" t="str">
        <f t="shared" si="207"/>
        <v>subtot</v>
      </c>
      <c r="L1291" s="33" t="str">
        <f t="shared" si="204"/>
        <v/>
      </c>
      <c r="M1291" s="33">
        <f t="shared" si="205"/>
        <v>0</v>
      </c>
      <c r="O1291"/>
      <c r="P1291"/>
    </row>
    <row r="1292" spans="1:22" ht="12.75" customHeight="1" x14ac:dyDescent="0.45">
      <c r="A1292" s="49"/>
      <c r="B1292" s="49"/>
      <c r="C1292" s="51"/>
      <c r="D1292" s="51"/>
      <c r="E1292" s="51"/>
      <c r="F1292" s="51"/>
      <c r="G1292" s="51"/>
      <c r="H1292" s="51"/>
      <c r="I1292" s="51">
        <f t="shared" si="206"/>
        <v>0</v>
      </c>
      <c r="K1292" s="33" t="str">
        <f t="shared" si="207"/>
        <v>subtot</v>
      </c>
      <c r="L1292" s="33" t="str">
        <f t="shared" si="204"/>
        <v/>
      </c>
      <c r="M1292" s="33">
        <f t="shared" si="205"/>
        <v>0</v>
      </c>
      <c r="O1292"/>
      <c r="P1292"/>
      <c r="Q1292" s="33"/>
      <c r="R1292" s="33"/>
      <c r="S1292" s="33"/>
      <c r="T1292" s="33"/>
      <c r="U1292" s="33"/>
      <c r="V1292" s="33"/>
    </row>
    <row r="1293" spans="1:22" s="33" customFormat="1" ht="12.75" customHeight="1" x14ac:dyDescent="0.45">
      <c r="A1293" s="46" t="s">
        <v>327</v>
      </c>
      <c r="B1293" s="46" t="s">
        <v>328</v>
      </c>
      <c r="C1293" s="55"/>
      <c r="D1293" s="55"/>
      <c r="E1293" s="55"/>
      <c r="F1293" s="55"/>
      <c r="G1293" s="55"/>
      <c r="H1293" s="55"/>
      <c r="I1293" s="55">
        <f t="shared" si="206"/>
        <v>0</v>
      </c>
      <c r="K1293" s="33" t="s">
        <v>329</v>
      </c>
      <c r="L1293" s="33" t="str">
        <f t="shared" si="204"/>
        <v/>
      </c>
      <c r="M1293" s="33">
        <f t="shared" si="205"/>
        <v>0</v>
      </c>
      <c r="O1293"/>
      <c r="P1293"/>
      <c r="Q1293" s="22"/>
      <c r="R1293" s="22"/>
      <c r="S1293" s="22"/>
      <c r="T1293" s="22"/>
      <c r="U1293" s="22"/>
      <c r="V1293" s="22"/>
    </row>
    <row r="1294" spans="1:22" ht="12.75" customHeight="1" x14ac:dyDescent="0.45">
      <c r="A1294" s="49"/>
      <c r="B1294" s="49"/>
      <c r="C1294" s="51"/>
      <c r="D1294" s="51"/>
      <c r="E1294" s="51"/>
      <c r="F1294" s="51"/>
      <c r="G1294" s="51"/>
      <c r="H1294" s="51"/>
      <c r="I1294" s="51">
        <f t="shared" si="206"/>
        <v>0</v>
      </c>
      <c r="K1294" s="33" t="str">
        <f t="shared" ref="K1294:K1314" si="208">IF(LEN(TRIM(A1294))&gt;3,"subtot",IF(LEN(TRIM(A1294))=3,B1294,K1293))</f>
        <v>IIS-INF</v>
      </c>
      <c r="L1294" s="33" t="str">
        <f t="shared" si="204"/>
        <v/>
      </c>
      <c r="M1294" s="33">
        <f t="shared" si="205"/>
        <v>0</v>
      </c>
      <c r="O1294"/>
      <c r="P1294"/>
    </row>
    <row r="1295" spans="1:22" ht="12.75" customHeight="1" x14ac:dyDescent="0.45">
      <c r="A1295" s="49"/>
      <c r="B1295" s="49"/>
      <c r="C1295" s="51"/>
      <c r="D1295" s="51"/>
      <c r="E1295" s="51"/>
      <c r="F1295" s="51"/>
      <c r="G1295" s="51"/>
      <c r="H1295" s="51"/>
      <c r="I1295" s="51">
        <f t="shared" si="206"/>
        <v>0</v>
      </c>
      <c r="K1295" s="33" t="str">
        <f t="shared" si="208"/>
        <v>IIS-INF</v>
      </c>
      <c r="L1295" s="33" t="str">
        <f t="shared" si="204"/>
        <v/>
      </c>
      <c r="M1295" s="33">
        <f t="shared" si="205"/>
        <v>0</v>
      </c>
      <c r="O1295"/>
      <c r="P1295"/>
    </row>
    <row r="1296" spans="1:22" ht="12.75" customHeight="1" x14ac:dyDescent="0.45">
      <c r="A1296" s="49"/>
      <c r="B1296" s="46" t="s">
        <v>176</v>
      </c>
      <c r="C1296" s="51">
        <v>414</v>
      </c>
      <c r="D1296" s="51"/>
      <c r="E1296" s="51">
        <v>6</v>
      </c>
      <c r="F1296" s="51">
        <v>639</v>
      </c>
      <c r="G1296" s="51">
        <v>3</v>
      </c>
      <c r="H1296" s="51">
        <v>26</v>
      </c>
      <c r="I1296" s="51">
        <f t="shared" si="206"/>
        <v>9</v>
      </c>
      <c r="K1296" s="33" t="str">
        <f t="shared" si="208"/>
        <v>IIS-INF</v>
      </c>
      <c r="L1296" s="33" t="str">
        <f t="shared" si="204"/>
        <v/>
      </c>
      <c r="M1296" s="33">
        <f t="shared" si="205"/>
        <v>0</v>
      </c>
      <c r="O1296"/>
      <c r="P1296"/>
    </row>
    <row r="1297" spans="1:16" ht="12.75" customHeight="1" x14ac:dyDescent="0.45">
      <c r="A1297" s="49"/>
      <c r="B1297" s="46" t="s">
        <v>170</v>
      </c>
      <c r="C1297" s="51">
        <v>2</v>
      </c>
      <c r="D1297" s="51"/>
      <c r="E1297" s="51"/>
      <c r="F1297" s="51">
        <v>68</v>
      </c>
      <c r="G1297" s="51"/>
      <c r="H1297" s="51">
        <v>0</v>
      </c>
      <c r="I1297" s="51">
        <f t="shared" si="206"/>
        <v>0</v>
      </c>
      <c r="K1297" s="33" t="str">
        <f t="shared" si="208"/>
        <v>IIS-INF</v>
      </c>
      <c r="L1297" s="33" t="str">
        <f t="shared" si="204"/>
        <v/>
      </c>
      <c r="M1297" s="33">
        <f t="shared" si="205"/>
        <v>0</v>
      </c>
      <c r="O1297"/>
      <c r="P1297"/>
    </row>
    <row r="1298" spans="1:16" ht="12.75" customHeight="1" x14ac:dyDescent="0.45">
      <c r="A1298" s="49"/>
      <c r="B1298" s="49" t="s">
        <v>172</v>
      </c>
      <c r="C1298" s="51">
        <v>2</v>
      </c>
      <c r="D1298" s="51"/>
      <c r="E1298" s="51"/>
      <c r="F1298" s="51">
        <v>21</v>
      </c>
      <c r="G1298" s="51"/>
      <c r="H1298" s="51">
        <v>0</v>
      </c>
      <c r="I1298" s="51">
        <f t="shared" si="206"/>
        <v>0</v>
      </c>
      <c r="K1298" s="33" t="str">
        <f t="shared" si="208"/>
        <v>IIS-INF</v>
      </c>
      <c r="L1298" s="33" t="str">
        <f t="shared" ref="L1298:L1361" si="209">IFERROR(VLOOKUP(K1298,$O$17:$P$38,2,FALSE),"")</f>
        <v/>
      </c>
      <c r="M1298" s="33" t="str">
        <f t="shared" ref="M1298:M1361" si="210">IFERROR(VLOOKUP(B1298,$Z$17:$AA$33,2,FALSE),0)</f>
        <v>STM</v>
      </c>
      <c r="O1298"/>
      <c r="P1298"/>
    </row>
    <row r="1299" spans="1:16" ht="12.75" customHeight="1" x14ac:dyDescent="0.45">
      <c r="A1299" s="49"/>
      <c r="B1299" s="49" t="s">
        <v>175</v>
      </c>
      <c r="C1299" s="51" t="s">
        <v>185</v>
      </c>
      <c r="D1299" s="51"/>
      <c r="E1299" s="51"/>
      <c r="F1299" s="51">
        <v>47</v>
      </c>
      <c r="G1299" s="51"/>
      <c r="H1299" s="51">
        <v>0</v>
      </c>
      <c r="I1299" s="51">
        <f t="shared" si="206"/>
        <v>0</v>
      </c>
      <c r="K1299" s="33" t="str">
        <f t="shared" si="208"/>
        <v>IIS-INF</v>
      </c>
      <c r="L1299" s="33" t="str">
        <f t="shared" si="209"/>
        <v/>
      </c>
      <c r="M1299" s="33">
        <f t="shared" si="210"/>
        <v>0</v>
      </c>
      <c r="O1299"/>
      <c r="P1299"/>
    </row>
    <row r="1300" spans="1:16" ht="12.75" customHeight="1" x14ac:dyDescent="0.45">
      <c r="A1300" s="49"/>
      <c r="B1300" s="46" t="s">
        <v>178</v>
      </c>
      <c r="C1300" s="51">
        <v>376</v>
      </c>
      <c r="D1300" s="51"/>
      <c r="E1300" s="51">
        <v>1</v>
      </c>
      <c r="F1300" s="51">
        <v>524</v>
      </c>
      <c r="G1300" s="51">
        <v>1</v>
      </c>
      <c r="H1300" s="51">
        <v>26</v>
      </c>
      <c r="I1300" s="51">
        <f t="shared" si="206"/>
        <v>2</v>
      </c>
      <c r="K1300" s="33" t="str">
        <f t="shared" si="208"/>
        <v>IIS-INF</v>
      </c>
      <c r="L1300" s="33" t="str">
        <f t="shared" si="209"/>
        <v/>
      </c>
      <c r="M1300" s="33">
        <f t="shared" si="210"/>
        <v>0</v>
      </c>
      <c r="O1300"/>
      <c r="P1300"/>
    </row>
    <row r="1301" spans="1:16" ht="12.75" customHeight="1" x14ac:dyDescent="0.45">
      <c r="A1301" s="49"/>
      <c r="B1301" s="49" t="s">
        <v>180</v>
      </c>
      <c r="C1301" s="51">
        <v>130</v>
      </c>
      <c r="D1301" s="51">
        <v>0</v>
      </c>
      <c r="E1301" s="51"/>
      <c r="F1301" s="51">
        <v>480</v>
      </c>
      <c r="G1301" s="51">
        <v>1</v>
      </c>
      <c r="H1301" s="51">
        <v>7</v>
      </c>
      <c r="I1301" s="51">
        <f t="shared" ref="I1301:I1364" si="211">G1301+E1301+D1301</f>
        <v>1</v>
      </c>
      <c r="K1301" s="33" t="str">
        <f t="shared" si="208"/>
        <v>IIS-INF</v>
      </c>
      <c r="L1301" s="33" t="str">
        <f t="shared" si="209"/>
        <v/>
      </c>
      <c r="M1301" s="33" t="str">
        <f t="shared" si="210"/>
        <v>PRH</v>
      </c>
      <c r="O1301"/>
      <c r="P1301"/>
    </row>
    <row r="1302" spans="1:16" ht="12.75" customHeight="1" x14ac:dyDescent="0.45">
      <c r="A1302" s="49"/>
      <c r="B1302" s="49" t="s">
        <v>183</v>
      </c>
      <c r="C1302" s="51">
        <v>11</v>
      </c>
      <c r="D1302" s="51">
        <v>0</v>
      </c>
      <c r="E1302" s="51"/>
      <c r="F1302" s="51">
        <v>3</v>
      </c>
      <c r="G1302" s="51"/>
      <c r="H1302" s="51">
        <v>0</v>
      </c>
      <c r="I1302" s="51">
        <f t="shared" si="211"/>
        <v>0</v>
      </c>
      <c r="K1302" s="33" t="str">
        <f t="shared" si="208"/>
        <v>IIS-INF</v>
      </c>
      <c r="L1302" s="33" t="str">
        <f t="shared" si="209"/>
        <v/>
      </c>
      <c r="M1302" s="33" t="str">
        <f t="shared" si="210"/>
        <v>PRC</v>
      </c>
      <c r="O1302"/>
      <c r="P1302"/>
    </row>
    <row r="1303" spans="1:16" ht="12.75" customHeight="1" x14ac:dyDescent="0.45">
      <c r="A1303" s="49"/>
      <c r="B1303" s="49" t="s">
        <v>187</v>
      </c>
      <c r="C1303" s="51">
        <v>126</v>
      </c>
      <c r="D1303" s="51"/>
      <c r="E1303" s="51">
        <v>1</v>
      </c>
      <c r="F1303" s="51">
        <v>5</v>
      </c>
      <c r="G1303" s="51"/>
      <c r="H1303" s="51">
        <v>0</v>
      </c>
      <c r="I1303" s="51">
        <f t="shared" si="211"/>
        <v>1</v>
      </c>
      <c r="K1303" s="33" t="str">
        <f t="shared" si="208"/>
        <v>IIS-INF</v>
      </c>
      <c r="L1303" s="33" t="str">
        <f t="shared" si="209"/>
        <v/>
      </c>
      <c r="M1303" s="33" t="str">
        <f t="shared" si="210"/>
        <v>MDR</v>
      </c>
      <c r="O1303"/>
      <c r="P1303"/>
    </row>
    <row r="1304" spans="1:16" ht="12.75" customHeight="1" x14ac:dyDescent="0.45">
      <c r="A1304" s="49"/>
      <c r="B1304" s="49" t="s">
        <v>190</v>
      </c>
      <c r="C1304" s="51">
        <v>91</v>
      </c>
      <c r="D1304" s="51"/>
      <c r="E1304" s="51"/>
      <c r="F1304" s="51"/>
      <c r="G1304" s="51"/>
      <c r="H1304" s="51" t="s">
        <v>185</v>
      </c>
      <c r="I1304" s="51">
        <f t="shared" si="211"/>
        <v>0</v>
      </c>
      <c r="K1304" s="33" t="str">
        <f t="shared" si="208"/>
        <v>IIS-INF</v>
      </c>
      <c r="L1304" s="33" t="str">
        <f t="shared" si="209"/>
        <v/>
      </c>
      <c r="M1304" s="33" t="str">
        <f t="shared" si="210"/>
        <v>ECP</v>
      </c>
      <c r="O1304"/>
      <c r="P1304"/>
    </row>
    <row r="1305" spans="1:16" ht="12.75" customHeight="1" x14ac:dyDescent="0.45">
      <c r="A1305" s="49"/>
      <c r="B1305" s="49" t="s">
        <v>193</v>
      </c>
      <c r="C1305" s="51">
        <v>18</v>
      </c>
      <c r="D1305" s="51">
        <v>0</v>
      </c>
      <c r="E1305" s="51"/>
      <c r="F1305" s="51">
        <v>36</v>
      </c>
      <c r="G1305" s="51"/>
      <c r="H1305" s="51">
        <v>20</v>
      </c>
      <c r="I1305" s="51">
        <f t="shared" si="211"/>
        <v>0</v>
      </c>
      <c r="K1305" s="33" t="str">
        <f t="shared" si="208"/>
        <v>IIS-INF</v>
      </c>
      <c r="L1305" s="33" t="str">
        <f t="shared" si="209"/>
        <v/>
      </c>
      <c r="M1305" s="33" t="str">
        <f t="shared" si="210"/>
        <v>OTP</v>
      </c>
      <c r="O1305"/>
      <c r="P1305"/>
    </row>
    <row r="1306" spans="1:16" ht="12.75" customHeight="1" x14ac:dyDescent="0.45">
      <c r="A1306" s="49"/>
      <c r="B1306" s="46" t="s">
        <v>196</v>
      </c>
      <c r="C1306" s="51">
        <v>36</v>
      </c>
      <c r="D1306" s="51">
        <v>0</v>
      </c>
      <c r="E1306" s="51">
        <v>5</v>
      </c>
      <c r="F1306" s="51">
        <v>46</v>
      </c>
      <c r="G1306" s="51">
        <v>2</v>
      </c>
      <c r="H1306" s="51">
        <v>0</v>
      </c>
      <c r="I1306" s="51">
        <f t="shared" si="211"/>
        <v>7</v>
      </c>
      <c r="K1306" s="33" t="str">
        <f t="shared" si="208"/>
        <v>IIS-INF</v>
      </c>
      <c r="L1306" s="33" t="str">
        <f t="shared" si="209"/>
        <v/>
      </c>
      <c r="M1306" s="33">
        <f t="shared" si="210"/>
        <v>0</v>
      </c>
      <c r="O1306"/>
      <c r="P1306"/>
    </row>
    <row r="1307" spans="1:16" ht="12.75" customHeight="1" x14ac:dyDescent="0.45">
      <c r="A1307" s="49"/>
      <c r="B1307" s="49" t="s">
        <v>198</v>
      </c>
      <c r="C1307" s="51">
        <v>14</v>
      </c>
      <c r="D1307" s="51">
        <v>0</v>
      </c>
      <c r="E1307" s="51"/>
      <c r="F1307" s="51">
        <v>40</v>
      </c>
      <c r="G1307" s="51"/>
      <c r="H1307" s="51">
        <v>0</v>
      </c>
      <c r="I1307" s="51">
        <f t="shared" si="211"/>
        <v>0</v>
      </c>
      <c r="K1307" s="33" t="str">
        <f t="shared" si="208"/>
        <v>IIS-INF</v>
      </c>
      <c r="L1307" s="33" t="str">
        <f t="shared" si="209"/>
        <v/>
      </c>
      <c r="M1307" s="33" t="str">
        <f t="shared" si="210"/>
        <v>SPC</v>
      </c>
      <c r="O1307"/>
      <c r="P1307"/>
    </row>
    <row r="1308" spans="1:16" ht="12.75" customHeight="1" x14ac:dyDescent="0.45">
      <c r="A1308" s="49"/>
      <c r="B1308" s="49" t="s">
        <v>201</v>
      </c>
      <c r="C1308" s="51">
        <v>15</v>
      </c>
      <c r="D1308" s="51"/>
      <c r="E1308" s="51"/>
      <c r="F1308" s="51"/>
      <c r="G1308" s="51"/>
      <c r="H1308" s="51" t="s">
        <v>185</v>
      </c>
      <c r="I1308" s="51">
        <f t="shared" si="211"/>
        <v>0</v>
      </c>
      <c r="K1308" s="33" t="str">
        <f t="shared" si="208"/>
        <v>IIS-INF</v>
      </c>
      <c r="L1308" s="33" t="str">
        <f t="shared" si="209"/>
        <v/>
      </c>
      <c r="M1308" s="33" t="str">
        <f t="shared" si="210"/>
        <v>LIG</v>
      </c>
      <c r="O1308"/>
      <c r="P1308"/>
    </row>
    <row r="1309" spans="1:16" ht="12.75" customHeight="1" x14ac:dyDescent="0.45">
      <c r="A1309" s="49"/>
      <c r="B1309" s="49" t="s">
        <v>204</v>
      </c>
      <c r="C1309" s="51">
        <v>5</v>
      </c>
      <c r="D1309" s="51">
        <v>0</v>
      </c>
      <c r="E1309" s="51"/>
      <c r="F1309" s="51">
        <v>3</v>
      </c>
      <c r="G1309" s="51"/>
      <c r="H1309" s="51">
        <v>0</v>
      </c>
      <c r="I1309" s="51">
        <f t="shared" si="211"/>
        <v>0</v>
      </c>
      <c r="K1309" s="33" t="str">
        <f t="shared" si="208"/>
        <v>IIS-INF</v>
      </c>
      <c r="L1309" s="33" t="str">
        <f t="shared" si="209"/>
        <v/>
      </c>
      <c r="M1309" s="33" t="str">
        <f t="shared" si="210"/>
        <v>OTH</v>
      </c>
      <c r="O1309"/>
      <c r="P1309"/>
    </row>
    <row r="1310" spans="1:16" ht="12.75" customHeight="1" x14ac:dyDescent="0.45">
      <c r="A1310" s="49"/>
      <c r="B1310" s="49" t="s">
        <v>207</v>
      </c>
      <c r="C1310" s="51">
        <v>1</v>
      </c>
      <c r="D1310" s="51"/>
      <c r="E1310" s="51">
        <v>5</v>
      </c>
      <c r="F1310" s="51" t="s">
        <v>208</v>
      </c>
      <c r="G1310" s="51">
        <v>1</v>
      </c>
      <c r="H1310" s="51" t="s">
        <v>185</v>
      </c>
      <c r="I1310" s="51">
        <f t="shared" si="211"/>
        <v>6</v>
      </c>
      <c r="K1310" s="33" t="str">
        <f t="shared" si="208"/>
        <v>IIS-INF</v>
      </c>
      <c r="L1310" s="33" t="str">
        <f t="shared" si="209"/>
        <v/>
      </c>
      <c r="M1310" s="33" t="str">
        <f t="shared" si="210"/>
        <v>OTH</v>
      </c>
      <c r="O1310"/>
      <c r="P1310"/>
    </row>
    <row r="1311" spans="1:16" ht="12.75" customHeight="1" x14ac:dyDescent="0.45">
      <c r="A1311" s="49"/>
      <c r="B1311" s="49" t="s">
        <v>210</v>
      </c>
      <c r="C1311" s="51" t="s">
        <v>185</v>
      </c>
      <c r="D1311" s="51">
        <v>0</v>
      </c>
      <c r="E1311" s="51"/>
      <c r="F1311" s="51" t="s">
        <v>208</v>
      </c>
      <c r="G1311" s="51"/>
      <c r="H1311" s="51">
        <v>0</v>
      </c>
      <c r="I1311" s="51">
        <f t="shared" si="211"/>
        <v>0</v>
      </c>
      <c r="K1311" s="33" t="str">
        <f t="shared" si="208"/>
        <v>IIS-INF</v>
      </c>
      <c r="L1311" s="33" t="str">
        <f t="shared" si="209"/>
        <v/>
      </c>
      <c r="M1311" s="33" t="str">
        <f t="shared" si="210"/>
        <v>OTH</v>
      </c>
      <c r="O1311"/>
      <c r="P1311"/>
    </row>
    <row r="1312" spans="1:16" ht="12.75" customHeight="1" x14ac:dyDescent="0.45">
      <c r="A1312" s="49"/>
      <c r="B1312" s="49" t="s">
        <v>211</v>
      </c>
      <c r="C1312" s="51">
        <v>1</v>
      </c>
      <c r="D1312" s="51">
        <v>0</v>
      </c>
      <c r="E1312" s="51"/>
      <c r="F1312" s="51">
        <v>2</v>
      </c>
      <c r="G1312" s="51"/>
      <c r="H1312" s="51">
        <v>0</v>
      </c>
      <c r="I1312" s="51">
        <f t="shared" si="211"/>
        <v>0</v>
      </c>
      <c r="K1312" s="33" t="str">
        <f t="shared" si="208"/>
        <v>IIS-INF</v>
      </c>
      <c r="L1312" s="33" t="str">
        <f t="shared" si="209"/>
        <v/>
      </c>
      <c r="M1312" s="33" t="str">
        <f t="shared" si="210"/>
        <v>OTH</v>
      </c>
      <c r="O1312"/>
      <c r="P1312"/>
    </row>
    <row r="1313" spans="1:22" ht="12.75" customHeight="1" x14ac:dyDescent="0.45">
      <c r="A1313" s="49"/>
      <c r="B1313" s="46" t="s">
        <v>213</v>
      </c>
      <c r="C1313" s="51">
        <v>1</v>
      </c>
      <c r="D1313" s="51">
        <v>0</v>
      </c>
      <c r="E1313" s="51">
        <v>0</v>
      </c>
      <c r="F1313" s="51">
        <v>2</v>
      </c>
      <c r="G1313" s="51"/>
      <c r="H1313" s="51">
        <v>0</v>
      </c>
      <c r="I1313" s="51">
        <f t="shared" si="211"/>
        <v>0</v>
      </c>
      <c r="K1313" s="33" t="str">
        <f t="shared" si="208"/>
        <v>IIS-INF</v>
      </c>
      <c r="L1313" s="33" t="str">
        <f t="shared" si="209"/>
        <v/>
      </c>
      <c r="M1313" s="33">
        <f t="shared" si="210"/>
        <v>0</v>
      </c>
      <c r="O1313"/>
      <c r="P1313"/>
    </row>
    <row r="1314" spans="1:22" ht="12.75" customHeight="1" x14ac:dyDescent="0.45">
      <c r="A1314" s="49"/>
      <c r="B1314" s="49"/>
      <c r="C1314" s="51"/>
      <c r="D1314" s="51"/>
      <c r="E1314" s="51"/>
      <c r="F1314" s="51"/>
      <c r="G1314" s="51"/>
      <c r="H1314" s="51"/>
      <c r="I1314" s="51">
        <f t="shared" si="211"/>
        <v>0</v>
      </c>
      <c r="K1314" s="33" t="str">
        <f t="shared" si="208"/>
        <v>IIS-INF</v>
      </c>
      <c r="L1314" s="33" t="str">
        <f t="shared" si="209"/>
        <v/>
      </c>
      <c r="M1314" s="33">
        <f t="shared" si="210"/>
        <v>0</v>
      </c>
      <c r="O1314"/>
      <c r="P1314"/>
      <c r="Q1314" s="33"/>
      <c r="R1314" s="33"/>
      <c r="S1314" s="33"/>
      <c r="T1314" s="33"/>
      <c r="U1314" s="33"/>
      <c r="V1314" s="33"/>
    </row>
    <row r="1315" spans="1:22" s="33" customFormat="1" ht="12.75" customHeight="1" x14ac:dyDescent="0.45">
      <c r="A1315" s="46" t="s">
        <v>330</v>
      </c>
      <c r="B1315" s="46" t="s">
        <v>331</v>
      </c>
      <c r="C1315" s="55"/>
      <c r="D1315" s="55"/>
      <c r="E1315" s="55"/>
      <c r="F1315" s="55"/>
      <c r="G1315" s="55"/>
      <c r="H1315" s="55"/>
      <c r="I1315" s="55">
        <f t="shared" si="211"/>
        <v>0</v>
      </c>
      <c r="K1315" s="59" t="s">
        <v>47</v>
      </c>
      <c r="L1315" s="33" t="str">
        <f t="shared" si="209"/>
        <v>IIS</v>
      </c>
      <c r="M1315" s="33">
        <f t="shared" si="210"/>
        <v>0</v>
      </c>
      <c r="O1315"/>
      <c r="P1315"/>
      <c r="Q1315" s="22"/>
      <c r="R1315" s="22"/>
      <c r="S1315" s="22"/>
      <c r="T1315" s="22"/>
      <c r="U1315" s="22"/>
      <c r="V1315" s="22"/>
    </row>
    <row r="1316" spans="1:22" ht="12.75" customHeight="1" x14ac:dyDescent="0.45">
      <c r="A1316" s="57"/>
      <c r="B1316" s="58"/>
      <c r="C1316" s="51"/>
      <c r="D1316" s="51"/>
      <c r="E1316" s="51"/>
      <c r="F1316" s="51"/>
      <c r="G1316" s="51"/>
      <c r="H1316" s="51"/>
      <c r="I1316" s="51">
        <f t="shared" si="211"/>
        <v>0</v>
      </c>
      <c r="K1316" s="33" t="s">
        <v>47</v>
      </c>
      <c r="L1316" s="33" t="str">
        <f t="shared" si="209"/>
        <v>IIS</v>
      </c>
      <c r="M1316" s="33">
        <f t="shared" si="210"/>
        <v>0</v>
      </c>
      <c r="O1316"/>
      <c r="P1316"/>
    </row>
    <row r="1317" spans="1:22" ht="12.75" customHeight="1" x14ac:dyDescent="0.45">
      <c r="A1317" s="49"/>
      <c r="B1317" s="49"/>
      <c r="C1317" s="51"/>
      <c r="D1317" s="51"/>
      <c r="E1317" s="51"/>
      <c r="F1317" s="51"/>
      <c r="G1317" s="51"/>
      <c r="H1317" s="51"/>
      <c r="I1317" s="51">
        <f t="shared" si="211"/>
        <v>0</v>
      </c>
      <c r="K1317" s="33" t="s">
        <v>47</v>
      </c>
      <c r="L1317" s="33" t="str">
        <f t="shared" si="209"/>
        <v>IIS</v>
      </c>
      <c r="M1317" s="33">
        <f t="shared" si="210"/>
        <v>0</v>
      </c>
      <c r="O1317"/>
      <c r="P1317"/>
    </row>
    <row r="1318" spans="1:22" ht="12.75" customHeight="1" x14ac:dyDescent="0.45">
      <c r="A1318" s="49"/>
      <c r="B1318" s="46" t="s">
        <v>176</v>
      </c>
      <c r="C1318" s="51">
        <v>206</v>
      </c>
      <c r="D1318" s="51"/>
      <c r="E1318" s="51">
        <v>4</v>
      </c>
      <c r="F1318" s="51">
        <v>411</v>
      </c>
      <c r="G1318" s="51"/>
      <c r="H1318" s="51">
        <v>26</v>
      </c>
      <c r="I1318" s="51">
        <f t="shared" si="211"/>
        <v>4</v>
      </c>
      <c r="K1318" s="33" t="s">
        <v>47</v>
      </c>
      <c r="L1318" s="33" t="str">
        <f t="shared" si="209"/>
        <v>IIS</v>
      </c>
      <c r="M1318" s="33">
        <f t="shared" si="210"/>
        <v>0</v>
      </c>
      <c r="O1318"/>
      <c r="P1318"/>
    </row>
    <row r="1319" spans="1:22" ht="12.75" customHeight="1" x14ac:dyDescent="0.45">
      <c r="A1319" s="49"/>
      <c r="B1319" s="46" t="s">
        <v>170</v>
      </c>
      <c r="C1319" s="51">
        <v>1</v>
      </c>
      <c r="D1319" s="51"/>
      <c r="E1319" s="51"/>
      <c r="F1319" s="51">
        <v>41</v>
      </c>
      <c r="G1319" s="51"/>
      <c r="H1319" s="51">
        <v>0</v>
      </c>
      <c r="I1319" s="51">
        <f t="shared" si="211"/>
        <v>0</v>
      </c>
      <c r="K1319" s="33" t="s">
        <v>47</v>
      </c>
      <c r="L1319" s="33" t="str">
        <f t="shared" si="209"/>
        <v>IIS</v>
      </c>
      <c r="M1319" s="33">
        <f t="shared" si="210"/>
        <v>0</v>
      </c>
      <c r="O1319"/>
      <c r="P1319"/>
    </row>
    <row r="1320" spans="1:22" ht="12.75" customHeight="1" x14ac:dyDescent="0.45">
      <c r="A1320" s="49"/>
      <c r="B1320" s="49" t="s">
        <v>172</v>
      </c>
      <c r="C1320" s="51">
        <v>1</v>
      </c>
      <c r="D1320" s="51"/>
      <c r="E1320" s="51">
        <v>0</v>
      </c>
      <c r="F1320" s="51">
        <v>16</v>
      </c>
      <c r="G1320" s="51">
        <v>0</v>
      </c>
      <c r="H1320" s="51">
        <v>0</v>
      </c>
      <c r="I1320" s="51">
        <f t="shared" si="211"/>
        <v>0</v>
      </c>
      <c r="K1320" s="33" t="s">
        <v>47</v>
      </c>
      <c r="L1320" s="33" t="str">
        <f t="shared" si="209"/>
        <v>IIS</v>
      </c>
      <c r="M1320" s="33" t="str">
        <f t="shared" si="210"/>
        <v>STM</v>
      </c>
      <c r="O1320"/>
      <c r="P1320"/>
    </row>
    <row r="1321" spans="1:22" ht="12.75" customHeight="1" x14ac:dyDescent="0.45">
      <c r="A1321" s="49"/>
      <c r="B1321" s="49" t="s">
        <v>175</v>
      </c>
      <c r="C1321" s="51" t="s">
        <v>185</v>
      </c>
      <c r="D1321" s="51"/>
      <c r="E1321" s="51"/>
      <c r="F1321" s="51">
        <v>25</v>
      </c>
      <c r="G1321" s="51"/>
      <c r="H1321" s="51">
        <v>0</v>
      </c>
      <c r="I1321" s="51">
        <f t="shared" si="211"/>
        <v>0</v>
      </c>
      <c r="K1321" s="33" t="s">
        <v>47</v>
      </c>
      <c r="L1321" s="33" t="str">
        <f t="shared" si="209"/>
        <v>IIS</v>
      </c>
      <c r="M1321" s="33">
        <f t="shared" si="210"/>
        <v>0</v>
      </c>
      <c r="O1321"/>
      <c r="P1321"/>
    </row>
    <row r="1322" spans="1:22" ht="12.75" customHeight="1" x14ac:dyDescent="0.45">
      <c r="A1322" s="49"/>
      <c r="B1322" s="46" t="s">
        <v>178</v>
      </c>
      <c r="C1322" s="51">
        <v>191</v>
      </c>
      <c r="D1322" s="51">
        <v>0</v>
      </c>
      <c r="E1322" s="51"/>
      <c r="F1322" s="51">
        <v>349</v>
      </c>
      <c r="G1322" s="51"/>
      <c r="H1322" s="51">
        <v>26</v>
      </c>
      <c r="I1322" s="51">
        <f t="shared" si="211"/>
        <v>0</v>
      </c>
      <c r="K1322" s="33" t="s">
        <v>47</v>
      </c>
      <c r="L1322" s="33" t="str">
        <f t="shared" si="209"/>
        <v>IIS</v>
      </c>
      <c r="M1322" s="33">
        <f t="shared" si="210"/>
        <v>0</v>
      </c>
      <c r="O1322"/>
      <c r="P1322"/>
    </row>
    <row r="1323" spans="1:22" ht="12.75" customHeight="1" x14ac:dyDescent="0.45">
      <c r="A1323" s="49"/>
      <c r="B1323" s="49" t="s">
        <v>180</v>
      </c>
      <c r="C1323" s="51">
        <v>91</v>
      </c>
      <c r="D1323" s="51">
        <v>0</v>
      </c>
      <c r="E1323" s="51"/>
      <c r="F1323" s="51">
        <v>314</v>
      </c>
      <c r="G1323" s="51"/>
      <c r="H1323" s="51">
        <v>7</v>
      </c>
      <c r="I1323" s="51">
        <f t="shared" si="211"/>
        <v>0</v>
      </c>
      <c r="K1323" s="33" t="s">
        <v>47</v>
      </c>
      <c r="L1323" s="33" t="str">
        <f t="shared" si="209"/>
        <v>IIS</v>
      </c>
      <c r="M1323" s="33" t="str">
        <f t="shared" si="210"/>
        <v>PRH</v>
      </c>
      <c r="O1323"/>
      <c r="P1323"/>
    </row>
    <row r="1324" spans="1:22" ht="12.75" customHeight="1" x14ac:dyDescent="0.45">
      <c r="A1324" s="49"/>
      <c r="B1324" s="49" t="s">
        <v>183</v>
      </c>
      <c r="C1324" s="51">
        <v>5</v>
      </c>
      <c r="D1324" s="51">
        <v>0</v>
      </c>
      <c r="E1324" s="51">
        <v>0</v>
      </c>
      <c r="F1324" s="51">
        <v>3</v>
      </c>
      <c r="G1324" s="51"/>
      <c r="H1324" s="51">
        <v>0</v>
      </c>
      <c r="I1324" s="51">
        <f t="shared" si="211"/>
        <v>0</v>
      </c>
      <c r="K1324" s="33" t="s">
        <v>47</v>
      </c>
      <c r="L1324" s="33" t="str">
        <f t="shared" si="209"/>
        <v>IIS</v>
      </c>
      <c r="M1324" s="33" t="str">
        <f t="shared" si="210"/>
        <v>PRC</v>
      </c>
      <c r="O1324"/>
      <c r="P1324"/>
    </row>
    <row r="1325" spans="1:22" ht="12.75" customHeight="1" x14ac:dyDescent="0.45">
      <c r="A1325" s="49"/>
      <c r="B1325" s="49" t="s">
        <v>187</v>
      </c>
      <c r="C1325" s="51">
        <v>74</v>
      </c>
      <c r="D1325" s="51">
        <v>0</v>
      </c>
      <c r="E1325" s="51"/>
      <c r="F1325" s="51">
        <v>1</v>
      </c>
      <c r="G1325" s="51"/>
      <c r="H1325" s="51">
        <v>0</v>
      </c>
      <c r="I1325" s="51">
        <f t="shared" si="211"/>
        <v>0</v>
      </c>
      <c r="K1325" s="33" t="s">
        <v>47</v>
      </c>
      <c r="L1325" s="33" t="str">
        <f t="shared" si="209"/>
        <v>IIS</v>
      </c>
      <c r="M1325" s="33" t="str">
        <f t="shared" si="210"/>
        <v>MDR</v>
      </c>
      <c r="O1325"/>
      <c r="P1325"/>
    </row>
    <row r="1326" spans="1:22" ht="12.75" customHeight="1" x14ac:dyDescent="0.45">
      <c r="A1326" s="49"/>
      <c r="B1326" s="49" t="s">
        <v>190</v>
      </c>
      <c r="C1326" s="51">
        <v>10</v>
      </c>
      <c r="D1326" s="51"/>
      <c r="E1326" s="51"/>
      <c r="F1326" s="51"/>
      <c r="G1326" s="51"/>
      <c r="H1326" s="51" t="s">
        <v>185</v>
      </c>
      <c r="I1326" s="51">
        <f t="shared" si="211"/>
        <v>0</v>
      </c>
      <c r="K1326" s="33" t="s">
        <v>47</v>
      </c>
      <c r="L1326" s="33" t="str">
        <f t="shared" si="209"/>
        <v>IIS</v>
      </c>
      <c r="M1326" s="33" t="str">
        <f t="shared" si="210"/>
        <v>ECP</v>
      </c>
      <c r="O1326"/>
      <c r="P1326"/>
    </row>
    <row r="1327" spans="1:22" ht="12.75" customHeight="1" x14ac:dyDescent="0.45">
      <c r="A1327" s="49"/>
      <c r="B1327" s="49" t="s">
        <v>193</v>
      </c>
      <c r="C1327" s="51">
        <v>11</v>
      </c>
      <c r="D1327" s="51">
        <v>0</v>
      </c>
      <c r="E1327" s="51"/>
      <c r="F1327" s="51">
        <v>31</v>
      </c>
      <c r="G1327" s="51"/>
      <c r="H1327" s="51">
        <v>20</v>
      </c>
      <c r="I1327" s="51">
        <f t="shared" si="211"/>
        <v>0</v>
      </c>
      <c r="K1327" s="33" t="s">
        <v>47</v>
      </c>
      <c r="L1327" s="33" t="str">
        <f t="shared" si="209"/>
        <v>IIS</v>
      </c>
      <c r="M1327" s="33" t="str">
        <f t="shared" si="210"/>
        <v>OTP</v>
      </c>
      <c r="O1327"/>
      <c r="P1327"/>
    </row>
    <row r="1328" spans="1:22" ht="12.75" customHeight="1" x14ac:dyDescent="0.45">
      <c r="A1328" s="49"/>
      <c r="B1328" s="46" t="s">
        <v>196</v>
      </c>
      <c r="C1328" s="51">
        <v>15</v>
      </c>
      <c r="D1328" s="51">
        <v>0</v>
      </c>
      <c r="E1328" s="51">
        <v>4</v>
      </c>
      <c r="F1328" s="51">
        <v>19</v>
      </c>
      <c r="G1328" s="51"/>
      <c r="H1328" s="51">
        <v>0</v>
      </c>
      <c r="I1328" s="51">
        <f t="shared" si="211"/>
        <v>4</v>
      </c>
      <c r="K1328" s="33" t="s">
        <v>47</v>
      </c>
      <c r="L1328" s="33" t="str">
        <f t="shared" si="209"/>
        <v>IIS</v>
      </c>
      <c r="M1328" s="33">
        <f t="shared" si="210"/>
        <v>0</v>
      </c>
      <c r="O1328"/>
      <c r="P1328"/>
    </row>
    <row r="1329" spans="1:22" ht="12.75" customHeight="1" x14ac:dyDescent="0.45">
      <c r="A1329" s="49"/>
      <c r="B1329" s="49" t="s">
        <v>198</v>
      </c>
      <c r="C1329" s="51">
        <v>5</v>
      </c>
      <c r="D1329" s="51">
        <v>0</v>
      </c>
      <c r="E1329" s="51"/>
      <c r="F1329" s="51">
        <v>15</v>
      </c>
      <c r="G1329" s="51"/>
      <c r="H1329" s="51">
        <v>0</v>
      </c>
      <c r="I1329" s="51">
        <f t="shared" si="211"/>
        <v>0</v>
      </c>
      <c r="K1329" s="33" t="s">
        <v>47</v>
      </c>
      <c r="L1329" s="33" t="str">
        <f t="shared" si="209"/>
        <v>IIS</v>
      </c>
      <c r="M1329" s="33" t="str">
        <f t="shared" si="210"/>
        <v>SPC</v>
      </c>
      <c r="O1329"/>
      <c r="P1329"/>
    </row>
    <row r="1330" spans="1:22" ht="12.75" customHeight="1" x14ac:dyDescent="0.45">
      <c r="A1330" s="49"/>
      <c r="B1330" s="49" t="s">
        <v>201</v>
      </c>
      <c r="C1330" s="51">
        <v>7</v>
      </c>
      <c r="D1330" s="51"/>
      <c r="E1330" s="51"/>
      <c r="F1330" s="51"/>
      <c r="G1330" s="51"/>
      <c r="H1330" s="51" t="s">
        <v>185</v>
      </c>
      <c r="I1330" s="51">
        <f t="shared" si="211"/>
        <v>0</v>
      </c>
      <c r="K1330" s="33" t="s">
        <v>47</v>
      </c>
      <c r="L1330" s="33" t="str">
        <f t="shared" si="209"/>
        <v>IIS</v>
      </c>
      <c r="M1330" s="33" t="str">
        <f t="shared" si="210"/>
        <v>LIG</v>
      </c>
      <c r="O1330"/>
      <c r="P1330"/>
    </row>
    <row r="1331" spans="1:22" ht="12.75" customHeight="1" x14ac:dyDescent="0.45">
      <c r="A1331" s="49"/>
      <c r="B1331" s="49" t="s">
        <v>204</v>
      </c>
      <c r="C1331" s="51">
        <v>2</v>
      </c>
      <c r="D1331" s="51">
        <v>0</v>
      </c>
      <c r="E1331" s="51"/>
      <c r="F1331" s="51">
        <v>1</v>
      </c>
      <c r="G1331" s="51"/>
      <c r="H1331" s="51">
        <v>0</v>
      </c>
      <c r="I1331" s="51">
        <f t="shared" si="211"/>
        <v>0</v>
      </c>
      <c r="K1331" s="33" t="s">
        <v>47</v>
      </c>
      <c r="L1331" s="33" t="str">
        <f t="shared" si="209"/>
        <v>IIS</v>
      </c>
      <c r="M1331" s="33" t="str">
        <f t="shared" si="210"/>
        <v>OTH</v>
      </c>
      <c r="O1331"/>
      <c r="P1331"/>
    </row>
    <row r="1332" spans="1:22" ht="12.75" customHeight="1" x14ac:dyDescent="0.45">
      <c r="A1332" s="49"/>
      <c r="B1332" s="49" t="s">
        <v>207</v>
      </c>
      <c r="C1332" s="51" t="s">
        <v>208</v>
      </c>
      <c r="D1332" s="51"/>
      <c r="E1332" s="51">
        <v>4</v>
      </c>
      <c r="F1332" s="51" t="s">
        <v>208</v>
      </c>
      <c r="G1332" s="51"/>
      <c r="H1332" s="51" t="s">
        <v>185</v>
      </c>
      <c r="I1332" s="51">
        <f t="shared" si="211"/>
        <v>4</v>
      </c>
      <c r="K1332" s="33" t="s">
        <v>47</v>
      </c>
      <c r="L1332" s="33" t="str">
        <f t="shared" si="209"/>
        <v>IIS</v>
      </c>
      <c r="M1332" s="33" t="str">
        <f t="shared" si="210"/>
        <v>OTH</v>
      </c>
      <c r="O1332"/>
      <c r="P1332"/>
    </row>
    <row r="1333" spans="1:22" ht="12.75" customHeight="1" x14ac:dyDescent="0.45">
      <c r="A1333" s="49"/>
      <c r="B1333" s="49" t="s">
        <v>210</v>
      </c>
      <c r="C1333" s="51" t="s">
        <v>185</v>
      </c>
      <c r="D1333" s="51">
        <v>0</v>
      </c>
      <c r="E1333" s="51"/>
      <c r="F1333" s="51" t="s">
        <v>208</v>
      </c>
      <c r="G1333" s="51"/>
      <c r="H1333" s="51">
        <v>0</v>
      </c>
      <c r="I1333" s="51">
        <f t="shared" si="211"/>
        <v>0</v>
      </c>
      <c r="K1333" s="33" t="s">
        <v>47</v>
      </c>
      <c r="L1333" s="33" t="str">
        <f t="shared" si="209"/>
        <v>IIS</v>
      </c>
      <c r="M1333" s="33" t="str">
        <f t="shared" si="210"/>
        <v>OTH</v>
      </c>
      <c r="O1333"/>
      <c r="P1333"/>
    </row>
    <row r="1334" spans="1:22" ht="12.75" customHeight="1" x14ac:dyDescent="0.45">
      <c r="A1334" s="49"/>
      <c r="B1334" s="49" t="s">
        <v>211</v>
      </c>
      <c r="C1334" s="51" t="s">
        <v>208</v>
      </c>
      <c r="D1334" s="51">
        <v>0</v>
      </c>
      <c r="E1334" s="51"/>
      <c r="F1334" s="51">
        <v>2</v>
      </c>
      <c r="G1334" s="51"/>
      <c r="H1334" s="51">
        <v>0</v>
      </c>
      <c r="I1334" s="51">
        <f t="shared" si="211"/>
        <v>0</v>
      </c>
      <c r="K1334" s="33" t="s">
        <v>47</v>
      </c>
      <c r="L1334" s="33" t="str">
        <f t="shared" si="209"/>
        <v>IIS</v>
      </c>
      <c r="M1334" s="33" t="str">
        <f t="shared" si="210"/>
        <v>OTH</v>
      </c>
      <c r="O1334"/>
      <c r="P1334"/>
    </row>
    <row r="1335" spans="1:22" ht="12.75" customHeight="1" x14ac:dyDescent="0.45">
      <c r="A1335" s="49"/>
      <c r="B1335" s="46" t="s">
        <v>213</v>
      </c>
      <c r="C1335" s="51" t="s">
        <v>208</v>
      </c>
      <c r="D1335" s="51">
        <v>0</v>
      </c>
      <c r="E1335" s="51">
        <v>0</v>
      </c>
      <c r="F1335" s="51">
        <v>1</v>
      </c>
      <c r="G1335" s="51"/>
      <c r="H1335" s="51">
        <v>0</v>
      </c>
      <c r="I1335" s="51">
        <f t="shared" si="211"/>
        <v>0</v>
      </c>
      <c r="K1335" s="33" t="s">
        <v>47</v>
      </c>
      <c r="L1335" s="33" t="str">
        <f t="shared" si="209"/>
        <v>IIS</v>
      </c>
      <c r="M1335" s="33">
        <f t="shared" si="210"/>
        <v>0</v>
      </c>
      <c r="O1335"/>
      <c r="P1335"/>
    </row>
    <row r="1336" spans="1:22" ht="12.75" customHeight="1" x14ac:dyDescent="0.45">
      <c r="A1336" s="49"/>
      <c r="B1336" s="49"/>
      <c r="C1336" s="51"/>
      <c r="D1336" s="51"/>
      <c r="E1336" s="51"/>
      <c r="F1336" s="51"/>
      <c r="G1336" s="51"/>
      <c r="H1336" s="51"/>
      <c r="I1336" s="51">
        <f t="shared" si="211"/>
        <v>0</v>
      </c>
      <c r="K1336" s="33" t="s">
        <v>47</v>
      </c>
      <c r="L1336" s="33" t="str">
        <f t="shared" si="209"/>
        <v>IIS</v>
      </c>
      <c r="M1336" s="33">
        <f t="shared" si="210"/>
        <v>0</v>
      </c>
      <c r="O1336"/>
      <c r="P1336"/>
      <c r="Q1336" s="33"/>
      <c r="R1336" s="33"/>
      <c r="S1336" s="33"/>
      <c r="T1336" s="33"/>
      <c r="U1336" s="33"/>
      <c r="V1336" s="33"/>
    </row>
    <row r="1337" spans="1:22" s="33" customFormat="1" ht="12.75" customHeight="1" x14ac:dyDescent="0.45">
      <c r="A1337" s="46" t="s">
        <v>332</v>
      </c>
      <c r="B1337" s="46" t="s">
        <v>333</v>
      </c>
      <c r="C1337" s="55"/>
      <c r="D1337" s="55"/>
      <c r="E1337" s="55"/>
      <c r="F1337" s="55"/>
      <c r="G1337" s="55"/>
      <c r="H1337" s="55"/>
      <c r="I1337" s="55">
        <f t="shared" si="211"/>
        <v>0</v>
      </c>
      <c r="K1337" s="33" t="s">
        <v>47</v>
      </c>
      <c r="L1337" s="33" t="str">
        <f t="shared" si="209"/>
        <v>IIS</v>
      </c>
      <c r="M1337" s="33">
        <f t="shared" si="210"/>
        <v>0</v>
      </c>
      <c r="O1337"/>
      <c r="P1337"/>
      <c r="Q1337" s="22"/>
      <c r="R1337" s="22"/>
      <c r="S1337" s="22"/>
      <c r="T1337" s="22"/>
      <c r="U1337" s="22"/>
      <c r="V1337" s="22"/>
    </row>
    <row r="1338" spans="1:22" ht="12.75" customHeight="1" x14ac:dyDescent="0.45">
      <c r="A1338" s="57"/>
      <c r="B1338" s="58"/>
      <c r="C1338" s="51"/>
      <c r="D1338" s="51"/>
      <c r="E1338" s="51"/>
      <c r="F1338" s="51"/>
      <c r="G1338" s="51"/>
      <c r="H1338" s="51"/>
      <c r="I1338" s="51">
        <f t="shared" si="211"/>
        <v>0</v>
      </c>
      <c r="K1338" s="33" t="s">
        <v>47</v>
      </c>
      <c r="L1338" s="33" t="str">
        <f t="shared" si="209"/>
        <v>IIS</v>
      </c>
      <c r="M1338" s="33">
        <f t="shared" si="210"/>
        <v>0</v>
      </c>
      <c r="O1338"/>
      <c r="P1338"/>
    </row>
    <row r="1339" spans="1:22" ht="12.75" customHeight="1" x14ac:dyDescent="0.45">
      <c r="A1339" s="49"/>
      <c r="B1339" s="49"/>
      <c r="C1339" s="51"/>
      <c r="D1339" s="51"/>
      <c r="E1339" s="51"/>
      <c r="F1339" s="51"/>
      <c r="G1339" s="51"/>
      <c r="H1339" s="51"/>
      <c r="I1339" s="51">
        <f t="shared" si="211"/>
        <v>0</v>
      </c>
      <c r="K1339" s="33" t="s">
        <v>47</v>
      </c>
      <c r="L1339" s="33" t="str">
        <f t="shared" si="209"/>
        <v>IIS</v>
      </c>
      <c r="M1339" s="33">
        <f t="shared" si="210"/>
        <v>0</v>
      </c>
      <c r="O1339"/>
      <c r="P1339"/>
    </row>
    <row r="1340" spans="1:22" ht="12.75" customHeight="1" x14ac:dyDescent="0.45">
      <c r="A1340" s="49"/>
      <c r="B1340" s="46" t="s">
        <v>176</v>
      </c>
      <c r="C1340" s="51">
        <v>24</v>
      </c>
      <c r="D1340" s="51">
        <v>0</v>
      </c>
      <c r="E1340" s="51"/>
      <c r="F1340" s="51">
        <v>25</v>
      </c>
      <c r="G1340" s="51"/>
      <c r="H1340" s="51" t="s">
        <v>208</v>
      </c>
      <c r="I1340" s="51">
        <f t="shared" si="211"/>
        <v>0</v>
      </c>
      <c r="K1340" s="33" t="s">
        <v>47</v>
      </c>
      <c r="L1340" s="33" t="str">
        <f t="shared" si="209"/>
        <v>IIS</v>
      </c>
      <c r="M1340" s="33">
        <f t="shared" si="210"/>
        <v>0</v>
      </c>
      <c r="O1340"/>
      <c r="P1340"/>
    </row>
    <row r="1341" spans="1:22" ht="12.75" customHeight="1" x14ac:dyDescent="0.45">
      <c r="A1341" s="49"/>
      <c r="B1341" s="46" t="s">
        <v>170</v>
      </c>
      <c r="C1341" s="51" t="s">
        <v>208</v>
      </c>
      <c r="D1341" s="51">
        <v>0</v>
      </c>
      <c r="E1341" s="51"/>
      <c r="F1341" s="51">
        <v>3</v>
      </c>
      <c r="G1341" s="51"/>
      <c r="H1341" s="51">
        <v>0</v>
      </c>
      <c r="I1341" s="51">
        <f t="shared" si="211"/>
        <v>0</v>
      </c>
      <c r="K1341" s="33" t="s">
        <v>47</v>
      </c>
      <c r="L1341" s="33" t="str">
        <f t="shared" si="209"/>
        <v>IIS</v>
      </c>
      <c r="M1341" s="33">
        <f t="shared" si="210"/>
        <v>0</v>
      </c>
      <c r="O1341"/>
      <c r="P1341"/>
    </row>
    <row r="1342" spans="1:22" ht="12.75" customHeight="1" x14ac:dyDescent="0.45">
      <c r="A1342" s="49"/>
      <c r="B1342" s="49" t="s">
        <v>172</v>
      </c>
      <c r="C1342" s="51" t="s">
        <v>208</v>
      </c>
      <c r="D1342" s="51">
        <v>0</v>
      </c>
      <c r="E1342" s="51">
        <v>0</v>
      </c>
      <c r="F1342" s="51">
        <v>1</v>
      </c>
      <c r="G1342" s="51"/>
      <c r="H1342" s="51">
        <v>0</v>
      </c>
      <c r="I1342" s="51">
        <f t="shared" si="211"/>
        <v>0</v>
      </c>
      <c r="K1342" s="33" t="s">
        <v>47</v>
      </c>
      <c r="L1342" s="33" t="str">
        <f t="shared" si="209"/>
        <v>IIS</v>
      </c>
      <c r="M1342" s="33" t="str">
        <f t="shared" si="210"/>
        <v>STM</v>
      </c>
      <c r="O1342"/>
      <c r="P1342"/>
    </row>
    <row r="1343" spans="1:22" ht="12.75" customHeight="1" x14ac:dyDescent="0.45">
      <c r="A1343" s="49"/>
      <c r="B1343" s="49" t="s">
        <v>175</v>
      </c>
      <c r="C1343" s="51" t="s">
        <v>185</v>
      </c>
      <c r="D1343" s="51">
        <v>0</v>
      </c>
      <c r="E1343" s="51"/>
      <c r="F1343" s="51">
        <v>2</v>
      </c>
      <c r="G1343" s="51"/>
      <c r="H1343" s="51">
        <v>0</v>
      </c>
      <c r="I1343" s="51">
        <f t="shared" si="211"/>
        <v>0</v>
      </c>
      <c r="K1343" s="33" t="s">
        <v>47</v>
      </c>
      <c r="L1343" s="33" t="str">
        <f t="shared" si="209"/>
        <v>IIS</v>
      </c>
      <c r="M1343" s="33">
        <f t="shared" si="210"/>
        <v>0</v>
      </c>
      <c r="O1343"/>
      <c r="P1343"/>
    </row>
    <row r="1344" spans="1:22" ht="12.75" customHeight="1" x14ac:dyDescent="0.45">
      <c r="A1344" s="49"/>
      <c r="B1344" s="46" t="s">
        <v>178</v>
      </c>
      <c r="C1344" s="51">
        <v>20</v>
      </c>
      <c r="D1344" s="51">
        <v>0</v>
      </c>
      <c r="E1344" s="51"/>
      <c r="F1344" s="51">
        <v>19</v>
      </c>
      <c r="G1344" s="51"/>
      <c r="H1344" s="51" t="s">
        <v>208</v>
      </c>
      <c r="I1344" s="51">
        <f t="shared" si="211"/>
        <v>0</v>
      </c>
      <c r="K1344" s="33" t="s">
        <v>47</v>
      </c>
      <c r="L1344" s="33" t="str">
        <f t="shared" si="209"/>
        <v>IIS</v>
      </c>
      <c r="M1344" s="33">
        <f t="shared" si="210"/>
        <v>0</v>
      </c>
      <c r="O1344"/>
      <c r="P1344"/>
    </row>
    <row r="1345" spans="1:22" ht="12.75" customHeight="1" x14ac:dyDescent="0.45">
      <c r="A1345" s="49"/>
      <c r="B1345" s="49" t="s">
        <v>180</v>
      </c>
      <c r="C1345" s="51">
        <v>5</v>
      </c>
      <c r="D1345" s="51">
        <v>0</v>
      </c>
      <c r="E1345" s="51"/>
      <c r="F1345" s="51">
        <v>18</v>
      </c>
      <c r="G1345" s="51"/>
      <c r="H1345" s="51" t="s">
        <v>208</v>
      </c>
      <c r="I1345" s="51">
        <f t="shared" si="211"/>
        <v>0</v>
      </c>
      <c r="K1345" s="33" t="s">
        <v>47</v>
      </c>
      <c r="L1345" s="33" t="str">
        <f t="shared" si="209"/>
        <v>IIS</v>
      </c>
      <c r="M1345" s="33" t="str">
        <f t="shared" si="210"/>
        <v>PRH</v>
      </c>
      <c r="O1345"/>
      <c r="P1345"/>
    </row>
    <row r="1346" spans="1:22" ht="12.75" customHeight="1" x14ac:dyDescent="0.45">
      <c r="A1346" s="49"/>
      <c r="B1346" s="49" t="s">
        <v>183</v>
      </c>
      <c r="C1346" s="51">
        <v>2</v>
      </c>
      <c r="D1346" s="51">
        <v>0</v>
      </c>
      <c r="E1346" s="51">
        <v>0</v>
      </c>
      <c r="F1346" s="51" t="s">
        <v>208</v>
      </c>
      <c r="G1346" s="51"/>
      <c r="H1346" s="51">
        <v>0</v>
      </c>
      <c r="I1346" s="51">
        <f t="shared" si="211"/>
        <v>0</v>
      </c>
      <c r="K1346" s="33" t="s">
        <v>47</v>
      </c>
      <c r="L1346" s="33" t="str">
        <f t="shared" si="209"/>
        <v>IIS</v>
      </c>
      <c r="M1346" s="33" t="str">
        <f t="shared" si="210"/>
        <v>PRC</v>
      </c>
      <c r="O1346"/>
      <c r="P1346"/>
    </row>
    <row r="1347" spans="1:22" ht="12.75" customHeight="1" x14ac:dyDescent="0.45">
      <c r="A1347" s="49"/>
      <c r="B1347" s="49" t="s">
        <v>187</v>
      </c>
      <c r="C1347" s="51">
        <v>10</v>
      </c>
      <c r="D1347" s="51">
        <v>0</v>
      </c>
      <c r="E1347" s="51"/>
      <c r="F1347" s="51">
        <v>1</v>
      </c>
      <c r="G1347" s="51"/>
      <c r="H1347" s="51">
        <v>0</v>
      </c>
      <c r="I1347" s="51">
        <f t="shared" si="211"/>
        <v>0</v>
      </c>
      <c r="K1347" s="33" t="s">
        <v>47</v>
      </c>
      <c r="L1347" s="33" t="str">
        <f t="shared" si="209"/>
        <v>IIS</v>
      </c>
      <c r="M1347" s="33" t="str">
        <f t="shared" si="210"/>
        <v>MDR</v>
      </c>
      <c r="O1347"/>
      <c r="P1347"/>
    </row>
    <row r="1348" spans="1:22" ht="12.75" customHeight="1" x14ac:dyDescent="0.45">
      <c r="A1348" s="49"/>
      <c r="B1348" s="49" t="s">
        <v>190</v>
      </c>
      <c r="C1348" s="51">
        <v>2</v>
      </c>
      <c r="D1348" s="51"/>
      <c r="E1348" s="51"/>
      <c r="F1348" s="51"/>
      <c r="G1348" s="51"/>
      <c r="H1348" s="51" t="s">
        <v>185</v>
      </c>
      <c r="I1348" s="51">
        <f t="shared" si="211"/>
        <v>0</v>
      </c>
      <c r="K1348" s="33" t="s">
        <v>47</v>
      </c>
      <c r="L1348" s="33" t="str">
        <f t="shared" si="209"/>
        <v>IIS</v>
      </c>
      <c r="M1348" s="33" t="str">
        <f t="shared" si="210"/>
        <v>ECP</v>
      </c>
      <c r="O1348"/>
      <c r="P1348"/>
    </row>
    <row r="1349" spans="1:22" ht="12.75" customHeight="1" x14ac:dyDescent="0.45">
      <c r="A1349" s="49"/>
      <c r="B1349" s="49" t="s">
        <v>193</v>
      </c>
      <c r="C1349" s="51" t="s">
        <v>208</v>
      </c>
      <c r="D1349" s="51">
        <v>0</v>
      </c>
      <c r="E1349" s="51"/>
      <c r="F1349" s="51">
        <v>1</v>
      </c>
      <c r="G1349" s="51"/>
      <c r="H1349" s="51">
        <v>0</v>
      </c>
      <c r="I1349" s="51">
        <f t="shared" si="211"/>
        <v>0</v>
      </c>
      <c r="K1349" s="33" t="s">
        <v>47</v>
      </c>
      <c r="L1349" s="33" t="str">
        <f t="shared" si="209"/>
        <v>IIS</v>
      </c>
      <c r="M1349" s="33" t="str">
        <f t="shared" si="210"/>
        <v>OTP</v>
      </c>
      <c r="O1349"/>
      <c r="P1349"/>
    </row>
    <row r="1350" spans="1:22" ht="12.75" customHeight="1" x14ac:dyDescent="0.45">
      <c r="A1350" s="49"/>
      <c r="B1350" s="46" t="s">
        <v>196</v>
      </c>
      <c r="C1350" s="51">
        <v>3</v>
      </c>
      <c r="D1350" s="51">
        <v>0</v>
      </c>
      <c r="E1350" s="51"/>
      <c r="F1350" s="51">
        <v>3</v>
      </c>
      <c r="G1350" s="51"/>
      <c r="H1350" s="51">
        <v>0</v>
      </c>
      <c r="I1350" s="51">
        <f t="shared" si="211"/>
        <v>0</v>
      </c>
      <c r="K1350" s="33" t="s">
        <v>47</v>
      </c>
      <c r="L1350" s="33" t="str">
        <f t="shared" si="209"/>
        <v>IIS</v>
      </c>
      <c r="M1350" s="33">
        <f t="shared" si="210"/>
        <v>0</v>
      </c>
      <c r="O1350"/>
      <c r="P1350"/>
    </row>
    <row r="1351" spans="1:22" ht="12.75" customHeight="1" x14ac:dyDescent="0.45">
      <c r="A1351" s="49"/>
      <c r="B1351" s="49" t="s">
        <v>198</v>
      </c>
      <c r="C1351" s="51">
        <v>1</v>
      </c>
      <c r="D1351" s="51">
        <v>0</v>
      </c>
      <c r="E1351" s="51"/>
      <c r="F1351" s="51">
        <v>3</v>
      </c>
      <c r="G1351" s="51"/>
      <c r="H1351" s="51">
        <v>0</v>
      </c>
      <c r="I1351" s="51">
        <f t="shared" si="211"/>
        <v>0</v>
      </c>
      <c r="K1351" s="33" t="s">
        <v>47</v>
      </c>
      <c r="L1351" s="33" t="str">
        <f t="shared" si="209"/>
        <v>IIS</v>
      </c>
      <c r="M1351" s="33" t="str">
        <f t="shared" si="210"/>
        <v>SPC</v>
      </c>
      <c r="O1351"/>
      <c r="P1351"/>
    </row>
    <row r="1352" spans="1:22" ht="12.75" customHeight="1" x14ac:dyDescent="0.45">
      <c r="A1352" s="49"/>
      <c r="B1352" s="49" t="s">
        <v>201</v>
      </c>
      <c r="C1352" s="51">
        <v>1</v>
      </c>
      <c r="D1352" s="51"/>
      <c r="E1352" s="51"/>
      <c r="F1352" s="51"/>
      <c r="G1352" s="51"/>
      <c r="H1352" s="51" t="s">
        <v>185</v>
      </c>
      <c r="I1352" s="51">
        <f t="shared" si="211"/>
        <v>0</v>
      </c>
      <c r="K1352" s="33" t="s">
        <v>47</v>
      </c>
      <c r="L1352" s="33" t="str">
        <f t="shared" si="209"/>
        <v>IIS</v>
      </c>
      <c r="M1352" s="33" t="str">
        <f t="shared" si="210"/>
        <v>LIG</v>
      </c>
      <c r="O1352"/>
      <c r="P1352"/>
    </row>
    <row r="1353" spans="1:22" ht="12.75" customHeight="1" x14ac:dyDescent="0.45">
      <c r="A1353" s="49"/>
      <c r="B1353" s="49" t="s">
        <v>204</v>
      </c>
      <c r="C1353" s="51" t="s">
        <v>208</v>
      </c>
      <c r="D1353" s="51">
        <v>0</v>
      </c>
      <c r="E1353" s="51"/>
      <c r="F1353" s="51" t="s">
        <v>208</v>
      </c>
      <c r="G1353" s="51"/>
      <c r="H1353" s="51">
        <v>0</v>
      </c>
      <c r="I1353" s="51">
        <f t="shared" si="211"/>
        <v>0</v>
      </c>
      <c r="K1353" s="33" t="s">
        <v>47</v>
      </c>
      <c r="L1353" s="33" t="str">
        <f t="shared" si="209"/>
        <v>IIS</v>
      </c>
      <c r="M1353" s="33" t="str">
        <f t="shared" si="210"/>
        <v>OTH</v>
      </c>
      <c r="O1353"/>
      <c r="P1353"/>
    </row>
    <row r="1354" spans="1:22" ht="12.75" customHeight="1" x14ac:dyDescent="0.45">
      <c r="A1354" s="49"/>
      <c r="B1354" s="49" t="s">
        <v>207</v>
      </c>
      <c r="C1354" s="51" t="s">
        <v>208</v>
      </c>
      <c r="D1354" s="51"/>
      <c r="E1354" s="51"/>
      <c r="F1354" s="51">
        <v>0</v>
      </c>
      <c r="G1354" s="51"/>
      <c r="H1354" s="51" t="s">
        <v>185</v>
      </c>
      <c r="I1354" s="51">
        <f t="shared" si="211"/>
        <v>0</v>
      </c>
      <c r="K1354" s="33" t="s">
        <v>47</v>
      </c>
      <c r="L1354" s="33" t="str">
        <f t="shared" si="209"/>
        <v>IIS</v>
      </c>
      <c r="M1354" s="33" t="str">
        <f t="shared" si="210"/>
        <v>OTH</v>
      </c>
      <c r="O1354"/>
      <c r="P1354"/>
    </row>
    <row r="1355" spans="1:22" ht="12.75" customHeight="1" x14ac:dyDescent="0.45">
      <c r="A1355" s="49"/>
      <c r="B1355" s="49" t="s">
        <v>210</v>
      </c>
      <c r="C1355" s="51" t="s">
        <v>185</v>
      </c>
      <c r="D1355" s="51">
        <v>0</v>
      </c>
      <c r="E1355" s="51"/>
      <c r="F1355" s="51" t="s">
        <v>208</v>
      </c>
      <c r="G1355" s="51"/>
      <c r="H1355" s="51">
        <v>0</v>
      </c>
      <c r="I1355" s="51">
        <f t="shared" si="211"/>
        <v>0</v>
      </c>
      <c r="K1355" s="33" t="s">
        <v>47</v>
      </c>
      <c r="L1355" s="33" t="str">
        <f t="shared" si="209"/>
        <v>IIS</v>
      </c>
      <c r="M1355" s="33" t="str">
        <f t="shared" si="210"/>
        <v>OTH</v>
      </c>
      <c r="O1355"/>
      <c r="P1355"/>
    </row>
    <row r="1356" spans="1:22" ht="12.75" customHeight="1" x14ac:dyDescent="0.45">
      <c r="A1356" s="49"/>
      <c r="B1356" s="49" t="s">
        <v>211</v>
      </c>
      <c r="C1356" s="51" t="s">
        <v>208</v>
      </c>
      <c r="D1356" s="51">
        <v>0</v>
      </c>
      <c r="E1356" s="51">
        <v>0</v>
      </c>
      <c r="F1356" s="51">
        <v>0</v>
      </c>
      <c r="G1356" s="51"/>
      <c r="H1356" s="51">
        <v>0</v>
      </c>
      <c r="I1356" s="51">
        <f t="shared" si="211"/>
        <v>0</v>
      </c>
      <c r="K1356" s="33" t="s">
        <v>47</v>
      </c>
      <c r="L1356" s="33" t="str">
        <f t="shared" si="209"/>
        <v>IIS</v>
      </c>
      <c r="M1356" s="33" t="str">
        <f t="shared" si="210"/>
        <v>OTH</v>
      </c>
      <c r="O1356"/>
      <c r="P1356"/>
    </row>
    <row r="1357" spans="1:22" ht="12.75" customHeight="1" x14ac:dyDescent="0.45">
      <c r="A1357" s="49"/>
      <c r="B1357" s="46" t="s">
        <v>213</v>
      </c>
      <c r="C1357" s="51" t="s">
        <v>208</v>
      </c>
      <c r="D1357" s="51">
        <v>0</v>
      </c>
      <c r="E1357" s="51">
        <v>0</v>
      </c>
      <c r="F1357" s="51">
        <v>0</v>
      </c>
      <c r="G1357" s="51"/>
      <c r="H1357" s="51">
        <v>0</v>
      </c>
      <c r="I1357" s="51">
        <f t="shared" si="211"/>
        <v>0</v>
      </c>
      <c r="K1357" s="33" t="s">
        <v>47</v>
      </c>
      <c r="L1357" s="33" t="str">
        <f t="shared" si="209"/>
        <v>IIS</v>
      </c>
      <c r="M1357" s="33">
        <f t="shared" si="210"/>
        <v>0</v>
      </c>
      <c r="O1357"/>
      <c r="P1357"/>
    </row>
    <row r="1358" spans="1:22" ht="12.75" customHeight="1" x14ac:dyDescent="0.45">
      <c r="A1358" s="49"/>
      <c r="B1358" s="49"/>
      <c r="C1358" s="51"/>
      <c r="D1358" s="51"/>
      <c r="E1358" s="51"/>
      <c r="F1358" s="51"/>
      <c r="G1358" s="51"/>
      <c r="H1358" s="51"/>
      <c r="I1358" s="51">
        <f t="shared" si="211"/>
        <v>0</v>
      </c>
      <c r="K1358" s="33" t="s">
        <v>47</v>
      </c>
      <c r="L1358" s="33" t="str">
        <f t="shared" si="209"/>
        <v>IIS</v>
      </c>
      <c r="M1358" s="33">
        <f t="shared" si="210"/>
        <v>0</v>
      </c>
      <c r="O1358"/>
      <c r="P1358"/>
      <c r="Q1358" s="33"/>
      <c r="R1358" s="33"/>
      <c r="S1358" s="33"/>
      <c r="T1358" s="33"/>
      <c r="U1358" s="33"/>
      <c r="V1358" s="33"/>
    </row>
    <row r="1359" spans="1:22" s="33" customFormat="1" ht="12.75" customHeight="1" x14ac:dyDescent="0.45">
      <c r="A1359" s="46" t="s">
        <v>334</v>
      </c>
      <c r="B1359" s="46" t="s">
        <v>335</v>
      </c>
      <c r="C1359" s="55"/>
      <c r="D1359" s="55"/>
      <c r="E1359" s="55"/>
      <c r="F1359" s="55"/>
      <c r="G1359" s="55"/>
      <c r="H1359" s="55"/>
      <c r="I1359" s="55">
        <f t="shared" si="211"/>
        <v>0</v>
      </c>
      <c r="K1359" s="33" t="s">
        <v>48</v>
      </c>
      <c r="L1359" s="33" t="str">
        <f t="shared" si="209"/>
        <v>INF</v>
      </c>
      <c r="M1359" s="33">
        <f t="shared" si="210"/>
        <v>0</v>
      </c>
      <c r="O1359"/>
      <c r="P1359"/>
      <c r="Q1359" s="22"/>
      <c r="R1359" s="22"/>
      <c r="S1359" s="22"/>
      <c r="T1359" s="22"/>
      <c r="U1359" s="22"/>
      <c r="V1359" s="22"/>
    </row>
    <row r="1360" spans="1:22" ht="12.75" customHeight="1" x14ac:dyDescent="0.45">
      <c r="A1360" s="49"/>
      <c r="B1360" s="49"/>
      <c r="C1360" s="51"/>
      <c r="D1360" s="51"/>
      <c r="E1360" s="51"/>
      <c r="F1360" s="51"/>
      <c r="G1360" s="51"/>
      <c r="H1360" s="51"/>
      <c r="I1360" s="51">
        <f t="shared" si="211"/>
        <v>0</v>
      </c>
      <c r="K1360" s="33" t="s">
        <v>48</v>
      </c>
      <c r="L1360" s="33" t="str">
        <f t="shared" si="209"/>
        <v>INF</v>
      </c>
      <c r="M1360" s="33">
        <f t="shared" si="210"/>
        <v>0</v>
      </c>
      <c r="O1360"/>
      <c r="P1360"/>
    </row>
    <row r="1361" spans="1:16" ht="12.75" customHeight="1" x14ac:dyDescent="0.45">
      <c r="A1361" s="49"/>
      <c r="B1361" s="49"/>
      <c r="C1361" s="51"/>
      <c r="D1361" s="51"/>
      <c r="E1361" s="51"/>
      <c r="F1361" s="51"/>
      <c r="G1361" s="51"/>
      <c r="H1361" s="51"/>
      <c r="I1361" s="51">
        <f t="shared" si="211"/>
        <v>0</v>
      </c>
      <c r="K1361" s="33" t="s">
        <v>48</v>
      </c>
      <c r="L1361" s="33" t="str">
        <f t="shared" si="209"/>
        <v>INF</v>
      </c>
      <c r="M1361" s="33">
        <f t="shared" si="210"/>
        <v>0</v>
      </c>
      <c r="O1361"/>
      <c r="P1361"/>
    </row>
    <row r="1362" spans="1:16" ht="12.75" customHeight="1" x14ac:dyDescent="0.45">
      <c r="A1362" s="49"/>
      <c r="B1362" s="46" t="s">
        <v>176</v>
      </c>
      <c r="C1362" s="51">
        <v>102</v>
      </c>
      <c r="D1362" s="51">
        <v>0</v>
      </c>
      <c r="E1362" s="51">
        <v>1</v>
      </c>
      <c r="F1362" s="51">
        <v>116</v>
      </c>
      <c r="G1362" s="51">
        <v>1</v>
      </c>
      <c r="H1362" s="51">
        <v>0</v>
      </c>
      <c r="I1362" s="51">
        <f t="shared" si="211"/>
        <v>2</v>
      </c>
      <c r="K1362" s="33" t="s">
        <v>48</v>
      </c>
      <c r="L1362" s="33" t="str">
        <f t="shared" ref="L1362:L1425" si="212">IFERROR(VLOOKUP(K1362,$O$17:$P$38,2,FALSE),"")</f>
        <v>INF</v>
      </c>
      <c r="M1362" s="33">
        <f t="shared" ref="M1362:M1425" si="213">IFERROR(VLOOKUP(B1362,$Z$17:$AA$33,2,FALSE),0)</f>
        <v>0</v>
      </c>
      <c r="O1362"/>
      <c r="P1362"/>
    </row>
    <row r="1363" spans="1:16" ht="12.75" customHeight="1" x14ac:dyDescent="0.45">
      <c r="A1363" s="49"/>
      <c r="B1363" s="46" t="s">
        <v>170</v>
      </c>
      <c r="C1363" s="51">
        <v>1</v>
      </c>
      <c r="D1363" s="51">
        <v>0</v>
      </c>
      <c r="E1363" s="51"/>
      <c r="F1363" s="51">
        <v>14</v>
      </c>
      <c r="G1363" s="51"/>
      <c r="H1363" s="51">
        <v>0</v>
      </c>
      <c r="I1363" s="51">
        <f t="shared" si="211"/>
        <v>0</v>
      </c>
      <c r="K1363" s="33" t="s">
        <v>48</v>
      </c>
      <c r="L1363" s="33" t="str">
        <f t="shared" si="212"/>
        <v>INF</v>
      </c>
      <c r="M1363" s="33">
        <f t="shared" si="213"/>
        <v>0</v>
      </c>
      <c r="O1363"/>
      <c r="P1363"/>
    </row>
    <row r="1364" spans="1:16" ht="12.75" customHeight="1" x14ac:dyDescent="0.45">
      <c r="A1364" s="49"/>
      <c r="B1364" s="49" t="s">
        <v>172</v>
      </c>
      <c r="C1364" s="51">
        <v>1</v>
      </c>
      <c r="D1364" s="51">
        <v>0</v>
      </c>
      <c r="E1364" s="51">
        <v>0</v>
      </c>
      <c r="F1364" s="51">
        <v>1</v>
      </c>
      <c r="G1364" s="51"/>
      <c r="H1364" s="51">
        <v>0</v>
      </c>
      <c r="I1364" s="51">
        <f t="shared" si="211"/>
        <v>0</v>
      </c>
      <c r="K1364" s="33" t="s">
        <v>48</v>
      </c>
      <c r="L1364" s="33" t="str">
        <f t="shared" si="212"/>
        <v>INF</v>
      </c>
      <c r="M1364" s="33" t="str">
        <f t="shared" si="213"/>
        <v>STM</v>
      </c>
      <c r="O1364"/>
      <c r="P1364"/>
    </row>
    <row r="1365" spans="1:16" ht="12.75" customHeight="1" x14ac:dyDescent="0.45">
      <c r="A1365" s="49"/>
      <c r="B1365" s="49" t="s">
        <v>175</v>
      </c>
      <c r="C1365" s="51" t="s">
        <v>185</v>
      </c>
      <c r="D1365" s="51">
        <v>0</v>
      </c>
      <c r="E1365" s="51"/>
      <c r="F1365" s="51">
        <v>14</v>
      </c>
      <c r="G1365" s="51"/>
      <c r="H1365" s="51">
        <v>0</v>
      </c>
      <c r="I1365" s="51">
        <f t="shared" ref="I1365:I1428" si="214">G1365+E1365+D1365</f>
        <v>0</v>
      </c>
      <c r="K1365" s="33" t="s">
        <v>48</v>
      </c>
      <c r="L1365" s="33" t="str">
        <f t="shared" si="212"/>
        <v>INF</v>
      </c>
      <c r="M1365" s="33">
        <f t="shared" si="213"/>
        <v>0</v>
      </c>
      <c r="O1365"/>
      <c r="P1365"/>
    </row>
    <row r="1366" spans="1:16" ht="12.75" customHeight="1" x14ac:dyDescent="0.45">
      <c r="A1366" s="49"/>
      <c r="B1366" s="46" t="s">
        <v>178</v>
      </c>
      <c r="C1366" s="51">
        <v>94</v>
      </c>
      <c r="D1366" s="51">
        <v>0</v>
      </c>
      <c r="E1366" s="51"/>
      <c r="F1366" s="51">
        <v>93</v>
      </c>
      <c r="G1366" s="51"/>
      <c r="H1366" s="51">
        <v>0</v>
      </c>
      <c r="I1366" s="51">
        <f t="shared" si="214"/>
        <v>0</v>
      </c>
      <c r="K1366" s="33" t="s">
        <v>48</v>
      </c>
      <c r="L1366" s="33" t="str">
        <f t="shared" si="212"/>
        <v>INF</v>
      </c>
      <c r="M1366" s="33">
        <f t="shared" si="213"/>
        <v>0</v>
      </c>
      <c r="O1366"/>
      <c r="P1366"/>
    </row>
    <row r="1367" spans="1:16" ht="12.75" customHeight="1" x14ac:dyDescent="0.45">
      <c r="A1367" s="49"/>
      <c r="B1367" s="49" t="s">
        <v>180</v>
      </c>
      <c r="C1367" s="51">
        <v>4</v>
      </c>
      <c r="D1367" s="51">
        <v>0</v>
      </c>
      <c r="E1367" s="51"/>
      <c r="F1367" s="51">
        <v>90</v>
      </c>
      <c r="G1367" s="51"/>
      <c r="H1367" s="51">
        <v>0</v>
      </c>
      <c r="I1367" s="51">
        <f t="shared" si="214"/>
        <v>0</v>
      </c>
      <c r="K1367" s="33" t="s">
        <v>48</v>
      </c>
      <c r="L1367" s="33" t="str">
        <f t="shared" si="212"/>
        <v>INF</v>
      </c>
      <c r="M1367" s="33" t="str">
        <f t="shared" si="213"/>
        <v>PRH</v>
      </c>
      <c r="O1367"/>
      <c r="P1367"/>
    </row>
    <row r="1368" spans="1:16" ht="12.75" customHeight="1" x14ac:dyDescent="0.45">
      <c r="A1368" s="49"/>
      <c r="B1368" s="49" t="s">
        <v>183</v>
      </c>
      <c r="C1368" s="51">
        <v>1</v>
      </c>
      <c r="D1368" s="51">
        <v>0</v>
      </c>
      <c r="E1368" s="51">
        <v>0</v>
      </c>
      <c r="F1368" s="51" t="s">
        <v>208</v>
      </c>
      <c r="G1368" s="51"/>
      <c r="H1368" s="51">
        <v>0</v>
      </c>
      <c r="I1368" s="51">
        <f t="shared" si="214"/>
        <v>0</v>
      </c>
      <c r="K1368" s="33" t="s">
        <v>48</v>
      </c>
      <c r="L1368" s="33" t="str">
        <f t="shared" si="212"/>
        <v>INF</v>
      </c>
      <c r="M1368" s="33" t="str">
        <f t="shared" si="213"/>
        <v>PRC</v>
      </c>
      <c r="O1368"/>
      <c r="P1368"/>
    </row>
    <row r="1369" spans="1:16" ht="12.75" customHeight="1" x14ac:dyDescent="0.45">
      <c r="A1369" s="49"/>
      <c r="B1369" s="49" t="s">
        <v>187</v>
      </c>
      <c r="C1369" s="51">
        <v>21</v>
      </c>
      <c r="D1369" s="51">
        <v>0</v>
      </c>
      <c r="E1369" s="51"/>
      <c r="F1369" s="51">
        <v>1</v>
      </c>
      <c r="G1369" s="51"/>
      <c r="H1369" s="51">
        <v>0</v>
      </c>
      <c r="I1369" s="51">
        <f t="shared" si="214"/>
        <v>0</v>
      </c>
      <c r="K1369" s="33" t="s">
        <v>48</v>
      </c>
      <c r="L1369" s="33" t="str">
        <f t="shared" si="212"/>
        <v>INF</v>
      </c>
      <c r="M1369" s="33" t="str">
        <f t="shared" si="213"/>
        <v>MDR</v>
      </c>
      <c r="O1369"/>
      <c r="P1369"/>
    </row>
    <row r="1370" spans="1:16" ht="12.75" customHeight="1" x14ac:dyDescent="0.45">
      <c r="A1370" s="49"/>
      <c r="B1370" s="49" t="s">
        <v>190</v>
      </c>
      <c r="C1370" s="51">
        <v>67</v>
      </c>
      <c r="D1370" s="51"/>
      <c r="E1370" s="51"/>
      <c r="F1370" s="51"/>
      <c r="G1370" s="51"/>
      <c r="H1370" s="51" t="s">
        <v>185</v>
      </c>
      <c r="I1370" s="51">
        <f t="shared" si="214"/>
        <v>0</v>
      </c>
      <c r="K1370" s="33" t="s">
        <v>48</v>
      </c>
      <c r="L1370" s="33" t="str">
        <f t="shared" si="212"/>
        <v>INF</v>
      </c>
      <c r="M1370" s="33" t="str">
        <f t="shared" si="213"/>
        <v>ECP</v>
      </c>
      <c r="O1370"/>
      <c r="P1370"/>
    </row>
    <row r="1371" spans="1:16" ht="12.75" customHeight="1" x14ac:dyDescent="0.45">
      <c r="A1371" s="49"/>
      <c r="B1371" s="49" t="s">
        <v>193</v>
      </c>
      <c r="C1371" s="51">
        <v>1</v>
      </c>
      <c r="D1371" s="51">
        <v>0</v>
      </c>
      <c r="E1371" s="51"/>
      <c r="F1371" s="51">
        <v>2</v>
      </c>
      <c r="G1371" s="51"/>
      <c r="H1371" s="51">
        <v>0</v>
      </c>
      <c r="I1371" s="51">
        <f t="shared" si="214"/>
        <v>0</v>
      </c>
      <c r="K1371" s="33" t="s">
        <v>48</v>
      </c>
      <c r="L1371" s="33" t="str">
        <f t="shared" si="212"/>
        <v>INF</v>
      </c>
      <c r="M1371" s="33" t="str">
        <f t="shared" si="213"/>
        <v>OTP</v>
      </c>
      <c r="O1371"/>
      <c r="P1371"/>
    </row>
    <row r="1372" spans="1:16" ht="12.75" customHeight="1" x14ac:dyDescent="0.45">
      <c r="A1372" s="49"/>
      <c r="B1372" s="46" t="s">
        <v>196</v>
      </c>
      <c r="C1372" s="51">
        <v>8</v>
      </c>
      <c r="D1372" s="51">
        <v>0</v>
      </c>
      <c r="E1372" s="51">
        <v>1</v>
      </c>
      <c r="F1372" s="51">
        <v>9</v>
      </c>
      <c r="G1372" s="51"/>
      <c r="H1372" s="51">
        <v>0</v>
      </c>
      <c r="I1372" s="51">
        <f t="shared" si="214"/>
        <v>1</v>
      </c>
      <c r="K1372" s="33" t="s">
        <v>48</v>
      </c>
      <c r="L1372" s="33" t="str">
        <f t="shared" si="212"/>
        <v>INF</v>
      </c>
      <c r="M1372" s="33">
        <f t="shared" si="213"/>
        <v>0</v>
      </c>
      <c r="O1372"/>
      <c r="P1372"/>
    </row>
    <row r="1373" spans="1:16" ht="12.75" customHeight="1" x14ac:dyDescent="0.45">
      <c r="A1373" s="49"/>
      <c r="B1373" s="49" t="s">
        <v>198</v>
      </c>
      <c r="C1373" s="51">
        <v>2</v>
      </c>
      <c r="D1373" s="51">
        <v>0</v>
      </c>
      <c r="E1373" s="51"/>
      <c r="F1373" s="51">
        <v>8</v>
      </c>
      <c r="G1373" s="51"/>
      <c r="H1373" s="51">
        <v>0</v>
      </c>
      <c r="I1373" s="51">
        <f t="shared" si="214"/>
        <v>0</v>
      </c>
      <c r="K1373" s="33" t="s">
        <v>48</v>
      </c>
      <c r="L1373" s="33" t="str">
        <f t="shared" si="212"/>
        <v>INF</v>
      </c>
      <c r="M1373" s="33" t="str">
        <f t="shared" si="213"/>
        <v>SPC</v>
      </c>
      <c r="O1373"/>
      <c r="P1373"/>
    </row>
    <row r="1374" spans="1:16" ht="12.75" customHeight="1" x14ac:dyDescent="0.45">
      <c r="A1374" s="49"/>
      <c r="B1374" s="49" t="s">
        <v>201</v>
      </c>
      <c r="C1374" s="51">
        <v>3</v>
      </c>
      <c r="D1374" s="51"/>
      <c r="E1374" s="51"/>
      <c r="F1374" s="51"/>
      <c r="G1374" s="51"/>
      <c r="H1374" s="51" t="s">
        <v>185</v>
      </c>
      <c r="I1374" s="51">
        <f t="shared" si="214"/>
        <v>0</v>
      </c>
      <c r="K1374" s="33" t="s">
        <v>48</v>
      </c>
      <c r="L1374" s="33" t="str">
        <f t="shared" si="212"/>
        <v>INF</v>
      </c>
      <c r="M1374" s="33" t="str">
        <f t="shared" si="213"/>
        <v>LIG</v>
      </c>
      <c r="O1374"/>
      <c r="P1374"/>
    </row>
    <row r="1375" spans="1:16" ht="12.75" customHeight="1" x14ac:dyDescent="0.45">
      <c r="A1375" s="49"/>
      <c r="B1375" s="49" t="s">
        <v>204</v>
      </c>
      <c r="C1375" s="51">
        <v>2</v>
      </c>
      <c r="D1375" s="51">
        <v>0</v>
      </c>
      <c r="E1375" s="51"/>
      <c r="F1375" s="51">
        <v>1</v>
      </c>
      <c r="G1375" s="51"/>
      <c r="H1375" s="51">
        <v>0</v>
      </c>
      <c r="I1375" s="51">
        <f t="shared" si="214"/>
        <v>0</v>
      </c>
      <c r="K1375" s="33" t="s">
        <v>48</v>
      </c>
      <c r="L1375" s="33" t="str">
        <f t="shared" si="212"/>
        <v>INF</v>
      </c>
      <c r="M1375" s="33" t="str">
        <f t="shared" si="213"/>
        <v>OTH</v>
      </c>
      <c r="O1375"/>
      <c r="P1375"/>
    </row>
    <row r="1376" spans="1:16" ht="12.75" customHeight="1" x14ac:dyDescent="0.45">
      <c r="A1376" s="49"/>
      <c r="B1376" s="49" t="s">
        <v>207</v>
      </c>
      <c r="C1376" s="51" t="s">
        <v>208</v>
      </c>
      <c r="D1376" s="51"/>
      <c r="E1376" s="51">
        <v>1</v>
      </c>
      <c r="F1376" s="51" t="s">
        <v>208</v>
      </c>
      <c r="G1376" s="51"/>
      <c r="H1376" s="51" t="s">
        <v>185</v>
      </c>
      <c r="I1376" s="51">
        <f t="shared" si="214"/>
        <v>1</v>
      </c>
      <c r="K1376" s="33" t="s">
        <v>48</v>
      </c>
      <c r="L1376" s="33" t="str">
        <f t="shared" si="212"/>
        <v>INF</v>
      </c>
      <c r="M1376" s="33" t="str">
        <f t="shared" si="213"/>
        <v>OTH</v>
      </c>
      <c r="O1376"/>
      <c r="P1376"/>
    </row>
    <row r="1377" spans="1:22" ht="12.75" customHeight="1" x14ac:dyDescent="0.45">
      <c r="A1377" s="49"/>
      <c r="B1377" s="49" t="s">
        <v>210</v>
      </c>
      <c r="C1377" s="51" t="s">
        <v>185</v>
      </c>
      <c r="D1377" s="51">
        <v>0</v>
      </c>
      <c r="E1377" s="51">
        <v>0</v>
      </c>
      <c r="F1377" s="51" t="s">
        <v>208</v>
      </c>
      <c r="G1377" s="51"/>
      <c r="H1377" s="51">
        <v>0</v>
      </c>
      <c r="I1377" s="51">
        <f t="shared" si="214"/>
        <v>0</v>
      </c>
      <c r="K1377" s="33" t="s">
        <v>48</v>
      </c>
      <c r="L1377" s="33" t="str">
        <f t="shared" si="212"/>
        <v>INF</v>
      </c>
      <c r="M1377" s="33" t="str">
        <f t="shared" si="213"/>
        <v>OTH</v>
      </c>
      <c r="O1377"/>
      <c r="P1377"/>
    </row>
    <row r="1378" spans="1:22" ht="12.75" customHeight="1" x14ac:dyDescent="0.45">
      <c r="A1378" s="49"/>
      <c r="B1378" s="49" t="s">
        <v>211</v>
      </c>
      <c r="C1378" s="51">
        <v>1</v>
      </c>
      <c r="D1378" s="51">
        <v>0</v>
      </c>
      <c r="E1378" s="51"/>
      <c r="F1378" s="51">
        <v>0</v>
      </c>
      <c r="G1378" s="51"/>
      <c r="H1378" s="51">
        <v>0</v>
      </c>
      <c r="I1378" s="51">
        <f t="shared" si="214"/>
        <v>0</v>
      </c>
      <c r="K1378" s="33" t="s">
        <v>48</v>
      </c>
      <c r="L1378" s="33" t="str">
        <f t="shared" si="212"/>
        <v>INF</v>
      </c>
      <c r="M1378" s="33" t="str">
        <f t="shared" si="213"/>
        <v>OTH</v>
      </c>
      <c r="O1378"/>
      <c r="P1378"/>
    </row>
    <row r="1379" spans="1:22" ht="12.75" customHeight="1" x14ac:dyDescent="0.45">
      <c r="A1379" s="49"/>
      <c r="B1379" s="46" t="s">
        <v>213</v>
      </c>
      <c r="C1379" s="51" t="s">
        <v>208</v>
      </c>
      <c r="D1379" s="51">
        <v>0</v>
      </c>
      <c r="E1379" s="51">
        <v>0</v>
      </c>
      <c r="F1379" s="51">
        <v>1</v>
      </c>
      <c r="G1379" s="51"/>
      <c r="H1379" s="51">
        <v>0</v>
      </c>
      <c r="I1379" s="51">
        <f t="shared" si="214"/>
        <v>0</v>
      </c>
      <c r="K1379" s="33" t="s">
        <v>48</v>
      </c>
      <c r="L1379" s="33" t="str">
        <f t="shared" si="212"/>
        <v>INF</v>
      </c>
      <c r="M1379" s="33">
        <f t="shared" si="213"/>
        <v>0</v>
      </c>
      <c r="O1379"/>
      <c r="P1379"/>
    </row>
    <row r="1380" spans="1:22" ht="12.75" customHeight="1" x14ac:dyDescent="0.45">
      <c r="A1380" s="49"/>
      <c r="B1380" s="49"/>
      <c r="C1380" s="51"/>
      <c r="D1380" s="51"/>
      <c r="E1380" s="51"/>
      <c r="F1380" s="51"/>
      <c r="G1380" s="51"/>
      <c r="H1380" s="51"/>
      <c r="I1380" s="51">
        <f t="shared" si="214"/>
        <v>0</v>
      </c>
      <c r="K1380" s="33" t="s">
        <v>48</v>
      </c>
      <c r="L1380" s="33" t="str">
        <f t="shared" si="212"/>
        <v>INF</v>
      </c>
      <c r="M1380" s="33">
        <f t="shared" si="213"/>
        <v>0</v>
      </c>
      <c r="O1380"/>
      <c r="P1380"/>
      <c r="Q1380" s="33"/>
      <c r="R1380" s="33"/>
      <c r="S1380" s="33"/>
      <c r="T1380" s="33"/>
      <c r="U1380" s="33"/>
      <c r="V1380" s="33"/>
    </row>
    <row r="1381" spans="1:22" s="33" customFormat="1" ht="12.75" customHeight="1" x14ac:dyDescent="0.45">
      <c r="A1381" s="46" t="s">
        <v>336</v>
      </c>
      <c r="B1381" s="46" t="s">
        <v>337</v>
      </c>
      <c r="C1381" s="55"/>
      <c r="D1381" s="55"/>
      <c r="E1381" s="55"/>
      <c r="F1381" s="55"/>
      <c r="G1381" s="55"/>
      <c r="H1381" s="55"/>
      <c r="I1381" s="55">
        <f t="shared" si="214"/>
        <v>0</v>
      </c>
      <c r="K1381" s="33" t="s">
        <v>48</v>
      </c>
      <c r="L1381" s="33" t="str">
        <f t="shared" si="212"/>
        <v>INF</v>
      </c>
      <c r="M1381" s="33">
        <f t="shared" si="213"/>
        <v>0</v>
      </c>
      <c r="O1381"/>
      <c r="P1381"/>
      <c r="Q1381" s="22"/>
      <c r="R1381" s="22"/>
      <c r="S1381" s="22"/>
      <c r="T1381" s="22"/>
      <c r="U1381" s="22"/>
      <c r="V1381" s="22"/>
    </row>
    <row r="1382" spans="1:22" ht="12.75" customHeight="1" x14ac:dyDescent="0.45">
      <c r="A1382" s="49"/>
      <c r="B1382" s="49"/>
      <c r="C1382" s="51"/>
      <c r="D1382" s="51"/>
      <c r="E1382" s="51"/>
      <c r="F1382" s="51"/>
      <c r="G1382" s="51"/>
      <c r="H1382" s="51"/>
      <c r="I1382" s="51">
        <f t="shared" si="214"/>
        <v>0</v>
      </c>
      <c r="K1382" s="33" t="s">
        <v>48</v>
      </c>
      <c r="L1382" s="33" t="str">
        <f t="shared" si="212"/>
        <v>INF</v>
      </c>
      <c r="M1382" s="33">
        <f t="shared" si="213"/>
        <v>0</v>
      </c>
      <c r="O1382"/>
      <c r="P1382"/>
    </row>
    <row r="1383" spans="1:22" ht="12.75" customHeight="1" x14ac:dyDescent="0.45">
      <c r="A1383" s="49"/>
      <c r="B1383" s="49"/>
      <c r="C1383" s="51"/>
      <c r="D1383" s="51"/>
      <c r="E1383" s="51"/>
      <c r="F1383" s="51"/>
      <c r="G1383" s="51"/>
      <c r="H1383" s="51"/>
      <c r="I1383" s="51">
        <f t="shared" si="214"/>
        <v>0</v>
      </c>
      <c r="K1383" s="33" t="s">
        <v>48</v>
      </c>
      <c r="L1383" s="33" t="str">
        <f t="shared" si="212"/>
        <v>INF</v>
      </c>
      <c r="M1383" s="33">
        <f t="shared" si="213"/>
        <v>0</v>
      </c>
      <c r="O1383"/>
      <c r="P1383"/>
    </row>
    <row r="1384" spans="1:22" ht="12.75" customHeight="1" x14ac:dyDescent="0.45">
      <c r="A1384" s="49"/>
      <c r="B1384" s="46" t="s">
        <v>176</v>
      </c>
      <c r="C1384" s="51">
        <v>3</v>
      </c>
      <c r="D1384" s="51">
        <v>0</v>
      </c>
      <c r="E1384" s="51"/>
      <c r="F1384" s="51">
        <v>18</v>
      </c>
      <c r="G1384" s="51"/>
      <c r="H1384" s="51">
        <v>0</v>
      </c>
      <c r="I1384" s="51">
        <f t="shared" si="214"/>
        <v>0</v>
      </c>
      <c r="K1384" s="33" t="s">
        <v>48</v>
      </c>
      <c r="L1384" s="33" t="str">
        <f t="shared" si="212"/>
        <v>INF</v>
      </c>
      <c r="M1384" s="33">
        <f t="shared" si="213"/>
        <v>0</v>
      </c>
      <c r="O1384"/>
      <c r="P1384"/>
    </row>
    <row r="1385" spans="1:22" ht="12.75" customHeight="1" x14ac:dyDescent="0.45">
      <c r="A1385" s="49"/>
      <c r="B1385" s="46" t="s">
        <v>170</v>
      </c>
      <c r="C1385" s="51" t="s">
        <v>208</v>
      </c>
      <c r="D1385" s="51">
        <v>0</v>
      </c>
      <c r="E1385" s="51">
        <v>0</v>
      </c>
      <c r="F1385" s="51" t="s">
        <v>208</v>
      </c>
      <c r="G1385" s="51">
        <v>0</v>
      </c>
      <c r="H1385" s="51">
        <v>0</v>
      </c>
      <c r="I1385" s="51">
        <f t="shared" si="214"/>
        <v>0</v>
      </c>
      <c r="K1385" s="33" t="s">
        <v>48</v>
      </c>
      <c r="L1385" s="33" t="str">
        <f t="shared" si="212"/>
        <v>INF</v>
      </c>
      <c r="M1385" s="33">
        <f t="shared" si="213"/>
        <v>0</v>
      </c>
      <c r="O1385"/>
      <c r="P1385"/>
    </row>
    <row r="1386" spans="1:22" ht="12.75" customHeight="1" x14ac:dyDescent="0.45">
      <c r="A1386" s="49"/>
      <c r="B1386" s="49" t="s">
        <v>172</v>
      </c>
      <c r="C1386" s="51" t="s">
        <v>208</v>
      </c>
      <c r="D1386" s="51">
        <v>0</v>
      </c>
      <c r="E1386" s="51">
        <v>0</v>
      </c>
      <c r="F1386" s="51" t="s">
        <v>208</v>
      </c>
      <c r="G1386" s="51">
        <v>0</v>
      </c>
      <c r="H1386" s="51">
        <v>0</v>
      </c>
      <c r="I1386" s="51">
        <f t="shared" si="214"/>
        <v>0</v>
      </c>
      <c r="K1386" s="33" t="s">
        <v>48</v>
      </c>
      <c r="L1386" s="33" t="str">
        <f t="shared" si="212"/>
        <v>INF</v>
      </c>
      <c r="M1386" s="33" t="str">
        <f t="shared" si="213"/>
        <v>STM</v>
      </c>
      <c r="O1386"/>
      <c r="P1386"/>
    </row>
    <row r="1387" spans="1:22" ht="12.75" customHeight="1" x14ac:dyDescent="0.45">
      <c r="A1387" s="49"/>
      <c r="B1387" s="49" t="s">
        <v>175</v>
      </c>
      <c r="C1387" s="51" t="s">
        <v>185</v>
      </c>
      <c r="D1387" s="51">
        <v>0</v>
      </c>
      <c r="E1387" s="51">
        <v>0</v>
      </c>
      <c r="F1387" s="51" t="s">
        <v>208</v>
      </c>
      <c r="G1387" s="51">
        <v>0</v>
      </c>
      <c r="H1387" s="51">
        <v>0</v>
      </c>
      <c r="I1387" s="51">
        <f t="shared" si="214"/>
        <v>0</v>
      </c>
      <c r="K1387" s="33" t="s">
        <v>48</v>
      </c>
      <c r="L1387" s="33" t="str">
        <f t="shared" si="212"/>
        <v>INF</v>
      </c>
      <c r="M1387" s="33">
        <f t="shared" si="213"/>
        <v>0</v>
      </c>
      <c r="O1387"/>
      <c r="P1387"/>
    </row>
    <row r="1388" spans="1:22" ht="12.75" customHeight="1" x14ac:dyDescent="0.45">
      <c r="A1388" s="49"/>
      <c r="B1388" s="46" t="s">
        <v>178</v>
      </c>
      <c r="C1388" s="51">
        <v>2</v>
      </c>
      <c r="D1388" s="51">
        <v>0</v>
      </c>
      <c r="E1388" s="51"/>
      <c r="F1388" s="51">
        <v>17</v>
      </c>
      <c r="G1388" s="51"/>
      <c r="H1388" s="51">
        <v>0</v>
      </c>
      <c r="I1388" s="51">
        <f t="shared" si="214"/>
        <v>0</v>
      </c>
      <c r="K1388" s="33" t="s">
        <v>48</v>
      </c>
      <c r="L1388" s="33" t="str">
        <f t="shared" si="212"/>
        <v>INF</v>
      </c>
      <c r="M1388" s="33">
        <f t="shared" si="213"/>
        <v>0</v>
      </c>
      <c r="O1388"/>
      <c r="P1388"/>
    </row>
    <row r="1389" spans="1:22" ht="12.75" customHeight="1" x14ac:dyDescent="0.45">
      <c r="A1389" s="49"/>
      <c r="B1389" s="49" t="s">
        <v>180</v>
      </c>
      <c r="C1389" s="51" t="s">
        <v>208</v>
      </c>
      <c r="D1389" s="51">
        <v>0</v>
      </c>
      <c r="E1389" s="51">
        <v>0</v>
      </c>
      <c r="F1389" s="51">
        <v>17</v>
      </c>
      <c r="G1389" s="51"/>
      <c r="H1389" s="51">
        <v>0</v>
      </c>
      <c r="I1389" s="51">
        <f t="shared" si="214"/>
        <v>0</v>
      </c>
      <c r="K1389" s="33" t="s">
        <v>48</v>
      </c>
      <c r="L1389" s="33" t="str">
        <f t="shared" si="212"/>
        <v>INF</v>
      </c>
      <c r="M1389" s="33" t="str">
        <f t="shared" si="213"/>
        <v>PRH</v>
      </c>
      <c r="O1389"/>
      <c r="P1389"/>
    </row>
    <row r="1390" spans="1:22" ht="12.75" customHeight="1" x14ac:dyDescent="0.45">
      <c r="A1390" s="49"/>
      <c r="B1390" s="49" t="s">
        <v>183</v>
      </c>
      <c r="C1390" s="51" t="s">
        <v>208</v>
      </c>
      <c r="D1390" s="51">
        <v>0</v>
      </c>
      <c r="E1390" s="51">
        <v>0</v>
      </c>
      <c r="F1390" s="51" t="s">
        <v>208</v>
      </c>
      <c r="G1390" s="51">
        <v>0</v>
      </c>
      <c r="H1390" s="51">
        <v>0</v>
      </c>
      <c r="I1390" s="51">
        <f t="shared" si="214"/>
        <v>0</v>
      </c>
      <c r="K1390" s="33" t="s">
        <v>48</v>
      </c>
      <c r="L1390" s="33" t="str">
        <f t="shared" si="212"/>
        <v>INF</v>
      </c>
      <c r="M1390" s="33" t="str">
        <f t="shared" si="213"/>
        <v>PRC</v>
      </c>
      <c r="O1390"/>
      <c r="P1390"/>
    </row>
    <row r="1391" spans="1:22" ht="12.75" customHeight="1" x14ac:dyDescent="0.45">
      <c r="A1391" s="49"/>
      <c r="B1391" s="49" t="s">
        <v>187</v>
      </c>
      <c r="C1391" s="51">
        <v>2</v>
      </c>
      <c r="D1391" s="51">
        <v>0</v>
      </c>
      <c r="E1391" s="51"/>
      <c r="F1391" s="51" t="s">
        <v>208</v>
      </c>
      <c r="G1391" s="51"/>
      <c r="H1391" s="51">
        <v>0</v>
      </c>
      <c r="I1391" s="51">
        <f t="shared" si="214"/>
        <v>0</v>
      </c>
      <c r="K1391" s="33" t="s">
        <v>48</v>
      </c>
      <c r="L1391" s="33" t="str">
        <f t="shared" si="212"/>
        <v>INF</v>
      </c>
      <c r="M1391" s="33" t="str">
        <f t="shared" si="213"/>
        <v>MDR</v>
      </c>
      <c r="O1391"/>
      <c r="P1391"/>
    </row>
    <row r="1392" spans="1:22" ht="12.75" customHeight="1" x14ac:dyDescent="0.45">
      <c r="A1392" s="49"/>
      <c r="B1392" s="49" t="s">
        <v>190</v>
      </c>
      <c r="C1392" s="51">
        <v>0</v>
      </c>
      <c r="D1392" s="51"/>
      <c r="E1392" s="51"/>
      <c r="F1392" s="51"/>
      <c r="G1392" s="51"/>
      <c r="H1392" s="51" t="s">
        <v>185</v>
      </c>
      <c r="I1392" s="51">
        <f t="shared" si="214"/>
        <v>0</v>
      </c>
      <c r="K1392" s="33" t="s">
        <v>48</v>
      </c>
      <c r="L1392" s="33" t="str">
        <f t="shared" si="212"/>
        <v>INF</v>
      </c>
      <c r="M1392" s="33" t="str">
        <f t="shared" si="213"/>
        <v>ECP</v>
      </c>
      <c r="O1392"/>
      <c r="P1392"/>
    </row>
    <row r="1393" spans="1:22" ht="12.75" customHeight="1" x14ac:dyDescent="0.45">
      <c r="A1393" s="49"/>
      <c r="B1393" s="49" t="s">
        <v>193</v>
      </c>
      <c r="C1393" s="51" t="s">
        <v>208</v>
      </c>
      <c r="D1393" s="51">
        <v>0</v>
      </c>
      <c r="E1393" s="51">
        <v>0</v>
      </c>
      <c r="F1393" s="51" t="s">
        <v>208</v>
      </c>
      <c r="G1393" s="51"/>
      <c r="H1393" s="51">
        <v>0</v>
      </c>
      <c r="I1393" s="51">
        <f t="shared" si="214"/>
        <v>0</v>
      </c>
      <c r="K1393" s="33" t="s">
        <v>48</v>
      </c>
      <c r="L1393" s="33" t="str">
        <f t="shared" si="212"/>
        <v>INF</v>
      </c>
      <c r="M1393" s="33" t="str">
        <f t="shared" si="213"/>
        <v>OTP</v>
      </c>
      <c r="O1393"/>
      <c r="P1393"/>
    </row>
    <row r="1394" spans="1:22" ht="12.75" customHeight="1" x14ac:dyDescent="0.45">
      <c r="A1394" s="49"/>
      <c r="B1394" s="46" t="s">
        <v>196</v>
      </c>
      <c r="C1394" s="51" t="s">
        <v>208</v>
      </c>
      <c r="D1394" s="51">
        <v>0</v>
      </c>
      <c r="E1394" s="51"/>
      <c r="F1394" s="51">
        <v>1</v>
      </c>
      <c r="G1394" s="51"/>
      <c r="H1394" s="51">
        <v>0</v>
      </c>
      <c r="I1394" s="51">
        <f t="shared" si="214"/>
        <v>0</v>
      </c>
      <c r="K1394" s="33" t="s">
        <v>48</v>
      </c>
      <c r="L1394" s="33" t="str">
        <f t="shared" si="212"/>
        <v>INF</v>
      </c>
      <c r="M1394" s="33">
        <f t="shared" si="213"/>
        <v>0</v>
      </c>
      <c r="O1394"/>
      <c r="P1394"/>
    </row>
    <row r="1395" spans="1:22" ht="12.75" customHeight="1" x14ac:dyDescent="0.45">
      <c r="A1395" s="49"/>
      <c r="B1395" s="49" t="s">
        <v>198</v>
      </c>
      <c r="C1395" s="51" t="s">
        <v>208</v>
      </c>
      <c r="D1395" s="51">
        <v>0</v>
      </c>
      <c r="E1395" s="51"/>
      <c r="F1395" s="51">
        <v>1</v>
      </c>
      <c r="G1395" s="51"/>
      <c r="H1395" s="51">
        <v>0</v>
      </c>
      <c r="I1395" s="51">
        <f t="shared" si="214"/>
        <v>0</v>
      </c>
      <c r="K1395" s="33" t="s">
        <v>48</v>
      </c>
      <c r="L1395" s="33" t="str">
        <f t="shared" si="212"/>
        <v>INF</v>
      </c>
      <c r="M1395" s="33" t="str">
        <f t="shared" si="213"/>
        <v>SPC</v>
      </c>
      <c r="O1395"/>
      <c r="P1395"/>
    </row>
    <row r="1396" spans="1:22" ht="12.75" customHeight="1" x14ac:dyDescent="0.45">
      <c r="A1396" s="49"/>
      <c r="B1396" s="49" t="s">
        <v>201</v>
      </c>
      <c r="C1396" s="51" t="s">
        <v>208</v>
      </c>
      <c r="D1396" s="51"/>
      <c r="E1396" s="51"/>
      <c r="F1396" s="51"/>
      <c r="G1396" s="51"/>
      <c r="H1396" s="51" t="s">
        <v>185</v>
      </c>
      <c r="I1396" s="51">
        <f t="shared" si="214"/>
        <v>0</v>
      </c>
      <c r="K1396" s="33" t="s">
        <v>48</v>
      </c>
      <c r="L1396" s="33" t="str">
        <f t="shared" si="212"/>
        <v>INF</v>
      </c>
      <c r="M1396" s="33" t="str">
        <f t="shared" si="213"/>
        <v>LIG</v>
      </c>
      <c r="O1396"/>
      <c r="P1396"/>
    </row>
    <row r="1397" spans="1:22" ht="12.75" customHeight="1" x14ac:dyDescent="0.45">
      <c r="A1397" s="49"/>
      <c r="B1397" s="49" t="s">
        <v>204</v>
      </c>
      <c r="C1397" s="51" t="s">
        <v>208</v>
      </c>
      <c r="D1397" s="51">
        <v>0</v>
      </c>
      <c r="E1397" s="51"/>
      <c r="F1397" s="51" t="s">
        <v>208</v>
      </c>
      <c r="G1397" s="51"/>
      <c r="H1397" s="51">
        <v>0</v>
      </c>
      <c r="I1397" s="51">
        <f t="shared" si="214"/>
        <v>0</v>
      </c>
      <c r="K1397" s="33" t="s">
        <v>48</v>
      </c>
      <c r="L1397" s="33" t="str">
        <f t="shared" si="212"/>
        <v>INF</v>
      </c>
      <c r="M1397" s="33" t="str">
        <f t="shared" si="213"/>
        <v>OTH</v>
      </c>
      <c r="O1397"/>
      <c r="P1397"/>
    </row>
    <row r="1398" spans="1:22" ht="12.75" customHeight="1" x14ac:dyDescent="0.45">
      <c r="A1398" s="49"/>
      <c r="B1398" s="49" t="s">
        <v>207</v>
      </c>
      <c r="C1398" s="51" t="s">
        <v>208</v>
      </c>
      <c r="D1398" s="51"/>
      <c r="E1398" s="51"/>
      <c r="F1398" s="51">
        <v>0</v>
      </c>
      <c r="G1398" s="51"/>
      <c r="H1398" s="51" t="s">
        <v>185</v>
      </c>
      <c r="I1398" s="51">
        <f t="shared" si="214"/>
        <v>0</v>
      </c>
      <c r="K1398" s="33" t="s">
        <v>48</v>
      </c>
      <c r="L1398" s="33" t="str">
        <f t="shared" si="212"/>
        <v>INF</v>
      </c>
      <c r="M1398" s="33" t="str">
        <f t="shared" si="213"/>
        <v>OTH</v>
      </c>
      <c r="O1398"/>
      <c r="P1398"/>
    </row>
    <row r="1399" spans="1:22" ht="12.75" customHeight="1" x14ac:dyDescent="0.45">
      <c r="A1399" s="49"/>
      <c r="B1399" s="49" t="s">
        <v>210</v>
      </c>
      <c r="C1399" s="51" t="s">
        <v>185</v>
      </c>
      <c r="D1399" s="51">
        <v>0</v>
      </c>
      <c r="E1399" s="51">
        <v>0</v>
      </c>
      <c r="F1399" s="51">
        <v>0</v>
      </c>
      <c r="G1399" s="51">
        <v>0</v>
      </c>
      <c r="H1399" s="51">
        <v>0</v>
      </c>
      <c r="I1399" s="51">
        <f t="shared" si="214"/>
        <v>0</v>
      </c>
      <c r="K1399" s="33" t="s">
        <v>48</v>
      </c>
      <c r="L1399" s="33" t="str">
        <f t="shared" si="212"/>
        <v>INF</v>
      </c>
      <c r="M1399" s="33" t="str">
        <f t="shared" si="213"/>
        <v>OTH</v>
      </c>
      <c r="O1399"/>
      <c r="P1399"/>
    </row>
    <row r="1400" spans="1:22" ht="12.75" customHeight="1" x14ac:dyDescent="0.45">
      <c r="A1400" s="49"/>
      <c r="B1400" s="49" t="s">
        <v>211</v>
      </c>
      <c r="C1400" s="51" t="s">
        <v>208</v>
      </c>
      <c r="D1400" s="51">
        <v>0</v>
      </c>
      <c r="E1400" s="51"/>
      <c r="F1400" s="51">
        <v>0</v>
      </c>
      <c r="G1400" s="51"/>
      <c r="H1400" s="51">
        <v>0</v>
      </c>
      <c r="I1400" s="51">
        <f t="shared" si="214"/>
        <v>0</v>
      </c>
      <c r="K1400" s="33" t="s">
        <v>48</v>
      </c>
      <c r="L1400" s="33" t="str">
        <f t="shared" si="212"/>
        <v>INF</v>
      </c>
      <c r="M1400" s="33" t="str">
        <f t="shared" si="213"/>
        <v>OTH</v>
      </c>
      <c r="O1400"/>
      <c r="P1400"/>
    </row>
    <row r="1401" spans="1:22" ht="12.75" customHeight="1" x14ac:dyDescent="0.45">
      <c r="A1401" s="49"/>
      <c r="B1401" s="46" t="s">
        <v>213</v>
      </c>
      <c r="C1401" s="51">
        <v>0</v>
      </c>
      <c r="D1401" s="51">
        <v>0</v>
      </c>
      <c r="E1401" s="51">
        <v>0</v>
      </c>
      <c r="F1401" s="51">
        <v>0</v>
      </c>
      <c r="G1401" s="51"/>
      <c r="H1401" s="51">
        <v>0</v>
      </c>
      <c r="I1401" s="51">
        <f t="shared" si="214"/>
        <v>0</v>
      </c>
      <c r="K1401" s="33" t="s">
        <v>48</v>
      </c>
      <c r="L1401" s="33" t="str">
        <f t="shared" si="212"/>
        <v>INF</v>
      </c>
      <c r="M1401" s="33">
        <f t="shared" si="213"/>
        <v>0</v>
      </c>
      <c r="O1401"/>
      <c r="P1401"/>
    </row>
    <row r="1402" spans="1:22" ht="12.75" customHeight="1" x14ac:dyDescent="0.45">
      <c r="A1402" s="49"/>
      <c r="B1402" s="49"/>
      <c r="C1402" s="51"/>
      <c r="D1402" s="51"/>
      <c r="E1402" s="51"/>
      <c r="F1402" s="51"/>
      <c r="G1402" s="51"/>
      <c r="H1402" s="51"/>
      <c r="I1402" s="51">
        <f t="shared" si="214"/>
        <v>0</v>
      </c>
      <c r="K1402" s="33" t="s">
        <v>48</v>
      </c>
      <c r="L1402" s="33" t="str">
        <f t="shared" si="212"/>
        <v>INF</v>
      </c>
      <c r="M1402" s="33">
        <f t="shared" si="213"/>
        <v>0</v>
      </c>
      <c r="O1402"/>
      <c r="P1402"/>
      <c r="Q1402" s="33"/>
      <c r="R1402" s="33"/>
      <c r="S1402" s="33"/>
      <c r="T1402" s="33"/>
      <c r="U1402" s="33"/>
      <c r="V1402" s="33"/>
    </row>
    <row r="1403" spans="1:22" s="33" customFormat="1" ht="12.75" customHeight="1" x14ac:dyDescent="0.45">
      <c r="A1403" s="46" t="s">
        <v>338</v>
      </c>
      <c r="B1403" s="46" t="s">
        <v>339</v>
      </c>
      <c r="C1403" s="55"/>
      <c r="D1403" s="55"/>
      <c r="E1403" s="55"/>
      <c r="F1403" s="55"/>
      <c r="G1403" s="55"/>
      <c r="H1403" s="55"/>
      <c r="I1403" s="55">
        <f t="shared" si="214"/>
        <v>0</v>
      </c>
      <c r="K1403" s="33" t="s">
        <v>48</v>
      </c>
      <c r="L1403" s="33" t="str">
        <f t="shared" si="212"/>
        <v>INF</v>
      </c>
      <c r="M1403" s="33">
        <f t="shared" si="213"/>
        <v>0</v>
      </c>
      <c r="O1403"/>
      <c r="P1403"/>
      <c r="Q1403" s="22"/>
      <c r="R1403" s="22"/>
      <c r="S1403" s="22"/>
      <c r="T1403" s="22"/>
      <c r="U1403" s="22"/>
      <c r="V1403" s="22"/>
    </row>
    <row r="1404" spans="1:22" ht="12.75" customHeight="1" x14ac:dyDescent="0.45">
      <c r="A1404" s="49"/>
      <c r="B1404" s="49"/>
      <c r="C1404" s="51"/>
      <c r="D1404" s="51"/>
      <c r="E1404" s="51"/>
      <c r="F1404" s="51"/>
      <c r="G1404" s="51"/>
      <c r="H1404" s="51"/>
      <c r="I1404" s="51">
        <f t="shared" si="214"/>
        <v>0</v>
      </c>
      <c r="K1404" s="33" t="s">
        <v>48</v>
      </c>
      <c r="L1404" s="33" t="str">
        <f t="shared" si="212"/>
        <v>INF</v>
      </c>
      <c r="M1404" s="33">
        <f t="shared" si="213"/>
        <v>0</v>
      </c>
      <c r="O1404"/>
      <c r="P1404"/>
    </row>
    <row r="1405" spans="1:22" ht="12.75" customHeight="1" x14ac:dyDescent="0.45">
      <c r="A1405" s="49"/>
      <c r="B1405" s="49"/>
      <c r="C1405" s="51"/>
      <c r="D1405" s="51"/>
      <c r="E1405" s="51"/>
      <c r="F1405" s="51"/>
      <c r="G1405" s="51"/>
      <c r="H1405" s="51"/>
      <c r="I1405" s="51">
        <f t="shared" si="214"/>
        <v>0</v>
      </c>
      <c r="K1405" s="33" t="s">
        <v>48</v>
      </c>
      <c r="L1405" s="33" t="str">
        <f t="shared" si="212"/>
        <v>INF</v>
      </c>
      <c r="M1405" s="33">
        <f t="shared" si="213"/>
        <v>0</v>
      </c>
      <c r="O1405"/>
      <c r="P1405"/>
    </row>
    <row r="1406" spans="1:22" ht="12.75" customHeight="1" x14ac:dyDescent="0.45">
      <c r="A1406" s="49"/>
      <c r="B1406" s="46" t="s">
        <v>176</v>
      </c>
      <c r="C1406" s="51">
        <v>18</v>
      </c>
      <c r="D1406" s="51">
        <v>0</v>
      </c>
      <c r="E1406" s="51"/>
      <c r="F1406" s="51">
        <v>54</v>
      </c>
      <c r="G1406" s="51"/>
      <c r="H1406" s="51">
        <v>0</v>
      </c>
      <c r="I1406" s="51">
        <f t="shared" si="214"/>
        <v>0</v>
      </c>
      <c r="K1406" s="33" t="s">
        <v>48</v>
      </c>
      <c r="L1406" s="33" t="str">
        <f t="shared" si="212"/>
        <v>INF</v>
      </c>
      <c r="M1406" s="33">
        <f t="shared" si="213"/>
        <v>0</v>
      </c>
      <c r="O1406"/>
      <c r="P1406"/>
    </row>
    <row r="1407" spans="1:22" ht="12.75" customHeight="1" x14ac:dyDescent="0.45">
      <c r="A1407" s="49"/>
      <c r="B1407" s="46" t="s">
        <v>170</v>
      </c>
      <c r="C1407" s="51" t="s">
        <v>208</v>
      </c>
      <c r="D1407" s="51">
        <v>0</v>
      </c>
      <c r="E1407" s="51"/>
      <c r="F1407" s="51">
        <v>1</v>
      </c>
      <c r="G1407" s="51">
        <v>0</v>
      </c>
      <c r="H1407" s="51">
        <v>0</v>
      </c>
      <c r="I1407" s="51">
        <f t="shared" si="214"/>
        <v>0</v>
      </c>
      <c r="K1407" s="33" t="s">
        <v>48</v>
      </c>
      <c r="L1407" s="33" t="str">
        <f t="shared" si="212"/>
        <v>INF</v>
      </c>
      <c r="M1407" s="33">
        <f t="shared" si="213"/>
        <v>0</v>
      </c>
      <c r="O1407"/>
      <c r="P1407"/>
    </row>
    <row r="1408" spans="1:22" ht="12.75" customHeight="1" x14ac:dyDescent="0.45">
      <c r="A1408" s="49"/>
      <c r="B1408" s="49" t="s">
        <v>172</v>
      </c>
      <c r="C1408" s="51" t="s">
        <v>208</v>
      </c>
      <c r="D1408" s="51">
        <v>0</v>
      </c>
      <c r="E1408" s="51">
        <v>0</v>
      </c>
      <c r="F1408" s="51" t="s">
        <v>208</v>
      </c>
      <c r="G1408" s="51">
        <v>0</v>
      </c>
      <c r="H1408" s="51">
        <v>0</v>
      </c>
      <c r="I1408" s="51">
        <f t="shared" si="214"/>
        <v>0</v>
      </c>
      <c r="K1408" s="33" t="s">
        <v>48</v>
      </c>
      <c r="L1408" s="33" t="str">
        <f t="shared" si="212"/>
        <v>INF</v>
      </c>
      <c r="M1408" s="33" t="str">
        <f t="shared" si="213"/>
        <v>STM</v>
      </c>
      <c r="O1408"/>
      <c r="P1408"/>
    </row>
    <row r="1409" spans="1:22" ht="12.75" customHeight="1" x14ac:dyDescent="0.45">
      <c r="A1409" s="49"/>
      <c r="B1409" s="49" t="s">
        <v>175</v>
      </c>
      <c r="C1409" s="51" t="s">
        <v>185</v>
      </c>
      <c r="D1409" s="51">
        <v>0</v>
      </c>
      <c r="E1409" s="51"/>
      <c r="F1409" s="51" t="s">
        <v>208</v>
      </c>
      <c r="G1409" s="51">
        <v>0</v>
      </c>
      <c r="H1409" s="51">
        <v>0</v>
      </c>
      <c r="I1409" s="51">
        <f t="shared" si="214"/>
        <v>0</v>
      </c>
      <c r="K1409" s="33" t="s">
        <v>48</v>
      </c>
      <c r="L1409" s="33" t="str">
        <f t="shared" si="212"/>
        <v>INF</v>
      </c>
      <c r="M1409" s="33">
        <f t="shared" si="213"/>
        <v>0</v>
      </c>
      <c r="O1409"/>
      <c r="P1409"/>
    </row>
    <row r="1410" spans="1:22" ht="12.75" customHeight="1" x14ac:dyDescent="0.45">
      <c r="A1410" s="49"/>
      <c r="B1410" s="46" t="s">
        <v>178</v>
      </c>
      <c r="C1410" s="51">
        <v>16</v>
      </c>
      <c r="D1410" s="51">
        <v>0</v>
      </c>
      <c r="E1410" s="51"/>
      <c r="F1410" s="51">
        <v>51</v>
      </c>
      <c r="G1410" s="51"/>
      <c r="H1410" s="51">
        <v>0</v>
      </c>
      <c r="I1410" s="51">
        <f t="shared" si="214"/>
        <v>0</v>
      </c>
      <c r="K1410" s="33" t="s">
        <v>48</v>
      </c>
      <c r="L1410" s="33" t="str">
        <f t="shared" si="212"/>
        <v>INF</v>
      </c>
      <c r="M1410" s="33">
        <f t="shared" si="213"/>
        <v>0</v>
      </c>
      <c r="O1410"/>
      <c r="P1410"/>
    </row>
    <row r="1411" spans="1:22" ht="12.75" customHeight="1" x14ac:dyDescent="0.45">
      <c r="A1411" s="49"/>
      <c r="B1411" s="49" t="s">
        <v>180</v>
      </c>
      <c r="C1411" s="51">
        <v>2</v>
      </c>
      <c r="D1411" s="51">
        <v>0</v>
      </c>
      <c r="E1411" s="51">
        <v>0</v>
      </c>
      <c r="F1411" s="51">
        <v>50</v>
      </c>
      <c r="G1411" s="51"/>
      <c r="H1411" s="51">
        <v>0</v>
      </c>
      <c r="I1411" s="51">
        <f t="shared" si="214"/>
        <v>0</v>
      </c>
      <c r="K1411" s="33" t="s">
        <v>48</v>
      </c>
      <c r="L1411" s="33" t="str">
        <f t="shared" si="212"/>
        <v>INF</v>
      </c>
      <c r="M1411" s="33" t="str">
        <f t="shared" si="213"/>
        <v>PRH</v>
      </c>
      <c r="O1411"/>
      <c r="P1411"/>
    </row>
    <row r="1412" spans="1:22" ht="12.75" customHeight="1" x14ac:dyDescent="0.45">
      <c r="A1412" s="49"/>
      <c r="B1412" s="49" t="s">
        <v>183</v>
      </c>
      <c r="C1412" s="51">
        <v>1</v>
      </c>
      <c r="D1412" s="51">
        <v>0</v>
      </c>
      <c r="E1412" s="51">
        <v>0</v>
      </c>
      <c r="F1412" s="51">
        <v>0</v>
      </c>
      <c r="G1412" s="51">
        <v>0</v>
      </c>
      <c r="H1412" s="51">
        <v>0</v>
      </c>
      <c r="I1412" s="51">
        <f t="shared" si="214"/>
        <v>0</v>
      </c>
      <c r="K1412" s="33" t="s">
        <v>48</v>
      </c>
      <c r="L1412" s="33" t="str">
        <f t="shared" si="212"/>
        <v>INF</v>
      </c>
      <c r="M1412" s="33" t="str">
        <f t="shared" si="213"/>
        <v>PRC</v>
      </c>
      <c r="O1412"/>
      <c r="P1412"/>
    </row>
    <row r="1413" spans="1:22" ht="12.75" customHeight="1" x14ac:dyDescent="0.45">
      <c r="A1413" s="49"/>
      <c r="B1413" s="49" t="s">
        <v>187</v>
      </c>
      <c r="C1413" s="51">
        <v>13</v>
      </c>
      <c r="D1413" s="51">
        <v>0</v>
      </c>
      <c r="E1413" s="51"/>
      <c r="F1413" s="51" t="s">
        <v>208</v>
      </c>
      <c r="G1413" s="51"/>
      <c r="H1413" s="51">
        <v>0</v>
      </c>
      <c r="I1413" s="51">
        <f t="shared" si="214"/>
        <v>0</v>
      </c>
      <c r="K1413" s="33" t="s">
        <v>48</v>
      </c>
      <c r="L1413" s="33" t="str">
        <f t="shared" si="212"/>
        <v>INF</v>
      </c>
      <c r="M1413" s="33" t="str">
        <f t="shared" si="213"/>
        <v>MDR</v>
      </c>
      <c r="O1413"/>
      <c r="P1413"/>
    </row>
    <row r="1414" spans="1:22" ht="12.75" customHeight="1" x14ac:dyDescent="0.45">
      <c r="A1414" s="49"/>
      <c r="B1414" s="49" t="s">
        <v>190</v>
      </c>
      <c r="C1414" s="51" t="s">
        <v>208</v>
      </c>
      <c r="D1414" s="51"/>
      <c r="E1414" s="51"/>
      <c r="F1414" s="51"/>
      <c r="G1414" s="51"/>
      <c r="H1414" s="51" t="s">
        <v>185</v>
      </c>
      <c r="I1414" s="51">
        <f t="shared" si="214"/>
        <v>0</v>
      </c>
      <c r="K1414" s="33" t="s">
        <v>48</v>
      </c>
      <c r="L1414" s="33" t="str">
        <f t="shared" si="212"/>
        <v>INF</v>
      </c>
      <c r="M1414" s="33" t="str">
        <f t="shared" si="213"/>
        <v>ECP</v>
      </c>
      <c r="O1414"/>
      <c r="P1414"/>
    </row>
    <row r="1415" spans="1:22" ht="12.75" customHeight="1" x14ac:dyDescent="0.45">
      <c r="A1415" s="49"/>
      <c r="B1415" s="49" t="s">
        <v>193</v>
      </c>
      <c r="C1415" s="51" t="s">
        <v>208</v>
      </c>
      <c r="D1415" s="51">
        <v>0</v>
      </c>
      <c r="E1415" s="51"/>
      <c r="F1415" s="51">
        <v>2</v>
      </c>
      <c r="G1415" s="51"/>
      <c r="H1415" s="51">
        <v>0</v>
      </c>
      <c r="I1415" s="51">
        <f t="shared" si="214"/>
        <v>0</v>
      </c>
      <c r="K1415" s="33" t="s">
        <v>48</v>
      </c>
      <c r="L1415" s="33" t="str">
        <f t="shared" si="212"/>
        <v>INF</v>
      </c>
      <c r="M1415" s="33" t="str">
        <f t="shared" si="213"/>
        <v>OTP</v>
      </c>
      <c r="O1415"/>
      <c r="P1415"/>
    </row>
    <row r="1416" spans="1:22" ht="12.75" customHeight="1" x14ac:dyDescent="0.45">
      <c r="A1416" s="49"/>
      <c r="B1416" s="46" t="s">
        <v>196</v>
      </c>
      <c r="C1416" s="51">
        <v>2</v>
      </c>
      <c r="D1416" s="51">
        <v>0</v>
      </c>
      <c r="E1416" s="51"/>
      <c r="F1416" s="51">
        <v>2</v>
      </c>
      <c r="G1416" s="51"/>
      <c r="H1416" s="51">
        <v>0</v>
      </c>
      <c r="I1416" s="51">
        <f t="shared" si="214"/>
        <v>0</v>
      </c>
      <c r="K1416" s="33" t="s">
        <v>48</v>
      </c>
      <c r="L1416" s="33" t="str">
        <f t="shared" si="212"/>
        <v>INF</v>
      </c>
      <c r="M1416" s="33">
        <f t="shared" si="213"/>
        <v>0</v>
      </c>
      <c r="O1416"/>
      <c r="P1416"/>
    </row>
    <row r="1417" spans="1:22" ht="12.75" customHeight="1" x14ac:dyDescent="0.45">
      <c r="A1417" s="49"/>
      <c r="B1417" s="49" t="s">
        <v>198</v>
      </c>
      <c r="C1417" s="51">
        <v>1</v>
      </c>
      <c r="D1417" s="51">
        <v>0</v>
      </c>
      <c r="E1417" s="51">
        <v>0</v>
      </c>
      <c r="F1417" s="51">
        <v>2</v>
      </c>
      <c r="G1417" s="51">
        <v>0</v>
      </c>
      <c r="H1417" s="51">
        <v>0</v>
      </c>
      <c r="I1417" s="51">
        <f t="shared" si="214"/>
        <v>0</v>
      </c>
      <c r="K1417" s="33" t="s">
        <v>48</v>
      </c>
      <c r="L1417" s="33" t="str">
        <f t="shared" si="212"/>
        <v>INF</v>
      </c>
      <c r="M1417" s="33" t="str">
        <f t="shared" si="213"/>
        <v>SPC</v>
      </c>
      <c r="O1417"/>
      <c r="P1417"/>
    </row>
    <row r="1418" spans="1:22" ht="12.75" customHeight="1" x14ac:dyDescent="0.45">
      <c r="A1418" s="49"/>
      <c r="B1418" s="49" t="s">
        <v>201</v>
      </c>
      <c r="C1418" s="51">
        <v>1</v>
      </c>
      <c r="D1418" s="51"/>
      <c r="E1418" s="51"/>
      <c r="F1418" s="51"/>
      <c r="G1418" s="51"/>
      <c r="H1418" s="51" t="s">
        <v>185</v>
      </c>
      <c r="I1418" s="51">
        <f t="shared" si="214"/>
        <v>0</v>
      </c>
      <c r="K1418" s="33" t="s">
        <v>48</v>
      </c>
      <c r="L1418" s="33" t="str">
        <f t="shared" si="212"/>
        <v>INF</v>
      </c>
      <c r="M1418" s="33" t="str">
        <f t="shared" si="213"/>
        <v>LIG</v>
      </c>
      <c r="O1418"/>
      <c r="P1418"/>
    </row>
    <row r="1419" spans="1:22" ht="12.75" customHeight="1" x14ac:dyDescent="0.45">
      <c r="A1419" s="49"/>
      <c r="B1419" s="49" t="s">
        <v>204</v>
      </c>
      <c r="C1419" s="51" t="s">
        <v>208</v>
      </c>
      <c r="D1419" s="51">
        <v>0</v>
      </c>
      <c r="E1419" s="51">
        <v>0</v>
      </c>
      <c r="F1419" s="51" t="s">
        <v>208</v>
      </c>
      <c r="G1419" s="51">
        <v>0</v>
      </c>
      <c r="H1419" s="51">
        <v>0</v>
      </c>
      <c r="I1419" s="51">
        <f t="shared" si="214"/>
        <v>0</v>
      </c>
      <c r="K1419" s="33" t="s">
        <v>48</v>
      </c>
      <c r="L1419" s="33" t="str">
        <f t="shared" si="212"/>
        <v>INF</v>
      </c>
      <c r="M1419" s="33" t="str">
        <f t="shared" si="213"/>
        <v>OTH</v>
      </c>
      <c r="O1419"/>
      <c r="P1419"/>
    </row>
    <row r="1420" spans="1:22" ht="12.75" customHeight="1" x14ac:dyDescent="0.45">
      <c r="A1420" s="49"/>
      <c r="B1420" s="49" t="s">
        <v>207</v>
      </c>
      <c r="C1420" s="51" t="s">
        <v>208</v>
      </c>
      <c r="D1420" s="51"/>
      <c r="E1420" s="51"/>
      <c r="F1420" s="51">
        <v>0</v>
      </c>
      <c r="G1420" s="51"/>
      <c r="H1420" s="51" t="s">
        <v>185</v>
      </c>
      <c r="I1420" s="51">
        <f t="shared" si="214"/>
        <v>0</v>
      </c>
      <c r="K1420" s="33" t="s">
        <v>48</v>
      </c>
      <c r="L1420" s="33" t="str">
        <f t="shared" si="212"/>
        <v>INF</v>
      </c>
      <c r="M1420" s="33" t="str">
        <f t="shared" si="213"/>
        <v>OTH</v>
      </c>
      <c r="O1420"/>
      <c r="P1420"/>
    </row>
    <row r="1421" spans="1:22" ht="12.75" customHeight="1" x14ac:dyDescent="0.45">
      <c r="A1421" s="49"/>
      <c r="B1421" s="49" t="s">
        <v>210</v>
      </c>
      <c r="C1421" s="51" t="s">
        <v>185</v>
      </c>
      <c r="D1421" s="51">
        <v>0</v>
      </c>
      <c r="E1421" s="51">
        <v>0</v>
      </c>
      <c r="F1421" s="51">
        <v>0</v>
      </c>
      <c r="G1421" s="51">
        <v>0</v>
      </c>
      <c r="H1421" s="51">
        <v>0</v>
      </c>
      <c r="I1421" s="51">
        <f t="shared" si="214"/>
        <v>0</v>
      </c>
      <c r="K1421" s="33" t="s">
        <v>48</v>
      </c>
      <c r="L1421" s="33" t="str">
        <f t="shared" si="212"/>
        <v>INF</v>
      </c>
      <c r="M1421" s="33" t="str">
        <f t="shared" si="213"/>
        <v>OTH</v>
      </c>
      <c r="O1421"/>
      <c r="P1421"/>
    </row>
    <row r="1422" spans="1:22" ht="12.75" customHeight="1" x14ac:dyDescent="0.45">
      <c r="A1422" s="49"/>
      <c r="B1422" s="49" t="s">
        <v>211</v>
      </c>
      <c r="C1422" s="51">
        <v>0</v>
      </c>
      <c r="D1422" s="51">
        <v>0</v>
      </c>
      <c r="E1422" s="51"/>
      <c r="F1422" s="51">
        <v>0</v>
      </c>
      <c r="G1422" s="51"/>
      <c r="H1422" s="51">
        <v>0</v>
      </c>
      <c r="I1422" s="51">
        <f t="shared" si="214"/>
        <v>0</v>
      </c>
      <c r="K1422" s="33" t="s">
        <v>48</v>
      </c>
      <c r="L1422" s="33" t="str">
        <f t="shared" si="212"/>
        <v>INF</v>
      </c>
      <c r="M1422" s="33" t="str">
        <f t="shared" si="213"/>
        <v>OTH</v>
      </c>
      <c r="O1422"/>
      <c r="P1422"/>
    </row>
    <row r="1423" spans="1:22" ht="12.75" customHeight="1" x14ac:dyDescent="0.45">
      <c r="A1423" s="49"/>
      <c r="B1423" s="46" t="s">
        <v>213</v>
      </c>
      <c r="C1423" s="51">
        <v>0</v>
      </c>
      <c r="D1423" s="51">
        <v>0</v>
      </c>
      <c r="E1423" s="51">
        <v>0</v>
      </c>
      <c r="F1423" s="51">
        <v>0</v>
      </c>
      <c r="G1423" s="51">
        <v>0</v>
      </c>
      <c r="H1423" s="51">
        <v>0</v>
      </c>
      <c r="I1423" s="51">
        <f t="shared" si="214"/>
        <v>0</v>
      </c>
      <c r="K1423" s="33" t="s">
        <v>48</v>
      </c>
      <c r="L1423" s="33" t="str">
        <f t="shared" si="212"/>
        <v>INF</v>
      </c>
      <c r="M1423" s="33">
        <f t="shared" si="213"/>
        <v>0</v>
      </c>
      <c r="O1423"/>
      <c r="P1423"/>
    </row>
    <row r="1424" spans="1:22" ht="12.75" customHeight="1" x14ac:dyDescent="0.45">
      <c r="A1424" s="49"/>
      <c r="B1424" s="49"/>
      <c r="C1424" s="51"/>
      <c r="D1424" s="51"/>
      <c r="E1424" s="51"/>
      <c r="F1424" s="51"/>
      <c r="G1424" s="51"/>
      <c r="H1424" s="51"/>
      <c r="I1424" s="51">
        <f t="shared" si="214"/>
        <v>0</v>
      </c>
      <c r="K1424" s="33" t="s">
        <v>48</v>
      </c>
      <c r="L1424" s="33" t="str">
        <f t="shared" si="212"/>
        <v>INF</v>
      </c>
      <c r="M1424" s="33">
        <f t="shared" si="213"/>
        <v>0</v>
      </c>
      <c r="O1424"/>
      <c r="P1424"/>
      <c r="Q1424" s="33"/>
      <c r="R1424" s="33"/>
      <c r="S1424" s="33"/>
      <c r="T1424" s="33"/>
      <c r="U1424" s="33"/>
      <c r="V1424" s="33"/>
    </row>
    <row r="1425" spans="1:22" s="33" customFormat="1" ht="12.75" customHeight="1" x14ac:dyDescent="0.45">
      <c r="A1425" s="46" t="s">
        <v>340</v>
      </c>
      <c r="B1425" s="46" t="s">
        <v>341</v>
      </c>
      <c r="C1425" s="55"/>
      <c r="D1425" s="55"/>
      <c r="E1425" s="55"/>
      <c r="F1425" s="55"/>
      <c r="G1425" s="55"/>
      <c r="H1425" s="55"/>
      <c r="I1425" s="55">
        <f t="shared" si="214"/>
        <v>0</v>
      </c>
      <c r="K1425" s="33" t="s">
        <v>48</v>
      </c>
      <c r="L1425" s="33" t="str">
        <f t="shared" si="212"/>
        <v>INF</v>
      </c>
      <c r="M1425" s="33">
        <f t="shared" si="213"/>
        <v>0</v>
      </c>
      <c r="O1425"/>
      <c r="P1425"/>
      <c r="Q1425" s="22"/>
      <c r="R1425" s="22"/>
      <c r="S1425" s="22"/>
      <c r="T1425" s="22"/>
      <c r="U1425" s="22"/>
      <c r="V1425" s="22"/>
    </row>
    <row r="1426" spans="1:22" ht="12.75" customHeight="1" x14ac:dyDescent="0.45">
      <c r="A1426" s="49"/>
      <c r="B1426" s="49"/>
      <c r="C1426" s="51"/>
      <c r="D1426" s="51"/>
      <c r="E1426" s="51"/>
      <c r="F1426" s="51"/>
      <c r="G1426" s="51"/>
      <c r="H1426" s="51"/>
      <c r="I1426" s="51">
        <f t="shared" si="214"/>
        <v>0</v>
      </c>
      <c r="K1426" s="33" t="s">
        <v>48</v>
      </c>
      <c r="L1426" s="33" t="str">
        <f t="shared" ref="L1426:L1489" si="215">IFERROR(VLOOKUP(K1426,$O$17:$P$38,2,FALSE),"")</f>
        <v>INF</v>
      </c>
      <c r="M1426" s="33">
        <f t="shared" ref="M1426:M1489" si="216">IFERROR(VLOOKUP(B1426,$Z$17:$AA$33,2,FALSE),0)</f>
        <v>0</v>
      </c>
      <c r="O1426"/>
      <c r="P1426"/>
    </row>
    <row r="1427" spans="1:22" ht="12.75" customHeight="1" x14ac:dyDescent="0.45">
      <c r="A1427" s="49"/>
      <c r="B1427" s="49"/>
      <c r="C1427" s="51"/>
      <c r="D1427" s="51"/>
      <c r="E1427" s="51"/>
      <c r="F1427" s="51"/>
      <c r="G1427" s="51"/>
      <c r="H1427" s="51"/>
      <c r="I1427" s="51">
        <f t="shared" si="214"/>
        <v>0</v>
      </c>
      <c r="K1427" s="33" t="s">
        <v>48</v>
      </c>
      <c r="L1427" s="33" t="str">
        <f t="shared" si="215"/>
        <v>INF</v>
      </c>
      <c r="M1427" s="33">
        <f t="shared" si="216"/>
        <v>0</v>
      </c>
      <c r="O1427"/>
      <c r="P1427"/>
    </row>
    <row r="1428" spans="1:22" ht="12.75" customHeight="1" x14ac:dyDescent="0.45">
      <c r="A1428" s="49"/>
      <c r="B1428" s="46" t="s">
        <v>176</v>
      </c>
      <c r="C1428" s="51">
        <v>7</v>
      </c>
      <c r="D1428" s="51">
        <v>0</v>
      </c>
      <c r="E1428" s="51"/>
      <c r="F1428" s="51">
        <v>17</v>
      </c>
      <c r="G1428" s="51"/>
      <c r="H1428" s="51">
        <v>0</v>
      </c>
      <c r="I1428" s="51">
        <f t="shared" si="214"/>
        <v>0</v>
      </c>
      <c r="K1428" s="33" t="s">
        <v>48</v>
      </c>
      <c r="L1428" s="33" t="str">
        <f t="shared" si="215"/>
        <v>INF</v>
      </c>
      <c r="M1428" s="33">
        <f t="shared" si="216"/>
        <v>0</v>
      </c>
      <c r="O1428"/>
      <c r="P1428"/>
    </row>
    <row r="1429" spans="1:22" ht="12.75" customHeight="1" x14ac:dyDescent="0.45">
      <c r="A1429" s="49"/>
      <c r="B1429" s="46" t="s">
        <v>170</v>
      </c>
      <c r="C1429" s="51" t="s">
        <v>208</v>
      </c>
      <c r="D1429" s="51">
        <v>0</v>
      </c>
      <c r="E1429" s="51">
        <v>0</v>
      </c>
      <c r="F1429" s="51">
        <v>1</v>
      </c>
      <c r="G1429" s="51"/>
      <c r="H1429" s="51">
        <v>0</v>
      </c>
      <c r="I1429" s="51">
        <f t="shared" ref="I1429:I1492" si="217">G1429+E1429+D1429</f>
        <v>0</v>
      </c>
      <c r="K1429" s="33" t="s">
        <v>48</v>
      </c>
      <c r="L1429" s="33" t="str">
        <f t="shared" si="215"/>
        <v>INF</v>
      </c>
      <c r="M1429" s="33">
        <f t="shared" si="216"/>
        <v>0</v>
      </c>
      <c r="O1429"/>
      <c r="P1429"/>
    </row>
    <row r="1430" spans="1:22" ht="12.75" customHeight="1" x14ac:dyDescent="0.45">
      <c r="A1430" s="49"/>
      <c r="B1430" s="49" t="s">
        <v>172</v>
      </c>
      <c r="C1430" s="51" t="s">
        <v>208</v>
      </c>
      <c r="D1430" s="51">
        <v>0</v>
      </c>
      <c r="E1430" s="51">
        <v>0</v>
      </c>
      <c r="F1430" s="51" t="s">
        <v>208</v>
      </c>
      <c r="G1430" s="51"/>
      <c r="H1430" s="51">
        <v>0</v>
      </c>
      <c r="I1430" s="51">
        <f t="shared" si="217"/>
        <v>0</v>
      </c>
      <c r="K1430" s="33" t="s">
        <v>48</v>
      </c>
      <c r="L1430" s="33" t="str">
        <f t="shared" si="215"/>
        <v>INF</v>
      </c>
      <c r="M1430" s="33" t="str">
        <f t="shared" si="216"/>
        <v>STM</v>
      </c>
      <c r="O1430"/>
      <c r="P1430"/>
    </row>
    <row r="1431" spans="1:22" ht="12.75" customHeight="1" x14ac:dyDescent="0.45">
      <c r="A1431" s="49"/>
      <c r="B1431" s="49" t="s">
        <v>175</v>
      </c>
      <c r="C1431" s="51" t="s">
        <v>185</v>
      </c>
      <c r="D1431" s="51">
        <v>0</v>
      </c>
      <c r="E1431" s="51">
        <v>0</v>
      </c>
      <c r="F1431" s="51">
        <v>1</v>
      </c>
      <c r="G1431" s="51"/>
      <c r="H1431" s="51">
        <v>0</v>
      </c>
      <c r="I1431" s="51">
        <f t="shared" si="217"/>
        <v>0</v>
      </c>
      <c r="K1431" s="33" t="s">
        <v>48</v>
      </c>
      <c r="L1431" s="33" t="str">
        <f t="shared" si="215"/>
        <v>INF</v>
      </c>
      <c r="M1431" s="33">
        <f t="shared" si="216"/>
        <v>0</v>
      </c>
      <c r="O1431"/>
      <c r="P1431"/>
    </row>
    <row r="1432" spans="1:22" ht="12.75" customHeight="1" x14ac:dyDescent="0.45">
      <c r="A1432" s="49"/>
      <c r="B1432" s="49" t="s">
        <v>178</v>
      </c>
      <c r="C1432" s="51">
        <v>5</v>
      </c>
      <c r="D1432" s="51">
        <v>0</v>
      </c>
      <c r="E1432" s="51"/>
      <c r="F1432" s="51">
        <v>15</v>
      </c>
      <c r="G1432" s="51"/>
      <c r="H1432" s="51">
        <v>0</v>
      </c>
      <c r="I1432" s="51">
        <f t="shared" si="217"/>
        <v>0</v>
      </c>
      <c r="K1432" s="33" t="s">
        <v>48</v>
      </c>
      <c r="L1432" s="33" t="str">
        <f t="shared" si="215"/>
        <v>INF</v>
      </c>
      <c r="M1432" s="33">
        <f t="shared" si="216"/>
        <v>0</v>
      </c>
      <c r="O1432"/>
      <c r="P1432"/>
    </row>
    <row r="1433" spans="1:22" ht="12.75" customHeight="1" x14ac:dyDescent="0.45">
      <c r="A1433" s="49"/>
      <c r="B1433" s="46" t="s">
        <v>180</v>
      </c>
      <c r="C1433" s="51">
        <v>1</v>
      </c>
      <c r="D1433" s="51">
        <v>0</v>
      </c>
      <c r="E1433" s="51"/>
      <c r="F1433" s="51">
        <v>14</v>
      </c>
      <c r="G1433" s="51"/>
      <c r="H1433" s="51">
        <v>0</v>
      </c>
      <c r="I1433" s="51">
        <f t="shared" si="217"/>
        <v>0</v>
      </c>
      <c r="K1433" s="33" t="s">
        <v>48</v>
      </c>
      <c r="L1433" s="33" t="str">
        <f t="shared" si="215"/>
        <v>INF</v>
      </c>
      <c r="M1433" s="33" t="str">
        <f t="shared" si="216"/>
        <v>PRH</v>
      </c>
      <c r="O1433"/>
      <c r="P1433"/>
    </row>
    <row r="1434" spans="1:22" ht="12.75" customHeight="1" x14ac:dyDescent="0.45">
      <c r="A1434" s="49"/>
      <c r="B1434" s="49" t="s">
        <v>183</v>
      </c>
      <c r="C1434" s="51" t="s">
        <v>208</v>
      </c>
      <c r="D1434" s="51">
        <v>0</v>
      </c>
      <c r="E1434" s="51">
        <v>0</v>
      </c>
      <c r="F1434" s="51" t="s">
        <v>208</v>
      </c>
      <c r="G1434" s="51"/>
      <c r="H1434" s="51">
        <v>0</v>
      </c>
      <c r="I1434" s="51">
        <f t="shared" si="217"/>
        <v>0</v>
      </c>
      <c r="K1434" s="33" t="s">
        <v>48</v>
      </c>
      <c r="L1434" s="33" t="str">
        <f t="shared" si="215"/>
        <v>INF</v>
      </c>
      <c r="M1434" s="33" t="str">
        <f t="shared" si="216"/>
        <v>PRC</v>
      </c>
      <c r="O1434"/>
      <c r="P1434"/>
    </row>
    <row r="1435" spans="1:22" ht="12.75" customHeight="1" x14ac:dyDescent="0.45">
      <c r="A1435" s="49"/>
      <c r="B1435" s="49" t="s">
        <v>187</v>
      </c>
      <c r="C1435" s="51">
        <v>3</v>
      </c>
      <c r="D1435" s="51">
        <v>0</v>
      </c>
      <c r="E1435" s="51">
        <v>0</v>
      </c>
      <c r="F1435" s="51">
        <v>1</v>
      </c>
      <c r="G1435" s="51"/>
      <c r="H1435" s="51">
        <v>0</v>
      </c>
      <c r="I1435" s="51">
        <f t="shared" si="217"/>
        <v>0</v>
      </c>
      <c r="K1435" s="33" t="s">
        <v>48</v>
      </c>
      <c r="L1435" s="33" t="str">
        <f t="shared" si="215"/>
        <v>INF</v>
      </c>
      <c r="M1435" s="33" t="str">
        <f t="shared" si="216"/>
        <v>MDR</v>
      </c>
      <c r="O1435"/>
      <c r="P1435"/>
    </row>
    <row r="1436" spans="1:22" ht="12.75" customHeight="1" x14ac:dyDescent="0.45">
      <c r="A1436" s="49"/>
      <c r="B1436" s="49" t="s">
        <v>190</v>
      </c>
      <c r="C1436" s="51" t="s">
        <v>208</v>
      </c>
      <c r="D1436" s="51"/>
      <c r="E1436" s="51"/>
      <c r="F1436" s="51"/>
      <c r="G1436" s="51"/>
      <c r="H1436" s="51" t="s">
        <v>185</v>
      </c>
      <c r="I1436" s="51">
        <f t="shared" si="217"/>
        <v>0</v>
      </c>
      <c r="K1436" s="33" t="s">
        <v>48</v>
      </c>
      <c r="L1436" s="33" t="str">
        <f t="shared" si="215"/>
        <v>INF</v>
      </c>
      <c r="M1436" s="33" t="str">
        <f t="shared" si="216"/>
        <v>ECP</v>
      </c>
      <c r="O1436"/>
      <c r="P1436"/>
    </row>
    <row r="1437" spans="1:22" ht="12.75" customHeight="1" x14ac:dyDescent="0.45">
      <c r="A1437" s="49"/>
      <c r="B1437" s="49" t="s">
        <v>193</v>
      </c>
      <c r="C1437" s="51" t="s">
        <v>208</v>
      </c>
      <c r="D1437" s="51">
        <v>0</v>
      </c>
      <c r="E1437" s="51">
        <v>0</v>
      </c>
      <c r="F1437" s="51" t="s">
        <v>208</v>
      </c>
      <c r="G1437" s="51"/>
      <c r="H1437" s="51">
        <v>0</v>
      </c>
      <c r="I1437" s="51">
        <f t="shared" si="217"/>
        <v>0</v>
      </c>
      <c r="K1437" s="33" t="s">
        <v>48</v>
      </c>
      <c r="L1437" s="33" t="str">
        <f t="shared" si="215"/>
        <v>INF</v>
      </c>
      <c r="M1437" s="33" t="str">
        <f t="shared" si="216"/>
        <v>OTP</v>
      </c>
      <c r="O1437"/>
      <c r="P1437"/>
    </row>
    <row r="1438" spans="1:22" ht="12.75" customHeight="1" x14ac:dyDescent="0.45">
      <c r="A1438" s="49"/>
      <c r="B1438" s="46" t="s">
        <v>196</v>
      </c>
      <c r="C1438" s="51">
        <v>1</v>
      </c>
      <c r="D1438" s="51">
        <v>0</v>
      </c>
      <c r="E1438" s="51"/>
      <c r="F1438" s="51">
        <v>1</v>
      </c>
      <c r="G1438" s="51"/>
      <c r="H1438" s="51">
        <v>0</v>
      </c>
      <c r="I1438" s="51">
        <f t="shared" si="217"/>
        <v>0</v>
      </c>
      <c r="K1438" s="33" t="s">
        <v>48</v>
      </c>
      <c r="L1438" s="33" t="str">
        <f t="shared" si="215"/>
        <v>INF</v>
      </c>
      <c r="M1438" s="33">
        <f t="shared" si="216"/>
        <v>0</v>
      </c>
      <c r="O1438"/>
      <c r="P1438"/>
    </row>
    <row r="1439" spans="1:22" ht="12.75" customHeight="1" x14ac:dyDescent="0.45">
      <c r="A1439" s="49"/>
      <c r="B1439" s="49" t="s">
        <v>198</v>
      </c>
      <c r="C1439" s="51" t="s">
        <v>208</v>
      </c>
      <c r="D1439" s="51">
        <v>0</v>
      </c>
      <c r="E1439" s="51"/>
      <c r="F1439" s="51">
        <v>1</v>
      </c>
      <c r="G1439" s="51"/>
      <c r="H1439" s="51">
        <v>0</v>
      </c>
      <c r="I1439" s="51">
        <f t="shared" si="217"/>
        <v>0</v>
      </c>
      <c r="K1439" s="33" t="s">
        <v>48</v>
      </c>
      <c r="L1439" s="33" t="str">
        <f t="shared" si="215"/>
        <v>INF</v>
      </c>
      <c r="M1439" s="33" t="str">
        <f t="shared" si="216"/>
        <v>SPC</v>
      </c>
      <c r="O1439"/>
      <c r="P1439"/>
    </row>
    <row r="1440" spans="1:22" ht="12.75" customHeight="1" x14ac:dyDescent="0.45">
      <c r="A1440" s="49"/>
      <c r="B1440" s="49" t="s">
        <v>201</v>
      </c>
      <c r="C1440" s="51">
        <v>1</v>
      </c>
      <c r="D1440" s="51"/>
      <c r="E1440" s="51"/>
      <c r="F1440" s="51"/>
      <c r="G1440" s="51"/>
      <c r="H1440" s="51" t="s">
        <v>185</v>
      </c>
      <c r="I1440" s="51">
        <f t="shared" si="217"/>
        <v>0</v>
      </c>
      <c r="K1440" s="33" t="s">
        <v>48</v>
      </c>
      <c r="L1440" s="33" t="str">
        <f t="shared" si="215"/>
        <v>INF</v>
      </c>
      <c r="M1440" s="33" t="str">
        <f t="shared" si="216"/>
        <v>LIG</v>
      </c>
      <c r="O1440"/>
      <c r="P1440"/>
    </row>
    <row r="1441" spans="1:22" ht="12.75" customHeight="1" x14ac:dyDescent="0.45">
      <c r="A1441" s="49"/>
      <c r="B1441" s="49" t="s">
        <v>204</v>
      </c>
      <c r="C1441" s="51" t="s">
        <v>208</v>
      </c>
      <c r="D1441" s="51">
        <v>0</v>
      </c>
      <c r="E1441" s="51">
        <v>0</v>
      </c>
      <c r="F1441" s="51" t="s">
        <v>208</v>
      </c>
      <c r="G1441" s="51"/>
      <c r="H1441" s="51">
        <v>0</v>
      </c>
      <c r="I1441" s="51">
        <f t="shared" si="217"/>
        <v>0</v>
      </c>
      <c r="K1441" s="33" t="s">
        <v>48</v>
      </c>
      <c r="L1441" s="33" t="str">
        <f t="shared" si="215"/>
        <v>INF</v>
      </c>
      <c r="M1441" s="33" t="str">
        <f t="shared" si="216"/>
        <v>OTH</v>
      </c>
      <c r="O1441"/>
      <c r="P1441"/>
    </row>
    <row r="1442" spans="1:22" ht="12.75" customHeight="1" x14ac:dyDescent="0.45">
      <c r="A1442" s="49"/>
      <c r="B1442" s="49" t="s">
        <v>207</v>
      </c>
      <c r="C1442" s="51" t="s">
        <v>208</v>
      </c>
      <c r="D1442" s="51"/>
      <c r="E1442" s="51"/>
      <c r="F1442" s="51" t="s">
        <v>208</v>
      </c>
      <c r="G1442" s="51"/>
      <c r="H1442" s="51" t="s">
        <v>185</v>
      </c>
      <c r="I1442" s="51">
        <f t="shared" si="217"/>
        <v>0</v>
      </c>
      <c r="K1442" s="33" t="s">
        <v>48</v>
      </c>
      <c r="L1442" s="33" t="str">
        <f t="shared" si="215"/>
        <v>INF</v>
      </c>
      <c r="M1442" s="33" t="str">
        <f t="shared" si="216"/>
        <v>OTH</v>
      </c>
      <c r="O1442"/>
      <c r="P1442"/>
    </row>
    <row r="1443" spans="1:22" ht="12.75" customHeight="1" x14ac:dyDescent="0.45">
      <c r="A1443" s="49"/>
      <c r="B1443" s="49" t="s">
        <v>210</v>
      </c>
      <c r="C1443" s="51" t="s">
        <v>185</v>
      </c>
      <c r="D1443" s="51">
        <v>0</v>
      </c>
      <c r="E1443" s="51">
        <v>0</v>
      </c>
      <c r="F1443" s="51" t="s">
        <v>208</v>
      </c>
      <c r="G1443" s="51">
        <v>0</v>
      </c>
      <c r="H1443" s="51">
        <v>0</v>
      </c>
      <c r="I1443" s="51">
        <f t="shared" si="217"/>
        <v>0</v>
      </c>
      <c r="K1443" s="33" t="s">
        <v>48</v>
      </c>
      <c r="L1443" s="33" t="str">
        <f t="shared" si="215"/>
        <v>INF</v>
      </c>
      <c r="M1443" s="33" t="str">
        <f t="shared" si="216"/>
        <v>OTH</v>
      </c>
      <c r="O1443"/>
      <c r="P1443"/>
    </row>
    <row r="1444" spans="1:22" ht="12.75" customHeight="1" x14ac:dyDescent="0.45">
      <c r="A1444" s="49"/>
      <c r="B1444" s="49" t="s">
        <v>211</v>
      </c>
      <c r="C1444" s="51" t="s">
        <v>208</v>
      </c>
      <c r="D1444" s="51">
        <v>0</v>
      </c>
      <c r="E1444" s="51">
        <v>0</v>
      </c>
      <c r="F1444" s="51">
        <v>0</v>
      </c>
      <c r="G1444" s="51"/>
      <c r="H1444" s="51">
        <v>0</v>
      </c>
      <c r="I1444" s="51">
        <f t="shared" si="217"/>
        <v>0</v>
      </c>
      <c r="K1444" s="33" t="s">
        <v>48</v>
      </c>
      <c r="L1444" s="33" t="str">
        <f t="shared" si="215"/>
        <v>INF</v>
      </c>
      <c r="M1444" s="33" t="str">
        <f t="shared" si="216"/>
        <v>OTH</v>
      </c>
      <c r="O1444"/>
      <c r="P1444"/>
    </row>
    <row r="1445" spans="1:22" ht="12.75" customHeight="1" x14ac:dyDescent="0.45">
      <c r="A1445" s="49"/>
      <c r="B1445" s="46" t="s">
        <v>213</v>
      </c>
      <c r="C1445" s="51" t="s">
        <v>208</v>
      </c>
      <c r="D1445" s="51">
        <v>0</v>
      </c>
      <c r="E1445" s="51">
        <v>0</v>
      </c>
      <c r="F1445" s="51" t="s">
        <v>208</v>
      </c>
      <c r="G1445" s="51"/>
      <c r="H1445" s="51">
        <v>0</v>
      </c>
      <c r="I1445" s="51">
        <f t="shared" si="217"/>
        <v>0</v>
      </c>
      <c r="K1445" s="33" t="s">
        <v>48</v>
      </c>
      <c r="L1445" s="33" t="str">
        <f t="shared" si="215"/>
        <v>INF</v>
      </c>
      <c r="M1445" s="33">
        <f t="shared" si="216"/>
        <v>0</v>
      </c>
      <c r="O1445"/>
      <c r="P1445"/>
    </row>
    <row r="1446" spans="1:22" ht="12.75" customHeight="1" x14ac:dyDescent="0.45">
      <c r="A1446" s="49"/>
      <c r="B1446" s="49"/>
      <c r="C1446" s="51"/>
      <c r="D1446" s="51"/>
      <c r="E1446" s="51"/>
      <c r="F1446" s="51"/>
      <c r="G1446" s="51"/>
      <c r="H1446" s="51"/>
      <c r="I1446" s="51">
        <f t="shared" si="217"/>
        <v>0</v>
      </c>
      <c r="K1446" s="33" t="s">
        <v>48</v>
      </c>
      <c r="L1446" s="33" t="str">
        <f t="shared" si="215"/>
        <v>INF</v>
      </c>
      <c r="M1446" s="33">
        <f t="shared" si="216"/>
        <v>0</v>
      </c>
      <c r="O1446"/>
      <c r="P1446"/>
      <c r="Q1446" s="33"/>
      <c r="R1446" s="33"/>
      <c r="S1446" s="33"/>
      <c r="T1446" s="33"/>
      <c r="U1446" s="33"/>
      <c r="V1446" s="33"/>
    </row>
    <row r="1447" spans="1:22" s="33" customFormat="1" ht="12.75" customHeight="1" x14ac:dyDescent="0.45">
      <c r="A1447" s="46" t="s">
        <v>342</v>
      </c>
      <c r="B1447" s="46" t="s">
        <v>343</v>
      </c>
      <c r="C1447" s="55"/>
      <c r="D1447" s="55"/>
      <c r="E1447" s="55"/>
      <c r="F1447" s="55"/>
      <c r="G1447" s="55"/>
      <c r="H1447" s="55"/>
      <c r="I1447" s="55">
        <f t="shared" si="217"/>
        <v>0</v>
      </c>
      <c r="K1447" s="33" t="s">
        <v>48</v>
      </c>
      <c r="L1447" s="33" t="str">
        <f t="shared" si="215"/>
        <v>INF</v>
      </c>
      <c r="M1447" s="33">
        <f t="shared" si="216"/>
        <v>0</v>
      </c>
      <c r="O1447"/>
      <c r="P1447"/>
      <c r="Q1447" s="22"/>
      <c r="R1447" s="22"/>
      <c r="S1447" s="22"/>
      <c r="T1447" s="22"/>
      <c r="U1447" s="22"/>
      <c r="V1447" s="22"/>
    </row>
    <row r="1448" spans="1:22" ht="12.75" customHeight="1" x14ac:dyDescent="0.45">
      <c r="A1448" s="49"/>
      <c r="B1448" s="49"/>
      <c r="C1448" s="51"/>
      <c r="D1448" s="51"/>
      <c r="E1448" s="51"/>
      <c r="F1448" s="51"/>
      <c r="G1448" s="51"/>
      <c r="H1448" s="51"/>
      <c r="I1448" s="51">
        <f t="shared" si="217"/>
        <v>0</v>
      </c>
      <c r="K1448" s="33" t="s">
        <v>48</v>
      </c>
      <c r="L1448" s="33" t="str">
        <f t="shared" si="215"/>
        <v>INF</v>
      </c>
      <c r="M1448" s="33">
        <f t="shared" si="216"/>
        <v>0</v>
      </c>
      <c r="O1448"/>
      <c r="P1448"/>
    </row>
    <row r="1449" spans="1:22" ht="12.75" customHeight="1" x14ac:dyDescent="0.45">
      <c r="A1449" s="49"/>
      <c r="B1449" s="49"/>
      <c r="C1449" s="51"/>
      <c r="D1449" s="51"/>
      <c r="E1449" s="51"/>
      <c r="F1449" s="51"/>
      <c r="G1449" s="51"/>
      <c r="H1449" s="51"/>
      <c r="I1449" s="51">
        <f t="shared" si="217"/>
        <v>0</v>
      </c>
      <c r="K1449" s="33" t="s">
        <v>48</v>
      </c>
      <c r="L1449" s="33" t="str">
        <f t="shared" si="215"/>
        <v>INF</v>
      </c>
      <c r="M1449" s="33">
        <f t="shared" si="216"/>
        <v>0</v>
      </c>
      <c r="O1449"/>
      <c r="P1449"/>
    </row>
    <row r="1450" spans="1:22" ht="12.75" customHeight="1" x14ac:dyDescent="0.45">
      <c r="A1450" s="49"/>
      <c r="B1450" s="46" t="s">
        <v>176</v>
      </c>
      <c r="C1450" s="51">
        <v>45</v>
      </c>
      <c r="D1450" s="51">
        <v>0</v>
      </c>
      <c r="E1450" s="51"/>
      <c r="F1450" s="51">
        <v>42</v>
      </c>
      <c r="G1450" s="51">
        <v>1</v>
      </c>
      <c r="H1450" s="51">
        <v>0</v>
      </c>
      <c r="I1450" s="51">
        <f t="shared" si="217"/>
        <v>1</v>
      </c>
      <c r="K1450" s="33" t="s">
        <v>48</v>
      </c>
      <c r="L1450" s="33" t="str">
        <f t="shared" si="215"/>
        <v>INF</v>
      </c>
      <c r="M1450" s="33">
        <f t="shared" si="216"/>
        <v>0</v>
      </c>
      <c r="O1450"/>
      <c r="P1450"/>
    </row>
    <row r="1451" spans="1:22" ht="12.75" customHeight="1" x14ac:dyDescent="0.45">
      <c r="A1451" s="49"/>
      <c r="B1451" s="46" t="s">
        <v>170</v>
      </c>
      <c r="C1451" s="51" t="s">
        <v>208</v>
      </c>
      <c r="D1451" s="51">
        <v>0</v>
      </c>
      <c r="E1451" s="51"/>
      <c r="F1451" s="51">
        <v>8</v>
      </c>
      <c r="G1451" s="51"/>
      <c r="H1451" s="51">
        <v>0</v>
      </c>
      <c r="I1451" s="51">
        <f t="shared" si="217"/>
        <v>0</v>
      </c>
      <c r="K1451" s="33" t="s">
        <v>48</v>
      </c>
      <c r="L1451" s="33" t="str">
        <f t="shared" si="215"/>
        <v>INF</v>
      </c>
      <c r="M1451" s="33">
        <f t="shared" si="216"/>
        <v>0</v>
      </c>
      <c r="O1451"/>
      <c r="P1451"/>
    </row>
    <row r="1452" spans="1:22" ht="12.75" customHeight="1" x14ac:dyDescent="0.45">
      <c r="A1452" s="49"/>
      <c r="B1452" s="49" t="s">
        <v>172</v>
      </c>
      <c r="C1452" s="51" t="s">
        <v>208</v>
      </c>
      <c r="D1452" s="51">
        <v>0</v>
      </c>
      <c r="E1452" s="51">
        <v>0</v>
      </c>
      <c r="F1452" s="51">
        <v>3</v>
      </c>
      <c r="G1452" s="51"/>
      <c r="H1452" s="51">
        <v>0</v>
      </c>
      <c r="I1452" s="51">
        <f t="shared" si="217"/>
        <v>0</v>
      </c>
      <c r="K1452" s="33" t="s">
        <v>48</v>
      </c>
      <c r="L1452" s="33" t="str">
        <f t="shared" si="215"/>
        <v>INF</v>
      </c>
      <c r="M1452" s="33" t="str">
        <f t="shared" si="216"/>
        <v>STM</v>
      </c>
      <c r="O1452"/>
      <c r="P1452"/>
    </row>
    <row r="1453" spans="1:22" ht="12.75" customHeight="1" x14ac:dyDescent="0.45">
      <c r="A1453" s="49"/>
      <c r="B1453" s="49" t="s">
        <v>175</v>
      </c>
      <c r="C1453" s="51" t="s">
        <v>185</v>
      </c>
      <c r="D1453" s="51">
        <v>0</v>
      </c>
      <c r="E1453" s="51"/>
      <c r="F1453" s="51">
        <v>6</v>
      </c>
      <c r="G1453" s="51"/>
      <c r="H1453" s="51">
        <v>0</v>
      </c>
      <c r="I1453" s="51">
        <f t="shared" si="217"/>
        <v>0</v>
      </c>
      <c r="K1453" s="33" t="s">
        <v>48</v>
      </c>
      <c r="L1453" s="33" t="str">
        <f t="shared" si="215"/>
        <v>INF</v>
      </c>
      <c r="M1453" s="33">
        <f t="shared" si="216"/>
        <v>0</v>
      </c>
      <c r="O1453"/>
      <c r="P1453"/>
    </row>
    <row r="1454" spans="1:22" ht="12.75" customHeight="1" x14ac:dyDescent="0.45">
      <c r="A1454" s="49"/>
      <c r="B1454" s="46" t="s">
        <v>178</v>
      </c>
      <c r="C1454" s="51">
        <v>41</v>
      </c>
      <c r="D1454" s="51">
        <v>0</v>
      </c>
      <c r="E1454" s="51"/>
      <c r="F1454" s="51">
        <v>29</v>
      </c>
      <c r="G1454" s="51"/>
      <c r="H1454" s="51">
        <v>0</v>
      </c>
      <c r="I1454" s="51">
        <f t="shared" si="217"/>
        <v>0</v>
      </c>
      <c r="K1454" s="33" t="s">
        <v>48</v>
      </c>
      <c r="L1454" s="33" t="str">
        <f t="shared" si="215"/>
        <v>INF</v>
      </c>
      <c r="M1454" s="33">
        <f t="shared" si="216"/>
        <v>0</v>
      </c>
      <c r="O1454"/>
      <c r="P1454"/>
    </row>
    <row r="1455" spans="1:22" ht="12.75" customHeight="1" x14ac:dyDescent="0.45">
      <c r="A1455" s="49"/>
      <c r="B1455" s="49" t="s">
        <v>180</v>
      </c>
      <c r="C1455" s="51">
        <v>13</v>
      </c>
      <c r="D1455" s="51">
        <v>0</v>
      </c>
      <c r="E1455" s="51"/>
      <c r="F1455" s="51">
        <v>28</v>
      </c>
      <c r="G1455" s="51"/>
      <c r="H1455" s="51">
        <v>0</v>
      </c>
      <c r="I1455" s="51">
        <f t="shared" si="217"/>
        <v>0</v>
      </c>
      <c r="K1455" s="33" t="s">
        <v>48</v>
      </c>
      <c r="L1455" s="33" t="str">
        <f t="shared" si="215"/>
        <v>INF</v>
      </c>
      <c r="M1455" s="33" t="str">
        <f t="shared" si="216"/>
        <v>PRH</v>
      </c>
      <c r="O1455"/>
      <c r="P1455"/>
    </row>
    <row r="1456" spans="1:22" ht="12.75" customHeight="1" x14ac:dyDescent="0.45">
      <c r="A1456" s="49"/>
      <c r="B1456" s="49" t="s">
        <v>183</v>
      </c>
      <c r="C1456" s="51">
        <v>2</v>
      </c>
      <c r="D1456" s="51">
        <v>0</v>
      </c>
      <c r="E1456" s="51">
        <v>0</v>
      </c>
      <c r="F1456" s="51" t="s">
        <v>208</v>
      </c>
      <c r="G1456" s="51"/>
      <c r="H1456" s="51">
        <v>0</v>
      </c>
      <c r="I1456" s="51">
        <f t="shared" si="217"/>
        <v>0</v>
      </c>
      <c r="K1456" s="33" t="s">
        <v>48</v>
      </c>
      <c r="L1456" s="33" t="str">
        <f t="shared" si="215"/>
        <v>INF</v>
      </c>
      <c r="M1456" s="33" t="str">
        <f t="shared" si="216"/>
        <v>PRC</v>
      </c>
      <c r="O1456"/>
      <c r="P1456"/>
    </row>
    <row r="1457" spans="1:22" ht="12.75" customHeight="1" x14ac:dyDescent="0.45">
      <c r="A1457" s="49"/>
      <c r="B1457" s="49" t="s">
        <v>187</v>
      </c>
      <c r="C1457" s="51">
        <v>10</v>
      </c>
      <c r="D1457" s="51">
        <v>0</v>
      </c>
      <c r="E1457" s="51"/>
      <c r="F1457" s="51" t="s">
        <v>208</v>
      </c>
      <c r="G1457" s="51"/>
      <c r="H1457" s="51">
        <v>0</v>
      </c>
      <c r="I1457" s="51">
        <f t="shared" si="217"/>
        <v>0</v>
      </c>
      <c r="K1457" s="33" t="s">
        <v>48</v>
      </c>
      <c r="L1457" s="33" t="str">
        <f t="shared" si="215"/>
        <v>INF</v>
      </c>
      <c r="M1457" s="33" t="str">
        <f t="shared" si="216"/>
        <v>MDR</v>
      </c>
      <c r="O1457"/>
      <c r="P1457"/>
    </row>
    <row r="1458" spans="1:22" ht="12.75" customHeight="1" x14ac:dyDescent="0.45">
      <c r="A1458" s="49"/>
      <c r="B1458" s="49" t="s">
        <v>190</v>
      </c>
      <c r="C1458" s="51">
        <v>12</v>
      </c>
      <c r="D1458" s="51"/>
      <c r="E1458" s="51"/>
      <c r="F1458" s="51"/>
      <c r="G1458" s="51"/>
      <c r="H1458" s="51" t="s">
        <v>185</v>
      </c>
      <c r="I1458" s="51">
        <f t="shared" si="217"/>
        <v>0</v>
      </c>
      <c r="K1458" s="33" t="s">
        <v>48</v>
      </c>
      <c r="L1458" s="33" t="str">
        <f t="shared" si="215"/>
        <v>INF</v>
      </c>
      <c r="M1458" s="33" t="str">
        <f t="shared" si="216"/>
        <v>ECP</v>
      </c>
      <c r="O1458"/>
      <c r="P1458"/>
    </row>
    <row r="1459" spans="1:22" ht="12.75" customHeight="1" x14ac:dyDescent="0.45">
      <c r="A1459" s="49"/>
      <c r="B1459" s="49" t="s">
        <v>193</v>
      </c>
      <c r="C1459" s="51">
        <v>4</v>
      </c>
      <c r="D1459" s="51">
        <v>0</v>
      </c>
      <c r="E1459" s="51">
        <v>0</v>
      </c>
      <c r="F1459" s="51" t="s">
        <v>208</v>
      </c>
      <c r="G1459" s="51"/>
      <c r="H1459" s="51">
        <v>0</v>
      </c>
      <c r="I1459" s="51">
        <f t="shared" si="217"/>
        <v>0</v>
      </c>
      <c r="K1459" s="33" t="s">
        <v>48</v>
      </c>
      <c r="L1459" s="33" t="str">
        <f t="shared" si="215"/>
        <v>INF</v>
      </c>
      <c r="M1459" s="33" t="str">
        <f t="shared" si="216"/>
        <v>OTP</v>
      </c>
      <c r="O1459"/>
      <c r="P1459"/>
    </row>
    <row r="1460" spans="1:22" ht="12.75" customHeight="1" x14ac:dyDescent="0.45">
      <c r="A1460" s="49"/>
      <c r="B1460" s="46" t="s">
        <v>196</v>
      </c>
      <c r="C1460" s="51">
        <v>4</v>
      </c>
      <c r="D1460" s="51">
        <v>0</v>
      </c>
      <c r="E1460" s="51"/>
      <c r="F1460" s="51">
        <v>4</v>
      </c>
      <c r="G1460" s="51"/>
      <c r="H1460" s="51">
        <v>0</v>
      </c>
      <c r="I1460" s="51">
        <f t="shared" si="217"/>
        <v>0</v>
      </c>
      <c r="K1460" s="33" t="s">
        <v>48</v>
      </c>
      <c r="L1460" s="33" t="str">
        <f t="shared" si="215"/>
        <v>INF</v>
      </c>
      <c r="M1460" s="33">
        <f t="shared" si="216"/>
        <v>0</v>
      </c>
      <c r="O1460"/>
      <c r="P1460"/>
    </row>
    <row r="1461" spans="1:22" ht="12.75" customHeight="1" x14ac:dyDescent="0.45">
      <c r="A1461" s="49"/>
      <c r="B1461" s="49" t="s">
        <v>198</v>
      </c>
      <c r="C1461" s="51">
        <v>2</v>
      </c>
      <c r="D1461" s="51">
        <v>0</v>
      </c>
      <c r="E1461" s="51"/>
      <c r="F1461" s="51">
        <v>4</v>
      </c>
      <c r="G1461" s="51"/>
      <c r="H1461" s="51">
        <v>0</v>
      </c>
      <c r="I1461" s="51">
        <f t="shared" si="217"/>
        <v>0</v>
      </c>
      <c r="K1461" s="33" t="s">
        <v>48</v>
      </c>
      <c r="L1461" s="33" t="str">
        <f t="shared" si="215"/>
        <v>INF</v>
      </c>
      <c r="M1461" s="33" t="str">
        <f t="shared" si="216"/>
        <v>SPC</v>
      </c>
      <c r="O1461"/>
      <c r="P1461"/>
    </row>
    <row r="1462" spans="1:22" ht="12.75" customHeight="1" x14ac:dyDescent="0.45">
      <c r="A1462" s="49"/>
      <c r="B1462" s="49" t="s">
        <v>201</v>
      </c>
      <c r="C1462" s="51">
        <v>2</v>
      </c>
      <c r="D1462" s="51"/>
      <c r="E1462" s="51"/>
      <c r="F1462" s="51"/>
      <c r="G1462" s="51"/>
      <c r="H1462" s="51" t="s">
        <v>185</v>
      </c>
      <c r="I1462" s="51">
        <f t="shared" si="217"/>
        <v>0</v>
      </c>
      <c r="K1462" s="33" t="s">
        <v>48</v>
      </c>
      <c r="L1462" s="33" t="str">
        <f t="shared" si="215"/>
        <v>INF</v>
      </c>
      <c r="M1462" s="33" t="str">
        <f t="shared" si="216"/>
        <v>LIG</v>
      </c>
      <c r="O1462"/>
      <c r="P1462"/>
    </row>
    <row r="1463" spans="1:22" ht="12.75" customHeight="1" x14ac:dyDescent="0.45">
      <c r="A1463" s="49"/>
      <c r="B1463" s="49" t="s">
        <v>204</v>
      </c>
      <c r="C1463" s="51" t="s">
        <v>208</v>
      </c>
      <c r="D1463" s="51">
        <v>0</v>
      </c>
      <c r="E1463" s="51"/>
      <c r="F1463" s="51" t="s">
        <v>208</v>
      </c>
      <c r="G1463" s="51"/>
      <c r="H1463" s="51">
        <v>0</v>
      </c>
      <c r="I1463" s="51">
        <f t="shared" si="217"/>
        <v>0</v>
      </c>
      <c r="K1463" s="33" t="s">
        <v>48</v>
      </c>
      <c r="L1463" s="33" t="str">
        <f t="shared" si="215"/>
        <v>INF</v>
      </c>
      <c r="M1463" s="33" t="str">
        <f t="shared" si="216"/>
        <v>OTH</v>
      </c>
      <c r="O1463"/>
      <c r="P1463"/>
    </row>
    <row r="1464" spans="1:22" ht="12.75" customHeight="1" x14ac:dyDescent="0.45">
      <c r="A1464" s="49"/>
      <c r="B1464" s="49" t="s">
        <v>207</v>
      </c>
      <c r="C1464" s="51" t="s">
        <v>208</v>
      </c>
      <c r="D1464" s="51"/>
      <c r="E1464" s="51"/>
      <c r="F1464" s="51" t="s">
        <v>208</v>
      </c>
      <c r="G1464" s="51"/>
      <c r="H1464" s="51" t="s">
        <v>185</v>
      </c>
      <c r="I1464" s="51">
        <f t="shared" si="217"/>
        <v>0</v>
      </c>
      <c r="K1464" s="33" t="s">
        <v>48</v>
      </c>
      <c r="L1464" s="33" t="str">
        <f t="shared" si="215"/>
        <v>INF</v>
      </c>
      <c r="M1464" s="33" t="str">
        <f t="shared" si="216"/>
        <v>OTH</v>
      </c>
      <c r="O1464"/>
      <c r="P1464"/>
    </row>
    <row r="1465" spans="1:22" ht="12.75" customHeight="1" x14ac:dyDescent="0.45">
      <c r="A1465" s="49"/>
      <c r="B1465" s="49" t="s">
        <v>210</v>
      </c>
      <c r="C1465" s="51" t="s">
        <v>185</v>
      </c>
      <c r="D1465" s="51">
        <v>0</v>
      </c>
      <c r="E1465" s="51"/>
      <c r="F1465" s="51" t="s">
        <v>208</v>
      </c>
      <c r="G1465" s="51"/>
      <c r="H1465" s="51">
        <v>0</v>
      </c>
      <c r="I1465" s="51">
        <f t="shared" si="217"/>
        <v>0</v>
      </c>
      <c r="K1465" s="33" t="s">
        <v>48</v>
      </c>
      <c r="L1465" s="33" t="str">
        <f t="shared" si="215"/>
        <v>INF</v>
      </c>
      <c r="M1465" s="33" t="str">
        <f t="shared" si="216"/>
        <v>OTH</v>
      </c>
      <c r="O1465"/>
      <c r="P1465"/>
    </row>
    <row r="1466" spans="1:22" ht="12.75" customHeight="1" x14ac:dyDescent="0.45">
      <c r="A1466" s="49"/>
      <c r="B1466" s="49" t="s">
        <v>211</v>
      </c>
      <c r="C1466" s="51" t="s">
        <v>208</v>
      </c>
      <c r="D1466" s="51">
        <v>0</v>
      </c>
      <c r="E1466" s="51"/>
      <c r="F1466" s="51" t="s">
        <v>208</v>
      </c>
      <c r="G1466" s="51"/>
      <c r="H1466" s="51">
        <v>0</v>
      </c>
      <c r="I1466" s="51">
        <f t="shared" si="217"/>
        <v>0</v>
      </c>
      <c r="K1466" s="33" t="s">
        <v>48</v>
      </c>
      <c r="L1466" s="33" t="str">
        <f t="shared" si="215"/>
        <v>INF</v>
      </c>
      <c r="M1466" s="33" t="str">
        <f t="shared" si="216"/>
        <v>OTH</v>
      </c>
      <c r="O1466"/>
      <c r="P1466"/>
    </row>
    <row r="1467" spans="1:22" ht="12.75" customHeight="1" x14ac:dyDescent="0.45">
      <c r="A1467" s="49"/>
      <c r="B1467" s="46" t="s">
        <v>213</v>
      </c>
      <c r="C1467" s="51" t="s">
        <v>208</v>
      </c>
      <c r="D1467" s="51">
        <v>0</v>
      </c>
      <c r="E1467" s="51">
        <v>0</v>
      </c>
      <c r="F1467" s="51" t="s">
        <v>208</v>
      </c>
      <c r="G1467" s="51"/>
      <c r="H1467" s="51">
        <v>0</v>
      </c>
      <c r="I1467" s="51">
        <f t="shared" si="217"/>
        <v>0</v>
      </c>
      <c r="K1467" s="33" t="s">
        <v>48</v>
      </c>
      <c r="L1467" s="33" t="str">
        <f t="shared" si="215"/>
        <v>INF</v>
      </c>
      <c r="M1467" s="33">
        <f t="shared" si="216"/>
        <v>0</v>
      </c>
      <c r="O1467"/>
      <c r="P1467"/>
    </row>
    <row r="1468" spans="1:22" ht="12.75" customHeight="1" x14ac:dyDescent="0.45">
      <c r="A1468" s="49"/>
      <c r="B1468" s="49"/>
      <c r="C1468" s="51"/>
      <c r="D1468" s="51"/>
      <c r="E1468" s="51"/>
      <c r="F1468" s="51"/>
      <c r="G1468" s="51"/>
      <c r="H1468" s="51"/>
      <c r="I1468" s="51">
        <f t="shared" si="217"/>
        <v>0</v>
      </c>
      <c r="K1468" s="33" t="s">
        <v>48</v>
      </c>
      <c r="L1468" s="33" t="str">
        <f t="shared" si="215"/>
        <v>INF</v>
      </c>
      <c r="M1468" s="33">
        <f t="shared" si="216"/>
        <v>0</v>
      </c>
      <c r="O1468"/>
      <c r="P1468"/>
      <c r="Q1468" s="33"/>
      <c r="R1468" s="33"/>
      <c r="S1468" s="33"/>
      <c r="T1468" s="33"/>
      <c r="U1468" s="33"/>
      <c r="V1468" s="33"/>
    </row>
    <row r="1469" spans="1:22" s="33" customFormat="1" ht="12.75" customHeight="1" x14ac:dyDescent="0.45">
      <c r="A1469" s="46" t="s">
        <v>344</v>
      </c>
      <c r="B1469" s="46" t="s">
        <v>345</v>
      </c>
      <c r="C1469" s="55"/>
      <c r="D1469" s="55"/>
      <c r="E1469" s="55"/>
      <c r="F1469" s="55"/>
      <c r="G1469" s="55"/>
      <c r="H1469" s="55"/>
      <c r="I1469" s="55">
        <f t="shared" si="217"/>
        <v>0</v>
      </c>
      <c r="K1469" s="33" t="s">
        <v>48</v>
      </c>
      <c r="L1469" s="33" t="str">
        <f t="shared" si="215"/>
        <v>INF</v>
      </c>
      <c r="M1469" s="33">
        <f t="shared" si="216"/>
        <v>0</v>
      </c>
      <c r="O1469"/>
      <c r="P1469"/>
      <c r="Q1469" s="22"/>
      <c r="R1469" s="22"/>
      <c r="S1469" s="22"/>
      <c r="T1469" s="22"/>
      <c r="U1469" s="22"/>
      <c r="V1469" s="22"/>
    </row>
    <row r="1470" spans="1:22" ht="12.75" customHeight="1" x14ac:dyDescent="0.45">
      <c r="A1470" s="49"/>
      <c r="B1470" s="49"/>
      <c r="C1470" s="51"/>
      <c r="D1470" s="51"/>
      <c r="E1470" s="51"/>
      <c r="F1470" s="51"/>
      <c r="G1470" s="51"/>
      <c r="H1470" s="51"/>
      <c r="I1470" s="51">
        <f t="shared" si="217"/>
        <v>0</v>
      </c>
      <c r="K1470" s="33" t="s">
        <v>48</v>
      </c>
      <c r="L1470" s="33" t="str">
        <f t="shared" si="215"/>
        <v>INF</v>
      </c>
      <c r="M1470" s="33">
        <f t="shared" si="216"/>
        <v>0</v>
      </c>
      <c r="O1470"/>
      <c r="P1470"/>
    </row>
    <row r="1471" spans="1:22" ht="12.75" customHeight="1" x14ac:dyDescent="0.45">
      <c r="A1471" s="49"/>
      <c r="B1471" s="49"/>
      <c r="C1471" s="51"/>
      <c r="D1471" s="51"/>
      <c r="E1471" s="51"/>
      <c r="F1471" s="51"/>
      <c r="G1471" s="51"/>
      <c r="H1471" s="51"/>
      <c r="I1471" s="51">
        <f t="shared" si="217"/>
        <v>0</v>
      </c>
      <c r="K1471" s="33" t="s">
        <v>48</v>
      </c>
      <c r="L1471" s="33" t="str">
        <f t="shared" si="215"/>
        <v>INF</v>
      </c>
      <c r="M1471" s="33">
        <f t="shared" si="216"/>
        <v>0</v>
      </c>
      <c r="O1471"/>
      <c r="P1471"/>
    </row>
    <row r="1472" spans="1:22" ht="12.75" customHeight="1" x14ac:dyDescent="0.45">
      <c r="A1472" s="49"/>
      <c r="B1472" s="46" t="s">
        <v>176</v>
      </c>
      <c r="C1472" s="51">
        <v>27</v>
      </c>
      <c r="D1472" s="51">
        <v>0</v>
      </c>
      <c r="E1472" s="51"/>
      <c r="F1472" s="51">
        <v>16</v>
      </c>
      <c r="G1472" s="51"/>
      <c r="H1472" s="51">
        <v>0</v>
      </c>
      <c r="I1472" s="51">
        <f t="shared" si="217"/>
        <v>0</v>
      </c>
      <c r="K1472" s="33" t="s">
        <v>48</v>
      </c>
      <c r="L1472" s="33" t="str">
        <f t="shared" si="215"/>
        <v>INF</v>
      </c>
      <c r="M1472" s="33">
        <f t="shared" si="216"/>
        <v>0</v>
      </c>
      <c r="O1472"/>
      <c r="P1472"/>
    </row>
    <row r="1473" spans="1:16" ht="12.75" customHeight="1" x14ac:dyDescent="0.45">
      <c r="A1473" s="49"/>
      <c r="B1473" s="46" t="s">
        <v>170</v>
      </c>
      <c r="C1473" s="51" t="s">
        <v>208</v>
      </c>
      <c r="D1473" s="51">
        <v>0</v>
      </c>
      <c r="E1473" s="51"/>
      <c r="F1473" s="51">
        <v>6</v>
      </c>
      <c r="G1473" s="51"/>
      <c r="H1473" s="51">
        <v>0</v>
      </c>
      <c r="I1473" s="51">
        <f t="shared" si="217"/>
        <v>0</v>
      </c>
      <c r="K1473" s="33" t="s">
        <v>48</v>
      </c>
      <c r="L1473" s="33" t="str">
        <f t="shared" si="215"/>
        <v>INF</v>
      </c>
      <c r="M1473" s="33">
        <f t="shared" si="216"/>
        <v>0</v>
      </c>
      <c r="O1473"/>
      <c r="P1473"/>
    </row>
    <row r="1474" spans="1:16" ht="12.75" customHeight="1" x14ac:dyDescent="0.45">
      <c r="A1474" s="49"/>
      <c r="B1474" s="49" t="s">
        <v>172</v>
      </c>
      <c r="C1474" s="51" t="s">
        <v>208</v>
      </c>
      <c r="D1474" s="51">
        <v>0</v>
      </c>
      <c r="E1474" s="51">
        <v>0</v>
      </c>
      <c r="F1474" s="51">
        <v>2</v>
      </c>
      <c r="G1474" s="51">
        <v>0</v>
      </c>
      <c r="H1474" s="51">
        <v>0</v>
      </c>
      <c r="I1474" s="51">
        <f t="shared" si="217"/>
        <v>0</v>
      </c>
      <c r="K1474" s="33" t="s">
        <v>48</v>
      </c>
      <c r="L1474" s="33" t="str">
        <f t="shared" si="215"/>
        <v>INF</v>
      </c>
      <c r="M1474" s="33" t="str">
        <f t="shared" si="216"/>
        <v>STM</v>
      </c>
      <c r="O1474"/>
      <c r="P1474"/>
    </row>
    <row r="1475" spans="1:16" ht="12.75" customHeight="1" x14ac:dyDescent="0.45">
      <c r="A1475" s="49"/>
      <c r="B1475" s="49" t="s">
        <v>175</v>
      </c>
      <c r="C1475" s="51" t="s">
        <v>185</v>
      </c>
      <c r="D1475" s="51">
        <v>0</v>
      </c>
      <c r="E1475" s="51"/>
      <c r="F1475" s="51">
        <v>4</v>
      </c>
      <c r="G1475" s="51"/>
      <c r="H1475" s="51">
        <v>0</v>
      </c>
      <c r="I1475" s="51">
        <f t="shared" si="217"/>
        <v>0</v>
      </c>
      <c r="K1475" s="33" t="s">
        <v>48</v>
      </c>
      <c r="L1475" s="33" t="str">
        <f t="shared" si="215"/>
        <v>INF</v>
      </c>
      <c r="M1475" s="33">
        <f t="shared" si="216"/>
        <v>0</v>
      </c>
      <c r="O1475"/>
      <c r="P1475"/>
    </row>
    <row r="1476" spans="1:16" ht="12.75" customHeight="1" x14ac:dyDescent="0.45">
      <c r="A1476" s="49"/>
      <c r="B1476" s="46" t="s">
        <v>178</v>
      </c>
      <c r="C1476" s="51">
        <v>26</v>
      </c>
      <c r="D1476" s="51">
        <v>0</v>
      </c>
      <c r="E1476" s="51"/>
      <c r="F1476" s="51">
        <v>9</v>
      </c>
      <c r="G1476" s="51"/>
      <c r="H1476" s="51">
        <v>0</v>
      </c>
      <c r="I1476" s="51">
        <f t="shared" si="217"/>
        <v>0</v>
      </c>
      <c r="K1476" s="33" t="s">
        <v>48</v>
      </c>
      <c r="L1476" s="33" t="str">
        <f t="shared" si="215"/>
        <v>INF</v>
      </c>
      <c r="M1476" s="33">
        <f t="shared" si="216"/>
        <v>0</v>
      </c>
      <c r="O1476"/>
      <c r="P1476"/>
    </row>
    <row r="1477" spans="1:16" ht="12.75" customHeight="1" x14ac:dyDescent="0.45">
      <c r="A1477" s="49"/>
      <c r="B1477" s="49" t="s">
        <v>180</v>
      </c>
      <c r="C1477" s="51">
        <v>8</v>
      </c>
      <c r="D1477" s="51">
        <v>0</v>
      </c>
      <c r="E1477" s="51"/>
      <c r="F1477" s="51">
        <v>9</v>
      </c>
      <c r="G1477" s="51"/>
      <c r="H1477" s="51">
        <v>0</v>
      </c>
      <c r="I1477" s="51">
        <f t="shared" si="217"/>
        <v>0</v>
      </c>
      <c r="K1477" s="33" t="s">
        <v>48</v>
      </c>
      <c r="L1477" s="33" t="str">
        <f t="shared" si="215"/>
        <v>INF</v>
      </c>
      <c r="M1477" s="33" t="str">
        <f t="shared" si="216"/>
        <v>PRH</v>
      </c>
      <c r="O1477"/>
      <c r="P1477"/>
    </row>
    <row r="1478" spans="1:16" ht="12.75" customHeight="1" x14ac:dyDescent="0.45">
      <c r="A1478" s="49"/>
      <c r="B1478" s="49" t="s">
        <v>183</v>
      </c>
      <c r="C1478" s="51">
        <v>1</v>
      </c>
      <c r="D1478" s="51">
        <v>0</v>
      </c>
      <c r="E1478" s="51">
        <v>0</v>
      </c>
      <c r="F1478" s="51" t="s">
        <v>208</v>
      </c>
      <c r="G1478" s="51">
        <v>0</v>
      </c>
      <c r="H1478" s="51">
        <v>0</v>
      </c>
      <c r="I1478" s="51">
        <f t="shared" si="217"/>
        <v>0</v>
      </c>
      <c r="K1478" s="33" t="s">
        <v>48</v>
      </c>
      <c r="L1478" s="33" t="str">
        <f t="shared" si="215"/>
        <v>INF</v>
      </c>
      <c r="M1478" s="33" t="str">
        <f t="shared" si="216"/>
        <v>PRC</v>
      </c>
      <c r="O1478"/>
      <c r="P1478"/>
    </row>
    <row r="1479" spans="1:16" ht="12.75" customHeight="1" x14ac:dyDescent="0.45">
      <c r="A1479" s="49"/>
      <c r="B1479" s="49" t="s">
        <v>187</v>
      </c>
      <c r="C1479" s="51">
        <v>3</v>
      </c>
      <c r="D1479" s="51">
        <v>0</v>
      </c>
      <c r="E1479" s="51"/>
      <c r="F1479" s="51" t="s">
        <v>208</v>
      </c>
      <c r="G1479" s="51"/>
      <c r="H1479" s="51">
        <v>0</v>
      </c>
      <c r="I1479" s="51">
        <f t="shared" si="217"/>
        <v>0</v>
      </c>
      <c r="K1479" s="33" t="s">
        <v>48</v>
      </c>
      <c r="L1479" s="33" t="str">
        <f t="shared" si="215"/>
        <v>INF</v>
      </c>
      <c r="M1479" s="33" t="str">
        <f t="shared" si="216"/>
        <v>MDR</v>
      </c>
      <c r="O1479"/>
      <c r="P1479"/>
    </row>
    <row r="1480" spans="1:16" ht="12.75" customHeight="1" x14ac:dyDescent="0.45">
      <c r="A1480" s="49"/>
      <c r="B1480" s="49" t="s">
        <v>190</v>
      </c>
      <c r="C1480" s="51">
        <v>11</v>
      </c>
      <c r="D1480" s="51"/>
      <c r="E1480" s="51"/>
      <c r="F1480" s="51"/>
      <c r="G1480" s="51"/>
      <c r="H1480" s="51" t="s">
        <v>185</v>
      </c>
      <c r="I1480" s="51">
        <f t="shared" si="217"/>
        <v>0</v>
      </c>
      <c r="K1480" s="33" t="s">
        <v>48</v>
      </c>
      <c r="L1480" s="33" t="str">
        <f t="shared" si="215"/>
        <v>INF</v>
      </c>
      <c r="M1480" s="33" t="str">
        <f t="shared" si="216"/>
        <v>ECP</v>
      </c>
      <c r="O1480"/>
      <c r="P1480"/>
    </row>
    <row r="1481" spans="1:16" ht="12.75" customHeight="1" x14ac:dyDescent="0.45">
      <c r="A1481" s="49"/>
      <c r="B1481" s="49" t="s">
        <v>193</v>
      </c>
      <c r="C1481" s="51">
        <v>2</v>
      </c>
      <c r="D1481" s="51">
        <v>0</v>
      </c>
      <c r="E1481" s="51">
        <v>0</v>
      </c>
      <c r="F1481" s="51" t="s">
        <v>208</v>
      </c>
      <c r="G1481" s="51"/>
      <c r="H1481" s="51">
        <v>0</v>
      </c>
      <c r="I1481" s="51">
        <f t="shared" si="217"/>
        <v>0</v>
      </c>
      <c r="K1481" s="33" t="s">
        <v>48</v>
      </c>
      <c r="L1481" s="33" t="str">
        <f t="shared" si="215"/>
        <v>INF</v>
      </c>
      <c r="M1481" s="33" t="str">
        <f t="shared" si="216"/>
        <v>OTP</v>
      </c>
      <c r="O1481"/>
      <c r="P1481"/>
    </row>
    <row r="1482" spans="1:16" ht="12.75" customHeight="1" x14ac:dyDescent="0.45">
      <c r="A1482" s="49"/>
      <c r="B1482" s="46" t="s">
        <v>196</v>
      </c>
      <c r="C1482" s="51">
        <v>1</v>
      </c>
      <c r="D1482" s="51">
        <v>0</v>
      </c>
      <c r="E1482" s="51"/>
      <c r="F1482" s="51">
        <v>1</v>
      </c>
      <c r="G1482" s="51"/>
      <c r="H1482" s="51">
        <v>0</v>
      </c>
      <c r="I1482" s="51">
        <f t="shared" si="217"/>
        <v>0</v>
      </c>
      <c r="K1482" s="33" t="s">
        <v>48</v>
      </c>
      <c r="L1482" s="33" t="str">
        <f t="shared" si="215"/>
        <v>INF</v>
      </c>
      <c r="M1482" s="33">
        <f t="shared" si="216"/>
        <v>0</v>
      </c>
      <c r="O1482"/>
      <c r="P1482"/>
    </row>
    <row r="1483" spans="1:16" ht="12.75" customHeight="1" x14ac:dyDescent="0.45">
      <c r="A1483" s="49"/>
      <c r="B1483" s="49" t="s">
        <v>198</v>
      </c>
      <c r="C1483" s="51">
        <v>1</v>
      </c>
      <c r="D1483" s="51">
        <v>0</v>
      </c>
      <c r="E1483" s="51"/>
      <c r="F1483" s="51">
        <v>1</v>
      </c>
      <c r="G1483" s="51"/>
      <c r="H1483" s="51">
        <v>0</v>
      </c>
      <c r="I1483" s="51">
        <f t="shared" si="217"/>
        <v>0</v>
      </c>
      <c r="K1483" s="33" t="s">
        <v>48</v>
      </c>
      <c r="L1483" s="33" t="str">
        <f t="shared" si="215"/>
        <v>INF</v>
      </c>
      <c r="M1483" s="33" t="str">
        <f t="shared" si="216"/>
        <v>SPC</v>
      </c>
      <c r="O1483"/>
      <c r="P1483"/>
    </row>
    <row r="1484" spans="1:16" ht="12.75" customHeight="1" x14ac:dyDescent="0.45">
      <c r="A1484" s="49"/>
      <c r="B1484" s="49" t="s">
        <v>201</v>
      </c>
      <c r="C1484" s="51">
        <v>1</v>
      </c>
      <c r="D1484" s="51"/>
      <c r="E1484" s="51"/>
      <c r="F1484" s="51"/>
      <c r="G1484" s="51"/>
      <c r="H1484" s="51" t="s">
        <v>185</v>
      </c>
      <c r="I1484" s="51">
        <f t="shared" si="217"/>
        <v>0</v>
      </c>
      <c r="K1484" s="33" t="s">
        <v>48</v>
      </c>
      <c r="L1484" s="33" t="str">
        <f t="shared" si="215"/>
        <v>INF</v>
      </c>
      <c r="M1484" s="33" t="str">
        <f t="shared" si="216"/>
        <v>LIG</v>
      </c>
      <c r="O1484"/>
      <c r="P1484"/>
    </row>
    <row r="1485" spans="1:16" ht="12.75" customHeight="1" x14ac:dyDescent="0.45">
      <c r="A1485" s="49"/>
      <c r="B1485" s="49" t="s">
        <v>204</v>
      </c>
      <c r="C1485" s="51" t="s">
        <v>208</v>
      </c>
      <c r="D1485" s="51">
        <v>0</v>
      </c>
      <c r="E1485" s="51"/>
      <c r="F1485" s="51" t="s">
        <v>208</v>
      </c>
      <c r="G1485" s="51"/>
      <c r="H1485" s="51">
        <v>0</v>
      </c>
      <c r="I1485" s="51">
        <f t="shared" si="217"/>
        <v>0</v>
      </c>
      <c r="K1485" s="33" t="s">
        <v>48</v>
      </c>
      <c r="L1485" s="33" t="str">
        <f t="shared" si="215"/>
        <v>INF</v>
      </c>
      <c r="M1485" s="33" t="str">
        <f t="shared" si="216"/>
        <v>OTH</v>
      </c>
      <c r="O1485"/>
      <c r="P1485"/>
    </row>
    <row r="1486" spans="1:16" ht="12.75" customHeight="1" x14ac:dyDescent="0.45">
      <c r="A1486" s="49"/>
      <c r="B1486" s="49" t="s">
        <v>207</v>
      </c>
      <c r="C1486" s="51" t="s">
        <v>208</v>
      </c>
      <c r="D1486" s="51"/>
      <c r="E1486" s="51"/>
      <c r="F1486" s="51" t="s">
        <v>208</v>
      </c>
      <c r="G1486" s="51"/>
      <c r="H1486" s="51" t="s">
        <v>185</v>
      </c>
      <c r="I1486" s="51">
        <f t="shared" si="217"/>
        <v>0</v>
      </c>
      <c r="K1486" s="33" t="s">
        <v>48</v>
      </c>
      <c r="L1486" s="33" t="str">
        <f t="shared" si="215"/>
        <v>INF</v>
      </c>
      <c r="M1486" s="33" t="str">
        <f t="shared" si="216"/>
        <v>OTH</v>
      </c>
      <c r="O1486"/>
      <c r="P1486"/>
    </row>
    <row r="1487" spans="1:16" ht="12.75" customHeight="1" x14ac:dyDescent="0.45">
      <c r="A1487" s="49"/>
      <c r="B1487" s="49" t="s">
        <v>210</v>
      </c>
      <c r="C1487" s="51" t="s">
        <v>185</v>
      </c>
      <c r="D1487" s="51">
        <v>0</v>
      </c>
      <c r="E1487" s="51"/>
      <c r="F1487" s="51" t="s">
        <v>208</v>
      </c>
      <c r="G1487" s="51">
        <v>0</v>
      </c>
      <c r="H1487" s="51">
        <v>0</v>
      </c>
      <c r="I1487" s="51">
        <f t="shared" si="217"/>
        <v>0</v>
      </c>
      <c r="K1487" s="33" t="s">
        <v>48</v>
      </c>
      <c r="L1487" s="33" t="str">
        <f t="shared" si="215"/>
        <v>INF</v>
      </c>
      <c r="M1487" s="33" t="str">
        <f t="shared" si="216"/>
        <v>OTH</v>
      </c>
      <c r="O1487"/>
      <c r="P1487"/>
    </row>
    <row r="1488" spans="1:16" ht="12.75" customHeight="1" x14ac:dyDescent="0.45">
      <c r="A1488" s="49"/>
      <c r="B1488" s="49" t="s">
        <v>211</v>
      </c>
      <c r="C1488" s="51">
        <v>0</v>
      </c>
      <c r="D1488" s="51">
        <v>0</v>
      </c>
      <c r="E1488" s="51"/>
      <c r="F1488" s="51">
        <v>0</v>
      </c>
      <c r="G1488" s="51"/>
      <c r="H1488" s="51">
        <v>0</v>
      </c>
      <c r="I1488" s="51">
        <f t="shared" si="217"/>
        <v>0</v>
      </c>
      <c r="K1488" s="33" t="s">
        <v>48</v>
      </c>
      <c r="L1488" s="33" t="str">
        <f t="shared" si="215"/>
        <v>INF</v>
      </c>
      <c r="M1488" s="33" t="str">
        <f t="shared" si="216"/>
        <v>OTH</v>
      </c>
      <c r="O1488"/>
      <c r="P1488"/>
    </row>
    <row r="1489" spans="1:22" ht="12.75" customHeight="1" x14ac:dyDescent="0.45">
      <c r="A1489" s="49"/>
      <c r="B1489" s="46" t="s">
        <v>213</v>
      </c>
      <c r="C1489" s="51" t="s">
        <v>208</v>
      </c>
      <c r="D1489" s="51">
        <v>0</v>
      </c>
      <c r="E1489" s="51">
        <v>0</v>
      </c>
      <c r="F1489" s="51">
        <v>0</v>
      </c>
      <c r="G1489" s="51"/>
      <c r="H1489" s="51">
        <v>0</v>
      </c>
      <c r="I1489" s="51">
        <f t="shared" si="217"/>
        <v>0</v>
      </c>
      <c r="K1489" s="33" t="s">
        <v>48</v>
      </c>
      <c r="L1489" s="33" t="str">
        <f t="shared" si="215"/>
        <v>INF</v>
      </c>
      <c r="M1489" s="33">
        <f t="shared" si="216"/>
        <v>0</v>
      </c>
      <c r="O1489"/>
      <c r="P1489"/>
    </row>
    <row r="1490" spans="1:22" ht="12.75" customHeight="1" x14ac:dyDescent="0.45">
      <c r="A1490" s="49"/>
      <c r="B1490" s="49"/>
      <c r="C1490" s="51"/>
      <c r="D1490" s="51"/>
      <c r="E1490" s="51"/>
      <c r="F1490" s="51"/>
      <c r="G1490" s="51"/>
      <c r="H1490" s="51"/>
      <c r="I1490" s="51">
        <f t="shared" si="217"/>
        <v>0</v>
      </c>
      <c r="K1490" s="33" t="s">
        <v>48</v>
      </c>
      <c r="L1490" s="33" t="str">
        <f t="shared" ref="L1490:L1553" si="218">IFERROR(VLOOKUP(K1490,$O$17:$P$38,2,FALSE),"")</f>
        <v>INF</v>
      </c>
      <c r="M1490" s="33">
        <f t="shared" ref="M1490:M1553" si="219">IFERROR(VLOOKUP(B1490,$Z$17:$AA$33,2,FALSE),0)</f>
        <v>0</v>
      </c>
      <c r="O1490"/>
      <c r="P1490"/>
      <c r="Q1490" s="33"/>
      <c r="R1490" s="33"/>
      <c r="S1490" s="33"/>
      <c r="T1490" s="33"/>
      <c r="U1490" s="33"/>
      <c r="V1490" s="33"/>
    </row>
    <row r="1491" spans="1:22" s="33" customFormat="1" ht="12.75" customHeight="1" x14ac:dyDescent="0.45">
      <c r="A1491" s="46" t="s">
        <v>346</v>
      </c>
      <c r="B1491" s="46" t="s">
        <v>347</v>
      </c>
      <c r="C1491" s="55"/>
      <c r="D1491" s="55"/>
      <c r="E1491" s="55"/>
      <c r="F1491" s="55"/>
      <c r="G1491" s="55"/>
      <c r="H1491" s="55"/>
      <c r="I1491" s="55">
        <f t="shared" si="217"/>
        <v>0</v>
      </c>
      <c r="K1491" s="33" t="s">
        <v>48</v>
      </c>
      <c r="L1491" s="33" t="str">
        <f t="shared" si="218"/>
        <v>INF</v>
      </c>
      <c r="M1491" s="33">
        <f t="shared" si="219"/>
        <v>0</v>
      </c>
      <c r="O1491"/>
      <c r="P1491"/>
      <c r="Q1491" s="22"/>
      <c r="R1491" s="22"/>
      <c r="S1491" s="22"/>
      <c r="T1491" s="22"/>
      <c r="U1491" s="22"/>
      <c r="V1491" s="22"/>
    </row>
    <row r="1492" spans="1:22" ht="12.75" customHeight="1" x14ac:dyDescent="0.45">
      <c r="A1492" s="49"/>
      <c r="B1492" s="49"/>
      <c r="C1492" s="51"/>
      <c r="D1492" s="51"/>
      <c r="E1492" s="51"/>
      <c r="F1492" s="51"/>
      <c r="G1492" s="51"/>
      <c r="H1492" s="51"/>
      <c r="I1492" s="51">
        <f t="shared" si="217"/>
        <v>0</v>
      </c>
      <c r="K1492" s="33" t="s">
        <v>48</v>
      </c>
      <c r="L1492" s="33" t="str">
        <f t="shared" si="218"/>
        <v>INF</v>
      </c>
      <c r="M1492" s="33">
        <f t="shared" si="219"/>
        <v>0</v>
      </c>
      <c r="O1492"/>
      <c r="P1492"/>
    </row>
    <row r="1493" spans="1:22" ht="12.75" customHeight="1" x14ac:dyDescent="0.45">
      <c r="A1493" s="49"/>
      <c r="B1493" s="49"/>
      <c r="C1493" s="51"/>
      <c r="D1493" s="51"/>
      <c r="E1493" s="51"/>
      <c r="F1493" s="51"/>
      <c r="G1493" s="51"/>
      <c r="H1493" s="51"/>
      <c r="I1493" s="51">
        <f t="shared" ref="I1493:I1556" si="220">G1493+E1493+D1493</f>
        <v>0</v>
      </c>
      <c r="K1493" s="33" t="s">
        <v>48</v>
      </c>
      <c r="L1493" s="33" t="str">
        <f t="shared" si="218"/>
        <v>INF</v>
      </c>
      <c r="M1493" s="33">
        <f t="shared" si="219"/>
        <v>0</v>
      </c>
      <c r="O1493"/>
      <c r="P1493"/>
    </row>
    <row r="1494" spans="1:22" ht="12.75" customHeight="1" x14ac:dyDescent="0.45">
      <c r="A1494" s="49"/>
      <c r="B1494" s="46" t="s">
        <v>176</v>
      </c>
      <c r="C1494" s="51">
        <v>37</v>
      </c>
      <c r="D1494" s="51"/>
      <c r="E1494" s="51"/>
      <c r="F1494" s="51">
        <v>44</v>
      </c>
      <c r="G1494" s="51">
        <v>1</v>
      </c>
      <c r="H1494" s="51" t="s">
        <v>208</v>
      </c>
      <c r="I1494" s="51">
        <f t="shared" si="220"/>
        <v>1</v>
      </c>
      <c r="K1494" s="33" t="s">
        <v>48</v>
      </c>
      <c r="L1494" s="33" t="str">
        <f t="shared" si="218"/>
        <v>INF</v>
      </c>
      <c r="M1494" s="33">
        <f t="shared" si="219"/>
        <v>0</v>
      </c>
      <c r="O1494"/>
      <c r="P1494"/>
    </row>
    <row r="1495" spans="1:22" ht="12.75" customHeight="1" x14ac:dyDescent="0.45">
      <c r="A1495" s="49"/>
      <c r="B1495" s="46" t="s">
        <v>170</v>
      </c>
      <c r="C1495" s="51" t="s">
        <v>208</v>
      </c>
      <c r="D1495" s="51">
        <v>0</v>
      </c>
      <c r="E1495" s="51"/>
      <c r="F1495" s="51">
        <v>1</v>
      </c>
      <c r="G1495" s="51"/>
      <c r="H1495" s="51">
        <v>0</v>
      </c>
      <c r="I1495" s="51">
        <f t="shared" si="220"/>
        <v>0</v>
      </c>
      <c r="K1495" s="33" t="s">
        <v>48</v>
      </c>
      <c r="L1495" s="33" t="str">
        <f t="shared" si="218"/>
        <v>INF</v>
      </c>
      <c r="M1495" s="33">
        <f t="shared" si="219"/>
        <v>0</v>
      </c>
      <c r="O1495"/>
      <c r="P1495"/>
    </row>
    <row r="1496" spans="1:22" ht="12.75" customHeight="1" x14ac:dyDescent="0.45">
      <c r="A1496" s="49"/>
      <c r="B1496" s="49" t="s">
        <v>172</v>
      </c>
      <c r="C1496" s="51" t="s">
        <v>208</v>
      </c>
      <c r="D1496" s="51">
        <v>0</v>
      </c>
      <c r="E1496" s="51"/>
      <c r="F1496" s="51" t="s">
        <v>208</v>
      </c>
      <c r="G1496" s="51"/>
      <c r="H1496" s="51">
        <v>0</v>
      </c>
      <c r="I1496" s="51">
        <f t="shared" si="220"/>
        <v>0</v>
      </c>
      <c r="K1496" s="33" t="s">
        <v>48</v>
      </c>
      <c r="L1496" s="33" t="str">
        <f t="shared" si="218"/>
        <v>INF</v>
      </c>
      <c r="M1496" s="33" t="str">
        <f t="shared" si="219"/>
        <v>STM</v>
      </c>
      <c r="O1496"/>
      <c r="P1496"/>
    </row>
    <row r="1497" spans="1:22" ht="12.75" customHeight="1" x14ac:dyDescent="0.45">
      <c r="A1497" s="49"/>
      <c r="B1497" s="49" t="s">
        <v>175</v>
      </c>
      <c r="C1497" s="51" t="s">
        <v>185</v>
      </c>
      <c r="D1497" s="51">
        <v>0</v>
      </c>
      <c r="E1497" s="51"/>
      <c r="F1497" s="51">
        <v>1</v>
      </c>
      <c r="G1497" s="51"/>
      <c r="H1497" s="51">
        <v>0</v>
      </c>
      <c r="I1497" s="51">
        <f t="shared" si="220"/>
        <v>0</v>
      </c>
      <c r="K1497" s="33" t="s">
        <v>48</v>
      </c>
      <c r="L1497" s="33" t="str">
        <f t="shared" si="218"/>
        <v>INF</v>
      </c>
      <c r="M1497" s="33">
        <f t="shared" si="219"/>
        <v>0</v>
      </c>
      <c r="O1497"/>
      <c r="P1497"/>
    </row>
    <row r="1498" spans="1:22" ht="12.75" customHeight="1" x14ac:dyDescent="0.45">
      <c r="A1498" s="49"/>
      <c r="B1498" s="46" t="s">
        <v>178</v>
      </c>
      <c r="C1498" s="51">
        <v>31</v>
      </c>
      <c r="D1498" s="51"/>
      <c r="E1498" s="51"/>
      <c r="F1498" s="51">
        <v>33</v>
      </c>
      <c r="G1498" s="51"/>
      <c r="H1498" s="51" t="s">
        <v>208</v>
      </c>
      <c r="I1498" s="51">
        <f t="shared" si="220"/>
        <v>0</v>
      </c>
      <c r="K1498" s="33" t="s">
        <v>48</v>
      </c>
      <c r="L1498" s="33" t="str">
        <f t="shared" si="218"/>
        <v>INF</v>
      </c>
      <c r="M1498" s="33">
        <f t="shared" si="219"/>
        <v>0</v>
      </c>
      <c r="O1498"/>
      <c r="P1498"/>
    </row>
    <row r="1499" spans="1:22" ht="12.75" customHeight="1" x14ac:dyDescent="0.45">
      <c r="A1499" s="49"/>
      <c r="B1499" s="49" t="s">
        <v>180</v>
      </c>
      <c r="C1499" s="51">
        <v>16</v>
      </c>
      <c r="D1499" s="51">
        <v>0</v>
      </c>
      <c r="E1499" s="51"/>
      <c r="F1499" s="51">
        <v>29</v>
      </c>
      <c r="G1499" s="51"/>
      <c r="H1499" s="51" t="s">
        <v>208</v>
      </c>
      <c r="I1499" s="51">
        <f t="shared" si="220"/>
        <v>0</v>
      </c>
      <c r="K1499" s="33" t="s">
        <v>48</v>
      </c>
      <c r="L1499" s="33" t="str">
        <f t="shared" si="218"/>
        <v>INF</v>
      </c>
      <c r="M1499" s="33" t="str">
        <f t="shared" si="219"/>
        <v>PRH</v>
      </c>
      <c r="O1499"/>
      <c r="P1499"/>
    </row>
    <row r="1500" spans="1:22" ht="12.75" customHeight="1" x14ac:dyDescent="0.45">
      <c r="A1500" s="49"/>
      <c r="B1500" s="49" t="s">
        <v>183</v>
      </c>
      <c r="C1500" s="51">
        <v>1</v>
      </c>
      <c r="D1500" s="51">
        <v>0</v>
      </c>
      <c r="E1500" s="51"/>
      <c r="F1500" s="51" t="s">
        <v>208</v>
      </c>
      <c r="G1500" s="51"/>
      <c r="H1500" s="51">
        <v>0</v>
      </c>
      <c r="I1500" s="51">
        <f t="shared" si="220"/>
        <v>0</v>
      </c>
      <c r="K1500" s="33" t="s">
        <v>48</v>
      </c>
      <c r="L1500" s="33" t="str">
        <f t="shared" si="218"/>
        <v>INF</v>
      </c>
      <c r="M1500" s="33" t="str">
        <f t="shared" si="219"/>
        <v>PRC</v>
      </c>
      <c r="O1500"/>
      <c r="P1500"/>
    </row>
    <row r="1501" spans="1:22" ht="12.75" customHeight="1" x14ac:dyDescent="0.45">
      <c r="A1501" s="49"/>
      <c r="B1501" s="49" t="s">
        <v>187</v>
      </c>
      <c r="C1501" s="51">
        <v>12</v>
      </c>
      <c r="D1501" s="51"/>
      <c r="E1501" s="51"/>
      <c r="F1501" s="51">
        <v>2</v>
      </c>
      <c r="G1501" s="51"/>
      <c r="H1501" s="51">
        <v>0</v>
      </c>
      <c r="I1501" s="51">
        <f t="shared" si="220"/>
        <v>0</v>
      </c>
      <c r="K1501" s="33" t="s">
        <v>48</v>
      </c>
      <c r="L1501" s="33" t="str">
        <f t="shared" si="218"/>
        <v>INF</v>
      </c>
      <c r="M1501" s="33" t="str">
        <f t="shared" si="219"/>
        <v>MDR</v>
      </c>
      <c r="O1501"/>
      <c r="P1501"/>
    </row>
    <row r="1502" spans="1:22" ht="12.75" customHeight="1" x14ac:dyDescent="0.45">
      <c r="A1502" s="49"/>
      <c r="B1502" s="49" t="s">
        <v>190</v>
      </c>
      <c r="C1502" s="51" t="s">
        <v>208</v>
      </c>
      <c r="D1502" s="51"/>
      <c r="E1502" s="51"/>
      <c r="F1502" s="51"/>
      <c r="G1502" s="51"/>
      <c r="H1502" s="51" t="s">
        <v>185</v>
      </c>
      <c r="I1502" s="51">
        <f t="shared" si="220"/>
        <v>0</v>
      </c>
      <c r="K1502" s="33" t="s">
        <v>48</v>
      </c>
      <c r="L1502" s="33" t="str">
        <f t="shared" si="218"/>
        <v>INF</v>
      </c>
      <c r="M1502" s="33" t="str">
        <f t="shared" si="219"/>
        <v>ECP</v>
      </c>
      <c r="O1502"/>
      <c r="P1502"/>
    </row>
    <row r="1503" spans="1:22" ht="12.75" customHeight="1" x14ac:dyDescent="0.45">
      <c r="A1503" s="49"/>
      <c r="B1503" s="49" t="s">
        <v>193</v>
      </c>
      <c r="C1503" s="51">
        <v>2</v>
      </c>
      <c r="D1503" s="51">
        <v>0</v>
      </c>
      <c r="E1503" s="51"/>
      <c r="F1503" s="51">
        <v>2</v>
      </c>
      <c r="G1503" s="51"/>
      <c r="H1503" s="51" t="s">
        <v>208</v>
      </c>
      <c r="I1503" s="51">
        <f t="shared" si="220"/>
        <v>0</v>
      </c>
      <c r="K1503" s="33" t="s">
        <v>48</v>
      </c>
      <c r="L1503" s="33" t="str">
        <f t="shared" si="218"/>
        <v>INF</v>
      </c>
      <c r="M1503" s="33" t="str">
        <f t="shared" si="219"/>
        <v>OTP</v>
      </c>
      <c r="O1503"/>
      <c r="P1503"/>
    </row>
    <row r="1504" spans="1:22" ht="12.75" customHeight="1" x14ac:dyDescent="0.45">
      <c r="A1504" s="49"/>
      <c r="B1504" s="46" t="s">
        <v>196</v>
      </c>
      <c r="C1504" s="51">
        <v>5</v>
      </c>
      <c r="D1504" s="51">
        <v>0</v>
      </c>
      <c r="E1504" s="51"/>
      <c r="F1504" s="51">
        <v>10</v>
      </c>
      <c r="G1504" s="51"/>
      <c r="H1504" s="51">
        <v>0</v>
      </c>
      <c r="I1504" s="51">
        <f t="shared" si="220"/>
        <v>0</v>
      </c>
      <c r="K1504" s="33" t="s">
        <v>48</v>
      </c>
      <c r="L1504" s="33" t="str">
        <f t="shared" si="218"/>
        <v>INF</v>
      </c>
      <c r="M1504" s="33">
        <f t="shared" si="219"/>
        <v>0</v>
      </c>
      <c r="O1504"/>
      <c r="P1504"/>
    </row>
    <row r="1505" spans="1:22" ht="12.75" customHeight="1" x14ac:dyDescent="0.45">
      <c r="A1505" s="49"/>
      <c r="B1505" s="49" t="s">
        <v>198</v>
      </c>
      <c r="C1505" s="51">
        <v>3</v>
      </c>
      <c r="D1505" s="51">
        <v>0</v>
      </c>
      <c r="E1505" s="51"/>
      <c r="F1505" s="51">
        <v>9</v>
      </c>
      <c r="G1505" s="51"/>
      <c r="H1505" s="51">
        <v>0</v>
      </c>
      <c r="I1505" s="51">
        <f t="shared" si="220"/>
        <v>0</v>
      </c>
      <c r="K1505" s="33" t="s">
        <v>48</v>
      </c>
      <c r="L1505" s="33" t="str">
        <f t="shared" si="218"/>
        <v>INF</v>
      </c>
      <c r="M1505" s="33" t="str">
        <f t="shared" si="219"/>
        <v>SPC</v>
      </c>
      <c r="O1505"/>
      <c r="P1505"/>
    </row>
    <row r="1506" spans="1:22" ht="12.75" customHeight="1" x14ac:dyDescent="0.45">
      <c r="A1506" s="49"/>
      <c r="B1506" s="49" t="s">
        <v>201</v>
      </c>
      <c r="C1506" s="51">
        <v>2</v>
      </c>
      <c r="D1506" s="51"/>
      <c r="E1506" s="51"/>
      <c r="F1506" s="51"/>
      <c r="G1506" s="51"/>
      <c r="H1506" s="51" t="s">
        <v>185</v>
      </c>
      <c r="I1506" s="51">
        <f t="shared" si="220"/>
        <v>0</v>
      </c>
      <c r="K1506" s="33" t="s">
        <v>48</v>
      </c>
      <c r="L1506" s="33" t="str">
        <f t="shared" si="218"/>
        <v>INF</v>
      </c>
      <c r="M1506" s="33" t="str">
        <f t="shared" si="219"/>
        <v>LIG</v>
      </c>
      <c r="O1506"/>
      <c r="P1506"/>
    </row>
    <row r="1507" spans="1:22" ht="12.75" customHeight="1" x14ac:dyDescent="0.45">
      <c r="A1507" s="49"/>
      <c r="B1507" s="49" t="s">
        <v>204</v>
      </c>
      <c r="C1507" s="51">
        <v>1</v>
      </c>
      <c r="D1507" s="51">
        <v>0</v>
      </c>
      <c r="E1507" s="51"/>
      <c r="F1507" s="51" t="s">
        <v>208</v>
      </c>
      <c r="G1507" s="51"/>
      <c r="H1507" s="51">
        <v>0</v>
      </c>
      <c r="I1507" s="51">
        <f t="shared" si="220"/>
        <v>0</v>
      </c>
      <c r="K1507" s="33" t="s">
        <v>48</v>
      </c>
      <c r="L1507" s="33" t="str">
        <f t="shared" si="218"/>
        <v>INF</v>
      </c>
      <c r="M1507" s="33" t="str">
        <f t="shared" si="219"/>
        <v>OTH</v>
      </c>
      <c r="O1507"/>
      <c r="P1507"/>
    </row>
    <row r="1508" spans="1:22" ht="12.75" customHeight="1" x14ac:dyDescent="0.45">
      <c r="A1508" s="49"/>
      <c r="B1508" s="49" t="s">
        <v>207</v>
      </c>
      <c r="C1508" s="51" t="s">
        <v>208</v>
      </c>
      <c r="D1508" s="51"/>
      <c r="E1508" s="51"/>
      <c r="F1508" s="51" t="s">
        <v>208</v>
      </c>
      <c r="G1508" s="51"/>
      <c r="H1508" s="51" t="s">
        <v>185</v>
      </c>
      <c r="I1508" s="51">
        <f t="shared" si="220"/>
        <v>0</v>
      </c>
      <c r="K1508" s="33" t="s">
        <v>48</v>
      </c>
      <c r="L1508" s="33" t="str">
        <f t="shared" si="218"/>
        <v>INF</v>
      </c>
      <c r="M1508" s="33" t="str">
        <f t="shared" si="219"/>
        <v>OTH</v>
      </c>
      <c r="O1508"/>
      <c r="P1508"/>
    </row>
    <row r="1509" spans="1:22" ht="12.75" customHeight="1" x14ac:dyDescent="0.45">
      <c r="A1509" s="49"/>
      <c r="B1509" s="49" t="s">
        <v>210</v>
      </c>
      <c r="C1509" s="51" t="s">
        <v>185</v>
      </c>
      <c r="D1509" s="51">
        <v>0</v>
      </c>
      <c r="E1509" s="51"/>
      <c r="F1509" s="51" t="s">
        <v>208</v>
      </c>
      <c r="G1509" s="51">
        <v>0</v>
      </c>
      <c r="H1509" s="51">
        <v>0</v>
      </c>
      <c r="I1509" s="51">
        <f t="shared" si="220"/>
        <v>0</v>
      </c>
      <c r="K1509" s="33" t="s">
        <v>48</v>
      </c>
      <c r="L1509" s="33" t="str">
        <f t="shared" si="218"/>
        <v>INF</v>
      </c>
      <c r="M1509" s="33" t="str">
        <f t="shared" si="219"/>
        <v>OTH</v>
      </c>
      <c r="O1509"/>
      <c r="P1509"/>
    </row>
    <row r="1510" spans="1:22" ht="12.75" customHeight="1" x14ac:dyDescent="0.45">
      <c r="A1510" s="49"/>
      <c r="B1510" s="49" t="s">
        <v>211</v>
      </c>
      <c r="C1510" s="51" t="s">
        <v>208</v>
      </c>
      <c r="D1510" s="51">
        <v>0</v>
      </c>
      <c r="E1510" s="51"/>
      <c r="F1510" s="51" t="s">
        <v>208</v>
      </c>
      <c r="G1510" s="51"/>
      <c r="H1510" s="51">
        <v>0</v>
      </c>
      <c r="I1510" s="51">
        <f t="shared" si="220"/>
        <v>0</v>
      </c>
      <c r="K1510" s="33" t="s">
        <v>48</v>
      </c>
      <c r="L1510" s="33" t="str">
        <f t="shared" si="218"/>
        <v>INF</v>
      </c>
      <c r="M1510" s="33" t="str">
        <f t="shared" si="219"/>
        <v>OTH</v>
      </c>
      <c r="O1510"/>
      <c r="P1510"/>
    </row>
    <row r="1511" spans="1:22" ht="12.75" customHeight="1" x14ac:dyDescent="0.45">
      <c r="A1511" s="49"/>
      <c r="B1511" s="46" t="s">
        <v>213</v>
      </c>
      <c r="C1511" s="51">
        <v>1</v>
      </c>
      <c r="D1511" s="51">
        <v>0</v>
      </c>
      <c r="E1511" s="51">
        <v>0</v>
      </c>
      <c r="F1511" s="51" t="s">
        <v>208</v>
      </c>
      <c r="G1511" s="51"/>
      <c r="H1511" s="51">
        <v>0</v>
      </c>
      <c r="I1511" s="51">
        <f t="shared" si="220"/>
        <v>0</v>
      </c>
      <c r="K1511" s="33" t="s">
        <v>48</v>
      </c>
      <c r="L1511" s="33" t="str">
        <f t="shared" si="218"/>
        <v>INF</v>
      </c>
      <c r="M1511" s="33">
        <f t="shared" si="219"/>
        <v>0</v>
      </c>
      <c r="O1511"/>
      <c r="P1511"/>
    </row>
    <row r="1512" spans="1:22" ht="12.75" customHeight="1" x14ac:dyDescent="0.45">
      <c r="A1512" s="49"/>
      <c r="B1512" s="49"/>
      <c r="C1512" s="51"/>
      <c r="D1512" s="51"/>
      <c r="E1512" s="51"/>
      <c r="F1512" s="51"/>
      <c r="G1512" s="51"/>
      <c r="H1512" s="51"/>
      <c r="I1512" s="51">
        <f t="shared" si="220"/>
        <v>0</v>
      </c>
      <c r="K1512" s="33" t="s">
        <v>48</v>
      </c>
      <c r="L1512" s="33" t="str">
        <f t="shared" si="218"/>
        <v>INF</v>
      </c>
      <c r="M1512" s="33">
        <f t="shared" si="219"/>
        <v>0</v>
      </c>
      <c r="O1512"/>
      <c r="P1512"/>
      <c r="Q1512" s="33"/>
      <c r="R1512" s="33"/>
      <c r="S1512" s="33"/>
      <c r="T1512" s="33"/>
      <c r="U1512" s="33"/>
      <c r="V1512" s="33"/>
    </row>
    <row r="1513" spans="1:22" s="33" customFormat="1" ht="12.75" customHeight="1" x14ac:dyDescent="0.45">
      <c r="A1513" s="60" t="s">
        <v>348</v>
      </c>
      <c r="B1513" s="46" t="s">
        <v>349</v>
      </c>
      <c r="C1513" s="55"/>
      <c r="D1513" s="55"/>
      <c r="E1513" s="55"/>
      <c r="F1513" s="55"/>
      <c r="G1513" s="55"/>
      <c r="H1513" s="55"/>
      <c r="I1513" s="55">
        <f t="shared" si="220"/>
        <v>0</v>
      </c>
      <c r="K1513" s="33" t="s">
        <v>47</v>
      </c>
      <c r="L1513" s="33" t="str">
        <f t="shared" si="218"/>
        <v>IIS</v>
      </c>
      <c r="M1513" s="33">
        <f t="shared" si="219"/>
        <v>0</v>
      </c>
      <c r="O1513"/>
      <c r="P1513"/>
      <c r="Q1513" s="22"/>
      <c r="R1513" s="22"/>
      <c r="S1513" s="22"/>
      <c r="T1513" s="22"/>
      <c r="U1513" s="22"/>
      <c r="V1513" s="22"/>
    </row>
    <row r="1514" spans="1:22" ht="12.75" customHeight="1" x14ac:dyDescent="0.45">
      <c r="A1514" s="57"/>
      <c r="B1514" s="58"/>
      <c r="C1514" s="51"/>
      <c r="D1514" s="51"/>
      <c r="E1514" s="51"/>
      <c r="F1514" s="51"/>
      <c r="G1514" s="51"/>
      <c r="H1514" s="51"/>
      <c r="I1514" s="51">
        <f t="shared" si="220"/>
        <v>0</v>
      </c>
      <c r="K1514" s="33" t="s">
        <v>47</v>
      </c>
      <c r="L1514" s="33" t="str">
        <f t="shared" si="218"/>
        <v>IIS</v>
      </c>
      <c r="M1514" s="33">
        <f t="shared" si="219"/>
        <v>0</v>
      </c>
      <c r="O1514"/>
      <c r="P1514"/>
    </row>
    <row r="1515" spans="1:22" ht="12.75" customHeight="1" x14ac:dyDescent="0.45">
      <c r="A1515" s="49"/>
      <c r="B1515" s="49"/>
      <c r="C1515" s="51"/>
      <c r="D1515" s="51"/>
      <c r="E1515" s="51"/>
      <c r="F1515" s="51"/>
      <c r="G1515" s="51"/>
      <c r="H1515" s="51"/>
      <c r="I1515" s="51">
        <f t="shared" si="220"/>
        <v>0</v>
      </c>
      <c r="K1515" s="33" t="s">
        <v>47</v>
      </c>
      <c r="L1515" s="33" t="str">
        <f t="shared" si="218"/>
        <v>IIS</v>
      </c>
      <c r="M1515" s="33">
        <f t="shared" si="219"/>
        <v>0</v>
      </c>
      <c r="O1515"/>
      <c r="P1515"/>
    </row>
    <row r="1516" spans="1:22" ht="12.75" customHeight="1" x14ac:dyDescent="0.45">
      <c r="A1516" s="49"/>
      <c r="B1516" s="46" t="s">
        <v>176</v>
      </c>
      <c r="C1516" s="51">
        <v>18</v>
      </c>
      <c r="D1516" s="51">
        <v>0</v>
      </c>
      <c r="E1516" s="51"/>
      <c r="F1516" s="51">
        <v>12</v>
      </c>
      <c r="G1516" s="51"/>
      <c r="H1516" s="51" t="s">
        <v>208</v>
      </c>
      <c r="I1516" s="51">
        <f t="shared" si="220"/>
        <v>0</v>
      </c>
      <c r="K1516" s="33" t="s">
        <v>47</v>
      </c>
      <c r="L1516" s="33" t="str">
        <f t="shared" si="218"/>
        <v>IIS</v>
      </c>
      <c r="M1516" s="33">
        <f t="shared" si="219"/>
        <v>0</v>
      </c>
      <c r="O1516"/>
      <c r="P1516"/>
    </row>
    <row r="1517" spans="1:22" ht="12.75" customHeight="1" x14ac:dyDescent="0.45">
      <c r="A1517" s="49"/>
      <c r="B1517" s="46" t="s">
        <v>170</v>
      </c>
      <c r="C1517" s="51" t="s">
        <v>208</v>
      </c>
      <c r="D1517" s="51">
        <v>0</v>
      </c>
      <c r="E1517" s="51"/>
      <c r="F1517" s="51" t="s">
        <v>208</v>
      </c>
      <c r="G1517" s="51"/>
      <c r="H1517" s="51">
        <v>0</v>
      </c>
      <c r="I1517" s="51">
        <f t="shared" si="220"/>
        <v>0</v>
      </c>
      <c r="K1517" s="33" t="s">
        <v>47</v>
      </c>
      <c r="L1517" s="33" t="str">
        <f t="shared" si="218"/>
        <v>IIS</v>
      </c>
      <c r="M1517" s="33">
        <f t="shared" si="219"/>
        <v>0</v>
      </c>
      <c r="O1517"/>
      <c r="P1517"/>
    </row>
    <row r="1518" spans="1:22" ht="12.75" customHeight="1" x14ac:dyDescent="0.45">
      <c r="A1518" s="49"/>
      <c r="B1518" s="49" t="s">
        <v>172</v>
      </c>
      <c r="C1518" s="51" t="s">
        <v>208</v>
      </c>
      <c r="D1518" s="51">
        <v>0</v>
      </c>
      <c r="E1518" s="51"/>
      <c r="F1518" s="51" t="s">
        <v>208</v>
      </c>
      <c r="G1518" s="51"/>
      <c r="H1518" s="51">
        <v>0</v>
      </c>
      <c r="I1518" s="51">
        <f t="shared" si="220"/>
        <v>0</v>
      </c>
      <c r="K1518" s="33" t="s">
        <v>47</v>
      </c>
      <c r="L1518" s="33" t="str">
        <f t="shared" si="218"/>
        <v>IIS</v>
      </c>
      <c r="M1518" s="33" t="str">
        <f t="shared" si="219"/>
        <v>STM</v>
      </c>
      <c r="O1518"/>
      <c r="P1518"/>
    </row>
    <row r="1519" spans="1:22" ht="12.75" customHeight="1" x14ac:dyDescent="0.45">
      <c r="A1519" s="49"/>
      <c r="B1519" s="49" t="s">
        <v>175</v>
      </c>
      <c r="C1519" s="51" t="s">
        <v>185</v>
      </c>
      <c r="D1519" s="51">
        <v>0</v>
      </c>
      <c r="E1519" s="51"/>
      <c r="F1519" s="51" t="s">
        <v>208</v>
      </c>
      <c r="G1519" s="51">
        <v>0</v>
      </c>
      <c r="H1519" s="51">
        <v>0</v>
      </c>
      <c r="I1519" s="51">
        <f t="shared" si="220"/>
        <v>0</v>
      </c>
      <c r="K1519" s="33" t="s">
        <v>47</v>
      </c>
      <c r="L1519" s="33" t="str">
        <f t="shared" si="218"/>
        <v>IIS</v>
      </c>
      <c r="M1519" s="33">
        <f t="shared" si="219"/>
        <v>0</v>
      </c>
      <c r="O1519"/>
      <c r="P1519"/>
    </row>
    <row r="1520" spans="1:22" ht="12.75" customHeight="1" x14ac:dyDescent="0.45">
      <c r="A1520" s="49"/>
      <c r="B1520" s="46" t="s">
        <v>178</v>
      </c>
      <c r="C1520" s="51">
        <v>15</v>
      </c>
      <c r="D1520" s="51">
        <v>0</v>
      </c>
      <c r="E1520" s="51"/>
      <c r="F1520" s="51">
        <v>7</v>
      </c>
      <c r="G1520" s="51"/>
      <c r="H1520" s="51" t="s">
        <v>208</v>
      </c>
      <c r="I1520" s="51">
        <f t="shared" si="220"/>
        <v>0</v>
      </c>
      <c r="K1520" s="33" t="s">
        <v>47</v>
      </c>
      <c r="L1520" s="33" t="str">
        <f t="shared" si="218"/>
        <v>IIS</v>
      </c>
      <c r="M1520" s="33">
        <f t="shared" si="219"/>
        <v>0</v>
      </c>
      <c r="O1520"/>
      <c r="P1520"/>
    </row>
    <row r="1521" spans="1:22" ht="12.75" customHeight="1" x14ac:dyDescent="0.45">
      <c r="A1521" s="49"/>
      <c r="B1521" s="49" t="s">
        <v>180</v>
      </c>
      <c r="C1521" s="51">
        <v>8</v>
      </c>
      <c r="D1521" s="51">
        <v>0</v>
      </c>
      <c r="E1521" s="51"/>
      <c r="F1521" s="51">
        <v>6</v>
      </c>
      <c r="G1521" s="51"/>
      <c r="H1521" s="51">
        <v>0</v>
      </c>
      <c r="I1521" s="51">
        <f t="shared" si="220"/>
        <v>0</v>
      </c>
      <c r="K1521" s="33" t="s">
        <v>47</v>
      </c>
      <c r="L1521" s="33" t="str">
        <f t="shared" si="218"/>
        <v>IIS</v>
      </c>
      <c r="M1521" s="33" t="str">
        <f t="shared" si="219"/>
        <v>PRH</v>
      </c>
      <c r="O1521"/>
      <c r="P1521"/>
    </row>
    <row r="1522" spans="1:22" ht="12.75" customHeight="1" x14ac:dyDescent="0.45">
      <c r="A1522" s="49"/>
      <c r="B1522" s="49" t="s">
        <v>183</v>
      </c>
      <c r="C1522" s="51" t="s">
        <v>208</v>
      </c>
      <c r="D1522" s="51">
        <v>0</v>
      </c>
      <c r="E1522" s="51">
        <v>0</v>
      </c>
      <c r="F1522" s="51" t="s">
        <v>208</v>
      </c>
      <c r="G1522" s="51"/>
      <c r="H1522" s="51">
        <v>0</v>
      </c>
      <c r="I1522" s="51">
        <f t="shared" si="220"/>
        <v>0</v>
      </c>
      <c r="K1522" s="33" t="s">
        <v>47</v>
      </c>
      <c r="L1522" s="33" t="str">
        <f t="shared" si="218"/>
        <v>IIS</v>
      </c>
      <c r="M1522" s="33" t="str">
        <f t="shared" si="219"/>
        <v>PRC</v>
      </c>
      <c r="O1522"/>
      <c r="P1522"/>
    </row>
    <row r="1523" spans="1:22" ht="12.75" customHeight="1" x14ac:dyDescent="0.45">
      <c r="A1523" s="49"/>
      <c r="B1523" s="49" t="s">
        <v>187</v>
      </c>
      <c r="C1523" s="51">
        <v>5</v>
      </c>
      <c r="D1523" s="51">
        <v>0</v>
      </c>
      <c r="E1523" s="51"/>
      <c r="F1523" s="51">
        <v>1</v>
      </c>
      <c r="G1523" s="51"/>
      <c r="H1523" s="51">
        <v>0</v>
      </c>
      <c r="I1523" s="51">
        <f t="shared" si="220"/>
        <v>0</v>
      </c>
      <c r="K1523" s="33" t="s">
        <v>47</v>
      </c>
      <c r="L1523" s="33" t="str">
        <f t="shared" si="218"/>
        <v>IIS</v>
      </c>
      <c r="M1523" s="33" t="str">
        <f t="shared" si="219"/>
        <v>MDR</v>
      </c>
      <c r="O1523"/>
      <c r="P1523"/>
    </row>
    <row r="1524" spans="1:22" ht="12.75" customHeight="1" x14ac:dyDescent="0.45">
      <c r="A1524" s="49"/>
      <c r="B1524" s="49" t="s">
        <v>190</v>
      </c>
      <c r="C1524" s="51" t="s">
        <v>208</v>
      </c>
      <c r="D1524" s="51"/>
      <c r="E1524" s="51"/>
      <c r="F1524" s="51"/>
      <c r="G1524" s="51"/>
      <c r="H1524" s="51" t="s">
        <v>185</v>
      </c>
      <c r="I1524" s="51">
        <f t="shared" si="220"/>
        <v>0</v>
      </c>
      <c r="K1524" s="33" t="s">
        <v>47</v>
      </c>
      <c r="L1524" s="33" t="str">
        <f t="shared" si="218"/>
        <v>IIS</v>
      </c>
      <c r="M1524" s="33" t="str">
        <f t="shared" si="219"/>
        <v>ECP</v>
      </c>
      <c r="O1524"/>
      <c r="P1524"/>
    </row>
    <row r="1525" spans="1:22" ht="12.75" customHeight="1" x14ac:dyDescent="0.45">
      <c r="A1525" s="49"/>
      <c r="B1525" s="49" t="s">
        <v>193</v>
      </c>
      <c r="C1525" s="51">
        <v>1</v>
      </c>
      <c r="D1525" s="51">
        <v>0</v>
      </c>
      <c r="E1525" s="51">
        <v>0</v>
      </c>
      <c r="F1525" s="51" t="s">
        <v>208</v>
      </c>
      <c r="G1525" s="51"/>
      <c r="H1525" s="51" t="s">
        <v>208</v>
      </c>
      <c r="I1525" s="51">
        <f t="shared" si="220"/>
        <v>0</v>
      </c>
      <c r="K1525" s="33" t="s">
        <v>47</v>
      </c>
      <c r="L1525" s="33" t="str">
        <f t="shared" si="218"/>
        <v>IIS</v>
      </c>
      <c r="M1525" s="33" t="str">
        <f t="shared" si="219"/>
        <v>OTP</v>
      </c>
      <c r="O1525"/>
      <c r="P1525"/>
    </row>
    <row r="1526" spans="1:22" ht="12.75" customHeight="1" x14ac:dyDescent="0.45">
      <c r="A1526" s="49"/>
      <c r="B1526" s="46" t="s">
        <v>196</v>
      </c>
      <c r="C1526" s="51">
        <v>2</v>
      </c>
      <c r="D1526" s="51">
        <v>0</v>
      </c>
      <c r="E1526" s="51"/>
      <c r="F1526" s="51">
        <v>5</v>
      </c>
      <c r="G1526" s="51"/>
      <c r="H1526" s="51">
        <v>0</v>
      </c>
      <c r="I1526" s="51">
        <f t="shared" si="220"/>
        <v>0</v>
      </c>
      <c r="K1526" s="33" t="s">
        <v>47</v>
      </c>
      <c r="L1526" s="33" t="str">
        <f t="shared" si="218"/>
        <v>IIS</v>
      </c>
      <c r="M1526" s="33">
        <f t="shared" si="219"/>
        <v>0</v>
      </c>
      <c r="O1526"/>
      <c r="P1526"/>
    </row>
    <row r="1527" spans="1:22" ht="12.75" customHeight="1" x14ac:dyDescent="0.45">
      <c r="A1527" s="49"/>
      <c r="B1527" s="49" t="s">
        <v>198</v>
      </c>
      <c r="C1527" s="51">
        <v>1</v>
      </c>
      <c r="D1527" s="51">
        <v>0</v>
      </c>
      <c r="E1527" s="51"/>
      <c r="F1527" s="51">
        <v>5</v>
      </c>
      <c r="G1527" s="51"/>
      <c r="H1527" s="51">
        <v>0</v>
      </c>
      <c r="I1527" s="51">
        <f t="shared" si="220"/>
        <v>0</v>
      </c>
      <c r="K1527" s="33" t="s">
        <v>47</v>
      </c>
      <c r="L1527" s="33" t="str">
        <f t="shared" si="218"/>
        <v>IIS</v>
      </c>
      <c r="M1527" s="33" t="str">
        <f t="shared" si="219"/>
        <v>SPC</v>
      </c>
      <c r="O1527"/>
      <c r="P1527"/>
    </row>
    <row r="1528" spans="1:22" ht="12.75" customHeight="1" x14ac:dyDescent="0.45">
      <c r="A1528" s="49"/>
      <c r="B1528" s="49" t="s">
        <v>201</v>
      </c>
      <c r="C1528" s="51">
        <v>1</v>
      </c>
      <c r="D1528" s="51"/>
      <c r="E1528" s="51"/>
      <c r="F1528" s="51"/>
      <c r="G1528" s="51"/>
      <c r="H1528" s="51" t="s">
        <v>185</v>
      </c>
      <c r="I1528" s="51">
        <f t="shared" si="220"/>
        <v>0</v>
      </c>
      <c r="K1528" s="33" t="s">
        <v>47</v>
      </c>
      <c r="L1528" s="33" t="str">
        <f t="shared" si="218"/>
        <v>IIS</v>
      </c>
      <c r="M1528" s="33" t="str">
        <f t="shared" si="219"/>
        <v>LIG</v>
      </c>
      <c r="O1528"/>
      <c r="P1528"/>
    </row>
    <row r="1529" spans="1:22" ht="12.75" customHeight="1" x14ac:dyDescent="0.45">
      <c r="A1529" s="49"/>
      <c r="B1529" s="49" t="s">
        <v>204</v>
      </c>
      <c r="C1529" s="51" t="s">
        <v>208</v>
      </c>
      <c r="D1529" s="51">
        <v>0</v>
      </c>
      <c r="E1529" s="51">
        <v>0</v>
      </c>
      <c r="F1529" s="51" t="s">
        <v>208</v>
      </c>
      <c r="G1529" s="51"/>
      <c r="H1529" s="51">
        <v>0</v>
      </c>
      <c r="I1529" s="51">
        <f t="shared" si="220"/>
        <v>0</v>
      </c>
      <c r="K1529" s="33" t="s">
        <v>47</v>
      </c>
      <c r="L1529" s="33" t="str">
        <f t="shared" si="218"/>
        <v>IIS</v>
      </c>
      <c r="M1529" s="33" t="str">
        <f t="shared" si="219"/>
        <v>OTH</v>
      </c>
      <c r="O1529"/>
      <c r="P1529"/>
    </row>
    <row r="1530" spans="1:22" ht="12.75" customHeight="1" x14ac:dyDescent="0.45">
      <c r="A1530" s="49"/>
      <c r="B1530" s="49" t="s">
        <v>207</v>
      </c>
      <c r="C1530" s="51" t="s">
        <v>208</v>
      </c>
      <c r="D1530" s="51"/>
      <c r="E1530" s="51"/>
      <c r="F1530" s="51" t="s">
        <v>208</v>
      </c>
      <c r="G1530" s="51"/>
      <c r="H1530" s="51" t="s">
        <v>185</v>
      </c>
      <c r="I1530" s="51">
        <f t="shared" si="220"/>
        <v>0</v>
      </c>
      <c r="K1530" s="33" t="s">
        <v>47</v>
      </c>
      <c r="L1530" s="33" t="str">
        <f t="shared" si="218"/>
        <v>IIS</v>
      </c>
      <c r="M1530" s="33" t="str">
        <f t="shared" si="219"/>
        <v>OTH</v>
      </c>
      <c r="O1530"/>
      <c r="P1530"/>
    </row>
    <row r="1531" spans="1:22" ht="12.75" customHeight="1" x14ac:dyDescent="0.45">
      <c r="A1531" s="49"/>
      <c r="B1531" s="49" t="s">
        <v>210</v>
      </c>
      <c r="C1531" s="51" t="s">
        <v>185</v>
      </c>
      <c r="D1531" s="51">
        <v>0</v>
      </c>
      <c r="E1531" s="51"/>
      <c r="F1531" s="51">
        <v>0</v>
      </c>
      <c r="G1531" s="51">
        <v>0</v>
      </c>
      <c r="H1531" s="51">
        <v>0</v>
      </c>
      <c r="I1531" s="51">
        <f t="shared" si="220"/>
        <v>0</v>
      </c>
      <c r="K1531" s="33" t="s">
        <v>47</v>
      </c>
      <c r="L1531" s="33" t="str">
        <f t="shared" si="218"/>
        <v>IIS</v>
      </c>
      <c r="M1531" s="33" t="str">
        <f t="shared" si="219"/>
        <v>OTH</v>
      </c>
      <c r="O1531"/>
      <c r="P1531"/>
    </row>
    <row r="1532" spans="1:22" ht="12.75" customHeight="1" x14ac:dyDescent="0.45">
      <c r="A1532" s="49"/>
      <c r="B1532" s="49" t="s">
        <v>211</v>
      </c>
      <c r="C1532" s="51" t="s">
        <v>208</v>
      </c>
      <c r="D1532" s="51">
        <v>0</v>
      </c>
      <c r="E1532" s="51"/>
      <c r="F1532" s="51" t="s">
        <v>208</v>
      </c>
      <c r="G1532" s="51"/>
      <c r="H1532" s="51">
        <v>0</v>
      </c>
      <c r="I1532" s="51">
        <f t="shared" si="220"/>
        <v>0</v>
      </c>
      <c r="K1532" s="33" t="s">
        <v>47</v>
      </c>
      <c r="L1532" s="33" t="str">
        <f t="shared" si="218"/>
        <v>IIS</v>
      </c>
      <c r="M1532" s="33" t="str">
        <f t="shared" si="219"/>
        <v>OTH</v>
      </c>
      <c r="O1532"/>
      <c r="P1532"/>
    </row>
    <row r="1533" spans="1:22" ht="12.75" customHeight="1" x14ac:dyDescent="0.45">
      <c r="A1533" s="49"/>
      <c r="B1533" s="46" t="s">
        <v>213</v>
      </c>
      <c r="C1533" s="51" t="s">
        <v>208</v>
      </c>
      <c r="D1533" s="51">
        <v>0</v>
      </c>
      <c r="E1533" s="51">
        <v>0</v>
      </c>
      <c r="F1533" s="51" t="s">
        <v>208</v>
      </c>
      <c r="G1533" s="51"/>
      <c r="H1533" s="51">
        <v>0</v>
      </c>
      <c r="I1533" s="51">
        <f t="shared" si="220"/>
        <v>0</v>
      </c>
      <c r="K1533" s="33" t="s">
        <v>47</v>
      </c>
      <c r="L1533" s="33" t="str">
        <f t="shared" si="218"/>
        <v>IIS</v>
      </c>
      <c r="M1533" s="33">
        <f t="shared" si="219"/>
        <v>0</v>
      </c>
      <c r="O1533"/>
      <c r="P1533"/>
    </row>
    <row r="1534" spans="1:22" ht="12.75" customHeight="1" x14ac:dyDescent="0.45">
      <c r="A1534" s="49"/>
      <c r="B1534" s="49"/>
      <c r="C1534" s="51"/>
      <c r="D1534" s="51"/>
      <c r="E1534" s="51"/>
      <c r="F1534" s="51"/>
      <c r="G1534" s="51"/>
      <c r="H1534" s="51"/>
      <c r="I1534" s="51">
        <f t="shared" si="220"/>
        <v>0</v>
      </c>
      <c r="K1534" s="33" t="s">
        <v>47</v>
      </c>
      <c r="L1534" s="33" t="str">
        <f t="shared" si="218"/>
        <v>IIS</v>
      </c>
      <c r="M1534" s="33">
        <f t="shared" si="219"/>
        <v>0</v>
      </c>
      <c r="O1534"/>
      <c r="P1534"/>
      <c r="Q1534" s="33"/>
      <c r="R1534" s="33"/>
      <c r="S1534" s="33"/>
      <c r="T1534" s="33"/>
      <c r="U1534" s="33"/>
      <c r="V1534" s="33"/>
    </row>
    <row r="1535" spans="1:22" s="33" customFormat="1" ht="12.75" customHeight="1" x14ac:dyDescent="0.45">
      <c r="A1535" s="60" t="s">
        <v>350</v>
      </c>
      <c r="B1535" s="46" t="s">
        <v>351</v>
      </c>
      <c r="C1535" s="55"/>
      <c r="D1535" s="55"/>
      <c r="E1535" s="55"/>
      <c r="F1535" s="55"/>
      <c r="G1535" s="55"/>
      <c r="H1535" s="55"/>
      <c r="I1535" s="55">
        <f t="shared" si="220"/>
        <v>0</v>
      </c>
      <c r="K1535" s="33" t="s">
        <v>48</v>
      </c>
      <c r="L1535" s="33" t="str">
        <f t="shared" si="218"/>
        <v>INF</v>
      </c>
      <c r="M1535" s="33">
        <f t="shared" si="219"/>
        <v>0</v>
      </c>
      <c r="O1535"/>
      <c r="P1535"/>
      <c r="Q1535" s="22"/>
      <c r="R1535" s="22"/>
      <c r="S1535" s="22"/>
      <c r="T1535" s="22"/>
      <c r="U1535" s="22"/>
      <c r="V1535" s="22"/>
    </row>
    <row r="1536" spans="1:22" ht="12.75" customHeight="1" x14ac:dyDescent="0.45">
      <c r="A1536" s="49"/>
      <c r="B1536" s="49"/>
      <c r="C1536" s="51"/>
      <c r="D1536" s="51"/>
      <c r="E1536" s="51"/>
      <c r="F1536" s="51"/>
      <c r="G1536" s="51"/>
      <c r="H1536" s="51"/>
      <c r="I1536" s="51">
        <f t="shared" si="220"/>
        <v>0</v>
      </c>
      <c r="K1536" s="33" t="s">
        <v>48</v>
      </c>
      <c r="L1536" s="33" t="str">
        <f t="shared" si="218"/>
        <v>INF</v>
      </c>
      <c r="M1536" s="33">
        <f t="shared" si="219"/>
        <v>0</v>
      </c>
      <c r="O1536"/>
      <c r="P1536"/>
    </row>
    <row r="1537" spans="1:16" ht="12.75" customHeight="1" x14ac:dyDescent="0.45">
      <c r="A1537" s="49"/>
      <c r="B1537" s="49"/>
      <c r="C1537" s="51"/>
      <c r="D1537" s="51"/>
      <c r="E1537" s="51"/>
      <c r="F1537" s="51"/>
      <c r="G1537" s="51"/>
      <c r="H1537" s="51"/>
      <c r="I1537" s="51">
        <f t="shared" si="220"/>
        <v>0</v>
      </c>
      <c r="K1537" s="33" t="s">
        <v>48</v>
      </c>
      <c r="L1537" s="33" t="str">
        <f t="shared" si="218"/>
        <v>INF</v>
      </c>
      <c r="M1537" s="33">
        <f t="shared" si="219"/>
        <v>0</v>
      </c>
      <c r="O1537"/>
      <c r="P1537"/>
    </row>
    <row r="1538" spans="1:16" ht="12.75" customHeight="1" x14ac:dyDescent="0.45">
      <c r="A1538" s="49"/>
      <c r="B1538" s="46" t="s">
        <v>176</v>
      </c>
      <c r="C1538" s="51">
        <v>7</v>
      </c>
      <c r="D1538" s="51"/>
      <c r="E1538" s="51"/>
      <c r="F1538" s="51">
        <v>15</v>
      </c>
      <c r="G1538" s="51"/>
      <c r="H1538" s="51">
        <v>0</v>
      </c>
      <c r="I1538" s="51">
        <f t="shared" si="220"/>
        <v>0</v>
      </c>
      <c r="K1538" s="33" t="s">
        <v>48</v>
      </c>
      <c r="L1538" s="33" t="str">
        <f t="shared" si="218"/>
        <v>INF</v>
      </c>
      <c r="M1538" s="33">
        <f t="shared" si="219"/>
        <v>0</v>
      </c>
      <c r="O1538"/>
      <c r="P1538"/>
    </row>
    <row r="1539" spans="1:16" ht="12.75" customHeight="1" x14ac:dyDescent="0.45">
      <c r="A1539" s="49"/>
      <c r="B1539" s="46" t="s">
        <v>170</v>
      </c>
      <c r="C1539" s="51" t="s">
        <v>208</v>
      </c>
      <c r="D1539" s="51">
        <v>0</v>
      </c>
      <c r="E1539" s="51"/>
      <c r="F1539" s="51" t="s">
        <v>208</v>
      </c>
      <c r="G1539" s="51"/>
      <c r="H1539" s="51">
        <v>0</v>
      </c>
      <c r="I1539" s="51">
        <f t="shared" si="220"/>
        <v>0</v>
      </c>
      <c r="K1539" s="33" t="s">
        <v>48</v>
      </c>
      <c r="L1539" s="33" t="str">
        <f t="shared" si="218"/>
        <v>INF</v>
      </c>
      <c r="M1539" s="33">
        <f t="shared" si="219"/>
        <v>0</v>
      </c>
      <c r="O1539"/>
      <c r="P1539"/>
    </row>
    <row r="1540" spans="1:16" ht="12.75" customHeight="1" x14ac:dyDescent="0.45">
      <c r="A1540" s="49"/>
      <c r="B1540" s="49" t="s">
        <v>172</v>
      </c>
      <c r="C1540" s="51" t="s">
        <v>208</v>
      </c>
      <c r="D1540" s="51">
        <v>0</v>
      </c>
      <c r="E1540" s="51"/>
      <c r="F1540" s="51" t="s">
        <v>208</v>
      </c>
      <c r="G1540" s="51"/>
      <c r="H1540" s="51">
        <v>0</v>
      </c>
      <c r="I1540" s="51">
        <f t="shared" si="220"/>
        <v>0</v>
      </c>
      <c r="K1540" s="33" t="s">
        <v>48</v>
      </c>
      <c r="L1540" s="33" t="str">
        <f t="shared" si="218"/>
        <v>INF</v>
      </c>
      <c r="M1540" s="33" t="str">
        <f t="shared" si="219"/>
        <v>STM</v>
      </c>
      <c r="O1540"/>
      <c r="P1540"/>
    </row>
    <row r="1541" spans="1:16" ht="12.75" customHeight="1" x14ac:dyDescent="0.45">
      <c r="A1541" s="49"/>
      <c r="B1541" s="49" t="s">
        <v>175</v>
      </c>
      <c r="C1541" s="51" t="s">
        <v>185</v>
      </c>
      <c r="D1541" s="51">
        <v>0</v>
      </c>
      <c r="E1541" s="51"/>
      <c r="F1541" s="51" t="s">
        <v>208</v>
      </c>
      <c r="G1541" s="51"/>
      <c r="H1541" s="51">
        <v>0</v>
      </c>
      <c r="I1541" s="51">
        <f t="shared" si="220"/>
        <v>0</v>
      </c>
      <c r="K1541" s="33" t="s">
        <v>48</v>
      </c>
      <c r="L1541" s="33" t="str">
        <f t="shared" si="218"/>
        <v>INF</v>
      </c>
      <c r="M1541" s="33">
        <f t="shared" si="219"/>
        <v>0</v>
      </c>
      <c r="O1541"/>
      <c r="P1541"/>
    </row>
    <row r="1542" spans="1:16" ht="12.75" customHeight="1" x14ac:dyDescent="0.45">
      <c r="A1542" s="49"/>
      <c r="B1542" s="46" t="s">
        <v>178</v>
      </c>
      <c r="C1542" s="51">
        <v>6</v>
      </c>
      <c r="D1542" s="51"/>
      <c r="E1542" s="51"/>
      <c r="F1542" s="51">
        <v>12</v>
      </c>
      <c r="G1542" s="51"/>
      <c r="H1542" s="51">
        <v>0</v>
      </c>
      <c r="I1542" s="51">
        <f t="shared" si="220"/>
        <v>0</v>
      </c>
      <c r="K1542" s="33" t="s">
        <v>48</v>
      </c>
      <c r="L1542" s="33" t="str">
        <f t="shared" si="218"/>
        <v>INF</v>
      </c>
      <c r="M1542" s="33">
        <f t="shared" si="219"/>
        <v>0</v>
      </c>
      <c r="O1542"/>
      <c r="P1542"/>
    </row>
    <row r="1543" spans="1:16" ht="12.75" customHeight="1" x14ac:dyDescent="0.45">
      <c r="A1543" s="49"/>
      <c r="B1543" s="49" t="s">
        <v>180</v>
      </c>
      <c r="C1543" s="51">
        <v>2</v>
      </c>
      <c r="D1543" s="51">
        <v>0</v>
      </c>
      <c r="E1543" s="51"/>
      <c r="F1543" s="51">
        <v>10</v>
      </c>
      <c r="G1543" s="51"/>
      <c r="H1543" s="51">
        <v>0</v>
      </c>
      <c r="I1543" s="51">
        <f t="shared" si="220"/>
        <v>0</v>
      </c>
      <c r="K1543" s="33" t="s">
        <v>48</v>
      </c>
      <c r="L1543" s="33" t="str">
        <f t="shared" si="218"/>
        <v>INF</v>
      </c>
      <c r="M1543" s="33" t="str">
        <f t="shared" si="219"/>
        <v>PRH</v>
      </c>
      <c r="O1543"/>
      <c r="P1543"/>
    </row>
    <row r="1544" spans="1:16" ht="12.75" customHeight="1" x14ac:dyDescent="0.45">
      <c r="A1544" s="49"/>
      <c r="B1544" s="49" t="s">
        <v>183</v>
      </c>
      <c r="C1544" s="51" t="s">
        <v>208</v>
      </c>
      <c r="D1544" s="51">
        <v>0</v>
      </c>
      <c r="E1544" s="51"/>
      <c r="F1544" s="51" t="s">
        <v>208</v>
      </c>
      <c r="G1544" s="51"/>
      <c r="H1544" s="51">
        <v>0</v>
      </c>
      <c r="I1544" s="51">
        <f t="shared" si="220"/>
        <v>0</v>
      </c>
      <c r="K1544" s="33" t="s">
        <v>48</v>
      </c>
      <c r="L1544" s="33" t="str">
        <f t="shared" si="218"/>
        <v>INF</v>
      </c>
      <c r="M1544" s="33" t="str">
        <f t="shared" si="219"/>
        <v>PRC</v>
      </c>
      <c r="O1544"/>
      <c r="P1544"/>
    </row>
    <row r="1545" spans="1:16" ht="12.75" customHeight="1" x14ac:dyDescent="0.45">
      <c r="A1545" s="49"/>
      <c r="B1545" s="49" t="s">
        <v>187</v>
      </c>
      <c r="C1545" s="51">
        <v>3</v>
      </c>
      <c r="D1545" s="51"/>
      <c r="E1545" s="51"/>
      <c r="F1545" s="51">
        <v>1</v>
      </c>
      <c r="G1545" s="51"/>
      <c r="H1545" s="51">
        <v>0</v>
      </c>
      <c r="I1545" s="51">
        <f t="shared" si="220"/>
        <v>0</v>
      </c>
      <c r="K1545" s="33" t="s">
        <v>48</v>
      </c>
      <c r="L1545" s="33" t="str">
        <f t="shared" si="218"/>
        <v>INF</v>
      </c>
      <c r="M1545" s="33" t="str">
        <f t="shared" si="219"/>
        <v>MDR</v>
      </c>
      <c r="O1545"/>
      <c r="P1545"/>
    </row>
    <row r="1546" spans="1:16" ht="12.75" customHeight="1" x14ac:dyDescent="0.45">
      <c r="A1546" s="49"/>
      <c r="B1546" s="49" t="s">
        <v>190</v>
      </c>
      <c r="C1546" s="51" t="s">
        <v>208</v>
      </c>
      <c r="D1546" s="51"/>
      <c r="E1546" s="51"/>
      <c r="F1546" s="51"/>
      <c r="G1546" s="51"/>
      <c r="H1546" s="51" t="s">
        <v>185</v>
      </c>
      <c r="I1546" s="51">
        <f t="shared" si="220"/>
        <v>0</v>
      </c>
      <c r="K1546" s="33" t="s">
        <v>48</v>
      </c>
      <c r="L1546" s="33" t="str">
        <f t="shared" si="218"/>
        <v>INF</v>
      </c>
      <c r="M1546" s="33" t="str">
        <f t="shared" si="219"/>
        <v>ECP</v>
      </c>
      <c r="O1546"/>
      <c r="P1546"/>
    </row>
    <row r="1547" spans="1:16" ht="12.75" customHeight="1" x14ac:dyDescent="0.45">
      <c r="A1547" s="49"/>
      <c r="B1547" s="49" t="s">
        <v>193</v>
      </c>
      <c r="C1547" s="51" t="s">
        <v>208</v>
      </c>
      <c r="D1547" s="51">
        <v>0</v>
      </c>
      <c r="E1547" s="51"/>
      <c r="F1547" s="51" t="s">
        <v>208</v>
      </c>
      <c r="G1547" s="51"/>
      <c r="H1547" s="51">
        <v>0</v>
      </c>
      <c r="I1547" s="51">
        <f t="shared" si="220"/>
        <v>0</v>
      </c>
      <c r="K1547" s="33" t="s">
        <v>48</v>
      </c>
      <c r="L1547" s="33" t="str">
        <f t="shared" si="218"/>
        <v>INF</v>
      </c>
      <c r="M1547" s="33" t="str">
        <f t="shared" si="219"/>
        <v>OTP</v>
      </c>
      <c r="O1547"/>
      <c r="P1547"/>
    </row>
    <row r="1548" spans="1:16" ht="12.75" customHeight="1" x14ac:dyDescent="0.45">
      <c r="A1548" s="49"/>
      <c r="B1548" s="46" t="s">
        <v>196</v>
      </c>
      <c r="C1548" s="51">
        <v>1</v>
      </c>
      <c r="D1548" s="51">
        <v>0</v>
      </c>
      <c r="E1548" s="51"/>
      <c r="F1548" s="51">
        <v>2</v>
      </c>
      <c r="G1548" s="51"/>
      <c r="H1548" s="51">
        <v>0</v>
      </c>
      <c r="I1548" s="51">
        <f t="shared" si="220"/>
        <v>0</v>
      </c>
      <c r="K1548" s="33" t="s">
        <v>48</v>
      </c>
      <c r="L1548" s="33" t="str">
        <f t="shared" si="218"/>
        <v>INF</v>
      </c>
      <c r="M1548" s="33">
        <f t="shared" si="219"/>
        <v>0</v>
      </c>
      <c r="O1548"/>
      <c r="P1548"/>
    </row>
    <row r="1549" spans="1:16" ht="12.75" customHeight="1" x14ac:dyDescent="0.45">
      <c r="A1549" s="49"/>
      <c r="B1549" s="49" t="s">
        <v>198</v>
      </c>
      <c r="C1549" s="51">
        <v>1</v>
      </c>
      <c r="D1549" s="51">
        <v>0</v>
      </c>
      <c r="E1549" s="51"/>
      <c r="F1549" s="51">
        <v>2</v>
      </c>
      <c r="G1549" s="51"/>
      <c r="H1549" s="51">
        <v>0</v>
      </c>
      <c r="I1549" s="51">
        <f t="shared" si="220"/>
        <v>0</v>
      </c>
      <c r="K1549" s="33" t="s">
        <v>48</v>
      </c>
      <c r="L1549" s="33" t="str">
        <f t="shared" si="218"/>
        <v>INF</v>
      </c>
      <c r="M1549" s="33" t="str">
        <f t="shared" si="219"/>
        <v>SPC</v>
      </c>
      <c r="O1549"/>
      <c r="P1549"/>
    </row>
    <row r="1550" spans="1:16" ht="12.75" customHeight="1" x14ac:dyDescent="0.45">
      <c r="A1550" s="49"/>
      <c r="B1550" s="49" t="s">
        <v>201</v>
      </c>
      <c r="C1550" s="51" t="s">
        <v>208</v>
      </c>
      <c r="D1550" s="51"/>
      <c r="E1550" s="51"/>
      <c r="F1550" s="51"/>
      <c r="G1550" s="51"/>
      <c r="H1550" s="51" t="s">
        <v>185</v>
      </c>
      <c r="I1550" s="51">
        <f t="shared" si="220"/>
        <v>0</v>
      </c>
      <c r="K1550" s="33" t="s">
        <v>48</v>
      </c>
      <c r="L1550" s="33" t="str">
        <f t="shared" si="218"/>
        <v>INF</v>
      </c>
      <c r="M1550" s="33" t="str">
        <f t="shared" si="219"/>
        <v>LIG</v>
      </c>
      <c r="O1550"/>
      <c r="P1550"/>
    </row>
    <row r="1551" spans="1:16" ht="12.75" customHeight="1" x14ac:dyDescent="0.45">
      <c r="A1551" s="49"/>
      <c r="B1551" s="49" t="s">
        <v>204</v>
      </c>
      <c r="C1551" s="51" t="s">
        <v>208</v>
      </c>
      <c r="D1551" s="51">
        <v>0</v>
      </c>
      <c r="E1551" s="51"/>
      <c r="F1551" s="51" t="s">
        <v>208</v>
      </c>
      <c r="G1551" s="51"/>
      <c r="H1551" s="51">
        <v>0</v>
      </c>
      <c r="I1551" s="51">
        <f t="shared" si="220"/>
        <v>0</v>
      </c>
      <c r="K1551" s="33" t="s">
        <v>48</v>
      </c>
      <c r="L1551" s="33" t="str">
        <f t="shared" si="218"/>
        <v>INF</v>
      </c>
      <c r="M1551" s="33" t="str">
        <f t="shared" si="219"/>
        <v>OTH</v>
      </c>
      <c r="O1551"/>
      <c r="P1551"/>
    </row>
    <row r="1552" spans="1:16" ht="12.75" customHeight="1" x14ac:dyDescent="0.45">
      <c r="A1552" s="49"/>
      <c r="B1552" s="49" t="s">
        <v>207</v>
      </c>
      <c r="C1552" s="51" t="s">
        <v>208</v>
      </c>
      <c r="D1552" s="51"/>
      <c r="E1552" s="51"/>
      <c r="F1552" s="51" t="s">
        <v>208</v>
      </c>
      <c r="G1552" s="51"/>
      <c r="H1552" s="51" t="s">
        <v>185</v>
      </c>
      <c r="I1552" s="51">
        <f t="shared" si="220"/>
        <v>0</v>
      </c>
      <c r="K1552" s="33" t="s">
        <v>48</v>
      </c>
      <c r="L1552" s="33" t="str">
        <f t="shared" si="218"/>
        <v>INF</v>
      </c>
      <c r="M1552" s="33" t="str">
        <f t="shared" si="219"/>
        <v>OTH</v>
      </c>
      <c r="O1552"/>
      <c r="P1552"/>
    </row>
    <row r="1553" spans="1:22" ht="12.75" customHeight="1" x14ac:dyDescent="0.45">
      <c r="A1553" s="49"/>
      <c r="B1553" s="49" t="s">
        <v>210</v>
      </c>
      <c r="C1553" s="51" t="s">
        <v>185</v>
      </c>
      <c r="D1553" s="51">
        <v>0</v>
      </c>
      <c r="E1553" s="51"/>
      <c r="F1553" s="51" t="s">
        <v>208</v>
      </c>
      <c r="G1553" s="51">
        <v>0</v>
      </c>
      <c r="H1553" s="51">
        <v>0</v>
      </c>
      <c r="I1553" s="51">
        <f t="shared" si="220"/>
        <v>0</v>
      </c>
      <c r="K1553" s="33" t="s">
        <v>48</v>
      </c>
      <c r="L1553" s="33" t="str">
        <f t="shared" si="218"/>
        <v>INF</v>
      </c>
      <c r="M1553" s="33" t="str">
        <f t="shared" si="219"/>
        <v>OTH</v>
      </c>
      <c r="O1553"/>
      <c r="P1553"/>
    </row>
    <row r="1554" spans="1:22" ht="12.75" customHeight="1" x14ac:dyDescent="0.45">
      <c r="A1554" s="49"/>
      <c r="B1554" s="49" t="s">
        <v>211</v>
      </c>
      <c r="C1554" s="51" t="s">
        <v>208</v>
      </c>
      <c r="D1554" s="51">
        <v>0</v>
      </c>
      <c r="E1554" s="51"/>
      <c r="F1554" s="51">
        <v>0</v>
      </c>
      <c r="G1554" s="51">
        <v>0</v>
      </c>
      <c r="H1554" s="51">
        <v>0</v>
      </c>
      <c r="I1554" s="51">
        <f t="shared" si="220"/>
        <v>0</v>
      </c>
      <c r="K1554" s="33" t="s">
        <v>48</v>
      </c>
      <c r="L1554" s="33" t="str">
        <f t="shared" ref="L1554:L1617" si="221">IFERROR(VLOOKUP(K1554,$O$17:$P$38,2,FALSE),"")</f>
        <v>INF</v>
      </c>
      <c r="M1554" s="33" t="str">
        <f t="shared" ref="M1554:M1617" si="222">IFERROR(VLOOKUP(B1554,$Z$17:$AA$33,2,FALSE),0)</f>
        <v>OTH</v>
      </c>
      <c r="O1554"/>
      <c r="P1554"/>
    </row>
    <row r="1555" spans="1:22" ht="12.75" customHeight="1" x14ac:dyDescent="0.45">
      <c r="A1555" s="49"/>
      <c r="B1555" s="46" t="s">
        <v>213</v>
      </c>
      <c r="C1555" s="51" t="s">
        <v>208</v>
      </c>
      <c r="D1555" s="51">
        <v>0</v>
      </c>
      <c r="E1555" s="51">
        <v>0</v>
      </c>
      <c r="F1555" s="51" t="s">
        <v>208</v>
      </c>
      <c r="G1555" s="51"/>
      <c r="H1555" s="51">
        <v>0</v>
      </c>
      <c r="I1555" s="51">
        <f t="shared" si="220"/>
        <v>0</v>
      </c>
      <c r="K1555" s="33" t="s">
        <v>48</v>
      </c>
      <c r="L1555" s="33" t="str">
        <f t="shared" si="221"/>
        <v>INF</v>
      </c>
      <c r="M1555" s="33">
        <f t="shared" si="222"/>
        <v>0</v>
      </c>
      <c r="O1555"/>
      <c r="P1555"/>
    </row>
    <row r="1556" spans="1:22" ht="12.75" customHeight="1" x14ac:dyDescent="0.45">
      <c r="A1556" s="49"/>
      <c r="B1556" s="49"/>
      <c r="C1556" s="51"/>
      <c r="D1556" s="51"/>
      <c r="E1556" s="51"/>
      <c r="F1556" s="51"/>
      <c r="G1556" s="51"/>
      <c r="H1556" s="51"/>
      <c r="I1556" s="51">
        <f t="shared" si="220"/>
        <v>0</v>
      </c>
      <c r="K1556" s="33" t="s">
        <v>48</v>
      </c>
      <c r="L1556" s="33" t="str">
        <f t="shared" si="221"/>
        <v>INF</v>
      </c>
      <c r="M1556" s="33">
        <f t="shared" si="222"/>
        <v>0</v>
      </c>
      <c r="O1556"/>
      <c r="P1556"/>
      <c r="Q1556" s="33"/>
      <c r="R1556" s="33"/>
      <c r="S1556" s="33"/>
      <c r="T1556" s="33"/>
      <c r="U1556" s="33"/>
      <c r="V1556" s="33"/>
    </row>
    <row r="1557" spans="1:22" s="33" customFormat="1" ht="12.75" customHeight="1" x14ac:dyDescent="0.45">
      <c r="A1557" s="46" t="s">
        <v>352</v>
      </c>
      <c r="B1557" s="46" t="s">
        <v>353</v>
      </c>
      <c r="C1557" s="55"/>
      <c r="D1557" s="55"/>
      <c r="E1557" s="55"/>
      <c r="F1557" s="55"/>
      <c r="G1557" s="55"/>
      <c r="H1557" s="55"/>
      <c r="I1557" s="55">
        <f t="shared" ref="I1557:I1620" si="223">G1557+E1557+D1557</f>
        <v>0</v>
      </c>
      <c r="K1557" s="33" t="s">
        <v>48</v>
      </c>
      <c r="L1557" s="33" t="str">
        <f t="shared" si="221"/>
        <v>INF</v>
      </c>
      <c r="M1557" s="33">
        <f t="shared" si="222"/>
        <v>0</v>
      </c>
      <c r="O1557"/>
      <c r="P1557"/>
      <c r="Q1557" s="22"/>
      <c r="R1557" s="22"/>
      <c r="S1557" s="22"/>
      <c r="T1557" s="22"/>
      <c r="U1557" s="22"/>
      <c r="V1557" s="22"/>
    </row>
    <row r="1558" spans="1:22" ht="12.75" customHeight="1" x14ac:dyDescent="0.45">
      <c r="A1558" s="57"/>
      <c r="B1558" s="58"/>
      <c r="C1558" s="51"/>
      <c r="D1558" s="51"/>
      <c r="E1558" s="51"/>
      <c r="F1558" s="51"/>
      <c r="G1558" s="51"/>
      <c r="H1558" s="51"/>
      <c r="I1558" s="51">
        <f t="shared" si="223"/>
        <v>0</v>
      </c>
      <c r="K1558" s="33" t="s">
        <v>48</v>
      </c>
      <c r="L1558" s="33" t="str">
        <f t="shared" si="221"/>
        <v>INF</v>
      </c>
      <c r="M1558" s="33">
        <f t="shared" si="222"/>
        <v>0</v>
      </c>
      <c r="O1558"/>
      <c r="P1558"/>
    </row>
    <row r="1559" spans="1:22" ht="12.75" customHeight="1" x14ac:dyDescent="0.45">
      <c r="A1559" s="49"/>
      <c r="B1559" s="49"/>
      <c r="C1559" s="51"/>
      <c r="D1559" s="51"/>
      <c r="E1559" s="51"/>
      <c r="F1559" s="51"/>
      <c r="G1559" s="51"/>
      <c r="H1559" s="51"/>
      <c r="I1559" s="51">
        <f t="shared" si="223"/>
        <v>0</v>
      </c>
      <c r="K1559" s="33" t="s">
        <v>48</v>
      </c>
      <c r="L1559" s="33" t="str">
        <f t="shared" si="221"/>
        <v>INF</v>
      </c>
      <c r="M1559" s="33">
        <f t="shared" si="222"/>
        <v>0</v>
      </c>
      <c r="O1559"/>
      <c r="P1559"/>
    </row>
    <row r="1560" spans="1:22" ht="12.75" customHeight="1" x14ac:dyDescent="0.45">
      <c r="A1560" s="49"/>
      <c r="B1560" s="46" t="s">
        <v>176</v>
      </c>
      <c r="C1560" s="51">
        <v>3</v>
      </c>
      <c r="D1560" s="51">
        <v>0</v>
      </c>
      <c r="E1560" s="51"/>
      <c r="F1560" s="51">
        <v>6</v>
      </c>
      <c r="G1560" s="51"/>
      <c r="H1560" s="51">
        <v>0</v>
      </c>
      <c r="I1560" s="51">
        <f t="shared" si="223"/>
        <v>0</v>
      </c>
      <c r="K1560" s="33" t="s">
        <v>48</v>
      </c>
      <c r="L1560" s="33" t="str">
        <f t="shared" si="221"/>
        <v>INF</v>
      </c>
      <c r="M1560" s="33">
        <f t="shared" si="222"/>
        <v>0</v>
      </c>
      <c r="O1560"/>
      <c r="P1560"/>
    </row>
    <row r="1561" spans="1:22" ht="12.75" customHeight="1" x14ac:dyDescent="0.45">
      <c r="A1561" s="49"/>
      <c r="B1561" s="46" t="s">
        <v>170</v>
      </c>
      <c r="C1561" s="51" t="s">
        <v>208</v>
      </c>
      <c r="D1561" s="51">
        <v>0</v>
      </c>
      <c r="E1561" s="51">
        <v>0</v>
      </c>
      <c r="F1561" s="51" t="s">
        <v>208</v>
      </c>
      <c r="G1561" s="51"/>
      <c r="H1561" s="51">
        <v>0</v>
      </c>
      <c r="I1561" s="51">
        <f t="shared" si="223"/>
        <v>0</v>
      </c>
      <c r="K1561" s="33" t="s">
        <v>48</v>
      </c>
      <c r="L1561" s="33" t="str">
        <f t="shared" si="221"/>
        <v>INF</v>
      </c>
      <c r="M1561" s="33">
        <f t="shared" si="222"/>
        <v>0</v>
      </c>
      <c r="O1561"/>
      <c r="P1561"/>
    </row>
    <row r="1562" spans="1:22" ht="12.75" customHeight="1" x14ac:dyDescent="0.45">
      <c r="A1562" s="49"/>
      <c r="B1562" s="49" t="s">
        <v>172</v>
      </c>
      <c r="C1562" s="51" t="s">
        <v>208</v>
      </c>
      <c r="D1562" s="51">
        <v>0</v>
      </c>
      <c r="E1562" s="51">
        <v>0</v>
      </c>
      <c r="F1562" s="51" t="s">
        <v>208</v>
      </c>
      <c r="G1562" s="51"/>
      <c r="H1562" s="51">
        <v>0</v>
      </c>
      <c r="I1562" s="51">
        <f t="shared" si="223"/>
        <v>0</v>
      </c>
      <c r="K1562" s="33" t="s">
        <v>48</v>
      </c>
      <c r="L1562" s="33" t="str">
        <f t="shared" si="221"/>
        <v>INF</v>
      </c>
      <c r="M1562" s="33" t="str">
        <f t="shared" si="222"/>
        <v>STM</v>
      </c>
      <c r="O1562"/>
      <c r="P1562"/>
    </row>
    <row r="1563" spans="1:22" ht="12.75" customHeight="1" x14ac:dyDescent="0.45">
      <c r="A1563" s="49"/>
      <c r="B1563" s="49" t="s">
        <v>175</v>
      </c>
      <c r="C1563" s="51" t="s">
        <v>185</v>
      </c>
      <c r="D1563" s="51">
        <v>0</v>
      </c>
      <c r="E1563" s="51">
        <v>0</v>
      </c>
      <c r="F1563" s="51" t="s">
        <v>208</v>
      </c>
      <c r="G1563" s="51"/>
      <c r="H1563" s="51">
        <v>0</v>
      </c>
      <c r="I1563" s="51">
        <f t="shared" si="223"/>
        <v>0</v>
      </c>
      <c r="K1563" s="33" t="s">
        <v>48</v>
      </c>
      <c r="L1563" s="33" t="str">
        <f t="shared" si="221"/>
        <v>INF</v>
      </c>
      <c r="M1563" s="33">
        <f t="shared" si="222"/>
        <v>0</v>
      </c>
      <c r="O1563"/>
      <c r="P1563"/>
    </row>
    <row r="1564" spans="1:22" ht="12.75" customHeight="1" x14ac:dyDescent="0.45">
      <c r="A1564" s="49"/>
      <c r="B1564" s="46" t="s">
        <v>178</v>
      </c>
      <c r="C1564" s="51">
        <v>2</v>
      </c>
      <c r="D1564" s="51">
        <v>0</v>
      </c>
      <c r="E1564" s="51"/>
      <c r="F1564" s="51">
        <v>5</v>
      </c>
      <c r="G1564" s="51"/>
      <c r="H1564" s="51">
        <v>0</v>
      </c>
      <c r="I1564" s="51">
        <f t="shared" si="223"/>
        <v>0</v>
      </c>
      <c r="K1564" s="33" t="s">
        <v>48</v>
      </c>
      <c r="L1564" s="33" t="str">
        <f t="shared" si="221"/>
        <v>INF</v>
      </c>
      <c r="M1564" s="33">
        <f t="shared" si="222"/>
        <v>0</v>
      </c>
      <c r="O1564"/>
      <c r="P1564"/>
    </row>
    <row r="1565" spans="1:22" ht="12.75" customHeight="1" x14ac:dyDescent="0.45">
      <c r="A1565" s="49"/>
      <c r="B1565" s="49" t="s">
        <v>180</v>
      </c>
      <c r="C1565" s="51">
        <v>1</v>
      </c>
      <c r="D1565" s="51">
        <v>0</v>
      </c>
      <c r="E1565" s="51"/>
      <c r="F1565" s="51">
        <v>4</v>
      </c>
      <c r="G1565" s="51"/>
      <c r="H1565" s="51">
        <v>0</v>
      </c>
      <c r="I1565" s="51">
        <f t="shared" si="223"/>
        <v>0</v>
      </c>
      <c r="K1565" s="33" t="s">
        <v>48</v>
      </c>
      <c r="L1565" s="33" t="str">
        <f t="shared" si="221"/>
        <v>INF</v>
      </c>
      <c r="M1565" s="33" t="str">
        <f t="shared" si="222"/>
        <v>PRH</v>
      </c>
      <c r="O1565"/>
      <c r="P1565"/>
    </row>
    <row r="1566" spans="1:22" ht="12.75" customHeight="1" x14ac:dyDescent="0.45">
      <c r="A1566" s="49"/>
      <c r="B1566" s="49" t="s">
        <v>183</v>
      </c>
      <c r="C1566" s="51" t="s">
        <v>208</v>
      </c>
      <c r="D1566" s="51">
        <v>0</v>
      </c>
      <c r="E1566" s="51">
        <v>0</v>
      </c>
      <c r="F1566" s="51" t="s">
        <v>208</v>
      </c>
      <c r="G1566" s="51"/>
      <c r="H1566" s="51">
        <v>0</v>
      </c>
      <c r="I1566" s="51">
        <f t="shared" si="223"/>
        <v>0</v>
      </c>
      <c r="K1566" s="33" t="s">
        <v>48</v>
      </c>
      <c r="L1566" s="33" t="str">
        <f t="shared" si="221"/>
        <v>INF</v>
      </c>
      <c r="M1566" s="33" t="str">
        <f t="shared" si="222"/>
        <v>PRC</v>
      </c>
      <c r="O1566"/>
      <c r="P1566"/>
    </row>
    <row r="1567" spans="1:22" ht="12.75" customHeight="1" x14ac:dyDescent="0.45">
      <c r="A1567" s="49"/>
      <c r="B1567" s="49" t="s">
        <v>187</v>
      </c>
      <c r="C1567" s="51">
        <v>1</v>
      </c>
      <c r="D1567" s="51">
        <v>0</v>
      </c>
      <c r="E1567" s="51"/>
      <c r="F1567" s="51" t="s">
        <v>208</v>
      </c>
      <c r="G1567" s="51"/>
      <c r="H1567" s="51">
        <v>0</v>
      </c>
      <c r="I1567" s="51">
        <f t="shared" si="223"/>
        <v>0</v>
      </c>
      <c r="K1567" s="33" t="s">
        <v>48</v>
      </c>
      <c r="L1567" s="33" t="str">
        <f t="shared" si="221"/>
        <v>INF</v>
      </c>
      <c r="M1567" s="33" t="str">
        <f t="shared" si="222"/>
        <v>MDR</v>
      </c>
      <c r="O1567"/>
      <c r="P1567"/>
    </row>
    <row r="1568" spans="1:22" ht="12.75" customHeight="1" x14ac:dyDescent="0.45">
      <c r="A1568" s="49"/>
      <c r="B1568" s="49" t="s">
        <v>190</v>
      </c>
      <c r="C1568" s="51" t="s">
        <v>208</v>
      </c>
      <c r="D1568" s="51"/>
      <c r="E1568" s="51"/>
      <c r="F1568" s="51"/>
      <c r="G1568" s="51"/>
      <c r="H1568" s="51" t="s">
        <v>185</v>
      </c>
      <c r="I1568" s="51">
        <f t="shared" si="223"/>
        <v>0</v>
      </c>
      <c r="K1568" s="33" t="s">
        <v>48</v>
      </c>
      <c r="L1568" s="33" t="str">
        <f t="shared" si="221"/>
        <v>INF</v>
      </c>
      <c r="M1568" s="33" t="str">
        <f t="shared" si="222"/>
        <v>ECP</v>
      </c>
      <c r="O1568"/>
      <c r="P1568"/>
    </row>
    <row r="1569" spans="1:22" ht="12.75" customHeight="1" x14ac:dyDescent="0.45">
      <c r="A1569" s="49"/>
      <c r="B1569" s="49" t="s">
        <v>193</v>
      </c>
      <c r="C1569" s="51" t="s">
        <v>208</v>
      </c>
      <c r="D1569" s="51">
        <v>0</v>
      </c>
      <c r="E1569" s="51"/>
      <c r="F1569" s="51" t="s">
        <v>208</v>
      </c>
      <c r="G1569" s="51"/>
      <c r="H1569" s="51">
        <v>0</v>
      </c>
      <c r="I1569" s="51">
        <f t="shared" si="223"/>
        <v>0</v>
      </c>
      <c r="K1569" s="33" t="s">
        <v>48</v>
      </c>
      <c r="L1569" s="33" t="str">
        <f t="shared" si="221"/>
        <v>INF</v>
      </c>
      <c r="M1569" s="33" t="str">
        <f t="shared" si="222"/>
        <v>OTP</v>
      </c>
      <c r="O1569"/>
      <c r="P1569"/>
    </row>
    <row r="1570" spans="1:22" ht="12.75" customHeight="1" x14ac:dyDescent="0.45">
      <c r="A1570" s="49"/>
      <c r="B1570" s="46" t="s">
        <v>196</v>
      </c>
      <c r="C1570" s="51" t="s">
        <v>208</v>
      </c>
      <c r="D1570" s="51">
        <v>0</v>
      </c>
      <c r="E1570" s="51"/>
      <c r="F1570" s="51">
        <v>1</v>
      </c>
      <c r="G1570" s="51"/>
      <c r="H1570" s="51">
        <v>0</v>
      </c>
      <c r="I1570" s="51">
        <f t="shared" si="223"/>
        <v>0</v>
      </c>
      <c r="K1570" s="33" t="s">
        <v>48</v>
      </c>
      <c r="L1570" s="33" t="str">
        <f t="shared" si="221"/>
        <v>INF</v>
      </c>
      <c r="M1570" s="33">
        <f t="shared" si="222"/>
        <v>0</v>
      </c>
      <c r="O1570"/>
      <c r="P1570"/>
    </row>
    <row r="1571" spans="1:22" ht="12.75" customHeight="1" x14ac:dyDescent="0.45">
      <c r="A1571" s="49"/>
      <c r="B1571" s="49" t="s">
        <v>198</v>
      </c>
      <c r="C1571" s="51" t="s">
        <v>208</v>
      </c>
      <c r="D1571" s="51">
        <v>0</v>
      </c>
      <c r="E1571" s="51"/>
      <c r="F1571" s="51">
        <v>1</v>
      </c>
      <c r="G1571" s="51"/>
      <c r="H1571" s="51">
        <v>0</v>
      </c>
      <c r="I1571" s="51">
        <f t="shared" si="223"/>
        <v>0</v>
      </c>
      <c r="K1571" s="33" t="s">
        <v>48</v>
      </c>
      <c r="L1571" s="33" t="str">
        <f t="shared" si="221"/>
        <v>INF</v>
      </c>
      <c r="M1571" s="33" t="str">
        <f t="shared" si="222"/>
        <v>SPC</v>
      </c>
      <c r="O1571"/>
      <c r="P1571"/>
    </row>
    <row r="1572" spans="1:22" ht="12.75" customHeight="1" x14ac:dyDescent="0.45">
      <c r="A1572" s="49"/>
      <c r="B1572" s="49" t="s">
        <v>201</v>
      </c>
      <c r="C1572" s="51" t="s">
        <v>208</v>
      </c>
      <c r="D1572" s="51"/>
      <c r="E1572" s="51"/>
      <c r="F1572" s="51"/>
      <c r="G1572" s="51"/>
      <c r="H1572" s="51" t="s">
        <v>185</v>
      </c>
      <c r="I1572" s="51">
        <f t="shared" si="223"/>
        <v>0</v>
      </c>
      <c r="K1572" s="33" t="s">
        <v>48</v>
      </c>
      <c r="L1572" s="33" t="str">
        <f t="shared" si="221"/>
        <v>INF</v>
      </c>
      <c r="M1572" s="33" t="str">
        <f t="shared" si="222"/>
        <v>LIG</v>
      </c>
      <c r="O1572"/>
      <c r="P1572"/>
    </row>
    <row r="1573" spans="1:22" ht="12.75" customHeight="1" x14ac:dyDescent="0.45">
      <c r="A1573" s="49"/>
      <c r="B1573" s="49" t="s">
        <v>204</v>
      </c>
      <c r="C1573" s="51" t="s">
        <v>208</v>
      </c>
      <c r="D1573" s="51">
        <v>0</v>
      </c>
      <c r="E1573" s="51"/>
      <c r="F1573" s="51" t="s">
        <v>208</v>
      </c>
      <c r="G1573" s="51"/>
      <c r="H1573" s="51">
        <v>0</v>
      </c>
      <c r="I1573" s="51">
        <f t="shared" si="223"/>
        <v>0</v>
      </c>
      <c r="K1573" s="33" t="s">
        <v>48</v>
      </c>
      <c r="L1573" s="33" t="str">
        <f t="shared" si="221"/>
        <v>INF</v>
      </c>
      <c r="M1573" s="33" t="str">
        <f t="shared" si="222"/>
        <v>OTH</v>
      </c>
      <c r="O1573"/>
      <c r="P1573"/>
    </row>
    <row r="1574" spans="1:22" ht="12.75" customHeight="1" x14ac:dyDescent="0.45">
      <c r="A1574" s="49"/>
      <c r="B1574" s="49" t="s">
        <v>207</v>
      </c>
      <c r="C1574" s="51" t="s">
        <v>208</v>
      </c>
      <c r="D1574" s="51"/>
      <c r="E1574" s="51"/>
      <c r="F1574" s="51" t="s">
        <v>208</v>
      </c>
      <c r="G1574" s="51"/>
      <c r="H1574" s="51" t="s">
        <v>185</v>
      </c>
      <c r="I1574" s="51">
        <f t="shared" si="223"/>
        <v>0</v>
      </c>
      <c r="K1574" s="33" t="s">
        <v>48</v>
      </c>
      <c r="L1574" s="33" t="str">
        <f t="shared" si="221"/>
        <v>INF</v>
      </c>
      <c r="M1574" s="33" t="str">
        <f t="shared" si="222"/>
        <v>OTH</v>
      </c>
      <c r="O1574"/>
      <c r="P1574"/>
    </row>
    <row r="1575" spans="1:22" ht="12.75" customHeight="1" x14ac:dyDescent="0.45">
      <c r="A1575" s="49"/>
      <c r="B1575" s="49" t="s">
        <v>210</v>
      </c>
      <c r="C1575" s="51" t="s">
        <v>185</v>
      </c>
      <c r="D1575" s="51">
        <v>0</v>
      </c>
      <c r="E1575" s="51">
        <v>0</v>
      </c>
      <c r="F1575" s="51" t="s">
        <v>208</v>
      </c>
      <c r="G1575" s="51">
        <v>0</v>
      </c>
      <c r="H1575" s="51">
        <v>0</v>
      </c>
      <c r="I1575" s="51">
        <f t="shared" si="223"/>
        <v>0</v>
      </c>
      <c r="K1575" s="33" t="s">
        <v>48</v>
      </c>
      <c r="L1575" s="33" t="str">
        <f t="shared" si="221"/>
        <v>INF</v>
      </c>
      <c r="M1575" s="33" t="str">
        <f t="shared" si="222"/>
        <v>OTH</v>
      </c>
      <c r="O1575"/>
      <c r="P1575"/>
    </row>
    <row r="1576" spans="1:22" ht="12.75" customHeight="1" x14ac:dyDescent="0.45">
      <c r="A1576" s="49"/>
      <c r="B1576" s="49" t="s">
        <v>211</v>
      </c>
      <c r="C1576" s="51" t="s">
        <v>208</v>
      </c>
      <c r="D1576" s="51">
        <v>0</v>
      </c>
      <c r="E1576" s="51"/>
      <c r="F1576" s="51">
        <v>0</v>
      </c>
      <c r="G1576" s="51">
        <v>0</v>
      </c>
      <c r="H1576" s="51">
        <v>0</v>
      </c>
      <c r="I1576" s="51">
        <f t="shared" si="223"/>
        <v>0</v>
      </c>
      <c r="K1576" s="33" t="s">
        <v>48</v>
      </c>
      <c r="L1576" s="33" t="str">
        <f t="shared" si="221"/>
        <v>INF</v>
      </c>
      <c r="M1576" s="33" t="str">
        <f t="shared" si="222"/>
        <v>OTH</v>
      </c>
      <c r="O1576"/>
      <c r="P1576"/>
    </row>
    <row r="1577" spans="1:22" ht="12.75" customHeight="1" x14ac:dyDescent="0.45">
      <c r="A1577" s="49"/>
      <c r="B1577" s="46" t="s">
        <v>213</v>
      </c>
      <c r="C1577" s="51" t="s">
        <v>208</v>
      </c>
      <c r="D1577" s="51">
        <v>0</v>
      </c>
      <c r="E1577" s="51">
        <v>0</v>
      </c>
      <c r="F1577" s="51" t="s">
        <v>208</v>
      </c>
      <c r="G1577" s="51"/>
      <c r="H1577" s="51">
        <v>0</v>
      </c>
      <c r="I1577" s="51">
        <f t="shared" si="223"/>
        <v>0</v>
      </c>
      <c r="K1577" s="33" t="s">
        <v>48</v>
      </c>
      <c r="L1577" s="33" t="str">
        <f t="shared" si="221"/>
        <v>INF</v>
      </c>
      <c r="M1577" s="33">
        <f t="shared" si="222"/>
        <v>0</v>
      </c>
      <c r="O1577"/>
      <c r="P1577"/>
    </row>
    <row r="1578" spans="1:22" ht="12.75" customHeight="1" x14ac:dyDescent="0.45">
      <c r="A1578" s="49"/>
      <c r="B1578" s="49"/>
      <c r="C1578" s="51"/>
      <c r="D1578" s="51"/>
      <c r="E1578" s="51"/>
      <c r="F1578" s="51"/>
      <c r="G1578" s="51"/>
      <c r="H1578" s="51"/>
      <c r="I1578" s="51">
        <f t="shared" si="223"/>
        <v>0</v>
      </c>
      <c r="K1578" s="33" t="s">
        <v>48</v>
      </c>
      <c r="L1578" s="33" t="str">
        <f t="shared" si="221"/>
        <v>INF</v>
      </c>
      <c r="M1578" s="33">
        <f t="shared" si="222"/>
        <v>0</v>
      </c>
      <c r="O1578"/>
      <c r="P1578"/>
      <c r="Q1578" s="33"/>
      <c r="R1578" s="33"/>
      <c r="S1578" s="33"/>
      <c r="T1578" s="33"/>
      <c r="U1578" s="33"/>
      <c r="V1578" s="33"/>
    </row>
    <row r="1579" spans="1:22" s="33" customFormat="1" ht="12.75" customHeight="1" x14ac:dyDescent="0.45">
      <c r="A1579" s="46" t="s">
        <v>354</v>
      </c>
      <c r="B1579" s="46" t="s">
        <v>186</v>
      </c>
      <c r="C1579" s="55"/>
      <c r="D1579" s="55"/>
      <c r="E1579" s="55"/>
      <c r="F1579" s="55"/>
      <c r="G1579" s="55"/>
      <c r="H1579" s="55"/>
      <c r="I1579" s="55">
        <f t="shared" si="223"/>
        <v>0</v>
      </c>
      <c r="K1579" s="33" t="str">
        <f t="shared" ref="K1579:K1610" si="224">IF(LEN(TRIM(A1579))&gt;3,"subtot",IF(LEN(TRIM(A1579))=3,B1579,K1578))</f>
        <v>FABRICATED METAL PRODUCTS</v>
      </c>
      <c r="L1579" s="33" t="str">
        <f t="shared" si="221"/>
        <v>ITM</v>
      </c>
      <c r="M1579" s="33">
        <f t="shared" si="222"/>
        <v>0</v>
      </c>
      <c r="O1579"/>
      <c r="P1579"/>
      <c r="Q1579" s="22"/>
      <c r="R1579" s="22"/>
      <c r="S1579" s="22"/>
      <c r="T1579" s="22"/>
      <c r="U1579" s="22"/>
      <c r="V1579" s="22"/>
    </row>
    <row r="1580" spans="1:22" ht="12.75" customHeight="1" x14ac:dyDescent="0.45">
      <c r="A1580" s="49"/>
      <c r="B1580" s="49"/>
      <c r="C1580" s="51"/>
      <c r="D1580" s="51"/>
      <c r="E1580" s="51"/>
      <c r="F1580" s="51"/>
      <c r="G1580" s="51"/>
      <c r="H1580" s="51"/>
      <c r="I1580" s="51">
        <f t="shared" si="223"/>
        <v>0</v>
      </c>
      <c r="K1580" s="33" t="str">
        <f t="shared" si="224"/>
        <v>FABRICATED METAL PRODUCTS</v>
      </c>
      <c r="L1580" s="33" t="str">
        <f t="shared" si="221"/>
        <v>ITM</v>
      </c>
      <c r="M1580" s="33">
        <f t="shared" si="222"/>
        <v>0</v>
      </c>
      <c r="O1580"/>
      <c r="P1580"/>
    </row>
    <row r="1581" spans="1:22" ht="12.75" customHeight="1" x14ac:dyDescent="0.45">
      <c r="A1581" s="49"/>
      <c r="B1581" s="49"/>
      <c r="C1581" s="51"/>
      <c r="D1581" s="51"/>
      <c r="E1581" s="51"/>
      <c r="F1581" s="51"/>
      <c r="G1581" s="51"/>
      <c r="H1581" s="51"/>
      <c r="I1581" s="51">
        <f t="shared" si="223"/>
        <v>0</v>
      </c>
      <c r="K1581" s="33" t="str">
        <f t="shared" si="224"/>
        <v>FABRICATED METAL PRODUCTS</v>
      </c>
      <c r="L1581" s="33" t="str">
        <f t="shared" si="221"/>
        <v>ITM</v>
      </c>
      <c r="M1581" s="33">
        <f t="shared" si="222"/>
        <v>0</v>
      </c>
      <c r="O1581"/>
      <c r="P1581"/>
    </row>
    <row r="1582" spans="1:22" ht="12.75" customHeight="1" x14ac:dyDescent="0.45">
      <c r="A1582" s="49"/>
      <c r="B1582" s="46" t="s">
        <v>176</v>
      </c>
      <c r="C1582" s="51">
        <v>124</v>
      </c>
      <c r="D1582" s="51">
        <v>0</v>
      </c>
      <c r="E1582" s="51"/>
      <c r="F1582" s="51">
        <v>124</v>
      </c>
      <c r="G1582" s="51">
        <v>3</v>
      </c>
      <c r="H1582" s="51" t="s">
        <v>208</v>
      </c>
      <c r="I1582" s="51">
        <f t="shared" si="223"/>
        <v>3</v>
      </c>
      <c r="K1582" s="33" t="str">
        <f t="shared" si="224"/>
        <v>FABRICATED METAL PRODUCTS</v>
      </c>
      <c r="L1582" s="33" t="str">
        <f t="shared" si="221"/>
        <v>ITM</v>
      </c>
      <c r="M1582" s="33">
        <f t="shared" si="222"/>
        <v>0</v>
      </c>
      <c r="O1582"/>
      <c r="P1582"/>
    </row>
    <row r="1583" spans="1:22" ht="12.75" customHeight="1" x14ac:dyDescent="0.45">
      <c r="A1583" s="49"/>
      <c r="B1583" s="46" t="s">
        <v>170</v>
      </c>
      <c r="C1583" s="51">
        <v>1</v>
      </c>
      <c r="D1583" s="51">
        <v>0</v>
      </c>
      <c r="E1583" s="51"/>
      <c r="F1583" s="51">
        <v>13</v>
      </c>
      <c r="G1583" s="51"/>
      <c r="H1583" s="51">
        <v>0</v>
      </c>
      <c r="I1583" s="51">
        <f t="shared" si="223"/>
        <v>0</v>
      </c>
      <c r="K1583" s="33" t="str">
        <f t="shared" si="224"/>
        <v>FABRICATED METAL PRODUCTS</v>
      </c>
      <c r="L1583" s="33" t="str">
        <f t="shared" si="221"/>
        <v>ITM</v>
      </c>
      <c r="M1583" s="33">
        <f t="shared" si="222"/>
        <v>0</v>
      </c>
      <c r="O1583"/>
      <c r="P1583"/>
    </row>
    <row r="1584" spans="1:22" ht="12.75" customHeight="1" x14ac:dyDescent="0.45">
      <c r="A1584" s="49"/>
      <c r="B1584" s="49" t="s">
        <v>172</v>
      </c>
      <c r="C1584" s="51">
        <v>1</v>
      </c>
      <c r="D1584" s="51">
        <v>0</v>
      </c>
      <c r="E1584" s="51">
        <v>0</v>
      </c>
      <c r="F1584" s="51"/>
      <c r="G1584" s="51"/>
      <c r="H1584" s="51">
        <v>0</v>
      </c>
      <c r="I1584" s="51">
        <f t="shared" si="223"/>
        <v>0</v>
      </c>
      <c r="K1584" s="33" t="str">
        <f t="shared" si="224"/>
        <v>FABRICATED METAL PRODUCTS</v>
      </c>
      <c r="L1584" s="33" t="str">
        <f t="shared" si="221"/>
        <v>ITM</v>
      </c>
      <c r="M1584" s="33" t="str">
        <f t="shared" si="222"/>
        <v>STM</v>
      </c>
      <c r="O1584"/>
      <c r="P1584"/>
    </row>
    <row r="1585" spans="1:22" ht="12.75" customHeight="1" x14ac:dyDescent="0.45">
      <c r="A1585" s="49"/>
      <c r="B1585" s="49" t="s">
        <v>175</v>
      </c>
      <c r="C1585" s="51" t="s">
        <v>185</v>
      </c>
      <c r="D1585" s="51">
        <v>0</v>
      </c>
      <c r="E1585" s="51"/>
      <c r="F1585" s="51">
        <v>11</v>
      </c>
      <c r="G1585" s="51"/>
      <c r="H1585" s="51">
        <v>0</v>
      </c>
      <c r="I1585" s="51">
        <f t="shared" si="223"/>
        <v>0</v>
      </c>
      <c r="K1585" s="33" t="str">
        <f t="shared" si="224"/>
        <v>FABRICATED METAL PRODUCTS</v>
      </c>
      <c r="L1585" s="33" t="str">
        <f t="shared" si="221"/>
        <v>ITM</v>
      </c>
      <c r="M1585" s="33">
        <f t="shared" si="222"/>
        <v>0</v>
      </c>
      <c r="O1585"/>
      <c r="P1585"/>
    </row>
    <row r="1586" spans="1:22" ht="12.75" customHeight="1" x14ac:dyDescent="0.45">
      <c r="A1586" s="49"/>
      <c r="B1586" s="46" t="s">
        <v>178</v>
      </c>
      <c r="C1586" s="51">
        <v>84</v>
      </c>
      <c r="D1586" s="51">
        <v>0</v>
      </c>
      <c r="E1586" s="51"/>
      <c r="F1586" s="51">
        <v>74</v>
      </c>
      <c r="G1586" s="51"/>
      <c r="H1586" s="51">
        <v>0</v>
      </c>
      <c r="I1586" s="51">
        <f t="shared" si="223"/>
        <v>0</v>
      </c>
      <c r="K1586" s="33" t="str">
        <f t="shared" si="224"/>
        <v>FABRICATED METAL PRODUCTS</v>
      </c>
      <c r="L1586" s="33" t="str">
        <f t="shared" si="221"/>
        <v>ITM</v>
      </c>
      <c r="M1586" s="33">
        <f t="shared" si="222"/>
        <v>0</v>
      </c>
      <c r="O1586"/>
      <c r="P1586"/>
    </row>
    <row r="1587" spans="1:22" ht="12.75" customHeight="1" x14ac:dyDescent="0.45">
      <c r="A1587" s="49"/>
      <c r="B1587" s="49" t="s">
        <v>180</v>
      </c>
      <c r="C1587" s="51">
        <v>20</v>
      </c>
      <c r="D1587" s="51">
        <v>0</v>
      </c>
      <c r="E1587" s="51">
        <v>0</v>
      </c>
      <c r="F1587" s="51">
        <v>70</v>
      </c>
      <c r="G1587" s="51"/>
      <c r="H1587" s="51">
        <v>0</v>
      </c>
      <c r="I1587" s="51">
        <f t="shared" si="223"/>
        <v>0</v>
      </c>
      <c r="K1587" s="33" t="str">
        <f t="shared" si="224"/>
        <v>FABRICATED METAL PRODUCTS</v>
      </c>
      <c r="L1587" s="33" t="str">
        <f t="shared" si="221"/>
        <v>ITM</v>
      </c>
      <c r="M1587" s="33" t="str">
        <f t="shared" si="222"/>
        <v>PRH</v>
      </c>
      <c r="O1587"/>
      <c r="P1587"/>
    </row>
    <row r="1588" spans="1:22" ht="12.75" customHeight="1" x14ac:dyDescent="0.45">
      <c r="A1588" s="49"/>
      <c r="B1588" s="49" t="s">
        <v>183</v>
      </c>
      <c r="C1588" s="51">
        <v>5</v>
      </c>
      <c r="D1588" s="51">
        <v>0</v>
      </c>
      <c r="E1588" s="51">
        <v>0</v>
      </c>
      <c r="F1588" s="51" t="s">
        <v>208</v>
      </c>
      <c r="G1588" s="51">
        <v>0</v>
      </c>
      <c r="H1588" s="51">
        <v>0</v>
      </c>
      <c r="I1588" s="51">
        <f t="shared" si="223"/>
        <v>0</v>
      </c>
      <c r="K1588" s="33" t="str">
        <f t="shared" si="224"/>
        <v>FABRICATED METAL PRODUCTS</v>
      </c>
      <c r="L1588" s="33" t="str">
        <f t="shared" si="221"/>
        <v>ITM</v>
      </c>
      <c r="M1588" s="33" t="str">
        <f t="shared" si="222"/>
        <v>PRC</v>
      </c>
      <c r="O1588"/>
      <c r="P1588"/>
    </row>
    <row r="1589" spans="1:22" ht="12.75" customHeight="1" x14ac:dyDescent="0.45">
      <c r="A1589" s="49"/>
      <c r="B1589" s="49" t="s">
        <v>187</v>
      </c>
      <c r="C1589" s="51">
        <v>51</v>
      </c>
      <c r="D1589" s="51">
        <v>0</v>
      </c>
      <c r="E1589" s="51"/>
      <c r="F1589" s="51"/>
      <c r="G1589" s="51"/>
      <c r="H1589" s="51">
        <v>0</v>
      </c>
      <c r="I1589" s="51">
        <f t="shared" si="223"/>
        <v>0</v>
      </c>
      <c r="K1589" s="33" t="str">
        <f t="shared" si="224"/>
        <v>FABRICATED METAL PRODUCTS</v>
      </c>
      <c r="L1589" s="33" t="str">
        <f t="shared" si="221"/>
        <v>ITM</v>
      </c>
      <c r="M1589" s="33" t="str">
        <f t="shared" si="222"/>
        <v>MDR</v>
      </c>
      <c r="O1589"/>
      <c r="P1589"/>
    </row>
    <row r="1590" spans="1:22" ht="12.75" customHeight="1" x14ac:dyDescent="0.45">
      <c r="A1590" s="49"/>
      <c r="B1590" s="49" t="s">
        <v>190</v>
      </c>
      <c r="C1590" s="51" t="s">
        <v>237</v>
      </c>
      <c r="D1590" s="51"/>
      <c r="E1590" s="51"/>
      <c r="F1590" s="51"/>
      <c r="G1590" s="51"/>
      <c r="H1590" s="51" t="s">
        <v>185</v>
      </c>
      <c r="I1590" s="51">
        <f t="shared" si="223"/>
        <v>0</v>
      </c>
      <c r="K1590" s="33" t="str">
        <f t="shared" si="224"/>
        <v>FABRICATED METAL PRODUCTS</v>
      </c>
      <c r="L1590" s="33" t="str">
        <f t="shared" si="221"/>
        <v>ITM</v>
      </c>
      <c r="M1590" s="33" t="str">
        <f t="shared" si="222"/>
        <v>ECP</v>
      </c>
      <c r="O1590"/>
      <c r="P1590"/>
    </row>
    <row r="1591" spans="1:22" ht="12.75" customHeight="1" x14ac:dyDescent="0.45">
      <c r="A1591" s="49"/>
      <c r="B1591" s="49" t="s">
        <v>193</v>
      </c>
      <c r="C1591" s="51">
        <v>2</v>
      </c>
      <c r="D1591" s="51">
        <v>0</v>
      </c>
      <c r="E1591" s="51"/>
      <c r="F1591" s="51"/>
      <c r="G1591" s="51"/>
      <c r="H1591" s="51">
        <v>0</v>
      </c>
      <c r="I1591" s="51">
        <f t="shared" si="223"/>
        <v>0</v>
      </c>
      <c r="K1591" s="33" t="str">
        <f t="shared" si="224"/>
        <v>FABRICATED METAL PRODUCTS</v>
      </c>
      <c r="L1591" s="33" t="str">
        <f t="shared" si="221"/>
        <v>ITM</v>
      </c>
      <c r="M1591" s="33" t="str">
        <f t="shared" si="222"/>
        <v>OTP</v>
      </c>
      <c r="O1591"/>
      <c r="P1591"/>
    </row>
    <row r="1592" spans="1:22" ht="12.75" customHeight="1" x14ac:dyDescent="0.45">
      <c r="A1592" s="49"/>
      <c r="B1592" s="46" t="s">
        <v>196</v>
      </c>
      <c r="C1592" s="51">
        <v>34</v>
      </c>
      <c r="D1592" s="51">
        <v>0</v>
      </c>
      <c r="E1592" s="51"/>
      <c r="F1592" s="51">
        <v>33</v>
      </c>
      <c r="G1592" s="51">
        <v>3</v>
      </c>
      <c r="H1592" s="51" t="s">
        <v>208</v>
      </c>
      <c r="I1592" s="51">
        <f t="shared" si="223"/>
        <v>3</v>
      </c>
      <c r="K1592" s="33" t="str">
        <f t="shared" si="224"/>
        <v>FABRICATED METAL PRODUCTS</v>
      </c>
      <c r="L1592" s="33" t="str">
        <f t="shared" si="221"/>
        <v>ITM</v>
      </c>
      <c r="M1592" s="33">
        <f t="shared" si="222"/>
        <v>0</v>
      </c>
      <c r="O1592"/>
      <c r="P1592"/>
    </row>
    <row r="1593" spans="1:22" ht="12.75" customHeight="1" x14ac:dyDescent="0.45">
      <c r="A1593" s="49"/>
      <c r="B1593" s="49" t="s">
        <v>198</v>
      </c>
      <c r="C1593" s="51">
        <v>17</v>
      </c>
      <c r="D1593" s="51">
        <v>0</v>
      </c>
      <c r="E1593" s="51"/>
      <c r="F1593" s="51">
        <v>31</v>
      </c>
      <c r="G1593" s="51">
        <v>1</v>
      </c>
      <c r="H1593" s="51" t="s">
        <v>208</v>
      </c>
      <c r="I1593" s="51">
        <f t="shared" si="223"/>
        <v>1</v>
      </c>
      <c r="K1593" s="33" t="str">
        <f t="shared" si="224"/>
        <v>FABRICATED METAL PRODUCTS</v>
      </c>
      <c r="L1593" s="33" t="str">
        <f t="shared" si="221"/>
        <v>ITM</v>
      </c>
      <c r="M1593" s="33" t="str">
        <f t="shared" si="222"/>
        <v>SPC</v>
      </c>
      <c r="O1593"/>
      <c r="P1593"/>
    </row>
    <row r="1594" spans="1:22" ht="12.75" customHeight="1" x14ac:dyDescent="0.45">
      <c r="A1594" s="49"/>
      <c r="B1594" s="49" t="s">
        <v>201</v>
      </c>
      <c r="C1594" s="51">
        <v>13</v>
      </c>
      <c r="D1594" s="51"/>
      <c r="E1594" s="51"/>
      <c r="F1594" s="51"/>
      <c r="G1594" s="51"/>
      <c r="H1594" s="51" t="s">
        <v>185</v>
      </c>
      <c r="I1594" s="51">
        <f t="shared" si="223"/>
        <v>0</v>
      </c>
      <c r="K1594" s="33" t="str">
        <f t="shared" si="224"/>
        <v>FABRICATED METAL PRODUCTS</v>
      </c>
      <c r="L1594" s="33" t="str">
        <f t="shared" si="221"/>
        <v>ITM</v>
      </c>
      <c r="M1594" s="33" t="str">
        <f t="shared" si="222"/>
        <v>LIG</v>
      </c>
      <c r="O1594"/>
      <c r="P1594"/>
    </row>
    <row r="1595" spans="1:22" ht="12.75" customHeight="1" x14ac:dyDescent="0.45">
      <c r="A1595" s="49"/>
      <c r="B1595" s="49" t="s">
        <v>204</v>
      </c>
      <c r="C1595" s="51">
        <v>3</v>
      </c>
      <c r="D1595" s="51">
        <v>0</v>
      </c>
      <c r="E1595" s="51"/>
      <c r="F1595" s="51">
        <v>2</v>
      </c>
      <c r="G1595" s="51"/>
      <c r="H1595" s="51">
        <v>0</v>
      </c>
      <c r="I1595" s="51">
        <f t="shared" si="223"/>
        <v>0</v>
      </c>
      <c r="K1595" s="33" t="str">
        <f t="shared" si="224"/>
        <v>FABRICATED METAL PRODUCTS</v>
      </c>
      <c r="L1595" s="33" t="str">
        <f t="shared" si="221"/>
        <v>ITM</v>
      </c>
      <c r="M1595" s="33" t="str">
        <f t="shared" si="222"/>
        <v>OTH</v>
      </c>
      <c r="O1595"/>
      <c r="P1595"/>
    </row>
    <row r="1596" spans="1:22" ht="12.75" customHeight="1" x14ac:dyDescent="0.45">
      <c r="A1596" s="49"/>
      <c r="B1596" s="49" t="s">
        <v>207</v>
      </c>
      <c r="C1596" s="51">
        <v>1</v>
      </c>
      <c r="D1596" s="51"/>
      <c r="E1596" s="51"/>
      <c r="F1596" s="51" t="s">
        <v>208</v>
      </c>
      <c r="G1596" s="51">
        <v>2</v>
      </c>
      <c r="H1596" s="51" t="s">
        <v>185</v>
      </c>
      <c r="I1596" s="51">
        <f t="shared" si="223"/>
        <v>2</v>
      </c>
      <c r="K1596" s="33" t="str">
        <f t="shared" si="224"/>
        <v>FABRICATED METAL PRODUCTS</v>
      </c>
      <c r="L1596" s="33" t="str">
        <f t="shared" si="221"/>
        <v>ITM</v>
      </c>
      <c r="M1596" s="33" t="str">
        <f t="shared" si="222"/>
        <v>OTH</v>
      </c>
      <c r="O1596"/>
      <c r="P1596"/>
    </row>
    <row r="1597" spans="1:22" ht="12.75" customHeight="1" x14ac:dyDescent="0.45">
      <c r="A1597" s="49"/>
      <c r="B1597" s="49" t="s">
        <v>210</v>
      </c>
      <c r="C1597" s="51" t="s">
        <v>185</v>
      </c>
      <c r="D1597" s="51">
        <v>0</v>
      </c>
      <c r="E1597" s="51"/>
      <c r="F1597" s="51" t="s">
        <v>208</v>
      </c>
      <c r="G1597" s="51">
        <v>0</v>
      </c>
      <c r="H1597" s="51">
        <v>0</v>
      </c>
      <c r="I1597" s="51">
        <f t="shared" si="223"/>
        <v>0</v>
      </c>
      <c r="K1597" s="33" t="str">
        <f t="shared" si="224"/>
        <v>FABRICATED METAL PRODUCTS</v>
      </c>
      <c r="L1597" s="33" t="str">
        <f t="shared" si="221"/>
        <v>ITM</v>
      </c>
      <c r="M1597" s="33" t="str">
        <f t="shared" si="222"/>
        <v>OTH</v>
      </c>
      <c r="O1597"/>
      <c r="P1597"/>
    </row>
    <row r="1598" spans="1:22" ht="12.75" customHeight="1" x14ac:dyDescent="0.45">
      <c r="A1598" s="49"/>
      <c r="B1598" s="49" t="s">
        <v>211</v>
      </c>
      <c r="C1598" s="51" t="s">
        <v>208</v>
      </c>
      <c r="D1598" s="51">
        <v>0</v>
      </c>
      <c r="E1598" s="51"/>
      <c r="F1598" s="51">
        <v>0</v>
      </c>
      <c r="G1598" s="51"/>
      <c r="H1598" s="51">
        <v>0</v>
      </c>
      <c r="I1598" s="51">
        <f t="shared" si="223"/>
        <v>0</v>
      </c>
      <c r="K1598" s="33" t="str">
        <f t="shared" si="224"/>
        <v>FABRICATED METAL PRODUCTS</v>
      </c>
      <c r="L1598" s="33" t="str">
        <f t="shared" si="221"/>
        <v>ITM</v>
      </c>
      <c r="M1598" s="33" t="str">
        <f t="shared" si="222"/>
        <v>OTH</v>
      </c>
      <c r="O1598"/>
      <c r="P1598"/>
    </row>
    <row r="1599" spans="1:22" ht="12.75" customHeight="1" x14ac:dyDescent="0.45">
      <c r="A1599" s="49"/>
      <c r="B1599" s="46" t="s">
        <v>213</v>
      </c>
      <c r="C1599" s="51" t="s">
        <v>237</v>
      </c>
      <c r="D1599" s="51">
        <v>0</v>
      </c>
      <c r="E1599" s="51">
        <v>0</v>
      </c>
      <c r="F1599" s="51"/>
      <c r="G1599" s="51"/>
      <c r="H1599" s="51">
        <v>0</v>
      </c>
      <c r="I1599" s="51">
        <f t="shared" si="223"/>
        <v>0</v>
      </c>
      <c r="K1599" s="33" t="str">
        <f t="shared" si="224"/>
        <v>FABRICATED METAL PRODUCTS</v>
      </c>
      <c r="L1599" s="33" t="str">
        <f t="shared" si="221"/>
        <v>ITM</v>
      </c>
      <c r="M1599" s="33">
        <f t="shared" si="222"/>
        <v>0</v>
      </c>
      <c r="O1599"/>
      <c r="P1599"/>
    </row>
    <row r="1600" spans="1:22" ht="12.75" customHeight="1" x14ac:dyDescent="0.45">
      <c r="A1600" s="49"/>
      <c r="B1600" s="49"/>
      <c r="C1600" s="51"/>
      <c r="D1600" s="51"/>
      <c r="E1600" s="51"/>
      <c r="F1600" s="51"/>
      <c r="G1600" s="51"/>
      <c r="H1600" s="51"/>
      <c r="I1600" s="51">
        <f t="shared" si="223"/>
        <v>0</v>
      </c>
      <c r="K1600" s="33" t="str">
        <f t="shared" si="224"/>
        <v>FABRICATED METAL PRODUCTS</v>
      </c>
      <c r="L1600" s="33" t="str">
        <f t="shared" si="221"/>
        <v>ITM</v>
      </c>
      <c r="M1600" s="33">
        <f t="shared" si="222"/>
        <v>0</v>
      </c>
      <c r="O1600"/>
      <c r="P1600"/>
      <c r="Q1600" s="33"/>
      <c r="R1600" s="33"/>
      <c r="S1600" s="33"/>
      <c r="T1600" s="33"/>
      <c r="U1600" s="33"/>
      <c r="V1600" s="33"/>
    </row>
    <row r="1601" spans="1:22" s="33" customFormat="1" ht="12.75" customHeight="1" x14ac:dyDescent="0.45">
      <c r="A1601" s="46" t="s">
        <v>355</v>
      </c>
      <c r="B1601" s="46" t="s">
        <v>195</v>
      </c>
      <c r="C1601" s="55"/>
      <c r="D1601" s="55"/>
      <c r="E1601" s="55"/>
      <c r="F1601" s="55"/>
      <c r="G1601" s="55"/>
      <c r="H1601" s="55"/>
      <c r="I1601" s="55">
        <f t="shared" si="223"/>
        <v>0</v>
      </c>
      <c r="K1601" s="33" t="str">
        <f t="shared" si="224"/>
        <v>MACHINERY</v>
      </c>
      <c r="L1601" s="33" t="str">
        <f t="shared" si="221"/>
        <v>ITM</v>
      </c>
      <c r="M1601" s="33">
        <f t="shared" si="222"/>
        <v>0</v>
      </c>
      <c r="O1601"/>
      <c r="P1601"/>
      <c r="Q1601" s="22"/>
      <c r="R1601" s="22"/>
      <c r="S1601" s="22"/>
      <c r="T1601" s="22"/>
      <c r="U1601" s="22"/>
      <c r="V1601" s="22"/>
    </row>
    <row r="1602" spans="1:22" ht="12.75" customHeight="1" x14ac:dyDescent="0.45">
      <c r="A1602" s="57"/>
      <c r="B1602" s="58"/>
      <c r="C1602" s="51"/>
      <c r="D1602" s="51"/>
      <c r="E1602" s="51"/>
      <c r="F1602" s="51"/>
      <c r="G1602" s="51"/>
      <c r="H1602" s="51"/>
      <c r="I1602" s="51">
        <f t="shared" si="223"/>
        <v>0</v>
      </c>
      <c r="K1602" s="33" t="str">
        <f t="shared" si="224"/>
        <v>MACHINERY</v>
      </c>
      <c r="L1602" s="33" t="str">
        <f t="shared" si="221"/>
        <v>ITM</v>
      </c>
      <c r="M1602" s="33">
        <f t="shared" si="222"/>
        <v>0</v>
      </c>
      <c r="O1602"/>
      <c r="P1602"/>
    </row>
    <row r="1603" spans="1:22" ht="12.75" customHeight="1" x14ac:dyDescent="0.45">
      <c r="A1603" s="49"/>
      <c r="B1603" s="49"/>
      <c r="C1603" s="51"/>
      <c r="D1603" s="51"/>
      <c r="E1603" s="51"/>
      <c r="F1603" s="51"/>
      <c r="G1603" s="51"/>
      <c r="H1603" s="51"/>
      <c r="I1603" s="51">
        <f t="shared" si="223"/>
        <v>0</v>
      </c>
      <c r="K1603" s="33" t="str">
        <f t="shared" si="224"/>
        <v>MACHINERY</v>
      </c>
      <c r="L1603" s="33" t="str">
        <f t="shared" si="221"/>
        <v>ITM</v>
      </c>
      <c r="M1603" s="33">
        <f t="shared" si="222"/>
        <v>0</v>
      </c>
      <c r="O1603"/>
      <c r="P1603"/>
    </row>
    <row r="1604" spans="1:22" ht="12.75" customHeight="1" x14ac:dyDescent="0.45">
      <c r="A1604" s="49"/>
      <c r="B1604" s="46" t="s">
        <v>176</v>
      </c>
      <c r="C1604" s="51">
        <v>81</v>
      </c>
      <c r="D1604" s="51"/>
      <c r="E1604" s="51">
        <v>2</v>
      </c>
      <c r="F1604" s="51">
        <v>59</v>
      </c>
      <c r="G1604" s="51">
        <v>3</v>
      </c>
      <c r="H1604" s="51" t="s">
        <v>208</v>
      </c>
      <c r="I1604" s="51">
        <f t="shared" si="223"/>
        <v>5</v>
      </c>
      <c r="K1604" s="33" t="str">
        <f t="shared" si="224"/>
        <v>MACHINERY</v>
      </c>
      <c r="L1604" s="33" t="str">
        <f t="shared" si="221"/>
        <v>ITM</v>
      </c>
      <c r="M1604" s="33">
        <f t="shared" si="222"/>
        <v>0</v>
      </c>
      <c r="O1604"/>
      <c r="P1604"/>
    </row>
    <row r="1605" spans="1:22" ht="12.75" customHeight="1" x14ac:dyDescent="0.45">
      <c r="A1605" s="49"/>
      <c r="B1605" s="46" t="s">
        <v>170</v>
      </c>
      <c r="C1605" s="51">
        <v>1</v>
      </c>
      <c r="D1605" s="51"/>
      <c r="E1605" s="51"/>
      <c r="F1605" s="51">
        <v>7</v>
      </c>
      <c r="G1605" s="51"/>
      <c r="H1605" s="51">
        <v>0</v>
      </c>
      <c r="I1605" s="51">
        <f t="shared" si="223"/>
        <v>0</v>
      </c>
      <c r="K1605" s="33" t="str">
        <f t="shared" si="224"/>
        <v>MACHINERY</v>
      </c>
      <c r="L1605" s="33" t="str">
        <f t="shared" si="221"/>
        <v>ITM</v>
      </c>
      <c r="M1605" s="33">
        <f t="shared" si="222"/>
        <v>0</v>
      </c>
      <c r="O1605"/>
      <c r="P1605"/>
    </row>
    <row r="1606" spans="1:22" ht="12.75" customHeight="1" x14ac:dyDescent="0.45">
      <c r="A1606" s="49"/>
      <c r="B1606" s="49" t="s">
        <v>172</v>
      </c>
      <c r="C1606" s="51">
        <v>1</v>
      </c>
      <c r="D1606" s="51">
        <v>0</v>
      </c>
      <c r="E1606" s="51">
        <v>0</v>
      </c>
      <c r="F1606" s="51"/>
      <c r="G1606" s="51">
        <v>0</v>
      </c>
      <c r="H1606" s="51">
        <v>0</v>
      </c>
      <c r="I1606" s="51">
        <f t="shared" si="223"/>
        <v>0</v>
      </c>
      <c r="K1606" s="33" t="str">
        <f t="shared" si="224"/>
        <v>MACHINERY</v>
      </c>
      <c r="L1606" s="33" t="str">
        <f t="shared" si="221"/>
        <v>ITM</v>
      </c>
      <c r="M1606" s="33" t="str">
        <f t="shared" si="222"/>
        <v>STM</v>
      </c>
      <c r="O1606"/>
      <c r="P1606"/>
    </row>
    <row r="1607" spans="1:22" ht="12.75" customHeight="1" x14ac:dyDescent="0.45">
      <c r="A1607" s="49"/>
      <c r="B1607" s="49" t="s">
        <v>175</v>
      </c>
      <c r="C1607" s="51" t="s">
        <v>185</v>
      </c>
      <c r="D1607" s="51"/>
      <c r="E1607" s="51"/>
      <c r="F1607" s="51">
        <v>5</v>
      </c>
      <c r="G1607" s="51"/>
      <c r="H1607" s="51">
        <v>0</v>
      </c>
      <c r="I1607" s="51">
        <f t="shared" si="223"/>
        <v>0</v>
      </c>
      <c r="K1607" s="33" t="str">
        <f t="shared" si="224"/>
        <v>MACHINERY</v>
      </c>
      <c r="L1607" s="33" t="str">
        <f t="shared" si="221"/>
        <v>ITM</v>
      </c>
      <c r="M1607" s="33">
        <f t="shared" si="222"/>
        <v>0</v>
      </c>
      <c r="O1607"/>
      <c r="P1607"/>
    </row>
    <row r="1608" spans="1:22" ht="12.75" customHeight="1" x14ac:dyDescent="0.45">
      <c r="A1608" s="49"/>
      <c r="B1608" s="46" t="s">
        <v>178</v>
      </c>
      <c r="C1608" s="51">
        <v>50</v>
      </c>
      <c r="D1608" s="51">
        <v>0</v>
      </c>
      <c r="E1608" s="51">
        <v>1</v>
      </c>
      <c r="F1608" s="51">
        <v>25</v>
      </c>
      <c r="G1608" s="51"/>
      <c r="H1608" s="51">
        <v>0</v>
      </c>
      <c r="I1608" s="51">
        <f t="shared" si="223"/>
        <v>1</v>
      </c>
      <c r="K1608" s="33" t="str">
        <f t="shared" si="224"/>
        <v>MACHINERY</v>
      </c>
      <c r="L1608" s="33" t="str">
        <f t="shared" si="221"/>
        <v>ITM</v>
      </c>
      <c r="M1608" s="33">
        <f t="shared" si="222"/>
        <v>0</v>
      </c>
      <c r="O1608"/>
      <c r="P1608"/>
    </row>
    <row r="1609" spans="1:22" ht="12.75" customHeight="1" x14ac:dyDescent="0.45">
      <c r="A1609" s="49"/>
      <c r="B1609" s="49" t="s">
        <v>180</v>
      </c>
      <c r="C1609" s="51">
        <v>4</v>
      </c>
      <c r="D1609" s="51">
        <v>0</v>
      </c>
      <c r="E1609" s="51"/>
      <c r="F1609" s="51">
        <v>19</v>
      </c>
      <c r="G1609" s="51"/>
      <c r="H1609" s="51">
        <v>0</v>
      </c>
      <c r="I1609" s="51">
        <f t="shared" si="223"/>
        <v>0</v>
      </c>
      <c r="K1609" s="33" t="str">
        <f t="shared" si="224"/>
        <v>MACHINERY</v>
      </c>
      <c r="L1609" s="33" t="str">
        <f t="shared" si="221"/>
        <v>ITM</v>
      </c>
      <c r="M1609" s="33" t="str">
        <f t="shared" si="222"/>
        <v>PRH</v>
      </c>
      <c r="O1609"/>
      <c r="P1609"/>
    </row>
    <row r="1610" spans="1:22" ht="12.75" customHeight="1" x14ac:dyDescent="0.45">
      <c r="A1610" s="49"/>
      <c r="B1610" s="49" t="s">
        <v>183</v>
      </c>
      <c r="C1610" s="51">
        <v>3</v>
      </c>
      <c r="D1610" s="51">
        <v>0</v>
      </c>
      <c r="E1610" s="51">
        <v>0</v>
      </c>
      <c r="F1610" s="51" t="s">
        <v>208</v>
      </c>
      <c r="G1610" s="51">
        <v>0</v>
      </c>
      <c r="H1610" s="51">
        <v>0</v>
      </c>
      <c r="I1610" s="51">
        <f t="shared" si="223"/>
        <v>0</v>
      </c>
      <c r="K1610" s="33" t="str">
        <f t="shared" si="224"/>
        <v>MACHINERY</v>
      </c>
      <c r="L1610" s="33" t="str">
        <f t="shared" si="221"/>
        <v>ITM</v>
      </c>
      <c r="M1610" s="33" t="str">
        <f t="shared" si="222"/>
        <v>PRC</v>
      </c>
      <c r="O1610"/>
      <c r="P1610"/>
    </row>
    <row r="1611" spans="1:22" ht="12.75" customHeight="1" x14ac:dyDescent="0.45">
      <c r="A1611" s="49"/>
      <c r="B1611" s="49" t="s">
        <v>187</v>
      </c>
      <c r="C1611" s="51">
        <v>41</v>
      </c>
      <c r="D1611" s="51">
        <v>0</v>
      </c>
      <c r="E1611" s="51"/>
      <c r="F1611" s="51">
        <v>3</v>
      </c>
      <c r="G1611" s="51"/>
      <c r="H1611" s="51">
        <v>0</v>
      </c>
      <c r="I1611" s="51">
        <f t="shared" si="223"/>
        <v>0</v>
      </c>
      <c r="K1611" s="33" t="str">
        <f t="shared" ref="K1611:K1639" si="225">IF(LEN(TRIM(A1611))&gt;3,"subtot",IF(LEN(TRIM(A1611))=3,B1611,K1610))</f>
        <v>MACHINERY</v>
      </c>
      <c r="L1611" s="33" t="str">
        <f t="shared" si="221"/>
        <v>ITM</v>
      </c>
      <c r="M1611" s="33" t="str">
        <f t="shared" si="222"/>
        <v>MDR</v>
      </c>
      <c r="O1611"/>
      <c r="P1611"/>
    </row>
    <row r="1612" spans="1:22" ht="12.75" customHeight="1" x14ac:dyDescent="0.45">
      <c r="A1612" s="49"/>
      <c r="B1612" s="49" t="s">
        <v>190</v>
      </c>
      <c r="C1612" s="51" t="s">
        <v>237</v>
      </c>
      <c r="D1612" s="51"/>
      <c r="E1612" s="51"/>
      <c r="F1612" s="51"/>
      <c r="G1612" s="51"/>
      <c r="H1612" s="51" t="s">
        <v>185</v>
      </c>
      <c r="I1612" s="51">
        <f t="shared" si="223"/>
        <v>0</v>
      </c>
      <c r="K1612" s="33" t="str">
        <f t="shared" si="225"/>
        <v>MACHINERY</v>
      </c>
      <c r="L1612" s="33" t="str">
        <f t="shared" si="221"/>
        <v>ITM</v>
      </c>
      <c r="M1612" s="33" t="str">
        <f t="shared" si="222"/>
        <v>ECP</v>
      </c>
      <c r="O1612"/>
      <c r="P1612"/>
    </row>
    <row r="1613" spans="1:22" ht="12.75" customHeight="1" x14ac:dyDescent="0.45">
      <c r="A1613" s="49"/>
      <c r="B1613" s="49" t="s">
        <v>193</v>
      </c>
      <c r="C1613" s="51">
        <v>1</v>
      </c>
      <c r="D1613" s="51">
        <v>0</v>
      </c>
      <c r="E1613" s="51">
        <v>1</v>
      </c>
      <c r="F1613" s="51">
        <v>2</v>
      </c>
      <c r="G1613" s="51"/>
      <c r="H1613" s="51">
        <v>0</v>
      </c>
      <c r="I1613" s="51">
        <f t="shared" si="223"/>
        <v>1</v>
      </c>
      <c r="K1613" s="33" t="str">
        <f t="shared" si="225"/>
        <v>MACHINERY</v>
      </c>
      <c r="L1613" s="33" t="str">
        <f t="shared" si="221"/>
        <v>ITM</v>
      </c>
      <c r="M1613" s="33" t="str">
        <f t="shared" si="222"/>
        <v>OTP</v>
      </c>
      <c r="O1613"/>
      <c r="P1613"/>
    </row>
    <row r="1614" spans="1:22" ht="12.75" customHeight="1" x14ac:dyDescent="0.45">
      <c r="A1614" s="49"/>
      <c r="B1614" s="46" t="s">
        <v>196</v>
      </c>
      <c r="C1614" s="51">
        <v>27</v>
      </c>
      <c r="D1614" s="51"/>
      <c r="E1614" s="51">
        <v>1</v>
      </c>
      <c r="F1614" s="51">
        <v>27</v>
      </c>
      <c r="G1614" s="51">
        <v>2</v>
      </c>
      <c r="H1614" s="51" t="s">
        <v>208</v>
      </c>
      <c r="I1614" s="51">
        <f t="shared" si="223"/>
        <v>3</v>
      </c>
      <c r="K1614" s="33" t="str">
        <f t="shared" si="225"/>
        <v>MACHINERY</v>
      </c>
      <c r="L1614" s="33" t="str">
        <f t="shared" si="221"/>
        <v>ITM</v>
      </c>
      <c r="M1614" s="33">
        <f t="shared" si="222"/>
        <v>0</v>
      </c>
      <c r="O1614"/>
      <c r="P1614"/>
    </row>
    <row r="1615" spans="1:22" ht="12.75" customHeight="1" x14ac:dyDescent="0.45">
      <c r="A1615" s="49"/>
      <c r="B1615" s="49" t="s">
        <v>198</v>
      </c>
      <c r="C1615" s="51">
        <v>14</v>
      </c>
      <c r="D1615" s="51"/>
      <c r="E1615" s="51"/>
      <c r="F1615" s="51">
        <v>25</v>
      </c>
      <c r="G1615" s="51">
        <v>1</v>
      </c>
      <c r="H1615" s="51" t="s">
        <v>208</v>
      </c>
      <c r="I1615" s="51">
        <f t="shared" si="223"/>
        <v>1</v>
      </c>
      <c r="K1615" s="33" t="str">
        <f t="shared" si="225"/>
        <v>MACHINERY</v>
      </c>
      <c r="L1615" s="33" t="str">
        <f t="shared" si="221"/>
        <v>ITM</v>
      </c>
      <c r="M1615" s="33" t="str">
        <f t="shared" si="222"/>
        <v>SPC</v>
      </c>
      <c r="O1615"/>
      <c r="P1615"/>
    </row>
    <row r="1616" spans="1:22" ht="12.75" customHeight="1" x14ac:dyDescent="0.45">
      <c r="A1616" s="49"/>
      <c r="B1616" s="49" t="s">
        <v>201</v>
      </c>
      <c r="C1616" s="51">
        <v>10</v>
      </c>
      <c r="D1616" s="51"/>
      <c r="E1616" s="51"/>
      <c r="F1616" s="51"/>
      <c r="G1616" s="51"/>
      <c r="H1616" s="51" t="s">
        <v>185</v>
      </c>
      <c r="I1616" s="51">
        <f t="shared" si="223"/>
        <v>0</v>
      </c>
      <c r="K1616" s="33" t="str">
        <f t="shared" si="225"/>
        <v>MACHINERY</v>
      </c>
      <c r="L1616" s="33" t="str">
        <f t="shared" si="221"/>
        <v>ITM</v>
      </c>
      <c r="M1616" s="33" t="str">
        <f t="shared" si="222"/>
        <v>LIG</v>
      </c>
      <c r="O1616"/>
      <c r="P1616"/>
    </row>
    <row r="1617" spans="1:22" ht="12.75" customHeight="1" x14ac:dyDescent="0.45">
      <c r="A1617" s="49"/>
      <c r="B1617" s="49" t="s">
        <v>204</v>
      </c>
      <c r="C1617" s="51">
        <v>3</v>
      </c>
      <c r="D1617" s="51">
        <v>0</v>
      </c>
      <c r="E1617" s="51">
        <v>0</v>
      </c>
      <c r="F1617" s="51">
        <v>1</v>
      </c>
      <c r="G1617" s="51"/>
      <c r="H1617" s="51">
        <v>0</v>
      </c>
      <c r="I1617" s="51">
        <f t="shared" si="223"/>
        <v>0</v>
      </c>
      <c r="K1617" s="33" t="str">
        <f t="shared" si="225"/>
        <v>MACHINERY</v>
      </c>
      <c r="L1617" s="33" t="str">
        <f t="shared" si="221"/>
        <v>ITM</v>
      </c>
      <c r="M1617" s="33" t="str">
        <f t="shared" si="222"/>
        <v>OTH</v>
      </c>
      <c r="O1617"/>
      <c r="P1617"/>
    </row>
    <row r="1618" spans="1:22" ht="12.75" customHeight="1" x14ac:dyDescent="0.45">
      <c r="A1618" s="49"/>
      <c r="B1618" s="49" t="s">
        <v>207</v>
      </c>
      <c r="C1618" s="51">
        <v>1</v>
      </c>
      <c r="D1618" s="51"/>
      <c r="E1618" s="51"/>
      <c r="F1618" s="51" t="s">
        <v>208</v>
      </c>
      <c r="G1618" s="51">
        <v>1</v>
      </c>
      <c r="H1618" s="51" t="s">
        <v>185</v>
      </c>
      <c r="I1618" s="51">
        <f t="shared" si="223"/>
        <v>1</v>
      </c>
      <c r="K1618" s="33" t="str">
        <f t="shared" si="225"/>
        <v>MACHINERY</v>
      </c>
      <c r="L1618" s="33" t="str">
        <f t="shared" ref="L1618:L1681" si="226">IFERROR(VLOOKUP(K1618,$O$17:$P$38,2,FALSE),"")</f>
        <v>ITM</v>
      </c>
      <c r="M1618" s="33" t="str">
        <f t="shared" ref="M1618:M1681" si="227">IFERROR(VLOOKUP(B1618,$Z$17:$AA$33,2,FALSE),0)</f>
        <v>OTH</v>
      </c>
      <c r="O1618"/>
      <c r="P1618"/>
    </row>
    <row r="1619" spans="1:22" ht="12.75" customHeight="1" x14ac:dyDescent="0.45">
      <c r="A1619" s="49"/>
      <c r="B1619" s="49" t="s">
        <v>210</v>
      </c>
      <c r="C1619" s="51" t="s">
        <v>185</v>
      </c>
      <c r="D1619" s="51">
        <v>0</v>
      </c>
      <c r="E1619" s="51"/>
      <c r="F1619" s="51" t="s">
        <v>208</v>
      </c>
      <c r="G1619" s="51"/>
      <c r="H1619" s="51">
        <v>0</v>
      </c>
      <c r="I1619" s="51">
        <f t="shared" si="223"/>
        <v>0</v>
      </c>
      <c r="K1619" s="33" t="str">
        <f t="shared" si="225"/>
        <v>MACHINERY</v>
      </c>
      <c r="L1619" s="33" t="str">
        <f t="shared" si="226"/>
        <v>ITM</v>
      </c>
      <c r="M1619" s="33" t="str">
        <f t="shared" si="227"/>
        <v>OTH</v>
      </c>
      <c r="O1619"/>
      <c r="P1619"/>
    </row>
    <row r="1620" spans="1:22" ht="12.75" customHeight="1" x14ac:dyDescent="0.45">
      <c r="A1620" s="49"/>
      <c r="B1620" s="49" t="s">
        <v>211</v>
      </c>
      <c r="C1620" s="51" t="s">
        <v>208</v>
      </c>
      <c r="D1620" s="51">
        <v>0</v>
      </c>
      <c r="E1620" s="51"/>
      <c r="F1620" s="51" t="s">
        <v>208</v>
      </c>
      <c r="G1620" s="51"/>
      <c r="H1620" s="51">
        <v>0</v>
      </c>
      <c r="I1620" s="51">
        <f t="shared" si="223"/>
        <v>0</v>
      </c>
      <c r="K1620" s="33" t="str">
        <f t="shared" si="225"/>
        <v>MACHINERY</v>
      </c>
      <c r="L1620" s="33" t="str">
        <f t="shared" si="226"/>
        <v>ITM</v>
      </c>
      <c r="M1620" s="33" t="str">
        <f t="shared" si="227"/>
        <v>OTH</v>
      </c>
      <c r="O1620"/>
      <c r="P1620"/>
    </row>
    <row r="1621" spans="1:22" ht="12.75" customHeight="1" x14ac:dyDescent="0.45">
      <c r="A1621" s="49"/>
      <c r="B1621" s="46" t="s">
        <v>213</v>
      </c>
      <c r="C1621" s="51" t="s">
        <v>237</v>
      </c>
      <c r="D1621" s="51">
        <v>0</v>
      </c>
      <c r="E1621" s="51">
        <v>0</v>
      </c>
      <c r="F1621" s="51" t="s">
        <v>208</v>
      </c>
      <c r="G1621" s="51"/>
      <c r="H1621" s="51">
        <v>0</v>
      </c>
      <c r="I1621" s="51">
        <f t="shared" ref="I1621:I1684" si="228">G1621+E1621+D1621</f>
        <v>0</v>
      </c>
      <c r="K1621" s="33" t="str">
        <f t="shared" si="225"/>
        <v>MACHINERY</v>
      </c>
      <c r="L1621" s="33" t="str">
        <f t="shared" si="226"/>
        <v>ITM</v>
      </c>
      <c r="M1621" s="33">
        <f t="shared" si="227"/>
        <v>0</v>
      </c>
      <c r="O1621"/>
      <c r="P1621"/>
    </row>
    <row r="1622" spans="1:22" ht="12.75" customHeight="1" x14ac:dyDescent="0.45">
      <c r="A1622" s="49"/>
      <c r="B1622" s="49"/>
      <c r="C1622" s="51"/>
      <c r="D1622" s="51"/>
      <c r="E1622" s="51"/>
      <c r="F1622" s="51"/>
      <c r="G1622" s="51"/>
      <c r="H1622" s="51"/>
      <c r="I1622" s="51">
        <f t="shared" si="228"/>
        <v>0</v>
      </c>
      <c r="K1622" s="33" t="str">
        <f t="shared" si="225"/>
        <v>MACHINERY</v>
      </c>
      <c r="L1622" s="33" t="str">
        <f t="shared" si="226"/>
        <v>ITM</v>
      </c>
      <c r="M1622" s="33">
        <f t="shared" si="227"/>
        <v>0</v>
      </c>
      <c r="O1622"/>
      <c r="P1622"/>
      <c r="Q1622" s="33"/>
      <c r="R1622" s="33"/>
      <c r="S1622" s="33"/>
      <c r="T1622" s="33"/>
      <c r="U1622" s="33"/>
      <c r="V1622" s="33"/>
    </row>
    <row r="1623" spans="1:22" s="33" customFormat="1" ht="12.75" customHeight="1" x14ac:dyDescent="0.45">
      <c r="A1623" s="46" t="s">
        <v>356</v>
      </c>
      <c r="B1623" s="46" t="s">
        <v>179</v>
      </c>
      <c r="C1623" s="55"/>
      <c r="D1623" s="55"/>
      <c r="E1623" s="55"/>
      <c r="F1623" s="55"/>
      <c r="G1623" s="55"/>
      <c r="H1623" s="55"/>
      <c r="I1623" s="55">
        <f t="shared" si="228"/>
        <v>0</v>
      </c>
      <c r="K1623" s="33" t="str">
        <f t="shared" si="225"/>
        <v>COMPUTER AND ELECTRONIC PRODUCTS</v>
      </c>
      <c r="L1623" s="33" t="str">
        <f t="shared" si="226"/>
        <v>ITM</v>
      </c>
      <c r="M1623" s="33">
        <f t="shared" si="227"/>
        <v>0</v>
      </c>
      <c r="O1623"/>
      <c r="P1623"/>
      <c r="Q1623" s="22"/>
      <c r="R1623" s="22"/>
      <c r="S1623" s="22"/>
      <c r="T1623" s="22"/>
      <c r="U1623" s="22"/>
      <c r="V1623" s="22"/>
    </row>
    <row r="1624" spans="1:22" ht="12.75" customHeight="1" x14ac:dyDescent="0.45">
      <c r="A1624" s="49"/>
      <c r="B1624" s="49"/>
      <c r="C1624" s="51"/>
      <c r="D1624" s="51"/>
      <c r="E1624" s="51"/>
      <c r="F1624" s="51"/>
      <c r="G1624" s="51"/>
      <c r="H1624" s="51"/>
      <c r="I1624" s="51">
        <f t="shared" si="228"/>
        <v>0</v>
      </c>
      <c r="K1624" s="33" t="str">
        <f t="shared" si="225"/>
        <v>COMPUTER AND ELECTRONIC PRODUCTS</v>
      </c>
      <c r="L1624" s="33" t="str">
        <f t="shared" si="226"/>
        <v>ITM</v>
      </c>
      <c r="M1624" s="33">
        <f t="shared" si="227"/>
        <v>0</v>
      </c>
      <c r="O1624"/>
      <c r="P1624"/>
    </row>
    <row r="1625" spans="1:22" ht="12.75" customHeight="1" x14ac:dyDescent="0.45">
      <c r="A1625" s="49"/>
      <c r="B1625" s="49"/>
      <c r="C1625" s="51"/>
      <c r="D1625" s="51"/>
      <c r="E1625" s="51"/>
      <c r="F1625" s="51"/>
      <c r="G1625" s="51"/>
      <c r="H1625" s="51"/>
      <c r="I1625" s="51">
        <f t="shared" si="228"/>
        <v>0</v>
      </c>
      <c r="K1625" s="33" t="str">
        <f t="shared" si="225"/>
        <v>COMPUTER AND ELECTRONIC PRODUCTS</v>
      </c>
      <c r="L1625" s="33" t="str">
        <f t="shared" si="226"/>
        <v>ITM</v>
      </c>
      <c r="M1625" s="33">
        <f t="shared" si="227"/>
        <v>0</v>
      </c>
      <c r="O1625"/>
      <c r="P1625"/>
    </row>
    <row r="1626" spans="1:22" ht="12.75" customHeight="1" x14ac:dyDescent="0.45">
      <c r="A1626" s="49"/>
      <c r="B1626" s="46" t="s">
        <v>176</v>
      </c>
      <c r="C1626" s="51">
        <v>76</v>
      </c>
      <c r="D1626" s="51"/>
      <c r="E1626" s="51"/>
      <c r="F1626" s="51">
        <v>30</v>
      </c>
      <c r="G1626" s="51"/>
      <c r="H1626" s="51">
        <v>0</v>
      </c>
      <c r="I1626" s="51">
        <f t="shared" si="228"/>
        <v>0</v>
      </c>
      <c r="K1626" s="33" t="str">
        <f t="shared" si="225"/>
        <v>COMPUTER AND ELECTRONIC PRODUCTS</v>
      </c>
      <c r="L1626" s="33" t="str">
        <f t="shared" si="226"/>
        <v>ITM</v>
      </c>
      <c r="M1626" s="33">
        <f t="shared" si="227"/>
        <v>0</v>
      </c>
      <c r="O1626"/>
      <c r="P1626"/>
    </row>
    <row r="1627" spans="1:22" ht="12.75" customHeight="1" x14ac:dyDescent="0.45">
      <c r="A1627" s="49"/>
      <c r="B1627" s="46" t="s">
        <v>170</v>
      </c>
      <c r="C1627" s="51">
        <v>1</v>
      </c>
      <c r="D1627" s="51"/>
      <c r="E1627" s="51"/>
      <c r="F1627" s="51">
        <v>11</v>
      </c>
      <c r="G1627" s="51"/>
      <c r="H1627" s="51">
        <v>0</v>
      </c>
      <c r="I1627" s="51">
        <f t="shared" si="228"/>
        <v>0</v>
      </c>
      <c r="K1627" s="33" t="str">
        <f t="shared" si="225"/>
        <v>COMPUTER AND ELECTRONIC PRODUCTS</v>
      </c>
      <c r="L1627" s="33" t="str">
        <f t="shared" si="226"/>
        <v>ITM</v>
      </c>
      <c r="M1627" s="33">
        <f t="shared" si="227"/>
        <v>0</v>
      </c>
      <c r="O1627"/>
      <c r="P1627"/>
    </row>
    <row r="1628" spans="1:22" ht="12.75" customHeight="1" x14ac:dyDescent="0.45">
      <c r="A1628" s="49"/>
      <c r="B1628" s="49" t="s">
        <v>172</v>
      </c>
      <c r="C1628" s="51">
        <v>1</v>
      </c>
      <c r="D1628" s="51">
        <v>0</v>
      </c>
      <c r="E1628" s="51"/>
      <c r="F1628" s="51">
        <v>8</v>
      </c>
      <c r="G1628" s="51"/>
      <c r="H1628" s="51">
        <v>0</v>
      </c>
      <c r="I1628" s="51">
        <f t="shared" si="228"/>
        <v>0</v>
      </c>
      <c r="K1628" s="33" t="str">
        <f t="shared" si="225"/>
        <v>COMPUTER AND ELECTRONIC PRODUCTS</v>
      </c>
      <c r="L1628" s="33" t="str">
        <f t="shared" si="226"/>
        <v>ITM</v>
      </c>
      <c r="M1628" s="33" t="str">
        <f t="shared" si="227"/>
        <v>STM</v>
      </c>
      <c r="O1628"/>
      <c r="P1628"/>
    </row>
    <row r="1629" spans="1:22" ht="12.75" customHeight="1" x14ac:dyDescent="0.45">
      <c r="A1629" s="49"/>
      <c r="B1629" s="49" t="s">
        <v>175</v>
      </c>
      <c r="C1629" s="51" t="s">
        <v>185</v>
      </c>
      <c r="D1629" s="51"/>
      <c r="E1629" s="51"/>
      <c r="F1629" s="51">
        <v>3</v>
      </c>
      <c r="G1629" s="51">
        <v>0</v>
      </c>
      <c r="H1629" s="51">
        <v>0</v>
      </c>
      <c r="I1629" s="51">
        <f t="shared" si="228"/>
        <v>0</v>
      </c>
      <c r="K1629" s="33" t="str">
        <f t="shared" si="225"/>
        <v>COMPUTER AND ELECTRONIC PRODUCTS</v>
      </c>
      <c r="L1629" s="33" t="str">
        <f t="shared" si="226"/>
        <v>ITM</v>
      </c>
      <c r="M1629" s="33">
        <f t="shared" si="227"/>
        <v>0</v>
      </c>
      <c r="O1629"/>
      <c r="P1629"/>
    </row>
    <row r="1630" spans="1:22" ht="12.75" customHeight="1" x14ac:dyDescent="0.45">
      <c r="A1630" s="49"/>
      <c r="B1630" s="46" t="s">
        <v>178</v>
      </c>
      <c r="C1630" s="51">
        <v>42</v>
      </c>
      <c r="D1630" s="51">
        <v>0</v>
      </c>
      <c r="E1630" s="51"/>
      <c r="F1630" s="51">
        <v>3</v>
      </c>
      <c r="G1630" s="51"/>
      <c r="H1630" s="51">
        <v>0</v>
      </c>
      <c r="I1630" s="51">
        <f t="shared" si="228"/>
        <v>0</v>
      </c>
      <c r="K1630" s="33" t="str">
        <f t="shared" si="225"/>
        <v>COMPUTER AND ELECTRONIC PRODUCTS</v>
      </c>
      <c r="L1630" s="33" t="str">
        <f t="shared" si="226"/>
        <v>ITM</v>
      </c>
      <c r="M1630" s="33">
        <f t="shared" si="227"/>
        <v>0</v>
      </c>
      <c r="O1630"/>
      <c r="P1630"/>
    </row>
    <row r="1631" spans="1:22" ht="12.75" customHeight="1" x14ac:dyDescent="0.45">
      <c r="A1631" s="49"/>
      <c r="B1631" s="49" t="s">
        <v>180</v>
      </c>
      <c r="C1631" s="51">
        <v>7</v>
      </c>
      <c r="D1631" s="51">
        <v>0</v>
      </c>
      <c r="E1631" s="51"/>
      <c r="F1631" s="51">
        <v>1</v>
      </c>
      <c r="G1631" s="51"/>
      <c r="H1631" s="51">
        <v>0</v>
      </c>
      <c r="I1631" s="51">
        <f t="shared" si="228"/>
        <v>0</v>
      </c>
      <c r="K1631" s="33" t="str">
        <f t="shared" si="225"/>
        <v>COMPUTER AND ELECTRONIC PRODUCTS</v>
      </c>
      <c r="L1631" s="33" t="str">
        <f t="shared" si="226"/>
        <v>ITM</v>
      </c>
      <c r="M1631" s="33" t="str">
        <f t="shared" si="227"/>
        <v>PRH</v>
      </c>
      <c r="O1631"/>
      <c r="P1631"/>
    </row>
    <row r="1632" spans="1:22" ht="12.75" customHeight="1" x14ac:dyDescent="0.45">
      <c r="A1632" s="49"/>
      <c r="B1632" s="49" t="s">
        <v>183</v>
      </c>
      <c r="C1632" s="51">
        <v>12</v>
      </c>
      <c r="D1632" s="51">
        <v>0</v>
      </c>
      <c r="E1632" s="51">
        <v>0</v>
      </c>
      <c r="F1632" s="51" t="s">
        <v>208</v>
      </c>
      <c r="G1632" s="51">
        <v>0</v>
      </c>
      <c r="H1632" s="51">
        <v>0</v>
      </c>
      <c r="I1632" s="51">
        <f t="shared" si="228"/>
        <v>0</v>
      </c>
      <c r="K1632" s="33" t="str">
        <f t="shared" si="225"/>
        <v>COMPUTER AND ELECTRONIC PRODUCTS</v>
      </c>
      <c r="L1632" s="33" t="str">
        <f t="shared" si="226"/>
        <v>ITM</v>
      </c>
      <c r="M1632" s="33" t="str">
        <f t="shared" si="227"/>
        <v>PRC</v>
      </c>
      <c r="O1632"/>
      <c r="P1632"/>
    </row>
    <row r="1633" spans="1:22" ht="12.75" customHeight="1" x14ac:dyDescent="0.45">
      <c r="A1633" s="49"/>
      <c r="B1633" s="49" t="s">
        <v>187</v>
      </c>
      <c r="C1633" s="51">
        <v>14</v>
      </c>
      <c r="D1633" s="51">
        <v>0</v>
      </c>
      <c r="E1633" s="51"/>
      <c r="F1633" s="51"/>
      <c r="G1633" s="51"/>
      <c r="H1633" s="51">
        <v>0</v>
      </c>
      <c r="I1633" s="51">
        <f t="shared" si="228"/>
        <v>0</v>
      </c>
      <c r="K1633" s="33" t="str">
        <f t="shared" si="225"/>
        <v>COMPUTER AND ELECTRONIC PRODUCTS</v>
      </c>
      <c r="L1633" s="33" t="str">
        <f t="shared" si="226"/>
        <v>ITM</v>
      </c>
      <c r="M1633" s="33" t="str">
        <f t="shared" si="227"/>
        <v>MDR</v>
      </c>
      <c r="O1633"/>
      <c r="P1633"/>
    </row>
    <row r="1634" spans="1:22" ht="12.75" customHeight="1" x14ac:dyDescent="0.45">
      <c r="A1634" s="49"/>
      <c r="B1634" s="49" t="s">
        <v>190</v>
      </c>
      <c r="C1634" s="51">
        <v>2</v>
      </c>
      <c r="D1634" s="51"/>
      <c r="E1634" s="51"/>
      <c r="F1634" s="51"/>
      <c r="G1634" s="51"/>
      <c r="H1634" s="51" t="s">
        <v>185</v>
      </c>
      <c r="I1634" s="51">
        <f t="shared" si="228"/>
        <v>0</v>
      </c>
      <c r="K1634" s="33" t="str">
        <f t="shared" si="225"/>
        <v>COMPUTER AND ELECTRONIC PRODUCTS</v>
      </c>
      <c r="L1634" s="33" t="str">
        <f t="shared" si="226"/>
        <v>ITM</v>
      </c>
      <c r="M1634" s="33" t="str">
        <f t="shared" si="227"/>
        <v>ECP</v>
      </c>
      <c r="O1634"/>
      <c r="P1634"/>
    </row>
    <row r="1635" spans="1:22" ht="12.75" customHeight="1" x14ac:dyDescent="0.45">
      <c r="A1635" s="49"/>
      <c r="B1635" s="49" t="s">
        <v>193</v>
      </c>
      <c r="C1635" s="51">
        <v>7</v>
      </c>
      <c r="D1635" s="51">
        <v>0</v>
      </c>
      <c r="E1635" s="51"/>
      <c r="F1635" s="51">
        <v>1</v>
      </c>
      <c r="G1635" s="51">
        <v>0</v>
      </c>
      <c r="H1635" s="51">
        <v>0</v>
      </c>
      <c r="I1635" s="51">
        <f t="shared" si="228"/>
        <v>0</v>
      </c>
      <c r="K1635" s="33" t="str">
        <f t="shared" si="225"/>
        <v>COMPUTER AND ELECTRONIC PRODUCTS</v>
      </c>
      <c r="L1635" s="33" t="str">
        <f t="shared" si="226"/>
        <v>ITM</v>
      </c>
      <c r="M1635" s="33" t="str">
        <f t="shared" si="227"/>
        <v>OTP</v>
      </c>
      <c r="O1635"/>
      <c r="P1635"/>
    </row>
    <row r="1636" spans="1:22" ht="12.75" customHeight="1" x14ac:dyDescent="0.45">
      <c r="A1636" s="49"/>
      <c r="B1636" s="46" t="s">
        <v>196</v>
      </c>
      <c r="C1636" s="51">
        <v>29</v>
      </c>
      <c r="D1636" s="51"/>
      <c r="E1636" s="51"/>
      <c r="F1636" s="51">
        <v>17</v>
      </c>
      <c r="G1636" s="51"/>
      <c r="H1636" s="51">
        <v>0</v>
      </c>
      <c r="I1636" s="51">
        <f t="shared" si="228"/>
        <v>0</v>
      </c>
      <c r="K1636" s="33" t="str">
        <f t="shared" si="225"/>
        <v>COMPUTER AND ELECTRONIC PRODUCTS</v>
      </c>
      <c r="L1636" s="33" t="str">
        <f t="shared" si="226"/>
        <v>ITM</v>
      </c>
      <c r="M1636" s="33">
        <f t="shared" si="227"/>
        <v>0</v>
      </c>
      <c r="O1636"/>
      <c r="P1636"/>
    </row>
    <row r="1637" spans="1:22" ht="12.75" customHeight="1" x14ac:dyDescent="0.45">
      <c r="A1637" s="49"/>
      <c r="B1637" s="49" t="s">
        <v>198</v>
      </c>
      <c r="C1637" s="51">
        <v>19</v>
      </c>
      <c r="D1637" s="51"/>
      <c r="E1637" s="51"/>
      <c r="F1637" s="51">
        <v>15</v>
      </c>
      <c r="G1637" s="51"/>
      <c r="H1637" s="51">
        <v>0</v>
      </c>
      <c r="I1637" s="51">
        <f t="shared" si="228"/>
        <v>0</v>
      </c>
      <c r="K1637" s="33" t="str">
        <f t="shared" si="225"/>
        <v>COMPUTER AND ELECTRONIC PRODUCTS</v>
      </c>
      <c r="L1637" s="33" t="str">
        <f t="shared" si="226"/>
        <v>ITM</v>
      </c>
      <c r="M1637" s="33" t="str">
        <f t="shared" si="227"/>
        <v>SPC</v>
      </c>
      <c r="O1637"/>
      <c r="P1637"/>
    </row>
    <row r="1638" spans="1:22" ht="12.75" customHeight="1" x14ac:dyDescent="0.45">
      <c r="A1638" s="49"/>
      <c r="B1638" s="49" t="s">
        <v>201</v>
      </c>
      <c r="C1638" s="51">
        <v>6</v>
      </c>
      <c r="D1638" s="51"/>
      <c r="E1638" s="51"/>
      <c r="F1638" s="51"/>
      <c r="G1638" s="51"/>
      <c r="H1638" s="51" t="s">
        <v>185</v>
      </c>
      <c r="I1638" s="51">
        <f t="shared" si="228"/>
        <v>0</v>
      </c>
      <c r="K1638" s="33" t="str">
        <f t="shared" si="225"/>
        <v>COMPUTER AND ELECTRONIC PRODUCTS</v>
      </c>
      <c r="L1638" s="33" t="str">
        <f t="shared" si="226"/>
        <v>ITM</v>
      </c>
      <c r="M1638" s="33" t="str">
        <f t="shared" si="227"/>
        <v>LIG</v>
      </c>
      <c r="O1638"/>
      <c r="P1638"/>
    </row>
    <row r="1639" spans="1:22" ht="12.75" customHeight="1" x14ac:dyDescent="0.45">
      <c r="A1639" s="49"/>
      <c r="B1639" s="49" t="s">
        <v>204</v>
      </c>
      <c r="C1639" s="51">
        <v>3</v>
      </c>
      <c r="D1639" s="51">
        <v>0</v>
      </c>
      <c r="E1639" s="51"/>
      <c r="F1639" s="51">
        <v>1</v>
      </c>
      <c r="G1639" s="51"/>
      <c r="H1639" s="51">
        <v>0</v>
      </c>
      <c r="I1639" s="51">
        <f t="shared" si="228"/>
        <v>0</v>
      </c>
      <c r="K1639" s="33" t="str">
        <f t="shared" si="225"/>
        <v>COMPUTER AND ELECTRONIC PRODUCTS</v>
      </c>
      <c r="L1639" s="33" t="str">
        <f t="shared" si="226"/>
        <v>ITM</v>
      </c>
      <c r="M1639" s="33" t="str">
        <f t="shared" si="227"/>
        <v>OTH</v>
      </c>
      <c r="O1639"/>
      <c r="P1639"/>
    </row>
    <row r="1640" spans="1:22" ht="12.75" customHeight="1" x14ac:dyDescent="0.45">
      <c r="A1640" s="49"/>
      <c r="B1640" s="49" t="s">
        <v>207</v>
      </c>
      <c r="C1640" s="51" t="s">
        <v>208</v>
      </c>
      <c r="D1640" s="51"/>
      <c r="E1640" s="51"/>
      <c r="F1640" s="51" t="s">
        <v>208</v>
      </c>
      <c r="G1640" s="51"/>
      <c r="H1640" s="51" t="s">
        <v>185</v>
      </c>
      <c r="I1640" s="51">
        <f t="shared" si="228"/>
        <v>0</v>
      </c>
      <c r="K1640" s="33" t="str">
        <f t="shared" ref="K1640:K1703" si="229">IF(LEN(TRIM(A1640))&gt;3,"subtot",IF(LEN(TRIM(A1640))=3,B1640,K1639))</f>
        <v>COMPUTER AND ELECTRONIC PRODUCTS</v>
      </c>
      <c r="L1640" s="33" t="str">
        <f t="shared" si="226"/>
        <v>ITM</v>
      </c>
      <c r="M1640" s="33" t="str">
        <f t="shared" si="227"/>
        <v>OTH</v>
      </c>
      <c r="O1640"/>
      <c r="P1640"/>
    </row>
    <row r="1641" spans="1:22" ht="12.75" customHeight="1" x14ac:dyDescent="0.45">
      <c r="A1641" s="49"/>
      <c r="B1641" s="49" t="s">
        <v>210</v>
      </c>
      <c r="C1641" s="51" t="s">
        <v>185</v>
      </c>
      <c r="D1641" s="51">
        <v>0</v>
      </c>
      <c r="E1641" s="51"/>
      <c r="F1641" s="51" t="s">
        <v>208</v>
      </c>
      <c r="G1641" s="51">
        <v>0</v>
      </c>
      <c r="H1641" s="51">
        <v>0</v>
      </c>
      <c r="I1641" s="51">
        <f t="shared" si="228"/>
        <v>0</v>
      </c>
      <c r="K1641" s="33" t="str">
        <f t="shared" si="229"/>
        <v>COMPUTER AND ELECTRONIC PRODUCTS</v>
      </c>
      <c r="L1641" s="33" t="str">
        <f t="shared" si="226"/>
        <v>ITM</v>
      </c>
      <c r="M1641" s="33" t="str">
        <f t="shared" si="227"/>
        <v>OTH</v>
      </c>
      <c r="O1641"/>
      <c r="P1641"/>
    </row>
    <row r="1642" spans="1:22" ht="12.75" customHeight="1" x14ac:dyDescent="0.45">
      <c r="A1642" s="49"/>
      <c r="B1642" s="49" t="s">
        <v>211</v>
      </c>
      <c r="C1642" s="51">
        <v>1</v>
      </c>
      <c r="D1642" s="51">
        <v>0</v>
      </c>
      <c r="E1642" s="51"/>
      <c r="F1642" s="51">
        <v>1</v>
      </c>
      <c r="G1642" s="51"/>
      <c r="H1642" s="51">
        <v>0</v>
      </c>
      <c r="I1642" s="51">
        <f t="shared" si="228"/>
        <v>0</v>
      </c>
      <c r="K1642" s="33" t="str">
        <f t="shared" si="229"/>
        <v>COMPUTER AND ELECTRONIC PRODUCTS</v>
      </c>
      <c r="L1642" s="33" t="str">
        <f t="shared" si="226"/>
        <v>ITM</v>
      </c>
      <c r="M1642" s="33" t="str">
        <f t="shared" si="227"/>
        <v>OTH</v>
      </c>
      <c r="O1642"/>
      <c r="P1642"/>
    </row>
    <row r="1643" spans="1:22" ht="12.75" customHeight="1" x14ac:dyDescent="0.45">
      <c r="A1643" s="49"/>
      <c r="B1643" s="46" t="s">
        <v>213</v>
      </c>
      <c r="C1643" s="51">
        <v>3</v>
      </c>
      <c r="D1643" s="51">
        <v>0</v>
      </c>
      <c r="E1643" s="51">
        <v>0</v>
      </c>
      <c r="F1643" s="51" t="s">
        <v>208</v>
      </c>
      <c r="G1643" s="51"/>
      <c r="H1643" s="51">
        <v>0</v>
      </c>
      <c r="I1643" s="51">
        <f t="shared" si="228"/>
        <v>0</v>
      </c>
      <c r="K1643" s="33" t="str">
        <f t="shared" si="229"/>
        <v>COMPUTER AND ELECTRONIC PRODUCTS</v>
      </c>
      <c r="L1643" s="33" t="str">
        <f t="shared" si="226"/>
        <v>ITM</v>
      </c>
      <c r="M1643" s="33">
        <f t="shared" si="227"/>
        <v>0</v>
      </c>
      <c r="O1643"/>
      <c r="P1643"/>
    </row>
    <row r="1644" spans="1:22" ht="12.75" customHeight="1" x14ac:dyDescent="0.45">
      <c r="A1644" s="49"/>
      <c r="B1644" s="49"/>
      <c r="C1644" s="51"/>
      <c r="D1644" s="51"/>
      <c r="E1644" s="51"/>
      <c r="F1644" s="51"/>
      <c r="G1644" s="51"/>
      <c r="H1644" s="51"/>
      <c r="I1644" s="51">
        <f t="shared" si="228"/>
        <v>0</v>
      </c>
      <c r="K1644" s="33" t="str">
        <f t="shared" si="229"/>
        <v>COMPUTER AND ELECTRONIC PRODUCTS</v>
      </c>
      <c r="L1644" s="33" t="str">
        <f t="shared" si="226"/>
        <v>ITM</v>
      </c>
      <c r="M1644" s="33">
        <f t="shared" si="227"/>
        <v>0</v>
      </c>
      <c r="O1644"/>
      <c r="P1644"/>
      <c r="Q1644" s="33"/>
      <c r="R1644" s="33"/>
      <c r="S1644" s="33"/>
      <c r="T1644" s="33"/>
      <c r="U1644" s="33"/>
      <c r="V1644" s="33"/>
    </row>
    <row r="1645" spans="1:22" s="33" customFormat="1" ht="12.75" customHeight="1" x14ac:dyDescent="0.45">
      <c r="A1645" s="46" t="s">
        <v>357</v>
      </c>
      <c r="B1645" s="46" t="s">
        <v>358</v>
      </c>
      <c r="C1645" s="55"/>
      <c r="D1645" s="55"/>
      <c r="E1645" s="55"/>
      <c r="F1645" s="55"/>
      <c r="G1645" s="55"/>
      <c r="H1645" s="55"/>
      <c r="I1645" s="55">
        <f t="shared" si="228"/>
        <v>0</v>
      </c>
      <c r="K1645" s="33" t="str">
        <f t="shared" si="229"/>
        <v>subtot</v>
      </c>
      <c r="L1645" s="33" t="str">
        <f t="shared" si="226"/>
        <v/>
      </c>
      <c r="M1645" s="33">
        <f t="shared" si="227"/>
        <v>0</v>
      </c>
      <c r="O1645"/>
      <c r="P1645"/>
      <c r="Q1645" s="22"/>
      <c r="R1645" s="22"/>
      <c r="S1645" s="22"/>
      <c r="T1645" s="22"/>
      <c r="U1645" s="22"/>
      <c r="V1645" s="22"/>
    </row>
    <row r="1646" spans="1:22" ht="12.75" customHeight="1" x14ac:dyDescent="0.45">
      <c r="A1646" s="57"/>
      <c r="B1646" s="58"/>
      <c r="C1646" s="51"/>
      <c r="D1646" s="51"/>
      <c r="E1646" s="51"/>
      <c r="F1646" s="51"/>
      <c r="G1646" s="51"/>
      <c r="H1646" s="51"/>
      <c r="I1646" s="51">
        <f t="shared" si="228"/>
        <v>0</v>
      </c>
      <c r="K1646" s="33" t="str">
        <f t="shared" si="229"/>
        <v>subtot</v>
      </c>
      <c r="L1646" s="33" t="str">
        <f t="shared" si="226"/>
        <v/>
      </c>
      <c r="M1646" s="33">
        <f t="shared" si="227"/>
        <v>0</v>
      </c>
      <c r="O1646"/>
      <c r="P1646"/>
    </row>
    <row r="1647" spans="1:22" ht="12.75" customHeight="1" x14ac:dyDescent="0.45">
      <c r="A1647" s="49"/>
      <c r="B1647" s="49"/>
      <c r="C1647" s="51"/>
      <c r="D1647" s="51"/>
      <c r="E1647" s="51"/>
      <c r="F1647" s="51"/>
      <c r="G1647" s="51"/>
      <c r="H1647" s="51"/>
      <c r="I1647" s="51">
        <f t="shared" si="228"/>
        <v>0</v>
      </c>
      <c r="K1647" s="33" t="str">
        <f t="shared" si="229"/>
        <v>subtot</v>
      </c>
      <c r="L1647" s="33" t="str">
        <f t="shared" si="226"/>
        <v/>
      </c>
      <c r="M1647" s="33">
        <f t="shared" si="227"/>
        <v>0</v>
      </c>
      <c r="O1647"/>
      <c r="P1647"/>
    </row>
    <row r="1648" spans="1:22" ht="12.75" customHeight="1" x14ac:dyDescent="0.45">
      <c r="A1648" s="49"/>
      <c r="B1648" s="46" t="s">
        <v>176</v>
      </c>
      <c r="C1648" s="51">
        <v>40</v>
      </c>
      <c r="D1648" s="51"/>
      <c r="E1648" s="51"/>
      <c r="F1648" s="51">
        <v>14</v>
      </c>
      <c r="G1648" s="51"/>
      <c r="H1648" s="51">
        <v>0</v>
      </c>
      <c r="I1648" s="51">
        <f t="shared" si="228"/>
        <v>0</v>
      </c>
      <c r="K1648" s="33" t="str">
        <f t="shared" si="229"/>
        <v>subtot</v>
      </c>
      <c r="L1648" s="33" t="str">
        <f t="shared" si="226"/>
        <v/>
      </c>
      <c r="M1648" s="33">
        <f t="shared" si="227"/>
        <v>0</v>
      </c>
      <c r="O1648"/>
      <c r="P1648"/>
    </row>
    <row r="1649" spans="1:16" ht="12.75" customHeight="1" x14ac:dyDescent="0.45">
      <c r="A1649" s="49"/>
      <c r="B1649" s="46" t="s">
        <v>170</v>
      </c>
      <c r="C1649" s="51" t="s">
        <v>208</v>
      </c>
      <c r="D1649" s="51"/>
      <c r="E1649" s="51"/>
      <c r="F1649" s="51">
        <v>7</v>
      </c>
      <c r="G1649" s="51"/>
      <c r="H1649" s="51">
        <v>0</v>
      </c>
      <c r="I1649" s="51">
        <f t="shared" si="228"/>
        <v>0</v>
      </c>
      <c r="K1649" s="33" t="str">
        <f t="shared" si="229"/>
        <v>subtot</v>
      </c>
      <c r="L1649" s="33" t="str">
        <f t="shared" si="226"/>
        <v/>
      </c>
      <c r="M1649" s="33">
        <f t="shared" si="227"/>
        <v>0</v>
      </c>
      <c r="O1649"/>
      <c r="P1649"/>
    </row>
    <row r="1650" spans="1:16" ht="12.75" customHeight="1" x14ac:dyDescent="0.45">
      <c r="A1650" s="49"/>
      <c r="B1650" s="49" t="s">
        <v>172</v>
      </c>
      <c r="C1650" s="51" t="s">
        <v>208</v>
      </c>
      <c r="D1650" s="51">
        <v>0</v>
      </c>
      <c r="E1650" s="51"/>
      <c r="F1650" s="51">
        <v>5</v>
      </c>
      <c r="G1650" s="51"/>
      <c r="H1650" s="51">
        <v>0</v>
      </c>
      <c r="I1650" s="51">
        <f t="shared" si="228"/>
        <v>0</v>
      </c>
      <c r="K1650" s="33" t="str">
        <f t="shared" si="229"/>
        <v>subtot</v>
      </c>
      <c r="L1650" s="33" t="str">
        <f t="shared" si="226"/>
        <v/>
      </c>
      <c r="M1650" s="33" t="str">
        <f t="shared" si="227"/>
        <v>STM</v>
      </c>
      <c r="O1650"/>
      <c r="P1650"/>
    </row>
    <row r="1651" spans="1:16" ht="12.75" customHeight="1" x14ac:dyDescent="0.45">
      <c r="A1651" s="49"/>
      <c r="B1651" s="49" t="s">
        <v>175</v>
      </c>
      <c r="C1651" s="51" t="s">
        <v>185</v>
      </c>
      <c r="D1651" s="51"/>
      <c r="E1651" s="51"/>
      <c r="F1651" s="51">
        <v>2</v>
      </c>
      <c r="G1651" s="51">
        <v>0</v>
      </c>
      <c r="H1651" s="51">
        <v>0</v>
      </c>
      <c r="I1651" s="51">
        <f t="shared" si="228"/>
        <v>0</v>
      </c>
      <c r="K1651" s="33" t="str">
        <f t="shared" si="229"/>
        <v>subtot</v>
      </c>
      <c r="L1651" s="33" t="str">
        <f t="shared" si="226"/>
        <v/>
      </c>
      <c r="M1651" s="33">
        <f t="shared" si="227"/>
        <v>0</v>
      </c>
      <c r="O1651"/>
      <c r="P1651"/>
    </row>
    <row r="1652" spans="1:16" ht="12.75" customHeight="1" x14ac:dyDescent="0.45">
      <c r="A1652" s="49"/>
      <c r="B1652" s="46" t="s">
        <v>178</v>
      </c>
      <c r="C1652" s="51">
        <v>25</v>
      </c>
      <c r="D1652" s="51">
        <v>0</v>
      </c>
      <c r="E1652" s="51"/>
      <c r="F1652" s="51">
        <v>2</v>
      </c>
      <c r="G1652" s="51"/>
      <c r="H1652" s="51">
        <v>0</v>
      </c>
      <c r="I1652" s="51">
        <f t="shared" si="228"/>
        <v>0</v>
      </c>
      <c r="K1652" s="33" t="str">
        <f t="shared" si="229"/>
        <v>subtot</v>
      </c>
      <c r="L1652" s="33" t="str">
        <f t="shared" si="226"/>
        <v/>
      </c>
      <c r="M1652" s="33">
        <f t="shared" si="227"/>
        <v>0</v>
      </c>
      <c r="O1652"/>
      <c r="P1652"/>
    </row>
    <row r="1653" spans="1:16" ht="12.75" customHeight="1" x14ac:dyDescent="0.45">
      <c r="A1653" s="49"/>
      <c r="B1653" s="49" t="s">
        <v>180</v>
      </c>
      <c r="C1653" s="51">
        <v>5</v>
      </c>
      <c r="D1653" s="51">
        <v>0</v>
      </c>
      <c r="E1653" s="51">
        <v>0</v>
      </c>
      <c r="F1653" s="51">
        <v>1</v>
      </c>
      <c r="G1653" s="51"/>
      <c r="H1653" s="51">
        <v>0</v>
      </c>
      <c r="I1653" s="51">
        <f t="shared" si="228"/>
        <v>0</v>
      </c>
      <c r="K1653" s="33" t="str">
        <f t="shared" si="229"/>
        <v>subtot</v>
      </c>
      <c r="L1653" s="33" t="str">
        <f t="shared" si="226"/>
        <v/>
      </c>
      <c r="M1653" s="33" t="str">
        <f t="shared" si="227"/>
        <v>PRH</v>
      </c>
      <c r="O1653"/>
      <c r="P1653"/>
    </row>
    <row r="1654" spans="1:16" ht="12.75" customHeight="1" x14ac:dyDescent="0.45">
      <c r="A1654" s="49"/>
      <c r="B1654" s="49" t="s">
        <v>183</v>
      </c>
      <c r="C1654" s="51">
        <v>6</v>
      </c>
      <c r="D1654" s="51">
        <v>0</v>
      </c>
      <c r="E1654" s="51">
        <v>0</v>
      </c>
      <c r="F1654" s="51">
        <v>0</v>
      </c>
      <c r="G1654" s="51">
        <v>0</v>
      </c>
      <c r="H1654" s="51">
        <v>0</v>
      </c>
      <c r="I1654" s="51">
        <f t="shared" si="228"/>
        <v>0</v>
      </c>
      <c r="K1654" s="33" t="str">
        <f t="shared" si="229"/>
        <v>subtot</v>
      </c>
      <c r="L1654" s="33" t="str">
        <f t="shared" si="226"/>
        <v/>
      </c>
      <c r="M1654" s="33" t="str">
        <f t="shared" si="227"/>
        <v>PRC</v>
      </c>
      <c r="O1654"/>
      <c r="P1654"/>
    </row>
    <row r="1655" spans="1:16" ht="12.75" customHeight="1" x14ac:dyDescent="0.45">
      <c r="A1655" s="49"/>
      <c r="B1655" s="49" t="s">
        <v>187</v>
      </c>
      <c r="C1655" s="51">
        <v>8</v>
      </c>
      <c r="D1655" s="51">
        <v>0</v>
      </c>
      <c r="E1655" s="51"/>
      <c r="F1655" s="51">
        <v>0</v>
      </c>
      <c r="G1655" s="51">
        <v>0</v>
      </c>
      <c r="H1655" s="51">
        <v>0</v>
      </c>
      <c r="I1655" s="51">
        <f t="shared" si="228"/>
        <v>0</v>
      </c>
      <c r="K1655" s="33" t="str">
        <f t="shared" si="229"/>
        <v>subtot</v>
      </c>
      <c r="L1655" s="33" t="str">
        <f t="shared" si="226"/>
        <v/>
      </c>
      <c r="M1655" s="33" t="str">
        <f t="shared" si="227"/>
        <v>MDR</v>
      </c>
      <c r="O1655"/>
      <c r="P1655"/>
    </row>
    <row r="1656" spans="1:16" ht="12.75" customHeight="1" x14ac:dyDescent="0.45">
      <c r="A1656" s="49"/>
      <c r="B1656" s="49" t="s">
        <v>190</v>
      </c>
      <c r="C1656" s="51">
        <v>1</v>
      </c>
      <c r="D1656" s="51"/>
      <c r="E1656" s="51"/>
      <c r="F1656" s="51"/>
      <c r="G1656" s="51"/>
      <c r="H1656" s="51" t="s">
        <v>185</v>
      </c>
      <c r="I1656" s="51">
        <f t="shared" si="228"/>
        <v>0</v>
      </c>
      <c r="K1656" s="33" t="str">
        <f t="shared" si="229"/>
        <v>subtot</v>
      </c>
      <c r="L1656" s="33" t="str">
        <f t="shared" si="226"/>
        <v/>
      </c>
      <c r="M1656" s="33" t="str">
        <f t="shared" si="227"/>
        <v>ECP</v>
      </c>
      <c r="O1656"/>
      <c r="P1656"/>
    </row>
    <row r="1657" spans="1:16" ht="12.75" customHeight="1" x14ac:dyDescent="0.45">
      <c r="A1657" s="49"/>
      <c r="B1657" s="49" t="s">
        <v>193</v>
      </c>
      <c r="C1657" s="51">
        <v>6</v>
      </c>
      <c r="D1657" s="51">
        <v>0</v>
      </c>
      <c r="E1657" s="51"/>
      <c r="F1657" s="51">
        <v>1</v>
      </c>
      <c r="G1657" s="51">
        <v>0</v>
      </c>
      <c r="H1657" s="51">
        <v>0</v>
      </c>
      <c r="I1657" s="51">
        <f t="shared" si="228"/>
        <v>0</v>
      </c>
      <c r="K1657" s="33" t="str">
        <f t="shared" si="229"/>
        <v>subtot</v>
      </c>
      <c r="L1657" s="33" t="str">
        <f t="shared" si="226"/>
        <v/>
      </c>
      <c r="M1657" s="33" t="str">
        <f t="shared" si="227"/>
        <v>OTP</v>
      </c>
      <c r="O1657"/>
      <c r="P1657"/>
    </row>
    <row r="1658" spans="1:16" ht="12.75" customHeight="1" x14ac:dyDescent="0.45">
      <c r="A1658" s="49"/>
      <c r="B1658" s="46" t="s">
        <v>196</v>
      </c>
      <c r="C1658" s="51">
        <v>13</v>
      </c>
      <c r="D1658" s="51">
        <v>0</v>
      </c>
      <c r="E1658" s="51"/>
      <c r="F1658" s="51">
        <v>5</v>
      </c>
      <c r="G1658" s="51"/>
      <c r="H1658" s="51">
        <v>0</v>
      </c>
      <c r="I1658" s="51">
        <f t="shared" si="228"/>
        <v>0</v>
      </c>
      <c r="K1658" s="33" t="str">
        <f t="shared" si="229"/>
        <v>subtot</v>
      </c>
      <c r="L1658" s="33" t="str">
        <f t="shared" si="226"/>
        <v/>
      </c>
      <c r="M1658" s="33">
        <f t="shared" si="227"/>
        <v>0</v>
      </c>
      <c r="O1658"/>
      <c r="P1658"/>
    </row>
    <row r="1659" spans="1:16" ht="12.75" customHeight="1" x14ac:dyDescent="0.45">
      <c r="A1659" s="49"/>
      <c r="B1659" s="49" t="s">
        <v>198</v>
      </c>
      <c r="C1659" s="51">
        <v>9</v>
      </c>
      <c r="D1659" s="51">
        <v>0</v>
      </c>
      <c r="E1659" s="51"/>
      <c r="F1659" s="51">
        <v>4</v>
      </c>
      <c r="G1659" s="51"/>
      <c r="H1659" s="51">
        <v>0</v>
      </c>
      <c r="I1659" s="51">
        <f t="shared" si="228"/>
        <v>0</v>
      </c>
      <c r="K1659" s="33" t="str">
        <f t="shared" si="229"/>
        <v>subtot</v>
      </c>
      <c r="L1659" s="33" t="str">
        <f t="shared" si="226"/>
        <v/>
      </c>
      <c r="M1659" s="33" t="str">
        <f t="shared" si="227"/>
        <v>SPC</v>
      </c>
      <c r="O1659"/>
      <c r="P1659"/>
    </row>
    <row r="1660" spans="1:16" ht="12.75" customHeight="1" x14ac:dyDescent="0.45">
      <c r="A1660" s="49"/>
      <c r="B1660" s="49" t="s">
        <v>201</v>
      </c>
      <c r="C1660" s="51">
        <v>2</v>
      </c>
      <c r="D1660" s="51"/>
      <c r="E1660" s="51"/>
      <c r="F1660" s="51"/>
      <c r="G1660" s="51"/>
      <c r="H1660" s="51" t="s">
        <v>185</v>
      </c>
      <c r="I1660" s="51">
        <f t="shared" si="228"/>
        <v>0</v>
      </c>
      <c r="K1660" s="33" t="str">
        <f t="shared" si="229"/>
        <v>subtot</v>
      </c>
      <c r="L1660" s="33" t="str">
        <f t="shared" si="226"/>
        <v/>
      </c>
      <c r="M1660" s="33" t="str">
        <f t="shared" si="227"/>
        <v>LIG</v>
      </c>
      <c r="O1660"/>
      <c r="P1660"/>
    </row>
    <row r="1661" spans="1:16" ht="12.75" customHeight="1" x14ac:dyDescent="0.45">
      <c r="A1661" s="49"/>
      <c r="B1661" s="49" t="s">
        <v>204</v>
      </c>
      <c r="C1661" s="51">
        <v>1</v>
      </c>
      <c r="D1661" s="51">
        <v>0</v>
      </c>
      <c r="E1661" s="51"/>
      <c r="F1661" s="51" t="s">
        <v>208</v>
      </c>
      <c r="G1661" s="51"/>
      <c r="H1661" s="51">
        <v>0</v>
      </c>
      <c r="I1661" s="51">
        <f t="shared" si="228"/>
        <v>0</v>
      </c>
      <c r="K1661" s="33" t="str">
        <f t="shared" si="229"/>
        <v>subtot</v>
      </c>
      <c r="L1661" s="33" t="str">
        <f t="shared" si="226"/>
        <v/>
      </c>
      <c r="M1661" s="33" t="str">
        <f t="shared" si="227"/>
        <v>OTH</v>
      </c>
      <c r="O1661"/>
      <c r="P1661"/>
    </row>
    <row r="1662" spans="1:16" ht="12.75" customHeight="1" x14ac:dyDescent="0.45">
      <c r="A1662" s="49"/>
      <c r="B1662" s="49" t="s">
        <v>207</v>
      </c>
      <c r="C1662" s="51" t="s">
        <v>208</v>
      </c>
      <c r="D1662" s="51"/>
      <c r="E1662" s="51"/>
      <c r="F1662" s="51">
        <v>0</v>
      </c>
      <c r="G1662" s="51"/>
      <c r="H1662" s="51" t="s">
        <v>185</v>
      </c>
      <c r="I1662" s="51">
        <f t="shared" si="228"/>
        <v>0</v>
      </c>
      <c r="K1662" s="33" t="str">
        <f t="shared" si="229"/>
        <v>subtot</v>
      </c>
      <c r="L1662" s="33" t="str">
        <f t="shared" si="226"/>
        <v/>
      </c>
      <c r="M1662" s="33" t="str">
        <f t="shared" si="227"/>
        <v>OTH</v>
      </c>
      <c r="O1662"/>
      <c r="P1662"/>
    </row>
    <row r="1663" spans="1:16" ht="12.75" customHeight="1" x14ac:dyDescent="0.45">
      <c r="A1663" s="49"/>
      <c r="B1663" s="49" t="s">
        <v>210</v>
      </c>
      <c r="C1663" s="51" t="s">
        <v>185</v>
      </c>
      <c r="D1663" s="51">
        <v>0</v>
      </c>
      <c r="E1663" s="51"/>
      <c r="F1663" s="51">
        <v>0</v>
      </c>
      <c r="G1663" s="51">
        <v>0</v>
      </c>
      <c r="H1663" s="51">
        <v>0</v>
      </c>
      <c r="I1663" s="51">
        <f t="shared" si="228"/>
        <v>0</v>
      </c>
      <c r="K1663" s="33" t="str">
        <f t="shared" si="229"/>
        <v>subtot</v>
      </c>
      <c r="L1663" s="33" t="str">
        <f t="shared" si="226"/>
        <v/>
      </c>
      <c r="M1663" s="33" t="str">
        <f t="shared" si="227"/>
        <v>OTH</v>
      </c>
      <c r="O1663"/>
      <c r="P1663"/>
    </row>
    <row r="1664" spans="1:16" ht="12.75" customHeight="1" x14ac:dyDescent="0.45">
      <c r="A1664" s="49"/>
      <c r="B1664" s="49" t="s">
        <v>211</v>
      </c>
      <c r="C1664" s="51">
        <v>1</v>
      </c>
      <c r="D1664" s="51">
        <v>0</v>
      </c>
      <c r="E1664" s="51"/>
      <c r="F1664" s="51">
        <v>1</v>
      </c>
      <c r="G1664" s="51"/>
      <c r="H1664" s="51">
        <v>0</v>
      </c>
      <c r="I1664" s="51">
        <f t="shared" si="228"/>
        <v>0</v>
      </c>
      <c r="K1664" s="33" t="str">
        <f t="shared" si="229"/>
        <v>subtot</v>
      </c>
      <c r="L1664" s="33" t="str">
        <f t="shared" si="226"/>
        <v/>
      </c>
      <c r="M1664" s="33" t="str">
        <f t="shared" si="227"/>
        <v>OTH</v>
      </c>
      <c r="O1664"/>
      <c r="P1664"/>
    </row>
    <row r="1665" spans="1:22" ht="12.75" customHeight="1" x14ac:dyDescent="0.45">
      <c r="A1665" s="49"/>
      <c r="B1665" s="46" t="s">
        <v>213</v>
      </c>
      <c r="C1665" s="51">
        <v>1</v>
      </c>
      <c r="D1665" s="51">
        <v>0</v>
      </c>
      <c r="E1665" s="51">
        <v>0</v>
      </c>
      <c r="F1665" s="51" t="s">
        <v>208</v>
      </c>
      <c r="G1665" s="51"/>
      <c r="H1665" s="51">
        <v>0</v>
      </c>
      <c r="I1665" s="51">
        <f t="shared" si="228"/>
        <v>0</v>
      </c>
      <c r="K1665" s="33" t="str">
        <f t="shared" si="229"/>
        <v>subtot</v>
      </c>
      <c r="L1665" s="33" t="str">
        <f t="shared" si="226"/>
        <v/>
      </c>
      <c r="M1665" s="33">
        <f t="shared" si="227"/>
        <v>0</v>
      </c>
      <c r="O1665"/>
      <c r="P1665"/>
    </row>
    <row r="1666" spans="1:22" ht="12.75" customHeight="1" x14ac:dyDescent="0.45">
      <c r="A1666" s="49"/>
      <c r="B1666" s="49"/>
      <c r="C1666" s="51"/>
      <c r="D1666" s="51"/>
      <c r="E1666" s="51"/>
      <c r="F1666" s="51"/>
      <c r="G1666" s="51"/>
      <c r="H1666" s="51"/>
      <c r="I1666" s="51">
        <f t="shared" si="228"/>
        <v>0</v>
      </c>
      <c r="K1666" s="33" t="str">
        <f t="shared" si="229"/>
        <v>subtot</v>
      </c>
      <c r="L1666" s="33" t="str">
        <f t="shared" si="226"/>
        <v/>
      </c>
      <c r="M1666" s="33">
        <f t="shared" si="227"/>
        <v>0</v>
      </c>
      <c r="O1666"/>
      <c r="P1666"/>
      <c r="Q1666" s="33"/>
      <c r="R1666" s="33"/>
      <c r="S1666" s="33"/>
      <c r="T1666" s="33"/>
      <c r="U1666" s="33"/>
      <c r="V1666" s="33"/>
    </row>
    <row r="1667" spans="1:22" s="33" customFormat="1" ht="12.75" customHeight="1" x14ac:dyDescent="0.45">
      <c r="A1667" s="46" t="s">
        <v>359</v>
      </c>
      <c r="B1667" s="46" t="s">
        <v>182</v>
      </c>
      <c r="C1667" s="55"/>
      <c r="D1667" s="55"/>
      <c r="E1667" s="55"/>
      <c r="F1667" s="55"/>
      <c r="G1667" s="55"/>
      <c r="H1667" s="55"/>
      <c r="I1667" s="55">
        <f t="shared" si="228"/>
        <v>0</v>
      </c>
      <c r="K1667" s="33" t="str">
        <f t="shared" si="229"/>
        <v>ELEC. EQUIP., APPLIANCES, COMPONENTS</v>
      </c>
      <c r="L1667" s="33" t="str">
        <f t="shared" si="226"/>
        <v>ITM</v>
      </c>
      <c r="M1667" s="33">
        <f t="shared" si="227"/>
        <v>0</v>
      </c>
      <c r="O1667"/>
      <c r="P1667"/>
      <c r="Q1667" s="22"/>
      <c r="R1667" s="22"/>
      <c r="S1667" s="22"/>
      <c r="T1667" s="22"/>
      <c r="U1667" s="22"/>
      <c r="V1667" s="22"/>
    </row>
    <row r="1668" spans="1:22" ht="12.75" customHeight="1" x14ac:dyDescent="0.45">
      <c r="A1668" s="49"/>
      <c r="B1668" s="49"/>
      <c r="C1668" s="51"/>
      <c r="D1668" s="51"/>
      <c r="E1668" s="51"/>
      <c r="F1668" s="51"/>
      <c r="G1668" s="51"/>
      <c r="H1668" s="51"/>
      <c r="I1668" s="51">
        <f t="shared" si="228"/>
        <v>0</v>
      </c>
      <c r="K1668" s="33" t="str">
        <f t="shared" si="229"/>
        <v>ELEC. EQUIP., APPLIANCES, COMPONENTS</v>
      </c>
      <c r="L1668" s="33" t="str">
        <f t="shared" si="226"/>
        <v>ITM</v>
      </c>
      <c r="M1668" s="33">
        <f t="shared" si="227"/>
        <v>0</v>
      </c>
      <c r="O1668"/>
      <c r="P1668"/>
    </row>
    <row r="1669" spans="1:22" ht="12.75" customHeight="1" x14ac:dyDescent="0.45">
      <c r="A1669" s="49"/>
      <c r="B1669" s="49"/>
      <c r="C1669" s="51"/>
      <c r="D1669" s="51"/>
      <c r="E1669" s="51"/>
      <c r="F1669" s="51"/>
      <c r="G1669" s="51"/>
      <c r="H1669" s="51"/>
      <c r="I1669" s="51">
        <f t="shared" si="228"/>
        <v>0</v>
      </c>
      <c r="K1669" s="33" t="str">
        <f t="shared" si="229"/>
        <v>ELEC. EQUIP., APPLIANCES, COMPONENTS</v>
      </c>
      <c r="L1669" s="33" t="str">
        <f t="shared" si="226"/>
        <v>ITM</v>
      </c>
      <c r="M1669" s="33">
        <f t="shared" si="227"/>
        <v>0</v>
      </c>
      <c r="O1669"/>
      <c r="P1669"/>
    </row>
    <row r="1670" spans="1:22" ht="12.75" customHeight="1" x14ac:dyDescent="0.45">
      <c r="A1670" s="49"/>
      <c r="B1670" s="46" t="s">
        <v>176</v>
      </c>
      <c r="C1670" s="51">
        <v>38</v>
      </c>
      <c r="D1670" s="51"/>
      <c r="E1670" s="51"/>
      <c r="F1670" s="51">
        <v>37</v>
      </c>
      <c r="G1670" s="51">
        <v>1</v>
      </c>
      <c r="H1670" s="51">
        <v>0</v>
      </c>
      <c r="I1670" s="51">
        <f t="shared" si="228"/>
        <v>1</v>
      </c>
      <c r="K1670" s="33" t="str">
        <f t="shared" si="229"/>
        <v>ELEC. EQUIP., APPLIANCES, COMPONENTS</v>
      </c>
      <c r="L1670" s="33" t="str">
        <f t="shared" si="226"/>
        <v>ITM</v>
      </c>
      <c r="M1670" s="33">
        <f t="shared" si="227"/>
        <v>0</v>
      </c>
      <c r="O1670"/>
      <c r="P1670"/>
    </row>
    <row r="1671" spans="1:22" ht="12.75" customHeight="1" x14ac:dyDescent="0.45">
      <c r="A1671" s="49"/>
      <c r="B1671" s="46" t="s">
        <v>170</v>
      </c>
      <c r="C1671" s="51" t="s">
        <v>237</v>
      </c>
      <c r="D1671" s="51">
        <v>0</v>
      </c>
      <c r="E1671" s="51"/>
      <c r="F1671" s="51">
        <v>6</v>
      </c>
      <c r="G1671" s="51"/>
      <c r="H1671" s="51">
        <v>0</v>
      </c>
      <c r="I1671" s="51">
        <f t="shared" si="228"/>
        <v>0</v>
      </c>
      <c r="K1671" s="33" t="str">
        <f t="shared" si="229"/>
        <v>ELEC. EQUIP., APPLIANCES, COMPONENTS</v>
      </c>
      <c r="L1671" s="33" t="str">
        <f t="shared" si="226"/>
        <v>ITM</v>
      </c>
      <c r="M1671" s="33">
        <f t="shared" si="227"/>
        <v>0</v>
      </c>
      <c r="O1671"/>
      <c r="P1671"/>
    </row>
    <row r="1672" spans="1:22" ht="12.75" customHeight="1" x14ac:dyDescent="0.45">
      <c r="A1672" s="49"/>
      <c r="B1672" s="49" t="s">
        <v>172</v>
      </c>
      <c r="C1672" s="51" t="s">
        <v>237</v>
      </c>
      <c r="D1672" s="51">
        <v>0</v>
      </c>
      <c r="E1672" s="51"/>
      <c r="F1672" s="51">
        <v>2</v>
      </c>
      <c r="G1672" s="51">
        <v>0</v>
      </c>
      <c r="H1672" s="51">
        <v>0</v>
      </c>
      <c r="I1672" s="51">
        <f t="shared" si="228"/>
        <v>0</v>
      </c>
      <c r="K1672" s="33" t="str">
        <f t="shared" si="229"/>
        <v>ELEC. EQUIP., APPLIANCES, COMPONENTS</v>
      </c>
      <c r="L1672" s="33" t="str">
        <f t="shared" si="226"/>
        <v>ITM</v>
      </c>
      <c r="M1672" s="33" t="str">
        <f t="shared" si="227"/>
        <v>STM</v>
      </c>
      <c r="O1672"/>
      <c r="P1672"/>
    </row>
    <row r="1673" spans="1:22" ht="12.75" customHeight="1" x14ac:dyDescent="0.45">
      <c r="A1673" s="49"/>
      <c r="B1673" s="49" t="s">
        <v>175</v>
      </c>
      <c r="C1673" s="51" t="s">
        <v>185</v>
      </c>
      <c r="D1673" s="51">
        <v>0</v>
      </c>
      <c r="E1673" s="51">
        <v>0</v>
      </c>
      <c r="F1673" s="51"/>
      <c r="G1673" s="51"/>
      <c r="H1673" s="51">
        <v>0</v>
      </c>
      <c r="I1673" s="51">
        <f t="shared" si="228"/>
        <v>0</v>
      </c>
      <c r="K1673" s="33" t="str">
        <f t="shared" si="229"/>
        <v>ELEC. EQUIP., APPLIANCES, COMPONENTS</v>
      </c>
      <c r="L1673" s="33" t="str">
        <f t="shared" si="226"/>
        <v>ITM</v>
      </c>
      <c r="M1673" s="33">
        <f t="shared" si="227"/>
        <v>0</v>
      </c>
      <c r="O1673"/>
      <c r="P1673"/>
    </row>
    <row r="1674" spans="1:22" ht="12.75" customHeight="1" x14ac:dyDescent="0.45">
      <c r="A1674" s="49"/>
      <c r="B1674" s="46" t="s">
        <v>178</v>
      </c>
      <c r="C1674" s="51">
        <v>25</v>
      </c>
      <c r="D1674" s="51">
        <v>0</v>
      </c>
      <c r="E1674" s="51"/>
      <c r="F1674" s="51">
        <v>19</v>
      </c>
      <c r="G1674" s="51"/>
      <c r="H1674" s="51">
        <v>0</v>
      </c>
      <c r="I1674" s="51">
        <f t="shared" si="228"/>
        <v>0</v>
      </c>
      <c r="K1674" s="33" t="str">
        <f t="shared" si="229"/>
        <v>ELEC. EQUIP., APPLIANCES, COMPONENTS</v>
      </c>
      <c r="L1674" s="33" t="str">
        <f t="shared" si="226"/>
        <v>ITM</v>
      </c>
      <c r="M1674" s="33">
        <f t="shared" si="227"/>
        <v>0</v>
      </c>
      <c r="O1674"/>
      <c r="P1674"/>
    </row>
    <row r="1675" spans="1:22" ht="12.75" customHeight="1" x14ac:dyDescent="0.45">
      <c r="A1675" s="49"/>
      <c r="B1675" s="49" t="s">
        <v>180</v>
      </c>
      <c r="C1675" s="51">
        <v>8</v>
      </c>
      <c r="D1675" s="51">
        <v>0</v>
      </c>
      <c r="E1675" s="51">
        <v>0</v>
      </c>
      <c r="F1675" s="51">
        <v>18</v>
      </c>
      <c r="G1675" s="51"/>
      <c r="H1675" s="51">
        <v>0</v>
      </c>
      <c r="I1675" s="51">
        <f t="shared" si="228"/>
        <v>0</v>
      </c>
      <c r="K1675" s="33" t="str">
        <f t="shared" si="229"/>
        <v>ELEC. EQUIP., APPLIANCES, COMPONENTS</v>
      </c>
      <c r="L1675" s="33" t="str">
        <f t="shared" si="226"/>
        <v>ITM</v>
      </c>
      <c r="M1675" s="33" t="str">
        <f t="shared" si="227"/>
        <v>PRH</v>
      </c>
      <c r="O1675"/>
      <c r="P1675"/>
    </row>
    <row r="1676" spans="1:22" ht="12.75" customHeight="1" x14ac:dyDescent="0.45">
      <c r="A1676" s="49"/>
      <c r="B1676" s="49" t="s">
        <v>183</v>
      </c>
      <c r="C1676" s="51">
        <v>2</v>
      </c>
      <c r="D1676" s="51">
        <v>0</v>
      </c>
      <c r="E1676" s="51">
        <v>0</v>
      </c>
      <c r="F1676" s="51" t="s">
        <v>208</v>
      </c>
      <c r="G1676" s="51">
        <v>0</v>
      </c>
      <c r="H1676" s="51">
        <v>0</v>
      </c>
      <c r="I1676" s="51">
        <f t="shared" si="228"/>
        <v>0</v>
      </c>
      <c r="K1676" s="33" t="str">
        <f t="shared" si="229"/>
        <v>ELEC. EQUIP., APPLIANCES, COMPONENTS</v>
      </c>
      <c r="L1676" s="33" t="str">
        <f t="shared" si="226"/>
        <v>ITM</v>
      </c>
      <c r="M1676" s="33" t="str">
        <f t="shared" si="227"/>
        <v>PRC</v>
      </c>
      <c r="O1676"/>
      <c r="P1676"/>
    </row>
    <row r="1677" spans="1:22" ht="12.75" customHeight="1" x14ac:dyDescent="0.45">
      <c r="A1677" s="49"/>
      <c r="B1677" s="49" t="s">
        <v>187</v>
      </c>
      <c r="C1677" s="51">
        <v>13</v>
      </c>
      <c r="D1677" s="51">
        <v>0</v>
      </c>
      <c r="E1677" s="51"/>
      <c r="F1677" s="51" t="s">
        <v>208</v>
      </c>
      <c r="G1677" s="51">
        <v>0</v>
      </c>
      <c r="H1677" s="51">
        <v>0</v>
      </c>
      <c r="I1677" s="51">
        <f t="shared" si="228"/>
        <v>0</v>
      </c>
      <c r="K1677" s="33" t="str">
        <f t="shared" si="229"/>
        <v>ELEC. EQUIP., APPLIANCES, COMPONENTS</v>
      </c>
      <c r="L1677" s="33" t="str">
        <f t="shared" si="226"/>
        <v>ITM</v>
      </c>
      <c r="M1677" s="33" t="str">
        <f t="shared" si="227"/>
        <v>MDR</v>
      </c>
      <c r="O1677"/>
      <c r="P1677"/>
    </row>
    <row r="1678" spans="1:22" ht="12.75" customHeight="1" x14ac:dyDescent="0.45">
      <c r="A1678" s="49"/>
      <c r="B1678" s="49" t="s">
        <v>190</v>
      </c>
      <c r="C1678" s="51" t="s">
        <v>208</v>
      </c>
      <c r="D1678" s="51"/>
      <c r="E1678" s="51"/>
      <c r="F1678" s="51"/>
      <c r="G1678" s="51"/>
      <c r="H1678" s="51" t="s">
        <v>185</v>
      </c>
      <c r="I1678" s="51">
        <f t="shared" si="228"/>
        <v>0</v>
      </c>
      <c r="K1678" s="33" t="str">
        <f t="shared" si="229"/>
        <v>ELEC. EQUIP., APPLIANCES, COMPONENTS</v>
      </c>
      <c r="L1678" s="33" t="str">
        <f t="shared" si="226"/>
        <v>ITM</v>
      </c>
      <c r="M1678" s="33" t="str">
        <f t="shared" si="227"/>
        <v>ECP</v>
      </c>
      <c r="O1678"/>
      <c r="P1678"/>
    </row>
    <row r="1679" spans="1:22" ht="12.75" customHeight="1" x14ac:dyDescent="0.45">
      <c r="A1679" s="49"/>
      <c r="B1679" s="49" t="s">
        <v>193</v>
      </c>
      <c r="C1679" s="51">
        <v>2</v>
      </c>
      <c r="D1679" s="51">
        <v>0</v>
      </c>
      <c r="E1679" s="51"/>
      <c r="F1679" s="51"/>
      <c r="G1679" s="51"/>
      <c r="H1679" s="51">
        <v>0</v>
      </c>
      <c r="I1679" s="51">
        <f t="shared" si="228"/>
        <v>0</v>
      </c>
      <c r="K1679" s="33" t="str">
        <f t="shared" si="229"/>
        <v>ELEC. EQUIP., APPLIANCES, COMPONENTS</v>
      </c>
      <c r="L1679" s="33" t="str">
        <f t="shared" si="226"/>
        <v>ITM</v>
      </c>
      <c r="M1679" s="33" t="str">
        <f t="shared" si="227"/>
        <v>OTP</v>
      </c>
      <c r="O1679"/>
      <c r="P1679"/>
    </row>
    <row r="1680" spans="1:22" ht="12.75" customHeight="1" x14ac:dyDescent="0.45">
      <c r="A1680" s="49"/>
      <c r="B1680" s="46" t="s">
        <v>196</v>
      </c>
      <c r="C1680" s="51">
        <v>12</v>
      </c>
      <c r="D1680" s="51"/>
      <c r="E1680" s="51"/>
      <c r="F1680" s="51">
        <v>10</v>
      </c>
      <c r="G1680" s="51">
        <v>1</v>
      </c>
      <c r="H1680" s="51">
        <v>0</v>
      </c>
      <c r="I1680" s="51">
        <f t="shared" si="228"/>
        <v>1</v>
      </c>
      <c r="K1680" s="33" t="str">
        <f t="shared" si="229"/>
        <v>ELEC. EQUIP., APPLIANCES, COMPONENTS</v>
      </c>
      <c r="L1680" s="33" t="str">
        <f t="shared" si="226"/>
        <v>ITM</v>
      </c>
      <c r="M1680" s="33">
        <f t="shared" si="227"/>
        <v>0</v>
      </c>
      <c r="O1680"/>
      <c r="P1680"/>
    </row>
    <row r="1681" spans="1:22" ht="12.75" customHeight="1" x14ac:dyDescent="0.45">
      <c r="A1681" s="49"/>
      <c r="B1681" s="49" t="s">
        <v>198</v>
      </c>
      <c r="C1681" s="51">
        <v>7</v>
      </c>
      <c r="D1681" s="51">
        <v>0</v>
      </c>
      <c r="E1681" s="51">
        <v>0</v>
      </c>
      <c r="F1681" s="51">
        <v>9</v>
      </c>
      <c r="G1681" s="51"/>
      <c r="H1681" s="51">
        <v>0</v>
      </c>
      <c r="I1681" s="51">
        <f t="shared" si="228"/>
        <v>0</v>
      </c>
      <c r="K1681" s="33" t="str">
        <f t="shared" si="229"/>
        <v>ELEC. EQUIP., APPLIANCES, COMPONENTS</v>
      </c>
      <c r="L1681" s="33" t="str">
        <f t="shared" si="226"/>
        <v>ITM</v>
      </c>
      <c r="M1681" s="33" t="str">
        <f t="shared" si="227"/>
        <v>SPC</v>
      </c>
      <c r="O1681"/>
      <c r="P1681"/>
    </row>
    <row r="1682" spans="1:22" ht="12.75" customHeight="1" x14ac:dyDescent="0.45">
      <c r="A1682" s="49"/>
      <c r="B1682" s="49" t="s">
        <v>201</v>
      </c>
      <c r="C1682" s="51">
        <v>3</v>
      </c>
      <c r="D1682" s="51"/>
      <c r="E1682" s="51"/>
      <c r="F1682" s="51"/>
      <c r="G1682" s="51"/>
      <c r="H1682" s="51" t="s">
        <v>185</v>
      </c>
      <c r="I1682" s="51">
        <f t="shared" si="228"/>
        <v>0</v>
      </c>
      <c r="K1682" s="33" t="str">
        <f t="shared" si="229"/>
        <v>ELEC. EQUIP., APPLIANCES, COMPONENTS</v>
      </c>
      <c r="L1682" s="33" t="str">
        <f t="shared" ref="L1682:L1745" si="230">IFERROR(VLOOKUP(K1682,$O$17:$P$38,2,FALSE),"")</f>
        <v>ITM</v>
      </c>
      <c r="M1682" s="33" t="str">
        <f t="shared" ref="M1682:M1745" si="231">IFERROR(VLOOKUP(B1682,$Z$17:$AA$33,2,FALSE),0)</f>
        <v>LIG</v>
      </c>
      <c r="O1682"/>
      <c r="P1682"/>
    </row>
    <row r="1683" spans="1:22" ht="12.75" customHeight="1" x14ac:dyDescent="0.45">
      <c r="A1683" s="49"/>
      <c r="B1683" s="49" t="s">
        <v>204</v>
      </c>
      <c r="C1683" s="51">
        <v>1</v>
      </c>
      <c r="D1683" s="51">
        <v>0</v>
      </c>
      <c r="E1683" s="51">
        <v>0</v>
      </c>
      <c r="F1683" s="51">
        <v>1</v>
      </c>
      <c r="G1683" s="51">
        <v>0</v>
      </c>
      <c r="H1683" s="51">
        <v>0</v>
      </c>
      <c r="I1683" s="51">
        <f t="shared" si="228"/>
        <v>0</v>
      </c>
      <c r="K1683" s="33" t="str">
        <f t="shared" si="229"/>
        <v>ELEC. EQUIP., APPLIANCES, COMPONENTS</v>
      </c>
      <c r="L1683" s="33" t="str">
        <f t="shared" si="230"/>
        <v>ITM</v>
      </c>
      <c r="M1683" s="33" t="str">
        <f t="shared" si="231"/>
        <v>OTH</v>
      </c>
      <c r="O1683"/>
      <c r="P1683"/>
    </row>
    <row r="1684" spans="1:22" ht="12.75" customHeight="1" x14ac:dyDescent="0.45">
      <c r="A1684" s="49"/>
      <c r="B1684" s="49" t="s">
        <v>207</v>
      </c>
      <c r="C1684" s="51" t="s">
        <v>208</v>
      </c>
      <c r="D1684" s="51"/>
      <c r="E1684" s="51"/>
      <c r="F1684" s="51" t="s">
        <v>208</v>
      </c>
      <c r="G1684" s="51">
        <v>1</v>
      </c>
      <c r="H1684" s="51" t="s">
        <v>185</v>
      </c>
      <c r="I1684" s="51">
        <f t="shared" si="228"/>
        <v>1</v>
      </c>
      <c r="K1684" s="33" t="str">
        <f t="shared" si="229"/>
        <v>ELEC. EQUIP., APPLIANCES, COMPONENTS</v>
      </c>
      <c r="L1684" s="33" t="str">
        <f t="shared" si="230"/>
        <v>ITM</v>
      </c>
      <c r="M1684" s="33" t="str">
        <f t="shared" si="231"/>
        <v>OTH</v>
      </c>
      <c r="O1684"/>
      <c r="P1684"/>
    </row>
    <row r="1685" spans="1:22" ht="12.75" customHeight="1" x14ac:dyDescent="0.45">
      <c r="A1685" s="49"/>
      <c r="B1685" s="49" t="s">
        <v>210</v>
      </c>
      <c r="C1685" s="51" t="s">
        <v>185</v>
      </c>
      <c r="D1685" s="51">
        <v>0</v>
      </c>
      <c r="E1685" s="51"/>
      <c r="F1685" s="51" t="s">
        <v>208</v>
      </c>
      <c r="G1685" s="51">
        <v>0</v>
      </c>
      <c r="H1685" s="51">
        <v>0</v>
      </c>
      <c r="I1685" s="51">
        <f t="shared" ref="I1685:I1748" si="232">G1685+E1685+D1685</f>
        <v>0</v>
      </c>
      <c r="K1685" s="33" t="str">
        <f t="shared" si="229"/>
        <v>ELEC. EQUIP., APPLIANCES, COMPONENTS</v>
      </c>
      <c r="L1685" s="33" t="str">
        <f t="shared" si="230"/>
        <v>ITM</v>
      </c>
      <c r="M1685" s="33" t="str">
        <f t="shared" si="231"/>
        <v>OTH</v>
      </c>
      <c r="O1685"/>
      <c r="P1685"/>
    </row>
    <row r="1686" spans="1:22" ht="12.75" customHeight="1" x14ac:dyDescent="0.45">
      <c r="A1686" s="49"/>
      <c r="B1686" s="49" t="s">
        <v>211</v>
      </c>
      <c r="C1686" s="51" t="s">
        <v>208</v>
      </c>
      <c r="D1686" s="51"/>
      <c r="E1686" s="51"/>
      <c r="F1686" s="51" t="s">
        <v>208</v>
      </c>
      <c r="G1686" s="51"/>
      <c r="H1686" s="51">
        <v>0</v>
      </c>
      <c r="I1686" s="51">
        <f t="shared" si="232"/>
        <v>0</v>
      </c>
      <c r="K1686" s="33" t="str">
        <f t="shared" si="229"/>
        <v>ELEC. EQUIP., APPLIANCES, COMPONENTS</v>
      </c>
      <c r="L1686" s="33" t="str">
        <f t="shared" si="230"/>
        <v>ITM</v>
      </c>
      <c r="M1686" s="33" t="str">
        <f t="shared" si="231"/>
        <v>OTH</v>
      </c>
      <c r="O1686"/>
      <c r="P1686"/>
    </row>
    <row r="1687" spans="1:22" ht="12.75" customHeight="1" x14ac:dyDescent="0.45">
      <c r="A1687" s="49"/>
      <c r="B1687" s="46" t="s">
        <v>213</v>
      </c>
      <c r="C1687" s="51" t="s">
        <v>237</v>
      </c>
      <c r="D1687" s="51">
        <v>0</v>
      </c>
      <c r="E1687" s="51">
        <v>0</v>
      </c>
      <c r="F1687" s="51" t="s">
        <v>208</v>
      </c>
      <c r="G1687" s="51"/>
      <c r="H1687" s="51">
        <v>0</v>
      </c>
      <c r="I1687" s="51">
        <f t="shared" si="232"/>
        <v>0</v>
      </c>
      <c r="K1687" s="33" t="str">
        <f t="shared" si="229"/>
        <v>ELEC. EQUIP., APPLIANCES, COMPONENTS</v>
      </c>
      <c r="L1687" s="33" t="str">
        <f t="shared" si="230"/>
        <v>ITM</v>
      </c>
      <c r="M1687" s="33">
        <f t="shared" si="231"/>
        <v>0</v>
      </c>
      <c r="O1687"/>
      <c r="P1687"/>
    </row>
    <row r="1688" spans="1:22" ht="12.75" customHeight="1" x14ac:dyDescent="0.45">
      <c r="A1688" s="49"/>
      <c r="B1688" s="49"/>
      <c r="C1688" s="51"/>
      <c r="D1688" s="51"/>
      <c r="E1688" s="51"/>
      <c r="F1688" s="51"/>
      <c r="G1688" s="51"/>
      <c r="H1688" s="51"/>
      <c r="I1688" s="51">
        <f t="shared" si="232"/>
        <v>0</v>
      </c>
      <c r="K1688" s="33" t="str">
        <f t="shared" si="229"/>
        <v>ELEC. EQUIP., APPLIANCES, COMPONENTS</v>
      </c>
      <c r="L1688" s="33" t="str">
        <f t="shared" si="230"/>
        <v>ITM</v>
      </c>
      <c r="M1688" s="33">
        <f t="shared" si="231"/>
        <v>0</v>
      </c>
      <c r="O1688"/>
      <c r="P1688"/>
      <c r="Q1688" s="33"/>
      <c r="R1688" s="33"/>
      <c r="S1688" s="33"/>
      <c r="T1688" s="33"/>
      <c r="U1688" s="33"/>
      <c r="V1688" s="33"/>
    </row>
    <row r="1689" spans="1:22" s="33" customFormat="1" ht="12.75" customHeight="1" x14ac:dyDescent="0.45">
      <c r="A1689" s="46" t="s">
        <v>360</v>
      </c>
      <c r="B1689" s="46" t="s">
        <v>216</v>
      </c>
      <c r="C1689" s="55"/>
      <c r="D1689" s="55"/>
      <c r="E1689" s="55"/>
      <c r="F1689" s="55"/>
      <c r="G1689" s="55"/>
      <c r="H1689" s="55"/>
      <c r="I1689" s="55">
        <f t="shared" si="232"/>
        <v>0</v>
      </c>
      <c r="K1689" s="33" t="str">
        <f t="shared" si="229"/>
        <v>TRANSPORTATION EQUIPMENT</v>
      </c>
      <c r="L1689" s="33" t="str">
        <f t="shared" si="230"/>
        <v>ITM</v>
      </c>
      <c r="M1689" s="33">
        <f t="shared" si="231"/>
        <v>0</v>
      </c>
      <c r="O1689"/>
      <c r="P1689"/>
      <c r="Q1689" s="22"/>
      <c r="R1689" s="22"/>
      <c r="S1689" s="22"/>
      <c r="T1689" s="22"/>
      <c r="U1689" s="22"/>
      <c r="V1689" s="22"/>
    </row>
    <row r="1690" spans="1:22" ht="12.75" customHeight="1" x14ac:dyDescent="0.45">
      <c r="A1690" s="57"/>
      <c r="B1690" s="58"/>
      <c r="C1690" s="51"/>
      <c r="D1690" s="51"/>
      <c r="E1690" s="51"/>
      <c r="F1690" s="51"/>
      <c r="G1690" s="51"/>
      <c r="H1690" s="51"/>
      <c r="I1690" s="51">
        <f t="shared" si="232"/>
        <v>0</v>
      </c>
      <c r="K1690" s="33" t="str">
        <f t="shared" si="229"/>
        <v>TRANSPORTATION EQUIPMENT</v>
      </c>
      <c r="L1690" s="33" t="str">
        <f t="shared" si="230"/>
        <v>ITM</v>
      </c>
      <c r="M1690" s="33">
        <f t="shared" si="231"/>
        <v>0</v>
      </c>
      <c r="O1690"/>
      <c r="P1690"/>
    </row>
    <row r="1691" spans="1:22" ht="12.75" customHeight="1" x14ac:dyDescent="0.45">
      <c r="A1691" s="49"/>
      <c r="B1691" s="49"/>
      <c r="C1691" s="51"/>
      <c r="D1691" s="51"/>
      <c r="E1691" s="51"/>
      <c r="F1691" s="51"/>
      <c r="G1691" s="51"/>
      <c r="H1691" s="51"/>
      <c r="I1691" s="51">
        <f t="shared" si="232"/>
        <v>0</v>
      </c>
      <c r="K1691" s="33" t="str">
        <f t="shared" si="229"/>
        <v>TRANSPORTATION EQUIPMENT</v>
      </c>
      <c r="L1691" s="33" t="str">
        <f t="shared" si="230"/>
        <v>ITM</v>
      </c>
      <c r="M1691" s="33">
        <f t="shared" si="231"/>
        <v>0</v>
      </c>
      <c r="O1691"/>
      <c r="P1691"/>
    </row>
    <row r="1692" spans="1:22" ht="12.75" customHeight="1" x14ac:dyDescent="0.45">
      <c r="A1692" s="49"/>
      <c r="B1692" s="46" t="s">
        <v>176</v>
      </c>
      <c r="C1692" s="51">
        <v>174</v>
      </c>
      <c r="D1692" s="51">
        <v>2</v>
      </c>
      <c r="E1692" s="51">
        <v>4</v>
      </c>
      <c r="F1692" s="51">
        <v>157</v>
      </c>
      <c r="G1692" s="51">
        <v>3</v>
      </c>
      <c r="H1692" s="51">
        <v>0</v>
      </c>
      <c r="I1692" s="51">
        <f t="shared" si="232"/>
        <v>9</v>
      </c>
      <c r="K1692" s="33" t="str">
        <f t="shared" si="229"/>
        <v>TRANSPORTATION EQUIPMENT</v>
      </c>
      <c r="L1692" s="33" t="str">
        <f t="shared" si="230"/>
        <v>ITM</v>
      </c>
      <c r="M1692" s="33">
        <f t="shared" si="231"/>
        <v>0</v>
      </c>
      <c r="O1692"/>
      <c r="P1692"/>
    </row>
    <row r="1693" spans="1:22" ht="12.75" customHeight="1" x14ac:dyDescent="0.45">
      <c r="A1693" s="49"/>
      <c r="B1693" s="46" t="s">
        <v>170</v>
      </c>
      <c r="C1693" s="51">
        <v>1</v>
      </c>
      <c r="D1693" s="51">
        <v>2</v>
      </c>
      <c r="E1693" s="51"/>
      <c r="F1693" s="51">
        <v>25</v>
      </c>
      <c r="G1693" s="51"/>
      <c r="H1693" s="51">
        <v>0</v>
      </c>
      <c r="I1693" s="51">
        <f t="shared" si="232"/>
        <v>2</v>
      </c>
      <c r="K1693" s="33" t="str">
        <f t="shared" si="229"/>
        <v>TRANSPORTATION EQUIPMENT</v>
      </c>
      <c r="L1693" s="33" t="str">
        <f t="shared" si="230"/>
        <v>ITM</v>
      </c>
      <c r="M1693" s="33">
        <f t="shared" si="231"/>
        <v>0</v>
      </c>
      <c r="O1693"/>
      <c r="P1693"/>
    </row>
    <row r="1694" spans="1:22" ht="12.75" customHeight="1" x14ac:dyDescent="0.45">
      <c r="A1694" s="49"/>
      <c r="B1694" s="49" t="s">
        <v>172</v>
      </c>
      <c r="C1694" s="51">
        <v>1</v>
      </c>
      <c r="D1694" s="51">
        <v>2</v>
      </c>
      <c r="E1694" s="51"/>
      <c r="F1694" s="51">
        <v>14</v>
      </c>
      <c r="G1694" s="51"/>
      <c r="H1694" s="51">
        <v>0</v>
      </c>
      <c r="I1694" s="51">
        <f t="shared" si="232"/>
        <v>2</v>
      </c>
      <c r="K1694" s="33" t="str">
        <f t="shared" si="229"/>
        <v>TRANSPORTATION EQUIPMENT</v>
      </c>
      <c r="L1694" s="33" t="str">
        <f t="shared" si="230"/>
        <v>ITM</v>
      </c>
      <c r="M1694" s="33" t="str">
        <f t="shared" si="231"/>
        <v>STM</v>
      </c>
      <c r="O1694"/>
      <c r="P1694"/>
    </row>
    <row r="1695" spans="1:22" ht="12.75" customHeight="1" x14ac:dyDescent="0.45">
      <c r="A1695" s="49"/>
      <c r="B1695" s="49" t="s">
        <v>175</v>
      </c>
      <c r="C1695" s="51" t="s">
        <v>185</v>
      </c>
      <c r="D1695" s="51"/>
      <c r="E1695" s="51"/>
      <c r="F1695" s="51">
        <v>12</v>
      </c>
      <c r="G1695" s="51"/>
      <c r="H1695" s="51">
        <v>0</v>
      </c>
      <c r="I1695" s="51">
        <f t="shared" si="232"/>
        <v>0</v>
      </c>
      <c r="K1695" s="33" t="str">
        <f t="shared" si="229"/>
        <v>TRANSPORTATION EQUIPMENT</v>
      </c>
      <c r="L1695" s="33" t="str">
        <f t="shared" si="230"/>
        <v>ITM</v>
      </c>
      <c r="M1695" s="33">
        <f t="shared" si="231"/>
        <v>0</v>
      </c>
      <c r="O1695"/>
      <c r="P1695"/>
    </row>
    <row r="1696" spans="1:22" ht="12.75" customHeight="1" x14ac:dyDescent="0.45">
      <c r="A1696" s="49"/>
      <c r="B1696" s="46" t="s">
        <v>178</v>
      </c>
      <c r="C1696" s="51">
        <v>111</v>
      </c>
      <c r="D1696" s="51"/>
      <c r="E1696" s="51">
        <v>2</v>
      </c>
      <c r="F1696" s="51">
        <v>69</v>
      </c>
      <c r="G1696" s="51"/>
      <c r="H1696" s="51">
        <v>0</v>
      </c>
      <c r="I1696" s="51">
        <f t="shared" si="232"/>
        <v>2</v>
      </c>
      <c r="K1696" s="33" t="str">
        <f t="shared" si="229"/>
        <v>TRANSPORTATION EQUIPMENT</v>
      </c>
      <c r="L1696" s="33" t="str">
        <f t="shared" si="230"/>
        <v>ITM</v>
      </c>
      <c r="M1696" s="33">
        <f t="shared" si="231"/>
        <v>0</v>
      </c>
      <c r="O1696"/>
      <c r="P1696"/>
    </row>
    <row r="1697" spans="1:22" ht="12.75" customHeight="1" x14ac:dyDescent="0.45">
      <c r="A1697" s="49"/>
      <c r="B1697" s="49" t="s">
        <v>180</v>
      </c>
      <c r="C1697" s="51">
        <v>16</v>
      </c>
      <c r="D1697" s="51">
        <v>0</v>
      </c>
      <c r="E1697" s="51">
        <v>0</v>
      </c>
      <c r="F1697" s="51">
        <v>63</v>
      </c>
      <c r="G1697" s="51"/>
      <c r="H1697" s="51">
        <v>0</v>
      </c>
      <c r="I1697" s="51">
        <f t="shared" si="232"/>
        <v>0</v>
      </c>
      <c r="K1697" s="33" t="str">
        <f t="shared" si="229"/>
        <v>TRANSPORTATION EQUIPMENT</v>
      </c>
      <c r="L1697" s="33" t="str">
        <f t="shared" si="230"/>
        <v>ITM</v>
      </c>
      <c r="M1697" s="33" t="str">
        <f t="shared" si="231"/>
        <v>PRH</v>
      </c>
      <c r="O1697"/>
      <c r="P1697"/>
    </row>
    <row r="1698" spans="1:22" ht="12.75" customHeight="1" x14ac:dyDescent="0.45">
      <c r="A1698" s="49"/>
      <c r="B1698" s="49" t="s">
        <v>183</v>
      </c>
      <c r="C1698" s="51">
        <v>12</v>
      </c>
      <c r="D1698" s="51">
        <v>0</v>
      </c>
      <c r="E1698" s="51">
        <v>0</v>
      </c>
      <c r="F1698" s="51">
        <v>2</v>
      </c>
      <c r="G1698" s="51"/>
      <c r="H1698" s="51">
        <v>0</v>
      </c>
      <c r="I1698" s="51">
        <f t="shared" si="232"/>
        <v>0</v>
      </c>
      <c r="K1698" s="33" t="str">
        <f t="shared" si="229"/>
        <v>TRANSPORTATION EQUIPMENT</v>
      </c>
      <c r="L1698" s="33" t="str">
        <f t="shared" si="230"/>
        <v>ITM</v>
      </c>
      <c r="M1698" s="33" t="str">
        <f t="shared" si="231"/>
        <v>PRC</v>
      </c>
      <c r="O1698"/>
      <c r="P1698"/>
    </row>
    <row r="1699" spans="1:22" ht="12.75" customHeight="1" x14ac:dyDescent="0.45">
      <c r="A1699" s="49"/>
      <c r="B1699" s="49" t="s">
        <v>187</v>
      </c>
      <c r="C1699" s="51">
        <v>76</v>
      </c>
      <c r="D1699" s="51">
        <v>0</v>
      </c>
      <c r="E1699" s="51">
        <v>2</v>
      </c>
      <c r="F1699" s="51">
        <v>1</v>
      </c>
      <c r="G1699" s="51"/>
      <c r="H1699" s="51">
        <v>0</v>
      </c>
      <c r="I1699" s="51">
        <f t="shared" si="232"/>
        <v>2</v>
      </c>
      <c r="K1699" s="33" t="str">
        <f t="shared" si="229"/>
        <v>TRANSPORTATION EQUIPMENT</v>
      </c>
      <c r="L1699" s="33" t="str">
        <f t="shared" si="230"/>
        <v>ITM</v>
      </c>
      <c r="M1699" s="33" t="str">
        <f t="shared" si="231"/>
        <v>MDR</v>
      </c>
      <c r="O1699"/>
      <c r="P1699"/>
    </row>
    <row r="1700" spans="1:22" ht="12.75" customHeight="1" x14ac:dyDescent="0.45">
      <c r="A1700" s="49"/>
      <c r="B1700" s="49" t="s">
        <v>190</v>
      </c>
      <c r="C1700" s="51">
        <v>1</v>
      </c>
      <c r="D1700" s="51"/>
      <c r="E1700" s="51"/>
      <c r="F1700" s="51"/>
      <c r="G1700" s="51"/>
      <c r="H1700" s="51" t="s">
        <v>185</v>
      </c>
      <c r="I1700" s="51">
        <f t="shared" si="232"/>
        <v>0</v>
      </c>
      <c r="K1700" s="33" t="str">
        <f t="shared" si="229"/>
        <v>TRANSPORTATION EQUIPMENT</v>
      </c>
      <c r="L1700" s="33" t="str">
        <f t="shared" si="230"/>
        <v>ITM</v>
      </c>
      <c r="M1700" s="33" t="str">
        <f t="shared" si="231"/>
        <v>ECP</v>
      </c>
      <c r="O1700"/>
      <c r="P1700"/>
    </row>
    <row r="1701" spans="1:22" ht="12.75" customHeight="1" x14ac:dyDescent="0.45">
      <c r="A1701" s="49"/>
      <c r="B1701" s="49" t="s">
        <v>193</v>
      </c>
      <c r="C1701" s="51">
        <v>7</v>
      </c>
      <c r="D1701" s="51"/>
      <c r="E1701" s="51"/>
      <c r="F1701" s="51">
        <v>3</v>
      </c>
      <c r="G1701" s="51"/>
      <c r="H1701" s="51">
        <v>0</v>
      </c>
      <c r="I1701" s="51">
        <f t="shared" si="232"/>
        <v>0</v>
      </c>
      <c r="K1701" s="33" t="str">
        <f t="shared" si="229"/>
        <v>TRANSPORTATION EQUIPMENT</v>
      </c>
      <c r="L1701" s="33" t="str">
        <f t="shared" si="230"/>
        <v>ITM</v>
      </c>
      <c r="M1701" s="33" t="str">
        <f t="shared" si="231"/>
        <v>OTP</v>
      </c>
      <c r="O1701"/>
      <c r="P1701"/>
    </row>
    <row r="1702" spans="1:22" ht="12.75" customHeight="1" x14ac:dyDescent="0.45">
      <c r="A1702" s="49"/>
      <c r="B1702" s="46" t="s">
        <v>196</v>
      </c>
      <c r="C1702" s="51">
        <v>60</v>
      </c>
      <c r="D1702" s="51"/>
      <c r="E1702" s="51">
        <v>2</v>
      </c>
      <c r="F1702" s="51">
        <v>62</v>
      </c>
      <c r="G1702" s="51">
        <v>2</v>
      </c>
      <c r="H1702" s="51">
        <v>0</v>
      </c>
      <c r="I1702" s="51">
        <f t="shared" si="232"/>
        <v>4</v>
      </c>
      <c r="K1702" s="33" t="str">
        <f t="shared" si="229"/>
        <v>TRANSPORTATION EQUIPMENT</v>
      </c>
      <c r="L1702" s="33" t="str">
        <f t="shared" si="230"/>
        <v>ITM</v>
      </c>
      <c r="M1702" s="33">
        <f t="shared" si="231"/>
        <v>0</v>
      </c>
      <c r="O1702"/>
      <c r="P1702"/>
    </row>
    <row r="1703" spans="1:22" ht="12.75" customHeight="1" x14ac:dyDescent="0.45">
      <c r="A1703" s="49"/>
      <c r="B1703" s="49" t="s">
        <v>198</v>
      </c>
      <c r="C1703" s="51">
        <v>31</v>
      </c>
      <c r="D1703" s="51">
        <v>0</v>
      </c>
      <c r="E1703" s="51"/>
      <c r="F1703" s="51">
        <v>58</v>
      </c>
      <c r="G1703" s="51"/>
      <c r="H1703" s="51">
        <v>0</v>
      </c>
      <c r="I1703" s="51">
        <f t="shared" si="232"/>
        <v>0</v>
      </c>
      <c r="K1703" s="33" t="str">
        <f t="shared" si="229"/>
        <v>TRANSPORTATION EQUIPMENT</v>
      </c>
      <c r="L1703" s="33" t="str">
        <f t="shared" si="230"/>
        <v>ITM</v>
      </c>
      <c r="M1703" s="33" t="str">
        <f t="shared" si="231"/>
        <v>SPC</v>
      </c>
      <c r="O1703"/>
      <c r="P1703"/>
    </row>
    <row r="1704" spans="1:22" ht="12.75" customHeight="1" x14ac:dyDescent="0.45">
      <c r="A1704" s="49"/>
      <c r="B1704" s="49" t="s">
        <v>201</v>
      </c>
      <c r="C1704" s="51">
        <v>20</v>
      </c>
      <c r="D1704" s="51"/>
      <c r="E1704" s="51"/>
      <c r="F1704" s="51"/>
      <c r="G1704" s="51"/>
      <c r="H1704" s="51" t="s">
        <v>185</v>
      </c>
      <c r="I1704" s="51">
        <f t="shared" si="232"/>
        <v>0</v>
      </c>
      <c r="K1704" s="33" t="str">
        <f t="shared" ref="K1704:K1767" si="233">IF(LEN(TRIM(A1704))&gt;3,"subtot",IF(LEN(TRIM(A1704))=3,B1704,K1703))</f>
        <v>TRANSPORTATION EQUIPMENT</v>
      </c>
      <c r="L1704" s="33" t="str">
        <f t="shared" si="230"/>
        <v>ITM</v>
      </c>
      <c r="M1704" s="33" t="str">
        <f t="shared" si="231"/>
        <v>LIG</v>
      </c>
      <c r="O1704"/>
      <c r="P1704"/>
    </row>
    <row r="1705" spans="1:22" ht="12.75" customHeight="1" x14ac:dyDescent="0.45">
      <c r="A1705" s="49"/>
      <c r="B1705" s="49" t="s">
        <v>204</v>
      </c>
      <c r="C1705" s="51">
        <v>5</v>
      </c>
      <c r="D1705" s="51">
        <v>0</v>
      </c>
      <c r="E1705" s="51"/>
      <c r="F1705" s="51">
        <v>2</v>
      </c>
      <c r="G1705" s="51"/>
      <c r="H1705" s="51">
        <v>0</v>
      </c>
      <c r="I1705" s="51">
        <f t="shared" si="232"/>
        <v>0</v>
      </c>
      <c r="K1705" s="33" t="str">
        <f t="shared" si="233"/>
        <v>TRANSPORTATION EQUIPMENT</v>
      </c>
      <c r="L1705" s="33" t="str">
        <f t="shared" si="230"/>
        <v>ITM</v>
      </c>
      <c r="M1705" s="33" t="str">
        <f t="shared" si="231"/>
        <v>OTH</v>
      </c>
      <c r="O1705"/>
      <c r="P1705"/>
    </row>
    <row r="1706" spans="1:22" ht="12.75" customHeight="1" x14ac:dyDescent="0.45">
      <c r="A1706" s="49"/>
      <c r="B1706" s="49" t="s">
        <v>207</v>
      </c>
      <c r="C1706" s="51">
        <v>2</v>
      </c>
      <c r="D1706" s="51"/>
      <c r="E1706" s="51">
        <v>1</v>
      </c>
      <c r="F1706" s="51" t="s">
        <v>208</v>
      </c>
      <c r="G1706" s="51">
        <v>2</v>
      </c>
      <c r="H1706" s="51" t="s">
        <v>185</v>
      </c>
      <c r="I1706" s="51">
        <f t="shared" si="232"/>
        <v>3</v>
      </c>
      <c r="K1706" s="33" t="str">
        <f t="shared" si="233"/>
        <v>TRANSPORTATION EQUIPMENT</v>
      </c>
      <c r="L1706" s="33" t="str">
        <f t="shared" si="230"/>
        <v>ITM</v>
      </c>
      <c r="M1706" s="33" t="str">
        <f t="shared" si="231"/>
        <v>OTH</v>
      </c>
      <c r="O1706"/>
      <c r="P1706"/>
    </row>
    <row r="1707" spans="1:22" ht="12.75" customHeight="1" x14ac:dyDescent="0.45">
      <c r="A1707" s="49"/>
      <c r="B1707" s="49" t="s">
        <v>210</v>
      </c>
      <c r="C1707" s="51" t="s">
        <v>185</v>
      </c>
      <c r="D1707" s="51">
        <v>0</v>
      </c>
      <c r="E1707" s="51"/>
      <c r="F1707" s="51" t="s">
        <v>208</v>
      </c>
      <c r="G1707" s="51"/>
      <c r="H1707" s="51">
        <v>0</v>
      </c>
      <c r="I1707" s="51">
        <f t="shared" si="232"/>
        <v>0</v>
      </c>
      <c r="K1707" s="33" t="str">
        <f t="shared" si="233"/>
        <v>TRANSPORTATION EQUIPMENT</v>
      </c>
      <c r="L1707" s="33" t="str">
        <f t="shared" si="230"/>
        <v>ITM</v>
      </c>
      <c r="M1707" s="33" t="str">
        <f t="shared" si="231"/>
        <v>OTH</v>
      </c>
      <c r="O1707"/>
      <c r="P1707"/>
    </row>
    <row r="1708" spans="1:22" ht="12.75" customHeight="1" x14ac:dyDescent="0.45">
      <c r="A1708" s="49"/>
      <c r="B1708" s="49" t="s">
        <v>211</v>
      </c>
      <c r="C1708" s="51">
        <v>1</v>
      </c>
      <c r="D1708" s="51"/>
      <c r="E1708" s="51"/>
      <c r="F1708" s="51">
        <v>1</v>
      </c>
      <c r="G1708" s="51"/>
      <c r="H1708" s="51">
        <v>0</v>
      </c>
      <c r="I1708" s="51">
        <f t="shared" si="232"/>
        <v>0</v>
      </c>
      <c r="K1708" s="33" t="str">
        <f t="shared" si="233"/>
        <v>TRANSPORTATION EQUIPMENT</v>
      </c>
      <c r="L1708" s="33" t="str">
        <f t="shared" si="230"/>
        <v>ITM</v>
      </c>
      <c r="M1708" s="33" t="str">
        <f t="shared" si="231"/>
        <v>OTH</v>
      </c>
      <c r="O1708"/>
      <c r="P1708"/>
    </row>
    <row r="1709" spans="1:22" ht="12.75" customHeight="1" x14ac:dyDescent="0.45">
      <c r="A1709" s="49"/>
      <c r="B1709" s="46" t="s">
        <v>213</v>
      </c>
      <c r="C1709" s="51" t="s">
        <v>237</v>
      </c>
      <c r="D1709" s="51">
        <v>0</v>
      </c>
      <c r="E1709" s="51">
        <v>0</v>
      </c>
      <c r="F1709" s="51">
        <v>1</v>
      </c>
      <c r="G1709" s="51"/>
      <c r="H1709" s="51">
        <v>0</v>
      </c>
      <c r="I1709" s="51">
        <f t="shared" si="232"/>
        <v>0</v>
      </c>
      <c r="K1709" s="33" t="str">
        <f t="shared" si="233"/>
        <v>TRANSPORTATION EQUIPMENT</v>
      </c>
      <c r="L1709" s="33" t="str">
        <f t="shared" si="230"/>
        <v>ITM</v>
      </c>
      <c r="M1709" s="33">
        <f t="shared" si="231"/>
        <v>0</v>
      </c>
      <c r="O1709"/>
      <c r="P1709"/>
    </row>
    <row r="1710" spans="1:22" ht="12.75" customHeight="1" x14ac:dyDescent="0.45">
      <c r="A1710" s="57"/>
      <c r="B1710" s="58"/>
      <c r="C1710" s="51"/>
      <c r="D1710" s="51"/>
      <c r="E1710" s="51"/>
      <c r="F1710" s="51"/>
      <c r="G1710" s="51"/>
      <c r="H1710" s="51"/>
      <c r="I1710" s="51">
        <f t="shared" si="232"/>
        <v>0</v>
      </c>
      <c r="K1710" s="33" t="str">
        <f t="shared" si="233"/>
        <v>TRANSPORTATION EQUIPMENT</v>
      </c>
      <c r="L1710" s="33" t="str">
        <f t="shared" si="230"/>
        <v>ITM</v>
      </c>
      <c r="M1710" s="33">
        <f t="shared" si="231"/>
        <v>0</v>
      </c>
      <c r="O1710"/>
      <c r="P1710"/>
      <c r="Q1710" s="33"/>
      <c r="R1710" s="33"/>
      <c r="S1710" s="33"/>
      <c r="T1710" s="33"/>
      <c r="U1710" s="33"/>
      <c r="V1710" s="33"/>
    </row>
    <row r="1711" spans="1:22" s="33" customFormat="1" ht="12.75" customHeight="1" x14ac:dyDescent="0.45">
      <c r="A1711" s="60" t="s">
        <v>361</v>
      </c>
      <c r="B1711" s="60" t="s">
        <v>362</v>
      </c>
      <c r="C1711" s="55"/>
      <c r="D1711" s="55"/>
      <c r="E1711" s="55"/>
      <c r="F1711" s="55"/>
      <c r="G1711" s="55"/>
      <c r="H1711" s="55"/>
      <c r="I1711" s="55">
        <f t="shared" si="232"/>
        <v>0</v>
      </c>
      <c r="K1711" s="33" t="str">
        <f t="shared" si="233"/>
        <v>subtot</v>
      </c>
      <c r="L1711" s="33" t="str">
        <f t="shared" si="230"/>
        <v/>
      </c>
      <c r="M1711" s="33">
        <f t="shared" si="231"/>
        <v>0</v>
      </c>
      <c r="O1711"/>
      <c r="P1711"/>
      <c r="Q1711" s="22"/>
      <c r="R1711" s="22"/>
      <c r="S1711" s="22"/>
      <c r="T1711" s="22"/>
      <c r="U1711" s="22"/>
      <c r="V1711" s="22"/>
    </row>
    <row r="1712" spans="1:22" ht="12.75" customHeight="1" x14ac:dyDescent="0.45">
      <c r="A1712" s="57"/>
      <c r="B1712" s="58"/>
      <c r="C1712" s="51"/>
      <c r="D1712" s="51"/>
      <c r="E1712" s="51"/>
      <c r="F1712" s="51"/>
      <c r="G1712" s="51"/>
      <c r="H1712" s="51"/>
      <c r="I1712" s="51">
        <f t="shared" si="232"/>
        <v>0</v>
      </c>
      <c r="K1712" s="33" t="str">
        <f t="shared" si="233"/>
        <v>subtot</v>
      </c>
      <c r="L1712" s="33" t="str">
        <f t="shared" si="230"/>
        <v/>
      </c>
      <c r="M1712" s="33">
        <f t="shared" si="231"/>
        <v>0</v>
      </c>
      <c r="O1712"/>
      <c r="P1712"/>
    </row>
    <row r="1713" spans="1:16" ht="12.75" customHeight="1" x14ac:dyDescent="0.45">
      <c r="A1713" s="49"/>
      <c r="B1713" s="49"/>
      <c r="C1713" s="51"/>
      <c r="D1713" s="51"/>
      <c r="E1713" s="51"/>
      <c r="F1713" s="51"/>
      <c r="G1713" s="51"/>
      <c r="H1713" s="51"/>
      <c r="I1713" s="51">
        <f t="shared" si="232"/>
        <v>0</v>
      </c>
      <c r="K1713" s="33" t="str">
        <f t="shared" si="233"/>
        <v>subtot</v>
      </c>
      <c r="L1713" s="33" t="str">
        <f t="shared" si="230"/>
        <v/>
      </c>
      <c r="M1713" s="33">
        <f t="shared" si="231"/>
        <v>0</v>
      </c>
      <c r="O1713"/>
      <c r="P1713"/>
    </row>
    <row r="1714" spans="1:16" ht="12.75" customHeight="1" x14ac:dyDescent="0.45">
      <c r="A1714" s="49"/>
      <c r="B1714" s="46" t="s">
        <v>176</v>
      </c>
      <c r="C1714" s="51">
        <v>14</v>
      </c>
      <c r="D1714" s="51">
        <v>0</v>
      </c>
      <c r="E1714" s="51"/>
      <c r="F1714" s="51">
        <v>18</v>
      </c>
      <c r="G1714" s="51"/>
      <c r="H1714" s="51">
        <v>0</v>
      </c>
      <c r="I1714" s="51">
        <f t="shared" si="232"/>
        <v>0</v>
      </c>
      <c r="K1714" s="33" t="str">
        <f t="shared" si="233"/>
        <v>subtot</v>
      </c>
      <c r="L1714" s="33" t="str">
        <f t="shared" si="230"/>
        <v/>
      </c>
      <c r="M1714" s="33">
        <f t="shared" si="231"/>
        <v>0</v>
      </c>
      <c r="O1714"/>
      <c r="P1714"/>
    </row>
    <row r="1715" spans="1:16" ht="12.75" customHeight="1" x14ac:dyDescent="0.45">
      <c r="A1715" s="49"/>
      <c r="B1715" s="46" t="s">
        <v>170</v>
      </c>
      <c r="C1715" s="51" t="s">
        <v>208</v>
      </c>
      <c r="D1715" s="51">
        <v>0</v>
      </c>
      <c r="E1715" s="51">
        <v>0</v>
      </c>
      <c r="F1715" s="51">
        <v>1</v>
      </c>
      <c r="G1715" s="51">
        <v>0</v>
      </c>
      <c r="H1715" s="51">
        <v>0</v>
      </c>
      <c r="I1715" s="51">
        <f t="shared" si="232"/>
        <v>0</v>
      </c>
      <c r="K1715" s="33" t="str">
        <f t="shared" si="233"/>
        <v>subtot</v>
      </c>
      <c r="L1715" s="33" t="str">
        <f t="shared" si="230"/>
        <v/>
      </c>
      <c r="M1715" s="33">
        <f t="shared" si="231"/>
        <v>0</v>
      </c>
      <c r="O1715"/>
      <c r="P1715"/>
    </row>
    <row r="1716" spans="1:16" ht="12.75" customHeight="1" x14ac:dyDescent="0.45">
      <c r="A1716" s="49"/>
      <c r="B1716" s="49" t="s">
        <v>172</v>
      </c>
      <c r="C1716" s="51" t="s">
        <v>208</v>
      </c>
      <c r="D1716" s="51">
        <v>0</v>
      </c>
      <c r="E1716" s="51">
        <v>0</v>
      </c>
      <c r="F1716" s="51">
        <v>1</v>
      </c>
      <c r="G1716" s="51">
        <v>0</v>
      </c>
      <c r="H1716" s="51">
        <v>0</v>
      </c>
      <c r="I1716" s="51">
        <f t="shared" si="232"/>
        <v>0</v>
      </c>
      <c r="K1716" s="33" t="str">
        <f t="shared" si="233"/>
        <v>subtot</v>
      </c>
      <c r="L1716" s="33" t="str">
        <f t="shared" si="230"/>
        <v/>
      </c>
      <c r="M1716" s="33" t="str">
        <f t="shared" si="231"/>
        <v>STM</v>
      </c>
      <c r="O1716"/>
      <c r="P1716"/>
    </row>
    <row r="1717" spans="1:16" ht="12.75" customHeight="1" x14ac:dyDescent="0.45">
      <c r="A1717" s="49"/>
      <c r="B1717" s="49" t="s">
        <v>175</v>
      </c>
      <c r="C1717" s="51" t="s">
        <v>185</v>
      </c>
      <c r="D1717" s="51">
        <v>0</v>
      </c>
      <c r="E1717" s="51">
        <v>0</v>
      </c>
      <c r="F1717" s="51" t="s">
        <v>208</v>
      </c>
      <c r="G1717" s="51">
        <v>0</v>
      </c>
      <c r="H1717" s="51">
        <v>0</v>
      </c>
      <c r="I1717" s="51">
        <f t="shared" si="232"/>
        <v>0</v>
      </c>
      <c r="K1717" s="33" t="str">
        <f t="shared" si="233"/>
        <v>subtot</v>
      </c>
      <c r="L1717" s="33" t="str">
        <f t="shared" si="230"/>
        <v/>
      </c>
      <c r="M1717" s="33">
        <f t="shared" si="231"/>
        <v>0</v>
      </c>
      <c r="O1717"/>
      <c r="P1717"/>
    </row>
    <row r="1718" spans="1:16" ht="12.75" customHeight="1" x14ac:dyDescent="0.45">
      <c r="A1718" s="49"/>
      <c r="B1718" s="46" t="s">
        <v>178</v>
      </c>
      <c r="C1718" s="51">
        <v>9</v>
      </c>
      <c r="D1718" s="51">
        <v>0</v>
      </c>
      <c r="E1718" s="51"/>
      <c r="F1718" s="51">
        <v>13</v>
      </c>
      <c r="G1718" s="51"/>
      <c r="H1718" s="51">
        <v>0</v>
      </c>
      <c r="I1718" s="51">
        <f t="shared" si="232"/>
        <v>0</v>
      </c>
      <c r="K1718" s="33" t="str">
        <f t="shared" si="233"/>
        <v>subtot</v>
      </c>
      <c r="L1718" s="33" t="str">
        <f t="shared" si="230"/>
        <v/>
      </c>
      <c r="M1718" s="33">
        <f t="shared" si="231"/>
        <v>0</v>
      </c>
      <c r="O1718"/>
      <c r="P1718"/>
    </row>
    <row r="1719" spans="1:16" ht="12.75" customHeight="1" x14ac:dyDescent="0.45">
      <c r="A1719" s="49"/>
      <c r="B1719" s="49" t="s">
        <v>180</v>
      </c>
      <c r="C1719" s="51">
        <v>1</v>
      </c>
      <c r="D1719" s="51">
        <v>0</v>
      </c>
      <c r="E1719" s="51">
        <v>0</v>
      </c>
      <c r="F1719" s="51">
        <v>11</v>
      </c>
      <c r="G1719" s="51"/>
      <c r="H1719" s="51">
        <v>0</v>
      </c>
      <c r="I1719" s="51">
        <f t="shared" si="232"/>
        <v>0</v>
      </c>
      <c r="K1719" s="33" t="str">
        <f t="shared" si="233"/>
        <v>subtot</v>
      </c>
      <c r="L1719" s="33" t="str">
        <f t="shared" si="230"/>
        <v/>
      </c>
      <c r="M1719" s="33" t="str">
        <f t="shared" si="231"/>
        <v>PRH</v>
      </c>
      <c r="O1719"/>
      <c r="P1719"/>
    </row>
    <row r="1720" spans="1:16" ht="12.75" customHeight="1" x14ac:dyDescent="0.45">
      <c r="A1720" s="49"/>
      <c r="B1720" s="49" t="s">
        <v>183</v>
      </c>
      <c r="C1720" s="51">
        <v>1</v>
      </c>
      <c r="D1720" s="51">
        <v>0</v>
      </c>
      <c r="E1720" s="51">
        <v>0</v>
      </c>
      <c r="F1720" s="51">
        <v>1</v>
      </c>
      <c r="G1720" s="51"/>
      <c r="H1720" s="51">
        <v>0</v>
      </c>
      <c r="I1720" s="51">
        <f t="shared" si="232"/>
        <v>0</v>
      </c>
      <c r="K1720" s="33" t="str">
        <f t="shared" si="233"/>
        <v>subtot</v>
      </c>
      <c r="L1720" s="33" t="str">
        <f t="shared" si="230"/>
        <v/>
      </c>
      <c r="M1720" s="33" t="str">
        <f t="shared" si="231"/>
        <v>PRC</v>
      </c>
      <c r="O1720"/>
      <c r="P1720"/>
    </row>
    <row r="1721" spans="1:16" ht="12.75" customHeight="1" x14ac:dyDescent="0.45">
      <c r="A1721" s="49"/>
      <c r="B1721" s="49" t="s">
        <v>187</v>
      </c>
      <c r="C1721" s="51">
        <v>7</v>
      </c>
      <c r="D1721" s="51">
        <v>0</v>
      </c>
      <c r="E1721" s="51"/>
      <c r="F1721" s="51" t="s">
        <v>208</v>
      </c>
      <c r="G1721" s="51"/>
      <c r="H1721" s="51">
        <v>0</v>
      </c>
      <c r="I1721" s="51">
        <f t="shared" si="232"/>
        <v>0</v>
      </c>
      <c r="K1721" s="33" t="str">
        <f t="shared" si="233"/>
        <v>subtot</v>
      </c>
      <c r="L1721" s="33" t="str">
        <f t="shared" si="230"/>
        <v/>
      </c>
      <c r="M1721" s="33" t="str">
        <f t="shared" si="231"/>
        <v>MDR</v>
      </c>
      <c r="O1721"/>
      <c r="P1721"/>
    </row>
    <row r="1722" spans="1:16" ht="12.75" customHeight="1" x14ac:dyDescent="0.45">
      <c r="A1722" s="49"/>
      <c r="B1722" s="49" t="s">
        <v>190</v>
      </c>
      <c r="C1722" s="51" t="s">
        <v>208</v>
      </c>
      <c r="D1722" s="51"/>
      <c r="E1722" s="51"/>
      <c r="F1722" s="51"/>
      <c r="G1722" s="51"/>
      <c r="H1722" s="51" t="s">
        <v>185</v>
      </c>
      <c r="I1722" s="51">
        <f t="shared" si="232"/>
        <v>0</v>
      </c>
      <c r="K1722" s="33" t="str">
        <f t="shared" si="233"/>
        <v>subtot</v>
      </c>
      <c r="L1722" s="33" t="str">
        <f t="shared" si="230"/>
        <v/>
      </c>
      <c r="M1722" s="33" t="str">
        <f t="shared" si="231"/>
        <v>ECP</v>
      </c>
      <c r="O1722"/>
      <c r="P1722"/>
    </row>
    <row r="1723" spans="1:16" ht="12.75" customHeight="1" x14ac:dyDescent="0.45">
      <c r="A1723" s="49"/>
      <c r="B1723" s="49" t="s">
        <v>193</v>
      </c>
      <c r="C1723" s="51" t="s">
        <v>208</v>
      </c>
      <c r="D1723" s="51">
        <v>0</v>
      </c>
      <c r="E1723" s="51"/>
      <c r="F1723" s="51">
        <v>1</v>
      </c>
      <c r="G1723" s="51"/>
      <c r="H1723" s="51">
        <v>0</v>
      </c>
      <c r="I1723" s="51">
        <f t="shared" si="232"/>
        <v>0</v>
      </c>
      <c r="K1723" s="33" t="str">
        <f t="shared" si="233"/>
        <v>subtot</v>
      </c>
      <c r="L1723" s="33" t="str">
        <f t="shared" si="230"/>
        <v/>
      </c>
      <c r="M1723" s="33" t="str">
        <f t="shared" si="231"/>
        <v>OTP</v>
      </c>
      <c r="O1723"/>
      <c r="P1723"/>
    </row>
    <row r="1724" spans="1:16" ht="12.75" customHeight="1" x14ac:dyDescent="0.45">
      <c r="A1724" s="49"/>
      <c r="B1724" s="46" t="s">
        <v>196</v>
      </c>
      <c r="C1724" s="51">
        <v>5</v>
      </c>
      <c r="D1724" s="51">
        <v>0</v>
      </c>
      <c r="E1724" s="51"/>
      <c r="F1724" s="51">
        <v>5</v>
      </c>
      <c r="G1724" s="51"/>
      <c r="H1724" s="51">
        <v>0</v>
      </c>
      <c r="I1724" s="51">
        <f t="shared" si="232"/>
        <v>0</v>
      </c>
      <c r="K1724" s="33" t="str">
        <f t="shared" si="233"/>
        <v>subtot</v>
      </c>
      <c r="L1724" s="33" t="str">
        <f t="shared" si="230"/>
        <v/>
      </c>
      <c r="M1724" s="33">
        <f t="shared" si="231"/>
        <v>0</v>
      </c>
      <c r="O1724"/>
      <c r="P1724"/>
    </row>
    <row r="1725" spans="1:16" ht="12.75" customHeight="1" x14ac:dyDescent="0.45">
      <c r="A1725" s="49"/>
      <c r="B1725" s="49" t="s">
        <v>198</v>
      </c>
      <c r="C1725" s="51">
        <v>3</v>
      </c>
      <c r="D1725" s="51">
        <v>0</v>
      </c>
      <c r="E1725" s="51">
        <v>0</v>
      </c>
      <c r="F1725" s="51">
        <v>4</v>
      </c>
      <c r="G1725" s="51"/>
      <c r="H1725" s="51">
        <v>0</v>
      </c>
      <c r="I1725" s="51">
        <f t="shared" si="232"/>
        <v>0</v>
      </c>
      <c r="K1725" s="33" t="str">
        <f t="shared" si="233"/>
        <v>subtot</v>
      </c>
      <c r="L1725" s="33" t="str">
        <f t="shared" si="230"/>
        <v/>
      </c>
      <c r="M1725" s="33" t="str">
        <f t="shared" si="231"/>
        <v>SPC</v>
      </c>
      <c r="O1725"/>
      <c r="P1725"/>
    </row>
    <row r="1726" spans="1:16" ht="12.75" customHeight="1" x14ac:dyDescent="0.45">
      <c r="A1726" s="49"/>
      <c r="B1726" s="49" t="s">
        <v>201</v>
      </c>
      <c r="C1726" s="51">
        <v>1</v>
      </c>
      <c r="D1726" s="51"/>
      <c r="E1726" s="51"/>
      <c r="F1726" s="51"/>
      <c r="G1726" s="51"/>
      <c r="H1726" s="51" t="s">
        <v>185</v>
      </c>
      <c r="I1726" s="51">
        <f t="shared" si="232"/>
        <v>0</v>
      </c>
      <c r="K1726" s="33" t="str">
        <f t="shared" si="233"/>
        <v>subtot</v>
      </c>
      <c r="L1726" s="33" t="str">
        <f t="shared" si="230"/>
        <v/>
      </c>
      <c r="M1726" s="33" t="str">
        <f t="shared" si="231"/>
        <v>LIG</v>
      </c>
      <c r="O1726"/>
      <c r="P1726"/>
    </row>
    <row r="1727" spans="1:16" ht="12.75" customHeight="1" x14ac:dyDescent="0.45">
      <c r="A1727" s="49"/>
      <c r="B1727" s="49" t="s">
        <v>204</v>
      </c>
      <c r="C1727" s="51" t="s">
        <v>208</v>
      </c>
      <c r="D1727" s="51">
        <v>0</v>
      </c>
      <c r="E1727" s="51">
        <v>0</v>
      </c>
      <c r="F1727" s="51" t="s">
        <v>208</v>
      </c>
      <c r="G1727" s="51"/>
      <c r="H1727" s="51">
        <v>0</v>
      </c>
      <c r="I1727" s="51">
        <f t="shared" si="232"/>
        <v>0</v>
      </c>
      <c r="K1727" s="33" t="str">
        <f t="shared" si="233"/>
        <v>subtot</v>
      </c>
      <c r="L1727" s="33" t="str">
        <f t="shared" si="230"/>
        <v/>
      </c>
      <c r="M1727" s="33" t="str">
        <f t="shared" si="231"/>
        <v>OTH</v>
      </c>
      <c r="O1727"/>
      <c r="P1727"/>
    </row>
    <row r="1728" spans="1:16" ht="12.75" customHeight="1" x14ac:dyDescent="0.45">
      <c r="A1728" s="49"/>
      <c r="B1728" s="49" t="s">
        <v>207</v>
      </c>
      <c r="C1728" s="51" t="s">
        <v>208</v>
      </c>
      <c r="D1728" s="51"/>
      <c r="E1728" s="51"/>
      <c r="F1728" s="51">
        <v>0</v>
      </c>
      <c r="G1728" s="51"/>
      <c r="H1728" s="51" t="s">
        <v>185</v>
      </c>
      <c r="I1728" s="51">
        <f t="shared" si="232"/>
        <v>0</v>
      </c>
      <c r="K1728" s="33" t="str">
        <f t="shared" si="233"/>
        <v>subtot</v>
      </c>
      <c r="L1728" s="33" t="str">
        <f t="shared" si="230"/>
        <v/>
      </c>
      <c r="M1728" s="33" t="str">
        <f t="shared" si="231"/>
        <v>OTH</v>
      </c>
      <c r="O1728"/>
      <c r="P1728"/>
    </row>
    <row r="1729" spans="1:22" ht="12.75" customHeight="1" x14ac:dyDescent="0.45">
      <c r="A1729" s="49"/>
      <c r="B1729" s="49" t="s">
        <v>210</v>
      </c>
      <c r="C1729" s="51" t="s">
        <v>185</v>
      </c>
      <c r="D1729" s="51">
        <v>0</v>
      </c>
      <c r="E1729" s="51"/>
      <c r="F1729" s="51" t="s">
        <v>208</v>
      </c>
      <c r="G1729" s="51"/>
      <c r="H1729" s="51">
        <v>0</v>
      </c>
      <c r="I1729" s="51">
        <f t="shared" si="232"/>
        <v>0</v>
      </c>
      <c r="K1729" s="33" t="str">
        <f t="shared" si="233"/>
        <v>subtot</v>
      </c>
      <c r="L1729" s="33" t="str">
        <f t="shared" si="230"/>
        <v/>
      </c>
      <c r="M1729" s="33" t="str">
        <f t="shared" si="231"/>
        <v>OTH</v>
      </c>
      <c r="O1729"/>
      <c r="P1729"/>
    </row>
    <row r="1730" spans="1:22" ht="12.75" customHeight="1" x14ac:dyDescent="0.45">
      <c r="A1730" s="49"/>
      <c r="B1730" s="49" t="s">
        <v>211</v>
      </c>
      <c r="C1730" s="51" t="s">
        <v>208</v>
      </c>
      <c r="D1730" s="51">
        <v>0</v>
      </c>
      <c r="E1730" s="51"/>
      <c r="F1730" s="51">
        <v>0</v>
      </c>
      <c r="G1730" s="51"/>
      <c r="H1730" s="51">
        <v>0</v>
      </c>
      <c r="I1730" s="51">
        <f t="shared" si="232"/>
        <v>0</v>
      </c>
      <c r="K1730" s="33" t="str">
        <f t="shared" si="233"/>
        <v>subtot</v>
      </c>
      <c r="L1730" s="33" t="str">
        <f t="shared" si="230"/>
        <v/>
      </c>
      <c r="M1730" s="33" t="str">
        <f t="shared" si="231"/>
        <v>OTH</v>
      </c>
      <c r="O1730"/>
      <c r="P1730"/>
    </row>
    <row r="1731" spans="1:22" ht="12.75" customHeight="1" x14ac:dyDescent="0.45">
      <c r="A1731" s="49"/>
      <c r="B1731" s="46" t="s">
        <v>213</v>
      </c>
      <c r="C1731" s="51" t="s">
        <v>208</v>
      </c>
      <c r="D1731" s="51">
        <v>0</v>
      </c>
      <c r="E1731" s="51">
        <v>0</v>
      </c>
      <c r="F1731" s="51" t="s">
        <v>208</v>
      </c>
      <c r="G1731" s="51"/>
      <c r="H1731" s="51">
        <v>0</v>
      </c>
      <c r="I1731" s="51">
        <f t="shared" si="232"/>
        <v>0</v>
      </c>
      <c r="K1731" s="33" t="str">
        <f t="shared" si="233"/>
        <v>subtot</v>
      </c>
      <c r="L1731" s="33" t="str">
        <f t="shared" si="230"/>
        <v/>
      </c>
      <c r="M1731" s="33">
        <f t="shared" si="231"/>
        <v>0</v>
      </c>
      <c r="O1731"/>
      <c r="P1731"/>
    </row>
    <row r="1732" spans="1:22" ht="12.75" customHeight="1" x14ac:dyDescent="0.45">
      <c r="A1732" s="57"/>
      <c r="B1732" s="58"/>
      <c r="C1732" s="51"/>
      <c r="D1732" s="51"/>
      <c r="E1732" s="51"/>
      <c r="F1732" s="51"/>
      <c r="G1732" s="51"/>
      <c r="H1732" s="51"/>
      <c r="I1732" s="51">
        <f t="shared" si="232"/>
        <v>0</v>
      </c>
      <c r="K1732" s="33" t="str">
        <f t="shared" si="233"/>
        <v>subtot</v>
      </c>
      <c r="L1732" s="33" t="str">
        <f t="shared" si="230"/>
        <v/>
      </c>
      <c r="M1732" s="33">
        <f t="shared" si="231"/>
        <v>0</v>
      </c>
      <c r="O1732"/>
      <c r="P1732"/>
      <c r="Q1732" s="33"/>
      <c r="R1732" s="33"/>
      <c r="S1732" s="33"/>
      <c r="T1732" s="33"/>
      <c r="U1732" s="33"/>
      <c r="V1732" s="33"/>
    </row>
    <row r="1733" spans="1:22" s="33" customFormat="1" ht="12.75" customHeight="1" x14ac:dyDescent="0.45">
      <c r="A1733" s="46" t="s">
        <v>363</v>
      </c>
      <c r="B1733" s="46" t="s">
        <v>364</v>
      </c>
      <c r="C1733" s="55"/>
      <c r="D1733" s="55"/>
      <c r="E1733" s="55"/>
      <c r="F1733" s="55"/>
      <c r="G1733" s="55"/>
      <c r="H1733" s="55"/>
      <c r="I1733" s="55">
        <f t="shared" si="232"/>
        <v>0</v>
      </c>
      <c r="K1733" s="33" t="str">
        <f t="shared" si="233"/>
        <v>subtot</v>
      </c>
      <c r="L1733" s="33" t="str">
        <f t="shared" si="230"/>
        <v/>
      </c>
      <c r="M1733" s="33">
        <f t="shared" si="231"/>
        <v>0</v>
      </c>
      <c r="O1733"/>
      <c r="P1733"/>
      <c r="Q1733" s="22"/>
      <c r="R1733" s="22"/>
      <c r="S1733" s="22"/>
      <c r="T1733" s="22"/>
      <c r="U1733" s="22"/>
      <c r="V1733" s="22"/>
    </row>
    <row r="1734" spans="1:22" ht="12.75" customHeight="1" x14ac:dyDescent="0.45">
      <c r="A1734" s="57"/>
      <c r="B1734" s="58"/>
      <c r="C1734" s="51"/>
      <c r="D1734" s="51"/>
      <c r="E1734" s="51"/>
      <c r="F1734" s="51"/>
      <c r="G1734" s="51"/>
      <c r="H1734" s="51"/>
      <c r="I1734" s="51">
        <f t="shared" si="232"/>
        <v>0</v>
      </c>
      <c r="K1734" s="33" t="str">
        <f t="shared" si="233"/>
        <v>subtot</v>
      </c>
      <c r="L1734" s="33" t="str">
        <f t="shared" si="230"/>
        <v/>
      </c>
      <c r="M1734" s="33">
        <f t="shared" si="231"/>
        <v>0</v>
      </c>
      <c r="O1734"/>
      <c r="P1734"/>
    </row>
    <row r="1735" spans="1:22" ht="12.75" customHeight="1" x14ac:dyDescent="0.45">
      <c r="A1735" s="49"/>
      <c r="B1735" s="49"/>
      <c r="C1735" s="51"/>
      <c r="D1735" s="51"/>
      <c r="E1735" s="51"/>
      <c r="F1735" s="51"/>
      <c r="G1735" s="51"/>
      <c r="H1735" s="51"/>
      <c r="I1735" s="51">
        <f t="shared" si="232"/>
        <v>0</v>
      </c>
      <c r="K1735" s="33" t="str">
        <f t="shared" si="233"/>
        <v>subtot</v>
      </c>
      <c r="L1735" s="33" t="str">
        <f t="shared" si="230"/>
        <v/>
      </c>
      <c r="M1735" s="33">
        <f t="shared" si="231"/>
        <v>0</v>
      </c>
      <c r="O1735"/>
      <c r="P1735"/>
    </row>
    <row r="1736" spans="1:22" ht="12.75" customHeight="1" x14ac:dyDescent="0.45">
      <c r="A1736" s="49"/>
      <c r="B1736" s="46" t="s">
        <v>176</v>
      </c>
      <c r="C1736" s="51">
        <v>15</v>
      </c>
      <c r="D1736" s="51">
        <v>0</v>
      </c>
      <c r="E1736" s="51"/>
      <c r="F1736" s="51">
        <v>25</v>
      </c>
      <c r="G1736" s="51"/>
      <c r="H1736" s="51">
        <v>0</v>
      </c>
      <c r="I1736" s="51">
        <f t="shared" si="232"/>
        <v>0</v>
      </c>
      <c r="K1736" s="33" t="str">
        <f t="shared" si="233"/>
        <v>subtot</v>
      </c>
      <c r="L1736" s="33" t="str">
        <f t="shared" si="230"/>
        <v/>
      </c>
      <c r="M1736" s="33">
        <f t="shared" si="231"/>
        <v>0</v>
      </c>
      <c r="O1736"/>
      <c r="P1736"/>
    </row>
    <row r="1737" spans="1:22" ht="12.75" customHeight="1" x14ac:dyDescent="0.45">
      <c r="A1737" s="49"/>
      <c r="B1737" s="46" t="s">
        <v>170</v>
      </c>
      <c r="C1737" s="51">
        <v>1</v>
      </c>
      <c r="D1737" s="51">
        <v>0</v>
      </c>
      <c r="E1737" s="51">
        <v>0</v>
      </c>
      <c r="F1737" s="51">
        <v>5</v>
      </c>
      <c r="G1737" s="51"/>
      <c r="H1737" s="51">
        <v>0</v>
      </c>
      <c r="I1737" s="51">
        <f t="shared" si="232"/>
        <v>0</v>
      </c>
      <c r="K1737" s="33" t="str">
        <f t="shared" si="233"/>
        <v>subtot</v>
      </c>
      <c r="L1737" s="33" t="str">
        <f t="shared" si="230"/>
        <v/>
      </c>
      <c r="M1737" s="33">
        <f t="shared" si="231"/>
        <v>0</v>
      </c>
      <c r="O1737"/>
      <c r="P1737"/>
    </row>
    <row r="1738" spans="1:22" ht="12.75" customHeight="1" x14ac:dyDescent="0.45">
      <c r="A1738" s="49"/>
      <c r="B1738" s="49" t="s">
        <v>172</v>
      </c>
      <c r="C1738" s="51">
        <v>1</v>
      </c>
      <c r="D1738" s="51">
        <v>0</v>
      </c>
      <c r="E1738" s="51">
        <v>0</v>
      </c>
      <c r="F1738" s="51">
        <v>2</v>
      </c>
      <c r="G1738" s="51"/>
      <c r="H1738" s="51">
        <v>0</v>
      </c>
      <c r="I1738" s="51">
        <f t="shared" si="232"/>
        <v>0</v>
      </c>
      <c r="K1738" s="33" t="str">
        <f t="shared" si="233"/>
        <v>subtot</v>
      </c>
      <c r="L1738" s="33" t="str">
        <f t="shared" si="230"/>
        <v/>
      </c>
      <c r="M1738" s="33" t="str">
        <f t="shared" si="231"/>
        <v>STM</v>
      </c>
      <c r="O1738"/>
      <c r="P1738"/>
    </row>
    <row r="1739" spans="1:22" ht="12.75" customHeight="1" x14ac:dyDescent="0.45">
      <c r="A1739" s="49"/>
      <c r="B1739" s="49" t="s">
        <v>175</v>
      </c>
      <c r="C1739" s="51" t="s">
        <v>185</v>
      </c>
      <c r="D1739" s="51">
        <v>0</v>
      </c>
      <c r="E1739" s="51">
        <v>0</v>
      </c>
      <c r="F1739" s="51">
        <v>3</v>
      </c>
      <c r="G1739" s="51">
        <v>0</v>
      </c>
      <c r="H1739" s="51">
        <v>0</v>
      </c>
      <c r="I1739" s="51">
        <f t="shared" si="232"/>
        <v>0</v>
      </c>
      <c r="K1739" s="33" t="str">
        <f t="shared" si="233"/>
        <v>subtot</v>
      </c>
      <c r="L1739" s="33" t="str">
        <f t="shared" si="230"/>
        <v/>
      </c>
      <c r="M1739" s="33">
        <f t="shared" si="231"/>
        <v>0</v>
      </c>
      <c r="O1739"/>
      <c r="P1739"/>
    </row>
    <row r="1740" spans="1:22" ht="12.75" customHeight="1" x14ac:dyDescent="0.45">
      <c r="A1740" s="49"/>
      <c r="B1740" s="46" t="s">
        <v>178</v>
      </c>
      <c r="C1740" s="51">
        <v>10</v>
      </c>
      <c r="D1740" s="51">
        <v>0</v>
      </c>
      <c r="E1740" s="51"/>
      <c r="F1740" s="51">
        <v>14</v>
      </c>
      <c r="G1740" s="51"/>
      <c r="H1740" s="51">
        <v>0</v>
      </c>
      <c r="I1740" s="51">
        <f t="shared" si="232"/>
        <v>0</v>
      </c>
      <c r="K1740" s="33" t="str">
        <f t="shared" si="233"/>
        <v>subtot</v>
      </c>
      <c r="L1740" s="33" t="str">
        <f t="shared" si="230"/>
        <v/>
      </c>
      <c r="M1740" s="33">
        <f t="shared" si="231"/>
        <v>0</v>
      </c>
      <c r="O1740"/>
      <c r="P1740"/>
    </row>
    <row r="1741" spans="1:22" ht="12.75" customHeight="1" x14ac:dyDescent="0.45">
      <c r="A1741" s="49"/>
      <c r="B1741" s="49" t="s">
        <v>180</v>
      </c>
      <c r="C1741" s="51">
        <v>1</v>
      </c>
      <c r="D1741" s="51">
        <v>0</v>
      </c>
      <c r="E1741" s="51">
        <v>0</v>
      </c>
      <c r="F1741" s="51">
        <v>13</v>
      </c>
      <c r="G1741" s="51"/>
      <c r="H1741" s="51">
        <v>0</v>
      </c>
      <c r="I1741" s="51">
        <f t="shared" si="232"/>
        <v>0</v>
      </c>
      <c r="K1741" s="33" t="str">
        <f t="shared" si="233"/>
        <v>subtot</v>
      </c>
      <c r="L1741" s="33" t="str">
        <f t="shared" si="230"/>
        <v/>
      </c>
      <c r="M1741" s="33" t="str">
        <f t="shared" si="231"/>
        <v>PRH</v>
      </c>
      <c r="O1741"/>
      <c r="P1741"/>
    </row>
    <row r="1742" spans="1:22" ht="12.75" customHeight="1" x14ac:dyDescent="0.45">
      <c r="A1742" s="49"/>
      <c r="B1742" s="49" t="s">
        <v>183</v>
      </c>
      <c r="C1742" s="51">
        <v>1</v>
      </c>
      <c r="D1742" s="51">
        <v>0</v>
      </c>
      <c r="E1742" s="51">
        <v>0</v>
      </c>
      <c r="F1742" s="51" t="s">
        <v>208</v>
      </c>
      <c r="G1742" s="51">
        <v>0</v>
      </c>
      <c r="H1742" s="51">
        <v>0</v>
      </c>
      <c r="I1742" s="51">
        <f t="shared" si="232"/>
        <v>0</v>
      </c>
      <c r="K1742" s="33" t="str">
        <f t="shared" si="233"/>
        <v>subtot</v>
      </c>
      <c r="L1742" s="33" t="str">
        <f t="shared" si="230"/>
        <v/>
      </c>
      <c r="M1742" s="33" t="str">
        <f t="shared" si="231"/>
        <v>PRC</v>
      </c>
      <c r="O1742"/>
      <c r="P1742"/>
    </row>
    <row r="1743" spans="1:22" ht="12.75" customHeight="1" x14ac:dyDescent="0.45">
      <c r="A1743" s="49"/>
      <c r="B1743" s="49" t="s">
        <v>187</v>
      </c>
      <c r="C1743" s="51">
        <v>7</v>
      </c>
      <c r="D1743" s="51">
        <v>0</v>
      </c>
      <c r="E1743" s="51"/>
      <c r="F1743" s="51" t="s">
        <v>208</v>
      </c>
      <c r="G1743" s="51"/>
      <c r="H1743" s="51">
        <v>0</v>
      </c>
      <c r="I1743" s="51">
        <f t="shared" si="232"/>
        <v>0</v>
      </c>
      <c r="K1743" s="33" t="str">
        <f t="shared" si="233"/>
        <v>subtot</v>
      </c>
      <c r="L1743" s="33" t="str">
        <f t="shared" si="230"/>
        <v/>
      </c>
      <c r="M1743" s="33" t="str">
        <f t="shared" si="231"/>
        <v>MDR</v>
      </c>
      <c r="O1743"/>
      <c r="P1743"/>
    </row>
    <row r="1744" spans="1:22" ht="12.75" customHeight="1" x14ac:dyDescent="0.45">
      <c r="A1744" s="49"/>
      <c r="B1744" s="49" t="s">
        <v>190</v>
      </c>
      <c r="C1744" s="51" t="s">
        <v>208</v>
      </c>
      <c r="D1744" s="51"/>
      <c r="E1744" s="51"/>
      <c r="F1744" s="51"/>
      <c r="G1744" s="51"/>
      <c r="H1744" s="51" t="s">
        <v>185</v>
      </c>
      <c r="I1744" s="51">
        <f t="shared" si="232"/>
        <v>0</v>
      </c>
      <c r="K1744" s="33" t="str">
        <f t="shared" si="233"/>
        <v>subtot</v>
      </c>
      <c r="L1744" s="33" t="str">
        <f t="shared" si="230"/>
        <v/>
      </c>
      <c r="M1744" s="33" t="str">
        <f t="shared" si="231"/>
        <v>ECP</v>
      </c>
      <c r="O1744"/>
      <c r="P1744"/>
    </row>
    <row r="1745" spans="1:22" ht="12.75" customHeight="1" x14ac:dyDescent="0.45">
      <c r="A1745" s="49"/>
      <c r="B1745" s="49" t="s">
        <v>193</v>
      </c>
      <c r="C1745" s="51">
        <v>1</v>
      </c>
      <c r="D1745" s="51">
        <v>0</v>
      </c>
      <c r="E1745" s="51">
        <v>0</v>
      </c>
      <c r="F1745" s="51">
        <v>1</v>
      </c>
      <c r="G1745" s="51"/>
      <c r="H1745" s="51">
        <v>0</v>
      </c>
      <c r="I1745" s="51">
        <f t="shared" si="232"/>
        <v>0</v>
      </c>
      <c r="K1745" s="33" t="str">
        <f t="shared" si="233"/>
        <v>subtot</v>
      </c>
      <c r="L1745" s="33" t="str">
        <f t="shared" si="230"/>
        <v/>
      </c>
      <c r="M1745" s="33" t="str">
        <f t="shared" si="231"/>
        <v>OTP</v>
      </c>
      <c r="O1745"/>
      <c r="P1745"/>
    </row>
    <row r="1746" spans="1:22" ht="12.75" customHeight="1" x14ac:dyDescent="0.45">
      <c r="A1746" s="49"/>
      <c r="B1746" s="46" t="s">
        <v>196</v>
      </c>
      <c r="C1746" s="51">
        <v>4</v>
      </c>
      <c r="D1746" s="51">
        <v>0</v>
      </c>
      <c r="E1746" s="51"/>
      <c r="F1746" s="51">
        <v>7</v>
      </c>
      <c r="G1746" s="51"/>
      <c r="H1746" s="51">
        <v>0</v>
      </c>
      <c r="I1746" s="51">
        <f t="shared" si="232"/>
        <v>0</v>
      </c>
      <c r="K1746" s="33" t="str">
        <f t="shared" si="233"/>
        <v>subtot</v>
      </c>
      <c r="L1746" s="33" t="str">
        <f t="shared" ref="L1746:L1809" si="234">IFERROR(VLOOKUP(K1746,$O$17:$P$38,2,FALSE),"")</f>
        <v/>
      </c>
      <c r="M1746" s="33">
        <f t="shared" ref="M1746:M1809" si="235">IFERROR(VLOOKUP(B1746,$Z$17:$AA$33,2,FALSE),0)</f>
        <v>0</v>
      </c>
      <c r="O1746"/>
      <c r="P1746"/>
    </row>
    <row r="1747" spans="1:22" ht="12.75" customHeight="1" x14ac:dyDescent="0.45">
      <c r="A1747" s="49"/>
      <c r="B1747" s="49" t="s">
        <v>198</v>
      </c>
      <c r="C1747" s="51">
        <v>2</v>
      </c>
      <c r="D1747" s="51">
        <v>0</v>
      </c>
      <c r="E1747" s="51">
        <v>0</v>
      </c>
      <c r="F1747" s="51">
        <v>6</v>
      </c>
      <c r="G1747" s="51"/>
      <c r="H1747" s="51">
        <v>0</v>
      </c>
      <c r="I1747" s="51">
        <f t="shared" si="232"/>
        <v>0</v>
      </c>
      <c r="K1747" s="33" t="str">
        <f t="shared" si="233"/>
        <v>subtot</v>
      </c>
      <c r="L1747" s="33" t="str">
        <f t="shared" si="234"/>
        <v/>
      </c>
      <c r="M1747" s="33" t="str">
        <f t="shared" si="235"/>
        <v>SPC</v>
      </c>
      <c r="O1747"/>
      <c r="P1747"/>
    </row>
    <row r="1748" spans="1:22" ht="12.75" customHeight="1" x14ac:dyDescent="0.45">
      <c r="A1748" s="49"/>
      <c r="B1748" s="49" t="s">
        <v>201</v>
      </c>
      <c r="C1748" s="51">
        <v>2</v>
      </c>
      <c r="D1748" s="51"/>
      <c r="E1748" s="51"/>
      <c r="F1748" s="51"/>
      <c r="G1748" s="51"/>
      <c r="H1748" s="51" t="s">
        <v>185</v>
      </c>
      <c r="I1748" s="51">
        <f t="shared" si="232"/>
        <v>0</v>
      </c>
      <c r="K1748" s="33" t="str">
        <f t="shared" si="233"/>
        <v>subtot</v>
      </c>
      <c r="L1748" s="33" t="str">
        <f t="shared" si="234"/>
        <v/>
      </c>
      <c r="M1748" s="33" t="str">
        <f t="shared" si="235"/>
        <v>LIG</v>
      </c>
      <c r="O1748"/>
      <c r="P1748"/>
    </row>
    <row r="1749" spans="1:22" ht="12.75" customHeight="1" x14ac:dyDescent="0.45">
      <c r="A1749" s="49"/>
      <c r="B1749" s="49" t="s">
        <v>204</v>
      </c>
      <c r="C1749" s="51" t="s">
        <v>208</v>
      </c>
      <c r="D1749" s="51">
        <v>0</v>
      </c>
      <c r="E1749" s="51"/>
      <c r="F1749" s="51" t="s">
        <v>208</v>
      </c>
      <c r="G1749" s="51">
        <v>0</v>
      </c>
      <c r="H1749" s="51">
        <v>0</v>
      </c>
      <c r="I1749" s="51">
        <f t="shared" ref="I1749:I1812" si="236">G1749+E1749+D1749</f>
        <v>0</v>
      </c>
      <c r="K1749" s="33" t="str">
        <f t="shared" si="233"/>
        <v>subtot</v>
      </c>
      <c r="L1749" s="33" t="str">
        <f t="shared" si="234"/>
        <v/>
      </c>
      <c r="M1749" s="33" t="str">
        <f t="shared" si="235"/>
        <v>OTH</v>
      </c>
      <c r="O1749"/>
      <c r="P1749"/>
    </row>
    <row r="1750" spans="1:22" ht="12.75" customHeight="1" x14ac:dyDescent="0.45">
      <c r="A1750" s="49"/>
      <c r="B1750" s="49" t="s">
        <v>207</v>
      </c>
      <c r="C1750" s="51" t="s">
        <v>208</v>
      </c>
      <c r="D1750" s="51"/>
      <c r="E1750" s="51"/>
      <c r="F1750" s="51" t="s">
        <v>208</v>
      </c>
      <c r="G1750" s="51"/>
      <c r="H1750" s="51" t="s">
        <v>185</v>
      </c>
      <c r="I1750" s="51">
        <f t="shared" si="236"/>
        <v>0</v>
      </c>
      <c r="K1750" s="33" t="str">
        <f t="shared" si="233"/>
        <v>subtot</v>
      </c>
      <c r="L1750" s="33" t="str">
        <f t="shared" si="234"/>
        <v/>
      </c>
      <c r="M1750" s="33" t="str">
        <f t="shared" si="235"/>
        <v>OTH</v>
      </c>
      <c r="O1750"/>
      <c r="P1750"/>
    </row>
    <row r="1751" spans="1:22" ht="12.75" customHeight="1" x14ac:dyDescent="0.45">
      <c r="A1751" s="49"/>
      <c r="B1751" s="49" t="s">
        <v>210</v>
      </c>
      <c r="C1751" s="51" t="s">
        <v>185</v>
      </c>
      <c r="D1751" s="51">
        <v>0</v>
      </c>
      <c r="E1751" s="51"/>
      <c r="F1751" s="51" t="s">
        <v>208</v>
      </c>
      <c r="G1751" s="51">
        <v>0</v>
      </c>
      <c r="H1751" s="51">
        <v>0</v>
      </c>
      <c r="I1751" s="51">
        <f t="shared" si="236"/>
        <v>0</v>
      </c>
      <c r="K1751" s="33" t="str">
        <f t="shared" si="233"/>
        <v>subtot</v>
      </c>
      <c r="L1751" s="33" t="str">
        <f t="shared" si="234"/>
        <v/>
      </c>
      <c r="M1751" s="33" t="str">
        <f t="shared" si="235"/>
        <v>OTH</v>
      </c>
      <c r="O1751"/>
      <c r="P1751"/>
    </row>
    <row r="1752" spans="1:22" ht="12.75" customHeight="1" x14ac:dyDescent="0.45">
      <c r="A1752" s="49"/>
      <c r="B1752" s="49" t="s">
        <v>211</v>
      </c>
      <c r="C1752" s="51" t="s">
        <v>208</v>
      </c>
      <c r="D1752" s="51">
        <v>0</v>
      </c>
      <c r="E1752" s="51"/>
      <c r="F1752" s="51">
        <v>0</v>
      </c>
      <c r="G1752" s="51">
        <v>0</v>
      </c>
      <c r="H1752" s="51">
        <v>0</v>
      </c>
      <c r="I1752" s="51">
        <f t="shared" si="236"/>
        <v>0</v>
      </c>
      <c r="K1752" s="33" t="str">
        <f t="shared" si="233"/>
        <v>subtot</v>
      </c>
      <c r="L1752" s="33" t="str">
        <f t="shared" si="234"/>
        <v/>
      </c>
      <c r="M1752" s="33" t="str">
        <f t="shared" si="235"/>
        <v>OTH</v>
      </c>
      <c r="O1752"/>
      <c r="P1752"/>
    </row>
    <row r="1753" spans="1:22" ht="12.75" customHeight="1" x14ac:dyDescent="0.45">
      <c r="A1753" s="49"/>
      <c r="B1753" s="46" t="s">
        <v>213</v>
      </c>
      <c r="C1753" s="51">
        <v>0</v>
      </c>
      <c r="D1753" s="51">
        <v>0</v>
      </c>
      <c r="E1753" s="51">
        <v>0</v>
      </c>
      <c r="F1753" s="51" t="s">
        <v>208</v>
      </c>
      <c r="G1753" s="51"/>
      <c r="H1753" s="51">
        <v>0</v>
      </c>
      <c r="I1753" s="51">
        <f t="shared" si="236"/>
        <v>0</v>
      </c>
      <c r="K1753" s="33" t="str">
        <f t="shared" si="233"/>
        <v>subtot</v>
      </c>
      <c r="L1753" s="33" t="str">
        <f t="shared" si="234"/>
        <v/>
      </c>
      <c r="M1753" s="33">
        <f t="shared" si="235"/>
        <v>0</v>
      </c>
      <c r="O1753"/>
      <c r="P1753"/>
    </row>
    <row r="1754" spans="1:22" ht="12.75" customHeight="1" x14ac:dyDescent="0.45">
      <c r="A1754" s="57"/>
      <c r="B1754" s="58"/>
      <c r="C1754" s="51"/>
      <c r="D1754" s="51"/>
      <c r="E1754" s="51"/>
      <c r="F1754" s="51"/>
      <c r="G1754" s="51"/>
      <c r="H1754" s="51"/>
      <c r="I1754" s="51">
        <f t="shared" si="236"/>
        <v>0</v>
      </c>
      <c r="K1754" s="33" t="str">
        <f t="shared" si="233"/>
        <v>subtot</v>
      </c>
      <c r="L1754" s="33" t="str">
        <f t="shared" si="234"/>
        <v/>
      </c>
      <c r="M1754" s="33">
        <f t="shared" si="235"/>
        <v>0</v>
      </c>
      <c r="O1754"/>
      <c r="P1754"/>
      <c r="Q1754" s="33"/>
      <c r="R1754" s="33"/>
      <c r="S1754" s="33"/>
      <c r="T1754" s="33"/>
      <c r="U1754" s="33"/>
      <c r="V1754" s="33"/>
    </row>
    <row r="1755" spans="1:22" s="33" customFormat="1" ht="12.75" customHeight="1" x14ac:dyDescent="0.45">
      <c r="A1755" s="46" t="s">
        <v>365</v>
      </c>
      <c r="B1755" s="46" t="s">
        <v>366</v>
      </c>
      <c r="C1755" s="55"/>
      <c r="D1755" s="55"/>
      <c r="E1755" s="55"/>
      <c r="F1755" s="55"/>
      <c r="G1755" s="55"/>
      <c r="H1755" s="55"/>
      <c r="I1755" s="55">
        <f t="shared" si="236"/>
        <v>0</v>
      </c>
      <c r="K1755" s="33" t="str">
        <f t="shared" si="233"/>
        <v>subtot</v>
      </c>
      <c r="L1755" s="33" t="str">
        <f t="shared" si="234"/>
        <v/>
      </c>
      <c r="M1755" s="33">
        <f t="shared" si="235"/>
        <v>0</v>
      </c>
      <c r="O1755"/>
      <c r="P1755"/>
      <c r="Q1755" s="22"/>
      <c r="R1755" s="22"/>
      <c r="S1755" s="22"/>
      <c r="T1755" s="22"/>
      <c r="U1755" s="22"/>
      <c r="V1755" s="22"/>
    </row>
    <row r="1756" spans="1:22" ht="12.75" customHeight="1" x14ac:dyDescent="0.45">
      <c r="A1756" s="57"/>
      <c r="B1756" s="58"/>
      <c r="C1756" s="51"/>
      <c r="D1756" s="51"/>
      <c r="E1756" s="51"/>
      <c r="F1756" s="51"/>
      <c r="G1756" s="51"/>
      <c r="H1756" s="51"/>
      <c r="I1756" s="51">
        <f t="shared" si="236"/>
        <v>0</v>
      </c>
      <c r="K1756" s="33" t="str">
        <f t="shared" si="233"/>
        <v>subtot</v>
      </c>
      <c r="L1756" s="33" t="str">
        <f t="shared" si="234"/>
        <v/>
      </c>
      <c r="M1756" s="33">
        <f t="shared" si="235"/>
        <v>0</v>
      </c>
      <c r="O1756"/>
      <c r="P1756"/>
    </row>
    <row r="1757" spans="1:22" ht="12.75" customHeight="1" x14ac:dyDescent="0.45">
      <c r="A1757" s="49"/>
      <c r="B1757" s="49"/>
      <c r="C1757" s="51"/>
      <c r="D1757" s="51"/>
      <c r="E1757" s="51"/>
      <c r="F1757" s="51"/>
      <c r="G1757" s="51"/>
      <c r="H1757" s="51"/>
      <c r="I1757" s="51">
        <f t="shared" si="236"/>
        <v>0</v>
      </c>
      <c r="K1757" s="33" t="str">
        <f t="shared" si="233"/>
        <v>subtot</v>
      </c>
      <c r="L1757" s="33" t="str">
        <f t="shared" si="234"/>
        <v/>
      </c>
      <c r="M1757" s="33">
        <f t="shared" si="235"/>
        <v>0</v>
      </c>
      <c r="O1757"/>
      <c r="P1757"/>
    </row>
    <row r="1758" spans="1:22" ht="12.75" customHeight="1" x14ac:dyDescent="0.45">
      <c r="A1758" s="49"/>
      <c r="B1758" s="46" t="s">
        <v>176</v>
      </c>
      <c r="C1758" s="51">
        <v>34</v>
      </c>
      <c r="D1758" s="51"/>
      <c r="E1758" s="51"/>
      <c r="F1758" s="51">
        <v>27</v>
      </c>
      <c r="G1758" s="51"/>
      <c r="H1758" s="51">
        <v>0</v>
      </c>
      <c r="I1758" s="51">
        <f t="shared" si="236"/>
        <v>0</v>
      </c>
      <c r="K1758" s="33" t="str">
        <f t="shared" si="233"/>
        <v>subtot</v>
      </c>
      <c r="L1758" s="33" t="str">
        <f t="shared" si="234"/>
        <v/>
      </c>
      <c r="M1758" s="33">
        <f t="shared" si="235"/>
        <v>0</v>
      </c>
      <c r="O1758"/>
      <c r="P1758"/>
    </row>
    <row r="1759" spans="1:22" ht="12.75" customHeight="1" x14ac:dyDescent="0.45">
      <c r="A1759" s="49"/>
      <c r="B1759" s="46" t="s">
        <v>170</v>
      </c>
      <c r="C1759" s="51" t="s">
        <v>208</v>
      </c>
      <c r="D1759" s="51"/>
      <c r="E1759" s="51"/>
      <c r="F1759" s="51">
        <v>12</v>
      </c>
      <c r="G1759" s="51"/>
      <c r="H1759" s="51">
        <v>0</v>
      </c>
      <c r="I1759" s="51">
        <f t="shared" si="236"/>
        <v>0</v>
      </c>
      <c r="K1759" s="33" t="str">
        <f t="shared" si="233"/>
        <v>subtot</v>
      </c>
      <c r="L1759" s="33" t="str">
        <f t="shared" si="234"/>
        <v/>
      </c>
      <c r="M1759" s="33">
        <f t="shared" si="235"/>
        <v>0</v>
      </c>
      <c r="O1759"/>
      <c r="P1759"/>
    </row>
    <row r="1760" spans="1:22" ht="12.75" customHeight="1" x14ac:dyDescent="0.45">
      <c r="A1760" s="49"/>
      <c r="B1760" s="49" t="s">
        <v>172</v>
      </c>
      <c r="C1760" s="51" t="s">
        <v>208</v>
      </c>
      <c r="D1760" s="51">
        <v>0</v>
      </c>
      <c r="E1760" s="51"/>
      <c r="F1760" s="51">
        <v>8</v>
      </c>
      <c r="G1760" s="51"/>
      <c r="H1760" s="51">
        <v>0</v>
      </c>
      <c r="I1760" s="51">
        <f t="shared" si="236"/>
        <v>0</v>
      </c>
      <c r="K1760" s="33" t="str">
        <f t="shared" si="233"/>
        <v>subtot</v>
      </c>
      <c r="L1760" s="33" t="str">
        <f t="shared" si="234"/>
        <v/>
      </c>
      <c r="M1760" s="33" t="str">
        <f t="shared" si="235"/>
        <v>STM</v>
      </c>
      <c r="O1760"/>
      <c r="P1760"/>
    </row>
    <row r="1761" spans="1:22" ht="12.75" customHeight="1" x14ac:dyDescent="0.45">
      <c r="A1761" s="49"/>
      <c r="B1761" s="49" t="s">
        <v>175</v>
      </c>
      <c r="C1761" s="51" t="s">
        <v>185</v>
      </c>
      <c r="D1761" s="51"/>
      <c r="E1761" s="51"/>
      <c r="F1761" s="51">
        <v>5</v>
      </c>
      <c r="G1761" s="51"/>
      <c r="H1761" s="51">
        <v>0</v>
      </c>
      <c r="I1761" s="51">
        <f t="shared" si="236"/>
        <v>0</v>
      </c>
      <c r="K1761" s="33" t="str">
        <f t="shared" si="233"/>
        <v>subtot</v>
      </c>
      <c r="L1761" s="33" t="str">
        <f t="shared" si="234"/>
        <v/>
      </c>
      <c r="M1761" s="33">
        <f t="shared" si="235"/>
        <v>0</v>
      </c>
      <c r="O1761"/>
      <c r="P1761"/>
    </row>
    <row r="1762" spans="1:22" ht="12.75" customHeight="1" x14ac:dyDescent="0.45">
      <c r="A1762" s="49"/>
      <c r="B1762" s="46" t="s">
        <v>178</v>
      </c>
      <c r="C1762" s="51">
        <v>16</v>
      </c>
      <c r="D1762" s="51">
        <v>0</v>
      </c>
      <c r="E1762" s="51"/>
      <c r="F1762" s="51">
        <v>5</v>
      </c>
      <c r="G1762" s="51"/>
      <c r="H1762" s="51">
        <v>0</v>
      </c>
      <c r="I1762" s="51">
        <f t="shared" si="236"/>
        <v>0</v>
      </c>
      <c r="K1762" s="33" t="str">
        <f t="shared" si="233"/>
        <v>subtot</v>
      </c>
      <c r="L1762" s="33" t="str">
        <f t="shared" si="234"/>
        <v/>
      </c>
      <c r="M1762" s="33">
        <f t="shared" si="235"/>
        <v>0</v>
      </c>
      <c r="O1762"/>
      <c r="P1762"/>
    </row>
    <row r="1763" spans="1:22" ht="12.75" customHeight="1" x14ac:dyDescent="0.45">
      <c r="A1763" s="49"/>
      <c r="B1763" s="49" t="s">
        <v>180</v>
      </c>
      <c r="C1763" s="51">
        <v>4</v>
      </c>
      <c r="D1763" s="51">
        <v>0</v>
      </c>
      <c r="E1763" s="51">
        <v>0</v>
      </c>
      <c r="F1763" s="51">
        <v>4</v>
      </c>
      <c r="G1763" s="51"/>
      <c r="H1763" s="51">
        <v>0</v>
      </c>
      <c r="I1763" s="51">
        <f t="shared" si="236"/>
        <v>0</v>
      </c>
      <c r="K1763" s="33" t="str">
        <f t="shared" si="233"/>
        <v>subtot</v>
      </c>
      <c r="L1763" s="33" t="str">
        <f t="shared" si="234"/>
        <v/>
      </c>
      <c r="M1763" s="33" t="str">
        <f t="shared" si="235"/>
        <v>PRH</v>
      </c>
      <c r="O1763"/>
      <c r="P1763"/>
    </row>
    <row r="1764" spans="1:22" ht="12.75" customHeight="1" x14ac:dyDescent="0.45">
      <c r="A1764" s="49"/>
      <c r="B1764" s="49" t="s">
        <v>183</v>
      </c>
      <c r="C1764" s="51">
        <v>3</v>
      </c>
      <c r="D1764" s="51">
        <v>0</v>
      </c>
      <c r="E1764" s="51">
        <v>0</v>
      </c>
      <c r="F1764" s="51" t="s">
        <v>208</v>
      </c>
      <c r="G1764" s="51"/>
      <c r="H1764" s="51">
        <v>0</v>
      </c>
      <c r="I1764" s="51">
        <f t="shared" si="236"/>
        <v>0</v>
      </c>
      <c r="K1764" s="33" t="str">
        <f t="shared" si="233"/>
        <v>subtot</v>
      </c>
      <c r="L1764" s="33" t="str">
        <f t="shared" si="234"/>
        <v/>
      </c>
      <c r="M1764" s="33" t="str">
        <f t="shared" si="235"/>
        <v>PRC</v>
      </c>
      <c r="O1764"/>
      <c r="P1764"/>
    </row>
    <row r="1765" spans="1:22" ht="12.75" customHeight="1" x14ac:dyDescent="0.45">
      <c r="A1765" s="49"/>
      <c r="B1765" s="49" t="s">
        <v>187</v>
      </c>
      <c r="C1765" s="51">
        <v>8</v>
      </c>
      <c r="D1765" s="51">
        <v>0</v>
      </c>
      <c r="E1765" s="51"/>
      <c r="F1765" s="51">
        <v>1</v>
      </c>
      <c r="G1765" s="51"/>
      <c r="H1765" s="51">
        <v>0</v>
      </c>
      <c r="I1765" s="51">
        <f t="shared" si="236"/>
        <v>0</v>
      </c>
      <c r="K1765" s="33" t="str">
        <f t="shared" si="233"/>
        <v>subtot</v>
      </c>
      <c r="L1765" s="33" t="str">
        <f t="shared" si="234"/>
        <v/>
      </c>
      <c r="M1765" s="33" t="str">
        <f t="shared" si="235"/>
        <v>MDR</v>
      </c>
      <c r="O1765"/>
      <c r="P1765"/>
    </row>
    <row r="1766" spans="1:22" ht="12.75" customHeight="1" x14ac:dyDescent="0.45">
      <c r="A1766" s="49"/>
      <c r="B1766" s="49" t="s">
        <v>190</v>
      </c>
      <c r="C1766" s="51" t="s">
        <v>208</v>
      </c>
      <c r="D1766" s="51"/>
      <c r="E1766" s="51"/>
      <c r="F1766" s="51"/>
      <c r="G1766" s="51"/>
      <c r="H1766" s="51" t="s">
        <v>185</v>
      </c>
      <c r="I1766" s="51">
        <f t="shared" si="236"/>
        <v>0</v>
      </c>
      <c r="K1766" s="33" t="str">
        <f t="shared" si="233"/>
        <v>subtot</v>
      </c>
      <c r="L1766" s="33" t="str">
        <f t="shared" si="234"/>
        <v/>
      </c>
      <c r="M1766" s="33" t="str">
        <f t="shared" si="235"/>
        <v>ECP</v>
      </c>
      <c r="O1766"/>
      <c r="P1766"/>
    </row>
    <row r="1767" spans="1:22" ht="12.75" customHeight="1" x14ac:dyDescent="0.45">
      <c r="A1767" s="49"/>
      <c r="B1767" s="49" t="s">
        <v>193</v>
      </c>
      <c r="C1767" s="51">
        <v>2</v>
      </c>
      <c r="D1767" s="51">
        <v>0</v>
      </c>
      <c r="E1767" s="51"/>
      <c r="F1767" s="51" t="s">
        <v>208</v>
      </c>
      <c r="G1767" s="51"/>
      <c r="H1767" s="51">
        <v>0</v>
      </c>
      <c r="I1767" s="51">
        <f t="shared" si="236"/>
        <v>0</v>
      </c>
      <c r="K1767" s="33" t="str">
        <f t="shared" si="233"/>
        <v>subtot</v>
      </c>
      <c r="L1767" s="33" t="str">
        <f t="shared" si="234"/>
        <v/>
      </c>
      <c r="M1767" s="33" t="str">
        <f t="shared" si="235"/>
        <v>OTP</v>
      </c>
      <c r="O1767"/>
      <c r="P1767"/>
    </row>
    <row r="1768" spans="1:22" ht="12.75" customHeight="1" x14ac:dyDescent="0.45">
      <c r="A1768" s="49"/>
      <c r="B1768" s="46" t="s">
        <v>196</v>
      </c>
      <c r="C1768" s="51">
        <v>17</v>
      </c>
      <c r="D1768" s="51">
        <v>0</v>
      </c>
      <c r="E1768" s="51"/>
      <c r="F1768" s="51">
        <v>9</v>
      </c>
      <c r="G1768" s="51"/>
      <c r="H1768" s="51">
        <v>0</v>
      </c>
      <c r="I1768" s="51">
        <f t="shared" si="236"/>
        <v>0</v>
      </c>
      <c r="K1768" s="33" t="str">
        <f t="shared" ref="K1768:K1831" si="237">IF(LEN(TRIM(A1768))&gt;3,"subtot",IF(LEN(TRIM(A1768))=3,B1768,K1767))</f>
        <v>subtot</v>
      </c>
      <c r="L1768" s="33" t="str">
        <f t="shared" si="234"/>
        <v/>
      </c>
      <c r="M1768" s="33">
        <f t="shared" si="235"/>
        <v>0</v>
      </c>
      <c r="O1768"/>
      <c r="P1768"/>
    </row>
    <row r="1769" spans="1:22" ht="12.75" customHeight="1" x14ac:dyDescent="0.45">
      <c r="A1769" s="49"/>
      <c r="B1769" s="49" t="s">
        <v>198</v>
      </c>
      <c r="C1769" s="51">
        <v>10</v>
      </c>
      <c r="D1769" s="51">
        <v>0</v>
      </c>
      <c r="E1769" s="51"/>
      <c r="F1769" s="51">
        <v>7</v>
      </c>
      <c r="G1769" s="51"/>
      <c r="H1769" s="51">
        <v>0</v>
      </c>
      <c r="I1769" s="51">
        <f t="shared" si="236"/>
        <v>0</v>
      </c>
      <c r="K1769" s="33" t="str">
        <f t="shared" si="237"/>
        <v>subtot</v>
      </c>
      <c r="L1769" s="33" t="str">
        <f t="shared" si="234"/>
        <v/>
      </c>
      <c r="M1769" s="33" t="str">
        <f t="shared" si="235"/>
        <v>SPC</v>
      </c>
      <c r="O1769"/>
      <c r="P1769"/>
    </row>
    <row r="1770" spans="1:22" ht="12.75" customHeight="1" x14ac:dyDescent="0.45">
      <c r="A1770" s="49"/>
      <c r="B1770" s="49" t="s">
        <v>201</v>
      </c>
      <c r="C1770" s="51">
        <v>5</v>
      </c>
      <c r="D1770" s="51"/>
      <c r="E1770" s="51"/>
      <c r="F1770" s="51"/>
      <c r="G1770" s="51"/>
      <c r="H1770" s="51" t="s">
        <v>185</v>
      </c>
      <c r="I1770" s="51">
        <f t="shared" si="236"/>
        <v>0</v>
      </c>
      <c r="K1770" s="33" t="str">
        <f t="shared" si="237"/>
        <v>subtot</v>
      </c>
      <c r="L1770" s="33" t="str">
        <f t="shared" si="234"/>
        <v/>
      </c>
      <c r="M1770" s="33" t="str">
        <f t="shared" si="235"/>
        <v>LIG</v>
      </c>
      <c r="O1770"/>
      <c r="P1770"/>
    </row>
    <row r="1771" spans="1:22" ht="12.75" customHeight="1" x14ac:dyDescent="0.45">
      <c r="A1771" s="49"/>
      <c r="B1771" s="49" t="s">
        <v>204</v>
      </c>
      <c r="C1771" s="51">
        <v>1</v>
      </c>
      <c r="D1771" s="51">
        <v>0</v>
      </c>
      <c r="E1771" s="51"/>
      <c r="F1771" s="51">
        <v>1</v>
      </c>
      <c r="G1771" s="51"/>
      <c r="H1771" s="51">
        <v>0</v>
      </c>
      <c r="I1771" s="51">
        <f t="shared" si="236"/>
        <v>0</v>
      </c>
      <c r="K1771" s="33" t="str">
        <f t="shared" si="237"/>
        <v>subtot</v>
      </c>
      <c r="L1771" s="33" t="str">
        <f t="shared" si="234"/>
        <v/>
      </c>
      <c r="M1771" s="33" t="str">
        <f t="shared" si="235"/>
        <v>OTH</v>
      </c>
      <c r="O1771"/>
      <c r="P1771"/>
    </row>
    <row r="1772" spans="1:22" ht="12.75" customHeight="1" x14ac:dyDescent="0.45">
      <c r="A1772" s="49"/>
      <c r="B1772" s="49" t="s">
        <v>207</v>
      </c>
      <c r="C1772" s="51" t="s">
        <v>208</v>
      </c>
      <c r="D1772" s="51"/>
      <c r="E1772" s="51"/>
      <c r="F1772" s="51" t="s">
        <v>208</v>
      </c>
      <c r="G1772" s="51"/>
      <c r="H1772" s="51" t="s">
        <v>185</v>
      </c>
      <c r="I1772" s="51">
        <f t="shared" si="236"/>
        <v>0</v>
      </c>
      <c r="K1772" s="33" t="str">
        <f t="shared" si="237"/>
        <v>subtot</v>
      </c>
      <c r="L1772" s="33" t="str">
        <f t="shared" si="234"/>
        <v/>
      </c>
      <c r="M1772" s="33" t="str">
        <f t="shared" si="235"/>
        <v>OTH</v>
      </c>
      <c r="O1772"/>
      <c r="P1772"/>
    </row>
    <row r="1773" spans="1:22" ht="12.75" customHeight="1" x14ac:dyDescent="0.45">
      <c r="A1773" s="49"/>
      <c r="B1773" s="49" t="s">
        <v>210</v>
      </c>
      <c r="C1773" s="51" t="s">
        <v>185</v>
      </c>
      <c r="D1773" s="51">
        <v>0</v>
      </c>
      <c r="E1773" s="51"/>
      <c r="F1773" s="51" t="s">
        <v>208</v>
      </c>
      <c r="G1773" s="51"/>
      <c r="H1773" s="51">
        <v>0</v>
      </c>
      <c r="I1773" s="51">
        <f t="shared" si="236"/>
        <v>0</v>
      </c>
      <c r="K1773" s="33" t="str">
        <f t="shared" si="237"/>
        <v>subtot</v>
      </c>
      <c r="L1773" s="33" t="str">
        <f t="shared" si="234"/>
        <v/>
      </c>
      <c r="M1773" s="33" t="str">
        <f t="shared" si="235"/>
        <v>OTH</v>
      </c>
      <c r="O1773"/>
      <c r="P1773"/>
    </row>
    <row r="1774" spans="1:22" ht="12.75" customHeight="1" x14ac:dyDescent="0.45">
      <c r="A1774" s="49"/>
      <c r="B1774" s="49" t="s">
        <v>211</v>
      </c>
      <c r="C1774" s="51" t="s">
        <v>208</v>
      </c>
      <c r="D1774" s="51">
        <v>0</v>
      </c>
      <c r="E1774" s="51"/>
      <c r="F1774" s="51">
        <v>1</v>
      </c>
      <c r="G1774" s="51"/>
      <c r="H1774" s="51">
        <v>0</v>
      </c>
      <c r="I1774" s="51">
        <f t="shared" si="236"/>
        <v>0</v>
      </c>
      <c r="K1774" s="33" t="str">
        <f t="shared" si="237"/>
        <v>subtot</v>
      </c>
      <c r="L1774" s="33" t="str">
        <f t="shared" si="234"/>
        <v/>
      </c>
      <c r="M1774" s="33" t="str">
        <f t="shared" si="235"/>
        <v>OTH</v>
      </c>
      <c r="O1774"/>
      <c r="P1774"/>
    </row>
    <row r="1775" spans="1:22" ht="12.75" customHeight="1" x14ac:dyDescent="0.45">
      <c r="A1775" s="49"/>
      <c r="B1775" s="46" t="s">
        <v>213</v>
      </c>
      <c r="C1775" s="51" t="s">
        <v>208</v>
      </c>
      <c r="D1775" s="51">
        <v>0</v>
      </c>
      <c r="E1775" s="51">
        <v>0</v>
      </c>
      <c r="F1775" s="51"/>
      <c r="G1775" s="51"/>
      <c r="H1775" s="51">
        <v>0</v>
      </c>
      <c r="I1775" s="51">
        <f t="shared" si="236"/>
        <v>0</v>
      </c>
      <c r="K1775" s="33" t="str">
        <f t="shared" si="237"/>
        <v>subtot</v>
      </c>
      <c r="L1775" s="33" t="str">
        <f t="shared" si="234"/>
        <v/>
      </c>
      <c r="M1775" s="33">
        <f t="shared" si="235"/>
        <v>0</v>
      </c>
      <c r="O1775"/>
      <c r="P1775"/>
    </row>
    <row r="1776" spans="1:22" ht="12.75" customHeight="1" x14ac:dyDescent="0.45">
      <c r="A1776" s="57"/>
      <c r="B1776" s="58"/>
      <c r="C1776" s="51"/>
      <c r="D1776" s="51"/>
      <c r="E1776" s="51"/>
      <c r="F1776" s="51"/>
      <c r="G1776" s="51"/>
      <c r="H1776" s="51"/>
      <c r="I1776" s="51">
        <f t="shared" si="236"/>
        <v>0</v>
      </c>
      <c r="K1776" s="33" t="str">
        <f t="shared" si="237"/>
        <v>subtot</v>
      </c>
      <c r="L1776" s="33" t="str">
        <f t="shared" si="234"/>
        <v/>
      </c>
      <c r="M1776" s="33">
        <f t="shared" si="235"/>
        <v>0</v>
      </c>
      <c r="O1776"/>
      <c r="P1776"/>
      <c r="Q1776" s="33"/>
      <c r="R1776" s="33"/>
      <c r="S1776" s="33"/>
      <c r="T1776" s="33"/>
      <c r="U1776" s="33"/>
      <c r="V1776" s="33"/>
    </row>
    <row r="1777" spans="1:22" s="33" customFormat="1" ht="12.75" customHeight="1" x14ac:dyDescent="0.45">
      <c r="A1777" s="46" t="s">
        <v>367</v>
      </c>
      <c r="B1777" s="46" t="s">
        <v>368</v>
      </c>
      <c r="C1777" s="55"/>
      <c r="D1777" s="55"/>
      <c r="E1777" s="55"/>
      <c r="F1777" s="55"/>
      <c r="G1777" s="55"/>
      <c r="H1777" s="55"/>
      <c r="I1777" s="55">
        <f t="shared" si="236"/>
        <v>0</v>
      </c>
      <c r="K1777" s="33" t="str">
        <f t="shared" si="237"/>
        <v>subtot</v>
      </c>
      <c r="L1777" s="33" t="str">
        <f t="shared" si="234"/>
        <v/>
      </c>
      <c r="M1777" s="33">
        <f t="shared" si="235"/>
        <v>0</v>
      </c>
      <c r="O1777"/>
      <c r="P1777"/>
      <c r="Q1777" s="22"/>
      <c r="R1777" s="22"/>
      <c r="S1777" s="22"/>
      <c r="T1777" s="22"/>
      <c r="U1777" s="22"/>
      <c r="V1777" s="22"/>
    </row>
    <row r="1778" spans="1:22" ht="12.75" customHeight="1" x14ac:dyDescent="0.45">
      <c r="A1778" s="57"/>
      <c r="B1778" s="58"/>
      <c r="C1778" s="51"/>
      <c r="D1778" s="51"/>
      <c r="E1778" s="51"/>
      <c r="F1778" s="51"/>
      <c r="G1778" s="51"/>
      <c r="H1778" s="51"/>
      <c r="I1778" s="51">
        <f t="shared" si="236"/>
        <v>0</v>
      </c>
      <c r="K1778" s="33" t="str">
        <f t="shared" si="237"/>
        <v>subtot</v>
      </c>
      <c r="L1778" s="33" t="str">
        <f t="shared" si="234"/>
        <v/>
      </c>
      <c r="M1778" s="33">
        <f t="shared" si="235"/>
        <v>0</v>
      </c>
      <c r="O1778"/>
      <c r="P1778"/>
    </row>
    <row r="1779" spans="1:22" ht="12.75" customHeight="1" x14ac:dyDescent="0.45">
      <c r="A1779" s="49"/>
      <c r="B1779" s="49"/>
      <c r="C1779" s="51"/>
      <c r="D1779" s="51"/>
      <c r="E1779" s="51"/>
      <c r="F1779" s="51"/>
      <c r="G1779" s="51"/>
      <c r="H1779" s="51"/>
      <c r="I1779" s="51">
        <f t="shared" si="236"/>
        <v>0</v>
      </c>
      <c r="K1779" s="33" t="str">
        <f t="shared" si="237"/>
        <v>subtot</v>
      </c>
      <c r="L1779" s="33" t="str">
        <f t="shared" si="234"/>
        <v/>
      </c>
      <c r="M1779" s="33">
        <f t="shared" si="235"/>
        <v>0</v>
      </c>
      <c r="O1779"/>
      <c r="P1779"/>
    </row>
    <row r="1780" spans="1:22" ht="12.75" customHeight="1" x14ac:dyDescent="0.45">
      <c r="A1780" s="49"/>
      <c r="B1780" s="46" t="s">
        <v>176</v>
      </c>
      <c r="C1780" s="51">
        <v>9</v>
      </c>
      <c r="D1780" s="51">
        <v>0</v>
      </c>
      <c r="E1780" s="51"/>
      <c r="F1780" s="51">
        <v>6</v>
      </c>
      <c r="G1780" s="51"/>
      <c r="H1780" s="51">
        <v>0</v>
      </c>
      <c r="I1780" s="51">
        <f t="shared" si="236"/>
        <v>0</v>
      </c>
      <c r="K1780" s="33" t="str">
        <f t="shared" si="237"/>
        <v>subtot</v>
      </c>
      <c r="L1780" s="33" t="str">
        <f t="shared" si="234"/>
        <v/>
      </c>
      <c r="M1780" s="33">
        <f t="shared" si="235"/>
        <v>0</v>
      </c>
      <c r="O1780"/>
      <c r="P1780"/>
    </row>
    <row r="1781" spans="1:22" ht="12.75" customHeight="1" x14ac:dyDescent="0.45">
      <c r="A1781" s="49"/>
      <c r="B1781" s="46" t="s">
        <v>170</v>
      </c>
      <c r="C1781" s="51" t="s">
        <v>208</v>
      </c>
      <c r="D1781" s="51">
        <v>0</v>
      </c>
      <c r="E1781" s="51"/>
      <c r="F1781" s="51">
        <v>3</v>
      </c>
      <c r="G1781" s="51"/>
      <c r="H1781" s="51">
        <v>0</v>
      </c>
      <c r="I1781" s="51">
        <f t="shared" si="236"/>
        <v>0</v>
      </c>
      <c r="K1781" s="33" t="str">
        <f t="shared" si="237"/>
        <v>subtot</v>
      </c>
      <c r="L1781" s="33" t="str">
        <f t="shared" si="234"/>
        <v/>
      </c>
      <c r="M1781" s="33">
        <f t="shared" si="235"/>
        <v>0</v>
      </c>
      <c r="O1781"/>
      <c r="P1781"/>
    </row>
    <row r="1782" spans="1:22" ht="12.75" customHeight="1" x14ac:dyDescent="0.45">
      <c r="A1782" s="49"/>
      <c r="B1782" s="49" t="s">
        <v>172</v>
      </c>
      <c r="C1782" s="51" t="s">
        <v>208</v>
      </c>
      <c r="D1782" s="51">
        <v>0</v>
      </c>
      <c r="E1782" s="51"/>
      <c r="F1782" s="51">
        <v>2</v>
      </c>
      <c r="G1782" s="51"/>
      <c r="H1782" s="51">
        <v>0</v>
      </c>
      <c r="I1782" s="51">
        <f t="shared" si="236"/>
        <v>0</v>
      </c>
      <c r="K1782" s="33" t="str">
        <f t="shared" si="237"/>
        <v>subtot</v>
      </c>
      <c r="L1782" s="33" t="str">
        <f t="shared" si="234"/>
        <v/>
      </c>
      <c r="M1782" s="33" t="str">
        <f t="shared" si="235"/>
        <v>STM</v>
      </c>
      <c r="O1782"/>
      <c r="P1782"/>
    </row>
    <row r="1783" spans="1:22" ht="12.75" customHeight="1" x14ac:dyDescent="0.45">
      <c r="A1783" s="49"/>
      <c r="B1783" s="49" t="s">
        <v>175</v>
      </c>
      <c r="C1783" s="51" t="s">
        <v>185</v>
      </c>
      <c r="D1783" s="51">
        <v>0</v>
      </c>
      <c r="E1783" s="51">
        <v>0</v>
      </c>
      <c r="F1783" s="51" t="s">
        <v>208</v>
      </c>
      <c r="G1783" s="51">
        <v>0</v>
      </c>
      <c r="H1783" s="51">
        <v>0</v>
      </c>
      <c r="I1783" s="51">
        <f t="shared" si="236"/>
        <v>0</v>
      </c>
      <c r="K1783" s="33" t="str">
        <f t="shared" si="237"/>
        <v>subtot</v>
      </c>
      <c r="L1783" s="33" t="str">
        <f t="shared" si="234"/>
        <v/>
      </c>
      <c r="M1783" s="33">
        <f t="shared" si="235"/>
        <v>0</v>
      </c>
      <c r="O1783"/>
      <c r="P1783"/>
    </row>
    <row r="1784" spans="1:22" ht="12.75" customHeight="1" x14ac:dyDescent="0.45">
      <c r="A1784" s="49"/>
      <c r="B1784" s="46" t="s">
        <v>178</v>
      </c>
      <c r="C1784" s="51">
        <v>3</v>
      </c>
      <c r="D1784" s="51">
        <v>0</v>
      </c>
      <c r="E1784" s="51"/>
      <c r="F1784" s="51">
        <v>1</v>
      </c>
      <c r="G1784" s="51">
        <v>0</v>
      </c>
      <c r="H1784" s="51">
        <v>0</v>
      </c>
      <c r="I1784" s="51">
        <f t="shared" si="236"/>
        <v>0</v>
      </c>
      <c r="K1784" s="33" t="str">
        <f t="shared" si="237"/>
        <v>subtot</v>
      </c>
      <c r="L1784" s="33" t="str">
        <f t="shared" si="234"/>
        <v/>
      </c>
      <c r="M1784" s="33">
        <f t="shared" si="235"/>
        <v>0</v>
      </c>
      <c r="O1784"/>
      <c r="P1784"/>
    </row>
    <row r="1785" spans="1:22" ht="12.75" customHeight="1" x14ac:dyDescent="0.45">
      <c r="A1785" s="49"/>
      <c r="B1785" s="49" t="s">
        <v>180</v>
      </c>
      <c r="C1785" s="51">
        <v>1</v>
      </c>
      <c r="D1785" s="51">
        <v>0</v>
      </c>
      <c r="E1785" s="51">
        <v>0</v>
      </c>
      <c r="F1785" s="51">
        <v>1</v>
      </c>
      <c r="G1785" s="51">
        <v>0</v>
      </c>
      <c r="H1785" s="51">
        <v>0</v>
      </c>
      <c r="I1785" s="51">
        <f t="shared" si="236"/>
        <v>0</v>
      </c>
      <c r="K1785" s="33" t="str">
        <f t="shared" si="237"/>
        <v>subtot</v>
      </c>
      <c r="L1785" s="33" t="str">
        <f t="shared" si="234"/>
        <v/>
      </c>
      <c r="M1785" s="33" t="str">
        <f t="shared" si="235"/>
        <v>PRH</v>
      </c>
      <c r="O1785"/>
      <c r="P1785"/>
    </row>
    <row r="1786" spans="1:22" ht="12.75" customHeight="1" x14ac:dyDescent="0.45">
      <c r="A1786" s="49"/>
      <c r="B1786" s="49" t="s">
        <v>183</v>
      </c>
      <c r="C1786" s="51" t="s">
        <v>208</v>
      </c>
      <c r="D1786" s="51">
        <v>0</v>
      </c>
      <c r="E1786" s="51">
        <v>0</v>
      </c>
      <c r="F1786" s="51" t="s">
        <v>208</v>
      </c>
      <c r="G1786" s="51">
        <v>0</v>
      </c>
      <c r="H1786" s="51">
        <v>0</v>
      </c>
      <c r="I1786" s="51">
        <f t="shared" si="236"/>
        <v>0</v>
      </c>
      <c r="K1786" s="33" t="str">
        <f t="shared" si="237"/>
        <v>subtot</v>
      </c>
      <c r="L1786" s="33" t="str">
        <f t="shared" si="234"/>
        <v/>
      </c>
      <c r="M1786" s="33" t="str">
        <f t="shared" si="235"/>
        <v>PRC</v>
      </c>
      <c r="O1786"/>
      <c r="P1786"/>
    </row>
    <row r="1787" spans="1:22" ht="12.75" customHeight="1" x14ac:dyDescent="0.45">
      <c r="A1787" s="49"/>
      <c r="B1787" s="49" t="s">
        <v>187</v>
      </c>
      <c r="C1787" s="51">
        <v>2</v>
      </c>
      <c r="D1787" s="51">
        <v>0</v>
      </c>
      <c r="E1787" s="51"/>
      <c r="F1787" s="51" t="s">
        <v>208</v>
      </c>
      <c r="G1787" s="51">
        <v>0</v>
      </c>
      <c r="H1787" s="51">
        <v>0</v>
      </c>
      <c r="I1787" s="51">
        <f t="shared" si="236"/>
        <v>0</v>
      </c>
      <c r="K1787" s="33" t="str">
        <f t="shared" si="237"/>
        <v>subtot</v>
      </c>
      <c r="L1787" s="33" t="str">
        <f t="shared" si="234"/>
        <v/>
      </c>
      <c r="M1787" s="33" t="str">
        <f t="shared" si="235"/>
        <v>MDR</v>
      </c>
      <c r="O1787"/>
      <c r="P1787"/>
    </row>
    <row r="1788" spans="1:22" ht="12.75" customHeight="1" x14ac:dyDescent="0.45">
      <c r="A1788" s="49"/>
      <c r="B1788" s="49" t="s">
        <v>190</v>
      </c>
      <c r="C1788" s="51" t="s">
        <v>208</v>
      </c>
      <c r="D1788" s="51"/>
      <c r="E1788" s="51"/>
      <c r="F1788" s="51"/>
      <c r="G1788" s="51"/>
      <c r="H1788" s="51" t="s">
        <v>185</v>
      </c>
      <c r="I1788" s="51">
        <f t="shared" si="236"/>
        <v>0</v>
      </c>
      <c r="K1788" s="33" t="str">
        <f t="shared" si="237"/>
        <v>subtot</v>
      </c>
      <c r="L1788" s="33" t="str">
        <f t="shared" si="234"/>
        <v/>
      </c>
      <c r="M1788" s="33" t="str">
        <f t="shared" si="235"/>
        <v>ECP</v>
      </c>
      <c r="O1788"/>
      <c r="P1788"/>
    </row>
    <row r="1789" spans="1:22" ht="12.75" customHeight="1" x14ac:dyDescent="0.45">
      <c r="A1789" s="49"/>
      <c r="B1789" s="49" t="s">
        <v>193</v>
      </c>
      <c r="C1789" s="51" t="s">
        <v>208</v>
      </c>
      <c r="D1789" s="51">
        <v>0</v>
      </c>
      <c r="E1789" s="51"/>
      <c r="F1789" s="51" t="s">
        <v>208</v>
      </c>
      <c r="G1789" s="51">
        <v>0</v>
      </c>
      <c r="H1789" s="51">
        <v>0</v>
      </c>
      <c r="I1789" s="51">
        <f t="shared" si="236"/>
        <v>0</v>
      </c>
      <c r="K1789" s="33" t="str">
        <f t="shared" si="237"/>
        <v>subtot</v>
      </c>
      <c r="L1789" s="33" t="str">
        <f t="shared" si="234"/>
        <v/>
      </c>
      <c r="M1789" s="33" t="str">
        <f t="shared" si="235"/>
        <v>OTP</v>
      </c>
      <c r="O1789"/>
      <c r="P1789"/>
    </row>
    <row r="1790" spans="1:22" ht="12.75" customHeight="1" x14ac:dyDescent="0.45">
      <c r="A1790" s="49"/>
      <c r="B1790" s="46" t="s">
        <v>196</v>
      </c>
      <c r="C1790" s="51">
        <v>6</v>
      </c>
      <c r="D1790" s="51">
        <v>0</v>
      </c>
      <c r="E1790" s="51"/>
      <c r="F1790" s="51">
        <v>2</v>
      </c>
      <c r="G1790" s="51"/>
      <c r="H1790" s="51">
        <v>0</v>
      </c>
      <c r="I1790" s="51">
        <f t="shared" si="236"/>
        <v>0</v>
      </c>
      <c r="K1790" s="33" t="str">
        <f t="shared" si="237"/>
        <v>subtot</v>
      </c>
      <c r="L1790" s="33" t="str">
        <f t="shared" si="234"/>
        <v/>
      </c>
      <c r="M1790" s="33">
        <f t="shared" si="235"/>
        <v>0</v>
      </c>
      <c r="O1790"/>
      <c r="P1790"/>
    </row>
    <row r="1791" spans="1:22" ht="12.75" customHeight="1" x14ac:dyDescent="0.45">
      <c r="A1791" s="49"/>
      <c r="B1791" s="49" t="s">
        <v>198</v>
      </c>
      <c r="C1791" s="51">
        <v>4</v>
      </c>
      <c r="D1791" s="51">
        <v>0</v>
      </c>
      <c r="E1791" s="51">
        <v>0</v>
      </c>
      <c r="F1791" s="51">
        <v>2</v>
      </c>
      <c r="G1791" s="51"/>
      <c r="H1791" s="51">
        <v>0</v>
      </c>
      <c r="I1791" s="51">
        <f t="shared" si="236"/>
        <v>0</v>
      </c>
      <c r="K1791" s="33" t="str">
        <f t="shared" si="237"/>
        <v>subtot</v>
      </c>
      <c r="L1791" s="33" t="str">
        <f t="shared" si="234"/>
        <v/>
      </c>
      <c r="M1791" s="33" t="str">
        <f t="shared" si="235"/>
        <v>SPC</v>
      </c>
      <c r="O1791"/>
      <c r="P1791"/>
    </row>
    <row r="1792" spans="1:22" ht="12.75" customHeight="1" x14ac:dyDescent="0.45">
      <c r="A1792" s="49"/>
      <c r="B1792" s="49" t="s">
        <v>201</v>
      </c>
      <c r="C1792" s="51">
        <v>2</v>
      </c>
      <c r="D1792" s="51"/>
      <c r="E1792" s="51"/>
      <c r="F1792" s="51"/>
      <c r="G1792" s="51"/>
      <c r="H1792" s="51" t="s">
        <v>185</v>
      </c>
      <c r="I1792" s="51">
        <f t="shared" si="236"/>
        <v>0</v>
      </c>
      <c r="K1792" s="33" t="str">
        <f t="shared" si="237"/>
        <v>subtot</v>
      </c>
      <c r="L1792" s="33" t="str">
        <f t="shared" si="234"/>
        <v/>
      </c>
      <c r="M1792" s="33" t="str">
        <f t="shared" si="235"/>
        <v>LIG</v>
      </c>
      <c r="O1792"/>
      <c r="P1792"/>
    </row>
    <row r="1793" spans="1:22" ht="12.75" customHeight="1" x14ac:dyDescent="0.45">
      <c r="A1793" s="49"/>
      <c r="B1793" s="49" t="s">
        <v>204</v>
      </c>
      <c r="C1793" s="51" t="s">
        <v>208</v>
      </c>
      <c r="D1793" s="51">
        <v>0</v>
      </c>
      <c r="E1793" s="51"/>
      <c r="F1793" s="51" t="s">
        <v>208</v>
      </c>
      <c r="G1793" s="51">
        <v>0</v>
      </c>
      <c r="H1793" s="51">
        <v>0</v>
      </c>
      <c r="I1793" s="51">
        <f t="shared" si="236"/>
        <v>0</v>
      </c>
      <c r="K1793" s="33" t="str">
        <f t="shared" si="237"/>
        <v>subtot</v>
      </c>
      <c r="L1793" s="33" t="str">
        <f t="shared" si="234"/>
        <v/>
      </c>
      <c r="M1793" s="33" t="str">
        <f t="shared" si="235"/>
        <v>OTH</v>
      </c>
      <c r="O1793"/>
      <c r="P1793"/>
    </row>
    <row r="1794" spans="1:22" ht="12.75" customHeight="1" x14ac:dyDescent="0.45">
      <c r="A1794" s="49"/>
      <c r="B1794" s="49" t="s">
        <v>207</v>
      </c>
      <c r="C1794" s="51" t="s">
        <v>208</v>
      </c>
      <c r="D1794" s="51"/>
      <c r="E1794" s="51"/>
      <c r="F1794" s="51" t="s">
        <v>208</v>
      </c>
      <c r="G1794" s="51"/>
      <c r="H1794" s="51" t="s">
        <v>185</v>
      </c>
      <c r="I1794" s="51">
        <f t="shared" si="236"/>
        <v>0</v>
      </c>
      <c r="K1794" s="33" t="str">
        <f t="shared" si="237"/>
        <v>subtot</v>
      </c>
      <c r="L1794" s="33" t="str">
        <f t="shared" si="234"/>
        <v/>
      </c>
      <c r="M1794" s="33" t="str">
        <f t="shared" si="235"/>
        <v>OTH</v>
      </c>
      <c r="O1794"/>
      <c r="P1794"/>
    </row>
    <row r="1795" spans="1:22" ht="12.75" customHeight="1" x14ac:dyDescent="0.45">
      <c r="A1795" s="49"/>
      <c r="B1795" s="49" t="s">
        <v>210</v>
      </c>
      <c r="C1795" s="51" t="s">
        <v>185</v>
      </c>
      <c r="D1795" s="51">
        <v>0</v>
      </c>
      <c r="E1795" s="51"/>
      <c r="F1795" s="51">
        <v>0</v>
      </c>
      <c r="G1795" s="51">
        <v>0</v>
      </c>
      <c r="H1795" s="51">
        <v>0</v>
      </c>
      <c r="I1795" s="51">
        <f t="shared" si="236"/>
        <v>0</v>
      </c>
      <c r="K1795" s="33" t="str">
        <f t="shared" si="237"/>
        <v>subtot</v>
      </c>
      <c r="L1795" s="33" t="str">
        <f t="shared" si="234"/>
        <v/>
      </c>
      <c r="M1795" s="33" t="str">
        <f t="shared" si="235"/>
        <v>OTH</v>
      </c>
      <c r="O1795"/>
      <c r="P1795"/>
    </row>
    <row r="1796" spans="1:22" ht="12.75" customHeight="1" x14ac:dyDescent="0.45">
      <c r="A1796" s="49"/>
      <c r="B1796" s="49" t="s">
        <v>211</v>
      </c>
      <c r="C1796" s="51" t="s">
        <v>208</v>
      </c>
      <c r="D1796" s="51">
        <v>0</v>
      </c>
      <c r="E1796" s="51"/>
      <c r="F1796" s="51">
        <v>0</v>
      </c>
      <c r="G1796" s="51">
        <v>0</v>
      </c>
      <c r="H1796" s="51">
        <v>0</v>
      </c>
      <c r="I1796" s="51">
        <f t="shared" si="236"/>
        <v>0</v>
      </c>
      <c r="K1796" s="33" t="str">
        <f t="shared" si="237"/>
        <v>subtot</v>
      </c>
      <c r="L1796" s="33" t="str">
        <f t="shared" si="234"/>
        <v/>
      </c>
      <c r="M1796" s="33" t="str">
        <f t="shared" si="235"/>
        <v>OTH</v>
      </c>
      <c r="O1796"/>
      <c r="P1796"/>
    </row>
    <row r="1797" spans="1:22" ht="12.75" customHeight="1" x14ac:dyDescent="0.45">
      <c r="A1797" s="49"/>
      <c r="B1797" s="46" t="s">
        <v>213</v>
      </c>
      <c r="C1797" s="51" t="s">
        <v>208</v>
      </c>
      <c r="D1797" s="51">
        <v>0</v>
      </c>
      <c r="E1797" s="51">
        <v>0</v>
      </c>
      <c r="F1797" s="51">
        <v>0</v>
      </c>
      <c r="G1797" s="51"/>
      <c r="H1797" s="51">
        <v>0</v>
      </c>
      <c r="I1797" s="51">
        <f t="shared" si="236"/>
        <v>0</v>
      </c>
      <c r="K1797" s="33" t="str">
        <f t="shared" si="237"/>
        <v>subtot</v>
      </c>
      <c r="L1797" s="33" t="str">
        <f t="shared" si="234"/>
        <v/>
      </c>
      <c r="M1797" s="33">
        <f t="shared" si="235"/>
        <v>0</v>
      </c>
      <c r="O1797"/>
      <c r="P1797"/>
    </row>
    <row r="1798" spans="1:22" ht="12.75" customHeight="1" x14ac:dyDescent="0.45">
      <c r="A1798" s="57"/>
      <c r="B1798" s="58"/>
      <c r="C1798" s="51"/>
      <c r="D1798" s="51"/>
      <c r="E1798" s="51"/>
      <c r="F1798" s="51"/>
      <c r="G1798" s="51"/>
      <c r="H1798" s="51"/>
      <c r="I1798" s="51">
        <f t="shared" si="236"/>
        <v>0</v>
      </c>
      <c r="K1798" s="33" t="str">
        <f t="shared" si="237"/>
        <v>subtot</v>
      </c>
      <c r="L1798" s="33" t="str">
        <f t="shared" si="234"/>
        <v/>
      </c>
      <c r="M1798" s="33">
        <f t="shared" si="235"/>
        <v>0</v>
      </c>
      <c r="O1798"/>
      <c r="P1798"/>
      <c r="Q1798" s="33"/>
      <c r="R1798" s="33"/>
      <c r="S1798" s="33"/>
      <c r="T1798" s="33"/>
      <c r="U1798" s="33"/>
      <c r="V1798" s="33"/>
    </row>
    <row r="1799" spans="1:22" s="33" customFormat="1" ht="12.75" customHeight="1" x14ac:dyDescent="0.45">
      <c r="A1799" s="46" t="s">
        <v>369</v>
      </c>
      <c r="B1799" s="46" t="s">
        <v>189</v>
      </c>
      <c r="C1799" s="55"/>
      <c r="D1799" s="55"/>
      <c r="E1799" s="55"/>
      <c r="F1799" s="55"/>
      <c r="G1799" s="55"/>
      <c r="H1799" s="55"/>
      <c r="I1799" s="55">
        <f t="shared" si="236"/>
        <v>0</v>
      </c>
      <c r="K1799" s="33" t="str">
        <f t="shared" si="237"/>
        <v>FURNITURE AND RELATED PRODUCTS</v>
      </c>
      <c r="L1799" s="33" t="str">
        <f t="shared" si="234"/>
        <v>IOI</v>
      </c>
      <c r="M1799" s="33">
        <f t="shared" si="235"/>
        <v>0</v>
      </c>
      <c r="O1799"/>
      <c r="P1799"/>
      <c r="Q1799" s="22"/>
      <c r="R1799" s="22"/>
      <c r="S1799" s="22"/>
      <c r="T1799" s="22"/>
      <c r="U1799" s="22"/>
      <c r="V1799" s="22"/>
    </row>
    <row r="1800" spans="1:22" ht="12.75" customHeight="1" x14ac:dyDescent="0.45">
      <c r="A1800" s="57"/>
      <c r="B1800" s="58"/>
      <c r="C1800" s="51"/>
      <c r="D1800" s="51"/>
      <c r="E1800" s="51"/>
      <c r="F1800" s="51"/>
      <c r="G1800" s="51"/>
      <c r="H1800" s="51"/>
      <c r="I1800" s="51">
        <f t="shared" si="236"/>
        <v>0</v>
      </c>
      <c r="K1800" s="33" t="str">
        <f t="shared" si="237"/>
        <v>FURNITURE AND RELATED PRODUCTS</v>
      </c>
      <c r="L1800" s="33" t="str">
        <f t="shared" si="234"/>
        <v>IOI</v>
      </c>
      <c r="M1800" s="33">
        <f t="shared" si="235"/>
        <v>0</v>
      </c>
      <c r="O1800"/>
      <c r="P1800"/>
    </row>
    <row r="1801" spans="1:22" ht="12.75" customHeight="1" x14ac:dyDescent="0.45">
      <c r="A1801" s="57"/>
      <c r="B1801" s="49"/>
      <c r="C1801" s="51"/>
      <c r="D1801" s="51"/>
      <c r="E1801" s="51"/>
      <c r="F1801" s="51"/>
      <c r="G1801" s="51"/>
      <c r="H1801" s="51"/>
      <c r="I1801" s="51">
        <f t="shared" si="236"/>
        <v>0</v>
      </c>
      <c r="K1801" s="33" t="str">
        <f t="shared" si="237"/>
        <v>FURNITURE AND RELATED PRODUCTS</v>
      </c>
      <c r="L1801" s="33" t="str">
        <f t="shared" si="234"/>
        <v>IOI</v>
      </c>
      <c r="M1801" s="33">
        <f t="shared" si="235"/>
        <v>0</v>
      </c>
      <c r="O1801"/>
      <c r="P1801"/>
    </row>
    <row r="1802" spans="1:22" ht="12.75" customHeight="1" x14ac:dyDescent="0.45">
      <c r="A1802" s="57"/>
      <c r="B1802" s="46" t="s">
        <v>176</v>
      </c>
      <c r="C1802" s="51">
        <v>16</v>
      </c>
      <c r="D1802" s="51">
        <v>0</v>
      </c>
      <c r="E1802" s="51"/>
      <c r="F1802" s="51">
        <v>15</v>
      </c>
      <c r="G1802" s="51">
        <v>1</v>
      </c>
      <c r="H1802" s="51" t="s">
        <v>208</v>
      </c>
      <c r="I1802" s="51">
        <f t="shared" si="236"/>
        <v>1</v>
      </c>
      <c r="K1802" s="33" t="str">
        <f t="shared" si="237"/>
        <v>FURNITURE AND RELATED PRODUCTS</v>
      </c>
      <c r="L1802" s="33" t="str">
        <f t="shared" si="234"/>
        <v>IOI</v>
      </c>
      <c r="M1802" s="33">
        <f t="shared" si="235"/>
        <v>0</v>
      </c>
      <c r="O1802"/>
      <c r="P1802"/>
    </row>
    <row r="1803" spans="1:22" ht="12.75" customHeight="1" x14ac:dyDescent="0.45">
      <c r="A1803" s="57"/>
      <c r="B1803" s="46" t="s">
        <v>170</v>
      </c>
      <c r="C1803" s="51" t="s">
        <v>208</v>
      </c>
      <c r="D1803" s="51">
        <v>0</v>
      </c>
      <c r="E1803" s="51"/>
      <c r="F1803" s="51">
        <v>1</v>
      </c>
      <c r="G1803" s="51"/>
      <c r="H1803" s="51">
        <v>0</v>
      </c>
      <c r="I1803" s="51">
        <f t="shared" si="236"/>
        <v>0</v>
      </c>
      <c r="K1803" s="33" t="str">
        <f t="shared" si="237"/>
        <v>FURNITURE AND RELATED PRODUCTS</v>
      </c>
      <c r="L1803" s="33" t="str">
        <f t="shared" si="234"/>
        <v>IOI</v>
      </c>
      <c r="M1803" s="33">
        <f t="shared" si="235"/>
        <v>0</v>
      </c>
      <c r="O1803"/>
      <c r="P1803"/>
    </row>
    <row r="1804" spans="1:22" ht="12.75" customHeight="1" x14ac:dyDescent="0.45">
      <c r="A1804" s="57"/>
      <c r="B1804" s="49" t="s">
        <v>172</v>
      </c>
      <c r="C1804" s="51" t="s">
        <v>208</v>
      </c>
      <c r="D1804" s="51">
        <v>0</v>
      </c>
      <c r="E1804" s="51">
        <v>0</v>
      </c>
      <c r="F1804" s="51" t="s">
        <v>208</v>
      </c>
      <c r="G1804" s="51"/>
      <c r="H1804" s="51">
        <v>0</v>
      </c>
      <c r="I1804" s="51">
        <f t="shared" si="236"/>
        <v>0</v>
      </c>
      <c r="K1804" s="33" t="str">
        <f t="shared" si="237"/>
        <v>FURNITURE AND RELATED PRODUCTS</v>
      </c>
      <c r="L1804" s="33" t="str">
        <f t="shared" si="234"/>
        <v>IOI</v>
      </c>
      <c r="M1804" s="33" t="str">
        <f t="shared" si="235"/>
        <v>STM</v>
      </c>
      <c r="O1804"/>
      <c r="P1804"/>
    </row>
    <row r="1805" spans="1:22" ht="12.75" customHeight="1" x14ac:dyDescent="0.45">
      <c r="A1805" s="57"/>
      <c r="B1805" s="49" t="s">
        <v>175</v>
      </c>
      <c r="C1805" s="51" t="s">
        <v>185</v>
      </c>
      <c r="D1805" s="51">
        <v>0</v>
      </c>
      <c r="E1805" s="51"/>
      <c r="F1805" s="51"/>
      <c r="G1805" s="51"/>
      <c r="H1805" s="51">
        <v>0</v>
      </c>
      <c r="I1805" s="51">
        <f t="shared" si="236"/>
        <v>0</v>
      </c>
      <c r="K1805" s="33" t="str">
        <f t="shared" si="237"/>
        <v>FURNITURE AND RELATED PRODUCTS</v>
      </c>
      <c r="L1805" s="33" t="str">
        <f t="shared" si="234"/>
        <v>IOI</v>
      </c>
      <c r="M1805" s="33">
        <f t="shared" si="235"/>
        <v>0</v>
      </c>
      <c r="O1805"/>
      <c r="P1805"/>
    </row>
    <row r="1806" spans="1:22" ht="12.75" customHeight="1" x14ac:dyDescent="0.45">
      <c r="A1806" s="57"/>
      <c r="B1806" s="46" t="s">
        <v>178</v>
      </c>
      <c r="C1806" s="51">
        <v>10</v>
      </c>
      <c r="D1806" s="51">
        <v>0</v>
      </c>
      <c r="E1806" s="51"/>
      <c r="F1806" s="51">
        <v>7</v>
      </c>
      <c r="G1806" s="51"/>
      <c r="H1806" s="51" t="s">
        <v>208</v>
      </c>
      <c r="I1806" s="51">
        <f t="shared" si="236"/>
        <v>0</v>
      </c>
      <c r="K1806" s="33" t="str">
        <f t="shared" si="237"/>
        <v>FURNITURE AND RELATED PRODUCTS</v>
      </c>
      <c r="L1806" s="33" t="str">
        <f t="shared" si="234"/>
        <v>IOI</v>
      </c>
      <c r="M1806" s="33">
        <f t="shared" si="235"/>
        <v>0</v>
      </c>
      <c r="O1806"/>
      <c r="P1806"/>
    </row>
    <row r="1807" spans="1:22" ht="12.75" customHeight="1" x14ac:dyDescent="0.45">
      <c r="A1807" s="57"/>
      <c r="B1807" s="49" t="s">
        <v>180</v>
      </c>
      <c r="C1807" s="51">
        <v>1</v>
      </c>
      <c r="D1807" s="51">
        <v>0</v>
      </c>
      <c r="E1807" s="51">
        <v>0</v>
      </c>
      <c r="F1807" s="51">
        <v>6</v>
      </c>
      <c r="G1807" s="51"/>
      <c r="H1807" s="51" t="s">
        <v>208</v>
      </c>
      <c r="I1807" s="51">
        <f t="shared" si="236"/>
        <v>0</v>
      </c>
      <c r="K1807" s="33" t="str">
        <f t="shared" si="237"/>
        <v>FURNITURE AND RELATED PRODUCTS</v>
      </c>
      <c r="L1807" s="33" t="str">
        <f t="shared" si="234"/>
        <v>IOI</v>
      </c>
      <c r="M1807" s="33" t="str">
        <f t="shared" si="235"/>
        <v>PRH</v>
      </c>
      <c r="O1807"/>
      <c r="P1807"/>
    </row>
    <row r="1808" spans="1:22" ht="12.75" customHeight="1" x14ac:dyDescent="0.45">
      <c r="A1808" s="57"/>
      <c r="B1808" s="49" t="s">
        <v>183</v>
      </c>
      <c r="C1808" s="51" t="s">
        <v>208</v>
      </c>
      <c r="D1808" s="51">
        <v>0</v>
      </c>
      <c r="E1808" s="51">
        <v>0</v>
      </c>
      <c r="F1808" s="51" t="s">
        <v>208</v>
      </c>
      <c r="G1808" s="51"/>
      <c r="H1808" s="51">
        <v>0</v>
      </c>
      <c r="I1808" s="51">
        <f t="shared" si="236"/>
        <v>0</v>
      </c>
      <c r="K1808" s="33" t="str">
        <f t="shared" si="237"/>
        <v>FURNITURE AND RELATED PRODUCTS</v>
      </c>
      <c r="L1808" s="33" t="str">
        <f t="shared" si="234"/>
        <v>IOI</v>
      </c>
      <c r="M1808" s="33" t="str">
        <f t="shared" si="235"/>
        <v>PRC</v>
      </c>
      <c r="O1808"/>
      <c r="P1808"/>
    </row>
    <row r="1809" spans="1:22" ht="12.75" customHeight="1" x14ac:dyDescent="0.45">
      <c r="A1809" s="57"/>
      <c r="B1809" s="49" t="s">
        <v>187</v>
      </c>
      <c r="C1809" s="51">
        <v>9</v>
      </c>
      <c r="D1809" s="51">
        <v>0</v>
      </c>
      <c r="E1809" s="51"/>
      <c r="F1809" s="51"/>
      <c r="G1809" s="51"/>
      <c r="H1809" s="51">
        <v>0</v>
      </c>
      <c r="I1809" s="51">
        <f t="shared" si="236"/>
        <v>0</v>
      </c>
      <c r="K1809" s="33" t="str">
        <f t="shared" si="237"/>
        <v>FURNITURE AND RELATED PRODUCTS</v>
      </c>
      <c r="L1809" s="33" t="str">
        <f t="shared" si="234"/>
        <v>IOI</v>
      </c>
      <c r="M1809" s="33" t="str">
        <f t="shared" si="235"/>
        <v>MDR</v>
      </c>
      <c r="O1809"/>
      <c r="P1809"/>
    </row>
    <row r="1810" spans="1:22" ht="12.75" customHeight="1" x14ac:dyDescent="0.45">
      <c r="A1810" s="57"/>
      <c r="B1810" s="49" t="s">
        <v>190</v>
      </c>
      <c r="C1810" s="51" t="s">
        <v>208</v>
      </c>
      <c r="D1810" s="51"/>
      <c r="E1810" s="51"/>
      <c r="F1810" s="51"/>
      <c r="G1810" s="51"/>
      <c r="H1810" s="51" t="s">
        <v>185</v>
      </c>
      <c r="I1810" s="51">
        <f t="shared" si="236"/>
        <v>0</v>
      </c>
      <c r="K1810" s="33" t="str">
        <f t="shared" si="237"/>
        <v>FURNITURE AND RELATED PRODUCTS</v>
      </c>
      <c r="L1810" s="33" t="str">
        <f t="shared" ref="L1810:L1841" si="238">IFERROR(VLOOKUP(K1810,$O$17:$P$38,2,FALSE),"")</f>
        <v>IOI</v>
      </c>
      <c r="M1810" s="33" t="str">
        <f t="shared" ref="M1810:M1841" si="239">IFERROR(VLOOKUP(B1810,$Z$17:$AA$33,2,FALSE),0)</f>
        <v>ECP</v>
      </c>
      <c r="O1810"/>
      <c r="P1810"/>
    </row>
    <row r="1811" spans="1:22" ht="12.75" customHeight="1" x14ac:dyDescent="0.45">
      <c r="A1811" s="57"/>
      <c r="B1811" s="49" t="s">
        <v>193</v>
      </c>
      <c r="C1811" s="51" t="s">
        <v>208</v>
      </c>
      <c r="D1811" s="51">
        <v>0</v>
      </c>
      <c r="E1811" s="51">
        <v>0</v>
      </c>
      <c r="F1811" s="51" t="s">
        <v>208</v>
      </c>
      <c r="G1811" s="51"/>
      <c r="H1811" s="51">
        <v>0</v>
      </c>
      <c r="I1811" s="51">
        <f t="shared" si="236"/>
        <v>0</v>
      </c>
      <c r="K1811" s="33" t="str">
        <f t="shared" si="237"/>
        <v>FURNITURE AND RELATED PRODUCTS</v>
      </c>
      <c r="L1811" s="33" t="str">
        <f t="shared" si="238"/>
        <v>IOI</v>
      </c>
      <c r="M1811" s="33" t="str">
        <f t="shared" si="239"/>
        <v>OTP</v>
      </c>
      <c r="O1811"/>
      <c r="P1811"/>
    </row>
    <row r="1812" spans="1:22" ht="12.75" customHeight="1" x14ac:dyDescent="0.45">
      <c r="A1812" s="57"/>
      <c r="B1812" s="46" t="s">
        <v>196</v>
      </c>
      <c r="C1812" s="51">
        <v>6</v>
      </c>
      <c r="D1812" s="51">
        <v>0</v>
      </c>
      <c r="E1812" s="51"/>
      <c r="F1812" s="51">
        <v>8</v>
      </c>
      <c r="G1812" s="51">
        <v>1</v>
      </c>
      <c r="H1812" s="51" t="s">
        <v>208</v>
      </c>
      <c r="I1812" s="51">
        <f t="shared" si="236"/>
        <v>1</v>
      </c>
      <c r="K1812" s="33" t="str">
        <f t="shared" si="237"/>
        <v>FURNITURE AND RELATED PRODUCTS</v>
      </c>
      <c r="L1812" s="33" t="str">
        <f t="shared" si="238"/>
        <v>IOI</v>
      </c>
      <c r="M1812" s="33">
        <f t="shared" si="239"/>
        <v>0</v>
      </c>
      <c r="O1812"/>
      <c r="P1812"/>
    </row>
    <row r="1813" spans="1:22" ht="12.75" customHeight="1" x14ac:dyDescent="0.45">
      <c r="A1813" s="57"/>
      <c r="B1813" s="49" t="s">
        <v>198</v>
      </c>
      <c r="C1813" s="51">
        <v>3</v>
      </c>
      <c r="D1813" s="51">
        <v>0</v>
      </c>
      <c r="E1813" s="51"/>
      <c r="F1813" s="51">
        <v>7</v>
      </c>
      <c r="G1813" s="51"/>
      <c r="H1813" s="51" t="s">
        <v>208</v>
      </c>
      <c r="I1813" s="51">
        <f t="shared" ref="I1813:I1841" si="240">G1813+E1813+D1813</f>
        <v>0</v>
      </c>
      <c r="K1813" s="33" t="str">
        <f t="shared" si="237"/>
        <v>FURNITURE AND RELATED PRODUCTS</v>
      </c>
      <c r="L1813" s="33" t="str">
        <f t="shared" si="238"/>
        <v>IOI</v>
      </c>
      <c r="M1813" s="33" t="str">
        <f t="shared" si="239"/>
        <v>SPC</v>
      </c>
      <c r="O1813"/>
      <c r="P1813"/>
    </row>
    <row r="1814" spans="1:22" ht="12.75" customHeight="1" x14ac:dyDescent="0.45">
      <c r="A1814" s="57"/>
      <c r="B1814" s="49" t="s">
        <v>201</v>
      </c>
      <c r="C1814" s="51">
        <v>2</v>
      </c>
      <c r="D1814" s="51"/>
      <c r="E1814" s="51"/>
      <c r="F1814" s="51"/>
      <c r="G1814" s="51"/>
      <c r="H1814" s="51" t="s">
        <v>185</v>
      </c>
      <c r="I1814" s="51">
        <f t="shared" si="240"/>
        <v>0</v>
      </c>
      <c r="K1814" s="33" t="str">
        <f t="shared" si="237"/>
        <v>FURNITURE AND RELATED PRODUCTS</v>
      </c>
      <c r="L1814" s="33" t="str">
        <f t="shared" si="238"/>
        <v>IOI</v>
      </c>
      <c r="M1814" s="33" t="str">
        <f t="shared" si="239"/>
        <v>LIG</v>
      </c>
      <c r="O1814"/>
      <c r="P1814"/>
    </row>
    <row r="1815" spans="1:22" ht="12.75" customHeight="1" x14ac:dyDescent="0.45">
      <c r="A1815" s="57"/>
      <c r="B1815" s="49" t="s">
        <v>204</v>
      </c>
      <c r="C1815" s="51">
        <v>1</v>
      </c>
      <c r="D1815" s="51">
        <v>0</v>
      </c>
      <c r="E1815" s="51">
        <v>0</v>
      </c>
      <c r="F1815" s="51"/>
      <c r="G1815" s="51"/>
      <c r="H1815" s="51">
        <v>0</v>
      </c>
      <c r="I1815" s="51">
        <f t="shared" si="240"/>
        <v>0</v>
      </c>
      <c r="K1815" s="33" t="str">
        <f t="shared" si="237"/>
        <v>FURNITURE AND RELATED PRODUCTS</v>
      </c>
      <c r="L1815" s="33" t="str">
        <f t="shared" si="238"/>
        <v>IOI</v>
      </c>
      <c r="M1815" s="33" t="str">
        <f t="shared" si="239"/>
        <v>OTH</v>
      </c>
      <c r="O1815"/>
      <c r="P1815"/>
    </row>
    <row r="1816" spans="1:22" ht="12.75" customHeight="1" x14ac:dyDescent="0.45">
      <c r="A1816" s="57"/>
      <c r="B1816" s="49" t="s">
        <v>207</v>
      </c>
      <c r="C1816" s="51" t="s">
        <v>208</v>
      </c>
      <c r="D1816" s="51"/>
      <c r="E1816" s="51"/>
      <c r="F1816" s="51" t="s">
        <v>208</v>
      </c>
      <c r="G1816" s="51"/>
      <c r="H1816" s="51" t="s">
        <v>185</v>
      </c>
      <c r="I1816" s="51">
        <f t="shared" si="240"/>
        <v>0</v>
      </c>
      <c r="K1816" s="33" t="str">
        <f t="shared" si="237"/>
        <v>FURNITURE AND RELATED PRODUCTS</v>
      </c>
      <c r="L1816" s="33" t="str">
        <f t="shared" si="238"/>
        <v>IOI</v>
      </c>
      <c r="M1816" s="33" t="str">
        <f t="shared" si="239"/>
        <v>OTH</v>
      </c>
      <c r="O1816"/>
      <c r="P1816"/>
    </row>
    <row r="1817" spans="1:22" ht="12.75" customHeight="1" x14ac:dyDescent="0.45">
      <c r="A1817" s="57"/>
      <c r="B1817" s="49" t="s">
        <v>210</v>
      </c>
      <c r="C1817" s="51" t="s">
        <v>185</v>
      </c>
      <c r="D1817" s="51">
        <v>0</v>
      </c>
      <c r="E1817" s="51"/>
      <c r="F1817" s="51" t="s">
        <v>208</v>
      </c>
      <c r="G1817" s="51"/>
      <c r="H1817" s="51">
        <v>0</v>
      </c>
      <c r="I1817" s="51">
        <f t="shared" si="240"/>
        <v>0</v>
      </c>
      <c r="K1817" s="33" t="str">
        <f t="shared" si="237"/>
        <v>FURNITURE AND RELATED PRODUCTS</v>
      </c>
      <c r="L1817" s="33" t="str">
        <f t="shared" si="238"/>
        <v>IOI</v>
      </c>
      <c r="M1817" s="33" t="str">
        <f t="shared" si="239"/>
        <v>OTH</v>
      </c>
      <c r="O1817"/>
      <c r="P1817"/>
    </row>
    <row r="1818" spans="1:22" ht="12.75" customHeight="1" x14ac:dyDescent="0.35">
      <c r="A1818" s="57"/>
      <c r="B1818" s="49" t="s">
        <v>211</v>
      </c>
      <c r="C1818" s="51" t="s">
        <v>208</v>
      </c>
      <c r="D1818" s="51">
        <v>0</v>
      </c>
      <c r="E1818" s="51"/>
      <c r="F1818" s="51">
        <v>0</v>
      </c>
      <c r="G1818" s="51"/>
      <c r="H1818" s="51">
        <v>0</v>
      </c>
      <c r="I1818" s="51">
        <f t="shared" si="240"/>
        <v>0</v>
      </c>
      <c r="K1818" s="33" t="str">
        <f t="shared" si="237"/>
        <v>FURNITURE AND RELATED PRODUCTS</v>
      </c>
      <c r="L1818" s="33" t="str">
        <f t="shared" si="238"/>
        <v>IOI</v>
      </c>
      <c r="M1818" s="33" t="str">
        <f t="shared" si="239"/>
        <v>OTH</v>
      </c>
    </row>
    <row r="1819" spans="1:22" ht="12.75" customHeight="1" x14ac:dyDescent="0.35">
      <c r="A1819" s="57"/>
      <c r="B1819" s="46" t="s">
        <v>213</v>
      </c>
      <c r="C1819" s="51" t="s">
        <v>237</v>
      </c>
      <c r="D1819" s="51">
        <v>0</v>
      </c>
      <c r="E1819" s="51">
        <v>0</v>
      </c>
      <c r="F1819" s="51" t="s">
        <v>208</v>
      </c>
      <c r="G1819" s="51"/>
      <c r="H1819" s="51">
        <v>0</v>
      </c>
      <c r="I1819" s="51">
        <f t="shared" si="240"/>
        <v>0</v>
      </c>
      <c r="K1819" s="33" t="str">
        <f t="shared" si="237"/>
        <v>FURNITURE AND RELATED PRODUCTS</v>
      </c>
      <c r="L1819" s="33" t="str">
        <f t="shared" si="238"/>
        <v>IOI</v>
      </c>
      <c r="M1819" s="33">
        <f t="shared" si="239"/>
        <v>0</v>
      </c>
      <c r="O1819" s="33"/>
      <c r="P1819" s="33"/>
    </row>
    <row r="1820" spans="1:22" ht="12.75" customHeight="1" x14ac:dyDescent="0.35">
      <c r="A1820" s="57"/>
      <c r="B1820" s="58"/>
      <c r="C1820" s="51"/>
      <c r="D1820" s="51"/>
      <c r="E1820" s="51"/>
      <c r="F1820" s="51"/>
      <c r="G1820" s="51"/>
      <c r="H1820" s="51"/>
      <c r="I1820" s="51">
        <f t="shared" si="240"/>
        <v>0</v>
      </c>
      <c r="K1820" s="33" t="str">
        <f t="shared" si="237"/>
        <v>FURNITURE AND RELATED PRODUCTS</v>
      </c>
      <c r="L1820" s="33" t="str">
        <f t="shared" si="238"/>
        <v>IOI</v>
      </c>
      <c r="M1820" s="33">
        <f t="shared" si="239"/>
        <v>0</v>
      </c>
      <c r="Q1820" s="33"/>
      <c r="R1820" s="33"/>
      <c r="S1820" s="33"/>
      <c r="T1820" s="33"/>
      <c r="U1820" s="33"/>
      <c r="V1820" s="33"/>
    </row>
    <row r="1821" spans="1:22" s="33" customFormat="1" ht="12.75" customHeight="1" x14ac:dyDescent="0.35">
      <c r="A1821" s="46" t="s">
        <v>370</v>
      </c>
      <c r="B1821" s="46" t="s">
        <v>197</v>
      </c>
      <c r="C1821" s="55"/>
      <c r="D1821" s="55"/>
      <c r="E1821" s="55"/>
      <c r="F1821" s="55"/>
      <c r="G1821" s="55"/>
      <c r="H1821" s="55"/>
      <c r="I1821" s="55">
        <f t="shared" si="240"/>
        <v>0</v>
      </c>
      <c r="K1821" s="33" t="str">
        <f t="shared" si="237"/>
        <v>MISCELLANEOUS</v>
      </c>
      <c r="L1821" s="33" t="str">
        <f t="shared" si="238"/>
        <v>IOI</v>
      </c>
      <c r="M1821" s="33">
        <f t="shared" si="239"/>
        <v>0</v>
      </c>
      <c r="O1821" s="22"/>
      <c r="P1821" s="22"/>
      <c r="Q1821" s="22"/>
      <c r="R1821" s="22"/>
      <c r="S1821" s="22"/>
      <c r="T1821" s="22"/>
      <c r="U1821" s="22"/>
      <c r="V1821" s="22"/>
    </row>
    <row r="1822" spans="1:22" ht="12.75" customHeight="1" x14ac:dyDescent="0.35">
      <c r="A1822" s="57"/>
      <c r="B1822" s="58"/>
      <c r="C1822" s="51"/>
      <c r="D1822" s="51"/>
      <c r="E1822" s="51"/>
      <c r="F1822" s="51"/>
      <c r="G1822" s="51"/>
      <c r="H1822" s="51"/>
      <c r="I1822" s="51">
        <f t="shared" si="240"/>
        <v>0</v>
      </c>
      <c r="K1822" s="33" t="str">
        <f t="shared" si="237"/>
        <v>MISCELLANEOUS</v>
      </c>
      <c r="L1822" s="33" t="str">
        <f t="shared" si="238"/>
        <v>IOI</v>
      </c>
      <c r="M1822" s="33">
        <f t="shared" si="239"/>
        <v>0</v>
      </c>
    </row>
    <row r="1823" spans="1:22" ht="12.75" customHeight="1" x14ac:dyDescent="0.35">
      <c r="A1823" s="57"/>
      <c r="B1823" s="49"/>
      <c r="C1823" s="51"/>
      <c r="D1823" s="51"/>
      <c r="E1823" s="51"/>
      <c r="F1823" s="51"/>
      <c r="G1823" s="51"/>
      <c r="H1823" s="51"/>
      <c r="I1823" s="51">
        <f t="shared" si="240"/>
        <v>0</v>
      </c>
      <c r="K1823" s="33" t="str">
        <f t="shared" si="237"/>
        <v>MISCELLANEOUS</v>
      </c>
      <c r="L1823" s="33" t="str">
        <f t="shared" si="238"/>
        <v>IOI</v>
      </c>
      <c r="M1823" s="33">
        <f t="shared" si="239"/>
        <v>0</v>
      </c>
    </row>
    <row r="1824" spans="1:22" ht="12.75" customHeight="1" x14ac:dyDescent="0.35">
      <c r="A1824" s="57"/>
      <c r="B1824" s="46" t="s">
        <v>176</v>
      </c>
      <c r="C1824" s="51">
        <v>33</v>
      </c>
      <c r="D1824" s="51">
        <v>0</v>
      </c>
      <c r="E1824" s="51"/>
      <c r="F1824" s="51">
        <v>25</v>
      </c>
      <c r="G1824" s="51">
        <v>1</v>
      </c>
      <c r="H1824" s="51" t="s">
        <v>208</v>
      </c>
      <c r="I1824" s="51">
        <f t="shared" si="240"/>
        <v>1</v>
      </c>
      <c r="K1824" s="33" t="str">
        <f t="shared" si="237"/>
        <v>MISCELLANEOUS</v>
      </c>
      <c r="L1824" s="33" t="str">
        <f t="shared" si="238"/>
        <v>IOI</v>
      </c>
      <c r="M1824" s="33">
        <f t="shared" si="239"/>
        <v>0</v>
      </c>
    </row>
    <row r="1825" spans="1:13" ht="12.75" customHeight="1" x14ac:dyDescent="0.35">
      <c r="A1825" s="57"/>
      <c r="B1825" s="46" t="s">
        <v>170</v>
      </c>
      <c r="C1825" s="51" t="s">
        <v>208</v>
      </c>
      <c r="D1825" s="51">
        <v>0</v>
      </c>
      <c r="E1825" s="51"/>
      <c r="F1825" s="51">
        <v>3</v>
      </c>
      <c r="G1825" s="51"/>
      <c r="H1825" s="51">
        <v>0</v>
      </c>
      <c r="I1825" s="51">
        <f t="shared" si="240"/>
        <v>0</v>
      </c>
      <c r="K1825" s="33" t="str">
        <f t="shared" si="237"/>
        <v>MISCELLANEOUS</v>
      </c>
      <c r="L1825" s="33" t="str">
        <f t="shared" si="238"/>
        <v>IOI</v>
      </c>
      <c r="M1825" s="33">
        <f t="shared" si="239"/>
        <v>0</v>
      </c>
    </row>
    <row r="1826" spans="1:13" ht="12.75" customHeight="1" x14ac:dyDescent="0.35">
      <c r="A1826" s="57"/>
      <c r="B1826" s="49" t="s">
        <v>172</v>
      </c>
      <c r="C1826" s="51" t="s">
        <v>208</v>
      </c>
      <c r="D1826" s="51">
        <v>0</v>
      </c>
      <c r="E1826" s="51">
        <v>0</v>
      </c>
      <c r="F1826" s="51">
        <v>1</v>
      </c>
      <c r="G1826" s="51"/>
      <c r="H1826" s="51">
        <v>0</v>
      </c>
      <c r="I1826" s="51">
        <f t="shared" si="240"/>
        <v>0</v>
      </c>
      <c r="K1826" s="33" t="str">
        <f t="shared" si="237"/>
        <v>MISCELLANEOUS</v>
      </c>
      <c r="L1826" s="33" t="str">
        <f t="shared" si="238"/>
        <v>IOI</v>
      </c>
      <c r="M1826" s="33" t="str">
        <f t="shared" si="239"/>
        <v>STM</v>
      </c>
    </row>
    <row r="1827" spans="1:13" ht="12.75" customHeight="1" x14ac:dyDescent="0.35">
      <c r="A1827" s="57"/>
      <c r="B1827" s="49" t="s">
        <v>175</v>
      </c>
      <c r="C1827" s="51" t="s">
        <v>185</v>
      </c>
      <c r="D1827" s="51">
        <v>0</v>
      </c>
      <c r="E1827" s="51"/>
      <c r="F1827" s="51">
        <v>2</v>
      </c>
      <c r="G1827" s="51"/>
      <c r="H1827" s="51">
        <v>0</v>
      </c>
      <c r="I1827" s="51">
        <f t="shared" si="240"/>
        <v>0</v>
      </c>
      <c r="K1827" s="33" t="str">
        <f t="shared" si="237"/>
        <v>MISCELLANEOUS</v>
      </c>
      <c r="L1827" s="33" t="str">
        <f t="shared" si="238"/>
        <v>IOI</v>
      </c>
      <c r="M1827" s="33">
        <f t="shared" si="239"/>
        <v>0</v>
      </c>
    </row>
    <row r="1828" spans="1:13" ht="12.75" customHeight="1" x14ac:dyDescent="0.35">
      <c r="A1828" s="57"/>
      <c r="B1828" s="46" t="s">
        <v>178</v>
      </c>
      <c r="C1828" s="51">
        <v>17</v>
      </c>
      <c r="D1828" s="51">
        <v>0</v>
      </c>
      <c r="E1828" s="51"/>
      <c r="F1828" s="51">
        <v>13</v>
      </c>
      <c r="G1828" s="51"/>
      <c r="H1828" s="51" t="s">
        <v>208</v>
      </c>
      <c r="I1828" s="51">
        <f t="shared" si="240"/>
        <v>0</v>
      </c>
      <c r="K1828" s="33" t="str">
        <f t="shared" si="237"/>
        <v>MISCELLANEOUS</v>
      </c>
      <c r="L1828" s="33" t="str">
        <f t="shared" si="238"/>
        <v>IOI</v>
      </c>
      <c r="M1828" s="33">
        <f t="shared" si="239"/>
        <v>0</v>
      </c>
    </row>
    <row r="1829" spans="1:13" ht="12.75" customHeight="1" x14ac:dyDescent="0.35">
      <c r="A1829" s="57"/>
      <c r="B1829" s="49" t="s">
        <v>180</v>
      </c>
      <c r="C1829" s="51">
        <v>2</v>
      </c>
      <c r="D1829" s="51">
        <v>0</v>
      </c>
      <c r="E1829" s="51"/>
      <c r="F1829" s="51">
        <v>10</v>
      </c>
      <c r="G1829" s="51"/>
      <c r="H1829" s="51" t="s">
        <v>208</v>
      </c>
      <c r="I1829" s="51">
        <f t="shared" si="240"/>
        <v>0</v>
      </c>
      <c r="K1829" s="33" t="str">
        <f t="shared" si="237"/>
        <v>MISCELLANEOUS</v>
      </c>
      <c r="L1829" s="33" t="str">
        <f t="shared" si="238"/>
        <v>IOI</v>
      </c>
      <c r="M1829" s="33" t="str">
        <f t="shared" si="239"/>
        <v>PRH</v>
      </c>
    </row>
    <row r="1830" spans="1:13" ht="12.75" customHeight="1" x14ac:dyDescent="0.35">
      <c r="A1830" s="57"/>
      <c r="B1830" s="49" t="s">
        <v>183</v>
      </c>
      <c r="C1830" s="51">
        <v>2</v>
      </c>
      <c r="D1830" s="51">
        <v>0</v>
      </c>
      <c r="E1830" s="51">
        <v>0</v>
      </c>
      <c r="F1830" s="51" t="s">
        <v>208</v>
      </c>
      <c r="G1830" s="51">
        <v>0</v>
      </c>
      <c r="H1830" s="51">
        <v>0</v>
      </c>
      <c r="I1830" s="51">
        <f t="shared" si="240"/>
        <v>0</v>
      </c>
      <c r="K1830" s="33" t="str">
        <f t="shared" si="237"/>
        <v>MISCELLANEOUS</v>
      </c>
      <c r="L1830" s="33" t="str">
        <f t="shared" si="238"/>
        <v>IOI</v>
      </c>
      <c r="M1830" s="33" t="str">
        <f t="shared" si="239"/>
        <v>PRC</v>
      </c>
    </row>
    <row r="1831" spans="1:13" ht="12.75" customHeight="1" x14ac:dyDescent="0.35">
      <c r="A1831" s="57"/>
      <c r="B1831" s="49" t="s">
        <v>187</v>
      </c>
      <c r="C1831" s="51">
        <v>11</v>
      </c>
      <c r="D1831" s="51">
        <v>0</v>
      </c>
      <c r="E1831" s="51"/>
      <c r="F1831" s="51">
        <v>1</v>
      </c>
      <c r="G1831" s="51"/>
      <c r="H1831" s="51">
        <v>0</v>
      </c>
      <c r="I1831" s="51">
        <f t="shared" si="240"/>
        <v>0</v>
      </c>
      <c r="K1831" s="33" t="str">
        <f t="shared" si="237"/>
        <v>MISCELLANEOUS</v>
      </c>
      <c r="L1831" s="33" t="str">
        <f t="shared" si="238"/>
        <v>IOI</v>
      </c>
      <c r="M1831" s="33" t="str">
        <f t="shared" si="239"/>
        <v>MDR</v>
      </c>
    </row>
    <row r="1832" spans="1:13" ht="12.75" customHeight="1" x14ac:dyDescent="0.35">
      <c r="A1832" s="57"/>
      <c r="B1832" s="49" t="s">
        <v>190</v>
      </c>
      <c r="C1832" s="51" t="s">
        <v>208</v>
      </c>
      <c r="D1832" s="51"/>
      <c r="E1832" s="51"/>
      <c r="F1832" s="51"/>
      <c r="G1832" s="51"/>
      <c r="H1832" s="51" t="s">
        <v>185</v>
      </c>
      <c r="I1832" s="51">
        <f t="shared" si="240"/>
        <v>0</v>
      </c>
      <c r="K1832" s="33" t="str">
        <f t="shared" ref="K1832:K1841" si="241">IF(LEN(TRIM(A1832))&gt;3,"subtot",IF(LEN(TRIM(A1832))=3,B1832,K1831))</f>
        <v>MISCELLANEOUS</v>
      </c>
      <c r="L1832" s="33" t="str">
        <f t="shared" si="238"/>
        <v>IOI</v>
      </c>
      <c r="M1832" s="33" t="str">
        <f t="shared" si="239"/>
        <v>ECP</v>
      </c>
    </row>
    <row r="1833" spans="1:13" ht="12.75" customHeight="1" x14ac:dyDescent="0.35">
      <c r="A1833" s="57"/>
      <c r="B1833" s="49" t="s">
        <v>193</v>
      </c>
      <c r="C1833" s="51" t="s">
        <v>237</v>
      </c>
      <c r="D1833" s="51">
        <v>0</v>
      </c>
      <c r="E1833" s="51">
        <v>0</v>
      </c>
      <c r="F1833" s="51"/>
      <c r="G1833" s="51">
        <v>0</v>
      </c>
      <c r="H1833" s="51">
        <v>0</v>
      </c>
      <c r="I1833" s="51">
        <f t="shared" si="240"/>
        <v>0</v>
      </c>
      <c r="K1833" s="33" t="str">
        <f t="shared" si="241"/>
        <v>MISCELLANEOUS</v>
      </c>
      <c r="L1833" s="33" t="str">
        <f t="shared" si="238"/>
        <v>IOI</v>
      </c>
      <c r="M1833" s="33" t="str">
        <f t="shared" si="239"/>
        <v>OTP</v>
      </c>
    </row>
    <row r="1834" spans="1:13" ht="12.75" customHeight="1" x14ac:dyDescent="0.35">
      <c r="A1834" s="57"/>
      <c r="B1834" s="46" t="s">
        <v>196</v>
      </c>
      <c r="C1834" s="51">
        <v>16</v>
      </c>
      <c r="D1834" s="51">
        <v>0</v>
      </c>
      <c r="E1834" s="51"/>
      <c r="F1834" s="51">
        <v>10</v>
      </c>
      <c r="G1834" s="51">
        <v>1</v>
      </c>
      <c r="H1834" s="51">
        <v>0</v>
      </c>
      <c r="I1834" s="51">
        <f t="shared" si="240"/>
        <v>1</v>
      </c>
      <c r="K1834" s="33" t="str">
        <f t="shared" si="241"/>
        <v>MISCELLANEOUS</v>
      </c>
      <c r="L1834" s="33" t="str">
        <f t="shared" si="238"/>
        <v>IOI</v>
      </c>
      <c r="M1834" s="33">
        <f t="shared" si="239"/>
        <v>0</v>
      </c>
    </row>
    <row r="1835" spans="1:13" ht="12.75" customHeight="1" x14ac:dyDescent="0.35">
      <c r="A1835" s="57"/>
      <c r="B1835" s="49" t="s">
        <v>198</v>
      </c>
      <c r="C1835" s="51">
        <v>8</v>
      </c>
      <c r="D1835" s="51">
        <v>0</v>
      </c>
      <c r="E1835" s="51"/>
      <c r="F1835" s="51">
        <v>8</v>
      </c>
      <c r="G1835" s="51"/>
      <c r="H1835" s="51">
        <v>0</v>
      </c>
      <c r="I1835" s="51">
        <f t="shared" si="240"/>
        <v>0</v>
      </c>
      <c r="K1835" s="33" t="str">
        <f t="shared" si="241"/>
        <v>MISCELLANEOUS</v>
      </c>
      <c r="L1835" s="33" t="str">
        <f t="shared" si="238"/>
        <v>IOI</v>
      </c>
      <c r="M1835" s="33" t="str">
        <f t="shared" si="239"/>
        <v>SPC</v>
      </c>
    </row>
    <row r="1836" spans="1:13" ht="12.75" customHeight="1" x14ac:dyDescent="0.35">
      <c r="A1836" s="57"/>
      <c r="B1836" s="49" t="s">
        <v>201</v>
      </c>
      <c r="C1836" s="51">
        <v>4</v>
      </c>
      <c r="D1836" s="51"/>
      <c r="E1836" s="51"/>
      <c r="F1836" s="51"/>
      <c r="G1836" s="51"/>
      <c r="H1836" s="51" t="s">
        <v>185</v>
      </c>
      <c r="I1836" s="51">
        <f t="shared" si="240"/>
        <v>0</v>
      </c>
      <c r="K1836" s="33" t="str">
        <f t="shared" si="241"/>
        <v>MISCELLANEOUS</v>
      </c>
      <c r="L1836" s="33" t="str">
        <f t="shared" si="238"/>
        <v>IOI</v>
      </c>
      <c r="M1836" s="33" t="str">
        <f t="shared" si="239"/>
        <v>LIG</v>
      </c>
    </row>
    <row r="1837" spans="1:13" ht="12.75" customHeight="1" x14ac:dyDescent="0.35">
      <c r="A1837" s="57"/>
      <c r="B1837" s="49" t="s">
        <v>204</v>
      </c>
      <c r="C1837" s="51">
        <v>1</v>
      </c>
      <c r="D1837" s="51">
        <v>0</v>
      </c>
      <c r="E1837" s="51"/>
      <c r="F1837" s="51" t="s">
        <v>208</v>
      </c>
      <c r="G1837" s="51"/>
      <c r="H1837" s="51">
        <v>0</v>
      </c>
      <c r="I1837" s="51">
        <f t="shared" si="240"/>
        <v>0</v>
      </c>
      <c r="K1837" s="33" t="str">
        <f t="shared" si="241"/>
        <v>MISCELLANEOUS</v>
      </c>
      <c r="L1837" s="33" t="str">
        <f t="shared" si="238"/>
        <v>IOI</v>
      </c>
      <c r="M1837" s="33" t="str">
        <f t="shared" si="239"/>
        <v>OTH</v>
      </c>
    </row>
    <row r="1838" spans="1:13" ht="12.75" customHeight="1" x14ac:dyDescent="0.35">
      <c r="A1838" s="57"/>
      <c r="B1838" s="49" t="s">
        <v>207</v>
      </c>
      <c r="C1838" s="51" t="s">
        <v>208</v>
      </c>
      <c r="D1838" s="51"/>
      <c r="E1838" s="51"/>
      <c r="F1838" s="51" t="s">
        <v>208</v>
      </c>
      <c r="G1838" s="51"/>
      <c r="H1838" s="51" t="s">
        <v>185</v>
      </c>
      <c r="I1838" s="51">
        <f t="shared" si="240"/>
        <v>0</v>
      </c>
      <c r="K1838" s="33" t="str">
        <f t="shared" si="241"/>
        <v>MISCELLANEOUS</v>
      </c>
      <c r="L1838" s="33" t="str">
        <f t="shared" si="238"/>
        <v>IOI</v>
      </c>
      <c r="M1838" s="33" t="str">
        <f t="shared" si="239"/>
        <v>OTH</v>
      </c>
    </row>
    <row r="1839" spans="1:13" ht="12.75" customHeight="1" x14ac:dyDescent="0.35">
      <c r="A1839" s="57"/>
      <c r="B1839" s="49" t="s">
        <v>210</v>
      </c>
      <c r="C1839" s="51" t="s">
        <v>185</v>
      </c>
      <c r="D1839" s="51">
        <v>0</v>
      </c>
      <c r="E1839" s="51"/>
      <c r="F1839" s="51" t="s">
        <v>208</v>
      </c>
      <c r="G1839" s="51">
        <v>0</v>
      </c>
      <c r="H1839" s="51">
        <v>0</v>
      </c>
      <c r="I1839" s="51">
        <f t="shared" si="240"/>
        <v>0</v>
      </c>
      <c r="K1839" s="33" t="str">
        <f t="shared" si="241"/>
        <v>MISCELLANEOUS</v>
      </c>
      <c r="L1839" s="33" t="str">
        <f t="shared" si="238"/>
        <v>IOI</v>
      </c>
      <c r="M1839" s="33" t="str">
        <f t="shared" si="239"/>
        <v>OTH</v>
      </c>
    </row>
    <row r="1840" spans="1:13" ht="12.75" customHeight="1" x14ac:dyDescent="0.35">
      <c r="A1840" s="57"/>
      <c r="B1840" s="49" t="s">
        <v>211</v>
      </c>
      <c r="C1840" s="51" t="s">
        <v>237</v>
      </c>
      <c r="D1840" s="51">
        <v>0</v>
      </c>
      <c r="E1840" s="51"/>
      <c r="F1840" s="51"/>
      <c r="G1840" s="51"/>
      <c r="H1840" s="51">
        <v>0</v>
      </c>
      <c r="I1840" s="51">
        <f t="shared" si="240"/>
        <v>0</v>
      </c>
      <c r="K1840" s="33" t="str">
        <f t="shared" si="241"/>
        <v>MISCELLANEOUS</v>
      </c>
      <c r="L1840" s="33" t="str">
        <f t="shared" si="238"/>
        <v>IOI</v>
      </c>
      <c r="M1840" s="33" t="str">
        <f t="shared" si="239"/>
        <v>OTH</v>
      </c>
    </row>
    <row r="1841" spans="1:13" ht="12.75" customHeight="1" thickBot="1" x14ac:dyDescent="0.4">
      <c r="A1841" s="57"/>
      <c r="B1841" s="46" t="s">
        <v>213</v>
      </c>
      <c r="C1841" s="51" t="s">
        <v>208</v>
      </c>
      <c r="D1841" s="51">
        <v>0</v>
      </c>
      <c r="E1841" s="51">
        <v>0</v>
      </c>
      <c r="F1841" s="51" t="s">
        <v>208</v>
      </c>
      <c r="G1841" s="51"/>
      <c r="H1841" s="51">
        <v>0</v>
      </c>
      <c r="I1841" s="51">
        <f t="shared" si="240"/>
        <v>0</v>
      </c>
      <c r="K1841" s="33" t="str">
        <f t="shared" si="241"/>
        <v>MISCELLANEOUS</v>
      </c>
      <c r="L1841" s="33" t="str">
        <f t="shared" si="238"/>
        <v>IOI</v>
      </c>
      <c r="M1841" s="33">
        <f t="shared" si="239"/>
        <v>0</v>
      </c>
    </row>
    <row r="1842" spans="1:13" ht="12" customHeight="1" x14ac:dyDescent="0.35">
      <c r="A1842" s="101"/>
      <c r="B1842" s="101"/>
      <c r="C1842" s="101"/>
      <c r="D1842" s="101"/>
      <c r="E1842" s="101"/>
      <c r="F1842" s="101"/>
      <c r="G1842" s="101"/>
      <c r="H1842" s="101"/>
      <c r="I1842" s="61"/>
    </row>
    <row r="1843" spans="1:13" ht="12" customHeight="1" x14ac:dyDescent="0.35">
      <c r="A1843" s="100"/>
      <c r="B1843" s="100"/>
      <c r="C1843" s="100"/>
      <c r="D1843" s="100"/>
      <c r="E1843" s="100"/>
      <c r="F1843" s="100"/>
      <c r="G1843" s="100"/>
      <c r="H1843" s="100"/>
      <c r="I1843" s="62"/>
    </row>
    <row r="1844" spans="1:13" ht="12" customHeight="1" x14ac:dyDescent="0.35">
      <c r="A1844" s="99"/>
      <c r="B1844" s="99"/>
      <c r="C1844" s="99"/>
      <c r="D1844" s="99"/>
      <c r="E1844" s="99"/>
      <c r="F1844" s="99"/>
      <c r="G1844" s="99"/>
      <c r="H1844" s="99"/>
      <c r="I1844" s="63"/>
    </row>
    <row r="1845" spans="1:13" ht="12" customHeight="1" x14ac:dyDescent="0.35">
      <c r="A1845" s="99"/>
      <c r="B1845" s="99"/>
      <c r="C1845" s="99"/>
      <c r="D1845" s="99"/>
      <c r="E1845" s="99"/>
      <c r="F1845" s="99"/>
      <c r="G1845" s="99"/>
      <c r="H1845" s="99"/>
      <c r="I1845" s="63"/>
    </row>
    <row r="1846" spans="1:13" ht="12" customHeight="1" x14ac:dyDescent="0.35">
      <c r="A1846" s="99"/>
      <c r="B1846" s="99"/>
      <c r="C1846" s="99"/>
      <c r="D1846" s="99"/>
      <c r="E1846" s="99"/>
      <c r="F1846" s="99"/>
      <c r="G1846" s="99"/>
      <c r="H1846" s="99"/>
      <c r="I1846" s="63"/>
    </row>
    <row r="1847" spans="1:13" ht="12" customHeight="1" x14ac:dyDescent="0.35">
      <c r="A1847" s="98"/>
      <c r="B1847" s="98"/>
      <c r="C1847" s="98"/>
      <c r="D1847" s="98"/>
      <c r="E1847" s="98"/>
      <c r="F1847" s="98"/>
      <c r="G1847" s="98"/>
      <c r="H1847" s="98"/>
      <c r="I1847" s="64"/>
    </row>
    <row r="1848" spans="1:13" ht="12" customHeight="1" x14ac:dyDescent="0.35">
      <c r="A1848" s="99"/>
      <c r="B1848" s="99"/>
      <c r="C1848" s="99"/>
      <c r="D1848" s="99"/>
      <c r="E1848" s="99"/>
      <c r="F1848" s="99"/>
      <c r="G1848" s="99"/>
      <c r="H1848" s="99"/>
      <c r="I1848" s="63"/>
    </row>
    <row r="1849" spans="1:13" ht="12" customHeight="1" x14ac:dyDescent="0.35">
      <c r="A1849" s="99"/>
      <c r="B1849" s="99"/>
      <c r="C1849" s="99"/>
      <c r="D1849" s="99"/>
      <c r="E1849" s="99"/>
      <c r="F1849" s="99"/>
      <c r="G1849" s="99"/>
      <c r="H1849" s="99"/>
      <c r="I1849" s="63"/>
    </row>
    <row r="1850" spans="1:13" ht="12" customHeight="1" x14ac:dyDescent="0.35">
      <c r="A1850" s="99"/>
      <c r="B1850" s="99"/>
      <c r="C1850" s="99"/>
      <c r="D1850" s="99"/>
      <c r="E1850" s="99"/>
      <c r="F1850" s="99"/>
      <c r="G1850" s="99"/>
      <c r="H1850" s="99"/>
      <c r="I1850" s="63"/>
    </row>
    <row r="1851" spans="1:13" ht="12" customHeight="1" x14ac:dyDescent="0.35">
      <c r="A1851" s="99"/>
      <c r="B1851" s="99"/>
      <c r="C1851" s="99"/>
      <c r="D1851" s="99"/>
      <c r="E1851" s="99"/>
      <c r="F1851" s="99"/>
      <c r="G1851" s="99"/>
      <c r="H1851" s="99"/>
      <c r="I1851" s="63"/>
    </row>
    <row r="1852" spans="1:13" ht="12" customHeight="1" x14ac:dyDescent="0.35">
      <c r="A1852" s="99"/>
      <c r="B1852" s="99"/>
      <c r="C1852" s="99"/>
      <c r="D1852" s="99"/>
      <c r="E1852" s="99"/>
      <c r="F1852" s="99"/>
      <c r="G1852" s="99"/>
      <c r="H1852" s="99"/>
      <c r="I1852" s="63"/>
    </row>
    <row r="1853" spans="1:13" ht="12" customHeight="1" x14ac:dyDescent="0.35">
      <c r="A1853" s="99"/>
      <c r="B1853" s="99"/>
      <c r="C1853" s="99"/>
      <c r="D1853" s="99"/>
      <c r="E1853" s="99"/>
      <c r="F1853" s="99"/>
      <c r="G1853" s="99"/>
      <c r="H1853" s="99"/>
      <c r="I1853" s="63"/>
    </row>
    <row r="1854" spans="1:13" ht="12" customHeight="1" x14ac:dyDescent="0.35">
      <c r="A1854" s="98"/>
      <c r="B1854" s="98"/>
      <c r="C1854" s="98"/>
      <c r="D1854" s="98"/>
      <c r="E1854" s="98"/>
      <c r="F1854" s="98"/>
      <c r="G1854" s="98"/>
      <c r="H1854" s="98"/>
      <c r="I1854" s="64"/>
    </row>
    <row r="1855" spans="1:13" ht="12" customHeight="1" x14ac:dyDescent="0.35">
      <c r="A1855" s="99"/>
      <c r="B1855" s="99"/>
      <c r="C1855" s="99"/>
      <c r="D1855" s="99"/>
      <c r="E1855" s="99"/>
      <c r="F1855" s="99"/>
      <c r="G1855" s="99"/>
      <c r="H1855" s="99"/>
      <c r="I1855" s="63"/>
    </row>
    <row r="1856" spans="1:13" ht="12" customHeight="1" x14ac:dyDescent="0.35">
      <c r="A1856" s="100"/>
      <c r="B1856" s="100"/>
      <c r="C1856" s="100"/>
      <c r="D1856" s="100"/>
      <c r="E1856" s="100"/>
      <c r="F1856" s="100"/>
      <c r="G1856" s="100"/>
      <c r="H1856" s="100"/>
      <c r="I1856" s="62"/>
    </row>
    <row r="1857" spans="1:1" ht="12" customHeight="1" x14ac:dyDescent="0.35">
      <c r="A1857" s="65"/>
    </row>
    <row r="1858" spans="1:1" ht="12" customHeight="1" x14ac:dyDescent="0.35">
      <c r="A1858" s="66"/>
    </row>
    <row r="1859" spans="1:1" ht="12" customHeight="1" x14ac:dyDescent="0.35">
      <c r="A1859" s="66"/>
    </row>
    <row r="1860" spans="1:1" ht="12" customHeight="1" x14ac:dyDescent="0.35">
      <c r="A1860" s="66"/>
    </row>
    <row r="1861" spans="1:1" ht="12" customHeight="1" x14ac:dyDescent="0.35">
      <c r="A1861" s="66"/>
    </row>
    <row r="1862" spans="1:1" ht="12" customHeight="1" x14ac:dyDescent="0.35">
      <c r="A1862" s="66"/>
    </row>
    <row r="1863" spans="1:1" ht="12" customHeight="1" x14ac:dyDescent="0.35">
      <c r="A1863" s="66"/>
    </row>
    <row r="1864" spans="1:1" ht="12" customHeight="1" x14ac:dyDescent="0.35">
      <c r="A1864" s="66"/>
    </row>
    <row r="1865" spans="1:1" ht="12" customHeight="1" x14ac:dyDescent="0.35">
      <c r="A1865" s="66"/>
    </row>
    <row r="1866" spans="1:1" ht="12" customHeight="1" x14ac:dyDescent="0.35">
      <c r="A1866" s="66"/>
    </row>
    <row r="1867" spans="1:1" ht="12" customHeight="1" x14ac:dyDescent="0.35"/>
    <row r="1868" spans="1:1" ht="12" customHeight="1" x14ac:dyDescent="0.35"/>
    <row r="1869" spans="1:1" ht="12" customHeight="1" x14ac:dyDescent="0.35">
      <c r="A1869" s="66"/>
    </row>
    <row r="1870" spans="1:1" ht="12" customHeight="1" x14ac:dyDescent="0.35">
      <c r="A1870" s="66"/>
    </row>
    <row r="1871" spans="1:1" ht="12" customHeight="1" x14ac:dyDescent="0.35">
      <c r="A1871" s="66"/>
    </row>
    <row r="1872" spans="1:1" x14ac:dyDescent="0.35">
      <c r="A1872" s="66"/>
    </row>
    <row r="1873" spans="1:1" x14ac:dyDescent="0.35">
      <c r="A1873" s="66"/>
    </row>
    <row r="1874" spans="1:1" x14ac:dyDescent="0.35">
      <c r="A1874" s="66"/>
    </row>
  </sheetData>
  <mergeCells count="15">
    <mergeCell ref="A1847:H1847"/>
    <mergeCell ref="A1842:H1842"/>
    <mergeCell ref="A1843:H1843"/>
    <mergeCell ref="A1844:H1844"/>
    <mergeCell ref="A1845:H1845"/>
    <mergeCell ref="A1846:H1846"/>
    <mergeCell ref="A1854:H1854"/>
    <mergeCell ref="A1855:H1855"/>
    <mergeCell ref="A1856:H1856"/>
    <mergeCell ref="A1848:H1848"/>
    <mergeCell ref="A1849:H1849"/>
    <mergeCell ref="A1850:H1850"/>
    <mergeCell ref="A1851:H1851"/>
    <mergeCell ref="A1852:H1852"/>
    <mergeCell ref="A1853:H1853"/>
  </mergeCells>
  <conditionalFormatting sqref="X17:X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" right="0" top="0.75" bottom="0.75" header="0.3" footer="0.3"/>
  <pageSetup scale="99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0</xdr:col>
                <xdr:colOff>0</xdr:colOff>
                <xdr:row>1842</xdr:row>
                <xdr:rowOff>0</xdr:rowOff>
              </from>
              <to>
                <xdr:col>7</xdr:col>
                <xdr:colOff>771525</xdr:colOff>
                <xdr:row>1868</xdr:row>
                <xdr:rowOff>85725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 Balance</vt:lpstr>
      <vt:lpstr>Service shares</vt:lpstr>
      <vt:lpstr>Service PJ</vt:lpstr>
      <vt:lpstr>Tech assumptions</vt:lpstr>
      <vt:lpstr>EPA_US9RT techs</vt:lpstr>
      <vt:lpstr>Veda input Agg</vt:lpstr>
      <vt:lpstr>Industrial production</vt:lpstr>
      <vt:lpstr>MECS_Table 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2021-06-29T05:47:23Z</dcterms:created>
  <dcterms:modified xsi:type="dcterms:W3CDTF">2026-01-25T15:11:15Z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{2D38854A-3C38-43D3-9813-EAFB95C39AF1}</vt:lpwstr>
  </property>
  <property fmtid="{D5CDD505-2E9C-101B-9397-08002B2CF9AE}" pid="3" name="SaveCode">
    <vt:r8>975414454936981</vt:r8>
  </property>
</Properties>
</file>